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2"/>
  <workbookPr hidePivotFieldList="1" defaultThemeVersion="202300"/>
  <mc:AlternateContent xmlns:mc="http://schemas.openxmlformats.org/markup-compatibility/2006">
    <mc:Choice Requires="x15">
      <x15ac:absPath xmlns:x15ac="http://schemas.microsoft.com/office/spreadsheetml/2010/11/ac" url="C:\Users\Logiya Vidhyapathy\Documents\KGISL Data Science\Python Task\Datasets\Excel Datasets\"/>
    </mc:Choice>
  </mc:AlternateContent>
  <xr:revisionPtr revIDLastSave="0" documentId="13_ncr:1_{2933CEC1-16EA-4C34-908E-32F8BFE04B8D}" xr6:coauthVersionLast="47" xr6:coauthVersionMax="47" xr10:uidLastSave="{00000000-0000-0000-0000-000000000000}"/>
  <bookViews>
    <workbookView xWindow="-108" yWindow="-108" windowWidth="23256" windowHeight="12456" xr2:uid="{B14912A6-EBC8-43FD-A121-C7ED7EF6188C}"/>
  </bookViews>
  <sheets>
    <sheet name="Space Column Description" sheetId="24" r:id="rId1"/>
    <sheet name="Original Dataset" sheetId="23" r:id="rId2"/>
    <sheet name="Space Mission Launches 1957 - 2" sheetId="1" r:id="rId3"/>
    <sheet name="Dashboard" sheetId="3" r:id="rId4"/>
    <sheet name="Chi-Square Test" sheetId="15" r:id="rId5"/>
    <sheet name="Pivot Table" sheetId="2" r:id="rId6"/>
    <sheet name="2023 &amp; 2024 India's Pivot" sheetId="22" r:id="rId7"/>
    <sheet name="Top 10 Country" sheetId="11" r:id="rId8"/>
    <sheet name="Filter India Rocket Active Info" sheetId="14" r:id="rId9"/>
    <sheet name="India's 2023 &amp; 2024 Table" sheetId="21" r:id="rId10"/>
    <sheet name="Top 10 Country Pivot Table " sheetId="12" r:id="rId11"/>
  </sheets>
  <definedNames>
    <definedName name="_xlnm._FilterDatabase" localSheetId="4" hidden="1">'Chi-Square Test'!$E$6746:$G$6746</definedName>
    <definedName name="_xlnm._FilterDatabase" localSheetId="8" hidden="1">'Filter India Rocket Active Info'!$A$1:$I$6712</definedName>
    <definedName name="_xlnm._FilterDatabase" localSheetId="1" hidden="1">'Original Dataset'!$A$1:$H$1</definedName>
    <definedName name="_xlnm._FilterDatabase" localSheetId="2" hidden="1">'Space Mission Launches 1957 - 2'!$A$1:$O$6712</definedName>
    <definedName name="_xlnm._FilterDatabase" localSheetId="7" hidden="1">'Top 10 Country'!$A$1:$B$1</definedName>
    <definedName name="Slicer_Country">#N/A</definedName>
    <definedName name="Slicer_Mission_Status">#N/A</definedName>
    <definedName name="Slicer_Rocket_Status">#N/A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72" i="15" l="1"/>
  <c r="F6771" i="15"/>
  <c r="F6770" i="15"/>
  <c r="G6748" i="15"/>
  <c r="G6749" i="15"/>
  <c r="G6750" i="15"/>
  <c r="G6751" i="15"/>
  <c r="G6752" i="15"/>
  <c r="G6753" i="15"/>
  <c r="G6754" i="15"/>
  <c r="G6755" i="15"/>
  <c r="G6756" i="15"/>
  <c r="G6757" i="15"/>
  <c r="G6758" i="15"/>
  <c r="G6759" i="15"/>
  <c r="G6760" i="15"/>
  <c r="G6761" i="15"/>
  <c r="G6762" i="15"/>
  <c r="G6763" i="15"/>
  <c r="G6764" i="15"/>
  <c r="G6765" i="15"/>
  <c r="G6766" i="15"/>
  <c r="G6767" i="15"/>
  <c r="G6768" i="15"/>
  <c r="G6747" i="15"/>
  <c r="F6748" i="15"/>
  <c r="F6749" i="15"/>
  <c r="F6750" i="15"/>
  <c r="F6751" i="15"/>
  <c r="F6752" i="15"/>
  <c r="F6753" i="15"/>
  <c r="F6754" i="15"/>
  <c r="F6755" i="15"/>
  <c r="F6756" i="15"/>
  <c r="F6757" i="15"/>
  <c r="F6758" i="15"/>
  <c r="F6759" i="15"/>
  <c r="F6760" i="15"/>
  <c r="F6761" i="15"/>
  <c r="F6762" i="15"/>
  <c r="F6763" i="15"/>
  <c r="F6764" i="15"/>
  <c r="F6765" i="15"/>
  <c r="F6766" i="15"/>
  <c r="F6767" i="15"/>
  <c r="F6768" i="15"/>
  <c r="F6747" i="15"/>
  <c r="I6740" i="15"/>
  <c r="I6739" i="15"/>
  <c r="I6738" i="15"/>
  <c r="I6737" i="15"/>
  <c r="I6736" i="15"/>
  <c r="I6735" i="15"/>
  <c r="I6734" i="15"/>
  <c r="I6733" i="15"/>
  <c r="I6732" i="15"/>
  <c r="I6731" i="15"/>
  <c r="I6729" i="15"/>
  <c r="I6730" i="15"/>
  <c r="I6728" i="15"/>
  <c r="I6727" i="15"/>
  <c r="I6726" i="15"/>
  <c r="I6725" i="15"/>
  <c r="I6723" i="15"/>
  <c r="I6724" i="15"/>
  <c r="I6722" i="15"/>
  <c r="I6721" i="15"/>
  <c r="I6719" i="15"/>
  <c r="I6720" i="15"/>
  <c r="H6740" i="15"/>
  <c r="H6739" i="15"/>
  <c r="H6738" i="15"/>
  <c r="H6737" i="15"/>
  <c r="H6736" i="15"/>
  <c r="H6735" i="15"/>
  <c r="H6734" i="15"/>
  <c r="H6733" i="15"/>
  <c r="H6732" i="15"/>
  <c r="H6731" i="15"/>
  <c r="H6730" i="15"/>
  <c r="H6729" i="15"/>
  <c r="H6727" i="15"/>
  <c r="H6728" i="15"/>
  <c r="H6726" i="15"/>
  <c r="H6725" i="15"/>
  <c r="H6724" i="15"/>
  <c r="H6723" i="15"/>
  <c r="H6722" i="15"/>
  <c r="H6721" i="15"/>
  <c r="H6720" i="15"/>
  <c r="H6719" i="15"/>
  <c r="B6743" i="15"/>
  <c r="B6712" i="15" l="1"/>
  <c r="B6711" i="15"/>
  <c r="B6710" i="15"/>
  <c r="B6709" i="15"/>
  <c r="B6708" i="15"/>
  <c r="B6707" i="15"/>
  <c r="B6706" i="15"/>
  <c r="B6705" i="15"/>
  <c r="B6704" i="15"/>
  <c r="B6703" i="15"/>
  <c r="B6702" i="15"/>
  <c r="B6701" i="15"/>
  <c r="B6700" i="15"/>
  <c r="B6699" i="15"/>
  <c r="B6698" i="15"/>
  <c r="B6697" i="15"/>
  <c r="B6696" i="15"/>
  <c r="B6695" i="15"/>
  <c r="B6694" i="15"/>
  <c r="B6693" i="15"/>
  <c r="B6692" i="15"/>
  <c r="B6691" i="15"/>
  <c r="B6690" i="15"/>
  <c r="B6689" i="15"/>
  <c r="B6688" i="15"/>
  <c r="B6687" i="15"/>
  <c r="B6686" i="15"/>
  <c r="B6685" i="15"/>
  <c r="B6684" i="15"/>
  <c r="B6683" i="15"/>
  <c r="B6682" i="15"/>
  <c r="B6681" i="15"/>
  <c r="B6680" i="15"/>
  <c r="B6679" i="15"/>
  <c r="B6678" i="15"/>
  <c r="B6677" i="15"/>
  <c r="B6676" i="15"/>
  <c r="B6675" i="15"/>
  <c r="B6674" i="15"/>
  <c r="B6673" i="15"/>
  <c r="B6672" i="15"/>
  <c r="B6671" i="15"/>
  <c r="B6670" i="15"/>
  <c r="B6669" i="15"/>
  <c r="B6668" i="15"/>
  <c r="B6667" i="15"/>
  <c r="B6666" i="15"/>
  <c r="B6665" i="15"/>
  <c r="B6664" i="15"/>
  <c r="B6663" i="15"/>
  <c r="B6662" i="15"/>
  <c r="B6661" i="15"/>
  <c r="B6660" i="15"/>
  <c r="B6659" i="15"/>
  <c r="B6658" i="15"/>
  <c r="B6657" i="15"/>
  <c r="B6656" i="15"/>
  <c r="B6655" i="15"/>
  <c r="B6654" i="15"/>
  <c r="B6653" i="15"/>
  <c r="B6652" i="15"/>
  <c r="B6651" i="15"/>
  <c r="B6650" i="15"/>
  <c r="B6649" i="15"/>
  <c r="B6648" i="15"/>
  <c r="B6647" i="15"/>
  <c r="B6646" i="15"/>
  <c r="B6645" i="15"/>
  <c r="B6644" i="15"/>
  <c r="B6643" i="15"/>
  <c r="B6642" i="15"/>
  <c r="B6641" i="15"/>
  <c r="B6640" i="15"/>
  <c r="B6639" i="15"/>
  <c r="B6638" i="15"/>
  <c r="B6637" i="15"/>
  <c r="B6636" i="15"/>
  <c r="B6635" i="15"/>
  <c r="B6634" i="15"/>
  <c r="B6633" i="15"/>
  <c r="B6632" i="15"/>
  <c r="B6631" i="15"/>
  <c r="B6630" i="15"/>
  <c r="B6629" i="15"/>
  <c r="B6628" i="15"/>
  <c r="B6627" i="15"/>
  <c r="B6626" i="15"/>
  <c r="B6625" i="15"/>
  <c r="B6624" i="15"/>
  <c r="B6623" i="15"/>
  <c r="B6622" i="15"/>
  <c r="B6621" i="15"/>
  <c r="B6620" i="15"/>
  <c r="B6619" i="15"/>
  <c r="B6618" i="15"/>
  <c r="B6617" i="15"/>
  <c r="B6616" i="15"/>
  <c r="B6615" i="15"/>
  <c r="B6614" i="15"/>
  <c r="B6613" i="15"/>
  <c r="B6612" i="15"/>
  <c r="B6611" i="15"/>
  <c r="B6610" i="15"/>
  <c r="B6609" i="15"/>
  <c r="B6608" i="15"/>
  <c r="B6607" i="15"/>
  <c r="B6606" i="15"/>
  <c r="B6605" i="15"/>
  <c r="B6604" i="15"/>
  <c r="B6603" i="15"/>
  <c r="B6602" i="15"/>
  <c r="B6601" i="15"/>
  <c r="B6600" i="15"/>
  <c r="B6599" i="15"/>
  <c r="B6598" i="15"/>
  <c r="B6597" i="15"/>
  <c r="B6596" i="15"/>
  <c r="B6595" i="15"/>
  <c r="B6594" i="15"/>
  <c r="B6593" i="15"/>
  <c r="B6592" i="15"/>
  <c r="B6591" i="15"/>
  <c r="B6590" i="15"/>
  <c r="B6589" i="15"/>
  <c r="B6588" i="15"/>
  <c r="B6587" i="15"/>
  <c r="B6586" i="15"/>
  <c r="B6585" i="15"/>
  <c r="B6584" i="15"/>
  <c r="B6583" i="15"/>
  <c r="B6582" i="15"/>
  <c r="B6581" i="15"/>
  <c r="B6580" i="15"/>
  <c r="B6579" i="15"/>
  <c r="B6578" i="15"/>
  <c r="B6577" i="15"/>
  <c r="B6576" i="15"/>
  <c r="B6575" i="15"/>
  <c r="B6574" i="15"/>
  <c r="B6573" i="15"/>
  <c r="B6572" i="15"/>
  <c r="B6571" i="15"/>
  <c r="B6570" i="15"/>
  <c r="B6569" i="15"/>
  <c r="B6568" i="15"/>
  <c r="B6567" i="15"/>
  <c r="B6566" i="15"/>
  <c r="B6565" i="15"/>
  <c r="B6564" i="15"/>
  <c r="B6563" i="15"/>
  <c r="B6562" i="15"/>
  <c r="B6561" i="15"/>
  <c r="B6560" i="15"/>
  <c r="B6559" i="15"/>
  <c r="B6558" i="15"/>
  <c r="B6557" i="15"/>
  <c r="B6556" i="15"/>
  <c r="B6555" i="15"/>
  <c r="B6554" i="15"/>
  <c r="B6553" i="15"/>
  <c r="B6552" i="15"/>
  <c r="B6551" i="15"/>
  <c r="B6550" i="15"/>
  <c r="B6549" i="15"/>
  <c r="B6548" i="15"/>
  <c r="B6547" i="15"/>
  <c r="B6546" i="15"/>
  <c r="B6545" i="15"/>
  <c r="B6544" i="15"/>
  <c r="B6543" i="15"/>
  <c r="B6542" i="15"/>
  <c r="B6541" i="15"/>
  <c r="B6540" i="15"/>
  <c r="B6539" i="15"/>
  <c r="B6538" i="15"/>
  <c r="B6537" i="15"/>
  <c r="B6536" i="15"/>
  <c r="B6535" i="15"/>
  <c r="B6534" i="15"/>
  <c r="B6533" i="15"/>
  <c r="B6532" i="15"/>
  <c r="B6531" i="15"/>
  <c r="B6530" i="15"/>
  <c r="B6529" i="15"/>
  <c r="B6528" i="15"/>
  <c r="B6527" i="15"/>
  <c r="B6526" i="15"/>
  <c r="B6525" i="15"/>
  <c r="B6524" i="15"/>
  <c r="B6523" i="15"/>
  <c r="B6522" i="15"/>
  <c r="B6521" i="15"/>
  <c r="B6520" i="15"/>
  <c r="B6519" i="15"/>
  <c r="B6518" i="15"/>
  <c r="B6517" i="15"/>
  <c r="B6516" i="15"/>
  <c r="B6515" i="15"/>
  <c r="B6514" i="15"/>
  <c r="B6513" i="15"/>
  <c r="B6512" i="15"/>
  <c r="B6511" i="15"/>
  <c r="B6510" i="15"/>
  <c r="B6509" i="15"/>
  <c r="B6508" i="15"/>
  <c r="B6507" i="15"/>
  <c r="B6506" i="15"/>
  <c r="B6505" i="15"/>
  <c r="B6504" i="15"/>
  <c r="B6503" i="15"/>
  <c r="B6502" i="15"/>
  <c r="B6501" i="15"/>
  <c r="B6500" i="15"/>
  <c r="B6499" i="15"/>
  <c r="B6498" i="15"/>
  <c r="B6497" i="15"/>
  <c r="B6496" i="15"/>
  <c r="B6495" i="15"/>
  <c r="B6494" i="15"/>
  <c r="B6493" i="15"/>
  <c r="B6492" i="15"/>
  <c r="B6491" i="15"/>
  <c r="B6490" i="15"/>
  <c r="B6489" i="15"/>
  <c r="B6488" i="15"/>
  <c r="B6487" i="15"/>
  <c r="B6486" i="15"/>
  <c r="B6485" i="15"/>
  <c r="B6484" i="15"/>
  <c r="B6483" i="15"/>
  <c r="B6482" i="15"/>
  <c r="B6481" i="15"/>
  <c r="B6480" i="15"/>
  <c r="B6479" i="15"/>
  <c r="B6478" i="15"/>
  <c r="B6477" i="15"/>
  <c r="B6476" i="15"/>
  <c r="B6475" i="15"/>
  <c r="B6474" i="15"/>
  <c r="B6473" i="15"/>
  <c r="B6472" i="15"/>
  <c r="B6471" i="15"/>
  <c r="B6470" i="15"/>
  <c r="B6469" i="15"/>
  <c r="B6468" i="15"/>
  <c r="B6467" i="15"/>
  <c r="B6466" i="15"/>
  <c r="B6465" i="15"/>
  <c r="B6464" i="15"/>
  <c r="B6463" i="15"/>
  <c r="B6462" i="15"/>
  <c r="B6461" i="15"/>
  <c r="B6460" i="15"/>
  <c r="B6459" i="15"/>
  <c r="B6458" i="15"/>
  <c r="B6457" i="15"/>
  <c r="B6456" i="15"/>
  <c r="B6455" i="15"/>
  <c r="B6454" i="15"/>
  <c r="B6453" i="15"/>
  <c r="B6452" i="15"/>
  <c r="B6451" i="15"/>
  <c r="B6450" i="15"/>
  <c r="B6449" i="15"/>
  <c r="B6448" i="15"/>
  <c r="B6447" i="15"/>
  <c r="B6446" i="15"/>
  <c r="B6445" i="15"/>
  <c r="B6444" i="15"/>
  <c r="B6443" i="15"/>
  <c r="B6442" i="15"/>
  <c r="B6441" i="15"/>
  <c r="B6440" i="15"/>
  <c r="B6439" i="15"/>
  <c r="B6438" i="15"/>
  <c r="B6437" i="15"/>
  <c r="B6436" i="15"/>
  <c r="B6435" i="15"/>
  <c r="B6434" i="15"/>
  <c r="B6433" i="15"/>
  <c r="B6432" i="15"/>
  <c r="B6431" i="15"/>
  <c r="B6430" i="15"/>
  <c r="B6429" i="15"/>
  <c r="B6428" i="15"/>
  <c r="B6427" i="15"/>
  <c r="B6426" i="15"/>
  <c r="B6425" i="15"/>
  <c r="B6424" i="15"/>
  <c r="B6423" i="15"/>
  <c r="B6422" i="15"/>
  <c r="B6421" i="15"/>
  <c r="B6420" i="15"/>
  <c r="B6419" i="15"/>
  <c r="B6418" i="15"/>
  <c r="B6417" i="15"/>
  <c r="B6416" i="15"/>
  <c r="B6415" i="15"/>
  <c r="B6414" i="15"/>
  <c r="B6413" i="15"/>
  <c r="B6412" i="15"/>
  <c r="B6411" i="15"/>
  <c r="B6410" i="15"/>
  <c r="B6409" i="15"/>
  <c r="B6408" i="15"/>
  <c r="B6407" i="15"/>
  <c r="B6406" i="15"/>
  <c r="B6405" i="15"/>
  <c r="B6404" i="15"/>
  <c r="B6403" i="15"/>
  <c r="B6402" i="15"/>
  <c r="B6401" i="15"/>
  <c r="B6400" i="15"/>
  <c r="B6399" i="15"/>
  <c r="B6398" i="15"/>
  <c r="B6397" i="15"/>
  <c r="B6396" i="15"/>
  <c r="B6395" i="15"/>
  <c r="B6394" i="15"/>
  <c r="B6393" i="15"/>
  <c r="B6392" i="15"/>
  <c r="B6391" i="15"/>
  <c r="B6390" i="15"/>
  <c r="B6389" i="15"/>
  <c r="B6388" i="15"/>
  <c r="B6387" i="15"/>
  <c r="B6386" i="15"/>
  <c r="B6385" i="15"/>
  <c r="B6384" i="15"/>
  <c r="B6383" i="15"/>
  <c r="B6382" i="15"/>
  <c r="B6381" i="15"/>
  <c r="B6380" i="15"/>
  <c r="B6379" i="15"/>
  <c r="B6378" i="15"/>
  <c r="B6377" i="15"/>
  <c r="B6376" i="15"/>
  <c r="B6375" i="15"/>
  <c r="B6374" i="15"/>
  <c r="B6373" i="15"/>
  <c r="B6372" i="15"/>
  <c r="B6371" i="15"/>
  <c r="B6370" i="15"/>
  <c r="B6369" i="15"/>
  <c r="B6368" i="15"/>
  <c r="B6367" i="15"/>
  <c r="B6366" i="15"/>
  <c r="B6365" i="15"/>
  <c r="B6364" i="15"/>
  <c r="B6363" i="15"/>
  <c r="B6362" i="15"/>
  <c r="B6361" i="15"/>
  <c r="B6360" i="15"/>
  <c r="B6359" i="15"/>
  <c r="B6358" i="15"/>
  <c r="B6357" i="15"/>
  <c r="B6356" i="15"/>
  <c r="B6355" i="15"/>
  <c r="B6354" i="15"/>
  <c r="B6353" i="15"/>
  <c r="B6352" i="15"/>
  <c r="B6351" i="15"/>
  <c r="B6350" i="15"/>
  <c r="B6349" i="15"/>
  <c r="B6348" i="15"/>
  <c r="B6347" i="15"/>
  <c r="B6346" i="15"/>
  <c r="B6345" i="15"/>
  <c r="B6344" i="15"/>
  <c r="B6343" i="15"/>
  <c r="B6342" i="15"/>
  <c r="B6341" i="15"/>
  <c r="B6340" i="15"/>
  <c r="B6339" i="15"/>
  <c r="B6338" i="15"/>
  <c r="B6337" i="15"/>
  <c r="B6336" i="15"/>
  <c r="B6335" i="15"/>
  <c r="B6334" i="15"/>
  <c r="B6333" i="15"/>
  <c r="B6332" i="15"/>
  <c r="B6331" i="15"/>
  <c r="B6330" i="15"/>
  <c r="B6329" i="15"/>
  <c r="B6328" i="15"/>
  <c r="B6327" i="15"/>
  <c r="B6326" i="15"/>
  <c r="B6325" i="15"/>
  <c r="B6324" i="15"/>
  <c r="B6323" i="15"/>
  <c r="B6322" i="15"/>
  <c r="B6321" i="15"/>
  <c r="B6320" i="15"/>
  <c r="B6319" i="15"/>
  <c r="B6318" i="15"/>
  <c r="B6317" i="15"/>
  <c r="B6316" i="15"/>
  <c r="B6315" i="15"/>
  <c r="B6314" i="15"/>
  <c r="B6313" i="15"/>
  <c r="B6312" i="15"/>
  <c r="B6311" i="15"/>
  <c r="B6310" i="15"/>
  <c r="B6309" i="15"/>
  <c r="B6308" i="15"/>
  <c r="B6307" i="15"/>
  <c r="B6306" i="15"/>
  <c r="B6305" i="15"/>
  <c r="B6304" i="15"/>
  <c r="B6303" i="15"/>
  <c r="B6302" i="15"/>
  <c r="B6301" i="15"/>
  <c r="B6300" i="15"/>
  <c r="B6299" i="15"/>
  <c r="B6298" i="15"/>
  <c r="B6297" i="15"/>
  <c r="B6296" i="15"/>
  <c r="B6295" i="15"/>
  <c r="B6294" i="15"/>
  <c r="B6293" i="15"/>
  <c r="B6292" i="15"/>
  <c r="B6291" i="15"/>
  <c r="B6290" i="15"/>
  <c r="B6289" i="15"/>
  <c r="B6288" i="15"/>
  <c r="B6287" i="15"/>
  <c r="B6286" i="15"/>
  <c r="B6285" i="15"/>
  <c r="B6284" i="15"/>
  <c r="B6283" i="15"/>
  <c r="B6282" i="15"/>
  <c r="B6281" i="15"/>
  <c r="B6280" i="15"/>
  <c r="B6279" i="15"/>
  <c r="B6278" i="15"/>
  <c r="B6277" i="15"/>
  <c r="B6276" i="15"/>
  <c r="B6275" i="15"/>
  <c r="B6274" i="15"/>
  <c r="B6273" i="15"/>
  <c r="B6272" i="15"/>
  <c r="B6271" i="15"/>
  <c r="B6270" i="15"/>
  <c r="B6269" i="15"/>
  <c r="B6268" i="15"/>
  <c r="B6267" i="15"/>
  <c r="B6266" i="15"/>
  <c r="B6265" i="15"/>
  <c r="B6264" i="15"/>
  <c r="B6263" i="15"/>
  <c r="B6262" i="15"/>
  <c r="B6261" i="15"/>
  <c r="B6260" i="15"/>
  <c r="B6259" i="15"/>
  <c r="B6258" i="15"/>
  <c r="B6257" i="15"/>
  <c r="B6256" i="15"/>
  <c r="B6255" i="15"/>
  <c r="B6254" i="15"/>
  <c r="B6253" i="15"/>
  <c r="B6252" i="15"/>
  <c r="B6251" i="15"/>
  <c r="B6250" i="15"/>
  <c r="B6249" i="15"/>
  <c r="B6248" i="15"/>
  <c r="B6247" i="15"/>
  <c r="B6246" i="15"/>
  <c r="B6245" i="15"/>
  <c r="B6244" i="15"/>
  <c r="B6243" i="15"/>
  <c r="B6242" i="15"/>
  <c r="B6241" i="15"/>
  <c r="B6240" i="15"/>
  <c r="B6239" i="15"/>
  <c r="B6238" i="15"/>
  <c r="B6237" i="15"/>
  <c r="B6236" i="15"/>
  <c r="B6235" i="15"/>
  <c r="B6234" i="15"/>
  <c r="B6233" i="15"/>
  <c r="B6232" i="15"/>
  <c r="B6231" i="15"/>
  <c r="B6230" i="15"/>
  <c r="B6229" i="15"/>
  <c r="B6228" i="15"/>
  <c r="B6227" i="15"/>
  <c r="B6226" i="15"/>
  <c r="B6225" i="15"/>
  <c r="B6224" i="15"/>
  <c r="B6223" i="15"/>
  <c r="B6222" i="15"/>
  <c r="B6221" i="15"/>
  <c r="B6220" i="15"/>
  <c r="B6219" i="15"/>
  <c r="B6218" i="15"/>
  <c r="B6217" i="15"/>
  <c r="B6216" i="15"/>
  <c r="B6215" i="15"/>
  <c r="B6214" i="15"/>
  <c r="B6213" i="15"/>
  <c r="B6212" i="15"/>
  <c r="B6211" i="15"/>
  <c r="B6210" i="15"/>
  <c r="B6209" i="15"/>
  <c r="B6208" i="15"/>
  <c r="B6207" i="15"/>
  <c r="B6206" i="15"/>
  <c r="B6205" i="15"/>
  <c r="B6204" i="15"/>
  <c r="B6203" i="15"/>
  <c r="B6202" i="15"/>
  <c r="B6201" i="15"/>
  <c r="B6200" i="15"/>
  <c r="B6199" i="15"/>
  <c r="B6198" i="15"/>
  <c r="B6197" i="15"/>
  <c r="B6196" i="15"/>
  <c r="B6195" i="15"/>
  <c r="B6194" i="15"/>
  <c r="B6193" i="15"/>
  <c r="B6192" i="15"/>
  <c r="B6191" i="15"/>
  <c r="B6190" i="15"/>
  <c r="B6189" i="15"/>
  <c r="B6188" i="15"/>
  <c r="B6187" i="15"/>
  <c r="B6186" i="15"/>
  <c r="B6185" i="15"/>
  <c r="B6184" i="15"/>
  <c r="B6183" i="15"/>
  <c r="B6182" i="15"/>
  <c r="B6181" i="15"/>
  <c r="B6180" i="15"/>
  <c r="B6179" i="15"/>
  <c r="B6178" i="15"/>
  <c r="B6177" i="15"/>
  <c r="B6176" i="15"/>
  <c r="B6175" i="15"/>
  <c r="B6174" i="15"/>
  <c r="B6173" i="15"/>
  <c r="B6172" i="15"/>
  <c r="B6171" i="15"/>
  <c r="B6170" i="15"/>
  <c r="B6169" i="15"/>
  <c r="B6168" i="15"/>
  <c r="B6167" i="15"/>
  <c r="B6166" i="15"/>
  <c r="B6165" i="15"/>
  <c r="B6164" i="15"/>
  <c r="B6163" i="15"/>
  <c r="B6162" i="15"/>
  <c r="B6161" i="15"/>
  <c r="B6160" i="15"/>
  <c r="B6159" i="15"/>
  <c r="B6158" i="15"/>
  <c r="B6157" i="15"/>
  <c r="B6156" i="15"/>
  <c r="B6155" i="15"/>
  <c r="B6154" i="15"/>
  <c r="B6153" i="15"/>
  <c r="B6152" i="15"/>
  <c r="B6151" i="15"/>
  <c r="B6150" i="15"/>
  <c r="B6149" i="15"/>
  <c r="B6148" i="15"/>
  <c r="B6147" i="15"/>
  <c r="B6146" i="15"/>
  <c r="B6145" i="15"/>
  <c r="B6144" i="15"/>
  <c r="B6143" i="15"/>
  <c r="B6142" i="15"/>
  <c r="B6141" i="15"/>
  <c r="B6140" i="15"/>
  <c r="B6139" i="15"/>
  <c r="B6138" i="15"/>
  <c r="B6137" i="15"/>
  <c r="B6136" i="15"/>
  <c r="B6135" i="15"/>
  <c r="B6134" i="15"/>
  <c r="B6133" i="15"/>
  <c r="B6132" i="15"/>
  <c r="B6131" i="15"/>
  <c r="B6130" i="15"/>
  <c r="B6129" i="15"/>
  <c r="B6128" i="15"/>
  <c r="B6127" i="15"/>
  <c r="B6126" i="15"/>
  <c r="B6125" i="15"/>
  <c r="B6124" i="15"/>
  <c r="B6123" i="15"/>
  <c r="B6122" i="15"/>
  <c r="B6121" i="15"/>
  <c r="B6120" i="15"/>
  <c r="B6119" i="15"/>
  <c r="B6118" i="15"/>
  <c r="B6117" i="15"/>
  <c r="B6116" i="15"/>
  <c r="B6115" i="15"/>
  <c r="B6114" i="15"/>
  <c r="B6113" i="15"/>
  <c r="B6112" i="15"/>
  <c r="B6111" i="15"/>
  <c r="B6110" i="15"/>
  <c r="B6109" i="15"/>
  <c r="B6108" i="15"/>
  <c r="B6107" i="15"/>
  <c r="B6106" i="15"/>
  <c r="B6105" i="15"/>
  <c r="B6104" i="15"/>
  <c r="B6103" i="15"/>
  <c r="B6102" i="15"/>
  <c r="B6101" i="15"/>
  <c r="B6100" i="15"/>
  <c r="B6099" i="15"/>
  <c r="B6098" i="15"/>
  <c r="B6097" i="15"/>
  <c r="B6096" i="15"/>
  <c r="B6095" i="15"/>
  <c r="B6094" i="15"/>
  <c r="B6093" i="15"/>
  <c r="B6092" i="15"/>
  <c r="B6091" i="15"/>
  <c r="B6090" i="15"/>
  <c r="B6089" i="15"/>
  <c r="B6088" i="15"/>
  <c r="B6087" i="15"/>
  <c r="B6086" i="15"/>
  <c r="B6085" i="15"/>
  <c r="B6084" i="15"/>
  <c r="B6083" i="15"/>
  <c r="B6082" i="15"/>
  <c r="B6081" i="15"/>
  <c r="B6080" i="15"/>
  <c r="B6079" i="15"/>
  <c r="B6078" i="15"/>
  <c r="B6077" i="15"/>
  <c r="B6076" i="15"/>
  <c r="B6075" i="15"/>
  <c r="B6074" i="15"/>
  <c r="B6073" i="15"/>
  <c r="B6072" i="15"/>
  <c r="B6071" i="15"/>
  <c r="B6070" i="15"/>
  <c r="B6069" i="15"/>
  <c r="B6068" i="15"/>
  <c r="B6067" i="15"/>
  <c r="B6066" i="15"/>
  <c r="B6065" i="15"/>
  <c r="B6064" i="15"/>
  <c r="B6063" i="15"/>
  <c r="B6062" i="15"/>
  <c r="B6061" i="15"/>
  <c r="B6060" i="15"/>
  <c r="B6059" i="15"/>
  <c r="B6058" i="15"/>
  <c r="B6057" i="15"/>
  <c r="B6056" i="15"/>
  <c r="B6055" i="15"/>
  <c r="B6054" i="15"/>
  <c r="B6053" i="15"/>
  <c r="B6052" i="15"/>
  <c r="B6051" i="15"/>
  <c r="B6050" i="15"/>
  <c r="B6049" i="15"/>
  <c r="B6048" i="15"/>
  <c r="B6047" i="15"/>
  <c r="B6046" i="15"/>
  <c r="B6045" i="15"/>
  <c r="B6044" i="15"/>
  <c r="B6043" i="15"/>
  <c r="B6042" i="15"/>
  <c r="B6041" i="15"/>
  <c r="B6040" i="15"/>
  <c r="B6039" i="15"/>
  <c r="B6038" i="15"/>
  <c r="B6037" i="15"/>
  <c r="B6036" i="15"/>
  <c r="B6035" i="15"/>
  <c r="B6034" i="15"/>
  <c r="B6033" i="15"/>
  <c r="B6032" i="15"/>
  <c r="B6031" i="15"/>
  <c r="B6030" i="15"/>
  <c r="B6029" i="15"/>
  <c r="B6028" i="15"/>
  <c r="B6027" i="15"/>
  <c r="B6026" i="15"/>
  <c r="B6025" i="15"/>
  <c r="B6024" i="15"/>
  <c r="B6023" i="15"/>
  <c r="B6022" i="15"/>
  <c r="B6021" i="15"/>
  <c r="B6020" i="15"/>
  <c r="B6019" i="15"/>
  <c r="B6018" i="15"/>
  <c r="B6017" i="15"/>
  <c r="B6016" i="15"/>
  <c r="B6015" i="15"/>
  <c r="B6014" i="15"/>
  <c r="B6013" i="15"/>
  <c r="B6012" i="15"/>
  <c r="B6011" i="15"/>
  <c r="B6010" i="15"/>
  <c r="B6009" i="15"/>
  <c r="B6008" i="15"/>
  <c r="B6007" i="15"/>
  <c r="B6006" i="15"/>
  <c r="B6005" i="15"/>
  <c r="B6004" i="15"/>
  <c r="B6003" i="15"/>
  <c r="B6002" i="15"/>
  <c r="B6001" i="15"/>
  <c r="B6000" i="15"/>
  <c r="B5999" i="15"/>
  <c r="B5998" i="15"/>
  <c r="B5997" i="15"/>
  <c r="B5996" i="15"/>
  <c r="B5995" i="15"/>
  <c r="B5994" i="15"/>
  <c r="B5993" i="15"/>
  <c r="B5992" i="15"/>
  <c r="B5991" i="15"/>
  <c r="B5990" i="15"/>
  <c r="B5989" i="15"/>
  <c r="B5988" i="15"/>
  <c r="B5987" i="15"/>
  <c r="B5986" i="15"/>
  <c r="B5985" i="15"/>
  <c r="B5984" i="15"/>
  <c r="B5983" i="15"/>
  <c r="B5982" i="15"/>
  <c r="B5981" i="15"/>
  <c r="B5980" i="15"/>
  <c r="B5979" i="15"/>
  <c r="B5978" i="15"/>
  <c r="B5977" i="15"/>
  <c r="B5976" i="15"/>
  <c r="B5975" i="15"/>
  <c r="B5974" i="15"/>
  <c r="B5973" i="15"/>
  <c r="B5972" i="15"/>
  <c r="B5971" i="15"/>
  <c r="B5970" i="15"/>
  <c r="B5969" i="15"/>
  <c r="B5968" i="15"/>
  <c r="B5967" i="15"/>
  <c r="B5966" i="15"/>
  <c r="B5965" i="15"/>
  <c r="B5964" i="15"/>
  <c r="B5963" i="15"/>
  <c r="B5962" i="15"/>
  <c r="B5961" i="15"/>
  <c r="B5960" i="15"/>
  <c r="B5959" i="15"/>
  <c r="B5958" i="15"/>
  <c r="B5957" i="15"/>
  <c r="B5956" i="15"/>
  <c r="B5955" i="15"/>
  <c r="B5954" i="15"/>
  <c r="B5953" i="15"/>
  <c r="B5952" i="15"/>
  <c r="B5951" i="15"/>
  <c r="B5950" i="15"/>
  <c r="B5949" i="15"/>
  <c r="B5948" i="15"/>
  <c r="B5947" i="15"/>
  <c r="B5946" i="15"/>
  <c r="B5945" i="15"/>
  <c r="B5944" i="15"/>
  <c r="B5943" i="15"/>
  <c r="B5942" i="15"/>
  <c r="B5941" i="15"/>
  <c r="B5940" i="15"/>
  <c r="B5939" i="15"/>
  <c r="B5938" i="15"/>
  <c r="B5937" i="15"/>
  <c r="B5936" i="15"/>
  <c r="B5935" i="15"/>
  <c r="B5934" i="15"/>
  <c r="B5933" i="15"/>
  <c r="B5932" i="15"/>
  <c r="B5931" i="15"/>
  <c r="B5930" i="15"/>
  <c r="B5929" i="15"/>
  <c r="B5928" i="15"/>
  <c r="B5927" i="15"/>
  <c r="B5926" i="15"/>
  <c r="B5925" i="15"/>
  <c r="B5924" i="15"/>
  <c r="B5923" i="15"/>
  <c r="B5922" i="15"/>
  <c r="B5921" i="15"/>
  <c r="B5920" i="15"/>
  <c r="B5919" i="15"/>
  <c r="B5918" i="15"/>
  <c r="B5917" i="15"/>
  <c r="B5916" i="15"/>
  <c r="B5915" i="15"/>
  <c r="B5914" i="15"/>
  <c r="B5913" i="15"/>
  <c r="B5912" i="15"/>
  <c r="B5911" i="15"/>
  <c r="B5910" i="15"/>
  <c r="B5909" i="15"/>
  <c r="B5908" i="15"/>
  <c r="B5907" i="15"/>
  <c r="B5906" i="15"/>
  <c r="B5905" i="15"/>
  <c r="B5904" i="15"/>
  <c r="B5903" i="15"/>
  <c r="B5902" i="15"/>
  <c r="B5901" i="15"/>
  <c r="B5900" i="15"/>
  <c r="B5899" i="15"/>
  <c r="B5898" i="15"/>
  <c r="B5897" i="15"/>
  <c r="B5896" i="15"/>
  <c r="B5895" i="15"/>
  <c r="B5894" i="15"/>
  <c r="B5893" i="15"/>
  <c r="B5892" i="15"/>
  <c r="B5891" i="15"/>
  <c r="B5890" i="15"/>
  <c r="B5889" i="15"/>
  <c r="B5888" i="15"/>
  <c r="B5887" i="15"/>
  <c r="B5886" i="15"/>
  <c r="B5885" i="15"/>
  <c r="B5884" i="15"/>
  <c r="B5883" i="15"/>
  <c r="B5882" i="15"/>
  <c r="B5881" i="15"/>
  <c r="B5880" i="15"/>
  <c r="B5879" i="15"/>
  <c r="B5878" i="15"/>
  <c r="B5877" i="15"/>
  <c r="B5876" i="15"/>
  <c r="B5875" i="15"/>
  <c r="B5874" i="15"/>
  <c r="B5873" i="15"/>
  <c r="B5872" i="15"/>
  <c r="B5871" i="15"/>
  <c r="B5870" i="15"/>
  <c r="B5869" i="15"/>
  <c r="B5868" i="15"/>
  <c r="B5867" i="15"/>
  <c r="B5866" i="15"/>
  <c r="B5865" i="15"/>
  <c r="B5864" i="15"/>
  <c r="B5863" i="15"/>
  <c r="B5862" i="15"/>
  <c r="B5861" i="15"/>
  <c r="B5860" i="15"/>
  <c r="B5859" i="15"/>
  <c r="B5858" i="15"/>
  <c r="B5857" i="15"/>
  <c r="B5856" i="15"/>
  <c r="B5855" i="15"/>
  <c r="B5854" i="15"/>
  <c r="B5853" i="15"/>
  <c r="B5852" i="15"/>
  <c r="B5851" i="15"/>
  <c r="B5850" i="15"/>
  <c r="B5849" i="15"/>
  <c r="B5848" i="15"/>
  <c r="B5847" i="15"/>
  <c r="B5846" i="15"/>
  <c r="B5845" i="15"/>
  <c r="B5844" i="15"/>
  <c r="B5843" i="15"/>
  <c r="B5842" i="15"/>
  <c r="B5841" i="15"/>
  <c r="B5840" i="15"/>
  <c r="B5839" i="15"/>
  <c r="B5838" i="15"/>
  <c r="B5837" i="15"/>
  <c r="B5836" i="15"/>
  <c r="B5835" i="15"/>
  <c r="B5834" i="15"/>
  <c r="B5833" i="15"/>
  <c r="B5832" i="15"/>
  <c r="B5831" i="15"/>
  <c r="B5830" i="15"/>
  <c r="B5829" i="15"/>
  <c r="B5828" i="15"/>
  <c r="B5827" i="15"/>
  <c r="B5826" i="15"/>
  <c r="B5825" i="15"/>
  <c r="B5824" i="15"/>
  <c r="B5823" i="15"/>
  <c r="B5822" i="15"/>
  <c r="B5821" i="15"/>
  <c r="B5820" i="15"/>
  <c r="B5819" i="15"/>
  <c r="B5818" i="15"/>
  <c r="B5817" i="15"/>
  <c r="B5816" i="15"/>
  <c r="B5815" i="15"/>
  <c r="B5814" i="15"/>
  <c r="B5813" i="15"/>
  <c r="B5812" i="15"/>
  <c r="B5811" i="15"/>
  <c r="B5810" i="15"/>
  <c r="B5809" i="15"/>
  <c r="B5808" i="15"/>
  <c r="B5807" i="15"/>
  <c r="B5806" i="15"/>
  <c r="B5805" i="15"/>
  <c r="B5804" i="15"/>
  <c r="B5803" i="15"/>
  <c r="B5802" i="15"/>
  <c r="B5801" i="15"/>
  <c r="B5800" i="15"/>
  <c r="B5799" i="15"/>
  <c r="B5798" i="15"/>
  <c r="B5797" i="15"/>
  <c r="B5796" i="15"/>
  <c r="B5795" i="15"/>
  <c r="B5794" i="15"/>
  <c r="B5793" i="15"/>
  <c r="B5792" i="15"/>
  <c r="B5791" i="15"/>
  <c r="B5790" i="15"/>
  <c r="B5789" i="15"/>
  <c r="B5788" i="15"/>
  <c r="B5787" i="15"/>
  <c r="B5786" i="15"/>
  <c r="B5785" i="15"/>
  <c r="B5784" i="15"/>
  <c r="B5783" i="15"/>
  <c r="B5782" i="15"/>
  <c r="B5781" i="15"/>
  <c r="B5780" i="15"/>
  <c r="B5779" i="15"/>
  <c r="B5778" i="15"/>
  <c r="B5777" i="15"/>
  <c r="B5776" i="15"/>
  <c r="B5775" i="15"/>
  <c r="B5774" i="15"/>
  <c r="B5773" i="15"/>
  <c r="B5772" i="15"/>
  <c r="B5771" i="15"/>
  <c r="B5770" i="15"/>
  <c r="B5769" i="15"/>
  <c r="B5768" i="15"/>
  <c r="B5767" i="15"/>
  <c r="B5766" i="15"/>
  <c r="B5765" i="15"/>
  <c r="B5764" i="15"/>
  <c r="B5763" i="15"/>
  <c r="B5762" i="15"/>
  <c r="B5761" i="15"/>
  <c r="B5760" i="15"/>
  <c r="B5759" i="15"/>
  <c r="B5758" i="15"/>
  <c r="B5757" i="15"/>
  <c r="B5756" i="15"/>
  <c r="B5755" i="15"/>
  <c r="B5754" i="15"/>
  <c r="B5753" i="15"/>
  <c r="B5752" i="15"/>
  <c r="B5751" i="15"/>
  <c r="B5750" i="15"/>
  <c r="B5749" i="15"/>
  <c r="B5748" i="15"/>
  <c r="B5747" i="15"/>
  <c r="B5746" i="15"/>
  <c r="B5745" i="15"/>
  <c r="B5744" i="15"/>
  <c r="B5743" i="15"/>
  <c r="B5742" i="15"/>
  <c r="B5741" i="15"/>
  <c r="B5740" i="15"/>
  <c r="B5739" i="15"/>
  <c r="B5738" i="15"/>
  <c r="B5737" i="15"/>
  <c r="B5736" i="15"/>
  <c r="B5735" i="15"/>
  <c r="B5734" i="15"/>
  <c r="B5733" i="15"/>
  <c r="B5732" i="15"/>
  <c r="B5731" i="15"/>
  <c r="B5730" i="15"/>
  <c r="B5729" i="15"/>
  <c r="B5728" i="15"/>
  <c r="B5727" i="15"/>
  <c r="B5726" i="15"/>
  <c r="B5725" i="15"/>
  <c r="B5724" i="15"/>
  <c r="B5723" i="15"/>
  <c r="B5722" i="15"/>
  <c r="B5721" i="15"/>
  <c r="B5720" i="15"/>
  <c r="B5719" i="15"/>
  <c r="B5718" i="15"/>
  <c r="B5717" i="15"/>
  <c r="B5716" i="15"/>
  <c r="B5715" i="15"/>
  <c r="B5714" i="15"/>
  <c r="B5713" i="15"/>
  <c r="B5712" i="15"/>
  <c r="B5711" i="15"/>
  <c r="B5710" i="15"/>
  <c r="B5709" i="15"/>
  <c r="B5708" i="15"/>
  <c r="B5707" i="15"/>
  <c r="B5706" i="15"/>
  <c r="B5705" i="15"/>
  <c r="B5704" i="15"/>
  <c r="B5703" i="15"/>
  <c r="B5702" i="15"/>
  <c r="B5701" i="15"/>
  <c r="B5700" i="15"/>
  <c r="B5699" i="15"/>
  <c r="B5698" i="15"/>
  <c r="B5697" i="15"/>
  <c r="B5696" i="15"/>
  <c r="B5695" i="15"/>
  <c r="B5694" i="15"/>
  <c r="B5693" i="15"/>
  <c r="B5692" i="15"/>
  <c r="B5691" i="15"/>
  <c r="B5690" i="15"/>
  <c r="B5689" i="15"/>
  <c r="B5688" i="15"/>
  <c r="B5687" i="15"/>
  <c r="B5686" i="15"/>
  <c r="B5685" i="15"/>
  <c r="B5684" i="15"/>
  <c r="B5683" i="15"/>
  <c r="B5682" i="15"/>
  <c r="B5681" i="15"/>
  <c r="B5680" i="15"/>
  <c r="B5679" i="15"/>
  <c r="B5678" i="15"/>
  <c r="B5677" i="15"/>
  <c r="B5676" i="15"/>
  <c r="B5675" i="15"/>
  <c r="B5674" i="15"/>
  <c r="B5673" i="15"/>
  <c r="B5672" i="15"/>
  <c r="B5671" i="15"/>
  <c r="B5670" i="15"/>
  <c r="B5669" i="15"/>
  <c r="B5668" i="15"/>
  <c r="B5667" i="15"/>
  <c r="B5666" i="15"/>
  <c r="B5665" i="15"/>
  <c r="B5664" i="15"/>
  <c r="B5663" i="15"/>
  <c r="B5662" i="15"/>
  <c r="B5661" i="15"/>
  <c r="B5660" i="15"/>
  <c r="B5659" i="15"/>
  <c r="B5658" i="15"/>
  <c r="B5657" i="15"/>
  <c r="B5656" i="15"/>
  <c r="B5655" i="15"/>
  <c r="B5654" i="15"/>
  <c r="B5653" i="15"/>
  <c r="B5652" i="15"/>
  <c r="B5651" i="15"/>
  <c r="B5650" i="15"/>
  <c r="B5649" i="15"/>
  <c r="B5648" i="15"/>
  <c r="B5647" i="15"/>
  <c r="B5646" i="15"/>
  <c r="B5645" i="15"/>
  <c r="B5644" i="15"/>
  <c r="B5643" i="15"/>
  <c r="B5642" i="15"/>
  <c r="B5641" i="15"/>
  <c r="B5640" i="15"/>
  <c r="B5639" i="15"/>
  <c r="B5638" i="15"/>
  <c r="B5637" i="15"/>
  <c r="B5636" i="15"/>
  <c r="B5635" i="15"/>
  <c r="B5634" i="15"/>
  <c r="B5633" i="15"/>
  <c r="B5632" i="15"/>
  <c r="B5631" i="15"/>
  <c r="B5630" i="15"/>
  <c r="B5629" i="15"/>
  <c r="B5628" i="15"/>
  <c r="B5627" i="15"/>
  <c r="B5626" i="15"/>
  <c r="B5625" i="15"/>
  <c r="B5624" i="15"/>
  <c r="B5623" i="15"/>
  <c r="B5622" i="15"/>
  <c r="B5621" i="15"/>
  <c r="B5620" i="15"/>
  <c r="B5619" i="15"/>
  <c r="B5618" i="15"/>
  <c r="B5617" i="15"/>
  <c r="B5616" i="15"/>
  <c r="B5615" i="15"/>
  <c r="B5614" i="15"/>
  <c r="B5613" i="15"/>
  <c r="B5612" i="15"/>
  <c r="B5611" i="15"/>
  <c r="B5610" i="15"/>
  <c r="B5609" i="15"/>
  <c r="B5608" i="15"/>
  <c r="B5607" i="15"/>
  <c r="B5606" i="15"/>
  <c r="B5605" i="15"/>
  <c r="B5604" i="15"/>
  <c r="B5603" i="15"/>
  <c r="B5602" i="15"/>
  <c r="B5601" i="15"/>
  <c r="B5600" i="15"/>
  <c r="B5599" i="15"/>
  <c r="B5598" i="15"/>
  <c r="B5597" i="15"/>
  <c r="B5596" i="15"/>
  <c r="B5595" i="15"/>
  <c r="B5594" i="15"/>
  <c r="B5593" i="15"/>
  <c r="B5592" i="15"/>
  <c r="B5591" i="15"/>
  <c r="B5590" i="15"/>
  <c r="B5589" i="15"/>
  <c r="B5588" i="15"/>
  <c r="B5587" i="15"/>
  <c r="B5586" i="15"/>
  <c r="B5585" i="15"/>
  <c r="B5584" i="15"/>
  <c r="B5583" i="15"/>
  <c r="B5582" i="15"/>
  <c r="B5581" i="15"/>
  <c r="B5580" i="15"/>
  <c r="B5579" i="15"/>
  <c r="B5578" i="15"/>
  <c r="B5577" i="15"/>
  <c r="B5576" i="15"/>
  <c r="B5575" i="15"/>
  <c r="B5574" i="15"/>
  <c r="B5573" i="15"/>
  <c r="B5572" i="15"/>
  <c r="B5571" i="15"/>
  <c r="B5570" i="15"/>
  <c r="B5569" i="15"/>
  <c r="B5568" i="15"/>
  <c r="B5567" i="15"/>
  <c r="B5566" i="15"/>
  <c r="B5565" i="15"/>
  <c r="B5564" i="15"/>
  <c r="B5563" i="15"/>
  <c r="B5562" i="15"/>
  <c r="B5561" i="15"/>
  <c r="B5560" i="15"/>
  <c r="B5559" i="15"/>
  <c r="B5558" i="15"/>
  <c r="B5557" i="15"/>
  <c r="B5556" i="15"/>
  <c r="B5555" i="15"/>
  <c r="B5554" i="15"/>
  <c r="B5553" i="15"/>
  <c r="B5552" i="15"/>
  <c r="B5551" i="15"/>
  <c r="B5550" i="15"/>
  <c r="B5549" i="15"/>
  <c r="B5548" i="15"/>
  <c r="B5547" i="15"/>
  <c r="B5546" i="15"/>
  <c r="B5545" i="15"/>
  <c r="B5544" i="15"/>
  <c r="B5543" i="15"/>
  <c r="B5542" i="15"/>
  <c r="B5541" i="15"/>
  <c r="B5540" i="15"/>
  <c r="B5539" i="15"/>
  <c r="B5538" i="15"/>
  <c r="B5537" i="15"/>
  <c r="B5536" i="15"/>
  <c r="B5535" i="15"/>
  <c r="B5534" i="15"/>
  <c r="B5533" i="15"/>
  <c r="B5532" i="15"/>
  <c r="B5531" i="15"/>
  <c r="B5530" i="15"/>
  <c r="B5529" i="15"/>
  <c r="B5528" i="15"/>
  <c r="B5527" i="15"/>
  <c r="B5526" i="15"/>
  <c r="B5525" i="15"/>
  <c r="B5524" i="15"/>
  <c r="B5523" i="15"/>
  <c r="B5522" i="15"/>
  <c r="B5521" i="15"/>
  <c r="B5520" i="15"/>
  <c r="B5519" i="15"/>
  <c r="B5518" i="15"/>
  <c r="B5517" i="15"/>
  <c r="B5516" i="15"/>
  <c r="B5515" i="15"/>
  <c r="B5514" i="15"/>
  <c r="B5513" i="15"/>
  <c r="B5512" i="15"/>
  <c r="B5511" i="15"/>
  <c r="B5510" i="15"/>
  <c r="B5509" i="15"/>
  <c r="B5508" i="15"/>
  <c r="B5507" i="15"/>
  <c r="B5506" i="15"/>
  <c r="B5505" i="15"/>
  <c r="B5504" i="15"/>
  <c r="B5503" i="15"/>
  <c r="B5502" i="15"/>
  <c r="B5501" i="15"/>
  <c r="B5500" i="15"/>
  <c r="B5499" i="15"/>
  <c r="B5498" i="15"/>
  <c r="B5497" i="15"/>
  <c r="B5496" i="15"/>
  <c r="B5495" i="15"/>
  <c r="B5494" i="15"/>
  <c r="B5493" i="15"/>
  <c r="B5492" i="15"/>
  <c r="B5491" i="15"/>
  <c r="B5490" i="15"/>
  <c r="B5489" i="15"/>
  <c r="B5488" i="15"/>
  <c r="B5487" i="15"/>
  <c r="B5486" i="15"/>
  <c r="B5485" i="15"/>
  <c r="B5484" i="15"/>
  <c r="B5483" i="15"/>
  <c r="B5482" i="15"/>
  <c r="B5481" i="15"/>
  <c r="B5480" i="15"/>
  <c r="B5479" i="15"/>
  <c r="B5478" i="15"/>
  <c r="B5477" i="15"/>
  <c r="B5476" i="15"/>
  <c r="B5475" i="15"/>
  <c r="B5474" i="15"/>
  <c r="B5473" i="15"/>
  <c r="B5472" i="15"/>
  <c r="B5471" i="15"/>
  <c r="B5470" i="15"/>
  <c r="B5469" i="15"/>
  <c r="B5468" i="15"/>
  <c r="B5467" i="15"/>
  <c r="B5466" i="15"/>
  <c r="B5465" i="15"/>
  <c r="B5464" i="15"/>
  <c r="B5463" i="15"/>
  <c r="B5462" i="15"/>
  <c r="B5461" i="15"/>
  <c r="B5460" i="15"/>
  <c r="B5459" i="15"/>
  <c r="B5458" i="15"/>
  <c r="B5457" i="15"/>
  <c r="B5456" i="15"/>
  <c r="B5455" i="15"/>
  <c r="B5454" i="15"/>
  <c r="B5453" i="15"/>
  <c r="B5452" i="15"/>
  <c r="B5451" i="15"/>
  <c r="B5450" i="15"/>
  <c r="B5449" i="15"/>
  <c r="B5448" i="15"/>
  <c r="B5447" i="15"/>
  <c r="B5446" i="15"/>
  <c r="B5445" i="15"/>
  <c r="B5444" i="15"/>
  <c r="B5443" i="15"/>
  <c r="B5442" i="15"/>
  <c r="B5441" i="15"/>
  <c r="B5440" i="15"/>
  <c r="B5439" i="15"/>
  <c r="B5438" i="15"/>
  <c r="B5437" i="15"/>
  <c r="B5436" i="15"/>
  <c r="B5435" i="15"/>
  <c r="B5434" i="15"/>
  <c r="B5433" i="15"/>
  <c r="B5432" i="15"/>
  <c r="B5431" i="15"/>
  <c r="B5430" i="15"/>
  <c r="B5429" i="15"/>
  <c r="B5428" i="15"/>
  <c r="B5427" i="15"/>
  <c r="B5426" i="15"/>
  <c r="B5425" i="15"/>
  <c r="B5424" i="15"/>
  <c r="B5423" i="15"/>
  <c r="B5422" i="15"/>
  <c r="B5421" i="15"/>
  <c r="B5420" i="15"/>
  <c r="B5419" i="15"/>
  <c r="B5418" i="15"/>
  <c r="B5417" i="15"/>
  <c r="B5416" i="15"/>
  <c r="B5415" i="15"/>
  <c r="B5414" i="15"/>
  <c r="B5413" i="15"/>
  <c r="B5412" i="15"/>
  <c r="B5411" i="15"/>
  <c r="B5410" i="15"/>
  <c r="B5409" i="15"/>
  <c r="B5408" i="15"/>
  <c r="B5407" i="15"/>
  <c r="B5406" i="15"/>
  <c r="B5405" i="15"/>
  <c r="B5404" i="15"/>
  <c r="B5403" i="15"/>
  <c r="B5402" i="15"/>
  <c r="B5401" i="15"/>
  <c r="B5400" i="15"/>
  <c r="B5399" i="15"/>
  <c r="B5398" i="15"/>
  <c r="B5397" i="15"/>
  <c r="B5396" i="15"/>
  <c r="B5395" i="15"/>
  <c r="B5394" i="15"/>
  <c r="B5393" i="15"/>
  <c r="B5392" i="15"/>
  <c r="B5391" i="15"/>
  <c r="B5390" i="15"/>
  <c r="B5389" i="15"/>
  <c r="B5388" i="15"/>
  <c r="B5387" i="15"/>
  <c r="B5386" i="15"/>
  <c r="B5385" i="15"/>
  <c r="B5384" i="15"/>
  <c r="B5383" i="15"/>
  <c r="B5382" i="15"/>
  <c r="B5381" i="15"/>
  <c r="B5380" i="15"/>
  <c r="B5379" i="15"/>
  <c r="B5378" i="15"/>
  <c r="B5377" i="15"/>
  <c r="B5376" i="15"/>
  <c r="B5375" i="15"/>
  <c r="B5374" i="15"/>
  <c r="B5373" i="15"/>
  <c r="B5372" i="15"/>
  <c r="B5371" i="15"/>
  <c r="B5370" i="15"/>
  <c r="B5369" i="15"/>
  <c r="B5368" i="15"/>
  <c r="B5367" i="15"/>
  <c r="B5366" i="15"/>
  <c r="B5365" i="15"/>
  <c r="B5364" i="15"/>
  <c r="B5363" i="15"/>
  <c r="B5362" i="15"/>
  <c r="B5361" i="15"/>
  <c r="B5360" i="15"/>
  <c r="B5359" i="15"/>
  <c r="B5358" i="15"/>
  <c r="B5357" i="15"/>
  <c r="B5356" i="15"/>
  <c r="B5355" i="15"/>
  <c r="B5354" i="15"/>
  <c r="B5353" i="15"/>
  <c r="B5352" i="15"/>
  <c r="B5351" i="15"/>
  <c r="B5350" i="15"/>
  <c r="B5349" i="15"/>
  <c r="B5348" i="15"/>
  <c r="B5347" i="15"/>
  <c r="B5346" i="15"/>
  <c r="B5345" i="15"/>
  <c r="B5344" i="15"/>
  <c r="B5343" i="15"/>
  <c r="B5342" i="15"/>
  <c r="B5341" i="15"/>
  <c r="B5340" i="15"/>
  <c r="B5339" i="15"/>
  <c r="B5338" i="15"/>
  <c r="B5337" i="15"/>
  <c r="B5336" i="15"/>
  <c r="B5335" i="15"/>
  <c r="B5334" i="15"/>
  <c r="B5333" i="15"/>
  <c r="B5332" i="15"/>
  <c r="B5331" i="15"/>
  <c r="B5330" i="15"/>
  <c r="B5329" i="15"/>
  <c r="B5328" i="15"/>
  <c r="B5327" i="15"/>
  <c r="B5326" i="15"/>
  <c r="B5325" i="15"/>
  <c r="B5324" i="15"/>
  <c r="B5323" i="15"/>
  <c r="B5322" i="15"/>
  <c r="B5321" i="15"/>
  <c r="B5320" i="15"/>
  <c r="B5319" i="15"/>
  <c r="B5318" i="15"/>
  <c r="B5317" i="15"/>
  <c r="B5316" i="15"/>
  <c r="B5315" i="15"/>
  <c r="B5314" i="15"/>
  <c r="B5313" i="15"/>
  <c r="B5312" i="15"/>
  <c r="B5311" i="15"/>
  <c r="B5310" i="15"/>
  <c r="B5309" i="15"/>
  <c r="B5308" i="15"/>
  <c r="B5307" i="15"/>
  <c r="B5306" i="15"/>
  <c r="B5305" i="15"/>
  <c r="B5304" i="15"/>
  <c r="B5303" i="15"/>
  <c r="B5302" i="15"/>
  <c r="B5301" i="15"/>
  <c r="B5300" i="15"/>
  <c r="B5299" i="15"/>
  <c r="B5298" i="15"/>
  <c r="B5297" i="15"/>
  <c r="B5296" i="15"/>
  <c r="B5295" i="15"/>
  <c r="B5294" i="15"/>
  <c r="B5293" i="15"/>
  <c r="B5292" i="15"/>
  <c r="B5291" i="15"/>
  <c r="B5290" i="15"/>
  <c r="B5289" i="15"/>
  <c r="B5288" i="15"/>
  <c r="B5287" i="15"/>
  <c r="B5286" i="15"/>
  <c r="B5285" i="15"/>
  <c r="B5284" i="15"/>
  <c r="B5283" i="15"/>
  <c r="B5282" i="15"/>
  <c r="B5281" i="15"/>
  <c r="B5280" i="15"/>
  <c r="B5279" i="15"/>
  <c r="B5278" i="15"/>
  <c r="B5277" i="15"/>
  <c r="B5276" i="15"/>
  <c r="B5275" i="15"/>
  <c r="B5274" i="15"/>
  <c r="B5273" i="15"/>
  <c r="B5272" i="15"/>
  <c r="B5271" i="15"/>
  <c r="B5270" i="15"/>
  <c r="B5269" i="15"/>
  <c r="B5268" i="15"/>
  <c r="B5267" i="15"/>
  <c r="B5266" i="15"/>
  <c r="B5265" i="15"/>
  <c r="B5264" i="15"/>
  <c r="B5263" i="15"/>
  <c r="B5262" i="15"/>
  <c r="B5261" i="15"/>
  <c r="B5260" i="15"/>
  <c r="B5259" i="15"/>
  <c r="B5258" i="15"/>
  <c r="B5257" i="15"/>
  <c r="B5256" i="15"/>
  <c r="B5255" i="15"/>
  <c r="B5254" i="15"/>
  <c r="B5253" i="15"/>
  <c r="B5252" i="15"/>
  <c r="B5251" i="15"/>
  <c r="B5250" i="15"/>
  <c r="B5249" i="15"/>
  <c r="B5248" i="15"/>
  <c r="B5247" i="15"/>
  <c r="B5246" i="15"/>
  <c r="B5245" i="15"/>
  <c r="B5244" i="15"/>
  <c r="B5243" i="15"/>
  <c r="B5242" i="15"/>
  <c r="B5241" i="15"/>
  <c r="B5240" i="15"/>
  <c r="B5239" i="15"/>
  <c r="B5238" i="15"/>
  <c r="B5237" i="15"/>
  <c r="B5236" i="15"/>
  <c r="B5235" i="15"/>
  <c r="B5234" i="15"/>
  <c r="B5233" i="15"/>
  <c r="B5232" i="15"/>
  <c r="B5231" i="15"/>
  <c r="B5230" i="15"/>
  <c r="B5229" i="15"/>
  <c r="B5228" i="15"/>
  <c r="B5227" i="15"/>
  <c r="B5226" i="15"/>
  <c r="B5225" i="15"/>
  <c r="B5224" i="15"/>
  <c r="B5223" i="15"/>
  <c r="B5222" i="15"/>
  <c r="B5221" i="15"/>
  <c r="B5220" i="15"/>
  <c r="B5219" i="15"/>
  <c r="B5218" i="15"/>
  <c r="B5217" i="15"/>
  <c r="B5216" i="15"/>
  <c r="B5215" i="15"/>
  <c r="B5214" i="15"/>
  <c r="B5213" i="15"/>
  <c r="B5212" i="15"/>
  <c r="B5211" i="15"/>
  <c r="B5210" i="15"/>
  <c r="B5209" i="15"/>
  <c r="B5208" i="15"/>
  <c r="B5207" i="15"/>
  <c r="B5206" i="15"/>
  <c r="B5205" i="15"/>
  <c r="B5204" i="15"/>
  <c r="B5203" i="15"/>
  <c r="B5202" i="15"/>
  <c r="B5201" i="15"/>
  <c r="B5200" i="15"/>
  <c r="B5199" i="15"/>
  <c r="B5198" i="15"/>
  <c r="B5197" i="15"/>
  <c r="B5196" i="15"/>
  <c r="B5195" i="15"/>
  <c r="B5194" i="15"/>
  <c r="B5193" i="15"/>
  <c r="B5192" i="15"/>
  <c r="B5191" i="15"/>
  <c r="B5190" i="15"/>
  <c r="B5189" i="15"/>
  <c r="B5188" i="15"/>
  <c r="B5187" i="15"/>
  <c r="B5186" i="15"/>
  <c r="B5185" i="15"/>
  <c r="B5184" i="15"/>
  <c r="B5183" i="15"/>
  <c r="B5182" i="15"/>
  <c r="B5181" i="15"/>
  <c r="B5180" i="15"/>
  <c r="B5179" i="15"/>
  <c r="B5178" i="15"/>
  <c r="B5177" i="15"/>
  <c r="B5176" i="15"/>
  <c r="B5175" i="15"/>
  <c r="B5174" i="15"/>
  <c r="B5173" i="15"/>
  <c r="B5172" i="15"/>
  <c r="B5171" i="15"/>
  <c r="B5170" i="15"/>
  <c r="B5169" i="15"/>
  <c r="B5168" i="15"/>
  <c r="B5167" i="15"/>
  <c r="B5166" i="15"/>
  <c r="B5165" i="15"/>
  <c r="B5164" i="15"/>
  <c r="B5163" i="15"/>
  <c r="B5162" i="15"/>
  <c r="B5161" i="15"/>
  <c r="B5160" i="15"/>
  <c r="B5159" i="15"/>
  <c r="B5158" i="15"/>
  <c r="B5157" i="15"/>
  <c r="B5156" i="15"/>
  <c r="B5155" i="15"/>
  <c r="B5154" i="15"/>
  <c r="B5153" i="15"/>
  <c r="B5152" i="15"/>
  <c r="B5151" i="15"/>
  <c r="B5150" i="15"/>
  <c r="B5149" i="15"/>
  <c r="B5148" i="15"/>
  <c r="B5147" i="15"/>
  <c r="B5146" i="15"/>
  <c r="B5145" i="15"/>
  <c r="B5144" i="15"/>
  <c r="B5143" i="15"/>
  <c r="B5142" i="15"/>
  <c r="B5141" i="15"/>
  <c r="B5140" i="15"/>
  <c r="B5139" i="15"/>
  <c r="B5138" i="15"/>
  <c r="B5137" i="15"/>
  <c r="B5136" i="15"/>
  <c r="B5135" i="15"/>
  <c r="B5134" i="15"/>
  <c r="B5133" i="15"/>
  <c r="B5132" i="15"/>
  <c r="B5131" i="15"/>
  <c r="B5130" i="15"/>
  <c r="B5129" i="15"/>
  <c r="B5128" i="15"/>
  <c r="B5127" i="15"/>
  <c r="B5126" i="15"/>
  <c r="B5125" i="15"/>
  <c r="B5124" i="15"/>
  <c r="B5123" i="15"/>
  <c r="B5122" i="15"/>
  <c r="B5121" i="15"/>
  <c r="B5120" i="15"/>
  <c r="B5119" i="15"/>
  <c r="B5118" i="15"/>
  <c r="B5117" i="15"/>
  <c r="B5116" i="15"/>
  <c r="B5115" i="15"/>
  <c r="B5114" i="15"/>
  <c r="B5113" i="15"/>
  <c r="B5112" i="15"/>
  <c r="B5111" i="15"/>
  <c r="B5110" i="15"/>
  <c r="B5109" i="15"/>
  <c r="B5108" i="15"/>
  <c r="B5107" i="15"/>
  <c r="B5106" i="15"/>
  <c r="B5105" i="15"/>
  <c r="B5104" i="15"/>
  <c r="B5103" i="15"/>
  <c r="B5102" i="15"/>
  <c r="B5101" i="15"/>
  <c r="B5100" i="15"/>
  <c r="B5099" i="15"/>
  <c r="B5098" i="15"/>
  <c r="B5097" i="15"/>
  <c r="B5096" i="15"/>
  <c r="B5095" i="15"/>
  <c r="B5094" i="15"/>
  <c r="B5093" i="15"/>
  <c r="B5092" i="15"/>
  <c r="B5091" i="15"/>
  <c r="B5090" i="15"/>
  <c r="B5089" i="15"/>
  <c r="B5088" i="15"/>
  <c r="B5087" i="15"/>
  <c r="B5086" i="15"/>
  <c r="B5085" i="15"/>
  <c r="B5084" i="15"/>
  <c r="B5083" i="15"/>
  <c r="B5082" i="15"/>
  <c r="B5081" i="15"/>
  <c r="B5080" i="15"/>
  <c r="B5079" i="15"/>
  <c r="B5078" i="15"/>
  <c r="B5077" i="15"/>
  <c r="B5076" i="15"/>
  <c r="B5075" i="15"/>
  <c r="B5074" i="15"/>
  <c r="B5073" i="15"/>
  <c r="B5072" i="15"/>
  <c r="B5071" i="15"/>
  <c r="B5070" i="15"/>
  <c r="B5069" i="15"/>
  <c r="B5068" i="15"/>
  <c r="B5067" i="15"/>
  <c r="B5066" i="15"/>
  <c r="B5065" i="15"/>
  <c r="B5064" i="15"/>
  <c r="B5063" i="15"/>
  <c r="B5062" i="15"/>
  <c r="B5061" i="15"/>
  <c r="B5060" i="15"/>
  <c r="B5059" i="15"/>
  <c r="B5058" i="15"/>
  <c r="B5057" i="15"/>
  <c r="B5056" i="15"/>
  <c r="B5055" i="15"/>
  <c r="B5054" i="15"/>
  <c r="B5053" i="15"/>
  <c r="B5052" i="15"/>
  <c r="B5051" i="15"/>
  <c r="B5050" i="15"/>
  <c r="B5049" i="15"/>
  <c r="B5048" i="15"/>
  <c r="B5047" i="15"/>
  <c r="B5046" i="15"/>
  <c r="B5045" i="15"/>
  <c r="B5044" i="15"/>
  <c r="B5043" i="15"/>
  <c r="B5042" i="15"/>
  <c r="B5041" i="15"/>
  <c r="B5040" i="15"/>
  <c r="B5039" i="15"/>
  <c r="B5038" i="15"/>
  <c r="B5037" i="15"/>
  <c r="B5036" i="15"/>
  <c r="B5035" i="15"/>
  <c r="B5034" i="15"/>
  <c r="B5033" i="15"/>
  <c r="B5032" i="15"/>
  <c r="B5031" i="15"/>
  <c r="B5030" i="15"/>
  <c r="B5029" i="15"/>
  <c r="B5028" i="15"/>
  <c r="B5027" i="15"/>
  <c r="B5026" i="15"/>
  <c r="B5025" i="15"/>
  <c r="B5024" i="15"/>
  <c r="B5023" i="15"/>
  <c r="B5022" i="15"/>
  <c r="B5021" i="15"/>
  <c r="B5020" i="15"/>
  <c r="B5019" i="15"/>
  <c r="B5018" i="15"/>
  <c r="B5017" i="15"/>
  <c r="B5016" i="15"/>
  <c r="B5015" i="15"/>
  <c r="B5014" i="15"/>
  <c r="B5013" i="15"/>
  <c r="B5012" i="15"/>
  <c r="B5011" i="15"/>
  <c r="B5010" i="15"/>
  <c r="B5009" i="15"/>
  <c r="B5008" i="15"/>
  <c r="B5007" i="15"/>
  <c r="B5006" i="15"/>
  <c r="B5005" i="15"/>
  <c r="B5004" i="15"/>
  <c r="B5003" i="15"/>
  <c r="B5002" i="15"/>
  <c r="B5001" i="15"/>
  <c r="B5000" i="15"/>
  <c r="B4999" i="15"/>
  <c r="B4998" i="15"/>
  <c r="B4997" i="15"/>
  <c r="B4996" i="15"/>
  <c r="B4995" i="15"/>
  <c r="B4994" i="15"/>
  <c r="B4993" i="15"/>
  <c r="B4992" i="15"/>
  <c r="B4991" i="15"/>
  <c r="B4990" i="15"/>
  <c r="B4989" i="15"/>
  <c r="B4988" i="15"/>
  <c r="B4987" i="15"/>
  <c r="B4986" i="15"/>
  <c r="B4985" i="15"/>
  <c r="B4984" i="15"/>
  <c r="B4983" i="15"/>
  <c r="B4982" i="15"/>
  <c r="B4981" i="15"/>
  <c r="B4980" i="15"/>
  <c r="B4979" i="15"/>
  <c r="B4978" i="15"/>
  <c r="B4977" i="15"/>
  <c r="B4976" i="15"/>
  <c r="B4975" i="15"/>
  <c r="B4974" i="15"/>
  <c r="B4973" i="15"/>
  <c r="B4972" i="15"/>
  <c r="B4971" i="15"/>
  <c r="B4970" i="15"/>
  <c r="B4969" i="15"/>
  <c r="B4968" i="15"/>
  <c r="B4967" i="15"/>
  <c r="B4966" i="15"/>
  <c r="B4965" i="15"/>
  <c r="B4964" i="15"/>
  <c r="B4963" i="15"/>
  <c r="B4962" i="15"/>
  <c r="B4961" i="15"/>
  <c r="B4960" i="15"/>
  <c r="B4959" i="15"/>
  <c r="B4958" i="15"/>
  <c r="B4957" i="15"/>
  <c r="B4956" i="15"/>
  <c r="B4955" i="15"/>
  <c r="B4954" i="15"/>
  <c r="B4953" i="15"/>
  <c r="B4952" i="15"/>
  <c r="B4951" i="15"/>
  <c r="B4950" i="15"/>
  <c r="B4949" i="15"/>
  <c r="B4948" i="15"/>
  <c r="B4947" i="15"/>
  <c r="B4946" i="15"/>
  <c r="B4945" i="15"/>
  <c r="B4944" i="15"/>
  <c r="B4943" i="15"/>
  <c r="B4942" i="15"/>
  <c r="B4941" i="15"/>
  <c r="B4940" i="15"/>
  <c r="B4939" i="15"/>
  <c r="B4938" i="15"/>
  <c r="B4937" i="15"/>
  <c r="B4936" i="15"/>
  <c r="B4935" i="15"/>
  <c r="B4934" i="15"/>
  <c r="B4933" i="15"/>
  <c r="B4932" i="15"/>
  <c r="B4931" i="15"/>
  <c r="B4930" i="15"/>
  <c r="B4929" i="15"/>
  <c r="B4928" i="15"/>
  <c r="B4927" i="15"/>
  <c r="B4926" i="15"/>
  <c r="B4925" i="15"/>
  <c r="B4924" i="15"/>
  <c r="B4923" i="15"/>
  <c r="B4922" i="15"/>
  <c r="B4921" i="15"/>
  <c r="B4920" i="15"/>
  <c r="B4919" i="15"/>
  <c r="B4918" i="15"/>
  <c r="B4917" i="15"/>
  <c r="B4916" i="15"/>
  <c r="B4915" i="15"/>
  <c r="B4914" i="15"/>
  <c r="B4913" i="15"/>
  <c r="B4912" i="15"/>
  <c r="B4911" i="15"/>
  <c r="B4910" i="15"/>
  <c r="B4909" i="15"/>
  <c r="B4908" i="15"/>
  <c r="B4907" i="15"/>
  <c r="B4906" i="15"/>
  <c r="B4905" i="15"/>
  <c r="B4904" i="15"/>
  <c r="B4903" i="15"/>
  <c r="B4902" i="15"/>
  <c r="B4901" i="15"/>
  <c r="B4900" i="15"/>
  <c r="B4899" i="15"/>
  <c r="B4898" i="15"/>
  <c r="B4897" i="15"/>
  <c r="B4896" i="15"/>
  <c r="B4895" i="15"/>
  <c r="B4894" i="15"/>
  <c r="B4893" i="15"/>
  <c r="B4892" i="15"/>
  <c r="B4891" i="15"/>
  <c r="B4890" i="15"/>
  <c r="B4889" i="15"/>
  <c r="B4888" i="15"/>
  <c r="B4887" i="15"/>
  <c r="B4886" i="15"/>
  <c r="B4885" i="15"/>
  <c r="B4884" i="15"/>
  <c r="B4883" i="15"/>
  <c r="B4882" i="15"/>
  <c r="B4881" i="15"/>
  <c r="B4880" i="15"/>
  <c r="B4879" i="15"/>
  <c r="B4878" i="15"/>
  <c r="B4877" i="15"/>
  <c r="B4876" i="15"/>
  <c r="B4875" i="15"/>
  <c r="B4874" i="15"/>
  <c r="B4873" i="15"/>
  <c r="B4872" i="15"/>
  <c r="B4871" i="15"/>
  <c r="B4870" i="15"/>
  <c r="B4869" i="15"/>
  <c r="B4868" i="15"/>
  <c r="B4867" i="15"/>
  <c r="B4866" i="15"/>
  <c r="B4865" i="15"/>
  <c r="B4864" i="15"/>
  <c r="B4863" i="15"/>
  <c r="B4862" i="15"/>
  <c r="B4861" i="15"/>
  <c r="B4860" i="15"/>
  <c r="B4859" i="15"/>
  <c r="B4858" i="15"/>
  <c r="B4857" i="15"/>
  <c r="B4856" i="15"/>
  <c r="B4855" i="15"/>
  <c r="B4854" i="15"/>
  <c r="B4853" i="15"/>
  <c r="B4852" i="15"/>
  <c r="B4851" i="15"/>
  <c r="B4850" i="15"/>
  <c r="B4849" i="15"/>
  <c r="B4848" i="15"/>
  <c r="B4847" i="15"/>
  <c r="B4846" i="15"/>
  <c r="B4845" i="15"/>
  <c r="B4844" i="15"/>
  <c r="B4843" i="15"/>
  <c r="B4842" i="15"/>
  <c r="B4841" i="15"/>
  <c r="B4840" i="15"/>
  <c r="B4839" i="15"/>
  <c r="B4838" i="15"/>
  <c r="B4837" i="15"/>
  <c r="B4836" i="15"/>
  <c r="B4835" i="15"/>
  <c r="B4834" i="15"/>
  <c r="B4833" i="15"/>
  <c r="B4832" i="15"/>
  <c r="B4831" i="15"/>
  <c r="B4830" i="15"/>
  <c r="B4829" i="15"/>
  <c r="B4828" i="15"/>
  <c r="B4827" i="15"/>
  <c r="B4826" i="15"/>
  <c r="B4825" i="15"/>
  <c r="B4824" i="15"/>
  <c r="B4823" i="15"/>
  <c r="B4822" i="15"/>
  <c r="B4821" i="15"/>
  <c r="B4820" i="15"/>
  <c r="B4819" i="15"/>
  <c r="B4818" i="15"/>
  <c r="B4817" i="15"/>
  <c r="B4816" i="15"/>
  <c r="B4815" i="15"/>
  <c r="B4814" i="15"/>
  <c r="B4813" i="15"/>
  <c r="B4812" i="15"/>
  <c r="B4811" i="15"/>
  <c r="B4810" i="15"/>
  <c r="B4809" i="15"/>
  <c r="B4808" i="15"/>
  <c r="B4807" i="15"/>
  <c r="B4806" i="15"/>
  <c r="B4805" i="15"/>
  <c r="B4804" i="15"/>
  <c r="B4803" i="15"/>
  <c r="B4802" i="15"/>
  <c r="B4801" i="15"/>
  <c r="B4800" i="15"/>
  <c r="B4799" i="15"/>
  <c r="B4798" i="15"/>
  <c r="B4797" i="15"/>
  <c r="B4796" i="15"/>
  <c r="B4795" i="15"/>
  <c r="B4794" i="15"/>
  <c r="B4793" i="15"/>
  <c r="B4792" i="15"/>
  <c r="B4791" i="15"/>
  <c r="B4790" i="15"/>
  <c r="B4789" i="15"/>
  <c r="B4788" i="15"/>
  <c r="B4787" i="15"/>
  <c r="B4786" i="15"/>
  <c r="B4785" i="15"/>
  <c r="B4784" i="15"/>
  <c r="B4783" i="15"/>
  <c r="B4782" i="15"/>
  <c r="B4781" i="15"/>
  <c r="B4780" i="15"/>
  <c r="B4779" i="15"/>
  <c r="B4778" i="15"/>
  <c r="B4777" i="15"/>
  <c r="B4776" i="15"/>
  <c r="B4775" i="15"/>
  <c r="B4774" i="15"/>
  <c r="B4773" i="15"/>
  <c r="B4772" i="15"/>
  <c r="B4771" i="15"/>
  <c r="B4770" i="15"/>
  <c r="B4769" i="15"/>
  <c r="B4768" i="15"/>
  <c r="B4767" i="15"/>
  <c r="B4766" i="15"/>
  <c r="B4765" i="15"/>
  <c r="B4764" i="15"/>
  <c r="B4763" i="15"/>
  <c r="B4762" i="15"/>
  <c r="B4761" i="15"/>
  <c r="B4760" i="15"/>
  <c r="B4759" i="15"/>
  <c r="B4758" i="15"/>
  <c r="B4757" i="15"/>
  <c r="B4756" i="15"/>
  <c r="B4755" i="15"/>
  <c r="B4754" i="15"/>
  <c r="B4753" i="15"/>
  <c r="B4752" i="15"/>
  <c r="B4751" i="15"/>
  <c r="B4750" i="15"/>
  <c r="B4749" i="15"/>
  <c r="B4748" i="15"/>
  <c r="B4747" i="15"/>
  <c r="B4746" i="15"/>
  <c r="B4745" i="15"/>
  <c r="B4744" i="15"/>
  <c r="B4743" i="15"/>
  <c r="B4742" i="15"/>
  <c r="B4741" i="15"/>
  <c r="B4740" i="15"/>
  <c r="B4739" i="15"/>
  <c r="B4738" i="15"/>
  <c r="B4737" i="15"/>
  <c r="B4736" i="15"/>
  <c r="B4735" i="15"/>
  <c r="B4734" i="15"/>
  <c r="B4733" i="15"/>
  <c r="B4732" i="15"/>
  <c r="B4731" i="15"/>
  <c r="B4730" i="15"/>
  <c r="B4729" i="15"/>
  <c r="B4728" i="15"/>
  <c r="B4727" i="15"/>
  <c r="B4726" i="15"/>
  <c r="B4725" i="15"/>
  <c r="B4724" i="15"/>
  <c r="B4723" i="15"/>
  <c r="B4722" i="15"/>
  <c r="B4721" i="15"/>
  <c r="B4720" i="15"/>
  <c r="B4719" i="15"/>
  <c r="B4718" i="15"/>
  <c r="B4717" i="15"/>
  <c r="B4716" i="15"/>
  <c r="B4715" i="15"/>
  <c r="B4714" i="15"/>
  <c r="B4713" i="15"/>
  <c r="B4712" i="15"/>
  <c r="B4711" i="15"/>
  <c r="B4710" i="15"/>
  <c r="B4709" i="15"/>
  <c r="B4708" i="15"/>
  <c r="B4707" i="15"/>
  <c r="B4706" i="15"/>
  <c r="B4705" i="15"/>
  <c r="B4704" i="15"/>
  <c r="B4703" i="15"/>
  <c r="B4702" i="15"/>
  <c r="B4701" i="15"/>
  <c r="B4700" i="15"/>
  <c r="B4699" i="15"/>
  <c r="B4698" i="15"/>
  <c r="B4697" i="15"/>
  <c r="B4696" i="15"/>
  <c r="B4695" i="15"/>
  <c r="B4694" i="15"/>
  <c r="B4693" i="15"/>
  <c r="B4692" i="15"/>
  <c r="B4691" i="15"/>
  <c r="B4690" i="15"/>
  <c r="B4689" i="15"/>
  <c r="B4688" i="15"/>
  <c r="B4687" i="15"/>
  <c r="B4686" i="15"/>
  <c r="B4685" i="15"/>
  <c r="B4684" i="15"/>
  <c r="B4683" i="15"/>
  <c r="B4682" i="15"/>
  <c r="B4681" i="15"/>
  <c r="B4680" i="15"/>
  <c r="B4679" i="15"/>
  <c r="B4678" i="15"/>
  <c r="B4677" i="15"/>
  <c r="B4676" i="15"/>
  <c r="B4675" i="15"/>
  <c r="B4674" i="15"/>
  <c r="B4673" i="15"/>
  <c r="B4672" i="15"/>
  <c r="B4671" i="15"/>
  <c r="B4670" i="15"/>
  <c r="B4669" i="15"/>
  <c r="B4668" i="15"/>
  <c r="B4667" i="15"/>
  <c r="B4666" i="15"/>
  <c r="B4665" i="15"/>
  <c r="B4664" i="15"/>
  <c r="B4663" i="15"/>
  <c r="B4662" i="15"/>
  <c r="B4661" i="15"/>
  <c r="B4660" i="15"/>
  <c r="B4659" i="15"/>
  <c r="B4658" i="15"/>
  <c r="B4657" i="15"/>
  <c r="B4656" i="15"/>
  <c r="B4655" i="15"/>
  <c r="B4654" i="15"/>
  <c r="B4653" i="15"/>
  <c r="B4652" i="15"/>
  <c r="B4651" i="15"/>
  <c r="B4650" i="15"/>
  <c r="B4649" i="15"/>
  <c r="B4648" i="15"/>
  <c r="B4647" i="15"/>
  <c r="B4646" i="15"/>
  <c r="B4645" i="15"/>
  <c r="B4644" i="15"/>
  <c r="B4643" i="15"/>
  <c r="B4642" i="15"/>
  <c r="B4641" i="15"/>
  <c r="B4640" i="15"/>
  <c r="B4639" i="15"/>
  <c r="B4638" i="15"/>
  <c r="B4637" i="15"/>
  <c r="B4636" i="15"/>
  <c r="B4635" i="15"/>
  <c r="B4634" i="15"/>
  <c r="B4633" i="15"/>
  <c r="B4632" i="15"/>
  <c r="B4631" i="15"/>
  <c r="B4630" i="15"/>
  <c r="B4629" i="15"/>
  <c r="B4628" i="15"/>
  <c r="B4627" i="15"/>
  <c r="B4626" i="15"/>
  <c r="B4625" i="15"/>
  <c r="B4624" i="15"/>
  <c r="B4623" i="15"/>
  <c r="B4622" i="15"/>
  <c r="B4621" i="15"/>
  <c r="B4620" i="15"/>
  <c r="B4619" i="15"/>
  <c r="B4618" i="15"/>
  <c r="B4617" i="15"/>
  <c r="B4616" i="15"/>
  <c r="B4615" i="15"/>
  <c r="B4614" i="15"/>
  <c r="B4613" i="15"/>
  <c r="B4612" i="15"/>
  <c r="B4611" i="15"/>
  <c r="B4610" i="15"/>
  <c r="B4609" i="15"/>
  <c r="B4608" i="15"/>
  <c r="B4607" i="15"/>
  <c r="B4606" i="15"/>
  <c r="B4605" i="15"/>
  <c r="B4604" i="15"/>
  <c r="B4603" i="15"/>
  <c r="B4602" i="15"/>
  <c r="B4601" i="15"/>
  <c r="B4600" i="15"/>
  <c r="B4599" i="15"/>
  <c r="B4598" i="15"/>
  <c r="B4597" i="15"/>
  <c r="B4596" i="15"/>
  <c r="B4595" i="15"/>
  <c r="B4594" i="15"/>
  <c r="B4593" i="15"/>
  <c r="B4592" i="15"/>
  <c r="B4591" i="15"/>
  <c r="B4590" i="15"/>
  <c r="B4589" i="15"/>
  <c r="B4588" i="15"/>
  <c r="B4587" i="15"/>
  <c r="B4586" i="15"/>
  <c r="B4585" i="15"/>
  <c r="B4584" i="15"/>
  <c r="B4583" i="15"/>
  <c r="B4582" i="15"/>
  <c r="B4581" i="15"/>
  <c r="B4580" i="15"/>
  <c r="B4579" i="15"/>
  <c r="B4578" i="15"/>
  <c r="B4577" i="15"/>
  <c r="B4576" i="15"/>
  <c r="B4575" i="15"/>
  <c r="B4574" i="15"/>
  <c r="B4573" i="15"/>
  <c r="B4572" i="15"/>
  <c r="B4571" i="15"/>
  <c r="B4570" i="15"/>
  <c r="B4569" i="15"/>
  <c r="B4568" i="15"/>
  <c r="B4567" i="15"/>
  <c r="B4566" i="15"/>
  <c r="B4565" i="15"/>
  <c r="B4564" i="15"/>
  <c r="B4563" i="15"/>
  <c r="B4562" i="15"/>
  <c r="B4561" i="15"/>
  <c r="B4560" i="15"/>
  <c r="B4559" i="15"/>
  <c r="B4558" i="15"/>
  <c r="B4557" i="15"/>
  <c r="B4556" i="15"/>
  <c r="B4555" i="15"/>
  <c r="B4554" i="15"/>
  <c r="B4553" i="15"/>
  <c r="B4552" i="15"/>
  <c r="B4551" i="15"/>
  <c r="B4550" i="15"/>
  <c r="B4549" i="15"/>
  <c r="B4548" i="15"/>
  <c r="B4547" i="15"/>
  <c r="B4546" i="15"/>
  <c r="B4545" i="15"/>
  <c r="B4544" i="15"/>
  <c r="B4543" i="15"/>
  <c r="B4542" i="15"/>
  <c r="B4541" i="15"/>
  <c r="B4540" i="15"/>
  <c r="B4539" i="15"/>
  <c r="B4538" i="15"/>
  <c r="B4537" i="15"/>
  <c r="B4536" i="15"/>
  <c r="B4535" i="15"/>
  <c r="B4534" i="15"/>
  <c r="B4533" i="15"/>
  <c r="B4532" i="15"/>
  <c r="B4531" i="15"/>
  <c r="B4530" i="15"/>
  <c r="B4529" i="15"/>
  <c r="B4528" i="15"/>
  <c r="B4527" i="15"/>
  <c r="B4526" i="15"/>
  <c r="B4525" i="15"/>
  <c r="B4524" i="15"/>
  <c r="B4523" i="15"/>
  <c r="B4522" i="15"/>
  <c r="B4521" i="15"/>
  <c r="B4520" i="15"/>
  <c r="B4519" i="15"/>
  <c r="B4518" i="15"/>
  <c r="B4517" i="15"/>
  <c r="B4516" i="15"/>
  <c r="B4515" i="15"/>
  <c r="B4514" i="15"/>
  <c r="B4513" i="15"/>
  <c r="B4512" i="15"/>
  <c r="B4511" i="15"/>
  <c r="B4510" i="15"/>
  <c r="B4509" i="15"/>
  <c r="B4508" i="15"/>
  <c r="B4507" i="15"/>
  <c r="B4506" i="15"/>
  <c r="B4505" i="15"/>
  <c r="B4504" i="15"/>
  <c r="B4503" i="15"/>
  <c r="B4502" i="15"/>
  <c r="B4501" i="15"/>
  <c r="B4500" i="15"/>
  <c r="B4499" i="15"/>
  <c r="B4498" i="15"/>
  <c r="B4497" i="15"/>
  <c r="B4496" i="15"/>
  <c r="B4495" i="15"/>
  <c r="B4494" i="15"/>
  <c r="B4493" i="15"/>
  <c r="B4492" i="15"/>
  <c r="B4491" i="15"/>
  <c r="B4490" i="15"/>
  <c r="B4489" i="15"/>
  <c r="B4488" i="15"/>
  <c r="B4487" i="15"/>
  <c r="B4486" i="15"/>
  <c r="B4485" i="15"/>
  <c r="B4484" i="15"/>
  <c r="B4483" i="15"/>
  <c r="B4482" i="15"/>
  <c r="B4481" i="15"/>
  <c r="B4480" i="15"/>
  <c r="B4479" i="15"/>
  <c r="B4478" i="15"/>
  <c r="B4477" i="15"/>
  <c r="B4476" i="15"/>
  <c r="B4475" i="15"/>
  <c r="B4474" i="15"/>
  <c r="B4473" i="15"/>
  <c r="B4472" i="15"/>
  <c r="B4471" i="15"/>
  <c r="B4470" i="15"/>
  <c r="B4469" i="15"/>
  <c r="B4468" i="15"/>
  <c r="B4467" i="15"/>
  <c r="B4466" i="15"/>
  <c r="B4465" i="15"/>
  <c r="B4464" i="15"/>
  <c r="B4463" i="15"/>
  <c r="B4462" i="15"/>
  <c r="B4461" i="15"/>
  <c r="B4460" i="15"/>
  <c r="B4459" i="15"/>
  <c r="B4458" i="15"/>
  <c r="B4457" i="15"/>
  <c r="B4456" i="15"/>
  <c r="B4455" i="15"/>
  <c r="B4454" i="15"/>
  <c r="B4453" i="15"/>
  <c r="B4452" i="15"/>
  <c r="B4451" i="15"/>
  <c r="B4450" i="15"/>
  <c r="B4449" i="15"/>
  <c r="B4448" i="15"/>
  <c r="B4447" i="15"/>
  <c r="B4446" i="15"/>
  <c r="B4445" i="15"/>
  <c r="B4444" i="15"/>
  <c r="B4443" i="15"/>
  <c r="B4442" i="15"/>
  <c r="B4441" i="15"/>
  <c r="B4440" i="15"/>
  <c r="B4439" i="15"/>
  <c r="B4438" i="15"/>
  <c r="B4437" i="15"/>
  <c r="B4436" i="15"/>
  <c r="B4435" i="15"/>
  <c r="B4434" i="15"/>
  <c r="B4433" i="15"/>
  <c r="B4432" i="15"/>
  <c r="B4431" i="15"/>
  <c r="B4430" i="15"/>
  <c r="B4429" i="15"/>
  <c r="B4428" i="15"/>
  <c r="B4427" i="15"/>
  <c r="B4426" i="15"/>
  <c r="B4425" i="15"/>
  <c r="B4424" i="15"/>
  <c r="B4423" i="15"/>
  <c r="B4422" i="15"/>
  <c r="B4421" i="15"/>
  <c r="B4420" i="15"/>
  <c r="B4419" i="15"/>
  <c r="B4418" i="15"/>
  <c r="B4417" i="15"/>
  <c r="B4416" i="15"/>
  <c r="B4415" i="15"/>
  <c r="B4414" i="15"/>
  <c r="B4413" i="15"/>
  <c r="B4412" i="15"/>
  <c r="B4411" i="15"/>
  <c r="B4410" i="15"/>
  <c r="B4409" i="15"/>
  <c r="B4408" i="15"/>
  <c r="B4407" i="15"/>
  <c r="B4406" i="15"/>
  <c r="B4405" i="15"/>
  <c r="B4404" i="15"/>
  <c r="B4403" i="15"/>
  <c r="B4402" i="15"/>
  <c r="B4401" i="15"/>
  <c r="B4400" i="15"/>
  <c r="B4399" i="15"/>
  <c r="B4398" i="15"/>
  <c r="B4397" i="15"/>
  <c r="B4396" i="15"/>
  <c r="B4395" i="15"/>
  <c r="B4394" i="15"/>
  <c r="B4393" i="15"/>
  <c r="B4392" i="15"/>
  <c r="B4391" i="15"/>
  <c r="B4390" i="15"/>
  <c r="B4389" i="15"/>
  <c r="B4388" i="15"/>
  <c r="B4387" i="15"/>
  <c r="B4386" i="15"/>
  <c r="B4385" i="15"/>
  <c r="B4384" i="15"/>
  <c r="B4383" i="15"/>
  <c r="B4382" i="15"/>
  <c r="B4381" i="15"/>
  <c r="B4380" i="15"/>
  <c r="B4379" i="15"/>
  <c r="B4378" i="15"/>
  <c r="B4377" i="15"/>
  <c r="B4376" i="15"/>
  <c r="B4375" i="15"/>
  <c r="B4374" i="15"/>
  <c r="B4373" i="15"/>
  <c r="B4372" i="15"/>
  <c r="B4371" i="15"/>
  <c r="B4370" i="15"/>
  <c r="B4369" i="15"/>
  <c r="B4368" i="15"/>
  <c r="B4367" i="15"/>
  <c r="B4366" i="15"/>
  <c r="B4365" i="15"/>
  <c r="B4364" i="15"/>
  <c r="B4363" i="15"/>
  <c r="B4362" i="15"/>
  <c r="B4361" i="15"/>
  <c r="B4360" i="15"/>
  <c r="B4359" i="15"/>
  <c r="B4358" i="15"/>
  <c r="B4357" i="15"/>
  <c r="B4356" i="15"/>
  <c r="B4355" i="15"/>
  <c r="B4354" i="15"/>
  <c r="B4353" i="15"/>
  <c r="B4352" i="15"/>
  <c r="B4351" i="15"/>
  <c r="B4350" i="15"/>
  <c r="B4349" i="15"/>
  <c r="B4348" i="15"/>
  <c r="B4347" i="15"/>
  <c r="B4346" i="15"/>
  <c r="B4345" i="15"/>
  <c r="B4344" i="15"/>
  <c r="B4343" i="15"/>
  <c r="B4342" i="15"/>
  <c r="B4341" i="15"/>
  <c r="B4340" i="15"/>
  <c r="B4339" i="15"/>
  <c r="B4338" i="15"/>
  <c r="B4337" i="15"/>
  <c r="B4336" i="15"/>
  <c r="B4335" i="15"/>
  <c r="B4334" i="15"/>
  <c r="B4333" i="15"/>
  <c r="B4332" i="15"/>
  <c r="B4331" i="15"/>
  <c r="B4330" i="15"/>
  <c r="B4329" i="15"/>
  <c r="B4328" i="15"/>
  <c r="B4327" i="15"/>
  <c r="B4326" i="15"/>
  <c r="B4325" i="15"/>
  <c r="B4324" i="15"/>
  <c r="B4323" i="15"/>
  <c r="B4322" i="15"/>
  <c r="B4321" i="15"/>
  <c r="B4320" i="15"/>
  <c r="B4319" i="15"/>
  <c r="B4318" i="15"/>
  <c r="B4317" i="15"/>
  <c r="B4316" i="15"/>
  <c r="B4315" i="15"/>
  <c r="B4314" i="15"/>
  <c r="B4313" i="15"/>
  <c r="B4312" i="15"/>
  <c r="B4311" i="15"/>
  <c r="B4310" i="15"/>
  <c r="B4309" i="15"/>
  <c r="B4308" i="15"/>
  <c r="B4307" i="15"/>
  <c r="B4306" i="15"/>
  <c r="B4305" i="15"/>
  <c r="B4304" i="15"/>
  <c r="B4303" i="15"/>
  <c r="B4302" i="15"/>
  <c r="B4301" i="15"/>
  <c r="B4300" i="15"/>
  <c r="B4299" i="15"/>
  <c r="B4298" i="15"/>
  <c r="B4297" i="15"/>
  <c r="B4296" i="15"/>
  <c r="B4295" i="15"/>
  <c r="B4294" i="15"/>
  <c r="B4293" i="15"/>
  <c r="B4292" i="15"/>
  <c r="B4291" i="15"/>
  <c r="B4290" i="15"/>
  <c r="B4289" i="15"/>
  <c r="B4288" i="15"/>
  <c r="B4287" i="15"/>
  <c r="B4286" i="15"/>
  <c r="B4285" i="15"/>
  <c r="B4284" i="15"/>
  <c r="B4283" i="15"/>
  <c r="B4282" i="15"/>
  <c r="B4281" i="15"/>
  <c r="B4280" i="15"/>
  <c r="B4279" i="15"/>
  <c r="B4278" i="15"/>
  <c r="B4277" i="15"/>
  <c r="B4276" i="15"/>
  <c r="B4275" i="15"/>
  <c r="B4274" i="15"/>
  <c r="B4273" i="15"/>
  <c r="B4272" i="15"/>
  <c r="B4271" i="15"/>
  <c r="B4270" i="15"/>
  <c r="B4269" i="15"/>
  <c r="B4268" i="15"/>
  <c r="B4267" i="15"/>
  <c r="B4266" i="15"/>
  <c r="B4265" i="15"/>
  <c r="B4264" i="15"/>
  <c r="B4263" i="15"/>
  <c r="B4262" i="15"/>
  <c r="B4261" i="15"/>
  <c r="B4260" i="15"/>
  <c r="B4259" i="15"/>
  <c r="B4258" i="15"/>
  <c r="B4257" i="15"/>
  <c r="B4256" i="15"/>
  <c r="B4255" i="15"/>
  <c r="B4254" i="15"/>
  <c r="B4253" i="15"/>
  <c r="B4252" i="15"/>
  <c r="B4251" i="15"/>
  <c r="B4250" i="15"/>
  <c r="B4249" i="15"/>
  <c r="B4248" i="15"/>
  <c r="B4247" i="15"/>
  <c r="B4246" i="15"/>
  <c r="B4245" i="15"/>
  <c r="B4244" i="15"/>
  <c r="B4243" i="15"/>
  <c r="B4242" i="15"/>
  <c r="B4241" i="15"/>
  <c r="B4240" i="15"/>
  <c r="B4239" i="15"/>
  <c r="B4238" i="15"/>
  <c r="B4237" i="15"/>
  <c r="B4236" i="15"/>
  <c r="B4235" i="15"/>
  <c r="B4234" i="15"/>
  <c r="B4233" i="15"/>
  <c r="B4232" i="15"/>
  <c r="B4231" i="15"/>
  <c r="B4230" i="15"/>
  <c r="B4229" i="15"/>
  <c r="B4228" i="15"/>
  <c r="B4227" i="15"/>
  <c r="B4226" i="15"/>
  <c r="B4225" i="15"/>
  <c r="B4224" i="15"/>
  <c r="B4223" i="15"/>
  <c r="B4222" i="15"/>
  <c r="B4221" i="15"/>
  <c r="B4220" i="15"/>
  <c r="B4219" i="15"/>
  <c r="B4218" i="15"/>
  <c r="B4217" i="15"/>
  <c r="B4216" i="15"/>
  <c r="B4215" i="15"/>
  <c r="B4214" i="15"/>
  <c r="B4213" i="15"/>
  <c r="B4212" i="15"/>
  <c r="B4211" i="15"/>
  <c r="B4210" i="15"/>
  <c r="B4209" i="15"/>
  <c r="B4208" i="15"/>
  <c r="B4207" i="15"/>
  <c r="B4206" i="15"/>
  <c r="B4205" i="15"/>
  <c r="B4204" i="15"/>
  <c r="B4203" i="15"/>
  <c r="B4202" i="15"/>
  <c r="B4201" i="15"/>
  <c r="B4200" i="15"/>
  <c r="B4199" i="15"/>
  <c r="B4198" i="15"/>
  <c r="B4197" i="15"/>
  <c r="B4196" i="15"/>
  <c r="B4195" i="15"/>
  <c r="B4194" i="15"/>
  <c r="B4193" i="15"/>
  <c r="B4192" i="15"/>
  <c r="B4191" i="15"/>
  <c r="B4190" i="15"/>
  <c r="B4189" i="15"/>
  <c r="B4188" i="15"/>
  <c r="B4187" i="15"/>
  <c r="B4186" i="15"/>
  <c r="B4185" i="15"/>
  <c r="B4184" i="15"/>
  <c r="B4183" i="15"/>
  <c r="B4182" i="15"/>
  <c r="B4181" i="15"/>
  <c r="B4180" i="15"/>
  <c r="B4179" i="15"/>
  <c r="B4178" i="15"/>
  <c r="B4177" i="15"/>
  <c r="B4176" i="15"/>
  <c r="B4175" i="15"/>
  <c r="B4174" i="15"/>
  <c r="B4173" i="15"/>
  <c r="B4172" i="15"/>
  <c r="B4171" i="15"/>
  <c r="B4170" i="15"/>
  <c r="B4169" i="15"/>
  <c r="B4168" i="15"/>
  <c r="B4167" i="15"/>
  <c r="B4166" i="15"/>
  <c r="B4165" i="15"/>
  <c r="B4164" i="15"/>
  <c r="B4163" i="15"/>
  <c r="B4162" i="15"/>
  <c r="B4161" i="15"/>
  <c r="B4160" i="15"/>
  <c r="B4159" i="15"/>
  <c r="B4158" i="15"/>
  <c r="B4157" i="15"/>
  <c r="B4156" i="15"/>
  <c r="B4155" i="15"/>
  <c r="B4154" i="15"/>
  <c r="B4153" i="15"/>
  <c r="B4152" i="15"/>
  <c r="B4151" i="15"/>
  <c r="B4150" i="15"/>
  <c r="B4149" i="15"/>
  <c r="B4148" i="15"/>
  <c r="B4147" i="15"/>
  <c r="B4146" i="15"/>
  <c r="B4145" i="15"/>
  <c r="B4144" i="15"/>
  <c r="B4143" i="15"/>
  <c r="B4142" i="15"/>
  <c r="B4141" i="15"/>
  <c r="B4140" i="15"/>
  <c r="B4139" i="15"/>
  <c r="B4138" i="15"/>
  <c r="B4137" i="15"/>
  <c r="B4136" i="15"/>
  <c r="B4135" i="15"/>
  <c r="B4134" i="15"/>
  <c r="B4133" i="15"/>
  <c r="B4132" i="15"/>
  <c r="B4131" i="15"/>
  <c r="B4130" i="15"/>
  <c r="B4129" i="15"/>
  <c r="B4128" i="15"/>
  <c r="B4127" i="15"/>
  <c r="B4126" i="15"/>
  <c r="B4125" i="15"/>
  <c r="B4124" i="15"/>
  <c r="B4123" i="15"/>
  <c r="B4122" i="15"/>
  <c r="B4121" i="15"/>
  <c r="B4120" i="15"/>
  <c r="B4119" i="15"/>
  <c r="B4118" i="15"/>
  <c r="B4117" i="15"/>
  <c r="B4116" i="15"/>
  <c r="B4115" i="15"/>
  <c r="B4114" i="15"/>
  <c r="B4113" i="15"/>
  <c r="B4112" i="15"/>
  <c r="B4111" i="15"/>
  <c r="B4110" i="15"/>
  <c r="B4109" i="15"/>
  <c r="B4108" i="15"/>
  <c r="B4107" i="15"/>
  <c r="B4106" i="15"/>
  <c r="B4105" i="15"/>
  <c r="B4104" i="15"/>
  <c r="B4103" i="15"/>
  <c r="B4102" i="15"/>
  <c r="B4101" i="15"/>
  <c r="B4100" i="15"/>
  <c r="B4099" i="15"/>
  <c r="B4098" i="15"/>
  <c r="B4097" i="15"/>
  <c r="B4096" i="15"/>
  <c r="B4095" i="15"/>
  <c r="B4094" i="15"/>
  <c r="B4093" i="15"/>
  <c r="B4092" i="15"/>
  <c r="B4091" i="15"/>
  <c r="B4090" i="15"/>
  <c r="B4089" i="15"/>
  <c r="B4088" i="15"/>
  <c r="B4087" i="15"/>
  <c r="B4086" i="15"/>
  <c r="B4085" i="15"/>
  <c r="B4084" i="15"/>
  <c r="B4083" i="15"/>
  <c r="B4082" i="15"/>
  <c r="B4081" i="15"/>
  <c r="B4080" i="15"/>
  <c r="B4079" i="15"/>
  <c r="B4078" i="15"/>
  <c r="B4077" i="15"/>
  <c r="B4076" i="15"/>
  <c r="B4075" i="15"/>
  <c r="B4074" i="15"/>
  <c r="B4073" i="15"/>
  <c r="B4072" i="15"/>
  <c r="B4071" i="15"/>
  <c r="B4070" i="15"/>
  <c r="B4069" i="15"/>
  <c r="B4068" i="15"/>
  <c r="B4067" i="15"/>
  <c r="B4066" i="15"/>
  <c r="B4065" i="15"/>
  <c r="B4064" i="15"/>
  <c r="B4063" i="15"/>
  <c r="B4062" i="15"/>
  <c r="B4061" i="15"/>
  <c r="B4060" i="15"/>
  <c r="B4059" i="15"/>
  <c r="B4058" i="15"/>
  <c r="B4057" i="15"/>
  <c r="B4056" i="15"/>
  <c r="B4055" i="15"/>
  <c r="B4054" i="15"/>
  <c r="B4053" i="15"/>
  <c r="B4052" i="15"/>
  <c r="B4051" i="15"/>
  <c r="B4050" i="15"/>
  <c r="B4049" i="15"/>
  <c r="B4048" i="15"/>
  <c r="B4047" i="15"/>
  <c r="B4046" i="15"/>
  <c r="B4045" i="15"/>
  <c r="B4044" i="15"/>
  <c r="B4043" i="15"/>
  <c r="B4042" i="15"/>
  <c r="B4041" i="15"/>
  <c r="B4040" i="15"/>
  <c r="B4039" i="15"/>
  <c r="B4038" i="15"/>
  <c r="B4037" i="15"/>
  <c r="B4036" i="15"/>
  <c r="B4035" i="15"/>
  <c r="B4034" i="15"/>
  <c r="B4033" i="15"/>
  <c r="B4032" i="15"/>
  <c r="B4031" i="15"/>
  <c r="B4030" i="15"/>
  <c r="B4029" i="15"/>
  <c r="B4028" i="15"/>
  <c r="B4027" i="15"/>
  <c r="B4026" i="15"/>
  <c r="B4025" i="15"/>
  <c r="B4024" i="15"/>
  <c r="B4023" i="15"/>
  <c r="B4022" i="15"/>
  <c r="B4021" i="15"/>
  <c r="B4020" i="15"/>
  <c r="B4019" i="15"/>
  <c r="B4018" i="15"/>
  <c r="B4017" i="15"/>
  <c r="B4016" i="15"/>
  <c r="B4015" i="15"/>
  <c r="B4014" i="15"/>
  <c r="B4013" i="15"/>
  <c r="B4012" i="15"/>
  <c r="B4011" i="15"/>
  <c r="B4010" i="15"/>
  <c r="B4009" i="15"/>
  <c r="B4008" i="15"/>
  <c r="B4007" i="15"/>
  <c r="B4006" i="15"/>
  <c r="B4005" i="15"/>
  <c r="B4004" i="15"/>
  <c r="B4003" i="15"/>
  <c r="B4002" i="15"/>
  <c r="B4001" i="15"/>
  <c r="B4000" i="15"/>
  <c r="B3999" i="15"/>
  <c r="B3998" i="15"/>
  <c r="B3997" i="15"/>
  <c r="B3996" i="15"/>
  <c r="B3995" i="15"/>
  <c r="B3994" i="15"/>
  <c r="B3993" i="15"/>
  <c r="B3992" i="15"/>
  <c r="B3991" i="15"/>
  <c r="B3990" i="15"/>
  <c r="B3989" i="15"/>
  <c r="B3988" i="15"/>
  <c r="B3987" i="15"/>
  <c r="B3986" i="15"/>
  <c r="B3985" i="15"/>
  <c r="B3984" i="15"/>
  <c r="B3983" i="15"/>
  <c r="B3982" i="15"/>
  <c r="B3981" i="15"/>
  <c r="B3980" i="15"/>
  <c r="B3979" i="15"/>
  <c r="B3978" i="15"/>
  <c r="B3977" i="15"/>
  <c r="B3976" i="15"/>
  <c r="B3975" i="15"/>
  <c r="B3974" i="15"/>
  <c r="B3973" i="15"/>
  <c r="B3972" i="15"/>
  <c r="B3971" i="15"/>
  <c r="B3970" i="15"/>
  <c r="B3969" i="15"/>
  <c r="B3968" i="15"/>
  <c r="B3967" i="15"/>
  <c r="B3966" i="15"/>
  <c r="B3965" i="15"/>
  <c r="B3964" i="15"/>
  <c r="B3963" i="15"/>
  <c r="B3962" i="15"/>
  <c r="B3961" i="15"/>
  <c r="B3960" i="15"/>
  <c r="B3959" i="15"/>
  <c r="B3958" i="15"/>
  <c r="B3957" i="15"/>
  <c r="B3956" i="15"/>
  <c r="B3955" i="15"/>
  <c r="B3954" i="15"/>
  <c r="B3953" i="15"/>
  <c r="B3952" i="15"/>
  <c r="B3951" i="15"/>
  <c r="B3950" i="15"/>
  <c r="B3949" i="15"/>
  <c r="B3948" i="15"/>
  <c r="B3947" i="15"/>
  <c r="B3946" i="15"/>
  <c r="B3945" i="15"/>
  <c r="B3944" i="15"/>
  <c r="B3943" i="15"/>
  <c r="B3942" i="15"/>
  <c r="B3941" i="15"/>
  <c r="B3940" i="15"/>
  <c r="B3939" i="15"/>
  <c r="B3938" i="15"/>
  <c r="B3937" i="15"/>
  <c r="B3936" i="15"/>
  <c r="B3935" i="15"/>
  <c r="B3934" i="15"/>
  <c r="B3933" i="15"/>
  <c r="B3932" i="15"/>
  <c r="B3931" i="15"/>
  <c r="B3930" i="15"/>
  <c r="B3929" i="15"/>
  <c r="B3928" i="15"/>
  <c r="B3927" i="15"/>
  <c r="B3926" i="15"/>
  <c r="B3925" i="15"/>
  <c r="B3924" i="15"/>
  <c r="B3923" i="15"/>
  <c r="B3922" i="15"/>
  <c r="B3921" i="15"/>
  <c r="B3920" i="15"/>
  <c r="B3919" i="15"/>
  <c r="B3918" i="15"/>
  <c r="B3917" i="15"/>
  <c r="B3916" i="15"/>
  <c r="B3915" i="15"/>
  <c r="B3914" i="15"/>
  <c r="B3913" i="15"/>
  <c r="B3912" i="15"/>
  <c r="B3911" i="15"/>
  <c r="B3910" i="15"/>
  <c r="B3909" i="15"/>
  <c r="B3908" i="15"/>
  <c r="B3907" i="15"/>
  <c r="B3906" i="15"/>
  <c r="B3905" i="15"/>
  <c r="B3904" i="15"/>
  <c r="B3903" i="15"/>
  <c r="B3902" i="15"/>
  <c r="B3901" i="15"/>
  <c r="B3900" i="15"/>
  <c r="B3899" i="15"/>
  <c r="B3898" i="15"/>
  <c r="B3897" i="15"/>
  <c r="B3896" i="15"/>
  <c r="B3895" i="15"/>
  <c r="B3894" i="15"/>
  <c r="B3893" i="15"/>
  <c r="B3892" i="15"/>
  <c r="B3891" i="15"/>
  <c r="B3890" i="15"/>
  <c r="B3889" i="15"/>
  <c r="B3888" i="15"/>
  <c r="B3887" i="15"/>
  <c r="B3886" i="15"/>
  <c r="B3885" i="15"/>
  <c r="B3884" i="15"/>
  <c r="B3883" i="15"/>
  <c r="B3882" i="15"/>
  <c r="B3881" i="15"/>
  <c r="B3880" i="15"/>
  <c r="B3879" i="15"/>
  <c r="B3878" i="15"/>
  <c r="B3877" i="15"/>
  <c r="B3876" i="15"/>
  <c r="B3875" i="15"/>
  <c r="B3874" i="15"/>
  <c r="B3873" i="15"/>
  <c r="B3872" i="15"/>
  <c r="B3871" i="15"/>
  <c r="B3870" i="15"/>
  <c r="B3869" i="15"/>
  <c r="B3868" i="15"/>
  <c r="B3867" i="15"/>
  <c r="B3866" i="15"/>
  <c r="B3865" i="15"/>
  <c r="B3864" i="15"/>
  <c r="B3863" i="15"/>
  <c r="B3862" i="15"/>
  <c r="B3861" i="15"/>
  <c r="B3860" i="15"/>
  <c r="B3859" i="15"/>
  <c r="B3858" i="15"/>
  <c r="B3857" i="15"/>
  <c r="B3856" i="15"/>
  <c r="B3855" i="15"/>
  <c r="B3854" i="15"/>
  <c r="B3853" i="15"/>
  <c r="B3852" i="15"/>
  <c r="B3851" i="15"/>
  <c r="B3850" i="15"/>
  <c r="B3849" i="15"/>
  <c r="B3848" i="15"/>
  <c r="B3847" i="15"/>
  <c r="B3846" i="15"/>
  <c r="B3845" i="15"/>
  <c r="B3844" i="15"/>
  <c r="B3843" i="15"/>
  <c r="B3842" i="15"/>
  <c r="B3841" i="15"/>
  <c r="B3840" i="15"/>
  <c r="B3839" i="15"/>
  <c r="B3838" i="15"/>
  <c r="B3837" i="15"/>
  <c r="B3836" i="15"/>
  <c r="B3835" i="15"/>
  <c r="B3834" i="15"/>
  <c r="B3833" i="15"/>
  <c r="B3832" i="15"/>
  <c r="B3831" i="15"/>
  <c r="B3830" i="15"/>
  <c r="B3829" i="15"/>
  <c r="B3828" i="15"/>
  <c r="B3827" i="15"/>
  <c r="B3826" i="15"/>
  <c r="B3825" i="15"/>
  <c r="B3824" i="15"/>
  <c r="B3823" i="15"/>
  <c r="B3822" i="15"/>
  <c r="B3821" i="15"/>
  <c r="B3820" i="15"/>
  <c r="B3819" i="15"/>
  <c r="B3818" i="15"/>
  <c r="B3817" i="15"/>
  <c r="B3816" i="15"/>
  <c r="B3815" i="15"/>
  <c r="B3814" i="15"/>
  <c r="B3813" i="15"/>
  <c r="B3812" i="15"/>
  <c r="B3811" i="15"/>
  <c r="B3810" i="15"/>
  <c r="B3809" i="15"/>
  <c r="B3808" i="15"/>
  <c r="B3807" i="15"/>
  <c r="B3806" i="15"/>
  <c r="B3805" i="15"/>
  <c r="B3804" i="15"/>
  <c r="B3803" i="15"/>
  <c r="B3802" i="15"/>
  <c r="B3801" i="15"/>
  <c r="B3800" i="15"/>
  <c r="B3799" i="15"/>
  <c r="B3798" i="15"/>
  <c r="B3797" i="15"/>
  <c r="B3796" i="15"/>
  <c r="B3795" i="15"/>
  <c r="B3794" i="15"/>
  <c r="B3793" i="15"/>
  <c r="B3792" i="15"/>
  <c r="B3791" i="15"/>
  <c r="B3790" i="15"/>
  <c r="B3789" i="15"/>
  <c r="B3788" i="15"/>
  <c r="B3787" i="15"/>
  <c r="B3786" i="15"/>
  <c r="B3785" i="15"/>
  <c r="B3784" i="15"/>
  <c r="B3783" i="15"/>
  <c r="B3782" i="15"/>
  <c r="B3781" i="15"/>
  <c r="B3780" i="15"/>
  <c r="B3779" i="15"/>
  <c r="B3778" i="15"/>
  <c r="B3777" i="15"/>
  <c r="B3776" i="15"/>
  <c r="B3775" i="15"/>
  <c r="B3774" i="15"/>
  <c r="B3773" i="15"/>
  <c r="B3772" i="15"/>
  <c r="B3771" i="15"/>
  <c r="B3770" i="15"/>
  <c r="B3769" i="15"/>
  <c r="B3768" i="15"/>
  <c r="B3767" i="15"/>
  <c r="B3766" i="15"/>
  <c r="B3765" i="15"/>
  <c r="B3764" i="15"/>
  <c r="B3763" i="15"/>
  <c r="B3762" i="15"/>
  <c r="B3761" i="15"/>
  <c r="B3760" i="15"/>
  <c r="B3759" i="15"/>
  <c r="B3758" i="15"/>
  <c r="B3757" i="15"/>
  <c r="B3756" i="15"/>
  <c r="B3755" i="15"/>
  <c r="B3754" i="15"/>
  <c r="B3753" i="15"/>
  <c r="B3752" i="15"/>
  <c r="B3751" i="15"/>
  <c r="B3750" i="15"/>
  <c r="B3749" i="15"/>
  <c r="B3748" i="15"/>
  <c r="B3747" i="15"/>
  <c r="B3746" i="15"/>
  <c r="B3745" i="15"/>
  <c r="B3744" i="15"/>
  <c r="B3743" i="15"/>
  <c r="B3742" i="15"/>
  <c r="B3741" i="15"/>
  <c r="B3740" i="15"/>
  <c r="B3739" i="15"/>
  <c r="B3738" i="15"/>
  <c r="B3737" i="15"/>
  <c r="B3736" i="15"/>
  <c r="B3735" i="15"/>
  <c r="B3734" i="15"/>
  <c r="B3733" i="15"/>
  <c r="B3732" i="15"/>
  <c r="B3731" i="15"/>
  <c r="B3730" i="15"/>
  <c r="B3729" i="15"/>
  <c r="B3728" i="15"/>
  <c r="B3727" i="15"/>
  <c r="B3726" i="15"/>
  <c r="B3725" i="15"/>
  <c r="B3724" i="15"/>
  <c r="B3723" i="15"/>
  <c r="B3722" i="15"/>
  <c r="B3721" i="15"/>
  <c r="B3720" i="15"/>
  <c r="B3719" i="15"/>
  <c r="B3718" i="15"/>
  <c r="B3717" i="15"/>
  <c r="B3716" i="15"/>
  <c r="B3715" i="15"/>
  <c r="B3714" i="15"/>
  <c r="B3713" i="15"/>
  <c r="B3712" i="15"/>
  <c r="B3711" i="15"/>
  <c r="B3710" i="15"/>
  <c r="B3709" i="15"/>
  <c r="B3708" i="15"/>
  <c r="B3707" i="15"/>
  <c r="B3706" i="15"/>
  <c r="B3705" i="15"/>
  <c r="B3704" i="15"/>
  <c r="B3703" i="15"/>
  <c r="B3702" i="15"/>
  <c r="B3701" i="15"/>
  <c r="B3700" i="15"/>
  <c r="B3699" i="15"/>
  <c r="B3698" i="15"/>
  <c r="B3697" i="15"/>
  <c r="B3696" i="15"/>
  <c r="B3695" i="15"/>
  <c r="B3694" i="15"/>
  <c r="B3693" i="15"/>
  <c r="B3692" i="15"/>
  <c r="B3691" i="15"/>
  <c r="B3690" i="15"/>
  <c r="B3689" i="15"/>
  <c r="B3688" i="15"/>
  <c r="B3687" i="15"/>
  <c r="B3686" i="15"/>
  <c r="B3685" i="15"/>
  <c r="B3684" i="15"/>
  <c r="B3683" i="15"/>
  <c r="B3682" i="15"/>
  <c r="B3681" i="15"/>
  <c r="B3680" i="15"/>
  <c r="B3679" i="15"/>
  <c r="B3678" i="15"/>
  <c r="B3677" i="15"/>
  <c r="B3676" i="15"/>
  <c r="B3675" i="15"/>
  <c r="B3674" i="15"/>
  <c r="B3673" i="15"/>
  <c r="B3672" i="15"/>
  <c r="B3671" i="15"/>
  <c r="B3670" i="15"/>
  <c r="B3669" i="15"/>
  <c r="B3668" i="15"/>
  <c r="B3667" i="15"/>
  <c r="B3666" i="15"/>
  <c r="B3665" i="15"/>
  <c r="B3664" i="15"/>
  <c r="B3663" i="15"/>
  <c r="B3662" i="15"/>
  <c r="B3661" i="15"/>
  <c r="B3660" i="15"/>
  <c r="B3659" i="15"/>
  <c r="B3658" i="15"/>
  <c r="B3657" i="15"/>
  <c r="B3656" i="15"/>
  <c r="B3655" i="15"/>
  <c r="B3654" i="15"/>
  <c r="B3653" i="15"/>
  <c r="B3652" i="15"/>
  <c r="B3651" i="15"/>
  <c r="B3650" i="15"/>
  <c r="B3649" i="15"/>
  <c r="B3648" i="15"/>
  <c r="B3647" i="15"/>
  <c r="B3646" i="15"/>
  <c r="B3645" i="15"/>
  <c r="B3644" i="15"/>
  <c r="B3643" i="15"/>
  <c r="B3642" i="15"/>
  <c r="B3641" i="15"/>
  <c r="B3640" i="15"/>
  <c r="B3639" i="15"/>
  <c r="B3638" i="15"/>
  <c r="B3637" i="15"/>
  <c r="B3636" i="15"/>
  <c r="B3635" i="15"/>
  <c r="B3634" i="15"/>
  <c r="B3633" i="15"/>
  <c r="B3632" i="15"/>
  <c r="B3631" i="15"/>
  <c r="B3630" i="15"/>
  <c r="B3629" i="15"/>
  <c r="B3628" i="15"/>
  <c r="B3627" i="15"/>
  <c r="B3626" i="15"/>
  <c r="B3625" i="15"/>
  <c r="B3624" i="15"/>
  <c r="B3623" i="15"/>
  <c r="B3622" i="15"/>
  <c r="B3621" i="15"/>
  <c r="B3620" i="15"/>
  <c r="B3619" i="15"/>
  <c r="B3618" i="15"/>
  <c r="B3617" i="15"/>
  <c r="B3616" i="15"/>
  <c r="B3615" i="15"/>
  <c r="B3614" i="15"/>
  <c r="B3613" i="15"/>
  <c r="B3612" i="15"/>
  <c r="B3611" i="15"/>
  <c r="B3610" i="15"/>
  <c r="B3609" i="15"/>
  <c r="B3608" i="15"/>
  <c r="B3607" i="15"/>
  <c r="B3606" i="15"/>
  <c r="B3605" i="15"/>
  <c r="B3604" i="15"/>
  <c r="B3603" i="15"/>
  <c r="B3602" i="15"/>
  <c r="B3601" i="15"/>
  <c r="B3600" i="15"/>
  <c r="B3599" i="15"/>
  <c r="B3598" i="15"/>
  <c r="B3597" i="15"/>
  <c r="B3596" i="15"/>
  <c r="B3595" i="15"/>
  <c r="B3594" i="15"/>
  <c r="B3593" i="15"/>
  <c r="B3592" i="15"/>
  <c r="B3591" i="15"/>
  <c r="B3590" i="15"/>
  <c r="B3589" i="15"/>
  <c r="B3588" i="15"/>
  <c r="B3587" i="15"/>
  <c r="B3586" i="15"/>
  <c r="B3585" i="15"/>
  <c r="B3584" i="15"/>
  <c r="B3583" i="15"/>
  <c r="B3582" i="15"/>
  <c r="B3581" i="15"/>
  <c r="B3580" i="15"/>
  <c r="B3579" i="15"/>
  <c r="B3578" i="15"/>
  <c r="B3577" i="15"/>
  <c r="B3576" i="15"/>
  <c r="B3575" i="15"/>
  <c r="B3574" i="15"/>
  <c r="B3573" i="15"/>
  <c r="B3572" i="15"/>
  <c r="B3571" i="15"/>
  <c r="B3570" i="15"/>
  <c r="B3569" i="15"/>
  <c r="B3568" i="15"/>
  <c r="B3567" i="15"/>
  <c r="B3566" i="15"/>
  <c r="B3565" i="15"/>
  <c r="B3564" i="15"/>
  <c r="B3563" i="15"/>
  <c r="B3562" i="15"/>
  <c r="B3561" i="15"/>
  <c r="B3560" i="15"/>
  <c r="B3559" i="15"/>
  <c r="B3558" i="15"/>
  <c r="B3557" i="15"/>
  <c r="B3556" i="15"/>
  <c r="B3555" i="15"/>
  <c r="B3554" i="15"/>
  <c r="B3553" i="15"/>
  <c r="B3552" i="15"/>
  <c r="B3551" i="15"/>
  <c r="B3550" i="15"/>
  <c r="B3549" i="15"/>
  <c r="B3548" i="15"/>
  <c r="B3547" i="15"/>
  <c r="B3546" i="15"/>
  <c r="B3545" i="15"/>
  <c r="B3544" i="15"/>
  <c r="B3543" i="15"/>
  <c r="B3542" i="15"/>
  <c r="B3541" i="15"/>
  <c r="B3540" i="15"/>
  <c r="B3539" i="15"/>
  <c r="B3538" i="15"/>
  <c r="B3537" i="15"/>
  <c r="B3536" i="15"/>
  <c r="B3535" i="15"/>
  <c r="B3534" i="15"/>
  <c r="B3533" i="15"/>
  <c r="B3532" i="15"/>
  <c r="B3531" i="15"/>
  <c r="B3530" i="15"/>
  <c r="B3529" i="15"/>
  <c r="B3528" i="15"/>
  <c r="B3527" i="15"/>
  <c r="B3526" i="15"/>
  <c r="B3525" i="15"/>
  <c r="B3524" i="15"/>
  <c r="B3523" i="15"/>
  <c r="B3522" i="15"/>
  <c r="B3521" i="15"/>
  <c r="B3520" i="15"/>
  <c r="B3519" i="15"/>
  <c r="B3518" i="15"/>
  <c r="B3517" i="15"/>
  <c r="B3516" i="15"/>
  <c r="B3515" i="15"/>
  <c r="B3514" i="15"/>
  <c r="B3513" i="15"/>
  <c r="B3512" i="15"/>
  <c r="B3511" i="15"/>
  <c r="B3510" i="15"/>
  <c r="B3509" i="15"/>
  <c r="B3508" i="15"/>
  <c r="B3507" i="15"/>
  <c r="B3506" i="15"/>
  <c r="B3505" i="15"/>
  <c r="B3504" i="15"/>
  <c r="B3503" i="15"/>
  <c r="B3502" i="15"/>
  <c r="B3501" i="15"/>
  <c r="B3500" i="15"/>
  <c r="B3499" i="15"/>
  <c r="B3498" i="15"/>
  <c r="B3497" i="15"/>
  <c r="B3496" i="15"/>
  <c r="B3495" i="15"/>
  <c r="B3494" i="15"/>
  <c r="B3493" i="15"/>
  <c r="B3492" i="15"/>
  <c r="B3491" i="15"/>
  <c r="B3490" i="15"/>
  <c r="B3489" i="15"/>
  <c r="B3488" i="15"/>
  <c r="B3487" i="15"/>
  <c r="B3486" i="15"/>
  <c r="B3485" i="15"/>
  <c r="B3484" i="15"/>
  <c r="B3483" i="15"/>
  <c r="B3482" i="15"/>
  <c r="B3481" i="15"/>
  <c r="B3480" i="15"/>
  <c r="B3479" i="15"/>
  <c r="B3478" i="15"/>
  <c r="B3477" i="15"/>
  <c r="B3476" i="15"/>
  <c r="B3475" i="15"/>
  <c r="B3474" i="15"/>
  <c r="B3473" i="15"/>
  <c r="B3472" i="15"/>
  <c r="B3471" i="15"/>
  <c r="B3470" i="15"/>
  <c r="B3469" i="15"/>
  <c r="B3468" i="15"/>
  <c r="B3467" i="15"/>
  <c r="B3466" i="15"/>
  <c r="B3465" i="15"/>
  <c r="B3464" i="15"/>
  <c r="B3463" i="15"/>
  <c r="B3462" i="15"/>
  <c r="B3461" i="15"/>
  <c r="B3460" i="15"/>
  <c r="B3459" i="15"/>
  <c r="B3458" i="15"/>
  <c r="B3457" i="15"/>
  <c r="B3456" i="15"/>
  <c r="B3455" i="15"/>
  <c r="B3454" i="15"/>
  <c r="B3453" i="15"/>
  <c r="B3452" i="15"/>
  <c r="B3451" i="15"/>
  <c r="B3450" i="15"/>
  <c r="B3449" i="15"/>
  <c r="B3448" i="15"/>
  <c r="B3447" i="15"/>
  <c r="B3446" i="15"/>
  <c r="B3445" i="15"/>
  <c r="B3444" i="15"/>
  <c r="B3443" i="15"/>
  <c r="B3442" i="15"/>
  <c r="B3441" i="15"/>
  <c r="B3440" i="15"/>
  <c r="B3439" i="15"/>
  <c r="B3438" i="15"/>
  <c r="B3437" i="15"/>
  <c r="B3436" i="15"/>
  <c r="B3435" i="15"/>
  <c r="B3434" i="15"/>
  <c r="B3433" i="15"/>
  <c r="B3432" i="15"/>
  <c r="B3431" i="15"/>
  <c r="B3430" i="15"/>
  <c r="B3429" i="15"/>
  <c r="B3428" i="15"/>
  <c r="B3427" i="15"/>
  <c r="B3426" i="15"/>
  <c r="B3425" i="15"/>
  <c r="B3424" i="15"/>
  <c r="B3423" i="15"/>
  <c r="B3422" i="15"/>
  <c r="B3421" i="15"/>
  <c r="B3420" i="15"/>
  <c r="B3419" i="15"/>
  <c r="B3418" i="15"/>
  <c r="B3417" i="15"/>
  <c r="B3416" i="15"/>
  <c r="B3415" i="15"/>
  <c r="B3414" i="15"/>
  <c r="B3413" i="15"/>
  <c r="B3412" i="15"/>
  <c r="B3411" i="15"/>
  <c r="B3410" i="15"/>
  <c r="B3409" i="15"/>
  <c r="B3408" i="15"/>
  <c r="B3407" i="15"/>
  <c r="B3406" i="15"/>
  <c r="B3405" i="15"/>
  <c r="B3404" i="15"/>
  <c r="B3403" i="15"/>
  <c r="B3402" i="15"/>
  <c r="B3401" i="15"/>
  <c r="B3400" i="15"/>
  <c r="B3399" i="15"/>
  <c r="B3398" i="15"/>
  <c r="B3397" i="15"/>
  <c r="B3396" i="15"/>
  <c r="B3395" i="15"/>
  <c r="B3394" i="15"/>
  <c r="B3393" i="15"/>
  <c r="B3392" i="15"/>
  <c r="B3391" i="15"/>
  <c r="B3390" i="15"/>
  <c r="B3389" i="15"/>
  <c r="B3388" i="15"/>
  <c r="B3387" i="15"/>
  <c r="B3386" i="15"/>
  <c r="B3385" i="15"/>
  <c r="B3384" i="15"/>
  <c r="B3383" i="15"/>
  <c r="B3382" i="15"/>
  <c r="B3381" i="15"/>
  <c r="B3380" i="15"/>
  <c r="B3379" i="15"/>
  <c r="B3378" i="15"/>
  <c r="B3377" i="15"/>
  <c r="B3376" i="15"/>
  <c r="B3375" i="15"/>
  <c r="B3374" i="15"/>
  <c r="B3373" i="15"/>
  <c r="B3372" i="15"/>
  <c r="B3371" i="15"/>
  <c r="B3370" i="15"/>
  <c r="B3369" i="15"/>
  <c r="B3368" i="15"/>
  <c r="B3367" i="15"/>
  <c r="B3366" i="15"/>
  <c r="B3365" i="15"/>
  <c r="B3364" i="15"/>
  <c r="B3363" i="15"/>
  <c r="B3362" i="15"/>
  <c r="B3361" i="15"/>
  <c r="B3360" i="15"/>
  <c r="B3359" i="15"/>
  <c r="B3358" i="15"/>
  <c r="B3357" i="15"/>
  <c r="B3356" i="15"/>
  <c r="B3355" i="15"/>
  <c r="B3354" i="15"/>
  <c r="B3353" i="15"/>
  <c r="B3352" i="15"/>
  <c r="B3351" i="15"/>
  <c r="B3350" i="15"/>
  <c r="B3349" i="15"/>
  <c r="B3348" i="15"/>
  <c r="B3347" i="15"/>
  <c r="B3346" i="15"/>
  <c r="B3345" i="15"/>
  <c r="B3344" i="15"/>
  <c r="B3343" i="15"/>
  <c r="B3342" i="15"/>
  <c r="B3341" i="15"/>
  <c r="B3340" i="15"/>
  <c r="B3339" i="15"/>
  <c r="B3338" i="15"/>
  <c r="B3337" i="15"/>
  <c r="B3336" i="15"/>
  <c r="B3335" i="15"/>
  <c r="B3334" i="15"/>
  <c r="B3333" i="15"/>
  <c r="B3332" i="15"/>
  <c r="B3331" i="15"/>
  <c r="B3330" i="15"/>
  <c r="B3329" i="15"/>
  <c r="B3328" i="15"/>
  <c r="B3327" i="15"/>
  <c r="B3326" i="15"/>
  <c r="B3325" i="15"/>
  <c r="B3324" i="15"/>
  <c r="B3323" i="15"/>
  <c r="B3322" i="15"/>
  <c r="B3321" i="15"/>
  <c r="B3320" i="15"/>
  <c r="B3319" i="15"/>
  <c r="B3318" i="15"/>
  <c r="B3317" i="15"/>
  <c r="B3316" i="15"/>
  <c r="B3315" i="15"/>
  <c r="B3314" i="15"/>
  <c r="B3313" i="15"/>
  <c r="B3312" i="15"/>
  <c r="B3311" i="15"/>
  <c r="B3310" i="15"/>
  <c r="B3309" i="15"/>
  <c r="B3308" i="15"/>
  <c r="B3307" i="15"/>
  <c r="B3306" i="15"/>
  <c r="B3305" i="15"/>
  <c r="B3304" i="15"/>
  <c r="B3303" i="15"/>
  <c r="B3302" i="15"/>
  <c r="B3301" i="15"/>
  <c r="B3300" i="15"/>
  <c r="B3299" i="15"/>
  <c r="B3298" i="15"/>
  <c r="B3297" i="15"/>
  <c r="B3296" i="15"/>
  <c r="B3295" i="15"/>
  <c r="B3294" i="15"/>
  <c r="B3293" i="15"/>
  <c r="B3292" i="15"/>
  <c r="B3291" i="15"/>
  <c r="B3290" i="15"/>
  <c r="B3289" i="15"/>
  <c r="B3288" i="15"/>
  <c r="B3287" i="15"/>
  <c r="B3286" i="15"/>
  <c r="B3285" i="15"/>
  <c r="B3284" i="15"/>
  <c r="B3283" i="15"/>
  <c r="B3282" i="15"/>
  <c r="B3281" i="15"/>
  <c r="B3280" i="15"/>
  <c r="B3279" i="15"/>
  <c r="B3278" i="15"/>
  <c r="B3277" i="15"/>
  <c r="B3276" i="15"/>
  <c r="B3275" i="15"/>
  <c r="B3274" i="15"/>
  <c r="B3273" i="15"/>
  <c r="B3272" i="15"/>
  <c r="B3271" i="15"/>
  <c r="B3270" i="15"/>
  <c r="B3269" i="15"/>
  <c r="B3268" i="15"/>
  <c r="B3267" i="15"/>
  <c r="B3266" i="15"/>
  <c r="B3265" i="15"/>
  <c r="B3264" i="15"/>
  <c r="B3263" i="15"/>
  <c r="B3262" i="15"/>
  <c r="B3261" i="15"/>
  <c r="B3260" i="15"/>
  <c r="B3259" i="15"/>
  <c r="B3258" i="15"/>
  <c r="B3257" i="15"/>
  <c r="B3256" i="15"/>
  <c r="B3255" i="15"/>
  <c r="B3254" i="15"/>
  <c r="B3253" i="15"/>
  <c r="B3252" i="15"/>
  <c r="B3251" i="15"/>
  <c r="B3250" i="15"/>
  <c r="B3249" i="15"/>
  <c r="B3248" i="15"/>
  <c r="B3247" i="15"/>
  <c r="B3246" i="15"/>
  <c r="B3245" i="15"/>
  <c r="B3244" i="15"/>
  <c r="B3243" i="15"/>
  <c r="B3242" i="15"/>
  <c r="B3241" i="15"/>
  <c r="B3240" i="15"/>
  <c r="B3239" i="15"/>
  <c r="B3238" i="15"/>
  <c r="B3237" i="15"/>
  <c r="B3236" i="15"/>
  <c r="B3235" i="15"/>
  <c r="B3234" i="15"/>
  <c r="B3233" i="15"/>
  <c r="B3232" i="15"/>
  <c r="B3231" i="15"/>
  <c r="B3230" i="15"/>
  <c r="B3229" i="15"/>
  <c r="B3228" i="15"/>
  <c r="B3227" i="15"/>
  <c r="B3226" i="15"/>
  <c r="B3225" i="15"/>
  <c r="B3224" i="15"/>
  <c r="B3223" i="15"/>
  <c r="B3222" i="15"/>
  <c r="B3221" i="15"/>
  <c r="B3220" i="15"/>
  <c r="B3219" i="15"/>
  <c r="B3218" i="15"/>
  <c r="B3217" i="15"/>
  <c r="B3216" i="15"/>
  <c r="B3215" i="15"/>
  <c r="B3214" i="15"/>
  <c r="B3213" i="15"/>
  <c r="B3212" i="15"/>
  <c r="B3211" i="15"/>
  <c r="B3210" i="15"/>
  <c r="B3209" i="15"/>
  <c r="B3208" i="15"/>
  <c r="B3207" i="15"/>
  <c r="B3206" i="15"/>
  <c r="B3205" i="15"/>
  <c r="B3204" i="15"/>
  <c r="B3203" i="15"/>
  <c r="B3202" i="15"/>
  <c r="B3201" i="15"/>
  <c r="B3200" i="15"/>
  <c r="B3199" i="15"/>
  <c r="B3198" i="15"/>
  <c r="B3197" i="15"/>
  <c r="B3196" i="15"/>
  <c r="B3195" i="15"/>
  <c r="B3194" i="15"/>
  <c r="B3193" i="15"/>
  <c r="B3192" i="15"/>
  <c r="B3191" i="15"/>
  <c r="B3190" i="15"/>
  <c r="B3189" i="15"/>
  <c r="B3188" i="15"/>
  <c r="B3187" i="15"/>
  <c r="B3186" i="15"/>
  <c r="B3185" i="15"/>
  <c r="B3184" i="15"/>
  <c r="B3183" i="15"/>
  <c r="B3182" i="15"/>
  <c r="B3181" i="15"/>
  <c r="B3180" i="15"/>
  <c r="B3179" i="15"/>
  <c r="B3178" i="15"/>
  <c r="B3177" i="15"/>
  <c r="B3176" i="15"/>
  <c r="B3175" i="15"/>
  <c r="B3174" i="15"/>
  <c r="B3173" i="15"/>
  <c r="B3172" i="15"/>
  <c r="B3171" i="15"/>
  <c r="B3170" i="15"/>
  <c r="B3169" i="15"/>
  <c r="B3168" i="15"/>
  <c r="B3167" i="15"/>
  <c r="B3166" i="15"/>
  <c r="B3165" i="15"/>
  <c r="B3164" i="15"/>
  <c r="B3163" i="15"/>
  <c r="B3162" i="15"/>
  <c r="B3161" i="15"/>
  <c r="B3160" i="15"/>
  <c r="B3159" i="15"/>
  <c r="B3158" i="15"/>
  <c r="B3157" i="15"/>
  <c r="B3156" i="15"/>
  <c r="B3155" i="15"/>
  <c r="B3154" i="15"/>
  <c r="B3153" i="15"/>
  <c r="B3152" i="15"/>
  <c r="B3151" i="15"/>
  <c r="B3150" i="15"/>
  <c r="B3149" i="15"/>
  <c r="B3148" i="15"/>
  <c r="B3147" i="15"/>
  <c r="B3146" i="15"/>
  <c r="B3145" i="15"/>
  <c r="B3144" i="15"/>
  <c r="B3143" i="15"/>
  <c r="B3142" i="15"/>
  <c r="B3141" i="15"/>
  <c r="B3140" i="15"/>
  <c r="B3139" i="15"/>
  <c r="B3138" i="15"/>
  <c r="B3137" i="15"/>
  <c r="B3136" i="15"/>
  <c r="B3135" i="15"/>
  <c r="B3134" i="15"/>
  <c r="B3133" i="15"/>
  <c r="B3132" i="15"/>
  <c r="B3131" i="15"/>
  <c r="B3130" i="15"/>
  <c r="B3129" i="15"/>
  <c r="B3128" i="15"/>
  <c r="B3127" i="15"/>
  <c r="B3126" i="15"/>
  <c r="B3125" i="15"/>
  <c r="B3124" i="15"/>
  <c r="B3123" i="15"/>
  <c r="B3122" i="15"/>
  <c r="B3121" i="15"/>
  <c r="B3120" i="15"/>
  <c r="B3119" i="15"/>
  <c r="B3118" i="15"/>
  <c r="B3117" i="15"/>
  <c r="B3116" i="15"/>
  <c r="B3115" i="15"/>
  <c r="B3114" i="15"/>
  <c r="B3113" i="15"/>
  <c r="B3112" i="15"/>
  <c r="B3111" i="15"/>
  <c r="B3110" i="15"/>
  <c r="B3109" i="15"/>
  <c r="B3108" i="15"/>
  <c r="B3107" i="15"/>
  <c r="B3106" i="15"/>
  <c r="B3105" i="15"/>
  <c r="B3104" i="15"/>
  <c r="B3103" i="15"/>
  <c r="B3102" i="15"/>
  <c r="B3101" i="15"/>
  <c r="B3100" i="15"/>
  <c r="B3099" i="15"/>
  <c r="B3098" i="15"/>
  <c r="B3097" i="15"/>
  <c r="B3096" i="15"/>
  <c r="B3095" i="15"/>
  <c r="B3094" i="15"/>
  <c r="B3093" i="15"/>
  <c r="B3092" i="15"/>
  <c r="B3091" i="15"/>
  <c r="B3090" i="15"/>
  <c r="B3089" i="15"/>
  <c r="B3088" i="15"/>
  <c r="B3087" i="15"/>
  <c r="B3086" i="15"/>
  <c r="B3085" i="15"/>
  <c r="B3084" i="15"/>
  <c r="B3083" i="15"/>
  <c r="B3082" i="15"/>
  <c r="B3081" i="15"/>
  <c r="B3080" i="15"/>
  <c r="B3079" i="15"/>
  <c r="B3078" i="15"/>
  <c r="B3077" i="15"/>
  <c r="B3076" i="15"/>
  <c r="B3075" i="15"/>
  <c r="B3074" i="15"/>
  <c r="B3073" i="15"/>
  <c r="B3072" i="15"/>
  <c r="B3071" i="15"/>
  <c r="B3070" i="15"/>
  <c r="B3069" i="15"/>
  <c r="B3068" i="15"/>
  <c r="B3067" i="15"/>
  <c r="B3066" i="15"/>
  <c r="B3065" i="15"/>
  <c r="B3064" i="15"/>
  <c r="B3063" i="15"/>
  <c r="B3062" i="15"/>
  <c r="B3061" i="15"/>
  <c r="B3060" i="15"/>
  <c r="B3059" i="15"/>
  <c r="B3058" i="15"/>
  <c r="B3057" i="15"/>
  <c r="B3056" i="15"/>
  <c r="B3055" i="15"/>
  <c r="B3054" i="15"/>
  <c r="B3053" i="15"/>
  <c r="B3052" i="15"/>
  <c r="B3051" i="15"/>
  <c r="B3050" i="15"/>
  <c r="B3049" i="15"/>
  <c r="B3048" i="15"/>
  <c r="B3047" i="15"/>
  <c r="B3046" i="15"/>
  <c r="B3045" i="15"/>
  <c r="B3044" i="15"/>
  <c r="B3043" i="15"/>
  <c r="B3042" i="15"/>
  <c r="B3041" i="15"/>
  <c r="B3040" i="15"/>
  <c r="B3039" i="15"/>
  <c r="B3038" i="15"/>
  <c r="B3037" i="15"/>
  <c r="B3036" i="15"/>
  <c r="B3035" i="15"/>
  <c r="B3034" i="15"/>
  <c r="B3033" i="15"/>
  <c r="B3032" i="15"/>
  <c r="B3031" i="15"/>
  <c r="B3030" i="15"/>
  <c r="B3029" i="15"/>
  <c r="B3028" i="15"/>
  <c r="B3027" i="15"/>
  <c r="B3026" i="15"/>
  <c r="B3025" i="15"/>
  <c r="B3024" i="15"/>
  <c r="B3023" i="15"/>
  <c r="B3022" i="15"/>
  <c r="B3021" i="15"/>
  <c r="B3020" i="15"/>
  <c r="B3019" i="15"/>
  <c r="B3018" i="15"/>
  <c r="B3017" i="15"/>
  <c r="B3016" i="15"/>
  <c r="B3015" i="15"/>
  <c r="B3014" i="15"/>
  <c r="B3013" i="15"/>
  <c r="B3012" i="15"/>
  <c r="B3011" i="15"/>
  <c r="B3010" i="15"/>
  <c r="B3009" i="15"/>
  <c r="B3008" i="15"/>
  <c r="B3007" i="15"/>
  <c r="B3006" i="15"/>
  <c r="B3005" i="15"/>
  <c r="B3004" i="15"/>
  <c r="B3003" i="15"/>
  <c r="B3002" i="15"/>
  <c r="B3001" i="15"/>
  <c r="B3000" i="15"/>
  <c r="B2999" i="15"/>
  <c r="B2998" i="15"/>
  <c r="B2997" i="15"/>
  <c r="B2996" i="15"/>
  <c r="B2995" i="15"/>
  <c r="B2994" i="15"/>
  <c r="B2993" i="15"/>
  <c r="B2992" i="15"/>
  <c r="B2991" i="15"/>
  <c r="B2990" i="15"/>
  <c r="B2989" i="15"/>
  <c r="B2988" i="15"/>
  <c r="B2987" i="15"/>
  <c r="B2986" i="15"/>
  <c r="B2985" i="15"/>
  <c r="B2984" i="15"/>
  <c r="B2983" i="15"/>
  <c r="B2982" i="15"/>
  <c r="B2981" i="15"/>
  <c r="B2980" i="15"/>
  <c r="B2979" i="15"/>
  <c r="B2978" i="15"/>
  <c r="B2977" i="15"/>
  <c r="B2976" i="15"/>
  <c r="B2975" i="15"/>
  <c r="B2974" i="15"/>
  <c r="B2973" i="15"/>
  <c r="B2972" i="15"/>
  <c r="B2971" i="15"/>
  <c r="B2970" i="15"/>
  <c r="B2969" i="15"/>
  <c r="B2968" i="15"/>
  <c r="B2967" i="15"/>
  <c r="B2966" i="15"/>
  <c r="B2965" i="15"/>
  <c r="B2964" i="15"/>
  <c r="B2963" i="15"/>
  <c r="B2962" i="15"/>
  <c r="B2961" i="15"/>
  <c r="B2960" i="15"/>
  <c r="B2959" i="15"/>
  <c r="B2958" i="15"/>
  <c r="B2957" i="15"/>
  <c r="B2956" i="15"/>
  <c r="B2955" i="15"/>
  <c r="B2954" i="15"/>
  <c r="B2953" i="15"/>
  <c r="B2952" i="15"/>
  <c r="B2951" i="15"/>
  <c r="B2950" i="15"/>
  <c r="B2949" i="15"/>
  <c r="B2948" i="15"/>
  <c r="B2947" i="15"/>
  <c r="B2946" i="15"/>
  <c r="B2945" i="15"/>
  <c r="B2944" i="15"/>
  <c r="B2943" i="15"/>
  <c r="B2942" i="15"/>
  <c r="B2941" i="15"/>
  <c r="B2940" i="15"/>
  <c r="B2939" i="15"/>
  <c r="B2938" i="15"/>
  <c r="B2937" i="15"/>
  <c r="B2936" i="15"/>
  <c r="B2935" i="15"/>
  <c r="B2934" i="15"/>
  <c r="B2933" i="15"/>
  <c r="B2932" i="15"/>
  <c r="B2931" i="15"/>
  <c r="B2930" i="15"/>
  <c r="B2929" i="15"/>
  <c r="B2928" i="15"/>
  <c r="B2927" i="15"/>
  <c r="B2926" i="15"/>
  <c r="B2925" i="15"/>
  <c r="B2924" i="15"/>
  <c r="B2923" i="15"/>
  <c r="B2922" i="15"/>
  <c r="B2921" i="15"/>
  <c r="B2920" i="15"/>
  <c r="B2919" i="15"/>
  <c r="B2918" i="15"/>
  <c r="B2917" i="15"/>
  <c r="B2916" i="15"/>
  <c r="B2915" i="15"/>
  <c r="B2914" i="15"/>
  <c r="B2913" i="15"/>
  <c r="B2912" i="15"/>
  <c r="B2911" i="15"/>
  <c r="B2910" i="15"/>
  <c r="B2909" i="15"/>
  <c r="B2908" i="15"/>
  <c r="B2907" i="15"/>
  <c r="B2906" i="15"/>
  <c r="B2905" i="15"/>
  <c r="B2904" i="15"/>
  <c r="B2903" i="15"/>
  <c r="B2902" i="15"/>
  <c r="B2901" i="15"/>
  <c r="B2900" i="15"/>
  <c r="B2899" i="15"/>
  <c r="B2898" i="15"/>
  <c r="B2897" i="15"/>
  <c r="B2896" i="15"/>
  <c r="B2895" i="15"/>
  <c r="B2894" i="15"/>
  <c r="B2893" i="15"/>
  <c r="B2892" i="15"/>
  <c r="B2891" i="15"/>
  <c r="B2890" i="15"/>
  <c r="B2889" i="15"/>
  <c r="B2888" i="15"/>
  <c r="B2887" i="15"/>
  <c r="B2886" i="15"/>
  <c r="B2885" i="15"/>
  <c r="B2884" i="15"/>
  <c r="B2883" i="15"/>
  <c r="B2882" i="15"/>
  <c r="B2881" i="15"/>
  <c r="B2880" i="15"/>
  <c r="B2879" i="15"/>
  <c r="B2878" i="15"/>
  <c r="B2877" i="15"/>
  <c r="B2876" i="15"/>
  <c r="B2875" i="15"/>
  <c r="B2874" i="15"/>
  <c r="B2873" i="15"/>
  <c r="B2872" i="15"/>
  <c r="B2871" i="15"/>
  <c r="B2870" i="15"/>
  <c r="B2869" i="15"/>
  <c r="B2868" i="15"/>
  <c r="B2867" i="15"/>
  <c r="B2866" i="15"/>
  <c r="B2865" i="15"/>
  <c r="B2864" i="15"/>
  <c r="B2863" i="15"/>
  <c r="B2862" i="15"/>
  <c r="B2861" i="15"/>
  <c r="B2860" i="15"/>
  <c r="B2859" i="15"/>
  <c r="B2858" i="15"/>
  <c r="B2857" i="15"/>
  <c r="B2856" i="15"/>
  <c r="B2855" i="15"/>
  <c r="B2854" i="15"/>
  <c r="B2853" i="15"/>
  <c r="B2852" i="15"/>
  <c r="B2851" i="15"/>
  <c r="B2850" i="15"/>
  <c r="B2849" i="15"/>
  <c r="B2848" i="15"/>
  <c r="B2847" i="15"/>
  <c r="B2846" i="15"/>
  <c r="B2845" i="15"/>
  <c r="B2844" i="15"/>
  <c r="B2843" i="15"/>
  <c r="B2842" i="15"/>
  <c r="B2841" i="15"/>
  <c r="B2840" i="15"/>
  <c r="B2839" i="15"/>
  <c r="B2838" i="15"/>
  <c r="B2837" i="15"/>
  <c r="B2836" i="15"/>
  <c r="B2835" i="15"/>
  <c r="B2834" i="15"/>
  <c r="B2833" i="15"/>
  <c r="B2832" i="15"/>
  <c r="B2831" i="15"/>
  <c r="B2830" i="15"/>
  <c r="B2829" i="15"/>
  <c r="B2828" i="15"/>
  <c r="B2827" i="15"/>
  <c r="B2826" i="15"/>
  <c r="B2825" i="15"/>
  <c r="B2824" i="15"/>
  <c r="B2823" i="15"/>
  <c r="B2822" i="15"/>
  <c r="B2821" i="15"/>
  <c r="B2820" i="15"/>
  <c r="B2819" i="15"/>
  <c r="B2818" i="15"/>
  <c r="B2817" i="15"/>
  <c r="B2816" i="15"/>
  <c r="B2815" i="15"/>
  <c r="B2814" i="15"/>
  <c r="B2813" i="15"/>
  <c r="B2812" i="15"/>
  <c r="B2811" i="15"/>
  <c r="B2810" i="15"/>
  <c r="B2809" i="15"/>
  <c r="B2808" i="15"/>
  <c r="B2807" i="15"/>
  <c r="B2806" i="15"/>
  <c r="B2805" i="15"/>
  <c r="B2804" i="15"/>
  <c r="B2803" i="15"/>
  <c r="B2802" i="15"/>
  <c r="B2801" i="15"/>
  <c r="B2800" i="15"/>
  <c r="B2799" i="15"/>
  <c r="B2798" i="15"/>
  <c r="B2797" i="15"/>
  <c r="B2796" i="15"/>
  <c r="B2795" i="15"/>
  <c r="B2794" i="15"/>
  <c r="B2793" i="15"/>
  <c r="B2792" i="15"/>
  <c r="B2791" i="15"/>
  <c r="B2790" i="15"/>
  <c r="B2789" i="15"/>
  <c r="B2788" i="15"/>
  <c r="B2787" i="15"/>
  <c r="B2786" i="15"/>
  <c r="B2785" i="15"/>
  <c r="B2784" i="15"/>
  <c r="B2783" i="15"/>
  <c r="B2782" i="15"/>
  <c r="B2781" i="15"/>
  <c r="B2780" i="15"/>
  <c r="B2779" i="15"/>
  <c r="B2778" i="15"/>
  <c r="B2777" i="15"/>
  <c r="B2776" i="15"/>
  <c r="B2775" i="15"/>
  <c r="B2774" i="15"/>
  <c r="B2773" i="15"/>
  <c r="B2772" i="15"/>
  <c r="B2771" i="15"/>
  <c r="B2770" i="15"/>
  <c r="B2769" i="15"/>
  <c r="B2768" i="15"/>
  <c r="B2767" i="15"/>
  <c r="B2766" i="15"/>
  <c r="B2765" i="15"/>
  <c r="B2764" i="15"/>
  <c r="B2763" i="15"/>
  <c r="B2762" i="15"/>
  <c r="B2761" i="15"/>
  <c r="B2760" i="15"/>
  <c r="B2759" i="15"/>
  <c r="B2758" i="15"/>
  <c r="B2757" i="15"/>
  <c r="B2756" i="15"/>
  <c r="B2755" i="15"/>
  <c r="B2754" i="15"/>
  <c r="B2753" i="15"/>
  <c r="B2752" i="15"/>
  <c r="B2751" i="15"/>
  <c r="B2750" i="15"/>
  <c r="B2749" i="15"/>
  <c r="B2748" i="15"/>
  <c r="B2747" i="15"/>
  <c r="B2746" i="15"/>
  <c r="B2745" i="15"/>
  <c r="B2744" i="15"/>
  <c r="B2743" i="15"/>
  <c r="B2742" i="15"/>
  <c r="B2741" i="15"/>
  <c r="B2740" i="15"/>
  <c r="B2739" i="15"/>
  <c r="B2738" i="15"/>
  <c r="B2737" i="15"/>
  <c r="B2736" i="15"/>
  <c r="B2735" i="15"/>
  <c r="B2734" i="15"/>
  <c r="B2733" i="15"/>
  <c r="B2732" i="15"/>
  <c r="B2731" i="15"/>
  <c r="B2730" i="15"/>
  <c r="B2729" i="15"/>
  <c r="B2728" i="15"/>
  <c r="B2727" i="15"/>
  <c r="B2726" i="15"/>
  <c r="B2725" i="15"/>
  <c r="B2724" i="15"/>
  <c r="B2723" i="15"/>
  <c r="B2722" i="15"/>
  <c r="B2721" i="15"/>
  <c r="B2720" i="15"/>
  <c r="B2719" i="15"/>
  <c r="B2718" i="15"/>
  <c r="B2717" i="15"/>
  <c r="B2716" i="15"/>
  <c r="B2715" i="15"/>
  <c r="B2714" i="15"/>
  <c r="B2713" i="15"/>
  <c r="B2712" i="15"/>
  <c r="B2711" i="15"/>
  <c r="B2710" i="15"/>
  <c r="B2709" i="15"/>
  <c r="B2708" i="15"/>
  <c r="B2707" i="15"/>
  <c r="B2706" i="15"/>
  <c r="B2705" i="15"/>
  <c r="B2704" i="15"/>
  <c r="B2703" i="15"/>
  <c r="B2702" i="15"/>
  <c r="B2701" i="15"/>
  <c r="B2700" i="15"/>
  <c r="B2699" i="15"/>
  <c r="B2698" i="15"/>
  <c r="B2697" i="15"/>
  <c r="B2696" i="15"/>
  <c r="B2695" i="15"/>
  <c r="B2694" i="15"/>
  <c r="B2693" i="15"/>
  <c r="B2692" i="15"/>
  <c r="B2691" i="15"/>
  <c r="B2690" i="15"/>
  <c r="B2689" i="15"/>
  <c r="B2688" i="15"/>
  <c r="B2687" i="15"/>
  <c r="B2686" i="15"/>
  <c r="B2685" i="15"/>
  <c r="B2684" i="15"/>
  <c r="B2683" i="15"/>
  <c r="B2682" i="15"/>
  <c r="B2681" i="15"/>
  <c r="B2680" i="15"/>
  <c r="B2679" i="15"/>
  <c r="B2678" i="15"/>
  <c r="B2677" i="15"/>
  <c r="B2676" i="15"/>
  <c r="B2675" i="15"/>
  <c r="B2674" i="15"/>
  <c r="B2673" i="15"/>
  <c r="B2672" i="15"/>
  <c r="B2671" i="15"/>
  <c r="B2670" i="15"/>
  <c r="B2669" i="15"/>
  <c r="B2668" i="15"/>
  <c r="B2667" i="15"/>
  <c r="B2666" i="15"/>
  <c r="B2665" i="15"/>
  <c r="B2664" i="15"/>
  <c r="B2663" i="15"/>
  <c r="B2662" i="15"/>
  <c r="B2661" i="15"/>
  <c r="B2660" i="15"/>
  <c r="B2659" i="15"/>
  <c r="B2658" i="15"/>
  <c r="B2657" i="15"/>
  <c r="B2656" i="15"/>
  <c r="B2655" i="15"/>
  <c r="B2654" i="15"/>
  <c r="B2653" i="15"/>
  <c r="B2652" i="15"/>
  <c r="B2651" i="15"/>
  <c r="B2650" i="15"/>
  <c r="B2649" i="15"/>
  <c r="B2648" i="15"/>
  <c r="B2647" i="15"/>
  <c r="B2646" i="15"/>
  <c r="B2645" i="15"/>
  <c r="B2644" i="15"/>
  <c r="B2643" i="15"/>
  <c r="B2642" i="15"/>
  <c r="B2641" i="15"/>
  <c r="B2640" i="15"/>
  <c r="B2639" i="15"/>
  <c r="B2638" i="15"/>
  <c r="B2637" i="15"/>
  <c r="B2636" i="15"/>
  <c r="B2635" i="15"/>
  <c r="B2634" i="15"/>
  <c r="B2633" i="15"/>
  <c r="B2632" i="15"/>
  <c r="B2631" i="15"/>
  <c r="B2630" i="15"/>
  <c r="B2629" i="15"/>
  <c r="B2628" i="15"/>
  <c r="B2627" i="15"/>
  <c r="B2626" i="15"/>
  <c r="B2625" i="15"/>
  <c r="B2624" i="15"/>
  <c r="B2623" i="15"/>
  <c r="B2622" i="15"/>
  <c r="B2621" i="15"/>
  <c r="B2620" i="15"/>
  <c r="B2619" i="15"/>
  <c r="B2618" i="15"/>
  <c r="B2617" i="15"/>
  <c r="B2616" i="15"/>
  <c r="B2615" i="15"/>
  <c r="B2614" i="15"/>
  <c r="B2613" i="15"/>
  <c r="B2612" i="15"/>
  <c r="B2611" i="15"/>
  <c r="B2610" i="15"/>
  <c r="B2609" i="15"/>
  <c r="B2608" i="15"/>
  <c r="B2607" i="15"/>
  <c r="B2606" i="15"/>
  <c r="B2605" i="15"/>
  <c r="B2604" i="15"/>
  <c r="B2603" i="15"/>
  <c r="B2602" i="15"/>
  <c r="B2601" i="15"/>
  <c r="B2600" i="15"/>
  <c r="B2599" i="15"/>
  <c r="B2598" i="15"/>
  <c r="B2597" i="15"/>
  <c r="B2596" i="15"/>
  <c r="B2595" i="15"/>
  <c r="B2594" i="15"/>
  <c r="B2593" i="15"/>
  <c r="B2592" i="15"/>
  <c r="B2591" i="15"/>
  <c r="B2590" i="15"/>
  <c r="B2589" i="15"/>
  <c r="B2588" i="15"/>
  <c r="B2587" i="15"/>
  <c r="B2586" i="15"/>
  <c r="B2585" i="15"/>
  <c r="B2584" i="15"/>
  <c r="B2583" i="15"/>
  <c r="B2582" i="15"/>
  <c r="B2581" i="15"/>
  <c r="B2580" i="15"/>
  <c r="B2579" i="15"/>
  <c r="B2578" i="15"/>
  <c r="B2577" i="15"/>
  <c r="B2576" i="15"/>
  <c r="B2575" i="15"/>
  <c r="B2574" i="15"/>
  <c r="B2573" i="15"/>
  <c r="B2572" i="15"/>
  <c r="B2571" i="15"/>
  <c r="B2570" i="15"/>
  <c r="B2569" i="15"/>
  <c r="B2568" i="15"/>
  <c r="B2567" i="15"/>
  <c r="B2566" i="15"/>
  <c r="B2565" i="15"/>
  <c r="B2564" i="15"/>
  <c r="B2563" i="15"/>
  <c r="B2562" i="15"/>
  <c r="B2561" i="15"/>
  <c r="B2560" i="15"/>
  <c r="B2559" i="15"/>
  <c r="B2558" i="15"/>
  <c r="B2557" i="15"/>
  <c r="B2556" i="15"/>
  <c r="B2555" i="15"/>
  <c r="B2554" i="15"/>
  <c r="B2553" i="15"/>
  <c r="B2552" i="15"/>
  <c r="B2551" i="15"/>
  <c r="B2550" i="15"/>
  <c r="B2549" i="15"/>
  <c r="B2548" i="15"/>
  <c r="B2547" i="15"/>
  <c r="B2546" i="15"/>
  <c r="B2545" i="15"/>
  <c r="B2544" i="15"/>
  <c r="B2543" i="15"/>
  <c r="B2542" i="15"/>
  <c r="B2541" i="15"/>
  <c r="B2540" i="15"/>
  <c r="B2539" i="15"/>
  <c r="B2538" i="15"/>
  <c r="B2537" i="15"/>
  <c r="B2536" i="15"/>
  <c r="B2535" i="15"/>
  <c r="B2534" i="15"/>
  <c r="B2533" i="15"/>
  <c r="B2532" i="15"/>
  <c r="B2531" i="15"/>
  <c r="B2530" i="15"/>
  <c r="B2529" i="15"/>
  <c r="B2528" i="15"/>
  <c r="B2527" i="15"/>
  <c r="B2526" i="15"/>
  <c r="B2525" i="15"/>
  <c r="B2524" i="15"/>
  <c r="B2523" i="15"/>
  <c r="B2522" i="15"/>
  <c r="B2521" i="15"/>
  <c r="B2520" i="15"/>
  <c r="B2519" i="15"/>
  <c r="B2518" i="15"/>
  <c r="B2517" i="15"/>
  <c r="B2516" i="15"/>
  <c r="B2515" i="15"/>
  <c r="B2514" i="15"/>
  <c r="B2513" i="15"/>
  <c r="B2512" i="15"/>
  <c r="B2511" i="15"/>
  <c r="B2510" i="15"/>
  <c r="B2509" i="15"/>
  <c r="B2508" i="15"/>
  <c r="B2507" i="15"/>
  <c r="B2506" i="15"/>
  <c r="B2505" i="15"/>
  <c r="B2504" i="15"/>
  <c r="B2503" i="15"/>
  <c r="B2502" i="15"/>
  <c r="B2501" i="15"/>
  <c r="B2500" i="15"/>
  <c r="B2499" i="15"/>
  <c r="B2498" i="15"/>
  <c r="B2497" i="15"/>
  <c r="B2496" i="15"/>
  <c r="B2495" i="15"/>
  <c r="B2494" i="15"/>
  <c r="B2493" i="15"/>
  <c r="B2492" i="15"/>
  <c r="B2491" i="15"/>
  <c r="B2490" i="15"/>
  <c r="B2489" i="15"/>
  <c r="B2488" i="15"/>
  <c r="B2487" i="15"/>
  <c r="B2486" i="15"/>
  <c r="B2485" i="15"/>
  <c r="B2484" i="15"/>
  <c r="B2483" i="15"/>
  <c r="B2482" i="15"/>
  <c r="B2481" i="15"/>
  <c r="B2480" i="15"/>
  <c r="B2479" i="15"/>
  <c r="B2478" i="15"/>
  <c r="B2477" i="15"/>
  <c r="B2476" i="15"/>
  <c r="B2475" i="15"/>
  <c r="B2474" i="15"/>
  <c r="B2473" i="15"/>
  <c r="B2472" i="15"/>
  <c r="B2471" i="15"/>
  <c r="B2470" i="15"/>
  <c r="B2469" i="15"/>
  <c r="B2468" i="15"/>
  <c r="B2467" i="15"/>
  <c r="B2466" i="15"/>
  <c r="B2465" i="15"/>
  <c r="B2464" i="15"/>
  <c r="B2463" i="15"/>
  <c r="B2462" i="15"/>
  <c r="B2461" i="15"/>
  <c r="B2460" i="15"/>
  <c r="B2459" i="15"/>
  <c r="B2458" i="15"/>
  <c r="B2457" i="15"/>
  <c r="B2456" i="15"/>
  <c r="B2455" i="15"/>
  <c r="B2454" i="15"/>
  <c r="B2453" i="15"/>
  <c r="B2452" i="15"/>
  <c r="B2451" i="15"/>
  <c r="B2450" i="15"/>
  <c r="B2449" i="15"/>
  <c r="B2448" i="15"/>
  <c r="B2447" i="15"/>
  <c r="B2446" i="15"/>
  <c r="B2445" i="15"/>
  <c r="B2444" i="15"/>
  <c r="B2443" i="15"/>
  <c r="B2442" i="15"/>
  <c r="B2441" i="15"/>
  <c r="B2440" i="15"/>
  <c r="B2439" i="15"/>
  <c r="B2438" i="15"/>
  <c r="B2437" i="15"/>
  <c r="B2436" i="15"/>
  <c r="B2435" i="15"/>
  <c r="B2434" i="15"/>
  <c r="B2433" i="15"/>
  <c r="B2432" i="15"/>
  <c r="B2431" i="15"/>
  <c r="B2430" i="15"/>
  <c r="B2429" i="15"/>
  <c r="B2428" i="15"/>
  <c r="B2427" i="15"/>
  <c r="B2426" i="15"/>
  <c r="B2425" i="15"/>
  <c r="B2424" i="15"/>
  <c r="B2423" i="15"/>
  <c r="B2422" i="15"/>
  <c r="B2421" i="15"/>
  <c r="B2420" i="15"/>
  <c r="B2419" i="15"/>
  <c r="B2418" i="15"/>
  <c r="B2417" i="15"/>
  <c r="B2416" i="15"/>
  <c r="B2415" i="15"/>
  <c r="B2414" i="15"/>
  <c r="B2413" i="15"/>
  <c r="B2412" i="15"/>
  <c r="B2411" i="15"/>
  <c r="B2410" i="15"/>
  <c r="B2409" i="15"/>
  <c r="B2408" i="15"/>
  <c r="B2407" i="15"/>
  <c r="B2406" i="15"/>
  <c r="B2405" i="15"/>
  <c r="B2404" i="15"/>
  <c r="B2403" i="15"/>
  <c r="B2402" i="15"/>
  <c r="B2401" i="15"/>
  <c r="B2400" i="15"/>
  <c r="B2399" i="15"/>
  <c r="B2398" i="15"/>
  <c r="B2397" i="15"/>
  <c r="B2396" i="15"/>
  <c r="B2395" i="15"/>
  <c r="B2394" i="15"/>
  <c r="B2393" i="15"/>
  <c r="B2392" i="15"/>
  <c r="B2391" i="15"/>
  <c r="B2390" i="15"/>
  <c r="B2389" i="15"/>
  <c r="B2388" i="15"/>
  <c r="B2387" i="15"/>
  <c r="B2386" i="15"/>
  <c r="B2385" i="15"/>
  <c r="B2384" i="15"/>
  <c r="B2383" i="15"/>
  <c r="B2382" i="15"/>
  <c r="B2381" i="15"/>
  <c r="B2380" i="15"/>
  <c r="B2379" i="15"/>
  <c r="B2378" i="15"/>
  <c r="B2377" i="15"/>
  <c r="B2376" i="15"/>
  <c r="B2375" i="15"/>
  <c r="B2374" i="15"/>
  <c r="B2373" i="15"/>
  <c r="B2372" i="15"/>
  <c r="B2371" i="15"/>
  <c r="B2370" i="15"/>
  <c r="B2369" i="15"/>
  <c r="B2368" i="15"/>
  <c r="B2367" i="15"/>
  <c r="B2366" i="15"/>
  <c r="B2365" i="15"/>
  <c r="B2364" i="15"/>
  <c r="B2363" i="15"/>
  <c r="B2362" i="15"/>
  <c r="B2361" i="15"/>
  <c r="B2360" i="15"/>
  <c r="B2359" i="15"/>
  <c r="B2358" i="15"/>
  <c r="B2357" i="15"/>
  <c r="B2356" i="15"/>
  <c r="B2355" i="15"/>
  <c r="B2354" i="15"/>
  <c r="B2353" i="15"/>
  <c r="B2352" i="15"/>
  <c r="B2351" i="15"/>
  <c r="B2350" i="15"/>
  <c r="B2349" i="15"/>
  <c r="B2348" i="15"/>
  <c r="B2347" i="15"/>
  <c r="B2346" i="15"/>
  <c r="B2345" i="15"/>
  <c r="B2344" i="15"/>
  <c r="B2343" i="15"/>
  <c r="B2342" i="15"/>
  <c r="B2341" i="15"/>
  <c r="B2340" i="15"/>
  <c r="B2339" i="15"/>
  <c r="B2338" i="15"/>
  <c r="B2337" i="15"/>
  <c r="B2336" i="15"/>
  <c r="B2335" i="15"/>
  <c r="B2334" i="15"/>
  <c r="B2333" i="15"/>
  <c r="B2332" i="15"/>
  <c r="B2331" i="15"/>
  <c r="B2330" i="15"/>
  <c r="B2329" i="15"/>
  <c r="B2328" i="15"/>
  <c r="B2327" i="15"/>
  <c r="B2326" i="15"/>
  <c r="B2325" i="15"/>
  <c r="B2324" i="15"/>
  <c r="B2323" i="15"/>
  <c r="B2322" i="15"/>
  <c r="B2321" i="15"/>
  <c r="B2320" i="15"/>
  <c r="B2319" i="15"/>
  <c r="B2318" i="15"/>
  <c r="B2317" i="15"/>
  <c r="B2316" i="15"/>
  <c r="B2315" i="15"/>
  <c r="B2314" i="15"/>
  <c r="B2313" i="15"/>
  <c r="B2312" i="15"/>
  <c r="B2311" i="15"/>
  <c r="B2310" i="15"/>
  <c r="B2309" i="15"/>
  <c r="B2308" i="15"/>
  <c r="B2307" i="15"/>
  <c r="B2306" i="15"/>
  <c r="B2305" i="15"/>
  <c r="B2304" i="15"/>
  <c r="B2303" i="15"/>
  <c r="B2302" i="15"/>
  <c r="B2301" i="15"/>
  <c r="B2300" i="15"/>
  <c r="B2299" i="15"/>
  <c r="B2298" i="15"/>
  <c r="B2297" i="15"/>
  <c r="B2296" i="15"/>
  <c r="B2295" i="15"/>
  <c r="B2294" i="15"/>
  <c r="B2293" i="15"/>
  <c r="B2292" i="15"/>
  <c r="B2291" i="15"/>
  <c r="B2290" i="15"/>
  <c r="B2289" i="15"/>
  <c r="B2288" i="15"/>
  <c r="B2287" i="15"/>
  <c r="B2286" i="15"/>
  <c r="B2285" i="15"/>
  <c r="B2284" i="15"/>
  <c r="B2283" i="15"/>
  <c r="B2282" i="15"/>
  <c r="B2281" i="15"/>
  <c r="B2280" i="15"/>
  <c r="B2279" i="15"/>
  <c r="B2278" i="15"/>
  <c r="B2277" i="15"/>
  <c r="B2276" i="15"/>
  <c r="B2275" i="15"/>
  <c r="B2274" i="15"/>
  <c r="B2273" i="15"/>
  <c r="B2272" i="15"/>
  <c r="B2271" i="15"/>
  <c r="B2270" i="15"/>
  <c r="B2269" i="15"/>
  <c r="B2268" i="15"/>
  <c r="B2267" i="15"/>
  <c r="B2266" i="15"/>
  <c r="B2265" i="15"/>
  <c r="B2264" i="15"/>
  <c r="B2263" i="15"/>
  <c r="B2262" i="15"/>
  <c r="B2261" i="15"/>
  <c r="B2260" i="15"/>
  <c r="B2259" i="15"/>
  <c r="B2258" i="15"/>
  <c r="B2257" i="15"/>
  <c r="B2256" i="15"/>
  <c r="B2255" i="15"/>
  <c r="B2254" i="15"/>
  <c r="B2253" i="15"/>
  <c r="B2252" i="15"/>
  <c r="B2251" i="15"/>
  <c r="B2250" i="15"/>
  <c r="B2249" i="15"/>
  <c r="B2248" i="15"/>
  <c r="B2247" i="15"/>
  <c r="B2246" i="15"/>
  <c r="B2245" i="15"/>
  <c r="B2244" i="15"/>
  <c r="B2243" i="15"/>
  <c r="B2242" i="15"/>
  <c r="B2241" i="15"/>
  <c r="B2240" i="15"/>
  <c r="B2239" i="15"/>
  <c r="B2238" i="15"/>
  <c r="B2237" i="15"/>
  <c r="B2236" i="15"/>
  <c r="B2235" i="15"/>
  <c r="B2234" i="15"/>
  <c r="B2233" i="15"/>
  <c r="B2232" i="15"/>
  <c r="B2231" i="15"/>
  <c r="B2230" i="15"/>
  <c r="B2229" i="15"/>
  <c r="B2228" i="15"/>
  <c r="B2227" i="15"/>
  <c r="B2226" i="15"/>
  <c r="B2225" i="15"/>
  <c r="B2224" i="15"/>
  <c r="B2223" i="15"/>
  <c r="B2222" i="15"/>
  <c r="B2221" i="15"/>
  <c r="B2220" i="15"/>
  <c r="B2219" i="15"/>
  <c r="B2218" i="15"/>
  <c r="B2217" i="15"/>
  <c r="B2216" i="15"/>
  <c r="B2215" i="15"/>
  <c r="B2214" i="15"/>
  <c r="B2213" i="15"/>
  <c r="B2212" i="15"/>
  <c r="B2211" i="15"/>
  <c r="B2210" i="15"/>
  <c r="B2209" i="15"/>
  <c r="B2208" i="15"/>
  <c r="B2207" i="15"/>
  <c r="B2206" i="15"/>
  <c r="B2205" i="15"/>
  <c r="B2204" i="15"/>
  <c r="B2203" i="15"/>
  <c r="B2202" i="15"/>
  <c r="B2201" i="15"/>
  <c r="B2200" i="15"/>
  <c r="B2199" i="15"/>
  <c r="B2198" i="15"/>
  <c r="B2197" i="15"/>
  <c r="B2196" i="15"/>
  <c r="B2195" i="15"/>
  <c r="B2194" i="15"/>
  <c r="B2193" i="15"/>
  <c r="B2192" i="15"/>
  <c r="B2191" i="15"/>
  <c r="B2190" i="15"/>
  <c r="B2189" i="15"/>
  <c r="B2188" i="15"/>
  <c r="B2187" i="15"/>
  <c r="B2186" i="15"/>
  <c r="B2185" i="15"/>
  <c r="B2184" i="15"/>
  <c r="B2183" i="15"/>
  <c r="B2182" i="15"/>
  <c r="B2181" i="15"/>
  <c r="B2180" i="15"/>
  <c r="B2179" i="15"/>
  <c r="B2178" i="15"/>
  <c r="B2177" i="15"/>
  <c r="B2176" i="15"/>
  <c r="B2175" i="15"/>
  <c r="B2174" i="15"/>
  <c r="B2173" i="15"/>
  <c r="B2172" i="15"/>
  <c r="B2171" i="15"/>
  <c r="B2170" i="15"/>
  <c r="B2169" i="15"/>
  <c r="B2168" i="15"/>
  <c r="B2167" i="15"/>
  <c r="B2166" i="15"/>
  <c r="B2165" i="15"/>
  <c r="B2164" i="15"/>
  <c r="B2163" i="15"/>
  <c r="B2162" i="15"/>
  <c r="B2161" i="15"/>
  <c r="B2160" i="15"/>
  <c r="B2159" i="15"/>
  <c r="B2158" i="15"/>
  <c r="B2157" i="15"/>
  <c r="B2156" i="15"/>
  <c r="B2155" i="15"/>
  <c r="B2154" i="15"/>
  <c r="B2153" i="15"/>
  <c r="B2152" i="15"/>
  <c r="B2151" i="15"/>
  <c r="B2150" i="15"/>
  <c r="B2149" i="15"/>
  <c r="B2148" i="15"/>
  <c r="B2147" i="15"/>
  <c r="B2146" i="15"/>
  <c r="B2145" i="15"/>
  <c r="B2144" i="15"/>
  <c r="B2143" i="15"/>
  <c r="B2142" i="15"/>
  <c r="B2141" i="15"/>
  <c r="B2140" i="15"/>
  <c r="B2139" i="15"/>
  <c r="B2138" i="15"/>
  <c r="B2137" i="15"/>
  <c r="B2136" i="15"/>
  <c r="B2135" i="15"/>
  <c r="B2134" i="15"/>
  <c r="B2133" i="15"/>
  <c r="B2132" i="15"/>
  <c r="B2131" i="15"/>
  <c r="B2130" i="15"/>
  <c r="B2129" i="15"/>
  <c r="B2128" i="15"/>
  <c r="B2127" i="15"/>
  <c r="B2126" i="15"/>
  <c r="B2125" i="15"/>
  <c r="B2124" i="15"/>
  <c r="B2123" i="15"/>
  <c r="B2122" i="15"/>
  <c r="B2121" i="15"/>
  <c r="B2120" i="15"/>
  <c r="B2119" i="15"/>
  <c r="B2118" i="15"/>
  <c r="B2117" i="15"/>
  <c r="B2116" i="15"/>
  <c r="B2115" i="15"/>
  <c r="B2114" i="15"/>
  <c r="B2113" i="15"/>
  <c r="B2112" i="15"/>
  <c r="B2111" i="15"/>
  <c r="B2110" i="15"/>
  <c r="B2109" i="15"/>
  <c r="B2108" i="15"/>
  <c r="B2107" i="15"/>
  <c r="B2106" i="15"/>
  <c r="B2105" i="15"/>
  <c r="B2104" i="15"/>
  <c r="B2103" i="15"/>
  <c r="B2102" i="15"/>
  <c r="B2101" i="15"/>
  <c r="B2100" i="15"/>
  <c r="B2099" i="15"/>
  <c r="B2098" i="15"/>
  <c r="B2097" i="15"/>
  <c r="B2096" i="15"/>
  <c r="B2095" i="15"/>
  <c r="B2094" i="15"/>
  <c r="B2093" i="15"/>
  <c r="B2092" i="15"/>
  <c r="B2091" i="15"/>
  <c r="B2090" i="15"/>
  <c r="B2089" i="15"/>
  <c r="B2088" i="15"/>
  <c r="B2087" i="15"/>
  <c r="B2086" i="15"/>
  <c r="B2085" i="15"/>
  <c r="B2084" i="15"/>
  <c r="B2083" i="15"/>
  <c r="B2082" i="15"/>
  <c r="B2081" i="15"/>
  <c r="B2080" i="15"/>
  <c r="B2079" i="15"/>
  <c r="B2078" i="15"/>
  <c r="B2077" i="15"/>
  <c r="B2076" i="15"/>
  <c r="B2075" i="15"/>
  <c r="B2074" i="15"/>
  <c r="B2073" i="15"/>
  <c r="B2072" i="15"/>
  <c r="B2071" i="15"/>
  <c r="B2070" i="15"/>
  <c r="B2069" i="15"/>
  <c r="B2068" i="15"/>
  <c r="B2067" i="15"/>
  <c r="B2066" i="15"/>
  <c r="B2065" i="15"/>
  <c r="B2064" i="15"/>
  <c r="B2063" i="15"/>
  <c r="B2062" i="15"/>
  <c r="B2061" i="15"/>
  <c r="B2060" i="15"/>
  <c r="B2059" i="15"/>
  <c r="B2058" i="15"/>
  <c r="B2057" i="15"/>
  <c r="B2056" i="15"/>
  <c r="B2055" i="15"/>
  <c r="B2054" i="15"/>
  <c r="B2053" i="15"/>
  <c r="B2052" i="15"/>
  <c r="B2051" i="15"/>
  <c r="B2050" i="15"/>
  <c r="B2049" i="15"/>
  <c r="B2048" i="15"/>
  <c r="B2047" i="15"/>
  <c r="B2046" i="15"/>
  <c r="B2045" i="15"/>
  <c r="B2044" i="15"/>
  <c r="B2043" i="15"/>
  <c r="B2042" i="15"/>
  <c r="B2041" i="15"/>
  <c r="B2040" i="15"/>
  <c r="B2039" i="15"/>
  <c r="B2038" i="15"/>
  <c r="B2037" i="15"/>
  <c r="B2036" i="15"/>
  <c r="B2035" i="15"/>
  <c r="B2034" i="15"/>
  <c r="B2033" i="15"/>
  <c r="B2032" i="15"/>
  <c r="B2031" i="15"/>
  <c r="B2030" i="15"/>
  <c r="B2029" i="15"/>
  <c r="B2028" i="15"/>
  <c r="B2027" i="15"/>
  <c r="B2026" i="15"/>
  <c r="B2025" i="15"/>
  <c r="B2024" i="15"/>
  <c r="B2023" i="15"/>
  <c r="B2022" i="15"/>
  <c r="B2021" i="15"/>
  <c r="B2020" i="15"/>
  <c r="B2019" i="15"/>
  <c r="B2018" i="15"/>
  <c r="B2017" i="15"/>
  <c r="B2016" i="15"/>
  <c r="B2015" i="15"/>
  <c r="B2014" i="15"/>
  <c r="B2013" i="15"/>
  <c r="B2012" i="15"/>
  <c r="B2011" i="15"/>
  <c r="B2010" i="15"/>
  <c r="B2009" i="15"/>
  <c r="B2008" i="15"/>
  <c r="B2007" i="15"/>
  <c r="B2006" i="15"/>
  <c r="B2005" i="15"/>
  <c r="B2004" i="15"/>
  <c r="B2003" i="15"/>
  <c r="B2002" i="15"/>
  <c r="B2001" i="15"/>
  <c r="B2000" i="15"/>
  <c r="B1999" i="15"/>
  <c r="B1998" i="15"/>
  <c r="B1997" i="15"/>
  <c r="B1996" i="15"/>
  <c r="B1995" i="15"/>
  <c r="B1994" i="15"/>
  <c r="B1993" i="15"/>
  <c r="B1992" i="15"/>
  <c r="B1991" i="15"/>
  <c r="B1990" i="15"/>
  <c r="B1989" i="15"/>
  <c r="B1988" i="15"/>
  <c r="B1987" i="15"/>
  <c r="B1986" i="15"/>
  <c r="B1985" i="15"/>
  <c r="B1984" i="15"/>
  <c r="B1983" i="15"/>
  <c r="B1982" i="15"/>
  <c r="B1981" i="15"/>
  <c r="B1980" i="15"/>
  <c r="B1979" i="15"/>
  <c r="B1978" i="15"/>
  <c r="B1977" i="15"/>
  <c r="B1976" i="15"/>
  <c r="B1975" i="15"/>
  <c r="B1974" i="15"/>
  <c r="B1973" i="15"/>
  <c r="B1972" i="15"/>
  <c r="B1971" i="15"/>
  <c r="B1970" i="15"/>
  <c r="B1969" i="15"/>
  <c r="B1968" i="15"/>
  <c r="B1967" i="15"/>
  <c r="B1966" i="15"/>
  <c r="B1965" i="15"/>
  <c r="B1964" i="15"/>
  <c r="B1963" i="15"/>
  <c r="B1962" i="15"/>
  <c r="B1961" i="15"/>
  <c r="B1960" i="15"/>
  <c r="B1959" i="15"/>
  <c r="B1958" i="15"/>
  <c r="B1957" i="15"/>
  <c r="B1956" i="15"/>
  <c r="B1955" i="15"/>
  <c r="B1954" i="15"/>
  <c r="B1953" i="15"/>
  <c r="B1952" i="15"/>
  <c r="B1951" i="15"/>
  <c r="B1950" i="15"/>
  <c r="B1949" i="15"/>
  <c r="B1948" i="15"/>
  <c r="B1947" i="15"/>
  <c r="B1946" i="15"/>
  <c r="B1945" i="15"/>
  <c r="B1944" i="15"/>
  <c r="B1943" i="15"/>
  <c r="B1942" i="15"/>
  <c r="B1941" i="15"/>
  <c r="B1940" i="15"/>
  <c r="B1939" i="15"/>
  <c r="B1938" i="15"/>
  <c r="B1937" i="15"/>
  <c r="B1936" i="15"/>
  <c r="B1935" i="15"/>
  <c r="B1934" i="15"/>
  <c r="B1933" i="15"/>
  <c r="B1932" i="15"/>
  <c r="B1931" i="15"/>
  <c r="B1930" i="15"/>
  <c r="B1929" i="15"/>
  <c r="B1928" i="15"/>
  <c r="B1927" i="15"/>
  <c r="B1926" i="15"/>
  <c r="B1925" i="15"/>
  <c r="B1924" i="15"/>
  <c r="B1923" i="15"/>
  <c r="B1922" i="15"/>
  <c r="B1921" i="15"/>
  <c r="B1920" i="15"/>
  <c r="B1919" i="15"/>
  <c r="B1918" i="15"/>
  <c r="B1917" i="15"/>
  <c r="B1916" i="15"/>
  <c r="B1915" i="15"/>
  <c r="B1914" i="15"/>
  <c r="B1913" i="15"/>
  <c r="B1912" i="15"/>
  <c r="B1911" i="15"/>
  <c r="B1910" i="15"/>
  <c r="B1909" i="15"/>
  <c r="B1908" i="15"/>
  <c r="B1907" i="15"/>
  <c r="B1906" i="15"/>
  <c r="B1905" i="15"/>
  <c r="B1904" i="15"/>
  <c r="B1903" i="15"/>
  <c r="B1902" i="15"/>
  <c r="B1901" i="15"/>
  <c r="B1900" i="15"/>
  <c r="B1899" i="15"/>
  <c r="B1898" i="15"/>
  <c r="B1897" i="15"/>
  <c r="B1896" i="15"/>
  <c r="B1895" i="15"/>
  <c r="B1894" i="15"/>
  <c r="B1893" i="15"/>
  <c r="B1892" i="15"/>
  <c r="B1891" i="15"/>
  <c r="B1890" i="15"/>
  <c r="B1889" i="15"/>
  <c r="B1888" i="15"/>
  <c r="B1887" i="15"/>
  <c r="B1886" i="15"/>
  <c r="B1885" i="15"/>
  <c r="B1884" i="15"/>
  <c r="B1883" i="15"/>
  <c r="B1882" i="15"/>
  <c r="B1881" i="15"/>
  <c r="B1880" i="15"/>
  <c r="B1879" i="15"/>
  <c r="B1878" i="15"/>
  <c r="B1877" i="15"/>
  <c r="B1876" i="15"/>
  <c r="B1875" i="15"/>
  <c r="B1874" i="15"/>
  <c r="B1873" i="15"/>
  <c r="B1872" i="15"/>
  <c r="B1871" i="15"/>
  <c r="B1870" i="15"/>
  <c r="B1869" i="15"/>
  <c r="B1868" i="15"/>
  <c r="B1867" i="15"/>
  <c r="B1866" i="15"/>
  <c r="B1865" i="15"/>
  <c r="B1864" i="15"/>
  <c r="B1863" i="15"/>
  <c r="B1862" i="15"/>
  <c r="B1861" i="15"/>
  <c r="B1860" i="15"/>
  <c r="B1859" i="15"/>
  <c r="B1858" i="15"/>
  <c r="B1857" i="15"/>
  <c r="B1856" i="15"/>
  <c r="B1855" i="15"/>
  <c r="B1854" i="15"/>
  <c r="B1853" i="15"/>
  <c r="B1852" i="15"/>
  <c r="B1851" i="15"/>
  <c r="B1850" i="15"/>
  <c r="B1849" i="15"/>
  <c r="B1848" i="15"/>
  <c r="B1847" i="15"/>
  <c r="B1846" i="15"/>
  <c r="B1845" i="15"/>
  <c r="B1844" i="15"/>
  <c r="B1843" i="15"/>
  <c r="B1842" i="15"/>
  <c r="B1841" i="15"/>
  <c r="B1840" i="15"/>
  <c r="B1839" i="15"/>
  <c r="B1838" i="15"/>
  <c r="B1837" i="15"/>
  <c r="B1836" i="15"/>
  <c r="B1835" i="15"/>
  <c r="B1834" i="15"/>
  <c r="B1833" i="15"/>
  <c r="B1832" i="15"/>
  <c r="B1831" i="15"/>
  <c r="B1830" i="15"/>
  <c r="B1829" i="15"/>
  <c r="B1828" i="15"/>
  <c r="B1827" i="15"/>
  <c r="B1826" i="15"/>
  <c r="B1825" i="15"/>
  <c r="B1824" i="15"/>
  <c r="B1823" i="15"/>
  <c r="B1822" i="15"/>
  <c r="B1821" i="15"/>
  <c r="B1820" i="15"/>
  <c r="B1819" i="15"/>
  <c r="B1818" i="15"/>
  <c r="B1817" i="15"/>
  <c r="B1816" i="15"/>
  <c r="B1815" i="15"/>
  <c r="B1814" i="15"/>
  <c r="B1813" i="15"/>
  <c r="B1812" i="15"/>
  <c r="B1811" i="15"/>
  <c r="B1810" i="15"/>
  <c r="B1809" i="15"/>
  <c r="B1808" i="15"/>
  <c r="B1807" i="15"/>
  <c r="B1806" i="15"/>
  <c r="B1805" i="15"/>
  <c r="B1804" i="15"/>
  <c r="B1803" i="15"/>
  <c r="B1802" i="15"/>
  <c r="B1801" i="15"/>
  <c r="B1800" i="15"/>
  <c r="B1799" i="15"/>
  <c r="B1798" i="15"/>
  <c r="B1797" i="15"/>
  <c r="B1796" i="15"/>
  <c r="B1795" i="15"/>
  <c r="B1794" i="15"/>
  <c r="B1793" i="15"/>
  <c r="B1792" i="15"/>
  <c r="B1791" i="15"/>
  <c r="B1790" i="15"/>
  <c r="B1789" i="15"/>
  <c r="B1788" i="15"/>
  <c r="B1787" i="15"/>
  <c r="B1786" i="15"/>
  <c r="B1785" i="15"/>
  <c r="B1784" i="15"/>
  <c r="B1783" i="15"/>
  <c r="B1782" i="15"/>
  <c r="B1781" i="15"/>
  <c r="B1780" i="15"/>
  <c r="B1779" i="15"/>
  <c r="B1778" i="15"/>
  <c r="B1777" i="15"/>
  <c r="B1776" i="15"/>
  <c r="B1775" i="15"/>
  <c r="B1774" i="15"/>
  <c r="B1773" i="15"/>
  <c r="B1772" i="15"/>
  <c r="B1771" i="15"/>
  <c r="B1770" i="15"/>
  <c r="B1769" i="15"/>
  <c r="B1768" i="15"/>
  <c r="B1767" i="15"/>
  <c r="B1766" i="15"/>
  <c r="B1765" i="15"/>
  <c r="B1764" i="15"/>
  <c r="B1763" i="15"/>
  <c r="B1762" i="15"/>
  <c r="B1761" i="15"/>
  <c r="B1760" i="15"/>
  <c r="B1759" i="15"/>
  <c r="B1758" i="15"/>
  <c r="B1757" i="15"/>
  <c r="B1756" i="15"/>
  <c r="B1755" i="15"/>
  <c r="B1754" i="15"/>
  <c r="B1753" i="15"/>
  <c r="B1752" i="15"/>
  <c r="B1751" i="15"/>
  <c r="B1750" i="15"/>
  <c r="B1749" i="15"/>
  <c r="B1748" i="15"/>
  <c r="B1747" i="15"/>
  <c r="B1746" i="15"/>
  <c r="B1745" i="15"/>
  <c r="B1744" i="15"/>
  <c r="B1743" i="15"/>
  <c r="B1742" i="15"/>
  <c r="B1741" i="15"/>
  <c r="B1740" i="15"/>
  <c r="B1739" i="15"/>
  <c r="B1738" i="15"/>
  <c r="B1737" i="15"/>
  <c r="B1736" i="15"/>
  <c r="B1735" i="15"/>
  <c r="B1734" i="15"/>
  <c r="B1733" i="15"/>
  <c r="B1732" i="15"/>
  <c r="B1731" i="15"/>
  <c r="B1730" i="15"/>
  <c r="B1729" i="15"/>
  <c r="B1728" i="15"/>
  <c r="B1727" i="15"/>
  <c r="B1726" i="15"/>
  <c r="B1725" i="15"/>
  <c r="B1724" i="15"/>
  <c r="B1723" i="15"/>
  <c r="B1722" i="15"/>
  <c r="B1721" i="15"/>
  <c r="B1720" i="15"/>
  <c r="B1719" i="15"/>
  <c r="B1718" i="15"/>
  <c r="B1717" i="15"/>
  <c r="B1716" i="15"/>
  <c r="B1715" i="15"/>
  <c r="B1714" i="15"/>
  <c r="B1713" i="15"/>
  <c r="B1712" i="15"/>
  <c r="B1711" i="15"/>
  <c r="B1710" i="15"/>
  <c r="B1709" i="15"/>
  <c r="B1708" i="15"/>
  <c r="B1707" i="15"/>
  <c r="B1706" i="15"/>
  <c r="B1705" i="15"/>
  <c r="B1704" i="15"/>
  <c r="B1703" i="15"/>
  <c r="B1702" i="15"/>
  <c r="B1701" i="15"/>
  <c r="B1700" i="15"/>
  <c r="B1699" i="15"/>
  <c r="B1698" i="15"/>
  <c r="B1697" i="15"/>
  <c r="B1696" i="15"/>
  <c r="B1695" i="15"/>
  <c r="B1694" i="15"/>
  <c r="B1693" i="15"/>
  <c r="B1692" i="15"/>
  <c r="B1691" i="15"/>
  <c r="B1690" i="15"/>
  <c r="B1689" i="15"/>
  <c r="B1688" i="15"/>
  <c r="B1687" i="15"/>
  <c r="B1686" i="15"/>
  <c r="B1685" i="15"/>
  <c r="B1684" i="15"/>
  <c r="B1683" i="15"/>
  <c r="B1682" i="15"/>
  <c r="B1681" i="15"/>
  <c r="B1680" i="15"/>
  <c r="B1679" i="15"/>
  <c r="B1678" i="15"/>
  <c r="B1677" i="15"/>
  <c r="B1676" i="15"/>
  <c r="B1675" i="15"/>
  <c r="B1674" i="15"/>
  <c r="B1673" i="15"/>
  <c r="B1672" i="15"/>
  <c r="B1671" i="15"/>
  <c r="B1670" i="15"/>
  <c r="B1669" i="15"/>
  <c r="B1668" i="15"/>
  <c r="B1667" i="15"/>
  <c r="B1666" i="15"/>
  <c r="B1665" i="15"/>
  <c r="B1664" i="15"/>
  <c r="B1663" i="15"/>
  <c r="B1662" i="15"/>
  <c r="B1661" i="15"/>
  <c r="B1660" i="15"/>
  <c r="B1659" i="15"/>
  <c r="B1658" i="15"/>
  <c r="B1657" i="15"/>
  <c r="B1656" i="15"/>
  <c r="B1655" i="15"/>
  <c r="B1654" i="15"/>
  <c r="B1653" i="15"/>
  <c r="B1652" i="15"/>
  <c r="B1651" i="15"/>
  <c r="B1650" i="15"/>
  <c r="B1649" i="15"/>
  <c r="B1648" i="15"/>
  <c r="B1647" i="15"/>
  <c r="B1646" i="15"/>
  <c r="B1645" i="15"/>
  <c r="B1644" i="15"/>
  <c r="B1643" i="15"/>
  <c r="B1642" i="15"/>
  <c r="B1641" i="15"/>
  <c r="B1640" i="15"/>
  <c r="B1639" i="15"/>
  <c r="B1638" i="15"/>
  <c r="B1637" i="15"/>
  <c r="B1636" i="15"/>
  <c r="B1635" i="15"/>
  <c r="B1634" i="15"/>
  <c r="B1633" i="15"/>
  <c r="B1632" i="15"/>
  <c r="B1631" i="15"/>
  <c r="B1630" i="15"/>
  <c r="B1629" i="15"/>
  <c r="B1628" i="15"/>
  <c r="B1627" i="15"/>
  <c r="B1626" i="15"/>
  <c r="B1625" i="15"/>
  <c r="B1624" i="15"/>
  <c r="B1623" i="15"/>
  <c r="B1622" i="15"/>
  <c r="B1621" i="15"/>
  <c r="B1620" i="15"/>
  <c r="B1619" i="15"/>
  <c r="B1618" i="15"/>
  <c r="B1617" i="15"/>
  <c r="B1616" i="15"/>
  <c r="B1615" i="15"/>
  <c r="B1614" i="15"/>
  <c r="B1613" i="15"/>
  <c r="B1612" i="15"/>
  <c r="B1611" i="15"/>
  <c r="B1610" i="15"/>
  <c r="B1609" i="15"/>
  <c r="B1608" i="15"/>
  <c r="B1607" i="15"/>
  <c r="B1606" i="15"/>
  <c r="B1605" i="15"/>
  <c r="B1604" i="15"/>
  <c r="B1603" i="15"/>
  <c r="B1602" i="15"/>
  <c r="B1601" i="15"/>
  <c r="B1600" i="15"/>
  <c r="B1599" i="15"/>
  <c r="B1598" i="15"/>
  <c r="B1597" i="15"/>
  <c r="B1596" i="15"/>
  <c r="B1595" i="15"/>
  <c r="B1594" i="15"/>
  <c r="B1593" i="15"/>
  <c r="B1592" i="15"/>
  <c r="B1591" i="15"/>
  <c r="B1590" i="15"/>
  <c r="B1589" i="15"/>
  <c r="B1588" i="15"/>
  <c r="B1587" i="15"/>
  <c r="B1586" i="15"/>
  <c r="B1585" i="15"/>
  <c r="B1584" i="15"/>
  <c r="B1583" i="15"/>
  <c r="B1582" i="15"/>
  <c r="B1581" i="15"/>
  <c r="B1580" i="15"/>
  <c r="B1579" i="15"/>
  <c r="B1578" i="15"/>
  <c r="B1577" i="15"/>
  <c r="B1576" i="15"/>
  <c r="B1575" i="15"/>
  <c r="B1574" i="15"/>
  <c r="B1573" i="15"/>
  <c r="B1572" i="15"/>
  <c r="B1571" i="15"/>
  <c r="B1570" i="15"/>
  <c r="B1569" i="15"/>
  <c r="B1568" i="15"/>
  <c r="B1567" i="15"/>
  <c r="B1566" i="15"/>
  <c r="B1565" i="15"/>
  <c r="B1564" i="15"/>
  <c r="B1563" i="15"/>
  <c r="B1562" i="15"/>
  <c r="B1561" i="15"/>
  <c r="B1560" i="15"/>
  <c r="B1559" i="15"/>
  <c r="B1558" i="15"/>
  <c r="B1557" i="15"/>
  <c r="B1556" i="15"/>
  <c r="B1555" i="15"/>
  <c r="B1554" i="15"/>
  <c r="B1553" i="15"/>
  <c r="B1552" i="15"/>
  <c r="B1551" i="15"/>
  <c r="B1550" i="15"/>
  <c r="B1549" i="15"/>
  <c r="B1548" i="15"/>
  <c r="B1547" i="15"/>
  <c r="B1546" i="15"/>
  <c r="B1545" i="15"/>
  <c r="B1544" i="15"/>
  <c r="B1543" i="15"/>
  <c r="B1542" i="15"/>
  <c r="B1541" i="15"/>
  <c r="B1540" i="15"/>
  <c r="B1539" i="15"/>
  <c r="B1538" i="15"/>
  <c r="B1537" i="15"/>
  <c r="B1536" i="15"/>
  <c r="B1535" i="15"/>
  <c r="B1534" i="15"/>
  <c r="B1533" i="15"/>
  <c r="B1532" i="15"/>
  <c r="B1531" i="15"/>
  <c r="B1530" i="15"/>
  <c r="B1529" i="15"/>
  <c r="B1528" i="15"/>
  <c r="B1527" i="15"/>
  <c r="B1526" i="15"/>
  <c r="B1525" i="15"/>
  <c r="B1524" i="15"/>
  <c r="B1523" i="15"/>
  <c r="B1522" i="15"/>
  <c r="B1521" i="15"/>
  <c r="B1520" i="15"/>
  <c r="B1519" i="15"/>
  <c r="B1518" i="15"/>
  <c r="B1517" i="15"/>
  <c r="B1516" i="15"/>
  <c r="B1515" i="15"/>
  <c r="B1514" i="15"/>
  <c r="B1513" i="15"/>
  <c r="B1512" i="15"/>
  <c r="B1511" i="15"/>
  <c r="B1510" i="15"/>
  <c r="B1509" i="15"/>
  <c r="B1508" i="15"/>
  <c r="B1507" i="15"/>
  <c r="B1506" i="15"/>
  <c r="B1505" i="15"/>
  <c r="B1504" i="15"/>
  <c r="B1503" i="15"/>
  <c r="B1502" i="15"/>
  <c r="B1501" i="15"/>
  <c r="B1500" i="15"/>
  <c r="B1499" i="15"/>
  <c r="B1498" i="15"/>
  <c r="B1497" i="15"/>
  <c r="B1496" i="15"/>
  <c r="B1495" i="15"/>
  <c r="B1494" i="15"/>
  <c r="B1493" i="15"/>
  <c r="B1492" i="15"/>
  <c r="B1491" i="15"/>
  <c r="B1490" i="15"/>
  <c r="B1489" i="15"/>
  <c r="B1488" i="15"/>
  <c r="B1487" i="15"/>
  <c r="B1486" i="15"/>
  <c r="B1485" i="15"/>
  <c r="B1484" i="15"/>
  <c r="B1483" i="15"/>
  <c r="B1482" i="15"/>
  <c r="B1481" i="15"/>
  <c r="B1480" i="15"/>
  <c r="B1479" i="15"/>
  <c r="B1478" i="15"/>
  <c r="B1477" i="15"/>
  <c r="B1476" i="15"/>
  <c r="B1475" i="15"/>
  <c r="B1474" i="15"/>
  <c r="B1473" i="15"/>
  <c r="B1472" i="15"/>
  <c r="B1471" i="15"/>
  <c r="B1470" i="15"/>
  <c r="B1469" i="15"/>
  <c r="B1468" i="15"/>
  <c r="B1467" i="15"/>
  <c r="B1466" i="15"/>
  <c r="B1465" i="15"/>
  <c r="B1464" i="15"/>
  <c r="B1463" i="15"/>
  <c r="B1462" i="15"/>
  <c r="B1461" i="15"/>
  <c r="B1460" i="15"/>
  <c r="B1459" i="15"/>
  <c r="B1458" i="15"/>
  <c r="B1457" i="15"/>
  <c r="B1456" i="15"/>
  <c r="B1455" i="15"/>
  <c r="B1454" i="15"/>
  <c r="B1453" i="15"/>
  <c r="B1452" i="15"/>
  <c r="B1451" i="15"/>
  <c r="B1450" i="15"/>
  <c r="B1449" i="15"/>
  <c r="B1448" i="15"/>
  <c r="B1447" i="15"/>
  <c r="B1446" i="15"/>
  <c r="B1445" i="15"/>
  <c r="B1444" i="15"/>
  <c r="B1443" i="15"/>
  <c r="B1442" i="15"/>
  <c r="B1441" i="15"/>
  <c r="B1440" i="15"/>
  <c r="B1439" i="15"/>
  <c r="B1438" i="15"/>
  <c r="B1437" i="15"/>
  <c r="B1436" i="15"/>
  <c r="B1435" i="15"/>
  <c r="B1434" i="15"/>
  <c r="B1433" i="15"/>
  <c r="B1432" i="15"/>
  <c r="B1431" i="15"/>
  <c r="B1430" i="15"/>
  <c r="B1429" i="15"/>
  <c r="B1428" i="15"/>
  <c r="B1427" i="15"/>
  <c r="B1426" i="15"/>
  <c r="B1425" i="15"/>
  <c r="B1424" i="15"/>
  <c r="B1423" i="15"/>
  <c r="B1422" i="15"/>
  <c r="B1421" i="15"/>
  <c r="B1420" i="15"/>
  <c r="B1419" i="15"/>
  <c r="B1418" i="15"/>
  <c r="B1417" i="15"/>
  <c r="B1416" i="15"/>
  <c r="B1415" i="15"/>
  <c r="B1414" i="15"/>
  <c r="B1413" i="15"/>
  <c r="B1412" i="15"/>
  <c r="B1411" i="15"/>
  <c r="B1410" i="15"/>
  <c r="B1409" i="15"/>
  <c r="B1408" i="15"/>
  <c r="B1407" i="15"/>
  <c r="B1406" i="15"/>
  <c r="B1405" i="15"/>
  <c r="B1404" i="15"/>
  <c r="B1403" i="15"/>
  <c r="B1402" i="15"/>
  <c r="B1401" i="15"/>
  <c r="B1400" i="15"/>
  <c r="B1399" i="15"/>
  <c r="B1398" i="15"/>
  <c r="B1397" i="15"/>
  <c r="B1396" i="15"/>
  <c r="B1395" i="15"/>
  <c r="B1394" i="15"/>
  <c r="B1393" i="15"/>
  <c r="B1392" i="15"/>
  <c r="B1391" i="15"/>
  <c r="B1390" i="15"/>
  <c r="B1389" i="15"/>
  <c r="B1388" i="15"/>
  <c r="B1387" i="15"/>
  <c r="B1386" i="15"/>
  <c r="B1385" i="15"/>
  <c r="B1384" i="15"/>
  <c r="B1383" i="15"/>
  <c r="B1382" i="15"/>
  <c r="B1381" i="15"/>
  <c r="B1380" i="15"/>
  <c r="B1379" i="15"/>
  <c r="B1378" i="15"/>
  <c r="B1377" i="15"/>
  <c r="B1376" i="15"/>
  <c r="B1375" i="15"/>
  <c r="B1374" i="15"/>
  <c r="B1373" i="15"/>
  <c r="B1372" i="15"/>
  <c r="B1371" i="15"/>
  <c r="B1370" i="15"/>
  <c r="B1369" i="15"/>
  <c r="B1368" i="15"/>
  <c r="B1367" i="15"/>
  <c r="B1366" i="15"/>
  <c r="B1365" i="15"/>
  <c r="B1364" i="15"/>
  <c r="B1363" i="15"/>
  <c r="B1362" i="15"/>
  <c r="B1361" i="15"/>
  <c r="B1360" i="15"/>
  <c r="B1359" i="15"/>
  <c r="B1358" i="15"/>
  <c r="B1357" i="15"/>
  <c r="B1356" i="15"/>
  <c r="B1355" i="15"/>
  <c r="B1354" i="15"/>
  <c r="B1353" i="15"/>
  <c r="B1352" i="15"/>
  <c r="B1351" i="15"/>
  <c r="B1350" i="15"/>
  <c r="B1349" i="15"/>
  <c r="B1348" i="15"/>
  <c r="B1347" i="15"/>
  <c r="B1346" i="15"/>
  <c r="B1345" i="15"/>
  <c r="B1344" i="15"/>
  <c r="B1343" i="15"/>
  <c r="B1342" i="15"/>
  <c r="B1341" i="15"/>
  <c r="B1340" i="15"/>
  <c r="B1339" i="15"/>
  <c r="B1338" i="15"/>
  <c r="B1337" i="15"/>
  <c r="B1336" i="15"/>
  <c r="B1335" i="15"/>
  <c r="B1334" i="15"/>
  <c r="B1333" i="15"/>
  <c r="B1332" i="15"/>
  <c r="B1331" i="15"/>
  <c r="B1330" i="15"/>
  <c r="B1329" i="15"/>
  <c r="B1328" i="15"/>
  <c r="B1327" i="15"/>
  <c r="B1326" i="15"/>
  <c r="B1325" i="15"/>
  <c r="B1324" i="15"/>
  <c r="B1323" i="15"/>
  <c r="B1322" i="15"/>
  <c r="B1321" i="15"/>
  <c r="B1320" i="15"/>
  <c r="B1319" i="15"/>
  <c r="B1318" i="15"/>
  <c r="B1317" i="15"/>
  <c r="B1316" i="15"/>
  <c r="B1315" i="15"/>
  <c r="B1314" i="15"/>
  <c r="B1313" i="15"/>
  <c r="B1312" i="15"/>
  <c r="B1311" i="15"/>
  <c r="B1310" i="15"/>
  <c r="B1309" i="15"/>
  <c r="B1308" i="15"/>
  <c r="B1307" i="15"/>
  <c r="B1306" i="15"/>
  <c r="B1305" i="15"/>
  <c r="B1304" i="15"/>
  <c r="B1303" i="15"/>
  <c r="B1302" i="15"/>
  <c r="B1301" i="15"/>
  <c r="B1300" i="15"/>
  <c r="B1299" i="15"/>
  <c r="B1298" i="15"/>
  <c r="B1297" i="15"/>
  <c r="B1296" i="15"/>
  <c r="B1295" i="15"/>
  <c r="B1294" i="15"/>
  <c r="B1293" i="15"/>
  <c r="B1292" i="15"/>
  <c r="B1291" i="15"/>
  <c r="B1290" i="15"/>
  <c r="B1289" i="15"/>
  <c r="B1288" i="15"/>
  <c r="B1287" i="15"/>
  <c r="B1286" i="15"/>
  <c r="B1285" i="15"/>
  <c r="B1284" i="15"/>
  <c r="B1283" i="15"/>
  <c r="B1282" i="15"/>
  <c r="B1281" i="15"/>
  <c r="B1280" i="15"/>
  <c r="B1279" i="15"/>
  <c r="B1278" i="15"/>
  <c r="B1277" i="15"/>
  <c r="B1276" i="15"/>
  <c r="B1275" i="15"/>
  <c r="B1274" i="15"/>
  <c r="B1273" i="15"/>
  <c r="B1272" i="15"/>
  <c r="B1271" i="15"/>
  <c r="B1270" i="15"/>
  <c r="B1269" i="15"/>
  <c r="B1268" i="15"/>
  <c r="B1267" i="15"/>
  <c r="B1266" i="15"/>
  <c r="B1265" i="15"/>
  <c r="B1264" i="15"/>
  <c r="B1263" i="15"/>
  <c r="B1262" i="15"/>
  <c r="B1261" i="15"/>
  <c r="B1260" i="15"/>
  <c r="B1259" i="15"/>
  <c r="B1258" i="15"/>
  <c r="B1257" i="15"/>
  <c r="B1256" i="15"/>
  <c r="B1255" i="15"/>
  <c r="B1254" i="15"/>
  <c r="B1253" i="15"/>
  <c r="B1252" i="15"/>
  <c r="B1251" i="15"/>
  <c r="B1250" i="15"/>
  <c r="B1249" i="15"/>
  <c r="B1248" i="15"/>
  <c r="B1247" i="15"/>
  <c r="B1246" i="15"/>
  <c r="B1245" i="15"/>
  <c r="B1244" i="15"/>
  <c r="B1243" i="15"/>
  <c r="B1242" i="15"/>
  <c r="B1241" i="15"/>
  <c r="B1240" i="15"/>
  <c r="B1239" i="15"/>
  <c r="B1238" i="15"/>
  <c r="B1237" i="15"/>
  <c r="B1236" i="15"/>
  <c r="B1235" i="15"/>
  <c r="B1234" i="15"/>
  <c r="B1233" i="15"/>
  <c r="B1232" i="15"/>
  <c r="B1231" i="15"/>
  <c r="B1230" i="15"/>
  <c r="B1229" i="15"/>
  <c r="B1228" i="15"/>
  <c r="B1227" i="15"/>
  <c r="B1226" i="15"/>
  <c r="B1225" i="15"/>
  <c r="B1224" i="15"/>
  <c r="B1223" i="15"/>
  <c r="B1222" i="15"/>
  <c r="B1221" i="15"/>
  <c r="B1220" i="15"/>
  <c r="B1219" i="15"/>
  <c r="B1218" i="15"/>
  <c r="B1217" i="15"/>
  <c r="B1216" i="15"/>
  <c r="B1215" i="15"/>
  <c r="B1214" i="15"/>
  <c r="B1213" i="15"/>
  <c r="B1212" i="15"/>
  <c r="B1211" i="15"/>
  <c r="B1210" i="15"/>
  <c r="B1209" i="15"/>
  <c r="B1208" i="15"/>
  <c r="B1207" i="15"/>
  <c r="B1206" i="15"/>
  <c r="B1205" i="15"/>
  <c r="B1204" i="15"/>
  <c r="B1203" i="15"/>
  <c r="B1202" i="15"/>
  <c r="B1201" i="15"/>
  <c r="B1200" i="15"/>
  <c r="B1199" i="15"/>
  <c r="B1198" i="15"/>
  <c r="B1197" i="15"/>
  <c r="B1196" i="15"/>
  <c r="B1195" i="15"/>
  <c r="B1194" i="15"/>
  <c r="B1193" i="15"/>
  <c r="B1192" i="15"/>
  <c r="B1191" i="15"/>
  <c r="B1190" i="15"/>
  <c r="B1189" i="15"/>
  <c r="B1188" i="15"/>
  <c r="B1187" i="15"/>
  <c r="B1186" i="15"/>
  <c r="B1185" i="15"/>
  <c r="B1184" i="15"/>
  <c r="B1183" i="15"/>
  <c r="B1182" i="15"/>
  <c r="B1181" i="15"/>
  <c r="B1180" i="15"/>
  <c r="B1179" i="15"/>
  <c r="B1178" i="15"/>
  <c r="B1177" i="15"/>
  <c r="B1176" i="15"/>
  <c r="B1175" i="15"/>
  <c r="B1174" i="15"/>
  <c r="B1173" i="15"/>
  <c r="B1172" i="15"/>
  <c r="B1171" i="15"/>
  <c r="B1170" i="15"/>
  <c r="B1169" i="15"/>
  <c r="B1168" i="15"/>
  <c r="B1167" i="15"/>
  <c r="B1166" i="15"/>
  <c r="B1165" i="15"/>
  <c r="B1164" i="15"/>
  <c r="B1163" i="15"/>
  <c r="B1162" i="15"/>
  <c r="B1161" i="15"/>
  <c r="B1160" i="15"/>
  <c r="B1159" i="15"/>
  <c r="B1158" i="15"/>
  <c r="B1157" i="15"/>
  <c r="B1156" i="15"/>
  <c r="B1155" i="15"/>
  <c r="B1154" i="15"/>
  <c r="B1153" i="15"/>
  <c r="B1152" i="15"/>
  <c r="B1151" i="15"/>
  <c r="B1150" i="15"/>
  <c r="B1149" i="15"/>
  <c r="B1148" i="15"/>
  <c r="B1147" i="15"/>
  <c r="B1146" i="15"/>
  <c r="B1145" i="15"/>
  <c r="B1144" i="15"/>
  <c r="B1143" i="15"/>
  <c r="B1142" i="15"/>
  <c r="B1141" i="15"/>
  <c r="B1140" i="15"/>
  <c r="B1139" i="15"/>
  <c r="B1138" i="15"/>
  <c r="B1137" i="15"/>
  <c r="B1136" i="15"/>
  <c r="B1135" i="15"/>
  <c r="B1134" i="15"/>
  <c r="B1133" i="15"/>
  <c r="B1132" i="15"/>
  <c r="B1131" i="15"/>
  <c r="B1130" i="15"/>
  <c r="B1129" i="15"/>
  <c r="B1128" i="15"/>
  <c r="B1127" i="15"/>
  <c r="B1126" i="15"/>
  <c r="B1125" i="15"/>
  <c r="B1124" i="15"/>
  <c r="B1123" i="15"/>
  <c r="B1122" i="15"/>
  <c r="B1121" i="15"/>
  <c r="B1120" i="15"/>
  <c r="B1119" i="15"/>
  <c r="B1118" i="15"/>
  <c r="B1117" i="15"/>
  <c r="B1116" i="15"/>
  <c r="B1115" i="15"/>
  <c r="B1114" i="15"/>
  <c r="B1113" i="15"/>
  <c r="B1112" i="15"/>
  <c r="B1111" i="15"/>
  <c r="B1110" i="15"/>
  <c r="B1109" i="15"/>
  <c r="B1108" i="15"/>
  <c r="B1107" i="15"/>
  <c r="B1106" i="15"/>
  <c r="B1105" i="15"/>
  <c r="B1104" i="15"/>
  <c r="B1103" i="15"/>
  <c r="B1102" i="15"/>
  <c r="B1101" i="15"/>
  <c r="B1100" i="15"/>
  <c r="B1099" i="15"/>
  <c r="B1098" i="15"/>
  <c r="B1097" i="15"/>
  <c r="B1096" i="15"/>
  <c r="B1095" i="15"/>
  <c r="B1094" i="15"/>
  <c r="B1093" i="15"/>
  <c r="B1092" i="15"/>
  <c r="B1091" i="15"/>
  <c r="B1090" i="15"/>
  <c r="B1089" i="15"/>
  <c r="B1088" i="15"/>
  <c r="B1087" i="15"/>
  <c r="B1086" i="15"/>
  <c r="B1085" i="15"/>
  <c r="B1084" i="15"/>
  <c r="B1083" i="15"/>
  <c r="B1082" i="15"/>
  <c r="B1081" i="15"/>
  <c r="B1080" i="15"/>
  <c r="B1079" i="15"/>
  <c r="B1078" i="15"/>
  <c r="B1077" i="15"/>
  <c r="B1076" i="15"/>
  <c r="B1075" i="15"/>
  <c r="B1074" i="15"/>
  <c r="B1073" i="15"/>
  <c r="B1072" i="15"/>
  <c r="B1071" i="15"/>
  <c r="B1070" i="15"/>
  <c r="B1069" i="15"/>
  <c r="B1068" i="15"/>
  <c r="B1067" i="15"/>
  <c r="B1066" i="15"/>
  <c r="B1065" i="15"/>
  <c r="B1064" i="15"/>
  <c r="B1063" i="15"/>
  <c r="B1062" i="15"/>
  <c r="B1061" i="15"/>
  <c r="B1060" i="15"/>
  <c r="B1059" i="15"/>
  <c r="B1058" i="15"/>
  <c r="B1057" i="15"/>
  <c r="B1056" i="15"/>
  <c r="B1055" i="15"/>
  <c r="B1054" i="15"/>
  <c r="B1053" i="15"/>
  <c r="B1052" i="15"/>
  <c r="B1051" i="15"/>
  <c r="B1050" i="15"/>
  <c r="B1049" i="15"/>
  <c r="B1048" i="15"/>
  <c r="B1047" i="15"/>
  <c r="B1046" i="15"/>
  <c r="B1045" i="15"/>
  <c r="B1044" i="15"/>
  <c r="B1043" i="15"/>
  <c r="B1042" i="15"/>
  <c r="B1041" i="15"/>
  <c r="B1040" i="15"/>
  <c r="B1039" i="15"/>
  <c r="B1038" i="15"/>
  <c r="B1037" i="15"/>
  <c r="B1036" i="15"/>
  <c r="B1035" i="15"/>
  <c r="B1034" i="15"/>
  <c r="B1033" i="15"/>
  <c r="B1032" i="15"/>
  <c r="B1031" i="15"/>
  <c r="B1030" i="15"/>
  <c r="B1029" i="15"/>
  <c r="B1028" i="15"/>
  <c r="B1027" i="15"/>
  <c r="B1026" i="15"/>
  <c r="B1025" i="15"/>
  <c r="B1024" i="15"/>
  <c r="B1023" i="15"/>
  <c r="B1022" i="15"/>
  <c r="B1021" i="15"/>
  <c r="B1020" i="15"/>
  <c r="B1019" i="15"/>
  <c r="B1018" i="15"/>
  <c r="B1017" i="15"/>
  <c r="B1016" i="15"/>
  <c r="B1015" i="15"/>
  <c r="B1014" i="15"/>
  <c r="B1013" i="15"/>
  <c r="B1012" i="15"/>
  <c r="B1011" i="15"/>
  <c r="B1010" i="15"/>
  <c r="B1009" i="15"/>
  <c r="B1008" i="15"/>
  <c r="B1007" i="15"/>
  <c r="B1006" i="15"/>
  <c r="B1005" i="15"/>
  <c r="B1004" i="15"/>
  <c r="B1003" i="15"/>
  <c r="B1002" i="15"/>
  <c r="B1001" i="15"/>
  <c r="B1000" i="15"/>
  <c r="B999" i="15"/>
  <c r="B998" i="15"/>
  <c r="B997" i="15"/>
  <c r="B996" i="15"/>
  <c r="B995" i="15"/>
  <c r="B994" i="15"/>
  <c r="B993" i="15"/>
  <c r="B992" i="15"/>
  <c r="B991" i="15"/>
  <c r="B990" i="15"/>
  <c r="B989" i="15"/>
  <c r="B988" i="15"/>
  <c r="B987" i="15"/>
  <c r="B986" i="15"/>
  <c r="B985" i="15"/>
  <c r="B984" i="15"/>
  <c r="B983" i="15"/>
  <c r="B982" i="15"/>
  <c r="B981" i="15"/>
  <c r="B980" i="15"/>
  <c r="B979" i="15"/>
  <c r="B978" i="15"/>
  <c r="B977" i="15"/>
  <c r="B976" i="15"/>
  <c r="B975" i="15"/>
  <c r="B974" i="15"/>
  <c r="B973" i="15"/>
  <c r="B972" i="15"/>
  <c r="B971" i="15"/>
  <c r="B970" i="15"/>
  <c r="B969" i="15"/>
  <c r="B968" i="15"/>
  <c r="B967" i="15"/>
  <c r="B966" i="15"/>
  <c r="B965" i="15"/>
  <c r="B964" i="15"/>
  <c r="B963" i="15"/>
  <c r="B962" i="15"/>
  <c r="B961" i="15"/>
  <c r="B960" i="15"/>
  <c r="B959" i="15"/>
  <c r="B958" i="15"/>
  <c r="B957" i="15"/>
  <c r="B956" i="15"/>
  <c r="B955" i="15"/>
  <c r="B954" i="15"/>
  <c r="B953" i="15"/>
  <c r="B952" i="15"/>
  <c r="B951" i="15"/>
  <c r="B950" i="15"/>
  <c r="B949" i="15"/>
  <c r="B948" i="15"/>
  <c r="B947" i="15"/>
  <c r="B946" i="15"/>
  <c r="B945" i="15"/>
  <c r="B944" i="15"/>
  <c r="B943" i="15"/>
  <c r="B942" i="15"/>
  <c r="B941" i="15"/>
  <c r="B940" i="15"/>
  <c r="B939" i="15"/>
  <c r="B938" i="15"/>
  <c r="B937" i="15"/>
  <c r="B936" i="15"/>
  <c r="B935" i="15"/>
  <c r="B934" i="15"/>
  <c r="B933" i="15"/>
  <c r="B932" i="15"/>
  <c r="B931" i="15"/>
  <c r="B930" i="15"/>
  <c r="B929" i="15"/>
  <c r="B928" i="15"/>
  <c r="B927" i="15"/>
  <c r="B926" i="15"/>
  <c r="B925" i="15"/>
  <c r="B924" i="15"/>
  <c r="B923" i="15"/>
  <c r="B922" i="15"/>
  <c r="B921" i="15"/>
  <c r="B920" i="15"/>
  <c r="B919" i="15"/>
  <c r="B918" i="15"/>
  <c r="B917" i="15"/>
  <c r="B916" i="15"/>
  <c r="B915" i="15"/>
  <c r="B914" i="15"/>
  <c r="B913" i="15"/>
  <c r="B912" i="15"/>
  <c r="B911" i="15"/>
  <c r="B910" i="15"/>
  <c r="B909" i="15"/>
  <c r="B908" i="15"/>
  <c r="B907" i="15"/>
  <c r="B906" i="15"/>
  <c r="B905" i="15"/>
  <c r="B904" i="15"/>
  <c r="B903" i="15"/>
  <c r="B902" i="15"/>
  <c r="B901" i="15"/>
  <c r="B900" i="15"/>
  <c r="B899" i="15"/>
  <c r="B898" i="15"/>
  <c r="B897" i="15"/>
  <c r="B896" i="15"/>
  <c r="B895" i="15"/>
  <c r="B894" i="15"/>
  <c r="B893" i="15"/>
  <c r="B892" i="15"/>
  <c r="B891" i="15"/>
  <c r="B890" i="15"/>
  <c r="B889" i="15"/>
  <c r="B888" i="15"/>
  <c r="B887" i="15"/>
  <c r="B886" i="15"/>
  <c r="B885" i="15"/>
  <c r="B884" i="15"/>
  <c r="B883" i="15"/>
  <c r="B882" i="15"/>
  <c r="B881" i="15"/>
  <c r="B880" i="15"/>
  <c r="B879" i="15"/>
  <c r="B878" i="15"/>
  <c r="B877" i="15"/>
  <c r="B876" i="15"/>
  <c r="B875" i="15"/>
  <c r="B874" i="15"/>
  <c r="B873" i="15"/>
  <c r="B872" i="15"/>
  <c r="B871" i="15"/>
  <c r="B870" i="15"/>
  <c r="B869" i="15"/>
  <c r="B868" i="15"/>
  <c r="B867" i="15"/>
  <c r="B866" i="15"/>
  <c r="B865" i="15"/>
  <c r="B864" i="15"/>
  <c r="B863" i="15"/>
  <c r="B862" i="15"/>
  <c r="B861" i="15"/>
  <c r="B860" i="15"/>
  <c r="B859" i="15"/>
  <c r="B858" i="15"/>
  <c r="B857" i="15"/>
  <c r="B856" i="15"/>
  <c r="B855" i="15"/>
  <c r="B854" i="15"/>
  <c r="B853" i="15"/>
  <c r="B852" i="15"/>
  <c r="B851" i="15"/>
  <c r="B850" i="15"/>
  <c r="B849" i="15"/>
  <c r="B848" i="15"/>
  <c r="B847" i="15"/>
  <c r="B846" i="15"/>
  <c r="B845" i="15"/>
  <c r="B844" i="15"/>
  <c r="B843" i="15"/>
  <c r="B842" i="15"/>
  <c r="B841" i="15"/>
  <c r="B840" i="15"/>
  <c r="B839" i="15"/>
  <c r="B838" i="15"/>
  <c r="B837" i="15"/>
  <c r="B836" i="15"/>
  <c r="B835" i="15"/>
  <c r="B834" i="15"/>
  <c r="B833" i="15"/>
  <c r="B832" i="15"/>
  <c r="B831" i="15"/>
  <c r="B830" i="15"/>
  <c r="B829" i="15"/>
  <c r="B828" i="15"/>
  <c r="B827" i="15"/>
  <c r="B826" i="15"/>
  <c r="B825" i="15"/>
  <c r="B824" i="15"/>
  <c r="B823" i="15"/>
  <c r="B822" i="15"/>
  <c r="B821" i="15"/>
  <c r="B820" i="15"/>
  <c r="B819" i="15"/>
  <c r="B818" i="15"/>
  <c r="B817" i="15"/>
  <c r="B816" i="15"/>
  <c r="B815" i="15"/>
  <c r="B814" i="15"/>
  <c r="B813" i="15"/>
  <c r="B812" i="15"/>
  <c r="B811" i="15"/>
  <c r="B810" i="15"/>
  <c r="B809" i="15"/>
  <c r="B808" i="15"/>
  <c r="B807" i="15"/>
  <c r="B806" i="15"/>
  <c r="B805" i="15"/>
  <c r="B804" i="15"/>
  <c r="B803" i="15"/>
  <c r="B802" i="15"/>
  <c r="B801" i="15"/>
  <c r="B800" i="15"/>
  <c r="B799" i="15"/>
  <c r="B798" i="15"/>
  <c r="B797" i="15"/>
  <c r="B796" i="15"/>
  <c r="B795" i="15"/>
  <c r="B794" i="15"/>
  <c r="B793" i="15"/>
  <c r="B792" i="15"/>
  <c r="B791" i="15"/>
  <c r="B790" i="15"/>
  <c r="B789" i="15"/>
  <c r="B788" i="15"/>
  <c r="B787" i="15"/>
  <c r="B786" i="15"/>
  <c r="B785" i="15"/>
  <c r="B784" i="15"/>
  <c r="B783" i="15"/>
  <c r="B782" i="15"/>
  <c r="B781" i="15"/>
  <c r="B780" i="15"/>
  <c r="B779" i="15"/>
  <c r="B778" i="15"/>
  <c r="B777" i="15"/>
  <c r="B776" i="15"/>
  <c r="B775" i="15"/>
  <c r="B774" i="15"/>
  <c r="B773" i="15"/>
  <c r="B772" i="15"/>
  <c r="B771" i="15"/>
  <c r="B770" i="15"/>
  <c r="B769" i="15"/>
  <c r="B768" i="15"/>
  <c r="B767" i="15"/>
  <c r="B766" i="15"/>
  <c r="B765" i="15"/>
  <c r="B764" i="15"/>
  <c r="B763" i="15"/>
  <c r="B762" i="15"/>
  <c r="B761" i="15"/>
  <c r="B760" i="15"/>
  <c r="B759" i="15"/>
  <c r="B758" i="15"/>
  <c r="B757" i="15"/>
  <c r="B756" i="15"/>
  <c r="B755" i="15"/>
  <c r="B754" i="15"/>
  <c r="B753" i="15"/>
  <c r="B752" i="15"/>
  <c r="B751" i="15"/>
  <c r="B750" i="15"/>
  <c r="B749" i="15"/>
  <c r="B748" i="15"/>
  <c r="B747" i="15"/>
  <c r="B746" i="15"/>
  <c r="B745" i="15"/>
  <c r="B744" i="15"/>
  <c r="B743" i="15"/>
  <c r="B742" i="15"/>
  <c r="B741" i="15"/>
  <c r="B740" i="15"/>
  <c r="B739" i="15"/>
  <c r="B738" i="15"/>
  <c r="B737" i="15"/>
  <c r="B736" i="15"/>
  <c r="B735" i="15"/>
  <c r="B734" i="15"/>
  <c r="B733" i="15"/>
  <c r="B732" i="15"/>
  <c r="B731" i="15"/>
  <c r="B730" i="15"/>
  <c r="B729" i="15"/>
  <c r="B728" i="15"/>
  <c r="B727" i="15"/>
  <c r="B726" i="15"/>
  <c r="B725" i="15"/>
  <c r="B724" i="15"/>
  <c r="B723" i="15"/>
  <c r="B722" i="15"/>
  <c r="B721" i="15"/>
  <c r="B720" i="15"/>
  <c r="B719" i="15"/>
  <c r="B718" i="15"/>
  <c r="B717" i="15"/>
  <c r="B716" i="15"/>
  <c r="B715" i="15"/>
  <c r="B714" i="15"/>
  <c r="B713" i="15"/>
  <c r="B712" i="15"/>
  <c r="B711" i="15"/>
  <c r="B710" i="15"/>
  <c r="B709" i="15"/>
  <c r="B708" i="15"/>
  <c r="B707" i="15"/>
  <c r="B706" i="15"/>
  <c r="B705" i="15"/>
  <c r="B704" i="15"/>
  <c r="B703" i="15"/>
  <c r="B702" i="15"/>
  <c r="B701" i="15"/>
  <c r="B700" i="15"/>
  <c r="B699" i="15"/>
  <c r="B698" i="15"/>
  <c r="B697" i="15"/>
  <c r="B696" i="15"/>
  <c r="B695" i="15"/>
  <c r="B694" i="15"/>
  <c r="B693" i="15"/>
  <c r="B692" i="15"/>
  <c r="B691" i="15"/>
  <c r="B690" i="15"/>
  <c r="B689" i="15"/>
  <c r="B688" i="15"/>
  <c r="B687" i="15"/>
  <c r="B686" i="15"/>
  <c r="B685" i="15"/>
  <c r="B684" i="15"/>
  <c r="B683" i="15"/>
  <c r="B682" i="15"/>
  <c r="B681" i="15"/>
  <c r="B680" i="15"/>
  <c r="B679" i="15"/>
  <c r="B678" i="15"/>
  <c r="B677" i="15"/>
  <c r="B676" i="15"/>
  <c r="B675" i="15"/>
  <c r="B674" i="15"/>
  <c r="B673" i="15"/>
  <c r="B672" i="15"/>
  <c r="B671" i="15"/>
  <c r="B670" i="15"/>
  <c r="B669" i="15"/>
  <c r="B668" i="15"/>
  <c r="B667" i="15"/>
  <c r="B666" i="15"/>
  <c r="B665" i="15"/>
  <c r="B664" i="15"/>
  <c r="B663" i="15"/>
  <c r="B662" i="15"/>
  <c r="B661" i="15"/>
  <c r="B660" i="15"/>
  <c r="B659" i="15"/>
  <c r="B658" i="15"/>
  <c r="B657" i="15"/>
  <c r="B656" i="15"/>
  <c r="B655" i="15"/>
  <c r="B654" i="15"/>
  <c r="B653" i="15"/>
  <c r="B652" i="15"/>
  <c r="B651" i="15"/>
  <c r="B650" i="15"/>
  <c r="B649" i="15"/>
  <c r="B648" i="15"/>
  <c r="B647" i="15"/>
  <c r="B646" i="15"/>
  <c r="B645" i="15"/>
  <c r="B644" i="15"/>
  <c r="B643" i="15"/>
  <c r="B642" i="15"/>
  <c r="B641" i="15"/>
  <c r="B640" i="15"/>
  <c r="B639" i="15"/>
  <c r="B638" i="15"/>
  <c r="B637" i="15"/>
  <c r="B636" i="15"/>
  <c r="B635" i="15"/>
  <c r="B634" i="15"/>
  <c r="B633" i="15"/>
  <c r="B632" i="15"/>
  <c r="B631" i="15"/>
  <c r="B630" i="15"/>
  <c r="B629" i="15"/>
  <c r="B628" i="15"/>
  <c r="B627" i="15"/>
  <c r="B626" i="15"/>
  <c r="B625" i="15"/>
  <c r="B624" i="15"/>
  <c r="B623" i="15"/>
  <c r="B622" i="15"/>
  <c r="B621" i="15"/>
  <c r="B620" i="15"/>
  <c r="B619" i="15"/>
  <c r="B618" i="15"/>
  <c r="B617" i="15"/>
  <c r="B616" i="15"/>
  <c r="B615" i="15"/>
  <c r="B614" i="15"/>
  <c r="B613" i="15"/>
  <c r="B612" i="15"/>
  <c r="B611" i="15"/>
  <c r="B610" i="15"/>
  <c r="B609" i="15"/>
  <c r="B608" i="15"/>
  <c r="B607" i="15"/>
  <c r="B606" i="15"/>
  <c r="B605" i="15"/>
  <c r="B604" i="15"/>
  <c r="B603" i="15"/>
  <c r="B602" i="15"/>
  <c r="B601" i="15"/>
  <c r="B600" i="15"/>
  <c r="B599" i="15"/>
  <c r="B598" i="15"/>
  <c r="B597" i="15"/>
  <c r="B596" i="15"/>
  <c r="B595" i="15"/>
  <c r="B594" i="15"/>
  <c r="B593" i="15"/>
  <c r="B592" i="15"/>
  <c r="B591" i="15"/>
  <c r="B590" i="15"/>
  <c r="B589" i="15"/>
  <c r="B588" i="15"/>
  <c r="B587" i="15"/>
  <c r="B586" i="15"/>
  <c r="B585" i="15"/>
  <c r="B584" i="15"/>
  <c r="B583" i="15"/>
  <c r="B582" i="15"/>
  <c r="B581" i="15"/>
  <c r="B580" i="15"/>
  <c r="B579" i="15"/>
  <c r="B578" i="15"/>
  <c r="B577" i="15"/>
  <c r="B576" i="15"/>
  <c r="B575" i="15"/>
  <c r="B574" i="15"/>
  <c r="B573" i="15"/>
  <c r="B572" i="15"/>
  <c r="B571" i="15"/>
  <c r="B570" i="15"/>
  <c r="B569" i="15"/>
  <c r="B568" i="15"/>
  <c r="B567" i="15"/>
  <c r="B566" i="15"/>
  <c r="B565" i="15"/>
  <c r="B564" i="15"/>
  <c r="B563" i="15"/>
  <c r="B562" i="15"/>
  <c r="B561" i="15"/>
  <c r="B560" i="15"/>
  <c r="B559" i="15"/>
  <c r="B558" i="15"/>
  <c r="B557" i="15"/>
  <c r="B556" i="15"/>
  <c r="B555" i="15"/>
  <c r="B554" i="15"/>
  <c r="B553" i="15"/>
  <c r="B552" i="15"/>
  <c r="B551" i="15"/>
  <c r="B550" i="15"/>
  <c r="B549" i="15"/>
  <c r="B548" i="15"/>
  <c r="B547" i="15"/>
  <c r="B546" i="15"/>
  <c r="B545" i="15"/>
  <c r="B544" i="15"/>
  <c r="B543" i="15"/>
  <c r="B542" i="15"/>
  <c r="B541" i="15"/>
  <c r="B540" i="15"/>
  <c r="B539" i="15"/>
  <c r="B538" i="15"/>
  <c r="B537" i="15"/>
  <c r="B536" i="15"/>
  <c r="B535" i="15"/>
  <c r="B534" i="15"/>
  <c r="B533" i="15"/>
  <c r="B532" i="15"/>
  <c r="B531" i="15"/>
  <c r="B530" i="15"/>
  <c r="B529" i="15"/>
  <c r="B528" i="15"/>
  <c r="B527" i="15"/>
  <c r="B526" i="15"/>
  <c r="B525" i="15"/>
  <c r="B524" i="15"/>
  <c r="B523" i="15"/>
  <c r="B522" i="15"/>
  <c r="B521" i="15"/>
  <c r="B520" i="15"/>
  <c r="B519" i="15"/>
  <c r="B518" i="15"/>
  <c r="B517" i="15"/>
  <c r="B516" i="15"/>
  <c r="B515" i="15"/>
  <c r="B514" i="15"/>
  <c r="B513" i="15"/>
  <c r="B512" i="15"/>
  <c r="B511" i="15"/>
  <c r="B510" i="15"/>
  <c r="B509" i="15"/>
  <c r="B508" i="15"/>
  <c r="B507" i="15"/>
  <c r="B506" i="15"/>
  <c r="B505" i="15"/>
  <c r="B504" i="15"/>
  <c r="B503" i="15"/>
  <c r="B502" i="15"/>
  <c r="B501" i="15"/>
  <c r="B500" i="15"/>
  <c r="B499" i="15"/>
  <c r="B498" i="15"/>
  <c r="B497" i="15"/>
  <c r="B496" i="15"/>
  <c r="B495" i="15"/>
  <c r="B494" i="15"/>
  <c r="B493" i="15"/>
  <c r="B492" i="15"/>
  <c r="B491" i="15"/>
  <c r="B490" i="15"/>
  <c r="B489" i="15"/>
  <c r="B488" i="15"/>
  <c r="B487" i="15"/>
  <c r="B486" i="15"/>
  <c r="B485" i="15"/>
  <c r="B484" i="15"/>
  <c r="B483" i="15"/>
  <c r="B482" i="15"/>
  <c r="B481" i="15"/>
  <c r="B480" i="15"/>
  <c r="B479" i="15"/>
  <c r="B478" i="15"/>
  <c r="B477" i="15"/>
  <c r="B476" i="15"/>
  <c r="B475" i="15"/>
  <c r="B474" i="15"/>
  <c r="B473" i="15"/>
  <c r="B472" i="15"/>
  <c r="B471" i="15"/>
  <c r="B470" i="15"/>
  <c r="B469" i="15"/>
  <c r="B468" i="15"/>
  <c r="B467" i="15"/>
  <c r="B466" i="15"/>
  <c r="B465" i="15"/>
  <c r="B464" i="15"/>
  <c r="B463" i="15"/>
  <c r="B462" i="15"/>
  <c r="B461" i="15"/>
  <c r="B460" i="15"/>
  <c r="B459" i="15"/>
  <c r="B458" i="15"/>
  <c r="B457" i="15"/>
  <c r="B456" i="15"/>
  <c r="B455" i="15"/>
  <c r="B454" i="15"/>
  <c r="B453" i="15"/>
  <c r="B452" i="15"/>
  <c r="B451" i="15"/>
  <c r="B450" i="15"/>
  <c r="B449" i="15"/>
  <c r="B448" i="15"/>
  <c r="B447" i="15"/>
  <c r="B446" i="15"/>
  <c r="B445" i="15"/>
  <c r="B444" i="15"/>
  <c r="B443" i="15"/>
  <c r="B442" i="15"/>
  <c r="B441" i="15"/>
  <c r="B440" i="15"/>
  <c r="B439" i="15"/>
  <c r="B438" i="15"/>
  <c r="B437" i="15"/>
  <c r="B436" i="15"/>
  <c r="B435" i="15"/>
  <c r="B434" i="15"/>
  <c r="B433" i="15"/>
  <c r="B432" i="15"/>
  <c r="B431" i="15"/>
  <c r="B430" i="15"/>
  <c r="B429" i="15"/>
  <c r="B428" i="15"/>
  <c r="B427" i="15"/>
  <c r="B426" i="15"/>
  <c r="B425" i="15"/>
  <c r="B424" i="15"/>
  <c r="B423" i="15"/>
  <c r="B422" i="15"/>
  <c r="B421" i="15"/>
  <c r="B420" i="15"/>
  <c r="B419" i="15"/>
  <c r="B418" i="15"/>
  <c r="B417" i="15"/>
  <c r="B416" i="15"/>
  <c r="B415" i="15"/>
  <c r="B414" i="15"/>
  <c r="B413" i="15"/>
  <c r="B412" i="15"/>
  <c r="B411" i="15"/>
  <c r="B410" i="15"/>
  <c r="B409" i="15"/>
  <c r="B408" i="15"/>
  <c r="B407" i="15"/>
  <c r="B406" i="15"/>
  <c r="B405" i="15"/>
  <c r="B404" i="15"/>
  <c r="B403" i="15"/>
  <c r="B402" i="15"/>
  <c r="B401" i="15"/>
  <c r="B400" i="15"/>
  <c r="B399" i="15"/>
  <c r="B398" i="15"/>
  <c r="B397" i="15"/>
  <c r="B396" i="15"/>
  <c r="B395" i="15"/>
  <c r="B394" i="15"/>
  <c r="B393" i="15"/>
  <c r="B392" i="15"/>
  <c r="B391" i="15"/>
  <c r="B390" i="15"/>
  <c r="B389" i="15"/>
  <c r="B388" i="15"/>
  <c r="B387" i="15"/>
  <c r="B386" i="15"/>
  <c r="B385" i="15"/>
  <c r="B384" i="15"/>
  <c r="B383" i="15"/>
  <c r="B382" i="15"/>
  <c r="B381" i="15"/>
  <c r="B380" i="15"/>
  <c r="B379" i="15"/>
  <c r="B378" i="15"/>
  <c r="B377" i="15"/>
  <c r="B376" i="15"/>
  <c r="B375" i="15"/>
  <c r="B374" i="15"/>
  <c r="B373" i="15"/>
  <c r="B372" i="15"/>
  <c r="B371" i="15"/>
  <c r="B370" i="15"/>
  <c r="B369" i="15"/>
  <c r="B368" i="15"/>
  <c r="B367" i="15"/>
  <c r="B366" i="15"/>
  <c r="B365" i="15"/>
  <c r="B364" i="15"/>
  <c r="B363" i="15"/>
  <c r="B362" i="15"/>
  <c r="B361" i="15"/>
  <c r="B360" i="15"/>
  <c r="B359" i="15"/>
  <c r="B358" i="15"/>
  <c r="B357" i="15"/>
  <c r="B356" i="15"/>
  <c r="B355" i="15"/>
  <c r="B354" i="15"/>
  <c r="B353" i="15"/>
  <c r="B352" i="15"/>
  <c r="B351" i="15"/>
  <c r="B350" i="15"/>
  <c r="B349" i="15"/>
  <c r="B348" i="15"/>
  <c r="B347" i="15"/>
  <c r="B346" i="15"/>
  <c r="B345" i="15"/>
  <c r="B344" i="15"/>
  <c r="B343" i="15"/>
  <c r="B342" i="15"/>
  <c r="B341" i="15"/>
  <c r="B340" i="15"/>
  <c r="B339" i="15"/>
  <c r="B338" i="15"/>
  <c r="B337" i="15"/>
  <c r="B336" i="15"/>
  <c r="B335" i="15"/>
  <c r="B334" i="15"/>
  <c r="B333" i="15"/>
  <c r="B332" i="15"/>
  <c r="B331" i="15"/>
  <c r="B330" i="15"/>
  <c r="B329" i="15"/>
  <c r="B328" i="15"/>
  <c r="B327" i="15"/>
  <c r="B326" i="15"/>
  <c r="B325" i="15"/>
  <c r="B324" i="15"/>
  <c r="B323" i="15"/>
  <c r="B322" i="15"/>
  <c r="B321" i="15"/>
  <c r="B320" i="15"/>
  <c r="B319" i="15"/>
  <c r="B318" i="15"/>
  <c r="B317" i="15"/>
  <c r="B316" i="15"/>
  <c r="B315" i="15"/>
  <c r="B314" i="15"/>
  <c r="B313" i="15"/>
  <c r="B312" i="15"/>
  <c r="B311" i="15"/>
  <c r="B310" i="15"/>
  <c r="B309" i="15"/>
  <c r="B308" i="15"/>
  <c r="B307" i="15"/>
  <c r="B306" i="15"/>
  <c r="B305" i="15"/>
  <c r="B304" i="15"/>
  <c r="B303" i="15"/>
  <c r="B302" i="15"/>
  <c r="B301" i="15"/>
  <c r="B300" i="15"/>
  <c r="B299" i="15"/>
  <c r="B298" i="15"/>
  <c r="B297" i="15"/>
  <c r="B296" i="15"/>
  <c r="B295" i="15"/>
  <c r="B294" i="15"/>
  <c r="B293" i="15"/>
  <c r="B292" i="15"/>
  <c r="B291" i="15"/>
  <c r="B290" i="15"/>
  <c r="B289" i="15"/>
  <c r="B288" i="15"/>
  <c r="B287" i="15"/>
  <c r="B286" i="15"/>
  <c r="B285" i="15"/>
  <c r="B284" i="15"/>
  <c r="B283" i="15"/>
  <c r="B282" i="15"/>
  <c r="B281" i="15"/>
  <c r="B280" i="15"/>
  <c r="B279" i="15"/>
  <c r="B278" i="15"/>
  <c r="B277" i="15"/>
  <c r="B276" i="15"/>
  <c r="B275" i="15"/>
  <c r="B274" i="15"/>
  <c r="B273" i="15"/>
  <c r="B272" i="15"/>
  <c r="B271" i="15"/>
  <c r="B270" i="15"/>
  <c r="B269" i="15"/>
  <c r="B268" i="15"/>
  <c r="B267" i="15"/>
  <c r="B266" i="15"/>
  <c r="B265" i="15"/>
  <c r="B264" i="15"/>
  <c r="B263" i="15"/>
  <c r="B262" i="15"/>
  <c r="B261" i="15"/>
  <c r="B260" i="15"/>
  <c r="B259" i="15"/>
  <c r="B258" i="15"/>
  <c r="B257" i="15"/>
  <c r="B256" i="15"/>
  <c r="B255" i="15"/>
  <c r="B254" i="15"/>
  <c r="B253" i="15"/>
  <c r="B252" i="15"/>
  <c r="B251" i="15"/>
  <c r="B250" i="15"/>
  <c r="B249" i="15"/>
  <c r="B248" i="15"/>
  <c r="B247" i="15"/>
  <c r="B246" i="15"/>
  <c r="B245" i="15"/>
  <c r="B244" i="15"/>
  <c r="B243" i="15"/>
  <c r="B242" i="15"/>
  <c r="B241" i="15"/>
  <c r="B240" i="15"/>
  <c r="B239" i="15"/>
  <c r="B238" i="15"/>
  <c r="B237" i="15"/>
  <c r="B236" i="15"/>
  <c r="B235" i="15"/>
  <c r="B234" i="15"/>
  <c r="B233" i="15"/>
  <c r="B232" i="15"/>
  <c r="B231" i="15"/>
  <c r="B230" i="15"/>
  <c r="B229" i="15"/>
  <c r="B228" i="15"/>
  <c r="B227" i="15"/>
  <c r="B226" i="15"/>
  <c r="B225" i="15"/>
  <c r="B224" i="15"/>
  <c r="B223" i="15"/>
  <c r="B222" i="15"/>
  <c r="B22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K10" i="1"/>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2" i="14"/>
  <c r="F3" i="14"/>
  <c r="C3" i="14" s="1"/>
  <c r="F4" i="14"/>
  <c r="C4" i="14" s="1"/>
  <c r="F5" i="14"/>
  <c r="C5" i="14" s="1"/>
  <c r="F6" i="14"/>
  <c r="C6" i="14" s="1"/>
  <c r="F7" i="14"/>
  <c r="C7" i="14" s="1"/>
  <c r="F8" i="14"/>
  <c r="C8" i="14" s="1"/>
  <c r="F9" i="14"/>
  <c r="C9" i="14" s="1"/>
  <c r="F10" i="14"/>
  <c r="C10" i="14" s="1"/>
  <c r="F11" i="14"/>
  <c r="C11" i="14" s="1"/>
  <c r="F12" i="14"/>
  <c r="C12" i="14" s="1"/>
  <c r="F13" i="14"/>
  <c r="C13" i="14" s="1"/>
  <c r="F14" i="14"/>
  <c r="C14" i="14" s="1"/>
  <c r="F15" i="14"/>
  <c r="C15" i="14" s="1"/>
  <c r="F16" i="14"/>
  <c r="C16" i="14" s="1"/>
  <c r="F17" i="14"/>
  <c r="C17" i="14" s="1"/>
  <c r="F18" i="14"/>
  <c r="C18" i="14" s="1"/>
  <c r="F19" i="14"/>
  <c r="C19" i="14" s="1"/>
  <c r="F20" i="14"/>
  <c r="C20" i="14" s="1"/>
  <c r="F21" i="14"/>
  <c r="C21" i="14" s="1"/>
  <c r="F22" i="14"/>
  <c r="C22" i="14" s="1"/>
  <c r="F23" i="14"/>
  <c r="C23" i="14" s="1"/>
  <c r="F24" i="14"/>
  <c r="C24" i="14" s="1"/>
  <c r="F25" i="14"/>
  <c r="C25" i="14" s="1"/>
  <c r="F26" i="14"/>
  <c r="C26" i="14" s="1"/>
  <c r="F27" i="14"/>
  <c r="C27" i="14" s="1"/>
  <c r="F28" i="14"/>
  <c r="C28" i="14" s="1"/>
  <c r="F29" i="14"/>
  <c r="C29" i="14" s="1"/>
  <c r="F30" i="14"/>
  <c r="C30" i="14" s="1"/>
  <c r="F31" i="14"/>
  <c r="C31" i="14" s="1"/>
  <c r="F32" i="14"/>
  <c r="C32" i="14" s="1"/>
  <c r="F33" i="14"/>
  <c r="C33" i="14" s="1"/>
  <c r="F34" i="14"/>
  <c r="C34" i="14" s="1"/>
  <c r="F35" i="14"/>
  <c r="C35" i="14" s="1"/>
  <c r="F36" i="14"/>
  <c r="C36" i="14" s="1"/>
  <c r="F37" i="14"/>
  <c r="C37" i="14" s="1"/>
  <c r="F38" i="14"/>
  <c r="C38" i="14" s="1"/>
  <c r="F39" i="14"/>
  <c r="C39" i="14" s="1"/>
  <c r="F40" i="14"/>
  <c r="C40" i="14" s="1"/>
  <c r="F41" i="14"/>
  <c r="C41" i="14" s="1"/>
  <c r="F42" i="14"/>
  <c r="C42" i="14" s="1"/>
  <c r="F43" i="14"/>
  <c r="C43" i="14" s="1"/>
  <c r="F44" i="14"/>
  <c r="C44" i="14" s="1"/>
  <c r="F45" i="14"/>
  <c r="C45" i="14" s="1"/>
  <c r="F46" i="14"/>
  <c r="C46" i="14" s="1"/>
  <c r="F47" i="14"/>
  <c r="C47" i="14" s="1"/>
  <c r="F48" i="14"/>
  <c r="C48" i="14" s="1"/>
  <c r="F49" i="14"/>
  <c r="C49" i="14" s="1"/>
  <c r="F50" i="14"/>
  <c r="C50" i="14" s="1"/>
  <c r="F51" i="14"/>
  <c r="C51" i="14" s="1"/>
  <c r="F52" i="14"/>
  <c r="F53" i="14"/>
  <c r="C53" i="14" s="1"/>
  <c r="F54" i="14"/>
  <c r="C54" i="14" s="1"/>
  <c r="F55" i="14"/>
  <c r="C55" i="14" s="1"/>
  <c r="F56" i="14"/>
  <c r="F57" i="14"/>
  <c r="C57" i="14" s="1"/>
  <c r="F58" i="14"/>
  <c r="C58" i="14" s="1"/>
  <c r="F59" i="14"/>
  <c r="F60" i="14"/>
  <c r="F61" i="14"/>
  <c r="F62" i="14"/>
  <c r="C62" i="14" s="1"/>
  <c r="F63" i="14"/>
  <c r="F64" i="14"/>
  <c r="F65" i="14"/>
  <c r="F66" i="14"/>
  <c r="C66" i="14" s="1"/>
  <c r="F67" i="14"/>
  <c r="F68" i="14"/>
  <c r="F69" i="14"/>
  <c r="F70" i="14"/>
  <c r="C70" i="14" s="1"/>
  <c r="F71" i="14"/>
  <c r="F72" i="14"/>
  <c r="F73" i="14"/>
  <c r="F74" i="14"/>
  <c r="C74" i="14" s="1"/>
  <c r="F75" i="14"/>
  <c r="F76" i="14"/>
  <c r="F77" i="14"/>
  <c r="F78" i="14"/>
  <c r="C78" i="14" s="1"/>
  <c r="F79" i="14"/>
  <c r="F80" i="14"/>
  <c r="F81" i="14"/>
  <c r="F82" i="14"/>
  <c r="C82" i="14" s="1"/>
  <c r="F83" i="14"/>
  <c r="F84" i="14"/>
  <c r="F85" i="14"/>
  <c r="F86" i="14"/>
  <c r="C86" i="14" s="1"/>
  <c r="F87" i="14"/>
  <c r="F88" i="14"/>
  <c r="F89" i="14"/>
  <c r="F90" i="14"/>
  <c r="C90" i="14" s="1"/>
  <c r="F91" i="14"/>
  <c r="F92" i="14"/>
  <c r="F93" i="14"/>
  <c r="F94" i="14"/>
  <c r="C94" i="14" s="1"/>
  <c r="F95" i="14"/>
  <c r="F96" i="14"/>
  <c r="F97" i="14"/>
  <c r="F98" i="14"/>
  <c r="C98" i="14" s="1"/>
  <c r="F99" i="14"/>
  <c r="F100" i="14"/>
  <c r="F101" i="14"/>
  <c r="F102" i="14"/>
  <c r="C102" i="14" s="1"/>
  <c r="F103" i="14"/>
  <c r="F104" i="14"/>
  <c r="F105" i="14"/>
  <c r="F106" i="14"/>
  <c r="C106" i="14" s="1"/>
  <c r="F107" i="14"/>
  <c r="F108" i="14"/>
  <c r="F109" i="14"/>
  <c r="F110" i="14"/>
  <c r="C110" i="14" s="1"/>
  <c r="F111" i="14"/>
  <c r="F112" i="14"/>
  <c r="F113" i="14"/>
  <c r="F114" i="14"/>
  <c r="C114" i="14" s="1"/>
  <c r="F115" i="14"/>
  <c r="F116" i="14"/>
  <c r="F117" i="14"/>
  <c r="F118" i="14"/>
  <c r="C118" i="14" s="1"/>
  <c r="F119" i="14"/>
  <c r="F120" i="14"/>
  <c r="F121" i="14"/>
  <c r="F122" i="14"/>
  <c r="C122" i="14" s="1"/>
  <c r="F123" i="14"/>
  <c r="F124" i="14"/>
  <c r="F125" i="14"/>
  <c r="F126" i="14"/>
  <c r="C126" i="14" s="1"/>
  <c r="F127" i="14"/>
  <c r="F128" i="14"/>
  <c r="F129" i="14"/>
  <c r="F130" i="14"/>
  <c r="C130" i="14" s="1"/>
  <c r="F131" i="14"/>
  <c r="F132" i="14"/>
  <c r="F133" i="14"/>
  <c r="F134" i="14"/>
  <c r="C134" i="14" s="1"/>
  <c r="F135" i="14"/>
  <c r="F136" i="14"/>
  <c r="F137" i="14"/>
  <c r="F138" i="14"/>
  <c r="C138" i="14" s="1"/>
  <c r="F139" i="14"/>
  <c r="F140" i="14"/>
  <c r="F141" i="14"/>
  <c r="F142" i="14"/>
  <c r="C142" i="14" s="1"/>
  <c r="F143" i="14"/>
  <c r="F144" i="14"/>
  <c r="F145" i="14"/>
  <c r="F146" i="14"/>
  <c r="C146" i="14" s="1"/>
  <c r="F147" i="14"/>
  <c r="F148" i="14"/>
  <c r="F149" i="14"/>
  <c r="F150" i="14"/>
  <c r="C150" i="14" s="1"/>
  <c r="F151" i="14"/>
  <c r="F152" i="14"/>
  <c r="F153" i="14"/>
  <c r="F154" i="14"/>
  <c r="C154" i="14" s="1"/>
  <c r="F155" i="14"/>
  <c r="F156" i="14"/>
  <c r="F157" i="14"/>
  <c r="F158" i="14"/>
  <c r="C158" i="14" s="1"/>
  <c r="F159" i="14"/>
  <c r="F160" i="14"/>
  <c r="F161" i="14"/>
  <c r="F162" i="14"/>
  <c r="C162" i="14" s="1"/>
  <c r="F163" i="14"/>
  <c r="F164" i="14"/>
  <c r="F165" i="14"/>
  <c r="F166" i="14"/>
  <c r="C166" i="14" s="1"/>
  <c r="F167" i="14"/>
  <c r="F168" i="14"/>
  <c r="F169" i="14"/>
  <c r="F170" i="14"/>
  <c r="C170" i="14" s="1"/>
  <c r="F171" i="14"/>
  <c r="F172" i="14"/>
  <c r="F173" i="14"/>
  <c r="F174" i="14"/>
  <c r="C174" i="14" s="1"/>
  <c r="F175" i="14"/>
  <c r="F176" i="14"/>
  <c r="F177" i="14"/>
  <c r="F178" i="14"/>
  <c r="C178" i="14" s="1"/>
  <c r="F179" i="14"/>
  <c r="F180" i="14"/>
  <c r="F181" i="14"/>
  <c r="F182" i="14"/>
  <c r="C182" i="14" s="1"/>
  <c r="F183" i="14"/>
  <c r="F184" i="14"/>
  <c r="F185" i="14"/>
  <c r="F186" i="14"/>
  <c r="C186" i="14" s="1"/>
  <c r="F187" i="14"/>
  <c r="F188" i="14"/>
  <c r="F189" i="14"/>
  <c r="F190" i="14"/>
  <c r="C190" i="14" s="1"/>
  <c r="F191" i="14"/>
  <c r="F192" i="14"/>
  <c r="F193" i="14"/>
  <c r="F194" i="14"/>
  <c r="C194" i="14" s="1"/>
  <c r="F195" i="14"/>
  <c r="F196" i="14"/>
  <c r="F197" i="14"/>
  <c r="F198" i="14"/>
  <c r="C198" i="14" s="1"/>
  <c r="F199" i="14"/>
  <c r="F200" i="14"/>
  <c r="F201" i="14"/>
  <c r="F202" i="14"/>
  <c r="C202" i="14" s="1"/>
  <c r="F203" i="14"/>
  <c r="F204" i="14"/>
  <c r="F205" i="14"/>
  <c r="F206" i="14"/>
  <c r="C206" i="14" s="1"/>
  <c r="F207" i="14"/>
  <c r="F208" i="14"/>
  <c r="F209" i="14"/>
  <c r="F210" i="14"/>
  <c r="C210" i="14" s="1"/>
  <c r="F211" i="14"/>
  <c r="F212" i="14"/>
  <c r="F213" i="14"/>
  <c r="F214" i="14"/>
  <c r="C214" i="14" s="1"/>
  <c r="F215" i="14"/>
  <c r="F216" i="14"/>
  <c r="F217" i="14"/>
  <c r="F218" i="14"/>
  <c r="C218" i="14" s="1"/>
  <c r="F219" i="14"/>
  <c r="F220" i="14"/>
  <c r="F221" i="14"/>
  <c r="F222" i="14"/>
  <c r="C222" i="14" s="1"/>
  <c r="F223" i="14"/>
  <c r="F224" i="14"/>
  <c r="F225" i="14"/>
  <c r="F226" i="14"/>
  <c r="C226" i="14" s="1"/>
  <c r="F227" i="14"/>
  <c r="F228" i="14"/>
  <c r="F229" i="14"/>
  <c r="F230" i="14"/>
  <c r="C230" i="14" s="1"/>
  <c r="F231" i="14"/>
  <c r="F232" i="14"/>
  <c r="F233" i="14"/>
  <c r="F234" i="14"/>
  <c r="C234" i="14" s="1"/>
  <c r="F235" i="14"/>
  <c r="F236" i="14"/>
  <c r="F237" i="14"/>
  <c r="F238" i="14"/>
  <c r="C238" i="14" s="1"/>
  <c r="F239" i="14"/>
  <c r="F240" i="14"/>
  <c r="F241" i="14"/>
  <c r="F242" i="14"/>
  <c r="C242" i="14" s="1"/>
  <c r="F243" i="14"/>
  <c r="F244" i="14"/>
  <c r="F245" i="14"/>
  <c r="F246" i="14"/>
  <c r="C246" i="14" s="1"/>
  <c r="F247" i="14"/>
  <c r="F248" i="14"/>
  <c r="F249" i="14"/>
  <c r="F250" i="14"/>
  <c r="C250" i="14" s="1"/>
  <c r="F251" i="14"/>
  <c r="F252" i="14"/>
  <c r="F253" i="14"/>
  <c r="F254" i="14"/>
  <c r="C254" i="14" s="1"/>
  <c r="F255" i="14"/>
  <c r="F256" i="14"/>
  <c r="F257" i="14"/>
  <c r="F258" i="14"/>
  <c r="C258" i="14" s="1"/>
  <c r="F259" i="14"/>
  <c r="F260" i="14"/>
  <c r="F261" i="14"/>
  <c r="F262" i="14"/>
  <c r="C262" i="14" s="1"/>
  <c r="F263" i="14"/>
  <c r="F264" i="14"/>
  <c r="F265" i="14"/>
  <c r="F266" i="14"/>
  <c r="F267" i="14"/>
  <c r="C267" i="14" s="1"/>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513" i="14"/>
  <c r="F514" i="14"/>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678" i="14"/>
  <c r="F679" i="14"/>
  <c r="F680" i="14"/>
  <c r="F681" i="14"/>
  <c r="F682" i="14"/>
  <c r="F683" i="14"/>
  <c r="F684" i="14"/>
  <c r="F685" i="14"/>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F831" i="14"/>
  <c r="F832" i="14"/>
  <c r="F833" i="14"/>
  <c r="F834" i="14"/>
  <c r="F835" i="14"/>
  <c r="F836" i="14"/>
  <c r="F837" i="14"/>
  <c r="F838" i="14"/>
  <c r="F839" i="14"/>
  <c r="F840" i="14"/>
  <c r="F841" i="14"/>
  <c r="F842" i="14"/>
  <c r="F843" i="14"/>
  <c r="F844" i="14"/>
  <c r="F845" i="14"/>
  <c r="F846" i="14"/>
  <c r="F847" i="14"/>
  <c r="F848" i="14"/>
  <c r="F849" i="14"/>
  <c r="F850" i="14"/>
  <c r="F851" i="14"/>
  <c r="F852" i="14"/>
  <c r="F853" i="14"/>
  <c r="F854" i="14"/>
  <c r="F855" i="14"/>
  <c r="F856" i="14"/>
  <c r="F857" i="14"/>
  <c r="F858" i="14"/>
  <c r="F859" i="14"/>
  <c r="F860" i="14"/>
  <c r="F861" i="14"/>
  <c r="F862" i="14"/>
  <c r="F863" i="14"/>
  <c r="F864" i="14"/>
  <c r="F865" i="14"/>
  <c r="F866" i="14"/>
  <c r="F867" i="14"/>
  <c r="F868" i="14"/>
  <c r="F869" i="14"/>
  <c r="F870" i="14"/>
  <c r="F871" i="14"/>
  <c r="F872" i="14"/>
  <c r="F873" i="14"/>
  <c r="F874" i="14"/>
  <c r="F875" i="14"/>
  <c r="F876" i="14"/>
  <c r="F877" i="14"/>
  <c r="F878" i="14"/>
  <c r="F879" i="14"/>
  <c r="F880" i="14"/>
  <c r="F881" i="14"/>
  <c r="F882" i="14"/>
  <c r="F883" i="14"/>
  <c r="F884" i="14"/>
  <c r="F885" i="14"/>
  <c r="F886" i="14"/>
  <c r="F887" i="14"/>
  <c r="F888" i="14"/>
  <c r="F889" i="14"/>
  <c r="F890" i="14"/>
  <c r="F891" i="14"/>
  <c r="F892" i="14"/>
  <c r="F893" i="14"/>
  <c r="F894" i="14"/>
  <c r="F895" i="14"/>
  <c r="F896" i="14"/>
  <c r="F897" i="14"/>
  <c r="F898" i="14"/>
  <c r="F899" i="14"/>
  <c r="F900" i="14"/>
  <c r="F901" i="14"/>
  <c r="F902" i="14"/>
  <c r="F903" i="14"/>
  <c r="F904" i="14"/>
  <c r="F905" i="14"/>
  <c r="F906" i="14"/>
  <c r="F907" i="14"/>
  <c r="F908" i="14"/>
  <c r="F909" i="14"/>
  <c r="F910" i="14"/>
  <c r="F911" i="14"/>
  <c r="F912" i="14"/>
  <c r="F913" i="14"/>
  <c r="F914" i="14"/>
  <c r="F915" i="14"/>
  <c r="F916" i="14"/>
  <c r="F917" i="14"/>
  <c r="F918" i="14"/>
  <c r="F919" i="14"/>
  <c r="F920" i="14"/>
  <c r="F921" i="14"/>
  <c r="F922" i="14"/>
  <c r="F923" i="14"/>
  <c r="F924" i="14"/>
  <c r="F925" i="14"/>
  <c r="F926" i="14"/>
  <c r="F927" i="14"/>
  <c r="F928" i="14"/>
  <c r="F929" i="14"/>
  <c r="F930" i="14"/>
  <c r="F931" i="14"/>
  <c r="F932" i="14"/>
  <c r="F933" i="14"/>
  <c r="F934" i="14"/>
  <c r="F935" i="14"/>
  <c r="F936" i="14"/>
  <c r="F937" i="14"/>
  <c r="F938" i="14"/>
  <c r="F939" i="14"/>
  <c r="F940" i="14"/>
  <c r="F941" i="14"/>
  <c r="F942" i="14"/>
  <c r="F943" i="14"/>
  <c r="F944" i="14"/>
  <c r="F945" i="14"/>
  <c r="F946" i="14"/>
  <c r="F947" i="14"/>
  <c r="F948" i="14"/>
  <c r="F949" i="14"/>
  <c r="F950" i="14"/>
  <c r="F951" i="14"/>
  <c r="F952" i="14"/>
  <c r="F953" i="14"/>
  <c r="F954" i="14"/>
  <c r="F955" i="14"/>
  <c r="F956" i="14"/>
  <c r="F957" i="14"/>
  <c r="F958" i="14"/>
  <c r="F959" i="14"/>
  <c r="F960" i="14"/>
  <c r="F961" i="14"/>
  <c r="F962" i="14"/>
  <c r="F963" i="14"/>
  <c r="F964" i="14"/>
  <c r="F965" i="14"/>
  <c r="F966" i="14"/>
  <c r="F967" i="14"/>
  <c r="F968" i="14"/>
  <c r="F969" i="14"/>
  <c r="F970" i="14"/>
  <c r="F971" i="14"/>
  <c r="F972" i="14"/>
  <c r="F973" i="14"/>
  <c r="F974" i="14"/>
  <c r="F975" i="14"/>
  <c r="F976" i="14"/>
  <c r="F977" i="14"/>
  <c r="F978" i="14"/>
  <c r="F979" i="14"/>
  <c r="F980" i="14"/>
  <c r="F981" i="14"/>
  <c r="F982" i="14"/>
  <c r="F983" i="14"/>
  <c r="F984" i="14"/>
  <c r="F985" i="14"/>
  <c r="F986" i="14"/>
  <c r="F987" i="14"/>
  <c r="F988" i="14"/>
  <c r="F989" i="14"/>
  <c r="F990" i="14"/>
  <c r="F991" i="14"/>
  <c r="F992" i="14"/>
  <c r="F993" i="14"/>
  <c r="F994" i="14"/>
  <c r="F995" i="14"/>
  <c r="F996" i="14"/>
  <c r="F997" i="14"/>
  <c r="F998" i="14"/>
  <c r="F999" i="14"/>
  <c r="F1000" i="14"/>
  <c r="F1001" i="14"/>
  <c r="F1002" i="14"/>
  <c r="F1003" i="14"/>
  <c r="F1004" i="14"/>
  <c r="F1005" i="14"/>
  <c r="F1006" i="14"/>
  <c r="F1007" i="14"/>
  <c r="F1008" i="14"/>
  <c r="F1009" i="14"/>
  <c r="F1010" i="14"/>
  <c r="F1011" i="14"/>
  <c r="F1012" i="14"/>
  <c r="F1013" i="14"/>
  <c r="F1014" i="14"/>
  <c r="F1015" i="14"/>
  <c r="F1016" i="14"/>
  <c r="F1017" i="14"/>
  <c r="F1018" i="14"/>
  <c r="F1019" i="14"/>
  <c r="F1020" i="14"/>
  <c r="F1021" i="14"/>
  <c r="F1022" i="14"/>
  <c r="F1023" i="14"/>
  <c r="F1024" i="14"/>
  <c r="F1025" i="14"/>
  <c r="F1026" i="14"/>
  <c r="F1027" i="14"/>
  <c r="F1028" i="14"/>
  <c r="F1029" i="14"/>
  <c r="F1030" i="14"/>
  <c r="F1031" i="14"/>
  <c r="F1032" i="14"/>
  <c r="F1033" i="14"/>
  <c r="F1034" i="14"/>
  <c r="F1035" i="14"/>
  <c r="F1036" i="14"/>
  <c r="F1037" i="14"/>
  <c r="F1038" i="14"/>
  <c r="F1039" i="14"/>
  <c r="F1040" i="14"/>
  <c r="F1041" i="14"/>
  <c r="F1042" i="14"/>
  <c r="F1043" i="14"/>
  <c r="F1044" i="14"/>
  <c r="F1045" i="14"/>
  <c r="F1046" i="14"/>
  <c r="F1047" i="14"/>
  <c r="F1048" i="14"/>
  <c r="F1049" i="14"/>
  <c r="F1050" i="14"/>
  <c r="F1051" i="14"/>
  <c r="F1052" i="14"/>
  <c r="F1053" i="14"/>
  <c r="F1054" i="14"/>
  <c r="F1055" i="14"/>
  <c r="F1056" i="14"/>
  <c r="F1057" i="14"/>
  <c r="F1058" i="14"/>
  <c r="F1059" i="14"/>
  <c r="F1060" i="14"/>
  <c r="F1061" i="14"/>
  <c r="F1062" i="14"/>
  <c r="F1063" i="14"/>
  <c r="F1064" i="14"/>
  <c r="F1065" i="14"/>
  <c r="F1066" i="14"/>
  <c r="F1067" i="14"/>
  <c r="F1068" i="14"/>
  <c r="F1069" i="14"/>
  <c r="F1070" i="14"/>
  <c r="F1071" i="14"/>
  <c r="F1072" i="14"/>
  <c r="F1073" i="14"/>
  <c r="F1074" i="14"/>
  <c r="F1075" i="14"/>
  <c r="F1076" i="14"/>
  <c r="F1077" i="14"/>
  <c r="F1078" i="14"/>
  <c r="F1079" i="14"/>
  <c r="F1080" i="14"/>
  <c r="F1081" i="14"/>
  <c r="F1082" i="14"/>
  <c r="F1083" i="14"/>
  <c r="F1084" i="14"/>
  <c r="F1085" i="14"/>
  <c r="F1086" i="14"/>
  <c r="F1087" i="14"/>
  <c r="F1088" i="14"/>
  <c r="F1089" i="14"/>
  <c r="F1090" i="14"/>
  <c r="F1091" i="14"/>
  <c r="F1092" i="14"/>
  <c r="F1093" i="14"/>
  <c r="F1094" i="14"/>
  <c r="F1095" i="14"/>
  <c r="F1096" i="14"/>
  <c r="F1097" i="14"/>
  <c r="F1098" i="14"/>
  <c r="F1099" i="14"/>
  <c r="F1100" i="14"/>
  <c r="F1101" i="14"/>
  <c r="F1102" i="14"/>
  <c r="F1103" i="14"/>
  <c r="F1104" i="14"/>
  <c r="F1105" i="14"/>
  <c r="F1106" i="14"/>
  <c r="F1107" i="14"/>
  <c r="F1108" i="14"/>
  <c r="F1109" i="14"/>
  <c r="F1110" i="14"/>
  <c r="F1111" i="14"/>
  <c r="F1112" i="14"/>
  <c r="F1113" i="14"/>
  <c r="F1114" i="14"/>
  <c r="F1115" i="14"/>
  <c r="F1116" i="14"/>
  <c r="F1117" i="14"/>
  <c r="F1118" i="14"/>
  <c r="F1119" i="14"/>
  <c r="F1120" i="14"/>
  <c r="F1121" i="14"/>
  <c r="F1122" i="14"/>
  <c r="F1123" i="14"/>
  <c r="F1124" i="14"/>
  <c r="F1125" i="14"/>
  <c r="F1126" i="14"/>
  <c r="F1127" i="14"/>
  <c r="F1128" i="14"/>
  <c r="F1129" i="14"/>
  <c r="F1130" i="14"/>
  <c r="F1131" i="14"/>
  <c r="F1132" i="14"/>
  <c r="F1133" i="14"/>
  <c r="F1134" i="14"/>
  <c r="F1135" i="14"/>
  <c r="F1136" i="14"/>
  <c r="F1137" i="14"/>
  <c r="F1138" i="14"/>
  <c r="F1139" i="14"/>
  <c r="F1140" i="14"/>
  <c r="F1141" i="14"/>
  <c r="F1142" i="14"/>
  <c r="F1143" i="14"/>
  <c r="F1144" i="14"/>
  <c r="F1145" i="14"/>
  <c r="F1146" i="14"/>
  <c r="F1147" i="14"/>
  <c r="F1148" i="14"/>
  <c r="F1149" i="14"/>
  <c r="F1150" i="14"/>
  <c r="F1151" i="14"/>
  <c r="F1152" i="14"/>
  <c r="F1153" i="14"/>
  <c r="F1154" i="14"/>
  <c r="F1155" i="14"/>
  <c r="F1156" i="14"/>
  <c r="F1157" i="14"/>
  <c r="F1158" i="14"/>
  <c r="F1159" i="14"/>
  <c r="F1160" i="14"/>
  <c r="F1161" i="14"/>
  <c r="F1162" i="14"/>
  <c r="F1163" i="14"/>
  <c r="F1164" i="14"/>
  <c r="F1165" i="14"/>
  <c r="F1166" i="14"/>
  <c r="F1167" i="14"/>
  <c r="F1168" i="14"/>
  <c r="F1169" i="14"/>
  <c r="F1170" i="14"/>
  <c r="F1171" i="14"/>
  <c r="F1172" i="14"/>
  <c r="F1173" i="14"/>
  <c r="F1174" i="14"/>
  <c r="F1175" i="14"/>
  <c r="F1176" i="14"/>
  <c r="F1177" i="14"/>
  <c r="F1178" i="14"/>
  <c r="F1179" i="14"/>
  <c r="F1180" i="14"/>
  <c r="F1181" i="14"/>
  <c r="F1182" i="14"/>
  <c r="F1183" i="14"/>
  <c r="F1184" i="14"/>
  <c r="F1185" i="14"/>
  <c r="F1186" i="14"/>
  <c r="F1187" i="14"/>
  <c r="F1188" i="14"/>
  <c r="F1189" i="14"/>
  <c r="F1190" i="14"/>
  <c r="F1191" i="14"/>
  <c r="F1192" i="14"/>
  <c r="F1193" i="14"/>
  <c r="F1194" i="14"/>
  <c r="F1195" i="14"/>
  <c r="F1196" i="14"/>
  <c r="F1197" i="14"/>
  <c r="F1198" i="14"/>
  <c r="F1199" i="14"/>
  <c r="F1200" i="14"/>
  <c r="F1201" i="14"/>
  <c r="F1202" i="14"/>
  <c r="F1203" i="14"/>
  <c r="F1204" i="14"/>
  <c r="F1205" i="14"/>
  <c r="F1206" i="14"/>
  <c r="F1207" i="14"/>
  <c r="F1208" i="14"/>
  <c r="F1209" i="14"/>
  <c r="F1210" i="14"/>
  <c r="F1211" i="14"/>
  <c r="F1212" i="14"/>
  <c r="F1213" i="14"/>
  <c r="F1214" i="14"/>
  <c r="F1215" i="14"/>
  <c r="F1216" i="14"/>
  <c r="F1217" i="14"/>
  <c r="F1218" i="14"/>
  <c r="F1219" i="14"/>
  <c r="F1220" i="14"/>
  <c r="F1221" i="14"/>
  <c r="F1222" i="14"/>
  <c r="F1223" i="14"/>
  <c r="F1224" i="14"/>
  <c r="F1225" i="14"/>
  <c r="F1226" i="14"/>
  <c r="F1227" i="14"/>
  <c r="F1228" i="14"/>
  <c r="F1229" i="14"/>
  <c r="F1230" i="14"/>
  <c r="F1231" i="14"/>
  <c r="F1232" i="14"/>
  <c r="F1233" i="14"/>
  <c r="F1234" i="14"/>
  <c r="F1235" i="14"/>
  <c r="F1236" i="14"/>
  <c r="F1237" i="14"/>
  <c r="F1238" i="14"/>
  <c r="F1239" i="14"/>
  <c r="F1240" i="14"/>
  <c r="F1241" i="14"/>
  <c r="F1242" i="14"/>
  <c r="F1243" i="14"/>
  <c r="F1244" i="14"/>
  <c r="F1245" i="14"/>
  <c r="F1246" i="14"/>
  <c r="F1247" i="14"/>
  <c r="F1248" i="14"/>
  <c r="F1249" i="14"/>
  <c r="F1250" i="14"/>
  <c r="F1251" i="14"/>
  <c r="F1252" i="14"/>
  <c r="F1253" i="14"/>
  <c r="F1254" i="14"/>
  <c r="F1255" i="14"/>
  <c r="F1256" i="14"/>
  <c r="F1257" i="14"/>
  <c r="F1258" i="14"/>
  <c r="F1259" i="14"/>
  <c r="F1260" i="14"/>
  <c r="F1261" i="14"/>
  <c r="F1262" i="14"/>
  <c r="F1263" i="14"/>
  <c r="F1264" i="14"/>
  <c r="F1265" i="14"/>
  <c r="F1266" i="14"/>
  <c r="F1267" i="14"/>
  <c r="F1268" i="14"/>
  <c r="F1269" i="14"/>
  <c r="F1270" i="14"/>
  <c r="F1271" i="14"/>
  <c r="F1272" i="14"/>
  <c r="F1273" i="14"/>
  <c r="F1274" i="14"/>
  <c r="F1275" i="14"/>
  <c r="F1276" i="14"/>
  <c r="F1277" i="14"/>
  <c r="F1278" i="14"/>
  <c r="F1279" i="14"/>
  <c r="F1280" i="14"/>
  <c r="F1281" i="14"/>
  <c r="F1282" i="14"/>
  <c r="F1283" i="14"/>
  <c r="F1284" i="14"/>
  <c r="F1285" i="14"/>
  <c r="F1286" i="14"/>
  <c r="F1287" i="14"/>
  <c r="F1288" i="14"/>
  <c r="F1289" i="14"/>
  <c r="F1290" i="14"/>
  <c r="F1291" i="14"/>
  <c r="F1292" i="14"/>
  <c r="F1293" i="14"/>
  <c r="F1294" i="14"/>
  <c r="F1295" i="14"/>
  <c r="F1296" i="14"/>
  <c r="F1297" i="14"/>
  <c r="F1298" i="14"/>
  <c r="F1299" i="14"/>
  <c r="F1300" i="14"/>
  <c r="F1301" i="14"/>
  <c r="F1302" i="14"/>
  <c r="F1303" i="14"/>
  <c r="F1304" i="14"/>
  <c r="F1305" i="14"/>
  <c r="F1306" i="14"/>
  <c r="F1307" i="14"/>
  <c r="F1308" i="14"/>
  <c r="F1309" i="14"/>
  <c r="F1310" i="14"/>
  <c r="F1311" i="14"/>
  <c r="F1312" i="14"/>
  <c r="F1313" i="14"/>
  <c r="F1314" i="14"/>
  <c r="F1315" i="14"/>
  <c r="F1316" i="14"/>
  <c r="F1317" i="14"/>
  <c r="F1318" i="14"/>
  <c r="F1319" i="14"/>
  <c r="F1320" i="14"/>
  <c r="F1321" i="14"/>
  <c r="F1322" i="14"/>
  <c r="F1323" i="14"/>
  <c r="F1324" i="14"/>
  <c r="F1325" i="14"/>
  <c r="F1326" i="14"/>
  <c r="F1327" i="14"/>
  <c r="F1328" i="14"/>
  <c r="F1329" i="14"/>
  <c r="F1330" i="14"/>
  <c r="F1331" i="14"/>
  <c r="F1332" i="14"/>
  <c r="F1333" i="14"/>
  <c r="F1334" i="14"/>
  <c r="F1335" i="14"/>
  <c r="F1336" i="14"/>
  <c r="F1337" i="14"/>
  <c r="F1338" i="14"/>
  <c r="F1339" i="14"/>
  <c r="F1340" i="14"/>
  <c r="F1341" i="14"/>
  <c r="F1342" i="14"/>
  <c r="F1343" i="14"/>
  <c r="F1344" i="14"/>
  <c r="F1345" i="14"/>
  <c r="F1346" i="14"/>
  <c r="F1347" i="14"/>
  <c r="F1348" i="14"/>
  <c r="F1349" i="14"/>
  <c r="F1350" i="14"/>
  <c r="F1351" i="14"/>
  <c r="F1352" i="14"/>
  <c r="F1353" i="14"/>
  <c r="F1354" i="14"/>
  <c r="F1355" i="14"/>
  <c r="F1356" i="14"/>
  <c r="F1357" i="14"/>
  <c r="F1358" i="14"/>
  <c r="F1359" i="14"/>
  <c r="F1360" i="14"/>
  <c r="F1361" i="14"/>
  <c r="F1362" i="14"/>
  <c r="F1363" i="14"/>
  <c r="F1364" i="14"/>
  <c r="F1365" i="14"/>
  <c r="F1366" i="14"/>
  <c r="F1367" i="14"/>
  <c r="F1368" i="14"/>
  <c r="F1369" i="14"/>
  <c r="F1370" i="14"/>
  <c r="F1371" i="14"/>
  <c r="F1372" i="14"/>
  <c r="F1373" i="14"/>
  <c r="F1374" i="14"/>
  <c r="F1375" i="14"/>
  <c r="F1376" i="14"/>
  <c r="F1377" i="14"/>
  <c r="F1378" i="14"/>
  <c r="F1379" i="14"/>
  <c r="F1380" i="14"/>
  <c r="F1381" i="14"/>
  <c r="F1382" i="14"/>
  <c r="F1383" i="14"/>
  <c r="F1384" i="14"/>
  <c r="F1385" i="14"/>
  <c r="F1386" i="14"/>
  <c r="F1387" i="14"/>
  <c r="F1388" i="14"/>
  <c r="F1389" i="14"/>
  <c r="F1390" i="14"/>
  <c r="F1391" i="14"/>
  <c r="F1392" i="14"/>
  <c r="F1393" i="14"/>
  <c r="F1394" i="14"/>
  <c r="F1395" i="14"/>
  <c r="F1396" i="14"/>
  <c r="F1397" i="14"/>
  <c r="F1398" i="14"/>
  <c r="F1399" i="14"/>
  <c r="F1400" i="14"/>
  <c r="F1401" i="14"/>
  <c r="F1402" i="14"/>
  <c r="F1403" i="14"/>
  <c r="F1404" i="14"/>
  <c r="F1405" i="14"/>
  <c r="F1406" i="14"/>
  <c r="F1407" i="14"/>
  <c r="F1408" i="14"/>
  <c r="F1409" i="14"/>
  <c r="F1410" i="14"/>
  <c r="F1411" i="14"/>
  <c r="F1412" i="14"/>
  <c r="F1413" i="14"/>
  <c r="F1414" i="14"/>
  <c r="F1415" i="14"/>
  <c r="F1416" i="14"/>
  <c r="F1417" i="14"/>
  <c r="F1418" i="14"/>
  <c r="F1419" i="14"/>
  <c r="F1420" i="14"/>
  <c r="F1421" i="14"/>
  <c r="F1422" i="14"/>
  <c r="F1423" i="14"/>
  <c r="F1424" i="14"/>
  <c r="F1425" i="14"/>
  <c r="F1426" i="14"/>
  <c r="F1427" i="14"/>
  <c r="F1428" i="14"/>
  <c r="F1429" i="14"/>
  <c r="F1430" i="14"/>
  <c r="F1431" i="14"/>
  <c r="F1432" i="14"/>
  <c r="F1433" i="14"/>
  <c r="F1434" i="14"/>
  <c r="F1435" i="14"/>
  <c r="F1436" i="14"/>
  <c r="F1437" i="14"/>
  <c r="F1438" i="14"/>
  <c r="F1439" i="14"/>
  <c r="F1440" i="14"/>
  <c r="F1441" i="14"/>
  <c r="F1442" i="14"/>
  <c r="F1443" i="14"/>
  <c r="F1444" i="14"/>
  <c r="F1445" i="14"/>
  <c r="F1446" i="14"/>
  <c r="F1447" i="14"/>
  <c r="F1448" i="14"/>
  <c r="F1449" i="14"/>
  <c r="F1450" i="14"/>
  <c r="F1451" i="14"/>
  <c r="F1452" i="14"/>
  <c r="F1453" i="14"/>
  <c r="F1454" i="14"/>
  <c r="F1455" i="14"/>
  <c r="F1456" i="14"/>
  <c r="F1457" i="14"/>
  <c r="F1458" i="14"/>
  <c r="F1459" i="14"/>
  <c r="F1460" i="14"/>
  <c r="F1461" i="14"/>
  <c r="F1462" i="14"/>
  <c r="F1463" i="14"/>
  <c r="F1464" i="14"/>
  <c r="F1465" i="14"/>
  <c r="F1466" i="14"/>
  <c r="F1467" i="14"/>
  <c r="F1468" i="14"/>
  <c r="F1469" i="14"/>
  <c r="F1470" i="14"/>
  <c r="F1471" i="14"/>
  <c r="F1472" i="14"/>
  <c r="F1473" i="14"/>
  <c r="F1474" i="14"/>
  <c r="F1475" i="14"/>
  <c r="F1476" i="14"/>
  <c r="F1477" i="14"/>
  <c r="F1478" i="14"/>
  <c r="F1479" i="14"/>
  <c r="F1480" i="14"/>
  <c r="F1481" i="14"/>
  <c r="F1482" i="14"/>
  <c r="F1483" i="14"/>
  <c r="F1484" i="14"/>
  <c r="F1485" i="14"/>
  <c r="F1486" i="14"/>
  <c r="F1487" i="14"/>
  <c r="F1488" i="14"/>
  <c r="F1489" i="14"/>
  <c r="F1490" i="14"/>
  <c r="F1491" i="14"/>
  <c r="F1492" i="14"/>
  <c r="F1493" i="14"/>
  <c r="F1494" i="14"/>
  <c r="F1495" i="14"/>
  <c r="F1496" i="14"/>
  <c r="F1497" i="14"/>
  <c r="F1498" i="14"/>
  <c r="F1499" i="14"/>
  <c r="F1500" i="14"/>
  <c r="F1501" i="14"/>
  <c r="F1502" i="14"/>
  <c r="F1503" i="14"/>
  <c r="F1504" i="14"/>
  <c r="F1505" i="14"/>
  <c r="F1506" i="14"/>
  <c r="F1507" i="14"/>
  <c r="F1508" i="14"/>
  <c r="F1509" i="14"/>
  <c r="F1510" i="14"/>
  <c r="F1511" i="14"/>
  <c r="F1512" i="14"/>
  <c r="F1513" i="14"/>
  <c r="F1514" i="14"/>
  <c r="F1515" i="14"/>
  <c r="F1516" i="14"/>
  <c r="F1517" i="14"/>
  <c r="F1518" i="14"/>
  <c r="F1519" i="14"/>
  <c r="F1520" i="14"/>
  <c r="F1521" i="14"/>
  <c r="F1522" i="14"/>
  <c r="F1523" i="14"/>
  <c r="F1524" i="14"/>
  <c r="F1525" i="14"/>
  <c r="F1526" i="14"/>
  <c r="F1527" i="14"/>
  <c r="F1528" i="14"/>
  <c r="F1529" i="14"/>
  <c r="F1530" i="14"/>
  <c r="F1531" i="14"/>
  <c r="F1532" i="14"/>
  <c r="F1533" i="14"/>
  <c r="F1534" i="14"/>
  <c r="F1535" i="14"/>
  <c r="F1536" i="14"/>
  <c r="F1537" i="14"/>
  <c r="F1538" i="14"/>
  <c r="F1539" i="14"/>
  <c r="F1540" i="14"/>
  <c r="F1541" i="14"/>
  <c r="F1542" i="14"/>
  <c r="F1543" i="14"/>
  <c r="F1544" i="14"/>
  <c r="F1545" i="14"/>
  <c r="F1546" i="14"/>
  <c r="F1547" i="14"/>
  <c r="F1548" i="14"/>
  <c r="F1549" i="14"/>
  <c r="F1550" i="14"/>
  <c r="F1551" i="14"/>
  <c r="F1552" i="14"/>
  <c r="F1553" i="14"/>
  <c r="F1554" i="14"/>
  <c r="F1555" i="14"/>
  <c r="F1556" i="14"/>
  <c r="F1557" i="14"/>
  <c r="F1558" i="14"/>
  <c r="F1559" i="14"/>
  <c r="F1560" i="14"/>
  <c r="F1561" i="14"/>
  <c r="F1562" i="14"/>
  <c r="F1563" i="14"/>
  <c r="F1564" i="14"/>
  <c r="F1565" i="14"/>
  <c r="F1566" i="14"/>
  <c r="F1567" i="14"/>
  <c r="F1568" i="14"/>
  <c r="F1569" i="14"/>
  <c r="F1570" i="14"/>
  <c r="F1571" i="14"/>
  <c r="F1572" i="14"/>
  <c r="F1573" i="14"/>
  <c r="F1574" i="14"/>
  <c r="F1575" i="14"/>
  <c r="F1576" i="14"/>
  <c r="F1577" i="14"/>
  <c r="F1578" i="14"/>
  <c r="F1579" i="14"/>
  <c r="F1580" i="14"/>
  <c r="F1581" i="14"/>
  <c r="F1582" i="14"/>
  <c r="F1583" i="14"/>
  <c r="F1584" i="14"/>
  <c r="F1585" i="14"/>
  <c r="F1586" i="14"/>
  <c r="F1587" i="14"/>
  <c r="F1588" i="14"/>
  <c r="F1589" i="14"/>
  <c r="F1590" i="14"/>
  <c r="F1591" i="14"/>
  <c r="F1592" i="14"/>
  <c r="F1593" i="14"/>
  <c r="F1594" i="14"/>
  <c r="F1595" i="14"/>
  <c r="F1596" i="14"/>
  <c r="F1597" i="14"/>
  <c r="F1598" i="14"/>
  <c r="F1599" i="14"/>
  <c r="F1600" i="14"/>
  <c r="F1601" i="14"/>
  <c r="F1602" i="14"/>
  <c r="F1603" i="14"/>
  <c r="F1604" i="14"/>
  <c r="F1605" i="14"/>
  <c r="F1606" i="14"/>
  <c r="F1607" i="14"/>
  <c r="F1608" i="14"/>
  <c r="F1609" i="14"/>
  <c r="F1610" i="14"/>
  <c r="F1611" i="14"/>
  <c r="F1612" i="14"/>
  <c r="F1613" i="14"/>
  <c r="F1614" i="14"/>
  <c r="F1615" i="14"/>
  <c r="F1616" i="14"/>
  <c r="F1617" i="14"/>
  <c r="F1618" i="14"/>
  <c r="F1619" i="14"/>
  <c r="F1620" i="14"/>
  <c r="F1621" i="14"/>
  <c r="F1622" i="14"/>
  <c r="F1623" i="14"/>
  <c r="F1624" i="14"/>
  <c r="F1625" i="14"/>
  <c r="F1626" i="14"/>
  <c r="F1627" i="14"/>
  <c r="F1628" i="14"/>
  <c r="F1629" i="14"/>
  <c r="F1630" i="14"/>
  <c r="F1631" i="14"/>
  <c r="F1632" i="14"/>
  <c r="F1633" i="14"/>
  <c r="F1634" i="14"/>
  <c r="F1635" i="14"/>
  <c r="F1636" i="14"/>
  <c r="F1637" i="14"/>
  <c r="F1638" i="14"/>
  <c r="F1639" i="14"/>
  <c r="F1640" i="14"/>
  <c r="F1641" i="14"/>
  <c r="F1642" i="14"/>
  <c r="F1643" i="14"/>
  <c r="F1644" i="14"/>
  <c r="F1645" i="14"/>
  <c r="F1646" i="14"/>
  <c r="F1647" i="14"/>
  <c r="F1648" i="14"/>
  <c r="F1649" i="14"/>
  <c r="F1650" i="14"/>
  <c r="F1651" i="14"/>
  <c r="F1652" i="14"/>
  <c r="F1653" i="14"/>
  <c r="F1654" i="14"/>
  <c r="F1655" i="14"/>
  <c r="F1656" i="14"/>
  <c r="F1657" i="14"/>
  <c r="F1658" i="14"/>
  <c r="F1659" i="14"/>
  <c r="F1660" i="14"/>
  <c r="F1661" i="14"/>
  <c r="F1662" i="14"/>
  <c r="F1663" i="14"/>
  <c r="F1664" i="14"/>
  <c r="F1665" i="14"/>
  <c r="F1666" i="14"/>
  <c r="F1667" i="14"/>
  <c r="F1668" i="14"/>
  <c r="F1669" i="14"/>
  <c r="F1670" i="14"/>
  <c r="F1671" i="14"/>
  <c r="F1672" i="14"/>
  <c r="F1673" i="14"/>
  <c r="F1674" i="14"/>
  <c r="F1675" i="14"/>
  <c r="F1676" i="14"/>
  <c r="F1677" i="14"/>
  <c r="F1678" i="14"/>
  <c r="F1679" i="14"/>
  <c r="F1680" i="14"/>
  <c r="F1681" i="14"/>
  <c r="F1682" i="14"/>
  <c r="F1683" i="14"/>
  <c r="F1684" i="14"/>
  <c r="F1685" i="14"/>
  <c r="F1686" i="14"/>
  <c r="F1687" i="14"/>
  <c r="F1688" i="14"/>
  <c r="F1689" i="14"/>
  <c r="F1690" i="14"/>
  <c r="F1691" i="14"/>
  <c r="F1692" i="14"/>
  <c r="F1693" i="14"/>
  <c r="F1694" i="14"/>
  <c r="F1695" i="14"/>
  <c r="F1696" i="14"/>
  <c r="F1697" i="14"/>
  <c r="F1698" i="14"/>
  <c r="F1699" i="14"/>
  <c r="F1700" i="14"/>
  <c r="F1701" i="14"/>
  <c r="F1702" i="14"/>
  <c r="F1703" i="14"/>
  <c r="F1704" i="14"/>
  <c r="F1705" i="14"/>
  <c r="F1706" i="14"/>
  <c r="F1707" i="14"/>
  <c r="F1708" i="14"/>
  <c r="F1709" i="14"/>
  <c r="F1710" i="14"/>
  <c r="F1711" i="14"/>
  <c r="F1712" i="14"/>
  <c r="F1713" i="14"/>
  <c r="F1714" i="14"/>
  <c r="F1715" i="14"/>
  <c r="F1716" i="14"/>
  <c r="F1717" i="14"/>
  <c r="F1718" i="14"/>
  <c r="F1719" i="14"/>
  <c r="F1720" i="14"/>
  <c r="F1721" i="14"/>
  <c r="F1722" i="14"/>
  <c r="F1723" i="14"/>
  <c r="F1724" i="14"/>
  <c r="F1725" i="14"/>
  <c r="F1726" i="14"/>
  <c r="F1727" i="14"/>
  <c r="F1728" i="14"/>
  <c r="F1729" i="14"/>
  <c r="F1730" i="14"/>
  <c r="F1731" i="14"/>
  <c r="F1732" i="14"/>
  <c r="F1733" i="14"/>
  <c r="F1734" i="14"/>
  <c r="F1735" i="14"/>
  <c r="F1736" i="14"/>
  <c r="F1737" i="14"/>
  <c r="F1738" i="14"/>
  <c r="F1739" i="14"/>
  <c r="F1740" i="14"/>
  <c r="F1741" i="14"/>
  <c r="F1742" i="14"/>
  <c r="F1743" i="14"/>
  <c r="F1744" i="14"/>
  <c r="F1745" i="14"/>
  <c r="F1746" i="14"/>
  <c r="F1747" i="14"/>
  <c r="F1748" i="14"/>
  <c r="F1749" i="14"/>
  <c r="F1750" i="14"/>
  <c r="F1751" i="14"/>
  <c r="F1752" i="14"/>
  <c r="F1753" i="14"/>
  <c r="F1754" i="14"/>
  <c r="F1755" i="14"/>
  <c r="F1756" i="14"/>
  <c r="F1757" i="14"/>
  <c r="F1758" i="14"/>
  <c r="F1759" i="14"/>
  <c r="F1760" i="14"/>
  <c r="F1761" i="14"/>
  <c r="F1762" i="14"/>
  <c r="F1763" i="14"/>
  <c r="F1764" i="14"/>
  <c r="F1765" i="14"/>
  <c r="F1766" i="14"/>
  <c r="F1767" i="14"/>
  <c r="F1768" i="14"/>
  <c r="F1769" i="14"/>
  <c r="F1770" i="14"/>
  <c r="F1771" i="14"/>
  <c r="F1772" i="14"/>
  <c r="F1773" i="14"/>
  <c r="F1774" i="14"/>
  <c r="F1775" i="14"/>
  <c r="F1776" i="14"/>
  <c r="F1777" i="14"/>
  <c r="F1778" i="14"/>
  <c r="F1779" i="14"/>
  <c r="F1780" i="14"/>
  <c r="F1781" i="14"/>
  <c r="F1782" i="14"/>
  <c r="F1783" i="14"/>
  <c r="F1784" i="14"/>
  <c r="F1785" i="14"/>
  <c r="F1786" i="14"/>
  <c r="F1787" i="14"/>
  <c r="F1788" i="14"/>
  <c r="F1789" i="14"/>
  <c r="F1790" i="14"/>
  <c r="F1791" i="14"/>
  <c r="F1792" i="14"/>
  <c r="F1793" i="14"/>
  <c r="F1794" i="14"/>
  <c r="F1795" i="14"/>
  <c r="F1796" i="14"/>
  <c r="F1797" i="14"/>
  <c r="F1798" i="14"/>
  <c r="F1799" i="14"/>
  <c r="F1800" i="14"/>
  <c r="F1801" i="14"/>
  <c r="F1802" i="14"/>
  <c r="F1803" i="14"/>
  <c r="F1804" i="14"/>
  <c r="F1805" i="14"/>
  <c r="F1806" i="14"/>
  <c r="F1807" i="14"/>
  <c r="F1808" i="14"/>
  <c r="F1809" i="14"/>
  <c r="F1810" i="14"/>
  <c r="F1811" i="14"/>
  <c r="F1812" i="14"/>
  <c r="F1813" i="14"/>
  <c r="F1814" i="14"/>
  <c r="F1815" i="14"/>
  <c r="F1816" i="14"/>
  <c r="F1817" i="14"/>
  <c r="F1818" i="14"/>
  <c r="F1819" i="14"/>
  <c r="F1820" i="14"/>
  <c r="F1821" i="14"/>
  <c r="F1822" i="14"/>
  <c r="F1823" i="14"/>
  <c r="F1824" i="14"/>
  <c r="F1825" i="14"/>
  <c r="F1826" i="14"/>
  <c r="F1827" i="14"/>
  <c r="F1828" i="14"/>
  <c r="F1829" i="14"/>
  <c r="F1830" i="14"/>
  <c r="F1831" i="14"/>
  <c r="F1832" i="14"/>
  <c r="F1833" i="14"/>
  <c r="F1834" i="14"/>
  <c r="F1835" i="14"/>
  <c r="F1836" i="14"/>
  <c r="F1837" i="14"/>
  <c r="F1838" i="14"/>
  <c r="F1839" i="14"/>
  <c r="F1840" i="14"/>
  <c r="F1841" i="14"/>
  <c r="F1842" i="14"/>
  <c r="F1843" i="14"/>
  <c r="F1844" i="14"/>
  <c r="F1845" i="14"/>
  <c r="F1846" i="14"/>
  <c r="F1847" i="14"/>
  <c r="F1848" i="14"/>
  <c r="F1849" i="14"/>
  <c r="F1850" i="14"/>
  <c r="F1851" i="14"/>
  <c r="F1852" i="14"/>
  <c r="F1853" i="14"/>
  <c r="F1854" i="14"/>
  <c r="F1855" i="14"/>
  <c r="F1856" i="14"/>
  <c r="F1857" i="14"/>
  <c r="F1858" i="14"/>
  <c r="F1859" i="14"/>
  <c r="F1860" i="14"/>
  <c r="F1861" i="14"/>
  <c r="F1862" i="14"/>
  <c r="F1863" i="14"/>
  <c r="F1864" i="14"/>
  <c r="F1865" i="14"/>
  <c r="F1866" i="14"/>
  <c r="F1867" i="14"/>
  <c r="F1868" i="14"/>
  <c r="F1869" i="14"/>
  <c r="F1870" i="14"/>
  <c r="F1871" i="14"/>
  <c r="F1872" i="14"/>
  <c r="F1873" i="14"/>
  <c r="F1874" i="14"/>
  <c r="F1875" i="14"/>
  <c r="F1876" i="14"/>
  <c r="F1877" i="14"/>
  <c r="F1878" i="14"/>
  <c r="F1879" i="14"/>
  <c r="F1880" i="14"/>
  <c r="F1881" i="14"/>
  <c r="F1882" i="14"/>
  <c r="F1883" i="14"/>
  <c r="F1884" i="14"/>
  <c r="F1885" i="14"/>
  <c r="F1886" i="14"/>
  <c r="F1887" i="14"/>
  <c r="F1888" i="14"/>
  <c r="F1889" i="14"/>
  <c r="F1890" i="14"/>
  <c r="F1891" i="14"/>
  <c r="F1892" i="14"/>
  <c r="F1893" i="14"/>
  <c r="F1894" i="14"/>
  <c r="F1895" i="14"/>
  <c r="F1896" i="14"/>
  <c r="F1897" i="14"/>
  <c r="F1898" i="14"/>
  <c r="F1899" i="14"/>
  <c r="F1900" i="14"/>
  <c r="F1901" i="14"/>
  <c r="F1902" i="14"/>
  <c r="F1903" i="14"/>
  <c r="F1904" i="14"/>
  <c r="F1905" i="14"/>
  <c r="F1906" i="14"/>
  <c r="F1907" i="14"/>
  <c r="F1908" i="14"/>
  <c r="F1909" i="14"/>
  <c r="F1910" i="14"/>
  <c r="F1911" i="14"/>
  <c r="F1912" i="14"/>
  <c r="F1913" i="14"/>
  <c r="F1914" i="14"/>
  <c r="F1915" i="14"/>
  <c r="F1916" i="14"/>
  <c r="F1917" i="14"/>
  <c r="F1918" i="14"/>
  <c r="F1919" i="14"/>
  <c r="F1920" i="14"/>
  <c r="F1921" i="14"/>
  <c r="F1922" i="14"/>
  <c r="F1923" i="14"/>
  <c r="F1924" i="14"/>
  <c r="F1925" i="14"/>
  <c r="F1926" i="14"/>
  <c r="F1927" i="14"/>
  <c r="F1928" i="14"/>
  <c r="F1929" i="14"/>
  <c r="F1930" i="14"/>
  <c r="F1931" i="14"/>
  <c r="F1932" i="14"/>
  <c r="F1933" i="14"/>
  <c r="F1934" i="14"/>
  <c r="F1935" i="14"/>
  <c r="F1936" i="14"/>
  <c r="F1937" i="14"/>
  <c r="F1938" i="14"/>
  <c r="F1939" i="14"/>
  <c r="F1940" i="14"/>
  <c r="F1941" i="14"/>
  <c r="F1942" i="14"/>
  <c r="F1943" i="14"/>
  <c r="F1944" i="14"/>
  <c r="F1945" i="14"/>
  <c r="F1946" i="14"/>
  <c r="F1947" i="14"/>
  <c r="F1948" i="14"/>
  <c r="F1949" i="14"/>
  <c r="F1950" i="14"/>
  <c r="F1951" i="14"/>
  <c r="F1952" i="14"/>
  <c r="F1953" i="14"/>
  <c r="F1954" i="14"/>
  <c r="F1955" i="14"/>
  <c r="F1956" i="14"/>
  <c r="F1957" i="14"/>
  <c r="F1958" i="14"/>
  <c r="F1959" i="14"/>
  <c r="F1960" i="14"/>
  <c r="F1961" i="14"/>
  <c r="F1962" i="14"/>
  <c r="F1963" i="14"/>
  <c r="F1964" i="14"/>
  <c r="F1965" i="14"/>
  <c r="F1966" i="14"/>
  <c r="F1967" i="14"/>
  <c r="F1968" i="14"/>
  <c r="F1969" i="14"/>
  <c r="F1970" i="14"/>
  <c r="F1971" i="14"/>
  <c r="F1972" i="14"/>
  <c r="F1973" i="14"/>
  <c r="F1974" i="14"/>
  <c r="F1975" i="14"/>
  <c r="F1976" i="14"/>
  <c r="F1977" i="14"/>
  <c r="F1978" i="14"/>
  <c r="F1979" i="14"/>
  <c r="F1980" i="14"/>
  <c r="F1981" i="14"/>
  <c r="F1982" i="14"/>
  <c r="F1983" i="14"/>
  <c r="F1984" i="14"/>
  <c r="F1985" i="14"/>
  <c r="F1986" i="14"/>
  <c r="F1987" i="14"/>
  <c r="F1988" i="14"/>
  <c r="F1989" i="14"/>
  <c r="F1990" i="14"/>
  <c r="F1991" i="14"/>
  <c r="F1992" i="14"/>
  <c r="F1993" i="14"/>
  <c r="F1994" i="14"/>
  <c r="F1995" i="14"/>
  <c r="F1996" i="14"/>
  <c r="F1997" i="14"/>
  <c r="F1998" i="14"/>
  <c r="F1999" i="14"/>
  <c r="F2000" i="14"/>
  <c r="F2001" i="14"/>
  <c r="F2002" i="14"/>
  <c r="F2003" i="14"/>
  <c r="F2004" i="14"/>
  <c r="F2005" i="14"/>
  <c r="F2006" i="14"/>
  <c r="F2007" i="14"/>
  <c r="F2008" i="14"/>
  <c r="F2009" i="14"/>
  <c r="F2010" i="14"/>
  <c r="F2011" i="14"/>
  <c r="F2012" i="14"/>
  <c r="F2013" i="14"/>
  <c r="F2014" i="14"/>
  <c r="F2015" i="14"/>
  <c r="F2016" i="14"/>
  <c r="F2017" i="14"/>
  <c r="F2018" i="14"/>
  <c r="F2019" i="14"/>
  <c r="F2020" i="14"/>
  <c r="F2021" i="14"/>
  <c r="F2022" i="14"/>
  <c r="F2023" i="14"/>
  <c r="F2024" i="14"/>
  <c r="F2025" i="14"/>
  <c r="F2026" i="14"/>
  <c r="F2027" i="14"/>
  <c r="F2028" i="14"/>
  <c r="F2029" i="14"/>
  <c r="F2030" i="14"/>
  <c r="F2031" i="14"/>
  <c r="F2032" i="14"/>
  <c r="F2033" i="14"/>
  <c r="F2034" i="14"/>
  <c r="F2035" i="14"/>
  <c r="F2036" i="14"/>
  <c r="F2037" i="14"/>
  <c r="F2038" i="14"/>
  <c r="F2039" i="14"/>
  <c r="F2040" i="14"/>
  <c r="F2041" i="14"/>
  <c r="F2042" i="14"/>
  <c r="F2043" i="14"/>
  <c r="F2044" i="14"/>
  <c r="F2045" i="14"/>
  <c r="F2046" i="14"/>
  <c r="F2047" i="14"/>
  <c r="F2048" i="14"/>
  <c r="F2049" i="14"/>
  <c r="F2050" i="14"/>
  <c r="F2051" i="14"/>
  <c r="F2052" i="14"/>
  <c r="F2053" i="14"/>
  <c r="F2054" i="14"/>
  <c r="F2055" i="14"/>
  <c r="F2056" i="14"/>
  <c r="F2057" i="14"/>
  <c r="F2058" i="14"/>
  <c r="F2059" i="14"/>
  <c r="F2060" i="14"/>
  <c r="F2061" i="14"/>
  <c r="F2062" i="14"/>
  <c r="F2063" i="14"/>
  <c r="F2064" i="14"/>
  <c r="F2065" i="14"/>
  <c r="F2066" i="14"/>
  <c r="F2067" i="14"/>
  <c r="F2068" i="14"/>
  <c r="F2069" i="14"/>
  <c r="F2070" i="14"/>
  <c r="F2071" i="14"/>
  <c r="F2072" i="14"/>
  <c r="F2073" i="14"/>
  <c r="F2074" i="14"/>
  <c r="F2075" i="14"/>
  <c r="F2076" i="14"/>
  <c r="F2077" i="14"/>
  <c r="F2078" i="14"/>
  <c r="F2079" i="14"/>
  <c r="F2080" i="14"/>
  <c r="F2081" i="14"/>
  <c r="F2082" i="14"/>
  <c r="F2083" i="14"/>
  <c r="F2084" i="14"/>
  <c r="F2085" i="14"/>
  <c r="F2086" i="14"/>
  <c r="F2087" i="14"/>
  <c r="F2088" i="14"/>
  <c r="F2089" i="14"/>
  <c r="F2090" i="14"/>
  <c r="F2091" i="14"/>
  <c r="F2092" i="14"/>
  <c r="F2093" i="14"/>
  <c r="F2094" i="14"/>
  <c r="F2095" i="14"/>
  <c r="F2096" i="14"/>
  <c r="F2097" i="14"/>
  <c r="F2098" i="14"/>
  <c r="F2099" i="14"/>
  <c r="F2100" i="14"/>
  <c r="F2101" i="14"/>
  <c r="F2102" i="14"/>
  <c r="F2103" i="14"/>
  <c r="F2104" i="14"/>
  <c r="F2105" i="14"/>
  <c r="F2106" i="14"/>
  <c r="F2107" i="14"/>
  <c r="F2108" i="14"/>
  <c r="F2109" i="14"/>
  <c r="F2110" i="14"/>
  <c r="F2111" i="14"/>
  <c r="F2112" i="14"/>
  <c r="F2113" i="14"/>
  <c r="F2114" i="14"/>
  <c r="F2115" i="14"/>
  <c r="F2116" i="14"/>
  <c r="F2117" i="14"/>
  <c r="F2118" i="14"/>
  <c r="F2119" i="14"/>
  <c r="F2120" i="14"/>
  <c r="F2121" i="14"/>
  <c r="F2122" i="14"/>
  <c r="F2123" i="14"/>
  <c r="F2124" i="14"/>
  <c r="F2125" i="14"/>
  <c r="F2126" i="14"/>
  <c r="F2127" i="14"/>
  <c r="F2128" i="14"/>
  <c r="F2129" i="14"/>
  <c r="F2130" i="14"/>
  <c r="F2131" i="14"/>
  <c r="F2132" i="14"/>
  <c r="F2133" i="14"/>
  <c r="F2134" i="14"/>
  <c r="F2135" i="14"/>
  <c r="F2136" i="14"/>
  <c r="F2137" i="14"/>
  <c r="F2138" i="14"/>
  <c r="F2139" i="14"/>
  <c r="F2140" i="14"/>
  <c r="F2141" i="14"/>
  <c r="F2142" i="14"/>
  <c r="F2143" i="14"/>
  <c r="F2144" i="14"/>
  <c r="F2145" i="14"/>
  <c r="F2146" i="14"/>
  <c r="F2147" i="14"/>
  <c r="F2148" i="14"/>
  <c r="F2149" i="14"/>
  <c r="F2150" i="14"/>
  <c r="F2151" i="14"/>
  <c r="F2152" i="14"/>
  <c r="F2153" i="14"/>
  <c r="F2154" i="14"/>
  <c r="F2155" i="14"/>
  <c r="F2156" i="14"/>
  <c r="F2157" i="14"/>
  <c r="F2158" i="14"/>
  <c r="F2159" i="14"/>
  <c r="F2160" i="14"/>
  <c r="F2161" i="14"/>
  <c r="F2162" i="14"/>
  <c r="F2163" i="14"/>
  <c r="F2164" i="14"/>
  <c r="F2165" i="14"/>
  <c r="F2166" i="14"/>
  <c r="F2167" i="14"/>
  <c r="F2168" i="14"/>
  <c r="F2169" i="14"/>
  <c r="F2170" i="14"/>
  <c r="F2171" i="14"/>
  <c r="F2172" i="14"/>
  <c r="F2173" i="14"/>
  <c r="F2174" i="14"/>
  <c r="F2175" i="14"/>
  <c r="F2176" i="14"/>
  <c r="F2177" i="14"/>
  <c r="F2178" i="14"/>
  <c r="F2179" i="14"/>
  <c r="F2180" i="14"/>
  <c r="F2181" i="14"/>
  <c r="F2182" i="14"/>
  <c r="F2183" i="14"/>
  <c r="F2184" i="14"/>
  <c r="F2185" i="14"/>
  <c r="F2186" i="14"/>
  <c r="F2187" i="14"/>
  <c r="F2188" i="14"/>
  <c r="F2189" i="14"/>
  <c r="F2190" i="14"/>
  <c r="F2191" i="14"/>
  <c r="F2192" i="14"/>
  <c r="F2193" i="14"/>
  <c r="F2194" i="14"/>
  <c r="F2195" i="14"/>
  <c r="F2196" i="14"/>
  <c r="F2197" i="14"/>
  <c r="F2198" i="14"/>
  <c r="F2199" i="14"/>
  <c r="F2200" i="14"/>
  <c r="F2201" i="14"/>
  <c r="F2202" i="14"/>
  <c r="F2203" i="14"/>
  <c r="F2204" i="14"/>
  <c r="F2205" i="14"/>
  <c r="F2206" i="14"/>
  <c r="F2207" i="14"/>
  <c r="F2208" i="14"/>
  <c r="F2209" i="14"/>
  <c r="F2210" i="14"/>
  <c r="F2211" i="14"/>
  <c r="F2212" i="14"/>
  <c r="F2213" i="14"/>
  <c r="F2214" i="14"/>
  <c r="F2215" i="14"/>
  <c r="F2216" i="14"/>
  <c r="F2217" i="14"/>
  <c r="F2218" i="14"/>
  <c r="F2219" i="14"/>
  <c r="F2220" i="14"/>
  <c r="F2221" i="14"/>
  <c r="F2222" i="14"/>
  <c r="F2223" i="14"/>
  <c r="F2224" i="14"/>
  <c r="F2225" i="14"/>
  <c r="F2226" i="14"/>
  <c r="F2227" i="14"/>
  <c r="F2228" i="14"/>
  <c r="F2229" i="14"/>
  <c r="F2230" i="14"/>
  <c r="F2231" i="14"/>
  <c r="F2232" i="14"/>
  <c r="F2233" i="14"/>
  <c r="F2234" i="14"/>
  <c r="F2235" i="14"/>
  <c r="F2236" i="14"/>
  <c r="F2237" i="14"/>
  <c r="F2238" i="14"/>
  <c r="F2239" i="14"/>
  <c r="F2240" i="14"/>
  <c r="F2241" i="14"/>
  <c r="F2242" i="14"/>
  <c r="F2243" i="14"/>
  <c r="F2244" i="14"/>
  <c r="F2245" i="14"/>
  <c r="F2246" i="14"/>
  <c r="F2247" i="14"/>
  <c r="F2248" i="14"/>
  <c r="F2249" i="14"/>
  <c r="F2250" i="14"/>
  <c r="F2251" i="14"/>
  <c r="F2252" i="14"/>
  <c r="F2253" i="14"/>
  <c r="F2254" i="14"/>
  <c r="F2255" i="14"/>
  <c r="F2256" i="14"/>
  <c r="F2257" i="14"/>
  <c r="F2258" i="14"/>
  <c r="F2259" i="14"/>
  <c r="F2260" i="14"/>
  <c r="F2261" i="14"/>
  <c r="F2262" i="14"/>
  <c r="F2263" i="14"/>
  <c r="F2264" i="14"/>
  <c r="F2265" i="14"/>
  <c r="F2266" i="14"/>
  <c r="F2267" i="14"/>
  <c r="F2268" i="14"/>
  <c r="F2269" i="14"/>
  <c r="F2270" i="14"/>
  <c r="F2271" i="14"/>
  <c r="F2272" i="14"/>
  <c r="F2273" i="14"/>
  <c r="F2274" i="14"/>
  <c r="F2275" i="14"/>
  <c r="F2276" i="14"/>
  <c r="F2277" i="14"/>
  <c r="F2278" i="14"/>
  <c r="F2279" i="14"/>
  <c r="F2280" i="14"/>
  <c r="F2281" i="14"/>
  <c r="F2282" i="14"/>
  <c r="F2283" i="14"/>
  <c r="F2284" i="14"/>
  <c r="F2285" i="14"/>
  <c r="F2286" i="14"/>
  <c r="F2287" i="14"/>
  <c r="F2288" i="14"/>
  <c r="F2289" i="14"/>
  <c r="F2290" i="14"/>
  <c r="F2291" i="14"/>
  <c r="F2292" i="14"/>
  <c r="F2293" i="14"/>
  <c r="F2294" i="14"/>
  <c r="F2295" i="14"/>
  <c r="F2296" i="14"/>
  <c r="F2297" i="14"/>
  <c r="F2298" i="14"/>
  <c r="F2299" i="14"/>
  <c r="F2300" i="14"/>
  <c r="F2301" i="14"/>
  <c r="F2302" i="14"/>
  <c r="F2303" i="14"/>
  <c r="F2304" i="14"/>
  <c r="F2305" i="14"/>
  <c r="F2306" i="14"/>
  <c r="F2307" i="14"/>
  <c r="F2308" i="14"/>
  <c r="F2309" i="14"/>
  <c r="F2310" i="14"/>
  <c r="F2311" i="14"/>
  <c r="F2312" i="14"/>
  <c r="F2313" i="14"/>
  <c r="F2314" i="14"/>
  <c r="F2315" i="14"/>
  <c r="F2316" i="14"/>
  <c r="F2317" i="14"/>
  <c r="F2318" i="14"/>
  <c r="F2319" i="14"/>
  <c r="F2320" i="14"/>
  <c r="F2321" i="14"/>
  <c r="F2322" i="14"/>
  <c r="F2323" i="14"/>
  <c r="F2324" i="14"/>
  <c r="F2325" i="14"/>
  <c r="F2326" i="14"/>
  <c r="F2327" i="14"/>
  <c r="F2328" i="14"/>
  <c r="F2329" i="14"/>
  <c r="F2330" i="14"/>
  <c r="F2331" i="14"/>
  <c r="F2332" i="14"/>
  <c r="F2333" i="14"/>
  <c r="F2334" i="14"/>
  <c r="F2335" i="14"/>
  <c r="F2336" i="14"/>
  <c r="F2337" i="14"/>
  <c r="F2338" i="14"/>
  <c r="F2339" i="14"/>
  <c r="F2340" i="14"/>
  <c r="F2341" i="14"/>
  <c r="F2342" i="14"/>
  <c r="F2343" i="14"/>
  <c r="F2344" i="14"/>
  <c r="F2345" i="14"/>
  <c r="F2346" i="14"/>
  <c r="F2347" i="14"/>
  <c r="F2348" i="14"/>
  <c r="F2349" i="14"/>
  <c r="F2350" i="14"/>
  <c r="F2351" i="14"/>
  <c r="F2352" i="14"/>
  <c r="F2353" i="14"/>
  <c r="F2354" i="14"/>
  <c r="F2355" i="14"/>
  <c r="F2356" i="14"/>
  <c r="F2357" i="14"/>
  <c r="F2358" i="14"/>
  <c r="F2359" i="14"/>
  <c r="F2360" i="14"/>
  <c r="F2361" i="14"/>
  <c r="F2362" i="14"/>
  <c r="F2363" i="14"/>
  <c r="F2364" i="14"/>
  <c r="F2365" i="14"/>
  <c r="F2366" i="14"/>
  <c r="F2367" i="14"/>
  <c r="F2368" i="14"/>
  <c r="F2369" i="14"/>
  <c r="F2370" i="14"/>
  <c r="F2371" i="14"/>
  <c r="F2372" i="14"/>
  <c r="F2373" i="14"/>
  <c r="F2374" i="14"/>
  <c r="F2375" i="14"/>
  <c r="F2376" i="14"/>
  <c r="F2377" i="14"/>
  <c r="F2378" i="14"/>
  <c r="F2379" i="14"/>
  <c r="F2380" i="14"/>
  <c r="F2381" i="14"/>
  <c r="F2382" i="14"/>
  <c r="F2383" i="14"/>
  <c r="F2384" i="14"/>
  <c r="F2385" i="14"/>
  <c r="F2386" i="14"/>
  <c r="F2387" i="14"/>
  <c r="F2388" i="14"/>
  <c r="F2389" i="14"/>
  <c r="F2390" i="14"/>
  <c r="F2391" i="14"/>
  <c r="F2392" i="14"/>
  <c r="F2393" i="14"/>
  <c r="F2394" i="14"/>
  <c r="F2395" i="14"/>
  <c r="F2396" i="14"/>
  <c r="F2397" i="14"/>
  <c r="F2398" i="14"/>
  <c r="F2399" i="14"/>
  <c r="F2400" i="14"/>
  <c r="F2401" i="14"/>
  <c r="F2402" i="14"/>
  <c r="F2403" i="14"/>
  <c r="F2404" i="14"/>
  <c r="F2405" i="14"/>
  <c r="F2406" i="14"/>
  <c r="F2407" i="14"/>
  <c r="F2408" i="14"/>
  <c r="F2409" i="14"/>
  <c r="F2410" i="14"/>
  <c r="F2411" i="14"/>
  <c r="F2412" i="14"/>
  <c r="F2413" i="14"/>
  <c r="F2414" i="14"/>
  <c r="F2415" i="14"/>
  <c r="F2416" i="14"/>
  <c r="F2417" i="14"/>
  <c r="F2418" i="14"/>
  <c r="F2419" i="14"/>
  <c r="F2420" i="14"/>
  <c r="F2421" i="14"/>
  <c r="F2422" i="14"/>
  <c r="F2423" i="14"/>
  <c r="F2424" i="14"/>
  <c r="F2425" i="14"/>
  <c r="F2426" i="14"/>
  <c r="F2427" i="14"/>
  <c r="F2428" i="14"/>
  <c r="F2429" i="14"/>
  <c r="F2430" i="14"/>
  <c r="F2431" i="14"/>
  <c r="F2432" i="14"/>
  <c r="F2433" i="14"/>
  <c r="F2434" i="14"/>
  <c r="F2435" i="14"/>
  <c r="F2436" i="14"/>
  <c r="F2437" i="14"/>
  <c r="F2438" i="14"/>
  <c r="F2439" i="14"/>
  <c r="F2440" i="14"/>
  <c r="F2441" i="14"/>
  <c r="F2442" i="14"/>
  <c r="F2443" i="14"/>
  <c r="F2444" i="14"/>
  <c r="F2445" i="14"/>
  <c r="F2446" i="14"/>
  <c r="F2447" i="14"/>
  <c r="F2448" i="14"/>
  <c r="F2449" i="14"/>
  <c r="F2450" i="14"/>
  <c r="F2451" i="14"/>
  <c r="F2452" i="14"/>
  <c r="F2453" i="14"/>
  <c r="F2454" i="14"/>
  <c r="F2455" i="14"/>
  <c r="F2456" i="14"/>
  <c r="F2457" i="14"/>
  <c r="F2458" i="14"/>
  <c r="F2459" i="14"/>
  <c r="F2460" i="14"/>
  <c r="F2461" i="14"/>
  <c r="F2462" i="14"/>
  <c r="F2463" i="14"/>
  <c r="F2464" i="14"/>
  <c r="F2465" i="14"/>
  <c r="F2466" i="14"/>
  <c r="F2467" i="14"/>
  <c r="F2468" i="14"/>
  <c r="F2469" i="14"/>
  <c r="F2470" i="14"/>
  <c r="F2471" i="14"/>
  <c r="F2472" i="14"/>
  <c r="F2473" i="14"/>
  <c r="F2474" i="14"/>
  <c r="F2475" i="14"/>
  <c r="F2476" i="14"/>
  <c r="F2477" i="14"/>
  <c r="F2478" i="14"/>
  <c r="F2479" i="14"/>
  <c r="F2480" i="14"/>
  <c r="F2481" i="14"/>
  <c r="F2482" i="14"/>
  <c r="F2483" i="14"/>
  <c r="F2484" i="14"/>
  <c r="F2485" i="14"/>
  <c r="F2486" i="14"/>
  <c r="F2487" i="14"/>
  <c r="F2488" i="14"/>
  <c r="F2489" i="14"/>
  <c r="F2490" i="14"/>
  <c r="F2491" i="14"/>
  <c r="F2492" i="14"/>
  <c r="F2493" i="14"/>
  <c r="F2494" i="14"/>
  <c r="F2495" i="14"/>
  <c r="F2496" i="14"/>
  <c r="F2497" i="14"/>
  <c r="F2498" i="14"/>
  <c r="F2499" i="14"/>
  <c r="F2500" i="14"/>
  <c r="F2501" i="14"/>
  <c r="F2502" i="14"/>
  <c r="F2503" i="14"/>
  <c r="F2504" i="14"/>
  <c r="F2505" i="14"/>
  <c r="F2506" i="14"/>
  <c r="F2507" i="14"/>
  <c r="F2508" i="14"/>
  <c r="F2509" i="14"/>
  <c r="F2510" i="14"/>
  <c r="F2511" i="14"/>
  <c r="F2512" i="14"/>
  <c r="F2513" i="14"/>
  <c r="F2514" i="14"/>
  <c r="F2515" i="14"/>
  <c r="F2516" i="14"/>
  <c r="F2517" i="14"/>
  <c r="F2518" i="14"/>
  <c r="F2519" i="14"/>
  <c r="F2520" i="14"/>
  <c r="F2521" i="14"/>
  <c r="F2522" i="14"/>
  <c r="F2523" i="14"/>
  <c r="F2524" i="14"/>
  <c r="F2525" i="14"/>
  <c r="F2526" i="14"/>
  <c r="F2527" i="14"/>
  <c r="F2528" i="14"/>
  <c r="F2529" i="14"/>
  <c r="F2530" i="14"/>
  <c r="F2531" i="14"/>
  <c r="F2532" i="14"/>
  <c r="F2533" i="14"/>
  <c r="F2534" i="14"/>
  <c r="F2535" i="14"/>
  <c r="F2536" i="14"/>
  <c r="F2537" i="14"/>
  <c r="F2538" i="14"/>
  <c r="F2539" i="14"/>
  <c r="F2540" i="14"/>
  <c r="F2541" i="14"/>
  <c r="F2542" i="14"/>
  <c r="F2543" i="14"/>
  <c r="F2544" i="14"/>
  <c r="F2545" i="14"/>
  <c r="F2546" i="14"/>
  <c r="F2547" i="14"/>
  <c r="F2548" i="14"/>
  <c r="F2549" i="14"/>
  <c r="F2550" i="14"/>
  <c r="F2551" i="14"/>
  <c r="F2552" i="14"/>
  <c r="F2553" i="14"/>
  <c r="F2554" i="14"/>
  <c r="F2555" i="14"/>
  <c r="F2556" i="14"/>
  <c r="F2557" i="14"/>
  <c r="F2558" i="14"/>
  <c r="F2559" i="14"/>
  <c r="F2560" i="14"/>
  <c r="F2561" i="14"/>
  <c r="F2562" i="14"/>
  <c r="F2563" i="14"/>
  <c r="F2564" i="14"/>
  <c r="F2565" i="14"/>
  <c r="F2566" i="14"/>
  <c r="F2567" i="14"/>
  <c r="F2568" i="14"/>
  <c r="F2569" i="14"/>
  <c r="F2570" i="14"/>
  <c r="F2571" i="14"/>
  <c r="F2572" i="14"/>
  <c r="F2573" i="14"/>
  <c r="F2574" i="14"/>
  <c r="F2575" i="14"/>
  <c r="F2576" i="14"/>
  <c r="F2577" i="14"/>
  <c r="F2578" i="14"/>
  <c r="F2579" i="14"/>
  <c r="F2580" i="14"/>
  <c r="F2581" i="14"/>
  <c r="F2582" i="14"/>
  <c r="F2583" i="14"/>
  <c r="F2584" i="14"/>
  <c r="F2585" i="14"/>
  <c r="F2586" i="14"/>
  <c r="F2587" i="14"/>
  <c r="F2588" i="14"/>
  <c r="F2589" i="14"/>
  <c r="F2590" i="14"/>
  <c r="F2591" i="14"/>
  <c r="F2592" i="14"/>
  <c r="F2593" i="14"/>
  <c r="F2594" i="14"/>
  <c r="F2595" i="14"/>
  <c r="F2596" i="14"/>
  <c r="F2597" i="14"/>
  <c r="F2598" i="14"/>
  <c r="F2599" i="14"/>
  <c r="F2600" i="14"/>
  <c r="F2601" i="14"/>
  <c r="F2602" i="14"/>
  <c r="F2603" i="14"/>
  <c r="F2604" i="14"/>
  <c r="F2605" i="14"/>
  <c r="F2606" i="14"/>
  <c r="F2607" i="14"/>
  <c r="F2608" i="14"/>
  <c r="F2609" i="14"/>
  <c r="F2610" i="14"/>
  <c r="F2611" i="14"/>
  <c r="F2612" i="14"/>
  <c r="F2613" i="14"/>
  <c r="F2614" i="14"/>
  <c r="F2615" i="14"/>
  <c r="F2616" i="14"/>
  <c r="F2617" i="14"/>
  <c r="F2618" i="14"/>
  <c r="F2619" i="14"/>
  <c r="F2620" i="14"/>
  <c r="F2621" i="14"/>
  <c r="F2622" i="14"/>
  <c r="F2623" i="14"/>
  <c r="F2624" i="14"/>
  <c r="F2625" i="14"/>
  <c r="F2626" i="14"/>
  <c r="F2627" i="14"/>
  <c r="F2628" i="14"/>
  <c r="F2629" i="14"/>
  <c r="F2630" i="14"/>
  <c r="F2631" i="14"/>
  <c r="F2632" i="14"/>
  <c r="F2633" i="14"/>
  <c r="F2634" i="14"/>
  <c r="F2635" i="14"/>
  <c r="F2636" i="14"/>
  <c r="F2637" i="14"/>
  <c r="F2638" i="14"/>
  <c r="F2639" i="14"/>
  <c r="F2640" i="14"/>
  <c r="F2641" i="14"/>
  <c r="F2642" i="14"/>
  <c r="F2643" i="14"/>
  <c r="F2644" i="14"/>
  <c r="F2645" i="14"/>
  <c r="F2646" i="14"/>
  <c r="F2647" i="14"/>
  <c r="F2648" i="14"/>
  <c r="F2649" i="14"/>
  <c r="F2650" i="14"/>
  <c r="F2651" i="14"/>
  <c r="F2652" i="14"/>
  <c r="F2653" i="14"/>
  <c r="F2654" i="14"/>
  <c r="F2655" i="14"/>
  <c r="F2656" i="14"/>
  <c r="F2657" i="14"/>
  <c r="F2658" i="14"/>
  <c r="F2659" i="14"/>
  <c r="F2660" i="14"/>
  <c r="F2661" i="14"/>
  <c r="F2662" i="14"/>
  <c r="F2663" i="14"/>
  <c r="F2664" i="14"/>
  <c r="F2665" i="14"/>
  <c r="F2666" i="14"/>
  <c r="F2667" i="14"/>
  <c r="F2668" i="14"/>
  <c r="F2669" i="14"/>
  <c r="F2670" i="14"/>
  <c r="F2671" i="14"/>
  <c r="F2672" i="14"/>
  <c r="F2673" i="14"/>
  <c r="F2674" i="14"/>
  <c r="F2675" i="14"/>
  <c r="F2676" i="14"/>
  <c r="F2677" i="14"/>
  <c r="F2678" i="14"/>
  <c r="F2679" i="14"/>
  <c r="F2680" i="14"/>
  <c r="F2681" i="14"/>
  <c r="F2682" i="14"/>
  <c r="F2683" i="14"/>
  <c r="F2684" i="14"/>
  <c r="F2685" i="14"/>
  <c r="F2686" i="14"/>
  <c r="F2687" i="14"/>
  <c r="F2688" i="14"/>
  <c r="F2689" i="14"/>
  <c r="F2690" i="14"/>
  <c r="F2691" i="14"/>
  <c r="F2692" i="14"/>
  <c r="F2693" i="14"/>
  <c r="F2694" i="14"/>
  <c r="F2695" i="14"/>
  <c r="F2696" i="14"/>
  <c r="F2697" i="14"/>
  <c r="F2698" i="14"/>
  <c r="F2699" i="14"/>
  <c r="F2700" i="14"/>
  <c r="F2701" i="14"/>
  <c r="F2702" i="14"/>
  <c r="F2703" i="14"/>
  <c r="F2704" i="14"/>
  <c r="F2705" i="14"/>
  <c r="F2706" i="14"/>
  <c r="F2707" i="14"/>
  <c r="F2708" i="14"/>
  <c r="F2709" i="14"/>
  <c r="F2710" i="14"/>
  <c r="F2711" i="14"/>
  <c r="F2712" i="14"/>
  <c r="F2713" i="14"/>
  <c r="F2714" i="14"/>
  <c r="F2715" i="14"/>
  <c r="F2716" i="14"/>
  <c r="F2717" i="14"/>
  <c r="F2718" i="14"/>
  <c r="F2719" i="14"/>
  <c r="F2720" i="14"/>
  <c r="F2721" i="14"/>
  <c r="F2722" i="14"/>
  <c r="F2723" i="14"/>
  <c r="F2724" i="14"/>
  <c r="F2725" i="14"/>
  <c r="F2726" i="14"/>
  <c r="F2727" i="14"/>
  <c r="F2728" i="14"/>
  <c r="F2729" i="14"/>
  <c r="F2730" i="14"/>
  <c r="F2731" i="14"/>
  <c r="F2732" i="14"/>
  <c r="F2733" i="14"/>
  <c r="F2734" i="14"/>
  <c r="F2735" i="14"/>
  <c r="F2736" i="14"/>
  <c r="F2737" i="14"/>
  <c r="F2738" i="14"/>
  <c r="F2739" i="14"/>
  <c r="F2740" i="14"/>
  <c r="F2741" i="14"/>
  <c r="F2742" i="14"/>
  <c r="F2743" i="14"/>
  <c r="F2744" i="14"/>
  <c r="F2745" i="14"/>
  <c r="F2746" i="14"/>
  <c r="F2747" i="14"/>
  <c r="F2748" i="14"/>
  <c r="F2749" i="14"/>
  <c r="F2750" i="14"/>
  <c r="F2751" i="14"/>
  <c r="F2752" i="14"/>
  <c r="F2753" i="14"/>
  <c r="F2754" i="14"/>
  <c r="F2755" i="14"/>
  <c r="F2756" i="14"/>
  <c r="F2757" i="14"/>
  <c r="F2758" i="14"/>
  <c r="F2759" i="14"/>
  <c r="F2760" i="14"/>
  <c r="F2761" i="14"/>
  <c r="F2762" i="14"/>
  <c r="F2763" i="14"/>
  <c r="F2764" i="14"/>
  <c r="F2765" i="14"/>
  <c r="F2766" i="14"/>
  <c r="F2767" i="14"/>
  <c r="F2768" i="14"/>
  <c r="F2769" i="14"/>
  <c r="F2770" i="14"/>
  <c r="F2771" i="14"/>
  <c r="F2772" i="14"/>
  <c r="F2773" i="14"/>
  <c r="F2774" i="14"/>
  <c r="F2775" i="14"/>
  <c r="F2776" i="14"/>
  <c r="F2777" i="14"/>
  <c r="F2778" i="14"/>
  <c r="F2779" i="14"/>
  <c r="F2780" i="14"/>
  <c r="F2781" i="14"/>
  <c r="F2782" i="14"/>
  <c r="F2783" i="14"/>
  <c r="F2784" i="14"/>
  <c r="F2785" i="14"/>
  <c r="F2786" i="14"/>
  <c r="F2787" i="14"/>
  <c r="F2788" i="14"/>
  <c r="F2789" i="14"/>
  <c r="F2790" i="14"/>
  <c r="F2791" i="14"/>
  <c r="F2792" i="14"/>
  <c r="F2793" i="14"/>
  <c r="F2794" i="14"/>
  <c r="F2795" i="14"/>
  <c r="F2796" i="14"/>
  <c r="F2797" i="14"/>
  <c r="F2798" i="14"/>
  <c r="F2799" i="14"/>
  <c r="F2800" i="14"/>
  <c r="F2801" i="14"/>
  <c r="F2802" i="14"/>
  <c r="F2803" i="14"/>
  <c r="F2804" i="14"/>
  <c r="F2805" i="14"/>
  <c r="F2806" i="14"/>
  <c r="F2807" i="14"/>
  <c r="F2808" i="14"/>
  <c r="F2809" i="14"/>
  <c r="F2810" i="14"/>
  <c r="F2811" i="14"/>
  <c r="F2812" i="14"/>
  <c r="F2813" i="14"/>
  <c r="F2814" i="14"/>
  <c r="F2815" i="14"/>
  <c r="F2816" i="14"/>
  <c r="F2817" i="14"/>
  <c r="F2818" i="14"/>
  <c r="F2819" i="14"/>
  <c r="F2820" i="14"/>
  <c r="F2821" i="14"/>
  <c r="F2822" i="14"/>
  <c r="F2823" i="14"/>
  <c r="F2824" i="14"/>
  <c r="F2825" i="14"/>
  <c r="F2826" i="14"/>
  <c r="F2827" i="14"/>
  <c r="F2828" i="14"/>
  <c r="F2829" i="14"/>
  <c r="F2830" i="14"/>
  <c r="F2831" i="14"/>
  <c r="F2832" i="14"/>
  <c r="F2833" i="14"/>
  <c r="F2834" i="14"/>
  <c r="F2835" i="14"/>
  <c r="F2836" i="14"/>
  <c r="F2837" i="14"/>
  <c r="F2838" i="14"/>
  <c r="F2839" i="14"/>
  <c r="F2840" i="14"/>
  <c r="F2841" i="14"/>
  <c r="F2842" i="14"/>
  <c r="F2843" i="14"/>
  <c r="F2844" i="14"/>
  <c r="F2845" i="14"/>
  <c r="F2846" i="14"/>
  <c r="F2847" i="14"/>
  <c r="F2848" i="14"/>
  <c r="F2849" i="14"/>
  <c r="F2850" i="14"/>
  <c r="F2851" i="14"/>
  <c r="F2852" i="14"/>
  <c r="F2853" i="14"/>
  <c r="F2854" i="14"/>
  <c r="F2855" i="14"/>
  <c r="F2856" i="14"/>
  <c r="F2857" i="14"/>
  <c r="F2858" i="14"/>
  <c r="F2859" i="14"/>
  <c r="F2860" i="14"/>
  <c r="F2861" i="14"/>
  <c r="F2862" i="14"/>
  <c r="F2863" i="14"/>
  <c r="F2864" i="14"/>
  <c r="F2865" i="14"/>
  <c r="F2866" i="14"/>
  <c r="F2867" i="14"/>
  <c r="F2868" i="14"/>
  <c r="F2869" i="14"/>
  <c r="F2870" i="14"/>
  <c r="F2871" i="14"/>
  <c r="F2872" i="14"/>
  <c r="F2873" i="14"/>
  <c r="F2874" i="14"/>
  <c r="F2875" i="14"/>
  <c r="F2876" i="14"/>
  <c r="F2877" i="14"/>
  <c r="F2878" i="14"/>
  <c r="F2879" i="14"/>
  <c r="F2880" i="14"/>
  <c r="F2881" i="14"/>
  <c r="F2882" i="14"/>
  <c r="F2883" i="14"/>
  <c r="F2884" i="14"/>
  <c r="F2885" i="14"/>
  <c r="F2886" i="14"/>
  <c r="F2887" i="14"/>
  <c r="F2888" i="14"/>
  <c r="F2889" i="14"/>
  <c r="F2890" i="14"/>
  <c r="F2891" i="14"/>
  <c r="F2892" i="14"/>
  <c r="F2893" i="14"/>
  <c r="F2894" i="14"/>
  <c r="F2895" i="14"/>
  <c r="F2896" i="14"/>
  <c r="F2897" i="14"/>
  <c r="F2898" i="14"/>
  <c r="F2899" i="14"/>
  <c r="F2900" i="14"/>
  <c r="F2901" i="14"/>
  <c r="F2902" i="14"/>
  <c r="F2903" i="14"/>
  <c r="F2904" i="14"/>
  <c r="F2905" i="14"/>
  <c r="F2906" i="14"/>
  <c r="F2907" i="14"/>
  <c r="F2908" i="14"/>
  <c r="F2909" i="14"/>
  <c r="F2910" i="14"/>
  <c r="F2911" i="14"/>
  <c r="F2912" i="14"/>
  <c r="F2913" i="14"/>
  <c r="F2914" i="14"/>
  <c r="F2915" i="14"/>
  <c r="F2916" i="14"/>
  <c r="F2917" i="14"/>
  <c r="F2918" i="14"/>
  <c r="F2919" i="14"/>
  <c r="F2920" i="14"/>
  <c r="F2921" i="14"/>
  <c r="F2922" i="14"/>
  <c r="F2923" i="14"/>
  <c r="F2924" i="14"/>
  <c r="F2925" i="14"/>
  <c r="F2926" i="14"/>
  <c r="F2927" i="14"/>
  <c r="F2928" i="14"/>
  <c r="F2929" i="14"/>
  <c r="F2930" i="14"/>
  <c r="F2931" i="14"/>
  <c r="F2932" i="14"/>
  <c r="F2933" i="14"/>
  <c r="F2934" i="14"/>
  <c r="F2935" i="14"/>
  <c r="F2936" i="14"/>
  <c r="F2937" i="14"/>
  <c r="F2938" i="14"/>
  <c r="F2939" i="14"/>
  <c r="F2940" i="14"/>
  <c r="F2941" i="14"/>
  <c r="F2942" i="14"/>
  <c r="F2943" i="14"/>
  <c r="F2944" i="14"/>
  <c r="F2945" i="14"/>
  <c r="F2946" i="14"/>
  <c r="F2947" i="14"/>
  <c r="F2948" i="14"/>
  <c r="F2949" i="14"/>
  <c r="F2950" i="14"/>
  <c r="F2951" i="14"/>
  <c r="F2952" i="14"/>
  <c r="F2953" i="14"/>
  <c r="F2954" i="14"/>
  <c r="F2955" i="14"/>
  <c r="F2956" i="14"/>
  <c r="F2957" i="14"/>
  <c r="F2958" i="14"/>
  <c r="F2959" i="14"/>
  <c r="F2960" i="14"/>
  <c r="F2961" i="14"/>
  <c r="F2962" i="14"/>
  <c r="F2963" i="14"/>
  <c r="F2964" i="14"/>
  <c r="F2965" i="14"/>
  <c r="F2966" i="14"/>
  <c r="F2967" i="14"/>
  <c r="F2968" i="14"/>
  <c r="F2969" i="14"/>
  <c r="F2970" i="14"/>
  <c r="F2971" i="14"/>
  <c r="F2972" i="14"/>
  <c r="F2973" i="14"/>
  <c r="F2974" i="14"/>
  <c r="F2975" i="14"/>
  <c r="F2976" i="14"/>
  <c r="F2977" i="14"/>
  <c r="F2978" i="14"/>
  <c r="F2979" i="14"/>
  <c r="F2980" i="14"/>
  <c r="F2981" i="14"/>
  <c r="F2982" i="14"/>
  <c r="F2983" i="14"/>
  <c r="F2984" i="14"/>
  <c r="F2985" i="14"/>
  <c r="F2986" i="14"/>
  <c r="F2987" i="14"/>
  <c r="F2988" i="14"/>
  <c r="F2989" i="14"/>
  <c r="F2990" i="14"/>
  <c r="F2991" i="14"/>
  <c r="F2992" i="14"/>
  <c r="F2993" i="14"/>
  <c r="F2994" i="14"/>
  <c r="F2995" i="14"/>
  <c r="F2996" i="14"/>
  <c r="F2997" i="14"/>
  <c r="F2998" i="14"/>
  <c r="F2999" i="14"/>
  <c r="F3000" i="14"/>
  <c r="F3001" i="14"/>
  <c r="F3002" i="14"/>
  <c r="F3003" i="14"/>
  <c r="F3004" i="14"/>
  <c r="F3005" i="14"/>
  <c r="F3006" i="14"/>
  <c r="F3007" i="14"/>
  <c r="F3008" i="14"/>
  <c r="F3009" i="14"/>
  <c r="F3010" i="14"/>
  <c r="F3011" i="14"/>
  <c r="F3012" i="14"/>
  <c r="F3013" i="14"/>
  <c r="F3014" i="14"/>
  <c r="F3015" i="14"/>
  <c r="F3016" i="14"/>
  <c r="F3017" i="14"/>
  <c r="F3018" i="14"/>
  <c r="F3019" i="14"/>
  <c r="F3020" i="14"/>
  <c r="F3021" i="14"/>
  <c r="F3022" i="14"/>
  <c r="F3023" i="14"/>
  <c r="F3024" i="14"/>
  <c r="F3025" i="14"/>
  <c r="F3026" i="14"/>
  <c r="F3027" i="14"/>
  <c r="F3028" i="14"/>
  <c r="F3029" i="14"/>
  <c r="F3030" i="14"/>
  <c r="F3031" i="14"/>
  <c r="F3032" i="14"/>
  <c r="F3033" i="14"/>
  <c r="F3034" i="14"/>
  <c r="F3035" i="14"/>
  <c r="F3036" i="14"/>
  <c r="F3037" i="14"/>
  <c r="F3038" i="14"/>
  <c r="F3039" i="14"/>
  <c r="F3040" i="14"/>
  <c r="F3041" i="14"/>
  <c r="F3042" i="14"/>
  <c r="F3043" i="14"/>
  <c r="F3044" i="14"/>
  <c r="F3045" i="14"/>
  <c r="F3046" i="14"/>
  <c r="F3047" i="14"/>
  <c r="F3048" i="14"/>
  <c r="F3049" i="14"/>
  <c r="F3050" i="14"/>
  <c r="F3051" i="14"/>
  <c r="F3052" i="14"/>
  <c r="F3053" i="14"/>
  <c r="F3054" i="14"/>
  <c r="F3055" i="14"/>
  <c r="F3056" i="14"/>
  <c r="F3057" i="14"/>
  <c r="F3058" i="14"/>
  <c r="F3059" i="14"/>
  <c r="F3060" i="14"/>
  <c r="F3061" i="14"/>
  <c r="F3062" i="14"/>
  <c r="F3063" i="14"/>
  <c r="F3064" i="14"/>
  <c r="F3065" i="14"/>
  <c r="F3066" i="14"/>
  <c r="F3067" i="14"/>
  <c r="F3068" i="14"/>
  <c r="F3069" i="14"/>
  <c r="F3070" i="14"/>
  <c r="F3071" i="14"/>
  <c r="F3072" i="14"/>
  <c r="F3073" i="14"/>
  <c r="F3074" i="14"/>
  <c r="F3075" i="14"/>
  <c r="F3076" i="14"/>
  <c r="F3077" i="14"/>
  <c r="F3078" i="14"/>
  <c r="F3079" i="14"/>
  <c r="F3080" i="14"/>
  <c r="F3081" i="14"/>
  <c r="F3082" i="14"/>
  <c r="F3083" i="14"/>
  <c r="F3084" i="14"/>
  <c r="F3085" i="14"/>
  <c r="F3086" i="14"/>
  <c r="F3087" i="14"/>
  <c r="F3088" i="14"/>
  <c r="F3089" i="14"/>
  <c r="F3090" i="14"/>
  <c r="F3091" i="14"/>
  <c r="F3092" i="14"/>
  <c r="F3093" i="14"/>
  <c r="F3094" i="14"/>
  <c r="F3095" i="14"/>
  <c r="F3096" i="14"/>
  <c r="F3097" i="14"/>
  <c r="F3098" i="14"/>
  <c r="F3099" i="14"/>
  <c r="F3100" i="14"/>
  <c r="F3101" i="14"/>
  <c r="F3102" i="14"/>
  <c r="F3103" i="14"/>
  <c r="F3104" i="14"/>
  <c r="F3105" i="14"/>
  <c r="F3106" i="14"/>
  <c r="F3107" i="14"/>
  <c r="F3108" i="14"/>
  <c r="F3109" i="14"/>
  <c r="F3110" i="14"/>
  <c r="F3111" i="14"/>
  <c r="F3112" i="14"/>
  <c r="F3113" i="14"/>
  <c r="F3114" i="14"/>
  <c r="F3115" i="14"/>
  <c r="F3116" i="14"/>
  <c r="F3117" i="14"/>
  <c r="F3118" i="14"/>
  <c r="F3119" i="14"/>
  <c r="F3120" i="14"/>
  <c r="F3121" i="14"/>
  <c r="F3122" i="14"/>
  <c r="F3123" i="14"/>
  <c r="F3124" i="14"/>
  <c r="F3125" i="14"/>
  <c r="F3126" i="14"/>
  <c r="F3127" i="14"/>
  <c r="F3128" i="14"/>
  <c r="F3129" i="14"/>
  <c r="F3130" i="14"/>
  <c r="F3131" i="14"/>
  <c r="F3132" i="14"/>
  <c r="F3133" i="14"/>
  <c r="F3134" i="14"/>
  <c r="F3135" i="14"/>
  <c r="F3136" i="14"/>
  <c r="F3137" i="14"/>
  <c r="F3138" i="14"/>
  <c r="F3139" i="14"/>
  <c r="F3140" i="14"/>
  <c r="F3141" i="14"/>
  <c r="F3142" i="14"/>
  <c r="F3143" i="14"/>
  <c r="F3144" i="14"/>
  <c r="F3145" i="14"/>
  <c r="F3146" i="14"/>
  <c r="F3147" i="14"/>
  <c r="F3148" i="14"/>
  <c r="F3149" i="14"/>
  <c r="F3150" i="14"/>
  <c r="F3151" i="14"/>
  <c r="F3152" i="14"/>
  <c r="F3153" i="14"/>
  <c r="F3154" i="14"/>
  <c r="F3155" i="14"/>
  <c r="F3156" i="14"/>
  <c r="F3157" i="14"/>
  <c r="F3158" i="14"/>
  <c r="F3159" i="14"/>
  <c r="F3160" i="14"/>
  <c r="F3161" i="14"/>
  <c r="F3162" i="14"/>
  <c r="F3163" i="14"/>
  <c r="F3164" i="14"/>
  <c r="F3165" i="14"/>
  <c r="F3166" i="14"/>
  <c r="F3167" i="14"/>
  <c r="F3168" i="14"/>
  <c r="F3169" i="14"/>
  <c r="F3170" i="14"/>
  <c r="F3171" i="14"/>
  <c r="F3172" i="14"/>
  <c r="F3173" i="14"/>
  <c r="F3174" i="14"/>
  <c r="F3175" i="14"/>
  <c r="F3176" i="14"/>
  <c r="F3177" i="14"/>
  <c r="F3178" i="14"/>
  <c r="F3179" i="14"/>
  <c r="F3180" i="14"/>
  <c r="F3181" i="14"/>
  <c r="F3182" i="14"/>
  <c r="F3183" i="14"/>
  <c r="F3184" i="14"/>
  <c r="F3185" i="14"/>
  <c r="F3186" i="14"/>
  <c r="F3187" i="14"/>
  <c r="F3188" i="14"/>
  <c r="F3189" i="14"/>
  <c r="F3190" i="14"/>
  <c r="F3191" i="14"/>
  <c r="F3192" i="14"/>
  <c r="F3193" i="14"/>
  <c r="F3194" i="14"/>
  <c r="F3195" i="14"/>
  <c r="F3196" i="14"/>
  <c r="F3197" i="14"/>
  <c r="F3198" i="14"/>
  <c r="F3199" i="14"/>
  <c r="F3200" i="14"/>
  <c r="F3201" i="14"/>
  <c r="F3202" i="14"/>
  <c r="F3203" i="14"/>
  <c r="F3204" i="14"/>
  <c r="F3205" i="14"/>
  <c r="F3206" i="14"/>
  <c r="F3207" i="14"/>
  <c r="F3208" i="14"/>
  <c r="F3209" i="14"/>
  <c r="F3210" i="14"/>
  <c r="F3211" i="14"/>
  <c r="F3212" i="14"/>
  <c r="F3213" i="14"/>
  <c r="F3214" i="14"/>
  <c r="F3215" i="14"/>
  <c r="F3216" i="14"/>
  <c r="F3217" i="14"/>
  <c r="F3218" i="14"/>
  <c r="F3219" i="14"/>
  <c r="F3220" i="14"/>
  <c r="F3221" i="14"/>
  <c r="F3222" i="14"/>
  <c r="F3223" i="14"/>
  <c r="F3224" i="14"/>
  <c r="F3225" i="14"/>
  <c r="F3226" i="14"/>
  <c r="F3227" i="14"/>
  <c r="F3228" i="14"/>
  <c r="F3229" i="14"/>
  <c r="F3230" i="14"/>
  <c r="F3231" i="14"/>
  <c r="F3232" i="14"/>
  <c r="F3233" i="14"/>
  <c r="F3234" i="14"/>
  <c r="F3235" i="14"/>
  <c r="F3236" i="14"/>
  <c r="F3237" i="14"/>
  <c r="F3238" i="14"/>
  <c r="F3239" i="14"/>
  <c r="F3240" i="14"/>
  <c r="F3241" i="14"/>
  <c r="F3242" i="14"/>
  <c r="F3243" i="14"/>
  <c r="F3244" i="14"/>
  <c r="F3245" i="14"/>
  <c r="F3246" i="14"/>
  <c r="F3247" i="14"/>
  <c r="F3248" i="14"/>
  <c r="F3249" i="14"/>
  <c r="F3250" i="14"/>
  <c r="F3251" i="14"/>
  <c r="F3252" i="14"/>
  <c r="F3253" i="14"/>
  <c r="F3254" i="14"/>
  <c r="F3255" i="14"/>
  <c r="F3256" i="14"/>
  <c r="F3257" i="14"/>
  <c r="F3258" i="14"/>
  <c r="F3259" i="14"/>
  <c r="F3260" i="14"/>
  <c r="F3261" i="14"/>
  <c r="F3262" i="14"/>
  <c r="F3263" i="14"/>
  <c r="F3264" i="14"/>
  <c r="F3265" i="14"/>
  <c r="F3266" i="14"/>
  <c r="F3267" i="14"/>
  <c r="F3268" i="14"/>
  <c r="F3269" i="14"/>
  <c r="F3270" i="14"/>
  <c r="F3271" i="14"/>
  <c r="F3272" i="14"/>
  <c r="F3273" i="14"/>
  <c r="F3274" i="14"/>
  <c r="F3275" i="14"/>
  <c r="F3276" i="14"/>
  <c r="F3277" i="14"/>
  <c r="F3278" i="14"/>
  <c r="F3279" i="14"/>
  <c r="F3280" i="14"/>
  <c r="F3281" i="14"/>
  <c r="F3282" i="14"/>
  <c r="F3283" i="14"/>
  <c r="F3284" i="14"/>
  <c r="F3285" i="14"/>
  <c r="F3286" i="14"/>
  <c r="F3287" i="14"/>
  <c r="F3288" i="14"/>
  <c r="F3289" i="14"/>
  <c r="F3290" i="14"/>
  <c r="F3291" i="14"/>
  <c r="F3292" i="14"/>
  <c r="F3293" i="14"/>
  <c r="F3294" i="14"/>
  <c r="F3295" i="14"/>
  <c r="F3296" i="14"/>
  <c r="F3297" i="14"/>
  <c r="F3298" i="14"/>
  <c r="F3299" i="14"/>
  <c r="F3300" i="14"/>
  <c r="F3301" i="14"/>
  <c r="F3302" i="14"/>
  <c r="F3303" i="14"/>
  <c r="F3304" i="14"/>
  <c r="F3305" i="14"/>
  <c r="F3306" i="14"/>
  <c r="F3307" i="14"/>
  <c r="F3308" i="14"/>
  <c r="F3309" i="14"/>
  <c r="F3310" i="14"/>
  <c r="F3311" i="14"/>
  <c r="F3312" i="14"/>
  <c r="F3313" i="14"/>
  <c r="F3314" i="14"/>
  <c r="F3315" i="14"/>
  <c r="F3316" i="14"/>
  <c r="F3317" i="14"/>
  <c r="F3318" i="14"/>
  <c r="F3319" i="14"/>
  <c r="F3320" i="14"/>
  <c r="F3321" i="14"/>
  <c r="F3322" i="14"/>
  <c r="F3323" i="14"/>
  <c r="F3324" i="14"/>
  <c r="F3325" i="14"/>
  <c r="F3326" i="14"/>
  <c r="F3327" i="14"/>
  <c r="F3328" i="14"/>
  <c r="F3329" i="14"/>
  <c r="F3330" i="14"/>
  <c r="F3331" i="14"/>
  <c r="F3332" i="14"/>
  <c r="F3333" i="14"/>
  <c r="F3334" i="14"/>
  <c r="F3335" i="14"/>
  <c r="F3336" i="14"/>
  <c r="F3337" i="14"/>
  <c r="F3338" i="14"/>
  <c r="F3339" i="14"/>
  <c r="F3340" i="14"/>
  <c r="F3341" i="14"/>
  <c r="F3342" i="14"/>
  <c r="F3343" i="14"/>
  <c r="F3344" i="14"/>
  <c r="F3345" i="14"/>
  <c r="F3346" i="14"/>
  <c r="F3347" i="14"/>
  <c r="F3348" i="14"/>
  <c r="F3349" i="14"/>
  <c r="F3350" i="14"/>
  <c r="F3351" i="14"/>
  <c r="F3352" i="14"/>
  <c r="F3353" i="14"/>
  <c r="F3354" i="14"/>
  <c r="F3355" i="14"/>
  <c r="F3356" i="14"/>
  <c r="F3357" i="14"/>
  <c r="F3358" i="14"/>
  <c r="F3359" i="14"/>
  <c r="F3360" i="14"/>
  <c r="F3361" i="14"/>
  <c r="F3362" i="14"/>
  <c r="F3363" i="14"/>
  <c r="F3364" i="14"/>
  <c r="F3365" i="14"/>
  <c r="F3366" i="14"/>
  <c r="F3367" i="14"/>
  <c r="F3368" i="14"/>
  <c r="F3369" i="14"/>
  <c r="F3370" i="14"/>
  <c r="F3371" i="14"/>
  <c r="F3372" i="14"/>
  <c r="F3373" i="14"/>
  <c r="F3374" i="14"/>
  <c r="F3375" i="14"/>
  <c r="F3376" i="14"/>
  <c r="F3377" i="14"/>
  <c r="F3378" i="14"/>
  <c r="F3379" i="14"/>
  <c r="F3380" i="14"/>
  <c r="F3381" i="14"/>
  <c r="F3382" i="14"/>
  <c r="F3383" i="14"/>
  <c r="F3384" i="14"/>
  <c r="F3385" i="14"/>
  <c r="F3386" i="14"/>
  <c r="F3387" i="14"/>
  <c r="F3388" i="14"/>
  <c r="F3389" i="14"/>
  <c r="F3390" i="14"/>
  <c r="F3391" i="14"/>
  <c r="F3392" i="14"/>
  <c r="F3393" i="14"/>
  <c r="F3394" i="14"/>
  <c r="F3395" i="14"/>
  <c r="F3396" i="14"/>
  <c r="F3397" i="14"/>
  <c r="F3398" i="14"/>
  <c r="F3399" i="14"/>
  <c r="F3400" i="14"/>
  <c r="F3401" i="14"/>
  <c r="F3402" i="14"/>
  <c r="F3403" i="14"/>
  <c r="F3404" i="14"/>
  <c r="F3405" i="14"/>
  <c r="F3406" i="14"/>
  <c r="F3407" i="14"/>
  <c r="F3408" i="14"/>
  <c r="F3409" i="14"/>
  <c r="F3410" i="14"/>
  <c r="F3411" i="14"/>
  <c r="F3412" i="14"/>
  <c r="F3413" i="14"/>
  <c r="F3414" i="14"/>
  <c r="F3415" i="14"/>
  <c r="F3416" i="14"/>
  <c r="F3417" i="14"/>
  <c r="F3418" i="14"/>
  <c r="F3419" i="14"/>
  <c r="F3420" i="14"/>
  <c r="F3421" i="14"/>
  <c r="F3422" i="14"/>
  <c r="F3423" i="14"/>
  <c r="F3424" i="14"/>
  <c r="F3425" i="14"/>
  <c r="F3426" i="14"/>
  <c r="F3427" i="14"/>
  <c r="F3428" i="14"/>
  <c r="F3429" i="14"/>
  <c r="F3430" i="14"/>
  <c r="F3431" i="14"/>
  <c r="F3432" i="14"/>
  <c r="F3433" i="14"/>
  <c r="F3434" i="14"/>
  <c r="F3435" i="14"/>
  <c r="F3436" i="14"/>
  <c r="F3437" i="14"/>
  <c r="F3438" i="14"/>
  <c r="F3439" i="14"/>
  <c r="F3440" i="14"/>
  <c r="F3441" i="14"/>
  <c r="F3442" i="14"/>
  <c r="F3443" i="14"/>
  <c r="F3444" i="14"/>
  <c r="F3445" i="14"/>
  <c r="F3446" i="14"/>
  <c r="F3447" i="14"/>
  <c r="F3448" i="14"/>
  <c r="F3449" i="14"/>
  <c r="F3450" i="14"/>
  <c r="F3451" i="14"/>
  <c r="F3452" i="14"/>
  <c r="F3453" i="14"/>
  <c r="F3454" i="14"/>
  <c r="F3455" i="14"/>
  <c r="F3456" i="14"/>
  <c r="F3457" i="14"/>
  <c r="F3458" i="14"/>
  <c r="F3459" i="14"/>
  <c r="F3460" i="14"/>
  <c r="F3461" i="14"/>
  <c r="F3462" i="14"/>
  <c r="F3463" i="14"/>
  <c r="F3464" i="14"/>
  <c r="F3465" i="14"/>
  <c r="F3466" i="14"/>
  <c r="F3467" i="14"/>
  <c r="F3468" i="14"/>
  <c r="F3469" i="14"/>
  <c r="F3470" i="14"/>
  <c r="F3471" i="14"/>
  <c r="F3472" i="14"/>
  <c r="F3473" i="14"/>
  <c r="F3474" i="14"/>
  <c r="F3475" i="14"/>
  <c r="F3476" i="14"/>
  <c r="F3477" i="14"/>
  <c r="F3478" i="14"/>
  <c r="F3479" i="14"/>
  <c r="F3480" i="14"/>
  <c r="F3481" i="14"/>
  <c r="F3482" i="14"/>
  <c r="F3483" i="14"/>
  <c r="F3484" i="14"/>
  <c r="F3485" i="14"/>
  <c r="F3486" i="14"/>
  <c r="F3487" i="14"/>
  <c r="F3488" i="14"/>
  <c r="F3489" i="14"/>
  <c r="F3490" i="14"/>
  <c r="F3491" i="14"/>
  <c r="F3492" i="14"/>
  <c r="F3493" i="14"/>
  <c r="F3494" i="14"/>
  <c r="F3495" i="14"/>
  <c r="F3496" i="14"/>
  <c r="F3497" i="14"/>
  <c r="F3498" i="14"/>
  <c r="F3499" i="14"/>
  <c r="F3500" i="14"/>
  <c r="F3501" i="14"/>
  <c r="F3502" i="14"/>
  <c r="F3503" i="14"/>
  <c r="F3504" i="14"/>
  <c r="F3505" i="14"/>
  <c r="F3506" i="14"/>
  <c r="F3507" i="14"/>
  <c r="F3508" i="14"/>
  <c r="F3509" i="14"/>
  <c r="F3510" i="14"/>
  <c r="F3511" i="14"/>
  <c r="F3512" i="14"/>
  <c r="F3513" i="14"/>
  <c r="F3514" i="14"/>
  <c r="F3515" i="14"/>
  <c r="F3516" i="14"/>
  <c r="F3517" i="14"/>
  <c r="F3518" i="14"/>
  <c r="F3519" i="14"/>
  <c r="F3520" i="14"/>
  <c r="F3521" i="14"/>
  <c r="F3522" i="14"/>
  <c r="F3523" i="14"/>
  <c r="F3524" i="14"/>
  <c r="F3525" i="14"/>
  <c r="F3526" i="14"/>
  <c r="F3527" i="14"/>
  <c r="F3528" i="14"/>
  <c r="F3529" i="14"/>
  <c r="F3530" i="14"/>
  <c r="F3531" i="14"/>
  <c r="F3532" i="14"/>
  <c r="F3533" i="14"/>
  <c r="F3534" i="14"/>
  <c r="F3535" i="14"/>
  <c r="F3536" i="14"/>
  <c r="F3537" i="14"/>
  <c r="F3538" i="14"/>
  <c r="F3539" i="14"/>
  <c r="F3540" i="14"/>
  <c r="F3541" i="14"/>
  <c r="F3542" i="14"/>
  <c r="F3543" i="14"/>
  <c r="F3544" i="14"/>
  <c r="F3545" i="14"/>
  <c r="F3546" i="14"/>
  <c r="F3547" i="14"/>
  <c r="F3548" i="14"/>
  <c r="F3549" i="14"/>
  <c r="F3550" i="14"/>
  <c r="F3551" i="14"/>
  <c r="F3552" i="14"/>
  <c r="F3553" i="14"/>
  <c r="F3554" i="14"/>
  <c r="F3555" i="14"/>
  <c r="F3556" i="14"/>
  <c r="F3557" i="14"/>
  <c r="F3558" i="14"/>
  <c r="F3559" i="14"/>
  <c r="F3560" i="14"/>
  <c r="F3561" i="14"/>
  <c r="F3562" i="14"/>
  <c r="F3563" i="14"/>
  <c r="F3564" i="14"/>
  <c r="F3565" i="14"/>
  <c r="F3566" i="14"/>
  <c r="F3567" i="14"/>
  <c r="F3568" i="14"/>
  <c r="F3569" i="14"/>
  <c r="F3570" i="14"/>
  <c r="F3571" i="14"/>
  <c r="F3572" i="14"/>
  <c r="F3573" i="14"/>
  <c r="F3574" i="14"/>
  <c r="F3575" i="14"/>
  <c r="F3576" i="14"/>
  <c r="F3577" i="14"/>
  <c r="F3578" i="14"/>
  <c r="F3579" i="14"/>
  <c r="F3580" i="14"/>
  <c r="F3581" i="14"/>
  <c r="F3582" i="14"/>
  <c r="F3583" i="14"/>
  <c r="F3584" i="14"/>
  <c r="F3585" i="14"/>
  <c r="F3586" i="14"/>
  <c r="F3587" i="14"/>
  <c r="F3588" i="14"/>
  <c r="F3589" i="14"/>
  <c r="F3590" i="14"/>
  <c r="F3591" i="14"/>
  <c r="F3592" i="14"/>
  <c r="F3593" i="14"/>
  <c r="F3594" i="14"/>
  <c r="F3595" i="14"/>
  <c r="F3596" i="14"/>
  <c r="F3597" i="14"/>
  <c r="F3598" i="14"/>
  <c r="F3599" i="14"/>
  <c r="F3600" i="14"/>
  <c r="F3601" i="14"/>
  <c r="F3602" i="14"/>
  <c r="F3603" i="14"/>
  <c r="F3604" i="14"/>
  <c r="F3605" i="14"/>
  <c r="F3606" i="14"/>
  <c r="F3607" i="14"/>
  <c r="F3608" i="14"/>
  <c r="F3609" i="14"/>
  <c r="F3610" i="14"/>
  <c r="F3611" i="14"/>
  <c r="F3612" i="14"/>
  <c r="F3613" i="14"/>
  <c r="F3614" i="14"/>
  <c r="F3615" i="14"/>
  <c r="F3616" i="14"/>
  <c r="F3617" i="14"/>
  <c r="F3618" i="14"/>
  <c r="F3619" i="14"/>
  <c r="F3620" i="14"/>
  <c r="F3621" i="14"/>
  <c r="F3622" i="14"/>
  <c r="F3623" i="14"/>
  <c r="F3624" i="14"/>
  <c r="F3625" i="14"/>
  <c r="F3626" i="14"/>
  <c r="F3627" i="14"/>
  <c r="F3628" i="14"/>
  <c r="F3629" i="14"/>
  <c r="F3630" i="14"/>
  <c r="F3631" i="14"/>
  <c r="F3632" i="14"/>
  <c r="F3633" i="14"/>
  <c r="F3634" i="14"/>
  <c r="F3635" i="14"/>
  <c r="F3636" i="14"/>
  <c r="F3637" i="14"/>
  <c r="F3638" i="14"/>
  <c r="F3639" i="14"/>
  <c r="F3640" i="14"/>
  <c r="F3641" i="14"/>
  <c r="F3642" i="14"/>
  <c r="F3643" i="14"/>
  <c r="F3644" i="14"/>
  <c r="F3645" i="14"/>
  <c r="F3646" i="14"/>
  <c r="F3647" i="14"/>
  <c r="F3648" i="14"/>
  <c r="F3649" i="14"/>
  <c r="F3650" i="14"/>
  <c r="F3651" i="14"/>
  <c r="F3652" i="14"/>
  <c r="F3653" i="14"/>
  <c r="F3654" i="14"/>
  <c r="F3655" i="14"/>
  <c r="F3656" i="14"/>
  <c r="F3657" i="14"/>
  <c r="F3658" i="14"/>
  <c r="F3659" i="14"/>
  <c r="F3660" i="14"/>
  <c r="F3661" i="14"/>
  <c r="F3662" i="14"/>
  <c r="F3663" i="14"/>
  <c r="F3664" i="14"/>
  <c r="F3665" i="14"/>
  <c r="F3666" i="14"/>
  <c r="F3667" i="14"/>
  <c r="F3668" i="14"/>
  <c r="F3669" i="14"/>
  <c r="F3670" i="14"/>
  <c r="F3671" i="14"/>
  <c r="F3672" i="14"/>
  <c r="F3673" i="14"/>
  <c r="F3674" i="14"/>
  <c r="F3675" i="14"/>
  <c r="F3676" i="14"/>
  <c r="F3677" i="14"/>
  <c r="F3678" i="14"/>
  <c r="F3679" i="14"/>
  <c r="F3680" i="14"/>
  <c r="F3681" i="14"/>
  <c r="F3682" i="14"/>
  <c r="F3683" i="14"/>
  <c r="F3684" i="14"/>
  <c r="F3685" i="14"/>
  <c r="F3686" i="14"/>
  <c r="F3687" i="14"/>
  <c r="F3688" i="14"/>
  <c r="F3689" i="14"/>
  <c r="F3690" i="14"/>
  <c r="F3691" i="14"/>
  <c r="F3692" i="14"/>
  <c r="F3693" i="14"/>
  <c r="F3694" i="14"/>
  <c r="F3695" i="14"/>
  <c r="F3696" i="14"/>
  <c r="F3697" i="14"/>
  <c r="F3698" i="14"/>
  <c r="F3699" i="14"/>
  <c r="F3700" i="14"/>
  <c r="F3701" i="14"/>
  <c r="F3702" i="14"/>
  <c r="F3703" i="14"/>
  <c r="F3704" i="14"/>
  <c r="F3705" i="14"/>
  <c r="F3706" i="14"/>
  <c r="F3707" i="14"/>
  <c r="F3708" i="14"/>
  <c r="F3709" i="14"/>
  <c r="F3710" i="14"/>
  <c r="F3711" i="14"/>
  <c r="F3712" i="14"/>
  <c r="F3713" i="14"/>
  <c r="F3714" i="14"/>
  <c r="F3715" i="14"/>
  <c r="F3716" i="14"/>
  <c r="F3717" i="14"/>
  <c r="F3718" i="14"/>
  <c r="F3719" i="14"/>
  <c r="F3720" i="14"/>
  <c r="F3721" i="14"/>
  <c r="F3722" i="14"/>
  <c r="F3723" i="14"/>
  <c r="F3724" i="14"/>
  <c r="F3725" i="14"/>
  <c r="F3726" i="14"/>
  <c r="F3727" i="14"/>
  <c r="F3728" i="14"/>
  <c r="F3729" i="14"/>
  <c r="F3730" i="14"/>
  <c r="F3731" i="14"/>
  <c r="F3732" i="14"/>
  <c r="F3733" i="14"/>
  <c r="F3734" i="14"/>
  <c r="F3735" i="14"/>
  <c r="F3736" i="14"/>
  <c r="F3737" i="14"/>
  <c r="F3738" i="14"/>
  <c r="F3739" i="14"/>
  <c r="F3740" i="14"/>
  <c r="F3741" i="14"/>
  <c r="F3742" i="14"/>
  <c r="F3743" i="14"/>
  <c r="F3744" i="14"/>
  <c r="F3745" i="14"/>
  <c r="F3746" i="14"/>
  <c r="F3747" i="14"/>
  <c r="F3748" i="14"/>
  <c r="F3749" i="14"/>
  <c r="F3750" i="14"/>
  <c r="F3751" i="14"/>
  <c r="F3752" i="14"/>
  <c r="F3753" i="14"/>
  <c r="F3754" i="14"/>
  <c r="F3755" i="14"/>
  <c r="F3756" i="14"/>
  <c r="F3757" i="14"/>
  <c r="F3758" i="14"/>
  <c r="F3759" i="14"/>
  <c r="F3760" i="14"/>
  <c r="F3761" i="14"/>
  <c r="F3762" i="14"/>
  <c r="F3763" i="14"/>
  <c r="F3764" i="14"/>
  <c r="F3765" i="14"/>
  <c r="F3766" i="14"/>
  <c r="F3767" i="14"/>
  <c r="F3768" i="14"/>
  <c r="F3769" i="14"/>
  <c r="F3770" i="14"/>
  <c r="F3771" i="14"/>
  <c r="F3772" i="14"/>
  <c r="F3773" i="14"/>
  <c r="F3774" i="14"/>
  <c r="F3775" i="14"/>
  <c r="F3776" i="14"/>
  <c r="F3777" i="14"/>
  <c r="F3778" i="14"/>
  <c r="F3779" i="14"/>
  <c r="F3780" i="14"/>
  <c r="F3781" i="14"/>
  <c r="F3782" i="14"/>
  <c r="F3783" i="14"/>
  <c r="F3784" i="14"/>
  <c r="F3785" i="14"/>
  <c r="F3786" i="14"/>
  <c r="F3787" i="14"/>
  <c r="F3788" i="14"/>
  <c r="F3789" i="14"/>
  <c r="F3790" i="14"/>
  <c r="F3791" i="14"/>
  <c r="F3792" i="14"/>
  <c r="F3793" i="14"/>
  <c r="F3794" i="14"/>
  <c r="F3795" i="14"/>
  <c r="F3796" i="14"/>
  <c r="F3797" i="14"/>
  <c r="F3798" i="14"/>
  <c r="F3799" i="14"/>
  <c r="F3800" i="14"/>
  <c r="F3801" i="14"/>
  <c r="F3802" i="14"/>
  <c r="F3803" i="14"/>
  <c r="F3804" i="14"/>
  <c r="F3805" i="14"/>
  <c r="F3806" i="14"/>
  <c r="F3807" i="14"/>
  <c r="F3808" i="14"/>
  <c r="F3809" i="14"/>
  <c r="F3810" i="14"/>
  <c r="F3811" i="14"/>
  <c r="F3812" i="14"/>
  <c r="F3813" i="14"/>
  <c r="F3814" i="14"/>
  <c r="F3815" i="14"/>
  <c r="F3816" i="14"/>
  <c r="F3817" i="14"/>
  <c r="F3818" i="14"/>
  <c r="F3819" i="14"/>
  <c r="F3820" i="14"/>
  <c r="F3821" i="14"/>
  <c r="F3822" i="14"/>
  <c r="F3823" i="14"/>
  <c r="F3824" i="14"/>
  <c r="F3825" i="14"/>
  <c r="F3826" i="14"/>
  <c r="F3827" i="14"/>
  <c r="F3828" i="14"/>
  <c r="F3829" i="14"/>
  <c r="F3830" i="14"/>
  <c r="F3831" i="14"/>
  <c r="F3832" i="14"/>
  <c r="F3833" i="14"/>
  <c r="F3834" i="14"/>
  <c r="F3835" i="14"/>
  <c r="F3836" i="14"/>
  <c r="F3837" i="14"/>
  <c r="F3838" i="14"/>
  <c r="F3839" i="14"/>
  <c r="F3840" i="14"/>
  <c r="F3841" i="14"/>
  <c r="F3842" i="14"/>
  <c r="F3843" i="14"/>
  <c r="F3844" i="14"/>
  <c r="F3845" i="14"/>
  <c r="F3846" i="14"/>
  <c r="F3847" i="14"/>
  <c r="F3848" i="14"/>
  <c r="F3849" i="14"/>
  <c r="F3850" i="14"/>
  <c r="F3851" i="14"/>
  <c r="F3852" i="14"/>
  <c r="F3853" i="14"/>
  <c r="F3854" i="14"/>
  <c r="F3855" i="14"/>
  <c r="F3856" i="14"/>
  <c r="F3857" i="14"/>
  <c r="F3858" i="14"/>
  <c r="F3859" i="14"/>
  <c r="F3860" i="14"/>
  <c r="F3861" i="14"/>
  <c r="F3862" i="14"/>
  <c r="F3863" i="14"/>
  <c r="F3864" i="14"/>
  <c r="F3865" i="14"/>
  <c r="F3866" i="14"/>
  <c r="F3867" i="14"/>
  <c r="F3868" i="14"/>
  <c r="F3869" i="14"/>
  <c r="F3870" i="14"/>
  <c r="F3871" i="14"/>
  <c r="F3872" i="14"/>
  <c r="F3873" i="14"/>
  <c r="F3874" i="14"/>
  <c r="F3875" i="14"/>
  <c r="F3876" i="14"/>
  <c r="F3877" i="14"/>
  <c r="F3878" i="14"/>
  <c r="F3879" i="14"/>
  <c r="F3880" i="14"/>
  <c r="F3881" i="14"/>
  <c r="F3882" i="14"/>
  <c r="F3883" i="14"/>
  <c r="F3884" i="14"/>
  <c r="F3885" i="14"/>
  <c r="F3886" i="14"/>
  <c r="F3887" i="14"/>
  <c r="F3888" i="14"/>
  <c r="F3889" i="14"/>
  <c r="F3890" i="14"/>
  <c r="F3891" i="14"/>
  <c r="F3892" i="14"/>
  <c r="F3893" i="14"/>
  <c r="F3894" i="14"/>
  <c r="F3895" i="14"/>
  <c r="F3896" i="14"/>
  <c r="F3897" i="14"/>
  <c r="F3898" i="14"/>
  <c r="F3899" i="14"/>
  <c r="F3900" i="14"/>
  <c r="F3901" i="14"/>
  <c r="F3902" i="14"/>
  <c r="F3903" i="14"/>
  <c r="F3904" i="14"/>
  <c r="F3905" i="14"/>
  <c r="F3906" i="14"/>
  <c r="F3907" i="14"/>
  <c r="F3908" i="14"/>
  <c r="F3909" i="14"/>
  <c r="F3910" i="14"/>
  <c r="F3911" i="14"/>
  <c r="F3912" i="14"/>
  <c r="F3913" i="14"/>
  <c r="F3914" i="14"/>
  <c r="F3915" i="14"/>
  <c r="F3916" i="14"/>
  <c r="F3917" i="14"/>
  <c r="F3918" i="14"/>
  <c r="F3919" i="14"/>
  <c r="F3920" i="14"/>
  <c r="F3921" i="14"/>
  <c r="F3922" i="14"/>
  <c r="F3923" i="14"/>
  <c r="F3924" i="14"/>
  <c r="F3925" i="14"/>
  <c r="F3926" i="14"/>
  <c r="F3927" i="14"/>
  <c r="F3928" i="14"/>
  <c r="F3929" i="14"/>
  <c r="F3930" i="14"/>
  <c r="F3931" i="14"/>
  <c r="F3932" i="14"/>
  <c r="F3933" i="14"/>
  <c r="F3934" i="14"/>
  <c r="F3935" i="14"/>
  <c r="F3936" i="14"/>
  <c r="F3937" i="14"/>
  <c r="F3938" i="14"/>
  <c r="F3939" i="14"/>
  <c r="F3940" i="14"/>
  <c r="F3941" i="14"/>
  <c r="F3942" i="14"/>
  <c r="F3943" i="14"/>
  <c r="F3944" i="14"/>
  <c r="F3945" i="14"/>
  <c r="F3946" i="14"/>
  <c r="F3947" i="14"/>
  <c r="F3948" i="14"/>
  <c r="F3949" i="14"/>
  <c r="F3950" i="14"/>
  <c r="F3951" i="14"/>
  <c r="F3952" i="14"/>
  <c r="F3953" i="14"/>
  <c r="F3954" i="14"/>
  <c r="F3955" i="14"/>
  <c r="F3956" i="14"/>
  <c r="F3957" i="14"/>
  <c r="F3958" i="14"/>
  <c r="F3959" i="14"/>
  <c r="F3960" i="14"/>
  <c r="F3961" i="14"/>
  <c r="F3962" i="14"/>
  <c r="F3963" i="14"/>
  <c r="F3964" i="14"/>
  <c r="F3965" i="14"/>
  <c r="F3966" i="14"/>
  <c r="F3967" i="14"/>
  <c r="F3968" i="14"/>
  <c r="F3969" i="14"/>
  <c r="F3970" i="14"/>
  <c r="F3971" i="14"/>
  <c r="F3972" i="14"/>
  <c r="F3973" i="14"/>
  <c r="F3974" i="14"/>
  <c r="F3975" i="14"/>
  <c r="F3976" i="14"/>
  <c r="F3977" i="14"/>
  <c r="F3978" i="14"/>
  <c r="F3979" i="14"/>
  <c r="F3980" i="14"/>
  <c r="F3981" i="14"/>
  <c r="F3982" i="14"/>
  <c r="F3983" i="14"/>
  <c r="F3984" i="14"/>
  <c r="F3985" i="14"/>
  <c r="F3986" i="14"/>
  <c r="F3987" i="14"/>
  <c r="F3988" i="14"/>
  <c r="F3989" i="14"/>
  <c r="F3990" i="14"/>
  <c r="F3991" i="14"/>
  <c r="F3992" i="14"/>
  <c r="F3993" i="14"/>
  <c r="F3994" i="14"/>
  <c r="F3995" i="14"/>
  <c r="F3996" i="14"/>
  <c r="F3997" i="14"/>
  <c r="F3998" i="14"/>
  <c r="F3999" i="14"/>
  <c r="F4000" i="14"/>
  <c r="F4001" i="14"/>
  <c r="F4002" i="14"/>
  <c r="F4003" i="14"/>
  <c r="F4004" i="14"/>
  <c r="F4005" i="14"/>
  <c r="F4006" i="14"/>
  <c r="F4007" i="14"/>
  <c r="F4008" i="14"/>
  <c r="F4009" i="14"/>
  <c r="F4010" i="14"/>
  <c r="F4011" i="14"/>
  <c r="F4012" i="14"/>
  <c r="F4013" i="14"/>
  <c r="F4014" i="14"/>
  <c r="F4015" i="14"/>
  <c r="F4016" i="14"/>
  <c r="F4017" i="14"/>
  <c r="F4018" i="14"/>
  <c r="F4019" i="14"/>
  <c r="F4020" i="14"/>
  <c r="F4021" i="14"/>
  <c r="F4022" i="14"/>
  <c r="F4023" i="14"/>
  <c r="F4024" i="14"/>
  <c r="F4025" i="14"/>
  <c r="F4026" i="14"/>
  <c r="F4027" i="14"/>
  <c r="F4028" i="14"/>
  <c r="F4029" i="14"/>
  <c r="F4030" i="14"/>
  <c r="F4031" i="14"/>
  <c r="F4032" i="14"/>
  <c r="F4033" i="14"/>
  <c r="F4034" i="14"/>
  <c r="F4035" i="14"/>
  <c r="F4036" i="14"/>
  <c r="F4037" i="14"/>
  <c r="F4038" i="14"/>
  <c r="F4039" i="14"/>
  <c r="F4040" i="14"/>
  <c r="F4041" i="14"/>
  <c r="F4042" i="14"/>
  <c r="F4043" i="14"/>
  <c r="F4044" i="14"/>
  <c r="F4045" i="14"/>
  <c r="F4046" i="14"/>
  <c r="F4047" i="14"/>
  <c r="F4048" i="14"/>
  <c r="F4049" i="14"/>
  <c r="F4050" i="14"/>
  <c r="F4051" i="14"/>
  <c r="F4052" i="14"/>
  <c r="F4053" i="14"/>
  <c r="F4054" i="14"/>
  <c r="F4055" i="14"/>
  <c r="F4056" i="14"/>
  <c r="F4057" i="14"/>
  <c r="F4058" i="14"/>
  <c r="F4059" i="14"/>
  <c r="F4060" i="14"/>
  <c r="F4061" i="14"/>
  <c r="F4062" i="14"/>
  <c r="F4063" i="14"/>
  <c r="F4064" i="14"/>
  <c r="F4065" i="14"/>
  <c r="F4066" i="14"/>
  <c r="F4067" i="14"/>
  <c r="F4068" i="14"/>
  <c r="F4069" i="14"/>
  <c r="F4070" i="14"/>
  <c r="F4071" i="14"/>
  <c r="F4072" i="14"/>
  <c r="F4073" i="14"/>
  <c r="F4074" i="14"/>
  <c r="F4075" i="14"/>
  <c r="F4076" i="14"/>
  <c r="F4077" i="14"/>
  <c r="F4078" i="14"/>
  <c r="F4079" i="14"/>
  <c r="F4080" i="14"/>
  <c r="F4081" i="14"/>
  <c r="F4082" i="14"/>
  <c r="F4083" i="14"/>
  <c r="F4084" i="14"/>
  <c r="F4085" i="14"/>
  <c r="F4086" i="14"/>
  <c r="F4087" i="14"/>
  <c r="F4088" i="14"/>
  <c r="F4089" i="14"/>
  <c r="F4090" i="14"/>
  <c r="F4091" i="14"/>
  <c r="F4092" i="14"/>
  <c r="F4093" i="14"/>
  <c r="F4094" i="14"/>
  <c r="F4095" i="14"/>
  <c r="F4096" i="14"/>
  <c r="F4097" i="14"/>
  <c r="F4098" i="14"/>
  <c r="F4099" i="14"/>
  <c r="F4100" i="14"/>
  <c r="F4101" i="14"/>
  <c r="F4102" i="14"/>
  <c r="F4103" i="14"/>
  <c r="F4104" i="14"/>
  <c r="F4105" i="14"/>
  <c r="F4106" i="14"/>
  <c r="F4107" i="14"/>
  <c r="F4108" i="14"/>
  <c r="F4109" i="14"/>
  <c r="F4110" i="14"/>
  <c r="F4111" i="14"/>
  <c r="F4112" i="14"/>
  <c r="F4113" i="14"/>
  <c r="F4114" i="14"/>
  <c r="F4115" i="14"/>
  <c r="F4116" i="14"/>
  <c r="F4117" i="14"/>
  <c r="F4118" i="14"/>
  <c r="F4119" i="14"/>
  <c r="F4120" i="14"/>
  <c r="F4121" i="14"/>
  <c r="F4122" i="14"/>
  <c r="F4123" i="14"/>
  <c r="F4124" i="14"/>
  <c r="F4125" i="14"/>
  <c r="F4126" i="14"/>
  <c r="F4127" i="14"/>
  <c r="F4128" i="14"/>
  <c r="F4129" i="14"/>
  <c r="F4130" i="14"/>
  <c r="F4131" i="14"/>
  <c r="F4132" i="14"/>
  <c r="F4133" i="14"/>
  <c r="F4134" i="14"/>
  <c r="F4135" i="14"/>
  <c r="F4136" i="14"/>
  <c r="F4137" i="14"/>
  <c r="F4138" i="14"/>
  <c r="F4139" i="14"/>
  <c r="F4140" i="14"/>
  <c r="F4141" i="14"/>
  <c r="F4142" i="14"/>
  <c r="F4143" i="14"/>
  <c r="F4144" i="14"/>
  <c r="F4145" i="14"/>
  <c r="F4146" i="14"/>
  <c r="F4147" i="14"/>
  <c r="F4148" i="14"/>
  <c r="F4149" i="14"/>
  <c r="F4150" i="14"/>
  <c r="F4151" i="14"/>
  <c r="F4152" i="14"/>
  <c r="F4153" i="14"/>
  <c r="F4154" i="14"/>
  <c r="F4155" i="14"/>
  <c r="F4156" i="14"/>
  <c r="F4157" i="14"/>
  <c r="F4158" i="14"/>
  <c r="F4159" i="14"/>
  <c r="F4160" i="14"/>
  <c r="F4161" i="14"/>
  <c r="F4162" i="14"/>
  <c r="F4163" i="14"/>
  <c r="F4164" i="14"/>
  <c r="F4165" i="14"/>
  <c r="F4166" i="14"/>
  <c r="F4167" i="14"/>
  <c r="F4168" i="14"/>
  <c r="F4169" i="14"/>
  <c r="F4170" i="14"/>
  <c r="F4171" i="14"/>
  <c r="F4172" i="14"/>
  <c r="F4173" i="14"/>
  <c r="F4174" i="14"/>
  <c r="F4175" i="14"/>
  <c r="F4176" i="14"/>
  <c r="F4177" i="14"/>
  <c r="F4178" i="14"/>
  <c r="F4179" i="14"/>
  <c r="F4180" i="14"/>
  <c r="F4181" i="14"/>
  <c r="F4182" i="14"/>
  <c r="F4183" i="14"/>
  <c r="F4184" i="14"/>
  <c r="F4185" i="14"/>
  <c r="F4186" i="14"/>
  <c r="F4187" i="14"/>
  <c r="F4188" i="14"/>
  <c r="F4189" i="14"/>
  <c r="F4190" i="14"/>
  <c r="F4191" i="14"/>
  <c r="F4192" i="14"/>
  <c r="F4193" i="14"/>
  <c r="F4194" i="14"/>
  <c r="F4195" i="14"/>
  <c r="F4196" i="14"/>
  <c r="F4197" i="14"/>
  <c r="F4198" i="14"/>
  <c r="F4199" i="14"/>
  <c r="F4200" i="14"/>
  <c r="F4201" i="14"/>
  <c r="F4202" i="14"/>
  <c r="F4203" i="14"/>
  <c r="F4204" i="14"/>
  <c r="F4205" i="14"/>
  <c r="F4206" i="14"/>
  <c r="F4207" i="14"/>
  <c r="F4208" i="14"/>
  <c r="F4209" i="14"/>
  <c r="F4210" i="14"/>
  <c r="F4211" i="14"/>
  <c r="F4212" i="14"/>
  <c r="F4213" i="14"/>
  <c r="F4214" i="14"/>
  <c r="F4215" i="14"/>
  <c r="F4216" i="14"/>
  <c r="F4217" i="14"/>
  <c r="F4218" i="14"/>
  <c r="F4219" i="14"/>
  <c r="F4220" i="14"/>
  <c r="F4221" i="14"/>
  <c r="F4222" i="14"/>
  <c r="F4223" i="14"/>
  <c r="F4224" i="14"/>
  <c r="F4225" i="14"/>
  <c r="F4226" i="14"/>
  <c r="F4227" i="14"/>
  <c r="F4228" i="14"/>
  <c r="F4229" i="14"/>
  <c r="F4230" i="14"/>
  <c r="F4231" i="14"/>
  <c r="F4232" i="14"/>
  <c r="F4233" i="14"/>
  <c r="F4234" i="14"/>
  <c r="F4235" i="14"/>
  <c r="F4236" i="14"/>
  <c r="F4237" i="14"/>
  <c r="F4238" i="14"/>
  <c r="F4239" i="14"/>
  <c r="F4240" i="14"/>
  <c r="F4241" i="14"/>
  <c r="F4242" i="14"/>
  <c r="F4243" i="14"/>
  <c r="F4244" i="14"/>
  <c r="F4245" i="14"/>
  <c r="F4246" i="14"/>
  <c r="F4247" i="14"/>
  <c r="F4248" i="14"/>
  <c r="F4249" i="14"/>
  <c r="F4250" i="14"/>
  <c r="F4251" i="14"/>
  <c r="F4252" i="14"/>
  <c r="F4253" i="14"/>
  <c r="F4254" i="14"/>
  <c r="F4255" i="14"/>
  <c r="F4256" i="14"/>
  <c r="F4257" i="14"/>
  <c r="F4258" i="14"/>
  <c r="F4259" i="14"/>
  <c r="F4260" i="14"/>
  <c r="F4261" i="14"/>
  <c r="F4262" i="14"/>
  <c r="F4263" i="14"/>
  <c r="F4264" i="14"/>
  <c r="F4265" i="14"/>
  <c r="F4266" i="14"/>
  <c r="F4267" i="14"/>
  <c r="F4268" i="14"/>
  <c r="F4269" i="14"/>
  <c r="F4270" i="14"/>
  <c r="F4271" i="14"/>
  <c r="F4272" i="14"/>
  <c r="F4273" i="14"/>
  <c r="F4274" i="14"/>
  <c r="F4275" i="14"/>
  <c r="F4276" i="14"/>
  <c r="F4277" i="14"/>
  <c r="F4278" i="14"/>
  <c r="F4279" i="14"/>
  <c r="F4280" i="14"/>
  <c r="F4281" i="14"/>
  <c r="F4282" i="14"/>
  <c r="F4283" i="14"/>
  <c r="F4284" i="14"/>
  <c r="F4285" i="14"/>
  <c r="F4286" i="14"/>
  <c r="F4287" i="14"/>
  <c r="F4288" i="14"/>
  <c r="F4289" i="14"/>
  <c r="F4290" i="14"/>
  <c r="F4291" i="14"/>
  <c r="F4292" i="14"/>
  <c r="F4293" i="14"/>
  <c r="F4294" i="14"/>
  <c r="F4295" i="14"/>
  <c r="F4296" i="14"/>
  <c r="F4297" i="14"/>
  <c r="F4298" i="14"/>
  <c r="F4299" i="14"/>
  <c r="F4300" i="14"/>
  <c r="F4301" i="14"/>
  <c r="F4302" i="14"/>
  <c r="F4303" i="14"/>
  <c r="F4304" i="14"/>
  <c r="F4305" i="14"/>
  <c r="F4306" i="14"/>
  <c r="F4307" i="14"/>
  <c r="F4308" i="14"/>
  <c r="F4309" i="14"/>
  <c r="F4310" i="14"/>
  <c r="F4311" i="14"/>
  <c r="F4312" i="14"/>
  <c r="F4313" i="14"/>
  <c r="F4314" i="14"/>
  <c r="F4315" i="14"/>
  <c r="F4316" i="14"/>
  <c r="F4317" i="14"/>
  <c r="F4318" i="14"/>
  <c r="F4319" i="14"/>
  <c r="F4320" i="14"/>
  <c r="F4321" i="14"/>
  <c r="F4322" i="14"/>
  <c r="F4323" i="14"/>
  <c r="F4324" i="14"/>
  <c r="F4325" i="14"/>
  <c r="F4326" i="14"/>
  <c r="F4327" i="14"/>
  <c r="F4328" i="14"/>
  <c r="F4329" i="14"/>
  <c r="F4330" i="14"/>
  <c r="F4331" i="14"/>
  <c r="F4332" i="14"/>
  <c r="F4333" i="14"/>
  <c r="F4334" i="14"/>
  <c r="F4335" i="14"/>
  <c r="F4336" i="14"/>
  <c r="F4337" i="14"/>
  <c r="F4338" i="14"/>
  <c r="F4339" i="14"/>
  <c r="F4340" i="14"/>
  <c r="F4341" i="14"/>
  <c r="F4342" i="14"/>
  <c r="F4343" i="14"/>
  <c r="F4344" i="14"/>
  <c r="F4345" i="14"/>
  <c r="F4346" i="14"/>
  <c r="F4347" i="14"/>
  <c r="F4348" i="14"/>
  <c r="F4349" i="14"/>
  <c r="F4350" i="14"/>
  <c r="F4351" i="14"/>
  <c r="F4352" i="14"/>
  <c r="F4353" i="14"/>
  <c r="F4354" i="14"/>
  <c r="F4355" i="14"/>
  <c r="F4356" i="14"/>
  <c r="F4357" i="14"/>
  <c r="F4358" i="14"/>
  <c r="F4359" i="14"/>
  <c r="F4360" i="14"/>
  <c r="F4361" i="14"/>
  <c r="F4362" i="14"/>
  <c r="F4363" i="14"/>
  <c r="F4364" i="14"/>
  <c r="F4365" i="14"/>
  <c r="F4366" i="14"/>
  <c r="F4367" i="14"/>
  <c r="F4368" i="14"/>
  <c r="F4369" i="14"/>
  <c r="F4370" i="14"/>
  <c r="F4371" i="14"/>
  <c r="F4372" i="14"/>
  <c r="F4373" i="14"/>
  <c r="F4374" i="14"/>
  <c r="F4375" i="14"/>
  <c r="F4376" i="14"/>
  <c r="F4377" i="14"/>
  <c r="F4378" i="14"/>
  <c r="F4379" i="14"/>
  <c r="F4380" i="14"/>
  <c r="F4381" i="14"/>
  <c r="F4382" i="14"/>
  <c r="F4383" i="14"/>
  <c r="F4384" i="14"/>
  <c r="F4385" i="14"/>
  <c r="F4386" i="14"/>
  <c r="F4387" i="14"/>
  <c r="F4388" i="14"/>
  <c r="F4389" i="14"/>
  <c r="F4390" i="14"/>
  <c r="F4391" i="14"/>
  <c r="F4392" i="14"/>
  <c r="F4393" i="14"/>
  <c r="F4394" i="14"/>
  <c r="F4395" i="14"/>
  <c r="F4396" i="14"/>
  <c r="F4397" i="14"/>
  <c r="F4398" i="14"/>
  <c r="F4399" i="14"/>
  <c r="F4400" i="14"/>
  <c r="F4401" i="14"/>
  <c r="F4402" i="14"/>
  <c r="F4403" i="14"/>
  <c r="F4404" i="14"/>
  <c r="F4405" i="14"/>
  <c r="F4406" i="14"/>
  <c r="F4407" i="14"/>
  <c r="F4408" i="14"/>
  <c r="F4409" i="14"/>
  <c r="F4410" i="14"/>
  <c r="F4411" i="14"/>
  <c r="F4412" i="14"/>
  <c r="F4413" i="14"/>
  <c r="F4414" i="14"/>
  <c r="F4415" i="14"/>
  <c r="F4416" i="14"/>
  <c r="F4417" i="14"/>
  <c r="F4418" i="14"/>
  <c r="F4419" i="14"/>
  <c r="F4420" i="14"/>
  <c r="F4421" i="14"/>
  <c r="F4422" i="14"/>
  <c r="F4423" i="14"/>
  <c r="F4424" i="14"/>
  <c r="F4425" i="14"/>
  <c r="F4426" i="14"/>
  <c r="F4427" i="14"/>
  <c r="F4428" i="14"/>
  <c r="F4429" i="14"/>
  <c r="F4430" i="14"/>
  <c r="F4431" i="14"/>
  <c r="F4432" i="14"/>
  <c r="F4433" i="14"/>
  <c r="F4434" i="14"/>
  <c r="F4435" i="14"/>
  <c r="F4436" i="14"/>
  <c r="F4437" i="14"/>
  <c r="F4438" i="14"/>
  <c r="F4439" i="14"/>
  <c r="F4440" i="14"/>
  <c r="F4441" i="14"/>
  <c r="F4442" i="14"/>
  <c r="F4443" i="14"/>
  <c r="F4444" i="14"/>
  <c r="F4445" i="14"/>
  <c r="F4446" i="14"/>
  <c r="F4447" i="14"/>
  <c r="F4448" i="14"/>
  <c r="F4449" i="14"/>
  <c r="F4450" i="14"/>
  <c r="F4451" i="14"/>
  <c r="F4452" i="14"/>
  <c r="F4453" i="14"/>
  <c r="F4454" i="14"/>
  <c r="F4455" i="14"/>
  <c r="F4456" i="14"/>
  <c r="F4457" i="14"/>
  <c r="F4458" i="14"/>
  <c r="F4459" i="14"/>
  <c r="F4460" i="14"/>
  <c r="F4461" i="14"/>
  <c r="F4462" i="14"/>
  <c r="F4463" i="14"/>
  <c r="F4464" i="14"/>
  <c r="F4465" i="14"/>
  <c r="F4466" i="14"/>
  <c r="F4467" i="14"/>
  <c r="F4468" i="14"/>
  <c r="F4469" i="14"/>
  <c r="F4470" i="14"/>
  <c r="F4471" i="14"/>
  <c r="F4472" i="14"/>
  <c r="F4473" i="14"/>
  <c r="F4474" i="14"/>
  <c r="F4475" i="14"/>
  <c r="F4476" i="14"/>
  <c r="F4477" i="14"/>
  <c r="F4478" i="14"/>
  <c r="F4479" i="14"/>
  <c r="F4480" i="14"/>
  <c r="F4481" i="14"/>
  <c r="F4482" i="14"/>
  <c r="F4483" i="14"/>
  <c r="F4484" i="14"/>
  <c r="F4485" i="14"/>
  <c r="F4486" i="14"/>
  <c r="F4487" i="14"/>
  <c r="F4488" i="14"/>
  <c r="F4489" i="14"/>
  <c r="F4490" i="14"/>
  <c r="F4491" i="14"/>
  <c r="F4492" i="14"/>
  <c r="F4493" i="14"/>
  <c r="F4494" i="14"/>
  <c r="F4495" i="14"/>
  <c r="F4496" i="14"/>
  <c r="F4497" i="14"/>
  <c r="F4498" i="14"/>
  <c r="F4499" i="14"/>
  <c r="F4500" i="14"/>
  <c r="F4501" i="14"/>
  <c r="F4502" i="14"/>
  <c r="F4503" i="14"/>
  <c r="F4504" i="14"/>
  <c r="F4505" i="14"/>
  <c r="F4506" i="14"/>
  <c r="F4507" i="14"/>
  <c r="F4508" i="14"/>
  <c r="F4509" i="14"/>
  <c r="F4510" i="14"/>
  <c r="F4511" i="14"/>
  <c r="F4512" i="14"/>
  <c r="F4513" i="14"/>
  <c r="F4514" i="14"/>
  <c r="F4515" i="14"/>
  <c r="F4516" i="14"/>
  <c r="F4517" i="14"/>
  <c r="F4518" i="14"/>
  <c r="F4519" i="14"/>
  <c r="F4520" i="14"/>
  <c r="F4521" i="14"/>
  <c r="F4522" i="14"/>
  <c r="F4523" i="14"/>
  <c r="F4524" i="14"/>
  <c r="F4525" i="14"/>
  <c r="F4526" i="14"/>
  <c r="F4527" i="14"/>
  <c r="F4528" i="14"/>
  <c r="F4529" i="14"/>
  <c r="F4530" i="14"/>
  <c r="F4531" i="14"/>
  <c r="F4532" i="14"/>
  <c r="F4533" i="14"/>
  <c r="F4534" i="14"/>
  <c r="F4535" i="14"/>
  <c r="F4536" i="14"/>
  <c r="F4537" i="14"/>
  <c r="F4538" i="14"/>
  <c r="F4539" i="14"/>
  <c r="F4540" i="14"/>
  <c r="F4541" i="14"/>
  <c r="F4542" i="14"/>
  <c r="F4543" i="14"/>
  <c r="F4544" i="14"/>
  <c r="F4545" i="14"/>
  <c r="F4546" i="14"/>
  <c r="F4547" i="14"/>
  <c r="F4548" i="14"/>
  <c r="F4549" i="14"/>
  <c r="F4550" i="14"/>
  <c r="F4551" i="14"/>
  <c r="F4552" i="14"/>
  <c r="F4553" i="14"/>
  <c r="F4554" i="14"/>
  <c r="F4555" i="14"/>
  <c r="F4556" i="14"/>
  <c r="F4557" i="14"/>
  <c r="F4558" i="14"/>
  <c r="F4559" i="14"/>
  <c r="F4560" i="14"/>
  <c r="F4561" i="14"/>
  <c r="F4562" i="14"/>
  <c r="F4563" i="14"/>
  <c r="F4564" i="14"/>
  <c r="F4565" i="14"/>
  <c r="F4566" i="14"/>
  <c r="F4567" i="14"/>
  <c r="F4568" i="14"/>
  <c r="F4569" i="14"/>
  <c r="F4570" i="14"/>
  <c r="F4571" i="14"/>
  <c r="F4572" i="14"/>
  <c r="F4573" i="14"/>
  <c r="F4574" i="14"/>
  <c r="F4575" i="14"/>
  <c r="F4576" i="14"/>
  <c r="F4577" i="14"/>
  <c r="F4578" i="14"/>
  <c r="F4579" i="14"/>
  <c r="F4580" i="14"/>
  <c r="F4581" i="14"/>
  <c r="F4582" i="14"/>
  <c r="F4583" i="14"/>
  <c r="F4584" i="14"/>
  <c r="F4585" i="14"/>
  <c r="F4586" i="14"/>
  <c r="F4587" i="14"/>
  <c r="F4588" i="14"/>
  <c r="F4589" i="14"/>
  <c r="F4590" i="14"/>
  <c r="F4591" i="14"/>
  <c r="F4592" i="14"/>
  <c r="F4593" i="14"/>
  <c r="F4594" i="14"/>
  <c r="F4595" i="14"/>
  <c r="F4596" i="14"/>
  <c r="F4597" i="14"/>
  <c r="F4598" i="14"/>
  <c r="F4599" i="14"/>
  <c r="F4600" i="14"/>
  <c r="F4601" i="14"/>
  <c r="F4602" i="14"/>
  <c r="F4603" i="14"/>
  <c r="F4604" i="14"/>
  <c r="F4605" i="14"/>
  <c r="F4606" i="14"/>
  <c r="F4607" i="14"/>
  <c r="F4608" i="14"/>
  <c r="F4609" i="14"/>
  <c r="F4610" i="14"/>
  <c r="F4611" i="14"/>
  <c r="F4612" i="14"/>
  <c r="F4613" i="14"/>
  <c r="F4614" i="14"/>
  <c r="F4615" i="14"/>
  <c r="F4616" i="14"/>
  <c r="F4617" i="14"/>
  <c r="F4618" i="14"/>
  <c r="F4619" i="14"/>
  <c r="F4620" i="14"/>
  <c r="F4621" i="14"/>
  <c r="F4622" i="14"/>
  <c r="F4623" i="14"/>
  <c r="F4624" i="14"/>
  <c r="F4625" i="14"/>
  <c r="F4626" i="14"/>
  <c r="F4627" i="14"/>
  <c r="F4628" i="14"/>
  <c r="F4629" i="14"/>
  <c r="F4630" i="14"/>
  <c r="F4631" i="14"/>
  <c r="F4632" i="14"/>
  <c r="F4633" i="14"/>
  <c r="F4634" i="14"/>
  <c r="F4635" i="14"/>
  <c r="F4636" i="14"/>
  <c r="F4637" i="14"/>
  <c r="F4638" i="14"/>
  <c r="F4639" i="14"/>
  <c r="F4640" i="14"/>
  <c r="F4641" i="14"/>
  <c r="F4642" i="14"/>
  <c r="F4643" i="14"/>
  <c r="F4644" i="14"/>
  <c r="F4645" i="14"/>
  <c r="F4646" i="14"/>
  <c r="F4647" i="14"/>
  <c r="F4648" i="14"/>
  <c r="F4649" i="14"/>
  <c r="F4650" i="14"/>
  <c r="F4651" i="14"/>
  <c r="F4652" i="14"/>
  <c r="F4653" i="14"/>
  <c r="F4654" i="14"/>
  <c r="F4655" i="14"/>
  <c r="F4656" i="14"/>
  <c r="F4657" i="14"/>
  <c r="F4658" i="14"/>
  <c r="F4659" i="14"/>
  <c r="F4660" i="14"/>
  <c r="F4661" i="14"/>
  <c r="F4662" i="14"/>
  <c r="F4663" i="14"/>
  <c r="F4664" i="14"/>
  <c r="F4665" i="14"/>
  <c r="F4666" i="14"/>
  <c r="F4667" i="14"/>
  <c r="F4668" i="14"/>
  <c r="F4669" i="14"/>
  <c r="F4670" i="14"/>
  <c r="F4671" i="14"/>
  <c r="F4672" i="14"/>
  <c r="F4673" i="14"/>
  <c r="F4674" i="14"/>
  <c r="F4675" i="14"/>
  <c r="F4676" i="14"/>
  <c r="F4677" i="14"/>
  <c r="F4678" i="14"/>
  <c r="F4679" i="14"/>
  <c r="F4680" i="14"/>
  <c r="F4681" i="14"/>
  <c r="F4682" i="14"/>
  <c r="F4683" i="14"/>
  <c r="F4684" i="14"/>
  <c r="F4685" i="14"/>
  <c r="F4686" i="14"/>
  <c r="F4687" i="14"/>
  <c r="F4688" i="14"/>
  <c r="F4689" i="14"/>
  <c r="F4690" i="14"/>
  <c r="F4691" i="14"/>
  <c r="F4692" i="14"/>
  <c r="F4693" i="14"/>
  <c r="F4694" i="14"/>
  <c r="F4695" i="14"/>
  <c r="F4696" i="14"/>
  <c r="F4697" i="14"/>
  <c r="F4698" i="14"/>
  <c r="F4699" i="14"/>
  <c r="F4700" i="14"/>
  <c r="F4701" i="14"/>
  <c r="F4702" i="14"/>
  <c r="F4703" i="14"/>
  <c r="F4704" i="14"/>
  <c r="F4705" i="14"/>
  <c r="F4706" i="14"/>
  <c r="F4707" i="14"/>
  <c r="F4708" i="14"/>
  <c r="F4709" i="14"/>
  <c r="F4710" i="14"/>
  <c r="F4711" i="14"/>
  <c r="F4712" i="14"/>
  <c r="F4713" i="14"/>
  <c r="F4714" i="14"/>
  <c r="F4715" i="14"/>
  <c r="F4716" i="14"/>
  <c r="F4717" i="14"/>
  <c r="F4718" i="14"/>
  <c r="F4719" i="14"/>
  <c r="F4720" i="14"/>
  <c r="F4721" i="14"/>
  <c r="F4722" i="14"/>
  <c r="F4723" i="14"/>
  <c r="F4724" i="14"/>
  <c r="F4725" i="14"/>
  <c r="F4726" i="14"/>
  <c r="F4727" i="14"/>
  <c r="F4728" i="14"/>
  <c r="F4729" i="14"/>
  <c r="F4730" i="14"/>
  <c r="F4731" i="14"/>
  <c r="F4732" i="14"/>
  <c r="F4733" i="14"/>
  <c r="F4734" i="14"/>
  <c r="F4735" i="14"/>
  <c r="F4736" i="14"/>
  <c r="F4737" i="14"/>
  <c r="F4738" i="14"/>
  <c r="F4739" i="14"/>
  <c r="F4740" i="14"/>
  <c r="F4741" i="14"/>
  <c r="F4742" i="14"/>
  <c r="F4743" i="14"/>
  <c r="F4744" i="14"/>
  <c r="F4745" i="14"/>
  <c r="F4746" i="14"/>
  <c r="F4747" i="14"/>
  <c r="F4748" i="14"/>
  <c r="F4749" i="14"/>
  <c r="F4750" i="14"/>
  <c r="F4751" i="14"/>
  <c r="F4752" i="14"/>
  <c r="F4753" i="14"/>
  <c r="F4754" i="14"/>
  <c r="F4755" i="14"/>
  <c r="F4756" i="14"/>
  <c r="F4757" i="14"/>
  <c r="F4758" i="14"/>
  <c r="F4759" i="14"/>
  <c r="F4760" i="14"/>
  <c r="F4761" i="14"/>
  <c r="F4762" i="14"/>
  <c r="F4763" i="14"/>
  <c r="F4764" i="14"/>
  <c r="F4765" i="14"/>
  <c r="F4766" i="14"/>
  <c r="F4767" i="14"/>
  <c r="F4768" i="14"/>
  <c r="F4769" i="14"/>
  <c r="F4770" i="14"/>
  <c r="F4771" i="14"/>
  <c r="F4772" i="14"/>
  <c r="F4773" i="14"/>
  <c r="F4774" i="14"/>
  <c r="F4775" i="14"/>
  <c r="F4776" i="14"/>
  <c r="F4777" i="14"/>
  <c r="F4778" i="14"/>
  <c r="F4779" i="14"/>
  <c r="F4780" i="14"/>
  <c r="F4781" i="14"/>
  <c r="F4782" i="14"/>
  <c r="F4783" i="14"/>
  <c r="F4784" i="14"/>
  <c r="F4785" i="14"/>
  <c r="F4786" i="14"/>
  <c r="F4787" i="14"/>
  <c r="F4788" i="14"/>
  <c r="F4789" i="14"/>
  <c r="F4790" i="14"/>
  <c r="F4791" i="14"/>
  <c r="F4792" i="14"/>
  <c r="F4793" i="14"/>
  <c r="F4794" i="14"/>
  <c r="F4795" i="14"/>
  <c r="F4796" i="14"/>
  <c r="F4797" i="14"/>
  <c r="F4798" i="14"/>
  <c r="F4799" i="14"/>
  <c r="F4800" i="14"/>
  <c r="F4801" i="14"/>
  <c r="F4802" i="14"/>
  <c r="F4803" i="14"/>
  <c r="F4804" i="14"/>
  <c r="F4805" i="14"/>
  <c r="F4806" i="14"/>
  <c r="F4807" i="14"/>
  <c r="F4808" i="14"/>
  <c r="F4809" i="14"/>
  <c r="F4810" i="14"/>
  <c r="F4811" i="14"/>
  <c r="F4812" i="14"/>
  <c r="F4813" i="14"/>
  <c r="F4814" i="14"/>
  <c r="F4815" i="14"/>
  <c r="F4816" i="14"/>
  <c r="F4817" i="14"/>
  <c r="F4818" i="14"/>
  <c r="F4819" i="14"/>
  <c r="F4820" i="14"/>
  <c r="F4821" i="14"/>
  <c r="F4822" i="14"/>
  <c r="F4823" i="14"/>
  <c r="F4824" i="14"/>
  <c r="F4825" i="14"/>
  <c r="F4826" i="14"/>
  <c r="F4827" i="14"/>
  <c r="F4828" i="14"/>
  <c r="F4829" i="14"/>
  <c r="F4830" i="14"/>
  <c r="F4831" i="14"/>
  <c r="F4832" i="14"/>
  <c r="F4833" i="14"/>
  <c r="F4834" i="14"/>
  <c r="F4835" i="14"/>
  <c r="F4836" i="14"/>
  <c r="F4837" i="14"/>
  <c r="F4838" i="14"/>
  <c r="F4839" i="14"/>
  <c r="F4840" i="14"/>
  <c r="F4841" i="14"/>
  <c r="F4842" i="14"/>
  <c r="F4843" i="14"/>
  <c r="F4844" i="14"/>
  <c r="F4845" i="14"/>
  <c r="F4846" i="14"/>
  <c r="F4847" i="14"/>
  <c r="F4848" i="14"/>
  <c r="F4849" i="14"/>
  <c r="F4850" i="14"/>
  <c r="F4851" i="14"/>
  <c r="F4852" i="14"/>
  <c r="F4853" i="14"/>
  <c r="F4854" i="14"/>
  <c r="F4855" i="14"/>
  <c r="F4856" i="14"/>
  <c r="F4857" i="14"/>
  <c r="F4858" i="14"/>
  <c r="F4859" i="14"/>
  <c r="F4860" i="14"/>
  <c r="F4861" i="14"/>
  <c r="F4862" i="14"/>
  <c r="F4863" i="14"/>
  <c r="F4864" i="14"/>
  <c r="F4865" i="14"/>
  <c r="F4866" i="14"/>
  <c r="F4867" i="14"/>
  <c r="F4868" i="14"/>
  <c r="F4869" i="14"/>
  <c r="F4870" i="14"/>
  <c r="F4871" i="14"/>
  <c r="F4872" i="14"/>
  <c r="F4873" i="14"/>
  <c r="F4874" i="14"/>
  <c r="F4875" i="14"/>
  <c r="F4876" i="14"/>
  <c r="F4877" i="14"/>
  <c r="F4878" i="14"/>
  <c r="F4879" i="14"/>
  <c r="F4880" i="14"/>
  <c r="F4881" i="14"/>
  <c r="F4882" i="14"/>
  <c r="F4883" i="14"/>
  <c r="F4884" i="14"/>
  <c r="F4885" i="14"/>
  <c r="F4886" i="14"/>
  <c r="F4887" i="14"/>
  <c r="F4888" i="14"/>
  <c r="F4889" i="14"/>
  <c r="F4890" i="14"/>
  <c r="F4891" i="14"/>
  <c r="F4892" i="14"/>
  <c r="F4893" i="14"/>
  <c r="F4894" i="14"/>
  <c r="F4895" i="14"/>
  <c r="F4896" i="14"/>
  <c r="F4897" i="14"/>
  <c r="F4898" i="14"/>
  <c r="F4899" i="14"/>
  <c r="F4900" i="14"/>
  <c r="F4901" i="14"/>
  <c r="F4902" i="14"/>
  <c r="F4903" i="14"/>
  <c r="F4904" i="14"/>
  <c r="F4905" i="14"/>
  <c r="F4906" i="14"/>
  <c r="F4907" i="14"/>
  <c r="F4908" i="14"/>
  <c r="F4909" i="14"/>
  <c r="F4910" i="14"/>
  <c r="F4911" i="14"/>
  <c r="F4912" i="14"/>
  <c r="F4913" i="14"/>
  <c r="F4914" i="14"/>
  <c r="F4915" i="14"/>
  <c r="F4916" i="14"/>
  <c r="F4917" i="14"/>
  <c r="F4918" i="14"/>
  <c r="F4919" i="14"/>
  <c r="F4920" i="14"/>
  <c r="F4921" i="14"/>
  <c r="F4922" i="14"/>
  <c r="F4923" i="14"/>
  <c r="F4924" i="14"/>
  <c r="F4925" i="14"/>
  <c r="F4926" i="14"/>
  <c r="F4927" i="14"/>
  <c r="F4928" i="14"/>
  <c r="F4929" i="14"/>
  <c r="F4930" i="14"/>
  <c r="F4931" i="14"/>
  <c r="F4932" i="14"/>
  <c r="F4933" i="14"/>
  <c r="F4934" i="14"/>
  <c r="F4935" i="14"/>
  <c r="F4936" i="14"/>
  <c r="F4937" i="14"/>
  <c r="F4938" i="14"/>
  <c r="F4939" i="14"/>
  <c r="F4940" i="14"/>
  <c r="F4941" i="14"/>
  <c r="F4942" i="14"/>
  <c r="F4943" i="14"/>
  <c r="F4944" i="14"/>
  <c r="F4945" i="14"/>
  <c r="F4946" i="14"/>
  <c r="F4947" i="14"/>
  <c r="F4948" i="14"/>
  <c r="F4949" i="14"/>
  <c r="F4950" i="14"/>
  <c r="F4951" i="14"/>
  <c r="F4952" i="14"/>
  <c r="F4953" i="14"/>
  <c r="F4954" i="14"/>
  <c r="F4955" i="14"/>
  <c r="F4956" i="14"/>
  <c r="F4957" i="14"/>
  <c r="F4958" i="14"/>
  <c r="F4959" i="14"/>
  <c r="F4960" i="14"/>
  <c r="F4961" i="14"/>
  <c r="F4962" i="14"/>
  <c r="F4963" i="14"/>
  <c r="F4964" i="14"/>
  <c r="F4965" i="14"/>
  <c r="F4966" i="14"/>
  <c r="F4967" i="14"/>
  <c r="F4968" i="14"/>
  <c r="F4969" i="14"/>
  <c r="F4970" i="14"/>
  <c r="F4971" i="14"/>
  <c r="F4972" i="14"/>
  <c r="F4973" i="14"/>
  <c r="F4974" i="14"/>
  <c r="F4975" i="14"/>
  <c r="F4976" i="14"/>
  <c r="F4977" i="14"/>
  <c r="F4978" i="14"/>
  <c r="F4979" i="14"/>
  <c r="F4980" i="14"/>
  <c r="F4981" i="14"/>
  <c r="F4982" i="14"/>
  <c r="F4983" i="14"/>
  <c r="F4984" i="14"/>
  <c r="F4985" i="14"/>
  <c r="F4986" i="14"/>
  <c r="F4987" i="14"/>
  <c r="F4988" i="14"/>
  <c r="F4989" i="14"/>
  <c r="F4990" i="14"/>
  <c r="F4991" i="14"/>
  <c r="F4992" i="14"/>
  <c r="F4993" i="14"/>
  <c r="F4994" i="14"/>
  <c r="F4995" i="14"/>
  <c r="F4996" i="14"/>
  <c r="F4997" i="14"/>
  <c r="F4998" i="14"/>
  <c r="F4999" i="14"/>
  <c r="F5000" i="14"/>
  <c r="F5001" i="14"/>
  <c r="F5002" i="14"/>
  <c r="F5003" i="14"/>
  <c r="F5004" i="14"/>
  <c r="F5005" i="14"/>
  <c r="F5006" i="14"/>
  <c r="F5007" i="14"/>
  <c r="F5008" i="14"/>
  <c r="F5009" i="14"/>
  <c r="F5010" i="14"/>
  <c r="F5011" i="14"/>
  <c r="F5012" i="14"/>
  <c r="F5013" i="14"/>
  <c r="F5014" i="14"/>
  <c r="F5015" i="14"/>
  <c r="F5016" i="14"/>
  <c r="F5017" i="14"/>
  <c r="F5018" i="14"/>
  <c r="F5019" i="14"/>
  <c r="F5020" i="14"/>
  <c r="F5021" i="14"/>
  <c r="F5022" i="14"/>
  <c r="F5023" i="14"/>
  <c r="F5024" i="14"/>
  <c r="F5025" i="14"/>
  <c r="F5026" i="14"/>
  <c r="F5027" i="14"/>
  <c r="F5028" i="14"/>
  <c r="F5029" i="14"/>
  <c r="F5030" i="14"/>
  <c r="F5031" i="14"/>
  <c r="F5032" i="14"/>
  <c r="F5033" i="14"/>
  <c r="F5034" i="14"/>
  <c r="F5035" i="14"/>
  <c r="F5036" i="14"/>
  <c r="F5037" i="14"/>
  <c r="F5038" i="14"/>
  <c r="F5039" i="14"/>
  <c r="F5040" i="14"/>
  <c r="F5041" i="14"/>
  <c r="F5042" i="14"/>
  <c r="F5043" i="14"/>
  <c r="F5044" i="14"/>
  <c r="F5045" i="14"/>
  <c r="F5046" i="14"/>
  <c r="F5047" i="14"/>
  <c r="F5048" i="14"/>
  <c r="F5049" i="14"/>
  <c r="F5050" i="14"/>
  <c r="F5051" i="14"/>
  <c r="F5052" i="14"/>
  <c r="F5053" i="14"/>
  <c r="F5054" i="14"/>
  <c r="F5055" i="14"/>
  <c r="F5056" i="14"/>
  <c r="F5057" i="14"/>
  <c r="F5058" i="14"/>
  <c r="F5059" i="14"/>
  <c r="F5060" i="14"/>
  <c r="F5061" i="14"/>
  <c r="F5062" i="14"/>
  <c r="F5063" i="14"/>
  <c r="F5064" i="14"/>
  <c r="F5065" i="14"/>
  <c r="F5066" i="14"/>
  <c r="F5067" i="14"/>
  <c r="F5068" i="14"/>
  <c r="F5069" i="14"/>
  <c r="F5070" i="14"/>
  <c r="F5071" i="14"/>
  <c r="F5072" i="14"/>
  <c r="F5073" i="14"/>
  <c r="F5074" i="14"/>
  <c r="F5075" i="14"/>
  <c r="F5076" i="14"/>
  <c r="F5077" i="14"/>
  <c r="F5078" i="14"/>
  <c r="F5079" i="14"/>
  <c r="F5080" i="14"/>
  <c r="F5081" i="14"/>
  <c r="F5082" i="14"/>
  <c r="F5083" i="14"/>
  <c r="F5084" i="14"/>
  <c r="F5085" i="14"/>
  <c r="F5086" i="14"/>
  <c r="F5087" i="14"/>
  <c r="F5088" i="14"/>
  <c r="F5089" i="14"/>
  <c r="F5090" i="14"/>
  <c r="F5091" i="14"/>
  <c r="F5092" i="14"/>
  <c r="F5093" i="14"/>
  <c r="F5094" i="14"/>
  <c r="F5095" i="14"/>
  <c r="F5096" i="14"/>
  <c r="F5097" i="14"/>
  <c r="F5098" i="14"/>
  <c r="F5099" i="14"/>
  <c r="F5100" i="14"/>
  <c r="F5101" i="14"/>
  <c r="F5102" i="14"/>
  <c r="F5103" i="14"/>
  <c r="F5104" i="14"/>
  <c r="F5105" i="14"/>
  <c r="F5106" i="14"/>
  <c r="F5107" i="14"/>
  <c r="F5108" i="14"/>
  <c r="F5109" i="14"/>
  <c r="F5110" i="14"/>
  <c r="F5111" i="14"/>
  <c r="F5112" i="14"/>
  <c r="F5113" i="14"/>
  <c r="F5114" i="14"/>
  <c r="F5115" i="14"/>
  <c r="F5116" i="14"/>
  <c r="F5117" i="14"/>
  <c r="F5118" i="14"/>
  <c r="F5119" i="14"/>
  <c r="F5120" i="14"/>
  <c r="F5121" i="14"/>
  <c r="F5122" i="14"/>
  <c r="F5123" i="14"/>
  <c r="F5124" i="14"/>
  <c r="F5125" i="14"/>
  <c r="F5126" i="14"/>
  <c r="F5127" i="14"/>
  <c r="F5128" i="14"/>
  <c r="F5129" i="14"/>
  <c r="F5130" i="14"/>
  <c r="F5131" i="14"/>
  <c r="F5132" i="14"/>
  <c r="F5133" i="14"/>
  <c r="F5134" i="14"/>
  <c r="F5135" i="14"/>
  <c r="F5136" i="14"/>
  <c r="F5137" i="14"/>
  <c r="F5138" i="14"/>
  <c r="F5139" i="14"/>
  <c r="F5140" i="14"/>
  <c r="F5141" i="14"/>
  <c r="F5142" i="14"/>
  <c r="F5143" i="14"/>
  <c r="F5144" i="14"/>
  <c r="F5145" i="14"/>
  <c r="F5146" i="14"/>
  <c r="F5147" i="14"/>
  <c r="F5148" i="14"/>
  <c r="F5149" i="14"/>
  <c r="F5150" i="14"/>
  <c r="F5151" i="14"/>
  <c r="F5152" i="14"/>
  <c r="F5153" i="14"/>
  <c r="F5154" i="14"/>
  <c r="F5155" i="14"/>
  <c r="F5156" i="14"/>
  <c r="F5157" i="14"/>
  <c r="F5158" i="14"/>
  <c r="F5159" i="14"/>
  <c r="F5160" i="14"/>
  <c r="F5161" i="14"/>
  <c r="F5162" i="14"/>
  <c r="F5163" i="14"/>
  <c r="F5164" i="14"/>
  <c r="F5165" i="14"/>
  <c r="F5166" i="14"/>
  <c r="F5167" i="14"/>
  <c r="F5168" i="14"/>
  <c r="F5169" i="14"/>
  <c r="F5170" i="14"/>
  <c r="F5171" i="14"/>
  <c r="F5172" i="14"/>
  <c r="F5173" i="14"/>
  <c r="F5174" i="14"/>
  <c r="F5175" i="14"/>
  <c r="F5176" i="14"/>
  <c r="F5177" i="14"/>
  <c r="F5178" i="14"/>
  <c r="F5179" i="14"/>
  <c r="F5180" i="14"/>
  <c r="F5181" i="14"/>
  <c r="F5182" i="14"/>
  <c r="F5183" i="14"/>
  <c r="F5184" i="14"/>
  <c r="F5185" i="14"/>
  <c r="F5186" i="14"/>
  <c r="F5187" i="14"/>
  <c r="F5188" i="14"/>
  <c r="F5189" i="14"/>
  <c r="F5190" i="14"/>
  <c r="F5191" i="14"/>
  <c r="F5192" i="14"/>
  <c r="F5193" i="14"/>
  <c r="F5194" i="14"/>
  <c r="F5195" i="14"/>
  <c r="F5196" i="14"/>
  <c r="F5197" i="14"/>
  <c r="F5198" i="14"/>
  <c r="F5199" i="14"/>
  <c r="F5200" i="14"/>
  <c r="F5201" i="14"/>
  <c r="F5202" i="14"/>
  <c r="F5203" i="14"/>
  <c r="F5204" i="14"/>
  <c r="F5205" i="14"/>
  <c r="F5206" i="14"/>
  <c r="F5207" i="14"/>
  <c r="F5208" i="14"/>
  <c r="F5209" i="14"/>
  <c r="F5210" i="14"/>
  <c r="F5211" i="14"/>
  <c r="F5212" i="14"/>
  <c r="F5213" i="14"/>
  <c r="F5214" i="14"/>
  <c r="F5215" i="14"/>
  <c r="F5216" i="14"/>
  <c r="F5217" i="14"/>
  <c r="F5218" i="14"/>
  <c r="F5219" i="14"/>
  <c r="F5220" i="14"/>
  <c r="F5221" i="14"/>
  <c r="F5222" i="14"/>
  <c r="F5223" i="14"/>
  <c r="F5224" i="14"/>
  <c r="F5225" i="14"/>
  <c r="F5226" i="14"/>
  <c r="F5227" i="14"/>
  <c r="F5228" i="14"/>
  <c r="F5229" i="14"/>
  <c r="F5230" i="14"/>
  <c r="F5231" i="14"/>
  <c r="F5232" i="14"/>
  <c r="F5233" i="14"/>
  <c r="F5234" i="14"/>
  <c r="F5235" i="14"/>
  <c r="F5236" i="14"/>
  <c r="F5237" i="14"/>
  <c r="F5238" i="14"/>
  <c r="F5239" i="14"/>
  <c r="F5240" i="14"/>
  <c r="F5241" i="14"/>
  <c r="F5242" i="14"/>
  <c r="F5243" i="14"/>
  <c r="F5244" i="14"/>
  <c r="F5245" i="14"/>
  <c r="F5246" i="14"/>
  <c r="F5247" i="14"/>
  <c r="F5248" i="14"/>
  <c r="F5249" i="14"/>
  <c r="F5250" i="14"/>
  <c r="F5251" i="14"/>
  <c r="F5252" i="14"/>
  <c r="F5253" i="14"/>
  <c r="F5254" i="14"/>
  <c r="F5255" i="14"/>
  <c r="F5256" i="14"/>
  <c r="F5257" i="14"/>
  <c r="F5258" i="14"/>
  <c r="F5259" i="14"/>
  <c r="F5260" i="14"/>
  <c r="F5261" i="14"/>
  <c r="F5262" i="14"/>
  <c r="F5263" i="14"/>
  <c r="F5264" i="14"/>
  <c r="F5265" i="14"/>
  <c r="F5266" i="14"/>
  <c r="F5267" i="14"/>
  <c r="F5268" i="14"/>
  <c r="F5269" i="14"/>
  <c r="F5270" i="14"/>
  <c r="F5271" i="14"/>
  <c r="F5272" i="14"/>
  <c r="F5273" i="14"/>
  <c r="F5274" i="14"/>
  <c r="F5275" i="14"/>
  <c r="F5276" i="14"/>
  <c r="F5277" i="14"/>
  <c r="F5278" i="14"/>
  <c r="F5279" i="14"/>
  <c r="F5280" i="14"/>
  <c r="F5281" i="14"/>
  <c r="F5282" i="14"/>
  <c r="F5283" i="14"/>
  <c r="F5284" i="14"/>
  <c r="F5285" i="14"/>
  <c r="F5286" i="14"/>
  <c r="F5287" i="14"/>
  <c r="F5288" i="14"/>
  <c r="F5289" i="14"/>
  <c r="F5290" i="14"/>
  <c r="F5291" i="14"/>
  <c r="F5292" i="14"/>
  <c r="F5293" i="14"/>
  <c r="F5294" i="14"/>
  <c r="F5295" i="14"/>
  <c r="F5296" i="14"/>
  <c r="F5297" i="14"/>
  <c r="F5298" i="14"/>
  <c r="F5299" i="14"/>
  <c r="F5300" i="14"/>
  <c r="F5301" i="14"/>
  <c r="F5302" i="14"/>
  <c r="F5303" i="14"/>
  <c r="F5304" i="14"/>
  <c r="F5305" i="14"/>
  <c r="F5306" i="14"/>
  <c r="F5307" i="14"/>
  <c r="F5308" i="14"/>
  <c r="F5309" i="14"/>
  <c r="F5310" i="14"/>
  <c r="F5311" i="14"/>
  <c r="F5312" i="14"/>
  <c r="F5313" i="14"/>
  <c r="F5314" i="14"/>
  <c r="F5315" i="14"/>
  <c r="F5316" i="14"/>
  <c r="F5317" i="14"/>
  <c r="F5318" i="14"/>
  <c r="F5319" i="14"/>
  <c r="F5320" i="14"/>
  <c r="F5321" i="14"/>
  <c r="F5322" i="14"/>
  <c r="F5323" i="14"/>
  <c r="F5324" i="14"/>
  <c r="F5325" i="14"/>
  <c r="F5326" i="14"/>
  <c r="F5327" i="14"/>
  <c r="F5328" i="14"/>
  <c r="F5329" i="14"/>
  <c r="F5330" i="14"/>
  <c r="F5331" i="14"/>
  <c r="F5332" i="14"/>
  <c r="F5333" i="14"/>
  <c r="F5334" i="14"/>
  <c r="F5335" i="14"/>
  <c r="F5336" i="14"/>
  <c r="F5337" i="14"/>
  <c r="F5338" i="14"/>
  <c r="F5339" i="14"/>
  <c r="F5340" i="14"/>
  <c r="F5341" i="14"/>
  <c r="F5342" i="14"/>
  <c r="F5343" i="14"/>
  <c r="F5344" i="14"/>
  <c r="F5345" i="14"/>
  <c r="F5346" i="14"/>
  <c r="F5347" i="14"/>
  <c r="F5348" i="14"/>
  <c r="F5349" i="14"/>
  <c r="F5350" i="14"/>
  <c r="F5351" i="14"/>
  <c r="F5352" i="14"/>
  <c r="F5353" i="14"/>
  <c r="F5354" i="14"/>
  <c r="F5355" i="14"/>
  <c r="F5356" i="14"/>
  <c r="F5357" i="14"/>
  <c r="F5358" i="14"/>
  <c r="F5359" i="14"/>
  <c r="F5360" i="14"/>
  <c r="F5361" i="14"/>
  <c r="F5362" i="14"/>
  <c r="F5363" i="14"/>
  <c r="F5364" i="14"/>
  <c r="F5365" i="14"/>
  <c r="F5366" i="14"/>
  <c r="F5367" i="14"/>
  <c r="F5368" i="14"/>
  <c r="F5369" i="14"/>
  <c r="F5370" i="14"/>
  <c r="F5371" i="14"/>
  <c r="F5372" i="14"/>
  <c r="F5373" i="14"/>
  <c r="F5374" i="14"/>
  <c r="F5375" i="14"/>
  <c r="F5376" i="14"/>
  <c r="F5377" i="14"/>
  <c r="F5378" i="14"/>
  <c r="F5379" i="14"/>
  <c r="F5380" i="14"/>
  <c r="F5381" i="14"/>
  <c r="F5382" i="14"/>
  <c r="F5383" i="14"/>
  <c r="F5384" i="14"/>
  <c r="F5385" i="14"/>
  <c r="F5386" i="14"/>
  <c r="F5387" i="14"/>
  <c r="F5388" i="14"/>
  <c r="F5389" i="14"/>
  <c r="F5390" i="14"/>
  <c r="F5391" i="14"/>
  <c r="F5392" i="14"/>
  <c r="F5393" i="14"/>
  <c r="F5394" i="14"/>
  <c r="F5395" i="14"/>
  <c r="F5396" i="14"/>
  <c r="F5397" i="14"/>
  <c r="F5398" i="14"/>
  <c r="F5399" i="14"/>
  <c r="F5400" i="14"/>
  <c r="F5401" i="14"/>
  <c r="F5402" i="14"/>
  <c r="F5403" i="14"/>
  <c r="F5404" i="14"/>
  <c r="F5405" i="14"/>
  <c r="F5406" i="14"/>
  <c r="F5407" i="14"/>
  <c r="F5408" i="14"/>
  <c r="F5409" i="14"/>
  <c r="F5410" i="14"/>
  <c r="F5411" i="14"/>
  <c r="F5412" i="14"/>
  <c r="F5413" i="14"/>
  <c r="F5414" i="14"/>
  <c r="F5415" i="14"/>
  <c r="F5416" i="14"/>
  <c r="F5417" i="14"/>
  <c r="F5418" i="14"/>
  <c r="F5419" i="14"/>
  <c r="F5420" i="14"/>
  <c r="F5421" i="14"/>
  <c r="F5422" i="14"/>
  <c r="F5423" i="14"/>
  <c r="F5424" i="14"/>
  <c r="F5425" i="14"/>
  <c r="F5426" i="14"/>
  <c r="F5427" i="14"/>
  <c r="F5428" i="14"/>
  <c r="F5429" i="14"/>
  <c r="F5430" i="14"/>
  <c r="F5431" i="14"/>
  <c r="F5432" i="14"/>
  <c r="F5433" i="14"/>
  <c r="F5434" i="14"/>
  <c r="F5435" i="14"/>
  <c r="F5436" i="14"/>
  <c r="F5437" i="14"/>
  <c r="F5438" i="14"/>
  <c r="F5439" i="14"/>
  <c r="F5440" i="14"/>
  <c r="F5441" i="14"/>
  <c r="F5442" i="14"/>
  <c r="F5443" i="14"/>
  <c r="F5444" i="14"/>
  <c r="F5445" i="14"/>
  <c r="F5446" i="14"/>
  <c r="F5447" i="14"/>
  <c r="F5448" i="14"/>
  <c r="F5449" i="14"/>
  <c r="F5450" i="14"/>
  <c r="F5451" i="14"/>
  <c r="F5452" i="14"/>
  <c r="F5453" i="14"/>
  <c r="F5454" i="14"/>
  <c r="F5455" i="14"/>
  <c r="F5456" i="14"/>
  <c r="F5457" i="14"/>
  <c r="F5458" i="14"/>
  <c r="F5459" i="14"/>
  <c r="F5460" i="14"/>
  <c r="F5461" i="14"/>
  <c r="F5462" i="14"/>
  <c r="F5463" i="14"/>
  <c r="F5464" i="14"/>
  <c r="F5465" i="14"/>
  <c r="F5466" i="14"/>
  <c r="F5467" i="14"/>
  <c r="F5468" i="14"/>
  <c r="F5469" i="14"/>
  <c r="F5470" i="14"/>
  <c r="F5471" i="14"/>
  <c r="F5472" i="14"/>
  <c r="F5473" i="14"/>
  <c r="F5474" i="14"/>
  <c r="F5475" i="14"/>
  <c r="F5476" i="14"/>
  <c r="F5477" i="14"/>
  <c r="F5478" i="14"/>
  <c r="F5479" i="14"/>
  <c r="F5480" i="14"/>
  <c r="F5481" i="14"/>
  <c r="F5482" i="14"/>
  <c r="F5483" i="14"/>
  <c r="F5484" i="14"/>
  <c r="F5485" i="14"/>
  <c r="F5486" i="14"/>
  <c r="F5487" i="14"/>
  <c r="F5488" i="14"/>
  <c r="F5489" i="14"/>
  <c r="F5490" i="14"/>
  <c r="F5491" i="14"/>
  <c r="F5492" i="14"/>
  <c r="F5493" i="14"/>
  <c r="F5494" i="14"/>
  <c r="F5495" i="14"/>
  <c r="F5496" i="14"/>
  <c r="F5497" i="14"/>
  <c r="F5498" i="14"/>
  <c r="F5499" i="14"/>
  <c r="F5500" i="14"/>
  <c r="F5501" i="14"/>
  <c r="F5502" i="14"/>
  <c r="F5503" i="14"/>
  <c r="F5504" i="14"/>
  <c r="F5505" i="14"/>
  <c r="F5506" i="14"/>
  <c r="F5507" i="14"/>
  <c r="F5508" i="14"/>
  <c r="F5509" i="14"/>
  <c r="F5510" i="14"/>
  <c r="F5511" i="14"/>
  <c r="F5512" i="14"/>
  <c r="F5513" i="14"/>
  <c r="F5514" i="14"/>
  <c r="F5515" i="14"/>
  <c r="F5516" i="14"/>
  <c r="F5517" i="14"/>
  <c r="F5518" i="14"/>
  <c r="F5519" i="14"/>
  <c r="F5520" i="14"/>
  <c r="F5521" i="14"/>
  <c r="F5522" i="14"/>
  <c r="F5523" i="14"/>
  <c r="F5524" i="14"/>
  <c r="F5525" i="14"/>
  <c r="F5526" i="14"/>
  <c r="F5527" i="14"/>
  <c r="F5528" i="14"/>
  <c r="F5529" i="14"/>
  <c r="F5530" i="14"/>
  <c r="F5531" i="14"/>
  <c r="F5532" i="14"/>
  <c r="F5533" i="14"/>
  <c r="F5534" i="14"/>
  <c r="F5535" i="14"/>
  <c r="F5536" i="14"/>
  <c r="F5537" i="14"/>
  <c r="F5538" i="14"/>
  <c r="F5539" i="14"/>
  <c r="F5540" i="14"/>
  <c r="F5541" i="14"/>
  <c r="F5542" i="14"/>
  <c r="F5543" i="14"/>
  <c r="F5544" i="14"/>
  <c r="F5545" i="14"/>
  <c r="F5546" i="14"/>
  <c r="F5547" i="14"/>
  <c r="F5548" i="14"/>
  <c r="F5549" i="14"/>
  <c r="F5550" i="14"/>
  <c r="F5551" i="14"/>
  <c r="F5552" i="14"/>
  <c r="F5553" i="14"/>
  <c r="F5554" i="14"/>
  <c r="F5555" i="14"/>
  <c r="F5556" i="14"/>
  <c r="F5557" i="14"/>
  <c r="F5558" i="14"/>
  <c r="F5559" i="14"/>
  <c r="F5560" i="14"/>
  <c r="F5561" i="14"/>
  <c r="F5562" i="14"/>
  <c r="F5563" i="14"/>
  <c r="F5564" i="14"/>
  <c r="F5565" i="14"/>
  <c r="F5566" i="14"/>
  <c r="F5567" i="14"/>
  <c r="F5568" i="14"/>
  <c r="F5569" i="14"/>
  <c r="F5570" i="14"/>
  <c r="F5571" i="14"/>
  <c r="F5572" i="14"/>
  <c r="F5573" i="14"/>
  <c r="F5574" i="14"/>
  <c r="F5575" i="14"/>
  <c r="F5576" i="14"/>
  <c r="F5577" i="14"/>
  <c r="F5578" i="14"/>
  <c r="F5579" i="14"/>
  <c r="F5580" i="14"/>
  <c r="F5581" i="14"/>
  <c r="F5582" i="14"/>
  <c r="F5583" i="14"/>
  <c r="F5584" i="14"/>
  <c r="F5585" i="14"/>
  <c r="F5586" i="14"/>
  <c r="F5587" i="14"/>
  <c r="F5588" i="14"/>
  <c r="F5589" i="14"/>
  <c r="F5590" i="14"/>
  <c r="F5591" i="14"/>
  <c r="F5592" i="14"/>
  <c r="F5593" i="14"/>
  <c r="F5594" i="14"/>
  <c r="F5595" i="14"/>
  <c r="F5596" i="14"/>
  <c r="F5597" i="14"/>
  <c r="F5598" i="14"/>
  <c r="F5599" i="14"/>
  <c r="F5600" i="14"/>
  <c r="F5601" i="14"/>
  <c r="F5602" i="14"/>
  <c r="F5603" i="14"/>
  <c r="F5604" i="14"/>
  <c r="F5605" i="14"/>
  <c r="F5606" i="14"/>
  <c r="F5607" i="14"/>
  <c r="F5608" i="14"/>
  <c r="F5609" i="14"/>
  <c r="F5610" i="14"/>
  <c r="F5611" i="14"/>
  <c r="F5612" i="14"/>
  <c r="F5613" i="14"/>
  <c r="F5614" i="14"/>
  <c r="F5615" i="14"/>
  <c r="F5616" i="14"/>
  <c r="F5617" i="14"/>
  <c r="F5618" i="14"/>
  <c r="F5619" i="14"/>
  <c r="F5620" i="14"/>
  <c r="F5621" i="14"/>
  <c r="F5622" i="14"/>
  <c r="F5623" i="14"/>
  <c r="F5624" i="14"/>
  <c r="F5625" i="14"/>
  <c r="F5626" i="14"/>
  <c r="F5627" i="14"/>
  <c r="F5628" i="14"/>
  <c r="F5629" i="14"/>
  <c r="F5630" i="14"/>
  <c r="F5631" i="14"/>
  <c r="F5632" i="14"/>
  <c r="F5633" i="14"/>
  <c r="F5634" i="14"/>
  <c r="F5635" i="14"/>
  <c r="F5636" i="14"/>
  <c r="F5637" i="14"/>
  <c r="F5638" i="14"/>
  <c r="F5639" i="14"/>
  <c r="F5640" i="14"/>
  <c r="F5641" i="14"/>
  <c r="F5642" i="14"/>
  <c r="F5643" i="14"/>
  <c r="F5644" i="14"/>
  <c r="F5645" i="14"/>
  <c r="F5646" i="14"/>
  <c r="F5647" i="14"/>
  <c r="F5648" i="14"/>
  <c r="F5649" i="14"/>
  <c r="F5650" i="14"/>
  <c r="F5651" i="14"/>
  <c r="F5652" i="14"/>
  <c r="F5653" i="14"/>
  <c r="F5654" i="14"/>
  <c r="F5655" i="14"/>
  <c r="F5656" i="14"/>
  <c r="F5657" i="14"/>
  <c r="F5658" i="14"/>
  <c r="F5659" i="14"/>
  <c r="F5660" i="14"/>
  <c r="F5661" i="14"/>
  <c r="F5662" i="14"/>
  <c r="F5663" i="14"/>
  <c r="F5664" i="14"/>
  <c r="F5665" i="14"/>
  <c r="F5666" i="14"/>
  <c r="F5667" i="14"/>
  <c r="F5668" i="14"/>
  <c r="F5669" i="14"/>
  <c r="F5670" i="14"/>
  <c r="F5671" i="14"/>
  <c r="F5672" i="14"/>
  <c r="F5673" i="14"/>
  <c r="F5674" i="14"/>
  <c r="F5675" i="14"/>
  <c r="F5676" i="14"/>
  <c r="F5677" i="14"/>
  <c r="F5678" i="14"/>
  <c r="F5679" i="14"/>
  <c r="F5680" i="14"/>
  <c r="F5681" i="14"/>
  <c r="F5682" i="14"/>
  <c r="F5683" i="14"/>
  <c r="F5684" i="14"/>
  <c r="F5685" i="14"/>
  <c r="F5686" i="14"/>
  <c r="F5687" i="14"/>
  <c r="F5688" i="14"/>
  <c r="F5689" i="14"/>
  <c r="F5690" i="14"/>
  <c r="F5691" i="14"/>
  <c r="F5692" i="14"/>
  <c r="F5693" i="14"/>
  <c r="F5694" i="14"/>
  <c r="F5695" i="14"/>
  <c r="F5696" i="14"/>
  <c r="F5697" i="14"/>
  <c r="F5698" i="14"/>
  <c r="F5699" i="14"/>
  <c r="F5700" i="14"/>
  <c r="F5701" i="14"/>
  <c r="F5702" i="14"/>
  <c r="F5703" i="14"/>
  <c r="F5704" i="14"/>
  <c r="F5705" i="14"/>
  <c r="F5706" i="14"/>
  <c r="F5707" i="14"/>
  <c r="F5708" i="14"/>
  <c r="F5709" i="14"/>
  <c r="F5710" i="14"/>
  <c r="F5711" i="14"/>
  <c r="F5712" i="14"/>
  <c r="F5713" i="14"/>
  <c r="F5714" i="14"/>
  <c r="F5715" i="14"/>
  <c r="F5716" i="14"/>
  <c r="F5717" i="14"/>
  <c r="F5718" i="14"/>
  <c r="F5719" i="14"/>
  <c r="F5720" i="14"/>
  <c r="F5721" i="14"/>
  <c r="F5722" i="14"/>
  <c r="F5723" i="14"/>
  <c r="F5724" i="14"/>
  <c r="F5725" i="14"/>
  <c r="F5726" i="14"/>
  <c r="F5727" i="14"/>
  <c r="F5728" i="14"/>
  <c r="F5729" i="14"/>
  <c r="F5730" i="14"/>
  <c r="F5731" i="14"/>
  <c r="F5732" i="14"/>
  <c r="F5733" i="14"/>
  <c r="F5734" i="14"/>
  <c r="F5735" i="14"/>
  <c r="F5736" i="14"/>
  <c r="F5737" i="14"/>
  <c r="F5738" i="14"/>
  <c r="F5739" i="14"/>
  <c r="F5740" i="14"/>
  <c r="F5741" i="14"/>
  <c r="F5742" i="14"/>
  <c r="F5743" i="14"/>
  <c r="F5744" i="14"/>
  <c r="F5745" i="14"/>
  <c r="F5746" i="14"/>
  <c r="F5747" i="14"/>
  <c r="F5748" i="14"/>
  <c r="F5749" i="14"/>
  <c r="F5750" i="14"/>
  <c r="F5751" i="14"/>
  <c r="F5752" i="14"/>
  <c r="F5753" i="14"/>
  <c r="F5754" i="14"/>
  <c r="F5755" i="14"/>
  <c r="F5756" i="14"/>
  <c r="F5757" i="14"/>
  <c r="F5758" i="14"/>
  <c r="F5759" i="14"/>
  <c r="F5760" i="14"/>
  <c r="F5761" i="14"/>
  <c r="F5762" i="14"/>
  <c r="F5763" i="14"/>
  <c r="F5764" i="14"/>
  <c r="F5765" i="14"/>
  <c r="F5766" i="14"/>
  <c r="F5767" i="14"/>
  <c r="F5768" i="14"/>
  <c r="F5769" i="14"/>
  <c r="F5770" i="14"/>
  <c r="F5771" i="14"/>
  <c r="F5772" i="14"/>
  <c r="F5773" i="14"/>
  <c r="F5774" i="14"/>
  <c r="F5775" i="14"/>
  <c r="F5776" i="14"/>
  <c r="F5777" i="14"/>
  <c r="F5778" i="14"/>
  <c r="F5779" i="14"/>
  <c r="F5780" i="14"/>
  <c r="F5781" i="14"/>
  <c r="F5782" i="14"/>
  <c r="F5783" i="14"/>
  <c r="F5784" i="14"/>
  <c r="F5785" i="14"/>
  <c r="F5786" i="14"/>
  <c r="F5787" i="14"/>
  <c r="F5788" i="14"/>
  <c r="F5789" i="14"/>
  <c r="F5790" i="14"/>
  <c r="F5791" i="14"/>
  <c r="F5792" i="14"/>
  <c r="F5793" i="14"/>
  <c r="F5794" i="14"/>
  <c r="F5795" i="14"/>
  <c r="F5796" i="14"/>
  <c r="F5797" i="14"/>
  <c r="F5798" i="14"/>
  <c r="F5799" i="14"/>
  <c r="F5800" i="14"/>
  <c r="F5801" i="14"/>
  <c r="F5802" i="14"/>
  <c r="F5803" i="14"/>
  <c r="F5804" i="14"/>
  <c r="F5805" i="14"/>
  <c r="F5806" i="14"/>
  <c r="F5807" i="14"/>
  <c r="F5808" i="14"/>
  <c r="F5809" i="14"/>
  <c r="F5810" i="14"/>
  <c r="F5811" i="14"/>
  <c r="F5812" i="14"/>
  <c r="F5813" i="14"/>
  <c r="F5814" i="14"/>
  <c r="F5815" i="14"/>
  <c r="F5816" i="14"/>
  <c r="F5817" i="14"/>
  <c r="F5818" i="14"/>
  <c r="F5819" i="14"/>
  <c r="F5820" i="14"/>
  <c r="F5821" i="14"/>
  <c r="F5822" i="14"/>
  <c r="F5823" i="14"/>
  <c r="F5824" i="14"/>
  <c r="F5825" i="14"/>
  <c r="F5826" i="14"/>
  <c r="F5827" i="14"/>
  <c r="F5828" i="14"/>
  <c r="F5829" i="14"/>
  <c r="F5830" i="14"/>
  <c r="F5831" i="14"/>
  <c r="F5832" i="14"/>
  <c r="F5833" i="14"/>
  <c r="F5834" i="14"/>
  <c r="F5835" i="14"/>
  <c r="F5836" i="14"/>
  <c r="F5837" i="14"/>
  <c r="F5838" i="14"/>
  <c r="F5839" i="14"/>
  <c r="F5840" i="14"/>
  <c r="F5841" i="14"/>
  <c r="F5842" i="14"/>
  <c r="F5843" i="14"/>
  <c r="F5844" i="14"/>
  <c r="F5845" i="14"/>
  <c r="F5846" i="14"/>
  <c r="F5847" i="14"/>
  <c r="F5848" i="14"/>
  <c r="F5849" i="14"/>
  <c r="F5850" i="14"/>
  <c r="F5851" i="14"/>
  <c r="F5852" i="14"/>
  <c r="F5853" i="14"/>
  <c r="F5854" i="14"/>
  <c r="F5855" i="14"/>
  <c r="F5856" i="14"/>
  <c r="F5857" i="14"/>
  <c r="F5858" i="14"/>
  <c r="F5859" i="14"/>
  <c r="F5860" i="14"/>
  <c r="F5861" i="14"/>
  <c r="F5862" i="14"/>
  <c r="F5863" i="14"/>
  <c r="F5864" i="14"/>
  <c r="F5865" i="14"/>
  <c r="F5866" i="14"/>
  <c r="F5867" i="14"/>
  <c r="F5868" i="14"/>
  <c r="F5869" i="14"/>
  <c r="F5870" i="14"/>
  <c r="F5871" i="14"/>
  <c r="F5872" i="14"/>
  <c r="F5873" i="14"/>
  <c r="F5874" i="14"/>
  <c r="F5875" i="14"/>
  <c r="F5876" i="14"/>
  <c r="F5877" i="14"/>
  <c r="F5878" i="14"/>
  <c r="F5879" i="14"/>
  <c r="F5880" i="14"/>
  <c r="F5881" i="14"/>
  <c r="F5882" i="14"/>
  <c r="F5883" i="14"/>
  <c r="F5884" i="14"/>
  <c r="F5885" i="14"/>
  <c r="F5886" i="14"/>
  <c r="F5887" i="14"/>
  <c r="F5888" i="14"/>
  <c r="F5889" i="14"/>
  <c r="F5890" i="14"/>
  <c r="F5891" i="14"/>
  <c r="F5892" i="14"/>
  <c r="F5893" i="14"/>
  <c r="F5894" i="14"/>
  <c r="F5895" i="14"/>
  <c r="F5896" i="14"/>
  <c r="F5897" i="14"/>
  <c r="F5898" i="14"/>
  <c r="F5899" i="14"/>
  <c r="F5900" i="14"/>
  <c r="F5901" i="14"/>
  <c r="F5902" i="14"/>
  <c r="F5903" i="14"/>
  <c r="F5904" i="14"/>
  <c r="F5905" i="14"/>
  <c r="F5906" i="14"/>
  <c r="F5907" i="14"/>
  <c r="F5908" i="14"/>
  <c r="F5909" i="14"/>
  <c r="F5910" i="14"/>
  <c r="F5911" i="14"/>
  <c r="F5912" i="14"/>
  <c r="F5913" i="14"/>
  <c r="F5914" i="14"/>
  <c r="F5915" i="14"/>
  <c r="F5916" i="14"/>
  <c r="F5917" i="14"/>
  <c r="F5918" i="14"/>
  <c r="F5919" i="14"/>
  <c r="F5920" i="14"/>
  <c r="F5921" i="14"/>
  <c r="F5922" i="14"/>
  <c r="F5923" i="14"/>
  <c r="F5924" i="14"/>
  <c r="F5925" i="14"/>
  <c r="F5926" i="14"/>
  <c r="F5927" i="14"/>
  <c r="F5928" i="14"/>
  <c r="F5929" i="14"/>
  <c r="F5930" i="14"/>
  <c r="F5931" i="14"/>
  <c r="F5932" i="14"/>
  <c r="F5933" i="14"/>
  <c r="F5934" i="14"/>
  <c r="F5935" i="14"/>
  <c r="F5936" i="14"/>
  <c r="F5937" i="14"/>
  <c r="F5938" i="14"/>
  <c r="F5939" i="14"/>
  <c r="F5940" i="14"/>
  <c r="F5941" i="14"/>
  <c r="F5942" i="14"/>
  <c r="F5943" i="14"/>
  <c r="F5944" i="14"/>
  <c r="F5945" i="14"/>
  <c r="F5946" i="14"/>
  <c r="F5947" i="14"/>
  <c r="F5948" i="14"/>
  <c r="F5949" i="14"/>
  <c r="F5950" i="14"/>
  <c r="F5951" i="14"/>
  <c r="F5952" i="14"/>
  <c r="F5953" i="14"/>
  <c r="F5954" i="14"/>
  <c r="F5955" i="14"/>
  <c r="F5956" i="14"/>
  <c r="F5957" i="14"/>
  <c r="F5958" i="14"/>
  <c r="F5959" i="14"/>
  <c r="F5960" i="14"/>
  <c r="F5961" i="14"/>
  <c r="F5962" i="14"/>
  <c r="F5963" i="14"/>
  <c r="F5964" i="14"/>
  <c r="F5965" i="14"/>
  <c r="F5966" i="14"/>
  <c r="F5967" i="14"/>
  <c r="F5968" i="14"/>
  <c r="F5969" i="14"/>
  <c r="F5970" i="14"/>
  <c r="F5971" i="14"/>
  <c r="F5972" i="14"/>
  <c r="F5973" i="14"/>
  <c r="F5974" i="14"/>
  <c r="F5975" i="14"/>
  <c r="F5976" i="14"/>
  <c r="F5977" i="14"/>
  <c r="F5978" i="14"/>
  <c r="F5979" i="14"/>
  <c r="F5980" i="14"/>
  <c r="F5981" i="14"/>
  <c r="F5982" i="14"/>
  <c r="F5983" i="14"/>
  <c r="F5984" i="14"/>
  <c r="F5985" i="14"/>
  <c r="F5986" i="14"/>
  <c r="F5987" i="14"/>
  <c r="F5988" i="14"/>
  <c r="F5989" i="14"/>
  <c r="F5990" i="14"/>
  <c r="F5991" i="14"/>
  <c r="F5992" i="14"/>
  <c r="F5993" i="14"/>
  <c r="F5994" i="14"/>
  <c r="F5995" i="14"/>
  <c r="F5996" i="14"/>
  <c r="F5997" i="14"/>
  <c r="F5998" i="14"/>
  <c r="F5999" i="14"/>
  <c r="F6000" i="14"/>
  <c r="F6001" i="14"/>
  <c r="F6002" i="14"/>
  <c r="F6003" i="14"/>
  <c r="F6004" i="14"/>
  <c r="F6005" i="14"/>
  <c r="F6006" i="14"/>
  <c r="F6007" i="14"/>
  <c r="F6008" i="14"/>
  <c r="F6009" i="14"/>
  <c r="F6010" i="14"/>
  <c r="F6011" i="14"/>
  <c r="F6012" i="14"/>
  <c r="F6013" i="14"/>
  <c r="F6014" i="14"/>
  <c r="F6015" i="14"/>
  <c r="F6016" i="14"/>
  <c r="F6017" i="14"/>
  <c r="F6018" i="14"/>
  <c r="F6019" i="14"/>
  <c r="F6020" i="14"/>
  <c r="F6021" i="14"/>
  <c r="F6022" i="14"/>
  <c r="F6023" i="14"/>
  <c r="F6024" i="14"/>
  <c r="F6025" i="14"/>
  <c r="F6026" i="14"/>
  <c r="F6027" i="14"/>
  <c r="F6028" i="14"/>
  <c r="F6029" i="14"/>
  <c r="F6030" i="14"/>
  <c r="F6031" i="14"/>
  <c r="F6032" i="14"/>
  <c r="F6033" i="14"/>
  <c r="F6034" i="14"/>
  <c r="F6035" i="14"/>
  <c r="F6036" i="14"/>
  <c r="F6037" i="14"/>
  <c r="F6038" i="14"/>
  <c r="F6039" i="14"/>
  <c r="F6040" i="14"/>
  <c r="F6041" i="14"/>
  <c r="F6042" i="14"/>
  <c r="F6043" i="14"/>
  <c r="F6044" i="14"/>
  <c r="F6045" i="14"/>
  <c r="F6046" i="14"/>
  <c r="F6047" i="14"/>
  <c r="F6048" i="14"/>
  <c r="F6049" i="14"/>
  <c r="F6050" i="14"/>
  <c r="F6051" i="14"/>
  <c r="F6052" i="14"/>
  <c r="F6053" i="14"/>
  <c r="F6054" i="14"/>
  <c r="F6055" i="14"/>
  <c r="F6056" i="14"/>
  <c r="F6057" i="14"/>
  <c r="F6058" i="14"/>
  <c r="F6059" i="14"/>
  <c r="F6060" i="14"/>
  <c r="F6061" i="14"/>
  <c r="F6062" i="14"/>
  <c r="F6063" i="14"/>
  <c r="F6064" i="14"/>
  <c r="F6065" i="14"/>
  <c r="F6066" i="14"/>
  <c r="F6067" i="14"/>
  <c r="F6068" i="14"/>
  <c r="F6069" i="14"/>
  <c r="F6070" i="14"/>
  <c r="F6071" i="14"/>
  <c r="F6072" i="14"/>
  <c r="F6073" i="14"/>
  <c r="F6074" i="14"/>
  <c r="F6075" i="14"/>
  <c r="F6076" i="14"/>
  <c r="F6077" i="14"/>
  <c r="F6078" i="14"/>
  <c r="F6079" i="14"/>
  <c r="F6080" i="14"/>
  <c r="F6081" i="14"/>
  <c r="F6082" i="14"/>
  <c r="F6083" i="14"/>
  <c r="F6084" i="14"/>
  <c r="F6085" i="14"/>
  <c r="F6086" i="14"/>
  <c r="F6087" i="14"/>
  <c r="F6088" i="14"/>
  <c r="F6089" i="14"/>
  <c r="F6090" i="14"/>
  <c r="F6091" i="14"/>
  <c r="F6092" i="14"/>
  <c r="F6093" i="14"/>
  <c r="F6094" i="14"/>
  <c r="F6095" i="14"/>
  <c r="F6096" i="14"/>
  <c r="F6097" i="14"/>
  <c r="F6098" i="14"/>
  <c r="F6099" i="14"/>
  <c r="F6100" i="14"/>
  <c r="F6101" i="14"/>
  <c r="F6102" i="14"/>
  <c r="F6103" i="14"/>
  <c r="F6104" i="14"/>
  <c r="F6105" i="14"/>
  <c r="F6106" i="14"/>
  <c r="F6107" i="14"/>
  <c r="F6108" i="14"/>
  <c r="F6109" i="14"/>
  <c r="F6110" i="14"/>
  <c r="F6111" i="14"/>
  <c r="F6112" i="14"/>
  <c r="F6113" i="14"/>
  <c r="F6114" i="14"/>
  <c r="F6115" i="14"/>
  <c r="F6116" i="14"/>
  <c r="F6117" i="14"/>
  <c r="F6118" i="14"/>
  <c r="F6119" i="14"/>
  <c r="F6120" i="14"/>
  <c r="F6121" i="14"/>
  <c r="F6122" i="14"/>
  <c r="F6123" i="14"/>
  <c r="F6124" i="14"/>
  <c r="F6125" i="14"/>
  <c r="F6126" i="14"/>
  <c r="F6127" i="14"/>
  <c r="F6128" i="14"/>
  <c r="F6129" i="14"/>
  <c r="F6130" i="14"/>
  <c r="F6131" i="14"/>
  <c r="F6132" i="14"/>
  <c r="F6133" i="14"/>
  <c r="F6134" i="14"/>
  <c r="F6135" i="14"/>
  <c r="F6136" i="14"/>
  <c r="F6137" i="14"/>
  <c r="F6138" i="14"/>
  <c r="F6139" i="14"/>
  <c r="F6140" i="14"/>
  <c r="F6141" i="14"/>
  <c r="F6142" i="14"/>
  <c r="F6143" i="14"/>
  <c r="F6144" i="14"/>
  <c r="F6145" i="14"/>
  <c r="F6146" i="14"/>
  <c r="F6147" i="14"/>
  <c r="F6148" i="14"/>
  <c r="F6149" i="14"/>
  <c r="F6150" i="14"/>
  <c r="F6151" i="14"/>
  <c r="F6152" i="14"/>
  <c r="F6153" i="14"/>
  <c r="F6154" i="14"/>
  <c r="F6155" i="14"/>
  <c r="F6156" i="14"/>
  <c r="F6157" i="14"/>
  <c r="F6158" i="14"/>
  <c r="F6159" i="14"/>
  <c r="F6160" i="14"/>
  <c r="F6161" i="14"/>
  <c r="F6162" i="14"/>
  <c r="F6163" i="14"/>
  <c r="F6164" i="14"/>
  <c r="F6165" i="14"/>
  <c r="F6166" i="14"/>
  <c r="F6167" i="14"/>
  <c r="F6168" i="14"/>
  <c r="F6169" i="14"/>
  <c r="F6170" i="14"/>
  <c r="F6171" i="14"/>
  <c r="F6172" i="14"/>
  <c r="F6173" i="14"/>
  <c r="F6174" i="14"/>
  <c r="F6175" i="14"/>
  <c r="F6176" i="14"/>
  <c r="F6177" i="14"/>
  <c r="F6178" i="14"/>
  <c r="F6179" i="14"/>
  <c r="F6180" i="14"/>
  <c r="F6181" i="14"/>
  <c r="F6182" i="14"/>
  <c r="F6183" i="14"/>
  <c r="F6184" i="14"/>
  <c r="F6185" i="14"/>
  <c r="F6186" i="14"/>
  <c r="F6187" i="14"/>
  <c r="F6188" i="14"/>
  <c r="F6189" i="14"/>
  <c r="F6190" i="14"/>
  <c r="F6191" i="14"/>
  <c r="F6192" i="14"/>
  <c r="F6193" i="14"/>
  <c r="F6194" i="14"/>
  <c r="F6195" i="14"/>
  <c r="F6196" i="14"/>
  <c r="F6197" i="14"/>
  <c r="F6198" i="14"/>
  <c r="F6199" i="14"/>
  <c r="F6200" i="14"/>
  <c r="F6201" i="14"/>
  <c r="F6202" i="14"/>
  <c r="F6203" i="14"/>
  <c r="F6204" i="14"/>
  <c r="F6205" i="14"/>
  <c r="F6206" i="14"/>
  <c r="F6207" i="14"/>
  <c r="F6208" i="14"/>
  <c r="F6209" i="14"/>
  <c r="F6210" i="14"/>
  <c r="F6211" i="14"/>
  <c r="F6212" i="14"/>
  <c r="F6213" i="14"/>
  <c r="F6214" i="14"/>
  <c r="F6215" i="14"/>
  <c r="F6216" i="14"/>
  <c r="F6217" i="14"/>
  <c r="F6218" i="14"/>
  <c r="F6219" i="14"/>
  <c r="F6220" i="14"/>
  <c r="F6221" i="14"/>
  <c r="F6222" i="14"/>
  <c r="F6223" i="14"/>
  <c r="F6224" i="14"/>
  <c r="F6225" i="14"/>
  <c r="F6226" i="14"/>
  <c r="F6227" i="14"/>
  <c r="F6228" i="14"/>
  <c r="F6229" i="14"/>
  <c r="F6230" i="14"/>
  <c r="F6231" i="14"/>
  <c r="F6232" i="14"/>
  <c r="F6233" i="14"/>
  <c r="F6234" i="14"/>
  <c r="F6235" i="14"/>
  <c r="F6236" i="14"/>
  <c r="F6237" i="14"/>
  <c r="F6238" i="14"/>
  <c r="F6239" i="14"/>
  <c r="F6240" i="14"/>
  <c r="F6241" i="14"/>
  <c r="F6242" i="14"/>
  <c r="F6243" i="14"/>
  <c r="F6244" i="14"/>
  <c r="F6245" i="14"/>
  <c r="F6246" i="14"/>
  <c r="F6247" i="14"/>
  <c r="F6248" i="14"/>
  <c r="F6249" i="14"/>
  <c r="F6250" i="14"/>
  <c r="F6251" i="14"/>
  <c r="F6252" i="14"/>
  <c r="F6253" i="14"/>
  <c r="F6254" i="14"/>
  <c r="F6255" i="14"/>
  <c r="F6256" i="14"/>
  <c r="F6257" i="14"/>
  <c r="F6258" i="14"/>
  <c r="F6259" i="14"/>
  <c r="F6260" i="14"/>
  <c r="F6261" i="14"/>
  <c r="F6262" i="14"/>
  <c r="F6263" i="14"/>
  <c r="F6264" i="14"/>
  <c r="F6265" i="14"/>
  <c r="F6266" i="14"/>
  <c r="F6267" i="14"/>
  <c r="F6268" i="14"/>
  <c r="F6269" i="14"/>
  <c r="F6270" i="14"/>
  <c r="F6271" i="14"/>
  <c r="F6272" i="14"/>
  <c r="F6273" i="14"/>
  <c r="F6274" i="14"/>
  <c r="F6275" i="14"/>
  <c r="F6276" i="14"/>
  <c r="F6277" i="14"/>
  <c r="F6278" i="14"/>
  <c r="F6279" i="14"/>
  <c r="F6280" i="14"/>
  <c r="F6281" i="14"/>
  <c r="F6282" i="14"/>
  <c r="F6283" i="14"/>
  <c r="F6284" i="14"/>
  <c r="F6285" i="14"/>
  <c r="F6286" i="14"/>
  <c r="F6287" i="14"/>
  <c r="F6288" i="14"/>
  <c r="F6289" i="14"/>
  <c r="F6290" i="14"/>
  <c r="F6291" i="14"/>
  <c r="F6292" i="14"/>
  <c r="F6293" i="14"/>
  <c r="F6294" i="14"/>
  <c r="F6295" i="14"/>
  <c r="F6296" i="14"/>
  <c r="F6297" i="14"/>
  <c r="F6298" i="14"/>
  <c r="F6299" i="14"/>
  <c r="F6300" i="14"/>
  <c r="F6301" i="14"/>
  <c r="F6302" i="14"/>
  <c r="F6303" i="14"/>
  <c r="F6304" i="14"/>
  <c r="F6305" i="14"/>
  <c r="F6306" i="14"/>
  <c r="F6307" i="14"/>
  <c r="F6308" i="14"/>
  <c r="F6309" i="14"/>
  <c r="F6310" i="14"/>
  <c r="F6311" i="14"/>
  <c r="F6312" i="14"/>
  <c r="F6313" i="14"/>
  <c r="F6314" i="14"/>
  <c r="F6315" i="14"/>
  <c r="F6316" i="14"/>
  <c r="F6317" i="14"/>
  <c r="F6318" i="14"/>
  <c r="F6319" i="14"/>
  <c r="F6320" i="14"/>
  <c r="F6321" i="14"/>
  <c r="F6322" i="14"/>
  <c r="F6323" i="14"/>
  <c r="F6324" i="14"/>
  <c r="F6325" i="14"/>
  <c r="F6326" i="14"/>
  <c r="F6327" i="14"/>
  <c r="F6328" i="14"/>
  <c r="F6329" i="14"/>
  <c r="F6330" i="14"/>
  <c r="F6331" i="14"/>
  <c r="F6332" i="14"/>
  <c r="F6333" i="14"/>
  <c r="F6334" i="14"/>
  <c r="F6335" i="14"/>
  <c r="F6336" i="14"/>
  <c r="F6337" i="14"/>
  <c r="F6338" i="14"/>
  <c r="F6339" i="14"/>
  <c r="F6340" i="14"/>
  <c r="F6341" i="14"/>
  <c r="F6342" i="14"/>
  <c r="F6343" i="14"/>
  <c r="F6344" i="14"/>
  <c r="F6345" i="14"/>
  <c r="F6346" i="14"/>
  <c r="F6347" i="14"/>
  <c r="F6348" i="14"/>
  <c r="F6349" i="14"/>
  <c r="F6350" i="14"/>
  <c r="F6351" i="14"/>
  <c r="F6352" i="14"/>
  <c r="F6353" i="14"/>
  <c r="F6354" i="14"/>
  <c r="F6355" i="14"/>
  <c r="F6356" i="14"/>
  <c r="F6357" i="14"/>
  <c r="F6358" i="14"/>
  <c r="F6359" i="14"/>
  <c r="F6360" i="14"/>
  <c r="F6361" i="14"/>
  <c r="F6362" i="14"/>
  <c r="F6363" i="14"/>
  <c r="F6364" i="14"/>
  <c r="F6365" i="14"/>
  <c r="F6366" i="14"/>
  <c r="F6367" i="14"/>
  <c r="F6368" i="14"/>
  <c r="F6369" i="14"/>
  <c r="F6370" i="14"/>
  <c r="F6371" i="14"/>
  <c r="F6372" i="14"/>
  <c r="F6373" i="14"/>
  <c r="F6374" i="14"/>
  <c r="F6375" i="14"/>
  <c r="F6376" i="14"/>
  <c r="F6377" i="14"/>
  <c r="F6378" i="14"/>
  <c r="F6379" i="14"/>
  <c r="F6380" i="14"/>
  <c r="F6381" i="14"/>
  <c r="F6382" i="14"/>
  <c r="F6383" i="14"/>
  <c r="F6384" i="14"/>
  <c r="F6385" i="14"/>
  <c r="F6386" i="14"/>
  <c r="F6387" i="14"/>
  <c r="F6388" i="14"/>
  <c r="F6389" i="14"/>
  <c r="F6390" i="14"/>
  <c r="F6391" i="14"/>
  <c r="F6392" i="14"/>
  <c r="F6393" i="14"/>
  <c r="F6394" i="14"/>
  <c r="F6395" i="14"/>
  <c r="F6396" i="14"/>
  <c r="F6397" i="14"/>
  <c r="F6398" i="14"/>
  <c r="F6399" i="14"/>
  <c r="F6400" i="14"/>
  <c r="F6401" i="14"/>
  <c r="F6402" i="14"/>
  <c r="F6403" i="14"/>
  <c r="F6404" i="14"/>
  <c r="F6405" i="14"/>
  <c r="F6406" i="14"/>
  <c r="F6407" i="14"/>
  <c r="F6408" i="14"/>
  <c r="F6409" i="14"/>
  <c r="F6410" i="14"/>
  <c r="F6411" i="14"/>
  <c r="F6412" i="14"/>
  <c r="F6413" i="14"/>
  <c r="F6414" i="14"/>
  <c r="F6415" i="14"/>
  <c r="F6416" i="14"/>
  <c r="F6417" i="14"/>
  <c r="F6418" i="14"/>
  <c r="F6419" i="14"/>
  <c r="F6420" i="14"/>
  <c r="F6421" i="14"/>
  <c r="F6422" i="14"/>
  <c r="F6423" i="14"/>
  <c r="F6424" i="14"/>
  <c r="F6425" i="14"/>
  <c r="F6426" i="14"/>
  <c r="F6427" i="14"/>
  <c r="F6428" i="14"/>
  <c r="F6429" i="14"/>
  <c r="F6430" i="14"/>
  <c r="F6431" i="14"/>
  <c r="F6432" i="14"/>
  <c r="F6433" i="14"/>
  <c r="F6434" i="14"/>
  <c r="F6435" i="14"/>
  <c r="F6436" i="14"/>
  <c r="F6437" i="14"/>
  <c r="F6438" i="14"/>
  <c r="F6439" i="14"/>
  <c r="F6440" i="14"/>
  <c r="F6441" i="14"/>
  <c r="F6442" i="14"/>
  <c r="F6443" i="14"/>
  <c r="F6444" i="14"/>
  <c r="F6445" i="14"/>
  <c r="F6446" i="14"/>
  <c r="F6447" i="14"/>
  <c r="F6448" i="14"/>
  <c r="F6449" i="14"/>
  <c r="F6450" i="14"/>
  <c r="F6451" i="14"/>
  <c r="F6452" i="14"/>
  <c r="F6453" i="14"/>
  <c r="F6454" i="14"/>
  <c r="F6455" i="14"/>
  <c r="F6456" i="14"/>
  <c r="F6457" i="14"/>
  <c r="F6458" i="14"/>
  <c r="F6459" i="14"/>
  <c r="F6460" i="14"/>
  <c r="F6461" i="14"/>
  <c r="F6462" i="14"/>
  <c r="F6463" i="14"/>
  <c r="F6464" i="14"/>
  <c r="F6465" i="14"/>
  <c r="F6466" i="14"/>
  <c r="F6467" i="14"/>
  <c r="F6468" i="14"/>
  <c r="F6469" i="14"/>
  <c r="F6470" i="14"/>
  <c r="F6471" i="14"/>
  <c r="F6472" i="14"/>
  <c r="F6473" i="14"/>
  <c r="F6474" i="14"/>
  <c r="F6475" i="14"/>
  <c r="F6476" i="14"/>
  <c r="F6477" i="14"/>
  <c r="F6478" i="14"/>
  <c r="F6479" i="14"/>
  <c r="F6480" i="14"/>
  <c r="F6481" i="14"/>
  <c r="F6482" i="14"/>
  <c r="F6483" i="14"/>
  <c r="F6484" i="14"/>
  <c r="F6485" i="14"/>
  <c r="F6486" i="14"/>
  <c r="F6487" i="14"/>
  <c r="F6488" i="14"/>
  <c r="F6489" i="14"/>
  <c r="F6490" i="14"/>
  <c r="F6491" i="14"/>
  <c r="F6492" i="14"/>
  <c r="F6493" i="14"/>
  <c r="F6494" i="14"/>
  <c r="F6495" i="14"/>
  <c r="F6496" i="14"/>
  <c r="F6497" i="14"/>
  <c r="F6498" i="14"/>
  <c r="F6499" i="14"/>
  <c r="F6500" i="14"/>
  <c r="F6501" i="14"/>
  <c r="F6502" i="14"/>
  <c r="F6503" i="14"/>
  <c r="F6504" i="14"/>
  <c r="F6505" i="14"/>
  <c r="F6506" i="14"/>
  <c r="F6507" i="14"/>
  <c r="F6508" i="14"/>
  <c r="F6509" i="14"/>
  <c r="F6510" i="14"/>
  <c r="F6511" i="14"/>
  <c r="F6512" i="14"/>
  <c r="F6513" i="14"/>
  <c r="F6514" i="14"/>
  <c r="F6515" i="14"/>
  <c r="F6516" i="14"/>
  <c r="F6517" i="14"/>
  <c r="F6518" i="14"/>
  <c r="F6519" i="14"/>
  <c r="F6520" i="14"/>
  <c r="F6521" i="14"/>
  <c r="F6522" i="14"/>
  <c r="F6523" i="14"/>
  <c r="F6524" i="14"/>
  <c r="F6525" i="14"/>
  <c r="F6526" i="14"/>
  <c r="F6527" i="14"/>
  <c r="F6528" i="14"/>
  <c r="F6529" i="14"/>
  <c r="F6530" i="14"/>
  <c r="F6531" i="14"/>
  <c r="F6532" i="14"/>
  <c r="F6533" i="14"/>
  <c r="F6534" i="14"/>
  <c r="F6535" i="14"/>
  <c r="F6536" i="14"/>
  <c r="F6537" i="14"/>
  <c r="F6538" i="14"/>
  <c r="F6539" i="14"/>
  <c r="F6540" i="14"/>
  <c r="F6541" i="14"/>
  <c r="F6542" i="14"/>
  <c r="F6543" i="14"/>
  <c r="F6544" i="14"/>
  <c r="F6545" i="14"/>
  <c r="F6546" i="14"/>
  <c r="F6547" i="14"/>
  <c r="F6548" i="14"/>
  <c r="F6549" i="14"/>
  <c r="F6550" i="14"/>
  <c r="F6551" i="14"/>
  <c r="F6552" i="14"/>
  <c r="F6553" i="14"/>
  <c r="F6554" i="14"/>
  <c r="F6555" i="14"/>
  <c r="F6556" i="14"/>
  <c r="F6557" i="14"/>
  <c r="F6558" i="14"/>
  <c r="F6559" i="14"/>
  <c r="F6560" i="14"/>
  <c r="F6561" i="14"/>
  <c r="F6562" i="14"/>
  <c r="F6563" i="14"/>
  <c r="F6564" i="14"/>
  <c r="F6565" i="14"/>
  <c r="F6566" i="14"/>
  <c r="F6567" i="14"/>
  <c r="F6568" i="14"/>
  <c r="F6569" i="14"/>
  <c r="F6570" i="14"/>
  <c r="F6571" i="14"/>
  <c r="F6572" i="14"/>
  <c r="F6573" i="14"/>
  <c r="F6574" i="14"/>
  <c r="F6575" i="14"/>
  <c r="F6576" i="14"/>
  <c r="F6577" i="14"/>
  <c r="F6578" i="14"/>
  <c r="F6579" i="14"/>
  <c r="F6580" i="14"/>
  <c r="F6581" i="14"/>
  <c r="F6582" i="14"/>
  <c r="F6583" i="14"/>
  <c r="F6584" i="14"/>
  <c r="F6585" i="14"/>
  <c r="F6586" i="14"/>
  <c r="F6587" i="14"/>
  <c r="F6588" i="14"/>
  <c r="F6589" i="14"/>
  <c r="F6590" i="14"/>
  <c r="F6591" i="14"/>
  <c r="F6592" i="14"/>
  <c r="F6593" i="14"/>
  <c r="F6594" i="14"/>
  <c r="F6595" i="14"/>
  <c r="F6596" i="14"/>
  <c r="F6597" i="14"/>
  <c r="F6598" i="14"/>
  <c r="F6599" i="14"/>
  <c r="F6600" i="14"/>
  <c r="F6601" i="14"/>
  <c r="F6602" i="14"/>
  <c r="F6603" i="14"/>
  <c r="F6604" i="14"/>
  <c r="F6605" i="14"/>
  <c r="F6606" i="14"/>
  <c r="F6607" i="14"/>
  <c r="F6608" i="14"/>
  <c r="F6609" i="14"/>
  <c r="F6610" i="14"/>
  <c r="F6611" i="14"/>
  <c r="F6612" i="14"/>
  <c r="F6613" i="14"/>
  <c r="F6614" i="14"/>
  <c r="F6615" i="14"/>
  <c r="F6616" i="14"/>
  <c r="F6617" i="14"/>
  <c r="F6618" i="14"/>
  <c r="F6619" i="14"/>
  <c r="F6620" i="14"/>
  <c r="F6621" i="14"/>
  <c r="F6622" i="14"/>
  <c r="F6623" i="14"/>
  <c r="F6624" i="14"/>
  <c r="F6625" i="14"/>
  <c r="F6626" i="14"/>
  <c r="F6627" i="14"/>
  <c r="F6628" i="14"/>
  <c r="F6629" i="14"/>
  <c r="F6630" i="14"/>
  <c r="F6631" i="14"/>
  <c r="F6632" i="14"/>
  <c r="F6633" i="14"/>
  <c r="F6634" i="14"/>
  <c r="F6635" i="14"/>
  <c r="F6636" i="14"/>
  <c r="F6637" i="14"/>
  <c r="F6638" i="14"/>
  <c r="F6639" i="14"/>
  <c r="F6640" i="14"/>
  <c r="F6641" i="14"/>
  <c r="F6642" i="14"/>
  <c r="F6643" i="14"/>
  <c r="F6644" i="14"/>
  <c r="F6645" i="14"/>
  <c r="F6646" i="14"/>
  <c r="F6647" i="14"/>
  <c r="F6648" i="14"/>
  <c r="F6649" i="14"/>
  <c r="F6650" i="14"/>
  <c r="F6651" i="14"/>
  <c r="F6652" i="14"/>
  <c r="F6653" i="14"/>
  <c r="F6654" i="14"/>
  <c r="F6655" i="14"/>
  <c r="F6656" i="14"/>
  <c r="F6657" i="14"/>
  <c r="F6658" i="14"/>
  <c r="F6659" i="14"/>
  <c r="F6660" i="14"/>
  <c r="F6661" i="14"/>
  <c r="F6662" i="14"/>
  <c r="F6663" i="14"/>
  <c r="F6664" i="14"/>
  <c r="F6665" i="14"/>
  <c r="F6666" i="14"/>
  <c r="F6667" i="14"/>
  <c r="F6668" i="14"/>
  <c r="F6669" i="14"/>
  <c r="F6670" i="14"/>
  <c r="F6671" i="14"/>
  <c r="F6672" i="14"/>
  <c r="F6673" i="14"/>
  <c r="F6674" i="14"/>
  <c r="F6675" i="14"/>
  <c r="F6676" i="14"/>
  <c r="F6677" i="14"/>
  <c r="F6678" i="14"/>
  <c r="F6679" i="14"/>
  <c r="F6680" i="14"/>
  <c r="F6681" i="14"/>
  <c r="F6682" i="14"/>
  <c r="F6683" i="14"/>
  <c r="F6684" i="14"/>
  <c r="F6685" i="14"/>
  <c r="F6686" i="14"/>
  <c r="F6687" i="14"/>
  <c r="F6688" i="14"/>
  <c r="F6689" i="14"/>
  <c r="F6690" i="14"/>
  <c r="F6691" i="14"/>
  <c r="F6692" i="14"/>
  <c r="F6693" i="14"/>
  <c r="F6694" i="14"/>
  <c r="F6695" i="14"/>
  <c r="F6696" i="14"/>
  <c r="F6697" i="14"/>
  <c r="F6698" i="14"/>
  <c r="F6699" i="14"/>
  <c r="F6700" i="14"/>
  <c r="F6701" i="14"/>
  <c r="F6702" i="14"/>
  <c r="F6703" i="14"/>
  <c r="F6704" i="14"/>
  <c r="F6705" i="14"/>
  <c r="F6706" i="14"/>
  <c r="F6707" i="14"/>
  <c r="F6708" i="14"/>
  <c r="F6709" i="14"/>
  <c r="F6710" i="14"/>
  <c r="F6711" i="14"/>
  <c r="F6712" i="14"/>
  <c r="F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4322" i="14"/>
  <c r="B4323" i="14"/>
  <c r="B4324" i="14"/>
  <c r="B4325" i="14"/>
  <c r="B4326" i="14"/>
  <c r="B4327" i="14"/>
  <c r="B4328" i="14"/>
  <c r="B4329" i="14"/>
  <c r="B4330" i="14"/>
  <c r="B4331" i="14"/>
  <c r="B4332" i="14"/>
  <c r="B4333" i="14"/>
  <c r="B4334" i="14"/>
  <c r="B4335" i="14"/>
  <c r="B4336" i="14"/>
  <c r="B4337" i="14"/>
  <c r="B4338" i="14"/>
  <c r="B4339" i="14"/>
  <c r="B4340" i="14"/>
  <c r="B4341" i="14"/>
  <c r="B4342" i="14"/>
  <c r="B4343" i="14"/>
  <c r="B4344" i="14"/>
  <c r="B4345" i="14"/>
  <c r="B4346" i="14"/>
  <c r="B4347" i="14"/>
  <c r="B4348" i="14"/>
  <c r="B4349" i="14"/>
  <c r="B4350" i="14"/>
  <c r="B4351" i="14"/>
  <c r="B4352" i="14"/>
  <c r="B4353" i="14"/>
  <c r="B4354" i="14"/>
  <c r="B4355" i="14"/>
  <c r="B4356" i="14"/>
  <c r="B4357" i="14"/>
  <c r="B4358" i="14"/>
  <c r="B4359" i="14"/>
  <c r="B4360" i="14"/>
  <c r="B4361" i="14"/>
  <c r="B4362" i="14"/>
  <c r="B4363" i="14"/>
  <c r="B4364" i="14"/>
  <c r="B4365" i="14"/>
  <c r="B4366" i="14"/>
  <c r="B4367" i="14"/>
  <c r="B4368" i="14"/>
  <c r="B4369" i="14"/>
  <c r="B4370" i="14"/>
  <c r="B4371" i="14"/>
  <c r="B4372" i="14"/>
  <c r="B4373" i="14"/>
  <c r="B4374" i="14"/>
  <c r="B4375" i="14"/>
  <c r="B4376" i="14"/>
  <c r="B4377" i="14"/>
  <c r="B4378" i="14"/>
  <c r="B4379" i="14"/>
  <c r="B4380" i="14"/>
  <c r="B4381" i="14"/>
  <c r="B4382" i="14"/>
  <c r="B4383" i="14"/>
  <c r="B4384" i="14"/>
  <c r="B4385" i="14"/>
  <c r="B4386" i="14"/>
  <c r="B4387" i="14"/>
  <c r="B4388" i="14"/>
  <c r="B4389" i="14"/>
  <c r="B4390" i="14"/>
  <c r="B4391" i="14"/>
  <c r="B4392" i="14"/>
  <c r="B4393" i="14"/>
  <c r="B4394" i="14"/>
  <c r="B4395" i="14"/>
  <c r="B4396" i="14"/>
  <c r="B4397" i="14"/>
  <c r="B4398" i="14"/>
  <c r="B4399" i="14"/>
  <c r="B4400" i="14"/>
  <c r="B4401" i="14"/>
  <c r="B4402" i="14"/>
  <c r="B4403" i="14"/>
  <c r="B4404" i="14"/>
  <c r="B4405" i="14"/>
  <c r="B4406" i="14"/>
  <c r="B4407" i="14"/>
  <c r="B4408" i="14"/>
  <c r="B4409" i="14"/>
  <c r="B4410" i="14"/>
  <c r="B4411" i="14"/>
  <c r="B4412" i="14"/>
  <c r="B4413" i="14"/>
  <c r="B4414" i="14"/>
  <c r="B4415" i="14"/>
  <c r="B4416" i="14"/>
  <c r="B4417" i="14"/>
  <c r="B4418" i="14"/>
  <c r="B4419" i="14"/>
  <c r="B4420" i="14"/>
  <c r="B4421" i="14"/>
  <c r="B4422" i="14"/>
  <c r="B4423" i="14"/>
  <c r="B4424" i="14"/>
  <c r="B4425" i="14"/>
  <c r="B4426" i="14"/>
  <c r="B4427" i="14"/>
  <c r="B4428" i="14"/>
  <c r="B4429" i="14"/>
  <c r="B4430" i="14"/>
  <c r="B4431" i="14"/>
  <c r="B4432" i="14"/>
  <c r="B4433" i="14"/>
  <c r="B4434" i="14"/>
  <c r="B4435" i="14"/>
  <c r="B4436" i="14"/>
  <c r="B4437" i="14"/>
  <c r="B4438" i="14"/>
  <c r="B4439" i="14"/>
  <c r="B4440" i="14"/>
  <c r="B4441" i="14"/>
  <c r="B4442" i="14"/>
  <c r="B4443" i="14"/>
  <c r="B4444" i="14"/>
  <c r="B4445" i="14"/>
  <c r="B4446" i="14"/>
  <c r="B4447" i="14"/>
  <c r="B4448" i="14"/>
  <c r="B4449" i="14"/>
  <c r="B4450" i="14"/>
  <c r="B4451" i="14"/>
  <c r="B4452" i="14"/>
  <c r="B4453" i="14"/>
  <c r="B4454" i="14"/>
  <c r="B4455" i="14"/>
  <c r="B4456" i="14"/>
  <c r="B4457" i="14"/>
  <c r="B4458" i="14"/>
  <c r="B4459" i="14"/>
  <c r="B4460" i="14"/>
  <c r="B4461" i="14"/>
  <c r="B4462" i="14"/>
  <c r="B4463" i="14"/>
  <c r="B4464" i="14"/>
  <c r="B4465" i="14"/>
  <c r="B4466" i="14"/>
  <c r="B4467" i="14"/>
  <c r="B4468" i="14"/>
  <c r="B4469" i="14"/>
  <c r="B4470" i="14"/>
  <c r="B4471" i="14"/>
  <c r="B4472" i="14"/>
  <c r="B4473" i="14"/>
  <c r="B4474" i="14"/>
  <c r="B4475" i="14"/>
  <c r="B4476" i="14"/>
  <c r="B4477" i="14"/>
  <c r="B4478" i="14"/>
  <c r="B4479" i="14"/>
  <c r="B4480" i="14"/>
  <c r="B4481" i="14"/>
  <c r="B4482" i="14"/>
  <c r="B4483" i="14"/>
  <c r="B4484" i="14"/>
  <c r="B4485" i="14"/>
  <c r="B4486" i="14"/>
  <c r="B4487" i="14"/>
  <c r="B4488" i="14"/>
  <c r="B4489" i="14"/>
  <c r="B4490" i="14"/>
  <c r="B4491" i="14"/>
  <c r="B4492" i="14"/>
  <c r="B4493" i="14"/>
  <c r="B4494" i="14"/>
  <c r="B4495" i="14"/>
  <c r="B4496" i="14"/>
  <c r="B4497" i="14"/>
  <c r="B4498" i="14"/>
  <c r="B4499" i="14"/>
  <c r="B4500" i="14"/>
  <c r="B4501" i="14"/>
  <c r="B4502" i="14"/>
  <c r="B4503" i="14"/>
  <c r="B4504" i="14"/>
  <c r="B4505" i="14"/>
  <c r="B4506" i="14"/>
  <c r="B4507" i="14"/>
  <c r="B4508" i="14"/>
  <c r="B4509" i="14"/>
  <c r="B4510" i="14"/>
  <c r="B4511" i="14"/>
  <c r="B4512" i="14"/>
  <c r="B4513" i="14"/>
  <c r="B4514" i="14"/>
  <c r="B4515" i="14"/>
  <c r="B4516" i="14"/>
  <c r="B4517" i="14"/>
  <c r="B4518" i="14"/>
  <c r="B4519" i="14"/>
  <c r="B4520" i="14"/>
  <c r="B4521" i="14"/>
  <c r="B4522" i="14"/>
  <c r="B4523" i="14"/>
  <c r="B4524" i="14"/>
  <c r="B4525" i="14"/>
  <c r="B4526" i="14"/>
  <c r="B4527" i="14"/>
  <c r="B4528" i="14"/>
  <c r="B4529" i="14"/>
  <c r="B4530" i="14"/>
  <c r="B4531" i="14"/>
  <c r="B4532" i="14"/>
  <c r="B4533" i="14"/>
  <c r="B4534" i="14"/>
  <c r="B4535" i="14"/>
  <c r="B4536" i="14"/>
  <c r="B4537" i="14"/>
  <c r="B4538" i="14"/>
  <c r="B4539" i="14"/>
  <c r="B4540" i="14"/>
  <c r="B4541" i="14"/>
  <c r="B4542" i="14"/>
  <c r="B4543" i="14"/>
  <c r="B4544" i="14"/>
  <c r="B4545" i="14"/>
  <c r="B4546" i="14"/>
  <c r="B4547" i="14"/>
  <c r="B4548" i="14"/>
  <c r="B4549" i="14"/>
  <c r="B4550" i="14"/>
  <c r="B4551" i="14"/>
  <c r="B4552" i="14"/>
  <c r="B4553" i="14"/>
  <c r="B4554" i="14"/>
  <c r="B4555" i="14"/>
  <c r="B4556" i="14"/>
  <c r="B4557" i="14"/>
  <c r="B4558" i="14"/>
  <c r="B4559" i="14"/>
  <c r="B4560" i="14"/>
  <c r="B4561" i="14"/>
  <c r="B4562" i="14"/>
  <c r="B4563" i="14"/>
  <c r="B4564" i="14"/>
  <c r="B4565" i="14"/>
  <c r="B4566" i="14"/>
  <c r="B4567" i="14"/>
  <c r="B4568" i="14"/>
  <c r="B4569" i="14"/>
  <c r="B4570" i="14"/>
  <c r="B4571" i="14"/>
  <c r="B4572" i="14"/>
  <c r="B4573" i="14"/>
  <c r="B4574" i="14"/>
  <c r="B4575" i="14"/>
  <c r="B4576" i="14"/>
  <c r="B4577" i="14"/>
  <c r="B4578" i="14"/>
  <c r="B4579" i="14"/>
  <c r="B4580" i="14"/>
  <c r="B4581" i="14"/>
  <c r="B4582" i="14"/>
  <c r="B4583" i="14"/>
  <c r="B4584" i="14"/>
  <c r="B4585" i="14"/>
  <c r="B4586" i="14"/>
  <c r="B4587" i="14"/>
  <c r="B4588" i="14"/>
  <c r="B4589" i="14"/>
  <c r="B4590" i="14"/>
  <c r="B4591" i="14"/>
  <c r="B4592" i="14"/>
  <c r="B4593" i="14"/>
  <c r="B4594" i="14"/>
  <c r="B4595" i="14"/>
  <c r="B4596" i="14"/>
  <c r="B4597" i="14"/>
  <c r="B4598" i="14"/>
  <c r="B4599" i="14"/>
  <c r="B4600" i="14"/>
  <c r="B4601" i="14"/>
  <c r="B4602" i="14"/>
  <c r="B4603" i="14"/>
  <c r="B4604" i="14"/>
  <c r="B4605" i="14"/>
  <c r="B4606" i="14"/>
  <c r="B4607" i="14"/>
  <c r="B4608" i="14"/>
  <c r="B4609" i="14"/>
  <c r="B4610" i="14"/>
  <c r="B4611" i="14"/>
  <c r="B4612" i="14"/>
  <c r="B4613" i="14"/>
  <c r="B4614" i="14"/>
  <c r="B4615" i="14"/>
  <c r="B4616" i="14"/>
  <c r="B4617" i="14"/>
  <c r="B4618" i="14"/>
  <c r="B4619" i="14"/>
  <c r="B4620" i="14"/>
  <c r="B4621" i="14"/>
  <c r="B4622" i="14"/>
  <c r="B4623" i="14"/>
  <c r="B4624" i="14"/>
  <c r="B4625" i="14"/>
  <c r="B4626" i="14"/>
  <c r="B4627" i="14"/>
  <c r="B4628" i="14"/>
  <c r="B4629" i="14"/>
  <c r="B4630" i="14"/>
  <c r="B4631" i="14"/>
  <c r="B4632" i="14"/>
  <c r="B4633" i="14"/>
  <c r="B4634" i="14"/>
  <c r="B4635" i="14"/>
  <c r="B4636" i="14"/>
  <c r="B4637" i="14"/>
  <c r="B4638" i="14"/>
  <c r="B4639" i="14"/>
  <c r="B4640" i="14"/>
  <c r="B4641" i="14"/>
  <c r="B4642" i="14"/>
  <c r="B4643" i="14"/>
  <c r="B4644" i="14"/>
  <c r="B4645" i="14"/>
  <c r="B4646" i="14"/>
  <c r="B4647" i="14"/>
  <c r="B4648" i="14"/>
  <c r="B4649" i="14"/>
  <c r="B4650" i="14"/>
  <c r="B4651" i="14"/>
  <c r="B4652" i="14"/>
  <c r="B4653" i="14"/>
  <c r="B4654" i="14"/>
  <c r="B4655" i="14"/>
  <c r="B4656" i="14"/>
  <c r="B4657" i="14"/>
  <c r="B4658" i="14"/>
  <c r="B4659" i="14"/>
  <c r="B4660" i="14"/>
  <c r="B4661" i="14"/>
  <c r="B4662" i="14"/>
  <c r="B4663" i="14"/>
  <c r="B4664" i="14"/>
  <c r="B4665" i="14"/>
  <c r="B4666" i="14"/>
  <c r="B4667" i="14"/>
  <c r="B4668" i="14"/>
  <c r="B4669" i="14"/>
  <c r="B4670" i="14"/>
  <c r="B4671" i="14"/>
  <c r="B4672" i="14"/>
  <c r="B4673" i="14"/>
  <c r="B4674" i="14"/>
  <c r="B4675" i="14"/>
  <c r="B4676" i="14"/>
  <c r="B4677" i="14"/>
  <c r="B4678" i="14"/>
  <c r="B4679" i="14"/>
  <c r="B4680" i="14"/>
  <c r="B4681" i="14"/>
  <c r="B4682" i="14"/>
  <c r="B4683" i="14"/>
  <c r="B4684" i="14"/>
  <c r="B4685" i="14"/>
  <c r="B4686" i="14"/>
  <c r="B4687" i="14"/>
  <c r="B4688" i="14"/>
  <c r="B4689" i="14"/>
  <c r="B4690" i="14"/>
  <c r="B4691" i="14"/>
  <c r="B4692" i="14"/>
  <c r="B4693" i="14"/>
  <c r="B4694" i="14"/>
  <c r="B4695" i="14"/>
  <c r="B4696" i="14"/>
  <c r="B4697" i="14"/>
  <c r="B4698" i="14"/>
  <c r="B4699" i="14"/>
  <c r="B4700" i="14"/>
  <c r="B4701" i="14"/>
  <c r="B4702" i="14"/>
  <c r="B4703" i="14"/>
  <c r="B4704" i="14"/>
  <c r="B4705" i="14"/>
  <c r="B4706" i="14"/>
  <c r="B4707" i="14"/>
  <c r="B4708" i="14"/>
  <c r="B4709" i="14"/>
  <c r="B4710" i="14"/>
  <c r="B4711" i="14"/>
  <c r="B4712" i="14"/>
  <c r="B4713" i="14"/>
  <c r="B4714" i="14"/>
  <c r="B4715" i="14"/>
  <c r="B4716" i="14"/>
  <c r="B4717" i="14"/>
  <c r="B4718" i="14"/>
  <c r="B4719" i="14"/>
  <c r="B4720" i="14"/>
  <c r="B4721" i="14"/>
  <c r="B4722" i="14"/>
  <c r="B4723" i="14"/>
  <c r="B4724" i="14"/>
  <c r="B4725" i="14"/>
  <c r="B4726" i="14"/>
  <c r="B4727" i="14"/>
  <c r="B4728" i="14"/>
  <c r="B4729" i="14"/>
  <c r="B4730" i="14"/>
  <c r="B4731" i="14"/>
  <c r="B4732" i="14"/>
  <c r="B4733" i="14"/>
  <c r="B4734" i="14"/>
  <c r="B4735" i="14"/>
  <c r="B4736" i="14"/>
  <c r="B4737" i="14"/>
  <c r="B4738" i="14"/>
  <c r="B4739" i="14"/>
  <c r="B4740" i="14"/>
  <c r="B4741" i="14"/>
  <c r="B4742" i="14"/>
  <c r="B4743" i="14"/>
  <c r="B4744" i="14"/>
  <c r="B4745" i="14"/>
  <c r="B4746" i="14"/>
  <c r="B4747" i="14"/>
  <c r="B4748" i="14"/>
  <c r="B4749" i="14"/>
  <c r="B4750" i="14"/>
  <c r="B4751" i="14"/>
  <c r="B4752" i="14"/>
  <c r="B4753" i="14"/>
  <c r="B4754" i="14"/>
  <c r="B4755" i="14"/>
  <c r="B4756" i="14"/>
  <c r="B4757" i="14"/>
  <c r="B4758" i="14"/>
  <c r="B4759" i="14"/>
  <c r="B4760" i="14"/>
  <c r="B4761" i="14"/>
  <c r="B4762" i="14"/>
  <c r="B4763" i="14"/>
  <c r="B4764" i="14"/>
  <c r="B4765" i="14"/>
  <c r="B4766" i="14"/>
  <c r="B4767" i="14"/>
  <c r="B4768" i="14"/>
  <c r="B4769" i="14"/>
  <c r="B4770" i="14"/>
  <c r="B4771" i="14"/>
  <c r="B4772" i="14"/>
  <c r="B4773" i="14"/>
  <c r="B4774" i="14"/>
  <c r="B4775" i="14"/>
  <c r="B4776" i="14"/>
  <c r="B4777" i="14"/>
  <c r="B4778" i="14"/>
  <c r="B4779" i="14"/>
  <c r="B4780" i="14"/>
  <c r="B4781" i="14"/>
  <c r="B4782" i="14"/>
  <c r="B4783" i="14"/>
  <c r="B4784" i="14"/>
  <c r="B4785" i="14"/>
  <c r="B4786" i="14"/>
  <c r="B4787" i="14"/>
  <c r="B4788" i="14"/>
  <c r="B4789" i="14"/>
  <c r="B4790" i="14"/>
  <c r="B4791" i="14"/>
  <c r="B4792" i="14"/>
  <c r="B4793" i="14"/>
  <c r="B4794" i="14"/>
  <c r="B4795" i="14"/>
  <c r="B4796" i="14"/>
  <c r="B4797" i="14"/>
  <c r="B4798" i="14"/>
  <c r="B4799" i="14"/>
  <c r="B4800" i="14"/>
  <c r="B4801" i="14"/>
  <c r="B4802" i="14"/>
  <c r="B4803" i="14"/>
  <c r="B4804" i="14"/>
  <c r="B4805" i="14"/>
  <c r="B4806" i="14"/>
  <c r="B4807" i="14"/>
  <c r="B4808" i="14"/>
  <c r="B4809" i="14"/>
  <c r="B4810" i="14"/>
  <c r="B4811" i="14"/>
  <c r="B4812" i="14"/>
  <c r="B4813" i="14"/>
  <c r="B4814" i="14"/>
  <c r="B4815" i="14"/>
  <c r="B4816" i="14"/>
  <c r="B4817" i="14"/>
  <c r="B4818" i="14"/>
  <c r="B4819" i="14"/>
  <c r="B4820" i="14"/>
  <c r="B4821" i="14"/>
  <c r="B4822" i="14"/>
  <c r="B4823" i="14"/>
  <c r="B4824" i="14"/>
  <c r="B4825" i="14"/>
  <c r="B4826" i="14"/>
  <c r="B4827" i="14"/>
  <c r="B4828" i="14"/>
  <c r="B4829" i="14"/>
  <c r="B4830" i="14"/>
  <c r="B4831" i="14"/>
  <c r="B4832" i="14"/>
  <c r="B4833" i="14"/>
  <c r="B4834" i="14"/>
  <c r="B4835" i="14"/>
  <c r="B4836" i="14"/>
  <c r="B4837" i="14"/>
  <c r="B4838" i="14"/>
  <c r="B4839" i="14"/>
  <c r="B4840" i="14"/>
  <c r="B4841" i="14"/>
  <c r="B4842" i="14"/>
  <c r="B4843" i="14"/>
  <c r="B4844" i="14"/>
  <c r="B4845" i="14"/>
  <c r="B4846" i="14"/>
  <c r="B4847" i="14"/>
  <c r="B4848" i="14"/>
  <c r="B4849" i="14"/>
  <c r="B4850" i="14"/>
  <c r="B4851" i="14"/>
  <c r="B4852" i="14"/>
  <c r="B4853" i="14"/>
  <c r="B4854" i="14"/>
  <c r="B4855" i="14"/>
  <c r="B4856" i="14"/>
  <c r="B4857" i="14"/>
  <c r="B4858" i="14"/>
  <c r="B4859" i="14"/>
  <c r="B4860" i="14"/>
  <c r="B4861" i="14"/>
  <c r="B4862" i="14"/>
  <c r="B4863" i="14"/>
  <c r="B4864" i="14"/>
  <c r="B4865" i="14"/>
  <c r="B4866" i="14"/>
  <c r="B4867" i="14"/>
  <c r="B4868" i="14"/>
  <c r="B4869" i="14"/>
  <c r="B4870" i="14"/>
  <c r="B4871" i="14"/>
  <c r="B4872" i="14"/>
  <c r="B4873" i="14"/>
  <c r="B4874" i="14"/>
  <c r="B4875" i="14"/>
  <c r="B4876" i="14"/>
  <c r="B4877" i="14"/>
  <c r="B4878" i="14"/>
  <c r="B4879" i="14"/>
  <c r="B4880" i="14"/>
  <c r="B4881" i="14"/>
  <c r="B4882" i="14"/>
  <c r="B4883" i="14"/>
  <c r="B4884" i="14"/>
  <c r="B4885" i="14"/>
  <c r="B4886" i="14"/>
  <c r="B4887" i="14"/>
  <c r="B4888" i="14"/>
  <c r="B4889" i="14"/>
  <c r="B4890" i="14"/>
  <c r="B4891" i="14"/>
  <c r="B4892" i="14"/>
  <c r="B4893" i="14"/>
  <c r="B4894" i="14"/>
  <c r="B4895" i="14"/>
  <c r="B4896" i="14"/>
  <c r="B4897" i="14"/>
  <c r="B4898" i="14"/>
  <c r="B4899" i="14"/>
  <c r="B4900" i="14"/>
  <c r="B4901" i="14"/>
  <c r="B4902" i="14"/>
  <c r="B4903" i="14"/>
  <c r="B4904" i="14"/>
  <c r="B4905" i="14"/>
  <c r="B4906" i="14"/>
  <c r="B4907" i="14"/>
  <c r="B4908" i="14"/>
  <c r="B4909" i="14"/>
  <c r="B4910" i="14"/>
  <c r="B4911" i="14"/>
  <c r="B4912" i="14"/>
  <c r="B4913" i="14"/>
  <c r="B4914" i="14"/>
  <c r="B4915" i="14"/>
  <c r="B4916" i="14"/>
  <c r="B4917" i="14"/>
  <c r="B4918" i="14"/>
  <c r="B4919" i="14"/>
  <c r="B4920" i="14"/>
  <c r="B4921" i="14"/>
  <c r="B4922" i="14"/>
  <c r="B4923" i="14"/>
  <c r="B4924" i="14"/>
  <c r="B4925" i="14"/>
  <c r="B4926" i="14"/>
  <c r="B4927" i="14"/>
  <c r="B4928" i="14"/>
  <c r="B4929" i="14"/>
  <c r="B4930" i="14"/>
  <c r="B4931" i="14"/>
  <c r="B4932" i="14"/>
  <c r="B4933" i="14"/>
  <c r="B4934" i="14"/>
  <c r="B4935" i="14"/>
  <c r="B4936" i="14"/>
  <c r="B4937" i="14"/>
  <c r="B4938" i="14"/>
  <c r="B4939" i="14"/>
  <c r="B4940" i="14"/>
  <c r="B4941" i="14"/>
  <c r="B4942" i="14"/>
  <c r="B4943" i="14"/>
  <c r="B4944" i="14"/>
  <c r="B4945" i="14"/>
  <c r="B4946" i="14"/>
  <c r="B4947" i="14"/>
  <c r="B4948" i="14"/>
  <c r="B4949" i="14"/>
  <c r="B4950" i="14"/>
  <c r="B4951" i="14"/>
  <c r="B4952" i="14"/>
  <c r="B4953" i="14"/>
  <c r="B4954" i="14"/>
  <c r="B4955" i="14"/>
  <c r="B4956" i="14"/>
  <c r="B4957" i="14"/>
  <c r="B4958" i="14"/>
  <c r="B4959" i="14"/>
  <c r="B4960" i="14"/>
  <c r="B4961" i="14"/>
  <c r="B4962" i="14"/>
  <c r="B4963" i="14"/>
  <c r="B4964" i="14"/>
  <c r="B4965" i="14"/>
  <c r="B4966" i="14"/>
  <c r="B4967" i="14"/>
  <c r="B4968" i="14"/>
  <c r="B4969" i="14"/>
  <c r="B4970" i="14"/>
  <c r="B4971" i="14"/>
  <c r="B4972" i="14"/>
  <c r="B4973" i="14"/>
  <c r="B4974" i="14"/>
  <c r="B4975" i="14"/>
  <c r="B4976" i="14"/>
  <c r="B4977" i="14"/>
  <c r="B4978" i="14"/>
  <c r="B4979" i="14"/>
  <c r="B4980" i="14"/>
  <c r="B4981" i="14"/>
  <c r="B4982" i="14"/>
  <c r="B4983" i="14"/>
  <c r="B4984" i="14"/>
  <c r="B4985" i="14"/>
  <c r="B4986" i="14"/>
  <c r="B4987" i="14"/>
  <c r="B4988" i="14"/>
  <c r="B4989" i="14"/>
  <c r="B4990" i="14"/>
  <c r="B4991" i="14"/>
  <c r="B4992" i="14"/>
  <c r="B4993" i="14"/>
  <c r="B4994" i="14"/>
  <c r="B4995" i="14"/>
  <c r="B4996" i="14"/>
  <c r="B4997" i="14"/>
  <c r="B4998" i="14"/>
  <c r="B4999" i="14"/>
  <c r="B5000" i="14"/>
  <c r="B5001" i="14"/>
  <c r="B5002" i="14"/>
  <c r="B5003" i="14"/>
  <c r="B5004" i="14"/>
  <c r="B5005" i="14"/>
  <c r="B5006" i="14"/>
  <c r="B5007" i="14"/>
  <c r="B5008" i="14"/>
  <c r="B5009" i="14"/>
  <c r="B5010" i="14"/>
  <c r="B5011" i="14"/>
  <c r="B5012" i="14"/>
  <c r="B5013" i="14"/>
  <c r="B5014" i="14"/>
  <c r="B5015" i="14"/>
  <c r="B5016" i="14"/>
  <c r="B5017" i="14"/>
  <c r="B5018" i="14"/>
  <c r="B5019" i="14"/>
  <c r="B5020" i="14"/>
  <c r="B5021" i="14"/>
  <c r="B5022" i="14"/>
  <c r="B5023" i="14"/>
  <c r="B5024" i="14"/>
  <c r="B5025" i="14"/>
  <c r="B5026" i="14"/>
  <c r="B5027" i="14"/>
  <c r="B5028" i="14"/>
  <c r="B5029" i="14"/>
  <c r="B5030" i="14"/>
  <c r="B5031" i="14"/>
  <c r="B5032" i="14"/>
  <c r="B5033" i="14"/>
  <c r="B5034" i="14"/>
  <c r="B5035" i="14"/>
  <c r="B5036" i="14"/>
  <c r="B5037" i="14"/>
  <c r="B5038" i="14"/>
  <c r="B5039" i="14"/>
  <c r="B5040" i="14"/>
  <c r="B5041" i="14"/>
  <c r="B5042" i="14"/>
  <c r="B5043" i="14"/>
  <c r="B5044" i="14"/>
  <c r="B5045" i="14"/>
  <c r="B5046" i="14"/>
  <c r="B5047" i="14"/>
  <c r="B5048" i="14"/>
  <c r="B5049" i="14"/>
  <c r="B5050" i="14"/>
  <c r="B5051" i="14"/>
  <c r="B5052" i="14"/>
  <c r="B5053" i="14"/>
  <c r="B5054" i="14"/>
  <c r="B5055" i="14"/>
  <c r="B5056" i="14"/>
  <c r="B5057" i="14"/>
  <c r="B5058" i="14"/>
  <c r="B5059" i="14"/>
  <c r="B5060" i="14"/>
  <c r="B5061" i="14"/>
  <c r="B5062" i="14"/>
  <c r="B5063" i="14"/>
  <c r="B5064" i="14"/>
  <c r="B5065" i="14"/>
  <c r="B5066" i="14"/>
  <c r="B5067" i="14"/>
  <c r="B5068" i="14"/>
  <c r="B5069" i="14"/>
  <c r="B5070" i="14"/>
  <c r="B5071" i="14"/>
  <c r="B5072" i="14"/>
  <c r="B5073" i="14"/>
  <c r="B5074" i="14"/>
  <c r="B5075" i="14"/>
  <c r="B5076" i="14"/>
  <c r="B5077" i="14"/>
  <c r="B5078" i="14"/>
  <c r="B5079" i="14"/>
  <c r="B5080" i="14"/>
  <c r="B5081" i="14"/>
  <c r="B5082" i="14"/>
  <c r="B5083" i="14"/>
  <c r="B5084" i="14"/>
  <c r="B5085" i="14"/>
  <c r="B5086" i="14"/>
  <c r="B5087" i="14"/>
  <c r="B5088" i="14"/>
  <c r="B5089" i="14"/>
  <c r="B5090" i="14"/>
  <c r="B5091" i="14"/>
  <c r="B5092" i="14"/>
  <c r="B5093" i="14"/>
  <c r="B5094" i="14"/>
  <c r="B5095" i="14"/>
  <c r="B5096" i="14"/>
  <c r="B5097" i="14"/>
  <c r="B5098" i="14"/>
  <c r="B5099" i="14"/>
  <c r="B5100" i="14"/>
  <c r="B5101" i="14"/>
  <c r="B5102" i="14"/>
  <c r="B5103" i="14"/>
  <c r="B5104" i="14"/>
  <c r="B5105" i="14"/>
  <c r="B5106" i="14"/>
  <c r="B5107" i="14"/>
  <c r="B5108" i="14"/>
  <c r="B5109" i="14"/>
  <c r="B5110" i="14"/>
  <c r="B5111" i="14"/>
  <c r="B5112" i="14"/>
  <c r="B5113" i="14"/>
  <c r="B5114" i="14"/>
  <c r="B5115" i="14"/>
  <c r="B5116" i="14"/>
  <c r="B5117" i="14"/>
  <c r="B5118" i="14"/>
  <c r="B5119" i="14"/>
  <c r="B5120" i="14"/>
  <c r="B5121" i="14"/>
  <c r="B5122" i="14"/>
  <c r="B5123" i="14"/>
  <c r="B5124" i="14"/>
  <c r="B5125" i="14"/>
  <c r="B5126" i="14"/>
  <c r="B5127" i="14"/>
  <c r="B5128" i="14"/>
  <c r="B5129" i="14"/>
  <c r="B5130" i="14"/>
  <c r="B5131" i="14"/>
  <c r="B5132" i="14"/>
  <c r="B5133" i="14"/>
  <c r="B5134" i="14"/>
  <c r="B5135" i="14"/>
  <c r="B5136" i="14"/>
  <c r="B5137" i="14"/>
  <c r="B5138" i="14"/>
  <c r="B5139" i="14"/>
  <c r="B5140" i="14"/>
  <c r="B5141" i="14"/>
  <c r="B5142" i="14"/>
  <c r="B5143" i="14"/>
  <c r="B5144" i="14"/>
  <c r="B5145" i="14"/>
  <c r="B5146" i="14"/>
  <c r="B5147" i="14"/>
  <c r="B5148" i="14"/>
  <c r="B5149" i="14"/>
  <c r="B5150" i="14"/>
  <c r="B5151" i="14"/>
  <c r="B5152" i="14"/>
  <c r="B5153" i="14"/>
  <c r="B5154" i="14"/>
  <c r="B5155" i="14"/>
  <c r="B5156" i="14"/>
  <c r="B5157" i="14"/>
  <c r="B5158" i="14"/>
  <c r="B5159" i="14"/>
  <c r="B5160" i="14"/>
  <c r="B5161" i="14"/>
  <c r="B5162" i="14"/>
  <c r="B5163" i="14"/>
  <c r="B5164" i="14"/>
  <c r="B5165" i="14"/>
  <c r="B5166" i="14"/>
  <c r="B5167" i="14"/>
  <c r="B5168" i="14"/>
  <c r="B5169" i="14"/>
  <c r="B5170" i="14"/>
  <c r="B5171" i="14"/>
  <c r="B5172" i="14"/>
  <c r="B5173" i="14"/>
  <c r="B5174" i="14"/>
  <c r="B5175" i="14"/>
  <c r="B5176" i="14"/>
  <c r="B5177" i="14"/>
  <c r="B5178" i="14"/>
  <c r="B5179" i="14"/>
  <c r="B5180" i="14"/>
  <c r="B5181" i="14"/>
  <c r="B5182" i="14"/>
  <c r="B5183" i="14"/>
  <c r="B5184" i="14"/>
  <c r="B5185" i="14"/>
  <c r="B5186" i="14"/>
  <c r="B5187" i="14"/>
  <c r="B5188" i="14"/>
  <c r="B5189" i="14"/>
  <c r="B5190" i="14"/>
  <c r="B5191" i="14"/>
  <c r="B5192" i="14"/>
  <c r="B5193" i="14"/>
  <c r="B5194" i="14"/>
  <c r="B5195" i="14"/>
  <c r="B5196" i="14"/>
  <c r="B5197" i="14"/>
  <c r="B5198" i="14"/>
  <c r="B5199" i="14"/>
  <c r="B5200" i="14"/>
  <c r="B5201" i="14"/>
  <c r="B5202" i="14"/>
  <c r="B5203" i="14"/>
  <c r="B5204" i="14"/>
  <c r="B5205" i="14"/>
  <c r="B5206" i="14"/>
  <c r="B5207" i="14"/>
  <c r="B5208" i="14"/>
  <c r="B5209" i="14"/>
  <c r="B5210" i="14"/>
  <c r="B5211" i="14"/>
  <c r="B5212" i="14"/>
  <c r="B5213" i="14"/>
  <c r="B5214" i="14"/>
  <c r="B5215" i="14"/>
  <c r="B5216" i="14"/>
  <c r="B5217" i="14"/>
  <c r="B5218" i="14"/>
  <c r="B5219" i="14"/>
  <c r="B5220" i="14"/>
  <c r="B5221" i="14"/>
  <c r="B5222" i="14"/>
  <c r="B5223" i="14"/>
  <c r="B5224" i="14"/>
  <c r="B5225" i="14"/>
  <c r="B5226" i="14"/>
  <c r="B5227" i="14"/>
  <c r="B5228" i="14"/>
  <c r="B5229" i="14"/>
  <c r="B5230" i="14"/>
  <c r="B5231" i="14"/>
  <c r="B5232" i="14"/>
  <c r="B5233" i="14"/>
  <c r="B5234" i="14"/>
  <c r="B5235" i="14"/>
  <c r="B5236" i="14"/>
  <c r="B5237" i="14"/>
  <c r="B5238" i="14"/>
  <c r="B5239" i="14"/>
  <c r="B5240" i="14"/>
  <c r="B5241" i="14"/>
  <c r="B5242" i="14"/>
  <c r="B5243" i="14"/>
  <c r="B5244" i="14"/>
  <c r="B5245" i="14"/>
  <c r="B5246" i="14"/>
  <c r="B5247" i="14"/>
  <c r="B5248" i="14"/>
  <c r="B5249" i="14"/>
  <c r="B5250" i="14"/>
  <c r="B5251" i="14"/>
  <c r="B5252" i="14"/>
  <c r="B5253" i="14"/>
  <c r="B5254" i="14"/>
  <c r="B5255" i="14"/>
  <c r="B5256" i="14"/>
  <c r="B5257" i="14"/>
  <c r="B5258" i="14"/>
  <c r="B5259" i="14"/>
  <c r="B5260" i="14"/>
  <c r="B5261" i="14"/>
  <c r="B5262" i="14"/>
  <c r="B5263" i="14"/>
  <c r="B5264" i="14"/>
  <c r="B5265" i="14"/>
  <c r="B5266" i="14"/>
  <c r="B5267" i="14"/>
  <c r="B5268" i="14"/>
  <c r="B5269" i="14"/>
  <c r="B5270" i="14"/>
  <c r="B5271" i="14"/>
  <c r="B5272" i="14"/>
  <c r="B5273" i="14"/>
  <c r="B5274" i="14"/>
  <c r="B5275" i="14"/>
  <c r="B5276" i="14"/>
  <c r="B5277" i="14"/>
  <c r="B5278" i="14"/>
  <c r="B5279" i="14"/>
  <c r="B5280" i="14"/>
  <c r="B5281" i="14"/>
  <c r="B5282" i="14"/>
  <c r="B5283" i="14"/>
  <c r="B5284" i="14"/>
  <c r="B5285" i="14"/>
  <c r="B5286" i="14"/>
  <c r="B5287" i="14"/>
  <c r="B5288" i="14"/>
  <c r="B5289" i="14"/>
  <c r="B5290" i="14"/>
  <c r="B5291" i="14"/>
  <c r="B5292" i="14"/>
  <c r="B5293" i="14"/>
  <c r="B5294" i="14"/>
  <c r="B5295" i="14"/>
  <c r="B5296" i="14"/>
  <c r="B5297" i="14"/>
  <c r="B5298" i="14"/>
  <c r="B5299" i="14"/>
  <c r="B5300" i="14"/>
  <c r="B5301" i="14"/>
  <c r="B5302" i="14"/>
  <c r="B5303" i="14"/>
  <c r="B5304" i="14"/>
  <c r="B5305" i="14"/>
  <c r="B5306" i="14"/>
  <c r="B5307" i="14"/>
  <c r="B5308" i="14"/>
  <c r="B5309" i="14"/>
  <c r="B5310" i="14"/>
  <c r="B5311" i="14"/>
  <c r="B5312" i="14"/>
  <c r="B5313" i="14"/>
  <c r="B5314" i="14"/>
  <c r="B5315" i="14"/>
  <c r="B5316" i="14"/>
  <c r="B5317" i="14"/>
  <c r="B5318" i="14"/>
  <c r="B5319" i="14"/>
  <c r="B5320" i="14"/>
  <c r="B5321" i="14"/>
  <c r="B5322" i="14"/>
  <c r="B5323" i="14"/>
  <c r="B5324" i="14"/>
  <c r="B5325" i="14"/>
  <c r="B5326" i="14"/>
  <c r="B5327" i="14"/>
  <c r="B5328" i="14"/>
  <c r="B5329" i="14"/>
  <c r="B5330" i="14"/>
  <c r="B5331" i="14"/>
  <c r="B5332" i="14"/>
  <c r="B5333" i="14"/>
  <c r="B5334" i="14"/>
  <c r="B5335" i="14"/>
  <c r="B5336" i="14"/>
  <c r="B5337" i="14"/>
  <c r="B5338" i="14"/>
  <c r="B5339" i="14"/>
  <c r="B5340" i="14"/>
  <c r="B5341" i="14"/>
  <c r="B5342" i="14"/>
  <c r="B5343" i="14"/>
  <c r="B5344" i="14"/>
  <c r="B5345" i="14"/>
  <c r="B5346" i="14"/>
  <c r="B5347" i="14"/>
  <c r="B5348" i="14"/>
  <c r="B5349" i="14"/>
  <c r="B5350" i="14"/>
  <c r="B5351" i="14"/>
  <c r="B5352" i="14"/>
  <c r="B5353" i="14"/>
  <c r="B5354" i="14"/>
  <c r="B5355" i="14"/>
  <c r="B5356" i="14"/>
  <c r="B5357" i="14"/>
  <c r="B5358" i="14"/>
  <c r="B5359" i="14"/>
  <c r="B5360" i="14"/>
  <c r="B5361" i="14"/>
  <c r="B5362" i="14"/>
  <c r="B5363" i="14"/>
  <c r="B5364" i="14"/>
  <c r="B5365" i="14"/>
  <c r="B5366" i="14"/>
  <c r="B5367" i="14"/>
  <c r="B5368" i="14"/>
  <c r="B5369" i="14"/>
  <c r="B5370" i="14"/>
  <c r="B5371" i="14"/>
  <c r="B5372" i="14"/>
  <c r="B5373" i="14"/>
  <c r="B5374" i="14"/>
  <c r="B5375" i="14"/>
  <c r="B5376" i="14"/>
  <c r="B5377" i="14"/>
  <c r="B5378" i="14"/>
  <c r="B5379" i="14"/>
  <c r="B5380" i="14"/>
  <c r="B5381" i="14"/>
  <c r="B5382" i="14"/>
  <c r="B5383" i="14"/>
  <c r="B5384" i="14"/>
  <c r="B5385" i="14"/>
  <c r="B5386" i="14"/>
  <c r="B5387" i="14"/>
  <c r="B5388" i="14"/>
  <c r="B5389" i="14"/>
  <c r="B5390" i="14"/>
  <c r="B5391" i="14"/>
  <c r="B5392" i="14"/>
  <c r="B5393" i="14"/>
  <c r="B5394" i="14"/>
  <c r="B5395" i="14"/>
  <c r="B5396" i="14"/>
  <c r="B5397" i="14"/>
  <c r="B5398" i="14"/>
  <c r="B5399" i="14"/>
  <c r="B5400" i="14"/>
  <c r="B5401" i="14"/>
  <c r="B5402" i="14"/>
  <c r="B5403" i="14"/>
  <c r="B5404" i="14"/>
  <c r="B5405" i="14"/>
  <c r="B5406" i="14"/>
  <c r="B5407" i="14"/>
  <c r="B5408" i="14"/>
  <c r="B5409" i="14"/>
  <c r="B5410" i="14"/>
  <c r="B5411" i="14"/>
  <c r="B5412" i="14"/>
  <c r="B5413" i="14"/>
  <c r="B5414" i="14"/>
  <c r="B5415" i="14"/>
  <c r="B5416" i="14"/>
  <c r="B5417" i="14"/>
  <c r="B5418" i="14"/>
  <c r="B5419" i="14"/>
  <c r="B5420" i="14"/>
  <c r="B5421" i="14"/>
  <c r="B5422" i="14"/>
  <c r="B5423" i="14"/>
  <c r="B5424" i="14"/>
  <c r="B5425" i="14"/>
  <c r="B5426" i="14"/>
  <c r="B5427" i="14"/>
  <c r="B5428" i="14"/>
  <c r="B5429" i="14"/>
  <c r="B5430" i="14"/>
  <c r="B5431" i="14"/>
  <c r="B5432" i="14"/>
  <c r="B5433" i="14"/>
  <c r="B5434" i="14"/>
  <c r="B5435" i="14"/>
  <c r="B5436" i="14"/>
  <c r="B5437" i="14"/>
  <c r="B5438" i="14"/>
  <c r="B5439" i="14"/>
  <c r="B5440" i="14"/>
  <c r="B5441" i="14"/>
  <c r="B5442" i="14"/>
  <c r="B5443" i="14"/>
  <c r="B5444" i="14"/>
  <c r="B5445" i="14"/>
  <c r="B5446" i="14"/>
  <c r="B5447" i="14"/>
  <c r="B5448" i="14"/>
  <c r="B5449" i="14"/>
  <c r="B5450" i="14"/>
  <c r="B5451" i="14"/>
  <c r="B5452" i="14"/>
  <c r="B5453" i="14"/>
  <c r="B5454" i="14"/>
  <c r="B5455" i="14"/>
  <c r="B5456" i="14"/>
  <c r="B5457" i="14"/>
  <c r="B5458" i="14"/>
  <c r="B5459" i="14"/>
  <c r="B5460" i="14"/>
  <c r="B5461" i="14"/>
  <c r="B5462" i="14"/>
  <c r="B5463" i="14"/>
  <c r="B5464" i="14"/>
  <c r="B5465" i="14"/>
  <c r="B5466" i="14"/>
  <c r="B5467" i="14"/>
  <c r="B5468" i="14"/>
  <c r="B5469" i="14"/>
  <c r="B5470" i="14"/>
  <c r="B5471" i="14"/>
  <c r="B5472" i="14"/>
  <c r="B5473" i="14"/>
  <c r="B5474" i="14"/>
  <c r="B5475" i="14"/>
  <c r="B5476" i="14"/>
  <c r="B5477" i="14"/>
  <c r="B5478" i="14"/>
  <c r="B5479" i="14"/>
  <c r="B5480" i="14"/>
  <c r="B5481" i="14"/>
  <c r="B5482" i="14"/>
  <c r="B5483" i="14"/>
  <c r="B5484" i="14"/>
  <c r="B5485" i="14"/>
  <c r="B5486" i="14"/>
  <c r="B5487" i="14"/>
  <c r="B5488" i="14"/>
  <c r="B5489" i="14"/>
  <c r="B5490" i="14"/>
  <c r="B5491" i="14"/>
  <c r="B5492" i="14"/>
  <c r="B5493" i="14"/>
  <c r="B5494" i="14"/>
  <c r="B5495" i="14"/>
  <c r="B5496" i="14"/>
  <c r="B5497" i="14"/>
  <c r="B5498" i="14"/>
  <c r="B5499" i="14"/>
  <c r="B5500" i="14"/>
  <c r="B5501" i="14"/>
  <c r="B5502" i="14"/>
  <c r="B5503" i="14"/>
  <c r="B5504" i="14"/>
  <c r="B5505" i="14"/>
  <c r="B5506" i="14"/>
  <c r="B5507" i="14"/>
  <c r="B5508" i="14"/>
  <c r="B5509" i="14"/>
  <c r="B5510" i="14"/>
  <c r="B5511" i="14"/>
  <c r="B5512" i="14"/>
  <c r="B5513" i="14"/>
  <c r="B5514" i="14"/>
  <c r="B5515" i="14"/>
  <c r="B5516" i="14"/>
  <c r="B5517" i="14"/>
  <c r="B5518" i="14"/>
  <c r="B5519" i="14"/>
  <c r="B5520" i="14"/>
  <c r="B5521" i="14"/>
  <c r="B5522" i="14"/>
  <c r="B5523" i="14"/>
  <c r="B5524" i="14"/>
  <c r="B5525" i="14"/>
  <c r="B5526" i="14"/>
  <c r="B5527" i="14"/>
  <c r="B5528" i="14"/>
  <c r="B5529" i="14"/>
  <c r="B5530" i="14"/>
  <c r="B5531" i="14"/>
  <c r="B5532" i="14"/>
  <c r="B5533" i="14"/>
  <c r="B5534" i="14"/>
  <c r="B5535" i="14"/>
  <c r="B5536" i="14"/>
  <c r="B5537" i="14"/>
  <c r="B5538" i="14"/>
  <c r="B5539" i="14"/>
  <c r="B5540" i="14"/>
  <c r="B5541" i="14"/>
  <c r="B5542" i="14"/>
  <c r="B5543" i="14"/>
  <c r="B5544" i="14"/>
  <c r="B5545" i="14"/>
  <c r="B5546" i="14"/>
  <c r="B5547" i="14"/>
  <c r="B5548" i="14"/>
  <c r="B5549" i="14"/>
  <c r="B5550" i="14"/>
  <c r="B5551" i="14"/>
  <c r="B5552" i="14"/>
  <c r="B5553" i="14"/>
  <c r="B5554" i="14"/>
  <c r="B5555" i="14"/>
  <c r="B5556" i="14"/>
  <c r="B5557" i="14"/>
  <c r="B5558" i="14"/>
  <c r="B5559" i="14"/>
  <c r="B5560" i="14"/>
  <c r="B5561" i="14"/>
  <c r="B5562" i="14"/>
  <c r="B5563" i="14"/>
  <c r="B5564" i="14"/>
  <c r="B5565" i="14"/>
  <c r="B5566" i="14"/>
  <c r="B5567" i="14"/>
  <c r="B5568" i="14"/>
  <c r="B5569" i="14"/>
  <c r="B5570" i="14"/>
  <c r="B5571" i="14"/>
  <c r="B5572" i="14"/>
  <c r="B5573" i="14"/>
  <c r="B5574" i="14"/>
  <c r="B5575" i="14"/>
  <c r="B5576" i="14"/>
  <c r="B5577" i="14"/>
  <c r="B5578" i="14"/>
  <c r="B5579" i="14"/>
  <c r="B5580" i="14"/>
  <c r="B5581" i="14"/>
  <c r="B5582" i="14"/>
  <c r="B5583" i="14"/>
  <c r="B5584" i="14"/>
  <c r="B5585" i="14"/>
  <c r="B5586" i="14"/>
  <c r="B5587" i="14"/>
  <c r="B5588" i="14"/>
  <c r="B5589" i="14"/>
  <c r="B5590" i="14"/>
  <c r="B5591" i="14"/>
  <c r="B5592" i="14"/>
  <c r="B5593" i="14"/>
  <c r="B5594" i="14"/>
  <c r="B5595" i="14"/>
  <c r="B5596" i="14"/>
  <c r="B5597" i="14"/>
  <c r="B5598" i="14"/>
  <c r="B5599" i="14"/>
  <c r="B5600" i="14"/>
  <c r="B5601" i="14"/>
  <c r="B5602" i="14"/>
  <c r="B5603" i="14"/>
  <c r="B5604" i="14"/>
  <c r="B5605" i="14"/>
  <c r="B5606" i="14"/>
  <c r="B5607" i="14"/>
  <c r="B5608" i="14"/>
  <c r="B5609" i="14"/>
  <c r="B5610" i="14"/>
  <c r="B5611" i="14"/>
  <c r="B5612" i="14"/>
  <c r="B5613" i="14"/>
  <c r="B5614" i="14"/>
  <c r="B5615" i="14"/>
  <c r="B5616" i="14"/>
  <c r="B5617" i="14"/>
  <c r="B5618" i="14"/>
  <c r="B5619" i="14"/>
  <c r="B5620" i="14"/>
  <c r="B5621" i="14"/>
  <c r="B5622" i="14"/>
  <c r="B5623" i="14"/>
  <c r="B5624" i="14"/>
  <c r="B5625" i="14"/>
  <c r="B5626" i="14"/>
  <c r="B5627" i="14"/>
  <c r="B5628" i="14"/>
  <c r="B5629" i="14"/>
  <c r="B5630" i="14"/>
  <c r="B5631" i="14"/>
  <c r="B5632" i="14"/>
  <c r="B5633" i="14"/>
  <c r="B5634" i="14"/>
  <c r="B5635" i="14"/>
  <c r="B5636" i="14"/>
  <c r="B5637" i="14"/>
  <c r="B5638" i="14"/>
  <c r="B5639" i="14"/>
  <c r="B5640" i="14"/>
  <c r="B5641" i="14"/>
  <c r="B5642" i="14"/>
  <c r="B5643" i="14"/>
  <c r="B5644" i="14"/>
  <c r="B5645" i="14"/>
  <c r="B5646" i="14"/>
  <c r="B5647" i="14"/>
  <c r="B5648" i="14"/>
  <c r="B5649" i="14"/>
  <c r="B5650" i="14"/>
  <c r="B5651" i="14"/>
  <c r="B5652" i="14"/>
  <c r="B5653" i="14"/>
  <c r="B5654" i="14"/>
  <c r="B5655" i="14"/>
  <c r="B5656" i="14"/>
  <c r="B5657" i="14"/>
  <c r="B5658" i="14"/>
  <c r="B5659" i="14"/>
  <c r="B5660" i="14"/>
  <c r="B5661" i="14"/>
  <c r="B5662" i="14"/>
  <c r="B5663" i="14"/>
  <c r="B5664" i="14"/>
  <c r="B5665" i="14"/>
  <c r="B5666" i="14"/>
  <c r="B5667" i="14"/>
  <c r="B5668" i="14"/>
  <c r="B5669" i="14"/>
  <c r="B5670" i="14"/>
  <c r="B5671" i="14"/>
  <c r="B5672" i="14"/>
  <c r="B5673" i="14"/>
  <c r="B5674" i="14"/>
  <c r="B5675" i="14"/>
  <c r="B5676" i="14"/>
  <c r="B5677" i="14"/>
  <c r="B5678" i="14"/>
  <c r="B5679" i="14"/>
  <c r="B5680" i="14"/>
  <c r="B5681" i="14"/>
  <c r="B5682" i="14"/>
  <c r="B5683" i="14"/>
  <c r="B5684" i="14"/>
  <c r="B5685" i="14"/>
  <c r="B5686" i="14"/>
  <c r="B5687" i="14"/>
  <c r="B5688" i="14"/>
  <c r="B5689" i="14"/>
  <c r="B5690" i="14"/>
  <c r="B5691" i="14"/>
  <c r="B5692" i="14"/>
  <c r="B5693" i="14"/>
  <c r="B5694" i="14"/>
  <c r="B5695" i="14"/>
  <c r="B5696" i="14"/>
  <c r="B5697" i="14"/>
  <c r="B5698" i="14"/>
  <c r="B5699" i="14"/>
  <c r="B5700" i="14"/>
  <c r="B5701" i="14"/>
  <c r="B5702" i="14"/>
  <c r="B5703" i="14"/>
  <c r="B5704" i="14"/>
  <c r="B5705" i="14"/>
  <c r="B5706" i="14"/>
  <c r="B5707" i="14"/>
  <c r="B5708" i="14"/>
  <c r="B5709" i="14"/>
  <c r="B5710" i="14"/>
  <c r="B5711" i="14"/>
  <c r="B5712" i="14"/>
  <c r="B5713" i="14"/>
  <c r="B5714" i="14"/>
  <c r="B5715" i="14"/>
  <c r="B5716" i="14"/>
  <c r="B5717" i="14"/>
  <c r="B5718" i="14"/>
  <c r="B5719" i="14"/>
  <c r="B5720" i="14"/>
  <c r="B5721" i="14"/>
  <c r="B5722" i="14"/>
  <c r="B5723" i="14"/>
  <c r="B5724" i="14"/>
  <c r="B5725" i="14"/>
  <c r="B5726" i="14"/>
  <c r="B5727" i="14"/>
  <c r="B5728" i="14"/>
  <c r="B5729" i="14"/>
  <c r="B5730" i="14"/>
  <c r="B5731" i="14"/>
  <c r="B5732" i="14"/>
  <c r="B5733" i="14"/>
  <c r="B5734" i="14"/>
  <c r="B5735" i="14"/>
  <c r="B5736" i="14"/>
  <c r="B5737" i="14"/>
  <c r="B5738" i="14"/>
  <c r="B5739" i="14"/>
  <c r="B5740" i="14"/>
  <c r="B5741" i="14"/>
  <c r="B5742" i="14"/>
  <c r="B5743" i="14"/>
  <c r="B5744" i="14"/>
  <c r="B5745" i="14"/>
  <c r="B5746" i="14"/>
  <c r="B5747" i="14"/>
  <c r="B5748" i="14"/>
  <c r="B5749" i="14"/>
  <c r="B5750" i="14"/>
  <c r="B5751" i="14"/>
  <c r="B5752" i="14"/>
  <c r="B5753" i="14"/>
  <c r="B5754" i="14"/>
  <c r="B5755" i="14"/>
  <c r="B5756" i="14"/>
  <c r="B5757" i="14"/>
  <c r="B5758" i="14"/>
  <c r="B5759" i="14"/>
  <c r="B5760" i="14"/>
  <c r="B5761" i="14"/>
  <c r="B5762" i="14"/>
  <c r="B5763" i="14"/>
  <c r="B5764" i="14"/>
  <c r="B5765" i="14"/>
  <c r="B5766" i="14"/>
  <c r="B5767" i="14"/>
  <c r="B5768" i="14"/>
  <c r="B5769" i="14"/>
  <c r="B5770" i="14"/>
  <c r="B5771" i="14"/>
  <c r="B5772" i="14"/>
  <c r="B5773" i="14"/>
  <c r="B5774" i="14"/>
  <c r="B5775" i="14"/>
  <c r="B5776" i="14"/>
  <c r="B5777" i="14"/>
  <c r="B5778" i="14"/>
  <c r="B5779" i="14"/>
  <c r="B5780" i="14"/>
  <c r="B5781" i="14"/>
  <c r="B5782" i="14"/>
  <c r="B5783" i="14"/>
  <c r="B5784" i="14"/>
  <c r="B5785" i="14"/>
  <c r="B5786" i="14"/>
  <c r="B5787" i="14"/>
  <c r="B5788" i="14"/>
  <c r="B5789" i="14"/>
  <c r="B5790" i="14"/>
  <c r="B5791" i="14"/>
  <c r="B5792" i="14"/>
  <c r="B5793" i="14"/>
  <c r="B5794" i="14"/>
  <c r="B5795" i="14"/>
  <c r="B5796" i="14"/>
  <c r="B5797" i="14"/>
  <c r="B5798" i="14"/>
  <c r="B5799" i="14"/>
  <c r="B5800" i="14"/>
  <c r="B5801" i="14"/>
  <c r="B5802" i="14"/>
  <c r="B5803" i="14"/>
  <c r="B5804" i="14"/>
  <c r="B5805" i="14"/>
  <c r="B5806" i="14"/>
  <c r="B5807" i="14"/>
  <c r="B5808" i="14"/>
  <c r="B5809" i="14"/>
  <c r="B5810" i="14"/>
  <c r="B5811" i="14"/>
  <c r="B5812" i="14"/>
  <c r="B5813" i="14"/>
  <c r="B5814" i="14"/>
  <c r="B5815" i="14"/>
  <c r="B5816" i="14"/>
  <c r="B5817" i="14"/>
  <c r="B5818" i="14"/>
  <c r="B5819" i="14"/>
  <c r="B5820" i="14"/>
  <c r="B5821" i="14"/>
  <c r="B5822" i="14"/>
  <c r="B5823" i="14"/>
  <c r="B5824" i="14"/>
  <c r="B5825" i="14"/>
  <c r="B5826" i="14"/>
  <c r="B5827" i="14"/>
  <c r="B5828" i="14"/>
  <c r="B5829" i="14"/>
  <c r="B5830" i="14"/>
  <c r="B5831" i="14"/>
  <c r="B5832" i="14"/>
  <c r="B5833" i="14"/>
  <c r="B5834" i="14"/>
  <c r="B5835" i="14"/>
  <c r="B5836" i="14"/>
  <c r="B5837" i="14"/>
  <c r="B5838" i="14"/>
  <c r="B5839" i="14"/>
  <c r="B5840" i="14"/>
  <c r="B5841" i="14"/>
  <c r="B5842" i="14"/>
  <c r="B5843" i="14"/>
  <c r="B5844" i="14"/>
  <c r="B5845" i="14"/>
  <c r="B5846" i="14"/>
  <c r="B5847" i="14"/>
  <c r="B5848" i="14"/>
  <c r="B5849" i="14"/>
  <c r="B5850" i="14"/>
  <c r="B5851" i="14"/>
  <c r="B5852" i="14"/>
  <c r="B5853" i="14"/>
  <c r="B5854" i="14"/>
  <c r="B5855" i="14"/>
  <c r="B5856" i="14"/>
  <c r="B5857" i="14"/>
  <c r="B5858" i="14"/>
  <c r="B5859" i="14"/>
  <c r="B5860" i="14"/>
  <c r="B5861" i="14"/>
  <c r="B5862" i="14"/>
  <c r="B5863" i="14"/>
  <c r="B5864" i="14"/>
  <c r="B5865" i="14"/>
  <c r="B5866" i="14"/>
  <c r="B5867" i="14"/>
  <c r="B5868" i="14"/>
  <c r="B5869" i="14"/>
  <c r="B5870" i="14"/>
  <c r="B5871" i="14"/>
  <c r="B5872" i="14"/>
  <c r="B5873" i="14"/>
  <c r="B5874" i="14"/>
  <c r="B5875" i="14"/>
  <c r="B5876" i="14"/>
  <c r="B5877" i="14"/>
  <c r="B5878" i="14"/>
  <c r="B5879" i="14"/>
  <c r="B5880" i="14"/>
  <c r="B5881" i="14"/>
  <c r="B5882" i="14"/>
  <c r="B5883" i="14"/>
  <c r="B5884" i="14"/>
  <c r="B5885" i="14"/>
  <c r="B5886" i="14"/>
  <c r="B5887" i="14"/>
  <c r="B5888" i="14"/>
  <c r="B5889" i="14"/>
  <c r="B5890" i="14"/>
  <c r="B5891" i="14"/>
  <c r="B5892" i="14"/>
  <c r="B5893" i="14"/>
  <c r="B5894" i="14"/>
  <c r="B5895" i="14"/>
  <c r="B5896" i="14"/>
  <c r="B5897" i="14"/>
  <c r="B5898" i="14"/>
  <c r="B5899" i="14"/>
  <c r="B5900" i="14"/>
  <c r="B5901" i="14"/>
  <c r="B5902" i="14"/>
  <c r="B5903" i="14"/>
  <c r="B5904" i="14"/>
  <c r="B5905" i="14"/>
  <c r="B5906" i="14"/>
  <c r="B5907" i="14"/>
  <c r="B5908" i="14"/>
  <c r="B5909" i="14"/>
  <c r="B5910" i="14"/>
  <c r="B5911" i="14"/>
  <c r="B5912" i="14"/>
  <c r="B5913" i="14"/>
  <c r="B5914" i="14"/>
  <c r="B5915" i="14"/>
  <c r="B5916" i="14"/>
  <c r="B5917" i="14"/>
  <c r="B5918" i="14"/>
  <c r="B5919" i="14"/>
  <c r="B5920" i="14"/>
  <c r="B5921" i="14"/>
  <c r="B5922" i="14"/>
  <c r="B5923" i="14"/>
  <c r="B5924" i="14"/>
  <c r="B5925" i="14"/>
  <c r="B5926" i="14"/>
  <c r="B5927" i="14"/>
  <c r="B5928" i="14"/>
  <c r="B5929" i="14"/>
  <c r="B5930" i="14"/>
  <c r="B5931" i="14"/>
  <c r="B5932" i="14"/>
  <c r="B5933" i="14"/>
  <c r="B5934" i="14"/>
  <c r="B5935" i="14"/>
  <c r="B5936" i="14"/>
  <c r="B5937" i="14"/>
  <c r="B5938" i="14"/>
  <c r="B5939" i="14"/>
  <c r="B5940" i="14"/>
  <c r="B5941" i="14"/>
  <c r="B5942" i="14"/>
  <c r="B5943" i="14"/>
  <c r="B5944" i="14"/>
  <c r="B5945" i="14"/>
  <c r="B5946" i="14"/>
  <c r="B5947" i="14"/>
  <c r="B5948" i="14"/>
  <c r="B5949" i="14"/>
  <c r="B5950" i="14"/>
  <c r="B5951" i="14"/>
  <c r="B5952" i="14"/>
  <c r="B5953" i="14"/>
  <c r="B5954" i="14"/>
  <c r="B5955" i="14"/>
  <c r="B5956" i="14"/>
  <c r="B5957" i="14"/>
  <c r="B5958" i="14"/>
  <c r="B5959" i="14"/>
  <c r="B5960" i="14"/>
  <c r="B5961" i="14"/>
  <c r="B5962" i="14"/>
  <c r="B5963" i="14"/>
  <c r="B5964" i="14"/>
  <c r="B5965" i="14"/>
  <c r="B5966" i="14"/>
  <c r="B5967" i="14"/>
  <c r="B5968" i="14"/>
  <c r="B5969" i="14"/>
  <c r="B5970" i="14"/>
  <c r="B5971" i="14"/>
  <c r="B5972" i="14"/>
  <c r="B5973" i="14"/>
  <c r="B5974" i="14"/>
  <c r="B5975" i="14"/>
  <c r="B5976" i="14"/>
  <c r="B5977" i="14"/>
  <c r="B5978" i="14"/>
  <c r="B5979" i="14"/>
  <c r="B5980" i="14"/>
  <c r="B5981" i="14"/>
  <c r="B5982" i="14"/>
  <c r="B5983" i="14"/>
  <c r="B5984" i="14"/>
  <c r="B5985" i="14"/>
  <c r="B5986" i="14"/>
  <c r="B5987" i="14"/>
  <c r="B5988" i="14"/>
  <c r="B5989" i="14"/>
  <c r="B5990" i="14"/>
  <c r="B5991" i="14"/>
  <c r="B5992" i="14"/>
  <c r="B5993" i="14"/>
  <c r="B5994" i="14"/>
  <c r="B5995" i="14"/>
  <c r="B5996" i="14"/>
  <c r="B5997" i="14"/>
  <c r="B5998" i="14"/>
  <c r="B5999" i="14"/>
  <c r="B6000" i="14"/>
  <c r="B6001" i="14"/>
  <c r="B6002" i="14"/>
  <c r="B6003" i="14"/>
  <c r="B6004" i="14"/>
  <c r="B6005" i="14"/>
  <c r="B6006" i="14"/>
  <c r="B6007" i="14"/>
  <c r="B6008" i="14"/>
  <c r="B6009" i="14"/>
  <c r="B6010" i="14"/>
  <c r="B6011" i="14"/>
  <c r="B6012" i="14"/>
  <c r="B6013" i="14"/>
  <c r="B6014" i="14"/>
  <c r="B6015" i="14"/>
  <c r="B6016" i="14"/>
  <c r="B6017" i="14"/>
  <c r="B6018" i="14"/>
  <c r="B6019" i="14"/>
  <c r="B6020" i="14"/>
  <c r="B6021" i="14"/>
  <c r="B6022" i="14"/>
  <c r="B6023" i="14"/>
  <c r="B6024" i="14"/>
  <c r="B6025" i="14"/>
  <c r="B6026" i="14"/>
  <c r="B6027" i="14"/>
  <c r="B6028" i="14"/>
  <c r="B6029" i="14"/>
  <c r="B6030" i="14"/>
  <c r="B6031" i="14"/>
  <c r="B6032" i="14"/>
  <c r="B6033" i="14"/>
  <c r="B6034" i="14"/>
  <c r="B6035" i="14"/>
  <c r="B6036" i="14"/>
  <c r="B6037" i="14"/>
  <c r="B6038" i="14"/>
  <c r="B6039" i="14"/>
  <c r="B6040" i="14"/>
  <c r="B6041" i="14"/>
  <c r="B6042" i="14"/>
  <c r="B6043" i="14"/>
  <c r="B6044" i="14"/>
  <c r="B6045" i="14"/>
  <c r="B6046" i="14"/>
  <c r="B6047" i="14"/>
  <c r="B6048" i="14"/>
  <c r="B6049" i="14"/>
  <c r="B6050" i="14"/>
  <c r="B6051" i="14"/>
  <c r="B6052" i="14"/>
  <c r="B6053" i="14"/>
  <c r="B6054" i="14"/>
  <c r="B6055" i="14"/>
  <c r="B6056" i="14"/>
  <c r="B6057" i="14"/>
  <c r="B6058" i="14"/>
  <c r="B6059" i="14"/>
  <c r="B6060" i="14"/>
  <c r="B6061" i="14"/>
  <c r="B6062" i="14"/>
  <c r="B6063" i="14"/>
  <c r="B6064" i="14"/>
  <c r="B6065" i="14"/>
  <c r="B6066" i="14"/>
  <c r="B6067" i="14"/>
  <c r="B6068" i="14"/>
  <c r="B6069" i="14"/>
  <c r="B6070" i="14"/>
  <c r="B6071" i="14"/>
  <c r="B6072" i="14"/>
  <c r="B6073" i="14"/>
  <c r="B6074" i="14"/>
  <c r="B6075" i="14"/>
  <c r="B6076" i="14"/>
  <c r="B6077" i="14"/>
  <c r="B6078" i="14"/>
  <c r="B6079" i="14"/>
  <c r="B6080" i="14"/>
  <c r="B6081" i="14"/>
  <c r="B6082" i="14"/>
  <c r="B6083" i="14"/>
  <c r="B6084" i="14"/>
  <c r="B6085" i="14"/>
  <c r="B6086" i="14"/>
  <c r="B6087" i="14"/>
  <c r="B6088" i="14"/>
  <c r="B6089" i="14"/>
  <c r="B6090" i="14"/>
  <c r="B6091" i="14"/>
  <c r="B6092" i="14"/>
  <c r="B6093" i="14"/>
  <c r="B6094" i="14"/>
  <c r="B6095" i="14"/>
  <c r="B6096" i="14"/>
  <c r="B6097" i="14"/>
  <c r="B6098" i="14"/>
  <c r="B6099" i="14"/>
  <c r="B6100" i="14"/>
  <c r="B6101" i="14"/>
  <c r="B6102" i="14"/>
  <c r="B6103" i="14"/>
  <c r="B6104" i="14"/>
  <c r="B6105" i="14"/>
  <c r="B6106" i="14"/>
  <c r="B6107" i="14"/>
  <c r="B6108" i="14"/>
  <c r="B6109" i="14"/>
  <c r="B6110" i="14"/>
  <c r="B6111" i="14"/>
  <c r="B6112" i="14"/>
  <c r="B6113" i="14"/>
  <c r="B6114" i="14"/>
  <c r="B6115" i="14"/>
  <c r="B6116" i="14"/>
  <c r="B6117" i="14"/>
  <c r="B6118" i="14"/>
  <c r="B6119" i="14"/>
  <c r="B6120" i="14"/>
  <c r="B6121" i="14"/>
  <c r="B6122" i="14"/>
  <c r="B6123" i="14"/>
  <c r="B6124" i="14"/>
  <c r="B6125" i="14"/>
  <c r="B6126" i="14"/>
  <c r="B6127" i="14"/>
  <c r="B6128" i="14"/>
  <c r="B6129" i="14"/>
  <c r="B6130" i="14"/>
  <c r="B6131" i="14"/>
  <c r="B6132" i="14"/>
  <c r="B6133" i="14"/>
  <c r="B6134" i="14"/>
  <c r="B6135" i="14"/>
  <c r="B6136" i="14"/>
  <c r="B6137" i="14"/>
  <c r="B6138" i="14"/>
  <c r="B6139" i="14"/>
  <c r="B6140" i="14"/>
  <c r="B6141" i="14"/>
  <c r="B6142" i="14"/>
  <c r="B6143" i="14"/>
  <c r="B6144" i="14"/>
  <c r="B6145" i="14"/>
  <c r="B6146" i="14"/>
  <c r="B6147" i="14"/>
  <c r="B6148" i="14"/>
  <c r="B6149" i="14"/>
  <c r="B6150" i="14"/>
  <c r="B6151" i="14"/>
  <c r="B6152" i="14"/>
  <c r="B6153" i="14"/>
  <c r="B6154" i="14"/>
  <c r="B6155" i="14"/>
  <c r="B6156" i="14"/>
  <c r="B6157" i="14"/>
  <c r="B6158" i="14"/>
  <c r="B6159" i="14"/>
  <c r="B6160" i="14"/>
  <c r="B6161" i="14"/>
  <c r="B6162" i="14"/>
  <c r="B6163" i="14"/>
  <c r="B6164" i="14"/>
  <c r="B6165" i="14"/>
  <c r="B6166" i="14"/>
  <c r="B6167" i="14"/>
  <c r="B6168" i="14"/>
  <c r="B6169" i="14"/>
  <c r="B6170" i="14"/>
  <c r="B6171" i="14"/>
  <c r="B6172" i="14"/>
  <c r="B6173" i="14"/>
  <c r="B6174" i="14"/>
  <c r="B6175" i="14"/>
  <c r="B6176" i="14"/>
  <c r="B6177" i="14"/>
  <c r="B6178" i="14"/>
  <c r="B6179" i="14"/>
  <c r="B6180" i="14"/>
  <c r="B6181" i="14"/>
  <c r="B6182" i="14"/>
  <c r="B6183" i="14"/>
  <c r="B6184" i="14"/>
  <c r="B6185" i="14"/>
  <c r="B6186" i="14"/>
  <c r="B6187" i="14"/>
  <c r="B6188" i="14"/>
  <c r="B6189" i="14"/>
  <c r="B6190" i="14"/>
  <c r="B6191" i="14"/>
  <c r="B6192" i="14"/>
  <c r="B6193" i="14"/>
  <c r="B6194" i="14"/>
  <c r="B6195" i="14"/>
  <c r="B6196" i="14"/>
  <c r="B6197" i="14"/>
  <c r="B6198" i="14"/>
  <c r="B6199" i="14"/>
  <c r="B6200" i="14"/>
  <c r="B6201" i="14"/>
  <c r="B6202" i="14"/>
  <c r="B6203" i="14"/>
  <c r="B6204" i="14"/>
  <c r="B6205" i="14"/>
  <c r="B6206" i="14"/>
  <c r="B6207" i="14"/>
  <c r="B6208" i="14"/>
  <c r="B6209" i="14"/>
  <c r="B6210" i="14"/>
  <c r="B6211" i="14"/>
  <c r="B6212" i="14"/>
  <c r="B6213" i="14"/>
  <c r="B6214" i="14"/>
  <c r="B6215" i="14"/>
  <c r="B6216" i="14"/>
  <c r="B6217" i="14"/>
  <c r="B6218" i="14"/>
  <c r="B6219" i="14"/>
  <c r="B6220" i="14"/>
  <c r="B6221" i="14"/>
  <c r="B6222" i="14"/>
  <c r="B6223" i="14"/>
  <c r="B6224" i="14"/>
  <c r="B6225" i="14"/>
  <c r="B6226" i="14"/>
  <c r="B6227" i="14"/>
  <c r="B6228" i="14"/>
  <c r="B6229" i="14"/>
  <c r="B6230" i="14"/>
  <c r="B6231" i="14"/>
  <c r="B6232" i="14"/>
  <c r="B6233" i="14"/>
  <c r="B6234" i="14"/>
  <c r="B6235" i="14"/>
  <c r="B6236" i="14"/>
  <c r="B6237" i="14"/>
  <c r="B6238" i="14"/>
  <c r="B6239" i="14"/>
  <c r="B6240" i="14"/>
  <c r="B6241" i="14"/>
  <c r="B6242" i="14"/>
  <c r="B6243" i="14"/>
  <c r="B6244" i="14"/>
  <c r="B6245" i="14"/>
  <c r="B6246" i="14"/>
  <c r="B6247" i="14"/>
  <c r="B6248" i="14"/>
  <c r="B6249" i="14"/>
  <c r="B6250" i="14"/>
  <c r="B6251" i="14"/>
  <c r="B6252" i="14"/>
  <c r="B6253" i="14"/>
  <c r="B6254" i="14"/>
  <c r="B6255" i="14"/>
  <c r="B6256" i="14"/>
  <c r="B6257" i="14"/>
  <c r="B6258" i="14"/>
  <c r="B6259" i="14"/>
  <c r="B6260" i="14"/>
  <c r="B6261" i="14"/>
  <c r="B6262" i="14"/>
  <c r="B6263" i="14"/>
  <c r="B6264" i="14"/>
  <c r="B6265" i="14"/>
  <c r="B6266" i="14"/>
  <c r="B6267" i="14"/>
  <c r="B6268" i="14"/>
  <c r="B6269" i="14"/>
  <c r="B6270" i="14"/>
  <c r="B6271" i="14"/>
  <c r="B6272" i="14"/>
  <c r="B6273" i="14"/>
  <c r="B6274" i="14"/>
  <c r="B6275" i="14"/>
  <c r="B6276" i="14"/>
  <c r="B6277" i="14"/>
  <c r="B6278" i="14"/>
  <c r="B6279" i="14"/>
  <c r="B6280" i="14"/>
  <c r="B6281" i="14"/>
  <c r="B6282" i="14"/>
  <c r="B6283" i="14"/>
  <c r="B6284" i="14"/>
  <c r="B6285" i="14"/>
  <c r="B6286" i="14"/>
  <c r="B6287" i="14"/>
  <c r="B6288" i="14"/>
  <c r="B6289" i="14"/>
  <c r="B6290" i="14"/>
  <c r="B6291" i="14"/>
  <c r="B6292" i="14"/>
  <c r="B6293" i="14"/>
  <c r="B6294" i="14"/>
  <c r="B6295" i="14"/>
  <c r="B6296" i="14"/>
  <c r="B6297" i="14"/>
  <c r="B6298" i="14"/>
  <c r="B6299" i="14"/>
  <c r="B6300" i="14"/>
  <c r="B6301" i="14"/>
  <c r="B6302" i="14"/>
  <c r="B6303" i="14"/>
  <c r="B6304" i="14"/>
  <c r="B6305" i="14"/>
  <c r="B6306" i="14"/>
  <c r="B6307" i="14"/>
  <c r="B6308" i="14"/>
  <c r="B6309" i="14"/>
  <c r="B6310" i="14"/>
  <c r="B6311" i="14"/>
  <c r="B6312" i="14"/>
  <c r="B6313" i="14"/>
  <c r="B6314" i="14"/>
  <c r="B6315" i="14"/>
  <c r="B6316" i="14"/>
  <c r="B6317" i="14"/>
  <c r="B6318" i="14"/>
  <c r="B6319" i="14"/>
  <c r="B6320" i="14"/>
  <c r="B6321" i="14"/>
  <c r="B6322" i="14"/>
  <c r="B6323" i="14"/>
  <c r="B6324" i="14"/>
  <c r="B6325" i="14"/>
  <c r="B6326" i="14"/>
  <c r="B6327" i="14"/>
  <c r="B6328" i="14"/>
  <c r="B6329" i="14"/>
  <c r="B6330" i="14"/>
  <c r="B6331" i="14"/>
  <c r="B6332" i="14"/>
  <c r="B6333" i="14"/>
  <c r="B6334" i="14"/>
  <c r="B6335" i="14"/>
  <c r="B6336" i="14"/>
  <c r="B6337" i="14"/>
  <c r="B6338" i="14"/>
  <c r="B6339" i="14"/>
  <c r="B6340" i="14"/>
  <c r="B6341" i="14"/>
  <c r="B6342" i="14"/>
  <c r="B6343" i="14"/>
  <c r="B6344" i="14"/>
  <c r="B6345" i="14"/>
  <c r="B6346" i="14"/>
  <c r="B6347" i="14"/>
  <c r="B6348" i="14"/>
  <c r="B6349" i="14"/>
  <c r="B6350" i="14"/>
  <c r="B6351" i="14"/>
  <c r="B6352" i="14"/>
  <c r="B6353" i="14"/>
  <c r="B6354" i="14"/>
  <c r="B6355" i="14"/>
  <c r="B6356" i="14"/>
  <c r="B6357" i="14"/>
  <c r="B6358" i="14"/>
  <c r="B6359" i="14"/>
  <c r="B6360" i="14"/>
  <c r="B6361" i="14"/>
  <c r="B6362" i="14"/>
  <c r="B6363" i="14"/>
  <c r="B6364" i="14"/>
  <c r="B6365" i="14"/>
  <c r="B6366" i="14"/>
  <c r="B6367" i="14"/>
  <c r="B6368" i="14"/>
  <c r="B6369" i="14"/>
  <c r="B6370" i="14"/>
  <c r="B6371" i="14"/>
  <c r="B6372" i="14"/>
  <c r="B6373" i="14"/>
  <c r="B6374" i="14"/>
  <c r="B6375" i="14"/>
  <c r="B6376" i="14"/>
  <c r="B6377" i="14"/>
  <c r="B6378" i="14"/>
  <c r="B6379" i="14"/>
  <c r="B6380" i="14"/>
  <c r="B6381" i="14"/>
  <c r="B6382" i="14"/>
  <c r="B6383" i="14"/>
  <c r="B6384" i="14"/>
  <c r="B6385" i="14"/>
  <c r="B6386" i="14"/>
  <c r="B6387" i="14"/>
  <c r="B6388" i="14"/>
  <c r="B6389" i="14"/>
  <c r="B6390" i="14"/>
  <c r="B6391" i="14"/>
  <c r="B6392" i="14"/>
  <c r="B6393" i="14"/>
  <c r="B6394" i="14"/>
  <c r="B6395" i="14"/>
  <c r="B6396" i="14"/>
  <c r="B6397" i="14"/>
  <c r="B6398" i="14"/>
  <c r="B6399" i="14"/>
  <c r="B6400" i="14"/>
  <c r="B6401" i="14"/>
  <c r="B6402" i="14"/>
  <c r="B6403" i="14"/>
  <c r="B6404" i="14"/>
  <c r="B6405" i="14"/>
  <c r="B6406" i="14"/>
  <c r="B6407" i="14"/>
  <c r="B6408" i="14"/>
  <c r="B6409" i="14"/>
  <c r="B6410" i="14"/>
  <c r="B6411" i="14"/>
  <c r="B6412" i="14"/>
  <c r="B6413" i="14"/>
  <c r="B6414" i="14"/>
  <c r="B6415" i="14"/>
  <c r="B6416" i="14"/>
  <c r="B6417" i="14"/>
  <c r="B6418" i="14"/>
  <c r="B6419" i="14"/>
  <c r="B6420" i="14"/>
  <c r="B6421" i="14"/>
  <c r="B6422" i="14"/>
  <c r="B6423" i="14"/>
  <c r="B6424" i="14"/>
  <c r="B6425" i="14"/>
  <c r="B6426" i="14"/>
  <c r="B6427" i="14"/>
  <c r="B6428" i="14"/>
  <c r="B6429" i="14"/>
  <c r="B6430" i="14"/>
  <c r="B6431" i="14"/>
  <c r="B6432" i="14"/>
  <c r="B6433" i="14"/>
  <c r="B6434" i="14"/>
  <c r="B6435" i="14"/>
  <c r="B6436" i="14"/>
  <c r="B6437" i="14"/>
  <c r="B6438" i="14"/>
  <c r="B6439" i="14"/>
  <c r="B6440" i="14"/>
  <c r="B6441" i="14"/>
  <c r="B6442" i="14"/>
  <c r="B6443" i="14"/>
  <c r="B6444" i="14"/>
  <c r="B6445" i="14"/>
  <c r="B6446" i="14"/>
  <c r="B6447" i="14"/>
  <c r="B6448" i="14"/>
  <c r="B6449" i="14"/>
  <c r="B6450" i="14"/>
  <c r="B6451" i="14"/>
  <c r="B6452" i="14"/>
  <c r="B6453" i="14"/>
  <c r="B6454" i="14"/>
  <c r="B6455" i="14"/>
  <c r="B6456" i="14"/>
  <c r="B6457" i="14"/>
  <c r="B6458" i="14"/>
  <c r="B6459" i="14"/>
  <c r="B6460" i="14"/>
  <c r="B6461" i="14"/>
  <c r="B6462" i="14"/>
  <c r="B6463" i="14"/>
  <c r="B6464" i="14"/>
  <c r="B6465" i="14"/>
  <c r="B6466" i="14"/>
  <c r="B6467" i="14"/>
  <c r="B6468" i="14"/>
  <c r="B6469" i="14"/>
  <c r="B6470" i="14"/>
  <c r="B6471" i="14"/>
  <c r="B6472" i="14"/>
  <c r="B6473" i="14"/>
  <c r="B6474" i="14"/>
  <c r="B6475" i="14"/>
  <c r="B6476" i="14"/>
  <c r="B6477" i="14"/>
  <c r="B6478" i="14"/>
  <c r="B6479" i="14"/>
  <c r="B6480" i="14"/>
  <c r="B6481" i="14"/>
  <c r="B6482" i="14"/>
  <c r="B6483" i="14"/>
  <c r="B6484" i="14"/>
  <c r="B6485" i="14"/>
  <c r="B6486" i="14"/>
  <c r="B6487" i="14"/>
  <c r="B6488" i="14"/>
  <c r="B6489" i="14"/>
  <c r="B6490" i="14"/>
  <c r="B6491" i="14"/>
  <c r="B6492" i="14"/>
  <c r="B6493" i="14"/>
  <c r="B6494" i="14"/>
  <c r="B6495" i="14"/>
  <c r="B6496" i="14"/>
  <c r="B6497" i="14"/>
  <c r="B6498" i="14"/>
  <c r="B6499" i="14"/>
  <c r="B6500" i="14"/>
  <c r="B6501" i="14"/>
  <c r="B6502" i="14"/>
  <c r="B6503" i="14"/>
  <c r="B6504" i="14"/>
  <c r="B6505" i="14"/>
  <c r="B6506" i="14"/>
  <c r="B6507" i="14"/>
  <c r="B6508" i="14"/>
  <c r="B6509" i="14"/>
  <c r="B6510" i="14"/>
  <c r="B6511" i="14"/>
  <c r="B6512" i="14"/>
  <c r="B6513" i="14"/>
  <c r="B6514" i="14"/>
  <c r="B6515" i="14"/>
  <c r="B6516" i="14"/>
  <c r="B6517" i="14"/>
  <c r="B6518" i="14"/>
  <c r="B6519" i="14"/>
  <c r="B6520" i="14"/>
  <c r="B6521" i="14"/>
  <c r="B6522" i="14"/>
  <c r="B6523" i="14"/>
  <c r="B6524" i="14"/>
  <c r="B6525" i="14"/>
  <c r="B6526" i="14"/>
  <c r="B6527" i="14"/>
  <c r="B6528" i="14"/>
  <c r="B6529" i="14"/>
  <c r="B6530" i="14"/>
  <c r="B6531" i="14"/>
  <c r="B6532" i="14"/>
  <c r="B6533" i="14"/>
  <c r="B6534" i="14"/>
  <c r="B6535" i="14"/>
  <c r="B6536" i="14"/>
  <c r="B6537" i="14"/>
  <c r="B6538" i="14"/>
  <c r="B6539" i="14"/>
  <c r="B6540" i="14"/>
  <c r="B6541" i="14"/>
  <c r="B6542" i="14"/>
  <c r="B6543" i="14"/>
  <c r="B6544" i="14"/>
  <c r="B6545" i="14"/>
  <c r="B6546" i="14"/>
  <c r="B6547" i="14"/>
  <c r="B6548" i="14"/>
  <c r="B6549" i="14"/>
  <c r="B6550" i="14"/>
  <c r="B6551" i="14"/>
  <c r="B6552" i="14"/>
  <c r="B6553" i="14"/>
  <c r="B6554" i="14"/>
  <c r="B6555" i="14"/>
  <c r="B6556" i="14"/>
  <c r="B6557" i="14"/>
  <c r="B6558" i="14"/>
  <c r="B6559" i="14"/>
  <c r="B6560" i="14"/>
  <c r="B6561" i="14"/>
  <c r="B6562" i="14"/>
  <c r="B6563" i="14"/>
  <c r="B6564" i="14"/>
  <c r="B6565" i="14"/>
  <c r="B6566" i="14"/>
  <c r="B6567" i="14"/>
  <c r="B6568" i="14"/>
  <c r="B6569" i="14"/>
  <c r="B6570" i="14"/>
  <c r="B6571" i="14"/>
  <c r="B6572" i="14"/>
  <c r="B6573" i="14"/>
  <c r="B6574" i="14"/>
  <c r="B6575" i="14"/>
  <c r="B6576" i="14"/>
  <c r="B6577" i="14"/>
  <c r="B6578" i="14"/>
  <c r="B6579" i="14"/>
  <c r="B6580" i="14"/>
  <c r="B6581" i="14"/>
  <c r="B6582" i="14"/>
  <c r="B6583" i="14"/>
  <c r="B6584" i="14"/>
  <c r="B6585" i="14"/>
  <c r="B6586" i="14"/>
  <c r="B6587" i="14"/>
  <c r="B6588" i="14"/>
  <c r="B6589" i="14"/>
  <c r="B6590" i="14"/>
  <c r="B6591" i="14"/>
  <c r="B6592" i="14"/>
  <c r="B6593" i="14"/>
  <c r="B6594" i="14"/>
  <c r="B6595" i="14"/>
  <c r="B6596" i="14"/>
  <c r="B6597" i="14"/>
  <c r="B6598" i="14"/>
  <c r="B6599" i="14"/>
  <c r="B6600" i="14"/>
  <c r="B6601" i="14"/>
  <c r="B6602" i="14"/>
  <c r="B6603" i="14"/>
  <c r="B6604" i="14"/>
  <c r="B6605" i="14"/>
  <c r="B6606" i="14"/>
  <c r="B6607" i="14"/>
  <c r="B6608" i="14"/>
  <c r="B6609" i="14"/>
  <c r="B6610" i="14"/>
  <c r="B6611" i="14"/>
  <c r="B6612" i="14"/>
  <c r="B6613" i="14"/>
  <c r="B6614" i="14"/>
  <c r="B6615" i="14"/>
  <c r="B6616" i="14"/>
  <c r="B6617" i="14"/>
  <c r="B6618" i="14"/>
  <c r="B6619" i="14"/>
  <c r="B6620" i="14"/>
  <c r="B6621" i="14"/>
  <c r="B6622" i="14"/>
  <c r="B6623" i="14"/>
  <c r="B6624" i="14"/>
  <c r="B6625" i="14"/>
  <c r="B6626" i="14"/>
  <c r="B6627" i="14"/>
  <c r="B6628" i="14"/>
  <c r="B6629" i="14"/>
  <c r="B6630" i="14"/>
  <c r="B6631" i="14"/>
  <c r="B6632" i="14"/>
  <c r="B6633" i="14"/>
  <c r="B6634" i="14"/>
  <c r="B6635" i="14"/>
  <c r="B6636" i="14"/>
  <c r="B6637" i="14"/>
  <c r="B6638" i="14"/>
  <c r="B6639" i="14"/>
  <c r="B6640" i="14"/>
  <c r="B6641" i="14"/>
  <c r="B6642" i="14"/>
  <c r="B6643" i="14"/>
  <c r="B6644" i="14"/>
  <c r="B6645" i="14"/>
  <c r="B6646" i="14"/>
  <c r="B6647" i="14"/>
  <c r="B6648" i="14"/>
  <c r="B6649" i="14"/>
  <c r="B6650" i="14"/>
  <c r="B6651" i="14"/>
  <c r="B6652" i="14"/>
  <c r="B6653" i="14"/>
  <c r="B6654" i="14"/>
  <c r="B6655" i="14"/>
  <c r="B6656" i="14"/>
  <c r="B6657" i="14"/>
  <c r="B6658" i="14"/>
  <c r="B6659" i="14"/>
  <c r="B6660" i="14"/>
  <c r="B6661" i="14"/>
  <c r="B6662" i="14"/>
  <c r="B6663" i="14"/>
  <c r="B6664" i="14"/>
  <c r="B6665" i="14"/>
  <c r="B6666" i="14"/>
  <c r="B6667" i="14"/>
  <c r="B6668" i="14"/>
  <c r="B6669" i="14"/>
  <c r="B6670" i="14"/>
  <c r="B6671" i="14"/>
  <c r="B6672" i="14"/>
  <c r="B6673" i="14"/>
  <c r="B6674" i="14"/>
  <c r="B6675" i="14"/>
  <c r="B6676" i="14"/>
  <c r="B6677" i="14"/>
  <c r="B6678" i="14"/>
  <c r="B6679" i="14"/>
  <c r="B6680" i="14"/>
  <c r="B6681" i="14"/>
  <c r="B6682" i="14"/>
  <c r="B6683" i="14"/>
  <c r="B6684" i="14"/>
  <c r="B6685" i="14"/>
  <c r="B6686" i="14"/>
  <c r="B6687" i="14"/>
  <c r="B6688" i="14"/>
  <c r="B6689" i="14"/>
  <c r="B6690" i="14"/>
  <c r="B6691" i="14"/>
  <c r="B6692" i="14"/>
  <c r="B6693" i="14"/>
  <c r="B6694" i="14"/>
  <c r="B6695" i="14"/>
  <c r="B6696" i="14"/>
  <c r="B6697" i="14"/>
  <c r="B6698" i="14"/>
  <c r="B6699" i="14"/>
  <c r="B6700" i="14"/>
  <c r="B6701" i="14"/>
  <c r="B6702" i="14"/>
  <c r="B6703" i="14"/>
  <c r="B6704" i="14"/>
  <c r="B6705" i="14"/>
  <c r="B6706" i="14"/>
  <c r="B6707" i="14"/>
  <c r="B6708" i="14"/>
  <c r="B6709" i="14"/>
  <c r="B6710" i="14"/>
  <c r="B6711" i="14"/>
  <c r="B6712" i="14"/>
  <c r="B2" i="14"/>
  <c r="B6714" i="1"/>
  <c r="A6714" i="1"/>
  <c r="N6712" i="1"/>
  <c r="K6712" i="1"/>
  <c r="J6712" i="1"/>
  <c r="F6712" i="1"/>
  <c r="E6712" i="1"/>
  <c r="G6712" i="1" s="1"/>
  <c r="C6712" i="1"/>
  <c r="N6711" i="1"/>
  <c r="K6711" i="1"/>
  <c r="J6711" i="1"/>
  <c r="F6711" i="1"/>
  <c r="E6711" i="1"/>
  <c r="G6711" i="1" s="1"/>
  <c r="C6711" i="1"/>
  <c r="N6710" i="1"/>
  <c r="K6710" i="1"/>
  <c r="J6710" i="1"/>
  <c r="F6710" i="1"/>
  <c r="E6710" i="1"/>
  <c r="G6710" i="1" s="1"/>
  <c r="C6710" i="1"/>
  <c r="N6709" i="1"/>
  <c r="K6709" i="1"/>
  <c r="J6709" i="1"/>
  <c r="F6709" i="1"/>
  <c r="E6709" i="1"/>
  <c r="G6709" i="1" s="1"/>
  <c r="C6709" i="1"/>
  <c r="N6708" i="1"/>
  <c r="K6708" i="1"/>
  <c r="J6708" i="1"/>
  <c r="F6708" i="1"/>
  <c r="E6708" i="1"/>
  <c r="C6708" i="1"/>
  <c r="N6707" i="1"/>
  <c r="K6707" i="1"/>
  <c r="J6707" i="1"/>
  <c r="F6707" i="1"/>
  <c r="E6707" i="1"/>
  <c r="G6707" i="1" s="1"/>
  <c r="C6707" i="1"/>
  <c r="N6706" i="1"/>
  <c r="K6706" i="1"/>
  <c r="J6706" i="1"/>
  <c r="F6706" i="1"/>
  <c r="E6706" i="1"/>
  <c r="G6706" i="1" s="1"/>
  <c r="C6706" i="1"/>
  <c r="N6705" i="1"/>
  <c r="K6705" i="1"/>
  <c r="J6705" i="1"/>
  <c r="F6705" i="1"/>
  <c r="E6705" i="1"/>
  <c r="C6705" i="1"/>
  <c r="N6704" i="1"/>
  <c r="K6704" i="1"/>
  <c r="J6704" i="1"/>
  <c r="F6704" i="1"/>
  <c r="E6704" i="1"/>
  <c r="G6704" i="1" s="1"/>
  <c r="C6704" i="1"/>
  <c r="N6703" i="1"/>
  <c r="K6703" i="1"/>
  <c r="J6703" i="1"/>
  <c r="F6703" i="1"/>
  <c r="E6703" i="1"/>
  <c r="G6703" i="1" s="1"/>
  <c r="C6703" i="1"/>
  <c r="N6702" i="1"/>
  <c r="K6702" i="1"/>
  <c r="J6702" i="1"/>
  <c r="F6702" i="1"/>
  <c r="E6702" i="1"/>
  <c r="G6702" i="1" s="1"/>
  <c r="C6702" i="1"/>
  <c r="N6701" i="1"/>
  <c r="K6701" i="1"/>
  <c r="J6701" i="1"/>
  <c r="F6701" i="1"/>
  <c r="E6701" i="1"/>
  <c r="G6701" i="1" s="1"/>
  <c r="C6701" i="1"/>
  <c r="N6700" i="1"/>
  <c r="K6700" i="1"/>
  <c r="J6700" i="1"/>
  <c r="F6700" i="1"/>
  <c r="E6700" i="1"/>
  <c r="G6700" i="1" s="1"/>
  <c r="C6700" i="1"/>
  <c r="N6699" i="1"/>
  <c r="K6699" i="1"/>
  <c r="J6699" i="1"/>
  <c r="F6699" i="1"/>
  <c r="E6699" i="1"/>
  <c r="G6699" i="1" s="1"/>
  <c r="C6699" i="1"/>
  <c r="N6698" i="1"/>
  <c r="K6698" i="1"/>
  <c r="J6698" i="1"/>
  <c r="F6698" i="1"/>
  <c r="E6698" i="1"/>
  <c r="G6698" i="1" s="1"/>
  <c r="C6698" i="1"/>
  <c r="N6697" i="1"/>
  <c r="K6697" i="1"/>
  <c r="J6697" i="1"/>
  <c r="F6697" i="1"/>
  <c r="E6697" i="1"/>
  <c r="C6697" i="1"/>
  <c r="N6696" i="1"/>
  <c r="K6696" i="1"/>
  <c r="J6696" i="1"/>
  <c r="F6696" i="1"/>
  <c r="E6696" i="1"/>
  <c r="G6696" i="1" s="1"/>
  <c r="C6696" i="1"/>
  <c r="N6695" i="1"/>
  <c r="K6695" i="1"/>
  <c r="J6695" i="1"/>
  <c r="F6695" i="1"/>
  <c r="E6695" i="1"/>
  <c r="G6695" i="1" s="1"/>
  <c r="C6695" i="1"/>
  <c r="N6694" i="1"/>
  <c r="K6694" i="1"/>
  <c r="J6694" i="1"/>
  <c r="F6694" i="1"/>
  <c r="E6694" i="1"/>
  <c r="G6694" i="1" s="1"/>
  <c r="C6694" i="1"/>
  <c r="N6693" i="1"/>
  <c r="K6693" i="1"/>
  <c r="J6693" i="1"/>
  <c r="F6693" i="1"/>
  <c r="E6693" i="1"/>
  <c r="G6693" i="1" s="1"/>
  <c r="C6693" i="1"/>
  <c r="N6692" i="1"/>
  <c r="K6692" i="1"/>
  <c r="J6692" i="1"/>
  <c r="F6692" i="1"/>
  <c r="E6692" i="1"/>
  <c r="C6692" i="1"/>
  <c r="N6691" i="1"/>
  <c r="K6691" i="1"/>
  <c r="J6691" i="1"/>
  <c r="F6691" i="1"/>
  <c r="E6691" i="1"/>
  <c r="G6691" i="1" s="1"/>
  <c r="C6691" i="1"/>
  <c r="N6690" i="1"/>
  <c r="K6690" i="1"/>
  <c r="J6690" i="1"/>
  <c r="F6690" i="1"/>
  <c r="E6690" i="1"/>
  <c r="G6690" i="1" s="1"/>
  <c r="C6690" i="1"/>
  <c r="N6689" i="1"/>
  <c r="K6689" i="1"/>
  <c r="J6689" i="1"/>
  <c r="F6689" i="1"/>
  <c r="E6689" i="1"/>
  <c r="C6689" i="1"/>
  <c r="N6688" i="1"/>
  <c r="K6688" i="1"/>
  <c r="J6688" i="1"/>
  <c r="F6688" i="1"/>
  <c r="E6688" i="1"/>
  <c r="G6688" i="1" s="1"/>
  <c r="C6688" i="1"/>
  <c r="N6687" i="1"/>
  <c r="K6687" i="1"/>
  <c r="J6687" i="1"/>
  <c r="F6687" i="1"/>
  <c r="E6687" i="1"/>
  <c r="G6687" i="1" s="1"/>
  <c r="C6687" i="1"/>
  <c r="N6686" i="1"/>
  <c r="K6686" i="1"/>
  <c r="J6686" i="1"/>
  <c r="F6686" i="1"/>
  <c r="E6686" i="1"/>
  <c r="G6686" i="1" s="1"/>
  <c r="C6686" i="1"/>
  <c r="N6685" i="1"/>
  <c r="K6685" i="1"/>
  <c r="J6685" i="1"/>
  <c r="F6685" i="1"/>
  <c r="E6685" i="1"/>
  <c r="G6685" i="1" s="1"/>
  <c r="C6685" i="1"/>
  <c r="N6684" i="1"/>
  <c r="K6684" i="1"/>
  <c r="J6684" i="1"/>
  <c r="F6684" i="1"/>
  <c r="E6684" i="1"/>
  <c r="G6684" i="1" s="1"/>
  <c r="C6684" i="1"/>
  <c r="N6683" i="1"/>
  <c r="K6683" i="1"/>
  <c r="J6683" i="1"/>
  <c r="F6683" i="1"/>
  <c r="E6683" i="1"/>
  <c r="G6683" i="1" s="1"/>
  <c r="C6683" i="1"/>
  <c r="N6682" i="1"/>
  <c r="K6682" i="1"/>
  <c r="J6682" i="1"/>
  <c r="F6682" i="1"/>
  <c r="E6682" i="1"/>
  <c r="G6682" i="1" s="1"/>
  <c r="C6682" i="1"/>
  <c r="N6681" i="1"/>
  <c r="K6681" i="1"/>
  <c r="J6681" i="1"/>
  <c r="F6681" i="1"/>
  <c r="E6681" i="1"/>
  <c r="C6681" i="1"/>
  <c r="N6680" i="1"/>
  <c r="K6680" i="1"/>
  <c r="J6680" i="1"/>
  <c r="F6680" i="1"/>
  <c r="E6680" i="1"/>
  <c r="G6680" i="1" s="1"/>
  <c r="C6680" i="1"/>
  <c r="N6679" i="1"/>
  <c r="K6679" i="1"/>
  <c r="J6679" i="1"/>
  <c r="F6679" i="1"/>
  <c r="E6679" i="1"/>
  <c r="G6679" i="1" s="1"/>
  <c r="C6679" i="1"/>
  <c r="N6678" i="1"/>
  <c r="K6678" i="1"/>
  <c r="J6678" i="1"/>
  <c r="F6678" i="1"/>
  <c r="E6678" i="1"/>
  <c r="G6678" i="1" s="1"/>
  <c r="C6678" i="1"/>
  <c r="N6677" i="1"/>
  <c r="K6677" i="1"/>
  <c r="J6677" i="1"/>
  <c r="F6677" i="1"/>
  <c r="E6677" i="1"/>
  <c r="G6677" i="1" s="1"/>
  <c r="C6677" i="1"/>
  <c r="N6676" i="1"/>
  <c r="K6676" i="1"/>
  <c r="J6676" i="1"/>
  <c r="F6676" i="1"/>
  <c r="E6676" i="1"/>
  <c r="G6676" i="1" s="1"/>
  <c r="C6676" i="1"/>
  <c r="N6675" i="1"/>
  <c r="K6675" i="1"/>
  <c r="J6675" i="1"/>
  <c r="F6675" i="1"/>
  <c r="E6675" i="1"/>
  <c r="G6675" i="1" s="1"/>
  <c r="C6675" i="1"/>
  <c r="N6674" i="1"/>
  <c r="K6674" i="1"/>
  <c r="J6674" i="1"/>
  <c r="F6674" i="1"/>
  <c r="E6674" i="1"/>
  <c r="G6674" i="1" s="1"/>
  <c r="C6674" i="1"/>
  <c r="N6673" i="1"/>
  <c r="K6673" i="1"/>
  <c r="J6673" i="1"/>
  <c r="F6673" i="1"/>
  <c r="E6673" i="1"/>
  <c r="C6673" i="1"/>
  <c r="N6672" i="1"/>
  <c r="K6672" i="1"/>
  <c r="J6672" i="1"/>
  <c r="F6672" i="1"/>
  <c r="E6672" i="1"/>
  <c r="C6672" i="1"/>
  <c r="N6671" i="1"/>
  <c r="K6671" i="1"/>
  <c r="J6671" i="1"/>
  <c r="F6671" i="1"/>
  <c r="E6671" i="1"/>
  <c r="G6671" i="1" s="1"/>
  <c r="C6671" i="1"/>
  <c r="N6670" i="1"/>
  <c r="K6670" i="1"/>
  <c r="J6670" i="1"/>
  <c r="F6670" i="1"/>
  <c r="E6670" i="1"/>
  <c r="G6670" i="1" s="1"/>
  <c r="C6670" i="1"/>
  <c r="N6669" i="1"/>
  <c r="K6669" i="1"/>
  <c r="J6669" i="1"/>
  <c r="F6669" i="1"/>
  <c r="E6669" i="1"/>
  <c r="G6669" i="1" s="1"/>
  <c r="C6669" i="1"/>
  <c r="N6668" i="1"/>
  <c r="K6668" i="1"/>
  <c r="J6668" i="1"/>
  <c r="F6668" i="1"/>
  <c r="E6668" i="1"/>
  <c r="G6668" i="1" s="1"/>
  <c r="C6668" i="1"/>
  <c r="N6667" i="1"/>
  <c r="K6667" i="1"/>
  <c r="J6667" i="1"/>
  <c r="F6667" i="1"/>
  <c r="E6667" i="1"/>
  <c r="G6667" i="1" s="1"/>
  <c r="C6667" i="1"/>
  <c r="N6666" i="1"/>
  <c r="K6666" i="1"/>
  <c r="J6666" i="1"/>
  <c r="F6666" i="1"/>
  <c r="E6666" i="1"/>
  <c r="G6666" i="1" s="1"/>
  <c r="C6666" i="1"/>
  <c r="N6665" i="1"/>
  <c r="K6665" i="1"/>
  <c r="J6665" i="1"/>
  <c r="F6665" i="1"/>
  <c r="E6665" i="1"/>
  <c r="C6665" i="1"/>
  <c r="N6664" i="1"/>
  <c r="K6664" i="1"/>
  <c r="J6664" i="1"/>
  <c r="F6664" i="1"/>
  <c r="E6664" i="1"/>
  <c r="G6664" i="1" s="1"/>
  <c r="C6664" i="1"/>
  <c r="N6663" i="1"/>
  <c r="K6663" i="1"/>
  <c r="J6663" i="1"/>
  <c r="F6663" i="1"/>
  <c r="E6663" i="1"/>
  <c r="G6663" i="1" s="1"/>
  <c r="C6663" i="1"/>
  <c r="N6662" i="1"/>
  <c r="K6662" i="1"/>
  <c r="J6662" i="1"/>
  <c r="F6662" i="1"/>
  <c r="E6662" i="1"/>
  <c r="G6662" i="1" s="1"/>
  <c r="C6662" i="1"/>
  <c r="N6661" i="1"/>
  <c r="K6661" i="1"/>
  <c r="J6661" i="1"/>
  <c r="F6661" i="1"/>
  <c r="E6661" i="1"/>
  <c r="G6661" i="1" s="1"/>
  <c r="C6661" i="1"/>
  <c r="N6660" i="1"/>
  <c r="K6660" i="1"/>
  <c r="J6660" i="1"/>
  <c r="F6660" i="1"/>
  <c r="E6660" i="1"/>
  <c r="G6660" i="1" s="1"/>
  <c r="C6660" i="1"/>
  <c r="N6659" i="1"/>
  <c r="K6659" i="1"/>
  <c r="J6659" i="1"/>
  <c r="F6659" i="1"/>
  <c r="E6659" i="1"/>
  <c r="G6659" i="1" s="1"/>
  <c r="C6659" i="1"/>
  <c r="N6658" i="1"/>
  <c r="K6658" i="1"/>
  <c r="J6658" i="1"/>
  <c r="F6658" i="1"/>
  <c r="E6658" i="1"/>
  <c r="G6658" i="1" s="1"/>
  <c r="C6658" i="1"/>
  <c r="N6657" i="1"/>
  <c r="K6657" i="1"/>
  <c r="J6657" i="1"/>
  <c r="F6657" i="1"/>
  <c r="E6657" i="1"/>
  <c r="C6657" i="1"/>
  <c r="N6656" i="1"/>
  <c r="K6656" i="1"/>
  <c r="J6656" i="1"/>
  <c r="F6656" i="1"/>
  <c r="E6656" i="1"/>
  <c r="C6656" i="1"/>
  <c r="N6655" i="1"/>
  <c r="K6655" i="1"/>
  <c r="J6655" i="1"/>
  <c r="F6655" i="1"/>
  <c r="E6655" i="1"/>
  <c r="G6655" i="1" s="1"/>
  <c r="C6655" i="1"/>
  <c r="N6654" i="1"/>
  <c r="K6654" i="1"/>
  <c r="J6654" i="1"/>
  <c r="F6654" i="1"/>
  <c r="E6654" i="1"/>
  <c r="G6654" i="1" s="1"/>
  <c r="C6654" i="1"/>
  <c r="N6653" i="1"/>
  <c r="K6653" i="1"/>
  <c r="J6653" i="1"/>
  <c r="F6653" i="1"/>
  <c r="E6653" i="1"/>
  <c r="G6653" i="1" s="1"/>
  <c r="C6653" i="1"/>
  <c r="N6652" i="1"/>
  <c r="K6652" i="1"/>
  <c r="J6652" i="1"/>
  <c r="F6652" i="1"/>
  <c r="E6652" i="1"/>
  <c r="G6652" i="1" s="1"/>
  <c r="C6652" i="1"/>
  <c r="N6651" i="1"/>
  <c r="K6651" i="1"/>
  <c r="J6651" i="1"/>
  <c r="F6651" i="1"/>
  <c r="E6651" i="1"/>
  <c r="G6651" i="1" s="1"/>
  <c r="C6651" i="1"/>
  <c r="N6650" i="1"/>
  <c r="K6650" i="1"/>
  <c r="J6650" i="1"/>
  <c r="F6650" i="1"/>
  <c r="E6650" i="1"/>
  <c r="G6650" i="1" s="1"/>
  <c r="C6650" i="1"/>
  <c r="N6649" i="1"/>
  <c r="K6649" i="1"/>
  <c r="J6649" i="1"/>
  <c r="F6649" i="1"/>
  <c r="E6649" i="1"/>
  <c r="C6649" i="1"/>
  <c r="N6648" i="1"/>
  <c r="K6648" i="1"/>
  <c r="J6648" i="1"/>
  <c r="H6648" i="1"/>
  <c r="F6648" i="1"/>
  <c r="E6648" i="1"/>
  <c r="G6648" i="1" s="1"/>
  <c r="C6648" i="1"/>
  <c r="N6647" i="1"/>
  <c r="K6647" i="1"/>
  <c r="J6647" i="1"/>
  <c r="F6647" i="1"/>
  <c r="E6647" i="1"/>
  <c r="G6647" i="1" s="1"/>
  <c r="C6647" i="1"/>
  <c r="N6646" i="1"/>
  <c r="K6646" i="1"/>
  <c r="J6646" i="1"/>
  <c r="F6646" i="1"/>
  <c r="E6646" i="1"/>
  <c r="G6646" i="1" s="1"/>
  <c r="C6646" i="1"/>
  <c r="N6645" i="1"/>
  <c r="K6645" i="1"/>
  <c r="J6645" i="1"/>
  <c r="F6645" i="1"/>
  <c r="E6645" i="1"/>
  <c r="G6645" i="1" s="1"/>
  <c r="C6645" i="1"/>
  <c r="N6644" i="1"/>
  <c r="K6644" i="1"/>
  <c r="J6644" i="1"/>
  <c r="F6644" i="1"/>
  <c r="E6644" i="1"/>
  <c r="G6644" i="1" s="1"/>
  <c r="C6644" i="1"/>
  <c r="N6643" i="1"/>
  <c r="K6643" i="1"/>
  <c r="J6643" i="1"/>
  <c r="F6643" i="1"/>
  <c r="E6643" i="1"/>
  <c r="G6643" i="1" s="1"/>
  <c r="C6643" i="1"/>
  <c r="N6642" i="1"/>
  <c r="K6642" i="1"/>
  <c r="J6642" i="1"/>
  <c r="F6642" i="1"/>
  <c r="E6642" i="1"/>
  <c r="G6642" i="1" s="1"/>
  <c r="C6642" i="1"/>
  <c r="N6641" i="1"/>
  <c r="K6641" i="1"/>
  <c r="J6641" i="1"/>
  <c r="F6641" i="1"/>
  <c r="E6641" i="1"/>
  <c r="C6641" i="1"/>
  <c r="N6640" i="1"/>
  <c r="K6640" i="1"/>
  <c r="J6640" i="1"/>
  <c r="F6640" i="1"/>
  <c r="E6640" i="1"/>
  <c r="C6640" i="1"/>
  <c r="N6639" i="1"/>
  <c r="K6639" i="1"/>
  <c r="J6639" i="1"/>
  <c r="F6639" i="1"/>
  <c r="E6639" i="1"/>
  <c r="G6639" i="1" s="1"/>
  <c r="C6639" i="1"/>
  <c r="N6638" i="1"/>
  <c r="K6638" i="1"/>
  <c r="J6638" i="1"/>
  <c r="F6638" i="1"/>
  <c r="E6638" i="1"/>
  <c r="G6638" i="1" s="1"/>
  <c r="C6638" i="1"/>
  <c r="N6637" i="1"/>
  <c r="K6637" i="1"/>
  <c r="J6637" i="1"/>
  <c r="F6637" i="1"/>
  <c r="E6637" i="1"/>
  <c r="G6637" i="1" s="1"/>
  <c r="C6637" i="1"/>
  <c r="N6636" i="1"/>
  <c r="K6636" i="1"/>
  <c r="J6636" i="1"/>
  <c r="F6636" i="1"/>
  <c r="E6636" i="1"/>
  <c r="G6636" i="1" s="1"/>
  <c r="C6636" i="1"/>
  <c r="N6635" i="1"/>
  <c r="K6635" i="1"/>
  <c r="J6635" i="1"/>
  <c r="F6635" i="1"/>
  <c r="E6635" i="1"/>
  <c r="G6635" i="1" s="1"/>
  <c r="C6635" i="1"/>
  <c r="N6634" i="1"/>
  <c r="K6634" i="1"/>
  <c r="J6634" i="1"/>
  <c r="F6634" i="1"/>
  <c r="E6634" i="1"/>
  <c r="G6634" i="1" s="1"/>
  <c r="C6634" i="1"/>
  <c r="N6633" i="1"/>
  <c r="K6633" i="1"/>
  <c r="J6633" i="1"/>
  <c r="F6633" i="1"/>
  <c r="E6633" i="1"/>
  <c r="C6633" i="1"/>
  <c r="N6632" i="1"/>
  <c r="K6632" i="1"/>
  <c r="J6632" i="1"/>
  <c r="F6632" i="1"/>
  <c r="E6632" i="1"/>
  <c r="G6632" i="1" s="1"/>
  <c r="C6632" i="1"/>
  <c r="N6631" i="1"/>
  <c r="K6631" i="1"/>
  <c r="J6631" i="1"/>
  <c r="F6631" i="1"/>
  <c r="E6631" i="1"/>
  <c r="G6631" i="1" s="1"/>
  <c r="C6631" i="1"/>
  <c r="N6630" i="1"/>
  <c r="K6630" i="1"/>
  <c r="J6630" i="1"/>
  <c r="F6630" i="1"/>
  <c r="E6630" i="1"/>
  <c r="G6630" i="1" s="1"/>
  <c r="C6630" i="1"/>
  <c r="N6629" i="1"/>
  <c r="K6629" i="1"/>
  <c r="J6629" i="1"/>
  <c r="F6629" i="1"/>
  <c r="E6629" i="1"/>
  <c r="G6629" i="1" s="1"/>
  <c r="C6629" i="1"/>
  <c r="N6628" i="1"/>
  <c r="K6628" i="1"/>
  <c r="J6628" i="1"/>
  <c r="F6628" i="1"/>
  <c r="E6628" i="1"/>
  <c r="H6628" i="1" s="1"/>
  <c r="C6628" i="1"/>
  <c r="N6627" i="1"/>
  <c r="K6627" i="1"/>
  <c r="J6627" i="1"/>
  <c r="F6627" i="1"/>
  <c r="E6627" i="1"/>
  <c r="H6627" i="1" s="1"/>
  <c r="C6627" i="1"/>
  <c r="N6626" i="1"/>
  <c r="K6626" i="1"/>
  <c r="J6626" i="1"/>
  <c r="F6626" i="1"/>
  <c r="E6626" i="1"/>
  <c r="H6626" i="1" s="1"/>
  <c r="C6626" i="1"/>
  <c r="N6625" i="1"/>
  <c r="K6625" i="1"/>
  <c r="J6625" i="1"/>
  <c r="F6625" i="1"/>
  <c r="E6625" i="1"/>
  <c r="H6625" i="1" s="1"/>
  <c r="C6625" i="1"/>
  <c r="N6624" i="1"/>
  <c r="K6624" i="1"/>
  <c r="J6624" i="1"/>
  <c r="F6624" i="1"/>
  <c r="E6624" i="1"/>
  <c r="H6624" i="1" s="1"/>
  <c r="C6624" i="1"/>
  <c r="N6623" i="1"/>
  <c r="K6623" i="1"/>
  <c r="J6623" i="1"/>
  <c r="F6623" i="1"/>
  <c r="E6623" i="1"/>
  <c r="H6623" i="1" s="1"/>
  <c r="C6623" i="1"/>
  <c r="N6622" i="1"/>
  <c r="K6622" i="1"/>
  <c r="J6622" i="1"/>
  <c r="F6622" i="1"/>
  <c r="E6622" i="1"/>
  <c r="H6622" i="1" s="1"/>
  <c r="C6622" i="1"/>
  <c r="N6621" i="1"/>
  <c r="K6621" i="1"/>
  <c r="J6621" i="1"/>
  <c r="F6621" i="1"/>
  <c r="E6621" i="1"/>
  <c r="H6621" i="1" s="1"/>
  <c r="C6621" i="1"/>
  <c r="N6620" i="1"/>
  <c r="K6620" i="1"/>
  <c r="J6620" i="1"/>
  <c r="F6620" i="1"/>
  <c r="E6620" i="1"/>
  <c r="H6620" i="1" s="1"/>
  <c r="C6620" i="1"/>
  <c r="N6619" i="1"/>
  <c r="K6619" i="1"/>
  <c r="J6619" i="1"/>
  <c r="F6619" i="1"/>
  <c r="E6619" i="1"/>
  <c r="C6619" i="1"/>
  <c r="N6618" i="1"/>
  <c r="K6618" i="1"/>
  <c r="J6618" i="1"/>
  <c r="F6618" i="1"/>
  <c r="E6618" i="1"/>
  <c r="C6618" i="1"/>
  <c r="N6617" i="1"/>
  <c r="K6617" i="1"/>
  <c r="J6617" i="1"/>
  <c r="F6617" i="1"/>
  <c r="E6617" i="1"/>
  <c r="C6617" i="1"/>
  <c r="N6616" i="1"/>
  <c r="K6616" i="1"/>
  <c r="J6616" i="1"/>
  <c r="F6616" i="1"/>
  <c r="E6616" i="1"/>
  <c r="C6616" i="1"/>
  <c r="N6615" i="1"/>
  <c r="K6615" i="1"/>
  <c r="J6615" i="1"/>
  <c r="F6615" i="1"/>
  <c r="E6615" i="1"/>
  <c r="C6615" i="1"/>
  <c r="N6614" i="1"/>
  <c r="K6614" i="1"/>
  <c r="J6614" i="1"/>
  <c r="F6614" i="1"/>
  <c r="E6614" i="1"/>
  <c r="C6614" i="1"/>
  <c r="N6613" i="1"/>
  <c r="K6613" i="1"/>
  <c r="J6613" i="1"/>
  <c r="F6613" i="1"/>
  <c r="E6613" i="1"/>
  <c r="C6613" i="1"/>
  <c r="N6612" i="1"/>
  <c r="K6612" i="1"/>
  <c r="J6612" i="1"/>
  <c r="F6612" i="1"/>
  <c r="E6612" i="1"/>
  <c r="C6612" i="1"/>
  <c r="N6611" i="1"/>
  <c r="K6611" i="1"/>
  <c r="J6611" i="1"/>
  <c r="F6611" i="1"/>
  <c r="E6611" i="1"/>
  <c r="C6611" i="1"/>
  <c r="N6610" i="1"/>
  <c r="K6610" i="1"/>
  <c r="J6610" i="1"/>
  <c r="F6610" i="1"/>
  <c r="E6610" i="1"/>
  <c r="C6610" i="1"/>
  <c r="N6609" i="1"/>
  <c r="K6609" i="1"/>
  <c r="J6609" i="1"/>
  <c r="F6609" i="1"/>
  <c r="E6609" i="1"/>
  <c r="C6609" i="1"/>
  <c r="N6608" i="1"/>
  <c r="K6608" i="1"/>
  <c r="J6608" i="1"/>
  <c r="F6608" i="1"/>
  <c r="E6608" i="1"/>
  <c r="C6608" i="1"/>
  <c r="N6607" i="1"/>
  <c r="K6607" i="1"/>
  <c r="J6607" i="1"/>
  <c r="F6607" i="1"/>
  <c r="E6607" i="1"/>
  <c r="C6607" i="1"/>
  <c r="N6606" i="1"/>
  <c r="K6606" i="1"/>
  <c r="J6606" i="1"/>
  <c r="F6606" i="1"/>
  <c r="E6606" i="1"/>
  <c r="C6606" i="1"/>
  <c r="N6605" i="1"/>
  <c r="K6605" i="1"/>
  <c r="J6605" i="1"/>
  <c r="F6605" i="1"/>
  <c r="E6605" i="1"/>
  <c r="C6605" i="1"/>
  <c r="N6604" i="1"/>
  <c r="K6604" i="1"/>
  <c r="J6604" i="1"/>
  <c r="F6604" i="1"/>
  <c r="E6604" i="1"/>
  <c r="C6604" i="1"/>
  <c r="N6603" i="1"/>
  <c r="K6603" i="1"/>
  <c r="J6603" i="1"/>
  <c r="F6603" i="1"/>
  <c r="E6603" i="1"/>
  <c r="C6603" i="1"/>
  <c r="N6602" i="1"/>
  <c r="K6602" i="1"/>
  <c r="J6602" i="1"/>
  <c r="F6602" i="1"/>
  <c r="E6602" i="1"/>
  <c r="C6602" i="1"/>
  <c r="N6601" i="1"/>
  <c r="K6601" i="1"/>
  <c r="J6601" i="1"/>
  <c r="F6601" i="1"/>
  <c r="E6601" i="1"/>
  <c r="C6601" i="1"/>
  <c r="N6600" i="1"/>
  <c r="K6600" i="1"/>
  <c r="J6600" i="1"/>
  <c r="F6600" i="1"/>
  <c r="E6600" i="1"/>
  <c r="C6600" i="1"/>
  <c r="N6599" i="1"/>
  <c r="K6599" i="1"/>
  <c r="J6599" i="1"/>
  <c r="F6599" i="1"/>
  <c r="E6599" i="1"/>
  <c r="C6599" i="1"/>
  <c r="N6598" i="1"/>
  <c r="K6598" i="1"/>
  <c r="J6598" i="1"/>
  <c r="F6598" i="1"/>
  <c r="E6598" i="1"/>
  <c r="C6598" i="1"/>
  <c r="N6597" i="1"/>
  <c r="K6597" i="1"/>
  <c r="J6597" i="1"/>
  <c r="F6597" i="1"/>
  <c r="E6597" i="1"/>
  <c r="C6597" i="1"/>
  <c r="N6596" i="1"/>
  <c r="K6596" i="1"/>
  <c r="J6596" i="1"/>
  <c r="F6596" i="1"/>
  <c r="E6596" i="1"/>
  <c r="C6596" i="1"/>
  <c r="N6595" i="1"/>
  <c r="K6595" i="1"/>
  <c r="J6595" i="1"/>
  <c r="F6595" i="1"/>
  <c r="E6595" i="1"/>
  <c r="C6595" i="1"/>
  <c r="N6594" i="1"/>
  <c r="K6594" i="1"/>
  <c r="J6594" i="1"/>
  <c r="F6594" i="1"/>
  <c r="E6594" i="1"/>
  <c r="C6594" i="1"/>
  <c r="N6593" i="1"/>
  <c r="K6593" i="1"/>
  <c r="J6593" i="1"/>
  <c r="F6593" i="1"/>
  <c r="E6593" i="1"/>
  <c r="C6593" i="1"/>
  <c r="N6592" i="1"/>
  <c r="K6592" i="1"/>
  <c r="J6592" i="1"/>
  <c r="F6592" i="1"/>
  <c r="E6592" i="1"/>
  <c r="C6592" i="1"/>
  <c r="N6591" i="1"/>
  <c r="K6591" i="1"/>
  <c r="J6591" i="1"/>
  <c r="F6591" i="1"/>
  <c r="E6591" i="1"/>
  <c r="C6591" i="1"/>
  <c r="N6590" i="1"/>
  <c r="K6590" i="1"/>
  <c r="J6590" i="1"/>
  <c r="F6590" i="1"/>
  <c r="E6590" i="1"/>
  <c r="C6590" i="1"/>
  <c r="N6589" i="1"/>
  <c r="K6589" i="1"/>
  <c r="J6589" i="1"/>
  <c r="F6589" i="1"/>
  <c r="E6589" i="1"/>
  <c r="C6589" i="1"/>
  <c r="N6588" i="1"/>
  <c r="K6588" i="1"/>
  <c r="J6588" i="1"/>
  <c r="F6588" i="1"/>
  <c r="E6588" i="1"/>
  <c r="C6588" i="1"/>
  <c r="N6587" i="1"/>
  <c r="K6587" i="1"/>
  <c r="J6587" i="1"/>
  <c r="F6587" i="1"/>
  <c r="E6587" i="1"/>
  <c r="C6587" i="1"/>
  <c r="N6586" i="1"/>
  <c r="K6586" i="1"/>
  <c r="J6586" i="1"/>
  <c r="F6586" i="1"/>
  <c r="E6586" i="1"/>
  <c r="C6586" i="1"/>
  <c r="N6585" i="1"/>
  <c r="K6585" i="1"/>
  <c r="J6585" i="1"/>
  <c r="F6585" i="1"/>
  <c r="E6585" i="1"/>
  <c r="C6585" i="1"/>
  <c r="N6584" i="1"/>
  <c r="K6584" i="1"/>
  <c r="J6584" i="1"/>
  <c r="F6584" i="1"/>
  <c r="E6584" i="1"/>
  <c r="C6584" i="1"/>
  <c r="N6583" i="1"/>
  <c r="K6583" i="1"/>
  <c r="J6583" i="1"/>
  <c r="F6583" i="1"/>
  <c r="E6583" i="1"/>
  <c r="C6583" i="1"/>
  <c r="N6582" i="1"/>
  <c r="K6582" i="1"/>
  <c r="J6582" i="1"/>
  <c r="F6582" i="1"/>
  <c r="E6582" i="1"/>
  <c r="C6582" i="1"/>
  <c r="N6581" i="1"/>
  <c r="K6581" i="1"/>
  <c r="J6581" i="1"/>
  <c r="F6581" i="1"/>
  <c r="E6581" i="1"/>
  <c r="C6581" i="1"/>
  <c r="N6580" i="1"/>
  <c r="K6580" i="1"/>
  <c r="J6580" i="1"/>
  <c r="F6580" i="1"/>
  <c r="E6580" i="1"/>
  <c r="C6580" i="1"/>
  <c r="N6579" i="1"/>
  <c r="K6579" i="1"/>
  <c r="J6579" i="1"/>
  <c r="F6579" i="1"/>
  <c r="E6579" i="1"/>
  <c r="C6579" i="1"/>
  <c r="N6578" i="1"/>
  <c r="K6578" i="1"/>
  <c r="J6578" i="1"/>
  <c r="F6578" i="1"/>
  <c r="E6578" i="1"/>
  <c r="C6578" i="1"/>
  <c r="N6577" i="1"/>
  <c r="K6577" i="1"/>
  <c r="J6577" i="1"/>
  <c r="F6577" i="1"/>
  <c r="E6577" i="1"/>
  <c r="C6577" i="1"/>
  <c r="N6576" i="1"/>
  <c r="K6576" i="1"/>
  <c r="J6576" i="1"/>
  <c r="F6576" i="1"/>
  <c r="E6576" i="1"/>
  <c r="C6576" i="1"/>
  <c r="N6575" i="1"/>
  <c r="K6575" i="1"/>
  <c r="J6575" i="1"/>
  <c r="F6575" i="1"/>
  <c r="E6575" i="1"/>
  <c r="C6575" i="1"/>
  <c r="N6574" i="1"/>
  <c r="K6574" i="1"/>
  <c r="J6574" i="1"/>
  <c r="F6574" i="1"/>
  <c r="E6574" i="1"/>
  <c r="C6574" i="1"/>
  <c r="N6573" i="1"/>
  <c r="K6573" i="1"/>
  <c r="J6573" i="1"/>
  <c r="F6573" i="1"/>
  <c r="E6573" i="1"/>
  <c r="C6573" i="1"/>
  <c r="N6572" i="1"/>
  <c r="K6572" i="1"/>
  <c r="J6572" i="1"/>
  <c r="F6572" i="1"/>
  <c r="E6572" i="1"/>
  <c r="C6572" i="1"/>
  <c r="N6571" i="1"/>
  <c r="K6571" i="1"/>
  <c r="J6571" i="1"/>
  <c r="F6571" i="1"/>
  <c r="E6571" i="1"/>
  <c r="C6571" i="1"/>
  <c r="N6570" i="1"/>
  <c r="K6570" i="1"/>
  <c r="J6570" i="1"/>
  <c r="F6570" i="1"/>
  <c r="E6570" i="1"/>
  <c r="C6570" i="1"/>
  <c r="N6569" i="1"/>
  <c r="K6569" i="1"/>
  <c r="J6569" i="1"/>
  <c r="F6569" i="1"/>
  <c r="E6569" i="1"/>
  <c r="G6569" i="1" s="1"/>
  <c r="C6569" i="1"/>
  <c r="N6568" i="1"/>
  <c r="K6568" i="1"/>
  <c r="J6568" i="1"/>
  <c r="F6568" i="1"/>
  <c r="E6568" i="1"/>
  <c r="C6568" i="1"/>
  <c r="N6567" i="1"/>
  <c r="K6567" i="1"/>
  <c r="J6567" i="1"/>
  <c r="F6567" i="1"/>
  <c r="E6567" i="1"/>
  <c r="C6567" i="1"/>
  <c r="N6566" i="1"/>
  <c r="K6566" i="1"/>
  <c r="J6566" i="1"/>
  <c r="F6566" i="1"/>
  <c r="E6566" i="1"/>
  <c r="C6566" i="1"/>
  <c r="N6565" i="1"/>
  <c r="K6565" i="1"/>
  <c r="J6565" i="1"/>
  <c r="F6565" i="1"/>
  <c r="E6565" i="1"/>
  <c r="G6565" i="1" s="1"/>
  <c r="C6565" i="1"/>
  <c r="N6564" i="1"/>
  <c r="K6564" i="1"/>
  <c r="J6564" i="1"/>
  <c r="F6564" i="1"/>
  <c r="E6564" i="1"/>
  <c r="G6564" i="1" s="1"/>
  <c r="C6564" i="1"/>
  <c r="N6563" i="1"/>
  <c r="K6563" i="1"/>
  <c r="J6563" i="1"/>
  <c r="F6563" i="1"/>
  <c r="E6563" i="1"/>
  <c r="G6563" i="1" s="1"/>
  <c r="C6563" i="1"/>
  <c r="N6562" i="1"/>
  <c r="K6562" i="1"/>
  <c r="J6562" i="1"/>
  <c r="F6562" i="1"/>
  <c r="E6562" i="1"/>
  <c r="G6562" i="1" s="1"/>
  <c r="C6562" i="1"/>
  <c r="N6561" i="1"/>
  <c r="K6561" i="1"/>
  <c r="J6561" i="1"/>
  <c r="F6561" i="1"/>
  <c r="E6561" i="1"/>
  <c r="G6561" i="1" s="1"/>
  <c r="C6561" i="1"/>
  <c r="N6560" i="1"/>
  <c r="K6560" i="1"/>
  <c r="J6560" i="1"/>
  <c r="F6560" i="1"/>
  <c r="E6560" i="1"/>
  <c r="G6560" i="1" s="1"/>
  <c r="C6560" i="1"/>
  <c r="N6559" i="1"/>
  <c r="K6559" i="1"/>
  <c r="J6559" i="1"/>
  <c r="F6559" i="1"/>
  <c r="E6559" i="1"/>
  <c r="G6559" i="1" s="1"/>
  <c r="C6559" i="1"/>
  <c r="N6558" i="1"/>
  <c r="K6558" i="1"/>
  <c r="J6558" i="1"/>
  <c r="F6558" i="1"/>
  <c r="E6558" i="1"/>
  <c r="C6558" i="1"/>
  <c r="N6557" i="1"/>
  <c r="K6557" i="1"/>
  <c r="J6557" i="1"/>
  <c r="F6557" i="1"/>
  <c r="E6557" i="1"/>
  <c r="G6557" i="1" s="1"/>
  <c r="C6557" i="1"/>
  <c r="N6556" i="1"/>
  <c r="K6556" i="1"/>
  <c r="J6556" i="1"/>
  <c r="F6556" i="1"/>
  <c r="E6556" i="1"/>
  <c r="G6556" i="1" s="1"/>
  <c r="C6556" i="1"/>
  <c r="N6555" i="1"/>
  <c r="K6555" i="1"/>
  <c r="J6555" i="1"/>
  <c r="F6555" i="1"/>
  <c r="E6555" i="1"/>
  <c r="C6555" i="1"/>
  <c r="N6554" i="1"/>
  <c r="K6554" i="1"/>
  <c r="J6554" i="1"/>
  <c r="F6554" i="1"/>
  <c r="E6554" i="1"/>
  <c r="G6554" i="1" s="1"/>
  <c r="C6554" i="1"/>
  <c r="N6553" i="1"/>
  <c r="K6553" i="1"/>
  <c r="J6553" i="1"/>
  <c r="F6553" i="1"/>
  <c r="E6553" i="1"/>
  <c r="G6553" i="1" s="1"/>
  <c r="C6553" i="1"/>
  <c r="N6552" i="1"/>
  <c r="K6552" i="1"/>
  <c r="J6552" i="1"/>
  <c r="F6552" i="1"/>
  <c r="E6552" i="1"/>
  <c r="G6552" i="1" s="1"/>
  <c r="C6552" i="1"/>
  <c r="N6551" i="1"/>
  <c r="K6551" i="1"/>
  <c r="J6551" i="1"/>
  <c r="F6551" i="1"/>
  <c r="E6551" i="1"/>
  <c r="C6551" i="1"/>
  <c r="N6550" i="1"/>
  <c r="K6550" i="1"/>
  <c r="J6550" i="1"/>
  <c r="F6550" i="1"/>
  <c r="E6550" i="1"/>
  <c r="G6550" i="1" s="1"/>
  <c r="C6550" i="1"/>
  <c r="N6549" i="1"/>
  <c r="K6549" i="1"/>
  <c r="J6549" i="1"/>
  <c r="F6549" i="1"/>
  <c r="E6549" i="1"/>
  <c r="G6549" i="1" s="1"/>
  <c r="C6549" i="1"/>
  <c r="N6548" i="1"/>
  <c r="K6548" i="1"/>
  <c r="J6548" i="1"/>
  <c r="F6548" i="1"/>
  <c r="E6548" i="1"/>
  <c r="G6548" i="1" s="1"/>
  <c r="C6548" i="1"/>
  <c r="N6547" i="1"/>
  <c r="K6547" i="1"/>
  <c r="J6547" i="1"/>
  <c r="F6547" i="1"/>
  <c r="E6547" i="1"/>
  <c r="G6547" i="1" s="1"/>
  <c r="C6547" i="1"/>
  <c r="N6546" i="1"/>
  <c r="K6546" i="1"/>
  <c r="J6546" i="1"/>
  <c r="F6546" i="1"/>
  <c r="E6546" i="1"/>
  <c r="G6546" i="1" s="1"/>
  <c r="C6546" i="1"/>
  <c r="N6545" i="1"/>
  <c r="K6545" i="1"/>
  <c r="J6545" i="1"/>
  <c r="F6545" i="1"/>
  <c r="E6545" i="1"/>
  <c r="G6545" i="1" s="1"/>
  <c r="C6545" i="1"/>
  <c r="N6544" i="1"/>
  <c r="K6544" i="1"/>
  <c r="J6544" i="1"/>
  <c r="F6544" i="1"/>
  <c r="E6544" i="1"/>
  <c r="G6544" i="1" s="1"/>
  <c r="C6544" i="1"/>
  <c r="N6543" i="1"/>
  <c r="K6543" i="1"/>
  <c r="J6543" i="1"/>
  <c r="F6543" i="1"/>
  <c r="E6543" i="1"/>
  <c r="G6543" i="1" s="1"/>
  <c r="C6543" i="1"/>
  <c r="N6542" i="1"/>
  <c r="K6542" i="1"/>
  <c r="J6542" i="1"/>
  <c r="F6542" i="1"/>
  <c r="E6542" i="1"/>
  <c r="C6542" i="1"/>
  <c r="N6541" i="1"/>
  <c r="K6541" i="1"/>
  <c r="J6541" i="1"/>
  <c r="F6541" i="1"/>
  <c r="E6541" i="1"/>
  <c r="G6541" i="1" s="1"/>
  <c r="C6541" i="1"/>
  <c r="N6540" i="1"/>
  <c r="K6540" i="1"/>
  <c r="J6540" i="1"/>
  <c r="F6540" i="1"/>
  <c r="E6540" i="1"/>
  <c r="G6540" i="1" s="1"/>
  <c r="C6540" i="1"/>
  <c r="N6539" i="1"/>
  <c r="K6539" i="1"/>
  <c r="J6539" i="1"/>
  <c r="F6539" i="1"/>
  <c r="E6539" i="1"/>
  <c r="C6539" i="1"/>
  <c r="N6538" i="1"/>
  <c r="K6538" i="1"/>
  <c r="J6538" i="1"/>
  <c r="F6538" i="1"/>
  <c r="E6538" i="1"/>
  <c r="G6538" i="1" s="1"/>
  <c r="C6538" i="1"/>
  <c r="N6537" i="1"/>
  <c r="K6537" i="1"/>
  <c r="J6537" i="1"/>
  <c r="F6537" i="1"/>
  <c r="E6537" i="1"/>
  <c r="C6537" i="1"/>
  <c r="N6536" i="1"/>
  <c r="K6536" i="1"/>
  <c r="J6536" i="1"/>
  <c r="F6536" i="1"/>
  <c r="E6536" i="1"/>
  <c r="G6536" i="1" s="1"/>
  <c r="C6536" i="1"/>
  <c r="N6535" i="1"/>
  <c r="K6535" i="1"/>
  <c r="J6535" i="1"/>
  <c r="F6535" i="1"/>
  <c r="E6535" i="1"/>
  <c r="C6535" i="1"/>
  <c r="N6534" i="1"/>
  <c r="K6534" i="1"/>
  <c r="J6534" i="1"/>
  <c r="F6534" i="1"/>
  <c r="E6534" i="1"/>
  <c r="G6534" i="1" s="1"/>
  <c r="C6534" i="1"/>
  <c r="N6533" i="1"/>
  <c r="K6533" i="1"/>
  <c r="J6533" i="1"/>
  <c r="F6533" i="1"/>
  <c r="E6533" i="1"/>
  <c r="G6533" i="1" s="1"/>
  <c r="C6533" i="1"/>
  <c r="N6532" i="1"/>
  <c r="K6532" i="1"/>
  <c r="J6532" i="1"/>
  <c r="F6532" i="1"/>
  <c r="E6532" i="1"/>
  <c r="G6532" i="1" s="1"/>
  <c r="C6532" i="1"/>
  <c r="N6531" i="1"/>
  <c r="K6531" i="1"/>
  <c r="J6531" i="1"/>
  <c r="F6531" i="1"/>
  <c r="E6531" i="1"/>
  <c r="G6531" i="1" s="1"/>
  <c r="C6531" i="1"/>
  <c r="N6530" i="1"/>
  <c r="K6530" i="1"/>
  <c r="J6530" i="1"/>
  <c r="F6530" i="1"/>
  <c r="E6530" i="1"/>
  <c r="G6530" i="1" s="1"/>
  <c r="C6530" i="1"/>
  <c r="N6529" i="1"/>
  <c r="K6529" i="1"/>
  <c r="J6529" i="1"/>
  <c r="F6529" i="1"/>
  <c r="E6529" i="1"/>
  <c r="C6529" i="1"/>
  <c r="N6528" i="1"/>
  <c r="K6528" i="1"/>
  <c r="J6528" i="1"/>
  <c r="F6528" i="1"/>
  <c r="E6528" i="1"/>
  <c r="G6528" i="1" s="1"/>
  <c r="C6528" i="1"/>
  <c r="N6527" i="1"/>
  <c r="K6527" i="1"/>
  <c r="J6527" i="1"/>
  <c r="F6527" i="1"/>
  <c r="E6527" i="1"/>
  <c r="G6527" i="1" s="1"/>
  <c r="C6527" i="1"/>
  <c r="N6526" i="1"/>
  <c r="K6526" i="1"/>
  <c r="J6526" i="1"/>
  <c r="F6526" i="1"/>
  <c r="E6526" i="1"/>
  <c r="G6526" i="1" s="1"/>
  <c r="C6526" i="1"/>
  <c r="N6525" i="1"/>
  <c r="K6525" i="1"/>
  <c r="J6525" i="1"/>
  <c r="F6525" i="1"/>
  <c r="E6525" i="1"/>
  <c r="G6525" i="1" s="1"/>
  <c r="C6525" i="1"/>
  <c r="N6524" i="1"/>
  <c r="K6524" i="1"/>
  <c r="J6524" i="1"/>
  <c r="F6524" i="1"/>
  <c r="E6524" i="1"/>
  <c r="C6524" i="1"/>
  <c r="N6523" i="1"/>
  <c r="K6523" i="1"/>
  <c r="J6523" i="1"/>
  <c r="F6523" i="1"/>
  <c r="E6523" i="1"/>
  <c r="G6523" i="1" s="1"/>
  <c r="C6523" i="1"/>
  <c r="N6522" i="1"/>
  <c r="K6522" i="1"/>
  <c r="J6522" i="1"/>
  <c r="F6522" i="1"/>
  <c r="E6522" i="1"/>
  <c r="G6522" i="1" s="1"/>
  <c r="C6522" i="1"/>
  <c r="N6521" i="1"/>
  <c r="K6521" i="1"/>
  <c r="J6521" i="1"/>
  <c r="F6521" i="1"/>
  <c r="E6521" i="1"/>
  <c r="C6521" i="1"/>
  <c r="N6520" i="1"/>
  <c r="K6520" i="1"/>
  <c r="J6520" i="1"/>
  <c r="F6520" i="1"/>
  <c r="E6520" i="1"/>
  <c r="G6520" i="1" s="1"/>
  <c r="C6520" i="1"/>
  <c r="N6519" i="1"/>
  <c r="K6519" i="1"/>
  <c r="J6519" i="1"/>
  <c r="F6519" i="1"/>
  <c r="E6519" i="1"/>
  <c r="G6519" i="1" s="1"/>
  <c r="C6519" i="1"/>
  <c r="N6518" i="1"/>
  <c r="K6518" i="1"/>
  <c r="J6518" i="1"/>
  <c r="F6518" i="1"/>
  <c r="E6518" i="1"/>
  <c r="G6518" i="1" s="1"/>
  <c r="C6518" i="1"/>
  <c r="N6517" i="1"/>
  <c r="K6517" i="1"/>
  <c r="J6517" i="1"/>
  <c r="F6517" i="1"/>
  <c r="E6517" i="1"/>
  <c r="C6517" i="1"/>
  <c r="N6516" i="1"/>
  <c r="K6516" i="1"/>
  <c r="J6516" i="1"/>
  <c r="F6516" i="1"/>
  <c r="E6516" i="1"/>
  <c r="G6516" i="1" s="1"/>
  <c r="C6516" i="1"/>
  <c r="N6515" i="1"/>
  <c r="K6515" i="1"/>
  <c r="J6515" i="1"/>
  <c r="F6515" i="1"/>
  <c r="E6515" i="1"/>
  <c r="G6515" i="1" s="1"/>
  <c r="C6515" i="1"/>
  <c r="N6514" i="1"/>
  <c r="K6514" i="1"/>
  <c r="J6514" i="1"/>
  <c r="F6514" i="1"/>
  <c r="E6514" i="1"/>
  <c r="G6514" i="1" s="1"/>
  <c r="C6514" i="1"/>
  <c r="N6513" i="1"/>
  <c r="K6513" i="1"/>
  <c r="J6513" i="1"/>
  <c r="F6513" i="1"/>
  <c r="E6513" i="1"/>
  <c r="C6513" i="1"/>
  <c r="N6512" i="1"/>
  <c r="K6512" i="1"/>
  <c r="J6512" i="1"/>
  <c r="F6512" i="1"/>
  <c r="E6512" i="1"/>
  <c r="G6512" i="1" s="1"/>
  <c r="C6512" i="1"/>
  <c r="N6511" i="1"/>
  <c r="K6511" i="1"/>
  <c r="J6511" i="1"/>
  <c r="F6511" i="1"/>
  <c r="E6511" i="1"/>
  <c r="G6511" i="1" s="1"/>
  <c r="C6511" i="1"/>
  <c r="N6510" i="1"/>
  <c r="K6510" i="1"/>
  <c r="J6510" i="1"/>
  <c r="F6510" i="1"/>
  <c r="E6510" i="1"/>
  <c r="G6510" i="1" s="1"/>
  <c r="C6510" i="1"/>
  <c r="N6509" i="1"/>
  <c r="K6509" i="1"/>
  <c r="J6509" i="1"/>
  <c r="F6509" i="1"/>
  <c r="E6509" i="1"/>
  <c r="G6509" i="1" s="1"/>
  <c r="C6509" i="1"/>
  <c r="N6508" i="1"/>
  <c r="K6508" i="1"/>
  <c r="J6508" i="1"/>
  <c r="F6508" i="1"/>
  <c r="E6508" i="1"/>
  <c r="G6508" i="1" s="1"/>
  <c r="C6508" i="1"/>
  <c r="N6507" i="1"/>
  <c r="K6507" i="1"/>
  <c r="J6507" i="1"/>
  <c r="F6507" i="1"/>
  <c r="E6507" i="1"/>
  <c r="G6507" i="1" s="1"/>
  <c r="C6507" i="1"/>
  <c r="N6506" i="1"/>
  <c r="K6506" i="1"/>
  <c r="J6506" i="1"/>
  <c r="F6506" i="1"/>
  <c r="E6506" i="1"/>
  <c r="G6506" i="1" s="1"/>
  <c r="C6506" i="1"/>
  <c r="N6505" i="1"/>
  <c r="K6505" i="1"/>
  <c r="J6505" i="1"/>
  <c r="F6505" i="1"/>
  <c r="E6505" i="1"/>
  <c r="C6505" i="1"/>
  <c r="N6504" i="1"/>
  <c r="K6504" i="1"/>
  <c r="J6504" i="1"/>
  <c r="F6504" i="1"/>
  <c r="E6504" i="1"/>
  <c r="G6504" i="1" s="1"/>
  <c r="C6504" i="1"/>
  <c r="N6503" i="1"/>
  <c r="K6503" i="1"/>
  <c r="J6503" i="1"/>
  <c r="F6503" i="1"/>
  <c r="E6503" i="1"/>
  <c r="G6503" i="1" s="1"/>
  <c r="C6503" i="1"/>
  <c r="N6502" i="1"/>
  <c r="K6502" i="1"/>
  <c r="J6502" i="1"/>
  <c r="F6502" i="1"/>
  <c r="E6502" i="1"/>
  <c r="G6502" i="1" s="1"/>
  <c r="C6502" i="1"/>
  <c r="N6501" i="1"/>
  <c r="K6501" i="1"/>
  <c r="J6501" i="1"/>
  <c r="F6501" i="1"/>
  <c r="E6501" i="1"/>
  <c r="C6501" i="1"/>
  <c r="N6500" i="1"/>
  <c r="K6500" i="1"/>
  <c r="J6500" i="1"/>
  <c r="F6500" i="1"/>
  <c r="E6500" i="1"/>
  <c r="G6500" i="1" s="1"/>
  <c r="C6500" i="1"/>
  <c r="N6499" i="1"/>
  <c r="K6499" i="1"/>
  <c r="J6499" i="1"/>
  <c r="F6499" i="1"/>
  <c r="E6499" i="1"/>
  <c r="G6499" i="1" s="1"/>
  <c r="C6499" i="1"/>
  <c r="N6498" i="1"/>
  <c r="K6498" i="1"/>
  <c r="J6498" i="1"/>
  <c r="F6498" i="1"/>
  <c r="E6498" i="1"/>
  <c r="G6498" i="1" s="1"/>
  <c r="C6498" i="1"/>
  <c r="N6497" i="1"/>
  <c r="K6497" i="1"/>
  <c r="J6497" i="1"/>
  <c r="F6497" i="1"/>
  <c r="E6497" i="1"/>
  <c r="C6497" i="1"/>
  <c r="N6496" i="1"/>
  <c r="K6496" i="1"/>
  <c r="J6496" i="1"/>
  <c r="F6496" i="1"/>
  <c r="E6496" i="1"/>
  <c r="G6496" i="1" s="1"/>
  <c r="C6496" i="1"/>
  <c r="N6495" i="1"/>
  <c r="K6495" i="1"/>
  <c r="J6495" i="1"/>
  <c r="F6495" i="1"/>
  <c r="E6495" i="1"/>
  <c r="G6495" i="1" s="1"/>
  <c r="C6495" i="1"/>
  <c r="N6494" i="1"/>
  <c r="K6494" i="1"/>
  <c r="J6494" i="1"/>
  <c r="F6494" i="1"/>
  <c r="E6494" i="1"/>
  <c r="G6494" i="1" s="1"/>
  <c r="C6494" i="1"/>
  <c r="N6493" i="1"/>
  <c r="K6493" i="1"/>
  <c r="J6493" i="1"/>
  <c r="F6493" i="1"/>
  <c r="E6493" i="1"/>
  <c r="G6493" i="1" s="1"/>
  <c r="C6493" i="1"/>
  <c r="N6492" i="1"/>
  <c r="K6492" i="1"/>
  <c r="J6492" i="1"/>
  <c r="F6492" i="1"/>
  <c r="E6492" i="1"/>
  <c r="G6492" i="1" s="1"/>
  <c r="C6492" i="1"/>
  <c r="N6491" i="1"/>
  <c r="K6491" i="1"/>
  <c r="J6491" i="1"/>
  <c r="F6491" i="1"/>
  <c r="E6491" i="1"/>
  <c r="G6491" i="1" s="1"/>
  <c r="C6491" i="1"/>
  <c r="N6490" i="1"/>
  <c r="K6490" i="1"/>
  <c r="J6490" i="1"/>
  <c r="F6490" i="1"/>
  <c r="E6490" i="1"/>
  <c r="G6490" i="1" s="1"/>
  <c r="C6490" i="1"/>
  <c r="N6489" i="1"/>
  <c r="K6489" i="1"/>
  <c r="J6489" i="1"/>
  <c r="F6489" i="1"/>
  <c r="E6489" i="1"/>
  <c r="C6489" i="1"/>
  <c r="N6488" i="1"/>
  <c r="K6488" i="1"/>
  <c r="J6488" i="1"/>
  <c r="F6488" i="1"/>
  <c r="E6488" i="1"/>
  <c r="G6488" i="1" s="1"/>
  <c r="C6488" i="1"/>
  <c r="N6487" i="1"/>
  <c r="K6487" i="1"/>
  <c r="J6487" i="1"/>
  <c r="F6487" i="1"/>
  <c r="E6487" i="1"/>
  <c r="G6487" i="1" s="1"/>
  <c r="C6487" i="1"/>
  <c r="N6486" i="1"/>
  <c r="K6486" i="1"/>
  <c r="J6486" i="1"/>
  <c r="F6486" i="1"/>
  <c r="E6486" i="1"/>
  <c r="G6486" i="1" s="1"/>
  <c r="C6486" i="1"/>
  <c r="N6485" i="1"/>
  <c r="K6485" i="1"/>
  <c r="J6485" i="1"/>
  <c r="F6485" i="1"/>
  <c r="E6485" i="1"/>
  <c r="C6485" i="1"/>
  <c r="N6484" i="1"/>
  <c r="K6484" i="1"/>
  <c r="J6484" i="1"/>
  <c r="F6484" i="1"/>
  <c r="E6484" i="1"/>
  <c r="G6484" i="1" s="1"/>
  <c r="C6484" i="1"/>
  <c r="N6483" i="1"/>
  <c r="K6483" i="1"/>
  <c r="J6483" i="1"/>
  <c r="F6483" i="1"/>
  <c r="E6483" i="1"/>
  <c r="G6483" i="1" s="1"/>
  <c r="C6483" i="1"/>
  <c r="N6482" i="1"/>
  <c r="K6482" i="1"/>
  <c r="J6482" i="1"/>
  <c r="F6482" i="1"/>
  <c r="E6482" i="1"/>
  <c r="G6482" i="1" s="1"/>
  <c r="C6482" i="1"/>
  <c r="N6481" i="1"/>
  <c r="K6481" i="1"/>
  <c r="J6481" i="1"/>
  <c r="F6481" i="1"/>
  <c r="E6481" i="1"/>
  <c r="C6481" i="1"/>
  <c r="N6480" i="1"/>
  <c r="K6480" i="1"/>
  <c r="J6480" i="1"/>
  <c r="F6480" i="1"/>
  <c r="E6480" i="1"/>
  <c r="G6480" i="1" s="1"/>
  <c r="C6480" i="1"/>
  <c r="N6479" i="1"/>
  <c r="K6479" i="1"/>
  <c r="J6479" i="1"/>
  <c r="F6479" i="1"/>
  <c r="E6479" i="1"/>
  <c r="G6479" i="1" s="1"/>
  <c r="C6479" i="1"/>
  <c r="N6478" i="1"/>
  <c r="K6478" i="1"/>
  <c r="J6478" i="1"/>
  <c r="F6478" i="1"/>
  <c r="E6478" i="1"/>
  <c r="G6478" i="1" s="1"/>
  <c r="C6478" i="1"/>
  <c r="N6477" i="1"/>
  <c r="K6477" i="1"/>
  <c r="J6477" i="1"/>
  <c r="H6477" i="1"/>
  <c r="F6477" i="1"/>
  <c r="E6477" i="1"/>
  <c r="G6477" i="1" s="1"/>
  <c r="C6477" i="1"/>
  <c r="N6476" i="1"/>
  <c r="K6476" i="1"/>
  <c r="J6476" i="1"/>
  <c r="F6476" i="1"/>
  <c r="E6476" i="1"/>
  <c r="G6476" i="1" s="1"/>
  <c r="C6476" i="1"/>
  <c r="N6475" i="1"/>
  <c r="K6475" i="1"/>
  <c r="J6475" i="1"/>
  <c r="F6475" i="1"/>
  <c r="E6475" i="1"/>
  <c r="G6475" i="1" s="1"/>
  <c r="C6475" i="1"/>
  <c r="N6474" i="1"/>
  <c r="K6474" i="1"/>
  <c r="J6474" i="1"/>
  <c r="F6474" i="1"/>
  <c r="E6474" i="1"/>
  <c r="G6474" i="1" s="1"/>
  <c r="C6474" i="1"/>
  <c r="N6473" i="1"/>
  <c r="K6473" i="1"/>
  <c r="J6473" i="1"/>
  <c r="F6473" i="1"/>
  <c r="E6473" i="1"/>
  <c r="C6473" i="1"/>
  <c r="N6472" i="1"/>
  <c r="K6472" i="1"/>
  <c r="J6472" i="1"/>
  <c r="F6472" i="1"/>
  <c r="E6472" i="1"/>
  <c r="G6472" i="1" s="1"/>
  <c r="C6472" i="1"/>
  <c r="N6471" i="1"/>
  <c r="K6471" i="1"/>
  <c r="J6471" i="1"/>
  <c r="F6471" i="1"/>
  <c r="E6471" i="1"/>
  <c r="G6471" i="1" s="1"/>
  <c r="C6471" i="1"/>
  <c r="N6470" i="1"/>
  <c r="K6470" i="1"/>
  <c r="J6470" i="1"/>
  <c r="F6470" i="1"/>
  <c r="E6470" i="1"/>
  <c r="G6470" i="1" s="1"/>
  <c r="C6470" i="1"/>
  <c r="N6469" i="1"/>
  <c r="K6469" i="1"/>
  <c r="J6469" i="1"/>
  <c r="F6469" i="1"/>
  <c r="E6469" i="1"/>
  <c r="C6469" i="1"/>
  <c r="N6468" i="1"/>
  <c r="K6468" i="1"/>
  <c r="J6468" i="1"/>
  <c r="F6468" i="1"/>
  <c r="E6468" i="1"/>
  <c r="G6468" i="1" s="1"/>
  <c r="C6468" i="1"/>
  <c r="N6467" i="1"/>
  <c r="K6467" i="1"/>
  <c r="J6467" i="1"/>
  <c r="F6467" i="1"/>
  <c r="E6467" i="1"/>
  <c r="G6467" i="1" s="1"/>
  <c r="C6467" i="1"/>
  <c r="N6466" i="1"/>
  <c r="K6466" i="1"/>
  <c r="J6466" i="1"/>
  <c r="F6466" i="1"/>
  <c r="E6466" i="1"/>
  <c r="G6466" i="1" s="1"/>
  <c r="C6466" i="1"/>
  <c r="N6465" i="1"/>
  <c r="K6465" i="1"/>
  <c r="J6465" i="1"/>
  <c r="F6465" i="1"/>
  <c r="E6465" i="1"/>
  <c r="C6465" i="1"/>
  <c r="N6464" i="1"/>
  <c r="K6464" i="1"/>
  <c r="J6464" i="1"/>
  <c r="F6464" i="1"/>
  <c r="E6464" i="1"/>
  <c r="G6464" i="1" s="1"/>
  <c r="C6464" i="1"/>
  <c r="N6463" i="1"/>
  <c r="K6463" i="1"/>
  <c r="J6463" i="1"/>
  <c r="F6463" i="1"/>
  <c r="E6463" i="1"/>
  <c r="G6463" i="1" s="1"/>
  <c r="C6463" i="1"/>
  <c r="N6462" i="1"/>
  <c r="K6462" i="1"/>
  <c r="J6462" i="1"/>
  <c r="F6462" i="1"/>
  <c r="E6462" i="1"/>
  <c r="G6462" i="1" s="1"/>
  <c r="C6462" i="1"/>
  <c r="N6461" i="1"/>
  <c r="K6461" i="1"/>
  <c r="J6461" i="1"/>
  <c r="F6461" i="1"/>
  <c r="E6461" i="1"/>
  <c r="C6461" i="1"/>
  <c r="N6460" i="1"/>
  <c r="K6460" i="1"/>
  <c r="J6460" i="1"/>
  <c r="F6460" i="1"/>
  <c r="E6460" i="1"/>
  <c r="G6460" i="1" s="1"/>
  <c r="C6460" i="1"/>
  <c r="N6459" i="1"/>
  <c r="K6459" i="1"/>
  <c r="J6459" i="1"/>
  <c r="F6459" i="1"/>
  <c r="E6459" i="1"/>
  <c r="G6459" i="1" s="1"/>
  <c r="C6459" i="1"/>
  <c r="N6458" i="1"/>
  <c r="K6458" i="1"/>
  <c r="J6458" i="1"/>
  <c r="F6458" i="1"/>
  <c r="E6458" i="1"/>
  <c r="G6458" i="1" s="1"/>
  <c r="C6458" i="1"/>
  <c r="N6457" i="1"/>
  <c r="K6457" i="1"/>
  <c r="J6457" i="1"/>
  <c r="F6457" i="1"/>
  <c r="E6457" i="1"/>
  <c r="C6457" i="1"/>
  <c r="N6456" i="1"/>
  <c r="K6456" i="1"/>
  <c r="J6456" i="1"/>
  <c r="F6456" i="1"/>
  <c r="E6456" i="1"/>
  <c r="G6456" i="1" s="1"/>
  <c r="C6456" i="1"/>
  <c r="N6455" i="1"/>
  <c r="K6455" i="1"/>
  <c r="J6455" i="1"/>
  <c r="F6455" i="1"/>
  <c r="E6455" i="1"/>
  <c r="G6455" i="1" s="1"/>
  <c r="C6455" i="1"/>
  <c r="N6454" i="1"/>
  <c r="K6454" i="1"/>
  <c r="J6454" i="1"/>
  <c r="F6454" i="1"/>
  <c r="E6454" i="1"/>
  <c r="G6454" i="1" s="1"/>
  <c r="C6454" i="1"/>
  <c r="N6453" i="1"/>
  <c r="K6453" i="1"/>
  <c r="J6453" i="1"/>
  <c r="F6453" i="1"/>
  <c r="E6453" i="1"/>
  <c r="C6453" i="1"/>
  <c r="N6452" i="1"/>
  <c r="K6452" i="1"/>
  <c r="J6452" i="1"/>
  <c r="F6452" i="1"/>
  <c r="E6452" i="1"/>
  <c r="G6452" i="1" s="1"/>
  <c r="C6452" i="1"/>
  <c r="N6451" i="1"/>
  <c r="K6451" i="1"/>
  <c r="J6451" i="1"/>
  <c r="F6451" i="1"/>
  <c r="E6451" i="1"/>
  <c r="G6451" i="1" s="1"/>
  <c r="C6451" i="1"/>
  <c r="N6450" i="1"/>
  <c r="K6450" i="1"/>
  <c r="J6450" i="1"/>
  <c r="F6450" i="1"/>
  <c r="E6450" i="1"/>
  <c r="G6450" i="1" s="1"/>
  <c r="C6450" i="1"/>
  <c r="N6449" i="1"/>
  <c r="K6449" i="1"/>
  <c r="J6449" i="1"/>
  <c r="F6449" i="1"/>
  <c r="E6449" i="1"/>
  <c r="C6449" i="1"/>
  <c r="N6448" i="1"/>
  <c r="K6448" i="1"/>
  <c r="J6448" i="1"/>
  <c r="F6448" i="1"/>
  <c r="E6448" i="1"/>
  <c r="G6448" i="1" s="1"/>
  <c r="C6448" i="1"/>
  <c r="N6447" i="1"/>
  <c r="K6447" i="1"/>
  <c r="J6447" i="1"/>
  <c r="F6447" i="1"/>
  <c r="E6447" i="1"/>
  <c r="G6447" i="1" s="1"/>
  <c r="C6447" i="1"/>
  <c r="N6446" i="1"/>
  <c r="K6446" i="1"/>
  <c r="J6446" i="1"/>
  <c r="F6446" i="1"/>
  <c r="E6446" i="1"/>
  <c r="G6446" i="1" s="1"/>
  <c r="C6446" i="1"/>
  <c r="N6445" i="1"/>
  <c r="K6445" i="1"/>
  <c r="J6445" i="1"/>
  <c r="F6445" i="1"/>
  <c r="E6445" i="1"/>
  <c r="G6445" i="1" s="1"/>
  <c r="C6445" i="1"/>
  <c r="N6444" i="1"/>
  <c r="K6444" i="1"/>
  <c r="J6444" i="1"/>
  <c r="F6444" i="1"/>
  <c r="E6444" i="1"/>
  <c r="G6444" i="1" s="1"/>
  <c r="C6444" i="1"/>
  <c r="N6443" i="1"/>
  <c r="K6443" i="1"/>
  <c r="J6443" i="1"/>
  <c r="F6443" i="1"/>
  <c r="E6443" i="1"/>
  <c r="G6443" i="1" s="1"/>
  <c r="C6443" i="1"/>
  <c r="N6442" i="1"/>
  <c r="K6442" i="1"/>
  <c r="J6442" i="1"/>
  <c r="F6442" i="1"/>
  <c r="E6442" i="1"/>
  <c r="G6442" i="1" s="1"/>
  <c r="C6442" i="1"/>
  <c r="N6441" i="1"/>
  <c r="K6441" i="1"/>
  <c r="J6441" i="1"/>
  <c r="F6441" i="1"/>
  <c r="E6441" i="1"/>
  <c r="C6441" i="1"/>
  <c r="N6440" i="1"/>
  <c r="K6440" i="1"/>
  <c r="J6440" i="1"/>
  <c r="F6440" i="1"/>
  <c r="E6440" i="1"/>
  <c r="G6440" i="1" s="1"/>
  <c r="C6440" i="1"/>
  <c r="N6439" i="1"/>
  <c r="K6439" i="1"/>
  <c r="J6439" i="1"/>
  <c r="F6439" i="1"/>
  <c r="E6439" i="1"/>
  <c r="G6439" i="1" s="1"/>
  <c r="C6439" i="1"/>
  <c r="N6438" i="1"/>
  <c r="K6438" i="1"/>
  <c r="J6438" i="1"/>
  <c r="F6438" i="1"/>
  <c r="E6438" i="1"/>
  <c r="G6438" i="1" s="1"/>
  <c r="C6438" i="1"/>
  <c r="N6437" i="1"/>
  <c r="K6437" i="1"/>
  <c r="J6437" i="1"/>
  <c r="F6437" i="1"/>
  <c r="E6437" i="1"/>
  <c r="C6437" i="1"/>
  <c r="N6436" i="1"/>
  <c r="K6436" i="1"/>
  <c r="J6436" i="1"/>
  <c r="F6436" i="1"/>
  <c r="E6436" i="1"/>
  <c r="G6436" i="1" s="1"/>
  <c r="C6436" i="1"/>
  <c r="N6435" i="1"/>
  <c r="K6435" i="1"/>
  <c r="J6435" i="1"/>
  <c r="F6435" i="1"/>
  <c r="E6435" i="1"/>
  <c r="G6435" i="1" s="1"/>
  <c r="C6435" i="1"/>
  <c r="N6434" i="1"/>
  <c r="K6434" i="1"/>
  <c r="J6434" i="1"/>
  <c r="F6434" i="1"/>
  <c r="E6434" i="1"/>
  <c r="G6434" i="1" s="1"/>
  <c r="C6434" i="1"/>
  <c r="N6433" i="1"/>
  <c r="K6433" i="1"/>
  <c r="J6433" i="1"/>
  <c r="F6433" i="1"/>
  <c r="E6433" i="1"/>
  <c r="C6433" i="1"/>
  <c r="N6432" i="1"/>
  <c r="K6432" i="1"/>
  <c r="J6432" i="1"/>
  <c r="F6432" i="1"/>
  <c r="E6432" i="1"/>
  <c r="G6432" i="1" s="1"/>
  <c r="C6432" i="1"/>
  <c r="N6431" i="1"/>
  <c r="K6431" i="1"/>
  <c r="J6431" i="1"/>
  <c r="F6431" i="1"/>
  <c r="E6431" i="1"/>
  <c r="G6431" i="1" s="1"/>
  <c r="C6431" i="1"/>
  <c r="N6430" i="1"/>
  <c r="K6430" i="1"/>
  <c r="J6430" i="1"/>
  <c r="F6430" i="1"/>
  <c r="E6430" i="1"/>
  <c r="G6430" i="1" s="1"/>
  <c r="C6430" i="1"/>
  <c r="N6429" i="1"/>
  <c r="K6429" i="1"/>
  <c r="J6429" i="1"/>
  <c r="F6429" i="1"/>
  <c r="E6429" i="1"/>
  <c r="C6429" i="1"/>
  <c r="N6428" i="1"/>
  <c r="K6428" i="1"/>
  <c r="J6428" i="1"/>
  <c r="F6428" i="1"/>
  <c r="E6428" i="1"/>
  <c r="G6428" i="1" s="1"/>
  <c r="C6428" i="1"/>
  <c r="N6427" i="1"/>
  <c r="K6427" i="1"/>
  <c r="J6427" i="1"/>
  <c r="F6427" i="1"/>
  <c r="E6427" i="1"/>
  <c r="G6427" i="1" s="1"/>
  <c r="C6427" i="1"/>
  <c r="N6426" i="1"/>
  <c r="K6426" i="1"/>
  <c r="J6426" i="1"/>
  <c r="F6426" i="1"/>
  <c r="E6426" i="1"/>
  <c r="G6426" i="1" s="1"/>
  <c r="C6426" i="1"/>
  <c r="N6425" i="1"/>
  <c r="K6425" i="1"/>
  <c r="J6425" i="1"/>
  <c r="F6425" i="1"/>
  <c r="E6425" i="1"/>
  <c r="C6425" i="1"/>
  <c r="N6424" i="1"/>
  <c r="K6424" i="1"/>
  <c r="J6424" i="1"/>
  <c r="F6424" i="1"/>
  <c r="E6424" i="1"/>
  <c r="G6424" i="1" s="1"/>
  <c r="C6424" i="1"/>
  <c r="N6423" i="1"/>
  <c r="K6423" i="1"/>
  <c r="J6423" i="1"/>
  <c r="F6423" i="1"/>
  <c r="E6423" i="1"/>
  <c r="G6423" i="1" s="1"/>
  <c r="C6423" i="1"/>
  <c r="N6422" i="1"/>
  <c r="K6422" i="1"/>
  <c r="J6422" i="1"/>
  <c r="F6422" i="1"/>
  <c r="E6422" i="1"/>
  <c r="G6422" i="1" s="1"/>
  <c r="C6422" i="1"/>
  <c r="N6421" i="1"/>
  <c r="K6421" i="1"/>
  <c r="J6421" i="1"/>
  <c r="F6421" i="1"/>
  <c r="E6421" i="1"/>
  <c r="C6421" i="1"/>
  <c r="N6420" i="1"/>
  <c r="K6420" i="1"/>
  <c r="J6420" i="1"/>
  <c r="F6420" i="1"/>
  <c r="E6420" i="1"/>
  <c r="G6420" i="1" s="1"/>
  <c r="C6420" i="1"/>
  <c r="N6419" i="1"/>
  <c r="K6419" i="1"/>
  <c r="J6419" i="1"/>
  <c r="F6419" i="1"/>
  <c r="E6419" i="1"/>
  <c r="G6419" i="1" s="1"/>
  <c r="C6419" i="1"/>
  <c r="N6418" i="1"/>
  <c r="K6418" i="1"/>
  <c r="J6418" i="1"/>
  <c r="F6418" i="1"/>
  <c r="E6418" i="1"/>
  <c r="G6418" i="1" s="1"/>
  <c r="C6418" i="1"/>
  <c r="N6417" i="1"/>
  <c r="K6417" i="1"/>
  <c r="J6417" i="1"/>
  <c r="F6417" i="1"/>
  <c r="E6417" i="1"/>
  <c r="C6417" i="1"/>
  <c r="N6416" i="1"/>
  <c r="K6416" i="1"/>
  <c r="J6416" i="1"/>
  <c r="F6416" i="1"/>
  <c r="E6416" i="1"/>
  <c r="G6416" i="1" s="1"/>
  <c r="C6416" i="1"/>
  <c r="N6415" i="1"/>
  <c r="K6415" i="1"/>
  <c r="J6415" i="1"/>
  <c r="F6415" i="1"/>
  <c r="E6415" i="1"/>
  <c r="G6415" i="1" s="1"/>
  <c r="C6415" i="1"/>
  <c r="N6414" i="1"/>
  <c r="K6414" i="1"/>
  <c r="J6414" i="1"/>
  <c r="F6414" i="1"/>
  <c r="E6414" i="1"/>
  <c r="G6414" i="1" s="1"/>
  <c r="C6414" i="1"/>
  <c r="N6413" i="1"/>
  <c r="K6413" i="1"/>
  <c r="J6413" i="1"/>
  <c r="F6413" i="1"/>
  <c r="E6413" i="1"/>
  <c r="G6413" i="1" s="1"/>
  <c r="C6413" i="1"/>
  <c r="N6412" i="1"/>
  <c r="K6412" i="1"/>
  <c r="J6412" i="1"/>
  <c r="F6412" i="1"/>
  <c r="E6412" i="1"/>
  <c r="G6412" i="1" s="1"/>
  <c r="C6412" i="1"/>
  <c r="N6411" i="1"/>
  <c r="K6411" i="1"/>
  <c r="J6411" i="1"/>
  <c r="F6411" i="1"/>
  <c r="E6411" i="1"/>
  <c r="G6411" i="1" s="1"/>
  <c r="C6411" i="1"/>
  <c r="N6410" i="1"/>
  <c r="K6410" i="1"/>
  <c r="J6410" i="1"/>
  <c r="F6410" i="1"/>
  <c r="E6410" i="1"/>
  <c r="G6410" i="1" s="1"/>
  <c r="C6410" i="1"/>
  <c r="N6409" i="1"/>
  <c r="K6409" i="1"/>
  <c r="J6409" i="1"/>
  <c r="F6409" i="1"/>
  <c r="E6409" i="1"/>
  <c r="C6409" i="1"/>
  <c r="N6408" i="1"/>
  <c r="K6408" i="1"/>
  <c r="J6408" i="1"/>
  <c r="F6408" i="1"/>
  <c r="E6408" i="1"/>
  <c r="G6408" i="1" s="1"/>
  <c r="C6408" i="1"/>
  <c r="N6407" i="1"/>
  <c r="K6407" i="1"/>
  <c r="J6407" i="1"/>
  <c r="F6407" i="1"/>
  <c r="E6407" i="1"/>
  <c r="G6407" i="1" s="1"/>
  <c r="C6407" i="1"/>
  <c r="N6406" i="1"/>
  <c r="K6406" i="1"/>
  <c r="J6406" i="1"/>
  <c r="F6406" i="1"/>
  <c r="E6406" i="1"/>
  <c r="G6406" i="1" s="1"/>
  <c r="C6406" i="1"/>
  <c r="N6405" i="1"/>
  <c r="K6405" i="1"/>
  <c r="J6405" i="1"/>
  <c r="F6405" i="1"/>
  <c r="E6405" i="1"/>
  <c r="C6405" i="1"/>
  <c r="N6404" i="1"/>
  <c r="K6404" i="1"/>
  <c r="J6404" i="1"/>
  <c r="F6404" i="1"/>
  <c r="E6404" i="1"/>
  <c r="G6404" i="1" s="1"/>
  <c r="C6404" i="1"/>
  <c r="N6403" i="1"/>
  <c r="K6403" i="1"/>
  <c r="J6403" i="1"/>
  <c r="F6403" i="1"/>
  <c r="E6403" i="1"/>
  <c r="G6403" i="1" s="1"/>
  <c r="C6403" i="1"/>
  <c r="N6402" i="1"/>
  <c r="K6402" i="1"/>
  <c r="J6402" i="1"/>
  <c r="F6402" i="1"/>
  <c r="E6402" i="1"/>
  <c r="C6402" i="1"/>
  <c r="N6401" i="1"/>
  <c r="K6401" i="1"/>
  <c r="J6401" i="1"/>
  <c r="F6401" i="1"/>
  <c r="E6401" i="1"/>
  <c r="C6401" i="1"/>
  <c r="N6400" i="1"/>
  <c r="K6400" i="1"/>
  <c r="J6400" i="1"/>
  <c r="F6400" i="1"/>
  <c r="E6400" i="1"/>
  <c r="G6400" i="1" s="1"/>
  <c r="C6400" i="1"/>
  <c r="N6399" i="1"/>
  <c r="K6399" i="1"/>
  <c r="J6399" i="1"/>
  <c r="F6399" i="1"/>
  <c r="E6399" i="1"/>
  <c r="G6399" i="1" s="1"/>
  <c r="C6399" i="1"/>
  <c r="N6398" i="1"/>
  <c r="K6398" i="1"/>
  <c r="J6398" i="1"/>
  <c r="F6398" i="1"/>
  <c r="E6398" i="1"/>
  <c r="C6398" i="1"/>
  <c r="N6397" i="1"/>
  <c r="K6397" i="1"/>
  <c r="J6397" i="1"/>
  <c r="F6397" i="1"/>
  <c r="E6397" i="1"/>
  <c r="C6397" i="1"/>
  <c r="N6396" i="1"/>
  <c r="K6396" i="1"/>
  <c r="J6396" i="1"/>
  <c r="F6396" i="1"/>
  <c r="E6396" i="1"/>
  <c r="G6396" i="1" s="1"/>
  <c r="C6396" i="1"/>
  <c r="N6395" i="1"/>
  <c r="K6395" i="1"/>
  <c r="J6395" i="1"/>
  <c r="F6395" i="1"/>
  <c r="E6395" i="1"/>
  <c r="G6395" i="1" s="1"/>
  <c r="C6395" i="1"/>
  <c r="N6394" i="1"/>
  <c r="K6394" i="1"/>
  <c r="J6394" i="1"/>
  <c r="F6394" i="1"/>
  <c r="E6394" i="1"/>
  <c r="C6394" i="1"/>
  <c r="N6393" i="1"/>
  <c r="K6393" i="1"/>
  <c r="J6393" i="1"/>
  <c r="F6393" i="1"/>
  <c r="E6393" i="1"/>
  <c r="C6393" i="1"/>
  <c r="N6392" i="1"/>
  <c r="K6392" i="1"/>
  <c r="J6392" i="1"/>
  <c r="F6392" i="1"/>
  <c r="E6392" i="1"/>
  <c r="G6392" i="1" s="1"/>
  <c r="C6392" i="1"/>
  <c r="N6391" i="1"/>
  <c r="K6391" i="1"/>
  <c r="J6391" i="1"/>
  <c r="F6391" i="1"/>
  <c r="E6391" i="1"/>
  <c r="G6391" i="1" s="1"/>
  <c r="C6391" i="1"/>
  <c r="N6390" i="1"/>
  <c r="K6390" i="1"/>
  <c r="J6390" i="1"/>
  <c r="F6390" i="1"/>
  <c r="E6390" i="1"/>
  <c r="C6390" i="1"/>
  <c r="N6389" i="1"/>
  <c r="K6389" i="1"/>
  <c r="J6389" i="1"/>
  <c r="F6389" i="1"/>
  <c r="E6389" i="1"/>
  <c r="C6389" i="1"/>
  <c r="N6388" i="1"/>
  <c r="K6388" i="1"/>
  <c r="J6388" i="1"/>
  <c r="F6388" i="1"/>
  <c r="E6388" i="1"/>
  <c r="G6388" i="1" s="1"/>
  <c r="C6388" i="1"/>
  <c r="N6387" i="1"/>
  <c r="K6387" i="1"/>
  <c r="J6387" i="1"/>
  <c r="F6387" i="1"/>
  <c r="E6387" i="1"/>
  <c r="G6387" i="1" s="1"/>
  <c r="C6387" i="1"/>
  <c r="N6386" i="1"/>
  <c r="K6386" i="1"/>
  <c r="J6386" i="1"/>
  <c r="F6386" i="1"/>
  <c r="E6386" i="1"/>
  <c r="C6386" i="1"/>
  <c r="N6385" i="1"/>
  <c r="K6385" i="1"/>
  <c r="J6385" i="1"/>
  <c r="F6385" i="1"/>
  <c r="E6385" i="1"/>
  <c r="C6385" i="1"/>
  <c r="N6384" i="1"/>
  <c r="K6384" i="1"/>
  <c r="J6384" i="1"/>
  <c r="F6384" i="1"/>
  <c r="E6384" i="1"/>
  <c r="G6384" i="1" s="1"/>
  <c r="C6384" i="1"/>
  <c r="N6383" i="1"/>
  <c r="K6383" i="1"/>
  <c r="J6383" i="1"/>
  <c r="F6383" i="1"/>
  <c r="E6383" i="1"/>
  <c r="G6383" i="1" s="1"/>
  <c r="C6383" i="1"/>
  <c r="N6382" i="1"/>
  <c r="K6382" i="1"/>
  <c r="J6382" i="1"/>
  <c r="F6382" i="1"/>
  <c r="E6382" i="1"/>
  <c r="C6382" i="1"/>
  <c r="N6381" i="1"/>
  <c r="K6381" i="1"/>
  <c r="J6381" i="1"/>
  <c r="F6381" i="1"/>
  <c r="E6381" i="1"/>
  <c r="G6381" i="1" s="1"/>
  <c r="C6381" i="1"/>
  <c r="N6380" i="1"/>
  <c r="K6380" i="1"/>
  <c r="J6380" i="1"/>
  <c r="F6380" i="1"/>
  <c r="E6380" i="1"/>
  <c r="G6380" i="1" s="1"/>
  <c r="C6380" i="1"/>
  <c r="N6379" i="1"/>
  <c r="K6379" i="1"/>
  <c r="J6379" i="1"/>
  <c r="F6379" i="1"/>
  <c r="E6379" i="1"/>
  <c r="G6379" i="1" s="1"/>
  <c r="C6379" i="1"/>
  <c r="N6378" i="1"/>
  <c r="K6378" i="1"/>
  <c r="J6378" i="1"/>
  <c r="F6378" i="1"/>
  <c r="E6378" i="1"/>
  <c r="C6378" i="1"/>
  <c r="N6377" i="1"/>
  <c r="K6377" i="1"/>
  <c r="J6377" i="1"/>
  <c r="F6377" i="1"/>
  <c r="E6377" i="1"/>
  <c r="C6377" i="1"/>
  <c r="N6376" i="1"/>
  <c r="K6376" i="1"/>
  <c r="J6376" i="1"/>
  <c r="F6376" i="1"/>
  <c r="E6376" i="1"/>
  <c r="G6376" i="1" s="1"/>
  <c r="C6376" i="1"/>
  <c r="N6375" i="1"/>
  <c r="K6375" i="1"/>
  <c r="J6375" i="1"/>
  <c r="F6375" i="1"/>
  <c r="E6375" i="1"/>
  <c r="G6375" i="1" s="1"/>
  <c r="C6375" i="1"/>
  <c r="N6374" i="1"/>
  <c r="K6374" i="1"/>
  <c r="J6374" i="1"/>
  <c r="F6374" i="1"/>
  <c r="E6374" i="1"/>
  <c r="C6374" i="1"/>
  <c r="N6373" i="1"/>
  <c r="K6373" i="1"/>
  <c r="J6373" i="1"/>
  <c r="F6373" i="1"/>
  <c r="E6373" i="1"/>
  <c r="C6373" i="1"/>
  <c r="N6372" i="1"/>
  <c r="K6372" i="1"/>
  <c r="J6372" i="1"/>
  <c r="F6372" i="1"/>
  <c r="E6372" i="1"/>
  <c r="G6372" i="1" s="1"/>
  <c r="C6372" i="1"/>
  <c r="N6371" i="1"/>
  <c r="K6371" i="1"/>
  <c r="J6371" i="1"/>
  <c r="F6371" i="1"/>
  <c r="E6371" i="1"/>
  <c r="G6371" i="1" s="1"/>
  <c r="C6371" i="1"/>
  <c r="N6370" i="1"/>
  <c r="K6370" i="1"/>
  <c r="J6370" i="1"/>
  <c r="F6370" i="1"/>
  <c r="E6370" i="1"/>
  <c r="C6370" i="1"/>
  <c r="N6369" i="1"/>
  <c r="K6369" i="1"/>
  <c r="J6369" i="1"/>
  <c r="F6369" i="1"/>
  <c r="E6369" i="1"/>
  <c r="C6369" i="1"/>
  <c r="N6368" i="1"/>
  <c r="K6368" i="1"/>
  <c r="J6368" i="1"/>
  <c r="F6368" i="1"/>
  <c r="E6368" i="1"/>
  <c r="G6368" i="1" s="1"/>
  <c r="C6368" i="1"/>
  <c r="N6367" i="1"/>
  <c r="K6367" i="1"/>
  <c r="J6367" i="1"/>
  <c r="F6367" i="1"/>
  <c r="E6367" i="1"/>
  <c r="C6367" i="1"/>
  <c r="N6366" i="1"/>
  <c r="K6366" i="1"/>
  <c r="J6366" i="1"/>
  <c r="F6366" i="1"/>
  <c r="E6366" i="1"/>
  <c r="H6366" i="1" s="1"/>
  <c r="C6366" i="1"/>
  <c r="N6365" i="1"/>
  <c r="K6365" i="1"/>
  <c r="J6365" i="1"/>
  <c r="F6365" i="1"/>
  <c r="E6365" i="1"/>
  <c r="C6365" i="1"/>
  <c r="N6364" i="1"/>
  <c r="K6364" i="1"/>
  <c r="J6364" i="1"/>
  <c r="F6364" i="1"/>
  <c r="E6364" i="1"/>
  <c r="H6364" i="1" s="1"/>
  <c r="C6364" i="1"/>
  <c r="N6363" i="1"/>
  <c r="K6363" i="1"/>
  <c r="J6363" i="1"/>
  <c r="F6363" i="1"/>
  <c r="E6363" i="1"/>
  <c r="C6363" i="1"/>
  <c r="N6362" i="1"/>
  <c r="K6362" i="1"/>
  <c r="J6362" i="1"/>
  <c r="F6362" i="1"/>
  <c r="E6362" i="1"/>
  <c r="H6362" i="1" s="1"/>
  <c r="C6362" i="1"/>
  <c r="N6361" i="1"/>
  <c r="K6361" i="1"/>
  <c r="J6361" i="1"/>
  <c r="F6361" i="1"/>
  <c r="E6361" i="1"/>
  <c r="C6361" i="1"/>
  <c r="N6360" i="1"/>
  <c r="K6360" i="1"/>
  <c r="J6360" i="1"/>
  <c r="F6360" i="1"/>
  <c r="E6360" i="1"/>
  <c r="H6360" i="1" s="1"/>
  <c r="C6360" i="1"/>
  <c r="N6359" i="1"/>
  <c r="K6359" i="1"/>
  <c r="J6359" i="1"/>
  <c r="F6359" i="1"/>
  <c r="E6359" i="1"/>
  <c r="H6359" i="1" s="1"/>
  <c r="C6359" i="1"/>
  <c r="N6358" i="1"/>
  <c r="K6358" i="1"/>
  <c r="J6358" i="1"/>
  <c r="F6358" i="1"/>
  <c r="E6358" i="1"/>
  <c r="H6358" i="1" s="1"/>
  <c r="C6358" i="1"/>
  <c r="N6357" i="1"/>
  <c r="K6357" i="1"/>
  <c r="J6357" i="1"/>
  <c r="F6357" i="1"/>
  <c r="E6357" i="1"/>
  <c r="C6357" i="1"/>
  <c r="N6356" i="1"/>
  <c r="K6356" i="1"/>
  <c r="J6356" i="1"/>
  <c r="F6356" i="1"/>
  <c r="E6356" i="1"/>
  <c r="H6356" i="1" s="1"/>
  <c r="C6356" i="1"/>
  <c r="N6355" i="1"/>
  <c r="K6355" i="1"/>
  <c r="J6355" i="1"/>
  <c r="F6355" i="1"/>
  <c r="E6355" i="1"/>
  <c r="C6355" i="1"/>
  <c r="N6354" i="1"/>
  <c r="K6354" i="1"/>
  <c r="J6354" i="1"/>
  <c r="F6354" i="1"/>
  <c r="E6354" i="1"/>
  <c r="H6354" i="1" s="1"/>
  <c r="C6354" i="1"/>
  <c r="N6353" i="1"/>
  <c r="K6353" i="1"/>
  <c r="J6353" i="1"/>
  <c r="F6353" i="1"/>
  <c r="E6353" i="1"/>
  <c r="C6353" i="1"/>
  <c r="N6352" i="1"/>
  <c r="K6352" i="1"/>
  <c r="J6352" i="1"/>
  <c r="F6352" i="1"/>
  <c r="E6352" i="1"/>
  <c r="H6352" i="1" s="1"/>
  <c r="C6352" i="1"/>
  <c r="N6351" i="1"/>
  <c r="K6351" i="1"/>
  <c r="J6351" i="1"/>
  <c r="F6351" i="1"/>
  <c r="E6351" i="1"/>
  <c r="C6351" i="1"/>
  <c r="N6350" i="1"/>
  <c r="K6350" i="1"/>
  <c r="J6350" i="1"/>
  <c r="F6350" i="1"/>
  <c r="E6350" i="1"/>
  <c r="H6350" i="1" s="1"/>
  <c r="C6350" i="1"/>
  <c r="N6349" i="1"/>
  <c r="K6349" i="1"/>
  <c r="J6349" i="1"/>
  <c r="F6349" i="1"/>
  <c r="E6349" i="1"/>
  <c r="C6349" i="1"/>
  <c r="N6348" i="1"/>
  <c r="K6348" i="1"/>
  <c r="J6348" i="1"/>
  <c r="F6348" i="1"/>
  <c r="E6348" i="1"/>
  <c r="H6348" i="1" s="1"/>
  <c r="C6348" i="1"/>
  <c r="N6347" i="1"/>
  <c r="K6347" i="1"/>
  <c r="J6347" i="1"/>
  <c r="F6347" i="1"/>
  <c r="E6347" i="1"/>
  <c r="C6347" i="1"/>
  <c r="N6346" i="1"/>
  <c r="K6346" i="1"/>
  <c r="J6346" i="1"/>
  <c r="F6346" i="1"/>
  <c r="E6346" i="1"/>
  <c r="H6346" i="1" s="1"/>
  <c r="C6346" i="1"/>
  <c r="N6345" i="1"/>
  <c r="K6345" i="1"/>
  <c r="J6345" i="1"/>
  <c r="F6345" i="1"/>
  <c r="E6345" i="1"/>
  <c r="C6345" i="1"/>
  <c r="N6344" i="1"/>
  <c r="K6344" i="1"/>
  <c r="J6344" i="1"/>
  <c r="F6344" i="1"/>
  <c r="E6344" i="1"/>
  <c r="H6344" i="1" s="1"/>
  <c r="C6344" i="1"/>
  <c r="N6343" i="1"/>
  <c r="K6343" i="1"/>
  <c r="J6343" i="1"/>
  <c r="F6343" i="1"/>
  <c r="E6343" i="1"/>
  <c r="C6343" i="1"/>
  <c r="N6342" i="1"/>
  <c r="K6342" i="1"/>
  <c r="J6342" i="1"/>
  <c r="F6342" i="1"/>
  <c r="E6342" i="1"/>
  <c r="H6342" i="1" s="1"/>
  <c r="C6342" i="1"/>
  <c r="N6341" i="1"/>
  <c r="K6341" i="1"/>
  <c r="J6341" i="1"/>
  <c r="F6341" i="1"/>
  <c r="E6341" i="1"/>
  <c r="C6341" i="1"/>
  <c r="N6340" i="1"/>
  <c r="K6340" i="1"/>
  <c r="J6340" i="1"/>
  <c r="F6340" i="1"/>
  <c r="E6340" i="1"/>
  <c r="H6340" i="1" s="1"/>
  <c r="C6340" i="1"/>
  <c r="N6339" i="1"/>
  <c r="K6339" i="1"/>
  <c r="J6339" i="1"/>
  <c r="F6339" i="1"/>
  <c r="E6339" i="1"/>
  <c r="C6339" i="1"/>
  <c r="N6338" i="1"/>
  <c r="K6338" i="1"/>
  <c r="J6338" i="1"/>
  <c r="F6338" i="1"/>
  <c r="E6338" i="1"/>
  <c r="H6338" i="1" s="1"/>
  <c r="C6338" i="1"/>
  <c r="N6337" i="1"/>
  <c r="K6337" i="1"/>
  <c r="J6337" i="1"/>
  <c r="F6337" i="1"/>
  <c r="E6337" i="1"/>
  <c r="C6337" i="1"/>
  <c r="N6336" i="1"/>
  <c r="K6336" i="1"/>
  <c r="J6336" i="1"/>
  <c r="F6336" i="1"/>
  <c r="E6336" i="1"/>
  <c r="H6336" i="1" s="1"/>
  <c r="C6336" i="1"/>
  <c r="N6335" i="1"/>
  <c r="K6335" i="1"/>
  <c r="J6335" i="1"/>
  <c r="F6335" i="1"/>
  <c r="E6335" i="1"/>
  <c r="H6335" i="1" s="1"/>
  <c r="C6335" i="1"/>
  <c r="N6334" i="1"/>
  <c r="K6334" i="1"/>
  <c r="J6334" i="1"/>
  <c r="F6334" i="1"/>
  <c r="E6334" i="1"/>
  <c r="H6334" i="1" s="1"/>
  <c r="C6334" i="1"/>
  <c r="N6333" i="1"/>
  <c r="K6333" i="1"/>
  <c r="J6333" i="1"/>
  <c r="F6333" i="1"/>
  <c r="E6333" i="1"/>
  <c r="C6333" i="1"/>
  <c r="N6332" i="1"/>
  <c r="K6332" i="1"/>
  <c r="J6332" i="1"/>
  <c r="F6332" i="1"/>
  <c r="E6332" i="1"/>
  <c r="H6332" i="1" s="1"/>
  <c r="C6332" i="1"/>
  <c r="N6331" i="1"/>
  <c r="K6331" i="1"/>
  <c r="J6331" i="1"/>
  <c r="F6331" i="1"/>
  <c r="E6331" i="1"/>
  <c r="C6331" i="1"/>
  <c r="N6330" i="1"/>
  <c r="K6330" i="1"/>
  <c r="J6330" i="1"/>
  <c r="F6330" i="1"/>
  <c r="E6330" i="1"/>
  <c r="C6330" i="1"/>
  <c r="N6329" i="1"/>
  <c r="K6329" i="1"/>
  <c r="J6329" i="1"/>
  <c r="F6329" i="1"/>
  <c r="E6329" i="1"/>
  <c r="C6329" i="1"/>
  <c r="N6328" i="1"/>
  <c r="K6328" i="1"/>
  <c r="J6328" i="1"/>
  <c r="F6328" i="1"/>
  <c r="E6328" i="1"/>
  <c r="G6328" i="1" s="1"/>
  <c r="C6328" i="1"/>
  <c r="N6327" i="1"/>
  <c r="K6327" i="1"/>
  <c r="J6327" i="1"/>
  <c r="F6327" i="1"/>
  <c r="E6327" i="1"/>
  <c r="C6327" i="1"/>
  <c r="N6326" i="1"/>
  <c r="K6326" i="1"/>
  <c r="J6326" i="1"/>
  <c r="F6326" i="1"/>
  <c r="E6326" i="1"/>
  <c r="C6326" i="1"/>
  <c r="N6325" i="1"/>
  <c r="K6325" i="1"/>
  <c r="J6325" i="1"/>
  <c r="F6325" i="1"/>
  <c r="E6325" i="1"/>
  <c r="C6325" i="1"/>
  <c r="N6324" i="1"/>
  <c r="K6324" i="1"/>
  <c r="J6324" i="1"/>
  <c r="F6324" i="1"/>
  <c r="E6324" i="1"/>
  <c r="G6324" i="1" s="1"/>
  <c r="C6324" i="1"/>
  <c r="N6323" i="1"/>
  <c r="K6323" i="1"/>
  <c r="J6323" i="1"/>
  <c r="F6323" i="1"/>
  <c r="E6323" i="1"/>
  <c r="G6323" i="1" s="1"/>
  <c r="C6323" i="1"/>
  <c r="N6322" i="1"/>
  <c r="K6322" i="1"/>
  <c r="J6322" i="1"/>
  <c r="F6322" i="1"/>
  <c r="E6322" i="1"/>
  <c r="G6322" i="1" s="1"/>
  <c r="C6322" i="1"/>
  <c r="N6321" i="1"/>
  <c r="K6321" i="1"/>
  <c r="J6321" i="1"/>
  <c r="F6321" i="1"/>
  <c r="E6321" i="1"/>
  <c r="C6321" i="1"/>
  <c r="N6320" i="1"/>
  <c r="K6320" i="1"/>
  <c r="J6320" i="1"/>
  <c r="F6320" i="1"/>
  <c r="E6320" i="1"/>
  <c r="G6320" i="1" s="1"/>
  <c r="C6320" i="1"/>
  <c r="N6319" i="1"/>
  <c r="K6319" i="1"/>
  <c r="J6319" i="1"/>
  <c r="F6319" i="1"/>
  <c r="E6319" i="1"/>
  <c r="C6319" i="1"/>
  <c r="N6318" i="1"/>
  <c r="K6318" i="1"/>
  <c r="J6318" i="1"/>
  <c r="F6318" i="1"/>
  <c r="E6318" i="1"/>
  <c r="C6318" i="1"/>
  <c r="N6317" i="1"/>
  <c r="K6317" i="1"/>
  <c r="J6317" i="1"/>
  <c r="F6317" i="1"/>
  <c r="E6317" i="1"/>
  <c r="C6317" i="1"/>
  <c r="N6316" i="1"/>
  <c r="K6316" i="1"/>
  <c r="J6316" i="1"/>
  <c r="F6316" i="1"/>
  <c r="E6316" i="1"/>
  <c r="G6316" i="1" s="1"/>
  <c r="C6316" i="1"/>
  <c r="N6315" i="1"/>
  <c r="K6315" i="1"/>
  <c r="J6315" i="1"/>
  <c r="F6315" i="1"/>
  <c r="E6315" i="1"/>
  <c r="G6315" i="1" s="1"/>
  <c r="C6315" i="1"/>
  <c r="N6314" i="1"/>
  <c r="K6314" i="1"/>
  <c r="J6314" i="1"/>
  <c r="F6314" i="1"/>
  <c r="E6314" i="1"/>
  <c r="G6314" i="1" s="1"/>
  <c r="C6314" i="1"/>
  <c r="N6313" i="1"/>
  <c r="K6313" i="1"/>
  <c r="J6313" i="1"/>
  <c r="F6313" i="1"/>
  <c r="E6313" i="1"/>
  <c r="C6313" i="1"/>
  <c r="N6312" i="1"/>
  <c r="K6312" i="1"/>
  <c r="J6312" i="1"/>
  <c r="F6312" i="1"/>
  <c r="E6312" i="1"/>
  <c r="G6312" i="1" s="1"/>
  <c r="C6312" i="1"/>
  <c r="N6311" i="1"/>
  <c r="K6311" i="1"/>
  <c r="J6311" i="1"/>
  <c r="F6311" i="1"/>
  <c r="E6311" i="1"/>
  <c r="C6311" i="1"/>
  <c r="N6310" i="1"/>
  <c r="K6310" i="1"/>
  <c r="J6310" i="1"/>
  <c r="F6310" i="1"/>
  <c r="E6310" i="1"/>
  <c r="C6310" i="1"/>
  <c r="N6309" i="1"/>
  <c r="K6309" i="1"/>
  <c r="J6309" i="1"/>
  <c r="F6309" i="1"/>
  <c r="E6309" i="1"/>
  <c r="C6309" i="1"/>
  <c r="N6308" i="1"/>
  <c r="K6308" i="1"/>
  <c r="J6308" i="1"/>
  <c r="F6308" i="1"/>
  <c r="E6308" i="1"/>
  <c r="G6308" i="1" s="1"/>
  <c r="C6308" i="1"/>
  <c r="N6307" i="1"/>
  <c r="K6307" i="1"/>
  <c r="J6307" i="1"/>
  <c r="F6307" i="1"/>
  <c r="E6307" i="1"/>
  <c r="G6307" i="1" s="1"/>
  <c r="C6307" i="1"/>
  <c r="N6306" i="1"/>
  <c r="K6306" i="1"/>
  <c r="J6306" i="1"/>
  <c r="F6306" i="1"/>
  <c r="E6306" i="1"/>
  <c r="G6306" i="1" s="1"/>
  <c r="C6306" i="1"/>
  <c r="N6305" i="1"/>
  <c r="K6305" i="1"/>
  <c r="J6305" i="1"/>
  <c r="F6305" i="1"/>
  <c r="E6305" i="1"/>
  <c r="C6305" i="1"/>
  <c r="N6304" i="1"/>
  <c r="K6304" i="1"/>
  <c r="J6304" i="1"/>
  <c r="F6304" i="1"/>
  <c r="E6304" i="1"/>
  <c r="G6304" i="1" s="1"/>
  <c r="C6304" i="1"/>
  <c r="N6303" i="1"/>
  <c r="K6303" i="1"/>
  <c r="J6303" i="1"/>
  <c r="F6303" i="1"/>
  <c r="E6303" i="1"/>
  <c r="G6303" i="1" s="1"/>
  <c r="C6303" i="1"/>
  <c r="N6302" i="1"/>
  <c r="K6302" i="1"/>
  <c r="J6302" i="1"/>
  <c r="F6302" i="1"/>
  <c r="E6302" i="1"/>
  <c r="C6302" i="1"/>
  <c r="N6301" i="1"/>
  <c r="K6301" i="1"/>
  <c r="J6301" i="1"/>
  <c r="F6301" i="1"/>
  <c r="E6301" i="1"/>
  <c r="C6301" i="1"/>
  <c r="N6300" i="1"/>
  <c r="K6300" i="1"/>
  <c r="J6300" i="1"/>
  <c r="F6300" i="1"/>
  <c r="E6300" i="1"/>
  <c r="G6300" i="1" s="1"/>
  <c r="C6300" i="1"/>
  <c r="N6299" i="1"/>
  <c r="K6299" i="1"/>
  <c r="J6299" i="1"/>
  <c r="F6299" i="1"/>
  <c r="E6299" i="1"/>
  <c r="G6299" i="1" s="1"/>
  <c r="C6299" i="1"/>
  <c r="N6298" i="1"/>
  <c r="K6298" i="1"/>
  <c r="J6298" i="1"/>
  <c r="F6298" i="1"/>
  <c r="E6298" i="1"/>
  <c r="G6298" i="1" s="1"/>
  <c r="C6298" i="1"/>
  <c r="N6297" i="1"/>
  <c r="K6297" i="1"/>
  <c r="J6297" i="1"/>
  <c r="F6297" i="1"/>
  <c r="E6297" i="1"/>
  <c r="C6297" i="1"/>
  <c r="N6296" i="1"/>
  <c r="K6296" i="1"/>
  <c r="J6296" i="1"/>
  <c r="F6296" i="1"/>
  <c r="E6296" i="1"/>
  <c r="G6296" i="1" s="1"/>
  <c r="C6296" i="1"/>
  <c r="N6295" i="1"/>
  <c r="K6295" i="1"/>
  <c r="J6295" i="1"/>
  <c r="F6295" i="1"/>
  <c r="E6295" i="1"/>
  <c r="C6295" i="1"/>
  <c r="N6294" i="1"/>
  <c r="K6294" i="1"/>
  <c r="J6294" i="1"/>
  <c r="F6294" i="1"/>
  <c r="E6294" i="1"/>
  <c r="C6294" i="1"/>
  <c r="N6293" i="1"/>
  <c r="K6293" i="1"/>
  <c r="J6293" i="1"/>
  <c r="F6293" i="1"/>
  <c r="E6293" i="1"/>
  <c r="C6293" i="1"/>
  <c r="N6292" i="1"/>
  <c r="K6292" i="1"/>
  <c r="J6292" i="1"/>
  <c r="F6292" i="1"/>
  <c r="E6292" i="1"/>
  <c r="G6292" i="1" s="1"/>
  <c r="C6292" i="1"/>
  <c r="N6291" i="1"/>
  <c r="K6291" i="1"/>
  <c r="J6291" i="1"/>
  <c r="F6291" i="1"/>
  <c r="E6291" i="1"/>
  <c r="G6291" i="1" s="1"/>
  <c r="C6291" i="1"/>
  <c r="N6290" i="1"/>
  <c r="K6290" i="1"/>
  <c r="J6290" i="1"/>
  <c r="F6290" i="1"/>
  <c r="E6290" i="1"/>
  <c r="G6290" i="1" s="1"/>
  <c r="C6290" i="1"/>
  <c r="N6289" i="1"/>
  <c r="K6289" i="1"/>
  <c r="J6289" i="1"/>
  <c r="F6289" i="1"/>
  <c r="E6289" i="1"/>
  <c r="C6289" i="1"/>
  <c r="N6288" i="1"/>
  <c r="K6288" i="1"/>
  <c r="J6288" i="1"/>
  <c r="F6288" i="1"/>
  <c r="E6288" i="1"/>
  <c r="G6288" i="1" s="1"/>
  <c r="C6288" i="1"/>
  <c r="N6287" i="1"/>
  <c r="K6287" i="1"/>
  <c r="J6287" i="1"/>
  <c r="F6287" i="1"/>
  <c r="E6287" i="1"/>
  <c r="C6287" i="1"/>
  <c r="N6286" i="1"/>
  <c r="K6286" i="1"/>
  <c r="J6286" i="1"/>
  <c r="F6286" i="1"/>
  <c r="E6286" i="1"/>
  <c r="C6286" i="1"/>
  <c r="N6285" i="1"/>
  <c r="K6285" i="1"/>
  <c r="J6285" i="1"/>
  <c r="F6285" i="1"/>
  <c r="E6285" i="1"/>
  <c r="C6285" i="1"/>
  <c r="N6284" i="1"/>
  <c r="K6284" i="1"/>
  <c r="J6284" i="1"/>
  <c r="F6284" i="1"/>
  <c r="E6284" i="1"/>
  <c r="G6284" i="1" s="1"/>
  <c r="C6284" i="1"/>
  <c r="N6283" i="1"/>
  <c r="K6283" i="1"/>
  <c r="J6283" i="1"/>
  <c r="F6283" i="1"/>
  <c r="E6283" i="1"/>
  <c r="G6283" i="1" s="1"/>
  <c r="C6283" i="1"/>
  <c r="N6282" i="1"/>
  <c r="K6282" i="1"/>
  <c r="J6282" i="1"/>
  <c r="F6282" i="1"/>
  <c r="E6282" i="1"/>
  <c r="G6282" i="1" s="1"/>
  <c r="C6282" i="1"/>
  <c r="N6281" i="1"/>
  <c r="K6281" i="1"/>
  <c r="J6281" i="1"/>
  <c r="F6281" i="1"/>
  <c r="E6281" i="1"/>
  <c r="C6281" i="1"/>
  <c r="N6280" i="1"/>
  <c r="K6280" i="1"/>
  <c r="J6280" i="1"/>
  <c r="F6280" i="1"/>
  <c r="E6280" i="1"/>
  <c r="G6280" i="1" s="1"/>
  <c r="C6280" i="1"/>
  <c r="N6279" i="1"/>
  <c r="K6279" i="1"/>
  <c r="J6279" i="1"/>
  <c r="F6279" i="1"/>
  <c r="E6279" i="1"/>
  <c r="C6279" i="1"/>
  <c r="N6278" i="1"/>
  <c r="K6278" i="1"/>
  <c r="J6278" i="1"/>
  <c r="F6278" i="1"/>
  <c r="E6278" i="1"/>
  <c r="C6278" i="1"/>
  <c r="N6277" i="1"/>
  <c r="K6277" i="1"/>
  <c r="J6277" i="1"/>
  <c r="F6277" i="1"/>
  <c r="E6277" i="1"/>
  <c r="C6277" i="1"/>
  <c r="N6276" i="1"/>
  <c r="K6276" i="1"/>
  <c r="J6276" i="1"/>
  <c r="F6276" i="1"/>
  <c r="E6276" i="1"/>
  <c r="G6276" i="1" s="1"/>
  <c r="C6276" i="1"/>
  <c r="N6275" i="1"/>
  <c r="K6275" i="1"/>
  <c r="J6275" i="1"/>
  <c r="F6275" i="1"/>
  <c r="E6275" i="1"/>
  <c r="G6275" i="1" s="1"/>
  <c r="C6275" i="1"/>
  <c r="N6274" i="1"/>
  <c r="K6274" i="1"/>
  <c r="J6274" i="1"/>
  <c r="F6274" i="1"/>
  <c r="E6274" i="1"/>
  <c r="G6274" i="1" s="1"/>
  <c r="C6274" i="1"/>
  <c r="N6273" i="1"/>
  <c r="K6273" i="1"/>
  <c r="J6273" i="1"/>
  <c r="F6273" i="1"/>
  <c r="E6273" i="1"/>
  <c r="C6273" i="1"/>
  <c r="N6272" i="1"/>
  <c r="K6272" i="1"/>
  <c r="J6272" i="1"/>
  <c r="F6272" i="1"/>
  <c r="E6272" i="1"/>
  <c r="G6272" i="1" s="1"/>
  <c r="C6272" i="1"/>
  <c r="N6271" i="1"/>
  <c r="K6271" i="1"/>
  <c r="J6271" i="1"/>
  <c r="F6271" i="1"/>
  <c r="E6271" i="1"/>
  <c r="G6271" i="1" s="1"/>
  <c r="C6271" i="1"/>
  <c r="N6270" i="1"/>
  <c r="K6270" i="1"/>
  <c r="J6270" i="1"/>
  <c r="F6270" i="1"/>
  <c r="E6270" i="1"/>
  <c r="C6270" i="1"/>
  <c r="N6269" i="1"/>
  <c r="K6269" i="1"/>
  <c r="J6269" i="1"/>
  <c r="F6269" i="1"/>
  <c r="E6269" i="1"/>
  <c r="C6269" i="1"/>
  <c r="N6268" i="1"/>
  <c r="K6268" i="1"/>
  <c r="J6268" i="1"/>
  <c r="F6268" i="1"/>
  <c r="E6268" i="1"/>
  <c r="G6268" i="1" s="1"/>
  <c r="C6268" i="1"/>
  <c r="N6267" i="1"/>
  <c r="K6267" i="1"/>
  <c r="J6267" i="1"/>
  <c r="F6267" i="1"/>
  <c r="E6267" i="1"/>
  <c r="G6267" i="1" s="1"/>
  <c r="C6267" i="1"/>
  <c r="N6266" i="1"/>
  <c r="K6266" i="1"/>
  <c r="J6266" i="1"/>
  <c r="F6266" i="1"/>
  <c r="E6266" i="1"/>
  <c r="G6266" i="1" s="1"/>
  <c r="C6266" i="1"/>
  <c r="N6265" i="1"/>
  <c r="K6265" i="1"/>
  <c r="J6265" i="1"/>
  <c r="F6265" i="1"/>
  <c r="E6265" i="1"/>
  <c r="C6265" i="1"/>
  <c r="N6264" i="1"/>
  <c r="K6264" i="1"/>
  <c r="J6264" i="1"/>
  <c r="F6264" i="1"/>
  <c r="E6264" i="1"/>
  <c r="G6264" i="1" s="1"/>
  <c r="C6264" i="1"/>
  <c r="N6263" i="1"/>
  <c r="K6263" i="1"/>
  <c r="J6263" i="1"/>
  <c r="F6263" i="1"/>
  <c r="E6263" i="1"/>
  <c r="C6263" i="1"/>
  <c r="N6262" i="1"/>
  <c r="K6262" i="1"/>
  <c r="J6262" i="1"/>
  <c r="F6262" i="1"/>
  <c r="E6262" i="1"/>
  <c r="C6262" i="1"/>
  <c r="N6261" i="1"/>
  <c r="K6261" i="1"/>
  <c r="J6261" i="1"/>
  <c r="F6261" i="1"/>
  <c r="E6261" i="1"/>
  <c r="C6261" i="1"/>
  <c r="N6260" i="1"/>
  <c r="K6260" i="1"/>
  <c r="J6260" i="1"/>
  <c r="F6260" i="1"/>
  <c r="E6260" i="1"/>
  <c r="G6260" i="1" s="1"/>
  <c r="C6260" i="1"/>
  <c r="N6259" i="1"/>
  <c r="K6259" i="1"/>
  <c r="J6259" i="1"/>
  <c r="F6259" i="1"/>
  <c r="E6259" i="1"/>
  <c r="G6259" i="1" s="1"/>
  <c r="C6259" i="1"/>
  <c r="N6258" i="1"/>
  <c r="K6258" i="1"/>
  <c r="J6258" i="1"/>
  <c r="F6258" i="1"/>
  <c r="E6258" i="1"/>
  <c r="G6258" i="1" s="1"/>
  <c r="C6258" i="1"/>
  <c r="N6257" i="1"/>
  <c r="K6257" i="1"/>
  <c r="J6257" i="1"/>
  <c r="F6257" i="1"/>
  <c r="E6257" i="1"/>
  <c r="C6257" i="1"/>
  <c r="N6256" i="1"/>
  <c r="K6256" i="1"/>
  <c r="J6256" i="1"/>
  <c r="F6256" i="1"/>
  <c r="E6256" i="1"/>
  <c r="G6256" i="1" s="1"/>
  <c r="C6256" i="1"/>
  <c r="N6255" i="1"/>
  <c r="K6255" i="1"/>
  <c r="J6255" i="1"/>
  <c r="F6255" i="1"/>
  <c r="E6255" i="1"/>
  <c r="C6255" i="1"/>
  <c r="N6254" i="1"/>
  <c r="K6254" i="1"/>
  <c r="J6254" i="1"/>
  <c r="F6254" i="1"/>
  <c r="E6254" i="1"/>
  <c r="C6254" i="1"/>
  <c r="N6253" i="1"/>
  <c r="K6253" i="1"/>
  <c r="J6253" i="1"/>
  <c r="F6253" i="1"/>
  <c r="E6253" i="1"/>
  <c r="C6253" i="1"/>
  <c r="N6252" i="1"/>
  <c r="K6252" i="1"/>
  <c r="J6252" i="1"/>
  <c r="F6252" i="1"/>
  <c r="E6252" i="1"/>
  <c r="G6252" i="1" s="1"/>
  <c r="C6252" i="1"/>
  <c r="N6251" i="1"/>
  <c r="K6251" i="1"/>
  <c r="J6251" i="1"/>
  <c r="F6251" i="1"/>
  <c r="E6251" i="1"/>
  <c r="G6251" i="1" s="1"/>
  <c r="C6251" i="1"/>
  <c r="N6250" i="1"/>
  <c r="K6250" i="1"/>
  <c r="J6250" i="1"/>
  <c r="F6250" i="1"/>
  <c r="E6250" i="1"/>
  <c r="G6250" i="1" s="1"/>
  <c r="C6250" i="1"/>
  <c r="N6249" i="1"/>
  <c r="K6249" i="1"/>
  <c r="J6249" i="1"/>
  <c r="F6249" i="1"/>
  <c r="E6249" i="1"/>
  <c r="C6249" i="1"/>
  <c r="N6248" i="1"/>
  <c r="K6248" i="1"/>
  <c r="J6248" i="1"/>
  <c r="F6248" i="1"/>
  <c r="E6248" i="1"/>
  <c r="G6248" i="1" s="1"/>
  <c r="C6248" i="1"/>
  <c r="N6247" i="1"/>
  <c r="K6247" i="1"/>
  <c r="J6247" i="1"/>
  <c r="F6247" i="1"/>
  <c r="E6247" i="1"/>
  <c r="C6247" i="1"/>
  <c r="N6246" i="1"/>
  <c r="K6246" i="1"/>
  <c r="J6246" i="1"/>
  <c r="F6246" i="1"/>
  <c r="E6246" i="1"/>
  <c r="C6246" i="1"/>
  <c r="N6245" i="1"/>
  <c r="K6245" i="1"/>
  <c r="J6245" i="1"/>
  <c r="F6245" i="1"/>
  <c r="E6245" i="1"/>
  <c r="C6245" i="1"/>
  <c r="N6244" i="1"/>
  <c r="K6244" i="1"/>
  <c r="J6244" i="1"/>
  <c r="F6244" i="1"/>
  <c r="E6244" i="1"/>
  <c r="G6244" i="1" s="1"/>
  <c r="C6244" i="1"/>
  <c r="N6243" i="1"/>
  <c r="K6243" i="1"/>
  <c r="J6243" i="1"/>
  <c r="F6243" i="1"/>
  <c r="E6243" i="1"/>
  <c r="G6243" i="1" s="1"/>
  <c r="C6243" i="1"/>
  <c r="N6242" i="1"/>
  <c r="K6242" i="1"/>
  <c r="J6242" i="1"/>
  <c r="F6242" i="1"/>
  <c r="E6242" i="1"/>
  <c r="G6242" i="1" s="1"/>
  <c r="C6242" i="1"/>
  <c r="N6241" i="1"/>
  <c r="K6241" i="1"/>
  <c r="J6241" i="1"/>
  <c r="F6241" i="1"/>
  <c r="E6241" i="1"/>
  <c r="C6241" i="1"/>
  <c r="N6240" i="1"/>
  <c r="K6240" i="1"/>
  <c r="J6240" i="1"/>
  <c r="F6240" i="1"/>
  <c r="E6240" i="1"/>
  <c r="G6240" i="1" s="1"/>
  <c r="C6240" i="1"/>
  <c r="N6239" i="1"/>
  <c r="K6239" i="1"/>
  <c r="J6239" i="1"/>
  <c r="F6239" i="1"/>
  <c r="E6239" i="1"/>
  <c r="G6239" i="1" s="1"/>
  <c r="C6239" i="1"/>
  <c r="N6238" i="1"/>
  <c r="K6238" i="1"/>
  <c r="J6238" i="1"/>
  <c r="F6238" i="1"/>
  <c r="E6238" i="1"/>
  <c r="C6238" i="1"/>
  <c r="N6237" i="1"/>
  <c r="K6237" i="1"/>
  <c r="J6237" i="1"/>
  <c r="F6237" i="1"/>
  <c r="E6237" i="1"/>
  <c r="C6237" i="1"/>
  <c r="N6236" i="1"/>
  <c r="K6236" i="1"/>
  <c r="J6236" i="1"/>
  <c r="F6236" i="1"/>
  <c r="E6236" i="1"/>
  <c r="G6236" i="1" s="1"/>
  <c r="C6236" i="1"/>
  <c r="N6235" i="1"/>
  <c r="K6235" i="1"/>
  <c r="J6235" i="1"/>
  <c r="F6235" i="1"/>
  <c r="E6235" i="1"/>
  <c r="G6235" i="1" s="1"/>
  <c r="C6235" i="1"/>
  <c r="N6234" i="1"/>
  <c r="K6234" i="1"/>
  <c r="J6234" i="1"/>
  <c r="F6234" i="1"/>
  <c r="E6234" i="1"/>
  <c r="G6234" i="1" s="1"/>
  <c r="C6234" i="1"/>
  <c r="N6233" i="1"/>
  <c r="K6233" i="1"/>
  <c r="J6233" i="1"/>
  <c r="F6233" i="1"/>
  <c r="E6233" i="1"/>
  <c r="C6233" i="1"/>
  <c r="N6232" i="1"/>
  <c r="K6232" i="1"/>
  <c r="J6232" i="1"/>
  <c r="F6232" i="1"/>
  <c r="E6232" i="1"/>
  <c r="G6232" i="1" s="1"/>
  <c r="C6232" i="1"/>
  <c r="N6231" i="1"/>
  <c r="K6231" i="1"/>
  <c r="J6231" i="1"/>
  <c r="F6231" i="1"/>
  <c r="E6231" i="1"/>
  <c r="C6231" i="1"/>
  <c r="N6230" i="1"/>
  <c r="K6230" i="1"/>
  <c r="J6230" i="1"/>
  <c r="F6230" i="1"/>
  <c r="E6230" i="1"/>
  <c r="C6230" i="1"/>
  <c r="N6229" i="1"/>
  <c r="K6229" i="1"/>
  <c r="J6229" i="1"/>
  <c r="F6229" i="1"/>
  <c r="E6229" i="1"/>
  <c r="C6229" i="1"/>
  <c r="N6228" i="1"/>
  <c r="K6228" i="1"/>
  <c r="J6228" i="1"/>
  <c r="F6228" i="1"/>
  <c r="E6228" i="1"/>
  <c r="G6228" i="1" s="1"/>
  <c r="C6228" i="1"/>
  <c r="N6227" i="1"/>
  <c r="K6227" i="1"/>
  <c r="J6227" i="1"/>
  <c r="F6227" i="1"/>
  <c r="E6227" i="1"/>
  <c r="G6227" i="1" s="1"/>
  <c r="C6227" i="1"/>
  <c r="N6226" i="1"/>
  <c r="K6226" i="1"/>
  <c r="J6226" i="1"/>
  <c r="F6226" i="1"/>
  <c r="E6226" i="1"/>
  <c r="G6226" i="1" s="1"/>
  <c r="C6226" i="1"/>
  <c r="N6225" i="1"/>
  <c r="K6225" i="1"/>
  <c r="J6225" i="1"/>
  <c r="F6225" i="1"/>
  <c r="E6225" i="1"/>
  <c r="C6225" i="1"/>
  <c r="N6224" i="1"/>
  <c r="K6224" i="1"/>
  <c r="J6224" i="1"/>
  <c r="F6224" i="1"/>
  <c r="E6224" i="1"/>
  <c r="G6224" i="1" s="1"/>
  <c r="C6224" i="1"/>
  <c r="N6223" i="1"/>
  <c r="K6223" i="1"/>
  <c r="J6223" i="1"/>
  <c r="F6223" i="1"/>
  <c r="E6223" i="1"/>
  <c r="C6223" i="1"/>
  <c r="N6222" i="1"/>
  <c r="K6222" i="1"/>
  <c r="J6222" i="1"/>
  <c r="F6222" i="1"/>
  <c r="E6222" i="1"/>
  <c r="C6222" i="1"/>
  <c r="N6221" i="1"/>
  <c r="K6221" i="1"/>
  <c r="J6221" i="1"/>
  <c r="F6221" i="1"/>
  <c r="E6221" i="1"/>
  <c r="C6221" i="1"/>
  <c r="N6220" i="1"/>
  <c r="K6220" i="1"/>
  <c r="J6220" i="1"/>
  <c r="F6220" i="1"/>
  <c r="E6220" i="1"/>
  <c r="G6220" i="1" s="1"/>
  <c r="C6220" i="1"/>
  <c r="N6219" i="1"/>
  <c r="K6219" i="1"/>
  <c r="J6219" i="1"/>
  <c r="F6219" i="1"/>
  <c r="E6219" i="1"/>
  <c r="G6219" i="1" s="1"/>
  <c r="C6219" i="1"/>
  <c r="N6218" i="1"/>
  <c r="K6218" i="1"/>
  <c r="J6218" i="1"/>
  <c r="F6218" i="1"/>
  <c r="E6218" i="1"/>
  <c r="G6218" i="1" s="1"/>
  <c r="C6218" i="1"/>
  <c r="N6217" i="1"/>
  <c r="K6217" i="1"/>
  <c r="J6217" i="1"/>
  <c r="F6217" i="1"/>
  <c r="E6217" i="1"/>
  <c r="C6217" i="1"/>
  <c r="N6216" i="1"/>
  <c r="K6216" i="1"/>
  <c r="J6216" i="1"/>
  <c r="F6216" i="1"/>
  <c r="E6216" i="1"/>
  <c r="G6216" i="1" s="1"/>
  <c r="C6216" i="1"/>
  <c r="N6215" i="1"/>
  <c r="K6215" i="1"/>
  <c r="J6215" i="1"/>
  <c r="F6215" i="1"/>
  <c r="E6215" i="1"/>
  <c r="C6215" i="1"/>
  <c r="N6214" i="1"/>
  <c r="K6214" i="1"/>
  <c r="J6214" i="1"/>
  <c r="F6214" i="1"/>
  <c r="E6214" i="1"/>
  <c r="C6214" i="1"/>
  <c r="N6213" i="1"/>
  <c r="K6213" i="1"/>
  <c r="J6213" i="1"/>
  <c r="F6213" i="1"/>
  <c r="E6213" i="1"/>
  <c r="C6213" i="1"/>
  <c r="N6212" i="1"/>
  <c r="K6212" i="1"/>
  <c r="J6212" i="1"/>
  <c r="F6212" i="1"/>
  <c r="E6212" i="1"/>
  <c r="G6212" i="1" s="1"/>
  <c r="C6212" i="1"/>
  <c r="N6211" i="1"/>
  <c r="K6211" i="1"/>
  <c r="J6211" i="1"/>
  <c r="F6211" i="1"/>
  <c r="E6211" i="1"/>
  <c r="G6211" i="1" s="1"/>
  <c r="C6211" i="1"/>
  <c r="N6210" i="1"/>
  <c r="K6210" i="1"/>
  <c r="J6210" i="1"/>
  <c r="F6210" i="1"/>
  <c r="E6210" i="1"/>
  <c r="G6210" i="1" s="1"/>
  <c r="C6210" i="1"/>
  <c r="N6209" i="1"/>
  <c r="K6209" i="1"/>
  <c r="J6209" i="1"/>
  <c r="F6209" i="1"/>
  <c r="E6209" i="1"/>
  <c r="C6209" i="1"/>
  <c r="N6208" i="1"/>
  <c r="K6208" i="1"/>
  <c r="J6208" i="1"/>
  <c r="F6208" i="1"/>
  <c r="E6208" i="1"/>
  <c r="G6208" i="1" s="1"/>
  <c r="C6208" i="1"/>
  <c r="N6207" i="1"/>
  <c r="K6207" i="1"/>
  <c r="J6207" i="1"/>
  <c r="F6207" i="1"/>
  <c r="E6207" i="1"/>
  <c r="G6207" i="1" s="1"/>
  <c r="C6207" i="1"/>
  <c r="N6206" i="1"/>
  <c r="K6206" i="1"/>
  <c r="J6206" i="1"/>
  <c r="F6206" i="1"/>
  <c r="E6206" i="1"/>
  <c r="C6206" i="1"/>
  <c r="N6205" i="1"/>
  <c r="K6205" i="1"/>
  <c r="J6205" i="1"/>
  <c r="F6205" i="1"/>
  <c r="E6205" i="1"/>
  <c r="C6205" i="1"/>
  <c r="N6204" i="1"/>
  <c r="K6204" i="1"/>
  <c r="J6204" i="1"/>
  <c r="F6204" i="1"/>
  <c r="E6204" i="1"/>
  <c r="G6204" i="1" s="1"/>
  <c r="C6204" i="1"/>
  <c r="N6203" i="1"/>
  <c r="K6203" i="1"/>
  <c r="J6203" i="1"/>
  <c r="F6203" i="1"/>
  <c r="E6203" i="1"/>
  <c r="G6203" i="1" s="1"/>
  <c r="C6203" i="1"/>
  <c r="N6202" i="1"/>
  <c r="K6202" i="1"/>
  <c r="J6202" i="1"/>
  <c r="F6202" i="1"/>
  <c r="E6202" i="1"/>
  <c r="G6202" i="1" s="1"/>
  <c r="C6202" i="1"/>
  <c r="N6201" i="1"/>
  <c r="K6201" i="1"/>
  <c r="J6201" i="1"/>
  <c r="F6201" i="1"/>
  <c r="E6201" i="1"/>
  <c r="C6201" i="1"/>
  <c r="N6200" i="1"/>
  <c r="K6200" i="1"/>
  <c r="J6200" i="1"/>
  <c r="F6200" i="1"/>
  <c r="E6200" i="1"/>
  <c r="C6200" i="1"/>
  <c r="N6199" i="1"/>
  <c r="K6199" i="1"/>
  <c r="J6199" i="1"/>
  <c r="F6199" i="1"/>
  <c r="E6199" i="1"/>
  <c r="C6199" i="1"/>
  <c r="N6198" i="1"/>
  <c r="K6198" i="1"/>
  <c r="J6198" i="1"/>
  <c r="F6198" i="1"/>
  <c r="E6198" i="1"/>
  <c r="C6198" i="1"/>
  <c r="N6197" i="1"/>
  <c r="K6197" i="1"/>
  <c r="J6197" i="1"/>
  <c r="F6197" i="1"/>
  <c r="E6197" i="1"/>
  <c r="C6197" i="1"/>
  <c r="N6196" i="1"/>
  <c r="K6196" i="1"/>
  <c r="J6196" i="1"/>
  <c r="F6196" i="1"/>
  <c r="E6196" i="1"/>
  <c r="C6196" i="1"/>
  <c r="N6195" i="1"/>
  <c r="K6195" i="1"/>
  <c r="J6195" i="1"/>
  <c r="F6195" i="1"/>
  <c r="E6195" i="1"/>
  <c r="G6195" i="1" s="1"/>
  <c r="C6195" i="1"/>
  <c r="N6194" i="1"/>
  <c r="K6194" i="1"/>
  <c r="J6194" i="1"/>
  <c r="F6194" i="1"/>
  <c r="E6194" i="1"/>
  <c r="G6194" i="1" s="1"/>
  <c r="C6194" i="1"/>
  <c r="N6193" i="1"/>
  <c r="K6193" i="1"/>
  <c r="J6193" i="1"/>
  <c r="F6193" i="1"/>
  <c r="E6193" i="1"/>
  <c r="C6193" i="1"/>
  <c r="N6192" i="1"/>
  <c r="K6192" i="1"/>
  <c r="J6192" i="1"/>
  <c r="F6192" i="1"/>
  <c r="E6192" i="1"/>
  <c r="C6192" i="1"/>
  <c r="N6191" i="1"/>
  <c r="K6191" i="1"/>
  <c r="J6191" i="1"/>
  <c r="F6191" i="1"/>
  <c r="E6191" i="1"/>
  <c r="C6191" i="1"/>
  <c r="N6190" i="1"/>
  <c r="K6190" i="1"/>
  <c r="J6190" i="1"/>
  <c r="F6190" i="1"/>
  <c r="E6190" i="1"/>
  <c r="C6190" i="1"/>
  <c r="N6189" i="1"/>
  <c r="K6189" i="1"/>
  <c r="J6189" i="1"/>
  <c r="F6189" i="1"/>
  <c r="E6189" i="1"/>
  <c r="C6189" i="1"/>
  <c r="N6188" i="1"/>
  <c r="K6188" i="1"/>
  <c r="J6188" i="1"/>
  <c r="F6188" i="1"/>
  <c r="E6188" i="1"/>
  <c r="C6188" i="1"/>
  <c r="N6187" i="1"/>
  <c r="K6187" i="1"/>
  <c r="J6187" i="1"/>
  <c r="F6187" i="1"/>
  <c r="E6187" i="1"/>
  <c r="G6187" i="1" s="1"/>
  <c r="C6187" i="1"/>
  <c r="N6186" i="1"/>
  <c r="K6186" i="1"/>
  <c r="J6186" i="1"/>
  <c r="F6186" i="1"/>
  <c r="E6186" i="1"/>
  <c r="G6186" i="1" s="1"/>
  <c r="C6186" i="1"/>
  <c r="N6185" i="1"/>
  <c r="K6185" i="1"/>
  <c r="J6185" i="1"/>
  <c r="F6185" i="1"/>
  <c r="E6185" i="1"/>
  <c r="C6185" i="1"/>
  <c r="N6184" i="1"/>
  <c r="K6184" i="1"/>
  <c r="J6184" i="1"/>
  <c r="F6184" i="1"/>
  <c r="E6184" i="1"/>
  <c r="C6184" i="1"/>
  <c r="N6183" i="1"/>
  <c r="K6183" i="1"/>
  <c r="J6183" i="1"/>
  <c r="F6183" i="1"/>
  <c r="E6183" i="1"/>
  <c r="C6183" i="1"/>
  <c r="N6182" i="1"/>
  <c r="K6182" i="1"/>
  <c r="J6182" i="1"/>
  <c r="F6182" i="1"/>
  <c r="E6182" i="1"/>
  <c r="C6182" i="1"/>
  <c r="N6181" i="1"/>
  <c r="K6181" i="1"/>
  <c r="J6181" i="1"/>
  <c r="F6181" i="1"/>
  <c r="E6181" i="1"/>
  <c r="C6181" i="1"/>
  <c r="N6180" i="1"/>
  <c r="K6180" i="1"/>
  <c r="J6180" i="1"/>
  <c r="F6180" i="1"/>
  <c r="E6180" i="1"/>
  <c r="C6180" i="1"/>
  <c r="N6179" i="1"/>
  <c r="K6179" i="1"/>
  <c r="J6179" i="1"/>
  <c r="F6179" i="1"/>
  <c r="E6179" i="1"/>
  <c r="G6179" i="1" s="1"/>
  <c r="C6179" i="1"/>
  <c r="N6178" i="1"/>
  <c r="K6178" i="1"/>
  <c r="J6178" i="1"/>
  <c r="F6178" i="1"/>
  <c r="E6178" i="1"/>
  <c r="G6178" i="1" s="1"/>
  <c r="C6178" i="1"/>
  <c r="N6177" i="1"/>
  <c r="K6177" i="1"/>
  <c r="J6177" i="1"/>
  <c r="F6177" i="1"/>
  <c r="E6177" i="1"/>
  <c r="C6177" i="1"/>
  <c r="N6176" i="1"/>
  <c r="K6176" i="1"/>
  <c r="J6176" i="1"/>
  <c r="F6176" i="1"/>
  <c r="E6176" i="1"/>
  <c r="C6176" i="1"/>
  <c r="N6175" i="1"/>
  <c r="K6175" i="1"/>
  <c r="J6175" i="1"/>
  <c r="F6175" i="1"/>
  <c r="E6175" i="1"/>
  <c r="G6175" i="1" s="1"/>
  <c r="C6175" i="1"/>
  <c r="N6174" i="1"/>
  <c r="K6174" i="1"/>
  <c r="J6174" i="1"/>
  <c r="F6174" i="1"/>
  <c r="E6174" i="1"/>
  <c r="C6174" i="1"/>
  <c r="N6173" i="1"/>
  <c r="K6173" i="1"/>
  <c r="J6173" i="1"/>
  <c r="F6173" i="1"/>
  <c r="E6173" i="1"/>
  <c r="C6173" i="1"/>
  <c r="N6172" i="1"/>
  <c r="K6172" i="1"/>
  <c r="J6172" i="1"/>
  <c r="F6172" i="1"/>
  <c r="E6172" i="1"/>
  <c r="C6172" i="1"/>
  <c r="N6171" i="1"/>
  <c r="K6171" i="1"/>
  <c r="J6171" i="1"/>
  <c r="F6171" i="1"/>
  <c r="E6171" i="1"/>
  <c r="G6171" i="1" s="1"/>
  <c r="C6171" i="1"/>
  <c r="N6170" i="1"/>
  <c r="K6170" i="1"/>
  <c r="J6170" i="1"/>
  <c r="F6170" i="1"/>
  <c r="E6170" i="1"/>
  <c r="G6170" i="1" s="1"/>
  <c r="C6170" i="1"/>
  <c r="N6169" i="1"/>
  <c r="K6169" i="1"/>
  <c r="J6169" i="1"/>
  <c r="F6169" i="1"/>
  <c r="E6169" i="1"/>
  <c r="C6169" i="1"/>
  <c r="N6168" i="1"/>
  <c r="K6168" i="1"/>
  <c r="J6168" i="1"/>
  <c r="F6168" i="1"/>
  <c r="E6168" i="1"/>
  <c r="C6168" i="1"/>
  <c r="N6167" i="1"/>
  <c r="K6167" i="1"/>
  <c r="J6167" i="1"/>
  <c r="F6167" i="1"/>
  <c r="E6167" i="1"/>
  <c r="C6167" i="1"/>
  <c r="N6166" i="1"/>
  <c r="K6166" i="1"/>
  <c r="J6166" i="1"/>
  <c r="F6166" i="1"/>
  <c r="E6166" i="1"/>
  <c r="C6166" i="1"/>
  <c r="N6165" i="1"/>
  <c r="K6165" i="1"/>
  <c r="J6165" i="1"/>
  <c r="F6165" i="1"/>
  <c r="E6165" i="1"/>
  <c r="C6165" i="1"/>
  <c r="N6164" i="1"/>
  <c r="K6164" i="1"/>
  <c r="J6164" i="1"/>
  <c r="F6164" i="1"/>
  <c r="E6164" i="1"/>
  <c r="C6164" i="1"/>
  <c r="N6163" i="1"/>
  <c r="K6163" i="1"/>
  <c r="J6163" i="1"/>
  <c r="F6163" i="1"/>
  <c r="E6163" i="1"/>
  <c r="C6163" i="1"/>
  <c r="N6162" i="1"/>
  <c r="K6162" i="1"/>
  <c r="J6162" i="1"/>
  <c r="F6162" i="1"/>
  <c r="E6162" i="1"/>
  <c r="C6162" i="1"/>
  <c r="N6161" i="1"/>
  <c r="K6161" i="1"/>
  <c r="J6161" i="1"/>
  <c r="F6161" i="1"/>
  <c r="E6161" i="1"/>
  <c r="C6161" i="1"/>
  <c r="N6160" i="1"/>
  <c r="K6160" i="1"/>
  <c r="J6160" i="1"/>
  <c r="F6160" i="1"/>
  <c r="E6160" i="1"/>
  <c r="C6160" i="1"/>
  <c r="N6159" i="1"/>
  <c r="K6159" i="1"/>
  <c r="J6159" i="1"/>
  <c r="F6159" i="1"/>
  <c r="E6159" i="1"/>
  <c r="C6159" i="1"/>
  <c r="N6158" i="1"/>
  <c r="K6158" i="1"/>
  <c r="J6158" i="1"/>
  <c r="F6158" i="1"/>
  <c r="E6158" i="1"/>
  <c r="C6158" i="1"/>
  <c r="N6157" i="1"/>
  <c r="K6157" i="1"/>
  <c r="J6157" i="1"/>
  <c r="F6157" i="1"/>
  <c r="E6157" i="1"/>
  <c r="C6157" i="1"/>
  <c r="N6156" i="1"/>
  <c r="K6156" i="1"/>
  <c r="J6156" i="1"/>
  <c r="F6156" i="1"/>
  <c r="E6156" i="1"/>
  <c r="C6156" i="1"/>
  <c r="N6155" i="1"/>
  <c r="K6155" i="1"/>
  <c r="J6155" i="1"/>
  <c r="F6155" i="1"/>
  <c r="E6155" i="1"/>
  <c r="C6155" i="1"/>
  <c r="N6154" i="1"/>
  <c r="K6154" i="1"/>
  <c r="J6154" i="1"/>
  <c r="F6154" i="1"/>
  <c r="E6154" i="1"/>
  <c r="C6154" i="1"/>
  <c r="N6153" i="1"/>
  <c r="K6153" i="1"/>
  <c r="J6153" i="1"/>
  <c r="F6153" i="1"/>
  <c r="E6153" i="1"/>
  <c r="C6153" i="1"/>
  <c r="N6152" i="1"/>
  <c r="K6152" i="1"/>
  <c r="J6152" i="1"/>
  <c r="F6152" i="1"/>
  <c r="E6152" i="1"/>
  <c r="C6152" i="1"/>
  <c r="N6151" i="1"/>
  <c r="K6151" i="1"/>
  <c r="J6151" i="1"/>
  <c r="F6151" i="1"/>
  <c r="E6151" i="1"/>
  <c r="C6151" i="1"/>
  <c r="N6150" i="1"/>
  <c r="K6150" i="1"/>
  <c r="J6150" i="1"/>
  <c r="F6150" i="1"/>
  <c r="E6150" i="1"/>
  <c r="C6150" i="1"/>
  <c r="N6149" i="1"/>
  <c r="K6149" i="1"/>
  <c r="J6149" i="1"/>
  <c r="F6149" i="1"/>
  <c r="E6149" i="1"/>
  <c r="C6149" i="1"/>
  <c r="N6148" i="1"/>
  <c r="K6148" i="1"/>
  <c r="J6148" i="1"/>
  <c r="F6148" i="1"/>
  <c r="E6148" i="1"/>
  <c r="C6148" i="1"/>
  <c r="N6147" i="1"/>
  <c r="K6147" i="1"/>
  <c r="J6147" i="1"/>
  <c r="F6147" i="1"/>
  <c r="E6147" i="1"/>
  <c r="C6147" i="1"/>
  <c r="N6146" i="1"/>
  <c r="K6146" i="1"/>
  <c r="J6146" i="1"/>
  <c r="F6146" i="1"/>
  <c r="E6146" i="1"/>
  <c r="C6146" i="1"/>
  <c r="N6145" i="1"/>
  <c r="K6145" i="1"/>
  <c r="J6145" i="1"/>
  <c r="F6145" i="1"/>
  <c r="E6145" i="1"/>
  <c r="C6145" i="1"/>
  <c r="N6144" i="1"/>
  <c r="K6144" i="1"/>
  <c r="J6144" i="1"/>
  <c r="F6144" i="1"/>
  <c r="E6144" i="1"/>
  <c r="C6144" i="1"/>
  <c r="N6143" i="1"/>
  <c r="K6143" i="1"/>
  <c r="J6143" i="1"/>
  <c r="F6143" i="1"/>
  <c r="E6143" i="1"/>
  <c r="C6143" i="1"/>
  <c r="N6142" i="1"/>
  <c r="K6142" i="1"/>
  <c r="J6142" i="1"/>
  <c r="F6142" i="1"/>
  <c r="E6142" i="1"/>
  <c r="C6142" i="1"/>
  <c r="N6141" i="1"/>
  <c r="K6141" i="1"/>
  <c r="J6141" i="1"/>
  <c r="F6141" i="1"/>
  <c r="E6141" i="1"/>
  <c r="C6141" i="1"/>
  <c r="N6140" i="1"/>
  <c r="K6140" i="1"/>
  <c r="J6140" i="1"/>
  <c r="F6140" i="1"/>
  <c r="E6140" i="1"/>
  <c r="C6140" i="1"/>
  <c r="N6139" i="1"/>
  <c r="K6139" i="1"/>
  <c r="J6139" i="1"/>
  <c r="F6139" i="1"/>
  <c r="E6139" i="1"/>
  <c r="C6139" i="1"/>
  <c r="N6138" i="1"/>
  <c r="K6138" i="1"/>
  <c r="J6138" i="1"/>
  <c r="F6138" i="1"/>
  <c r="E6138" i="1"/>
  <c r="C6138" i="1"/>
  <c r="N6137" i="1"/>
  <c r="K6137" i="1"/>
  <c r="J6137" i="1"/>
  <c r="F6137" i="1"/>
  <c r="E6137" i="1"/>
  <c r="C6137" i="1"/>
  <c r="N6136" i="1"/>
  <c r="K6136" i="1"/>
  <c r="J6136" i="1"/>
  <c r="F6136" i="1"/>
  <c r="E6136" i="1"/>
  <c r="C6136" i="1"/>
  <c r="N6135" i="1"/>
  <c r="K6135" i="1"/>
  <c r="J6135" i="1"/>
  <c r="F6135" i="1"/>
  <c r="E6135" i="1"/>
  <c r="C6135" i="1"/>
  <c r="N6134" i="1"/>
  <c r="K6134" i="1"/>
  <c r="J6134" i="1"/>
  <c r="F6134" i="1"/>
  <c r="E6134" i="1"/>
  <c r="C6134" i="1"/>
  <c r="N6133" i="1"/>
  <c r="K6133" i="1"/>
  <c r="J6133" i="1"/>
  <c r="F6133" i="1"/>
  <c r="E6133" i="1"/>
  <c r="C6133" i="1"/>
  <c r="N6132" i="1"/>
  <c r="K6132" i="1"/>
  <c r="J6132" i="1"/>
  <c r="F6132" i="1"/>
  <c r="E6132" i="1"/>
  <c r="C6132" i="1"/>
  <c r="N6131" i="1"/>
  <c r="K6131" i="1"/>
  <c r="J6131" i="1"/>
  <c r="F6131" i="1"/>
  <c r="E6131" i="1"/>
  <c r="C6131" i="1"/>
  <c r="N6130" i="1"/>
  <c r="K6130" i="1"/>
  <c r="J6130" i="1"/>
  <c r="F6130" i="1"/>
  <c r="E6130" i="1"/>
  <c r="C6130" i="1"/>
  <c r="N6129" i="1"/>
  <c r="K6129" i="1"/>
  <c r="J6129" i="1"/>
  <c r="F6129" i="1"/>
  <c r="E6129" i="1"/>
  <c r="C6129" i="1"/>
  <c r="N6128" i="1"/>
  <c r="K6128" i="1"/>
  <c r="J6128" i="1"/>
  <c r="F6128" i="1"/>
  <c r="E6128" i="1"/>
  <c r="C6128" i="1"/>
  <c r="N6127" i="1"/>
  <c r="K6127" i="1"/>
  <c r="J6127" i="1"/>
  <c r="F6127" i="1"/>
  <c r="E6127" i="1"/>
  <c r="C6127" i="1"/>
  <c r="N6126" i="1"/>
  <c r="K6126" i="1"/>
  <c r="J6126" i="1"/>
  <c r="F6126" i="1"/>
  <c r="E6126" i="1"/>
  <c r="C6126" i="1"/>
  <c r="N6125" i="1"/>
  <c r="K6125" i="1"/>
  <c r="J6125" i="1"/>
  <c r="F6125" i="1"/>
  <c r="E6125" i="1"/>
  <c r="C6125" i="1"/>
  <c r="N6124" i="1"/>
  <c r="K6124" i="1"/>
  <c r="J6124" i="1"/>
  <c r="F6124" i="1"/>
  <c r="E6124" i="1"/>
  <c r="C6124" i="1"/>
  <c r="N6123" i="1"/>
  <c r="K6123" i="1"/>
  <c r="J6123" i="1"/>
  <c r="F6123" i="1"/>
  <c r="E6123" i="1"/>
  <c r="C6123" i="1"/>
  <c r="N6122" i="1"/>
  <c r="K6122" i="1"/>
  <c r="J6122" i="1"/>
  <c r="F6122" i="1"/>
  <c r="E6122" i="1"/>
  <c r="C6122" i="1"/>
  <c r="N6121" i="1"/>
  <c r="K6121" i="1"/>
  <c r="J6121" i="1"/>
  <c r="F6121" i="1"/>
  <c r="E6121" i="1"/>
  <c r="C6121" i="1"/>
  <c r="N6120" i="1"/>
  <c r="K6120" i="1"/>
  <c r="J6120" i="1"/>
  <c r="F6120" i="1"/>
  <c r="E6120" i="1"/>
  <c r="C6120" i="1"/>
  <c r="N6119" i="1"/>
  <c r="K6119" i="1"/>
  <c r="J6119" i="1"/>
  <c r="F6119" i="1"/>
  <c r="E6119" i="1"/>
  <c r="C6119" i="1"/>
  <c r="N6118" i="1"/>
  <c r="K6118" i="1"/>
  <c r="J6118" i="1"/>
  <c r="F6118" i="1"/>
  <c r="E6118" i="1"/>
  <c r="C6118" i="1"/>
  <c r="N6117" i="1"/>
  <c r="K6117" i="1"/>
  <c r="J6117" i="1"/>
  <c r="F6117" i="1"/>
  <c r="E6117" i="1"/>
  <c r="C6117" i="1"/>
  <c r="N6116" i="1"/>
  <c r="K6116" i="1"/>
  <c r="J6116" i="1"/>
  <c r="F6116" i="1"/>
  <c r="E6116" i="1"/>
  <c r="C6116" i="1"/>
  <c r="N6115" i="1"/>
  <c r="K6115" i="1"/>
  <c r="J6115" i="1"/>
  <c r="F6115" i="1"/>
  <c r="E6115" i="1"/>
  <c r="C6115" i="1"/>
  <c r="N6114" i="1"/>
  <c r="K6114" i="1"/>
  <c r="J6114" i="1"/>
  <c r="F6114" i="1"/>
  <c r="E6114" i="1"/>
  <c r="C6114" i="1"/>
  <c r="N6113" i="1"/>
  <c r="K6113" i="1"/>
  <c r="J6113" i="1"/>
  <c r="F6113" i="1"/>
  <c r="E6113" i="1"/>
  <c r="C6113" i="1"/>
  <c r="N6112" i="1"/>
  <c r="K6112" i="1"/>
  <c r="J6112" i="1"/>
  <c r="F6112" i="1"/>
  <c r="E6112" i="1"/>
  <c r="C6112" i="1"/>
  <c r="N6111" i="1"/>
  <c r="K6111" i="1"/>
  <c r="J6111" i="1"/>
  <c r="F6111" i="1"/>
  <c r="E6111" i="1"/>
  <c r="C6111" i="1"/>
  <c r="N6110" i="1"/>
  <c r="K6110" i="1"/>
  <c r="J6110" i="1"/>
  <c r="F6110" i="1"/>
  <c r="E6110" i="1"/>
  <c r="C6110" i="1"/>
  <c r="N6109" i="1"/>
  <c r="K6109" i="1"/>
  <c r="J6109" i="1"/>
  <c r="F6109" i="1"/>
  <c r="E6109" i="1"/>
  <c r="C6109" i="1"/>
  <c r="N6108" i="1"/>
  <c r="K6108" i="1"/>
  <c r="J6108" i="1"/>
  <c r="F6108" i="1"/>
  <c r="E6108" i="1"/>
  <c r="C6108" i="1"/>
  <c r="N6107" i="1"/>
  <c r="K6107" i="1"/>
  <c r="J6107" i="1"/>
  <c r="F6107" i="1"/>
  <c r="E6107" i="1"/>
  <c r="C6107" i="1"/>
  <c r="N6106" i="1"/>
  <c r="K6106" i="1"/>
  <c r="J6106" i="1"/>
  <c r="F6106" i="1"/>
  <c r="E6106" i="1"/>
  <c r="C6106" i="1"/>
  <c r="N6105" i="1"/>
  <c r="K6105" i="1"/>
  <c r="J6105" i="1"/>
  <c r="F6105" i="1"/>
  <c r="E6105" i="1"/>
  <c r="C6105" i="1"/>
  <c r="N6104" i="1"/>
  <c r="K6104" i="1"/>
  <c r="J6104" i="1"/>
  <c r="F6104" i="1"/>
  <c r="E6104" i="1"/>
  <c r="C6104" i="1"/>
  <c r="N6103" i="1"/>
  <c r="K6103" i="1"/>
  <c r="J6103" i="1"/>
  <c r="F6103" i="1"/>
  <c r="E6103" i="1"/>
  <c r="C6103" i="1"/>
  <c r="N6102" i="1"/>
  <c r="K6102" i="1"/>
  <c r="J6102" i="1"/>
  <c r="F6102" i="1"/>
  <c r="E6102" i="1"/>
  <c r="C6102" i="1"/>
  <c r="N6101" i="1"/>
  <c r="K6101" i="1"/>
  <c r="J6101" i="1"/>
  <c r="F6101" i="1"/>
  <c r="E6101" i="1"/>
  <c r="C6101" i="1"/>
  <c r="N6100" i="1"/>
  <c r="K6100" i="1"/>
  <c r="J6100" i="1"/>
  <c r="F6100" i="1"/>
  <c r="E6100" i="1"/>
  <c r="C6100" i="1"/>
  <c r="N6099" i="1"/>
  <c r="K6099" i="1"/>
  <c r="J6099" i="1"/>
  <c r="F6099" i="1"/>
  <c r="E6099" i="1"/>
  <c r="C6099" i="1"/>
  <c r="N6098" i="1"/>
  <c r="K6098" i="1"/>
  <c r="J6098" i="1"/>
  <c r="F6098" i="1"/>
  <c r="E6098" i="1"/>
  <c r="C6098" i="1"/>
  <c r="N6097" i="1"/>
  <c r="K6097" i="1"/>
  <c r="J6097" i="1"/>
  <c r="F6097" i="1"/>
  <c r="E6097" i="1"/>
  <c r="C6097" i="1"/>
  <c r="N6096" i="1"/>
  <c r="K6096" i="1"/>
  <c r="J6096" i="1"/>
  <c r="F6096" i="1"/>
  <c r="E6096" i="1"/>
  <c r="C6096" i="1"/>
  <c r="N6095" i="1"/>
  <c r="K6095" i="1"/>
  <c r="J6095" i="1"/>
  <c r="F6095" i="1"/>
  <c r="E6095" i="1"/>
  <c r="C6095" i="1"/>
  <c r="N6094" i="1"/>
  <c r="K6094" i="1"/>
  <c r="J6094" i="1"/>
  <c r="F6094" i="1"/>
  <c r="E6094" i="1"/>
  <c r="C6094" i="1"/>
  <c r="N6093" i="1"/>
  <c r="K6093" i="1"/>
  <c r="J6093" i="1"/>
  <c r="F6093" i="1"/>
  <c r="E6093" i="1"/>
  <c r="C6093" i="1"/>
  <c r="N6092" i="1"/>
  <c r="K6092" i="1"/>
  <c r="J6092" i="1"/>
  <c r="F6092" i="1"/>
  <c r="E6092" i="1"/>
  <c r="C6092" i="1"/>
  <c r="N6091" i="1"/>
  <c r="K6091" i="1"/>
  <c r="J6091" i="1"/>
  <c r="F6091" i="1"/>
  <c r="E6091" i="1"/>
  <c r="C6091" i="1"/>
  <c r="N6090" i="1"/>
  <c r="K6090" i="1"/>
  <c r="J6090" i="1"/>
  <c r="F6090" i="1"/>
  <c r="E6090" i="1"/>
  <c r="C6090" i="1"/>
  <c r="N6089" i="1"/>
  <c r="K6089" i="1"/>
  <c r="J6089" i="1"/>
  <c r="F6089" i="1"/>
  <c r="E6089" i="1"/>
  <c r="C6089" i="1"/>
  <c r="N6088" i="1"/>
  <c r="K6088" i="1"/>
  <c r="J6088" i="1"/>
  <c r="F6088" i="1"/>
  <c r="E6088" i="1"/>
  <c r="C6088" i="1"/>
  <c r="N6087" i="1"/>
  <c r="K6087" i="1"/>
  <c r="J6087" i="1"/>
  <c r="F6087" i="1"/>
  <c r="E6087" i="1"/>
  <c r="C6087" i="1"/>
  <c r="N6086" i="1"/>
  <c r="K6086" i="1"/>
  <c r="J6086" i="1"/>
  <c r="F6086" i="1"/>
  <c r="E6086" i="1"/>
  <c r="C6086" i="1"/>
  <c r="N6085" i="1"/>
  <c r="K6085" i="1"/>
  <c r="J6085" i="1"/>
  <c r="F6085" i="1"/>
  <c r="E6085" i="1"/>
  <c r="C6085" i="1"/>
  <c r="N6084" i="1"/>
  <c r="K6084" i="1"/>
  <c r="J6084" i="1"/>
  <c r="F6084" i="1"/>
  <c r="E6084" i="1"/>
  <c r="C6084" i="1"/>
  <c r="N6083" i="1"/>
  <c r="K6083" i="1"/>
  <c r="J6083" i="1"/>
  <c r="F6083" i="1"/>
  <c r="E6083" i="1"/>
  <c r="C6083" i="1"/>
  <c r="N6082" i="1"/>
  <c r="K6082" i="1"/>
  <c r="J6082" i="1"/>
  <c r="F6082" i="1"/>
  <c r="E6082" i="1"/>
  <c r="C6082" i="1"/>
  <c r="N6081" i="1"/>
  <c r="K6081" i="1"/>
  <c r="J6081" i="1"/>
  <c r="F6081" i="1"/>
  <c r="E6081" i="1"/>
  <c r="C6081" i="1"/>
  <c r="N6080" i="1"/>
  <c r="K6080" i="1"/>
  <c r="J6080" i="1"/>
  <c r="F6080" i="1"/>
  <c r="E6080" i="1"/>
  <c r="C6080" i="1"/>
  <c r="N6079" i="1"/>
  <c r="K6079" i="1"/>
  <c r="J6079" i="1"/>
  <c r="F6079" i="1"/>
  <c r="E6079" i="1"/>
  <c r="C6079" i="1"/>
  <c r="N6078" i="1"/>
  <c r="K6078" i="1"/>
  <c r="J6078" i="1"/>
  <c r="F6078" i="1"/>
  <c r="E6078" i="1"/>
  <c r="C6078" i="1"/>
  <c r="N6077" i="1"/>
  <c r="K6077" i="1"/>
  <c r="J6077" i="1"/>
  <c r="F6077" i="1"/>
  <c r="E6077" i="1"/>
  <c r="C6077" i="1"/>
  <c r="N6076" i="1"/>
  <c r="K6076" i="1"/>
  <c r="J6076" i="1"/>
  <c r="F6076" i="1"/>
  <c r="E6076" i="1"/>
  <c r="C6076" i="1"/>
  <c r="N6075" i="1"/>
  <c r="K6075" i="1"/>
  <c r="J6075" i="1"/>
  <c r="F6075" i="1"/>
  <c r="E6075" i="1"/>
  <c r="C6075" i="1"/>
  <c r="N6074" i="1"/>
  <c r="K6074" i="1"/>
  <c r="J6074" i="1"/>
  <c r="F6074" i="1"/>
  <c r="E6074" i="1"/>
  <c r="C6074" i="1"/>
  <c r="N6073" i="1"/>
  <c r="K6073" i="1"/>
  <c r="J6073" i="1"/>
  <c r="F6073" i="1"/>
  <c r="E6073" i="1"/>
  <c r="C6073" i="1"/>
  <c r="N6072" i="1"/>
  <c r="K6072" i="1"/>
  <c r="J6072" i="1"/>
  <c r="F6072" i="1"/>
  <c r="E6072" i="1"/>
  <c r="C6072" i="1"/>
  <c r="N6071" i="1"/>
  <c r="K6071" i="1"/>
  <c r="J6071" i="1"/>
  <c r="F6071" i="1"/>
  <c r="E6071" i="1"/>
  <c r="C6071" i="1"/>
  <c r="N6070" i="1"/>
  <c r="K6070" i="1"/>
  <c r="J6070" i="1"/>
  <c r="F6070" i="1"/>
  <c r="E6070" i="1"/>
  <c r="C6070" i="1"/>
  <c r="N6069" i="1"/>
  <c r="K6069" i="1"/>
  <c r="J6069" i="1"/>
  <c r="F6069" i="1"/>
  <c r="E6069" i="1"/>
  <c r="C6069" i="1"/>
  <c r="N6068" i="1"/>
  <c r="K6068" i="1"/>
  <c r="J6068" i="1"/>
  <c r="F6068" i="1"/>
  <c r="E6068" i="1"/>
  <c r="C6068" i="1"/>
  <c r="N6067" i="1"/>
  <c r="K6067" i="1"/>
  <c r="J6067" i="1"/>
  <c r="F6067" i="1"/>
  <c r="E6067" i="1"/>
  <c r="C6067" i="1"/>
  <c r="N6066" i="1"/>
  <c r="K6066" i="1"/>
  <c r="J6066" i="1"/>
  <c r="F6066" i="1"/>
  <c r="E6066" i="1"/>
  <c r="C6066" i="1"/>
  <c r="N6065" i="1"/>
  <c r="K6065" i="1"/>
  <c r="J6065" i="1"/>
  <c r="F6065" i="1"/>
  <c r="E6065" i="1"/>
  <c r="C6065" i="1"/>
  <c r="N6064" i="1"/>
  <c r="K6064" i="1"/>
  <c r="J6064" i="1"/>
  <c r="F6064" i="1"/>
  <c r="E6064" i="1"/>
  <c r="C6064" i="1"/>
  <c r="N6063" i="1"/>
  <c r="K6063" i="1"/>
  <c r="J6063" i="1"/>
  <c r="F6063" i="1"/>
  <c r="E6063" i="1"/>
  <c r="C6063" i="1"/>
  <c r="N6062" i="1"/>
  <c r="K6062" i="1"/>
  <c r="J6062" i="1"/>
  <c r="F6062" i="1"/>
  <c r="E6062" i="1"/>
  <c r="C6062" i="1"/>
  <c r="N6061" i="1"/>
  <c r="K6061" i="1"/>
  <c r="J6061" i="1"/>
  <c r="F6061" i="1"/>
  <c r="E6061" i="1"/>
  <c r="C6061" i="1"/>
  <c r="N6060" i="1"/>
  <c r="K6060" i="1"/>
  <c r="J6060" i="1"/>
  <c r="F6060" i="1"/>
  <c r="E6060" i="1"/>
  <c r="C6060" i="1"/>
  <c r="N6059" i="1"/>
  <c r="K6059" i="1"/>
  <c r="J6059" i="1"/>
  <c r="F6059" i="1"/>
  <c r="E6059" i="1"/>
  <c r="C6059" i="1"/>
  <c r="N6058" i="1"/>
  <c r="K6058" i="1"/>
  <c r="J6058" i="1"/>
  <c r="F6058" i="1"/>
  <c r="E6058" i="1"/>
  <c r="C6058" i="1"/>
  <c r="N6057" i="1"/>
  <c r="K6057" i="1"/>
  <c r="J6057" i="1"/>
  <c r="F6057" i="1"/>
  <c r="E6057" i="1"/>
  <c r="C6057" i="1"/>
  <c r="N6056" i="1"/>
  <c r="K6056" i="1"/>
  <c r="J6056" i="1"/>
  <c r="F6056" i="1"/>
  <c r="E6056" i="1"/>
  <c r="C6056" i="1"/>
  <c r="N6055" i="1"/>
  <c r="K6055" i="1"/>
  <c r="J6055" i="1"/>
  <c r="F6055" i="1"/>
  <c r="E6055" i="1"/>
  <c r="C6055" i="1"/>
  <c r="N6054" i="1"/>
  <c r="K6054" i="1"/>
  <c r="J6054" i="1"/>
  <c r="F6054" i="1"/>
  <c r="E6054" i="1"/>
  <c r="C6054" i="1"/>
  <c r="N6053" i="1"/>
  <c r="K6053" i="1"/>
  <c r="J6053" i="1"/>
  <c r="F6053" i="1"/>
  <c r="E6053" i="1"/>
  <c r="C6053" i="1"/>
  <c r="N6052" i="1"/>
  <c r="K6052" i="1"/>
  <c r="J6052" i="1"/>
  <c r="F6052" i="1"/>
  <c r="E6052" i="1"/>
  <c r="C6052" i="1"/>
  <c r="N6051" i="1"/>
  <c r="K6051" i="1"/>
  <c r="J6051" i="1"/>
  <c r="F6051" i="1"/>
  <c r="E6051" i="1"/>
  <c r="C6051" i="1"/>
  <c r="N6050" i="1"/>
  <c r="K6050" i="1"/>
  <c r="J6050" i="1"/>
  <c r="F6050" i="1"/>
  <c r="E6050" i="1"/>
  <c r="C6050" i="1"/>
  <c r="N6049" i="1"/>
  <c r="K6049" i="1"/>
  <c r="J6049" i="1"/>
  <c r="F6049" i="1"/>
  <c r="E6049" i="1"/>
  <c r="C6049" i="1"/>
  <c r="N6048" i="1"/>
  <c r="K6048" i="1"/>
  <c r="J6048" i="1"/>
  <c r="F6048" i="1"/>
  <c r="E6048" i="1"/>
  <c r="C6048" i="1"/>
  <c r="N6047" i="1"/>
  <c r="K6047" i="1"/>
  <c r="J6047" i="1"/>
  <c r="F6047" i="1"/>
  <c r="E6047" i="1"/>
  <c r="C6047" i="1"/>
  <c r="N6046" i="1"/>
  <c r="K6046" i="1"/>
  <c r="J6046" i="1"/>
  <c r="F6046" i="1"/>
  <c r="E6046" i="1"/>
  <c r="C6046" i="1"/>
  <c r="N6045" i="1"/>
  <c r="K6045" i="1"/>
  <c r="J6045" i="1"/>
  <c r="F6045" i="1"/>
  <c r="E6045" i="1"/>
  <c r="C6045" i="1"/>
  <c r="N6044" i="1"/>
  <c r="K6044" i="1"/>
  <c r="J6044" i="1"/>
  <c r="F6044" i="1"/>
  <c r="E6044" i="1"/>
  <c r="C6044" i="1"/>
  <c r="N6043" i="1"/>
  <c r="K6043" i="1"/>
  <c r="J6043" i="1"/>
  <c r="F6043" i="1"/>
  <c r="E6043" i="1"/>
  <c r="C6043" i="1"/>
  <c r="N6042" i="1"/>
  <c r="K6042" i="1"/>
  <c r="J6042" i="1"/>
  <c r="F6042" i="1"/>
  <c r="E6042" i="1"/>
  <c r="C6042" i="1"/>
  <c r="N6041" i="1"/>
  <c r="K6041" i="1"/>
  <c r="J6041" i="1"/>
  <c r="F6041" i="1"/>
  <c r="E6041" i="1"/>
  <c r="C6041" i="1"/>
  <c r="N6040" i="1"/>
  <c r="K6040" i="1"/>
  <c r="J6040" i="1"/>
  <c r="F6040" i="1"/>
  <c r="E6040" i="1"/>
  <c r="C6040" i="1"/>
  <c r="N6039" i="1"/>
  <c r="K6039" i="1"/>
  <c r="J6039" i="1"/>
  <c r="F6039" i="1"/>
  <c r="E6039" i="1"/>
  <c r="C6039" i="1"/>
  <c r="N6038" i="1"/>
  <c r="K6038" i="1"/>
  <c r="J6038" i="1"/>
  <c r="F6038" i="1"/>
  <c r="E6038" i="1"/>
  <c r="C6038" i="1"/>
  <c r="N6037" i="1"/>
  <c r="K6037" i="1"/>
  <c r="J6037" i="1"/>
  <c r="F6037" i="1"/>
  <c r="E6037" i="1"/>
  <c r="C6037" i="1"/>
  <c r="N6036" i="1"/>
  <c r="K6036" i="1"/>
  <c r="J6036" i="1"/>
  <c r="F6036" i="1"/>
  <c r="E6036" i="1"/>
  <c r="C6036" i="1"/>
  <c r="N6035" i="1"/>
  <c r="K6035" i="1"/>
  <c r="J6035" i="1"/>
  <c r="F6035" i="1"/>
  <c r="E6035" i="1"/>
  <c r="C6035" i="1"/>
  <c r="N6034" i="1"/>
  <c r="K6034" i="1"/>
  <c r="J6034" i="1"/>
  <c r="F6034" i="1"/>
  <c r="E6034" i="1"/>
  <c r="C6034" i="1"/>
  <c r="N6033" i="1"/>
  <c r="K6033" i="1"/>
  <c r="J6033" i="1"/>
  <c r="F6033" i="1"/>
  <c r="E6033" i="1"/>
  <c r="C6033" i="1"/>
  <c r="N6032" i="1"/>
  <c r="K6032" i="1"/>
  <c r="J6032" i="1"/>
  <c r="F6032" i="1"/>
  <c r="E6032" i="1"/>
  <c r="C6032" i="1"/>
  <c r="N6031" i="1"/>
  <c r="K6031" i="1"/>
  <c r="J6031" i="1"/>
  <c r="F6031" i="1"/>
  <c r="E6031" i="1"/>
  <c r="C6031" i="1"/>
  <c r="N6030" i="1"/>
  <c r="K6030" i="1"/>
  <c r="J6030" i="1"/>
  <c r="F6030" i="1"/>
  <c r="E6030" i="1"/>
  <c r="C6030" i="1"/>
  <c r="N6029" i="1"/>
  <c r="K6029" i="1"/>
  <c r="J6029" i="1"/>
  <c r="F6029" i="1"/>
  <c r="E6029" i="1"/>
  <c r="G6029" i="1" s="1"/>
  <c r="C6029" i="1"/>
  <c r="N6028" i="1"/>
  <c r="K6028" i="1"/>
  <c r="J6028" i="1"/>
  <c r="F6028" i="1"/>
  <c r="E6028" i="1"/>
  <c r="G6028" i="1" s="1"/>
  <c r="C6028" i="1"/>
  <c r="N6027" i="1"/>
  <c r="K6027" i="1"/>
  <c r="J6027" i="1"/>
  <c r="F6027" i="1"/>
  <c r="E6027" i="1"/>
  <c r="G6027" i="1" s="1"/>
  <c r="C6027" i="1"/>
  <c r="N6026" i="1"/>
  <c r="K6026" i="1"/>
  <c r="J6026" i="1"/>
  <c r="F6026" i="1"/>
  <c r="E6026" i="1"/>
  <c r="G6026" i="1" s="1"/>
  <c r="C6026" i="1"/>
  <c r="N6025" i="1"/>
  <c r="K6025" i="1"/>
  <c r="J6025" i="1"/>
  <c r="F6025" i="1"/>
  <c r="E6025" i="1"/>
  <c r="C6025" i="1"/>
  <c r="N6024" i="1"/>
  <c r="K6024" i="1"/>
  <c r="J6024" i="1"/>
  <c r="F6024" i="1"/>
  <c r="E6024" i="1"/>
  <c r="C6024" i="1"/>
  <c r="N6023" i="1"/>
  <c r="K6023" i="1"/>
  <c r="J6023" i="1"/>
  <c r="F6023" i="1"/>
  <c r="E6023" i="1"/>
  <c r="G6023" i="1" s="1"/>
  <c r="C6023" i="1"/>
  <c r="N6022" i="1"/>
  <c r="K6022" i="1"/>
  <c r="J6022" i="1"/>
  <c r="F6022" i="1"/>
  <c r="E6022" i="1"/>
  <c r="C6022" i="1"/>
  <c r="N6021" i="1"/>
  <c r="K6021" i="1"/>
  <c r="J6021" i="1"/>
  <c r="F6021" i="1"/>
  <c r="E6021" i="1"/>
  <c r="G6021" i="1" s="1"/>
  <c r="C6021" i="1"/>
  <c r="N6020" i="1"/>
  <c r="K6020" i="1"/>
  <c r="J6020" i="1"/>
  <c r="F6020" i="1"/>
  <c r="E6020" i="1"/>
  <c r="G6020" i="1" s="1"/>
  <c r="C6020" i="1"/>
  <c r="N6019" i="1"/>
  <c r="K6019" i="1"/>
  <c r="J6019" i="1"/>
  <c r="F6019" i="1"/>
  <c r="E6019" i="1"/>
  <c r="G6019" i="1" s="1"/>
  <c r="C6019" i="1"/>
  <c r="N6018" i="1"/>
  <c r="K6018" i="1"/>
  <c r="J6018" i="1"/>
  <c r="F6018" i="1"/>
  <c r="E6018" i="1"/>
  <c r="C6018" i="1"/>
  <c r="N6017" i="1"/>
  <c r="K6017" i="1"/>
  <c r="J6017" i="1"/>
  <c r="F6017" i="1"/>
  <c r="E6017" i="1"/>
  <c r="C6017" i="1"/>
  <c r="N6016" i="1"/>
  <c r="K6016" i="1"/>
  <c r="J6016" i="1"/>
  <c r="F6016" i="1"/>
  <c r="E6016" i="1"/>
  <c r="C6016" i="1"/>
  <c r="N6015" i="1"/>
  <c r="K6015" i="1"/>
  <c r="J6015" i="1"/>
  <c r="F6015" i="1"/>
  <c r="E6015" i="1"/>
  <c r="G6015" i="1" s="1"/>
  <c r="C6015" i="1"/>
  <c r="N6014" i="1"/>
  <c r="K6014" i="1"/>
  <c r="J6014" i="1"/>
  <c r="F6014" i="1"/>
  <c r="E6014" i="1"/>
  <c r="C6014" i="1"/>
  <c r="N6013" i="1"/>
  <c r="K6013" i="1"/>
  <c r="J6013" i="1"/>
  <c r="F6013" i="1"/>
  <c r="E6013" i="1"/>
  <c r="G6013" i="1" s="1"/>
  <c r="C6013" i="1"/>
  <c r="N6012" i="1"/>
  <c r="K6012" i="1"/>
  <c r="J6012" i="1"/>
  <c r="F6012" i="1"/>
  <c r="E6012" i="1"/>
  <c r="G6012" i="1" s="1"/>
  <c r="C6012" i="1"/>
  <c r="N6011" i="1"/>
  <c r="K6011" i="1"/>
  <c r="J6011" i="1"/>
  <c r="F6011" i="1"/>
  <c r="E6011" i="1"/>
  <c r="G6011" i="1" s="1"/>
  <c r="C6011" i="1"/>
  <c r="N6010" i="1"/>
  <c r="K6010" i="1"/>
  <c r="J6010" i="1"/>
  <c r="F6010" i="1"/>
  <c r="E6010" i="1"/>
  <c r="C6010" i="1"/>
  <c r="N6009" i="1"/>
  <c r="K6009" i="1"/>
  <c r="J6009" i="1"/>
  <c r="F6009" i="1"/>
  <c r="E6009" i="1"/>
  <c r="G6009" i="1" s="1"/>
  <c r="C6009" i="1"/>
  <c r="N6008" i="1"/>
  <c r="K6008" i="1"/>
  <c r="J6008" i="1"/>
  <c r="F6008" i="1"/>
  <c r="E6008" i="1"/>
  <c r="C6008" i="1"/>
  <c r="N6007" i="1"/>
  <c r="K6007" i="1"/>
  <c r="J6007" i="1"/>
  <c r="F6007" i="1"/>
  <c r="E6007" i="1"/>
  <c r="G6007" i="1" s="1"/>
  <c r="C6007" i="1"/>
  <c r="N6006" i="1"/>
  <c r="K6006" i="1"/>
  <c r="J6006" i="1"/>
  <c r="F6006" i="1"/>
  <c r="E6006" i="1"/>
  <c r="C6006" i="1"/>
  <c r="N6005" i="1"/>
  <c r="K6005" i="1"/>
  <c r="J6005" i="1"/>
  <c r="F6005" i="1"/>
  <c r="E6005" i="1"/>
  <c r="G6005" i="1" s="1"/>
  <c r="C6005" i="1"/>
  <c r="N6004" i="1"/>
  <c r="K6004" i="1"/>
  <c r="J6004" i="1"/>
  <c r="F6004" i="1"/>
  <c r="E6004" i="1"/>
  <c r="G6004" i="1" s="1"/>
  <c r="C6004" i="1"/>
  <c r="N6003" i="1"/>
  <c r="K6003" i="1"/>
  <c r="J6003" i="1"/>
  <c r="F6003" i="1"/>
  <c r="E6003" i="1"/>
  <c r="G6003" i="1" s="1"/>
  <c r="C6003" i="1"/>
  <c r="N6002" i="1"/>
  <c r="K6002" i="1"/>
  <c r="J6002" i="1"/>
  <c r="F6002" i="1"/>
  <c r="E6002" i="1"/>
  <c r="C6002" i="1"/>
  <c r="N6001" i="1"/>
  <c r="K6001" i="1"/>
  <c r="J6001" i="1"/>
  <c r="F6001" i="1"/>
  <c r="E6001" i="1"/>
  <c r="C6001" i="1"/>
  <c r="N6000" i="1"/>
  <c r="K6000" i="1"/>
  <c r="J6000" i="1"/>
  <c r="F6000" i="1"/>
  <c r="E6000" i="1"/>
  <c r="C6000" i="1"/>
  <c r="N5999" i="1"/>
  <c r="K5999" i="1"/>
  <c r="J5999" i="1"/>
  <c r="F5999" i="1"/>
  <c r="E5999" i="1"/>
  <c r="G5999" i="1" s="1"/>
  <c r="C5999" i="1"/>
  <c r="N5998" i="1"/>
  <c r="K5998" i="1"/>
  <c r="J5998" i="1"/>
  <c r="F5998" i="1"/>
  <c r="E5998" i="1"/>
  <c r="C5998" i="1"/>
  <c r="N5997" i="1"/>
  <c r="K5997" i="1"/>
  <c r="J5997" i="1"/>
  <c r="F5997" i="1"/>
  <c r="E5997" i="1"/>
  <c r="G5997" i="1" s="1"/>
  <c r="C5997" i="1"/>
  <c r="N5996" i="1"/>
  <c r="K5996" i="1"/>
  <c r="J5996" i="1"/>
  <c r="F5996" i="1"/>
  <c r="E5996" i="1"/>
  <c r="G5996" i="1" s="1"/>
  <c r="C5996" i="1"/>
  <c r="N5995" i="1"/>
  <c r="K5995" i="1"/>
  <c r="J5995" i="1"/>
  <c r="F5995" i="1"/>
  <c r="E5995" i="1"/>
  <c r="G5995" i="1" s="1"/>
  <c r="C5995" i="1"/>
  <c r="N5994" i="1"/>
  <c r="K5994" i="1"/>
  <c r="J5994" i="1"/>
  <c r="F5994" i="1"/>
  <c r="E5994" i="1"/>
  <c r="C5994" i="1"/>
  <c r="N5993" i="1"/>
  <c r="K5993" i="1"/>
  <c r="J5993" i="1"/>
  <c r="F5993" i="1"/>
  <c r="E5993" i="1"/>
  <c r="C5993" i="1"/>
  <c r="N5992" i="1"/>
  <c r="K5992" i="1"/>
  <c r="J5992" i="1"/>
  <c r="F5992" i="1"/>
  <c r="E5992" i="1"/>
  <c r="C5992" i="1"/>
  <c r="N5991" i="1"/>
  <c r="K5991" i="1"/>
  <c r="J5991" i="1"/>
  <c r="F5991" i="1"/>
  <c r="E5991" i="1"/>
  <c r="G5991" i="1" s="1"/>
  <c r="C5991" i="1"/>
  <c r="N5990" i="1"/>
  <c r="K5990" i="1"/>
  <c r="J5990" i="1"/>
  <c r="F5990" i="1"/>
  <c r="E5990" i="1"/>
  <c r="C5990" i="1"/>
  <c r="N5989" i="1"/>
  <c r="K5989" i="1"/>
  <c r="J5989" i="1"/>
  <c r="F5989" i="1"/>
  <c r="E5989" i="1"/>
  <c r="G5989" i="1" s="1"/>
  <c r="C5989" i="1"/>
  <c r="N5988" i="1"/>
  <c r="K5988" i="1"/>
  <c r="J5988" i="1"/>
  <c r="F5988" i="1"/>
  <c r="E5988" i="1"/>
  <c r="G5988" i="1" s="1"/>
  <c r="C5988" i="1"/>
  <c r="N5987" i="1"/>
  <c r="K5987" i="1"/>
  <c r="J5987" i="1"/>
  <c r="F5987" i="1"/>
  <c r="E5987" i="1"/>
  <c r="G5987" i="1" s="1"/>
  <c r="C5987" i="1"/>
  <c r="N5986" i="1"/>
  <c r="K5986" i="1"/>
  <c r="J5986" i="1"/>
  <c r="F5986" i="1"/>
  <c r="E5986" i="1"/>
  <c r="C5986" i="1"/>
  <c r="N5985" i="1"/>
  <c r="K5985" i="1"/>
  <c r="J5985" i="1"/>
  <c r="F5985" i="1"/>
  <c r="E5985" i="1"/>
  <c r="C5985" i="1"/>
  <c r="N5984" i="1"/>
  <c r="K5984" i="1"/>
  <c r="J5984" i="1"/>
  <c r="F5984" i="1"/>
  <c r="E5984" i="1"/>
  <c r="C5984" i="1"/>
  <c r="N5983" i="1"/>
  <c r="K5983" i="1"/>
  <c r="J5983" i="1"/>
  <c r="F5983" i="1"/>
  <c r="E5983" i="1"/>
  <c r="G5983" i="1" s="1"/>
  <c r="C5983" i="1"/>
  <c r="N5982" i="1"/>
  <c r="K5982" i="1"/>
  <c r="J5982" i="1"/>
  <c r="F5982" i="1"/>
  <c r="E5982" i="1"/>
  <c r="C5982" i="1"/>
  <c r="N5981" i="1"/>
  <c r="K5981" i="1"/>
  <c r="J5981" i="1"/>
  <c r="F5981" i="1"/>
  <c r="E5981" i="1"/>
  <c r="G5981" i="1" s="1"/>
  <c r="C5981" i="1"/>
  <c r="N5980" i="1"/>
  <c r="K5980" i="1"/>
  <c r="J5980" i="1"/>
  <c r="F5980" i="1"/>
  <c r="E5980" i="1"/>
  <c r="G5980" i="1" s="1"/>
  <c r="C5980" i="1"/>
  <c r="N5979" i="1"/>
  <c r="K5979" i="1"/>
  <c r="J5979" i="1"/>
  <c r="F5979" i="1"/>
  <c r="E5979" i="1"/>
  <c r="G5979" i="1" s="1"/>
  <c r="C5979" i="1"/>
  <c r="N5978" i="1"/>
  <c r="K5978" i="1"/>
  <c r="J5978" i="1"/>
  <c r="F5978" i="1"/>
  <c r="E5978" i="1"/>
  <c r="C5978" i="1"/>
  <c r="N5977" i="1"/>
  <c r="K5977" i="1"/>
  <c r="J5977" i="1"/>
  <c r="F5977" i="1"/>
  <c r="E5977" i="1"/>
  <c r="G5977" i="1" s="1"/>
  <c r="C5977" i="1"/>
  <c r="N5976" i="1"/>
  <c r="K5976" i="1"/>
  <c r="J5976" i="1"/>
  <c r="F5976" i="1"/>
  <c r="E5976" i="1"/>
  <c r="C5976" i="1"/>
  <c r="N5975" i="1"/>
  <c r="K5975" i="1"/>
  <c r="J5975" i="1"/>
  <c r="F5975" i="1"/>
  <c r="E5975" i="1"/>
  <c r="G5975" i="1" s="1"/>
  <c r="C5975" i="1"/>
  <c r="N5974" i="1"/>
  <c r="K5974" i="1"/>
  <c r="J5974" i="1"/>
  <c r="F5974" i="1"/>
  <c r="E5974" i="1"/>
  <c r="C5974" i="1"/>
  <c r="N5973" i="1"/>
  <c r="K5973" i="1"/>
  <c r="J5973" i="1"/>
  <c r="F5973" i="1"/>
  <c r="E5973" i="1"/>
  <c r="G5973" i="1" s="1"/>
  <c r="C5973" i="1"/>
  <c r="N5972" i="1"/>
  <c r="K5972" i="1"/>
  <c r="J5972" i="1"/>
  <c r="F5972" i="1"/>
  <c r="E5972" i="1"/>
  <c r="G5972" i="1" s="1"/>
  <c r="C5972" i="1"/>
  <c r="N5971" i="1"/>
  <c r="K5971" i="1"/>
  <c r="J5971" i="1"/>
  <c r="F5971" i="1"/>
  <c r="E5971" i="1"/>
  <c r="G5971" i="1" s="1"/>
  <c r="C5971" i="1"/>
  <c r="N5970" i="1"/>
  <c r="K5970" i="1"/>
  <c r="J5970" i="1"/>
  <c r="F5970" i="1"/>
  <c r="E5970" i="1"/>
  <c r="C5970" i="1"/>
  <c r="N5969" i="1"/>
  <c r="K5969" i="1"/>
  <c r="J5969" i="1"/>
  <c r="F5969" i="1"/>
  <c r="E5969" i="1"/>
  <c r="C5969" i="1"/>
  <c r="N5968" i="1"/>
  <c r="K5968" i="1"/>
  <c r="J5968" i="1"/>
  <c r="F5968" i="1"/>
  <c r="E5968" i="1"/>
  <c r="C5968" i="1"/>
  <c r="N5967" i="1"/>
  <c r="K5967" i="1"/>
  <c r="J5967" i="1"/>
  <c r="F5967" i="1"/>
  <c r="E5967" i="1"/>
  <c r="G5967" i="1" s="1"/>
  <c r="C5967" i="1"/>
  <c r="N5966" i="1"/>
  <c r="K5966" i="1"/>
  <c r="J5966" i="1"/>
  <c r="F5966" i="1"/>
  <c r="E5966" i="1"/>
  <c r="C5966" i="1"/>
  <c r="N5965" i="1"/>
  <c r="K5965" i="1"/>
  <c r="J5965" i="1"/>
  <c r="F5965" i="1"/>
  <c r="E5965" i="1"/>
  <c r="G5965" i="1" s="1"/>
  <c r="C5965" i="1"/>
  <c r="N5964" i="1"/>
  <c r="K5964" i="1"/>
  <c r="J5964" i="1"/>
  <c r="F5964" i="1"/>
  <c r="E5964" i="1"/>
  <c r="G5964" i="1" s="1"/>
  <c r="C5964" i="1"/>
  <c r="N5963" i="1"/>
  <c r="K5963" i="1"/>
  <c r="J5963" i="1"/>
  <c r="F5963" i="1"/>
  <c r="E5963" i="1"/>
  <c r="G5963" i="1" s="1"/>
  <c r="C5963" i="1"/>
  <c r="N5962" i="1"/>
  <c r="K5962" i="1"/>
  <c r="J5962" i="1"/>
  <c r="F5962" i="1"/>
  <c r="E5962" i="1"/>
  <c r="C5962" i="1"/>
  <c r="N5961" i="1"/>
  <c r="K5961" i="1"/>
  <c r="J5961" i="1"/>
  <c r="F5961" i="1"/>
  <c r="E5961" i="1"/>
  <c r="C5961" i="1"/>
  <c r="N5960" i="1"/>
  <c r="K5960" i="1"/>
  <c r="J5960" i="1"/>
  <c r="F5960" i="1"/>
  <c r="E5960" i="1"/>
  <c r="C5960" i="1"/>
  <c r="N5959" i="1"/>
  <c r="K5959" i="1"/>
  <c r="J5959" i="1"/>
  <c r="F5959" i="1"/>
  <c r="E5959" i="1"/>
  <c r="G5959" i="1" s="1"/>
  <c r="C5959" i="1"/>
  <c r="N5958" i="1"/>
  <c r="K5958" i="1"/>
  <c r="J5958" i="1"/>
  <c r="F5958" i="1"/>
  <c r="E5958" i="1"/>
  <c r="C5958" i="1"/>
  <c r="N5957" i="1"/>
  <c r="K5957" i="1"/>
  <c r="J5957" i="1"/>
  <c r="F5957" i="1"/>
  <c r="E5957" i="1"/>
  <c r="G5957" i="1" s="1"/>
  <c r="C5957" i="1"/>
  <c r="N5956" i="1"/>
  <c r="K5956" i="1"/>
  <c r="J5956" i="1"/>
  <c r="F5956" i="1"/>
  <c r="E5956" i="1"/>
  <c r="G5956" i="1" s="1"/>
  <c r="C5956" i="1"/>
  <c r="N5955" i="1"/>
  <c r="K5955" i="1"/>
  <c r="J5955" i="1"/>
  <c r="F5955" i="1"/>
  <c r="E5955" i="1"/>
  <c r="G5955" i="1" s="1"/>
  <c r="C5955" i="1"/>
  <c r="N5954" i="1"/>
  <c r="K5954" i="1"/>
  <c r="J5954" i="1"/>
  <c r="F5954" i="1"/>
  <c r="E5954" i="1"/>
  <c r="C5954" i="1"/>
  <c r="N5953" i="1"/>
  <c r="K5953" i="1"/>
  <c r="J5953" i="1"/>
  <c r="F5953" i="1"/>
  <c r="E5953" i="1"/>
  <c r="C5953" i="1"/>
  <c r="N5952" i="1"/>
  <c r="K5952" i="1"/>
  <c r="J5952" i="1"/>
  <c r="F5952" i="1"/>
  <c r="E5952" i="1"/>
  <c r="C5952" i="1"/>
  <c r="N5951" i="1"/>
  <c r="K5951" i="1"/>
  <c r="J5951" i="1"/>
  <c r="F5951" i="1"/>
  <c r="E5951" i="1"/>
  <c r="G5951" i="1" s="1"/>
  <c r="C5951" i="1"/>
  <c r="N5950" i="1"/>
  <c r="K5950" i="1"/>
  <c r="J5950" i="1"/>
  <c r="F5950" i="1"/>
  <c r="E5950" i="1"/>
  <c r="C5950" i="1"/>
  <c r="N5949" i="1"/>
  <c r="K5949" i="1"/>
  <c r="J5949" i="1"/>
  <c r="F5949" i="1"/>
  <c r="E5949" i="1"/>
  <c r="G5949" i="1" s="1"/>
  <c r="C5949" i="1"/>
  <c r="N5948" i="1"/>
  <c r="K5948" i="1"/>
  <c r="J5948" i="1"/>
  <c r="F5948" i="1"/>
  <c r="E5948" i="1"/>
  <c r="G5948" i="1" s="1"/>
  <c r="C5948" i="1"/>
  <c r="N5947" i="1"/>
  <c r="K5947" i="1"/>
  <c r="J5947" i="1"/>
  <c r="F5947" i="1"/>
  <c r="E5947" i="1"/>
  <c r="G5947" i="1" s="1"/>
  <c r="C5947" i="1"/>
  <c r="N5946" i="1"/>
  <c r="K5946" i="1"/>
  <c r="J5946" i="1"/>
  <c r="F5946" i="1"/>
  <c r="E5946" i="1"/>
  <c r="C5946" i="1"/>
  <c r="N5945" i="1"/>
  <c r="K5945" i="1"/>
  <c r="J5945" i="1"/>
  <c r="F5945" i="1"/>
  <c r="E5945" i="1"/>
  <c r="G5945" i="1" s="1"/>
  <c r="C5945" i="1"/>
  <c r="N5944" i="1"/>
  <c r="K5944" i="1"/>
  <c r="J5944" i="1"/>
  <c r="F5944" i="1"/>
  <c r="E5944" i="1"/>
  <c r="C5944" i="1"/>
  <c r="N5943" i="1"/>
  <c r="K5943" i="1"/>
  <c r="J5943" i="1"/>
  <c r="F5943" i="1"/>
  <c r="E5943" i="1"/>
  <c r="G5943" i="1" s="1"/>
  <c r="C5943" i="1"/>
  <c r="N5942" i="1"/>
  <c r="K5942" i="1"/>
  <c r="J5942" i="1"/>
  <c r="F5942" i="1"/>
  <c r="E5942" i="1"/>
  <c r="C5942" i="1"/>
  <c r="N5941" i="1"/>
  <c r="K5941" i="1"/>
  <c r="J5941" i="1"/>
  <c r="F5941" i="1"/>
  <c r="E5941" i="1"/>
  <c r="G5941" i="1" s="1"/>
  <c r="C5941" i="1"/>
  <c r="N5940" i="1"/>
  <c r="K5940" i="1"/>
  <c r="J5940" i="1"/>
  <c r="F5940" i="1"/>
  <c r="E5940" i="1"/>
  <c r="G5940" i="1" s="1"/>
  <c r="C5940" i="1"/>
  <c r="N5939" i="1"/>
  <c r="K5939" i="1"/>
  <c r="J5939" i="1"/>
  <c r="F5939" i="1"/>
  <c r="E5939" i="1"/>
  <c r="G5939" i="1" s="1"/>
  <c r="C5939" i="1"/>
  <c r="N5938" i="1"/>
  <c r="K5938" i="1"/>
  <c r="J5938" i="1"/>
  <c r="F5938" i="1"/>
  <c r="E5938" i="1"/>
  <c r="C5938" i="1"/>
  <c r="N5937" i="1"/>
  <c r="K5937" i="1"/>
  <c r="J5937" i="1"/>
  <c r="F5937" i="1"/>
  <c r="E5937" i="1"/>
  <c r="C5937" i="1"/>
  <c r="N5936" i="1"/>
  <c r="K5936" i="1"/>
  <c r="J5936" i="1"/>
  <c r="F5936" i="1"/>
  <c r="E5936" i="1"/>
  <c r="C5936" i="1"/>
  <c r="N5935" i="1"/>
  <c r="K5935" i="1"/>
  <c r="J5935" i="1"/>
  <c r="F5935" i="1"/>
  <c r="E5935" i="1"/>
  <c r="G5935" i="1" s="1"/>
  <c r="C5935" i="1"/>
  <c r="N5934" i="1"/>
  <c r="K5934" i="1"/>
  <c r="J5934" i="1"/>
  <c r="F5934" i="1"/>
  <c r="E5934" i="1"/>
  <c r="C5934" i="1"/>
  <c r="N5933" i="1"/>
  <c r="K5933" i="1"/>
  <c r="J5933" i="1"/>
  <c r="F5933" i="1"/>
  <c r="E5933" i="1"/>
  <c r="G5933" i="1" s="1"/>
  <c r="C5933" i="1"/>
  <c r="N5932" i="1"/>
  <c r="K5932" i="1"/>
  <c r="J5932" i="1"/>
  <c r="F5932" i="1"/>
  <c r="E5932" i="1"/>
  <c r="G5932" i="1" s="1"/>
  <c r="C5932" i="1"/>
  <c r="N5931" i="1"/>
  <c r="K5931" i="1"/>
  <c r="J5931" i="1"/>
  <c r="F5931" i="1"/>
  <c r="E5931" i="1"/>
  <c r="G5931" i="1" s="1"/>
  <c r="C5931" i="1"/>
  <c r="N5930" i="1"/>
  <c r="K5930" i="1"/>
  <c r="J5930" i="1"/>
  <c r="F5930" i="1"/>
  <c r="E5930" i="1"/>
  <c r="C5930" i="1"/>
  <c r="N5929" i="1"/>
  <c r="K5929" i="1"/>
  <c r="J5929" i="1"/>
  <c r="F5929" i="1"/>
  <c r="E5929" i="1"/>
  <c r="C5929" i="1"/>
  <c r="N5928" i="1"/>
  <c r="K5928" i="1"/>
  <c r="J5928" i="1"/>
  <c r="F5928" i="1"/>
  <c r="E5928" i="1"/>
  <c r="C5928" i="1"/>
  <c r="N5927" i="1"/>
  <c r="K5927" i="1"/>
  <c r="J5927" i="1"/>
  <c r="F5927" i="1"/>
  <c r="E5927" i="1"/>
  <c r="G5927" i="1" s="1"/>
  <c r="C5927" i="1"/>
  <c r="N5926" i="1"/>
  <c r="K5926" i="1"/>
  <c r="J5926" i="1"/>
  <c r="F5926" i="1"/>
  <c r="E5926" i="1"/>
  <c r="C5926" i="1"/>
  <c r="N5925" i="1"/>
  <c r="K5925" i="1"/>
  <c r="J5925" i="1"/>
  <c r="F5925" i="1"/>
  <c r="E5925" i="1"/>
  <c r="G5925" i="1" s="1"/>
  <c r="C5925" i="1"/>
  <c r="N5924" i="1"/>
  <c r="K5924" i="1"/>
  <c r="J5924" i="1"/>
  <c r="F5924" i="1"/>
  <c r="E5924" i="1"/>
  <c r="G5924" i="1" s="1"/>
  <c r="C5924" i="1"/>
  <c r="N5923" i="1"/>
  <c r="K5923" i="1"/>
  <c r="J5923" i="1"/>
  <c r="F5923" i="1"/>
  <c r="E5923" i="1"/>
  <c r="G5923" i="1" s="1"/>
  <c r="C5923" i="1"/>
  <c r="N5922" i="1"/>
  <c r="K5922" i="1"/>
  <c r="J5922" i="1"/>
  <c r="F5922" i="1"/>
  <c r="E5922" i="1"/>
  <c r="C5922" i="1"/>
  <c r="N5921" i="1"/>
  <c r="K5921" i="1"/>
  <c r="J5921" i="1"/>
  <c r="F5921" i="1"/>
  <c r="E5921" i="1"/>
  <c r="C5921" i="1"/>
  <c r="N5920" i="1"/>
  <c r="K5920" i="1"/>
  <c r="J5920" i="1"/>
  <c r="F5920" i="1"/>
  <c r="E5920" i="1"/>
  <c r="C5920" i="1"/>
  <c r="N5919" i="1"/>
  <c r="K5919" i="1"/>
  <c r="J5919" i="1"/>
  <c r="F5919" i="1"/>
  <c r="E5919" i="1"/>
  <c r="G5919" i="1" s="1"/>
  <c r="C5919" i="1"/>
  <c r="N5918" i="1"/>
  <c r="K5918" i="1"/>
  <c r="J5918" i="1"/>
  <c r="F5918" i="1"/>
  <c r="E5918" i="1"/>
  <c r="C5918" i="1"/>
  <c r="N5917" i="1"/>
  <c r="K5917" i="1"/>
  <c r="J5917" i="1"/>
  <c r="F5917" i="1"/>
  <c r="E5917" i="1"/>
  <c r="G5917" i="1" s="1"/>
  <c r="C5917" i="1"/>
  <c r="N5916" i="1"/>
  <c r="K5916" i="1"/>
  <c r="J5916" i="1"/>
  <c r="F5916" i="1"/>
  <c r="E5916" i="1"/>
  <c r="G5916" i="1" s="1"/>
  <c r="C5916" i="1"/>
  <c r="N5915" i="1"/>
  <c r="K5915" i="1"/>
  <c r="J5915" i="1"/>
  <c r="F5915" i="1"/>
  <c r="E5915" i="1"/>
  <c r="G5915" i="1" s="1"/>
  <c r="C5915" i="1"/>
  <c r="N5914" i="1"/>
  <c r="K5914" i="1"/>
  <c r="J5914" i="1"/>
  <c r="F5914" i="1"/>
  <c r="E5914" i="1"/>
  <c r="C5914" i="1"/>
  <c r="N5913" i="1"/>
  <c r="K5913" i="1"/>
  <c r="J5913" i="1"/>
  <c r="F5913" i="1"/>
  <c r="E5913" i="1"/>
  <c r="G5913" i="1" s="1"/>
  <c r="C5913" i="1"/>
  <c r="N5912" i="1"/>
  <c r="K5912" i="1"/>
  <c r="J5912" i="1"/>
  <c r="F5912" i="1"/>
  <c r="E5912" i="1"/>
  <c r="C5912" i="1"/>
  <c r="N5911" i="1"/>
  <c r="K5911" i="1"/>
  <c r="J5911" i="1"/>
  <c r="F5911" i="1"/>
  <c r="E5911" i="1"/>
  <c r="G5911" i="1" s="1"/>
  <c r="C5911" i="1"/>
  <c r="N5910" i="1"/>
  <c r="K5910" i="1"/>
  <c r="J5910" i="1"/>
  <c r="F5910" i="1"/>
  <c r="E5910" i="1"/>
  <c r="C5910" i="1"/>
  <c r="N5909" i="1"/>
  <c r="K5909" i="1"/>
  <c r="J5909" i="1"/>
  <c r="F5909" i="1"/>
  <c r="E5909" i="1"/>
  <c r="G5909" i="1" s="1"/>
  <c r="C5909" i="1"/>
  <c r="N5908" i="1"/>
  <c r="K5908" i="1"/>
  <c r="J5908" i="1"/>
  <c r="F5908" i="1"/>
  <c r="E5908" i="1"/>
  <c r="G5908" i="1" s="1"/>
  <c r="C5908" i="1"/>
  <c r="N5907" i="1"/>
  <c r="K5907" i="1"/>
  <c r="J5907" i="1"/>
  <c r="F5907" i="1"/>
  <c r="E5907" i="1"/>
  <c r="G5907" i="1" s="1"/>
  <c r="C5907" i="1"/>
  <c r="N5906" i="1"/>
  <c r="K5906" i="1"/>
  <c r="J5906" i="1"/>
  <c r="F5906" i="1"/>
  <c r="E5906" i="1"/>
  <c r="C5906" i="1"/>
  <c r="N5905" i="1"/>
  <c r="K5905" i="1"/>
  <c r="J5905" i="1"/>
  <c r="F5905" i="1"/>
  <c r="E5905" i="1"/>
  <c r="C5905" i="1"/>
  <c r="N5904" i="1"/>
  <c r="K5904" i="1"/>
  <c r="J5904" i="1"/>
  <c r="F5904" i="1"/>
  <c r="E5904" i="1"/>
  <c r="C5904" i="1"/>
  <c r="N5903" i="1"/>
  <c r="K5903" i="1"/>
  <c r="J5903" i="1"/>
  <c r="F5903" i="1"/>
  <c r="E5903" i="1"/>
  <c r="G5903" i="1" s="1"/>
  <c r="C5903" i="1"/>
  <c r="N5902" i="1"/>
  <c r="K5902" i="1"/>
  <c r="J5902" i="1"/>
  <c r="F5902" i="1"/>
  <c r="E5902" i="1"/>
  <c r="C5902" i="1"/>
  <c r="N5901" i="1"/>
  <c r="K5901" i="1"/>
  <c r="J5901" i="1"/>
  <c r="F5901" i="1"/>
  <c r="E5901" i="1"/>
  <c r="G5901" i="1" s="1"/>
  <c r="C5901" i="1"/>
  <c r="N5900" i="1"/>
  <c r="K5900" i="1"/>
  <c r="J5900" i="1"/>
  <c r="F5900" i="1"/>
  <c r="E5900" i="1"/>
  <c r="G5900" i="1" s="1"/>
  <c r="C5900" i="1"/>
  <c r="N5899" i="1"/>
  <c r="K5899" i="1"/>
  <c r="J5899" i="1"/>
  <c r="F5899" i="1"/>
  <c r="E5899" i="1"/>
  <c r="G5899" i="1" s="1"/>
  <c r="C5899" i="1"/>
  <c r="N5898" i="1"/>
  <c r="K5898" i="1"/>
  <c r="J5898" i="1"/>
  <c r="F5898" i="1"/>
  <c r="E5898" i="1"/>
  <c r="C5898" i="1"/>
  <c r="N5897" i="1"/>
  <c r="K5897" i="1"/>
  <c r="J5897" i="1"/>
  <c r="F5897" i="1"/>
  <c r="E5897" i="1"/>
  <c r="C5897" i="1"/>
  <c r="N5896" i="1"/>
  <c r="K5896" i="1"/>
  <c r="J5896" i="1"/>
  <c r="F5896" i="1"/>
  <c r="E5896" i="1"/>
  <c r="C5896" i="1"/>
  <c r="N5895" i="1"/>
  <c r="K5895" i="1"/>
  <c r="J5895" i="1"/>
  <c r="F5895" i="1"/>
  <c r="E5895" i="1"/>
  <c r="G5895" i="1" s="1"/>
  <c r="C5895" i="1"/>
  <c r="N5894" i="1"/>
  <c r="K5894" i="1"/>
  <c r="J5894" i="1"/>
  <c r="F5894" i="1"/>
  <c r="E5894" i="1"/>
  <c r="C5894" i="1"/>
  <c r="N5893" i="1"/>
  <c r="K5893" i="1"/>
  <c r="J5893" i="1"/>
  <c r="F5893" i="1"/>
  <c r="E5893" i="1"/>
  <c r="G5893" i="1" s="1"/>
  <c r="C5893" i="1"/>
  <c r="N5892" i="1"/>
  <c r="K5892" i="1"/>
  <c r="J5892" i="1"/>
  <c r="F5892" i="1"/>
  <c r="E5892" i="1"/>
  <c r="G5892" i="1" s="1"/>
  <c r="C5892" i="1"/>
  <c r="N5891" i="1"/>
  <c r="K5891" i="1"/>
  <c r="J5891" i="1"/>
  <c r="F5891" i="1"/>
  <c r="E5891" i="1"/>
  <c r="G5891" i="1" s="1"/>
  <c r="C5891" i="1"/>
  <c r="N5890" i="1"/>
  <c r="K5890" i="1"/>
  <c r="J5890" i="1"/>
  <c r="F5890" i="1"/>
  <c r="E5890" i="1"/>
  <c r="C5890" i="1"/>
  <c r="N5889" i="1"/>
  <c r="K5889" i="1"/>
  <c r="J5889" i="1"/>
  <c r="F5889" i="1"/>
  <c r="E5889" i="1"/>
  <c r="C5889" i="1"/>
  <c r="N5888" i="1"/>
  <c r="K5888" i="1"/>
  <c r="J5888" i="1"/>
  <c r="F5888" i="1"/>
  <c r="E5888" i="1"/>
  <c r="C5888" i="1"/>
  <c r="N5887" i="1"/>
  <c r="K5887" i="1"/>
  <c r="J5887" i="1"/>
  <c r="F5887" i="1"/>
  <c r="E5887" i="1"/>
  <c r="G5887" i="1" s="1"/>
  <c r="C5887" i="1"/>
  <c r="N5886" i="1"/>
  <c r="K5886" i="1"/>
  <c r="J5886" i="1"/>
  <c r="F5886" i="1"/>
  <c r="E5886" i="1"/>
  <c r="C5886" i="1"/>
  <c r="N5885" i="1"/>
  <c r="K5885" i="1"/>
  <c r="J5885" i="1"/>
  <c r="F5885" i="1"/>
  <c r="E5885" i="1"/>
  <c r="G5885" i="1" s="1"/>
  <c r="C5885" i="1"/>
  <c r="N5884" i="1"/>
  <c r="K5884" i="1"/>
  <c r="J5884" i="1"/>
  <c r="F5884" i="1"/>
  <c r="E5884" i="1"/>
  <c r="G5884" i="1" s="1"/>
  <c r="C5884" i="1"/>
  <c r="N5883" i="1"/>
  <c r="K5883" i="1"/>
  <c r="J5883" i="1"/>
  <c r="F5883" i="1"/>
  <c r="E5883" i="1"/>
  <c r="G5883" i="1" s="1"/>
  <c r="C5883" i="1"/>
  <c r="N5882" i="1"/>
  <c r="K5882" i="1"/>
  <c r="J5882" i="1"/>
  <c r="F5882" i="1"/>
  <c r="E5882" i="1"/>
  <c r="C5882" i="1"/>
  <c r="N5881" i="1"/>
  <c r="K5881" i="1"/>
  <c r="J5881" i="1"/>
  <c r="F5881" i="1"/>
  <c r="E5881" i="1"/>
  <c r="G5881" i="1" s="1"/>
  <c r="C5881" i="1"/>
  <c r="N5880" i="1"/>
  <c r="K5880" i="1"/>
  <c r="J5880" i="1"/>
  <c r="F5880" i="1"/>
  <c r="E5880" i="1"/>
  <c r="C5880" i="1"/>
  <c r="N5879" i="1"/>
  <c r="K5879" i="1"/>
  <c r="J5879" i="1"/>
  <c r="F5879" i="1"/>
  <c r="E5879" i="1"/>
  <c r="G5879" i="1" s="1"/>
  <c r="C5879" i="1"/>
  <c r="N5878" i="1"/>
  <c r="K5878" i="1"/>
  <c r="J5878" i="1"/>
  <c r="F5878" i="1"/>
  <c r="E5878" i="1"/>
  <c r="C5878" i="1"/>
  <c r="N5877" i="1"/>
  <c r="K5877" i="1"/>
  <c r="J5877" i="1"/>
  <c r="F5877" i="1"/>
  <c r="E5877" i="1"/>
  <c r="G5877" i="1" s="1"/>
  <c r="C5877" i="1"/>
  <c r="N5876" i="1"/>
  <c r="K5876" i="1"/>
  <c r="J5876" i="1"/>
  <c r="F5876" i="1"/>
  <c r="E5876" i="1"/>
  <c r="G5876" i="1" s="1"/>
  <c r="C5876" i="1"/>
  <c r="N5875" i="1"/>
  <c r="K5875" i="1"/>
  <c r="J5875" i="1"/>
  <c r="F5875" i="1"/>
  <c r="E5875" i="1"/>
  <c r="G5875" i="1" s="1"/>
  <c r="C5875" i="1"/>
  <c r="N5874" i="1"/>
  <c r="K5874" i="1"/>
  <c r="J5874" i="1"/>
  <c r="F5874" i="1"/>
  <c r="E5874" i="1"/>
  <c r="C5874" i="1"/>
  <c r="N5873" i="1"/>
  <c r="K5873" i="1"/>
  <c r="J5873" i="1"/>
  <c r="F5873" i="1"/>
  <c r="E5873" i="1"/>
  <c r="C5873" i="1"/>
  <c r="N5872" i="1"/>
  <c r="K5872" i="1"/>
  <c r="J5872" i="1"/>
  <c r="F5872" i="1"/>
  <c r="E5872" i="1"/>
  <c r="C5872" i="1"/>
  <c r="N5871" i="1"/>
  <c r="K5871" i="1"/>
  <c r="J5871" i="1"/>
  <c r="F5871" i="1"/>
  <c r="E5871" i="1"/>
  <c r="G5871" i="1" s="1"/>
  <c r="C5871" i="1"/>
  <c r="N5870" i="1"/>
  <c r="K5870" i="1"/>
  <c r="J5870" i="1"/>
  <c r="F5870" i="1"/>
  <c r="E5870" i="1"/>
  <c r="C5870" i="1"/>
  <c r="N5869" i="1"/>
  <c r="K5869" i="1"/>
  <c r="J5869" i="1"/>
  <c r="F5869" i="1"/>
  <c r="E5869" i="1"/>
  <c r="G5869" i="1" s="1"/>
  <c r="C5869" i="1"/>
  <c r="N5868" i="1"/>
  <c r="K5868" i="1"/>
  <c r="J5868" i="1"/>
  <c r="F5868" i="1"/>
  <c r="E5868" i="1"/>
  <c r="G5868" i="1" s="1"/>
  <c r="C5868" i="1"/>
  <c r="N5867" i="1"/>
  <c r="K5867" i="1"/>
  <c r="J5867" i="1"/>
  <c r="F5867" i="1"/>
  <c r="E5867" i="1"/>
  <c r="G5867" i="1" s="1"/>
  <c r="C5867" i="1"/>
  <c r="N5866" i="1"/>
  <c r="K5866" i="1"/>
  <c r="J5866" i="1"/>
  <c r="F5866" i="1"/>
  <c r="E5866" i="1"/>
  <c r="C5866" i="1"/>
  <c r="N5865" i="1"/>
  <c r="K5865" i="1"/>
  <c r="J5865" i="1"/>
  <c r="F5865" i="1"/>
  <c r="E5865" i="1"/>
  <c r="C5865" i="1"/>
  <c r="N5864" i="1"/>
  <c r="K5864" i="1"/>
  <c r="J5864" i="1"/>
  <c r="F5864" i="1"/>
  <c r="E5864" i="1"/>
  <c r="C5864" i="1"/>
  <c r="N5863" i="1"/>
  <c r="K5863" i="1"/>
  <c r="J5863" i="1"/>
  <c r="F5863" i="1"/>
  <c r="E5863" i="1"/>
  <c r="C5863" i="1"/>
  <c r="N5862" i="1"/>
  <c r="K5862" i="1"/>
  <c r="J5862" i="1"/>
  <c r="F5862" i="1"/>
  <c r="E5862" i="1"/>
  <c r="C5862" i="1"/>
  <c r="N5861" i="1"/>
  <c r="K5861" i="1"/>
  <c r="J5861" i="1"/>
  <c r="F5861" i="1"/>
  <c r="E5861" i="1"/>
  <c r="C5861" i="1"/>
  <c r="N5860" i="1"/>
  <c r="K5860" i="1"/>
  <c r="J5860" i="1"/>
  <c r="F5860" i="1"/>
  <c r="E5860" i="1"/>
  <c r="C5860" i="1"/>
  <c r="N5859" i="1"/>
  <c r="K5859" i="1"/>
  <c r="J5859" i="1"/>
  <c r="F5859" i="1"/>
  <c r="E5859" i="1"/>
  <c r="C5859" i="1"/>
  <c r="N5858" i="1"/>
  <c r="K5858" i="1"/>
  <c r="J5858" i="1"/>
  <c r="F5858" i="1"/>
  <c r="E5858" i="1"/>
  <c r="C5858" i="1"/>
  <c r="N5857" i="1"/>
  <c r="K5857" i="1"/>
  <c r="J5857" i="1"/>
  <c r="F5857" i="1"/>
  <c r="E5857" i="1"/>
  <c r="C5857" i="1"/>
  <c r="N5856" i="1"/>
  <c r="K5856" i="1"/>
  <c r="J5856" i="1"/>
  <c r="F5856" i="1"/>
  <c r="E5856" i="1"/>
  <c r="C5856" i="1"/>
  <c r="N5855" i="1"/>
  <c r="K5855" i="1"/>
  <c r="J5855" i="1"/>
  <c r="F5855" i="1"/>
  <c r="E5855" i="1"/>
  <c r="C5855" i="1"/>
  <c r="N5854" i="1"/>
  <c r="K5854" i="1"/>
  <c r="J5854" i="1"/>
  <c r="F5854" i="1"/>
  <c r="E5854" i="1"/>
  <c r="C5854" i="1"/>
  <c r="N5853" i="1"/>
  <c r="K5853" i="1"/>
  <c r="J5853" i="1"/>
  <c r="F5853" i="1"/>
  <c r="E5853" i="1"/>
  <c r="C5853" i="1"/>
  <c r="N5852" i="1"/>
  <c r="K5852" i="1"/>
  <c r="J5852" i="1"/>
  <c r="F5852" i="1"/>
  <c r="E5852" i="1"/>
  <c r="C5852" i="1"/>
  <c r="N5851" i="1"/>
  <c r="K5851" i="1"/>
  <c r="J5851" i="1"/>
  <c r="F5851" i="1"/>
  <c r="E5851" i="1"/>
  <c r="C5851" i="1"/>
  <c r="N5850" i="1"/>
  <c r="K5850" i="1"/>
  <c r="J5850" i="1"/>
  <c r="F5850" i="1"/>
  <c r="E5850" i="1"/>
  <c r="C5850" i="1"/>
  <c r="N5849" i="1"/>
  <c r="K5849" i="1"/>
  <c r="J5849" i="1"/>
  <c r="F5849" i="1"/>
  <c r="E5849" i="1"/>
  <c r="C5849" i="1"/>
  <c r="N5848" i="1"/>
  <c r="K5848" i="1"/>
  <c r="J5848" i="1"/>
  <c r="F5848" i="1"/>
  <c r="E5848" i="1"/>
  <c r="C5848" i="1"/>
  <c r="N5847" i="1"/>
  <c r="K5847" i="1"/>
  <c r="J5847" i="1"/>
  <c r="F5847" i="1"/>
  <c r="E5847" i="1"/>
  <c r="C5847" i="1"/>
  <c r="N5846" i="1"/>
  <c r="K5846" i="1"/>
  <c r="J5846" i="1"/>
  <c r="F5846" i="1"/>
  <c r="E5846" i="1"/>
  <c r="C5846" i="1"/>
  <c r="N5845" i="1"/>
  <c r="K5845" i="1"/>
  <c r="J5845" i="1"/>
  <c r="F5845" i="1"/>
  <c r="E5845" i="1"/>
  <c r="C5845" i="1"/>
  <c r="N5844" i="1"/>
  <c r="K5844" i="1"/>
  <c r="J5844" i="1"/>
  <c r="F5844" i="1"/>
  <c r="E5844" i="1"/>
  <c r="C5844" i="1"/>
  <c r="N5843" i="1"/>
  <c r="K5843" i="1"/>
  <c r="J5843" i="1"/>
  <c r="F5843" i="1"/>
  <c r="E5843" i="1"/>
  <c r="C5843" i="1"/>
  <c r="N5842" i="1"/>
  <c r="K5842" i="1"/>
  <c r="J5842" i="1"/>
  <c r="F5842" i="1"/>
  <c r="E5842" i="1"/>
  <c r="C5842" i="1"/>
  <c r="N5841" i="1"/>
  <c r="K5841" i="1"/>
  <c r="J5841" i="1"/>
  <c r="F5841" i="1"/>
  <c r="E5841" i="1"/>
  <c r="C5841" i="1"/>
  <c r="N5840" i="1"/>
  <c r="K5840" i="1"/>
  <c r="J5840" i="1"/>
  <c r="F5840" i="1"/>
  <c r="E5840" i="1"/>
  <c r="C5840" i="1"/>
  <c r="N5839" i="1"/>
  <c r="K5839" i="1"/>
  <c r="J5839" i="1"/>
  <c r="F5839" i="1"/>
  <c r="E5839" i="1"/>
  <c r="C5839" i="1"/>
  <c r="N5838" i="1"/>
  <c r="K5838" i="1"/>
  <c r="J5838" i="1"/>
  <c r="F5838" i="1"/>
  <c r="E5838" i="1"/>
  <c r="C5838" i="1"/>
  <c r="N5837" i="1"/>
  <c r="K5837" i="1"/>
  <c r="J5837" i="1"/>
  <c r="F5837" i="1"/>
  <c r="E5837" i="1"/>
  <c r="C5837" i="1"/>
  <c r="N5836" i="1"/>
  <c r="K5836" i="1"/>
  <c r="J5836" i="1"/>
  <c r="F5836" i="1"/>
  <c r="E5836" i="1"/>
  <c r="C5836" i="1"/>
  <c r="N5835" i="1"/>
  <c r="K5835" i="1"/>
  <c r="J5835" i="1"/>
  <c r="F5835" i="1"/>
  <c r="E5835" i="1"/>
  <c r="C5835" i="1"/>
  <c r="N5834" i="1"/>
  <c r="K5834" i="1"/>
  <c r="J5834" i="1"/>
  <c r="F5834" i="1"/>
  <c r="E5834" i="1"/>
  <c r="C5834" i="1"/>
  <c r="N5833" i="1"/>
  <c r="K5833" i="1"/>
  <c r="J5833" i="1"/>
  <c r="F5833" i="1"/>
  <c r="E5833" i="1"/>
  <c r="C5833" i="1"/>
  <c r="N5832" i="1"/>
  <c r="K5832" i="1"/>
  <c r="J5832" i="1"/>
  <c r="F5832" i="1"/>
  <c r="E5832" i="1"/>
  <c r="C5832" i="1"/>
  <c r="N5831" i="1"/>
  <c r="K5831" i="1"/>
  <c r="J5831" i="1"/>
  <c r="F5831" i="1"/>
  <c r="E5831" i="1"/>
  <c r="C5831" i="1"/>
  <c r="N5830" i="1"/>
  <c r="K5830" i="1"/>
  <c r="J5830" i="1"/>
  <c r="F5830" i="1"/>
  <c r="E5830" i="1"/>
  <c r="C5830" i="1"/>
  <c r="N5829" i="1"/>
  <c r="K5829" i="1"/>
  <c r="J5829" i="1"/>
  <c r="F5829" i="1"/>
  <c r="E5829" i="1"/>
  <c r="C5829" i="1"/>
  <c r="N5828" i="1"/>
  <c r="K5828" i="1"/>
  <c r="J5828" i="1"/>
  <c r="F5828" i="1"/>
  <c r="E5828" i="1"/>
  <c r="C5828" i="1"/>
  <c r="N5827" i="1"/>
  <c r="K5827" i="1"/>
  <c r="J5827" i="1"/>
  <c r="F5827" i="1"/>
  <c r="E5827" i="1"/>
  <c r="C5827" i="1"/>
  <c r="N5826" i="1"/>
  <c r="K5826" i="1"/>
  <c r="J5826" i="1"/>
  <c r="F5826" i="1"/>
  <c r="E5826" i="1"/>
  <c r="C5826" i="1"/>
  <c r="N5825" i="1"/>
  <c r="K5825" i="1"/>
  <c r="J5825" i="1"/>
  <c r="F5825" i="1"/>
  <c r="E5825" i="1"/>
  <c r="C5825" i="1"/>
  <c r="N5824" i="1"/>
  <c r="K5824" i="1"/>
  <c r="J5824" i="1"/>
  <c r="F5824" i="1"/>
  <c r="E5824" i="1"/>
  <c r="C5824" i="1"/>
  <c r="N5823" i="1"/>
  <c r="K5823" i="1"/>
  <c r="J5823" i="1"/>
  <c r="F5823" i="1"/>
  <c r="E5823" i="1"/>
  <c r="C5823" i="1"/>
  <c r="N5822" i="1"/>
  <c r="K5822" i="1"/>
  <c r="J5822" i="1"/>
  <c r="F5822" i="1"/>
  <c r="E5822" i="1"/>
  <c r="C5822" i="1"/>
  <c r="N5821" i="1"/>
  <c r="K5821" i="1"/>
  <c r="J5821" i="1"/>
  <c r="F5821" i="1"/>
  <c r="E5821" i="1"/>
  <c r="C5821" i="1"/>
  <c r="N5820" i="1"/>
  <c r="K5820" i="1"/>
  <c r="J5820" i="1"/>
  <c r="F5820" i="1"/>
  <c r="E5820" i="1"/>
  <c r="C5820" i="1"/>
  <c r="N5819" i="1"/>
  <c r="K5819" i="1"/>
  <c r="J5819" i="1"/>
  <c r="F5819" i="1"/>
  <c r="E5819" i="1"/>
  <c r="C5819" i="1"/>
  <c r="N5818" i="1"/>
  <c r="K5818" i="1"/>
  <c r="J5818" i="1"/>
  <c r="F5818" i="1"/>
  <c r="E5818" i="1"/>
  <c r="C5818" i="1"/>
  <c r="N5817" i="1"/>
  <c r="K5817" i="1"/>
  <c r="J5817" i="1"/>
  <c r="F5817" i="1"/>
  <c r="E5817" i="1"/>
  <c r="C5817" i="1"/>
  <c r="N5816" i="1"/>
  <c r="K5816" i="1"/>
  <c r="J5816" i="1"/>
  <c r="F5816" i="1"/>
  <c r="E5816" i="1"/>
  <c r="C5816" i="1"/>
  <c r="N5815" i="1"/>
  <c r="K5815" i="1"/>
  <c r="J5815" i="1"/>
  <c r="F5815" i="1"/>
  <c r="E5815" i="1"/>
  <c r="C5815" i="1"/>
  <c r="N5814" i="1"/>
  <c r="K5814" i="1"/>
  <c r="J5814" i="1"/>
  <c r="F5814" i="1"/>
  <c r="E5814" i="1"/>
  <c r="C5814" i="1"/>
  <c r="N5813" i="1"/>
  <c r="K5813" i="1"/>
  <c r="J5813" i="1"/>
  <c r="F5813" i="1"/>
  <c r="E5813" i="1"/>
  <c r="C5813" i="1"/>
  <c r="N5812" i="1"/>
  <c r="K5812" i="1"/>
  <c r="J5812" i="1"/>
  <c r="F5812" i="1"/>
  <c r="E5812" i="1"/>
  <c r="C5812" i="1"/>
  <c r="N5811" i="1"/>
  <c r="K5811" i="1"/>
  <c r="J5811" i="1"/>
  <c r="F5811" i="1"/>
  <c r="E5811" i="1"/>
  <c r="C5811" i="1"/>
  <c r="N5810" i="1"/>
  <c r="K5810" i="1"/>
  <c r="J5810" i="1"/>
  <c r="F5810" i="1"/>
  <c r="E5810" i="1"/>
  <c r="C5810" i="1"/>
  <c r="N5809" i="1"/>
  <c r="K5809" i="1"/>
  <c r="J5809" i="1"/>
  <c r="F5809" i="1"/>
  <c r="E5809" i="1"/>
  <c r="C5809" i="1"/>
  <c r="N5808" i="1"/>
  <c r="K5808" i="1"/>
  <c r="J5808" i="1"/>
  <c r="F5808" i="1"/>
  <c r="E5808" i="1"/>
  <c r="C5808" i="1"/>
  <c r="N5807" i="1"/>
  <c r="K5807" i="1"/>
  <c r="J5807" i="1"/>
  <c r="F5807" i="1"/>
  <c r="E5807" i="1"/>
  <c r="C5807" i="1"/>
  <c r="N5806" i="1"/>
  <c r="K5806" i="1"/>
  <c r="J5806" i="1"/>
  <c r="F5806" i="1"/>
  <c r="E5806" i="1"/>
  <c r="C5806" i="1"/>
  <c r="N5805" i="1"/>
  <c r="K5805" i="1"/>
  <c r="J5805" i="1"/>
  <c r="F5805" i="1"/>
  <c r="E5805" i="1"/>
  <c r="C5805" i="1"/>
  <c r="N5804" i="1"/>
  <c r="K5804" i="1"/>
  <c r="J5804" i="1"/>
  <c r="F5804" i="1"/>
  <c r="E5804" i="1"/>
  <c r="C5804" i="1"/>
  <c r="N5803" i="1"/>
  <c r="K5803" i="1"/>
  <c r="J5803" i="1"/>
  <c r="F5803" i="1"/>
  <c r="E5803" i="1"/>
  <c r="C5803" i="1"/>
  <c r="N5802" i="1"/>
  <c r="K5802" i="1"/>
  <c r="J5802" i="1"/>
  <c r="F5802" i="1"/>
  <c r="E5802" i="1"/>
  <c r="C5802" i="1"/>
  <c r="N5801" i="1"/>
  <c r="K5801" i="1"/>
  <c r="J5801" i="1"/>
  <c r="F5801" i="1"/>
  <c r="E5801" i="1"/>
  <c r="C5801" i="1"/>
  <c r="N5800" i="1"/>
  <c r="K5800" i="1"/>
  <c r="J5800" i="1"/>
  <c r="F5800" i="1"/>
  <c r="E5800" i="1"/>
  <c r="C5800" i="1"/>
  <c r="N5799" i="1"/>
  <c r="K5799" i="1"/>
  <c r="J5799" i="1"/>
  <c r="F5799" i="1"/>
  <c r="E5799" i="1"/>
  <c r="C5799" i="1"/>
  <c r="N5798" i="1"/>
  <c r="K5798" i="1"/>
  <c r="J5798" i="1"/>
  <c r="F5798" i="1"/>
  <c r="E5798" i="1"/>
  <c r="C5798" i="1"/>
  <c r="N5797" i="1"/>
  <c r="K5797" i="1"/>
  <c r="J5797" i="1"/>
  <c r="F5797" i="1"/>
  <c r="E5797" i="1"/>
  <c r="C5797" i="1"/>
  <c r="N5796" i="1"/>
  <c r="K5796" i="1"/>
  <c r="J5796" i="1"/>
  <c r="F5796" i="1"/>
  <c r="E5796" i="1"/>
  <c r="C5796" i="1"/>
  <c r="N5795" i="1"/>
  <c r="K5795" i="1"/>
  <c r="J5795" i="1"/>
  <c r="F5795" i="1"/>
  <c r="E5795" i="1"/>
  <c r="C5795" i="1"/>
  <c r="N5794" i="1"/>
  <c r="K5794" i="1"/>
  <c r="J5794" i="1"/>
  <c r="F5794" i="1"/>
  <c r="E5794" i="1"/>
  <c r="C5794" i="1"/>
  <c r="N5793" i="1"/>
  <c r="K5793" i="1"/>
  <c r="J5793" i="1"/>
  <c r="F5793" i="1"/>
  <c r="E5793" i="1"/>
  <c r="C5793" i="1"/>
  <c r="N5792" i="1"/>
  <c r="K5792" i="1"/>
  <c r="J5792" i="1"/>
  <c r="F5792" i="1"/>
  <c r="E5792" i="1"/>
  <c r="C5792" i="1"/>
  <c r="N5791" i="1"/>
  <c r="K5791" i="1"/>
  <c r="J5791" i="1"/>
  <c r="F5791" i="1"/>
  <c r="E5791" i="1"/>
  <c r="C5791" i="1"/>
  <c r="N5790" i="1"/>
  <c r="K5790" i="1"/>
  <c r="J5790" i="1"/>
  <c r="F5790" i="1"/>
  <c r="E5790" i="1"/>
  <c r="C5790" i="1"/>
  <c r="N5789" i="1"/>
  <c r="K5789" i="1"/>
  <c r="J5789" i="1"/>
  <c r="F5789" i="1"/>
  <c r="E5789" i="1"/>
  <c r="C5789" i="1"/>
  <c r="N5788" i="1"/>
  <c r="K5788" i="1"/>
  <c r="J5788" i="1"/>
  <c r="F5788" i="1"/>
  <c r="E5788" i="1"/>
  <c r="C5788" i="1"/>
  <c r="N5787" i="1"/>
  <c r="K5787" i="1"/>
  <c r="J5787" i="1"/>
  <c r="F5787" i="1"/>
  <c r="E5787" i="1"/>
  <c r="C5787" i="1"/>
  <c r="N5786" i="1"/>
  <c r="K5786" i="1"/>
  <c r="J5786" i="1"/>
  <c r="F5786" i="1"/>
  <c r="E5786" i="1"/>
  <c r="C5786" i="1"/>
  <c r="N5785" i="1"/>
  <c r="K5785" i="1"/>
  <c r="J5785" i="1"/>
  <c r="F5785" i="1"/>
  <c r="E5785" i="1"/>
  <c r="C5785" i="1"/>
  <c r="N5784" i="1"/>
  <c r="K5784" i="1"/>
  <c r="J5784" i="1"/>
  <c r="F5784" i="1"/>
  <c r="E5784" i="1"/>
  <c r="C5784" i="1"/>
  <c r="N5783" i="1"/>
  <c r="K5783" i="1"/>
  <c r="J5783" i="1"/>
  <c r="F5783" i="1"/>
  <c r="E5783" i="1"/>
  <c r="C5783" i="1"/>
  <c r="N5782" i="1"/>
  <c r="K5782" i="1"/>
  <c r="J5782" i="1"/>
  <c r="F5782" i="1"/>
  <c r="E5782" i="1"/>
  <c r="C5782" i="1"/>
  <c r="N5781" i="1"/>
  <c r="K5781" i="1"/>
  <c r="J5781" i="1"/>
  <c r="F5781" i="1"/>
  <c r="E5781" i="1"/>
  <c r="C5781" i="1"/>
  <c r="N5780" i="1"/>
  <c r="K5780" i="1"/>
  <c r="J5780" i="1"/>
  <c r="F5780" i="1"/>
  <c r="E5780" i="1"/>
  <c r="C5780" i="1"/>
  <c r="N5779" i="1"/>
  <c r="K5779" i="1"/>
  <c r="J5779" i="1"/>
  <c r="F5779" i="1"/>
  <c r="E5779" i="1"/>
  <c r="C5779" i="1"/>
  <c r="N5778" i="1"/>
  <c r="K5778" i="1"/>
  <c r="J5778" i="1"/>
  <c r="F5778" i="1"/>
  <c r="E5778" i="1"/>
  <c r="C5778" i="1"/>
  <c r="N5777" i="1"/>
  <c r="K5777" i="1"/>
  <c r="J5777" i="1"/>
  <c r="F5777" i="1"/>
  <c r="E5777" i="1"/>
  <c r="C5777" i="1"/>
  <c r="N5776" i="1"/>
  <c r="K5776" i="1"/>
  <c r="J5776" i="1"/>
  <c r="F5776" i="1"/>
  <c r="E5776" i="1"/>
  <c r="C5776" i="1"/>
  <c r="N5775" i="1"/>
  <c r="K5775" i="1"/>
  <c r="J5775" i="1"/>
  <c r="F5775" i="1"/>
  <c r="E5775" i="1"/>
  <c r="C5775" i="1"/>
  <c r="N5774" i="1"/>
  <c r="K5774" i="1"/>
  <c r="J5774" i="1"/>
  <c r="F5774" i="1"/>
  <c r="E5774" i="1"/>
  <c r="C5774" i="1"/>
  <c r="N5773" i="1"/>
  <c r="K5773" i="1"/>
  <c r="J5773" i="1"/>
  <c r="F5773" i="1"/>
  <c r="E5773" i="1"/>
  <c r="C5773" i="1"/>
  <c r="N5772" i="1"/>
  <c r="K5772" i="1"/>
  <c r="J5772" i="1"/>
  <c r="F5772" i="1"/>
  <c r="E5772" i="1"/>
  <c r="C5772" i="1"/>
  <c r="N5771" i="1"/>
  <c r="K5771" i="1"/>
  <c r="J5771" i="1"/>
  <c r="F5771" i="1"/>
  <c r="E5771" i="1"/>
  <c r="C5771" i="1"/>
  <c r="N5770" i="1"/>
  <c r="K5770" i="1"/>
  <c r="J5770" i="1"/>
  <c r="F5770" i="1"/>
  <c r="E5770" i="1"/>
  <c r="C5770" i="1"/>
  <c r="N5769" i="1"/>
  <c r="K5769" i="1"/>
  <c r="J5769" i="1"/>
  <c r="F5769" i="1"/>
  <c r="E5769" i="1"/>
  <c r="C5769" i="1"/>
  <c r="N5768" i="1"/>
  <c r="K5768" i="1"/>
  <c r="J5768" i="1"/>
  <c r="F5768" i="1"/>
  <c r="E5768" i="1"/>
  <c r="C5768" i="1"/>
  <c r="N5767" i="1"/>
  <c r="K5767" i="1"/>
  <c r="J5767" i="1"/>
  <c r="F5767" i="1"/>
  <c r="E5767" i="1"/>
  <c r="C5767" i="1"/>
  <c r="N5766" i="1"/>
  <c r="K5766" i="1"/>
  <c r="J5766" i="1"/>
  <c r="F5766" i="1"/>
  <c r="E5766" i="1"/>
  <c r="C5766" i="1"/>
  <c r="N5765" i="1"/>
  <c r="K5765" i="1"/>
  <c r="J5765" i="1"/>
  <c r="F5765" i="1"/>
  <c r="E5765" i="1"/>
  <c r="C5765" i="1"/>
  <c r="N5764" i="1"/>
  <c r="K5764" i="1"/>
  <c r="J5764" i="1"/>
  <c r="F5764" i="1"/>
  <c r="E5764" i="1"/>
  <c r="C5764" i="1"/>
  <c r="N5763" i="1"/>
  <c r="K5763" i="1"/>
  <c r="J5763" i="1"/>
  <c r="F5763" i="1"/>
  <c r="E5763" i="1"/>
  <c r="C5763" i="1"/>
  <c r="N5762" i="1"/>
  <c r="K5762" i="1"/>
  <c r="J5762" i="1"/>
  <c r="F5762" i="1"/>
  <c r="E5762" i="1"/>
  <c r="C5762" i="1"/>
  <c r="N5761" i="1"/>
  <c r="K5761" i="1"/>
  <c r="J5761" i="1"/>
  <c r="F5761" i="1"/>
  <c r="E5761" i="1"/>
  <c r="C5761" i="1"/>
  <c r="N5760" i="1"/>
  <c r="K5760" i="1"/>
  <c r="J5760" i="1"/>
  <c r="F5760" i="1"/>
  <c r="E5760" i="1"/>
  <c r="C5760" i="1"/>
  <c r="N5759" i="1"/>
  <c r="K5759" i="1"/>
  <c r="J5759" i="1"/>
  <c r="F5759" i="1"/>
  <c r="E5759" i="1"/>
  <c r="C5759" i="1"/>
  <c r="N5758" i="1"/>
  <c r="K5758" i="1"/>
  <c r="J5758" i="1"/>
  <c r="F5758" i="1"/>
  <c r="E5758" i="1"/>
  <c r="C5758" i="1"/>
  <c r="N5757" i="1"/>
  <c r="K5757" i="1"/>
  <c r="J5757" i="1"/>
  <c r="F5757" i="1"/>
  <c r="E5757" i="1"/>
  <c r="C5757" i="1"/>
  <c r="N5756" i="1"/>
  <c r="K5756" i="1"/>
  <c r="J5756" i="1"/>
  <c r="F5756" i="1"/>
  <c r="E5756" i="1"/>
  <c r="C5756" i="1"/>
  <c r="N5755" i="1"/>
  <c r="K5755" i="1"/>
  <c r="J5755" i="1"/>
  <c r="F5755" i="1"/>
  <c r="E5755" i="1"/>
  <c r="C5755" i="1"/>
  <c r="N5754" i="1"/>
  <c r="K5754" i="1"/>
  <c r="J5754" i="1"/>
  <c r="F5754" i="1"/>
  <c r="E5754" i="1"/>
  <c r="C5754" i="1"/>
  <c r="N5753" i="1"/>
  <c r="K5753" i="1"/>
  <c r="J5753" i="1"/>
  <c r="F5753" i="1"/>
  <c r="E5753" i="1"/>
  <c r="C5753" i="1"/>
  <c r="N5752" i="1"/>
  <c r="K5752" i="1"/>
  <c r="J5752" i="1"/>
  <c r="F5752" i="1"/>
  <c r="E5752" i="1"/>
  <c r="C5752" i="1"/>
  <c r="N5751" i="1"/>
  <c r="K5751" i="1"/>
  <c r="J5751" i="1"/>
  <c r="F5751" i="1"/>
  <c r="E5751" i="1"/>
  <c r="C5751" i="1"/>
  <c r="N5750" i="1"/>
  <c r="K5750" i="1"/>
  <c r="J5750" i="1"/>
  <c r="F5750" i="1"/>
  <c r="E5750" i="1"/>
  <c r="C5750" i="1"/>
  <c r="N5749" i="1"/>
  <c r="K5749" i="1"/>
  <c r="J5749" i="1"/>
  <c r="F5749" i="1"/>
  <c r="E5749" i="1"/>
  <c r="C5749" i="1"/>
  <c r="N5748" i="1"/>
  <c r="K5748" i="1"/>
  <c r="J5748" i="1"/>
  <c r="F5748" i="1"/>
  <c r="E5748" i="1"/>
  <c r="C5748" i="1"/>
  <c r="N5747" i="1"/>
  <c r="K5747" i="1"/>
  <c r="J5747" i="1"/>
  <c r="F5747" i="1"/>
  <c r="E5747" i="1"/>
  <c r="C5747" i="1"/>
  <c r="N5746" i="1"/>
  <c r="K5746" i="1"/>
  <c r="J5746" i="1"/>
  <c r="F5746" i="1"/>
  <c r="E5746" i="1"/>
  <c r="C5746" i="1"/>
  <c r="N5745" i="1"/>
  <c r="K5745" i="1"/>
  <c r="J5745" i="1"/>
  <c r="F5745" i="1"/>
  <c r="E5745" i="1"/>
  <c r="C5745" i="1"/>
  <c r="N5744" i="1"/>
  <c r="K5744" i="1"/>
  <c r="J5744" i="1"/>
  <c r="F5744" i="1"/>
  <c r="E5744" i="1"/>
  <c r="C5744" i="1"/>
  <c r="N5743" i="1"/>
  <c r="K5743" i="1"/>
  <c r="J5743" i="1"/>
  <c r="F5743" i="1"/>
  <c r="E5743" i="1"/>
  <c r="C5743" i="1"/>
  <c r="N5742" i="1"/>
  <c r="K5742" i="1"/>
  <c r="J5742" i="1"/>
  <c r="F5742" i="1"/>
  <c r="E5742" i="1"/>
  <c r="C5742" i="1"/>
  <c r="N5741" i="1"/>
  <c r="K5741" i="1"/>
  <c r="J5741" i="1"/>
  <c r="F5741" i="1"/>
  <c r="E5741" i="1"/>
  <c r="C5741" i="1"/>
  <c r="N5740" i="1"/>
  <c r="K5740" i="1"/>
  <c r="J5740" i="1"/>
  <c r="F5740" i="1"/>
  <c r="E5740" i="1"/>
  <c r="C5740" i="1"/>
  <c r="N5739" i="1"/>
  <c r="K5739" i="1"/>
  <c r="J5739" i="1"/>
  <c r="F5739" i="1"/>
  <c r="E5739" i="1"/>
  <c r="C5739" i="1"/>
  <c r="N5738" i="1"/>
  <c r="K5738" i="1"/>
  <c r="J5738" i="1"/>
  <c r="F5738" i="1"/>
  <c r="E5738" i="1"/>
  <c r="C5738" i="1"/>
  <c r="N5737" i="1"/>
  <c r="K5737" i="1"/>
  <c r="J5737" i="1"/>
  <c r="F5737" i="1"/>
  <c r="E5737" i="1"/>
  <c r="C5737" i="1"/>
  <c r="N5736" i="1"/>
  <c r="K5736" i="1"/>
  <c r="J5736" i="1"/>
  <c r="F5736" i="1"/>
  <c r="E5736" i="1"/>
  <c r="C5736" i="1"/>
  <c r="N5735" i="1"/>
  <c r="K5735" i="1"/>
  <c r="J5735" i="1"/>
  <c r="F5735" i="1"/>
  <c r="E5735" i="1"/>
  <c r="C5735" i="1"/>
  <c r="N5734" i="1"/>
  <c r="K5734" i="1"/>
  <c r="J5734" i="1"/>
  <c r="F5734" i="1"/>
  <c r="E5734" i="1"/>
  <c r="C5734" i="1"/>
  <c r="N5733" i="1"/>
  <c r="K5733" i="1"/>
  <c r="J5733" i="1"/>
  <c r="F5733" i="1"/>
  <c r="E5733" i="1"/>
  <c r="C5733" i="1"/>
  <c r="N5732" i="1"/>
  <c r="K5732" i="1"/>
  <c r="J5732" i="1"/>
  <c r="F5732" i="1"/>
  <c r="E5732" i="1"/>
  <c r="C5732" i="1"/>
  <c r="N5731" i="1"/>
  <c r="K5731" i="1"/>
  <c r="J5731" i="1"/>
  <c r="F5731" i="1"/>
  <c r="E5731" i="1"/>
  <c r="C5731" i="1"/>
  <c r="N5730" i="1"/>
  <c r="K5730" i="1"/>
  <c r="J5730" i="1"/>
  <c r="F5730" i="1"/>
  <c r="E5730" i="1"/>
  <c r="C5730" i="1"/>
  <c r="N5729" i="1"/>
  <c r="K5729" i="1"/>
  <c r="J5729" i="1"/>
  <c r="F5729" i="1"/>
  <c r="E5729" i="1"/>
  <c r="C5729" i="1"/>
  <c r="N5728" i="1"/>
  <c r="K5728" i="1"/>
  <c r="J5728" i="1"/>
  <c r="F5728" i="1"/>
  <c r="E5728" i="1"/>
  <c r="C5728" i="1"/>
  <c r="N5727" i="1"/>
  <c r="K5727" i="1"/>
  <c r="J5727" i="1"/>
  <c r="F5727" i="1"/>
  <c r="E5727" i="1"/>
  <c r="C5727" i="1"/>
  <c r="N5726" i="1"/>
  <c r="K5726" i="1"/>
  <c r="J5726" i="1"/>
  <c r="F5726" i="1"/>
  <c r="E5726" i="1"/>
  <c r="C5726" i="1"/>
  <c r="N5725" i="1"/>
  <c r="K5725" i="1"/>
  <c r="J5725" i="1"/>
  <c r="F5725" i="1"/>
  <c r="E5725" i="1"/>
  <c r="C5725" i="1"/>
  <c r="N5724" i="1"/>
  <c r="K5724" i="1"/>
  <c r="J5724" i="1"/>
  <c r="F5724" i="1"/>
  <c r="E5724" i="1"/>
  <c r="C5724" i="1"/>
  <c r="N5723" i="1"/>
  <c r="K5723" i="1"/>
  <c r="J5723" i="1"/>
  <c r="F5723" i="1"/>
  <c r="E5723" i="1"/>
  <c r="C5723" i="1"/>
  <c r="N5722" i="1"/>
  <c r="K5722" i="1"/>
  <c r="J5722" i="1"/>
  <c r="F5722" i="1"/>
  <c r="E5722" i="1"/>
  <c r="C5722" i="1"/>
  <c r="N5721" i="1"/>
  <c r="K5721" i="1"/>
  <c r="J5721" i="1"/>
  <c r="F5721" i="1"/>
  <c r="E5721" i="1"/>
  <c r="C5721" i="1"/>
  <c r="N5720" i="1"/>
  <c r="K5720" i="1"/>
  <c r="J5720" i="1"/>
  <c r="F5720" i="1"/>
  <c r="E5720" i="1"/>
  <c r="C5720" i="1"/>
  <c r="N5719" i="1"/>
  <c r="K5719" i="1"/>
  <c r="J5719" i="1"/>
  <c r="F5719" i="1"/>
  <c r="E5719" i="1"/>
  <c r="C5719" i="1"/>
  <c r="N5718" i="1"/>
  <c r="K5718" i="1"/>
  <c r="J5718" i="1"/>
  <c r="F5718" i="1"/>
  <c r="E5718" i="1"/>
  <c r="C5718" i="1"/>
  <c r="N5717" i="1"/>
  <c r="K5717" i="1"/>
  <c r="J5717" i="1"/>
  <c r="F5717" i="1"/>
  <c r="E5717" i="1"/>
  <c r="C5717" i="1"/>
  <c r="N5716" i="1"/>
  <c r="K5716" i="1"/>
  <c r="J5716" i="1"/>
  <c r="F5716" i="1"/>
  <c r="E5716" i="1"/>
  <c r="C5716" i="1"/>
  <c r="N5715" i="1"/>
  <c r="K5715" i="1"/>
  <c r="J5715" i="1"/>
  <c r="F5715" i="1"/>
  <c r="E5715" i="1"/>
  <c r="C5715" i="1"/>
  <c r="N5714" i="1"/>
  <c r="K5714" i="1"/>
  <c r="J5714" i="1"/>
  <c r="F5714" i="1"/>
  <c r="E5714" i="1"/>
  <c r="C5714" i="1"/>
  <c r="N5713" i="1"/>
  <c r="K5713" i="1"/>
  <c r="J5713" i="1"/>
  <c r="F5713" i="1"/>
  <c r="E5713" i="1"/>
  <c r="C5713" i="1"/>
  <c r="N5712" i="1"/>
  <c r="K5712" i="1"/>
  <c r="J5712" i="1"/>
  <c r="F5712" i="1"/>
  <c r="E5712" i="1"/>
  <c r="C5712" i="1"/>
  <c r="N5711" i="1"/>
  <c r="K5711" i="1"/>
  <c r="J5711" i="1"/>
  <c r="F5711" i="1"/>
  <c r="E5711" i="1"/>
  <c r="C5711" i="1"/>
  <c r="N5710" i="1"/>
  <c r="K5710" i="1"/>
  <c r="J5710" i="1"/>
  <c r="F5710" i="1"/>
  <c r="E5710" i="1"/>
  <c r="C5710" i="1"/>
  <c r="N5709" i="1"/>
  <c r="K5709" i="1"/>
  <c r="J5709" i="1"/>
  <c r="F5709" i="1"/>
  <c r="E5709" i="1"/>
  <c r="C5709" i="1"/>
  <c r="N5708" i="1"/>
  <c r="K5708" i="1"/>
  <c r="J5708" i="1"/>
  <c r="F5708" i="1"/>
  <c r="E5708" i="1"/>
  <c r="C5708" i="1"/>
  <c r="N5707" i="1"/>
  <c r="K5707" i="1"/>
  <c r="J5707" i="1"/>
  <c r="F5707" i="1"/>
  <c r="E5707" i="1"/>
  <c r="C5707" i="1"/>
  <c r="N5706" i="1"/>
  <c r="K5706" i="1"/>
  <c r="J5706" i="1"/>
  <c r="F5706" i="1"/>
  <c r="E5706" i="1"/>
  <c r="C5706" i="1"/>
  <c r="N5705" i="1"/>
  <c r="K5705" i="1"/>
  <c r="J5705" i="1"/>
  <c r="F5705" i="1"/>
  <c r="E5705" i="1"/>
  <c r="C5705" i="1"/>
  <c r="N5704" i="1"/>
  <c r="K5704" i="1"/>
  <c r="J5704" i="1"/>
  <c r="F5704" i="1"/>
  <c r="E5704" i="1"/>
  <c r="C5704" i="1"/>
  <c r="N5703" i="1"/>
  <c r="K5703" i="1"/>
  <c r="J5703" i="1"/>
  <c r="F5703" i="1"/>
  <c r="E5703" i="1"/>
  <c r="C5703" i="1"/>
  <c r="N5702" i="1"/>
  <c r="K5702" i="1"/>
  <c r="J5702" i="1"/>
  <c r="F5702" i="1"/>
  <c r="E5702" i="1"/>
  <c r="C5702" i="1"/>
  <c r="N5701" i="1"/>
  <c r="K5701" i="1"/>
  <c r="J5701" i="1"/>
  <c r="F5701" i="1"/>
  <c r="E5701" i="1"/>
  <c r="C5701" i="1"/>
  <c r="N5700" i="1"/>
  <c r="K5700" i="1"/>
  <c r="J5700" i="1"/>
  <c r="F5700" i="1"/>
  <c r="E5700" i="1"/>
  <c r="C5700" i="1"/>
  <c r="N5699" i="1"/>
  <c r="K5699" i="1"/>
  <c r="J5699" i="1"/>
  <c r="F5699" i="1"/>
  <c r="E5699" i="1"/>
  <c r="C5699" i="1"/>
  <c r="N5698" i="1"/>
  <c r="K5698" i="1"/>
  <c r="J5698" i="1"/>
  <c r="F5698" i="1"/>
  <c r="E5698" i="1"/>
  <c r="G5698" i="1" s="1"/>
  <c r="C5698" i="1"/>
  <c r="N5697" i="1"/>
  <c r="K5697" i="1"/>
  <c r="J5697" i="1"/>
  <c r="F5697" i="1"/>
  <c r="E5697" i="1"/>
  <c r="C5697" i="1"/>
  <c r="N5696" i="1"/>
  <c r="K5696" i="1"/>
  <c r="J5696" i="1"/>
  <c r="F5696" i="1"/>
  <c r="E5696" i="1"/>
  <c r="C5696" i="1"/>
  <c r="N5695" i="1"/>
  <c r="K5695" i="1"/>
  <c r="J5695" i="1"/>
  <c r="F5695" i="1"/>
  <c r="E5695" i="1"/>
  <c r="G5695" i="1" s="1"/>
  <c r="C5695" i="1"/>
  <c r="N5694" i="1"/>
  <c r="K5694" i="1"/>
  <c r="J5694" i="1"/>
  <c r="F5694" i="1"/>
  <c r="E5694" i="1"/>
  <c r="G5694" i="1" s="1"/>
  <c r="C5694" i="1"/>
  <c r="N5693" i="1"/>
  <c r="K5693" i="1"/>
  <c r="J5693" i="1"/>
  <c r="F5693" i="1"/>
  <c r="E5693" i="1"/>
  <c r="C5693" i="1"/>
  <c r="N5692" i="1"/>
  <c r="K5692" i="1"/>
  <c r="J5692" i="1"/>
  <c r="F5692" i="1"/>
  <c r="E5692" i="1"/>
  <c r="G5692" i="1" s="1"/>
  <c r="C5692" i="1"/>
  <c r="N5691" i="1"/>
  <c r="K5691" i="1"/>
  <c r="J5691" i="1"/>
  <c r="F5691" i="1"/>
  <c r="E5691" i="1"/>
  <c r="G5691" i="1" s="1"/>
  <c r="C5691" i="1"/>
  <c r="N5690" i="1"/>
  <c r="K5690" i="1"/>
  <c r="J5690" i="1"/>
  <c r="F5690" i="1"/>
  <c r="E5690" i="1"/>
  <c r="G5690" i="1" s="1"/>
  <c r="C5690" i="1"/>
  <c r="N5689" i="1"/>
  <c r="K5689" i="1"/>
  <c r="J5689" i="1"/>
  <c r="F5689" i="1"/>
  <c r="E5689" i="1"/>
  <c r="G5689" i="1" s="1"/>
  <c r="C5689" i="1"/>
  <c r="N5688" i="1"/>
  <c r="K5688" i="1"/>
  <c r="J5688" i="1"/>
  <c r="F5688" i="1"/>
  <c r="E5688" i="1"/>
  <c r="C5688" i="1"/>
  <c r="N5687" i="1"/>
  <c r="K5687" i="1"/>
  <c r="J5687" i="1"/>
  <c r="F5687" i="1"/>
  <c r="E5687" i="1"/>
  <c r="G5687" i="1" s="1"/>
  <c r="C5687" i="1"/>
  <c r="N5686" i="1"/>
  <c r="K5686" i="1"/>
  <c r="J5686" i="1"/>
  <c r="F5686" i="1"/>
  <c r="E5686" i="1"/>
  <c r="G5686" i="1" s="1"/>
  <c r="C5686" i="1"/>
  <c r="N5685" i="1"/>
  <c r="K5685" i="1"/>
  <c r="J5685" i="1"/>
  <c r="F5685" i="1"/>
  <c r="E5685" i="1"/>
  <c r="C5685" i="1"/>
  <c r="N5684" i="1"/>
  <c r="K5684" i="1"/>
  <c r="J5684" i="1"/>
  <c r="F5684" i="1"/>
  <c r="E5684" i="1"/>
  <c r="G5684" i="1" s="1"/>
  <c r="C5684" i="1"/>
  <c r="N5683" i="1"/>
  <c r="K5683" i="1"/>
  <c r="J5683" i="1"/>
  <c r="F5683" i="1"/>
  <c r="E5683" i="1"/>
  <c r="G5683" i="1" s="1"/>
  <c r="C5683" i="1"/>
  <c r="N5682" i="1"/>
  <c r="K5682" i="1"/>
  <c r="J5682" i="1"/>
  <c r="F5682" i="1"/>
  <c r="E5682" i="1"/>
  <c r="G5682" i="1" s="1"/>
  <c r="C5682" i="1"/>
  <c r="N5681" i="1"/>
  <c r="K5681" i="1"/>
  <c r="J5681" i="1"/>
  <c r="F5681" i="1"/>
  <c r="E5681" i="1"/>
  <c r="G5681" i="1" s="1"/>
  <c r="C5681" i="1"/>
  <c r="N5680" i="1"/>
  <c r="K5680" i="1"/>
  <c r="J5680" i="1"/>
  <c r="F5680" i="1"/>
  <c r="E5680" i="1"/>
  <c r="C5680" i="1"/>
  <c r="N5679" i="1"/>
  <c r="K5679" i="1"/>
  <c r="J5679" i="1"/>
  <c r="F5679" i="1"/>
  <c r="E5679" i="1"/>
  <c r="G5679" i="1" s="1"/>
  <c r="C5679" i="1"/>
  <c r="N5678" i="1"/>
  <c r="K5678" i="1"/>
  <c r="J5678" i="1"/>
  <c r="F5678" i="1"/>
  <c r="E5678" i="1"/>
  <c r="G5678" i="1" s="1"/>
  <c r="C5678" i="1"/>
  <c r="N5677" i="1"/>
  <c r="K5677" i="1"/>
  <c r="J5677" i="1"/>
  <c r="F5677" i="1"/>
  <c r="E5677" i="1"/>
  <c r="C5677" i="1"/>
  <c r="N5676" i="1"/>
  <c r="K5676" i="1"/>
  <c r="J5676" i="1"/>
  <c r="F5676" i="1"/>
  <c r="E5676" i="1"/>
  <c r="G5676" i="1" s="1"/>
  <c r="C5676" i="1"/>
  <c r="N5675" i="1"/>
  <c r="K5675" i="1"/>
  <c r="J5675" i="1"/>
  <c r="F5675" i="1"/>
  <c r="E5675" i="1"/>
  <c r="G5675" i="1" s="1"/>
  <c r="C5675" i="1"/>
  <c r="N5674" i="1"/>
  <c r="K5674" i="1"/>
  <c r="J5674" i="1"/>
  <c r="F5674" i="1"/>
  <c r="E5674" i="1"/>
  <c r="G5674" i="1" s="1"/>
  <c r="C5674" i="1"/>
  <c r="N5673" i="1"/>
  <c r="K5673" i="1"/>
  <c r="J5673" i="1"/>
  <c r="F5673" i="1"/>
  <c r="E5673" i="1"/>
  <c r="C5673" i="1"/>
  <c r="N5672" i="1"/>
  <c r="K5672" i="1"/>
  <c r="J5672" i="1"/>
  <c r="F5672" i="1"/>
  <c r="E5672" i="1"/>
  <c r="G5672" i="1" s="1"/>
  <c r="C5672" i="1"/>
  <c r="N5671" i="1"/>
  <c r="K5671" i="1"/>
  <c r="J5671" i="1"/>
  <c r="F5671" i="1"/>
  <c r="E5671" i="1"/>
  <c r="G5671" i="1" s="1"/>
  <c r="C5671" i="1"/>
  <c r="N5670" i="1"/>
  <c r="K5670" i="1"/>
  <c r="J5670" i="1"/>
  <c r="F5670" i="1"/>
  <c r="E5670" i="1"/>
  <c r="G5670" i="1" s="1"/>
  <c r="C5670" i="1"/>
  <c r="N5669" i="1"/>
  <c r="K5669" i="1"/>
  <c r="J5669" i="1"/>
  <c r="F5669" i="1"/>
  <c r="E5669" i="1"/>
  <c r="C5669" i="1"/>
  <c r="N5668" i="1"/>
  <c r="K5668" i="1"/>
  <c r="J5668" i="1"/>
  <c r="F5668" i="1"/>
  <c r="E5668" i="1"/>
  <c r="G5668" i="1" s="1"/>
  <c r="C5668" i="1"/>
  <c r="N5667" i="1"/>
  <c r="K5667" i="1"/>
  <c r="J5667" i="1"/>
  <c r="F5667" i="1"/>
  <c r="E5667" i="1"/>
  <c r="G5667" i="1" s="1"/>
  <c r="C5667" i="1"/>
  <c r="N5666" i="1"/>
  <c r="K5666" i="1"/>
  <c r="J5666" i="1"/>
  <c r="F5666" i="1"/>
  <c r="E5666" i="1"/>
  <c r="G5666" i="1" s="1"/>
  <c r="C5666" i="1"/>
  <c r="N5665" i="1"/>
  <c r="K5665" i="1"/>
  <c r="J5665" i="1"/>
  <c r="F5665" i="1"/>
  <c r="E5665" i="1"/>
  <c r="C5665" i="1"/>
  <c r="N5664" i="1"/>
  <c r="K5664" i="1"/>
  <c r="J5664" i="1"/>
  <c r="F5664" i="1"/>
  <c r="E5664" i="1"/>
  <c r="G5664" i="1" s="1"/>
  <c r="C5664" i="1"/>
  <c r="N5663" i="1"/>
  <c r="K5663" i="1"/>
  <c r="J5663" i="1"/>
  <c r="F5663" i="1"/>
  <c r="E5663" i="1"/>
  <c r="G5663" i="1" s="1"/>
  <c r="C5663" i="1"/>
  <c r="N5662" i="1"/>
  <c r="K5662" i="1"/>
  <c r="J5662" i="1"/>
  <c r="F5662" i="1"/>
  <c r="E5662" i="1"/>
  <c r="G5662" i="1" s="1"/>
  <c r="C5662" i="1"/>
  <c r="N5661" i="1"/>
  <c r="K5661" i="1"/>
  <c r="J5661" i="1"/>
  <c r="F5661" i="1"/>
  <c r="E5661" i="1"/>
  <c r="C5661" i="1"/>
  <c r="N5660" i="1"/>
  <c r="K5660" i="1"/>
  <c r="J5660" i="1"/>
  <c r="F5660" i="1"/>
  <c r="E5660" i="1"/>
  <c r="G5660" i="1" s="1"/>
  <c r="C5660" i="1"/>
  <c r="N5659" i="1"/>
  <c r="K5659" i="1"/>
  <c r="J5659" i="1"/>
  <c r="F5659" i="1"/>
  <c r="E5659" i="1"/>
  <c r="G5659" i="1" s="1"/>
  <c r="C5659" i="1"/>
  <c r="N5658" i="1"/>
  <c r="K5658" i="1"/>
  <c r="J5658" i="1"/>
  <c r="F5658" i="1"/>
  <c r="E5658" i="1"/>
  <c r="G5658" i="1" s="1"/>
  <c r="C5658" i="1"/>
  <c r="N5657" i="1"/>
  <c r="K5657" i="1"/>
  <c r="J5657" i="1"/>
  <c r="F5657" i="1"/>
  <c r="E5657" i="1"/>
  <c r="G5657" i="1" s="1"/>
  <c r="C5657" i="1"/>
  <c r="N5656" i="1"/>
  <c r="K5656" i="1"/>
  <c r="J5656" i="1"/>
  <c r="F5656" i="1"/>
  <c r="E5656" i="1"/>
  <c r="C5656" i="1"/>
  <c r="N5655" i="1"/>
  <c r="K5655" i="1"/>
  <c r="J5655" i="1"/>
  <c r="F5655" i="1"/>
  <c r="E5655" i="1"/>
  <c r="G5655" i="1" s="1"/>
  <c r="C5655" i="1"/>
  <c r="N5654" i="1"/>
  <c r="K5654" i="1"/>
  <c r="J5654" i="1"/>
  <c r="F5654" i="1"/>
  <c r="E5654" i="1"/>
  <c r="G5654" i="1" s="1"/>
  <c r="C5654" i="1"/>
  <c r="N5653" i="1"/>
  <c r="K5653" i="1"/>
  <c r="J5653" i="1"/>
  <c r="F5653" i="1"/>
  <c r="E5653" i="1"/>
  <c r="C5653" i="1"/>
  <c r="N5652" i="1"/>
  <c r="K5652" i="1"/>
  <c r="J5652" i="1"/>
  <c r="F5652" i="1"/>
  <c r="E5652" i="1"/>
  <c r="G5652" i="1" s="1"/>
  <c r="C5652" i="1"/>
  <c r="N5651" i="1"/>
  <c r="K5651" i="1"/>
  <c r="J5651" i="1"/>
  <c r="F5651" i="1"/>
  <c r="E5651" i="1"/>
  <c r="G5651" i="1" s="1"/>
  <c r="C5651" i="1"/>
  <c r="N5650" i="1"/>
  <c r="K5650" i="1"/>
  <c r="J5650" i="1"/>
  <c r="F5650" i="1"/>
  <c r="E5650" i="1"/>
  <c r="G5650" i="1" s="1"/>
  <c r="C5650" i="1"/>
  <c r="N5649" i="1"/>
  <c r="K5649" i="1"/>
  <c r="J5649" i="1"/>
  <c r="F5649" i="1"/>
  <c r="E5649" i="1"/>
  <c r="G5649" i="1" s="1"/>
  <c r="C5649" i="1"/>
  <c r="N5648" i="1"/>
  <c r="K5648" i="1"/>
  <c r="J5648" i="1"/>
  <c r="F5648" i="1"/>
  <c r="E5648" i="1"/>
  <c r="C5648" i="1"/>
  <c r="N5647" i="1"/>
  <c r="K5647" i="1"/>
  <c r="J5647" i="1"/>
  <c r="F5647" i="1"/>
  <c r="E5647" i="1"/>
  <c r="G5647" i="1" s="1"/>
  <c r="C5647" i="1"/>
  <c r="N5646" i="1"/>
  <c r="K5646" i="1"/>
  <c r="J5646" i="1"/>
  <c r="F5646" i="1"/>
  <c r="E5646" i="1"/>
  <c r="G5646" i="1" s="1"/>
  <c r="C5646" i="1"/>
  <c r="N5645" i="1"/>
  <c r="K5645" i="1"/>
  <c r="J5645" i="1"/>
  <c r="F5645" i="1"/>
  <c r="E5645" i="1"/>
  <c r="C5645" i="1"/>
  <c r="N5644" i="1"/>
  <c r="K5644" i="1"/>
  <c r="J5644" i="1"/>
  <c r="F5644" i="1"/>
  <c r="E5644" i="1"/>
  <c r="G5644" i="1" s="1"/>
  <c r="C5644" i="1"/>
  <c r="N5643" i="1"/>
  <c r="K5643" i="1"/>
  <c r="J5643" i="1"/>
  <c r="F5643" i="1"/>
  <c r="E5643" i="1"/>
  <c r="G5643" i="1" s="1"/>
  <c r="C5643" i="1"/>
  <c r="N5642" i="1"/>
  <c r="K5642" i="1"/>
  <c r="J5642" i="1"/>
  <c r="F5642" i="1"/>
  <c r="E5642" i="1"/>
  <c r="G5642" i="1" s="1"/>
  <c r="C5642" i="1"/>
  <c r="N5641" i="1"/>
  <c r="K5641" i="1"/>
  <c r="J5641" i="1"/>
  <c r="F5641" i="1"/>
  <c r="E5641" i="1"/>
  <c r="C5641" i="1"/>
  <c r="N5640" i="1"/>
  <c r="K5640" i="1"/>
  <c r="J5640" i="1"/>
  <c r="F5640" i="1"/>
  <c r="E5640" i="1"/>
  <c r="G5640" i="1" s="1"/>
  <c r="C5640" i="1"/>
  <c r="N5639" i="1"/>
  <c r="K5639" i="1"/>
  <c r="J5639" i="1"/>
  <c r="F5639" i="1"/>
  <c r="E5639" i="1"/>
  <c r="G5639" i="1" s="1"/>
  <c r="C5639" i="1"/>
  <c r="N5638" i="1"/>
  <c r="K5638" i="1"/>
  <c r="J5638" i="1"/>
  <c r="F5638" i="1"/>
  <c r="E5638" i="1"/>
  <c r="G5638" i="1" s="1"/>
  <c r="C5638" i="1"/>
  <c r="N5637" i="1"/>
  <c r="K5637" i="1"/>
  <c r="J5637" i="1"/>
  <c r="F5637" i="1"/>
  <c r="E5637" i="1"/>
  <c r="C5637" i="1"/>
  <c r="N5636" i="1"/>
  <c r="K5636" i="1"/>
  <c r="J5636" i="1"/>
  <c r="F5636" i="1"/>
  <c r="E5636" i="1"/>
  <c r="G5636" i="1" s="1"/>
  <c r="C5636" i="1"/>
  <c r="N5635" i="1"/>
  <c r="K5635" i="1"/>
  <c r="J5635" i="1"/>
  <c r="F5635" i="1"/>
  <c r="E5635" i="1"/>
  <c r="G5635" i="1" s="1"/>
  <c r="C5635" i="1"/>
  <c r="N5634" i="1"/>
  <c r="K5634" i="1"/>
  <c r="J5634" i="1"/>
  <c r="F5634" i="1"/>
  <c r="E5634" i="1"/>
  <c r="G5634" i="1" s="1"/>
  <c r="C5634" i="1"/>
  <c r="N5633" i="1"/>
  <c r="K5633" i="1"/>
  <c r="J5633" i="1"/>
  <c r="F5633" i="1"/>
  <c r="E5633" i="1"/>
  <c r="C5633" i="1"/>
  <c r="N5632" i="1"/>
  <c r="K5632" i="1"/>
  <c r="J5632" i="1"/>
  <c r="F5632" i="1"/>
  <c r="E5632" i="1"/>
  <c r="G5632" i="1" s="1"/>
  <c r="C5632" i="1"/>
  <c r="N5631" i="1"/>
  <c r="K5631" i="1"/>
  <c r="J5631" i="1"/>
  <c r="F5631" i="1"/>
  <c r="E5631" i="1"/>
  <c r="G5631" i="1" s="1"/>
  <c r="C5631" i="1"/>
  <c r="N5630" i="1"/>
  <c r="K5630" i="1"/>
  <c r="J5630" i="1"/>
  <c r="F5630" i="1"/>
  <c r="E5630" i="1"/>
  <c r="G5630" i="1" s="1"/>
  <c r="C5630" i="1"/>
  <c r="N5629" i="1"/>
  <c r="K5629" i="1"/>
  <c r="J5629" i="1"/>
  <c r="F5629" i="1"/>
  <c r="E5629" i="1"/>
  <c r="G5629" i="1" s="1"/>
  <c r="C5629" i="1"/>
  <c r="N5628" i="1"/>
  <c r="K5628" i="1"/>
  <c r="J5628" i="1"/>
  <c r="F5628" i="1"/>
  <c r="E5628" i="1"/>
  <c r="C5628" i="1"/>
  <c r="N5627" i="1"/>
  <c r="K5627" i="1"/>
  <c r="J5627" i="1"/>
  <c r="F5627" i="1"/>
  <c r="E5627" i="1"/>
  <c r="G5627" i="1" s="1"/>
  <c r="C5627" i="1"/>
  <c r="N5626" i="1"/>
  <c r="K5626" i="1"/>
  <c r="J5626" i="1"/>
  <c r="F5626" i="1"/>
  <c r="E5626" i="1"/>
  <c r="G5626" i="1" s="1"/>
  <c r="C5626" i="1"/>
  <c r="N5625" i="1"/>
  <c r="K5625" i="1"/>
  <c r="J5625" i="1"/>
  <c r="F5625" i="1"/>
  <c r="E5625" i="1"/>
  <c r="G5625" i="1" s="1"/>
  <c r="C5625" i="1"/>
  <c r="N5624" i="1"/>
  <c r="K5624" i="1"/>
  <c r="J5624" i="1"/>
  <c r="F5624" i="1"/>
  <c r="E5624" i="1"/>
  <c r="G5624" i="1" s="1"/>
  <c r="C5624" i="1"/>
  <c r="N5623" i="1"/>
  <c r="K5623" i="1"/>
  <c r="J5623" i="1"/>
  <c r="F5623" i="1"/>
  <c r="E5623" i="1"/>
  <c r="G5623" i="1" s="1"/>
  <c r="C5623" i="1"/>
  <c r="N5622" i="1"/>
  <c r="K5622" i="1"/>
  <c r="J5622" i="1"/>
  <c r="F5622" i="1"/>
  <c r="E5622" i="1"/>
  <c r="G5622" i="1" s="1"/>
  <c r="C5622" i="1"/>
  <c r="N5621" i="1"/>
  <c r="K5621" i="1"/>
  <c r="J5621" i="1"/>
  <c r="F5621" i="1"/>
  <c r="E5621" i="1"/>
  <c r="G5621" i="1" s="1"/>
  <c r="C5621" i="1"/>
  <c r="N5620" i="1"/>
  <c r="K5620" i="1"/>
  <c r="J5620" i="1"/>
  <c r="F5620" i="1"/>
  <c r="E5620" i="1"/>
  <c r="C5620" i="1"/>
  <c r="N5619" i="1"/>
  <c r="K5619" i="1"/>
  <c r="J5619" i="1"/>
  <c r="F5619" i="1"/>
  <c r="E5619" i="1"/>
  <c r="G5619" i="1" s="1"/>
  <c r="C5619" i="1"/>
  <c r="N5618" i="1"/>
  <c r="K5618" i="1"/>
  <c r="J5618" i="1"/>
  <c r="F5618" i="1"/>
  <c r="E5618" i="1"/>
  <c r="G5618" i="1" s="1"/>
  <c r="C5618" i="1"/>
  <c r="N5617" i="1"/>
  <c r="K5617" i="1"/>
  <c r="J5617" i="1"/>
  <c r="F5617" i="1"/>
  <c r="E5617" i="1"/>
  <c r="G5617" i="1" s="1"/>
  <c r="C5617" i="1"/>
  <c r="N5616" i="1"/>
  <c r="K5616" i="1"/>
  <c r="J5616" i="1"/>
  <c r="F5616" i="1"/>
  <c r="E5616" i="1"/>
  <c r="G5616" i="1" s="1"/>
  <c r="C5616" i="1"/>
  <c r="N5615" i="1"/>
  <c r="K5615" i="1"/>
  <c r="J5615" i="1"/>
  <c r="F5615" i="1"/>
  <c r="E5615" i="1"/>
  <c r="G5615" i="1" s="1"/>
  <c r="C5615" i="1"/>
  <c r="N5614" i="1"/>
  <c r="K5614" i="1"/>
  <c r="J5614" i="1"/>
  <c r="F5614" i="1"/>
  <c r="E5614" i="1"/>
  <c r="G5614" i="1" s="1"/>
  <c r="C5614" i="1"/>
  <c r="N5613" i="1"/>
  <c r="K5613" i="1"/>
  <c r="J5613" i="1"/>
  <c r="F5613" i="1"/>
  <c r="E5613" i="1"/>
  <c r="G5613" i="1" s="1"/>
  <c r="C5613" i="1"/>
  <c r="N5612" i="1"/>
  <c r="K5612" i="1"/>
  <c r="J5612" i="1"/>
  <c r="F5612" i="1"/>
  <c r="E5612" i="1"/>
  <c r="G5612" i="1" s="1"/>
  <c r="C5612" i="1"/>
  <c r="N5611" i="1"/>
  <c r="K5611" i="1"/>
  <c r="J5611" i="1"/>
  <c r="F5611" i="1"/>
  <c r="E5611" i="1"/>
  <c r="G5611" i="1" s="1"/>
  <c r="C5611" i="1"/>
  <c r="N5610" i="1"/>
  <c r="K5610" i="1"/>
  <c r="J5610" i="1"/>
  <c r="F5610" i="1"/>
  <c r="E5610" i="1"/>
  <c r="G5610" i="1" s="1"/>
  <c r="C5610" i="1"/>
  <c r="N5609" i="1"/>
  <c r="K5609" i="1"/>
  <c r="J5609" i="1"/>
  <c r="F5609" i="1"/>
  <c r="E5609" i="1"/>
  <c r="G5609" i="1" s="1"/>
  <c r="C5609" i="1"/>
  <c r="N5608" i="1"/>
  <c r="K5608" i="1"/>
  <c r="J5608" i="1"/>
  <c r="F5608" i="1"/>
  <c r="E5608" i="1"/>
  <c r="G5608" i="1" s="1"/>
  <c r="C5608" i="1"/>
  <c r="N5607" i="1"/>
  <c r="K5607" i="1"/>
  <c r="J5607" i="1"/>
  <c r="F5607" i="1"/>
  <c r="E5607" i="1"/>
  <c r="G5607" i="1" s="1"/>
  <c r="C5607" i="1"/>
  <c r="N5606" i="1"/>
  <c r="K5606" i="1"/>
  <c r="J5606" i="1"/>
  <c r="F5606" i="1"/>
  <c r="E5606" i="1"/>
  <c r="G5606" i="1" s="1"/>
  <c r="C5606" i="1"/>
  <c r="N5605" i="1"/>
  <c r="K5605" i="1"/>
  <c r="J5605" i="1"/>
  <c r="F5605" i="1"/>
  <c r="E5605" i="1"/>
  <c r="G5605" i="1" s="1"/>
  <c r="C5605" i="1"/>
  <c r="N5604" i="1"/>
  <c r="K5604" i="1"/>
  <c r="J5604" i="1"/>
  <c r="F5604" i="1"/>
  <c r="E5604" i="1"/>
  <c r="C5604" i="1"/>
  <c r="N5603" i="1"/>
  <c r="K5603" i="1"/>
  <c r="J5603" i="1"/>
  <c r="F5603" i="1"/>
  <c r="E5603" i="1"/>
  <c r="G5603" i="1" s="1"/>
  <c r="C5603" i="1"/>
  <c r="N5602" i="1"/>
  <c r="K5602" i="1"/>
  <c r="J5602" i="1"/>
  <c r="F5602" i="1"/>
  <c r="E5602" i="1"/>
  <c r="G5602" i="1" s="1"/>
  <c r="C5602" i="1"/>
  <c r="N5601" i="1"/>
  <c r="K5601" i="1"/>
  <c r="J5601" i="1"/>
  <c r="F5601" i="1"/>
  <c r="E5601" i="1"/>
  <c r="G5601" i="1" s="1"/>
  <c r="C5601" i="1"/>
  <c r="N5600" i="1"/>
  <c r="K5600" i="1"/>
  <c r="J5600" i="1"/>
  <c r="F5600" i="1"/>
  <c r="E5600" i="1"/>
  <c r="G5600" i="1" s="1"/>
  <c r="C5600" i="1"/>
  <c r="N5599" i="1"/>
  <c r="K5599" i="1"/>
  <c r="J5599" i="1"/>
  <c r="F5599" i="1"/>
  <c r="E5599" i="1"/>
  <c r="G5599" i="1" s="1"/>
  <c r="C5599" i="1"/>
  <c r="N5598" i="1"/>
  <c r="K5598" i="1"/>
  <c r="J5598" i="1"/>
  <c r="F5598" i="1"/>
  <c r="E5598" i="1"/>
  <c r="G5598" i="1" s="1"/>
  <c r="C5598" i="1"/>
  <c r="N5597" i="1"/>
  <c r="K5597" i="1"/>
  <c r="J5597" i="1"/>
  <c r="F5597" i="1"/>
  <c r="E5597" i="1"/>
  <c r="G5597" i="1" s="1"/>
  <c r="C5597" i="1"/>
  <c r="N5596" i="1"/>
  <c r="K5596" i="1"/>
  <c r="J5596" i="1"/>
  <c r="F5596" i="1"/>
  <c r="E5596" i="1"/>
  <c r="C5596" i="1"/>
  <c r="N5595" i="1"/>
  <c r="K5595" i="1"/>
  <c r="J5595" i="1"/>
  <c r="F5595" i="1"/>
  <c r="E5595" i="1"/>
  <c r="G5595" i="1" s="1"/>
  <c r="C5595" i="1"/>
  <c r="N5594" i="1"/>
  <c r="K5594" i="1"/>
  <c r="J5594" i="1"/>
  <c r="F5594" i="1"/>
  <c r="E5594" i="1"/>
  <c r="G5594" i="1" s="1"/>
  <c r="C5594" i="1"/>
  <c r="N5593" i="1"/>
  <c r="K5593" i="1"/>
  <c r="J5593" i="1"/>
  <c r="F5593" i="1"/>
  <c r="E5593" i="1"/>
  <c r="G5593" i="1" s="1"/>
  <c r="C5593" i="1"/>
  <c r="N5592" i="1"/>
  <c r="K5592" i="1"/>
  <c r="J5592" i="1"/>
  <c r="F5592" i="1"/>
  <c r="E5592" i="1"/>
  <c r="G5592" i="1" s="1"/>
  <c r="C5592" i="1"/>
  <c r="N5591" i="1"/>
  <c r="K5591" i="1"/>
  <c r="J5591" i="1"/>
  <c r="F5591" i="1"/>
  <c r="E5591" i="1"/>
  <c r="G5591" i="1" s="1"/>
  <c r="C5591" i="1"/>
  <c r="N5590" i="1"/>
  <c r="K5590" i="1"/>
  <c r="J5590" i="1"/>
  <c r="F5590" i="1"/>
  <c r="E5590" i="1"/>
  <c r="G5590" i="1" s="1"/>
  <c r="C5590" i="1"/>
  <c r="N5589" i="1"/>
  <c r="K5589" i="1"/>
  <c r="J5589" i="1"/>
  <c r="F5589" i="1"/>
  <c r="E5589" i="1"/>
  <c r="G5589" i="1" s="1"/>
  <c r="C5589" i="1"/>
  <c r="N5588" i="1"/>
  <c r="K5588" i="1"/>
  <c r="J5588" i="1"/>
  <c r="F5588" i="1"/>
  <c r="E5588" i="1"/>
  <c r="C5588" i="1"/>
  <c r="N5587" i="1"/>
  <c r="K5587" i="1"/>
  <c r="J5587" i="1"/>
  <c r="F5587" i="1"/>
  <c r="E5587" i="1"/>
  <c r="G5587" i="1" s="1"/>
  <c r="C5587" i="1"/>
  <c r="N5586" i="1"/>
  <c r="K5586" i="1"/>
  <c r="J5586" i="1"/>
  <c r="F5586" i="1"/>
  <c r="E5586" i="1"/>
  <c r="G5586" i="1" s="1"/>
  <c r="C5586" i="1"/>
  <c r="N5585" i="1"/>
  <c r="K5585" i="1"/>
  <c r="J5585" i="1"/>
  <c r="F5585" i="1"/>
  <c r="E5585" i="1"/>
  <c r="G5585" i="1" s="1"/>
  <c r="C5585" i="1"/>
  <c r="N5584" i="1"/>
  <c r="K5584" i="1"/>
  <c r="J5584" i="1"/>
  <c r="F5584" i="1"/>
  <c r="E5584" i="1"/>
  <c r="G5584" i="1" s="1"/>
  <c r="C5584" i="1"/>
  <c r="N5583" i="1"/>
  <c r="K5583" i="1"/>
  <c r="J5583" i="1"/>
  <c r="F5583" i="1"/>
  <c r="E5583" i="1"/>
  <c r="G5583" i="1" s="1"/>
  <c r="C5583" i="1"/>
  <c r="N5582" i="1"/>
  <c r="K5582" i="1"/>
  <c r="J5582" i="1"/>
  <c r="F5582" i="1"/>
  <c r="E5582" i="1"/>
  <c r="G5582" i="1" s="1"/>
  <c r="C5582" i="1"/>
  <c r="N5581" i="1"/>
  <c r="K5581" i="1"/>
  <c r="J5581" i="1"/>
  <c r="F5581" i="1"/>
  <c r="E5581" i="1"/>
  <c r="G5581" i="1" s="1"/>
  <c r="C5581" i="1"/>
  <c r="N5580" i="1"/>
  <c r="K5580" i="1"/>
  <c r="J5580" i="1"/>
  <c r="F5580" i="1"/>
  <c r="E5580" i="1"/>
  <c r="G5580" i="1" s="1"/>
  <c r="C5580" i="1"/>
  <c r="N5579" i="1"/>
  <c r="K5579" i="1"/>
  <c r="J5579" i="1"/>
  <c r="F5579" i="1"/>
  <c r="E5579" i="1"/>
  <c r="G5579" i="1" s="1"/>
  <c r="C5579" i="1"/>
  <c r="N5578" i="1"/>
  <c r="K5578" i="1"/>
  <c r="J5578" i="1"/>
  <c r="F5578" i="1"/>
  <c r="E5578" i="1"/>
  <c r="G5578" i="1" s="1"/>
  <c r="C5578" i="1"/>
  <c r="N5577" i="1"/>
  <c r="K5577" i="1"/>
  <c r="J5577" i="1"/>
  <c r="F5577" i="1"/>
  <c r="E5577" i="1"/>
  <c r="G5577" i="1" s="1"/>
  <c r="C5577" i="1"/>
  <c r="N5576" i="1"/>
  <c r="K5576" i="1"/>
  <c r="J5576" i="1"/>
  <c r="F5576" i="1"/>
  <c r="E5576" i="1"/>
  <c r="G5576" i="1" s="1"/>
  <c r="C5576" i="1"/>
  <c r="N5575" i="1"/>
  <c r="K5575" i="1"/>
  <c r="J5575" i="1"/>
  <c r="F5575" i="1"/>
  <c r="E5575" i="1"/>
  <c r="G5575" i="1" s="1"/>
  <c r="C5575" i="1"/>
  <c r="N5574" i="1"/>
  <c r="K5574" i="1"/>
  <c r="J5574" i="1"/>
  <c r="F5574" i="1"/>
  <c r="E5574" i="1"/>
  <c r="G5574" i="1" s="1"/>
  <c r="C5574" i="1"/>
  <c r="N5573" i="1"/>
  <c r="K5573" i="1"/>
  <c r="J5573" i="1"/>
  <c r="F5573" i="1"/>
  <c r="E5573" i="1"/>
  <c r="G5573" i="1" s="1"/>
  <c r="C5573" i="1"/>
  <c r="N5572" i="1"/>
  <c r="K5572" i="1"/>
  <c r="J5572" i="1"/>
  <c r="F5572" i="1"/>
  <c r="E5572" i="1"/>
  <c r="C5572" i="1"/>
  <c r="N5571" i="1"/>
  <c r="K5571" i="1"/>
  <c r="J5571" i="1"/>
  <c r="F5571" i="1"/>
  <c r="E5571" i="1"/>
  <c r="G5571" i="1" s="1"/>
  <c r="C5571" i="1"/>
  <c r="N5570" i="1"/>
  <c r="K5570" i="1"/>
  <c r="J5570" i="1"/>
  <c r="F5570" i="1"/>
  <c r="E5570" i="1"/>
  <c r="G5570" i="1" s="1"/>
  <c r="C5570" i="1"/>
  <c r="N5569" i="1"/>
  <c r="K5569" i="1"/>
  <c r="J5569" i="1"/>
  <c r="F5569" i="1"/>
  <c r="E5569" i="1"/>
  <c r="G5569" i="1" s="1"/>
  <c r="C5569" i="1"/>
  <c r="N5568" i="1"/>
  <c r="K5568" i="1"/>
  <c r="J5568" i="1"/>
  <c r="F5568" i="1"/>
  <c r="E5568" i="1"/>
  <c r="G5568" i="1" s="1"/>
  <c r="C5568" i="1"/>
  <c r="N5567" i="1"/>
  <c r="K5567" i="1"/>
  <c r="J5567" i="1"/>
  <c r="F5567" i="1"/>
  <c r="E5567" i="1"/>
  <c r="G5567" i="1" s="1"/>
  <c r="C5567" i="1"/>
  <c r="N5566" i="1"/>
  <c r="K5566" i="1"/>
  <c r="J5566" i="1"/>
  <c r="F5566" i="1"/>
  <c r="E5566" i="1"/>
  <c r="G5566" i="1" s="1"/>
  <c r="C5566" i="1"/>
  <c r="N5565" i="1"/>
  <c r="K5565" i="1"/>
  <c r="J5565" i="1"/>
  <c r="F5565" i="1"/>
  <c r="E5565" i="1"/>
  <c r="G5565" i="1" s="1"/>
  <c r="C5565" i="1"/>
  <c r="N5564" i="1"/>
  <c r="K5564" i="1"/>
  <c r="J5564" i="1"/>
  <c r="F5564" i="1"/>
  <c r="E5564" i="1"/>
  <c r="C5564" i="1"/>
  <c r="N5563" i="1"/>
  <c r="K5563" i="1"/>
  <c r="J5563" i="1"/>
  <c r="F5563" i="1"/>
  <c r="E5563" i="1"/>
  <c r="G5563" i="1" s="1"/>
  <c r="C5563" i="1"/>
  <c r="N5562" i="1"/>
  <c r="K5562" i="1"/>
  <c r="J5562" i="1"/>
  <c r="F5562" i="1"/>
  <c r="E5562" i="1"/>
  <c r="G5562" i="1" s="1"/>
  <c r="C5562" i="1"/>
  <c r="N5561" i="1"/>
  <c r="K5561" i="1"/>
  <c r="J5561" i="1"/>
  <c r="F5561" i="1"/>
  <c r="E5561" i="1"/>
  <c r="G5561" i="1" s="1"/>
  <c r="C5561" i="1"/>
  <c r="N5560" i="1"/>
  <c r="K5560" i="1"/>
  <c r="J5560" i="1"/>
  <c r="F5560" i="1"/>
  <c r="E5560" i="1"/>
  <c r="G5560" i="1" s="1"/>
  <c r="C5560" i="1"/>
  <c r="N5559" i="1"/>
  <c r="K5559" i="1"/>
  <c r="J5559" i="1"/>
  <c r="F5559" i="1"/>
  <c r="E5559" i="1"/>
  <c r="G5559" i="1" s="1"/>
  <c r="C5559" i="1"/>
  <c r="N5558" i="1"/>
  <c r="K5558" i="1"/>
  <c r="J5558" i="1"/>
  <c r="F5558" i="1"/>
  <c r="E5558" i="1"/>
  <c r="G5558" i="1" s="1"/>
  <c r="C5558" i="1"/>
  <c r="N5557" i="1"/>
  <c r="K5557" i="1"/>
  <c r="J5557" i="1"/>
  <c r="F5557" i="1"/>
  <c r="E5557" i="1"/>
  <c r="G5557" i="1" s="1"/>
  <c r="C5557" i="1"/>
  <c r="N5556" i="1"/>
  <c r="K5556" i="1"/>
  <c r="J5556" i="1"/>
  <c r="F5556" i="1"/>
  <c r="E5556" i="1"/>
  <c r="C5556" i="1"/>
  <c r="N5555" i="1"/>
  <c r="K5555" i="1"/>
  <c r="J5555" i="1"/>
  <c r="F5555" i="1"/>
  <c r="E5555" i="1"/>
  <c r="C5555" i="1"/>
  <c r="N5554" i="1"/>
  <c r="K5554" i="1"/>
  <c r="J5554" i="1"/>
  <c r="F5554" i="1"/>
  <c r="E5554" i="1"/>
  <c r="G5554" i="1" s="1"/>
  <c r="C5554" i="1"/>
  <c r="N5553" i="1"/>
  <c r="K5553" i="1"/>
  <c r="J5553" i="1"/>
  <c r="F5553" i="1"/>
  <c r="E5553" i="1"/>
  <c r="G5553" i="1" s="1"/>
  <c r="C5553" i="1"/>
  <c r="N5552" i="1"/>
  <c r="K5552" i="1"/>
  <c r="J5552" i="1"/>
  <c r="F5552" i="1"/>
  <c r="E5552" i="1"/>
  <c r="G5552" i="1" s="1"/>
  <c r="C5552" i="1"/>
  <c r="N5551" i="1"/>
  <c r="K5551" i="1"/>
  <c r="J5551" i="1"/>
  <c r="F5551" i="1"/>
  <c r="E5551" i="1"/>
  <c r="C5551" i="1"/>
  <c r="N5550" i="1"/>
  <c r="K5550" i="1"/>
  <c r="J5550" i="1"/>
  <c r="F5550" i="1"/>
  <c r="E5550" i="1"/>
  <c r="G5550" i="1" s="1"/>
  <c r="C5550" i="1"/>
  <c r="N5549" i="1"/>
  <c r="K5549" i="1"/>
  <c r="J5549" i="1"/>
  <c r="F5549" i="1"/>
  <c r="E5549" i="1"/>
  <c r="G5549" i="1" s="1"/>
  <c r="C5549" i="1"/>
  <c r="N5548" i="1"/>
  <c r="K5548" i="1"/>
  <c r="J5548" i="1"/>
  <c r="F5548" i="1"/>
  <c r="E5548" i="1"/>
  <c r="G5548" i="1" s="1"/>
  <c r="C5548" i="1"/>
  <c r="N5547" i="1"/>
  <c r="K5547" i="1"/>
  <c r="J5547" i="1"/>
  <c r="F5547" i="1"/>
  <c r="E5547" i="1"/>
  <c r="C5547" i="1"/>
  <c r="N5546" i="1"/>
  <c r="K5546" i="1"/>
  <c r="J5546" i="1"/>
  <c r="F5546" i="1"/>
  <c r="E5546" i="1"/>
  <c r="G5546" i="1" s="1"/>
  <c r="C5546" i="1"/>
  <c r="N5545" i="1"/>
  <c r="K5545" i="1"/>
  <c r="J5545" i="1"/>
  <c r="F5545" i="1"/>
  <c r="E5545" i="1"/>
  <c r="G5545" i="1" s="1"/>
  <c r="C5545" i="1"/>
  <c r="N5544" i="1"/>
  <c r="K5544" i="1"/>
  <c r="J5544" i="1"/>
  <c r="F5544" i="1"/>
  <c r="E5544" i="1"/>
  <c r="G5544" i="1" s="1"/>
  <c r="C5544" i="1"/>
  <c r="N5543" i="1"/>
  <c r="K5543" i="1"/>
  <c r="J5543" i="1"/>
  <c r="F5543" i="1"/>
  <c r="E5543" i="1"/>
  <c r="C5543" i="1"/>
  <c r="N5542" i="1"/>
  <c r="K5542" i="1"/>
  <c r="J5542" i="1"/>
  <c r="F5542" i="1"/>
  <c r="E5542" i="1"/>
  <c r="G5542" i="1" s="1"/>
  <c r="C5542" i="1"/>
  <c r="N5541" i="1"/>
  <c r="K5541" i="1"/>
  <c r="J5541" i="1"/>
  <c r="F5541" i="1"/>
  <c r="E5541" i="1"/>
  <c r="G5541" i="1" s="1"/>
  <c r="C5541" i="1"/>
  <c r="N5540" i="1"/>
  <c r="K5540" i="1"/>
  <c r="J5540" i="1"/>
  <c r="F5540" i="1"/>
  <c r="E5540" i="1"/>
  <c r="C5540" i="1"/>
  <c r="N5539" i="1"/>
  <c r="K5539" i="1"/>
  <c r="J5539" i="1"/>
  <c r="F5539" i="1"/>
  <c r="E5539" i="1"/>
  <c r="C5539" i="1"/>
  <c r="N5538" i="1"/>
  <c r="K5538" i="1"/>
  <c r="J5538" i="1"/>
  <c r="F5538" i="1"/>
  <c r="E5538" i="1"/>
  <c r="G5538" i="1" s="1"/>
  <c r="C5538" i="1"/>
  <c r="N5537" i="1"/>
  <c r="K5537" i="1"/>
  <c r="J5537" i="1"/>
  <c r="F5537" i="1"/>
  <c r="E5537" i="1"/>
  <c r="G5537" i="1" s="1"/>
  <c r="C5537" i="1"/>
  <c r="N5536" i="1"/>
  <c r="K5536" i="1"/>
  <c r="J5536" i="1"/>
  <c r="F5536" i="1"/>
  <c r="E5536" i="1"/>
  <c r="G5536" i="1" s="1"/>
  <c r="C5536" i="1"/>
  <c r="N5535" i="1"/>
  <c r="K5535" i="1"/>
  <c r="J5535" i="1"/>
  <c r="F5535" i="1"/>
  <c r="E5535" i="1"/>
  <c r="C5535" i="1"/>
  <c r="N5534" i="1"/>
  <c r="K5534" i="1"/>
  <c r="J5534" i="1"/>
  <c r="F5534" i="1"/>
  <c r="E5534" i="1"/>
  <c r="G5534" i="1" s="1"/>
  <c r="C5534" i="1"/>
  <c r="N5533" i="1"/>
  <c r="K5533" i="1"/>
  <c r="J5533" i="1"/>
  <c r="F5533" i="1"/>
  <c r="E5533" i="1"/>
  <c r="G5533" i="1" s="1"/>
  <c r="C5533" i="1"/>
  <c r="N5532" i="1"/>
  <c r="K5532" i="1"/>
  <c r="J5532" i="1"/>
  <c r="F5532" i="1"/>
  <c r="E5532" i="1"/>
  <c r="C5532" i="1"/>
  <c r="N5531" i="1"/>
  <c r="K5531" i="1"/>
  <c r="J5531" i="1"/>
  <c r="F5531" i="1"/>
  <c r="E5531" i="1"/>
  <c r="C5531" i="1"/>
  <c r="N5530" i="1"/>
  <c r="K5530" i="1"/>
  <c r="J5530" i="1"/>
  <c r="F5530" i="1"/>
  <c r="E5530" i="1"/>
  <c r="G5530" i="1" s="1"/>
  <c r="C5530" i="1"/>
  <c r="N5529" i="1"/>
  <c r="K5529" i="1"/>
  <c r="J5529" i="1"/>
  <c r="F5529" i="1"/>
  <c r="E5529" i="1"/>
  <c r="G5529" i="1" s="1"/>
  <c r="C5529" i="1"/>
  <c r="N5528" i="1"/>
  <c r="K5528" i="1"/>
  <c r="J5528" i="1"/>
  <c r="F5528" i="1"/>
  <c r="E5528" i="1"/>
  <c r="G5528" i="1" s="1"/>
  <c r="C5528" i="1"/>
  <c r="N5527" i="1"/>
  <c r="K5527" i="1"/>
  <c r="J5527" i="1"/>
  <c r="F5527" i="1"/>
  <c r="E5527" i="1"/>
  <c r="C5527" i="1"/>
  <c r="N5526" i="1"/>
  <c r="K5526" i="1"/>
  <c r="J5526" i="1"/>
  <c r="F5526" i="1"/>
  <c r="E5526" i="1"/>
  <c r="G5526" i="1" s="1"/>
  <c r="C5526" i="1"/>
  <c r="N5525" i="1"/>
  <c r="K5525" i="1"/>
  <c r="J5525" i="1"/>
  <c r="F5525" i="1"/>
  <c r="E5525" i="1"/>
  <c r="G5525" i="1" s="1"/>
  <c r="C5525" i="1"/>
  <c r="N5524" i="1"/>
  <c r="K5524" i="1"/>
  <c r="J5524" i="1"/>
  <c r="F5524" i="1"/>
  <c r="E5524" i="1"/>
  <c r="C5524" i="1"/>
  <c r="N5523" i="1"/>
  <c r="K5523" i="1"/>
  <c r="J5523" i="1"/>
  <c r="F5523" i="1"/>
  <c r="E5523" i="1"/>
  <c r="C5523" i="1"/>
  <c r="N5522" i="1"/>
  <c r="K5522" i="1"/>
  <c r="J5522" i="1"/>
  <c r="F5522" i="1"/>
  <c r="E5522" i="1"/>
  <c r="G5522" i="1" s="1"/>
  <c r="C5522" i="1"/>
  <c r="N5521" i="1"/>
  <c r="K5521" i="1"/>
  <c r="J5521" i="1"/>
  <c r="F5521" i="1"/>
  <c r="E5521" i="1"/>
  <c r="G5521" i="1" s="1"/>
  <c r="C5521" i="1"/>
  <c r="N5520" i="1"/>
  <c r="K5520" i="1"/>
  <c r="J5520" i="1"/>
  <c r="F5520" i="1"/>
  <c r="E5520" i="1"/>
  <c r="G5520" i="1" s="1"/>
  <c r="C5520" i="1"/>
  <c r="N5519" i="1"/>
  <c r="K5519" i="1"/>
  <c r="J5519" i="1"/>
  <c r="F5519" i="1"/>
  <c r="E5519" i="1"/>
  <c r="C5519" i="1"/>
  <c r="N5518" i="1"/>
  <c r="K5518" i="1"/>
  <c r="J5518" i="1"/>
  <c r="F5518" i="1"/>
  <c r="E5518" i="1"/>
  <c r="G5518" i="1" s="1"/>
  <c r="C5518" i="1"/>
  <c r="N5517" i="1"/>
  <c r="K5517" i="1"/>
  <c r="J5517" i="1"/>
  <c r="F5517" i="1"/>
  <c r="E5517" i="1"/>
  <c r="G5517" i="1" s="1"/>
  <c r="C5517" i="1"/>
  <c r="N5516" i="1"/>
  <c r="K5516" i="1"/>
  <c r="J5516" i="1"/>
  <c r="F5516" i="1"/>
  <c r="E5516" i="1"/>
  <c r="G5516" i="1" s="1"/>
  <c r="C5516" i="1"/>
  <c r="N5515" i="1"/>
  <c r="K5515" i="1"/>
  <c r="J5515" i="1"/>
  <c r="F5515" i="1"/>
  <c r="E5515" i="1"/>
  <c r="C5515" i="1"/>
  <c r="N5514" i="1"/>
  <c r="K5514" i="1"/>
  <c r="J5514" i="1"/>
  <c r="F5514" i="1"/>
  <c r="E5514" i="1"/>
  <c r="G5514" i="1" s="1"/>
  <c r="C5514" i="1"/>
  <c r="N5513" i="1"/>
  <c r="K5513" i="1"/>
  <c r="J5513" i="1"/>
  <c r="F5513" i="1"/>
  <c r="E5513" i="1"/>
  <c r="G5513" i="1" s="1"/>
  <c r="C5513" i="1"/>
  <c r="N5512" i="1"/>
  <c r="K5512" i="1"/>
  <c r="J5512" i="1"/>
  <c r="F5512" i="1"/>
  <c r="E5512" i="1"/>
  <c r="G5512" i="1" s="1"/>
  <c r="C5512" i="1"/>
  <c r="N5511" i="1"/>
  <c r="K5511" i="1"/>
  <c r="J5511" i="1"/>
  <c r="F5511" i="1"/>
  <c r="E5511" i="1"/>
  <c r="C5511" i="1"/>
  <c r="N5510" i="1"/>
  <c r="K5510" i="1"/>
  <c r="J5510" i="1"/>
  <c r="F5510" i="1"/>
  <c r="E5510" i="1"/>
  <c r="G5510" i="1" s="1"/>
  <c r="C5510" i="1"/>
  <c r="N5509" i="1"/>
  <c r="K5509" i="1"/>
  <c r="J5509" i="1"/>
  <c r="F5509" i="1"/>
  <c r="E5509" i="1"/>
  <c r="G5509" i="1" s="1"/>
  <c r="C5509" i="1"/>
  <c r="N5508" i="1"/>
  <c r="K5508" i="1"/>
  <c r="J5508" i="1"/>
  <c r="F5508" i="1"/>
  <c r="E5508" i="1"/>
  <c r="C5508" i="1"/>
  <c r="N5507" i="1"/>
  <c r="K5507" i="1"/>
  <c r="J5507" i="1"/>
  <c r="F5507" i="1"/>
  <c r="E5507" i="1"/>
  <c r="C5507" i="1"/>
  <c r="N5506" i="1"/>
  <c r="K5506" i="1"/>
  <c r="J5506" i="1"/>
  <c r="F5506" i="1"/>
  <c r="E5506" i="1"/>
  <c r="G5506" i="1" s="1"/>
  <c r="C5506" i="1"/>
  <c r="N5505" i="1"/>
  <c r="K5505" i="1"/>
  <c r="J5505" i="1"/>
  <c r="F5505" i="1"/>
  <c r="E5505" i="1"/>
  <c r="G5505" i="1" s="1"/>
  <c r="C5505" i="1"/>
  <c r="N5504" i="1"/>
  <c r="K5504" i="1"/>
  <c r="J5504" i="1"/>
  <c r="F5504" i="1"/>
  <c r="E5504" i="1"/>
  <c r="C5504" i="1"/>
  <c r="N5503" i="1"/>
  <c r="K5503" i="1"/>
  <c r="J5503" i="1"/>
  <c r="F5503" i="1"/>
  <c r="E5503" i="1"/>
  <c r="C5503" i="1"/>
  <c r="N5502" i="1"/>
  <c r="K5502" i="1"/>
  <c r="J5502" i="1"/>
  <c r="F5502" i="1"/>
  <c r="E5502" i="1"/>
  <c r="G5502" i="1" s="1"/>
  <c r="C5502" i="1"/>
  <c r="N5501" i="1"/>
  <c r="K5501" i="1"/>
  <c r="J5501" i="1"/>
  <c r="F5501" i="1"/>
  <c r="E5501" i="1"/>
  <c r="G5501" i="1" s="1"/>
  <c r="C5501" i="1"/>
  <c r="N5500" i="1"/>
  <c r="K5500" i="1"/>
  <c r="J5500" i="1"/>
  <c r="F5500" i="1"/>
  <c r="E5500" i="1"/>
  <c r="C5500" i="1"/>
  <c r="N5499" i="1"/>
  <c r="K5499" i="1"/>
  <c r="J5499" i="1"/>
  <c r="F5499" i="1"/>
  <c r="E5499" i="1"/>
  <c r="C5499" i="1"/>
  <c r="N5498" i="1"/>
  <c r="K5498" i="1"/>
  <c r="J5498" i="1"/>
  <c r="F5498" i="1"/>
  <c r="E5498" i="1"/>
  <c r="G5498" i="1" s="1"/>
  <c r="C5498" i="1"/>
  <c r="N5497" i="1"/>
  <c r="K5497" i="1"/>
  <c r="J5497" i="1"/>
  <c r="F5497" i="1"/>
  <c r="E5497" i="1"/>
  <c r="G5497" i="1" s="1"/>
  <c r="C5497" i="1"/>
  <c r="N5496" i="1"/>
  <c r="K5496" i="1"/>
  <c r="J5496" i="1"/>
  <c r="F5496" i="1"/>
  <c r="E5496" i="1"/>
  <c r="C5496" i="1"/>
  <c r="N5495" i="1"/>
  <c r="K5495" i="1"/>
  <c r="J5495" i="1"/>
  <c r="F5495" i="1"/>
  <c r="E5495" i="1"/>
  <c r="C5495" i="1"/>
  <c r="N5494" i="1"/>
  <c r="K5494" i="1"/>
  <c r="J5494" i="1"/>
  <c r="F5494" i="1"/>
  <c r="E5494" i="1"/>
  <c r="G5494" i="1" s="1"/>
  <c r="C5494" i="1"/>
  <c r="N5493" i="1"/>
  <c r="K5493" i="1"/>
  <c r="J5493" i="1"/>
  <c r="F5493" i="1"/>
  <c r="E5493" i="1"/>
  <c r="G5493" i="1" s="1"/>
  <c r="C5493" i="1"/>
  <c r="N5492" i="1"/>
  <c r="K5492" i="1"/>
  <c r="J5492" i="1"/>
  <c r="F5492" i="1"/>
  <c r="E5492" i="1"/>
  <c r="C5492" i="1"/>
  <c r="N5491" i="1"/>
  <c r="K5491" i="1"/>
  <c r="J5491" i="1"/>
  <c r="F5491" i="1"/>
  <c r="E5491" i="1"/>
  <c r="C5491" i="1"/>
  <c r="N5490" i="1"/>
  <c r="K5490" i="1"/>
  <c r="J5490" i="1"/>
  <c r="F5490" i="1"/>
  <c r="E5490" i="1"/>
  <c r="G5490" i="1" s="1"/>
  <c r="C5490" i="1"/>
  <c r="N5489" i="1"/>
  <c r="K5489" i="1"/>
  <c r="J5489" i="1"/>
  <c r="F5489" i="1"/>
  <c r="E5489" i="1"/>
  <c r="G5489" i="1" s="1"/>
  <c r="C5489" i="1"/>
  <c r="N5488" i="1"/>
  <c r="K5488" i="1"/>
  <c r="J5488" i="1"/>
  <c r="F5488" i="1"/>
  <c r="E5488" i="1"/>
  <c r="C5488" i="1"/>
  <c r="N5487" i="1"/>
  <c r="K5487" i="1"/>
  <c r="J5487" i="1"/>
  <c r="F5487" i="1"/>
  <c r="E5487" i="1"/>
  <c r="C5487" i="1"/>
  <c r="N5486" i="1"/>
  <c r="K5486" i="1"/>
  <c r="J5486" i="1"/>
  <c r="F5486" i="1"/>
  <c r="E5486" i="1"/>
  <c r="G5486" i="1" s="1"/>
  <c r="C5486" i="1"/>
  <c r="N5485" i="1"/>
  <c r="K5485" i="1"/>
  <c r="J5485" i="1"/>
  <c r="F5485" i="1"/>
  <c r="E5485" i="1"/>
  <c r="G5485" i="1" s="1"/>
  <c r="C5485" i="1"/>
  <c r="N5484" i="1"/>
  <c r="K5484" i="1"/>
  <c r="J5484" i="1"/>
  <c r="F5484" i="1"/>
  <c r="E5484" i="1"/>
  <c r="G5484" i="1" s="1"/>
  <c r="C5484" i="1"/>
  <c r="N5483" i="1"/>
  <c r="K5483" i="1"/>
  <c r="J5483" i="1"/>
  <c r="F5483" i="1"/>
  <c r="E5483" i="1"/>
  <c r="C5483" i="1"/>
  <c r="N5482" i="1"/>
  <c r="K5482" i="1"/>
  <c r="J5482" i="1"/>
  <c r="F5482" i="1"/>
  <c r="E5482" i="1"/>
  <c r="G5482" i="1" s="1"/>
  <c r="C5482" i="1"/>
  <c r="N5481" i="1"/>
  <c r="K5481" i="1"/>
  <c r="J5481" i="1"/>
  <c r="F5481" i="1"/>
  <c r="E5481" i="1"/>
  <c r="G5481" i="1" s="1"/>
  <c r="C5481" i="1"/>
  <c r="N5480" i="1"/>
  <c r="K5480" i="1"/>
  <c r="J5480" i="1"/>
  <c r="F5480" i="1"/>
  <c r="E5480" i="1"/>
  <c r="C5480" i="1"/>
  <c r="N5479" i="1"/>
  <c r="K5479" i="1"/>
  <c r="J5479" i="1"/>
  <c r="F5479" i="1"/>
  <c r="E5479" i="1"/>
  <c r="C5479" i="1"/>
  <c r="N5478" i="1"/>
  <c r="K5478" i="1"/>
  <c r="J5478" i="1"/>
  <c r="F5478" i="1"/>
  <c r="E5478" i="1"/>
  <c r="G5478" i="1" s="1"/>
  <c r="C5478" i="1"/>
  <c r="N5477" i="1"/>
  <c r="K5477" i="1"/>
  <c r="J5477" i="1"/>
  <c r="F5477" i="1"/>
  <c r="E5477" i="1"/>
  <c r="G5477" i="1" s="1"/>
  <c r="C5477" i="1"/>
  <c r="N5476" i="1"/>
  <c r="K5476" i="1"/>
  <c r="J5476" i="1"/>
  <c r="F5476" i="1"/>
  <c r="E5476" i="1"/>
  <c r="C5476" i="1"/>
  <c r="N5475" i="1"/>
  <c r="K5475" i="1"/>
  <c r="J5475" i="1"/>
  <c r="F5475" i="1"/>
  <c r="E5475" i="1"/>
  <c r="C5475" i="1"/>
  <c r="N5474" i="1"/>
  <c r="K5474" i="1"/>
  <c r="J5474" i="1"/>
  <c r="F5474" i="1"/>
  <c r="E5474" i="1"/>
  <c r="G5474" i="1" s="1"/>
  <c r="C5474" i="1"/>
  <c r="N5473" i="1"/>
  <c r="K5473" i="1"/>
  <c r="J5473" i="1"/>
  <c r="F5473" i="1"/>
  <c r="E5473" i="1"/>
  <c r="G5473" i="1" s="1"/>
  <c r="C5473" i="1"/>
  <c r="N5472" i="1"/>
  <c r="K5472" i="1"/>
  <c r="J5472" i="1"/>
  <c r="F5472" i="1"/>
  <c r="E5472" i="1"/>
  <c r="C5472" i="1"/>
  <c r="N5471" i="1"/>
  <c r="K5471" i="1"/>
  <c r="J5471" i="1"/>
  <c r="F5471" i="1"/>
  <c r="E5471" i="1"/>
  <c r="C5471" i="1"/>
  <c r="N5470" i="1"/>
  <c r="K5470" i="1"/>
  <c r="J5470" i="1"/>
  <c r="F5470" i="1"/>
  <c r="E5470" i="1"/>
  <c r="G5470" i="1" s="1"/>
  <c r="C5470" i="1"/>
  <c r="N5469" i="1"/>
  <c r="K5469" i="1"/>
  <c r="J5469" i="1"/>
  <c r="F5469" i="1"/>
  <c r="E5469" i="1"/>
  <c r="G5469" i="1" s="1"/>
  <c r="C5469" i="1"/>
  <c r="N5468" i="1"/>
  <c r="K5468" i="1"/>
  <c r="J5468" i="1"/>
  <c r="F5468" i="1"/>
  <c r="E5468" i="1"/>
  <c r="C5468" i="1"/>
  <c r="N5467" i="1"/>
  <c r="K5467" i="1"/>
  <c r="J5467" i="1"/>
  <c r="F5467" i="1"/>
  <c r="E5467" i="1"/>
  <c r="C5467" i="1"/>
  <c r="N5466" i="1"/>
  <c r="K5466" i="1"/>
  <c r="J5466" i="1"/>
  <c r="F5466" i="1"/>
  <c r="E5466" i="1"/>
  <c r="G5466" i="1" s="1"/>
  <c r="C5466" i="1"/>
  <c r="N5465" i="1"/>
  <c r="K5465" i="1"/>
  <c r="J5465" i="1"/>
  <c r="F5465" i="1"/>
  <c r="E5465" i="1"/>
  <c r="G5465" i="1" s="1"/>
  <c r="C5465" i="1"/>
  <c r="N5464" i="1"/>
  <c r="K5464" i="1"/>
  <c r="J5464" i="1"/>
  <c r="F5464" i="1"/>
  <c r="E5464" i="1"/>
  <c r="C5464" i="1"/>
  <c r="N5463" i="1"/>
  <c r="K5463" i="1"/>
  <c r="J5463" i="1"/>
  <c r="F5463" i="1"/>
  <c r="E5463" i="1"/>
  <c r="C5463" i="1"/>
  <c r="N5462" i="1"/>
  <c r="K5462" i="1"/>
  <c r="J5462" i="1"/>
  <c r="F5462" i="1"/>
  <c r="E5462" i="1"/>
  <c r="G5462" i="1" s="1"/>
  <c r="C5462" i="1"/>
  <c r="N5461" i="1"/>
  <c r="K5461" i="1"/>
  <c r="J5461" i="1"/>
  <c r="F5461" i="1"/>
  <c r="E5461" i="1"/>
  <c r="G5461" i="1" s="1"/>
  <c r="C5461" i="1"/>
  <c r="N5460" i="1"/>
  <c r="K5460" i="1"/>
  <c r="J5460" i="1"/>
  <c r="F5460" i="1"/>
  <c r="E5460" i="1"/>
  <c r="C5460" i="1"/>
  <c r="N5459" i="1"/>
  <c r="K5459" i="1"/>
  <c r="J5459" i="1"/>
  <c r="F5459" i="1"/>
  <c r="E5459" i="1"/>
  <c r="C5459" i="1"/>
  <c r="N5458" i="1"/>
  <c r="K5458" i="1"/>
  <c r="J5458" i="1"/>
  <c r="F5458" i="1"/>
  <c r="E5458" i="1"/>
  <c r="G5458" i="1" s="1"/>
  <c r="C5458" i="1"/>
  <c r="N5457" i="1"/>
  <c r="K5457" i="1"/>
  <c r="J5457" i="1"/>
  <c r="F5457" i="1"/>
  <c r="E5457" i="1"/>
  <c r="G5457" i="1" s="1"/>
  <c r="C5457" i="1"/>
  <c r="N5456" i="1"/>
  <c r="K5456" i="1"/>
  <c r="J5456" i="1"/>
  <c r="F5456" i="1"/>
  <c r="E5456" i="1"/>
  <c r="C5456" i="1"/>
  <c r="N5455" i="1"/>
  <c r="K5455" i="1"/>
  <c r="J5455" i="1"/>
  <c r="F5455" i="1"/>
  <c r="E5455" i="1"/>
  <c r="C5455" i="1"/>
  <c r="N5454" i="1"/>
  <c r="K5454" i="1"/>
  <c r="J5454" i="1"/>
  <c r="F5454" i="1"/>
  <c r="E5454" i="1"/>
  <c r="G5454" i="1" s="1"/>
  <c r="C5454" i="1"/>
  <c r="N5453" i="1"/>
  <c r="K5453" i="1"/>
  <c r="J5453" i="1"/>
  <c r="F5453" i="1"/>
  <c r="E5453" i="1"/>
  <c r="G5453" i="1" s="1"/>
  <c r="C5453" i="1"/>
  <c r="N5452" i="1"/>
  <c r="K5452" i="1"/>
  <c r="J5452" i="1"/>
  <c r="F5452" i="1"/>
  <c r="E5452" i="1"/>
  <c r="G5452" i="1" s="1"/>
  <c r="C5452" i="1"/>
  <c r="N5451" i="1"/>
  <c r="K5451" i="1"/>
  <c r="J5451" i="1"/>
  <c r="F5451" i="1"/>
  <c r="E5451" i="1"/>
  <c r="C5451" i="1"/>
  <c r="N5450" i="1"/>
  <c r="K5450" i="1"/>
  <c r="J5450" i="1"/>
  <c r="F5450" i="1"/>
  <c r="E5450" i="1"/>
  <c r="G5450" i="1" s="1"/>
  <c r="C5450" i="1"/>
  <c r="N5449" i="1"/>
  <c r="K5449" i="1"/>
  <c r="J5449" i="1"/>
  <c r="F5449" i="1"/>
  <c r="E5449" i="1"/>
  <c r="G5449" i="1" s="1"/>
  <c r="C5449" i="1"/>
  <c r="N5448" i="1"/>
  <c r="K5448" i="1"/>
  <c r="J5448" i="1"/>
  <c r="F5448" i="1"/>
  <c r="E5448" i="1"/>
  <c r="C5448" i="1"/>
  <c r="N5447" i="1"/>
  <c r="K5447" i="1"/>
  <c r="J5447" i="1"/>
  <c r="F5447" i="1"/>
  <c r="E5447" i="1"/>
  <c r="C5447" i="1"/>
  <c r="N5446" i="1"/>
  <c r="K5446" i="1"/>
  <c r="J5446" i="1"/>
  <c r="F5446" i="1"/>
  <c r="E5446" i="1"/>
  <c r="G5446" i="1" s="1"/>
  <c r="C5446" i="1"/>
  <c r="N5445" i="1"/>
  <c r="K5445" i="1"/>
  <c r="J5445" i="1"/>
  <c r="F5445" i="1"/>
  <c r="E5445" i="1"/>
  <c r="G5445" i="1" s="1"/>
  <c r="C5445" i="1"/>
  <c r="N5444" i="1"/>
  <c r="K5444" i="1"/>
  <c r="J5444" i="1"/>
  <c r="F5444" i="1"/>
  <c r="E5444" i="1"/>
  <c r="C5444" i="1"/>
  <c r="N5443" i="1"/>
  <c r="K5443" i="1"/>
  <c r="J5443" i="1"/>
  <c r="F5443" i="1"/>
  <c r="E5443" i="1"/>
  <c r="C5443" i="1"/>
  <c r="N5442" i="1"/>
  <c r="K5442" i="1"/>
  <c r="J5442" i="1"/>
  <c r="F5442" i="1"/>
  <c r="E5442" i="1"/>
  <c r="G5442" i="1" s="1"/>
  <c r="C5442" i="1"/>
  <c r="N5441" i="1"/>
  <c r="K5441" i="1"/>
  <c r="J5441" i="1"/>
  <c r="F5441" i="1"/>
  <c r="E5441" i="1"/>
  <c r="G5441" i="1" s="1"/>
  <c r="C5441" i="1"/>
  <c r="N5440" i="1"/>
  <c r="K5440" i="1"/>
  <c r="J5440" i="1"/>
  <c r="F5440" i="1"/>
  <c r="E5440" i="1"/>
  <c r="C5440" i="1"/>
  <c r="N5439" i="1"/>
  <c r="K5439" i="1"/>
  <c r="J5439" i="1"/>
  <c r="F5439" i="1"/>
  <c r="E5439" i="1"/>
  <c r="C5439" i="1"/>
  <c r="N5438" i="1"/>
  <c r="K5438" i="1"/>
  <c r="J5438" i="1"/>
  <c r="F5438" i="1"/>
  <c r="E5438" i="1"/>
  <c r="G5438" i="1" s="1"/>
  <c r="C5438" i="1"/>
  <c r="N5437" i="1"/>
  <c r="K5437" i="1"/>
  <c r="J5437" i="1"/>
  <c r="F5437" i="1"/>
  <c r="E5437" i="1"/>
  <c r="G5437" i="1" s="1"/>
  <c r="C5437" i="1"/>
  <c r="N5436" i="1"/>
  <c r="K5436" i="1"/>
  <c r="J5436" i="1"/>
  <c r="F5436" i="1"/>
  <c r="E5436" i="1"/>
  <c r="C5436" i="1"/>
  <c r="N5435" i="1"/>
  <c r="K5435" i="1"/>
  <c r="J5435" i="1"/>
  <c r="F5435" i="1"/>
  <c r="E5435" i="1"/>
  <c r="C5435" i="1"/>
  <c r="N5434" i="1"/>
  <c r="K5434" i="1"/>
  <c r="J5434" i="1"/>
  <c r="F5434" i="1"/>
  <c r="E5434" i="1"/>
  <c r="G5434" i="1" s="1"/>
  <c r="C5434" i="1"/>
  <c r="N5433" i="1"/>
  <c r="K5433" i="1"/>
  <c r="J5433" i="1"/>
  <c r="F5433" i="1"/>
  <c r="E5433" i="1"/>
  <c r="G5433" i="1" s="1"/>
  <c r="C5433" i="1"/>
  <c r="N5432" i="1"/>
  <c r="K5432" i="1"/>
  <c r="J5432" i="1"/>
  <c r="F5432" i="1"/>
  <c r="E5432" i="1"/>
  <c r="C5432" i="1"/>
  <c r="N5431" i="1"/>
  <c r="K5431" i="1"/>
  <c r="J5431" i="1"/>
  <c r="F5431" i="1"/>
  <c r="E5431" i="1"/>
  <c r="C5431" i="1"/>
  <c r="N5430" i="1"/>
  <c r="K5430" i="1"/>
  <c r="J5430" i="1"/>
  <c r="F5430" i="1"/>
  <c r="E5430" i="1"/>
  <c r="G5430" i="1" s="1"/>
  <c r="C5430" i="1"/>
  <c r="N5429" i="1"/>
  <c r="K5429" i="1"/>
  <c r="J5429" i="1"/>
  <c r="F5429" i="1"/>
  <c r="E5429" i="1"/>
  <c r="G5429" i="1" s="1"/>
  <c r="C5429" i="1"/>
  <c r="N5428" i="1"/>
  <c r="K5428" i="1"/>
  <c r="J5428" i="1"/>
  <c r="F5428" i="1"/>
  <c r="E5428" i="1"/>
  <c r="C5428" i="1"/>
  <c r="N5427" i="1"/>
  <c r="K5427" i="1"/>
  <c r="J5427" i="1"/>
  <c r="F5427" i="1"/>
  <c r="E5427" i="1"/>
  <c r="C5427" i="1"/>
  <c r="N5426" i="1"/>
  <c r="K5426" i="1"/>
  <c r="J5426" i="1"/>
  <c r="F5426" i="1"/>
  <c r="E5426" i="1"/>
  <c r="G5426" i="1" s="1"/>
  <c r="C5426" i="1"/>
  <c r="N5425" i="1"/>
  <c r="K5425" i="1"/>
  <c r="J5425" i="1"/>
  <c r="F5425" i="1"/>
  <c r="E5425" i="1"/>
  <c r="G5425" i="1" s="1"/>
  <c r="C5425" i="1"/>
  <c r="N5424" i="1"/>
  <c r="K5424" i="1"/>
  <c r="J5424" i="1"/>
  <c r="F5424" i="1"/>
  <c r="E5424" i="1"/>
  <c r="C5424" i="1"/>
  <c r="N5423" i="1"/>
  <c r="K5423" i="1"/>
  <c r="J5423" i="1"/>
  <c r="F5423" i="1"/>
  <c r="E5423" i="1"/>
  <c r="C5423" i="1"/>
  <c r="N5422" i="1"/>
  <c r="K5422" i="1"/>
  <c r="J5422" i="1"/>
  <c r="F5422" i="1"/>
  <c r="E5422" i="1"/>
  <c r="G5422" i="1" s="1"/>
  <c r="C5422" i="1"/>
  <c r="N5421" i="1"/>
  <c r="K5421" i="1"/>
  <c r="J5421" i="1"/>
  <c r="F5421" i="1"/>
  <c r="E5421" i="1"/>
  <c r="G5421" i="1" s="1"/>
  <c r="C5421" i="1"/>
  <c r="N5420" i="1"/>
  <c r="K5420" i="1"/>
  <c r="J5420" i="1"/>
  <c r="F5420" i="1"/>
  <c r="E5420" i="1"/>
  <c r="G5420" i="1" s="1"/>
  <c r="C5420" i="1"/>
  <c r="N5419" i="1"/>
  <c r="K5419" i="1"/>
  <c r="J5419" i="1"/>
  <c r="F5419" i="1"/>
  <c r="E5419" i="1"/>
  <c r="C5419" i="1"/>
  <c r="N5418" i="1"/>
  <c r="K5418" i="1"/>
  <c r="J5418" i="1"/>
  <c r="F5418" i="1"/>
  <c r="E5418" i="1"/>
  <c r="G5418" i="1" s="1"/>
  <c r="C5418" i="1"/>
  <c r="N5417" i="1"/>
  <c r="K5417" i="1"/>
  <c r="J5417" i="1"/>
  <c r="F5417" i="1"/>
  <c r="E5417" i="1"/>
  <c r="G5417" i="1" s="1"/>
  <c r="C5417" i="1"/>
  <c r="N5416" i="1"/>
  <c r="K5416" i="1"/>
  <c r="J5416" i="1"/>
  <c r="F5416" i="1"/>
  <c r="E5416" i="1"/>
  <c r="C5416" i="1"/>
  <c r="N5415" i="1"/>
  <c r="K5415" i="1"/>
  <c r="J5415" i="1"/>
  <c r="F5415" i="1"/>
  <c r="E5415" i="1"/>
  <c r="C5415" i="1"/>
  <c r="N5414" i="1"/>
  <c r="K5414" i="1"/>
  <c r="J5414" i="1"/>
  <c r="F5414" i="1"/>
  <c r="E5414" i="1"/>
  <c r="G5414" i="1" s="1"/>
  <c r="C5414" i="1"/>
  <c r="N5413" i="1"/>
  <c r="K5413" i="1"/>
  <c r="J5413" i="1"/>
  <c r="F5413" i="1"/>
  <c r="E5413" i="1"/>
  <c r="G5413" i="1" s="1"/>
  <c r="C5413" i="1"/>
  <c r="N5412" i="1"/>
  <c r="K5412" i="1"/>
  <c r="J5412" i="1"/>
  <c r="F5412" i="1"/>
  <c r="E5412" i="1"/>
  <c r="C5412" i="1"/>
  <c r="N5411" i="1"/>
  <c r="K5411" i="1"/>
  <c r="J5411" i="1"/>
  <c r="F5411" i="1"/>
  <c r="E5411" i="1"/>
  <c r="C5411" i="1"/>
  <c r="N5410" i="1"/>
  <c r="K5410" i="1"/>
  <c r="J5410" i="1"/>
  <c r="F5410" i="1"/>
  <c r="E5410" i="1"/>
  <c r="G5410" i="1" s="1"/>
  <c r="C5410" i="1"/>
  <c r="N5409" i="1"/>
  <c r="K5409" i="1"/>
  <c r="J5409" i="1"/>
  <c r="F5409" i="1"/>
  <c r="E5409" i="1"/>
  <c r="G5409" i="1" s="1"/>
  <c r="C5409" i="1"/>
  <c r="N5408" i="1"/>
  <c r="K5408" i="1"/>
  <c r="J5408" i="1"/>
  <c r="F5408" i="1"/>
  <c r="E5408" i="1"/>
  <c r="C5408" i="1"/>
  <c r="N5407" i="1"/>
  <c r="K5407" i="1"/>
  <c r="J5407" i="1"/>
  <c r="F5407" i="1"/>
  <c r="E5407" i="1"/>
  <c r="C5407" i="1"/>
  <c r="N5406" i="1"/>
  <c r="K5406" i="1"/>
  <c r="J5406" i="1"/>
  <c r="F5406" i="1"/>
  <c r="E5406" i="1"/>
  <c r="G5406" i="1" s="1"/>
  <c r="C5406" i="1"/>
  <c r="N5405" i="1"/>
  <c r="K5405" i="1"/>
  <c r="J5405" i="1"/>
  <c r="F5405" i="1"/>
  <c r="E5405" i="1"/>
  <c r="G5405" i="1" s="1"/>
  <c r="C5405" i="1"/>
  <c r="N5404" i="1"/>
  <c r="K5404" i="1"/>
  <c r="J5404" i="1"/>
  <c r="F5404" i="1"/>
  <c r="E5404" i="1"/>
  <c r="C5404" i="1"/>
  <c r="N5403" i="1"/>
  <c r="K5403" i="1"/>
  <c r="J5403" i="1"/>
  <c r="F5403" i="1"/>
  <c r="E5403" i="1"/>
  <c r="C5403" i="1"/>
  <c r="N5402" i="1"/>
  <c r="K5402" i="1"/>
  <c r="J5402" i="1"/>
  <c r="F5402" i="1"/>
  <c r="E5402" i="1"/>
  <c r="G5402" i="1" s="1"/>
  <c r="C5402" i="1"/>
  <c r="N5401" i="1"/>
  <c r="K5401" i="1"/>
  <c r="J5401" i="1"/>
  <c r="F5401" i="1"/>
  <c r="E5401" i="1"/>
  <c r="G5401" i="1" s="1"/>
  <c r="C5401" i="1"/>
  <c r="N5400" i="1"/>
  <c r="K5400" i="1"/>
  <c r="J5400" i="1"/>
  <c r="F5400" i="1"/>
  <c r="E5400" i="1"/>
  <c r="C5400" i="1"/>
  <c r="N5399" i="1"/>
  <c r="K5399" i="1"/>
  <c r="J5399" i="1"/>
  <c r="F5399" i="1"/>
  <c r="E5399" i="1"/>
  <c r="C5399" i="1"/>
  <c r="N5398" i="1"/>
  <c r="K5398" i="1"/>
  <c r="J5398" i="1"/>
  <c r="F5398" i="1"/>
  <c r="E5398" i="1"/>
  <c r="G5398" i="1" s="1"/>
  <c r="C5398" i="1"/>
  <c r="N5397" i="1"/>
  <c r="K5397" i="1"/>
  <c r="J5397" i="1"/>
  <c r="F5397" i="1"/>
  <c r="E5397" i="1"/>
  <c r="G5397" i="1" s="1"/>
  <c r="C5397" i="1"/>
  <c r="N5396" i="1"/>
  <c r="K5396" i="1"/>
  <c r="J5396" i="1"/>
  <c r="F5396" i="1"/>
  <c r="E5396" i="1"/>
  <c r="C5396" i="1"/>
  <c r="N5395" i="1"/>
  <c r="K5395" i="1"/>
  <c r="J5395" i="1"/>
  <c r="F5395" i="1"/>
  <c r="E5395" i="1"/>
  <c r="C5395" i="1"/>
  <c r="N5394" i="1"/>
  <c r="K5394" i="1"/>
  <c r="J5394" i="1"/>
  <c r="F5394" i="1"/>
  <c r="E5394" i="1"/>
  <c r="G5394" i="1" s="1"/>
  <c r="C5394" i="1"/>
  <c r="N5393" i="1"/>
  <c r="K5393" i="1"/>
  <c r="J5393" i="1"/>
  <c r="F5393" i="1"/>
  <c r="E5393" i="1"/>
  <c r="G5393" i="1" s="1"/>
  <c r="C5393" i="1"/>
  <c r="N5392" i="1"/>
  <c r="K5392" i="1"/>
  <c r="J5392" i="1"/>
  <c r="F5392" i="1"/>
  <c r="E5392" i="1"/>
  <c r="C5392" i="1"/>
  <c r="N5391" i="1"/>
  <c r="K5391" i="1"/>
  <c r="J5391" i="1"/>
  <c r="F5391" i="1"/>
  <c r="E5391" i="1"/>
  <c r="C5391" i="1"/>
  <c r="N5390" i="1"/>
  <c r="K5390" i="1"/>
  <c r="J5390" i="1"/>
  <c r="F5390" i="1"/>
  <c r="E5390" i="1"/>
  <c r="G5390" i="1" s="1"/>
  <c r="C5390" i="1"/>
  <c r="N5389" i="1"/>
  <c r="K5389" i="1"/>
  <c r="J5389" i="1"/>
  <c r="F5389" i="1"/>
  <c r="E5389" i="1"/>
  <c r="G5389" i="1" s="1"/>
  <c r="C5389" i="1"/>
  <c r="N5388" i="1"/>
  <c r="K5388" i="1"/>
  <c r="J5388" i="1"/>
  <c r="F5388" i="1"/>
  <c r="E5388" i="1"/>
  <c r="G5388" i="1" s="1"/>
  <c r="C5388" i="1"/>
  <c r="N5387" i="1"/>
  <c r="K5387" i="1"/>
  <c r="J5387" i="1"/>
  <c r="F5387" i="1"/>
  <c r="E5387" i="1"/>
  <c r="C5387" i="1"/>
  <c r="N5386" i="1"/>
  <c r="K5386" i="1"/>
  <c r="J5386" i="1"/>
  <c r="F5386" i="1"/>
  <c r="E5386" i="1"/>
  <c r="G5386" i="1" s="1"/>
  <c r="C5386" i="1"/>
  <c r="N5385" i="1"/>
  <c r="K5385" i="1"/>
  <c r="J5385" i="1"/>
  <c r="F5385" i="1"/>
  <c r="E5385" i="1"/>
  <c r="G5385" i="1" s="1"/>
  <c r="C5385" i="1"/>
  <c r="N5384" i="1"/>
  <c r="K5384" i="1"/>
  <c r="J5384" i="1"/>
  <c r="F5384" i="1"/>
  <c r="E5384" i="1"/>
  <c r="C5384" i="1"/>
  <c r="N5383" i="1"/>
  <c r="K5383" i="1"/>
  <c r="J5383" i="1"/>
  <c r="F5383" i="1"/>
  <c r="E5383" i="1"/>
  <c r="G5383" i="1" s="1"/>
  <c r="C5383" i="1"/>
  <c r="N5382" i="1"/>
  <c r="K5382" i="1"/>
  <c r="J5382" i="1"/>
  <c r="F5382" i="1"/>
  <c r="E5382" i="1"/>
  <c r="G5382" i="1" s="1"/>
  <c r="C5382" i="1"/>
  <c r="N5381" i="1"/>
  <c r="K5381" i="1"/>
  <c r="J5381" i="1"/>
  <c r="F5381" i="1"/>
  <c r="E5381" i="1"/>
  <c r="G5381" i="1" s="1"/>
  <c r="C5381" i="1"/>
  <c r="N5380" i="1"/>
  <c r="K5380" i="1"/>
  <c r="J5380" i="1"/>
  <c r="F5380" i="1"/>
  <c r="E5380" i="1"/>
  <c r="G5380" i="1" s="1"/>
  <c r="C5380" i="1"/>
  <c r="N5379" i="1"/>
  <c r="K5379" i="1"/>
  <c r="J5379" i="1"/>
  <c r="F5379" i="1"/>
  <c r="E5379" i="1"/>
  <c r="C5379" i="1"/>
  <c r="N5378" i="1"/>
  <c r="K5378" i="1"/>
  <c r="J5378" i="1"/>
  <c r="F5378" i="1"/>
  <c r="E5378" i="1"/>
  <c r="G5378" i="1" s="1"/>
  <c r="C5378" i="1"/>
  <c r="N5377" i="1"/>
  <c r="K5377" i="1"/>
  <c r="J5377" i="1"/>
  <c r="F5377" i="1"/>
  <c r="E5377" i="1"/>
  <c r="G5377" i="1" s="1"/>
  <c r="C5377" i="1"/>
  <c r="N5376" i="1"/>
  <c r="K5376" i="1"/>
  <c r="J5376" i="1"/>
  <c r="F5376" i="1"/>
  <c r="E5376" i="1"/>
  <c r="G5376" i="1" s="1"/>
  <c r="C5376" i="1"/>
  <c r="N5375" i="1"/>
  <c r="K5375" i="1"/>
  <c r="J5375" i="1"/>
  <c r="F5375" i="1"/>
  <c r="E5375" i="1"/>
  <c r="G5375" i="1" s="1"/>
  <c r="C5375" i="1"/>
  <c r="N5374" i="1"/>
  <c r="K5374" i="1"/>
  <c r="J5374" i="1"/>
  <c r="F5374" i="1"/>
  <c r="E5374" i="1"/>
  <c r="G5374" i="1" s="1"/>
  <c r="C5374" i="1"/>
  <c r="N5373" i="1"/>
  <c r="K5373" i="1"/>
  <c r="J5373" i="1"/>
  <c r="F5373" i="1"/>
  <c r="E5373" i="1"/>
  <c r="G5373" i="1" s="1"/>
  <c r="C5373" i="1"/>
  <c r="N5372" i="1"/>
  <c r="K5372" i="1"/>
  <c r="J5372" i="1"/>
  <c r="F5372" i="1"/>
  <c r="E5372" i="1"/>
  <c r="G5372" i="1" s="1"/>
  <c r="C5372" i="1"/>
  <c r="N5371" i="1"/>
  <c r="K5371" i="1"/>
  <c r="J5371" i="1"/>
  <c r="F5371" i="1"/>
  <c r="E5371" i="1"/>
  <c r="G5371" i="1" s="1"/>
  <c r="C5371" i="1"/>
  <c r="N5370" i="1"/>
  <c r="K5370" i="1"/>
  <c r="J5370" i="1"/>
  <c r="F5370" i="1"/>
  <c r="E5370" i="1"/>
  <c r="G5370" i="1" s="1"/>
  <c r="C5370" i="1"/>
  <c r="N5369" i="1"/>
  <c r="K5369" i="1"/>
  <c r="J5369" i="1"/>
  <c r="F5369" i="1"/>
  <c r="E5369" i="1"/>
  <c r="G5369" i="1" s="1"/>
  <c r="C5369" i="1"/>
  <c r="N5368" i="1"/>
  <c r="K5368" i="1"/>
  <c r="J5368" i="1"/>
  <c r="F5368" i="1"/>
  <c r="E5368" i="1"/>
  <c r="C5368" i="1"/>
  <c r="N5367" i="1"/>
  <c r="K5367" i="1"/>
  <c r="J5367" i="1"/>
  <c r="F5367" i="1"/>
  <c r="E5367" i="1"/>
  <c r="G5367" i="1" s="1"/>
  <c r="C5367" i="1"/>
  <c r="N5366" i="1"/>
  <c r="K5366" i="1"/>
  <c r="J5366" i="1"/>
  <c r="F5366" i="1"/>
  <c r="E5366" i="1"/>
  <c r="G5366" i="1" s="1"/>
  <c r="C5366" i="1"/>
  <c r="N5365" i="1"/>
  <c r="K5365" i="1"/>
  <c r="J5365" i="1"/>
  <c r="F5365" i="1"/>
  <c r="E5365" i="1"/>
  <c r="G5365" i="1" s="1"/>
  <c r="C5365" i="1"/>
  <c r="N5364" i="1"/>
  <c r="K5364" i="1"/>
  <c r="J5364" i="1"/>
  <c r="F5364" i="1"/>
  <c r="E5364" i="1"/>
  <c r="G5364" i="1" s="1"/>
  <c r="C5364" i="1"/>
  <c r="N5363" i="1"/>
  <c r="K5363" i="1"/>
  <c r="J5363" i="1"/>
  <c r="F5363" i="1"/>
  <c r="E5363" i="1"/>
  <c r="C5363" i="1"/>
  <c r="N5362" i="1"/>
  <c r="K5362" i="1"/>
  <c r="J5362" i="1"/>
  <c r="F5362" i="1"/>
  <c r="E5362" i="1"/>
  <c r="G5362" i="1" s="1"/>
  <c r="C5362" i="1"/>
  <c r="N5361" i="1"/>
  <c r="K5361" i="1"/>
  <c r="J5361" i="1"/>
  <c r="F5361" i="1"/>
  <c r="E5361" i="1"/>
  <c r="G5361" i="1" s="1"/>
  <c r="C5361" i="1"/>
  <c r="N5360" i="1"/>
  <c r="K5360" i="1"/>
  <c r="J5360" i="1"/>
  <c r="F5360" i="1"/>
  <c r="E5360" i="1"/>
  <c r="G5360" i="1" s="1"/>
  <c r="C5360" i="1"/>
  <c r="N5359" i="1"/>
  <c r="K5359" i="1"/>
  <c r="J5359" i="1"/>
  <c r="F5359" i="1"/>
  <c r="E5359" i="1"/>
  <c r="G5359" i="1" s="1"/>
  <c r="C5359" i="1"/>
  <c r="N5358" i="1"/>
  <c r="K5358" i="1"/>
  <c r="J5358" i="1"/>
  <c r="F5358" i="1"/>
  <c r="E5358" i="1"/>
  <c r="G5358" i="1" s="1"/>
  <c r="C5358" i="1"/>
  <c r="N5357" i="1"/>
  <c r="K5357" i="1"/>
  <c r="J5357" i="1"/>
  <c r="F5357" i="1"/>
  <c r="E5357" i="1"/>
  <c r="G5357" i="1" s="1"/>
  <c r="C5357" i="1"/>
  <c r="N5356" i="1"/>
  <c r="K5356" i="1"/>
  <c r="J5356" i="1"/>
  <c r="F5356" i="1"/>
  <c r="E5356" i="1"/>
  <c r="G5356" i="1" s="1"/>
  <c r="C5356" i="1"/>
  <c r="N5355" i="1"/>
  <c r="K5355" i="1"/>
  <c r="J5355" i="1"/>
  <c r="F5355" i="1"/>
  <c r="E5355" i="1"/>
  <c r="G5355" i="1" s="1"/>
  <c r="C5355" i="1"/>
  <c r="N5354" i="1"/>
  <c r="K5354" i="1"/>
  <c r="J5354" i="1"/>
  <c r="F5354" i="1"/>
  <c r="E5354" i="1"/>
  <c r="G5354" i="1" s="1"/>
  <c r="C5354" i="1"/>
  <c r="N5353" i="1"/>
  <c r="K5353" i="1"/>
  <c r="J5353" i="1"/>
  <c r="F5353" i="1"/>
  <c r="E5353" i="1"/>
  <c r="G5353" i="1" s="1"/>
  <c r="C5353" i="1"/>
  <c r="N5352" i="1"/>
  <c r="K5352" i="1"/>
  <c r="J5352" i="1"/>
  <c r="F5352" i="1"/>
  <c r="E5352" i="1"/>
  <c r="C5352" i="1"/>
  <c r="N5351" i="1"/>
  <c r="K5351" i="1"/>
  <c r="J5351" i="1"/>
  <c r="F5351" i="1"/>
  <c r="E5351" i="1"/>
  <c r="G5351" i="1" s="1"/>
  <c r="C5351" i="1"/>
  <c r="N5350" i="1"/>
  <c r="K5350" i="1"/>
  <c r="J5350" i="1"/>
  <c r="F5350" i="1"/>
  <c r="E5350" i="1"/>
  <c r="G5350" i="1" s="1"/>
  <c r="C5350" i="1"/>
  <c r="N5349" i="1"/>
  <c r="K5349" i="1"/>
  <c r="J5349" i="1"/>
  <c r="F5349" i="1"/>
  <c r="E5349" i="1"/>
  <c r="G5349" i="1" s="1"/>
  <c r="C5349" i="1"/>
  <c r="N5348" i="1"/>
  <c r="K5348" i="1"/>
  <c r="J5348" i="1"/>
  <c r="F5348" i="1"/>
  <c r="E5348" i="1"/>
  <c r="G5348" i="1" s="1"/>
  <c r="C5348" i="1"/>
  <c r="N5347" i="1"/>
  <c r="K5347" i="1"/>
  <c r="J5347" i="1"/>
  <c r="F5347" i="1"/>
  <c r="E5347" i="1"/>
  <c r="C5347" i="1"/>
  <c r="N5346" i="1"/>
  <c r="K5346" i="1"/>
  <c r="J5346" i="1"/>
  <c r="F5346" i="1"/>
  <c r="E5346" i="1"/>
  <c r="G5346" i="1" s="1"/>
  <c r="C5346" i="1"/>
  <c r="N5345" i="1"/>
  <c r="K5345" i="1"/>
  <c r="J5345" i="1"/>
  <c r="F5345" i="1"/>
  <c r="E5345" i="1"/>
  <c r="G5345" i="1" s="1"/>
  <c r="C5345" i="1"/>
  <c r="N5344" i="1"/>
  <c r="K5344" i="1"/>
  <c r="J5344" i="1"/>
  <c r="F5344" i="1"/>
  <c r="E5344" i="1"/>
  <c r="G5344" i="1" s="1"/>
  <c r="C5344" i="1"/>
  <c r="N5343" i="1"/>
  <c r="K5343" i="1"/>
  <c r="J5343" i="1"/>
  <c r="F5343" i="1"/>
  <c r="E5343" i="1"/>
  <c r="G5343" i="1" s="1"/>
  <c r="C5343" i="1"/>
  <c r="N5342" i="1"/>
  <c r="K5342" i="1"/>
  <c r="J5342" i="1"/>
  <c r="F5342" i="1"/>
  <c r="E5342" i="1"/>
  <c r="G5342" i="1" s="1"/>
  <c r="C5342" i="1"/>
  <c r="N5341" i="1"/>
  <c r="K5341" i="1"/>
  <c r="J5341" i="1"/>
  <c r="F5341" i="1"/>
  <c r="E5341" i="1"/>
  <c r="G5341" i="1" s="1"/>
  <c r="C5341" i="1"/>
  <c r="N5340" i="1"/>
  <c r="K5340" i="1"/>
  <c r="J5340" i="1"/>
  <c r="F5340" i="1"/>
  <c r="E5340" i="1"/>
  <c r="G5340" i="1" s="1"/>
  <c r="C5340" i="1"/>
  <c r="N5339" i="1"/>
  <c r="K5339" i="1"/>
  <c r="J5339" i="1"/>
  <c r="F5339" i="1"/>
  <c r="E5339" i="1"/>
  <c r="G5339" i="1" s="1"/>
  <c r="C5339" i="1"/>
  <c r="N5338" i="1"/>
  <c r="K5338" i="1"/>
  <c r="J5338" i="1"/>
  <c r="F5338" i="1"/>
  <c r="E5338" i="1"/>
  <c r="G5338" i="1" s="1"/>
  <c r="C5338" i="1"/>
  <c r="N5337" i="1"/>
  <c r="K5337" i="1"/>
  <c r="J5337" i="1"/>
  <c r="F5337" i="1"/>
  <c r="E5337" i="1"/>
  <c r="G5337" i="1" s="1"/>
  <c r="C5337" i="1"/>
  <c r="N5336" i="1"/>
  <c r="K5336" i="1"/>
  <c r="J5336" i="1"/>
  <c r="F5336" i="1"/>
  <c r="E5336" i="1"/>
  <c r="C5336" i="1"/>
  <c r="N5335" i="1"/>
  <c r="K5335" i="1"/>
  <c r="J5335" i="1"/>
  <c r="F5335" i="1"/>
  <c r="E5335" i="1"/>
  <c r="G5335" i="1" s="1"/>
  <c r="C5335" i="1"/>
  <c r="N5334" i="1"/>
  <c r="K5334" i="1"/>
  <c r="J5334" i="1"/>
  <c r="F5334" i="1"/>
  <c r="E5334" i="1"/>
  <c r="G5334" i="1" s="1"/>
  <c r="C5334" i="1"/>
  <c r="N5333" i="1"/>
  <c r="K5333" i="1"/>
  <c r="J5333" i="1"/>
  <c r="F5333" i="1"/>
  <c r="E5333" i="1"/>
  <c r="G5333" i="1" s="1"/>
  <c r="C5333" i="1"/>
  <c r="N5332" i="1"/>
  <c r="K5332" i="1"/>
  <c r="J5332" i="1"/>
  <c r="F5332" i="1"/>
  <c r="E5332" i="1"/>
  <c r="G5332" i="1" s="1"/>
  <c r="C5332" i="1"/>
  <c r="N5331" i="1"/>
  <c r="K5331" i="1"/>
  <c r="J5331" i="1"/>
  <c r="F5331" i="1"/>
  <c r="E5331" i="1"/>
  <c r="C5331" i="1"/>
  <c r="N5330" i="1"/>
  <c r="K5330" i="1"/>
  <c r="J5330" i="1"/>
  <c r="F5330" i="1"/>
  <c r="E5330" i="1"/>
  <c r="G5330" i="1" s="1"/>
  <c r="C5330" i="1"/>
  <c r="N5329" i="1"/>
  <c r="K5329" i="1"/>
  <c r="J5329" i="1"/>
  <c r="F5329" i="1"/>
  <c r="E5329" i="1"/>
  <c r="G5329" i="1" s="1"/>
  <c r="C5329" i="1"/>
  <c r="N5328" i="1"/>
  <c r="K5328" i="1"/>
  <c r="J5328" i="1"/>
  <c r="F5328" i="1"/>
  <c r="E5328" i="1"/>
  <c r="G5328" i="1" s="1"/>
  <c r="C5328" i="1"/>
  <c r="N5327" i="1"/>
  <c r="K5327" i="1"/>
  <c r="J5327" i="1"/>
  <c r="F5327" i="1"/>
  <c r="E5327" i="1"/>
  <c r="G5327" i="1" s="1"/>
  <c r="C5327" i="1"/>
  <c r="N5326" i="1"/>
  <c r="K5326" i="1"/>
  <c r="J5326" i="1"/>
  <c r="F5326" i="1"/>
  <c r="E5326" i="1"/>
  <c r="G5326" i="1" s="1"/>
  <c r="C5326" i="1"/>
  <c r="N5325" i="1"/>
  <c r="K5325" i="1"/>
  <c r="J5325" i="1"/>
  <c r="F5325" i="1"/>
  <c r="E5325" i="1"/>
  <c r="G5325" i="1" s="1"/>
  <c r="C5325" i="1"/>
  <c r="N5324" i="1"/>
  <c r="K5324" i="1"/>
  <c r="J5324" i="1"/>
  <c r="F5324" i="1"/>
  <c r="E5324" i="1"/>
  <c r="G5324" i="1" s="1"/>
  <c r="C5324" i="1"/>
  <c r="N5323" i="1"/>
  <c r="K5323" i="1"/>
  <c r="J5323" i="1"/>
  <c r="F5323" i="1"/>
  <c r="E5323" i="1"/>
  <c r="G5323" i="1" s="1"/>
  <c r="C5323" i="1"/>
  <c r="N5322" i="1"/>
  <c r="K5322" i="1"/>
  <c r="J5322" i="1"/>
  <c r="F5322" i="1"/>
  <c r="E5322" i="1"/>
  <c r="G5322" i="1" s="1"/>
  <c r="C5322" i="1"/>
  <c r="N5321" i="1"/>
  <c r="K5321" i="1"/>
  <c r="J5321" i="1"/>
  <c r="F5321" i="1"/>
  <c r="E5321" i="1"/>
  <c r="G5321" i="1" s="1"/>
  <c r="C5321" i="1"/>
  <c r="N5320" i="1"/>
  <c r="K5320" i="1"/>
  <c r="J5320" i="1"/>
  <c r="F5320" i="1"/>
  <c r="E5320" i="1"/>
  <c r="C5320" i="1"/>
  <c r="N5319" i="1"/>
  <c r="K5319" i="1"/>
  <c r="J5319" i="1"/>
  <c r="F5319" i="1"/>
  <c r="E5319" i="1"/>
  <c r="G5319" i="1" s="1"/>
  <c r="C5319" i="1"/>
  <c r="N5318" i="1"/>
  <c r="K5318" i="1"/>
  <c r="J5318" i="1"/>
  <c r="F5318" i="1"/>
  <c r="E5318" i="1"/>
  <c r="G5318" i="1" s="1"/>
  <c r="C5318" i="1"/>
  <c r="N5317" i="1"/>
  <c r="K5317" i="1"/>
  <c r="J5317" i="1"/>
  <c r="F5317" i="1"/>
  <c r="E5317" i="1"/>
  <c r="G5317" i="1" s="1"/>
  <c r="C5317" i="1"/>
  <c r="N5316" i="1"/>
  <c r="K5316" i="1"/>
  <c r="J5316" i="1"/>
  <c r="F5316" i="1"/>
  <c r="E5316" i="1"/>
  <c r="G5316" i="1" s="1"/>
  <c r="C5316" i="1"/>
  <c r="N5315" i="1"/>
  <c r="K5315" i="1"/>
  <c r="J5315" i="1"/>
  <c r="F5315" i="1"/>
  <c r="E5315" i="1"/>
  <c r="C5315" i="1"/>
  <c r="N5314" i="1"/>
  <c r="K5314" i="1"/>
  <c r="J5314" i="1"/>
  <c r="F5314" i="1"/>
  <c r="E5314" i="1"/>
  <c r="G5314" i="1" s="1"/>
  <c r="C5314" i="1"/>
  <c r="N5313" i="1"/>
  <c r="K5313" i="1"/>
  <c r="J5313" i="1"/>
  <c r="F5313" i="1"/>
  <c r="E5313" i="1"/>
  <c r="G5313" i="1" s="1"/>
  <c r="C5313" i="1"/>
  <c r="N5312" i="1"/>
  <c r="K5312" i="1"/>
  <c r="J5312" i="1"/>
  <c r="F5312" i="1"/>
  <c r="E5312" i="1"/>
  <c r="G5312" i="1" s="1"/>
  <c r="C5312" i="1"/>
  <c r="N5311" i="1"/>
  <c r="K5311" i="1"/>
  <c r="J5311" i="1"/>
  <c r="F5311" i="1"/>
  <c r="E5311" i="1"/>
  <c r="G5311" i="1" s="1"/>
  <c r="C5311" i="1"/>
  <c r="N5310" i="1"/>
  <c r="K5310" i="1"/>
  <c r="J5310" i="1"/>
  <c r="F5310" i="1"/>
  <c r="E5310" i="1"/>
  <c r="G5310" i="1" s="1"/>
  <c r="C5310" i="1"/>
  <c r="N5309" i="1"/>
  <c r="K5309" i="1"/>
  <c r="J5309" i="1"/>
  <c r="H5309" i="1"/>
  <c r="F5309" i="1"/>
  <c r="E5309" i="1"/>
  <c r="G5309" i="1" s="1"/>
  <c r="C5309" i="1"/>
  <c r="N5308" i="1"/>
  <c r="K5308" i="1"/>
  <c r="J5308" i="1"/>
  <c r="F5308" i="1"/>
  <c r="E5308" i="1"/>
  <c r="G5308" i="1" s="1"/>
  <c r="C5308" i="1"/>
  <c r="N5307" i="1"/>
  <c r="K5307" i="1"/>
  <c r="J5307" i="1"/>
  <c r="F5307" i="1"/>
  <c r="E5307" i="1"/>
  <c r="G5307" i="1" s="1"/>
  <c r="C5307" i="1"/>
  <c r="N5306" i="1"/>
  <c r="K5306" i="1"/>
  <c r="J5306" i="1"/>
  <c r="F5306" i="1"/>
  <c r="E5306" i="1"/>
  <c r="G5306" i="1" s="1"/>
  <c r="C5306" i="1"/>
  <c r="N5305" i="1"/>
  <c r="K5305" i="1"/>
  <c r="J5305" i="1"/>
  <c r="F5305" i="1"/>
  <c r="E5305" i="1"/>
  <c r="G5305" i="1" s="1"/>
  <c r="C5305" i="1"/>
  <c r="N5304" i="1"/>
  <c r="K5304" i="1"/>
  <c r="J5304" i="1"/>
  <c r="F5304" i="1"/>
  <c r="E5304" i="1"/>
  <c r="C5304" i="1"/>
  <c r="N5303" i="1"/>
  <c r="K5303" i="1"/>
  <c r="J5303" i="1"/>
  <c r="F5303" i="1"/>
  <c r="E5303" i="1"/>
  <c r="G5303" i="1" s="1"/>
  <c r="C5303" i="1"/>
  <c r="N5302" i="1"/>
  <c r="K5302" i="1"/>
  <c r="J5302" i="1"/>
  <c r="F5302" i="1"/>
  <c r="E5302" i="1"/>
  <c r="G5302" i="1" s="1"/>
  <c r="C5302" i="1"/>
  <c r="N5301" i="1"/>
  <c r="K5301" i="1"/>
  <c r="J5301" i="1"/>
  <c r="F5301" i="1"/>
  <c r="E5301" i="1"/>
  <c r="G5301" i="1" s="1"/>
  <c r="C5301" i="1"/>
  <c r="N5300" i="1"/>
  <c r="K5300" i="1"/>
  <c r="J5300" i="1"/>
  <c r="F5300" i="1"/>
  <c r="E5300" i="1"/>
  <c r="G5300" i="1" s="1"/>
  <c r="C5300" i="1"/>
  <c r="N5299" i="1"/>
  <c r="K5299" i="1"/>
  <c r="J5299" i="1"/>
  <c r="F5299" i="1"/>
  <c r="E5299" i="1"/>
  <c r="C5299" i="1"/>
  <c r="N5298" i="1"/>
  <c r="K5298" i="1"/>
  <c r="J5298" i="1"/>
  <c r="F5298" i="1"/>
  <c r="E5298" i="1"/>
  <c r="G5298" i="1" s="1"/>
  <c r="C5298" i="1"/>
  <c r="N5297" i="1"/>
  <c r="K5297" i="1"/>
  <c r="J5297" i="1"/>
  <c r="F5297" i="1"/>
  <c r="E5297" i="1"/>
  <c r="G5297" i="1" s="1"/>
  <c r="C5297" i="1"/>
  <c r="N5296" i="1"/>
  <c r="K5296" i="1"/>
  <c r="J5296" i="1"/>
  <c r="F5296" i="1"/>
  <c r="E5296" i="1"/>
  <c r="G5296" i="1" s="1"/>
  <c r="C5296" i="1"/>
  <c r="N5295" i="1"/>
  <c r="K5295" i="1"/>
  <c r="J5295" i="1"/>
  <c r="F5295" i="1"/>
  <c r="E5295" i="1"/>
  <c r="G5295" i="1" s="1"/>
  <c r="C5295" i="1"/>
  <c r="N5294" i="1"/>
  <c r="K5294" i="1"/>
  <c r="J5294" i="1"/>
  <c r="F5294" i="1"/>
  <c r="E5294" i="1"/>
  <c r="G5294" i="1" s="1"/>
  <c r="C5294" i="1"/>
  <c r="N5293" i="1"/>
  <c r="K5293" i="1"/>
  <c r="J5293" i="1"/>
  <c r="F5293" i="1"/>
  <c r="E5293" i="1"/>
  <c r="G5293" i="1" s="1"/>
  <c r="C5293" i="1"/>
  <c r="N5292" i="1"/>
  <c r="K5292" i="1"/>
  <c r="J5292" i="1"/>
  <c r="F5292" i="1"/>
  <c r="E5292" i="1"/>
  <c r="G5292" i="1" s="1"/>
  <c r="C5292" i="1"/>
  <c r="N5291" i="1"/>
  <c r="K5291" i="1"/>
  <c r="J5291" i="1"/>
  <c r="F5291" i="1"/>
  <c r="E5291" i="1"/>
  <c r="G5291" i="1" s="1"/>
  <c r="C5291" i="1"/>
  <c r="N5290" i="1"/>
  <c r="K5290" i="1"/>
  <c r="J5290" i="1"/>
  <c r="F5290" i="1"/>
  <c r="E5290" i="1"/>
  <c r="G5290" i="1" s="1"/>
  <c r="C5290" i="1"/>
  <c r="N5289" i="1"/>
  <c r="K5289" i="1"/>
  <c r="J5289" i="1"/>
  <c r="F5289" i="1"/>
  <c r="E5289" i="1"/>
  <c r="G5289" i="1" s="1"/>
  <c r="C5289" i="1"/>
  <c r="N5288" i="1"/>
  <c r="K5288" i="1"/>
  <c r="J5288" i="1"/>
  <c r="F5288" i="1"/>
  <c r="E5288" i="1"/>
  <c r="C5288" i="1"/>
  <c r="N5287" i="1"/>
  <c r="K5287" i="1"/>
  <c r="J5287" i="1"/>
  <c r="F5287" i="1"/>
  <c r="E5287" i="1"/>
  <c r="G5287" i="1" s="1"/>
  <c r="C5287" i="1"/>
  <c r="N5286" i="1"/>
  <c r="K5286" i="1"/>
  <c r="J5286" i="1"/>
  <c r="F5286" i="1"/>
  <c r="E5286" i="1"/>
  <c r="G5286" i="1" s="1"/>
  <c r="C5286" i="1"/>
  <c r="N5285" i="1"/>
  <c r="K5285" i="1"/>
  <c r="J5285" i="1"/>
  <c r="F5285" i="1"/>
  <c r="E5285" i="1"/>
  <c r="G5285" i="1" s="1"/>
  <c r="C5285" i="1"/>
  <c r="N5284" i="1"/>
  <c r="K5284" i="1"/>
  <c r="J5284" i="1"/>
  <c r="F5284" i="1"/>
  <c r="E5284" i="1"/>
  <c r="G5284" i="1" s="1"/>
  <c r="C5284" i="1"/>
  <c r="N5283" i="1"/>
  <c r="K5283" i="1"/>
  <c r="J5283" i="1"/>
  <c r="F5283" i="1"/>
  <c r="E5283" i="1"/>
  <c r="C5283" i="1"/>
  <c r="N5282" i="1"/>
  <c r="K5282" i="1"/>
  <c r="J5282" i="1"/>
  <c r="F5282" i="1"/>
  <c r="E5282" i="1"/>
  <c r="G5282" i="1" s="1"/>
  <c r="C5282" i="1"/>
  <c r="N5281" i="1"/>
  <c r="K5281" i="1"/>
  <c r="J5281" i="1"/>
  <c r="F5281" i="1"/>
  <c r="E5281" i="1"/>
  <c r="G5281" i="1" s="1"/>
  <c r="C5281" i="1"/>
  <c r="N5280" i="1"/>
  <c r="K5280" i="1"/>
  <c r="J5280" i="1"/>
  <c r="F5280" i="1"/>
  <c r="E5280" i="1"/>
  <c r="G5280" i="1" s="1"/>
  <c r="C5280" i="1"/>
  <c r="N5279" i="1"/>
  <c r="K5279" i="1"/>
  <c r="J5279" i="1"/>
  <c r="F5279" i="1"/>
  <c r="E5279" i="1"/>
  <c r="G5279" i="1" s="1"/>
  <c r="C5279" i="1"/>
  <c r="N5278" i="1"/>
  <c r="K5278" i="1"/>
  <c r="J5278" i="1"/>
  <c r="F5278" i="1"/>
  <c r="E5278" i="1"/>
  <c r="G5278" i="1" s="1"/>
  <c r="C5278" i="1"/>
  <c r="N5277" i="1"/>
  <c r="K5277" i="1"/>
  <c r="J5277" i="1"/>
  <c r="F5277" i="1"/>
  <c r="E5277" i="1"/>
  <c r="G5277" i="1" s="1"/>
  <c r="C5277" i="1"/>
  <c r="N5276" i="1"/>
  <c r="K5276" i="1"/>
  <c r="J5276" i="1"/>
  <c r="F5276" i="1"/>
  <c r="E5276" i="1"/>
  <c r="G5276" i="1" s="1"/>
  <c r="C5276" i="1"/>
  <c r="N5275" i="1"/>
  <c r="K5275" i="1"/>
  <c r="J5275" i="1"/>
  <c r="F5275" i="1"/>
  <c r="E5275" i="1"/>
  <c r="G5275" i="1" s="1"/>
  <c r="C5275" i="1"/>
  <c r="N5274" i="1"/>
  <c r="K5274" i="1"/>
  <c r="J5274" i="1"/>
  <c r="F5274" i="1"/>
  <c r="E5274" i="1"/>
  <c r="G5274" i="1" s="1"/>
  <c r="C5274" i="1"/>
  <c r="N5273" i="1"/>
  <c r="K5273" i="1"/>
  <c r="J5273" i="1"/>
  <c r="F5273" i="1"/>
  <c r="E5273" i="1"/>
  <c r="G5273" i="1" s="1"/>
  <c r="C5273" i="1"/>
  <c r="N5272" i="1"/>
  <c r="K5272" i="1"/>
  <c r="J5272" i="1"/>
  <c r="F5272" i="1"/>
  <c r="E5272" i="1"/>
  <c r="C5272" i="1"/>
  <c r="N5271" i="1"/>
  <c r="K5271" i="1"/>
  <c r="J5271" i="1"/>
  <c r="F5271" i="1"/>
  <c r="E5271" i="1"/>
  <c r="G5271" i="1" s="1"/>
  <c r="C5271" i="1"/>
  <c r="N5270" i="1"/>
  <c r="K5270" i="1"/>
  <c r="J5270" i="1"/>
  <c r="F5270" i="1"/>
  <c r="E5270" i="1"/>
  <c r="G5270" i="1" s="1"/>
  <c r="C5270" i="1"/>
  <c r="N5269" i="1"/>
  <c r="K5269" i="1"/>
  <c r="J5269" i="1"/>
  <c r="F5269" i="1"/>
  <c r="E5269" i="1"/>
  <c r="G5269" i="1" s="1"/>
  <c r="C5269" i="1"/>
  <c r="N5268" i="1"/>
  <c r="K5268" i="1"/>
  <c r="J5268" i="1"/>
  <c r="F5268" i="1"/>
  <c r="E5268" i="1"/>
  <c r="G5268" i="1" s="1"/>
  <c r="C5268" i="1"/>
  <c r="N5267" i="1"/>
  <c r="K5267" i="1"/>
  <c r="J5267" i="1"/>
  <c r="F5267" i="1"/>
  <c r="E5267" i="1"/>
  <c r="C5267" i="1"/>
  <c r="N5266" i="1"/>
  <c r="K5266" i="1"/>
  <c r="J5266" i="1"/>
  <c r="F5266" i="1"/>
  <c r="E5266" i="1"/>
  <c r="G5266" i="1" s="1"/>
  <c r="C5266" i="1"/>
  <c r="N5265" i="1"/>
  <c r="K5265" i="1"/>
  <c r="J5265" i="1"/>
  <c r="F5265" i="1"/>
  <c r="E5265" i="1"/>
  <c r="G5265" i="1" s="1"/>
  <c r="C5265" i="1"/>
  <c r="N5264" i="1"/>
  <c r="K5264" i="1"/>
  <c r="J5264" i="1"/>
  <c r="F5264" i="1"/>
  <c r="E5264" i="1"/>
  <c r="G5264" i="1" s="1"/>
  <c r="C5264" i="1"/>
  <c r="N5263" i="1"/>
  <c r="K5263" i="1"/>
  <c r="J5263" i="1"/>
  <c r="F5263" i="1"/>
  <c r="E5263" i="1"/>
  <c r="G5263" i="1" s="1"/>
  <c r="C5263" i="1"/>
  <c r="N5262" i="1"/>
  <c r="K5262" i="1"/>
  <c r="J5262" i="1"/>
  <c r="F5262" i="1"/>
  <c r="E5262" i="1"/>
  <c r="G5262" i="1" s="1"/>
  <c r="C5262" i="1"/>
  <c r="N5261" i="1"/>
  <c r="K5261" i="1"/>
  <c r="J5261" i="1"/>
  <c r="F5261" i="1"/>
  <c r="E5261" i="1"/>
  <c r="G5261" i="1" s="1"/>
  <c r="C5261" i="1"/>
  <c r="N5260" i="1"/>
  <c r="K5260" i="1"/>
  <c r="J5260" i="1"/>
  <c r="F5260" i="1"/>
  <c r="E5260" i="1"/>
  <c r="G5260" i="1" s="1"/>
  <c r="C5260" i="1"/>
  <c r="N5259" i="1"/>
  <c r="K5259" i="1"/>
  <c r="J5259" i="1"/>
  <c r="F5259" i="1"/>
  <c r="E5259" i="1"/>
  <c r="G5259" i="1" s="1"/>
  <c r="C5259" i="1"/>
  <c r="N5258" i="1"/>
  <c r="K5258" i="1"/>
  <c r="J5258" i="1"/>
  <c r="F5258" i="1"/>
  <c r="E5258" i="1"/>
  <c r="G5258" i="1" s="1"/>
  <c r="C5258" i="1"/>
  <c r="N5257" i="1"/>
  <c r="K5257" i="1"/>
  <c r="J5257" i="1"/>
  <c r="F5257" i="1"/>
  <c r="E5257" i="1"/>
  <c r="G5257" i="1" s="1"/>
  <c r="C5257" i="1"/>
  <c r="N5256" i="1"/>
  <c r="K5256" i="1"/>
  <c r="J5256" i="1"/>
  <c r="F5256" i="1"/>
  <c r="E5256" i="1"/>
  <c r="C5256" i="1"/>
  <c r="N5255" i="1"/>
  <c r="K5255" i="1"/>
  <c r="J5255" i="1"/>
  <c r="F5255" i="1"/>
  <c r="E5255" i="1"/>
  <c r="C5255" i="1"/>
  <c r="N5254" i="1"/>
  <c r="K5254" i="1"/>
  <c r="J5254" i="1"/>
  <c r="F5254" i="1"/>
  <c r="E5254" i="1"/>
  <c r="C5254" i="1"/>
  <c r="N5253" i="1"/>
  <c r="K5253" i="1"/>
  <c r="J5253" i="1"/>
  <c r="F5253" i="1"/>
  <c r="E5253" i="1"/>
  <c r="C5253" i="1"/>
  <c r="N5252" i="1"/>
  <c r="K5252" i="1"/>
  <c r="J5252" i="1"/>
  <c r="F5252" i="1"/>
  <c r="E5252" i="1"/>
  <c r="C5252" i="1"/>
  <c r="N5251" i="1"/>
  <c r="K5251" i="1"/>
  <c r="J5251" i="1"/>
  <c r="F5251" i="1"/>
  <c r="E5251" i="1"/>
  <c r="C5251" i="1"/>
  <c r="N5250" i="1"/>
  <c r="K5250" i="1"/>
  <c r="J5250" i="1"/>
  <c r="F5250" i="1"/>
  <c r="E5250" i="1"/>
  <c r="C5250" i="1"/>
  <c r="N5249" i="1"/>
  <c r="K5249" i="1"/>
  <c r="J5249" i="1"/>
  <c r="F5249" i="1"/>
  <c r="E5249" i="1"/>
  <c r="C5249" i="1"/>
  <c r="N5248" i="1"/>
  <c r="K5248" i="1"/>
  <c r="J5248" i="1"/>
  <c r="F5248" i="1"/>
  <c r="E5248" i="1"/>
  <c r="C5248" i="1"/>
  <c r="N5247" i="1"/>
  <c r="K5247" i="1"/>
  <c r="J5247" i="1"/>
  <c r="F5247" i="1"/>
  <c r="E5247" i="1"/>
  <c r="C5247" i="1"/>
  <c r="N5246" i="1"/>
  <c r="K5246" i="1"/>
  <c r="J5246" i="1"/>
  <c r="F5246" i="1"/>
  <c r="E5246" i="1"/>
  <c r="C5246" i="1"/>
  <c r="N5245" i="1"/>
  <c r="K5245" i="1"/>
  <c r="J5245" i="1"/>
  <c r="F5245" i="1"/>
  <c r="E5245" i="1"/>
  <c r="C5245" i="1"/>
  <c r="N5244" i="1"/>
  <c r="K5244" i="1"/>
  <c r="J5244" i="1"/>
  <c r="F5244" i="1"/>
  <c r="E5244" i="1"/>
  <c r="C5244" i="1"/>
  <c r="N5243" i="1"/>
  <c r="K5243" i="1"/>
  <c r="J5243" i="1"/>
  <c r="F5243" i="1"/>
  <c r="E5243" i="1"/>
  <c r="C5243" i="1"/>
  <c r="N5242" i="1"/>
  <c r="K5242" i="1"/>
  <c r="J5242" i="1"/>
  <c r="F5242" i="1"/>
  <c r="E5242" i="1"/>
  <c r="C5242" i="1"/>
  <c r="N5241" i="1"/>
  <c r="K5241" i="1"/>
  <c r="J5241" i="1"/>
  <c r="F5241" i="1"/>
  <c r="E5241" i="1"/>
  <c r="C5241" i="1"/>
  <c r="N5240" i="1"/>
  <c r="K5240" i="1"/>
  <c r="J5240" i="1"/>
  <c r="F5240" i="1"/>
  <c r="E5240" i="1"/>
  <c r="C5240" i="1"/>
  <c r="N5239" i="1"/>
  <c r="K5239" i="1"/>
  <c r="J5239" i="1"/>
  <c r="F5239" i="1"/>
  <c r="E5239" i="1"/>
  <c r="C5239" i="1"/>
  <c r="N5238" i="1"/>
  <c r="K5238" i="1"/>
  <c r="J5238" i="1"/>
  <c r="F5238" i="1"/>
  <c r="E5238" i="1"/>
  <c r="C5238" i="1"/>
  <c r="N5237" i="1"/>
  <c r="K5237" i="1"/>
  <c r="J5237" i="1"/>
  <c r="F5237" i="1"/>
  <c r="E5237" i="1"/>
  <c r="C5237" i="1"/>
  <c r="N5236" i="1"/>
  <c r="K5236" i="1"/>
  <c r="J5236" i="1"/>
  <c r="F5236" i="1"/>
  <c r="E5236" i="1"/>
  <c r="C5236" i="1"/>
  <c r="N5235" i="1"/>
  <c r="K5235" i="1"/>
  <c r="J5235" i="1"/>
  <c r="F5235" i="1"/>
  <c r="E5235" i="1"/>
  <c r="C5235" i="1"/>
  <c r="N5234" i="1"/>
  <c r="K5234" i="1"/>
  <c r="J5234" i="1"/>
  <c r="F5234" i="1"/>
  <c r="E5234" i="1"/>
  <c r="C5234" i="1"/>
  <c r="N5233" i="1"/>
  <c r="K5233" i="1"/>
  <c r="J5233" i="1"/>
  <c r="F5233" i="1"/>
  <c r="E5233" i="1"/>
  <c r="C5233" i="1"/>
  <c r="N5232" i="1"/>
  <c r="K5232" i="1"/>
  <c r="J5232" i="1"/>
  <c r="F5232" i="1"/>
  <c r="E5232" i="1"/>
  <c r="C5232" i="1"/>
  <c r="N5231" i="1"/>
  <c r="K5231" i="1"/>
  <c r="J5231" i="1"/>
  <c r="F5231" i="1"/>
  <c r="E5231" i="1"/>
  <c r="C5231" i="1"/>
  <c r="N5230" i="1"/>
  <c r="K5230" i="1"/>
  <c r="J5230" i="1"/>
  <c r="F5230" i="1"/>
  <c r="E5230" i="1"/>
  <c r="C5230" i="1"/>
  <c r="N5229" i="1"/>
  <c r="K5229" i="1"/>
  <c r="J5229" i="1"/>
  <c r="F5229" i="1"/>
  <c r="E5229" i="1"/>
  <c r="C5229" i="1"/>
  <c r="N5228" i="1"/>
  <c r="K5228" i="1"/>
  <c r="J5228" i="1"/>
  <c r="F5228" i="1"/>
  <c r="E5228" i="1"/>
  <c r="C5228" i="1"/>
  <c r="N5227" i="1"/>
  <c r="K5227" i="1"/>
  <c r="J5227" i="1"/>
  <c r="F5227" i="1"/>
  <c r="E5227" i="1"/>
  <c r="C5227" i="1"/>
  <c r="N5226" i="1"/>
  <c r="K5226" i="1"/>
  <c r="J5226" i="1"/>
  <c r="F5226" i="1"/>
  <c r="E5226" i="1"/>
  <c r="C5226" i="1"/>
  <c r="N5225" i="1"/>
  <c r="K5225" i="1"/>
  <c r="J5225" i="1"/>
  <c r="F5225" i="1"/>
  <c r="E5225" i="1"/>
  <c r="C5225" i="1"/>
  <c r="N5224" i="1"/>
  <c r="K5224" i="1"/>
  <c r="J5224" i="1"/>
  <c r="F5224" i="1"/>
  <c r="E5224" i="1"/>
  <c r="C5224" i="1"/>
  <c r="N5223" i="1"/>
  <c r="K5223" i="1"/>
  <c r="J5223" i="1"/>
  <c r="F5223" i="1"/>
  <c r="E5223" i="1"/>
  <c r="C5223" i="1"/>
  <c r="N5222" i="1"/>
  <c r="K5222" i="1"/>
  <c r="J5222" i="1"/>
  <c r="F5222" i="1"/>
  <c r="E5222" i="1"/>
  <c r="C5222" i="1"/>
  <c r="N5221" i="1"/>
  <c r="K5221" i="1"/>
  <c r="J5221" i="1"/>
  <c r="F5221" i="1"/>
  <c r="E5221" i="1"/>
  <c r="G5221" i="1" s="1"/>
  <c r="C5221" i="1"/>
  <c r="N5220" i="1"/>
  <c r="K5220" i="1"/>
  <c r="J5220" i="1"/>
  <c r="F5220" i="1"/>
  <c r="E5220" i="1"/>
  <c r="C5220" i="1"/>
  <c r="N5219" i="1"/>
  <c r="K5219" i="1"/>
  <c r="J5219" i="1"/>
  <c r="F5219" i="1"/>
  <c r="E5219" i="1"/>
  <c r="G5219" i="1" s="1"/>
  <c r="C5219" i="1"/>
  <c r="N5218" i="1"/>
  <c r="K5218" i="1"/>
  <c r="J5218" i="1"/>
  <c r="F5218" i="1"/>
  <c r="E5218" i="1"/>
  <c r="C5218" i="1"/>
  <c r="N5217" i="1"/>
  <c r="K5217" i="1"/>
  <c r="J5217" i="1"/>
  <c r="F5217" i="1"/>
  <c r="E5217" i="1"/>
  <c r="G5217" i="1" s="1"/>
  <c r="C5217" i="1"/>
  <c r="N5216" i="1"/>
  <c r="K5216" i="1"/>
  <c r="J5216" i="1"/>
  <c r="F5216" i="1"/>
  <c r="E5216" i="1"/>
  <c r="C5216" i="1"/>
  <c r="N5215" i="1"/>
  <c r="K5215" i="1"/>
  <c r="J5215" i="1"/>
  <c r="F5215" i="1"/>
  <c r="E5215" i="1"/>
  <c r="C5215" i="1"/>
  <c r="N5214" i="1"/>
  <c r="K5214" i="1"/>
  <c r="J5214" i="1"/>
  <c r="F5214" i="1"/>
  <c r="E5214" i="1"/>
  <c r="G5214" i="1" s="1"/>
  <c r="C5214" i="1"/>
  <c r="N5213" i="1"/>
  <c r="K5213" i="1"/>
  <c r="J5213" i="1"/>
  <c r="F5213" i="1"/>
  <c r="E5213" i="1"/>
  <c r="G5213" i="1" s="1"/>
  <c r="C5213" i="1"/>
  <c r="N5212" i="1"/>
  <c r="K5212" i="1"/>
  <c r="J5212" i="1"/>
  <c r="F5212" i="1"/>
  <c r="E5212" i="1"/>
  <c r="G5212" i="1" s="1"/>
  <c r="C5212" i="1"/>
  <c r="N5211" i="1"/>
  <c r="K5211" i="1"/>
  <c r="J5211" i="1"/>
  <c r="F5211" i="1"/>
  <c r="E5211" i="1"/>
  <c r="G5211" i="1" s="1"/>
  <c r="C5211" i="1"/>
  <c r="N5210" i="1"/>
  <c r="K5210" i="1"/>
  <c r="J5210" i="1"/>
  <c r="F5210" i="1"/>
  <c r="E5210" i="1"/>
  <c r="C5210" i="1"/>
  <c r="N5209" i="1"/>
  <c r="K5209" i="1"/>
  <c r="J5209" i="1"/>
  <c r="F5209" i="1"/>
  <c r="E5209" i="1"/>
  <c r="G5209" i="1" s="1"/>
  <c r="C5209" i="1"/>
  <c r="N5208" i="1"/>
  <c r="K5208" i="1"/>
  <c r="J5208" i="1"/>
  <c r="F5208" i="1"/>
  <c r="E5208" i="1"/>
  <c r="G5208" i="1" s="1"/>
  <c r="C5208" i="1"/>
  <c r="N5207" i="1"/>
  <c r="K5207" i="1"/>
  <c r="J5207" i="1"/>
  <c r="F5207" i="1"/>
  <c r="E5207" i="1"/>
  <c r="G5207" i="1" s="1"/>
  <c r="C5207" i="1"/>
  <c r="N5206" i="1"/>
  <c r="K5206" i="1"/>
  <c r="J5206" i="1"/>
  <c r="F5206" i="1"/>
  <c r="E5206" i="1"/>
  <c r="G5206" i="1" s="1"/>
  <c r="C5206" i="1"/>
  <c r="N5205" i="1"/>
  <c r="K5205" i="1"/>
  <c r="J5205" i="1"/>
  <c r="F5205" i="1"/>
  <c r="E5205" i="1"/>
  <c r="G5205" i="1" s="1"/>
  <c r="C5205" i="1"/>
  <c r="N5204" i="1"/>
  <c r="K5204" i="1"/>
  <c r="J5204" i="1"/>
  <c r="F5204" i="1"/>
  <c r="E5204" i="1"/>
  <c r="G5204" i="1" s="1"/>
  <c r="C5204" i="1"/>
  <c r="N5203" i="1"/>
  <c r="K5203" i="1"/>
  <c r="J5203" i="1"/>
  <c r="F5203" i="1"/>
  <c r="E5203" i="1"/>
  <c r="G5203" i="1" s="1"/>
  <c r="C5203" i="1"/>
  <c r="N5202" i="1"/>
  <c r="K5202" i="1"/>
  <c r="J5202" i="1"/>
  <c r="F5202" i="1"/>
  <c r="E5202" i="1"/>
  <c r="C5202" i="1"/>
  <c r="N5201" i="1"/>
  <c r="K5201" i="1"/>
  <c r="J5201" i="1"/>
  <c r="F5201" i="1"/>
  <c r="E5201" i="1"/>
  <c r="G5201" i="1" s="1"/>
  <c r="C5201" i="1"/>
  <c r="N5200" i="1"/>
  <c r="K5200" i="1"/>
  <c r="J5200" i="1"/>
  <c r="F5200" i="1"/>
  <c r="E5200" i="1"/>
  <c r="G5200" i="1" s="1"/>
  <c r="C5200" i="1"/>
  <c r="N5199" i="1"/>
  <c r="K5199" i="1"/>
  <c r="J5199" i="1"/>
  <c r="F5199" i="1"/>
  <c r="E5199" i="1"/>
  <c r="C5199" i="1"/>
  <c r="N5198" i="1"/>
  <c r="K5198" i="1"/>
  <c r="J5198" i="1"/>
  <c r="F5198" i="1"/>
  <c r="E5198" i="1"/>
  <c r="C5198" i="1"/>
  <c r="N5197" i="1"/>
  <c r="K5197" i="1"/>
  <c r="J5197" i="1"/>
  <c r="F5197" i="1"/>
  <c r="E5197" i="1"/>
  <c r="G5197" i="1" s="1"/>
  <c r="C5197" i="1"/>
  <c r="N5196" i="1"/>
  <c r="K5196" i="1"/>
  <c r="J5196" i="1"/>
  <c r="F5196" i="1"/>
  <c r="E5196" i="1"/>
  <c r="G5196" i="1" s="1"/>
  <c r="C5196" i="1"/>
  <c r="N5195" i="1"/>
  <c r="K5195" i="1"/>
  <c r="J5195" i="1"/>
  <c r="F5195" i="1"/>
  <c r="E5195" i="1"/>
  <c r="G5195" i="1" s="1"/>
  <c r="C5195" i="1"/>
  <c r="N5194" i="1"/>
  <c r="K5194" i="1"/>
  <c r="J5194" i="1"/>
  <c r="F5194" i="1"/>
  <c r="E5194" i="1"/>
  <c r="C5194" i="1"/>
  <c r="N5193" i="1"/>
  <c r="K5193" i="1"/>
  <c r="J5193" i="1"/>
  <c r="F5193" i="1"/>
  <c r="E5193" i="1"/>
  <c r="G5193" i="1" s="1"/>
  <c r="C5193" i="1"/>
  <c r="N5192" i="1"/>
  <c r="K5192" i="1"/>
  <c r="J5192" i="1"/>
  <c r="F5192" i="1"/>
  <c r="E5192" i="1"/>
  <c r="G5192" i="1" s="1"/>
  <c r="C5192" i="1"/>
  <c r="N5191" i="1"/>
  <c r="K5191" i="1"/>
  <c r="J5191" i="1"/>
  <c r="F5191" i="1"/>
  <c r="E5191" i="1"/>
  <c r="C5191" i="1"/>
  <c r="N5190" i="1"/>
  <c r="K5190" i="1"/>
  <c r="J5190" i="1"/>
  <c r="F5190" i="1"/>
  <c r="E5190" i="1"/>
  <c r="G5190" i="1" s="1"/>
  <c r="C5190" i="1"/>
  <c r="N5189" i="1"/>
  <c r="K5189" i="1"/>
  <c r="J5189" i="1"/>
  <c r="F5189" i="1"/>
  <c r="E5189" i="1"/>
  <c r="G5189" i="1" s="1"/>
  <c r="C5189" i="1"/>
  <c r="N5188" i="1"/>
  <c r="K5188" i="1"/>
  <c r="J5188" i="1"/>
  <c r="F5188" i="1"/>
  <c r="E5188" i="1"/>
  <c r="G5188" i="1" s="1"/>
  <c r="C5188" i="1"/>
  <c r="N5187" i="1"/>
  <c r="K5187" i="1"/>
  <c r="J5187" i="1"/>
  <c r="F5187" i="1"/>
  <c r="E5187" i="1"/>
  <c r="G5187" i="1" s="1"/>
  <c r="C5187" i="1"/>
  <c r="N5186" i="1"/>
  <c r="K5186" i="1"/>
  <c r="J5186" i="1"/>
  <c r="F5186" i="1"/>
  <c r="E5186" i="1"/>
  <c r="C5186" i="1"/>
  <c r="N5185" i="1"/>
  <c r="K5185" i="1"/>
  <c r="J5185" i="1"/>
  <c r="F5185" i="1"/>
  <c r="E5185" i="1"/>
  <c r="G5185" i="1" s="1"/>
  <c r="C5185" i="1"/>
  <c r="N5184" i="1"/>
  <c r="K5184" i="1"/>
  <c r="J5184" i="1"/>
  <c r="F5184" i="1"/>
  <c r="E5184" i="1"/>
  <c r="G5184" i="1" s="1"/>
  <c r="C5184" i="1"/>
  <c r="N5183" i="1"/>
  <c r="K5183" i="1"/>
  <c r="J5183" i="1"/>
  <c r="F5183" i="1"/>
  <c r="E5183" i="1"/>
  <c r="C5183" i="1"/>
  <c r="N5182" i="1"/>
  <c r="K5182" i="1"/>
  <c r="J5182" i="1"/>
  <c r="F5182" i="1"/>
  <c r="E5182" i="1"/>
  <c r="C5182" i="1"/>
  <c r="N5181" i="1"/>
  <c r="K5181" i="1"/>
  <c r="J5181" i="1"/>
  <c r="F5181" i="1"/>
  <c r="E5181" i="1"/>
  <c r="G5181" i="1" s="1"/>
  <c r="C5181" i="1"/>
  <c r="N5180" i="1"/>
  <c r="K5180" i="1"/>
  <c r="J5180" i="1"/>
  <c r="F5180" i="1"/>
  <c r="E5180" i="1"/>
  <c r="G5180" i="1" s="1"/>
  <c r="C5180" i="1"/>
  <c r="N5179" i="1"/>
  <c r="K5179" i="1"/>
  <c r="J5179" i="1"/>
  <c r="F5179" i="1"/>
  <c r="E5179" i="1"/>
  <c r="G5179" i="1" s="1"/>
  <c r="C5179" i="1"/>
  <c r="N5178" i="1"/>
  <c r="K5178" i="1"/>
  <c r="J5178" i="1"/>
  <c r="F5178" i="1"/>
  <c r="E5178" i="1"/>
  <c r="C5178" i="1"/>
  <c r="N5177" i="1"/>
  <c r="K5177" i="1"/>
  <c r="J5177" i="1"/>
  <c r="F5177" i="1"/>
  <c r="E5177" i="1"/>
  <c r="G5177" i="1" s="1"/>
  <c r="C5177" i="1"/>
  <c r="N5176" i="1"/>
  <c r="K5176" i="1"/>
  <c r="J5176" i="1"/>
  <c r="F5176" i="1"/>
  <c r="E5176" i="1"/>
  <c r="G5176" i="1" s="1"/>
  <c r="C5176" i="1"/>
  <c r="N5175" i="1"/>
  <c r="K5175" i="1"/>
  <c r="J5175" i="1"/>
  <c r="F5175" i="1"/>
  <c r="E5175" i="1"/>
  <c r="G5175" i="1" s="1"/>
  <c r="C5175" i="1"/>
  <c r="N5174" i="1"/>
  <c r="K5174" i="1"/>
  <c r="J5174" i="1"/>
  <c r="F5174" i="1"/>
  <c r="E5174" i="1"/>
  <c r="G5174" i="1" s="1"/>
  <c r="C5174" i="1"/>
  <c r="N5173" i="1"/>
  <c r="K5173" i="1"/>
  <c r="J5173" i="1"/>
  <c r="F5173" i="1"/>
  <c r="E5173" i="1"/>
  <c r="G5173" i="1" s="1"/>
  <c r="C5173" i="1"/>
  <c r="N5172" i="1"/>
  <c r="K5172" i="1"/>
  <c r="J5172" i="1"/>
  <c r="F5172" i="1"/>
  <c r="E5172" i="1"/>
  <c r="G5172" i="1" s="1"/>
  <c r="C5172" i="1"/>
  <c r="N5171" i="1"/>
  <c r="K5171" i="1"/>
  <c r="J5171" i="1"/>
  <c r="F5171" i="1"/>
  <c r="E5171" i="1"/>
  <c r="G5171" i="1" s="1"/>
  <c r="C5171" i="1"/>
  <c r="N5170" i="1"/>
  <c r="K5170" i="1"/>
  <c r="J5170" i="1"/>
  <c r="F5170" i="1"/>
  <c r="E5170" i="1"/>
  <c r="C5170" i="1"/>
  <c r="N5169" i="1"/>
  <c r="K5169" i="1"/>
  <c r="J5169" i="1"/>
  <c r="F5169" i="1"/>
  <c r="E5169" i="1"/>
  <c r="G5169" i="1" s="1"/>
  <c r="C5169" i="1"/>
  <c r="N5168" i="1"/>
  <c r="K5168" i="1"/>
  <c r="J5168" i="1"/>
  <c r="F5168" i="1"/>
  <c r="E5168" i="1"/>
  <c r="G5168" i="1" s="1"/>
  <c r="C5168" i="1"/>
  <c r="N5167" i="1"/>
  <c r="K5167" i="1"/>
  <c r="J5167" i="1"/>
  <c r="F5167" i="1"/>
  <c r="E5167" i="1"/>
  <c r="C5167" i="1"/>
  <c r="N5166" i="1"/>
  <c r="K5166" i="1"/>
  <c r="J5166" i="1"/>
  <c r="F5166" i="1"/>
  <c r="E5166" i="1"/>
  <c r="G5166" i="1" s="1"/>
  <c r="C5166" i="1"/>
  <c r="N5165" i="1"/>
  <c r="K5165" i="1"/>
  <c r="J5165" i="1"/>
  <c r="F5165" i="1"/>
  <c r="E5165" i="1"/>
  <c r="G5165" i="1" s="1"/>
  <c r="C5165" i="1"/>
  <c r="N5164" i="1"/>
  <c r="K5164" i="1"/>
  <c r="J5164" i="1"/>
  <c r="F5164" i="1"/>
  <c r="E5164" i="1"/>
  <c r="G5164" i="1" s="1"/>
  <c r="C5164" i="1"/>
  <c r="N5163" i="1"/>
  <c r="K5163" i="1"/>
  <c r="J5163" i="1"/>
  <c r="F5163" i="1"/>
  <c r="E5163" i="1"/>
  <c r="G5163" i="1" s="1"/>
  <c r="C5163" i="1"/>
  <c r="N5162" i="1"/>
  <c r="K5162" i="1"/>
  <c r="J5162" i="1"/>
  <c r="F5162" i="1"/>
  <c r="E5162" i="1"/>
  <c r="G5162" i="1" s="1"/>
  <c r="C5162" i="1"/>
  <c r="N5161" i="1"/>
  <c r="K5161" i="1"/>
  <c r="J5161" i="1"/>
  <c r="F5161" i="1"/>
  <c r="E5161" i="1"/>
  <c r="G5161" i="1" s="1"/>
  <c r="C5161" i="1"/>
  <c r="N5160" i="1"/>
  <c r="K5160" i="1"/>
  <c r="J5160" i="1"/>
  <c r="F5160" i="1"/>
  <c r="E5160" i="1"/>
  <c r="G5160" i="1" s="1"/>
  <c r="C5160" i="1"/>
  <c r="N5159" i="1"/>
  <c r="K5159" i="1"/>
  <c r="J5159" i="1"/>
  <c r="F5159" i="1"/>
  <c r="E5159" i="1"/>
  <c r="G5159" i="1" s="1"/>
  <c r="C5159" i="1"/>
  <c r="N5158" i="1"/>
  <c r="K5158" i="1"/>
  <c r="J5158" i="1"/>
  <c r="F5158" i="1"/>
  <c r="E5158" i="1"/>
  <c r="C5158" i="1"/>
  <c r="N5157" i="1"/>
  <c r="K5157" i="1"/>
  <c r="J5157" i="1"/>
  <c r="F5157" i="1"/>
  <c r="E5157" i="1"/>
  <c r="G5157" i="1" s="1"/>
  <c r="C5157" i="1"/>
  <c r="N5156" i="1"/>
  <c r="K5156" i="1"/>
  <c r="J5156" i="1"/>
  <c r="F5156" i="1"/>
  <c r="E5156" i="1"/>
  <c r="G5156" i="1" s="1"/>
  <c r="C5156" i="1"/>
  <c r="N5155" i="1"/>
  <c r="K5155" i="1"/>
  <c r="J5155" i="1"/>
  <c r="F5155" i="1"/>
  <c r="E5155" i="1"/>
  <c r="G5155" i="1" s="1"/>
  <c r="C5155" i="1"/>
  <c r="N5154" i="1"/>
  <c r="K5154" i="1"/>
  <c r="J5154" i="1"/>
  <c r="F5154" i="1"/>
  <c r="E5154" i="1"/>
  <c r="C5154" i="1"/>
  <c r="N5153" i="1"/>
  <c r="K5153" i="1"/>
  <c r="J5153" i="1"/>
  <c r="F5153" i="1"/>
  <c r="E5153" i="1"/>
  <c r="G5153" i="1" s="1"/>
  <c r="C5153" i="1"/>
  <c r="N5152" i="1"/>
  <c r="K5152" i="1"/>
  <c r="J5152" i="1"/>
  <c r="F5152" i="1"/>
  <c r="E5152" i="1"/>
  <c r="G5152" i="1" s="1"/>
  <c r="C5152" i="1"/>
  <c r="N5151" i="1"/>
  <c r="K5151" i="1"/>
  <c r="J5151" i="1"/>
  <c r="F5151" i="1"/>
  <c r="E5151" i="1"/>
  <c r="C5151" i="1"/>
  <c r="N5150" i="1"/>
  <c r="K5150" i="1"/>
  <c r="J5150" i="1"/>
  <c r="F5150" i="1"/>
  <c r="E5150" i="1"/>
  <c r="G5150" i="1" s="1"/>
  <c r="C5150" i="1"/>
  <c r="N5149" i="1"/>
  <c r="K5149" i="1"/>
  <c r="J5149" i="1"/>
  <c r="F5149" i="1"/>
  <c r="E5149" i="1"/>
  <c r="G5149" i="1" s="1"/>
  <c r="C5149" i="1"/>
  <c r="N5148" i="1"/>
  <c r="K5148" i="1"/>
  <c r="J5148" i="1"/>
  <c r="F5148" i="1"/>
  <c r="E5148" i="1"/>
  <c r="G5148" i="1" s="1"/>
  <c r="C5148" i="1"/>
  <c r="N5147" i="1"/>
  <c r="K5147" i="1"/>
  <c r="J5147" i="1"/>
  <c r="F5147" i="1"/>
  <c r="E5147" i="1"/>
  <c r="G5147" i="1" s="1"/>
  <c r="C5147" i="1"/>
  <c r="N5146" i="1"/>
  <c r="K5146" i="1"/>
  <c r="J5146" i="1"/>
  <c r="F5146" i="1"/>
  <c r="E5146" i="1"/>
  <c r="G5146" i="1" s="1"/>
  <c r="C5146" i="1"/>
  <c r="N5145" i="1"/>
  <c r="K5145" i="1"/>
  <c r="J5145" i="1"/>
  <c r="F5145" i="1"/>
  <c r="E5145" i="1"/>
  <c r="G5145" i="1" s="1"/>
  <c r="C5145" i="1"/>
  <c r="N5144" i="1"/>
  <c r="K5144" i="1"/>
  <c r="J5144" i="1"/>
  <c r="F5144" i="1"/>
  <c r="E5144" i="1"/>
  <c r="G5144" i="1" s="1"/>
  <c r="C5144" i="1"/>
  <c r="N5143" i="1"/>
  <c r="K5143" i="1"/>
  <c r="J5143" i="1"/>
  <c r="F5143" i="1"/>
  <c r="E5143" i="1"/>
  <c r="G5143" i="1" s="1"/>
  <c r="C5143" i="1"/>
  <c r="N5142" i="1"/>
  <c r="K5142" i="1"/>
  <c r="J5142" i="1"/>
  <c r="F5142" i="1"/>
  <c r="E5142" i="1"/>
  <c r="C5142" i="1"/>
  <c r="N5141" i="1"/>
  <c r="K5141" i="1"/>
  <c r="J5141" i="1"/>
  <c r="F5141" i="1"/>
  <c r="E5141" i="1"/>
  <c r="G5141" i="1" s="1"/>
  <c r="C5141" i="1"/>
  <c r="N5140" i="1"/>
  <c r="K5140" i="1"/>
  <c r="J5140" i="1"/>
  <c r="F5140" i="1"/>
  <c r="E5140" i="1"/>
  <c r="G5140" i="1" s="1"/>
  <c r="C5140" i="1"/>
  <c r="N5139" i="1"/>
  <c r="K5139" i="1"/>
  <c r="J5139" i="1"/>
  <c r="F5139" i="1"/>
  <c r="E5139" i="1"/>
  <c r="G5139" i="1" s="1"/>
  <c r="C5139" i="1"/>
  <c r="N5138" i="1"/>
  <c r="K5138" i="1"/>
  <c r="J5138" i="1"/>
  <c r="F5138" i="1"/>
  <c r="E5138" i="1"/>
  <c r="G5138" i="1" s="1"/>
  <c r="C5138" i="1"/>
  <c r="N5137" i="1"/>
  <c r="K5137" i="1"/>
  <c r="J5137" i="1"/>
  <c r="F5137" i="1"/>
  <c r="E5137" i="1"/>
  <c r="G5137" i="1" s="1"/>
  <c r="C5137" i="1"/>
  <c r="N5136" i="1"/>
  <c r="K5136" i="1"/>
  <c r="J5136" i="1"/>
  <c r="F5136" i="1"/>
  <c r="E5136" i="1"/>
  <c r="G5136" i="1" s="1"/>
  <c r="C5136" i="1"/>
  <c r="N5135" i="1"/>
  <c r="K5135" i="1"/>
  <c r="J5135" i="1"/>
  <c r="F5135" i="1"/>
  <c r="E5135" i="1"/>
  <c r="C5135" i="1"/>
  <c r="N5134" i="1"/>
  <c r="K5134" i="1"/>
  <c r="J5134" i="1"/>
  <c r="F5134" i="1"/>
  <c r="E5134" i="1"/>
  <c r="G5134" i="1" s="1"/>
  <c r="C5134" i="1"/>
  <c r="N5133" i="1"/>
  <c r="K5133" i="1"/>
  <c r="J5133" i="1"/>
  <c r="F5133" i="1"/>
  <c r="E5133" i="1"/>
  <c r="G5133" i="1" s="1"/>
  <c r="C5133" i="1"/>
  <c r="N5132" i="1"/>
  <c r="K5132" i="1"/>
  <c r="J5132" i="1"/>
  <c r="F5132" i="1"/>
  <c r="E5132" i="1"/>
  <c r="G5132" i="1" s="1"/>
  <c r="C5132" i="1"/>
  <c r="N5131" i="1"/>
  <c r="K5131" i="1"/>
  <c r="J5131" i="1"/>
  <c r="F5131" i="1"/>
  <c r="E5131" i="1"/>
  <c r="G5131" i="1" s="1"/>
  <c r="C5131" i="1"/>
  <c r="N5130" i="1"/>
  <c r="K5130" i="1"/>
  <c r="J5130" i="1"/>
  <c r="F5130" i="1"/>
  <c r="E5130" i="1"/>
  <c r="G5130" i="1" s="1"/>
  <c r="C5130" i="1"/>
  <c r="N5129" i="1"/>
  <c r="K5129" i="1"/>
  <c r="J5129" i="1"/>
  <c r="F5129" i="1"/>
  <c r="E5129" i="1"/>
  <c r="G5129" i="1" s="1"/>
  <c r="C5129" i="1"/>
  <c r="N5128" i="1"/>
  <c r="K5128" i="1"/>
  <c r="J5128" i="1"/>
  <c r="F5128" i="1"/>
  <c r="E5128" i="1"/>
  <c r="G5128" i="1" s="1"/>
  <c r="C5128" i="1"/>
  <c r="N5127" i="1"/>
  <c r="K5127" i="1"/>
  <c r="J5127" i="1"/>
  <c r="F5127" i="1"/>
  <c r="E5127" i="1"/>
  <c r="C5127" i="1"/>
  <c r="N5126" i="1"/>
  <c r="K5126" i="1"/>
  <c r="J5126" i="1"/>
  <c r="F5126" i="1"/>
  <c r="E5126" i="1"/>
  <c r="G5126" i="1" s="1"/>
  <c r="C5126" i="1"/>
  <c r="N5125" i="1"/>
  <c r="K5125" i="1"/>
  <c r="J5125" i="1"/>
  <c r="F5125" i="1"/>
  <c r="E5125" i="1"/>
  <c r="G5125" i="1" s="1"/>
  <c r="C5125" i="1"/>
  <c r="N5124" i="1"/>
  <c r="K5124" i="1"/>
  <c r="J5124" i="1"/>
  <c r="F5124" i="1"/>
  <c r="E5124" i="1"/>
  <c r="G5124" i="1" s="1"/>
  <c r="C5124" i="1"/>
  <c r="N5123" i="1"/>
  <c r="K5123" i="1"/>
  <c r="J5123" i="1"/>
  <c r="F5123" i="1"/>
  <c r="E5123" i="1"/>
  <c r="C5123" i="1"/>
  <c r="N5122" i="1"/>
  <c r="K5122" i="1"/>
  <c r="J5122" i="1"/>
  <c r="F5122" i="1"/>
  <c r="E5122" i="1"/>
  <c r="C5122" i="1"/>
  <c r="N5121" i="1"/>
  <c r="K5121" i="1"/>
  <c r="J5121" i="1"/>
  <c r="F5121" i="1"/>
  <c r="E5121" i="1"/>
  <c r="G5121" i="1" s="1"/>
  <c r="C5121" i="1"/>
  <c r="N5120" i="1"/>
  <c r="K5120" i="1"/>
  <c r="J5120" i="1"/>
  <c r="F5120" i="1"/>
  <c r="E5120" i="1"/>
  <c r="G5120" i="1" s="1"/>
  <c r="C5120" i="1"/>
  <c r="N5119" i="1"/>
  <c r="K5119" i="1"/>
  <c r="J5119" i="1"/>
  <c r="F5119" i="1"/>
  <c r="E5119" i="1"/>
  <c r="G5119" i="1" s="1"/>
  <c r="C5119" i="1"/>
  <c r="N5118" i="1"/>
  <c r="K5118" i="1"/>
  <c r="J5118" i="1"/>
  <c r="F5118" i="1"/>
  <c r="E5118" i="1"/>
  <c r="G5118" i="1" s="1"/>
  <c r="C5118" i="1"/>
  <c r="N5117" i="1"/>
  <c r="K5117" i="1"/>
  <c r="J5117" i="1"/>
  <c r="F5117" i="1"/>
  <c r="E5117" i="1"/>
  <c r="G5117" i="1" s="1"/>
  <c r="C5117" i="1"/>
  <c r="N5116" i="1"/>
  <c r="K5116" i="1"/>
  <c r="J5116" i="1"/>
  <c r="F5116" i="1"/>
  <c r="E5116" i="1"/>
  <c r="G5116" i="1" s="1"/>
  <c r="C5116" i="1"/>
  <c r="N5115" i="1"/>
  <c r="K5115" i="1"/>
  <c r="J5115" i="1"/>
  <c r="F5115" i="1"/>
  <c r="E5115" i="1"/>
  <c r="C5115" i="1"/>
  <c r="N5114" i="1"/>
  <c r="K5114" i="1"/>
  <c r="J5114" i="1"/>
  <c r="F5114" i="1"/>
  <c r="E5114" i="1"/>
  <c r="C5114" i="1"/>
  <c r="N5113" i="1"/>
  <c r="K5113" i="1"/>
  <c r="J5113" i="1"/>
  <c r="F5113" i="1"/>
  <c r="E5113" i="1"/>
  <c r="G5113" i="1" s="1"/>
  <c r="C5113" i="1"/>
  <c r="N5112" i="1"/>
  <c r="K5112" i="1"/>
  <c r="J5112" i="1"/>
  <c r="F5112" i="1"/>
  <c r="E5112" i="1"/>
  <c r="G5112" i="1" s="1"/>
  <c r="C5112" i="1"/>
  <c r="N5111" i="1"/>
  <c r="K5111" i="1"/>
  <c r="J5111" i="1"/>
  <c r="F5111" i="1"/>
  <c r="E5111" i="1"/>
  <c r="C5111" i="1"/>
  <c r="N5110" i="1"/>
  <c r="K5110" i="1"/>
  <c r="J5110" i="1"/>
  <c r="F5110" i="1"/>
  <c r="E5110" i="1"/>
  <c r="G5110" i="1" s="1"/>
  <c r="C5110" i="1"/>
  <c r="N5109" i="1"/>
  <c r="K5109" i="1"/>
  <c r="J5109" i="1"/>
  <c r="F5109" i="1"/>
  <c r="E5109" i="1"/>
  <c r="G5109" i="1" s="1"/>
  <c r="C5109" i="1"/>
  <c r="N5108" i="1"/>
  <c r="K5108" i="1"/>
  <c r="J5108" i="1"/>
  <c r="F5108" i="1"/>
  <c r="E5108" i="1"/>
  <c r="G5108" i="1" s="1"/>
  <c r="C5108" i="1"/>
  <c r="N5107" i="1"/>
  <c r="K5107" i="1"/>
  <c r="J5107" i="1"/>
  <c r="F5107" i="1"/>
  <c r="E5107" i="1"/>
  <c r="C5107" i="1"/>
  <c r="N5106" i="1"/>
  <c r="K5106" i="1"/>
  <c r="J5106" i="1"/>
  <c r="F5106" i="1"/>
  <c r="E5106" i="1"/>
  <c r="G5106" i="1" s="1"/>
  <c r="C5106" i="1"/>
  <c r="N5105" i="1"/>
  <c r="K5105" i="1"/>
  <c r="J5105" i="1"/>
  <c r="F5105" i="1"/>
  <c r="E5105" i="1"/>
  <c r="G5105" i="1" s="1"/>
  <c r="C5105" i="1"/>
  <c r="N5104" i="1"/>
  <c r="K5104" i="1"/>
  <c r="J5104" i="1"/>
  <c r="F5104" i="1"/>
  <c r="E5104" i="1"/>
  <c r="G5104" i="1" s="1"/>
  <c r="C5104" i="1"/>
  <c r="N5103" i="1"/>
  <c r="K5103" i="1"/>
  <c r="J5103" i="1"/>
  <c r="F5103" i="1"/>
  <c r="E5103" i="1"/>
  <c r="G5103" i="1" s="1"/>
  <c r="C5103" i="1"/>
  <c r="N5102" i="1"/>
  <c r="K5102" i="1"/>
  <c r="J5102" i="1"/>
  <c r="F5102" i="1"/>
  <c r="E5102" i="1"/>
  <c r="G5102" i="1" s="1"/>
  <c r="C5102" i="1"/>
  <c r="N5101" i="1"/>
  <c r="K5101" i="1"/>
  <c r="J5101" i="1"/>
  <c r="F5101" i="1"/>
  <c r="E5101" i="1"/>
  <c r="G5101" i="1" s="1"/>
  <c r="C5101" i="1"/>
  <c r="N5100" i="1"/>
  <c r="K5100" i="1"/>
  <c r="J5100" i="1"/>
  <c r="F5100" i="1"/>
  <c r="E5100" i="1"/>
  <c r="G5100" i="1" s="1"/>
  <c r="C5100" i="1"/>
  <c r="N5099" i="1"/>
  <c r="K5099" i="1"/>
  <c r="J5099" i="1"/>
  <c r="F5099" i="1"/>
  <c r="E5099" i="1"/>
  <c r="C5099" i="1"/>
  <c r="N5098" i="1"/>
  <c r="K5098" i="1"/>
  <c r="J5098" i="1"/>
  <c r="F5098" i="1"/>
  <c r="E5098" i="1"/>
  <c r="G5098" i="1" s="1"/>
  <c r="C5098" i="1"/>
  <c r="N5097" i="1"/>
  <c r="K5097" i="1"/>
  <c r="J5097" i="1"/>
  <c r="F5097" i="1"/>
  <c r="E5097" i="1"/>
  <c r="G5097" i="1" s="1"/>
  <c r="C5097" i="1"/>
  <c r="N5096" i="1"/>
  <c r="K5096" i="1"/>
  <c r="J5096" i="1"/>
  <c r="F5096" i="1"/>
  <c r="E5096" i="1"/>
  <c r="G5096" i="1" s="1"/>
  <c r="C5096" i="1"/>
  <c r="N5095" i="1"/>
  <c r="K5095" i="1"/>
  <c r="J5095" i="1"/>
  <c r="F5095" i="1"/>
  <c r="E5095" i="1"/>
  <c r="G5095" i="1" s="1"/>
  <c r="C5095" i="1"/>
  <c r="N5094" i="1"/>
  <c r="K5094" i="1"/>
  <c r="J5094" i="1"/>
  <c r="F5094" i="1"/>
  <c r="E5094" i="1"/>
  <c r="G5094" i="1" s="1"/>
  <c r="C5094" i="1"/>
  <c r="N5093" i="1"/>
  <c r="K5093" i="1"/>
  <c r="J5093" i="1"/>
  <c r="F5093" i="1"/>
  <c r="E5093" i="1"/>
  <c r="G5093" i="1" s="1"/>
  <c r="C5093" i="1"/>
  <c r="N5092" i="1"/>
  <c r="K5092" i="1"/>
  <c r="J5092" i="1"/>
  <c r="F5092" i="1"/>
  <c r="E5092" i="1"/>
  <c r="G5092" i="1" s="1"/>
  <c r="C5092" i="1"/>
  <c r="N5091" i="1"/>
  <c r="K5091" i="1"/>
  <c r="J5091" i="1"/>
  <c r="F5091" i="1"/>
  <c r="E5091" i="1"/>
  <c r="C5091" i="1"/>
  <c r="N5090" i="1"/>
  <c r="K5090" i="1"/>
  <c r="J5090" i="1"/>
  <c r="F5090" i="1"/>
  <c r="E5090" i="1"/>
  <c r="G5090" i="1" s="1"/>
  <c r="C5090" i="1"/>
  <c r="N5089" i="1"/>
  <c r="K5089" i="1"/>
  <c r="J5089" i="1"/>
  <c r="F5089" i="1"/>
  <c r="E5089" i="1"/>
  <c r="G5089" i="1" s="1"/>
  <c r="C5089" i="1"/>
  <c r="N5088" i="1"/>
  <c r="K5088" i="1"/>
  <c r="J5088" i="1"/>
  <c r="F5088" i="1"/>
  <c r="E5088" i="1"/>
  <c r="G5088" i="1" s="1"/>
  <c r="C5088" i="1"/>
  <c r="N5087" i="1"/>
  <c r="K5087" i="1"/>
  <c r="J5087" i="1"/>
  <c r="F5087" i="1"/>
  <c r="E5087" i="1"/>
  <c r="C5087" i="1"/>
  <c r="N5086" i="1"/>
  <c r="K5086" i="1"/>
  <c r="J5086" i="1"/>
  <c r="F5086" i="1"/>
  <c r="E5086" i="1"/>
  <c r="G5086" i="1" s="1"/>
  <c r="C5086" i="1"/>
  <c r="N5085" i="1"/>
  <c r="K5085" i="1"/>
  <c r="J5085" i="1"/>
  <c r="F5085" i="1"/>
  <c r="E5085" i="1"/>
  <c r="G5085" i="1" s="1"/>
  <c r="C5085" i="1"/>
  <c r="N5084" i="1"/>
  <c r="K5084" i="1"/>
  <c r="J5084" i="1"/>
  <c r="F5084" i="1"/>
  <c r="E5084" i="1"/>
  <c r="G5084" i="1" s="1"/>
  <c r="C5084" i="1"/>
  <c r="N5083" i="1"/>
  <c r="K5083" i="1"/>
  <c r="J5083" i="1"/>
  <c r="F5083" i="1"/>
  <c r="E5083" i="1"/>
  <c r="C5083" i="1"/>
  <c r="N5082" i="1"/>
  <c r="K5082" i="1"/>
  <c r="J5082" i="1"/>
  <c r="F5082" i="1"/>
  <c r="E5082" i="1"/>
  <c r="C5082" i="1"/>
  <c r="N5081" i="1"/>
  <c r="K5081" i="1"/>
  <c r="J5081" i="1"/>
  <c r="F5081" i="1"/>
  <c r="E5081" i="1"/>
  <c r="G5081" i="1" s="1"/>
  <c r="C5081" i="1"/>
  <c r="N5080" i="1"/>
  <c r="K5080" i="1"/>
  <c r="J5080" i="1"/>
  <c r="F5080" i="1"/>
  <c r="E5080" i="1"/>
  <c r="G5080" i="1" s="1"/>
  <c r="C5080" i="1"/>
  <c r="N5079" i="1"/>
  <c r="K5079" i="1"/>
  <c r="J5079" i="1"/>
  <c r="F5079" i="1"/>
  <c r="E5079" i="1"/>
  <c r="G5079" i="1" s="1"/>
  <c r="C5079" i="1"/>
  <c r="N5078" i="1"/>
  <c r="K5078" i="1"/>
  <c r="J5078" i="1"/>
  <c r="F5078" i="1"/>
  <c r="E5078" i="1"/>
  <c r="G5078" i="1" s="1"/>
  <c r="C5078" i="1"/>
  <c r="N5077" i="1"/>
  <c r="K5077" i="1"/>
  <c r="J5077" i="1"/>
  <c r="F5077" i="1"/>
  <c r="E5077" i="1"/>
  <c r="G5077" i="1" s="1"/>
  <c r="C5077" i="1"/>
  <c r="N5076" i="1"/>
  <c r="K5076" i="1"/>
  <c r="J5076" i="1"/>
  <c r="F5076" i="1"/>
  <c r="E5076" i="1"/>
  <c r="G5076" i="1" s="1"/>
  <c r="C5076" i="1"/>
  <c r="N5075" i="1"/>
  <c r="K5075" i="1"/>
  <c r="J5075" i="1"/>
  <c r="F5075" i="1"/>
  <c r="E5075" i="1"/>
  <c r="C5075" i="1"/>
  <c r="N5074" i="1"/>
  <c r="K5074" i="1"/>
  <c r="J5074" i="1"/>
  <c r="F5074" i="1"/>
  <c r="E5074" i="1"/>
  <c r="C5074" i="1"/>
  <c r="N5073" i="1"/>
  <c r="K5073" i="1"/>
  <c r="J5073" i="1"/>
  <c r="F5073" i="1"/>
  <c r="E5073" i="1"/>
  <c r="G5073" i="1" s="1"/>
  <c r="C5073" i="1"/>
  <c r="N5072" i="1"/>
  <c r="K5072" i="1"/>
  <c r="J5072" i="1"/>
  <c r="F5072" i="1"/>
  <c r="E5072" i="1"/>
  <c r="G5072" i="1" s="1"/>
  <c r="C5072" i="1"/>
  <c r="N5071" i="1"/>
  <c r="K5071" i="1"/>
  <c r="J5071" i="1"/>
  <c r="F5071" i="1"/>
  <c r="E5071" i="1"/>
  <c r="C5071" i="1"/>
  <c r="N5070" i="1"/>
  <c r="K5070" i="1"/>
  <c r="J5070" i="1"/>
  <c r="F5070" i="1"/>
  <c r="E5070" i="1"/>
  <c r="G5070" i="1" s="1"/>
  <c r="C5070" i="1"/>
  <c r="N5069" i="1"/>
  <c r="K5069" i="1"/>
  <c r="J5069" i="1"/>
  <c r="F5069" i="1"/>
  <c r="E5069" i="1"/>
  <c r="G5069" i="1" s="1"/>
  <c r="C5069" i="1"/>
  <c r="N5068" i="1"/>
  <c r="K5068" i="1"/>
  <c r="J5068" i="1"/>
  <c r="F5068" i="1"/>
  <c r="E5068" i="1"/>
  <c r="G5068" i="1" s="1"/>
  <c r="C5068" i="1"/>
  <c r="N5067" i="1"/>
  <c r="K5067" i="1"/>
  <c r="J5067" i="1"/>
  <c r="F5067" i="1"/>
  <c r="E5067" i="1"/>
  <c r="C5067" i="1"/>
  <c r="N5066" i="1"/>
  <c r="K5066" i="1"/>
  <c r="J5066" i="1"/>
  <c r="F5066" i="1"/>
  <c r="E5066" i="1"/>
  <c r="G5066" i="1" s="1"/>
  <c r="C5066" i="1"/>
  <c r="N5065" i="1"/>
  <c r="K5065" i="1"/>
  <c r="J5065" i="1"/>
  <c r="F5065" i="1"/>
  <c r="E5065" i="1"/>
  <c r="G5065" i="1" s="1"/>
  <c r="C5065" i="1"/>
  <c r="N5064" i="1"/>
  <c r="K5064" i="1"/>
  <c r="J5064" i="1"/>
  <c r="F5064" i="1"/>
  <c r="E5064" i="1"/>
  <c r="G5064" i="1" s="1"/>
  <c r="C5064" i="1"/>
  <c r="N5063" i="1"/>
  <c r="K5063" i="1"/>
  <c r="J5063" i="1"/>
  <c r="F5063" i="1"/>
  <c r="E5063" i="1"/>
  <c r="G5063" i="1" s="1"/>
  <c r="C5063" i="1"/>
  <c r="N5062" i="1"/>
  <c r="K5062" i="1"/>
  <c r="J5062" i="1"/>
  <c r="F5062" i="1"/>
  <c r="E5062" i="1"/>
  <c r="C5062" i="1"/>
  <c r="N5061" i="1"/>
  <c r="K5061" i="1"/>
  <c r="J5061" i="1"/>
  <c r="F5061" i="1"/>
  <c r="E5061" i="1"/>
  <c r="G5061" i="1" s="1"/>
  <c r="C5061" i="1"/>
  <c r="N5060" i="1"/>
  <c r="K5060" i="1"/>
  <c r="J5060" i="1"/>
  <c r="F5060" i="1"/>
  <c r="E5060" i="1"/>
  <c r="G5060" i="1" s="1"/>
  <c r="C5060" i="1"/>
  <c r="N5059" i="1"/>
  <c r="K5059" i="1"/>
  <c r="J5059" i="1"/>
  <c r="F5059" i="1"/>
  <c r="E5059" i="1"/>
  <c r="C5059" i="1"/>
  <c r="N5058" i="1"/>
  <c r="K5058" i="1"/>
  <c r="J5058" i="1"/>
  <c r="F5058" i="1"/>
  <c r="E5058" i="1"/>
  <c r="G5058" i="1" s="1"/>
  <c r="C5058" i="1"/>
  <c r="N5057" i="1"/>
  <c r="K5057" i="1"/>
  <c r="J5057" i="1"/>
  <c r="F5057" i="1"/>
  <c r="E5057" i="1"/>
  <c r="G5057" i="1" s="1"/>
  <c r="C5057" i="1"/>
  <c r="N5056" i="1"/>
  <c r="K5056" i="1"/>
  <c r="J5056" i="1"/>
  <c r="F5056" i="1"/>
  <c r="E5056" i="1"/>
  <c r="G5056" i="1" s="1"/>
  <c r="C5056" i="1"/>
  <c r="N5055" i="1"/>
  <c r="K5055" i="1"/>
  <c r="J5055" i="1"/>
  <c r="F5055" i="1"/>
  <c r="E5055" i="1"/>
  <c r="C5055" i="1"/>
  <c r="N5054" i="1"/>
  <c r="K5054" i="1"/>
  <c r="J5054" i="1"/>
  <c r="F5054" i="1"/>
  <c r="E5054" i="1"/>
  <c r="G5054" i="1" s="1"/>
  <c r="C5054" i="1"/>
  <c r="N5053" i="1"/>
  <c r="K5053" i="1"/>
  <c r="J5053" i="1"/>
  <c r="F5053" i="1"/>
  <c r="E5053" i="1"/>
  <c r="C5053" i="1"/>
  <c r="N5052" i="1"/>
  <c r="K5052" i="1"/>
  <c r="J5052" i="1"/>
  <c r="F5052" i="1"/>
  <c r="E5052" i="1"/>
  <c r="C5052" i="1"/>
  <c r="N5051" i="1"/>
  <c r="K5051" i="1"/>
  <c r="J5051" i="1"/>
  <c r="F5051" i="1"/>
  <c r="E5051" i="1"/>
  <c r="C5051" i="1"/>
  <c r="N5050" i="1"/>
  <c r="K5050" i="1"/>
  <c r="J5050" i="1"/>
  <c r="F5050" i="1"/>
  <c r="E5050" i="1"/>
  <c r="H5050" i="1" s="1"/>
  <c r="C5050" i="1"/>
  <c r="N5049" i="1"/>
  <c r="K5049" i="1"/>
  <c r="J5049" i="1"/>
  <c r="F5049" i="1"/>
  <c r="E5049" i="1"/>
  <c r="C5049" i="1"/>
  <c r="N5048" i="1"/>
  <c r="K5048" i="1"/>
  <c r="J5048" i="1"/>
  <c r="F5048" i="1"/>
  <c r="E5048" i="1"/>
  <c r="H5048" i="1" s="1"/>
  <c r="C5048" i="1"/>
  <c r="N5047" i="1"/>
  <c r="K5047" i="1"/>
  <c r="J5047" i="1"/>
  <c r="F5047" i="1"/>
  <c r="E5047" i="1"/>
  <c r="H5047" i="1" s="1"/>
  <c r="C5047" i="1"/>
  <c r="N5046" i="1"/>
  <c r="K5046" i="1"/>
  <c r="J5046" i="1"/>
  <c r="F5046" i="1"/>
  <c r="E5046" i="1"/>
  <c r="H5046" i="1" s="1"/>
  <c r="C5046" i="1"/>
  <c r="N5045" i="1"/>
  <c r="K5045" i="1"/>
  <c r="J5045" i="1"/>
  <c r="F5045" i="1"/>
  <c r="E5045" i="1"/>
  <c r="C5045" i="1"/>
  <c r="N5044" i="1"/>
  <c r="K5044" i="1"/>
  <c r="J5044" i="1"/>
  <c r="F5044" i="1"/>
  <c r="E5044" i="1"/>
  <c r="H5044" i="1" s="1"/>
  <c r="C5044" i="1"/>
  <c r="N5043" i="1"/>
  <c r="K5043" i="1"/>
  <c r="J5043" i="1"/>
  <c r="F5043" i="1"/>
  <c r="E5043" i="1"/>
  <c r="H5043" i="1" s="1"/>
  <c r="C5043" i="1"/>
  <c r="N5042" i="1"/>
  <c r="K5042" i="1"/>
  <c r="J5042" i="1"/>
  <c r="F5042" i="1"/>
  <c r="E5042" i="1"/>
  <c r="H5042" i="1" s="1"/>
  <c r="C5042" i="1"/>
  <c r="N5041" i="1"/>
  <c r="K5041" i="1"/>
  <c r="J5041" i="1"/>
  <c r="F5041" i="1"/>
  <c r="E5041" i="1"/>
  <c r="C5041" i="1"/>
  <c r="N5040" i="1"/>
  <c r="K5040" i="1"/>
  <c r="J5040" i="1"/>
  <c r="F5040" i="1"/>
  <c r="E5040" i="1"/>
  <c r="H5040" i="1" s="1"/>
  <c r="C5040" i="1"/>
  <c r="N5039" i="1"/>
  <c r="K5039" i="1"/>
  <c r="J5039" i="1"/>
  <c r="F5039" i="1"/>
  <c r="E5039" i="1"/>
  <c r="C5039" i="1"/>
  <c r="N5038" i="1"/>
  <c r="K5038" i="1"/>
  <c r="J5038" i="1"/>
  <c r="F5038" i="1"/>
  <c r="E5038" i="1"/>
  <c r="H5038" i="1" s="1"/>
  <c r="C5038" i="1"/>
  <c r="N5037" i="1"/>
  <c r="K5037" i="1"/>
  <c r="J5037" i="1"/>
  <c r="F5037" i="1"/>
  <c r="E5037" i="1"/>
  <c r="C5037" i="1"/>
  <c r="N5036" i="1"/>
  <c r="K5036" i="1"/>
  <c r="J5036" i="1"/>
  <c r="F5036" i="1"/>
  <c r="E5036" i="1"/>
  <c r="C5036" i="1"/>
  <c r="N5035" i="1"/>
  <c r="K5035" i="1"/>
  <c r="J5035" i="1"/>
  <c r="F5035" i="1"/>
  <c r="E5035" i="1"/>
  <c r="H5035" i="1" s="1"/>
  <c r="C5035" i="1"/>
  <c r="N5034" i="1"/>
  <c r="K5034" i="1"/>
  <c r="J5034" i="1"/>
  <c r="F5034" i="1"/>
  <c r="E5034" i="1"/>
  <c r="H5034" i="1" s="1"/>
  <c r="C5034" i="1"/>
  <c r="N5033" i="1"/>
  <c r="K5033" i="1"/>
  <c r="J5033" i="1"/>
  <c r="F5033" i="1"/>
  <c r="E5033" i="1"/>
  <c r="C5033" i="1"/>
  <c r="N5032" i="1"/>
  <c r="K5032" i="1"/>
  <c r="J5032" i="1"/>
  <c r="F5032" i="1"/>
  <c r="E5032" i="1"/>
  <c r="C5032" i="1"/>
  <c r="N5031" i="1"/>
  <c r="K5031" i="1"/>
  <c r="J5031" i="1"/>
  <c r="F5031" i="1"/>
  <c r="E5031" i="1"/>
  <c r="C5031" i="1"/>
  <c r="N5030" i="1"/>
  <c r="K5030" i="1"/>
  <c r="J5030" i="1"/>
  <c r="F5030" i="1"/>
  <c r="E5030" i="1"/>
  <c r="H5030" i="1" s="1"/>
  <c r="C5030" i="1"/>
  <c r="N5029" i="1"/>
  <c r="K5029" i="1"/>
  <c r="J5029" i="1"/>
  <c r="F5029" i="1"/>
  <c r="E5029" i="1"/>
  <c r="C5029" i="1"/>
  <c r="N5028" i="1"/>
  <c r="K5028" i="1"/>
  <c r="J5028" i="1"/>
  <c r="F5028" i="1"/>
  <c r="E5028" i="1"/>
  <c r="H5028" i="1" s="1"/>
  <c r="C5028" i="1"/>
  <c r="N5027" i="1"/>
  <c r="K5027" i="1"/>
  <c r="J5027" i="1"/>
  <c r="F5027" i="1"/>
  <c r="E5027" i="1"/>
  <c r="H5027" i="1" s="1"/>
  <c r="C5027" i="1"/>
  <c r="N5026" i="1"/>
  <c r="K5026" i="1"/>
  <c r="J5026" i="1"/>
  <c r="F5026" i="1"/>
  <c r="E5026" i="1"/>
  <c r="C5026" i="1"/>
  <c r="N5025" i="1"/>
  <c r="K5025" i="1"/>
  <c r="J5025" i="1"/>
  <c r="F5025" i="1"/>
  <c r="E5025" i="1"/>
  <c r="H5025" i="1" s="1"/>
  <c r="C5025" i="1"/>
  <c r="N5024" i="1"/>
  <c r="K5024" i="1"/>
  <c r="J5024" i="1"/>
  <c r="F5024" i="1"/>
  <c r="E5024" i="1"/>
  <c r="H5024" i="1" s="1"/>
  <c r="C5024" i="1"/>
  <c r="N5023" i="1"/>
  <c r="K5023" i="1"/>
  <c r="J5023" i="1"/>
  <c r="F5023" i="1"/>
  <c r="E5023" i="1"/>
  <c r="H5023" i="1" s="1"/>
  <c r="C5023" i="1"/>
  <c r="N5022" i="1"/>
  <c r="K5022" i="1"/>
  <c r="J5022" i="1"/>
  <c r="F5022" i="1"/>
  <c r="E5022" i="1"/>
  <c r="C5022" i="1"/>
  <c r="N5021" i="1"/>
  <c r="K5021" i="1"/>
  <c r="J5021" i="1"/>
  <c r="F5021" i="1"/>
  <c r="E5021" i="1"/>
  <c r="H5021" i="1" s="1"/>
  <c r="C5021" i="1"/>
  <c r="N5020" i="1"/>
  <c r="K5020" i="1"/>
  <c r="J5020" i="1"/>
  <c r="F5020" i="1"/>
  <c r="E5020" i="1"/>
  <c r="H5020" i="1" s="1"/>
  <c r="C5020" i="1"/>
  <c r="N5019" i="1"/>
  <c r="K5019" i="1"/>
  <c r="J5019" i="1"/>
  <c r="F5019" i="1"/>
  <c r="E5019" i="1"/>
  <c r="H5019" i="1" s="1"/>
  <c r="C5019" i="1"/>
  <c r="N5018" i="1"/>
  <c r="K5018" i="1"/>
  <c r="J5018" i="1"/>
  <c r="F5018" i="1"/>
  <c r="E5018" i="1"/>
  <c r="H5018" i="1" s="1"/>
  <c r="C5018" i="1"/>
  <c r="N5017" i="1"/>
  <c r="K5017" i="1"/>
  <c r="J5017" i="1"/>
  <c r="F5017" i="1"/>
  <c r="E5017" i="1"/>
  <c r="H5017" i="1" s="1"/>
  <c r="C5017" i="1"/>
  <c r="N5016" i="1"/>
  <c r="K5016" i="1"/>
  <c r="J5016" i="1"/>
  <c r="F5016" i="1"/>
  <c r="E5016" i="1"/>
  <c r="H5016" i="1" s="1"/>
  <c r="C5016" i="1"/>
  <c r="N5015" i="1"/>
  <c r="K5015" i="1"/>
  <c r="J5015" i="1"/>
  <c r="F5015" i="1"/>
  <c r="E5015" i="1"/>
  <c r="H5015" i="1" s="1"/>
  <c r="C5015" i="1"/>
  <c r="N5014" i="1"/>
  <c r="K5014" i="1"/>
  <c r="J5014" i="1"/>
  <c r="F5014" i="1"/>
  <c r="E5014" i="1"/>
  <c r="C5014" i="1"/>
  <c r="N5013" i="1"/>
  <c r="K5013" i="1"/>
  <c r="J5013" i="1"/>
  <c r="F5013" i="1"/>
  <c r="E5013" i="1"/>
  <c r="H5013" i="1" s="1"/>
  <c r="C5013" i="1"/>
  <c r="N5012" i="1"/>
  <c r="K5012" i="1"/>
  <c r="J5012" i="1"/>
  <c r="F5012" i="1"/>
  <c r="E5012" i="1"/>
  <c r="H5012" i="1" s="1"/>
  <c r="C5012" i="1"/>
  <c r="N5011" i="1"/>
  <c r="K5011" i="1"/>
  <c r="J5011" i="1"/>
  <c r="F5011" i="1"/>
  <c r="E5011" i="1"/>
  <c r="H5011" i="1" s="1"/>
  <c r="C5011" i="1"/>
  <c r="N5010" i="1"/>
  <c r="K5010" i="1"/>
  <c r="J5010" i="1"/>
  <c r="F5010" i="1"/>
  <c r="E5010" i="1"/>
  <c r="C5010" i="1"/>
  <c r="N5009" i="1"/>
  <c r="K5009" i="1"/>
  <c r="J5009" i="1"/>
  <c r="F5009" i="1"/>
  <c r="E5009" i="1"/>
  <c r="H5009" i="1" s="1"/>
  <c r="C5009" i="1"/>
  <c r="N5008" i="1"/>
  <c r="K5008" i="1"/>
  <c r="J5008" i="1"/>
  <c r="F5008" i="1"/>
  <c r="E5008" i="1"/>
  <c r="H5008" i="1" s="1"/>
  <c r="C5008" i="1"/>
  <c r="N5007" i="1"/>
  <c r="K5007" i="1"/>
  <c r="J5007" i="1"/>
  <c r="F5007" i="1"/>
  <c r="E5007" i="1"/>
  <c r="H5007" i="1" s="1"/>
  <c r="C5007" i="1"/>
  <c r="N5006" i="1"/>
  <c r="K5006" i="1"/>
  <c r="J5006" i="1"/>
  <c r="F5006" i="1"/>
  <c r="E5006" i="1"/>
  <c r="C5006" i="1"/>
  <c r="N5005" i="1"/>
  <c r="K5005" i="1"/>
  <c r="J5005" i="1"/>
  <c r="F5005" i="1"/>
  <c r="E5005" i="1"/>
  <c r="H5005" i="1" s="1"/>
  <c r="C5005" i="1"/>
  <c r="N5004" i="1"/>
  <c r="K5004" i="1"/>
  <c r="J5004" i="1"/>
  <c r="F5004" i="1"/>
  <c r="E5004" i="1"/>
  <c r="H5004" i="1" s="1"/>
  <c r="C5004" i="1"/>
  <c r="N5003" i="1"/>
  <c r="K5003" i="1"/>
  <c r="J5003" i="1"/>
  <c r="F5003" i="1"/>
  <c r="E5003" i="1"/>
  <c r="H5003" i="1" s="1"/>
  <c r="C5003" i="1"/>
  <c r="N5002" i="1"/>
  <c r="K5002" i="1"/>
  <c r="J5002" i="1"/>
  <c r="G5002" i="1"/>
  <c r="F5002" i="1"/>
  <c r="E5002" i="1"/>
  <c r="H5002" i="1" s="1"/>
  <c r="C5002" i="1"/>
  <c r="N5001" i="1"/>
  <c r="K5001" i="1"/>
  <c r="J5001" i="1"/>
  <c r="F5001" i="1"/>
  <c r="E5001" i="1"/>
  <c r="H5001" i="1" s="1"/>
  <c r="C5001" i="1"/>
  <c r="N5000" i="1"/>
  <c r="K5000" i="1"/>
  <c r="J5000" i="1"/>
  <c r="F5000" i="1"/>
  <c r="E5000" i="1"/>
  <c r="H5000" i="1" s="1"/>
  <c r="C5000" i="1"/>
  <c r="N4999" i="1"/>
  <c r="K4999" i="1"/>
  <c r="J4999" i="1"/>
  <c r="F4999" i="1"/>
  <c r="E4999" i="1"/>
  <c r="H4999" i="1" s="1"/>
  <c r="C4999" i="1"/>
  <c r="N4998" i="1"/>
  <c r="K4998" i="1"/>
  <c r="J4998" i="1"/>
  <c r="F4998" i="1"/>
  <c r="E4998" i="1"/>
  <c r="C4998" i="1"/>
  <c r="N4997" i="1"/>
  <c r="K4997" i="1"/>
  <c r="J4997" i="1"/>
  <c r="F4997" i="1"/>
  <c r="E4997" i="1"/>
  <c r="H4997" i="1" s="1"/>
  <c r="C4997" i="1"/>
  <c r="N4996" i="1"/>
  <c r="K4996" i="1"/>
  <c r="J4996" i="1"/>
  <c r="F4996" i="1"/>
  <c r="E4996" i="1"/>
  <c r="H4996" i="1" s="1"/>
  <c r="C4996" i="1"/>
  <c r="N4995" i="1"/>
  <c r="K4995" i="1"/>
  <c r="J4995" i="1"/>
  <c r="F4995" i="1"/>
  <c r="E4995" i="1"/>
  <c r="H4995" i="1" s="1"/>
  <c r="C4995" i="1"/>
  <c r="N4994" i="1"/>
  <c r="K4994" i="1"/>
  <c r="J4994" i="1"/>
  <c r="F4994" i="1"/>
  <c r="E4994" i="1"/>
  <c r="C4994" i="1"/>
  <c r="N4993" i="1"/>
  <c r="K4993" i="1"/>
  <c r="J4993" i="1"/>
  <c r="F4993" i="1"/>
  <c r="E4993" i="1"/>
  <c r="H4993" i="1" s="1"/>
  <c r="C4993" i="1"/>
  <c r="N4992" i="1"/>
  <c r="K4992" i="1"/>
  <c r="J4992" i="1"/>
  <c r="F4992" i="1"/>
  <c r="E4992" i="1"/>
  <c r="H4992" i="1" s="1"/>
  <c r="C4992" i="1"/>
  <c r="N4991" i="1"/>
  <c r="K4991" i="1"/>
  <c r="J4991" i="1"/>
  <c r="F4991" i="1"/>
  <c r="E4991" i="1"/>
  <c r="H4991" i="1" s="1"/>
  <c r="C4991" i="1"/>
  <c r="N4990" i="1"/>
  <c r="K4990" i="1"/>
  <c r="J4990" i="1"/>
  <c r="F4990" i="1"/>
  <c r="E4990" i="1"/>
  <c r="C4990" i="1"/>
  <c r="N4989" i="1"/>
  <c r="K4989" i="1"/>
  <c r="J4989" i="1"/>
  <c r="F4989" i="1"/>
  <c r="E4989" i="1"/>
  <c r="H4989" i="1" s="1"/>
  <c r="C4989" i="1"/>
  <c r="N4988" i="1"/>
  <c r="K4988" i="1"/>
  <c r="J4988" i="1"/>
  <c r="F4988" i="1"/>
  <c r="E4988" i="1"/>
  <c r="H4988" i="1" s="1"/>
  <c r="C4988" i="1"/>
  <c r="N4987" i="1"/>
  <c r="K4987" i="1"/>
  <c r="J4987" i="1"/>
  <c r="F4987" i="1"/>
  <c r="E4987" i="1"/>
  <c r="H4987" i="1" s="1"/>
  <c r="C4987" i="1"/>
  <c r="N4986" i="1"/>
  <c r="K4986" i="1"/>
  <c r="J4986" i="1"/>
  <c r="F4986" i="1"/>
  <c r="E4986" i="1"/>
  <c r="H4986" i="1" s="1"/>
  <c r="C4986" i="1"/>
  <c r="N4985" i="1"/>
  <c r="K4985" i="1"/>
  <c r="J4985" i="1"/>
  <c r="F4985" i="1"/>
  <c r="E4985" i="1"/>
  <c r="H4985" i="1" s="1"/>
  <c r="C4985" i="1"/>
  <c r="N4984" i="1"/>
  <c r="K4984" i="1"/>
  <c r="J4984" i="1"/>
  <c r="F4984" i="1"/>
  <c r="E4984" i="1"/>
  <c r="H4984" i="1" s="1"/>
  <c r="C4984" i="1"/>
  <c r="N4983" i="1"/>
  <c r="K4983" i="1"/>
  <c r="J4983" i="1"/>
  <c r="F4983" i="1"/>
  <c r="E4983" i="1"/>
  <c r="H4983" i="1" s="1"/>
  <c r="C4983" i="1"/>
  <c r="N4982" i="1"/>
  <c r="K4982" i="1"/>
  <c r="J4982" i="1"/>
  <c r="F4982" i="1"/>
  <c r="E4982" i="1"/>
  <c r="C4982" i="1"/>
  <c r="N4981" i="1"/>
  <c r="K4981" i="1"/>
  <c r="J4981" i="1"/>
  <c r="F4981" i="1"/>
  <c r="E4981" i="1"/>
  <c r="H4981" i="1" s="1"/>
  <c r="C4981" i="1"/>
  <c r="N4980" i="1"/>
  <c r="K4980" i="1"/>
  <c r="J4980" i="1"/>
  <c r="F4980" i="1"/>
  <c r="E4980" i="1"/>
  <c r="H4980" i="1" s="1"/>
  <c r="C4980" i="1"/>
  <c r="N4979" i="1"/>
  <c r="K4979" i="1"/>
  <c r="J4979" i="1"/>
  <c r="F4979" i="1"/>
  <c r="E4979" i="1"/>
  <c r="H4979" i="1" s="1"/>
  <c r="C4979" i="1"/>
  <c r="N4978" i="1"/>
  <c r="K4978" i="1"/>
  <c r="J4978" i="1"/>
  <c r="F4978" i="1"/>
  <c r="E4978" i="1"/>
  <c r="C4978" i="1"/>
  <c r="N4977" i="1"/>
  <c r="K4977" i="1"/>
  <c r="J4977" i="1"/>
  <c r="F4977" i="1"/>
  <c r="E4977" i="1"/>
  <c r="H4977" i="1" s="1"/>
  <c r="C4977" i="1"/>
  <c r="N4976" i="1"/>
  <c r="K4976" i="1"/>
  <c r="J4976" i="1"/>
  <c r="F4976" i="1"/>
  <c r="E4976" i="1"/>
  <c r="H4976" i="1" s="1"/>
  <c r="C4976" i="1"/>
  <c r="N4975" i="1"/>
  <c r="K4975" i="1"/>
  <c r="J4975" i="1"/>
  <c r="F4975" i="1"/>
  <c r="E4975" i="1"/>
  <c r="H4975" i="1" s="1"/>
  <c r="C4975" i="1"/>
  <c r="N4974" i="1"/>
  <c r="K4974" i="1"/>
  <c r="J4974" i="1"/>
  <c r="F4974" i="1"/>
  <c r="E4974" i="1"/>
  <c r="H4974" i="1" s="1"/>
  <c r="C4974" i="1"/>
  <c r="N4973" i="1"/>
  <c r="K4973" i="1"/>
  <c r="J4973" i="1"/>
  <c r="F4973" i="1"/>
  <c r="E4973" i="1"/>
  <c r="H4973" i="1" s="1"/>
  <c r="C4973" i="1"/>
  <c r="N4972" i="1"/>
  <c r="K4972" i="1"/>
  <c r="J4972" i="1"/>
  <c r="F4972" i="1"/>
  <c r="E4972" i="1"/>
  <c r="H4972" i="1" s="1"/>
  <c r="C4972" i="1"/>
  <c r="N4971" i="1"/>
  <c r="K4971" i="1"/>
  <c r="J4971" i="1"/>
  <c r="F4971" i="1"/>
  <c r="E4971" i="1"/>
  <c r="H4971" i="1" s="1"/>
  <c r="C4971" i="1"/>
  <c r="N4970" i="1"/>
  <c r="K4970" i="1"/>
  <c r="J4970" i="1"/>
  <c r="F4970" i="1"/>
  <c r="E4970" i="1"/>
  <c r="H4970" i="1" s="1"/>
  <c r="C4970" i="1"/>
  <c r="N4969" i="1"/>
  <c r="K4969" i="1"/>
  <c r="J4969" i="1"/>
  <c r="F4969" i="1"/>
  <c r="E4969" i="1"/>
  <c r="C4969" i="1"/>
  <c r="N4968" i="1"/>
  <c r="K4968" i="1"/>
  <c r="J4968" i="1"/>
  <c r="F4968" i="1"/>
  <c r="E4968" i="1"/>
  <c r="C4968" i="1"/>
  <c r="N4967" i="1"/>
  <c r="K4967" i="1"/>
  <c r="J4967" i="1"/>
  <c r="F4967" i="1"/>
  <c r="E4967" i="1"/>
  <c r="C4967" i="1"/>
  <c r="N4966" i="1"/>
  <c r="K4966" i="1"/>
  <c r="J4966" i="1"/>
  <c r="F4966" i="1"/>
  <c r="E4966" i="1"/>
  <c r="C4966" i="1"/>
  <c r="N4965" i="1"/>
  <c r="K4965" i="1"/>
  <c r="J4965" i="1"/>
  <c r="F4965" i="1"/>
  <c r="E4965" i="1"/>
  <c r="C4965" i="1"/>
  <c r="N4964" i="1"/>
  <c r="K4964" i="1"/>
  <c r="J4964" i="1"/>
  <c r="F4964" i="1"/>
  <c r="E4964" i="1"/>
  <c r="C4964" i="1"/>
  <c r="N4963" i="1"/>
  <c r="K4963" i="1"/>
  <c r="J4963" i="1"/>
  <c r="F4963" i="1"/>
  <c r="E4963" i="1"/>
  <c r="C4963" i="1"/>
  <c r="N4962" i="1"/>
  <c r="K4962" i="1"/>
  <c r="J4962" i="1"/>
  <c r="F4962" i="1"/>
  <c r="E4962" i="1"/>
  <c r="C4962" i="1"/>
  <c r="N4961" i="1"/>
  <c r="K4961" i="1"/>
  <c r="J4961" i="1"/>
  <c r="F4961" i="1"/>
  <c r="E4961" i="1"/>
  <c r="C4961" i="1"/>
  <c r="N4960" i="1"/>
  <c r="K4960" i="1"/>
  <c r="J4960" i="1"/>
  <c r="F4960" i="1"/>
  <c r="E4960" i="1"/>
  <c r="C4960" i="1"/>
  <c r="N4959" i="1"/>
  <c r="K4959" i="1"/>
  <c r="J4959" i="1"/>
  <c r="F4959" i="1"/>
  <c r="E4959" i="1"/>
  <c r="C4959" i="1"/>
  <c r="N4958" i="1"/>
  <c r="K4958" i="1"/>
  <c r="J4958" i="1"/>
  <c r="F4958" i="1"/>
  <c r="E4958" i="1"/>
  <c r="C4958" i="1"/>
  <c r="N4957" i="1"/>
  <c r="K4957" i="1"/>
  <c r="J4957" i="1"/>
  <c r="F4957" i="1"/>
  <c r="E4957" i="1"/>
  <c r="C4957" i="1"/>
  <c r="N4956" i="1"/>
  <c r="K4956" i="1"/>
  <c r="J4956" i="1"/>
  <c r="F4956" i="1"/>
  <c r="E4956" i="1"/>
  <c r="C4956" i="1"/>
  <c r="N4955" i="1"/>
  <c r="K4955" i="1"/>
  <c r="J4955" i="1"/>
  <c r="F4955" i="1"/>
  <c r="E4955" i="1"/>
  <c r="C4955" i="1"/>
  <c r="N4954" i="1"/>
  <c r="K4954" i="1"/>
  <c r="J4954" i="1"/>
  <c r="F4954" i="1"/>
  <c r="E4954" i="1"/>
  <c r="C4954" i="1"/>
  <c r="N4953" i="1"/>
  <c r="K4953" i="1"/>
  <c r="J4953" i="1"/>
  <c r="F4953" i="1"/>
  <c r="E4953" i="1"/>
  <c r="C4953" i="1"/>
  <c r="N4952" i="1"/>
  <c r="K4952" i="1"/>
  <c r="J4952" i="1"/>
  <c r="F4952" i="1"/>
  <c r="E4952" i="1"/>
  <c r="C4952" i="1"/>
  <c r="N4951" i="1"/>
  <c r="K4951" i="1"/>
  <c r="J4951" i="1"/>
  <c r="F4951" i="1"/>
  <c r="E4951" i="1"/>
  <c r="C4951" i="1"/>
  <c r="N4950" i="1"/>
  <c r="K4950" i="1"/>
  <c r="J4950" i="1"/>
  <c r="F4950" i="1"/>
  <c r="E4950" i="1"/>
  <c r="C4950" i="1"/>
  <c r="N4949" i="1"/>
  <c r="K4949" i="1"/>
  <c r="J4949" i="1"/>
  <c r="F4949" i="1"/>
  <c r="E4949" i="1"/>
  <c r="C4949" i="1"/>
  <c r="N4948" i="1"/>
  <c r="K4948" i="1"/>
  <c r="J4948" i="1"/>
  <c r="F4948" i="1"/>
  <c r="E4948" i="1"/>
  <c r="C4948" i="1"/>
  <c r="N4947" i="1"/>
  <c r="K4947" i="1"/>
  <c r="J4947" i="1"/>
  <c r="F4947" i="1"/>
  <c r="E4947" i="1"/>
  <c r="C4947" i="1"/>
  <c r="N4946" i="1"/>
  <c r="K4946" i="1"/>
  <c r="J4946" i="1"/>
  <c r="F4946" i="1"/>
  <c r="E4946" i="1"/>
  <c r="C4946" i="1"/>
  <c r="N4945" i="1"/>
  <c r="K4945" i="1"/>
  <c r="J4945" i="1"/>
  <c r="F4945" i="1"/>
  <c r="E4945" i="1"/>
  <c r="C4945" i="1"/>
  <c r="N4944" i="1"/>
  <c r="K4944" i="1"/>
  <c r="J4944" i="1"/>
  <c r="F4944" i="1"/>
  <c r="E4944" i="1"/>
  <c r="C4944" i="1"/>
  <c r="N4943" i="1"/>
  <c r="K4943" i="1"/>
  <c r="J4943" i="1"/>
  <c r="F4943" i="1"/>
  <c r="E4943" i="1"/>
  <c r="C4943" i="1"/>
  <c r="N4942" i="1"/>
  <c r="K4942" i="1"/>
  <c r="J4942" i="1"/>
  <c r="F4942" i="1"/>
  <c r="E4942" i="1"/>
  <c r="C4942" i="1"/>
  <c r="N4941" i="1"/>
  <c r="K4941" i="1"/>
  <c r="J4941" i="1"/>
  <c r="F4941" i="1"/>
  <c r="E4941" i="1"/>
  <c r="C4941" i="1"/>
  <c r="N4940" i="1"/>
  <c r="K4940" i="1"/>
  <c r="J4940" i="1"/>
  <c r="F4940" i="1"/>
  <c r="E4940" i="1"/>
  <c r="C4940" i="1"/>
  <c r="N4939" i="1"/>
  <c r="K4939" i="1"/>
  <c r="J4939" i="1"/>
  <c r="F4939" i="1"/>
  <c r="E4939" i="1"/>
  <c r="C4939" i="1"/>
  <c r="N4938" i="1"/>
  <c r="K4938" i="1"/>
  <c r="J4938" i="1"/>
  <c r="F4938" i="1"/>
  <c r="E4938" i="1"/>
  <c r="C4938" i="1"/>
  <c r="N4937" i="1"/>
  <c r="K4937" i="1"/>
  <c r="J4937" i="1"/>
  <c r="F4937" i="1"/>
  <c r="E4937" i="1"/>
  <c r="C4937" i="1"/>
  <c r="N4936" i="1"/>
  <c r="K4936" i="1"/>
  <c r="J4936" i="1"/>
  <c r="F4936" i="1"/>
  <c r="E4936" i="1"/>
  <c r="C4936" i="1"/>
  <c r="N4935" i="1"/>
  <c r="K4935" i="1"/>
  <c r="J4935" i="1"/>
  <c r="F4935" i="1"/>
  <c r="E4935" i="1"/>
  <c r="C4935" i="1"/>
  <c r="N4934" i="1"/>
  <c r="K4934" i="1"/>
  <c r="J4934" i="1"/>
  <c r="F4934" i="1"/>
  <c r="E4934" i="1"/>
  <c r="C4934" i="1"/>
  <c r="N4933" i="1"/>
  <c r="K4933" i="1"/>
  <c r="J4933" i="1"/>
  <c r="F4933" i="1"/>
  <c r="E4933" i="1"/>
  <c r="C4933" i="1"/>
  <c r="N4932" i="1"/>
  <c r="K4932" i="1"/>
  <c r="J4932" i="1"/>
  <c r="F4932" i="1"/>
  <c r="E4932" i="1"/>
  <c r="C4932" i="1"/>
  <c r="N4931" i="1"/>
  <c r="K4931" i="1"/>
  <c r="J4931" i="1"/>
  <c r="F4931" i="1"/>
  <c r="E4931" i="1"/>
  <c r="C4931" i="1"/>
  <c r="N4930" i="1"/>
  <c r="K4930" i="1"/>
  <c r="J4930" i="1"/>
  <c r="F4930" i="1"/>
  <c r="E4930" i="1"/>
  <c r="C4930" i="1"/>
  <c r="N4929" i="1"/>
  <c r="K4929" i="1"/>
  <c r="J4929" i="1"/>
  <c r="F4929" i="1"/>
  <c r="E4929" i="1"/>
  <c r="C4929" i="1"/>
  <c r="N4928" i="1"/>
  <c r="K4928" i="1"/>
  <c r="J4928" i="1"/>
  <c r="F4928" i="1"/>
  <c r="E4928" i="1"/>
  <c r="C4928" i="1"/>
  <c r="N4927" i="1"/>
  <c r="K4927" i="1"/>
  <c r="J4927" i="1"/>
  <c r="F4927" i="1"/>
  <c r="E4927" i="1"/>
  <c r="C4927" i="1"/>
  <c r="N4926" i="1"/>
  <c r="K4926" i="1"/>
  <c r="J4926" i="1"/>
  <c r="F4926" i="1"/>
  <c r="E4926" i="1"/>
  <c r="C4926" i="1"/>
  <c r="N4925" i="1"/>
  <c r="K4925" i="1"/>
  <c r="J4925" i="1"/>
  <c r="F4925" i="1"/>
  <c r="E4925" i="1"/>
  <c r="C4925" i="1"/>
  <c r="N4924" i="1"/>
  <c r="K4924" i="1"/>
  <c r="J4924" i="1"/>
  <c r="F4924" i="1"/>
  <c r="E4924" i="1"/>
  <c r="C4924" i="1"/>
  <c r="N4923" i="1"/>
  <c r="K4923" i="1"/>
  <c r="J4923" i="1"/>
  <c r="F4923" i="1"/>
  <c r="E4923" i="1"/>
  <c r="C4923" i="1"/>
  <c r="N4922" i="1"/>
  <c r="K4922" i="1"/>
  <c r="J4922" i="1"/>
  <c r="F4922" i="1"/>
  <c r="E4922" i="1"/>
  <c r="C4922" i="1"/>
  <c r="N4921" i="1"/>
  <c r="K4921" i="1"/>
  <c r="J4921" i="1"/>
  <c r="F4921" i="1"/>
  <c r="E4921" i="1"/>
  <c r="C4921" i="1"/>
  <c r="N4920" i="1"/>
  <c r="K4920" i="1"/>
  <c r="J4920" i="1"/>
  <c r="F4920" i="1"/>
  <c r="E4920" i="1"/>
  <c r="C4920" i="1"/>
  <c r="N4919" i="1"/>
  <c r="K4919" i="1"/>
  <c r="J4919" i="1"/>
  <c r="F4919" i="1"/>
  <c r="E4919" i="1"/>
  <c r="C4919" i="1"/>
  <c r="N4918" i="1"/>
  <c r="K4918" i="1"/>
  <c r="J4918" i="1"/>
  <c r="F4918" i="1"/>
  <c r="E4918" i="1"/>
  <c r="C4918" i="1"/>
  <c r="N4917" i="1"/>
  <c r="K4917" i="1"/>
  <c r="J4917" i="1"/>
  <c r="F4917" i="1"/>
  <c r="E4917" i="1"/>
  <c r="C4917" i="1"/>
  <c r="N4916" i="1"/>
  <c r="K4916" i="1"/>
  <c r="J4916" i="1"/>
  <c r="F4916" i="1"/>
  <c r="E4916" i="1"/>
  <c r="C4916" i="1"/>
  <c r="N4915" i="1"/>
  <c r="K4915" i="1"/>
  <c r="J4915" i="1"/>
  <c r="F4915" i="1"/>
  <c r="E4915" i="1"/>
  <c r="C4915" i="1"/>
  <c r="N4914" i="1"/>
  <c r="K4914" i="1"/>
  <c r="J4914" i="1"/>
  <c r="F4914" i="1"/>
  <c r="E4914" i="1"/>
  <c r="C4914" i="1"/>
  <c r="N4913" i="1"/>
  <c r="K4913" i="1"/>
  <c r="J4913" i="1"/>
  <c r="F4913" i="1"/>
  <c r="E4913" i="1"/>
  <c r="C4913" i="1"/>
  <c r="N4912" i="1"/>
  <c r="K4912" i="1"/>
  <c r="J4912" i="1"/>
  <c r="F4912" i="1"/>
  <c r="E4912" i="1"/>
  <c r="C4912" i="1"/>
  <c r="N4911" i="1"/>
  <c r="K4911" i="1"/>
  <c r="J4911" i="1"/>
  <c r="F4911" i="1"/>
  <c r="E4911" i="1"/>
  <c r="C4911" i="1"/>
  <c r="N4910" i="1"/>
  <c r="K4910" i="1"/>
  <c r="J4910" i="1"/>
  <c r="F4910" i="1"/>
  <c r="E4910" i="1"/>
  <c r="C4910" i="1"/>
  <c r="N4909" i="1"/>
  <c r="K4909" i="1"/>
  <c r="J4909" i="1"/>
  <c r="F4909" i="1"/>
  <c r="E4909" i="1"/>
  <c r="C4909" i="1"/>
  <c r="N4908" i="1"/>
  <c r="K4908" i="1"/>
  <c r="J4908" i="1"/>
  <c r="F4908" i="1"/>
  <c r="E4908" i="1"/>
  <c r="C4908" i="1"/>
  <c r="N4907" i="1"/>
  <c r="K4907" i="1"/>
  <c r="J4907" i="1"/>
  <c r="F4907" i="1"/>
  <c r="E4907" i="1"/>
  <c r="C4907" i="1"/>
  <c r="N4906" i="1"/>
  <c r="K4906" i="1"/>
  <c r="J4906" i="1"/>
  <c r="F4906" i="1"/>
  <c r="E4906" i="1"/>
  <c r="C4906" i="1"/>
  <c r="N4905" i="1"/>
  <c r="K4905" i="1"/>
  <c r="J4905" i="1"/>
  <c r="F4905" i="1"/>
  <c r="E4905" i="1"/>
  <c r="C4905" i="1"/>
  <c r="N4904" i="1"/>
  <c r="K4904" i="1"/>
  <c r="J4904" i="1"/>
  <c r="F4904" i="1"/>
  <c r="E4904" i="1"/>
  <c r="C4904" i="1"/>
  <c r="N4903" i="1"/>
  <c r="K4903" i="1"/>
  <c r="J4903" i="1"/>
  <c r="F4903" i="1"/>
  <c r="E4903" i="1"/>
  <c r="C4903" i="1"/>
  <c r="N4902" i="1"/>
  <c r="K4902" i="1"/>
  <c r="J4902" i="1"/>
  <c r="F4902" i="1"/>
  <c r="E4902" i="1"/>
  <c r="C4902" i="1"/>
  <c r="N4901" i="1"/>
  <c r="K4901" i="1"/>
  <c r="J4901" i="1"/>
  <c r="F4901" i="1"/>
  <c r="E4901" i="1"/>
  <c r="C4901" i="1"/>
  <c r="N4900" i="1"/>
  <c r="K4900" i="1"/>
  <c r="J4900" i="1"/>
  <c r="F4900" i="1"/>
  <c r="E4900" i="1"/>
  <c r="C4900" i="1"/>
  <c r="N4899" i="1"/>
  <c r="K4899" i="1"/>
  <c r="J4899" i="1"/>
  <c r="F4899" i="1"/>
  <c r="E4899" i="1"/>
  <c r="C4899" i="1"/>
  <c r="N4898" i="1"/>
  <c r="K4898" i="1"/>
  <c r="J4898" i="1"/>
  <c r="F4898" i="1"/>
  <c r="E4898" i="1"/>
  <c r="C4898" i="1"/>
  <c r="N4897" i="1"/>
  <c r="K4897" i="1"/>
  <c r="J4897" i="1"/>
  <c r="F4897" i="1"/>
  <c r="E4897" i="1"/>
  <c r="C4897" i="1"/>
  <c r="N4896" i="1"/>
  <c r="K4896" i="1"/>
  <c r="J4896" i="1"/>
  <c r="F4896" i="1"/>
  <c r="E4896" i="1"/>
  <c r="H4896" i="1" s="1"/>
  <c r="C4896" i="1"/>
  <c r="N4895" i="1"/>
  <c r="K4895" i="1"/>
  <c r="J4895" i="1"/>
  <c r="F4895" i="1"/>
  <c r="E4895" i="1"/>
  <c r="H4895" i="1" s="1"/>
  <c r="C4895" i="1"/>
  <c r="N4894" i="1"/>
  <c r="K4894" i="1"/>
  <c r="J4894" i="1"/>
  <c r="F4894" i="1"/>
  <c r="E4894" i="1"/>
  <c r="C4894" i="1"/>
  <c r="N4893" i="1"/>
  <c r="K4893" i="1"/>
  <c r="J4893" i="1"/>
  <c r="F4893" i="1"/>
  <c r="E4893" i="1"/>
  <c r="H4893" i="1" s="1"/>
  <c r="C4893" i="1"/>
  <c r="N4892" i="1"/>
  <c r="K4892" i="1"/>
  <c r="J4892" i="1"/>
  <c r="F4892" i="1"/>
  <c r="E4892" i="1"/>
  <c r="H4892" i="1" s="1"/>
  <c r="C4892" i="1"/>
  <c r="N4891" i="1"/>
  <c r="K4891" i="1"/>
  <c r="J4891" i="1"/>
  <c r="F4891" i="1"/>
  <c r="E4891" i="1"/>
  <c r="H4891" i="1" s="1"/>
  <c r="C4891" i="1"/>
  <c r="N4890" i="1"/>
  <c r="K4890" i="1"/>
  <c r="J4890" i="1"/>
  <c r="F4890" i="1"/>
  <c r="E4890" i="1"/>
  <c r="H4890" i="1" s="1"/>
  <c r="C4890" i="1"/>
  <c r="N4889" i="1"/>
  <c r="K4889" i="1"/>
  <c r="J4889" i="1"/>
  <c r="F4889" i="1"/>
  <c r="E4889" i="1"/>
  <c r="H4889" i="1" s="1"/>
  <c r="C4889" i="1"/>
  <c r="N4888" i="1"/>
  <c r="K4888" i="1"/>
  <c r="J4888" i="1"/>
  <c r="F4888" i="1"/>
  <c r="E4888" i="1"/>
  <c r="H4888" i="1" s="1"/>
  <c r="C4888" i="1"/>
  <c r="N4887" i="1"/>
  <c r="K4887" i="1"/>
  <c r="J4887" i="1"/>
  <c r="F4887" i="1"/>
  <c r="E4887" i="1"/>
  <c r="H4887" i="1" s="1"/>
  <c r="C4887" i="1"/>
  <c r="N4886" i="1"/>
  <c r="K4886" i="1"/>
  <c r="J4886" i="1"/>
  <c r="F4886" i="1"/>
  <c r="E4886" i="1"/>
  <c r="H4886" i="1" s="1"/>
  <c r="C4886" i="1"/>
  <c r="N4885" i="1"/>
  <c r="K4885" i="1"/>
  <c r="J4885" i="1"/>
  <c r="F4885" i="1"/>
  <c r="E4885" i="1"/>
  <c r="H4885" i="1" s="1"/>
  <c r="C4885" i="1"/>
  <c r="N4884" i="1"/>
  <c r="K4884" i="1"/>
  <c r="J4884" i="1"/>
  <c r="F4884" i="1"/>
  <c r="E4884" i="1"/>
  <c r="H4884" i="1" s="1"/>
  <c r="C4884" i="1"/>
  <c r="N4883" i="1"/>
  <c r="K4883" i="1"/>
  <c r="J4883" i="1"/>
  <c r="F4883" i="1"/>
  <c r="E4883" i="1"/>
  <c r="H4883" i="1" s="1"/>
  <c r="C4883" i="1"/>
  <c r="N4882" i="1"/>
  <c r="K4882" i="1"/>
  <c r="J4882" i="1"/>
  <c r="F4882" i="1"/>
  <c r="E4882" i="1"/>
  <c r="H4882" i="1" s="1"/>
  <c r="C4882" i="1"/>
  <c r="N4881" i="1"/>
  <c r="K4881" i="1"/>
  <c r="J4881" i="1"/>
  <c r="F4881" i="1"/>
  <c r="E4881" i="1"/>
  <c r="H4881" i="1" s="1"/>
  <c r="C4881" i="1"/>
  <c r="N4880" i="1"/>
  <c r="K4880" i="1"/>
  <c r="J4880" i="1"/>
  <c r="F4880" i="1"/>
  <c r="E4880" i="1"/>
  <c r="H4880" i="1" s="1"/>
  <c r="C4880" i="1"/>
  <c r="N4879" i="1"/>
  <c r="K4879" i="1"/>
  <c r="J4879" i="1"/>
  <c r="F4879" i="1"/>
  <c r="E4879" i="1"/>
  <c r="H4879" i="1" s="1"/>
  <c r="C4879" i="1"/>
  <c r="N4878" i="1"/>
  <c r="K4878" i="1"/>
  <c r="J4878" i="1"/>
  <c r="F4878" i="1"/>
  <c r="E4878" i="1"/>
  <c r="C4878" i="1"/>
  <c r="N4877" i="1"/>
  <c r="K4877" i="1"/>
  <c r="J4877" i="1"/>
  <c r="F4877" i="1"/>
  <c r="E4877" i="1"/>
  <c r="H4877" i="1" s="1"/>
  <c r="C4877" i="1"/>
  <c r="N4876" i="1"/>
  <c r="K4876" i="1"/>
  <c r="J4876" i="1"/>
  <c r="F4876" i="1"/>
  <c r="E4876" i="1"/>
  <c r="H4876" i="1" s="1"/>
  <c r="C4876" i="1"/>
  <c r="N4875" i="1"/>
  <c r="K4875" i="1"/>
  <c r="J4875" i="1"/>
  <c r="F4875" i="1"/>
  <c r="E4875" i="1"/>
  <c r="H4875" i="1" s="1"/>
  <c r="C4875" i="1"/>
  <c r="N4874" i="1"/>
  <c r="K4874" i="1"/>
  <c r="J4874" i="1"/>
  <c r="F4874" i="1"/>
  <c r="E4874" i="1"/>
  <c r="H4874" i="1" s="1"/>
  <c r="C4874" i="1"/>
  <c r="N4873" i="1"/>
  <c r="K4873" i="1"/>
  <c r="J4873" i="1"/>
  <c r="F4873" i="1"/>
  <c r="E4873" i="1"/>
  <c r="H4873" i="1" s="1"/>
  <c r="C4873" i="1"/>
  <c r="N4872" i="1"/>
  <c r="K4872" i="1"/>
  <c r="J4872" i="1"/>
  <c r="F4872" i="1"/>
  <c r="E4872" i="1"/>
  <c r="H4872" i="1" s="1"/>
  <c r="C4872" i="1"/>
  <c r="N4871" i="1"/>
  <c r="K4871" i="1"/>
  <c r="J4871" i="1"/>
  <c r="F4871" i="1"/>
  <c r="E4871" i="1"/>
  <c r="H4871" i="1" s="1"/>
  <c r="C4871" i="1"/>
  <c r="N4870" i="1"/>
  <c r="K4870" i="1"/>
  <c r="J4870" i="1"/>
  <c r="F4870" i="1"/>
  <c r="E4870" i="1"/>
  <c r="C4870" i="1"/>
  <c r="N4869" i="1"/>
  <c r="K4869" i="1"/>
  <c r="J4869" i="1"/>
  <c r="F4869" i="1"/>
  <c r="E4869" i="1"/>
  <c r="H4869" i="1" s="1"/>
  <c r="C4869" i="1"/>
  <c r="N4868" i="1"/>
  <c r="K4868" i="1"/>
  <c r="J4868" i="1"/>
  <c r="F4868" i="1"/>
  <c r="E4868" i="1"/>
  <c r="H4868" i="1" s="1"/>
  <c r="C4868" i="1"/>
  <c r="N4867" i="1"/>
  <c r="K4867" i="1"/>
  <c r="J4867" i="1"/>
  <c r="F4867" i="1"/>
  <c r="E4867" i="1"/>
  <c r="H4867" i="1" s="1"/>
  <c r="C4867" i="1"/>
  <c r="N4866" i="1"/>
  <c r="K4866" i="1"/>
  <c r="J4866" i="1"/>
  <c r="F4866" i="1"/>
  <c r="E4866" i="1"/>
  <c r="H4866" i="1" s="1"/>
  <c r="C4866" i="1"/>
  <c r="N4865" i="1"/>
  <c r="K4865" i="1"/>
  <c r="J4865" i="1"/>
  <c r="F4865" i="1"/>
  <c r="E4865" i="1"/>
  <c r="H4865" i="1" s="1"/>
  <c r="C4865" i="1"/>
  <c r="N4864" i="1"/>
  <c r="K4864" i="1"/>
  <c r="J4864" i="1"/>
  <c r="F4864" i="1"/>
  <c r="E4864" i="1"/>
  <c r="H4864" i="1" s="1"/>
  <c r="C4864" i="1"/>
  <c r="N4863" i="1"/>
  <c r="K4863" i="1"/>
  <c r="J4863" i="1"/>
  <c r="F4863" i="1"/>
  <c r="E4863" i="1"/>
  <c r="H4863" i="1" s="1"/>
  <c r="C4863" i="1"/>
  <c r="N4862" i="1"/>
  <c r="K4862" i="1"/>
  <c r="J4862" i="1"/>
  <c r="F4862" i="1"/>
  <c r="E4862" i="1"/>
  <c r="C4862" i="1"/>
  <c r="N4861" i="1"/>
  <c r="K4861" i="1"/>
  <c r="J4861" i="1"/>
  <c r="F4861" i="1"/>
  <c r="E4861" i="1"/>
  <c r="H4861" i="1" s="1"/>
  <c r="C4861" i="1"/>
  <c r="N4860" i="1"/>
  <c r="K4860" i="1"/>
  <c r="J4860" i="1"/>
  <c r="F4860" i="1"/>
  <c r="E4860" i="1"/>
  <c r="H4860" i="1" s="1"/>
  <c r="C4860" i="1"/>
  <c r="N4859" i="1"/>
  <c r="K4859" i="1"/>
  <c r="J4859" i="1"/>
  <c r="F4859" i="1"/>
  <c r="E4859" i="1"/>
  <c r="H4859" i="1" s="1"/>
  <c r="C4859" i="1"/>
  <c r="N4858" i="1"/>
  <c r="K4858" i="1"/>
  <c r="J4858" i="1"/>
  <c r="F4858" i="1"/>
  <c r="E4858" i="1"/>
  <c r="H4858" i="1" s="1"/>
  <c r="C4858" i="1"/>
  <c r="N4857" i="1"/>
  <c r="K4857" i="1"/>
  <c r="J4857" i="1"/>
  <c r="F4857" i="1"/>
  <c r="E4857" i="1"/>
  <c r="H4857" i="1" s="1"/>
  <c r="C4857" i="1"/>
  <c r="N4856" i="1"/>
  <c r="K4856" i="1"/>
  <c r="J4856" i="1"/>
  <c r="F4856" i="1"/>
  <c r="E4856" i="1"/>
  <c r="H4856" i="1" s="1"/>
  <c r="C4856" i="1"/>
  <c r="N4855" i="1"/>
  <c r="K4855" i="1"/>
  <c r="J4855" i="1"/>
  <c r="F4855" i="1"/>
  <c r="E4855" i="1"/>
  <c r="H4855" i="1" s="1"/>
  <c r="C4855" i="1"/>
  <c r="N4854" i="1"/>
  <c r="K4854" i="1"/>
  <c r="J4854" i="1"/>
  <c r="F4854" i="1"/>
  <c r="E4854" i="1"/>
  <c r="H4854" i="1" s="1"/>
  <c r="C4854" i="1"/>
  <c r="N4853" i="1"/>
  <c r="K4853" i="1"/>
  <c r="J4853" i="1"/>
  <c r="F4853" i="1"/>
  <c r="E4853" i="1"/>
  <c r="H4853" i="1" s="1"/>
  <c r="C4853" i="1"/>
  <c r="N4852" i="1"/>
  <c r="K4852" i="1"/>
  <c r="J4852" i="1"/>
  <c r="F4852" i="1"/>
  <c r="E4852" i="1"/>
  <c r="H4852" i="1" s="1"/>
  <c r="C4852" i="1"/>
  <c r="N4851" i="1"/>
  <c r="K4851" i="1"/>
  <c r="J4851" i="1"/>
  <c r="F4851" i="1"/>
  <c r="E4851" i="1"/>
  <c r="H4851" i="1" s="1"/>
  <c r="C4851" i="1"/>
  <c r="N4850" i="1"/>
  <c r="K4850" i="1"/>
  <c r="J4850" i="1"/>
  <c r="F4850" i="1"/>
  <c r="E4850" i="1"/>
  <c r="H4850" i="1" s="1"/>
  <c r="C4850" i="1"/>
  <c r="N4849" i="1"/>
  <c r="K4849" i="1"/>
  <c r="J4849" i="1"/>
  <c r="F4849" i="1"/>
  <c r="E4849" i="1"/>
  <c r="H4849" i="1" s="1"/>
  <c r="C4849" i="1"/>
  <c r="N4848" i="1"/>
  <c r="K4848" i="1"/>
  <c r="J4848" i="1"/>
  <c r="F4848" i="1"/>
  <c r="E4848" i="1"/>
  <c r="H4848" i="1" s="1"/>
  <c r="C4848" i="1"/>
  <c r="N4847" i="1"/>
  <c r="K4847" i="1"/>
  <c r="J4847" i="1"/>
  <c r="F4847" i="1"/>
  <c r="E4847" i="1"/>
  <c r="H4847" i="1" s="1"/>
  <c r="C4847" i="1"/>
  <c r="N4846" i="1"/>
  <c r="K4846" i="1"/>
  <c r="J4846" i="1"/>
  <c r="F4846" i="1"/>
  <c r="E4846" i="1"/>
  <c r="C4846" i="1"/>
  <c r="N4845" i="1"/>
  <c r="K4845" i="1"/>
  <c r="J4845" i="1"/>
  <c r="F4845" i="1"/>
  <c r="E4845" i="1"/>
  <c r="H4845" i="1" s="1"/>
  <c r="C4845" i="1"/>
  <c r="N4844" i="1"/>
  <c r="K4844" i="1"/>
  <c r="J4844" i="1"/>
  <c r="F4844" i="1"/>
  <c r="E4844" i="1"/>
  <c r="H4844" i="1" s="1"/>
  <c r="C4844" i="1"/>
  <c r="N4843" i="1"/>
  <c r="K4843" i="1"/>
  <c r="J4843" i="1"/>
  <c r="F4843" i="1"/>
  <c r="E4843" i="1"/>
  <c r="H4843" i="1" s="1"/>
  <c r="C4843" i="1"/>
  <c r="N4842" i="1"/>
  <c r="K4842" i="1"/>
  <c r="J4842" i="1"/>
  <c r="F4842" i="1"/>
  <c r="E4842" i="1"/>
  <c r="H4842" i="1" s="1"/>
  <c r="C4842" i="1"/>
  <c r="N4841" i="1"/>
  <c r="K4841" i="1"/>
  <c r="J4841" i="1"/>
  <c r="F4841" i="1"/>
  <c r="E4841" i="1"/>
  <c r="H4841" i="1" s="1"/>
  <c r="C4841" i="1"/>
  <c r="N4840" i="1"/>
  <c r="K4840" i="1"/>
  <c r="J4840" i="1"/>
  <c r="F4840" i="1"/>
  <c r="E4840" i="1"/>
  <c r="H4840" i="1" s="1"/>
  <c r="C4840" i="1"/>
  <c r="N4839" i="1"/>
  <c r="K4839" i="1"/>
  <c r="J4839" i="1"/>
  <c r="F4839" i="1"/>
  <c r="E4839" i="1"/>
  <c r="H4839" i="1" s="1"/>
  <c r="C4839" i="1"/>
  <c r="N4838" i="1"/>
  <c r="K4838" i="1"/>
  <c r="J4838" i="1"/>
  <c r="F4838" i="1"/>
  <c r="E4838" i="1"/>
  <c r="C4838" i="1"/>
  <c r="N4837" i="1"/>
  <c r="K4837" i="1"/>
  <c r="J4837" i="1"/>
  <c r="F4837" i="1"/>
  <c r="E4837" i="1"/>
  <c r="H4837" i="1" s="1"/>
  <c r="C4837" i="1"/>
  <c r="N4836" i="1"/>
  <c r="K4836" i="1"/>
  <c r="J4836" i="1"/>
  <c r="F4836" i="1"/>
  <c r="E4836" i="1"/>
  <c r="H4836" i="1" s="1"/>
  <c r="C4836" i="1"/>
  <c r="N4835" i="1"/>
  <c r="K4835" i="1"/>
  <c r="J4835" i="1"/>
  <c r="F4835" i="1"/>
  <c r="E4835" i="1"/>
  <c r="H4835" i="1" s="1"/>
  <c r="C4835" i="1"/>
  <c r="N4834" i="1"/>
  <c r="K4834" i="1"/>
  <c r="J4834" i="1"/>
  <c r="F4834" i="1"/>
  <c r="E4834" i="1"/>
  <c r="H4834" i="1" s="1"/>
  <c r="C4834" i="1"/>
  <c r="N4833" i="1"/>
  <c r="K4833" i="1"/>
  <c r="J4833" i="1"/>
  <c r="F4833" i="1"/>
  <c r="E4833" i="1"/>
  <c r="H4833" i="1" s="1"/>
  <c r="C4833" i="1"/>
  <c r="N4832" i="1"/>
  <c r="K4832" i="1"/>
  <c r="J4832" i="1"/>
  <c r="F4832" i="1"/>
  <c r="E4832" i="1"/>
  <c r="H4832" i="1" s="1"/>
  <c r="C4832" i="1"/>
  <c r="N4831" i="1"/>
  <c r="K4831" i="1"/>
  <c r="J4831" i="1"/>
  <c r="F4831" i="1"/>
  <c r="E4831" i="1"/>
  <c r="H4831" i="1" s="1"/>
  <c r="C4831" i="1"/>
  <c r="N4830" i="1"/>
  <c r="K4830" i="1"/>
  <c r="J4830" i="1"/>
  <c r="F4830" i="1"/>
  <c r="E4830" i="1"/>
  <c r="C4830" i="1"/>
  <c r="N4829" i="1"/>
  <c r="K4829" i="1"/>
  <c r="J4829" i="1"/>
  <c r="F4829" i="1"/>
  <c r="E4829" i="1"/>
  <c r="H4829" i="1" s="1"/>
  <c r="C4829" i="1"/>
  <c r="N4828" i="1"/>
  <c r="K4828" i="1"/>
  <c r="J4828" i="1"/>
  <c r="F4828" i="1"/>
  <c r="E4828" i="1"/>
  <c r="H4828" i="1" s="1"/>
  <c r="C4828" i="1"/>
  <c r="N4827" i="1"/>
  <c r="K4827" i="1"/>
  <c r="J4827" i="1"/>
  <c r="F4827" i="1"/>
  <c r="E4827" i="1"/>
  <c r="H4827" i="1" s="1"/>
  <c r="C4827" i="1"/>
  <c r="N4826" i="1"/>
  <c r="K4826" i="1"/>
  <c r="J4826" i="1"/>
  <c r="F4826" i="1"/>
  <c r="E4826" i="1"/>
  <c r="H4826" i="1" s="1"/>
  <c r="C4826" i="1"/>
  <c r="N4825" i="1"/>
  <c r="K4825" i="1"/>
  <c r="J4825" i="1"/>
  <c r="F4825" i="1"/>
  <c r="E4825" i="1"/>
  <c r="H4825" i="1" s="1"/>
  <c r="C4825" i="1"/>
  <c r="N4824" i="1"/>
  <c r="K4824" i="1"/>
  <c r="J4824" i="1"/>
  <c r="F4824" i="1"/>
  <c r="E4824" i="1"/>
  <c r="H4824" i="1" s="1"/>
  <c r="C4824" i="1"/>
  <c r="N4823" i="1"/>
  <c r="K4823" i="1"/>
  <c r="J4823" i="1"/>
  <c r="F4823" i="1"/>
  <c r="E4823" i="1"/>
  <c r="H4823" i="1" s="1"/>
  <c r="C4823" i="1"/>
  <c r="N4822" i="1"/>
  <c r="K4822" i="1"/>
  <c r="J4822" i="1"/>
  <c r="F4822" i="1"/>
  <c r="E4822" i="1"/>
  <c r="H4822" i="1" s="1"/>
  <c r="C4822" i="1"/>
  <c r="N4821" i="1"/>
  <c r="K4821" i="1"/>
  <c r="J4821" i="1"/>
  <c r="F4821" i="1"/>
  <c r="E4821" i="1"/>
  <c r="H4821" i="1" s="1"/>
  <c r="C4821" i="1"/>
  <c r="N4820" i="1"/>
  <c r="K4820" i="1"/>
  <c r="J4820" i="1"/>
  <c r="F4820" i="1"/>
  <c r="E4820" i="1"/>
  <c r="H4820" i="1" s="1"/>
  <c r="C4820" i="1"/>
  <c r="N4819" i="1"/>
  <c r="K4819" i="1"/>
  <c r="J4819" i="1"/>
  <c r="F4819" i="1"/>
  <c r="E4819" i="1"/>
  <c r="H4819" i="1" s="1"/>
  <c r="C4819" i="1"/>
  <c r="N4818" i="1"/>
  <c r="K4818" i="1"/>
  <c r="J4818" i="1"/>
  <c r="F4818" i="1"/>
  <c r="E4818" i="1"/>
  <c r="H4818" i="1" s="1"/>
  <c r="C4818" i="1"/>
  <c r="N4817" i="1"/>
  <c r="K4817" i="1"/>
  <c r="J4817" i="1"/>
  <c r="F4817" i="1"/>
  <c r="E4817" i="1"/>
  <c r="H4817" i="1" s="1"/>
  <c r="C4817" i="1"/>
  <c r="N4816" i="1"/>
  <c r="K4816" i="1"/>
  <c r="J4816" i="1"/>
  <c r="F4816" i="1"/>
  <c r="E4816" i="1"/>
  <c r="H4816" i="1" s="1"/>
  <c r="C4816" i="1"/>
  <c r="N4815" i="1"/>
  <c r="K4815" i="1"/>
  <c r="J4815" i="1"/>
  <c r="F4815" i="1"/>
  <c r="E4815" i="1"/>
  <c r="H4815" i="1" s="1"/>
  <c r="C4815" i="1"/>
  <c r="N4814" i="1"/>
  <c r="K4814" i="1"/>
  <c r="J4814" i="1"/>
  <c r="F4814" i="1"/>
  <c r="E4814" i="1"/>
  <c r="C4814" i="1"/>
  <c r="N4813" i="1"/>
  <c r="K4813" i="1"/>
  <c r="J4813" i="1"/>
  <c r="F4813" i="1"/>
  <c r="E4813" i="1"/>
  <c r="H4813" i="1" s="1"/>
  <c r="C4813" i="1"/>
  <c r="N4812" i="1"/>
  <c r="K4812" i="1"/>
  <c r="J4812" i="1"/>
  <c r="F4812" i="1"/>
  <c r="E4812" i="1"/>
  <c r="H4812" i="1" s="1"/>
  <c r="C4812" i="1"/>
  <c r="N4811" i="1"/>
  <c r="K4811" i="1"/>
  <c r="J4811" i="1"/>
  <c r="F4811" i="1"/>
  <c r="E4811" i="1"/>
  <c r="H4811" i="1" s="1"/>
  <c r="C4811" i="1"/>
  <c r="N4810" i="1"/>
  <c r="K4810" i="1"/>
  <c r="J4810" i="1"/>
  <c r="F4810" i="1"/>
  <c r="E4810" i="1"/>
  <c r="H4810" i="1" s="1"/>
  <c r="C4810" i="1"/>
  <c r="N4809" i="1"/>
  <c r="K4809" i="1"/>
  <c r="J4809" i="1"/>
  <c r="F4809" i="1"/>
  <c r="E4809" i="1"/>
  <c r="H4809" i="1" s="1"/>
  <c r="C4809" i="1"/>
  <c r="N4808" i="1"/>
  <c r="K4808" i="1"/>
  <c r="J4808" i="1"/>
  <c r="F4808" i="1"/>
  <c r="E4808" i="1"/>
  <c r="H4808" i="1" s="1"/>
  <c r="C4808" i="1"/>
  <c r="N4807" i="1"/>
  <c r="K4807" i="1"/>
  <c r="J4807" i="1"/>
  <c r="F4807" i="1"/>
  <c r="E4807" i="1"/>
  <c r="H4807" i="1" s="1"/>
  <c r="C4807" i="1"/>
  <c r="N4806" i="1"/>
  <c r="K4806" i="1"/>
  <c r="J4806" i="1"/>
  <c r="F4806" i="1"/>
  <c r="E4806" i="1"/>
  <c r="C4806" i="1"/>
  <c r="N4805" i="1"/>
  <c r="K4805" i="1"/>
  <c r="J4805" i="1"/>
  <c r="F4805" i="1"/>
  <c r="E4805" i="1"/>
  <c r="H4805" i="1" s="1"/>
  <c r="C4805" i="1"/>
  <c r="N4804" i="1"/>
  <c r="K4804" i="1"/>
  <c r="J4804" i="1"/>
  <c r="F4804" i="1"/>
  <c r="E4804" i="1"/>
  <c r="H4804" i="1" s="1"/>
  <c r="C4804" i="1"/>
  <c r="N4803" i="1"/>
  <c r="K4803" i="1"/>
  <c r="J4803" i="1"/>
  <c r="F4803" i="1"/>
  <c r="E4803" i="1"/>
  <c r="H4803" i="1" s="1"/>
  <c r="C4803" i="1"/>
  <c r="N4802" i="1"/>
  <c r="K4802" i="1"/>
  <c r="J4802" i="1"/>
  <c r="F4802" i="1"/>
  <c r="E4802" i="1"/>
  <c r="H4802" i="1" s="1"/>
  <c r="C4802" i="1"/>
  <c r="N4801" i="1"/>
  <c r="K4801" i="1"/>
  <c r="J4801" i="1"/>
  <c r="F4801" i="1"/>
  <c r="E4801" i="1"/>
  <c r="H4801" i="1" s="1"/>
  <c r="C4801" i="1"/>
  <c r="N4800" i="1"/>
  <c r="K4800" i="1"/>
  <c r="J4800" i="1"/>
  <c r="F4800" i="1"/>
  <c r="E4800" i="1"/>
  <c r="H4800" i="1" s="1"/>
  <c r="C4800" i="1"/>
  <c r="N4799" i="1"/>
  <c r="K4799" i="1"/>
  <c r="J4799" i="1"/>
  <c r="F4799" i="1"/>
  <c r="E4799" i="1"/>
  <c r="H4799" i="1" s="1"/>
  <c r="C4799" i="1"/>
  <c r="N4798" i="1"/>
  <c r="K4798" i="1"/>
  <c r="J4798" i="1"/>
  <c r="F4798" i="1"/>
  <c r="E4798" i="1"/>
  <c r="H4798" i="1" s="1"/>
  <c r="C4798" i="1"/>
  <c r="N4797" i="1"/>
  <c r="K4797" i="1"/>
  <c r="J4797" i="1"/>
  <c r="F4797" i="1"/>
  <c r="E4797" i="1"/>
  <c r="H4797" i="1" s="1"/>
  <c r="C4797" i="1"/>
  <c r="N4796" i="1"/>
  <c r="K4796" i="1"/>
  <c r="J4796" i="1"/>
  <c r="F4796" i="1"/>
  <c r="E4796" i="1"/>
  <c r="H4796" i="1" s="1"/>
  <c r="C4796" i="1"/>
  <c r="N4795" i="1"/>
  <c r="K4795" i="1"/>
  <c r="J4795" i="1"/>
  <c r="F4795" i="1"/>
  <c r="E4795" i="1"/>
  <c r="H4795" i="1" s="1"/>
  <c r="C4795" i="1"/>
  <c r="N4794" i="1"/>
  <c r="K4794" i="1"/>
  <c r="J4794" i="1"/>
  <c r="F4794" i="1"/>
  <c r="E4794" i="1"/>
  <c r="H4794" i="1" s="1"/>
  <c r="C4794" i="1"/>
  <c r="N4793" i="1"/>
  <c r="K4793" i="1"/>
  <c r="J4793" i="1"/>
  <c r="F4793" i="1"/>
  <c r="E4793" i="1"/>
  <c r="C4793" i="1"/>
  <c r="N4792" i="1"/>
  <c r="K4792" i="1"/>
  <c r="J4792" i="1"/>
  <c r="F4792" i="1"/>
  <c r="E4792" i="1"/>
  <c r="C4792" i="1"/>
  <c r="N4791" i="1"/>
  <c r="K4791" i="1"/>
  <c r="J4791" i="1"/>
  <c r="F4791" i="1"/>
  <c r="E4791" i="1"/>
  <c r="C4791" i="1"/>
  <c r="N4790" i="1"/>
  <c r="K4790" i="1"/>
  <c r="J4790" i="1"/>
  <c r="F4790" i="1"/>
  <c r="E4790" i="1"/>
  <c r="C4790" i="1"/>
  <c r="N4789" i="1"/>
  <c r="K4789" i="1"/>
  <c r="J4789" i="1"/>
  <c r="F4789" i="1"/>
  <c r="E4789" i="1"/>
  <c r="C4789" i="1"/>
  <c r="N4788" i="1"/>
  <c r="K4788" i="1"/>
  <c r="J4788" i="1"/>
  <c r="F4788" i="1"/>
  <c r="E4788" i="1"/>
  <c r="C4788" i="1"/>
  <c r="N4787" i="1"/>
  <c r="K4787" i="1"/>
  <c r="J4787" i="1"/>
  <c r="F4787" i="1"/>
  <c r="E4787" i="1"/>
  <c r="C4787" i="1"/>
  <c r="N4786" i="1"/>
  <c r="K4786" i="1"/>
  <c r="J4786" i="1"/>
  <c r="F4786" i="1"/>
  <c r="E4786" i="1"/>
  <c r="C4786" i="1"/>
  <c r="N4785" i="1"/>
  <c r="K4785" i="1"/>
  <c r="J4785" i="1"/>
  <c r="F4785" i="1"/>
  <c r="E4785" i="1"/>
  <c r="C4785" i="1"/>
  <c r="N4784" i="1"/>
  <c r="K4784" i="1"/>
  <c r="J4784" i="1"/>
  <c r="F4784" i="1"/>
  <c r="E4784" i="1"/>
  <c r="C4784" i="1"/>
  <c r="N4783" i="1"/>
  <c r="K4783" i="1"/>
  <c r="J4783" i="1"/>
  <c r="F4783" i="1"/>
  <c r="E4783" i="1"/>
  <c r="C4783" i="1"/>
  <c r="N4782" i="1"/>
  <c r="K4782" i="1"/>
  <c r="J4782" i="1"/>
  <c r="F4782" i="1"/>
  <c r="E4782" i="1"/>
  <c r="C4782" i="1"/>
  <c r="N4781" i="1"/>
  <c r="K4781" i="1"/>
  <c r="J4781" i="1"/>
  <c r="F4781" i="1"/>
  <c r="E4781" i="1"/>
  <c r="C4781" i="1"/>
  <c r="N4780" i="1"/>
  <c r="K4780" i="1"/>
  <c r="J4780" i="1"/>
  <c r="F4780" i="1"/>
  <c r="E4780" i="1"/>
  <c r="C4780" i="1"/>
  <c r="N4779" i="1"/>
  <c r="K4779" i="1"/>
  <c r="J4779" i="1"/>
  <c r="F4779" i="1"/>
  <c r="E4779" i="1"/>
  <c r="C4779" i="1"/>
  <c r="N4778" i="1"/>
  <c r="K4778" i="1"/>
  <c r="J4778" i="1"/>
  <c r="F4778" i="1"/>
  <c r="E4778" i="1"/>
  <c r="C4778" i="1"/>
  <c r="N4777" i="1"/>
  <c r="K4777" i="1"/>
  <c r="J4777" i="1"/>
  <c r="F4777" i="1"/>
  <c r="E4777" i="1"/>
  <c r="C4777" i="1"/>
  <c r="N4776" i="1"/>
  <c r="K4776" i="1"/>
  <c r="J4776" i="1"/>
  <c r="F4776" i="1"/>
  <c r="E4776" i="1"/>
  <c r="C4776" i="1"/>
  <c r="N4775" i="1"/>
  <c r="K4775" i="1"/>
  <c r="J4775" i="1"/>
  <c r="F4775" i="1"/>
  <c r="E4775" i="1"/>
  <c r="C4775" i="1"/>
  <c r="N4774" i="1"/>
  <c r="K4774" i="1"/>
  <c r="J4774" i="1"/>
  <c r="F4774" i="1"/>
  <c r="E4774" i="1"/>
  <c r="C4774" i="1"/>
  <c r="N4773" i="1"/>
  <c r="K4773" i="1"/>
  <c r="J4773" i="1"/>
  <c r="F4773" i="1"/>
  <c r="E4773" i="1"/>
  <c r="C4773" i="1"/>
  <c r="N4772" i="1"/>
  <c r="K4772" i="1"/>
  <c r="J4772" i="1"/>
  <c r="F4772" i="1"/>
  <c r="E4772" i="1"/>
  <c r="C4772" i="1"/>
  <c r="N4771" i="1"/>
  <c r="K4771" i="1"/>
  <c r="J4771" i="1"/>
  <c r="F4771" i="1"/>
  <c r="E4771" i="1"/>
  <c r="C4771" i="1"/>
  <c r="N4770" i="1"/>
  <c r="K4770" i="1"/>
  <c r="J4770" i="1"/>
  <c r="F4770" i="1"/>
  <c r="E4770" i="1"/>
  <c r="C4770" i="1"/>
  <c r="N4769" i="1"/>
  <c r="K4769" i="1"/>
  <c r="J4769" i="1"/>
  <c r="F4769" i="1"/>
  <c r="E4769" i="1"/>
  <c r="C4769" i="1"/>
  <c r="N4768" i="1"/>
  <c r="K4768" i="1"/>
  <c r="J4768" i="1"/>
  <c r="F4768" i="1"/>
  <c r="E4768" i="1"/>
  <c r="C4768" i="1"/>
  <c r="N4767" i="1"/>
  <c r="K4767" i="1"/>
  <c r="J4767" i="1"/>
  <c r="F4767" i="1"/>
  <c r="E4767" i="1"/>
  <c r="C4767" i="1"/>
  <c r="N4766" i="1"/>
  <c r="K4766" i="1"/>
  <c r="J4766" i="1"/>
  <c r="F4766" i="1"/>
  <c r="E4766" i="1"/>
  <c r="C4766" i="1"/>
  <c r="N4765" i="1"/>
  <c r="K4765" i="1"/>
  <c r="J4765" i="1"/>
  <c r="F4765" i="1"/>
  <c r="E4765" i="1"/>
  <c r="C4765" i="1"/>
  <c r="N4764" i="1"/>
  <c r="K4764" i="1"/>
  <c r="J4764" i="1"/>
  <c r="F4764" i="1"/>
  <c r="E4764" i="1"/>
  <c r="C4764" i="1"/>
  <c r="N4763" i="1"/>
  <c r="K4763" i="1"/>
  <c r="J4763" i="1"/>
  <c r="F4763" i="1"/>
  <c r="E4763" i="1"/>
  <c r="C4763" i="1"/>
  <c r="N4762" i="1"/>
  <c r="K4762" i="1"/>
  <c r="J4762" i="1"/>
  <c r="F4762" i="1"/>
  <c r="E4762" i="1"/>
  <c r="C4762" i="1"/>
  <c r="N4761" i="1"/>
  <c r="K4761" i="1"/>
  <c r="J4761" i="1"/>
  <c r="F4761" i="1"/>
  <c r="E4761" i="1"/>
  <c r="C4761" i="1"/>
  <c r="N4760" i="1"/>
  <c r="K4760" i="1"/>
  <c r="J4760" i="1"/>
  <c r="F4760" i="1"/>
  <c r="E4760" i="1"/>
  <c r="C4760" i="1"/>
  <c r="N4759" i="1"/>
  <c r="K4759" i="1"/>
  <c r="J4759" i="1"/>
  <c r="F4759" i="1"/>
  <c r="E4759" i="1"/>
  <c r="C4759" i="1"/>
  <c r="N4758" i="1"/>
  <c r="K4758" i="1"/>
  <c r="J4758" i="1"/>
  <c r="F4758" i="1"/>
  <c r="E4758" i="1"/>
  <c r="C4758" i="1"/>
  <c r="N4757" i="1"/>
  <c r="K4757" i="1"/>
  <c r="J4757" i="1"/>
  <c r="F4757" i="1"/>
  <c r="E4757" i="1"/>
  <c r="C4757" i="1"/>
  <c r="N4756" i="1"/>
  <c r="K4756" i="1"/>
  <c r="J4756" i="1"/>
  <c r="F4756" i="1"/>
  <c r="E4756" i="1"/>
  <c r="C4756" i="1"/>
  <c r="N4755" i="1"/>
  <c r="K4755" i="1"/>
  <c r="J4755" i="1"/>
  <c r="F4755" i="1"/>
  <c r="E4755" i="1"/>
  <c r="C4755" i="1"/>
  <c r="N4754" i="1"/>
  <c r="K4754" i="1"/>
  <c r="J4754" i="1"/>
  <c r="F4754" i="1"/>
  <c r="E4754" i="1"/>
  <c r="C4754" i="1"/>
  <c r="N4753" i="1"/>
  <c r="K4753" i="1"/>
  <c r="J4753" i="1"/>
  <c r="F4753" i="1"/>
  <c r="E4753" i="1"/>
  <c r="C4753" i="1"/>
  <c r="N4752" i="1"/>
  <c r="K4752" i="1"/>
  <c r="J4752" i="1"/>
  <c r="F4752" i="1"/>
  <c r="E4752" i="1"/>
  <c r="C4752" i="1"/>
  <c r="N4751" i="1"/>
  <c r="K4751" i="1"/>
  <c r="J4751" i="1"/>
  <c r="F4751" i="1"/>
  <c r="E4751" i="1"/>
  <c r="C4751" i="1"/>
  <c r="N4750" i="1"/>
  <c r="K4750" i="1"/>
  <c r="J4750" i="1"/>
  <c r="F4750" i="1"/>
  <c r="E4750" i="1"/>
  <c r="C4750" i="1"/>
  <c r="N4749" i="1"/>
  <c r="K4749" i="1"/>
  <c r="J4749" i="1"/>
  <c r="F4749" i="1"/>
  <c r="E4749" i="1"/>
  <c r="C4749" i="1"/>
  <c r="N4748" i="1"/>
  <c r="K4748" i="1"/>
  <c r="J4748" i="1"/>
  <c r="F4748" i="1"/>
  <c r="E4748" i="1"/>
  <c r="C4748" i="1"/>
  <c r="N4747" i="1"/>
  <c r="K4747" i="1"/>
  <c r="J4747" i="1"/>
  <c r="F4747" i="1"/>
  <c r="E4747" i="1"/>
  <c r="C4747" i="1"/>
  <c r="N4746" i="1"/>
  <c r="K4746" i="1"/>
  <c r="J4746" i="1"/>
  <c r="F4746" i="1"/>
  <c r="E4746" i="1"/>
  <c r="C4746" i="1"/>
  <c r="N4745" i="1"/>
  <c r="K4745" i="1"/>
  <c r="J4745" i="1"/>
  <c r="F4745" i="1"/>
  <c r="E4745" i="1"/>
  <c r="C4745" i="1"/>
  <c r="N4744" i="1"/>
  <c r="K4744" i="1"/>
  <c r="J4744" i="1"/>
  <c r="F4744" i="1"/>
  <c r="E4744" i="1"/>
  <c r="C4744" i="1"/>
  <c r="N4743" i="1"/>
  <c r="K4743" i="1"/>
  <c r="J4743" i="1"/>
  <c r="F4743" i="1"/>
  <c r="E4743" i="1"/>
  <c r="C4743" i="1"/>
  <c r="N4742" i="1"/>
  <c r="K4742" i="1"/>
  <c r="J4742" i="1"/>
  <c r="F4742" i="1"/>
  <c r="E4742" i="1"/>
  <c r="C4742" i="1"/>
  <c r="N4741" i="1"/>
  <c r="K4741" i="1"/>
  <c r="J4741" i="1"/>
  <c r="F4741" i="1"/>
  <c r="E4741" i="1"/>
  <c r="C4741" i="1"/>
  <c r="N4740" i="1"/>
  <c r="K4740" i="1"/>
  <c r="J4740" i="1"/>
  <c r="F4740" i="1"/>
  <c r="E4740" i="1"/>
  <c r="C4740" i="1"/>
  <c r="N4739" i="1"/>
  <c r="K4739" i="1"/>
  <c r="J4739" i="1"/>
  <c r="F4739" i="1"/>
  <c r="E4739" i="1"/>
  <c r="C4739" i="1"/>
  <c r="N4738" i="1"/>
  <c r="K4738" i="1"/>
  <c r="J4738" i="1"/>
  <c r="F4738" i="1"/>
  <c r="E4738" i="1"/>
  <c r="C4738" i="1"/>
  <c r="N4737" i="1"/>
  <c r="K4737" i="1"/>
  <c r="J4737" i="1"/>
  <c r="F4737" i="1"/>
  <c r="E4737" i="1"/>
  <c r="C4737" i="1"/>
  <c r="N4736" i="1"/>
  <c r="K4736" i="1"/>
  <c r="J4736" i="1"/>
  <c r="F4736" i="1"/>
  <c r="E4736" i="1"/>
  <c r="C4736" i="1"/>
  <c r="N4735" i="1"/>
  <c r="K4735" i="1"/>
  <c r="J4735" i="1"/>
  <c r="F4735" i="1"/>
  <c r="E4735" i="1"/>
  <c r="C4735" i="1"/>
  <c r="N4734" i="1"/>
  <c r="K4734" i="1"/>
  <c r="J4734" i="1"/>
  <c r="F4734" i="1"/>
  <c r="E4734" i="1"/>
  <c r="C4734" i="1"/>
  <c r="N4733" i="1"/>
  <c r="K4733" i="1"/>
  <c r="J4733" i="1"/>
  <c r="F4733" i="1"/>
  <c r="E4733" i="1"/>
  <c r="C4733" i="1"/>
  <c r="N4732" i="1"/>
  <c r="K4732" i="1"/>
  <c r="J4732" i="1"/>
  <c r="F4732" i="1"/>
  <c r="E4732" i="1"/>
  <c r="C4732" i="1"/>
  <c r="N4731" i="1"/>
  <c r="K4731" i="1"/>
  <c r="J4731" i="1"/>
  <c r="F4731" i="1"/>
  <c r="E4731" i="1"/>
  <c r="C4731" i="1"/>
  <c r="N4730" i="1"/>
  <c r="K4730" i="1"/>
  <c r="J4730" i="1"/>
  <c r="F4730" i="1"/>
  <c r="E4730" i="1"/>
  <c r="C4730" i="1"/>
  <c r="N4729" i="1"/>
  <c r="K4729" i="1"/>
  <c r="J4729" i="1"/>
  <c r="F4729" i="1"/>
  <c r="E4729" i="1"/>
  <c r="C4729" i="1"/>
  <c r="N4728" i="1"/>
  <c r="K4728" i="1"/>
  <c r="J4728" i="1"/>
  <c r="F4728" i="1"/>
  <c r="E4728" i="1"/>
  <c r="C4728" i="1"/>
  <c r="N4727" i="1"/>
  <c r="K4727" i="1"/>
  <c r="J4727" i="1"/>
  <c r="F4727" i="1"/>
  <c r="E4727" i="1"/>
  <c r="C4727" i="1"/>
  <c r="N4726" i="1"/>
  <c r="K4726" i="1"/>
  <c r="J4726" i="1"/>
  <c r="F4726" i="1"/>
  <c r="E4726" i="1"/>
  <c r="C4726" i="1"/>
  <c r="N4725" i="1"/>
  <c r="K4725" i="1"/>
  <c r="J4725" i="1"/>
  <c r="F4725" i="1"/>
  <c r="E4725" i="1"/>
  <c r="C4725" i="1"/>
  <c r="N4724" i="1"/>
  <c r="K4724" i="1"/>
  <c r="J4724" i="1"/>
  <c r="F4724" i="1"/>
  <c r="E4724" i="1"/>
  <c r="C4724" i="1"/>
  <c r="N4723" i="1"/>
  <c r="K4723" i="1"/>
  <c r="J4723" i="1"/>
  <c r="F4723" i="1"/>
  <c r="E4723" i="1"/>
  <c r="C4723" i="1"/>
  <c r="N4722" i="1"/>
  <c r="K4722" i="1"/>
  <c r="J4722" i="1"/>
  <c r="F4722" i="1"/>
  <c r="E4722" i="1"/>
  <c r="C4722" i="1"/>
  <c r="N4721" i="1"/>
  <c r="K4721" i="1"/>
  <c r="J4721" i="1"/>
  <c r="F4721" i="1"/>
  <c r="E4721" i="1"/>
  <c r="C4721" i="1"/>
  <c r="N4720" i="1"/>
  <c r="K4720" i="1"/>
  <c r="J4720" i="1"/>
  <c r="F4720" i="1"/>
  <c r="E4720" i="1"/>
  <c r="C4720" i="1"/>
  <c r="N4719" i="1"/>
  <c r="K4719" i="1"/>
  <c r="J4719" i="1"/>
  <c r="F4719" i="1"/>
  <c r="E4719" i="1"/>
  <c r="C4719" i="1"/>
  <c r="N4718" i="1"/>
  <c r="K4718" i="1"/>
  <c r="J4718" i="1"/>
  <c r="F4718" i="1"/>
  <c r="E4718" i="1"/>
  <c r="C4718" i="1"/>
  <c r="N4717" i="1"/>
  <c r="K4717" i="1"/>
  <c r="J4717" i="1"/>
  <c r="F4717" i="1"/>
  <c r="E4717" i="1"/>
  <c r="C4717" i="1"/>
  <c r="N4716" i="1"/>
  <c r="K4716" i="1"/>
  <c r="J4716" i="1"/>
  <c r="F4716" i="1"/>
  <c r="E4716" i="1"/>
  <c r="C4716" i="1"/>
  <c r="N4715" i="1"/>
  <c r="K4715" i="1"/>
  <c r="J4715" i="1"/>
  <c r="F4715" i="1"/>
  <c r="E4715" i="1"/>
  <c r="C4715" i="1"/>
  <c r="N4714" i="1"/>
  <c r="K4714" i="1"/>
  <c r="J4714" i="1"/>
  <c r="F4714" i="1"/>
  <c r="E4714" i="1"/>
  <c r="C4714" i="1"/>
  <c r="N4713" i="1"/>
  <c r="K4713" i="1"/>
  <c r="J4713" i="1"/>
  <c r="F4713" i="1"/>
  <c r="E4713" i="1"/>
  <c r="C4713" i="1"/>
  <c r="N4712" i="1"/>
  <c r="K4712" i="1"/>
  <c r="J4712" i="1"/>
  <c r="F4712" i="1"/>
  <c r="E4712" i="1"/>
  <c r="C4712" i="1"/>
  <c r="N4711" i="1"/>
  <c r="K4711" i="1"/>
  <c r="J4711" i="1"/>
  <c r="F4711" i="1"/>
  <c r="E4711" i="1"/>
  <c r="C4711" i="1"/>
  <c r="N4710" i="1"/>
  <c r="K4710" i="1"/>
  <c r="J4710" i="1"/>
  <c r="F4710" i="1"/>
  <c r="E4710" i="1"/>
  <c r="C4710" i="1"/>
  <c r="N4709" i="1"/>
  <c r="K4709" i="1"/>
  <c r="J4709" i="1"/>
  <c r="F4709" i="1"/>
  <c r="E4709" i="1"/>
  <c r="C4709" i="1"/>
  <c r="N4708" i="1"/>
  <c r="K4708" i="1"/>
  <c r="J4708" i="1"/>
  <c r="F4708" i="1"/>
  <c r="E4708" i="1"/>
  <c r="C4708" i="1"/>
  <c r="N4707" i="1"/>
  <c r="K4707" i="1"/>
  <c r="J4707" i="1"/>
  <c r="F4707" i="1"/>
  <c r="E4707" i="1"/>
  <c r="C4707" i="1"/>
  <c r="N4706" i="1"/>
  <c r="K4706" i="1"/>
  <c r="J4706" i="1"/>
  <c r="F4706" i="1"/>
  <c r="E4706" i="1"/>
  <c r="C4706" i="1"/>
  <c r="N4705" i="1"/>
  <c r="K4705" i="1"/>
  <c r="J4705" i="1"/>
  <c r="F4705" i="1"/>
  <c r="E4705" i="1"/>
  <c r="C4705" i="1"/>
  <c r="N4704" i="1"/>
  <c r="K4704" i="1"/>
  <c r="J4704" i="1"/>
  <c r="F4704" i="1"/>
  <c r="E4704" i="1"/>
  <c r="C4704" i="1"/>
  <c r="N4703" i="1"/>
  <c r="K4703" i="1"/>
  <c r="J4703" i="1"/>
  <c r="F4703" i="1"/>
  <c r="E4703" i="1"/>
  <c r="C4703" i="1"/>
  <c r="N4702" i="1"/>
  <c r="K4702" i="1"/>
  <c r="J4702" i="1"/>
  <c r="F4702" i="1"/>
  <c r="E4702" i="1"/>
  <c r="C4702" i="1"/>
  <c r="N4701" i="1"/>
  <c r="K4701" i="1"/>
  <c r="J4701" i="1"/>
  <c r="F4701" i="1"/>
  <c r="E4701" i="1"/>
  <c r="C4701" i="1"/>
  <c r="N4700" i="1"/>
  <c r="K4700" i="1"/>
  <c r="J4700" i="1"/>
  <c r="F4700" i="1"/>
  <c r="E4700" i="1"/>
  <c r="C4700" i="1"/>
  <c r="N4699" i="1"/>
  <c r="K4699" i="1"/>
  <c r="J4699" i="1"/>
  <c r="F4699" i="1"/>
  <c r="E4699" i="1"/>
  <c r="G4699" i="1" s="1"/>
  <c r="C4699" i="1"/>
  <c r="N4698" i="1"/>
  <c r="K4698" i="1"/>
  <c r="J4698" i="1"/>
  <c r="F4698" i="1"/>
  <c r="E4698" i="1"/>
  <c r="G4698" i="1" s="1"/>
  <c r="C4698" i="1"/>
  <c r="N4697" i="1"/>
  <c r="K4697" i="1"/>
  <c r="J4697" i="1"/>
  <c r="F4697" i="1"/>
  <c r="E4697" i="1"/>
  <c r="G4697" i="1" s="1"/>
  <c r="C4697" i="1"/>
  <c r="N4696" i="1"/>
  <c r="K4696" i="1"/>
  <c r="J4696" i="1"/>
  <c r="F4696" i="1"/>
  <c r="E4696" i="1"/>
  <c r="G4696" i="1" s="1"/>
  <c r="C4696" i="1"/>
  <c r="N4695" i="1"/>
  <c r="K4695" i="1"/>
  <c r="J4695" i="1"/>
  <c r="F4695" i="1"/>
  <c r="E4695" i="1"/>
  <c r="G4695" i="1" s="1"/>
  <c r="C4695" i="1"/>
  <c r="N4694" i="1"/>
  <c r="K4694" i="1"/>
  <c r="J4694" i="1"/>
  <c r="F4694" i="1"/>
  <c r="E4694" i="1"/>
  <c r="G4694" i="1" s="1"/>
  <c r="C4694" i="1"/>
  <c r="N4693" i="1"/>
  <c r="K4693" i="1"/>
  <c r="J4693" i="1"/>
  <c r="F4693" i="1"/>
  <c r="E4693" i="1"/>
  <c r="G4693" i="1" s="1"/>
  <c r="C4693" i="1"/>
  <c r="N4692" i="1"/>
  <c r="K4692" i="1"/>
  <c r="J4692" i="1"/>
  <c r="F4692" i="1"/>
  <c r="E4692" i="1"/>
  <c r="G4692" i="1" s="1"/>
  <c r="C4692" i="1"/>
  <c r="N4691" i="1"/>
  <c r="K4691" i="1"/>
  <c r="J4691" i="1"/>
  <c r="F4691" i="1"/>
  <c r="E4691" i="1"/>
  <c r="G4691" i="1" s="1"/>
  <c r="C4691" i="1"/>
  <c r="N4690" i="1"/>
  <c r="K4690" i="1"/>
  <c r="J4690" i="1"/>
  <c r="F4690" i="1"/>
  <c r="E4690" i="1"/>
  <c r="G4690" i="1" s="1"/>
  <c r="C4690" i="1"/>
  <c r="N4689" i="1"/>
  <c r="K4689" i="1"/>
  <c r="J4689" i="1"/>
  <c r="F4689" i="1"/>
  <c r="E4689" i="1"/>
  <c r="G4689" i="1" s="1"/>
  <c r="C4689" i="1"/>
  <c r="N4688" i="1"/>
  <c r="K4688" i="1"/>
  <c r="J4688" i="1"/>
  <c r="F4688" i="1"/>
  <c r="E4688" i="1"/>
  <c r="G4688" i="1" s="1"/>
  <c r="C4688" i="1"/>
  <c r="N4687" i="1"/>
  <c r="K4687" i="1"/>
  <c r="J4687" i="1"/>
  <c r="F4687" i="1"/>
  <c r="E4687" i="1"/>
  <c r="C4687" i="1"/>
  <c r="N4686" i="1"/>
  <c r="K4686" i="1"/>
  <c r="J4686" i="1"/>
  <c r="F4686" i="1"/>
  <c r="E4686" i="1"/>
  <c r="G4686" i="1" s="1"/>
  <c r="C4686" i="1"/>
  <c r="N4685" i="1"/>
  <c r="K4685" i="1"/>
  <c r="J4685" i="1"/>
  <c r="F4685" i="1"/>
  <c r="E4685" i="1"/>
  <c r="G4685" i="1" s="1"/>
  <c r="C4685" i="1"/>
  <c r="N4684" i="1"/>
  <c r="K4684" i="1"/>
  <c r="J4684" i="1"/>
  <c r="F4684" i="1"/>
  <c r="E4684" i="1"/>
  <c r="G4684" i="1" s="1"/>
  <c r="C4684" i="1"/>
  <c r="N4683" i="1"/>
  <c r="K4683" i="1"/>
  <c r="J4683" i="1"/>
  <c r="F4683" i="1"/>
  <c r="E4683" i="1"/>
  <c r="G4683" i="1" s="1"/>
  <c r="C4683" i="1"/>
  <c r="N4682" i="1"/>
  <c r="K4682" i="1"/>
  <c r="J4682" i="1"/>
  <c r="F4682" i="1"/>
  <c r="E4682" i="1"/>
  <c r="G4682" i="1" s="1"/>
  <c r="C4682" i="1"/>
  <c r="N4681" i="1"/>
  <c r="K4681" i="1"/>
  <c r="J4681" i="1"/>
  <c r="F4681" i="1"/>
  <c r="E4681" i="1"/>
  <c r="G4681" i="1" s="1"/>
  <c r="C4681" i="1"/>
  <c r="N4680" i="1"/>
  <c r="K4680" i="1"/>
  <c r="J4680" i="1"/>
  <c r="F4680" i="1"/>
  <c r="E4680" i="1"/>
  <c r="G4680" i="1" s="1"/>
  <c r="C4680" i="1"/>
  <c r="N4679" i="1"/>
  <c r="K4679" i="1"/>
  <c r="J4679" i="1"/>
  <c r="F4679" i="1"/>
  <c r="E4679" i="1"/>
  <c r="G4679" i="1" s="1"/>
  <c r="C4679" i="1"/>
  <c r="N4678" i="1"/>
  <c r="K4678" i="1"/>
  <c r="J4678" i="1"/>
  <c r="F4678" i="1"/>
  <c r="E4678" i="1"/>
  <c r="G4678" i="1" s="1"/>
  <c r="C4678" i="1"/>
  <c r="N4677" i="1"/>
  <c r="K4677" i="1"/>
  <c r="J4677" i="1"/>
  <c r="F4677" i="1"/>
  <c r="E4677" i="1"/>
  <c r="G4677" i="1" s="1"/>
  <c r="C4677" i="1"/>
  <c r="N4676" i="1"/>
  <c r="K4676" i="1"/>
  <c r="J4676" i="1"/>
  <c r="F4676" i="1"/>
  <c r="E4676" i="1"/>
  <c r="G4676" i="1" s="1"/>
  <c r="C4676" i="1"/>
  <c r="N4675" i="1"/>
  <c r="K4675" i="1"/>
  <c r="J4675" i="1"/>
  <c r="F4675" i="1"/>
  <c r="E4675" i="1"/>
  <c r="G4675" i="1" s="1"/>
  <c r="C4675" i="1"/>
  <c r="N4674" i="1"/>
  <c r="K4674" i="1"/>
  <c r="J4674" i="1"/>
  <c r="F4674" i="1"/>
  <c r="E4674" i="1"/>
  <c r="G4674" i="1" s="1"/>
  <c r="C4674" i="1"/>
  <c r="N4673" i="1"/>
  <c r="K4673" i="1"/>
  <c r="J4673" i="1"/>
  <c r="F4673" i="1"/>
  <c r="E4673" i="1"/>
  <c r="G4673" i="1" s="1"/>
  <c r="C4673" i="1"/>
  <c r="N4672" i="1"/>
  <c r="K4672" i="1"/>
  <c r="J4672" i="1"/>
  <c r="F4672" i="1"/>
  <c r="E4672" i="1"/>
  <c r="G4672" i="1" s="1"/>
  <c r="C4672" i="1"/>
  <c r="N4671" i="1"/>
  <c r="K4671" i="1"/>
  <c r="J4671" i="1"/>
  <c r="F4671" i="1"/>
  <c r="E4671" i="1"/>
  <c r="C4671" i="1"/>
  <c r="N4670" i="1"/>
  <c r="K4670" i="1"/>
  <c r="J4670" i="1"/>
  <c r="F4670" i="1"/>
  <c r="E4670" i="1"/>
  <c r="C4670" i="1"/>
  <c r="N4669" i="1"/>
  <c r="K4669" i="1"/>
  <c r="J4669" i="1"/>
  <c r="F4669" i="1"/>
  <c r="E4669" i="1"/>
  <c r="G4669" i="1" s="1"/>
  <c r="C4669" i="1"/>
  <c r="N4668" i="1"/>
  <c r="K4668" i="1"/>
  <c r="J4668" i="1"/>
  <c r="F4668" i="1"/>
  <c r="E4668" i="1"/>
  <c r="G4668" i="1" s="1"/>
  <c r="C4668" i="1"/>
  <c r="N4667" i="1"/>
  <c r="K4667" i="1"/>
  <c r="J4667" i="1"/>
  <c r="F4667" i="1"/>
  <c r="E4667" i="1"/>
  <c r="G4667" i="1" s="1"/>
  <c r="C4667" i="1"/>
  <c r="N4666" i="1"/>
  <c r="K4666" i="1"/>
  <c r="J4666" i="1"/>
  <c r="F4666" i="1"/>
  <c r="E4666" i="1"/>
  <c r="G4666" i="1" s="1"/>
  <c r="C4666" i="1"/>
  <c r="N4665" i="1"/>
  <c r="K4665" i="1"/>
  <c r="J4665" i="1"/>
  <c r="F4665" i="1"/>
  <c r="E4665" i="1"/>
  <c r="G4665" i="1" s="1"/>
  <c r="C4665" i="1"/>
  <c r="N4664" i="1"/>
  <c r="K4664" i="1"/>
  <c r="J4664" i="1"/>
  <c r="F4664" i="1"/>
  <c r="E4664" i="1"/>
  <c r="G4664" i="1" s="1"/>
  <c r="C4664" i="1"/>
  <c r="N4663" i="1"/>
  <c r="K4663" i="1"/>
  <c r="J4663" i="1"/>
  <c r="F4663" i="1"/>
  <c r="E4663" i="1"/>
  <c r="G4663" i="1" s="1"/>
  <c r="C4663" i="1"/>
  <c r="N4662" i="1"/>
  <c r="K4662" i="1"/>
  <c r="J4662" i="1"/>
  <c r="F4662" i="1"/>
  <c r="E4662" i="1"/>
  <c r="G4662" i="1" s="1"/>
  <c r="C4662" i="1"/>
  <c r="N4661" i="1"/>
  <c r="K4661" i="1"/>
  <c r="J4661" i="1"/>
  <c r="F4661" i="1"/>
  <c r="E4661" i="1"/>
  <c r="G4661" i="1" s="1"/>
  <c r="C4661" i="1"/>
  <c r="N4660" i="1"/>
  <c r="K4660" i="1"/>
  <c r="J4660" i="1"/>
  <c r="F4660" i="1"/>
  <c r="E4660" i="1"/>
  <c r="G4660" i="1" s="1"/>
  <c r="C4660" i="1"/>
  <c r="N4659" i="1"/>
  <c r="K4659" i="1"/>
  <c r="J4659" i="1"/>
  <c r="F4659" i="1"/>
  <c r="E4659" i="1"/>
  <c r="G4659" i="1" s="1"/>
  <c r="C4659" i="1"/>
  <c r="N4658" i="1"/>
  <c r="K4658" i="1"/>
  <c r="J4658" i="1"/>
  <c r="F4658" i="1"/>
  <c r="E4658" i="1"/>
  <c r="G4658" i="1" s="1"/>
  <c r="C4658" i="1"/>
  <c r="N4657" i="1"/>
  <c r="K4657" i="1"/>
  <c r="J4657" i="1"/>
  <c r="F4657" i="1"/>
  <c r="E4657" i="1"/>
  <c r="G4657" i="1" s="1"/>
  <c r="C4657" i="1"/>
  <c r="N4656" i="1"/>
  <c r="K4656" i="1"/>
  <c r="J4656" i="1"/>
  <c r="F4656" i="1"/>
  <c r="E4656" i="1"/>
  <c r="G4656" i="1" s="1"/>
  <c r="C4656" i="1"/>
  <c r="N4655" i="1"/>
  <c r="K4655" i="1"/>
  <c r="J4655" i="1"/>
  <c r="F4655" i="1"/>
  <c r="E4655" i="1"/>
  <c r="C4655" i="1"/>
  <c r="N4654" i="1"/>
  <c r="K4654" i="1"/>
  <c r="J4654" i="1"/>
  <c r="F4654" i="1"/>
  <c r="E4654" i="1"/>
  <c r="G4654" i="1" s="1"/>
  <c r="C4654" i="1"/>
  <c r="N4653" i="1"/>
  <c r="K4653" i="1"/>
  <c r="J4653" i="1"/>
  <c r="F4653" i="1"/>
  <c r="E4653" i="1"/>
  <c r="G4653" i="1" s="1"/>
  <c r="C4653" i="1"/>
  <c r="N4652" i="1"/>
  <c r="K4652" i="1"/>
  <c r="J4652" i="1"/>
  <c r="F4652" i="1"/>
  <c r="E4652" i="1"/>
  <c r="G4652" i="1" s="1"/>
  <c r="C4652" i="1"/>
  <c r="N4651" i="1"/>
  <c r="K4651" i="1"/>
  <c r="J4651" i="1"/>
  <c r="F4651" i="1"/>
  <c r="E4651" i="1"/>
  <c r="G4651" i="1" s="1"/>
  <c r="C4651" i="1"/>
  <c r="N4650" i="1"/>
  <c r="K4650" i="1"/>
  <c r="J4650" i="1"/>
  <c r="F4650" i="1"/>
  <c r="E4650" i="1"/>
  <c r="G4650" i="1" s="1"/>
  <c r="C4650" i="1"/>
  <c r="N4649" i="1"/>
  <c r="K4649" i="1"/>
  <c r="J4649" i="1"/>
  <c r="F4649" i="1"/>
  <c r="E4649" i="1"/>
  <c r="G4649" i="1" s="1"/>
  <c r="C4649" i="1"/>
  <c r="N4648" i="1"/>
  <c r="K4648" i="1"/>
  <c r="J4648" i="1"/>
  <c r="F4648" i="1"/>
  <c r="E4648" i="1"/>
  <c r="G4648" i="1" s="1"/>
  <c r="C4648" i="1"/>
  <c r="N4647" i="1"/>
  <c r="K4647" i="1"/>
  <c r="J4647" i="1"/>
  <c r="F4647" i="1"/>
  <c r="E4647" i="1"/>
  <c r="G4647" i="1" s="1"/>
  <c r="C4647" i="1"/>
  <c r="N4646" i="1"/>
  <c r="K4646" i="1"/>
  <c r="J4646" i="1"/>
  <c r="F4646" i="1"/>
  <c r="E4646" i="1"/>
  <c r="G4646" i="1" s="1"/>
  <c r="C4646" i="1"/>
  <c r="N4645" i="1"/>
  <c r="K4645" i="1"/>
  <c r="J4645" i="1"/>
  <c r="F4645" i="1"/>
  <c r="E4645" i="1"/>
  <c r="G4645" i="1" s="1"/>
  <c r="C4645" i="1"/>
  <c r="N4644" i="1"/>
  <c r="K4644" i="1"/>
  <c r="J4644" i="1"/>
  <c r="F4644" i="1"/>
  <c r="E4644" i="1"/>
  <c r="G4644" i="1" s="1"/>
  <c r="C4644" i="1"/>
  <c r="N4643" i="1"/>
  <c r="K4643" i="1"/>
  <c r="J4643" i="1"/>
  <c r="F4643" i="1"/>
  <c r="E4643" i="1"/>
  <c r="G4643" i="1" s="1"/>
  <c r="C4643" i="1"/>
  <c r="N4642" i="1"/>
  <c r="K4642" i="1"/>
  <c r="J4642" i="1"/>
  <c r="F4642" i="1"/>
  <c r="E4642" i="1"/>
  <c r="G4642" i="1" s="1"/>
  <c r="C4642" i="1"/>
  <c r="N4641" i="1"/>
  <c r="K4641" i="1"/>
  <c r="J4641" i="1"/>
  <c r="F4641" i="1"/>
  <c r="E4641" i="1"/>
  <c r="G4641" i="1" s="1"/>
  <c r="C4641" i="1"/>
  <c r="N4640" i="1"/>
  <c r="K4640" i="1"/>
  <c r="J4640" i="1"/>
  <c r="F4640" i="1"/>
  <c r="E4640" i="1"/>
  <c r="G4640" i="1" s="1"/>
  <c r="C4640" i="1"/>
  <c r="N4639" i="1"/>
  <c r="K4639" i="1"/>
  <c r="J4639" i="1"/>
  <c r="F4639" i="1"/>
  <c r="E4639" i="1"/>
  <c r="C4639" i="1"/>
  <c r="N4638" i="1"/>
  <c r="K4638" i="1"/>
  <c r="J4638" i="1"/>
  <c r="F4638" i="1"/>
  <c r="E4638" i="1"/>
  <c r="C4638" i="1"/>
  <c r="N4637" i="1"/>
  <c r="K4637" i="1"/>
  <c r="J4637" i="1"/>
  <c r="F4637" i="1"/>
  <c r="E4637" i="1"/>
  <c r="G4637" i="1" s="1"/>
  <c r="C4637" i="1"/>
  <c r="N4636" i="1"/>
  <c r="K4636" i="1"/>
  <c r="J4636" i="1"/>
  <c r="F4636" i="1"/>
  <c r="E4636" i="1"/>
  <c r="G4636" i="1" s="1"/>
  <c r="C4636" i="1"/>
  <c r="N4635" i="1"/>
  <c r="K4635" i="1"/>
  <c r="J4635" i="1"/>
  <c r="F4635" i="1"/>
  <c r="E4635" i="1"/>
  <c r="G4635" i="1" s="1"/>
  <c r="C4635" i="1"/>
  <c r="N4634" i="1"/>
  <c r="K4634" i="1"/>
  <c r="J4634" i="1"/>
  <c r="F4634" i="1"/>
  <c r="E4634" i="1"/>
  <c r="G4634" i="1" s="1"/>
  <c r="C4634" i="1"/>
  <c r="N4633" i="1"/>
  <c r="K4633" i="1"/>
  <c r="J4633" i="1"/>
  <c r="F4633" i="1"/>
  <c r="E4633" i="1"/>
  <c r="G4633" i="1" s="1"/>
  <c r="C4633" i="1"/>
  <c r="N4632" i="1"/>
  <c r="K4632" i="1"/>
  <c r="J4632" i="1"/>
  <c r="F4632" i="1"/>
  <c r="E4632" i="1"/>
  <c r="G4632" i="1" s="1"/>
  <c r="C4632" i="1"/>
  <c r="N4631" i="1"/>
  <c r="K4631" i="1"/>
  <c r="J4631" i="1"/>
  <c r="F4631" i="1"/>
  <c r="E4631" i="1"/>
  <c r="G4631" i="1" s="1"/>
  <c r="C4631" i="1"/>
  <c r="N4630" i="1"/>
  <c r="K4630" i="1"/>
  <c r="J4630" i="1"/>
  <c r="F4630" i="1"/>
  <c r="E4630" i="1"/>
  <c r="G4630" i="1" s="1"/>
  <c r="C4630" i="1"/>
  <c r="N4629" i="1"/>
  <c r="K4629" i="1"/>
  <c r="J4629" i="1"/>
  <c r="F4629" i="1"/>
  <c r="E4629" i="1"/>
  <c r="G4629" i="1" s="1"/>
  <c r="C4629" i="1"/>
  <c r="N4628" i="1"/>
  <c r="K4628" i="1"/>
  <c r="J4628" i="1"/>
  <c r="F4628" i="1"/>
  <c r="E4628" i="1"/>
  <c r="G4628" i="1" s="1"/>
  <c r="C4628" i="1"/>
  <c r="N4627" i="1"/>
  <c r="K4627" i="1"/>
  <c r="J4627" i="1"/>
  <c r="F4627" i="1"/>
  <c r="E4627" i="1"/>
  <c r="G4627" i="1" s="1"/>
  <c r="C4627" i="1"/>
  <c r="N4626" i="1"/>
  <c r="K4626" i="1"/>
  <c r="J4626" i="1"/>
  <c r="F4626" i="1"/>
  <c r="E4626" i="1"/>
  <c r="G4626" i="1" s="1"/>
  <c r="C4626" i="1"/>
  <c r="N4625" i="1"/>
  <c r="K4625" i="1"/>
  <c r="J4625" i="1"/>
  <c r="F4625" i="1"/>
  <c r="E4625" i="1"/>
  <c r="G4625" i="1" s="1"/>
  <c r="C4625" i="1"/>
  <c r="N4624" i="1"/>
  <c r="K4624" i="1"/>
  <c r="J4624" i="1"/>
  <c r="F4624" i="1"/>
  <c r="E4624" i="1"/>
  <c r="G4624" i="1" s="1"/>
  <c r="C4624" i="1"/>
  <c r="N4623" i="1"/>
  <c r="K4623" i="1"/>
  <c r="J4623" i="1"/>
  <c r="F4623" i="1"/>
  <c r="E4623" i="1"/>
  <c r="C4623" i="1"/>
  <c r="N4622" i="1"/>
  <c r="K4622" i="1"/>
  <c r="J4622" i="1"/>
  <c r="F4622" i="1"/>
  <c r="E4622" i="1"/>
  <c r="G4622" i="1" s="1"/>
  <c r="C4622" i="1"/>
  <c r="N4621" i="1"/>
  <c r="K4621" i="1"/>
  <c r="J4621" i="1"/>
  <c r="F4621" i="1"/>
  <c r="E4621" i="1"/>
  <c r="G4621" i="1" s="1"/>
  <c r="C4621" i="1"/>
  <c r="N4620" i="1"/>
  <c r="K4620" i="1"/>
  <c r="J4620" i="1"/>
  <c r="F4620" i="1"/>
  <c r="E4620" i="1"/>
  <c r="G4620" i="1" s="1"/>
  <c r="C4620" i="1"/>
  <c r="N4619" i="1"/>
  <c r="K4619" i="1"/>
  <c r="J4619" i="1"/>
  <c r="F4619" i="1"/>
  <c r="E4619" i="1"/>
  <c r="G4619" i="1" s="1"/>
  <c r="C4619" i="1"/>
  <c r="N4618" i="1"/>
  <c r="K4618" i="1"/>
  <c r="J4618" i="1"/>
  <c r="F4618" i="1"/>
  <c r="E4618" i="1"/>
  <c r="G4618" i="1" s="1"/>
  <c r="C4618" i="1"/>
  <c r="N4617" i="1"/>
  <c r="K4617" i="1"/>
  <c r="J4617" i="1"/>
  <c r="F4617" i="1"/>
  <c r="E4617" i="1"/>
  <c r="G4617" i="1" s="1"/>
  <c r="C4617" i="1"/>
  <c r="N4616" i="1"/>
  <c r="K4616" i="1"/>
  <c r="J4616" i="1"/>
  <c r="F4616" i="1"/>
  <c r="E4616" i="1"/>
  <c r="G4616" i="1" s="1"/>
  <c r="C4616" i="1"/>
  <c r="N4615" i="1"/>
  <c r="K4615" i="1"/>
  <c r="J4615" i="1"/>
  <c r="F4615" i="1"/>
  <c r="E4615" i="1"/>
  <c r="G4615" i="1" s="1"/>
  <c r="C4615" i="1"/>
  <c r="N4614" i="1"/>
  <c r="K4614" i="1"/>
  <c r="J4614" i="1"/>
  <c r="F4614" i="1"/>
  <c r="E4614" i="1"/>
  <c r="G4614" i="1" s="1"/>
  <c r="C4614" i="1"/>
  <c r="N4613" i="1"/>
  <c r="K4613" i="1"/>
  <c r="J4613" i="1"/>
  <c r="F4613" i="1"/>
  <c r="E4613" i="1"/>
  <c r="G4613" i="1" s="1"/>
  <c r="C4613" i="1"/>
  <c r="N4612" i="1"/>
  <c r="K4612" i="1"/>
  <c r="J4612" i="1"/>
  <c r="F4612" i="1"/>
  <c r="E4612" i="1"/>
  <c r="G4612" i="1" s="1"/>
  <c r="C4612" i="1"/>
  <c r="N4611" i="1"/>
  <c r="K4611" i="1"/>
  <c r="J4611" i="1"/>
  <c r="F4611" i="1"/>
  <c r="E4611" i="1"/>
  <c r="G4611" i="1" s="1"/>
  <c r="C4611" i="1"/>
  <c r="N4610" i="1"/>
  <c r="K4610" i="1"/>
  <c r="J4610" i="1"/>
  <c r="F4610" i="1"/>
  <c r="E4610" i="1"/>
  <c r="G4610" i="1" s="1"/>
  <c r="C4610" i="1"/>
  <c r="N4609" i="1"/>
  <c r="K4609" i="1"/>
  <c r="J4609" i="1"/>
  <c r="F4609" i="1"/>
  <c r="E4609" i="1"/>
  <c r="G4609" i="1" s="1"/>
  <c r="C4609" i="1"/>
  <c r="N4608" i="1"/>
  <c r="K4608" i="1"/>
  <c r="J4608" i="1"/>
  <c r="F4608" i="1"/>
  <c r="E4608" i="1"/>
  <c r="G4608" i="1" s="1"/>
  <c r="C4608" i="1"/>
  <c r="N4607" i="1"/>
  <c r="K4607" i="1"/>
  <c r="J4607" i="1"/>
  <c r="F4607" i="1"/>
  <c r="E4607" i="1"/>
  <c r="C4607" i="1"/>
  <c r="N4606" i="1"/>
  <c r="K4606" i="1"/>
  <c r="J4606" i="1"/>
  <c r="F4606" i="1"/>
  <c r="E4606" i="1"/>
  <c r="C4606" i="1"/>
  <c r="N4605" i="1"/>
  <c r="K4605" i="1"/>
  <c r="J4605" i="1"/>
  <c r="F4605" i="1"/>
  <c r="E4605" i="1"/>
  <c r="G4605" i="1" s="1"/>
  <c r="C4605" i="1"/>
  <c r="N4604" i="1"/>
  <c r="K4604" i="1"/>
  <c r="J4604" i="1"/>
  <c r="F4604" i="1"/>
  <c r="E4604" i="1"/>
  <c r="G4604" i="1" s="1"/>
  <c r="C4604" i="1"/>
  <c r="N4603" i="1"/>
  <c r="K4603" i="1"/>
  <c r="J4603" i="1"/>
  <c r="F4603" i="1"/>
  <c r="E4603" i="1"/>
  <c r="G4603" i="1" s="1"/>
  <c r="C4603" i="1"/>
  <c r="N4602" i="1"/>
  <c r="K4602" i="1"/>
  <c r="J4602" i="1"/>
  <c r="F4602" i="1"/>
  <c r="E4602" i="1"/>
  <c r="G4602" i="1" s="1"/>
  <c r="C4602" i="1"/>
  <c r="N4601" i="1"/>
  <c r="K4601" i="1"/>
  <c r="J4601" i="1"/>
  <c r="F4601" i="1"/>
  <c r="E4601" i="1"/>
  <c r="G4601" i="1" s="1"/>
  <c r="C4601" i="1"/>
  <c r="N4600" i="1"/>
  <c r="K4600" i="1"/>
  <c r="J4600" i="1"/>
  <c r="F4600" i="1"/>
  <c r="E4600" i="1"/>
  <c r="G4600" i="1" s="1"/>
  <c r="C4600" i="1"/>
  <c r="N4599" i="1"/>
  <c r="K4599" i="1"/>
  <c r="J4599" i="1"/>
  <c r="F4599" i="1"/>
  <c r="E4599" i="1"/>
  <c r="G4599" i="1" s="1"/>
  <c r="C4599" i="1"/>
  <c r="N4598" i="1"/>
  <c r="K4598" i="1"/>
  <c r="J4598" i="1"/>
  <c r="F4598" i="1"/>
  <c r="E4598" i="1"/>
  <c r="G4598" i="1" s="1"/>
  <c r="C4598" i="1"/>
  <c r="N4597" i="1"/>
  <c r="K4597" i="1"/>
  <c r="J4597" i="1"/>
  <c r="F4597" i="1"/>
  <c r="E4597" i="1"/>
  <c r="G4597" i="1" s="1"/>
  <c r="C4597" i="1"/>
  <c r="N4596" i="1"/>
  <c r="K4596" i="1"/>
  <c r="J4596" i="1"/>
  <c r="F4596" i="1"/>
  <c r="E4596" i="1"/>
  <c r="G4596" i="1" s="1"/>
  <c r="C4596" i="1"/>
  <c r="N4595" i="1"/>
  <c r="K4595" i="1"/>
  <c r="J4595" i="1"/>
  <c r="F4595" i="1"/>
  <c r="E4595" i="1"/>
  <c r="G4595" i="1" s="1"/>
  <c r="C4595" i="1"/>
  <c r="N4594" i="1"/>
  <c r="K4594" i="1"/>
  <c r="J4594" i="1"/>
  <c r="F4594" i="1"/>
  <c r="E4594" i="1"/>
  <c r="G4594" i="1" s="1"/>
  <c r="C4594" i="1"/>
  <c r="N4593" i="1"/>
  <c r="K4593" i="1"/>
  <c r="J4593" i="1"/>
  <c r="F4593" i="1"/>
  <c r="E4593" i="1"/>
  <c r="G4593" i="1" s="1"/>
  <c r="C4593" i="1"/>
  <c r="N4592" i="1"/>
  <c r="K4592" i="1"/>
  <c r="J4592" i="1"/>
  <c r="F4592" i="1"/>
  <c r="E4592" i="1"/>
  <c r="G4592" i="1" s="1"/>
  <c r="C4592" i="1"/>
  <c r="N4591" i="1"/>
  <c r="K4591" i="1"/>
  <c r="J4591" i="1"/>
  <c r="F4591" i="1"/>
  <c r="E4591" i="1"/>
  <c r="C4591" i="1"/>
  <c r="N4590" i="1"/>
  <c r="K4590" i="1"/>
  <c r="J4590" i="1"/>
  <c r="H4590" i="1"/>
  <c r="F4590" i="1"/>
  <c r="E4590" i="1"/>
  <c r="G4590" i="1" s="1"/>
  <c r="C4590" i="1"/>
  <c r="N4589" i="1"/>
  <c r="K4589" i="1"/>
  <c r="J4589" i="1"/>
  <c r="F4589" i="1"/>
  <c r="E4589" i="1"/>
  <c r="G4589" i="1" s="1"/>
  <c r="C4589" i="1"/>
  <c r="N4588" i="1"/>
  <c r="K4588" i="1"/>
  <c r="J4588" i="1"/>
  <c r="F4588" i="1"/>
  <c r="E4588" i="1"/>
  <c r="G4588" i="1" s="1"/>
  <c r="C4588" i="1"/>
  <c r="N4587" i="1"/>
  <c r="K4587" i="1"/>
  <c r="J4587" i="1"/>
  <c r="F4587" i="1"/>
  <c r="E4587" i="1"/>
  <c r="G4587" i="1" s="1"/>
  <c r="C4587" i="1"/>
  <c r="N4586" i="1"/>
  <c r="K4586" i="1"/>
  <c r="J4586" i="1"/>
  <c r="F4586" i="1"/>
  <c r="E4586" i="1"/>
  <c r="G4586" i="1" s="1"/>
  <c r="C4586" i="1"/>
  <c r="N4585" i="1"/>
  <c r="K4585" i="1"/>
  <c r="J4585" i="1"/>
  <c r="F4585" i="1"/>
  <c r="E4585" i="1"/>
  <c r="G4585" i="1" s="1"/>
  <c r="C4585" i="1"/>
  <c r="N4584" i="1"/>
  <c r="K4584" i="1"/>
  <c r="J4584" i="1"/>
  <c r="F4584" i="1"/>
  <c r="E4584" i="1"/>
  <c r="G4584" i="1" s="1"/>
  <c r="C4584" i="1"/>
  <c r="N4583" i="1"/>
  <c r="K4583" i="1"/>
  <c r="J4583" i="1"/>
  <c r="F4583" i="1"/>
  <c r="E4583" i="1"/>
  <c r="G4583" i="1" s="1"/>
  <c r="C4583" i="1"/>
  <c r="N4582" i="1"/>
  <c r="K4582" i="1"/>
  <c r="J4582" i="1"/>
  <c r="F4582" i="1"/>
  <c r="E4582" i="1"/>
  <c r="G4582" i="1" s="1"/>
  <c r="C4582" i="1"/>
  <c r="N4581" i="1"/>
  <c r="K4581" i="1"/>
  <c r="J4581" i="1"/>
  <c r="F4581" i="1"/>
  <c r="E4581" i="1"/>
  <c r="G4581" i="1" s="1"/>
  <c r="C4581" i="1"/>
  <c r="N4580" i="1"/>
  <c r="K4580" i="1"/>
  <c r="J4580" i="1"/>
  <c r="F4580" i="1"/>
  <c r="E4580" i="1"/>
  <c r="G4580" i="1" s="1"/>
  <c r="C4580" i="1"/>
  <c r="N4579" i="1"/>
  <c r="K4579" i="1"/>
  <c r="J4579" i="1"/>
  <c r="F4579" i="1"/>
  <c r="E4579" i="1"/>
  <c r="G4579" i="1" s="1"/>
  <c r="C4579" i="1"/>
  <c r="N4578" i="1"/>
  <c r="K4578" i="1"/>
  <c r="J4578" i="1"/>
  <c r="F4578" i="1"/>
  <c r="E4578" i="1"/>
  <c r="G4578" i="1" s="1"/>
  <c r="C4578" i="1"/>
  <c r="N4577" i="1"/>
  <c r="K4577" i="1"/>
  <c r="J4577" i="1"/>
  <c r="F4577" i="1"/>
  <c r="E4577" i="1"/>
  <c r="G4577" i="1" s="1"/>
  <c r="C4577" i="1"/>
  <c r="N4576" i="1"/>
  <c r="K4576" i="1"/>
  <c r="J4576" i="1"/>
  <c r="F4576" i="1"/>
  <c r="E4576" i="1"/>
  <c r="G4576" i="1" s="1"/>
  <c r="C4576" i="1"/>
  <c r="N4575" i="1"/>
  <c r="K4575" i="1"/>
  <c r="J4575" i="1"/>
  <c r="F4575" i="1"/>
  <c r="E4575" i="1"/>
  <c r="C4575" i="1"/>
  <c r="N4574" i="1"/>
  <c r="K4574" i="1"/>
  <c r="J4574" i="1"/>
  <c r="F4574" i="1"/>
  <c r="E4574" i="1"/>
  <c r="C4574" i="1"/>
  <c r="N4573" i="1"/>
  <c r="K4573" i="1"/>
  <c r="J4573" i="1"/>
  <c r="F4573" i="1"/>
  <c r="E4573" i="1"/>
  <c r="G4573" i="1" s="1"/>
  <c r="C4573" i="1"/>
  <c r="N4572" i="1"/>
  <c r="K4572" i="1"/>
  <c r="J4572" i="1"/>
  <c r="F4572" i="1"/>
  <c r="E4572" i="1"/>
  <c r="G4572" i="1" s="1"/>
  <c r="C4572" i="1"/>
  <c r="N4571" i="1"/>
  <c r="K4571" i="1"/>
  <c r="J4571" i="1"/>
  <c r="F4571" i="1"/>
  <c r="E4571" i="1"/>
  <c r="G4571" i="1" s="1"/>
  <c r="C4571" i="1"/>
  <c r="N4570" i="1"/>
  <c r="K4570" i="1"/>
  <c r="J4570" i="1"/>
  <c r="F4570" i="1"/>
  <c r="E4570" i="1"/>
  <c r="G4570" i="1" s="1"/>
  <c r="C4570" i="1"/>
  <c r="N4569" i="1"/>
  <c r="K4569" i="1"/>
  <c r="J4569" i="1"/>
  <c r="F4569" i="1"/>
  <c r="E4569" i="1"/>
  <c r="G4569" i="1" s="1"/>
  <c r="C4569" i="1"/>
  <c r="N4568" i="1"/>
  <c r="K4568" i="1"/>
  <c r="J4568" i="1"/>
  <c r="F4568" i="1"/>
  <c r="E4568" i="1"/>
  <c r="G4568" i="1" s="1"/>
  <c r="C4568" i="1"/>
  <c r="N4567" i="1"/>
  <c r="K4567" i="1"/>
  <c r="J4567" i="1"/>
  <c r="F4567" i="1"/>
  <c r="E4567" i="1"/>
  <c r="G4567" i="1" s="1"/>
  <c r="C4567" i="1"/>
  <c r="N4566" i="1"/>
  <c r="K4566" i="1"/>
  <c r="J4566" i="1"/>
  <c r="F4566" i="1"/>
  <c r="E4566" i="1"/>
  <c r="G4566" i="1" s="1"/>
  <c r="C4566" i="1"/>
  <c r="N4565" i="1"/>
  <c r="K4565" i="1"/>
  <c r="J4565" i="1"/>
  <c r="F4565" i="1"/>
  <c r="E4565" i="1"/>
  <c r="G4565" i="1" s="1"/>
  <c r="C4565" i="1"/>
  <c r="N4564" i="1"/>
  <c r="K4564" i="1"/>
  <c r="J4564" i="1"/>
  <c r="F4564" i="1"/>
  <c r="E4564" i="1"/>
  <c r="G4564" i="1" s="1"/>
  <c r="C4564" i="1"/>
  <c r="N4563" i="1"/>
  <c r="K4563" i="1"/>
  <c r="J4563" i="1"/>
  <c r="F4563" i="1"/>
  <c r="E4563" i="1"/>
  <c r="G4563" i="1" s="1"/>
  <c r="C4563" i="1"/>
  <c r="N4562" i="1"/>
  <c r="K4562" i="1"/>
  <c r="J4562" i="1"/>
  <c r="F4562" i="1"/>
  <c r="E4562" i="1"/>
  <c r="G4562" i="1" s="1"/>
  <c r="C4562" i="1"/>
  <c r="N4561" i="1"/>
  <c r="K4561" i="1"/>
  <c r="J4561" i="1"/>
  <c r="F4561" i="1"/>
  <c r="E4561" i="1"/>
  <c r="G4561" i="1" s="1"/>
  <c r="C4561" i="1"/>
  <c r="N4560" i="1"/>
  <c r="K4560" i="1"/>
  <c r="J4560" i="1"/>
  <c r="F4560" i="1"/>
  <c r="E4560" i="1"/>
  <c r="G4560" i="1" s="1"/>
  <c r="C4560" i="1"/>
  <c r="N4559" i="1"/>
  <c r="K4559" i="1"/>
  <c r="J4559" i="1"/>
  <c r="F4559" i="1"/>
  <c r="E4559" i="1"/>
  <c r="C4559" i="1"/>
  <c r="N4558" i="1"/>
  <c r="K4558" i="1"/>
  <c r="J4558" i="1"/>
  <c r="F4558" i="1"/>
  <c r="E4558" i="1"/>
  <c r="G4558" i="1" s="1"/>
  <c r="C4558" i="1"/>
  <c r="N4557" i="1"/>
  <c r="K4557" i="1"/>
  <c r="J4557" i="1"/>
  <c r="F4557" i="1"/>
  <c r="E4557" i="1"/>
  <c r="G4557" i="1" s="1"/>
  <c r="C4557" i="1"/>
  <c r="N4556" i="1"/>
  <c r="K4556" i="1"/>
  <c r="J4556" i="1"/>
  <c r="F4556" i="1"/>
  <c r="E4556" i="1"/>
  <c r="G4556" i="1" s="1"/>
  <c r="C4556" i="1"/>
  <c r="N4555" i="1"/>
  <c r="K4555" i="1"/>
  <c r="J4555" i="1"/>
  <c r="F4555" i="1"/>
  <c r="E4555" i="1"/>
  <c r="G4555" i="1" s="1"/>
  <c r="C4555" i="1"/>
  <c r="N4554" i="1"/>
  <c r="K4554" i="1"/>
  <c r="J4554" i="1"/>
  <c r="F4554" i="1"/>
  <c r="E4554" i="1"/>
  <c r="G4554" i="1" s="1"/>
  <c r="C4554" i="1"/>
  <c r="N4553" i="1"/>
  <c r="K4553" i="1"/>
  <c r="J4553" i="1"/>
  <c r="F4553" i="1"/>
  <c r="E4553" i="1"/>
  <c r="G4553" i="1" s="1"/>
  <c r="C4553" i="1"/>
  <c r="N4552" i="1"/>
  <c r="K4552" i="1"/>
  <c r="J4552" i="1"/>
  <c r="F4552" i="1"/>
  <c r="E4552" i="1"/>
  <c r="G4552" i="1" s="1"/>
  <c r="C4552" i="1"/>
  <c r="N4551" i="1"/>
  <c r="K4551" i="1"/>
  <c r="J4551" i="1"/>
  <c r="F4551" i="1"/>
  <c r="E4551" i="1"/>
  <c r="G4551" i="1" s="1"/>
  <c r="C4551" i="1"/>
  <c r="N4550" i="1"/>
  <c r="K4550" i="1"/>
  <c r="J4550" i="1"/>
  <c r="F4550" i="1"/>
  <c r="E4550" i="1"/>
  <c r="G4550" i="1" s="1"/>
  <c r="C4550" i="1"/>
  <c r="N4549" i="1"/>
  <c r="K4549" i="1"/>
  <c r="J4549" i="1"/>
  <c r="F4549" i="1"/>
  <c r="E4549" i="1"/>
  <c r="G4549" i="1" s="1"/>
  <c r="C4549" i="1"/>
  <c r="N4548" i="1"/>
  <c r="K4548" i="1"/>
  <c r="J4548" i="1"/>
  <c r="F4548" i="1"/>
  <c r="E4548" i="1"/>
  <c r="G4548" i="1" s="1"/>
  <c r="C4548" i="1"/>
  <c r="N4547" i="1"/>
  <c r="K4547" i="1"/>
  <c r="J4547" i="1"/>
  <c r="F4547" i="1"/>
  <c r="E4547" i="1"/>
  <c r="G4547" i="1" s="1"/>
  <c r="C4547" i="1"/>
  <c r="N4546" i="1"/>
  <c r="K4546" i="1"/>
  <c r="J4546" i="1"/>
  <c r="F4546" i="1"/>
  <c r="E4546" i="1"/>
  <c r="G4546" i="1" s="1"/>
  <c r="C4546" i="1"/>
  <c r="N4545" i="1"/>
  <c r="K4545" i="1"/>
  <c r="J4545" i="1"/>
  <c r="F4545" i="1"/>
  <c r="E4545" i="1"/>
  <c r="G4545" i="1" s="1"/>
  <c r="C4545" i="1"/>
  <c r="N4544" i="1"/>
  <c r="K4544" i="1"/>
  <c r="J4544" i="1"/>
  <c r="F4544" i="1"/>
  <c r="E4544" i="1"/>
  <c r="G4544" i="1" s="1"/>
  <c r="C4544" i="1"/>
  <c r="N4543" i="1"/>
  <c r="K4543" i="1"/>
  <c r="J4543" i="1"/>
  <c r="F4543" i="1"/>
  <c r="E4543" i="1"/>
  <c r="C4543" i="1"/>
  <c r="N4542" i="1"/>
  <c r="K4542" i="1"/>
  <c r="J4542" i="1"/>
  <c r="F4542" i="1"/>
  <c r="E4542" i="1"/>
  <c r="C4542" i="1"/>
  <c r="N4541" i="1"/>
  <c r="K4541" i="1"/>
  <c r="J4541" i="1"/>
  <c r="F4541" i="1"/>
  <c r="E4541" i="1"/>
  <c r="G4541" i="1" s="1"/>
  <c r="C4541" i="1"/>
  <c r="N4540" i="1"/>
  <c r="K4540" i="1"/>
  <c r="J4540" i="1"/>
  <c r="F4540" i="1"/>
  <c r="E4540" i="1"/>
  <c r="G4540" i="1" s="1"/>
  <c r="C4540" i="1"/>
  <c r="N4539" i="1"/>
  <c r="K4539" i="1"/>
  <c r="J4539" i="1"/>
  <c r="F4539" i="1"/>
  <c r="E4539" i="1"/>
  <c r="G4539" i="1" s="1"/>
  <c r="C4539" i="1"/>
  <c r="N4538" i="1"/>
  <c r="K4538" i="1"/>
  <c r="J4538" i="1"/>
  <c r="F4538" i="1"/>
  <c r="E4538" i="1"/>
  <c r="G4538" i="1" s="1"/>
  <c r="C4538" i="1"/>
  <c r="N4537" i="1"/>
  <c r="K4537" i="1"/>
  <c r="J4537" i="1"/>
  <c r="F4537" i="1"/>
  <c r="E4537" i="1"/>
  <c r="G4537" i="1" s="1"/>
  <c r="C4537" i="1"/>
  <c r="N4536" i="1"/>
  <c r="K4536" i="1"/>
  <c r="J4536" i="1"/>
  <c r="F4536" i="1"/>
  <c r="E4536" i="1"/>
  <c r="G4536" i="1" s="1"/>
  <c r="C4536" i="1"/>
  <c r="N4535" i="1"/>
  <c r="K4535" i="1"/>
  <c r="J4535" i="1"/>
  <c r="F4535" i="1"/>
  <c r="E4535" i="1"/>
  <c r="G4535" i="1" s="1"/>
  <c r="C4535" i="1"/>
  <c r="N4534" i="1"/>
  <c r="K4534" i="1"/>
  <c r="J4534" i="1"/>
  <c r="F4534" i="1"/>
  <c r="E4534" i="1"/>
  <c r="G4534" i="1" s="1"/>
  <c r="C4534" i="1"/>
  <c r="N4533" i="1"/>
  <c r="K4533" i="1"/>
  <c r="J4533" i="1"/>
  <c r="F4533" i="1"/>
  <c r="E4533" i="1"/>
  <c r="G4533" i="1" s="1"/>
  <c r="C4533" i="1"/>
  <c r="N4532" i="1"/>
  <c r="K4532" i="1"/>
  <c r="J4532" i="1"/>
  <c r="F4532" i="1"/>
  <c r="E4532" i="1"/>
  <c r="G4532" i="1" s="1"/>
  <c r="C4532" i="1"/>
  <c r="N4531" i="1"/>
  <c r="K4531" i="1"/>
  <c r="J4531" i="1"/>
  <c r="F4531" i="1"/>
  <c r="E4531" i="1"/>
  <c r="G4531" i="1" s="1"/>
  <c r="C4531" i="1"/>
  <c r="N4530" i="1"/>
  <c r="K4530" i="1"/>
  <c r="J4530" i="1"/>
  <c r="F4530" i="1"/>
  <c r="E4530" i="1"/>
  <c r="G4530" i="1" s="1"/>
  <c r="C4530" i="1"/>
  <c r="N4529" i="1"/>
  <c r="K4529" i="1"/>
  <c r="J4529" i="1"/>
  <c r="F4529" i="1"/>
  <c r="E4529" i="1"/>
  <c r="G4529" i="1" s="1"/>
  <c r="C4529" i="1"/>
  <c r="N4528" i="1"/>
  <c r="K4528" i="1"/>
  <c r="J4528" i="1"/>
  <c r="F4528" i="1"/>
  <c r="E4528" i="1"/>
  <c r="G4528" i="1" s="1"/>
  <c r="C4528" i="1"/>
  <c r="N4527" i="1"/>
  <c r="K4527" i="1"/>
  <c r="J4527" i="1"/>
  <c r="F4527" i="1"/>
  <c r="E4527" i="1"/>
  <c r="C4527" i="1"/>
  <c r="N4526" i="1"/>
  <c r="K4526" i="1"/>
  <c r="J4526" i="1"/>
  <c r="F4526" i="1"/>
  <c r="E4526" i="1"/>
  <c r="G4526" i="1" s="1"/>
  <c r="C4526" i="1"/>
  <c r="N4525" i="1"/>
  <c r="K4525" i="1"/>
  <c r="J4525" i="1"/>
  <c r="F4525" i="1"/>
  <c r="E4525" i="1"/>
  <c r="G4525" i="1" s="1"/>
  <c r="C4525" i="1"/>
  <c r="N4524" i="1"/>
  <c r="K4524" i="1"/>
  <c r="J4524" i="1"/>
  <c r="F4524" i="1"/>
  <c r="E4524" i="1"/>
  <c r="G4524" i="1" s="1"/>
  <c r="C4524" i="1"/>
  <c r="N4523" i="1"/>
  <c r="K4523" i="1"/>
  <c r="J4523" i="1"/>
  <c r="F4523" i="1"/>
  <c r="E4523" i="1"/>
  <c r="G4523" i="1" s="1"/>
  <c r="C4523" i="1"/>
  <c r="N4522" i="1"/>
  <c r="K4522" i="1"/>
  <c r="J4522" i="1"/>
  <c r="F4522" i="1"/>
  <c r="E4522" i="1"/>
  <c r="G4522" i="1" s="1"/>
  <c r="C4522" i="1"/>
  <c r="N4521" i="1"/>
  <c r="K4521" i="1"/>
  <c r="J4521" i="1"/>
  <c r="F4521" i="1"/>
  <c r="E4521" i="1"/>
  <c r="G4521" i="1" s="1"/>
  <c r="C4521" i="1"/>
  <c r="N4520" i="1"/>
  <c r="K4520" i="1"/>
  <c r="J4520" i="1"/>
  <c r="F4520" i="1"/>
  <c r="E4520" i="1"/>
  <c r="G4520" i="1" s="1"/>
  <c r="C4520" i="1"/>
  <c r="N4519" i="1"/>
  <c r="K4519" i="1"/>
  <c r="J4519" i="1"/>
  <c r="F4519" i="1"/>
  <c r="E4519" i="1"/>
  <c r="G4519" i="1" s="1"/>
  <c r="C4519" i="1"/>
  <c r="N4518" i="1"/>
  <c r="K4518" i="1"/>
  <c r="J4518" i="1"/>
  <c r="F4518" i="1"/>
  <c r="E4518" i="1"/>
  <c r="G4518" i="1" s="1"/>
  <c r="C4518" i="1"/>
  <c r="N4517" i="1"/>
  <c r="K4517" i="1"/>
  <c r="J4517" i="1"/>
  <c r="F4517" i="1"/>
  <c r="E4517" i="1"/>
  <c r="G4517" i="1" s="1"/>
  <c r="C4517" i="1"/>
  <c r="N4516" i="1"/>
  <c r="K4516" i="1"/>
  <c r="J4516" i="1"/>
  <c r="F4516" i="1"/>
  <c r="E4516" i="1"/>
  <c r="G4516" i="1" s="1"/>
  <c r="C4516" i="1"/>
  <c r="N4515" i="1"/>
  <c r="K4515" i="1"/>
  <c r="J4515" i="1"/>
  <c r="F4515" i="1"/>
  <c r="E4515" i="1"/>
  <c r="G4515" i="1" s="1"/>
  <c r="C4515" i="1"/>
  <c r="N4514" i="1"/>
  <c r="K4514" i="1"/>
  <c r="J4514" i="1"/>
  <c r="F4514" i="1"/>
  <c r="E4514" i="1"/>
  <c r="G4514" i="1" s="1"/>
  <c r="C4514" i="1"/>
  <c r="N4513" i="1"/>
  <c r="K4513" i="1"/>
  <c r="J4513" i="1"/>
  <c r="F4513" i="1"/>
  <c r="E4513" i="1"/>
  <c r="G4513" i="1" s="1"/>
  <c r="C4513" i="1"/>
  <c r="N4512" i="1"/>
  <c r="K4512" i="1"/>
  <c r="J4512" i="1"/>
  <c r="F4512" i="1"/>
  <c r="E4512" i="1"/>
  <c r="C4512" i="1"/>
  <c r="N4511" i="1"/>
  <c r="K4511" i="1"/>
  <c r="J4511" i="1"/>
  <c r="F4511" i="1"/>
  <c r="E4511" i="1"/>
  <c r="C4511" i="1"/>
  <c r="N4510" i="1"/>
  <c r="K4510" i="1"/>
  <c r="J4510" i="1"/>
  <c r="F4510" i="1"/>
  <c r="E4510" i="1"/>
  <c r="C4510" i="1"/>
  <c r="N4509" i="1"/>
  <c r="K4509" i="1"/>
  <c r="J4509" i="1"/>
  <c r="F4509" i="1"/>
  <c r="E4509" i="1"/>
  <c r="G4509" i="1" s="1"/>
  <c r="C4509" i="1"/>
  <c r="N4508" i="1"/>
  <c r="K4508" i="1"/>
  <c r="J4508" i="1"/>
  <c r="F4508" i="1"/>
  <c r="E4508" i="1"/>
  <c r="C4508" i="1"/>
  <c r="N4507" i="1"/>
  <c r="K4507" i="1"/>
  <c r="J4507" i="1"/>
  <c r="F4507" i="1"/>
  <c r="E4507" i="1"/>
  <c r="G4507" i="1" s="1"/>
  <c r="C4507" i="1"/>
  <c r="N4506" i="1"/>
  <c r="K4506" i="1"/>
  <c r="J4506" i="1"/>
  <c r="F4506" i="1"/>
  <c r="E4506" i="1"/>
  <c r="G4506" i="1" s="1"/>
  <c r="C4506" i="1"/>
  <c r="N4505" i="1"/>
  <c r="K4505" i="1"/>
  <c r="J4505" i="1"/>
  <c r="F4505" i="1"/>
  <c r="E4505" i="1"/>
  <c r="G4505" i="1" s="1"/>
  <c r="C4505" i="1"/>
  <c r="N4504" i="1"/>
  <c r="K4504" i="1"/>
  <c r="J4504" i="1"/>
  <c r="F4504" i="1"/>
  <c r="E4504" i="1"/>
  <c r="C4504" i="1"/>
  <c r="N4503" i="1"/>
  <c r="K4503" i="1"/>
  <c r="J4503" i="1"/>
  <c r="F4503" i="1"/>
  <c r="E4503" i="1"/>
  <c r="G4503" i="1" s="1"/>
  <c r="C4503" i="1"/>
  <c r="N4502" i="1"/>
  <c r="K4502" i="1"/>
  <c r="J4502" i="1"/>
  <c r="F4502" i="1"/>
  <c r="E4502" i="1"/>
  <c r="G4502" i="1" s="1"/>
  <c r="C4502" i="1"/>
  <c r="N4501" i="1"/>
  <c r="K4501" i="1"/>
  <c r="J4501" i="1"/>
  <c r="F4501" i="1"/>
  <c r="E4501" i="1"/>
  <c r="G4501" i="1" s="1"/>
  <c r="C4501" i="1"/>
  <c r="N4500" i="1"/>
  <c r="K4500" i="1"/>
  <c r="J4500" i="1"/>
  <c r="F4500" i="1"/>
  <c r="E4500" i="1"/>
  <c r="C4500" i="1"/>
  <c r="N4499" i="1"/>
  <c r="K4499" i="1"/>
  <c r="J4499" i="1"/>
  <c r="F4499" i="1"/>
  <c r="E4499" i="1"/>
  <c r="G4499" i="1" s="1"/>
  <c r="C4499" i="1"/>
  <c r="N4498" i="1"/>
  <c r="K4498" i="1"/>
  <c r="J4498" i="1"/>
  <c r="F4498" i="1"/>
  <c r="E4498" i="1"/>
  <c r="G4498" i="1" s="1"/>
  <c r="C4498" i="1"/>
  <c r="N4497" i="1"/>
  <c r="K4497" i="1"/>
  <c r="J4497" i="1"/>
  <c r="F4497" i="1"/>
  <c r="E4497" i="1"/>
  <c r="G4497" i="1" s="1"/>
  <c r="C4497" i="1"/>
  <c r="N4496" i="1"/>
  <c r="K4496" i="1"/>
  <c r="J4496" i="1"/>
  <c r="F4496" i="1"/>
  <c r="E4496" i="1"/>
  <c r="C4496" i="1"/>
  <c r="N4495" i="1"/>
  <c r="K4495" i="1"/>
  <c r="J4495" i="1"/>
  <c r="F4495" i="1"/>
  <c r="E4495" i="1"/>
  <c r="C4495" i="1"/>
  <c r="N4494" i="1"/>
  <c r="K4494" i="1"/>
  <c r="J4494" i="1"/>
  <c r="F4494" i="1"/>
  <c r="E4494" i="1"/>
  <c r="C4494" i="1"/>
  <c r="N4493" i="1"/>
  <c r="K4493" i="1"/>
  <c r="J4493" i="1"/>
  <c r="F4493" i="1"/>
  <c r="E4493" i="1"/>
  <c r="C4493" i="1"/>
  <c r="N4492" i="1"/>
  <c r="K4492" i="1"/>
  <c r="J4492" i="1"/>
  <c r="F4492" i="1"/>
  <c r="E4492" i="1"/>
  <c r="C4492" i="1"/>
  <c r="N4491" i="1"/>
  <c r="K4491" i="1"/>
  <c r="J4491" i="1"/>
  <c r="F4491" i="1"/>
  <c r="E4491" i="1"/>
  <c r="C4491" i="1"/>
  <c r="N4490" i="1"/>
  <c r="K4490" i="1"/>
  <c r="J4490" i="1"/>
  <c r="F4490" i="1"/>
  <c r="E4490" i="1"/>
  <c r="C4490" i="1"/>
  <c r="N4489" i="1"/>
  <c r="K4489" i="1"/>
  <c r="J4489" i="1"/>
  <c r="F4489" i="1"/>
  <c r="E4489" i="1"/>
  <c r="C4489" i="1"/>
  <c r="N4488" i="1"/>
  <c r="K4488" i="1"/>
  <c r="J4488" i="1"/>
  <c r="F4488" i="1"/>
  <c r="E4488" i="1"/>
  <c r="C4488" i="1"/>
  <c r="N4487" i="1"/>
  <c r="K4487" i="1"/>
  <c r="J4487" i="1"/>
  <c r="F4487" i="1"/>
  <c r="E4487" i="1"/>
  <c r="C4487" i="1"/>
  <c r="N4486" i="1"/>
  <c r="K4486" i="1"/>
  <c r="J4486" i="1"/>
  <c r="F4486" i="1"/>
  <c r="E4486" i="1"/>
  <c r="C4486" i="1"/>
  <c r="N4485" i="1"/>
  <c r="K4485" i="1"/>
  <c r="J4485" i="1"/>
  <c r="F4485" i="1"/>
  <c r="E4485" i="1"/>
  <c r="C4485" i="1"/>
  <c r="N4484" i="1"/>
  <c r="K4484" i="1"/>
  <c r="J4484" i="1"/>
  <c r="F4484" i="1"/>
  <c r="E4484" i="1"/>
  <c r="C4484" i="1"/>
  <c r="N4483" i="1"/>
  <c r="K4483" i="1"/>
  <c r="J4483" i="1"/>
  <c r="F4483" i="1"/>
  <c r="E4483" i="1"/>
  <c r="C4483" i="1"/>
  <c r="N4482" i="1"/>
  <c r="K4482" i="1"/>
  <c r="J4482" i="1"/>
  <c r="F4482" i="1"/>
  <c r="E4482" i="1"/>
  <c r="C4482" i="1"/>
  <c r="N4481" i="1"/>
  <c r="K4481" i="1"/>
  <c r="J4481" i="1"/>
  <c r="F4481" i="1"/>
  <c r="E4481" i="1"/>
  <c r="C4481" i="1"/>
  <c r="N4480" i="1"/>
  <c r="K4480" i="1"/>
  <c r="J4480" i="1"/>
  <c r="F4480" i="1"/>
  <c r="E4480" i="1"/>
  <c r="C4480" i="1"/>
  <c r="N4479" i="1"/>
  <c r="K4479" i="1"/>
  <c r="J4479" i="1"/>
  <c r="F4479" i="1"/>
  <c r="E4479" i="1"/>
  <c r="C4479" i="1"/>
  <c r="N4478" i="1"/>
  <c r="K4478" i="1"/>
  <c r="J4478" i="1"/>
  <c r="F4478" i="1"/>
  <c r="E4478" i="1"/>
  <c r="C4478" i="1"/>
  <c r="N4477" i="1"/>
  <c r="K4477" i="1"/>
  <c r="J4477" i="1"/>
  <c r="F4477" i="1"/>
  <c r="E4477" i="1"/>
  <c r="C4477" i="1"/>
  <c r="N4476" i="1"/>
  <c r="K4476" i="1"/>
  <c r="J4476" i="1"/>
  <c r="F4476" i="1"/>
  <c r="E4476" i="1"/>
  <c r="C4476" i="1"/>
  <c r="N4475" i="1"/>
  <c r="K4475" i="1"/>
  <c r="J4475" i="1"/>
  <c r="F4475" i="1"/>
  <c r="E4475" i="1"/>
  <c r="C4475" i="1"/>
  <c r="N4474" i="1"/>
  <c r="K4474" i="1"/>
  <c r="J4474" i="1"/>
  <c r="F4474" i="1"/>
  <c r="E4474" i="1"/>
  <c r="C4474" i="1"/>
  <c r="N4473" i="1"/>
  <c r="K4473" i="1"/>
  <c r="J4473" i="1"/>
  <c r="F4473" i="1"/>
  <c r="E4473" i="1"/>
  <c r="C4473" i="1"/>
  <c r="N4472" i="1"/>
  <c r="K4472" i="1"/>
  <c r="J4472" i="1"/>
  <c r="F4472" i="1"/>
  <c r="E4472" i="1"/>
  <c r="C4472" i="1"/>
  <c r="N4471" i="1"/>
  <c r="K4471" i="1"/>
  <c r="J4471" i="1"/>
  <c r="F4471" i="1"/>
  <c r="E4471" i="1"/>
  <c r="C4471" i="1"/>
  <c r="N4470" i="1"/>
  <c r="K4470" i="1"/>
  <c r="J4470" i="1"/>
  <c r="F4470" i="1"/>
  <c r="E4470" i="1"/>
  <c r="C4470" i="1"/>
  <c r="N4469" i="1"/>
  <c r="K4469" i="1"/>
  <c r="J4469" i="1"/>
  <c r="F4469" i="1"/>
  <c r="E4469" i="1"/>
  <c r="C4469" i="1"/>
  <c r="N4468" i="1"/>
  <c r="K4468" i="1"/>
  <c r="J4468" i="1"/>
  <c r="F4468" i="1"/>
  <c r="E4468" i="1"/>
  <c r="C4468" i="1"/>
  <c r="N4467" i="1"/>
  <c r="K4467" i="1"/>
  <c r="J4467" i="1"/>
  <c r="F4467" i="1"/>
  <c r="E4467" i="1"/>
  <c r="C4467" i="1"/>
  <c r="N4466" i="1"/>
  <c r="K4466" i="1"/>
  <c r="J4466" i="1"/>
  <c r="F4466" i="1"/>
  <c r="E4466" i="1"/>
  <c r="C4466" i="1"/>
  <c r="N4465" i="1"/>
  <c r="K4465" i="1"/>
  <c r="J4465" i="1"/>
  <c r="F4465" i="1"/>
  <c r="E4465" i="1"/>
  <c r="C4465" i="1"/>
  <c r="N4464" i="1"/>
  <c r="K4464" i="1"/>
  <c r="J4464" i="1"/>
  <c r="F4464" i="1"/>
  <c r="E4464" i="1"/>
  <c r="C4464" i="1"/>
  <c r="N4463" i="1"/>
  <c r="K4463" i="1"/>
  <c r="J4463" i="1"/>
  <c r="F4463" i="1"/>
  <c r="E4463" i="1"/>
  <c r="C4463" i="1"/>
  <c r="N4462" i="1"/>
  <c r="K4462" i="1"/>
  <c r="J4462" i="1"/>
  <c r="F4462" i="1"/>
  <c r="E4462" i="1"/>
  <c r="C4462" i="1"/>
  <c r="N4461" i="1"/>
  <c r="K4461" i="1"/>
  <c r="J4461" i="1"/>
  <c r="F4461" i="1"/>
  <c r="E4461" i="1"/>
  <c r="C4461" i="1"/>
  <c r="N4460" i="1"/>
  <c r="K4460" i="1"/>
  <c r="J4460" i="1"/>
  <c r="F4460" i="1"/>
  <c r="E4460" i="1"/>
  <c r="C4460" i="1"/>
  <c r="N4459" i="1"/>
  <c r="K4459" i="1"/>
  <c r="J4459" i="1"/>
  <c r="F4459" i="1"/>
  <c r="E4459" i="1"/>
  <c r="C4459" i="1"/>
  <c r="N4458" i="1"/>
  <c r="K4458" i="1"/>
  <c r="J4458" i="1"/>
  <c r="F4458" i="1"/>
  <c r="E4458" i="1"/>
  <c r="C4458" i="1"/>
  <c r="N4457" i="1"/>
  <c r="K4457" i="1"/>
  <c r="J4457" i="1"/>
  <c r="F4457" i="1"/>
  <c r="E4457" i="1"/>
  <c r="C4457" i="1"/>
  <c r="N4456" i="1"/>
  <c r="K4456" i="1"/>
  <c r="J4456" i="1"/>
  <c r="F4456" i="1"/>
  <c r="E4456" i="1"/>
  <c r="H4456" i="1" s="1"/>
  <c r="C4456" i="1"/>
  <c r="N4455" i="1"/>
  <c r="K4455" i="1"/>
  <c r="J4455" i="1"/>
  <c r="F4455" i="1"/>
  <c r="E4455" i="1"/>
  <c r="H4455" i="1" s="1"/>
  <c r="C4455" i="1"/>
  <c r="N4454" i="1"/>
  <c r="K4454" i="1"/>
  <c r="J4454" i="1"/>
  <c r="F4454" i="1"/>
  <c r="E4454" i="1"/>
  <c r="H4454" i="1" s="1"/>
  <c r="C4454" i="1"/>
  <c r="N4453" i="1"/>
  <c r="K4453" i="1"/>
  <c r="J4453" i="1"/>
  <c r="F4453" i="1"/>
  <c r="E4453" i="1"/>
  <c r="H4453" i="1" s="1"/>
  <c r="C4453" i="1"/>
  <c r="N4452" i="1"/>
  <c r="K4452" i="1"/>
  <c r="J4452" i="1"/>
  <c r="F4452" i="1"/>
  <c r="E4452" i="1"/>
  <c r="C4452" i="1"/>
  <c r="N4451" i="1"/>
  <c r="K4451" i="1"/>
  <c r="J4451" i="1"/>
  <c r="F4451" i="1"/>
  <c r="E4451" i="1"/>
  <c r="H4451" i="1" s="1"/>
  <c r="C4451" i="1"/>
  <c r="N4450" i="1"/>
  <c r="K4450" i="1"/>
  <c r="J4450" i="1"/>
  <c r="F4450" i="1"/>
  <c r="E4450" i="1"/>
  <c r="H4450" i="1" s="1"/>
  <c r="C4450" i="1"/>
  <c r="N4449" i="1"/>
  <c r="K4449" i="1"/>
  <c r="J4449" i="1"/>
  <c r="F4449" i="1"/>
  <c r="E4449" i="1"/>
  <c r="H4449" i="1" s="1"/>
  <c r="C4449" i="1"/>
  <c r="N4448" i="1"/>
  <c r="K4448" i="1"/>
  <c r="J4448" i="1"/>
  <c r="F4448" i="1"/>
  <c r="E4448" i="1"/>
  <c r="H4448" i="1" s="1"/>
  <c r="C4448" i="1"/>
  <c r="N4447" i="1"/>
  <c r="K4447" i="1"/>
  <c r="J4447" i="1"/>
  <c r="F4447" i="1"/>
  <c r="E4447" i="1"/>
  <c r="H4447" i="1" s="1"/>
  <c r="C4447" i="1"/>
  <c r="N4446" i="1"/>
  <c r="K4446" i="1"/>
  <c r="J4446" i="1"/>
  <c r="F4446" i="1"/>
  <c r="E4446" i="1"/>
  <c r="H4446" i="1" s="1"/>
  <c r="C4446" i="1"/>
  <c r="N4445" i="1"/>
  <c r="K4445" i="1"/>
  <c r="J4445" i="1"/>
  <c r="F4445" i="1"/>
  <c r="E4445" i="1"/>
  <c r="H4445" i="1" s="1"/>
  <c r="C4445" i="1"/>
  <c r="N4444" i="1"/>
  <c r="K4444" i="1"/>
  <c r="J4444" i="1"/>
  <c r="F4444" i="1"/>
  <c r="E4444" i="1"/>
  <c r="C4444" i="1"/>
  <c r="N4443" i="1"/>
  <c r="K4443" i="1"/>
  <c r="J4443" i="1"/>
  <c r="F4443" i="1"/>
  <c r="E4443" i="1"/>
  <c r="H4443" i="1" s="1"/>
  <c r="C4443" i="1"/>
  <c r="N4442" i="1"/>
  <c r="K4442" i="1"/>
  <c r="J4442" i="1"/>
  <c r="F4442" i="1"/>
  <c r="E4442" i="1"/>
  <c r="H4442" i="1" s="1"/>
  <c r="C4442" i="1"/>
  <c r="N4441" i="1"/>
  <c r="K4441" i="1"/>
  <c r="J4441" i="1"/>
  <c r="F4441" i="1"/>
  <c r="E4441" i="1"/>
  <c r="H4441" i="1" s="1"/>
  <c r="C4441" i="1"/>
  <c r="N4440" i="1"/>
  <c r="K4440" i="1"/>
  <c r="J4440" i="1"/>
  <c r="F4440" i="1"/>
  <c r="E4440" i="1"/>
  <c r="H4440" i="1" s="1"/>
  <c r="C4440" i="1"/>
  <c r="N4439" i="1"/>
  <c r="K4439" i="1"/>
  <c r="J4439" i="1"/>
  <c r="F4439" i="1"/>
  <c r="E4439" i="1"/>
  <c r="H4439" i="1" s="1"/>
  <c r="C4439" i="1"/>
  <c r="N4438" i="1"/>
  <c r="K4438" i="1"/>
  <c r="J4438" i="1"/>
  <c r="F4438" i="1"/>
  <c r="E4438" i="1"/>
  <c r="H4438" i="1" s="1"/>
  <c r="C4438" i="1"/>
  <c r="N4437" i="1"/>
  <c r="K4437" i="1"/>
  <c r="J4437" i="1"/>
  <c r="F4437" i="1"/>
  <c r="E4437" i="1"/>
  <c r="H4437" i="1" s="1"/>
  <c r="C4437" i="1"/>
  <c r="N4436" i="1"/>
  <c r="K4436" i="1"/>
  <c r="J4436" i="1"/>
  <c r="F4436" i="1"/>
  <c r="E4436" i="1"/>
  <c r="C4436" i="1"/>
  <c r="N4435" i="1"/>
  <c r="K4435" i="1"/>
  <c r="J4435" i="1"/>
  <c r="F4435" i="1"/>
  <c r="E4435" i="1"/>
  <c r="H4435" i="1" s="1"/>
  <c r="C4435" i="1"/>
  <c r="N4434" i="1"/>
  <c r="K4434" i="1"/>
  <c r="J4434" i="1"/>
  <c r="F4434" i="1"/>
  <c r="E4434" i="1"/>
  <c r="H4434" i="1" s="1"/>
  <c r="C4434" i="1"/>
  <c r="N4433" i="1"/>
  <c r="K4433" i="1"/>
  <c r="J4433" i="1"/>
  <c r="F4433" i="1"/>
  <c r="E4433" i="1"/>
  <c r="H4433" i="1" s="1"/>
  <c r="C4433" i="1"/>
  <c r="N4432" i="1"/>
  <c r="K4432" i="1"/>
  <c r="J4432" i="1"/>
  <c r="F4432" i="1"/>
  <c r="E4432" i="1"/>
  <c r="H4432" i="1" s="1"/>
  <c r="C4432" i="1"/>
  <c r="N4431" i="1"/>
  <c r="K4431" i="1"/>
  <c r="J4431" i="1"/>
  <c r="F4431" i="1"/>
  <c r="E4431" i="1"/>
  <c r="H4431" i="1" s="1"/>
  <c r="C4431" i="1"/>
  <c r="N4430" i="1"/>
  <c r="K4430" i="1"/>
  <c r="J4430" i="1"/>
  <c r="F4430" i="1"/>
  <c r="E4430" i="1"/>
  <c r="G4430" i="1" s="1"/>
  <c r="C4430" i="1"/>
  <c r="N4429" i="1"/>
  <c r="K4429" i="1"/>
  <c r="J4429" i="1"/>
  <c r="F4429" i="1"/>
  <c r="E4429" i="1"/>
  <c r="G4429" i="1" s="1"/>
  <c r="C4429" i="1"/>
  <c r="N4428" i="1"/>
  <c r="K4428" i="1"/>
  <c r="J4428" i="1"/>
  <c r="F4428" i="1"/>
  <c r="E4428" i="1"/>
  <c r="C4428" i="1"/>
  <c r="N4427" i="1"/>
  <c r="K4427" i="1"/>
  <c r="J4427" i="1"/>
  <c r="F4427" i="1"/>
  <c r="E4427" i="1"/>
  <c r="G4427" i="1" s="1"/>
  <c r="C4427" i="1"/>
  <c r="N4426" i="1"/>
  <c r="K4426" i="1"/>
  <c r="J4426" i="1"/>
  <c r="F4426" i="1"/>
  <c r="E4426" i="1"/>
  <c r="G4426" i="1" s="1"/>
  <c r="C4426" i="1"/>
  <c r="N4425" i="1"/>
  <c r="K4425" i="1"/>
  <c r="J4425" i="1"/>
  <c r="F4425" i="1"/>
  <c r="E4425" i="1"/>
  <c r="G4425" i="1" s="1"/>
  <c r="C4425" i="1"/>
  <c r="N4424" i="1"/>
  <c r="K4424" i="1"/>
  <c r="J4424" i="1"/>
  <c r="F4424" i="1"/>
  <c r="E4424" i="1"/>
  <c r="C4424" i="1"/>
  <c r="N4423" i="1"/>
  <c r="K4423" i="1"/>
  <c r="J4423" i="1"/>
  <c r="F4423" i="1"/>
  <c r="E4423" i="1"/>
  <c r="G4423" i="1" s="1"/>
  <c r="C4423" i="1"/>
  <c r="N4422" i="1"/>
  <c r="K4422" i="1"/>
  <c r="J4422" i="1"/>
  <c r="F4422" i="1"/>
  <c r="E4422" i="1"/>
  <c r="G4422" i="1" s="1"/>
  <c r="C4422" i="1"/>
  <c r="N4421" i="1"/>
  <c r="K4421" i="1"/>
  <c r="J4421" i="1"/>
  <c r="F4421" i="1"/>
  <c r="E4421" i="1"/>
  <c r="G4421" i="1" s="1"/>
  <c r="C4421" i="1"/>
  <c r="N4420" i="1"/>
  <c r="K4420" i="1"/>
  <c r="J4420" i="1"/>
  <c r="F4420" i="1"/>
  <c r="E4420" i="1"/>
  <c r="C4420" i="1"/>
  <c r="N4419" i="1"/>
  <c r="K4419" i="1"/>
  <c r="J4419" i="1"/>
  <c r="F4419" i="1"/>
  <c r="E4419" i="1"/>
  <c r="C4419" i="1"/>
  <c r="N4418" i="1"/>
  <c r="K4418" i="1"/>
  <c r="J4418" i="1"/>
  <c r="F4418" i="1"/>
  <c r="E4418" i="1"/>
  <c r="G4418" i="1" s="1"/>
  <c r="C4418" i="1"/>
  <c r="N4417" i="1"/>
  <c r="K4417" i="1"/>
  <c r="J4417" i="1"/>
  <c r="F4417" i="1"/>
  <c r="E4417" i="1"/>
  <c r="G4417" i="1" s="1"/>
  <c r="C4417" i="1"/>
  <c r="N4416" i="1"/>
  <c r="K4416" i="1"/>
  <c r="J4416" i="1"/>
  <c r="F4416" i="1"/>
  <c r="E4416" i="1"/>
  <c r="C4416" i="1"/>
  <c r="N4415" i="1"/>
  <c r="K4415" i="1"/>
  <c r="J4415" i="1"/>
  <c r="F4415" i="1"/>
  <c r="E4415" i="1"/>
  <c r="G4415" i="1" s="1"/>
  <c r="C4415" i="1"/>
  <c r="N4414" i="1"/>
  <c r="K4414" i="1"/>
  <c r="J4414" i="1"/>
  <c r="F4414" i="1"/>
  <c r="E4414" i="1"/>
  <c r="C4414" i="1"/>
  <c r="N4413" i="1"/>
  <c r="K4413" i="1"/>
  <c r="J4413" i="1"/>
  <c r="F4413" i="1"/>
  <c r="E4413" i="1"/>
  <c r="G4413" i="1" s="1"/>
  <c r="C4413" i="1"/>
  <c r="N4412" i="1"/>
  <c r="K4412" i="1"/>
  <c r="J4412" i="1"/>
  <c r="F4412" i="1"/>
  <c r="E4412" i="1"/>
  <c r="G4412" i="1" s="1"/>
  <c r="C4412" i="1"/>
  <c r="N4411" i="1"/>
  <c r="K4411" i="1"/>
  <c r="J4411" i="1"/>
  <c r="F4411" i="1"/>
  <c r="E4411" i="1"/>
  <c r="G4411" i="1" s="1"/>
  <c r="C4411" i="1"/>
  <c r="N4410" i="1"/>
  <c r="K4410" i="1"/>
  <c r="J4410" i="1"/>
  <c r="F4410" i="1"/>
  <c r="E4410" i="1"/>
  <c r="C4410" i="1"/>
  <c r="N4409" i="1"/>
  <c r="K4409" i="1"/>
  <c r="J4409" i="1"/>
  <c r="F4409" i="1"/>
  <c r="E4409" i="1"/>
  <c r="G4409" i="1" s="1"/>
  <c r="C4409" i="1"/>
  <c r="N4408" i="1"/>
  <c r="K4408" i="1"/>
  <c r="J4408" i="1"/>
  <c r="F4408" i="1"/>
  <c r="E4408" i="1"/>
  <c r="G4408" i="1" s="1"/>
  <c r="C4408" i="1"/>
  <c r="N4407" i="1"/>
  <c r="K4407" i="1"/>
  <c r="J4407" i="1"/>
  <c r="F4407" i="1"/>
  <c r="E4407" i="1"/>
  <c r="G4407" i="1" s="1"/>
  <c r="C4407" i="1"/>
  <c r="N4406" i="1"/>
  <c r="K4406" i="1"/>
  <c r="J4406" i="1"/>
  <c r="F4406" i="1"/>
  <c r="E4406" i="1"/>
  <c r="G4406" i="1" s="1"/>
  <c r="C4406" i="1"/>
  <c r="N4405" i="1"/>
  <c r="K4405" i="1"/>
  <c r="J4405" i="1"/>
  <c r="F4405" i="1"/>
  <c r="E4405" i="1"/>
  <c r="G4405" i="1" s="1"/>
  <c r="C4405" i="1"/>
  <c r="N4404" i="1"/>
  <c r="K4404" i="1"/>
  <c r="J4404" i="1"/>
  <c r="F4404" i="1"/>
  <c r="E4404" i="1"/>
  <c r="G4404" i="1" s="1"/>
  <c r="C4404" i="1"/>
  <c r="N4403" i="1"/>
  <c r="K4403" i="1"/>
  <c r="J4403" i="1"/>
  <c r="F4403" i="1"/>
  <c r="E4403" i="1"/>
  <c r="G4403" i="1" s="1"/>
  <c r="C4403" i="1"/>
  <c r="N4402" i="1"/>
  <c r="K4402" i="1"/>
  <c r="J4402" i="1"/>
  <c r="F4402" i="1"/>
  <c r="E4402" i="1"/>
  <c r="C4402" i="1"/>
  <c r="N4401" i="1"/>
  <c r="K4401" i="1"/>
  <c r="J4401" i="1"/>
  <c r="F4401" i="1"/>
  <c r="E4401" i="1"/>
  <c r="G4401" i="1" s="1"/>
  <c r="C4401" i="1"/>
  <c r="N4400" i="1"/>
  <c r="K4400" i="1"/>
  <c r="J4400" i="1"/>
  <c r="F4400" i="1"/>
  <c r="E4400" i="1"/>
  <c r="G4400" i="1" s="1"/>
  <c r="C4400" i="1"/>
  <c r="N4399" i="1"/>
  <c r="K4399" i="1"/>
  <c r="J4399" i="1"/>
  <c r="F4399" i="1"/>
  <c r="E4399" i="1"/>
  <c r="G4399" i="1" s="1"/>
  <c r="C4399" i="1"/>
  <c r="N4398" i="1"/>
  <c r="K4398" i="1"/>
  <c r="J4398" i="1"/>
  <c r="F4398" i="1"/>
  <c r="E4398" i="1"/>
  <c r="G4398" i="1" s="1"/>
  <c r="C4398" i="1"/>
  <c r="N4397" i="1"/>
  <c r="K4397" i="1"/>
  <c r="J4397" i="1"/>
  <c r="F4397" i="1"/>
  <c r="E4397" i="1"/>
  <c r="G4397" i="1" s="1"/>
  <c r="C4397" i="1"/>
  <c r="N4396" i="1"/>
  <c r="K4396" i="1"/>
  <c r="J4396" i="1"/>
  <c r="F4396" i="1"/>
  <c r="E4396" i="1"/>
  <c r="G4396" i="1" s="1"/>
  <c r="C4396" i="1"/>
  <c r="N4395" i="1"/>
  <c r="K4395" i="1"/>
  <c r="J4395" i="1"/>
  <c r="F4395" i="1"/>
  <c r="E4395" i="1"/>
  <c r="G4395" i="1" s="1"/>
  <c r="C4395" i="1"/>
  <c r="N4394" i="1"/>
  <c r="K4394" i="1"/>
  <c r="J4394" i="1"/>
  <c r="F4394" i="1"/>
  <c r="E4394" i="1"/>
  <c r="C4394" i="1"/>
  <c r="N4393" i="1"/>
  <c r="K4393" i="1"/>
  <c r="J4393" i="1"/>
  <c r="F4393" i="1"/>
  <c r="E4393" i="1"/>
  <c r="G4393" i="1" s="1"/>
  <c r="C4393" i="1"/>
  <c r="N4392" i="1"/>
  <c r="K4392" i="1"/>
  <c r="J4392" i="1"/>
  <c r="F4392" i="1"/>
  <c r="E4392" i="1"/>
  <c r="G4392" i="1" s="1"/>
  <c r="C4392" i="1"/>
  <c r="N4391" i="1"/>
  <c r="K4391" i="1"/>
  <c r="J4391" i="1"/>
  <c r="F4391" i="1"/>
  <c r="E4391" i="1"/>
  <c r="G4391" i="1" s="1"/>
  <c r="C4391" i="1"/>
  <c r="N4390" i="1"/>
  <c r="K4390" i="1"/>
  <c r="J4390" i="1"/>
  <c r="F4390" i="1"/>
  <c r="E4390" i="1"/>
  <c r="G4390" i="1" s="1"/>
  <c r="C4390" i="1"/>
  <c r="N4389" i="1"/>
  <c r="K4389" i="1"/>
  <c r="J4389" i="1"/>
  <c r="F4389" i="1"/>
  <c r="E4389" i="1"/>
  <c r="G4389" i="1" s="1"/>
  <c r="C4389" i="1"/>
  <c r="N4388" i="1"/>
  <c r="K4388" i="1"/>
  <c r="J4388" i="1"/>
  <c r="F4388" i="1"/>
  <c r="E4388" i="1"/>
  <c r="G4388" i="1" s="1"/>
  <c r="C4388" i="1"/>
  <c r="N4387" i="1"/>
  <c r="K4387" i="1"/>
  <c r="J4387" i="1"/>
  <c r="F4387" i="1"/>
  <c r="E4387" i="1"/>
  <c r="G4387" i="1" s="1"/>
  <c r="C4387" i="1"/>
  <c r="N4386" i="1"/>
  <c r="K4386" i="1"/>
  <c r="J4386" i="1"/>
  <c r="F4386" i="1"/>
  <c r="E4386" i="1"/>
  <c r="C4386" i="1"/>
  <c r="N4385" i="1"/>
  <c r="K4385" i="1"/>
  <c r="J4385" i="1"/>
  <c r="F4385" i="1"/>
  <c r="E4385" i="1"/>
  <c r="G4385" i="1" s="1"/>
  <c r="C4385" i="1"/>
  <c r="N4384" i="1"/>
  <c r="K4384" i="1"/>
  <c r="J4384" i="1"/>
  <c r="F4384" i="1"/>
  <c r="E4384" i="1"/>
  <c r="G4384" i="1" s="1"/>
  <c r="C4384" i="1"/>
  <c r="N4383" i="1"/>
  <c r="K4383" i="1"/>
  <c r="J4383" i="1"/>
  <c r="F4383" i="1"/>
  <c r="E4383" i="1"/>
  <c r="G4383" i="1" s="1"/>
  <c r="C4383" i="1"/>
  <c r="N4382" i="1"/>
  <c r="K4382" i="1"/>
  <c r="J4382" i="1"/>
  <c r="F4382" i="1"/>
  <c r="E4382" i="1"/>
  <c r="G4382" i="1" s="1"/>
  <c r="C4382" i="1"/>
  <c r="N4381" i="1"/>
  <c r="K4381" i="1"/>
  <c r="J4381" i="1"/>
  <c r="F4381" i="1"/>
  <c r="E4381" i="1"/>
  <c r="G4381" i="1" s="1"/>
  <c r="C4381" i="1"/>
  <c r="N4380" i="1"/>
  <c r="K4380" i="1"/>
  <c r="J4380" i="1"/>
  <c r="F4380" i="1"/>
  <c r="E4380" i="1"/>
  <c r="G4380" i="1" s="1"/>
  <c r="C4380" i="1"/>
  <c r="N4379" i="1"/>
  <c r="K4379" i="1"/>
  <c r="J4379" i="1"/>
  <c r="F4379" i="1"/>
  <c r="E4379" i="1"/>
  <c r="G4379" i="1" s="1"/>
  <c r="C4379" i="1"/>
  <c r="N4378" i="1"/>
  <c r="K4378" i="1"/>
  <c r="J4378" i="1"/>
  <c r="F4378" i="1"/>
  <c r="E4378" i="1"/>
  <c r="C4378" i="1"/>
  <c r="N4377" i="1"/>
  <c r="K4377" i="1"/>
  <c r="J4377" i="1"/>
  <c r="F4377" i="1"/>
  <c r="E4377" i="1"/>
  <c r="G4377" i="1" s="1"/>
  <c r="C4377" i="1"/>
  <c r="N4376" i="1"/>
  <c r="K4376" i="1"/>
  <c r="J4376" i="1"/>
  <c r="F4376" i="1"/>
  <c r="E4376" i="1"/>
  <c r="G4376" i="1" s="1"/>
  <c r="C4376" i="1"/>
  <c r="N4375" i="1"/>
  <c r="K4375" i="1"/>
  <c r="J4375" i="1"/>
  <c r="H4375" i="1"/>
  <c r="F4375" i="1"/>
  <c r="E4375" i="1"/>
  <c r="G4375" i="1" s="1"/>
  <c r="C4375" i="1"/>
  <c r="N4374" i="1"/>
  <c r="K4374" i="1"/>
  <c r="J4374" i="1"/>
  <c r="F4374" i="1"/>
  <c r="E4374" i="1"/>
  <c r="G4374" i="1" s="1"/>
  <c r="C4374" i="1"/>
  <c r="N4373" i="1"/>
  <c r="K4373" i="1"/>
  <c r="J4373" i="1"/>
  <c r="F4373" i="1"/>
  <c r="E4373" i="1"/>
  <c r="G4373" i="1" s="1"/>
  <c r="C4373" i="1"/>
  <c r="N4372" i="1"/>
  <c r="K4372" i="1"/>
  <c r="J4372" i="1"/>
  <c r="F4372" i="1"/>
  <c r="E4372" i="1"/>
  <c r="G4372" i="1" s="1"/>
  <c r="C4372" i="1"/>
  <c r="N4371" i="1"/>
  <c r="K4371" i="1"/>
  <c r="J4371" i="1"/>
  <c r="F4371" i="1"/>
  <c r="E4371" i="1"/>
  <c r="G4371" i="1" s="1"/>
  <c r="C4371" i="1"/>
  <c r="N4370" i="1"/>
  <c r="K4370" i="1"/>
  <c r="J4370" i="1"/>
  <c r="F4370" i="1"/>
  <c r="E4370" i="1"/>
  <c r="C4370" i="1"/>
  <c r="N4369" i="1"/>
  <c r="K4369" i="1"/>
  <c r="J4369" i="1"/>
  <c r="F4369" i="1"/>
  <c r="E4369" i="1"/>
  <c r="G4369" i="1" s="1"/>
  <c r="C4369" i="1"/>
  <c r="N4368" i="1"/>
  <c r="K4368" i="1"/>
  <c r="J4368" i="1"/>
  <c r="F4368" i="1"/>
  <c r="E4368" i="1"/>
  <c r="G4368" i="1" s="1"/>
  <c r="C4368" i="1"/>
  <c r="N4367" i="1"/>
  <c r="K4367" i="1"/>
  <c r="J4367" i="1"/>
  <c r="F4367" i="1"/>
  <c r="E4367" i="1"/>
  <c r="G4367" i="1" s="1"/>
  <c r="C4367" i="1"/>
  <c r="N4366" i="1"/>
  <c r="K4366" i="1"/>
  <c r="J4366" i="1"/>
  <c r="F4366" i="1"/>
  <c r="E4366" i="1"/>
  <c r="G4366" i="1" s="1"/>
  <c r="C4366" i="1"/>
  <c r="N4365" i="1"/>
  <c r="K4365" i="1"/>
  <c r="J4365" i="1"/>
  <c r="F4365" i="1"/>
  <c r="E4365" i="1"/>
  <c r="G4365" i="1" s="1"/>
  <c r="C4365" i="1"/>
  <c r="N4364" i="1"/>
  <c r="K4364" i="1"/>
  <c r="J4364" i="1"/>
  <c r="F4364" i="1"/>
  <c r="E4364" i="1"/>
  <c r="G4364" i="1" s="1"/>
  <c r="C4364" i="1"/>
  <c r="N4363" i="1"/>
  <c r="K4363" i="1"/>
  <c r="J4363" i="1"/>
  <c r="F4363" i="1"/>
  <c r="E4363" i="1"/>
  <c r="G4363" i="1" s="1"/>
  <c r="C4363" i="1"/>
  <c r="N4362" i="1"/>
  <c r="K4362" i="1"/>
  <c r="J4362" i="1"/>
  <c r="F4362" i="1"/>
  <c r="E4362" i="1"/>
  <c r="C4362" i="1"/>
  <c r="N4361" i="1"/>
  <c r="K4361" i="1"/>
  <c r="J4361" i="1"/>
  <c r="F4361" i="1"/>
  <c r="E4361" i="1"/>
  <c r="G4361" i="1" s="1"/>
  <c r="C4361" i="1"/>
  <c r="N4360" i="1"/>
  <c r="K4360" i="1"/>
  <c r="J4360" i="1"/>
  <c r="F4360" i="1"/>
  <c r="E4360" i="1"/>
  <c r="G4360" i="1" s="1"/>
  <c r="C4360" i="1"/>
  <c r="N4359" i="1"/>
  <c r="K4359" i="1"/>
  <c r="J4359" i="1"/>
  <c r="F4359" i="1"/>
  <c r="E4359" i="1"/>
  <c r="C4359" i="1"/>
  <c r="N4358" i="1"/>
  <c r="K4358" i="1"/>
  <c r="J4358" i="1"/>
  <c r="F4358" i="1"/>
  <c r="E4358" i="1"/>
  <c r="G4358" i="1" s="1"/>
  <c r="C4358" i="1"/>
  <c r="N4357" i="1"/>
  <c r="K4357" i="1"/>
  <c r="J4357" i="1"/>
  <c r="F4357" i="1"/>
  <c r="E4357" i="1"/>
  <c r="G4357" i="1" s="1"/>
  <c r="C4357" i="1"/>
  <c r="N4356" i="1"/>
  <c r="K4356" i="1"/>
  <c r="J4356" i="1"/>
  <c r="F4356" i="1"/>
  <c r="E4356" i="1"/>
  <c r="G4356" i="1" s="1"/>
  <c r="C4356" i="1"/>
  <c r="N4355" i="1"/>
  <c r="K4355" i="1"/>
  <c r="J4355" i="1"/>
  <c r="F4355" i="1"/>
  <c r="E4355" i="1"/>
  <c r="G4355" i="1" s="1"/>
  <c r="C4355" i="1"/>
  <c r="N4354" i="1"/>
  <c r="K4354" i="1"/>
  <c r="J4354" i="1"/>
  <c r="F4354" i="1"/>
  <c r="E4354" i="1"/>
  <c r="C4354" i="1"/>
  <c r="N4353" i="1"/>
  <c r="K4353" i="1"/>
  <c r="J4353" i="1"/>
  <c r="F4353" i="1"/>
  <c r="E4353" i="1"/>
  <c r="G4353" i="1" s="1"/>
  <c r="C4353" i="1"/>
  <c r="N4352" i="1"/>
  <c r="K4352" i="1"/>
  <c r="J4352" i="1"/>
  <c r="F4352" i="1"/>
  <c r="E4352" i="1"/>
  <c r="G4352" i="1" s="1"/>
  <c r="C4352" i="1"/>
  <c r="N4351" i="1"/>
  <c r="K4351" i="1"/>
  <c r="J4351" i="1"/>
  <c r="F4351" i="1"/>
  <c r="E4351" i="1"/>
  <c r="G4351" i="1" s="1"/>
  <c r="C4351" i="1"/>
  <c r="N4350" i="1"/>
  <c r="K4350" i="1"/>
  <c r="J4350" i="1"/>
  <c r="F4350" i="1"/>
  <c r="E4350" i="1"/>
  <c r="C4350" i="1"/>
  <c r="N4349" i="1"/>
  <c r="K4349" i="1"/>
  <c r="J4349" i="1"/>
  <c r="F4349" i="1"/>
  <c r="E4349" i="1"/>
  <c r="G4349" i="1" s="1"/>
  <c r="C4349" i="1"/>
  <c r="N4348" i="1"/>
  <c r="K4348" i="1"/>
  <c r="J4348" i="1"/>
  <c r="F4348" i="1"/>
  <c r="E4348" i="1"/>
  <c r="G4348" i="1" s="1"/>
  <c r="C4348" i="1"/>
  <c r="N4347" i="1"/>
  <c r="K4347" i="1"/>
  <c r="J4347" i="1"/>
  <c r="F4347" i="1"/>
  <c r="E4347" i="1"/>
  <c r="G4347" i="1" s="1"/>
  <c r="C4347" i="1"/>
  <c r="N4346" i="1"/>
  <c r="K4346" i="1"/>
  <c r="J4346" i="1"/>
  <c r="F4346" i="1"/>
  <c r="E4346" i="1"/>
  <c r="C4346" i="1"/>
  <c r="N4345" i="1"/>
  <c r="K4345" i="1"/>
  <c r="J4345" i="1"/>
  <c r="F4345" i="1"/>
  <c r="E4345" i="1"/>
  <c r="G4345" i="1" s="1"/>
  <c r="C4345" i="1"/>
  <c r="N4344" i="1"/>
  <c r="K4344" i="1"/>
  <c r="J4344" i="1"/>
  <c r="F4344" i="1"/>
  <c r="E4344" i="1"/>
  <c r="G4344" i="1" s="1"/>
  <c r="C4344" i="1"/>
  <c r="N4343" i="1"/>
  <c r="K4343" i="1"/>
  <c r="J4343" i="1"/>
  <c r="F4343" i="1"/>
  <c r="E4343" i="1"/>
  <c r="G4343" i="1" s="1"/>
  <c r="C4343" i="1"/>
  <c r="N4342" i="1"/>
  <c r="K4342" i="1"/>
  <c r="J4342" i="1"/>
  <c r="F4342" i="1"/>
  <c r="E4342" i="1"/>
  <c r="G4342" i="1" s="1"/>
  <c r="C4342" i="1"/>
  <c r="N4341" i="1"/>
  <c r="K4341" i="1"/>
  <c r="J4341" i="1"/>
  <c r="F4341" i="1"/>
  <c r="E4341" i="1"/>
  <c r="G4341" i="1" s="1"/>
  <c r="C4341" i="1"/>
  <c r="N4340" i="1"/>
  <c r="K4340" i="1"/>
  <c r="J4340" i="1"/>
  <c r="F4340" i="1"/>
  <c r="E4340" i="1"/>
  <c r="G4340" i="1" s="1"/>
  <c r="C4340" i="1"/>
  <c r="N4339" i="1"/>
  <c r="K4339" i="1"/>
  <c r="J4339" i="1"/>
  <c r="F4339" i="1"/>
  <c r="E4339" i="1"/>
  <c r="G4339" i="1" s="1"/>
  <c r="C4339" i="1"/>
  <c r="N4338" i="1"/>
  <c r="K4338" i="1"/>
  <c r="J4338" i="1"/>
  <c r="F4338" i="1"/>
  <c r="E4338" i="1"/>
  <c r="C4338" i="1"/>
  <c r="N4337" i="1"/>
  <c r="K4337" i="1"/>
  <c r="J4337" i="1"/>
  <c r="F4337" i="1"/>
  <c r="E4337" i="1"/>
  <c r="G4337" i="1" s="1"/>
  <c r="C4337" i="1"/>
  <c r="N4336" i="1"/>
  <c r="K4336" i="1"/>
  <c r="J4336" i="1"/>
  <c r="F4336" i="1"/>
  <c r="E4336" i="1"/>
  <c r="G4336" i="1" s="1"/>
  <c r="C4336" i="1"/>
  <c r="N4335" i="1"/>
  <c r="K4335" i="1"/>
  <c r="J4335" i="1"/>
  <c r="F4335" i="1"/>
  <c r="E4335" i="1"/>
  <c r="G4335" i="1" s="1"/>
  <c r="C4335" i="1"/>
  <c r="N4334" i="1"/>
  <c r="K4334" i="1"/>
  <c r="J4334" i="1"/>
  <c r="F4334" i="1"/>
  <c r="E4334" i="1"/>
  <c r="G4334" i="1" s="1"/>
  <c r="C4334" i="1"/>
  <c r="N4333" i="1"/>
  <c r="K4333" i="1"/>
  <c r="J4333" i="1"/>
  <c r="F4333" i="1"/>
  <c r="E4333" i="1"/>
  <c r="G4333" i="1" s="1"/>
  <c r="C4333" i="1"/>
  <c r="N4332" i="1"/>
  <c r="K4332" i="1"/>
  <c r="J4332" i="1"/>
  <c r="F4332" i="1"/>
  <c r="E4332" i="1"/>
  <c r="G4332" i="1" s="1"/>
  <c r="C4332" i="1"/>
  <c r="N4331" i="1"/>
  <c r="K4331" i="1"/>
  <c r="J4331" i="1"/>
  <c r="F4331" i="1"/>
  <c r="E4331" i="1"/>
  <c r="G4331" i="1" s="1"/>
  <c r="C4331" i="1"/>
  <c r="N4330" i="1"/>
  <c r="K4330" i="1"/>
  <c r="J4330" i="1"/>
  <c r="F4330" i="1"/>
  <c r="E4330" i="1"/>
  <c r="C4330" i="1"/>
  <c r="N4329" i="1"/>
  <c r="K4329" i="1"/>
  <c r="J4329" i="1"/>
  <c r="F4329" i="1"/>
  <c r="E4329" i="1"/>
  <c r="G4329" i="1" s="1"/>
  <c r="C4329" i="1"/>
  <c r="N4328" i="1"/>
  <c r="K4328" i="1"/>
  <c r="J4328" i="1"/>
  <c r="F4328" i="1"/>
  <c r="E4328" i="1"/>
  <c r="G4328" i="1" s="1"/>
  <c r="C4328" i="1"/>
  <c r="N4327" i="1"/>
  <c r="K4327" i="1"/>
  <c r="J4327" i="1"/>
  <c r="F4327" i="1"/>
  <c r="E4327" i="1"/>
  <c r="G4327" i="1" s="1"/>
  <c r="C4327" i="1"/>
  <c r="N4326" i="1"/>
  <c r="K4326" i="1"/>
  <c r="J4326" i="1"/>
  <c r="F4326" i="1"/>
  <c r="E4326" i="1"/>
  <c r="G4326" i="1" s="1"/>
  <c r="C4326" i="1"/>
  <c r="N4325" i="1"/>
  <c r="K4325" i="1"/>
  <c r="J4325" i="1"/>
  <c r="F4325" i="1"/>
  <c r="E4325" i="1"/>
  <c r="G4325" i="1" s="1"/>
  <c r="C4325" i="1"/>
  <c r="N4324" i="1"/>
  <c r="K4324" i="1"/>
  <c r="J4324" i="1"/>
  <c r="F4324" i="1"/>
  <c r="E4324" i="1"/>
  <c r="G4324" i="1" s="1"/>
  <c r="C4324" i="1"/>
  <c r="N4323" i="1"/>
  <c r="K4323" i="1"/>
  <c r="J4323" i="1"/>
  <c r="F4323" i="1"/>
  <c r="E4323" i="1"/>
  <c r="G4323" i="1" s="1"/>
  <c r="C4323" i="1"/>
  <c r="N4322" i="1"/>
  <c r="K4322" i="1"/>
  <c r="J4322" i="1"/>
  <c r="F4322" i="1"/>
  <c r="E4322" i="1"/>
  <c r="C4322" i="1"/>
  <c r="N4321" i="1"/>
  <c r="K4321" i="1"/>
  <c r="J4321" i="1"/>
  <c r="F4321" i="1"/>
  <c r="E4321" i="1"/>
  <c r="G4321" i="1" s="1"/>
  <c r="C4321" i="1"/>
  <c r="N4320" i="1"/>
  <c r="K4320" i="1"/>
  <c r="J4320" i="1"/>
  <c r="F4320" i="1"/>
  <c r="E4320" i="1"/>
  <c r="G4320" i="1" s="1"/>
  <c r="C4320" i="1"/>
  <c r="N4319" i="1"/>
  <c r="K4319" i="1"/>
  <c r="J4319" i="1"/>
  <c r="F4319" i="1"/>
  <c r="E4319" i="1"/>
  <c r="G4319" i="1" s="1"/>
  <c r="C4319" i="1"/>
  <c r="N4318" i="1"/>
  <c r="K4318" i="1"/>
  <c r="J4318" i="1"/>
  <c r="F4318" i="1"/>
  <c r="E4318" i="1"/>
  <c r="G4318" i="1" s="1"/>
  <c r="C4318" i="1"/>
  <c r="N4317" i="1"/>
  <c r="K4317" i="1"/>
  <c r="J4317" i="1"/>
  <c r="F4317" i="1"/>
  <c r="E4317" i="1"/>
  <c r="G4317" i="1" s="1"/>
  <c r="C4317" i="1"/>
  <c r="N4316" i="1"/>
  <c r="K4316" i="1"/>
  <c r="J4316" i="1"/>
  <c r="F4316" i="1"/>
  <c r="E4316" i="1"/>
  <c r="G4316" i="1" s="1"/>
  <c r="C4316" i="1"/>
  <c r="N4315" i="1"/>
  <c r="K4315" i="1"/>
  <c r="J4315" i="1"/>
  <c r="F4315" i="1"/>
  <c r="E4315" i="1"/>
  <c r="G4315" i="1" s="1"/>
  <c r="C4315" i="1"/>
  <c r="N4314" i="1"/>
  <c r="K4314" i="1"/>
  <c r="J4314" i="1"/>
  <c r="F4314" i="1"/>
  <c r="E4314" i="1"/>
  <c r="C4314" i="1"/>
  <c r="N4313" i="1"/>
  <c r="K4313" i="1"/>
  <c r="J4313" i="1"/>
  <c r="F4313" i="1"/>
  <c r="E4313" i="1"/>
  <c r="G4313" i="1" s="1"/>
  <c r="C4313" i="1"/>
  <c r="N4312" i="1"/>
  <c r="K4312" i="1"/>
  <c r="J4312" i="1"/>
  <c r="F4312" i="1"/>
  <c r="E4312" i="1"/>
  <c r="G4312" i="1" s="1"/>
  <c r="C4312" i="1"/>
  <c r="N4311" i="1"/>
  <c r="K4311" i="1"/>
  <c r="J4311" i="1"/>
  <c r="F4311" i="1"/>
  <c r="E4311" i="1"/>
  <c r="G4311" i="1" s="1"/>
  <c r="C4311" i="1"/>
  <c r="N4310" i="1"/>
  <c r="K4310" i="1"/>
  <c r="J4310" i="1"/>
  <c r="F4310" i="1"/>
  <c r="E4310" i="1"/>
  <c r="G4310" i="1" s="1"/>
  <c r="C4310" i="1"/>
  <c r="N4309" i="1"/>
  <c r="K4309" i="1"/>
  <c r="J4309" i="1"/>
  <c r="F4309" i="1"/>
  <c r="E4309" i="1"/>
  <c r="G4309" i="1" s="1"/>
  <c r="C4309" i="1"/>
  <c r="N4308" i="1"/>
  <c r="K4308" i="1"/>
  <c r="J4308" i="1"/>
  <c r="F4308" i="1"/>
  <c r="E4308" i="1"/>
  <c r="G4308" i="1" s="1"/>
  <c r="C4308" i="1"/>
  <c r="N4307" i="1"/>
  <c r="K4307" i="1"/>
  <c r="J4307" i="1"/>
  <c r="F4307" i="1"/>
  <c r="E4307" i="1"/>
  <c r="G4307" i="1" s="1"/>
  <c r="C4307" i="1"/>
  <c r="N4306" i="1"/>
  <c r="K4306" i="1"/>
  <c r="J4306" i="1"/>
  <c r="F4306" i="1"/>
  <c r="E4306" i="1"/>
  <c r="C4306" i="1"/>
  <c r="N4305" i="1"/>
  <c r="K4305" i="1"/>
  <c r="J4305" i="1"/>
  <c r="F4305" i="1"/>
  <c r="E4305" i="1"/>
  <c r="G4305" i="1" s="1"/>
  <c r="C4305" i="1"/>
  <c r="N4304" i="1"/>
  <c r="K4304" i="1"/>
  <c r="J4304" i="1"/>
  <c r="F4304" i="1"/>
  <c r="E4304" i="1"/>
  <c r="G4304" i="1" s="1"/>
  <c r="C4304" i="1"/>
  <c r="N4303" i="1"/>
  <c r="K4303" i="1"/>
  <c r="J4303" i="1"/>
  <c r="F4303" i="1"/>
  <c r="E4303" i="1"/>
  <c r="G4303" i="1" s="1"/>
  <c r="C4303" i="1"/>
  <c r="N4302" i="1"/>
  <c r="K4302" i="1"/>
  <c r="J4302" i="1"/>
  <c r="F4302" i="1"/>
  <c r="E4302" i="1"/>
  <c r="G4302" i="1" s="1"/>
  <c r="C4302" i="1"/>
  <c r="N4301" i="1"/>
  <c r="K4301" i="1"/>
  <c r="J4301" i="1"/>
  <c r="F4301" i="1"/>
  <c r="E4301" i="1"/>
  <c r="G4301" i="1" s="1"/>
  <c r="C4301" i="1"/>
  <c r="N4300" i="1"/>
  <c r="K4300" i="1"/>
  <c r="J4300" i="1"/>
  <c r="F4300" i="1"/>
  <c r="E4300" i="1"/>
  <c r="G4300" i="1" s="1"/>
  <c r="C4300" i="1"/>
  <c r="N4299" i="1"/>
  <c r="K4299" i="1"/>
  <c r="J4299" i="1"/>
  <c r="F4299" i="1"/>
  <c r="E4299" i="1"/>
  <c r="G4299" i="1" s="1"/>
  <c r="C4299" i="1"/>
  <c r="N4298" i="1"/>
  <c r="K4298" i="1"/>
  <c r="J4298" i="1"/>
  <c r="F4298" i="1"/>
  <c r="E4298" i="1"/>
  <c r="C4298" i="1"/>
  <c r="N4297" i="1"/>
  <c r="K4297" i="1"/>
  <c r="J4297" i="1"/>
  <c r="F4297" i="1"/>
  <c r="E4297" i="1"/>
  <c r="G4297" i="1" s="1"/>
  <c r="C4297" i="1"/>
  <c r="N4296" i="1"/>
  <c r="K4296" i="1"/>
  <c r="J4296" i="1"/>
  <c r="F4296" i="1"/>
  <c r="E4296" i="1"/>
  <c r="G4296" i="1" s="1"/>
  <c r="C4296" i="1"/>
  <c r="N4295" i="1"/>
  <c r="K4295" i="1"/>
  <c r="J4295" i="1"/>
  <c r="F4295" i="1"/>
  <c r="E4295" i="1"/>
  <c r="C4295" i="1"/>
  <c r="N4294" i="1"/>
  <c r="K4294" i="1"/>
  <c r="J4294" i="1"/>
  <c r="F4294" i="1"/>
  <c r="E4294" i="1"/>
  <c r="G4294" i="1" s="1"/>
  <c r="C4294" i="1"/>
  <c r="N4293" i="1"/>
  <c r="K4293" i="1"/>
  <c r="J4293" i="1"/>
  <c r="F4293" i="1"/>
  <c r="E4293" i="1"/>
  <c r="G4293" i="1" s="1"/>
  <c r="C4293" i="1"/>
  <c r="N4292" i="1"/>
  <c r="K4292" i="1"/>
  <c r="J4292" i="1"/>
  <c r="F4292" i="1"/>
  <c r="E4292" i="1"/>
  <c r="G4292" i="1" s="1"/>
  <c r="C4292" i="1"/>
  <c r="N4291" i="1"/>
  <c r="K4291" i="1"/>
  <c r="J4291" i="1"/>
  <c r="F4291" i="1"/>
  <c r="E4291" i="1"/>
  <c r="G4291" i="1" s="1"/>
  <c r="C4291" i="1"/>
  <c r="N4290" i="1"/>
  <c r="K4290" i="1"/>
  <c r="J4290" i="1"/>
  <c r="F4290" i="1"/>
  <c r="E4290" i="1"/>
  <c r="C4290" i="1"/>
  <c r="N4289" i="1"/>
  <c r="K4289" i="1"/>
  <c r="J4289" i="1"/>
  <c r="F4289" i="1"/>
  <c r="E4289" i="1"/>
  <c r="G4289" i="1" s="1"/>
  <c r="C4289" i="1"/>
  <c r="N4288" i="1"/>
  <c r="K4288" i="1"/>
  <c r="J4288" i="1"/>
  <c r="F4288" i="1"/>
  <c r="E4288" i="1"/>
  <c r="G4288" i="1" s="1"/>
  <c r="C4288" i="1"/>
  <c r="N4287" i="1"/>
  <c r="K4287" i="1"/>
  <c r="J4287" i="1"/>
  <c r="F4287" i="1"/>
  <c r="E4287" i="1"/>
  <c r="G4287" i="1" s="1"/>
  <c r="C4287" i="1"/>
  <c r="N4286" i="1"/>
  <c r="K4286" i="1"/>
  <c r="J4286" i="1"/>
  <c r="F4286" i="1"/>
  <c r="E4286" i="1"/>
  <c r="C4286" i="1"/>
  <c r="N4285" i="1"/>
  <c r="K4285" i="1"/>
  <c r="J4285" i="1"/>
  <c r="F4285" i="1"/>
  <c r="E4285" i="1"/>
  <c r="G4285" i="1" s="1"/>
  <c r="C4285" i="1"/>
  <c r="N4284" i="1"/>
  <c r="K4284" i="1"/>
  <c r="J4284" i="1"/>
  <c r="F4284" i="1"/>
  <c r="E4284" i="1"/>
  <c r="G4284" i="1" s="1"/>
  <c r="C4284" i="1"/>
  <c r="N4283" i="1"/>
  <c r="K4283" i="1"/>
  <c r="J4283" i="1"/>
  <c r="F4283" i="1"/>
  <c r="E4283" i="1"/>
  <c r="G4283" i="1" s="1"/>
  <c r="C4283" i="1"/>
  <c r="N4282" i="1"/>
  <c r="K4282" i="1"/>
  <c r="J4282" i="1"/>
  <c r="F4282" i="1"/>
  <c r="E4282" i="1"/>
  <c r="C4282" i="1"/>
  <c r="N4281" i="1"/>
  <c r="K4281" i="1"/>
  <c r="J4281" i="1"/>
  <c r="F4281" i="1"/>
  <c r="E4281" i="1"/>
  <c r="G4281" i="1" s="1"/>
  <c r="C4281" i="1"/>
  <c r="N4280" i="1"/>
  <c r="K4280" i="1"/>
  <c r="J4280" i="1"/>
  <c r="F4280" i="1"/>
  <c r="E4280" i="1"/>
  <c r="G4280" i="1" s="1"/>
  <c r="C4280" i="1"/>
  <c r="N4279" i="1"/>
  <c r="K4279" i="1"/>
  <c r="J4279" i="1"/>
  <c r="F4279" i="1"/>
  <c r="E4279" i="1"/>
  <c r="G4279" i="1" s="1"/>
  <c r="C4279" i="1"/>
  <c r="N4278" i="1"/>
  <c r="K4278" i="1"/>
  <c r="J4278" i="1"/>
  <c r="F4278" i="1"/>
  <c r="E4278" i="1"/>
  <c r="G4278" i="1" s="1"/>
  <c r="C4278" i="1"/>
  <c r="N4277" i="1"/>
  <c r="K4277" i="1"/>
  <c r="J4277" i="1"/>
  <c r="F4277" i="1"/>
  <c r="E4277" i="1"/>
  <c r="G4277" i="1" s="1"/>
  <c r="C4277" i="1"/>
  <c r="N4276" i="1"/>
  <c r="K4276" i="1"/>
  <c r="J4276" i="1"/>
  <c r="F4276" i="1"/>
  <c r="E4276" i="1"/>
  <c r="G4276" i="1" s="1"/>
  <c r="C4276" i="1"/>
  <c r="N4275" i="1"/>
  <c r="K4275" i="1"/>
  <c r="J4275" i="1"/>
  <c r="F4275" i="1"/>
  <c r="E4275" i="1"/>
  <c r="G4275" i="1" s="1"/>
  <c r="C4275" i="1"/>
  <c r="N4274" i="1"/>
  <c r="K4274" i="1"/>
  <c r="J4274" i="1"/>
  <c r="F4274" i="1"/>
  <c r="E4274" i="1"/>
  <c r="C4274" i="1"/>
  <c r="N4273" i="1"/>
  <c r="K4273" i="1"/>
  <c r="J4273" i="1"/>
  <c r="F4273" i="1"/>
  <c r="E4273" i="1"/>
  <c r="G4273" i="1" s="1"/>
  <c r="C4273" i="1"/>
  <c r="N4272" i="1"/>
  <c r="K4272" i="1"/>
  <c r="J4272" i="1"/>
  <c r="F4272" i="1"/>
  <c r="E4272" i="1"/>
  <c r="G4272" i="1" s="1"/>
  <c r="C4272" i="1"/>
  <c r="N4271" i="1"/>
  <c r="K4271" i="1"/>
  <c r="J4271" i="1"/>
  <c r="F4271" i="1"/>
  <c r="E4271" i="1"/>
  <c r="G4271" i="1" s="1"/>
  <c r="C4271" i="1"/>
  <c r="N4270" i="1"/>
  <c r="K4270" i="1"/>
  <c r="J4270" i="1"/>
  <c r="F4270" i="1"/>
  <c r="E4270" i="1"/>
  <c r="G4270" i="1" s="1"/>
  <c r="C4270" i="1"/>
  <c r="N4269" i="1"/>
  <c r="K4269" i="1"/>
  <c r="J4269" i="1"/>
  <c r="F4269" i="1"/>
  <c r="E4269" i="1"/>
  <c r="G4269" i="1" s="1"/>
  <c r="C4269" i="1"/>
  <c r="N4268" i="1"/>
  <c r="K4268" i="1"/>
  <c r="J4268" i="1"/>
  <c r="F4268" i="1"/>
  <c r="E4268" i="1"/>
  <c r="G4268" i="1" s="1"/>
  <c r="C4268" i="1"/>
  <c r="N4267" i="1"/>
  <c r="K4267" i="1"/>
  <c r="J4267" i="1"/>
  <c r="F4267" i="1"/>
  <c r="E4267" i="1"/>
  <c r="G4267" i="1" s="1"/>
  <c r="C4267" i="1"/>
  <c r="N4266" i="1"/>
  <c r="K4266" i="1"/>
  <c r="J4266" i="1"/>
  <c r="F4266" i="1"/>
  <c r="E4266" i="1"/>
  <c r="C4266" i="1"/>
  <c r="N4265" i="1"/>
  <c r="K4265" i="1"/>
  <c r="J4265" i="1"/>
  <c r="F4265" i="1"/>
  <c r="E4265" i="1"/>
  <c r="G4265" i="1" s="1"/>
  <c r="C4265" i="1"/>
  <c r="N4264" i="1"/>
  <c r="K4264" i="1"/>
  <c r="J4264" i="1"/>
  <c r="F4264" i="1"/>
  <c r="E4264" i="1"/>
  <c r="G4264" i="1" s="1"/>
  <c r="C4264" i="1"/>
  <c r="N4263" i="1"/>
  <c r="K4263" i="1"/>
  <c r="J4263" i="1"/>
  <c r="F4263" i="1"/>
  <c r="E4263" i="1"/>
  <c r="G4263" i="1" s="1"/>
  <c r="C4263" i="1"/>
  <c r="N4262" i="1"/>
  <c r="K4262" i="1"/>
  <c r="J4262" i="1"/>
  <c r="F4262" i="1"/>
  <c r="E4262" i="1"/>
  <c r="G4262" i="1" s="1"/>
  <c r="C4262" i="1"/>
  <c r="N4261" i="1"/>
  <c r="K4261" i="1"/>
  <c r="J4261" i="1"/>
  <c r="F4261" i="1"/>
  <c r="E4261" i="1"/>
  <c r="G4261" i="1" s="1"/>
  <c r="C4261" i="1"/>
  <c r="N4260" i="1"/>
  <c r="K4260" i="1"/>
  <c r="J4260" i="1"/>
  <c r="F4260" i="1"/>
  <c r="E4260" i="1"/>
  <c r="G4260" i="1" s="1"/>
  <c r="C4260" i="1"/>
  <c r="N4259" i="1"/>
  <c r="K4259" i="1"/>
  <c r="J4259" i="1"/>
  <c r="F4259" i="1"/>
  <c r="E4259" i="1"/>
  <c r="G4259" i="1" s="1"/>
  <c r="C4259" i="1"/>
  <c r="N4258" i="1"/>
  <c r="K4258" i="1"/>
  <c r="J4258" i="1"/>
  <c r="F4258" i="1"/>
  <c r="E4258" i="1"/>
  <c r="C4258" i="1"/>
  <c r="N4257" i="1"/>
  <c r="K4257" i="1"/>
  <c r="J4257" i="1"/>
  <c r="F4257" i="1"/>
  <c r="E4257" i="1"/>
  <c r="G4257" i="1" s="1"/>
  <c r="C4257" i="1"/>
  <c r="N4256" i="1"/>
  <c r="K4256" i="1"/>
  <c r="J4256" i="1"/>
  <c r="F4256" i="1"/>
  <c r="E4256" i="1"/>
  <c r="G4256" i="1" s="1"/>
  <c r="C4256" i="1"/>
  <c r="N4255" i="1"/>
  <c r="K4255" i="1"/>
  <c r="J4255" i="1"/>
  <c r="F4255" i="1"/>
  <c r="E4255" i="1"/>
  <c r="G4255" i="1" s="1"/>
  <c r="C4255" i="1"/>
  <c r="N4254" i="1"/>
  <c r="K4254" i="1"/>
  <c r="J4254" i="1"/>
  <c r="F4254" i="1"/>
  <c r="E4254" i="1"/>
  <c r="G4254" i="1" s="1"/>
  <c r="C4254" i="1"/>
  <c r="N4253" i="1"/>
  <c r="K4253" i="1"/>
  <c r="J4253" i="1"/>
  <c r="F4253" i="1"/>
  <c r="E4253" i="1"/>
  <c r="G4253" i="1" s="1"/>
  <c r="C4253" i="1"/>
  <c r="N4252" i="1"/>
  <c r="K4252" i="1"/>
  <c r="J4252" i="1"/>
  <c r="F4252" i="1"/>
  <c r="E4252" i="1"/>
  <c r="G4252" i="1" s="1"/>
  <c r="C4252" i="1"/>
  <c r="N4251" i="1"/>
  <c r="K4251" i="1"/>
  <c r="J4251" i="1"/>
  <c r="F4251" i="1"/>
  <c r="E4251" i="1"/>
  <c r="G4251" i="1" s="1"/>
  <c r="C4251" i="1"/>
  <c r="N4250" i="1"/>
  <c r="K4250" i="1"/>
  <c r="J4250" i="1"/>
  <c r="F4250" i="1"/>
  <c r="E4250" i="1"/>
  <c r="G4250" i="1" s="1"/>
  <c r="C4250" i="1"/>
  <c r="N4249" i="1"/>
  <c r="K4249" i="1"/>
  <c r="J4249" i="1"/>
  <c r="F4249" i="1"/>
  <c r="E4249" i="1"/>
  <c r="G4249" i="1" s="1"/>
  <c r="C4249" i="1"/>
  <c r="N4248" i="1"/>
  <c r="K4248" i="1"/>
  <c r="J4248" i="1"/>
  <c r="F4248" i="1"/>
  <c r="E4248" i="1"/>
  <c r="G4248" i="1" s="1"/>
  <c r="C4248" i="1"/>
  <c r="N4247" i="1"/>
  <c r="K4247" i="1"/>
  <c r="J4247" i="1"/>
  <c r="F4247" i="1"/>
  <c r="E4247" i="1"/>
  <c r="G4247" i="1" s="1"/>
  <c r="C4247" i="1"/>
  <c r="N4246" i="1"/>
  <c r="K4246" i="1"/>
  <c r="J4246" i="1"/>
  <c r="F4246" i="1"/>
  <c r="E4246" i="1"/>
  <c r="G4246" i="1" s="1"/>
  <c r="C4246" i="1"/>
  <c r="N4245" i="1"/>
  <c r="K4245" i="1"/>
  <c r="J4245" i="1"/>
  <c r="F4245" i="1"/>
  <c r="E4245" i="1"/>
  <c r="G4245" i="1" s="1"/>
  <c r="C4245" i="1"/>
  <c r="N4244" i="1"/>
  <c r="K4244" i="1"/>
  <c r="J4244" i="1"/>
  <c r="F4244" i="1"/>
  <c r="E4244" i="1"/>
  <c r="G4244" i="1" s="1"/>
  <c r="C4244" i="1"/>
  <c r="N4243" i="1"/>
  <c r="K4243" i="1"/>
  <c r="J4243" i="1"/>
  <c r="F4243" i="1"/>
  <c r="E4243" i="1"/>
  <c r="G4243" i="1" s="1"/>
  <c r="C4243" i="1"/>
  <c r="N4242" i="1"/>
  <c r="K4242" i="1"/>
  <c r="J4242" i="1"/>
  <c r="F4242" i="1"/>
  <c r="E4242" i="1"/>
  <c r="G4242" i="1" s="1"/>
  <c r="C4242" i="1"/>
  <c r="N4241" i="1"/>
  <c r="K4241" i="1"/>
  <c r="J4241" i="1"/>
  <c r="F4241" i="1"/>
  <c r="E4241" i="1"/>
  <c r="G4241" i="1" s="1"/>
  <c r="C4241" i="1"/>
  <c r="N4240" i="1"/>
  <c r="K4240" i="1"/>
  <c r="J4240" i="1"/>
  <c r="F4240" i="1"/>
  <c r="E4240" i="1"/>
  <c r="G4240" i="1" s="1"/>
  <c r="C4240" i="1"/>
  <c r="N4239" i="1"/>
  <c r="K4239" i="1"/>
  <c r="J4239" i="1"/>
  <c r="F4239" i="1"/>
  <c r="E4239" i="1"/>
  <c r="G4239" i="1" s="1"/>
  <c r="C4239" i="1"/>
  <c r="N4238" i="1"/>
  <c r="K4238" i="1"/>
  <c r="J4238" i="1"/>
  <c r="F4238" i="1"/>
  <c r="E4238" i="1"/>
  <c r="G4238" i="1" s="1"/>
  <c r="C4238" i="1"/>
  <c r="N4237" i="1"/>
  <c r="K4237" i="1"/>
  <c r="J4237" i="1"/>
  <c r="F4237" i="1"/>
  <c r="E4237" i="1"/>
  <c r="G4237" i="1" s="1"/>
  <c r="C4237" i="1"/>
  <c r="N4236" i="1"/>
  <c r="K4236" i="1"/>
  <c r="J4236" i="1"/>
  <c r="F4236" i="1"/>
  <c r="E4236" i="1"/>
  <c r="G4236" i="1" s="1"/>
  <c r="C4236" i="1"/>
  <c r="N4235" i="1"/>
  <c r="K4235" i="1"/>
  <c r="J4235" i="1"/>
  <c r="F4235" i="1"/>
  <c r="E4235" i="1"/>
  <c r="G4235" i="1" s="1"/>
  <c r="C4235" i="1"/>
  <c r="N4234" i="1"/>
  <c r="K4234" i="1"/>
  <c r="J4234" i="1"/>
  <c r="F4234" i="1"/>
  <c r="E4234" i="1"/>
  <c r="G4234" i="1" s="1"/>
  <c r="C4234" i="1"/>
  <c r="N4233" i="1"/>
  <c r="K4233" i="1"/>
  <c r="J4233" i="1"/>
  <c r="F4233" i="1"/>
  <c r="E4233" i="1"/>
  <c r="G4233" i="1" s="1"/>
  <c r="C4233" i="1"/>
  <c r="N4232" i="1"/>
  <c r="K4232" i="1"/>
  <c r="J4232" i="1"/>
  <c r="F4232" i="1"/>
  <c r="E4232" i="1"/>
  <c r="G4232" i="1" s="1"/>
  <c r="C4232" i="1"/>
  <c r="N4231" i="1"/>
  <c r="K4231" i="1"/>
  <c r="J4231" i="1"/>
  <c r="F4231" i="1"/>
  <c r="E4231" i="1"/>
  <c r="G4231" i="1" s="1"/>
  <c r="C4231" i="1"/>
  <c r="N4230" i="1"/>
  <c r="K4230" i="1"/>
  <c r="J4230" i="1"/>
  <c r="F4230" i="1"/>
  <c r="E4230" i="1"/>
  <c r="G4230" i="1" s="1"/>
  <c r="C4230" i="1"/>
  <c r="N4229" i="1"/>
  <c r="K4229" i="1"/>
  <c r="J4229" i="1"/>
  <c r="F4229" i="1"/>
  <c r="E4229" i="1"/>
  <c r="G4229" i="1" s="1"/>
  <c r="C4229" i="1"/>
  <c r="N4228" i="1"/>
  <c r="K4228" i="1"/>
  <c r="J4228" i="1"/>
  <c r="F4228" i="1"/>
  <c r="E4228" i="1"/>
  <c r="G4228" i="1" s="1"/>
  <c r="C4228" i="1"/>
  <c r="N4227" i="1"/>
  <c r="K4227" i="1"/>
  <c r="J4227" i="1"/>
  <c r="F4227" i="1"/>
  <c r="E4227" i="1"/>
  <c r="G4227" i="1" s="1"/>
  <c r="C4227" i="1"/>
  <c r="N4226" i="1"/>
  <c r="K4226" i="1"/>
  <c r="J4226" i="1"/>
  <c r="F4226" i="1"/>
  <c r="E4226" i="1"/>
  <c r="G4226" i="1" s="1"/>
  <c r="C4226" i="1"/>
  <c r="N4225" i="1"/>
  <c r="K4225" i="1"/>
  <c r="J4225" i="1"/>
  <c r="F4225" i="1"/>
  <c r="E4225" i="1"/>
  <c r="G4225" i="1" s="1"/>
  <c r="C4225" i="1"/>
  <c r="N4224" i="1"/>
  <c r="K4224" i="1"/>
  <c r="J4224" i="1"/>
  <c r="F4224" i="1"/>
  <c r="E4224" i="1"/>
  <c r="G4224" i="1" s="1"/>
  <c r="C4224" i="1"/>
  <c r="N4223" i="1"/>
  <c r="K4223" i="1"/>
  <c r="J4223" i="1"/>
  <c r="F4223" i="1"/>
  <c r="E4223" i="1"/>
  <c r="C4223" i="1"/>
  <c r="N4222" i="1"/>
  <c r="K4222" i="1"/>
  <c r="J4222" i="1"/>
  <c r="F4222" i="1"/>
  <c r="E4222" i="1"/>
  <c r="G4222" i="1" s="1"/>
  <c r="C4222" i="1"/>
  <c r="N4221" i="1"/>
  <c r="K4221" i="1"/>
  <c r="J4221" i="1"/>
  <c r="F4221" i="1"/>
  <c r="E4221" i="1"/>
  <c r="G4221" i="1" s="1"/>
  <c r="C4221" i="1"/>
  <c r="N4220" i="1"/>
  <c r="K4220" i="1"/>
  <c r="J4220" i="1"/>
  <c r="F4220" i="1"/>
  <c r="E4220" i="1"/>
  <c r="G4220" i="1" s="1"/>
  <c r="C4220" i="1"/>
  <c r="N4219" i="1"/>
  <c r="K4219" i="1"/>
  <c r="J4219" i="1"/>
  <c r="F4219" i="1"/>
  <c r="E4219" i="1"/>
  <c r="G4219" i="1" s="1"/>
  <c r="C4219" i="1"/>
  <c r="N4218" i="1"/>
  <c r="K4218" i="1"/>
  <c r="J4218" i="1"/>
  <c r="F4218" i="1"/>
  <c r="E4218" i="1"/>
  <c r="G4218" i="1" s="1"/>
  <c r="C4218" i="1"/>
  <c r="N4217" i="1"/>
  <c r="K4217" i="1"/>
  <c r="J4217" i="1"/>
  <c r="F4217" i="1"/>
  <c r="E4217" i="1"/>
  <c r="G4217" i="1" s="1"/>
  <c r="C4217" i="1"/>
  <c r="N4216" i="1"/>
  <c r="K4216" i="1"/>
  <c r="J4216" i="1"/>
  <c r="F4216" i="1"/>
  <c r="E4216" i="1"/>
  <c r="G4216" i="1" s="1"/>
  <c r="C4216" i="1"/>
  <c r="N4215" i="1"/>
  <c r="K4215" i="1"/>
  <c r="J4215" i="1"/>
  <c r="F4215" i="1"/>
  <c r="E4215" i="1"/>
  <c r="G4215" i="1" s="1"/>
  <c r="C4215" i="1"/>
  <c r="N4214" i="1"/>
  <c r="K4214" i="1"/>
  <c r="J4214" i="1"/>
  <c r="F4214" i="1"/>
  <c r="E4214" i="1"/>
  <c r="G4214" i="1" s="1"/>
  <c r="C4214" i="1"/>
  <c r="N4213" i="1"/>
  <c r="K4213" i="1"/>
  <c r="J4213" i="1"/>
  <c r="F4213" i="1"/>
  <c r="E4213" i="1"/>
  <c r="G4213" i="1" s="1"/>
  <c r="C4213" i="1"/>
  <c r="N4212" i="1"/>
  <c r="K4212" i="1"/>
  <c r="J4212" i="1"/>
  <c r="F4212" i="1"/>
  <c r="E4212" i="1"/>
  <c r="G4212" i="1" s="1"/>
  <c r="C4212" i="1"/>
  <c r="N4211" i="1"/>
  <c r="K4211" i="1"/>
  <c r="J4211" i="1"/>
  <c r="F4211" i="1"/>
  <c r="E4211" i="1"/>
  <c r="G4211" i="1" s="1"/>
  <c r="C4211" i="1"/>
  <c r="N4210" i="1"/>
  <c r="K4210" i="1"/>
  <c r="J4210" i="1"/>
  <c r="F4210" i="1"/>
  <c r="E4210" i="1"/>
  <c r="C4210" i="1"/>
  <c r="N4209" i="1"/>
  <c r="K4209" i="1"/>
  <c r="J4209" i="1"/>
  <c r="F4209" i="1"/>
  <c r="E4209" i="1"/>
  <c r="G4209" i="1" s="1"/>
  <c r="C4209" i="1"/>
  <c r="N4208" i="1"/>
  <c r="K4208" i="1"/>
  <c r="J4208" i="1"/>
  <c r="F4208" i="1"/>
  <c r="E4208" i="1"/>
  <c r="G4208" i="1" s="1"/>
  <c r="C4208" i="1"/>
  <c r="N4207" i="1"/>
  <c r="K4207" i="1"/>
  <c r="J4207" i="1"/>
  <c r="F4207" i="1"/>
  <c r="E4207" i="1"/>
  <c r="G4207" i="1" s="1"/>
  <c r="C4207" i="1"/>
  <c r="N4206" i="1"/>
  <c r="K4206" i="1"/>
  <c r="J4206" i="1"/>
  <c r="F4206" i="1"/>
  <c r="E4206" i="1"/>
  <c r="G4206" i="1" s="1"/>
  <c r="C4206" i="1"/>
  <c r="N4205" i="1"/>
  <c r="K4205" i="1"/>
  <c r="J4205" i="1"/>
  <c r="F4205" i="1"/>
  <c r="E4205" i="1"/>
  <c r="G4205" i="1" s="1"/>
  <c r="C4205" i="1"/>
  <c r="N4204" i="1"/>
  <c r="K4204" i="1"/>
  <c r="J4204" i="1"/>
  <c r="F4204" i="1"/>
  <c r="E4204" i="1"/>
  <c r="G4204" i="1" s="1"/>
  <c r="C4204" i="1"/>
  <c r="N4203" i="1"/>
  <c r="K4203" i="1"/>
  <c r="J4203" i="1"/>
  <c r="F4203" i="1"/>
  <c r="E4203" i="1"/>
  <c r="G4203" i="1" s="1"/>
  <c r="C4203" i="1"/>
  <c r="N4202" i="1"/>
  <c r="K4202" i="1"/>
  <c r="J4202" i="1"/>
  <c r="F4202" i="1"/>
  <c r="E4202" i="1"/>
  <c r="G4202" i="1" s="1"/>
  <c r="C4202" i="1"/>
  <c r="N4201" i="1"/>
  <c r="K4201" i="1"/>
  <c r="J4201" i="1"/>
  <c r="F4201" i="1"/>
  <c r="E4201" i="1"/>
  <c r="G4201" i="1" s="1"/>
  <c r="C4201" i="1"/>
  <c r="N4200" i="1"/>
  <c r="K4200" i="1"/>
  <c r="J4200" i="1"/>
  <c r="F4200" i="1"/>
  <c r="E4200" i="1"/>
  <c r="G4200" i="1" s="1"/>
  <c r="C4200" i="1"/>
  <c r="N4199" i="1"/>
  <c r="K4199" i="1"/>
  <c r="J4199" i="1"/>
  <c r="F4199" i="1"/>
  <c r="E4199" i="1"/>
  <c r="G4199" i="1" s="1"/>
  <c r="C4199" i="1"/>
  <c r="N4198" i="1"/>
  <c r="K4198" i="1"/>
  <c r="J4198" i="1"/>
  <c r="F4198" i="1"/>
  <c r="E4198" i="1"/>
  <c r="G4198" i="1" s="1"/>
  <c r="C4198" i="1"/>
  <c r="N4197" i="1"/>
  <c r="K4197" i="1"/>
  <c r="J4197" i="1"/>
  <c r="F4197" i="1"/>
  <c r="E4197" i="1"/>
  <c r="G4197" i="1" s="1"/>
  <c r="C4197" i="1"/>
  <c r="N4196" i="1"/>
  <c r="K4196" i="1"/>
  <c r="J4196" i="1"/>
  <c r="F4196" i="1"/>
  <c r="E4196" i="1"/>
  <c r="G4196" i="1" s="1"/>
  <c r="C4196" i="1"/>
  <c r="N4195" i="1"/>
  <c r="K4195" i="1"/>
  <c r="J4195" i="1"/>
  <c r="F4195" i="1"/>
  <c r="E4195" i="1"/>
  <c r="G4195" i="1" s="1"/>
  <c r="C4195" i="1"/>
  <c r="N4194" i="1"/>
  <c r="K4194" i="1"/>
  <c r="J4194" i="1"/>
  <c r="F4194" i="1"/>
  <c r="E4194" i="1"/>
  <c r="G4194" i="1" s="1"/>
  <c r="C4194" i="1"/>
  <c r="N4193" i="1"/>
  <c r="K4193" i="1"/>
  <c r="J4193" i="1"/>
  <c r="F4193" i="1"/>
  <c r="E4193" i="1"/>
  <c r="G4193" i="1" s="1"/>
  <c r="C4193" i="1"/>
  <c r="N4192" i="1"/>
  <c r="K4192" i="1"/>
  <c r="J4192" i="1"/>
  <c r="F4192" i="1"/>
  <c r="E4192" i="1"/>
  <c r="G4192" i="1" s="1"/>
  <c r="C4192" i="1"/>
  <c r="N4191" i="1"/>
  <c r="K4191" i="1"/>
  <c r="J4191" i="1"/>
  <c r="F4191" i="1"/>
  <c r="E4191" i="1"/>
  <c r="C4191" i="1"/>
  <c r="N4190" i="1"/>
  <c r="K4190" i="1"/>
  <c r="J4190" i="1"/>
  <c r="F4190" i="1"/>
  <c r="E4190" i="1"/>
  <c r="G4190" i="1" s="1"/>
  <c r="C4190" i="1"/>
  <c r="N4189" i="1"/>
  <c r="K4189" i="1"/>
  <c r="J4189" i="1"/>
  <c r="F4189" i="1"/>
  <c r="E4189" i="1"/>
  <c r="G4189" i="1" s="1"/>
  <c r="C4189" i="1"/>
  <c r="N4188" i="1"/>
  <c r="K4188" i="1"/>
  <c r="J4188" i="1"/>
  <c r="F4188" i="1"/>
  <c r="E4188" i="1"/>
  <c r="G4188" i="1" s="1"/>
  <c r="C4188" i="1"/>
  <c r="N4187" i="1"/>
  <c r="K4187" i="1"/>
  <c r="J4187" i="1"/>
  <c r="F4187" i="1"/>
  <c r="E4187" i="1"/>
  <c r="G4187" i="1" s="1"/>
  <c r="C4187" i="1"/>
  <c r="N4186" i="1"/>
  <c r="K4186" i="1"/>
  <c r="J4186" i="1"/>
  <c r="F4186" i="1"/>
  <c r="E4186" i="1"/>
  <c r="G4186" i="1" s="1"/>
  <c r="C4186" i="1"/>
  <c r="N4185" i="1"/>
  <c r="K4185" i="1"/>
  <c r="J4185" i="1"/>
  <c r="F4185" i="1"/>
  <c r="E4185" i="1"/>
  <c r="G4185" i="1" s="1"/>
  <c r="C4185" i="1"/>
  <c r="N4184" i="1"/>
  <c r="K4184" i="1"/>
  <c r="J4184" i="1"/>
  <c r="F4184" i="1"/>
  <c r="E4184" i="1"/>
  <c r="G4184" i="1" s="1"/>
  <c r="C4184" i="1"/>
  <c r="N4183" i="1"/>
  <c r="K4183" i="1"/>
  <c r="J4183" i="1"/>
  <c r="F4183" i="1"/>
  <c r="E4183" i="1"/>
  <c r="G4183" i="1" s="1"/>
  <c r="C4183" i="1"/>
  <c r="N4182" i="1"/>
  <c r="K4182" i="1"/>
  <c r="J4182" i="1"/>
  <c r="F4182" i="1"/>
  <c r="E4182" i="1"/>
  <c r="G4182" i="1" s="1"/>
  <c r="C4182" i="1"/>
  <c r="N4181" i="1"/>
  <c r="K4181" i="1"/>
  <c r="J4181" i="1"/>
  <c r="F4181" i="1"/>
  <c r="E4181" i="1"/>
  <c r="G4181" i="1" s="1"/>
  <c r="C4181" i="1"/>
  <c r="N4180" i="1"/>
  <c r="K4180" i="1"/>
  <c r="J4180" i="1"/>
  <c r="F4180" i="1"/>
  <c r="E4180" i="1"/>
  <c r="G4180" i="1" s="1"/>
  <c r="C4180" i="1"/>
  <c r="N4179" i="1"/>
  <c r="K4179" i="1"/>
  <c r="J4179" i="1"/>
  <c r="F4179" i="1"/>
  <c r="E4179" i="1"/>
  <c r="G4179" i="1" s="1"/>
  <c r="C4179" i="1"/>
  <c r="N4178" i="1"/>
  <c r="K4178" i="1"/>
  <c r="J4178" i="1"/>
  <c r="F4178" i="1"/>
  <c r="E4178" i="1"/>
  <c r="G4178" i="1" s="1"/>
  <c r="C4178" i="1"/>
  <c r="N4177" i="1"/>
  <c r="K4177" i="1"/>
  <c r="J4177" i="1"/>
  <c r="F4177" i="1"/>
  <c r="E4177" i="1"/>
  <c r="G4177" i="1" s="1"/>
  <c r="C4177" i="1"/>
  <c r="N4176" i="1"/>
  <c r="K4176" i="1"/>
  <c r="J4176" i="1"/>
  <c r="F4176" i="1"/>
  <c r="E4176" i="1"/>
  <c r="G4176" i="1" s="1"/>
  <c r="C4176" i="1"/>
  <c r="N4175" i="1"/>
  <c r="K4175" i="1"/>
  <c r="J4175" i="1"/>
  <c r="F4175" i="1"/>
  <c r="E4175" i="1"/>
  <c r="G4175" i="1" s="1"/>
  <c r="C4175" i="1"/>
  <c r="N4174" i="1"/>
  <c r="K4174" i="1"/>
  <c r="J4174" i="1"/>
  <c r="F4174" i="1"/>
  <c r="E4174" i="1"/>
  <c r="G4174" i="1" s="1"/>
  <c r="C4174" i="1"/>
  <c r="N4173" i="1"/>
  <c r="K4173" i="1"/>
  <c r="J4173" i="1"/>
  <c r="F4173" i="1"/>
  <c r="E4173" i="1"/>
  <c r="G4173" i="1" s="1"/>
  <c r="C4173" i="1"/>
  <c r="N4172" i="1"/>
  <c r="K4172" i="1"/>
  <c r="J4172" i="1"/>
  <c r="F4172" i="1"/>
  <c r="E4172" i="1"/>
  <c r="G4172" i="1" s="1"/>
  <c r="C4172" i="1"/>
  <c r="N4171" i="1"/>
  <c r="K4171" i="1"/>
  <c r="J4171" i="1"/>
  <c r="F4171" i="1"/>
  <c r="E4171" i="1"/>
  <c r="G4171" i="1" s="1"/>
  <c r="C4171" i="1"/>
  <c r="N4170" i="1"/>
  <c r="K4170" i="1"/>
  <c r="J4170" i="1"/>
  <c r="F4170" i="1"/>
  <c r="E4170" i="1"/>
  <c r="G4170" i="1" s="1"/>
  <c r="C4170" i="1"/>
  <c r="N4169" i="1"/>
  <c r="K4169" i="1"/>
  <c r="J4169" i="1"/>
  <c r="F4169" i="1"/>
  <c r="E4169" i="1"/>
  <c r="G4169" i="1" s="1"/>
  <c r="C4169" i="1"/>
  <c r="N4168" i="1"/>
  <c r="K4168" i="1"/>
  <c r="J4168" i="1"/>
  <c r="F4168" i="1"/>
  <c r="E4168" i="1"/>
  <c r="G4168" i="1" s="1"/>
  <c r="C4168" i="1"/>
  <c r="N4167" i="1"/>
  <c r="K4167" i="1"/>
  <c r="J4167" i="1"/>
  <c r="F4167" i="1"/>
  <c r="E4167" i="1"/>
  <c r="G4167" i="1" s="1"/>
  <c r="C4167" i="1"/>
  <c r="N4166" i="1"/>
  <c r="K4166" i="1"/>
  <c r="J4166" i="1"/>
  <c r="F4166" i="1"/>
  <c r="E4166" i="1"/>
  <c r="G4166" i="1" s="1"/>
  <c r="C4166" i="1"/>
  <c r="N4165" i="1"/>
  <c r="K4165" i="1"/>
  <c r="J4165" i="1"/>
  <c r="F4165" i="1"/>
  <c r="E4165" i="1"/>
  <c r="G4165" i="1" s="1"/>
  <c r="C4165" i="1"/>
  <c r="N4164" i="1"/>
  <c r="K4164" i="1"/>
  <c r="J4164" i="1"/>
  <c r="F4164" i="1"/>
  <c r="E4164" i="1"/>
  <c r="G4164" i="1" s="1"/>
  <c r="C4164" i="1"/>
  <c r="N4163" i="1"/>
  <c r="K4163" i="1"/>
  <c r="J4163" i="1"/>
  <c r="F4163" i="1"/>
  <c r="E4163" i="1"/>
  <c r="G4163" i="1" s="1"/>
  <c r="C4163" i="1"/>
  <c r="N4162" i="1"/>
  <c r="K4162" i="1"/>
  <c r="J4162" i="1"/>
  <c r="F4162" i="1"/>
  <c r="E4162" i="1"/>
  <c r="G4162" i="1" s="1"/>
  <c r="C4162" i="1"/>
  <c r="N4161" i="1"/>
  <c r="K4161" i="1"/>
  <c r="J4161" i="1"/>
  <c r="F4161" i="1"/>
  <c r="E4161" i="1"/>
  <c r="G4161" i="1" s="1"/>
  <c r="C4161" i="1"/>
  <c r="N4160" i="1"/>
  <c r="K4160" i="1"/>
  <c r="J4160" i="1"/>
  <c r="F4160" i="1"/>
  <c r="E4160" i="1"/>
  <c r="G4160" i="1" s="1"/>
  <c r="C4160" i="1"/>
  <c r="N4159" i="1"/>
  <c r="K4159" i="1"/>
  <c r="J4159" i="1"/>
  <c r="F4159" i="1"/>
  <c r="E4159" i="1"/>
  <c r="G4159" i="1" s="1"/>
  <c r="C4159" i="1"/>
  <c r="N4158" i="1"/>
  <c r="K4158" i="1"/>
  <c r="J4158" i="1"/>
  <c r="F4158" i="1"/>
  <c r="E4158" i="1"/>
  <c r="G4158" i="1" s="1"/>
  <c r="C4158" i="1"/>
  <c r="N4157" i="1"/>
  <c r="K4157" i="1"/>
  <c r="J4157" i="1"/>
  <c r="F4157" i="1"/>
  <c r="E4157" i="1"/>
  <c r="G4157" i="1" s="1"/>
  <c r="C4157" i="1"/>
  <c r="N4156" i="1"/>
  <c r="K4156" i="1"/>
  <c r="J4156" i="1"/>
  <c r="F4156" i="1"/>
  <c r="E4156" i="1"/>
  <c r="G4156" i="1" s="1"/>
  <c r="C4156" i="1"/>
  <c r="N4155" i="1"/>
  <c r="K4155" i="1"/>
  <c r="J4155" i="1"/>
  <c r="F4155" i="1"/>
  <c r="E4155" i="1"/>
  <c r="G4155" i="1" s="1"/>
  <c r="C4155" i="1"/>
  <c r="N4154" i="1"/>
  <c r="K4154" i="1"/>
  <c r="J4154" i="1"/>
  <c r="F4154" i="1"/>
  <c r="E4154" i="1"/>
  <c r="G4154" i="1" s="1"/>
  <c r="C4154" i="1"/>
  <c r="N4153" i="1"/>
  <c r="K4153" i="1"/>
  <c r="J4153" i="1"/>
  <c r="F4153" i="1"/>
  <c r="E4153" i="1"/>
  <c r="G4153" i="1" s="1"/>
  <c r="C4153" i="1"/>
  <c r="N4152" i="1"/>
  <c r="K4152" i="1"/>
  <c r="J4152" i="1"/>
  <c r="F4152" i="1"/>
  <c r="E4152" i="1"/>
  <c r="G4152" i="1" s="1"/>
  <c r="C4152" i="1"/>
  <c r="N4151" i="1"/>
  <c r="K4151" i="1"/>
  <c r="J4151" i="1"/>
  <c r="F4151" i="1"/>
  <c r="E4151" i="1"/>
  <c r="C4151" i="1"/>
  <c r="N4150" i="1"/>
  <c r="K4150" i="1"/>
  <c r="J4150" i="1"/>
  <c r="F4150" i="1"/>
  <c r="E4150" i="1"/>
  <c r="G4150" i="1" s="1"/>
  <c r="C4150" i="1"/>
  <c r="N4149" i="1"/>
  <c r="K4149" i="1"/>
  <c r="J4149" i="1"/>
  <c r="F4149" i="1"/>
  <c r="E4149" i="1"/>
  <c r="G4149" i="1" s="1"/>
  <c r="C4149" i="1"/>
  <c r="N4148" i="1"/>
  <c r="K4148" i="1"/>
  <c r="J4148" i="1"/>
  <c r="F4148" i="1"/>
  <c r="E4148" i="1"/>
  <c r="G4148" i="1" s="1"/>
  <c r="C4148" i="1"/>
  <c r="N4147" i="1"/>
  <c r="K4147" i="1"/>
  <c r="J4147" i="1"/>
  <c r="F4147" i="1"/>
  <c r="E4147" i="1"/>
  <c r="G4147" i="1" s="1"/>
  <c r="C4147" i="1"/>
  <c r="N4146" i="1"/>
  <c r="K4146" i="1"/>
  <c r="J4146" i="1"/>
  <c r="F4146" i="1"/>
  <c r="E4146" i="1"/>
  <c r="G4146" i="1" s="1"/>
  <c r="C4146" i="1"/>
  <c r="N4145" i="1"/>
  <c r="K4145" i="1"/>
  <c r="J4145" i="1"/>
  <c r="F4145" i="1"/>
  <c r="E4145" i="1"/>
  <c r="G4145" i="1" s="1"/>
  <c r="C4145" i="1"/>
  <c r="N4144" i="1"/>
  <c r="K4144" i="1"/>
  <c r="J4144" i="1"/>
  <c r="F4144" i="1"/>
  <c r="E4144" i="1"/>
  <c r="G4144" i="1" s="1"/>
  <c r="C4144" i="1"/>
  <c r="N4143" i="1"/>
  <c r="K4143" i="1"/>
  <c r="J4143" i="1"/>
  <c r="F4143" i="1"/>
  <c r="E4143" i="1"/>
  <c r="G4143" i="1" s="1"/>
  <c r="C4143" i="1"/>
  <c r="N4142" i="1"/>
  <c r="K4142" i="1"/>
  <c r="J4142" i="1"/>
  <c r="F4142" i="1"/>
  <c r="E4142" i="1"/>
  <c r="G4142" i="1" s="1"/>
  <c r="C4142" i="1"/>
  <c r="N4141" i="1"/>
  <c r="K4141" i="1"/>
  <c r="J4141" i="1"/>
  <c r="F4141" i="1"/>
  <c r="E4141" i="1"/>
  <c r="G4141" i="1" s="1"/>
  <c r="C4141" i="1"/>
  <c r="N4140" i="1"/>
  <c r="K4140" i="1"/>
  <c r="J4140" i="1"/>
  <c r="F4140" i="1"/>
  <c r="E4140" i="1"/>
  <c r="G4140" i="1" s="1"/>
  <c r="C4140" i="1"/>
  <c r="N4139" i="1"/>
  <c r="K4139" i="1"/>
  <c r="J4139" i="1"/>
  <c r="F4139" i="1"/>
  <c r="E4139" i="1"/>
  <c r="G4139" i="1" s="1"/>
  <c r="C4139" i="1"/>
  <c r="N4138" i="1"/>
  <c r="K4138" i="1"/>
  <c r="J4138" i="1"/>
  <c r="F4138" i="1"/>
  <c r="E4138" i="1"/>
  <c r="G4138" i="1" s="1"/>
  <c r="C4138" i="1"/>
  <c r="N4137" i="1"/>
  <c r="K4137" i="1"/>
  <c r="J4137" i="1"/>
  <c r="F4137" i="1"/>
  <c r="E4137" i="1"/>
  <c r="G4137" i="1" s="1"/>
  <c r="C4137" i="1"/>
  <c r="N4136" i="1"/>
  <c r="K4136" i="1"/>
  <c r="J4136" i="1"/>
  <c r="F4136" i="1"/>
  <c r="E4136" i="1"/>
  <c r="G4136" i="1" s="1"/>
  <c r="C4136" i="1"/>
  <c r="N4135" i="1"/>
  <c r="K4135" i="1"/>
  <c r="J4135" i="1"/>
  <c r="F4135" i="1"/>
  <c r="E4135" i="1"/>
  <c r="G4135" i="1" s="1"/>
  <c r="C4135" i="1"/>
  <c r="N4134" i="1"/>
  <c r="K4134" i="1"/>
  <c r="J4134" i="1"/>
  <c r="F4134" i="1"/>
  <c r="E4134" i="1"/>
  <c r="G4134" i="1" s="1"/>
  <c r="C4134" i="1"/>
  <c r="N4133" i="1"/>
  <c r="K4133" i="1"/>
  <c r="J4133" i="1"/>
  <c r="F4133" i="1"/>
  <c r="E4133" i="1"/>
  <c r="G4133" i="1" s="1"/>
  <c r="C4133" i="1"/>
  <c r="N4132" i="1"/>
  <c r="K4132" i="1"/>
  <c r="J4132" i="1"/>
  <c r="F4132" i="1"/>
  <c r="E4132" i="1"/>
  <c r="G4132" i="1" s="1"/>
  <c r="C4132" i="1"/>
  <c r="N4131" i="1"/>
  <c r="K4131" i="1"/>
  <c r="J4131" i="1"/>
  <c r="F4131" i="1"/>
  <c r="E4131" i="1"/>
  <c r="G4131" i="1" s="1"/>
  <c r="C4131" i="1"/>
  <c r="N4130" i="1"/>
  <c r="K4130" i="1"/>
  <c r="J4130" i="1"/>
  <c r="F4130" i="1"/>
  <c r="E4130" i="1"/>
  <c r="G4130" i="1" s="1"/>
  <c r="C4130" i="1"/>
  <c r="N4129" i="1"/>
  <c r="K4129" i="1"/>
  <c r="J4129" i="1"/>
  <c r="F4129" i="1"/>
  <c r="E4129" i="1"/>
  <c r="G4129" i="1" s="1"/>
  <c r="C4129" i="1"/>
  <c r="N4128" i="1"/>
  <c r="K4128" i="1"/>
  <c r="J4128" i="1"/>
  <c r="F4128" i="1"/>
  <c r="E4128" i="1"/>
  <c r="G4128" i="1" s="1"/>
  <c r="C4128" i="1"/>
  <c r="N4127" i="1"/>
  <c r="K4127" i="1"/>
  <c r="J4127" i="1"/>
  <c r="F4127" i="1"/>
  <c r="E4127" i="1"/>
  <c r="G4127" i="1" s="1"/>
  <c r="C4127" i="1"/>
  <c r="N4126" i="1"/>
  <c r="K4126" i="1"/>
  <c r="J4126" i="1"/>
  <c r="F4126" i="1"/>
  <c r="E4126" i="1"/>
  <c r="G4126" i="1" s="1"/>
  <c r="C4126" i="1"/>
  <c r="N4125" i="1"/>
  <c r="K4125" i="1"/>
  <c r="J4125" i="1"/>
  <c r="F4125" i="1"/>
  <c r="E4125" i="1"/>
  <c r="G4125" i="1" s="1"/>
  <c r="C4125" i="1"/>
  <c r="N4124" i="1"/>
  <c r="K4124" i="1"/>
  <c r="J4124" i="1"/>
  <c r="F4124" i="1"/>
  <c r="E4124" i="1"/>
  <c r="G4124" i="1" s="1"/>
  <c r="C4124" i="1"/>
  <c r="N4123" i="1"/>
  <c r="K4123" i="1"/>
  <c r="J4123" i="1"/>
  <c r="F4123" i="1"/>
  <c r="E4123" i="1"/>
  <c r="G4123" i="1" s="1"/>
  <c r="C4123" i="1"/>
  <c r="N4122" i="1"/>
  <c r="K4122" i="1"/>
  <c r="J4122" i="1"/>
  <c r="F4122" i="1"/>
  <c r="E4122" i="1"/>
  <c r="G4122" i="1" s="1"/>
  <c r="C4122" i="1"/>
  <c r="N4121" i="1"/>
  <c r="K4121" i="1"/>
  <c r="J4121" i="1"/>
  <c r="F4121" i="1"/>
  <c r="E4121" i="1"/>
  <c r="G4121" i="1" s="1"/>
  <c r="C4121" i="1"/>
  <c r="N4120" i="1"/>
  <c r="K4120" i="1"/>
  <c r="J4120" i="1"/>
  <c r="F4120" i="1"/>
  <c r="E4120" i="1"/>
  <c r="G4120" i="1" s="1"/>
  <c r="C4120" i="1"/>
  <c r="N4119" i="1"/>
  <c r="K4119" i="1"/>
  <c r="J4119" i="1"/>
  <c r="F4119" i="1"/>
  <c r="E4119" i="1"/>
  <c r="G4119" i="1" s="1"/>
  <c r="C4119" i="1"/>
  <c r="N4118" i="1"/>
  <c r="K4118" i="1"/>
  <c r="J4118" i="1"/>
  <c r="F4118" i="1"/>
  <c r="E4118" i="1"/>
  <c r="G4118" i="1" s="1"/>
  <c r="C4118" i="1"/>
  <c r="N4117" i="1"/>
  <c r="K4117" i="1"/>
  <c r="J4117" i="1"/>
  <c r="F4117" i="1"/>
  <c r="E4117" i="1"/>
  <c r="G4117" i="1" s="1"/>
  <c r="C4117" i="1"/>
  <c r="N4116" i="1"/>
  <c r="K4116" i="1"/>
  <c r="J4116" i="1"/>
  <c r="F4116" i="1"/>
  <c r="E4116" i="1"/>
  <c r="G4116" i="1" s="1"/>
  <c r="C4116" i="1"/>
  <c r="N4115" i="1"/>
  <c r="K4115" i="1"/>
  <c r="J4115" i="1"/>
  <c r="F4115" i="1"/>
  <c r="E4115" i="1"/>
  <c r="G4115" i="1" s="1"/>
  <c r="C4115" i="1"/>
  <c r="N4114" i="1"/>
  <c r="K4114" i="1"/>
  <c r="J4114" i="1"/>
  <c r="F4114" i="1"/>
  <c r="E4114" i="1"/>
  <c r="G4114" i="1" s="1"/>
  <c r="C4114" i="1"/>
  <c r="N4113" i="1"/>
  <c r="K4113" i="1"/>
  <c r="J4113" i="1"/>
  <c r="F4113" i="1"/>
  <c r="E4113" i="1"/>
  <c r="G4113" i="1" s="1"/>
  <c r="C4113" i="1"/>
  <c r="N4112" i="1"/>
  <c r="K4112" i="1"/>
  <c r="J4112" i="1"/>
  <c r="F4112" i="1"/>
  <c r="E4112" i="1"/>
  <c r="G4112" i="1" s="1"/>
  <c r="C4112" i="1"/>
  <c r="N4111" i="1"/>
  <c r="K4111" i="1"/>
  <c r="J4111" i="1"/>
  <c r="F4111" i="1"/>
  <c r="E4111" i="1"/>
  <c r="G4111" i="1" s="1"/>
  <c r="C4111" i="1"/>
  <c r="N4110" i="1"/>
  <c r="K4110" i="1"/>
  <c r="J4110" i="1"/>
  <c r="F4110" i="1"/>
  <c r="E4110" i="1"/>
  <c r="G4110" i="1" s="1"/>
  <c r="C4110" i="1"/>
  <c r="N4109" i="1"/>
  <c r="K4109" i="1"/>
  <c r="J4109" i="1"/>
  <c r="F4109" i="1"/>
  <c r="E4109" i="1"/>
  <c r="G4109" i="1" s="1"/>
  <c r="C4109" i="1"/>
  <c r="N4108" i="1"/>
  <c r="K4108" i="1"/>
  <c r="J4108" i="1"/>
  <c r="F4108" i="1"/>
  <c r="E4108" i="1"/>
  <c r="G4108" i="1" s="1"/>
  <c r="C4108" i="1"/>
  <c r="N4107" i="1"/>
  <c r="K4107" i="1"/>
  <c r="J4107" i="1"/>
  <c r="F4107" i="1"/>
  <c r="E4107" i="1"/>
  <c r="G4107" i="1" s="1"/>
  <c r="C4107" i="1"/>
  <c r="N4106" i="1"/>
  <c r="K4106" i="1"/>
  <c r="J4106" i="1"/>
  <c r="F4106" i="1"/>
  <c r="E4106" i="1"/>
  <c r="G4106" i="1" s="1"/>
  <c r="C4106" i="1"/>
  <c r="N4105" i="1"/>
  <c r="K4105" i="1"/>
  <c r="J4105" i="1"/>
  <c r="F4105" i="1"/>
  <c r="E4105" i="1"/>
  <c r="G4105" i="1" s="1"/>
  <c r="C4105" i="1"/>
  <c r="N4104" i="1"/>
  <c r="K4104" i="1"/>
  <c r="J4104" i="1"/>
  <c r="F4104" i="1"/>
  <c r="E4104" i="1"/>
  <c r="G4104" i="1" s="1"/>
  <c r="C4104" i="1"/>
  <c r="N4103" i="1"/>
  <c r="K4103" i="1"/>
  <c r="J4103" i="1"/>
  <c r="F4103" i="1"/>
  <c r="E4103" i="1"/>
  <c r="G4103" i="1" s="1"/>
  <c r="C4103" i="1"/>
  <c r="N4102" i="1"/>
  <c r="K4102" i="1"/>
  <c r="J4102" i="1"/>
  <c r="F4102" i="1"/>
  <c r="E4102" i="1"/>
  <c r="G4102" i="1" s="1"/>
  <c r="C4102" i="1"/>
  <c r="N4101" i="1"/>
  <c r="K4101" i="1"/>
  <c r="J4101" i="1"/>
  <c r="F4101" i="1"/>
  <c r="E4101" i="1"/>
  <c r="G4101" i="1" s="1"/>
  <c r="C4101" i="1"/>
  <c r="N4100" i="1"/>
  <c r="K4100" i="1"/>
  <c r="J4100" i="1"/>
  <c r="F4100" i="1"/>
  <c r="E4100" i="1"/>
  <c r="G4100" i="1" s="1"/>
  <c r="C4100" i="1"/>
  <c r="N4099" i="1"/>
  <c r="K4099" i="1"/>
  <c r="J4099" i="1"/>
  <c r="F4099" i="1"/>
  <c r="E4099" i="1"/>
  <c r="G4099" i="1" s="1"/>
  <c r="C4099" i="1"/>
  <c r="N4098" i="1"/>
  <c r="K4098" i="1"/>
  <c r="J4098" i="1"/>
  <c r="F4098" i="1"/>
  <c r="E4098" i="1"/>
  <c r="G4098" i="1" s="1"/>
  <c r="C4098" i="1"/>
  <c r="N4097" i="1"/>
  <c r="K4097" i="1"/>
  <c r="J4097" i="1"/>
  <c r="F4097" i="1"/>
  <c r="E4097" i="1"/>
  <c r="G4097" i="1" s="1"/>
  <c r="C4097" i="1"/>
  <c r="N4096" i="1"/>
  <c r="K4096" i="1"/>
  <c r="J4096" i="1"/>
  <c r="F4096" i="1"/>
  <c r="E4096" i="1"/>
  <c r="G4096" i="1" s="1"/>
  <c r="C4096" i="1"/>
  <c r="N4095" i="1"/>
  <c r="K4095" i="1"/>
  <c r="J4095" i="1"/>
  <c r="F4095" i="1"/>
  <c r="E4095" i="1"/>
  <c r="C4095" i="1"/>
  <c r="N4094" i="1"/>
  <c r="K4094" i="1"/>
  <c r="J4094" i="1"/>
  <c r="F4094" i="1"/>
  <c r="E4094" i="1"/>
  <c r="G4094" i="1" s="1"/>
  <c r="C4094" i="1"/>
  <c r="N4093" i="1"/>
  <c r="K4093" i="1"/>
  <c r="J4093" i="1"/>
  <c r="F4093" i="1"/>
  <c r="E4093" i="1"/>
  <c r="G4093" i="1" s="1"/>
  <c r="C4093" i="1"/>
  <c r="N4092" i="1"/>
  <c r="K4092" i="1"/>
  <c r="J4092" i="1"/>
  <c r="F4092" i="1"/>
  <c r="E4092" i="1"/>
  <c r="G4092" i="1" s="1"/>
  <c r="C4092" i="1"/>
  <c r="N4091" i="1"/>
  <c r="K4091" i="1"/>
  <c r="J4091" i="1"/>
  <c r="F4091" i="1"/>
  <c r="E4091" i="1"/>
  <c r="G4091" i="1" s="1"/>
  <c r="C4091" i="1"/>
  <c r="N4090" i="1"/>
  <c r="K4090" i="1"/>
  <c r="J4090" i="1"/>
  <c r="F4090" i="1"/>
  <c r="E4090" i="1"/>
  <c r="G4090" i="1" s="1"/>
  <c r="C4090" i="1"/>
  <c r="N4089" i="1"/>
  <c r="K4089" i="1"/>
  <c r="J4089" i="1"/>
  <c r="F4089" i="1"/>
  <c r="E4089" i="1"/>
  <c r="G4089" i="1" s="1"/>
  <c r="C4089" i="1"/>
  <c r="N4088" i="1"/>
  <c r="K4088" i="1"/>
  <c r="J4088" i="1"/>
  <c r="F4088" i="1"/>
  <c r="E4088" i="1"/>
  <c r="G4088" i="1" s="1"/>
  <c r="C4088" i="1"/>
  <c r="N4087" i="1"/>
  <c r="K4087" i="1"/>
  <c r="J4087" i="1"/>
  <c r="F4087" i="1"/>
  <c r="E4087" i="1"/>
  <c r="G4087" i="1" s="1"/>
  <c r="C4087" i="1"/>
  <c r="N4086" i="1"/>
  <c r="K4086" i="1"/>
  <c r="J4086" i="1"/>
  <c r="F4086" i="1"/>
  <c r="E4086" i="1"/>
  <c r="G4086" i="1" s="1"/>
  <c r="C4086" i="1"/>
  <c r="N4085" i="1"/>
  <c r="K4085" i="1"/>
  <c r="J4085" i="1"/>
  <c r="F4085" i="1"/>
  <c r="E4085" i="1"/>
  <c r="G4085" i="1" s="1"/>
  <c r="C4085" i="1"/>
  <c r="N4084" i="1"/>
  <c r="K4084" i="1"/>
  <c r="J4084" i="1"/>
  <c r="F4084" i="1"/>
  <c r="E4084" i="1"/>
  <c r="G4084" i="1" s="1"/>
  <c r="C4084" i="1"/>
  <c r="N4083" i="1"/>
  <c r="K4083" i="1"/>
  <c r="J4083" i="1"/>
  <c r="F4083" i="1"/>
  <c r="E4083" i="1"/>
  <c r="G4083" i="1" s="1"/>
  <c r="C4083" i="1"/>
  <c r="N4082" i="1"/>
  <c r="K4082" i="1"/>
  <c r="J4082" i="1"/>
  <c r="F4082" i="1"/>
  <c r="E4082" i="1"/>
  <c r="C4082" i="1"/>
  <c r="N4081" i="1"/>
  <c r="K4081" i="1"/>
  <c r="J4081" i="1"/>
  <c r="F4081" i="1"/>
  <c r="E4081" i="1"/>
  <c r="G4081" i="1" s="1"/>
  <c r="C4081" i="1"/>
  <c r="N4080" i="1"/>
  <c r="K4080" i="1"/>
  <c r="J4080" i="1"/>
  <c r="F4080" i="1"/>
  <c r="E4080" i="1"/>
  <c r="G4080" i="1" s="1"/>
  <c r="C4080" i="1"/>
  <c r="N4079" i="1"/>
  <c r="K4079" i="1"/>
  <c r="J4079" i="1"/>
  <c r="F4079" i="1"/>
  <c r="E4079" i="1"/>
  <c r="G4079" i="1" s="1"/>
  <c r="C4079" i="1"/>
  <c r="N4078" i="1"/>
  <c r="K4078" i="1"/>
  <c r="J4078" i="1"/>
  <c r="F4078" i="1"/>
  <c r="E4078" i="1"/>
  <c r="G4078" i="1" s="1"/>
  <c r="C4078" i="1"/>
  <c r="N4077" i="1"/>
  <c r="K4077" i="1"/>
  <c r="J4077" i="1"/>
  <c r="F4077" i="1"/>
  <c r="E4077" i="1"/>
  <c r="G4077" i="1" s="1"/>
  <c r="C4077" i="1"/>
  <c r="N4076" i="1"/>
  <c r="K4076" i="1"/>
  <c r="J4076" i="1"/>
  <c r="F4076" i="1"/>
  <c r="E4076" i="1"/>
  <c r="G4076" i="1" s="1"/>
  <c r="C4076" i="1"/>
  <c r="N4075" i="1"/>
  <c r="K4075" i="1"/>
  <c r="J4075" i="1"/>
  <c r="F4075" i="1"/>
  <c r="E4075" i="1"/>
  <c r="G4075" i="1" s="1"/>
  <c r="C4075" i="1"/>
  <c r="N4074" i="1"/>
  <c r="K4074" i="1"/>
  <c r="J4074" i="1"/>
  <c r="F4074" i="1"/>
  <c r="E4074" i="1"/>
  <c r="G4074" i="1" s="1"/>
  <c r="C4074" i="1"/>
  <c r="N4073" i="1"/>
  <c r="K4073" i="1"/>
  <c r="J4073" i="1"/>
  <c r="F4073" i="1"/>
  <c r="E4073" i="1"/>
  <c r="G4073" i="1" s="1"/>
  <c r="C4073" i="1"/>
  <c r="N4072" i="1"/>
  <c r="K4072" i="1"/>
  <c r="J4072" i="1"/>
  <c r="F4072" i="1"/>
  <c r="E4072" i="1"/>
  <c r="G4072" i="1" s="1"/>
  <c r="C4072" i="1"/>
  <c r="N4071" i="1"/>
  <c r="K4071" i="1"/>
  <c r="J4071" i="1"/>
  <c r="F4071" i="1"/>
  <c r="E4071" i="1"/>
  <c r="G4071" i="1" s="1"/>
  <c r="C4071" i="1"/>
  <c r="N4070" i="1"/>
  <c r="K4070" i="1"/>
  <c r="J4070" i="1"/>
  <c r="F4070" i="1"/>
  <c r="E4070" i="1"/>
  <c r="G4070" i="1" s="1"/>
  <c r="C4070" i="1"/>
  <c r="N4069" i="1"/>
  <c r="K4069" i="1"/>
  <c r="J4069" i="1"/>
  <c r="F4069" i="1"/>
  <c r="E4069" i="1"/>
  <c r="G4069" i="1" s="1"/>
  <c r="C4069" i="1"/>
  <c r="N4068" i="1"/>
  <c r="K4068" i="1"/>
  <c r="J4068" i="1"/>
  <c r="F4068" i="1"/>
  <c r="E4068" i="1"/>
  <c r="G4068" i="1" s="1"/>
  <c r="C4068" i="1"/>
  <c r="N4067" i="1"/>
  <c r="K4067" i="1"/>
  <c r="J4067" i="1"/>
  <c r="F4067" i="1"/>
  <c r="E4067" i="1"/>
  <c r="G4067" i="1" s="1"/>
  <c r="C4067" i="1"/>
  <c r="N4066" i="1"/>
  <c r="K4066" i="1"/>
  <c r="J4066" i="1"/>
  <c r="F4066" i="1"/>
  <c r="E4066" i="1"/>
  <c r="G4066" i="1" s="1"/>
  <c r="C4066" i="1"/>
  <c r="N4065" i="1"/>
  <c r="K4065" i="1"/>
  <c r="J4065" i="1"/>
  <c r="F4065" i="1"/>
  <c r="E4065" i="1"/>
  <c r="G4065" i="1" s="1"/>
  <c r="C4065" i="1"/>
  <c r="N4064" i="1"/>
  <c r="K4064" i="1"/>
  <c r="J4064" i="1"/>
  <c r="F4064" i="1"/>
  <c r="E4064" i="1"/>
  <c r="G4064" i="1" s="1"/>
  <c r="C4064" i="1"/>
  <c r="N4063" i="1"/>
  <c r="K4063" i="1"/>
  <c r="J4063" i="1"/>
  <c r="F4063" i="1"/>
  <c r="E4063" i="1"/>
  <c r="C4063" i="1"/>
  <c r="N4062" i="1"/>
  <c r="K4062" i="1"/>
  <c r="J4062" i="1"/>
  <c r="F4062" i="1"/>
  <c r="E4062" i="1"/>
  <c r="G4062" i="1" s="1"/>
  <c r="C4062" i="1"/>
  <c r="N4061" i="1"/>
  <c r="K4061" i="1"/>
  <c r="J4061" i="1"/>
  <c r="F4061" i="1"/>
  <c r="E4061" i="1"/>
  <c r="G4061" i="1" s="1"/>
  <c r="C4061" i="1"/>
  <c r="N4060" i="1"/>
  <c r="K4060" i="1"/>
  <c r="J4060" i="1"/>
  <c r="F4060" i="1"/>
  <c r="E4060" i="1"/>
  <c r="G4060" i="1" s="1"/>
  <c r="C4060" i="1"/>
  <c r="N4059" i="1"/>
  <c r="K4059" i="1"/>
  <c r="J4059" i="1"/>
  <c r="F4059" i="1"/>
  <c r="E4059" i="1"/>
  <c r="G4059" i="1" s="1"/>
  <c r="C4059" i="1"/>
  <c r="N4058" i="1"/>
  <c r="K4058" i="1"/>
  <c r="J4058" i="1"/>
  <c r="F4058" i="1"/>
  <c r="E4058" i="1"/>
  <c r="G4058" i="1" s="1"/>
  <c r="C4058" i="1"/>
  <c r="N4057" i="1"/>
  <c r="K4057" i="1"/>
  <c r="J4057" i="1"/>
  <c r="F4057" i="1"/>
  <c r="E4057" i="1"/>
  <c r="G4057" i="1" s="1"/>
  <c r="C4057" i="1"/>
  <c r="N4056" i="1"/>
  <c r="K4056" i="1"/>
  <c r="J4056" i="1"/>
  <c r="F4056" i="1"/>
  <c r="E4056" i="1"/>
  <c r="G4056" i="1" s="1"/>
  <c r="C4056" i="1"/>
  <c r="N4055" i="1"/>
  <c r="K4055" i="1"/>
  <c r="J4055" i="1"/>
  <c r="F4055" i="1"/>
  <c r="E4055" i="1"/>
  <c r="G4055" i="1" s="1"/>
  <c r="C4055" i="1"/>
  <c r="N4054" i="1"/>
  <c r="K4054" i="1"/>
  <c r="J4054" i="1"/>
  <c r="F4054" i="1"/>
  <c r="E4054" i="1"/>
  <c r="G4054" i="1" s="1"/>
  <c r="C4054" i="1"/>
  <c r="N4053" i="1"/>
  <c r="K4053" i="1"/>
  <c r="J4053" i="1"/>
  <c r="F4053" i="1"/>
  <c r="E4053" i="1"/>
  <c r="G4053" i="1" s="1"/>
  <c r="C4053" i="1"/>
  <c r="N4052" i="1"/>
  <c r="K4052" i="1"/>
  <c r="J4052" i="1"/>
  <c r="F4052" i="1"/>
  <c r="E4052" i="1"/>
  <c r="G4052" i="1" s="1"/>
  <c r="C4052" i="1"/>
  <c r="N4051" i="1"/>
  <c r="K4051" i="1"/>
  <c r="J4051" i="1"/>
  <c r="F4051" i="1"/>
  <c r="E4051" i="1"/>
  <c r="G4051" i="1" s="1"/>
  <c r="C4051" i="1"/>
  <c r="N4050" i="1"/>
  <c r="K4050" i="1"/>
  <c r="J4050" i="1"/>
  <c r="F4050" i="1"/>
  <c r="E4050" i="1"/>
  <c r="G4050" i="1" s="1"/>
  <c r="C4050" i="1"/>
  <c r="N4049" i="1"/>
  <c r="K4049" i="1"/>
  <c r="J4049" i="1"/>
  <c r="F4049" i="1"/>
  <c r="E4049" i="1"/>
  <c r="G4049" i="1" s="1"/>
  <c r="C4049" i="1"/>
  <c r="N4048" i="1"/>
  <c r="K4048" i="1"/>
  <c r="J4048" i="1"/>
  <c r="F4048" i="1"/>
  <c r="E4048" i="1"/>
  <c r="G4048" i="1" s="1"/>
  <c r="C4048" i="1"/>
  <c r="N4047" i="1"/>
  <c r="K4047" i="1"/>
  <c r="J4047" i="1"/>
  <c r="F4047" i="1"/>
  <c r="E4047" i="1"/>
  <c r="C4047" i="1"/>
  <c r="N4046" i="1"/>
  <c r="K4046" i="1"/>
  <c r="J4046" i="1"/>
  <c r="F4046" i="1"/>
  <c r="E4046" i="1"/>
  <c r="G4046" i="1" s="1"/>
  <c r="C4046" i="1"/>
  <c r="N4045" i="1"/>
  <c r="K4045" i="1"/>
  <c r="J4045" i="1"/>
  <c r="F4045" i="1"/>
  <c r="E4045" i="1"/>
  <c r="G4045" i="1" s="1"/>
  <c r="C4045" i="1"/>
  <c r="N4044" i="1"/>
  <c r="K4044" i="1"/>
  <c r="J4044" i="1"/>
  <c r="F4044" i="1"/>
  <c r="E4044" i="1"/>
  <c r="G4044" i="1" s="1"/>
  <c r="C4044" i="1"/>
  <c r="N4043" i="1"/>
  <c r="K4043" i="1"/>
  <c r="J4043" i="1"/>
  <c r="F4043" i="1"/>
  <c r="E4043" i="1"/>
  <c r="G4043" i="1" s="1"/>
  <c r="C4043" i="1"/>
  <c r="N4042" i="1"/>
  <c r="K4042" i="1"/>
  <c r="J4042" i="1"/>
  <c r="F4042" i="1"/>
  <c r="E4042" i="1"/>
  <c r="G4042" i="1" s="1"/>
  <c r="C4042" i="1"/>
  <c r="N4041" i="1"/>
  <c r="K4041" i="1"/>
  <c r="J4041" i="1"/>
  <c r="F4041" i="1"/>
  <c r="E4041" i="1"/>
  <c r="G4041" i="1" s="1"/>
  <c r="C4041" i="1"/>
  <c r="N4040" i="1"/>
  <c r="K4040" i="1"/>
  <c r="J4040" i="1"/>
  <c r="F4040" i="1"/>
  <c r="E4040" i="1"/>
  <c r="G4040" i="1" s="1"/>
  <c r="C4040" i="1"/>
  <c r="N4039" i="1"/>
  <c r="K4039" i="1"/>
  <c r="J4039" i="1"/>
  <c r="F4039" i="1"/>
  <c r="E4039" i="1"/>
  <c r="G4039" i="1" s="1"/>
  <c r="C4039" i="1"/>
  <c r="N4038" i="1"/>
  <c r="K4038" i="1"/>
  <c r="J4038" i="1"/>
  <c r="F4038" i="1"/>
  <c r="E4038" i="1"/>
  <c r="C4038" i="1"/>
  <c r="N4037" i="1"/>
  <c r="K4037" i="1"/>
  <c r="J4037" i="1"/>
  <c r="F4037" i="1"/>
  <c r="E4037" i="1"/>
  <c r="G4037" i="1" s="1"/>
  <c r="C4037" i="1"/>
  <c r="N4036" i="1"/>
  <c r="K4036" i="1"/>
  <c r="J4036" i="1"/>
  <c r="F4036" i="1"/>
  <c r="E4036" i="1"/>
  <c r="G4036" i="1" s="1"/>
  <c r="C4036" i="1"/>
  <c r="N4035" i="1"/>
  <c r="K4035" i="1"/>
  <c r="J4035" i="1"/>
  <c r="F4035" i="1"/>
  <c r="E4035" i="1"/>
  <c r="G4035" i="1" s="1"/>
  <c r="C4035" i="1"/>
  <c r="N4034" i="1"/>
  <c r="K4034" i="1"/>
  <c r="J4034" i="1"/>
  <c r="F4034" i="1"/>
  <c r="E4034" i="1"/>
  <c r="G4034" i="1" s="1"/>
  <c r="C4034" i="1"/>
  <c r="N4033" i="1"/>
  <c r="K4033" i="1"/>
  <c r="J4033" i="1"/>
  <c r="F4033" i="1"/>
  <c r="E4033" i="1"/>
  <c r="G4033" i="1" s="1"/>
  <c r="C4033" i="1"/>
  <c r="N4032" i="1"/>
  <c r="K4032" i="1"/>
  <c r="J4032" i="1"/>
  <c r="F4032" i="1"/>
  <c r="E4032" i="1"/>
  <c r="G4032" i="1" s="1"/>
  <c r="C4032" i="1"/>
  <c r="N4031" i="1"/>
  <c r="K4031" i="1"/>
  <c r="J4031" i="1"/>
  <c r="F4031" i="1"/>
  <c r="E4031" i="1"/>
  <c r="G4031" i="1" s="1"/>
  <c r="C4031" i="1"/>
  <c r="N4030" i="1"/>
  <c r="K4030" i="1"/>
  <c r="J4030" i="1"/>
  <c r="F4030" i="1"/>
  <c r="E4030" i="1"/>
  <c r="G4030" i="1" s="1"/>
  <c r="C4030" i="1"/>
  <c r="N4029" i="1"/>
  <c r="K4029" i="1"/>
  <c r="J4029" i="1"/>
  <c r="F4029" i="1"/>
  <c r="E4029" i="1"/>
  <c r="G4029" i="1" s="1"/>
  <c r="C4029" i="1"/>
  <c r="N4028" i="1"/>
  <c r="K4028" i="1"/>
  <c r="J4028" i="1"/>
  <c r="F4028" i="1"/>
  <c r="E4028" i="1"/>
  <c r="G4028" i="1" s="1"/>
  <c r="C4028" i="1"/>
  <c r="N4027" i="1"/>
  <c r="K4027" i="1"/>
  <c r="J4027" i="1"/>
  <c r="F4027" i="1"/>
  <c r="E4027" i="1"/>
  <c r="G4027" i="1" s="1"/>
  <c r="C4027" i="1"/>
  <c r="N4026" i="1"/>
  <c r="K4026" i="1"/>
  <c r="J4026" i="1"/>
  <c r="F4026" i="1"/>
  <c r="E4026" i="1"/>
  <c r="G4026" i="1" s="1"/>
  <c r="C4026" i="1"/>
  <c r="N4025" i="1"/>
  <c r="K4025" i="1"/>
  <c r="J4025" i="1"/>
  <c r="F4025" i="1"/>
  <c r="E4025" i="1"/>
  <c r="G4025" i="1" s="1"/>
  <c r="C4025" i="1"/>
  <c r="N4024" i="1"/>
  <c r="K4024" i="1"/>
  <c r="J4024" i="1"/>
  <c r="F4024" i="1"/>
  <c r="E4024" i="1"/>
  <c r="G4024" i="1" s="1"/>
  <c r="C4024" i="1"/>
  <c r="N4023" i="1"/>
  <c r="K4023" i="1"/>
  <c r="J4023" i="1"/>
  <c r="F4023" i="1"/>
  <c r="E4023" i="1"/>
  <c r="C4023" i="1"/>
  <c r="N4022" i="1"/>
  <c r="K4022" i="1"/>
  <c r="J4022" i="1"/>
  <c r="F4022" i="1"/>
  <c r="E4022" i="1"/>
  <c r="C4022" i="1"/>
  <c r="N4021" i="1"/>
  <c r="K4021" i="1"/>
  <c r="J4021" i="1"/>
  <c r="F4021" i="1"/>
  <c r="E4021" i="1"/>
  <c r="G4021" i="1" s="1"/>
  <c r="C4021" i="1"/>
  <c r="N4020" i="1"/>
  <c r="K4020" i="1"/>
  <c r="J4020" i="1"/>
  <c r="F4020" i="1"/>
  <c r="E4020" i="1"/>
  <c r="G4020" i="1" s="1"/>
  <c r="C4020" i="1"/>
  <c r="N4019" i="1"/>
  <c r="K4019" i="1"/>
  <c r="J4019" i="1"/>
  <c r="F4019" i="1"/>
  <c r="E4019" i="1"/>
  <c r="G4019" i="1" s="1"/>
  <c r="C4019" i="1"/>
  <c r="N4018" i="1"/>
  <c r="K4018" i="1"/>
  <c r="J4018" i="1"/>
  <c r="F4018" i="1"/>
  <c r="E4018" i="1"/>
  <c r="G4018" i="1" s="1"/>
  <c r="C4018" i="1"/>
  <c r="N4017" i="1"/>
  <c r="K4017" i="1"/>
  <c r="J4017" i="1"/>
  <c r="F4017" i="1"/>
  <c r="E4017" i="1"/>
  <c r="G4017" i="1" s="1"/>
  <c r="C4017" i="1"/>
  <c r="N4016" i="1"/>
  <c r="K4016" i="1"/>
  <c r="J4016" i="1"/>
  <c r="F4016" i="1"/>
  <c r="E4016" i="1"/>
  <c r="G4016" i="1" s="1"/>
  <c r="C4016" i="1"/>
  <c r="N4015" i="1"/>
  <c r="K4015" i="1"/>
  <c r="J4015" i="1"/>
  <c r="F4015" i="1"/>
  <c r="E4015" i="1"/>
  <c r="G4015" i="1" s="1"/>
  <c r="C4015" i="1"/>
  <c r="N4014" i="1"/>
  <c r="K4014" i="1"/>
  <c r="J4014" i="1"/>
  <c r="F4014" i="1"/>
  <c r="E4014" i="1"/>
  <c r="G4014" i="1" s="1"/>
  <c r="C4014" i="1"/>
  <c r="N4013" i="1"/>
  <c r="K4013" i="1"/>
  <c r="J4013" i="1"/>
  <c r="F4013" i="1"/>
  <c r="E4013" i="1"/>
  <c r="G4013" i="1" s="1"/>
  <c r="C4013" i="1"/>
  <c r="N4012" i="1"/>
  <c r="K4012" i="1"/>
  <c r="J4012" i="1"/>
  <c r="F4012" i="1"/>
  <c r="E4012" i="1"/>
  <c r="G4012" i="1" s="1"/>
  <c r="C4012" i="1"/>
  <c r="N4011" i="1"/>
  <c r="K4011" i="1"/>
  <c r="J4011" i="1"/>
  <c r="F4011" i="1"/>
  <c r="E4011" i="1"/>
  <c r="G4011" i="1" s="1"/>
  <c r="C4011" i="1"/>
  <c r="N4010" i="1"/>
  <c r="K4010" i="1"/>
  <c r="J4010" i="1"/>
  <c r="F4010" i="1"/>
  <c r="E4010" i="1"/>
  <c r="G4010" i="1" s="1"/>
  <c r="C4010" i="1"/>
  <c r="N4009" i="1"/>
  <c r="K4009" i="1"/>
  <c r="J4009" i="1"/>
  <c r="F4009" i="1"/>
  <c r="E4009" i="1"/>
  <c r="G4009" i="1" s="1"/>
  <c r="C4009" i="1"/>
  <c r="N4008" i="1"/>
  <c r="K4008" i="1"/>
  <c r="J4008" i="1"/>
  <c r="F4008" i="1"/>
  <c r="E4008" i="1"/>
  <c r="G4008" i="1" s="1"/>
  <c r="C4008" i="1"/>
  <c r="N4007" i="1"/>
  <c r="K4007" i="1"/>
  <c r="J4007" i="1"/>
  <c r="F4007" i="1"/>
  <c r="E4007" i="1"/>
  <c r="G4007" i="1" s="1"/>
  <c r="C4007" i="1"/>
  <c r="N4006" i="1"/>
  <c r="K4006" i="1"/>
  <c r="J4006" i="1"/>
  <c r="F4006" i="1"/>
  <c r="E4006" i="1"/>
  <c r="G4006" i="1" s="1"/>
  <c r="C4006" i="1"/>
  <c r="N4005" i="1"/>
  <c r="K4005" i="1"/>
  <c r="J4005" i="1"/>
  <c r="F4005" i="1"/>
  <c r="E4005" i="1"/>
  <c r="G4005" i="1" s="1"/>
  <c r="C4005" i="1"/>
  <c r="N4004" i="1"/>
  <c r="K4004" i="1"/>
  <c r="J4004" i="1"/>
  <c r="F4004" i="1"/>
  <c r="E4004" i="1"/>
  <c r="G4004" i="1" s="1"/>
  <c r="C4004" i="1"/>
  <c r="N4003" i="1"/>
  <c r="K4003" i="1"/>
  <c r="J4003" i="1"/>
  <c r="F4003" i="1"/>
  <c r="E4003" i="1"/>
  <c r="G4003" i="1" s="1"/>
  <c r="C4003" i="1"/>
  <c r="N4002" i="1"/>
  <c r="K4002" i="1"/>
  <c r="J4002" i="1"/>
  <c r="F4002" i="1"/>
  <c r="E4002" i="1"/>
  <c r="G4002" i="1" s="1"/>
  <c r="C4002" i="1"/>
  <c r="N4001" i="1"/>
  <c r="K4001" i="1"/>
  <c r="J4001" i="1"/>
  <c r="F4001" i="1"/>
  <c r="E4001" i="1"/>
  <c r="G4001" i="1" s="1"/>
  <c r="C4001" i="1"/>
  <c r="N4000" i="1"/>
  <c r="K4000" i="1"/>
  <c r="J4000" i="1"/>
  <c r="F4000" i="1"/>
  <c r="E4000" i="1"/>
  <c r="G4000" i="1" s="1"/>
  <c r="C4000" i="1"/>
  <c r="N3999" i="1"/>
  <c r="K3999" i="1"/>
  <c r="J3999" i="1"/>
  <c r="F3999" i="1"/>
  <c r="E3999" i="1"/>
  <c r="G3999" i="1" s="1"/>
  <c r="C3999" i="1"/>
  <c r="N3998" i="1"/>
  <c r="K3998" i="1"/>
  <c r="J3998" i="1"/>
  <c r="F3998" i="1"/>
  <c r="E3998" i="1"/>
  <c r="G3998" i="1" s="1"/>
  <c r="C3998" i="1"/>
  <c r="N3997" i="1"/>
  <c r="K3997" i="1"/>
  <c r="J3997" i="1"/>
  <c r="F3997" i="1"/>
  <c r="E3997" i="1"/>
  <c r="G3997" i="1" s="1"/>
  <c r="C3997" i="1"/>
  <c r="N3996" i="1"/>
  <c r="K3996" i="1"/>
  <c r="J3996" i="1"/>
  <c r="F3996" i="1"/>
  <c r="E3996" i="1"/>
  <c r="G3996" i="1" s="1"/>
  <c r="C3996" i="1"/>
  <c r="N3995" i="1"/>
  <c r="K3995" i="1"/>
  <c r="J3995" i="1"/>
  <c r="F3995" i="1"/>
  <c r="E3995" i="1"/>
  <c r="G3995" i="1" s="1"/>
  <c r="C3995" i="1"/>
  <c r="N3994" i="1"/>
  <c r="K3994" i="1"/>
  <c r="J3994" i="1"/>
  <c r="F3994" i="1"/>
  <c r="E3994" i="1"/>
  <c r="G3994" i="1" s="1"/>
  <c r="C3994" i="1"/>
  <c r="N3993" i="1"/>
  <c r="K3993" i="1"/>
  <c r="J3993" i="1"/>
  <c r="F3993" i="1"/>
  <c r="E3993" i="1"/>
  <c r="G3993" i="1" s="1"/>
  <c r="C3993" i="1"/>
  <c r="N3992" i="1"/>
  <c r="K3992" i="1"/>
  <c r="J3992" i="1"/>
  <c r="F3992" i="1"/>
  <c r="E3992" i="1"/>
  <c r="G3992" i="1" s="1"/>
  <c r="C3992" i="1"/>
  <c r="N3991" i="1"/>
  <c r="K3991" i="1"/>
  <c r="J3991" i="1"/>
  <c r="F3991" i="1"/>
  <c r="E3991" i="1"/>
  <c r="G3991" i="1" s="1"/>
  <c r="C3991" i="1"/>
  <c r="N3990" i="1"/>
  <c r="K3990" i="1"/>
  <c r="J3990" i="1"/>
  <c r="F3990" i="1"/>
  <c r="E3990" i="1"/>
  <c r="C3990" i="1"/>
  <c r="N3989" i="1"/>
  <c r="K3989" i="1"/>
  <c r="J3989" i="1"/>
  <c r="F3989" i="1"/>
  <c r="E3989" i="1"/>
  <c r="G3989" i="1" s="1"/>
  <c r="C3989" i="1"/>
  <c r="N3988" i="1"/>
  <c r="K3988" i="1"/>
  <c r="J3988" i="1"/>
  <c r="F3988" i="1"/>
  <c r="E3988" i="1"/>
  <c r="G3988" i="1" s="1"/>
  <c r="C3988" i="1"/>
  <c r="N3987" i="1"/>
  <c r="K3987" i="1"/>
  <c r="J3987" i="1"/>
  <c r="F3987" i="1"/>
  <c r="E3987" i="1"/>
  <c r="G3987" i="1" s="1"/>
  <c r="C3987" i="1"/>
  <c r="N3986" i="1"/>
  <c r="K3986" i="1"/>
  <c r="J3986" i="1"/>
  <c r="F3986" i="1"/>
  <c r="E3986" i="1"/>
  <c r="G3986" i="1" s="1"/>
  <c r="C3986" i="1"/>
  <c r="N3985" i="1"/>
  <c r="K3985" i="1"/>
  <c r="J3985" i="1"/>
  <c r="F3985" i="1"/>
  <c r="E3985" i="1"/>
  <c r="G3985" i="1" s="1"/>
  <c r="C3985" i="1"/>
  <c r="N3984" i="1"/>
  <c r="K3984" i="1"/>
  <c r="J3984" i="1"/>
  <c r="F3984" i="1"/>
  <c r="E3984" i="1"/>
  <c r="G3984" i="1" s="1"/>
  <c r="C3984" i="1"/>
  <c r="N3983" i="1"/>
  <c r="K3983" i="1"/>
  <c r="J3983" i="1"/>
  <c r="F3983" i="1"/>
  <c r="E3983" i="1"/>
  <c r="G3983" i="1" s="1"/>
  <c r="C3983" i="1"/>
  <c r="N3982" i="1"/>
  <c r="K3982" i="1"/>
  <c r="J3982" i="1"/>
  <c r="F3982" i="1"/>
  <c r="E3982" i="1"/>
  <c r="G3982" i="1" s="1"/>
  <c r="C3982" i="1"/>
  <c r="N3981" i="1"/>
  <c r="K3981" i="1"/>
  <c r="J3981" i="1"/>
  <c r="F3981" i="1"/>
  <c r="E3981" i="1"/>
  <c r="G3981" i="1" s="1"/>
  <c r="C3981" i="1"/>
  <c r="N3980" i="1"/>
  <c r="K3980" i="1"/>
  <c r="J3980" i="1"/>
  <c r="F3980" i="1"/>
  <c r="E3980" i="1"/>
  <c r="G3980" i="1" s="1"/>
  <c r="C3980" i="1"/>
  <c r="N3979" i="1"/>
  <c r="K3979" i="1"/>
  <c r="J3979" i="1"/>
  <c r="F3979" i="1"/>
  <c r="E3979" i="1"/>
  <c r="G3979" i="1" s="1"/>
  <c r="C3979" i="1"/>
  <c r="N3978" i="1"/>
  <c r="K3978" i="1"/>
  <c r="J3978" i="1"/>
  <c r="F3978" i="1"/>
  <c r="E3978" i="1"/>
  <c r="G3978" i="1" s="1"/>
  <c r="C3978" i="1"/>
  <c r="N3977" i="1"/>
  <c r="K3977" i="1"/>
  <c r="J3977" i="1"/>
  <c r="F3977" i="1"/>
  <c r="E3977" i="1"/>
  <c r="G3977" i="1" s="1"/>
  <c r="C3977" i="1"/>
  <c r="N3976" i="1"/>
  <c r="K3976" i="1"/>
  <c r="J3976" i="1"/>
  <c r="F3976" i="1"/>
  <c r="E3976" i="1"/>
  <c r="G3976" i="1" s="1"/>
  <c r="C3976" i="1"/>
  <c r="N3975" i="1"/>
  <c r="K3975" i="1"/>
  <c r="J3975" i="1"/>
  <c r="F3975" i="1"/>
  <c r="E3975" i="1"/>
  <c r="G3975" i="1" s="1"/>
  <c r="C3975" i="1"/>
  <c r="N3974" i="1"/>
  <c r="K3974" i="1"/>
  <c r="J3974" i="1"/>
  <c r="F3974" i="1"/>
  <c r="E3974" i="1"/>
  <c r="G3974" i="1" s="1"/>
  <c r="C3974" i="1"/>
  <c r="N3973" i="1"/>
  <c r="K3973" i="1"/>
  <c r="J3973" i="1"/>
  <c r="F3973" i="1"/>
  <c r="E3973" i="1"/>
  <c r="G3973" i="1" s="1"/>
  <c r="C3973" i="1"/>
  <c r="N3972" i="1"/>
  <c r="K3972" i="1"/>
  <c r="J3972" i="1"/>
  <c r="F3972" i="1"/>
  <c r="E3972" i="1"/>
  <c r="G3972" i="1" s="1"/>
  <c r="C3972" i="1"/>
  <c r="N3971" i="1"/>
  <c r="K3971" i="1"/>
  <c r="J3971" i="1"/>
  <c r="F3971" i="1"/>
  <c r="E3971" i="1"/>
  <c r="G3971" i="1" s="1"/>
  <c r="C3971" i="1"/>
  <c r="N3970" i="1"/>
  <c r="K3970" i="1"/>
  <c r="J3970" i="1"/>
  <c r="F3970" i="1"/>
  <c r="E3970" i="1"/>
  <c r="G3970" i="1" s="1"/>
  <c r="C3970" i="1"/>
  <c r="N3969" i="1"/>
  <c r="K3969" i="1"/>
  <c r="J3969" i="1"/>
  <c r="F3969" i="1"/>
  <c r="E3969" i="1"/>
  <c r="G3969" i="1" s="1"/>
  <c r="C3969" i="1"/>
  <c r="N3968" i="1"/>
  <c r="K3968" i="1"/>
  <c r="J3968" i="1"/>
  <c r="F3968" i="1"/>
  <c r="E3968" i="1"/>
  <c r="G3968" i="1" s="1"/>
  <c r="C3968" i="1"/>
  <c r="N3967" i="1"/>
  <c r="K3967" i="1"/>
  <c r="J3967" i="1"/>
  <c r="F3967" i="1"/>
  <c r="E3967" i="1"/>
  <c r="G3967" i="1" s="1"/>
  <c r="C3967" i="1"/>
  <c r="N3966" i="1"/>
  <c r="K3966" i="1"/>
  <c r="J3966" i="1"/>
  <c r="F3966" i="1"/>
  <c r="E3966" i="1"/>
  <c r="G3966" i="1" s="1"/>
  <c r="C3966" i="1"/>
  <c r="N3965" i="1"/>
  <c r="K3965" i="1"/>
  <c r="J3965" i="1"/>
  <c r="F3965" i="1"/>
  <c r="E3965" i="1"/>
  <c r="G3965" i="1" s="1"/>
  <c r="C3965" i="1"/>
  <c r="N3964" i="1"/>
  <c r="K3964" i="1"/>
  <c r="J3964" i="1"/>
  <c r="F3964" i="1"/>
  <c r="E3964" i="1"/>
  <c r="G3964" i="1" s="1"/>
  <c r="C3964" i="1"/>
  <c r="N3963" i="1"/>
  <c r="K3963" i="1"/>
  <c r="J3963" i="1"/>
  <c r="F3963" i="1"/>
  <c r="E3963" i="1"/>
  <c r="G3963" i="1" s="1"/>
  <c r="C3963" i="1"/>
  <c r="N3962" i="1"/>
  <c r="K3962" i="1"/>
  <c r="J3962" i="1"/>
  <c r="F3962" i="1"/>
  <c r="E3962" i="1"/>
  <c r="G3962" i="1" s="1"/>
  <c r="C3962" i="1"/>
  <c r="N3961" i="1"/>
  <c r="K3961" i="1"/>
  <c r="J3961" i="1"/>
  <c r="F3961" i="1"/>
  <c r="E3961" i="1"/>
  <c r="G3961" i="1" s="1"/>
  <c r="C3961" i="1"/>
  <c r="N3960" i="1"/>
  <c r="K3960" i="1"/>
  <c r="J3960" i="1"/>
  <c r="F3960" i="1"/>
  <c r="E3960" i="1"/>
  <c r="G3960" i="1" s="1"/>
  <c r="C3960" i="1"/>
  <c r="N3959" i="1"/>
  <c r="K3959" i="1"/>
  <c r="J3959" i="1"/>
  <c r="F3959" i="1"/>
  <c r="E3959" i="1"/>
  <c r="G3959" i="1" s="1"/>
  <c r="C3959" i="1"/>
  <c r="N3958" i="1"/>
  <c r="K3958" i="1"/>
  <c r="J3958" i="1"/>
  <c r="F3958" i="1"/>
  <c r="E3958" i="1"/>
  <c r="C3958" i="1"/>
  <c r="N3957" i="1"/>
  <c r="K3957" i="1"/>
  <c r="J3957" i="1"/>
  <c r="F3957" i="1"/>
  <c r="E3957" i="1"/>
  <c r="G3957" i="1" s="1"/>
  <c r="C3957" i="1"/>
  <c r="N3956" i="1"/>
  <c r="K3956" i="1"/>
  <c r="J3956" i="1"/>
  <c r="F3956" i="1"/>
  <c r="E3956" i="1"/>
  <c r="G3956" i="1" s="1"/>
  <c r="C3956" i="1"/>
  <c r="N3955" i="1"/>
  <c r="K3955" i="1"/>
  <c r="J3955" i="1"/>
  <c r="F3955" i="1"/>
  <c r="E3955" i="1"/>
  <c r="G3955" i="1" s="1"/>
  <c r="C3955" i="1"/>
  <c r="N3954" i="1"/>
  <c r="K3954" i="1"/>
  <c r="J3954" i="1"/>
  <c r="F3954" i="1"/>
  <c r="E3954" i="1"/>
  <c r="G3954" i="1" s="1"/>
  <c r="C3954" i="1"/>
  <c r="N3953" i="1"/>
  <c r="K3953" i="1"/>
  <c r="J3953" i="1"/>
  <c r="F3953" i="1"/>
  <c r="E3953" i="1"/>
  <c r="G3953" i="1" s="1"/>
  <c r="C3953" i="1"/>
  <c r="N3952" i="1"/>
  <c r="K3952" i="1"/>
  <c r="J3952" i="1"/>
  <c r="F3952" i="1"/>
  <c r="E3952" i="1"/>
  <c r="G3952" i="1" s="1"/>
  <c r="C3952" i="1"/>
  <c r="N3951" i="1"/>
  <c r="K3951" i="1"/>
  <c r="J3951" i="1"/>
  <c r="F3951" i="1"/>
  <c r="E3951" i="1"/>
  <c r="G3951" i="1" s="1"/>
  <c r="C3951" i="1"/>
  <c r="N3950" i="1"/>
  <c r="K3950" i="1"/>
  <c r="J3950" i="1"/>
  <c r="F3950" i="1"/>
  <c r="E3950" i="1"/>
  <c r="G3950" i="1" s="1"/>
  <c r="C3950" i="1"/>
  <c r="N3949" i="1"/>
  <c r="K3949" i="1"/>
  <c r="J3949" i="1"/>
  <c r="F3949" i="1"/>
  <c r="E3949" i="1"/>
  <c r="G3949" i="1" s="1"/>
  <c r="C3949" i="1"/>
  <c r="N3948" i="1"/>
  <c r="K3948" i="1"/>
  <c r="J3948" i="1"/>
  <c r="F3948" i="1"/>
  <c r="E3948" i="1"/>
  <c r="G3948" i="1" s="1"/>
  <c r="C3948" i="1"/>
  <c r="N3947" i="1"/>
  <c r="K3947" i="1"/>
  <c r="J3947" i="1"/>
  <c r="F3947" i="1"/>
  <c r="E3947" i="1"/>
  <c r="G3947" i="1" s="1"/>
  <c r="C3947" i="1"/>
  <c r="N3946" i="1"/>
  <c r="K3946" i="1"/>
  <c r="J3946" i="1"/>
  <c r="F3946" i="1"/>
  <c r="E3946" i="1"/>
  <c r="G3946" i="1" s="1"/>
  <c r="C3946" i="1"/>
  <c r="N3945" i="1"/>
  <c r="K3945" i="1"/>
  <c r="J3945" i="1"/>
  <c r="F3945" i="1"/>
  <c r="E3945" i="1"/>
  <c r="G3945" i="1" s="1"/>
  <c r="C3945" i="1"/>
  <c r="N3944" i="1"/>
  <c r="K3944" i="1"/>
  <c r="J3944" i="1"/>
  <c r="F3944" i="1"/>
  <c r="E3944" i="1"/>
  <c r="G3944" i="1" s="1"/>
  <c r="C3944" i="1"/>
  <c r="N3943" i="1"/>
  <c r="K3943" i="1"/>
  <c r="J3943" i="1"/>
  <c r="F3943" i="1"/>
  <c r="E3943" i="1"/>
  <c r="G3943" i="1" s="1"/>
  <c r="C3943" i="1"/>
  <c r="N3942" i="1"/>
  <c r="K3942" i="1"/>
  <c r="J3942" i="1"/>
  <c r="F3942" i="1"/>
  <c r="E3942" i="1"/>
  <c r="G3942" i="1" s="1"/>
  <c r="C3942" i="1"/>
  <c r="N3941" i="1"/>
  <c r="K3941" i="1"/>
  <c r="J3941" i="1"/>
  <c r="F3941" i="1"/>
  <c r="E3941" i="1"/>
  <c r="G3941" i="1" s="1"/>
  <c r="C3941" i="1"/>
  <c r="N3940" i="1"/>
  <c r="K3940" i="1"/>
  <c r="J3940" i="1"/>
  <c r="F3940" i="1"/>
  <c r="E3940" i="1"/>
  <c r="G3940" i="1" s="1"/>
  <c r="C3940" i="1"/>
  <c r="N3939" i="1"/>
  <c r="K3939" i="1"/>
  <c r="J3939" i="1"/>
  <c r="F3939" i="1"/>
  <c r="E3939" i="1"/>
  <c r="G3939" i="1" s="1"/>
  <c r="C3939" i="1"/>
  <c r="N3938" i="1"/>
  <c r="K3938" i="1"/>
  <c r="J3938" i="1"/>
  <c r="F3938" i="1"/>
  <c r="E3938" i="1"/>
  <c r="G3938" i="1" s="1"/>
  <c r="C3938" i="1"/>
  <c r="N3937" i="1"/>
  <c r="K3937" i="1"/>
  <c r="J3937" i="1"/>
  <c r="F3937" i="1"/>
  <c r="E3937" i="1"/>
  <c r="G3937" i="1" s="1"/>
  <c r="C3937" i="1"/>
  <c r="N3936" i="1"/>
  <c r="K3936" i="1"/>
  <c r="J3936" i="1"/>
  <c r="F3936" i="1"/>
  <c r="E3936" i="1"/>
  <c r="G3936" i="1" s="1"/>
  <c r="C3936" i="1"/>
  <c r="N3935" i="1"/>
  <c r="K3935" i="1"/>
  <c r="J3935" i="1"/>
  <c r="F3935" i="1"/>
  <c r="E3935" i="1"/>
  <c r="G3935" i="1" s="1"/>
  <c r="C3935" i="1"/>
  <c r="N3934" i="1"/>
  <c r="K3934" i="1"/>
  <c r="J3934" i="1"/>
  <c r="F3934" i="1"/>
  <c r="E3934" i="1"/>
  <c r="G3934" i="1" s="1"/>
  <c r="C3934" i="1"/>
  <c r="N3933" i="1"/>
  <c r="K3933" i="1"/>
  <c r="J3933" i="1"/>
  <c r="F3933" i="1"/>
  <c r="E3933" i="1"/>
  <c r="G3933" i="1" s="1"/>
  <c r="C3933" i="1"/>
  <c r="N3932" i="1"/>
  <c r="K3932" i="1"/>
  <c r="J3932" i="1"/>
  <c r="F3932" i="1"/>
  <c r="E3932" i="1"/>
  <c r="G3932" i="1" s="1"/>
  <c r="C3932" i="1"/>
  <c r="N3931" i="1"/>
  <c r="K3931" i="1"/>
  <c r="J3931" i="1"/>
  <c r="F3931" i="1"/>
  <c r="E3931" i="1"/>
  <c r="G3931" i="1" s="1"/>
  <c r="C3931" i="1"/>
  <c r="N3930" i="1"/>
  <c r="K3930" i="1"/>
  <c r="J3930" i="1"/>
  <c r="F3930" i="1"/>
  <c r="E3930" i="1"/>
  <c r="G3930" i="1" s="1"/>
  <c r="C3930" i="1"/>
  <c r="N3929" i="1"/>
  <c r="K3929" i="1"/>
  <c r="J3929" i="1"/>
  <c r="F3929" i="1"/>
  <c r="E3929" i="1"/>
  <c r="G3929" i="1" s="1"/>
  <c r="C3929" i="1"/>
  <c r="N3928" i="1"/>
  <c r="K3928" i="1"/>
  <c r="J3928" i="1"/>
  <c r="F3928" i="1"/>
  <c r="E3928" i="1"/>
  <c r="G3928" i="1" s="1"/>
  <c r="C3928" i="1"/>
  <c r="N3927" i="1"/>
  <c r="K3927" i="1"/>
  <c r="J3927" i="1"/>
  <c r="F3927" i="1"/>
  <c r="E3927" i="1"/>
  <c r="C3927" i="1"/>
  <c r="N3926" i="1"/>
  <c r="K3926" i="1"/>
  <c r="J3926" i="1"/>
  <c r="F3926" i="1"/>
  <c r="E3926" i="1"/>
  <c r="G3926" i="1" s="1"/>
  <c r="C3926" i="1"/>
  <c r="N3925" i="1"/>
  <c r="K3925" i="1"/>
  <c r="J3925" i="1"/>
  <c r="F3925" i="1"/>
  <c r="E3925" i="1"/>
  <c r="G3925" i="1" s="1"/>
  <c r="C3925" i="1"/>
  <c r="N3924" i="1"/>
  <c r="K3924" i="1"/>
  <c r="J3924" i="1"/>
  <c r="F3924" i="1"/>
  <c r="E3924" i="1"/>
  <c r="G3924" i="1" s="1"/>
  <c r="C3924" i="1"/>
  <c r="N3923" i="1"/>
  <c r="K3923" i="1"/>
  <c r="J3923" i="1"/>
  <c r="F3923" i="1"/>
  <c r="E3923" i="1"/>
  <c r="G3923" i="1" s="1"/>
  <c r="C3923" i="1"/>
  <c r="N3922" i="1"/>
  <c r="K3922" i="1"/>
  <c r="J3922" i="1"/>
  <c r="F3922" i="1"/>
  <c r="E3922" i="1"/>
  <c r="C3922" i="1"/>
  <c r="N3921" i="1"/>
  <c r="K3921" i="1"/>
  <c r="J3921" i="1"/>
  <c r="F3921" i="1"/>
  <c r="E3921" i="1"/>
  <c r="G3921" i="1" s="1"/>
  <c r="C3921" i="1"/>
  <c r="N3920" i="1"/>
  <c r="K3920" i="1"/>
  <c r="J3920" i="1"/>
  <c r="F3920" i="1"/>
  <c r="E3920" i="1"/>
  <c r="G3920" i="1" s="1"/>
  <c r="C3920" i="1"/>
  <c r="N3919" i="1"/>
  <c r="K3919" i="1"/>
  <c r="J3919" i="1"/>
  <c r="F3919" i="1"/>
  <c r="E3919" i="1"/>
  <c r="G3919" i="1" s="1"/>
  <c r="C3919" i="1"/>
  <c r="N3918" i="1"/>
  <c r="K3918" i="1"/>
  <c r="J3918" i="1"/>
  <c r="F3918" i="1"/>
  <c r="E3918" i="1"/>
  <c r="G3918" i="1" s="1"/>
  <c r="C3918" i="1"/>
  <c r="N3917" i="1"/>
  <c r="K3917" i="1"/>
  <c r="J3917" i="1"/>
  <c r="F3917" i="1"/>
  <c r="E3917" i="1"/>
  <c r="G3917" i="1" s="1"/>
  <c r="C3917" i="1"/>
  <c r="N3916" i="1"/>
  <c r="K3916" i="1"/>
  <c r="J3916" i="1"/>
  <c r="F3916" i="1"/>
  <c r="E3916" i="1"/>
  <c r="G3916" i="1" s="1"/>
  <c r="C3916" i="1"/>
  <c r="N3915" i="1"/>
  <c r="K3915" i="1"/>
  <c r="J3915" i="1"/>
  <c r="F3915" i="1"/>
  <c r="E3915" i="1"/>
  <c r="G3915" i="1" s="1"/>
  <c r="C3915" i="1"/>
  <c r="N3914" i="1"/>
  <c r="K3914" i="1"/>
  <c r="J3914" i="1"/>
  <c r="F3914" i="1"/>
  <c r="E3914" i="1"/>
  <c r="G3914" i="1" s="1"/>
  <c r="C3914" i="1"/>
  <c r="N3913" i="1"/>
  <c r="K3913" i="1"/>
  <c r="J3913" i="1"/>
  <c r="F3913" i="1"/>
  <c r="E3913" i="1"/>
  <c r="G3913" i="1" s="1"/>
  <c r="C3913" i="1"/>
  <c r="N3912" i="1"/>
  <c r="K3912" i="1"/>
  <c r="J3912" i="1"/>
  <c r="F3912" i="1"/>
  <c r="E3912" i="1"/>
  <c r="G3912" i="1" s="1"/>
  <c r="C3912" i="1"/>
  <c r="N3911" i="1"/>
  <c r="K3911" i="1"/>
  <c r="J3911" i="1"/>
  <c r="F3911" i="1"/>
  <c r="E3911" i="1"/>
  <c r="G3911" i="1" s="1"/>
  <c r="C3911" i="1"/>
  <c r="N3910" i="1"/>
  <c r="K3910" i="1"/>
  <c r="J3910" i="1"/>
  <c r="F3910" i="1"/>
  <c r="E3910" i="1"/>
  <c r="G3910" i="1" s="1"/>
  <c r="C3910" i="1"/>
  <c r="N3909" i="1"/>
  <c r="K3909" i="1"/>
  <c r="J3909" i="1"/>
  <c r="F3909" i="1"/>
  <c r="E3909" i="1"/>
  <c r="G3909" i="1" s="1"/>
  <c r="C3909" i="1"/>
  <c r="N3908" i="1"/>
  <c r="K3908" i="1"/>
  <c r="J3908" i="1"/>
  <c r="F3908" i="1"/>
  <c r="E3908" i="1"/>
  <c r="G3908" i="1" s="1"/>
  <c r="C3908" i="1"/>
  <c r="N3907" i="1"/>
  <c r="K3907" i="1"/>
  <c r="J3907" i="1"/>
  <c r="F3907" i="1"/>
  <c r="E3907" i="1"/>
  <c r="G3907" i="1" s="1"/>
  <c r="C3907" i="1"/>
  <c r="N3906" i="1"/>
  <c r="K3906" i="1"/>
  <c r="J3906" i="1"/>
  <c r="F3906" i="1"/>
  <c r="E3906" i="1"/>
  <c r="G3906" i="1" s="1"/>
  <c r="C3906" i="1"/>
  <c r="N3905" i="1"/>
  <c r="K3905" i="1"/>
  <c r="J3905" i="1"/>
  <c r="F3905" i="1"/>
  <c r="E3905" i="1"/>
  <c r="G3905" i="1" s="1"/>
  <c r="C3905" i="1"/>
  <c r="N3904" i="1"/>
  <c r="K3904" i="1"/>
  <c r="J3904" i="1"/>
  <c r="F3904" i="1"/>
  <c r="E3904" i="1"/>
  <c r="G3904" i="1" s="1"/>
  <c r="C3904" i="1"/>
  <c r="N3903" i="1"/>
  <c r="K3903" i="1"/>
  <c r="J3903" i="1"/>
  <c r="F3903" i="1"/>
  <c r="E3903" i="1"/>
  <c r="G3903" i="1" s="1"/>
  <c r="C3903" i="1"/>
  <c r="N3902" i="1"/>
  <c r="K3902" i="1"/>
  <c r="J3902" i="1"/>
  <c r="F3902" i="1"/>
  <c r="E3902" i="1"/>
  <c r="G3902" i="1" s="1"/>
  <c r="C3902" i="1"/>
  <c r="N3901" i="1"/>
  <c r="K3901" i="1"/>
  <c r="J3901" i="1"/>
  <c r="F3901" i="1"/>
  <c r="E3901" i="1"/>
  <c r="G3901" i="1" s="1"/>
  <c r="C3901" i="1"/>
  <c r="N3900" i="1"/>
  <c r="K3900" i="1"/>
  <c r="J3900" i="1"/>
  <c r="F3900" i="1"/>
  <c r="E3900" i="1"/>
  <c r="G3900" i="1" s="1"/>
  <c r="C3900" i="1"/>
  <c r="N3899" i="1"/>
  <c r="K3899" i="1"/>
  <c r="J3899" i="1"/>
  <c r="F3899" i="1"/>
  <c r="E3899" i="1"/>
  <c r="G3899" i="1" s="1"/>
  <c r="C3899" i="1"/>
  <c r="N3898" i="1"/>
  <c r="K3898" i="1"/>
  <c r="J3898" i="1"/>
  <c r="F3898" i="1"/>
  <c r="E3898" i="1"/>
  <c r="G3898" i="1" s="1"/>
  <c r="C3898" i="1"/>
  <c r="N3897" i="1"/>
  <c r="K3897" i="1"/>
  <c r="J3897" i="1"/>
  <c r="F3897" i="1"/>
  <c r="E3897" i="1"/>
  <c r="G3897" i="1" s="1"/>
  <c r="C3897" i="1"/>
  <c r="N3896" i="1"/>
  <c r="K3896" i="1"/>
  <c r="J3896" i="1"/>
  <c r="F3896" i="1"/>
  <c r="E3896" i="1"/>
  <c r="G3896" i="1" s="1"/>
  <c r="C3896" i="1"/>
  <c r="N3895" i="1"/>
  <c r="K3895" i="1"/>
  <c r="J3895" i="1"/>
  <c r="F3895" i="1"/>
  <c r="E3895" i="1"/>
  <c r="C3895" i="1"/>
  <c r="N3894" i="1"/>
  <c r="K3894" i="1"/>
  <c r="J3894" i="1"/>
  <c r="F3894" i="1"/>
  <c r="E3894" i="1"/>
  <c r="G3894" i="1" s="1"/>
  <c r="C3894" i="1"/>
  <c r="N3893" i="1"/>
  <c r="K3893" i="1"/>
  <c r="J3893" i="1"/>
  <c r="F3893" i="1"/>
  <c r="E3893" i="1"/>
  <c r="G3893" i="1" s="1"/>
  <c r="C3893" i="1"/>
  <c r="N3892" i="1"/>
  <c r="K3892" i="1"/>
  <c r="J3892" i="1"/>
  <c r="F3892" i="1"/>
  <c r="E3892" i="1"/>
  <c r="G3892" i="1" s="1"/>
  <c r="C3892" i="1"/>
  <c r="N3891" i="1"/>
  <c r="K3891" i="1"/>
  <c r="J3891" i="1"/>
  <c r="F3891" i="1"/>
  <c r="E3891" i="1"/>
  <c r="G3891" i="1" s="1"/>
  <c r="C3891" i="1"/>
  <c r="N3890" i="1"/>
  <c r="K3890" i="1"/>
  <c r="J3890" i="1"/>
  <c r="F3890" i="1"/>
  <c r="E3890" i="1"/>
  <c r="C3890" i="1"/>
  <c r="N3889" i="1"/>
  <c r="K3889" i="1"/>
  <c r="J3889" i="1"/>
  <c r="F3889" i="1"/>
  <c r="E3889" i="1"/>
  <c r="G3889" i="1" s="1"/>
  <c r="C3889" i="1"/>
  <c r="N3888" i="1"/>
  <c r="K3888" i="1"/>
  <c r="J3888" i="1"/>
  <c r="F3888" i="1"/>
  <c r="E3888" i="1"/>
  <c r="G3888" i="1" s="1"/>
  <c r="C3888" i="1"/>
  <c r="N3887" i="1"/>
  <c r="K3887" i="1"/>
  <c r="J3887" i="1"/>
  <c r="F3887" i="1"/>
  <c r="E3887" i="1"/>
  <c r="G3887" i="1" s="1"/>
  <c r="C3887" i="1"/>
  <c r="N3886" i="1"/>
  <c r="K3886" i="1"/>
  <c r="J3886" i="1"/>
  <c r="F3886" i="1"/>
  <c r="E3886" i="1"/>
  <c r="G3886" i="1" s="1"/>
  <c r="C3886" i="1"/>
  <c r="N3885" i="1"/>
  <c r="K3885" i="1"/>
  <c r="J3885" i="1"/>
  <c r="F3885" i="1"/>
  <c r="E3885" i="1"/>
  <c r="G3885" i="1" s="1"/>
  <c r="C3885" i="1"/>
  <c r="N3884" i="1"/>
  <c r="K3884" i="1"/>
  <c r="J3884" i="1"/>
  <c r="F3884" i="1"/>
  <c r="E3884" i="1"/>
  <c r="G3884" i="1" s="1"/>
  <c r="C3884" i="1"/>
  <c r="N3883" i="1"/>
  <c r="K3883" i="1"/>
  <c r="J3883" i="1"/>
  <c r="F3883" i="1"/>
  <c r="E3883" i="1"/>
  <c r="G3883" i="1" s="1"/>
  <c r="C3883" i="1"/>
  <c r="N3882" i="1"/>
  <c r="K3882" i="1"/>
  <c r="J3882" i="1"/>
  <c r="F3882" i="1"/>
  <c r="E3882" i="1"/>
  <c r="G3882" i="1" s="1"/>
  <c r="C3882" i="1"/>
  <c r="N3881" i="1"/>
  <c r="K3881" i="1"/>
  <c r="J3881" i="1"/>
  <c r="F3881" i="1"/>
  <c r="E3881" i="1"/>
  <c r="G3881" i="1" s="1"/>
  <c r="C3881" i="1"/>
  <c r="N3880" i="1"/>
  <c r="K3880" i="1"/>
  <c r="J3880" i="1"/>
  <c r="F3880" i="1"/>
  <c r="E3880" i="1"/>
  <c r="G3880" i="1" s="1"/>
  <c r="C3880" i="1"/>
  <c r="N3879" i="1"/>
  <c r="K3879" i="1"/>
  <c r="J3879" i="1"/>
  <c r="F3879" i="1"/>
  <c r="E3879" i="1"/>
  <c r="G3879" i="1" s="1"/>
  <c r="C3879" i="1"/>
  <c r="N3878" i="1"/>
  <c r="K3878" i="1"/>
  <c r="J3878" i="1"/>
  <c r="F3878" i="1"/>
  <c r="E3878" i="1"/>
  <c r="G3878" i="1" s="1"/>
  <c r="C3878" i="1"/>
  <c r="N3877" i="1"/>
  <c r="K3877" i="1"/>
  <c r="J3877" i="1"/>
  <c r="F3877" i="1"/>
  <c r="E3877" i="1"/>
  <c r="G3877" i="1" s="1"/>
  <c r="C3877" i="1"/>
  <c r="N3876" i="1"/>
  <c r="K3876" i="1"/>
  <c r="J3876" i="1"/>
  <c r="F3876" i="1"/>
  <c r="E3876" i="1"/>
  <c r="G3876" i="1" s="1"/>
  <c r="C3876" i="1"/>
  <c r="N3875" i="1"/>
  <c r="K3875" i="1"/>
  <c r="J3875" i="1"/>
  <c r="F3875" i="1"/>
  <c r="E3875" i="1"/>
  <c r="G3875" i="1" s="1"/>
  <c r="C3875" i="1"/>
  <c r="N3874" i="1"/>
  <c r="K3874" i="1"/>
  <c r="J3874" i="1"/>
  <c r="F3874" i="1"/>
  <c r="E3874" i="1"/>
  <c r="G3874" i="1" s="1"/>
  <c r="C3874" i="1"/>
  <c r="N3873" i="1"/>
  <c r="K3873" i="1"/>
  <c r="J3873" i="1"/>
  <c r="F3873" i="1"/>
  <c r="E3873" i="1"/>
  <c r="G3873" i="1" s="1"/>
  <c r="C3873" i="1"/>
  <c r="N3872" i="1"/>
  <c r="K3872" i="1"/>
  <c r="J3872" i="1"/>
  <c r="F3872" i="1"/>
  <c r="E3872" i="1"/>
  <c r="G3872" i="1" s="1"/>
  <c r="C3872" i="1"/>
  <c r="N3871" i="1"/>
  <c r="K3871" i="1"/>
  <c r="J3871" i="1"/>
  <c r="F3871" i="1"/>
  <c r="E3871" i="1"/>
  <c r="G3871" i="1" s="1"/>
  <c r="C3871" i="1"/>
  <c r="N3870" i="1"/>
  <c r="K3870" i="1"/>
  <c r="J3870" i="1"/>
  <c r="F3870" i="1"/>
  <c r="E3870" i="1"/>
  <c r="G3870" i="1" s="1"/>
  <c r="C3870" i="1"/>
  <c r="N3869" i="1"/>
  <c r="K3869" i="1"/>
  <c r="J3869" i="1"/>
  <c r="F3869" i="1"/>
  <c r="E3869" i="1"/>
  <c r="G3869" i="1" s="1"/>
  <c r="C3869" i="1"/>
  <c r="N3868" i="1"/>
  <c r="K3868" i="1"/>
  <c r="J3868" i="1"/>
  <c r="F3868" i="1"/>
  <c r="E3868" i="1"/>
  <c r="G3868" i="1" s="1"/>
  <c r="C3868" i="1"/>
  <c r="N3867" i="1"/>
  <c r="K3867" i="1"/>
  <c r="J3867" i="1"/>
  <c r="F3867" i="1"/>
  <c r="E3867" i="1"/>
  <c r="G3867" i="1" s="1"/>
  <c r="C3867" i="1"/>
  <c r="N3866" i="1"/>
  <c r="K3866" i="1"/>
  <c r="J3866" i="1"/>
  <c r="F3866" i="1"/>
  <c r="E3866" i="1"/>
  <c r="G3866" i="1" s="1"/>
  <c r="C3866" i="1"/>
  <c r="N3865" i="1"/>
  <c r="K3865" i="1"/>
  <c r="J3865" i="1"/>
  <c r="F3865" i="1"/>
  <c r="E3865" i="1"/>
  <c r="G3865" i="1" s="1"/>
  <c r="C3865" i="1"/>
  <c r="N3864" i="1"/>
  <c r="K3864" i="1"/>
  <c r="J3864" i="1"/>
  <c r="F3864" i="1"/>
  <c r="E3864" i="1"/>
  <c r="G3864" i="1" s="1"/>
  <c r="C3864" i="1"/>
  <c r="N3863" i="1"/>
  <c r="K3863" i="1"/>
  <c r="J3863" i="1"/>
  <c r="F3863" i="1"/>
  <c r="E3863" i="1"/>
  <c r="C3863" i="1"/>
  <c r="N3862" i="1"/>
  <c r="K3862" i="1"/>
  <c r="J3862" i="1"/>
  <c r="F3862" i="1"/>
  <c r="E3862" i="1"/>
  <c r="G3862" i="1" s="1"/>
  <c r="C3862" i="1"/>
  <c r="N3861" i="1"/>
  <c r="K3861" i="1"/>
  <c r="J3861" i="1"/>
  <c r="F3861" i="1"/>
  <c r="E3861" i="1"/>
  <c r="G3861" i="1" s="1"/>
  <c r="C3861" i="1"/>
  <c r="N3860" i="1"/>
  <c r="K3860" i="1"/>
  <c r="J3860" i="1"/>
  <c r="F3860" i="1"/>
  <c r="E3860" i="1"/>
  <c r="G3860" i="1" s="1"/>
  <c r="C3860" i="1"/>
  <c r="N3859" i="1"/>
  <c r="K3859" i="1"/>
  <c r="J3859" i="1"/>
  <c r="F3859" i="1"/>
  <c r="E3859" i="1"/>
  <c r="G3859" i="1" s="1"/>
  <c r="C3859" i="1"/>
  <c r="N3858" i="1"/>
  <c r="K3858" i="1"/>
  <c r="J3858" i="1"/>
  <c r="F3858" i="1"/>
  <c r="E3858" i="1"/>
  <c r="C3858" i="1"/>
  <c r="N3857" i="1"/>
  <c r="K3857" i="1"/>
  <c r="J3857" i="1"/>
  <c r="F3857" i="1"/>
  <c r="E3857" i="1"/>
  <c r="G3857" i="1" s="1"/>
  <c r="C3857" i="1"/>
  <c r="N3856" i="1"/>
  <c r="K3856" i="1"/>
  <c r="J3856" i="1"/>
  <c r="F3856" i="1"/>
  <c r="E3856" i="1"/>
  <c r="G3856" i="1" s="1"/>
  <c r="C3856" i="1"/>
  <c r="N3855" i="1"/>
  <c r="K3855" i="1"/>
  <c r="J3855" i="1"/>
  <c r="F3855" i="1"/>
  <c r="E3855" i="1"/>
  <c r="G3855" i="1" s="1"/>
  <c r="C3855" i="1"/>
  <c r="N3854" i="1"/>
  <c r="K3854" i="1"/>
  <c r="J3854" i="1"/>
  <c r="F3854" i="1"/>
  <c r="E3854" i="1"/>
  <c r="G3854" i="1" s="1"/>
  <c r="C3854" i="1"/>
  <c r="N3853" i="1"/>
  <c r="K3853" i="1"/>
  <c r="J3853" i="1"/>
  <c r="F3853" i="1"/>
  <c r="E3853" i="1"/>
  <c r="G3853" i="1" s="1"/>
  <c r="C3853" i="1"/>
  <c r="N3852" i="1"/>
  <c r="K3852" i="1"/>
  <c r="J3852" i="1"/>
  <c r="F3852" i="1"/>
  <c r="E3852" i="1"/>
  <c r="G3852" i="1" s="1"/>
  <c r="C3852" i="1"/>
  <c r="N3851" i="1"/>
  <c r="K3851" i="1"/>
  <c r="J3851" i="1"/>
  <c r="F3851" i="1"/>
  <c r="E3851" i="1"/>
  <c r="G3851" i="1" s="1"/>
  <c r="C3851" i="1"/>
  <c r="N3850" i="1"/>
  <c r="K3850" i="1"/>
  <c r="J3850" i="1"/>
  <c r="F3850" i="1"/>
  <c r="E3850" i="1"/>
  <c r="G3850" i="1" s="1"/>
  <c r="C3850" i="1"/>
  <c r="N3849" i="1"/>
  <c r="K3849" i="1"/>
  <c r="J3849" i="1"/>
  <c r="F3849" i="1"/>
  <c r="E3849" i="1"/>
  <c r="G3849" i="1" s="1"/>
  <c r="C3849" i="1"/>
  <c r="N3848" i="1"/>
  <c r="K3848" i="1"/>
  <c r="J3848" i="1"/>
  <c r="F3848" i="1"/>
  <c r="E3848" i="1"/>
  <c r="G3848" i="1" s="1"/>
  <c r="C3848" i="1"/>
  <c r="N3847" i="1"/>
  <c r="K3847" i="1"/>
  <c r="J3847" i="1"/>
  <c r="F3847" i="1"/>
  <c r="E3847" i="1"/>
  <c r="G3847" i="1" s="1"/>
  <c r="C3847" i="1"/>
  <c r="N3846" i="1"/>
  <c r="K3846" i="1"/>
  <c r="J3846" i="1"/>
  <c r="F3846" i="1"/>
  <c r="E3846" i="1"/>
  <c r="G3846" i="1" s="1"/>
  <c r="C3846" i="1"/>
  <c r="N3845" i="1"/>
  <c r="K3845" i="1"/>
  <c r="J3845" i="1"/>
  <c r="F3845" i="1"/>
  <c r="E3845" i="1"/>
  <c r="G3845" i="1" s="1"/>
  <c r="C3845" i="1"/>
  <c r="N3844" i="1"/>
  <c r="K3844" i="1"/>
  <c r="J3844" i="1"/>
  <c r="F3844" i="1"/>
  <c r="E3844" i="1"/>
  <c r="G3844" i="1" s="1"/>
  <c r="C3844" i="1"/>
  <c r="N3843" i="1"/>
  <c r="K3843" i="1"/>
  <c r="J3843" i="1"/>
  <c r="F3843" i="1"/>
  <c r="E3843" i="1"/>
  <c r="G3843" i="1" s="1"/>
  <c r="C3843" i="1"/>
  <c r="N3842" i="1"/>
  <c r="K3842" i="1"/>
  <c r="J3842" i="1"/>
  <c r="F3842" i="1"/>
  <c r="E3842" i="1"/>
  <c r="G3842" i="1" s="1"/>
  <c r="C3842" i="1"/>
  <c r="N3841" i="1"/>
  <c r="K3841" i="1"/>
  <c r="J3841" i="1"/>
  <c r="F3841" i="1"/>
  <c r="E3841" i="1"/>
  <c r="G3841" i="1" s="1"/>
  <c r="C3841" i="1"/>
  <c r="N3840" i="1"/>
  <c r="K3840" i="1"/>
  <c r="J3840" i="1"/>
  <c r="F3840" i="1"/>
  <c r="E3840" i="1"/>
  <c r="G3840" i="1" s="1"/>
  <c r="C3840" i="1"/>
  <c r="N3839" i="1"/>
  <c r="K3839" i="1"/>
  <c r="J3839" i="1"/>
  <c r="F3839" i="1"/>
  <c r="E3839" i="1"/>
  <c r="G3839" i="1" s="1"/>
  <c r="C3839" i="1"/>
  <c r="N3838" i="1"/>
  <c r="K3838" i="1"/>
  <c r="J3838" i="1"/>
  <c r="F3838" i="1"/>
  <c r="E3838" i="1"/>
  <c r="G3838" i="1" s="1"/>
  <c r="C3838" i="1"/>
  <c r="N3837" i="1"/>
  <c r="K3837" i="1"/>
  <c r="J3837" i="1"/>
  <c r="F3837" i="1"/>
  <c r="E3837" i="1"/>
  <c r="G3837" i="1" s="1"/>
  <c r="C3837" i="1"/>
  <c r="N3836" i="1"/>
  <c r="K3836" i="1"/>
  <c r="J3836" i="1"/>
  <c r="F3836" i="1"/>
  <c r="E3836" i="1"/>
  <c r="G3836" i="1" s="1"/>
  <c r="C3836" i="1"/>
  <c r="N3835" i="1"/>
  <c r="K3835" i="1"/>
  <c r="J3835" i="1"/>
  <c r="F3835" i="1"/>
  <c r="E3835" i="1"/>
  <c r="G3835" i="1" s="1"/>
  <c r="C3835" i="1"/>
  <c r="N3834" i="1"/>
  <c r="K3834" i="1"/>
  <c r="J3834" i="1"/>
  <c r="F3834" i="1"/>
  <c r="E3834" i="1"/>
  <c r="G3834" i="1" s="1"/>
  <c r="C3834" i="1"/>
  <c r="N3833" i="1"/>
  <c r="K3833" i="1"/>
  <c r="J3833" i="1"/>
  <c r="F3833" i="1"/>
  <c r="E3833" i="1"/>
  <c r="G3833" i="1" s="1"/>
  <c r="C3833" i="1"/>
  <c r="N3832" i="1"/>
  <c r="K3832" i="1"/>
  <c r="J3832" i="1"/>
  <c r="F3832" i="1"/>
  <c r="E3832" i="1"/>
  <c r="G3832" i="1" s="1"/>
  <c r="C3832" i="1"/>
  <c r="N3831" i="1"/>
  <c r="K3831" i="1"/>
  <c r="J3831" i="1"/>
  <c r="F3831" i="1"/>
  <c r="E3831" i="1"/>
  <c r="C3831" i="1"/>
  <c r="N3830" i="1"/>
  <c r="K3830" i="1"/>
  <c r="J3830" i="1"/>
  <c r="F3830" i="1"/>
  <c r="E3830" i="1"/>
  <c r="G3830" i="1" s="1"/>
  <c r="C3830" i="1"/>
  <c r="N3829" i="1"/>
  <c r="K3829" i="1"/>
  <c r="J3829" i="1"/>
  <c r="F3829" i="1"/>
  <c r="E3829" i="1"/>
  <c r="G3829" i="1" s="1"/>
  <c r="C3829" i="1"/>
  <c r="N3828" i="1"/>
  <c r="K3828" i="1"/>
  <c r="J3828" i="1"/>
  <c r="F3828" i="1"/>
  <c r="E3828" i="1"/>
  <c r="G3828" i="1" s="1"/>
  <c r="C3828" i="1"/>
  <c r="N3827" i="1"/>
  <c r="K3827" i="1"/>
  <c r="J3827" i="1"/>
  <c r="F3827" i="1"/>
  <c r="E3827" i="1"/>
  <c r="G3827" i="1" s="1"/>
  <c r="C3827" i="1"/>
  <c r="N3826" i="1"/>
  <c r="K3826" i="1"/>
  <c r="J3826" i="1"/>
  <c r="F3826" i="1"/>
  <c r="E3826" i="1"/>
  <c r="C3826" i="1"/>
  <c r="N3825" i="1"/>
  <c r="K3825" i="1"/>
  <c r="J3825" i="1"/>
  <c r="F3825" i="1"/>
  <c r="E3825" i="1"/>
  <c r="G3825" i="1" s="1"/>
  <c r="C3825" i="1"/>
  <c r="N3824" i="1"/>
  <c r="K3824" i="1"/>
  <c r="J3824" i="1"/>
  <c r="F3824" i="1"/>
  <c r="E3824" i="1"/>
  <c r="G3824" i="1" s="1"/>
  <c r="C3824" i="1"/>
  <c r="N3823" i="1"/>
  <c r="K3823" i="1"/>
  <c r="J3823" i="1"/>
  <c r="F3823" i="1"/>
  <c r="E3823" i="1"/>
  <c r="G3823" i="1" s="1"/>
  <c r="C3823" i="1"/>
  <c r="N3822" i="1"/>
  <c r="K3822" i="1"/>
  <c r="J3822" i="1"/>
  <c r="F3822" i="1"/>
  <c r="E3822" i="1"/>
  <c r="G3822" i="1" s="1"/>
  <c r="C3822" i="1"/>
  <c r="N3821" i="1"/>
  <c r="K3821" i="1"/>
  <c r="J3821" i="1"/>
  <c r="F3821" i="1"/>
  <c r="E3821" i="1"/>
  <c r="G3821" i="1" s="1"/>
  <c r="C3821" i="1"/>
  <c r="N3820" i="1"/>
  <c r="K3820" i="1"/>
  <c r="J3820" i="1"/>
  <c r="F3820" i="1"/>
  <c r="E3820" i="1"/>
  <c r="G3820" i="1" s="1"/>
  <c r="C3820" i="1"/>
  <c r="N3819" i="1"/>
  <c r="K3819" i="1"/>
  <c r="J3819" i="1"/>
  <c r="F3819" i="1"/>
  <c r="E3819" i="1"/>
  <c r="G3819" i="1" s="1"/>
  <c r="C3819" i="1"/>
  <c r="N3818" i="1"/>
  <c r="K3818" i="1"/>
  <c r="J3818" i="1"/>
  <c r="F3818" i="1"/>
  <c r="E3818" i="1"/>
  <c r="G3818" i="1" s="1"/>
  <c r="C3818" i="1"/>
  <c r="N3817" i="1"/>
  <c r="K3817" i="1"/>
  <c r="J3817" i="1"/>
  <c r="F3817" i="1"/>
  <c r="E3817" i="1"/>
  <c r="G3817" i="1" s="1"/>
  <c r="C3817" i="1"/>
  <c r="N3816" i="1"/>
  <c r="K3816" i="1"/>
  <c r="J3816" i="1"/>
  <c r="F3816" i="1"/>
  <c r="E3816" i="1"/>
  <c r="G3816" i="1" s="1"/>
  <c r="C3816" i="1"/>
  <c r="N3815" i="1"/>
  <c r="K3815" i="1"/>
  <c r="J3815" i="1"/>
  <c r="F3815" i="1"/>
  <c r="E3815" i="1"/>
  <c r="G3815" i="1" s="1"/>
  <c r="C3815" i="1"/>
  <c r="N3814" i="1"/>
  <c r="K3814" i="1"/>
  <c r="J3814" i="1"/>
  <c r="F3814" i="1"/>
  <c r="E3814" i="1"/>
  <c r="G3814" i="1" s="1"/>
  <c r="C3814" i="1"/>
  <c r="N3813" i="1"/>
  <c r="K3813" i="1"/>
  <c r="J3813" i="1"/>
  <c r="F3813" i="1"/>
  <c r="E3813" i="1"/>
  <c r="G3813" i="1" s="1"/>
  <c r="C3813" i="1"/>
  <c r="N3812" i="1"/>
  <c r="K3812" i="1"/>
  <c r="J3812" i="1"/>
  <c r="F3812" i="1"/>
  <c r="E3812" i="1"/>
  <c r="G3812" i="1" s="1"/>
  <c r="C3812" i="1"/>
  <c r="N3811" i="1"/>
  <c r="K3811" i="1"/>
  <c r="J3811" i="1"/>
  <c r="F3811" i="1"/>
  <c r="E3811" i="1"/>
  <c r="G3811" i="1" s="1"/>
  <c r="C3811" i="1"/>
  <c r="N3810" i="1"/>
  <c r="K3810" i="1"/>
  <c r="J3810" i="1"/>
  <c r="F3810" i="1"/>
  <c r="E3810" i="1"/>
  <c r="G3810" i="1" s="1"/>
  <c r="C3810" i="1"/>
  <c r="N3809" i="1"/>
  <c r="K3809" i="1"/>
  <c r="J3809" i="1"/>
  <c r="F3809" i="1"/>
  <c r="E3809" i="1"/>
  <c r="G3809" i="1" s="1"/>
  <c r="C3809" i="1"/>
  <c r="N3808" i="1"/>
  <c r="K3808" i="1"/>
  <c r="J3808" i="1"/>
  <c r="F3808" i="1"/>
  <c r="E3808" i="1"/>
  <c r="G3808" i="1" s="1"/>
  <c r="C3808" i="1"/>
  <c r="N3807" i="1"/>
  <c r="K3807" i="1"/>
  <c r="J3807" i="1"/>
  <c r="F3807" i="1"/>
  <c r="E3807" i="1"/>
  <c r="G3807" i="1" s="1"/>
  <c r="C3807" i="1"/>
  <c r="N3806" i="1"/>
  <c r="K3806" i="1"/>
  <c r="J3806" i="1"/>
  <c r="F3806" i="1"/>
  <c r="E3806" i="1"/>
  <c r="G3806" i="1" s="1"/>
  <c r="C3806" i="1"/>
  <c r="N3805" i="1"/>
  <c r="K3805" i="1"/>
  <c r="J3805" i="1"/>
  <c r="F3805" i="1"/>
  <c r="E3805" i="1"/>
  <c r="G3805" i="1" s="1"/>
  <c r="C3805" i="1"/>
  <c r="N3804" i="1"/>
  <c r="K3804" i="1"/>
  <c r="J3804" i="1"/>
  <c r="F3804" i="1"/>
  <c r="E3804" i="1"/>
  <c r="G3804" i="1" s="1"/>
  <c r="C3804" i="1"/>
  <c r="N3803" i="1"/>
  <c r="K3803" i="1"/>
  <c r="J3803" i="1"/>
  <c r="F3803" i="1"/>
  <c r="E3803" i="1"/>
  <c r="G3803" i="1" s="1"/>
  <c r="C3803" i="1"/>
  <c r="N3802" i="1"/>
  <c r="K3802" i="1"/>
  <c r="J3802" i="1"/>
  <c r="F3802" i="1"/>
  <c r="E3802" i="1"/>
  <c r="G3802" i="1" s="1"/>
  <c r="C3802" i="1"/>
  <c r="N3801" i="1"/>
  <c r="K3801" i="1"/>
  <c r="J3801" i="1"/>
  <c r="F3801" i="1"/>
  <c r="E3801" i="1"/>
  <c r="G3801" i="1" s="1"/>
  <c r="C3801" i="1"/>
  <c r="N3800" i="1"/>
  <c r="K3800" i="1"/>
  <c r="J3800" i="1"/>
  <c r="F3800" i="1"/>
  <c r="E3800" i="1"/>
  <c r="G3800" i="1" s="1"/>
  <c r="C3800" i="1"/>
  <c r="N3799" i="1"/>
  <c r="K3799" i="1"/>
  <c r="J3799" i="1"/>
  <c r="F3799" i="1"/>
  <c r="E3799" i="1"/>
  <c r="C3799" i="1"/>
  <c r="N3798" i="1"/>
  <c r="K3798" i="1"/>
  <c r="J3798" i="1"/>
  <c r="F3798" i="1"/>
  <c r="E3798" i="1"/>
  <c r="G3798" i="1" s="1"/>
  <c r="C3798" i="1"/>
  <c r="N3797" i="1"/>
  <c r="K3797" i="1"/>
  <c r="J3797" i="1"/>
  <c r="F3797" i="1"/>
  <c r="E3797" i="1"/>
  <c r="G3797" i="1" s="1"/>
  <c r="C3797" i="1"/>
  <c r="N3796" i="1"/>
  <c r="K3796" i="1"/>
  <c r="J3796" i="1"/>
  <c r="F3796" i="1"/>
  <c r="E3796" i="1"/>
  <c r="G3796" i="1" s="1"/>
  <c r="C3796" i="1"/>
  <c r="N3795" i="1"/>
  <c r="K3795" i="1"/>
  <c r="J3795" i="1"/>
  <c r="F3795" i="1"/>
  <c r="E3795" i="1"/>
  <c r="G3795" i="1" s="1"/>
  <c r="C3795" i="1"/>
  <c r="N3794" i="1"/>
  <c r="K3794" i="1"/>
  <c r="J3794" i="1"/>
  <c r="F3794" i="1"/>
  <c r="E3794" i="1"/>
  <c r="C3794" i="1"/>
  <c r="N3793" i="1"/>
  <c r="K3793" i="1"/>
  <c r="J3793" i="1"/>
  <c r="F3793" i="1"/>
  <c r="E3793" i="1"/>
  <c r="G3793" i="1" s="1"/>
  <c r="C3793" i="1"/>
  <c r="N3792" i="1"/>
  <c r="K3792" i="1"/>
  <c r="J3792" i="1"/>
  <c r="F3792" i="1"/>
  <c r="E3792" i="1"/>
  <c r="G3792" i="1" s="1"/>
  <c r="C3792" i="1"/>
  <c r="N3791" i="1"/>
  <c r="K3791" i="1"/>
  <c r="J3791" i="1"/>
  <c r="F3791" i="1"/>
  <c r="E3791" i="1"/>
  <c r="G3791" i="1" s="1"/>
  <c r="C3791" i="1"/>
  <c r="N3790" i="1"/>
  <c r="K3790" i="1"/>
  <c r="J3790" i="1"/>
  <c r="F3790" i="1"/>
  <c r="E3790" i="1"/>
  <c r="G3790" i="1" s="1"/>
  <c r="C3790" i="1"/>
  <c r="N3789" i="1"/>
  <c r="K3789" i="1"/>
  <c r="J3789" i="1"/>
  <c r="F3789" i="1"/>
  <c r="E3789" i="1"/>
  <c r="G3789" i="1" s="1"/>
  <c r="C3789" i="1"/>
  <c r="N3788" i="1"/>
  <c r="K3788" i="1"/>
  <c r="J3788" i="1"/>
  <c r="F3788" i="1"/>
  <c r="E3788" i="1"/>
  <c r="G3788" i="1" s="1"/>
  <c r="C3788" i="1"/>
  <c r="N3787" i="1"/>
  <c r="K3787" i="1"/>
  <c r="J3787" i="1"/>
  <c r="F3787" i="1"/>
  <c r="E3787" i="1"/>
  <c r="G3787" i="1" s="1"/>
  <c r="C3787" i="1"/>
  <c r="N3786" i="1"/>
  <c r="K3786" i="1"/>
  <c r="J3786" i="1"/>
  <c r="F3786" i="1"/>
  <c r="E3786" i="1"/>
  <c r="G3786" i="1" s="1"/>
  <c r="C3786" i="1"/>
  <c r="N3785" i="1"/>
  <c r="K3785" i="1"/>
  <c r="J3785" i="1"/>
  <c r="F3785" i="1"/>
  <c r="E3785" i="1"/>
  <c r="G3785" i="1" s="1"/>
  <c r="C3785" i="1"/>
  <c r="N3784" i="1"/>
  <c r="K3784" i="1"/>
  <c r="J3784" i="1"/>
  <c r="F3784" i="1"/>
  <c r="E3784" i="1"/>
  <c r="G3784" i="1" s="1"/>
  <c r="C3784" i="1"/>
  <c r="N3783" i="1"/>
  <c r="K3783" i="1"/>
  <c r="J3783" i="1"/>
  <c r="F3783" i="1"/>
  <c r="E3783" i="1"/>
  <c r="G3783" i="1" s="1"/>
  <c r="C3783" i="1"/>
  <c r="N3782" i="1"/>
  <c r="K3782" i="1"/>
  <c r="J3782" i="1"/>
  <c r="F3782" i="1"/>
  <c r="E3782" i="1"/>
  <c r="G3782" i="1" s="1"/>
  <c r="C3782" i="1"/>
  <c r="N3781" i="1"/>
  <c r="K3781" i="1"/>
  <c r="J3781" i="1"/>
  <c r="F3781" i="1"/>
  <c r="E3781" i="1"/>
  <c r="G3781" i="1" s="1"/>
  <c r="C3781" i="1"/>
  <c r="N3780" i="1"/>
  <c r="K3780" i="1"/>
  <c r="J3780" i="1"/>
  <c r="F3780" i="1"/>
  <c r="E3780" i="1"/>
  <c r="G3780" i="1" s="1"/>
  <c r="C3780" i="1"/>
  <c r="N3779" i="1"/>
  <c r="K3779" i="1"/>
  <c r="J3779" i="1"/>
  <c r="F3779" i="1"/>
  <c r="E3779" i="1"/>
  <c r="G3779" i="1" s="1"/>
  <c r="C3779" i="1"/>
  <c r="N3778" i="1"/>
  <c r="K3778" i="1"/>
  <c r="J3778" i="1"/>
  <c r="F3778" i="1"/>
  <c r="E3778" i="1"/>
  <c r="G3778" i="1" s="1"/>
  <c r="C3778" i="1"/>
  <c r="N3777" i="1"/>
  <c r="K3777" i="1"/>
  <c r="J3777" i="1"/>
  <c r="F3777" i="1"/>
  <c r="E3777" i="1"/>
  <c r="G3777" i="1" s="1"/>
  <c r="C3777" i="1"/>
  <c r="N3776" i="1"/>
  <c r="K3776" i="1"/>
  <c r="J3776" i="1"/>
  <c r="F3776" i="1"/>
  <c r="E3776" i="1"/>
  <c r="G3776" i="1" s="1"/>
  <c r="C3776" i="1"/>
  <c r="N3775" i="1"/>
  <c r="K3775" i="1"/>
  <c r="J3775" i="1"/>
  <c r="F3775" i="1"/>
  <c r="E3775" i="1"/>
  <c r="G3775" i="1" s="1"/>
  <c r="C3775" i="1"/>
  <c r="N3774" i="1"/>
  <c r="K3774" i="1"/>
  <c r="J3774" i="1"/>
  <c r="F3774" i="1"/>
  <c r="E3774" i="1"/>
  <c r="G3774" i="1" s="1"/>
  <c r="C3774" i="1"/>
  <c r="N3773" i="1"/>
  <c r="K3773" i="1"/>
  <c r="J3773" i="1"/>
  <c r="F3773" i="1"/>
  <c r="E3773" i="1"/>
  <c r="G3773" i="1" s="1"/>
  <c r="C3773" i="1"/>
  <c r="N3772" i="1"/>
  <c r="K3772" i="1"/>
  <c r="J3772" i="1"/>
  <c r="F3772" i="1"/>
  <c r="E3772" i="1"/>
  <c r="G3772" i="1" s="1"/>
  <c r="C3772" i="1"/>
  <c r="N3771" i="1"/>
  <c r="K3771" i="1"/>
  <c r="J3771" i="1"/>
  <c r="F3771" i="1"/>
  <c r="E3771" i="1"/>
  <c r="G3771" i="1" s="1"/>
  <c r="C3771" i="1"/>
  <c r="N3770" i="1"/>
  <c r="K3770" i="1"/>
  <c r="J3770" i="1"/>
  <c r="F3770" i="1"/>
  <c r="E3770" i="1"/>
  <c r="G3770" i="1" s="1"/>
  <c r="C3770" i="1"/>
  <c r="N3769" i="1"/>
  <c r="K3769" i="1"/>
  <c r="J3769" i="1"/>
  <c r="F3769" i="1"/>
  <c r="E3769" i="1"/>
  <c r="G3769" i="1" s="1"/>
  <c r="C3769" i="1"/>
  <c r="N3768" i="1"/>
  <c r="K3768" i="1"/>
  <c r="J3768" i="1"/>
  <c r="F3768" i="1"/>
  <c r="E3768" i="1"/>
  <c r="G3768" i="1" s="1"/>
  <c r="C3768" i="1"/>
  <c r="N3767" i="1"/>
  <c r="K3767" i="1"/>
  <c r="J3767" i="1"/>
  <c r="F3767" i="1"/>
  <c r="E3767" i="1"/>
  <c r="C3767" i="1"/>
  <c r="N3766" i="1"/>
  <c r="K3766" i="1"/>
  <c r="J3766" i="1"/>
  <c r="F3766" i="1"/>
  <c r="E3766" i="1"/>
  <c r="G3766" i="1" s="1"/>
  <c r="C3766" i="1"/>
  <c r="N3765" i="1"/>
  <c r="K3765" i="1"/>
  <c r="J3765" i="1"/>
  <c r="F3765" i="1"/>
  <c r="E3765" i="1"/>
  <c r="G3765" i="1" s="1"/>
  <c r="C3765" i="1"/>
  <c r="N3764" i="1"/>
  <c r="K3764" i="1"/>
  <c r="J3764" i="1"/>
  <c r="F3764" i="1"/>
  <c r="E3764" i="1"/>
  <c r="G3764" i="1" s="1"/>
  <c r="C3764" i="1"/>
  <c r="N3763" i="1"/>
  <c r="K3763" i="1"/>
  <c r="J3763" i="1"/>
  <c r="F3763" i="1"/>
  <c r="E3763" i="1"/>
  <c r="G3763" i="1" s="1"/>
  <c r="C3763" i="1"/>
  <c r="N3762" i="1"/>
  <c r="K3762" i="1"/>
  <c r="J3762" i="1"/>
  <c r="F3762" i="1"/>
  <c r="E3762" i="1"/>
  <c r="C3762" i="1"/>
  <c r="N3761" i="1"/>
  <c r="K3761" i="1"/>
  <c r="J3761" i="1"/>
  <c r="F3761" i="1"/>
  <c r="E3761" i="1"/>
  <c r="G3761" i="1" s="1"/>
  <c r="C3761" i="1"/>
  <c r="N3760" i="1"/>
  <c r="K3760" i="1"/>
  <c r="J3760" i="1"/>
  <c r="F3760" i="1"/>
  <c r="E3760" i="1"/>
  <c r="G3760" i="1" s="1"/>
  <c r="C3760" i="1"/>
  <c r="N3759" i="1"/>
  <c r="K3759" i="1"/>
  <c r="J3759" i="1"/>
  <c r="F3759" i="1"/>
  <c r="E3759" i="1"/>
  <c r="G3759" i="1" s="1"/>
  <c r="C3759" i="1"/>
  <c r="N3758" i="1"/>
  <c r="K3758" i="1"/>
  <c r="J3758" i="1"/>
  <c r="F3758" i="1"/>
  <c r="E3758" i="1"/>
  <c r="G3758" i="1" s="1"/>
  <c r="C3758" i="1"/>
  <c r="N3757" i="1"/>
  <c r="K3757" i="1"/>
  <c r="J3757" i="1"/>
  <c r="F3757" i="1"/>
  <c r="E3757" i="1"/>
  <c r="G3757" i="1" s="1"/>
  <c r="C3757" i="1"/>
  <c r="N3756" i="1"/>
  <c r="K3756" i="1"/>
  <c r="J3756" i="1"/>
  <c r="F3756" i="1"/>
  <c r="E3756" i="1"/>
  <c r="G3756" i="1" s="1"/>
  <c r="C3756" i="1"/>
  <c r="N3755" i="1"/>
  <c r="K3755" i="1"/>
  <c r="J3755" i="1"/>
  <c r="F3755" i="1"/>
  <c r="E3755" i="1"/>
  <c r="G3755" i="1" s="1"/>
  <c r="C3755" i="1"/>
  <c r="N3754" i="1"/>
  <c r="K3754" i="1"/>
  <c r="J3754" i="1"/>
  <c r="F3754" i="1"/>
  <c r="E3754" i="1"/>
  <c r="G3754" i="1" s="1"/>
  <c r="C3754" i="1"/>
  <c r="N3753" i="1"/>
  <c r="K3753" i="1"/>
  <c r="J3753" i="1"/>
  <c r="F3753" i="1"/>
  <c r="E3753" i="1"/>
  <c r="G3753" i="1" s="1"/>
  <c r="C3753" i="1"/>
  <c r="N3752" i="1"/>
  <c r="K3752" i="1"/>
  <c r="J3752" i="1"/>
  <c r="F3752" i="1"/>
  <c r="E3752" i="1"/>
  <c r="G3752" i="1" s="1"/>
  <c r="C3752" i="1"/>
  <c r="N3751" i="1"/>
  <c r="K3751" i="1"/>
  <c r="J3751" i="1"/>
  <c r="F3751" i="1"/>
  <c r="E3751" i="1"/>
  <c r="G3751" i="1" s="1"/>
  <c r="C3751" i="1"/>
  <c r="N3750" i="1"/>
  <c r="K3750" i="1"/>
  <c r="J3750" i="1"/>
  <c r="F3750" i="1"/>
  <c r="E3750" i="1"/>
  <c r="G3750" i="1" s="1"/>
  <c r="C3750" i="1"/>
  <c r="N3749" i="1"/>
  <c r="K3749" i="1"/>
  <c r="J3749" i="1"/>
  <c r="F3749" i="1"/>
  <c r="E3749" i="1"/>
  <c r="G3749" i="1" s="1"/>
  <c r="C3749" i="1"/>
  <c r="N3748" i="1"/>
  <c r="K3748" i="1"/>
  <c r="J3748" i="1"/>
  <c r="F3748" i="1"/>
  <c r="E3748" i="1"/>
  <c r="G3748" i="1" s="1"/>
  <c r="C3748" i="1"/>
  <c r="N3747" i="1"/>
  <c r="K3747" i="1"/>
  <c r="J3747" i="1"/>
  <c r="F3747" i="1"/>
  <c r="E3747" i="1"/>
  <c r="G3747" i="1" s="1"/>
  <c r="C3747" i="1"/>
  <c r="N3746" i="1"/>
  <c r="K3746" i="1"/>
  <c r="J3746" i="1"/>
  <c r="F3746" i="1"/>
  <c r="E3746" i="1"/>
  <c r="G3746" i="1" s="1"/>
  <c r="C3746" i="1"/>
  <c r="N3745" i="1"/>
  <c r="K3745" i="1"/>
  <c r="J3745" i="1"/>
  <c r="F3745" i="1"/>
  <c r="E3745" i="1"/>
  <c r="G3745" i="1" s="1"/>
  <c r="C3745" i="1"/>
  <c r="N3744" i="1"/>
  <c r="K3744" i="1"/>
  <c r="J3744" i="1"/>
  <c r="F3744" i="1"/>
  <c r="E3744" i="1"/>
  <c r="G3744" i="1" s="1"/>
  <c r="C3744" i="1"/>
  <c r="N3743" i="1"/>
  <c r="K3743" i="1"/>
  <c r="J3743" i="1"/>
  <c r="F3743" i="1"/>
  <c r="E3743" i="1"/>
  <c r="G3743" i="1" s="1"/>
  <c r="C3743" i="1"/>
  <c r="N3742" i="1"/>
  <c r="K3742" i="1"/>
  <c r="J3742" i="1"/>
  <c r="F3742" i="1"/>
  <c r="E3742" i="1"/>
  <c r="G3742" i="1" s="1"/>
  <c r="C3742" i="1"/>
  <c r="N3741" i="1"/>
  <c r="K3741" i="1"/>
  <c r="J3741" i="1"/>
  <c r="F3741" i="1"/>
  <c r="E3741" i="1"/>
  <c r="G3741" i="1" s="1"/>
  <c r="C3741" i="1"/>
  <c r="N3740" i="1"/>
  <c r="K3740" i="1"/>
  <c r="J3740" i="1"/>
  <c r="F3740" i="1"/>
  <c r="E3740" i="1"/>
  <c r="G3740" i="1" s="1"/>
  <c r="C3740" i="1"/>
  <c r="N3739" i="1"/>
  <c r="K3739" i="1"/>
  <c r="J3739" i="1"/>
  <c r="F3739" i="1"/>
  <c r="E3739" i="1"/>
  <c r="G3739" i="1" s="1"/>
  <c r="C3739" i="1"/>
  <c r="N3738" i="1"/>
  <c r="K3738" i="1"/>
  <c r="J3738" i="1"/>
  <c r="F3738" i="1"/>
  <c r="E3738" i="1"/>
  <c r="G3738" i="1" s="1"/>
  <c r="C3738" i="1"/>
  <c r="N3737" i="1"/>
  <c r="K3737" i="1"/>
  <c r="J3737" i="1"/>
  <c r="F3737" i="1"/>
  <c r="E3737" i="1"/>
  <c r="G3737" i="1" s="1"/>
  <c r="C3737" i="1"/>
  <c r="N3736" i="1"/>
  <c r="K3736" i="1"/>
  <c r="J3736" i="1"/>
  <c r="F3736" i="1"/>
  <c r="E3736" i="1"/>
  <c r="G3736" i="1" s="1"/>
  <c r="C3736" i="1"/>
  <c r="N3735" i="1"/>
  <c r="K3735" i="1"/>
  <c r="J3735" i="1"/>
  <c r="F3735" i="1"/>
  <c r="E3735" i="1"/>
  <c r="C3735" i="1"/>
  <c r="N3734" i="1"/>
  <c r="K3734" i="1"/>
  <c r="J3734" i="1"/>
  <c r="F3734" i="1"/>
  <c r="E3734" i="1"/>
  <c r="G3734" i="1" s="1"/>
  <c r="C3734" i="1"/>
  <c r="N3733" i="1"/>
  <c r="K3733" i="1"/>
  <c r="J3733" i="1"/>
  <c r="F3733" i="1"/>
  <c r="E3733" i="1"/>
  <c r="G3733" i="1" s="1"/>
  <c r="C3733" i="1"/>
  <c r="N3732" i="1"/>
  <c r="K3732" i="1"/>
  <c r="J3732" i="1"/>
  <c r="F3732" i="1"/>
  <c r="E3732" i="1"/>
  <c r="G3732" i="1" s="1"/>
  <c r="C3732" i="1"/>
  <c r="N3731" i="1"/>
  <c r="K3731" i="1"/>
  <c r="J3731" i="1"/>
  <c r="F3731" i="1"/>
  <c r="E3731" i="1"/>
  <c r="G3731" i="1" s="1"/>
  <c r="C3731" i="1"/>
  <c r="N3730" i="1"/>
  <c r="K3730" i="1"/>
  <c r="J3730" i="1"/>
  <c r="F3730" i="1"/>
  <c r="E3730" i="1"/>
  <c r="C3730" i="1"/>
  <c r="N3729" i="1"/>
  <c r="K3729" i="1"/>
  <c r="J3729" i="1"/>
  <c r="F3729" i="1"/>
  <c r="E3729" i="1"/>
  <c r="G3729" i="1" s="1"/>
  <c r="C3729" i="1"/>
  <c r="N3728" i="1"/>
  <c r="K3728" i="1"/>
  <c r="J3728" i="1"/>
  <c r="F3728" i="1"/>
  <c r="E3728" i="1"/>
  <c r="G3728" i="1" s="1"/>
  <c r="C3728" i="1"/>
  <c r="N3727" i="1"/>
  <c r="K3727" i="1"/>
  <c r="J3727" i="1"/>
  <c r="F3727" i="1"/>
  <c r="E3727" i="1"/>
  <c r="G3727" i="1" s="1"/>
  <c r="C3727" i="1"/>
  <c r="N3726" i="1"/>
  <c r="K3726" i="1"/>
  <c r="J3726" i="1"/>
  <c r="F3726" i="1"/>
  <c r="E3726" i="1"/>
  <c r="G3726" i="1" s="1"/>
  <c r="C3726" i="1"/>
  <c r="N3725" i="1"/>
  <c r="K3725" i="1"/>
  <c r="J3725" i="1"/>
  <c r="F3725" i="1"/>
  <c r="E3725" i="1"/>
  <c r="G3725" i="1" s="1"/>
  <c r="C3725" i="1"/>
  <c r="N3724" i="1"/>
  <c r="K3724" i="1"/>
  <c r="J3724" i="1"/>
  <c r="F3724" i="1"/>
  <c r="E3724" i="1"/>
  <c r="G3724" i="1" s="1"/>
  <c r="C3724" i="1"/>
  <c r="N3723" i="1"/>
  <c r="K3723" i="1"/>
  <c r="J3723" i="1"/>
  <c r="F3723" i="1"/>
  <c r="E3723" i="1"/>
  <c r="G3723" i="1" s="1"/>
  <c r="C3723" i="1"/>
  <c r="N3722" i="1"/>
  <c r="K3722" i="1"/>
  <c r="J3722" i="1"/>
  <c r="F3722" i="1"/>
  <c r="E3722" i="1"/>
  <c r="G3722" i="1" s="1"/>
  <c r="C3722" i="1"/>
  <c r="N3721" i="1"/>
  <c r="K3721" i="1"/>
  <c r="J3721" i="1"/>
  <c r="F3721" i="1"/>
  <c r="E3721" i="1"/>
  <c r="G3721" i="1" s="1"/>
  <c r="C3721" i="1"/>
  <c r="N3720" i="1"/>
  <c r="K3720" i="1"/>
  <c r="J3720" i="1"/>
  <c r="F3720" i="1"/>
  <c r="E3720" i="1"/>
  <c r="G3720" i="1" s="1"/>
  <c r="C3720" i="1"/>
  <c r="N3719" i="1"/>
  <c r="K3719" i="1"/>
  <c r="J3719" i="1"/>
  <c r="F3719" i="1"/>
  <c r="E3719" i="1"/>
  <c r="G3719" i="1" s="1"/>
  <c r="C3719" i="1"/>
  <c r="N3718" i="1"/>
  <c r="K3718" i="1"/>
  <c r="J3718" i="1"/>
  <c r="F3718" i="1"/>
  <c r="E3718" i="1"/>
  <c r="G3718" i="1" s="1"/>
  <c r="C3718" i="1"/>
  <c r="N3717" i="1"/>
  <c r="K3717" i="1"/>
  <c r="J3717" i="1"/>
  <c r="F3717" i="1"/>
  <c r="E3717" i="1"/>
  <c r="G3717" i="1" s="1"/>
  <c r="C3717" i="1"/>
  <c r="N3716" i="1"/>
  <c r="K3716" i="1"/>
  <c r="J3716" i="1"/>
  <c r="F3716" i="1"/>
  <c r="E3716" i="1"/>
  <c r="G3716" i="1" s="1"/>
  <c r="C3716" i="1"/>
  <c r="N3715" i="1"/>
  <c r="K3715" i="1"/>
  <c r="J3715" i="1"/>
  <c r="F3715" i="1"/>
  <c r="E3715" i="1"/>
  <c r="G3715" i="1" s="1"/>
  <c r="C3715" i="1"/>
  <c r="N3714" i="1"/>
  <c r="K3714" i="1"/>
  <c r="J3714" i="1"/>
  <c r="F3714" i="1"/>
  <c r="E3714" i="1"/>
  <c r="G3714" i="1" s="1"/>
  <c r="C3714" i="1"/>
  <c r="N3713" i="1"/>
  <c r="K3713" i="1"/>
  <c r="J3713" i="1"/>
  <c r="F3713" i="1"/>
  <c r="E3713" i="1"/>
  <c r="G3713" i="1" s="1"/>
  <c r="C3713" i="1"/>
  <c r="N3712" i="1"/>
  <c r="K3712" i="1"/>
  <c r="J3712" i="1"/>
  <c r="F3712" i="1"/>
  <c r="E3712" i="1"/>
  <c r="G3712" i="1" s="1"/>
  <c r="C3712" i="1"/>
  <c r="N3711" i="1"/>
  <c r="K3711" i="1"/>
  <c r="J3711" i="1"/>
  <c r="F3711" i="1"/>
  <c r="E3711" i="1"/>
  <c r="G3711" i="1" s="1"/>
  <c r="C3711" i="1"/>
  <c r="N3710" i="1"/>
  <c r="K3710" i="1"/>
  <c r="J3710" i="1"/>
  <c r="F3710" i="1"/>
  <c r="E3710" i="1"/>
  <c r="G3710" i="1" s="1"/>
  <c r="C3710" i="1"/>
  <c r="N3709" i="1"/>
  <c r="K3709" i="1"/>
  <c r="J3709" i="1"/>
  <c r="F3709" i="1"/>
  <c r="E3709" i="1"/>
  <c r="G3709" i="1" s="1"/>
  <c r="C3709" i="1"/>
  <c r="N3708" i="1"/>
  <c r="K3708" i="1"/>
  <c r="J3708" i="1"/>
  <c r="F3708" i="1"/>
  <c r="E3708" i="1"/>
  <c r="G3708" i="1" s="1"/>
  <c r="C3708" i="1"/>
  <c r="N3707" i="1"/>
  <c r="K3707" i="1"/>
  <c r="J3707" i="1"/>
  <c r="F3707" i="1"/>
  <c r="E3707" i="1"/>
  <c r="G3707" i="1" s="1"/>
  <c r="C3707" i="1"/>
  <c r="N3706" i="1"/>
  <c r="K3706" i="1"/>
  <c r="J3706" i="1"/>
  <c r="F3706" i="1"/>
  <c r="E3706" i="1"/>
  <c r="G3706" i="1" s="1"/>
  <c r="C3706" i="1"/>
  <c r="N3705" i="1"/>
  <c r="K3705" i="1"/>
  <c r="J3705" i="1"/>
  <c r="F3705" i="1"/>
  <c r="E3705" i="1"/>
  <c r="G3705" i="1" s="1"/>
  <c r="C3705" i="1"/>
  <c r="N3704" i="1"/>
  <c r="K3704" i="1"/>
  <c r="J3704" i="1"/>
  <c r="F3704" i="1"/>
  <c r="E3704" i="1"/>
  <c r="G3704" i="1" s="1"/>
  <c r="C3704" i="1"/>
  <c r="N3703" i="1"/>
  <c r="K3703" i="1"/>
  <c r="J3703" i="1"/>
  <c r="F3703" i="1"/>
  <c r="E3703" i="1"/>
  <c r="G3703" i="1" s="1"/>
  <c r="C3703" i="1"/>
  <c r="N3702" i="1"/>
  <c r="K3702" i="1"/>
  <c r="J3702" i="1"/>
  <c r="F3702" i="1"/>
  <c r="E3702" i="1"/>
  <c r="G3702" i="1" s="1"/>
  <c r="C3702" i="1"/>
  <c r="N3701" i="1"/>
  <c r="K3701" i="1"/>
  <c r="J3701" i="1"/>
  <c r="F3701" i="1"/>
  <c r="E3701" i="1"/>
  <c r="G3701" i="1" s="1"/>
  <c r="C3701" i="1"/>
  <c r="N3700" i="1"/>
  <c r="K3700" i="1"/>
  <c r="J3700" i="1"/>
  <c r="F3700" i="1"/>
  <c r="E3700" i="1"/>
  <c r="G3700" i="1" s="1"/>
  <c r="C3700" i="1"/>
  <c r="N3699" i="1"/>
  <c r="K3699" i="1"/>
  <c r="J3699" i="1"/>
  <c r="F3699" i="1"/>
  <c r="E3699" i="1"/>
  <c r="G3699" i="1" s="1"/>
  <c r="C3699" i="1"/>
  <c r="N3698" i="1"/>
  <c r="K3698" i="1"/>
  <c r="J3698" i="1"/>
  <c r="F3698" i="1"/>
  <c r="E3698" i="1"/>
  <c r="G3698" i="1" s="1"/>
  <c r="C3698" i="1"/>
  <c r="N3697" i="1"/>
  <c r="K3697" i="1"/>
  <c r="J3697" i="1"/>
  <c r="F3697" i="1"/>
  <c r="E3697" i="1"/>
  <c r="G3697" i="1" s="1"/>
  <c r="C3697" i="1"/>
  <c r="N3696" i="1"/>
  <c r="K3696" i="1"/>
  <c r="J3696" i="1"/>
  <c r="F3696" i="1"/>
  <c r="E3696" i="1"/>
  <c r="G3696" i="1" s="1"/>
  <c r="C3696" i="1"/>
  <c r="N3695" i="1"/>
  <c r="K3695" i="1"/>
  <c r="J3695" i="1"/>
  <c r="F3695" i="1"/>
  <c r="E3695" i="1"/>
  <c r="G3695" i="1" s="1"/>
  <c r="C3695" i="1"/>
  <c r="N3694" i="1"/>
  <c r="K3694" i="1"/>
  <c r="J3694" i="1"/>
  <c r="F3694" i="1"/>
  <c r="E3694" i="1"/>
  <c r="G3694" i="1" s="1"/>
  <c r="C3694" i="1"/>
  <c r="N3693" i="1"/>
  <c r="K3693" i="1"/>
  <c r="J3693" i="1"/>
  <c r="F3693" i="1"/>
  <c r="E3693" i="1"/>
  <c r="G3693" i="1" s="1"/>
  <c r="C3693" i="1"/>
  <c r="N3692" i="1"/>
  <c r="K3692" i="1"/>
  <c r="J3692" i="1"/>
  <c r="F3692" i="1"/>
  <c r="E3692" i="1"/>
  <c r="G3692" i="1" s="1"/>
  <c r="C3692" i="1"/>
  <c r="N3691" i="1"/>
  <c r="K3691" i="1"/>
  <c r="J3691" i="1"/>
  <c r="F3691" i="1"/>
  <c r="E3691" i="1"/>
  <c r="G3691" i="1" s="1"/>
  <c r="C3691" i="1"/>
  <c r="N3690" i="1"/>
  <c r="K3690" i="1"/>
  <c r="J3690" i="1"/>
  <c r="F3690" i="1"/>
  <c r="E3690" i="1"/>
  <c r="G3690" i="1" s="1"/>
  <c r="C3690" i="1"/>
  <c r="N3689" i="1"/>
  <c r="K3689" i="1"/>
  <c r="J3689" i="1"/>
  <c r="F3689" i="1"/>
  <c r="E3689" i="1"/>
  <c r="G3689" i="1" s="1"/>
  <c r="C3689" i="1"/>
  <c r="N3688" i="1"/>
  <c r="K3688" i="1"/>
  <c r="J3688" i="1"/>
  <c r="F3688" i="1"/>
  <c r="E3688" i="1"/>
  <c r="G3688" i="1" s="1"/>
  <c r="C3688" i="1"/>
  <c r="N3687" i="1"/>
  <c r="K3687" i="1"/>
  <c r="J3687" i="1"/>
  <c r="F3687" i="1"/>
  <c r="E3687" i="1"/>
  <c r="G3687" i="1" s="1"/>
  <c r="C3687" i="1"/>
  <c r="N3686" i="1"/>
  <c r="K3686" i="1"/>
  <c r="J3686" i="1"/>
  <c r="F3686" i="1"/>
  <c r="E3686" i="1"/>
  <c r="G3686" i="1" s="1"/>
  <c r="C3686" i="1"/>
  <c r="N3685" i="1"/>
  <c r="K3685" i="1"/>
  <c r="J3685" i="1"/>
  <c r="F3685" i="1"/>
  <c r="E3685" i="1"/>
  <c r="G3685" i="1" s="1"/>
  <c r="C3685" i="1"/>
  <c r="N3684" i="1"/>
  <c r="K3684" i="1"/>
  <c r="J3684" i="1"/>
  <c r="F3684" i="1"/>
  <c r="E3684" i="1"/>
  <c r="G3684" i="1" s="1"/>
  <c r="C3684" i="1"/>
  <c r="N3683" i="1"/>
  <c r="K3683" i="1"/>
  <c r="J3683" i="1"/>
  <c r="F3683" i="1"/>
  <c r="E3683" i="1"/>
  <c r="G3683" i="1" s="1"/>
  <c r="C3683" i="1"/>
  <c r="N3682" i="1"/>
  <c r="K3682" i="1"/>
  <c r="J3682" i="1"/>
  <c r="F3682" i="1"/>
  <c r="E3682" i="1"/>
  <c r="G3682" i="1" s="1"/>
  <c r="C3682" i="1"/>
  <c r="N3681" i="1"/>
  <c r="K3681" i="1"/>
  <c r="J3681" i="1"/>
  <c r="F3681" i="1"/>
  <c r="E3681" i="1"/>
  <c r="G3681" i="1" s="1"/>
  <c r="C3681" i="1"/>
  <c r="N3680" i="1"/>
  <c r="K3680" i="1"/>
  <c r="J3680" i="1"/>
  <c r="F3680" i="1"/>
  <c r="E3680" i="1"/>
  <c r="G3680" i="1" s="1"/>
  <c r="C3680" i="1"/>
  <c r="N3679" i="1"/>
  <c r="K3679" i="1"/>
  <c r="J3679" i="1"/>
  <c r="F3679" i="1"/>
  <c r="E3679" i="1"/>
  <c r="G3679" i="1" s="1"/>
  <c r="C3679" i="1"/>
  <c r="N3678" i="1"/>
  <c r="K3678" i="1"/>
  <c r="J3678" i="1"/>
  <c r="F3678" i="1"/>
  <c r="E3678" i="1"/>
  <c r="G3678" i="1" s="1"/>
  <c r="C3678" i="1"/>
  <c r="N3677" i="1"/>
  <c r="K3677" i="1"/>
  <c r="J3677" i="1"/>
  <c r="F3677" i="1"/>
  <c r="E3677" i="1"/>
  <c r="G3677" i="1" s="1"/>
  <c r="C3677" i="1"/>
  <c r="N3676" i="1"/>
  <c r="K3676" i="1"/>
  <c r="J3676" i="1"/>
  <c r="F3676" i="1"/>
  <c r="E3676" i="1"/>
  <c r="G3676" i="1" s="1"/>
  <c r="C3676" i="1"/>
  <c r="N3675" i="1"/>
  <c r="K3675" i="1"/>
  <c r="J3675" i="1"/>
  <c r="F3675" i="1"/>
  <c r="E3675" i="1"/>
  <c r="G3675" i="1" s="1"/>
  <c r="C3675" i="1"/>
  <c r="N3674" i="1"/>
  <c r="K3674" i="1"/>
  <c r="J3674" i="1"/>
  <c r="F3674" i="1"/>
  <c r="E3674" i="1"/>
  <c r="G3674" i="1" s="1"/>
  <c r="C3674" i="1"/>
  <c r="N3673" i="1"/>
  <c r="K3673" i="1"/>
  <c r="J3673" i="1"/>
  <c r="F3673" i="1"/>
  <c r="E3673" i="1"/>
  <c r="G3673" i="1" s="1"/>
  <c r="C3673" i="1"/>
  <c r="N3672" i="1"/>
  <c r="K3672" i="1"/>
  <c r="J3672" i="1"/>
  <c r="F3672" i="1"/>
  <c r="E3672" i="1"/>
  <c r="G3672" i="1" s="1"/>
  <c r="C3672" i="1"/>
  <c r="N3671" i="1"/>
  <c r="K3671" i="1"/>
  <c r="J3671" i="1"/>
  <c r="F3671" i="1"/>
  <c r="E3671" i="1"/>
  <c r="G3671" i="1" s="1"/>
  <c r="C3671" i="1"/>
  <c r="N3670" i="1"/>
  <c r="K3670" i="1"/>
  <c r="J3670" i="1"/>
  <c r="F3670" i="1"/>
  <c r="E3670" i="1"/>
  <c r="G3670" i="1" s="1"/>
  <c r="C3670" i="1"/>
  <c r="N3669" i="1"/>
  <c r="K3669" i="1"/>
  <c r="J3669" i="1"/>
  <c r="F3669" i="1"/>
  <c r="E3669" i="1"/>
  <c r="G3669" i="1" s="1"/>
  <c r="C3669" i="1"/>
  <c r="N3668" i="1"/>
  <c r="K3668" i="1"/>
  <c r="J3668" i="1"/>
  <c r="F3668" i="1"/>
  <c r="E3668" i="1"/>
  <c r="G3668" i="1" s="1"/>
  <c r="C3668" i="1"/>
  <c r="N3667" i="1"/>
  <c r="K3667" i="1"/>
  <c r="J3667" i="1"/>
  <c r="F3667" i="1"/>
  <c r="E3667" i="1"/>
  <c r="G3667" i="1" s="1"/>
  <c r="C3667" i="1"/>
  <c r="N3666" i="1"/>
  <c r="K3666" i="1"/>
  <c r="J3666" i="1"/>
  <c r="F3666" i="1"/>
  <c r="E3666" i="1"/>
  <c r="G3666" i="1" s="1"/>
  <c r="C3666" i="1"/>
  <c r="N3665" i="1"/>
  <c r="K3665" i="1"/>
  <c r="J3665" i="1"/>
  <c r="F3665" i="1"/>
  <c r="E3665" i="1"/>
  <c r="G3665" i="1" s="1"/>
  <c r="C3665" i="1"/>
  <c r="N3664" i="1"/>
  <c r="K3664" i="1"/>
  <c r="J3664" i="1"/>
  <c r="F3664" i="1"/>
  <c r="E3664" i="1"/>
  <c r="G3664" i="1" s="1"/>
  <c r="C3664" i="1"/>
  <c r="N3663" i="1"/>
  <c r="K3663" i="1"/>
  <c r="J3663" i="1"/>
  <c r="F3663" i="1"/>
  <c r="E3663" i="1"/>
  <c r="G3663" i="1" s="1"/>
  <c r="C3663" i="1"/>
  <c r="N3662" i="1"/>
  <c r="K3662" i="1"/>
  <c r="J3662" i="1"/>
  <c r="F3662" i="1"/>
  <c r="E3662" i="1"/>
  <c r="G3662" i="1" s="1"/>
  <c r="C3662" i="1"/>
  <c r="N3661" i="1"/>
  <c r="K3661" i="1"/>
  <c r="J3661" i="1"/>
  <c r="F3661" i="1"/>
  <c r="E3661" i="1"/>
  <c r="G3661" i="1" s="1"/>
  <c r="C3661" i="1"/>
  <c r="N3660" i="1"/>
  <c r="K3660" i="1"/>
  <c r="J3660" i="1"/>
  <c r="F3660" i="1"/>
  <c r="E3660" i="1"/>
  <c r="G3660" i="1" s="1"/>
  <c r="C3660" i="1"/>
  <c r="N3659" i="1"/>
  <c r="K3659" i="1"/>
  <c r="J3659" i="1"/>
  <c r="F3659" i="1"/>
  <c r="E3659" i="1"/>
  <c r="G3659" i="1" s="1"/>
  <c r="C3659" i="1"/>
  <c r="N3658" i="1"/>
  <c r="K3658" i="1"/>
  <c r="J3658" i="1"/>
  <c r="F3658" i="1"/>
  <c r="E3658" i="1"/>
  <c r="G3658" i="1" s="1"/>
  <c r="C3658" i="1"/>
  <c r="N3657" i="1"/>
  <c r="K3657" i="1"/>
  <c r="J3657" i="1"/>
  <c r="F3657" i="1"/>
  <c r="E3657" i="1"/>
  <c r="G3657" i="1" s="1"/>
  <c r="C3657" i="1"/>
  <c r="N3656" i="1"/>
  <c r="K3656" i="1"/>
  <c r="J3656" i="1"/>
  <c r="F3656" i="1"/>
  <c r="E3656" i="1"/>
  <c r="G3656" i="1" s="1"/>
  <c r="C3656" i="1"/>
  <c r="N3655" i="1"/>
  <c r="K3655" i="1"/>
  <c r="J3655" i="1"/>
  <c r="F3655" i="1"/>
  <c r="E3655" i="1"/>
  <c r="G3655" i="1" s="1"/>
  <c r="C3655" i="1"/>
  <c r="N3654" i="1"/>
  <c r="K3654" i="1"/>
  <c r="J3654" i="1"/>
  <c r="F3654" i="1"/>
  <c r="E3654" i="1"/>
  <c r="G3654" i="1" s="1"/>
  <c r="C3654" i="1"/>
  <c r="N3653" i="1"/>
  <c r="K3653" i="1"/>
  <c r="J3653" i="1"/>
  <c r="F3653" i="1"/>
  <c r="E3653" i="1"/>
  <c r="G3653" i="1" s="1"/>
  <c r="C3653" i="1"/>
  <c r="N3652" i="1"/>
  <c r="K3652" i="1"/>
  <c r="J3652" i="1"/>
  <c r="F3652" i="1"/>
  <c r="E3652" i="1"/>
  <c r="G3652" i="1" s="1"/>
  <c r="C3652" i="1"/>
  <c r="N3651" i="1"/>
  <c r="K3651" i="1"/>
  <c r="J3651" i="1"/>
  <c r="F3651" i="1"/>
  <c r="E3651" i="1"/>
  <c r="C3651" i="1"/>
  <c r="N3650" i="1"/>
  <c r="K3650" i="1"/>
  <c r="J3650" i="1"/>
  <c r="F3650" i="1"/>
  <c r="E3650" i="1"/>
  <c r="G3650" i="1" s="1"/>
  <c r="C3650" i="1"/>
  <c r="N3649" i="1"/>
  <c r="K3649" i="1"/>
  <c r="J3649" i="1"/>
  <c r="F3649" i="1"/>
  <c r="E3649" i="1"/>
  <c r="G3649" i="1" s="1"/>
  <c r="C3649" i="1"/>
  <c r="N3648" i="1"/>
  <c r="K3648" i="1"/>
  <c r="J3648" i="1"/>
  <c r="F3648" i="1"/>
  <c r="E3648" i="1"/>
  <c r="G3648" i="1" s="1"/>
  <c r="C3648" i="1"/>
  <c r="N3647" i="1"/>
  <c r="K3647" i="1"/>
  <c r="J3647" i="1"/>
  <c r="F3647" i="1"/>
  <c r="E3647" i="1"/>
  <c r="G3647" i="1" s="1"/>
  <c r="C3647" i="1"/>
  <c r="N3646" i="1"/>
  <c r="K3646" i="1"/>
  <c r="J3646" i="1"/>
  <c r="F3646" i="1"/>
  <c r="E3646" i="1"/>
  <c r="G3646" i="1" s="1"/>
  <c r="C3646" i="1"/>
  <c r="N3645" i="1"/>
  <c r="K3645" i="1"/>
  <c r="J3645" i="1"/>
  <c r="F3645" i="1"/>
  <c r="E3645" i="1"/>
  <c r="G3645" i="1" s="1"/>
  <c r="C3645" i="1"/>
  <c r="N3644" i="1"/>
  <c r="K3644" i="1"/>
  <c r="J3644" i="1"/>
  <c r="F3644" i="1"/>
  <c r="E3644" i="1"/>
  <c r="G3644" i="1" s="1"/>
  <c r="C3644" i="1"/>
  <c r="N3643" i="1"/>
  <c r="K3643" i="1"/>
  <c r="J3643" i="1"/>
  <c r="F3643" i="1"/>
  <c r="E3643" i="1"/>
  <c r="C3643" i="1"/>
  <c r="N3642" i="1"/>
  <c r="K3642" i="1"/>
  <c r="J3642" i="1"/>
  <c r="F3642" i="1"/>
  <c r="E3642" i="1"/>
  <c r="G3642" i="1" s="1"/>
  <c r="C3642" i="1"/>
  <c r="N3641" i="1"/>
  <c r="K3641" i="1"/>
  <c r="J3641" i="1"/>
  <c r="F3641" i="1"/>
  <c r="E3641" i="1"/>
  <c r="G3641" i="1" s="1"/>
  <c r="C3641" i="1"/>
  <c r="N3640" i="1"/>
  <c r="K3640" i="1"/>
  <c r="J3640" i="1"/>
  <c r="F3640" i="1"/>
  <c r="E3640" i="1"/>
  <c r="G3640" i="1" s="1"/>
  <c r="C3640" i="1"/>
  <c r="N3639" i="1"/>
  <c r="K3639" i="1"/>
  <c r="J3639" i="1"/>
  <c r="F3639" i="1"/>
  <c r="E3639" i="1"/>
  <c r="G3639" i="1" s="1"/>
  <c r="C3639" i="1"/>
  <c r="N3638" i="1"/>
  <c r="K3638" i="1"/>
  <c r="J3638" i="1"/>
  <c r="F3638" i="1"/>
  <c r="E3638" i="1"/>
  <c r="G3638" i="1" s="1"/>
  <c r="C3638" i="1"/>
  <c r="N3637" i="1"/>
  <c r="K3637" i="1"/>
  <c r="J3637" i="1"/>
  <c r="F3637" i="1"/>
  <c r="E3637" i="1"/>
  <c r="G3637" i="1" s="1"/>
  <c r="C3637" i="1"/>
  <c r="N3636" i="1"/>
  <c r="K3636" i="1"/>
  <c r="J3636" i="1"/>
  <c r="F3636" i="1"/>
  <c r="E3636" i="1"/>
  <c r="G3636" i="1" s="1"/>
  <c r="C3636" i="1"/>
  <c r="N3635" i="1"/>
  <c r="K3635" i="1"/>
  <c r="J3635" i="1"/>
  <c r="F3635" i="1"/>
  <c r="E3635" i="1"/>
  <c r="C3635" i="1"/>
  <c r="N3634" i="1"/>
  <c r="K3634" i="1"/>
  <c r="J3634" i="1"/>
  <c r="F3634" i="1"/>
  <c r="E3634" i="1"/>
  <c r="G3634" i="1" s="1"/>
  <c r="C3634" i="1"/>
  <c r="N3633" i="1"/>
  <c r="K3633" i="1"/>
  <c r="J3633" i="1"/>
  <c r="F3633" i="1"/>
  <c r="E3633" i="1"/>
  <c r="G3633" i="1" s="1"/>
  <c r="C3633" i="1"/>
  <c r="N3632" i="1"/>
  <c r="K3632" i="1"/>
  <c r="J3632" i="1"/>
  <c r="F3632" i="1"/>
  <c r="E3632" i="1"/>
  <c r="G3632" i="1" s="1"/>
  <c r="C3632" i="1"/>
  <c r="N3631" i="1"/>
  <c r="K3631" i="1"/>
  <c r="J3631" i="1"/>
  <c r="F3631" i="1"/>
  <c r="E3631" i="1"/>
  <c r="G3631" i="1" s="1"/>
  <c r="C3631" i="1"/>
  <c r="N3630" i="1"/>
  <c r="K3630" i="1"/>
  <c r="J3630" i="1"/>
  <c r="F3630" i="1"/>
  <c r="E3630" i="1"/>
  <c r="G3630" i="1" s="1"/>
  <c r="C3630" i="1"/>
  <c r="N3629" i="1"/>
  <c r="K3629" i="1"/>
  <c r="J3629" i="1"/>
  <c r="F3629" i="1"/>
  <c r="E3629" i="1"/>
  <c r="G3629" i="1" s="1"/>
  <c r="C3629" i="1"/>
  <c r="N3628" i="1"/>
  <c r="K3628" i="1"/>
  <c r="J3628" i="1"/>
  <c r="F3628" i="1"/>
  <c r="E3628" i="1"/>
  <c r="G3628" i="1" s="1"/>
  <c r="C3628" i="1"/>
  <c r="N3627" i="1"/>
  <c r="K3627" i="1"/>
  <c r="J3627" i="1"/>
  <c r="F3627" i="1"/>
  <c r="E3627" i="1"/>
  <c r="C3627" i="1"/>
  <c r="N3626" i="1"/>
  <c r="K3626" i="1"/>
  <c r="J3626" i="1"/>
  <c r="F3626" i="1"/>
  <c r="E3626" i="1"/>
  <c r="G3626" i="1" s="1"/>
  <c r="C3626" i="1"/>
  <c r="N3625" i="1"/>
  <c r="K3625" i="1"/>
  <c r="J3625" i="1"/>
  <c r="F3625" i="1"/>
  <c r="E3625" i="1"/>
  <c r="G3625" i="1" s="1"/>
  <c r="C3625" i="1"/>
  <c r="N3624" i="1"/>
  <c r="K3624" i="1"/>
  <c r="J3624" i="1"/>
  <c r="F3624" i="1"/>
  <c r="E3624" i="1"/>
  <c r="G3624" i="1" s="1"/>
  <c r="C3624" i="1"/>
  <c r="N3623" i="1"/>
  <c r="K3623" i="1"/>
  <c r="J3623" i="1"/>
  <c r="F3623" i="1"/>
  <c r="E3623" i="1"/>
  <c r="G3623" i="1" s="1"/>
  <c r="C3623" i="1"/>
  <c r="N3622" i="1"/>
  <c r="K3622" i="1"/>
  <c r="J3622" i="1"/>
  <c r="F3622" i="1"/>
  <c r="E3622" i="1"/>
  <c r="G3622" i="1" s="1"/>
  <c r="C3622" i="1"/>
  <c r="N3621" i="1"/>
  <c r="K3621" i="1"/>
  <c r="J3621" i="1"/>
  <c r="F3621" i="1"/>
  <c r="E3621" i="1"/>
  <c r="G3621" i="1" s="1"/>
  <c r="C3621" i="1"/>
  <c r="N3620" i="1"/>
  <c r="K3620" i="1"/>
  <c r="J3620" i="1"/>
  <c r="F3620" i="1"/>
  <c r="E3620" i="1"/>
  <c r="G3620" i="1" s="1"/>
  <c r="C3620" i="1"/>
  <c r="N3619" i="1"/>
  <c r="K3619" i="1"/>
  <c r="J3619" i="1"/>
  <c r="F3619" i="1"/>
  <c r="E3619" i="1"/>
  <c r="C3619" i="1"/>
  <c r="N3618" i="1"/>
  <c r="K3618" i="1"/>
  <c r="J3618" i="1"/>
  <c r="F3618" i="1"/>
  <c r="E3618" i="1"/>
  <c r="G3618" i="1" s="1"/>
  <c r="C3618" i="1"/>
  <c r="N3617" i="1"/>
  <c r="K3617" i="1"/>
  <c r="J3617" i="1"/>
  <c r="F3617" i="1"/>
  <c r="E3617" i="1"/>
  <c r="G3617" i="1" s="1"/>
  <c r="C3617" i="1"/>
  <c r="N3616" i="1"/>
  <c r="K3616" i="1"/>
  <c r="J3616" i="1"/>
  <c r="F3616" i="1"/>
  <c r="E3616" i="1"/>
  <c r="G3616" i="1" s="1"/>
  <c r="C3616" i="1"/>
  <c r="N3615" i="1"/>
  <c r="K3615" i="1"/>
  <c r="J3615" i="1"/>
  <c r="F3615" i="1"/>
  <c r="E3615" i="1"/>
  <c r="G3615" i="1" s="1"/>
  <c r="C3615" i="1"/>
  <c r="N3614" i="1"/>
  <c r="K3614" i="1"/>
  <c r="J3614" i="1"/>
  <c r="F3614" i="1"/>
  <c r="E3614" i="1"/>
  <c r="G3614" i="1" s="1"/>
  <c r="C3614" i="1"/>
  <c r="N3613" i="1"/>
  <c r="K3613" i="1"/>
  <c r="J3613" i="1"/>
  <c r="F3613" i="1"/>
  <c r="E3613" i="1"/>
  <c r="G3613" i="1" s="1"/>
  <c r="C3613" i="1"/>
  <c r="N3612" i="1"/>
  <c r="K3612" i="1"/>
  <c r="J3612" i="1"/>
  <c r="F3612" i="1"/>
  <c r="E3612" i="1"/>
  <c r="G3612" i="1" s="1"/>
  <c r="C3612" i="1"/>
  <c r="N3611" i="1"/>
  <c r="K3611" i="1"/>
  <c r="J3611" i="1"/>
  <c r="F3611" i="1"/>
  <c r="E3611" i="1"/>
  <c r="C3611" i="1"/>
  <c r="N3610" i="1"/>
  <c r="K3610" i="1"/>
  <c r="J3610" i="1"/>
  <c r="F3610" i="1"/>
  <c r="E3610" i="1"/>
  <c r="G3610" i="1" s="1"/>
  <c r="C3610" i="1"/>
  <c r="N3609" i="1"/>
  <c r="K3609" i="1"/>
  <c r="J3609" i="1"/>
  <c r="F3609" i="1"/>
  <c r="E3609" i="1"/>
  <c r="G3609" i="1" s="1"/>
  <c r="C3609" i="1"/>
  <c r="N3608" i="1"/>
  <c r="K3608" i="1"/>
  <c r="J3608" i="1"/>
  <c r="F3608" i="1"/>
  <c r="E3608" i="1"/>
  <c r="G3608" i="1" s="1"/>
  <c r="C3608" i="1"/>
  <c r="N3607" i="1"/>
  <c r="K3607" i="1"/>
  <c r="J3607" i="1"/>
  <c r="F3607" i="1"/>
  <c r="E3607" i="1"/>
  <c r="G3607" i="1" s="1"/>
  <c r="C3607" i="1"/>
  <c r="N3606" i="1"/>
  <c r="K3606" i="1"/>
  <c r="J3606" i="1"/>
  <c r="F3606" i="1"/>
  <c r="E3606" i="1"/>
  <c r="G3606" i="1" s="1"/>
  <c r="C3606" i="1"/>
  <c r="N3605" i="1"/>
  <c r="K3605" i="1"/>
  <c r="J3605" i="1"/>
  <c r="F3605" i="1"/>
  <c r="E3605" i="1"/>
  <c r="G3605" i="1" s="1"/>
  <c r="C3605" i="1"/>
  <c r="N3604" i="1"/>
  <c r="K3604" i="1"/>
  <c r="J3604" i="1"/>
  <c r="F3604" i="1"/>
  <c r="E3604" i="1"/>
  <c r="G3604" i="1" s="1"/>
  <c r="C3604" i="1"/>
  <c r="N3603" i="1"/>
  <c r="K3603" i="1"/>
  <c r="J3603" i="1"/>
  <c r="F3603" i="1"/>
  <c r="E3603" i="1"/>
  <c r="C3603" i="1"/>
  <c r="N3602" i="1"/>
  <c r="K3602" i="1"/>
  <c r="J3602" i="1"/>
  <c r="F3602" i="1"/>
  <c r="E3602" i="1"/>
  <c r="G3602" i="1" s="1"/>
  <c r="C3602" i="1"/>
  <c r="N3601" i="1"/>
  <c r="K3601" i="1"/>
  <c r="J3601" i="1"/>
  <c r="F3601" i="1"/>
  <c r="E3601" i="1"/>
  <c r="G3601" i="1" s="1"/>
  <c r="C3601" i="1"/>
  <c r="N3600" i="1"/>
  <c r="K3600" i="1"/>
  <c r="J3600" i="1"/>
  <c r="F3600" i="1"/>
  <c r="E3600" i="1"/>
  <c r="G3600" i="1" s="1"/>
  <c r="C3600" i="1"/>
  <c r="N3599" i="1"/>
  <c r="K3599" i="1"/>
  <c r="J3599" i="1"/>
  <c r="F3599" i="1"/>
  <c r="E3599" i="1"/>
  <c r="G3599" i="1" s="1"/>
  <c r="C3599" i="1"/>
  <c r="N3598" i="1"/>
  <c r="K3598" i="1"/>
  <c r="J3598" i="1"/>
  <c r="F3598" i="1"/>
  <c r="E3598" i="1"/>
  <c r="G3598" i="1" s="1"/>
  <c r="C3598" i="1"/>
  <c r="N3597" i="1"/>
  <c r="K3597" i="1"/>
  <c r="J3597" i="1"/>
  <c r="F3597" i="1"/>
  <c r="E3597" i="1"/>
  <c r="G3597" i="1" s="1"/>
  <c r="C3597" i="1"/>
  <c r="N3596" i="1"/>
  <c r="K3596" i="1"/>
  <c r="J3596" i="1"/>
  <c r="F3596" i="1"/>
  <c r="E3596" i="1"/>
  <c r="G3596" i="1" s="1"/>
  <c r="C3596" i="1"/>
  <c r="N3595" i="1"/>
  <c r="K3595" i="1"/>
  <c r="J3595" i="1"/>
  <c r="F3595" i="1"/>
  <c r="E3595" i="1"/>
  <c r="C3595" i="1"/>
  <c r="N3594" i="1"/>
  <c r="K3594" i="1"/>
  <c r="J3594" i="1"/>
  <c r="F3594" i="1"/>
  <c r="E3594" i="1"/>
  <c r="G3594" i="1" s="1"/>
  <c r="C3594" i="1"/>
  <c r="N3593" i="1"/>
  <c r="K3593" i="1"/>
  <c r="J3593" i="1"/>
  <c r="F3593" i="1"/>
  <c r="E3593" i="1"/>
  <c r="G3593" i="1" s="1"/>
  <c r="C3593" i="1"/>
  <c r="N3592" i="1"/>
  <c r="K3592" i="1"/>
  <c r="J3592" i="1"/>
  <c r="F3592" i="1"/>
  <c r="E3592" i="1"/>
  <c r="G3592" i="1" s="1"/>
  <c r="C3592" i="1"/>
  <c r="N3591" i="1"/>
  <c r="K3591" i="1"/>
  <c r="J3591" i="1"/>
  <c r="F3591" i="1"/>
  <c r="E3591" i="1"/>
  <c r="G3591" i="1" s="1"/>
  <c r="C3591" i="1"/>
  <c r="N3590" i="1"/>
  <c r="K3590" i="1"/>
  <c r="J3590" i="1"/>
  <c r="F3590" i="1"/>
  <c r="E3590" i="1"/>
  <c r="G3590" i="1" s="1"/>
  <c r="C3590" i="1"/>
  <c r="N3589" i="1"/>
  <c r="K3589" i="1"/>
  <c r="J3589" i="1"/>
  <c r="F3589" i="1"/>
  <c r="E3589" i="1"/>
  <c r="G3589" i="1" s="1"/>
  <c r="C3589" i="1"/>
  <c r="N3588" i="1"/>
  <c r="K3588" i="1"/>
  <c r="J3588" i="1"/>
  <c r="F3588" i="1"/>
  <c r="E3588" i="1"/>
  <c r="G3588" i="1" s="1"/>
  <c r="C3588" i="1"/>
  <c r="N3587" i="1"/>
  <c r="K3587" i="1"/>
  <c r="J3587" i="1"/>
  <c r="F3587" i="1"/>
  <c r="E3587" i="1"/>
  <c r="C3587" i="1"/>
  <c r="N3586" i="1"/>
  <c r="K3586" i="1"/>
  <c r="J3586" i="1"/>
  <c r="F3586" i="1"/>
  <c r="E3586" i="1"/>
  <c r="G3586" i="1" s="1"/>
  <c r="C3586" i="1"/>
  <c r="N3585" i="1"/>
  <c r="K3585" i="1"/>
  <c r="J3585" i="1"/>
  <c r="F3585" i="1"/>
  <c r="E3585" i="1"/>
  <c r="G3585" i="1" s="1"/>
  <c r="C3585" i="1"/>
  <c r="N3584" i="1"/>
  <c r="K3584" i="1"/>
  <c r="J3584" i="1"/>
  <c r="F3584" i="1"/>
  <c r="E3584" i="1"/>
  <c r="G3584" i="1" s="1"/>
  <c r="C3584" i="1"/>
  <c r="N3583" i="1"/>
  <c r="K3583" i="1"/>
  <c r="J3583" i="1"/>
  <c r="F3583" i="1"/>
  <c r="E3583" i="1"/>
  <c r="G3583" i="1" s="1"/>
  <c r="C3583" i="1"/>
  <c r="N3582" i="1"/>
  <c r="K3582" i="1"/>
  <c r="J3582" i="1"/>
  <c r="F3582" i="1"/>
  <c r="E3582" i="1"/>
  <c r="G3582" i="1" s="1"/>
  <c r="C3582" i="1"/>
  <c r="N3581" i="1"/>
  <c r="K3581" i="1"/>
  <c r="J3581" i="1"/>
  <c r="F3581" i="1"/>
  <c r="E3581" i="1"/>
  <c r="G3581" i="1" s="1"/>
  <c r="C3581" i="1"/>
  <c r="N3580" i="1"/>
  <c r="K3580" i="1"/>
  <c r="J3580" i="1"/>
  <c r="F3580" i="1"/>
  <c r="E3580" i="1"/>
  <c r="G3580" i="1" s="1"/>
  <c r="C3580" i="1"/>
  <c r="N3579" i="1"/>
  <c r="K3579" i="1"/>
  <c r="J3579" i="1"/>
  <c r="F3579" i="1"/>
  <c r="E3579" i="1"/>
  <c r="C3579" i="1"/>
  <c r="N3578" i="1"/>
  <c r="K3578" i="1"/>
  <c r="J3578" i="1"/>
  <c r="F3578" i="1"/>
  <c r="E3578" i="1"/>
  <c r="G3578" i="1" s="1"/>
  <c r="C3578" i="1"/>
  <c r="N3577" i="1"/>
  <c r="K3577" i="1"/>
  <c r="J3577" i="1"/>
  <c r="F3577" i="1"/>
  <c r="E3577" i="1"/>
  <c r="G3577" i="1" s="1"/>
  <c r="C3577" i="1"/>
  <c r="N3576" i="1"/>
  <c r="K3576" i="1"/>
  <c r="J3576" i="1"/>
  <c r="F3576" i="1"/>
  <c r="E3576" i="1"/>
  <c r="G3576" i="1" s="1"/>
  <c r="C3576" i="1"/>
  <c r="N3575" i="1"/>
  <c r="K3575" i="1"/>
  <c r="J3575" i="1"/>
  <c r="F3575" i="1"/>
  <c r="E3575" i="1"/>
  <c r="G3575" i="1" s="1"/>
  <c r="C3575" i="1"/>
  <c r="N3574" i="1"/>
  <c r="K3574" i="1"/>
  <c r="J3574" i="1"/>
  <c r="F3574" i="1"/>
  <c r="E3574" i="1"/>
  <c r="G3574" i="1" s="1"/>
  <c r="C3574" i="1"/>
  <c r="N3573" i="1"/>
  <c r="K3573" i="1"/>
  <c r="J3573" i="1"/>
  <c r="F3573" i="1"/>
  <c r="E3573" i="1"/>
  <c r="G3573" i="1" s="1"/>
  <c r="C3573" i="1"/>
  <c r="N3572" i="1"/>
  <c r="K3572" i="1"/>
  <c r="J3572" i="1"/>
  <c r="F3572" i="1"/>
  <c r="E3572" i="1"/>
  <c r="G3572" i="1" s="1"/>
  <c r="C3572" i="1"/>
  <c r="N3571" i="1"/>
  <c r="K3571" i="1"/>
  <c r="J3571" i="1"/>
  <c r="F3571" i="1"/>
  <c r="E3571" i="1"/>
  <c r="G3571" i="1" s="1"/>
  <c r="C3571" i="1"/>
  <c r="N3570" i="1"/>
  <c r="K3570" i="1"/>
  <c r="J3570" i="1"/>
  <c r="F3570" i="1"/>
  <c r="E3570" i="1"/>
  <c r="G3570" i="1" s="1"/>
  <c r="C3570" i="1"/>
  <c r="N3569" i="1"/>
  <c r="K3569" i="1"/>
  <c r="J3569" i="1"/>
  <c r="F3569" i="1"/>
  <c r="E3569" i="1"/>
  <c r="G3569" i="1" s="1"/>
  <c r="C3569" i="1"/>
  <c r="N3568" i="1"/>
  <c r="K3568" i="1"/>
  <c r="J3568" i="1"/>
  <c r="F3568" i="1"/>
  <c r="E3568" i="1"/>
  <c r="G3568" i="1" s="1"/>
  <c r="C3568" i="1"/>
  <c r="N3567" i="1"/>
  <c r="K3567" i="1"/>
  <c r="J3567" i="1"/>
  <c r="F3567" i="1"/>
  <c r="E3567" i="1"/>
  <c r="G3567" i="1" s="1"/>
  <c r="C3567" i="1"/>
  <c r="N3566" i="1"/>
  <c r="K3566" i="1"/>
  <c r="J3566" i="1"/>
  <c r="F3566" i="1"/>
  <c r="E3566" i="1"/>
  <c r="G3566" i="1" s="1"/>
  <c r="C3566" i="1"/>
  <c r="N3565" i="1"/>
  <c r="K3565" i="1"/>
  <c r="J3565" i="1"/>
  <c r="F3565" i="1"/>
  <c r="E3565" i="1"/>
  <c r="G3565" i="1" s="1"/>
  <c r="C3565" i="1"/>
  <c r="N3564" i="1"/>
  <c r="K3564" i="1"/>
  <c r="J3564" i="1"/>
  <c r="F3564" i="1"/>
  <c r="E3564" i="1"/>
  <c r="G3564" i="1" s="1"/>
  <c r="C3564" i="1"/>
  <c r="N3563" i="1"/>
  <c r="K3563" i="1"/>
  <c r="J3563" i="1"/>
  <c r="F3563" i="1"/>
  <c r="E3563" i="1"/>
  <c r="G3563" i="1" s="1"/>
  <c r="C3563" i="1"/>
  <c r="N3562" i="1"/>
  <c r="K3562" i="1"/>
  <c r="J3562" i="1"/>
  <c r="F3562" i="1"/>
  <c r="E3562" i="1"/>
  <c r="G3562" i="1" s="1"/>
  <c r="C3562" i="1"/>
  <c r="N3561" i="1"/>
  <c r="K3561" i="1"/>
  <c r="J3561" i="1"/>
  <c r="F3561" i="1"/>
  <c r="E3561" i="1"/>
  <c r="G3561" i="1" s="1"/>
  <c r="C3561" i="1"/>
  <c r="N3560" i="1"/>
  <c r="K3560" i="1"/>
  <c r="J3560" i="1"/>
  <c r="F3560" i="1"/>
  <c r="E3560" i="1"/>
  <c r="G3560" i="1" s="1"/>
  <c r="C3560" i="1"/>
  <c r="N3559" i="1"/>
  <c r="K3559" i="1"/>
  <c r="J3559" i="1"/>
  <c r="F3559" i="1"/>
  <c r="E3559" i="1"/>
  <c r="G3559" i="1" s="1"/>
  <c r="C3559" i="1"/>
  <c r="N3558" i="1"/>
  <c r="K3558" i="1"/>
  <c r="J3558" i="1"/>
  <c r="F3558" i="1"/>
  <c r="E3558" i="1"/>
  <c r="G3558" i="1" s="1"/>
  <c r="C3558" i="1"/>
  <c r="N3557" i="1"/>
  <c r="K3557" i="1"/>
  <c r="J3557" i="1"/>
  <c r="F3557" i="1"/>
  <c r="E3557" i="1"/>
  <c r="G3557" i="1" s="1"/>
  <c r="C3557" i="1"/>
  <c r="N3556" i="1"/>
  <c r="K3556" i="1"/>
  <c r="J3556" i="1"/>
  <c r="F3556" i="1"/>
  <c r="E3556" i="1"/>
  <c r="G3556" i="1" s="1"/>
  <c r="C3556" i="1"/>
  <c r="N3555" i="1"/>
  <c r="K3555" i="1"/>
  <c r="J3555" i="1"/>
  <c r="F3555" i="1"/>
  <c r="E3555" i="1"/>
  <c r="G3555" i="1" s="1"/>
  <c r="C3555" i="1"/>
  <c r="N3554" i="1"/>
  <c r="K3554" i="1"/>
  <c r="J3554" i="1"/>
  <c r="F3554" i="1"/>
  <c r="E3554" i="1"/>
  <c r="G3554" i="1" s="1"/>
  <c r="C3554" i="1"/>
  <c r="N3553" i="1"/>
  <c r="K3553" i="1"/>
  <c r="J3553" i="1"/>
  <c r="F3553" i="1"/>
  <c r="E3553" i="1"/>
  <c r="G3553" i="1" s="1"/>
  <c r="C3553" i="1"/>
  <c r="N3552" i="1"/>
  <c r="K3552" i="1"/>
  <c r="J3552" i="1"/>
  <c r="F3552" i="1"/>
  <c r="E3552" i="1"/>
  <c r="G3552" i="1" s="1"/>
  <c r="C3552" i="1"/>
  <c r="N3551" i="1"/>
  <c r="K3551" i="1"/>
  <c r="J3551" i="1"/>
  <c r="F3551" i="1"/>
  <c r="E3551" i="1"/>
  <c r="G3551" i="1" s="1"/>
  <c r="C3551" i="1"/>
  <c r="N3550" i="1"/>
  <c r="K3550" i="1"/>
  <c r="J3550" i="1"/>
  <c r="F3550" i="1"/>
  <c r="E3550" i="1"/>
  <c r="G3550" i="1" s="1"/>
  <c r="C3550" i="1"/>
  <c r="N3549" i="1"/>
  <c r="K3549" i="1"/>
  <c r="J3549" i="1"/>
  <c r="F3549" i="1"/>
  <c r="E3549" i="1"/>
  <c r="G3549" i="1" s="1"/>
  <c r="C3549" i="1"/>
  <c r="N3548" i="1"/>
  <c r="K3548" i="1"/>
  <c r="J3548" i="1"/>
  <c r="F3548" i="1"/>
  <c r="E3548" i="1"/>
  <c r="G3548" i="1" s="1"/>
  <c r="C3548" i="1"/>
  <c r="N3547" i="1"/>
  <c r="K3547" i="1"/>
  <c r="J3547" i="1"/>
  <c r="F3547" i="1"/>
  <c r="E3547" i="1"/>
  <c r="C3547" i="1"/>
  <c r="N3546" i="1"/>
  <c r="K3546" i="1"/>
  <c r="J3546" i="1"/>
  <c r="F3546" i="1"/>
  <c r="E3546" i="1"/>
  <c r="G3546" i="1" s="1"/>
  <c r="C3546" i="1"/>
  <c r="N3545" i="1"/>
  <c r="K3545" i="1"/>
  <c r="J3545" i="1"/>
  <c r="F3545" i="1"/>
  <c r="E3545" i="1"/>
  <c r="G3545" i="1" s="1"/>
  <c r="C3545" i="1"/>
  <c r="N3544" i="1"/>
  <c r="K3544" i="1"/>
  <c r="J3544" i="1"/>
  <c r="F3544" i="1"/>
  <c r="E3544" i="1"/>
  <c r="G3544" i="1" s="1"/>
  <c r="C3544" i="1"/>
  <c r="N3543" i="1"/>
  <c r="K3543" i="1"/>
  <c r="J3543" i="1"/>
  <c r="F3543" i="1"/>
  <c r="E3543" i="1"/>
  <c r="G3543" i="1" s="1"/>
  <c r="C3543" i="1"/>
  <c r="N3542" i="1"/>
  <c r="K3542" i="1"/>
  <c r="J3542" i="1"/>
  <c r="F3542" i="1"/>
  <c r="E3542" i="1"/>
  <c r="G3542" i="1" s="1"/>
  <c r="C3542" i="1"/>
  <c r="N3541" i="1"/>
  <c r="K3541" i="1"/>
  <c r="J3541" i="1"/>
  <c r="F3541" i="1"/>
  <c r="E3541" i="1"/>
  <c r="G3541" i="1" s="1"/>
  <c r="C3541" i="1"/>
  <c r="N3540" i="1"/>
  <c r="K3540" i="1"/>
  <c r="J3540" i="1"/>
  <c r="F3540" i="1"/>
  <c r="E3540" i="1"/>
  <c r="G3540" i="1" s="1"/>
  <c r="C3540" i="1"/>
  <c r="N3539" i="1"/>
  <c r="K3539" i="1"/>
  <c r="J3539" i="1"/>
  <c r="F3539" i="1"/>
  <c r="E3539" i="1"/>
  <c r="G3539" i="1" s="1"/>
  <c r="C3539" i="1"/>
  <c r="N3538" i="1"/>
  <c r="K3538" i="1"/>
  <c r="J3538" i="1"/>
  <c r="F3538" i="1"/>
  <c r="E3538" i="1"/>
  <c r="G3538" i="1" s="1"/>
  <c r="C3538" i="1"/>
  <c r="N3537" i="1"/>
  <c r="K3537" i="1"/>
  <c r="J3537" i="1"/>
  <c r="F3537" i="1"/>
  <c r="E3537" i="1"/>
  <c r="G3537" i="1" s="1"/>
  <c r="C3537" i="1"/>
  <c r="N3536" i="1"/>
  <c r="K3536" i="1"/>
  <c r="J3536" i="1"/>
  <c r="F3536" i="1"/>
  <c r="E3536" i="1"/>
  <c r="G3536" i="1" s="1"/>
  <c r="C3536" i="1"/>
  <c r="N3535" i="1"/>
  <c r="K3535" i="1"/>
  <c r="J3535" i="1"/>
  <c r="F3535" i="1"/>
  <c r="E3535" i="1"/>
  <c r="G3535" i="1" s="1"/>
  <c r="C3535" i="1"/>
  <c r="N3534" i="1"/>
  <c r="K3534" i="1"/>
  <c r="J3534" i="1"/>
  <c r="F3534" i="1"/>
  <c r="E3534" i="1"/>
  <c r="G3534" i="1" s="1"/>
  <c r="C3534" i="1"/>
  <c r="N3533" i="1"/>
  <c r="K3533" i="1"/>
  <c r="J3533" i="1"/>
  <c r="F3533" i="1"/>
  <c r="E3533" i="1"/>
  <c r="G3533" i="1" s="1"/>
  <c r="C3533" i="1"/>
  <c r="N3532" i="1"/>
  <c r="K3532" i="1"/>
  <c r="J3532" i="1"/>
  <c r="F3532" i="1"/>
  <c r="E3532" i="1"/>
  <c r="G3532" i="1" s="1"/>
  <c r="C3532" i="1"/>
  <c r="N3531" i="1"/>
  <c r="K3531" i="1"/>
  <c r="J3531" i="1"/>
  <c r="F3531" i="1"/>
  <c r="E3531" i="1"/>
  <c r="G3531" i="1" s="1"/>
  <c r="C3531" i="1"/>
  <c r="N3530" i="1"/>
  <c r="K3530" i="1"/>
  <c r="J3530" i="1"/>
  <c r="F3530" i="1"/>
  <c r="E3530" i="1"/>
  <c r="G3530" i="1" s="1"/>
  <c r="C3530" i="1"/>
  <c r="N3529" i="1"/>
  <c r="K3529" i="1"/>
  <c r="J3529" i="1"/>
  <c r="F3529" i="1"/>
  <c r="E3529" i="1"/>
  <c r="G3529" i="1" s="1"/>
  <c r="C3529" i="1"/>
  <c r="N3528" i="1"/>
  <c r="K3528" i="1"/>
  <c r="J3528" i="1"/>
  <c r="F3528" i="1"/>
  <c r="E3528" i="1"/>
  <c r="G3528" i="1" s="1"/>
  <c r="C3528" i="1"/>
  <c r="N3527" i="1"/>
  <c r="K3527" i="1"/>
  <c r="J3527" i="1"/>
  <c r="F3527" i="1"/>
  <c r="E3527" i="1"/>
  <c r="G3527" i="1" s="1"/>
  <c r="C3527" i="1"/>
  <c r="N3526" i="1"/>
  <c r="K3526" i="1"/>
  <c r="J3526" i="1"/>
  <c r="F3526" i="1"/>
  <c r="E3526" i="1"/>
  <c r="G3526" i="1" s="1"/>
  <c r="C3526" i="1"/>
  <c r="N3525" i="1"/>
  <c r="K3525" i="1"/>
  <c r="J3525" i="1"/>
  <c r="F3525" i="1"/>
  <c r="E3525" i="1"/>
  <c r="G3525" i="1" s="1"/>
  <c r="C3525" i="1"/>
  <c r="N3524" i="1"/>
  <c r="K3524" i="1"/>
  <c r="J3524" i="1"/>
  <c r="F3524" i="1"/>
  <c r="E3524" i="1"/>
  <c r="G3524" i="1" s="1"/>
  <c r="C3524" i="1"/>
  <c r="N3523" i="1"/>
  <c r="K3523" i="1"/>
  <c r="J3523" i="1"/>
  <c r="F3523" i="1"/>
  <c r="E3523" i="1"/>
  <c r="G3523" i="1" s="1"/>
  <c r="C3523" i="1"/>
  <c r="N3522" i="1"/>
  <c r="K3522" i="1"/>
  <c r="J3522" i="1"/>
  <c r="F3522" i="1"/>
  <c r="E3522" i="1"/>
  <c r="G3522" i="1" s="1"/>
  <c r="C3522" i="1"/>
  <c r="N3521" i="1"/>
  <c r="K3521" i="1"/>
  <c r="J3521" i="1"/>
  <c r="F3521" i="1"/>
  <c r="E3521" i="1"/>
  <c r="G3521" i="1" s="1"/>
  <c r="C3521" i="1"/>
  <c r="N3520" i="1"/>
  <c r="K3520" i="1"/>
  <c r="J3520" i="1"/>
  <c r="F3520" i="1"/>
  <c r="E3520" i="1"/>
  <c r="G3520" i="1" s="1"/>
  <c r="C3520" i="1"/>
  <c r="N3519" i="1"/>
  <c r="K3519" i="1"/>
  <c r="J3519" i="1"/>
  <c r="F3519" i="1"/>
  <c r="E3519" i="1"/>
  <c r="G3519" i="1" s="1"/>
  <c r="C3519" i="1"/>
  <c r="N3518" i="1"/>
  <c r="K3518" i="1"/>
  <c r="J3518" i="1"/>
  <c r="F3518" i="1"/>
  <c r="E3518" i="1"/>
  <c r="G3518" i="1" s="1"/>
  <c r="C3518" i="1"/>
  <c r="N3517" i="1"/>
  <c r="K3517" i="1"/>
  <c r="J3517" i="1"/>
  <c r="F3517" i="1"/>
  <c r="E3517" i="1"/>
  <c r="G3517" i="1" s="1"/>
  <c r="C3517" i="1"/>
  <c r="N3516" i="1"/>
  <c r="K3516" i="1"/>
  <c r="J3516" i="1"/>
  <c r="F3516" i="1"/>
  <c r="E3516" i="1"/>
  <c r="G3516" i="1" s="1"/>
  <c r="C3516" i="1"/>
  <c r="N3515" i="1"/>
  <c r="K3515" i="1"/>
  <c r="J3515" i="1"/>
  <c r="F3515" i="1"/>
  <c r="E3515" i="1"/>
  <c r="C3515" i="1"/>
  <c r="N3514" i="1"/>
  <c r="K3514" i="1"/>
  <c r="J3514" i="1"/>
  <c r="F3514" i="1"/>
  <c r="E3514" i="1"/>
  <c r="G3514" i="1" s="1"/>
  <c r="C3514" i="1"/>
  <c r="N3513" i="1"/>
  <c r="K3513" i="1"/>
  <c r="J3513" i="1"/>
  <c r="F3513" i="1"/>
  <c r="E3513" i="1"/>
  <c r="G3513" i="1" s="1"/>
  <c r="C3513" i="1"/>
  <c r="N3512" i="1"/>
  <c r="K3512" i="1"/>
  <c r="J3512" i="1"/>
  <c r="F3512" i="1"/>
  <c r="E3512" i="1"/>
  <c r="G3512" i="1" s="1"/>
  <c r="C3512" i="1"/>
  <c r="N3511" i="1"/>
  <c r="K3511" i="1"/>
  <c r="J3511" i="1"/>
  <c r="F3511" i="1"/>
  <c r="E3511" i="1"/>
  <c r="G3511" i="1" s="1"/>
  <c r="C3511" i="1"/>
  <c r="N3510" i="1"/>
  <c r="K3510" i="1"/>
  <c r="J3510" i="1"/>
  <c r="F3510" i="1"/>
  <c r="E3510" i="1"/>
  <c r="G3510" i="1" s="1"/>
  <c r="C3510" i="1"/>
  <c r="N3509" i="1"/>
  <c r="K3509" i="1"/>
  <c r="J3509" i="1"/>
  <c r="F3509" i="1"/>
  <c r="E3509" i="1"/>
  <c r="G3509" i="1" s="1"/>
  <c r="C3509" i="1"/>
  <c r="N3508" i="1"/>
  <c r="K3508" i="1"/>
  <c r="J3508" i="1"/>
  <c r="F3508" i="1"/>
  <c r="E3508" i="1"/>
  <c r="G3508" i="1" s="1"/>
  <c r="C3508" i="1"/>
  <c r="N3507" i="1"/>
  <c r="K3507" i="1"/>
  <c r="J3507" i="1"/>
  <c r="F3507" i="1"/>
  <c r="E3507" i="1"/>
  <c r="G3507" i="1" s="1"/>
  <c r="C3507" i="1"/>
  <c r="N3506" i="1"/>
  <c r="K3506" i="1"/>
  <c r="J3506" i="1"/>
  <c r="F3506" i="1"/>
  <c r="E3506" i="1"/>
  <c r="G3506" i="1" s="1"/>
  <c r="C3506" i="1"/>
  <c r="N3505" i="1"/>
  <c r="K3505" i="1"/>
  <c r="J3505" i="1"/>
  <c r="F3505" i="1"/>
  <c r="E3505" i="1"/>
  <c r="G3505" i="1" s="1"/>
  <c r="C3505" i="1"/>
  <c r="N3504" i="1"/>
  <c r="K3504" i="1"/>
  <c r="J3504" i="1"/>
  <c r="F3504" i="1"/>
  <c r="E3504" i="1"/>
  <c r="G3504" i="1" s="1"/>
  <c r="C3504" i="1"/>
  <c r="N3503" i="1"/>
  <c r="K3503" i="1"/>
  <c r="J3503" i="1"/>
  <c r="F3503" i="1"/>
  <c r="E3503" i="1"/>
  <c r="G3503" i="1" s="1"/>
  <c r="C3503" i="1"/>
  <c r="N3502" i="1"/>
  <c r="K3502" i="1"/>
  <c r="J3502" i="1"/>
  <c r="F3502" i="1"/>
  <c r="E3502" i="1"/>
  <c r="G3502" i="1" s="1"/>
  <c r="C3502" i="1"/>
  <c r="N3501" i="1"/>
  <c r="K3501" i="1"/>
  <c r="J3501" i="1"/>
  <c r="F3501" i="1"/>
  <c r="E3501" i="1"/>
  <c r="G3501" i="1" s="1"/>
  <c r="C3501" i="1"/>
  <c r="N3500" i="1"/>
  <c r="K3500" i="1"/>
  <c r="J3500" i="1"/>
  <c r="F3500" i="1"/>
  <c r="E3500" i="1"/>
  <c r="G3500" i="1" s="1"/>
  <c r="C3500" i="1"/>
  <c r="N3499" i="1"/>
  <c r="K3499" i="1"/>
  <c r="J3499" i="1"/>
  <c r="F3499" i="1"/>
  <c r="E3499" i="1"/>
  <c r="G3499" i="1" s="1"/>
  <c r="C3499" i="1"/>
  <c r="N3498" i="1"/>
  <c r="K3498" i="1"/>
  <c r="J3498" i="1"/>
  <c r="F3498" i="1"/>
  <c r="E3498" i="1"/>
  <c r="G3498" i="1" s="1"/>
  <c r="C3498" i="1"/>
  <c r="N3497" i="1"/>
  <c r="K3497" i="1"/>
  <c r="J3497" i="1"/>
  <c r="F3497" i="1"/>
  <c r="E3497" i="1"/>
  <c r="G3497" i="1" s="1"/>
  <c r="C3497" i="1"/>
  <c r="N3496" i="1"/>
  <c r="K3496" i="1"/>
  <c r="J3496" i="1"/>
  <c r="F3496" i="1"/>
  <c r="E3496" i="1"/>
  <c r="G3496" i="1" s="1"/>
  <c r="C3496" i="1"/>
  <c r="N3495" i="1"/>
  <c r="K3495" i="1"/>
  <c r="J3495" i="1"/>
  <c r="F3495" i="1"/>
  <c r="E3495" i="1"/>
  <c r="G3495" i="1" s="1"/>
  <c r="C3495" i="1"/>
  <c r="N3494" i="1"/>
  <c r="K3494" i="1"/>
  <c r="J3494" i="1"/>
  <c r="F3494" i="1"/>
  <c r="E3494" i="1"/>
  <c r="G3494" i="1" s="1"/>
  <c r="C3494" i="1"/>
  <c r="N3493" i="1"/>
  <c r="K3493" i="1"/>
  <c r="J3493" i="1"/>
  <c r="F3493" i="1"/>
  <c r="E3493" i="1"/>
  <c r="G3493" i="1" s="1"/>
  <c r="C3493" i="1"/>
  <c r="N3492" i="1"/>
  <c r="K3492" i="1"/>
  <c r="J3492" i="1"/>
  <c r="F3492" i="1"/>
  <c r="E3492" i="1"/>
  <c r="G3492" i="1" s="1"/>
  <c r="C3492" i="1"/>
  <c r="N3491" i="1"/>
  <c r="K3491" i="1"/>
  <c r="J3491" i="1"/>
  <c r="F3491" i="1"/>
  <c r="E3491" i="1"/>
  <c r="G3491" i="1" s="1"/>
  <c r="C3491" i="1"/>
  <c r="N3490" i="1"/>
  <c r="K3490" i="1"/>
  <c r="J3490" i="1"/>
  <c r="F3490" i="1"/>
  <c r="E3490" i="1"/>
  <c r="G3490" i="1" s="1"/>
  <c r="C3490" i="1"/>
  <c r="N3489" i="1"/>
  <c r="K3489" i="1"/>
  <c r="J3489" i="1"/>
  <c r="F3489" i="1"/>
  <c r="E3489" i="1"/>
  <c r="G3489" i="1" s="1"/>
  <c r="C3489" i="1"/>
  <c r="N3488" i="1"/>
  <c r="K3488" i="1"/>
  <c r="J3488" i="1"/>
  <c r="F3488" i="1"/>
  <c r="E3488" i="1"/>
  <c r="G3488" i="1" s="1"/>
  <c r="C3488" i="1"/>
  <c r="N3487" i="1"/>
  <c r="K3487" i="1"/>
  <c r="J3487" i="1"/>
  <c r="F3487" i="1"/>
  <c r="E3487" i="1"/>
  <c r="G3487" i="1" s="1"/>
  <c r="C3487" i="1"/>
  <c r="N3486" i="1"/>
  <c r="K3486" i="1"/>
  <c r="J3486" i="1"/>
  <c r="H3486" i="1"/>
  <c r="F3486" i="1"/>
  <c r="E3486" i="1"/>
  <c r="G3486" i="1" s="1"/>
  <c r="C3486" i="1"/>
  <c r="N3485" i="1"/>
  <c r="K3485" i="1"/>
  <c r="J3485" i="1"/>
  <c r="F3485" i="1"/>
  <c r="E3485" i="1"/>
  <c r="G3485" i="1" s="1"/>
  <c r="C3485" i="1"/>
  <c r="N3484" i="1"/>
  <c r="K3484" i="1"/>
  <c r="J3484" i="1"/>
  <c r="F3484" i="1"/>
  <c r="E3484" i="1"/>
  <c r="G3484" i="1" s="1"/>
  <c r="C3484" i="1"/>
  <c r="N3483" i="1"/>
  <c r="K3483" i="1"/>
  <c r="J3483" i="1"/>
  <c r="F3483" i="1"/>
  <c r="E3483" i="1"/>
  <c r="C3483" i="1"/>
  <c r="N3482" i="1"/>
  <c r="K3482" i="1"/>
  <c r="J3482" i="1"/>
  <c r="F3482" i="1"/>
  <c r="E3482" i="1"/>
  <c r="G3482" i="1" s="1"/>
  <c r="C3482" i="1"/>
  <c r="N3481" i="1"/>
  <c r="K3481" i="1"/>
  <c r="J3481" i="1"/>
  <c r="F3481" i="1"/>
  <c r="E3481" i="1"/>
  <c r="G3481" i="1" s="1"/>
  <c r="C3481" i="1"/>
  <c r="N3480" i="1"/>
  <c r="K3480" i="1"/>
  <c r="J3480" i="1"/>
  <c r="F3480" i="1"/>
  <c r="E3480" i="1"/>
  <c r="G3480" i="1" s="1"/>
  <c r="C3480" i="1"/>
  <c r="N3479" i="1"/>
  <c r="K3479" i="1"/>
  <c r="J3479" i="1"/>
  <c r="F3479" i="1"/>
  <c r="E3479" i="1"/>
  <c r="G3479" i="1" s="1"/>
  <c r="C3479" i="1"/>
  <c r="N3478" i="1"/>
  <c r="K3478" i="1"/>
  <c r="J3478" i="1"/>
  <c r="F3478" i="1"/>
  <c r="E3478" i="1"/>
  <c r="G3478" i="1" s="1"/>
  <c r="C3478" i="1"/>
  <c r="N3477" i="1"/>
  <c r="K3477" i="1"/>
  <c r="J3477" i="1"/>
  <c r="F3477" i="1"/>
  <c r="E3477" i="1"/>
  <c r="G3477" i="1" s="1"/>
  <c r="C3477" i="1"/>
  <c r="N3476" i="1"/>
  <c r="K3476" i="1"/>
  <c r="J3476" i="1"/>
  <c r="F3476" i="1"/>
  <c r="E3476" i="1"/>
  <c r="G3476" i="1" s="1"/>
  <c r="C3476" i="1"/>
  <c r="N3475" i="1"/>
  <c r="K3475" i="1"/>
  <c r="J3475" i="1"/>
  <c r="F3475" i="1"/>
  <c r="E3475" i="1"/>
  <c r="G3475" i="1" s="1"/>
  <c r="C3475" i="1"/>
  <c r="N3474" i="1"/>
  <c r="K3474" i="1"/>
  <c r="J3474" i="1"/>
  <c r="F3474" i="1"/>
  <c r="E3474" i="1"/>
  <c r="G3474" i="1" s="1"/>
  <c r="C3474" i="1"/>
  <c r="N3473" i="1"/>
  <c r="K3473" i="1"/>
  <c r="J3473" i="1"/>
  <c r="F3473" i="1"/>
  <c r="E3473" i="1"/>
  <c r="G3473" i="1" s="1"/>
  <c r="C3473" i="1"/>
  <c r="N3472" i="1"/>
  <c r="K3472" i="1"/>
  <c r="J3472" i="1"/>
  <c r="F3472" i="1"/>
  <c r="E3472" i="1"/>
  <c r="G3472" i="1" s="1"/>
  <c r="C3472" i="1"/>
  <c r="N3471" i="1"/>
  <c r="K3471" i="1"/>
  <c r="J3471" i="1"/>
  <c r="F3471" i="1"/>
  <c r="E3471" i="1"/>
  <c r="G3471" i="1" s="1"/>
  <c r="C3471" i="1"/>
  <c r="N3470" i="1"/>
  <c r="K3470" i="1"/>
  <c r="J3470" i="1"/>
  <c r="F3470" i="1"/>
  <c r="E3470" i="1"/>
  <c r="G3470" i="1" s="1"/>
  <c r="C3470" i="1"/>
  <c r="N3469" i="1"/>
  <c r="K3469" i="1"/>
  <c r="J3469" i="1"/>
  <c r="F3469" i="1"/>
  <c r="E3469" i="1"/>
  <c r="G3469" i="1" s="1"/>
  <c r="C3469" i="1"/>
  <c r="N3468" i="1"/>
  <c r="K3468" i="1"/>
  <c r="J3468" i="1"/>
  <c r="F3468" i="1"/>
  <c r="E3468" i="1"/>
  <c r="G3468" i="1" s="1"/>
  <c r="C3468" i="1"/>
  <c r="N3467" i="1"/>
  <c r="K3467" i="1"/>
  <c r="J3467" i="1"/>
  <c r="F3467" i="1"/>
  <c r="E3467" i="1"/>
  <c r="G3467" i="1" s="1"/>
  <c r="C3467" i="1"/>
  <c r="N3466" i="1"/>
  <c r="K3466" i="1"/>
  <c r="J3466" i="1"/>
  <c r="F3466" i="1"/>
  <c r="E3466" i="1"/>
  <c r="G3466" i="1" s="1"/>
  <c r="C3466" i="1"/>
  <c r="N3465" i="1"/>
  <c r="K3465" i="1"/>
  <c r="J3465" i="1"/>
  <c r="F3465" i="1"/>
  <c r="E3465" i="1"/>
  <c r="G3465" i="1" s="1"/>
  <c r="C3465" i="1"/>
  <c r="N3464" i="1"/>
  <c r="K3464" i="1"/>
  <c r="J3464" i="1"/>
  <c r="F3464" i="1"/>
  <c r="E3464" i="1"/>
  <c r="G3464" i="1" s="1"/>
  <c r="C3464" i="1"/>
  <c r="N3463" i="1"/>
  <c r="K3463" i="1"/>
  <c r="J3463" i="1"/>
  <c r="F3463" i="1"/>
  <c r="E3463" i="1"/>
  <c r="G3463" i="1" s="1"/>
  <c r="C3463" i="1"/>
  <c r="N3462" i="1"/>
  <c r="K3462" i="1"/>
  <c r="J3462" i="1"/>
  <c r="F3462" i="1"/>
  <c r="E3462" i="1"/>
  <c r="G3462" i="1" s="1"/>
  <c r="C3462" i="1"/>
  <c r="N3461" i="1"/>
  <c r="K3461" i="1"/>
  <c r="J3461" i="1"/>
  <c r="F3461" i="1"/>
  <c r="E3461" i="1"/>
  <c r="G3461" i="1" s="1"/>
  <c r="C3461" i="1"/>
  <c r="N3460" i="1"/>
  <c r="K3460" i="1"/>
  <c r="J3460" i="1"/>
  <c r="F3460" i="1"/>
  <c r="E3460" i="1"/>
  <c r="G3460" i="1" s="1"/>
  <c r="C3460" i="1"/>
  <c r="N3459" i="1"/>
  <c r="K3459" i="1"/>
  <c r="J3459" i="1"/>
  <c r="F3459" i="1"/>
  <c r="E3459" i="1"/>
  <c r="G3459" i="1" s="1"/>
  <c r="C3459" i="1"/>
  <c r="N3458" i="1"/>
  <c r="K3458" i="1"/>
  <c r="J3458" i="1"/>
  <c r="F3458" i="1"/>
  <c r="E3458" i="1"/>
  <c r="G3458" i="1" s="1"/>
  <c r="C3458" i="1"/>
  <c r="N3457" i="1"/>
  <c r="K3457" i="1"/>
  <c r="J3457" i="1"/>
  <c r="F3457" i="1"/>
  <c r="E3457" i="1"/>
  <c r="G3457" i="1" s="1"/>
  <c r="C3457" i="1"/>
  <c r="N3456" i="1"/>
  <c r="K3456" i="1"/>
  <c r="J3456" i="1"/>
  <c r="F3456" i="1"/>
  <c r="E3456" i="1"/>
  <c r="G3456" i="1" s="1"/>
  <c r="C3456" i="1"/>
  <c r="N3455" i="1"/>
  <c r="K3455" i="1"/>
  <c r="J3455" i="1"/>
  <c r="F3455" i="1"/>
  <c r="E3455" i="1"/>
  <c r="G3455" i="1" s="1"/>
  <c r="C3455" i="1"/>
  <c r="N3454" i="1"/>
  <c r="K3454" i="1"/>
  <c r="J3454" i="1"/>
  <c r="F3454" i="1"/>
  <c r="E3454" i="1"/>
  <c r="G3454" i="1" s="1"/>
  <c r="C3454" i="1"/>
  <c r="N3453" i="1"/>
  <c r="K3453" i="1"/>
  <c r="J3453" i="1"/>
  <c r="F3453" i="1"/>
  <c r="E3453" i="1"/>
  <c r="G3453" i="1" s="1"/>
  <c r="C3453" i="1"/>
  <c r="N3452" i="1"/>
  <c r="K3452" i="1"/>
  <c r="J3452" i="1"/>
  <c r="F3452" i="1"/>
  <c r="E3452" i="1"/>
  <c r="G3452" i="1" s="1"/>
  <c r="C3452" i="1"/>
  <c r="N3451" i="1"/>
  <c r="K3451" i="1"/>
  <c r="J3451" i="1"/>
  <c r="F3451" i="1"/>
  <c r="E3451" i="1"/>
  <c r="C3451" i="1"/>
  <c r="N3450" i="1"/>
  <c r="K3450" i="1"/>
  <c r="J3450" i="1"/>
  <c r="F3450" i="1"/>
  <c r="E3450" i="1"/>
  <c r="G3450" i="1" s="1"/>
  <c r="C3450" i="1"/>
  <c r="N3449" i="1"/>
  <c r="K3449" i="1"/>
  <c r="J3449" i="1"/>
  <c r="F3449" i="1"/>
  <c r="E3449" i="1"/>
  <c r="C3449" i="1"/>
  <c r="N3448" i="1"/>
  <c r="K3448" i="1"/>
  <c r="J3448" i="1"/>
  <c r="F3448" i="1"/>
  <c r="E3448" i="1"/>
  <c r="G3448" i="1" s="1"/>
  <c r="C3448" i="1"/>
  <c r="N3447" i="1"/>
  <c r="K3447" i="1"/>
  <c r="J3447" i="1"/>
  <c r="F3447" i="1"/>
  <c r="E3447" i="1"/>
  <c r="G3447" i="1" s="1"/>
  <c r="C3447" i="1"/>
  <c r="N3446" i="1"/>
  <c r="K3446" i="1"/>
  <c r="J3446" i="1"/>
  <c r="F3446" i="1"/>
  <c r="E3446" i="1"/>
  <c r="G3446" i="1" s="1"/>
  <c r="C3446" i="1"/>
  <c r="N3445" i="1"/>
  <c r="K3445" i="1"/>
  <c r="J3445" i="1"/>
  <c r="F3445" i="1"/>
  <c r="E3445" i="1"/>
  <c r="C3445" i="1"/>
  <c r="N3444" i="1"/>
  <c r="K3444" i="1"/>
  <c r="J3444" i="1"/>
  <c r="F3444" i="1"/>
  <c r="E3444" i="1"/>
  <c r="G3444" i="1" s="1"/>
  <c r="C3444" i="1"/>
  <c r="N3443" i="1"/>
  <c r="K3443" i="1"/>
  <c r="J3443" i="1"/>
  <c r="F3443" i="1"/>
  <c r="E3443" i="1"/>
  <c r="G3443" i="1" s="1"/>
  <c r="C3443" i="1"/>
  <c r="N3442" i="1"/>
  <c r="K3442" i="1"/>
  <c r="J3442" i="1"/>
  <c r="F3442" i="1"/>
  <c r="E3442" i="1"/>
  <c r="G3442" i="1" s="1"/>
  <c r="C3442" i="1"/>
  <c r="N3441" i="1"/>
  <c r="K3441" i="1"/>
  <c r="J3441" i="1"/>
  <c r="F3441" i="1"/>
  <c r="E3441" i="1"/>
  <c r="C3441" i="1"/>
  <c r="N3440" i="1"/>
  <c r="K3440" i="1"/>
  <c r="J3440" i="1"/>
  <c r="F3440" i="1"/>
  <c r="E3440" i="1"/>
  <c r="G3440" i="1" s="1"/>
  <c r="C3440" i="1"/>
  <c r="N3439" i="1"/>
  <c r="K3439" i="1"/>
  <c r="J3439" i="1"/>
  <c r="F3439" i="1"/>
  <c r="E3439" i="1"/>
  <c r="G3439" i="1" s="1"/>
  <c r="C3439" i="1"/>
  <c r="N3438" i="1"/>
  <c r="K3438" i="1"/>
  <c r="J3438" i="1"/>
  <c r="F3438" i="1"/>
  <c r="E3438" i="1"/>
  <c r="G3438" i="1" s="1"/>
  <c r="C3438" i="1"/>
  <c r="N3437" i="1"/>
  <c r="K3437" i="1"/>
  <c r="J3437" i="1"/>
  <c r="F3437" i="1"/>
  <c r="E3437" i="1"/>
  <c r="C3437" i="1"/>
  <c r="N3436" i="1"/>
  <c r="K3436" i="1"/>
  <c r="J3436" i="1"/>
  <c r="F3436" i="1"/>
  <c r="E3436" i="1"/>
  <c r="G3436" i="1" s="1"/>
  <c r="C3436" i="1"/>
  <c r="N3435" i="1"/>
  <c r="K3435" i="1"/>
  <c r="J3435" i="1"/>
  <c r="F3435" i="1"/>
  <c r="E3435" i="1"/>
  <c r="G3435" i="1" s="1"/>
  <c r="C3435" i="1"/>
  <c r="N3434" i="1"/>
  <c r="K3434" i="1"/>
  <c r="J3434" i="1"/>
  <c r="F3434" i="1"/>
  <c r="E3434" i="1"/>
  <c r="G3434" i="1" s="1"/>
  <c r="C3434" i="1"/>
  <c r="N3433" i="1"/>
  <c r="K3433" i="1"/>
  <c r="J3433" i="1"/>
  <c r="F3433" i="1"/>
  <c r="E3433" i="1"/>
  <c r="C3433" i="1"/>
  <c r="N3432" i="1"/>
  <c r="K3432" i="1"/>
  <c r="J3432" i="1"/>
  <c r="F3432" i="1"/>
  <c r="E3432" i="1"/>
  <c r="G3432" i="1" s="1"/>
  <c r="C3432" i="1"/>
  <c r="N3431" i="1"/>
  <c r="K3431" i="1"/>
  <c r="J3431" i="1"/>
  <c r="F3431" i="1"/>
  <c r="E3431" i="1"/>
  <c r="G3431" i="1" s="1"/>
  <c r="C3431" i="1"/>
  <c r="N3430" i="1"/>
  <c r="K3430" i="1"/>
  <c r="J3430" i="1"/>
  <c r="F3430" i="1"/>
  <c r="E3430" i="1"/>
  <c r="G3430" i="1" s="1"/>
  <c r="C3430" i="1"/>
  <c r="N3429" i="1"/>
  <c r="K3429" i="1"/>
  <c r="J3429" i="1"/>
  <c r="F3429" i="1"/>
  <c r="E3429" i="1"/>
  <c r="C3429" i="1"/>
  <c r="N3428" i="1"/>
  <c r="K3428" i="1"/>
  <c r="J3428" i="1"/>
  <c r="F3428" i="1"/>
  <c r="E3428" i="1"/>
  <c r="G3428" i="1" s="1"/>
  <c r="C3428" i="1"/>
  <c r="N3427" i="1"/>
  <c r="K3427" i="1"/>
  <c r="J3427" i="1"/>
  <c r="F3427" i="1"/>
  <c r="E3427" i="1"/>
  <c r="G3427" i="1" s="1"/>
  <c r="C3427" i="1"/>
  <c r="N3426" i="1"/>
  <c r="K3426" i="1"/>
  <c r="J3426" i="1"/>
  <c r="F3426" i="1"/>
  <c r="E3426" i="1"/>
  <c r="C3426" i="1"/>
  <c r="N3425" i="1"/>
  <c r="K3425" i="1"/>
  <c r="J3425" i="1"/>
  <c r="F3425" i="1"/>
  <c r="E3425" i="1"/>
  <c r="C3425" i="1"/>
  <c r="N3424" i="1"/>
  <c r="K3424" i="1"/>
  <c r="J3424" i="1"/>
  <c r="F3424" i="1"/>
  <c r="E3424" i="1"/>
  <c r="G3424" i="1" s="1"/>
  <c r="C3424" i="1"/>
  <c r="N3423" i="1"/>
  <c r="K3423" i="1"/>
  <c r="J3423" i="1"/>
  <c r="F3423" i="1"/>
  <c r="E3423" i="1"/>
  <c r="G3423" i="1" s="1"/>
  <c r="C3423" i="1"/>
  <c r="N3422" i="1"/>
  <c r="K3422" i="1"/>
  <c r="J3422" i="1"/>
  <c r="F3422" i="1"/>
  <c r="E3422" i="1"/>
  <c r="G3422" i="1" s="1"/>
  <c r="C3422" i="1"/>
  <c r="N3421" i="1"/>
  <c r="K3421" i="1"/>
  <c r="J3421" i="1"/>
  <c r="F3421" i="1"/>
  <c r="E3421" i="1"/>
  <c r="C3421" i="1"/>
  <c r="N3420" i="1"/>
  <c r="K3420" i="1"/>
  <c r="J3420" i="1"/>
  <c r="F3420" i="1"/>
  <c r="E3420" i="1"/>
  <c r="G3420" i="1" s="1"/>
  <c r="C3420" i="1"/>
  <c r="N3419" i="1"/>
  <c r="K3419" i="1"/>
  <c r="J3419" i="1"/>
  <c r="F3419" i="1"/>
  <c r="E3419" i="1"/>
  <c r="C3419" i="1"/>
  <c r="N3418" i="1"/>
  <c r="K3418" i="1"/>
  <c r="J3418" i="1"/>
  <c r="F3418" i="1"/>
  <c r="E3418" i="1"/>
  <c r="C3418" i="1"/>
  <c r="N3417" i="1"/>
  <c r="K3417" i="1"/>
  <c r="J3417" i="1"/>
  <c r="F3417" i="1"/>
  <c r="E3417" i="1"/>
  <c r="C3417" i="1"/>
  <c r="N3416" i="1"/>
  <c r="K3416" i="1"/>
  <c r="J3416" i="1"/>
  <c r="F3416" i="1"/>
  <c r="E3416" i="1"/>
  <c r="G3416" i="1" s="1"/>
  <c r="C3416" i="1"/>
  <c r="N3415" i="1"/>
  <c r="K3415" i="1"/>
  <c r="J3415" i="1"/>
  <c r="F3415" i="1"/>
  <c r="E3415" i="1"/>
  <c r="G3415" i="1" s="1"/>
  <c r="C3415" i="1"/>
  <c r="N3414" i="1"/>
  <c r="K3414" i="1"/>
  <c r="J3414" i="1"/>
  <c r="F3414" i="1"/>
  <c r="E3414" i="1"/>
  <c r="G3414" i="1" s="1"/>
  <c r="C3414" i="1"/>
  <c r="N3413" i="1"/>
  <c r="K3413" i="1"/>
  <c r="J3413" i="1"/>
  <c r="F3413" i="1"/>
  <c r="E3413" i="1"/>
  <c r="C3413" i="1"/>
  <c r="N3412" i="1"/>
  <c r="K3412" i="1"/>
  <c r="J3412" i="1"/>
  <c r="F3412" i="1"/>
  <c r="E3412" i="1"/>
  <c r="G3412" i="1" s="1"/>
  <c r="C3412" i="1"/>
  <c r="N3411" i="1"/>
  <c r="K3411" i="1"/>
  <c r="J3411" i="1"/>
  <c r="F3411" i="1"/>
  <c r="E3411" i="1"/>
  <c r="G3411" i="1" s="1"/>
  <c r="C3411" i="1"/>
  <c r="N3410" i="1"/>
  <c r="K3410" i="1"/>
  <c r="J3410" i="1"/>
  <c r="F3410" i="1"/>
  <c r="E3410" i="1"/>
  <c r="C3410" i="1"/>
  <c r="N3409" i="1"/>
  <c r="K3409" i="1"/>
  <c r="J3409" i="1"/>
  <c r="F3409" i="1"/>
  <c r="E3409" i="1"/>
  <c r="C3409" i="1"/>
  <c r="N3408" i="1"/>
  <c r="K3408" i="1"/>
  <c r="J3408" i="1"/>
  <c r="F3408" i="1"/>
  <c r="E3408" i="1"/>
  <c r="G3408" i="1" s="1"/>
  <c r="C3408" i="1"/>
  <c r="N3407" i="1"/>
  <c r="K3407" i="1"/>
  <c r="J3407" i="1"/>
  <c r="F3407" i="1"/>
  <c r="E3407" i="1"/>
  <c r="G3407" i="1" s="1"/>
  <c r="C3407" i="1"/>
  <c r="N3406" i="1"/>
  <c r="K3406" i="1"/>
  <c r="J3406" i="1"/>
  <c r="F3406" i="1"/>
  <c r="E3406" i="1"/>
  <c r="G3406" i="1" s="1"/>
  <c r="C3406" i="1"/>
  <c r="N3405" i="1"/>
  <c r="K3405" i="1"/>
  <c r="J3405" i="1"/>
  <c r="F3405" i="1"/>
  <c r="E3405" i="1"/>
  <c r="C3405" i="1"/>
  <c r="N3404" i="1"/>
  <c r="K3404" i="1"/>
  <c r="J3404" i="1"/>
  <c r="F3404" i="1"/>
  <c r="E3404" i="1"/>
  <c r="G3404" i="1" s="1"/>
  <c r="C3404" i="1"/>
  <c r="N3403" i="1"/>
  <c r="K3403" i="1"/>
  <c r="J3403" i="1"/>
  <c r="F3403" i="1"/>
  <c r="E3403" i="1"/>
  <c r="G3403" i="1" s="1"/>
  <c r="C3403" i="1"/>
  <c r="N3402" i="1"/>
  <c r="K3402" i="1"/>
  <c r="J3402" i="1"/>
  <c r="F3402" i="1"/>
  <c r="E3402" i="1"/>
  <c r="C3402" i="1"/>
  <c r="N3401" i="1"/>
  <c r="K3401" i="1"/>
  <c r="J3401" i="1"/>
  <c r="F3401" i="1"/>
  <c r="E3401" i="1"/>
  <c r="C3401" i="1"/>
  <c r="N3400" i="1"/>
  <c r="K3400" i="1"/>
  <c r="J3400" i="1"/>
  <c r="F3400" i="1"/>
  <c r="E3400" i="1"/>
  <c r="G3400" i="1" s="1"/>
  <c r="C3400" i="1"/>
  <c r="N3399" i="1"/>
  <c r="K3399" i="1"/>
  <c r="J3399" i="1"/>
  <c r="F3399" i="1"/>
  <c r="E3399" i="1"/>
  <c r="G3399" i="1" s="1"/>
  <c r="C3399" i="1"/>
  <c r="N3398" i="1"/>
  <c r="K3398" i="1"/>
  <c r="J3398" i="1"/>
  <c r="F3398" i="1"/>
  <c r="E3398" i="1"/>
  <c r="G3398" i="1" s="1"/>
  <c r="C3398" i="1"/>
  <c r="N3397" i="1"/>
  <c r="K3397" i="1"/>
  <c r="J3397" i="1"/>
  <c r="F3397" i="1"/>
  <c r="E3397" i="1"/>
  <c r="C3397" i="1"/>
  <c r="N3396" i="1"/>
  <c r="K3396" i="1"/>
  <c r="J3396" i="1"/>
  <c r="F3396" i="1"/>
  <c r="E3396" i="1"/>
  <c r="G3396" i="1" s="1"/>
  <c r="C3396" i="1"/>
  <c r="N3395" i="1"/>
  <c r="K3395" i="1"/>
  <c r="J3395" i="1"/>
  <c r="F3395" i="1"/>
  <c r="E3395" i="1"/>
  <c r="G3395" i="1" s="1"/>
  <c r="C3395" i="1"/>
  <c r="N3394" i="1"/>
  <c r="K3394" i="1"/>
  <c r="J3394" i="1"/>
  <c r="F3394" i="1"/>
  <c r="E3394" i="1"/>
  <c r="C3394" i="1"/>
  <c r="N3393" i="1"/>
  <c r="K3393" i="1"/>
  <c r="J3393" i="1"/>
  <c r="F3393" i="1"/>
  <c r="E3393" i="1"/>
  <c r="C3393" i="1"/>
  <c r="N3392" i="1"/>
  <c r="K3392" i="1"/>
  <c r="J3392" i="1"/>
  <c r="F3392" i="1"/>
  <c r="E3392" i="1"/>
  <c r="G3392" i="1" s="1"/>
  <c r="C3392" i="1"/>
  <c r="N3391" i="1"/>
  <c r="K3391" i="1"/>
  <c r="J3391" i="1"/>
  <c r="F3391" i="1"/>
  <c r="E3391" i="1"/>
  <c r="G3391" i="1" s="1"/>
  <c r="C3391" i="1"/>
  <c r="N3390" i="1"/>
  <c r="K3390" i="1"/>
  <c r="J3390" i="1"/>
  <c r="F3390" i="1"/>
  <c r="E3390" i="1"/>
  <c r="G3390" i="1" s="1"/>
  <c r="C3390" i="1"/>
  <c r="N3389" i="1"/>
  <c r="K3389" i="1"/>
  <c r="J3389" i="1"/>
  <c r="F3389" i="1"/>
  <c r="E3389" i="1"/>
  <c r="C3389" i="1"/>
  <c r="N3388" i="1"/>
  <c r="K3388" i="1"/>
  <c r="J3388" i="1"/>
  <c r="F3388" i="1"/>
  <c r="E3388" i="1"/>
  <c r="G3388" i="1" s="1"/>
  <c r="C3388" i="1"/>
  <c r="N3387" i="1"/>
  <c r="K3387" i="1"/>
  <c r="J3387" i="1"/>
  <c r="F3387" i="1"/>
  <c r="E3387" i="1"/>
  <c r="C3387" i="1"/>
  <c r="N3386" i="1"/>
  <c r="K3386" i="1"/>
  <c r="J3386" i="1"/>
  <c r="F3386" i="1"/>
  <c r="E3386" i="1"/>
  <c r="C3386" i="1"/>
  <c r="N3385" i="1"/>
  <c r="K3385" i="1"/>
  <c r="J3385" i="1"/>
  <c r="F3385" i="1"/>
  <c r="E3385" i="1"/>
  <c r="C3385" i="1"/>
  <c r="N3384" i="1"/>
  <c r="K3384" i="1"/>
  <c r="J3384" i="1"/>
  <c r="F3384" i="1"/>
  <c r="E3384" i="1"/>
  <c r="G3384" i="1" s="1"/>
  <c r="C3384" i="1"/>
  <c r="N3383" i="1"/>
  <c r="K3383" i="1"/>
  <c r="J3383" i="1"/>
  <c r="F3383" i="1"/>
  <c r="E3383" i="1"/>
  <c r="G3383" i="1" s="1"/>
  <c r="C3383" i="1"/>
  <c r="N3382" i="1"/>
  <c r="K3382" i="1"/>
  <c r="J3382" i="1"/>
  <c r="F3382" i="1"/>
  <c r="E3382" i="1"/>
  <c r="G3382" i="1" s="1"/>
  <c r="C3382" i="1"/>
  <c r="N3381" i="1"/>
  <c r="K3381" i="1"/>
  <c r="J3381" i="1"/>
  <c r="F3381" i="1"/>
  <c r="E3381" i="1"/>
  <c r="C3381" i="1"/>
  <c r="N3380" i="1"/>
  <c r="K3380" i="1"/>
  <c r="J3380" i="1"/>
  <c r="F3380" i="1"/>
  <c r="E3380" i="1"/>
  <c r="G3380" i="1" s="1"/>
  <c r="C3380" i="1"/>
  <c r="N3379" i="1"/>
  <c r="K3379" i="1"/>
  <c r="J3379" i="1"/>
  <c r="F3379" i="1"/>
  <c r="E3379" i="1"/>
  <c r="G3379" i="1" s="1"/>
  <c r="C3379" i="1"/>
  <c r="N3378" i="1"/>
  <c r="K3378" i="1"/>
  <c r="J3378" i="1"/>
  <c r="F3378" i="1"/>
  <c r="E3378" i="1"/>
  <c r="C3378" i="1"/>
  <c r="N3377" i="1"/>
  <c r="K3377" i="1"/>
  <c r="J3377" i="1"/>
  <c r="F3377" i="1"/>
  <c r="E3377" i="1"/>
  <c r="C3377" i="1"/>
  <c r="N3376" i="1"/>
  <c r="K3376" i="1"/>
  <c r="J3376" i="1"/>
  <c r="F3376" i="1"/>
  <c r="E3376" i="1"/>
  <c r="G3376" i="1" s="1"/>
  <c r="C3376" i="1"/>
  <c r="N3375" i="1"/>
  <c r="K3375" i="1"/>
  <c r="J3375" i="1"/>
  <c r="F3375" i="1"/>
  <c r="E3375" i="1"/>
  <c r="G3375" i="1" s="1"/>
  <c r="C3375" i="1"/>
  <c r="N3374" i="1"/>
  <c r="K3374" i="1"/>
  <c r="J3374" i="1"/>
  <c r="F3374" i="1"/>
  <c r="E3374" i="1"/>
  <c r="G3374" i="1" s="1"/>
  <c r="C3374" i="1"/>
  <c r="N3373" i="1"/>
  <c r="K3373" i="1"/>
  <c r="J3373" i="1"/>
  <c r="F3373" i="1"/>
  <c r="E3373" i="1"/>
  <c r="C3373" i="1"/>
  <c r="N3372" i="1"/>
  <c r="K3372" i="1"/>
  <c r="J3372" i="1"/>
  <c r="F3372" i="1"/>
  <c r="E3372" i="1"/>
  <c r="G3372" i="1" s="1"/>
  <c r="C3372" i="1"/>
  <c r="N3371" i="1"/>
  <c r="K3371" i="1"/>
  <c r="J3371" i="1"/>
  <c r="F3371" i="1"/>
  <c r="E3371" i="1"/>
  <c r="G3371" i="1" s="1"/>
  <c r="C3371" i="1"/>
  <c r="N3370" i="1"/>
  <c r="K3370" i="1"/>
  <c r="J3370" i="1"/>
  <c r="F3370" i="1"/>
  <c r="E3370" i="1"/>
  <c r="C3370" i="1"/>
  <c r="N3369" i="1"/>
  <c r="K3369" i="1"/>
  <c r="J3369" i="1"/>
  <c r="F3369" i="1"/>
  <c r="E3369" i="1"/>
  <c r="C3369" i="1"/>
  <c r="N3368" i="1"/>
  <c r="K3368" i="1"/>
  <c r="J3368" i="1"/>
  <c r="F3368" i="1"/>
  <c r="E3368" i="1"/>
  <c r="G3368" i="1" s="1"/>
  <c r="C3368" i="1"/>
  <c r="N3367" i="1"/>
  <c r="K3367" i="1"/>
  <c r="J3367" i="1"/>
  <c r="F3367" i="1"/>
  <c r="E3367" i="1"/>
  <c r="G3367" i="1" s="1"/>
  <c r="C3367" i="1"/>
  <c r="N3366" i="1"/>
  <c r="K3366" i="1"/>
  <c r="J3366" i="1"/>
  <c r="F3366" i="1"/>
  <c r="E3366" i="1"/>
  <c r="G3366" i="1" s="1"/>
  <c r="C3366" i="1"/>
  <c r="N3365" i="1"/>
  <c r="K3365" i="1"/>
  <c r="J3365" i="1"/>
  <c r="F3365" i="1"/>
  <c r="E3365" i="1"/>
  <c r="C3365" i="1"/>
  <c r="N3364" i="1"/>
  <c r="K3364" i="1"/>
  <c r="J3364" i="1"/>
  <c r="F3364" i="1"/>
  <c r="E3364" i="1"/>
  <c r="G3364" i="1" s="1"/>
  <c r="C3364" i="1"/>
  <c r="N3363" i="1"/>
  <c r="K3363" i="1"/>
  <c r="J3363" i="1"/>
  <c r="F3363" i="1"/>
  <c r="E3363" i="1"/>
  <c r="G3363" i="1" s="1"/>
  <c r="C3363" i="1"/>
  <c r="N3362" i="1"/>
  <c r="K3362" i="1"/>
  <c r="J3362" i="1"/>
  <c r="H3362" i="1"/>
  <c r="F3362" i="1"/>
  <c r="E3362" i="1"/>
  <c r="G3362" i="1" s="1"/>
  <c r="C3362" i="1"/>
  <c r="N3361" i="1"/>
  <c r="K3361" i="1"/>
  <c r="J3361" i="1"/>
  <c r="F3361" i="1"/>
  <c r="E3361" i="1"/>
  <c r="C3361" i="1"/>
  <c r="N3360" i="1"/>
  <c r="K3360" i="1"/>
  <c r="J3360" i="1"/>
  <c r="F3360" i="1"/>
  <c r="E3360" i="1"/>
  <c r="G3360" i="1" s="1"/>
  <c r="C3360" i="1"/>
  <c r="N3359" i="1"/>
  <c r="K3359" i="1"/>
  <c r="J3359" i="1"/>
  <c r="F3359" i="1"/>
  <c r="E3359" i="1"/>
  <c r="G3359" i="1" s="1"/>
  <c r="C3359" i="1"/>
  <c r="N3358" i="1"/>
  <c r="K3358" i="1"/>
  <c r="J3358" i="1"/>
  <c r="F3358" i="1"/>
  <c r="E3358" i="1"/>
  <c r="G3358" i="1" s="1"/>
  <c r="C3358" i="1"/>
  <c r="N3357" i="1"/>
  <c r="K3357" i="1"/>
  <c r="J3357" i="1"/>
  <c r="F3357" i="1"/>
  <c r="E3357" i="1"/>
  <c r="C3357" i="1"/>
  <c r="N3356" i="1"/>
  <c r="K3356" i="1"/>
  <c r="J3356" i="1"/>
  <c r="F3356" i="1"/>
  <c r="E3356" i="1"/>
  <c r="G3356" i="1" s="1"/>
  <c r="C3356" i="1"/>
  <c r="N3355" i="1"/>
  <c r="K3355" i="1"/>
  <c r="J3355" i="1"/>
  <c r="F3355" i="1"/>
  <c r="E3355" i="1"/>
  <c r="G3355" i="1" s="1"/>
  <c r="C3355" i="1"/>
  <c r="N3354" i="1"/>
  <c r="K3354" i="1"/>
  <c r="J3354" i="1"/>
  <c r="F3354" i="1"/>
  <c r="E3354" i="1"/>
  <c r="G3354" i="1" s="1"/>
  <c r="C3354" i="1"/>
  <c r="N3353" i="1"/>
  <c r="K3353" i="1"/>
  <c r="J3353" i="1"/>
  <c r="F3353" i="1"/>
  <c r="E3353" i="1"/>
  <c r="C3353" i="1"/>
  <c r="N3352" i="1"/>
  <c r="K3352" i="1"/>
  <c r="J3352" i="1"/>
  <c r="F3352" i="1"/>
  <c r="E3352" i="1"/>
  <c r="G3352" i="1" s="1"/>
  <c r="C3352" i="1"/>
  <c r="N3351" i="1"/>
  <c r="K3351" i="1"/>
  <c r="J3351" i="1"/>
  <c r="F3351" i="1"/>
  <c r="E3351" i="1"/>
  <c r="G3351" i="1" s="1"/>
  <c r="C3351" i="1"/>
  <c r="N3350" i="1"/>
  <c r="K3350" i="1"/>
  <c r="J3350" i="1"/>
  <c r="F3350" i="1"/>
  <c r="E3350" i="1"/>
  <c r="G3350" i="1" s="1"/>
  <c r="C3350" i="1"/>
  <c r="N3349" i="1"/>
  <c r="K3349" i="1"/>
  <c r="J3349" i="1"/>
  <c r="F3349" i="1"/>
  <c r="E3349" i="1"/>
  <c r="C3349" i="1"/>
  <c r="N3348" i="1"/>
  <c r="K3348" i="1"/>
  <c r="J3348" i="1"/>
  <c r="F3348" i="1"/>
  <c r="E3348" i="1"/>
  <c r="G3348" i="1" s="1"/>
  <c r="C3348" i="1"/>
  <c r="N3347" i="1"/>
  <c r="K3347" i="1"/>
  <c r="J3347" i="1"/>
  <c r="F3347" i="1"/>
  <c r="E3347" i="1"/>
  <c r="G3347" i="1" s="1"/>
  <c r="C3347" i="1"/>
  <c r="N3346" i="1"/>
  <c r="K3346" i="1"/>
  <c r="J3346" i="1"/>
  <c r="F3346" i="1"/>
  <c r="E3346" i="1"/>
  <c r="G3346" i="1" s="1"/>
  <c r="C3346" i="1"/>
  <c r="N3345" i="1"/>
  <c r="K3345" i="1"/>
  <c r="J3345" i="1"/>
  <c r="F3345" i="1"/>
  <c r="E3345" i="1"/>
  <c r="C3345" i="1"/>
  <c r="N3344" i="1"/>
  <c r="K3344" i="1"/>
  <c r="J3344" i="1"/>
  <c r="F3344" i="1"/>
  <c r="E3344" i="1"/>
  <c r="G3344" i="1" s="1"/>
  <c r="C3344" i="1"/>
  <c r="N3343" i="1"/>
  <c r="K3343" i="1"/>
  <c r="J3343" i="1"/>
  <c r="F3343" i="1"/>
  <c r="E3343" i="1"/>
  <c r="G3343" i="1" s="1"/>
  <c r="C3343" i="1"/>
  <c r="N3342" i="1"/>
  <c r="K3342" i="1"/>
  <c r="J3342" i="1"/>
  <c r="F3342" i="1"/>
  <c r="E3342" i="1"/>
  <c r="G3342" i="1" s="1"/>
  <c r="C3342" i="1"/>
  <c r="N3341" i="1"/>
  <c r="K3341" i="1"/>
  <c r="J3341" i="1"/>
  <c r="F3341" i="1"/>
  <c r="E3341" i="1"/>
  <c r="C3341" i="1"/>
  <c r="N3340" i="1"/>
  <c r="K3340" i="1"/>
  <c r="J3340" i="1"/>
  <c r="F3340" i="1"/>
  <c r="E3340" i="1"/>
  <c r="G3340" i="1" s="1"/>
  <c r="C3340" i="1"/>
  <c r="N3339" i="1"/>
  <c r="K3339" i="1"/>
  <c r="J3339" i="1"/>
  <c r="F3339" i="1"/>
  <c r="E3339" i="1"/>
  <c r="G3339" i="1" s="1"/>
  <c r="C3339" i="1"/>
  <c r="N3338" i="1"/>
  <c r="K3338" i="1"/>
  <c r="J3338" i="1"/>
  <c r="F3338" i="1"/>
  <c r="E3338" i="1"/>
  <c r="G3338" i="1" s="1"/>
  <c r="C3338" i="1"/>
  <c r="N3337" i="1"/>
  <c r="K3337" i="1"/>
  <c r="J3337" i="1"/>
  <c r="F3337" i="1"/>
  <c r="E3337" i="1"/>
  <c r="C3337" i="1"/>
  <c r="N3336" i="1"/>
  <c r="K3336" i="1"/>
  <c r="J3336" i="1"/>
  <c r="F3336" i="1"/>
  <c r="E3336" i="1"/>
  <c r="G3336" i="1" s="1"/>
  <c r="C3336" i="1"/>
  <c r="N3335" i="1"/>
  <c r="K3335" i="1"/>
  <c r="J3335" i="1"/>
  <c r="F3335" i="1"/>
  <c r="E3335" i="1"/>
  <c r="G3335" i="1" s="1"/>
  <c r="C3335" i="1"/>
  <c r="N3334" i="1"/>
  <c r="K3334" i="1"/>
  <c r="J3334" i="1"/>
  <c r="F3334" i="1"/>
  <c r="E3334" i="1"/>
  <c r="G3334" i="1" s="1"/>
  <c r="C3334" i="1"/>
  <c r="N3333" i="1"/>
  <c r="K3333" i="1"/>
  <c r="J3333" i="1"/>
  <c r="F3333" i="1"/>
  <c r="E3333" i="1"/>
  <c r="C3333" i="1"/>
  <c r="N3332" i="1"/>
  <c r="K3332" i="1"/>
  <c r="J3332" i="1"/>
  <c r="F3332" i="1"/>
  <c r="E3332" i="1"/>
  <c r="G3332" i="1" s="1"/>
  <c r="C3332" i="1"/>
  <c r="N3331" i="1"/>
  <c r="K3331" i="1"/>
  <c r="J3331" i="1"/>
  <c r="F3331" i="1"/>
  <c r="E3331" i="1"/>
  <c r="G3331" i="1" s="1"/>
  <c r="C3331" i="1"/>
  <c r="N3330" i="1"/>
  <c r="K3330" i="1"/>
  <c r="J3330" i="1"/>
  <c r="F3330" i="1"/>
  <c r="E3330" i="1"/>
  <c r="G3330" i="1" s="1"/>
  <c r="C3330" i="1"/>
  <c r="N3329" i="1"/>
  <c r="K3329" i="1"/>
  <c r="J3329" i="1"/>
  <c r="F3329" i="1"/>
  <c r="E3329" i="1"/>
  <c r="C3329" i="1"/>
  <c r="N3328" i="1"/>
  <c r="K3328" i="1"/>
  <c r="J3328" i="1"/>
  <c r="F3328" i="1"/>
  <c r="E3328" i="1"/>
  <c r="G3328" i="1" s="1"/>
  <c r="C3328" i="1"/>
  <c r="N3327" i="1"/>
  <c r="K3327" i="1"/>
  <c r="J3327" i="1"/>
  <c r="F3327" i="1"/>
  <c r="E3327" i="1"/>
  <c r="G3327" i="1" s="1"/>
  <c r="C3327" i="1"/>
  <c r="N3326" i="1"/>
  <c r="K3326" i="1"/>
  <c r="J3326" i="1"/>
  <c r="F3326" i="1"/>
  <c r="E3326" i="1"/>
  <c r="G3326" i="1" s="1"/>
  <c r="C3326" i="1"/>
  <c r="N3325" i="1"/>
  <c r="K3325" i="1"/>
  <c r="J3325" i="1"/>
  <c r="F3325" i="1"/>
  <c r="E3325" i="1"/>
  <c r="C3325" i="1"/>
  <c r="N3324" i="1"/>
  <c r="K3324" i="1"/>
  <c r="J3324" i="1"/>
  <c r="F3324" i="1"/>
  <c r="E3324" i="1"/>
  <c r="G3324" i="1" s="1"/>
  <c r="C3324" i="1"/>
  <c r="N3323" i="1"/>
  <c r="K3323" i="1"/>
  <c r="J3323" i="1"/>
  <c r="F3323" i="1"/>
  <c r="E3323" i="1"/>
  <c r="G3323" i="1" s="1"/>
  <c r="C3323" i="1"/>
  <c r="N3322" i="1"/>
  <c r="K3322" i="1"/>
  <c r="J3322" i="1"/>
  <c r="F3322" i="1"/>
  <c r="E3322" i="1"/>
  <c r="G3322" i="1" s="1"/>
  <c r="C3322" i="1"/>
  <c r="N3321" i="1"/>
  <c r="K3321" i="1"/>
  <c r="J3321" i="1"/>
  <c r="F3321" i="1"/>
  <c r="E3321" i="1"/>
  <c r="C3321" i="1"/>
  <c r="N3320" i="1"/>
  <c r="K3320" i="1"/>
  <c r="J3320" i="1"/>
  <c r="F3320" i="1"/>
  <c r="E3320" i="1"/>
  <c r="G3320" i="1" s="1"/>
  <c r="C3320" i="1"/>
  <c r="N3319" i="1"/>
  <c r="K3319" i="1"/>
  <c r="J3319" i="1"/>
  <c r="F3319" i="1"/>
  <c r="E3319" i="1"/>
  <c r="G3319" i="1" s="1"/>
  <c r="C3319" i="1"/>
  <c r="N3318" i="1"/>
  <c r="K3318" i="1"/>
  <c r="J3318" i="1"/>
  <c r="F3318" i="1"/>
  <c r="E3318" i="1"/>
  <c r="G3318" i="1" s="1"/>
  <c r="C3318" i="1"/>
  <c r="N3317" i="1"/>
  <c r="K3317" i="1"/>
  <c r="J3317" i="1"/>
  <c r="F3317" i="1"/>
  <c r="E3317" i="1"/>
  <c r="C3317" i="1"/>
  <c r="N3316" i="1"/>
  <c r="K3316" i="1"/>
  <c r="J3316" i="1"/>
  <c r="F3316" i="1"/>
  <c r="E3316" i="1"/>
  <c r="G3316" i="1" s="1"/>
  <c r="C3316" i="1"/>
  <c r="N3315" i="1"/>
  <c r="K3315" i="1"/>
  <c r="J3315" i="1"/>
  <c r="F3315" i="1"/>
  <c r="E3315" i="1"/>
  <c r="G3315" i="1" s="1"/>
  <c r="C3315" i="1"/>
  <c r="N3314" i="1"/>
  <c r="K3314" i="1"/>
  <c r="J3314" i="1"/>
  <c r="F3314" i="1"/>
  <c r="E3314" i="1"/>
  <c r="G3314" i="1" s="1"/>
  <c r="C3314" i="1"/>
  <c r="N3313" i="1"/>
  <c r="K3313" i="1"/>
  <c r="J3313" i="1"/>
  <c r="F3313" i="1"/>
  <c r="E3313" i="1"/>
  <c r="C3313" i="1"/>
  <c r="N3312" i="1"/>
  <c r="K3312" i="1"/>
  <c r="J3312" i="1"/>
  <c r="F3312" i="1"/>
  <c r="E3312" i="1"/>
  <c r="G3312" i="1" s="1"/>
  <c r="C3312" i="1"/>
  <c r="N3311" i="1"/>
  <c r="K3311" i="1"/>
  <c r="J3311" i="1"/>
  <c r="F3311" i="1"/>
  <c r="E3311" i="1"/>
  <c r="G3311" i="1" s="1"/>
  <c r="C3311" i="1"/>
  <c r="N3310" i="1"/>
  <c r="K3310" i="1"/>
  <c r="J3310" i="1"/>
  <c r="F3310" i="1"/>
  <c r="E3310" i="1"/>
  <c r="G3310" i="1" s="1"/>
  <c r="C3310" i="1"/>
  <c r="N3309" i="1"/>
  <c r="K3309" i="1"/>
  <c r="J3309" i="1"/>
  <c r="F3309" i="1"/>
  <c r="E3309" i="1"/>
  <c r="C3309" i="1"/>
  <c r="N3308" i="1"/>
  <c r="K3308" i="1"/>
  <c r="J3308" i="1"/>
  <c r="F3308" i="1"/>
  <c r="E3308" i="1"/>
  <c r="G3308" i="1" s="1"/>
  <c r="C3308" i="1"/>
  <c r="N3307" i="1"/>
  <c r="K3307" i="1"/>
  <c r="J3307" i="1"/>
  <c r="F3307" i="1"/>
  <c r="E3307" i="1"/>
  <c r="G3307" i="1" s="1"/>
  <c r="C3307" i="1"/>
  <c r="N3306" i="1"/>
  <c r="K3306" i="1"/>
  <c r="J3306" i="1"/>
  <c r="F3306" i="1"/>
  <c r="E3306" i="1"/>
  <c r="G3306" i="1" s="1"/>
  <c r="C3306" i="1"/>
  <c r="N3305" i="1"/>
  <c r="K3305" i="1"/>
  <c r="J3305" i="1"/>
  <c r="F3305" i="1"/>
  <c r="E3305" i="1"/>
  <c r="C3305" i="1"/>
  <c r="N3304" i="1"/>
  <c r="K3304" i="1"/>
  <c r="J3304" i="1"/>
  <c r="F3304" i="1"/>
  <c r="E3304" i="1"/>
  <c r="G3304" i="1" s="1"/>
  <c r="C3304" i="1"/>
  <c r="N3303" i="1"/>
  <c r="K3303" i="1"/>
  <c r="J3303" i="1"/>
  <c r="F3303" i="1"/>
  <c r="E3303" i="1"/>
  <c r="G3303" i="1" s="1"/>
  <c r="C3303" i="1"/>
  <c r="N3302" i="1"/>
  <c r="K3302" i="1"/>
  <c r="J3302" i="1"/>
  <c r="F3302" i="1"/>
  <c r="E3302" i="1"/>
  <c r="G3302" i="1" s="1"/>
  <c r="C3302" i="1"/>
  <c r="N3301" i="1"/>
  <c r="K3301" i="1"/>
  <c r="J3301" i="1"/>
  <c r="F3301" i="1"/>
  <c r="E3301" i="1"/>
  <c r="C3301" i="1"/>
  <c r="N3300" i="1"/>
  <c r="K3300" i="1"/>
  <c r="J3300" i="1"/>
  <c r="F3300" i="1"/>
  <c r="E3300" i="1"/>
  <c r="G3300" i="1" s="1"/>
  <c r="C3300" i="1"/>
  <c r="N3299" i="1"/>
  <c r="K3299" i="1"/>
  <c r="J3299" i="1"/>
  <c r="F3299" i="1"/>
  <c r="E3299" i="1"/>
  <c r="G3299" i="1" s="1"/>
  <c r="C3299" i="1"/>
  <c r="N3298" i="1"/>
  <c r="K3298" i="1"/>
  <c r="J3298" i="1"/>
  <c r="F3298" i="1"/>
  <c r="E3298" i="1"/>
  <c r="G3298" i="1" s="1"/>
  <c r="C3298" i="1"/>
  <c r="N3297" i="1"/>
  <c r="K3297" i="1"/>
  <c r="J3297" i="1"/>
  <c r="F3297" i="1"/>
  <c r="E3297" i="1"/>
  <c r="C3297" i="1"/>
  <c r="N3296" i="1"/>
  <c r="K3296" i="1"/>
  <c r="J3296" i="1"/>
  <c r="F3296" i="1"/>
  <c r="E3296" i="1"/>
  <c r="G3296" i="1" s="1"/>
  <c r="C3296" i="1"/>
  <c r="N3295" i="1"/>
  <c r="K3295" i="1"/>
  <c r="J3295" i="1"/>
  <c r="F3295" i="1"/>
  <c r="E3295" i="1"/>
  <c r="G3295" i="1" s="1"/>
  <c r="C3295" i="1"/>
  <c r="N3294" i="1"/>
  <c r="K3294" i="1"/>
  <c r="J3294" i="1"/>
  <c r="F3294" i="1"/>
  <c r="E3294" i="1"/>
  <c r="G3294" i="1" s="1"/>
  <c r="C3294" i="1"/>
  <c r="N3293" i="1"/>
  <c r="K3293" i="1"/>
  <c r="J3293" i="1"/>
  <c r="F3293" i="1"/>
  <c r="E3293" i="1"/>
  <c r="C3293" i="1"/>
  <c r="N3292" i="1"/>
  <c r="K3292" i="1"/>
  <c r="J3292" i="1"/>
  <c r="F3292" i="1"/>
  <c r="E3292" i="1"/>
  <c r="G3292" i="1" s="1"/>
  <c r="C3292" i="1"/>
  <c r="N3291" i="1"/>
  <c r="K3291" i="1"/>
  <c r="J3291" i="1"/>
  <c r="F3291" i="1"/>
  <c r="E3291" i="1"/>
  <c r="G3291" i="1" s="1"/>
  <c r="C3291" i="1"/>
  <c r="N3290" i="1"/>
  <c r="K3290" i="1"/>
  <c r="J3290" i="1"/>
  <c r="F3290" i="1"/>
  <c r="E3290" i="1"/>
  <c r="G3290" i="1" s="1"/>
  <c r="C3290" i="1"/>
  <c r="N3289" i="1"/>
  <c r="K3289" i="1"/>
  <c r="J3289" i="1"/>
  <c r="F3289" i="1"/>
  <c r="E3289" i="1"/>
  <c r="C3289" i="1"/>
  <c r="N3288" i="1"/>
  <c r="K3288" i="1"/>
  <c r="J3288" i="1"/>
  <c r="F3288" i="1"/>
  <c r="E3288" i="1"/>
  <c r="G3288" i="1" s="1"/>
  <c r="C3288" i="1"/>
  <c r="N3287" i="1"/>
  <c r="K3287" i="1"/>
  <c r="J3287" i="1"/>
  <c r="F3287" i="1"/>
  <c r="E3287" i="1"/>
  <c r="G3287" i="1" s="1"/>
  <c r="C3287" i="1"/>
  <c r="N3286" i="1"/>
  <c r="K3286" i="1"/>
  <c r="J3286" i="1"/>
  <c r="F3286" i="1"/>
  <c r="E3286" i="1"/>
  <c r="G3286" i="1" s="1"/>
  <c r="C3286" i="1"/>
  <c r="N3285" i="1"/>
  <c r="K3285" i="1"/>
  <c r="J3285" i="1"/>
  <c r="F3285" i="1"/>
  <c r="E3285" i="1"/>
  <c r="C3285" i="1"/>
  <c r="N3284" i="1"/>
  <c r="K3284" i="1"/>
  <c r="J3284" i="1"/>
  <c r="F3284" i="1"/>
  <c r="E3284" i="1"/>
  <c r="G3284" i="1" s="1"/>
  <c r="C3284" i="1"/>
  <c r="N3283" i="1"/>
  <c r="K3283" i="1"/>
  <c r="J3283" i="1"/>
  <c r="F3283" i="1"/>
  <c r="E3283" i="1"/>
  <c r="G3283" i="1" s="1"/>
  <c r="C3283" i="1"/>
  <c r="N3282" i="1"/>
  <c r="K3282" i="1"/>
  <c r="J3282" i="1"/>
  <c r="F3282" i="1"/>
  <c r="E3282" i="1"/>
  <c r="G3282" i="1" s="1"/>
  <c r="C3282" i="1"/>
  <c r="N3281" i="1"/>
  <c r="K3281" i="1"/>
  <c r="J3281" i="1"/>
  <c r="F3281" i="1"/>
  <c r="E3281" i="1"/>
  <c r="C3281" i="1"/>
  <c r="N3280" i="1"/>
  <c r="K3280" i="1"/>
  <c r="J3280" i="1"/>
  <c r="F3280" i="1"/>
  <c r="E3280" i="1"/>
  <c r="G3280" i="1" s="1"/>
  <c r="C3280" i="1"/>
  <c r="N3279" i="1"/>
  <c r="K3279" i="1"/>
  <c r="J3279" i="1"/>
  <c r="F3279" i="1"/>
  <c r="E3279" i="1"/>
  <c r="G3279" i="1" s="1"/>
  <c r="C3279" i="1"/>
  <c r="N3278" i="1"/>
  <c r="K3278" i="1"/>
  <c r="J3278" i="1"/>
  <c r="F3278" i="1"/>
  <c r="E3278" i="1"/>
  <c r="G3278" i="1" s="1"/>
  <c r="C3278" i="1"/>
  <c r="N3277" i="1"/>
  <c r="K3277" i="1"/>
  <c r="J3277" i="1"/>
  <c r="F3277" i="1"/>
  <c r="E3277" i="1"/>
  <c r="C3277" i="1"/>
  <c r="N3276" i="1"/>
  <c r="K3276" i="1"/>
  <c r="J3276" i="1"/>
  <c r="F3276" i="1"/>
  <c r="E3276" i="1"/>
  <c r="G3276" i="1" s="1"/>
  <c r="C3276" i="1"/>
  <c r="N3275" i="1"/>
  <c r="K3275" i="1"/>
  <c r="J3275" i="1"/>
  <c r="F3275" i="1"/>
  <c r="E3275" i="1"/>
  <c r="G3275" i="1" s="1"/>
  <c r="C3275" i="1"/>
  <c r="N3274" i="1"/>
  <c r="K3274" i="1"/>
  <c r="J3274" i="1"/>
  <c r="F3274" i="1"/>
  <c r="E3274" i="1"/>
  <c r="G3274" i="1" s="1"/>
  <c r="C3274" i="1"/>
  <c r="N3273" i="1"/>
  <c r="K3273" i="1"/>
  <c r="J3273" i="1"/>
  <c r="F3273" i="1"/>
  <c r="E3273" i="1"/>
  <c r="C3273" i="1"/>
  <c r="N3272" i="1"/>
  <c r="K3272" i="1"/>
  <c r="J3272" i="1"/>
  <c r="F3272" i="1"/>
  <c r="E3272" i="1"/>
  <c r="G3272" i="1" s="1"/>
  <c r="C3272" i="1"/>
  <c r="N3271" i="1"/>
  <c r="K3271" i="1"/>
  <c r="J3271" i="1"/>
  <c r="F3271" i="1"/>
  <c r="E3271" i="1"/>
  <c r="G3271" i="1" s="1"/>
  <c r="C3271" i="1"/>
  <c r="N3270" i="1"/>
  <c r="K3270" i="1"/>
  <c r="J3270" i="1"/>
  <c r="F3270" i="1"/>
  <c r="E3270" i="1"/>
  <c r="G3270" i="1" s="1"/>
  <c r="C3270" i="1"/>
  <c r="N3269" i="1"/>
  <c r="K3269" i="1"/>
  <c r="J3269" i="1"/>
  <c r="F3269" i="1"/>
  <c r="E3269" i="1"/>
  <c r="C3269" i="1"/>
  <c r="N3268" i="1"/>
  <c r="K3268" i="1"/>
  <c r="J3268" i="1"/>
  <c r="F3268" i="1"/>
  <c r="E3268" i="1"/>
  <c r="G3268" i="1" s="1"/>
  <c r="C3268" i="1"/>
  <c r="N3267" i="1"/>
  <c r="K3267" i="1"/>
  <c r="J3267" i="1"/>
  <c r="F3267" i="1"/>
  <c r="E3267" i="1"/>
  <c r="G3267" i="1" s="1"/>
  <c r="C3267" i="1"/>
  <c r="N3266" i="1"/>
  <c r="K3266" i="1"/>
  <c r="J3266" i="1"/>
  <c r="F3266" i="1"/>
  <c r="E3266" i="1"/>
  <c r="G3266" i="1" s="1"/>
  <c r="C3266" i="1"/>
  <c r="N3265" i="1"/>
  <c r="K3265" i="1"/>
  <c r="J3265" i="1"/>
  <c r="F3265" i="1"/>
  <c r="E3265" i="1"/>
  <c r="C3265" i="1"/>
  <c r="N3264" i="1"/>
  <c r="K3264" i="1"/>
  <c r="J3264" i="1"/>
  <c r="F3264" i="1"/>
  <c r="E3264" i="1"/>
  <c r="G3264" i="1" s="1"/>
  <c r="C3264" i="1"/>
  <c r="N3263" i="1"/>
  <c r="K3263" i="1"/>
  <c r="J3263" i="1"/>
  <c r="F3263" i="1"/>
  <c r="E3263" i="1"/>
  <c r="G3263" i="1" s="1"/>
  <c r="C3263" i="1"/>
  <c r="N3262" i="1"/>
  <c r="K3262" i="1"/>
  <c r="J3262" i="1"/>
  <c r="F3262" i="1"/>
  <c r="E3262" i="1"/>
  <c r="G3262" i="1" s="1"/>
  <c r="C3262" i="1"/>
  <c r="N3261" i="1"/>
  <c r="K3261" i="1"/>
  <c r="J3261" i="1"/>
  <c r="F3261" i="1"/>
  <c r="E3261" i="1"/>
  <c r="C3261" i="1"/>
  <c r="N3260" i="1"/>
  <c r="K3260" i="1"/>
  <c r="J3260" i="1"/>
  <c r="F3260" i="1"/>
  <c r="E3260" i="1"/>
  <c r="G3260" i="1" s="1"/>
  <c r="C3260" i="1"/>
  <c r="N3259" i="1"/>
  <c r="K3259" i="1"/>
  <c r="J3259" i="1"/>
  <c r="F3259" i="1"/>
  <c r="E3259" i="1"/>
  <c r="G3259" i="1" s="1"/>
  <c r="C3259" i="1"/>
  <c r="N3258" i="1"/>
  <c r="K3258" i="1"/>
  <c r="J3258" i="1"/>
  <c r="F3258" i="1"/>
  <c r="E3258" i="1"/>
  <c r="G3258" i="1" s="1"/>
  <c r="C3258" i="1"/>
  <c r="N3257" i="1"/>
  <c r="K3257" i="1"/>
  <c r="J3257" i="1"/>
  <c r="F3257" i="1"/>
  <c r="E3257" i="1"/>
  <c r="C3257" i="1"/>
  <c r="N3256" i="1"/>
  <c r="K3256" i="1"/>
  <c r="J3256" i="1"/>
  <c r="F3256" i="1"/>
  <c r="E3256" i="1"/>
  <c r="G3256" i="1" s="1"/>
  <c r="C3256" i="1"/>
  <c r="N3255" i="1"/>
  <c r="K3255" i="1"/>
  <c r="J3255" i="1"/>
  <c r="F3255" i="1"/>
  <c r="E3255" i="1"/>
  <c r="G3255" i="1" s="1"/>
  <c r="C3255" i="1"/>
  <c r="N3254" i="1"/>
  <c r="K3254" i="1"/>
  <c r="J3254" i="1"/>
  <c r="F3254" i="1"/>
  <c r="E3254" i="1"/>
  <c r="G3254" i="1" s="1"/>
  <c r="C3254" i="1"/>
  <c r="N3253" i="1"/>
  <c r="K3253" i="1"/>
  <c r="J3253" i="1"/>
  <c r="F3253" i="1"/>
  <c r="E3253" i="1"/>
  <c r="C3253" i="1"/>
  <c r="N3252" i="1"/>
  <c r="K3252" i="1"/>
  <c r="J3252" i="1"/>
  <c r="F3252" i="1"/>
  <c r="E3252" i="1"/>
  <c r="G3252" i="1" s="1"/>
  <c r="C3252" i="1"/>
  <c r="N3251" i="1"/>
  <c r="K3251" i="1"/>
  <c r="J3251" i="1"/>
  <c r="F3251" i="1"/>
  <c r="E3251" i="1"/>
  <c r="G3251" i="1" s="1"/>
  <c r="C3251" i="1"/>
  <c r="N3250" i="1"/>
  <c r="K3250" i="1"/>
  <c r="J3250" i="1"/>
  <c r="F3250" i="1"/>
  <c r="E3250" i="1"/>
  <c r="G3250" i="1" s="1"/>
  <c r="C3250" i="1"/>
  <c r="N3249" i="1"/>
  <c r="K3249" i="1"/>
  <c r="J3249" i="1"/>
  <c r="F3249" i="1"/>
  <c r="E3249" i="1"/>
  <c r="C3249" i="1"/>
  <c r="N3248" i="1"/>
  <c r="K3248" i="1"/>
  <c r="J3248" i="1"/>
  <c r="F3248" i="1"/>
  <c r="E3248" i="1"/>
  <c r="G3248" i="1" s="1"/>
  <c r="C3248" i="1"/>
  <c r="N3247" i="1"/>
  <c r="K3247" i="1"/>
  <c r="J3247" i="1"/>
  <c r="F3247" i="1"/>
  <c r="E3247" i="1"/>
  <c r="G3247" i="1" s="1"/>
  <c r="C3247" i="1"/>
  <c r="N3246" i="1"/>
  <c r="K3246" i="1"/>
  <c r="J3246" i="1"/>
  <c r="F3246" i="1"/>
  <c r="E3246" i="1"/>
  <c r="G3246" i="1" s="1"/>
  <c r="C3246" i="1"/>
  <c r="N3245" i="1"/>
  <c r="K3245" i="1"/>
  <c r="J3245" i="1"/>
  <c r="F3245" i="1"/>
  <c r="E3245" i="1"/>
  <c r="C3245" i="1"/>
  <c r="N3244" i="1"/>
  <c r="K3244" i="1"/>
  <c r="J3244" i="1"/>
  <c r="F3244" i="1"/>
  <c r="E3244" i="1"/>
  <c r="G3244" i="1" s="1"/>
  <c r="C3244" i="1"/>
  <c r="N3243" i="1"/>
  <c r="K3243" i="1"/>
  <c r="J3243" i="1"/>
  <c r="F3243" i="1"/>
  <c r="E3243" i="1"/>
  <c r="G3243" i="1" s="1"/>
  <c r="C3243" i="1"/>
  <c r="N3242" i="1"/>
  <c r="K3242" i="1"/>
  <c r="J3242" i="1"/>
  <c r="F3242" i="1"/>
  <c r="E3242" i="1"/>
  <c r="G3242" i="1" s="1"/>
  <c r="C3242" i="1"/>
  <c r="N3241" i="1"/>
  <c r="K3241" i="1"/>
  <c r="J3241" i="1"/>
  <c r="F3241" i="1"/>
  <c r="E3241" i="1"/>
  <c r="C3241" i="1"/>
  <c r="N3240" i="1"/>
  <c r="K3240" i="1"/>
  <c r="J3240" i="1"/>
  <c r="F3240" i="1"/>
  <c r="E3240" i="1"/>
  <c r="G3240" i="1" s="1"/>
  <c r="C3240" i="1"/>
  <c r="N3239" i="1"/>
  <c r="K3239" i="1"/>
  <c r="J3239" i="1"/>
  <c r="F3239" i="1"/>
  <c r="E3239" i="1"/>
  <c r="G3239" i="1" s="1"/>
  <c r="C3239" i="1"/>
  <c r="N3238" i="1"/>
  <c r="K3238" i="1"/>
  <c r="J3238" i="1"/>
  <c r="F3238" i="1"/>
  <c r="E3238" i="1"/>
  <c r="G3238" i="1" s="1"/>
  <c r="C3238" i="1"/>
  <c r="N3237" i="1"/>
  <c r="K3237" i="1"/>
  <c r="J3237" i="1"/>
  <c r="F3237" i="1"/>
  <c r="E3237" i="1"/>
  <c r="C3237" i="1"/>
  <c r="N3236" i="1"/>
  <c r="K3236" i="1"/>
  <c r="J3236" i="1"/>
  <c r="F3236" i="1"/>
  <c r="E3236" i="1"/>
  <c r="G3236" i="1" s="1"/>
  <c r="C3236" i="1"/>
  <c r="N3235" i="1"/>
  <c r="K3235" i="1"/>
  <c r="J3235" i="1"/>
  <c r="F3235" i="1"/>
  <c r="E3235" i="1"/>
  <c r="G3235" i="1" s="1"/>
  <c r="C3235" i="1"/>
  <c r="N3234" i="1"/>
  <c r="K3234" i="1"/>
  <c r="J3234" i="1"/>
  <c r="F3234" i="1"/>
  <c r="E3234" i="1"/>
  <c r="G3234" i="1" s="1"/>
  <c r="C3234" i="1"/>
  <c r="N3233" i="1"/>
  <c r="K3233" i="1"/>
  <c r="J3233" i="1"/>
  <c r="F3233" i="1"/>
  <c r="E3233" i="1"/>
  <c r="C3233" i="1"/>
  <c r="N3232" i="1"/>
  <c r="K3232" i="1"/>
  <c r="J3232" i="1"/>
  <c r="F3232" i="1"/>
  <c r="E3232" i="1"/>
  <c r="G3232" i="1" s="1"/>
  <c r="C3232" i="1"/>
  <c r="N3231" i="1"/>
  <c r="K3231" i="1"/>
  <c r="J3231" i="1"/>
  <c r="F3231" i="1"/>
  <c r="E3231" i="1"/>
  <c r="C3231" i="1"/>
  <c r="N3230" i="1"/>
  <c r="K3230" i="1"/>
  <c r="J3230" i="1"/>
  <c r="F3230" i="1"/>
  <c r="E3230" i="1"/>
  <c r="G3230" i="1" s="1"/>
  <c r="C3230" i="1"/>
  <c r="N3229" i="1"/>
  <c r="K3229" i="1"/>
  <c r="J3229" i="1"/>
  <c r="F3229" i="1"/>
  <c r="E3229" i="1"/>
  <c r="C3229" i="1"/>
  <c r="N3228" i="1"/>
  <c r="K3228" i="1"/>
  <c r="J3228" i="1"/>
  <c r="F3228" i="1"/>
  <c r="E3228" i="1"/>
  <c r="G3228" i="1" s="1"/>
  <c r="C3228" i="1"/>
  <c r="N3227" i="1"/>
  <c r="K3227" i="1"/>
  <c r="J3227" i="1"/>
  <c r="F3227" i="1"/>
  <c r="E3227" i="1"/>
  <c r="G3227" i="1" s="1"/>
  <c r="C3227" i="1"/>
  <c r="N3226" i="1"/>
  <c r="K3226" i="1"/>
  <c r="J3226" i="1"/>
  <c r="F3226" i="1"/>
  <c r="E3226" i="1"/>
  <c r="G3226" i="1" s="1"/>
  <c r="C3226" i="1"/>
  <c r="N3225" i="1"/>
  <c r="K3225" i="1"/>
  <c r="J3225" i="1"/>
  <c r="F3225" i="1"/>
  <c r="E3225" i="1"/>
  <c r="C3225" i="1"/>
  <c r="N3224" i="1"/>
  <c r="K3224" i="1"/>
  <c r="J3224" i="1"/>
  <c r="F3224" i="1"/>
  <c r="E3224" i="1"/>
  <c r="G3224" i="1" s="1"/>
  <c r="C3224" i="1"/>
  <c r="N3223" i="1"/>
  <c r="K3223" i="1"/>
  <c r="J3223" i="1"/>
  <c r="F3223" i="1"/>
  <c r="E3223" i="1"/>
  <c r="C3223" i="1"/>
  <c r="N3222" i="1"/>
  <c r="K3222" i="1"/>
  <c r="J3222" i="1"/>
  <c r="F3222" i="1"/>
  <c r="E3222" i="1"/>
  <c r="G3222" i="1" s="1"/>
  <c r="C3222" i="1"/>
  <c r="N3221" i="1"/>
  <c r="K3221" i="1"/>
  <c r="J3221" i="1"/>
  <c r="F3221" i="1"/>
  <c r="E3221" i="1"/>
  <c r="C3221" i="1"/>
  <c r="N3220" i="1"/>
  <c r="K3220" i="1"/>
  <c r="J3220" i="1"/>
  <c r="F3220" i="1"/>
  <c r="E3220" i="1"/>
  <c r="G3220" i="1" s="1"/>
  <c r="C3220" i="1"/>
  <c r="N3219" i="1"/>
  <c r="K3219" i="1"/>
  <c r="J3219" i="1"/>
  <c r="F3219" i="1"/>
  <c r="E3219" i="1"/>
  <c r="G3219" i="1" s="1"/>
  <c r="C3219" i="1"/>
  <c r="N3218" i="1"/>
  <c r="K3218" i="1"/>
  <c r="J3218" i="1"/>
  <c r="F3218" i="1"/>
  <c r="E3218" i="1"/>
  <c r="G3218" i="1" s="1"/>
  <c r="C3218" i="1"/>
  <c r="N3217" i="1"/>
  <c r="K3217" i="1"/>
  <c r="J3217" i="1"/>
  <c r="F3217" i="1"/>
  <c r="E3217" i="1"/>
  <c r="C3217" i="1"/>
  <c r="N3216" i="1"/>
  <c r="K3216" i="1"/>
  <c r="J3216" i="1"/>
  <c r="F3216" i="1"/>
  <c r="E3216" i="1"/>
  <c r="G3216" i="1" s="1"/>
  <c r="C3216" i="1"/>
  <c r="N3215" i="1"/>
  <c r="K3215" i="1"/>
  <c r="J3215" i="1"/>
  <c r="F3215" i="1"/>
  <c r="E3215" i="1"/>
  <c r="C3215" i="1"/>
  <c r="N3214" i="1"/>
  <c r="K3214" i="1"/>
  <c r="J3214" i="1"/>
  <c r="F3214" i="1"/>
  <c r="E3214" i="1"/>
  <c r="G3214" i="1" s="1"/>
  <c r="C3214" i="1"/>
  <c r="N3213" i="1"/>
  <c r="K3213" i="1"/>
  <c r="J3213" i="1"/>
  <c r="F3213" i="1"/>
  <c r="E3213" i="1"/>
  <c r="C3213" i="1"/>
  <c r="N3212" i="1"/>
  <c r="K3212" i="1"/>
  <c r="J3212" i="1"/>
  <c r="F3212" i="1"/>
  <c r="E3212" i="1"/>
  <c r="G3212" i="1" s="1"/>
  <c r="C3212" i="1"/>
  <c r="N3211" i="1"/>
  <c r="K3211" i="1"/>
  <c r="J3211" i="1"/>
  <c r="F3211" i="1"/>
  <c r="E3211" i="1"/>
  <c r="G3211" i="1" s="1"/>
  <c r="C3211" i="1"/>
  <c r="N3210" i="1"/>
  <c r="K3210" i="1"/>
  <c r="J3210" i="1"/>
  <c r="F3210" i="1"/>
  <c r="E3210" i="1"/>
  <c r="G3210" i="1" s="1"/>
  <c r="C3210" i="1"/>
  <c r="N3209" i="1"/>
  <c r="K3209" i="1"/>
  <c r="J3209" i="1"/>
  <c r="F3209" i="1"/>
  <c r="E3209" i="1"/>
  <c r="C3209" i="1"/>
  <c r="N3208" i="1"/>
  <c r="K3208" i="1"/>
  <c r="J3208" i="1"/>
  <c r="F3208" i="1"/>
  <c r="E3208" i="1"/>
  <c r="G3208" i="1" s="1"/>
  <c r="C3208" i="1"/>
  <c r="N3207" i="1"/>
  <c r="K3207" i="1"/>
  <c r="J3207" i="1"/>
  <c r="F3207" i="1"/>
  <c r="E3207" i="1"/>
  <c r="C3207" i="1"/>
  <c r="N3206" i="1"/>
  <c r="K3206" i="1"/>
  <c r="J3206" i="1"/>
  <c r="F3206" i="1"/>
  <c r="E3206" i="1"/>
  <c r="G3206" i="1" s="1"/>
  <c r="C3206" i="1"/>
  <c r="N3205" i="1"/>
  <c r="K3205" i="1"/>
  <c r="J3205" i="1"/>
  <c r="F3205" i="1"/>
  <c r="E3205" i="1"/>
  <c r="C3205" i="1"/>
  <c r="N3204" i="1"/>
  <c r="K3204" i="1"/>
  <c r="J3204" i="1"/>
  <c r="F3204" i="1"/>
  <c r="E3204" i="1"/>
  <c r="G3204" i="1" s="1"/>
  <c r="C3204" i="1"/>
  <c r="N3203" i="1"/>
  <c r="K3203" i="1"/>
  <c r="J3203" i="1"/>
  <c r="F3203" i="1"/>
  <c r="E3203" i="1"/>
  <c r="G3203" i="1" s="1"/>
  <c r="C3203" i="1"/>
  <c r="N3202" i="1"/>
  <c r="K3202" i="1"/>
  <c r="J3202" i="1"/>
  <c r="F3202" i="1"/>
  <c r="E3202" i="1"/>
  <c r="G3202" i="1" s="1"/>
  <c r="C3202" i="1"/>
  <c r="N3201" i="1"/>
  <c r="K3201" i="1"/>
  <c r="J3201" i="1"/>
  <c r="F3201" i="1"/>
  <c r="E3201" i="1"/>
  <c r="C3201" i="1"/>
  <c r="N3200" i="1"/>
  <c r="K3200" i="1"/>
  <c r="J3200" i="1"/>
  <c r="F3200" i="1"/>
  <c r="E3200" i="1"/>
  <c r="G3200" i="1" s="1"/>
  <c r="C3200" i="1"/>
  <c r="N3199" i="1"/>
  <c r="K3199" i="1"/>
  <c r="J3199" i="1"/>
  <c r="F3199" i="1"/>
  <c r="E3199" i="1"/>
  <c r="C3199" i="1"/>
  <c r="N3198" i="1"/>
  <c r="K3198" i="1"/>
  <c r="J3198" i="1"/>
  <c r="F3198" i="1"/>
  <c r="E3198" i="1"/>
  <c r="G3198" i="1" s="1"/>
  <c r="C3198" i="1"/>
  <c r="N3197" i="1"/>
  <c r="K3197" i="1"/>
  <c r="J3197" i="1"/>
  <c r="F3197" i="1"/>
  <c r="E3197" i="1"/>
  <c r="C3197" i="1"/>
  <c r="N3196" i="1"/>
  <c r="K3196" i="1"/>
  <c r="J3196" i="1"/>
  <c r="F3196" i="1"/>
  <c r="E3196" i="1"/>
  <c r="G3196" i="1" s="1"/>
  <c r="C3196" i="1"/>
  <c r="N3195" i="1"/>
  <c r="K3195" i="1"/>
  <c r="J3195" i="1"/>
  <c r="F3195" i="1"/>
  <c r="E3195" i="1"/>
  <c r="G3195" i="1" s="1"/>
  <c r="C3195" i="1"/>
  <c r="N3194" i="1"/>
  <c r="K3194" i="1"/>
  <c r="J3194" i="1"/>
  <c r="F3194" i="1"/>
  <c r="E3194" i="1"/>
  <c r="G3194" i="1" s="1"/>
  <c r="C3194" i="1"/>
  <c r="N3193" i="1"/>
  <c r="K3193" i="1"/>
  <c r="J3193" i="1"/>
  <c r="F3193" i="1"/>
  <c r="E3193" i="1"/>
  <c r="C3193" i="1"/>
  <c r="N3192" i="1"/>
  <c r="K3192" i="1"/>
  <c r="J3192" i="1"/>
  <c r="F3192" i="1"/>
  <c r="E3192" i="1"/>
  <c r="G3192" i="1" s="1"/>
  <c r="C3192" i="1"/>
  <c r="N3191" i="1"/>
  <c r="K3191" i="1"/>
  <c r="J3191" i="1"/>
  <c r="F3191" i="1"/>
  <c r="E3191" i="1"/>
  <c r="C3191" i="1"/>
  <c r="N3190" i="1"/>
  <c r="K3190" i="1"/>
  <c r="J3190" i="1"/>
  <c r="F3190" i="1"/>
  <c r="E3190" i="1"/>
  <c r="G3190" i="1" s="1"/>
  <c r="C3190" i="1"/>
  <c r="N3189" i="1"/>
  <c r="K3189" i="1"/>
  <c r="J3189" i="1"/>
  <c r="F3189" i="1"/>
  <c r="E3189" i="1"/>
  <c r="C3189" i="1"/>
  <c r="N3188" i="1"/>
  <c r="K3188" i="1"/>
  <c r="J3188" i="1"/>
  <c r="F3188" i="1"/>
  <c r="E3188" i="1"/>
  <c r="G3188" i="1" s="1"/>
  <c r="C3188" i="1"/>
  <c r="N3187" i="1"/>
  <c r="K3187" i="1"/>
  <c r="J3187" i="1"/>
  <c r="F3187" i="1"/>
  <c r="E3187" i="1"/>
  <c r="G3187" i="1" s="1"/>
  <c r="C3187" i="1"/>
  <c r="N3186" i="1"/>
  <c r="K3186" i="1"/>
  <c r="J3186" i="1"/>
  <c r="F3186" i="1"/>
  <c r="E3186" i="1"/>
  <c r="G3186" i="1" s="1"/>
  <c r="C3186" i="1"/>
  <c r="N3185" i="1"/>
  <c r="K3185" i="1"/>
  <c r="J3185" i="1"/>
  <c r="F3185" i="1"/>
  <c r="E3185" i="1"/>
  <c r="C3185" i="1"/>
  <c r="N3184" i="1"/>
  <c r="K3184" i="1"/>
  <c r="J3184" i="1"/>
  <c r="F3184" i="1"/>
  <c r="E3184" i="1"/>
  <c r="G3184" i="1" s="1"/>
  <c r="C3184" i="1"/>
  <c r="N3183" i="1"/>
  <c r="K3183" i="1"/>
  <c r="J3183" i="1"/>
  <c r="F3183" i="1"/>
  <c r="E3183" i="1"/>
  <c r="G3183" i="1" s="1"/>
  <c r="C3183" i="1"/>
  <c r="N3182" i="1"/>
  <c r="K3182" i="1"/>
  <c r="J3182" i="1"/>
  <c r="F3182" i="1"/>
  <c r="E3182" i="1"/>
  <c r="G3182" i="1" s="1"/>
  <c r="C3182" i="1"/>
  <c r="N3181" i="1"/>
  <c r="K3181" i="1"/>
  <c r="J3181" i="1"/>
  <c r="F3181" i="1"/>
  <c r="E3181" i="1"/>
  <c r="C3181" i="1"/>
  <c r="N3180" i="1"/>
  <c r="K3180" i="1"/>
  <c r="J3180" i="1"/>
  <c r="F3180" i="1"/>
  <c r="E3180" i="1"/>
  <c r="G3180" i="1" s="1"/>
  <c r="C3180" i="1"/>
  <c r="N3179" i="1"/>
  <c r="K3179" i="1"/>
  <c r="J3179" i="1"/>
  <c r="F3179" i="1"/>
  <c r="E3179" i="1"/>
  <c r="G3179" i="1" s="1"/>
  <c r="C3179" i="1"/>
  <c r="N3178" i="1"/>
  <c r="K3178" i="1"/>
  <c r="J3178" i="1"/>
  <c r="F3178" i="1"/>
  <c r="E3178" i="1"/>
  <c r="G3178" i="1" s="1"/>
  <c r="C3178" i="1"/>
  <c r="N3177" i="1"/>
  <c r="K3177" i="1"/>
  <c r="J3177" i="1"/>
  <c r="F3177" i="1"/>
  <c r="E3177" i="1"/>
  <c r="C3177" i="1"/>
  <c r="N3176" i="1"/>
  <c r="K3176" i="1"/>
  <c r="J3176" i="1"/>
  <c r="F3176" i="1"/>
  <c r="E3176" i="1"/>
  <c r="G3176" i="1" s="1"/>
  <c r="C3176" i="1"/>
  <c r="N3175" i="1"/>
  <c r="K3175" i="1"/>
  <c r="J3175" i="1"/>
  <c r="F3175" i="1"/>
  <c r="E3175" i="1"/>
  <c r="G3175" i="1" s="1"/>
  <c r="C3175" i="1"/>
  <c r="N3174" i="1"/>
  <c r="K3174" i="1"/>
  <c r="J3174" i="1"/>
  <c r="F3174" i="1"/>
  <c r="E3174" i="1"/>
  <c r="G3174" i="1" s="1"/>
  <c r="C3174" i="1"/>
  <c r="N3173" i="1"/>
  <c r="K3173" i="1"/>
  <c r="J3173" i="1"/>
  <c r="F3173" i="1"/>
  <c r="E3173" i="1"/>
  <c r="C3173" i="1"/>
  <c r="N3172" i="1"/>
  <c r="K3172" i="1"/>
  <c r="J3172" i="1"/>
  <c r="F3172" i="1"/>
  <c r="E3172" i="1"/>
  <c r="G3172" i="1" s="1"/>
  <c r="C3172" i="1"/>
  <c r="N3171" i="1"/>
  <c r="K3171" i="1"/>
  <c r="J3171" i="1"/>
  <c r="F3171" i="1"/>
  <c r="E3171" i="1"/>
  <c r="G3171" i="1" s="1"/>
  <c r="C3171" i="1"/>
  <c r="N3170" i="1"/>
  <c r="K3170" i="1"/>
  <c r="J3170" i="1"/>
  <c r="F3170" i="1"/>
  <c r="E3170" i="1"/>
  <c r="G3170" i="1" s="1"/>
  <c r="C3170" i="1"/>
  <c r="N3169" i="1"/>
  <c r="K3169" i="1"/>
  <c r="J3169" i="1"/>
  <c r="F3169" i="1"/>
  <c r="E3169" i="1"/>
  <c r="C3169" i="1"/>
  <c r="N3168" i="1"/>
  <c r="K3168" i="1"/>
  <c r="J3168" i="1"/>
  <c r="F3168" i="1"/>
  <c r="E3168" i="1"/>
  <c r="G3168" i="1" s="1"/>
  <c r="C3168" i="1"/>
  <c r="N3167" i="1"/>
  <c r="K3167" i="1"/>
  <c r="J3167" i="1"/>
  <c r="F3167" i="1"/>
  <c r="E3167" i="1"/>
  <c r="G3167" i="1" s="1"/>
  <c r="C3167" i="1"/>
  <c r="N3166" i="1"/>
  <c r="K3166" i="1"/>
  <c r="J3166" i="1"/>
  <c r="F3166" i="1"/>
  <c r="E3166" i="1"/>
  <c r="G3166" i="1" s="1"/>
  <c r="C3166" i="1"/>
  <c r="N3165" i="1"/>
  <c r="K3165" i="1"/>
  <c r="J3165" i="1"/>
  <c r="F3165" i="1"/>
  <c r="E3165" i="1"/>
  <c r="C3165" i="1"/>
  <c r="N3164" i="1"/>
  <c r="K3164" i="1"/>
  <c r="J3164" i="1"/>
  <c r="F3164" i="1"/>
  <c r="E3164" i="1"/>
  <c r="G3164" i="1" s="1"/>
  <c r="C3164" i="1"/>
  <c r="N3163" i="1"/>
  <c r="K3163" i="1"/>
  <c r="J3163" i="1"/>
  <c r="F3163" i="1"/>
  <c r="E3163" i="1"/>
  <c r="G3163" i="1" s="1"/>
  <c r="C3163" i="1"/>
  <c r="N3162" i="1"/>
  <c r="K3162" i="1"/>
  <c r="J3162" i="1"/>
  <c r="F3162" i="1"/>
  <c r="E3162" i="1"/>
  <c r="G3162" i="1" s="1"/>
  <c r="C3162" i="1"/>
  <c r="N3161" i="1"/>
  <c r="K3161" i="1"/>
  <c r="J3161" i="1"/>
  <c r="F3161" i="1"/>
  <c r="E3161" i="1"/>
  <c r="C3161" i="1"/>
  <c r="N3160" i="1"/>
  <c r="K3160" i="1"/>
  <c r="J3160" i="1"/>
  <c r="F3160" i="1"/>
  <c r="E3160" i="1"/>
  <c r="G3160" i="1" s="1"/>
  <c r="C3160" i="1"/>
  <c r="N3159" i="1"/>
  <c r="K3159" i="1"/>
  <c r="J3159" i="1"/>
  <c r="F3159" i="1"/>
  <c r="E3159" i="1"/>
  <c r="G3159" i="1" s="1"/>
  <c r="C3159" i="1"/>
  <c r="N3158" i="1"/>
  <c r="K3158" i="1"/>
  <c r="J3158" i="1"/>
  <c r="F3158" i="1"/>
  <c r="E3158" i="1"/>
  <c r="G3158" i="1" s="1"/>
  <c r="C3158" i="1"/>
  <c r="N3157" i="1"/>
  <c r="K3157" i="1"/>
  <c r="J3157" i="1"/>
  <c r="F3157" i="1"/>
  <c r="E3157" i="1"/>
  <c r="C3157" i="1"/>
  <c r="N3156" i="1"/>
  <c r="K3156" i="1"/>
  <c r="J3156" i="1"/>
  <c r="F3156" i="1"/>
  <c r="E3156" i="1"/>
  <c r="G3156" i="1" s="1"/>
  <c r="C3156" i="1"/>
  <c r="N3155" i="1"/>
  <c r="K3155" i="1"/>
  <c r="J3155" i="1"/>
  <c r="F3155" i="1"/>
  <c r="E3155" i="1"/>
  <c r="G3155" i="1" s="1"/>
  <c r="C3155" i="1"/>
  <c r="N3154" i="1"/>
  <c r="K3154" i="1"/>
  <c r="J3154" i="1"/>
  <c r="F3154" i="1"/>
  <c r="E3154" i="1"/>
  <c r="G3154" i="1" s="1"/>
  <c r="C3154" i="1"/>
  <c r="N3153" i="1"/>
  <c r="K3153" i="1"/>
  <c r="J3153" i="1"/>
  <c r="F3153" i="1"/>
  <c r="E3153" i="1"/>
  <c r="C3153" i="1"/>
  <c r="N3152" i="1"/>
  <c r="K3152" i="1"/>
  <c r="J3152" i="1"/>
  <c r="F3152" i="1"/>
  <c r="E3152" i="1"/>
  <c r="G3152" i="1" s="1"/>
  <c r="C3152" i="1"/>
  <c r="N3151" i="1"/>
  <c r="K3151" i="1"/>
  <c r="J3151" i="1"/>
  <c r="F3151" i="1"/>
  <c r="E3151" i="1"/>
  <c r="G3151" i="1" s="1"/>
  <c r="C3151" i="1"/>
  <c r="N3150" i="1"/>
  <c r="K3150" i="1"/>
  <c r="J3150" i="1"/>
  <c r="F3150" i="1"/>
  <c r="E3150" i="1"/>
  <c r="G3150" i="1" s="1"/>
  <c r="C3150" i="1"/>
  <c r="N3149" i="1"/>
  <c r="K3149" i="1"/>
  <c r="J3149" i="1"/>
  <c r="F3149" i="1"/>
  <c r="E3149" i="1"/>
  <c r="C3149" i="1"/>
  <c r="N3148" i="1"/>
  <c r="K3148" i="1"/>
  <c r="J3148" i="1"/>
  <c r="F3148" i="1"/>
  <c r="E3148" i="1"/>
  <c r="G3148" i="1" s="1"/>
  <c r="C3148" i="1"/>
  <c r="N3147" i="1"/>
  <c r="K3147" i="1"/>
  <c r="J3147" i="1"/>
  <c r="F3147" i="1"/>
  <c r="E3147" i="1"/>
  <c r="G3147" i="1" s="1"/>
  <c r="C3147" i="1"/>
  <c r="N3146" i="1"/>
  <c r="K3146" i="1"/>
  <c r="J3146" i="1"/>
  <c r="F3146" i="1"/>
  <c r="E3146" i="1"/>
  <c r="G3146" i="1" s="1"/>
  <c r="C3146" i="1"/>
  <c r="N3145" i="1"/>
  <c r="K3145" i="1"/>
  <c r="J3145" i="1"/>
  <c r="F3145" i="1"/>
  <c r="E3145" i="1"/>
  <c r="C3145" i="1"/>
  <c r="N3144" i="1"/>
  <c r="K3144" i="1"/>
  <c r="J3144" i="1"/>
  <c r="F3144" i="1"/>
  <c r="E3144" i="1"/>
  <c r="G3144" i="1" s="1"/>
  <c r="C3144" i="1"/>
  <c r="N3143" i="1"/>
  <c r="K3143" i="1"/>
  <c r="J3143" i="1"/>
  <c r="F3143" i="1"/>
  <c r="E3143" i="1"/>
  <c r="G3143" i="1" s="1"/>
  <c r="C3143" i="1"/>
  <c r="N3142" i="1"/>
  <c r="K3142" i="1"/>
  <c r="J3142" i="1"/>
  <c r="F3142" i="1"/>
  <c r="E3142" i="1"/>
  <c r="G3142" i="1" s="1"/>
  <c r="C3142" i="1"/>
  <c r="N3141" i="1"/>
  <c r="K3141" i="1"/>
  <c r="J3141" i="1"/>
  <c r="F3141" i="1"/>
  <c r="E3141" i="1"/>
  <c r="C3141" i="1"/>
  <c r="N3140" i="1"/>
  <c r="K3140" i="1"/>
  <c r="J3140" i="1"/>
  <c r="F3140" i="1"/>
  <c r="E3140" i="1"/>
  <c r="G3140" i="1" s="1"/>
  <c r="C3140" i="1"/>
  <c r="N3139" i="1"/>
  <c r="K3139" i="1"/>
  <c r="J3139" i="1"/>
  <c r="F3139" i="1"/>
  <c r="E3139" i="1"/>
  <c r="G3139" i="1" s="1"/>
  <c r="C3139" i="1"/>
  <c r="N3138" i="1"/>
  <c r="K3138" i="1"/>
  <c r="J3138" i="1"/>
  <c r="F3138" i="1"/>
  <c r="E3138" i="1"/>
  <c r="G3138" i="1" s="1"/>
  <c r="C3138" i="1"/>
  <c r="N3137" i="1"/>
  <c r="K3137" i="1"/>
  <c r="J3137" i="1"/>
  <c r="F3137" i="1"/>
  <c r="E3137" i="1"/>
  <c r="C3137" i="1"/>
  <c r="N3136" i="1"/>
  <c r="K3136" i="1"/>
  <c r="J3136" i="1"/>
  <c r="F3136" i="1"/>
  <c r="E3136" i="1"/>
  <c r="G3136" i="1" s="1"/>
  <c r="C3136" i="1"/>
  <c r="N3135" i="1"/>
  <c r="K3135" i="1"/>
  <c r="J3135" i="1"/>
  <c r="F3135" i="1"/>
  <c r="E3135" i="1"/>
  <c r="G3135" i="1" s="1"/>
  <c r="C3135" i="1"/>
  <c r="N3134" i="1"/>
  <c r="K3134" i="1"/>
  <c r="J3134" i="1"/>
  <c r="F3134" i="1"/>
  <c r="E3134" i="1"/>
  <c r="G3134" i="1" s="1"/>
  <c r="C3134" i="1"/>
  <c r="N3133" i="1"/>
  <c r="K3133" i="1"/>
  <c r="J3133" i="1"/>
  <c r="F3133" i="1"/>
  <c r="E3133" i="1"/>
  <c r="C3133" i="1"/>
  <c r="N3132" i="1"/>
  <c r="K3132" i="1"/>
  <c r="J3132" i="1"/>
  <c r="F3132" i="1"/>
  <c r="E3132" i="1"/>
  <c r="G3132" i="1" s="1"/>
  <c r="C3132" i="1"/>
  <c r="N3131" i="1"/>
  <c r="K3131" i="1"/>
  <c r="J3131" i="1"/>
  <c r="F3131" i="1"/>
  <c r="E3131" i="1"/>
  <c r="G3131" i="1" s="1"/>
  <c r="C3131" i="1"/>
  <c r="N3130" i="1"/>
  <c r="K3130" i="1"/>
  <c r="J3130" i="1"/>
  <c r="F3130" i="1"/>
  <c r="E3130" i="1"/>
  <c r="G3130" i="1" s="1"/>
  <c r="C3130" i="1"/>
  <c r="N3129" i="1"/>
  <c r="K3129" i="1"/>
  <c r="J3129" i="1"/>
  <c r="F3129" i="1"/>
  <c r="E3129" i="1"/>
  <c r="C3129" i="1"/>
  <c r="N3128" i="1"/>
  <c r="K3128" i="1"/>
  <c r="J3128" i="1"/>
  <c r="F3128" i="1"/>
  <c r="E3128" i="1"/>
  <c r="G3128" i="1" s="1"/>
  <c r="C3128" i="1"/>
  <c r="N3127" i="1"/>
  <c r="K3127" i="1"/>
  <c r="J3127" i="1"/>
  <c r="F3127" i="1"/>
  <c r="E3127" i="1"/>
  <c r="G3127" i="1" s="1"/>
  <c r="C3127" i="1"/>
  <c r="N3126" i="1"/>
  <c r="K3126" i="1"/>
  <c r="J3126" i="1"/>
  <c r="F3126" i="1"/>
  <c r="E3126" i="1"/>
  <c r="G3126" i="1" s="1"/>
  <c r="C3126" i="1"/>
  <c r="N3125" i="1"/>
  <c r="K3125" i="1"/>
  <c r="J3125" i="1"/>
  <c r="F3125" i="1"/>
  <c r="E3125" i="1"/>
  <c r="C3125" i="1"/>
  <c r="N3124" i="1"/>
  <c r="K3124" i="1"/>
  <c r="J3124" i="1"/>
  <c r="F3124" i="1"/>
  <c r="E3124" i="1"/>
  <c r="G3124" i="1" s="1"/>
  <c r="C3124" i="1"/>
  <c r="N3123" i="1"/>
  <c r="K3123" i="1"/>
  <c r="J3123" i="1"/>
  <c r="F3123" i="1"/>
  <c r="E3123" i="1"/>
  <c r="G3123" i="1" s="1"/>
  <c r="C3123" i="1"/>
  <c r="N3122" i="1"/>
  <c r="K3122" i="1"/>
  <c r="J3122" i="1"/>
  <c r="F3122" i="1"/>
  <c r="E3122" i="1"/>
  <c r="G3122" i="1" s="1"/>
  <c r="C3122" i="1"/>
  <c r="N3121" i="1"/>
  <c r="K3121" i="1"/>
  <c r="J3121" i="1"/>
  <c r="F3121" i="1"/>
  <c r="E3121" i="1"/>
  <c r="C3121" i="1"/>
  <c r="N3120" i="1"/>
  <c r="K3120" i="1"/>
  <c r="J3120" i="1"/>
  <c r="F3120" i="1"/>
  <c r="E3120" i="1"/>
  <c r="G3120" i="1" s="1"/>
  <c r="C3120" i="1"/>
  <c r="N3119" i="1"/>
  <c r="K3119" i="1"/>
  <c r="J3119" i="1"/>
  <c r="F3119" i="1"/>
  <c r="E3119" i="1"/>
  <c r="G3119" i="1" s="1"/>
  <c r="C3119" i="1"/>
  <c r="N3118" i="1"/>
  <c r="K3118" i="1"/>
  <c r="J3118" i="1"/>
  <c r="F3118" i="1"/>
  <c r="E3118" i="1"/>
  <c r="G3118" i="1" s="1"/>
  <c r="C3118" i="1"/>
  <c r="N3117" i="1"/>
  <c r="K3117" i="1"/>
  <c r="J3117" i="1"/>
  <c r="F3117" i="1"/>
  <c r="E3117" i="1"/>
  <c r="C3117" i="1"/>
  <c r="N3116" i="1"/>
  <c r="K3116" i="1"/>
  <c r="J3116" i="1"/>
  <c r="F3116" i="1"/>
  <c r="E3116" i="1"/>
  <c r="G3116" i="1" s="1"/>
  <c r="C3116" i="1"/>
  <c r="N3115" i="1"/>
  <c r="K3115" i="1"/>
  <c r="J3115" i="1"/>
  <c r="F3115" i="1"/>
  <c r="E3115" i="1"/>
  <c r="G3115" i="1" s="1"/>
  <c r="C3115" i="1"/>
  <c r="N3114" i="1"/>
  <c r="K3114" i="1"/>
  <c r="J3114" i="1"/>
  <c r="F3114" i="1"/>
  <c r="E3114" i="1"/>
  <c r="G3114" i="1" s="1"/>
  <c r="C3114" i="1"/>
  <c r="N3113" i="1"/>
  <c r="K3113" i="1"/>
  <c r="J3113" i="1"/>
  <c r="F3113" i="1"/>
  <c r="E3113" i="1"/>
  <c r="C3113" i="1"/>
  <c r="N3112" i="1"/>
  <c r="K3112" i="1"/>
  <c r="J3112" i="1"/>
  <c r="F3112" i="1"/>
  <c r="E3112" i="1"/>
  <c r="G3112" i="1" s="1"/>
  <c r="C3112" i="1"/>
  <c r="N3111" i="1"/>
  <c r="K3111" i="1"/>
  <c r="J3111" i="1"/>
  <c r="F3111" i="1"/>
  <c r="E3111" i="1"/>
  <c r="G3111" i="1" s="1"/>
  <c r="C3111" i="1"/>
  <c r="N3110" i="1"/>
  <c r="K3110" i="1"/>
  <c r="J3110" i="1"/>
  <c r="F3110" i="1"/>
  <c r="E3110" i="1"/>
  <c r="G3110" i="1" s="1"/>
  <c r="C3110" i="1"/>
  <c r="N3109" i="1"/>
  <c r="K3109" i="1"/>
  <c r="J3109" i="1"/>
  <c r="F3109" i="1"/>
  <c r="E3109" i="1"/>
  <c r="C3109" i="1"/>
  <c r="N3108" i="1"/>
  <c r="K3108" i="1"/>
  <c r="J3108" i="1"/>
  <c r="F3108" i="1"/>
  <c r="E3108" i="1"/>
  <c r="G3108" i="1" s="1"/>
  <c r="C3108" i="1"/>
  <c r="N3107" i="1"/>
  <c r="K3107" i="1"/>
  <c r="J3107" i="1"/>
  <c r="F3107" i="1"/>
  <c r="E3107" i="1"/>
  <c r="G3107" i="1" s="1"/>
  <c r="C3107" i="1"/>
  <c r="N3106" i="1"/>
  <c r="K3106" i="1"/>
  <c r="J3106" i="1"/>
  <c r="F3106" i="1"/>
  <c r="E3106" i="1"/>
  <c r="G3106" i="1" s="1"/>
  <c r="C3106" i="1"/>
  <c r="N3105" i="1"/>
  <c r="K3105" i="1"/>
  <c r="J3105" i="1"/>
  <c r="F3105" i="1"/>
  <c r="E3105" i="1"/>
  <c r="C3105" i="1"/>
  <c r="N3104" i="1"/>
  <c r="K3104" i="1"/>
  <c r="J3104" i="1"/>
  <c r="F3104" i="1"/>
  <c r="E3104" i="1"/>
  <c r="G3104" i="1" s="1"/>
  <c r="C3104" i="1"/>
  <c r="N3103" i="1"/>
  <c r="K3103" i="1"/>
  <c r="J3103" i="1"/>
  <c r="F3103" i="1"/>
  <c r="E3103" i="1"/>
  <c r="G3103" i="1" s="1"/>
  <c r="C3103" i="1"/>
  <c r="N3102" i="1"/>
  <c r="K3102" i="1"/>
  <c r="J3102" i="1"/>
  <c r="F3102" i="1"/>
  <c r="E3102" i="1"/>
  <c r="G3102" i="1" s="1"/>
  <c r="C3102" i="1"/>
  <c r="N3101" i="1"/>
  <c r="K3101" i="1"/>
  <c r="J3101" i="1"/>
  <c r="F3101" i="1"/>
  <c r="E3101" i="1"/>
  <c r="C3101" i="1"/>
  <c r="N3100" i="1"/>
  <c r="K3100" i="1"/>
  <c r="J3100" i="1"/>
  <c r="F3100" i="1"/>
  <c r="E3100" i="1"/>
  <c r="G3100" i="1" s="1"/>
  <c r="C3100" i="1"/>
  <c r="N3099" i="1"/>
  <c r="K3099" i="1"/>
  <c r="J3099" i="1"/>
  <c r="F3099" i="1"/>
  <c r="E3099" i="1"/>
  <c r="G3099" i="1" s="1"/>
  <c r="C3099" i="1"/>
  <c r="N3098" i="1"/>
  <c r="K3098" i="1"/>
  <c r="J3098" i="1"/>
  <c r="F3098" i="1"/>
  <c r="E3098" i="1"/>
  <c r="G3098" i="1" s="1"/>
  <c r="C3098" i="1"/>
  <c r="N3097" i="1"/>
  <c r="K3097" i="1"/>
  <c r="J3097" i="1"/>
  <c r="F3097" i="1"/>
  <c r="E3097" i="1"/>
  <c r="C3097" i="1"/>
  <c r="N3096" i="1"/>
  <c r="K3096" i="1"/>
  <c r="J3096" i="1"/>
  <c r="F3096" i="1"/>
  <c r="E3096" i="1"/>
  <c r="G3096" i="1" s="1"/>
  <c r="C3096" i="1"/>
  <c r="N3095" i="1"/>
  <c r="K3095" i="1"/>
  <c r="J3095" i="1"/>
  <c r="F3095" i="1"/>
  <c r="E3095" i="1"/>
  <c r="G3095" i="1" s="1"/>
  <c r="C3095" i="1"/>
  <c r="N3094" i="1"/>
  <c r="K3094" i="1"/>
  <c r="J3094" i="1"/>
  <c r="F3094" i="1"/>
  <c r="E3094" i="1"/>
  <c r="C3094" i="1"/>
  <c r="N3093" i="1"/>
  <c r="K3093" i="1"/>
  <c r="J3093" i="1"/>
  <c r="F3093" i="1"/>
  <c r="E3093" i="1"/>
  <c r="C3093" i="1"/>
  <c r="N3092" i="1"/>
  <c r="K3092" i="1"/>
  <c r="J3092" i="1"/>
  <c r="F3092" i="1"/>
  <c r="E3092" i="1"/>
  <c r="G3092" i="1" s="1"/>
  <c r="C3092" i="1"/>
  <c r="N3091" i="1"/>
  <c r="K3091" i="1"/>
  <c r="J3091" i="1"/>
  <c r="F3091" i="1"/>
  <c r="E3091" i="1"/>
  <c r="G3091" i="1" s="1"/>
  <c r="C3091" i="1"/>
  <c r="N3090" i="1"/>
  <c r="K3090" i="1"/>
  <c r="J3090" i="1"/>
  <c r="F3090" i="1"/>
  <c r="E3090" i="1"/>
  <c r="G3090" i="1" s="1"/>
  <c r="C3090" i="1"/>
  <c r="N3089" i="1"/>
  <c r="K3089" i="1"/>
  <c r="J3089" i="1"/>
  <c r="F3089" i="1"/>
  <c r="E3089" i="1"/>
  <c r="C3089" i="1"/>
  <c r="N3088" i="1"/>
  <c r="K3088" i="1"/>
  <c r="J3088" i="1"/>
  <c r="F3088" i="1"/>
  <c r="E3088" i="1"/>
  <c r="G3088" i="1" s="1"/>
  <c r="C3088" i="1"/>
  <c r="N3087" i="1"/>
  <c r="K3087" i="1"/>
  <c r="J3087" i="1"/>
  <c r="F3087" i="1"/>
  <c r="E3087" i="1"/>
  <c r="G3087" i="1" s="1"/>
  <c r="C3087" i="1"/>
  <c r="N3086" i="1"/>
  <c r="K3086" i="1"/>
  <c r="J3086" i="1"/>
  <c r="F3086" i="1"/>
  <c r="E3086" i="1"/>
  <c r="G3086" i="1" s="1"/>
  <c r="C3086" i="1"/>
  <c r="N3085" i="1"/>
  <c r="K3085" i="1"/>
  <c r="J3085" i="1"/>
  <c r="F3085" i="1"/>
  <c r="E3085" i="1"/>
  <c r="C3085" i="1"/>
  <c r="N3084" i="1"/>
  <c r="K3084" i="1"/>
  <c r="J3084" i="1"/>
  <c r="F3084" i="1"/>
  <c r="E3084" i="1"/>
  <c r="G3084" i="1" s="1"/>
  <c r="C3084" i="1"/>
  <c r="N3083" i="1"/>
  <c r="K3083" i="1"/>
  <c r="J3083" i="1"/>
  <c r="F3083" i="1"/>
  <c r="E3083" i="1"/>
  <c r="G3083" i="1" s="1"/>
  <c r="C3083" i="1"/>
  <c r="N3082" i="1"/>
  <c r="K3082" i="1"/>
  <c r="J3082" i="1"/>
  <c r="F3082" i="1"/>
  <c r="E3082" i="1"/>
  <c r="G3082" i="1" s="1"/>
  <c r="C3082" i="1"/>
  <c r="N3081" i="1"/>
  <c r="K3081" i="1"/>
  <c r="J3081" i="1"/>
  <c r="F3081" i="1"/>
  <c r="E3081" i="1"/>
  <c r="C3081" i="1"/>
  <c r="N3080" i="1"/>
  <c r="K3080" i="1"/>
  <c r="J3080" i="1"/>
  <c r="F3080" i="1"/>
  <c r="E3080" i="1"/>
  <c r="G3080" i="1" s="1"/>
  <c r="C3080" i="1"/>
  <c r="N3079" i="1"/>
  <c r="K3079" i="1"/>
  <c r="J3079" i="1"/>
  <c r="F3079" i="1"/>
  <c r="E3079" i="1"/>
  <c r="G3079" i="1" s="1"/>
  <c r="C3079" i="1"/>
  <c r="N3078" i="1"/>
  <c r="K3078" i="1"/>
  <c r="J3078" i="1"/>
  <c r="F3078" i="1"/>
  <c r="E3078" i="1"/>
  <c r="C3078" i="1"/>
  <c r="N3077" i="1"/>
  <c r="K3077" i="1"/>
  <c r="J3077" i="1"/>
  <c r="F3077" i="1"/>
  <c r="E3077" i="1"/>
  <c r="C3077" i="1"/>
  <c r="N3076" i="1"/>
  <c r="K3076" i="1"/>
  <c r="J3076" i="1"/>
  <c r="F3076" i="1"/>
  <c r="E3076" i="1"/>
  <c r="G3076" i="1" s="1"/>
  <c r="C3076" i="1"/>
  <c r="N3075" i="1"/>
  <c r="K3075" i="1"/>
  <c r="J3075" i="1"/>
  <c r="F3075" i="1"/>
  <c r="E3075" i="1"/>
  <c r="G3075" i="1" s="1"/>
  <c r="C3075" i="1"/>
  <c r="N3074" i="1"/>
  <c r="K3074" i="1"/>
  <c r="J3074" i="1"/>
  <c r="F3074" i="1"/>
  <c r="E3074" i="1"/>
  <c r="G3074" i="1" s="1"/>
  <c r="C3074" i="1"/>
  <c r="N3073" i="1"/>
  <c r="K3073" i="1"/>
  <c r="J3073" i="1"/>
  <c r="F3073" i="1"/>
  <c r="E3073" i="1"/>
  <c r="C3073" i="1"/>
  <c r="N3072" i="1"/>
  <c r="K3072" i="1"/>
  <c r="J3072" i="1"/>
  <c r="F3072" i="1"/>
  <c r="E3072" i="1"/>
  <c r="G3072" i="1" s="1"/>
  <c r="C3072" i="1"/>
  <c r="N3071" i="1"/>
  <c r="K3071" i="1"/>
  <c r="J3071" i="1"/>
  <c r="F3071" i="1"/>
  <c r="E3071" i="1"/>
  <c r="G3071" i="1" s="1"/>
  <c r="C3071" i="1"/>
  <c r="N3070" i="1"/>
  <c r="K3070" i="1"/>
  <c r="J3070" i="1"/>
  <c r="F3070" i="1"/>
  <c r="E3070" i="1"/>
  <c r="G3070" i="1" s="1"/>
  <c r="C3070" i="1"/>
  <c r="N3069" i="1"/>
  <c r="K3069" i="1"/>
  <c r="J3069" i="1"/>
  <c r="F3069" i="1"/>
  <c r="E3069" i="1"/>
  <c r="C3069" i="1"/>
  <c r="N3068" i="1"/>
  <c r="K3068" i="1"/>
  <c r="J3068" i="1"/>
  <c r="F3068" i="1"/>
  <c r="E3068" i="1"/>
  <c r="G3068" i="1" s="1"/>
  <c r="C3068" i="1"/>
  <c r="N3067" i="1"/>
  <c r="K3067" i="1"/>
  <c r="J3067" i="1"/>
  <c r="F3067" i="1"/>
  <c r="E3067" i="1"/>
  <c r="G3067" i="1" s="1"/>
  <c r="C3067" i="1"/>
  <c r="N3066" i="1"/>
  <c r="K3066" i="1"/>
  <c r="J3066" i="1"/>
  <c r="F3066" i="1"/>
  <c r="E3066" i="1"/>
  <c r="G3066" i="1" s="1"/>
  <c r="C3066" i="1"/>
  <c r="N3065" i="1"/>
  <c r="K3065" i="1"/>
  <c r="J3065" i="1"/>
  <c r="F3065" i="1"/>
  <c r="E3065" i="1"/>
  <c r="H3065" i="1" s="1"/>
  <c r="C3065" i="1"/>
  <c r="N3064" i="1"/>
  <c r="K3064" i="1"/>
  <c r="J3064" i="1"/>
  <c r="F3064" i="1"/>
  <c r="E3064" i="1"/>
  <c r="H3064" i="1" s="1"/>
  <c r="C3064" i="1"/>
  <c r="N3063" i="1"/>
  <c r="K3063" i="1"/>
  <c r="J3063" i="1"/>
  <c r="F3063" i="1"/>
  <c r="E3063" i="1"/>
  <c r="H3063" i="1" s="1"/>
  <c r="C3063" i="1"/>
  <c r="N3062" i="1"/>
  <c r="K3062" i="1"/>
  <c r="J3062" i="1"/>
  <c r="F3062" i="1"/>
  <c r="E3062" i="1"/>
  <c r="H3062" i="1" s="1"/>
  <c r="C3062" i="1"/>
  <c r="N3061" i="1"/>
  <c r="K3061" i="1"/>
  <c r="J3061" i="1"/>
  <c r="F3061" i="1"/>
  <c r="E3061" i="1"/>
  <c r="H3061" i="1" s="1"/>
  <c r="C3061" i="1"/>
  <c r="N3060" i="1"/>
  <c r="K3060" i="1"/>
  <c r="J3060" i="1"/>
  <c r="F3060" i="1"/>
  <c r="E3060" i="1"/>
  <c r="H3060" i="1" s="1"/>
  <c r="C3060" i="1"/>
  <c r="N3059" i="1"/>
  <c r="K3059" i="1"/>
  <c r="J3059" i="1"/>
  <c r="F3059" i="1"/>
  <c r="E3059" i="1"/>
  <c r="H3059" i="1" s="1"/>
  <c r="C3059" i="1"/>
  <c r="N3058" i="1"/>
  <c r="K3058" i="1"/>
  <c r="J3058" i="1"/>
  <c r="F3058" i="1"/>
  <c r="E3058" i="1"/>
  <c r="H3058" i="1" s="1"/>
  <c r="C3058" i="1"/>
  <c r="N3057" i="1"/>
  <c r="K3057" i="1"/>
  <c r="J3057" i="1"/>
  <c r="F3057" i="1"/>
  <c r="E3057" i="1"/>
  <c r="H3057" i="1" s="1"/>
  <c r="C3057" i="1"/>
  <c r="N3056" i="1"/>
  <c r="K3056" i="1"/>
  <c r="J3056" i="1"/>
  <c r="F3056" i="1"/>
  <c r="E3056" i="1"/>
  <c r="H3056" i="1" s="1"/>
  <c r="C3056" i="1"/>
  <c r="N3055" i="1"/>
  <c r="K3055" i="1"/>
  <c r="J3055" i="1"/>
  <c r="F3055" i="1"/>
  <c r="E3055" i="1"/>
  <c r="H3055" i="1" s="1"/>
  <c r="C3055" i="1"/>
  <c r="N3054" i="1"/>
  <c r="K3054" i="1"/>
  <c r="J3054" i="1"/>
  <c r="F3054" i="1"/>
  <c r="E3054" i="1"/>
  <c r="H3054" i="1" s="1"/>
  <c r="C3054" i="1"/>
  <c r="N3053" i="1"/>
  <c r="K3053" i="1"/>
  <c r="J3053" i="1"/>
  <c r="F3053" i="1"/>
  <c r="E3053" i="1"/>
  <c r="H3053" i="1" s="1"/>
  <c r="C3053" i="1"/>
  <c r="N3052" i="1"/>
  <c r="K3052" i="1"/>
  <c r="J3052" i="1"/>
  <c r="F3052" i="1"/>
  <c r="E3052" i="1"/>
  <c r="H3052" i="1" s="1"/>
  <c r="C3052" i="1"/>
  <c r="N3051" i="1"/>
  <c r="K3051" i="1"/>
  <c r="J3051" i="1"/>
  <c r="F3051" i="1"/>
  <c r="E3051" i="1"/>
  <c r="H3051" i="1" s="1"/>
  <c r="C3051" i="1"/>
  <c r="N3050" i="1"/>
  <c r="K3050" i="1"/>
  <c r="J3050" i="1"/>
  <c r="F3050" i="1"/>
  <c r="E3050" i="1"/>
  <c r="H3050" i="1" s="1"/>
  <c r="C3050" i="1"/>
  <c r="N3049" i="1"/>
  <c r="K3049" i="1"/>
  <c r="J3049" i="1"/>
  <c r="F3049" i="1"/>
  <c r="E3049" i="1"/>
  <c r="H3049" i="1" s="1"/>
  <c r="C3049" i="1"/>
  <c r="N3048" i="1"/>
  <c r="K3048" i="1"/>
  <c r="J3048" i="1"/>
  <c r="F3048" i="1"/>
  <c r="E3048" i="1"/>
  <c r="H3048" i="1" s="1"/>
  <c r="C3048" i="1"/>
  <c r="N3047" i="1"/>
  <c r="K3047" i="1"/>
  <c r="J3047" i="1"/>
  <c r="F3047" i="1"/>
  <c r="E3047" i="1"/>
  <c r="H3047" i="1" s="1"/>
  <c r="C3047" i="1"/>
  <c r="N3046" i="1"/>
  <c r="K3046" i="1"/>
  <c r="J3046" i="1"/>
  <c r="F3046" i="1"/>
  <c r="E3046" i="1"/>
  <c r="H3046" i="1" s="1"/>
  <c r="C3046" i="1"/>
  <c r="N3045" i="1"/>
  <c r="K3045" i="1"/>
  <c r="J3045" i="1"/>
  <c r="F3045" i="1"/>
  <c r="E3045" i="1"/>
  <c r="H3045" i="1" s="1"/>
  <c r="C3045" i="1"/>
  <c r="N3044" i="1"/>
  <c r="K3044" i="1"/>
  <c r="J3044" i="1"/>
  <c r="F3044" i="1"/>
  <c r="E3044" i="1"/>
  <c r="H3044" i="1" s="1"/>
  <c r="C3044" i="1"/>
  <c r="N3043" i="1"/>
  <c r="K3043" i="1"/>
  <c r="J3043" i="1"/>
  <c r="F3043" i="1"/>
  <c r="E3043" i="1"/>
  <c r="H3043" i="1" s="1"/>
  <c r="C3043" i="1"/>
  <c r="N3042" i="1"/>
  <c r="K3042" i="1"/>
  <c r="J3042" i="1"/>
  <c r="F3042" i="1"/>
  <c r="E3042" i="1"/>
  <c r="H3042" i="1" s="1"/>
  <c r="C3042" i="1"/>
  <c r="N3041" i="1"/>
  <c r="K3041" i="1"/>
  <c r="J3041" i="1"/>
  <c r="F3041" i="1"/>
  <c r="E3041" i="1"/>
  <c r="H3041" i="1" s="1"/>
  <c r="C3041" i="1"/>
  <c r="N3040" i="1"/>
  <c r="K3040" i="1"/>
  <c r="J3040" i="1"/>
  <c r="F3040" i="1"/>
  <c r="E3040" i="1"/>
  <c r="H3040" i="1" s="1"/>
  <c r="C3040" i="1"/>
  <c r="N3039" i="1"/>
  <c r="K3039" i="1"/>
  <c r="J3039" i="1"/>
  <c r="F3039" i="1"/>
  <c r="E3039" i="1"/>
  <c r="H3039" i="1" s="1"/>
  <c r="C3039" i="1"/>
  <c r="N3038" i="1"/>
  <c r="K3038" i="1"/>
  <c r="J3038" i="1"/>
  <c r="F3038" i="1"/>
  <c r="E3038" i="1"/>
  <c r="H3038" i="1" s="1"/>
  <c r="C3038" i="1"/>
  <c r="N3037" i="1"/>
  <c r="K3037" i="1"/>
  <c r="J3037" i="1"/>
  <c r="F3037" i="1"/>
  <c r="E3037" i="1"/>
  <c r="H3037" i="1" s="1"/>
  <c r="C3037" i="1"/>
  <c r="N3036" i="1"/>
  <c r="K3036" i="1"/>
  <c r="J3036" i="1"/>
  <c r="F3036" i="1"/>
  <c r="E3036" i="1"/>
  <c r="H3036" i="1" s="1"/>
  <c r="C3036" i="1"/>
  <c r="N3035" i="1"/>
  <c r="K3035" i="1"/>
  <c r="J3035" i="1"/>
  <c r="F3035" i="1"/>
  <c r="E3035" i="1"/>
  <c r="H3035" i="1" s="1"/>
  <c r="C3035" i="1"/>
  <c r="N3034" i="1"/>
  <c r="K3034" i="1"/>
  <c r="J3034" i="1"/>
  <c r="F3034" i="1"/>
  <c r="E3034" i="1"/>
  <c r="H3034" i="1" s="1"/>
  <c r="C3034" i="1"/>
  <c r="N3033" i="1"/>
  <c r="K3033" i="1"/>
  <c r="J3033" i="1"/>
  <c r="F3033" i="1"/>
  <c r="E3033" i="1"/>
  <c r="C3033" i="1"/>
  <c r="N3032" i="1"/>
  <c r="K3032" i="1"/>
  <c r="J3032" i="1"/>
  <c r="F3032" i="1"/>
  <c r="E3032" i="1"/>
  <c r="H3032" i="1" s="1"/>
  <c r="C3032" i="1"/>
  <c r="N3031" i="1"/>
  <c r="K3031" i="1"/>
  <c r="J3031" i="1"/>
  <c r="F3031" i="1"/>
  <c r="E3031" i="1"/>
  <c r="H3031" i="1" s="1"/>
  <c r="C3031" i="1"/>
  <c r="N3030" i="1"/>
  <c r="K3030" i="1"/>
  <c r="J3030" i="1"/>
  <c r="F3030" i="1"/>
  <c r="E3030" i="1"/>
  <c r="H3030" i="1" s="1"/>
  <c r="C3030" i="1"/>
  <c r="N3029" i="1"/>
  <c r="K3029" i="1"/>
  <c r="J3029" i="1"/>
  <c r="F3029" i="1"/>
  <c r="E3029" i="1"/>
  <c r="H3029" i="1" s="1"/>
  <c r="C3029" i="1"/>
  <c r="N3028" i="1"/>
  <c r="K3028" i="1"/>
  <c r="J3028" i="1"/>
  <c r="F3028" i="1"/>
  <c r="E3028" i="1"/>
  <c r="H3028" i="1" s="1"/>
  <c r="C3028" i="1"/>
  <c r="N3027" i="1"/>
  <c r="K3027" i="1"/>
  <c r="J3027" i="1"/>
  <c r="F3027" i="1"/>
  <c r="E3027" i="1"/>
  <c r="H3027" i="1" s="1"/>
  <c r="C3027" i="1"/>
  <c r="N3026" i="1"/>
  <c r="K3026" i="1"/>
  <c r="J3026" i="1"/>
  <c r="F3026" i="1"/>
  <c r="E3026" i="1"/>
  <c r="H3026" i="1" s="1"/>
  <c r="C3026" i="1"/>
  <c r="N3025" i="1"/>
  <c r="K3025" i="1"/>
  <c r="J3025" i="1"/>
  <c r="F3025" i="1"/>
  <c r="E3025" i="1"/>
  <c r="C3025" i="1"/>
  <c r="N3024" i="1"/>
  <c r="K3024" i="1"/>
  <c r="J3024" i="1"/>
  <c r="F3024" i="1"/>
  <c r="E3024" i="1"/>
  <c r="H3024" i="1" s="1"/>
  <c r="C3024" i="1"/>
  <c r="N3023" i="1"/>
  <c r="K3023" i="1"/>
  <c r="J3023" i="1"/>
  <c r="F3023" i="1"/>
  <c r="E3023" i="1"/>
  <c r="H3023" i="1" s="1"/>
  <c r="C3023" i="1"/>
  <c r="N3022" i="1"/>
  <c r="K3022" i="1"/>
  <c r="J3022" i="1"/>
  <c r="F3022" i="1"/>
  <c r="E3022" i="1"/>
  <c r="H3022" i="1" s="1"/>
  <c r="C3022" i="1"/>
  <c r="N3021" i="1"/>
  <c r="K3021" i="1"/>
  <c r="J3021" i="1"/>
  <c r="F3021" i="1"/>
  <c r="E3021" i="1"/>
  <c r="H3021" i="1" s="1"/>
  <c r="C3021" i="1"/>
  <c r="N3020" i="1"/>
  <c r="K3020" i="1"/>
  <c r="J3020" i="1"/>
  <c r="F3020" i="1"/>
  <c r="E3020" i="1"/>
  <c r="H3020" i="1" s="1"/>
  <c r="C3020" i="1"/>
  <c r="N3019" i="1"/>
  <c r="K3019" i="1"/>
  <c r="J3019" i="1"/>
  <c r="F3019" i="1"/>
  <c r="E3019" i="1"/>
  <c r="H3019" i="1" s="1"/>
  <c r="C3019" i="1"/>
  <c r="N3018" i="1"/>
  <c r="K3018" i="1"/>
  <c r="J3018" i="1"/>
  <c r="F3018" i="1"/>
  <c r="E3018" i="1"/>
  <c r="H3018" i="1" s="1"/>
  <c r="C3018" i="1"/>
  <c r="N3017" i="1"/>
  <c r="K3017" i="1"/>
  <c r="J3017" i="1"/>
  <c r="F3017" i="1"/>
  <c r="E3017" i="1"/>
  <c r="C3017" i="1"/>
  <c r="N3016" i="1"/>
  <c r="K3016" i="1"/>
  <c r="J3016" i="1"/>
  <c r="F3016" i="1"/>
  <c r="E3016" i="1"/>
  <c r="H3016" i="1" s="1"/>
  <c r="C3016" i="1"/>
  <c r="N3015" i="1"/>
  <c r="K3015" i="1"/>
  <c r="J3015" i="1"/>
  <c r="F3015" i="1"/>
  <c r="E3015" i="1"/>
  <c r="H3015" i="1" s="1"/>
  <c r="C3015" i="1"/>
  <c r="N3014" i="1"/>
  <c r="K3014" i="1"/>
  <c r="J3014" i="1"/>
  <c r="F3014" i="1"/>
  <c r="E3014" i="1"/>
  <c r="H3014" i="1" s="1"/>
  <c r="C3014" i="1"/>
  <c r="N3013" i="1"/>
  <c r="K3013" i="1"/>
  <c r="J3013" i="1"/>
  <c r="F3013" i="1"/>
  <c r="E3013" i="1"/>
  <c r="H3013" i="1" s="1"/>
  <c r="C3013" i="1"/>
  <c r="N3012" i="1"/>
  <c r="K3012" i="1"/>
  <c r="J3012" i="1"/>
  <c r="F3012" i="1"/>
  <c r="E3012" i="1"/>
  <c r="H3012" i="1" s="1"/>
  <c r="C3012" i="1"/>
  <c r="N3011" i="1"/>
  <c r="K3011" i="1"/>
  <c r="J3011" i="1"/>
  <c r="F3011" i="1"/>
  <c r="E3011" i="1"/>
  <c r="H3011" i="1" s="1"/>
  <c r="C3011" i="1"/>
  <c r="N3010" i="1"/>
  <c r="K3010" i="1"/>
  <c r="J3010" i="1"/>
  <c r="F3010" i="1"/>
  <c r="E3010" i="1"/>
  <c r="H3010" i="1" s="1"/>
  <c r="C3010" i="1"/>
  <c r="N3009" i="1"/>
  <c r="K3009" i="1"/>
  <c r="J3009" i="1"/>
  <c r="F3009" i="1"/>
  <c r="E3009" i="1"/>
  <c r="C3009" i="1"/>
  <c r="N3008" i="1"/>
  <c r="K3008" i="1"/>
  <c r="J3008" i="1"/>
  <c r="F3008" i="1"/>
  <c r="E3008" i="1"/>
  <c r="H3008" i="1" s="1"/>
  <c r="C3008" i="1"/>
  <c r="N3007" i="1"/>
  <c r="K3007" i="1"/>
  <c r="J3007" i="1"/>
  <c r="F3007" i="1"/>
  <c r="E3007" i="1"/>
  <c r="H3007" i="1" s="1"/>
  <c r="C3007" i="1"/>
  <c r="N3006" i="1"/>
  <c r="K3006" i="1"/>
  <c r="J3006" i="1"/>
  <c r="F3006" i="1"/>
  <c r="E3006" i="1"/>
  <c r="H3006" i="1" s="1"/>
  <c r="C3006" i="1"/>
  <c r="N3005" i="1"/>
  <c r="K3005" i="1"/>
  <c r="J3005" i="1"/>
  <c r="F3005" i="1"/>
  <c r="E3005" i="1"/>
  <c r="H3005" i="1" s="1"/>
  <c r="C3005" i="1"/>
  <c r="N3004" i="1"/>
  <c r="K3004" i="1"/>
  <c r="J3004" i="1"/>
  <c r="F3004" i="1"/>
  <c r="E3004" i="1"/>
  <c r="H3004" i="1" s="1"/>
  <c r="C3004" i="1"/>
  <c r="N3003" i="1"/>
  <c r="K3003" i="1"/>
  <c r="J3003" i="1"/>
  <c r="F3003" i="1"/>
  <c r="E3003" i="1"/>
  <c r="H3003" i="1" s="1"/>
  <c r="C3003" i="1"/>
  <c r="N3002" i="1"/>
  <c r="K3002" i="1"/>
  <c r="J3002" i="1"/>
  <c r="F3002" i="1"/>
  <c r="E3002" i="1"/>
  <c r="H3002" i="1" s="1"/>
  <c r="C3002" i="1"/>
  <c r="N3001" i="1"/>
  <c r="K3001" i="1"/>
  <c r="J3001" i="1"/>
  <c r="F3001" i="1"/>
  <c r="E3001" i="1"/>
  <c r="C3001" i="1"/>
  <c r="N3000" i="1"/>
  <c r="K3000" i="1"/>
  <c r="J3000" i="1"/>
  <c r="F3000" i="1"/>
  <c r="E3000" i="1"/>
  <c r="H3000" i="1" s="1"/>
  <c r="C3000" i="1"/>
  <c r="N2999" i="1"/>
  <c r="K2999" i="1"/>
  <c r="J2999" i="1"/>
  <c r="F2999" i="1"/>
  <c r="E2999" i="1"/>
  <c r="H2999" i="1" s="1"/>
  <c r="C2999" i="1"/>
  <c r="N2998" i="1"/>
  <c r="K2998" i="1"/>
  <c r="J2998" i="1"/>
  <c r="F2998" i="1"/>
  <c r="E2998" i="1"/>
  <c r="H2998" i="1" s="1"/>
  <c r="C2998" i="1"/>
  <c r="N2997" i="1"/>
  <c r="K2997" i="1"/>
  <c r="J2997" i="1"/>
  <c r="F2997" i="1"/>
  <c r="E2997" i="1"/>
  <c r="H2997" i="1" s="1"/>
  <c r="C2997" i="1"/>
  <c r="N2996" i="1"/>
  <c r="K2996" i="1"/>
  <c r="J2996" i="1"/>
  <c r="F2996" i="1"/>
  <c r="E2996" i="1"/>
  <c r="H2996" i="1" s="1"/>
  <c r="C2996" i="1"/>
  <c r="N2995" i="1"/>
  <c r="K2995" i="1"/>
  <c r="J2995" i="1"/>
  <c r="F2995" i="1"/>
  <c r="E2995" i="1"/>
  <c r="H2995" i="1" s="1"/>
  <c r="C2995" i="1"/>
  <c r="N2994" i="1"/>
  <c r="K2994" i="1"/>
  <c r="J2994" i="1"/>
  <c r="F2994" i="1"/>
  <c r="E2994" i="1"/>
  <c r="H2994" i="1" s="1"/>
  <c r="C2994" i="1"/>
  <c r="N2993" i="1"/>
  <c r="K2993" i="1"/>
  <c r="J2993" i="1"/>
  <c r="F2993" i="1"/>
  <c r="E2993" i="1"/>
  <c r="C2993" i="1"/>
  <c r="N2992" i="1"/>
  <c r="K2992" i="1"/>
  <c r="J2992" i="1"/>
  <c r="F2992" i="1"/>
  <c r="E2992" i="1"/>
  <c r="H2992" i="1" s="1"/>
  <c r="C2992" i="1"/>
  <c r="N2991" i="1"/>
  <c r="K2991" i="1"/>
  <c r="J2991" i="1"/>
  <c r="F2991" i="1"/>
  <c r="E2991" i="1"/>
  <c r="H2991" i="1" s="1"/>
  <c r="C2991" i="1"/>
  <c r="N2990" i="1"/>
  <c r="K2990" i="1"/>
  <c r="J2990" i="1"/>
  <c r="F2990" i="1"/>
  <c r="E2990" i="1"/>
  <c r="H2990" i="1" s="1"/>
  <c r="C2990" i="1"/>
  <c r="N2989" i="1"/>
  <c r="K2989" i="1"/>
  <c r="J2989" i="1"/>
  <c r="F2989" i="1"/>
  <c r="E2989" i="1"/>
  <c r="H2989" i="1" s="1"/>
  <c r="C2989" i="1"/>
  <c r="N2988" i="1"/>
  <c r="K2988" i="1"/>
  <c r="J2988" i="1"/>
  <c r="F2988" i="1"/>
  <c r="E2988" i="1"/>
  <c r="H2988" i="1" s="1"/>
  <c r="C2988" i="1"/>
  <c r="N2987" i="1"/>
  <c r="K2987" i="1"/>
  <c r="J2987" i="1"/>
  <c r="F2987" i="1"/>
  <c r="E2987" i="1"/>
  <c r="H2987" i="1" s="1"/>
  <c r="C2987" i="1"/>
  <c r="N2986" i="1"/>
  <c r="K2986" i="1"/>
  <c r="J2986" i="1"/>
  <c r="F2986" i="1"/>
  <c r="E2986" i="1"/>
  <c r="H2986" i="1" s="1"/>
  <c r="C2986" i="1"/>
  <c r="N2985" i="1"/>
  <c r="K2985" i="1"/>
  <c r="J2985" i="1"/>
  <c r="F2985" i="1"/>
  <c r="E2985" i="1"/>
  <c r="C2985" i="1"/>
  <c r="N2984" i="1"/>
  <c r="K2984" i="1"/>
  <c r="J2984" i="1"/>
  <c r="F2984" i="1"/>
  <c r="E2984" i="1"/>
  <c r="H2984" i="1" s="1"/>
  <c r="C2984" i="1"/>
  <c r="N2983" i="1"/>
  <c r="K2983" i="1"/>
  <c r="J2983" i="1"/>
  <c r="F2983" i="1"/>
  <c r="E2983" i="1"/>
  <c r="H2983" i="1" s="1"/>
  <c r="C2983" i="1"/>
  <c r="N2982" i="1"/>
  <c r="K2982" i="1"/>
  <c r="J2982" i="1"/>
  <c r="F2982" i="1"/>
  <c r="E2982" i="1"/>
  <c r="H2982" i="1" s="1"/>
  <c r="C2982" i="1"/>
  <c r="N2981" i="1"/>
  <c r="K2981" i="1"/>
  <c r="J2981" i="1"/>
  <c r="F2981" i="1"/>
  <c r="E2981" i="1"/>
  <c r="H2981" i="1" s="1"/>
  <c r="C2981" i="1"/>
  <c r="N2980" i="1"/>
  <c r="K2980" i="1"/>
  <c r="J2980" i="1"/>
  <c r="F2980" i="1"/>
  <c r="E2980" i="1"/>
  <c r="H2980" i="1" s="1"/>
  <c r="C2980" i="1"/>
  <c r="N2979" i="1"/>
  <c r="K2979" i="1"/>
  <c r="J2979" i="1"/>
  <c r="F2979" i="1"/>
  <c r="E2979" i="1"/>
  <c r="H2979" i="1" s="1"/>
  <c r="C2979" i="1"/>
  <c r="N2978" i="1"/>
  <c r="K2978" i="1"/>
  <c r="J2978" i="1"/>
  <c r="F2978" i="1"/>
  <c r="E2978" i="1"/>
  <c r="H2978" i="1" s="1"/>
  <c r="C2978" i="1"/>
  <c r="N2977" i="1"/>
  <c r="K2977" i="1"/>
  <c r="J2977" i="1"/>
  <c r="F2977" i="1"/>
  <c r="E2977" i="1"/>
  <c r="C2977" i="1"/>
  <c r="N2976" i="1"/>
  <c r="K2976" i="1"/>
  <c r="J2976" i="1"/>
  <c r="F2976" i="1"/>
  <c r="E2976" i="1"/>
  <c r="H2976" i="1" s="1"/>
  <c r="C2976" i="1"/>
  <c r="N2975" i="1"/>
  <c r="K2975" i="1"/>
  <c r="J2975" i="1"/>
  <c r="F2975" i="1"/>
  <c r="E2975" i="1"/>
  <c r="H2975" i="1" s="1"/>
  <c r="C2975" i="1"/>
  <c r="N2974" i="1"/>
  <c r="K2974" i="1"/>
  <c r="J2974" i="1"/>
  <c r="F2974" i="1"/>
  <c r="E2974" i="1"/>
  <c r="H2974" i="1" s="1"/>
  <c r="C2974" i="1"/>
  <c r="N2973" i="1"/>
  <c r="K2973" i="1"/>
  <c r="J2973" i="1"/>
  <c r="F2973" i="1"/>
  <c r="E2973" i="1"/>
  <c r="H2973" i="1" s="1"/>
  <c r="C2973" i="1"/>
  <c r="N2972" i="1"/>
  <c r="K2972" i="1"/>
  <c r="J2972" i="1"/>
  <c r="F2972" i="1"/>
  <c r="E2972" i="1"/>
  <c r="H2972" i="1" s="1"/>
  <c r="C2972" i="1"/>
  <c r="N2971" i="1"/>
  <c r="K2971" i="1"/>
  <c r="J2971" i="1"/>
  <c r="F2971" i="1"/>
  <c r="E2971" i="1"/>
  <c r="H2971" i="1" s="1"/>
  <c r="C2971" i="1"/>
  <c r="N2970" i="1"/>
  <c r="K2970" i="1"/>
  <c r="J2970" i="1"/>
  <c r="F2970" i="1"/>
  <c r="E2970" i="1"/>
  <c r="H2970" i="1" s="1"/>
  <c r="C2970" i="1"/>
  <c r="N2969" i="1"/>
  <c r="K2969" i="1"/>
  <c r="J2969" i="1"/>
  <c r="F2969" i="1"/>
  <c r="E2969" i="1"/>
  <c r="C2969" i="1"/>
  <c r="N2968" i="1"/>
  <c r="K2968" i="1"/>
  <c r="J2968" i="1"/>
  <c r="F2968" i="1"/>
  <c r="E2968" i="1"/>
  <c r="H2968" i="1" s="1"/>
  <c r="C2968" i="1"/>
  <c r="N2967" i="1"/>
  <c r="K2967" i="1"/>
  <c r="J2967" i="1"/>
  <c r="F2967" i="1"/>
  <c r="E2967" i="1"/>
  <c r="H2967" i="1" s="1"/>
  <c r="C2967" i="1"/>
  <c r="N2966" i="1"/>
  <c r="K2966" i="1"/>
  <c r="J2966" i="1"/>
  <c r="F2966" i="1"/>
  <c r="E2966" i="1"/>
  <c r="H2966" i="1" s="1"/>
  <c r="C2966" i="1"/>
  <c r="N2965" i="1"/>
  <c r="K2965" i="1"/>
  <c r="J2965" i="1"/>
  <c r="F2965" i="1"/>
  <c r="E2965" i="1"/>
  <c r="H2965" i="1" s="1"/>
  <c r="C2965" i="1"/>
  <c r="N2964" i="1"/>
  <c r="K2964" i="1"/>
  <c r="J2964" i="1"/>
  <c r="F2964" i="1"/>
  <c r="E2964" i="1"/>
  <c r="H2964" i="1" s="1"/>
  <c r="C2964" i="1"/>
  <c r="N2963" i="1"/>
  <c r="K2963" i="1"/>
  <c r="J2963" i="1"/>
  <c r="F2963" i="1"/>
  <c r="E2963" i="1"/>
  <c r="H2963" i="1" s="1"/>
  <c r="C2963" i="1"/>
  <c r="N2962" i="1"/>
  <c r="K2962" i="1"/>
  <c r="J2962" i="1"/>
  <c r="F2962" i="1"/>
  <c r="E2962" i="1"/>
  <c r="H2962" i="1" s="1"/>
  <c r="C2962" i="1"/>
  <c r="N2961" i="1"/>
  <c r="K2961" i="1"/>
  <c r="J2961" i="1"/>
  <c r="F2961" i="1"/>
  <c r="E2961" i="1"/>
  <c r="C2961" i="1"/>
  <c r="N2960" i="1"/>
  <c r="K2960" i="1"/>
  <c r="J2960" i="1"/>
  <c r="F2960" i="1"/>
  <c r="E2960" i="1"/>
  <c r="H2960" i="1" s="1"/>
  <c r="C2960" i="1"/>
  <c r="N2959" i="1"/>
  <c r="K2959" i="1"/>
  <c r="J2959" i="1"/>
  <c r="F2959" i="1"/>
  <c r="E2959" i="1"/>
  <c r="H2959" i="1" s="1"/>
  <c r="C2959" i="1"/>
  <c r="N2958" i="1"/>
  <c r="K2958" i="1"/>
  <c r="J2958" i="1"/>
  <c r="F2958" i="1"/>
  <c r="E2958" i="1"/>
  <c r="H2958" i="1" s="1"/>
  <c r="C2958" i="1"/>
  <c r="N2957" i="1"/>
  <c r="K2957" i="1"/>
  <c r="J2957" i="1"/>
  <c r="F2957" i="1"/>
  <c r="E2957" i="1"/>
  <c r="H2957" i="1" s="1"/>
  <c r="C2957" i="1"/>
  <c r="N2956" i="1"/>
  <c r="K2956" i="1"/>
  <c r="J2956" i="1"/>
  <c r="F2956" i="1"/>
  <c r="E2956" i="1"/>
  <c r="H2956" i="1" s="1"/>
  <c r="C2956" i="1"/>
  <c r="N2955" i="1"/>
  <c r="K2955" i="1"/>
  <c r="J2955" i="1"/>
  <c r="F2955" i="1"/>
  <c r="E2955" i="1"/>
  <c r="H2955" i="1" s="1"/>
  <c r="C2955" i="1"/>
  <c r="N2954" i="1"/>
  <c r="K2954" i="1"/>
  <c r="J2954" i="1"/>
  <c r="F2954" i="1"/>
  <c r="E2954" i="1"/>
  <c r="H2954" i="1" s="1"/>
  <c r="C2954" i="1"/>
  <c r="N2953" i="1"/>
  <c r="K2953" i="1"/>
  <c r="J2953" i="1"/>
  <c r="F2953" i="1"/>
  <c r="E2953" i="1"/>
  <c r="C2953" i="1"/>
  <c r="N2952" i="1"/>
  <c r="K2952" i="1"/>
  <c r="J2952" i="1"/>
  <c r="F2952" i="1"/>
  <c r="E2952" i="1"/>
  <c r="H2952" i="1" s="1"/>
  <c r="C2952" i="1"/>
  <c r="N2951" i="1"/>
  <c r="K2951" i="1"/>
  <c r="J2951" i="1"/>
  <c r="F2951" i="1"/>
  <c r="E2951" i="1"/>
  <c r="H2951" i="1" s="1"/>
  <c r="C2951" i="1"/>
  <c r="N2950" i="1"/>
  <c r="K2950" i="1"/>
  <c r="J2950" i="1"/>
  <c r="F2950" i="1"/>
  <c r="E2950" i="1"/>
  <c r="H2950" i="1" s="1"/>
  <c r="C2950" i="1"/>
  <c r="N2949" i="1"/>
  <c r="K2949" i="1"/>
  <c r="J2949" i="1"/>
  <c r="F2949" i="1"/>
  <c r="E2949" i="1"/>
  <c r="H2949" i="1" s="1"/>
  <c r="C2949" i="1"/>
  <c r="N2948" i="1"/>
  <c r="K2948" i="1"/>
  <c r="J2948" i="1"/>
  <c r="F2948" i="1"/>
  <c r="E2948" i="1"/>
  <c r="H2948" i="1" s="1"/>
  <c r="C2948" i="1"/>
  <c r="N2947" i="1"/>
  <c r="K2947" i="1"/>
  <c r="J2947" i="1"/>
  <c r="F2947" i="1"/>
  <c r="E2947" i="1"/>
  <c r="H2947" i="1" s="1"/>
  <c r="C2947" i="1"/>
  <c r="N2946" i="1"/>
  <c r="K2946" i="1"/>
  <c r="J2946" i="1"/>
  <c r="F2946" i="1"/>
  <c r="E2946" i="1"/>
  <c r="H2946" i="1" s="1"/>
  <c r="C2946" i="1"/>
  <c r="N2945" i="1"/>
  <c r="K2945" i="1"/>
  <c r="J2945" i="1"/>
  <c r="F2945" i="1"/>
  <c r="E2945" i="1"/>
  <c r="C2945" i="1"/>
  <c r="N2944" i="1"/>
  <c r="K2944" i="1"/>
  <c r="J2944" i="1"/>
  <c r="F2944" i="1"/>
  <c r="E2944" i="1"/>
  <c r="H2944" i="1" s="1"/>
  <c r="C2944" i="1"/>
  <c r="N2943" i="1"/>
  <c r="K2943" i="1"/>
  <c r="J2943" i="1"/>
  <c r="F2943" i="1"/>
  <c r="E2943" i="1"/>
  <c r="H2943" i="1" s="1"/>
  <c r="C2943" i="1"/>
  <c r="N2942" i="1"/>
  <c r="K2942" i="1"/>
  <c r="J2942" i="1"/>
  <c r="F2942" i="1"/>
  <c r="E2942" i="1"/>
  <c r="H2942" i="1" s="1"/>
  <c r="C2942" i="1"/>
  <c r="N2941" i="1"/>
  <c r="K2941" i="1"/>
  <c r="J2941" i="1"/>
  <c r="F2941" i="1"/>
  <c r="E2941" i="1"/>
  <c r="H2941" i="1" s="1"/>
  <c r="C2941" i="1"/>
  <c r="N2940" i="1"/>
  <c r="K2940" i="1"/>
  <c r="J2940" i="1"/>
  <c r="F2940" i="1"/>
  <c r="E2940" i="1"/>
  <c r="H2940" i="1" s="1"/>
  <c r="C2940" i="1"/>
  <c r="N2939" i="1"/>
  <c r="K2939" i="1"/>
  <c r="J2939" i="1"/>
  <c r="F2939" i="1"/>
  <c r="E2939" i="1"/>
  <c r="H2939" i="1" s="1"/>
  <c r="C2939" i="1"/>
  <c r="N2938" i="1"/>
  <c r="K2938" i="1"/>
  <c r="J2938" i="1"/>
  <c r="F2938" i="1"/>
  <c r="E2938" i="1"/>
  <c r="H2938" i="1" s="1"/>
  <c r="C2938" i="1"/>
  <c r="N2937" i="1"/>
  <c r="K2937" i="1"/>
  <c r="J2937" i="1"/>
  <c r="F2937" i="1"/>
  <c r="E2937" i="1"/>
  <c r="C2937" i="1"/>
  <c r="N2936" i="1"/>
  <c r="K2936" i="1"/>
  <c r="J2936" i="1"/>
  <c r="F2936" i="1"/>
  <c r="E2936" i="1"/>
  <c r="H2936" i="1" s="1"/>
  <c r="C2936" i="1"/>
  <c r="N2935" i="1"/>
  <c r="K2935" i="1"/>
  <c r="J2935" i="1"/>
  <c r="F2935" i="1"/>
  <c r="E2935" i="1"/>
  <c r="H2935" i="1" s="1"/>
  <c r="C2935" i="1"/>
  <c r="N2934" i="1"/>
  <c r="K2934" i="1"/>
  <c r="J2934" i="1"/>
  <c r="F2934" i="1"/>
  <c r="E2934" i="1"/>
  <c r="H2934" i="1" s="1"/>
  <c r="C2934" i="1"/>
  <c r="N2933" i="1"/>
  <c r="K2933" i="1"/>
  <c r="J2933" i="1"/>
  <c r="F2933" i="1"/>
  <c r="E2933" i="1"/>
  <c r="H2933" i="1" s="1"/>
  <c r="C2933" i="1"/>
  <c r="N2932" i="1"/>
  <c r="K2932" i="1"/>
  <c r="J2932" i="1"/>
  <c r="F2932" i="1"/>
  <c r="E2932" i="1"/>
  <c r="H2932" i="1" s="1"/>
  <c r="C2932" i="1"/>
  <c r="N2931" i="1"/>
  <c r="K2931" i="1"/>
  <c r="J2931" i="1"/>
  <c r="F2931" i="1"/>
  <c r="E2931" i="1"/>
  <c r="H2931" i="1" s="1"/>
  <c r="C2931" i="1"/>
  <c r="N2930" i="1"/>
  <c r="K2930" i="1"/>
  <c r="J2930" i="1"/>
  <c r="F2930" i="1"/>
  <c r="E2930" i="1"/>
  <c r="H2930" i="1" s="1"/>
  <c r="C2930" i="1"/>
  <c r="N2929" i="1"/>
  <c r="K2929" i="1"/>
  <c r="J2929" i="1"/>
  <c r="F2929" i="1"/>
  <c r="E2929" i="1"/>
  <c r="C2929" i="1"/>
  <c r="N2928" i="1"/>
  <c r="K2928" i="1"/>
  <c r="J2928" i="1"/>
  <c r="F2928" i="1"/>
  <c r="E2928" i="1"/>
  <c r="H2928" i="1" s="1"/>
  <c r="C2928" i="1"/>
  <c r="N2927" i="1"/>
  <c r="K2927" i="1"/>
  <c r="J2927" i="1"/>
  <c r="F2927" i="1"/>
  <c r="E2927" i="1"/>
  <c r="H2927" i="1" s="1"/>
  <c r="C2927" i="1"/>
  <c r="N2926" i="1"/>
  <c r="K2926" i="1"/>
  <c r="J2926" i="1"/>
  <c r="F2926" i="1"/>
  <c r="E2926" i="1"/>
  <c r="H2926" i="1" s="1"/>
  <c r="C2926" i="1"/>
  <c r="N2925" i="1"/>
  <c r="K2925" i="1"/>
  <c r="J2925" i="1"/>
  <c r="F2925" i="1"/>
  <c r="E2925" i="1"/>
  <c r="H2925" i="1" s="1"/>
  <c r="C2925" i="1"/>
  <c r="N2924" i="1"/>
  <c r="K2924" i="1"/>
  <c r="J2924" i="1"/>
  <c r="F2924" i="1"/>
  <c r="E2924" i="1"/>
  <c r="H2924" i="1" s="1"/>
  <c r="C2924" i="1"/>
  <c r="N2923" i="1"/>
  <c r="K2923" i="1"/>
  <c r="J2923" i="1"/>
  <c r="F2923" i="1"/>
  <c r="E2923" i="1"/>
  <c r="H2923" i="1" s="1"/>
  <c r="C2923" i="1"/>
  <c r="N2922" i="1"/>
  <c r="K2922" i="1"/>
  <c r="J2922" i="1"/>
  <c r="F2922" i="1"/>
  <c r="E2922" i="1"/>
  <c r="H2922" i="1" s="1"/>
  <c r="C2922" i="1"/>
  <c r="N2921" i="1"/>
  <c r="K2921" i="1"/>
  <c r="J2921" i="1"/>
  <c r="F2921" i="1"/>
  <c r="E2921" i="1"/>
  <c r="C2921" i="1"/>
  <c r="N2920" i="1"/>
  <c r="K2920" i="1"/>
  <c r="J2920" i="1"/>
  <c r="F2920" i="1"/>
  <c r="E2920" i="1"/>
  <c r="H2920" i="1" s="1"/>
  <c r="C2920" i="1"/>
  <c r="N2919" i="1"/>
  <c r="K2919" i="1"/>
  <c r="J2919" i="1"/>
  <c r="F2919" i="1"/>
  <c r="E2919" i="1"/>
  <c r="H2919" i="1" s="1"/>
  <c r="C2919" i="1"/>
  <c r="N2918" i="1"/>
  <c r="K2918" i="1"/>
  <c r="J2918" i="1"/>
  <c r="F2918" i="1"/>
  <c r="E2918" i="1"/>
  <c r="H2918" i="1" s="1"/>
  <c r="C2918" i="1"/>
  <c r="N2917" i="1"/>
  <c r="K2917" i="1"/>
  <c r="J2917" i="1"/>
  <c r="F2917" i="1"/>
  <c r="E2917" i="1"/>
  <c r="H2917" i="1" s="1"/>
  <c r="C2917" i="1"/>
  <c r="N2916" i="1"/>
  <c r="K2916" i="1"/>
  <c r="J2916" i="1"/>
  <c r="F2916" i="1"/>
  <c r="E2916" i="1"/>
  <c r="H2916" i="1" s="1"/>
  <c r="C2916" i="1"/>
  <c r="N2915" i="1"/>
  <c r="K2915" i="1"/>
  <c r="J2915" i="1"/>
  <c r="F2915" i="1"/>
  <c r="E2915" i="1"/>
  <c r="H2915" i="1" s="1"/>
  <c r="C2915" i="1"/>
  <c r="N2914" i="1"/>
  <c r="K2914" i="1"/>
  <c r="J2914" i="1"/>
  <c r="F2914" i="1"/>
  <c r="E2914" i="1"/>
  <c r="H2914" i="1" s="1"/>
  <c r="C2914" i="1"/>
  <c r="N2913" i="1"/>
  <c r="K2913" i="1"/>
  <c r="J2913" i="1"/>
  <c r="F2913" i="1"/>
  <c r="E2913" i="1"/>
  <c r="C2913" i="1"/>
  <c r="N2912" i="1"/>
  <c r="K2912" i="1"/>
  <c r="J2912" i="1"/>
  <c r="F2912" i="1"/>
  <c r="E2912" i="1"/>
  <c r="H2912" i="1" s="1"/>
  <c r="C2912" i="1"/>
  <c r="N2911" i="1"/>
  <c r="K2911" i="1"/>
  <c r="J2911" i="1"/>
  <c r="F2911" i="1"/>
  <c r="E2911" i="1"/>
  <c r="H2911" i="1" s="1"/>
  <c r="C2911" i="1"/>
  <c r="N2910" i="1"/>
  <c r="K2910" i="1"/>
  <c r="J2910" i="1"/>
  <c r="F2910" i="1"/>
  <c r="E2910" i="1"/>
  <c r="H2910" i="1" s="1"/>
  <c r="C2910" i="1"/>
  <c r="N2909" i="1"/>
  <c r="K2909" i="1"/>
  <c r="J2909" i="1"/>
  <c r="F2909" i="1"/>
  <c r="E2909" i="1"/>
  <c r="H2909" i="1" s="1"/>
  <c r="C2909" i="1"/>
  <c r="N2908" i="1"/>
  <c r="K2908" i="1"/>
  <c r="J2908" i="1"/>
  <c r="F2908" i="1"/>
  <c r="E2908" i="1"/>
  <c r="H2908" i="1" s="1"/>
  <c r="C2908" i="1"/>
  <c r="N2907" i="1"/>
  <c r="K2907" i="1"/>
  <c r="J2907" i="1"/>
  <c r="F2907" i="1"/>
  <c r="E2907" i="1"/>
  <c r="H2907" i="1" s="1"/>
  <c r="C2907" i="1"/>
  <c r="N2906" i="1"/>
  <c r="K2906" i="1"/>
  <c r="J2906" i="1"/>
  <c r="F2906" i="1"/>
  <c r="E2906" i="1"/>
  <c r="H2906" i="1" s="1"/>
  <c r="C2906" i="1"/>
  <c r="N2905" i="1"/>
  <c r="K2905" i="1"/>
  <c r="J2905" i="1"/>
  <c r="F2905" i="1"/>
  <c r="E2905" i="1"/>
  <c r="C2905" i="1"/>
  <c r="N2904" i="1"/>
  <c r="K2904" i="1"/>
  <c r="J2904" i="1"/>
  <c r="F2904" i="1"/>
  <c r="E2904" i="1"/>
  <c r="H2904" i="1" s="1"/>
  <c r="C2904" i="1"/>
  <c r="N2903" i="1"/>
  <c r="K2903" i="1"/>
  <c r="J2903" i="1"/>
  <c r="F2903" i="1"/>
  <c r="E2903" i="1"/>
  <c r="H2903" i="1" s="1"/>
  <c r="C2903" i="1"/>
  <c r="N2902" i="1"/>
  <c r="K2902" i="1"/>
  <c r="J2902" i="1"/>
  <c r="F2902" i="1"/>
  <c r="E2902" i="1"/>
  <c r="H2902" i="1" s="1"/>
  <c r="C2902" i="1"/>
  <c r="N2901" i="1"/>
  <c r="K2901" i="1"/>
  <c r="J2901" i="1"/>
  <c r="F2901" i="1"/>
  <c r="E2901" i="1"/>
  <c r="H2901" i="1" s="1"/>
  <c r="C2901" i="1"/>
  <c r="N2900" i="1"/>
  <c r="K2900" i="1"/>
  <c r="J2900" i="1"/>
  <c r="F2900" i="1"/>
  <c r="E2900" i="1"/>
  <c r="H2900" i="1" s="1"/>
  <c r="C2900" i="1"/>
  <c r="N2899" i="1"/>
  <c r="K2899" i="1"/>
  <c r="J2899" i="1"/>
  <c r="F2899" i="1"/>
  <c r="E2899" i="1"/>
  <c r="H2899" i="1" s="1"/>
  <c r="C2899" i="1"/>
  <c r="N2898" i="1"/>
  <c r="K2898" i="1"/>
  <c r="J2898" i="1"/>
  <c r="F2898" i="1"/>
  <c r="E2898" i="1"/>
  <c r="H2898" i="1" s="1"/>
  <c r="C2898" i="1"/>
  <c r="N2897" i="1"/>
  <c r="K2897" i="1"/>
  <c r="J2897" i="1"/>
  <c r="F2897" i="1"/>
  <c r="E2897" i="1"/>
  <c r="C2897" i="1"/>
  <c r="N2896" i="1"/>
  <c r="K2896" i="1"/>
  <c r="J2896" i="1"/>
  <c r="F2896" i="1"/>
  <c r="E2896" i="1"/>
  <c r="H2896" i="1" s="1"/>
  <c r="C2896" i="1"/>
  <c r="N2895" i="1"/>
  <c r="K2895" i="1"/>
  <c r="J2895" i="1"/>
  <c r="F2895" i="1"/>
  <c r="E2895" i="1"/>
  <c r="H2895" i="1" s="1"/>
  <c r="C2895" i="1"/>
  <c r="N2894" i="1"/>
  <c r="K2894" i="1"/>
  <c r="J2894" i="1"/>
  <c r="F2894" i="1"/>
  <c r="E2894" i="1"/>
  <c r="H2894" i="1" s="1"/>
  <c r="C2894" i="1"/>
  <c r="N2893" i="1"/>
  <c r="K2893" i="1"/>
  <c r="J2893" i="1"/>
  <c r="F2893" i="1"/>
  <c r="E2893" i="1"/>
  <c r="H2893" i="1" s="1"/>
  <c r="C2893" i="1"/>
  <c r="N2892" i="1"/>
  <c r="K2892" i="1"/>
  <c r="J2892" i="1"/>
  <c r="F2892" i="1"/>
  <c r="E2892" i="1"/>
  <c r="H2892" i="1" s="1"/>
  <c r="C2892" i="1"/>
  <c r="N2891" i="1"/>
  <c r="K2891" i="1"/>
  <c r="J2891" i="1"/>
  <c r="F2891" i="1"/>
  <c r="E2891" i="1"/>
  <c r="H2891" i="1" s="1"/>
  <c r="C2891" i="1"/>
  <c r="N2890" i="1"/>
  <c r="K2890" i="1"/>
  <c r="J2890" i="1"/>
  <c r="F2890" i="1"/>
  <c r="E2890" i="1"/>
  <c r="H2890" i="1" s="1"/>
  <c r="C2890" i="1"/>
  <c r="N2889" i="1"/>
  <c r="K2889" i="1"/>
  <c r="J2889" i="1"/>
  <c r="F2889" i="1"/>
  <c r="E2889" i="1"/>
  <c r="H2889" i="1" s="1"/>
  <c r="C2889" i="1"/>
  <c r="N2888" i="1"/>
  <c r="K2888" i="1"/>
  <c r="J2888" i="1"/>
  <c r="F2888" i="1"/>
  <c r="E2888" i="1"/>
  <c r="H2888" i="1" s="1"/>
  <c r="C2888" i="1"/>
  <c r="N2887" i="1"/>
  <c r="K2887" i="1"/>
  <c r="J2887" i="1"/>
  <c r="F2887" i="1"/>
  <c r="E2887" i="1"/>
  <c r="H2887" i="1" s="1"/>
  <c r="C2887" i="1"/>
  <c r="N2886" i="1"/>
  <c r="K2886" i="1"/>
  <c r="J2886" i="1"/>
  <c r="F2886" i="1"/>
  <c r="E2886" i="1"/>
  <c r="H2886" i="1" s="1"/>
  <c r="C2886" i="1"/>
  <c r="N2885" i="1"/>
  <c r="K2885" i="1"/>
  <c r="J2885" i="1"/>
  <c r="F2885" i="1"/>
  <c r="E2885" i="1"/>
  <c r="H2885" i="1" s="1"/>
  <c r="C2885" i="1"/>
  <c r="N2884" i="1"/>
  <c r="K2884" i="1"/>
  <c r="J2884" i="1"/>
  <c r="F2884" i="1"/>
  <c r="E2884" i="1"/>
  <c r="H2884" i="1" s="1"/>
  <c r="C2884" i="1"/>
  <c r="N2883" i="1"/>
  <c r="K2883" i="1"/>
  <c r="J2883" i="1"/>
  <c r="F2883" i="1"/>
  <c r="E2883" i="1"/>
  <c r="H2883" i="1" s="1"/>
  <c r="C2883" i="1"/>
  <c r="N2882" i="1"/>
  <c r="K2882" i="1"/>
  <c r="J2882" i="1"/>
  <c r="F2882" i="1"/>
  <c r="E2882" i="1"/>
  <c r="H2882" i="1" s="1"/>
  <c r="C2882" i="1"/>
  <c r="N2881" i="1"/>
  <c r="K2881" i="1"/>
  <c r="J2881" i="1"/>
  <c r="F2881" i="1"/>
  <c r="E2881" i="1"/>
  <c r="H2881" i="1" s="1"/>
  <c r="C2881" i="1"/>
  <c r="N2880" i="1"/>
  <c r="K2880" i="1"/>
  <c r="J2880" i="1"/>
  <c r="F2880" i="1"/>
  <c r="E2880" i="1"/>
  <c r="H2880" i="1" s="1"/>
  <c r="C2880" i="1"/>
  <c r="N2879" i="1"/>
  <c r="K2879" i="1"/>
  <c r="J2879" i="1"/>
  <c r="F2879" i="1"/>
  <c r="E2879" i="1"/>
  <c r="H2879" i="1" s="1"/>
  <c r="C2879" i="1"/>
  <c r="N2878" i="1"/>
  <c r="K2878" i="1"/>
  <c r="J2878" i="1"/>
  <c r="F2878" i="1"/>
  <c r="E2878" i="1"/>
  <c r="H2878" i="1" s="1"/>
  <c r="C2878" i="1"/>
  <c r="N2877" i="1"/>
  <c r="K2877" i="1"/>
  <c r="J2877" i="1"/>
  <c r="F2877" i="1"/>
  <c r="E2877" i="1"/>
  <c r="H2877" i="1" s="1"/>
  <c r="C2877" i="1"/>
  <c r="N2876" i="1"/>
  <c r="K2876" i="1"/>
  <c r="J2876" i="1"/>
  <c r="F2876" i="1"/>
  <c r="E2876" i="1"/>
  <c r="H2876" i="1" s="1"/>
  <c r="C2876" i="1"/>
  <c r="N2875" i="1"/>
  <c r="K2875" i="1"/>
  <c r="J2875" i="1"/>
  <c r="F2875" i="1"/>
  <c r="E2875" i="1"/>
  <c r="H2875" i="1" s="1"/>
  <c r="C2875" i="1"/>
  <c r="N2874" i="1"/>
  <c r="K2874" i="1"/>
  <c r="J2874" i="1"/>
  <c r="F2874" i="1"/>
  <c r="E2874" i="1"/>
  <c r="H2874" i="1" s="1"/>
  <c r="C2874" i="1"/>
  <c r="N2873" i="1"/>
  <c r="K2873" i="1"/>
  <c r="J2873" i="1"/>
  <c r="F2873" i="1"/>
  <c r="E2873" i="1"/>
  <c r="H2873" i="1" s="1"/>
  <c r="C2873" i="1"/>
  <c r="N2872" i="1"/>
  <c r="K2872" i="1"/>
  <c r="J2872" i="1"/>
  <c r="F2872" i="1"/>
  <c r="E2872" i="1"/>
  <c r="H2872" i="1" s="1"/>
  <c r="C2872" i="1"/>
  <c r="N2871" i="1"/>
  <c r="K2871" i="1"/>
  <c r="J2871" i="1"/>
  <c r="F2871" i="1"/>
  <c r="E2871" i="1"/>
  <c r="H2871" i="1" s="1"/>
  <c r="C2871" i="1"/>
  <c r="N2870" i="1"/>
  <c r="K2870" i="1"/>
  <c r="J2870" i="1"/>
  <c r="F2870" i="1"/>
  <c r="E2870" i="1"/>
  <c r="H2870" i="1" s="1"/>
  <c r="C2870" i="1"/>
  <c r="N2869" i="1"/>
  <c r="K2869" i="1"/>
  <c r="J2869" i="1"/>
  <c r="F2869" i="1"/>
  <c r="E2869" i="1"/>
  <c r="H2869" i="1" s="1"/>
  <c r="C2869" i="1"/>
  <c r="N2868" i="1"/>
  <c r="K2868" i="1"/>
  <c r="J2868" i="1"/>
  <c r="F2868" i="1"/>
  <c r="E2868" i="1"/>
  <c r="H2868" i="1" s="1"/>
  <c r="C2868" i="1"/>
  <c r="N2867" i="1"/>
  <c r="K2867" i="1"/>
  <c r="J2867" i="1"/>
  <c r="F2867" i="1"/>
  <c r="E2867" i="1"/>
  <c r="H2867" i="1" s="1"/>
  <c r="C2867" i="1"/>
  <c r="N2866" i="1"/>
  <c r="K2866" i="1"/>
  <c r="J2866" i="1"/>
  <c r="F2866" i="1"/>
  <c r="E2866" i="1"/>
  <c r="H2866" i="1" s="1"/>
  <c r="C2866" i="1"/>
  <c r="N2865" i="1"/>
  <c r="K2865" i="1"/>
  <c r="J2865" i="1"/>
  <c r="F2865" i="1"/>
  <c r="E2865" i="1"/>
  <c r="H2865" i="1" s="1"/>
  <c r="C2865" i="1"/>
  <c r="N2864" i="1"/>
  <c r="K2864" i="1"/>
  <c r="J2864" i="1"/>
  <c r="F2864" i="1"/>
  <c r="E2864" i="1"/>
  <c r="H2864" i="1" s="1"/>
  <c r="C2864" i="1"/>
  <c r="N2863" i="1"/>
  <c r="K2863" i="1"/>
  <c r="J2863" i="1"/>
  <c r="F2863" i="1"/>
  <c r="E2863" i="1"/>
  <c r="H2863" i="1" s="1"/>
  <c r="C2863" i="1"/>
  <c r="N2862" i="1"/>
  <c r="K2862" i="1"/>
  <c r="J2862" i="1"/>
  <c r="F2862" i="1"/>
  <c r="E2862" i="1"/>
  <c r="H2862" i="1" s="1"/>
  <c r="C2862" i="1"/>
  <c r="N2861" i="1"/>
  <c r="K2861" i="1"/>
  <c r="J2861" i="1"/>
  <c r="F2861" i="1"/>
  <c r="E2861" i="1"/>
  <c r="H2861" i="1" s="1"/>
  <c r="C2861" i="1"/>
  <c r="N2860" i="1"/>
  <c r="K2860" i="1"/>
  <c r="J2860" i="1"/>
  <c r="F2860" i="1"/>
  <c r="E2860" i="1"/>
  <c r="C2860" i="1"/>
  <c r="N2859" i="1"/>
  <c r="K2859" i="1"/>
  <c r="J2859" i="1"/>
  <c r="F2859" i="1"/>
  <c r="E2859" i="1"/>
  <c r="C2859" i="1"/>
  <c r="N2858" i="1"/>
  <c r="K2858" i="1"/>
  <c r="J2858" i="1"/>
  <c r="F2858" i="1"/>
  <c r="E2858" i="1"/>
  <c r="C2858" i="1"/>
  <c r="N2857" i="1"/>
  <c r="K2857" i="1"/>
  <c r="J2857" i="1"/>
  <c r="F2857" i="1"/>
  <c r="E2857" i="1"/>
  <c r="C2857" i="1"/>
  <c r="N2856" i="1"/>
  <c r="K2856" i="1"/>
  <c r="J2856" i="1"/>
  <c r="F2856" i="1"/>
  <c r="E2856" i="1"/>
  <c r="C2856" i="1"/>
  <c r="N2855" i="1"/>
  <c r="K2855" i="1"/>
  <c r="J2855" i="1"/>
  <c r="F2855" i="1"/>
  <c r="E2855" i="1"/>
  <c r="C2855" i="1"/>
  <c r="N2854" i="1"/>
  <c r="K2854" i="1"/>
  <c r="J2854" i="1"/>
  <c r="F2854" i="1"/>
  <c r="E2854" i="1"/>
  <c r="C2854" i="1"/>
  <c r="N2853" i="1"/>
  <c r="K2853" i="1"/>
  <c r="J2853" i="1"/>
  <c r="F2853" i="1"/>
  <c r="E2853" i="1"/>
  <c r="C2853" i="1"/>
  <c r="N2852" i="1"/>
  <c r="K2852" i="1"/>
  <c r="J2852" i="1"/>
  <c r="F2852" i="1"/>
  <c r="E2852" i="1"/>
  <c r="C2852" i="1"/>
  <c r="N2851" i="1"/>
  <c r="K2851" i="1"/>
  <c r="J2851" i="1"/>
  <c r="F2851" i="1"/>
  <c r="E2851" i="1"/>
  <c r="C2851" i="1"/>
  <c r="N2850" i="1"/>
  <c r="K2850" i="1"/>
  <c r="J2850" i="1"/>
  <c r="F2850" i="1"/>
  <c r="E2850" i="1"/>
  <c r="C2850" i="1"/>
  <c r="N2849" i="1"/>
  <c r="K2849" i="1"/>
  <c r="J2849" i="1"/>
  <c r="F2849" i="1"/>
  <c r="E2849" i="1"/>
  <c r="C2849" i="1"/>
  <c r="N2848" i="1"/>
  <c r="K2848" i="1"/>
  <c r="J2848" i="1"/>
  <c r="F2848" i="1"/>
  <c r="E2848" i="1"/>
  <c r="C2848" i="1"/>
  <c r="N2847" i="1"/>
  <c r="K2847" i="1"/>
  <c r="J2847" i="1"/>
  <c r="F2847" i="1"/>
  <c r="E2847" i="1"/>
  <c r="C2847" i="1"/>
  <c r="N2846" i="1"/>
  <c r="K2846" i="1"/>
  <c r="J2846" i="1"/>
  <c r="F2846" i="1"/>
  <c r="E2846" i="1"/>
  <c r="C2846" i="1"/>
  <c r="N2845" i="1"/>
  <c r="K2845" i="1"/>
  <c r="J2845" i="1"/>
  <c r="F2845" i="1"/>
  <c r="E2845" i="1"/>
  <c r="C2845" i="1"/>
  <c r="N2844" i="1"/>
  <c r="K2844" i="1"/>
  <c r="J2844" i="1"/>
  <c r="F2844" i="1"/>
  <c r="E2844" i="1"/>
  <c r="C2844" i="1"/>
  <c r="N2843" i="1"/>
  <c r="K2843" i="1"/>
  <c r="J2843" i="1"/>
  <c r="F2843" i="1"/>
  <c r="E2843" i="1"/>
  <c r="C2843" i="1"/>
  <c r="N2842" i="1"/>
  <c r="K2842" i="1"/>
  <c r="J2842" i="1"/>
  <c r="F2842" i="1"/>
  <c r="E2842" i="1"/>
  <c r="C2842" i="1"/>
  <c r="N2841" i="1"/>
  <c r="K2841" i="1"/>
  <c r="J2841" i="1"/>
  <c r="F2841" i="1"/>
  <c r="E2841" i="1"/>
  <c r="C2841" i="1"/>
  <c r="N2840" i="1"/>
  <c r="K2840" i="1"/>
  <c r="J2840" i="1"/>
  <c r="F2840" i="1"/>
  <c r="E2840" i="1"/>
  <c r="C2840" i="1"/>
  <c r="N2839" i="1"/>
  <c r="K2839" i="1"/>
  <c r="J2839" i="1"/>
  <c r="F2839" i="1"/>
  <c r="E2839" i="1"/>
  <c r="C2839" i="1"/>
  <c r="N2838" i="1"/>
  <c r="K2838" i="1"/>
  <c r="J2838" i="1"/>
  <c r="F2838" i="1"/>
  <c r="E2838" i="1"/>
  <c r="C2838" i="1"/>
  <c r="N2837" i="1"/>
  <c r="K2837" i="1"/>
  <c r="J2837" i="1"/>
  <c r="F2837" i="1"/>
  <c r="E2837" i="1"/>
  <c r="C2837" i="1"/>
  <c r="N2836" i="1"/>
  <c r="K2836" i="1"/>
  <c r="J2836" i="1"/>
  <c r="F2836" i="1"/>
  <c r="E2836" i="1"/>
  <c r="C2836" i="1"/>
  <c r="N2835" i="1"/>
  <c r="K2835" i="1"/>
  <c r="J2835" i="1"/>
  <c r="F2835" i="1"/>
  <c r="E2835" i="1"/>
  <c r="C2835" i="1"/>
  <c r="N2834" i="1"/>
  <c r="K2834" i="1"/>
  <c r="J2834" i="1"/>
  <c r="F2834" i="1"/>
  <c r="E2834" i="1"/>
  <c r="C2834" i="1"/>
  <c r="N2833" i="1"/>
  <c r="K2833" i="1"/>
  <c r="J2833" i="1"/>
  <c r="F2833" i="1"/>
  <c r="E2833" i="1"/>
  <c r="C2833" i="1"/>
  <c r="N2832" i="1"/>
  <c r="K2832" i="1"/>
  <c r="J2832" i="1"/>
  <c r="F2832" i="1"/>
  <c r="E2832" i="1"/>
  <c r="C2832" i="1"/>
  <c r="N2831" i="1"/>
  <c r="K2831" i="1"/>
  <c r="J2831" i="1"/>
  <c r="F2831" i="1"/>
  <c r="E2831" i="1"/>
  <c r="C2831" i="1"/>
  <c r="N2830" i="1"/>
  <c r="K2830" i="1"/>
  <c r="J2830" i="1"/>
  <c r="F2830" i="1"/>
  <c r="E2830" i="1"/>
  <c r="C2830" i="1"/>
  <c r="N2829" i="1"/>
  <c r="K2829" i="1"/>
  <c r="J2829" i="1"/>
  <c r="F2829" i="1"/>
  <c r="E2829" i="1"/>
  <c r="C2829" i="1"/>
  <c r="N2828" i="1"/>
  <c r="K2828" i="1"/>
  <c r="J2828" i="1"/>
  <c r="F2828" i="1"/>
  <c r="E2828" i="1"/>
  <c r="C2828" i="1"/>
  <c r="N2827" i="1"/>
  <c r="K2827" i="1"/>
  <c r="J2827" i="1"/>
  <c r="F2827" i="1"/>
  <c r="E2827" i="1"/>
  <c r="C2827" i="1"/>
  <c r="N2826" i="1"/>
  <c r="K2826" i="1"/>
  <c r="J2826" i="1"/>
  <c r="F2826" i="1"/>
  <c r="E2826" i="1"/>
  <c r="C2826" i="1"/>
  <c r="N2825" i="1"/>
  <c r="K2825" i="1"/>
  <c r="J2825" i="1"/>
  <c r="F2825" i="1"/>
  <c r="E2825" i="1"/>
  <c r="C2825" i="1"/>
  <c r="N2824" i="1"/>
  <c r="K2824" i="1"/>
  <c r="J2824" i="1"/>
  <c r="F2824" i="1"/>
  <c r="E2824" i="1"/>
  <c r="C2824" i="1"/>
  <c r="N2823" i="1"/>
  <c r="K2823" i="1"/>
  <c r="J2823" i="1"/>
  <c r="F2823" i="1"/>
  <c r="E2823" i="1"/>
  <c r="C2823" i="1"/>
  <c r="N2822" i="1"/>
  <c r="K2822" i="1"/>
  <c r="J2822" i="1"/>
  <c r="F2822" i="1"/>
  <c r="E2822" i="1"/>
  <c r="C2822" i="1"/>
  <c r="N2821" i="1"/>
  <c r="K2821" i="1"/>
  <c r="J2821" i="1"/>
  <c r="F2821" i="1"/>
  <c r="E2821" i="1"/>
  <c r="C2821" i="1"/>
  <c r="N2820" i="1"/>
  <c r="K2820" i="1"/>
  <c r="J2820" i="1"/>
  <c r="F2820" i="1"/>
  <c r="E2820" i="1"/>
  <c r="C2820" i="1"/>
  <c r="N2819" i="1"/>
  <c r="K2819" i="1"/>
  <c r="J2819" i="1"/>
  <c r="F2819" i="1"/>
  <c r="E2819" i="1"/>
  <c r="C2819" i="1"/>
  <c r="N2818" i="1"/>
  <c r="K2818" i="1"/>
  <c r="J2818" i="1"/>
  <c r="F2818" i="1"/>
  <c r="E2818" i="1"/>
  <c r="C2818" i="1"/>
  <c r="N2817" i="1"/>
  <c r="K2817" i="1"/>
  <c r="J2817" i="1"/>
  <c r="F2817" i="1"/>
  <c r="E2817" i="1"/>
  <c r="C2817" i="1"/>
  <c r="N2816" i="1"/>
  <c r="K2816" i="1"/>
  <c r="J2816" i="1"/>
  <c r="F2816" i="1"/>
  <c r="E2816" i="1"/>
  <c r="C2816" i="1"/>
  <c r="N2815" i="1"/>
  <c r="K2815" i="1"/>
  <c r="J2815" i="1"/>
  <c r="F2815" i="1"/>
  <c r="E2815" i="1"/>
  <c r="C2815" i="1"/>
  <c r="N2814" i="1"/>
  <c r="K2814" i="1"/>
  <c r="J2814" i="1"/>
  <c r="F2814" i="1"/>
  <c r="E2814" i="1"/>
  <c r="C2814" i="1"/>
  <c r="N2813" i="1"/>
  <c r="K2813" i="1"/>
  <c r="J2813" i="1"/>
  <c r="F2813" i="1"/>
  <c r="E2813" i="1"/>
  <c r="C2813" i="1"/>
  <c r="N2812" i="1"/>
  <c r="K2812" i="1"/>
  <c r="J2812" i="1"/>
  <c r="F2812" i="1"/>
  <c r="E2812" i="1"/>
  <c r="C2812" i="1"/>
  <c r="N2811" i="1"/>
  <c r="K2811" i="1"/>
  <c r="J2811" i="1"/>
  <c r="F2811" i="1"/>
  <c r="E2811" i="1"/>
  <c r="C2811" i="1"/>
  <c r="N2810" i="1"/>
  <c r="K2810" i="1"/>
  <c r="J2810" i="1"/>
  <c r="F2810" i="1"/>
  <c r="E2810" i="1"/>
  <c r="C2810" i="1"/>
  <c r="N2809" i="1"/>
  <c r="K2809" i="1"/>
  <c r="J2809" i="1"/>
  <c r="F2809" i="1"/>
  <c r="E2809" i="1"/>
  <c r="C2809" i="1"/>
  <c r="N2808" i="1"/>
  <c r="K2808" i="1"/>
  <c r="J2808" i="1"/>
  <c r="F2808" i="1"/>
  <c r="E2808" i="1"/>
  <c r="C2808" i="1"/>
  <c r="N2807" i="1"/>
  <c r="K2807" i="1"/>
  <c r="J2807" i="1"/>
  <c r="F2807" i="1"/>
  <c r="E2807" i="1"/>
  <c r="C2807" i="1"/>
  <c r="N2806" i="1"/>
  <c r="K2806" i="1"/>
  <c r="J2806" i="1"/>
  <c r="F2806" i="1"/>
  <c r="E2806" i="1"/>
  <c r="C2806" i="1"/>
  <c r="N2805" i="1"/>
  <c r="K2805" i="1"/>
  <c r="J2805" i="1"/>
  <c r="F2805" i="1"/>
  <c r="E2805" i="1"/>
  <c r="C2805" i="1"/>
  <c r="N2804" i="1"/>
  <c r="K2804" i="1"/>
  <c r="J2804" i="1"/>
  <c r="F2804" i="1"/>
  <c r="E2804" i="1"/>
  <c r="C2804" i="1"/>
  <c r="N2803" i="1"/>
  <c r="K2803" i="1"/>
  <c r="J2803" i="1"/>
  <c r="F2803" i="1"/>
  <c r="E2803" i="1"/>
  <c r="C2803" i="1"/>
  <c r="N2802" i="1"/>
  <c r="K2802" i="1"/>
  <c r="J2802" i="1"/>
  <c r="F2802" i="1"/>
  <c r="E2802" i="1"/>
  <c r="C2802" i="1"/>
  <c r="N2801" i="1"/>
  <c r="K2801" i="1"/>
  <c r="J2801" i="1"/>
  <c r="F2801" i="1"/>
  <c r="E2801" i="1"/>
  <c r="C2801" i="1"/>
  <c r="N2800" i="1"/>
  <c r="K2800" i="1"/>
  <c r="J2800" i="1"/>
  <c r="F2800" i="1"/>
  <c r="E2800" i="1"/>
  <c r="C2800" i="1"/>
  <c r="N2799" i="1"/>
  <c r="K2799" i="1"/>
  <c r="J2799" i="1"/>
  <c r="F2799" i="1"/>
  <c r="E2799" i="1"/>
  <c r="C2799" i="1"/>
  <c r="N2798" i="1"/>
  <c r="K2798" i="1"/>
  <c r="J2798" i="1"/>
  <c r="F2798" i="1"/>
  <c r="E2798" i="1"/>
  <c r="C2798" i="1"/>
  <c r="N2797" i="1"/>
  <c r="K2797" i="1"/>
  <c r="J2797" i="1"/>
  <c r="F2797" i="1"/>
  <c r="E2797" i="1"/>
  <c r="C2797" i="1"/>
  <c r="N2796" i="1"/>
  <c r="K2796" i="1"/>
  <c r="J2796" i="1"/>
  <c r="F2796" i="1"/>
  <c r="E2796" i="1"/>
  <c r="C2796" i="1"/>
  <c r="N2795" i="1"/>
  <c r="K2795" i="1"/>
  <c r="J2795" i="1"/>
  <c r="F2795" i="1"/>
  <c r="E2795" i="1"/>
  <c r="C2795" i="1"/>
  <c r="N2794" i="1"/>
  <c r="K2794" i="1"/>
  <c r="J2794" i="1"/>
  <c r="F2794" i="1"/>
  <c r="E2794" i="1"/>
  <c r="C2794" i="1"/>
  <c r="N2793" i="1"/>
  <c r="K2793" i="1"/>
  <c r="J2793" i="1"/>
  <c r="F2793" i="1"/>
  <c r="E2793" i="1"/>
  <c r="C2793" i="1"/>
  <c r="N2792" i="1"/>
  <c r="K2792" i="1"/>
  <c r="J2792" i="1"/>
  <c r="F2792" i="1"/>
  <c r="E2792" i="1"/>
  <c r="C2792" i="1"/>
  <c r="N2791" i="1"/>
  <c r="K2791" i="1"/>
  <c r="J2791" i="1"/>
  <c r="F2791" i="1"/>
  <c r="E2791" i="1"/>
  <c r="C2791" i="1"/>
  <c r="N2790" i="1"/>
  <c r="K2790" i="1"/>
  <c r="J2790" i="1"/>
  <c r="F2790" i="1"/>
  <c r="E2790" i="1"/>
  <c r="C2790" i="1"/>
  <c r="N2789" i="1"/>
  <c r="K2789" i="1"/>
  <c r="J2789" i="1"/>
  <c r="F2789" i="1"/>
  <c r="E2789" i="1"/>
  <c r="C2789" i="1"/>
  <c r="N2788" i="1"/>
  <c r="K2788" i="1"/>
  <c r="J2788" i="1"/>
  <c r="F2788" i="1"/>
  <c r="E2788" i="1"/>
  <c r="C2788" i="1"/>
  <c r="N2787" i="1"/>
  <c r="K2787" i="1"/>
  <c r="J2787" i="1"/>
  <c r="F2787" i="1"/>
  <c r="E2787" i="1"/>
  <c r="C2787" i="1"/>
  <c r="N2786" i="1"/>
  <c r="K2786" i="1"/>
  <c r="J2786" i="1"/>
  <c r="F2786" i="1"/>
  <c r="E2786" i="1"/>
  <c r="C2786" i="1"/>
  <c r="N2785" i="1"/>
  <c r="K2785" i="1"/>
  <c r="J2785" i="1"/>
  <c r="F2785" i="1"/>
  <c r="E2785" i="1"/>
  <c r="C2785" i="1"/>
  <c r="N2784" i="1"/>
  <c r="K2784" i="1"/>
  <c r="J2784" i="1"/>
  <c r="F2784" i="1"/>
  <c r="E2784" i="1"/>
  <c r="C2784" i="1"/>
  <c r="N2783" i="1"/>
  <c r="K2783" i="1"/>
  <c r="J2783" i="1"/>
  <c r="F2783" i="1"/>
  <c r="E2783" i="1"/>
  <c r="C2783" i="1"/>
  <c r="N2782" i="1"/>
  <c r="K2782" i="1"/>
  <c r="J2782" i="1"/>
  <c r="F2782" i="1"/>
  <c r="E2782" i="1"/>
  <c r="C2782" i="1"/>
  <c r="N2781" i="1"/>
  <c r="K2781" i="1"/>
  <c r="J2781" i="1"/>
  <c r="F2781" i="1"/>
  <c r="E2781" i="1"/>
  <c r="C2781" i="1"/>
  <c r="N2780" i="1"/>
  <c r="K2780" i="1"/>
  <c r="J2780" i="1"/>
  <c r="F2780" i="1"/>
  <c r="E2780" i="1"/>
  <c r="C2780" i="1"/>
  <c r="N2779" i="1"/>
  <c r="K2779" i="1"/>
  <c r="J2779" i="1"/>
  <c r="F2779" i="1"/>
  <c r="E2779" i="1"/>
  <c r="C2779" i="1"/>
  <c r="N2778" i="1"/>
  <c r="K2778" i="1"/>
  <c r="J2778" i="1"/>
  <c r="F2778" i="1"/>
  <c r="E2778" i="1"/>
  <c r="C2778" i="1"/>
  <c r="N2777" i="1"/>
  <c r="K2777" i="1"/>
  <c r="J2777" i="1"/>
  <c r="F2777" i="1"/>
  <c r="E2777" i="1"/>
  <c r="C2777" i="1"/>
  <c r="N2776" i="1"/>
  <c r="K2776" i="1"/>
  <c r="J2776" i="1"/>
  <c r="F2776" i="1"/>
  <c r="E2776" i="1"/>
  <c r="C2776" i="1"/>
  <c r="N2775" i="1"/>
  <c r="K2775" i="1"/>
  <c r="J2775" i="1"/>
  <c r="F2775" i="1"/>
  <c r="E2775" i="1"/>
  <c r="C2775" i="1"/>
  <c r="N2774" i="1"/>
  <c r="K2774" i="1"/>
  <c r="J2774" i="1"/>
  <c r="F2774" i="1"/>
  <c r="E2774" i="1"/>
  <c r="C2774" i="1"/>
  <c r="N2773" i="1"/>
  <c r="K2773" i="1"/>
  <c r="J2773" i="1"/>
  <c r="F2773" i="1"/>
  <c r="E2773" i="1"/>
  <c r="C2773" i="1"/>
  <c r="N2772" i="1"/>
  <c r="K2772" i="1"/>
  <c r="J2772" i="1"/>
  <c r="F2772" i="1"/>
  <c r="E2772" i="1"/>
  <c r="C2772" i="1"/>
  <c r="N2771" i="1"/>
  <c r="K2771" i="1"/>
  <c r="J2771" i="1"/>
  <c r="F2771" i="1"/>
  <c r="E2771" i="1"/>
  <c r="C2771" i="1"/>
  <c r="N2770" i="1"/>
  <c r="K2770" i="1"/>
  <c r="J2770" i="1"/>
  <c r="F2770" i="1"/>
  <c r="E2770" i="1"/>
  <c r="C2770" i="1"/>
  <c r="N2769" i="1"/>
  <c r="K2769" i="1"/>
  <c r="J2769" i="1"/>
  <c r="F2769" i="1"/>
  <c r="E2769" i="1"/>
  <c r="C2769" i="1"/>
  <c r="N2768" i="1"/>
  <c r="K2768" i="1"/>
  <c r="J2768" i="1"/>
  <c r="F2768" i="1"/>
  <c r="E2768" i="1"/>
  <c r="C2768" i="1"/>
  <c r="N2767" i="1"/>
  <c r="K2767" i="1"/>
  <c r="J2767" i="1"/>
  <c r="F2767" i="1"/>
  <c r="E2767" i="1"/>
  <c r="C2767" i="1"/>
  <c r="N2766" i="1"/>
  <c r="K2766" i="1"/>
  <c r="J2766" i="1"/>
  <c r="F2766" i="1"/>
  <c r="E2766" i="1"/>
  <c r="C2766" i="1"/>
  <c r="N2765" i="1"/>
  <c r="K2765" i="1"/>
  <c r="J2765" i="1"/>
  <c r="F2765" i="1"/>
  <c r="E2765" i="1"/>
  <c r="C2765" i="1"/>
  <c r="N2764" i="1"/>
  <c r="K2764" i="1"/>
  <c r="J2764" i="1"/>
  <c r="F2764" i="1"/>
  <c r="E2764" i="1"/>
  <c r="C2764" i="1"/>
  <c r="N2763" i="1"/>
  <c r="K2763" i="1"/>
  <c r="J2763" i="1"/>
  <c r="F2763" i="1"/>
  <c r="E2763" i="1"/>
  <c r="C2763" i="1"/>
  <c r="N2762" i="1"/>
  <c r="K2762" i="1"/>
  <c r="J2762" i="1"/>
  <c r="F2762" i="1"/>
  <c r="E2762" i="1"/>
  <c r="C2762" i="1"/>
  <c r="N2761" i="1"/>
  <c r="K2761" i="1"/>
  <c r="J2761" i="1"/>
  <c r="F2761" i="1"/>
  <c r="E2761" i="1"/>
  <c r="C2761" i="1"/>
  <c r="N2760" i="1"/>
  <c r="K2760" i="1"/>
  <c r="J2760" i="1"/>
  <c r="F2760" i="1"/>
  <c r="E2760" i="1"/>
  <c r="C2760" i="1"/>
  <c r="N2759" i="1"/>
  <c r="K2759" i="1"/>
  <c r="J2759" i="1"/>
  <c r="F2759" i="1"/>
  <c r="E2759" i="1"/>
  <c r="C2759" i="1"/>
  <c r="N2758" i="1"/>
  <c r="K2758" i="1"/>
  <c r="J2758" i="1"/>
  <c r="F2758" i="1"/>
  <c r="E2758" i="1"/>
  <c r="C2758" i="1"/>
  <c r="N2757" i="1"/>
  <c r="K2757" i="1"/>
  <c r="J2757" i="1"/>
  <c r="F2757" i="1"/>
  <c r="E2757" i="1"/>
  <c r="C2757" i="1"/>
  <c r="N2756" i="1"/>
  <c r="K2756" i="1"/>
  <c r="J2756" i="1"/>
  <c r="F2756" i="1"/>
  <c r="E2756" i="1"/>
  <c r="C2756" i="1"/>
  <c r="N2755" i="1"/>
  <c r="K2755" i="1"/>
  <c r="J2755" i="1"/>
  <c r="F2755" i="1"/>
  <c r="E2755" i="1"/>
  <c r="C2755" i="1"/>
  <c r="N2754" i="1"/>
  <c r="K2754" i="1"/>
  <c r="J2754" i="1"/>
  <c r="F2754" i="1"/>
  <c r="E2754" i="1"/>
  <c r="C2754" i="1"/>
  <c r="N2753" i="1"/>
  <c r="K2753" i="1"/>
  <c r="J2753" i="1"/>
  <c r="F2753" i="1"/>
  <c r="E2753" i="1"/>
  <c r="C2753" i="1"/>
  <c r="N2752" i="1"/>
  <c r="K2752" i="1"/>
  <c r="J2752" i="1"/>
  <c r="F2752" i="1"/>
  <c r="E2752" i="1"/>
  <c r="C2752" i="1"/>
  <c r="N2751" i="1"/>
  <c r="K2751" i="1"/>
  <c r="J2751" i="1"/>
  <c r="F2751" i="1"/>
  <c r="E2751" i="1"/>
  <c r="C2751" i="1"/>
  <c r="N2750" i="1"/>
  <c r="K2750" i="1"/>
  <c r="J2750" i="1"/>
  <c r="F2750" i="1"/>
  <c r="E2750" i="1"/>
  <c r="C2750" i="1"/>
  <c r="N2749" i="1"/>
  <c r="K2749" i="1"/>
  <c r="J2749" i="1"/>
  <c r="F2749" i="1"/>
  <c r="E2749" i="1"/>
  <c r="C2749" i="1"/>
  <c r="N2748" i="1"/>
  <c r="K2748" i="1"/>
  <c r="J2748" i="1"/>
  <c r="F2748" i="1"/>
  <c r="E2748" i="1"/>
  <c r="C2748" i="1"/>
  <c r="N2747" i="1"/>
  <c r="K2747" i="1"/>
  <c r="J2747" i="1"/>
  <c r="F2747" i="1"/>
  <c r="E2747" i="1"/>
  <c r="C2747" i="1"/>
  <c r="N2746" i="1"/>
  <c r="K2746" i="1"/>
  <c r="J2746" i="1"/>
  <c r="F2746" i="1"/>
  <c r="E2746" i="1"/>
  <c r="C2746" i="1"/>
  <c r="N2745" i="1"/>
  <c r="K2745" i="1"/>
  <c r="J2745" i="1"/>
  <c r="F2745" i="1"/>
  <c r="E2745" i="1"/>
  <c r="C2745" i="1"/>
  <c r="N2744" i="1"/>
  <c r="K2744" i="1"/>
  <c r="J2744" i="1"/>
  <c r="F2744" i="1"/>
  <c r="E2744" i="1"/>
  <c r="C2744" i="1"/>
  <c r="N2743" i="1"/>
  <c r="K2743" i="1"/>
  <c r="J2743" i="1"/>
  <c r="F2743" i="1"/>
  <c r="E2743" i="1"/>
  <c r="C2743" i="1"/>
  <c r="N2742" i="1"/>
  <c r="K2742" i="1"/>
  <c r="J2742" i="1"/>
  <c r="F2742" i="1"/>
  <c r="E2742" i="1"/>
  <c r="C2742" i="1"/>
  <c r="N2741" i="1"/>
  <c r="K2741" i="1"/>
  <c r="J2741" i="1"/>
  <c r="F2741" i="1"/>
  <c r="E2741" i="1"/>
  <c r="C2741" i="1"/>
  <c r="N2740" i="1"/>
  <c r="K2740" i="1"/>
  <c r="J2740" i="1"/>
  <c r="F2740" i="1"/>
  <c r="E2740" i="1"/>
  <c r="C2740" i="1"/>
  <c r="N2739" i="1"/>
  <c r="K2739" i="1"/>
  <c r="J2739" i="1"/>
  <c r="F2739" i="1"/>
  <c r="E2739" i="1"/>
  <c r="C2739" i="1"/>
  <c r="N2738" i="1"/>
  <c r="K2738" i="1"/>
  <c r="J2738" i="1"/>
  <c r="F2738" i="1"/>
  <c r="E2738" i="1"/>
  <c r="C2738" i="1"/>
  <c r="N2737" i="1"/>
  <c r="K2737" i="1"/>
  <c r="J2737" i="1"/>
  <c r="F2737" i="1"/>
  <c r="E2737" i="1"/>
  <c r="C2737" i="1"/>
  <c r="N2736" i="1"/>
  <c r="K2736" i="1"/>
  <c r="J2736" i="1"/>
  <c r="F2736" i="1"/>
  <c r="E2736" i="1"/>
  <c r="C2736" i="1"/>
  <c r="N2735" i="1"/>
  <c r="K2735" i="1"/>
  <c r="J2735" i="1"/>
  <c r="F2735" i="1"/>
  <c r="E2735" i="1"/>
  <c r="C2735" i="1"/>
  <c r="N2734" i="1"/>
  <c r="K2734" i="1"/>
  <c r="J2734" i="1"/>
  <c r="F2734" i="1"/>
  <c r="E2734" i="1"/>
  <c r="C2734" i="1"/>
  <c r="N2733" i="1"/>
  <c r="K2733" i="1"/>
  <c r="J2733" i="1"/>
  <c r="F2733" i="1"/>
  <c r="E2733" i="1"/>
  <c r="C2733" i="1"/>
  <c r="N2732" i="1"/>
  <c r="K2732" i="1"/>
  <c r="J2732" i="1"/>
  <c r="F2732" i="1"/>
  <c r="E2732" i="1"/>
  <c r="C2732" i="1"/>
  <c r="N2731" i="1"/>
  <c r="K2731" i="1"/>
  <c r="J2731" i="1"/>
  <c r="F2731" i="1"/>
  <c r="E2731" i="1"/>
  <c r="C2731" i="1"/>
  <c r="N2730" i="1"/>
  <c r="K2730" i="1"/>
  <c r="J2730" i="1"/>
  <c r="F2730" i="1"/>
  <c r="E2730" i="1"/>
  <c r="C2730" i="1"/>
  <c r="N2729" i="1"/>
  <c r="K2729" i="1"/>
  <c r="J2729" i="1"/>
  <c r="F2729" i="1"/>
  <c r="E2729" i="1"/>
  <c r="C2729" i="1"/>
  <c r="N2728" i="1"/>
  <c r="K2728" i="1"/>
  <c r="J2728" i="1"/>
  <c r="F2728" i="1"/>
  <c r="E2728" i="1"/>
  <c r="C2728" i="1"/>
  <c r="N2727" i="1"/>
  <c r="K2727" i="1"/>
  <c r="J2727" i="1"/>
  <c r="F2727" i="1"/>
  <c r="E2727" i="1"/>
  <c r="G2727" i="1" s="1"/>
  <c r="C2727" i="1"/>
  <c r="N2726" i="1"/>
  <c r="K2726" i="1"/>
  <c r="J2726" i="1"/>
  <c r="F2726" i="1"/>
  <c r="E2726" i="1"/>
  <c r="G2726" i="1" s="1"/>
  <c r="C2726" i="1"/>
  <c r="N2725" i="1"/>
  <c r="K2725" i="1"/>
  <c r="J2725" i="1"/>
  <c r="F2725" i="1"/>
  <c r="E2725" i="1"/>
  <c r="G2725" i="1" s="1"/>
  <c r="C2725" i="1"/>
  <c r="N2724" i="1"/>
  <c r="K2724" i="1"/>
  <c r="J2724" i="1"/>
  <c r="F2724" i="1"/>
  <c r="E2724" i="1"/>
  <c r="G2724" i="1" s="1"/>
  <c r="C2724" i="1"/>
  <c r="N2723" i="1"/>
  <c r="K2723" i="1"/>
  <c r="J2723" i="1"/>
  <c r="F2723" i="1"/>
  <c r="E2723" i="1"/>
  <c r="G2723" i="1" s="1"/>
  <c r="C2723" i="1"/>
  <c r="N2722" i="1"/>
  <c r="K2722" i="1"/>
  <c r="J2722" i="1"/>
  <c r="F2722" i="1"/>
  <c r="E2722" i="1"/>
  <c r="G2722" i="1" s="1"/>
  <c r="C2722" i="1"/>
  <c r="N2721" i="1"/>
  <c r="K2721" i="1"/>
  <c r="J2721" i="1"/>
  <c r="F2721" i="1"/>
  <c r="E2721" i="1"/>
  <c r="C2721" i="1"/>
  <c r="N2720" i="1"/>
  <c r="K2720" i="1"/>
  <c r="J2720" i="1"/>
  <c r="F2720" i="1"/>
  <c r="E2720" i="1"/>
  <c r="G2720" i="1" s="1"/>
  <c r="C2720" i="1"/>
  <c r="N2719" i="1"/>
  <c r="K2719" i="1"/>
  <c r="J2719" i="1"/>
  <c r="F2719" i="1"/>
  <c r="E2719" i="1"/>
  <c r="G2719" i="1" s="1"/>
  <c r="C2719" i="1"/>
  <c r="N2718" i="1"/>
  <c r="K2718" i="1"/>
  <c r="J2718" i="1"/>
  <c r="F2718" i="1"/>
  <c r="E2718" i="1"/>
  <c r="G2718" i="1" s="1"/>
  <c r="C2718" i="1"/>
  <c r="N2717" i="1"/>
  <c r="K2717" i="1"/>
  <c r="J2717" i="1"/>
  <c r="F2717" i="1"/>
  <c r="E2717" i="1"/>
  <c r="C2717" i="1"/>
  <c r="N2716" i="1"/>
  <c r="K2716" i="1"/>
  <c r="J2716" i="1"/>
  <c r="F2716" i="1"/>
  <c r="E2716" i="1"/>
  <c r="G2716" i="1" s="1"/>
  <c r="C2716" i="1"/>
  <c r="N2715" i="1"/>
  <c r="K2715" i="1"/>
  <c r="J2715" i="1"/>
  <c r="F2715" i="1"/>
  <c r="E2715" i="1"/>
  <c r="G2715" i="1" s="1"/>
  <c r="C2715" i="1"/>
  <c r="N2714" i="1"/>
  <c r="K2714" i="1"/>
  <c r="J2714" i="1"/>
  <c r="F2714" i="1"/>
  <c r="E2714" i="1"/>
  <c r="G2714" i="1" s="1"/>
  <c r="C2714" i="1"/>
  <c r="N2713" i="1"/>
  <c r="K2713" i="1"/>
  <c r="J2713" i="1"/>
  <c r="F2713" i="1"/>
  <c r="E2713" i="1"/>
  <c r="C2713" i="1"/>
  <c r="N2712" i="1"/>
  <c r="K2712" i="1"/>
  <c r="J2712" i="1"/>
  <c r="F2712" i="1"/>
  <c r="E2712" i="1"/>
  <c r="G2712" i="1" s="1"/>
  <c r="C2712" i="1"/>
  <c r="N2711" i="1"/>
  <c r="K2711" i="1"/>
  <c r="J2711" i="1"/>
  <c r="F2711" i="1"/>
  <c r="E2711" i="1"/>
  <c r="G2711" i="1" s="1"/>
  <c r="C2711" i="1"/>
  <c r="N2710" i="1"/>
  <c r="K2710" i="1"/>
  <c r="J2710" i="1"/>
  <c r="F2710" i="1"/>
  <c r="E2710" i="1"/>
  <c r="G2710" i="1" s="1"/>
  <c r="C2710" i="1"/>
  <c r="N2709" i="1"/>
  <c r="K2709" i="1"/>
  <c r="J2709" i="1"/>
  <c r="F2709" i="1"/>
  <c r="E2709" i="1"/>
  <c r="G2709" i="1" s="1"/>
  <c r="C2709" i="1"/>
  <c r="N2708" i="1"/>
  <c r="K2708" i="1"/>
  <c r="J2708" i="1"/>
  <c r="F2708" i="1"/>
  <c r="E2708" i="1"/>
  <c r="G2708" i="1" s="1"/>
  <c r="C2708" i="1"/>
  <c r="N2707" i="1"/>
  <c r="K2707" i="1"/>
  <c r="J2707" i="1"/>
  <c r="F2707" i="1"/>
  <c r="E2707" i="1"/>
  <c r="G2707" i="1" s="1"/>
  <c r="C2707" i="1"/>
  <c r="N2706" i="1"/>
  <c r="K2706" i="1"/>
  <c r="J2706" i="1"/>
  <c r="F2706" i="1"/>
  <c r="E2706" i="1"/>
  <c r="G2706" i="1" s="1"/>
  <c r="C2706" i="1"/>
  <c r="N2705" i="1"/>
  <c r="K2705" i="1"/>
  <c r="J2705" i="1"/>
  <c r="F2705" i="1"/>
  <c r="E2705" i="1"/>
  <c r="C2705" i="1"/>
  <c r="N2704" i="1"/>
  <c r="K2704" i="1"/>
  <c r="J2704" i="1"/>
  <c r="F2704" i="1"/>
  <c r="E2704" i="1"/>
  <c r="G2704" i="1" s="1"/>
  <c r="C2704" i="1"/>
  <c r="N2703" i="1"/>
  <c r="K2703" i="1"/>
  <c r="J2703" i="1"/>
  <c r="F2703" i="1"/>
  <c r="E2703" i="1"/>
  <c r="G2703" i="1" s="1"/>
  <c r="C2703" i="1"/>
  <c r="N2702" i="1"/>
  <c r="K2702" i="1"/>
  <c r="J2702" i="1"/>
  <c r="F2702" i="1"/>
  <c r="E2702" i="1"/>
  <c r="G2702" i="1" s="1"/>
  <c r="C2702" i="1"/>
  <c r="N2701" i="1"/>
  <c r="K2701" i="1"/>
  <c r="J2701" i="1"/>
  <c r="F2701" i="1"/>
  <c r="E2701" i="1"/>
  <c r="C2701" i="1"/>
  <c r="N2700" i="1"/>
  <c r="K2700" i="1"/>
  <c r="J2700" i="1"/>
  <c r="F2700" i="1"/>
  <c r="E2700" i="1"/>
  <c r="G2700" i="1" s="1"/>
  <c r="C2700" i="1"/>
  <c r="N2699" i="1"/>
  <c r="K2699" i="1"/>
  <c r="J2699" i="1"/>
  <c r="F2699" i="1"/>
  <c r="E2699" i="1"/>
  <c r="G2699" i="1" s="1"/>
  <c r="C2699" i="1"/>
  <c r="N2698" i="1"/>
  <c r="K2698" i="1"/>
  <c r="J2698" i="1"/>
  <c r="F2698" i="1"/>
  <c r="E2698" i="1"/>
  <c r="G2698" i="1" s="1"/>
  <c r="C2698" i="1"/>
  <c r="N2697" i="1"/>
  <c r="K2697" i="1"/>
  <c r="J2697" i="1"/>
  <c r="F2697" i="1"/>
  <c r="E2697" i="1"/>
  <c r="C2697" i="1"/>
  <c r="N2696" i="1"/>
  <c r="K2696" i="1"/>
  <c r="J2696" i="1"/>
  <c r="F2696" i="1"/>
  <c r="E2696" i="1"/>
  <c r="G2696" i="1" s="1"/>
  <c r="C2696" i="1"/>
  <c r="N2695" i="1"/>
  <c r="K2695" i="1"/>
  <c r="J2695" i="1"/>
  <c r="F2695" i="1"/>
  <c r="E2695" i="1"/>
  <c r="G2695" i="1" s="1"/>
  <c r="C2695" i="1"/>
  <c r="N2694" i="1"/>
  <c r="K2694" i="1"/>
  <c r="J2694" i="1"/>
  <c r="F2694" i="1"/>
  <c r="E2694" i="1"/>
  <c r="G2694" i="1" s="1"/>
  <c r="C2694" i="1"/>
  <c r="N2693" i="1"/>
  <c r="K2693" i="1"/>
  <c r="J2693" i="1"/>
  <c r="F2693" i="1"/>
  <c r="E2693" i="1"/>
  <c r="G2693" i="1" s="1"/>
  <c r="C2693" i="1"/>
  <c r="N2692" i="1"/>
  <c r="K2692" i="1"/>
  <c r="J2692" i="1"/>
  <c r="F2692" i="1"/>
  <c r="E2692" i="1"/>
  <c r="G2692" i="1" s="1"/>
  <c r="C2692" i="1"/>
  <c r="N2691" i="1"/>
  <c r="K2691" i="1"/>
  <c r="J2691" i="1"/>
  <c r="F2691" i="1"/>
  <c r="E2691" i="1"/>
  <c r="G2691" i="1" s="1"/>
  <c r="C2691" i="1"/>
  <c r="N2690" i="1"/>
  <c r="K2690" i="1"/>
  <c r="J2690" i="1"/>
  <c r="F2690" i="1"/>
  <c r="E2690" i="1"/>
  <c r="G2690" i="1" s="1"/>
  <c r="C2690" i="1"/>
  <c r="N2689" i="1"/>
  <c r="K2689" i="1"/>
  <c r="J2689" i="1"/>
  <c r="F2689" i="1"/>
  <c r="E2689" i="1"/>
  <c r="C2689" i="1"/>
  <c r="N2688" i="1"/>
  <c r="K2688" i="1"/>
  <c r="J2688" i="1"/>
  <c r="F2688" i="1"/>
  <c r="E2688" i="1"/>
  <c r="G2688" i="1" s="1"/>
  <c r="C2688" i="1"/>
  <c r="N2687" i="1"/>
  <c r="K2687" i="1"/>
  <c r="J2687" i="1"/>
  <c r="F2687" i="1"/>
  <c r="E2687" i="1"/>
  <c r="G2687" i="1" s="1"/>
  <c r="C2687" i="1"/>
  <c r="N2686" i="1"/>
  <c r="K2686" i="1"/>
  <c r="J2686" i="1"/>
  <c r="F2686" i="1"/>
  <c r="E2686" i="1"/>
  <c r="G2686" i="1" s="1"/>
  <c r="C2686" i="1"/>
  <c r="N2685" i="1"/>
  <c r="K2685" i="1"/>
  <c r="J2685" i="1"/>
  <c r="F2685" i="1"/>
  <c r="E2685" i="1"/>
  <c r="C2685" i="1"/>
  <c r="N2684" i="1"/>
  <c r="K2684" i="1"/>
  <c r="J2684" i="1"/>
  <c r="F2684" i="1"/>
  <c r="E2684" i="1"/>
  <c r="G2684" i="1" s="1"/>
  <c r="C2684" i="1"/>
  <c r="N2683" i="1"/>
  <c r="K2683" i="1"/>
  <c r="J2683" i="1"/>
  <c r="F2683" i="1"/>
  <c r="E2683" i="1"/>
  <c r="G2683" i="1" s="1"/>
  <c r="C2683" i="1"/>
  <c r="N2682" i="1"/>
  <c r="K2682" i="1"/>
  <c r="J2682" i="1"/>
  <c r="F2682" i="1"/>
  <c r="E2682" i="1"/>
  <c r="G2682" i="1" s="1"/>
  <c r="C2682" i="1"/>
  <c r="N2681" i="1"/>
  <c r="K2681" i="1"/>
  <c r="J2681" i="1"/>
  <c r="F2681" i="1"/>
  <c r="E2681" i="1"/>
  <c r="C2681" i="1"/>
  <c r="N2680" i="1"/>
  <c r="K2680" i="1"/>
  <c r="J2680" i="1"/>
  <c r="F2680" i="1"/>
  <c r="E2680" i="1"/>
  <c r="G2680" i="1" s="1"/>
  <c r="C2680" i="1"/>
  <c r="N2679" i="1"/>
  <c r="K2679" i="1"/>
  <c r="J2679" i="1"/>
  <c r="F2679" i="1"/>
  <c r="E2679" i="1"/>
  <c r="G2679" i="1" s="1"/>
  <c r="C2679" i="1"/>
  <c r="N2678" i="1"/>
  <c r="K2678" i="1"/>
  <c r="J2678" i="1"/>
  <c r="F2678" i="1"/>
  <c r="E2678" i="1"/>
  <c r="G2678" i="1" s="1"/>
  <c r="C2678" i="1"/>
  <c r="N2677" i="1"/>
  <c r="K2677" i="1"/>
  <c r="J2677" i="1"/>
  <c r="F2677" i="1"/>
  <c r="E2677" i="1"/>
  <c r="G2677" i="1" s="1"/>
  <c r="C2677" i="1"/>
  <c r="N2676" i="1"/>
  <c r="K2676" i="1"/>
  <c r="J2676" i="1"/>
  <c r="F2676" i="1"/>
  <c r="E2676" i="1"/>
  <c r="G2676" i="1" s="1"/>
  <c r="C2676" i="1"/>
  <c r="N2675" i="1"/>
  <c r="K2675" i="1"/>
  <c r="J2675" i="1"/>
  <c r="F2675" i="1"/>
  <c r="E2675" i="1"/>
  <c r="G2675" i="1" s="1"/>
  <c r="C2675" i="1"/>
  <c r="N2674" i="1"/>
  <c r="K2674" i="1"/>
  <c r="J2674" i="1"/>
  <c r="F2674" i="1"/>
  <c r="E2674" i="1"/>
  <c r="G2674" i="1" s="1"/>
  <c r="C2674" i="1"/>
  <c r="N2673" i="1"/>
  <c r="K2673" i="1"/>
  <c r="J2673" i="1"/>
  <c r="F2673" i="1"/>
  <c r="E2673" i="1"/>
  <c r="C2673" i="1"/>
  <c r="N2672" i="1"/>
  <c r="K2672" i="1"/>
  <c r="J2672" i="1"/>
  <c r="F2672" i="1"/>
  <c r="E2672" i="1"/>
  <c r="G2672" i="1" s="1"/>
  <c r="C2672" i="1"/>
  <c r="N2671" i="1"/>
  <c r="K2671" i="1"/>
  <c r="J2671" i="1"/>
  <c r="F2671" i="1"/>
  <c r="E2671" i="1"/>
  <c r="G2671" i="1" s="1"/>
  <c r="C2671" i="1"/>
  <c r="N2670" i="1"/>
  <c r="K2670" i="1"/>
  <c r="J2670" i="1"/>
  <c r="F2670" i="1"/>
  <c r="E2670" i="1"/>
  <c r="G2670" i="1" s="1"/>
  <c r="C2670" i="1"/>
  <c r="N2669" i="1"/>
  <c r="K2669" i="1"/>
  <c r="J2669" i="1"/>
  <c r="F2669" i="1"/>
  <c r="E2669" i="1"/>
  <c r="C2669" i="1"/>
  <c r="N2668" i="1"/>
  <c r="K2668" i="1"/>
  <c r="J2668" i="1"/>
  <c r="F2668" i="1"/>
  <c r="E2668" i="1"/>
  <c r="G2668" i="1" s="1"/>
  <c r="C2668" i="1"/>
  <c r="N2667" i="1"/>
  <c r="K2667" i="1"/>
  <c r="J2667" i="1"/>
  <c r="F2667" i="1"/>
  <c r="E2667" i="1"/>
  <c r="G2667" i="1" s="1"/>
  <c r="C2667" i="1"/>
  <c r="N2666" i="1"/>
  <c r="K2666" i="1"/>
  <c r="J2666" i="1"/>
  <c r="F2666" i="1"/>
  <c r="E2666" i="1"/>
  <c r="G2666" i="1" s="1"/>
  <c r="C2666" i="1"/>
  <c r="N2665" i="1"/>
  <c r="K2665" i="1"/>
  <c r="J2665" i="1"/>
  <c r="F2665" i="1"/>
  <c r="E2665" i="1"/>
  <c r="C2665" i="1"/>
  <c r="N2664" i="1"/>
  <c r="K2664" i="1"/>
  <c r="J2664" i="1"/>
  <c r="F2664" i="1"/>
  <c r="E2664" i="1"/>
  <c r="G2664" i="1" s="1"/>
  <c r="C2664" i="1"/>
  <c r="N2663" i="1"/>
  <c r="K2663" i="1"/>
  <c r="J2663" i="1"/>
  <c r="F2663" i="1"/>
  <c r="E2663" i="1"/>
  <c r="G2663" i="1" s="1"/>
  <c r="C2663" i="1"/>
  <c r="N2662" i="1"/>
  <c r="K2662" i="1"/>
  <c r="J2662" i="1"/>
  <c r="F2662" i="1"/>
  <c r="E2662" i="1"/>
  <c r="G2662" i="1" s="1"/>
  <c r="C2662" i="1"/>
  <c r="N2661" i="1"/>
  <c r="K2661" i="1"/>
  <c r="J2661" i="1"/>
  <c r="F2661" i="1"/>
  <c r="E2661" i="1"/>
  <c r="G2661" i="1" s="1"/>
  <c r="C2661" i="1"/>
  <c r="N2660" i="1"/>
  <c r="K2660" i="1"/>
  <c r="J2660" i="1"/>
  <c r="F2660" i="1"/>
  <c r="E2660" i="1"/>
  <c r="G2660" i="1" s="1"/>
  <c r="C2660" i="1"/>
  <c r="N2659" i="1"/>
  <c r="K2659" i="1"/>
  <c r="J2659" i="1"/>
  <c r="F2659" i="1"/>
  <c r="E2659" i="1"/>
  <c r="G2659" i="1" s="1"/>
  <c r="C2659" i="1"/>
  <c r="N2658" i="1"/>
  <c r="K2658" i="1"/>
  <c r="J2658" i="1"/>
  <c r="F2658" i="1"/>
  <c r="E2658" i="1"/>
  <c r="G2658" i="1" s="1"/>
  <c r="C2658" i="1"/>
  <c r="N2657" i="1"/>
  <c r="K2657" i="1"/>
  <c r="J2657" i="1"/>
  <c r="F2657" i="1"/>
  <c r="E2657" i="1"/>
  <c r="C2657" i="1"/>
  <c r="N2656" i="1"/>
  <c r="K2656" i="1"/>
  <c r="J2656" i="1"/>
  <c r="F2656" i="1"/>
  <c r="E2656" i="1"/>
  <c r="G2656" i="1" s="1"/>
  <c r="C2656" i="1"/>
  <c r="N2655" i="1"/>
  <c r="K2655" i="1"/>
  <c r="J2655" i="1"/>
  <c r="F2655" i="1"/>
  <c r="E2655" i="1"/>
  <c r="G2655" i="1" s="1"/>
  <c r="C2655" i="1"/>
  <c r="N2654" i="1"/>
  <c r="K2654" i="1"/>
  <c r="J2654" i="1"/>
  <c r="F2654" i="1"/>
  <c r="E2654" i="1"/>
  <c r="G2654" i="1" s="1"/>
  <c r="C2654" i="1"/>
  <c r="N2653" i="1"/>
  <c r="K2653" i="1"/>
  <c r="J2653" i="1"/>
  <c r="F2653" i="1"/>
  <c r="E2653" i="1"/>
  <c r="C2653" i="1"/>
  <c r="N2652" i="1"/>
  <c r="K2652" i="1"/>
  <c r="J2652" i="1"/>
  <c r="F2652" i="1"/>
  <c r="E2652" i="1"/>
  <c r="G2652" i="1" s="1"/>
  <c r="C2652" i="1"/>
  <c r="N2651" i="1"/>
  <c r="K2651" i="1"/>
  <c r="J2651" i="1"/>
  <c r="F2651" i="1"/>
  <c r="E2651" i="1"/>
  <c r="G2651" i="1" s="1"/>
  <c r="C2651" i="1"/>
  <c r="N2650" i="1"/>
  <c r="K2650" i="1"/>
  <c r="J2650" i="1"/>
  <c r="F2650" i="1"/>
  <c r="E2650" i="1"/>
  <c r="G2650" i="1" s="1"/>
  <c r="C2650" i="1"/>
  <c r="N2649" i="1"/>
  <c r="K2649" i="1"/>
  <c r="J2649" i="1"/>
  <c r="F2649" i="1"/>
  <c r="E2649" i="1"/>
  <c r="C2649" i="1"/>
  <c r="N2648" i="1"/>
  <c r="K2648" i="1"/>
  <c r="J2648" i="1"/>
  <c r="F2648" i="1"/>
  <c r="E2648" i="1"/>
  <c r="G2648" i="1" s="1"/>
  <c r="C2648" i="1"/>
  <c r="N2647" i="1"/>
  <c r="K2647" i="1"/>
  <c r="J2647" i="1"/>
  <c r="F2647" i="1"/>
  <c r="E2647" i="1"/>
  <c r="G2647" i="1" s="1"/>
  <c r="C2647" i="1"/>
  <c r="N2646" i="1"/>
  <c r="K2646" i="1"/>
  <c r="J2646" i="1"/>
  <c r="F2646" i="1"/>
  <c r="E2646" i="1"/>
  <c r="G2646" i="1" s="1"/>
  <c r="C2646" i="1"/>
  <c r="N2645" i="1"/>
  <c r="K2645" i="1"/>
  <c r="J2645" i="1"/>
  <c r="F2645" i="1"/>
  <c r="E2645" i="1"/>
  <c r="G2645" i="1" s="1"/>
  <c r="C2645" i="1"/>
  <c r="N2644" i="1"/>
  <c r="K2644" i="1"/>
  <c r="J2644" i="1"/>
  <c r="F2644" i="1"/>
  <c r="E2644" i="1"/>
  <c r="G2644" i="1" s="1"/>
  <c r="C2644" i="1"/>
  <c r="N2643" i="1"/>
  <c r="K2643" i="1"/>
  <c r="J2643" i="1"/>
  <c r="F2643" i="1"/>
  <c r="E2643" i="1"/>
  <c r="G2643" i="1" s="1"/>
  <c r="C2643" i="1"/>
  <c r="N2642" i="1"/>
  <c r="K2642" i="1"/>
  <c r="J2642" i="1"/>
  <c r="F2642" i="1"/>
  <c r="E2642" i="1"/>
  <c r="G2642" i="1" s="1"/>
  <c r="C2642" i="1"/>
  <c r="N2641" i="1"/>
  <c r="K2641" i="1"/>
  <c r="J2641" i="1"/>
  <c r="F2641" i="1"/>
  <c r="E2641" i="1"/>
  <c r="C2641" i="1"/>
  <c r="N2640" i="1"/>
  <c r="K2640" i="1"/>
  <c r="J2640" i="1"/>
  <c r="F2640" i="1"/>
  <c r="E2640" i="1"/>
  <c r="G2640" i="1" s="1"/>
  <c r="C2640" i="1"/>
  <c r="N2639" i="1"/>
  <c r="K2639" i="1"/>
  <c r="J2639" i="1"/>
  <c r="F2639" i="1"/>
  <c r="E2639" i="1"/>
  <c r="G2639" i="1" s="1"/>
  <c r="C2639" i="1"/>
  <c r="N2638" i="1"/>
  <c r="K2638" i="1"/>
  <c r="J2638" i="1"/>
  <c r="F2638" i="1"/>
  <c r="E2638" i="1"/>
  <c r="G2638" i="1" s="1"/>
  <c r="C2638" i="1"/>
  <c r="N2637" i="1"/>
  <c r="K2637" i="1"/>
  <c r="J2637" i="1"/>
  <c r="F2637" i="1"/>
  <c r="E2637" i="1"/>
  <c r="C2637" i="1"/>
  <c r="N2636" i="1"/>
  <c r="K2636" i="1"/>
  <c r="J2636" i="1"/>
  <c r="F2636" i="1"/>
  <c r="E2636" i="1"/>
  <c r="G2636" i="1" s="1"/>
  <c r="C2636" i="1"/>
  <c r="N2635" i="1"/>
  <c r="K2635" i="1"/>
  <c r="J2635" i="1"/>
  <c r="F2635" i="1"/>
  <c r="E2635" i="1"/>
  <c r="G2635" i="1" s="1"/>
  <c r="C2635" i="1"/>
  <c r="N2634" i="1"/>
  <c r="K2634" i="1"/>
  <c r="J2634" i="1"/>
  <c r="F2634" i="1"/>
  <c r="E2634" i="1"/>
  <c r="G2634" i="1" s="1"/>
  <c r="C2634" i="1"/>
  <c r="N2633" i="1"/>
  <c r="K2633" i="1"/>
  <c r="J2633" i="1"/>
  <c r="F2633" i="1"/>
  <c r="E2633" i="1"/>
  <c r="C2633" i="1"/>
  <c r="N2632" i="1"/>
  <c r="K2632" i="1"/>
  <c r="J2632" i="1"/>
  <c r="F2632" i="1"/>
  <c r="E2632" i="1"/>
  <c r="G2632" i="1" s="1"/>
  <c r="C2632" i="1"/>
  <c r="N2631" i="1"/>
  <c r="K2631" i="1"/>
  <c r="J2631" i="1"/>
  <c r="F2631" i="1"/>
  <c r="E2631" i="1"/>
  <c r="G2631" i="1" s="1"/>
  <c r="C2631" i="1"/>
  <c r="N2630" i="1"/>
  <c r="K2630" i="1"/>
  <c r="J2630" i="1"/>
  <c r="F2630" i="1"/>
  <c r="E2630" i="1"/>
  <c r="G2630" i="1" s="1"/>
  <c r="C2630" i="1"/>
  <c r="N2629" i="1"/>
  <c r="K2629" i="1"/>
  <c r="J2629" i="1"/>
  <c r="F2629" i="1"/>
  <c r="E2629" i="1"/>
  <c r="G2629" i="1" s="1"/>
  <c r="C2629" i="1"/>
  <c r="N2628" i="1"/>
  <c r="K2628" i="1"/>
  <c r="J2628" i="1"/>
  <c r="F2628" i="1"/>
  <c r="E2628" i="1"/>
  <c r="G2628" i="1" s="1"/>
  <c r="C2628" i="1"/>
  <c r="N2627" i="1"/>
  <c r="K2627" i="1"/>
  <c r="J2627" i="1"/>
  <c r="F2627" i="1"/>
  <c r="E2627" i="1"/>
  <c r="G2627" i="1" s="1"/>
  <c r="C2627" i="1"/>
  <c r="N2626" i="1"/>
  <c r="K2626" i="1"/>
  <c r="J2626" i="1"/>
  <c r="F2626" i="1"/>
  <c r="E2626" i="1"/>
  <c r="G2626" i="1" s="1"/>
  <c r="C2626" i="1"/>
  <c r="N2625" i="1"/>
  <c r="K2625" i="1"/>
  <c r="J2625" i="1"/>
  <c r="F2625" i="1"/>
  <c r="E2625" i="1"/>
  <c r="C2625" i="1"/>
  <c r="N2624" i="1"/>
  <c r="K2624" i="1"/>
  <c r="J2624" i="1"/>
  <c r="F2624" i="1"/>
  <c r="E2624" i="1"/>
  <c r="G2624" i="1" s="1"/>
  <c r="C2624" i="1"/>
  <c r="N2623" i="1"/>
  <c r="K2623" i="1"/>
  <c r="J2623" i="1"/>
  <c r="F2623" i="1"/>
  <c r="E2623" i="1"/>
  <c r="G2623" i="1" s="1"/>
  <c r="C2623" i="1"/>
  <c r="N2622" i="1"/>
  <c r="K2622" i="1"/>
  <c r="J2622" i="1"/>
  <c r="F2622" i="1"/>
  <c r="E2622" i="1"/>
  <c r="G2622" i="1" s="1"/>
  <c r="C2622" i="1"/>
  <c r="N2621" i="1"/>
  <c r="K2621" i="1"/>
  <c r="J2621" i="1"/>
  <c r="F2621" i="1"/>
  <c r="E2621" i="1"/>
  <c r="C2621" i="1"/>
  <c r="N2620" i="1"/>
  <c r="K2620" i="1"/>
  <c r="J2620" i="1"/>
  <c r="F2620" i="1"/>
  <c r="E2620" i="1"/>
  <c r="G2620" i="1" s="1"/>
  <c r="C2620" i="1"/>
  <c r="N2619" i="1"/>
  <c r="K2619" i="1"/>
  <c r="J2619" i="1"/>
  <c r="F2619" i="1"/>
  <c r="E2619" i="1"/>
  <c r="G2619" i="1" s="1"/>
  <c r="C2619" i="1"/>
  <c r="N2618" i="1"/>
  <c r="K2618" i="1"/>
  <c r="J2618" i="1"/>
  <c r="F2618" i="1"/>
  <c r="E2618" i="1"/>
  <c r="G2618" i="1" s="1"/>
  <c r="C2618" i="1"/>
  <c r="N2617" i="1"/>
  <c r="K2617" i="1"/>
  <c r="J2617" i="1"/>
  <c r="F2617" i="1"/>
  <c r="E2617" i="1"/>
  <c r="C2617" i="1"/>
  <c r="N2616" i="1"/>
  <c r="K2616" i="1"/>
  <c r="J2616" i="1"/>
  <c r="F2616" i="1"/>
  <c r="E2616" i="1"/>
  <c r="G2616" i="1" s="1"/>
  <c r="C2616" i="1"/>
  <c r="N2615" i="1"/>
  <c r="K2615" i="1"/>
  <c r="J2615" i="1"/>
  <c r="F2615" i="1"/>
  <c r="E2615" i="1"/>
  <c r="G2615" i="1" s="1"/>
  <c r="C2615" i="1"/>
  <c r="N2614" i="1"/>
  <c r="K2614" i="1"/>
  <c r="J2614" i="1"/>
  <c r="F2614" i="1"/>
  <c r="E2614" i="1"/>
  <c r="G2614" i="1" s="1"/>
  <c r="C2614" i="1"/>
  <c r="N2613" i="1"/>
  <c r="K2613" i="1"/>
  <c r="J2613" i="1"/>
  <c r="F2613" i="1"/>
  <c r="E2613" i="1"/>
  <c r="G2613" i="1" s="1"/>
  <c r="C2613" i="1"/>
  <c r="N2612" i="1"/>
  <c r="K2612" i="1"/>
  <c r="J2612" i="1"/>
  <c r="F2612" i="1"/>
  <c r="E2612" i="1"/>
  <c r="G2612" i="1" s="1"/>
  <c r="C2612" i="1"/>
  <c r="N2611" i="1"/>
  <c r="K2611" i="1"/>
  <c r="J2611" i="1"/>
  <c r="F2611" i="1"/>
  <c r="E2611" i="1"/>
  <c r="G2611" i="1" s="1"/>
  <c r="C2611" i="1"/>
  <c r="N2610" i="1"/>
  <c r="K2610" i="1"/>
  <c r="J2610" i="1"/>
  <c r="F2610" i="1"/>
  <c r="E2610" i="1"/>
  <c r="G2610" i="1" s="1"/>
  <c r="C2610" i="1"/>
  <c r="N2609" i="1"/>
  <c r="K2609" i="1"/>
  <c r="J2609" i="1"/>
  <c r="F2609" i="1"/>
  <c r="E2609" i="1"/>
  <c r="C2609" i="1"/>
  <c r="N2608" i="1"/>
  <c r="K2608" i="1"/>
  <c r="J2608" i="1"/>
  <c r="F2608" i="1"/>
  <c r="E2608" i="1"/>
  <c r="G2608" i="1" s="1"/>
  <c r="C2608" i="1"/>
  <c r="N2607" i="1"/>
  <c r="K2607" i="1"/>
  <c r="J2607" i="1"/>
  <c r="F2607" i="1"/>
  <c r="E2607" i="1"/>
  <c r="G2607" i="1" s="1"/>
  <c r="C2607" i="1"/>
  <c r="N2606" i="1"/>
  <c r="K2606" i="1"/>
  <c r="J2606" i="1"/>
  <c r="F2606" i="1"/>
  <c r="E2606" i="1"/>
  <c r="G2606" i="1" s="1"/>
  <c r="C2606" i="1"/>
  <c r="N2605" i="1"/>
  <c r="K2605" i="1"/>
  <c r="J2605" i="1"/>
  <c r="F2605" i="1"/>
  <c r="E2605" i="1"/>
  <c r="C2605" i="1"/>
  <c r="N2604" i="1"/>
  <c r="K2604" i="1"/>
  <c r="J2604" i="1"/>
  <c r="F2604" i="1"/>
  <c r="E2604" i="1"/>
  <c r="G2604" i="1" s="1"/>
  <c r="C2604" i="1"/>
  <c r="N2603" i="1"/>
  <c r="K2603" i="1"/>
  <c r="J2603" i="1"/>
  <c r="F2603" i="1"/>
  <c r="E2603" i="1"/>
  <c r="G2603" i="1" s="1"/>
  <c r="C2603" i="1"/>
  <c r="N2602" i="1"/>
  <c r="K2602" i="1"/>
  <c r="J2602" i="1"/>
  <c r="F2602" i="1"/>
  <c r="E2602" i="1"/>
  <c r="G2602" i="1" s="1"/>
  <c r="C2602" i="1"/>
  <c r="N2601" i="1"/>
  <c r="K2601" i="1"/>
  <c r="J2601" i="1"/>
  <c r="F2601" i="1"/>
  <c r="E2601" i="1"/>
  <c r="C2601" i="1"/>
  <c r="N2600" i="1"/>
  <c r="K2600" i="1"/>
  <c r="J2600" i="1"/>
  <c r="F2600" i="1"/>
  <c r="E2600" i="1"/>
  <c r="C2600" i="1"/>
  <c r="N2599" i="1"/>
  <c r="K2599" i="1"/>
  <c r="J2599" i="1"/>
  <c r="F2599" i="1"/>
  <c r="E2599" i="1"/>
  <c r="G2599" i="1" s="1"/>
  <c r="C2599" i="1"/>
  <c r="N2598" i="1"/>
  <c r="K2598" i="1"/>
  <c r="J2598" i="1"/>
  <c r="F2598" i="1"/>
  <c r="E2598" i="1"/>
  <c r="G2598" i="1" s="1"/>
  <c r="C2598" i="1"/>
  <c r="N2597" i="1"/>
  <c r="K2597" i="1"/>
  <c r="J2597" i="1"/>
  <c r="F2597" i="1"/>
  <c r="E2597" i="1"/>
  <c r="G2597" i="1" s="1"/>
  <c r="C2597" i="1"/>
  <c r="N2596" i="1"/>
  <c r="K2596" i="1"/>
  <c r="J2596" i="1"/>
  <c r="F2596" i="1"/>
  <c r="E2596" i="1"/>
  <c r="C2596" i="1"/>
  <c r="N2595" i="1"/>
  <c r="K2595" i="1"/>
  <c r="J2595" i="1"/>
  <c r="F2595" i="1"/>
  <c r="E2595" i="1"/>
  <c r="G2595" i="1" s="1"/>
  <c r="C2595" i="1"/>
  <c r="N2594" i="1"/>
  <c r="K2594" i="1"/>
  <c r="J2594" i="1"/>
  <c r="F2594" i="1"/>
  <c r="E2594" i="1"/>
  <c r="G2594" i="1" s="1"/>
  <c r="C2594" i="1"/>
  <c r="N2593" i="1"/>
  <c r="K2593" i="1"/>
  <c r="J2593" i="1"/>
  <c r="F2593" i="1"/>
  <c r="E2593" i="1"/>
  <c r="C2593" i="1"/>
  <c r="N2592" i="1"/>
  <c r="K2592" i="1"/>
  <c r="J2592" i="1"/>
  <c r="F2592" i="1"/>
  <c r="E2592" i="1"/>
  <c r="C2592" i="1"/>
  <c r="N2591" i="1"/>
  <c r="K2591" i="1"/>
  <c r="J2591" i="1"/>
  <c r="F2591" i="1"/>
  <c r="E2591" i="1"/>
  <c r="G2591" i="1" s="1"/>
  <c r="C2591" i="1"/>
  <c r="N2590" i="1"/>
  <c r="K2590" i="1"/>
  <c r="J2590" i="1"/>
  <c r="F2590" i="1"/>
  <c r="E2590" i="1"/>
  <c r="G2590" i="1" s="1"/>
  <c r="C2590" i="1"/>
  <c r="N2589" i="1"/>
  <c r="K2589" i="1"/>
  <c r="J2589" i="1"/>
  <c r="F2589" i="1"/>
  <c r="E2589" i="1"/>
  <c r="C2589" i="1"/>
  <c r="N2588" i="1"/>
  <c r="K2588" i="1"/>
  <c r="J2588" i="1"/>
  <c r="F2588" i="1"/>
  <c r="E2588" i="1"/>
  <c r="C2588" i="1"/>
  <c r="N2587" i="1"/>
  <c r="K2587" i="1"/>
  <c r="J2587" i="1"/>
  <c r="F2587" i="1"/>
  <c r="E2587" i="1"/>
  <c r="G2587" i="1" s="1"/>
  <c r="C2587" i="1"/>
  <c r="N2586" i="1"/>
  <c r="K2586" i="1"/>
  <c r="J2586" i="1"/>
  <c r="F2586" i="1"/>
  <c r="E2586" i="1"/>
  <c r="G2586" i="1" s="1"/>
  <c r="C2586" i="1"/>
  <c r="N2585" i="1"/>
  <c r="K2585" i="1"/>
  <c r="J2585" i="1"/>
  <c r="F2585" i="1"/>
  <c r="E2585" i="1"/>
  <c r="C2585" i="1"/>
  <c r="N2584" i="1"/>
  <c r="K2584" i="1"/>
  <c r="J2584" i="1"/>
  <c r="F2584" i="1"/>
  <c r="E2584" i="1"/>
  <c r="C2584" i="1"/>
  <c r="N2583" i="1"/>
  <c r="K2583" i="1"/>
  <c r="J2583" i="1"/>
  <c r="F2583" i="1"/>
  <c r="E2583" i="1"/>
  <c r="G2583" i="1" s="1"/>
  <c r="C2583" i="1"/>
  <c r="N2582" i="1"/>
  <c r="K2582" i="1"/>
  <c r="J2582" i="1"/>
  <c r="F2582" i="1"/>
  <c r="E2582" i="1"/>
  <c r="G2582" i="1" s="1"/>
  <c r="C2582" i="1"/>
  <c r="N2581" i="1"/>
  <c r="K2581" i="1"/>
  <c r="J2581" i="1"/>
  <c r="F2581" i="1"/>
  <c r="E2581" i="1"/>
  <c r="G2581" i="1" s="1"/>
  <c r="C2581" i="1"/>
  <c r="N2580" i="1"/>
  <c r="K2580" i="1"/>
  <c r="J2580" i="1"/>
  <c r="F2580" i="1"/>
  <c r="E2580" i="1"/>
  <c r="C2580" i="1"/>
  <c r="N2579" i="1"/>
  <c r="K2579" i="1"/>
  <c r="J2579" i="1"/>
  <c r="F2579" i="1"/>
  <c r="E2579" i="1"/>
  <c r="G2579" i="1" s="1"/>
  <c r="C2579" i="1"/>
  <c r="N2578" i="1"/>
  <c r="K2578" i="1"/>
  <c r="J2578" i="1"/>
  <c r="F2578" i="1"/>
  <c r="E2578" i="1"/>
  <c r="G2578" i="1" s="1"/>
  <c r="C2578" i="1"/>
  <c r="N2577" i="1"/>
  <c r="K2577" i="1"/>
  <c r="J2577" i="1"/>
  <c r="F2577" i="1"/>
  <c r="E2577" i="1"/>
  <c r="C2577" i="1"/>
  <c r="N2576" i="1"/>
  <c r="K2576" i="1"/>
  <c r="J2576" i="1"/>
  <c r="F2576" i="1"/>
  <c r="E2576" i="1"/>
  <c r="C2576" i="1"/>
  <c r="N2575" i="1"/>
  <c r="K2575" i="1"/>
  <c r="J2575" i="1"/>
  <c r="F2575" i="1"/>
  <c r="E2575" i="1"/>
  <c r="G2575" i="1" s="1"/>
  <c r="C2575" i="1"/>
  <c r="N2574" i="1"/>
  <c r="K2574" i="1"/>
  <c r="J2574" i="1"/>
  <c r="F2574" i="1"/>
  <c r="E2574" i="1"/>
  <c r="G2574" i="1" s="1"/>
  <c r="C2574" i="1"/>
  <c r="N2573" i="1"/>
  <c r="K2573" i="1"/>
  <c r="J2573" i="1"/>
  <c r="F2573" i="1"/>
  <c r="E2573" i="1"/>
  <c r="C2573" i="1"/>
  <c r="N2572" i="1"/>
  <c r="K2572" i="1"/>
  <c r="J2572" i="1"/>
  <c r="F2572" i="1"/>
  <c r="E2572" i="1"/>
  <c r="C2572" i="1"/>
  <c r="N2571" i="1"/>
  <c r="K2571" i="1"/>
  <c r="J2571" i="1"/>
  <c r="F2571" i="1"/>
  <c r="E2571" i="1"/>
  <c r="G2571" i="1" s="1"/>
  <c r="C2571" i="1"/>
  <c r="N2570" i="1"/>
  <c r="K2570" i="1"/>
  <c r="J2570" i="1"/>
  <c r="F2570" i="1"/>
  <c r="E2570" i="1"/>
  <c r="G2570" i="1" s="1"/>
  <c r="C2570" i="1"/>
  <c r="N2569" i="1"/>
  <c r="K2569" i="1"/>
  <c r="J2569" i="1"/>
  <c r="F2569" i="1"/>
  <c r="E2569" i="1"/>
  <c r="C2569" i="1"/>
  <c r="N2568" i="1"/>
  <c r="K2568" i="1"/>
  <c r="J2568" i="1"/>
  <c r="F2568" i="1"/>
  <c r="E2568" i="1"/>
  <c r="C2568" i="1"/>
  <c r="N2567" i="1"/>
  <c r="K2567" i="1"/>
  <c r="J2567" i="1"/>
  <c r="F2567" i="1"/>
  <c r="E2567" i="1"/>
  <c r="G2567" i="1" s="1"/>
  <c r="C2567" i="1"/>
  <c r="N2566" i="1"/>
  <c r="K2566" i="1"/>
  <c r="J2566" i="1"/>
  <c r="F2566" i="1"/>
  <c r="E2566" i="1"/>
  <c r="G2566" i="1" s="1"/>
  <c r="C2566" i="1"/>
  <c r="N2565" i="1"/>
  <c r="K2565" i="1"/>
  <c r="J2565" i="1"/>
  <c r="F2565" i="1"/>
  <c r="E2565" i="1"/>
  <c r="G2565" i="1" s="1"/>
  <c r="C2565" i="1"/>
  <c r="N2564" i="1"/>
  <c r="K2564" i="1"/>
  <c r="J2564" i="1"/>
  <c r="F2564" i="1"/>
  <c r="E2564" i="1"/>
  <c r="C2564" i="1"/>
  <c r="N2563" i="1"/>
  <c r="K2563" i="1"/>
  <c r="J2563" i="1"/>
  <c r="F2563" i="1"/>
  <c r="E2563" i="1"/>
  <c r="G2563" i="1" s="1"/>
  <c r="C2563" i="1"/>
  <c r="N2562" i="1"/>
  <c r="K2562" i="1"/>
  <c r="J2562" i="1"/>
  <c r="F2562" i="1"/>
  <c r="E2562" i="1"/>
  <c r="G2562" i="1" s="1"/>
  <c r="C2562" i="1"/>
  <c r="N2561" i="1"/>
  <c r="K2561" i="1"/>
  <c r="J2561" i="1"/>
  <c r="F2561" i="1"/>
  <c r="E2561" i="1"/>
  <c r="C2561" i="1"/>
  <c r="N2560" i="1"/>
  <c r="K2560" i="1"/>
  <c r="J2560" i="1"/>
  <c r="F2560" i="1"/>
  <c r="E2560" i="1"/>
  <c r="C2560" i="1"/>
  <c r="N2559" i="1"/>
  <c r="K2559" i="1"/>
  <c r="J2559" i="1"/>
  <c r="F2559" i="1"/>
  <c r="E2559" i="1"/>
  <c r="G2559" i="1" s="1"/>
  <c r="C2559" i="1"/>
  <c r="N2558" i="1"/>
  <c r="K2558" i="1"/>
  <c r="J2558" i="1"/>
  <c r="F2558" i="1"/>
  <c r="E2558" i="1"/>
  <c r="G2558" i="1" s="1"/>
  <c r="C2558" i="1"/>
  <c r="N2557" i="1"/>
  <c r="K2557" i="1"/>
  <c r="J2557" i="1"/>
  <c r="F2557" i="1"/>
  <c r="E2557" i="1"/>
  <c r="C2557" i="1"/>
  <c r="N2556" i="1"/>
  <c r="K2556" i="1"/>
  <c r="J2556" i="1"/>
  <c r="F2556" i="1"/>
  <c r="E2556" i="1"/>
  <c r="C2556" i="1"/>
  <c r="N2555" i="1"/>
  <c r="K2555" i="1"/>
  <c r="J2555" i="1"/>
  <c r="F2555" i="1"/>
  <c r="E2555" i="1"/>
  <c r="G2555" i="1" s="1"/>
  <c r="C2555" i="1"/>
  <c r="N2554" i="1"/>
  <c r="K2554" i="1"/>
  <c r="J2554" i="1"/>
  <c r="F2554" i="1"/>
  <c r="E2554" i="1"/>
  <c r="G2554" i="1" s="1"/>
  <c r="C2554" i="1"/>
  <c r="N2553" i="1"/>
  <c r="K2553" i="1"/>
  <c r="J2553" i="1"/>
  <c r="F2553" i="1"/>
  <c r="E2553" i="1"/>
  <c r="C2553" i="1"/>
  <c r="N2552" i="1"/>
  <c r="K2552" i="1"/>
  <c r="J2552" i="1"/>
  <c r="F2552" i="1"/>
  <c r="E2552" i="1"/>
  <c r="C2552" i="1"/>
  <c r="N2551" i="1"/>
  <c r="K2551" i="1"/>
  <c r="J2551" i="1"/>
  <c r="F2551" i="1"/>
  <c r="E2551" i="1"/>
  <c r="G2551" i="1" s="1"/>
  <c r="C2551" i="1"/>
  <c r="N2550" i="1"/>
  <c r="K2550" i="1"/>
  <c r="J2550" i="1"/>
  <c r="F2550" i="1"/>
  <c r="E2550" i="1"/>
  <c r="G2550" i="1" s="1"/>
  <c r="C2550" i="1"/>
  <c r="N2549" i="1"/>
  <c r="K2549" i="1"/>
  <c r="J2549" i="1"/>
  <c r="F2549" i="1"/>
  <c r="E2549" i="1"/>
  <c r="G2549" i="1" s="1"/>
  <c r="C2549" i="1"/>
  <c r="N2548" i="1"/>
  <c r="K2548" i="1"/>
  <c r="J2548" i="1"/>
  <c r="F2548" i="1"/>
  <c r="E2548" i="1"/>
  <c r="C2548" i="1"/>
  <c r="N2547" i="1"/>
  <c r="K2547" i="1"/>
  <c r="J2547" i="1"/>
  <c r="F2547" i="1"/>
  <c r="E2547" i="1"/>
  <c r="G2547" i="1" s="1"/>
  <c r="C2547" i="1"/>
  <c r="N2546" i="1"/>
  <c r="K2546" i="1"/>
  <c r="J2546" i="1"/>
  <c r="F2546" i="1"/>
  <c r="E2546" i="1"/>
  <c r="G2546" i="1" s="1"/>
  <c r="C2546" i="1"/>
  <c r="N2545" i="1"/>
  <c r="K2545" i="1"/>
  <c r="J2545" i="1"/>
  <c r="F2545" i="1"/>
  <c r="E2545" i="1"/>
  <c r="C2545" i="1"/>
  <c r="N2544" i="1"/>
  <c r="K2544" i="1"/>
  <c r="J2544" i="1"/>
  <c r="F2544" i="1"/>
  <c r="E2544" i="1"/>
  <c r="C2544" i="1"/>
  <c r="N2543" i="1"/>
  <c r="K2543" i="1"/>
  <c r="J2543" i="1"/>
  <c r="F2543" i="1"/>
  <c r="E2543" i="1"/>
  <c r="G2543" i="1" s="1"/>
  <c r="C2543" i="1"/>
  <c r="N2542" i="1"/>
  <c r="K2542" i="1"/>
  <c r="J2542" i="1"/>
  <c r="F2542" i="1"/>
  <c r="E2542" i="1"/>
  <c r="G2542" i="1" s="1"/>
  <c r="C2542" i="1"/>
  <c r="N2541" i="1"/>
  <c r="K2541" i="1"/>
  <c r="J2541" i="1"/>
  <c r="F2541" i="1"/>
  <c r="E2541" i="1"/>
  <c r="C2541" i="1"/>
  <c r="N2540" i="1"/>
  <c r="K2540" i="1"/>
  <c r="J2540" i="1"/>
  <c r="F2540" i="1"/>
  <c r="E2540" i="1"/>
  <c r="C2540" i="1"/>
  <c r="N2539" i="1"/>
  <c r="K2539" i="1"/>
  <c r="J2539" i="1"/>
  <c r="F2539" i="1"/>
  <c r="E2539" i="1"/>
  <c r="G2539" i="1" s="1"/>
  <c r="C2539" i="1"/>
  <c r="N2538" i="1"/>
  <c r="K2538" i="1"/>
  <c r="J2538" i="1"/>
  <c r="F2538" i="1"/>
  <c r="E2538" i="1"/>
  <c r="G2538" i="1" s="1"/>
  <c r="C2538" i="1"/>
  <c r="N2537" i="1"/>
  <c r="K2537" i="1"/>
  <c r="J2537" i="1"/>
  <c r="F2537" i="1"/>
  <c r="E2537" i="1"/>
  <c r="C2537" i="1"/>
  <c r="N2536" i="1"/>
  <c r="K2536" i="1"/>
  <c r="J2536" i="1"/>
  <c r="F2536" i="1"/>
  <c r="E2536" i="1"/>
  <c r="C2536" i="1"/>
  <c r="N2535" i="1"/>
  <c r="K2535" i="1"/>
  <c r="J2535" i="1"/>
  <c r="F2535" i="1"/>
  <c r="E2535" i="1"/>
  <c r="G2535" i="1" s="1"/>
  <c r="C2535" i="1"/>
  <c r="N2534" i="1"/>
  <c r="K2534" i="1"/>
  <c r="J2534" i="1"/>
  <c r="F2534" i="1"/>
  <c r="E2534" i="1"/>
  <c r="G2534" i="1" s="1"/>
  <c r="C2534" i="1"/>
  <c r="N2533" i="1"/>
  <c r="K2533" i="1"/>
  <c r="J2533" i="1"/>
  <c r="F2533" i="1"/>
  <c r="E2533" i="1"/>
  <c r="G2533" i="1" s="1"/>
  <c r="C2533" i="1"/>
  <c r="N2532" i="1"/>
  <c r="K2532" i="1"/>
  <c r="J2532" i="1"/>
  <c r="F2532" i="1"/>
  <c r="E2532" i="1"/>
  <c r="C2532" i="1"/>
  <c r="N2531" i="1"/>
  <c r="K2531" i="1"/>
  <c r="J2531" i="1"/>
  <c r="F2531" i="1"/>
  <c r="E2531" i="1"/>
  <c r="G2531" i="1" s="1"/>
  <c r="C2531" i="1"/>
  <c r="N2530" i="1"/>
  <c r="K2530" i="1"/>
  <c r="J2530" i="1"/>
  <c r="F2530" i="1"/>
  <c r="E2530" i="1"/>
  <c r="G2530" i="1" s="1"/>
  <c r="C2530" i="1"/>
  <c r="N2529" i="1"/>
  <c r="K2529" i="1"/>
  <c r="J2529" i="1"/>
  <c r="F2529" i="1"/>
  <c r="E2529" i="1"/>
  <c r="C2529" i="1"/>
  <c r="N2528" i="1"/>
  <c r="K2528" i="1"/>
  <c r="J2528" i="1"/>
  <c r="F2528" i="1"/>
  <c r="E2528" i="1"/>
  <c r="C2528" i="1"/>
  <c r="N2527" i="1"/>
  <c r="K2527" i="1"/>
  <c r="J2527" i="1"/>
  <c r="F2527" i="1"/>
  <c r="E2527" i="1"/>
  <c r="G2527" i="1" s="1"/>
  <c r="C2527" i="1"/>
  <c r="N2526" i="1"/>
  <c r="K2526" i="1"/>
  <c r="J2526" i="1"/>
  <c r="F2526" i="1"/>
  <c r="E2526" i="1"/>
  <c r="G2526" i="1" s="1"/>
  <c r="C2526" i="1"/>
  <c r="N2525" i="1"/>
  <c r="K2525" i="1"/>
  <c r="J2525" i="1"/>
  <c r="F2525" i="1"/>
  <c r="E2525" i="1"/>
  <c r="C2525" i="1"/>
  <c r="N2524" i="1"/>
  <c r="K2524" i="1"/>
  <c r="J2524" i="1"/>
  <c r="F2524" i="1"/>
  <c r="E2524" i="1"/>
  <c r="C2524" i="1"/>
  <c r="N2523" i="1"/>
  <c r="K2523" i="1"/>
  <c r="J2523" i="1"/>
  <c r="F2523" i="1"/>
  <c r="E2523" i="1"/>
  <c r="G2523" i="1" s="1"/>
  <c r="C2523" i="1"/>
  <c r="N2522" i="1"/>
  <c r="K2522" i="1"/>
  <c r="J2522" i="1"/>
  <c r="F2522" i="1"/>
  <c r="E2522" i="1"/>
  <c r="G2522" i="1" s="1"/>
  <c r="C2522" i="1"/>
  <c r="N2521" i="1"/>
  <c r="K2521" i="1"/>
  <c r="J2521" i="1"/>
  <c r="F2521" i="1"/>
  <c r="E2521" i="1"/>
  <c r="C2521" i="1"/>
  <c r="N2520" i="1"/>
  <c r="K2520" i="1"/>
  <c r="J2520" i="1"/>
  <c r="F2520" i="1"/>
  <c r="E2520" i="1"/>
  <c r="C2520" i="1"/>
  <c r="N2519" i="1"/>
  <c r="K2519" i="1"/>
  <c r="J2519" i="1"/>
  <c r="F2519" i="1"/>
  <c r="E2519" i="1"/>
  <c r="G2519" i="1" s="1"/>
  <c r="C2519" i="1"/>
  <c r="N2518" i="1"/>
  <c r="K2518" i="1"/>
  <c r="J2518" i="1"/>
  <c r="F2518" i="1"/>
  <c r="E2518" i="1"/>
  <c r="G2518" i="1" s="1"/>
  <c r="C2518" i="1"/>
  <c r="N2517" i="1"/>
  <c r="K2517" i="1"/>
  <c r="J2517" i="1"/>
  <c r="F2517" i="1"/>
  <c r="E2517" i="1"/>
  <c r="G2517" i="1" s="1"/>
  <c r="C2517" i="1"/>
  <c r="N2516" i="1"/>
  <c r="K2516" i="1"/>
  <c r="J2516" i="1"/>
  <c r="F2516" i="1"/>
  <c r="E2516" i="1"/>
  <c r="C2516" i="1"/>
  <c r="N2515" i="1"/>
  <c r="K2515" i="1"/>
  <c r="J2515" i="1"/>
  <c r="F2515" i="1"/>
  <c r="E2515" i="1"/>
  <c r="G2515" i="1" s="1"/>
  <c r="C2515" i="1"/>
  <c r="N2514" i="1"/>
  <c r="K2514" i="1"/>
  <c r="J2514" i="1"/>
  <c r="F2514" i="1"/>
  <c r="E2514" i="1"/>
  <c r="G2514" i="1" s="1"/>
  <c r="C2514" i="1"/>
  <c r="N2513" i="1"/>
  <c r="K2513" i="1"/>
  <c r="J2513" i="1"/>
  <c r="F2513" i="1"/>
  <c r="E2513" i="1"/>
  <c r="C2513" i="1"/>
  <c r="N2512" i="1"/>
  <c r="K2512" i="1"/>
  <c r="J2512" i="1"/>
  <c r="F2512" i="1"/>
  <c r="E2512" i="1"/>
  <c r="C2512" i="1"/>
  <c r="N2511" i="1"/>
  <c r="K2511" i="1"/>
  <c r="J2511" i="1"/>
  <c r="F2511" i="1"/>
  <c r="E2511" i="1"/>
  <c r="G2511" i="1" s="1"/>
  <c r="C2511" i="1"/>
  <c r="N2510" i="1"/>
  <c r="K2510" i="1"/>
  <c r="J2510" i="1"/>
  <c r="F2510" i="1"/>
  <c r="E2510" i="1"/>
  <c r="G2510" i="1" s="1"/>
  <c r="C2510" i="1"/>
  <c r="N2509" i="1"/>
  <c r="K2509" i="1"/>
  <c r="J2509" i="1"/>
  <c r="F2509" i="1"/>
  <c r="E2509" i="1"/>
  <c r="C2509" i="1"/>
  <c r="N2508" i="1"/>
  <c r="K2508" i="1"/>
  <c r="J2508" i="1"/>
  <c r="F2508" i="1"/>
  <c r="E2508" i="1"/>
  <c r="C2508" i="1"/>
  <c r="N2507" i="1"/>
  <c r="K2507" i="1"/>
  <c r="J2507" i="1"/>
  <c r="F2507" i="1"/>
  <c r="E2507" i="1"/>
  <c r="G2507" i="1" s="1"/>
  <c r="C2507" i="1"/>
  <c r="N2506" i="1"/>
  <c r="K2506" i="1"/>
  <c r="J2506" i="1"/>
  <c r="F2506" i="1"/>
  <c r="E2506" i="1"/>
  <c r="G2506" i="1" s="1"/>
  <c r="C2506" i="1"/>
  <c r="N2505" i="1"/>
  <c r="K2505" i="1"/>
  <c r="J2505" i="1"/>
  <c r="F2505" i="1"/>
  <c r="E2505" i="1"/>
  <c r="C2505" i="1"/>
  <c r="N2504" i="1"/>
  <c r="K2504" i="1"/>
  <c r="J2504" i="1"/>
  <c r="F2504" i="1"/>
  <c r="E2504" i="1"/>
  <c r="C2504" i="1"/>
  <c r="N2503" i="1"/>
  <c r="K2503" i="1"/>
  <c r="J2503" i="1"/>
  <c r="F2503" i="1"/>
  <c r="E2503" i="1"/>
  <c r="G2503" i="1" s="1"/>
  <c r="C2503" i="1"/>
  <c r="N2502" i="1"/>
  <c r="K2502" i="1"/>
  <c r="J2502" i="1"/>
  <c r="F2502" i="1"/>
  <c r="E2502" i="1"/>
  <c r="G2502" i="1" s="1"/>
  <c r="C2502" i="1"/>
  <c r="N2501" i="1"/>
  <c r="K2501" i="1"/>
  <c r="J2501" i="1"/>
  <c r="F2501" i="1"/>
  <c r="E2501" i="1"/>
  <c r="G2501" i="1" s="1"/>
  <c r="C2501" i="1"/>
  <c r="N2500" i="1"/>
  <c r="K2500" i="1"/>
  <c r="J2500" i="1"/>
  <c r="F2500" i="1"/>
  <c r="E2500" i="1"/>
  <c r="C2500" i="1"/>
  <c r="N2499" i="1"/>
  <c r="K2499" i="1"/>
  <c r="J2499" i="1"/>
  <c r="F2499" i="1"/>
  <c r="E2499" i="1"/>
  <c r="G2499" i="1" s="1"/>
  <c r="C2499" i="1"/>
  <c r="N2498" i="1"/>
  <c r="K2498" i="1"/>
  <c r="J2498" i="1"/>
  <c r="F2498" i="1"/>
  <c r="E2498" i="1"/>
  <c r="G2498" i="1" s="1"/>
  <c r="C2498" i="1"/>
  <c r="N2497" i="1"/>
  <c r="K2497" i="1"/>
  <c r="J2497" i="1"/>
  <c r="F2497" i="1"/>
  <c r="E2497" i="1"/>
  <c r="C2497" i="1"/>
  <c r="N2496" i="1"/>
  <c r="K2496" i="1"/>
  <c r="J2496" i="1"/>
  <c r="F2496" i="1"/>
  <c r="E2496" i="1"/>
  <c r="C2496" i="1"/>
  <c r="N2495" i="1"/>
  <c r="K2495" i="1"/>
  <c r="J2495" i="1"/>
  <c r="F2495" i="1"/>
  <c r="E2495" i="1"/>
  <c r="G2495" i="1" s="1"/>
  <c r="C2495" i="1"/>
  <c r="N2494" i="1"/>
  <c r="K2494" i="1"/>
  <c r="J2494" i="1"/>
  <c r="F2494" i="1"/>
  <c r="E2494" i="1"/>
  <c r="G2494" i="1" s="1"/>
  <c r="C2494" i="1"/>
  <c r="N2493" i="1"/>
  <c r="K2493" i="1"/>
  <c r="J2493" i="1"/>
  <c r="F2493" i="1"/>
  <c r="E2493" i="1"/>
  <c r="C2493" i="1"/>
  <c r="N2492" i="1"/>
  <c r="K2492" i="1"/>
  <c r="J2492" i="1"/>
  <c r="F2492" i="1"/>
  <c r="E2492" i="1"/>
  <c r="C2492" i="1"/>
  <c r="N2491" i="1"/>
  <c r="K2491" i="1"/>
  <c r="J2491" i="1"/>
  <c r="F2491" i="1"/>
  <c r="E2491" i="1"/>
  <c r="G2491" i="1" s="1"/>
  <c r="C2491" i="1"/>
  <c r="N2490" i="1"/>
  <c r="K2490" i="1"/>
  <c r="J2490" i="1"/>
  <c r="F2490" i="1"/>
  <c r="E2490" i="1"/>
  <c r="G2490" i="1" s="1"/>
  <c r="C2490" i="1"/>
  <c r="N2489" i="1"/>
  <c r="K2489" i="1"/>
  <c r="J2489" i="1"/>
  <c r="F2489" i="1"/>
  <c r="E2489" i="1"/>
  <c r="C2489" i="1"/>
  <c r="N2488" i="1"/>
  <c r="K2488" i="1"/>
  <c r="J2488" i="1"/>
  <c r="F2488" i="1"/>
  <c r="E2488" i="1"/>
  <c r="C2488" i="1"/>
  <c r="N2487" i="1"/>
  <c r="K2487" i="1"/>
  <c r="J2487" i="1"/>
  <c r="F2487" i="1"/>
  <c r="E2487" i="1"/>
  <c r="G2487" i="1" s="1"/>
  <c r="C2487" i="1"/>
  <c r="N2486" i="1"/>
  <c r="K2486" i="1"/>
  <c r="J2486" i="1"/>
  <c r="F2486" i="1"/>
  <c r="E2486" i="1"/>
  <c r="G2486" i="1" s="1"/>
  <c r="C2486" i="1"/>
  <c r="N2485" i="1"/>
  <c r="K2485" i="1"/>
  <c r="J2485" i="1"/>
  <c r="F2485" i="1"/>
  <c r="E2485" i="1"/>
  <c r="G2485" i="1" s="1"/>
  <c r="C2485" i="1"/>
  <c r="N2484" i="1"/>
  <c r="K2484" i="1"/>
  <c r="J2484" i="1"/>
  <c r="F2484" i="1"/>
  <c r="E2484" i="1"/>
  <c r="C2484" i="1"/>
  <c r="N2483" i="1"/>
  <c r="K2483" i="1"/>
  <c r="J2483" i="1"/>
  <c r="F2483" i="1"/>
  <c r="E2483" i="1"/>
  <c r="G2483" i="1" s="1"/>
  <c r="C2483" i="1"/>
  <c r="N2482" i="1"/>
  <c r="K2482" i="1"/>
  <c r="J2482" i="1"/>
  <c r="F2482" i="1"/>
  <c r="E2482" i="1"/>
  <c r="G2482" i="1" s="1"/>
  <c r="C2482" i="1"/>
  <c r="N2481" i="1"/>
  <c r="K2481" i="1"/>
  <c r="J2481" i="1"/>
  <c r="F2481" i="1"/>
  <c r="E2481" i="1"/>
  <c r="C2481" i="1"/>
  <c r="N2480" i="1"/>
  <c r="K2480" i="1"/>
  <c r="J2480" i="1"/>
  <c r="F2480" i="1"/>
  <c r="E2480" i="1"/>
  <c r="C2480" i="1"/>
  <c r="N2479" i="1"/>
  <c r="K2479" i="1"/>
  <c r="J2479" i="1"/>
  <c r="F2479" i="1"/>
  <c r="E2479" i="1"/>
  <c r="G2479" i="1" s="1"/>
  <c r="C2479" i="1"/>
  <c r="N2478" i="1"/>
  <c r="K2478" i="1"/>
  <c r="J2478" i="1"/>
  <c r="F2478" i="1"/>
  <c r="E2478" i="1"/>
  <c r="G2478" i="1" s="1"/>
  <c r="C2478" i="1"/>
  <c r="N2477" i="1"/>
  <c r="K2477" i="1"/>
  <c r="J2477" i="1"/>
  <c r="F2477" i="1"/>
  <c r="E2477" i="1"/>
  <c r="C2477" i="1"/>
  <c r="N2476" i="1"/>
  <c r="K2476" i="1"/>
  <c r="J2476" i="1"/>
  <c r="F2476" i="1"/>
  <c r="E2476" i="1"/>
  <c r="C2476" i="1"/>
  <c r="N2475" i="1"/>
  <c r="K2475" i="1"/>
  <c r="J2475" i="1"/>
  <c r="F2475" i="1"/>
  <c r="E2475" i="1"/>
  <c r="G2475" i="1" s="1"/>
  <c r="C2475" i="1"/>
  <c r="N2474" i="1"/>
  <c r="K2474" i="1"/>
  <c r="J2474" i="1"/>
  <c r="F2474" i="1"/>
  <c r="E2474" i="1"/>
  <c r="G2474" i="1" s="1"/>
  <c r="C2474" i="1"/>
  <c r="N2473" i="1"/>
  <c r="K2473" i="1"/>
  <c r="J2473" i="1"/>
  <c r="F2473" i="1"/>
  <c r="E2473" i="1"/>
  <c r="C2473" i="1"/>
  <c r="N2472" i="1"/>
  <c r="K2472" i="1"/>
  <c r="J2472" i="1"/>
  <c r="F2472" i="1"/>
  <c r="E2472" i="1"/>
  <c r="C2472" i="1"/>
  <c r="N2471" i="1"/>
  <c r="K2471" i="1"/>
  <c r="J2471" i="1"/>
  <c r="F2471" i="1"/>
  <c r="E2471" i="1"/>
  <c r="G2471" i="1" s="1"/>
  <c r="C2471" i="1"/>
  <c r="N2470" i="1"/>
  <c r="K2470" i="1"/>
  <c r="J2470" i="1"/>
  <c r="F2470" i="1"/>
  <c r="E2470" i="1"/>
  <c r="G2470" i="1" s="1"/>
  <c r="C2470" i="1"/>
  <c r="N2469" i="1"/>
  <c r="K2469" i="1"/>
  <c r="J2469" i="1"/>
  <c r="F2469" i="1"/>
  <c r="E2469" i="1"/>
  <c r="G2469" i="1" s="1"/>
  <c r="C2469" i="1"/>
  <c r="N2468" i="1"/>
  <c r="K2468" i="1"/>
  <c r="J2468" i="1"/>
  <c r="F2468" i="1"/>
  <c r="E2468" i="1"/>
  <c r="C2468" i="1"/>
  <c r="N2467" i="1"/>
  <c r="K2467" i="1"/>
  <c r="J2467" i="1"/>
  <c r="F2467" i="1"/>
  <c r="E2467" i="1"/>
  <c r="G2467" i="1" s="1"/>
  <c r="C2467" i="1"/>
  <c r="N2466" i="1"/>
  <c r="K2466" i="1"/>
  <c r="J2466" i="1"/>
  <c r="F2466" i="1"/>
  <c r="E2466" i="1"/>
  <c r="G2466" i="1" s="1"/>
  <c r="C2466" i="1"/>
  <c r="N2465" i="1"/>
  <c r="K2465" i="1"/>
  <c r="J2465" i="1"/>
  <c r="F2465" i="1"/>
  <c r="E2465" i="1"/>
  <c r="C2465" i="1"/>
  <c r="N2464" i="1"/>
  <c r="K2464" i="1"/>
  <c r="J2464" i="1"/>
  <c r="F2464" i="1"/>
  <c r="E2464" i="1"/>
  <c r="C2464" i="1"/>
  <c r="N2463" i="1"/>
  <c r="K2463" i="1"/>
  <c r="J2463" i="1"/>
  <c r="F2463" i="1"/>
  <c r="E2463" i="1"/>
  <c r="G2463" i="1" s="1"/>
  <c r="C2463" i="1"/>
  <c r="N2462" i="1"/>
  <c r="K2462" i="1"/>
  <c r="J2462" i="1"/>
  <c r="F2462" i="1"/>
  <c r="E2462" i="1"/>
  <c r="G2462" i="1" s="1"/>
  <c r="C2462" i="1"/>
  <c r="N2461" i="1"/>
  <c r="K2461" i="1"/>
  <c r="J2461" i="1"/>
  <c r="F2461" i="1"/>
  <c r="E2461" i="1"/>
  <c r="C2461" i="1"/>
  <c r="N2460" i="1"/>
  <c r="K2460" i="1"/>
  <c r="J2460" i="1"/>
  <c r="F2460" i="1"/>
  <c r="E2460" i="1"/>
  <c r="C2460" i="1"/>
  <c r="N2459" i="1"/>
  <c r="K2459" i="1"/>
  <c r="J2459" i="1"/>
  <c r="F2459" i="1"/>
  <c r="E2459" i="1"/>
  <c r="G2459" i="1" s="1"/>
  <c r="C2459" i="1"/>
  <c r="N2458" i="1"/>
  <c r="K2458" i="1"/>
  <c r="J2458" i="1"/>
  <c r="F2458" i="1"/>
  <c r="E2458" i="1"/>
  <c r="G2458" i="1" s="1"/>
  <c r="C2458" i="1"/>
  <c r="N2457" i="1"/>
  <c r="K2457" i="1"/>
  <c r="J2457" i="1"/>
  <c r="F2457" i="1"/>
  <c r="E2457" i="1"/>
  <c r="C2457" i="1"/>
  <c r="N2456" i="1"/>
  <c r="K2456" i="1"/>
  <c r="J2456" i="1"/>
  <c r="F2456" i="1"/>
  <c r="E2456" i="1"/>
  <c r="C2456" i="1"/>
  <c r="N2455" i="1"/>
  <c r="K2455" i="1"/>
  <c r="J2455" i="1"/>
  <c r="F2455" i="1"/>
  <c r="E2455" i="1"/>
  <c r="G2455" i="1" s="1"/>
  <c r="C2455" i="1"/>
  <c r="N2454" i="1"/>
  <c r="K2454" i="1"/>
  <c r="J2454" i="1"/>
  <c r="F2454" i="1"/>
  <c r="E2454" i="1"/>
  <c r="G2454" i="1" s="1"/>
  <c r="C2454" i="1"/>
  <c r="N2453" i="1"/>
  <c r="K2453" i="1"/>
  <c r="J2453" i="1"/>
  <c r="F2453" i="1"/>
  <c r="E2453" i="1"/>
  <c r="G2453" i="1" s="1"/>
  <c r="C2453" i="1"/>
  <c r="N2452" i="1"/>
  <c r="K2452" i="1"/>
  <c r="J2452" i="1"/>
  <c r="F2452" i="1"/>
  <c r="E2452" i="1"/>
  <c r="C2452" i="1"/>
  <c r="N2451" i="1"/>
  <c r="K2451" i="1"/>
  <c r="J2451" i="1"/>
  <c r="F2451" i="1"/>
  <c r="E2451" i="1"/>
  <c r="G2451" i="1" s="1"/>
  <c r="C2451" i="1"/>
  <c r="N2450" i="1"/>
  <c r="K2450" i="1"/>
  <c r="J2450" i="1"/>
  <c r="F2450" i="1"/>
  <c r="E2450" i="1"/>
  <c r="G2450" i="1" s="1"/>
  <c r="C2450" i="1"/>
  <c r="N2449" i="1"/>
  <c r="K2449" i="1"/>
  <c r="J2449" i="1"/>
  <c r="F2449" i="1"/>
  <c r="E2449" i="1"/>
  <c r="C2449" i="1"/>
  <c r="N2448" i="1"/>
  <c r="K2448" i="1"/>
  <c r="J2448" i="1"/>
  <c r="F2448" i="1"/>
  <c r="E2448" i="1"/>
  <c r="C2448" i="1"/>
  <c r="N2447" i="1"/>
  <c r="K2447" i="1"/>
  <c r="J2447" i="1"/>
  <c r="F2447" i="1"/>
  <c r="E2447" i="1"/>
  <c r="G2447" i="1" s="1"/>
  <c r="C2447" i="1"/>
  <c r="N2446" i="1"/>
  <c r="K2446" i="1"/>
  <c r="J2446" i="1"/>
  <c r="F2446" i="1"/>
  <c r="E2446" i="1"/>
  <c r="G2446" i="1" s="1"/>
  <c r="C2446" i="1"/>
  <c r="N2445" i="1"/>
  <c r="K2445" i="1"/>
  <c r="J2445" i="1"/>
  <c r="F2445" i="1"/>
  <c r="E2445" i="1"/>
  <c r="C2445" i="1"/>
  <c r="N2444" i="1"/>
  <c r="K2444" i="1"/>
  <c r="J2444" i="1"/>
  <c r="F2444" i="1"/>
  <c r="E2444" i="1"/>
  <c r="C2444" i="1"/>
  <c r="N2443" i="1"/>
  <c r="K2443" i="1"/>
  <c r="J2443" i="1"/>
  <c r="F2443" i="1"/>
  <c r="E2443" i="1"/>
  <c r="G2443" i="1" s="1"/>
  <c r="C2443" i="1"/>
  <c r="N2442" i="1"/>
  <c r="K2442" i="1"/>
  <c r="J2442" i="1"/>
  <c r="F2442" i="1"/>
  <c r="E2442" i="1"/>
  <c r="G2442" i="1" s="1"/>
  <c r="C2442" i="1"/>
  <c r="N2441" i="1"/>
  <c r="K2441" i="1"/>
  <c r="J2441" i="1"/>
  <c r="F2441" i="1"/>
  <c r="E2441" i="1"/>
  <c r="C2441" i="1"/>
  <c r="N2440" i="1"/>
  <c r="K2440" i="1"/>
  <c r="J2440" i="1"/>
  <c r="F2440" i="1"/>
  <c r="E2440" i="1"/>
  <c r="C2440" i="1"/>
  <c r="N2439" i="1"/>
  <c r="K2439" i="1"/>
  <c r="J2439" i="1"/>
  <c r="F2439" i="1"/>
  <c r="E2439" i="1"/>
  <c r="G2439" i="1" s="1"/>
  <c r="C2439" i="1"/>
  <c r="N2438" i="1"/>
  <c r="K2438" i="1"/>
  <c r="J2438" i="1"/>
  <c r="F2438" i="1"/>
  <c r="E2438" i="1"/>
  <c r="G2438" i="1" s="1"/>
  <c r="C2438" i="1"/>
  <c r="N2437" i="1"/>
  <c r="K2437" i="1"/>
  <c r="J2437" i="1"/>
  <c r="F2437" i="1"/>
  <c r="E2437" i="1"/>
  <c r="G2437" i="1" s="1"/>
  <c r="C2437" i="1"/>
  <c r="N2436" i="1"/>
  <c r="K2436" i="1"/>
  <c r="J2436" i="1"/>
  <c r="F2436" i="1"/>
  <c r="E2436" i="1"/>
  <c r="C2436" i="1"/>
  <c r="N2435" i="1"/>
  <c r="K2435" i="1"/>
  <c r="J2435" i="1"/>
  <c r="F2435" i="1"/>
  <c r="E2435" i="1"/>
  <c r="G2435" i="1" s="1"/>
  <c r="C2435" i="1"/>
  <c r="N2434" i="1"/>
  <c r="K2434" i="1"/>
  <c r="J2434" i="1"/>
  <c r="F2434" i="1"/>
  <c r="E2434" i="1"/>
  <c r="G2434" i="1" s="1"/>
  <c r="C2434" i="1"/>
  <c r="N2433" i="1"/>
  <c r="K2433" i="1"/>
  <c r="J2433" i="1"/>
  <c r="F2433" i="1"/>
  <c r="E2433" i="1"/>
  <c r="C2433" i="1"/>
  <c r="N2432" i="1"/>
  <c r="K2432" i="1"/>
  <c r="J2432" i="1"/>
  <c r="F2432" i="1"/>
  <c r="E2432" i="1"/>
  <c r="C2432" i="1"/>
  <c r="N2431" i="1"/>
  <c r="K2431" i="1"/>
  <c r="J2431" i="1"/>
  <c r="F2431" i="1"/>
  <c r="E2431" i="1"/>
  <c r="G2431" i="1" s="1"/>
  <c r="C2431" i="1"/>
  <c r="N2430" i="1"/>
  <c r="K2430" i="1"/>
  <c r="J2430" i="1"/>
  <c r="F2430" i="1"/>
  <c r="E2430" i="1"/>
  <c r="G2430" i="1" s="1"/>
  <c r="C2430" i="1"/>
  <c r="N2429" i="1"/>
  <c r="K2429" i="1"/>
  <c r="J2429" i="1"/>
  <c r="F2429" i="1"/>
  <c r="E2429" i="1"/>
  <c r="C2429" i="1"/>
  <c r="N2428" i="1"/>
  <c r="K2428" i="1"/>
  <c r="J2428" i="1"/>
  <c r="F2428" i="1"/>
  <c r="E2428" i="1"/>
  <c r="C2428" i="1"/>
  <c r="N2427" i="1"/>
  <c r="K2427" i="1"/>
  <c r="J2427" i="1"/>
  <c r="F2427" i="1"/>
  <c r="E2427" i="1"/>
  <c r="G2427" i="1" s="1"/>
  <c r="C2427" i="1"/>
  <c r="N2426" i="1"/>
  <c r="K2426" i="1"/>
  <c r="J2426" i="1"/>
  <c r="F2426" i="1"/>
  <c r="E2426" i="1"/>
  <c r="G2426" i="1" s="1"/>
  <c r="C2426" i="1"/>
  <c r="N2425" i="1"/>
  <c r="K2425" i="1"/>
  <c r="J2425" i="1"/>
  <c r="F2425" i="1"/>
  <c r="E2425" i="1"/>
  <c r="C2425" i="1"/>
  <c r="N2424" i="1"/>
  <c r="K2424" i="1"/>
  <c r="J2424" i="1"/>
  <c r="F2424" i="1"/>
  <c r="E2424" i="1"/>
  <c r="C2424" i="1"/>
  <c r="N2423" i="1"/>
  <c r="K2423" i="1"/>
  <c r="J2423" i="1"/>
  <c r="F2423" i="1"/>
  <c r="E2423" i="1"/>
  <c r="G2423" i="1" s="1"/>
  <c r="C2423" i="1"/>
  <c r="N2422" i="1"/>
  <c r="K2422" i="1"/>
  <c r="J2422" i="1"/>
  <c r="F2422" i="1"/>
  <c r="E2422" i="1"/>
  <c r="G2422" i="1" s="1"/>
  <c r="C2422" i="1"/>
  <c r="N2421" i="1"/>
  <c r="K2421" i="1"/>
  <c r="J2421" i="1"/>
  <c r="F2421" i="1"/>
  <c r="E2421" i="1"/>
  <c r="G2421" i="1" s="1"/>
  <c r="C2421" i="1"/>
  <c r="N2420" i="1"/>
  <c r="K2420" i="1"/>
  <c r="J2420" i="1"/>
  <c r="F2420" i="1"/>
  <c r="E2420" i="1"/>
  <c r="C2420" i="1"/>
  <c r="N2419" i="1"/>
  <c r="K2419" i="1"/>
  <c r="J2419" i="1"/>
  <c r="F2419" i="1"/>
  <c r="E2419" i="1"/>
  <c r="G2419" i="1" s="1"/>
  <c r="C2419" i="1"/>
  <c r="N2418" i="1"/>
  <c r="K2418" i="1"/>
  <c r="J2418" i="1"/>
  <c r="F2418" i="1"/>
  <c r="E2418" i="1"/>
  <c r="G2418" i="1" s="1"/>
  <c r="C2418" i="1"/>
  <c r="N2417" i="1"/>
  <c r="K2417" i="1"/>
  <c r="J2417" i="1"/>
  <c r="F2417" i="1"/>
  <c r="E2417" i="1"/>
  <c r="C2417" i="1"/>
  <c r="N2416" i="1"/>
  <c r="K2416" i="1"/>
  <c r="J2416" i="1"/>
  <c r="F2416" i="1"/>
  <c r="E2416" i="1"/>
  <c r="C2416" i="1"/>
  <c r="N2415" i="1"/>
  <c r="K2415" i="1"/>
  <c r="J2415" i="1"/>
  <c r="F2415" i="1"/>
  <c r="E2415" i="1"/>
  <c r="G2415" i="1" s="1"/>
  <c r="C2415" i="1"/>
  <c r="N2414" i="1"/>
  <c r="K2414" i="1"/>
  <c r="J2414" i="1"/>
  <c r="F2414" i="1"/>
  <c r="E2414" i="1"/>
  <c r="G2414" i="1" s="1"/>
  <c r="C2414" i="1"/>
  <c r="N2413" i="1"/>
  <c r="K2413" i="1"/>
  <c r="J2413" i="1"/>
  <c r="F2413" i="1"/>
  <c r="E2413" i="1"/>
  <c r="C2413" i="1"/>
  <c r="N2412" i="1"/>
  <c r="K2412" i="1"/>
  <c r="J2412" i="1"/>
  <c r="F2412" i="1"/>
  <c r="E2412" i="1"/>
  <c r="C2412" i="1"/>
  <c r="N2411" i="1"/>
  <c r="K2411" i="1"/>
  <c r="J2411" i="1"/>
  <c r="F2411" i="1"/>
  <c r="E2411" i="1"/>
  <c r="G2411" i="1" s="1"/>
  <c r="C2411" i="1"/>
  <c r="N2410" i="1"/>
  <c r="K2410" i="1"/>
  <c r="J2410" i="1"/>
  <c r="F2410" i="1"/>
  <c r="E2410" i="1"/>
  <c r="G2410" i="1" s="1"/>
  <c r="C2410" i="1"/>
  <c r="N2409" i="1"/>
  <c r="K2409" i="1"/>
  <c r="J2409" i="1"/>
  <c r="F2409" i="1"/>
  <c r="E2409" i="1"/>
  <c r="C2409" i="1"/>
  <c r="N2408" i="1"/>
  <c r="K2408" i="1"/>
  <c r="J2408" i="1"/>
  <c r="F2408" i="1"/>
  <c r="E2408" i="1"/>
  <c r="C2408" i="1"/>
  <c r="N2407" i="1"/>
  <c r="K2407" i="1"/>
  <c r="J2407" i="1"/>
  <c r="F2407" i="1"/>
  <c r="E2407" i="1"/>
  <c r="G2407" i="1" s="1"/>
  <c r="C2407" i="1"/>
  <c r="N2406" i="1"/>
  <c r="K2406" i="1"/>
  <c r="J2406" i="1"/>
  <c r="F2406" i="1"/>
  <c r="E2406" i="1"/>
  <c r="G2406" i="1" s="1"/>
  <c r="C2406" i="1"/>
  <c r="N2405" i="1"/>
  <c r="K2405" i="1"/>
  <c r="J2405" i="1"/>
  <c r="F2405" i="1"/>
  <c r="E2405" i="1"/>
  <c r="G2405" i="1" s="1"/>
  <c r="C2405" i="1"/>
  <c r="N2404" i="1"/>
  <c r="K2404" i="1"/>
  <c r="J2404" i="1"/>
  <c r="F2404" i="1"/>
  <c r="E2404" i="1"/>
  <c r="C2404" i="1"/>
  <c r="N2403" i="1"/>
  <c r="K2403" i="1"/>
  <c r="J2403" i="1"/>
  <c r="F2403" i="1"/>
  <c r="E2403" i="1"/>
  <c r="G2403" i="1" s="1"/>
  <c r="C2403" i="1"/>
  <c r="N2402" i="1"/>
  <c r="K2402" i="1"/>
  <c r="J2402" i="1"/>
  <c r="F2402" i="1"/>
  <c r="E2402" i="1"/>
  <c r="G2402" i="1" s="1"/>
  <c r="C2402" i="1"/>
  <c r="N2401" i="1"/>
  <c r="K2401" i="1"/>
  <c r="J2401" i="1"/>
  <c r="F2401" i="1"/>
  <c r="E2401" i="1"/>
  <c r="C2401" i="1"/>
  <c r="N2400" i="1"/>
  <c r="K2400" i="1"/>
  <c r="J2400" i="1"/>
  <c r="F2400" i="1"/>
  <c r="E2400" i="1"/>
  <c r="C2400" i="1"/>
  <c r="N2399" i="1"/>
  <c r="K2399" i="1"/>
  <c r="J2399" i="1"/>
  <c r="F2399" i="1"/>
  <c r="E2399" i="1"/>
  <c r="G2399" i="1" s="1"/>
  <c r="C2399" i="1"/>
  <c r="N2398" i="1"/>
  <c r="K2398" i="1"/>
  <c r="J2398" i="1"/>
  <c r="F2398" i="1"/>
  <c r="E2398" i="1"/>
  <c r="G2398" i="1" s="1"/>
  <c r="C2398" i="1"/>
  <c r="N2397" i="1"/>
  <c r="K2397" i="1"/>
  <c r="J2397" i="1"/>
  <c r="F2397" i="1"/>
  <c r="E2397" i="1"/>
  <c r="C2397" i="1"/>
  <c r="N2396" i="1"/>
  <c r="K2396" i="1"/>
  <c r="J2396" i="1"/>
  <c r="F2396" i="1"/>
  <c r="E2396" i="1"/>
  <c r="C2396" i="1"/>
  <c r="N2395" i="1"/>
  <c r="K2395" i="1"/>
  <c r="J2395" i="1"/>
  <c r="F2395" i="1"/>
  <c r="E2395" i="1"/>
  <c r="G2395" i="1" s="1"/>
  <c r="C2395" i="1"/>
  <c r="N2394" i="1"/>
  <c r="K2394" i="1"/>
  <c r="J2394" i="1"/>
  <c r="F2394" i="1"/>
  <c r="E2394" i="1"/>
  <c r="G2394" i="1" s="1"/>
  <c r="C2394" i="1"/>
  <c r="N2393" i="1"/>
  <c r="K2393" i="1"/>
  <c r="J2393" i="1"/>
  <c r="F2393" i="1"/>
  <c r="E2393" i="1"/>
  <c r="C2393" i="1"/>
  <c r="N2392" i="1"/>
  <c r="K2392" i="1"/>
  <c r="J2392" i="1"/>
  <c r="F2392" i="1"/>
  <c r="E2392" i="1"/>
  <c r="C2392" i="1"/>
  <c r="N2391" i="1"/>
  <c r="K2391" i="1"/>
  <c r="J2391" i="1"/>
  <c r="F2391" i="1"/>
  <c r="E2391" i="1"/>
  <c r="G2391" i="1" s="1"/>
  <c r="C2391" i="1"/>
  <c r="N2390" i="1"/>
  <c r="K2390" i="1"/>
  <c r="J2390" i="1"/>
  <c r="F2390" i="1"/>
  <c r="E2390" i="1"/>
  <c r="G2390" i="1" s="1"/>
  <c r="C2390" i="1"/>
  <c r="N2389" i="1"/>
  <c r="K2389" i="1"/>
  <c r="J2389" i="1"/>
  <c r="F2389" i="1"/>
  <c r="E2389" i="1"/>
  <c r="G2389" i="1" s="1"/>
  <c r="C2389" i="1"/>
  <c r="N2388" i="1"/>
  <c r="K2388" i="1"/>
  <c r="J2388" i="1"/>
  <c r="F2388" i="1"/>
  <c r="E2388" i="1"/>
  <c r="C2388" i="1"/>
  <c r="N2387" i="1"/>
  <c r="K2387" i="1"/>
  <c r="J2387" i="1"/>
  <c r="F2387" i="1"/>
  <c r="E2387" i="1"/>
  <c r="G2387" i="1" s="1"/>
  <c r="C2387" i="1"/>
  <c r="N2386" i="1"/>
  <c r="K2386" i="1"/>
  <c r="J2386" i="1"/>
  <c r="F2386" i="1"/>
  <c r="E2386" i="1"/>
  <c r="G2386" i="1" s="1"/>
  <c r="C2386" i="1"/>
  <c r="N2385" i="1"/>
  <c r="K2385" i="1"/>
  <c r="J2385" i="1"/>
  <c r="F2385" i="1"/>
  <c r="E2385" i="1"/>
  <c r="C2385" i="1"/>
  <c r="N2384" i="1"/>
  <c r="K2384" i="1"/>
  <c r="J2384" i="1"/>
  <c r="F2384" i="1"/>
  <c r="E2384" i="1"/>
  <c r="C2384" i="1"/>
  <c r="N2383" i="1"/>
  <c r="K2383" i="1"/>
  <c r="J2383" i="1"/>
  <c r="F2383" i="1"/>
  <c r="E2383" i="1"/>
  <c r="G2383" i="1" s="1"/>
  <c r="C2383" i="1"/>
  <c r="N2382" i="1"/>
  <c r="K2382" i="1"/>
  <c r="J2382" i="1"/>
  <c r="F2382" i="1"/>
  <c r="E2382" i="1"/>
  <c r="G2382" i="1" s="1"/>
  <c r="C2382" i="1"/>
  <c r="N2381" i="1"/>
  <c r="K2381" i="1"/>
  <c r="J2381" i="1"/>
  <c r="F2381" i="1"/>
  <c r="E2381" i="1"/>
  <c r="C2381" i="1"/>
  <c r="N2380" i="1"/>
  <c r="K2380" i="1"/>
  <c r="J2380" i="1"/>
  <c r="F2380" i="1"/>
  <c r="E2380" i="1"/>
  <c r="C2380" i="1"/>
  <c r="N2379" i="1"/>
  <c r="K2379" i="1"/>
  <c r="J2379" i="1"/>
  <c r="F2379" i="1"/>
  <c r="E2379" i="1"/>
  <c r="G2379" i="1" s="1"/>
  <c r="C2379" i="1"/>
  <c r="N2378" i="1"/>
  <c r="K2378" i="1"/>
  <c r="J2378" i="1"/>
  <c r="F2378" i="1"/>
  <c r="E2378" i="1"/>
  <c r="G2378" i="1" s="1"/>
  <c r="C2378" i="1"/>
  <c r="N2377" i="1"/>
  <c r="K2377" i="1"/>
  <c r="J2377" i="1"/>
  <c r="F2377" i="1"/>
  <c r="E2377" i="1"/>
  <c r="C2377" i="1"/>
  <c r="N2376" i="1"/>
  <c r="K2376" i="1"/>
  <c r="J2376" i="1"/>
  <c r="F2376" i="1"/>
  <c r="E2376" i="1"/>
  <c r="C2376" i="1"/>
  <c r="N2375" i="1"/>
  <c r="K2375" i="1"/>
  <c r="J2375" i="1"/>
  <c r="F2375" i="1"/>
  <c r="E2375" i="1"/>
  <c r="G2375" i="1" s="1"/>
  <c r="C2375" i="1"/>
  <c r="N2374" i="1"/>
  <c r="K2374" i="1"/>
  <c r="J2374" i="1"/>
  <c r="F2374" i="1"/>
  <c r="E2374" i="1"/>
  <c r="G2374" i="1" s="1"/>
  <c r="C2374" i="1"/>
  <c r="N2373" i="1"/>
  <c r="K2373" i="1"/>
  <c r="J2373" i="1"/>
  <c r="F2373" i="1"/>
  <c r="E2373" i="1"/>
  <c r="G2373" i="1" s="1"/>
  <c r="C2373" i="1"/>
  <c r="N2372" i="1"/>
  <c r="K2372" i="1"/>
  <c r="J2372" i="1"/>
  <c r="F2372" i="1"/>
  <c r="E2372" i="1"/>
  <c r="C2372" i="1"/>
  <c r="N2371" i="1"/>
  <c r="K2371" i="1"/>
  <c r="J2371" i="1"/>
  <c r="F2371" i="1"/>
  <c r="E2371" i="1"/>
  <c r="G2371" i="1" s="1"/>
  <c r="C2371" i="1"/>
  <c r="N2370" i="1"/>
  <c r="K2370" i="1"/>
  <c r="J2370" i="1"/>
  <c r="F2370" i="1"/>
  <c r="E2370" i="1"/>
  <c r="G2370" i="1" s="1"/>
  <c r="C2370" i="1"/>
  <c r="N2369" i="1"/>
  <c r="K2369" i="1"/>
  <c r="J2369" i="1"/>
  <c r="F2369" i="1"/>
  <c r="E2369" i="1"/>
  <c r="C2369" i="1"/>
  <c r="N2368" i="1"/>
  <c r="K2368" i="1"/>
  <c r="J2368" i="1"/>
  <c r="F2368" i="1"/>
  <c r="E2368" i="1"/>
  <c r="C2368" i="1"/>
  <c r="N2367" i="1"/>
  <c r="K2367" i="1"/>
  <c r="J2367" i="1"/>
  <c r="F2367" i="1"/>
  <c r="E2367" i="1"/>
  <c r="G2367" i="1" s="1"/>
  <c r="C2367" i="1"/>
  <c r="N2366" i="1"/>
  <c r="K2366" i="1"/>
  <c r="J2366" i="1"/>
  <c r="F2366" i="1"/>
  <c r="E2366" i="1"/>
  <c r="G2366" i="1" s="1"/>
  <c r="C2366" i="1"/>
  <c r="N2365" i="1"/>
  <c r="K2365" i="1"/>
  <c r="J2365" i="1"/>
  <c r="F2365" i="1"/>
  <c r="E2365" i="1"/>
  <c r="C2365" i="1"/>
  <c r="N2364" i="1"/>
  <c r="K2364" i="1"/>
  <c r="J2364" i="1"/>
  <c r="F2364" i="1"/>
  <c r="E2364" i="1"/>
  <c r="C2364" i="1"/>
  <c r="N2363" i="1"/>
  <c r="K2363" i="1"/>
  <c r="J2363" i="1"/>
  <c r="F2363" i="1"/>
  <c r="E2363" i="1"/>
  <c r="G2363" i="1" s="1"/>
  <c r="C2363" i="1"/>
  <c r="N2362" i="1"/>
  <c r="K2362" i="1"/>
  <c r="J2362" i="1"/>
  <c r="F2362" i="1"/>
  <c r="E2362" i="1"/>
  <c r="G2362" i="1" s="1"/>
  <c r="C2362" i="1"/>
  <c r="N2361" i="1"/>
  <c r="K2361" i="1"/>
  <c r="J2361" i="1"/>
  <c r="F2361" i="1"/>
  <c r="E2361" i="1"/>
  <c r="C2361" i="1"/>
  <c r="N2360" i="1"/>
  <c r="K2360" i="1"/>
  <c r="J2360" i="1"/>
  <c r="F2360" i="1"/>
  <c r="E2360" i="1"/>
  <c r="C2360" i="1"/>
  <c r="N2359" i="1"/>
  <c r="K2359" i="1"/>
  <c r="J2359" i="1"/>
  <c r="F2359" i="1"/>
  <c r="E2359" i="1"/>
  <c r="G2359" i="1" s="1"/>
  <c r="C2359" i="1"/>
  <c r="N2358" i="1"/>
  <c r="K2358" i="1"/>
  <c r="J2358" i="1"/>
  <c r="F2358" i="1"/>
  <c r="E2358" i="1"/>
  <c r="G2358" i="1" s="1"/>
  <c r="C2358" i="1"/>
  <c r="N2357" i="1"/>
  <c r="K2357" i="1"/>
  <c r="J2357" i="1"/>
  <c r="F2357" i="1"/>
  <c r="E2357" i="1"/>
  <c r="G2357" i="1" s="1"/>
  <c r="C2357" i="1"/>
  <c r="N2356" i="1"/>
  <c r="K2356" i="1"/>
  <c r="J2356" i="1"/>
  <c r="F2356" i="1"/>
  <c r="E2356" i="1"/>
  <c r="C2356" i="1"/>
  <c r="N2355" i="1"/>
  <c r="K2355" i="1"/>
  <c r="J2355" i="1"/>
  <c r="F2355" i="1"/>
  <c r="E2355" i="1"/>
  <c r="G2355" i="1" s="1"/>
  <c r="C2355" i="1"/>
  <c r="N2354" i="1"/>
  <c r="K2354" i="1"/>
  <c r="J2354" i="1"/>
  <c r="F2354" i="1"/>
  <c r="E2354" i="1"/>
  <c r="G2354" i="1" s="1"/>
  <c r="C2354" i="1"/>
  <c r="N2353" i="1"/>
  <c r="K2353" i="1"/>
  <c r="J2353" i="1"/>
  <c r="F2353" i="1"/>
  <c r="E2353" i="1"/>
  <c r="C2353" i="1"/>
  <c r="N2352" i="1"/>
  <c r="K2352" i="1"/>
  <c r="J2352" i="1"/>
  <c r="F2352" i="1"/>
  <c r="E2352" i="1"/>
  <c r="C2352" i="1"/>
  <c r="N2351" i="1"/>
  <c r="K2351" i="1"/>
  <c r="J2351" i="1"/>
  <c r="F2351" i="1"/>
  <c r="E2351" i="1"/>
  <c r="G2351" i="1" s="1"/>
  <c r="C2351" i="1"/>
  <c r="N2350" i="1"/>
  <c r="K2350" i="1"/>
  <c r="J2350" i="1"/>
  <c r="F2350" i="1"/>
  <c r="E2350" i="1"/>
  <c r="G2350" i="1" s="1"/>
  <c r="C2350" i="1"/>
  <c r="N2349" i="1"/>
  <c r="K2349" i="1"/>
  <c r="J2349" i="1"/>
  <c r="F2349" i="1"/>
  <c r="E2349" i="1"/>
  <c r="C2349" i="1"/>
  <c r="N2348" i="1"/>
  <c r="K2348" i="1"/>
  <c r="J2348" i="1"/>
  <c r="F2348" i="1"/>
  <c r="E2348" i="1"/>
  <c r="C2348" i="1"/>
  <c r="N2347" i="1"/>
  <c r="K2347" i="1"/>
  <c r="J2347" i="1"/>
  <c r="F2347" i="1"/>
  <c r="E2347" i="1"/>
  <c r="G2347" i="1" s="1"/>
  <c r="C2347" i="1"/>
  <c r="N2346" i="1"/>
  <c r="K2346" i="1"/>
  <c r="J2346" i="1"/>
  <c r="F2346" i="1"/>
  <c r="E2346" i="1"/>
  <c r="G2346" i="1" s="1"/>
  <c r="C2346" i="1"/>
  <c r="N2345" i="1"/>
  <c r="K2345" i="1"/>
  <c r="J2345" i="1"/>
  <c r="F2345" i="1"/>
  <c r="E2345" i="1"/>
  <c r="C2345" i="1"/>
  <c r="N2344" i="1"/>
  <c r="K2344" i="1"/>
  <c r="J2344" i="1"/>
  <c r="F2344" i="1"/>
  <c r="E2344" i="1"/>
  <c r="C2344" i="1"/>
  <c r="N2343" i="1"/>
  <c r="K2343" i="1"/>
  <c r="J2343" i="1"/>
  <c r="F2343" i="1"/>
  <c r="E2343" i="1"/>
  <c r="G2343" i="1" s="1"/>
  <c r="C2343" i="1"/>
  <c r="N2342" i="1"/>
  <c r="K2342" i="1"/>
  <c r="J2342" i="1"/>
  <c r="F2342" i="1"/>
  <c r="E2342" i="1"/>
  <c r="G2342" i="1" s="1"/>
  <c r="C2342" i="1"/>
  <c r="N2341" i="1"/>
  <c r="K2341" i="1"/>
  <c r="J2341" i="1"/>
  <c r="F2341" i="1"/>
  <c r="E2341" i="1"/>
  <c r="G2341" i="1" s="1"/>
  <c r="C2341" i="1"/>
  <c r="N2340" i="1"/>
  <c r="K2340" i="1"/>
  <c r="J2340" i="1"/>
  <c r="F2340" i="1"/>
  <c r="E2340" i="1"/>
  <c r="C2340" i="1"/>
  <c r="N2339" i="1"/>
  <c r="K2339" i="1"/>
  <c r="J2339" i="1"/>
  <c r="F2339" i="1"/>
  <c r="E2339" i="1"/>
  <c r="G2339" i="1" s="1"/>
  <c r="C2339" i="1"/>
  <c r="N2338" i="1"/>
  <c r="K2338" i="1"/>
  <c r="J2338" i="1"/>
  <c r="F2338" i="1"/>
  <c r="E2338" i="1"/>
  <c r="G2338" i="1" s="1"/>
  <c r="C2338" i="1"/>
  <c r="N2337" i="1"/>
  <c r="K2337" i="1"/>
  <c r="J2337" i="1"/>
  <c r="F2337" i="1"/>
  <c r="E2337" i="1"/>
  <c r="C2337" i="1"/>
  <c r="N2336" i="1"/>
  <c r="K2336" i="1"/>
  <c r="J2336" i="1"/>
  <c r="F2336" i="1"/>
  <c r="E2336" i="1"/>
  <c r="C2336" i="1"/>
  <c r="N2335" i="1"/>
  <c r="K2335" i="1"/>
  <c r="J2335" i="1"/>
  <c r="F2335" i="1"/>
  <c r="E2335" i="1"/>
  <c r="G2335" i="1" s="1"/>
  <c r="C2335" i="1"/>
  <c r="N2334" i="1"/>
  <c r="K2334" i="1"/>
  <c r="J2334" i="1"/>
  <c r="F2334" i="1"/>
  <c r="E2334" i="1"/>
  <c r="G2334" i="1" s="1"/>
  <c r="C2334" i="1"/>
  <c r="N2333" i="1"/>
  <c r="K2333" i="1"/>
  <c r="J2333" i="1"/>
  <c r="F2333" i="1"/>
  <c r="E2333" i="1"/>
  <c r="C2333" i="1"/>
  <c r="N2332" i="1"/>
  <c r="K2332" i="1"/>
  <c r="J2332" i="1"/>
  <c r="F2332" i="1"/>
  <c r="E2332" i="1"/>
  <c r="C2332" i="1"/>
  <c r="N2331" i="1"/>
  <c r="K2331" i="1"/>
  <c r="J2331" i="1"/>
  <c r="F2331" i="1"/>
  <c r="E2331" i="1"/>
  <c r="G2331" i="1" s="1"/>
  <c r="C2331" i="1"/>
  <c r="N2330" i="1"/>
  <c r="K2330" i="1"/>
  <c r="J2330" i="1"/>
  <c r="F2330" i="1"/>
  <c r="E2330" i="1"/>
  <c r="G2330" i="1" s="1"/>
  <c r="C2330" i="1"/>
  <c r="N2329" i="1"/>
  <c r="K2329" i="1"/>
  <c r="J2329" i="1"/>
  <c r="F2329" i="1"/>
  <c r="E2329" i="1"/>
  <c r="C2329" i="1"/>
  <c r="N2328" i="1"/>
  <c r="K2328" i="1"/>
  <c r="J2328" i="1"/>
  <c r="F2328" i="1"/>
  <c r="E2328" i="1"/>
  <c r="C2328" i="1"/>
  <c r="N2327" i="1"/>
  <c r="K2327" i="1"/>
  <c r="J2327" i="1"/>
  <c r="F2327" i="1"/>
  <c r="E2327" i="1"/>
  <c r="G2327" i="1" s="1"/>
  <c r="C2327" i="1"/>
  <c r="N2326" i="1"/>
  <c r="K2326" i="1"/>
  <c r="J2326" i="1"/>
  <c r="F2326" i="1"/>
  <c r="E2326" i="1"/>
  <c r="G2326" i="1" s="1"/>
  <c r="C2326" i="1"/>
  <c r="N2325" i="1"/>
  <c r="K2325" i="1"/>
  <c r="J2325" i="1"/>
  <c r="F2325" i="1"/>
  <c r="E2325" i="1"/>
  <c r="G2325" i="1" s="1"/>
  <c r="C2325" i="1"/>
  <c r="N2324" i="1"/>
  <c r="K2324" i="1"/>
  <c r="J2324" i="1"/>
  <c r="F2324" i="1"/>
  <c r="E2324" i="1"/>
  <c r="C2324" i="1"/>
  <c r="N2323" i="1"/>
  <c r="K2323" i="1"/>
  <c r="J2323" i="1"/>
  <c r="F2323" i="1"/>
  <c r="E2323" i="1"/>
  <c r="G2323" i="1" s="1"/>
  <c r="C2323" i="1"/>
  <c r="N2322" i="1"/>
  <c r="K2322" i="1"/>
  <c r="J2322" i="1"/>
  <c r="F2322" i="1"/>
  <c r="E2322" i="1"/>
  <c r="G2322" i="1" s="1"/>
  <c r="C2322" i="1"/>
  <c r="N2321" i="1"/>
  <c r="K2321" i="1"/>
  <c r="J2321" i="1"/>
  <c r="F2321" i="1"/>
  <c r="E2321" i="1"/>
  <c r="C2321" i="1"/>
  <c r="N2320" i="1"/>
  <c r="K2320" i="1"/>
  <c r="J2320" i="1"/>
  <c r="F2320" i="1"/>
  <c r="E2320" i="1"/>
  <c r="C2320" i="1"/>
  <c r="N2319" i="1"/>
  <c r="K2319" i="1"/>
  <c r="J2319" i="1"/>
  <c r="F2319" i="1"/>
  <c r="E2319" i="1"/>
  <c r="G2319" i="1" s="1"/>
  <c r="C2319" i="1"/>
  <c r="N2318" i="1"/>
  <c r="K2318" i="1"/>
  <c r="J2318" i="1"/>
  <c r="F2318" i="1"/>
  <c r="E2318" i="1"/>
  <c r="G2318" i="1" s="1"/>
  <c r="C2318" i="1"/>
  <c r="N2317" i="1"/>
  <c r="K2317" i="1"/>
  <c r="J2317" i="1"/>
  <c r="F2317" i="1"/>
  <c r="E2317" i="1"/>
  <c r="C2317" i="1"/>
  <c r="N2316" i="1"/>
  <c r="K2316" i="1"/>
  <c r="J2316" i="1"/>
  <c r="F2316" i="1"/>
  <c r="E2316" i="1"/>
  <c r="C2316" i="1"/>
  <c r="N2315" i="1"/>
  <c r="K2315" i="1"/>
  <c r="J2315" i="1"/>
  <c r="F2315" i="1"/>
  <c r="E2315" i="1"/>
  <c r="G2315" i="1" s="1"/>
  <c r="C2315" i="1"/>
  <c r="N2314" i="1"/>
  <c r="K2314" i="1"/>
  <c r="J2314" i="1"/>
  <c r="F2314" i="1"/>
  <c r="E2314" i="1"/>
  <c r="G2314" i="1" s="1"/>
  <c r="C2314" i="1"/>
  <c r="N2313" i="1"/>
  <c r="K2313" i="1"/>
  <c r="J2313" i="1"/>
  <c r="F2313" i="1"/>
  <c r="E2313" i="1"/>
  <c r="C2313" i="1"/>
  <c r="N2312" i="1"/>
  <c r="K2312" i="1"/>
  <c r="J2312" i="1"/>
  <c r="F2312" i="1"/>
  <c r="E2312" i="1"/>
  <c r="C2312" i="1"/>
  <c r="N2311" i="1"/>
  <c r="K2311" i="1"/>
  <c r="J2311" i="1"/>
  <c r="F2311" i="1"/>
  <c r="E2311" i="1"/>
  <c r="G2311" i="1" s="1"/>
  <c r="C2311" i="1"/>
  <c r="N2310" i="1"/>
  <c r="K2310" i="1"/>
  <c r="J2310" i="1"/>
  <c r="F2310" i="1"/>
  <c r="E2310" i="1"/>
  <c r="G2310" i="1" s="1"/>
  <c r="C2310" i="1"/>
  <c r="N2309" i="1"/>
  <c r="K2309" i="1"/>
  <c r="J2309" i="1"/>
  <c r="F2309" i="1"/>
  <c r="E2309" i="1"/>
  <c r="G2309" i="1" s="1"/>
  <c r="C2309" i="1"/>
  <c r="N2308" i="1"/>
  <c r="K2308" i="1"/>
  <c r="J2308" i="1"/>
  <c r="F2308" i="1"/>
  <c r="E2308" i="1"/>
  <c r="C2308" i="1"/>
  <c r="N2307" i="1"/>
  <c r="K2307" i="1"/>
  <c r="J2307" i="1"/>
  <c r="F2307" i="1"/>
  <c r="E2307" i="1"/>
  <c r="G2307" i="1" s="1"/>
  <c r="C2307" i="1"/>
  <c r="N2306" i="1"/>
  <c r="K2306" i="1"/>
  <c r="J2306" i="1"/>
  <c r="F2306" i="1"/>
  <c r="E2306" i="1"/>
  <c r="G2306" i="1" s="1"/>
  <c r="C2306" i="1"/>
  <c r="N2305" i="1"/>
  <c r="K2305" i="1"/>
  <c r="J2305" i="1"/>
  <c r="F2305" i="1"/>
  <c r="E2305" i="1"/>
  <c r="C2305" i="1"/>
  <c r="N2304" i="1"/>
  <c r="K2304" i="1"/>
  <c r="J2304" i="1"/>
  <c r="F2304" i="1"/>
  <c r="E2304" i="1"/>
  <c r="C2304" i="1"/>
  <c r="N2303" i="1"/>
  <c r="K2303" i="1"/>
  <c r="J2303" i="1"/>
  <c r="F2303" i="1"/>
  <c r="E2303" i="1"/>
  <c r="G2303" i="1" s="1"/>
  <c r="C2303" i="1"/>
  <c r="N2302" i="1"/>
  <c r="K2302" i="1"/>
  <c r="J2302" i="1"/>
  <c r="F2302" i="1"/>
  <c r="E2302" i="1"/>
  <c r="G2302" i="1" s="1"/>
  <c r="C2302" i="1"/>
  <c r="N2301" i="1"/>
  <c r="K2301" i="1"/>
  <c r="J2301" i="1"/>
  <c r="F2301" i="1"/>
  <c r="E2301" i="1"/>
  <c r="C2301" i="1"/>
  <c r="N2300" i="1"/>
  <c r="K2300" i="1"/>
  <c r="J2300" i="1"/>
  <c r="F2300" i="1"/>
  <c r="E2300" i="1"/>
  <c r="C2300" i="1"/>
  <c r="N2299" i="1"/>
  <c r="K2299" i="1"/>
  <c r="J2299" i="1"/>
  <c r="F2299" i="1"/>
  <c r="E2299" i="1"/>
  <c r="G2299" i="1" s="1"/>
  <c r="C2299" i="1"/>
  <c r="N2298" i="1"/>
  <c r="K2298" i="1"/>
  <c r="J2298" i="1"/>
  <c r="F2298" i="1"/>
  <c r="E2298" i="1"/>
  <c r="G2298" i="1" s="1"/>
  <c r="C2298" i="1"/>
  <c r="N2297" i="1"/>
  <c r="K2297" i="1"/>
  <c r="J2297" i="1"/>
  <c r="F2297" i="1"/>
  <c r="E2297" i="1"/>
  <c r="C2297" i="1"/>
  <c r="N2296" i="1"/>
  <c r="K2296" i="1"/>
  <c r="J2296" i="1"/>
  <c r="F2296" i="1"/>
  <c r="E2296" i="1"/>
  <c r="C2296" i="1"/>
  <c r="N2295" i="1"/>
  <c r="K2295" i="1"/>
  <c r="J2295" i="1"/>
  <c r="F2295" i="1"/>
  <c r="E2295" i="1"/>
  <c r="G2295" i="1" s="1"/>
  <c r="C2295" i="1"/>
  <c r="N2294" i="1"/>
  <c r="K2294" i="1"/>
  <c r="J2294" i="1"/>
  <c r="F2294" i="1"/>
  <c r="E2294" i="1"/>
  <c r="G2294" i="1" s="1"/>
  <c r="C2294" i="1"/>
  <c r="N2293" i="1"/>
  <c r="K2293" i="1"/>
  <c r="J2293" i="1"/>
  <c r="F2293" i="1"/>
  <c r="E2293" i="1"/>
  <c r="G2293" i="1" s="1"/>
  <c r="C2293" i="1"/>
  <c r="N2292" i="1"/>
  <c r="K2292" i="1"/>
  <c r="J2292" i="1"/>
  <c r="F2292" i="1"/>
  <c r="E2292" i="1"/>
  <c r="C2292" i="1"/>
  <c r="N2291" i="1"/>
  <c r="K2291" i="1"/>
  <c r="J2291" i="1"/>
  <c r="F2291" i="1"/>
  <c r="E2291" i="1"/>
  <c r="G2291" i="1" s="1"/>
  <c r="C2291" i="1"/>
  <c r="N2290" i="1"/>
  <c r="K2290" i="1"/>
  <c r="J2290" i="1"/>
  <c r="F2290" i="1"/>
  <c r="E2290" i="1"/>
  <c r="G2290" i="1" s="1"/>
  <c r="C2290" i="1"/>
  <c r="N2289" i="1"/>
  <c r="K2289" i="1"/>
  <c r="J2289" i="1"/>
  <c r="F2289" i="1"/>
  <c r="E2289" i="1"/>
  <c r="C2289" i="1"/>
  <c r="N2288" i="1"/>
  <c r="K2288" i="1"/>
  <c r="J2288" i="1"/>
  <c r="F2288" i="1"/>
  <c r="E2288" i="1"/>
  <c r="C2288" i="1"/>
  <c r="N2287" i="1"/>
  <c r="K2287" i="1"/>
  <c r="J2287" i="1"/>
  <c r="F2287" i="1"/>
  <c r="E2287" i="1"/>
  <c r="G2287" i="1" s="1"/>
  <c r="C2287" i="1"/>
  <c r="N2286" i="1"/>
  <c r="K2286" i="1"/>
  <c r="J2286" i="1"/>
  <c r="F2286" i="1"/>
  <c r="E2286" i="1"/>
  <c r="G2286" i="1" s="1"/>
  <c r="C2286" i="1"/>
  <c r="N2285" i="1"/>
  <c r="K2285" i="1"/>
  <c r="J2285" i="1"/>
  <c r="F2285" i="1"/>
  <c r="E2285" i="1"/>
  <c r="C2285" i="1"/>
  <c r="N2284" i="1"/>
  <c r="K2284" i="1"/>
  <c r="J2284" i="1"/>
  <c r="F2284" i="1"/>
  <c r="E2284" i="1"/>
  <c r="C2284" i="1"/>
  <c r="N2283" i="1"/>
  <c r="K2283" i="1"/>
  <c r="J2283" i="1"/>
  <c r="F2283" i="1"/>
  <c r="E2283" i="1"/>
  <c r="G2283" i="1" s="1"/>
  <c r="C2283" i="1"/>
  <c r="N2282" i="1"/>
  <c r="K2282" i="1"/>
  <c r="J2282" i="1"/>
  <c r="F2282" i="1"/>
  <c r="E2282" i="1"/>
  <c r="G2282" i="1" s="1"/>
  <c r="C2282" i="1"/>
  <c r="N2281" i="1"/>
  <c r="K2281" i="1"/>
  <c r="J2281" i="1"/>
  <c r="F2281" i="1"/>
  <c r="E2281" i="1"/>
  <c r="C2281" i="1"/>
  <c r="N2280" i="1"/>
  <c r="K2280" i="1"/>
  <c r="J2280" i="1"/>
  <c r="F2280" i="1"/>
  <c r="E2280" i="1"/>
  <c r="G2280" i="1" s="1"/>
  <c r="C2280" i="1"/>
  <c r="N2279" i="1"/>
  <c r="K2279" i="1"/>
  <c r="J2279" i="1"/>
  <c r="F2279" i="1"/>
  <c r="E2279" i="1"/>
  <c r="G2279" i="1" s="1"/>
  <c r="C2279" i="1"/>
  <c r="N2278" i="1"/>
  <c r="K2278" i="1"/>
  <c r="J2278" i="1"/>
  <c r="F2278" i="1"/>
  <c r="E2278" i="1"/>
  <c r="G2278" i="1" s="1"/>
  <c r="C2278" i="1"/>
  <c r="N2277" i="1"/>
  <c r="K2277" i="1"/>
  <c r="J2277" i="1"/>
  <c r="F2277" i="1"/>
  <c r="E2277" i="1"/>
  <c r="G2277" i="1" s="1"/>
  <c r="C2277" i="1"/>
  <c r="N2276" i="1"/>
  <c r="K2276" i="1"/>
  <c r="J2276" i="1"/>
  <c r="F2276" i="1"/>
  <c r="E2276" i="1"/>
  <c r="C2276" i="1"/>
  <c r="N2275" i="1"/>
  <c r="K2275" i="1"/>
  <c r="J2275" i="1"/>
  <c r="F2275" i="1"/>
  <c r="E2275" i="1"/>
  <c r="G2275" i="1" s="1"/>
  <c r="C2275" i="1"/>
  <c r="N2274" i="1"/>
  <c r="K2274" i="1"/>
  <c r="J2274" i="1"/>
  <c r="F2274" i="1"/>
  <c r="E2274" i="1"/>
  <c r="G2274" i="1" s="1"/>
  <c r="C2274" i="1"/>
  <c r="N2273" i="1"/>
  <c r="K2273" i="1"/>
  <c r="J2273" i="1"/>
  <c r="F2273" i="1"/>
  <c r="E2273" i="1"/>
  <c r="G2273" i="1" s="1"/>
  <c r="C2273" i="1"/>
  <c r="N2272" i="1"/>
  <c r="K2272" i="1"/>
  <c r="J2272" i="1"/>
  <c r="F2272" i="1"/>
  <c r="E2272" i="1"/>
  <c r="C2272" i="1"/>
  <c r="N2271" i="1"/>
  <c r="K2271" i="1"/>
  <c r="J2271" i="1"/>
  <c r="F2271" i="1"/>
  <c r="E2271" i="1"/>
  <c r="G2271" i="1" s="1"/>
  <c r="C2271" i="1"/>
  <c r="N2270" i="1"/>
  <c r="K2270" i="1"/>
  <c r="J2270" i="1"/>
  <c r="F2270" i="1"/>
  <c r="E2270" i="1"/>
  <c r="G2270" i="1" s="1"/>
  <c r="C2270" i="1"/>
  <c r="N2269" i="1"/>
  <c r="K2269" i="1"/>
  <c r="J2269" i="1"/>
  <c r="F2269" i="1"/>
  <c r="E2269" i="1"/>
  <c r="C2269" i="1"/>
  <c r="N2268" i="1"/>
  <c r="K2268" i="1"/>
  <c r="J2268" i="1"/>
  <c r="F2268" i="1"/>
  <c r="E2268" i="1"/>
  <c r="G2268" i="1" s="1"/>
  <c r="C2268" i="1"/>
  <c r="N2267" i="1"/>
  <c r="K2267" i="1"/>
  <c r="J2267" i="1"/>
  <c r="F2267" i="1"/>
  <c r="E2267" i="1"/>
  <c r="G2267" i="1" s="1"/>
  <c r="C2267" i="1"/>
  <c r="N2266" i="1"/>
  <c r="K2266" i="1"/>
  <c r="J2266" i="1"/>
  <c r="F2266" i="1"/>
  <c r="E2266" i="1"/>
  <c r="G2266" i="1" s="1"/>
  <c r="C2266" i="1"/>
  <c r="N2265" i="1"/>
  <c r="K2265" i="1"/>
  <c r="J2265" i="1"/>
  <c r="F2265" i="1"/>
  <c r="E2265" i="1"/>
  <c r="C2265" i="1"/>
  <c r="N2264" i="1"/>
  <c r="K2264" i="1"/>
  <c r="J2264" i="1"/>
  <c r="F2264" i="1"/>
  <c r="E2264" i="1"/>
  <c r="G2264" i="1" s="1"/>
  <c r="C2264" i="1"/>
  <c r="N2263" i="1"/>
  <c r="K2263" i="1"/>
  <c r="J2263" i="1"/>
  <c r="F2263" i="1"/>
  <c r="E2263" i="1"/>
  <c r="G2263" i="1" s="1"/>
  <c r="C2263" i="1"/>
  <c r="N2262" i="1"/>
  <c r="K2262" i="1"/>
  <c r="J2262" i="1"/>
  <c r="F2262" i="1"/>
  <c r="E2262" i="1"/>
  <c r="G2262" i="1" s="1"/>
  <c r="C2262" i="1"/>
  <c r="N2261" i="1"/>
  <c r="K2261" i="1"/>
  <c r="J2261" i="1"/>
  <c r="F2261" i="1"/>
  <c r="E2261" i="1"/>
  <c r="G2261" i="1" s="1"/>
  <c r="C2261" i="1"/>
  <c r="N2260" i="1"/>
  <c r="K2260" i="1"/>
  <c r="J2260" i="1"/>
  <c r="F2260" i="1"/>
  <c r="E2260" i="1"/>
  <c r="C2260" i="1"/>
  <c r="N2259" i="1"/>
  <c r="K2259" i="1"/>
  <c r="J2259" i="1"/>
  <c r="F2259" i="1"/>
  <c r="E2259" i="1"/>
  <c r="G2259" i="1" s="1"/>
  <c r="C2259" i="1"/>
  <c r="N2258" i="1"/>
  <c r="K2258" i="1"/>
  <c r="J2258" i="1"/>
  <c r="F2258" i="1"/>
  <c r="E2258" i="1"/>
  <c r="G2258" i="1" s="1"/>
  <c r="C2258" i="1"/>
  <c r="N2257" i="1"/>
  <c r="K2257" i="1"/>
  <c r="J2257" i="1"/>
  <c r="F2257" i="1"/>
  <c r="E2257" i="1"/>
  <c r="G2257" i="1" s="1"/>
  <c r="C2257" i="1"/>
  <c r="N2256" i="1"/>
  <c r="K2256" i="1"/>
  <c r="J2256" i="1"/>
  <c r="F2256" i="1"/>
  <c r="E2256" i="1"/>
  <c r="C2256" i="1"/>
  <c r="N2255" i="1"/>
  <c r="K2255" i="1"/>
  <c r="J2255" i="1"/>
  <c r="F2255" i="1"/>
  <c r="E2255" i="1"/>
  <c r="G2255" i="1" s="1"/>
  <c r="C2255" i="1"/>
  <c r="N2254" i="1"/>
  <c r="K2254" i="1"/>
  <c r="J2254" i="1"/>
  <c r="F2254" i="1"/>
  <c r="E2254" i="1"/>
  <c r="G2254" i="1" s="1"/>
  <c r="C2254" i="1"/>
  <c r="N2253" i="1"/>
  <c r="K2253" i="1"/>
  <c r="J2253" i="1"/>
  <c r="F2253" i="1"/>
  <c r="E2253" i="1"/>
  <c r="C2253" i="1"/>
  <c r="N2252" i="1"/>
  <c r="K2252" i="1"/>
  <c r="J2252" i="1"/>
  <c r="F2252" i="1"/>
  <c r="E2252" i="1"/>
  <c r="G2252" i="1" s="1"/>
  <c r="C2252" i="1"/>
  <c r="N2251" i="1"/>
  <c r="K2251" i="1"/>
  <c r="J2251" i="1"/>
  <c r="F2251" i="1"/>
  <c r="E2251" i="1"/>
  <c r="G2251" i="1" s="1"/>
  <c r="C2251" i="1"/>
  <c r="N2250" i="1"/>
  <c r="K2250" i="1"/>
  <c r="J2250" i="1"/>
  <c r="F2250" i="1"/>
  <c r="E2250" i="1"/>
  <c r="G2250" i="1" s="1"/>
  <c r="C2250" i="1"/>
  <c r="N2249" i="1"/>
  <c r="K2249" i="1"/>
  <c r="J2249" i="1"/>
  <c r="F2249" i="1"/>
  <c r="E2249" i="1"/>
  <c r="C2249" i="1"/>
  <c r="N2248" i="1"/>
  <c r="K2248" i="1"/>
  <c r="J2248" i="1"/>
  <c r="F2248" i="1"/>
  <c r="E2248" i="1"/>
  <c r="G2248" i="1" s="1"/>
  <c r="C2248" i="1"/>
  <c r="N2247" i="1"/>
  <c r="K2247" i="1"/>
  <c r="J2247" i="1"/>
  <c r="F2247" i="1"/>
  <c r="E2247" i="1"/>
  <c r="G2247" i="1" s="1"/>
  <c r="C2247" i="1"/>
  <c r="N2246" i="1"/>
  <c r="K2246" i="1"/>
  <c r="J2246" i="1"/>
  <c r="F2246" i="1"/>
  <c r="E2246" i="1"/>
  <c r="G2246" i="1" s="1"/>
  <c r="C2246" i="1"/>
  <c r="N2245" i="1"/>
  <c r="K2245" i="1"/>
  <c r="J2245" i="1"/>
  <c r="F2245" i="1"/>
  <c r="E2245" i="1"/>
  <c r="G2245" i="1" s="1"/>
  <c r="C2245" i="1"/>
  <c r="N2244" i="1"/>
  <c r="K2244" i="1"/>
  <c r="J2244" i="1"/>
  <c r="F2244" i="1"/>
  <c r="E2244" i="1"/>
  <c r="C2244" i="1"/>
  <c r="N2243" i="1"/>
  <c r="K2243" i="1"/>
  <c r="J2243" i="1"/>
  <c r="F2243" i="1"/>
  <c r="E2243" i="1"/>
  <c r="G2243" i="1" s="1"/>
  <c r="C2243" i="1"/>
  <c r="N2242" i="1"/>
  <c r="K2242" i="1"/>
  <c r="J2242" i="1"/>
  <c r="F2242" i="1"/>
  <c r="E2242" i="1"/>
  <c r="G2242" i="1" s="1"/>
  <c r="C2242" i="1"/>
  <c r="N2241" i="1"/>
  <c r="K2241" i="1"/>
  <c r="J2241" i="1"/>
  <c r="F2241" i="1"/>
  <c r="E2241" i="1"/>
  <c r="G2241" i="1" s="1"/>
  <c r="C2241" i="1"/>
  <c r="N2240" i="1"/>
  <c r="K2240" i="1"/>
  <c r="J2240" i="1"/>
  <c r="F2240" i="1"/>
  <c r="E2240" i="1"/>
  <c r="C2240" i="1"/>
  <c r="N2239" i="1"/>
  <c r="K2239" i="1"/>
  <c r="J2239" i="1"/>
  <c r="F2239" i="1"/>
  <c r="E2239" i="1"/>
  <c r="G2239" i="1" s="1"/>
  <c r="C2239" i="1"/>
  <c r="N2238" i="1"/>
  <c r="K2238" i="1"/>
  <c r="J2238" i="1"/>
  <c r="F2238" i="1"/>
  <c r="E2238" i="1"/>
  <c r="G2238" i="1" s="1"/>
  <c r="C2238" i="1"/>
  <c r="N2237" i="1"/>
  <c r="K2237" i="1"/>
  <c r="J2237" i="1"/>
  <c r="F2237" i="1"/>
  <c r="E2237" i="1"/>
  <c r="C2237" i="1"/>
  <c r="N2236" i="1"/>
  <c r="K2236" i="1"/>
  <c r="J2236" i="1"/>
  <c r="F2236" i="1"/>
  <c r="E2236" i="1"/>
  <c r="G2236" i="1" s="1"/>
  <c r="C2236" i="1"/>
  <c r="N2235" i="1"/>
  <c r="K2235" i="1"/>
  <c r="J2235" i="1"/>
  <c r="F2235" i="1"/>
  <c r="E2235" i="1"/>
  <c r="C2235" i="1"/>
  <c r="N2234" i="1"/>
  <c r="K2234" i="1"/>
  <c r="J2234" i="1"/>
  <c r="F2234" i="1"/>
  <c r="E2234" i="1"/>
  <c r="G2234" i="1" s="1"/>
  <c r="C2234" i="1"/>
  <c r="N2233" i="1"/>
  <c r="K2233" i="1"/>
  <c r="J2233" i="1"/>
  <c r="F2233" i="1"/>
  <c r="E2233" i="1"/>
  <c r="C2233" i="1"/>
  <c r="N2232" i="1"/>
  <c r="K2232" i="1"/>
  <c r="J2232" i="1"/>
  <c r="F2232" i="1"/>
  <c r="E2232" i="1"/>
  <c r="G2232" i="1" s="1"/>
  <c r="C2232" i="1"/>
  <c r="N2231" i="1"/>
  <c r="K2231" i="1"/>
  <c r="J2231" i="1"/>
  <c r="F2231" i="1"/>
  <c r="E2231" i="1"/>
  <c r="C2231" i="1"/>
  <c r="N2230" i="1"/>
  <c r="K2230" i="1"/>
  <c r="J2230" i="1"/>
  <c r="F2230" i="1"/>
  <c r="E2230" i="1"/>
  <c r="G2230" i="1" s="1"/>
  <c r="C2230" i="1"/>
  <c r="N2229" i="1"/>
  <c r="K2229" i="1"/>
  <c r="J2229" i="1"/>
  <c r="F2229" i="1"/>
  <c r="E2229" i="1"/>
  <c r="G2229" i="1" s="1"/>
  <c r="C2229" i="1"/>
  <c r="N2228" i="1"/>
  <c r="K2228" i="1"/>
  <c r="J2228" i="1"/>
  <c r="F2228" i="1"/>
  <c r="E2228" i="1"/>
  <c r="C2228" i="1"/>
  <c r="N2227" i="1"/>
  <c r="K2227" i="1"/>
  <c r="J2227" i="1"/>
  <c r="F2227" i="1"/>
  <c r="E2227" i="1"/>
  <c r="C2227" i="1"/>
  <c r="N2226" i="1"/>
  <c r="K2226" i="1"/>
  <c r="J2226" i="1"/>
  <c r="F2226" i="1"/>
  <c r="E2226" i="1"/>
  <c r="G2226" i="1" s="1"/>
  <c r="C2226" i="1"/>
  <c r="N2225" i="1"/>
  <c r="K2225" i="1"/>
  <c r="J2225" i="1"/>
  <c r="F2225" i="1"/>
  <c r="E2225" i="1"/>
  <c r="G2225" i="1" s="1"/>
  <c r="C2225" i="1"/>
  <c r="N2224" i="1"/>
  <c r="K2224" i="1"/>
  <c r="J2224" i="1"/>
  <c r="F2224" i="1"/>
  <c r="E2224" i="1"/>
  <c r="C2224" i="1"/>
  <c r="N2223" i="1"/>
  <c r="K2223" i="1"/>
  <c r="J2223" i="1"/>
  <c r="F2223" i="1"/>
  <c r="E2223" i="1"/>
  <c r="C2223" i="1"/>
  <c r="N2222" i="1"/>
  <c r="K2222" i="1"/>
  <c r="J2222" i="1"/>
  <c r="F2222" i="1"/>
  <c r="E2222" i="1"/>
  <c r="G2222" i="1" s="1"/>
  <c r="C2222" i="1"/>
  <c r="N2221" i="1"/>
  <c r="K2221" i="1"/>
  <c r="J2221" i="1"/>
  <c r="F2221" i="1"/>
  <c r="E2221" i="1"/>
  <c r="C2221" i="1"/>
  <c r="N2220" i="1"/>
  <c r="K2220" i="1"/>
  <c r="J2220" i="1"/>
  <c r="F2220" i="1"/>
  <c r="E2220" i="1"/>
  <c r="G2220" i="1" s="1"/>
  <c r="C2220" i="1"/>
  <c r="N2219" i="1"/>
  <c r="K2219" i="1"/>
  <c r="J2219" i="1"/>
  <c r="F2219" i="1"/>
  <c r="E2219" i="1"/>
  <c r="C2219" i="1"/>
  <c r="N2218" i="1"/>
  <c r="K2218" i="1"/>
  <c r="J2218" i="1"/>
  <c r="F2218" i="1"/>
  <c r="E2218" i="1"/>
  <c r="G2218" i="1" s="1"/>
  <c r="C2218" i="1"/>
  <c r="N2217" i="1"/>
  <c r="K2217" i="1"/>
  <c r="J2217" i="1"/>
  <c r="F2217" i="1"/>
  <c r="E2217" i="1"/>
  <c r="C2217" i="1"/>
  <c r="N2216" i="1"/>
  <c r="K2216" i="1"/>
  <c r="J2216" i="1"/>
  <c r="F2216" i="1"/>
  <c r="E2216" i="1"/>
  <c r="G2216" i="1" s="1"/>
  <c r="C2216" i="1"/>
  <c r="N2215" i="1"/>
  <c r="K2215" i="1"/>
  <c r="J2215" i="1"/>
  <c r="F2215" i="1"/>
  <c r="E2215" i="1"/>
  <c r="C2215" i="1"/>
  <c r="N2214" i="1"/>
  <c r="K2214" i="1"/>
  <c r="J2214" i="1"/>
  <c r="F2214" i="1"/>
  <c r="E2214" i="1"/>
  <c r="G2214" i="1" s="1"/>
  <c r="C2214" i="1"/>
  <c r="N2213" i="1"/>
  <c r="K2213" i="1"/>
  <c r="J2213" i="1"/>
  <c r="F2213" i="1"/>
  <c r="E2213" i="1"/>
  <c r="G2213" i="1" s="1"/>
  <c r="C2213" i="1"/>
  <c r="N2212" i="1"/>
  <c r="K2212" i="1"/>
  <c r="J2212" i="1"/>
  <c r="F2212" i="1"/>
  <c r="E2212" i="1"/>
  <c r="G2212" i="1" s="1"/>
  <c r="C2212" i="1"/>
  <c r="N2211" i="1"/>
  <c r="K2211" i="1"/>
  <c r="J2211" i="1"/>
  <c r="F2211" i="1"/>
  <c r="E2211" i="1"/>
  <c r="G2211" i="1" s="1"/>
  <c r="C2211" i="1"/>
  <c r="N2210" i="1"/>
  <c r="K2210" i="1"/>
  <c r="J2210" i="1"/>
  <c r="F2210" i="1"/>
  <c r="E2210" i="1"/>
  <c r="G2210" i="1" s="1"/>
  <c r="C2210" i="1"/>
  <c r="N2209" i="1"/>
  <c r="K2209" i="1"/>
  <c r="J2209" i="1"/>
  <c r="F2209" i="1"/>
  <c r="E2209" i="1"/>
  <c r="G2209" i="1" s="1"/>
  <c r="C2209" i="1"/>
  <c r="N2208" i="1"/>
  <c r="K2208" i="1"/>
  <c r="J2208" i="1"/>
  <c r="F2208" i="1"/>
  <c r="E2208" i="1"/>
  <c r="G2208" i="1" s="1"/>
  <c r="C2208" i="1"/>
  <c r="N2207" i="1"/>
  <c r="K2207" i="1"/>
  <c r="J2207" i="1"/>
  <c r="F2207" i="1"/>
  <c r="E2207" i="1"/>
  <c r="C2207" i="1"/>
  <c r="N2206" i="1"/>
  <c r="K2206" i="1"/>
  <c r="J2206" i="1"/>
  <c r="F2206" i="1"/>
  <c r="E2206" i="1"/>
  <c r="G2206" i="1" s="1"/>
  <c r="C2206" i="1"/>
  <c r="N2205" i="1"/>
  <c r="K2205" i="1"/>
  <c r="J2205" i="1"/>
  <c r="F2205" i="1"/>
  <c r="E2205" i="1"/>
  <c r="G2205" i="1" s="1"/>
  <c r="C2205" i="1"/>
  <c r="N2204" i="1"/>
  <c r="K2204" i="1"/>
  <c r="J2204" i="1"/>
  <c r="F2204" i="1"/>
  <c r="E2204" i="1"/>
  <c r="G2204" i="1" s="1"/>
  <c r="C2204" i="1"/>
  <c r="N2203" i="1"/>
  <c r="K2203" i="1"/>
  <c r="J2203" i="1"/>
  <c r="F2203" i="1"/>
  <c r="E2203" i="1"/>
  <c r="C2203" i="1"/>
  <c r="N2202" i="1"/>
  <c r="K2202" i="1"/>
  <c r="J2202" i="1"/>
  <c r="F2202" i="1"/>
  <c r="E2202" i="1"/>
  <c r="G2202" i="1" s="1"/>
  <c r="C2202" i="1"/>
  <c r="N2201" i="1"/>
  <c r="K2201" i="1"/>
  <c r="J2201" i="1"/>
  <c r="F2201" i="1"/>
  <c r="E2201" i="1"/>
  <c r="G2201" i="1" s="1"/>
  <c r="C2201" i="1"/>
  <c r="N2200" i="1"/>
  <c r="K2200" i="1"/>
  <c r="J2200" i="1"/>
  <c r="F2200" i="1"/>
  <c r="E2200" i="1"/>
  <c r="G2200" i="1" s="1"/>
  <c r="C2200" i="1"/>
  <c r="N2199" i="1"/>
  <c r="K2199" i="1"/>
  <c r="J2199" i="1"/>
  <c r="F2199" i="1"/>
  <c r="E2199" i="1"/>
  <c r="C2199" i="1"/>
  <c r="N2198" i="1"/>
  <c r="K2198" i="1"/>
  <c r="J2198" i="1"/>
  <c r="F2198" i="1"/>
  <c r="E2198" i="1"/>
  <c r="G2198" i="1" s="1"/>
  <c r="C2198" i="1"/>
  <c r="N2197" i="1"/>
  <c r="K2197" i="1"/>
  <c r="J2197" i="1"/>
  <c r="F2197" i="1"/>
  <c r="E2197" i="1"/>
  <c r="G2197" i="1" s="1"/>
  <c r="C2197" i="1"/>
  <c r="N2196" i="1"/>
  <c r="K2196" i="1"/>
  <c r="J2196" i="1"/>
  <c r="F2196" i="1"/>
  <c r="E2196" i="1"/>
  <c r="G2196" i="1" s="1"/>
  <c r="C2196" i="1"/>
  <c r="N2195" i="1"/>
  <c r="K2195" i="1"/>
  <c r="J2195" i="1"/>
  <c r="F2195" i="1"/>
  <c r="E2195" i="1"/>
  <c r="G2195" i="1" s="1"/>
  <c r="C2195" i="1"/>
  <c r="N2194" i="1"/>
  <c r="K2194" i="1"/>
  <c r="J2194" i="1"/>
  <c r="F2194" i="1"/>
  <c r="E2194" i="1"/>
  <c r="G2194" i="1" s="1"/>
  <c r="C2194" i="1"/>
  <c r="N2193" i="1"/>
  <c r="K2193" i="1"/>
  <c r="J2193" i="1"/>
  <c r="F2193" i="1"/>
  <c r="E2193" i="1"/>
  <c r="G2193" i="1" s="1"/>
  <c r="C2193" i="1"/>
  <c r="N2192" i="1"/>
  <c r="K2192" i="1"/>
  <c r="J2192" i="1"/>
  <c r="F2192" i="1"/>
  <c r="E2192" i="1"/>
  <c r="G2192" i="1" s="1"/>
  <c r="C2192" i="1"/>
  <c r="N2191" i="1"/>
  <c r="K2191" i="1"/>
  <c r="J2191" i="1"/>
  <c r="F2191" i="1"/>
  <c r="E2191" i="1"/>
  <c r="C2191" i="1"/>
  <c r="N2190" i="1"/>
  <c r="K2190" i="1"/>
  <c r="J2190" i="1"/>
  <c r="F2190" i="1"/>
  <c r="E2190" i="1"/>
  <c r="G2190" i="1" s="1"/>
  <c r="C2190" i="1"/>
  <c r="N2189" i="1"/>
  <c r="K2189" i="1"/>
  <c r="J2189" i="1"/>
  <c r="F2189" i="1"/>
  <c r="E2189" i="1"/>
  <c r="G2189" i="1" s="1"/>
  <c r="C2189" i="1"/>
  <c r="N2188" i="1"/>
  <c r="K2188" i="1"/>
  <c r="J2188" i="1"/>
  <c r="F2188" i="1"/>
  <c r="E2188" i="1"/>
  <c r="G2188" i="1" s="1"/>
  <c r="C2188" i="1"/>
  <c r="N2187" i="1"/>
  <c r="K2187" i="1"/>
  <c r="J2187" i="1"/>
  <c r="F2187" i="1"/>
  <c r="E2187" i="1"/>
  <c r="C2187" i="1"/>
  <c r="N2186" i="1"/>
  <c r="K2186" i="1"/>
  <c r="J2186" i="1"/>
  <c r="F2186" i="1"/>
  <c r="E2186" i="1"/>
  <c r="G2186" i="1" s="1"/>
  <c r="C2186" i="1"/>
  <c r="N2185" i="1"/>
  <c r="K2185" i="1"/>
  <c r="J2185" i="1"/>
  <c r="F2185" i="1"/>
  <c r="E2185" i="1"/>
  <c r="G2185" i="1" s="1"/>
  <c r="C2185" i="1"/>
  <c r="N2184" i="1"/>
  <c r="K2184" i="1"/>
  <c r="J2184" i="1"/>
  <c r="F2184" i="1"/>
  <c r="E2184" i="1"/>
  <c r="G2184" i="1" s="1"/>
  <c r="C2184" i="1"/>
  <c r="N2183" i="1"/>
  <c r="K2183" i="1"/>
  <c r="J2183" i="1"/>
  <c r="F2183" i="1"/>
  <c r="E2183" i="1"/>
  <c r="C2183" i="1"/>
  <c r="N2182" i="1"/>
  <c r="K2182" i="1"/>
  <c r="J2182" i="1"/>
  <c r="F2182" i="1"/>
  <c r="E2182" i="1"/>
  <c r="G2182" i="1" s="1"/>
  <c r="C2182" i="1"/>
  <c r="N2181" i="1"/>
  <c r="K2181" i="1"/>
  <c r="J2181" i="1"/>
  <c r="F2181" i="1"/>
  <c r="E2181" i="1"/>
  <c r="G2181" i="1" s="1"/>
  <c r="C2181" i="1"/>
  <c r="N2180" i="1"/>
  <c r="K2180" i="1"/>
  <c r="J2180" i="1"/>
  <c r="F2180" i="1"/>
  <c r="E2180" i="1"/>
  <c r="G2180" i="1" s="1"/>
  <c r="C2180" i="1"/>
  <c r="N2179" i="1"/>
  <c r="K2179" i="1"/>
  <c r="J2179" i="1"/>
  <c r="F2179" i="1"/>
  <c r="E2179" i="1"/>
  <c r="G2179" i="1" s="1"/>
  <c r="C2179" i="1"/>
  <c r="N2178" i="1"/>
  <c r="K2178" i="1"/>
  <c r="J2178" i="1"/>
  <c r="F2178" i="1"/>
  <c r="E2178" i="1"/>
  <c r="G2178" i="1" s="1"/>
  <c r="C2178" i="1"/>
  <c r="N2177" i="1"/>
  <c r="K2177" i="1"/>
  <c r="J2177" i="1"/>
  <c r="F2177" i="1"/>
  <c r="E2177" i="1"/>
  <c r="G2177" i="1" s="1"/>
  <c r="C2177" i="1"/>
  <c r="N2176" i="1"/>
  <c r="K2176" i="1"/>
  <c r="J2176" i="1"/>
  <c r="F2176" i="1"/>
  <c r="E2176" i="1"/>
  <c r="G2176" i="1" s="1"/>
  <c r="C2176" i="1"/>
  <c r="N2175" i="1"/>
  <c r="K2175" i="1"/>
  <c r="J2175" i="1"/>
  <c r="F2175" i="1"/>
  <c r="E2175" i="1"/>
  <c r="C2175" i="1"/>
  <c r="N2174" i="1"/>
  <c r="K2174" i="1"/>
  <c r="J2174" i="1"/>
  <c r="F2174" i="1"/>
  <c r="E2174" i="1"/>
  <c r="G2174" i="1" s="1"/>
  <c r="C2174" i="1"/>
  <c r="N2173" i="1"/>
  <c r="K2173" i="1"/>
  <c r="J2173" i="1"/>
  <c r="F2173" i="1"/>
  <c r="E2173" i="1"/>
  <c r="G2173" i="1" s="1"/>
  <c r="C2173" i="1"/>
  <c r="N2172" i="1"/>
  <c r="K2172" i="1"/>
  <c r="J2172" i="1"/>
  <c r="F2172" i="1"/>
  <c r="E2172" i="1"/>
  <c r="G2172" i="1" s="1"/>
  <c r="C2172" i="1"/>
  <c r="N2171" i="1"/>
  <c r="K2171" i="1"/>
  <c r="J2171" i="1"/>
  <c r="F2171" i="1"/>
  <c r="E2171" i="1"/>
  <c r="C2171" i="1"/>
  <c r="N2170" i="1"/>
  <c r="K2170" i="1"/>
  <c r="J2170" i="1"/>
  <c r="F2170" i="1"/>
  <c r="E2170" i="1"/>
  <c r="G2170" i="1" s="1"/>
  <c r="C2170" i="1"/>
  <c r="N2169" i="1"/>
  <c r="K2169" i="1"/>
  <c r="J2169" i="1"/>
  <c r="F2169" i="1"/>
  <c r="E2169" i="1"/>
  <c r="G2169" i="1" s="1"/>
  <c r="C2169" i="1"/>
  <c r="N2168" i="1"/>
  <c r="K2168" i="1"/>
  <c r="J2168" i="1"/>
  <c r="F2168" i="1"/>
  <c r="E2168" i="1"/>
  <c r="G2168" i="1" s="1"/>
  <c r="C2168" i="1"/>
  <c r="N2167" i="1"/>
  <c r="K2167" i="1"/>
  <c r="J2167" i="1"/>
  <c r="F2167" i="1"/>
  <c r="E2167" i="1"/>
  <c r="C2167" i="1"/>
  <c r="N2166" i="1"/>
  <c r="K2166" i="1"/>
  <c r="J2166" i="1"/>
  <c r="F2166" i="1"/>
  <c r="E2166" i="1"/>
  <c r="G2166" i="1" s="1"/>
  <c r="C2166" i="1"/>
  <c r="N2165" i="1"/>
  <c r="K2165" i="1"/>
  <c r="J2165" i="1"/>
  <c r="F2165" i="1"/>
  <c r="E2165" i="1"/>
  <c r="G2165" i="1" s="1"/>
  <c r="C2165" i="1"/>
  <c r="N2164" i="1"/>
  <c r="K2164" i="1"/>
  <c r="J2164" i="1"/>
  <c r="F2164" i="1"/>
  <c r="E2164" i="1"/>
  <c r="G2164" i="1" s="1"/>
  <c r="C2164" i="1"/>
  <c r="N2163" i="1"/>
  <c r="K2163" i="1"/>
  <c r="J2163" i="1"/>
  <c r="F2163" i="1"/>
  <c r="E2163" i="1"/>
  <c r="G2163" i="1" s="1"/>
  <c r="C2163" i="1"/>
  <c r="N2162" i="1"/>
  <c r="K2162" i="1"/>
  <c r="J2162" i="1"/>
  <c r="F2162" i="1"/>
  <c r="E2162" i="1"/>
  <c r="G2162" i="1" s="1"/>
  <c r="C2162" i="1"/>
  <c r="N2161" i="1"/>
  <c r="K2161" i="1"/>
  <c r="J2161" i="1"/>
  <c r="F2161" i="1"/>
  <c r="E2161" i="1"/>
  <c r="G2161" i="1" s="1"/>
  <c r="C2161" i="1"/>
  <c r="N2160" i="1"/>
  <c r="K2160" i="1"/>
  <c r="J2160" i="1"/>
  <c r="F2160" i="1"/>
  <c r="E2160" i="1"/>
  <c r="G2160" i="1" s="1"/>
  <c r="C2160" i="1"/>
  <c r="N2159" i="1"/>
  <c r="K2159" i="1"/>
  <c r="J2159" i="1"/>
  <c r="F2159" i="1"/>
  <c r="E2159" i="1"/>
  <c r="C2159" i="1"/>
  <c r="N2158" i="1"/>
  <c r="K2158" i="1"/>
  <c r="J2158" i="1"/>
  <c r="F2158" i="1"/>
  <c r="E2158" i="1"/>
  <c r="G2158" i="1" s="1"/>
  <c r="C2158" i="1"/>
  <c r="N2157" i="1"/>
  <c r="K2157" i="1"/>
  <c r="J2157" i="1"/>
  <c r="F2157" i="1"/>
  <c r="E2157" i="1"/>
  <c r="G2157" i="1" s="1"/>
  <c r="C2157" i="1"/>
  <c r="N2156" i="1"/>
  <c r="K2156" i="1"/>
  <c r="J2156" i="1"/>
  <c r="F2156" i="1"/>
  <c r="E2156" i="1"/>
  <c r="G2156" i="1" s="1"/>
  <c r="C2156" i="1"/>
  <c r="N2155" i="1"/>
  <c r="K2155" i="1"/>
  <c r="J2155" i="1"/>
  <c r="F2155" i="1"/>
  <c r="E2155" i="1"/>
  <c r="C2155" i="1"/>
  <c r="N2154" i="1"/>
  <c r="K2154" i="1"/>
  <c r="J2154" i="1"/>
  <c r="F2154" i="1"/>
  <c r="E2154" i="1"/>
  <c r="G2154" i="1" s="1"/>
  <c r="C2154" i="1"/>
  <c r="N2153" i="1"/>
  <c r="K2153" i="1"/>
  <c r="J2153" i="1"/>
  <c r="F2153" i="1"/>
  <c r="E2153" i="1"/>
  <c r="G2153" i="1" s="1"/>
  <c r="C2153" i="1"/>
  <c r="N2152" i="1"/>
  <c r="K2152" i="1"/>
  <c r="J2152" i="1"/>
  <c r="F2152" i="1"/>
  <c r="E2152" i="1"/>
  <c r="G2152" i="1" s="1"/>
  <c r="C2152" i="1"/>
  <c r="N2151" i="1"/>
  <c r="K2151" i="1"/>
  <c r="J2151" i="1"/>
  <c r="F2151" i="1"/>
  <c r="E2151" i="1"/>
  <c r="C2151" i="1"/>
  <c r="N2150" i="1"/>
  <c r="K2150" i="1"/>
  <c r="J2150" i="1"/>
  <c r="F2150" i="1"/>
  <c r="E2150" i="1"/>
  <c r="G2150" i="1" s="1"/>
  <c r="C2150" i="1"/>
  <c r="N2149" i="1"/>
  <c r="K2149" i="1"/>
  <c r="J2149" i="1"/>
  <c r="F2149" i="1"/>
  <c r="E2149" i="1"/>
  <c r="G2149" i="1" s="1"/>
  <c r="C2149" i="1"/>
  <c r="N2148" i="1"/>
  <c r="K2148" i="1"/>
  <c r="J2148" i="1"/>
  <c r="F2148" i="1"/>
  <c r="E2148" i="1"/>
  <c r="G2148" i="1" s="1"/>
  <c r="C2148" i="1"/>
  <c r="N2147" i="1"/>
  <c r="K2147" i="1"/>
  <c r="J2147" i="1"/>
  <c r="F2147" i="1"/>
  <c r="E2147" i="1"/>
  <c r="G2147" i="1" s="1"/>
  <c r="C2147" i="1"/>
  <c r="N2146" i="1"/>
  <c r="K2146" i="1"/>
  <c r="J2146" i="1"/>
  <c r="F2146" i="1"/>
  <c r="E2146" i="1"/>
  <c r="G2146" i="1" s="1"/>
  <c r="C2146" i="1"/>
  <c r="N2145" i="1"/>
  <c r="K2145" i="1"/>
  <c r="J2145" i="1"/>
  <c r="F2145" i="1"/>
  <c r="E2145" i="1"/>
  <c r="G2145" i="1" s="1"/>
  <c r="C2145" i="1"/>
  <c r="N2144" i="1"/>
  <c r="K2144" i="1"/>
  <c r="J2144" i="1"/>
  <c r="F2144" i="1"/>
  <c r="E2144" i="1"/>
  <c r="G2144" i="1" s="1"/>
  <c r="C2144" i="1"/>
  <c r="N2143" i="1"/>
  <c r="K2143" i="1"/>
  <c r="J2143" i="1"/>
  <c r="F2143" i="1"/>
  <c r="E2143" i="1"/>
  <c r="C2143" i="1"/>
  <c r="N2142" i="1"/>
  <c r="K2142" i="1"/>
  <c r="J2142" i="1"/>
  <c r="F2142" i="1"/>
  <c r="E2142" i="1"/>
  <c r="G2142" i="1" s="1"/>
  <c r="C2142" i="1"/>
  <c r="N2141" i="1"/>
  <c r="K2141" i="1"/>
  <c r="J2141" i="1"/>
  <c r="F2141" i="1"/>
  <c r="E2141" i="1"/>
  <c r="G2141" i="1" s="1"/>
  <c r="C2141" i="1"/>
  <c r="N2140" i="1"/>
  <c r="K2140" i="1"/>
  <c r="J2140" i="1"/>
  <c r="F2140" i="1"/>
  <c r="E2140" i="1"/>
  <c r="G2140" i="1" s="1"/>
  <c r="C2140" i="1"/>
  <c r="N2139" i="1"/>
  <c r="K2139" i="1"/>
  <c r="J2139" i="1"/>
  <c r="F2139" i="1"/>
  <c r="E2139" i="1"/>
  <c r="C2139" i="1"/>
  <c r="N2138" i="1"/>
  <c r="K2138" i="1"/>
  <c r="J2138" i="1"/>
  <c r="F2138" i="1"/>
  <c r="E2138" i="1"/>
  <c r="G2138" i="1" s="1"/>
  <c r="C2138" i="1"/>
  <c r="N2137" i="1"/>
  <c r="K2137" i="1"/>
  <c r="J2137" i="1"/>
  <c r="F2137" i="1"/>
  <c r="E2137" i="1"/>
  <c r="G2137" i="1" s="1"/>
  <c r="C2137" i="1"/>
  <c r="N2136" i="1"/>
  <c r="K2136" i="1"/>
  <c r="J2136" i="1"/>
  <c r="F2136" i="1"/>
  <c r="E2136" i="1"/>
  <c r="G2136" i="1" s="1"/>
  <c r="C2136" i="1"/>
  <c r="N2135" i="1"/>
  <c r="K2135" i="1"/>
  <c r="J2135" i="1"/>
  <c r="F2135" i="1"/>
  <c r="E2135" i="1"/>
  <c r="C2135" i="1"/>
  <c r="N2134" i="1"/>
  <c r="K2134" i="1"/>
  <c r="J2134" i="1"/>
  <c r="F2134" i="1"/>
  <c r="E2134" i="1"/>
  <c r="G2134" i="1" s="1"/>
  <c r="C2134" i="1"/>
  <c r="N2133" i="1"/>
  <c r="K2133" i="1"/>
  <c r="J2133" i="1"/>
  <c r="F2133" i="1"/>
  <c r="E2133" i="1"/>
  <c r="G2133" i="1" s="1"/>
  <c r="C2133" i="1"/>
  <c r="N2132" i="1"/>
  <c r="K2132" i="1"/>
  <c r="J2132" i="1"/>
  <c r="F2132" i="1"/>
  <c r="E2132" i="1"/>
  <c r="G2132" i="1" s="1"/>
  <c r="C2132" i="1"/>
  <c r="N2131" i="1"/>
  <c r="K2131" i="1"/>
  <c r="J2131" i="1"/>
  <c r="F2131" i="1"/>
  <c r="E2131" i="1"/>
  <c r="G2131" i="1" s="1"/>
  <c r="C2131" i="1"/>
  <c r="N2130" i="1"/>
  <c r="K2130" i="1"/>
  <c r="J2130" i="1"/>
  <c r="F2130" i="1"/>
  <c r="E2130" i="1"/>
  <c r="G2130" i="1" s="1"/>
  <c r="C2130" i="1"/>
  <c r="N2129" i="1"/>
  <c r="K2129" i="1"/>
  <c r="J2129" i="1"/>
  <c r="F2129" i="1"/>
  <c r="E2129" i="1"/>
  <c r="G2129" i="1" s="1"/>
  <c r="C2129" i="1"/>
  <c r="N2128" i="1"/>
  <c r="K2128" i="1"/>
  <c r="J2128" i="1"/>
  <c r="F2128" i="1"/>
  <c r="E2128" i="1"/>
  <c r="G2128" i="1" s="1"/>
  <c r="C2128" i="1"/>
  <c r="N2127" i="1"/>
  <c r="K2127" i="1"/>
  <c r="J2127" i="1"/>
  <c r="F2127" i="1"/>
  <c r="E2127" i="1"/>
  <c r="C2127" i="1"/>
  <c r="N2126" i="1"/>
  <c r="K2126" i="1"/>
  <c r="J2126" i="1"/>
  <c r="F2126" i="1"/>
  <c r="E2126" i="1"/>
  <c r="G2126" i="1" s="1"/>
  <c r="C2126" i="1"/>
  <c r="N2125" i="1"/>
  <c r="K2125" i="1"/>
  <c r="J2125" i="1"/>
  <c r="F2125" i="1"/>
  <c r="E2125" i="1"/>
  <c r="G2125" i="1" s="1"/>
  <c r="C2125" i="1"/>
  <c r="N2124" i="1"/>
  <c r="K2124" i="1"/>
  <c r="J2124" i="1"/>
  <c r="F2124" i="1"/>
  <c r="E2124" i="1"/>
  <c r="G2124" i="1" s="1"/>
  <c r="C2124" i="1"/>
  <c r="N2123" i="1"/>
  <c r="K2123" i="1"/>
  <c r="J2123" i="1"/>
  <c r="F2123" i="1"/>
  <c r="E2123" i="1"/>
  <c r="C2123" i="1"/>
  <c r="N2122" i="1"/>
  <c r="K2122" i="1"/>
  <c r="J2122" i="1"/>
  <c r="F2122" i="1"/>
  <c r="E2122" i="1"/>
  <c r="G2122" i="1" s="1"/>
  <c r="C2122" i="1"/>
  <c r="N2121" i="1"/>
  <c r="K2121" i="1"/>
  <c r="J2121" i="1"/>
  <c r="F2121" i="1"/>
  <c r="E2121" i="1"/>
  <c r="G2121" i="1" s="1"/>
  <c r="C2121" i="1"/>
  <c r="N2120" i="1"/>
  <c r="K2120" i="1"/>
  <c r="J2120" i="1"/>
  <c r="F2120" i="1"/>
  <c r="E2120" i="1"/>
  <c r="G2120" i="1" s="1"/>
  <c r="C2120" i="1"/>
  <c r="N2119" i="1"/>
  <c r="K2119" i="1"/>
  <c r="J2119" i="1"/>
  <c r="F2119" i="1"/>
  <c r="E2119" i="1"/>
  <c r="C2119" i="1"/>
  <c r="N2118" i="1"/>
  <c r="K2118" i="1"/>
  <c r="J2118" i="1"/>
  <c r="F2118" i="1"/>
  <c r="E2118" i="1"/>
  <c r="G2118" i="1" s="1"/>
  <c r="C2118" i="1"/>
  <c r="N2117" i="1"/>
  <c r="K2117" i="1"/>
  <c r="J2117" i="1"/>
  <c r="F2117" i="1"/>
  <c r="E2117" i="1"/>
  <c r="G2117" i="1" s="1"/>
  <c r="C2117" i="1"/>
  <c r="N2116" i="1"/>
  <c r="K2116" i="1"/>
  <c r="J2116" i="1"/>
  <c r="F2116" i="1"/>
  <c r="E2116" i="1"/>
  <c r="G2116" i="1" s="1"/>
  <c r="C2116" i="1"/>
  <c r="N2115" i="1"/>
  <c r="K2115" i="1"/>
  <c r="J2115" i="1"/>
  <c r="F2115" i="1"/>
  <c r="E2115" i="1"/>
  <c r="G2115" i="1" s="1"/>
  <c r="C2115" i="1"/>
  <c r="N2114" i="1"/>
  <c r="K2114" i="1"/>
  <c r="J2114" i="1"/>
  <c r="F2114" i="1"/>
  <c r="E2114" i="1"/>
  <c r="G2114" i="1" s="1"/>
  <c r="C2114" i="1"/>
  <c r="N2113" i="1"/>
  <c r="K2113" i="1"/>
  <c r="J2113" i="1"/>
  <c r="F2113" i="1"/>
  <c r="E2113" i="1"/>
  <c r="G2113" i="1" s="1"/>
  <c r="C2113" i="1"/>
  <c r="N2112" i="1"/>
  <c r="K2112" i="1"/>
  <c r="J2112" i="1"/>
  <c r="F2112" i="1"/>
  <c r="E2112" i="1"/>
  <c r="G2112" i="1" s="1"/>
  <c r="C2112" i="1"/>
  <c r="N2111" i="1"/>
  <c r="K2111" i="1"/>
  <c r="J2111" i="1"/>
  <c r="F2111" i="1"/>
  <c r="E2111" i="1"/>
  <c r="C2111" i="1"/>
  <c r="N2110" i="1"/>
  <c r="K2110" i="1"/>
  <c r="J2110" i="1"/>
  <c r="F2110" i="1"/>
  <c r="E2110" i="1"/>
  <c r="G2110" i="1" s="1"/>
  <c r="C2110" i="1"/>
  <c r="N2109" i="1"/>
  <c r="K2109" i="1"/>
  <c r="J2109" i="1"/>
  <c r="F2109" i="1"/>
  <c r="E2109" i="1"/>
  <c r="G2109" i="1" s="1"/>
  <c r="C2109" i="1"/>
  <c r="N2108" i="1"/>
  <c r="K2108" i="1"/>
  <c r="J2108" i="1"/>
  <c r="F2108" i="1"/>
  <c r="E2108" i="1"/>
  <c r="G2108" i="1" s="1"/>
  <c r="C2108" i="1"/>
  <c r="N2107" i="1"/>
  <c r="K2107" i="1"/>
  <c r="J2107" i="1"/>
  <c r="F2107" i="1"/>
  <c r="E2107" i="1"/>
  <c r="C2107" i="1"/>
  <c r="N2106" i="1"/>
  <c r="K2106" i="1"/>
  <c r="J2106" i="1"/>
  <c r="F2106" i="1"/>
  <c r="E2106" i="1"/>
  <c r="G2106" i="1" s="1"/>
  <c r="C2106" i="1"/>
  <c r="N2105" i="1"/>
  <c r="K2105" i="1"/>
  <c r="J2105" i="1"/>
  <c r="F2105" i="1"/>
  <c r="E2105" i="1"/>
  <c r="G2105" i="1" s="1"/>
  <c r="C2105" i="1"/>
  <c r="N2104" i="1"/>
  <c r="K2104" i="1"/>
  <c r="J2104" i="1"/>
  <c r="F2104" i="1"/>
  <c r="E2104" i="1"/>
  <c r="G2104" i="1" s="1"/>
  <c r="C2104" i="1"/>
  <c r="N2103" i="1"/>
  <c r="K2103" i="1"/>
  <c r="J2103" i="1"/>
  <c r="F2103" i="1"/>
  <c r="E2103" i="1"/>
  <c r="C2103" i="1"/>
  <c r="N2102" i="1"/>
  <c r="K2102" i="1"/>
  <c r="J2102" i="1"/>
  <c r="F2102" i="1"/>
  <c r="E2102" i="1"/>
  <c r="G2102" i="1" s="1"/>
  <c r="C2102" i="1"/>
  <c r="N2101" i="1"/>
  <c r="K2101" i="1"/>
  <c r="J2101" i="1"/>
  <c r="F2101" i="1"/>
  <c r="E2101" i="1"/>
  <c r="G2101" i="1" s="1"/>
  <c r="C2101" i="1"/>
  <c r="N2100" i="1"/>
  <c r="K2100" i="1"/>
  <c r="J2100" i="1"/>
  <c r="F2100" i="1"/>
  <c r="E2100" i="1"/>
  <c r="G2100" i="1" s="1"/>
  <c r="C2100" i="1"/>
  <c r="N2099" i="1"/>
  <c r="K2099" i="1"/>
  <c r="J2099" i="1"/>
  <c r="F2099" i="1"/>
  <c r="E2099" i="1"/>
  <c r="G2099" i="1" s="1"/>
  <c r="C2099" i="1"/>
  <c r="N2098" i="1"/>
  <c r="K2098" i="1"/>
  <c r="J2098" i="1"/>
  <c r="F2098" i="1"/>
  <c r="E2098" i="1"/>
  <c r="G2098" i="1" s="1"/>
  <c r="C2098" i="1"/>
  <c r="N2097" i="1"/>
  <c r="K2097" i="1"/>
  <c r="J2097" i="1"/>
  <c r="F2097" i="1"/>
  <c r="E2097" i="1"/>
  <c r="G2097" i="1" s="1"/>
  <c r="C2097" i="1"/>
  <c r="N2096" i="1"/>
  <c r="K2096" i="1"/>
  <c r="J2096" i="1"/>
  <c r="F2096" i="1"/>
  <c r="E2096" i="1"/>
  <c r="G2096" i="1" s="1"/>
  <c r="C2096" i="1"/>
  <c r="N2095" i="1"/>
  <c r="K2095" i="1"/>
  <c r="J2095" i="1"/>
  <c r="F2095" i="1"/>
  <c r="E2095" i="1"/>
  <c r="C2095" i="1"/>
  <c r="N2094" i="1"/>
  <c r="K2094" i="1"/>
  <c r="J2094" i="1"/>
  <c r="F2094" i="1"/>
  <c r="E2094" i="1"/>
  <c r="G2094" i="1" s="1"/>
  <c r="C2094" i="1"/>
  <c r="N2093" i="1"/>
  <c r="K2093" i="1"/>
  <c r="J2093" i="1"/>
  <c r="F2093" i="1"/>
  <c r="E2093" i="1"/>
  <c r="G2093" i="1" s="1"/>
  <c r="C2093" i="1"/>
  <c r="N2092" i="1"/>
  <c r="K2092" i="1"/>
  <c r="J2092" i="1"/>
  <c r="F2092" i="1"/>
  <c r="E2092" i="1"/>
  <c r="G2092" i="1" s="1"/>
  <c r="C2092" i="1"/>
  <c r="N2091" i="1"/>
  <c r="K2091" i="1"/>
  <c r="J2091" i="1"/>
  <c r="F2091" i="1"/>
  <c r="E2091" i="1"/>
  <c r="C2091" i="1"/>
  <c r="N2090" i="1"/>
  <c r="K2090" i="1"/>
  <c r="J2090" i="1"/>
  <c r="F2090" i="1"/>
  <c r="E2090" i="1"/>
  <c r="G2090" i="1" s="1"/>
  <c r="C2090" i="1"/>
  <c r="N2089" i="1"/>
  <c r="K2089" i="1"/>
  <c r="J2089" i="1"/>
  <c r="F2089" i="1"/>
  <c r="E2089" i="1"/>
  <c r="G2089" i="1" s="1"/>
  <c r="C2089" i="1"/>
  <c r="N2088" i="1"/>
  <c r="K2088" i="1"/>
  <c r="J2088" i="1"/>
  <c r="F2088" i="1"/>
  <c r="E2088" i="1"/>
  <c r="G2088" i="1" s="1"/>
  <c r="C2088" i="1"/>
  <c r="N2087" i="1"/>
  <c r="K2087" i="1"/>
  <c r="J2087" i="1"/>
  <c r="F2087" i="1"/>
  <c r="E2087" i="1"/>
  <c r="C2087" i="1"/>
  <c r="N2086" i="1"/>
  <c r="K2086" i="1"/>
  <c r="J2086" i="1"/>
  <c r="F2086" i="1"/>
  <c r="E2086" i="1"/>
  <c r="G2086" i="1" s="1"/>
  <c r="C2086" i="1"/>
  <c r="N2085" i="1"/>
  <c r="K2085" i="1"/>
  <c r="J2085" i="1"/>
  <c r="F2085" i="1"/>
  <c r="E2085" i="1"/>
  <c r="G2085" i="1" s="1"/>
  <c r="C2085" i="1"/>
  <c r="N2084" i="1"/>
  <c r="K2084" i="1"/>
  <c r="J2084" i="1"/>
  <c r="F2084" i="1"/>
  <c r="E2084" i="1"/>
  <c r="G2084" i="1" s="1"/>
  <c r="C2084" i="1"/>
  <c r="N2083" i="1"/>
  <c r="K2083" i="1"/>
  <c r="J2083" i="1"/>
  <c r="F2083" i="1"/>
  <c r="E2083" i="1"/>
  <c r="G2083" i="1" s="1"/>
  <c r="C2083" i="1"/>
  <c r="N2082" i="1"/>
  <c r="K2082" i="1"/>
  <c r="J2082" i="1"/>
  <c r="F2082" i="1"/>
  <c r="E2082" i="1"/>
  <c r="G2082" i="1" s="1"/>
  <c r="C2082" i="1"/>
  <c r="N2081" i="1"/>
  <c r="K2081" i="1"/>
  <c r="J2081" i="1"/>
  <c r="F2081" i="1"/>
  <c r="E2081" i="1"/>
  <c r="G2081" i="1" s="1"/>
  <c r="C2081" i="1"/>
  <c r="N2080" i="1"/>
  <c r="K2080" i="1"/>
  <c r="J2080" i="1"/>
  <c r="F2080" i="1"/>
  <c r="E2080" i="1"/>
  <c r="G2080" i="1" s="1"/>
  <c r="C2080" i="1"/>
  <c r="N2079" i="1"/>
  <c r="K2079" i="1"/>
  <c r="J2079" i="1"/>
  <c r="F2079" i="1"/>
  <c r="E2079" i="1"/>
  <c r="C2079" i="1"/>
  <c r="N2078" i="1"/>
  <c r="K2078" i="1"/>
  <c r="J2078" i="1"/>
  <c r="F2078" i="1"/>
  <c r="E2078" i="1"/>
  <c r="G2078" i="1" s="1"/>
  <c r="C2078" i="1"/>
  <c r="N2077" i="1"/>
  <c r="K2077" i="1"/>
  <c r="J2077" i="1"/>
  <c r="F2077" i="1"/>
  <c r="E2077" i="1"/>
  <c r="G2077" i="1" s="1"/>
  <c r="C2077" i="1"/>
  <c r="N2076" i="1"/>
  <c r="K2076" i="1"/>
  <c r="J2076" i="1"/>
  <c r="F2076" i="1"/>
  <c r="E2076" i="1"/>
  <c r="G2076" i="1" s="1"/>
  <c r="C2076" i="1"/>
  <c r="N2075" i="1"/>
  <c r="K2075" i="1"/>
  <c r="J2075" i="1"/>
  <c r="F2075" i="1"/>
  <c r="E2075" i="1"/>
  <c r="C2075" i="1"/>
  <c r="N2074" i="1"/>
  <c r="K2074" i="1"/>
  <c r="J2074" i="1"/>
  <c r="F2074" i="1"/>
  <c r="E2074" i="1"/>
  <c r="G2074" i="1" s="1"/>
  <c r="C2074" i="1"/>
  <c r="N2073" i="1"/>
  <c r="K2073" i="1"/>
  <c r="J2073" i="1"/>
  <c r="F2073" i="1"/>
  <c r="E2073" i="1"/>
  <c r="G2073" i="1" s="1"/>
  <c r="C2073" i="1"/>
  <c r="N2072" i="1"/>
  <c r="K2072" i="1"/>
  <c r="J2072" i="1"/>
  <c r="F2072" i="1"/>
  <c r="E2072" i="1"/>
  <c r="G2072" i="1" s="1"/>
  <c r="C2072" i="1"/>
  <c r="N2071" i="1"/>
  <c r="K2071" i="1"/>
  <c r="J2071" i="1"/>
  <c r="F2071" i="1"/>
  <c r="E2071" i="1"/>
  <c r="C2071" i="1"/>
  <c r="N2070" i="1"/>
  <c r="K2070" i="1"/>
  <c r="J2070" i="1"/>
  <c r="F2070" i="1"/>
  <c r="E2070" i="1"/>
  <c r="G2070" i="1" s="1"/>
  <c r="C2070" i="1"/>
  <c r="N2069" i="1"/>
  <c r="K2069" i="1"/>
  <c r="J2069" i="1"/>
  <c r="F2069" i="1"/>
  <c r="E2069" i="1"/>
  <c r="G2069" i="1" s="1"/>
  <c r="C2069" i="1"/>
  <c r="N2068" i="1"/>
  <c r="K2068" i="1"/>
  <c r="J2068" i="1"/>
  <c r="F2068" i="1"/>
  <c r="E2068" i="1"/>
  <c r="G2068" i="1" s="1"/>
  <c r="C2068" i="1"/>
  <c r="N2067" i="1"/>
  <c r="K2067" i="1"/>
  <c r="J2067" i="1"/>
  <c r="F2067" i="1"/>
  <c r="E2067" i="1"/>
  <c r="G2067" i="1" s="1"/>
  <c r="C2067" i="1"/>
  <c r="N2066" i="1"/>
  <c r="K2066" i="1"/>
  <c r="J2066" i="1"/>
  <c r="F2066" i="1"/>
  <c r="E2066" i="1"/>
  <c r="G2066" i="1" s="1"/>
  <c r="C2066" i="1"/>
  <c r="N2065" i="1"/>
  <c r="K2065" i="1"/>
  <c r="J2065" i="1"/>
  <c r="F2065" i="1"/>
  <c r="E2065" i="1"/>
  <c r="G2065" i="1" s="1"/>
  <c r="C2065" i="1"/>
  <c r="N2064" i="1"/>
  <c r="K2064" i="1"/>
  <c r="J2064" i="1"/>
  <c r="F2064" i="1"/>
  <c r="E2064" i="1"/>
  <c r="G2064" i="1" s="1"/>
  <c r="C2064" i="1"/>
  <c r="N2063" i="1"/>
  <c r="K2063" i="1"/>
  <c r="J2063" i="1"/>
  <c r="F2063" i="1"/>
  <c r="E2063" i="1"/>
  <c r="C2063" i="1"/>
  <c r="N2062" i="1"/>
  <c r="K2062" i="1"/>
  <c r="J2062" i="1"/>
  <c r="F2062" i="1"/>
  <c r="E2062" i="1"/>
  <c r="G2062" i="1" s="1"/>
  <c r="C2062" i="1"/>
  <c r="N2061" i="1"/>
  <c r="K2061" i="1"/>
  <c r="J2061" i="1"/>
  <c r="F2061" i="1"/>
  <c r="E2061" i="1"/>
  <c r="G2061" i="1" s="1"/>
  <c r="C2061" i="1"/>
  <c r="N2060" i="1"/>
  <c r="K2060" i="1"/>
  <c r="J2060" i="1"/>
  <c r="F2060" i="1"/>
  <c r="E2060" i="1"/>
  <c r="G2060" i="1" s="1"/>
  <c r="C2060" i="1"/>
  <c r="N2059" i="1"/>
  <c r="K2059" i="1"/>
  <c r="J2059" i="1"/>
  <c r="F2059" i="1"/>
  <c r="E2059" i="1"/>
  <c r="C2059" i="1"/>
  <c r="N2058" i="1"/>
  <c r="K2058" i="1"/>
  <c r="J2058" i="1"/>
  <c r="F2058" i="1"/>
  <c r="E2058" i="1"/>
  <c r="G2058" i="1" s="1"/>
  <c r="C2058" i="1"/>
  <c r="N2057" i="1"/>
  <c r="K2057" i="1"/>
  <c r="J2057" i="1"/>
  <c r="F2057" i="1"/>
  <c r="E2057" i="1"/>
  <c r="G2057" i="1" s="1"/>
  <c r="C2057" i="1"/>
  <c r="N2056" i="1"/>
  <c r="K2056" i="1"/>
  <c r="J2056" i="1"/>
  <c r="F2056" i="1"/>
  <c r="E2056" i="1"/>
  <c r="G2056" i="1" s="1"/>
  <c r="C2056" i="1"/>
  <c r="N2055" i="1"/>
  <c r="K2055" i="1"/>
  <c r="J2055" i="1"/>
  <c r="F2055" i="1"/>
  <c r="E2055" i="1"/>
  <c r="C2055" i="1"/>
  <c r="N2054" i="1"/>
  <c r="K2054" i="1"/>
  <c r="J2054" i="1"/>
  <c r="F2054" i="1"/>
  <c r="E2054" i="1"/>
  <c r="G2054" i="1" s="1"/>
  <c r="C2054" i="1"/>
  <c r="N2053" i="1"/>
  <c r="K2053" i="1"/>
  <c r="J2053" i="1"/>
  <c r="F2053" i="1"/>
  <c r="E2053" i="1"/>
  <c r="G2053" i="1" s="1"/>
  <c r="C2053" i="1"/>
  <c r="N2052" i="1"/>
  <c r="K2052" i="1"/>
  <c r="J2052" i="1"/>
  <c r="F2052" i="1"/>
  <c r="E2052" i="1"/>
  <c r="G2052" i="1" s="1"/>
  <c r="C2052" i="1"/>
  <c r="N2051" i="1"/>
  <c r="K2051" i="1"/>
  <c r="J2051" i="1"/>
  <c r="F2051" i="1"/>
  <c r="E2051" i="1"/>
  <c r="G2051" i="1" s="1"/>
  <c r="C2051" i="1"/>
  <c r="N2050" i="1"/>
  <c r="K2050" i="1"/>
  <c r="J2050" i="1"/>
  <c r="F2050" i="1"/>
  <c r="E2050" i="1"/>
  <c r="G2050" i="1" s="1"/>
  <c r="C2050" i="1"/>
  <c r="N2049" i="1"/>
  <c r="K2049" i="1"/>
  <c r="J2049" i="1"/>
  <c r="F2049" i="1"/>
  <c r="E2049" i="1"/>
  <c r="G2049" i="1" s="1"/>
  <c r="C2049" i="1"/>
  <c r="N2048" i="1"/>
  <c r="K2048" i="1"/>
  <c r="J2048" i="1"/>
  <c r="F2048" i="1"/>
  <c r="E2048" i="1"/>
  <c r="G2048" i="1" s="1"/>
  <c r="C2048" i="1"/>
  <c r="N2047" i="1"/>
  <c r="K2047" i="1"/>
  <c r="J2047" i="1"/>
  <c r="F2047" i="1"/>
  <c r="E2047" i="1"/>
  <c r="C2047" i="1"/>
  <c r="N2046" i="1"/>
  <c r="K2046" i="1"/>
  <c r="J2046" i="1"/>
  <c r="F2046" i="1"/>
  <c r="E2046" i="1"/>
  <c r="G2046" i="1" s="1"/>
  <c r="C2046" i="1"/>
  <c r="N2045" i="1"/>
  <c r="K2045" i="1"/>
  <c r="J2045" i="1"/>
  <c r="F2045" i="1"/>
  <c r="E2045" i="1"/>
  <c r="G2045" i="1" s="1"/>
  <c r="C2045" i="1"/>
  <c r="N2044" i="1"/>
  <c r="K2044" i="1"/>
  <c r="J2044" i="1"/>
  <c r="F2044" i="1"/>
  <c r="E2044" i="1"/>
  <c r="G2044" i="1" s="1"/>
  <c r="C2044" i="1"/>
  <c r="N2043" i="1"/>
  <c r="K2043" i="1"/>
  <c r="J2043" i="1"/>
  <c r="F2043" i="1"/>
  <c r="E2043" i="1"/>
  <c r="C2043" i="1"/>
  <c r="N2042" i="1"/>
  <c r="K2042" i="1"/>
  <c r="J2042" i="1"/>
  <c r="F2042" i="1"/>
  <c r="E2042" i="1"/>
  <c r="G2042" i="1" s="1"/>
  <c r="C2042" i="1"/>
  <c r="N2041" i="1"/>
  <c r="K2041" i="1"/>
  <c r="J2041" i="1"/>
  <c r="F2041" i="1"/>
  <c r="E2041" i="1"/>
  <c r="G2041" i="1" s="1"/>
  <c r="C2041" i="1"/>
  <c r="N2040" i="1"/>
  <c r="K2040" i="1"/>
  <c r="J2040" i="1"/>
  <c r="F2040" i="1"/>
  <c r="E2040" i="1"/>
  <c r="G2040" i="1" s="1"/>
  <c r="C2040" i="1"/>
  <c r="N2039" i="1"/>
  <c r="K2039" i="1"/>
  <c r="J2039" i="1"/>
  <c r="F2039" i="1"/>
  <c r="E2039" i="1"/>
  <c r="C2039" i="1"/>
  <c r="N2038" i="1"/>
  <c r="K2038" i="1"/>
  <c r="J2038" i="1"/>
  <c r="F2038" i="1"/>
  <c r="E2038" i="1"/>
  <c r="G2038" i="1" s="1"/>
  <c r="C2038" i="1"/>
  <c r="N2037" i="1"/>
  <c r="K2037" i="1"/>
  <c r="J2037" i="1"/>
  <c r="F2037" i="1"/>
  <c r="E2037" i="1"/>
  <c r="G2037" i="1" s="1"/>
  <c r="C2037" i="1"/>
  <c r="N2036" i="1"/>
  <c r="K2036" i="1"/>
  <c r="J2036" i="1"/>
  <c r="F2036" i="1"/>
  <c r="E2036" i="1"/>
  <c r="G2036" i="1" s="1"/>
  <c r="C2036" i="1"/>
  <c r="N2035" i="1"/>
  <c r="K2035" i="1"/>
  <c r="J2035" i="1"/>
  <c r="F2035" i="1"/>
  <c r="E2035" i="1"/>
  <c r="G2035" i="1" s="1"/>
  <c r="C2035" i="1"/>
  <c r="N2034" i="1"/>
  <c r="K2034" i="1"/>
  <c r="J2034" i="1"/>
  <c r="F2034" i="1"/>
  <c r="E2034" i="1"/>
  <c r="G2034" i="1" s="1"/>
  <c r="C2034" i="1"/>
  <c r="N2033" i="1"/>
  <c r="K2033" i="1"/>
  <c r="J2033" i="1"/>
  <c r="F2033" i="1"/>
  <c r="E2033" i="1"/>
  <c r="G2033" i="1" s="1"/>
  <c r="C2033" i="1"/>
  <c r="N2032" i="1"/>
  <c r="K2032" i="1"/>
  <c r="J2032" i="1"/>
  <c r="F2032" i="1"/>
  <c r="E2032" i="1"/>
  <c r="G2032" i="1" s="1"/>
  <c r="C2032" i="1"/>
  <c r="N2031" i="1"/>
  <c r="K2031" i="1"/>
  <c r="J2031" i="1"/>
  <c r="F2031" i="1"/>
  <c r="E2031" i="1"/>
  <c r="C2031" i="1"/>
  <c r="N2030" i="1"/>
  <c r="K2030" i="1"/>
  <c r="J2030" i="1"/>
  <c r="F2030" i="1"/>
  <c r="E2030" i="1"/>
  <c r="G2030" i="1" s="1"/>
  <c r="C2030" i="1"/>
  <c r="N2029" i="1"/>
  <c r="K2029" i="1"/>
  <c r="J2029" i="1"/>
  <c r="F2029" i="1"/>
  <c r="E2029" i="1"/>
  <c r="G2029" i="1" s="1"/>
  <c r="C2029" i="1"/>
  <c r="N2028" i="1"/>
  <c r="K2028" i="1"/>
  <c r="J2028" i="1"/>
  <c r="F2028" i="1"/>
  <c r="E2028" i="1"/>
  <c r="G2028" i="1" s="1"/>
  <c r="C2028" i="1"/>
  <c r="N2027" i="1"/>
  <c r="K2027" i="1"/>
  <c r="J2027" i="1"/>
  <c r="F2027" i="1"/>
  <c r="E2027" i="1"/>
  <c r="C2027" i="1"/>
  <c r="N2026" i="1"/>
  <c r="K2026" i="1"/>
  <c r="J2026" i="1"/>
  <c r="F2026" i="1"/>
  <c r="E2026" i="1"/>
  <c r="G2026" i="1" s="1"/>
  <c r="C2026" i="1"/>
  <c r="N2025" i="1"/>
  <c r="K2025" i="1"/>
  <c r="J2025" i="1"/>
  <c r="F2025" i="1"/>
  <c r="E2025" i="1"/>
  <c r="G2025" i="1" s="1"/>
  <c r="C2025" i="1"/>
  <c r="N2024" i="1"/>
  <c r="K2024" i="1"/>
  <c r="J2024" i="1"/>
  <c r="F2024" i="1"/>
  <c r="E2024" i="1"/>
  <c r="G2024" i="1" s="1"/>
  <c r="C2024" i="1"/>
  <c r="N2023" i="1"/>
  <c r="K2023" i="1"/>
  <c r="J2023" i="1"/>
  <c r="F2023" i="1"/>
  <c r="E2023" i="1"/>
  <c r="C2023" i="1"/>
  <c r="N2022" i="1"/>
  <c r="K2022" i="1"/>
  <c r="J2022" i="1"/>
  <c r="F2022" i="1"/>
  <c r="E2022" i="1"/>
  <c r="G2022" i="1" s="1"/>
  <c r="C2022" i="1"/>
  <c r="N2021" i="1"/>
  <c r="K2021" i="1"/>
  <c r="J2021" i="1"/>
  <c r="F2021" i="1"/>
  <c r="E2021" i="1"/>
  <c r="G2021" i="1" s="1"/>
  <c r="C2021" i="1"/>
  <c r="N2020" i="1"/>
  <c r="K2020" i="1"/>
  <c r="J2020" i="1"/>
  <c r="F2020" i="1"/>
  <c r="E2020" i="1"/>
  <c r="G2020" i="1" s="1"/>
  <c r="C2020" i="1"/>
  <c r="N2019" i="1"/>
  <c r="K2019" i="1"/>
  <c r="J2019" i="1"/>
  <c r="F2019" i="1"/>
  <c r="E2019" i="1"/>
  <c r="G2019" i="1" s="1"/>
  <c r="C2019" i="1"/>
  <c r="N2018" i="1"/>
  <c r="K2018" i="1"/>
  <c r="J2018" i="1"/>
  <c r="F2018" i="1"/>
  <c r="E2018" i="1"/>
  <c r="H2018" i="1" s="1"/>
  <c r="C2018" i="1"/>
  <c r="N2017" i="1"/>
  <c r="K2017" i="1"/>
  <c r="J2017" i="1"/>
  <c r="F2017" i="1"/>
  <c r="E2017" i="1"/>
  <c r="C2017" i="1"/>
  <c r="N2016" i="1"/>
  <c r="K2016" i="1"/>
  <c r="J2016" i="1"/>
  <c r="F2016" i="1"/>
  <c r="E2016" i="1"/>
  <c r="H2016" i="1" s="1"/>
  <c r="C2016" i="1"/>
  <c r="N2015" i="1"/>
  <c r="K2015" i="1"/>
  <c r="J2015" i="1"/>
  <c r="F2015" i="1"/>
  <c r="E2015" i="1"/>
  <c r="C2015" i="1"/>
  <c r="N2014" i="1"/>
  <c r="K2014" i="1"/>
  <c r="J2014" i="1"/>
  <c r="F2014" i="1"/>
  <c r="E2014" i="1"/>
  <c r="H2014" i="1" s="1"/>
  <c r="C2014" i="1"/>
  <c r="N2013" i="1"/>
  <c r="K2013" i="1"/>
  <c r="J2013" i="1"/>
  <c r="F2013" i="1"/>
  <c r="E2013" i="1"/>
  <c r="C2013" i="1"/>
  <c r="N2012" i="1"/>
  <c r="K2012" i="1"/>
  <c r="J2012" i="1"/>
  <c r="F2012" i="1"/>
  <c r="E2012" i="1"/>
  <c r="C2012" i="1"/>
  <c r="N2011" i="1"/>
  <c r="K2011" i="1"/>
  <c r="J2011" i="1"/>
  <c r="F2011" i="1"/>
  <c r="E2011" i="1"/>
  <c r="C2011" i="1"/>
  <c r="N2010" i="1"/>
  <c r="K2010" i="1"/>
  <c r="J2010" i="1"/>
  <c r="F2010" i="1"/>
  <c r="E2010" i="1"/>
  <c r="C2010" i="1"/>
  <c r="N2009" i="1"/>
  <c r="K2009" i="1"/>
  <c r="J2009" i="1"/>
  <c r="F2009" i="1"/>
  <c r="E2009" i="1"/>
  <c r="C2009" i="1"/>
  <c r="N2008" i="1"/>
  <c r="K2008" i="1"/>
  <c r="J2008" i="1"/>
  <c r="F2008" i="1"/>
  <c r="E2008" i="1"/>
  <c r="C2008" i="1"/>
  <c r="N2007" i="1"/>
  <c r="K2007" i="1"/>
  <c r="J2007" i="1"/>
  <c r="F2007" i="1"/>
  <c r="E2007" i="1"/>
  <c r="C2007" i="1"/>
  <c r="N2006" i="1"/>
  <c r="K2006" i="1"/>
  <c r="J2006" i="1"/>
  <c r="F2006" i="1"/>
  <c r="E2006" i="1"/>
  <c r="C2006" i="1"/>
  <c r="N2005" i="1"/>
  <c r="K2005" i="1"/>
  <c r="J2005" i="1"/>
  <c r="F2005" i="1"/>
  <c r="E2005" i="1"/>
  <c r="C2005" i="1"/>
  <c r="N2004" i="1"/>
  <c r="K2004" i="1"/>
  <c r="J2004" i="1"/>
  <c r="F2004" i="1"/>
  <c r="E2004" i="1"/>
  <c r="C2004" i="1"/>
  <c r="N2003" i="1"/>
  <c r="K2003" i="1"/>
  <c r="J2003" i="1"/>
  <c r="F2003" i="1"/>
  <c r="E2003" i="1"/>
  <c r="C2003" i="1"/>
  <c r="N2002" i="1"/>
  <c r="K2002" i="1"/>
  <c r="J2002" i="1"/>
  <c r="F2002" i="1"/>
  <c r="E2002" i="1"/>
  <c r="C2002" i="1"/>
  <c r="N2001" i="1"/>
  <c r="K2001" i="1"/>
  <c r="J2001" i="1"/>
  <c r="F2001" i="1"/>
  <c r="E2001" i="1"/>
  <c r="C2001" i="1"/>
  <c r="N2000" i="1"/>
  <c r="K2000" i="1"/>
  <c r="J2000" i="1"/>
  <c r="F2000" i="1"/>
  <c r="E2000" i="1"/>
  <c r="C2000" i="1"/>
  <c r="N1999" i="1"/>
  <c r="K1999" i="1"/>
  <c r="J1999" i="1"/>
  <c r="F1999" i="1"/>
  <c r="E1999" i="1"/>
  <c r="C1999" i="1"/>
  <c r="N1998" i="1"/>
  <c r="K1998" i="1"/>
  <c r="J1998" i="1"/>
  <c r="F1998" i="1"/>
  <c r="E1998" i="1"/>
  <c r="C1998" i="1"/>
  <c r="N1997" i="1"/>
  <c r="K1997" i="1"/>
  <c r="J1997" i="1"/>
  <c r="F1997" i="1"/>
  <c r="E1997" i="1"/>
  <c r="C1997" i="1"/>
  <c r="N1996" i="1"/>
  <c r="K1996" i="1"/>
  <c r="J1996" i="1"/>
  <c r="F1996" i="1"/>
  <c r="E1996" i="1"/>
  <c r="C1996" i="1"/>
  <c r="N1995" i="1"/>
  <c r="K1995" i="1"/>
  <c r="J1995" i="1"/>
  <c r="F1995" i="1"/>
  <c r="E1995" i="1"/>
  <c r="C1995" i="1"/>
  <c r="N1994" i="1"/>
  <c r="K1994" i="1"/>
  <c r="J1994" i="1"/>
  <c r="F1994" i="1"/>
  <c r="E1994" i="1"/>
  <c r="C1994" i="1"/>
  <c r="N1993" i="1"/>
  <c r="K1993" i="1"/>
  <c r="J1993" i="1"/>
  <c r="F1993" i="1"/>
  <c r="E1993" i="1"/>
  <c r="C1993" i="1"/>
  <c r="N1992" i="1"/>
  <c r="K1992" i="1"/>
  <c r="J1992" i="1"/>
  <c r="F1992" i="1"/>
  <c r="E1992" i="1"/>
  <c r="C1992" i="1"/>
  <c r="N1991" i="1"/>
  <c r="K1991" i="1"/>
  <c r="J1991" i="1"/>
  <c r="F1991" i="1"/>
  <c r="E1991" i="1"/>
  <c r="C1991" i="1"/>
  <c r="N1990" i="1"/>
  <c r="K1990" i="1"/>
  <c r="J1990" i="1"/>
  <c r="F1990" i="1"/>
  <c r="E1990" i="1"/>
  <c r="C1990" i="1"/>
  <c r="N1989" i="1"/>
  <c r="K1989" i="1"/>
  <c r="J1989" i="1"/>
  <c r="F1989" i="1"/>
  <c r="E1989" i="1"/>
  <c r="C1989" i="1"/>
  <c r="N1988" i="1"/>
  <c r="K1988" i="1"/>
  <c r="J1988" i="1"/>
  <c r="F1988" i="1"/>
  <c r="E1988" i="1"/>
  <c r="C1988" i="1"/>
  <c r="N1987" i="1"/>
  <c r="K1987" i="1"/>
  <c r="J1987" i="1"/>
  <c r="F1987" i="1"/>
  <c r="E1987" i="1"/>
  <c r="C1987" i="1"/>
  <c r="N1986" i="1"/>
  <c r="K1986" i="1"/>
  <c r="J1986" i="1"/>
  <c r="F1986" i="1"/>
  <c r="E1986" i="1"/>
  <c r="C1986" i="1"/>
  <c r="N1985" i="1"/>
  <c r="K1985" i="1"/>
  <c r="J1985" i="1"/>
  <c r="F1985" i="1"/>
  <c r="E1985" i="1"/>
  <c r="C1985" i="1"/>
  <c r="N1984" i="1"/>
  <c r="K1984" i="1"/>
  <c r="J1984" i="1"/>
  <c r="F1984" i="1"/>
  <c r="E1984" i="1"/>
  <c r="C1984" i="1"/>
  <c r="N1983" i="1"/>
  <c r="K1983" i="1"/>
  <c r="J1983" i="1"/>
  <c r="F1983" i="1"/>
  <c r="E1983" i="1"/>
  <c r="C1983" i="1"/>
  <c r="N1982" i="1"/>
  <c r="K1982" i="1"/>
  <c r="J1982" i="1"/>
  <c r="F1982" i="1"/>
  <c r="E1982" i="1"/>
  <c r="C1982" i="1"/>
  <c r="N1981" i="1"/>
  <c r="K1981" i="1"/>
  <c r="J1981" i="1"/>
  <c r="F1981" i="1"/>
  <c r="E1981" i="1"/>
  <c r="C1981" i="1"/>
  <c r="N1980" i="1"/>
  <c r="K1980" i="1"/>
  <c r="J1980" i="1"/>
  <c r="F1980" i="1"/>
  <c r="E1980" i="1"/>
  <c r="C1980" i="1"/>
  <c r="N1979" i="1"/>
  <c r="K1979" i="1"/>
  <c r="J1979" i="1"/>
  <c r="F1979" i="1"/>
  <c r="E1979" i="1"/>
  <c r="C1979" i="1"/>
  <c r="N1978" i="1"/>
  <c r="K1978" i="1"/>
  <c r="J1978" i="1"/>
  <c r="F1978" i="1"/>
  <c r="E1978" i="1"/>
  <c r="C1978" i="1"/>
  <c r="N1977" i="1"/>
  <c r="K1977" i="1"/>
  <c r="J1977" i="1"/>
  <c r="F1977" i="1"/>
  <c r="E1977" i="1"/>
  <c r="C1977" i="1"/>
  <c r="N1976" i="1"/>
  <c r="K1976" i="1"/>
  <c r="J1976" i="1"/>
  <c r="F1976" i="1"/>
  <c r="E1976" i="1"/>
  <c r="C1976" i="1"/>
  <c r="N1975" i="1"/>
  <c r="K1975" i="1"/>
  <c r="J1975" i="1"/>
  <c r="F1975" i="1"/>
  <c r="E1975" i="1"/>
  <c r="C1975" i="1"/>
  <c r="N1974" i="1"/>
  <c r="K1974" i="1"/>
  <c r="J1974" i="1"/>
  <c r="F1974" i="1"/>
  <c r="E1974" i="1"/>
  <c r="C1974" i="1"/>
  <c r="N1973" i="1"/>
  <c r="K1973" i="1"/>
  <c r="J1973" i="1"/>
  <c r="F1973" i="1"/>
  <c r="E1973" i="1"/>
  <c r="C1973" i="1"/>
  <c r="N1972" i="1"/>
  <c r="K1972" i="1"/>
  <c r="J1972" i="1"/>
  <c r="F1972" i="1"/>
  <c r="E1972" i="1"/>
  <c r="C1972" i="1"/>
  <c r="N1971" i="1"/>
  <c r="K1971" i="1"/>
  <c r="J1971" i="1"/>
  <c r="F1971" i="1"/>
  <c r="E1971" i="1"/>
  <c r="C1971" i="1"/>
  <c r="N1970" i="1"/>
  <c r="K1970" i="1"/>
  <c r="J1970" i="1"/>
  <c r="F1970" i="1"/>
  <c r="E1970" i="1"/>
  <c r="C1970" i="1"/>
  <c r="N1969" i="1"/>
  <c r="K1969" i="1"/>
  <c r="J1969" i="1"/>
  <c r="F1969" i="1"/>
  <c r="E1969" i="1"/>
  <c r="C1969" i="1"/>
  <c r="N1968" i="1"/>
  <c r="K1968" i="1"/>
  <c r="J1968" i="1"/>
  <c r="F1968" i="1"/>
  <c r="E1968" i="1"/>
  <c r="C1968" i="1"/>
  <c r="N1967" i="1"/>
  <c r="K1967" i="1"/>
  <c r="J1967" i="1"/>
  <c r="F1967" i="1"/>
  <c r="E1967" i="1"/>
  <c r="G1967" i="1" s="1"/>
  <c r="C1967" i="1"/>
  <c r="N1966" i="1"/>
  <c r="K1966" i="1"/>
  <c r="J1966" i="1"/>
  <c r="F1966" i="1"/>
  <c r="E1966" i="1"/>
  <c r="C1966" i="1"/>
  <c r="N1965" i="1"/>
  <c r="K1965" i="1"/>
  <c r="J1965" i="1"/>
  <c r="F1965" i="1"/>
  <c r="E1965" i="1"/>
  <c r="G1965" i="1" s="1"/>
  <c r="C1965" i="1"/>
  <c r="N1964" i="1"/>
  <c r="K1964" i="1"/>
  <c r="J1964" i="1"/>
  <c r="F1964" i="1"/>
  <c r="E1964" i="1"/>
  <c r="C1964" i="1"/>
  <c r="N1963" i="1"/>
  <c r="K1963" i="1"/>
  <c r="J1963" i="1"/>
  <c r="F1963" i="1"/>
  <c r="E1963" i="1"/>
  <c r="G1963" i="1" s="1"/>
  <c r="C1963" i="1"/>
  <c r="N1962" i="1"/>
  <c r="K1962" i="1"/>
  <c r="J1962" i="1"/>
  <c r="F1962" i="1"/>
  <c r="E1962" i="1"/>
  <c r="G1962" i="1" s="1"/>
  <c r="C1962" i="1"/>
  <c r="N1961" i="1"/>
  <c r="K1961" i="1"/>
  <c r="J1961" i="1"/>
  <c r="F1961" i="1"/>
  <c r="E1961" i="1"/>
  <c r="G1961" i="1" s="1"/>
  <c r="C1961" i="1"/>
  <c r="N1960" i="1"/>
  <c r="K1960" i="1"/>
  <c r="J1960" i="1"/>
  <c r="F1960" i="1"/>
  <c r="E1960" i="1"/>
  <c r="C1960" i="1"/>
  <c r="N1959" i="1"/>
  <c r="K1959" i="1"/>
  <c r="J1959" i="1"/>
  <c r="F1959" i="1"/>
  <c r="E1959" i="1"/>
  <c r="G1959" i="1" s="1"/>
  <c r="C1959" i="1"/>
  <c r="N1958" i="1"/>
  <c r="K1958" i="1"/>
  <c r="J1958" i="1"/>
  <c r="F1958" i="1"/>
  <c r="E1958" i="1"/>
  <c r="C1958" i="1"/>
  <c r="N1957" i="1"/>
  <c r="K1957" i="1"/>
  <c r="J1957" i="1"/>
  <c r="F1957" i="1"/>
  <c r="E1957" i="1"/>
  <c r="G1957" i="1" s="1"/>
  <c r="C1957" i="1"/>
  <c r="N1956" i="1"/>
  <c r="K1956" i="1"/>
  <c r="J1956" i="1"/>
  <c r="F1956" i="1"/>
  <c r="E1956" i="1"/>
  <c r="G1956" i="1" s="1"/>
  <c r="C1956" i="1"/>
  <c r="N1955" i="1"/>
  <c r="K1955" i="1"/>
  <c r="J1955" i="1"/>
  <c r="F1955" i="1"/>
  <c r="E1955" i="1"/>
  <c r="C1955" i="1"/>
  <c r="N1954" i="1"/>
  <c r="K1954" i="1"/>
  <c r="J1954" i="1"/>
  <c r="F1954" i="1"/>
  <c r="E1954" i="1"/>
  <c r="G1954" i="1" s="1"/>
  <c r="C1954" i="1"/>
  <c r="N1953" i="1"/>
  <c r="K1953" i="1"/>
  <c r="J1953" i="1"/>
  <c r="F1953" i="1"/>
  <c r="E1953" i="1"/>
  <c r="G1953" i="1" s="1"/>
  <c r="C1953" i="1"/>
  <c r="N1952" i="1"/>
  <c r="K1952" i="1"/>
  <c r="J1952" i="1"/>
  <c r="F1952" i="1"/>
  <c r="E1952" i="1"/>
  <c r="G1952" i="1" s="1"/>
  <c r="C1952" i="1"/>
  <c r="N1951" i="1"/>
  <c r="K1951" i="1"/>
  <c r="J1951" i="1"/>
  <c r="F1951" i="1"/>
  <c r="E1951" i="1"/>
  <c r="G1951" i="1" s="1"/>
  <c r="C1951" i="1"/>
  <c r="N1950" i="1"/>
  <c r="K1950" i="1"/>
  <c r="J1950" i="1"/>
  <c r="F1950" i="1"/>
  <c r="E1950" i="1"/>
  <c r="G1950" i="1" s="1"/>
  <c r="C1950" i="1"/>
  <c r="N1949" i="1"/>
  <c r="K1949" i="1"/>
  <c r="J1949" i="1"/>
  <c r="F1949" i="1"/>
  <c r="E1949" i="1"/>
  <c r="G1949" i="1" s="1"/>
  <c r="C1949" i="1"/>
  <c r="N1948" i="1"/>
  <c r="K1948" i="1"/>
  <c r="J1948" i="1"/>
  <c r="F1948" i="1"/>
  <c r="E1948" i="1"/>
  <c r="G1948" i="1" s="1"/>
  <c r="C1948" i="1"/>
  <c r="N1947" i="1"/>
  <c r="K1947" i="1"/>
  <c r="J1947" i="1"/>
  <c r="F1947" i="1"/>
  <c r="E1947" i="1"/>
  <c r="G1947" i="1" s="1"/>
  <c r="C1947" i="1"/>
  <c r="N1946" i="1"/>
  <c r="K1946" i="1"/>
  <c r="J1946" i="1"/>
  <c r="F1946" i="1"/>
  <c r="E1946" i="1"/>
  <c r="G1946" i="1" s="1"/>
  <c r="C1946" i="1"/>
  <c r="N1945" i="1"/>
  <c r="K1945" i="1"/>
  <c r="J1945" i="1"/>
  <c r="F1945" i="1"/>
  <c r="E1945" i="1"/>
  <c r="G1945" i="1" s="1"/>
  <c r="C1945" i="1"/>
  <c r="N1944" i="1"/>
  <c r="K1944" i="1"/>
  <c r="J1944" i="1"/>
  <c r="F1944" i="1"/>
  <c r="E1944" i="1"/>
  <c r="G1944" i="1" s="1"/>
  <c r="C1944" i="1"/>
  <c r="N1943" i="1"/>
  <c r="K1943" i="1"/>
  <c r="J1943" i="1"/>
  <c r="F1943" i="1"/>
  <c r="E1943" i="1"/>
  <c r="G1943" i="1" s="1"/>
  <c r="C1943" i="1"/>
  <c r="N1942" i="1"/>
  <c r="K1942" i="1"/>
  <c r="J1942" i="1"/>
  <c r="F1942" i="1"/>
  <c r="E1942" i="1"/>
  <c r="C1942" i="1"/>
  <c r="N1941" i="1"/>
  <c r="K1941" i="1"/>
  <c r="J1941" i="1"/>
  <c r="F1941" i="1"/>
  <c r="E1941" i="1"/>
  <c r="G1941" i="1" s="1"/>
  <c r="C1941" i="1"/>
  <c r="N1940" i="1"/>
  <c r="K1940" i="1"/>
  <c r="J1940" i="1"/>
  <c r="F1940" i="1"/>
  <c r="E1940" i="1"/>
  <c r="G1940" i="1" s="1"/>
  <c r="C1940" i="1"/>
  <c r="N1939" i="1"/>
  <c r="K1939" i="1"/>
  <c r="J1939" i="1"/>
  <c r="F1939" i="1"/>
  <c r="E1939" i="1"/>
  <c r="C1939" i="1"/>
  <c r="N1938" i="1"/>
  <c r="K1938" i="1"/>
  <c r="J1938" i="1"/>
  <c r="F1938" i="1"/>
  <c r="E1938" i="1"/>
  <c r="G1938" i="1" s="1"/>
  <c r="C1938" i="1"/>
  <c r="N1937" i="1"/>
  <c r="K1937" i="1"/>
  <c r="J1937" i="1"/>
  <c r="F1937" i="1"/>
  <c r="E1937" i="1"/>
  <c r="G1937" i="1" s="1"/>
  <c r="C1937" i="1"/>
  <c r="N1936" i="1"/>
  <c r="K1936" i="1"/>
  <c r="J1936" i="1"/>
  <c r="F1936" i="1"/>
  <c r="E1936" i="1"/>
  <c r="G1936" i="1" s="1"/>
  <c r="C1936" i="1"/>
  <c r="N1935" i="1"/>
  <c r="K1935" i="1"/>
  <c r="J1935" i="1"/>
  <c r="F1935" i="1"/>
  <c r="E1935" i="1"/>
  <c r="G1935" i="1" s="1"/>
  <c r="C1935" i="1"/>
  <c r="N1934" i="1"/>
  <c r="K1934" i="1"/>
  <c r="J1934" i="1"/>
  <c r="F1934" i="1"/>
  <c r="E1934" i="1"/>
  <c r="G1934" i="1" s="1"/>
  <c r="C1934" i="1"/>
  <c r="N1933" i="1"/>
  <c r="K1933" i="1"/>
  <c r="J1933" i="1"/>
  <c r="F1933" i="1"/>
  <c r="E1933" i="1"/>
  <c r="G1933" i="1" s="1"/>
  <c r="C1933" i="1"/>
  <c r="N1932" i="1"/>
  <c r="K1932" i="1"/>
  <c r="J1932" i="1"/>
  <c r="F1932" i="1"/>
  <c r="E1932" i="1"/>
  <c r="G1932" i="1" s="1"/>
  <c r="C1932" i="1"/>
  <c r="N1931" i="1"/>
  <c r="K1931" i="1"/>
  <c r="J1931" i="1"/>
  <c r="F1931" i="1"/>
  <c r="E1931" i="1"/>
  <c r="G1931" i="1" s="1"/>
  <c r="C1931" i="1"/>
  <c r="N1930" i="1"/>
  <c r="K1930" i="1"/>
  <c r="J1930" i="1"/>
  <c r="F1930" i="1"/>
  <c r="E1930" i="1"/>
  <c r="G1930" i="1" s="1"/>
  <c r="C1930" i="1"/>
  <c r="N1929" i="1"/>
  <c r="K1929" i="1"/>
  <c r="J1929" i="1"/>
  <c r="F1929" i="1"/>
  <c r="E1929" i="1"/>
  <c r="G1929" i="1" s="1"/>
  <c r="C1929" i="1"/>
  <c r="N1928" i="1"/>
  <c r="K1928" i="1"/>
  <c r="J1928" i="1"/>
  <c r="F1928" i="1"/>
  <c r="E1928" i="1"/>
  <c r="G1928" i="1" s="1"/>
  <c r="C1928" i="1"/>
  <c r="N1927" i="1"/>
  <c r="K1927" i="1"/>
  <c r="J1927" i="1"/>
  <c r="F1927" i="1"/>
  <c r="E1927" i="1"/>
  <c r="G1927" i="1" s="1"/>
  <c r="C1927" i="1"/>
  <c r="N1926" i="1"/>
  <c r="K1926" i="1"/>
  <c r="J1926" i="1"/>
  <c r="F1926" i="1"/>
  <c r="E1926" i="1"/>
  <c r="G1926" i="1" s="1"/>
  <c r="C1926" i="1"/>
  <c r="N1925" i="1"/>
  <c r="K1925" i="1"/>
  <c r="J1925" i="1"/>
  <c r="F1925" i="1"/>
  <c r="E1925" i="1"/>
  <c r="G1925" i="1" s="1"/>
  <c r="C1925" i="1"/>
  <c r="N1924" i="1"/>
  <c r="K1924" i="1"/>
  <c r="J1924" i="1"/>
  <c r="F1924" i="1"/>
  <c r="E1924" i="1"/>
  <c r="G1924" i="1" s="1"/>
  <c r="C1924" i="1"/>
  <c r="N1923" i="1"/>
  <c r="K1923" i="1"/>
  <c r="J1923" i="1"/>
  <c r="F1923" i="1"/>
  <c r="E1923" i="1"/>
  <c r="G1923" i="1" s="1"/>
  <c r="C1923" i="1"/>
  <c r="N1922" i="1"/>
  <c r="K1922" i="1"/>
  <c r="J1922" i="1"/>
  <c r="F1922" i="1"/>
  <c r="E1922" i="1"/>
  <c r="G1922" i="1" s="1"/>
  <c r="C1922" i="1"/>
  <c r="N1921" i="1"/>
  <c r="K1921" i="1"/>
  <c r="J1921" i="1"/>
  <c r="F1921" i="1"/>
  <c r="E1921" i="1"/>
  <c r="G1921" i="1" s="1"/>
  <c r="C1921" i="1"/>
  <c r="N1920" i="1"/>
  <c r="K1920" i="1"/>
  <c r="J1920" i="1"/>
  <c r="F1920" i="1"/>
  <c r="E1920" i="1"/>
  <c r="G1920" i="1" s="1"/>
  <c r="C1920" i="1"/>
  <c r="N1919" i="1"/>
  <c r="K1919" i="1"/>
  <c r="J1919" i="1"/>
  <c r="F1919" i="1"/>
  <c r="E1919" i="1"/>
  <c r="G1919" i="1" s="1"/>
  <c r="C1919" i="1"/>
  <c r="N1918" i="1"/>
  <c r="K1918" i="1"/>
  <c r="J1918" i="1"/>
  <c r="F1918" i="1"/>
  <c r="E1918" i="1"/>
  <c r="G1918" i="1" s="1"/>
  <c r="C1918" i="1"/>
  <c r="N1917" i="1"/>
  <c r="K1917" i="1"/>
  <c r="J1917" i="1"/>
  <c r="F1917" i="1"/>
  <c r="E1917" i="1"/>
  <c r="G1917" i="1" s="1"/>
  <c r="C1917" i="1"/>
  <c r="N1916" i="1"/>
  <c r="K1916" i="1"/>
  <c r="J1916" i="1"/>
  <c r="F1916" i="1"/>
  <c r="E1916" i="1"/>
  <c r="C1916" i="1"/>
  <c r="N1915" i="1"/>
  <c r="K1915" i="1"/>
  <c r="J1915" i="1"/>
  <c r="F1915" i="1"/>
  <c r="E1915" i="1"/>
  <c r="G1915" i="1" s="1"/>
  <c r="C1915" i="1"/>
  <c r="N1914" i="1"/>
  <c r="K1914" i="1"/>
  <c r="J1914" i="1"/>
  <c r="F1914" i="1"/>
  <c r="E1914" i="1"/>
  <c r="G1914" i="1" s="1"/>
  <c r="C1914" i="1"/>
  <c r="N1913" i="1"/>
  <c r="K1913" i="1"/>
  <c r="J1913" i="1"/>
  <c r="F1913" i="1"/>
  <c r="E1913" i="1"/>
  <c r="G1913" i="1" s="1"/>
  <c r="C1913" i="1"/>
  <c r="N1912" i="1"/>
  <c r="K1912" i="1"/>
  <c r="J1912" i="1"/>
  <c r="F1912" i="1"/>
  <c r="E1912" i="1"/>
  <c r="G1912" i="1" s="1"/>
  <c r="C1912" i="1"/>
  <c r="N1911" i="1"/>
  <c r="K1911" i="1"/>
  <c r="J1911" i="1"/>
  <c r="F1911" i="1"/>
  <c r="E1911" i="1"/>
  <c r="C1911" i="1"/>
  <c r="N1910" i="1"/>
  <c r="K1910" i="1"/>
  <c r="J1910" i="1"/>
  <c r="F1910" i="1"/>
  <c r="E1910" i="1"/>
  <c r="G1910" i="1" s="1"/>
  <c r="C1910" i="1"/>
  <c r="N1909" i="1"/>
  <c r="K1909" i="1"/>
  <c r="J1909" i="1"/>
  <c r="F1909" i="1"/>
  <c r="E1909" i="1"/>
  <c r="G1909" i="1" s="1"/>
  <c r="C1909" i="1"/>
  <c r="N1908" i="1"/>
  <c r="K1908" i="1"/>
  <c r="J1908" i="1"/>
  <c r="F1908" i="1"/>
  <c r="E1908" i="1"/>
  <c r="G1908" i="1" s="1"/>
  <c r="C1908" i="1"/>
  <c r="N1907" i="1"/>
  <c r="K1907" i="1"/>
  <c r="J1907" i="1"/>
  <c r="F1907" i="1"/>
  <c r="E1907" i="1"/>
  <c r="G1907" i="1" s="1"/>
  <c r="C1907" i="1"/>
  <c r="N1906" i="1"/>
  <c r="K1906" i="1"/>
  <c r="J1906" i="1"/>
  <c r="F1906" i="1"/>
  <c r="E1906" i="1"/>
  <c r="G1906" i="1" s="1"/>
  <c r="C1906" i="1"/>
  <c r="N1905" i="1"/>
  <c r="K1905" i="1"/>
  <c r="J1905" i="1"/>
  <c r="F1905" i="1"/>
  <c r="E1905" i="1"/>
  <c r="G1905" i="1" s="1"/>
  <c r="C1905" i="1"/>
  <c r="N1904" i="1"/>
  <c r="K1904" i="1"/>
  <c r="J1904" i="1"/>
  <c r="F1904" i="1"/>
  <c r="E1904" i="1"/>
  <c r="C1904" i="1"/>
  <c r="N1903" i="1"/>
  <c r="K1903" i="1"/>
  <c r="J1903" i="1"/>
  <c r="F1903" i="1"/>
  <c r="E1903" i="1"/>
  <c r="G1903" i="1" s="1"/>
  <c r="C1903" i="1"/>
  <c r="N1902" i="1"/>
  <c r="K1902" i="1"/>
  <c r="J1902" i="1"/>
  <c r="F1902" i="1"/>
  <c r="E1902" i="1"/>
  <c r="G1902" i="1" s="1"/>
  <c r="C1902" i="1"/>
  <c r="N1901" i="1"/>
  <c r="K1901" i="1"/>
  <c r="J1901" i="1"/>
  <c r="F1901" i="1"/>
  <c r="E1901" i="1"/>
  <c r="G1901" i="1" s="1"/>
  <c r="C1901" i="1"/>
  <c r="N1900" i="1"/>
  <c r="K1900" i="1"/>
  <c r="J1900" i="1"/>
  <c r="F1900" i="1"/>
  <c r="E1900" i="1"/>
  <c r="G1900" i="1" s="1"/>
  <c r="C1900" i="1"/>
  <c r="N1899" i="1"/>
  <c r="K1899" i="1"/>
  <c r="J1899" i="1"/>
  <c r="F1899" i="1"/>
  <c r="E1899" i="1"/>
  <c r="G1899" i="1" s="1"/>
  <c r="C1899" i="1"/>
  <c r="N1898" i="1"/>
  <c r="K1898" i="1"/>
  <c r="J1898" i="1"/>
  <c r="F1898" i="1"/>
  <c r="E1898" i="1"/>
  <c r="G1898" i="1" s="1"/>
  <c r="C1898" i="1"/>
  <c r="N1897" i="1"/>
  <c r="K1897" i="1"/>
  <c r="J1897" i="1"/>
  <c r="F1897" i="1"/>
  <c r="E1897" i="1"/>
  <c r="G1897" i="1" s="1"/>
  <c r="C1897" i="1"/>
  <c r="N1896" i="1"/>
  <c r="K1896" i="1"/>
  <c r="J1896" i="1"/>
  <c r="F1896" i="1"/>
  <c r="E1896" i="1"/>
  <c r="G1896" i="1" s="1"/>
  <c r="C1896" i="1"/>
  <c r="N1895" i="1"/>
  <c r="K1895" i="1"/>
  <c r="J1895" i="1"/>
  <c r="F1895" i="1"/>
  <c r="E1895" i="1"/>
  <c r="C1895" i="1"/>
  <c r="N1894" i="1"/>
  <c r="K1894" i="1"/>
  <c r="J1894" i="1"/>
  <c r="F1894" i="1"/>
  <c r="E1894" i="1"/>
  <c r="G1894" i="1" s="1"/>
  <c r="C1894" i="1"/>
  <c r="N1893" i="1"/>
  <c r="K1893" i="1"/>
  <c r="J1893" i="1"/>
  <c r="F1893" i="1"/>
  <c r="E1893" i="1"/>
  <c r="G1893" i="1" s="1"/>
  <c r="C1893" i="1"/>
  <c r="N1892" i="1"/>
  <c r="K1892" i="1"/>
  <c r="J1892" i="1"/>
  <c r="F1892" i="1"/>
  <c r="E1892" i="1"/>
  <c r="G1892" i="1" s="1"/>
  <c r="C1892" i="1"/>
  <c r="N1891" i="1"/>
  <c r="K1891" i="1"/>
  <c r="J1891" i="1"/>
  <c r="F1891" i="1"/>
  <c r="E1891" i="1"/>
  <c r="G1891" i="1" s="1"/>
  <c r="C1891" i="1"/>
  <c r="N1890" i="1"/>
  <c r="K1890" i="1"/>
  <c r="J1890" i="1"/>
  <c r="F1890" i="1"/>
  <c r="E1890" i="1"/>
  <c r="G1890" i="1" s="1"/>
  <c r="C1890" i="1"/>
  <c r="N1889" i="1"/>
  <c r="K1889" i="1"/>
  <c r="J1889" i="1"/>
  <c r="F1889" i="1"/>
  <c r="E1889" i="1"/>
  <c r="G1889" i="1" s="1"/>
  <c r="C1889" i="1"/>
  <c r="N1888" i="1"/>
  <c r="K1888" i="1"/>
  <c r="J1888" i="1"/>
  <c r="F1888" i="1"/>
  <c r="E1888" i="1"/>
  <c r="G1888" i="1" s="1"/>
  <c r="C1888" i="1"/>
  <c r="N1887" i="1"/>
  <c r="K1887" i="1"/>
  <c r="J1887" i="1"/>
  <c r="F1887" i="1"/>
  <c r="E1887" i="1"/>
  <c r="G1887" i="1" s="1"/>
  <c r="C1887" i="1"/>
  <c r="N1886" i="1"/>
  <c r="K1886" i="1"/>
  <c r="J1886" i="1"/>
  <c r="F1886" i="1"/>
  <c r="E1886" i="1"/>
  <c r="G1886" i="1" s="1"/>
  <c r="C1886" i="1"/>
  <c r="N1885" i="1"/>
  <c r="K1885" i="1"/>
  <c r="J1885" i="1"/>
  <c r="F1885" i="1"/>
  <c r="E1885" i="1"/>
  <c r="G1885" i="1" s="1"/>
  <c r="C1885" i="1"/>
  <c r="N1884" i="1"/>
  <c r="K1884" i="1"/>
  <c r="J1884" i="1"/>
  <c r="F1884" i="1"/>
  <c r="E1884" i="1"/>
  <c r="C1884" i="1"/>
  <c r="N1883" i="1"/>
  <c r="K1883" i="1"/>
  <c r="J1883" i="1"/>
  <c r="F1883" i="1"/>
  <c r="E1883" i="1"/>
  <c r="G1883" i="1" s="1"/>
  <c r="C1883" i="1"/>
  <c r="N1882" i="1"/>
  <c r="K1882" i="1"/>
  <c r="J1882" i="1"/>
  <c r="F1882" i="1"/>
  <c r="E1882" i="1"/>
  <c r="G1882" i="1" s="1"/>
  <c r="C1882" i="1"/>
  <c r="N1881" i="1"/>
  <c r="K1881" i="1"/>
  <c r="J1881" i="1"/>
  <c r="F1881" i="1"/>
  <c r="E1881" i="1"/>
  <c r="G1881" i="1" s="1"/>
  <c r="C1881" i="1"/>
  <c r="N1880" i="1"/>
  <c r="K1880" i="1"/>
  <c r="J1880" i="1"/>
  <c r="F1880" i="1"/>
  <c r="E1880" i="1"/>
  <c r="G1880" i="1" s="1"/>
  <c r="C1880" i="1"/>
  <c r="N1879" i="1"/>
  <c r="K1879" i="1"/>
  <c r="J1879" i="1"/>
  <c r="F1879" i="1"/>
  <c r="E1879" i="1"/>
  <c r="C1879" i="1"/>
  <c r="N1878" i="1"/>
  <c r="K1878" i="1"/>
  <c r="J1878" i="1"/>
  <c r="F1878" i="1"/>
  <c r="E1878" i="1"/>
  <c r="G1878" i="1" s="1"/>
  <c r="C1878" i="1"/>
  <c r="N1877" i="1"/>
  <c r="K1877" i="1"/>
  <c r="J1877" i="1"/>
  <c r="F1877" i="1"/>
  <c r="E1877" i="1"/>
  <c r="G1877" i="1" s="1"/>
  <c r="C1877" i="1"/>
  <c r="N1876" i="1"/>
  <c r="K1876" i="1"/>
  <c r="J1876" i="1"/>
  <c r="F1876" i="1"/>
  <c r="E1876" i="1"/>
  <c r="G1876" i="1" s="1"/>
  <c r="C1876" i="1"/>
  <c r="N1875" i="1"/>
  <c r="K1875" i="1"/>
  <c r="J1875" i="1"/>
  <c r="F1875" i="1"/>
  <c r="E1875" i="1"/>
  <c r="G1875" i="1" s="1"/>
  <c r="C1875" i="1"/>
  <c r="N1874" i="1"/>
  <c r="K1874" i="1"/>
  <c r="J1874" i="1"/>
  <c r="F1874" i="1"/>
  <c r="E1874" i="1"/>
  <c r="G1874" i="1" s="1"/>
  <c r="C1874" i="1"/>
  <c r="N1873" i="1"/>
  <c r="K1873" i="1"/>
  <c r="J1873" i="1"/>
  <c r="F1873" i="1"/>
  <c r="E1873" i="1"/>
  <c r="G1873" i="1" s="1"/>
  <c r="C1873" i="1"/>
  <c r="N1872" i="1"/>
  <c r="K1872" i="1"/>
  <c r="J1872" i="1"/>
  <c r="F1872" i="1"/>
  <c r="E1872" i="1"/>
  <c r="C1872" i="1"/>
  <c r="N1871" i="1"/>
  <c r="K1871" i="1"/>
  <c r="J1871" i="1"/>
  <c r="F1871" i="1"/>
  <c r="E1871" i="1"/>
  <c r="G1871" i="1" s="1"/>
  <c r="C1871" i="1"/>
  <c r="N1870" i="1"/>
  <c r="K1870" i="1"/>
  <c r="J1870" i="1"/>
  <c r="F1870" i="1"/>
  <c r="E1870" i="1"/>
  <c r="G1870" i="1" s="1"/>
  <c r="C1870" i="1"/>
  <c r="N1869" i="1"/>
  <c r="K1869" i="1"/>
  <c r="J1869" i="1"/>
  <c r="F1869" i="1"/>
  <c r="E1869" i="1"/>
  <c r="G1869" i="1" s="1"/>
  <c r="C1869" i="1"/>
  <c r="N1868" i="1"/>
  <c r="K1868" i="1"/>
  <c r="J1868" i="1"/>
  <c r="F1868" i="1"/>
  <c r="E1868" i="1"/>
  <c r="G1868" i="1" s="1"/>
  <c r="C1868" i="1"/>
  <c r="N1867" i="1"/>
  <c r="K1867" i="1"/>
  <c r="J1867" i="1"/>
  <c r="F1867" i="1"/>
  <c r="E1867" i="1"/>
  <c r="C1867" i="1"/>
  <c r="N1866" i="1"/>
  <c r="K1866" i="1"/>
  <c r="J1866" i="1"/>
  <c r="F1866" i="1"/>
  <c r="E1866" i="1"/>
  <c r="G1866" i="1" s="1"/>
  <c r="C1866" i="1"/>
  <c r="N1865" i="1"/>
  <c r="K1865" i="1"/>
  <c r="J1865" i="1"/>
  <c r="F1865" i="1"/>
  <c r="E1865" i="1"/>
  <c r="G1865" i="1" s="1"/>
  <c r="C1865" i="1"/>
  <c r="N1864" i="1"/>
  <c r="K1864" i="1"/>
  <c r="J1864" i="1"/>
  <c r="F1864" i="1"/>
  <c r="E1864" i="1"/>
  <c r="G1864" i="1" s="1"/>
  <c r="C1864" i="1"/>
  <c r="N1863" i="1"/>
  <c r="K1863" i="1"/>
  <c r="J1863" i="1"/>
  <c r="F1863" i="1"/>
  <c r="E1863" i="1"/>
  <c r="C1863" i="1"/>
  <c r="N1862" i="1"/>
  <c r="K1862" i="1"/>
  <c r="J1862" i="1"/>
  <c r="F1862" i="1"/>
  <c r="E1862" i="1"/>
  <c r="G1862" i="1" s="1"/>
  <c r="C1862" i="1"/>
  <c r="N1861" i="1"/>
  <c r="K1861" i="1"/>
  <c r="J1861" i="1"/>
  <c r="F1861" i="1"/>
  <c r="E1861" i="1"/>
  <c r="G1861" i="1" s="1"/>
  <c r="C1861" i="1"/>
  <c r="N1860" i="1"/>
  <c r="K1860" i="1"/>
  <c r="J1860" i="1"/>
  <c r="F1860" i="1"/>
  <c r="E1860" i="1"/>
  <c r="G1860" i="1" s="1"/>
  <c r="C1860" i="1"/>
  <c r="N1859" i="1"/>
  <c r="K1859" i="1"/>
  <c r="J1859" i="1"/>
  <c r="F1859" i="1"/>
  <c r="E1859" i="1"/>
  <c r="C1859" i="1"/>
  <c r="N1858" i="1"/>
  <c r="K1858" i="1"/>
  <c r="J1858" i="1"/>
  <c r="F1858" i="1"/>
  <c r="E1858" i="1"/>
  <c r="G1858" i="1" s="1"/>
  <c r="C1858" i="1"/>
  <c r="N1857" i="1"/>
  <c r="K1857" i="1"/>
  <c r="J1857" i="1"/>
  <c r="F1857" i="1"/>
  <c r="E1857" i="1"/>
  <c r="G1857" i="1" s="1"/>
  <c r="C1857" i="1"/>
  <c r="N1856" i="1"/>
  <c r="K1856" i="1"/>
  <c r="J1856" i="1"/>
  <c r="F1856" i="1"/>
  <c r="E1856" i="1"/>
  <c r="G1856" i="1" s="1"/>
  <c r="C1856" i="1"/>
  <c r="N1855" i="1"/>
  <c r="K1855" i="1"/>
  <c r="J1855" i="1"/>
  <c r="F1855" i="1"/>
  <c r="E1855" i="1"/>
  <c r="G1855" i="1" s="1"/>
  <c r="C1855" i="1"/>
  <c r="N1854" i="1"/>
  <c r="K1854" i="1"/>
  <c r="J1854" i="1"/>
  <c r="F1854" i="1"/>
  <c r="E1854" i="1"/>
  <c r="G1854" i="1" s="1"/>
  <c r="C1854" i="1"/>
  <c r="N1853" i="1"/>
  <c r="K1853" i="1"/>
  <c r="J1853" i="1"/>
  <c r="F1853" i="1"/>
  <c r="E1853" i="1"/>
  <c r="G1853" i="1" s="1"/>
  <c r="C1853" i="1"/>
  <c r="N1852" i="1"/>
  <c r="K1852" i="1"/>
  <c r="J1852" i="1"/>
  <c r="F1852" i="1"/>
  <c r="E1852" i="1"/>
  <c r="C1852" i="1"/>
  <c r="N1851" i="1"/>
  <c r="K1851" i="1"/>
  <c r="J1851" i="1"/>
  <c r="F1851" i="1"/>
  <c r="E1851" i="1"/>
  <c r="C1851" i="1"/>
  <c r="N1850" i="1"/>
  <c r="K1850" i="1"/>
  <c r="J1850" i="1"/>
  <c r="F1850" i="1"/>
  <c r="E1850" i="1"/>
  <c r="G1850" i="1" s="1"/>
  <c r="C1850" i="1"/>
  <c r="N1849" i="1"/>
  <c r="K1849" i="1"/>
  <c r="J1849" i="1"/>
  <c r="F1849" i="1"/>
  <c r="E1849" i="1"/>
  <c r="G1849" i="1" s="1"/>
  <c r="C1849" i="1"/>
  <c r="N1848" i="1"/>
  <c r="K1848" i="1"/>
  <c r="J1848" i="1"/>
  <c r="F1848" i="1"/>
  <c r="E1848" i="1"/>
  <c r="G1848" i="1" s="1"/>
  <c r="C1848" i="1"/>
  <c r="N1847" i="1"/>
  <c r="K1847" i="1"/>
  <c r="J1847" i="1"/>
  <c r="F1847" i="1"/>
  <c r="E1847" i="1"/>
  <c r="C1847" i="1"/>
  <c r="N1846" i="1"/>
  <c r="K1846" i="1"/>
  <c r="J1846" i="1"/>
  <c r="F1846" i="1"/>
  <c r="E1846" i="1"/>
  <c r="G1846" i="1" s="1"/>
  <c r="C1846" i="1"/>
  <c r="N1845" i="1"/>
  <c r="K1845" i="1"/>
  <c r="J1845" i="1"/>
  <c r="F1845" i="1"/>
  <c r="E1845" i="1"/>
  <c r="G1845" i="1" s="1"/>
  <c r="C1845" i="1"/>
  <c r="N1844" i="1"/>
  <c r="K1844" i="1"/>
  <c r="J1844" i="1"/>
  <c r="F1844" i="1"/>
  <c r="E1844" i="1"/>
  <c r="G1844" i="1" s="1"/>
  <c r="C1844" i="1"/>
  <c r="N1843" i="1"/>
  <c r="K1843" i="1"/>
  <c r="J1843" i="1"/>
  <c r="F1843" i="1"/>
  <c r="E1843" i="1"/>
  <c r="C1843" i="1"/>
  <c r="N1842" i="1"/>
  <c r="K1842" i="1"/>
  <c r="J1842" i="1"/>
  <c r="F1842" i="1"/>
  <c r="E1842" i="1"/>
  <c r="G1842" i="1" s="1"/>
  <c r="C1842" i="1"/>
  <c r="N1841" i="1"/>
  <c r="K1841" i="1"/>
  <c r="J1841" i="1"/>
  <c r="F1841" i="1"/>
  <c r="E1841" i="1"/>
  <c r="G1841" i="1" s="1"/>
  <c r="C1841" i="1"/>
  <c r="N1840" i="1"/>
  <c r="K1840" i="1"/>
  <c r="J1840" i="1"/>
  <c r="F1840" i="1"/>
  <c r="E1840" i="1"/>
  <c r="C1840" i="1"/>
  <c r="N1839" i="1"/>
  <c r="K1839" i="1"/>
  <c r="J1839" i="1"/>
  <c r="F1839" i="1"/>
  <c r="E1839" i="1"/>
  <c r="G1839" i="1" s="1"/>
  <c r="C1839" i="1"/>
  <c r="N1838" i="1"/>
  <c r="K1838" i="1"/>
  <c r="J1838" i="1"/>
  <c r="F1838" i="1"/>
  <c r="E1838" i="1"/>
  <c r="G1838" i="1" s="1"/>
  <c r="C1838" i="1"/>
  <c r="N1837" i="1"/>
  <c r="K1837" i="1"/>
  <c r="J1837" i="1"/>
  <c r="F1837" i="1"/>
  <c r="E1837" i="1"/>
  <c r="G1837" i="1" s="1"/>
  <c r="C1837" i="1"/>
  <c r="N1836" i="1"/>
  <c r="K1836" i="1"/>
  <c r="J1836" i="1"/>
  <c r="F1836" i="1"/>
  <c r="E1836" i="1"/>
  <c r="G1836" i="1" s="1"/>
  <c r="C1836" i="1"/>
  <c r="N1835" i="1"/>
  <c r="K1835" i="1"/>
  <c r="J1835" i="1"/>
  <c r="F1835" i="1"/>
  <c r="E1835" i="1"/>
  <c r="C1835" i="1"/>
  <c r="N1834" i="1"/>
  <c r="K1834" i="1"/>
  <c r="J1834" i="1"/>
  <c r="F1834" i="1"/>
  <c r="E1834" i="1"/>
  <c r="G1834" i="1" s="1"/>
  <c r="C1834" i="1"/>
  <c r="N1833" i="1"/>
  <c r="K1833" i="1"/>
  <c r="J1833" i="1"/>
  <c r="F1833" i="1"/>
  <c r="E1833" i="1"/>
  <c r="G1833" i="1" s="1"/>
  <c r="C1833" i="1"/>
  <c r="N1832" i="1"/>
  <c r="K1832" i="1"/>
  <c r="J1832" i="1"/>
  <c r="F1832" i="1"/>
  <c r="E1832" i="1"/>
  <c r="G1832" i="1" s="1"/>
  <c r="C1832" i="1"/>
  <c r="N1831" i="1"/>
  <c r="K1831" i="1"/>
  <c r="J1831" i="1"/>
  <c r="F1831" i="1"/>
  <c r="E1831" i="1"/>
  <c r="C1831" i="1"/>
  <c r="N1830" i="1"/>
  <c r="K1830" i="1"/>
  <c r="J1830" i="1"/>
  <c r="F1830" i="1"/>
  <c r="E1830" i="1"/>
  <c r="G1830" i="1" s="1"/>
  <c r="C1830" i="1"/>
  <c r="N1829" i="1"/>
  <c r="K1829" i="1"/>
  <c r="J1829" i="1"/>
  <c r="F1829" i="1"/>
  <c r="E1829" i="1"/>
  <c r="G1829" i="1" s="1"/>
  <c r="C1829" i="1"/>
  <c r="N1828" i="1"/>
  <c r="K1828" i="1"/>
  <c r="J1828" i="1"/>
  <c r="F1828" i="1"/>
  <c r="E1828" i="1"/>
  <c r="G1828" i="1" s="1"/>
  <c r="C1828" i="1"/>
  <c r="N1827" i="1"/>
  <c r="K1827" i="1"/>
  <c r="J1827" i="1"/>
  <c r="F1827" i="1"/>
  <c r="E1827" i="1"/>
  <c r="C1827" i="1"/>
  <c r="N1826" i="1"/>
  <c r="K1826" i="1"/>
  <c r="J1826" i="1"/>
  <c r="F1826" i="1"/>
  <c r="E1826" i="1"/>
  <c r="G1826" i="1" s="1"/>
  <c r="C1826" i="1"/>
  <c r="N1825" i="1"/>
  <c r="K1825" i="1"/>
  <c r="J1825" i="1"/>
  <c r="F1825" i="1"/>
  <c r="E1825" i="1"/>
  <c r="G1825" i="1" s="1"/>
  <c r="C1825" i="1"/>
  <c r="N1824" i="1"/>
  <c r="K1824" i="1"/>
  <c r="J1824" i="1"/>
  <c r="F1824" i="1"/>
  <c r="E1824" i="1"/>
  <c r="G1824" i="1" s="1"/>
  <c r="C1824" i="1"/>
  <c r="N1823" i="1"/>
  <c r="K1823" i="1"/>
  <c r="J1823" i="1"/>
  <c r="F1823" i="1"/>
  <c r="E1823" i="1"/>
  <c r="G1823" i="1" s="1"/>
  <c r="C1823" i="1"/>
  <c r="N1822" i="1"/>
  <c r="K1822" i="1"/>
  <c r="J1822" i="1"/>
  <c r="F1822" i="1"/>
  <c r="E1822" i="1"/>
  <c r="G1822" i="1" s="1"/>
  <c r="C1822" i="1"/>
  <c r="N1821" i="1"/>
  <c r="K1821" i="1"/>
  <c r="J1821" i="1"/>
  <c r="F1821" i="1"/>
  <c r="E1821" i="1"/>
  <c r="G1821" i="1" s="1"/>
  <c r="C1821" i="1"/>
  <c r="N1820" i="1"/>
  <c r="K1820" i="1"/>
  <c r="J1820" i="1"/>
  <c r="F1820" i="1"/>
  <c r="E1820" i="1"/>
  <c r="C1820" i="1"/>
  <c r="N1819" i="1"/>
  <c r="K1819" i="1"/>
  <c r="J1819" i="1"/>
  <c r="F1819" i="1"/>
  <c r="E1819" i="1"/>
  <c r="C1819" i="1"/>
  <c r="N1818" i="1"/>
  <c r="K1818" i="1"/>
  <c r="J1818" i="1"/>
  <c r="F1818" i="1"/>
  <c r="E1818" i="1"/>
  <c r="G1818" i="1" s="1"/>
  <c r="C1818" i="1"/>
  <c r="N1817" i="1"/>
  <c r="K1817" i="1"/>
  <c r="J1817" i="1"/>
  <c r="F1817" i="1"/>
  <c r="E1817" i="1"/>
  <c r="G1817" i="1" s="1"/>
  <c r="C1817" i="1"/>
  <c r="N1816" i="1"/>
  <c r="K1816" i="1"/>
  <c r="J1816" i="1"/>
  <c r="F1816" i="1"/>
  <c r="E1816" i="1"/>
  <c r="G1816" i="1" s="1"/>
  <c r="C1816" i="1"/>
  <c r="N1815" i="1"/>
  <c r="K1815" i="1"/>
  <c r="J1815" i="1"/>
  <c r="F1815" i="1"/>
  <c r="E1815" i="1"/>
  <c r="C1815" i="1"/>
  <c r="N1814" i="1"/>
  <c r="K1814" i="1"/>
  <c r="J1814" i="1"/>
  <c r="F1814" i="1"/>
  <c r="E1814" i="1"/>
  <c r="G1814" i="1" s="1"/>
  <c r="C1814" i="1"/>
  <c r="N1813" i="1"/>
  <c r="K1813" i="1"/>
  <c r="J1813" i="1"/>
  <c r="F1813" i="1"/>
  <c r="E1813" i="1"/>
  <c r="G1813" i="1" s="1"/>
  <c r="C1813" i="1"/>
  <c r="N1812" i="1"/>
  <c r="K1812" i="1"/>
  <c r="J1812" i="1"/>
  <c r="F1812" i="1"/>
  <c r="E1812" i="1"/>
  <c r="G1812" i="1" s="1"/>
  <c r="C1812" i="1"/>
  <c r="N1811" i="1"/>
  <c r="K1811" i="1"/>
  <c r="J1811" i="1"/>
  <c r="F1811" i="1"/>
  <c r="E1811" i="1"/>
  <c r="C1811" i="1"/>
  <c r="N1810" i="1"/>
  <c r="K1810" i="1"/>
  <c r="J1810" i="1"/>
  <c r="F1810" i="1"/>
  <c r="E1810" i="1"/>
  <c r="G1810" i="1" s="1"/>
  <c r="C1810" i="1"/>
  <c r="N1809" i="1"/>
  <c r="K1809" i="1"/>
  <c r="J1809" i="1"/>
  <c r="F1809" i="1"/>
  <c r="E1809" i="1"/>
  <c r="G1809" i="1" s="1"/>
  <c r="C1809" i="1"/>
  <c r="N1808" i="1"/>
  <c r="K1808" i="1"/>
  <c r="J1808" i="1"/>
  <c r="F1808" i="1"/>
  <c r="E1808" i="1"/>
  <c r="C1808" i="1"/>
  <c r="N1807" i="1"/>
  <c r="K1807" i="1"/>
  <c r="J1807" i="1"/>
  <c r="F1807" i="1"/>
  <c r="E1807" i="1"/>
  <c r="G1807" i="1" s="1"/>
  <c r="C1807" i="1"/>
  <c r="N1806" i="1"/>
  <c r="K1806" i="1"/>
  <c r="J1806" i="1"/>
  <c r="F1806" i="1"/>
  <c r="E1806" i="1"/>
  <c r="G1806" i="1" s="1"/>
  <c r="C1806" i="1"/>
  <c r="N1805" i="1"/>
  <c r="K1805" i="1"/>
  <c r="J1805" i="1"/>
  <c r="F1805" i="1"/>
  <c r="E1805" i="1"/>
  <c r="G1805" i="1" s="1"/>
  <c r="C1805" i="1"/>
  <c r="N1804" i="1"/>
  <c r="K1804" i="1"/>
  <c r="J1804" i="1"/>
  <c r="F1804" i="1"/>
  <c r="E1804" i="1"/>
  <c r="G1804" i="1" s="1"/>
  <c r="C1804" i="1"/>
  <c r="N1803" i="1"/>
  <c r="K1803" i="1"/>
  <c r="J1803" i="1"/>
  <c r="F1803" i="1"/>
  <c r="E1803" i="1"/>
  <c r="C1803" i="1"/>
  <c r="N1802" i="1"/>
  <c r="K1802" i="1"/>
  <c r="J1802" i="1"/>
  <c r="F1802" i="1"/>
  <c r="E1802" i="1"/>
  <c r="G1802" i="1" s="1"/>
  <c r="C1802" i="1"/>
  <c r="N1801" i="1"/>
  <c r="K1801" i="1"/>
  <c r="J1801" i="1"/>
  <c r="F1801" i="1"/>
  <c r="E1801" i="1"/>
  <c r="G1801" i="1" s="1"/>
  <c r="C1801" i="1"/>
  <c r="N1800" i="1"/>
  <c r="K1800" i="1"/>
  <c r="J1800" i="1"/>
  <c r="F1800" i="1"/>
  <c r="E1800" i="1"/>
  <c r="G1800" i="1" s="1"/>
  <c r="C1800" i="1"/>
  <c r="N1799" i="1"/>
  <c r="K1799" i="1"/>
  <c r="J1799" i="1"/>
  <c r="F1799" i="1"/>
  <c r="E1799" i="1"/>
  <c r="C1799" i="1"/>
  <c r="N1798" i="1"/>
  <c r="K1798" i="1"/>
  <c r="J1798" i="1"/>
  <c r="F1798" i="1"/>
  <c r="E1798" i="1"/>
  <c r="G1798" i="1" s="1"/>
  <c r="C1798" i="1"/>
  <c r="N1797" i="1"/>
  <c r="K1797" i="1"/>
  <c r="J1797" i="1"/>
  <c r="F1797" i="1"/>
  <c r="E1797" i="1"/>
  <c r="G1797" i="1" s="1"/>
  <c r="C1797" i="1"/>
  <c r="N1796" i="1"/>
  <c r="K1796" i="1"/>
  <c r="J1796" i="1"/>
  <c r="F1796" i="1"/>
  <c r="E1796" i="1"/>
  <c r="G1796" i="1" s="1"/>
  <c r="C1796" i="1"/>
  <c r="N1795" i="1"/>
  <c r="K1795" i="1"/>
  <c r="J1795" i="1"/>
  <c r="F1795" i="1"/>
  <c r="E1795" i="1"/>
  <c r="C1795" i="1"/>
  <c r="N1794" i="1"/>
  <c r="K1794" i="1"/>
  <c r="J1794" i="1"/>
  <c r="F1794" i="1"/>
  <c r="E1794" i="1"/>
  <c r="G1794" i="1" s="1"/>
  <c r="C1794" i="1"/>
  <c r="N1793" i="1"/>
  <c r="K1793" i="1"/>
  <c r="J1793" i="1"/>
  <c r="F1793" i="1"/>
  <c r="E1793" i="1"/>
  <c r="G1793" i="1" s="1"/>
  <c r="C1793" i="1"/>
  <c r="N1792" i="1"/>
  <c r="K1792" i="1"/>
  <c r="J1792" i="1"/>
  <c r="F1792" i="1"/>
  <c r="E1792" i="1"/>
  <c r="G1792" i="1" s="1"/>
  <c r="C1792" i="1"/>
  <c r="N1791" i="1"/>
  <c r="K1791" i="1"/>
  <c r="J1791" i="1"/>
  <c r="F1791" i="1"/>
  <c r="E1791" i="1"/>
  <c r="G1791" i="1" s="1"/>
  <c r="C1791" i="1"/>
  <c r="N1790" i="1"/>
  <c r="K1790" i="1"/>
  <c r="J1790" i="1"/>
  <c r="F1790" i="1"/>
  <c r="E1790" i="1"/>
  <c r="G1790" i="1" s="1"/>
  <c r="C1790" i="1"/>
  <c r="N1789" i="1"/>
  <c r="K1789" i="1"/>
  <c r="J1789" i="1"/>
  <c r="F1789" i="1"/>
  <c r="E1789" i="1"/>
  <c r="G1789" i="1" s="1"/>
  <c r="C1789" i="1"/>
  <c r="N1788" i="1"/>
  <c r="K1788" i="1"/>
  <c r="J1788" i="1"/>
  <c r="F1788" i="1"/>
  <c r="E1788" i="1"/>
  <c r="C1788" i="1"/>
  <c r="N1787" i="1"/>
  <c r="K1787" i="1"/>
  <c r="J1787" i="1"/>
  <c r="F1787" i="1"/>
  <c r="E1787" i="1"/>
  <c r="C1787" i="1"/>
  <c r="N1786" i="1"/>
  <c r="K1786" i="1"/>
  <c r="J1786" i="1"/>
  <c r="F1786" i="1"/>
  <c r="E1786" i="1"/>
  <c r="G1786" i="1" s="1"/>
  <c r="C1786" i="1"/>
  <c r="N1785" i="1"/>
  <c r="K1785" i="1"/>
  <c r="J1785" i="1"/>
  <c r="F1785" i="1"/>
  <c r="E1785" i="1"/>
  <c r="G1785" i="1" s="1"/>
  <c r="C1785" i="1"/>
  <c r="N1784" i="1"/>
  <c r="K1784" i="1"/>
  <c r="J1784" i="1"/>
  <c r="F1784" i="1"/>
  <c r="E1784" i="1"/>
  <c r="G1784" i="1" s="1"/>
  <c r="C1784" i="1"/>
  <c r="N1783" i="1"/>
  <c r="K1783" i="1"/>
  <c r="J1783" i="1"/>
  <c r="F1783" i="1"/>
  <c r="E1783" i="1"/>
  <c r="G1783" i="1" s="1"/>
  <c r="C1783" i="1"/>
  <c r="N1782" i="1"/>
  <c r="K1782" i="1"/>
  <c r="J1782" i="1"/>
  <c r="F1782" i="1"/>
  <c r="E1782" i="1"/>
  <c r="G1782" i="1" s="1"/>
  <c r="C1782" i="1"/>
  <c r="N1781" i="1"/>
  <c r="K1781" i="1"/>
  <c r="J1781" i="1"/>
  <c r="F1781" i="1"/>
  <c r="E1781" i="1"/>
  <c r="G1781" i="1" s="1"/>
  <c r="C1781" i="1"/>
  <c r="N1780" i="1"/>
  <c r="K1780" i="1"/>
  <c r="J1780" i="1"/>
  <c r="F1780" i="1"/>
  <c r="E1780" i="1"/>
  <c r="G1780" i="1" s="1"/>
  <c r="C1780" i="1"/>
  <c r="N1779" i="1"/>
  <c r="K1779" i="1"/>
  <c r="J1779" i="1"/>
  <c r="F1779" i="1"/>
  <c r="E1779" i="1"/>
  <c r="C1779" i="1"/>
  <c r="N1778" i="1"/>
  <c r="K1778" i="1"/>
  <c r="J1778" i="1"/>
  <c r="F1778" i="1"/>
  <c r="E1778" i="1"/>
  <c r="G1778" i="1" s="1"/>
  <c r="C1778" i="1"/>
  <c r="N1777" i="1"/>
  <c r="K1777" i="1"/>
  <c r="J1777" i="1"/>
  <c r="F1777" i="1"/>
  <c r="E1777" i="1"/>
  <c r="G1777" i="1" s="1"/>
  <c r="C1777" i="1"/>
  <c r="N1776" i="1"/>
  <c r="K1776" i="1"/>
  <c r="J1776" i="1"/>
  <c r="F1776" i="1"/>
  <c r="E1776" i="1"/>
  <c r="C1776" i="1"/>
  <c r="N1775" i="1"/>
  <c r="K1775" i="1"/>
  <c r="J1775" i="1"/>
  <c r="F1775" i="1"/>
  <c r="E1775" i="1"/>
  <c r="G1775" i="1" s="1"/>
  <c r="C1775" i="1"/>
  <c r="N1774" i="1"/>
  <c r="K1774" i="1"/>
  <c r="J1774" i="1"/>
  <c r="F1774" i="1"/>
  <c r="E1774" i="1"/>
  <c r="G1774" i="1" s="1"/>
  <c r="C1774" i="1"/>
  <c r="N1773" i="1"/>
  <c r="K1773" i="1"/>
  <c r="J1773" i="1"/>
  <c r="F1773" i="1"/>
  <c r="E1773" i="1"/>
  <c r="G1773" i="1" s="1"/>
  <c r="C1773" i="1"/>
  <c r="N1772" i="1"/>
  <c r="K1772" i="1"/>
  <c r="J1772" i="1"/>
  <c r="F1772" i="1"/>
  <c r="E1772" i="1"/>
  <c r="G1772" i="1" s="1"/>
  <c r="C1772" i="1"/>
  <c r="N1771" i="1"/>
  <c r="K1771" i="1"/>
  <c r="J1771" i="1"/>
  <c r="F1771" i="1"/>
  <c r="E1771" i="1"/>
  <c r="C1771" i="1"/>
  <c r="N1770" i="1"/>
  <c r="K1770" i="1"/>
  <c r="J1770" i="1"/>
  <c r="F1770" i="1"/>
  <c r="E1770" i="1"/>
  <c r="G1770" i="1" s="1"/>
  <c r="C1770" i="1"/>
  <c r="N1769" i="1"/>
  <c r="K1769" i="1"/>
  <c r="J1769" i="1"/>
  <c r="F1769" i="1"/>
  <c r="E1769" i="1"/>
  <c r="G1769" i="1" s="1"/>
  <c r="C1769" i="1"/>
  <c r="N1768" i="1"/>
  <c r="K1768" i="1"/>
  <c r="J1768" i="1"/>
  <c r="F1768" i="1"/>
  <c r="E1768" i="1"/>
  <c r="G1768" i="1" s="1"/>
  <c r="C1768" i="1"/>
  <c r="N1767" i="1"/>
  <c r="K1767" i="1"/>
  <c r="J1767" i="1"/>
  <c r="F1767" i="1"/>
  <c r="E1767" i="1"/>
  <c r="C1767" i="1"/>
  <c r="N1766" i="1"/>
  <c r="K1766" i="1"/>
  <c r="J1766" i="1"/>
  <c r="F1766" i="1"/>
  <c r="E1766" i="1"/>
  <c r="G1766" i="1" s="1"/>
  <c r="C1766" i="1"/>
  <c r="N1765" i="1"/>
  <c r="K1765" i="1"/>
  <c r="J1765" i="1"/>
  <c r="F1765" i="1"/>
  <c r="E1765" i="1"/>
  <c r="G1765" i="1" s="1"/>
  <c r="C1765" i="1"/>
  <c r="N1764" i="1"/>
  <c r="K1764" i="1"/>
  <c r="J1764" i="1"/>
  <c r="F1764" i="1"/>
  <c r="E1764" i="1"/>
  <c r="G1764" i="1" s="1"/>
  <c r="C1764" i="1"/>
  <c r="N1763" i="1"/>
  <c r="K1763" i="1"/>
  <c r="J1763" i="1"/>
  <c r="F1763" i="1"/>
  <c r="E1763" i="1"/>
  <c r="C1763" i="1"/>
  <c r="N1762" i="1"/>
  <c r="K1762" i="1"/>
  <c r="J1762" i="1"/>
  <c r="F1762" i="1"/>
  <c r="E1762" i="1"/>
  <c r="G1762" i="1" s="1"/>
  <c r="C1762" i="1"/>
  <c r="N1761" i="1"/>
  <c r="K1761" i="1"/>
  <c r="J1761" i="1"/>
  <c r="F1761" i="1"/>
  <c r="E1761" i="1"/>
  <c r="G1761" i="1" s="1"/>
  <c r="C1761" i="1"/>
  <c r="N1760" i="1"/>
  <c r="K1760" i="1"/>
  <c r="J1760" i="1"/>
  <c r="F1760" i="1"/>
  <c r="E1760" i="1"/>
  <c r="G1760" i="1" s="1"/>
  <c r="C1760" i="1"/>
  <c r="N1759" i="1"/>
  <c r="K1759" i="1"/>
  <c r="J1759" i="1"/>
  <c r="F1759" i="1"/>
  <c r="E1759" i="1"/>
  <c r="G1759" i="1" s="1"/>
  <c r="C1759" i="1"/>
  <c r="N1758" i="1"/>
  <c r="K1758" i="1"/>
  <c r="J1758" i="1"/>
  <c r="F1758" i="1"/>
  <c r="E1758" i="1"/>
  <c r="G1758" i="1" s="1"/>
  <c r="C1758" i="1"/>
  <c r="N1757" i="1"/>
  <c r="K1757" i="1"/>
  <c r="J1757" i="1"/>
  <c r="F1757" i="1"/>
  <c r="E1757" i="1"/>
  <c r="G1757" i="1" s="1"/>
  <c r="C1757" i="1"/>
  <c r="N1756" i="1"/>
  <c r="K1756" i="1"/>
  <c r="J1756" i="1"/>
  <c r="F1756" i="1"/>
  <c r="E1756" i="1"/>
  <c r="G1756" i="1" s="1"/>
  <c r="C1756" i="1"/>
  <c r="N1755" i="1"/>
  <c r="K1755" i="1"/>
  <c r="J1755" i="1"/>
  <c r="F1755" i="1"/>
  <c r="E1755" i="1"/>
  <c r="C1755" i="1"/>
  <c r="N1754" i="1"/>
  <c r="K1754" i="1"/>
  <c r="J1754" i="1"/>
  <c r="F1754" i="1"/>
  <c r="E1754" i="1"/>
  <c r="G1754" i="1" s="1"/>
  <c r="C1754" i="1"/>
  <c r="N1753" i="1"/>
  <c r="K1753" i="1"/>
  <c r="J1753" i="1"/>
  <c r="F1753" i="1"/>
  <c r="E1753" i="1"/>
  <c r="G1753" i="1" s="1"/>
  <c r="C1753" i="1"/>
  <c r="N1752" i="1"/>
  <c r="K1752" i="1"/>
  <c r="J1752" i="1"/>
  <c r="F1752" i="1"/>
  <c r="E1752" i="1"/>
  <c r="G1752" i="1" s="1"/>
  <c r="C1752" i="1"/>
  <c r="N1751" i="1"/>
  <c r="K1751" i="1"/>
  <c r="J1751" i="1"/>
  <c r="F1751" i="1"/>
  <c r="E1751" i="1"/>
  <c r="G1751" i="1" s="1"/>
  <c r="C1751" i="1"/>
  <c r="N1750" i="1"/>
  <c r="K1750" i="1"/>
  <c r="J1750" i="1"/>
  <c r="F1750" i="1"/>
  <c r="E1750" i="1"/>
  <c r="G1750" i="1" s="1"/>
  <c r="C1750" i="1"/>
  <c r="N1749" i="1"/>
  <c r="K1749" i="1"/>
  <c r="J1749" i="1"/>
  <c r="F1749" i="1"/>
  <c r="E1749" i="1"/>
  <c r="G1749" i="1" s="1"/>
  <c r="C1749" i="1"/>
  <c r="N1748" i="1"/>
  <c r="K1748" i="1"/>
  <c r="J1748" i="1"/>
  <c r="F1748" i="1"/>
  <c r="E1748" i="1"/>
  <c r="G1748" i="1" s="1"/>
  <c r="C1748" i="1"/>
  <c r="N1747" i="1"/>
  <c r="K1747" i="1"/>
  <c r="J1747" i="1"/>
  <c r="F1747" i="1"/>
  <c r="E1747" i="1"/>
  <c r="C1747" i="1"/>
  <c r="N1746" i="1"/>
  <c r="K1746" i="1"/>
  <c r="J1746" i="1"/>
  <c r="F1746" i="1"/>
  <c r="E1746" i="1"/>
  <c r="G1746" i="1" s="1"/>
  <c r="C1746" i="1"/>
  <c r="N1745" i="1"/>
  <c r="K1745" i="1"/>
  <c r="J1745" i="1"/>
  <c r="F1745" i="1"/>
  <c r="E1745" i="1"/>
  <c r="G1745" i="1" s="1"/>
  <c r="C1745" i="1"/>
  <c r="N1744" i="1"/>
  <c r="K1744" i="1"/>
  <c r="J1744" i="1"/>
  <c r="F1744" i="1"/>
  <c r="E1744" i="1"/>
  <c r="C1744" i="1"/>
  <c r="N1743" i="1"/>
  <c r="K1743" i="1"/>
  <c r="J1743" i="1"/>
  <c r="F1743" i="1"/>
  <c r="E1743" i="1"/>
  <c r="G1743" i="1" s="1"/>
  <c r="C1743" i="1"/>
  <c r="N1742" i="1"/>
  <c r="K1742" i="1"/>
  <c r="J1742" i="1"/>
  <c r="F1742" i="1"/>
  <c r="E1742" i="1"/>
  <c r="G1742" i="1" s="1"/>
  <c r="C1742" i="1"/>
  <c r="N1741" i="1"/>
  <c r="K1741" i="1"/>
  <c r="J1741" i="1"/>
  <c r="F1741" i="1"/>
  <c r="E1741" i="1"/>
  <c r="G1741" i="1" s="1"/>
  <c r="C1741" i="1"/>
  <c r="N1740" i="1"/>
  <c r="K1740" i="1"/>
  <c r="J1740" i="1"/>
  <c r="F1740" i="1"/>
  <c r="E1740" i="1"/>
  <c r="G1740" i="1" s="1"/>
  <c r="C1740" i="1"/>
  <c r="N1739" i="1"/>
  <c r="K1739" i="1"/>
  <c r="J1739" i="1"/>
  <c r="F1739" i="1"/>
  <c r="E1739" i="1"/>
  <c r="C1739" i="1"/>
  <c r="N1738" i="1"/>
  <c r="K1738" i="1"/>
  <c r="J1738" i="1"/>
  <c r="F1738" i="1"/>
  <c r="E1738" i="1"/>
  <c r="G1738" i="1" s="1"/>
  <c r="C1738" i="1"/>
  <c r="N1737" i="1"/>
  <c r="K1737" i="1"/>
  <c r="J1737" i="1"/>
  <c r="F1737" i="1"/>
  <c r="E1737" i="1"/>
  <c r="G1737" i="1" s="1"/>
  <c r="C1737" i="1"/>
  <c r="N1736" i="1"/>
  <c r="K1736" i="1"/>
  <c r="J1736" i="1"/>
  <c r="F1736" i="1"/>
  <c r="E1736" i="1"/>
  <c r="G1736" i="1" s="1"/>
  <c r="C1736" i="1"/>
  <c r="N1735" i="1"/>
  <c r="K1735" i="1"/>
  <c r="J1735" i="1"/>
  <c r="F1735" i="1"/>
  <c r="E1735" i="1"/>
  <c r="C1735" i="1"/>
  <c r="N1734" i="1"/>
  <c r="K1734" i="1"/>
  <c r="J1734" i="1"/>
  <c r="F1734" i="1"/>
  <c r="E1734" i="1"/>
  <c r="G1734" i="1" s="1"/>
  <c r="C1734" i="1"/>
  <c r="N1733" i="1"/>
  <c r="K1733" i="1"/>
  <c r="J1733" i="1"/>
  <c r="F1733" i="1"/>
  <c r="E1733" i="1"/>
  <c r="G1733" i="1" s="1"/>
  <c r="C1733" i="1"/>
  <c r="N1732" i="1"/>
  <c r="K1732" i="1"/>
  <c r="J1732" i="1"/>
  <c r="F1732" i="1"/>
  <c r="E1732" i="1"/>
  <c r="G1732" i="1" s="1"/>
  <c r="C1732" i="1"/>
  <c r="N1731" i="1"/>
  <c r="K1731" i="1"/>
  <c r="J1731" i="1"/>
  <c r="F1731" i="1"/>
  <c r="E1731" i="1"/>
  <c r="C1731" i="1"/>
  <c r="N1730" i="1"/>
  <c r="K1730" i="1"/>
  <c r="J1730" i="1"/>
  <c r="F1730" i="1"/>
  <c r="E1730" i="1"/>
  <c r="G1730" i="1" s="1"/>
  <c r="C1730" i="1"/>
  <c r="N1729" i="1"/>
  <c r="K1729" i="1"/>
  <c r="J1729" i="1"/>
  <c r="F1729" i="1"/>
  <c r="E1729" i="1"/>
  <c r="G1729" i="1" s="1"/>
  <c r="C1729" i="1"/>
  <c r="N1728" i="1"/>
  <c r="K1728" i="1"/>
  <c r="J1728" i="1"/>
  <c r="F1728" i="1"/>
  <c r="E1728" i="1"/>
  <c r="G1728" i="1" s="1"/>
  <c r="C1728" i="1"/>
  <c r="N1727" i="1"/>
  <c r="K1727" i="1"/>
  <c r="J1727" i="1"/>
  <c r="F1727" i="1"/>
  <c r="E1727" i="1"/>
  <c r="G1727" i="1" s="1"/>
  <c r="C1727" i="1"/>
  <c r="N1726" i="1"/>
  <c r="K1726" i="1"/>
  <c r="J1726" i="1"/>
  <c r="F1726" i="1"/>
  <c r="E1726" i="1"/>
  <c r="G1726" i="1" s="1"/>
  <c r="C1726" i="1"/>
  <c r="N1725" i="1"/>
  <c r="K1725" i="1"/>
  <c r="J1725" i="1"/>
  <c r="F1725" i="1"/>
  <c r="E1725" i="1"/>
  <c r="G1725" i="1" s="1"/>
  <c r="C1725" i="1"/>
  <c r="N1724" i="1"/>
  <c r="K1724" i="1"/>
  <c r="J1724" i="1"/>
  <c r="H1724" i="1"/>
  <c r="F1724" i="1"/>
  <c r="E1724" i="1"/>
  <c r="G1724" i="1" s="1"/>
  <c r="C1724" i="1"/>
  <c r="N1723" i="1"/>
  <c r="K1723" i="1"/>
  <c r="J1723" i="1"/>
  <c r="F1723" i="1"/>
  <c r="E1723" i="1"/>
  <c r="C1723" i="1"/>
  <c r="N1722" i="1"/>
  <c r="K1722" i="1"/>
  <c r="J1722" i="1"/>
  <c r="F1722" i="1"/>
  <c r="E1722" i="1"/>
  <c r="G1722" i="1" s="1"/>
  <c r="C1722" i="1"/>
  <c r="N1721" i="1"/>
  <c r="K1721" i="1"/>
  <c r="J1721" i="1"/>
  <c r="F1721" i="1"/>
  <c r="E1721" i="1"/>
  <c r="G1721" i="1" s="1"/>
  <c r="C1721" i="1"/>
  <c r="N1720" i="1"/>
  <c r="K1720" i="1"/>
  <c r="J1720" i="1"/>
  <c r="F1720" i="1"/>
  <c r="E1720" i="1"/>
  <c r="G1720" i="1" s="1"/>
  <c r="C1720" i="1"/>
  <c r="N1719" i="1"/>
  <c r="K1719" i="1"/>
  <c r="J1719" i="1"/>
  <c r="F1719" i="1"/>
  <c r="E1719" i="1"/>
  <c r="G1719" i="1" s="1"/>
  <c r="C1719" i="1"/>
  <c r="N1718" i="1"/>
  <c r="K1718" i="1"/>
  <c r="J1718" i="1"/>
  <c r="F1718" i="1"/>
  <c r="E1718" i="1"/>
  <c r="G1718" i="1" s="1"/>
  <c r="C1718" i="1"/>
  <c r="N1717" i="1"/>
  <c r="K1717" i="1"/>
  <c r="J1717" i="1"/>
  <c r="F1717" i="1"/>
  <c r="E1717" i="1"/>
  <c r="G1717" i="1" s="1"/>
  <c r="C1717" i="1"/>
  <c r="N1716" i="1"/>
  <c r="K1716" i="1"/>
  <c r="J1716" i="1"/>
  <c r="F1716" i="1"/>
  <c r="E1716" i="1"/>
  <c r="G1716" i="1" s="1"/>
  <c r="C1716" i="1"/>
  <c r="N1715" i="1"/>
  <c r="K1715" i="1"/>
  <c r="J1715" i="1"/>
  <c r="F1715" i="1"/>
  <c r="E1715" i="1"/>
  <c r="C1715" i="1"/>
  <c r="N1714" i="1"/>
  <c r="K1714" i="1"/>
  <c r="J1714" i="1"/>
  <c r="F1714" i="1"/>
  <c r="E1714" i="1"/>
  <c r="G1714" i="1" s="1"/>
  <c r="C1714" i="1"/>
  <c r="N1713" i="1"/>
  <c r="K1713" i="1"/>
  <c r="J1713" i="1"/>
  <c r="F1713" i="1"/>
  <c r="E1713" i="1"/>
  <c r="G1713" i="1" s="1"/>
  <c r="C1713" i="1"/>
  <c r="N1712" i="1"/>
  <c r="K1712" i="1"/>
  <c r="J1712" i="1"/>
  <c r="F1712" i="1"/>
  <c r="E1712" i="1"/>
  <c r="C1712" i="1"/>
  <c r="N1711" i="1"/>
  <c r="K1711" i="1"/>
  <c r="J1711" i="1"/>
  <c r="F1711" i="1"/>
  <c r="E1711" i="1"/>
  <c r="G1711" i="1" s="1"/>
  <c r="C1711" i="1"/>
  <c r="N1710" i="1"/>
  <c r="K1710" i="1"/>
  <c r="J1710" i="1"/>
  <c r="F1710" i="1"/>
  <c r="E1710" i="1"/>
  <c r="G1710" i="1" s="1"/>
  <c r="C1710" i="1"/>
  <c r="N1709" i="1"/>
  <c r="K1709" i="1"/>
  <c r="J1709" i="1"/>
  <c r="F1709" i="1"/>
  <c r="E1709" i="1"/>
  <c r="G1709" i="1" s="1"/>
  <c r="C1709" i="1"/>
  <c r="N1708" i="1"/>
  <c r="K1708" i="1"/>
  <c r="J1708" i="1"/>
  <c r="F1708" i="1"/>
  <c r="E1708" i="1"/>
  <c r="G1708" i="1" s="1"/>
  <c r="C1708" i="1"/>
  <c r="N1707" i="1"/>
  <c r="K1707" i="1"/>
  <c r="J1707" i="1"/>
  <c r="F1707" i="1"/>
  <c r="E1707" i="1"/>
  <c r="C1707" i="1"/>
  <c r="N1706" i="1"/>
  <c r="K1706" i="1"/>
  <c r="J1706" i="1"/>
  <c r="F1706" i="1"/>
  <c r="E1706" i="1"/>
  <c r="G1706" i="1" s="1"/>
  <c r="C1706" i="1"/>
  <c r="N1705" i="1"/>
  <c r="K1705" i="1"/>
  <c r="J1705" i="1"/>
  <c r="F1705" i="1"/>
  <c r="E1705" i="1"/>
  <c r="G1705" i="1" s="1"/>
  <c r="C1705" i="1"/>
  <c r="N1704" i="1"/>
  <c r="K1704" i="1"/>
  <c r="J1704" i="1"/>
  <c r="F1704" i="1"/>
  <c r="E1704" i="1"/>
  <c r="G1704" i="1" s="1"/>
  <c r="C1704" i="1"/>
  <c r="N1703" i="1"/>
  <c r="K1703" i="1"/>
  <c r="J1703" i="1"/>
  <c r="F1703" i="1"/>
  <c r="E1703" i="1"/>
  <c r="C1703" i="1"/>
  <c r="N1702" i="1"/>
  <c r="K1702" i="1"/>
  <c r="J1702" i="1"/>
  <c r="F1702" i="1"/>
  <c r="E1702" i="1"/>
  <c r="G1702" i="1" s="1"/>
  <c r="C1702" i="1"/>
  <c r="N1701" i="1"/>
  <c r="K1701" i="1"/>
  <c r="J1701" i="1"/>
  <c r="F1701" i="1"/>
  <c r="E1701" i="1"/>
  <c r="G1701" i="1" s="1"/>
  <c r="C1701" i="1"/>
  <c r="N1700" i="1"/>
  <c r="K1700" i="1"/>
  <c r="J1700" i="1"/>
  <c r="F1700" i="1"/>
  <c r="E1700" i="1"/>
  <c r="G1700" i="1" s="1"/>
  <c r="C1700" i="1"/>
  <c r="N1699" i="1"/>
  <c r="K1699" i="1"/>
  <c r="J1699" i="1"/>
  <c r="F1699" i="1"/>
  <c r="E1699" i="1"/>
  <c r="C1699" i="1"/>
  <c r="N1698" i="1"/>
  <c r="K1698" i="1"/>
  <c r="J1698" i="1"/>
  <c r="F1698" i="1"/>
  <c r="E1698" i="1"/>
  <c r="G1698" i="1" s="1"/>
  <c r="C1698" i="1"/>
  <c r="N1697" i="1"/>
  <c r="K1697" i="1"/>
  <c r="J1697" i="1"/>
  <c r="F1697" i="1"/>
  <c r="E1697" i="1"/>
  <c r="G1697" i="1" s="1"/>
  <c r="C1697" i="1"/>
  <c r="N1696" i="1"/>
  <c r="K1696" i="1"/>
  <c r="J1696" i="1"/>
  <c r="F1696" i="1"/>
  <c r="E1696" i="1"/>
  <c r="G1696" i="1" s="1"/>
  <c r="C1696" i="1"/>
  <c r="N1695" i="1"/>
  <c r="K1695" i="1"/>
  <c r="J1695" i="1"/>
  <c r="F1695" i="1"/>
  <c r="E1695" i="1"/>
  <c r="G1695" i="1" s="1"/>
  <c r="C1695" i="1"/>
  <c r="N1694" i="1"/>
  <c r="K1694" i="1"/>
  <c r="J1694" i="1"/>
  <c r="F1694" i="1"/>
  <c r="E1694" i="1"/>
  <c r="G1694" i="1" s="1"/>
  <c r="C1694" i="1"/>
  <c r="N1693" i="1"/>
  <c r="K1693" i="1"/>
  <c r="J1693" i="1"/>
  <c r="F1693" i="1"/>
  <c r="E1693" i="1"/>
  <c r="G1693" i="1" s="1"/>
  <c r="C1693" i="1"/>
  <c r="N1692" i="1"/>
  <c r="K1692" i="1"/>
  <c r="J1692" i="1"/>
  <c r="F1692" i="1"/>
  <c r="E1692" i="1"/>
  <c r="G1692" i="1" s="1"/>
  <c r="C1692" i="1"/>
  <c r="N1691" i="1"/>
  <c r="K1691" i="1"/>
  <c r="J1691" i="1"/>
  <c r="F1691" i="1"/>
  <c r="E1691" i="1"/>
  <c r="C1691" i="1"/>
  <c r="N1690" i="1"/>
  <c r="K1690" i="1"/>
  <c r="J1690" i="1"/>
  <c r="F1690" i="1"/>
  <c r="E1690" i="1"/>
  <c r="G1690" i="1" s="1"/>
  <c r="C1690" i="1"/>
  <c r="N1689" i="1"/>
  <c r="K1689" i="1"/>
  <c r="J1689" i="1"/>
  <c r="F1689" i="1"/>
  <c r="E1689" i="1"/>
  <c r="G1689" i="1" s="1"/>
  <c r="C1689" i="1"/>
  <c r="N1688" i="1"/>
  <c r="K1688" i="1"/>
  <c r="J1688" i="1"/>
  <c r="F1688" i="1"/>
  <c r="E1688" i="1"/>
  <c r="G1688" i="1" s="1"/>
  <c r="C1688" i="1"/>
  <c r="N1687" i="1"/>
  <c r="K1687" i="1"/>
  <c r="J1687" i="1"/>
  <c r="F1687" i="1"/>
  <c r="E1687" i="1"/>
  <c r="G1687" i="1" s="1"/>
  <c r="C1687" i="1"/>
  <c r="N1686" i="1"/>
  <c r="K1686" i="1"/>
  <c r="J1686" i="1"/>
  <c r="F1686" i="1"/>
  <c r="E1686" i="1"/>
  <c r="G1686" i="1" s="1"/>
  <c r="C1686" i="1"/>
  <c r="N1685" i="1"/>
  <c r="K1685" i="1"/>
  <c r="J1685" i="1"/>
  <c r="F1685" i="1"/>
  <c r="E1685" i="1"/>
  <c r="G1685" i="1" s="1"/>
  <c r="C1685" i="1"/>
  <c r="N1684" i="1"/>
  <c r="K1684" i="1"/>
  <c r="J1684" i="1"/>
  <c r="F1684" i="1"/>
  <c r="E1684" i="1"/>
  <c r="G1684" i="1" s="1"/>
  <c r="C1684" i="1"/>
  <c r="N1683" i="1"/>
  <c r="K1683" i="1"/>
  <c r="J1683" i="1"/>
  <c r="F1683" i="1"/>
  <c r="E1683" i="1"/>
  <c r="C1683" i="1"/>
  <c r="N1682" i="1"/>
  <c r="K1682" i="1"/>
  <c r="J1682" i="1"/>
  <c r="F1682" i="1"/>
  <c r="E1682" i="1"/>
  <c r="G1682" i="1" s="1"/>
  <c r="C1682" i="1"/>
  <c r="N1681" i="1"/>
  <c r="K1681" i="1"/>
  <c r="J1681" i="1"/>
  <c r="F1681" i="1"/>
  <c r="E1681" i="1"/>
  <c r="G1681" i="1" s="1"/>
  <c r="C1681" i="1"/>
  <c r="N1680" i="1"/>
  <c r="K1680" i="1"/>
  <c r="J1680" i="1"/>
  <c r="F1680" i="1"/>
  <c r="E1680" i="1"/>
  <c r="C1680" i="1"/>
  <c r="N1679" i="1"/>
  <c r="K1679" i="1"/>
  <c r="J1679" i="1"/>
  <c r="F1679" i="1"/>
  <c r="E1679" i="1"/>
  <c r="G1679" i="1" s="1"/>
  <c r="C1679" i="1"/>
  <c r="N1678" i="1"/>
  <c r="K1678" i="1"/>
  <c r="J1678" i="1"/>
  <c r="F1678" i="1"/>
  <c r="E1678" i="1"/>
  <c r="G1678" i="1" s="1"/>
  <c r="C1678" i="1"/>
  <c r="N1677" i="1"/>
  <c r="K1677" i="1"/>
  <c r="J1677" i="1"/>
  <c r="F1677" i="1"/>
  <c r="E1677" i="1"/>
  <c r="G1677" i="1" s="1"/>
  <c r="C1677" i="1"/>
  <c r="N1676" i="1"/>
  <c r="K1676" i="1"/>
  <c r="J1676" i="1"/>
  <c r="F1676" i="1"/>
  <c r="E1676" i="1"/>
  <c r="G1676" i="1" s="1"/>
  <c r="C1676" i="1"/>
  <c r="N1675" i="1"/>
  <c r="K1675" i="1"/>
  <c r="J1675" i="1"/>
  <c r="F1675" i="1"/>
  <c r="E1675" i="1"/>
  <c r="C1675" i="1"/>
  <c r="N1674" i="1"/>
  <c r="K1674" i="1"/>
  <c r="J1674" i="1"/>
  <c r="F1674" i="1"/>
  <c r="E1674" i="1"/>
  <c r="G1674" i="1" s="1"/>
  <c r="C1674" i="1"/>
  <c r="N1673" i="1"/>
  <c r="K1673" i="1"/>
  <c r="J1673" i="1"/>
  <c r="F1673" i="1"/>
  <c r="E1673" i="1"/>
  <c r="G1673" i="1" s="1"/>
  <c r="C1673" i="1"/>
  <c r="N1672" i="1"/>
  <c r="K1672" i="1"/>
  <c r="J1672" i="1"/>
  <c r="F1672" i="1"/>
  <c r="E1672" i="1"/>
  <c r="G1672" i="1" s="1"/>
  <c r="C1672" i="1"/>
  <c r="N1671" i="1"/>
  <c r="K1671" i="1"/>
  <c r="J1671" i="1"/>
  <c r="F1671" i="1"/>
  <c r="E1671" i="1"/>
  <c r="C1671" i="1"/>
  <c r="N1670" i="1"/>
  <c r="K1670" i="1"/>
  <c r="J1670" i="1"/>
  <c r="F1670" i="1"/>
  <c r="E1670" i="1"/>
  <c r="G1670" i="1" s="1"/>
  <c r="C1670" i="1"/>
  <c r="N1669" i="1"/>
  <c r="K1669" i="1"/>
  <c r="J1669" i="1"/>
  <c r="F1669" i="1"/>
  <c r="E1669" i="1"/>
  <c r="G1669" i="1" s="1"/>
  <c r="C1669" i="1"/>
  <c r="N1668" i="1"/>
  <c r="K1668" i="1"/>
  <c r="J1668" i="1"/>
  <c r="F1668" i="1"/>
  <c r="E1668" i="1"/>
  <c r="G1668" i="1" s="1"/>
  <c r="C1668" i="1"/>
  <c r="N1667" i="1"/>
  <c r="K1667" i="1"/>
  <c r="J1667" i="1"/>
  <c r="F1667" i="1"/>
  <c r="E1667" i="1"/>
  <c r="C1667" i="1"/>
  <c r="N1666" i="1"/>
  <c r="K1666" i="1"/>
  <c r="J1666" i="1"/>
  <c r="F1666" i="1"/>
  <c r="E1666" i="1"/>
  <c r="G1666" i="1" s="1"/>
  <c r="C1666" i="1"/>
  <c r="N1665" i="1"/>
  <c r="K1665" i="1"/>
  <c r="J1665" i="1"/>
  <c r="F1665" i="1"/>
  <c r="E1665" i="1"/>
  <c r="G1665" i="1" s="1"/>
  <c r="C1665" i="1"/>
  <c r="N1664" i="1"/>
  <c r="K1664" i="1"/>
  <c r="J1664" i="1"/>
  <c r="F1664" i="1"/>
  <c r="E1664" i="1"/>
  <c r="G1664" i="1" s="1"/>
  <c r="C1664" i="1"/>
  <c r="N1663" i="1"/>
  <c r="K1663" i="1"/>
  <c r="J1663" i="1"/>
  <c r="F1663" i="1"/>
  <c r="E1663" i="1"/>
  <c r="G1663" i="1" s="1"/>
  <c r="C1663" i="1"/>
  <c r="N1662" i="1"/>
  <c r="K1662" i="1"/>
  <c r="J1662" i="1"/>
  <c r="F1662" i="1"/>
  <c r="E1662" i="1"/>
  <c r="G1662" i="1" s="1"/>
  <c r="C1662" i="1"/>
  <c r="N1661" i="1"/>
  <c r="K1661" i="1"/>
  <c r="J1661" i="1"/>
  <c r="F1661" i="1"/>
  <c r="E1661" i="1"/>
  <c r="G1661" i="1" s="1"/>
  <c r="C1661" i="1"/>
  <c r="N1660" i="1"/>
  <c r="K1660" i="1"/>
  <c r="J1660" i="1"/>
  <c r="F1660" i="1"/>
  <c r="E1660" i="1"/>
  <c r="G1660" i="1" s="1"/>
  <c r="C1660" i="1"/>
  <c r="N1659" i="1"/>
  <c r="K1659" i="1"/>
  <c r="J1659" i="1"/>
  <c r="F1659" i="1"/>
  <c r="E1659" i="1"/>
  <c r="C1659" i="1"/>
  <c r="N1658" i="1"/>
  <c r="K1658" i="1"/>
  <c r="J1658" i="1"/>
  <c r="F1658" i="1"/>
  <c r="E1658" i="1"/>
  <c r="G1658" i="1" s="1"/>
  <c r="C1658" i="1"/>
  <c r="N1657" i="1"/>
  <c r="K1657" i="1"/>
  <c r="J1657" i="1"/>
  <c r="F1657" i="1"/>
  <c r="E1657" i="1"/>
  <c r="G1657" i="1" s="1"/>
  <c r="C1657" i="1"/>
  <c r="N1656" i="1"/>
  <c r="K1656" i="1"/>
  <c r="J1656" i="1"/>
  <c r="F1656" i="1"/>
  <c r="E1656" i="1"/>
  <c r="G1656" i="1" s="1"/>
  <c r="C1656" i="1"/>
  <c r="N1655" i="1"/>
  <c r="K1655" i="1"/>
  <c r="J1655" i="1"/>
  <c r="F1655" i="1"/>
  <c r="E1655" i="1"/>
  <c r="G1655" i="1" s="1"/>
  <c r="C1655" i="1"/>
  <c r="N1654" i="1"/>
  <c r="K1654" i="1"/>
  <c r="J1654" i="1"/>
  <c r="F1654" i="1"/>
  <c r="E1654" i="1"/>
  <c r="G1654" i="1" s="1"/>
  <c r="C1654" i="1"/>
  <c r="N1653" i="1"/>
  <c r="K1653" i="1"/>
  <c r="J1653" i="1"/>
  <c r="F1653" i="1"/>
  <c r="E1653" i="1"/>
  <c r="G1653" i="1" s="1"/>
  <c r="C1653" i="1"/>
  <c r="N1652" i="1"/>
  <c r="K1652" i="1"/>
  <c r="J1652" i="1"/>
  <c r="F1652" i="1"/>
  <c r="E1652" i="1"/>
  <c r="G1652" i="1" s="1"/>
  <c r="C1652" i="1"/>
  <c r="N1651" i="1"/>
  <c r="K1651" i="1"/>
  <c r="J1651" i="1"/>
  <c r="F1651" i="1"/>
  <c r="E1651" i="1"/>
  <c r="C1651" i="1"/>
  <c r="N1650" i="1"/>
  <c r="K1650" i="1"/>
  <c r="J1650" i="1"/>
  <c r="F1650" i="1"/>
  <c r="E1650" i="1"/>
  <c r="G1650" i="1" s="1"/>
  <c r="C1650" i="1"/>
  <c r="N1649" i="1"/>
  <c r="K1649" i="1"/>
  <c r="J1649" i="1"/>
  <c r="F1649" i="1"/>
  <c r="E1649" i="1"/>
  <c r="G1649" i="1" s="1"/>
  <c r="C1649" i="1"/>
  <c r="N1648" i="1"/>
  <c r="K1648" i="1"/>
  <c r="J1648" i="1"/>
  <c r="F1648" i="1"/>
  <c r="E1648" i="1"/>
  <c r="C1648" i="1"/>
  <c r="N1647" i="1"/>
  <c r="K1647" i="1"/>
  <c r="J1647" i="1"/>
  <c r="F1647" i="1"/>
  <c r="E1647" i="1"/>
  <c r="G1647" i="1" s="1"/>
  <c r="C1647" i="1"/>
  <c r="N1646" i="1"/>
  <c r="K1646" i="1"/>
  <c r="J1646" i="1"/>
  <c r="F1646" i="1"/>
  <c r="E1646" i="1"/>
  <c r="G1646" i="1" s="1"/>
  <c r="C1646" i="1"/>
  <c r="N1645" i="1"/>
  <c r="K1645" i="1"/>
  <c r="J1645" i="1"/>
  <c r="F1645" i="1"/>
  <c r="E1645" i="1"/>
  <c r="G1645" i="1" s="1"/>
  <c r="C1645" i="1"/>
  <c r="N1644" i="1"/>
  <c r="K1644" i="1"/>
  <c r="J1644" i="1"/>
  <c r="F1644" i="1"/>
  <c r="E1644" i="1"/>
  <c r="G1644" i="1" s="1"/>
  <c r="C1644" i="1"/>
  <c r="N1643" i="1"/>
  <c r="K1643" i="1"/>
  <c r="J1643" i="1"/>
  <c r="F1643" i="1"/>
  <c r="E1643" i="1"/>
  <c r="C1643" i="1"/>
  <c r="N1642" i="1"/>
  <c r="K1642" i="1"/>
  <c r="J1642" i="1"/>
  <c r="F1642" i="1"/>
  <c r="E1642" i="1"/>
  <c r="G1642" i="1" s="1"/>
  <c r="C1642" i="1"/>
  <c r="N1641" i="1"/>
  <c r="K1641" i="1"/>
  <c r="J1641" i="1"/>
  <c r="F1641" i="1"/>
  <c r="E1641" i="1"/>
  <c r="G1641" i="1" s="1"/>
  <c r="C1641" i="1"/>
  <c r="N1640" i="1"/>
  <c r="K1640" i="1"/>
  <c r="J1640" i="1"/>
  <c r="F1640" i="1"/>
  <c r="E1640" i="1"/>
  <c r="G1640" i="1" s="1"/>
  <c r="C1640" i="1"/>
  <c r="N1639" i="1"/>
  <c r="K1639" i="1"/>
  <c r="J1639" i="1"/>
  <c r="F1639" i="1"/>
  <c r="E1639" i="1"/>
  <c r="C1639" i="1"/>
  <c r="N1638" i="1"/>
  <c r="K1638" i="1"/>
  <c r="J1638" i="1"/>
  <c r="F1638" i="1"/>
  <c r="E1638" i="1"/>
  <c r="G1638" i="1" s="1"/>
  <c r="C1638" i="1"/>
  <c r="N1637" i="1"/>
  <c r="K1637" i="1"/>
  <c r="J1637" i="1"/>
  <c r="F1637" i="1"/>
  <c r="E1637" i="1"/>
  <c r="G1637" i="1" s="1"/>
  <c r="C1637" i="1"/>
  <c r="N1636" i="1"/>
  <c r="K1636" i="1"/>
  <c r="J1636" i="1"/>
  <c r="F1636" i="1"/>
  <c r="E1636" i="1"/>
  <c r="G1636" i="1" s="1"/>
  <c r="C1636" i="1"/>
  <c r="N1635" i="1"/>
  <c r="K1635" i="1"/>
  <c r="J1635" i="1"/>
  <c r="F1635" i="1"/>
  <c r="E1635" i="1"/>
  <c r="C1635" i="1"/>
  <c r="N1634" i="1"/>
  <c r="K1634" i="1"/>
  <c r="J1634" i="1"/>
  <c r="F1634" i="1"/>
  <c r="E1634" i="1"/>
  <c r="G1634" i="1" s="1"/>
  <c r="C1634" i="1"/>
  <c r="N1633" i="1"/>
  <c r="K1633" i="1"/>
  <c r="J1633" i="1"/>
  <c r="F1633" i="1"/>
  <c r="E1633" i="1"/>
  <c r="G1633" i="1" s="1"/>
  <c r="C1633" i="1"/>
  <c r="N1632" i="1"/>
  <c r="K1632" i="1"/>
  <c r="J1632" i="1"/>
  <c r="F1632" i="1"/>
  <c r="E1632" i="1"/>
  <c r="G1632" i="1" s="1"/>
  <c r="C1632" i="1"/>
  <c r="N1631" i="1"/>
  <c r="K1631" i="1"/>
  <c r="J1631" i="1"/>
  <c r="F1631" i="1"/>
  <c r="E1631" i="1"/>
  <c r="G1631" i="1" s="1"/>
  <c r="C1631" i="1"/>
  <c r="N1630" i="1"/>
  <c r="K1630" i="1"/>
  <c r="J1630" i="1"/>
  <c r="F1630" i="1"/>
  <c r="E1630" i="1"/>
  <c r="G1630" i="1" s="1"/>
  <c r="C1630" i="1"/>
  <c r="N1629" i="1"/>
  <c r="K1629" i="1"/>
  <c r="J1629" i="1"/>
  <c r="F1629" i="1"/>
  <c r="E1629" i="1"/>
  <c r="G1629" i="1" s="1"/>
  <c r="C1629" i="1"/>
  <c r="N1628" i="1"/>
  <c r="K1628" i="1"/>
  <c r="J1628" i="1"/>
  <c r="F1628" i="1"/>
  <c r="E1628" i="1"/>
  <c r="G1628" i="1" s="1"/>
  <c r="C1628" i="1"/>
  <c r="N1627" i="1"/>
  <c r="K1627" i="1"/>
  <c r="J1627" i="1"/>
  <c r="F1627" i="1"/>
  <c r="E1627" i="1"/>
  <c r="C1627" i="1"/>
  <c r="N1626" i="1"/>
  <c r="K1626" i="1"/>
  <c r="J1626" i="1"/>
  <c r="F1626" i="1"/>
  <c r="E1626" i="1"/>
  <c r="G1626" i="1" s="1"/>
  <c r="C1626" i="1"/>
  <c r="N1625" i="1"/>
  <c r="K1625" i="1"/>
  <c r="J1625" i="1"/>
  <c r="F1625" i="1"/>
  <c r="E1625" i="1"/>
  <c r="G1625" i="1" s="1"/>
  <c r="C1625" i="1"/>
  <c r="N1624" i="1"/>
  <c r="K1624" i="1"/>
  <c r="J1624" i="1"/>
  <c r="F1624" i="1"/>
  <c r="E1624" i="1"/>
  <c r="G1624" i="1" s="1"/>
  <c r="C1624" i="1"/>
  <c r="N1623" i="1"/>
  <c r="K1623" i="1"/>
  <c r="J1623" i="1"/>
  <c r="F1623" i="1"/>
  <c r="E1623" i="1"/>
  <c r="G1623" i="1" s="1"/>
  <c r="C1623" i="1"/>
  <c r="N1622" i="1"/>
  <c r="K1622" i="1"/>
  <c r="J1622" i="1"/>
  <c r="F1622" i="1"/>
  <c r="E1622" i="1"/>
  <c r="G1622" i="1" s="1"/>
  <c r="C1622" i="1"/>
  <c r="N1621" i="1"/>
  <c r="K1621" i="1"/>
  <c r="J1621" i="1"/>
  <c r="F1621" i="1"/>
  <c r="E1621" i="1"/>
  <c r="G1621" i="1" s="1"/>
  <c r="C1621" i="1"/>
  <c r="N1620" i="1"/>
  <c r="K1620" i="1"/>
  <c r="J1620" i="1"/>
  <c r="F1620" i="1"/>
  <c r="E1620" i="1"/>
  <c r="G1620" i="1" s="1"/>
  <c r="C1620" i="1"/>
  <c r="N1619" i="1"/>
  <c r="K1619" i="1"/>
  <c r="J1619" i="1"/>
  <c r="F1619" i="1"/>
  <c r="E1619" i="1"/>
  <c r="C1619" i="1"/>
  <c r="N1618" i="1"/>
  <c r="K1618" i="1"/>
  <c r="J1618" i="1"/>
  <c r="F1618" i="1"/>
  <c r="E1618" i="1"/>
  <c r="G1618" i="1" s="1"/>
  <c r="C1618" i="1"/>
  <c r="N1617" i="1"/>
  <c r="K1617" i="1"/>
  <c r="J1617" i="1"/>
  <c r="F1617" i="1"/>
  <c r="E1617" i="1"/>
  <c r="G1617" i="1" s="1"/>
  <c r="C1617" i="1"/>
  <c r="N1616" i="1"/>
  <c r="K1616" i="1"/>
  <c r="J1616" i="1"/>
  <c r="F1616" i="1"/>
  <c r="E1616" i="1"/>
  <c r="G1616" i="1" s="1"/>
  <c r="C1616" i="1"/>
  <c r="N1615" i="1"/>
  <c r="K1615" i="1"/>
  <c r="J1615" i="1"/>
  <c r="F1615" i="1"/>
  <c r="E1615" i="1"/>
  <c r="G1615" i="1" s="1"/>
  <c r="C1615" i="1"/>
  <c r="N1614" i="1"/>
  <c r="K1614" i="1"/>
  <c r="J1614" i="1"/>
  <c r="F1614" i="1"/>
  <c r="E1614" i="1"/>
  <c r="G1614" i="1" s="1"/>
  <c r="C1614" i="1"/>
  <c r="N1613" i="1"/>
  <c r="K1613" i="1"/>
  <c r="J1613" i="1"/>
  <c r="F1613" i="1"/>
  <c r="E1613" i="1"/>
  <c r="G1613" i="1" s="1"/>
  <c r="C1613" i="1"/>
  <c r="N1612" i="1"/>
  <c r="K1612" i="1"/>
  <c r="J1612" i="1"/>
  <c r="F1612" i="1"/>
  <c r="E1612" i="1"/>
  <c r="G1612" i="1" s="1"/>
  <c r="C1612" i="1"/>
  <c r="N1611" i="1"/>
  <c r="K1611" i="1"/>
  <c r="J1611" i="1"/>
  <c r="F1611" i="1"/>
  <c r="E1611" i="1"/>
  <c r="C1611" i="1"/>
  <c r="N1610" i="1"/>
  <c r="K1610" i="1"/>
  <c r="J1610" i="1"/>
  <c r="F1610" i="1"/>
  <c r="E1610" i="1"/>
  <c r="G1610" i="1" s="1"/>
  <c r="C1610" i="1"/>
  <c r="N1609" i="1"/>
  <c r="K1609" i="1"/>
  <c r="J1609" i="1"/>
  <c r="F1609" i="1"/>
  <c r="E1609" i="1"/>
  <c r="G1609" i="1" s="1"/>
  <c r="C1609" i="1"/>
  <c r="N1608" i="1"/>
  <c r="K1608" i="1"/>
  <c r="J1608" i="1"/>
  <c r="F1608" i="1"/>
  <c r="E1608" i="1"/>
  <c r="G1608" i="1" s="1"/>
  <c r="C1608" i="1"/>
  <c r="N1607" i="1"/>
  <c r="K1607" i="1"/>
  <c r="J1607" i="1"/>
  <c r="F1607" i="1"/>
  <c r="E1607" i="1"/>
  <c r="G1607" i="1" s="1"/>
  <c r="C1607" i="1"/>
  <c r="N1606" i="1"/>
  <c r="K1606" i="1"/>
  <c r="J1606" i="1"/>
  <c r="F1606" i="1"/>
  <c r="E1606" i="1"/>
  <c r="G1606" i="1" s="1"/>
  <c r="C1606" i="1"/>
  <c r="N1605" i="1"/>
  <c r="K1605" i="1"/>
  <c r="J1605" i="1"/>
  <c r="F1605" i="1"/>
  <c r="E1605" i="1"/>
  <c r="G1605" i="1" s="1"/>
  <c r="C1605" i="1"/>
  <c r="N1604" i="1"/>
  <c r="K1604" i="1"/>
  <c r="J1604" i="1"/>
  <c r="F1604" i="1"/>
  <c r="E1604" i="1"/>
  <c r="G1604" i="1" s="1"/>
  <c r="C1604" i="1"/>
  <c r="N1603" i="1"/>
  <c r="K1603" i="1"/>
  <c r="J1603" i="1"/>
  <c r="F1603" i="1"/>
  <c r="E1603" i="1"/>
  <c r="C1603" i="1"/>
  <c r="N1602" i="1"/>
  <c r="K1602" i="1"/>
  <c r="J1602" i="1"/>
  <c r="F1602" i="1"/>
  <c r="E1602" i="1"/>
  <c r="G1602" i="1" s="1"/>
  <c r="C1602" i="1"/>
  <c r="N1601" i="1"/>
  <c r="K1601" i="1"/>
  <c r="J1601" i="1"/>
  <c r="F1601" i="1"/>
  <c r="E1601" i="1"/>
  <c r="G1601" i="1" s="1"/>
  <c r="C1601" i="1"/>
  <c r="N1600" i="1"/>
  <c r="K1600" i="1"/>
  <c r="J1600" i="1"/>
  <c r="F1600" i="1"/>
  <c r="E1600" i="1"/>
  <c r="G1600" i="1" s="1"/>
  <c r="C1600" i="1"/>
  <c r="N1599" i="1"/>
  <c r="K1599" i="1"/>
  <c r="J1599" i="1"/>
  <c r="F1599" i="1"/>
  <c r="E1599" i="1"/>
  <c r="G1599" i="1" s="1"/>
  <c r="C1599" i="1"/>
  <c r="N1598" i="1"/>
  <c r="K1598" i="1"/>
  <c r="J1598" i="1"/>
  <c r="F1598" i="1"/>
  <c r="E1598" i="1"/>
  <c r="G1598" i="1" s="1"/>
  <c r="C1598" i="1"/>
  <c r="N1597" i="1"/>
  <c r="K1597" i="1"/>
  <c r="J1597" i="1"/>
  <c r="F1597" i="1"/>
  <c r="E1597" i="1"/>
  <c r="G1597" i="1" s="1"/>
  <c r="C1597" i="1"/>
  <c r="N1596" i="1"/>
  <c r="K1596" i="1"/>
  <c r="J1596" i="1"/>
  <c r="F1596" i="1"/>
  <c r="E1596" i="1"/>
  <c r="G1596" i="1" s="1"/>
  <c r="C1596" i="1"/>
  <c r="N1595" i="1"/>
  <c r="K1595" i="1"/>
  <c r="J1595" i="1"/>
  <c r="F1595" i="1"/>
  <c r="E1595" i="1"/>
  <c r="C1595" i="1"/>
  <c r="N1594" i="1"/>
  <c r="K1594" i="1"/>
  <c r="J1594" i="1"/>
  <c r="F1594" i="1"/>
  <c r="E1594" i="1"/>
  <c r="G1594" i="1" s="1"/>
  <c r="C1594" i="1"/>
  <c r="N1593" i="1"/>
  <c r="K1593" i="1"/>
  <c r="J1593" i="1"/>
  <c r="F1593" i="1"/>
  <c r="E1593" i="1"/>
  <c r="G1593" i="1" s="1"/>
  <c r="C1593" i="1"/>
  <c r="N1592" i="1"/>
  <c r="K1592" i="1"/>
  <c r="J1592" i="1"/>
  <c r="F1592" i="1"/>
  <c r="E1592" i="1"/>
  <c r="G1592" i="1" s="1"/>
  <c r="C1592" i="1"/>
  <c r="N1591" i="1"/>
  <c r="K1591" i="1"/>
  <c r="J1591" i="1"/>
  <c r="F1591" i="1"/>
  <c r="E1591" i="1"/>
  <c r="G1591" i="1" s="1"/>
  <c r="C1591" i="1"/>
  <c r="N1590" i="1"/>
  <c r="K1590" i="1"/>
  <c r="J1590" i="1"/>
  <c r="F1590" i="1"/>
  <c r="E1590" i="1"/>
  <c r="G1590" i="1" s="1"/>
  <c r="C1590" i="1"/>
  <c r="N1589" i="1"/>
  <c r="K1589" i="1"/>
  <c r="J1589" i="1"/>
  <c r="F1589" i="1"/>
  <c r="E1589" i="1"/>
  <c r="G1589" i="1" s="1"/>
  <c r="C1589" i="1"/>
  <c r="N1588" i="1"/>
  <c r="K1588" i="1"/>
  <c r="J1588" i="1"/>
  <c r="F1588" i="1"/>
  <c r="E1588" i="1"/>
  <c r="G1588" i="1" s="1"/>
  <c r="C1588" i="1"/>
  <c r="N1587" i="1"/>
  <c r="K1587" i="1"/>
  <c r="J1587" i="1"/>
  <c r="F1587" i="1"/>
  <c r="E1587" i="1"/>
  <c r="C1587" i="1"/>
  <c r="N1586" i="1"/>
  <c r="K1586" i="1"/>
  <c r="J1586" i="1"/>
  <c r="F1586" i="1"/>
  <c r="E1586" i="1"/>
  <c r="G1586" i="1" s="1"/>
  <c r="C1586" i="1"/>
  <c r="N1585" i="1"/>
  <c r="K1585" i="1"/>
  <c r="J1585" i="1"/>
  <c r="F1585" i="1"/>
  <c r="E1585" i="1"/>
  <c r="G1585" i="1" s="1"/>
  <c r="C1585" i="1"/>
  <c r="N1584" i="1"/>
  <c r="K1584" i="1"/>
  <c r="J1584" i="1"/>
  <c r="F1584" i="1"/>
  <c r="E1584" i="1"/>
  <c r="G1584" i="1" s="1"/>
  <c r="C1584" i="1"/>
  <c r="N1583" i="1"/>
  <c r="K1583" i="1"/>
  <c r="J1583" i="1"/>
  <c r="F1583" i="1"/>
  <c r="E1583" i="1"/>
  <c r="G1583" i="1" s="1"/>
  <c r="C1583" i="1"/>
  <c r="N1582" i="1"/>
  <c r="K1582" i="1"/>
  <c r="J1582" i="1"/>
  <c r="F1582" i="1"/>
  <c r="E1582" i="1"/>
  <c r="G1582" i="1" s="1"/>
  <c r="C1582" i="1"/>
  <c r="N1581" i="1"/>
  <c r="K1581" i="1"/>
  <c r="J1581" i="1"/>
  <c r="F1581" i="1"/>
  <c r="E1581" i="1"/>
  <c r="G1581" i="1" s="1"/>
  <c r="C1581" i="1"/>
  <c r="N1580" i="1"/>
  <c r="K1580" i="1"/>
  <c r="J1580" i="1"/>
  <c r="F1580" i="1"/>
  <c r="E1580" i="1"/>
  <c r="G1580" i="1" s="1"/>
  <c r="C1580" i="1"/>
  <c r="N1579" i="1"/>
  <c r="K1579" i="1"/>
  <c r="J1579" i="1"/>
  <c r="F1579" i="1"/>
  <c r="E1579" i="1"/>
  <c r="C1579" i="1"/>
  <c r="N1578" i="1"/>
  <c r="K1578" i="1"/>
  <c r="J1578" i="1"/>
  <c r="F1578" i="1"/>
  <c r="E1578" i="1"/>
  <c r="G1578" i="1" s="1"/>
  <c r="C1578" i="1"/>
  <c r="N1577" i="1"/>
  <c r="K1577" i="1"/>
  <c r="J1577" i="1"/>
  <c r="F1577" i="1"/>
  <c r="E1577" i="1"/>
  <c r="G1577" i="1" s="1"/>
  <c r="C1577" i="1"/>
  <c r="N1576" i="1"/>
  <c r="K1576" i="1"/>
  <c r="J1576" i="1"/>
  <c r="F1576" i="1"/>
  <c r="E1576" i="1"/>
  <c r="G1576" i="1" s="1"/>
  <c r="C1576" i="1"/>
  <c r="N1575" i="1"/>
  <c r="K1575" i="1"/>
  <c r="J1575" i="1"/>
  <c r="F1575" i="1"/>
  <c r="E1575" i="1"/>
  <c r="G1575" i="1" s="1"/>
  <c r="C1575" i="1"/>
  <c r="N1574" i="1"/>
  <c r="K1574" i="1"/>
  <c r="J1574" i="1"/>
  <c r="F1574" i="1"/>
  <c r="E1574" i="1"/>
  <c r="G1574" i="1" s="1"/>
  <c r="C1574" i="1"/>
  <c r="N1573" i="1"/>
  <c r="K1573" i="1"/>
  <c r="J1573" i="1"/>
  <c r="F1573" i="1"/>
  <c r="E1573" i="1"/>
  <c r="G1573" i="1" s="1"/>
  <c r="C1573" i="1"/>
  <c r="N1572" i="1"/>
  <c r="K1572" i="1"/>
  <c r="J1572" i="1"/>
  <c r="F1572" i="1"/>
  <c r="E1572" i="1"/>
  <c r="G1572" i="1" s="1"/>
  <c r="C1572" i="1"/>
  <c r="N1571" i="1"/>
  <c r="K1571" i="1"/>
  <c r="J1571" i="1"/>
  <c r="F1571" i="1"/>
  <c r="E1571" i="1"/>
  <c r="C1571" i="1"/>
  <c r="N1570" i="1"/>
  <c r="K1570" i="1"/>
  <c r="J1570" i="1"/>
  <c r="F1570" i="1"/>
  <c r="E1570" i="1"/>
  <c r="G1570" i="1" s="1"/>
  <c r="C1570" i="1"/>
  <c r="N1569" i="1"/>
  <c r="K1569" i="1"/>
  <c r="J1569" i="1"/>
  <c r="F1569" i="1"/>
  <c r="E1569" i="1"/>
  <c r="G1569" i="1" s="1"/>
  <c r="C1569" i="1"/>
  <c r="N1568" i="1"/>
  <c r="K1568" i="1"/>
  <c r="J1568" i="1"/>
  <c r="F1568" i="1"/>
  <c r="E1568" i="1"/>
  <c r="G1568" i="1" s="1"/>
  <c r="C1568" i="1"/>
  <c r="N1567" i="1"/>
  <c r="K1567" i="1"/>
  <c r="J1567" i="1"/>
  <c r="F1567" i="1"/>
  <c r="E1567" i="1"/>
  <c r="G1567" i="1" s="1"/>
  <c r="C1567" i="1"/>
  <c r="N1566" i="1"/>
  <c r="K1566" i="1"/>
  <c r="J1566" i="1"/>
  <c r="F1566" i="1"/>
  <c r="E1566" i="1"/>
  <c r="G1566" i="1" s="1"/>
  <c r="C1566" i="1"/>
  <c r="N1565" i="1"/>
  <c r="K1565" i="1"/>
  <c r="J1565" i="1"/>
  <c r="F1565" i="1"/>
  <c r="E1565" i="1"/>
  <c r="G1565" i="1" s="1"/>
  <c r="C1565" i="1"/>
  <c r="N1564" i="1"/>
  <c r="K1564" i="1"/>
  <c r="J1564" i="1"/>
  <c r="F1564" i="1"/>
  <c r="E1564" i="1"/>
  <c r="G1564" i="1" s="1"/>
  <c r="C1564" i="1"/>
  <c r="N1563" i="1"/>
  <c r="K1563" i="1"/>
  <c r="J1563" i="1"/>
  <c r="F1563" i="1"/>
  <c r="E1563" i="1"/>
  <c r="C1563" i="1"/>
  <c r="N1562" i="1"/>
  <c r="K1562" i="1"/>
  <c r="J1562" i="1"/>
  <c r="F1562" i="1"/>
  <c r="E1562" i="1"/>
  <c r="G1562" i="1" s="1"/>
  <c r="C1562" i="1"/>
  <c r="N1561" i="1"/>
  <c r="K1561" i="1"/>
  <c r="J1561" i="1"/>
  <c r="F1561" i="1"/>
  <c r="E1561" i="1"/>
  <c r="G1561" i="1" s="1"/>
  <c r="C1561" i="1"/>
  <c r="N1560" i="1"/>
  <c r="K1560" i="1"/>
  <c r="J1560" i="1"/>
  <c r="F1560" i="1"/>
  <c r="E1560" i="1"/>
  <c r="G1560" i="1" s="1"/>
  <c r="C1560" i="1"/>
  <c r="N1559" i="1"/>
  <c r="K1559" i="1"/>
  <c r="J1559" i="1"/>
  <c r="F1559" i="1"/>
  <c r="E1559" i="1"/>
  <c r="G1559" i="1" s="1"/>
  <c r="C1559" i="1"/>
  <c r="N1558" i="1"/>
  <c r="K1558" i="1"/>
  <c r="J1558" i="1"/>
  <c r="F1558" i="1"/>
  <c r="E1558" i="1"/>
  <c r="G1558" i="1" s="1"/>
  <c r="C1558" i="1"/>
  <c r="N1557" i="1"/>
  <c r="K1557" i="1"/>
  <c r="J1557" i="1"/>
  <c r="F1557" i="1"/>
  <c r="E1557" i="1"/>
  <c r="G1557" i="1" s="1"/>
  <c r="C1557" i="1"/>
  <c r="N1556" i="1"/>
  <c r="K1556" i="1"/>
  <c r="J1556" i="1"/>
  <c r="F1556" i="1"/>
  <c r="E1556" i="1"/>
  <c r="G1556" i="1" s="1"/>
  <c r="C1556" i="1"/>
  <c r="N1555" i="1"/>
  <c r="K1555" i="1"/>
  <c r="J1555" i="1"/>
  <c r="F1555" i="1"/>
  <c r="E1555" i="1"/>
  <c r="C1555" i="1"/>
  <c r="N1554" i="1"/>
  <c r="K1554" i="1"/>
  <c r="J1554" i="1"/>
  <c r="F1554" i="1"/>
  <c r="E1554" i="1"/>
  <c r="G1554" i="1" s="1"/>
  <c r="C1554" i="1"/>
  <c r="N1553" i="1"/>
  <c r="K1553" i="1"/>
  <c r="J1553" i="1"/>
  <c r="F1553" i="1"/>
  <c r="E1553" i="1"/>
  <c r="G1553" i="1" s="1"/>
  <c r="C1553" i="1"/>
  <c r="N1552" i="1"/>
  <c r="K1552" i="1"/>
  <c r="J1552" i="1"/>
  <c r="F1552" i="1"/>
  <c r="E1552" i="1"/>
  <c r="G1552" i="1" s="1"/>
  <c r="C1552" i="1"/>
  <c r="N1551" i="1"/>
  <c r="K1551" i="1"/>
  <c r="J1551" i="1"/>
  <c r="F1551" i="1"/>
  <c r="E1551" i="1"/>
  <c r="G1551" i="1" s="1"/>
  <c r="C1551" i="1"/>
  <c r="N1550" i="1"/>
  <c r="K1550" i="1"/>
  <c r="J1550" i="1"/>
  <c r="F1550" i="1"/>
  <c r="E1550" i="1"/>
  <c r="G1550" i="1" s="1"/>
  <c r="C1550" i="1"/>
  <c r="N1549" i="1"/>
  <c r="K1549" i="1"/>
  <c r="J1549" i="1"/>
  <c r="F1549" i="1"/>
  <c r="E1549" i="1"/>
  <c r="G1549" i="1" s="1"/>
  <c r="C1549" i="1"/>
  <c r="N1548" i="1"/>
  <c r="K1548" i="1"/>
  <c r="J1548" i="1"/>
  <c r="F1548" i="1"/>
  <c r="E1548" i="1"/>
  <c r="G1548" i="1" s="1"/>
  <c r="C1548" i="1"/>
  <c r="N1547" i="1"/>
  <c r="K1547" i="1"/>
  <c r="J1547" i="1"/>
  <c r="F1547" i="1"/>
  <c r="E1547" i="1"/>
  <c r="C1547" i="1"/>
  <c r="N1546" i="1"/>
  <c r="K1546" i="1"/>
  <c r="J1546" i="1"/>
  <c r="F1546" i="1"/>
  <c r="E1546" i="1"/>
  <c r="G1546" i="1" s="1"/>
  <c r="C1546" i="1"/>
  <c r="N1545" i="1"/>
  <c r="K1545" i="1"/>
  <c r="J1545" i="1"/>
  <c r="F1545" i="1"/>
  <c r="E1545" i="1"/>
  <c r="G1545" i="1" s="1"/>
  <c r="C1545" i="1"/>
  <c r="N1544" i="1"/>
  <c r="K1544" i="1"/>
  <c r="J1544" i="1"/>
  <c r="F1544" i="1"/>
  <c r="E1544" i="1"/>
  <c r="G1544" i="1" s="1"/>
  <c r="C1544" i="1"/>
  <c r="N1543" i="1"/>
  <c r="K1543" i="1"/>
  <c r="J1543" i="1"/>
  <c r="F1543" i="1"/>
  <c r="E1543" i="1"/>
  <c r="G1543" i="1" s="1"/>
  <c r="C1543" i="1"/>
  <c r="N1542" i="1"/>
  <c r="K1542" i="1"/>
  <c r="J1542" i="1"/>
  <c r="F1542" i="1"/>
  <c r="E1542" i="1"/>
  <c r="G1542" i="1" s="1"/>
  <c r="C1542" i="1"/>
  <c r="N1541" i="1"/>
  <c r="K1541" i="1"/>
  <c r="J1541" i="1"/>
  <c r="F1541" i="1"/>
  <c r="E1541" i="1"/>
  <c r="G1541" i="1" s="1"/>
  <c r="C1541" i="1"/>
  <c r="N1540" i="1"/>
  <c r="K1540" i="1"/>
  <c r="J1540" i="1"/>
  <c r="F1540" i="1"/>
  <c r="E1540" i="1"/>
  <c r="G1540" i="1" s="1"/>
  <c r="C1540" i="1"/>
  <c r="N1539" i="1"/>
  <c r="K1539" i="1"/>
  <c r="J1539" i="1"/>
  <c r="F1539" i="1"/>
  <c r="E1539" i="1"/>
  <c r="C1539" i="1"/>
  <c r="N1538" i="1"/>
  <c r="K1538" i="1"/>
  <c r="J1538" i="1"/>
  <c r="F1538" i="1"/>
  <c r="E1538" i="1"/>
  <c r="G1538" i="1" s="1"/>
  <c r="C1538" i="1"/>
  <c r="N1537" i="1"/>
  <c r="K1537" i="1"/>
  <c r="J1537" i="1"/>
  <c r="F1537" i="1"/>
  <c r="E1537" i="1"/>
  <c r="G1537" i="1" s="1"/>
  <c r="C1537" i="1"/>
  <c r="N1536" i="1"/>
  <c r="K1536" i="1"/>
  <c r="J1536" i="1"/>
  <c r="F1536" i="1"/>
  <c r="E1536" i="1"/>
  <c r="G1536" i="1" s="1"/>
  <c r="C1536" i="1"/>
  <c r="N1535" i="1"/>
  <c r="K1535" i="1"/>
  <c r="J1535" i="1"/>
  <c r="F1535" i="1"/>
  <c r="E1535" i="1"/>
  <c r="G1535" i="1" s="1"/>
  <c r="C1535" i="1"/>
  <c r="N1534" i="1"/>
  <c r="K1534" i="1"/>
  <c r="J1534" i="1"/>
  <c r="F1534" i="1"/>
  <c r="E1534" i="1"/>
  <c r="G1534" i="1" s="1"/>
  <c r="C1534" i="1"/>
  <c r="N1533" i="1"/>
  <c r="K1533" i="1"/>
  <c r="J1533" i="1"/>
  <c r="F1533" i="1"/>
  <c r="E1533" i="1"/>
  <c r="G1533" i="1" s="1"/>
  <c r="C1533" i="1"/>
  <c r="N1532" i="1"/>
  <c r="K1532" i="1"/>
  <c r="J1532" i="1"/>
  <c r="F1532" i="1"/>
  <c r="E1532" i="1"/>
  <c r="G1532" i="1" s="1"/>
  <c r="C1532" i="1"/>
  <c r="N1531" i="1"/>
  <c r="K1531" i="1"/>
  <c r="J1531" i="1"/>
  <c r="F1531" i="1"/>
  <c r="E1531" i="1"/>
  <c r="C1531" i="1"/>
  <c r="N1530" i="1"/>
  <c r="K1530" i="1"/>
  <c r="J1530" i="1"/>
  <c r="F1530" i="1"/>
  <c r="E1530" i="1"/>
  <c r="G1530" i="1" s="1"/>
  <c r="C1530" i="1"/>
  <c r="N1529" i="1"/>
  <c r="K1529" i="1"/>
  <c r="J1529" i="1"/>
  <c r="F1529" i="1"/>
  <c r="E1529" i="1"/>
  <c r="G1529" i="1" s="1"/>
  <c r="C1529" i="1"/>
  <c r="N1528" i="1"/>
  <c r="K1528" i="1"/>
  <c r="J1528" i="1"/>
  <c r="F1528" i="1"/>
  <c r="E1528" i="1"/>
  <c r="G1528" i="1" s="1"/>
  <c r="C1528" i="1"/>
  <c r="N1527" i="1"/>
  <c r="K1527" i="1"/>
  <c r="J1527" i="1"/>
  <c r="F1527" i="1"/>
  <c r="E1527" i="1"/>
  <c r="G1527" i="1" s="1"/>
  <c r="C1527" i="1"/>
  <c r="N1526" i="1"/>
  <c r="K1526" i="1"/>
  <c r="J1526" i="1"/>
  <c r="F1526" i="1"/>
  <c r="E1526" i="1"/>
  <c r="G1526" i="1" s="1"/>
  <c r="C1526" i="1"/>
  <c r="N1525" i="1"/>
  <c r="K1525" i="1"/>
  <c r="J1525" i="1"/>
  <c r="F1525" i="1"/>
  <c r="E1525" i="1"/>
  <c r="G1525" i="1" s="1"/>
  <c r="C1525" i="1"/>
  <c r="N1524" i="1"/>
  <c r="K1524" i="1"/>
  <c r="J1524" i="1"/>
  <c r="F1524" i="1"/>
  <c r="E1524" i="1"/>
  <c r="G1524" i="1" s="1"/>
  <c r="C1524" i="1"/>
  <c r="N1523" i="1"/>
  <c r="K1523" i="1"/>
  <c r="J1523" i="1"/>
  <c r="F1523" i="1"/>
  <c r="E1523" i="1"/>
  <c r="G1523" i="1" s="1"/>
  <c r="C1523" i="1"/>
  <c r="N1522" i="1"/>
  <c r="K1522" i="1"/>
  <c r="J1522" i="1"/>
  <c r="F1522" i="1"/>
  <c r="E1522" i="1"/>
  <c r="G1522" i="1" s="1"/>
  <c r="C1522" i="1"/>
  <c r="N1521" i="1"/>
  <c r="K1521" i="1"/>
  <c r="J1521" i="1"/>
  <c r="F1521" i="1"/>
  <c r="E1521" i="1"/>
  <c r="G1521" i="1" s="1"/>
  <c r="C1521" i="1"/>
  <c r="N1520" i="1"/>
  <c r="K1520" i="1"/>
  <c r="J1520" i="1"/>
  <c r="F1520" i="1"/>
  <c r="E1520" i="1"/>
  <c r="G1520" i="1" s="1"/>
  <c r="C1520" i="1"/>
  <c r="N1519" i="1"/>
  <c r="K1519" i="1"/>
  <c r="J1519" i="1"/>
  <c r="F1519" i="1"/>
  <c r="E1519" i="1"/>
  <c r="G1519" i="1" s="1"/>
  <c r="C1519" i="1"/>
  <c r="N1518" i="1"/>
  <c r="K1518" i="1"/>
  <c r="J1518" i="1"/>
  <c r="F1518" i="1"/>
  <c r="E1518" i="1"/>
  <c r="G1518" i="1" s="1"/>
  <c r="C1518" i="1"/>
  <c r="N1517" i="1"/>
  <c r="K1517" i="1"/>
  <c r="J1517" i="1"/>
  <c r="F1517" i="1"/>
  <c r="E1517" i="1"/>
  <c r="G1517" i="1" s="1"/>
  <c r="C1517" i="1"/>
  <c r="N1516" i="1"/>
  <c r="K1516" i="1"/>
  <c r="J1516" i="1"/>
  <c r="F1516" i="1"/>
  <c r="E1516" i="1"/>
  <c r="G1516" i="1" s="1"/>
  <c r="C1516" i="1"/>
  <c r="N1515" i="1"/>
  <c r="K1515" i="1"/>
  <c r="J1515" i="1"/>
  <c r="F1515" i="1"/>
  <c r="E1515" i="1"/>
  <c r="G1515" i="1" s="1"/>
  <c r="C1515" i="1"/>
  <c r="N1514" i="1"/>
  <c r="K1514" i="1"/>
  <c r="J1514" i="1"/>
  <c r="F1514" i="1"/>
  <c r="E1514" i="1"/>
  <c r="G1514" i="1" s="1"/>
  <c r="C1514" i="1"/>
  <c r="N1513" i="1"/>
  <c r="K1513" i="1"/>
  <c r="J1513" i="1"/>
  <c r="F1513" i="1"/>
  <c r="E1513" i="1"/>
  <c r="G1513" i="1" s="1"/>
  <c r="C1513" i="1"/>
  <c r="N1512" i="1"/>
  <c r="K1512" i="1"/>
  <c r="J1512" i="1"/>
  <c r="F1512" i="1"/>
  <c r="E1512" i="1"/>
  <c r="G1512" i="1" s="1"/>
  <c r="C1512" i="1"/>
  <c r="N1511" i="1"/>
  <c r="K1511" i="1"/>
  <c r="J1511" i="1"/>
  <c r="F1511" i="1"/>
  <c r="E1511" i="1"/>
  <c r="G1511" i="1" s="1"/>
  <c r="C1511" i="1"/>
  <c r="N1510" i="1"/>
  <c r="K1510" i="1"/>
  <c r="J1510" i="1"/>
  <c r="F1510" i="1"/>
  <c r="E1510" i="1"/>
  <c r="G1510" i="1" s="1"/>
  <c r="C1510" i="1"/>
  <c r="N1509" i="1"/>
  <c r="K1509" i="1"/>
  <c r="J1509" i="1"/>
  <c r="F1509" i="1"/>
  <c r="E1509" i="1"/>
  <c r="G1509" i="1" s="1"/>
  <c r="C1509" i="1"/>
  <c r="N1508" i="1"/>
  <c r="K1508" i="1"/>
  <c r="J1508" i="1"/>
  <c r="F1508" i="1"/>
  <c r="E1508" i="1"/>
  <c r="G1508" i="1" s="1"/>
  <c r="C1508" i="1"/>
  <c r="N1507" i="1"/>
  <c r="K1507" i="1"/>
  <c r="J1507" i="1"/>
  <c r="F1507" i="1"/>
  <c r="E1507" i="1"/>
  <c r="G1507" i="1" s="1"/>
  <c r="C1507" i="1"/>
  <c r="N1506" i="1"/>
  <c r="K1506" i="1"/>
  <c r="J1506" i="1"/>
  <c r="F1506" i="1"/>
  <c r="E1506" i="1"/>
  <c r="G1506" i="1" s="1"/>
  <c r="C1506" i="1"/>
  <c r="N1505" i="1"/>
  <c r="K1505" i="1"/>
  <c r="J1505" i="1"/>
  <c r="F1505" i="1"/>
  <c r="E1505" i="1"/>
  <c r="G1505" i="1" s="1"/>
  <c r="C1505" i="1"/>
  <c r="N1504" i="1"/>
  <c r="K1504" i="1"/>
  <c r="J1504" i="1"/>
  <c r="F1504" i="1"/>
  <c r="E1504" i="1"/>
  <c r="G1504" i="1" s="1"/>
  <c r="C1504" i="1"/>
  <c r="N1503" i="1"/>
  <c r="K1503" i="1"/>
  <c r="J1503" i="1"/>
  <c r="F1503" i="1"/>
  <c r="E1503" i="1"/>
  <c r="C1503" i="1"/>
  <c r="N1502" i="1"/>
  <c r="K1502" i="1"/>
  <c r="J1502" i="1"/>
  <c r="F1502" i="1"/>
  <c r="E1502" i="1"/>
  <c r="G1502" i="1" s="1"/>
  <c r="C1502" i="1"/>
  <c r="N1501" i="1"/>
  <c r="K1501" i="1"/>
  <c r="J1501" i="1"/>
  <c r="F1501" i="1"/>
  <c r="E1501" i="1"/>
  <c r="G1501" i="1" s="1"/>
  <c r="C1501" i="1"/>
  <c r="N1500" i="1"/>
  <c r="K1500" i="1"/>
  <c r="J1500" i="1"/>
  <c r="F1500" i="1"/>
  <c r="E1500" i="1"/>
  <c r="G1500" i="1" s="1"/>
  <c r="C1500" i="1"/>
  <c r="N1499" i="1"/>
  <c r="K1499" i="1"/>
  <c r="J1499" i="1"/>
  <c r="F1499" i="1"/>
  <c r="E1499" i="1"/>
  <c r="G1499" i="1" s="1"/>
  <c r="C1499" i="1"/>
  <c r="N1498" i="1"/>
  <c r="K1498" i="1"/>
  <c r="J1498" i="1"/>
  <c r="F1498" i="1"/>
  <c r="E1498" i="1"/>
  <c r="G1498" i="1" s="1"/>
  <c r="C1498" i="1"/>
  <c r="N1497" i="1"/>
  <c r="K1497" i="1"/>
  <c r="J1497" i="1"/>
  <c r="F1497" i="1"/>
  <c r="E1497" i="1"/>
  <c r="G1497" i="1" s="1"/>
  <c r="C1497" i="1"/>
  <c r="N1496" i="1"/>
  <c r="K1496" i="1"/>
  <c r="J1496" i="1"/>
  <c r="F1496" i="1"/>
  <c r="E1496" i="1"/>
  <c r="G1496" i="1" s="1"/>
  <c r="C1496" i="1"/>
  <c r="N1495" i="1"/>
  <c r="K1495" i="1"/>
  <c r="J1495" i="1"/>
  <c r="F1495" i="1"/>
  <c r="E1495" i="1"/>
  <c r="G1495" i="1" s="1"/>
  <c r="C1495" i="1"/>
  <c r="N1494" i="1"/>
  <c r="K1494" i="1"/>
  <c r="J1494" i="1"/>
  <c r="F1494" i="1"/>
  <c r="E1494" i="1"/>
  <c r="G1494" i="1" s="1"/>
  <c r="C1494" i="1"/>
  <c r="N1493" i="1"/>
  <c r="K1493" i="1"/>
  <c r="J1493" i="1"/>
  <c r="F1493" i="1"/>
  <c r="E1493" i="1"/>
  <c r="G1493" i="1" s="1"/>
  <c r="C1493" i="1"/>
  <c r="N1492" i="1"/>
  <c r="K1492" i="1"/>
  <c r="J1492" i="1"/>
  <c r="F1492" i="1"/>
  <c r="E1492" i="1"/>
  <c r="G1492" i="1" s="1"/>
  <c r="C1492" i="1"/>
  <c r="N1491" i="1"/>
  <c r="K1491" i="1"/>
  <c r="J1491" i="1"/>
  <c r="F1491" i="1"/>
  <c r="E1491" i="1"/>
  <c r="G1491" i="1" s="1"/>
  <c r="C1491" i="1"/>
  <c r="N1490" i="1"/>
  <c r="K1490" i="1"/>
  <c r="J1490" i="1"/>
  <c r="F1490" i="1"/>
  <c r="E1490" i="1"/>
  <c r="G1490" i="1" s="1"/>
  <c r="C1490" i="1"/>
  <c r="N1489" i="1"/>
  <c r="K1489" i="1"/>
  <c r="J1489" i="1"/>
  <c r="F1489" i="1"/>
  <c r="E1489" i="1"/>
  <c r="G1489" i="1" s="1"/>
  <c r="C1489" i="1"/>
  <c r="N1488" i="1"/>
  <c r="K1488" i="1"/>
  <c r="J1488" i="1"/>
  <c r="F1488" i="1"/>
  <c r="E1488" i="1"/>
  <c r="G1488" i="1" s="1"/>
  <c r="C1488" i="1"/>
  <c r="N1487" i="1"/>
  <c r="K1487" i="1"/>
  <c r="J1487" i="1"/>
  <c r="F1487" i="1"/>
  <c r="E1487" i="1"/>
  <c r="G1487" i="1" s="1"/>
  <c r="C1487" i="1"/>
  <c r="N1486" i="1"/>
  <c r="K1486" i="1"/>
  <c r="J1486" i="1"/>
  <c r="F1486" i="1"/>
  <c r="E1486" i="1"/>
  <c r="G1486" i="1" s="1"/>
  <c r="C1486" i="1"/>
  <c r="N1485" i="1"/>
  <c r="K1485" i="1"/>
  <c r="J1485" i="1"/>
  <c r="F1485" i="1"/>
  <c r="E1485" i="1"/>
  <c r="G1485" i="1" s="1"/>
  <c r="C1485" i="1"/>
  <c r="N1484" i="1"/>
  <c r="K1484" i="1"/>
  <c r="J1484" i="1"/>
  <c r="F1484" i="1"/>
  <c r="E1484" i="1"/>
  <c r="G1484" i="1" s="1"/>
  <c r="C1484" i="1"/>
  <c r="N1483" i="1"/>
  <c r="K1483" i="1"/>
  <c r="J1483" i="1"/>
  <c r="F1483" i="1"/>
  <c r="E1483" i="1"/>
  <c r="G1483" i="1" s="1"/>
  <c r="C1483" i="1"/>
  <c r="N1482" i="1"/>
  <c r="K1482" i="1"/>
  <c r="J1482" i="1"/>
  <c r="F1482" i="1"/>
  <c r="E1482" i="1"/>
  <c r="G1482" i="1" s="1"/>
  <c r="C1482" i="1"/>
  <c r="N1481" i="1"/>
  <c r="K1481" i="1"/>
  <c r="J1481" i="1"/>
  <c r="F1481" i="1"/>
  <c r="E1481" i="1"/>
  <c r="G1481" i="1" s="1"/>
  <c r="C1481" i="1"/>
  <c r="N1480" i="1"/>
  <c r="K1480" i="1"/>
  <c r="J1480" i="1"/>
  <c r="F1480" i="1"/>
  <c r="E1480" i="1"/>
  <c r="G1480" i="1" s="1"/>
  <c r="C1480" i="1"/>
  <c r="N1479" i="1"/>
  <c r="K1479" i="1"/>
  <c r="J1479" i="1"/>
  <c r="F1479" i="1"/>
  <c r="E1479" i="1"/>
  <c r="G1479" i="1" s="1"/>
  <c r="C1479" i="1"/>
  <c r="N1478" i="1"/>
  <c r="K1478" i="1"/>
  <c r="J1478" i="1"/>
  <c r="F1478" i="1"/>
  <c r="E1478" i="1"/>
  <c r="G1478" i="1" s="1"/>
  <c r="C1478" i="1"/>
  <c r="N1477" i="1"/>
  <c r="K1477" i="1"/>
  <c r="J1477" i="1"/>
  <c r="F1477" i="1"/>
  <c r="E1477" i="1"/>
  <c r="G1477" i="1" s="1"/>
  <c r="C1477" i="1"/>
  <c r="N1476" i="1"/>
  <c r="K1476" i="1"/>
  <c r="J1476" i="1"/>
  <c r="F1476" i="1"/>
  <c r="E1476" i="1"/>
  <c r="G1476" i="1" s="1"/>
  <c r="C1476" i="1"/>
  <c r="N1475" i="1"/>
  <c r="K1475" i="1"/>
  <c r="J1475" i="1"/>
  <c r="F1475" i="1"/>
  <c r="E1475" i="1"/>
  <c r="G1475" i="1" s="1"/>
  <c r="C1475" i="1"/>
  <c r="N1474" i="1"/>
  <c r="K1474" i="1"/>
  <c r="J1474" i="1"/>
  <c r="F1474" i="1"/>
  <c r="E1474" i="1"/>
  <c r="G1474" i="1" s="1"/>
  <c r="C1474" i="1"/>
  <c r="N1473" i="1"/>
  <c r="K1473" i="1"/>
  <c r="J1473" i="1"/>
  <c r="F1473" i="1"/>
  <c r="E1473" i="1"/>
  <c r="G1473" i="1" s="1"/>
  <c r="C1473" i="1"/>
  <c r="N1472" i="1"/>
  <c r="K1472" i="1"/>
  <c r="J1472" i="1"/>
  <c r="F1472" i="1"/>
  <c r="E1472" i="1"/>
  <c r="G1472" i="1" s="1"/>
  <c r="C1472" i="1"/>
  <c r="N1471" i="1"/>
  <c r="K1471" i="1"/>
  <c r="J1471" i="1"/>
  <c r="F1471" i="1"/>
  <c r="E1471" i="1"/>
  <c r="G1471" i="1" s="1"/>
  <c r="C1471" i="1"/>
  <c r="N1470" i="1"/>
  <c r="K1470" i="1"/>
  <c r="J1470" i="1"/>
  <c r="F1470" i="1"/>
  <c r="E1470" i="1"/>
  <c r="G1470" i="1" s="1"/>
  <c r="C1470" i="1"/>
  <c r="N1469" i="1"/>
  <c r="K1469" i="1"/>
  <c r="J1469" i="1"/>
  <c r="F1469" i="1"/>
  <c r="E1469" i="1"/>
  <c r="G1469" i="1" s="1"/>
  <c r="C1469" i="1"/>
  <c r="N1468" i="1"/>
  <c r="K1468" i="1"/>
  <c r="J1468" i="1"/>
  <c r="F1468" i="1"/>
  <c r="E1468" i="1"/>
  <c r="G1468" i="1" s="1"/>
  <c r="C1468" i="1"/>
  <c r="N1467" i="1"/>
  <c r="K1467" i="1"/>
  <c r="J1467" i="1"/>
  <c r="F1467" i="1"/>
  <c r="E1467" i="1"/>
  <c r="G1467" i="1" s="1"/>
  <c r="C1467" i="1"/>
  <c r="N1466" i="1"/>
  <c r="K1466" i="1"/>
  <c r="J1466" i="1"/>
  <c r="F1466" i="1"/>
  <c r="E1466" i="1"/>
  <c r="G1466" i="1" s="1"/>
  <c r="C1466" i="1"/>
  <c r="N1465" i="1"/>
  <c r="K1465" i="1"/>
  <c r="J1465" i="1"/>
  <c r="F1465" i="1"/>
  <c r="E1465" i="1"/>
  <c r="G1465" i="1" s="1"/>
  <c r="C1465" i="1"/>
  <c r="N1464" i="1"/>
  <c r="K1464" i="1"/>
  <c r="J1464" i="1"/>
  <c r="F1464" i="1"/>
  <c r="E1464" i="1"/>
  <c r="G1464" i="1" s="1"/>
  <c r="C1464" i="1"/>
  <c r="N1463" i="1"/>
  <c r="K1463" i="1"/>
  <c r="J1463" i="1"/>
  <c r="F1463" i="1"/>
  <c r="E1463" i="1"/>
  <c r="G1463" i="1" s="1"/>
  <c r="C1463" i="1"/>
  <c r="N1462" i="1"/>
  <c r="K1462" i="1"/>
  <c r="J1462" i="1"/>
  <c r="F1462" i="1"/>
  <c r="E1462" i="1"/>
  <c r="G1462" i="1" s="1"/>
  <c r="C1462" i="1"/>
  <c r="N1461" i="1"/>
  <c r="K1461" i="1"/>
  <c r="J1461" i="1"/>
  <c r="F1461" i="1"/>
  <c r="E1461" i="1"/>
  <c r="G1461" i="1" s="1"/>
  <c r="C1461" i="1"/>
  <c r="N1460" i="1"/>
  <c r="K1460" i="1"/>
  <c r="J1460" i="1"/>
  <c r="F1460" i="1"/>
  <c r="E1460" i="1"/>
  <c r="G1460" i="1" s="1"/>
  <c r="C1460" i="1"/>
  <c r="N1459" i="1"/>
  <c r="K1459" i="1"/>
  <c r="J1459" i="1"/>
  <c r="F1459" i="1"/>
  <c r="E1459" i="1"/>
  <c r="G1459" i="1" s="1"/>
  <c r="C1459" i="1"/>
  <c r="N1458" i="1"/>
  <c r="K1458" i="1"/>
  <c r="J1458" i="1"/>
  <c r="F1458" i="1"/>
  <c r="E1458" i="1"/>
  <c r="G1458" i="1" s="1"/>
  <c r="C1458" i="1"/>
  <c r="N1457" i="1"/>
  <c r="K1457" i="1"/>
  <c r="J1457" i="1"/>
  <c r="F1457" i="1"/>
  <c r="E1457" i="1"/>
  <c r="G1457" i="1" s="1"/>
  <c r="C1457" i="1"/>
  <c r="N1456" i="1"/>
  <c r="K1456" i="1"/>
  <c r="J1456" i="1"/>
  <c r="F1456" i="1"/>
  <c r="E1456" i="1"/>
  <c r="G1456" i="1" s="1"/>
  <c r="C1456" i="1"/>
  <c r="N1455" i="1"/>
  <c r="K1455" i="1"/>
  <c r="J1455" i="1"/>
  <c r="F1455" i="1"/>
  <c r="E1455" i="1"/>
  <c r="G1455" i="1" s="1"/>
  <c r="C1455" i="1"/>
  <c r="N1454" i="1"/>
  <c r="K1454" i="1"/>
  <c r="J1454" i="1"/>
  <c r="F1454" i="1"/>
  <c r="E1454" i="1"/>
  <c r="G1454" i="1" s="1"/>
  <c r="C1454" i="1"/>
  <c r="N1453" i="1"/>
  <c r="K1453" i="1"/>
  <c r="J1453" i="1"/>
  <c r="F1453" i="1"/>
  <c r="E1453" i="1"/>
  <c r="G1453" i="1" s="1"/>
  <c r="C1453" i="1"/>
  <c r="N1452" i="1"/>
  <c r="K1452" i="1"/>
  <c r="J1452" i="1"/>
  <c r="F1452" i="1"/>
  <c r="E1452" i="1"/>
  <c r="G1452" i="1" s="1"/>
  <c r="C1452" i="1"/>
  <c r="N1451" i="1"/>
  <c r="K1451" i="1"/>
  <c r="J1451" i="1"/>
  <c r="F1451" i="1"/>
  <c r="E1451" i="1"/>
  <c r="G1451" i="1" s="1"/>
  <c r="C1451" i="1"/>
  <c r="N1450" i="1"/>
  <c r="K1450" i="1"/>
  <c r="J1450" i="1"/>
  <c r="F1450" i="1"/>
  <c r="E1450" i="1"/>
  <c r="G1450" i="1" s="1"/>
  <c r="C1450" i="1"/>
  <c r="N1449" i="1"/>
  <c r="K1449" i="1"/>
  <c r="J1449" i="1"/>
  <c r="F1449" i="1"/>
  <c r="E1449" i="1"/>
  <c r="G1449" i="1" s="1"/>
  <c r="C1449" i="1"/>
  <c r="N1448" i="1"/>
  <c r="K1448" i="1"/>
  <c r="J1448" i="1"/>
  <c r="F1448" i="1"/>
  <c r="E1448" i="1"/>
  <c r="G1448" i="1" s="1"/>
  <c r="C1448" i="1"/>
  <c r="N1447" i="1"/>
  <c r="K1447" i="1"/>
  <c r="J1447" i="1"/>
  <c r="F1447" i="1"/>
  <c r="E1447" i="1"/>
  <c r="G1447" i="1" s="1"/>
  <c r="C1447" i="1"/>
  <c r="N1446" i="1"/>
  <c r="K1446" i="1"/>
  <c r="J1446" i="1"/>
  <c r="F1446" i="1"/>
  <c r="E1446" i="1"/>
  <c r="G1446" i="1" s="1"/>
  <c r="C1446" i="1"/>
  <c r="N1445" i="1"/>
  <c r="K1445" i="1"/>
  <c r="J1445" i="1"/>
  <c r="F1445" i="1"/>
  <c r="E1445" i="1"/>
  <c r="G1445" i="1" s="1"/>
  <c r="C1445" i="1"/>
  <c r="N1444" i="1"/>
  <c r="K1444" i="1"/>
  <c r="J1444" i="1"/>
  <c r="F1444" i="1"/>
  <c r="E1444" i="1"/>
  <c r="G1444" i="1" s="1"/>
  <c r="C1444" i="1"/>
  <c r="N1443" i="1"/>
  <c r="K1443" i="1"/>
  <c r="J1443" i="1"/>
  <c r="F1443" i="1"/>
  <c r="E1443" i="1"/>
  <c r="G1443" i="1" s="1"/>
  <c r="C1443" i="1"/>
  <c r="N1442" i="1"/>
  <c r="K1442" i="1"/>
  <c r="J1442" i="1"/>
  <c r="F1442" i="1"/>
  <c r="E1442" i="1"/>
  <c r="G1442" i="1" s="1"/>
  <c r="C1442" i="1"/>
  <c r="N1441" i="1"/>
  <c r="K1441" i="1"/>
  <c r="J1441" i="1"/>
  <c r="F1441" i="1"/>
  <c r="E1441" i="1"/>
  <c r="G1441" i="1" s="1"/>
  <c r="C1441" i="1"/>
  <c r="N1440" i="1"/>
  <c r="K1440" i="1"/>
  <c r="J1440" i="1"/>
  <c r="F1440" i="1"/>
  <c r="E1440" i="1"/>
  <c r="G1440" i="1" s="1"/>
  <c r="C1440" i="1"/>
  <c r="N1439" i="1"/>
  <c r="K1439" i="1"/>
  <c r="J1439" i="1"/>
  <c r="F1439" i="1"/>
  <c r="E1439" i="1"/>
  <c r="G1439" i="1" s="1"/>
  <c r="C1439" i="1"/>
  <c r="N1438" i="1"/>
  <c r="K1438" i="1"/>
  <c r="J1438" i="1"/>
  <c r="F1438" i="1"/>
  <c r="E1438" i="1"/>
  <c r="G1438" i="1" s="1"/>
  <c r="C1438" i="1"/>
  <c r="N1437" i="1"/>
  <c r="K1437" i="1"/>
  <c r="J1437" i="1"/>
  <c r="F1437" i="1"/>
  <c r="E1437" i="1"/>
  <c r="G1437" i="1" s="1"/>
  <c r="C1437" i="1"/>
  <c r="N1436" i="1"/>
  <c r="K1436" i="1"/>
  <c r="J1436" i="1"/>
  <c r="F1436" i="1"/>
  <c r="E1436" i="1"/>
  <c r="G1436" i="1" s="1"/>
  <c r="C1436" i="1"/>
  <c r="N1435" i="1"/>
  <c r="K1435" i="1"/>
  <c r="J1435" i="1"/>
  <c r="F1435" i="1"/>
  <c r="E1435" i="1"/>
  <c r="G1435" i="1" s="1"/>
  <c r="C1435" i="1"/>
  <c r="N1434" i="1"/>
  <c r="K1434" i="1"/>
  <c r="J1434" i="1"/>
  <c r="F1434" i="1"/>
  <c r="E1434" i="1"/>
  <c r="G1434" i="1" s="1"/>
  <c r="C1434" i="1"/>
  <c r="N1433" i="1"/>
  <c r="K1433" i="1"/>
  <c r="J1433" i="1"/>
  <c r="F1433" i="1"/>
  <c r="E1433" i="1"/>
  <c r="G1433" i="1" s="1"/>
  <c r="C1433" i="1"/>
  <c r="N1432" i="1"/>
  <c r="K1432" i="1"/>
  <c r="J1432" i="1"/>
  <c r="F1432" i="1"/>
  <c r="E1432" i="1"/>
  <c r="G1432" i="1" s="1"/>
  <c r="C1432" i="1"/>
  <c r="N1431" i="1"/>
  <c r="K1431" i="1"/>
  <c r="J1431" i="1"/>
  <c r="F1431" i="1"/>
  <c r="E1431" i="1"/>
  <c r="G1431" i="1" s="1"/>
  <c r="C1431" i="1"/>
  <c r="N1430" i="1"/>
  <c r="K1430" i="1"/>
  <c r="J1430" i="1"/>
  <c r="F1430" i="1"/>
  <c r="E1430" i="1"/>
  <c r="G1430" i="1" s="1"/>
  <c r="C1430" i="1"/>
  <c r="N1429" i="1"/>
  <c r="K1429" i="1"/>
  <c r="J1429" i="1"/>
  <c r="F1429" i="1"/>
  <c r="E1429" i="1"/>
  <c r="G1429" i="1" s="1"/>
  <c r="C1429" i="1"/>
  <c r="N1428" i="1"/>
  <c r="K1428" i="1"/>
  <c r="J1428" i="1"/>
  <c r="F1428" i="1"/>
  <c r="E1428" i="1"/>
  <c r="G1428" i="1" s="1"/>
  <c r="C1428" i="1"/>
  <c r="N1427" i="1"/>
  <c r="K1427" i="1"/>
  <c r="J1427" i="1"/>
  <c r="F1427" i="1"/>
  <c r="E1427" i="1"/>
  <c r="G1427" i="1" s="1"/>
  <c r="C1427" i="1"/>
  <c r="N1426" i="1"/>
  <c r="K1426" i="1"/>
  <c r="J1426" i="1"/>
  <c r="F1426" i="1"/>
  <c r="E1426" i="1"/>
  <c r="G1426" i="1" s="1"/>
  <c r="C1426" i="1"/>
  <c r="N1425" i="1"/>
  <c r="K1425" i="1"/>
  <c r="J1425" i="1"/>
  <c r="F1425" i="1"/>
  <c r="E1425" i="1"/>
  <c r="G1425" i="1" s="1"/>
  <c r="C1425" i="1"/>
  <c r="N1424" i="1"/>
  <c r="K1424" i="1"/>
  <c r="J1424" i="1"/>
  <c r="F1424" i="1"/>
  <c r="E1424" i="1"/>
  <c r="G1424" i="1" s="1"/>
  <c r="C1424" i="1"/>
  <c r="N1423" i="1"/>
  <c r="K1423" i="1"/>
  <c r="J1423" i="1"/>
  <c r="F1423" i="1"/>
  <c r="E1423" i="1"/>
  <c r="G1423" i="1" s="1"/>
  <c r="C1423" i="1"/>
  <c r="N1422" i="1"/>
  <c r="K1422" i="1"/>
  <c r="J1422" i="1"/>
  <c r="F1422" i="1"/>
  <c r="E1422" i="1"/>
  <c r="G1422" i="1" s="1"/>
  <c r="C1422" i="1"/>
  <c r="N1421" i="1"/>
  <c r="K1421" i="1"/>
  <c r="J1421" i="1"/>
  <c r="F1421" i="1"/>
  <c r="E1421" i="1"/>
  <c r="G1421" i="1" s="1"/>
  <c r="C1421" i="1"/>
  <c r="N1420" i="1"/>
  <c r="K1420" i="1"/>
  <c r="J1420" i="1"/>
  <c r="F1420" i="1"/>
  <c r="E1420" i="1"/>
  <c r="G1420" i="1" s="1"/>
  <c r="C1420" i="1"/>
  <c r="N1419" i="1"/>
  <c r="K1419" i="1"/>
  <c r="J1419" i="1"/>
  <c r="F1419" i="1"/>
  <c r="E1419" i="1"/>
  <c r="G1419" i="1" s="1"/>
  <c r="C1419" i="1"/>
  <c r="N1418" i="1"/>
  <c r="K1418" i="1"/>
  <c r="J1418" i="1"/>
  <c r="F1418" i="1"/>
  <c r="E1418" i="1"/>
  <c r="G1418" i="1" s="1"/>
  <c r="C1418" i="1"/>
  <c r="N1417" i="1"/>
  <c r="K1417" i="1"/>
  <c r="J1417" i="1"/>
  <c r="F1417" i="1"/>
  <c r="E1417" i="1"/>
  <c r="G1417" i="1" s="1"/>
  <c r="C1417" i="1"/>
  <c r="N1416" i="1"/>
  <c r="K1416" i="1"/>
  <c r="J1416" i="1"/>
  <c r="F1416" i="1"/>
  <c r="E1416" i="1"/>
  <c r="G1416" i="1" s="1"/>
  <c r="C1416" i="1"/>
  <c r="N1415" i="1"/>
  <c r="K1415" i="1"/>
  <c r="J1415" i="1"/>
  <c r="F1415" i="1"/>
  <c r="E1415" i="1"/>
  <c r="G1415" i="1" s="1"/>
  <c r="C1415" i="1"/>
  <c r="N1414" i="1"/>
  <c r="K1414" i="1"/>
  <c r="J1414" i="1"/>
  <c r="F1414" i="1"/>
  <c r="E1414" i="1"/>
  <c r="G1414" i="1" s="1"/>
  <c r="C1414" i="1"/>
  <c r="N1413" i="1"/>
  <c r="K1413" i="1"/>
  <c r="J1413" i="1"/>
  <c r="F1413" i="1"/>
  <c r="E1413" i="1"/>
  <c r="G1413" i="1" s="1"/>
  <c r="C1413" i="1"/>
  <c r="N1412" i="1"/>
  <c r="K1412" i="1"/>
  <c r="J1412" i="1"/>
  <c r="F1412" i="1"/>
  <c r="E1412" i="1"/>
  <c r="G1412" i="1" s="1"/>
  <c r="C1412" i="1"/>
  <c r="N1411" i="1"/>
  <c r="K1411" i="1"/>
  <c r="J1411" i="1"/>
  <c r="F1411" i="1"/>
  <c r="E1411" i="1"/>
  <c r="G1411" i="1" s="1"/>
  <c r="C1411" i="1"/>
  <c r="N1410" i="1"/>
  <c r="K1410" i="1"/>
  <c r="J1410" i="1"/>
  <c r="F1410" i="1"/>
  <c r="E1410" i="1"/>
  <c r="G1410" i="1" s="1"/>
  <c r="C1410" i="1"/>
  <c r="N1409" i="1"/>
  <c r="K1409" i="1"/>
  <c r="J1409" i="1"/>
  <c r="F1409" i="1"/>
  <c r="E1409" i="1"/>
  <c r="G1409" i="1" s="1"/>
  <c r="C1409" i="1"/>
  <c r="N1408" i="1"/>
  <c r="K1408" i="1"/>
  <c r="J1408" i="1"/>
  <c r="F1408" i="1"/>
  <c r="E1408" i="1"/>
  <c r="G1408" i="1" s="1"/>
  <c r="C1408" i="1"/>
  <c r="N1407" i="1"/>
  <c r="K1407" i="1"/>
  <c r="J1407" i="1"/>
  <c r="F1407" i="1"/>
  <c r="E1407" i="1"/>
  <c r="G1407" i="1" s="1"/>
  <c r="C1407" i="1"/>
  <c r="N1406" i="1"/>
  <c r="K1406" i="1"/>
  <c r="J1406" i="1"/>
  <c r="F1406" i="1"/>
  <c r="E1406" i="1"/>
  <c r="G1406" i="1" s="1"/>
  <c r="C1406" i="1"/>
  <c r="N1405" i="1"/>
  <c r="K1405" i="1"/>
  <c r="J1405" i="1"/>
  <c r="F1405" i="1"/>
  <c r="E1405" i="1"/>
  <c r="G1405" i="1" s="1"/>
  <c r="C1405" i="1"/>
  <c r="N1404" i="1"/>
  <c r="K1404" i="1"/>
  <c r="J1404" i="1"/>
  <c r="F1404" i="1"/>
  <c r="E1404" i="1"/>
  <c r="G1404" i="1" s="1"/>
  <c r="C1404" i="1"/>
  <c r="N1403" i="1"/>
  <c r="K1403" i="1"/>
  <c r="J1403" i="1"/>
  <c r="F1403" i="1"/>
  <c r="E1403" i="1"/>
  <c r="G1403" i="1" s="1"/>
  <c r="C1403" i="1"/>
  <c r="N1402" i="1"/>
  <c r="K1402" i="1"/>
  <c r="J1402" i="1"/>
  <c r="F1402" i="1"/>
  <c r="E1402" i="1"/>
  <c r="G1402" i="1" s="1"/>
  <c r="C1402" i="1"/>
  <c r="N1401" i="1"/>
  <c r="K1401" i="1"/>
  <c r="J1401" i="1"/>
  <c r="F1401" i="1"/>
  <c r="E1401" i="1"/>
  <c r="G1401" i="1" s="1"/>
  <c r="C1401" i="1"/>
  <c r="N1400" i="1"/>
  <c r="K1400" i="1"/>
  <c r="J1400" i="1"/>
  <c r="F1400" i="1"/>
  <c r="E1400" i="1"/>
  <c r="G1400" i="1" s="1"/>
  <c r="C1400" i="1"/>
  <c r="N1399" i="1"/>
  <c r="K1399" i="1"/>
  <c r="J1399" i="1"/>
  <c r="F1399" i="1"/>
  <c r="E1399" i="1"/>
  <c r="G1399" i="1" s="1"/>
  <c r="C1399" i="1"/>
  <c r="N1398" i="1"/>
  <c r="K1398" i="1"/>
  <c r="J1398" i="1"/>
  <c r="F1398" i="1"/>
  <c r="E1398" i="1"/>
  <c r="G1398" i="1" s="1"/>
  <c r="C1398" i="1"/>
  <c r="N1397" i="1"/>
  <c r="K1397" i="1"/>
  <c r="J1397" i="1"/>
  <c r="F1397" i="1"/>
  <c r="E1397" i="1"/>
  <c r="G1397" i="1" s="1"/>
  <c r="C1397" i="1"/>
  <c r="N1396" i="1"/>
  <c r="K1396" i="1"/>
  <c r="J1396" i="1"/>
  <c r="F1396" i="1"/>
  <c r="E1396" i="1"/>
  <c r="G1396" i="1" s="1"/>
  <c r="C1396" i="1"/>
  <c r="N1395" i="1"/>
  <c r="K1395" i="1"/>
  <c r="J1395" i="1"/>
  <c r="F1395" i="1"/>
  <c r="E1395" i="1"/>
  <c r="G1395" i="1" s="1"/>
  <c r="C1395" i="1"/>
  <c r="N1394" i="1"/>
  <c r="K1394" i="1"/>
  <c r="J1394" i="1"/>
  <c r="F1394" i="1"/>
  <c r="E1394" i="1"/>
  <c r="G1394" i="1" s="1"/>
  <c r="C1394" i="1"/>
  <c r="N1393" i="1"/>
  <c r="K1393" i="1"/>
  <c r="J1393" i="1"/>
  <c r="F1393" i="1"/>
  <c r="E1393" i="1"/>
  <c r="G1393" i="1" s="1"/>
  <c r="C1393" i="1"/>
  <c r="N1392" i="1"/>
  <c r="K1392" i="1"/>
  <c r="J1392" i="1"/>
  <c r="F1392" i="1"/>
  <c r="E1392" i="1"/>
  <c r="G1392" i="1" s="1"/>
  <c r="C1392" i="1"/>
  <c r="N1391" i="1"/>
  <c r="K1391" i="1"/>
  <c r="J1391" i="1"/>
  <c r="F1391" i="1"/>
  <c r="E1391" i="1"/>
  <c r="G1391" i="1" s="1"/>
  <c r="C1391" i="1"/>
  <c r="N1390" i="1"/>
  <c r="K1390" i="1"/>
  <c r="J1390" i="1"/>
  <c r="F1390" i="1"/>
  <c r="E1390" i="1"/>
  <c r="G1390" i="1" s="1"/>
  <c r="C1390" i="1"/>
  <c r="N1389" i="1"/>
  <c r="K1389" i="1"/>
  <c r="J1389" i="1"/>
  <c r="F1389" i="1"/>
  <c r="E1389" i="1"/>
  <c r="G1389" i="1" s="1"/>
  <c r="C1389" i="1"/>
  <c r="N1388" i="1"/>
  <c r="K1388" i="1"/>
  <c r="J1388" i="1"/>
  <c r="F1388" i="1"/>
  <c r="E1388" i="1"/>
  <c r="G1388" i="1" s="1"/>
  <c r="C1388" i="1"/>
  <c r="N1387" i="1"/>
  <c r="K1387" i="1"/>
  <c r="J1387" i="1"/>
  <c r="F1387" i="1"/>
  <c r="E1387" i="1"/>
  <c r="G1387" i="1" s="1"/>
  <c r="C1387" i="1"/>
  <c r="N1386" i="1"/>
  <c r="K1386" i="1"/>
  <c r="J1386" i="1"/>
  <c r="F1386" i="1"/>
  <c r="E1386" i="1"/>
  <c r="G1386" i="1" s="1"/>
  <c r="C1386" i="1"/>
  <c r="N1385" i="1"/>
  <c r="K1385" i="1"/>
  <c r="J1385" i="1"/>
  <c r="F1385" i="1"/>
  <c r="E1385" i="1"/>
  <c r="G1385" i="1" s="1"/>
  <c r="C1385" i="1"/>
  <c r="N1384" i="1"/>
  <c r="K1384" i="1"/>
  <c r="J1384" i="1"/>
  <c r="F1384" i="1"/>
  <c r="E1384" i="1"/>
  <c r="G1384" i="1" s="1"/>
  <c r="C1384" i="1"/>
  <c r="N1383" i="1"/>
  <c r="K1383" i="1"/>
  <c r="J1383" i="1"/>
  <c r="F1383" i="1"/>
  <c r="E1383" i="1"/>
  <c r="G1383" i="1" s="1"/>
  <c r="C1383" i="1"/>
  <c r="N1382" i="1"/>
  <c r="K1382" i="1"/>
  <c r="J1382" i="1"/>
  <c r="F1382" i="1"/>
  <c r="E1382" i="1"/>
  <c r="G1382" i="1" s="1"/>
  <c r="C1382" i="1"/>
  <c r="N1381" i="1"/>
  <c r="K1381" i="1"/>
  <c r="J1381" i="1"/>
  <c r="F1381" i="1"/>
  <c r="E1381" i="1"/>
  <c r="G1381" i="1" s="1"/>
  <c r="C1381" i="1"/>
  <c r="N1380" i="1"/>
  <c r="K1380" i="1"/>
  <c r="J1380" i="1"/>
  <c r="F1380" i="1"/>
  <c r="E1380" i="1"/>
  <c r="G1380" i="1" s="1"/>
  <c r="C1380" i="1"/>
  <c r="N1379" i="1"/>
  <c r="K1379" i="1"/>
  <c r="J1379" i="1"/>
  <c r="F1379" i="1"/>
  <c r="E1379" i="1"/>
  <c r="G1379" i="1" s="1"/>
  <c r="C1379" i="1"/>
  <c r="N1378" i="1"/>
  <c r="K1378" i="1"/>
  <c r="J1378" i="1"/>
  <c r="F1378" i="1"/>
  <c r="E1378" i="1"/>
  <c r="G1378" i="1" s="1"/>
  <c r="C1378" i="1"/>
  <c r="N1377" i="1"/>
  <c r="K1377" i="1"/>
  <c r="J1377" i="1"/>
  <c r="F1377" i="1"/>
  <c r="E1377" i="1"/>
  <c r="G1377" i="1" s="1"/>
  <c r="C1377" i="1"/>
  <c r="N1376" i="1"/>
  <c r="K1376" i="1"/>
  <c r="J1376" i="1"/>
  <c r="F1376" i="1"/>
  <c r="E1376" i="1"/>
  <c r="G1376" i="1" s="1"/>
  <c r="C1376" i="1"/>
  <c r="N1375" i="1"/>
  <c r="K1375" i="1"/>
  <c r="J1375" i="1"/>
  <c r="F1375" i="1"/>
  <c r="E1375" i="1"/>
  <c r="G1375" i="1" s="1"/>
  <c r="C1375" i="1"/>
  <c r="N1374" i="1"/>
  <c r="K1374" i="1"/>
  <c r="J1374" i="1"/>
  <c r="F1374" i="1"/>
  <c r="E1374" i="1"/>
  <c r="G1374" i="1" s="1"/>
  <c r="C1374" i="1"/>
  <c r="N1373" i="1"/>
  <c r="K1373" i="1"/>
  <c r="J1373" i="1"/>
  <c r="F1373" i="1"/>
  <c r="E1373" i="1"/>
  <c r="G1373" i="1" s="1"/>
  <c r="C1373" i="1"/>
  <c r="N1372" i="1"/>
  <c r="K1372" i="1"/>
  <c r="J1372" i="1"/>
  <c r="F1372" i="1"/>
  <c r="E1372" i="1"/>
  <c r="G1372" i="1" s="1"/>
  <c r="C1372" i="1"/>
  <c r="N1371" i="1"/>
  <c r="K1371" i="1"/>
  <c r="J1371" i="1"/>
  <c r="F1371" i="1"/>
  <c r="E1371" i="1"/>
  <c r="G1371" i="1" s="1"/>
  <c r="C1371" i="1"/>
  <c r="N1370" i="1"/>
  <c r="K1370" i="1"/>
  <c r="J1370" i="1"/>
  <c r="F1370" i="1"/>
  <c r="E1370" i="1"/>
  <c r="G1370" i="1" s="1"/>
  <c r="C1370" i="1"/>
  <c r="N1369" i="1"/>
  <c r="K1369" i="1"/>
  <c r="J1369" i="1"/>
  <c r="F1369" i="1"/>
  <c r="E1369" i="1"/>
  <c r="G1369" i="1" s="1"/>
  <c r="C1369" i="1"/>
  <c r="N1368" i="1"/>
  <c r="K1368" i="1"/>
  <c r="J1368" i="1"/>
  <c r="F1368" i="1"/>
  <c r="E1368" i="1"/>
  <c r="G1368" i="1" s="1"/>
  <c r="C1368" i="1"/>
  <c r="N1367" i="1"/>
  <c r="K1367" i="1"/>
  <c r="J1367" i="1"/>
  <c r="F1367" i="1"/>
  <c r="E1367" i="1"/>
  <c r="G1367" i="1" s="1"/>
  <c r="C1367" i="1"/>
  <c r="N1366" i="1"/>
  <c r="K1366" i="1"/>
  <c r="J1366" i="1"/>
  <c r="F1366" i="1"/>
  <c r="E1366" i="1"/>
  <c r="G1366" i="1" s="1"/>
  <c r="C1366" i="1"/>
  <c r="N1365" i="1"/>
  <c r="K1365" i="1"/>
  <c r="J1365" i="1"/>
  <c r="F1365" i="1"/>
  <c r="E1365" i="1"/>
  <c r="G1365" i="1" s="1"/>
  <c r="C1365" i="1"/>
  <c r="N1364" i="1"/>
  <c r="K1364" i="1"/>
  <c r="J1364" i="1"/>
  <c r="F1364" i="1"/>
  <c r="E1364" i="1"/>
  <c r="G1364" i="1" s="1"/>
  <c r="C1364" i="1"/>
  <c r="N1363" i="1"/>
  <c r="K1363" i="1"/>
  <c r="J1363" i="1"/>
  <c r="F1363" i="1"/>
  <c r="E1363" i="1"/>
  <c r="G1363" i="1" s="1"/>
  <c r="C1363" i="1"/>
  <c r="N1362" i="1"/>
  <c r="K1362" i="1"/>
  <c r="J1362" i="1"/>
  <c r="F1362" i="1"/>
  <c r="E1362" i="1"/>
  <c r="G1362" i="1" s="1"/>
  <c r="C1362" i="1"/>
  <c r="N1361" i="1"/>
  <c r="K1361" i="1"/>
  <c r="J1361" i="1"/>
  <c r="F1361" i="1"/>
  <c r="E1361" i="1"/>
  <c r="G1361" i="1" s="1"/>
  <c r="C1361" i="1"/>
  <c r="N1360" i="1"/>
  <c r="K1360" i="1"/>
  <c r="J1360" i="1"/>
  <c r="F1360" i="1"/>
  <c r="E1360" i="1"/>
  <c r="G1360" i="1" s="1"/>
  <c r="C1360" i="1"/>
  <c r="N1359" i="1"/>
  <c r="K1359" i="1"/>
  <c r="J1359" i="1"/>
  <c r="F1359" i="1"/>
  <c r="E1359" i="1"/>
  <c r="G1359" i="1" s="1"/>
  <c r="C1359" i="1"/>
  <c r="N1358" i="1"/>
  <c r="K1358" i="1"/>
  <c r="J1358" i="1"/>
  <c r="F1358" i="1"/>
  <c r="E1358" i="1"/>
  <c r="G1358" i="1" s="1"/>
  <c r="C1358" i="1"/>
  <c r="N1357" i="1"/>
  <c r="K1357" i="1"/>
  <c r="J1357" i="1"/>
  <c r="F1357" i="1"/>
  <c r="E1357" i="1"/>
  <c r="G1357" i="1" s="1"/>
  <c r="C1357" i="1"/>
  <c r="N1356" i="1"/>
  <c r="K1356" i="1"/>
  <c r="J1356" i="1"/>
  <c r="F1356" i="1"/>
  <c r="E1356" i="1"/>
  <c r="G1356" i="1" s="1"/>
  <c r="C1356" i="1"/>
  <c r="N1355" i="1"/>
  <c r="K1355" i="1"/>
  <c r="J1355" i="1"/>
  <c r="F1355" i="1"/>
  <c r="E1355" i="1"/>
  <c r="G1355" i="1" s="1"/>
  <c r="C1355" i="1"/>
  <c r="N1354" i="1"/>
  <c r="K1354" i="1"/>
  <c r="J1354" i="1"/>
  <c r="F1354" i="1"/>
  <c r="E1354" i="1"/>
  <c r="G1354" i="1" s="1"/>
  <c r="C1354" i="1"/>
  <c r="N1353" i="1"/>
  <c r="K1353" i="1"/>
  <c r="J1353" i="1"/>
  <c r="F1353" i="1"/>
  <c r="E1353" i="1"/>
  <c r="G1353" i="1" s="1"/>
  <c r="C1353" i="1"/>
  <c r="N1352" i="1"/>
  <c r="K1352" i="1"/>
  <c r="J1352" i="1"/>
  <c r="F1352" i="1"/>
  <c r="E1352" i="1"/>
  <c r="G1352" i="1" s="1"/>
  <c r="C1352" i="1"/>
  <c r="N1351" i="1"/>
  <c r="K1351" i="1"/>
  <c r="J1351" i="1"/>
  <c r="F1351" i="1"/>
  <c r="E1351" i="1"/>
  <c r="G1351" i="1" s="1"/>
  <c r="C1351" i="1"/>
  <c r="N1350" i="1"/>
  <c r="K1350" i="1"/>
  <c r="J1350" i="1"/>
  <c r="F1350" i="1"/>
  <c r="E1350" i="1"/>
  <c r="G1350" i="1" s="1"/>
  <c r="C1350" i="1"/>
  <c r="N1349" i="1"/>
  <c r="K1349" i="1"/>
  <c r="J1349" i="1"/>
  <c r="F1349" i="1"/>
  <c r="E1349" i="1"/>
  <c r="G1349" i="1" s="1"/>
  <c r="C1349" i="1"/>
  <c r="N1348" i="1"/>
  <c r="K1348" i="1"/>
  <c r="J1348" i="1"/>
  <c r="F1348" i="1"/>
  <c r="E1348" i="1"/>
  <c r="G1348" i="1" s="1"/>
  <c r="C1348" i="1"/>
  <c r="N1347" i="1"/>
  <c r="K1347" i="1"/>
  <c r="J1347" i="1"/>
  <c r="F1347" i="1"/>
  <c r="E1347" i="1"/>
  <c r="G1347" i="1" s="1"/>
  <c r="C1347" i="1"/>
  <c r="N1346" i="1"/>
  <c r="K1346" i="1"/>
  <c r="J1346" i="1"/>
  <c r="F1346" i="1"/>
  <c r="E1346" i="1"/>
  <c r="G1346" i="1" s="1"/>
  <c r="C1346" i="1"/>
  <c r="N1345" i="1"/>
  <c r="K1345" i="1"/>
  <c r="J1345" i="1"/>
  <c r="F1345" i="1"/>
  <c r="E1345" i="1"/>
  <c r="G1345" i="1" s="1"/>
  <c r="C1345" i="1"/>
  <c r="N1344" i="1"/>
  <c r="K1344" i="1"/>
  <c r="J1344" i="1"/>
  <c r="F1344" i="1"/>
  <c r="E1344" i="1"/>
  <c r="G1344" i="1" s="1"/>
  <c r="C1344" i="1"/>
  <c r="N1343" i="1"/>
  <c r="K1343" i="1"/>
  <c r="J1343" i="1"/>
  <c r="F1343" i="1"/>
  <c r="E1343" i="1"/>
  <c r="G1343" i="1" s="1"/>
  <c r="C1343" i="1"/>
  <c r="N1342" i="1"/>
  <c r="K1342" i="1"/>
  <c r="J1342" i="1"/>
  <c r="F1342" i="1"/>
  <c r="E1342" i="1"/>
  <c r="G1342" i="1" s="1"/>
  <c r="C1342" i="1"/>
  <c r="N1341" i="1"/>
  <c r="K1341" i="1"/>
  <c r="J1341" i="1"/>
  <c r="F1341" i="1"/>
  <c r="E1341" i="1"/>
  <c r="G1341" i="1" s="1"/>
  <c r="C1341" i="1"/>
  <c r="N1340" i="1"/>
  <c r="K1340" i="1"/>
  <c r="J1340" i="1"/>
  <c r="F1340" i="1"/>
  <c r="E1340" i="1"/>
  <c r="G1340" i="1" s="1"/>
  <c r="C1340" i="1"/>
  <c r="N1339" i="1"/>
  <c r="K1339" i="1"/>
  <c r="J1339" i="1"/>
  <c r="F1339" i="1"/>
  <c r="E1339" i="1"/>
  <c r="G1339" i="1" s="1"/>
  <c r="C1339" i="1"/>
  <c r="N1338" i="1"/>
  <c r="K1338" i="1"/>
  <c r="J1338" i="1"/>
  <c r="F1338" i="1"/>
  <c r="E1338" i="1"/>
  <c r="G1338" i="1" s="1"/>
  <c r="C1338" i="1"/>
  <c r="N1337" i="1"/>
  <c r="K1337" i="1"/>
  <c r="J1337" i="1"/>
  <c r="F1337" i="1"/>
  <c r="E1337" i="1"/>
  <c r="G1337" i="1" s="1"/>
  <c r="C1337" i="1"/>
  <c r="N1336" i="1"/>
  <c r="K1336" i="1"/>
  <c r="J1336" i="1"/>
  <c r="F1336" i="1"/>
  <c r="E1336" i="1"/>
  <c r="G1336" i="1" s="1"/>
  <c r="C1336" i="1"/>
  <c r="N1335" i="1"/>
  <c r="K1335" i="1"/>
  <c r="J1335" i="1"/>
  <c r="F1335" i="1"/>
  <c r="E1335" i="1"/>
  <c r="G1335" i="1" s="1"/>
  <c r="C1335" i="1"/>
  <c r="N1334" i="1"/>
  <c r="K1334" i="1"/>
  <c r="J1334" i="1"/>
  <c r="F1334" i="1"/>
  <c r="E1334" i="1"/>
  <c r="G1334" i="1" s="1"/>
  <c r="C1334" i="1"/>
  <c r="N1333" i="1"/>
  <c r="K1333" i="1"/>
  <c r="J1333" i="1"/>
  <c r="F1333" i="1"/>
  <c r="E1333" i="1"/>
  <c r="G1333" i="1" s="1"/>
  <c r="C1333" i="1"/>
  <c r="N1332" i="1"/>
  <c r="K1332" i="1"/>
  <c r="J1332" i="1"/>
  <c r="F1332" i="1"/>
  <c r="E1332" i="1"/>
  <c r="G1332" i="1" s="1"/>
  <c r="C1332" i="1"/>
  <c r="N1331" i="1"/>
  <c r="K1331" i="1"/>
  <c r="J1331" i="1"/>
  <c r="F1331" i="1"/>
  <c r="E1331" i="1"/>
  <c r="G1331" i="1" s="1"/>
  <c r="C1331" i="1"/>
  <c r="N1330" i="1"/>
  <c r="K1330" i="1"/>
  <c r="J1330" i="1"/>
  <c r="F1330" i="1"/>
  <c r="E1330" i="1"/>
  <c r="G1330" i="1" s="1"/>
  <c r="C1330" i="1"/>
  <c r="N1329" i="1"/>
  <c r="K1329" i="1"/>
  <c r="J1329" i="1"/>
  <c r="F1329" i="1"/>
  <c r="E1329" i="1"/>
  <c r="G1329" i="1" s="1"/>
  <c r="C1329" i="1"/>
  <c r="N1328" i="1"/>
  <c r="K1328" i="1"/>
  <c r="J1328" i="1"/>
  <c r="F1328" i="1"/>
  <c r="E1328" i="1"/>
  <c r="G1328" i="1" s="1"/>
  <c r="C1328" i="1"/>
  <c r="N1327" i="1"/>
  <c r="K1327" i="1"/>
  <c r="J1327" i="1"/>
  <c r="F1327" i="1"/>
  <c r="E1327" i="1"/>
  <c r="G1327" i="1" s="1"/>
  <c r="C1327" i="1"/>
  <c r="N1326" i="1"/>
  <c r="K1326" i="1"/>
  <c r="J1326" i="1"/>
  <c r="F1326" i="1"/>
  <c r="E1326" i="1"/>
  <c r="G1326" i="1" s="1"/>
  <c r="C1326" i="1"/>
  <c r="N1325" i="1"/>
  <c r="K1325" i="1"/>
  <c r="J1325" i="1"/>
  <c r="F1325" i="1"/>
  <c r="E1325" i="1"/>
  <c r="G1325" i="1" s="1"/>
  <c r="C1325" i="1"/>
  <c r="N1324" i="1"/>
  <c r="K1324" i="1"/>
  <c r="J1324" i="1"/>
  <c r="F1324" i="1"/>
  <c r="E1324" i="1"/>
  <c r="G1324" i="1" s="1"/>
  <c r="C1324" i="1"/>
  <c r="N1323" i="1"/>
  <c r="K1323" i="1"/>
  <c r="J1323" i="1"/>
  <c r="F1323" i="1"/>
  <c r="E1323" i="1"/>
  <c r="G1323" i="1" s="1"/>
  <c r="C1323" i="1"/>
  <c r="N1322" i="1"/>
  <c r="K1322" i="1"/>
  <c r="J1322" i="1"/>
  <c r="F1322" i="1"/>
  <c r="E1322" i="1"/>
  <c r="G1322" i="1" s="1"/>
  <c r="C1322" i="1"/>
  <c r="N1321" i="1"/>
  <c r="K1321" i="1"/>
  <c r="J1321" i="1"/>
  <c r="F1321" i="1"/>
  <c r="E1321" i="1"/>
  <c r="G1321" i="1" s="1"/>
  <c r="C1321" i="1"/>
  <c r="N1320" i="1"/>
  <c r="K1320" i="1"/>
  <c r="J1320" i="1"/>
  <c r="F1320" i="1"/>
  <c r="E1320" i="1"/>
  <c r="G1320" i="1" s="1"/>
  <c r="C1320" i="1"/>
  <c r="N1319" i="1"/>
  <c r="K1319" i="1"/>
  <c r="J1319" i="1"/>
  <c r="F1319" i="1"/>
  <c r="E1319" i="1"/>
  <c r="G1319" i="1" s="1"/>
  <c r="C1319" i="1"/>
  <c r="N1318" i="1"/>
  <c r="K1318" i="1"/>
  <c r="J1318" i="1"/>
  <c r="F1318" i="1"/>
  <c r="E1318" i="1"/>
  <c r="G1318" i="1" s="1"/>
  <c r="C1318" i="1"/>
  <c r="N1317" i="1"/>
  <c r="K1317" i="1"/>
  <c r="J1317" i="1"/>
  <c r="F1317" i="1"/>
  <c r="E1317" i="1"/>
  <c r="G1317" i="1" s="1"/>
  <c r="C1317" i="1"/>
  <c r="N1316" i="1"/>
  <c r="K1316" i="1"/>
  <c r="J1316" i="1"/>
  <c r="F1316" i="1"/>
  <c r="E1316" i="1"/>
  <c r="G1316" i="1" s="1"/>
  <c r="C1316" i="1"/>
  <c r="N1315" i="1"/>
  <c r="K1315" i="1"/>
  <c r="J1315" i="1"/>
  <c r="F1315" i="1"/>
  <c r="E1315" i="1"/>
  <c r="G1315" i="1" s="1"/>
  <c r="C1315" i="1"/>
  <c r="N1314" i="1"/>
  <c r="K1314" i="1"/>
  <c r="J1314" i="1"/>
  <c r="F1314" i="1"/>
  <c r="E1314" i="1"/>
  <c r="G1314" i="1" s="1"/>
  <c r="C1314" i="1"/>
  <c r="N1313" i="1"/>
  <c r="K1313" i="1"/>
  <c r="J1313" i="1"/>
  <c r="F1313" i="1"/>
  <c r="E1313" i="1"/>
  <c r="G1313" i="1" s="1"/>
  <c r="C1313" i="1"/>
  <c r="N1312" i="1"/>
  <c r="K1312" i="1"/>
  <c r="J1312" i="1"/>
  <c r="F1312" i="1"/>
  <c r="E1312" i="1"/>
  <c r="G1312" i="1" s="1"/>
  <c r="C1312" i="1"/>
  <c r="N1311" i="1"/>
  <c r="K1311" i="1"/>
  <c r="J1311" i="1"/>
  <c r="F1311" i="1"/>
  <c r="E1311" i="1"/>
  <c r="G1311" i="1" s="1"/>
  <c r="C1311" i="1"/>
  <c r="N1310" i="1"/>
  <c r="K1310" i="1"/>
  <c r="J1310" i="1"/>
  <c r="F1310" i="1"/>
  <c r="E1310" i="1"/>
  <c r="G1310" i="1" s="1"/>
  <c r="C1310" i="1"/>
  <c r="N1309" i="1"/>
  <c r="K1309" i="1"/>
  <c r="J1309" i="1"/>
  <c r="F1309" i="1"/>
  <c r="E1309" i="1"/>
  <c r="G1309" i="1" s="1"/>
  <c r="C1309" i="1"/>
  <c r="N1308" i="1"/>
  <c r="K1308" i="1"/>
  <c r="J1308" i="1"/>
  <c r="F1308" i="1"/>
  <c r="E1308" i="1"/>
  <c r="G1308" i="1" s="1"/>
  <c r="C1308" i="1"/>
  <c r="N1307" i="1"/>
  <c r="K1307" i="1"/>
  <c r="J1307" i="1"/>
  <c r="F1307" i="1"/>
  <c r="E1307" i="1"/>
  <c r="G1307" i="1" s="1"/>
  <c r="C1307" i="1"/>
  <c r="N1306" i="1"/>
  <c r="K1306" i="1"/>
  <c r="J1306" i="1"/>
  <c r="F1306" i="1"/>
  <c r="E1306" i="1"/>
  <c r="G1306" i="1" s="1"/>
  <c r="C1306" i="1"/>
  <c r="N1305" i="1"/>
  <c r="K1305" i="1"/>
  <c r="J1305" i="1"/>
  <c r="F1305" i="1"/>
  <c r="E1305" i="1"/>
  <c r="G1305" i="1" s="1"/>
  <c r="C1305" i="1"/>
  <c r="N1304" i="1"/>
  <c r="K1304" i="1"/>
  <c r="J1304" i="1"/>
  <c r="F1304" i="1"/>
  <c r="E1304" i="1"/>
  <c r="G1304" i="1" s="1"/>
  <c r="C1304" i="1"/>
  <c r="N1303" i="1"/>
  <c r="K1303" i="1"/>
  <c r="J1303" i="1"/>
  <c r="F1303" i="1"/>
  <c r="E1303" i="1"/>
  <c r="G1303" i="1" s="1"/>
  <c r="C1303" i="1"/>
  <c r="N1302" i="1"/>
  <c r="K1302" i="1"/>
  <c r="J1302" i="1"/>
  <c r="F1302" i="1"/>
  <c r="E1302" i="1"/>
  <c r="G1302" i="1" s="1"/>
  <c r="C1302" i="1"/>
  <c r="N1301" i="1"/>
  <c r="K1301" i="1"/>
  <c r="J1301" i="1"/>
  <c r="F1301" i="1"/>
  <c r="E1301" i="1"/>
  <c r="G1301" i="1" s="1"/>
  <c r="C1301" i="1"/>
  <c r="N1300" i="1"/>
  <c r="K1300" i="1"/>
  <c r="J1300" i="1"/>
  <c r="F1300" i="1"/>
  <c r="E1300" i="1"/>
  <c r="G1300" i="1" s="1"/>
  <c r="C1300" i="1"/>
  <c r="N1299" i="1"/>
  <c r="K1299" i="1"/>
  <c r="J1299" i="1"/>
  <c r="F1299" i="1"/>
  <c r="E1299" i="1"/>
  <c r="G1299" i="1" s="1"/>
  <c r="C1299" i="1"/>
  <c r="N1298" i="1"/>
  <c r="K1298" i="1"/>
  <c r="J1298" i="1"/>
  <c r="F1298" i="1"/>
  <c r="E1298" i="1"/>
  <c r="G1298" i="1" s="1"/>
  <c r="C1298" i="1"/>
  <c r="N1297" i="1"/>
  <c r="K1297" i="1"/>
  <c r="J1297" i="1"/>
  <c r="F1297" i="1"/>
  <c r="E1297" i="1"/>
  <c r="G1297" i="1" s="1"/>
  <c r="C1297" i="1"/>
  <c r="N1296" i="1"/>
  <c r="K1296" i="1"/>
  <c r="J1296" i="1"/>
  <c r="F1296" i="1"/>
  <c r="E1296" i="1"/>
  <c r="G1296" i="1" s="1"/>
  <c r="C1296" i="1"/>
  <c r="N1295" i="1"/>
  <c r="K1295" i="1"/>
  <c r="J1295" i="1"/>
  <c r="F1295" i="1"/>
  <c r="E1295" i="1"/>
  <c r="G1295" i="1" s="1"/>
  <c r="C1295" i="1"/>
  <c r="N1294" i="1"/>
  <c r="K1294" i="1"/>
  <c r="J1294" i="1"/>
  <c r="F1294" i="1"/>
  <c r="E1294" i="1"/>
  <c r="G1294" i="1" s="1"/>
  <c r="C1294" i="1"/>
  <c r="N1293" i="1"/>
  <c r="K1293" i="1"/>
  <c r="J1293" i="1"/>
  <c r="F1293" i="1"/>
  <c r="E1293" i="1"/>
  <c r="G1293" i="1" s="1"/>
  <c r="C1293" i="1"/>
  <c r="N1292" i="1"/>
  <c r="K1292" i="1"/>
  <c r="J1292" i="1"/>
  <c r="F1292" i="1"/>
  <c r="E1292" i="1"/>
  <c r="G1292" i="1" s="1"/>
  <c r="C1292" i="1"/>
  <c r="N1291" i="1"/>
  <c r="K1291" i="1"/>
  <c r="J1291" i="1"/>
  <c r="F1291" i="1"/>
  <c r="E1291" i="1"/>
  <c r="G1291" i="1" s="1"/>
  <c r="C1291" i="1"/>
  <c r="N1290" i="1"/>
  <c r="K1290" i="1"/>
  <c r="J1290" i="1"/>
  <c r="F1290" i="1"/>
  <c r="E1290" i="1"/>
  <c r="G1290" i="1" s="1"/>
  <c r="C1290" i="1"/>
  <c r="N1289" i="1"/>
  <c r="K1289" i="1"/>
  <c r="J1289" i="1"/>
  <c r="F1289" i="1"/>
  <c r="E1289" i="1"/>
  <c r="G1289" i="1" s="1"/>
  <c r="C1289" i="1"/>
  <c r="N1288" i="1"/>
  <c r="K1288" i="1"/>
  <c r="J1288" i="1"/>
  <c r="F1288" i="1"/>
  <c r="E1288" i="1"/>
  <c r="G1288" i="1" s="1"/>
  <c r="C1288" i="1"/>
  <c r="N1287" i="1"/>
  <c r="K1287" i="1"/>
  <c r="J1287" i="1"/>
  <c r="F1287" i="1"/>
  <c r="E1287" i="1"/>
  <c r="G1287" i="1" s="1"/>
  <c r="C1287" i="1"/>
  <c r="N1286" i="1"/>
  <c r="K1286" i="1"/>
  <c r="J1286" i="1"/>
  <c r="F1286" i="1"/>
  <c r="E1286" i="1"/>
  <c r="G1286" i="1" s="1"/>
  <c r="C1286" i="1"/>
  <c r="N1285" i="1"/>
  <c r="K1285" i="1"/>
  <c r="J1285" i="1"/>
  <c r="F1285" i="1"/>
  <c r="E1285" i="1"/>
  <c r="H1285" i="1" s="1"/>
  <c r="C1285" i="1"/>
  <c r="N1284" i="1"/>
  <c r="K1284" i="1"/>
  <c r="J1284" i="1"/>
  <c r="F1284" i="1"/>
  <c r="E1284" i="1"/>
  <c r="H1284" i="1" s="1"/>
  <c r="C1284" i="1"/>
  <c r="N1283" i="1"/>
  <c r="K1283" i="1"/>
  <c r="J1283" i="1"/>
  <c r="F1283" i="1"/>
  <c r="E1283" i="1"/>
  <c r="H1283" i="1" s="1"/>
  <c r="C1283" i="1"/>
  <c r="N1282" i="1"/>
  <c r="K1282" i="1"/>
  <c r="J1282" i="1"/>
  <c r="F1282" i="1"/>
  <c r="E1282" i="1"/>
  <c r="H1282" i="1" s="1"/>
  <c r="C1282" i="1"/>
  <c r="N1281" i="1"/>
  <c r="K1281" i="1"/>
  <c r="J1281" i="1"/>
  <c r="F1281" i="1"/>
  <c r="E1281" i="1"/>
  <c r="H1281" i="1" s="1"/>
  <c r="C1281" i="1"/>
  <c r="N1280" i="1"/>
  <c r="K1280" i="1"/>
  <c r="J1280" i="1"/>
  <c r="F1280" i="1"/>
  <c r="E1280" i="1"/>
  <c r="H1280" i="1" s="1"/>
  <c r="C1280" i="1"/>
  <c r="N1279" i="1"/>
  <c r="K1279" i="1"/>
  <c r="J1279" i="1"/>
  <c r="F1279" i="1"/>
  <c r="E1279" i="1"/>
  <c r="H1279" i="1" s="1"/>
  <c r="C1279" i="1"/>
  <c r="N1278" i="1"/>
  <c r="K1278" i="1"/>
  <c r="J1278" i="1"/>
  <c r="F1278" i="1"/>
  <c r="E1278" i="1"/>
  <c r="H1278" i="1" s="1"/>
  <c r="C1278" i="1"/>
  <c r="N1277" i="1"/>
  <c r="K1277" i="1"/>
  <c r="J1277" i="1"/>
  <c r="F1277" i="1"/>
  <c r="E1277" i="1"/>
  <c r="H1277" i="1" s="1"/>
  <c r="C1277" i="1"/>
  <c r="N1276" i="1"/>
  <c r="K1276" i="1"/>
  <c r="J1276" i="1"/>
  <c r="F1276" i="1"/>
  <c r="E1276" i="1"/>
  <c r="H1276" i="1" s="1"/>
  <c r="C1276" i="1"/>
  <c r="N1275" i="1"/>
  <c r="K1275" i="1"/>
  <c r="J1275" i="1"/>
  <c r="F1275" i="1"/>
  <c r="E1275" i="1"/>
  <c r="H1275" i="1" s="1"/>
  <c r="C1275" i="1"/>
  <c r="N1274" i="1"/>
  <c r="K1274" i="1"/>
  <c r="J1274" i="1"/>
  <c r="F1274" i="1"/>
  <c r="E1274" i="1"/>
  <c r="H1274" i="1" s="1"/>
  <c r="C1274" i="1"/>
  <c r="N1273" i="1"/>
  <c r="K1273" i="1"/>
  <c r="J1273" i="1"/>
  <c r="F1273" i="1"/>
  <c r="E1273" i="1"/>
  <c r="H1273" i="1" s="1"/>
  <c r="C1273" i="1"/>
  <c r="N1272" i="1"/>
  <c r="K1272" i="1"/>
  <c r="J1272" i="1"/>
  <c r="F1272" i="1"/>
  <c r="E1272" i="1"/>
  <c r="H1272" i="1" s="1"/>
  <c r="C1272" i="1"/>
  <c r="N1271" i="1"/>
  <c r="K1271" i="1"/>
  <c r="J1271" i="1"/>
  <c r="F1271" i="1"/>
  <c r="E1271" i="1"/>
  <c r="H1271" i="1" s="1"/>
  <c r="C1271" i="1"/>
  <c r="N1270" i="1"/>
  <c r="K1270" i="1"/>
  <c r="J1270" i="1"/>
  <c r="F1270" i="1"/>
  <c r="E1270" i="1"/>
  <c r="H1270" i="1" s="1"/>
  <c r="C1270" i="1"/>
  <c r="N1269" i="1"/>
  <c r="K1269" i="1"/>
  <c r="J1269" i="1"/>
  <c r="F1269" i="1"/>
  <c r="E1269" i="1"/>
  <c r="H1269" i="1" s="1"/>
  <c r="C1269" i="1"/>
  <c r="N1268" i="1"/>
  <c r="K1268" i="1"/>
  <c r="J1268" i="1"/>
  <c r="F1268" i="1"/>
  <c r="E1268" i="1"/>
  <c r="H1268" i="1" s="1"/>
  <c r="C1268" i="1"/>
  <c r="N1267" i="1"/>
  <c r="K1267" i="1"/>
  <c r="J1267" i="1"/>
  <c r="F1267" i="1"/>
  <c r="E1267" i="1"/>
  <c r="H1267" i="1" s="1"/>
  <c r="C1267" i="1"/>
  <c r="N1266" i="1"/>
  <c r="K1266" i="1"/>
  <c r="J1266" i="1"/>
  <c r="F1266" i="1"/>
  <c r="E1266" i="1"/>
  <c r="H1266" i="1" s="1"/>
  <c r="C1266" i="1"/>
  <c r="N1265" i="1"/>
  <c r="K1265" i="1"/>
  <c r="J1265" i="1"/>
  <c r="F1265" i="1"/>
  <c r="E1265" i="1"/>
  <c r="H1265" i="1" s="1"/>
  <c r="C1265" i="1"/>
  <c r="N1264" i="1"/>
  <c r="K1264" i="1"/>
  <c r="J1264" i="1"/>
  <c r="F1264" i="1"/>
  <c r="E1264" i="1"/>
  <c r="H1264" i="1" s="1"/>
  <c r="C1264" i="1"/>
  <c r="N1263" i="1"/>
  <c r="K1263" i="1"/>
  <c r="J1263" i="1"/>
  <c r="F1263" i="1"/>
  <c r="E1263" i="1"/>
  <c r="H1263" i="1" s="1"/>
  <c r="C1263" i="1"/>
  <c r="N1262" i="1"/>
  <c r="K1262" i="1"/>
  <c r="J1262" i="1"/>
  <c r="F1262" i="1"/>
  <c r="E1262" i="1"/>
  <c r="H1262" i="1" s="1"/>
  <c r="C1262" i="1"/>
  <c r="N1261" i="1"/>
  <c r="K1261" i="1"/>
  <c r="J1261" i="1"/>
  <c r="F1261" i="1"/>
  <c r="E1261" i="1"/>
  <c r="H1261" i="1" s="1"/>
  <c r="C1261" i="1"/>
  <c r="N1260" i="1"/>
  <c r="K1260" i="1"/>
  <c r="J1260" i="1"/>
  <c r="F1260" i="1"/>
  <c r="E1260" i="1"/>
  <c r="H1260" i="1" s="1"/>
  <c r="C1260" i="1"/>
  <c r="N1259" i="1"/>
  <c r="K1259" i="1"/>
  <c r="J1259" i="1"/>
  <c r="F1259" i="1"/>
  <c r="E1259" i="1"/>
  <c r="H1259" i="1" s="1"/>
  <c r="C1259" i="1"/>
  <c r="N1258" i="1"/>
  <c r="K1258" i="1"/>
  <c r="J1258" i="1"/>
  <c r="F1258" i="1"/>
  <c r="E1258" i="1"/>
  <c r="H1258" i="1" s="1"/>
  <c r="C1258" i="1"/>
  <c r="N1257" i="1"/>
  <c r="K1257" i="1"/>
  <c r="J1257" i="1"/>
  <c r="F1257" i="1"/>
  <c r="E1257" i="1"/>
  <c r="H1257" i="1" s="1"/>
  <c r="C1257" i="1"/>
  <c r="N1256" i="1"/>
  <c r="K1256" i="1"/>
  <c r="J1256" i="1"/>
  <c r="F1256" i="1"/>
  <c r="E1256" i="1"/>
  <c r="H1256" i="1" s="1"/>
  <c r="C1256" i="1"/>
  <c r="N1255" i="1"/>
  <c r="K1255" i="1"/>
  <c r="J1255" i="1"/>
  <c r="F1255" i="1"/>
  <c r="E1255" i="1"/>
  <c r="H1255" i="1" s="1"/>
  <c r="C1255" i="1"/>
  <c r="N1254" i="1"/>
  <c r="K1254" i="1"/>
  <c r="J1254" i="1"/>
  <c r="F1254" i="1"/>
  <c r="E1254" i="1"/>
  <c r="H1254" i="1" s="1"/>
  <c r="C1254" i="1"/>
  <c r="N1253" i="1"/>
  <c r="K1253" i="1"/>
  <c r="J1253" i="1"/>
  <c r="F1253" i="1"/>
  <c r="E1253" i="1"/>
  <c r="H1253" i="1" s="1"/>
  <c r="C1253" i="1"/>
  <c r="N1252" i="1"/>
  <c r="K1252" i="1"/>
  <c r="J1252" i="1"/>
  <c r="F1252" i="1"/>
  <c r="E1252" i="1"/>
  <c r="H1252" i="1" s="1"/>
  <c r="C1252" i="1"/>
  <c r="N1251" i="1"/>
  <c r="K1251" i="1"/>
  <c r="J1251" i="1"/>
  <c r="F1251" i="1"/>
  <c r="E1251" i="1"/>
  <c r="H1251" i="1" s="1"/>
  <c r="C1251" i="1"/>
  <c r="N1250" i="1"/>
  <c r="K1250" i="1"/>
  <c r="J1250" i="1"/>
  <c r="F1250" i="1"/>
  <c r="E1250" i="1"/>
  <c r="H1250" i="1" s="1"/>
  <c r="C1250" i="1"/>
  <c r="N1249" i="1"/>
  <c r="K1249" i="1"/>
  <c r="J1249" i="1"/>
  <c r="F1249" i="1"/>
  <c r="E1249" i="1"/>
  <c r="H1249" i="1" s="1"/>
  <c r="C1249" i="1"/>
  <c r="N1248" i="1"/>
  <c r="K1248" i="1"/>
  <c r="J1248" i="1"/>
  <c r="F1248" i="1"/>
  <c r="E1248" i="1"/>
  <c r="H1248" i="1" s="1"/>
  <c r="C1248" i="1"/>
  <c r="N1247" i="1"/>
  <c r="K1247" i="1"/>
  <c r="J1247" i="1"/>
  <c r="F1247" i="1"/>
  <c r="E1247" i="1"/>
  <c r="H1247" i="1" s="1"/>
  <c r="C1247" i="1"/>
  <c r="N1246" i="1"/>
  <c r="K1246" i="1"/>
  <c r="J1246" i="1"/>
  <c r="F1246" i="1"/>
  <c r="E1246" i="1"/>
  <c r="H1246" i="1" s="1"/>
  <c r="C1246" i="1"/>
  <c r="N1245" i="1"/>
  <c r="K1245" i="1"/>
  <c r="J1245" i="1"/>
  <c r="F1245" i="1"/>
  <c r="E1245" i="1"/>
  <c r="H1245" i="1" s="1"/>
  <c r="C1245" i="1"/>
  <c r="N1244" i="1"/>
  <c r="K1244" i="1"/>
  <c r="J1244" i="1"/>
  <c r="F1244" i="1"/>
  <c r="E1244" i="1"/>
  <c r="H1244" i="1" s="1"/>
  <c r="C1244" i="1"/>
  <c r="N1243" i="1"/>
  <c r="K1243" i="1"/>
  <c r="J1243" i="1"/>
  <c r="F1243" i="1"/>
  <c r="E1243" i="1"/>
  <c r="H1243" i="1" s="1"/>
  <c r="C1243" i="1"/>
  <c r="N1242" i="1"/>
  <c r="K1242" i="1"/>
  <c r="J1242" i="1"/>
  <c r="F1242" i="1"/>
  <c r="E1242" i="1"/>
  <c r="H1242" i="1" s="1"/>
  <c r="C1242" i="1"/>
  <c r="N1241" i="1"/>
  <c r="K1241" i="1"/>
  <c r="J1241" i="1"/>
  <c r="F1241" i="1"/>
  <c r="E1241" i="1"/>
  <c r="H1241" i="1" s="1"/>
  <c r="C1241" i="1"/>
  <c r="N1240" i="1"/>
  <c r="K1240" i="1"/>
  <c r="J1240" i="1"/>
  <c r="F1240" i="1"/>
  <c r="E1240" i="1"/>
  <c r="H1240" i="1" s="1"/>
  <c r="C1240" i="1"/>
  <c r="N1239" i="1"/>
  <c r="K1239" i="1"/>
  <c r="J1239" i="1"/>
  <c r="F1239" i="1"/>
  <c r="E1239" i="1"/>
  <c r="H1239" i="1" s="1"/>
  <c r="C1239" i="1"/>
  <c r="N1238" i="1"/>
  <c r="K1238" i="1"/>
  <c r="J1238" i="1"/>
  <c r="F1238" i="1"/>
  <c r="E1238" i="1"/>
  <c r="H1238" i="1" s="1"/>
  <c r="C1238" i="1"/>
  <c r="N1237" i="1"/>
  <c r="K1237" i="1"/>
  <c r="J1237" i="1"/>
  <c r="F1237" i="1"/>
  <c r="E1237" i="1"/>
  <c r="H1237" i="1" s="1"/>
  <c r="C1237" i="1"/>
  <c r="N1236" i="1"/>
  <c r="K1236" i="1"/>
  <c r="J1236" i="1"/>
  <c r="F1236" i="1"/>
  <c r="E1236" i="1"/>
  <c r="H1236" i="1" s="1"/>
  <c r="C1236" i="1"/>
  <c r="N1235" i="1"/>
  <c r="K1235" i="1"/>
  <c r="J1235" i="1"/>
  <c r="F1235" i="1"/>
  <c r="E1235" i="1"/>
  <c r="H1235" i="1" s="1"/>
  <c r="C1235" i="1"/>
  <c r="N1234" i="1"/>
  <c r="K1234" i="1"/>
  <c r="J1234" i="1"/>
  <c r="F1234" i="1"/>
  <c r="E1234" i="1"/>
  <c r="H1234" i="1" s="1"/>
  <c r="C1234" i="1"/>
  <c r="N1233" i="1"/>
  <c r="K1233" i="1"/>
  <c r="J1233" i="1"/>
  <c r="F1233" i="1"/>
  <c r="E1233" i="1"/>
  <c r="H1233" i="1" s="1"/>
  <c r="C1233" i="1"/>
  <c r="N1232" i="1"/>
  <c r="K1232" i="1"/>
  <c r="J1232" i="1"/>
  <c r="F1232" i="1"/>
  <c r="E1232" i="1"/>
  <c r="H1232" i="1" s="1"/>
  <c r="C1232" i="1"/>
  <c r="N1231" i="1"/>
  <c r="K1231" i="1"/>
  <c r="J1231" i="1"/>
  <c r="F1231" i="1"/>
  <c r="E1231" i="1"/>
  <c r="H1231" i="1" s="1"/>
  <c r="C1231" i="1"/>
  <c r="N1230" i="1"/>
  <c r="K1230" i="1"/>
  <c r="J1230" i="1"/>
  <c r="F1230" i="1"/>
  <c r="E1230" i="1"/>
  <c r="H1230" i="1" s="1"/>
  <c r="C1230" i="1"/>
  <c r="N1229" i="1"/>
  <c r="K1229" i="1"/>
  <c r="J1229" i="1"/>
  <c r="F1229" i="1"/>
  <c r="E1229" i="1"/>
  <c r="H1229" i="1" s="1"/>
  <c r="C1229" i="1"/>
  <c r="N1228" i="1"/>
  <c r="K1228" i="1"/>
  <c r="J1228" i="1"/>
  <c r="F1228" i="1"/>
  <c r="E1228" i="1"/>
  <c r="H1228" i="1" s="1"/>
  <c r="C1228" i="1"/>
  <c r="N1227" i="1"/>
  <c r="K1227" i="1"/>
  <c r="J1227" i="1"/>
  <c r="F1227" i="1"/>
  <c r="E1227" i="1"/>
  <c r="H1227" i="1" s="1"/>
  <c r="C1227" i="1"/>
  <c r="N1226" i="1"/>
  <c r="K1226" i="1"/>
  <c r="J1226" i="1"/>
  <c r="F1226" i="1"/>
  <c r="E1226" i="1"/>
  <c r="H1226" i="1" s="1"/>
  <c r="C1226" i="1"/>
  <c r="N1225" i="1"/>
  <c r="K1225" i="1"/>
  <c r="J1225" i="1"/>
  <c r="F1225" i="1"/>
  <c r="E1225" i="1"/>
  <c r="H1225" i="1" s="1"/>
  <c r="C1225" i="1"/>
  <c r="N1224" i="1"/>
  <c r="K1224" i="1"/>
  <c r="J1224" i="1"/>
  <c r="F1224" i="1"/>
  <c r="E1224" i="1"/>
  <c r="H1224" i="1" s="1"/>
  <c r="C1224" i="1"/>
  <c r="N1223" i="1"/>
  <c r="K1223" i="1"/>
  <c r="J1223" i="1"/>
  <c r="F1223" i="1"/>
  <c r="E1223" i="1"/>
  <c r="H1223" i="1" s="1"/>
  <c r="C1223" i="1"/>
  <c r="N1222" i="1"/>
  <c r="K1222" i="1"/>
  <c r="J1222" i="1"/>
  <c r="F1222" i="1"/>
  <c r="E1222" i="1"/>
  <c r="H1222" i="1" s="1"/>
  <c r="C1222" i="1"/>
  <c r="N1221" i="1"/>
  <c r="K1221" i="1"/>
  <c r="J1221" i="1"/>
  <c r="F1221" i="1"/>
  <c r="E1221" i="1"/>
  <c r="H1221" i="1" s="1"/>
  <c r="C1221" i="1"/>
  <c r="N1220" i="1"/>
  <c r="K1220" i="1"/>
  <c r="J1220" i="1"/>
  <c r="F1220" i="1"/>
  <c r="E1220" i="1"/>
  <c r="H1220" i="1" s="1"/>
  <c r="C1220" i="1"/>
  <c r="N1219" i="1"/>
  <c r="K1219" i="1"/>
  <c r="J1219" i="1"/>
  <c r="F1219" i="1"/>
  <c r="E1219" i="1"/>
  <c r="H1219" i="1" s="1"/>
  <c r="C1219" i="1"/>
  <c r="N1218" i="1"/>
  <c r="K1218" i="1"/>
  <c r="J1218" i="1"/>
  <c r="F1218" i="1"/>
  <c r="E1218" i="1"/>
  <c r="H1218" i="1" s="1"/>
  <c r="C1218" i="1"/>
  <c r="N1217" i="1"/>
  <c r="K1217" i="1"/>
  <c r="J1217" i="1"/>
  <c r="F1217" i="1"/>
  <c r="E1217" i="1"/>
  <c r="H1217" i="1" s="1"/>
  <c r="C1217" i="1"/>
  <c r="N1216" i="1"/>
  <c r="K1216" i="1"/>
  <c r="J1216" i="1"/>
  <c r="F1216" i="1"/>
  <c r="E1216" i="1"/>
  <c r="H1216" i="1" s="1"/>
  <c r="C1216" i="1"/>
  <c r="N1215" i="1"/>
  <c r="K1215" i="1"/>
  <c r="J1215" i="1"/>
  <c r="F1215" i="1"/>
  <c r="E1215" i="1"/>
  <c r="H1215" i="1" s="1"/>
  <c r="C1215" i="1"/>
  <c r="N1214" i="1"/>
  <c r="K1214" i="1"/>
  <c r="J1214" i="1"/>
  <c r="F1214" i="1"/>
  <c r="E1214" i="1"/>
  <c r="H1214" i="1" s="1"/>
  <c r="C1214" i="1"/>
  <c r="N1213" i="1"/>
  <c r="K1213" i="1"/>
  <c r="J1213" i="1"/>
  <c r="F1213" i="1"/>
  <c r="E1213" i="1"/>
  <c r="H1213" i="1" s="1"/>
  <c r="C1213" i="1"/>
  <c r="N1212" i="1"/>
  <c r="K1212" i="1"/>
  <c r="J1212" i="1"/>
  <c r="F1212" i="1"/>
  <c r="E1212" i="1"/>
  <c r="H1212" i="1" s="1"/>
  <c r="C1212" i="1"/>
  <c r="N1211" i="1"/>
  <c r="K1211" i="1"/>
  <c r="J1211" i="1"/>
  <c r="F1211" i="1"/>
  <c r="E1211" i="1"/>
  <c r="H1211" i="1" s="1"/>
  <c r="C1211" i="1"/>
  <c r="N1210" i="1"/>
  <c r="K1210" i="1"/>
  <c r="J1210" i="1"/>
  <c r="F1210" i="1"/>
  <c r="E1210" i="1"/>
  <c r="H1210" i="1" s="1"/>
  <c r="C1210" i="1"/>
  <c r="N1209" i="1"/>
  <c r="K1209" i="1"/>
  <c r="J1209" i="1"/>
  <c r="F1209" i="1"/>
  <c r="E1209" i="1"/>
  <c r="H1209" i="1" s="1"/>
  <c r="C1209" i="1"/>
  <c r="N1208" i="1"/>
  <c r="K1208" i="1"/>
  <c r="J1208" i="1"/>
  <c r="F1208" i="1"/>
  <c r="E1208" i="1"/>
  <c r="H1208" i="1" s="1"/>
  <c r="C1208" i="1"/>
  <c r="N1207" i="1"/>
  <c r="K1207" i="1"/>
  <c r="J1207" i="1"/>
  <c r="F1207" i="1"/>
  <c r="E1207" i="1"/>
  <c r="H1207" i="1" s="1"/>
  <c r="C1207" i="1"/>
  <c r="N1206" i="1"/>
  <c r="K1206" i="1"/>
  <c r="J1206" i="1"/>
  <c r="F1206" i="1"/>
  <c r="E1206" i="1"/>
  <c r="H1206" i="1" s="1"/>
  <c r="C1206" i="1"/>
  <c r="N1205" i="1"/>
  <c r="K1205" i="1"/>
  <c r="J1205" i="1"/>
  <c r="F1205" i="1"/>
  <c r="E1205" i="1"/>
  <c r="H1205" i="1" s="1"/>
  <c r="C1205" i="1"/>
  <c r="N1204" i="1"/>
  <c r="K1204" i="1"/>
  <c r="J1204" i="1"/>
  <c r="F1204" i="1"/>
  <c r="E1204" i="1"/>
  <c r="H1204" i="1" s="1"/>
  <c r="C1204" i="1"/>
  <c r="N1203" i="1"/>
  <c r="K1203" i="1"/>
  <c r="J1203" i="1"/>
  <c r="F1203" i="1"/>
  <c r="E1203" i="1"/>
  <c r="H1203" i="1" s="1"/>
  <c r="C1203" i="1"/>
  <c r="N1202" i="1"/>
  <c r="K1202" i="1"/>
  <c r="J1202" i="1"/>
  <c r="F1202" i="1"/>
  <c r="E1202" i="1"/>
  <c r="H1202" i="1" s="1"/>
  <c r="C1202" i="1"/>
  <c r="N1201" i="1"/>
  <c r="K1201" i="1"/>
  <c r="J1201" i="1"/>
  <c r="F1201" i="1"/>
  <c r="E1201" i="1"/>
  <c r="H1201" i="1" s="1"/>
  <c r="C1201" i="1"/>
  <c r="N1200" i="1"/>
  <c r="K1200" i="1"/>
  <c r="J1200" i="1"/>
  <c r="F1200" i="1"/>
  <c r="E1200" i="1"/>
  <c r="H1200" i="1" s="1"/>
  <c r="C1200" i="1"/>
  <c r="N1199" i="1"/>
  <c r="K1199" i="1"/>
  <c r="J1199" i="1"/>
  <c r="F1199" i="1"/>
  <c r="E1199" i="1"/>
  <c r="H1199" i="1" s="1"/>
  <c r="C1199" i="1"/>
  <c r="N1198" i="1"/>
  <c r="K1198" i="1"/>
  <c r="J1198" i="1"/>
  <c r="F1198" i="1"/>
  <c r="E1198" i="1"/>
  <c r="H1198" i="1" s="1"/>
  <c r="C1198" i="1"/>
  <c r="N1197" i="1"/>
  <c r="K1197" i="1"/>
  <c r="J1197" i="1"/>
  <c r="F1197" i="1"/>
  <c r="E1197" i="1"/>
  <c r="H1197" i="1" s="1"/>
  <c r="C1197" i="1"/>
  <c r="N1196" i="1"/>
  <c r="K1196" i="1"/>
  <c r="J1196" i="1"/>
  <c r="F1196" i="1"/>
  <c r="E1196" i="1"/>
  <c r="H1196" i="1" s="1"/>
  <c r="C1196" i="1"/>
  <c r="N1195" i="1"/>
  <c r="K1195" i="1"/>
  <c r="J1195" i="1"/>
  <c r="F1195" i="1"/>
  <c r="E1195" i="1"/>
  <c r="H1195" i="1" s="1"/>
  <c r="C1195" i="1"/>
  <c r="N1194" i="1"/>
  <c r="K1194" i="1"/>
  <c r="J1194" i="1"/>
  <c r="F1194" i="1"/>
  <c r="E1194" i="1"/>
  <c r="H1194" i="1" s="1"/>
  <c r="C1194" i="1"/>
  <c r="N1193" i="1"/>
  <c r="K1193" i="1"/>
  <c r="J1193" i="1"/>
  <c r="F1193" i="1"/>
  <c r="E1193" i="1"/>
  <c r="H1193" i="1" s="1"/>
  <c r="C1193" i="1"/>
  <c r="N1192" i="1"/>
  <c r="K1192" i="1"/>
  <c r="J1192" i="1"/>
  <c r="F1192" i="1"/>
  <c r="E1192" i="1"/>
  <c r="H1192" i="1" s="1"/>
  <c r="C1192" i="1"/>
  <c r="N1191" i="1"/>
  <c r="K1191" i="1"/>
  <c r="J1191" i="1"/>
  <c r="F1191" i="1"/>
  <c r="E1191" i="1"/>
  <c r="H1191" i="1" s="1"/>
  <c r="C1191" i="1"/>
  <c r="N1190" i="1"/>
  <c r="K1190" i="1"/>
  <c r="J1190" i="1"/>
  <c r="F1190" i="1"/>
  <c r="E1190" i="1"/>
  <c r="H1190" i="1" s="1"/>
  <c r="C1190" i="1"/>
  <c r="N1189" i="1"/>
  <c r="K1189" i="1"/>
  <c r="J1189" i="1"/>
  <c r="F1189" i="1"/>
  <c r="E1189" i="1"/>
  <c r="H1189" i="1" s="1"/>
  <c r="C1189" i="1"/>
  <c r="N1188" i="1"/>
  <c r="K1188" i="1"/>
  <c r="J1188" i="1"/>
  <c r="F1188" i="1"/>
  <c r="E1188" i="1"/>
  <c r="H1188" i="1" s="1"/>
  <c r="C1188" i="1"/>
  <c r="N1187" i="1"/>
  <c r="K1187" i="1"/>
  <c r="J1187" i="1"/>
  <c r="F1187" i="1"/>
  <c r="E1187" i="1"/>
  <c r="H1187" i="1" s="1"/>
  <c r="C1187" i="1"/>
  <c r="N1186" i="1"/>
  <c r="K1186" i="1"/>
  <c r="J1186" i="1"/>
  <c r="F1186" i="1"/>
  <c r="E1186" i="1"/>
  <c r="H1186" i="1" s="1"/>
  <c r="C1186" i="1"/>
  <c r="N1185" i="1"/>
  <c r="K1185" i="1"/>
  <c r="J1185" i="1"/>
  <c r="F1185" i="1"/>
  <c r="E1185" i="1"/>
  <c r="H1185" i="1" s="1"/>
  <c r="C1185" i="1"/>
  <c r="N1184" i="1"/>
  <c r="K1184" i="1"/>
  <c r="J1184" i="1"/>
  <c r="F1184" i="1"/>
  <c r="E1184" i="1"/>
  <c r="H1184" i="1" s="1"/>
  <c r="C1184" i="1"/>
  <c r="N1183" i="1"/>
  <c r="K1183" i="1"/>
  <c r="J1183" i="1"/>
  <c r="F1183" i="1"/>
  <c r="E1183" i="1"/>
  <c r="H1183" i="1" s="1"/>
  <c r="C1183" i="1"/>
  <c r="N1182" i="1"/>
  <c r="K1182" i="1"/>
  <c r="J1182" i="1"/>
  <c r="F1182" i="1"/>
  <c r="E1182" i="1"/>
  <c r="H1182" i="1" s="1"/>
  <c r="C1182" i="1"/>
  <c r="N1181" i="1"/>
  <c r="K1181" i="1"/>
  <c r="J1181" i="1"/>
  <c r="F1181" i="1"/>
  <c r="E1181" i="1"/>
  <c r="H1181" i="1" s="1"/>
  <c r="C1181" i="1"/>
  <c r="N1180" i="1"/>
  <c r="K1180" i="1"/>
  <c r="J1180" i="1"/>
  <c r="F1180" i="1"/>
  <c r="E1180" i="1"/>
  <c r="H1180" i="1" s="1"/>
  <c r="C1180" i="1"/>
  <c r="N1179" i="1"/>
  <c r="K1179" i="1"/>
  <c r="J1179" i="1"/>
  <c r="F1179" i="1"/>
  <c r="E1179" i="1"/>
  <c r="H1179" i="1" s="1"/>
  <c r="C1179" i="1"/>
  <c r="N1178" i="1"/>
  <c r="K1178" i="1"/>
  <c r="J1178" i="1"/>
  <c r="F1178" i="1"/>
  <c r="E1178" i="1"/>
  <c r="H1178" i="1" s="1"/>
  <c r="C1178" i="1"/>
  <c r="N1177" i="1"/>
  <c r="K1177" i="1"/>
  <c r="J1177" i="1"/>
  <c r="F1177" i="1"/>
  <c r="E1177" i="1"/>
  <c r="H1177" i="1" s="1"/>
  <c r="C1177" i="1"/>
  <c r="N1176" i="1"/>
  <c r="K1176" i="1"/>
  <c r="J1176" i="1"/>
  <c r="F1176" i="1"/>
  <c r="E1176" i="1"/>
  <c r="H1176" i="1" s="1"/>
  <c r="C1176" i="1"/>
  <c r="N1175" i="1"/>
  <c r="K1175" i="1"/>
  <c r="J1175" i="1"/>
  <c r="F1175" i="1"/>
  <c r="E1175" i="1"/>
  <c r="H1175" i="1" s="1"/>
  <c r="C1175" i="1"/>
  <c r="N1174" i="1"/>
  <c r="K1174" i="1"/>
  <c r="J1174" i="1"/>
  <c r="F1174" i="1"/>
  <c r="E1174" i="1"/>
  <c r="H1174" i="1" s="1"/>
  <c r="C1174" i="1"/>
  <c r="N1173" i="1"/>
  <c r="K1173" i="1"/>
  <c r="J1173" i="1"/>
  <c r="F1173" i="1"/>
  <c r="E1173" i="1"/>
  <c r="H1173" i="1" s="1"/>
  <c r="C1173" i="1"/>
  <c r="N1172" i="1"/>
  <c r="K1172" i="1"/>
  <c r="J1172" i="1"/>
  <c r="F1172" i="1"/>
  <c r="E1172" i="1"/>
  <c r="H1172" i="1" s="1"/>
  <c r="C1172" i="1"/>
  <c r="N1171" i="1"/>
  <c r="K1171" i="1"/>
  <c r="J1171" i="1"/>
  <c r="F1171" i="1"/>
  <c r="E1171" i="1"/>
  <c r="H1171" i="1" s="1"/>
  <c r="C1171" i="1"/>
  <c r="N1170" i="1"/>
  <c r="K1170" i="1"/>
  <c r="J1170" i="1"/>
  <c r="F1170" i="1"/>
  <c r="E1170" i="1"/>
  <c r="H1170" i="1" s="1"/>
  <c r="C1170" i="1"/>
  <c r="N1169" i="1"/>
  <c r="K1169" i="1"/>
  <c r="J1169" i="1"/>
  <c r="F1169" i="1"/>
  <c r="E1169" i="1"/>
  <c r="H1169" i="1" s="1"/>
  <c r="C1169" i="1"/>
  <c r="N1168" i="1"/>
  <c r="K1168" i="1"/>
  <c r="J1168" i="1"/>
  <c r="F1168" i="1"/>
  <c r="E1168" i="1"/>
  <c r="H1168" i="1" s="1"/>
  <c r="C1168" i="1"/>
  <c r="N1167" i="1"/>
  <c r="K1167" i="1"/>
  <c r="J1167" i="1"/>
  <c r="F1167" i="1"/>
  <c r="E1167" i="1"/>
  <c r="H1167" i="1" s="1"/>
  <c r="C1167" i="1"/>
  <c r="N1166" i="1"/>
  <c r="K1166" i="1"/>
  <c r="J1166" i="1"/>
  <c r="F1166" i="1"/>
  <c r="E1166" i="1"/>
  <c r="H1166" i="1" s="1"/>
  <c r="C1166" i="1"/>
  <c r="N1165" i="1"/>
  <c r="K1165" i="1"/>
  <c r="J1165" i="1"/>
  <c r="F1165" i="1"/>
  <c r="E1165" i="1"/>
  <c r="H1165" i="1" s="1"/>
  <c r="C1165" i="1"/>
  <c r="N1164" i="1"/>
  <c r="K1164" i="1"/>
  <c r="J1164" i="1"/>
  <c r="F1164" i="1"/>
  <c r="E1164" i="1"/>
  <c r="H1164" i="1" s="1"/>
  <c r="C1164" i="1"/>
  <c r="N1163" i="1"/>
  <c r="K1163" i="1"/>
  <c r="J1163" i="1"/>
  <c r="F1163" i="1"/>
  <c r="E1163" i="1"/>
  <c r="H1163" i="1" s="1"/>
  <c r="C1163" i="1"/>
  <c r="N1162" i="1"/>
  <c r="K1162" i="1"/>
  <c r="J1162" i="1"/>
  <c r="F1162" i="1"/>
  <c r="E1162" i="1"/>
  <c r="H1162" i="1" s="1"/>
  <c r="C1162" i="1"/>
  <c r="N1161" i="1"/>
  <c r="K1161" i="1"/>
  <c r="J1161" i="1"/>
  <c r="F1161" i="1"/>
  <c r="E1161" i="1"/>
  <c r="H1161" i="1" s="1"/>
  <c r="C1161" i="1"/>
  <c r="N1160" i="1"/>
  <c r="K1160" i="1"/>
  <c r="J1160" i="1"/>
  <c r="F1160" i="1"/>
  <c r="E1160" i="1"/>
  <c r="H1160" i="1" s="1"/>
  <c r="C1160" i="1"/>
  <c r="N1159" i="1"/>
  <c r="K1159" i="1"/>
  <c r="J1159" i="1"/>
  <c r="F1159" i="1"/>
  <c r="E1159" i="1"/>
  <c r="H1159" i="1" s="1"/>
  <c r="C1159" i="1"/>
  <c r="N1158" i="1"/>
  <c r="K1158" i="1"/>
  <c r="J1158" i="1"/>
  <c r="F1158" i="1"/>
  <c r="E1158" i="1"/>
  <c r="H1158" i="1" s="1"/>
  <c r="C1158" i="1"/>
  <c r="N1157" i="1"/>
  <c r="K1157" i="1"/>
  <c r="J1157" i="1"/>
  <c r="F1157" i="1"/>
  <c r="E1157" i="1"/>
  <c r="H1157" i="1" s="1"/>
  <c r="C1157" i="1"/>
  <c r="N1156" i="1"/>
  <c r="K1156" i="1"/>
  <c r="J1156" i="1"/>
  <c r="F1156" i="1"/>
  <c r="E1156" i="1"/>
  <c r="H1156" i="1" s="1"/>
  <c r="C1156" i="1"/>
  <c r="N1155" i="1"/>
  <c r="K1155" i="1"/>
  <c r="J1155" i="1"/>
  <c r="F1155" i="1"/>
  <c r="E1155" i="1"/>
  <c r="H1155" i="1" s="1"/>
  <c r="C1155" i="1"/>
  <c r="N1154" i="1"/>
  <c r="K1154" i="1"/>
  <c r="J1154" i="1"/>
  <c r="F1154" i="1"/>
  <c r="E1154" i="1"/>
  <c r="H1154" i="1" s="1"/>
  <c r="C1154" i="1"/>
  <c r="N1153" i="1"/>
  <c r="K1153" i="1"/>
  <c r="J1153" i="1"/>
  <c r="F1153" i="1"/>
  <c r="E1153" i="1"/>
  <c r="H1153" i="1" s="1"/>
  <c r="C1153" i="1"/>
  <c r="N1152" i="1"/>
  <c r="K1152" i="1"/>
  <c r="J1152" i="1"/>
  <c r="F1152" i="1"/>
  <c r="E1152" i="1"/>
  <c r="H1152" i="1" s="1"/>
  <c r="C1152" i="1"/>
  <c r="N1151" i="1"/>
  <c r="K1151" i="1"/>
  <c r="J1151" i="1"/>
  <c r="F1151" i="1"/>
  <c r="E1151" i="1"/>
  <c r="H1151" i="1" s="1"/>
  <c r="C1151" i="1"/>
  <c r="N1150" i="1"/>
  <c r="K1150" i="1"/>
  <c r="J1150" i="1"/>
  <c r="F1150" i="1"/>
  <c r="E1150" i="1"/>
  <c r="H1150" i="1" s="1"/>
  <c r="C1150" i="1"/>
  <c r="N1149" i="1"/>
  <c r="K1149" i="1"/>
  <c r="J1149" i="1"/>
  <c r="F1149" i="1"/>
  <c r="E1149" i="1"/>
  <c r="H1149" i="1" s="1"/>
  <c r="C1149" i="1"/>
  <c r="N1148" i="1"/>
  <c r="K1148" i="1"/>
  <c r="J1148" i="1"/>
  <c r="F1148" i="1"/>
  <c r="E1148" i="1"/>
  <c r="H1148" i="1" s="1"/>
  <c r="C1148" i="1"/>
  <c r="N1147" i="1"/>
  <c r="K1147" i="1"/>
  <c r="J1147" i="1"/>
  <c r="F1147" i="1"/>
  <c r="E1147" i="1"/>
  <c r="H1147" i="1" s="1"/>
  <c r="C1147" i="1"/>
  <c r="N1146" i="1"/>
  <c r="K1146" i="1"/>
  <c r="J1146" i="1"/>
  <c r="F1146" i="1"/>
  <c r="E1146" i="1"/>
  <c r="H1146" i="1" s="1"/>
  <c r="C1146" i="1"/>
  <c r="N1145" i="1"/>
  <c r="K1145" i="1"/>
  <c r="J1145" i="1"/>
  <c r="F1145" i="1"/>
  <c r="E1145" i="1"/>
  <c r="H1145" i="1" s="1"/>
  <c r="C1145" i="1"/>
  <c r="N1144" i="1"/>
  <c r="K1144" i="1"/>
  <c r="J1144" i="1"/>
  <c r="F1144" i="1"/>
  <c r="E1144" i="1"/>
  <c r="H1144" i="1" s="1"/>
  <c r="C1144" i="1"/>
  <c r="N1143" i="1"/>
  <c r="K1143" i="1"/>
  <c r="J1143" i="1"/>
  <c r="F1143" i="1"/>
  <c r="E1143" i="1"/>
  <c r="H1143" i="1" s="1"/>
  <c r="C1143" i="1"/>
  <c r="N1142" i="1"/>
  <c r="K1142" i="1"/>
  <c r="J1142" i="1"/>
  <c r="F1142" i="1"/>
  <c r="E1142" i="1"/>
  <c r="H1142" i="1" s="1"/>
  <c r="C1142" i="1"/>
  <c r="N1141" i="1"/>
  <c r="K1141" i="1"/>
  <c r="J1141" i="1"/>
  <c r="F1141" i="1"/>
  <c r="E1141" i="1"/>
  <c r="H1141" i="1" s="1"/>
  <c r="C1141" i="1"/>
  <c r="N1140" i="1"/>
  <c r="K1140" i="1"/>
  <c r="J1140" i="1"/>
  <c r="F1140" i="1"/>
  <c r="E1140" i="1"/>
  <c r="H1140" i="1" s="1"/>
  <c r="C1140" i="1"/>
  <c r="N1139" i="1"/>
  <c r="K1139" i="1"/>
  <c r="J1139" i="1"/>
  <c r="F1139" i="1"/>
  <c r="E1139" i="1"/>
  <c r="H1139" i="1" s="1"/>
  <c r="C1139" i="1"/>
  <c r="N1138" i="1"/>
  <c r="K1138" i="1"/>
  <c r="J1138" i="1"/>
  <c r="F1138" i="1"/>
  <c r="E1138" i="1"/>
  <c r="H1138" i="1" s="1"/>
  <c r="C1138" i="1"/>
  <c r="N1137" i="1"/>
  <c r="K1137" i="1"/>
  <c r="J1137" i="1"/>
  <c r="F1137" i="1"/>
  <c r="E1137" i="1"/>
  <c r="H1137" i="1" s="1"/>
  <c r="C1137" i="1"/>
  <c r="N1136" i="1"/>
  <c r="K1136" i="1"/>
  <c r="J1136" i="1"/>
  <c r="F1136" i="1"/>
  <c r="E1136" i="1"/>
  <c r="H1136" i="1" s="1"/>
  <c r="C1136" i="1"/>
  <c r="N1135" i="1"/>
  <c r="K1135" i="1"/>
  <c r="J1135" i="1"/>
  <c r="F1135" i="1"/>
  <c r="E1135" i="1"/>
  <c r="H1135" i="1" s="1"/>
  <c r="C1135" i="1"/>
  <c r="N1134" i="1"/>
  <c r="K1134" i="1"/>
  <c r="J1134" i="1"/>
  <c r="F1134" i="1"/>
  <c r="E1134" i="1"/>
  <c r="H1134" i="1" s="1"/>
  <c r="C1134" i="1"/>
  <c r="N1133" i="1"/>
  <c r="K1133" i="1"/>
  <c r="J1133" i="1"/>
  <c r="F1133" i="1"/>
  <c r="E1133" i="1"/>
  <c r="H1133" i="1" s="1"/>
  <c r="C1133" i="1"/>
  <c r="N1132" i="1"/>
  <c r="K1132" i="1"/>
  <c r="J1132" i="1"/>
  <c r="F1132" i="1"/>
  <c r="E1132" i="1"/>
  <c r="H1132" i="1" s="1"/>
  <c r="C1132" i="1"/>
  <c r="N1131" i="1"/>
  <c r="K1131" i="1"/>
  <c r="J1131" i="1"/>
  <c r="F1131" i="1"/>
  <c r="E1131" i="1"/>
  <c r="H1131" i="1" s="1"/>
  <c r="C1131" i="1"/>
  <c r="N1130" i="1"/>
  <c r="K1130" i="1"/>
  <c r="J1130" i="1"/>
  <c r="F1130" i="1"/>
  <c r="E1130" i="1"/>
  <c r="H1130" i="1" s="1"/>
  <c r="C1130" i="1"/>
  <c r="N1129" i="1"/>
  <c r="K1129" i="1"/>
  <c r="J1129" i="1"/>
  <c r="F1129" i="1"/>
  <c r="E1129" i="1"/>
  <c r="H1129" i="1" s="1"/>
  <c r="C1129" i="1"/>
  <c r="N1128" i="1"/>
  <c r="K1128" i="1"/>
  <c r="J1128" i="1"/>
  <c r="F1128" i="1"/>
  <c r="E1128" i="1"/>
  <c r="H1128" i="1" s="1"/>
  <c r="C1128" i="1"/>
  <c r="N1127" i="1"/>
  <c r="K1127" i="1"/>
  <c r="J1127" i="1"/>
  <c r="F1127" i="1"/>
  <c r="E1127" i="1"/>
  <c r="H1127" i="1" s="1"/>
  <c r="C1127" i="1"/>
  <c r="N1126" i="1"/>
  <c r="K1126" i="1"/>
  <c r="J1126" i="1"/>
  <c r="F1126" i="1"/>
  <c r="E1126" i="1"/>
  <c r="H1126" i="1" s="1"/>
  <c r="C1126" i="1"/>
  <c r="N1125" i="1"/>
  <c r="K1125" i="1"/>
  <c r="J1125" i="1"/>
  <c r="F1125" i="1"/>
  <c r="E1125" i="1"/>
  <c r="H1125" i="1" s="1"/>
  <c r="C1125" i="1"/>
  <c r="N1124" i="1"/>
  <c r="K1124" i="1"/>
  <c r="J1124" i="1"/>
  <c r="F1124" i="1"/>
  <c r="E1124" i="1"/>
  <c r="H1124" i="1" s="1"/>
  <c r="C1124" i="1"/>
  <c r="N1123" i="1"/>
  <c r="K1123" i="1"/>
  <c r="J1123" i="1"/>
  <c r="F1123" i="1"/>
  <c r="E1123" i="1"/>
  <c r="H1123" i="1" s="1"/>
  <c r="C1123" i="1"/>
  <c r="N1122" i="1"/>
  <c r="K1122" i="1"/>
  <c r="J1122" i="1"/>
  <c r="F1122" i="1"/>
  <c r="E1122" i="1"/>
  <c r="H1122" i="1" s="1"/>
  <c r="C1122" i="1"/>
  <c r="N1121" i="1"/>
  <c r="K1121" i="1"/>
  <c r="J1121" i="1"/>
  <c r="F1121" i="1"/>
  <c r="E1121" i="1"/>
  <c r="H1121" i="1" s="1"/>
  <c r="C1121" i="1"/>
  <c r="N1120" i="1"/>
  <c r="K1120" i="1"/>
  <c r="J1120" i="1"/>
  <c r="F1120" i="1"/>
  <c r="E1120" i="1"/>
  <c r="H1120" i="1" s="1"/>
  <c r="C1120" i="1"/>
  <c r="N1119" i="1"/>
  <c r="K1119" i="1"/>
  <c r="J1119" i="1"/>
  <c r="F1119" i="1"/>
  <c r="E1119" i="1"/>
  <c r="H1119" i="1" s="1"/>
  <c r="C1119" i="1"/>
  <c r="N1118" i="1"/>
  <c r="K1118" i="1"/>
  <c r="J1118" i="1"/>
  <c r="F1118" i="1"/>
  <c r="E1118" i="1"/>
  <c r="H1118" i="1" s="1"/>
  <c r="C1118" i="1"/>
  <c r="N1117" i="1"/>
  <c r="K1117" i="1"/>
  <c r="J1117" i="1"/>
  <c r="F1117" i="1"/>
  <c r="E1117" i="1"/>
  <c r="H1117" i="1" s="1"/>
  <c r="C1117" i="1"/>
  <c r="N1116" i="1"/>
  <c r="K1116" i="1"/>
  <c r="J1116" i="1"/>
  <c r="F1116" i="1"/>
  <c r="E1116" i="1"/>
  <c r="H1116" i="1" s="1"/>
  <c r="C1116" i="1"/>
  <c r="N1115" i="1"/>
  <c r="K1115" i="1"/>
  <c r="J1115" i="1"/>
  <c r="F1115" i="1"/>
  <c r="E1115" i="1"/>
  <c r="H1115" i="1" s="1"/>
  <c r="C1115" i="1"/>
  <c r="N1114" i="1"/>
  <c r="K1114" i="1"/>
  <c r="J1114" i="1"/>
  <c r="F1114" i="1"/>
  <c r="E1114" i="1"/>
  <c r="H1114" i="1" s="1"/>
  <c r="C1114" i="1"/>
  <c r="N1113" i="1"/>
  <c r="K1113" i="1"/>
  <c r="J1113" i="1"/>
  <c r="F1113" i="1"/>
  <c r="E1113" i="1"/>
  <c r="H1113" i="1" s="1"/>
  <c r="C1113" i="1"/>
  <c r="N1112" i="1"/>
  <c r="K1112" i="1"/>
  <c r="J1112" i="1"/>
  <c r="F1112" i="1"/>
  <c r="E1112" i="1"/>
  <c r="H1112" i="1" s="1"/>
  <c r="C1112" i="1"/>
  <c r="N1111" i="1"/>
  <c r="K1111" i="1"/>
  <c r="J1111" i="1"/>
  <c r="F1111" i="1"/>
  <c r="E1111" i="1"/>
  <c r="H1111" i="1" s="1"/>
  <c r="C1111" i="1"/>
  <c r="N1110" i="1"/>
  <c r="K1110" i="1"/>
  <c r="J1110" i="1"/>
  <c r="F1110" i="1"/>
  <c r="E1110" i="1"/>
  <c r="H1110" i="1" s="1"/>
  <c r="C1110" i="1"/>
  <c r="N1109" i="1"/>
  <c r="K1109" i="1"/>
  <c r="J1109" i="1"/>
  <c r="F1109" i="1"/>
  <c r="E1109" i="1"/>
  <c r="H1109" i="1" s="1"/>
  <c r="C1109" i="1"/>
  <c r="N1108" i="1"/>
  <c r="K1108" i="1"/>
  <c r="J1108" i="1"/>
  <c r="F1108" i="1"/>
  <c r="E1108" i="1"/>
  <c r="H1108" i="1" s="1"/>
  <c r="C1108" i="1"/>
  <c r="N1107" i="1"/>
  <c r="K1107" i="1"/>
  <c r="J1107" i="1"/>
  <c r="F1107" i="1"/>
  <c r="E1107" i="1"/>
  <c r="H1107" i="1" s="1"/>
  <c r="C1107" i="1"/>
  <c r="N1106" i="1"/>
  <c r="K1106" i="1"/>
  <c r="J1106" i="1"/>
  <c r="F1106" i="1"/>
  <c r="E1106" i="1"/>
  <c r="H1106" i="1" s="1"/>
  <c r="C1106" i="1"/>
  <c r="N1105" i="1"/>
  <c r="K1105" i="1"/>
  <c r="J1105" i="1"/>
  <c r="F1105" i="1"/>
  <c r="E1105" i="1"/>
  <c r="H1105" i="1" s="1"/>
  <c r="C1105" i="1"/>
  <c r="N1104" i="1"/>
  <c r="K1104" i="1"/>
  <c r="J1104" i="1"/>
  <c r="F1104" i="1"/>
  <c r="E1104" i="1"/>
  <c r="H1104" i="1" s="1"/>
  <c r="C1104" i="1"/>
  <c r="N1103" i="1"/>
  <c r="K1103" i="1"/>
  <c r="J1103" i="1"/>
  <c r="F1103" i="1"/>
  <c r="E1103" i="1"/>
  <c r="H1103" i="1" s="1"/>
  <c r="C1103" i="1"/>
  <c r="N1102" i="1"/>
  <c r="K1102" i="1"/>
  <c r="J1102" i="1"/>
  <c r="F1102" i="1"/>
  <c r="E1102" i="1"/>
  <c r="H1102" i="1" s="1"/>
  <c r="C1102" i="1"/>
  <c r="N1101" i="1"/>
  <c r="K1101" i="1"/>
  <c r="J1101" i="1"/>
  <c r="F1101" i="1"/>
  <c r="E1101" i="1"/>
  <c r="H1101" i="1" s="1"/>
  <c r="C1101" i="1"/>
  <c r="N1100" i="1"/>
  <c r="K1100" i="1"/>
  <c r="J1100" i="1"/>
  <c r="F1100" i="1"/>
  <c r="E1100" i="1"/>
  <c r="H1100" i="1" s="1"/>
  <c r="C1100" i="1"/>
  <c r="N1099" i="1"/>
  <c r="K1099" i="1"/>
  <c r="J1099" i="1"/>
  <c r="F1099" i="1"/>
  <c r="E1099" i="1"/>
  <c r="H1099" i="1" s="1"/>
  <c r="C1099" i="1"/>
  <c r="N1098" i="1"/>
  <c r="K1098" i="1"/>
  <c r="J1098" i="1"/>
  <c r="F1098" i="1"/>
  <c r="E1098" i="1"/>
  <c r="H1098" i="1" s="1"/>
  <c r="C1098" i="1"/>
  <c r="N1097" i="1"/>
  <c r="K1097" i="1"/>
  <c r="J1097" i="1"/>
  <c r="F1097" i="1"/>
  <c r="E1097" i="1"/>
  <c r="H1097" i="1" s="1"/>
  <c r="C1097" i="1"/>
  <c r="N1096" i="1"/>
  <c r="K1096" i="1"/>
  <c r="J1096" i="1"/>
  <c r="F1096" i="1"/>
  <c r="E1096" i="1"/>
  <c r="H1096" i="1" s="1"/>
  <c r="C1096" i="1"/>
  <c r="N1095" i="1"/>
  <c r="K1095" i="1"/>
  <c r="J1095" i="1"/>
  <c r="F1095" i="1"/>
  <c r="E1095" i="1"/>
  <c r="H1095" i="1" s="1"/>
  <c r="C1095" i="1"/>
  <c r="N1094" i="1"/>
  <c r="K1094" i="1"/>
  <c r="J1094" i="1"/>
  <c r="F1094" i="1"/>
  <c r="E1094" i="1"/>
  <c r="H1094" i="1" s="1"/>
  <c r="C1094" i="1"/>
  <c r="N1093" i="1"/>
  <c r="K1093" i="1"/>
  <c r="J1093" i="1"/>
  <c r="F1093" i="1"/>
  <c r="E1093" i="1"/>
  <c r="H1093" i="1" s="1"/>
  <c r="C1093" i="1"/>
  <c r="N1092" i="1"/>
  <c r="K1092" i="1"/>
  <c r="J1092" i="1"/>
  <c r="F1092" i="1"/>
  <c r="E1092" i="1"/>
  <c r="H1092" i="1" s="1"/>
  <c r="C1092" i="1"/>
  <c r="N1091" i="1"/>
  <c r="K1091" i="1"/>
  <c r="J1091" i="1"/>
  <c r="F1091" i="1"/>
  <c r="E1091" i="1"/>
  <c r="H1091" i="1" s="1"/>
  <c r="C1091" i="1"/>
  <c r="N1090" i="1"/>
  <c r="K1090" i="1"/>
  <c r="J1090" i="1"/>
  <c r="F1090" i="1"/>
  <c r="E1090" i="1"/>
  <c r="H1090" i="1" s="1"/>
  <c r="C1090" i="1"/>
  <c r="N1089" i="1"/>
  <c r="K1089" i="1"/>
  <c r="J1089" i="1"/>
  <c r="F1089" i="1"/>
  <c r="E1089" i="1"/>
  <c r="H1089" i="1" s="1"/>
  <c r="C1089" i="1"/>
  <c r="N1088" i="1"/>
  <c r="K1088" i="1"/>
  <c r="J1088" i="1"/>
  <c r="F1088" i="1"/>
  <c r="E1088" i="1"/>
  <c r="H1088" i="1" s="1"/>
  <c r="C1088" i="1"/>
  <c r="N1087" i="1"/>
  <c r="K1087" i="1"/>
  <c r="J1087" i="1"/>
  <c r="F1087" i="1"/>
  <c r="E1087" i="1"/>
  <c r="H1087" i="1" s="1"/>
  <c r="C1087" i="1"/>
  <c r="N1086" i="1"/>
  <c r="K1086" i="1"/>
  <c r="J1086" i="1"/>
  <c r="F1086" i="1"/>
  <c r="E1086" i="1"/>
  <c r="H1086" i="1" s="1"/>
  <c r="C1086" i="1"/>
  <c r="N1085" i="1"/>
  <c r="K1085" i="1"/>
  <c r="J1085" i="1"/>
  <c r="F1085" i="1"/>
  <c r="E1085" i="1"/>
  <c r="H1085" i="1" s="1"/>
  <c r="C1085" i="1"/>
  <c r="N1084" i="1"/>
  <c r="K1084" i="1"/>
  <c r="J1084" i="1"/>
  <c r="F1084" i="1"/>
  <c r="E1084" i="1"/>
  <c r="H1084" i="1" s="1"/>
  <c r="C1084" i="1"/>
  <c r="N1083" i="1"/>
  <c r="K1083" i="1"/>
  <c r="J1083" i="1"/>
  <c r="F1083" i="1"/>
  <c r="E1083" i="1"/>
  <c r="H1083" i="1" s="1"/>
  <c r="C1083" i="1"/>
  <c r="N1082" i="1"/>
  <c r="K1082" i="1"/>
  <c r="J1082" i="1"/>
  <c r="F1082" i="1"/>
  <c r="E1082" i="1"/>
  <c r="H1082" i="1" s="1"/>
  <c r="C1082" i="1"/>
  <c r="N1081" i="1"/>
  <c r="K1081" i="1"/>
  <c r="J1081" i="1"/>
  <c r="F1081" i="1"/>
  <c r="E1081" i="1"/>
  <c r="H1081" i="1" s="1"/>
  <c r="C1081" i="1"/>
  <c r="N1080" i="1"/>
  <c r="K1080" i="1"/>
  <c r="J1080" i="1"/>
  <c r="F1080" i="1"/>
  <c r="E1080" i="1"/>
  <c r="H1080" i="1" s="1"/>
  <c r="C1080" i="1"/>
  <c r="N1079" i="1"/>
  <c r="K1079" i="1"/>
  <c r="J1079" i="1"/>
  <c r="F1079" i="1"/>
  <c r="E1079" i="1"/>
  <c r="H1079" i="1" s="1"/>
  <c r="C1079" i="1"/>
  <c r="N1078" i="1"/>
  <c r="K1078" i="1"/>
  <c r="J1078" i="1"/>
  <c r="F1078" i="1"/>
  <c r="E1078" i="1"/>
  <c r="H1078" i="1" s="1"/>
  <c r="C1078" i="1"/>
  <c r="N1077" i="1"/>
  <c r="K1077" i="1"/>
  <c r="J1077" i="1"/>
  <c r="F1077" i="1"/>
  <c r="E1077" i="1"/>
  <c r="H1077" i="1" s="1"/>
  <c r="C1077" i="1"/>
  <c r="N1076" i="1"/>
  <c r="K1076" i="1"/>
  <c r="J1076" i="1"/>
  <c r="F1076" i="1"/>
  <c r="E1076" i="1"/>
  <c r="H1076" i="1" s="1"/>
  <c r="C1076" i="1"/>
  <c r="N1075" i="1"/>
  <c r="K1075" i="1"/>
  <c r="J1075" i="1"/>
  <c r="F1075" i="1"/>
  <c r="E1075" i="1"/>
  <c r="H1075" i="1" s="1"/>
  <c r="C1075" i="1"/>
  <c r="N1074" i="1"/>
  <c r="K1074" i="1"/>
  <c r="J1074" i="1"/>
  <c r="F1074" i="1"/>
  <c r="E1074" i="1"/>
  <c r="H1074" i="1" s="1"/>
  <c r="C1074" i="1"/>
  <c r="N1073" i="1"/>
  <c r="K1073" i="1"/>
  <c r="J1073" i="1"/>
  <c r="F1073" i="1"/>
  <c r="E1073" i="1"/>
  <c r="H1073" i="1" s="1"/>
  <c r="C1073" i="1"/>
  <c r="N1072" i="1"/>
  <c r="K1072" i="1"/>
  <c r="J1072" i="1"/>
  <c r="F1072" i="1"/>
  <c r="E1072" i="1"/>
  <c r="H1072" i="1" s="1"/>
  <c r="C1072" i="1"/>
  <c r="N1071" i="1"/>
  <c r="K1071" i="1"/>
  <c r="J1071" i="1"/>
  <c r="F1071" i="1"/>
  <c r="E1071" i="1"/>
  <c r="H1071" i="1" s="1"/>
  <c r="C1071" i="1"/>
  <c r="N1070" i="1"/>
  <c r="K1070" i="1"/>
  <c r="J1070" i="1"/>
  <c r="F1070" i="1"/>
  <c r="E1070" i="1"/>
  <c r="H1070" i="1" s="1"/>
  <c r="C1070" i="1"/>
  <c r="N1069" i="1"/>
  <c r="K1069" i="1"/>
  <c r="J1069" i="1"/>
  <c r="F1069" i="1"/>
  <c r="E1069" i="1"/>
  <c r="H1069" i="1" s="1"/>
  <c r="C1069" i="1"/>
  <c r="N1068" i="1"/>
  <c r="K1068" i="1"/>
  <c r="J1068" i="1"/>
  <c r="F1068" i="1"/>
  <c r="E1068" i="1"/>
  <c r="H1068" i="1" s="1"/>
  <c r="C1068" i="1"/>
  <c r="N1067" i="1"/>
  <c r="K1067" i="1"/>
  <c r="J1067" i="1"/>
  <c r="F1067" i="1"/>
  <c r="E1067" i="1"/>
  <c r="H1067" i="1" s="1"/>
  <c r="C1067" i="1"/>
  <c r="N1066" i="1"/>
  <c r="K1066" i="1"/>
  <c r="J1066" i="1"/>
  <c r="F1066" i="1"/>
  <c r="E1066" i="1"/>
  <c r="H1066" i="1" s="1"/>
  <c r="C1066" i="1"/>
  <c r="N1065" i="1"/>
  <c r="K1065" i="1"/>
  <c r="J1065" i="1"/>
  <c r="F1065" i="1"/>
  <c r="E1065" i="1"/>
  <c r="H1065" i="1" s="1"/>
  <c r="C1065" i="1"/>
  <c r="N1064" i="1"/>
  <c r="K1064" i="1"/>
  <c r="J1064" i="1"/>
  <c r="F1064" i="1"/>
  <c r="E1064" i="1"/>
  <c r="H1064" i="1" s="1"/>
  <c r="C1064" i="1"/>
  <c r="N1063" i="1"/>
  <c r="K1063" i="1"/>
  <c r="J1063" i="1"/>
  <c r="F1063" i="1"/>
  <c r="E1063" i="1"/>
  <c r="H1063" i="1" s="1"/>
  <c r="C1063" i="1"/>
  <c r="N1062" i="1"/>
  <c r="K1062" i="1"/>
  <c r="J1062" i="1"/>
  <c r="F1062" i="1"/>
  <c r="E1062" i="1"/>
  <c r="H1062" i="1" s="1"/>
  <c r="C1062" i="1"/>
  <c r="N1061" i="1"/>
  <c r="K1061" i="1"/>
  <c r="J1061" i="1"/>
  <c r="F1061" i="1"/>
  <c r="E1061" i="1"/>
  <c r="H1061" i="1" s="1"/>
  <c r="C1061" i="1"/>
  <c r="N1060" i="1"/>
  <c r="K1060" i="1"/>
  <c r="J1060" i="1"/>
  <c r="F1060" i="1"/>
  <c r="E1060" i="1"/>
  <c r="H1060" i="1" s="1"/>
  <c r="C1060" i="1"/>
  <c r="N1059" i="1"/>
  <c r="K1059" i="1"/>
  <c r="J1059" i="1"/>
  <c r="F1059" i="1"/>
  <c r="E1059" i="1"/>
  <c r="H1059" i="1" s="1"/>
  <c r="C1059" i="1"/>
  <c r="N1058" i="1"/>
  <c r="K1058" i="1"/>
  <c r="J1058" i="1"/>
  <c r="F1058" i="1"/>
  <c r="E1058" i="1"/>
  <c r="H1058" i="1" s="1"/>
  <c r="C1058" i="1"/>
  <c r="N1057" i="1"/>
  <c r="K1057" i="1"/>
  <c r="J1057" i="1"/>
  <c r="F1057" i="1"/>
  <c r="E1057" i="1"/>
  <c r="H1057" i="1" s="1"/>
  <c r="C1057" i="1"/>
  <c r="N1056" i="1"/>
  <c r="K1056" i="1"/>
  <c r="J1056" i="1"/>
  <c r="F1056" i="1"/>
  <c r="E1056" i="1"/>
  <c r="H1056" i="1" s="1"/>
  <c r="C1056" i="1"/>
  <c r="N1055" i="1"/>
  <c r="K1055" i="1"/>
  <c r="J1055" i="1"/>
  <c r="F1055" i="1"/>
  <c r="E1055" i="1"/>
  <c r="H1055" i="1" s="1"/>
  <c r="C1055" i="1"/>
  <c r="N1054" i="1"/>
  <c r="K1054" i="1"/>
  <c r="J1054" i="1"/>
  <c r="F1054" i="1"/>
  <c r="E1054" i="1"/>
  <c r="H1054" i="1" s="1"/>
  <c r="C1054" i="1"/>
  <c r="N1053" i="1"/>
  <c r="K1053" i="1"/>
  <c r="J1053" i="1"/>
  <c r="F1053" i="1"/>
  <c r="E1053" i="1"/>
  <c r="H1053" i="1" s="1"/>
  <c r="C1053" i="1"/>
  <c r="N1052" i="1"/>
  <c r="K1052" i="1"/>
  <c r="J1052" i="1"/>
  <c r="F1052" i="1"/>
  <c r="E1052" i="1"/>
  <c r="H1052" i="1" s="1"/>
  <c r="C1052" i="1"/>
  <c r="N1051" i="1"/>
  <c r="K1051" i="1"/>
  <c r="J1051" i="1"/>
  <c r="F1051" i="1"/>
  <c r="E1051" i="1"/>
  <c r="H1051" i="1" s="1"/>
  <c r="C1051" i="1"/>
  <c r="N1050" i="1"/>
  <c r="K1050" i="1"/>
  <c r="J1050" i="1"/>
  <c r="F1050" i="1"/>
  <c r="E1050" i="1"/>
  <c r="H1050" i="1" s="1"/>
  <c r="C1050" i="1"/>
  <c r="N1049" i="1"/>
  <c r="K1049" i="1"/>
  <c r="J1049" i="1"/>
  <c r="F1049" i="1"/>
  <c r="E1049" i="1"/>
  <c r="H1049" i="1" s="1"/>
  <c r="C1049" i="1"/>
  <c r="N1048" i="1"/>
  <c r="K1048" i="1"/>
  <c r="J1048" i="1"/>
  <c r="F1048" i="1"/>
  <c r="E1048" i="1"/>
  <c r="H1048" i="1" s="1"/>
  <c r="C1048" i="1"/>
  <c r="N1047" i="1"/>
  <c r="K1047" i="1"/>
  <c r="J1047" i="1"/>
  <c r="F1047" i="1"/>
  <c r="E1047" i="1"/>
  <c r="H1047" i="1" s="1"/>
  <c r="C1047" i="1"/>
  <c r="N1046" i="1"/>
  <c r="K1046" i="1"/>
  <c r="J1046" i="1"/>
  <c r="F1046" i="1"/>
  <c r="E1046" i="1"/>
  <c r="H1046" i="1" s="1"/>
  <c r="C1046" i="1"/>
  <c r="N1045" i="1"/>
  <c r="K1045" i="1"/>
  <c r="J1045" i="1"/>
  <c r="F1045" i="1"/>
  <c r="E1045" i="1"/>
  <c r="H1045" i="1" s="1"/>
  <c r="C1045" i="1"/>
  <c r="N1044" i="1"/>
  <c r="K1044" i="1"/>
  <c r="J1044" i="1"/>
  <c r="F1044" i="1"/>
  <c r="E1044" i="1"/>
  <c r="H1044" i="1" s="1"/>
  <c r="C1044" i="1"/>
  <c r="N1043" i="1"/>
  <c r="K1043" i="1"/>
  <c r="J1043" i="1"/>
  <c r="F1043" i="1"/>
  <c r="E1043" i="1"/>
  <c r="H1043" i="1" s="1"/>
  <c r="C1043" i="1"/>
  <c r="N1042" i="1"/>
  <c r="K1042" i="1"/>
  <c r="J1042" i="1"/>
  <c r="F1042" i="1"/>
  <c r="E1042" i="1"/>
  <c r="H1042" i="1" s="1"/>
  <c r="C1042" i="1"/>
  <c r="N1041" i="1"/>
  <c r="K1041" i="1"/>
  <c r="J1041" i="1"/>
  <c r="F1041" i="1"/>
  <c r="E1041" i="1"/>
  <c r="H1041" i="1" s="1"/>
  <c r="C1041" i="1"/>
  <c r="N1040" i="1"/>
  <c r="K1040" i="1"/>
  <c r="J1040" i="1"/>
  <c r="F1040" i="1"/>
  <c r="E1040" i="1"/>
  <c r="H1040" i="1" s="1"/>
  <c r="C1040" i="1"/>
  <c r="N1039" i="1"/>
  <c r="K1039" i="1"/>
  <c r="J1039" i="1"/>
  <c r="F1039" i="1"/>
  <c r="E1039" i="1"/>
  <c r="H1039" i="1" s="1"/>
  <c r="C1039" i="1"/>
  <c r="N1038" i="1"/>
  <c r="K1038" i="1"/>
  <c r="J1038" i="1"/>
  <c r="F1038" i="1"/>
  <c r="E1038" i="1"/>
  <c r="H1038" i="1" s="1"/>
  <c r="C1038" i="1"/>
  <c r="N1037" i="1"/>
  <c r="K1037" i="1"/>
  <c r="J1037" i="1"/>
  <c r="F1037" i="1"/>
  <c r="E1037" i="1"/>
  <c r="H1037" i="1" s="1"/>
  <c r="C1037" i="1"/>
  <c r="N1036" i="1"/>
  <c r="K1036" i="1"/>
  <c r="J1036" i="1"/>
  <c r="F1036" i="1"/>
  <c r="E1036" i="1"/>
  <c r="H1036" i="1" s="1"/>
  <c r="C1036" i="1"/>
  <c r="N1035" i="1"/>
  <c r="K1035" i="1"/>
  <c r="J1035" i="1"/>
  <c r="F1035" i="1"/>
  <c r="E1035" i="1"/>
  <c r="H1035" i="1" s="1"/>
  <c r="C1035" i="1"/>
  <c r="N1034" i="1"/>
  <c r="K1034" i="1"/>
  <c r="J1034" i="1"/>
  <c r="F1034" i="1"/>
  <c r="E1034" i="1"/>
  <c r="H1034" i="1" s="1"/>
  <c r="C1034" i="1"/>
  <c r="N1033" i="1"/>
  <c r="K1033" i="1"/>
  <c r="J1033" i="1"/>
  <c r="F1033" i="1"/>
  <c r="E1033" i="1"/>
  <c r="H1033" i="1" s="1"/>
  <c r="C1033" i="1"/>
  <c r="N1032" i="1"/>
  <c r="K1032" i="1"/>
  <c r="J1032" i="1"/>
  <c r="F1032" i="1"/>
  <c r="E1032" i="1"/>
  <c r="H1032" i="1" s="1"/>
  <c r="C1032" i="1"/>
  <c r="N1031" i="1"/>
  <c r="K1031" i="1"/>
  <c r="J1031" i="1"/>
  <c r="F1031" i="1"/>
  <c r="E1031" i="1"/>
  <c r="H1031" i="1" s="1"/>
  <c r="C1031" i="1"/>
  <c r="N1030" i="1"/>
  <c r="K1030" i="1"/>
  <c r="J1030" i="1"/>
  <c r="F1030" i="1"/>
  <c r="E1030" i="1"/>
  <c r="H1030" i="1" s="1"/>
  <c r="C1030" i="1"/>
  <c r="N1029" i="1"/>
  <c r="K1029" i="1"/>
  <c r="J1029" i="1"/>
  <c r="F1029" i="1"/>
  <c r="E1029" i="1"/>
  <c r="H1029" i="1" s="1"/>
  <c r="C1029" i="1"/>
  <c r="N1028" i="1"/>
  <c r="K1028" i="1"/>
  <c r="J1028" i="1"/>
  <c r="F1028" i="1"/>
  <c r="E1028" i="1"/>
  <c r="H1028" i="1" s="1"/>
  <c r="C1028" i="1"/>
  <c r="N1027" i="1"/>
  <c r="K1027" i="1"/>
  <c r="J1027" i="1"/>
  <c r="F1027" i="1"/>
  <c r="E1027" i="1"/>
  <c r="H1027" i="1" s="1"/>
  <c r="C1027" i="1"/>
  <c r="N1026" i="1"/>
  <c r="K1026" i="1"/>
  <c r="J1026" i="1"/>
  <c r="F1026" i="1"/>
  <c r="E1026" i="1"/>
  <c r="H1026" i="1" s="1"/>
  <c r="C1026" i="1"/>
  <c r="N1025" i="1"/>
  <c r="K1025" i="1"/>
  <c r="J1025" i="1"/>
  <c r="F1025" i="1"/>
  <c r="E1025" i="1"/>
  <c r="H1025" i="1" s="1"/>
  <c r="C1025" i="1"/>
  <c r="N1024" i="1"/>
  <c r="K1024" i="1"/>
  <c r="J1024" i="1"/>
  <c r="F1024" i="1"/>
  <c r="E1024" i="1"/>
  <c r="H1024" i="1" s="1"/>
  <c r="C1024" i="1"/>
  <c r="N1023" i="1"/>
  <c r="K1023" i="1"/>
  <c r="J1023" i="1"/>
  <c r="F1023" i="1"/>
  <c r="E1023" i="1"/>
  <c r="H1023" i="1" s="1"/>
  <c r="C1023" i="1"/>
  <c r="N1022" i="1"/>
  <c r="K1022" i="1"/>
  <c r="J1022" i="1"/>
  <c r="F1022" i="1"/>
  <c r="E1022" i="1"/>
  <c r="H1022" i="1" s="1"/>
  <c r="C1022" i="1"/>
  <c r="N1021" i="1"/>
  <c r="K1021" i="1"/>
  <c r="J1021" i="1"/>
  <c r="F1021" i="1"/>
  <c r="E1021" i="1"/>
  <c r="H1021" i="1" s="1"/>
  <c r="C1021" i="1"/>
  <c r="N1020" i="1"/>
  <c r="K1020" i="1"/>
  <c r="J1020" i="1"/>
  <c r="F1020" i="1"/>
  <c r="E1020" i="1"/>
  <c r="H1020" i="1" s="1"/>
  <c r="C1020" i="1"/>
  <c r="N1019" i="1"/>
  <c r="K1019" i="1"/>
  <c r="J1019" i="1"/>
  <c r="F1019" i="1"/>
  <c r="E1019" i="1"/>
  <c r="H1019" i="1" s="1"/>
  <c r="C1019" i="1"/>
  <c r="N1018" i="1"/>
  <c r="K1018" i="1"/>
  <c r="J1018" i="1"/>
  <c r="F1018" i="1"/>
  <c r="E1018" i="1"/>
  <c r="H1018" i="1" s="1"/>
  <c r="C1018" i="1"/>
  <c r="N1017" i="1"/>
  <c r="K1017" i="1"/>
  <c r="J1017" i="1"/>
  <c r="F1017" i="1"/>
  <c r="E1017" i="1"/>
  <c r="H1017" i="1" s="1"/>
  <c r="C1017" i="1"/>
  <c r="N1016" i="1"/>
  <c r="K1016" i="1"/>
  <c r="J1016" i="1"/>
  <c r="F1016" i="1"/>
  <c r="E1016" i="1"/>
  <c r="H1016" i="1" s="1"/>
  <c r="C1016" i="1"/>
  <c r="N1015" i="1"/>
  <c r="K1015" i="1"/>
  <c r="J1015" i="1"/>
  <c r="F1015" i="1"/>
  <c r="E1015" i="1"/>
  <c r="H1015" i="1" s="1"/>
  <c r="C1015" i="1"/>
  <c r="N1014" i="1"/>
  <c r="K1014" i="1"/>
  <c r="J1014" i="1"/>
  <c r="F1014" i="1"/>
  <c r="E1014" i="1"/>
  <c r="H1014" i="1" s="1"/>
  <c r="C1014" i="1"/>
  <c r="N1013" i="1"/>
  <c r="K1013" i="1"/>
  <c r="J1013" i="1"/>
  <c r="F1013" i="1"/>
  <c r="E1013" i="1"/>
  <c r="H1013" i="1" s="1"/>
  <c r="C1013" i="1"/>
  <c r="N1012" i="1"/>
  <c r="K1012" i="1"/>
  <c r="J1012" i="1"/>
  <c r="F1012" i="1"/>
  <c r="E1012" i="1"/>
  <c r="H1012" i="1" s="1"/>
  <c r="C1012" i="1"/>
  <c r="N1011" i="1"/>
  <c r="K1011" i="1"/>
  <c r="J1011" i="1"/>
  <c r="F1011" i="1"/>
  <c r="E1011" i="1"/>
  <c r="H1011" i="1" s="1"/>
  <c r="C1011" i="1"/>
  <c r="N1010" i="1"/>
  <c r="K1010" i="1"/>
  <c r="J1010" i="1"/>
  <c r="F1010" i="1"/>
  <c r="E1010" i="1"/>
  <c r="H1010" i="1" s="1"/>
  <c r="C1010" i="1"/>
  <c r="N1009" i="1"/>
  <c r="K1009" i="1"/>
  <c r="J1009" i="1"/>
  <c r="F1009" i="1"/>
  <c r="E1009" i="1"/>
  <c r="H1009" i="1" s="1"/>
  <c r="C1009" i="1"/>
  <c r="N1008" i="1"/>
  <c r="K1008" i="1"/>
  <c r="J1008" i="1"/>
  <c r="F1008" i="1"/>
  <c r="E1008" i="1"/>
  <c r="H1008" i="1" s="1"/>
  <c r="C1008" i="1"/>
  <c r="N1007" i="1"/>
  <c r="K1007" i="1"/>
  <c r="J1007" i="1"/>
  <c r="F1007" i="1"/>
  <c r="E1007" i="1"/>
  <c r="H1007" i="1" s="1"/>
  <c r="C1007" i="1"/>
  <c r="N1006" i="1"/>
  <c r="K1006" i="1"/>
  <c r="J1006" i="1"/>
  <c r="F1006" i="1"/>
  <c r="E1006" i="1"/>
  <c r="H1006" i="1" s="1"/>
  <c r="C1006" i="1"/>
  <c r="N1005" i="1"/>
  <c r="K1005" i="1"/>
  <c r="J1005" i="1"/>
  <c r="F1005" i="1"/>
  <c r="E1005" i="1"/>
  <c r="H1005" i="1" s="1"/>
  <c r="C1005" i="1"/>
  <c r="N1004" i="1"/>
  <c r="K1004" i="1"/>
  <c r="J1004" i="1"/>
  <c r="F1004" i="1"/>
  <c r="E1004" i="1"/>
  <c r="H1004" i="1" s="1"/>
  <c r="C1004" i="1"/>
  <c r="N1003" i="1"/>
  <c r="K1003" i="1"/>
  <c r="J1003" i="1"/>
  <c r="F1003" i="1"/>
  <c r="E1003" i="1"/>
  <c r="H1003" i="1" s="1"/>
  <c r="C1003" i="1"/>
  <c r="N1002" i="1"/>
  <c r="K1002" i="1"/>
  <c r="J1002" i="1"/>
  <c r="F1002" i="1"/>
  <c r="E1002" i="1"/>
  <c r="H1002" i="1" s="1"/>
  <c r="C1002" i="1"/>
  <c r="N1001" i="1"/>
  <c r="K1001" i="1"/>
  <c r="J1001" i="1"/>
  <c r="F1001" i="1"/>
  <c r="E1001" i="1"/>
  <c r="H1001" i="1" s="1"/>
  <c r="C1001" i="1"/>
  <c r="N1000" i="1"/>
  <c r="K1000" i="1"/>
  <c r="J1000" i="1"/>
  <c r="F1000" i="1"/>
  <c r="E1000" i="1"/>
  <c r="H1000" i="1" s="1"/>
  <c r="C1000" i="1"/>
  <c r="N999" i="1"/>
  <c r="K999" i="1"/>
  <c r="J999" i="1"/>
  <c r="F999" i="1"/>
  <c r="E999" i="1"/>
  <c r="H999" i="1" s="1"/>
  <c r="C999" i="1"/>
  <c r="N998" i="1"/>
  <c r="K998" i="1"/>
  <c r="J998" i="1"/>
  <c r="F998" i="1"/>
  <c r="E998" i="1"/>
  <c r="H998" i="1" s="1"/>
  <c r="C998" i="1"/>
  <c r="N997" i="1"/>
  <c r="K997" i="1"/>
  <c r="J997" i="1"/>
  <c r="F997" i="1"/>
  <c r="E997" i="1"/>
  <c r="H997" i="1" s="1"/>
  <c r="C997" i="1"/>
  <c r="N996" i="1"/>
  <c r="K996" i="1"/>
  <c r="J996" i="1"/>
  <c r="F996" i="1"/>
  <c r="E996" i="1"/>
  <c r="H996" i="1" s="1"/>
  <c r="C996" i="1"/>
  <c r="N995" i="1"/>
  <c r="K995" i="1"/>
  <c r="J995" i="1"/>
  <c r="F995" i="1"/>
  <c r="E995" i="1"/>
  <c r="H995" i="1" s="1"/>
  <c r="C995" i="1"/>
  <c r="N994" i="1"/>
  <c r="K994" i="1"/>
  <c r="J994" i="1"/>
  <c r="F994" i="1"/>
  <c r="E994" i="1"/>
  <c r="H994" i="1" s="1"/>
  <c r="C994" i="1"/>
  <c r="N993" i="1"/>
  <c r="K993" i="1"/>
  <c r="J993" i="1"/>
  <c r="F993" i="1"/>
  <c r="E993" i="1"/>
  <c r="H993" i="1" s="1"/>
  <c r="C993" i="1"/>
  <c r="N992" i="1"/>
  <c r="K992" i="1"/>
  <c r="J992" i="1"/>
  <c r="F992" i="1"/>
  <c r="E992" i="1"/>
  <c r="H992" i="1" s="1"/>
  <c r="C992" i="1"/>
  <c r="N991" i="1"/>
  <c r="K991" i="1"/>
  <c r="J991" i="1"/>
  <c r="F991" i="1"/>
  <c r="E991" i="1"/>
  <c r="H991" i="1" s="1"/>
  <c r="C991" i="1"/>
  <c r="N990" i="1"/>
  <c r="K990" i="1"/>
  <c r="J990" i="1"/>
  <c r="F990" i="1"/>
  <c r="E990" i="1"/>
  <c r="H990" i="1" s="1"/>
  <c r="C990" i="1"/>
  <c r="N989" i="1"/>
  <c r="K989" i="1"/>
  <c r="J989" i="1"/>
  <c r="F989" i="1"/>
  <c r="E989" i="1"/>
  <c r="H989" i="1" s="1"/>
  <c r="C989" i="1"/>
  <c r="N988" i="1"/>
  <c r="K988" i="1"/>
  <c r="J988" i="1"/>
  <c r="F988" i="1"/>
  <c r="E988" i="1"/>
  <c r="H988" i="1" s="1"/>
  <c r="C988" i="1"/>
  <c r="N987" i="1"/>
  <c r="K987" i="1"/>
  <c r="J987" i="1"/>
  <c r="F987" i="1"/>
  <c r="E987" i="1"/>
  <c r="H987" i="1" s="1"/>
  <c r="C987" i="1"/>
  <c r="N986" i="1"/>
  <c r="K986" i="1"/>
  <c r="J986" i="1"/>
  <c r="F986" i="1"/>
  <c r="E986" i="1"/>
  <c r="H986" i="1" s="1"/>
  <c r="C986" i="1"/>
  <c r="N985" i="1"/>
  <c r="K985" i="1"/>
  <c r="J985" i="1"/>
  <c r="F985" i="1"/>
  <c r="E985" i="1"/>
  <c r="H985" i="1" s="1"/>
  <c r="C985" i="1"/>
  <c r="N984" i="1"/>
  <c r="K984" i="1"/>
  <c r="J984" i="1"/>
  <c r="F984" i="1"/>
  <c r="E984" i="1"/>
  <c r="H984" i="1" s="1"/>
  <c r="C984" i="1"/>
  <c r="N983" i="1"/>
  <c r="K983" i="1"/>
  <c r="J983" i="1"/>
  <c r="F983" i="1"/>
  <c r="E983" i="1"/>
  <c r="H983" i="1" s="1"/>
  <c r="C983" i="1"/>
  <c r="N982" i="1"/>
  <c r="K982" i="1"/>
  <c r="J982" i="1"/>
  <c r="F982" i="1"/>
  <c r="E982" i="1"/>
  <c r="H982" i="1" s="1"/>
  <c r="C982" i="1"/>
  <c r="N981" i="1"/>
  <c r="K981" i="1"/>
  <c r="J981" i="1"/>
  <c r="F981" i="1"/>
  <c r="E981" i="1"/>
  <c r="H981" i="1" s="1"/>
  <c r="C981" i="1"/>
  <c r="N980" i="1"/>
  <c r="K980" i="1"/>
  <c r="J980" i="1"/>
  <c r="F980" i="1"/>
  <c r="E980" i="1"/>
  <c r="H980" i="1" s="1"/>
  <c r="C980" i="1"/>
  <c r="N979" i="1"/>
  <c r="K979" i="1"/>
  <c r="J979" i="1"/>
  <c r="F979" i="1"/>
  <c r="E979" i="1"/>
  <c r="H979" i="1" s="1"/>
  <c r="C979" i="1"/>
  <c r="N978" i="1"/>
  <c r="K978" i="1"/>
  <c r="J978" i="1"/>
  <c r="F978" i="1"/>
  <c r="E978" i="1"/>
  <c r="H978" i="1" s="1"/>
  <c r="C978" i="1"/>
  <c r="N977" i="1"/>
  <c r="K977" i="1"/>
  <c r="J977" i="1"/>
  <c r="F977" i="1"/>
  <c r="E977" i="1"/>
  <c r="H977" i="1" s="1"/>
  <c r="C977" i="1"/>
  <c r="N976" i="1"/>
  <c r="K976" i="1"/>
  <c r="J976" i="1"/>
  <c r="F976" i="1"/>
  <c r="E976" i="1"/>
  <c r="H976" i="1" s="1"/>
  <c r="C976" i="1"/>
  <c r="N975" i="1"/>
  <c r="K975" i="1"/>
  <c r="J975" i="1"/>
  <c r="F975" i="1"/>
  <c r="E975" i="1"/>
  <c r="H975" i="1" s="1"/>
  <c r="C975" i="1"/>
  <c r="N974" i="1"/>
  <c r="K974" i="1"/>
  <c r="J974" i="1"/>
  <c r="F974" i="1"/>
  <c r="E974" i="1"/>
  <c r="H974" i="1" s="1"/>
  <c r="C974" i="1"/>
  <c r="N973" i="1"/>
  <c r="K973" i="1"/>
  <c r="J973" i="1"/>
  <c r="F973" i="1"/>
  <c r="E973" i="1"/>
  <c r="H973" i="1" s="1"/>
  <c r="C973" i="1"/>
  <c r="N972" i="1"/>
  <c r="K972" i="1"/>
  <c r="J972" i="1"/>
  <c r="F972" i="1"/>
  <c r="E972" i="1"/>
  <c r="H972" i="1" s="1"/>
  <c r="C972" i="1"/>
  <c r="N971" i="1"/>
  <c r="K971" i="1"/>
  <c r="J971" i="1"/>
  <c r="F971" i="1"/>
  <c r="E971" i="1"/>
  <c r="H971" i="1" s="1"/>
  <c r="C971" i="1"/>
  <c r="N970" i="1"/>
  <c r="K970" i="1"/>
  <c r="J970" i="1"/>
  <c r="F970" i="1"/>
  <c r="E970" i="1"/>
  <c r="H970" i="1" s="1"/>
  <c r="C970" i="1"/>
  <c r="N969" i="1"/>
  <c r="K969" i="1"/>
  <c r="J969" i="1"/>
  <c r="F969" i="1"/>
  <c r="E969" i="1"/>
  <c r="H969" i="1" s="1"/>
  <c r="C969" i="1"/>
  <c r="N968" i="1"/>
  <c r="K968" i="1"/>
  <c r="J968" i="1"/>
  <c r="F968" i="1"/>
  <c r="E968" i="1"/>
  <c r="H968" i="1" s="1"/>
  <c r="C968" i="1"/>
  <c r="N967" i="1"/>
  <c r="K967" i="1"/>
  <c r="J967" i="1"/>
  <c r="F967" i="1"/>
  <c r="E967" i="1"/>
  <c r="H967" i="1" s="1"/>
  <c r="C967" i="1"/>
  <c r="N966" i="1"/>
  <c r="K966" i="1"/>
  <c r="J966" i="1"/>
  <c r="F966" i="1"/>
  <c r="E966" i="1"/>
  <c r="H966" i="1" s="1"/>
  <c r="C966" i="1"/>
  <c r="N965" i="1"/>
  <c r="K965" i="1"/>
  <c r="J965" i="1"/>
  <c r="F965" i="1"/>
  <c r="E965" i="1"/>
  <c r="H965" i="1" s="1"/>
  <c r="C965" i="1"/>
  <c r="N964" i="1"/>
  <c r="K964" i="1"/>
  <c r="J964" i="1"/>
  <c r="F964" i="1"/>
  <c r="E964" i="1"/>
  <c r="H964" i="1" s="1"/>
  <c r="C964" i="1"/>
  <c r="N963" i="1"/>
  <c r="K963" i="1"/>
  <c r="J963" i="1"/>
  <c r="F963" i="1"/>
  <c r="E963" i="1"/>
  <c r="H963" i="1" s="1"/>
  <c r="C963" i="1"/>
  <c r="N962" i="1"/>
  <c r="K962" i="1"/>
  <c r="J962" i="1"/>
  <c r="F962" i="1"/>
  <c r="E962" i="1"/>
  <c r="H962" i="1" s="1"/>
  <c r="C962" i="1"/>
  <c r="N961" i="1"/>
  <c r="K961" i="1"/>
  <c r="J961" i="1"/>
  <c r="F961" i="1"/>
  <c r="E961" i="1"/>
  <c r="H961" i="1" s="1"/>
  <c r="C961" i="1"/>
  <c r="N960" i="1"/>
  <c r="K960" i="1"/>
  <c r="J960" i="1"/>
  <c r="F960" i="1"/>
  <c r="E960" i="1"/>
  <c r="H960" i="1" s="1"/>
  <c r="C960" i="1"/>
  <c r="N959" i="1"/>
  <c r="K959" i="1"/>
  <c r="J959" i="1"/>
  <c r="F959" i="1"/>
  <c r="E959" i="1"/>
  <c r="H959" i="1" s="1"/>
  <c r="C959" i="1"/>
  <c r="N958" i="1"/>
  <c r="K958" i="1"/>
  <c r="J958" i="1"/>
  <c r="F958" i="1"/>
  <c r="E958" i="1"/>
  <c r="H958" i="1" s="1"/>
  <c r="C958" i="1"/>
  <c r="N957" i="1"/>
  <c r="K957" i="1"/>
  <c r="J957" i="1"/>
  <c r="F957" i="1"/>
  <c r="E957" i="1"/>
  <c r="H957" i="1" s="1"/>
  <c r="C957" i="1"/>
  <c r="N956" i="1"/>
  <c r="K956" i="1"/>
  <c r="J956" i="1"/>
  <c r="F956" i="1"/>
  <c r="E956" i="1"/>
  <c r="H956" i="1" s="1"/>
  <c r="C956" i="1"/>
  <c r="N955" i="1"/>
  <c r="K955" i="1"/>
  <c r="J955" i="1"/>
  <c r="F955" i="1"/>
  <c r="E955" i="1"/>
  <c r="H955" i="1" s="1"/>
  <c r="C955" i="1"/>
  <c r="N954" i="1"/>
  <c r="K954" i="1"/>
  <c r="J954" i="1"/>
  <c r="F954" i="1"/>
  <c r="E954" i="1"/>
  <c r="H954" i="1" s="1"/>
  <c r="C954" i="1"/>
  <c r="N953" i="1"/>
  <c r="K953" i="1"/>
  <c r="J953" i="1"/>
  <c r="F953" i="1"/>
  <c r="E953" i="1"/>
  <c r="H953" i="1" s="1"/>
  <c r="C953" i="1"/>
  <c r="N952" i="1"/>
  <c r="K952" i="1"/>
  <c r="J952" i="1"/>
  <c r="F952" i="1"/>
  <c r="E952" i="1"/>
  <c r="H952" i="1" s="1"/>
  <c r="C952" i="1"/>
  <c r="N951" i="1"/>
  <c r="K951" i="1"/>
  <c r="J951" i="1"/>
  <c r="F951" i="1"/>
  <c r="E951" i="1"/>
  <c r="H951" i="1" s="1"/>
  <c r="C951" i="1"/>
  <c r="N950" i="1"/>
  <c r="K950" i="1"/>
  <c r="J950" i="1"/>
  <c r="F950" i="1"/>
  <c r="E950" i="1"/>
  <c r="H950" i="1" s="1"/>
  <c r="C950" i="1"/>
  <c r="N949" i="1"/>
  <c r="K949" i="1"/>
  <c r="J949" i="1"/>
  <c r="F949" i="1"/>
  <c r="E949" i="1"/>
  <c r="H949" i="1" s="1"/>
  <c r="C949" i="1"/>
  <c r="N948" i="1"/>
  <c r="K948" i="1"/>
  <c r="J948" i="1"/>
  <c r="F948" i="1"/>
  <c r="E948" i="1"/>
  <c r="H948" i="1" s="1"/>
  <c r="C948" i="1"/>
  <c r="N947" i="1"/>
  <c r="K947" i="1"/>
  <c r="J947" i="1"/>
  <c r="F947" i="1"/>
  <c r="E947" i="1"/>
  <c r="H947" i="1" s="1"/>
  <c r="C947" i="1"/>
  <c r="N946" i="1"/>
  <c r="K946" i="1"/>
  <c r="J946" i="1"/>
  <c r="F946" i="1"/>
  <c r="E946" i="1"/>
  <c r="H946" i="1" s="1"/>
  <c r="C946" i="1"/>
  <c r="N945" i="1"/>
  <c r="K945" i="1"/>
  <c r="J945" i="1"/>
  <c r="F945" i="1"/>
  <c r="E945" i="1"/>
  <c r="H945" i="1" s="1"/>
  <c r="C945" i="1"/>
  <c r="N944" i="1"/>
  <c r="K944" i="1"/>
  <c r="J944" i="1"/>
  <c r="F944" i="1"/>
  <c r="E944" i="1"/>
  <c r="H944" i="1" s="1"/>
  <c r="C944" i="1"/>
  <c r="N943" i="1"/>
  <c r="K943" i="1"/>
  <c r="J943" i="1"/>
  <c r="F943" i="1"/>
  <c r="E943" i="1"/>
  <c r="H943" i="1" s="1"/>
  <c r="C943" i="1"/>
  <c r="N942" i="1"/>
  <c r="K942" i="1"/>
  <c r="J942" i="1"/>
  <c r="F942" i="1"/>
  <c r="E942" i="1"/>
  <c r="H942" i="1" s="1"/>
  <c r="C942" i="1"/>
  <c r="N941" i="1"/>
  <c r="K941" i="1"/>
  <c r="J941" i="1"/>
  <c r="F941" i="1"/>
  <c r="E941" i="1"/>
  <c r="H941" i="1" s="1"/>
  <c r="C941" i="1"/>
  <c r="N940" i="1"/>
  <c r="K940" i="1"/>
  <c r="J940" i="1"/>
  <c r="F940" i="1"/>
  <c r="E940" i="1"/>
  <c r="H940" i="1" s="1"/>
  <c r="C940" i="1"/>
  <c r="N939" i="1"/>
  <c r="K939" i="1"/>
  <c r="J939" i="1"/>
  <c r="F939" i="1"/>
  <c r="E939" i="1"/>
  <c r="H939" i="1" s="1"/>
  <c r="C939" i="1"/>
  <c r="N938" i="1"/>
  <c r="K938" i="1"/>
  <c r="J938" i="1"/>
  <c r="F938" i="1"/>
  <c r="E938" i="1"/>
  <c r="H938" i="1" s="1"/>
  <c r="C938" i="1"/>
  <c r="N937" i="1"/>
  <c r="K937" i="1"/>
  <c r="J937" i="1"/>
  <c r="F937" i="1"/>
  <c r="E937" i="1"/>
  <c r="H937" i="1" s="1"/>
  <c r="C937" i="1"/>
  <c r="N936" i="1"/>
  <c r="K936" i="1"/>
  <c r="J936" i="1"/>
  <c r="F936" i="1"/>
  <c r="E936" i="1"/>
  <c r="H936" i="1" s="1"/>
  <c r="C936" i="1"/>
  <c r="N935" i="1"/>
  <c r="K935" i="1"/>
  <c r="J935" i="1"/>
  <c r="F935" i="1"/>
  <c r="E935" i="1"/>
  <c r="H935" i="1" s="1"/>
  <c r="C935" i="1"/>
  <c r="N934" i="1"/>
  <c r="K934" i="1"/>
  <c r="J934" i="1"/>
  <c r="F934" i="1"/>
  <c r="E934" i="1"/>
  <c r="H934" i="1" s="1"/>
  <c r="C934" i="1"/>
  <c r="N933" i="1"/>
  <c r="K933" i="1"/>
  <c r="J933" i="1"/>
  <c r="F933" i="1"/>
  <c r="E933" i="1"/>
  <c r="H933" i="1" s="1"/>
  <c r="C933" i="1"/>
  <c r="N932" i="1"/>
  <c r="K932" i="1"/>
  <c r="J932" i="1"/>
  <c r="F932" i="1"/>
  <c r="E932" i="1"/>
  <c r="H932" i="1" s="1"/>
  <c r="C932" i="1"/>
  <c r="N931" i="1"/>
  <c r="K931" i="1"/>
  <c r="J931" i="1"/>
  <c r="F931" i="1"/>
  <c r="E931" i="1"/>
  <c r="H931" i="1" s="1"/>
  <c r="C931" i="1"/>
  <c r="N930" i="1"/>
  <c r="K930" i="1"/>
  <c r="J930" i="1"/>
  <c r="F930" i="1"/>
  <c r="E930" i="1"/>
  <c r="H930" i="1" s="1"/>
  <c r="C930" i="1"/>
  <c r="N929" i="1"/>
  <c r="K929" i="1"/>
  <c r="J929" i="1"/>
  <c r="F929" i="1"/>
  <c r="E929" i="1"/>
  <c r="H929" i="1" s="1"/>
  <c r="C929" i="1"/>
  <c r="N928" i="1"/>
  <c r="K928" i="1"/>
  <c r="J928" i="1"/>
  <c r="F928" i="1"/>
  <c r="E928" i="1"/>
  <c r="H928" i="1" s="1"/>
  <c r="C928" i="1"/>
  <c r="N927" i="1"/>
  <c r="K927" i="1"/>
  <c r="J927" i="1"/>
  <c r="F927" i="1"/>
  <c r="E927" i="1"/>
  <c r="H927" i="1" s="1"/>
  <c r="C927" i="1"/>
  <c r="N926" i="1"/>
  <c r="K926" i="1"/>
  <c r="J926" i="1"/>
  <c r="F926" i="1"/>
  <c r="E926" i="1"/>
  <c r="H926" i="1" s="1"/>
  <c r="C926" i="1"/>
  <c r="N925" i="1"/>
  <c r="K925" i="1"/>
  <c r="J925" i="1"/>
  <c r="F925" i="1"/>
  <c r="E925" i="1"/>
  <c r="H925" i="1" s="1"/>
  <c r="C925" i="1"/>
  <c r="N924" i="1"/>
  <c r="K924" i="1"/>
  <c r="J924" i="1"/>
  <c r="F924" i="1"/>
  <c r="E924" i="1"/>
  <c r="H924" i="1" s="1"/>
  <c r="C924" i="1"/>
  <c r="N923" i="1"/>
  <c r="K923" i="1"/>
  <c r="J923" i="1"/>
  <c r="F923" i="1"/>
  <c r="E923" i="1"/>
  <c r="H923" i="1" s="1"/>
  <c r="C923" i="1"/>
  <c r="N922" i="1"/>
  <c r="K922" i="1"/>
  <c r="J922" i="1"/>
  <c r="F922" i="1"/>
  <c r="E922" i="1"/>
  <c r="H922" i="1" s="1"/>
  <c r="C922" i="1"/>
  <c r="N921" i="1"/>
  <c r="K921" i="1"/>
  <c r="J921" i="1"/>
  <c r="F921" i="1"/>
  <c r="E921" i="1"/>
  <c r="H921" i="1" s="1"/>
  <c r="C921" i="1"/>
  <c r="N920" i="1"/>
  <c r="K920" i="1"/>
  <c r="J920" i="1"/>
  <c r="F920" i="1"/>
  <c r="E920" i="1"/>
  <c r="H920" i="1" s="1"/>
  <c r="C920" i="1"/>
  <c r="N919" i="1"/>
  <c r="K919" i="1"/>
  <c r="J919" i="1"/>
  <c r="F919" i="1"/>
  <c r="E919" i="1"/>
  <c r="H919" i="1" s="1"/>
  <c r="C919" i="1"/>
  <c r="N918" i="1"/>
  <c r="K918" i="1"/>
  <c r="J918" i="1"/>
  <c r="F918" i="1"/>
  <c r="E918" i="1"/>
  <c r="H918" i="1" s="1"/>
  <c r="C918" i="1"/>
  <c r="N917" i="1"/>
  <c r="K917" i="1"/>
  <c r="J917" i="1"/>
  <c r="F917" i="1"/>
  <c r="E917" i="1"/>
  <c r="H917" i="1" s="1"/>
  <c r="C917" i="1"/>
  <c r="N916" i="1"/>
  <c r="K916" i="1"/>
  <c r="J916" i="1"/>
  <c r="F916" i="1"/>
  <c r="E916" i="1"/>
  <c r="H916" i="1" s="1"/>
  <c r="C916" i="1"/>
  <c r="N915" i="1"/>
  <c r="K915" i="1"/>
  <c r="J915" i="1"/>
  <c r="F915" i="1"/>
  <c r="E915" i="1"/>
  <c r="H915" i="1" s="1"/>
  <c r="C915" i="1"/>
  <c r="N914" i="1"/>
  <c r="K914" i="1"/>
  <c r="J914" i="1"/>
  <c r="F914" i="1"/>
  <c r="E914" i="1"/>
  <c r="H914" i="1" s="1"/>
  <c r="C914" i="1"/>
  <c r="N913" i="1"/>
  <c r="K913" i="1"/>
  <c r="J913" i="1"/>
  <c r="F913" i="1"/>
  <c r="E913" i="1"/>
  <c r="H913" i="1" s="1"/>
  <c r="C913" i="1"/>
  <c r="N912" i="1"/>
  <c r="K912" i="1"/>
  <c r="J912" i="1"/>
  <c r="F912" i="1"/>
  <c r="E912" i="1"/>
  <c r="H912" i="1" s="1"/>
  <c r="C912" i="1"/>
  <c r="N911" i="1"/>
  <c r="K911" i="1"/>
  <c r="J911" i="1"/>
  <c r="F911" i="1"/>
  <c r="E911" i="1"/>
  <c r="H911" i="1" s="1"/>
  <c r="C911" i="1"/>
  <c r="N910" i="1"/>
  <c r="K910" i="1"/>
  <c r="J910" i="1"/>
  <c r="F910" i="1"/>
  <c r="E910" i="1"/>
  <c r="H910" i="1" s="1"/>
  <c r="C910" i="1"/>
  <c r="N909" i="1"/>
  <c r="K909" i="1"/>
  <c r="J909" i="1"/>
  <c r="F909" i="1"/>
  <c r="E909" i="1"/>
  <c r="H909" i="1" s="1"/>
  <c r="C909" i="1"/>
  <c r="N908" i="1"/>
  <c r="K908" i="1"/>
  <c r="J908" i="1"/>
  <c r="F908" i="1"/>
  <c r="E908" i="1"/>
  <c r="H908" i="1" s="1"/>
  <c r="C908" i="1"/>
  <c r="N907" i="1"/>
  <c r="K907" i="1"/>
  <c r="J907" i="1"/>
  <c r="F907" i="1"/>
  <c r="E907" i="1"/>
  <c r="H907" i="1" s="1"/>
  <c r="C907" i="1"/>
  <c r="N906" i="1"/>
  <c r="K906" i="1"/>
  <c r="J906" i="1"/>
  <c r="F906" i="1"/>
  <c r="E906" i="1"/>
  <c r="H906" i="1" s="1"/>
  <c r="C906" i="1"/>
  <c r="N905" i="1"/>
  <c r="K905" i="1"/>
  <c r="J905" i="1"/>
  <c r="F905" i="1"/>
  <c r="E905" i="1"/>
  <c r="H905" i="1" s="1"/>
  <c r="C905" i="1"/>
  <c r="N904" i="1"/>
  <c r="K904" i="1"/>
  <c r="J904" i="1"/>
  <c r="F904" i="1"/>
  <c r="E904" i="1"/>
  <c r="H904" i="1" s="1"/>
  <c r="C904" i="1"/>
  <c r="N903" i="1"/>
  <c r="K903" i="1"/>
  <c r="J903" i="1"/>
  <c r="F903" i="1"/>
  <c r="E903" i="1"/>
  <c r="H903" i="1" s="1"/>
  <c r="C903" i="1"/>
  <c r="N902" i="1"/>
  <c r="K902" i="1"/>
  <c r="J902" i="1"/>
  <c r="F902" i="1"/>
  <c r="E902" i="1"/>
  <c r="H902" i="1" s="1"/>
  <c r="C902" i="1"/>
  <c r="N901" i="1"/>
  <c r="K901" i="1"/>
  <c r="J901" i="1"/>
  <c r="F901" i="1"/>
  <c r="E901" i="1"/>
  <c r="H901" i="1" s="1"/>
  <c r="C901" i="1"/>
  <c r="N900" i="1"/>
  <c r="K900" i="1"/>
  <c r="J900" i="1"/>
  <c r="F900" i="1"/>
  <c r="E900" i="1"/>
  <c r="H900" i="1" s="1"/>
  <c r="C900" i="1"/>
  <c r="N899" i="1"/>
  <c r="K899" i="1"/>
  <c r="J899" i="1"/>
  <c r="F899" i="1"/>
  <c r="E899" i="1"/>
  <c r="H899" i="1" s="1"/>
  <c r="C899" i="1"/>
  <c r="N898" i="1"/>
  <c r="K898" i="1"/>
  <c r="J898" i="1"/>
  <c r="F898" i="1"/>
  <c r="E898" i="1"/>
  <c r="H898" i="1" s="1"/>
  <c r="C898" i="1"/>
  <c r="N897" i="1"/>
  <c r="K897" i="1"/>
  <c r="J897" i="1"/>
  <c r="F897" i="1"/>
  <c r="E897" i="1"/>
  <c r="H897" i="1" s="1"/>
  <c r="C897" i="1"/>
  <c r="N896" i="1"/>
  <c r="K896" i="1"/>
  <c r="J896" i="1"/>
  <c r="F896" i="1"/>
  <c r="E896" i="1"/>
  <c r="H896" i="1" s="1"/>
  <c r="C896" i="1"/>
  <c r="N895" i="1"/>
  <c r="K895" i="1"/>
  <c r="J895" i="1"/>
  <c r="F895" i="1"/>
  <c r="E895" i="1"/>
  <c r="H895" i="1" s="1"/>
  <c r="C895" i="1"/>
  <c r="N894" i="1"/>
  <c r="K894" i="1"/>
  <c r="J894" i="1"/>
  <c r="F894" i="1"/>
  <c r="E894" i="1"/>
  <c r="H894" i="1" s="1"/>
  <c r="C894" i="1"/>
  <c r="N893" i="1"/>
  <c r="K893" i="1"/>
  <c r="J893" i="1"/>
  <c r="F893" i="1"/>
  <c r="E893" i="1"/>
  <c r="H893" i="1" s="1"/>
  <c r="C893" i="1"/>
  <c r="N892" i="1"/>
  <c r="K892" i="1"/>
  <c r="J892" i="1"/>
  <c r="F892" i="1"/>
  <c r="E892" i="1"/>
  <c r="H892" i="1" s="1"/>
  <c r="C892" i="1"/>
  <c r="N891" i="1"/>
  <c r="K891" i="1"/>
  <c r="J891" i="1"/>
  <c r="F891" i="1"/>
  <c r="E891" i="1"/>
  <c r="H891" i="1" s="1"/>
  <c r="C891" i="1"/>
  <c r="N890" i="1"/>
  <c r="K890" i="1"/>
  <c r="J890" i="1"/>
  <c r="F890" i="1"/>
  <c r="E890" i="1"/>
  <c r="H890" i="1" s="1"/>
  <c r="C890" i="1"/>
  <c r="N889" i="1"/>
  <c r="K889" i="1"/>
  <c r="J889" i="1"/>
  <c r="F889" i="1"/>
  <c r="E889" i="1"/>
  <c r="H889" i="1" s="1"/>
  <c r="C889" i="1"/>
  <c r="N888" i="1"/>
  <c r="K888" i="1"/>
  <c r="J888" i="1"/>
  <c r="F888" i="1"/>
  <c r="E888" i="1"/>
  <c r="H888" i="1" s="1"/>
  <c r="C888" i="1"/>
  <c r="N887" i="1"/>
  <c r="K887" i="1"/>
  <c r="J887" i="1"/>
  <c r="F887" i="1"/>
  <c r="E887" i="1"/>
  <c r="H887" i="1" s="1"/>
  <c r="C887" i="1"/>
  <c r="N886" i="1"/>
  <c r="K886" i="1"/>
  <c r="J886" i="1"/>
  <c r="F886" i="1"/>
  <c r="E886" i="1"/>
  <c r="H886" i="1" s="1"/>
  <c r="C886" i="1"/>
  <c r="N885" i="1"/>
  <c r="K885" i="1"/>
  <c r="J885" i="1"/>
  <c r="F885" i="1"/>
  <c r="E885" i="1"/>
  <c r="H885" i="1" s="1"/>
  <c r="C885" i="1"/>
  <c r="N884" i="1"/>
  <c r="K884" i="1"/>
  <c r="J884" i="1"/>
  <c r="F884" i="1"/>
  <c r="E884" i="1"/>
  <c r="H884" i="1" s="1"/>
  <c r="C884" i="1"/>
  <c r="N883" i="1"/>
  <c r="K883" i="1"/>
  <c r="J883" i="1"/>
  <c r="F883" i="1"/>
  <c r="E883" i="1"/>
  <c r="H883" i="1" s="1"/>
  <c r="C883" i="1"/>
  <c r="N882" i="1"/>
  <c r="K882" i="1"/>
  <c r="J882" i="1"/>
  <c r="F882" i="1"/>
  <c r="E882" i="1"/>
  <c r="H882" i="1" s="1"/>
  <c r="C882" i="1"/>
  <c r="N881" i="1"/>
  <c r="K881" i="1"/>
  <c r="J881" i="1"/>
  <c r="F881" i="1"/>
  <c r="E881" i="1"/>
  <c r="H881" i="1" s="1"/>
  <c r="C881" i="1"/>
  <c r="N880" i="1"/>
  <c r="K880" i="1"/>
  <c r="J880" i="1"/>
  <c r="F880" i="1"/>
  <c r="E880" i="1"/>
  <c r="H880" i="1" s="1"/>
  <c r="C880" i="1"/>
  <c r="N879" i="1"/>
  <c r="K879" i="1"/>
  <c r="J879" i="1"/>
  <c r="F879" i="1"/>
  <c r="E879" i="1"/>
  <c r="H879" i="1" s="1"/>
  <c r="C879" i="1"/>
  <c r="N878" i="1"/>
  <c r="K878" i="1"/>
  <c r="J878" i="1"/>
  <c r="F878" i="1"/>
  <c r="E878" i="1"/>
  <c r="H878" i="1" s="1"/>
  <c r="C878" i="1"/>
  <c r="N877" i="1"/>
  <c r="K877" i="1"/>
  <c r="J877" i="1"/>
  <c r="F877" i="1"/>
  <c r="E877" i="1"/>
  <c r="H877" i="1" s="1"/>
  <c r="C877" i="1"/>
  <c r="N876" i="1"/>
  <c r="K876" i="1"/>
  <c r="J876" i="1"/>
  <c r="F876" i="1"/>
  <c r="E876" i="1"/>
  <c r="H876" i="1" s="1"/>
  <c r="C876" i="1"/>
  <c r="N875" i="1"/>
  <c r="K875" i="1"/>
  <c r="J875" i="1"/>
  <c r="F875" i="1"/>
  <c r="E875" i="1"/>
  <c r="H875" i="1" s="1"/>
  <c r="C875" i="1"/>
  <c r="N874" i="1"/>
  <c r="K874" i="1"/>
  <c r="J874" i="1"/>
  <c r="F874" i="1"/>
  <c r="E874" i="1"/>
  <c r="H874" i="1" s="1"/>
  <c r="C874" i="1"/>
  <c r="N873" i="1"/>
  <c r="K873" i="1"/>
  <c r="J873" i="1"/>
  <c r="F873" i="1"/>
  <c r="E873" i="1"/>
  <c r="H873" i="1" s="1"/>
  <c r="C873" i="1"/>
  <c r="N872" i="1"/>
  <c r="K872" i="1"/>
  <c r="J872" i="1"/>
  <c r="F872" i="1"/>
  <c r="E872" i="1"/>
  <c r="H872" i="1" s="1"/>
  <c r="C872" i="1"/>
  <c r="N871" i="1"/>
  <c r="K871" i="1"/>
  <c r="J871" i="1"/>
  <c r="F871" i="1"/>
  <c r="E871" i="1"/>
  <c r="H871" i="1" s="1"/>
  <c r="C871" i="1"/>
  <c r="N870" i="1"/>
  <c r="K870" i="1"/>
  <c r="J870" i="1"/>
  <c r="F870" i="1"/>
  <c r="E870" i="1"/>
  <c r="H870" i="1" s="1"/>
  <c r="C870" i="1"/>
  <c r="N869" i="1"/>
  <c r="K869" i="1"/>
  <c r="J869" i="1"/>
  <c r="F869" i="1"/>
  <c r="E869" i="1"/>
  <c r="H869" i="1" s="1"/>
  <c r="C869" i="1"/>
  <c r="N868" i="1"/>
  <c r="K868" i="1"/>
  <c r="J868" i="1"/>
  <c r="F868" i="1"/>
  <c r="E868" i="1"/>
  <c r="H868" i="1" s="1"/>
  <c r="C868" i="1"/>
  <c r="N867" i="1"/>
  <c r="K867" i="1"/>
  <c r="J867" i="1"/>
  <c r="F867" i="1"/>
  <c r="E867" i="1"/>
  <c r="H867" i="1" s="1"/>
  <c r="C867" i="1"/>
  <c r="N866" i="1"/>
  <c r="K866" i="1"/>
  <c r="J866" i="1"/>
  <c r="F866" i="1"/>
  <c r="E866" i="1"/>
  <c r="H866" i="1" s="1"/>
  <c r="C866" i="1"/>
  <c r="N865" i="1"/>
  <c r="K865" i="1"/>
  <c r="J865" i="1"/>
  <c r="F865" i="1"/>
  <c r="E865" i="1"/>
  <c r="H865" i="1" s="1"/>
  <c r="C865" i="1"/>
  <c r="N864" i="1"/>
  <c r="K864" i="1"/>
  <c r="J864" i="1"/>
  <c r="F864" i="1"/>
  <c r="E864" i="1"/>
  <c r="H864" i="1" s="1"/>
  <c r="C864" i="1"/>
  <c r="N863" i="1"/>
  <c r="K863" i="1"/>
  <c r="J863" i="1"/>
  <c r="F863" i="1"/>
  <c r="E863" i="1"/>
  <c r="H863" i="1" s="1"/>
  <c r="C863" i="1"/>
  <c r="N862" i="1"/>
  <c r="K862" i="1"/>
  <c r="J862" i="1"/>
  <c r="F862" i="1"/>
  <c r="E862" i="1"/>
  <c r="H862" i="1" s="1"/>
  <c r="C862" i="1"/>
  <c r="N861" i="1"/>
  <c r="K861" i="1"/>
  <c r="J861" i="1"/>
  <c r="F861" i="1"/>
  <c r="E861" i="1"/>
  <c r="H861" i="1" s="1"/>
  <c r="C861" i="1"/>
  <c r="N860" i="1"/>
  <c r="K860" i="1"/>
  <c r="J860" i="1"/>
  <c r="F860" i="1"/>
  <c r="E860" i="1"/>
  <c r="H860" i="1" s="1"/>
  <c r="C860" i="1"/>
  <c r="N859" i="1"/>
  <c r="K859" i="1"/>
  <c r="J859" i="1"/>
  <c r="F859" i="1"/>
  <c r="E859" i="1"/>
  <c r="H859" i="1" s="1"/>
  <c r="C859" i="1"/>
  <c r="N858" i="1"/>
  <c r="K858" i="1"/>
  <c r="J858" i="1"/>
  <c r="F858" i="1"/>
  <c r="E858" i="1"/>
  <c r="H858" i="1" s="1"/>
  <c r="C858" i="1"/>
  <c r="N857" i="1"/>
  <c r="K857" i="1"/>
  <c r="J857" i="1"/>
  <c r="F857" i="1"/>
  <c r="E857" i="1"/>
  <c r="H857" i="1" s="1"/>
  <c r="C857" i="1"/>
  <c r="N856" i="1"/>
  <c r="K856" i="1"/>
  <c r="J856" i="1"/>
  <c r="F856" i="1"/>
  <c r="E856" i="1"/>
  <c r="H856" i="1" s="1"/>
  <c r="C856" i="1"/>
  <c r="N855" i="1"/>
  <c r="K855" i="1"/>
  <c r="J855" i="1"/>
  <c r="F855" i="1"/>
  <c r="E855" i="1"/>
  <c r="H855" i="1" s="1"/>
  <c r="C855" i="1"/>
  <c r="N854" i="1"/>
  <c r="K854" i="1"/>
  <c r="J854" i="1"/>
  <c r="F854" i="1"/>
  <c r="E854" i="1"/>
  <c r="H854" i="1" s="1"/>
  <c r="C854" i="1"/>
  <c r="N853" i="1"/>
  <c r="K853" i="1"/>
  <c r="J853" i="1"/>
  <c r="F853" i="1"/>
  <c r="E853" i="1"/>
  <c r="H853" i="1" s="1"/>
  <c r="C853" i="1"/>
  <c r="N852" i="1"/>
  <c r="K852" i="1"/>
  <c r="J852" i="1"/>
  <c r="F852" i="1"/>
  <c r="E852" i="1"/>
  <c r="H852" i="1" s="1"/>
  <c r="C852" i="1"/>
  <c r="N851" i="1"/>
  <c r="K851" i="1"/>
  <c r="J851" i="1"/>
  <c r="F851" i="1"/>
  <c r="E851" i="1"/>
  <c r="H851" i="1" s="1"/>
  <c r="C851" i="1"/>
  <c r="N850" i="1"/>
  <c r="K850" i="1"/>
  <c r="J850" i="1"/>
  <c r="F850" i="1"/>
  <c r="E850" i="1"/>
  <c r="H850" i="1" s="1"/>
  <c r="C850" i="1"/>
  <c r="N849" i="1"/>
  <c r="K849" i="1"/>
  <c r="J849" i="1"/>
  <c r="F849" i="1"/>
  <c r="E849" i="1"/>
  <c r="H849" i="1" s="1"/>
  <c r="C849" i="1"/>
  <c r="N848" i="1"/>
  <c r="K848" i="1"/>
  <c r="J848" i="1"/>
  <c r="F848" i="1"/>
  <c r="E848" i="1"/>
  <c r="H848" i="1" s="1"/>
  <c r="C848" i="1"/>
  <c r="N847" i="1"/>
  <c r="K847" i="1"/>
  <c r="J847" i="1"/>
  <c r="F847" i="1"/>
  <c r="E847" i="1"/>
  <c r="H847" i="1" s="1"/>
  <c r="C847" i="1"/>
  <c r="N846" i="1"/>
  <c r="K846" i="1"/>
  <c r="J846" i="1"/>
  <c r="F846" i="1"/>
  <c r="E846" i="1"/>
  <c r="H846" i="1" s="1"/>
  <c r="C846" i="1"/>
  <c r="N845" i="1"/>
  <c r="K845" i="1"/>
  <c r="J845" i="1"/>
  <c r="F845" i="1"/>
  <c r="E845" i="1"/>
  <c r="H845" i="1" s="1"/>
  <c r="C845" i="1"/>
  <c r="N844" i="1"/>
  <c r="K844" i="1"/>
  <c r="J844" i="1"/>
  <c r="F844" i="1"/>
  <c r="E844" i="1"/>
  <c r="H844" i="1" s="1"/>
  <c r="C844" i="1"/>
  <c r="N843" i="1"/>
  <c r="K843" i="1"/>
  <c r="J843" i="1"/>
  <c r="F843" i="1"/>
  <c r="E843" i="1"/>
  <c r="H843" i="1" s="1"/>
  <c r="C843" i="1"/>
  <c r="N842" i="1"/>
  <c r="K842" i="1"/>
  <c r="J842" i="1"/>
  <c r="F842" i="1"/>
  <c r="E842" i="1"/>
  <c r="H842" i="1" s="1"/>
  <c r="C842" i="1"/>
  <c r="N841" i="1"/>
  <c r="K841" i="1"/>
  <c r="J841" i="1"/>
  <c r="F841" i="1"/>
  <c r="E841" i="1"/>
  <c r="H841" i="1" s="1"/>
  <c r="C841" i="1"/>
  <c r="N840" i="1"/>
  <c r="K840" i="1"/>
  <c r="J840" i="1"/>
  <c r="F840" i="1"/>
  <c r="E840" i="1"/>
  <c r="H840" i="1" s="1"/>
  <c r="C840" i="1"/>
  <c r="N839" i="1"/>
  <c r="K839" i="1"/>
  <c r="J839" i="1"/>
  <c r="F839" i="1"/>
  <c r="E839" i="1"/>
  <c r="H839" i="1" s="1"/>
  <c r="C839" i="1"/>
  <c r="N838" i="1"/>
  <c r="K838" i="1"/>
  <c r="J838" i="1"/>
  <c r="F838" i="1"/>
  <c r="E838" i="1"/>
  <c r="H838" i="1" s="1"/>
  <c r="C838" i="1"/>
  <c r="N837" i="1"/>
  <c r="K837" i="1"/>
  <c r="J837" i="1"/>
  <c r="F837" i="1"/>
  <c r="E837" i="1"/>
  <c r="H837" i="1" s="1"/>
  <c r="C837" i="1"/>
  <c r="N836" i="1"/>
  <c r="K836" i="1"/>
  <c r="J836" i="1"/>
  <c r="F836" i="1"/>
  <c r="E836" i="1"/>
  <c r="H836" i="1" s="1"/>
  <c r="C836" i="1"/>
  <c r="N835" i="1"/>
  <c r="K835" i="1"/>
  <c r="J835" i="1"/>
  <c r="F835" i="1"/>
  <c r="E835" i="1"/>
  <c r="H835" i="1" s="1"/>
  <c r="C835" i="1"/>
  <c r="N834" i="1"/>
  <c r="K834" i="1"/>
  <c r="J834" i="1"/>
  <c r="F834" i="1"/>
  <c r="E834" i="1"/>
  <c r="H834" i="1" s="1"/>
  <c r="C834" i="1"/>
  <c r="N833" i="1"/>
  <c r="K833" i="1"/>
  <c r="J833" i="1"/>
  <c r="F833" i="1"/>
  <c r="E833" i="1"/>
  <c r="H833" i="1" s="1"/>
  <c r="C833" i="1"/>
  <c r="N832" i="1"/>
  <c r="K832" i="1"/>
  <c r="J832" i="1"/>
  <c r="F832" i="1"/>
  <c r="E832" i="1"/>
  <c r="H832" i="1" s="1"/>
  <c r="C832" i="1"/>
  <c r="N831" i="1"/>
  <c r="K831" i="1"/>
  <c r="J831" i="1"/>
  <c r="F831" i="1"/>
  <c r="E831" i="1"/>
  <c r="H831" i="1" s="1"/>
  <c r="C831" i="1"/>
  <c r="N830" i="1"/>
  <c r="K830" i="1"/>
  <c r="J830" i="1"/>
  <c r="F830" i="1"/>
  <c r="E830" i="1"/>
  <c r="H830" i="1" s="1"/>
  <c r="C830" i="1"/>
  <c r="N829" i="1"/>
  <c r="K829" i="1"/>
  <c r="J829" i="1"/>
  <c r="F829" i="1"/>
  <c r="E829" i="1"/>
  <c r="H829" i="1" s="1"/>
  <c r="C829" i="1"/>
  <c r="N828" i="1"/>
  <c r="K828" i="1"/>
  <c r="J828" i="1"/>
  <c r="F828" i="1"/>
  <c r="E828" i="1"/>
  <c r="H828" i="1" s="1"/>
  <c r="C828" i="1"/>
  <c r="N827" i="1"/>
  <c r="K827" i="1"/>
  <c r="J827" i="1"/>
  <c r="F827" i="1"/>
  <c r="E827" i="1"/>
  <c r="H827" i="1" s="1"/>
  <c r="C827" i="1"/>
  <c r="N826" i="1"/>
  <c r="K826" i="1"/>
  <c r="J826" i="1"/>
  <c r="F826" i="1"/>
  <c r="E826" i="1"/>
  <c r="H826" i="1" s="1"/>
  <c r="C826" i="1"/>
  <c r="N825" i="1"/>
  <c r="K825" i="1"/>
  <c r="J825" i="1"/>
  <c r="F825" i="1"/>
  <c r="E825" i="1"/>
  <c r="H825" i="1" s="1"/>
  <c r="C825" i="1"/>
  <c r="N824" i="1"/>
  <c r="K824" i="1"/>
  <c r="J824" i="1"/>
  <c r="F824" i="1"/>
  <c r="E824" i="1"/>
  <c r="H824" i="1" s="1"/>
  <c r="C824" i="1"/>
  <c r="N823" i="1"/>
  <c r="K823" i="1"/>
  <c r="J823" i="1"/>
  <c r="F823" i="1"/>
  <c r="E823" i="1"/>
  <c r="H823" i="1" s="1"/>
  <c r="C823" i="1"/>
  <c r="N822" i="1"/>
  <c r="K822" i="1"/>
  <c r="J822" i="1"/>
  <c r="F822" i="1"/>
  <c r="E822" i="1"/>
  <c r="H822" i="1" s="1"/>
  <c r="C822" i="1"/>
  <c r="N821" i="1"/>
  <c r="K821" i="1"/>
  <c r="J821" i="1"/>
  <c r="F821" i="1"/>
  <c r="E821" i="1"/>
  <c r="H821" i="1" s="1"/>
  <c r="C821" i="1"/>
  <c r="N820" i="1"/>
  <c r="K820" i="1"/>
  <c r="J820" i="1"/>
  <c r="F820" i="1"/>
  <c r="E820" i="1"/>
  <c r="H820" i="1" s="1"/>
  <c r="C820" i="1"/>
  <c r="N819" i="1"/>
  <c r="K819" i="1"/>
  <c r="J819" i="1"/>
  <c r="F819" i="1"/>
  <c r="E819" i="1"/>
  <c r="H819" i="1" s="1"/>
  <c r="C819" i="1"/>
  <c r="N818" i="1"/>
  <c r="K818" i="1"/>
  <c r="J818" i="1"/>
  <c r="F818" i="1"/>
  <c r="E818" i="1"/>
  <c r="H818" i="1" s="1"/>
  <c r="C818" i="1"/>
  <c r="N817" i="1"/>
  <c r="K817" i="1"/>
  <c r="J817" i="1"/>
  <c r="F817" i="1"/>
  <c r="E817" i="1"/>
  <c r="H817" i="1" s="1"/>
  <c r="C817" i="1"/>
  <c r="N816" i="1"/>
  <c r="K816" i="1"/>
  <c r="J816" i="1"/>
  <c r="F816" i="1"/>
  <c r="E816" i="1"/>
  <c r="H816" i="1" s="1"/>
  <c r="C816" i="1"/>
  <c r="N815" i="1"/>
  <c r="K815" i="1"/>
  <c r="J815" i="1"/>
  <c r="F815" i="1"/>
  <c r="E815" i="1"/>
  <c r="H815" i="1" s="1"/>
  <c r="C815" i="1"/>
  <c r="N814" i="1"/>
  <c r="K814" i="1"/>
  <c r="J814" i="1"/>
  <c r="F814" i="1"/>
  <c r="E814" i="1"/>
  <c r="H814" i="1" s="1"/>
  <c r="C814" i="1"/>
  <c r="N813" i="1"/>
  <c r="K813" i="1"/>
  <c r="J813" i="1"/>
  <c r="F813" i="1"/>
  <c r="E813" i="1"/>
  <c r="H813" i="1" s="1"/>
  <c r="C813" i="1"/>
  <c r="N812" i="1"/>
  <c r="K812" i="1"/>
  <c r="J812" i="1"/>
  <c r="F812" i="1"/>
  <c r="E812" i="1"/>
  <c r="H812" i="1" s="1"/>
  <c r="C812" i="1"/>
  <c r="N811" i="1"/>
  <c r="K811" i="1"/>
  <c r="J811" i="1"/>
  <c r="F811" i="1"/>
  <c r="E811" i="1"/>
  <c r="H811" i="1" s="1"/>
  <c r="C811" i="1"/>
  <c r="N810" i="1"/>
  <c r="K810" i="1"/>
  <c r="J810" i="1"/>
  <c r="F810" i="1"/>
  <c r="E810" i="1"/>
  <c r="H810" i="1" s="1"/>
  <c r="C810" i="1"/>
  <c r="N809" i="1"/>
  <c r="K809" i="1"/>
  <c r="J809" i="1"/>
  <c r="F809" i="1"/>
  <c r="E809" i="1"/>
  <c r="H809" i="1" s="1"/>
  <c r="C809" i="1"/>
  <c r="N808" i="1"/>
  <c r="K808" i="1"/>
  <c r="J808" i="1"/>
  <c r="F808" i="1"/>
  <c r="E808" i="1"/>
  <c r="H808" i="1" s="1"/>
  <c r="C808" i="1"/>
  <c r="N807" i="1"/>
  <c r="K807" i="1"/>
  <c r="J807" i="1"/>
  <c r="F807" i="1"/>
  <c r="E807" i="1"/>
  <c r="H807" i="1" s="1"/>
  <c r="C807" i="1"/>
  <c r="N806" i="1"/>
  <c r="K806" i="1"/>
  <c r="J806" i="1"/>
  <c r="F806" i="1"/>
  <c r="E806" i="1"/>
  <c r="H806" i="1" s="1"/>
  <c r="C806" i="1"/>
  <c r="N805" i="1"/>
  <c r="K805" i="1"/>
  <c r="J805" i="1"/>
  <c r="F805" i="1"/>
  <c r="E805" i="1"/>
  <c r="H805" i="1" s="1"/>
  <c r="C805" i="1"/>
  <c r="N804" i="1"/>
  <c r="K804" i="1"/>
  <c r="J804" i="1"/>
  <c r="F804" i="1"/>
  <c r="E804" i="1"/>
  <c r="H804" i="1" s="1"/>
  <c r="C804" i="1"/>
  <c r="N803" i="1"/>
  <c r="K803" i="1"/>
  <c r="J803" i="1"/>
  <c r="F803" i="1"/>
  <c r="E803" i="1"/>
  <c r="H803" i="1" s="1"/>
  <c r="C803" i="1"/>
  <c r="N802" i="1"/>
  <c r="K802" i="1"/>
  <c r="J802" i="1"/>
  <c r="F802" i="1"/>
  <c r="E802" i="1"/>
  <c r="H802" i="1" s="1"/>
  <c r="C802" i="1"/>
  <c r="N801" i="1"/>
  <c r="K801" i="1"/>
  <c r="J801" i="1"/>
  <c r="F801" i="1"/>
  <c r="E801" i="1"/>
  <c r="H801" i="1" s="1"/>
  <c r="C801" i="1"/>
  <c r="N800" i="1"/>
  <c r="K800" i="1"/>
  <c r="J800" i="1"/>
  <c r="F800" i="1"/>
  <c r="E800" i="1"/>
  <c r="H800" i="1" s="1"/>
  <c r="C800" i="1"/>
  <c r="N799" i="1"/>
  <c r="K799" i="1"/>
  <c r="J799" i="1"/>
  <c r="F799" i="1"/>
  <c r="E799" i="1"/>
  <c r="H799" i="1" s="1"/>
  <c r="C799" i="1"/>
  <c r="N798" i="1"/>
  <c r="K798" i="1"/>
  <c r="J798" i="1"/>
  <c r="F798" i="1"/>
  <c r="E798" i="1"/>
  <c r="H798" i="1" s="1"/>
  <c r="C798" i="1"/>
  <c r="N797" i="1"/>
  <c r="K797" i="1"/>
  <c r="J797" i="1"/>
  <c r="F797" i="1"/>
  <c r="E797" i="1"/>
  <c r="H797" i="1" s="1"/>
  <c r="C797" i="1"/>
  <c r="N796" i="1"/>
  <c r="K796" i="1"/>
  <c r="J796" i="1"/>
  <c r="F796" i="1"/>
  <c r="E796" i="1"/>
  <c r="H796" i="1" s="1"/>
  <c r="C796" i="1"/>
  <c r="N795" i="1"/>
  <c r="K795" i="1"/>
  <c r="J795" i="1"/>
  <c r="F795" i="1"/>
  <c r="E795" i="1"/>
  <c r="H795" i="1" s="1"/>
  <c r="C795" i="1"/>
  <c r="N794" i="1"/>
  <c r="K794" i="1"/>
  <c r="J794" i="1"/>
  <c r="F794" i="1"/>
  <c r="E794" i="1"/>
  <c r="H794" i="1" s="1"/>
  <c r="C794" i="1"/>
  <c r="N793" i="1"/>
  <c r="K793" i="1"/>
  <c r="J793" i="1"/>
  <c r="F793" i="1"/>
  <c r="E793" i="1"/>
  <c r="H793" i="1" s="1"/>
  <c r="C793" i="1"/>
  <c r="N792" i="1"/>
  <c r="K792" i="1"/>
  <c r="J792" i="1"/>
  <c r="F792" i="1"/>
  <c r="E792" i="1"/>
  <c r="H792" i="1" s="1"/>
  <c r="C792" i="1"/>
  <c r="N791" i="1"/>
  <c r="K791" i="1"/>
  <c r="J791" i="1"/>
  <c r="F791" i="1"/>
  <c r="E791" i="1"/>
  <c r="H791" i="1" s="1"/>
  <c r="C791" i="1"/>
  <c r="N790" i="1"/>
  <c r="K790" i="1"/>
  <c r="J790" i="1"/>
  <c r="F790" i="1"/>
  <c r="E790" i="1"/>
  <c r="H790" i="1" s="1"/>
  <c r="C790" i="1"/>
  <c r="N789" i="1"/>
  <c r="K789" i="1"/>
  <c r="J789" i="1"/>
  <c r="F789" i="1"/>
  <c r="E789" i="1"/>
  <c r="H789" i="1" s="1"/>
  <c r="C789" i="1"/>
  <c r="N788" i="1"/>
  <c r="K788" i="1"/>
  <c r="J788" i="1"/>
  <c r="F788" i="1"/>
  <c r="E788" i="1"/>
  <c r="H788" i="1" s="1"/>
  <c r="C788" i="1"/>
  <c r="N787" i="1"/>
  <c r="K787" i="1"/>
  <c r="J787" i="1"/>
  <c r="F787" i="1"/>
  <c r="E787" i="1"/>
  <c r="H787" i="1" s="1"/>
  <c r="C787" i="1"/>
  <c r="N786" i="1"/>
  <c r="K786" i="1"/>
  <c r="J786" i="1"/>
  <c r="F786" i="1"/>
  <c r="E786" i="1"/>
  <c r="H786" i="1" s="1"/>
  <c r="C786" i="1"/>
  <c r="N785" i="1"/>
  <c r="K785" i="1"/>
  <c r="J785" i="1"/>
  <c r="F785" i="1"/>
  <c r="E785" i="1"/>
  <c r="H785" i="1" s="1"/>
  <c r="C785" i="1"/>
  <c r="N784" i="1"/>
  <c r="K784" i="1"/>
  <c r="J784" i="1"/>
  <c r="F784" i="1"/>
  <c r="E784" i="1"/>
  <c r="H784" i="1" s="1"/>
  <c r="C784" i="1"/>
  <c r="N783" i="1"/>
  <c r="K783" i="1"/>
  <c r="J783" i="1"/>
  <c r="F783" i="1"/>
  <c r="E783" i="1"/>
  <c r="H783" i="1" s="1"/>
  <c r="C783" i="1"/>
  <c r="N782" i="1"/>
  <c r="K782" i="1"/>
  <c r="J782" i="1"/>
  <c r="F782" i="1"/>
  <c r="E782" i="1"/>
  <c r="H782" i="1" s="1"/>
  <c r="C782" i="1"/>
  <c r="N781" i="1"/>
  <c r="K781" i="1"/>
  <c r="J781" i="1"/>
  <c r="F781" i="1"/>
  <c r="E781" i="1"/>
  <c r="H781" i="1" s="1"/>
  <c r="C781" i="1"/>
  <c r="N780" i="1"/>
  <c r="K780" i="1"/>
  <c r="J780" i="1"/>
  <c r="F780" i="1"/>
  <c r="E780" i="1"/>
  <c r="H780" i="1" s="1"/>
  <c r="C780" i="1"/>
  <c r="N779" i="1"/>
  <c r="K779" i="1"/>
  <c r="J779" i="1"/>
  <c r="F779" i="1"/>
  <c r="E779" i="1"/>
  <c r="H779" i="1" s="1"/>
  <c r="C779" i="1"/>
  <c r="N778" i="1"/>
  <c r="K778" i="1"/>
  <c r="J778" i="1"/>
  <c r="F778" i="1"/>
  <c r="E778" i="1"/>
  <c r="H778" i="1" s="1"/>
  <c r="C778" i="1"/>
  <c r="N777" i="1"/>
  <c r="K777" i="1"/>
  <c r="J777" i="1"/>
  <c r="F777" i="1"/>
  <c r="E777" i="1"/>
  <c r="H777" i="1" s="1"/>
  <c r="C777" i="1"/>
  <c r="N776" i="1"/>
  <c r="K776" i="1"/>
  <c r="J776" i="1"/>
  <c r="F776" i="1"/>
  <c r="E776" i="1"/>
  <c r="H776" i="1" s="1"/>
  <c r="C776" i="1"/>
  <c r="N775" i="1"/>
  <c r="K775" i="1"/>
  <c r="J775" i="1"/>
  <c r="F775" i="1"/>
  <c r="E775" i="1"/>
  <c r="H775" i="1" s="1"/>
  <c r="C775" i="1"/>
  <c r="N774" i="1"/>
  <c r="K774" i="1"/>
  <c r="J774" i="1"/>
  <c r="F774" i="1"/>
  <c r="E774" i="1"/>
  <c r="H774" i="1" s="1"/>
  <c r="C774" i="1"/>
  <c r="N773" i="1"/>
  <c r="K773" i="1"/>
  <c r="J773" i="1"/>
  <c r="F773" i="1"/>
  <c r="E773" i="1"/>
  <c r="H773" i="1" s="1"/>
  <c r="C773" i="1"/>
  <c r="N772" i="1"/>
  <c r="K772" i="1"/>
  <c r="J772" i="1"/>
  <c r="F772" i="1"/>
  <c r="E772" i="1"/>
  <c r="H772" i="1" s="1"/>
  <c r="C772" i="1"/>
  <c r="N771" i="1"/>
  <c r="K771" i="1"/>
  <c r="J771" i="1"/>
  <c r="F771" i="1"/>
  <c r="E771" i="1"/>
  <c r="H771" i="1" s="1"/>
  <c r="C771" i="1"/>
  <c r="N770" i="1"/>
  <c r="K770" i="1"/>
  <c r="J770" i="1"/>
  <c r="F770" i="1"/>
  <c r="E770" i="1"/>
  <c r="H770" i="1" s="1"/>
  <c r="C770" i="1"/>
  <c r="N769" i="1"/>
  <c r="K769" i="1"/>
  <c r="J769" i="1"/>
  <c r="F769" i="1"/>
  <c r="E769" i="1"/>
  <c r="H769" i="1" s="1"/>
  <c r="C769" i="1"/>
  <c r="N768" i="1"/>
  <c r="K768" i="1"/>
  <c r="J768" i="1"/>
  <c r="F768" i="1"/>
  <c r="E768" i="1"/>
  <c r="H768" i="1" s="1"/>
  <c r="C768" i="1"/>
  <c r="N767" i="1"/>
  <c r="K767" i="1"/>
  <c r="J767" i="1"/>
  <c r="F767" i="1"/>
  <c r="E767" i="1"/>
  <c r="H767" i="1" s="1"/>
  <c r="C767" i="1"/>
  <c r="N766" i="1"/>
  <c r="K766" i="1"/>
  <c r="J766" i="1"/>
  <c r="F766" i="1"/>
  <c r="E766" i="1"/>
  <c r="H766" i="1" s="1"/>
  <c r="C766" i="1"/>
  <c r="N765" i="1"/>
  <c r="K765" i="1"/>
  <c r="J765" i="1"/>
  <c r="F765" i="1"/>
  <c r="E765" i="1"/>
  <c r="H765" i="1" s="1"/>
  <c r="C765" i="1"/>
  <c r="N764" i="1"/>
  <c r="K764" i="1"/>
  <c r="J764" i="1"/>
  <c r="F764" i="1"/>
  <c r="E764" i="1"/>
  <c r="H764" i="1" s="1"/>
  <c r="C764" i="1"/>
  <c r="N763" i="1"/>
  <c r="K763" i="1"/>
  <c r="J763" i="1"/>
  <c r="F763" i="1"/>
  <c r="E763" i="1"/>
  <c r="H763" i="1" s="1"/>
  <c r="C763" i="1"/>
  <c r="N762" i="1"/>
  <c r="K762" i="1"/>
  <c r="J762" i="1"/>
  <c r="F762" i="1"/>
  <c r="E762" i="1"/>
  <c r="H762" i="1" s="1"/>
  <c r="C762" i="1"/>
  <c r="N761" i="1"/>
  <c r="K761" i="1"/>
  <c r="J761" i="1"/>
  <c r="F761" i="1"/>
  <c r="E761" i="1"/>
  <c r="H761" i="1" s="1"/>
  <c r="C761" i="1"/>
  <c r="N760" i="1"/>
  <c r="K760" i="1"/>
  <c r="J760" i="1"/>
  <c r="F760" i="1"/>
  <c r="E760" i="1"/>
  <c r="H760" i="1" s="1"/>
  <c r="C760" i="1"/>
  <c r="N759" i="1"/>
  <c r="K759" i="1"/>
  <c r="J759" i="1"/>
  <c r="F759" i="1"/>
  <c r="E759" i="1"/>
  <c r="H759" i="1" s="1"/>
  <c r="C759" i="1"/>
  <c r="N758" i="1"/>
  <c r="K758" i="1"/>
  <c r="J758" i="1"/>
  <c r="F758" i="1"/>
  <c r="E758" i="1"/>
  <c r="H758" i="1" s="1"/>
  <c r="C758" i="1"/>
  <c r="N757" i="1"/>
  <c r="K757" i="1"/>
  <c r="J757" i="1"/>
  <c r="F757" i="1"/>
  <c r="E757" i="1"/>
  <c r="H757" i="1" s="1"/>
  <c r="C757" i="1"/>
  <c r="N756" i="1"/>
  <c r="K756" i="1"/>
  <c r="J756" i="1"/>
  <c r="F756" i="1"/>
  <c r="E756" i="1"/>
  <c r="H756" i="1" s="1"/>
  <c r="C756" i="1"/>
  <c r="N755" i="1"/>
  <c r="K755" i="1"/>
  <c r="J755" i="1"/>
  <c r="F755" i="1"/>
  <c r="E755" i="1"/>
  <c r="H755" i="1" s="1"/>
  <c r="C755" i="1"/>
  <c r="N754" i="1"/>
  <c r="K754" i="1"/>
  <c r="J754" i="1"/>
  <c r="F754" i="1"/>
  <c r="E754" i="1"/>
  <c r="H754" i="1" s="1"/>
  <c r="C754" i="1"/>
  <c r="N753" i="1"/>
  <c r="K753" i="1"/>
  <c r="J753" i="1"/>
  <c r="F753" i="1"/>
  <c r="E753" i="1"/>
  <c r="H753" i="1" s="1"/>
  <c r="C753" i="1"/>
  <c r="N752" i="1"/>
  <c r="K752" i="1"/>
  <c r="J752" i="1"/>
  <c r="F752" i="1"/>
  <c r="E752" i="1"/>
  <c r="H752" i="1" s="1"/>
  <c r="C752" i="1"/>
  <c r="N751" i="1"/>
  <c r="K751" i="1"/>
  <c r="J751" i="1"/>
  <c r="F751" i="1"/>
  <c r="E751" i="1"/>
  <c r="H751" i="1" s="1"/>
  <c r="C751" i="1"/>
  <c r="N750" i="1"/>
  <c r="K750" i="1"/>
  <c r="J750" i="1"/>
  <c r="F750" i="1"/>
  <c r="E750" i="1"/>
  <c r="H750" i="1" s="1"/>
  <c r="C750" i="1"/>
  <c r="N749" i="1"/>
  <c r="K749" i="1"/>
  <c r="J749" i="1"/>
  <c r="F749" i="1"/>
  <c r="E749" i="1"/>
  <c r="H749" i="1" s="1"/>
  <c r="C749" i="1"/>
  <c r="N748" i="1"/>
  <c r="K748" i="1"/>
  <c r="J748" i="1"/>
  <c r="F748" i="1"/>
  <c r="E748" i="1"/>
  <c r="H748" i="1" s="1"/>
  <c r="C748" i="1"/>
  <c r="N747" i="1"/>
  <c r="K747" i="1"/>
  <c r="J747" i="1"/>
  <c r="F747" i="1"/>
  <c r="E747" i="1"/>
  <c r="H747" i="1" s="1"/>
  <c r="C747" i="1"/>
  <c r="N746" i="1"/>
  <c r="K746" i="1"/>
  <c r="J746" i="1"/>
  <c r="F746" i="1"/>
  <c r="E746" i="1"/>
  <c r="H746" i="1" s="1"/>
  <c r="C746" i="1"/>
  <c r="N745" i="1"/>
  <c r="K745" i="1"/>
  <c r="J745" i="1"/>
  <c r="F745" i="1"/>
  <c r="E745" i="1"/>
  <c r="H745" i="1" s="1"/>
  <c r="C745" i="1"/>
  <c r="N744" i="1"/>
  <c r="K744" i="1"/>
  <c r="J744" i="1"/>
  <c r="F744" i="1"/>
  <c r="E744" i="1"/>
  <c r="H744" i="1" s="1"/>
  <c r="C744" i="1"/>
  <c r="N743" i="1"/>
  <c r="K743" i="1"/>
  <c r="J743" i="1"/>
  <c r="F743" i="1"/>
  <c r="E743" i="1"/>
  <c r="H743" i="1" s="1"/>
  <c r="C743" i="1"/>
  <c r="N742" i="1"/>
  <c r="K742" i="1"/>
  <c r="J742" i="1"/>
  <c r="F742" i="1"/>
  <c r="E742" i="1"/>
  <c r="H742" i="1" s="1"/>
  <c r="C742" i="1"/>
  <c r="N741" i="1"/>
  <c r="K741" i="1"/>
  <c r="J741" i="1"/>
  <c r="F741" i="1"/>
  <c r="E741" i="1"/>
  <c r="H741" i="1" s="1"/>
  <c r="C741" i="1"/>
  <c r="N740" i="1"/>
  <c r="K740" i="1"/>
  <c r="J740" i="1"/>
  <c r="F740" i="1"/>
  <c r="E740" i="1"/>
  <c r="H740" i="1" s="1"/>
  <c r="C740" i="1"/>
  <c r="N739" i="1"/>
  <c r="K739" i="1"/>
  <c r="J739" i="1"/>
  <c r="F739" i="1"/>
  <c r="E739" i="1"/>
  <c r="H739" i="1" s="1"/>
  <c r="C739" i="1"/>
  <c r="N738" i="1"/>
  <c r="K738" i="1"/>
  <c r="J738" i="1"/>
  <c r="F738" i="1"/>
  <c r="E738" i="1"/>
  <c r="H738" i="1" s="1"/>
  <c r="C738" i="1"/>
  <c r="N737" i="1"/>
  <c r="K737" i="1"/>
  <c r="J737" i="1"/>
  <c r="F737" i="1"/>
  <c r="E737" i="1"/>
  <c r="H737" i="1" s="1"/>
  <c r="C737" i="1"/>
  <c r="N736" i="1"/>
  <c r="K736" i="1"/>
  <c r="J736" i="1"/>
  <c r="F736" i="1"/>
  <c r="E736" i="1"/>
  <c r="H736" i="1" s="1"/>
  <c r="C736" i="1"/>
  <c r="N735" i="1"/>
  <c r="K735" i="1"/>
  <c r="J735" i="1"/>
  <c r="F735" i="1"/>
  <c r="E735" i="1"/>
  <c r="H735" i="1" s="1"/>
  <c r="C735" i="1"/>
  <c r="N734" i="1"/>
  <c r="K734" i="1"/>
  <c r="J734" i="1"/>
  <c r="F734" i="1"/>
  <c r="E734" i="1"/>
  <c r="H734" i="1" s="1"/>
  <c r="C734" i="1"/>
  <c r="N733" i="1"/>
  <c r="K733" i="1"/>
  <c r="J733" i="1"/>
  <c r="F733" i="1"/>
  <c r="E733" i="1"/>
  <c r="H733" i="1" s="1"/>
  <c r="C733" i="1"/>
  <c r="N732" i="1"/>
  <c r="K732" i="1"/>
  <c r="J732" i="1"/>
  <c r="F732" i="1"/>
  <c r="E732" i="1"/>
  <c r="H732" i="1" s="1"/>
  <c r="C732" i="1"/>
  <c r="N731" i="1"/>
  <c r="K731" i="1"/>
  <c r="J731" i="1"/>
  <c r="F731" i="1"/>
  <c r="E731" i="1"/>
  <c r="H731" i="1" s="1"/>
  <c r="C731" i="1"/>
  <c r="N730" i="1"/>
  <c r="K730" i="1"/>
  <c r="J730" i="1"/>
  <c r="F730" i="1"/>
  <c r="E730" i="1"/>
  <c r="H730" i="1" s="1"/>
  <c r="C730" i="1"/>
  <c r="N729" i="1"/>
  <c r="K729" i="1"/>
  <c r="J729" i="1"/>
  <c r="F729" i="1"/>
  <c r="E729" i="1"/>
  <c r="H729" i="1" s="1"/>
  <c r="C729" i="1"/>
  <c r="N728" i="1"/>
  <c r="K728" i="1"/>
  <c r="J728" i="1"/>
  <c r="F728" i="1"/>
  <c r="E728" i="1"/>
  <c r="H728" i="1" s="1"/>
  <c r="C728" i="1"/>
  <c r="N727" i="1"/>
  <c r="K727" i="1"/>
  <c r="J727" i="1"/>
  <c r="F727" i="1"/>
  <c r="E727" i="1"/>
  <c r="H727" i="1" s="1"/>
  <c r="C727" i="1"/>
  <c r="N726" i="1"/>
  <c r="K726" i="1"/>
  <c r="J726" i="1"/>
  <c r="F726" i="1"/>
  <c r="E726" i="1"/>
  <c r="H726" i="1" s="1"/>
  <c r="C726" i="1"/>
  <c r="N725" i="1"/>
  <c r="K725" i="1"/>
  <c r="J725" i="1"/>
  <c r="F725" i="1"/>
  <c r="E725" i="1"/>
  <c r="H725" i="1" s="1"/>
  <c r="C725" i="1"/>
  <c r="N724" i="1"/>
  <c r="K724" i="1"/>
  <c r="J724" i="1"/>
  <c r="F724" i="1"/>
  <c r="E724" i="1"/>
  <c r="H724" i="1" s="1"/>
  <c r="C724" i="1"/>
  <c r="N723" i="1"/>
  <c r="K723" i="1"/>
  <c r="J723" i="1"/>
  <c r="F723" i="1"/>
  <c r="E723" i="1"/>
  <c r="H723" i="1" s="1"/>
  <c r="C723" i="1"/>
  <c r="N722" i="1"/>
  <c r="K722" i="1"/>
  <c r="J722" i="1"/>
  <c r="F722" i="1"/>
  <c r="E722" i="1"/>
  <c r="H722" i="1" s="1"/>
  <c r="C722" i="1"/>
  <c r="N721" i="1"/>
  <c r="K721" i="1"/>
  <c r="J721" i="1"/>
  <c r="F721" i="1"/>
  <c r="E721" i="1"/>
  <c r="H721" i="1" s="1"/>
  <c r="C721" i="1"/>
  <c r="N720" i="1"/>
  <c r="K720" i="1"/>
  <c r="J720" i="1"/>
  <c r="F720" i="1"/>
  <c r="E720" i="1"/>
  <c r="H720" i="1" s="1"/>
  <c r="C720" i="1"/>
  <c r="N719" i="1"/>
  <c r="K719" i="1"/>
  <c r="J719" i="1"/>
  <c r="F719" i="1"/>
  <c r="E719" i="1"/>
  <c r="H719" i="1" s="1"/>
  <c r="C719" i="1"/>
  <c r="N718" i="1"/>
  <c r="K718" i="1"/>
  <c r="J718" i="1"/>
  <c r="F718" i="1"/>
  <c r="E718" i="1"/>
  <c r="H718" i="1" s="1"/>
  <c r="C718" i="1"/>
  <c r="N717" i="1"/>
  <c r="K717" i="1"/>
  <c r="J717" i="1"/>
  <c r="F717" i="1"/>
  <c r="E717" i="1"/>
  <c r="H717" i="1" s="1"/>
  <c r="C717" i="1"/>
  <c r="N716" i="1"/>
  <c r="K716" i="1"/>
  <c r="J716" i="1"/>
  <c r="F716" i="1"/>
  <c r="E716" i="1"/>
  <c r="H716" i="1" s="1"/>
  <c r="C716" i="1"/>
  <c r="N715" i="1"/>
  <c r="K715" i="1"/>
  <c r="J715" i="1"/>
  <c r="F715" i="1"/>
  <c r="E715" i="1"/>
  <c r="H715" i="1" s="1"/>
  <c r="C715" i="1"/>
  <c r="N714" i="1"/>
  <c r="K714" i="1"/>
  <c r="J714" i="1"/>
  <c r="F714" i="1"/>
  <c r="E714" i="1"/>
  <c r="H714" i="1" s="1"/>
  <c r="C714" i="1"/>
  <c r="N713" i="1"/>
  <c r="K713" i="1"/>
  <c r="J713" i="1"/>
  <c r="F713" i="1"/>
  <c r="E713" i="1"/>
  <c r="H713" i="1" s="1"/>
  <c r="C713" i="1"/>
  <c r="N712" i="1"/>
  <c r="K712" i="1"/>
  <c r="J712" i="1"/>
  <c r="F712" i="1"/>
  <c r="E712" i="1"/>
  <c r="H712" i="1" s="1"/>
  <c r="C712" i="1"/>
  <c r="N711" i="1"/>
  <c r="K711" i="1"/>
  <c r="J711" i="1"/>
  <c r="F711" i="1"/>
  <c r="E711" i="1"/>
  <c r="H711" i="1" s="1"/>
  <c r="C711" i="1"/>
  <c r="N710" i="1"/>
  <c r="K710" i="1"/>
  <c r="J710" i="1"/>
  <c r="F710" i="1"/>
  <c r="E710" i="1"/>
  <c r="H710" i="1" s="1"/>
  <c r="C710" i="1"/>
  <c r="N709" i="1"/>
  <c r="K709" i="1"/>
  <c r="J709" i="1"/>
  <c r="F709" i="1"/>
  <c r="E709" i="1"/>
  <c r="H709" i="1" s="1"/>
  <c r="C709" i="1"/>
  <c r="N708" i="1"/>
  <c r="K708" i="1"/>
  <c r="J708" i="1"/>
  <c r="F708" i="1"/>
  <c r="E708" i="1"/>
  <c r="H708" i="1" s="1"/>
  <c r="C708" i="1"/>
  <c r="N707" i="1"/>
  <c r="K707" i="1"/>
  <c r="J707" i="1"/>
  <c r="F707" i="1"/>
  <c r="E707" i="1"/>
  <c r="H707" i="1" s="1"/>
  <c r="C707" i="1"/>
  <c r="N706" i="1"/>
  <c r="K706" i="1"/>
  <c r="J706" i="1"/>
  <c r="F706" i="1"/>
  <c r="E706" i="1"/>
  <c r="H706" i="1" s="1"/>
  <c r="C706" i="1"/>
  <c r="N705" i="1"/>
  <c r="K705" i="1"/>
  <c r="J705" i="1"/>
  <c r="F705" i="1"/>
  <c r="E705" i="1"/>
  <c r="H705" i="1" s="1"/>
  <c r="C705" i="1"/>
  <c r="N704" i="1"/>
  <c r="K704" i="1"/>
  <c r="J704" i="1"/>
  <c r="F704" i="1"/>
  <c r="E704" i="1"/>
  <c r="H704" i="1" s="1"/>
  <c r="C704" i="1"/>
  <c r="N703" i="1"/>
  <c r="K703" i="1"/>
  <c r="J703" i="1"/>
  <c r="F703" i="1"/>
  <c r="E703" i="1"/>
  <c r="H703" i="1" s="1"/>
  <c r="C703" i="1"/>
  <c r="N702" i="1"/>
  <c r="K702" i="1"/>
  <c r="J702" i="1"/>
  <c r="F702" i="1"/>
  <c r="E702" i="1"/>
  <c r="H702" i="1" s="1"/>
  <c r="C702" i="1"/>
  <c r="N701" i="1"/>
  <c r="K701" i="1"/>
  <c r="J701" i="1"/>
  <c r="F701" i="1"/>
  <c r="E701" i="1"/>
  <c r="H701" i="1" s="1"/>
  <c r="C701" i="1"/>
  <c r="N700" i="1"/>
  <c r="K700" i="1"/>
  <c r="J700" i="1"/>
  <c r="F700" i="1"/>
  <c r="E700" i="1"/>
  <c r="H700" i="1" s="1"/>
  <c r="C700" i="1"/>
  <c r="N699" i="1"/>
  <c r="K699" i="1"/>
  <c r="J699" i="1"/>
  <c r="F699" i="1"/>
  <c r="E699" i="1"/>
  <c r="C699" i="1"/>
  <c r="N698" i="1"/>
  <c r="K698" i="1"/>
  <c r="J698" i="1"/>
  <c r="F698" i="1"/>
  <c r="E698" i="1"/>
  <c r="C698" i="1"/>
  <c r="N697" i="1"/>
  <c r="K697" i="1"/>
  <c r="J697" i="1"/>
  <c r="F697" i="1"/>
  <c r="E697" i="1"/>
  <c r="C697" i="1"/>
  <c r="N696" i="1"/>
  <c r="K696" i="1"/>
  <c r="J696" i="1"/>
  <c r="F696" i="1"/>
  <c r="E696" i="1"/>
  <c r="C696" i="1"/>
  <c r="N695" i="1"/>
  <c r="K695" i="1"/>
  <c r="J695" i="1"/>
  <c r="F695" i="1"/>
  <c r="E695" i="1"/>
  <c r="C695" i="1"/>
  <c r="N694" i="1"/>
  <c r="K694" i="1"/>
  <c r="J694" i="1"/>
  <c r="F694" i="1"/>
  <c r="E694" i="1"/>
  <c r="C694" i="1"/>
  <c r="N693" i="1"/>
  <c r="K693" i="1"/>
  <c r="J693" i="1"/>
  <c r="F693" i="1"/>
  <c r="E693" i="1"/>
  <c r="C693" i="1"/>
  <c r="N692" i="1"/>
  <c r="K692" i="1"/>
  <c r="J692" i="1"/>
  <c r="F692" i="1"/>
  <c r="E692" i="1"/>
  <c r="C692" i="1"/>
  <c r="N691" i="1"/>
  <c r="K691" i="1"/>
  <c r="J691" i="1"/>
  <c r="F691" i="1"/>
  <c r="E691" i="1"/>
  <c r="C691" i="1"/>
  <c r="N690" i="1"/>
  <c r="K690" i="1"/>
  <c r="J690" i="1"/>
  <c r="F690" i="1"/>
  <c r="E690" i="1"/>
  <c r="C690" i="1"/>
  <c r="N689" i="1"/>
  <c r="K689" i="1"/>
  <c r="J689" i="1"/>
  <c r="F689" i="1"/>
  <c r="E689" i="1"/>
  <c r="C689" i="1"/>
  <c r="N688" i="1"/>
  <c r="K688" i="1"/>
  <c r="J688" i="1"/>
  <c r="F688" i="1"/>
  <c r="E688" i="1"/>
  <c r="C688" i="1"/>
  <c r="N687" i="1"/>
  <c r="K687" i="1"/>
  <c r="J687" i="1"/>
  <c r="F687" i="1"/>
  <c r="E687" i="1"/>
  <c r="C687" i="1"/>
  <c r="N686" i="1"/>
  <c r="K686" i="1"/>
  <c r="J686" i="1"/>
  <c r="F686" i="1"/>
  <c r="E686" i="1"/>
  <c r="C686" i="1"/>
  <c r="N685" i="1"/>
  <c r="K685" i="1"/>
  <c r="J685" i="1"/>
  <c r="F685" i="1"/>
  <c r="E685" i="1"/>
  <c r="C685" i="1"/>
  <c r="N684" i="1"/>
  <c r="K684" i="1"/>
  <c r="J684" i="1"/>
  <c r="F684" i="1"/>
  <c r="E684" i="1"/>
  <c r="C684" i="1"/>
  <c r="N683" i="1"/>
  <c r="K683" i="1"/>
  <c r="J683" i="1"/>
  <c r="F683" i="1"/>
  <c r="E683" i="1"/>
  <c r="C683" i="1"/>
  <c r="N682" i="1"/>
  <c r="K682" i="1"/>
  <c r="J682" i="1"/>
  <c r="F682" i="1"/>
  <c r="E682" i="1"/>
  <c r="C682" i="1"/>
  <c r="N681" i="1"/>
  <c r="K681" i="1"/>
  <c r="J681" i="1"/>
  <c r="F681" i="1"/>
  <c r="E681" i="1"/>
  <c r="C681" i="1"/>
  <c r="N680" i="1"/>
  <c r="K680" i="1"/>
  <c r="J680" i="1"/>
  <c r="F680" i="1"/>
  <c r="E680" i="1"/>
  <c r="C680" i="1"/>
  <c r="N679" i="1"/>
  <c r="K679" i="1"/>
  <c r="J679" i="1"/>
  <c r="F679" i="1"/>
  <c r="E679" i="1"/>
  <c r="C679" i="1"/>
  <c r="N678" i="1"/>
  <c r="K678" i="1"/>
  <c r="J678" i="1"/>
  <c r="F678" i="1"/>
  <c r="E678" i="1"/>
  <c r="C678" i="1"/>
  <c r="N677" i="1"/>
  <c r="K677" i="1"/>
  <c r="J677" i="1"/>
  <c r="F677" i="1"/>
  <c r="E677" i="1"/>
  <c r="C677" i="1"/>
  <c r="N676" i="1"/>
  <c r="K676" i="1"/>
  <c r="J676" i="1"/>
  <c r="F676" i="1"/>
  <c r="E676" i="1"/>
  <c r="C676" i="1"/>
  <c r="N675" i="1"/>
  <c r="K675" i="1"/>
  <c r="J675" i="1"/>
  <c r="F675" i="1"/>
  <c r="E675" i="1"/>
  <c r="C675" i="1"/>
  <c r="N674" i="1"/>
  <c r="K674" i="1"/>
  <c r="J674" i="1"/>
  <c r="F674" i="1"/>
  <c r="E674" i="1"/>
  <c r="C674" i="1"/>
  <c r="N673" i="1"/>
  <c r="K673" i="1"/>
  <c r="J673" i="1"/>
  <c r="F673" i="1"/>
  <c r="E673" i="1"/>
  <c r="C673" i="1"/>
  <c r="N672" i="1"/>
  <c r="K672" i="1"/>
  <c r="J672" i="1"/>
  <c r="F672" i="1"/>
  <c r="E672" i="1"/>
  <c r="C672" i="1"/>
  <c r="N671" i="1"/>
  <c r="K671" i="1"/>
  <c r="J671" i="1"/>
  <c r="F671" i="1"/>
  <c r="E671" i="1"/>
  <c r="C671" i="1"/>
  <c r="N670" i="1"/>
  <c r="K670" i="1"/>
  <c r="J670" i="1"/>
  <c r="F670" i="1"/>
  <c r="E670" i="1"/>
  <c r="C670" i="1"/>
  <c r="N669" i="1"/>
  <c r="K669" i="1"/>
  <c r="J669" i="1"/>
  <c r="F669" i="1"/>
  <c r="E669" i="1"/>
  <c r="C669" i="1"/>
  <c r="N668" i="1"/>
  <c r="K668" i="1"/>
  <c r="J668" i="1"/>
  <c r="F668" i="1"/>
  <c r="E668" i="1"/>
  <c r="C668" i="1"/>
  <c r="N667" i="1"/>
  <c r="K667" i="1"/>
  <c r="J667" i="1"/>
  <c r="F667" i="1"/>
  <c r="E667" i="1"/>
  <c r="C667" i="1"/>
  <c r="N666" i="1"/>
  <c r="K666" i="1"/>
  <c r="J666" i="1"/>
  <c r="F666" i="1"/>
  <c r="E666" i="1"/>
  <c r="C666" i="1"/>
  <c r="N665" i="1"/>
  <c r="K665" i="1"/>
  <c r="J665" i="1"/>
  <c r="F665" i="1"/>
  <c r="E665" i="1"/>
  <c r="C665" i="1"/>
  <c r="N664" i="1"/>
  <c r="K664" i="1"/>
  <c r="J664" i="1"/>
  <c r="F664" i="1"/>
  <c r="E664" i="1"/>
  <c r="C664" i="1"/>
  <c r="N663" i="1"/>
  <c r="K663" i="1"/>
  <c r="J663" i="1"/>
  <c r="F663" i="1"/>
  <c r="E663" i="1"/>
  <c r="C663" i="1"/>
  <c r="N662" i="1"/>
  <c r="K662" i="1"/>
  <c r="J662" i="1"/>
  <c r="F662" i="1"/>
  <c r="E662" i="1"/>
  <c r="C662" i="1"/>
  <c r="N661" i="1"/>
  <c r="K661" i="1"/>
  <c r="J661" i="1"/>
  <c r="F661" i="1"/>
  <c r="E661" i="1"/>
  <c r="C661" i="1"/>
  <c r="N660" i="1"/>
  <c r="K660" i="1"/>
  <c r="J660" i="1"/>
  <c r="F660" i="1"/>
  <c r="E660" i="1"/>
  <c r="C660" i="1"/>
  <c r="N659" i="1"/>
  <c r="K659" i="1"/>
  <c r="J659" i="1"/>
  <c r="F659" i="1"/>
  <c r="E659" i="1"/>
  <c r="C659" i="1"/>
  <c r="N658" i="1"/>
  <c r="K658" i="1"/>
  <c r="J658" i="1"/>
  <c r="F658" i="1"/>
  <c r="E658" i="1"/>
  <c r="C658" i="1"/>
  <c r="N657" i="1"/>
  <c r="K657" i="1"/>
  <c r="J657" i="1"/>
  <c r="F657" i="1"/>
  <c r="E657" i="1"/>
  <c r="C657" i="1"/>
  <c r="N656" i="1"/>
  <c r="K656" i="1"/>
  <c r="J656" i="1"/>
  <c r="F656" i="1"/>
  <c r="E656" i="1"/>
  <c r="C656" i="1"/>
  <c r="N655" i="1"/>
  <c r="K655" i="1"/>
  <c r="J655" i="1"/>
  <c r="F655" i="1"/>
  <c r="E655" i="1"/>
  <c r="C655" i="1"/>
  <c r="N654" i="1"/>
  <c r="K654" i="1"/>
  <c r="J654" i="1"/>
  <c r="F654" i="1"/>
  <c r="E654" i="1"/>
  <c r="C654" i="1"/>
  <c r="N653" i="1"/>
  <c r="K653" i="1"/>
  <c r="J653" i="1"/>
  <c r="F653" i="1"/>
  <c r="E653" i="1"/>
  <c r="C653" i="1"/>
  <c r="N652" i="1"/>
  <c r="K652" i="1"/>
  <c r="J652" i="1"/>
  <c r="F652" i="1"/>
  <c r="E652" i="1"/>
  <c r="C652" i="1"/>
  <c r="N651" i="1"/>
  <c r="K651" i="1"/>
  <c r="J651" i="1"/>
  <c r="F651" i="1"/>
  <c r="E651" i="1"/>
  <c r="C651" i="1"/>
  <c r="N650" i="1"/>
  <c r="K650" i="1"/>
  <c r="J650" i="1"/>
  <c r="F650" i="1"/>
  <c r="E650" i="1"/>
  <c r="C650" i="1"/>
  <c r="N649" i="1"/>
  <c r="K649" i="1"/>
  <c r="J649" i="1"/>
  <c r="F649" i="1"/>
  <c r="E649" i="1"/>
  <c r="C649" i="1"/>
  <c r="N648" i="1"/>
  <c r="K648" i="1"/>
  <c r="J648" i="1"/>
  <c r="F648" i="1"/>
  <c r="E648" i="1"/>
  <c r="C648" i="1"/>
  <c r="N647" i="1"/>
  <c r="K647" i="1"/>
  <c r="J647" i="1"/>
  <c r="F647" i="1"/>
  <c r="E647" i="1"/>
  <c r="C647" i="1"/>
  <c r="N646" i="1"/>
  <c r="K646" i="1"/>
  <c r="J646" i="1"/>
  <c r="F646" i="1"/>
  <c r="E646" i="1"/>
  <c r="C646" i="1"/>
  <c r="N645" i="1"/>
  <c r="K645" i="1"/>
  <c r="J645" i="1"/>
  <c r="F645" i="1"/>
  <c r="E645" i="1"/>
  <c r="C645" i="1"/>
  <c r="N644" i="1"/>
  <c r="K644" i="1"/>
  <c r="J644" i="1"/>
  <c r="F644" i="1"/>
  <c r="E644" i="1"/>
  <c r="C644" i="1"/>
  <c r="N643" i="1"/>
  <c r="K643" i="1"/>
  <c r="J643" i="1"/>
  <c r="F643" i="1"/>
  <c r="E643" i="1"/>
  <c r="C643" i="1"/>
  <c r="N642" i="1"/>
  <c r="K642" i="1"/>
  <c r="J642" i="1"/>
  <c r="F642" i="1"/>
  <c r="E642" i="1"/>
  <c r="C642" i="1"/>
  <c r="N641" i="1"/>
  <c r="K641" i="1"/>
  <c r="J641" i="1"/>
  <c r="F641" i="1"/>
  <c r="E641" i="1"/>
  <c r="C641" i="1"/>
  <c r="N640" i="1"/>
  <c r="K640" i="1"/>
  <c r="J640" i="1"/>
  <c r="F640" i="1"/>
  <c r="E640" i="1"/>
  <c r="C640" i="1"/>
  <c r="N639" i="1"/>
  <c r="K639" i="1"/>
  <c r="J639" i="1"/>
  <c r="F639" i="1"/>
  <c r="E639" i="1"/>
  <c r="C639" i="1"/>
  <c r="N638" i="1"/>
  <c r="K638" i="1"/>
  <c r="J638" i="1"/>
  <c r="F638" i="1"/>
  <c r="E638" i="1"/>
  <c r="C638" i="1"/>
  <c r="N637" i="1"/>
  <c r="K637" i="1"/>
  <c r="J637" i="1"/>
  <c r="F637" i="1"/>
  <c r="E637" i="1"/>
  <c r="C637" i="1"/>
  <c r="N636" i="1"/>
  <c r="K636" i="1"/>
  <c r="J636" i="1"/>
  <c r="F636" i="1"/>
  <c r="E636" i="1"/>
  <c r="C636" i="1"/>
  <c r="N635" i="1"/>
  <c r="K635" i="1"/>
  <c r="J635" i="1"/>
  <c r="F635" i="1"/>
  <c r="E635" i="1"/>
  <c r="C635" i="1"/>
  <c r="N634" i="1"/>
  <c r="K634" i="1"/>
  <c r="J634" i="1"/>
  <c r="F634" i="1"/>
  <c r="E634" i="1"/>
  <c r="C634" i="1"/>
  <c r="N633" i="1"/>
  <c r="K633" i="1"/>
  <c r="J633" i="1"/>
  <c r="F633" i="1"/>
  <c r="E633" i="1"/>
  <c r="C633" i="1"/>
  <c r="N632" i="1"/>
  <c r="K632" i="1"/>
  <c r="J632" i="1"/>
  <c r="F632" i="1"/>
  <c r="E632" i="1"/>
  <c r="C632" i="1"/>
  <c r="N631" i="1"/>
  <c r="K631" i="1"/>
  <c r="J631" i="1"/>
  <c r="F631" i="1"/>
  <c r="E631" i="1"/>
  <c r="C631" i="1"/>
  <c r="N630" i="1"/>
  <c r="K630" i="1"/>
  <c r="J630" i="1"/>
  <c r="F630" i="1"/>
  <c r="E630" i="1"/>
  <c r="C630" i="1"/>
  <c r="N629" i="1"/>
  <c r="K629" i="1"/>
  <c r="J629" i="1"/>
  <c r="F629" i="1"/>
  <c r="E629" i="1"/>
  <c r="C629" i="1"/>
  <c r="N628" i="1"/>
  <c r="K628" i="1"/>
  <c r="J628" i="1"/>
  <c r="F628" i="1"/>
  <c r="E628" i="1"/>
  <c r="C628" i="1"/>
  <c r="N627" i="1"/>
  <c r="K627" i="1"/>
  <c r="J627" i="1"/>
  <c r="F627" i="1"/>
  <c r="E627" i="1"/>
  <c r="C627" i="1"/>
  <c r="N626" i="1"/>
  <c r="K626" i="1"/>
  <c r="J626" i="1"/>
  <c r="F626" i="1"/>
  <c r="E626" i="1"/>
  <c r="C626" i="1"/>
  <c r="N625" i="1"/>
  <c r="K625" i="1"/>
  <c r="J625" i="1"/>
  <c r="F625" i="1"/>
  <c r="E625" i="1"/>
  <c r="C625" i="1"/>
  <c r="N624" i="1"/>
  <c r="K624" i="1"/>
  <c r="J624" i="1"/>
  <c r="F624" i="1"/>
  <c r="E624" i="1"/>
  <c r="C624" i="1"/>
  <c r="N623" i="1"/>
  <c r="K623" i="1"/>
  <c r="J623" i="1"/>
  <c r="F623" i="1"/>
  <c r="E623" i="1"/>
  <c r="C623" i="1"/>
  <c r="N622" i="1"/>
  <c r="K622" i="1"/>
  <c r="J622" i="1"/>
  <c r="F622" i="1"/>
  <c r="E622" i="1"/>
  <c r="C622" i="1"/>
  <c r="N621" i="1"/>
  <c r="K621" i="1"/>
  <c r="J621" i="1"/>
  <c r="F621" i="1"/>
  <c r="E621" i="1"/>
  <c r="C621" i="1"/>
  <c r="N620" i="1"/>
  <c r="K620" i="1"/>
  <c r="J620" i="1"/>
  <c r="F620" i="1"/>
  <c r="E620" i="1"/>
  <c r="C620" i="1"/>
  <c r="N619" i="1"/>
  <c r="K619" i="1"/>
  <c r="J619" i="1"/>
  <c r="F619" i="1"/>
  <c r="E619" i="1"/>
  <c r="C619" i="1"/>
  <c r="N618" i="1"/>
  <c r="K618" i="1"/>
  <c r="J618" i="1"/>
  <c r="F618" i="1"/>
  <c r="E618" i="1"/>
  <c r="C618" i="1"/>
  <c r="N617" i="1"/>
  <c r="K617" i="1"/>
  <c r="J617" i="1"/>
  <c r="F617" i="1"/>
  <c r="E617" i="1"/>
  <c r="C617" i="1"/>
  <c r="N616" i="1"/>
  <c r="K616" i="1"/>
  <c r="J616" i="1"/>
  <c r="F616" i="1"/>
  <c r="E616" i="1"/>
  <c r="C616" i="1"/>
  <c r="N615" i="1"/>
  <c r="K615" i="1"/>
  <c r="J615" i="1"/>
  <c r="F615" i="1"/>
  <c r="E615" i="1"/>
  <c r="C615" i="1"/>
  <c r="N614" i="1"/>
  <c r="K614" i="1"/>
  <c r="J614" i="1"/>
  <c r="F614" i="1"/>
  <c r="E614" i="1"/>
  <c r="C614" i="1"/>
  <c r="N613" i="1"/>
  <c r="K613" i="1"/>
  <c r="J613" i="1"/>
  <c r="F613" i="1"/>
  <c r="E613" i="1"/>
  <c r="C613" i="1"/>
  <c r="N612" i="1"/>
  <c r="K612" i="1"/>
  <c r="J612" i="1"/>
  <c r="F612" i="1"/>
  <c r="E612" i="1"/>
  <c r="C612" i="1"/>
  <c r="N611" i="1"/>
  <c r="K611" i="1"/>
  <c r="J611" i="1"/>
  <c r="F611" i="1"/>
  <c r="E611" i="1"/>
  <c r="C611" i="1"/>
  <c r="N610" i="1"/>
  <c r="K610" i="1"/>
  <c r="J610" i="1"/>
  <c r="F610" i="1"/>
  <c r="E610" i="1"/>
  <c r="C610" i="1"/>
  <c r="N609" i="1"/>
  <c r="K609" i="1"/>
  <c r="J609" i="1"/>
  <c r="F609" i="1"/>
  <c r="E609" i="1"/>
  <c r="C609" i="1"/>
  <c r="N608" i="1"/>
  <c r="K608" i="1"/>
  <c r="J608" i="1"/>
  <c r="F608" i="1"/>
  <c r="E608" i="1"/>
  <c r="C608" i="1"/>
  <c r="N607" i="1"/>
  <c r="K607" i="1"/>
  <c r="J607" i="1"/>
  <c r="F607" i="1"/>
  <c r="E607" i="1"/>
  <c r="C607" i="1"/>
  <c r="N606" i="1"/>
  <c r="K606" i="1"/>
  <c r="J606" i="1"/>
  <c r="F606" i="1"/>
  <c r="E606" i="1"/>
  <c r="C606" i="1"/>
  <c r="N605" i="1"/>
  <c r="K605" i="1"/>
  <c r="J605" i="1"/>
  <c r="F605" i="1"/>
  <c r="E605" i="1"/>
  <c r="C605" i="1"/>
  <c r="N604" i="1"/>
  <c r="K604" i="1"/>
  <c r="J604" i="1"/>
  <c r="F604" i="1"/>
  <c r="E604" i="1"/>
  <c r="C604" i="1"/>
  <c r="N603" i="1"/>
  <c r="K603" i="1"/>
  <c r="J603" i="1"/>
  <c r="F603" i="1"/>
  <c r="E603" i="1"/>
  <c r="C603" i="1"/>
  <c r="N602" i="1"/>
  <c r="K602" i="1"/>
  <c r="J602" i="1"/>
  <c r="F602" i="1"/>
  <c r="E602" i="1"/>
  <c r="C602" i="1"/>
  <c r="N601" i="1"/>
  <c r="K601" i="1"/>
  <c r="J601" i="1"/>
  <c r="F601" i="1"/>
  <c r="E601" i="1"/>
  <c r="C601" i="1"/>
  <c r="N600" i="1"/>
  <c r="K600" i="1"/>
  <c r="J600" i="1"/>
  <c r="F600" i="1"/>
  <c r="E600" i="1"/>
  <c r="C600" i="1"/>
  <c r="N599" i="1"/>
  <c r="K599" i="1"/>
  <c r="J599" i="1"/>
  <c r="F599" i="1"/>
  <c r="E599" i="1"/>
  <c r="C599" i="1"/>
  <c r="N598" i="1"/>
  <c r="K598" i="1"/>
  <c r="J598" i="1"/>
  <c r="F598" i="1"/>
  <c r="E598" i="1"/>
  <c r="C598" i="1"/>
  <c r="N597" i="1"/>
  <c r="K597" i="1"/>
  <c r="J597" i="1"/>
  <c r="F597" i="1"/>
  <c r="E597" i="1"/>
  <c r="C597" i="1"/>
  <c r="N596" i="1"/>
  <c r="K596" i="1"/>
  <c r="J596" i="1"/>
  <c r="F596" i="1"/>
  <c r="E596" i="1"/>
  <c r="C596" i="1"/>
  <c r="N595" i="1"/>
  <c r="K595" i="1"/>
  <c r="J595" i="1"/>
  <c r="F595" i="1"/>
  <c r="E595" i="1"/>
  <c r="C595" i="1"/>
  <c r="N594" i="1"/>
  <c r="K594" i="1"/>
  <c r="J594" i="1"/>
  <c r="F594" i="1"/>
  <c r="E594" i="1"/>
  <c r="C594" i="1"/>
  <c r="N593" i="1"/>
  <c r="K593" i="1"/>
  <c r="J593" i="1"/>
  <c r="F593" i="1"/>
  <c r="E593" i="1"/>
  <c r="C593" i="1"/>
  <c r="N592" i="1"/>
  <c r="K592" i="1"/>
  <c r="J592" i="1"/>
  <c r="F592" i="1"/>
  <c r="E592" i="1"/>
  <c r="C592" i="1"/>
  <c r="N591" i="1"/>
  <c r="K591" i="1"/>
  <c r="J591" i="1"/>
  <c r="F591" i="1"/>
  <c r="E591" i="1"/>
  <c r="C591" i="1"/>
  <c r="N590" i="1"/>
  <c r="K590" i="1"/>
  <c r="J590" i="1"/>
  <c r="F590" i="1"/>
  <c r="E590" i="1"/>
  <c r="C590" i="1"/>
  <c r="N589" i="1"/>
  <c r="K589" i="1"/>
  <c r="J589" i="1"/>
  <c r="F589" i="1"/>
  <c r="E589" i="1"/>
  <c r="C589" i="1"/>
  <c r="N588" i="1"/>
  <c r="K588" i="1"/>
  <c r="J588" i="1"/>
  <c r="F588" i="1"/>
  <c r="E588" i="1"/>
  <c r="C588" i="1"/>
  <c r="N587" i="1"/>
  <c r="K587" i="1"/>
  <c r="J587" i="1"/>
  <c r="F587" i="1"/>
  <c r="E587" i="1"/>
  <c r="C587" i="1"/>
  <c r="N586" i="1"/>
  <c r="K586" i="1"/>
  <c r="J586" i="1"/>
  <c r="F586" i="1"/>
  <c r="E586" i="1"/>
  <c r="C586" i="1"/>
  <c r="N585" i="1"/>
  <c r="K585" i="1"/>
  <c r="J585" i="1"/>
  <c r="F585" i="1"/>
  <c r="E585" i="1"/>
  <c r="C585" i="1"/>
  <c r="N584" i="1"/>
  <c r="K584" i="1"/>
  <c r="J584" i="1"/>
  <c r="F584" i="1"/>
  <c r="E584" i="1"/>
  <c r="C584" i="1"/>
  <c r="N583" i="1"/>
  <c r="K583" i="1"/>
  <c r="J583" i="1"/>
  <c r="F583" i="1"/>
  <c r="E583" i="1"/>
  <c r="C583" i="1"/>
  <c r="N582" i="1"/>
  <c r="K582" i="1"/>
  <c r="J582" i="1"/>
  <c r="F582" i="1"/>
  <c r="E582" i="1"/>
  <c r="C582" i="1"/>
  <c r="N581" i="1"/>
  <c r="K581" i="1"/>
  <c r="J581" i="1"/>
  <c r="F581" i="1"/>
  <c r="E581" i="1"/>
  <c r="C581" i="1"/>
  <c r="N580" i="1"/>
  <c r="K580" i="1"/>
  <c r="J580" i="1"/>
  <c r="F580" i="1"/>
  <c r="E580" i="1"/>
  <c r="C580" i="1"/>
  <c r="N579" i="1"/>
  <c r="K579" i="1"/>
  <c r="J579" i="1"/>
  <c r="F579" i="1"/>
  <c r="E579" i="1"/>
  <c r="C579" i="1"/>
  <c r="N578" i="1"/>
  <c r="K578" i="1"/>
  <c r="J578" i="1"/>
  <c r="F578" i="1"/>
  <c r="E578" i="1"/>
  <c r="C578" i="1"/>
  <c r="N577" i="1"/>
  <c r="K577" i="1"/>
  <c r="J577" i="1"/>
  <c r="F577" i="1"/>
  <c r="E577" i="1"/>
  <c r="C577" i="1"/>
  <c r="N576" i="1"/>
  <c r="K576" i="1"/>
  <c r="J576" i="1"/>
  <c r="F576" i="1"/>
  <c r="E576" i="1"/>
  <c r="C576" i="1"/>
  <c r="N575" i="1"/>
  <c r="K575" i="1"/>
  <c r="J575" i="1"/>
  <c r="F575" i="1"/>
  <c r="E575" i="1"/>
  <c r="C575" i="1"/>
  <c r="N574" i="1"/>
  <c r="K574" i="1"/>
  <c r="J574" i="1"/>
  <c r="F574" i="1"/>
  <c r="E574" i="1"/>
  <c r="C574" i="1"/>
  <c r="N573" i="1"/>
  <c r="K573" i="1"/>
  <c r="J573" i="1"/>
  <c r="F573" i="1"/>
  <c r="E573" i="1"/>
  <c r="C573" i="1"/>
  <c r="N572" i="1"/>
  <c r="K572" i="1"/>
  <c r="J572" i="1"/>
  <c r="F572" i="1"/>
  <c r="E572" i="1"/>
  <c r="C572" i="1"/>
  <c r="N571" i="1"/>
  <c r="K571" i="1"/>
  <c r="J571" i="1"/>
  <c r="F571" i="1"/>
  <c r="E571" i="1"/>
  <c r="C571" i="1"/>
  <c r="N570" i="1"/>
  <c r="K570" i="1"/>
  <c r="J570" i="1"/>
  <c r="F570" i="1"/>
  <c r="E570" i="1"/>
  <c r="C570" i="1"/>
  <c r="N569" i="1"/>
  <c r="K569" i="1"/>
  <c r="J569" i="1"/>
  <c r="F569" i="1"/>
  <c r="E569" i="1"/>
  <c r="C569" i="1"/>
  <c r="N568" i="1"/>
  <c r="K568" i="1"/>
  <c r="J568" i="1"/>
  <c r="F568" i="1"/>
  <c r="E568" i="1"/>
  <c r="C568" i="1"/>
  <c r="N567" i="1"/>
  <c r="K567" i="1"/>
  <c r="J567" i="1"/>
  <c r="F567" i="1"/>
  <c r="E567" i="1"/>
  <c r="C567" i="1"/>
  <c r="N566" i="1"/>
  <c r="K566" i="1"/>
  <c r="J566" i="1"/>
  <c r="F566" i="1"/>
  <c r="E566" i="1"/>
  <c r="C566" i="1"/>
  <c r="N565" i="1"/>
  <c r="K565" i="1"/>
  <c r="J565" i="1"/>
  <c r="F565" i="1"/>
  <c r="E565" i="1"/>
  <c r="C565" i="1"/>
  <c r="N564" i="1"/>
  <c r="K564" i="1"/>
  <c r="J564" i="1"/>
  <c r="F564" i="1"/>
  <c r="E564" i="1"/>
  <c r="C564" i="1"/>
  <c r="N563" i="1"/>
  <c r="K563" i="1"/>
  <c r="J563" i="1"/>
  <c r="F563" i="1"/>
  <c r="E563" i="1"/>
  <c r="C563" i="1"/>
  <c r="N562" i="1"/>
  <c r="K562" i="1"/>
  <c r="J562" i="1"/>
  <c r="F562" i="1"/>
  <c r="E562" i="1"/>
  <c r="C562" i="1"/>
  <c r="N561" i="1"/>
  <c r="K561" i="1"/>
  <c r="J561" i="1"/>
  <c r="F561" i="1"/>
  <c r="E561" i="1"/>
  <c r="C561" i="1"/>
  <c r="N560" i="1"/>
  <c r="K560" i="1"/>
  <c r="J560" i="1"/>
  <c r="F560" i="1"/>
  <c r="E560" i="1"/>
  <c r="C560" i="1"/>
  <c r="N559" i="1"/>
  <c r="K559" i="1"/>
  <c r="J559" i="1"/>
  <c r="F559" i="1"/>
  <c r="E559" i="1"/>
  <c r="C559" i="1"/>
  <c r="N558" i="1"/>
  <c r="K558" i="1"/>
  <c r="J558" i="1"/>
  <c r="F558" i="1"/>
  <c r="E558" i="1"/>
  <c r="C558" i="1"/>
  <c r="N557" i="1"/>
  <c r="K557" i="1"/>
  <c r="J557" i="1"/>
  <c r="F557" i="1"/>
  <c r="E557" i="1"/>
  <c r="C557" i="1"/>
  <c r="N556" i="1"/>
  <c r="K556" i="1"/>
  <c r="J556" i="1"/>
  <c r="F556" i="1"/>
  <c r="E556" i="1"/>
  <c r="C556" i="1"/>
  <c r="N555" i="1"/>
  <c r="K555" i="1"/>
  <c r="J555" i="1"/>
  <c r="F555" i="1"/>
  <c r="E555" i="1"/>
  <c r="C555" i="1"/>
  <c r="N554" i="1"/>
  <c r="K554" i="1"/>
  <c r="J554" i="1"/>
  <c r="F554" i="1"/>
  <c r="E554" i="1"/>
  <c r="C554" i="1"/>
  <c r="N553" i="1"/>
  <c r="K553" i="1"/>
  <c r="J553" i="1"/>
  <c r="F553" i="1"/>
  <c r="E553" i="1"/>
  <c r="C553" i="1"/>
  <c r="N552" i="1"/>
  <c r="K552" i="1"/>
  <c r="J552" i="1"/>
  <c r="F552" i="1"/>
  <c r="E552" i="1"/>
  <c r="C552" i="1"/>
  <c r="N551" i="1"/>
  <c r="K551" i="1"/>
  <c r="J551" i="1"/>
  <c r="F551" i="1"/>
  <c r="E551" i="1"/>
  <c r="C551" i="1"/>
  <c r="N550" i="1"/>
  <c r="K550" i="1"/>
  <c r="J550" i="1"/>
  <c r="F550" i="1"/>
  <c r="E550" i="1"/>
  <c r="C550" i="1"/>
  <c r="N549" i="1"/>
  <c r="K549" i="1"/>
  <c r="J549" i="1"/>
  <c r="F549" i="1"/>
  <c r="E549" i="1"/>
  <c r="C549" i="1"/>
  <c r="N548" i="1"/>
  <c r="K548" i="1"/>
  <c r="J548" i="1"/>
  <c r="F548" i="1"/>
  <c r="E548" i="1"/>
  <c r="C548" i="1"/>
  <c r="N547" i="1"/>
  <c r="K547" i="1"/>
  <c r="J547" i="1"/>
  <c r="F547" i="1"/>
  <c r="E547" i="1"/>
  <c r="C547" i="1"/>
  <c r="N546" i="1"/>
  <c r="K546" i="1"/>
  <c r="J546" i="1"/>
  <c r="F546" i="1"/>
  <c r="E546" i="1"/>
  <c r="C546" i="1"/>
  <c r="N545" i="1"/>
  <c r="K545" i="1"/>
  <c r="J545" i="1"/>
  <c r="F545" i="1"/>
  <c r="E545" i="1"/>
  <c r="C545" i="1"/>
  <c r="N544" i="1"/>
  <c r="K544" i="1"/>
  <c r="J544" i="1"/>
  <c r="F544" i="1"/>
  <c r="E544" i="1"/>
  <c r="C544" i="1"/>
  <c r="N543" i="1"/>
  <c r="K543" i="1"/>
  <c r="J543" i="1"/>
  <c r="F543" i="1"/>
  <c r="E543" i="1"/>
  <c r="C543" i="1"/>
  <c r="N542" i="1"/>
  <c r="K542" i="1"/>
  <c r="J542" i="1"/>
  <c r="F542" i="1"/>
  <c r="E542" i="1"/>
  <c r="C542" i="1"/>
  <c r="N541" i="1"/>
  <c r="K541" i="1"/>
  <c r="J541" i="1"/>
  <c r="F541" i="1"/>
  <c r="E541" i="1"/>
  <c r="C541" i="1"/>
  <c r="N540" i="1"/>
  <c r="K540" i="1"/>
  <c r="J540" i="1"/>
  <c r="F540" i="1"/>
  <c r="E540" i="1"/>
  <c r="C540" i="1"/>
  <c r="N539" i="1"/>
  <c r="K539" i="1"/>
  <c r="J539" i="1"/>
  <c r="F539" i="1"/>
  <c r="E539" i="1"/>
  <c r="C539" i="1"/>
  <c r="N538" i="1"/>
  <c r="K538" i="1"/>
  <c r="J538" i="1"/>
  <c r="F538" i="1"/>
  <c r="E538" i="1"/>
  <c r="C538" i="1"/>
  <c r="N537" i="1"/>
  <c r="K537" i="1"/>
  <c r="J537" i="1"/>
  <c r="F537" i="1"/>
  <c r="E537" i="1"/>
  <c r="C537" i="1"/>
  <c r="N536" i="1"/>
  <c r="K536" i="1"/>
  <c r="J536" i="1"/>
  <c r="F536" i="1"/>
  <c r="E536" i="1"/>
  <c r="C536" i="1"/>
  <c r="N535" i="1"/>
  <c r="K535" i="1"/>
  <c r="J535" i="1"/>
  <c r="F535" i="1"/>
  <c r="E535" i="1"/>
  <c r="C535" i="1"/>
  <c r="N534" i="1"/>
  <c r="K534" i="1"/>
  <c r="J534" i="1"/>
  <c r="F534" i="1"/>
  <c r="E534" i="1"/>
  <c r="C534" i="1"/>
  <c r="N533" i="1"/>
  <c r="K533" i="1"/>
  <c r="J533" i="1"/>
  <c r="F533" i="1"/>
  <c r="E533" i="1"/>
  <c r="C533" i="1"/>
  <c r="N532" i="1"/>
  <c r="K532" i="1"/>
  <c r="J532" i="1"/>
  <c r="F532" i="1"/>
  <c r="E532" i="1"/>
  <c r="C532" i="1"/>
  <c r="N531" i="1"/>
  <c r="K531" i="1"/>
  <c r="J531" i="1"/>
  <c r="F531" i="1"/>
  <c r="E531" i="1"/>
  <c r="C531" i="1"/>
  <c r="N530" i="1"/>
  <c r="K530" i="1"/>
  <c r="J530" i="1"/>
  <c r="F530" i="1"/>
  <c r="E530" i="1"/>
  <c r="C530" i="1"/>
  <c r="N529" i="1"/>
  <c r="K529" i="1"/>
  <c r="J529" i="1"/>
  <c r="F529" i="1"/>
  <c r="E529" i="1"/>
  <c r="C529" i="1"/>
  <c r="N528" i="1"/>
  <c r="K528" i="1"/>
  <c r="J528" i="1"/>
  <c r="F528" i="1"/>
  <c r="E528" i="1"/>
  <c r="C528" i="1"/>
  <c r="N527" i="1"/>
  <c r="K527" i="1"/>
  <c r="J527" i="1"/>
  <c r="F527" i="1"/>
  <c r="E527" i="1"/>
  <c r="C527" i="1"/>
  <c r="N526" i="1"/>
  <c r="K526" i="1"/>
  <c r="J526" i="1"/>
  <c r="F526" i="1"/>
  <c r="E526" i="1"/>
  <c r="C526" i="1"/>
  <c r="N525" i="1"/>
  <c r="K525" i="1"/>
  <c r="J525" i="1"/>
  <c r="F525" i="1"/>
  <c r="E525" i="1"/>
  <c r="C525" i="1"/>
  <c r="N524" i="1"/>
  <c r="K524" i="1"/>
  <c r="J524" i="1"/>
  <c r="F524" i="1"/>
  <c r="E524" i="1"/>
  <c r="C524" i="1"/>
  <c r="N523" i="1"/>
  <c r="K523" i="1"/>
  <c r="J523" i="1"/>
  <c r="F523" i="1"/>
  <c r="E523" i="1"/>
  <c r="C523" i="1"/>
  <c r="N522" i="1"/>
  <c r="K522" i="1"/>
  <c r="J522" i="1"/>
  <c r="F522" i="1"/>
  <c r="E522" i="1"/>
  <c r="C522" i="1"/>
  <c r="N521" i="1"/>
  <c r="K521" i="1"/>
  <c r="J521" i="1"/>
  <c r="F521" i="1"/>
  <c r="E521" i="1"/>
  <c r="C521" i="1"/>
  <c r="N520" i="1"/>
  <c r="K520" i="1"/>
  <c r="J520" i="1"/>
  <c r="F520" i="1"/>
  <c r="E520" i="1"/>
  <c r="C520" i="1"/>
  <c r="N519" i="1"/>
  <c r="K519" i="1"/>
  <c r="J519" i="1"/>
  <c r="F519" i="1"/>
  <c r="E519" i="1"/>
  <c r="C519" i="1"/>
  <c r="N518" i="1"/>
  <c r="K518" i="1"/>
  <c r="J518" i="1"/>
  <c r="F518" i="1"/>
  <c r="E518" i="1"/>
  <c r="C518" i="1"/>
  <c r="N517" i="1"/>
  <c r="K517" i="1"/>
  <c r="J517" i="1"/>
  <c r="F517" i="1"/>
  <c r="E517" i="1"/>
  <c r="C517" i="1"/>
  <c r="N516" i="1"/>
  <c r="K516" i="1"/>
  <c r="J516" i="1"/>
  <c r="F516" i="1"/>
  <c r="E516" i="1"/>
  <c r="C516" i="1"/>
  <c r="N515" i="1"/>
  <c r="K515" i="1"/>
  <c r="J515" i="1"/>
  <c r="F515" i="1"/>
  <c r="E515" i="1"/>
  <c r="C515" i="1"/>
  <c r="N514" i="1"/>
  <c r="K514" i="1"/>
  <c r="J514" i="1"/>
  <c r="F514" i="1"/>
  <c r="E514" i="1"/>
  <c r="C514" i="1"/>
  <c r="N513" i="1"/>
  <c r="K513" i="1"/>
  <c r="J513" i="1"/>
  <c r="F513" i="1"/>
  <c r="E513" i="1"/>
  <c r="C513" i="1"/>
  <c r="N512" i="1"/>
  <c r="K512" i="1"/>
  <c r="J512" i="1"/>
  <c r="F512" i="1"/>
  <c r="E512" i="1"/>
  <c r="C512" i="1"/>
  <c r="N511" i="1"/>
  <c r="K511" i="1"/>
  <c r="J511" i="1"/>
  <c r="F511" i="1"/>
  <c r="E511" i="1"/>
  <c r="C511" i="1"/>
  <c r="N510" i="1"/>
  <c r="K510" i="1"/>
  <c r="J510" i="1"/>
  <c r="F510" i="1"/>
  <c r="E510" i="1"/>
  <c r="C510" i="1"/>
  <c r="N509" i="1"/>
  <c r="K509" i="1"/>
  <c r="J509" i="1"/>
  <c r="F509" i="1"/>
  <c r="E509" i="1"/>
  <c r="C509" i="1"/>
  <c r="N508" i="1"/>
  <c r="K508" i="1"/>
  <c r="J508" i="1"/>
  <c r="F508" i="1"/>
  <c r="E508" i="1"/>
  <c r="C508" i="1"/>
  <c r="N507" i="1"/>
  <c r="K507" i="1"/>
  <c r="J507" i="1"/>
  <c r="F507" i="1"/>
  <c r="E507" i="1"/>
  <c r="C507" i="1"/>
  <c r="N506" i="1"/>
  <c r="K506" i="1"/>
  <c r="J506" i="1"/>
  <c r="F506" i="1"/>
  <c r="E506" i="1"/>
  <c r="C506" i="1"/>
  <c r="N505" i="1"/>
  <c r="K505" i="1"/>
  <c r="J505" i="1"/>
  <c r="F505" i="1"/>
  <c r="E505" i="1"/>
  <c r="C505" i="1"/>
  <c r="N504" i="1"/>
  <c r="K504" i="1"/>
  <c r="J504" i="1"/>
  <c r="F504" i="1"/>
  <c r="E504" i="1"/>
  <c r="C504" i="1"/>
  <c r="N503" i="1"/>
  <c r="K503" i="1"/>
  <c r="J503" i="1"/>
  <c r="F503" i="1"/>
  <c r="E503" i="1"/>
  <c r="C503" i="1"/>
  <c r="N502" i="1"/>
  <c r="K502" i="1"/>
  <c r="J502" i="1"/>
  <c r="F502" i="1"/>
  <c r="E502" i="1"/>
  <c r="C502" i="1"/>
  <c r="N501" i="1"/>
  <c r="K501" i="1"/>
  <c r="J501" i="1"/>
  <c r="F501" i="1"/>
  <c r="E501" i="1"/>
  <c r="C501" i="1"/>
  <c r="N500" i="1"/>
  <c r="K500" i="1"/>
  <c r="J500" i="1"/>
  <c r="F500" i="1"/>
  <c r="E500" i="1"/>
  <c r="C500" i="1"/>
  <c r="N499" i="1"/>
  <c r="K499" i="1"/>
  <c r="J499" i="1"/>
  <c r="F499" i="1"/>
  <c r="E499" i="1"/>
  <c r="C499" i="1"/>
  <c r="N498" i="1"/>
  <c r="K498" i="1"/>
  <c r="J498" i="1"/>
  <c r="F498" i="1"/>
  <c r="E498" i="1"/>
  <c r="C498" i="1"/>
  <c r="N497" i="1"/>
  <c r="K497" i="1"/>
  <c r="J497" i="1"/>
  <c r="F497" i="1"/>
  <c r="E497" i="1"/>
  <c r="C497" i="1"/>
  <c r="N496" i="1"/>
  <c r="K496" i="1"/>
  <c r="J496" i="1"/>
  <c r="F496" i="1"/>
  <c r="E496" i="1"/>
  <c r="C496" i="1"/>
  <c r="N495" i="1"/>
  <c r="K495" i="1"/>
  <c r="J495" i="1"/>
  <c r="F495" i="1"/>
  <c r="E495" i="1"/>
  <c r="C495" i="1"/>
  <c r="N494" i="1"/>
  <c r="K494" i="1"/>
  <c r="J494" i="1"/>
  <c r="F494" i="1"/>
  <c r="E494" i="1"/>
  <c r="C494" i="1"/>
  <c r="N493" i="1"/>
  <c r="K493" i="1"/>
  <c r="J493" i="1"/>
  <c r="F493" i="1"/>
  <c r="E493" i="1"/>
  <c r="C493" i="1"/>
  <c r="N492" i="1"/>
  <c r="K492" i="1"/>
  <c r="J492" i="1"/>
  <c r="F492" i="1"/>
  <c r="E492" i="1"/>
  <c r="C492" i="1"/>
  <c r="N491" i="1"/>
  <c r="K491" i="1"/>
  <c r="J491" i="1"/>
  <c r="F491" i="1"/>
  <c r="E491" i="1"/>
  <c r="C491" i="1"/>
  <c r="N490" i="1"/>
  <c r="K490" i="1"/>
  <c r="J490" i="1"/>
  <c r="F490" i="1"/>
  <c r="E490" i="1"/>
  <c r="C490" i="1"/>
  <c r="N489" i="1"/>
  <c r="K489" i="1"/>
  <c r="J489" i="1"/>
  <c r="F489" i="1"/>
  <c r="E489" i="1"/>
  <c r="C489" i="1"/>
  <c r="N488" i="1"/>
  <c r="K488" i="1"/>
  <c r="J488" i="1"/>
  <c r="F488" i="1"/>
  <c r="E488" i="1"/>
  <c r="C488" i="1"/>
  <c r="N487" i="1"/>
  <c r="K487" i="1"/>
  <c r="J487" i="1"/>
  <c r="F487" i="1"/>
  <c r="E487" i="1"/>
  <c r="C487" i="1"/>
  <c r="N486" i="1"/>
  <c r="K486" i="1"/>
  <c r="J486" i="1"/>
  <c r="F486" i="1"/>
  <c r="E486" i="1"/>
  <c r="C486" i="1"/>
  <c r="N485" i="1"/>
  <c r="K485" i="1"/>
  <c r="J485" i="1"/>
  <c r="F485" i="1"/>
  <c r="E485" i="1"/>
  <c r="C485" i="1"/>
  <c r="N484" i="1"/>
  <c r="K484" i="1"/>
  <c r="J484" i="1"/>
  <c r="F484" i="1"/>
  <c r="E484" i="1"/>
  <c r="C484" i="1"/>
  <c r="N483" i="1"/>
  <c r="K483" i="1"/>
  <c r="J483" i="1"/>
  <c r="F483" i="1"/>
  <c r="E483" i="1"/>
  <c r="C483" i="1"/>
  <c r="N482" i="1"/>
  <c r="K482" i="1"/>
  <c r="J482" i="1"/>
  <c r="F482" i="1"/>
  <c r="E482" i="1"/>
  <c r="C482" i="1"/>
  <c r="N481" i="1"/>
  <c r="K481" i="1"/>
  <c r="J481" i="1"/>
  <c r="F481" i="1"/>
  <c r="E481" i="1"/>
  <c r="C481" i="1"/>
  <c r="N480" i="1"/>
  <c r="K480" i="1"/>
  <c r="J480" i="1"/>
  <c r="F480" i="1"/>
  <c r="E480" i="1"/>
  <c r="C480" i="1"/>
  <c r="N479" i="1"/>
  <c r="K479" i="1"/>
  <c r="J479" i="1"/>
  <c r="F479" i="1"/>
  <c r="E479" i="1"/>
  <c r="C479" i="1"/>
  <c r="N478" i="1"/>
  <c r="K478" i="1"/>
  <c r="J478" i="1"/>
  <c r="F478" i="1"/>
  <c r="E478" i="1"/>
  <c r="C478" i="1"/>
  <c r="N477" i="1"/>
  <c r="K477" i="1"/>
  <c r="J477" i="1"/>
  <c r="F477" i="1"/>
  <c r="E477" i="1"/>
  <c r="C477" i="1"/>
  <c r="N476" i="1"/>
  <c r="K476" i="1"/>
  <c r="J476" i="1"/>
  <c r="F476" i="1"/>
  <c r="E476" i="1"/>
  <c r="C476" i="1"/>
  <c r="N475" i="1"/>
  <c r="K475" i="1"/>
  <c r="J475" i="1"/>
  <c r="F475" i="1"/>
  <c r="E475" i="1"/>
  <c r="C475" i="1"/>
  <c r="N474" i="1"/>
  <c r="K474" i="1"/>
  <c r="J474" i="1"/>
  <c r="F474" i="1"/>
  <c r="E474" i="1"/>
  <c r="C474" i="1"/>
  <c r="N473" i="1"/>
  <c r="K473" i="1"/>
  <c r="J473" i="1"/>
  <c r="F473" i="1"/>
  <c r="E473" i="1"/>
  <c r="C473" i="1"/>
  <c r="N472" i="1"/>
  <c r="K472" i="1"/>
  <c r="J472" i="1"/>
  <c r="F472" i="1"/>
  <c r="E472" i="1"/>
  <c r="C472" i="1"/>
  <c r="N471" i="1"/>
  <c r="K471" i="1"/>
  <c r="J471" i="1"/>
  <c r="F471" i="1"/>
  <c r="E471" i="1"/>
  <c r="C471" i="1"/>
  <c r="N470" i="1"/>
  <c r="K470" i="1"/>
  <c r="J470" i="1"/>
  <c r="F470" i="1"/>
  <c r="E470" i="1"/>
  <c r="C470" i="1"/>
  <c r="N469" i="1"/>
  <c r="K469" i="1"/>
  <c r="J469" i="1"/>
  <c r="F469" i="1"/>
  <c r="E469" i="1"/>
  <c r="C469" i="1"/>
  <c r="N468" i="1"/>
  <c r="K468" i="1"/>
  <c r="J468" i="1"/>
  <c r="F468" i="1"/>
  <c r="E468" i="1"/>
  <c r="C468" i="1"/>
  <c r="N467" i="1"/>
  <c r="K467" i="1"/>
  <c r="J467" i="1"/>
  <c r="F467" i="1"/>
  <c r="E467" i="1"/>
  <c r="C467" i="1"/>
  <c r="N466" i="1"/>
  <c r="K466" i="1"/>
  <c r="J466" i="1"/>
  <c r="F466" i="1"/>
  <c r="E466" i="1"/>
  <c r="C466" i="1"/>
  <c r="N465" i="1"/>
  <c r="K465" i="1"/>
  <c r="J465" i="1"/>
  <c r="F465" i="1"/>
  <c r="E465" i="1"/>
  <c r="C465" i="1"/>
  <c r="N464" i="1"/>
  <c r="K464" i="1"/>
  <c r="J464" i="1"/>
  <c r="F464" i="1"/>
  <c r="E464" i="1"/>
  <c r="C464" i="1"/>
  <c r="N463" i="1"/>
  <c r="K463" i="1"/>
  <c r="J463" i="1"/>
  <c r="F463" i="1"/>
  <c r="E463" i="1"/>
  <c r="C463" i="1"/>
  <c r="N462" i="1"/>
  <c r="K462" i="1"/>
  <c r="J462" i="1"/>
  <c r="F462" i="1"/>
  <c r="E462" i="1"/>
  <c r="C462" i="1"/>
  <c r="N461" i="1"/>
  <c r="K461" i="1"/>
  <c r="J461" i="1"/>
  <c r="F461" i="1"/>
  <c r="E461" i="1"/>
  <c r="C461" i="1"/>
  <c r="N460" i="1"/>
  <c r="K460" i="1"/>
  <c r="J460" i="1"/>
  <c r="F460" i="1"/>
  <c r="E460" i="1"/>
  <c r="C460" i="1"/>
  <c r="N459" i="1"/>
  <c r="K459" i="1"/>
  <c r="J459" i="1"/>
  <c r="F459" i="1"/>
  <c r="E459" i="1"/>
  <c r="C459" i="1"/>
  <c r="N458" i="1"/>
  <c r="K458" i="1"/>
  <c r="J458" i="1"/>
  <c r="F458" i="1"/>
  <c r="E458" i="1"/>
  <c r="C458" i="1"/>
  <c r="N457" i="1"/>
  <c r="K457" i="1"/>
  <c r="J457" i="1"/>
  <c r="F457" i="1"/>
  <c r="E457" i="1"/>
  <c r="C457" i="1"/>
  <c r="N456" i="1"/>
  <c r="K456" i="1"/>
  <c r="J456" i="1"/>
  <c r="F456" i="1"/>
  <c r="E456" i="1"/>
  <c r="C456" i="1"/>
  <c r="N455" i="1"/>
  <c r="K455" i="1"/>
  <c r="J455" i="1"/>
  <c r="F455" i="1"/>
  <c r="E455" i="1"/>
  <c r="C455" i="1"/>
  <c r="N454" i="1"/>
  <c r="K454" i="1"/>
  <c r="J454" i="1"/>
  <c r="F454" i="1"/>
  <c r="E454" i="1"/>
  <c r="C454" i="1"/>
  <c r="N453" i="1"/>
  <c r="K453" i="1"/>
  <c r="J453" i="1"/>
  <c r="F453" i="1"/>
  <c r="E453" i="1"/>
  <c r="C453" i="1"/>
  <c r="N452" i="1"/>
  <c r="K452" i="1"/>
  <c r="J452" i="1"/>
  <c r="F452" i="1"/>
  <c r="E452" i="1"/>
  <c r="C452" i="1"/>
  <c r="N451" i="1"/>
  <c r="K451" i="1"/>
  <c r="J451" i="1"/>
  <c r="F451" i="1"/>
  <c r="E451" i="1"/>
  <c r="C451" i="1"/>
  <c r="N450" i="1"/>
  <c r="K450" i="1"/>
  <c r="J450" i="1"/>
  <c r="F450" i="1"/>
  <c r="E450" i="1"/>
  <c r="C450" i="1"/>
  <c r="N449" i="1"/>
  <c r="K449" i="1"/>
  <c r="J449" i="1"/>
  <c r="F449" i="1"/>
  <c r="E449" i="1"/>
  <c r="C449" i="1"/>
  <c r="N448" i="1"/>
  <c r="K448" i="1"/>
  <c r="J448" i="1"/>
  <c r="F448" i="1"/>
  <c r="E448" i="1"/>
  <c r="C448" i="1"/>
  <c r="N447" i="1"/>
  <c r="K447" i="1"/>
  <c r="J447" i="1"/>
  <c r="F447" i="1"/>
  <c r="E447" i="1"/>
  <c r="C447" i="1"/>
  <c r="N446" i="1"/>
  <c r="K446" i="1"/>
  <c r="J446" i="1"/>
  <c r="F446" i="1"/>
  <c r="E446" i="1"/>
  <c r="C446" i="1"/>
  <c r="N445" i="1"/>
  <c r="K445" i="1"/>
  <c r="J445" i="1"/>
  <c r="F445" i="1"/>
  <c r="E445" i="1"/>
  <c r="C445" i="1"/>
  <c r="N444" i="1"/>
  <c r="K444" i="1"/>
  <c r="J444" i="1"/>
  <c r="F444" i="1"/>
  <c r="E444" i="1"/>
  <c r="C444" i="1"/>
  <c r="N443" i="1"/>
  <c r="K443" i="1"/>
  <c r="J443" i="1"/>
  <c r="F443" i="1"/>
  <c r="E443" i="1"/>
  <c r="C443" i="1"/>
  <c r="N442" i="1"/>
  <c r="K442" i="1"/>
  <c r="J442" i="1"/>
  <c r="F442" i="1"/>
  <c r="E442" i="1"/>
  <c r="C442" i="1"/>
  <c r="N441" i="1"/>
  <c r="K441" i="1"/>
  <c r="J441" i="1"/>
  <c r="F441" i="1"/>
  <c r="E441" i="1"/>
  <c r="C441" i="1"/>
  <c r="N440" i="1"/>
  <c r="K440" i="1"/>
  <c r="J440" i="1"/>
  <c r="F440" i="1"/>
  <c r="E440" i="1"/>
  <c r="C440" i="1"/>
  <c r="N439" i="1"/>
  <c r="K439" i="1"/>
  <c r="J439" i="1"/>
  <c r="F439" i="1"/>
  <c r="E439" i="1"/>
  <c r="C439" i="1"/>
  <c r="N438" i="1"/>
  <c r="K438" i="1"/>
  <c r="J438" i="1"/>
  <c r="F438" i="1"/>
  <c r="E438" i="1"/>
  <c r="C438" i="1"/>
  <c r="N437" i="1"/>
  <c r="K437" i="1"/>
  <c r="J437" i="1"/>
  <c r="F437" i="1"/>
  <c r="E437" i="1"/>
  <c r="C437" i="1"/>
  <c r="N436" i="1"/>
  <c r="K436" i="1"/>
  <c r="J436" i="1"/>
  <c r="F436" i="1"/>
  <c r="E436" i="1"/>
  <c r="C436" i="1"/>
  <c r="N435" i="1"/>
  <c r="K435" i="1"/>
  <c r="J435" i="1"/>
  <c r="F435" i="1"/>
  <c r="E435" i="1"/>
  <c r="C435" i="1"/>
  <c r="N434" i="1"/>
  <c r="K434" i="1"/>
  <c r="J434" i="1"/>
  <c r="F434" i="1"/>
  <c r="E434" i="1"/>
  <c r="C434" i="1"/>
  <c r="N433" i="1"/>
  <c r="K433" i="1"/>
  <c r="J433" i="1"/>
  <c r="F433" i="1"/>
  <c r="E433" i="1"/>
  <c r="C433" i="1"/>
  <c r="N432" i="1"/>
  <c r="K432" i="1"/>
  <c r="J432" i="1"/>
  <c r="F432" i="1"/>
  <c r="E432" i="1"/>
  <c r="C432" i="1"/>
  <c r="N431" i="1"/>
  <c r="K431" i="1"/>
  <c r="J431" i="1"/>
  <c r="F431" i="1"/>
  <c r="E431" i="1"/>
  <c r="C431" i="1"/>
  <c r="N430" i="1"/>
  <c r="K430" i="1"/>
  <c r="J430" i="1"/>
  <c r="F430" i="1"/>
  <c r="E430" i="1"/>
  <c r="C430" i="1"/>
  <c r="N429" i="1"/>
  <c r="K429" i="1"/>
  <c r="J429" i="1"/>
  <c r="F429" i="1"/>
  <c r="E429" i="1"/>
  <c r="C429" i="1"/>
  <c r="N428" i="1"/>
  <c r="K428" i="1"/>
  <c r="J428" i="1"/>
  <c r="F428" i="1"/>
  <c r="E428" i="1"/>
  <c r="C428" i="1"/>
  <c r="N427" i="1"/>
  <c r="K427" i="1"/>
  <c r="J427" i="1"/>
  <c r="F427" i="1"/>
  <c r="E427" i="1"/>
  <c r="C427" i="1"/>
  <c r="N426" i="1"/>
  <c r="K426" i="1"/>
  <c r="J426" i="1"/>
  <c r="F426" i="1"/>
  <c r="E426" i="1"/>
  <c r="C426" i="1"/>
  <c r="N425" i="1"/>
  <c r="K425" i="1"/>
  <c r="J425" i="1"/>
  <c r="F425" i="1"/>
  <c r="E425" i="1"/>
  <c r="C425" i="1"/>
  <c r="N424" i="1"/>
  <c r="K424" i="1"/>
  <c r="J424" i="1"/>
  <c r="F424" i="1"/>
  <c r="E424" i="1"/>
  <c r="C424" i="1"/>
  <c r="N423" i="1"/>
  <c r="K423" i="1"/>
  <c r="J423" i="1"/>
  <c r="F423" i="1"/>
  <c r="E423" i="1"/>
  <c r="C423" i="1"/>
  <c r="N422" i="1"/>
  <c r="K422" i="1"/>
  <c r="J422" i="1"/>
  <c r="F422" i="1"/>
  <c r="E422" i="1"/>
  <c r="C422" i="1"/>
  <c r="N421" i="1"/>
  <c r="K421" i="1"/>
  <c r="J421" i="1"/>
  <c r="F421" i="1"/>
  <c r="E421" i="1"/>
  <c r="C421" i="1"/>
  <c r="N420" i="1"/>
  <c r="K420" i="1"/>
  <c r="J420" i="1"/>
  <c r="F420" i="1"/>
  <c r="E420" i="1"/>
  <c r="C420" i="1"/>
  <c r="N419" i="1"/>
  <c r="K419" i="1"/>
  <c r="J419" i="1"/>
  <c r="F419" i="1"/>
  <c r="E419" i="1"/>
  <c r="C419" i="1"/>
  <c r="N418" i="1"/>
  <c r="K418" i="1"/>
  <c r="J418" i="1"/>
  <c r="F418" i="1"/>
  <c r="E418" i="1"/>
  <c r="C418" i="1"/>
  <c r="N417" i="1"/>
  <c r="K417" i="1"/>
  <c r="J417" i="1"/>
  <c r="F417" i="1"/>
  <c r="E417" i="1"/>
  <c r="C417" i="1"/>
  <c r="N416" i="1"/>
  <c r="K416" i="1"/>
  <c r="J416" i="1"/>
  <c r="F416" i="1"/>
  <c r="E416" i="1"/>
  <c r="C416" i="1"/>
  <c r="N415" i="1"/>
  <c r="K415" i="1"/>
  <c r="J415" i="1"/>
  <c r="F415" i="1"/>
  <c r="E415" i="1"/>
  <c r="C415" i="1"/>
  <c r="N414" i="1"/>
  <c r="K414" i="1"/>
  <c r="J414" i="1"/>
  <c r="F414" i="1"/>
  <c r="E414" i="1"/>
  <c r="C414" i="1"/>
  <c r="N413" i="1"/>
  <c r="K413" i="1"/>
  <c r="J413" i="1"/>
  <c r="F413" i="1"/>
  <c r="E413" i="1"/>
  <c r="C413" i="1"/>
  <c r="N412" i="1"/>
  <c r="K412" i="1"/>
  <c r="J412" i="1"/>
  <c r="F412" i="1"/>
  <c r="E412" i="1"/>
  <c r="C412" i="1"/>
  <c r="N411" i="1"/>
  <c r="K411" i="1"/>
  <c r="J411" i="1"/>
  <c r="F411" i="1"/>
  <c r="E411" i="1"/>
  <c r="C411" i="1"/>
  <c r="N410" i="1"/>
  <c r="K410" i="1"/>
  <c r="J410" i="1"/>
  <c r="F410" i="1"/>
  <c r="E410" i="1"/>
  <c r="C410" i="1"/>
  <c r="N409" i="1"/>
  <c r="K409" i="1"/>
  <c r="J409" i="1"/>
  <c r="F409" i="1"/>
  <c r="E409" i="1"/>
  <c r="C409" i="1"/>
  <c r="N408" i="1"/>
  <c r="K408" i="1"/>
  <c r="J408" i="1"/>
  <c r="F408" i="1"/>
  <c r="E408" i="1"/>
  <c r="C408" i="1"/>
  <c r="N407" i="1"/>
  <c r="K407" i="1"/>
  <c r="J407" i="1"/>
  <c r="F407" i="1"/>
  <c r="E407" i="1"/>
  <c r="C407" i="1"/>
  <c r="N406" i="1"/>
  <c r="K406" i="1"/>
  <c r="J406" i="1"/>
  <c r="F406" i="1"/>
  <c r="E406" i="1"/>
  <c r="C406" i="1"/>
  <c r="N405" i="1"/>
  <c r="K405" i="1"/>
  <c r="J405" i="1"/>
  <c r="F405" i="1"/>
  <c r="E405" i="1"/>
  <c r="C405" i="1"/>
  <c r="N404" i="1"/>
  <c r="K404" i="1"/>
  <c r="J404" i="1"/>
  <c r="F404" i="1"/>
  <c r="E404" i="1"/>
  <c r="C404" i="1"/>
  <c r="N403" i="1"/>
  <c r="K403" i="1"/>
  <c r="J403" i="1"/>
  <c r="F403" i="1"/>
  <c r="E403" i="1"/>
  <c r="C403" i="1"/>
  <c r="N402" i="1"/>
  <c r="K402" i="1"/>
  <c r="J402" i="1"/>
  <c r="F402" i="1"/>
  <c r="E402" i="1"/>
  <c r="C402" i="1"/>
  <c r="N401" i="1"/>
  <c r="K401" i="1"/>
  <c r="J401" i="1"/>
  <c r="F401" i="1"/>
  <c r="E401" i="1"/>
  <c r="C401" i="1"/>
  <c r="N400" i="1"/>
  <c r="K400" i="1"/>
  <c r="J400" i="1"/>
  <c r="F400" i="1"/>
  <c r="E400" i="1"/>
  <c r="C400" i="1"/>
  <c r="N399" i="1"/>
  <c r="K399" i="1"/>
  <c r="J399" i="1"/>
  <c r="F399" i="1"/>
  <c r="E399" i="1"/>
  <c r="C399" i="1"/>
  <c r="N398" i="1"/>
  <c r="K398" i="1"/>
  <c r="J398" i="1"/>
  <c r="F398" i="1"/>
  <c r="E398" i="1"/>
  <c r="C398" i="1"/>
  <c r="N397" i="1"/>
  <c r="K397" i="1"/>
  <c r="J397" i="1"/>
  <c r="F397" i="1"/>
  <c r="E397" i="1"/>
  <c r="C397" i="1"/>
  <c r="N396" i="1"/>
  <c r="K396" i="1"/>
  <c r="J396" i="1"/>
  <c r="F396" i="1"/>
  <c r="E396" i="1"/>
  <c r="C396" i="1"/>
  <c r="N395" i="1"/>
  <c r="K395" i="1"/>
  <c r="J395" i="1"/>
  <c r="F395" i="1"/>
  <c r="E395" i="1"/>
  <c r="C395" i="1"/>
  <c r="N394" i="1"/>
  <c r="K394" i="1"/>
  <c r="J394" i="1"/>
  <c r="F394" i="1"/>
  <c r="E394" i="1"/>
  <c r="C394" i="1"/>
  <c r="N393" i="1"/>
  <c r="K393" i="1"/>
  <c r="J393" i="1"/>
  <c r="F393" i="1"/>
  <c r="E393" i="1"/>
  <c r="C393" i="1"/>
  <c r="N392" i="1"/>
  <c r="K392" i="1"/>
  <c r="J392" i="1"/>
  <c r="F392" i="1"/>
  <c r="E392" i="1"/>
  <c r="C392" i="1"/>
  <c r="N391" i="1"/>
  <c r="K391" i="1"/>
  <c r="J391" i="1"/>
  <c r="F391" i="1"/>
  <c r="E391" i="1"/>
  <c r="C391" i="1"/>
  <c r="N390" i="1"/>
  <c r="K390" i="1"/>
  <c r="J390" i="1"/>
  <c r="F390" i="1"/>
  <c r="E390" i="1"/>
  <c r="C390" i="1"/>
  <c r="N389" i="1"/>
  <c r="K389" i="1"/>
  <c r="J389" i="1"/>
  <c r="F389" i="1"/>
  <c r="E389" i="1"/>
  <c r="C389" i="1"/>
  <c r="N388" i="1"/>
  <c r="K388" i="1"/>
  <c r="J388" i="1"/>
  <c r="F388" i="1"/>
  <c r="E388" i="1"/>
  <c r="C388" i="1"/>
  <c r="N387" i="1"/>
  <c r="K387" i="1"/>
  <c r="J387" i="1"/>
  <c r="F387" i="1"/>
  <c r="E387" i="1"/>
  <c r="C387" i="1"/>
  <c r="N386" i="1"/>
  <c r="K386" i="1"/>
  <c r="J386" i="1"/>
  <c r="F386" i="1"/>
  <c r="E386" i="1"/>
  <c r="C386" i="1"/>
  <c r="N385" i="1"/>
  <c r="K385" i="1"/>
  <c r="J385" i="1"/>
  <c r="F385" i="1"/>
  <c r="E385" i="1"/>
  <c r="C385" i="1"/>
  <c r="N384" i="1"/>
  <c r="K384" i="1"/>
  <c r="J384" i="1"/>
  <c r="F384" i="1"/>
  <c r="E384" i="1"/>
  <c r="C384" i="1"/>
  <c r="N383" i="1"/>
  <c r="K383" i="1"/>
  <c r="J383" i="1"/>
  <c r="F383" i="1"/>
  <c r="E383" i="1"/>
  <c r="C383" i="1"/>
  <c r="N382" i="1"/>
  <c r="K382" i="1"/>
  <c r="J382" i="1"/>
  <c r="F382" i="1"/>
  <c r="E382" i="1"/>
  <c r="C382" i="1"/>
  <c r="N381" i="1"/>
  <c r="K381" i="1"/>
  <c r="J381" i="1"/>
  <c r="F381" i="1"/>
  <c r="E381" i="1"/>
  <c r="C381" i="1"/>
  <c r="N380" i="1"/>
  <c r="K380" i="1"/>
  <c r="J380" i="1"/>
  <c r="F380" i="1"/>
  <c r="E380" i="1"/>
  <c r="C380" i="1"/>
  <c r="N379" i="1"/>
  <c r="K379" i="1"/>
  <c r="J379" i="1"/>
  <c r="F379" i="1"/>
  <c r="E379" i="1"/>
  <c r="C379" i="1"/>
  <c r="N378" i="1"/>
  <c r="K378" i="1"/>
  <c r="J378" i="1"/>
  <c r="F378" i="1"/>
  <c r="E378" i="1"/>
  <c r="C378" i="1"/>
  <c r="N377" i="1"/>
  <c r="K377" i="1"/>
  <c r="J377" i="1"/>
  <c r="F377" i="1"/>
  <c r="E377" i="1"/>
  <c r="C377" i="1"/>
  <c r="N376" i="1"/>
  <c r="K376" i="1"/>
  <c r="J376" i="1"/>
  <c r="F376" i="1"/>
  <c r="E376" i="1"/>
  <c r="C376" i="1"/>
  <c r="N375" i="1"/>
  <c r="K375" i="1"/>
  <c r="J375" i="1"/>
  <c r="F375" i="1"/>
  <c r="E375" i="1"/>
  <c r="C375" i="1"/>
  <c r="N374" i="1"/>
  <c r="K374" i="1"/>
  <c r="J374" i="1"/>
  <c r="F374" i="1"/>
  <c r="E374" i="1"/>
  <c r="C374" i="1"/>
  <c r="N373" i="1"/>
  <c r="K373" i="1"/>
  <c r="J373" i="1"/>
  <c r="F373" i="1"/>
  <c r="E373" i="1"/>
  <c r="C373" i="1"/>
  <c r="N372" i="1"/>
  <c r="K372" i="1"/>
  <c r="J372" i="1"/>
  <c r="F372" i="1"/>
  <c r="E372" i="1"/>
  <c r="C372" i="1"/>
  <c r="N371" i="1"/>
  <c r="K371" i="1"/>
  <c r="J371" i="1"/>
  <c r="F371" i="1"/>
  <c r="E371" i="1"/>
  <c r="C371" i="1"/>
  <c r="N370" i="1"/>
  <c r="K370" i="1"/>
  <c r="J370" i="1"/>
  <c r="F370" i="1"/>
  <c r="E370" i="1"/>
  <c r="C370" i="1"/>
  <c r="N369" i="1"/>
  <c r="K369" i="1"/>
  <c r="J369" i="1"/>
  <c r="F369" i="1"/>
  <c r="E369" i="1"/>
  <c r="C369" i="1"/>
  <c r="N368" i="1"/>
  <c r="K368" i="1"/>
  <c r="J368" i="1"/>
  <c r="F368" i="1"/>
  <c r="E368" i="1"/>
  <c r="C368" i="1"/>
  <c r="N367" i="1"/>
  <c r="K367" i="1"/>
  <c r="J367" i="1"/>
  <c r="F367" i="1"/>
  <c r="E367" i="1"/>
  <c r="C367" i="1"/>
  <c r="N366" i="1"/>
  <c r="K366" i="1"/>
  <c r="J366" i="1"/>
  <c r="F366" i="1"/>
  <c r="E366" i="1"/>
  <c r="C366" i="1"/>
  <c r="N365" i="1"/>
  <c r="K365" i="1"/>
  <c r="J365" i="1"/>
  <c r="F365" i="1"/>
  <c r="E365" i="1"/>
  <c r="C365" i="1"/>
  <c r="N364" i="1"/>
  <c r="K364" i="1"/>
  <c r="J364" i="1"/>
  <c r="F364" i="1"/>
  <c r="E364" i="1"/>
  <c r="C364" i="1"/>
  <c r="N363" i="1"/>
  <c r="K363" i="1"/>
  <c r="J363" i="1"/>
  <c r="F363" i="1"/>
  <c r="E363" i="1"/>
  <c r="C363" i="1"/>
  <c r="N362" i="1"/>
  <c r="K362" i="1"/>
  <c r="J362" i="1"/>
  <c r="F362" i="1"/>
  <c r="E362" i="1"/>
  <c r="C362" i="1"/>
  <c r="N361" i="1"/>
  <c r="K361" i="1"/>
  <c r="J361" i="1"/>
  <c r="F361" i="1"/>
  <c r="E361" i="1"/>
  <c r="C361" i="1"/>
  <c r="N360" i="1"/>
  <c r="K360" i="1"/>
  <c r="J360" i="1"/>
  <c r="F360" i="1"/>
  <c r="E360" i="1"/>
  <c r="C360" i="1"/>
  <c r="N359" i="1"/>
  <c r="K359" i="1"/>
  <c r="J359" i="1"/>
  <c r="F359" i="1"/>
  <c r="E359" i="1"/>
  <c r="C359" i="1"/>
  <c r="N358" i="1"/>
  <c r="K358" i="1"/>
  <c r="J358" i="1"/>
  <c r="F358" i="1"/>
  <c r="E358" i="1"/>
  <c r="C358" i="1"/>
  <c r="N357" i="1"/>
  <c r="K357" i="1"/>
  <c r="J357" i="1"/>
  <c r="F357" i="1"/>
  <c r="E357" i="1"/>
  <c r="C357" i="1"/>
  <c r="N356" i="1"/>
  <c r="K356" i="1"/>
  <c r="J356" i="1"/>
  <c r="F356" i="1"/>
  <c r="E356" i="1"/>
  <c r="C356" i="1"/>
  <c r="N355" i="1"/>
  <c r="K355" i="1"/>
  <c r="J355" i="1"/>
  <c r="F355" i="1"/>
  <c r="E355" i="1"/>
  <c r="C355" i="1"/>
  <c r="N354" i="1"/>
  <c r="K354" i="1"/>
  <c r="J354" i="1"/>
  <c r="F354" i="1"/>
  <c r="E354" i="1"/>
  <c r="C354" i="1"/>
  <c r="N353" i="1"/>
  <c r="K353" i="1"/>
  <c r="J353" i="1"/>
  <c r="F353" i="1"/>
  <c r="E353" i="1"/>
  <c r="C353" i="1"/>
  <c r="N352" i="1"/>
  <c r="K352" i="1"/>
  <c r="J352" i="1"/>
  <c r="F352" i="1"/>
  <c r="E352" i="1"/>
  <c r="C352" i="1"/>
  <c r="N351" i="1"/>
  <c r="K351" i="1"/>
  <c r="J351" i="1"/>
  <c r="F351" i="1"/>
  <c r="E351" i="1"/>
  <c r="C351" i="1"/>
  <c r="N350" i="1"/>
  <c r="K350" i="1"/>
  <c r="J350" i="1"/>
  <c r="F350" i="1"/>
  <c r="E350" i="1"/>
  <c r="C350" i="1"/>
  <c r="N349" i="1"/>
  <c r="K349" i="1"/>
  <c r="J349" i="1"/>
  <c r="F349" i="1"/>
  <c r="E349" i="1"/>
  <c r="C349" i="1"/>
  <c r="N348" i="1"/>
  <c r="K348" i="1"/>
  <c r="J348" i="1"/>
  <c r="F348" i="1"/>
  <c r="E348" i="1"/>
  <c r="C348" i="1"/>
  <c r="N347" i="1"/>
  <c r="K347" i="1"/>
  <c r="J347" i="1"/>
  <c r="F347" i="1"/>
  <c r="E347" i="1"/>
  <c r="C347" i="1"/>
  <c r="N346" i="1"/>
  <c r="K346" i="1"/>
  <c r="J346" i="1"/>
  <c r="F346" i="1"/>
  <c r="E346" i="1"/>
  <c r="C346" i="1"/>
  <c r="N345" i="1"/>
  <c r="K345" i="1"/>
  <c r="J345" i="1"/>
  <c r="F345" i="1"/>
  <c r="E345" i="1"/>
  <c r="C345" i="1"/>
  <c r="N344" i="1"/>
  <c r="K344" i="1"/>
  <c r="J344" i="1"/>
  <c r="F344" i="1"/>
  <c r="E344" i="1"/>
  <c r="C344" i="1"/>
  <c r="N343" i="1"/>
  <c r="K343" i="1"/>
  <c r="J343" i="1"/>
  <c r="F343" i="1"/>
  <c r="E343" i="1"/>
  <c r="C343" i="1"/>
  <c r="N342" i="1"/>
  <c r="K342" i="1"/>
  <c r="J342" i="1"/>
  <c r="F342" i="1"/>
  <c r="E342" i="1"/>
  <c r="C342" i="1"/>
  <c r="N341" i="1"/>
  <c r="K341" i="1"/>
  <c r="J341" i="1"/>
  <c r="F341" i="1"/>
  <c r="E341" i="1"/>
  <c r="C341" i="1"/>
  <c r="N340" i="1"/>
  <c r="K340" i="1"/>
  <c r="J340" i="1"/>
  <c r="F340" i="1"/>
  <c r="E340" i="1"/>
  <c r="C340" i="1"/>
  <c r="N339" i="1"/>
  <c r="K339" i="1"/>
  <c r="J339" i="1"/>
  <c r="F339" i="1"/>
  <c r="E339" i="1"/>
  <c r="C339" i="1"/>
  <c r="N338" i="1"/>
  <c r="K338" i="1"/>
  <c r="J338" i="1"/>
  <c r="F338" i="1"/>
  <c r="E338" i="1"/>
  <c r="C338" i="1"/>
  <c r="N337" i="1"/>
  <c r="K337" i="1"/>
  <c r="J337" i="1"/>
  <c r="F337" i="1"/>
  <c r="E337" i="1"/>
  <c r="C337" i="1"/>
  <c r="N336" i="1"/>
  <c r="K336" i="1"/>
  <c r="J336" i="1"/>
  <c r="F336" i="1"/>
  <c r="E336" i="1"/>
  <c r="C336" i="1"/>
  <c r="N335" i="1"/>
  <c r="K335" i="1"/>
  <c r="J335" i="1"/>
  <c r="F335" i="1"/>
  <c r="E335" i="1"/>
  <c r="C335" i="1"/>
  <c r="N334" i="1"/>
  <c r="K334" i="1"/>
  <c r="J334" i="1"/>
  <c r="F334" i="1"/>
  <c r="E334" i="1"/>
  <c r="C334" i="1"/>
  <c r="N333" i="1"/>
  <c r="K333" i="1"/>
  <c r="J333" i="1"/>
  <c r="F333" i="1"/>
  <c r="E333" i="1"/>
  <c r="C333" i="1"/>
  <c r="N332" i="1"/>
  <c r="K332" i="1"/>
  <c r="J332" i="1"/>
  <c r="F332" i="1"/>
  <c r="E332" i="1"/>
  <c r="C332" i="1"/>
  <c r="N331" i="1"/>
  <c r="K331" i="1"/>
  <c r="J331" i="1"/>
  <c r="F331" i="1"/>
  <c r="E331" i="1"/>
  <c r="C331" i="1"/>
  <c r="N330" i="1"/>
  <c r="K330" i="1"/>
  <c r="J330" i="1"/>
  <c r="F330" i="1"/>
  <c r="E330" i="1"/>
  <c r="C330" i="1"/>
  <c r="N329" i="1"/>
  <c r="K329" i="1"/>
  <c r="J329" i="1"/>
  <c r="F329" i="1"/>
  <c r="E329" i="1"/>
  <c r="C329" i="1"/>
  <c r="N328" i="1"/>
  <c r="K328" i="1"/>
  <c r="J328" i="1"/>
  <c r="F328" i="1"/>
  <c r="E328" i="1"/>
  <c r="C328" i="1"/>
  <c r="N327" i="1"/>
  <c r="K327" i="1"/>
  <c r="J327" i="1"/>
  <c r="F327" i="1"/>
  <c r="E327" i="1"/>
  <c r="C327" i="1"/>
  <c r="N326" i="1"/>
  <c r="K326" i="1"/>
  <c r="J326" i="1"/>
  <c r="F326" i="1"/>
  <c r="E326" i="1"/>
  <c r="C326" i="1"/>
  <c r="N325" i="1"/>
  <c r="K325" i="1"/>
  <c r="J325" i="1"/>
  <c r="F325" i="1"/>
  <c r="E325" i="1"/>
  <c r="C325" i="1"/>
  <c r="N324" i="1"/>
  <c r="K324" i="1"/>
  <c r="J324" i="1"/>
  <c r="F324" i="1"/>
  <c r="E324" i="1"/>
  <c r="C324" i="1"/>
  <c r="N323" i="1"/>
  <c r="K323" i="1"/>
  <c r="J323" i="1"/>
  <c r="F323" i="1"/>
  <c r="E323" i="1"/>
  <c r="C323" i="1"/>
  <c r="N322" i="1"/>
  <c r="K322" i="1"/>
  <c r="J322" i="1"/>
  <c r="F322" i="1"/>
  <c r="E322" i="1"/>
  <c r="C322" i="1"/>
  <c r="N321" i="1"/>
  <c r="K321" i="1"/>
  <c r="J321" i="1"/>
  <c r="F321" i="1"/>
  <c r="E321" i="1"/>
  <c r="C321" i="1"/>
  <c r="N320" i="1"/>
  <c r="K320" i="1"/>
  <c r="J320" i="1"/>
  <c r="F320" i="1"/>
  <c r="E320" i="1"/>
  <c r="C320" i="1"/>
  <c r="N319" i="1"/>
  <c r="K319" i="1"/>
  <c r="J319" i="1"/>
  <c r="F319" i="1"/>
  <c r="E319" i="1"/>
  <c r="C319" i="1"/>
  <c r="N318" i="1"/>
  <c r="K318" i="1"/>
  <c r="J318" i="1"/>
  <c r="F318" i="1"/>
  <c r="E318" i="1"/>
  <c r="C318" i="1"/>
  <c r="N317" i="1"/>
  <c r="K317" i="1"/>
  <c r="J317" i="1"/>
  <c r="F317" i="1"/>
  <c r="E317" i="1"/>
  <c r="C317" i="1"/>
  <c r="N316" i="1"/>
  <c r="K316" i="1"/>
  <c r="J316" i="1"/>
  <c r="F316" i="1"/>
  <c r="E316" i="1"/>
  <c r="C316" i="1"/>
  <c r="N315" i="1"/>
  <c r="K315" i="1"/>
  <c r="J315" i="1"/>
  <c r="F315" i="1"/>
  <c r="E315" i="1"/>
  <c r="C315" i="1"/>
  <c r="N314" i="1"/>
  <c r="K314" i="1"/>
  <c r="J314" i="1"/>
  <c r="F314" i="1"/>
  <c r="E314" i="1"/>
  <c r="C314" i="1"/>
  <c r="N313" i="1"/>
  <c r="K313" i="1"/>
  <c r="J313" i="1"/>
  <c r="F313" i="1"/>
  <c r="E313" i="1"/>
  <c r="C313" i="1"/>
  <c r="N312" i="1"/>
  <c r="K312" i="1"/>
  <c r="J312" i="1"/>
  <c r="F312" i="1"/>
  <c r="E312" i="1"/>
  <c r="C312" i="1"/>
  <c r="N311" i="1"/>
  <c r="K311" i="1"/>
  <c r="J311" i="1"/>
  <c r="F311" i="1"/>
  <c r="E311" i="1"/>
  <c r="C311" i="1"/>
  <c r="N310" i="1"/>
  <c r="K310" i="1"/>
  <c r="J310" i="1"/>
  <c r="F310" i="1"/>
  <c r="E310" i="1"/>
  <c r="C310" i="1"/>
  <c r="N309" i="1"/>
  <c r="K309" i="1"/>
  <c r="J309" i="1"/>
  <c r="F309" i="1"/>
  <c r="E309" i="1"/>
  <c r="C309" i="1"/>
  <c r="N308" i="1"/>
  <c r="K308" i="1"/>
  <c r="J308" i="1"/>
  <c r="F308" i="1"/>
  <c r="E308" i="1"/>
  <c r="C308" i="1"/>
  <c r="N307" i="1"/>
  <c r="K307" i="1"/>
  <c r="J307" i="1"/>
  <c r="F307" i="1"/>
  <c r="E307" i="1"/>
  <c r="C307" i="1"/>
  <c r="N306" i="1"/>
  <c r="K306" i="1"/>
  <c r="J306" i="1"/>
  <c r="F306" i="1"/>
  <c r="E306" i="1"/>
  <c r="C306" i="1"/>
  <c r="N305" i="1"/>
  <c r="K305" i="1"/>
  <c r="J305" i="1"/>
  <c r="F305" i="1"/>
  <c r="E305" i="1"/>
  <c r="C305" i="1"/>
  <c r="N304" i="1"/>
  <c r="K304" i="1"/>
  <c r="J304" i="1"/>
  <c r="F304" i="1"/>
  <c r="E304" i="1"/>
  <c r="C304" i="1"/>
  <c r="N303" i="1"/>
  <c r="K303" i="1"/>
  <c r="J303" i="1"/>
  <c r="F303" i="1"/>
  <c r="E303" i="1"/>
  <c r="C303" i="1"/>
  <c r="N302" i="1"/>
  <c r="K302" i="1"/>
  <c r="J302" i="1"/>
  <c r="F302" i="1"/>
  <c r="E302" i="1"/>
  <c r="C302" i="1"/>
  <c r="N301" i="1"/>
  <c r="K301" i="1"/>
  <c r="J301" i="1"/>
  <c r="F301" i="1"/>
  <c r="E301" i="1"/>
  <c r="C301" i="1"/>
  <c r="N300" i="1"/>
  <c r="K300" i="1"/>
  <c r="J300" i="1"/>
  <c r="F300" i="1"/>
  <c r="E300" i="1"/>
  <c r="C300" i="1"/>
  <c r="N299" i="1"/>
  <c r="K299" i="1"/>
  <c r="J299" i="1"/>
  <c r="F299" i="1"/>
  <c r="E299" i="1"/>
  <c r="C299" i="1"/>
  <c r="N298" i="1"/>
  <c r="K298" i="1"/>
  <c r="J298" i="1"/>
  <c r="F298" i="1"/>
  <c r="E298" i="1"/>
  <c r="C298" i="1"/>
  <c r="N297" i="1"/>
  <c r="K297" i="1"/>
  <c r="J297" i="1"/>
  <c r="F297" i="1"/>
  <c r="E297" i="1"/>
  <c r="C297" i="1"/>
  <c r="N296" i="1"/>
  <c r="K296" i="1"/>
  <c r="J296" i="1"/>
  <c r="F296" i="1"/>
  <c r="E296" i="1"/>
  <c r="C296" i="1"/>
  <c r="N295" i="1"/>
  <c r="K295" i="1"/>
  <c r="J295" i="1"/>
  <c r="F295" i="1"/>
  <c r="E295" i="1"/>
  <c r="C295" i="1"/>
  <c r="N294" i="1"/>
  <c r="K294" i="1"/>
  <c r="J294" i="1"/>
  <c r="F294" i="1"/>
  <c r="E294" i="1"/>
  <c r="C294" i="1"/>
  <c r="N293" i="1"/>
  <c r="K293" i="1"/>
  <c r="J293" i="1"/>
  <c r="F293" i="1"/>
  <c r="E293" i="1"/>
  <c r="C293" i="1"/>
  <c r="N292" i="1"/>
  <c r="K292" i="1"/>
  <c r="J292" i="1"/>
  <c r="F292" i="1"/>
  <c r="E292" i="1"/>
  <c r="C292" i="1"/>
  <c r="N291" i="1"/>
  <c r="K291" i="1"/>
  <c r="J291" i="1"/>
  <c r="F291" i="1"/>
  <c r="E291" i="1"/>
  <c r="C291" i="1"/>
  <c r="N290" i="1"/>
  <c r="K290" i="1"/>
  <c r="J290" i="1"/>
  <c r="F290" i="1"/>
  <c r="E290" i="1"/>
  <c r="C290" i="1"/>
  <c r="N289" i="1"/>
  <c r="K289" i="1"/>
  <c r="J289" i="1"/>
  <c r="F289" i="1"/>
  <c r="E289" i="1"/>
  <c r="C289" i="1"/>
  <c r="N288" i="1"/>
  <c r="K288" i="1"/>
  <c r="J288" i="1"/>
  <c r="F288" i="1"/>
  <c r="E288" i="1"/>
  <c r="C288" i="1"/>
  <c r="N287" i="1"/>
  <c r="K287" i="1"/>
  <c r="J287" i="1"/>
  <c r="F287" i="1"/>
  <c r="E287" i="1"/>
  <c r="C287" i="1"/>
  <c r="N286" i="1"/>
  <c r="K286" i="1"/>
  <c r="J286" i="1"/>
  <c r="F286" i="1"/>
  <c r="E286" i="1"/>
  <c r="C286" i="1"/>
  <c r="N285" i="1"/>
  <c r="K285" i="1"/>
  <c r="J285" i="1"/>
  <c r="F285" i="1"/>
  <c r="E285" i="1"/>
  <c r="C285" i="1"/>
  <c r="N284" i="1"/>
  <c r="K284" i="1"/>
  <c r="J284" i="1"/>
  <c r="F284" i="1"/>
  <c r="E284" i="1"/>
  <c r="C284" i="1"/>
  <c r="N283" i="1"/>
  <c r="K283" i="1"/>
  <c r="J283" i="1"/>
  <c r="F283" i="1"/>
  <c r="E283" i="1"/>
  <c r="C283" i="1"/>
  <c r="N282" i="1"/>
  <c r="K282" i="1"/>
  <c r="J282" i="1"/>
  <c r="F282" i="1"/>
  <c r="E282" i="1"/>
  <c r="C282" i="1"/>
  <c r="N281" i="1"/>
  <c r="K281" i="1"/>
  <c r="J281" i="1"/>
  <c r="F281" i="1"/>
  <c r="E281" i="1"/>
  <c r="C281" i="1"/>
  <c r="N280" i="1"/>
  <c r="K280" i="1"/>
  <c r="J280" i="1"/>
  <c r="F280" i="1"/>
  <c r="E280" i="1"/>
  <c r="C280" i="1"/>
  <c r="N279" i="1"/>
  <c r="K279" i="1"/>
  <c r="J279" i="1"/>
  <c r="F279" i="1"/>
  <c r="E279" i="1"/>
  <c r="C279" i="1"/>
  <c r="N278" i="1"/>
  <c r="K278" i="1"/>
  <c r="J278" i="1"/>
  <c r="F278" i="1"/>
  <c r="E278" i="1"/>
  <c r="C278" i="1"/>
  <c r="N277" i="1"/>
  <c r="K277" i="1"/>
  <c r="J277" i="1"/>
  <c r="F277" i="1"/>
  <c r="E277" i="1"/>
  <c r="C277" i="1"/>
  <c r="N276" i="1"/>
  <c r="K276" i="1"/>
  <c r="J276" i="1"/>
  <c r="F276" i="1"/>
  <c r="E276" i="1"/>
  <c r="C276" i="1"/>
  <c r="N275" i="1"/>
  <c r="K275" i="1"/>
  <c r="J275" i="1"/>
  <c r="F275" i="1"/>
  <c r="E275" i="1"/>
  <c r="C275" i="1"/>
  <c r="N274" i="1"/>
  <c r="K274" i="1"/>
  <c r="J274" i="1"/>
  <c r="F274" i="1"/>
  <c r="E274" i="1"/>
  <c r="C274" i="1"/>
  <c r="N273" i="1"/>
  <c r="K273" i="1"/>
  <c r="J273" i="1"/>
  <c r="F273" i="1"/>
  <c r="E273" i="1"/>
  <c r="C273" i="1"/>
  <c r="N272" i="1"/>
  <c r="K272" i="1"/>
  <c r="J272" i="1"/>
  <c r="F272" i="1"/>
  <c r="E272" i="1"/>
  <c r="C272" i="1"/>
  <c r="N271" i="1"/>
  <c r="K271" i="1"/>
  <c r="J271" i="1"/>
  <c r="F271" i="1"/>
  <c r="E271" i="1"/>
  <c r="C271" i="1"/>
  <c r="N270" i="1"/>
  <c r="K270" i="1"/>
  <c r="J270" i="1"/>
  <c r="F270" i="1"/>
  <c r="E270" i="1"/>
  <c r="C270" i="1"/>
  <c r="N269" i="1"/>
  <c r="K269" i="1"/>
  <c r="J269" i="1"/>
  <c r="F269" i="1"/>
  <c r="E269" i="1"/>
  <c r="C269" i="1"/>
  <c r="N268" i="1"/>
  <c r="K268" i="1"/>
  <c r="J268" i="1"/>
  <c r="F268" i="1"/>
  <c r="E268" i="1"/>
  <c r="C268" i="1"/>
  <c r="N267" i="1"/>
  <c r="K267" i="1"/>
  <c r="J267" i="1"/>
  <c r="F267" i="1"/>
  <c r="E267" i="1"/>
  <c r="C267" i="1"/>
  <c r="N266" i="1"/>
  <c r="K266" i="1"/>
  <c r="J266" i="1"/>
  <c r="F266" i="1"/>
  <c r="E266" i="1"/>
  <c r="C266" i="1"/>
  <c r="N265" i="1"/>
  <c r="K265" i="1"/>
  <c r="J265" i="1"/>
  <c r="F265" i="1"/>
  <c r="E265" i="1"/>
  <c r="C265" i="1"/>
  <c r="N264" i="1"/>
  <c r="K264" i="1"/>
  <c r="J264" i="1"/>
  <c r="F264" i="1"/>
  <c r="E264" i="1"/>
  <c r="C264" i="1"/>
  <c r="N263" i="1"/>
  <c r="K263" i="1"/>
  <c r="J263" i="1"/>
  <c r="F263" i="1"/>
  <c r="E263" i="1"/>
  <c r="C263" i="1"/>
  <c r="N262" i="1"/>
  <c r="K262" i="1"/>
  <c r="J262" i="1"/>
  <c r="F262" i="1"/>
  <c r="E262" i="1"/>
  <c r="C262" i="1"/>
  <c r="N261" i="1"/>
  <c r="K261" i="1"/>
  <c r="J261" i="1"/>
  <c r="F261" i="1"/>
  <c r="E261" i="1"/>
  <c r="C261" i="1"/>
  <c r="N260" i="1"/>
  <c r="K260" i="1"/>
  <c r="J260" i="1"/>
  <c r="F260" i="1"/>
  <c r="E260" i="1"/>
  <c r="C260" i="1"/>
  <c r="N259" i="1"/>
  <c r="K259" i="1"/>
  <c r="J259" i="1"/>
  <c r="F259" i="1"/>
  <c r="E259" i="1"/>
  <c r="C259" i="1"/>
  <c r="N258" i="1"/>
  <c r="K258" i="1"/>
  <c r="J258" i="1"/>
  <c r="F258" i="1"/>
  <c r="E258" i="1"/>
  <c r="C258" i="1"/>
  <c r="N257" i="1"/>
  <c r="K257" i="1"/>
  <c r="J257" i="1"/>
  <c r="F257" i="1"/>
  <c r="E257" i="1"/>
  <c r="C257" i="1"/>
  <c r="N256" i="1"/>
  <c r="K256" i="1"/>
  <c r="J256" i="1"/>
  <c r="F256" i="1"/>
  <c r="E256" i="1"/>
  <c r="C256" i="1"/>
  <c r="N255" i="1"/>
  <c r="K255" i="1"/>
  <c r="J255" i="1"/>
  <c r="F255" i="1"/>
  <c r="E255" i="1"/>
  <c r="C255" i="1"/>
  <c r="N254" i="1"/>
  <c r="K254" i="1"/>
  <c r="J254" i="1"/>
  <c r="F254" i="1"/>
  <c r="E254" i="1"/>
  <c r="C254" i="1"/>
  <c r="N253" i="1"/>
  <c r="K253" i="1"/>
  <c r="J253" i="1"/>
  <c r="F253" i="1"/>
  <c r="E253" i="1"/>
  <c r="C253" i="1"/>
  <c r="N252" i="1"/>
  <c r="K252" i="1"/>
  <c r="J252" i="1"/>
  <c r="F252" i="1"/>
  <c r="E252" i="1"/>
  <c r="C252" i="1"/>
  <c r="N251" i="1"/>
  <c r="K251" i="1"/>
  <c r="J251" i="1"/>
  <c r="F251" i="1"/>
  <c r="E251" i="1"/>
  <c r="C251" i="1"/>
  <c r="N250" i="1"/>
  <c r="K250" i="1"/>
  <c r="J250" i="1"/>
  <c r="F250" i="1"/>
  <c r="E250" i="1"/>
  <c r="C250" i="1"/>
  <c r="N249" i="1"/>
  <c r="K249" i="1"/>
  <c r="J249" i="1"/>
  <c r="F249" i="1"/>
  <c r="E249" i="1"/>
  <c r="C249" i="1"/>
  <c r="N248" i="1"/>
  <c r="K248" i="1"/>
  <c r="J248" i="1"/>
  <c r="F248" i="1"/>
  <c r="E248" i="1"/>
  <c r="C248" i="1"/>
  <c r="N247" i="1"/>
  <c r="K247" i="1"/>
  <c r="J247" i="1"/>
  <c r="F247" i="1"/>
  <c r="E247" i="1"/>
  <c r="C247" i="1"/>
  <c r="N246" i="1"/>
  <c r="K246" i="1"/>
  <c r="J246" i="1"/>
  <c r="F246" i="1"/>
  <c r="E246" i="1"/>
  <c r="C246" i="1"/>
  <c r="N245" i="1"/>
  <c r="K245" i="1"/>
  <c r="J245" i="1"/>
  <c r="F245" i="1"/>
  <c r="E245" i="1"/>
  <c r="C245" i="1"/>
  <c r="N244" i="1"/>
  <c r="K244" i="1"/>
  <c r="J244" i="1"/>
  <c r="F244" i="1"/>
  <c r="E244" i="1"/>
  <c r="C244" i="1"/>
  <c r="N243" i="1"/>
  <c r="K243" i="1"/>
  <c r="J243" i="1"/>
  <c r="F243" i="1"/>
  <c r="E243" i="1"/>
  <c r="C243" i="1"/>
  <c r="N242" i="1"/>
  <c r="K242" i="1"/>
  <c r="J242" i="1"/>
  <c r="F242" i="1"/>
  <c r="E242" i="1"/>
  <c r="C242" i="1"/>
  <c r="N241" i="1"/>
  <c r="K241" i="1"/>
  <c r="J241" i="1"/>
  <c r="F241" i="1"/>
  <c r="E241" i="1"/>
  <c r="C241" i="1"/>
  <c r="N240" i="1"/>
  <c r="K240" i="1"/>
  <c r="J240" i="1"/>
  <c r="F240" i="1"/>
  <c r="E240" i="1"/>
  <c r="C240" i="1"/>
  <c r="N239" i="1"/>
  <c r="K239" i="1"/>
  <c r="J239" i="1"/>
  <c r="F239" i="1"/>
  <c r="E239" i="1"/>
  <c r="C239" i="1"/>
  <c r="N238" i="1"/>
  <c r="K238" i="1"/>
  <c r="J238" i="1"/>
  <c r="F238" i="1"/>
  <c r="E238" i="1"/>
  <c r="C238" i="1"/>
  <c r="N237" i="1"/>
  <c r="K237" i="1"/>
  <c r="J237" i="1"/>
  <c r="F237" i="1"/>
  <c r="E237" i="1"/>
  <c r="C237" i="1"/>
  <c r="N236" i="1"/>
  <c r="K236" i="1"/>
  <c r="J236" i="1"/>
  <c r="F236" i="1"/>
  <c r="E236" i="1"/>
  <c r="C236" i="1"/>
  <c r="N235" i="1"/>
  <c r="K235" i="1"/>
  <c r="J235" i="1"/>
  <c r="F235" i="1"/>
  <c r="E235" i="1"/>
  <c r="C235" i="1"/>
  <c r="N234" i="1"/>
  <c r="K234" i="1"/>
  <c r="J234" i="1"/>
  <c r="F234" i="1"/>
  <c r="E234" i="1"/>
  <c r="C234" i="1"/>
  <c r="N233" i="1"/>
  <c r="K233" i="1"/>
  <c r="J233" i="1"/>
  <c r="F233" i="1"/>
  <c r="E233" i="1"/>
  <c r="C233" i="1"/>
  <c r="N232" i="1"/>
  <c r="K232" i="1"/>
  <c r="J232" i="1"/>
  <c r="F232" i="1"/>
  <c r="E232" i="1"/>
  <c r="C232" i="1"/>
  <c r="N231" i="1"/>
  <c r="K231" i="1"/>
  <c r="J231" i="1"/>
  <c r="F231" i="1"/>
  <c r="E231" i="1"/>
  <c r="C231" i="1"/>
  <c r="N230" i="1"/>
  <c r="K230" i="1"/>
  <c r="J230" i="1"/>
  <c r="F230" i="1"/>
  <c r="E230" i="1"/>
  <c r="C230" i="1"/>
  <c r="N229" i="1"/>
  <c r="K229" i="1"/>
  <c r="J229" i="1"/>
  <c r="F229" i="1"/>
  <c r="E229" i="1"/>
  <c r="C229" i="1"/>
  <c r="N228" i="1"/>
  <c r="K228" i="1"/>
  <c r="J228" i="1"/>
  <c r="F228" i="1"/>
  <c r="E228" i="1"/>
  <c r="C228" i="1"/>
  <c r="N227" i="1"/>
  <c r="K227" i="1"/>
  <c r="J227" i="1"/>
  <c r="F227" i="1"/>
  <c r="E227" i="1"/>
  <c r="C227" i="1"/>
  <c r="N226" i="1"/>
  <c r="K226" i="1"/>
  <c r="J226" i="1"/>
  <c r="F226" i="1"/>
  <c r="E226" i="1"/>
  <c r="C226" i="1"/>
  <c r="N225" i="1"/>
  <c r="K225" i="1"/>
  <c r="J225" i="1"/>
  <c r="F225" i="1"/>
  <c r="E225" i="1"/>
  <c r="C225" i="1"/>
  <c r="N224" i="1"/>
  <c r="K224" i="1"/>
  <c r="J224" i="1"/>
  <c r="F224" i="1"/>
  <c r="E224" i="1"/>
  <c r="C224" i="1"/>
  <c r="N223" i="1"/>
  <c r="K223" i="1"/>
  <c r="J223" i="1"/>
  <c r="F223" i="1"/>
  <c r="E223" i="1"/>
  <c r="C223" i="1"/>
  <c r="N222" i="1"/>
  <c r="K222" i="1"/>
  <c r="J222" i="1"/>
  <c r="F222" i="1"/>
  <c r="E222" i="1"/>
  <c r="C222" i="1"/>
  <c r="N221" i="1"/>
  <c r="K221" i="1"/>
  <c r="J221" i="1"/>
  <c r="F221" i="1"/>
  <c r="E221" i="1"/>
  <c r="C221" i="1"/>
  <c r="N220" i="1"/>
  <c r="K220" i="1"/>
  <c r="J220" i="1"/>
  <c r="F220" i="1"/>
  <c r="E220" i="1"/>
  <c r="C220" i="1"/>
  <c r="N219" i="1"/>
  <c r="K219" i="1"/>
  <c r="J219" i="1"/>
  <c r="F219" i="1"/>
  <c r="E219" i="1"/>
  <c r="C219" i="1"/>
  <c r="N218" i="1"/>
  <c r="K218" i="1"/>
  <c r="J218" i="1"/>
  <c r="F218" i="1"/>
  <c r="E218" i="1"/>
  <c r="C218" i="1"/>
  <c r="N217" i="1"/>
  <c r="K217" i="1"/>
  <c r="J217" i="1"/>
  <c r="F217" i="1"/>
  <c r="E217" i="1"/>
  <c r="C217" i="1"/>
  <c r="N216" i="1"/>
  <c r="K216" i="1"/>
  <c r="J216" i="1"/>
  <c r="F216" i="1"/>
  <c r="E216" i="1"/>
  <c r="C216" i="1"/>
  <c r="N215" i="1"/>
  <c r="K215" i="1"/>
  <c r="J215" i="1"/>
  <c r="F215" i="1"/>
  <c r="E215" i="1"/>
  <c r="C215" i="1"/>
  <c r="N214" i="1"/>
  <c r="K214" i="1"/>
  <c r="J214" i="1"/>
  <c r="F214" i="1"/>
  <c r="E214" i="1"/>
  <c r="C214" i="1"/>
  <c r="N213" i="1"/>
  <c r="K213" i="1"/>
  <c r="J213" i="1"/>
  <c r="F213" i="1"/>
  <c r="E213" i="1"/>
  <c r="C213" i="1"/>
  <c r="N212" i="1"/>
  <c r="K212" i="1"/>
  <c r="J212" i="1"/>
  <c r="F212" i="1"/>
  <c r="E212" i="1"/>
  <c r="C212" i="1"/>
  <c r="N211" i="1"/>
  <c r="K211" i="1"/>
  <c r="J211" i="1"/>
  <c r="F211" i="1"/>
  <c r="E211" i="1"/>
  <c r="C211" i="1"/>
  <c r="N210" i="1"/>
  <c r="K210" i="1"/>
  <c r="J210" i="1"/>
  <c r="F210" i="1"/>
  <c r="E210" i="1"/>
  <c r="C210" i="1"/>
  <c r="N209" i="1"/>
  <c r="K209" i="1"/>
  <c r="J209" i="1"/>
  <c r="F209" i="1"/>
  <c r="E209" i="1"/>
  <c r="C209" i="1"/>
  <c r="N208" i="1"/>
  <c r="K208" i="1"/>
  <c r="J208" i="1"/>
  <c r="F208" i="1"/>
  <c r="E208" i="1"/>
  <c r="C208" i="1"/>
  <c r="N207" i="1"/>
  <c r="K207" i="1"/>
  <c r="J207" i="1"/>
  <c r="F207" i="1"/>
  <c r="E207" i="1"/>
  <c r="C207" i="1"/>
  <c r="N206" i="1"/>
  <c r="K206" i="1"/>
  <c r="J206" i="1"/>
  <c r="F206" i="1"/>
  <c r="E206" i="1"/>
  <c r="C206" i="1"/>
  <c r="N205" i="1"/>
  <c r="K205" i="1"/>
  <c r="J205" i="1"/>
  <c r="F205" i="1"/>
  <c r="E205" i="1"/>
  <c r="C205" i="1"/>
  <c r="N204" i="1"/>
  <c r="K204" i="1"/>
  <c r="J204" i="1"/>
  <c r="F204" i="1"/>
  <c r="E204" i="1"/>
  <c r="C204" i="1"/>
  <c r="N203" i="1"/>
  <c r="K203" i="1"/>
  <c r="J203" i="1"/>
  <c r="F203" i="1"/>
  <c r="E203" i="1"/>
  <c r="C203" i="1"/>
  <c r="N202" i="1"/>
  <c r="K202" i="1"/>
  <c r="J202" i="1"/>
  <c r="F202" i="1"/>
  <c r="E202" i="1"/>
  <c r="C202" i="1"/>
  <c r="N201" i="1"/>
  <c r="K201" i="1"/>
  <c r="J201" i="1"/>
  <c r="F201" i="1"/>
  <c r="E201" i="1"/>
  <c r="C201" i="1"/>
  <c r="N200" i="1"/>
  <c r="K200" i="1"/>
  <c r="J200" i="1"/>
  <c r="F200" i="1"/>
  <c r="E200" i="1"/>
  <c r="C200" i="1"/>
  <c r="N199" i="1"/>
  <c r="K199" i="1"/>
  <c r="J199" i="1"/>
  <c r="F199" i="1"/>
  <c r="E199" i="1"/>
  <c r="C199" i="1"/>
  <c r="N198" i="1"/>
  <c r="K198" i="1"/>
  <c r="J198" i="1"/>
  <c r="F198" i="1"/>
  <c r="E198" i="1"/>
  <c r="C198" i="1"/>
  <c r="N197" i="1"/>
  <c r="K197" i="1"/>
  <c r="J197" i="1"/>
  <c r="F197" i="1"/>
  <c r="E197" i="1"/>
  <c r="C197" i="1"/>
  <c r="N196" i="1"/>
  <c r="K196" i="1"/>
  <c r="J196" i="1"/>
  <c r="F196" i="1"/>
  <c r="E196" i="1"/>
  <c r="C196" i="1"/>
  <c r="N195" i="1"/>
  <c r="K195" i="1"/>
  <c r="J195" i="1"/>
  <c r="F195" i="1"/>
  <c r="E195" i="1"/>
  <c r="C195" i="1"/>
  <c r="N194" i="1"/>
  <c r="K194" i="1"/>
  <c r="J194" i="1"/>
  <c r="F194" i="1"/>
  <c r="E194" i="1"/>
  <c r="C194" i="1"/>
  <c r="N193" i="1"/>
  <c r="K193" i="1"/>
  <c r="J193" i="1"/>
  <c r="F193" i="1"/>
  <c r="E193" i="1"/>
  <c r="C193" i="1"/>
  <c r="N192" i="1"/>
  <c r="K192" i="1"/>
  <c r="J192" i="1"/>
  <c r="F192" i="1"/>
  <c r="E192" i="1"/>
  <c r="C192" i="1"/>
  <c r="N191" i="1"/>
  <c r="K191" i="1"/>
  <c r="J191" i="1"/>
  <c r="F191" i="1"/>
  <c r="E191" i="1"/>
  <c r="C191" i="1"/>
  <c r="N190" i="1"/>
  <c r="K190" i="1"/>
  <c r="J190" i="1"/>
  <c r="F190" i="1"/>
  <c r="E190" i="1"/>
  <c r="C190" i="1"/>
  <c r="N189" i="1"/>
  <c r="K189" i="1"/>
  <c r="J189" i="1"/>
  <c r="F189" i="1"/>
  <c r="E189" i="1"/>
  <c r="C189" i="1"/>
  <c r="N188" i="1"/>
  <c r="K188" i="1"/>
  <c r="J188" i="1"/>
  <c r="F188" i="1"/>
  <c r="E188" i="1"/>
  <c r="C188" i="1"/>
  <c r="N187" i="1"/>
  <c r="K187" i="1"/>
  <c r="J187" i="1"/>
  <c r="F187" i="1"/>
  <c r="E187" i="1"/>
  <c r="C187" i="1"/>
  <c r="N186" i="1"/>
  <c r="K186" i="1"/>
  <c r="J186" i="1"/>
  <c r="F186" i="1"/>
  <c r="E186" i="1"/>
  <c r="C186" i="1"/>
  <c r="N185" i="1"/>
  <c r="K185" i="1"/>
  <c r="J185" i="1"/>
  <c r="F185" i="1"/>
  <c r="E185" i="1"/>
  <c r="C185" i="1"/>
  <c r="N184" i="1"/>
  <c r="K184" i="1"/>
  <c r="J184" i="1"/>
  <c r="F184" i="1"/>
  <c r="E184" i="1"/>
  <c r="C184" i="1"/>
  <c r="N183" i="1"/>
  <c r="K183" i="1"/>
  <c r="J183" i="1"/>
  <c r="F183" i="1"/>
  <c r="E183" i="1"/>
  <c r="C183" i="1"/>
  <c r="N182" i="1"/>
  <c r="K182" i="1"/>
  <c r="J182" i="1"/>
  <c r="F182" i="1"/>
  <c r="E182" i="1"/>
  <c r="C182" i="1"/>
  <c r="N181" i="1"/>
  <c r="K181" i="1"/>
  <c r="J181" i="1"/>
  <c r="F181" i="1"/>
  <c r="E181" i="1"/>
  <c r="C181" i="1"/>
  <c r="N180" i="1"/>
  <c r="K180" i="1"/>
  <c r="J180" i="1"/>
  <c r="F180" i="1"/>
  <c r="E180" i="1"/>
  <c r="C180" i="1"/>
  <c r="N179" i="1"/>
  <c r="K179" i="1"/>
  <c r="J179" i="1"/>
  <c r="F179" i="1"/>
  <c r="E179" i="1"/>
  <c r="C179" i="1"/>
  <c r="N178" i="1"/>
  <c r="K178" i="1"/>
  <c r="J178" i="1"/>
  <c r="F178" i="1"/>
  <c r="E178" i="1"/>
  <c r="C178" i="1"/>
  <c r="N177" i="1"/>
  <c r="K177" i="1"/>
  <c r="J177" i="1"/>
  <c r="F177" i="1"/>
  <c r="E177" i="1"/>
  <c r="C177" i="1"/>
  <c r="N176" i="1"/>
  <c r="K176" i="1"/>
  <c r="J176" i="1"/>
  <c r="F176" i="1"/>
  <c r="E176" i="1"/>
  <c r="C176" i="1"/>
  <c r="N175" i="1"/>
  <c r="K175" i="1"/>
  <c r="J175" i="1"/>
  <c r="F175" i="1"/>
  <c r="E175" i="1"/>
  <c r="C175" i="1"/>
  <c r="N174" i="1"/>
  <c r="K174" i="1"/>
  <c r="J174" i="1"/>
  <c r="F174" i="1"/>
  <c r="E174" i="1"/>
  <c r="C174" i="1"/>
  <c r="N173" i="1"/>
  <c r="K173" i="1"/>
  <c r="J173" i="1"/>
  <c r="F173" i="1"/>
  <c r="E173" i="1"/>
  <c r="C173" i="1"/>
  <c r="N172" i="1"/>
  <c r="K172" i="1"/>
  <c r="J172" i="1"/>
  <c r="F172" i="1"/>
  <c r="E172" i="1"/>
  <c r="C172" i="1"/>
  <c r="N171" i="1"/>
  <c r="K171" i="1"/>
  <c r="J171" i="1"/>
  <c r="F171" i="1"/>
  <c r="E171" i="1"/>
  <c r="C171" i="1"/>
  <c r="N170" i="1"/>
  <c r="K170" i="1"/>
  <c r="J170" i="1"/>
  <c r="F170" i="1"/>
  <c r="E170" i="1"/>
  <c r="C170" i="1"/>
  <c r="N169" i="1"/>
  <c r="K169" i="1"/>
  <c r="J169" i="1"/>
  <c r="F169" i="1"/>
  <c r="E169" i="1"/>
  <c r="C169" i="1"/>
  <c r="N168" i="1"/>
  <c r="K168" i="1"/>
  <c r="J168" i="1"/>
  <c r="F168" i="1"/>
  <c r="E168" i="1"/>
  <c r="C168" i="1"/>
  <c r="N167" i="1"/>
  <c r="K167" i="1"/>
  <c r="J167" i="1"/>
  <c r="F167" i="1"/>
  <c r="E167" i="1"/>
  <c r="C167" i="1"/>
  <c r="N166" i="1"/>
  <c r="K166" i="1"/>
  <c r="J166" i="1"/>
  <c r="F166" i="1"/>
  <c r="E166" i="1"/>
  <c r="C166" i="1"/>
  <c r="N165" i="1"/>
  <c r="K165" i="1"/>
  <c r="J165" i="1"/>
  <c r="F165" i="1"/>
  <c r="E165" i="1"/>
  <c r="C165" i="1"/>
  <c r="N164" i="1"/>
  <c r="K164" i="1"/>
  <c r="J164" i="1"/>
  <c r="F164" i="1"/>
  <c r="E164" i="1"/>
  <c r="C164" i="1"/>
  <c r="N163" i="1"/>
  <c r="K163" i="1"/>
  <c r="J163" i="1"/>
  <c r="F163" i="1"/>
  <c r="E163" i="1"/>
  <c r="C163" i="1"/>
  <c r="N162" i="1"/>
  <c r="K162" i="1"/>
  <c r="J162" i="1"/>
  <c r="F162" i="1"/>
  <c r="E162" i="1"/>
  <c r="C162" i="1"/>
  <c r="N161" i="1"/>
  <c r="K161" i="1"/>
  <c r="J161" i="1"/>
  <c r="F161" i="1"/>
  <c r="E161" i="1"/>
  <c r="C161" i="1"/>
  <c r="N160" i="1"/>
  <c r="K160" i="1"/>
  <c r="J160" i="1"/>
  <c r="F160" i="1"/>
  <c r="E160" i="1"/>
  <c r="C160" i="1"/>
  <c r="N159" i="1"/>
  <c r="K159" i="1"/>
  <c r="J159" i="1"/>
  <c r="F159" i="1"/>
  <c r="E159" i="1"/>
  <c r="C159" i="1"/>
  <c r="N158" i="1"/>
  <c r="K158" i="1"/>
  <c r="J158" i="1"/>
  <c r="F158" i="1"/>
  <c r="E158" i="1"/>
  <c r="C158" i="1"/>
  <c r="N157" i="1"/>
  <c r="K157" i="1"/>
  <c r="J157" i="1"/>
  <c r="F157" i="1"/>
  <c r="E157" i="1"/>
  <c r="C157" i="1"/>
  <c r="N156" i="1"/>
  <c r="K156" i="1"/>
  <c r="J156" i="1"/>
  <c r="F156" i="1"/>
  <c r="E156" i="1"/>
  <c r="C156" i="1"/>
  <c r="N155" i="1"/>
  <c r="K155" i="1"/>
  <c r="J155" i="1"/>
  <c r="F155" i="1"/>
  <c r="E155" i="1"/>
  <c r="C155" i="1"/>
  <c r="N154" i="1"/>
  <c r="K154" i="1"/>
  <c r="J154" i="1"/>
  <c r="F154" i="1"/>
  <c r="E154" i="1"/>
  <c r="C154" i="1"/>
  <c r="N153" i="1"/>
  <c r="K153" i="1"/>
  <c r="J153" i="1"/>
  <c r="F153" i="1"/>
  <c r="E153" i="1"/>
  <c r="C153" i="1"/>
  <c r="N152" i="1"/>
  <c r="K152" i="1"/>
  <c r="J152" i="1"/>
  <c r="F152" i="1"/>
  <c r="E152" i="1"/>
  <c r="C152" i="1"/>
  <c r="N151" i="1"/>
  <c r="K151" i="1"/>
  <c r="J151" i="1"/>
  <c r="F151" i="1"/>
  <c r="E151" i="1"/>
  <c r="C151" i="1"/>
  <c r="N150" i="1"/>
  <c r="K150" i="1"/>
  <c r="J150" i="1"/>
  <c r="F150" i="1"/>
  <c r="E150" i="1"/>
  <c r="C150" i="1"/>
  <c r="N149" i="1"/>
  <c r="K149" i="1"/>
  <c r="J149" i="1"/>
  <c r="F149" i="1"/>
  <c r="E149" i="1"/>
  <c r="C149" i="1"/>
  <c r="N148" i="1"/>
  <c r="K148" i="1"/>
  <c r="J148" i="1"/>
  <c r="F148" i="1"/>
  <c r="E148" i="1"/>
  <c r="C148" i="1"/>
  <c r="N147" i="1"/>
  <c r="K147" i="1"/>
  <c r="J147" i="1"/>
  <c r="F147" i="1"/>
  <c r="E147" i="1"/>
  <c r="C147" i="1"/>
  <c r="N146" i="1"/>
  <c r="K146" i="1"/>
  <c r="J146" i="1"/>
  <c r="F146" i="1"/>
  <c r="E146" i="1"/>
  <c r="C146" i="1"/>
  <c r="N145" i="1"/>
  <c r="K145" i="1"/>
  <c r="J145" i="1"/>
  <c r="F145" i="1"/>
  <c r="E145" i="1"/>
  <c r="C145" i="1"/>
  <c r="N144" i="1"/>
  <c r="K144" i="1"/>
  <c r="J144" i="1"/>
  <c r="F144" i="1"/>
  <c r="E144" i="1"/>
  <c r="C144" i="1"/>
  <c r="N143" i="1"/>
  <c r="K143" i="1"/>
  <c r="J143" i="1"/>
  <c r="F143" i="1"/>
  <c r="E143" i="1"/>
  <c r="C143" i="1"/>
  <c r="N142" i="1"/>
  <c r="K142" i="1"/>
  <c r="J142" i="1"/>
  <c r="F142" i="1"/>
  <c r="E142" i="1"/>
  <c r="C142" i="1"/>
  <c r="N141" i="1"/>
  <c r="K141" i="1"/>
  <c r="J141" i="1"/>
  <c r="F141" i="1"/>
  <c r="E141" i="1"/>
  <c r="C141" i="1"/>
  <c r="N140" i="1"/>
  <c r="K140" i="1"/>
  <c r="J140" i="1"/>
  <c r="F140" i="1"/>
  <c r="E140" i="1"/>
  <c r="C140" i="1"/>
  <c r="N139" i="1"/>
  <c r="K139" i="1"/>
  <c r="J139" i="1"/>
  <c r="F139" i="1"/>
  <c r="E139" i="1"/>
  <c r="C139" i="1"/>
  <c r="N138" i="1"/>
  <c r="K138" i="1"/>
  <c r="J138" i="1"/>
  <c r="F138" i="1"/>
  <c r="E138" i="1"/>
  <c r="C138" i="1"/>
  <c r="N137" i="1"/>
  <c r="K137" i="1"/>
  <c r="J137" i="1"/>
  <c r="F137" i="1"/>
  <c r="E137" i="1"/>
  <c r="C137" i="1"/>
  <c r="N136" i="1"/>
  <c r="K136" i="1"/>
  <c r="J136" i="1"/>
  <c r="F136" i="1"/>
  <c r="E136" i="1"/>
  <c r="C136" i="1"/>
  <c r="N135" i="1"/>
  <c r="K135" i="1"/>
  <c r="J135" i="1"/>
  <c r="F135" i="1"/>
  <c r="E135" i="1"/>
  <c r="C135" i="1"/>
  <c r="N134" i="1"/>
  <c r="K134" i="1"/>
  <c r="J134" i="1"/>
  <c r="F134" i="1"/>
  <c r="E134" i="1"/>
  <c r="C134" i="1"/>
  <c r="N133" i="1"/>
  <c r="K133" i="1"/>
  <c r="J133" i="1"/>
  <c r="F133" i="1"/>
  <c r="E133" i="1"/>
  <c r="C133" i="1"/>
  <c r="N132" i="1"/>
  <c r="K132" i="1"/>
  <c r="J132" i="1"/>
  <c r="F132" i="1"/>
  <c r="E132" i="1"/>
  <c r="C132" i="1"/>
  <c r="N131" i="1"/>
  <c r="K131" i="1"/>
  <c r="J131" i="1"/>
  <c r="F131" i="1"/>
  <c r="E131" i="1"/>
  <c r="C131" i="1"/>
  <c r="N130" i="1"/>
  <c r="K130" i="1"/>
  <c r="J130" i="1"/>
  <c r="F130" i="1"/>
  <c r="E130" i="1"/>
  <c r="C130" i="1"/>
  <c r="N129" i="1"/>
  <c r="K129" i="1"/>
  <c r="J129" i="1"/>
  <c r="F129" i="1"/>
  <c r="E129" i="1"/>
  <c r="C129" i="1"/>
  <c r="N128" i="1"/>
  <c r="K128" i="1"/>
  <c r="J128" i="1"/>
  <c r="F128" i="1"/>
  <c r="E128" i="1"/>
  <c r="C128" i="1"/>
  <c r="N127" i="1"/>
  <c r="K127" i="1"/>
  <c r="J127" i="1"/>
  <c r="F127" i="1"/>
  <c r="E127" i="1"/>
  <c r="C127" i="1"/>
  <c r="N126" i="1"/>
  <c r="K126" i="1"/>
  <c r="J126" i="1"/>
  <c r="F126" i="1"/>
  <c r="E126" i="1"/>
  <c r="C126" i="1"/>
  <c r="N125" i="1"/>
  <c r="K125" i="1"/>
  <c r="J125" i="1"/>
  <c r="F125" i="1"/>
  <c r="E125" i="1"/>
  <c r="C125" i="1"/>
  <c r="N124" i="1"/>
  <c r="K124" i="1"/>
  <c r="J124" i="1"/>
  <c r="F124" i="1"/>
  <c r="E124" i="1"/>
  <c r="C124" i="1"/>
  <c r="N123" i="1"/>
  <c r="K123" i="1"/>
  <c r="J123" i="1"/>
  <c r="F123" i="1"/>
  <c r="E123" i="1"/>
  <c r="C123" i="1"/>
  <c r="N122" i="1"/>
  <c r="K122" i="1"/>
  <c r="J122" i="1"/>
  <c r="F122" i="1"/>
  <c r="E122" i="1"/>
  <c r="C122" i="1"/>
  <c r="N121" i="1"/>
  <c r="K121" i="1"/>
  <c r="J121" i="1"/>
  <c r="F121" i="1"/>
  <c r="E121" i="1"/>
  <c r="C121" i="1"/>
  <c r="N120" i="1"/>
  <c r="K120" i="1"/>
  <c r="J120" i="1"/>
  <c r="F120" i="1"/>
  <c r="E120" i="1"/>
  <c r="C120" i="1"/>
  <c r="N119" i="1"/>
  <c r="K119" i="1"/>
  <c r="J119" i="1"/>
  <c r="F119" i="1"/>
  <c r="E119" i="1"/>
  <c r="C119" i="1"/>
  <c r="N118" i="1"/>
  <c r="K118" i="1"/>
  <c r="J118" i="1"/>
  <c r="F118" i="1"/>
  <c r="E118" i="1"/>
  <c r="C118" i="1"/>
  <c r="N117" i="1"/>
  <c r="K117" i="1"/>
  <c r="J117" i="1"/>
  <c r="F117" i="1"/>
  <c r="E117" i="1"/>
  <c r="C117" i="1"/>
  <c r="N116" i="1"/>
  <c r="K116" i="1"/>
  <c r="J116" i="1"/>
  <c r="F116" i="1"/>
  <c r="E116" i="1"/>
  <c r="C116" i="1"/>
  <c r="N115" i="1"/>
  <c r="K115" i="1"/>
  <c r="J115" i="1"/>
  <c r="F115" i="1"/>
  <c r="E115" i="1"/>
  <c r="C115" i="1"/>
  <c r="N114" i="1"/>
  <c r="K114" i="1"/>
  <c r="J114" i="1"/>
  <c r="F114" i="1"/>
  <c r="E114" i="1"/>
  <c r="C114" i="1"/>
  <c r="N113" i="1"/>
  <c r="K113" i="1"/>
  <c r="J113" i="1"/>
  <c r="F113" i="1"/>
  <c r="E113" i="1"/>
  <c r="C113" i="1"/>
  <c r="N112" i="1"/>
  <c r="K112" i="1"/>
  <c r="J112" i="1"/>
  <c r="F112" i="1"/>
  <c r="E112" i="1"/>
  <c r="C112" i="1"/>
  <c r="N111" i="1"/>
  <c r="K111" i="1"/>
  <c r="J111" i="1"/>
  <c r="F111" i="1"/>
  <c r="E111" i="1"/>
  <c r="C111" i="1"/>
  <c r="N110" i="1"/>
  <c r="K110" i="1"/>
  <c r="J110" i="1"/>
  <c r="F110" i="1"/>
  <c r="E110" i="1"/>
  <c r="C110" i="1"/>
  <c r="N109" i="1"/>
  <c r="K109" i="1"/>
  <c r="J109" i="1"/>
  <c r="F109" i="1"/>
  <c r="E109" i="1"/>
  <c r="C109" i="1"/>
  <c r="N108" i="1"/>
  <c r="K108" i="1"/>
  <c r="J108" i="1"/>
  <c r="F108" i="1"/>
  <c r="E108" i="1"/>
  <c r="C108" i="1"/>
  <c r="N107" i="1"/>
  <c r="K107" i="1"/>
  <c r="J107" i="1"/>
  <c r="F107" i="1"/>
  <c r="E107" i="1"/>
  <c r="C107" i="1"/>
  <c r="N106" i="1"/>
  <c r="K106" i="1"/>
  <c r="J106" i="1"/>
  <c r="F106" i="1"/>
  <c r="E106" i="1"/>
  <c r="C106" i="1"/>
  <c r="N105" i="1"/>
  <c r="K105" i="1"/>
  <c r="J105" i="1"/>
  <c r="F105" i="1"/>
  <c r="E105" i="1"/>
  <c r="C105" i="1"/>
  <c r="N104" i="1"/>
  <c r="K104" i="1"/>
  <c r="J104" i="1"/>
  <c r="F104" i="1"/>
  <c r="E104" i="1"/>
  <c r="C104" i="1"/>
  <c r="N103" i="1"/>
  <c r="K103" i="1"/>
  <c r="J103" i="1"/>
  <c r="F103" i="1"/>
  <c r="E103" i="1"/>
  <c r="C103" i="1"/>
  <c r="N102" i="1"/>
  <c r="K102" i="1"/>
  <c r="J102" i="1"/>
  <c r="F102" i="1"/>
  <c r="E102" i="1"/>
  <c r="C102" i="1"/>
  <c r="N101" i="1"/>
  <c r="K101" i="1"/>
  <c r="J101" i="1"/>
  <c r="F101" i="1"/>
  <c r="E101" i="1"/>
  <c r="C101" i="1"/>
  <c r="N100" i="1"/>
  <c r="K100" i="1"/>
  <c r="J100" i="1"/>
  <c r="F100" i="1"/>
  <c r="E100" i="1"/>
  <c r="C100" i="1"/>
  <c r="N99" i="1"/>
  <c r="K99" i="1"/>
  <c r="J99" i="1"/>
  <c r="F99" i="1"/>
  <c r="E99" i="1"/>
  <c r="C99" i="1"/>
  <c r="N98" i="1"/>
  <c r="K98" i="1"/>
  <c r="J98" i="1"/>
  <c r="F98" i="1"/>
  <c r="E98" i="1"/>
  <c r="C98" i="1"/>
  <c r="N97" i="1"/>
  <c r="K97" i="1"/>
  <c r="J97" i="1"/>
  <c r="F97" i="1"/>
  <c r="E97" i="1"/>
  <c r="C97" i="1"/>
  <c r="N96" i="1"/>
  <c r="K96" i="1"/>
  <c r="J96" i="1"/>
  <c r="F96" i="1"/>
  <c r="E96" i="1"/>
  <c r="C96" i="1"/>
  <c r="N95" i="1"/>
  <c r="K95" i="1"/>
  <c r="J95" i="1"/>
  <c r="F95" i="1"/>
  <c r="E95" i="1"/>
  <c r="C95" i="1"/>
  <c r="N94" i="1"/>
  <c r="K94" i="1"/>
  <c r="J94" i="1"/>
  <c r="F94" i="1"/>
  <c r="E94" i="1"/>
  <c r="C94" i="1"/>
  <c r="N93" i="1"/>
  <c r="K93" i="1"/>
  <c r="J93" i="1"/>
  <c r="F93" i="1"/>
  <c r="E93" i="1"/>
  <c r="C93" i="1"/>
  <c r="N92" i="1"/>
  <c r="K92" i="1"/>
  <c r="J92" i="1"/>
  <c r="F92" i="1"/>
  <c r="E92" i="1"/>
  <c r="C92" i="1"/>
  <c r="N91" i="1"/>
  <c r="K91" i="1"/>
  <c r="J91" i="1"/>
  <c r="F91" i="1"/>
  <c r="E91" i="1"/>
  <c r="C91" i="1"/>
  <c r="N90" i="1"/>
  <c r="K90" i="1"/>
  <c r="J90" i="1"/>
  <c r="F90" i="1"/>
  <c r="E90" i="1"/>
  <c r="C90" i="1"/>
  <c r="N89" i="1"/>
  <c r="K89" i="1"/>
  <c r="J89" i="1"/>
  <c r="F89" i="1"/>
  <c r="E89" i="1"/>
  <c r="C89" i="1"/>
  <c r="N88" i="1"/>
  <c r="K88" i="1"/>
  <c r="J88" i="1"/>
  <c r="F88" i="1"/>
  <c r="E88" i="1"/>
  <c r="C88" i="1"/>
  <c r="N87" i="1"/>
  <c r="K87" i="1"/>
  <c r="J87" i="1"/>
  <c r="F87" i="1"/>
  <c r="E87" i="1"/>
  <c r="C87" i="1"/>
  <c r="N86" i="1"/>
  <c r="K86" i="1"/>
  <c r="J86" i="1"/>
  <c r="F86" i="1"/>
  <c r="E86" i="1"/>
  <c r="C86" i="1"/>
  <c r="N85" i="1"/>
  <c r="K85" i="1"/>
  <c r="J85" i="1"/>
  <c r="F85" i="1"/>
  <c r="E85" i="1"/>
  <c r="C85" i="1"/>
  <c r="N84" i="1"/>
  <c r="K84" i="1"/>
  <c r="J84" i="1"/>
  <c r="F84" i="1"/>
  <c r="E84" i="1"/>
  <c r="C84" i="1"/>
  <c r="N83" i="1"/>
  <c r="K83" i="1"/>
  <c r="J83" i="1"/>
  <c r="F83" i="1"/>
  <c r="E83" i="1"/>
  <c r="C83" i="1"/>
  <c r="N82" i="1"/>
  <c r="K82" i="1"/>
  <c r="J82" i="1"/>
  <c r="F82" i="1"/>
  <c r="E82" i="1"/>
  <c r="G82" i="1" s="1"/>
  <c r="C82" i="1"/>
  <c r="N81" i="1"/>
  <c r="K81" i="1"/>
  <c r="J81" i="1"/>
  <c r="F81" i="1"/>
  <c r="E81" i="1"/>
  <c r="G81" i="1" s="1"/>
  <c r="C81" i="1"/>
  <c r="N80" i="1"/>
  <c r="K80" i="1"/>
  <c r="J80" i="1"/>
  <c r="F80" i="1"/>
  <c r="E80" i="1"/>
  <c r="G80" i="1" s="1"/>
  <c r="C80" i="1"/>
  <c r="N79" i="1"/>
  <c r="K79" i="1"/>
  <c r="J79" i="1"/>
  <c r="F79" i="1"/>
  <c r="E79" i="1"/>
  <c r="G79" i="1" s="1"/>
  <c r="C79" i="1"/>
  <c r="N78" i="1"/>
  <c r="K78" i="1"/>
  <c r="J78" i="1"/>
  <c r="F78" i="1"/>
  <c r="E78" i="1"/>
  <c r="G78" i="1" s="1"/>
  <c r="C78" i="1"/>
  <c r="N77" i="1"/>
  <c r="K77" i="1"/>
  <c r="J77" i="1"/>
  <c r="F77" i="1"/>
  <c r="E77" i="1"/>
  <c r="G77" i="1" s="1"/>
  <c r="C77" i="1"/>
  <c r="N76" i="1"/>
  <c r="K76" i="1"/>
  <c r="J76" i="1"/>
  <c r="F76" i="1"/>
  <c r="E76" i="1"/>
  <c r="G76" i="1" s="1"/>
  <c r="C76" i="1"/>
  <c r="N75" i="1"/>
  <c r="K75" i="1"/>
  <c r="J75" i="1"/>
  <c r="F75" i="1"/>
  <c r="E75" i="1"/>
  <c r="G75" i="1" s="1"/>
  <c r="C75" i="1"/>
  <c r="N74" i="1"/>
  <c r="K74" i="1"/>
  <c r="J74" i="1"/>
  <c r="F74" i="1"/>
  <c r="E74" i="1"/>
  <c r="G74" i="1" s="1"/>
  <c r="C74" i="1"/>
  <c r="N73" i="1"/>
  <c r="K73" i="1"/>
  <c r="J73" i="1"/>
  <c r="F73" i="1"/>
  <c r="E73" i="1"/>
  <c r="G73" i="1" s="1"/>
  <c r="C73" i="1"/>
  <c r="N72" i="1"/>
  <c r="K72" i="1"/>
  <c r="J72" i="1"/>
  <c r="F72" i="1"/>
  <c r="E72" i="1"/>
  <c r="G72" i="1" s="1"/>
  <c r="C72" i="1"/>
  <c r="N71" i="1"/>
  <c r="K71" i="1"/>
  <c r="J71" i="1"/>
  <c r="F71" i="1"/>
  <c r="E71" i="1"/>
  <c r="G71" i="1" s="1"/>
  <c r="C71" i="1"/>
  <c r="N70" i="1"/>
  <c r="K70" i="1"/>
  <c r="J70" i="1"/>
  <c r="F70" i="1"/>
  <c r="E70" i="1"/>
  <c r="G70" i="1" s="1"/>
  <c r="C70" i="1"/>
  <c r="N69" i="1"/>
  <c r="K69" i="1"/>
  <c r="J69" i="1"/>
  <c r="F69" i="1"/>
  <c r="E69" i="1"/>
  <c r="G69" i="1" s="1"/>
  <c r="C69" i="1"/>
  <c r="N68" i="1"/>
  <c r="K68" i="1"/>
  <c r="J68" i="1"/>
  <c r="F68" i="1"/>
  <c r="E68" i="1"/>
  <c r="G68" i="1" s="1"/>
  <c r="C68" i="1"/>
  <c r="N67" i="1"/>
  <c r="K67" i="1"/>
  <c r="J67" i="1"/>
  <c r="F67" i="1"/>
  <c r="E67" i="1"/>
  <c r="G67" i="1" s="1"/>
  <c r="C67" i="1"/>
  <c r="N66" i="1"/>
  <c r="K66" i="1"/>
  <c r="J66" i="1"/>
  <c r="F66" i="1"/>
  <c r="E66" i="1"/>
  <c r="G66" i="1" s="1"/>
  <c r="C66" i="1"/>
  <c r="N65" i="1"/>
  <c r="K65" i="1"/>
  <c r="J65" i="1"/>
  <c r="F65" i="1"/>
  <c r="E65" i="1"/>
  <c r="G65" i="1" s="1"/>
  <c r="C65" i="1"/>
  <c r="N64" i="1"/>
  <c r="K64" i="1"/>
  <c r="J64" i="1"/>
  <c r="F64" i="1"/>
  <c r="E64" i="1"/>
  <c r="G64" i="1" s="1"/>
  <c r="C64" i="1"/>
  <c r="N63" i="1"/>
  <c r="K63" i="1"/>
  <c r="J63" i="1"/>
  <c r="F63" i="1"/>
  <c r="E63" i="1"/>
  <c r="G63" i="1" s="1"/>
  <c r="C63" i="1"/>
  <c r="N62" i="1"/>
  <c r="K62" i="1"/>
  <c r="J62" i="1"/>
  <c r="F62" i="1"/>
  <c r="E62" i="1"/>
  <c r="G62" i="1" s="1"/>
  <c r="C62" i="1"/>
  <c r="N61" i="1"/>
  <c r="K61" i="1"/>
  <c r="J61" i="1"/>
  <c r="F61" i="1"/>
  <c r="E61" i="1"/>
  <c r="G61" i="1" s="1"/>
  <c r="C61" i="1"/>
  <c r="N60" i="1"/>
  <c r="K60" i="1"/>
  <c r="J60" i="1"/>
  <c r="F60" i="1"/>
  <c r="E60" i="1"/>
  <c r="G60" i="1" s="1"/>
  <c r="C60" i="1"/>
  <c r="N59" i="1"/>
  <c r="K59" i="1"/>
  <c r="J59" i="1"/>
  <c r="F59" i="1"/>
  <c r="E59" i="1"/>
  <c r="G59" i="1" s="1"/>
  <c r="C59" i="1"/>
  <c r="N58" i="1"/>
  <c r="K58" i="1"/>
  <c r="J58" i="1"/>
  <c r="F58" i="1"/>
  <c r="E58" i="1"/>
  <c r="G58" i="1" s="1"/>
  <c r="C58" i="1"/>
  <c r="N57" i="1"/>
  <c r="K57" i="1"/>
  <c r="J57" i="1"/>
  <c r="F57" i="1"/>
  <c r="E57" i="1"/>
  <c r="G57" i="1" s="1"/>
  <c r="C57" i="1"/>
  <c r="N56" i="1"/>
  <c r="K56" i="1"/>
  <c r="J56" i="1"/>
  <c r="F56" i="1"/>
  <c r="E56" i="1"/>
  <c r="G56" i="1" s="1"/>
  <c r="C56" i="1"/>
  <c r="N55" i="1"/>
  <c r="K55" i="1"/>
  <c r="J55" i="1"/>
  <c r="F55" i="1"/>
  <c r="E55" i="1"/>
  <c r="G55" i="1" s="1"/>
  <c r="C55" i="1"/>
  <c r="N54" i="1"/>
  <c r="K54" i="1"/>
  <c r="J54" i="1"/>
  <c r="F54" i="1"/>
  <c r="E54" i="1"/>
  <c r="G54" i="1" s="1"/>
  <c r="C54" i="1"/>
  <c r="N53" i="1"/>
  <c r="K53" i="1"/>
  <c r="J53" i="1"/>
  <c r="F53" i="1"/>
  <c r="E53" i="1"/>
  <c r="G53" i="1" s="1"/>
  <c r="C53" i="1"/>
  <c r="N52" i="1"/>
  <c r="K52" i="1"/>
  <c r="J52" i="1"/>
  <c r="F52" i="1"/>
  <c r="E52" i="1"/>
  <c r="G52" i="1" s="1"/>
  <c r="C52" i="1"/>
  <c r="N51" i="1"/>
  <c r="K51" i="1"/>
  <c r="J51" i="1"/>
  <c r="F51" i="1"/>
  <c r="E51" i="1"/>
  <c r="G51" i="1" s="1"/>
  <c r="C51" i="1"/>
  <c r="N50" i="1"/>
  <c r="K50" i="1"/>
  <c r="J50" i="1"/>
  <c r="F50" i="1"/>
  <c r="E50" i="1"/>
  <c r="G50" i="1" s="1"/>
  <c r="C50" i="1"/>
  <c r="N49" i="1"/>
  <c r="K49" i="1"/>
  <c r="J49" i="1"/>
  <c r="F49" i="1"/>
  <c r="E49" i="1"/>
  <c r="G49" i="1" s="1"/>
  <c r="C49" i="1"/>
  <c r="N48" i="1"/>
  <c r="K48" i="1"/>
  <c r="J48" i="1"/>
  <c r="F48" i="1"/>
  <c r="E48" i="1"/>
  <c r="G48" i="1" s="1"/>
  <c r="C48" i="1"/>
  <c r="N47" i="1"/>
  <c r="K47" i="1"/>
  <c r="J47" i="1"/>
  <c r="F47" i="1"/>
  <c r="E47" i="1"/>
  <c r="G47" i="1" s="1"/>
  <c r="C47" i="1"/>
  <c r="N46" i="1"/>
  <c r="K46" i="1"/>
  <c r="J46" i="1"/>
  <c r="F46" i="1"/>
  <c r="E46" i="1"/>
  <c r="G46" i="1" s="1"/>
  <c r="C46" i="1"/>
  <c r="N45" i="1"/>
  <c r="K45" i="1"/>
  <c r="J45" i="1"/>
  <c r="F45" i="1"/>
  <c r="E45" i="1"/>
  <c r="G45" i="1" s="1"/>
  <c r="C45" i="1"/>
  <c r="N44" i="1"/>
  <c r="K44" i="1"/>
  <c r="J44" i="1"/>
  <c r="F44" i="1"/>
  <c r="E44" i="1"/>
  <c r="G44" i="1" s="1"/>
  <c r="C44" i="1"/>
  <c r="N43" i="1"/>
  <c r="K43" i="1"/>
  <c r="J43" i="1"/>
  <c r="F43" i="1"/>
  <c r="E43" i="1"/>
  <c r="G43" i="1" s="1"/>
  <c r="C43" i="1"/>
  <c r="N42" i="1"/>
  <c r="K42" i="1"/>
  <c r="J42" i="1"/>
  <c r="F42" i="1"/>
  <c r="E42" i="1"/>
  <c r="G42" i="1" s="1"/>
  <c r="C42" i="1"/>
  <c r="N41" i="1"/>
  <c r="K41" i="1"/>
  <c r="J41" i="1"/>
  <c r="F41" i="1"/>
  <c r="E41" i="1"/>
  <c r="G41" i="1" s="1"/>
  <c r="C41" i="1"/>
  <c r="N40" i="1"/>
  <c r="K40" i="1"/>
  <c r="J40" i="1"/>
  <c r="F40" i="1"/>
  <c r="E40" i="1"/>
  <c r="G40" i="1" s="1"/>
  <c r="C40" i="1"/>
  <c r="N39" i="1"/>
  <c r="K39" i="1"/>
  <c r="J39" i="1"/>
  <c r="F39" i="1"/>
  <c r="E39" i="1"/>
  <c r="G39" i="1" s="1"/>
  <c r="C39" i="1"/>
  <c r="N38" i="1"/>
  <c r="K38" i="1"/>
  <c r="J38" i="1"/>
  <c r="F38" i="1"/>
  <c r="E38" i="1"/>
  <c r="G38" i="1" s="1"/>
  <c r="C38" i="1"/>
  <c r="N37" i="1"/>
  <c r="K37" i="1"/>
  <c r="J37" i="1"/>
  <c r="F37" i="1"/>
  <c r="E37" i="1"/>
  <c r="G37" i="1" s="1"/>
  <c r="C37" i="1"/>
  <c r="N36" i="1"/>
  <c r="K36" i="1"/>
  <c r="J36" i="1"/>
  <c r="F36" i="1"/>
  <c r="E36" i="1"/>
  <c r="G36" i="1" s="1"/>
  <c r="C36" i="1"/>
  <c r="N35" i="1"/>
  <c r="K35" i="1"/>
  <c r="J35" i="1"/>
  <c r="F35" i="1"/>
  <c r="E35" i="1"/>
  <c r="G35" i="1" s="1"/>
  <c r="C35" i="1"/>
  <c r="N34" i="1"/>
  <c r="K34" i="1"/>
  <c r="J34" i="1"/>
  <c r="F34" i="1"/>
  <c r="E34" i="1"/>
  <c r="G34" i="1" s="1"/>
  <c r="C34" i="1"/>
  <c r="N33" i="1"/>
  <c r="K33" i="1"/>
  <c r="J33" i="1"/>
  <c r="F33" i="1"/>
  <c r="E33" i="1"/>
  <c r="G33" i="1" s="1"/>
  <c r="C33" i="1"/>
  <c r="N32" i="1"/>
  <c r="K32" i="1"/>
  <c r="J32" i="1"/>
  <c r="F32" i="1"/>
  <c r="E32" i="1"/>
  <c r="G32" i="1" s="1"/>
  <c r="C32" i="1"/>
  <c r="N31" i="1"/>
  <c r="K31" i="1"/>
  <c r="J31" i="1"/>
  <c r="F31" i="1"/>
  <c r="E31" i="1"/>
  <c r="G31" i="1" s="1"/>
  <c r="C31" i="1"/>
  <c r="N30" i="1"/>
  <c r="K30" i="1"/>
  <c r="J30" i="1"/>
  <c r="F30" i="1"/>
  <c r="E30" i="1"/>
  <c r="G30" i="1" s="1"/>
  <c r="C30" i="1"/>
  <c r="N29" i="1"/>
  <c r="K29" i="1"/>
  <c r="J29" i="1"/>
  <c r="F29" i="1"/>
  <c r="E29" i="1"/>
  <c r="G29" i="1" s="1"/>
  <c r="C29" i="1"/>
  <c r="N28" i="1"/>
  <c r="K28" i="1"/>
  <c r="J28" i="1"/>
  <c r="F28" i="1"/>
  <c r="E28" i="1"/>
  <c r="G28" i="1" s="1"/>
  <c r="C28" i="1"/>
  <c r="N27" i="1"/>
  <c r="K27" i="1"/>
  <c r="J27" i="1"/>
  <c r="F27" i="1"/>
  <c r="E27" i="1"/>
  <c r="G27" i="1" s="1"/>
  <c r="C27" i="1"/>
  <c r="N26" i="1"/>
  <c r="K26" i="1"/>
  <c r="J26" i="1"/>
  <c r="F26" i="1"/>
  <c r="E26" i="1"/>
  <c r="G26" i="1" s="1"/>
  <c r="C26" i="1"/>
  <c r="N25" i="1"/>
  <c r="K25" i="1"/>
  <c r="J25" i="1"/>
  <c r="F25" i="1"/>
  <c r="E25" i="1"/>
  <c r="G25" i="1" s="1"/>
  <c r="C25" i="1"/>
  <c r="N24" i="1"/>
  <c r="K24" i="1"/>
  <c r="J24" i="1"/>
  <c r="F24" i="1"/>
  <c r="E24" i="1"/>
  <c r="G24" i="1" s="1"/>
  <c r="C24" i="1"/>
  <c r="N23" i="1"/>
  <c r="K23" i="1"/>
  <c r="J23" i="1"/>
  <c r="F23" i="1"/>
  <c r="E23" i="1"/>
  <c r="G23" i="1" s="1"/>
  <c r="C23" i="1"/>
  <c r="N22" i="1"/>
  <c r="K22" i="1"/>
  <c r="J22" i="1"/>
  <c r="F22" i="1"/>
  <c r="E22" i="1"/>
  <c r="G22" i="1" s="1"/>
  <c r="C22" i="1"/>
  <c r="N21" i="1"/>
  <c r="K21" i="1"/>
  <c r="J21" i="1"/>
  <c r="F21" i="1"/>
  <c r="E21" i="1"/>
  <c r="G21" i="1" s="1"/>
  <c r="C21" i="1"/>
  <c r="N20" i="1"/>
  <c r="K20" i="1"/>
  <c r="J20" i="1"/>
  <c r="F20" i="1"/>
  <c r="E20" i="1"/>
  <c r="G20" i="1" s="1"/>
  <c r="C20" i="1"/>
  <c r="N19" i="1"/>
  <c r="K19" i="1"/>
  <c r="J19" i="1"/>
  <c r="F19" i="1"/>
  <c r="E19" i="1"/>
  <c r="G19" i="1" s="1"/>
  <c r="C19" i="1"/>
  <c r="N18" i="1"/>
  <c r="K18" i="1"/>
  <c r="J18" i="1"/>
  <c r="F18" i="1"/>
  <c r="E18" i="1"/>
  <c r="G18" i="1" s="1"/>
  <c r="C18" i="1"/>
  <c r="N17" i="1"/>
  <c r="K17" i="1"/>
  <c r="J17" i="1"/>
  <c r="F17" i="1"/>
  <c r="E17" i="1"/>
  <c r="G17" i="1" s="1"/>
  <c r="C17" i="1"/>
  <c r="N16" i="1"/>
  <c r="K16" i="1"/>
  <c r="J16" i="1"/>
  <c r="F16" i="1"/>
  <c r="E16" i="1"/>
  <c r="G16" i="1" s="1"/>
  <c r="C16" i="1"/>
  <c r="N15" i="1"/>
  <c r="K15" i="1"/>
  <c r="J15" i="1"/>
  <c r="F15" i="1"/>
  <c r="E15" i="1"/>
  <c r="G15" i="1" s="1"/>
  <c r="C15" i="1"/>
  <c r="N14" i="1"/>
  <c r="K14" i="1"/>
  <c r="J14" i="1"/>
  <c r="F14" i="1"/>
  <c r="E14" i="1"/>
  <c r="G14" i="1" s="1"/>
  <c r="C14" i="1"/>
  <c r="N13" i="1"/>
  <c r="K13" i="1"/>
  <c r="J13" i="1"/>
  <c r="F13" i="1"/>
  <c r="E13" i="1"/>
  <c r="G13" i="1" s="1"/>
  <c r="C13" i="1"/>
  <c r="N12" i="1"/>
  <c r="K12" i="1"/>
  <c r="J12" i="1"/>
  <c r="F12" i="1"/>
  <c r="E12" i="1"/>
  <c r="G12" i="1" s="1"/>
  <c r="C12" i="1"/>
  <c r="N11" i="1"/>
  <c r="K11" i="1"/>
  <c r="J11" i="1"/>
  <c r="F11" i="1"/>
  <c r="E11" i="1"/>
  <c r="G11" i="1" s="1"/>
  <c r="C11" i="1"/>
  <c r="N10" i="1"/>
  <c r="J10" i="1"/>
  <c r="F10" i="1"/>
  <c r="E10" i="1"/>
  <c r="G10" i="1" s="1"/>
  <c r="C10" i="1"/>
  <c r="N9" i="1"/>
  <c r="K9" i="1"/>
  <c r="J9" i="1"/>
  <c r="F9" i="1"/>
  <c r="E9" i="1"/>
  <c r="G9" i="1" s="1"/>
  <c r="C9" i="1"/>
  <c r="N8" i="1"/>
  <c r="K8" i="1"/>
  <c r="J8" i="1"/>
  <c r="F8" i="1"/>
  <c r="E8" i="1"/>
  <c r="G8" i="1" s="1"/>
  <c r="C8" i="1"/>
  <c r="N7" i="1"/>
  <c r="K7" i="1"/>
  <c r="J7" i="1"/>
  <c r="F7" i="1"/>
  <c r="E7" i="1"/>
  <c r="G7" i="1" s="1"/>
  <c r="C7" i="1"/>
  <c r="N6" i="1"/>
  <c r="K6" i="1"/>
  <c r="J6" i="1"/>
  <c r="F6" i="1"/>
  <c r="E6" i="1"/>
  <c r="G6" i="1" s="1"/>
  <c r="C6" i="1"/>
  <c r="N5" i="1"/>
  <c r="K5" i="1"/>
  <c r="J5" i="1"/>
  <c r="F5" i="1"/>
  <c r="E5" i="1"/>
  <c r="G5" i="1" s="1"/>
  <c r="C5" i="1"/>
  <c r="N4" i="1"/>
  <c r="K4" i="1"/>
  <c r="J4" i="1"/>
  <c r="F4" i="1"/>
  <c r="E4" i="1"/>
  <c r="G4" i="1" s="1"/>
  <c r="C4" i="1"/>
  <c r="N3" i="1"/>
  <c r="K3" i="1"/>
  <c r="J3" i="1"/>
  <c r="F3" i="1"/>
  <c r="E3" i="1"/>
  <c r="G3" i="1" s="1"/>
  <c r="C3" i="1"/>
  <c r="N2" i="1"/>
  <c r="K2" i="1"/>
  <c r="J2" i="1"/>
  <c r="F2" i="1"/>
  <c r="E2" i="1"/>
  <c r="G2" i="1" s="1"/>
  <c r="C2" i="1"/>
  <c r="G2930" i="1" l="1"/>
  <c r="H3403" i="1"/>
  <c r="H3798" i="1"/>
  <c r="H2453" i="1"/>
  <c r="H5312" i="1"/>
  <c r="H6480" i="1"/>
  <c r="H2222" i="1"/>
  <c r="H3727" i="1"/>
  <c r="H5612" i="1"/>
  <c r="H1759" i="1"/>
  <c r="H4398" i="1"/>
  <c r="G4989" i="1"/>
  <c r="H5581" i="1"/>
  <c r="H1967" i="1"/>
  <c r="G2917" i="1"/>
  <c r="H3670" i="1"/>
  <c r="H4126" i="1"/>
  <c r="H5190" i="1"/>
  <c r="H5376" i="1"/>
  <c r="H6242" i="1"/>
  <c r="H1962" i="1"/>
  <c r="H2574" i="1"/>
  <c r="H3631" i="1"/>
  <c r="H3983" i="1"/>
  <c r="H4567" i="1"/>
  <c r="H5175" i="1"/>
  <c r="H5373" i="1"/>
  <c r="H6207" i="1"/>
  <c r="H1295" i="1"/>
  <c r="H1312" i="1"/>
  <c r="H1615" i="1"/>
  <c r="H1871" i="1"/>
  <c r="H2131" i="1"/>
  <c r="H2446" i="1"/>
  <c r="H2670" i="1"/>
  <c r="G2994" i="1"/>
  <c r="H3534" i="1"/>
  <c r="H3702" i="1"/>
  <c r="H3926" i="1"/>
  <c r="H4270" i="1"/>
  <c r="G4448" i="1"/>
  <c r="G4822" i="1"/>
  <c r="H5086" i="1"/>
  <c r="H5280" i="1"/>
  <c r="H5344" i="1"/>
  <c r="H5484" i="1"/>
  <c r="H5980" i="1"/>
  <c r="G6362" i="1"/>
  <c r="H1311" i="1"/>
  <c r="H1604" i="1"/>
  <c r="H1860" i="1"/>
  <c r="H2060" i="1"/>
  <c r="H2581" i="1"/>
  <c r="G2981" i="1"/>
  <c r="H3166" i="1"/>
  <c r="H3371" i="1"/>
  <c r="H3406" i="1"/>
  <c r="H3499" i="1"/>
  <c r="H3695" i="1"/>
  <c r="H3855" i="1"/>
  <c r="H4247" i="1"/>
  <c r="G4441" i="1"/>
  <c r="H4695" i="1"/>
  <c r="H5063" i="1"/>
  <c r="H5277" i="1"/>
  <c r="H5341" i="1"/>
  <c r="H5453" i="1"/>
  <c r="H5945" i="1"/>
  <c r="G6359" i="1"/>
  <c r="H12" i="1"/>
  <c r="H2124" i="1"/>
  <c r="H2211" i="1"/>
  <c r="H3531" i="1"/>
  <c r="H3606" i="1"/>
  <c r="H3791" i="1"/>
  <c r="H3919" i="1"/>
  <c r="H4071" i="1"/>
  <c r="H1376" i="1"/>
  <c r="H1423" i="1"/>
  <c r="H1440" i="1"/>
  <c r="H1551" i="1"/>
  <c r="H1695" i="1"/>
  <c r="H1807" i="1"/>
  <c r="H1935" i="1"/>
  <c r="H2067" i="1"/>
  <c r="H2286" i="1"/>
  <c r="H2389" i="1"/>
  <c r="H2517" i="1"/>
  <c r="G2898" i="1"/>
  <c r="G2962" i="1"/>
  <c r="G3026" i="1"/>
  <c r="H3214" i="1"/>
  <c r="H3267" i="1"/>
  <c r="H3671" i="1"/>
  <c r="H3698" i="1"/>
  <c r="H3703" i="1"/>
  <c r="H3734" i="1"/>
  <c r="H3862" i="1"/>
  <c r="H4062" i="1"/>
  <c r="H4222" i="1"/>
  <c r="H4334" i="1"/>
  <c r="G4432" i="1"/>
  <c r="H4526" i="1"/>
  <c r="H4654" i="1"/>
  <c r="G4886" i="1"/>
  <c r="G5038" i="1"/>
  <c r="H5126" i="1"/>
  <c r="H5264" i="1"/>
  <c r="H5296" i="1"/>
  <c r="H5328" i="1"/>
  <c r="H5360" i="1"/>
  <c r="H5420" i="1"/>
  <c r="H5548" i="1"/>
  <c r="H5916" i="1"/>
  <c r="H6178" i="1"/>
  <c r="H6306" i="1"/>
  <c r="H6420" i="1"/>
  <c r="H1375" i="1"/>
  <c r="H1408" i="1"/>
  <c r="H1439" i="1"/>
  <c r="H1540" i="1"/>
  <c r="H1660" i="1"/>
  <c r="H1796" i="1"/>
  <c r="H1924" i="1"/>
  <c r="H2273" i="1"/>
  <c r="H2382" i="1"/>
  <c r="H2510" i="1"/>
  <c r="H2638" i="1"/>
  <c r="H2709" i="1"/>
  <c r="G2949" i="1"/>
  <c r="G3013" i="1"/>
  <c r="H3134" i="1"/>
  <c r="H3203" i="1"/>
  <c r="H3266" i="1"/>
  <c r="H4167" i="1"/>
  <c r="H4311" i="1"/>
  <c r="H4427" i="1"/>
  <c r="H4503" i="1"/>
  <c r="H4631" i="1"/>
  <c r="G4861" i="1"/>
  <c r="G5021" i="1"/>
  <c r="H5119" i="1"/>
  <c r="H5261" i="1"/>
  <c r="H5293" i="1"/>
  <c r="H5325" i="1"/>
  <c r="H5357" i="1"/>
  <c r="H5389" i="1"/>
  <c r="H5517" i="1"/>
  <c r="H5881" i="1"/>
  <c r="H6009" i="1"/>
  <c r="H6303" i="1"/>
  <c r="H6413" i="1"/>
  <c r="H6271" i="1"/>
  <c r="G6335" i="1"/>
  <c r="H6381" i="1"/>
  <c r="H6445" i="1"/>
  <c r="H6509" i="1"/>
  <c r="H6532" i="1"/>
  <c r="H6545" i="1"/>
  <c r="H9" i="1"/>
  <c r="H44" i="1"/>
  <c r="H41" i="1"/>
  <c r="H76" i="1"/>
  <c r="H6685" i="1"/>
  <c r="H1344" i="1"/>
  <c r="H1472" i="1"/>
  <c r="H1519" i="1"/>
  <c r="H1583" i="1"/>
  <c r="H1655" i="1"/>
  <c r="H1719" i="1"/>
  <c r="H1783" i="1"/>
  <c r="H1839" i="1"/>
  <c r="H1903" i="1"/>
  <c r="H1951" i="1"/>
  <c r="H2035" i="1"/>
  <c r="H2099" i="1"/>
  <c r="H2163" i="1"/>
  <c r="H2188" i="1"/>
  <c r="H2254" i="1"/>
  <c r="H2318" i="1"/>
  <c r="H2357" i="1"/>
  <c r="H2421" i="1"/>
  <c r="H2485" i="1"/>
  <c r="H2549" i="1"/>
  <c r="H2702" i="1"/>
  <c r="G2914" i="1"/>
  <c r="G2946" i="1"/>
  <c r="G2978" i="1"/>
  <c r="G3010" i="1"/>
  <c r="H3070" i="1"/>
  <c r="H3198" i="1"/>
  <c r="H3331" i="1"/>
  <c r="H3438" i="1"/>
  <c r="H3467" i="1"/>
  <c r="H3566" i="1"/>
  <c r="H3599" i="1"/>
  <c r="H3663" i="1"/>
  <c r="H3766" i="1"/>
  <c r="H3830" i="1"/>
  <c r="H3894" i="1"/>
  <c r="H3974" i="1"/>
  <c r="H4039" i="1"/>
  <c r="H4119" i="1"/>
  <c r="H4199" i="1"/>
  <c r="G4440" i="1"/>
  <c r="G4456" i="1"/>
  <c r="H4558" i="1"/>
  <c r="H4622" i="1"/>
  <c r="H4686" i="1"/>
  <c r="G4854" i="1"/>
  <c r="G4986" i="1"/>
  <c r="G5018" i="1"/>
  <c r="G5048" i="1"/>
  <c r="H5106" i="1"/>
  <c r="H5166" i="1"/>
  <c r="H5260" i="1"/>
  <c r="H5263" i="1"/>
  <c r="H5276" i="1"/>
  <c r="H5279" i="1"/>
  <c r="H5292" i="1"/>
  <c r="H5295" i="1"/>
  <c r="H5308" i="1"/>
  <c r="H5311" i="1"/>
  <c r="H5324" i="1"/>
  <c r="H5327" i="1"/>
  <c r="H5340" i="1"/>
  <c r="H5343" i="1"/>
  <c r="H5356" i="1"/>
  <c r="H5359" i="1"/>
  <c r="H5372" i="1"/>
  <c r="H5375" i="1"/>
  <c r="H5388" i="1"/>
  <c r="H5452" i="1"/>
  <c r="H5516" i="1"/>
  <c r="H5580" i="1"/>
  <c r="H5913" i="1"/>
  <c r="H5977" i="1"/>
  <c r="H6175" i="1"/>
  <c r="H6239" i="1"/>
  <c r="H6680" i="1"/>
  <c r="H1343" i="1"/>
  <c r="H1471" i="1"/>
  <c r="H1504" i="1"/>
  <c r="H1572" i="1"/>
  <c r="H1636" i="1"/>
  <c r="H1700" i="1"/>
  <c r="H1764" i="1"/>
  <c r="H1828" i="1"/>
  <c r="H1892" i="1"/>
  <c r="H1946" i="1"/>
  <c r="H2028" i="1"/>
  <c r="H2092" i="1"/>
  <c r="H2156" i="1"/>
  <c r="H2179" i="1"/>
  <c r="H2241" i="1"/>
  <c r="H2309" i="1"/>
  <c r="H2350" i="1"/>
  <c r="H2414" i="1"/>
  <c r="H2478" i="1"/>
  <c r="H2542" i="1"/>
  <c r="H2606" i="1"/>
  <c r="G2901" i="1"/>
  <c r="G2933" i="1"/>
  <c r="G2965" i="1"/>
  <c r="G2997" i="1"/>
  <c r="G3029" i="1"/>
  <c r="H3102" i="1"/>
  <c r="H3330" i="1"/>
  <c r="H3435" i="1"/>
  <c r="H3454" i="1"/>
  <c r="H3563" i="1"/>
  <c r="H3582" i="1"/>
  <c r="H3638" i="1"/>
  <c r="H3759" i="1"/>
  <c r="H3823" i="1"/>
  <c r="H3887" i="1"/>
  <c r="H3951" i="1"/>
  <c r="H4094" i="1"/>
  <c r="H4190" i="1"/>
  <c r="H4254" i="1"/>
  <c r="H4271" i="1"/>
  <c r="H4318" i="1"/>
  <c r="H4335" i="1"/>
  <c r="H4382" i="1"/>
  <c r="H4399" i="1"/>
  <c r="H4430" i="1"/>
  <c r="G4433" i="1"/>
  <c r="G4449" i="1"/>
  <c r="H4535" i="1"/>
  <c r="H4599" i="1"/>
  <c r="H4663" i="1"/>
  <c r="G4829" i="1"/>
  <c r="G4893" i="1"/>
  <c r="G5005" i="1"/>
  <c r="G5043" i="1"/>
  <c r="H5095" i="1"/>
  <c r="H5143" i="1"/>
  <c r="H5207" i="1"/>
  <c r="H5421" i="1"/>
  <c r="H5485" i="1"/>
  <c r="H5549" i="1"/>
  <c r="H5613" i="1"/>
  <c r="H5884" i="1"/>
  <c r="H5948" i="1"/>
  <c r="H6012" i="1"/>
  <c r="H6210" i="1"/>
  <c r="H6274" i="1"/>
  <c r="G6340" i="1"/>
  <c r="H6388" i="1"/>
  <c r="H6448" i="1"/>
  <c r="H6512" i="1"/>
  <c r="H6533" i="1"/>
  <c r="H6546" i="1"/>
  <c r="H6653" i="1"/>
  <c r="A6719" i="15" a="1"/>
  <c r="A6719" i="15" s="1"/>
  <c r="A6743" i="15" s="1"/>
  <c r="B6744" i="15" s="1"/>
  <c r="C6719" i="15"/>
  <c r="B6719" i="15"/>
  <c r="C6736" i="15"/>
  <c r="B6735" i="15"/>
  <c r="C6720" i="15"/>
  <c r="C6724" i="15"/>
  <c r="C6728" i="15"/>
  <c r="C6732" i="15"/>
  <c r="B6740" i="15"/>
  <c r="B6737" i="15"/>
  <c r="C6721" i="15"/>
  <c r="C6725" i="15"/>
  <c r="C6729" i="15"/>
  <c r="C6733" i="15"/>
  <c r="B6736" i="15"/>
  <c r="C6739" i="15"/>
  <c r="B6733" i="15"/>
  <c r="B6738" i="15"/>
  <c r="C6722" i="15"/>
  <c r="C6727" i="15"/>
  <c r="C6730" i="15"/>
  <c r="C6734" i="15"/>
  <c r="C6737" i="15"/>
  <c r="C6740" i="15"/>
  <c r="B6734" i="15"/>
  <c r="B6739" i="15"/>
  <c r="C6723" i="15"/>
  <c r="C6726" i="15"/>
  <c r="C6731" i="15"/>
  <c r="C6735" i="15"/>
  <c r="C6738" i="15"/>
  <c r="B6732" i="15"/>
  <c r="D6732" i="15" s="1"/>
  <c r="B6725" i="15"/>
  <c r="D6725" i="15" s="1"/>
  <c r="B6729" i="15"/>
  <c r="B6726" i="15"/>
  <c r="B6730" i="15"/>
  <c r="D6730" i="15" s="1"/>
  <c r="B6727" i="15"/>
  <c r="D6727" i="15" s="1"/>
  <c r="B6731" i="15"/>
  <c r="B6724" i="15"/>
  <c r="D6724" i="15" s="1"/>
  <c r="B6728" i="15"/>
  <c r="D6728" i="15" s="1"/>
  <c r="B6721" i="15"/>
  <c r="D6721" i="15" s="1"/>
  <c r="B6722" i="15"/>
  <c r="B6723" i="15"/>
  <c r="D6723" i="15" s="1"/>
  <c r="B6720" i="15"/>
  <c r="D6720" i="15" s="1"/>
  <c r="C6710" i="14"/>
  <c r="C6706" i="14"/>
  <c r="C6702" i="14"/>
  <c r="C6698" i="14"/>
  <c r="C6694" i="14"/>
  <c r="C6690" i="14"/>
  <c r="C6686" i="14"/>
  <c r="C6682" i="14"/>
  <c r="C6678" i="14"/>
  <c r="C6674" i="14"/>
  <c r="C6670" i="14"/>
  <c r="C6666" i="14"/>
  <c r="C6662" i="14"/>
  <c r="C6658" i="14"/>
  <c r="C6654" i="14"/>
  <c r="C6650" i="14"/>
  <c r="C6646" i="14"/>
  <c r="C6642" i="14"/>
  <c r="C6638" i="14"/>
  <c r="C6634" i="14"/>
  <c r="C6630" i="14"/>
  <c r="C6626" i="14"/>
  <c r="C6622" i="14"/>
  <c r="C6618" i="14"/>
  <c r="C6614" i="14"/>
  <c r="C6610" i="14"/>
  <c r="C6606" i="14"/>
  <c r="C6602" i="14"/>
  <c r="C6598" i="14"/>
  <c r="C6594" i="14"/>
  <c r="C6590" i="14"/>
  <c r="C6586" i="14"/>
  <c r="C6582" i="14"/>
  <c r="C6578" i="14"/>
  <c r="C6574" i="14"/>
  <c r="C6570" i="14"/>
  <c r="C6566" i="14"/>
  <c r="C6562" i="14"/>
  <c r="C6558" i="14"/>
  <c r="C6554" i="14"/>
  <c r="C6550" i="14"/>
  <c r="C6546" i="14"/>
  <c r="C6542" i="14"/>
  <c r="C6538" i="14"/>
  <c r="C6534" i="14"/>
  <c r="C6530" i="14"/>
  <c r="C6526" i="14"/>
  <c r="C6522" i="14"/>
  <c r="C6518" i="14"/>
  <c r="C6514" i="14"/>
  <c r="C6510" i="14"/>
  <c r="C6506" i="14"/>
  <c r="C6502" i="14"/>
  <c r="C6498" i="14"/>
  <c r="C6494" i="14"/>
  <c r="C6490" i="14"/>
  <c r="C6486" i="14"/>
  <c r="C6482" i="14"/>
  <c r="C6478" i="14"/>
  <c r="C6474" i="14"/>
  <c r="C6470" i="14"/>
  <c r="C6466" i="14"/>
  <c r="C6462" i="14"/>
  <c r="C6458" i="14"/>
  <c r="C6454" i="14"/>
  <c r="C6450" i="14"/>
  <c r="C6446" i="14"/>
  <c r="C6442" i="14"/>
  <c r="C6438" i="14"/>
  <c r="C6434" i="14"/>
  <c r="C6430" i="14"/>
  <c r="C6426" i="14"/>
  <c r="C6422" i="14"/>
  <c r="C6418" i="14"/>
  <c r="C6414" i="14"/>
  <c r="C6410" i="14"/>
  <c r="C6406" i="14"/>
  <c r="C6402" i="14"/>
  <c r="C6398" i="14"/>
  <c r="C6394" i="14"/>
  <c r="C6390" i="14"/>
  <c r="C6386" i="14"/>
  <c r="C6382" i="14"/>
  <c r="C6378" i="14"/>
  <c r="C6374" i="14"/>
  <c r="C6370" i="14"/>
  <c r="C6366" i="14"/>
  <c r="C6362" i="14"/>
  <c r="C6358" i="14"/>
  <c r="C6354" i="14"/>
  <c r="C6350" i="14"/>
  <c r="C6346" i="14"/>
  <c r="C6342" i="14"/>
  <c r="C6338" i="14"/>
  <c r="C6334" i="14"/>
  <c r="C6330" i="14"/>
  <c r="C6326" i="14"/>
  <c r="C6322" i="14"/>
  <c r="C6318" i="14"/>
  <c r="C6314" i="14"/>
  <c r="C6310" i="14"/>
  <c r="C6306" i="14"/>
  <c r="C6302" i="14"/>
  <c r="C6298" i="14"/>
  <c r="C6294" i="14"/>
  <c r="C6290" i="14"/>
  <c r="C6286" i="14"/>
  <c r="C6282" i="14"/>
  <c r="C6278" i="14"/>
  <c r="C6274" i="14"/>
  <c r="C6270" i="14"/>
  <c r="C6266" i="14"/>
  <c r="C6262" i="14"/>
  <c r="C6258" i="14"/>
  <c r="C6254" i="14"/>
  <c r="C6250" i="14"/>
  <c r="C6246" i="14"/>
  <c r="C6242" i="14"/>
  <c r="C6238" i="14"/>
  <c r="C6234" i="14"/>
  <c r="C6230" i="14"/>
  <c r="C6226" i="14"/>
  <c r="C6222" i="14"/>
  <c r="C6218" i="14"/>
  <c r="C6214" i="14"/>
  <c r="C6210" i="14"/>
  <c r="C6206" i="14"/>
  <c r="C6202" i="14"/>
  <c r="C6198" i="14"/>
  <c r="C6194" i="14"/>
  <c r="C6190" i="14"/>
  <c r="C6186" i="14"/>
  <c r="C6182" i="14"/>
  <c r="C6178" i="14"/>
  <c r="C6174" i="14"/>
  <c r="C6170" i="14"/>
  <c r="C6166" i="14"/>
  <c r="C6162" i="14"/>
  <c r="C6158" i="14"/>
  <c r="C6154" i="14"/>
  <c r="C6150" i="14"/>
  <c r="C6146" i="14"/>
  <c r="C2" i="14"/>
  <c r="C6709" i="14"/>
  <c r="C6705" i="14"/>
  <c r="C6701" i="14"/>
  <c r="C6697" i="14"/>
  <c r="C6693" i="14"/>
  <c r="C6689" i="14"/>
  <c r="C6685" i="14"/>
  <c r="C6681" i="14"/>
  <c r="C6677" i="14"/>
  <c r="C6673" i="14"/>
  <c r="C6669" i="14"/>
  <c r="C6665" i="14"/>
  <c r="C6661" i="14"/>
  <c r="C6657" i="14"/>
  <c r="C6653" i="14"/>
  <c r="C6649" i="14"/>
  <c r="C6645" i="14"/>
  <c r="C6641" i="14"/>
  <c r="C6637" i="14"/>
  <c r="C6633" i="14"/>
  <c r="C6629" i="14"/>
  <c r="C6625" i="14"/>
  <c r="C6621" i="14"/>
  <c r="C6617" i="14"/>
  <c r="C6613" i="14"/>
  <c r="C6609" i="14"/>
  <c r="C6605" i="14"/>
  <c r="C6601" i="14"/>
  <c r="C6597" i="14"/>
  <c r="C6593" i="14"/>
  <c r="C6589" i="14"/>
  <c r="C6585" i="14"/>
  <c r="C6581" i="14"/>
  <c r="C6577" i="14"/>
  <c r="C6573" i="14"/>
  <c r="C6569" i="14"/>
  <c r="C6565" i="14"/>
  <c r="C6561" i="14"/>
  <c r="C6557" i="14"/>
  <c r="C6553" i="14"/>
  <c r="C6549" i="14"/>
  <c r="C6545" i="14"/>
  <c r="C6541" i="14"/>
  <c r="C6537" i="14"/>
  <c r="C6533" i="14"/>
  <c r="C6529" i="14"/>
  <c r="C6525" i="14"/>
  <c r="C6521" i="14"/>
  <c r="C6517" i="14"/>
  <c r="C6513" i="14"/>
  <c r="C6509" i="14"/>
  <c r="C6505" i="14"/>
  <c r="C6501" i="14"/>
  <c r="C6497" i="14"/>
  <c r="C6493" i="14"/>
  <c r="C6489" i="14"/>
  <c r="C6485" i="14"/>
  <c r="C6481" i="14"/>
  <c r="C6477" i="14"/>
  <c r="C6473" i="14"/>
  <c r="C6469" i="14"/>
  <c r="C6465" i="14"/>
  <c r="C6461" i="14"/>
  <c r="C6457" i="14"/>
  <c r="C6453" i="14"/>
  <c r="C6449" i="14"/>
  <c r="C6445" i="14"/>
  <c r="C6441" i="14"/>
  <c r="C6437" i="14"/>
  <c r="C6433" i="14"/>
  <c r="C6429" i="14"/>
  <c r="C6425" i="14"/>
  <c r="C6421" i="14"/>
  <c r="C6417" i="14"/>
  <c r="C6413" i="14"/>
  <c r="C6409" i="14"/>
  <c r="C6405" i="14"/>
  <c r="C6401" i="14"/>
  <c r="C6397" i="14"/>
  <c r="C6393" i="14"/>
  <c r="C6389" i="14"/>
  <c r="C6385" i="14"/>
  <c r="C6381" i="14"/>
  <c r="C6377" i="14"/>
  <c r="C6373" i="14"/>
  <c r="C6369" i="14"/>
  <c r="C6365" i="14"/>
  <c r="C6361" i="14"/>
  <c r="C6357" i="14"/>
  <c r="C6353" i="14"/>
  <c r="C6349" i="14"/>
  <c r="C6345" i="14"/>
  <c r="C6341" i="14"/>
  <c r="C6337" i="14"/>
  <c r="C6333" i="14"/>
  <c r="C6329" i="14"/>
  <c r="C6325" i="14"/>
  <c r="C6321" i="14"/>
  <c r="C6317" i="14"/>
  <c r="C6313" i="14"/>
  <c r="C6309" i="14"/>
  <c r="C6305" i="14"/>
  <c r="C6301" i="14"/>
  <c r="C6297" i="14"/>
  <c r="C6293" i="14"/>
  <c r="C6289" i="14"/>
  <c r="C6285" i="14"/>
  <c r="C6281" i="14"/>
  <c r="C6277" i="14"/>
  <c r="C6273" i="14"/>
  <c r="C6269" i="14"/>
  <c r="C6265" i="14"/>
  <c r="C6261" i="14"/>
  <c r="C6257" i="14"/>
  <c r="C6253" i="14"/>
  <c r="C6249" i="14"/>
  <c r="C6245" i="14"/>
  <c r="C6241" i="14"/>
  <c r="C6237" i="14"/>
  <c r="C6233" i="14"/>
  <c r="C6229" i="14"/>
  <c r="C6225" i="14"/>
  <c r="C6221" i="14"/>
  <c r="C6217" i="14"/>
  <c r="C6213" i="14"/>
  <c r="C6209" i="14"/>
  <c r="C6205" i="14"/>
  <c r="C6201" i="14"/>
  <c r="C6197" i="14"/>
  <c r="C6193" i="14"/>
  <c r="C6189" i="14"/>
  <c r="C6185" i="14"/>
  <c r="C6181" i="14"/>
  <c r="C6177" i="14"/>
  <c r="C6173" i="14"/>
  <c r="C6169" i="14"/>
  <c r="C6165" i="14"/>
  <c r="C6161" i="14"/>
  <c r="C6157" i="14"/>
  <c r="C6153" i="14"/>
  <c r="C6149" i="14"/>
  <c r="C6145" i="14"/>
  <c r="C6141" i="14"/>
  <c r="C6137" i="14"/>
  <c r="C6133" i="14"/>
  <c r="C6129" i="14"/>
  <c r="C6125" i="14"/>
  <c r="C6121" i="14"/>
  <c r="C6117" i="14"/>
  <c r="C6113" i="14"/>
  <c r="C6109" i="14"/>
  <c r="C6105" i="14"/>
  <c r="C6101" i="14"/>
  <c r="C6097" i="14"/>
  <c r="C6093" i="14"/>
  <c r="C6089" i="14"/>
  <c r="C6085" i="14"/>
  <c r="C6081" i="14"/>
  <c r="C6077" i="14"/>
  <c r="C6073" i="14"/>
  <c r="C6069" i="14"/>
  <c r="C6065" i="14"/>
  <c r="C6061" i="14"/>
  <c r="C6057" i="14"/>
  <c r="C6053" i="14"/>
  <c r="C6049" i="14"/>
  <c r="C6045" i="14"/>
  <c r="C6041" i="14"/>
  <c r="C6037" i="14"/>
  <c r="C6033" i="14"/>
  <c r="C6029" i="14"/>
  <c r="C6025" i="14"/>
  <c r="C6021" i="14"/>
  <c r="C6017" i="14"/>
  <c r="C6013" i="14"/>
  <c r="C6009" i="14"/>
  <c r="C6005" i="14"/>
  <c r="C6001" i="14"/>
  <c r="C5997" i="14"/>
  <c r="C5993" i="14"/>
  <c r="C5989" i="14"/>
  <c r="C5985" i="14"/>
  <c r="C5981" i="14"/>
  <c r="C5977" i="14"/>
  <c r="C5973" i="14"/>
  <c r="C5969" i="14"/>
  <c r="C5965" i="14"/>
  <c r="C5961" i="14"/>
  <c r="C5957" i="14"/>
  <c r="C5953" i="14"/>
  <c r="C5949" i="14"/>
  <c r="C5945" i="14"/>
  <c r="C5941" i="14"/>
  <c r="C5937" i="14"/>
  <c r="C5933" i="14"/>
  <c r="C5929" i="14"/>
  <c r="C5925" i="14"/>
  <c r="C5921" i="14"/>
  <c r="C5917" i="14"/>
  <c r="C5913" i="14"/>
  <c r="C5909" i="14"/>
  <c r="C5905" i="14"/>
  <c r="C5901" i="14"/>
  <c r="C5897" i="14"/>
  <c r="C5893" i="14"/>
  <c r="C5889" i="14"/>
  <c r="C5885" i="14"/>
  <c r="C5881" i="14"/>
  <c r="C5877" i="14"/>
  <c r="C5873" i="14"/>
  <c r="C5869" i="14"/>
  <c r="C5865" i="14"/>
  <c r="C5861" i="14"/>
  <c r="C5857" i="14"/>
  <c r="C5853" i="14"/>
  <c r="C5849" i="14"/>
  <c r="C5845" i="14"/>
  <c r="C5841" i="14"/>
  <c r="C5837" i="14"/>
  <c r="C5833" i="14"/>
  <c r="C5829" i="14"/>
  <c r="C5825" i="14"/>
  <c r="C5821" i="14"/>
  <c r="C5817" i="14"/>
  <c r="C5813" i="14"/>
  <c r="C5809" i="14"/>
  <c r="C5805" i="14"/>
  <c r="C5801" i="14"/>
  <c r="C5797" i="14"/>
  <c r="C5793" i="14"/>
  <c r="C5789" i="14"/>
  <c r="C5785" i="14"/>
  <c r="C5781" i="14"/>
  <c r="C5777" i="14"/>
  <c r="C5773" i="14"/>
  <c r="C5769" i="14"/>
  <c r="C5765" i="14"/>
  <c r="C5761" i="14"/>
  <c r="C5757" i="14"/>
  <c r="C5753" i="14"/>
  <c r="C5749" i="14"/>
  <c r="C5745" i="14"/>
  <c r="C5741" i="14"/>
  <c r="C5737" i="14"/>
  <c r="C5733" i="14"/>
  <c r="C5729" i="14"/>
  <c r="C5725" i="14"/>
  <c r="C5721" i="14"/>
  <c r="C5717" i="14"/>
  <c r="C5713" i="14"/>
  <c r="C5709" i="14"/>
  <c r="C5705" i="14"/>
  <c r="C5701" i="14"/>
  <c r="C5697" i="14"/>
  <c r="C5693" i="14"/>
  <c r="C5689" i="14"/>
  <c r="C5685" i="14"/>
  <c r="C5681" i="14"/>
  <c r="C5677" i="14"/>
  <c r="C5673" i="14"/>
  <c r="C5669" i="14"/>
  <c r="C5665" i="14"/>
  <c r="C5661" i="14"/>
  <c r="C5657" i="14"/>
  <c r="C5653" i="14"/>
  <c r="C5649" i="14"/>
  <c r="C5645" i="14"/>
  <c r="C5641" i="14"/>
  <c r="C5637" i="14"/>
  <c r="C5633" i="14"/>
  <c r="C5629" i="14"/>
  <c r="C5625" i="14"/>
  <c r="C5621" i="14"/>
  <c r="C5617" i="14"/>
  <c r="C5613" i="14"/>
  <c r="C5609" i="14"/>
  <c r="C5605" i="14"/>
  <c r="C5601" i="14"/>
  <c r="C5597" i="14"/>
  <c r="C5593" i="14"/>
  <c r="C5589" i="14"/>
  <c r="C5585" i="14"/>
  <c r="C5581" i="14"/>
  <c r="C5577" i="14"/>
  <c r="C5573" i="14"/>
  <c r="C5569" i="14"/>
  <c r="C5565" i="14"/>
  <c r="C5561" i="14"/>
  <c r="C5557" i="14"/>
  <c r="C5553" i="14"/>
  <c r="C5549" i="14"/>
  <c r="C5545" i="14"/>
  <c r="C5541" i="14"/>
  <c r="C5537" i="14"/>
  <c r="C5533" i="14"/>
  <c r="C5529" i="14"/>
  <c r="C5525" i="14"/>
  <c r="C5521" i="14"/>
  <c r="C5517" i="14"/>
  <c r="C5513" i="14"/>
  <c r="C5509" i="14"/>
  <c r="C5505" i="14"/>
  <c r="C5501" i="14"/>
  <c r="C5497" i="14"/>
  <c r="C5493" i="14"/>
  <c r="C5489" i="14"/>
  <c r="C5485" i="14"/>
  <c r="C5481" i="14"/>
  <c r="C5477" i="14"/>
  <c r="C5473" i="14"/>
  <c r="C5469" i="14"/>
  <c r="C5465" i="14"/>
  <c r="C5461" i="14"/>
  <c r="C5457" i="14"/>
  <c r="C5453" i="14"/>
  <c r="C5449" i="14"/>
  <c r="C5445" i="14"/>
  <c r="C5441" i="14"/>
  <c r="C5437" i="14"/>
  <c r="C5433" i="14"/>
  <c r="C5429" i="14"/>
  <c r="C5425" i="14"/>
  <c r="C5421" i="14"/>
  <c r="C5417" i="14"/>
  <c r="C5413" i="14"/>
  <c r="C5409" i="14"/>
  <c r="C5405" i="14"/>
  <c r="C5401" i="14"/>
  <c r="C5397" i="14"/>
  <c r="C5393" i="14"/>
  <c r="C5389" i="14"/>
  <c r="C5385" i="14"/>
  <c r="C5381" i="14"/>
  <c r="C5377" i="14"/>
  <c r="C5373" i="14"/>
  <c r="C5369" i="14"/>
  <c r="C5365" i="14"/>
  <c r="C5361" i="14"/>
  <c r="C5357" i="14"/>
  <c r="C5353" i="14"/>
  <c r="C5349" i="14"/>
  <c r="C5345" i="14"/>
  <c r="C5341" i="14"/>
  <c r="C5337" i="14"/>
  <c r="C5333" i="14"/>
  <c r="C5329" i="14"/>
  <c r="C5325" i="14"/>
  <c r="C5321" i="14"/>
  <c r="C5317" i="14"/>
  <c r="C5313" i="14"/>
  <c r="C5309" i="14"/>
  <c r="C5305" i="14"/>
  <c r="C5301" i="14"/>
  <c r="C5297" i="14"/>
  <c r="C5293" i="14"/>
  <c r="C5289" i="14"/>
  <c r="C5285" i="14"/>
  <c r="C5281" i="14"/>
  <c r="C5277" i="14"/>
  <c r="C5273" i="14"/>
  <c r="C5269" i="14"/>
  <c r="C5265" i="14"/>
  <c r="C5261" i="14"/>
  <c r="C5257" i="14"/>
  <c r="C5253" i="14"/>
  <c r="C5249" i="14"/>
  <c r="C5245" i="14"/>
  <c r="C5241" i="14"/>
  <c r="C5237" i="14"/>
  <c r="C5233" i="14"/>
  <c r="C5229" i="14"/>
  <c r="C5225" i="14"/>
  <c r="C5221" i="14"/>
  <c r="C5217" i="14"/>
  <c r="C5213" i="14"/>
  <c r="C5209" i="14"/>
  <c r="C5205" i="14"/>
  <c r="C5201" i="14"/>
  <c r="C5197" i="14"/>
  <c r="C5193" i="14"/>
  <c r="C5189" i="14"/>
  <c r="C5185" i="14"/>
  <c r="C5181" i="14"/>
  <c r="C5177" i="14"/>
  <c r="C5173" i="14"/>
  <c r="C5169" i="14"/>
  <c r="C5165" i="14"/>
  <c r="C5161" i="14"/>
  <c r="C5157" i="14"/>
  <c r="C5153" i="14"/>
  <c r="C5149" i="14"/>
  <c r="C5145" i="14"/>
  <c r="C5141" i="14"/>
  <c r="C5137" i="14"/>
  <c r="C5133" i="14"/>
  <c r="C5129" i="14"/>
  <c r="C5125" i="14"/>
  <c r="C5121" i="14"/>
  <c r="C5117" i="14"/>
  <c r="C5113" i="14"/>
  <c r="C5109" i="14"/>
  <c r="C5105" i="14"/>
  <c r="C5101" i="14"/>
  <c r="C5097" i="14"/>
  <c r="C5093" i="14"/>
  <c r="C5089" i="14"/>
  <c r="C5085" i="14"/>
  <c r="C5081" i="14"/>
  <c r="C5077" i="14"/>
  <c r="C5073" i="14"/>
  <c r="C5069" i="14"/>
  <c r="C5065" i="14"/>
  <c r="C5061" i="14"/>
  <c r="C5057" i="14"/>
  <c r="C5053" i="14"/>
  <c r="C5049" i="14"/>
  <c r="C5045" i="14"/>
  <c r="C5041" i="14"/>
  <c r="C5037" i="14"/>
  <c r="C5033" i="14"/>
  <c r="C5029" i="14"/>
  <c r="C5025" i="14"/>
  <c r="C5021" i="14"/>
  <c r="C5017" i="14"/>
  <c r="C5013" i="14"/>
  <c r="C5009" i="14"/>
  <c r="C5005" i="14"/>
  <c r="C5001" i="14"/>
  <c r="C4997" i="14"/>
  <c r="C4993" i="14"/>
  <c r="C4989" i="14"/>
  <c r="C4985" i="14"/>
  <c r="C4981" i="14"/>
  <c r="C4977" i="14"/>
  <c r="C4973" i="14"/>
  <c r="C4969" i="14"/>
  <c r="C4965" i="14"/>
  <c r="C4961" i="14"/>
  <c r="C4957" i="14"/>
  <c r="C4953" i="14"/>
  <c r="C4949" i="14"/>
  <c r="C4945" i="14"/>
  <c r="C4941" i="14"/>
  <c r="C4937" i="14"/>
  <c r="C4933" i="14"/>
  <c r="C4929" i="14"/>
  <c r="C4925" i="14"/>
  <c r="C4921" i="14"/>
  <c r="C4917" i="14"/>
  <c r="C4913" i="14"/>
  <c r="C4909" i="14"/>
  <c r="C4905" i="14"/>
  <c r="C4901" i="14"/>
  <c r="C4897" i="14"/>
  <c r="C4893" i="14"/>
  <c r="C4889" i="14"/>
  <c r="C4885" i="14"/>
  <c r="C4881" i="14"/>
  <c r="C4877" i="14"/>
  <c r="C4873" i="14"/>
  <c r="C4869" i="14"/>
  <c r="C4865" i="14"/>
  <c r="C4861" i="14"/>
  <c r="C4857" i="14"/>
  <c r="C4853" i="14"/>
  <c r="C4849" i="14"/>
  <c r="C4845" i="14"/>
  <c r="C4841" i="14"/>
  <c r="C4837" i="14"/>
  <c r="C4833" i="14"/>
  <c r="C4829" i="14"/>
  <c r="C4825" i="14"/>
  <c r="C4821" i="14"/>
  <c r="C4817" i="14"/>
  <c r="C4813" i="14"/>
  <c r="C4809" i="14"/>
  <c r="C4805" i="14"/>
  <c r="C4801" i="14"/>
  <c r="C4797" i="14"/>
  <c r="C4793" i="14"/>
  <c r="C4789" i="14"/>
  <c r="C4785" i="14"/>
  <c r="C4781" i="14"/>
  <c r="C4777" i="14"/>
  <c r="C4773" i="14"/>
  <c r="C4769" i="14"/>
  <c r="C4765" i="14"/>
  <c r="C4761" i="14"/>
  <c r="C4757" i="14"/>
  <c r="C4753" i="14"/>
  <c r="C4749" i="14"/>
  <c r="C4745" i="14"/>
  <c r="C4741" i="14"/>
  <c r="C4737" i="14"/>
  <c r="C4733" i="14"/>
  <c r="C4729" i="14"/>
  <c r="C4725" i="14"/>
  <c r="C4721" i="14"/>
  <c r="C4717" i="14"/>
  <c r="C4713" i="14"/>
  <c r="C4709" i="14"/>
  <c r="C4705" i="14"/>
  <c r="C4701" i="14"/>
  <c r="C4697" i="14"/>
  <c r="C4693" i="14"/>
  <c r="C4689" i="14"/>
  <c r="C4685" i="14"/>
  <c r="C4681" i="14"/>
  <c r="C4677" i="14"/>
  <c r="C4673" i="14"/>
  <c r="C4669" i="14"/>
  <c r="C4665" i="14"/>
  <c r="C4661" i="14"/>
  <c r="C4657" i="14"/>
  <c r="C4653" i="14"/>
  <c r="C4649" i="14"/>
  <c r="C4645" i="14"/>
  <c r="C4641" i="14"/>
  <c r="C4637" i="14"/>
  <c r="C4633" i="14"/>
  <c r="C4629" i="14"/>
  <c r="C4625" i="14"/>
  <c r="C4621" i="14"/>
  <c r="C4617" i="14"/>
  <c r="C4613" i="14"/>
  <c r="C4609" i="14"/>
  <c r="C4605" i="14"/>
  <c r="C4601" i="14"/>
  <c r="C4597" i="14"/>
  <c r="C4593" i="14"/>
  <c r="C4589" i="14"/>
  <c r="C4585" i="14"/>
  <c r="C4581" i="14"/>
  <c r="C4577" i="14"/>
  <c r="C4573" i="14"/>
  <c r="C4569" i="14"/>
  <c r="C4565" i="14"/>
  <c r="C4561" i="14"/>
  <c r="C4557" i="14"/>
  <c r="C4553" i="14"/>
  <c r="C4549" i="14"/>
  <c r="C4545" i="14"/>
  <c r="C4541" i="14"/>
  <c r="C4537" i="14"/>
  <c r="C4533" i="14"/>
  <c r="C4529" i="14"/>
  <c r="C4525" i="14"/>
  <c r="C4521" i="14"/>
  <c r="C4517" i="14"/>
  <c r="C4513" i="14"/>
  <c r="C4509" i="14"/>
  <c r="C4505" i="14"/>
  <c r="C4501" i="14"/>
  <c r="C4497" i="14"/>
  <c r="C4493" i="14"/>
  <c r="C4489" i="14"/>
  <c r="C4485" i="14"/>
  <c r="C4481" i="14"/>
  <c r="C4477" i="14"/>
  <c r="C4473" i="14"/>
  <c r="C4469" i="14"/>
  <c r="C4465" i="14"/>
  <c r="C4461" i="14"/>
  <c r="C4457" i="14"/>
  <c r="C4453" i="14"/>
  <c r="C4449" i="14"/>
  <c r="C4445" i="14"/>
  <c r="C4441" i="14"/>
  <c r="C4437" i="14"/>
  <c r="C4433" i="14"/>
  <c r="C4429" i="14"/>
  <c r="C4425" i="14"/>
  <c r="C4421" i="14"/>
  <c r="C4417" i="14"/>
  <c r="C4413" i="14"/>
  <c r="C4409" i="14"/>
  <c r="C4405" i="14"/>
  <c r="C4401" i="14"/>
  <c r="C4397" i="14"/>
  <c r="C4393" i="14"/>
  <c r="C4389" i="14"/>
  <c r="C4385" i="14"/>
  <c r="C4381" i="14"/>
  <c r="C4377" i="14"/>
  <c r="C4373" i="14"/>
  <c r="C4369" i="14"/>
  <c r="C4365" i="14"/>
  <c r="C4361" i="14"/>
  <c r="C4357" i="14"/>
  <c r="C4353" i="14"/>
  <c r="C4349" i="14"/>
  <c r="C4345" i="14"/>
  <c r="C4341" i="14"/>
  <c r="C4337" i="14"/>
  <c r="C4333" i="14"/>
  <c r="C4329" i="14"/>
  <c r="C4325" i="14"/>
  <c r="C4321" i="14"/>
  <c r="C4317" i="14"/>
  <c r="C4313" i="14"/>
  <c r="C4309" i="14"/>
  <c r="C4305" i="14"/>
  <c r="C4301" i="14"/>
  <c r="C4297" i="14"/>
  <c r="C4293" i="14"/>
  <c r="C4289" i="14"/>
  <c r="C4285" i="14"/>
  <c r="C4281" i="14"/>
  <c r="C4277" i="14"/>
  <c r="C4273" i="14"/>
  <c r="C4269" i="14"/>
  <c r="C4265" i="14"/>
  <c r="C4261" i="14"/>
  <c r="C4257" i="14"/>
  <c r="C4253" i="14"/>
  <c r="C4249" i="14"/>
  <c r="C4245" i="14"/>
  <c r="C4241" i="14"/>
  <c r="C4237" i="14"/>
  <c r="C4233" i="14"/>
  <c r="C4229" i="14"/>
  <c r="C4225" i="14"/>
  <c r="C4221" i="14"/>
  <c r="C4217" i="14"/>
  <c r="C4213" i="14"/>
  <c r="C4209" i="14"/>
  <c r="C4205" i="14"/>
  <c r="C4201" i="14"/>
  <c r="C4197" i="14"/>
  <c r="C4193" i="14"/>
  <c r="C4189" i="14"/>
  <c r="C4185" i="14"/>
  <c r="C4181" i="14"/>
  <c r="C4177" i="14"/>
  <c r="C4173" i="14"/>
  <c r="C4169" i="14"/>
  <c r="C4165" i="14"/>
  <c r="C4161" i="14"/>
  <c r="C4157" i="14"/>
  <c r="C4153" i="14"/>
  <c r="C4149" i="14"/>
  <c r="C4145" i="14"/>
  <c r="C4141" i="14"/>
  <c r="C4137" i="14"/>
  <c r="C4133" i="14"/>
  <c r="C4129" i="14"/>
  <c r="C4125" i="14"/>
  <c r="C4121" i="14"/>
  <c r="C4117" i="14"/>
  <c r="C4113" i="14"/>
  <c r="C4109" i="14"/>
  <c r="C4105" i="14"/>
  <c r="C4101" i="14"/>
  <c r="C4097" i="14"/>
  <c r="C4093" i="14"/>
  <c r="C4089" i="14"/>
  <c r="C4085" i="14"/>
  <c r="C4081" i="14"/>
  <c r="C4077" i="14"/>
  <c r="C4073" i="14"/>
  <c r="C4069" i="14"/>
  <c r="C4065" i="14"/>
  <c r="C4061" i="14"/>
  <c r="C4057" i="14"/>
  <c r="C4053" i="14"/>
  <c r="C4049" i="14"/>
  <c r="C4045" i="14"/>
  <c r="C4041" i="14"/>
  <c r="C4037" i="14"/>
  <c r="C4033" i="14"/>
  <c r="C4029" i="14"/>
  <c r="C4025" i="14"/>
  <c r="C4021" i="14"/>
  <c r="C4017" i="14"/>
  <c r="C4013" i="14"/>
  <c r="C4009" i="14"/>
  <c r="C4005" i="14"/>
  <c r="C4001" i="14"/>
  <c r="C3997" i="14"/>
  <c r="C3993" i="14"/>
  <c r="C3989" i="14"/>
  <c r="C3985" i="14"/>
  <c r="C3981" i="14"/>
  <c r="C3977" i="14"/>
  <c r="C3973" i="14"/>
  <c r="C3969" i="14"/>
  <c r="C3965" i="14"/>
  <c r="C3961" i="14"/>
  <c r="C3957" i="14"/>
  <c r="C3953" i="14"/>
  <c r="C3949" i="14"/>
  <c r="C3945" i="14"/>
  <c r="C3941" i="14"/>
  <c r="C3937" i="14"/>
  <c r="C3933" i="14"/>
  <c r="C3929" i="14"/>
  <c r="C3925" i="14"/>
  <c r="C3921" i="14"/>
  <c r="C3917" i="14"/>
  <c r="C3913" i="14"/>
  <c r="C3909" i="14"/>
  <c r="C3905" i="14"/>
  <c r="C3901" i="14"/>
  <c r="C3897" i="14"/>
  <c r="C3893" i="14"/>
  <c r="C3889" i="14"/>
  <c r="C3885" i="14"/>
  <c r="C3881" i="14"/>
  <c r="C3877" i="14"/>
  <c r="C3873" i="14"/>
  <c r="C3869" i="14"/>
  <c r="C3865" i="14"/>
  <c r="C3861" i="14"/>
  <c r="C3857" i="14"/>
  <c r="C3853" i="14"/>
  <c r="C3849" i="14"/>
  <c r="C3845" i="14"/>
  <c r="C3841" i="14"/>
  <c r="C3837" i="14"/>
  <c r="C3833" i="14"/>
  <c r="C3829" i="14"/>
  <c r="C3825" i="14"/>
  <c r="C3821" i="14"/>
  <c r="C3817" i="14"/>
  <c r="C3813" i="14"/>
  <c r="C3809" i="14"/>
  <c r="C3805" i="14"/>
  <c r="C3801" i="14"/>
  <c r="C3797" i="14"/>
  <c r="C3793" i="14"/>
  <c r="C3789" i="14"/>
  <c r="C3785" i="14"/>
  <c r="C3781" i="14"/>
  <c r="C3777" i="14"/>
  <c r="C3773" i="14"/>
  <c r="C3769" i="14"/>
  <c r="C3765" i="14"/>
  <c r="C3761" i="14"/>
  <c r="C3757" i="14"/>
  <c r="C3753" i="14"/>
  <c r="C3749" i="14"/>
  <c r="C3745" i="14"/>
  <c r="C3741" i="14"/>
  <c r="C3737" i="14"/>
  <c r="C3733" i="14"/>
  <c r="C3729" i="14"/>
  <c r="C3725" i="14"/>
  <c r="C3721" i="14"/>
  <c r="C3717" i="14"/>
  <c r="C3713" i="14"/>
  <c r="C3709" i="14"/>
  <c r="C3705" i="14"/>
  <c r="C3701" i="14"/>
  <c r="C3697" i="14"/>
  <c r="C3693" i="14"/>
  <c r="C3689" i="14"/>
  <c r="C3685" i="14"/>
  <c r="C3681" i="14"/>
  <c r="C3677" i="14"/>
  <c r="C3673" i="14"/>
  <c r="C3669" i="14"/>
  <c r="C3665" i="14"/>
  <c r="C3661" i="14"/>
  <c r="C3657" i="14"/>
  <c r="C3653" i="14"/>
  <c r="C3649" i="14"/>
  <c r="C3645" i="14"/>
  <c r="C3641" i="14"/>
  <c r="C3637" i="14"/>
  <c r="C3633" i="14"/>
  <c r="C3629" i="14"/>
  <c r="C3625" i="14"/>
  <c r="C3621" i="14"/>
  <c r="C3617" i="14"/>
  <c r="C3613" i="14"/>
  <c r="C3609" i="14"/>
  <c r="C3605" i="14"/>
  <c r="C3601" i="14"/>
  <c r="C3597" i="14"/>
  <c r="C3593" i="14"/>
  <c r="C3589" i="14"/>
  <c r="C3585" i="14"/>
  <c r="C3581" i="14"/>
  <c r="C3577" i="14"/>
  <c r="C3573" i="14"/>
  <c r="C3569" i="14"/>
  <c r="C3565" i="14"/>
  <c r="C3561" i="14"/>
  <c r="C3557" i="14"/>
  <c r="C3553" i="14"/>
  <c r="C3549" i="14"/>
  <c r="C3545" i="14"/>
  <c r="C3541" i="14"/>
  <c r="C3537" i="14"/>
  <c r="C3533" i="14"/>
  <c r="C3529" i="14"/>
  <c r="C3525" i="14"/>
  <c r="C3521" i="14"/>
  <c r="C3517" i="14"/>
  <c r="C3513" i="14"/>
  <c r="C3509" i="14"/>
  <c r="C3505" i="14"/>
  <c r="C3501" i="14"/>
  <c r="C3497" i="14"/>
  <c r="C3493" i="14"/>
  <c r="C3489" i="14"/>
  <c r="C3485" i="14"/>
  <c r="C3481" i="14"/>
  <c r="C3477" i="14"/>
  <c r="C3473" i="14"/>
  <c r="C3469" i="14"/>
  <c r="C3465" i="14"/>
  <c r="C3461" i="14"/>
  <c r="C3457" i="14"/>
  <c r="C3453" i="14"/>
  <c r="C3449" i="14"/>
  <c r="C3445" i="14"/>
  <c r="C3441" i="14"/>
  <c r="C3437" i="14"/>
  <c r="C3433" i="14"/>
  <c r="C3429" i="14"/>
  <c r="C3425" i="14"/>
  <c r="C3421" i="14"/>
  <c r="C3417" i="14"/>
  <c r="C3413" i="14"/>
  <c r="C3409" i="14"/>
  <c r="C3405" i="14"/>
  <c r="C3401" i="14"/>
  <c r="C3397" i="14"/>
  <c r="C3393" i="14"/>
  <c r="C3389" i="14"/>
  <c r="C3385" i="14"/>
  <c r="C3381" i="14"/>
  <c r="C3377" i="14"/>
  <c r="C3373" i="14"/>
  <c r="C3369" i="14"/>
  <c r="C3365" i="14"/>
  <c r="C3361" i="14"/>
  <c r="C3357" i="14"/>
  <c r="C3353" i="14"/>
  <c r="C3349" i="14"/>
  <c r="C3345" i="14"/>
  <c r="C3341" i="14"/>
  <c r="C3337" i="14"/>
  <c r="C3333" i="14"/>
  <c r="C3329" i="14"/>
  <c r="C3325" i="14"/>
  <c r="C3321" i="14"/>
  <c r="C3317" i="14"/>
  <c r="C3313" i="14"/>
  <c r="C6711" i="14"/>
  <c r="C6707" i="14"/>
  <c r="C6703" i="14"/>
  <c r="C6699" i="14"/>
  <c r="C6695" i="14"/>
  <c r="C6691" i="14"/>
  <c r="C6687" i="14"/>
  <c r="C6683" i="14"/>
  <c r="C6679" i="14"/>
  <c r="C6675" i="14"/>
  <c r="C6671" i="14"/>
  <c r="C6667" i="14"/>
  <c r="C6663" i="14"/>
  <c r="C6659" i="14"/>
  <c r="C6655" i="14"/>
  <c r="C6651" i="14"/>
  <c r="C6647" i="14"/>
  <c r="C6643" i="14"/>
  <c r="C6639" i="14"/>
  <c r="C6635" i="14"/>
  <c r="C6631" i="14"/>
  <c r="C6627" i="14"/>
  <c r="C6623" i="14"/>
  <c r="C6619" i="14"/>
  <c r="C6615" i="14"/>
  <c r="C6611" i="14"/>
  <c r="C6607" i="14"/>
  <c r="C6603" i="14"/>
  <c r="C6599" i="14"/>
  <c r="C6595" i="14"/>
  <c r="C6591" i="14"/>
  <c r="C6587" i="14"/>
  <c r="C6583" i="14"/>
  <c r="C6579" i="14"/>
  <c r="C6575" i="14"/>
  <c r="C6571" i="14"/>
  <c r="C6567" i="14"/>
  <c r="C6563" i="14"/>
  <c r="C6559" i="14"/>
  <c r="C6555" i="14"/>
  <c r="C6551" i="14"/>
  <c r="C6547" i="14"/>
  <c r="C6543" i="14"/>
  <c r="C6539" i="14"/>
  <c r="C6535" i="14"/>
  <c r="C6531" i="14"/>
  <c r="C6527" i="14"/>
  <c r="C6523" i="14"/>
  <c r="C6519" i="14"/>
  <c r="C6515" i="14"/>
  <c r="C6511" i="14"/>
  <c r="C6507" i="14"/>
  <c r="C6503" i="14"/>
  <c r="C6499" i="14"/>
  <c r="C6495" i="14"/>
  <c r="C6491" i="14"/>
  <c r="C6487" i="14"/>
  <c r="C6483" i="14"/>
  <c r="C6479" i="14"/>
  <c r="C6475" i="14"/>
  <c r="C6471" i="14"/>
  <c r="C6467" i="14"/>
  <c r="C6463" i="14"/>
  <c r="C6459" i="14"/>
  <c r="C6455" i="14"/>
  <c r="C6451" i="14"/>
  <c r="C6447" i="14"/>
  <c r="C6443" i="14"/>
  <c r="C6439" i="14"/>
  <c r="C6435" i="14"/>
  <c r="C6431" i="14"/>
  <c r="C6427" i="14"/>
  <c r="C6423" i="14"/>
  <c r="C6419" i="14"/>
  <c r="C6415" i="14"/>
  <c r="C6411" i="14"/>
  <c r="C6407" i="14"/>
  <c r="C6403" i="14"/>
  <c r="C6399" i="14"/>
  <c r="C6395" i="14"/>
  <c r="C6391" i="14"/>
  <c r="C6387" i="14"/>
  <c r="C6383" i="14"/>
  <c r="C6379" i="14"/>
  <c r="C6375" i="14"/>
  <c r="C6371" i="14"/>
  <c r="C6367" i="14"/>
  <c r="C6363" i="14"/>
  <c r="C6359" i="14"/>
  <c r="C6355" i="14"/>
  <c r="C6351" i="14"/>
  <c r="C6347" i="14"/>
  <c r="C6343" i="14"/>
  <c r="C6339" i="14"/>
  <c r="C6335" i="14"/>
  <c r="C6331" i="14"/>
  <c r="C6327" i="14"/>
  <c r="C6323" i="14"/>
  <c r="C6319" i="14"/>
  <c r="C6315" i="14"/>
  <c r="C6311" i="14"/>
  <c r="C6307" i="14"/>
  <c r="C6303" i="14"/>
  <c r="C6299" i="14"/>
  <c r="C6295" i="14"/>
  <c r="C6291" i="14"/>
  <c r="C6287" i="14"/>
  <c r="C6283" i="14"/>
  <c r="C6279" i="14"/>
  <c r="C6275" i="14"/>
  <c r="C6271" i="14"/>
  <c r="C6267" i="14"/>
  <c r="C6263" i="14"/>
  <c r="C6259" i="14"/>
  <c r="C6255" i="14"/>
  <c r="C6251" i="14"/>
  <c r="C6247" i="14"/>
  <c r="C6243" i="14"/>
  <c r="C6239" i="14"/>
  <c r="C6235" i="14"/>
  <c r="C6231" i="14"/>
  <c r="C6227" i="14"/>
  <c r="C6223" i="14"/>
  <c r="C6219" i="14"/>
  <c r="C6215" i="14"/>
  <c r="C6211" i="14"/>
  <c r="C6207" i="14"/>
  <c r="C6203" i="14"/>
  <c r="C6199" i="14"/>
  <c r="C6195" i="14"/>
  <c r="C6142" i="14"/>
  <c r="C6138" i="14"/>
  <c r="C6134" i="14"/>
  <c r="C6130" i="14"/>
  <c r="C6126" i="14"/>
  <c r="C6122" i="14"/>
  <c r="C6118" i="14"/>
  <c r="C6114" i="14"/>
  <c r="C6110" i="14"/>
  <c r="C6106" i="14"/>
  <c r="C6102" i="14"/>
  <c r="C6098" i="14"/>
  <c r="C6094" i="14"/>
  <c r="C6090" i="14"/>
  <c r="C6086" i="14"/>
  <c r="C6082" i="14"/>
  <c r="C6078" i="14"/>
  <c r="C6074" i="14"/>
  <c r="C6070" i="14"/>
  <c r="C6066" i="14"/>
  <c r="C6062" i="14"/>
  <c r="C6058" i="14"/>
  <c r="C6054" i="14"/>
  <c r="C6050" i="14"/>
  <c r="C6046" i="14"/>
  <c r="C6042" i="14"/>
  <c r="C6038" i="14"/>
  <c r="C6034" i="14"/>
  <c r="C6030" i="14"/>
  <c r="C6026" i="14"/>
  <c r="C6022" i="14"/>
  <c r="C6018" i="14"/>
  <c r="C6014" i="14"/>
  <c r="C6010" i="14"/>
  <c r="C6006" i="14"/>
  <c r="C6002" i="14"/>
  <c r="C5998" i="14"/>
  <c r="C5994" i="14"/>
  <c r="C5990" i="14"/>
  <c r="C5986" i="14"/>
  <c r="C5982" i="14"/>
  <c r="C5978" i="14"/>
  <c r="C5974" i="14"/>
  <c r="C5970" i="14"/>
  <c r="C5966" i="14"/>
  <c r="C5962" i="14"/>
  <c r="C5958" i="14"/>
  <c r="C5954" i="14"/>
  <c r="C5950" i="14"/>
  <c r="C5946" i="14"/>
  <c r="C5942" i="14"/>
  <c r="C5938" i="14"/>
  <c r="C5934" i="14"/>
  <c r="C5930" i="14"/>
  <c r="C5926" i="14"/>
  <c r="C5922" i="14"/>
  <c r="C5918" i="14"/>
  <c r="C5914" i="14"/>
  <c r="C5910" i="14"/>
  <c r="C5906" i="14"/>
  <c r="C5902" i="14"/>
  <c r="C5898" i="14"/>
  <c r="C5894" i="14"/>
  <c r="C5890" i="14"/>
  <c r="C5886" i="14"/>
  <c r="C5882" i="14"/>
  <c r="C5878" i="14"/>
  <c r="C5874" i="14"/>
  <c r="C5870" i="14"/>
  <c r="C5866" i="14"/>
  <c r="C5862" i="14"/>
  <c r="C5858" i="14"/>
  <c r="C5854" i="14"/>
  <c r="C5850" i="14"/>
  <c r="C5846" i="14"/>
  <c r="C5842" i="14"/>
  <c r="C5838" i="14"/>
  <c r="C5834" i="14"/>
  <c r="C5830" i="14"/>
  <c r="C5826" i="14"/>
  <c r="C5822" i="14"/>
  <c r="C5818" i="14"/>
  <c r="C5814" i="14"/>
  <c r="C5810" i="14"/>
  <c r="C5806" i="14"/>
  <c r="C5802" i="14"/>
  <c r="C5798" i="14"/>
  <c r="C5794" i="14"/>
  <c r="C5790" i="14"/>
  <c r="C5786" i="14"/>
  <c r="C5782" i="14"/>
  <c r="C5778" i="14"/>
  <c r="C5774" i="14"/>
  <c r="C5770" i="14"/>
  <c r="C5766" i="14"/>
  <c r="C5762" i="14"/>
  <c r="C5758" i="14"/>
  <c r="C5754" i="14"/>
  <c r="C5750" i="14"/>
  <c r="C5746" i="14"/>
  <c r="C5742" i="14"/>
  <c r="C5738" i="14"/>
  <c r="C5734" i="14"/>
  <c r="C5730" i="14"/>
  <c r="C5726" i="14"/>
  <c r="C5722" i="14"/>
  <c r="C5718" i="14"/>
  <c r="C5714" i="14"/>
  <c r="C5710" i="14"/>
  <c r="C5706" i="14"/>
  <c r="C5702" i="14"/>
  <c r="C5698" i="14"/>
  <c r="C5694" i="14"/>
  <c r="C5690" i="14"/>
  <c r="C5686" i="14"/>
  <c r="C5682" i="14"/>
  <c r="C5678" i="14"/>
  <c r="C5674" i="14"/>
  <c r="C5670" i="14"/>
  <c r="C5666" i="14"/>
  <c r="C5662" i="14"/>
  <c r="C5658" i="14"/>
  <c r="C5654" i="14"/>
  <c r="C5650" i="14"/>
  <c r="C5646" i="14"/>
  <c r="C5642" i="14"/>
  <c r="C5638" i="14"/>
  <c r="C5634" i="14"/>
  <c r="C5630" i="14"/>
  <c r="C5626" i="14"/>
  <c r="C5622" i="14"/>
  <c r="C5618" i="14"/>
  <c r="C5614" i="14"/>
  <c r="C5610" i="14"/>
  <c r="C5606" i="14"/>
  <c r="C5602" i="14"/>
  <c r="C5598" i="14"/>
  <c r="C5594" i="14"/>
  <c r="C5590" i="14"/>
  <c r="C5586" i="14"/>
  <c r="C5582" i="14"/>
  <c r="C5578" i="14"/>
  <c r="C5574" i="14"/>
  <c r="C5570" i="14"/>
  <c r="C5566" i="14"/>
  <c r="C5562" i="14"/>
  <c r="C5558" i="14"/>
  <c r="C5554" i="14"/>
  <c r="C5550" i="14"/>
  <c r="C5546" i="14"/>
  <c r="C5542" i="14"/>
  <c r="C5538" i="14"/>
  <c r="C5534" i="14"/>
  <c r="C5530" i="14"/>
  <c r="C5526" i="14"/>
  <c r="C5522" i="14"/>
  <c r="C5518" i="14"/>
  <c r="C5514" i="14"/>
  <c r="C5510" i="14"/>
  <c r="C5506" i="14"/>
  <c r="C5502" i="14"/>
  <c r="C5498" i="14"/>
  <c r="C5494" i="14"/>
  <c r="C5490" i="14"/>
  <c r="C5486" i="14"/>
  <c r="C5482" i="14"/>
  <c r="C5478" i="14"/>
  <c r="C5474" i="14"/>
  <c r="C5470" i="14"/>
  <c r="C5466" i="14"/>
  <c r="C5462" i="14"/>
  <c r="C5458" i="14"/>
  <c r="C5454" i="14"/>
  <c r="C5450" i="14"/>
  <c r="C5446" i="14"/>
  <c r="C5442" i="14"/>
  <c r="C5438" i="14"/>
  <c r="C5434" i="14"/>
  <c r="C5430" i="14"/>
  <c r="C5426" i="14"/>
  <c r="C5422" i="14"/>
  <c r="C5418" i="14"/>
  <c r="C5414" i="14"/>
  <c r="C5410" i="14"/>
  <c r="C5406" i="14"/>
  <c r="C5402" i="14"/>
  <c r="C5398" i="14"/>
  <c r="C5394" i="14"/>
  <c r="C5390" i="14"/>
  <c r="C5386" i="14"/>
  <c r="C5382" i="14"/>
  <c r="C5378" i="14"/>
  <c r="C5374" i="14"/>
  <c r="C5370" i="14"/>
  <c r="C5366" i="14"/>
  <c r="C5362" i="14"/>
  <c r="C5358" i="14"/>
  <c r="C5354" i="14"/>
  <c r="C5350" i="14"/>
  <c r="C5346" i="14"/>
  <c r="C5342" i="14"/>
  <c r="C5338" i="14"/>
  <c r="C5334" i="14"/>
  <c r="C5330" i="14"/>
  <c r="C5326" i="14"/>
  <c r="C5322" i="14"/>
  <c r="C5318" i="14"/>
  <c r="C5314" i="14"/>
  <c r="C5310" i="14"/>
  <c r="C5306" i="14"/>
  <c r="C5302" i="14"/>
  <c r="C5298" i="14"/>
  <c r="C5294" i="14"/>
  <c r="C5290" i="14"/>
  <c r="C5286" i="14"/>
  <c r="C5282" i="14"/>
  <c r="C5278" i="14"/>
  <c r="C5274" i="14"/>
  <c r="C5270" i="14"/>
  <c r="C5266" i="14"/>
  <c r="C5262" i="14"/>
  <c r="C5258" i="14"/>
  <c r="C5254" i="14"/>
  <c r="C5250" i="14"/>
  <c r="C5246" i="14"/>
  <c r="C5242" i="14"/>
  <c r="C5238" i="14"/>
  <c r="C5234" i="14"/>
  <c r="C5230" i="14"/>
  <c r="C5226" i="14"/>
  <c r="C5222" i="14"/>
  <c r="C5218" i="14"/>
  <c r="C5214" i="14"/>
  <c r="C5210" i="14"/>
  <c r="C5206" i="14"/>
  <c r="C5202" i="14"/>
  <c r="C5198" i="14"/>
  <c r="C5194" i="14"/>
  <c r="C5190" i="14"/>
  <c r="C5186" i="14"/>
  <c r="C5182" i="14"/>
  <c r="C5178" i="14"/>
  <c r="C5174" i="14"/>
  <c r="C5170" i="14"/>
  <c r="C5166" i="14"/>
  <c r="C5162" i="14"/>
  <c r="C5158" i="14"/>
  <c r="C5154" i="14"/>
  <c r="C5150" i="14"/>
  <c r="C5146" i="14"/>
  <c r="C5142" i="14"/>
  <c r="C5138" i="14"/>
  <c r="C5134" i="14"/>
  <c r="C5130" i="14"/>
  <c r="C5126" i="14"/>
  <c r="C5122" i="14"/>
  <c r="C5118" i="14"/>
  <c r="C5114" i="14"/>
  <c r="C5110" i="14"/>
  <c r="C5106" i="14"/>
  <c r="C5102" i="14"/>
  <c r="C5098" i="14"/>
  <c r="C5094" i="14"/>
  <c r="C5090" i="14"/>
  <c r="C5086" i="14"/>
  <c r="C5082" i="14"/>
  <c r="C5078" i="14"/>
  <c r="C5074" i="14"/>
  <c r="C5070" i="14"/>
  <c r="C5066" i="14"/>
  <c r="C5062" i="14"/>
  <c r="C5058" i="14"/>
  <c r="C5054" i="14"/>
  <c r="C5050" i="14"/>
  <c r="C5046" i="14"/>
  <c r="C5042" i="14"/>
  <c r="C5038" i="14"/>
  <c r="C5034" i="14"/>
  <c r="C5030" i="14"/>
  <c r="C5026" i="14"/>
  <c r="C5022" i="14"/>
  <c r="C5018" i="14"/>
  <c r="C5014" i="14"/>
  <c r="C5010" i="14"/>
  <c r="C5006" i="14"/>
  <c r="C5002" i="14"/>
  <c r="C4998" i="14"/>
  <c r="C4994" i="14"/>
  <c r="C4990" i="14"/>
  <c r="C4986" i="14"/>
  <c r="C4982" i="14"/>
  <c r="C4978" i="14"/>
  <c r="C4974" i="14"/>
  <c r="C4970" i="14"/>
  <c r="C4966" i="14"/>
  <c r="C4962" i="14"/>
  <c r="C4958" i="14"/>
  <c r="C4954" i="14"/>
  <c r="C4950" i="14"/>
  <c r="C4946" i="14"/>
  <c r="C4942" i="14"/>
  <c r="C4938" i="14"/>
  <c r="C4934" i="14"/>
  <c r="C4930" i="14"/>
  <c r="C4926" i="14"/>
  <c r="C4922" i="14"/>
  <c r="C4918" i="14"/>
  <c r="C4914" i="14"/>
  <c r="C4910" i="14"/>
  <c r="C4906" i="14"/>
  <c r="C4902" i="14"/>
  <c r="C4898" i="14"/>
  <c r="C4894" i="14"/>
  <c r="C4890" i="14"/>
  <c r="C4886" i="14"/>
  <c r="C4882" i="14"/>
  <c r="C4878" i="14"/>
  <c r="C4874" i="14"/>
  <c r="C4870" i="14"/>
  <c r="C4866" i="14"/>
  <c r="C4862" i="14"/>
  <c r="C4858" i="14"/>
  <c r="C4854" i="14"/>
  <c r="C4850" i="14"/>
  <c r="C4846" i="14"/>
  <c r="C4842" i="14"/>
  <c r="C4838" i="14"/>
  <c r="C4834" i="14"/>
  <c r="C4830" i="14"/>
  <c r="C4826" i="14"/>
  <c r="C4822" i="14"/>
  <c r="C4818" i="14"/>
  <c r="C4814" i="14"/>
  <c r="C4810" i="14"/>
  <c r="C4806" i="14"/>
  <c r="C4802" i="14"/>
  <c r="C4798" i="14"/>
  <c r="C4794" i="14"/>
  <c r="C4790" i="14"/>
  <c r="C4786" i="14"/>
  <c r="C4782" i="14"/>
  <c r="C4778" i="14"/>
  <c r="C4774" i="14"/>
  <c r="C4770" i="14"/>
  <c r="C4766" i="14"/>
  <c r="C4762" i="14"/>
  <c r="C4758" i="14"/>
  <c r="C4754" i="14"/>
  <c r="C4750" i="14"/>
  <c r="C4746" i="14"/>
  <c r="C4742" i="14"/>
  <c r="C4738" i="14"/>
  <c r="C4734" i="14"/>
  <c r="C4730" i="14"/>
  <c r="C4726" i="14"/>
  <c r="C4722" i="14"/>
  <c r="C4718" i="14"/>
  <c r="C4714" i="14"/>
  <c r="C4710" i="14"/>
  <c r="C4706" i="14"/>
  <c r="C4702" i="14"/>
  <c r="C4698" i="14"/>
  <c r="C4694" i="14"/>
  <c r="C4690" i="14"/>
  <c r="C4686" i="14"/>
  <c r="C4682" i="14"/>
  <c r="C4678" i="14"/>
  <c r="C4674" i="14"/>
  <c r="C4670" i="14"/>
  <c r="C4666" i="14"/>
  <c r="C4662" i="14"/>
  <c r="C4658" i="14"/>
  <c r="C4654" i="14"/>
  <c r="C4650" i="14"/>
  <c r="C4646" i="14"/>
  <c r="C4642" i="14"/>
  <c r="C4638" i="14"/>
  <c r="C4634" i="14"/>
  <c r="C4630" i="14"/>
  <c r="C4626" i="14"/>
  <c r="C4622" i="14"/>
  <c r="C4618" i="14"/>
  <c r="C4614" i="14"/>
  <c r="C4610" i="14"/>
  <c r="C4606" i="14"/>
  <c r="C4602" i="14"/>
  <c r="C4598" i="14"/>
  <c r="C4594" i="14"/>
  <c r="C4590" i="14"/>
  <c r="C4586" i="14"/>
  <c r="C4582" i="14"/>
  <c r="C4578" i="14"/>
  <c r="C4574" i="14"/>
  <c r="C4570" i="14"/>
  <c r="C4566" i="14"/>
  <c r="C4562" i="14"/>
  <c r="C4558" i="14"/>
  <c r="C4554" i="14"/>
  <c r="C4550" i="14"/>
  <c r="C4546" i="14"/>
  <c r="C4542" i="14"/>
  <c r="C4538" i="14"/>
  <c r="C4534" i="14"/>
  <c r="C4530" i="14"/>
  <c r="C4526" i="14"/>
  <c r="C4522" i="14"/>
  <c r="C4518" i="14"/>
  <c r="C4514" i="14"/>
  <c r="C4510" i="14"/>
  <c r="C4506" i="14"/>
  <c r="C4502" i="14"/>
  <c r="C4498" i="14"/>
  <c r="C4494" i="14"/>
  <c r="C4490" i="14"/>
  <c r="C4486" i="14"/>
  <c r="C4482" i="14"/>
  <c r="C4478" i="14"/>
  <c r="C4474" i="14"/>
  <c r="C4470" i="14"/>
  <c r="C4466" i="14"/>
  <c r="C4462" i="14"/>
  <c r="C4458" i="14"/>
  <c r="C4454" i="14"/>
  <c r="C4450" i="14"/>
  <c r="C4446" i="14"/>
  <c r="C4442" i="14"/>
  <c r="C4438" i="14"/>
  <c r="C4434" i="14"/>
  <c r="C4430" i="14"/>
  <c r="C4426" i="14"/>
  <c r="C4422" i="14"/>
  <c r="C4418" i="14"/>
  <c r="C4414" i="14"/>
  <c r="C4410" i="14"/>
  <c r="C4406" i="14"/>
  <c r="C4402" i="14"/>
  <c r="C4398" i="14"/>
  <c r="C4394" i="14"/>
  <c r="C4390" i="14"/>
  <c r="C4386" i="14"/>
  <c r="C4382" i="14"/>
  <c r="C4378" i="14"/>
  <c r="C4374" i="14"/>
  <c r="C4370" i="14"/>
  <c r="C4366" i="14"/>
  <c r="C4362" i="14"/>
  <c r="C4358" i="14"/>
  <c r="C4354" i="14"/>
  <c r="C4350" i="14"/>
  <c r="C4346" i="14"/>
  <c r="C4342" i="14"/>
  <c r="C4338" i="14"/>
  <c r="C4334" i="14"/>
  <c r="C4330" i="14"/>
  <c r="C4326" i="14"/>
  <c r="C4322" i="14"/>
  <c r="C4318" i="14"/>
  <c r="C4314" i="14"/>
  <c r="C4310" i="14"/>
  <c r="C4306" i="14"/>
  <c r="C4302" i="14"/>
  <c r="C4298" i="14"/>
  <c r="C4294" i="14"/>
  <c r="C4290" i="14"/>
  <c r="C4286" i="14"/>
  <c r="C4282" i="14"/>
  <c r="C4278" i="14"/>
  <c r="C4274" i="14"/>
  <c r="C4270" i="14"/>
  <c r="C4266" i="14"/>
  <c r="C4262" i="14"/>
  <c r="C4258" i="14"/>
  <c r="C4254" i="14"/>
  <c r="C4250" i="14"/>
  <c r="C4246" i="14"/>
  <c r="C4242" i="14"/>
  <c r="C4238" i="14"/>
  <c r="C4234" i="14"/>
  <c r="C4230" i="14"/>
  <c r="C4226" i="14"/>
  <c r="C4222" i="14"/>
  <c r="C4218" i="14"/>
  <c r="C4214" i="14"/>
  <c r="C4210" i="14"/>
  <c r="C4206" i="14"/>
  <c r="C4202" i="14"/>
  <c r="C4198" i="14"/>
  <c r="C4194" i="14"/>
  <c r="C4190" i="14"/>
  <c r="C4186" i="14"/>
  <c r="C4182" i="14"/>
  <c r="C4178" i="14"/>
  <c r="C4174" i="14"/>
  <c r="C4170" i="14"/>
  <c r="C4166" i="14"/>
  <c r="C4162" i="14"/>
  <c r="C4158" i="14"/>
  <c r="C4154" i="14"/>
  <c r="C4150" i="14"/>
  <c r="C4146" i="14"/>
  <c r="C4142" i="14"/>
  <c r="C4138" i="14"/>
  <c r="C4134" i="14"/>
  <c r="C4130" i="14"/>
  <c r="C4126" i="14"/>
  <c r="C4122" i="14"/>
  <c r="C4118" i="14"/>
  <c r="C4114" i="14"/>
  <c r="C4110" i="14"/>
  <c r="C4106" i="14"/>
  <c r="C4102" i="14"/>
  <c r="C4098" i="14"/>
  <c r="C4094" i="14"/>
  <c r="C4090" i="14"/>
  <c r="C4086" i="14"/>
  <c r="C4082" i="14"/>
  <c r="C4078" i="14"/>
  <c r="C4074" i="14"/>
  <c r="C4070" i="14"/>
  <c r="C4066" i="14"/>
  <c r="C4062" i="14"/>
  <c r="C4058" i="14"/>
  <c r="C4054" i="14"/>
  <c r="C4050" i="14"/>
  <c r="C4046" i="14"/>
  <c r="C4042" i="14"/>
  <c r="C4038" i="14"/>
  <c r="C4034" i="14"/>
  <c r="C4030" i="14"/>
  <c r="C4026" i="14"/>
  <c r="C4022" i="14"/>
  <c r="C4018" i="14"/>
  <c r="C4014" i="14"/>
  <c r="C4010" i="14"/>
  <c r="C4006" i="14"/>
  <c r="C4002" i="14"/>
  <c r="C3998" i="14"/>
  <c r="C3994" i="14"/>
  <c r="C3990" i="14"/>
  <c r="C3986" i="14"/>
  <c r="C3982" i="14"/>
  <c r="C3978" i="14"/>
  <c r="C3974" i="14"/>
  <c r="C3970" i="14"/>
  <c r="C3966" i="14"/>
  <c r="C3962" i="14"/>
  <c r="C3958" i="14"/>
  <c r="C3954" i="14"/>
  <c r="C3950" i="14"/>
  <c r="C3946" i="14"/>
  <c r="C3942" i="14"/>
  <c r="C3938" i="14"/>
  <c r="C3934" i="14"/>
  <c r="C3930" i="14"/>
  <c r="C3926" i="14"/>
  <c r="C3922" i="14"/>
  <c r="C3918" i="14"/>
  <c r="C3914" i="14"/>
  <c r="C3910" i="14"/>
  <c r="C3906" i="14"/>
  <c r="C3902" i="14"/>
  <c r="C3898" i="14"/>
  <c r="C3894" i="14"/>
  <c r="C3890" i="14"/>
  <c r="C3886" i="14"/>
  <c r="C3882" i="14"/>
  <c r="C3878" i="14"/>
  <c r="C3874" i="14"/>
  <c r="C3870" i="14"/>
  <c r="C3866" i="14"/>
  <c r="C3862" i="14"/>
  <c r="C3858" i="14"/>
  <c r="C3854" i="14"/>
  <c r="C3850" i="14"/>
  <c r="C3846" i="14"/>
  <c r="C3842" i="14"/>
  <c r="C3838" i="14"/>
  <c r="C3834" i="14"/>
  <c r="C3830" i="14"/>
  <c r="C3826" i="14"/>
  <c r="C3822" i="14"/>
  <c r="C3818" i="14"/>
  <c r="C3814" i="14"/>
  <c r="C3810" i="14"/>
  <c r="C3806" i="14"/>
  <c r="C3802" i="14"/>
  <c r="C3798" i="14"/>
  <c r="C3794" i="14"/>
  <c r="C3790" i="14"/>
  <c r="C3786" i="14"/>
  <c r="C3782" i="14"/>
  <c r="C3778" i="14"/>
  <c r="C3774" i="14"/>
  <c r="C3770" i="14"/>
  <c r="C3766" i="14"/>
  <c r="C3762" i="14"/>
  <c r="C3758" i="14"/>
  <c r="C3754" i="14"/>
  <c r="C3750" i="14"/>
  <c r="C3746" i="14"/>
  <c r="C3742" i="14"/>
  <c r="C3738" i="14"/>
  <c r="C3734" i="14"/>
  <c r="C3730" i="14"/>
  <c r="C3726" i="14"/>
  <c r="C3722" i="14"/>
  <c r="C3718" i="14"/>
  <c r="C3714" i="14"/>
  <c r="C3710" i="14"/>
  <c r="C3706" i="14"/>
  <c r="C3702" i="14"/>
  <c r="C3698" i="14"/>
  <c r="C3694" i="14"/>
  <c r="C3690" i="14"/>
  <c r="C3686" i="14"/>
  <c r="C3682" i="14"/>
  <c r="C3678" i="14"/>
  <c r="C3674" i="14"/>
  <c r="C3670" i="14"/>
  <c r="C3666" i="14"/>
  <c r="C3662" i="14"/>
  <c r="C3658" i="14"/>
  <c r="C3654" i="14"/>
  <c r="C3650" i="14"/>
  <c r="C3646" i="14"/>
  <c r="C3642" i="14"/>
  <c r="C3638" i="14"/>
  <c r="C3634" i="14"/>
  <c r="C3630" i="14"/>
  <c r="C3626" i="14"/>
  <c r="C3622" i="14"/>
  <c r="C3618" i="14"/>
  <c r="C3614" i="14"/>
  <c r="C3610" i="14"/>
  <c r="C3606" i="14"/>
  <c r="C3602" i="14"/>
  <c r="C3598" i="14"/>
  <c r="C3594" i="14"/>
  <c r="C3590" i="14"/>
  <c r="C3586" i="14"/>
  <c r="C3582" i="14"/>
  <c r="C3578" i="14"/>
  <c r="C3574" i="14"/>
  <c r="C3570" i="14"/>
  <c r="C3566" i="14"/>
  <c r="C3562" i="14"/>
  <c r="C3558" i="14"/>
  <c r="C3554" i="14"/>
  <c r="C3550" i="14"/>
  <c r="C3546" i="14"/>
  <c r="C3542" i="14"/>
  <c r="C3538" i="14"/>
  <c r="C3534" i="14"/>
  <c r="C3530" i="14"/>
  <c r="C3526" i="14"/>
  <c r="C3522" i="14"/>
  <c r="C3518" i="14"/>
  <c r="C3514" i="14"/>
  <c r="C3510" i="14"/>
  <c r="C3506" i="14"/>
  <c r="C3502" i="14"/>
  <c r="C3498" i="14"/>
  <c r="C3494" i="14"/>
  <c r="C3490" i="14"/>
  <c r="C3486" i="14"/>
  <c r="C3482" i="14"/>
  <c r="C3478" i="14"/>
  <c r="C3474" i="14"/>
  <c r="C3470" i="14"/>
  <c r="C3466" i="14"/>
  <c r="C3462" i="14"/>
  <c r="C3458" i="14"/>
  <c r="C3454" i="14"/>
  <c r="C3450" i="14"/>
  <c r="C3446" i="14"/>
  <c r="C3442" i="14"/>
  <c r="C3438" i="14"/>
  <c r="C3434" i="14"/>
  <c r="C3430" i="14"/>
  <c r="C3426" i="14"/>
  <c r="C3422" i="14"/>
  <c r="C3418" i="14"/>
  <c r="C3414" i="14"/>
  <c r="C3410" i="14"/>
  <c r="C3406" i="14"/>
  <c r="C3402" i="14"/>
  <c r="C3398" i="14"/>
  <c r="C3394" i="14"/>
  <c r="C3390" i="14"/>
  <c r="C3386" i="14"/>
  <c r="C3382" i="14"/>
  <c r="C3378" i="14"/>
  <c r="C3374" i="14"/>
  <c r="C3370" i="14"/>
  <c r="C3366" i="14"/>
  <c r="C3362" i="14"/>
  <c r="C3358" i="14"/>
  <c r="C3354" i="14"/>
  <c r="C3350" i="14"/>
  <c r="C3346" i="14"/>
  <c r="C3342" i="14"/>
  <c r="C3338" i="14"/>
  <c r="C3334" i="14"/>
  <c r="C3330" i="14"/>
  <c r="C3326" i="14"/>
  <c r="C3322" i="14"/>
  <c r="C3318" i="14"/>
  <c r="C3314" i="14"/>
  <c r="C3310" i="14"/>
  <c r="C3306" i="14"/>
  <c r="C3302" i="14"/>
  <c r="C3298" i="14"/>
  <c r="C3294" i="14"/>
  <c r="C3290" i="14"/>
  <c r="C3286" i="14"/>
  <c r="C3282" i="14"/>
  <c r="C3278" i="14"/>
  <c r="C3274" i="14"/>
  <c r="C3270" i="14"/>
  <c r="C3266" i="14"/>
  <c r="C3262" i="14"/>
  <c r="C3258" i="14"/>
  <c r="C3254" i="14"/>
  <c r="C3250" i="14"/>
  <c r="C3246" i="14"/>
  <c r="C3242" i="14"/>
  <c r="C3238" i="14"/>
  <c r="C3234" i="14"/>
  <c r="C3230" i="14"/>
  <c r="C3226" i="14"/>
  <c r="C3222" i="14"/>
  <c r="C3218" i="14"/>
  <c r="C3214" i="14"/>
  <c r="C3210" i="14"/>
  <c r="C3206" i="14"/>
  <c r="C3202" i="14"/>
  <c r="C3198" i="14"/>
  <c r="C3194" i="14"/>
  <c r="C3190" i="14"/>
  <c r="C3186" i="14"/>
  <c r="C3182" i="14"/>
  <c r="C3178" i="14"/>
  <c r="C3174" i="14"/>
  <c r="C3170" i="14"/>
  <c r="C3166" i="14"/>
  <c r="C3162" i="14"/>
  <c r="C3158" i="14"/>
  <c r="C3154" i="14"/>
  <c r="C3150" i="14"/>
  <c r="C3146" i="14"/>
  <c r="C3142" i="14"/>
  <c r="C3138" i="14"/>
  <c r="C3134" i="14"/>
  <c r="C3130" i="14"/>
  <c r="C3126" i="14"/>
  <c r="C3122" i="14"/>
  <c r="C3118" i="14"/>
  <c r="C3114" i="14"/>
  <c r="C3110" i="14"/>
  <c r="C3106" i="14"/>
  <c r="C3102" i="14"/>
  <c r="C3098" i="14"/>
  <c r="C3094" i="14"/>
  <c r="C3090" i="14"/>
  <c r="C3086" i="14"/>
  <c r="C3082" i="14"/>
  <c r="C3078" i="14"/>
  <c r="C3074" i="14"/>
  <c r="C3070" i="14"/>
  <c r="C3066" i="14"/>
  <c r="C3062" i="14"/>
  <c r="C3058" i="14"/>
  <c r="C3054" i="14"/>
  <c r="C3050" i="14"/>
  <c r="C3046" i="14"/>
  <c r="C3042" i="14"/>
  <c r="C3038" i="14"/>
  <c r="C3034" i="14"/>
  <c r="C3030" i="14"/>
  <c r="C3026" i="14"/>
  <c r="C3022" i="14"/>
  <c r="C3018" i="14"/>
  <c r="C3014" i="14"/>
  <c r="C3010" i="14"/>
  <c r="C3006" i="14"/>
  <c r="C3002" i="14"/>
  <c r="C2998" i="14"/>
  <c r="C2994" i="14"/>
  <c r="C2990" i="14"/>
  <c r="C2986" i="14"/>
  <c r="C2982" i="14"/>
  <c r="C2978" i="14"/>
  <c r="C2974" i="14"/>
  <c r="C2970" i="14"/>
  <c r="C2966" i="14"/>
  <c r="C2962" i="14"/>
  <c r="C2958" i="14"/>
  <c r="C2954" i="14"/>
  <c r="C2950" i="14"/>
  <c r="C2946" i="14"/>
  <c r="C2942" i="14"/>
  <c r="C2938" i="14"/>
  <c r="C2934" i="14"/>
  <c r="C2930" i="14"/>
  <c r="C2926" i="14"/>
  <c r="C2922" i="14"/>
  <c r="C2918" i="14"/>
  <c r="C2914" i="14"/>
  <c r="C2910" i="14"/>
  <c r="C2906" i="14"/>
  <c r="C2902" i="14"/>
  <c r="C2898" i="14"/>
  <c r="C2894" i="14"/>
  <c r="C2890" i="14"/>
  <c r="C2886" i="14"/>
  <c r="C2882" i="14"/>
  <c r="C2878" i="14"/>
  <c r="C2874" i="14"/>
  <c r="C2870" i="14"/>
  <c r="C2866" i="14"/>
  <c r="C2862" i="14"/>
  <c r="C2858" i="14"/>
  <c r="C2854" i="14"/>
  <c r="C2850" i="14"/>
  <c r="C2846" i="14"/>
  <c r="C2842" i="14"/>
  <c r="C2838" i="14"/>
  <c r="C2834" i="14"/>
  <c r="C2830" i="14"/>
  <c r="C2826" i="14"/>
  <c r="C2822" i="14"/>
  <c r="C2818" i="14"/>
  <c r="C2814" i="14"/>
  <c r="C2810" i="14"/>
  <c r="C2806" i="14"/>
  <c r="C2802" i="14"/>
  <c r="C2798" i="14"/>
  <c r="C2794" i="14"/>
  <c r="C2790" i="14"/>
  <c r="C2786" i="14"/>
  <c r="C2782" i="14"/>
  <c r="C2778" i="14"/>
  <c r="C2774" i="14"/>
  <c r="C2770" i="14"/>
  <c r="C2766" i="14"/>
  <c r="C2762" i="14"/>
  <c r="C2758" i="14"/>
  <c r="C2754" i="14"/>
  <c r="C2750" i="14"/>
  <c r="C2746" i="14"/>
  <c r="C2742" i="14"/>
  <c r="C2738" i="14"/>
  <c r="C2734" i="14"/>
  <c r="C2730" i="14"/>
  <c r="C2726" i="14"/>
  <c r="C2722" i="14"/>
  <c r="C2718" i="14"/>
  <c r="C2714" i="14"/>
  <c r="C2710" i="14"/>
  <c r="C2706" i="14"/>
  <c r="C2702" i="14"/>
  <c r="C2698" i="14"/>
  <c r="C2694" i="14"/>
  <c r="C2690" i="14"/>
  <c r="C2686" i="14"/>
  <c r="C2682" i="14"/>
  <c r="C2678" i="14"/>
  <c r="C2674" i="14"/>
  <c r="C2670" i="14"/>
  <c r="C2666" i="14"/>
  <c r="C2662" i="14"/>
  <c r="C2658" i="14"/>
  <c r="C2654" i="14"/>
  <c r="C2650" i="14"/>
  <c r="C2646" i="14"/>
  <c r="C2642" i="14"/>
  <c r="C2638" i="14"/>
  <c r="C2634" i="14"/>
  <c r="C2630" i="14"/>
  <c r="C2626" i="14"/>
  <c r="C2622" i="14"/>
  <c r="C2618" i="14"/>
  <c r="C2614" i="14"/>
  <c r="C2610" i="14"/>
  <c r="C2606" i="14"/>
  <c r="C2602" i="14"/>
  <c r="C2598" i="14"/>
  <c r="C2594" i="14"/>
  <c r="C2590" i="14"/>
  <c r="C2586" i="14"/>
  <c r="C2582" i="14"/>
  <c r="C2578" i="14"/>
  <c r="C2574" i="14"/>
  <c r="C2570" i="14"/>
  <c r="C2566" i="14"/>
  <c r="C2562" i="14"/>
  <c r="C2558" i="14"/>
  <c r="C2554" i="14"/>
  <c r="C2550" i="14"/>
  <c r="C2546" i="14"/>
  <c r="C2542" i="14"/>
  <c r="C2538" i="14"/>
  <c r="C2534" i="14"/>
  <c r="C2530" i="14"/>
  <c r="C2526" i="14"/>
  <c r="C2522" i="14"/>
  <c r="C2518" i="14"/>
  <c r="C2514" i="14"/>
  <c r="C2510" i="14"/>
  <c r="C2506" i="14"/>
  <c r="C2502" i="14"/>
  <c r="C2498" i="14"/>
  <c r="C2494" i="14"/>
  <c r="C2490" i="14"/>
  <c r="C2486" i="14"/>
  <c r="C2482" i="14"/>
  <c r="C2478" i="14"/>
  <c r="C2474" i="14"/>
  <c r="C2470" i="14"/>
  <c r="C2466" i="14"/>
  <c r="C2462" i="14"/>
  <c r="C2458" i="14"/>
  <c r="C2454" i="14"/>
  <c r="C2450" i="14"/>
  <c r="C2446" i="14"/>
  <c r="C2442" i="14"/>
  <c r="C2438" i="14"/>
  <c r="C2434" i="14"/>
  <c r="C2430" i="14"/>
  <c r="C2426" i="14"/>
  <c r="C2422" i="14"/>
  <c r="C2418" i="14"/>
  <c r="C2414" i="14"/>
  <c r="C2410" i="14"/>
  <c r="C2406" i="14"/>
  <c r="C2402" i="14"/>
  <c r="C2398" i="14"/>
  <c r="C2394" i="14"/>
  <c r="C2390" i="14"/>
  <c r="C2386" i="14"/>
  <c r="C2382" i="14"/>
  <c r="C2378" i="14"/>
  <c r="C2374" i="14"/>
  <c r="C2370" i="14"/>
  <c r="C2366" i="14"/>
  <c r="C2362" i="14"/>
  <c r="C2358" i="14"/>
  <c r="C2354" i="14"/>
  <c r="C2350" i="14"/>
  <c r="C2346" i="14"/>
  <c r="C2342" i="14"/>
  <c r="C2338" i="14"/>
  <c r="C2334" i="14"/>
  <c r="C2330" i="14"/>
  <c r="C2326" i="14"/>
  <c r="C2322" i="14"/>
  <c r="C2318" i="14"/>
  <c r="C2314" i="14"/>
  <c r="C2310" i="14"/>
  <c r="C2306" i="14"/>
  <c r="C2302" i="14"/>
  <c r="C2298" i="14"/>
  <c r="C2294" i="14"/>
  <c r="C2290" i="14"/>
  <c r="C2286" i="14"/>
  <c r="C2282" i="14"/>
  <c r="C2278" i="14"/>
  <c r="C2274" i="14"/>
  <c r="C2270" i="14"/>
  <c r="C2266" i="14"/>
  <c r="C2262" i="14"/>
  <c r="C2258" i="14"/>
  <c r="C2254" i="14"/>
  <c r="C2250" i="14"/>
  <c r="C2246" i="14"/>
  <c r="C2242" i="14"/>
  <c r="C2238" i="14"/>
  <c r="C2234" i="14"/>
  <c r="C2230" i="14"/>
  <c r="C2226" i="14"/>
  <c r="C2222" i="14"/>
  <c r="C2218" i="14"/>
  <c r="C2214" i="14"/>
  <c r="C2210" i="14"/>
  <c r="C2206" i="14"/>
  <c r="C2202" i="14"/>
  <c r="C2198" i="14"/>
  <c r="C2194" i="14"/>
  <c r="C2190" i="14"/>
  <c r="C2186" i="14"/>
  <c r="C2182" i="14"/>
  <c r="C2178" i="14"/>
  <c r="C2174" i="14"/>
  <c r="C2170" i="14"/>
  <c r="C2166" i="14"/>
  <c r="C2162" i="14"/>
  <c r="C2158" i="14"/>
  <c r="C2154" i="14"/>
  <c r="C2150" i="14"/>
  <c r="C2146" i="14"/>
  <c r="C2142" i="14"/>
  <c r="C2138" i="14"/>
  <c r="C2134" i="14"/>
  <c r="C2130" i="14"/>
  <c r="C2126" i="14"/>
  <c r="C2122" i="14"/>
  <c r="C2118" i="14"/>
  <c r="C2114" i="14"/>
  <c r="C2110" i="14"/>
  <c r="C2106" i="14"/>
  <c r="C2102" i="14"/>
  <c r="C2098" i="14"/>
  <c r="C2094" i="14"/>
  <c r="C2090" i="14"/>
  <c r="C2086" i="14"/>
  <c r="C2082" i="14"/>
  <c r="C2078" i="14"/>
  <c r="C2074" i="14"/>
  <c r="C2070" i="14"/>
  <c r="C2066" i="14"/>
  <c r="C2062" i="14"/>
  <c r="C2058" i="14"/>
  <c r="C3309" i="14"/>
  <c r="C3305" i="14"/>
  <c r="C3301" i="14"/>
  <c r="C3297" i="14"/>
  <c r="C3293" i="14"/>
  <c r="C3289" i="14"/>
  <c r="C3285" i="14"/>
  <c r="C3281" i="14"/>
  <c r="C3277" i="14"/>
  <c r="C3273" i="14"/>
  <c r="C3269" i="14"/>
  <c r="C3265" i="14"/>
  <c r="C3261" i="14"/>
  <c r="C3257" i="14"/>
  <c r="C3253" i="14"/>
  <c r="C3249" i="14"/>
  <c r="C3245" i="14"/>
  <c r="C3241" i="14"/>
  <c r="C3237" i="14"/>
  <c r="C3233" i="14"/>
  <c r="C3229" i="14"/>
  <c r="C3225" i="14"/>
  <c r="C3221" i="14"/>
  <c r="C3217" i="14"/>
  <c r="C3213" i="14"/>
  <c r="C3209" i="14"/>
  <c r="C3205" i="14"/>
  <c r="C3201" i="14"/>
  <c r="C3197" i="14"/>
  <c r="C3193" i="14"/>
  <c r="C3189" i="14"/>
  <c r="C3185" i="14"/>
  <c r="C3181" i="14"/>
  <c r="C3177" i="14"/>
  <c r="C3173" i="14"/>
  <c r="C3169" i="14"/>
  <c r="C3165" i="14"/>
  <c r="C3161" i="14"/>
  <c r="C3157" i="14"/>
  <c r="C3153" i="14"/>
  <c r="C3149" i="14"/>
  <c r="C3145" i="14"/>
  <c r="C3141" i="14"/>
  <c r="C3137" i="14"/>
  <c r="C3133" i="14"/>
  <c r="C3129" i="14"/>
  <c r="C3125" i="14"/>
  <c r="C3121" i="14"/>
  <c r="C3117" i="14"/>
  <c r="C3113" i="14"/>
  <c r="C3109" i="14"/>
  <c r="C3105" i="14"/>
  <c r="C3101" i="14"/>
  <c r="C3097" i="14"/>
  <c r="C3093" i="14"/>
  <c r="C3089" i="14"/>
  <c r="C3085" i="14"/>
  <c r="C3081" i="14"/>
  <c r="C3077" i="14"/>
  <c r="C3073" i="14"/>
  <c r="C3069" i="14"/>
  <c r="C3065" i="14"/>
  <c r="C3061" i="14"/>
  <c r="C3057" i="14"/>
  <c r="C3053" i="14"/>
  <c r="C3049" i="14"/>
  <c r="C3045" i="14"/>
  <c r="C3041" i="14"/>
  <c r="C3037" i="14"/>
  <c r="C3033" i="14"/>
  <c r="C3029" i="14"/>
  <c r="C3025" i="14"/>
  <c r="C3021" i="14"/>
  <c r="C3017" i="14"/>
  <c r="C3013" i="14"/>
  <c r="C3009" i="14"/>
  <c r="C3005" i="14"/>
  <c r="C3001" i="14"/>
  <c r="C2997" i="14"/>
  <c r="C2993" i="14"/>
  <c r="C2989" i="14"/>
  <c r="C2985" i="14"/>
  <c r="C2981" i="14"/>
  <c r="C2977" i="14"/>
  <c r="C2973" i="14"/>
  <c r="C2969" i="14"/>
  <c r="C2965" i="14"/>
  <c r="C2961" i="14"/>
  <c r="C2957" i="14"/>
  <c r="C2953" i="14"/>
  <c r="C2949" i="14"/>
  <c r="C2945" i="14"/>
  <c r="C2941" i="14"/>
  <c r="C2937" i="14"/>
  <c r="C2933" i="14"/>
  <c r="C2929" i="14"/>
  <c r="C2925" i="14"/>
  <c r="C2921" i="14"/>
  <c r="C2917" i="14"/>
  <c r="C2913" i="14"/>
  <c r="C2909" i="14"/>
  <c r="C2905" i="14"/>
  <c r="C2901" i="14"/>
  <c r="C2897" i="14"/>
  <c r="C2893" i="14"/>
  <c r="C2889" i="14"/>
  <c r="C2885" i="14"/>
  <c r="C2881" i="14"/>
  <c r="C2877" i="14"/>
  <c r="C2873" i="14"/>
  <c r="C2869" i="14"/>
  <c r="C2865" i="14"/>
  <c r="C2861" i="14"/>
  <c r="C2857" i="14"/>
  <c r="C2853" i="14"/>
  <c r="C2849" i="14"/>
  <c r="C2845" i="14"/>
  <c r="C2841" i="14"/>
  <c r="C2837" i="14"/>
  <c r="C2833" i="14"/>
  <c r="C2829" i="14"/>
  <c r="C2825" i="14"/>
  <c r="C2821" i="14"/>
  <c r="C2817" i="14"/>
  <c r="C2813" i="14"/>
  <c r="C2809" i="14"/>
  <c r="C2805" i="14"/>
  <c r="C2801" i="14"/>
  <c r="C2797" i="14"/>
  <c r="C2793" i="14"/>
  <c r="C2789" i="14"/>
  <c r="C2785" i="14"/>
  <c r="C2781" i="14"/>
  <c r="C2777" i="14"/>
  <c r="C2773" i="14"/>
  <c r="C2769" i="14"/>
  <c r="C2765" i="14"/>
  <c r="C2761" i="14"/>
  <c r="C2757" i="14"/>
  <c r="C2753" i="14"/>
  <c r="C2749" i="14"/>
  <c r="C2745" i="14"/>
  <c r="C2741" i="14"/>
  <c r="C2737" i="14"/>
  <c r="C2733" i="14"/>
  <c r="C2729" i="14"/>
  <c r="C2725" i="14"/>
  <c r="C2721" i="14"/>
  <c r="C2717" i="14"/>
  <c r="C2713" i="14"/>
  <c r="C2709" i="14"/>
  <c r="C2705" i="14"/>
  <c r="C2701" i="14"/>
  <c r="C2697" i="14"/>
  <c r="C2693" i="14"/>
  <c r="C2689" i="14"/>
  <c r="C2685" i="14"/>
  <c r="C2681" i="14"/>
  <c r="C2677" i="14"/>
  <c r="C2673" i="14"/>
  <c r="C2669" i="14"/>
  <c r="C2665" i="14"/>
  <c r="C2661" i="14"/>
  <c r="C2657" i="14"/>
  <c r="C2653" i="14"/>
  <c r="C2649" i="14"/>
  <c r="C2645" i="14"/>
  <c r="C2641" i="14"/>
  <c r="C2637" i="14"/>
  <c r="C2633" i="14"/>
  <c r="C2629" i="14"/>
  <c r="C2625" i="14"/>
  <c r="C2621" i="14"/>
  <c r="C2617" i="14"/>
  <c r="C2613" i="14"/>
  <c r="C2609" i="14"/>
  <c r="C2605" i="14"/>
  <c r="C2601" i="14"/>
  <c r="C2597" i="14"/>
  <c r="C2593" i="14"/>
  <c r="C2589" i="14"/>
  <c r="C2585" i="14"/>
  <c r="C2581" i="14"/>
  <c r="C2577" i="14"/>
  <c r="C2573" i="14"/>
  <c r="C2569" i="14"/>
  <c r="C2565" i="14"/>
  <c r="C2561" i="14"/>
  <c r="C2557" i="14"/>
  <c r="C2553" i="14"/>
  <c r="C2549" i="14"/>
  <c r="C2545" i="14"/>
  <c r="C2541" i="14"/>
  <c r="C2537" i="14"/>
  <c r="C2533" i="14"/>
  <c r="C2529" i="14"/>
  <c r="C2525" i="14"/>
  <c r="C2521" i="14"/>
  <c r="C2517" i="14"/>
  <c r="C2513" i="14"/>
  <c r="C2509" i="14"/>
  <c r="C2505" i="14"/>
  <c r="C2501" i="14"/>
  <c r="C2497" i="14"/>
  <c r="C2493" i="14"/>
  <c r="C2489" i="14"/>
  <c r="C2485" i="14"/>
  <c r="C2481" i="14"/>
  <c r="C2477" i="14"/>
  <c r="C2473" i="14"/>
  <c r="C2469" i="14"/>
  <c r="C2465" i="14"/>
  <c r="C2461" i="14"/>
  <c r="C2457" i="14"/>
  <c r="C2453" i="14"/>
  <c r="C2449" i="14"/>
  <c r="C2445" i="14"/>
  <c r="C2441" i="14"/>
  <c r="C2437" i="14"/>
  <c r="C2433" i="14"/>
  <c r="C2429" i="14"/>
  <c r="C2425" i="14"/>
  <c r="C2421" i="14"/>
  <c r="C2417" i="14"/>
  <c r="C2413" i="14"/>
  <c r="C2409" i="14"/>
  <c r="C2405" i="14"/>
  <c r="C2401" i="14"/>
  <c r="C2397" i="14"/>
  <c r="C2393" i="14"/>
  <c r="C2389" i="14"/>
  <c r="C2385" i="14"/>
  <c r="C2381" i="14"/>
  <c r="C2377" i="14"/>
  <c r="C2373" i="14"/>
  <c r="C2369" i="14"/>
  <c r="C2365" i="14"/>
  <c r="C2361" i="14"/>
  <c r="C2357" i="14"/>
  <c r="C2353" i="14"/>
  <c r="C2349" i="14"/>
  <c r="C2345" i="14"/>
  <c r="C2341" i="14"/>
  <c r="C2337" i="14"/>
  <c r="C2333" i="14"/>
  <c r="C2329" i="14"/>
  <c r="C2325" i="14"/>
  <c r="C2321" i="14"/>
  <c r="C2317" i="14"/>
  <c r="C2313" i="14"/>
  <c r="C2309" i="14"/>
  <c r="C2305" i="14"/>
  <c r="C2301" i="14"/>
  <c r="C2297" i="14"/>
  <c r="C2293" i="14"/>
  <c r="C2289" i="14"/>
  <c r="C2285" i="14"/>
  <c r="C2281" i="14"/>
  <c r="C2277" i="14"/>
  <c r="C2273" i="14"/>
  <c r="C2269" i="14"/>
  <c r="C2265" i="14"/>
  <c r="C2261" i="14"/>
  <c r="C2257" i="14"/>
  <c r="C2253" i="14"/>
  <c r="C2249" i="14"/>
  <c r="C2245" i="14"/>
  <c r="C2241" i="14"/>
  <c r="C2237" i="14"/>
  <c r="C2233" i="14"/>
  <c r="C2229" i="14"/>
  <c r="C2225" i="14"/>
  <c r="C2221" i="14"/>
  <c r="C2217" i="14"/>
  <c r="C2213" i="14"/>
  <c r="C2209" i="14"/>
  <c r="C2205" i="14"/>
  <c r="C2201" i="14"/>
  <c r="C6712" i="14"/>
  <c r="C6708" i="14"/>
  <c r="C6704" i="14"/>
  <c r="C6700" i="14"/>
  <c r="C6696" i="14"/>
  <c r="C6692" i="14"/>
  <c r="C6688" i="14"/>
  <c r="C6684" i="14"/>
  <c r="C6680" i="14"/>
  <c r="C6676" i="14"/>
  <c r="C6672" i="14"/>
  <c r="C6668" i="14"/>
  <c r="C6664" i="14"/>
  <c r="C6660" i="14"/>
  <c r="C6656" i="14"/>
  <c r="C6652" i="14"/>
  <c r="C6648" i="14"/>
  <c r="C6644" i="14"/>
  <c r="C6640" i="14"/>
  <c r="C6636" i="14"/>
  <c r="C6632" i="14"/>
  <c r="C6628" i="14"/>
  <c r="C6624" i="14"/>
  <c r="C6620" i="14"/>
  <c r="C6616" i="14"/>
  <c r="C6612" i="14"/>
  <c r="C6608" i="14"/>
  <c r="C6604" i="14"/>
  <c r="C6600" i="14"/>
  <c r="C6596" i="14"/>
  <c r="C6592" i="14"/>
  <c r="C6588" i="14"/>
  <c r="C6584" i="14"/>
  <c r="C6580" i="14"/>
  <c r="C6576" i="14"/>
  <c r="C6572" i="14"/>
  <c r="C6568" i="14"/>
  <c r="C6564" i="14"/>
  <c r="C6560" i="14"/>
  <c r="C6556" i="14"/>
  <c r="C6552" i="14"/>
  <c r="C6548" i="14"/>
  <c r="C6544" i="14"/>
  <c r="C6540" i="14"/>
  <c r="C6536" i="14"/>
  <c r="C6532" i="14"/>
  <c r="C6528" i="14"/>
  <c r="C6524" i="14"/>
  <c r="C6520" i="14"/>
  <c r="C6516" i="14"/>
  <c r="C6512" i="14"/>
  <c r="C6508" i="14"/>
  <c r="C6504" i="14"/>
  <c r="C6500" i="14"/>
  <c r="C6496" i="14"/>
  <c r="C6492" i="14"/>
  <c r="C6488" i="14"/>
  <c r="C6484" i="14"/>
  <c r="C6480" i="14"/>
  <c r="C6476" i="14"/>
  <c r="C6472" i="14"/>
  <c r="C6468" i="14"/>
  <c r="C6464" i="14"/>
  <c r="C6460" i="14"/>
  <c r="C6456" i="14"/>
  <c r="C6452" i="14"/>
  <c r="C6448" i="14"/>
  <c r="C6444" i="14"/>
  <c r="C6440" i="14"/>
  <c r="C6436" i="14"/>
  <c r="C6432" i="14"/>
  <c r="C6428" i="14"/>
  <c r="C6424" i="14"/>
  <c r="C6420" i="14"/>
  <c r="C6416" i="14"/>
  <c r="C6412" i="14"/>
  <c r="C6408" i="14"/>
  <c r="C6404" i="14"/>
  <c r="C6400" i="14"/>
  <c r="C6396" i="14"/>
  <c r="C6392" i="14"/>
  <c r="C6388" i="14"/>
  <c r="C6384" i="14"/>
  <c r="C6380" i="14"/>
  <c r="C6376" i="14"/>
  <c r="C6372" i="14"/>
  <c r="C6368" i="14"/>
  <c r="C6364" i="14"/>
  <c r="C6360" i="14"/>
  <c r="C6356" i="14"/>
  <c r="C6352" i="14"/>
  <c r="C6348" i="14"/>
  <c r="C6344" i="14"/>
  <c r="C6340" i="14"/>
  <c r="C6336" i="14"/>
  <c r="C6332" i="14"/>
  <c r="C6328" i="14"/>
  <c r="C6324" i="14"/>
  <c r="C6320" i="14"/>
  <c r="C6316" i="14"/>
  <c r="C6312" i="14"/>
  <c r="C6308" i="14"/>
  <c r="C6304" i="14"/>
  <c r="C6300" i="14"/>
  <c r="C6296" i="14"/>
  <c r="C6292" i="14"/>
  <c r="C6288" i="14"/>
  <c r="C6284" i="14"/>
  <c r="C6280" i="14"/>
  <c r="C6276" i="14"/>
  <c r="C6272" i="14"/>
  <c r="C6268" i="14"/>
  <c r="C6264" i="14"/>
  <c r="C6260" i="14"/>
  <c r="C6256" i="14"/>
  <c r="C6252" i="14"/>
  <c r="C6248" i="14"/>
  <c r="C6244" i="14"/>
  <c r="C6240" i="14"/>
  <c r="C6236" i="14"/>
  <c r="C6232" i="14"/>
  <c r="C6228" i="14"/>
  <c r="C6224" i="14"/>
  <c r="C6220" i="14"/>
  <c r="C6216" i="14"/>
  <c r="C6212" i="14"/>
  <c r="C6208" i="14"/>
  <c r="C6204" i="14"/>
  <c r="C6200" i="14"/>
  <c r="C6196" i="14"/>
  <c r="C6192" i="14"/>
  <c r="C6188" i="14"/>
  <c r="C6184" i="14"/>
  <c r="C6180" i="14"/>
  <c r="C6176" i="14"/>
  <c r="C6172" i="14"/>
  <c r="C6168" i="14"/>
  <c r="C6164" i="14"/>
  <c r="C6160" i="14"/>
  <c r="C6156" i="14"/>
  <c r="C6152" i="14"/>
  <c r="C6148" i="14"/>
  <c r="C6144" i="14"/>
  <c r="C6140" i="14"/>
  <c r="C6136" i="14"/>
  <c r="C6132" i="14"/>
  <c r="C6128" i="14"/>
  <c r="C6124" i="14"/>
  <c r="C6120" i="14"/>
  <c r="C6116" i="14"/>
  <c r="C6112" i="14"/>
  <c r="C6108" i="14"/>
  <c r="C6104" i="14"/>
  <c r="C6100" i="14"/>
  <c r="C6096" i="14"/>
  <c r="C6092" i="14"/>
  <c r="C6088" i="14"/>
  <c r="C6084" i="14"/>
  <c r="C6080" i="14"/>
  <c r="C6076" i="14"/>
  <c r="C6072" i="14"/>
  <c r="C6068" i="14"/>
  <c r="C6064" i="14"/>
  <c r="C6060" i="14"/>
  <c r="C6056" i="14"/>
  <c r="C6052" i="14"/>
  <c r="C6048" i="14"/>
  <c r="C6044" i="14"/>
  <c r="C6040" i="14"/>
  <c r="C6036" i="14"/>
  <c r="C6032" i="14"/>
  <c r="C6028" i="14"/>
  <c r="C6024" i="14"/>
  <c r="C6020" i="14"/>
  <c r="C6016" i="14"/>
  <c r="C6012" i="14"/>
  <c r="C6008" i="14"/>
  <c r="C6004" i="14"/>
  <c r="C6000" i="14"/>
  <c r="C5996" i="14"/>
  <c r="C5992" i="14"/>
  <c r="C5988" i="14"/>
  <c r="C5984" i="14"/>
  <c r="C5980" i="14"/>
  <c r="C5976" i="14"/>
  <c r="C5972" i="14"/>
  <c r="C5968" i="14"/>
  <c r="C5964" i="14"/>
  <c r="C5960" i="14"/>
  <c r="C5956" i="14"/>
  <c r="C5952" i="14"/>
  <c r="C5948" i="14"/>
  <c r="C5944" i="14"/>
  <c r="C5940" i="14"/>
  <c r="C5936" i="14"/>
  <c r="C5932" i="14"/>
  <c r="C5928" i="14"/>
  <c r="C5924" i="14"/>
  <c r="C5920" i="14"/>
  <c r="C5916" i="14"/>
  <c r="C5912" i="14"/>
  <c r="C5908" i="14"/>
  <c r="C5904" i="14"/>
  <c r="C5900" i="14"/>
  <c r="C5896" i="14"/>
  <c r="C5892" i="14"/>
  <c r="C5888" i="14"/>
  <c r="C5884" i="14"/>
  <c r="C5880" i="14"/>
  <c r="C5876" i="14"/>
  <c r="C5872" i="14"/>
  <c r="C5868" i="14"/>
  <c r="C5864" i="14"/>
  <c r="C5860" i="14"/>
  <c r="C5856" i="14"/>
  <c r="C5852" i="14"/>
  <c r="C5848" i="14"/>
  <c r="C5844" i="14"/>
  <c r="C5840" i="14"/>
  <c r="C5836" i="14"/>
  <c r="C5832" i="14"/>
  <c r="C5828" i="14"/>
  <c r="C5824" i="14"/>
  <c r="C5820" i="14"/>
  <c r="C5816" i="14"/>
  <c r="C5812" i="14"/>
  <c r="C5808" i="14"/>
  <c r="C5804" i="14"/>
  <c r="C5800" i="14"/>
  <c r="C5796" i="14"/>
  <c r="C5792" i="14"/>
  <c r="C5788" i="14"/>
  <c r="C5784" i="14"/>
  <c r="C5780" i="14"/>
  <c r="C5776" i="14"/>
  <c r="C5772" i="14"/>
  <c r="C5768" i="14"/>
  <c r="C5764" i="14"/>
  <c r="C5760" i="14"/>
  <c r="C5756" i="14"/>
  <c r="C5752" i="14"/>
  <c r="C5748" i="14"/>
  <c r="C5744" i="14"/>
  <c r="C5740" i="14"/>
  <c r="C5736" i="14"/>
  <c r="C5732" i="14"/>
  <c r="C5728" i="14"/>
  <c r="C5724" i="14"/>
  <c r="C5720" i="14"/>
  <c r="C5716" i="14"/>
  <c r="C5712" i="14"/>
  <c r="C5708" i="14"/>
  <c r="C5704" i="14"/>
  <c r="C5700" i="14"/>
  <c r="C5696" i="14"/>
  <c r="C5692" i="14"/>
  <c r="C5688" i="14"/>
  <c r="C5684" i="14"/>
  <c r="C5680" i="14"/>
  <c r="C5676" i="14"/>
  <c r="C5672" i="14"/>
  <c r="C5668" i="14"/>
  <c r="C5664" i="14"/>
  <c r="C5660" i="14"/>
  <c r="C5656" i="14"/>
  <c r="C5652" i="14"/>
  <c r="C5648" i="14"/>
  <c r="C5644" i="14"/>
  <c r="C5640" i="14"/>
  <c r="C5636" i="14"/>
  <c r="C5632" i="14"/>
  <c r="C5628" i="14"/>
  <c r="C5624" i="14"/>
  <c r="C5620" i="14"/>
  <c r="C5616" i="14"/>
  <c r="C5612" i="14"/>
  <c r="C5608" i="14"/>
  <c r="C5604" i="14"/>
  <c r="C5600" i="14"/>
  <c r="C5596" i="14"/>
  <c r="C5592" i="14"/>
  <c r="C5588" i="14"/>
  <c r="C5584" i="14"/>
  <c r="C5580" i="14"/>
  <c r="C5576" i="14"/>
  <c r="C5572" i="14"/>
  <c r="C5568" i="14"/>
  <c r="C5564" i="14"/>
  <c r="C5560" i="14"/>
  <c r="C5556" i="14"/>
  <c r="C5552" i="14"/>
  <c r="C5548" i="14"/>
  <c r="C5544" i="14"/>
  <c r="C5540" i="14"/>
  <c r="C5536" i="14"/>
  <c r="C5532" i="14"/>
  <c r="C5528" i="14"/>
  <c r="C5524" i="14"/>
  <c r="C5520" i="14"/>
  <c r="C5516" i="14"/>
  <c r="C5512" i="14"/>
  <c r="C5508" i="14"/>
  <c r="C5504" i="14"/>
  <c r="C5500" i="14"/>
  <c r="C5496" i="14"/>
  <c r="C5492" i="14"/>
  <c r="C5488" i="14"/>
  <c r="C5484" i="14"/>
  <c r="C5480" i="14"/>
  <c r="C5476" i="14"/>
  <c r="C5472" i="14"/>
  <c r="C5468" i="14"/>
  <c r="C5464" i="14"/>
  <c r="C5460" i="14"/>
  <c r="C5456" i="14"/>
  <c r="C5452" i="14"/>
  <c r="C5448" i="14"/>
  <c r="C5444" i="14"/>
  <c r="C5440" i="14"/>
  <c r="C5436" i="14"/>
  <c r="C5432" i="14"/>
  <c r="C5428" i="14"/>
  <c r="C5424" i="14"/>
  <c r="C5420" i="14"/>
  <c r="C5416" i="14"/>
  <c r="C5412" i="14"/>
  <c r="C5408" i="14"/>
  <c r="C5404" i="14"/>
  <c r="C5400" i="14"/>
  <c r="C5396" i="14"/>
  <c r="C5392" i="14"/>
  <c r="C5388" i="14"/>
  <c r="C5384" i="14"/>
  <c r="C5380" i="14"/>
  <c r="C5376" i="14"/>
  <c r="C5372" i="14"/>
  <c r="C5368" i="14"/>
  <c r="C5364" i="14"/>
  <c r="C5360" i="14"/>
  <c r="C5356" i="14"/>
  <c r="C5352" i="14"/>
  <c r="C5348" i="14"/>
  <c r="C5344" i="14"/>
  <c r="C5340" i="14"/>
  <c r="C5336" i="14"/>
  <c r="C5332" i="14"/>
  <c r="C5328" i="14"/>
  <c r="C5324" i="14"/>
  <c r="C5320" i="14"/>
  <c r="C5316" i="14"/>
  <c r="C5312" i="14"/>
  <c r="C5308" i="14"/>
  <c r="C5304" i="14"/>
  <c r="C5300" i="14"/>
  <c r="C5296" i="14"/>
  <c r="C5292" i="14"/>
  <c r="C5288" i="14"/>
  <c r="C5284" i="14"/>
  <c r="C5280" i="14"/>
  <c r="C5276" i="14"/>
  <c r="C5272" i="14"/>
  <c r="C5268" i="14"/>
  <c r="C5264" i="14"/>
  <c r="C5260" i="14"/>
  <c r="C5256" i="14"/>
  <c r="C5252" i="14"/>
  <c r="C5248" i="14"/>
  <c r="C5244" i="14"/>
  <c r="C5240" i="14"/>
  <c r="C5236" i="14"/>
  <c r="C5232" i="14"/>
  <c r="C5228" i="14"/>
  <c r="C5224" i="14"/>
  <c r="C5220" i="14"/>
  <c r="C5216" i="14"/>
  <c r="C5212" i="14"/>
  <c r="C5208" i="14"/>
  <c r="C5204" i="14"/>
  <c r="C5200" i="14"/>
  <c r="C5196" i="14"/>
  <c r="C5192" i="14"/>
  <c r="C5188" i="14"/>
  <c r="C5184" i="14"/>
  <c r="C5180" i="14"/>
  <c r="C5176" i="14"/>
  <c r="C5172" i="14"/>
  <c r="C5168" i="14"/>
  <c r="C5164" i="14"/>
  <c r="C5160" i="14"/>
  <c r="C5156" i="14"/>
  <c r="C5152" i="14"/>
  <c r="C5148" i="14"/>
  <c r="C5144" i="14"/>
  <c r="C5140" i="14"/>
  <c r="C5136" i="14"/>
  <c r="C5132" i="14"/>
  <c r="C5128" i="14"/>
  <c r="C5124" i="14"/>
  <c r="C5120" i="14"/>
  <c r="C5116" i="14"/>
  <c r="C5112" i="14"/>
  <c r="C5108" i="14"/>
  <c r="C5104" i="14"/>
  <c r="C5100" i="14"/>
  <c r="C5096" i="14"/>
  <c r="C5092" i="14"/>
  <c r="C5088" i="14"/>
  <c r="C5084" i="14"/>
  <c r="C5080" i="14"/>
  <c r="C5076" i="14"/>
  <c r="C5072" i="14"/>
  <c r="C5068" i="14"/>
  <c r="C5064" i="14"/>
  <c r="C5060" i="14"/>
  <c r="C5056" i="14"/>
  <c r="C5052" i="14"/>
  <c r="C5048" i="14"/>
  <c r="C5044" i="14"/>
  <c r="C5040" i="14"/>
  <c r="C5036" i="14"/>
  <c r="C5032" i="14"/>
  <c r="C5028" i="14"/>
  <c r="C5024" i="14"/>
  <c r="C5020" i="14"/>
  <c r="C5016" i="14"/>
  <c r="C5012" i="14"/>
  <c r="C5008" i="14"/>
  <c r="C5004" i="14"/>
  <c r="C5000" i="14"/>
  <c r="C4996" i="14"/>
  <c r="C4992" i="14"/>
  <c r="C4988" i="14"/>
  <c r="C4984" i="14"/>
  <c r="C4980" i="14"/>
  <c r="C4976" i="14"/>
  <c r="C4972" i="14"/>
  <c r="C4968" i="14"/>
  <c r="C4964" i="14"/>
  <c r="C4960" i="14"/>
  <c r="C4956" i="14"/>
  <c r="C4952" i="14"/>
  <c r="C4948" i="14"/>
  <c r="C4944" i="14"/>
  <c r="C4940" i="14"/>
  <c r="C4936" i="14"/>
  <c r="C4932" i="14"/>
  <c r="C4928" i="14"/>
  <c r="C4924" i="14"/>
  <c r="C4920" i="14"/>
  <c r="C4916" i="14"/>
  <c r="C4912" i="14"/>
  <c r="C4908" i="14"/>
  <c r="C4904" i="14"/>
  <c r="C4900" i="14"/>
  <c r="C4896" i="14"/>
  <c r="C4892" i="14"/>
  <c r="C4888" i="14"/>
  <c r="C4884" i="14"/>
  <c r="C4880" i="14"/>
  <c r="C4876" i="14"/>
  <c r="C4872" i="14"/>
  <c r="C4868" i="14"/>
  <c r="C4864" i="14"/>
  <c r="C4860" i="14"/>
  <c r="C4856" i="14"/>
  <c r="C4852" i="14"/>
  <c r="C4848" i="14"/>
  <c r="C4844" i="14"/>
  <c r="C4840" i="14"/>
  <c r="C4836" i="14"/>
  <c r="C4832" i="14"/>
  <c r="C4828" i="14"/>
  <c r="C4824" i="14"/>
  <c r="C4820" i="14"/>
  <c r="C4816" i="14"/>
  <c r="C4812" i="14"/>
  <c r="C4808" i="14"/>
  <c r="C4804" i="14"/>
  <c r="C4800" i="14"/>
  <c r="C4796" i="14"/>
  <c r="C4792" i="14"/>
  <c r="C4788" i="14"/>
  <c r="C4784" i="14"/>
  <c r="C4780" i="14"/>
  <c r="C4776" i="14"/>
  <c r="C4772" i="14"/>
  <c r="C4768" i="14"/>
  <c r="C4764" i="14"/>
  <c r="C4760" i="14"/>
  <c r="C4756" i="14"/>
  <c r="C4752" i="14"/>
  <c r="C4748" i="14"/>
  <c r="C4744" i="14"/>
  <c r="C4740" i="14"/>
  <c r="C4736" i="14"/>
  <c r="C4732" i="14"/>
  <c r="C4728" i="14"/>
  <c r="C4724" i="14"/>
  <c r="C4720" i="14"/>
  <c r="C4716" i="14"/>
  <c r="C4712" i="14"/>
  <c r="C4708" i="14"/>
  <c r="C4704" i="14"/>
  <c r="C4700" i="14"/>
  <c r="C4696" i="14"/>
  <c r="C4692" i="14"/>
  <c r="C4688" i="14"/>
  <c r="C4684" i="14"/>
  <c r="C4680" i="14"/>
  <c r="C4676" i="14"/>
  <c r="C4672" i="14"/>
  <c r="C4668" i="14"/>
  <c r="C4664" i="14"/>
  <c r="C4660" i="14"/>
  <c r="C4656" i="14"/>
  <c r="C4652" i="14"/>
  <c r="C4648" i="14"/>
  <c r="C4644" i="14"/>
  <c r="C4640" i="14"/>
  <c r="C4636" i="14"/>
  <c r="C4632" i="14"/>
  <c r="C4628" i="14"/>
  <c r="C4624" i="14"/>
  <c r="C4620" i="14"/>
  <c r="C4616" i="14"/>
  <c r="C4612" i="14"/>
  <c r="C4608" i="14"/>
  <c r="C4604" i="14"/>
  <c r="C4600" i="14"/>
  <c r="C4596" i="14"/>
  <c r="C4592" i="14"/>
  <c r="C4588" i="14"/>
  <c r="C4584" i="14"/>
  <c r="C4580" i="14"/>
  <c r="C4576" i="14"/>
  <c r="C4572" i="14"/>
  <c r="C4568" i="14"/>
  <c r="C4564" i="14"/>
  <c r="C4560" i="14"/>
  <c r="C4556" i="14"/>
  <c r="C4552" i="14"/>
  <c r="C4548" i="14"/>
  <c r="C4544" i="14"/>
  <c r="C4540" i="14"/>
  <c r="C4536" i="14"/>
  <c r="C4532" i="14"/>
  <c r="C4528" i="14"/>
  <c r="C4524" i="14"/>
  <c r="C4520" i="14"/>
  <c r="C4516" i="14"/>
  <c r="C4512" i="14"/>
  <c r="C4508" i="14"/>
  <c r="C4504" i="14"/>
  <c r="C4500" i="14"/>
  <c r="C4496" i="14"/>
  <c r="C4492" i="14"/>
  <c r="C4488" i="14"/>
  <c r="C4484" i="14"/>
  <c r="C4480" i="14"/>
  <c r="C4476" i="14"/>
  <c r="C4472" i="14"/>
  <c r="C4468" i="14"/>
  <c r="C4464" i="14"/>
  <c r="C4460" i="14"/>
  <c r="C4456" i="14"/>
  <c r="C4452" i="14"/>
  <c r="C4448" i="14"/>
  <c r="C4444" i="14"/>
  <c r="C4440" i="14"/>
  <c r="C4436" i="14"/>
  <c r="C4432" i="14"/>
  <c r="C4428" i="14"/>
  <c r="C4424" i="14"/>
  <c r="C4420" i="14"/>
  <c r="C4416" i="14"/>
  <c r="C4412" i="14"/>
  <c r="C4408" i="14"/>
  <c r="C4404" i="14"/>
  <c r="C4400" i="14"/>
  <c r="C4396" i="14"/>
  <c r="C4392" i="14"/>
  <c r="C4388" i="14"/>
  <c r="C4384" i="14"/>
  <c r="C4380" i="14"/>
  <c r="C4376" i="14"/>
  <c r="C4372" i="14"/>
  <c r="C4368" i="14"/>
  <c r="C4364" i="14"/>
  <c r="C4360" i="14"/>
  <c r="C4356" i="14"/>
  <c r="C4352" i="14"/>
  <c r="C4348" i="14"/>
  <c r="C4344" i="14"/>
  <c r="C4340" i="14"/>
  <c r="C4336" i="14"/>
  <c r="C4332" i="14"/>
  <c r="C4328" i="14"/>
  <c r="C4324" i="14"/>
  <c r="C4320" i="14"/>
  <c r="C4316" i="14"/>
  <c r="C4312" i="14"/>
  <c r="C4308" i="14"/>
  <c r="C4304" i="14"/>
  <c r="C4300" i="14"/>
  <c r="C4296" i="14"/>
  <c r="C4292" i="14"/>
  <c r="C4288" i="14"/>
  <c r="C4284" i="14"/>
  <c r="C4280" i="14"/>
  <c r="C4276" i="14"/>
  <c r="C4272" i="14"/>
  <c r="C4268" i="14"/>
  <c r="C4264" i="14"/>
  <c r="C4260" i="14"/>
  <c r="C4256" i="14"/>
  <c r="C4252" i="14"/>
  <c r="C4248" i="14"/>
  <c r="C4244" i="14"/>
  <c r="C4240" i="14"/>
  <c r="C4236" i="14"/>
  <c r="C4232" i="14"/>
  <c r="C4228" i="14"/>
  <c r="C4224" i="14"/>
  <c r="C4220" i="14"/>
  <c r="C4216" i="14"/>
  <c r="C4212" i="14"/>
  <c r="C4208" i="14"/>
  <c r="C4204" i="14"/>
  <c r="C4200" i="14"/>
  <c r="C4196" i="14"/>
  <c r="C4192" i="14"/>
  <c r="C4188" i="14"/>
  <c r="C4184" i="14"/>
  <c r="C4180" i="14"/>
  <c r="C4176" i="14"/>
  <c r="C4172" i="14"/>
  <c r="C4168" i="14"/>
  <c r="C4164" i="14"/>
  <c r="C4160" i="14"/>
  <c r="C4156" i="14"/>
  <c r="C4152" i="14"/>
  <c r="C4148" i="14"/>
  <c r="C4144" i="14"/>
  <c r="C4140" i="14"/>
  <c r="C4136" i="14"/>
  <c r="C4132" i="14"/>
  <c r="C4128" i="14"/>
  <c r="C4124" i="14"/>
  <c r="C4120" i="14"/>
  <c r="C4116" i="14"/>
  <c r="C4112" i="14"/>
  <c r="C4108" i="14"/>
  <c r="C4104" i="14"/>
  <c r="C4100" i="14"/>
  <c r="C4096" i="14"/>
  <c r="C4092" i="14"/>
  <c r="C4088" i="14"/>
  <c r="C4084" i="14"/>
  <c r="C4080" i="14"/>
  <c r="C4076" i="14"/>
  <c r="C4072" i="14"/>
  <c r="C4068" i="14"/>
  <c r="C4064" i="14"/>
  <c r="C4060" i="14"/>
  <c r="C4056" i="14"/>
  <c r="C4052" i="14"/>
  <c r="C4048" i="14"/>
  <c r="C4044" i="14"/>
  <c r="C4040" i="14"/>
  <c r="C4036" i="14"/>
  <c r="C4032" i="14"/>
  <c r="C4028" i="14"/>
  <c r="C4024" i="14"/>
  <c r="C4020" i="14"/>
  <c r="C4016" i="14"/>
  <c r="C4012" i="14"/>
  <c r="C4008" i="14"/>
  <c r="C4004" i="14"/>
  <c r="C4000" i="14"/>
  <c r="C3996" i="14"/>
  <c r="C3992" i="14"/>
  <c r="C3988" i="14"/>
  <c r="C3984" i="14"/>
  <c r="C3980" i="14"/>
  <c r="C3976" i="14"/>
  <c r="C3972" i="14"/>
  <c r="C3968" i="14"/>
  <c r="C3964" i="14"/>
  <c r="C3960" i="14"/>
  <c r="C3956" i="14"/>
  <c r="C3952" i="14"/>
  <c r="C3948" i="14"/>
  <c r="C3944" i="14"/>
  <c r="C3940" i="14"/>
  <c r="C3936" i="14"/>
  <c r="C3932" i="14"/>
  <c r="C3928" i="14"/>
  <c r="C3924" i="14"/>
  <c r="C3920" i="14"/>
  <c r="C3916" i="14"/>
  <c r="C3912" i="14"/>
  <c r="C3908" i="14"/>
  <c r="C3904" i="14"/>
  <c r="C3900" i="14"/>
  <c r="C3896" i="14"/>
  <c r="C3892" i="14"/>
  <c r="C3888" i="14"/>
  <c r="C3884" i="14"/>
  <c r="C3880" i="14"/>
  <c r="C3876" i="14"/>
  <c r="C3872" i="14"/>
  <c r="C3868" i="14"/>
  <c r="C3864" i="14"/>
  <c r="C3860" i="14"/>
  <c r="C3856" i="14"/>
  <c r="C3852" i="14"/>
  <c r="C3848" i="14"/>
  <c r="C3844" i="14"/>
  <c r="C3840" i="14"/>
  <c r="C3836" i="14"/>
  <c r="C3832" i="14"/>
  <c r="C3828" i="14"/>
  <c r="C3824" i="14"/>
  <c r="C3820" i="14"/>
  <c r="C3816" i="14"/>
  <c r="C3812" i="14"/>
  <c r="C3808" i="14"/>
  <c r="C3804" i="14"/>
  <c r="C3800" i="14"/>
  <c r="C3796" i="14"/>
  <c r="C3792" i="14"/>
  <c r="C3788" i="14"/>
  <c r="C3784" i="14"/>
  <c r="C3780" i="14"/>
  <c r="C3776" i="14"/>
  <c r="C3772" i="14"/>
  <c r="C3768" i="14"/>
  <c r="C3764" i="14"/>
  <c r="C3760" i="14"/>
  <c r="C3756" i="14"/>
  <c r="C3752" i="14"/>
  <c r="C3748" i="14"/>
  <c r="C3744" i="14"/>
  <c r="C3740" i="14"/>
  <c r="C3736" i="14"/>
  <c r="C3732" i="14"/>
  <c r="C3728" i="14"/>
  <c r="C3724" i="14"/>
  <c r="C3720" i="14"/>
  <c r="C3716" i="14"/>
  <c r="C3712" i="14"/>
  <c r="C3708" i="14"/>
  <c r="C3704" i="14"/>
  <c r="C3700" i="14"/>
  <c r="C3696" i="14"/>
  <c r="C3692" i="14"/>
  <c r="C3688" i="14"/>
  <c r="C3684" i="14"/>
  <c r="C3680" i="14"/>
  <c r="C3676" i="14"/>
  <c r="C3672" i="14"/>
  <c r="C3668" i="14"/>
  <c r="C3664" i="14"/>
  <c r="C3660" i="14"/>
  <c r="C3656" i="14"/>
  <c r="C3652" i="14"/>
  <c r="C3648" i="14"/>
  <c r="C3644" i="14"/>
  <c r="C3640" i="14"/>
  <c r="C3636" i="14"/>
  <c r="C3632" i="14"/>
  <c r="C3628" i="14"/>
  <c r="C3624" i="14"/>
  <c r="C3620" i="14"/>
  <c r="C3616" i="14"/>
  <c r="C3612" i="14"/>
  <c r="C3608" i="14"/>
  <c r="C3604" i="14"/>
  <c r="C3600" i="14"/>
  <c r="C3596" i="14"/>
  <c r="C3592" i="14"/>
  <c r="C3588" i="14"/>
  <c r="C3584" i="14"/>
  <c r="C3580" i="14"/>
  <c r="C3576" i="14"/>
  <c r="C3572" i="14"/>
  <c r="C3568" i="14"/>
  <c r="C3564" i="14"/>
  <c r="C3560" i="14"/>
  <c r="C3556" i="14"/>
  <c r="C3552" i="14"/>
  <c r="C3548" i="14"/>
  <c r="C3544" i="14"/>
  <c r="C3540" i="14"/>
  <c r="C3536" i="14"/>
  <c r="C3532" i="14"/>
  <c r="C3528" i="14"/>
  <c r="C3524" i="14"/>
  <c r="C3520" i="14"/>
  <c r="C3516" i="14"/>
  <c r="C3512" i="14"/>
  <c r="C3508" i="14"/>
  <c r="C3504" i="14"/>
  <c r="C3500" i="14"/>
  <c r="C3496" i="14"/>
  <c r="C3492" i="14"/>
  <c r="C3488" i="14"/>
  <c r="C3484" i="14"/>
  <c r="C3480" i="14"/>
  <c r="C3476" i="14"/>
  <c r="C3472" i="14"/>
  <c r="C3468" i="14"/>
  <c r="C3464" i="14"/>
  <c r="C3460" i="14"/>
  <c r="C3456" i="14"/>
  <c r="C3452" i="14"/>
  <c r="C3448" i="14"/>
  <c r="C3444" i="14"/>
  <c r="C3440" i="14"/>
  <c r="C3436" i="14"/>
  <c r="C3432" i="14"/>
  <c r="C3428" i="14"/>
  <c r="C3424" i="14"/>
  <c r="C3420" i="14"/>
  <c r="C3416" i="14"/>
  <c r="C3412" i="14"/>
  <c r="C3408" i="14"/>
  <c r="C3404" i="14"/>
  <c r="C3400" i="14"/>
  <c r="C3396" i="14"/>
  <c r="C3392" i="14"/>
  <c r="C3388" i="14"/>
  <c r="C3384" i="14"/>
  <c r="C3380" i="14"/>
  <c r="C3376" i="14"/>
  <c r="C3372" i="14"/>
  <c r="C3368" i="14"/>
  <c r="C3364" i="14"/>
  <c r="C3360" i="14"/>
  <c r="C3356" i="14"/>
  <c r="C3352" i="14"/>
  <c r="C3348" i="14"/>
  <c r="C3344" i="14"/>
  <c r="C3340" i="14"/>
  <c r="C3336" i="14"/>
  <c r="C3332" i="14"/>
  <c r="C3328" i="14"/>
  <c r="C3324" i="14"/>
  <c r="C3320" i="14"/>
  <c r="C3316" i="14"/>
  <c r="C3312" i="14"/>
  <c r="C3308" i="14"/>
  <c r="C3304" i="14"/>
  <c r="C3300" i="14"/>
  <c r="C3296" i="14"/>
  <c r="C3292" i="14"/>
  <c r="C3288" i="14"/>
  <c r="C3284" i="14"/>
  <c r="C3280" i="14"/>
  <c r="C3276" i="14"/>
  <c r="C3272" i="14"/>
  <c r="C3268" i="14"/>
  <c r="C3264" i="14"/>
  <c r="C3260" i="14"/>
  <c r="C3256" i="14"/>
  <c r="C3252" i="14"/>
  <c r="C3248" i="14"/>
  <c r="C3244" i="14"/>
  <c r="C3240" i="14"/>
  <c r="C3236" i="14"/>
  <c r="C3232" i="14"/>
  <c r="C3228" i="14"/>
  <c r="C3224" i="14"/>
  <c r="C3220" i="14"/>
  <c r="C3216" i="14"/>
  <c r="C3212" i="14"/>
  <c r="C3208" i="14"/>
  <c r="C3204" i="14"/>
  <c r="C3200" i="14"/>
  <c r="C3196" i="14"/>
  <c r="C3192" i="14"/>
  <c r="C3188" i="14"/>
  <c r="C3184" i="14"/>
  <c r="C3180" i="14"/>
  <c r="C3176" i="14"/>
  <c r="C3172" i="14"/>
  <c r="C3168" i="14"/>
  <c r="C3164" i="14"/>
  <c r="C3160" i="14"/>
  <c r="C3156" i="14"/>
  <c r="C3152" i="14"/>
  <c r="C3148" i="14"/>
  <c r="C3144" i="14"/>
  <c r="C3140" i="14"/>
  <c r="C3136" i="14"/>
  <c r="C3132" i="14"/>
  <c r="C3128" i="14"/>
  <c r="C3124" i="14"/>
  <c r="C3120" i="14"/>
  <c r="C3116" i="14"/>
  <c r="C3112" i="14"/>
  <c r="C3108" i="14"/>
  <c r="C3104" i="14"/>
  <c r="C3100" i="14"/>
  <c r="C3096" i="14"/>
  <c r="C3092" i="14"/>
  <c r="C3088" i="14"/>
  <c r="C3084" i="14"/>
  <c r="C3080" i="14"/>
  <c r="C3076" i="14"/>
  <c r="C3072" i="14"/>
  <c r="C3068" i="14"/>
  <c r="C3064" i="14"/>
  <c r="C3060" i="14"/>
  <c r="C3056" i="14"/>
  <c r="C3052" i="14"/>
  <c r="C3048" i="14"/>
  <c r="C3044" i="14"/>
  <c r="C3040" i="14"/>
  <c r="C3036" i="14"/>
  <c r="C3032" i="14"/>
  <c r="C3028" i="14"/>
  <c r="C3024" i="14"/>
  <c r="C3020" i="14"/>
  <c r="C3016" i="14"/>
  <c r="C3012" i="14"/>
  <c r="C3008" i="14"/>
  <c r="C3004" i="14"/>
  <c r="C3000" i="14"/>
  <c r="C2996" i="14"/>
  <c r="C2992" i="14"/>
  <c r="C2988" i="14"/>
  <c r="C2984" i="14"/>
  <c r="C2980" i="14"/>
  <c r="C2976" i="14"/>
  <c r="C2972" i="14"/>
  <c r="C2968" i="14"/>
  <c r="C2964" i="14"/>
  <c r="C2960" i="14"/>
  <c r="C2956" i="14"/>
  <c r="C2952" i="14"/>
  <c r="C2948" i="14"/>
  <c r="C2944" i="14"/>
  <c r="C2940" i="14"/>
  <c r="C2936" i="14"/>
  <c r="C2932" i="14"/>
  <c r="C2928" i="14"/>
  <c r="C2924" i="14"/>
  <c r="C2920" i="14"/>
  <c r="C2916" i="14"/>
  <c r="C2912" i="14"/>
  <c r="C2908" i="14"/>
  <c r="C2904" i="14"/>
  <c r="C2900" i="14"/>
  <c r="C2896" i="14"/>
  <c r="C2892" i="14"/>
  <c r="C2888" i="14"/>
  <c r="C2884" i="14"/>
  <c r="C2880" i="14"/>
  <c r="C2876" i="14"/>
  <c r="C2872" i="14"/>
  <c r="C2868" i="14"/>
  <c r="C2864" i="14"/>
  <c r="C2860" i="14"/>
  <c r="C2856" i="14"/>
  <c r="C2852" i="14"/>
  <c r="C2848" i="14"/>
  <c r="C2844" i="14"/>
  <c r="C2840" i="14"/>
  <c r="C2836" i="14"/>
  <c r="C2832" i="14"/>
  <c r="C2828" i="14"/>
  <c r="C2824" i="14"/>
  <c r="C2820" i="14"/>
  <c r="C2816" i="14"/>
  <c r="C2812" i="14"/>
  <c r="C2808" i="14"/>
  <c r="C2804" i="14"/>
  <c r="C2800" i="14"/>
  <c r="C2796" i="14"/>
  <c r="C2792" i="14"/>
  <c r="C2788" i="14"/>
  <c r="C2784" i="14"/>
  <c r="C2780" i="14"/>
  <c r="C2776" i="14"/>
  <c r="C2772" i="14"/>
  <c r="C2768" i="14"/>
  <c r="C2764" i="14"/>
  <c r="C2760" i="14"/>
  <c r="C2756" i="14"/>
  <c r="C2752" i="14"/>
  <c r="C2748" i="14"/>
  <c r="C2744" i="14"/>
  <c r="C2740" i="14"/>
  <c r="C2736" i="14"/>
  <c r="C2732" i="14"/>
  <c r="C2728" i="14"/>
  <c r="C2724" i="14"/>
  <c r="C2720" i="14"/>
  <c r="C2716" i="14"/>
  <c r="C2712" i="14"/>
  <c r="C2708" i="14"/>
  <c r="C2704" i="14"/>
  <c r="C2700" i="14"/>
  <c r="C2696" i="14"/>
  <c r="C2692" i="14"/>
  <c r="C2688" i="14"/>
  <c r="C2684" i="14"/>
  <c r="C2680" i="14"/>
  <c r="C2676" i="14"/>
  <c r="C2672" i="14"/>
  <c r="C2668" i="14"/>
  <c r="C2664" i="14"/>
  <c r="C2660" i="14"/>
  <c r="C2656" i="14"/>
  <c r="C2652" i="14"/>
  <c r="C2648" i="14"/>
  <c r="C2644" i="14"/>
  <c r="C2640" i="14"/>
  <c r="C2636" i="14"/>
  <c r="C2632" i="14"/>
  <c r="C2628" i="14"/>
  <c r="C2624" i="14"/>
  <c r="C2620" i="14"/>
  <c r="C2616" i="14"/>
  <c r="C2612" i="14"/>
  <c r="C2608" i="14"/>
  <c r="C2604" i="14"/>
  <c r="C2600" i="14"/>
  <c r="C2596" i="14"/>
  <c r="C2592" i="14"/>
  <c r="C2588" i="14"/>
  <c r="C2584" i="14"/>
  <c r="C2580" i="14"/>
  <c r="C2576" i="14"/>
  <c r="C2572" i="14"/>
  <c r="C2568" i="14"/>
  <c r="C2564" i="14"/>
  <c r="C2560" i="14"/>
  <c r="C2556" i="14"/>
  <c r="C2552" i="14"/>
  <c r="C2548" i="14"/>
  <c r="C2544" i="14"/>
  <c r="C2540" i="14"/>
  <c r="C2536" i="14"/>
  <c r="C2532" i="14"/>
  <c r="C2528" i="14"/>
  <c r="C2524" i="14"/>
  <c r="C2520" i="14"/>
  <c r="C2516" i="14"/>
  <c r="C2512" i="14"/>
  <c r="C2508" i="14"/>
  <c r="C2504" i="14"/>
  <c r="C2500" i="14"/>
  <c r="C2496" i="14"/>
  <c r="C2492" i="14"/>
  <c r="C2488" i="14"/>
  <c r="C2484" i="14"/>
  <c r="C2480" i="14"/>
  <c r="C2476" i="14"/>
  <c r="C2472" i="14"/>
  <c r="C2468" i="14"/>
  <c r="C2464" i="14"/>
  <c r="C2460" i="14"/>
  <c r="C2456" i="14"/>
  <c r="C2452" i="14"/>
  <c r="C2448" i="14"/>
  <c r="C2444" i="14"/>
  <c r="C2440" i="14"/>
  <c r="C2436" i="14"/>
  <c r="C2432" i="14"/>
  <c r="C2428" i="14"/>
  <c r="C2424" i="14"/>
  <c r="C2420" i="14"/>
  <c r="C2416" i="14"/>
  <c r="C2412" i="14"/>
  <c r="C2408" i="14"/>
  <c r="C2404" i="14"/>
  <c r="C2400" i="14"/>
  <c r="C2396" i="14"/>
  <c r="C2392" i="14"/>
  <c r="C2388" i="14"/>
  <c r="C2384" i="14"/>
  <c r="C2380" i="14"/>
  <c r="C2376" i="14"/>
  <c r="C2372" i="14"/>
  <c r="C2368" i="14"/>
  <c r="C2364" i="14"/>
  <c r="C2360" i="14"/>
  <c r="C2356" i="14"/>
  <c r="C2352" i="14"/>
  <c r="C2348" i="14"/>
  <c r="C2344" i="14"/>
  <c r="C2340" i="14"/>
  <c r="C2336" i="14"/>
  <c r="C2332" i="14"/>
  <c r="C2328" i="14"/>
  <c r="C2324" i="14"/>
  <c r="C2320" i="14"/>
  <c r="C2316" i="14"/>
  <c r="C2312" i="14"/>
  <c r="C2308" i="14"/>
  <c r="C2304" i="14"/>
  <c r="C2300" i="14"/>
  <c r="C2296" i="14"/>
  <c r="C2292" i="14"/>
  <c r="C2288" i="14"/>
  <c r="C2284" i="14"/>
  <c r="C2280" i="14"/>
  <c r="C2276" i="14"/>
  <c r="C2272" i="14"/>
  <c r="C2268" i="14"/>
  <c r="C2264" i="14"/>
  <c r="C2260" i="14"/>
  <c r="C2256" i="14"/>
  <c r="C2252" i="14"/>
  <c r="C2248" i="14"/>
  <c r="C2244" i="14"/>
  <c r="C2240" i="14"/>
  <c r="C2236" i="14"/>
  <c r="C2232" i="14"/>
  <c r="C2228" i="14"/>
  <c r="C2224" i="14"/>
  <c r="C2220" i="14"/>
  <c r="C2216" i="14"/>
  <c r="C2212" i="14"/>
  <c r="C2208" i="14"/>
  <c r="C6191" i="14"/>
  <c r="C6187" i="14"/>
  <c r="C6183" i="14"/>
  <c r="C6179" i="14"/>
  <c r="C6175" i="14"/>
  <c r="C6171" i="14"/>
  <c r="C6167" i="14"/>
  <c r="C6163" i="14"/>
  <c r="C6159" i="14"/>
  <c r="C6155" i="14"/>
  <c r="C6151" i="14"/>
  <c r="C6147" i="14"/>
  <c r="C6143" i="14"/>
  <c r="C6139" i="14"/>
  <c r="C6135" i="14"/>
  <c r="C6131" i="14"/>
  <c r="C6127" i="14"/>
  <c r="C6123" i="14"/>
  <c r="C6119" i="14"/>
  <c r="C6115" i="14"/>
  <c r="C6111" i="14"/>
  <c r="C6107" i="14"/>
  <c r="C6103" i="14"/>
  <c r="C6099" i="14"/>
  <c r="C6095" i="14"/>
  <c r="C6091" i="14"/>
  <c r="C6087" i="14"/>
  <c r="C6083" i="14"/>
  <c r="C6079" i="14"/>
  <c r="C6075" i="14"/>
  <c r="C6071" i="14"/>
  <c r="C6067" i="14"/>
  <c r="C6063" i="14"/>
  <c r="C6059" i="14"/>
  <c r="C6055" i="14"/>
  <c r="C6051" i="14"/>
  <c r="C6047" i="14"/>
  <c r="C6043" i="14"/>
  <c r="C6039" i="14"/>
  <c r="C6035" i="14"/>
  <c r="C6031" i="14"/>
  <c r="C6027" i="14"/>
  <c r="C6023" i="14"/>
  <c r="C6019" i="14"/>
  <c r="C6015" i="14"/>
  <c r="C6011" i="14"/>
  <c r="C6007" i="14"/>
  <c r="C6003" i="14"/>
  <c r="C5999" i="14"/>
  <c r="C5995" i="14"/>
  <c r="C5991" i="14"/>
  <c r="C5987" i="14"/>
  <c r="C5983" i="14"/>
  <c r="C5979" i="14"/>
  <c r="C5975" i="14"/>
  <c r="C5971" i="14"/>
  <c r="C5967" i="14"/>
  <c r="C5963" i="14"/>
  <c r="C5959" i="14"/>
  <c r="C5955" i="14"/>
  <c r="C5951" i="14"/>
  <c r="C5947" i="14"/>
  <c r="C5943" i="14"/>
  <c r="C5939" i="14"/>
  <c r="C5935" i="14"/>
  <c r="C5931" i="14"/>
  <c r="C5927" i="14"/>
  <c r="C5923" i="14"/>
  <c r="C5919" i="14"/>
  <c r="C5915" i="14"/>
  <c r="C5911" i="14"/>
  <c r="C5907" i="14"/>
  <c r="C5903" i="14"/>
  <c r="C5899" i="14"/>
  <c r="C5895" i="14"/>
  <c r="C5891" i="14"/>
  <c r="C5887" i="14"/>
  <c r="C5883" i="14"/>
  <c r="C5879" i="14"/>
  <c r="C5875" i="14"/>
  <c r="C5871" i="14"/>
  <c r="C5867" i="14"/>
  <c r="C5863" i="14"/>
  <c r="C5859" i="14"/>
  <c r="C5855" i="14"/>
  <c r="C5851" i="14"/>
  <c r="C5847" i="14"/>
  <c r="C5843" i="14"/>
  <c r="C5839" i="14"/>
  <c r="C5835" i="14"/>
  <c r="C5831" i="14"/>
  <c r="C5827" i="14"/>
  <c r="C5823" i="14"/>
  <c r="C5819" i="14"/>
  <c r="C5815" i="14"/>
  <c r="C5811" i="14"/>
  <c r="C5807" i="14"/>
  <c r="C5803" i="14"/>
  <c r="C5799" i="14"/>
  <c r="C5795" i="14"/>
  <c r="C5791" i="14"/>
  <c r="C5787" i="14"/>
  <c r="C5783" i="14"/>
  <c r="C5779" i="14"/>
  <c r="C5775" i="14"/>
  <c r="C5771" i="14"/>
  <c r="C5767" i="14"/>
  <c r="C5763" i="14"/>
  <c r="C5759" i="14"/>
  <c r="C5755" i="14"/>
  <c r="C5751" i="14"/>
  <c r="C5747" i="14"/>
  <c r="C5743" i="14"/>
  <c r="C5739" i="14"/>
  <c r="C5735" i="14"/>
  <c r="C5731" i="14"/>
  <c r="C5727" i="14"/>
  <c r="C5723" i="14"/>
  <c r="C5719" i="14"/>
  <c r="C5715" i="14"/>
  <c r="C5711" i="14"/>
  <c r="C5707" i="14"/>
  <c r="C5703" i="14"/>
  <c r="C5699" i="14"/>
  <c r="C5695" i="14"/>
  <c r="C5691" i="14"/>
  <c r="C5687" i="14"/>
  <c r="C5683" i="14"/>
  <c r="C5679" i="14"/>
  <c r="C5675" i="14"/>
  <c r="C5671" i="14"/>
  <c r="C5667" i="14"/>
  <c r="C5663" i="14"/>
  <c r="C5659" i="14"/>
  <c r="C5655" i="14"/>
  <c r="C5651" i="14"/>
  <c r="C5647" i="14"/>
  <c r="C5643" i="14"/>
  <c r="C5639" i="14"/>
  <c r="C5635" i="14"/>
  <c r="C5631" i="14"/>
  <c r="C5627" i="14"/>
  <c r="C5623" i="14"/>
  <c r="C5619" i="14"/>
  <c r="C5615" i="14"/>
  <c r="C5611" i="14"/>
  <c r="C5607" i="14"/>
  <c r="C5603" i="14"/>
  <c r="C5599" i="14"/>
  <c r="C5595" i="14"/>
  <c r="C5591" i="14"/>
  <c r="C5587" i="14"/>
  <c r="C5583" i="14"/>
  <c r="C5579" i="14"/>
  <c r="C5575" i="14"/>
  <c r="C5571" i="14"/>
  <c r="C5567" i="14"/>
  <c r="C5563" i="14"/>
  <c r="C5559" i="14"/>
  <c r="C5555" i="14"/>
  <c r="C5551" i="14"/>
  <c r="C5547" i="14"/>
  <c r="C5543" i="14"/>
  <c r="C5539" i="14"/>
  <c r="C5535" i="14"/>
  <c r="C5531" i="14"/>
  <c r="C5527" i="14"/>
  <c r="C5523" i="14"/>
  <c r="C5519" i="14"/>
  <c r="C5515" i="14"/>
  <c r="C5511" i="14"/>
  <c r="C5507" i="14"/>
  <c r="C5503" i="14"/>
  <c r="C5499" i="14"/>
  <c r="C5495" i="14"/>
  <c r="C5491" i="14"/>
  <c r="C5487" i="14"/>
  <c r="C5483" i="14"/>
  <c r="C5479" i="14"/>
  <c r="C5475" i="14"/>
  <c r="C5471" i="14"/>
  <c r="C5467" i="14"/>
  <c r="C5463" i="14"/>
  <c r="C5459" i="14"/>
  <c r="C5455" i="14"/>
  <c r="C5451" i="14"/>
  <c r="C5447" i="14"/>
  <c r="C5443" i="14"/>
  <c r="C5439" i="14"/>
  <c r="C5435" i="14"/>
  <c r="C5431" i="14"/>
  <c r="C5427" i="14"/>
  <c r="C5423" i="14"/>
  <c r="C5419" i="14"/>
  <c r="C5415" i="14"/>
  <c r="C5411" i="14"/>
  <c r="C5407" i="14"/>
  <c r="C5403" i="14"/>
  <c r="C5399" i="14"/>
  <c r="C5395" i="14"/>
  <c r="C5391" i="14"/>
  <c r="C5387" i="14"/>
  <c r="C5383" i="14"/>
  <c r="C5379" i="14"/>
  <c r="C5375" i="14"/>
  <c r="C5371" i="14"/>
  <c r="C5367" i="14"/>
  <c r="C5363" i="14"/>
  <c r="C5359" i="14"/>
  <c r="C5355" i="14"/>
  <c r="C5351" i="14"/>
  <c r="C5347" i="14"/>
  <c r="C5343" i="14"/>
  <c r="C5339" i="14"/>
  <c r="C5335" i="14"/>
  <c r="C5331" i="14"/>
  <c r="C5327" i="14"/>
  <c r="C5323" i="14"/>
  <c r="C5319" i="14"/>
  <c r="C5315" i="14"/>
  <c r="C5311" i="14"/>
  <c r="C5307" i="14"/>
  <c r="C5303" i="14"/>
  <c r="C5299" i="14"/>
  <c r="C5295" i="14"/>
  <c r="C5291" i="14"/>
  <c r="C5287" i="14"/>
  <c r="C5283" i="14"/>
  <c r="C5279" i="14"/>
  <c r="C5275" i="14"/>
  <c r="C5271" i="14"/>
  <c r="C5267" i="14"/>
  <c r="C5263" i="14"/>
  <c r="C5259" i="14"/>
  <c r="C5255" i="14"/>
  <c r="C5251" i="14"/>
  <c r="C5247" i="14"/>
  <c r="C5243" i="14"/>
  <c r="C5239" i="14"/>
  <c r="C5235" i="14"/>
  <c r="C5231" i="14"/>
  <c r="C5227" i="14"/>
  <c r="C5223" i="14"/>
  <c r="C5219" i="14"/>
  <c r="C5215" i="14"/>
  <c r="C5211" i="14"/>
  <c r="C5207" i="14"/>
  <c r="C5203" i="14"/>
  <c r="C5199" i="14"/>
  <c r="C5195" i="14"/>
  <c r="C5191" i="14"/>
  <c r="C5187" i="14"/>
  <c r="C5183" i="14"/>
  <c r="C5179" i="14"/>
  <c r="C5175" i="14"/>
  <c r="C5171" i="14"/>
  <c r="C5167" i="14"/>
  <c r="C5163" i="14"/>
  <c r="C5159" i="14"/>
  <c r="C5155" i="14"/>
  <c r="C5151" i="14"/>
  <c r="C5147" i="14"/>
  <c r="C5143" i="14"/>
  <c r="C5139" i="14"/>
  <c r="C5135" i="14"/>
  <c r="C5131" i="14"/>
  <c r="C5127" i="14"/>
  <c r="C5123" i="14"/>
  <c r="C5119" i="14"/>
  <c r="C5115" i="14"/>
  <c r="C5111" i="14"/>
  <c r="C5107" i="14"/>
  <c r="C5103" i="14"/>
  <c r="C5099" i="14"/>
  <c r="C5095" i="14"/>
  <c r="C5091" i="14"/>
  <c r="C5087" i="14"/>
  <c r="C5083" i="14"/>
  <c r="C5079" i="14"/>
  <c r="C5075" i="14"/>
  <c r="C5071" i="14"/>
  <c r="C5067" i="14"/>
  <c r="C5063" i="14"/>
  <c r="C5059" i="14"/>
  <c r="C5055" i="14"/>
  <c r="C5051" i="14"/>
  <c r="C5047" i="14"/>
  <c r="C5043" i="14"/>
  <c r="C5039" i="14"/>
  <c r="C5035" i="14"/>
  <c r="C5031" i="14"/>
  <c r="C5027" i="14"/>
  <c r="C5023" i="14"/>
  <c r="C5019" i="14"/>
  <c r="C5015" i="14"/>
  <c r="C5011" i="14"/>
  <c r="C5007" i="14"/>
  <c r="C5003" i="14"/>
  <c r="C4999" i="14"/>
  <c r="C4995" i="14"/>
  <c r="C4991" i="14"/>
  <c r="C4987" i="14"/>
  <c r="C4983" i="14"/>
  <c r="C4979" i="14"/>
  <c r="C4975" i="14"/>
  <c r="C4971" i="14"/>
  <c r="C4967" i="14"/>
  <c r="C4963" i="14"/>
  <c r="C4959" i="14"/>
  <c r="C4955" i="14"/>
  <c r="C4951" i="14"/>
  <c r="C4947" i="14"/>
  <c r="C4943" i="14"/>
  <c r="C4939" i="14"/>
  <c r="C4935" i="14"/>
  <c r="C4931" i="14"/>
  <c r="C4927" i="14"/>
  <c r="C4923" i="14"/>
  <c r="C4919" i="14"/>
  <c r="C4915" i="14"/>
  <c r="C4911" i="14"/>
  <c r="C4907" i="14"/>
  <c r="C4903" i="14"/>
  <c r="C4899" i="14"/>
  <c r="C4895" i="14"/>
  <c r="C4891" i="14"/>
  <c r="C4887" i="14"/>
  <c r="C4883" i="14"/>
  <c r="C4879" i="14"/>
  <c r="C4875" i="14"/>
  <c r="C4871" i="14"/>
  <c r="C4867" i="14"/>
  <c r="C4863" i="14"/>
  <c r="C4859" i="14"/>
  <c r="C4855" i="14"/>
  <c r="C4851" i="14"/>
  <c r="C4847" i="14"/>
  <c r="C4843" i="14"/>
  <c r="C4839" i="14"/>
  <c r="C4835" i="14"/>
  <c r="C4831" i="14"/>
  <c r="C4827" i="14"/>
  <c r="C4823" i="14"/>
  <c r="C4819" i="14"/>
  <c r="C4815" i="14"/>
  <c r="C4811" i="14"/>
  <c r="C4807" i="14"/>
  <c r="C4803" i="14"/>
  <c r="C4799" i="14"/>
  <c r="C4795" i="14"/>
  <c r="C4791" i="14"/>
  <c r="C4787" i="14"/>
  <c r="C4783" i="14"/>
  <c r="C4779" i="14"/>
  <c r="C4775" i="14"/>
  <c r="C4771" i="14"/>
  <c r="C4767" i="14"/>
  <c r="C4763" i="14"/>
  <c r="C4759" i="14"/>
  <c r="C4755" i="14"/>
  <c r="C4751" i="14"/>
  <c r="C4747" i="14"/>
  <c r="C4743" i="14"/>
  <c r="C4739" i="14"/>
  <c r="C4735" i="14"/>
  <c r="C4731" i="14"/>
  <c r="C4727" i="14"/>
  <c r="C4723" i="14"/>
  <c r="C4719" i="14"/>
  <c r="C4715" i="14"/>
  <c r="C4711" i="14"/>
  <c r="C4707" i="14"/>
  <c r="C4703" i="14"/>
  <c r="C4699" i="14"/>
  <c r="C4695" i="14"/>
  <c r="C4691" i="14"/>
  <c r="C4687" i="14"/>
  <c r="C4683" i="14"/>
  <c r="C4679" i="14"/>
  <c r="C4675" i="14"/>
  <c r="C4671" i="14"/>
  <c r="C4667" i="14"/>
  <c r="C4663" i="14"/>
  <c r="C4659" i="14"/>
  <c r="C4655" i="14"/>
  <c r="C4651" i="14"/>
  <c r="C4647" i="14"/>
  <c r="C4643" i="14"/>
  <c r="C4639" i="14"/>
  <c r="C4635" i="14"/>
  <c r="C4631" i="14"/>
  <c r="C4627" i="14"/>
  <c r="C4623" i="14"/>
  <c r="C4619" i="14"/>
  <c r="C4615" i="14"/>
  <c r="C4611" i="14"/>
  <c r="C4607" i="14"/>
  <c r="C4603" i="14"/>
  <c r="C4599" i="14"/>
  <c r="C4595" i="14"/>
  <c r="C4591" i="14"/>
  <c r="C4587" i="14"/>
  <c r="C4583" i="14"/>
  <c r="C4579" i="14"/>
  <c r="C4575" i="14"/>
  <c r="C4571" i="14"/>
  <c r="C4567" i="14"/>
  <c r="C4563" i="14"/>
  <c r="C4559" i="14"/>
  <c r="C4555" i="14"/>
  <c r="C4551" i="14"/>
  <c r="C4547" i="14"/>
  <c r="C4543" i="14"/>
  <c r="C4539" i="14"/>
  <c r="C4535" i="14"/>
  <c r="C4531" i="14"/>
  <c r="C4527" i="14"/>
  <c r="C4523" i="14"/>
  <c r="C4519" i="14"/>
  <c r="C4515" i="14"/>
  <c r="C4511" i="14"/>
  <c r="C4507" i="14"/>
  <c r="C4503" i="14"/>
  <c r="C4499" i="14"/>
  <c r="C4495" i="14"/>
  <c r="C4491" i="14"/>
  <c r="C4487" i="14"/>
  <c r="C4483" i="14"/>
  <c r="C4479" i="14"/>
  <c r="C4475" i="14"/>
  <c r="C4471" i="14"/>
  <c r="C4467" i="14"/>
  <c r="C4463" i="14"/>
  <c r="C4459" i="14"/>
  <c r="C4455" i="14"/>
  <c r="C4451" i="14"/>
  <c r="C4447" i="14"/>
  <c r="C4443" i="14"/>
  <c r="C4439" i="14"/>
  <c r="C4435" i="14"/>
  <c r="C4431" i="14"/>
  <c r="C4427" i="14"/>
  <c r="C4423" i="14"/>
  <c r="C4419" i="14"/>
  <c r="C4415" i="14"/>
  <c r="C4411" i="14"/>
  <c r="C4407" i="14"/>
  <c r="C4403" i="14"/>
  <c r="C4399" i="14"/>
  <c r="C4395" i="14"/>
  <c r="C4391" i="14"/>
  <c r="C4387" i="14"/>
  <c r="C4383" i="14"/>
  <c r="C4379" i="14"/>
  <c r="C4375" i="14"/>
  <c r="C4371" i="14"/>
  <c r="C4367" i="14"/>
  <c r="C4363" i="14"/>
  <c r="C4359" i="14"/>
  <c r="C4355" i="14"/>
  <c r="C4351" i="14"/>
  <c r="C4347" i="14"/>
  <c r="C4343" i="14"/>
  <c r="C4339" i="14"/>
  <c r="C4335" i="14"/>
  <c r="C4331" i="14"/>
  <c r="C4327" i="14"/>
  <c r="C4323" i="14"/>
  <c r="C4319" i="14"/>
  <c r="C4315" i="14"/>
  <c r="C4311" i="14"/>
  <c r="C4307" i="14"/>
  <c r="C4303" i="14"/>
  <c r="C4299" i="14"/>
  <c r="C4295" i="14"/>
  <c r="C4291" i="14"/>
  <c r="C4287" i="14"/>
  <c r="C4283" i="14"/>
  <c r="C4279" i="14"/>
  <c r="C4275" i="14"/>
  <c r="C4271" i="14"/>
  <c r="C4267" i="14"/>
  <c r="C4263" i="14"/>
  <c r="C4259" i="14"/>
  <c r="C4255" i="14"/>
  <c r="C4251" i="14"/>
  <c r="C4247" i="14"/>
  <c r="C4243" i="14"/>
  <c r="C4239" i="14"/>
  <c r="C4235" i="14"/>
  <c r="C4231" i="14"/>
  <c r="C4227" i="14"/>
  <c r="C4223" i="14"/>
  <c r="C4219" i="14"/>
  <c r="C4215" i="14"/>
  <c r="C4211" i="14"/>
  <c r="C4207" i="14"/>
  <c r="C4203" i="14"/>
  <c r="C4199" i="14"/>
  <c r="C4195" i="14"/>
  <c r="C4191" i="14"/>
  <c r="C4187" i="14"/>
  <c r="C4183" i="14"/>
  <c r="C4179" i="14"/>
  <c r="C4175" i="14"/>
  <c r="C4171" i="14"/>
  <c r="C4167" i="14"/>
  <c r="C4163" i="14"/>
  <c r="C4159" i="14"/>
  <c r="C4155" i="14"/>
  <c r="C4151" i="14"/>
  <c r="C4147" i="14"/>
  <c r="C4143" i="14"/>
  <c r="C4139" i="14"/>
  <c r="C4135" i="14"/>
  <c r="C4131" i="14"/>
  <c r="C4127" i="14"/>
  <c r="C4123" i="14"/>
  <c r="C4119" i="14"/>
  <c r="C4115" i="14"/>
  <c r="C4111" i="14"/>
  <c r="C4107" i="14"/>
  <c r="C4103" i="14"/>
  <c r="C4099" i="14"/>
  <c r="C4095" i="14"/>
  <c r="C4091" i="14"/>
  <c r="C4087" i="14"/>
  <c r="C4083" i="14"/>
  <c r="C4079" i="14"/>
  <c r="C4075" i="14"/>
  <c r="C4071" i="14"/>
  <c r="C4067" i="14"/>
  <c r="C4063" i="14"/>
  <c r="C4059" i="14"/>
  <c r="C4055" i="14"/>
  <c r="C4051" i="14"/>
  <c r="C4047" i="14"/>
  <c r="C4043" i="14"/>
  <c r="C4039" i="14"/>
  <c r="C4035" i="14"/>
  <c r="C4031" i="14"/>
  <c r="C4027" i="14"/>
  <c r="C4023" i="14"/>
  <c r="C4019" i="14"/>
  <c r="C4015" i="14"/>
  <c r="C4011" i="14"/>
  <c r="C4007" i="14"/>
  <c r="C4003" i="14"/>
  <c r="C3999" i="14"/>
  <c r="C3995" i="14"/>
  <c r="C3991" i="14"/>
  <c r="C3987" i="14"/>
  <c r="C3983" i="14"/>
  <c r="C3979" i="14"/>
  <c r="C3975" i="14"/>
  <c r="C3971" i="14"/>
  <c r="C3967" i="14"/>
  <c r="C3963" i="14"/>
  <c r="C3959" i="14"/>
  <c r="C3955" i="14"/>
  <c r="C3951" i="14"/>
  <c r="C3947" i="14"/>
  <c r="C3943" i="14"/>
  <c r="C3939" i="14"/>
  <c r="C3935" i="14"/>
  <c r="C3931" i="14"/>
  <c r="C3927" i="14"/>
  <c r="C3923" i="14"/>
  <c r="C3919" i="14"/>
  <c r="C3915" i="14"/>
  <c r="C3911" i="14"/>
  <c r="C3907" i="14"/>
  <c r="C3903" i="14"/>
  <c r="C3899" i="14"/>
  <c r="C3895" i="14"/>
  <c r="C3891" i="14"/>
  <c r="C3887" i="14"/>
  <c r="C3883" i="14"/>
  <c r="C3879" i="14"/>
  <c r="C3875" i="14"/>
  <c r="C3871" i="14"/>
  <c r="C3867" i="14"/>
  <c r="C3863" i="14"/>
  <c r="C3859" i="14"/>
  <c r="C3855" i="14"/>
  <c r="C3851" i="14"/>
  <c r="C3847" i="14"/>
  <c r="C3843" i="14"/>
  <c r="C3839" i="14"/>
  <c r="C3835" i="14"/>
  <c r="C3831" i="14"/>
  <c r="C3827" i="14"/>
  <c r="C3823" i="14"/>
  <c r="C3819" i="14"/>
  <c r="C3815" i="14"/>
  <c r="C3811" i="14"/>
  <c r="C3807" i="14"/>
  <c r="C3803" i="14"/>
  <c r="C3799" i="14"/>
  <c r="C3795" i="14"/>
  <c r="C3791" i="14"/>
  <c r="C3787" i="14"/>
  <c r="C3783" i="14"/>
  <c r="C3779" i="14"/>
  <c r="C3775" i="14"/>
  <c r="C3771" i="14"/>
  <c r="C3767" i="14"/>
  <c r="C3763" i="14"/>
  <c r="C3759" i="14"/>
  <c r="C3755" i="14"/>
  <c r="C3751" i="14"/>
  <c r="C3747" i="14"/>
  <c r="C3743" i="14"/>
  <c r="C3739" i="14"/>
  <c r="C3735" i="14"/>
  <c r="C3731" i="14"/>
  <c r="C3727" i="14"/>
  <c r="C3723" i="14"/>
  <c r="C3719" i="14"/>
  <c r="C3715" i="14"/>
  <c r="C3711" i="14"/>
  <c r="C3707" i="14"/>
  <c r="C3703" i="14"/>
  <c r="C3699" i="14"/>
  <c r="C3695" i="14"/>
  <c r="C3691" i="14"/>
  <c r="C3687" i="14"/>
  <c r="C3683" i="14"/>
  <c r="C3679" i="14"/>
  <c r="C3675" i="14"/>
  <c r="C3671" i="14"/>
  <c r="C3667" i="14"/>
  <c r="C3663" i="14"/>
  <c r="C3659" i="14"/>
  <c r="C3655" i="14"/>
  <c r="C3651" i="14"/>
  <c r="C3647" i="14"/>
  <c r="C3643" i="14"/>
  <c r="C3639" i="14"/>
  <c r="C3635" i="14"/>
  <c r="C3631" i="14"/>
  <c r="C3627" i="14"/>
  <c r="C3623" i="14"/>
  <c r="C3619" i="14"/>
  <c r="C3615" i="14"/>
  <c r="C3611" i="14"/>
  <c r="C3607" i="14"/>
  <c r="C3603" i="14"/>
  <c r="C3599" i="14"/>
  <c r="C3595" i="14"/>
  <c r="C3591" i="14"/>
  <c r="C3587" i="14"/>
  <c r="C3583" i="14"/>
  <c r="C3579" i="14"/>
  <c r="C3575" i="14"/>
  <c r="C3571" i="14"/>
  <c r="C3567" i="14"/>
  <c r="C3563" i="14"/>
  <c r="C3559" i="14"/>
  <c r="C3555" i="14"/>
  <c r="C3551" i="14"/>
  <c r="C3547" i="14"/>
  <c r="C3543" i="14"/>
  <c r="C3539" i="14"/>
  <c r="C3535" i="14"/>
  <c r="C3531" i="14"/>
  <c r="C3527" i="14"/>
  <c r="C3523" i="14"/>
  <c r="C3519" i="14"/>
  <c r="C3515" i="14"/>
  <c r="C3511" i="14"/>
  <c r="C3507" i="14"/>
  <c r="C3503" i="14"/>
  <c r="C3499" i="14"/>
  <c r="C3495" i="14"/>
  <c r="C3491" i="14"/>
  <c r="C3487" i="14"/>
  <c r="C3483" i="14"/>
  <c r="C3479" i="14"/>
  <c r="C3475" i="14"/>
  <c r="C3471" i="14"/>
  <c r="C3467" i="14"/>
  <c r="C3463" i="14"/>
  <c r="C3459" i="14"/>
  <c r="C3455" i="14"/>
  <c r="C3451" i="14"/>
  <c r="C3447" i="14"/>
  <c r="C3443" i="14"/>
  <c r="C3439" i="14"/>
  <c r="C3435" i="14"/>
  <c r="C3431" i="14"/>
  <c r="C3427" i="14"/>
  <c r="C3423" i="14"/>
  <c r="C3419" i="14"/>
  <c r="C3415" i="14"/>
  <c r="C3411" i="14"/>
  <c r="C3407" i="14"/>
  <c r="C3403" i="14"/>
  <c r="C3399" i="14"/>
  <c r="C3395" i="14"/>
  <c r="C3391" i="14"/>
  <c r="C3387" i="14"/>
  <c r="C3383" i="14"/>
  <c r="C3379" i="14"/>
  <c r="C3375" i="14"/>
  <c r="C3371" i="14"/>
  <c r="C3367" i="14"/>
  <c r="C3363" i="14"/>
  <c r="C3359" i="14"/>
  <c r="C3355" i="14"/>
  <c r="C3351" i="14"/>
  <c r="C3347" i="14"/>
  <c r="C3343" i="14"/>
  <c r="C3339" i="14"/>
  <c r="C3335" i="14"/>
  <c r="C3331" i="14"/>
  <c r="C3327" i="14"/>
  <c r="C3323" i="14"/>
  <c r="C3319" i="14"/>
  <c r="C3315" i="14"/>
  <c r="C3311" i="14"/>
  <c r="C3307" i="14"/>
  <c r="C3303" i="14"/>
  <c r="C3299" i="14"/>
  <c r="C3295" i="14"/>
  <c r="C3291" i="14"/>
  <c r="C3287" i="14"/>
  <c r="C3283" i="14"/>
  <c r="C3279" i="14"/>
  <c r="C3275" i="14"/>
  <c r="C3271" i="14"/>
  <c r="C3267" i="14"/>
  <c r="C3263" i="14"/>
  <c r="C3259" i="14"/>
  <c r="C3255" i="14"/>
  <c r="C3251" i="14"/>
  <c r="C3247" i="14"/>
  <c r="C3243" i="14"/>
  <c r="C3239" i="14"/>
  <c r="C3235" i="14"/>
  <c r="C3231" i="14"/>
  <c r="C3227" i="14"/>
  <c r="C3223" i="14"/>
  <c r="C3219" i="14"/>
  <c r="C3215" i="14"/>
  <c r="C3211" i="14"/>
  <c r="C3207" i="14"/>
  <c r="C3203" i="14"/>
  <c r="C3199" i="14"/>
  <c r="C3195" i="14"/>
  <c r="C3191" i="14"/>
  <c r="C3187" i="14"/>
  <c r="C3183" i="14"/>
  <c r="C3179" i="14"/>
  <c r="C3175" i="14"/>
  <c r="C3171" i="14"/>
  <c r="C3167" i="14"/>
  <c r="C3163" i="14"/>
  <c r="C3159" i="14"/>
  <c r="C3155" i="14"/>
  <c r="C3151" i="14"/>
  <c r="C3147" i="14"/>
  <c r="C3143" i="14"/>
  <c r="C3139" i="14"/>
  <c r="C3135" i="14"/>
  <c r="C3131" i="14"/>
  <c r="C3127" i="14"/>
  <c r="C3123" i="14"/>
  <c r="C3119" i="14"/>
  <c r="C3115" i="14"/>
  <c r="C3111" i="14"/>
  <c r="C3107" i="14"/>
  <c r="C3103" i="14"/>
  <c r="C3099" i="14"/>
  <c r="C3095" i="14"/>
  <c r="C3091" i="14"/>
  <c r="C3087" i="14"/>
  <c r="C3083" i="14"/>
  <c r="C3079" i="14"/>
  <c r="C3075" i="14"/>
  <c r="C3071" i="14"/>
  <c r="C3067" i="14"/>
  <c r="C3063" i="14"/>
  <c r="C3059" i="14"/>
  <c r="C3055" i="14"/>
  <c r="C3051" i="14"/>
  <c r="C3047" i="14"/>
  <c r="C3043" i="14"/>
  <c r="C3039" i="14"/>
  <c r="C3035" i="14"/>
  <c r="C3031" i="14"/>
  <c r="C3027" i="14"/>
  <c r="C3023" i="14"/>
  <c r="C3019" i="14"/>
  <c r="C3015" i="14"/>
  <c r="C3011" i="14"/>
  <c r="C3007" i="14"/>
  <c r="C3003" i="14"/>
  <c r="C2999" i="14"/>
  <c r="C2995" i="14"/>
  <c r="C2991" i="14"/>
  <c r="C2987" i="14"/>
  <c r="C2983" i="14"/>
  <c r="C2979" i="14"/>
  <c r="C2975" i="14"/>
  <c r="C2971" i="14"/>
  <c r="C2967" i="14"/>
  <c r="C2963" i="14"/>
  <c r="C2959" i="14"/>
  <c r="C2955" i="14"/>
  <c r="C2951" i="14"/>
  <c r="C2947" i="14"/>
  <c r="C2943" i="14"/>
  <c r="C2939" i="14"/>
  <c r="C2935" i="14"/>
  <c r="C2931" i="14"/>
  <c r="C2927" i="14"/>
  <c r="C2923" i="14"/>
  <c r="C2919" i="14"/>
  <c r="C2915" i="14"/>
  <c r="C2911" i="14"/>
  <c r="C2907" i="14"/>
  <c r="C2903" i="14"/>
  <c r="C2899" i="14"/>
  <c r="C2895" i="14"/>
  <c r="C2891" i="14"/>
  <c r="C2887" i="14"/>
  <c r="C2883" i="14"/>
  <c r="C2879" i="14"/>
  <c r="C2875" i="14"/>
  <c r="C2871" i="14"/>
  <c r="C2867" i="14"/>
  <c r="C2863" i="14"/>
  <c r="C2859" i="14"/>
  <c r="C2855" i="14"/>
  <c r="C2851" i="14"/>
  <c r="C2847" i="14"/>
  <c r="C2843" i="14"/>
  <c r="C2839" i="14"/>
  <c r="C2835" i="14"/>
  <c r="C2831" i="14"/>
  <c r="C2827" i="14"/>
  <c r="C2823" i="14"/>
  <c r="C2819" i="14"/>
  <c r="C2815" i="14"/>
  <c r="C2811" i="14"/>
  <c r="C2807" i="14"/>
  <c r="C2803" i="14"/>
  <c r="C2799" i="14"/>
  <c r="C2795" i="14"/>
  <c r="C2791" i="14"/>
  <c r="C2787" i="14"/>
  <c r="C2783" i="14"/>
  <c r="C2779" i="14"/>
  <c r="C2775" i="14"/>
  <c r="C2771" i="14"/>
  <c r="C2767" i="14"/>
  <c r="C2763" i="14"/>
  <c r="C2759" i="14"/>
  <c r="C2755" i="14"/>
  <c r="C2751" i="14"/>
  <c r="C2747" i="14"/>
  <c r="C2743" i="14"/>
  <c r="C2739" i="14"/>
  <c r="C2735" i="14"/>
  <c r="C2731" i="14"/>
  <c r="C2727" i="14"/>
  <c r="C2723" i="14"/>
  <c r="C2719" i="14"/>
  <c r="C2715" i="14"/>
  <c r="C2711" i="14"/>
  <c r="C2707" i="14"/>
  <c r="C2703" i="14"/>
  <c r="C2699" i="14"/>
  <c r="C2695" i="14"/>
  <c r="C2691" i="14"/>
  <c r="C2687" i="14"/>
  <c r="C2683" i="14"/>
  <c r="C2679" i="14"/>
  <c r="C2675" i="14"/>
  <c r="C2671" i="14"/>
  <c r="C2667" i="14"/>
  <c r="C2663" i="14"/>
  <c r="C2659" i="14"/>
  <c r="C2655" i="14"/>
  <c r="C2651" i="14"/>
  <c r="C2647" i="14"/>
  <c r="C2643" i="14"/>
  <c r="C2639" i="14"/>
  <c r="C2635" i="14"/>
  <c r="C2631" i="14"/>
  <c r="C2627" i="14"/>
  <c r="C2623" i="14"/>
  <c r="C2619" i="14"/>
  <c r="C2615" i="14"/>
  <c r="C2611" i="14"/>
  <c r="C2607" i="14"/>
  <c r="C2603" i="14"/>
  <c r="C2599" i="14"/>
  <c r="C2595" i="14"/>
  <c r="C2591" i="14"/>
  <c r="C2587" i="14"/>
  <c r="C2583" i="14"/>
  <c r="C2579" i="14"/>
  <c r="C2575" i="14"/>
  <c r="C2571" i="14"/>
  <c r="C2567" i="14"/>
  <c r="C2563" i="14"/>
  <c r="C2559" i="14"/>
  <c r="C2555" i="14"/>
  <c r="C2551" i="14"/>
  <c r="C2547" i="14"/>
  <c r="C2543" i="14"/>
  <c r="C2539" i="14"/>
  <c r="C2535" i="14"/>
  <c r="C2531" i="14"/>
  <c r="C2527" i="14"/>
  <c r="C2523" i="14"/>
  <c r="C2519" i="14"/>
  <c r="C2515" i="14"/>
  <c r="C2511" i="14"/>
  <c r="C2507" i="14"/>
  <c r="C2503" i="14"/>
  <c r="C2499" i="14"/>
  <c r="C2495" i="14"/>
  <c r="C2491" i="14"/>
  <c r="C2487" i="14"/>
  <c r="C2483" i="14"/>
  <c r="C2479" i="14"/>
  <c r="C2475" i="14"/>
  <c r="C2471" i="14"/>
  <c r="C2467" i="14"/>
  <c r="C2463" i="14"/>
  <c r="C2459" i="14"/>
  <c r="C2455" i="14"/>
  <c r="C2451" i="14"/>
  <c r="C2447" i="14"/>
  <c r="C2443" i="14"/>
  <c r="C2439" i="14"/>
  <c r="C2435" i="14"/>
  <c r="C2431" i="14"/>
  <c r="C2427" i="14"/>
  <c r="C2423" i="14"/>
  <c r="C2419" i="14"/>
  <c r="C2415" i="14"/>
  <c r="C2411" i="14"/>
  <c r="C2407" i="14"/>
  <c r="C2403" i="14"/>
  <c r="C2399" i="14"/>
  <c r="C2395" i="14"/>
  <c r="C2391" i="14"/>
  <c r="C2387" i="14"/>
  <c r="C2383" i="14"/>
  <c r="C2379" i="14"/>
  <c r="C2375" i="14"/>
  <c r="C2371" i="14"/>
  <c r="C2367" i="14"/>
  <c r="C2363" i="14"/>
  <c r="C2359" i="14"/>
  <c r="C2355" i="14"/>
  <c r="C2351" i="14"/>
  <c r="C2347" i="14"/>
  <c r="C2343" i="14"/>
  <c r="C2339" i="14"/>
  <c r="C2335" i="14"/>
  <c r="C2331" i="14"/>
  <c r="C2327" i="14"/>
  <c r="C2323" i="14"/>
  <c r="C2319" i="14"/>
  <c r="C2315" i="14"/>
  <c r="C2311" i="14"/>
  <c r="C2307" i="14"/>
  <c r="C2303" i="14"/>
  <c r="C2299" i="14"/>
  <c r="C2295" i="14"/>
  <c r="C2291" i="14"/>
  <c r="C2287" i="14"/>
  <c r="C2283" i="14"/>
  <c r="C2279" i="14"/>
  <c r="C2275" i="14"/>
  <c r="C2271" i="14"/>
  <c r="C2267" i="14"/>
  <c r="C2263" i="14"/>
  <c r="C2259" i="14"/>
  <c r="C2255" i="14"/>
  <c r="C2251" i="14"/>
  <c r="C2247" i="14"/>
  <c r="C2243" i="14"/>
  <c r="C2239" i="14"/>
  <c r="C2235" i="14"/>
  <c r="C2231" i="14"/>
  <c r="C2227" i="14"/>
  <c r="C2223" i="14"/>
  <c r="C2219" i="14"/>
  <c r="C2215" i="14"/>
  <c r="C2211" i="14"/>
  <c r="C2207" i="14"/>
  <c r="C2203" i="14"/>
  <c r="C2199" i="14"/>
  <c r="C2195" i="14"/>
  <c r="C2191" i="14"/>
  <c r="C2187" i="14"/>
  <c r="C2183" i="14"/>
  <c r="C2179" i="14"/>
  <c r="C2175" i="14"/>
  <c r="C2171" i="14"/>
  <c r="C2167" i="14"/>
  <c r="C2163" i="14"/>
  <c r="C2159" i="14"/>
  <c r="C2155" i="14"/>
  <c r="C2151" i="14"/>
  <c r="C2147" i="14"/>
  <c r="C2143" i="14"/>
  <c r="C2139" i="14"/>
  <c r="C2135" i="14"/>
  <c r="C2131" i="14"/>
  <c r="C2127" i="14"/>
  <c r="C2123" i="14"/>
  <c r="C2119" i="14"/>
  <c r="C2115" i="14"/>
  <c r="C2111" i="14"/>
  <c r="C2107" i="14"/>
  <c r="C2103" i="14"/>
  <c r="C2099" i="14"/>
  <c r="C2095" i="14"/>
  <c r="C2091" i="14"/>
  <c r="C2087" i="14"/>
  <c r="C2083" i="14"/>
  <c r="C2079" i="14"/>
  <c r="C2075" i="14"/>
  <c r="C2071" i="14"/>
  <c r="C2067" i="14"/>
  <c r="C2063" i="14"/>
  <c r="C2059" i="14"/>
  <c r="C2055" i="14"/>
  <c r="C2051" i="14"/>
  <c r="C2047" i="14"/>
  <c r="C2043" i="14"/>
  <c r="C2039" i="14"/>
  <c r="C2035" i="14"/>
  <c r="C2031" i="14"/>
  <c r="C2027" i="14"/>
  <c r="C2023" i="14"/>
  <c r="C2019" i="14"/>
  <c r="C2015" i="14"/>
  <c r="C2011" i="14"/>
  <c r="C2007" i="14"/>
  <c r="C2003" i="14"/>
  <c r="C1999" i="14"/>
  <c r="C1995" i="14"/>
  <c r="C1991" i="14"/>
  <c r="C1987" i="14"/>
  <c r="C1983" i="14"/>
  <c r="C1979" i="14"/>
  <c r="C1975" i="14"/>
  <c r="C1971" i="14"/>
  <c r="C1967" i="14"/>
  <c r="C1963" i="14"/>
  <c r="C1959" i="14"/>
  <c r="C1955" i="14"/>
  <c r="C1951" i="14"/>
  <c r="C1947" i="14"/>
  <c r="C1943" i="14"/>
  <c r="C1939" i="14"/>
  <c r="C1935" i="14"/>
  <c r="C1931" i="14"/>
  <c r="C1927" i="14"/>
  <c r="C1923" i="14"/>
  <c r="C1919" i="14"/>
  <c r="C1915" i="14"/>
  <c r="C1911" i="14"/>
  <c r="C1907" i="14"/>
  <c r="C1903" i="14"/>
  <c r="C1899" i="14"/>
  <c r="C1895" i="14"/>
  <c r="C1891" i="14"/>
  <c r="C1887" i="14"/>
  <c r="C1883" i="14"/>
  <c r="C1879" i="14"/>
  <c r="C1875" i="14"/>
  <c r="C1871" i="14"/>
  <c r="C1867" i="14"/>
  <c r="C1863" i="14"/>
  <c r="C1859" i="14"/>
  <c r="C1855" i="14"/>
  <c r="C1851" i="14"/>
  <c r="C1847" i="14"/>
  <c r="C1843" i="14"/>
  <c r="C1839" i="14"/>
  <c r="C1835" i="14"/>
  <c r="C1831" i="14"/>
  <c r="C1827" i="14"/>
  <c r="C1823" i="14"/>
  <c r="C1819" i="14"/>
  <c r="C1815" i="14"/>
  <c r="C1811" i="14"/>
  <c r="C1807" i="14"/>
  <c r="C1803" i="14"/>
  <c r="C1799" i="14"/>
  <c r="C1795" i="14"/>
  <c r="C1791" i="14"/>
  <c r="C1787" i="14"/>
  <c r="C1783" i="14"/>
  <c r="C1779" i="14"/>
  <c r="C1775" i="14"/>
  <c r="C1771" i="14"/>
  <c r="C1767" i="14"/>
  <c r="C1763" i="14"/>
  <c r="C1759" i="14"/>
  <c r="C1755" i="14"/>
  <c r="C1751" i="14"/>
  <c r="C1747" i="14"/>
  <c r="C1743" i="14"/>
  <c r="C1739" i="14"/>
  <c r="C1735" i="14"/>
  <c r="C1731" i="14"/>
  <c r="C1727" i="14"/>
  <c r="C1723" i="14"/>
  <c r="C1719" i="14"/>
  <c r="C1715" i="14"/>
  <c r="C1711" i="14"/>
  <c r="C1707" i="14"/>
  <c r="C1703" i="14"/>
  <c r="C1699" i="14"/>
  <c r="C1695" i="14"/>
  <c r="C1691" i="14"/>
  <c r="C1687" i="14"/>
  <c r="C1683" i="14"/>
  <c r="C1679" i="14"/>
  <c r="C1675" i="14"/>
  <c r="C1671" i="14"/>
  <c r="C1667" i="14"/>
  <c r="C1663" i="14"/>
  <c r="C1659" i="14"/>
  <c r="C1655" i="14"/>
  <c r="C1651" i="14"/>
  <c r="C1647" i="14"/>
  <c r="C1643" i="14"/>
  <c r="C1639" i="14"/>
  <c r="C1635" i="14"/>
  <c r="C1631" i="14"/>
  <c r="C1627" i="14"/>
  <c r="C1623" i="14"/>
  <c r="C1619" i="14"/>
  <c r="C1615" i="14"/>
  <c r="C1611" i="14"/>
  <c r="C1607" i="14"/>
  <c r="C1603" i="14"/>
  <c r="C1599" i="14"/>
  <c r="C1595" i="14"/>
  <c r="C1591" i="14"/>
  <c r="C1587" i="14"/>
  <c r="C1583" i="14"/>
  <c r="C1579" i="14"/>
  <c r="C1575" i="14"/>
  <c r="C1571" i="14"/>
  <c r="C1567" i="14"/>
  <c r="C1563" i="14"/>
  <c r="C1559" i="14"/>
  <c r="C1555" i="14"/>
  <c r="C1551" i="14"/>
  <c r="C1547" i="14"/>
  <c r="C1543" i="14"/>
  <c r="C1539" i="14"/>
  <c r="C1535" i="14"/>
  <c r="C1531" i="14"/>
  <c r="C1527" i="14"/>
  <c r="C1523" i="14"/>
  <c r="C1519" i="14"/>
  <c r="C1515" i="14"/>
  <c r="C1511" i="14"/>
  <c r="C1507" i="14"/>
  <c r="C1503" i="14"/>
  <c r="C1499" i="14"/>
  <c r="C1495" i="14"/>
  <c r="C1491" i="14"/>
  <c r="C1487" i="14"/>
  <c r="C1483" i="14"/>
  <c r="C1479" i="14"/>
  <c r="C1475" i="14"/>
  <c r="C1471" i="14"/>
  <c r="C1467" i="14"/>
  <c r="C1463" i="14"/>
  <c r="C1459" i="14"/>
  <c r="C1455" i="14"/>
  <c r="C1451" i="14"/>
  <c r="C1447" i="14"/>
  <c r="C1443" i="14"/>
  <c r="C1439" i="14"/>
  <c r="C1435" i="14"/>
  <c r="C1431" i="14"/>
  <c r="C1427" i="14"/>
  <c r="C1423" i="14"/>
  <c r="C1419" i="14"/>
  <c r="C1415" i="14"/>
  <c r="C1411" i="14"/>
  <c r="C1407" i="14"/>
  <c r="C1403" i="14"/>
  <c r="C1399" i="14"/>
  <c r="C1395" i="14"/>
  <c r="C1391" i="14"/>
  <c r="C1387" i="14"/>
  <c r="C1383" i="14"/>
  <c r="C1379" i="14"/>
  <c r="C1375" i="14"/>
  <c r="C1371" i="14"/>
  <c r="C1367" i="14"/>
  <c r="C1363" i="14"/>
  <c r="C1359" i="14"/>
  <c r="C1355" i="14"/>
  <c r="C1351" i="14"/>
  <c r="C1347" i="14"/>
  <c r="C1343" i="14"/>
  <c r="C1339" i="14"/>
  <c r="C1335" i="14"/>
  <c r="C1331" i="14"/>
  <c r="C1327" i="14"/>
  <c r="C1323" i="14"/>
  <c r="C1319" i="14"/>
  <c r="C1315" i="14"/>
  <c r="C1311" i="14"/>
  <c r="C1307" i="14"/>
  <c r="C1303" i="14"/>
  <c r="C1299" i="14"/>
  <c r="C1295" i="14"/>
  <c r="C1291" i="14"/>
  <c r="C1287" i="14"/>
  <c r="C1283" i="14"/>
  <c r="C1279" i="14"/>
  <c r="C1275" i="14"/>
  <c r="C1271" i="14"/>
  <c r="C1267" i="14"/>
  <c r="C1263" i="14"/>
  <c r="C1259" i="14"/>
  <c r="C1255" i="14"/>
  <c r="C1251" i="14"/>
  <c r="C1247" i="14"/>
  <c r="C1243" i="14"/>
  <c r="C1239" i="14"/>
  <c r="C1235" i="14"/>
  <c r="C1231" i="14"/>
  <c r="C1227" i="14"/>
  <c r="C1223" i="14"/>
  <c r="C1219" i="14"/>
  <c r="C1215" i="14"/>
  <c r="C1211" i="14"/>
  <c r="C1207" i="14"/>
  <c r="C1203" i="14"/>
  <c r="C1199" i="14"/>
  <c r="C1195" i="14"/>
  <c r="C1191" i="14"/>
  <c r="C1187" i="14"/>
  <c r="C1183" i="14"/>
  <c r="C1179" i="14"/>
  <c r="C1175" i="14"/>
  <c r="C1171" i="14"/>
  <c r="C1167" i="14"/>
  <c r="C1163" i="14"/>
  <c r="C1159" i="14"/>
  <c r="C1155" i="14"/>
  <c r="C1151" i="14"/>
  <c r="C1147" i="14"/>
  <c r="C1143" i="14"/>
  <c r="C1139" i="14"/>
  <c r="C1135" i="14"/>
  <c r="C1131" i="14"/>
  <c r="C1127" i="14"/>
  <c r="C1123" i="14"/>
  <c r="C1119" i="14"/>
  <c r="C1115" i="14"/>
  <c r="C1111" i="14"/>
  <c r="C1107" i="14"/>
  <c r="C1103" i="14"/>
  <c r="C1099" i="14"/>
  <c r="C1095" i="14"/>
  <c r="C1091" i="14"/>
  <c r="C1087" i="14"/>
  <c r="C1083" i="14"/>
  <c r="C1079" i="14"/>
  <c r="C1075" i="14"/>
  <c r="C1071" i="14"/>
  <c r="C1067" i="14"/>
  <c r="C1063" i="14"/>
  <c r="C1059" i="14"/>
  <c r="C1055" i="14"/>
  <c r="C1051" i="14"/>
  <c r="C1047" i="14"/>
  <c r="C1043" i="14"/>
  <c r="C1039" i="14"/>
  <c r="C1035" i="14"/>
  <c r="C1031" i="14"/>
  <c r="C1027" i="14"/>
  <c r="C1023" i="14"/>
  <c r="C1019" i="14"/>
  <c r="C1015" i="14"/>
  <c r="C1011" i="14"/>
  <c r="C1007" i="14"/>
  <c r="C1003" i="14"/>
  <c r="C999" i="14"/>
  <c r="C995" i="14"/>
  <c r="C991" i="14"/>
  <c r="C987" i="14"/>
  <c r="C983" i="14"/>
  <c r="C979" i="14"/>
  <c r="C975" i="14"/>
  <c r="C971" i="14"/>
  <c r="C967" i="14"/>
  <c r="C963" i="14"/>
  <c r="C959" i="14"/>
  <c r="C955" i="14"/>
  <c r="C951" i="14"/>
  <c r="C947" i="14"/>
  <c r="C943" i="14"/>
  <c r="C939" i="14"/>
  <c r="C935" i="14"/>
  <c r="C931" i="14"/>
  <c r="C927" i="14"/>
  <c r="C923" i="14"/>
  <c r="C919" i="14"/>
  <c r="C915" i="14"/>
  <c r="C911" i="14"/>
  <c r="C907" i="14"/>
  <c r="C903" i="14"/>
  <c r="C899" i="14"/>
  <c r="C895" i="14"/>
  <c r="C891" i="14"/>
  <c r="C887" i="14"/>
  <c r="C883" i="14"/>
  <c r="C879" i="14"/>
  <c r="C875" i="14"/>
  <c r="C871" i="14"/>
  <c r="C867" i="14"/>
  <c r="C863" i="14"/>
  <c r="C859" i="14"/>
  <c r="C855" i="14"/>
  <c r="C851" i="14"/>
  <c r="C847" i="14"/>
  <c r="C843" i="14"/>
  <c r="C839" i="14"/>
  <c r="C835" i="14"/>
  <c r="C831" i="14"/>
  <c r="C827" i="14"/>
  <c r="C823" i="14"/>
  <c r="C819" i="14"/>
  <c r="C815" i="14"/>
  <c r="C811" i="14"/>
  <c r="C807" i="14"/>
  <c r="C803" i="14"/>
  <c r="C799" i="14"/>
  <c r="C795" i="14"/>
  <c r="C791" i="14"/>
  <c r="C787" i="14"/>
  <c r="C783" i="14"/>
  <c r="C779" i="14"/>
  <c r="C775" i="14"/>
  <c r="C771" i="14"/>
  <c r="C767" i="14"/>
  <c r="C763" i="14"/>
  <c r="C759" i="14"/>
  <c r="C755" i="14"/>
  <c r="C751" i="14"/>
  <c r="C747" i="14"/>
  <c r="C743" i="14"/>
  <c r="C739" i="14"/>
  <c r="C735" i="14"/>
  <c r="C731" i="14"/>
  <c r="C727" i="14"/>
  <c r="C723" i="14"/>
  <c r="C719" i="14"/>
  <c r="C715" i="14"/>
  <c r="C711" i="14"/>
  <c r="C707" i="14"/>
  <c r="C703" i="14"/>
  <c r="C699" i="14"/>
  <c r="C695" i="14"/>
  <c r="C691" i="14"/>
  <c r="C687" i="14"/>
  <c r="C683" i="14"/>
  <c r="C679" i="14"/>
  <c r="C675" i="14"/>
  <c r="C671" i="14"/>
  <c r="C667"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567" i="14"/>
  <c r="C563" i="14"/>
  <c r="C559" i="14"/>
  <c r="C555" i="14"/>
  <c r="C551" i="14"/>
  <c r="C547" i="14"/>
  <c r="C543" i="14"/>
  <c r="C539" i="14"/>
  <c r="C535" i="14"/>
  <c r="C531" i="14"/>
  <c r="C527" i="14"/>
  <c r="C523" i="14"/>
  <c r="C519" i="14"/>
  <c r="C515" i="14"/>
  <c r="C511" i="14"/>
  <c r="C507" i="14"/>
  <c r="C503" i="14"/>
  <c r="C499" i="14"/>
  <c r="C495" i="14"/>
  <c r="C491" i="14"/>
  <c r="C487" i="14"/>
  <c r="C483" i="14"/>
  <c r="C479" i="14"/>
  <c r="C475" i="14"/>
  <c r="C471" i="14"/>
  <c r="C467" i="14"/>
  <c r="C463" i="14"/>
  <c r="C459" i="14"/>
  <c r="C455" i="14"/>
  <c r="C451" i="14"/>
  <c r="C447" i="14"/>
  <c r="C443" i="14"/>
  <c r="C439" i="14"/>
  <c r="C435" i="14"/>
  <c r="C431" i="14"/>
  <c r="C427" i="14"/>
  <c r="C423" i="14"/>
  <c r="C419" i="14"/>
  <c r="C415" i="14"/>
  <c r="C411" i="14"/>
  <c r="C407" i="14"/>
  <c r="C403" i="14"/>
  <c r="C399" i="14"/>
  <c r="C395" i="14"/>
  <c r="C391" i="14"/>
  <c r="C387" i="14"/>
  <c r="C383" i="14"/>
  <c r="C379" i="14"/>
  <c r="C375" i="14"/>
  <c r="C371" i="14"/>
  <c r="C367" i="14"/>
  <c r="C363" i="14"/>
  <c r="C359" i="14"/>
  <c r="C355" i="14"/>
  <c r="C351" i="14"/>
  <c r="C347" i="14"/>
  <c r="C343" i="14"/>
  <c r="C339" i="14"/>
  <c r="C335" i="14"/>
  <c r="C331" i="14"/>
  <c r="C327" i="14"/>
  <c r="C323" i="14"/>
  <c r="C319" i="14"/>
  <c r="C315" i="14"/>
  <c r="C311" i="14"/>
  <c r="C307" i="14"/>
  <c r="C303" i="14"/>
  <c r="C299" i="14"/>
  <c r="C295" i="14"/>
  <c r="C291" i="14"/>
  <c r="C287" i="14"/>
  <c r="C283" i="14"/>
  <c r="C279" i="14"/>
  <c r="C275" i="14"/>
  <c r="C271" i="14"/>
  <c r="C263" i="14"/>
  <c r="C259" i="14"/>
  <c r="C255" i="14"/>
  <c r="C251" i="14"/>
  <c r="C247" i="14"/>
  <c r="C243" i="14"/>
  <c r="C239" i="14"/>
  <c r="C235" i="14"/>
  <c r="C231" i="14"/>
  <c r="C227" i="14"/>
  <c r="C223" i="14"/>
  <c r="C219" i="14"/>
  <c r="C215" i="14"/>
  <c r="C211" i="14"/>
  <c r="C207" i="14"/>
  <c r="C203" i="14"/>
  <c r="C199" i="14"/>
  <c r="C195" i="14"/>
  <c r="C191" i="14"/>
  <c r="C187" i="14"/>
  <c r="C183" i="14"/>
  <c r="C179" i="14"/>
  <c r="C175" i="14"/>
  <c r="C171" i="14"/>
  <c r="C167" i="14"/>
  <c r="C163" i="14"/>
  <c r="C159" i="14"/>
  <c r="C155" i="14"/>
  <c r="C151" i="14"/>
  <c r="C147" i="14"/>
  <c r="C143" i="14"/>
  <c r="C139" i="14"/>
  <c r="C135" i="14"/>
  <c r="C131" i="14"/>
  <c r="C127" i="14"/>
  <c r="C123" i="14"/>
  <c r="C119" i="14"/>
  <c r="C115" i="14"/>
  <c r="C111" i="14"/>
  <c r="C107" i="14"/>
  <c r="C103" i="14"/>
  <c r="C99" i="14"/>
  <c r="C95" i="14"/>
  <c r="C91" i="14"/>
  <c r="C87" i="14"/>
  <c r="C83" i="14"/>
  <c r="C79" i="14"/>
  <c r="C75" i="14"/>
  <c r="C71" i="14"/>
  <c r="C67" i="14"/>
  <c r="C63" i="14"/>
  <c r="C59" i="14"/>
  <c r="C2054" i="14"/>
  <c r="C2050" i="14"/>
  <c r="C2046" i="14"/>
  <c r="C2042" i="14"/>
  <c r="C2038" i="14"/>
  <c r="C2034" i="14"/>
  <c r="C2030" i="14"/>
  <c r="C2026" i="14"/>
  <c r="C2022" i="14"/>
  <c r="C2018" i="14"/>
  <c r="C2014" i="14"/>
  <c r="C2010" i="14"/>
  <c r="C2006" i="14"/>
  <c r="C2002" i="14"/>
  <c r="C1998" i="14"/>
  <c r="C1994" i="14"/>
  <c r="C1990" i="14"/>
  <c r="C1986" i="14"/>
  <c r="C1982" i="14"/>
  <c r="C1978" i="14"/>
  <c r="C1974" i="14"/>
  <c r="C1970" i="14"/>
  <c r="C1966" i="14"/>
  <c r="C1962" i="14"/>
  <c r="C1958" i="14"/>
  <c r="C1954" i="14"/>
  <c r="C1950" i="14"/>
  <c r="C1946" i="14"/>
  <c r="C1942" i="14"/>
  <c r="C1938" i="14"/>
  <c r="C1934" i="14"/>
  <c r="C1930" i="14"/>
  <c r="C1926" i="14"/>
  <c r="C1922" i="14"/>
  <c r="C1918" i="14"/>
  <c r="C1914" i="14"/>
  <c r="C1910" i="14"/>
  <c r="C1906" i="14"/>
  <c r="C1902" i="14"/>
  <c r="C1898" i="14"/>
  <c r="C1894" i="14"/>
  <c r="C1890" i="14"/>
  <c r="C1886" i="14"/>
  <c r="C1882" i="14"/>
  <c r="C1878" i="14"/>
  <c r="C1874" i="14"/>
  <c r="C1870" i="14"/>
  <c r="C1866" i="14"/>
  <c r="C1862" i="14"/>
  <c r="C1858" i="14"/>
  <c r="C1854" i="14"/>
  <c r="C1850" i="14"/>
  <c r="C1846" i="14"/>
  <c r="C1842" i="14"/>
  <c r="C1838" i="14"/>
  <c r="C1834" i="14"/>
  <c r="C1830" i="14"/>
  <c r="C1826" i="14"/>
  <c r="C1822" i="14"/>
  <c r="C1818" i="14"/>
  <c r="C1814" i="14"/>
  <c r="C1810" i="14"/>
  <c r="C1806" i="14"/>
  <c r="C1802" i="14"/>
  <c r="C1798" i="14"/>
  <c r="C1794" i="14"/>
  <c r="C1790" i="14"/>
  <c r="C1786" i="14"/>
  <c r="C1782" i="14"/>
  <c r="C1778" i="14"/>
  <c r="C1774" i="14"/>
  <c r="C1770" i="14"/>
  <c r="C1766" i="14"/>
  <c r="C1762" i="14"/>
  <c r="C1758" i="14"/>
  <c r="C1754" i="14"/>
  <c r="C1750" i="14"/>
  <c r="C1746" i="14"/>
  <c r="C1742" i="14"/>
  <c r="C1738" i="14"/>
  <c r="C1734" i="14"/>
  <c r="C1730" i="14"/>
  <c r="C1726" i="14"/>
  <c r="C1722" i="14"/>
  <c r="C1718" i="14"/>
  <c r="C1714" i="14"/>
  <c r="C1710" i="14"/>
  <c r="C1706" i="14"/>
  <c r="C1702" i="14"/>
  <c r="C1698" i="14"/>
  <c r="C1694" i="14"/>
  <c r="C1690" i="14"/>
  <c r="C1686" i="14"/>
  <c r="C1682" i="14"/>
  <c r="C1678" i="14"/>
  <c r="C1674" i="14"/>
  <c r="C1670" i="14"/>
  <c r="C1666" i="14"/>
  <c r="C1662" i="14"/>
  <c r="C1658" i="14"/>
  <c r="C1654" i="14"/>
  <c r="C1650" i="14"/>
  <c r="C1646" i="14"/>
  <c r="C1642" i="14"/>
  <c r="C1638" i="14"/>
  <c r="C1634" i="14"/>
  <c r="C1630" i="14"/>
  <c r="C1626" i="14"/>
  <c r="C1622" i="14"/>
  <c r="C1618" i="14"/>
  <c r="C1614" i="14"/>
  <c r="C1610" i="14"/>
  <c r="C1606" i="14"/>
  <c r="C1602" i="14"/>
  <c r="C1598" i="14"/>
  <c r="C1594" i="14"/>
  <c r="C1590" i="14"/>
  <c r="C1586" i="14"/>
  <c r="C1582" i="14"/>
  <c r="C1578" i="14"/>
  <c r="C1574" i="14"/>
  <c r="C1570" i="14"/>
  <c r="C1566" i="14"/>
  <c r="C1562" i="14"/>
  <c r="C1558" i="14"/>
  <c r="C1554" i="14"/>
  <c r="C1550" i="14"/>
  <c r="C1546" i="14"/>
  <c r="C1542" i="14"/>
  <c r="C1538" i="14"/>
  <c r="C1534" i="14"/>
  <c r="C1530" i="14"/>
  <c r="C1526" i="14"/>
  <c r="C1522" i="14"/>
  <c r="C1518" i="14"/>
  <c r="C1514" i="14"/>
  <c r="C1510" i="14"/>
  <c r="C1506" i="14"/>
  <c r="C1502" i="14"/>
  <c r="C1498" i="14"/>
  <c r="C1494" i="14"/>
  <c r="C1490" i="14"/>
  <c r="C1486" i="14"/>
  <c r="C1482" i="14"/>
  <c r="C1478" i="14"/>
  <c r="C1474" i="14"/>
  <c r="C1470" i="14"/>
  <c r="C1466" i="14"/>
  <c r="C1462" i="14"/>
  <c r="C1458" i="14"/>
  <c r="C1454" i="14"/>
  <c r="C1450" i="14"/>
  <c r="C1446" i="14"/>
  <c r="C1442" i="14"/>
  <c r="C1438" i="14"/>
  <c r="C1434" i="14"/>
  <c r="C1430" i="14"/>
  <c r="C1426" i="14"/>
  <c r="C1422" i="14"/>
  <c r="C1418" i="14"/>
  <c r="C1414" i="14"/>
  <c r="C1410" i="14"/>
  <c r="C1406" i="14"/>
  <c r="C1402" i="14"/>
  <c r="C1398" i="14"/>
  <c r="C1394" i="14"/>
  <c r="C1390" i="14"/>
  <c r="C1386" i="14"/>
  <c r="C1382" i="14"/>
  <c r="C1378" i="14"/>
  <c r="C1374" i="14"/>
  <c r="C1370" i="14"/>
  <c r="C1366" i="14"/>
  <c r="C1362" i="14"/>
  <c r="C1358" i="14"/>
  <c r="C1354" i="14"/>
  <c r="C1350" i="14"/>
  <c r="C1346" i="14"/>
  <c r="C1342" i="14"/>
  <c r="C1338" i="14"/>
  <c r="C1334" i="14"/>
  <c r="C1330" i="14"/>
  <c r="C1326" i="14"/>
  <c r="C1322" i="14"/>
  <c r="C1318" i="14"/>
  <c r="C1314" i="14"/>
  <c r="C1310" i="14"/>
  <c r="C1306" i="14"/>
  <c r="C1302" i="14"/>
  <c r="C1298" i="14"/>
  <c r="C1294" i="14"/>
  <c r="C1290" i="14"/>
  <c r="C1286" i="14"/>
  <c r="C1282" i="14"/>
  <c r="C1278" i="14"/>
  <c r="C1274" i="14"/>
  <c r="C1270" i="14"/>
  <c r="C1266" i="14"/>
  <c r="C1262" i="14"/>
  <c r="C1258" i="14"/>
  <c r="C1254" i="14"/>
  <c r="C1250" i="14"/>
  <c r="C1246" i="14"/>
  <c r="C1242" i="14"/>
  <c r="C1238" i="14"/>
  <c r="C1234" i="14"/>
  <c r="C1230" i="14"/>
  <c r="C1226" i="14"/>
  <c r="C1222" i="14"/>
  <c r="C1218" i="14"/>
  <c r="C1214" i="14"/>
  <c r="C1210" i="14"/>
  <c r="C1206" i="14"/>
  <c r="C1202" i="14"/>
  <c r="C1198" i="14"/>
  <c r="C1194" i="14"/>
  <c r="C1190" i="14"/>
  <c r="C1186" i="14"/>
  <c r="C1182" i="14"/>
  <c r="C1178" i="14"/>
  <c r="C1174" i="14"/>
  <c r="C1170" i="14"/>
  <c r="C1166" i="14"/>
  <c r="C1162" i="14"/>
  <c r="C1158" i="14"/>
  <c r="C1154" i="14"/>
  <c r="C1150" i="14"/>
  <c r="C1146" i="14"/>
  <c r="C1142" i="14"/>
  <c r="C1138" i="14"/>
  <c r="C1134" i="14"/>
  <c r="C1130" i="14"/>
  <c r="C1126" i="14"/>
  <c r="C1122"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998" i="14"/>
  <c r="C994" i="14"/>
  <c r="C990" i="14"/>
  <c r="C986" i="14"/>
  <c r="C982" i="14"/>
  <c r="C978" i="14"/>
  <c r="C974" i="14"/>
  <c r="C970"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694" i="14"/>
  <c r="C690" i="14"/>
  <c r="C686" i="14"/>
  <c r="C682" i="14"/>
  <c r="C678" i="14"/>
  <c r="C674" i="14"/>
  <c r="C670" i="14"/>
  <c r="C666" i="14"/>
  <c r="C662" i="14"/>
  <c r="C658" i="14"/>
  <c r="C654" i="14"/>
  <c r="C650" i="14"/>
  <c r="C646" i="14"/>
  <c r="C642" i="14"/>
  <c r="C638" i="14"/>
  <c r="C634" i="14"/>
  <c r="C630" i="14"/>
  <c r="C626" i="14"/>
  <c r="C622" i="14"/>
  <c r="C618" i="14"/>
  <c r="C614" i="14"/>
  <c r="C610" i="14"/>
  <c r="C606" i="14"/>
  <c r="C602" i="14"/>
  <c r="C598" i="14"/>
  <c r="C594" i="14"/>
  <c r="C590" i="14"/>
  <c r="C586" i="14"/>
  <c r="C582" i="14"/>
  <c r="C578" i="14"/>
  <c r="C574" i="14"/>
  <c r="C570" i="14"/>
  <c r="C566" i="14"/>
  <c r="C562" i="14"/>
  <c r="C558" i="14"/>
  <c r="C554" i="14"/>
  <c r="C550" i="14"/>
  <c r="C546" i="14"/>
  <c r="C542" i="14"/>
  <c r="C538" i="14"/>
  <c r="C534" i="14"/>
  <c r="C530" i="14"/>
  <c r="C526" i="14"/>
  <c r="C522" i="14"/>
  <c r="C518" i="14"/>
  <c r="C514" i="14"/>
  <c r="C510" i="14"/>
  <c r="C506" i="14"/>
  <c r="C502" i="14"/>
  <c r="C498" i="14"/>
  <c r="C494" i="14"/>
  <c r="C490" i="14"/>
  <c r="C486" i="14"/>
  <c r="C482" i="14"/>
  <c r="C478" i="14"/>
  <c r="C474" i="14"/>
  <c r="C470" i="14"/>
  <c r="C466" i="14"/>
  <c r="C462" i="14"/>
  <c r="C458" i="14"/>
  <c r="C454" i="14"/>
  <c r="C450" i="14"/>
  <c r="C446" i="14"/>
  <c r="C442" i="14"/>
  <c r="C438" i="14"/>
  <c r="C434" i="14"/>
  <c r="C430" i="14"/>
  <c r="C426" i="14"/>
  <c r="C422" i="14"/>
  <c r="C418" i="14"/>
  <c r="C414" i="14"/>
  <c r="C410" i="14"/>
  <c r="C406" i="14"/>
  <c r="C402" i="14"/>
  <c r="C398" i="14"/>
  <c r="C394" i="14"/>
  <c r="C390" i="14"/>
  <c r="C386" i="14"/>
  <c r="C382" i="14"/>
  <c r="C378" i="14"/>
  <c r="C374" i="14"/>
  <c r="C370" i="14"/>
  <c r="C366" i="14"/>
  <c r="C362" i="14"/>
  <c r="C358" i="14"/>
  <c r="C354" i="14"/>
  <c r="C350" i="14"/>
  <c r="C346" i="14"/>
  <c r="C342" i="14"/>
  <c r="C338" i="14"/>
  <c r="C334" i="14"/>
  <c r="C330" i="14"/>
  <c r="C326" i="14"/>
  <c r="C322" i="14"/>
  <c r="C318" i="14"/>
  <c r="C314" i="14"/>
  <c r="C310" i="14"/>
  <c r="C306" i="14"/>
  <c r="C302" i="14"/>
  <c r="C298" i="14"/>
  <c r="C294" i="14"/>
  <c r="C290" i="14"/>
  <c r="C286" i="14"/>
  <c r="C282" i="14"/>
  <c r="C278" i="14"/>
  <c r="C274" i="14"/>
  <c r="C270" i="14"/>
  <c r="C266" i="14"/>
  <c r="C2197" i="14"/>
  <c r="C2193" i="14"/>
  <c r="C2189" i="14"/>
  <c r="C2185" i="14"/>
  <c r="C2181" i="14"/>
  <c r="C2177" i="14"/>
  <c r="C2173" i="14"/>
  <c r="C2169" i="14"/>
  <c r="C2165" i="14"/>
  <c r="C2161" i="14"/>
  <c r="C2157" i="14"/>
  <c r="C2153" i="14"/>
  <c r="C2149" i="14"/>
  <c r="C2145" i="14"/>
  <c r="C2141" i="14"/>
  <c r="C2137" i="14"/>
  <c r="C2133" i="14"/>
  <c r="C2129" i="14"/>
  <c r="C2125" i="14"/>
  <c r="C2121" i="14"/>
  <c r="C2117" i="14"/>
  <c r="C2113" i="14"/>
  <c r="C2109" i="14"/>
  <c r="C2105" i="14"/>
  <c r="C2101" i="14"/>
  <c r="C2097" i="14"/>
  <c r="C2093" i="14"/>
  <c r="C2089" i="14"/>
  <c r="C2085" i="14"/>
  <c r="C2081" i="14"/>
  <c r="C2077" i="14"/>
  <c r="C2073" i="14"/>
  <c r="C2069" i="14"/>
  <c r="C2065" i="14"/>
  <c r="C2061" i="14"/>
  <c r="C2057" i="14"/>
  <c r="C2053" i="14"/>
  <c r="C2049" i="14"/>
  <c r="C2045" i="14"/>
  <c r="C2041" i="14"/>
  <c r="C2037" i="14"/>
  <c r="C2033" i="14"/>
  <c r="C2029" i="14"/>
  <c r="C2025" i="14"/>
  <c r="C2021" i="14"/>
  <c r="C2017" i="14"/>
  <c r="C2013" i="14"/>
  <c r="C2009" i="14"/>
  <c r="C2005" i="14"/>
  <c r="C2001" i="14"/>
  <c r="C1997" i="14"/>
  <c r="C1993" i="14"/>
  <c r="C1989" i="14"/>
  <c r="C1985" i="14"/>
  <c r="C1981" i="14"/>
  <c r="C1977" i="14"/>
  <c r="C1973" i="14"/>
  <c r="C1969" i="14"/>
  <c r="C1965" i="14"/>
  <c r="C1961" i="14"/>
  <c r="C1957" i="14"/>
  <c r="C1953" i="14"/>
  <c r="C1949" i="14"/>
  <c r="C1945" i="14"/>
  <c r="C1941" i="14"/>
  <c r="C1937" i="14"/>
  <c r="C1933" i="14"/>
  <c r="C1929" i="14"/>
  <c r="C1925" i="14"/>
  <c r="C1921" i="14"/>
  <c r="C1917" i="14"/>
  <c r="C1913" i="14"/>
  <c r="C1909" i="14"/>
  <c r="C1905" i="14"/>
  <c r="C1901" i="14"/>
  <c r="C1897" i="14"/>
  <c r="C1893" i="14"/>
  <c r="C1889" i="14"/>
  <c r="C1885" i="14"/>
  <c r="C1881" i="14"/>
  <c r="C1877" i="14"/>
  <c r="C1873" i="14"/>
  <c r="C1869" i="14"/>
  <c r="C1865" i="14"/>
  <c r="C1861" i="14"/>
  <c r="C1857" i="14"/>
  <c r="C1853" i="14"/>
  <c r="C1849" i="14"/>
  <c r="C1845" i="14"/>
  <c r="C1841" i="14"/>
  <c r="C1837" i="14"/>
  <c r="C1833" i="14"/>
  <c r="C1829" i="14"/>
  <c r="C1825" i="14"/>
  <c r="C1821" i="14"/>
  <c r="C1817" i="14"/>
  <c r="C1813" i="14"/>
  <c r="C1809" i="14"/>
  <c r="C1805" i="14"/>
  <c r="C1801" i="14"/>
  <c r="C1797" i="14"/>
  <c r="C1793" i="14"/>
  <c r="C1789" i="14"/>
  <c r="C1785" i="14"/>
  <c r="C1781" i="14"/>
  <c r="C1777" i="14"/>
  <c r="C1773" i="14"/>
  <c r="C1769" i="14"/>
  <c r="C1765" i="14"/>
  <c r="C1761" i="14"/>
  <c r="C1757" i="14"/>
  <c r="C1753" i="14"/>
  <c r="C1749" i="14"/>
  <c r="C1745" i="14"/>
  <c r="C1741" i="14"/>
  <c r="C1737" i="14"/>
  <c r="C1733" i="14"/>
  <c r="C1729" i="14"/>
  <c r="C1725" i="14"/>
  <c r="C1721" i="14"/>
  <c r="C1717" i="14"/>
  <c r="C1713" i="14"/>
  <c r="C1709" i="14"/>
  <c r="C1705" i="14"/>
  <c r="C1701" i="14"/>
  <c r="C1697" i="14"/>
  <c r="C1693" i="14"/>
  <c r="C1689" i="14"/>
  <c r="C1685" i="14"/>
  <c r="C1681" i="14"/>
  <c r="C1677" i="14"/>
  <c r="C1673" i="14"/>
  <c r="C1669" i="14"/>
  <c r="C1665" i="14"/>
  <c r="C1661" i="14"/>
  <c r="C1657" i="14"/>
  <c r="C1653" i="14"/>
  <c r="C1649" i="14"/>
  <c r="C1645" i="14"/>
  <c r="C1641" i="14"/>
  <c r="C1637" i="14"/>
  <c r="C1633" i="14"/>
  <c r="C1629" i="14"/>
  <c r="C1625" i="14"/>
  <c r="C1621" i="14"/>
  <c r="C1617" i="14"/>
  <c r="C1613" i="14"/>
  <c r="C1609" i="14"/>
  <c r="C1605" i="14"/>
  <c r="C1601" i="14"/>
  <c r="C1597" i="14"/>
  <c r="C1593" i="14"/>
  <c r="C1589" i="14"/>
  <c r="C1585" i="14"/>
  <c r="C1581" i="14"/>
  <c r="C1577" i="14"/>
  <c r="C1573" i="14"/>
  <c r="C1569" i="14"/>
  <c r="C1565" i="14"/>
  <c r="C1561" i="14"/>
  <c r="C1557" i="14"/>
  <c r="C1553" i="14"/>
  <c r="C1549" i="14"/>
  <c r="C1545" i="14"/>
  <c r="C1541" i="14"/>
  <c r="C1537" i="14"/>
  <c r="C1533" i="14"/>
  <c r="C1529" i="14"/>
  <c r="C1525" i="14"/>
  <c r="C1521" i="14"/>
  <c r="C1517" i="14"/>
  <c r="C1513" i="14"/>
  <c r="C1509"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69" i="14"/>
  <c r="C1365" i="14"/>
  <c r="C1361" i="14"/>
  <c r="C1357" i="14"/>
  <c r="C1353" i="14"/>
  <c r="C1349" i="14"/>
  <c r="C1345" i="14"/>
  <c r="C1341" i="14"/>
  <c r="C1337" i="14"/>
  <c r="C1333" i="14"/>
  <c r="C1329" i="14"/>
  <c r="C1325" i="14"/>
  <c r="C1321" i="14"/>
  <c r="C1317" i="14"/>
  <c r="C1313" i="14"/>
  <c r="C1309" i="14"/>
  <c r="C1305" i="14"/>
  <c r="C1301" i="14"/>
  <c r="C1297" i="14"/>
  <c r="C1293" i="14"/>
  <c r="C1289" i="14"/>
  <c r="C1285" i="14"/>
  <c r="C1281" i="14"/>
  <c r="C1277" i="14"/>
  <c r="C1273" i="14"/>
  <c r="C1269" i="14"/>
  <c r="C1265" i="14"/>
  <c r="C1261" i="14"/>
  <c r="C1257" i="14"/>
  <c r="C1253" i="14"/>
  <c r="C1249" i="14"/>
  <c r="C1245" i="14"/>
  <c r="C1241" i="14"/>
  <c r="C1237" i="14"/>
  <c r="C1233" i="14"/>
  <c r="C1229" i="14"/>
  <c r="C1225" i="14"/>
  <c r="C1221" i="14"/>
  <c r="C1217" i="14"/>
  <c r="C1213" i="14"/>
  <c r="C1209" i="14"/>
  <c r="C1205" i="14"/>
  <c r="C1201" i="14"/>
  <c r="C1197" i="14"/>
  <c r="C1193" i="14"/>
  <c r="C1189" i="14"/>
  <c r="C1185" i="14"/>
  <c r="C1181" i="14"/>
  <c r="C1177" i="14"/>
  <c r="C1173" i="14"/>
  <c r="C1169" i="14"/>
  <c r="C1165" i="14"/>
  <c r="C1161" i="14"/>
  <c r="C1157" i="14"/>
  <c r="C1153" i="14"/>
  <c r="C1149" i="14"/>
  <c r="C1145" i="14"/>
  <c r="C1141" i="14"/>
  <c r="C1137" i="14"/>
  <c r="C1133" i="14"/>
  <c r="C1129" i="14"/>
  <c r="C1125" i="14"/>
  <c r="C1121" i="14"/>
  <c r="C1117" i="14"/>
  <c r="C1113" i="14"/>
  <c r="C1109" i="14"/>
  <c r="C1105" i="14"/>
  <c r="C1101" i="14"/>
  <c r="C1097" i="14"/>
  <c r="C1093" i="14"/>
  <c r="C1089" i="14"/>
  <c r="C1085" i="14"/>
  <c r="C1081" i="14"/>
  <c r="C1077" i="14"/>
  <c r="C1073" i="14"/>
  <c r="C1069" i="14"/>
  <c r="C1065" i="14"/>
  <c r="C1061" i="14"/>
  <c r="C1057" i="14"/>
  <c r="C1053" i="14"/>
  <c r="C1049" i="14"/>
  <c r="C1045" i="14"/>
  <c r="C1041" i="14"/>
  <c r="C1037" i="14"/>
  <c r="C1033" i="14"/>
  <c r="C1029" i="14"/>
  <c r="C1025" i="14"/>
  <c r="C1021" i="14"/>
  <c r="C1017" i="14"/>
  <c r="C1013" i="14"/>
  <c r="C1009" i="14"/>
  <c r="C1005" i="14"/>
  <c r="C1001" i="14"/>
  <c r="C997" i="14"/>
  <c r="C993" i="14"/>
  <c r="C989" i="14"/>
  <c r="C985" i="14"/>
  <c r="C981" i="14"/>
  <c r="C977" i="14"/>
  <c r="C973" i="14"/>
  <c r="C969" i="14"/>
  <c r="C965" i="14"/>
  <c r="C961" i="14"/>
  <c r="C957" i="14"/>
  <c r="C953" i="14"/>
  <c r="C949" i="14"/>
  <c r="C945" i="14"/>
  <c r="C941" i="14"/>
  <c r="C937" i="14"/>
  <c r="C933" i="14"/>
  <c r="C929" i="14"/>
  <c r="C925" i="14"/>
  <c r="C921" i="14"/>
  <c r="C917" i="14"/>
  <c r="C913" i="14"/>
  <c r="C909" i="14"/>
  <c r="C905" i="14"/>
  <c r="C901" i="14"/>
  <c r="C897" i="14"/>
  <c r="C893" i="14"/>
  <c r="C889" i="14"/>
  <c r="C885" i="14"/>
  <c r="C881" i="14"/>
  <c r="C877" i="14"/>
  <c r="C873" i="14"/>
  <c r="C869" i="14"/>
  <c r="C865" i="14"/>
  <c r="C861" i="14"/>
  <c r="C857" i="14"/>
  <c r="C853" i="14"/>
  <c r="C849" i="14"/>
  <c r="C845" i="14"/>
  <c r="C841" i="14"/>
  <c r="C837" i="14"/>
  <c r="C833" i="14"/>
  <c r="C829" i="14"/>
  <c r="C825" i="14"/>
  <c r="C821" i="14"/>
  <c r="C817" i="14"/>
  <c r="C813" i="14"/>
  <c r="C809" i="14"/>
  <c r="C805" i="14"/>
  <c r="C801" i="14"/>
  <c r="C797" i="14"/>
  <c r="C793" i="14"/>
  <c r="C789" i="14"/>
  <c r="C785" i="14"/>
  <c r="C781" i="14"/>
  <c r="C777" i="14"/>
  <c r="C773" i="14"/>
  <c r="C769" i="14"/>
  <c r="C765" i="14"/>
  <c r="C761" i="14"/>
  <c r="C757" i="14"/>
  <c r="C753" i="14"/>
  <c r="C749" i="14"/>
  <c r="C745" i="14"/>
  <c r="C741" i="14"/>
  <c r="C737" i="14"/>
  <c r="C733" i="14"/>
  <c r="C729" i="14"/>
  <c r="C725" i="14"/>
  <c r="C721" i="14"/>
  <c r="C717" i="14"/>
  <c r="C713" i="14"/>
  <c r="C709" i="14"/>
  <c r="C705" i="14"/>
  <c r="C701" i="14"/>
  <c r="C697" i="14"/>
  <c r="C693" i="14"/>
  <c r="C689" i="14"/>
  <c r="C685" i="14"/>
  <c r="C681" i="14"/>
  <c r="C677" i="14"/>
  <c r="C673" i="14"/>
  <c r="C669" i="14"/>
  <c r="C665" i="14"/>
  <c r="C661" i="14"/>
  <c r="C657" i="14"/>
  <c r="C653" i="14"/>
  <c r="C649" i="14"/>
  <c r="C645" i="14"/>
  <c r="C641" i="14"/>
  <c r="C637" i="14"/>
  <c r="C633" i="14"/>
  <c r="C629" i="14"/>
  <c r="C625" i="14"/>
  <c r="C621" i="14"/>
  <c r="C617" i="14"/>
  <c r="C613" i="14"/>
  <c r="C609" i="14"/>
  <c r="C605" i="14"/>
  <c r="C601" i="14"/>
  <c r="C597" i="14"/>
  <c r="C593" i="14"/>
  <c r="C589" i="14"/>
  <c r="C585" i="14"/>
  <c r="C581" i="14"/>
  <c r="C577" i="14"/>
  <c r="C573" i="14"/>
  <c r="C569" i="14"/>
  <c r="C565" i="14"/>
  <c r="C561" i="14"/>
  <c r="C557" i="14"/>
  <c r="C553" i="14"/>
  <c r="C549" i="14"/>
  <c r="C545" i="14"/>
  <c r="C541" i="14"/>
  <c r="C537" i="14"/>
  <c r="C533" i="14"/>
  <c r="C529" i="14"/>
  <c r="C525" i="14"/>
  <c r="C521" i="14"/>
  <c r="C517" i="14"/>
  <c r="C513" i="14"/>
  <c r="C509" i="14"/>
  <c r="C505" i="14"/>
  <c r="C501" i="14"/>
  <c r="C497" i="14"/>
  <c r="C493" i="14"/>
  <c r="C489" i="14"/>
  <c r="C485" i="14"/>
  <c r="C481" i="14"/>
  <c r="C477" i="14"/>
  <c r="C473" i="14"/>
  <c r="C469" i="14"/>
  <c r="C465" i="14"/>
  <c r="C461" i="14"/>
  <c r="C457" i="14"/>
  <c r="C453" i="14"/>
  <c r="C449" i="14"/>
  <c r="C445" i="14"/>
  <c r="C441" i="14"/>
  <c r="C437" i="14"/>
  <c r="C433" i="14"/>
  <c r="C429" i="14"/>
  <c r="C425" i="14"/>
  <c r="C421" i="14"/>
  <c r="C417" i="14"/>
  <c r="C413" i="14"/>
  <c r="C409" i="14"/>
  <c r="C405" i="14"/>
  <c r="C401" i="14"/>
  <c r="C397" i="14"/>
  <c r="C393" i="14"/>
  <c r="C389" i="14"/>
  <c r="C385" i="14"/>
  <c r="C381" i="14"/>
  <c r="C377" i="14"/>
  <c r="C373" i="14"/>
  <c r="C369" i="14"/>
  <c r="C365" i="14"/>
  <c r="C361" i="14"/>
  <c r="C357" i="14"/>
  <c r="C353" i="14"/>
  <c r="C349" i="14"/>
  <c r="C345" i="14"/>
  <c r="C341" i="14"/>
  <c r="C337" i="14"/>
  <c r="C333" i="14"/>
  <c r="C329" i="14"/>
  <c r="C325" i="14"/>
  <c r="C321" i="14"/>
  <c r="C317" i="14"/>
  <c r="C313" i="14"/>
  <c r="C309" i="14"/>
  <c r="C305" i="14"/>
  <c r="C301" i="14"/>
  <c r="C297" i="14"/>
  <c r="C293" i="14"/>
  <c r="C289" i="14"/>
  <c r="C285" i="14"/>
  <c r="C281" i="14"/>
  <c r="C277" i="14"/>
  <c r="C273" i="14"/>
  <c r="C269" i="14"/>
  <c r="C265" i="14"/>
  <c r="C261" i="14"/>
  <c r="C257" i="14"/>
  <c r="C253" i="14"/>
  <c r="C249" i="14"/>
  <c r="C245" i="14"/>
  <c r="C241" i="14"/>
  <c r="C237" i="14"/>
  <c r="C233" i="14"/>
  <c r="C229" i="14"/>
  <c r="C225" i="14"/>
  <c r="C221" i="14"/>
  <c r="C217" i="14"/>
  <c r="C213" i="14"/>
  <c r="C209" i="14"/>
  <c r="C205" i="14"/>
  <c r="C201" i="14"/>
  <c r="C197" i="14"/>
  <c r="C193" i="14"/>
  <c r="C189" i="14"/>
  <c r="C185" i="14"/>
  <c r="C181" i="14"/>
  <c r="C177" i="14"/>
  <c r="C173" i="14"/>
  <c r="C169" i="14"/>
  <c r="C165" i="14"/>
  <c r="C161" i="14"/>
  <c r="C157" i="14"/>
  <c r="C153" i="14"/>
  <c r="C149" i="14"/>
  <c r="C145" i="14"/>
  <c r="C141" i="14"/>
  <c r="C137" i="14"/>
  <c r="C133" i="14"/>
  <c r="C129" i="14"/>
  <c r="C125" i="14"/>
  <c r="C121" i="14"/>
  <c r="C117" i="14"/>
  <c r="C113" i="14"/>
  <c r="C109" i="14"/>
  <c r="C105" i="14"/>
  <c r="C101" i="14"/>
  <c r="C97" i="14"/>
  <c r="C93" i="14"/>
  <c r="C89" i="14"/>
  <c r="C85" i="14"/>
  <c r="C81" i="14"/>
  <c r="C77" i="14"/>
  <c r="C73" i="14"/>
  <c r="C69" i="14"/>
  <c r="C65" i="14"/>
  <c r="C61" i="14"/>
  <c r="C2204" i="14"/>
  <c r="C2200" i="14"/>
  <c r="C2196" i="14"/>
  <c r="C2192" i="14"/>
  <c r="C2188" i="14"/>
  <c r="C2184" i="14"/>
  <c r="C2180" i="14"/>
  <c r="C2176" i="14"/>
  <c r="C2172" i="14"/>
  <c r="C2168" i="14"/>
  <c r="C2164" i="14"/>
  <c r="C2160" i="14"/>
  <c r="C2156" i="14"/>
  <c r="C2152" i="14"/>
  <c r="C2148" i="14"/>
  <c r="C2144" i="14"/>
  <c r="C2140" i="14"/>
  <c r="C2136" i="14"/>
  <c r="C2132" i="14"/>
  <c r="C2128" i="14"/>
  <c r="C2124" i="14"/>
  <c r="C2120" i="14"/>
  <c r="C2116" i="14"/>
  <c r="C2112" i="14"/>
  <c r="C2108" i="14"/>
  <c r="C2104" i="14"/>
  <c r="C2100" i="14"/>
  <c r="C2096" i="14"/>
  <c r="C2092" i="14"/>
  <c r="C2088" i="14"/>
  <c r="C2084" i="14"/>
  <c r="C2080" i="14"/>
  <c r="C2076" i="14"/>
  <c r="C2072" i="14"/>
  <c r="C2068" i="14"/>
  <c r="C2064" i="14"/>
  <c r="C2060" i="14"/>
  <c r="C2056" i="14"/>
  <c r="C2052" i="14"/>
  <c r="C2048" i="14"/>
  <c r="C2044" i="14"/>
  <c r="C2040" i="14"/>
  <c r="C2036" i="14"/>
  <c r="C2032" i="14"/>
  <c r="C2028" i="14"/>
  <c r="C2024" i="14"/>
  <c r="C2020" i="14"/>
  <c r="C2016" i="14"/>
  <c r="C2012" i="14"/>
  <c r="C2008" i="14"/>
  <c r="C2004" i="14"/>
  <c r="C2000" i="14"/>
  <c r="C1996" i="14"/>
  <c r="C1992" i="14"/>
  <c r="C1988" i="14"/>
  <c r="C1984" i="14"/>
  <c r="C1980" i="14"/>
  <c r="C1976" i="14"/>
  <c r="C1972" i="14"/>
  <c r="C1968" i="14"/>
  <c r="C1964" i="14"/>
  <c r="C1960" i="14"/>
  <c r="C1956" i="14"/>
  <c r="C1952" i="14"/>
  <c r="C1948" i="14"/>
  <c r="C1944" i="14"/>
  <c r="C1940" i="14"/>
  <c r="C1936" i="14"/>
  <c r="C1932" i="14"/>
  <c r="C1928" i="14"/>
  <c r="C1924" i="14"/>
  <c r="C1920" i="14"/>
  <c r="C1916" i="14"/>
  <c r="C1912" i="14"/>
  <c r="C1908" i="14"/>
  <c r="C1904" i="14"/>
  <c r="C1900" i="14"/>
  <c r="C1896" i="14"/>
  <c r="C1892" i="14"/>
  <c r="C1888" i="14"/>
  <c r="C1884" i="14"/>
  <c r="C1880" i="14"/>
  <c r="C1876" i="14"/>
  <c r="C1872" i="14"/>
  <c r="C1868" i="14"/>
  <c r="C1864" i="14"/>
  <c r="C1860" i="14"/>
  <c r="C1856" i="14"/>
  <c r="C1852" i="14"/>
  <c r="C1848" i="14"/>
  <c r="C1844" i="14"/>
  <c r="C1840" i="14"/>
  <c r="C1836" i="14"/>
  <c r="C1832" i="14"/>
  <c r="C1828" i="14"/>
  <c r="C1824" i="14"/>
  <c r="C1820" i="14"/>
  <c r="C1816" i="14"/>
  <c r="C1812" i="14"/>
  <c r="C1808" i="14"/>
  <c r="C1804" i="14"/>
  <c r="C1800" i="14"/>
  <c r="C1796" i="14"/>
  <c r="C1792" i="14"/>
  <c r="C1788" i="14"/>
  <c r="C1784" i="14"/>
  <c r="C1780" i="14"/>
  <c r="C1776" i="14"/>
  <c r="C1772" i="14"/>
  <c r="C1768" i="14"/>
  <c r="C1764" i="14"/>
  <c r="C1760" i="14"/>
  <c r="C1756" i="14"/>
  <c r="C1752" i="14"/>
  <c r="C1748" i="14"/>
  <c r="C1744" i="14"/>
  <c r="C1740" i="14"/>
  <c r="C1736" i="14"/>
  <c r="C1732" i="14"/>
  <c r="C1728" i="14"/>
  <c r="C1724" i="14"/>
  <c r="C1720" i="14"/>
  <c r="C1716" i="14"/>
  <c r="C1712" i="14"/>
  <c r="C1708" i="14"/>
  <c r="C1704" i="14"/>
  <c r="C1700" i="14"/>
  <c r="C1696" i="14"/>
  <c r="C1692" i="14"/>
  <c r="C1688" i="14"/>
  <c r="C1684" i="14"/>
  <c r="C1680" i="14"/>
  <c r="C1676" i="14"/>
  <c r="C1672" i="14"/>
  <c r="C1668" i="14"/>
  <c r="C1664" i="14"/>
  <c r="C1660" i="14"/>
  <c r="C1656" i="14"/>
  <c r="C1652" i="14"/>
  <c r="C1648" i="14"/>
  <c r="C1644" i="14"/>
  <c r="C1640" i="14"/>
  <c r="C1636" i="14"/>
  <c r="C1632" i="14"/>
  <c r="C1628" i="14"/>
  <c r="C1624" i="14"/>
  <c r="C1620" i="14"/>
  <c r="C1616" i="14"/>
  <c r="C1612" i="14"/>
  <c r="C1608" i="14"/>
  <c r="C1604" i="14"/>
  <c r="C1600" i="14"/>
  <c r="C1596" i="14"/>
  <c r="C1592" i="14"/>
  <c r="C1588" i="14"/>
  <c r="C1584" i="14"/>
  <c r="C1580" i="14"/>
  <c r="C1576" i="14"/>
  <c r="C1572" i="14"/>
  <c r="C1568" i="14"/>
  <c r="C1564" i="14"/>
  <c r="C1560" i="14"/>
  <c r="C1556" i="14"/>
  <c r="C1552" i="14"/>
  <c r="C1548" i="14"/>
  <c r="C1544" i="14"/>
  <c r="C1540" i="14"/>
  <c r="C1536" i="14"/>
  <c r="C1532" i="14"/>
  <c r="C1528" i="14"/>
  <c r="C1524" i="14"/>
  <c r="C1520" i="14"/>
  <c r="C1516" i="14"/>
  <c r="C1512" i="14"/>
  <c r="C1508" i="14"/>
  <c r="C1504" i="14"/>
  <c r="C1500" i="14"/>
  <c r="C1496" i="14"/>
  <c r="C1492" i="14"/>
  <c r="C1488" i="14"/>
  <c r="C1484" i="14"/>
  <c r="C1480" i="14"/>
  <c r="C1476" i="14"/>
  <c r="C1472" i="14"/>
  <c r="C1468" i="14"/>
  <c r="C1464" i="14"/>
  <c r="C1460" i="14"/>
  <c r="C1456" i="14"/>
  <c r="C1452" i="14"/>
  <c r="C1448" i="14"/>
  <c r="C1444" i="14"/>
  <c r="C1440" i="14"/>
  <c r="C1436" i="14"/>
  <c r="C1432" i="14"/>
  <c r="C1428" i="14"/>
  <c r="C1424" i="14"/>
  <c r="C1420" i="14"/>
  <c r="C1416" i="14"/>
  <c r="C1412" i="14"/>
  <c r="C1408" i="14"/>
  <c r="C1404" i="14"/>
  <c r="C1400" i="14"/>
  <c r="C1396" i="14"/>
  <c r="C1392" i="14"/>
  <c r="C1388" i="14"/>
  <c r="C1384" i="14"/>
  <c r="C1380" i="14"/>
  <c r="C1376" i="14"/>
  <c r="C1372" i="14"/>
  <c r="C1368" i="14"/>
  <c r="C1364" i="14"/>
  <c r="C1360" i="14"/>
  <c r="C1356" i="14"/>
  <c r="C1352" i="14"/>
  <c r="C1348" i="14"/>
  <c r="C1344" i="14"/>
  <c r="C1340" i="14"/>
  <c r="C1336" i="14"/>
  <c r="C1332" i="14"/>
  <c r="C1328" i="14"/>
  <c r="C1324" i="14"/>
  <c r="C1320" i="14"/>
  <c r="C1316" i="14"/>
  <c r="C1312" i="14"/>
  <c r="C1308" i="14"/>
  <c r="C1304" i="14"/>
  <c r="C1300" i="14"/>
  <c r="C1296" i="14"/>
  <c r="C1292" i="14"/>
  <c r="C1288" i="14"/>
  <c r="C1284" i="14"/>
  <c r="C1280" i="14"/>
  <c r="C1276" i="14"/>
  <c r="C1272" i="14"/>
  <c r="C1268" i="14"/>
  <c r="C1264" i="14"/>
  <c r="C1260" i="14"/>
  <c r="C1256" i="14"/>
  <c r="C1252" i="14"/>
  <c r="C1248" i="14"/>
  <c r="C1244" i="14"/>
  <c r="C1240" i="14"/>
  <c r="C1236" i="14"/>
  <c r="C1232" i="14"/>
  <c r="C1228" i="14"/>
  <c r="C1224" i="14"/>
  <c r="C1220" i="14"/>
  <c r="C1216" i="14"/>
  <c r="C1212" i="14"/>
  <c r="C1208" i="14"/>
  <c r="C1204" i="14"/>
  <c r="C1200" i="14"/>
  <c r="C1196" i="14"/>
  <c r="C1192" i="14"/>
  <c r="C1188" i="14"/>
  <c r="C1184" i="14"/>
  <c r="C1180" i="14"/>
  <c r="C1176" i="14"/>
  <c r="C1172" i="14"/>
  <c r="C1168" i="14"/>
  <c r="C1164" i="14"/>
  <c r="C1160" i="14"/>
  <c r="C1156" i="14"/>
  <c r="C1152" i="14"/>
  <c r="C1148" i="14"/>
  <c r="C1144" i="14"/>
  <c r="C1140" i="14"/>
  <c r="C1136" i="14"/>
  <c r="C1132" i="14"/>
  <c r="C1128" i="14"/>
  <c r="C1124" i="14"/>
  <c r="C1120" i="14"/>
  <c r="C1116" i="14"/>
  <c r="C1112" i="14"/>
  <c r="C1108" i="14"/>
  <c r="C1104" i="14"/>
  <c r="C1100" i="14"/>
  <c r="C1096" i="14"/>
  <c r="C1092" i="14"/>
  <c r="C1088" i="14"/>
  <c r="C1084" i="14"/>
  <c r="C1080" i="14"/>
  <c r="C1076" i="14"/>
  <c r="C1072" i="14"/>
  <c r="C1068" i="14"/>
  <c r="C1064" i="14"/>
  <c r="C1060" i="14"/>
  <c r="C1056" i="14"/>
  <c r="C1052" i="14"/>
  <c r="C1048" i="14"/>
  <c r="C1044" i="14"/>
  <c r="C1040" i="14"/>
  <c r="C1036" i="14"/>
  <c r="C1032" i="14"/>
  <c r="C1028" i="14"/>
  <c r="C1024" i="14"/>
  <c r="C1020" i="14"/>
  <c r="C1016" i="14"/>
  <c r="C1012" i="14"/>
  <c r="C1008" i="14"/>
  <c r="C1004" i="14"/>
  <c r="C1000" i="14"/>
  <c r="C996" i="14"/>
  <c r="C992" i="14"/>
  <c r="C988" i="14"/>
  <c r="C984" i="14"/>
  <c r="C980" i="14"/>
  <c r="C976" i="14"/>
  <c r="C972" i="14"/>
  <c r="C968" i="14"/>
  <c r="C964" i="14"/>
  <c r="C960" i="14"/>
  <c r="C956" i="14"/>
  <c r="C952" i="14"/>
  <c r="C948" i="14"/>
  <c r="C944" i="14"/>
  <c r="C940" i="14"/>
  <c r="C936" i="14"/>
  <c r="C932" i="14"/>
  <c r="C928" i="14"/>
  <c r="C924" i="14"/>
  <c r="C920" i="14"/>
  <c r="C916" i="14"/>
  <c r="C912" i="14"/>
  <c r="C908" i="14"/>
  <c r="C904" i="14"/>
  <c r="C900" i="14"/>
  <c r="C896" i="14"/>
  <c r="C892" i="14"/>
  <c r="C888" i="14"/>
  <c r="C884" i="14"/>
  <c r="C880" i="14"/>
  <c r="C876" i="14"/>
  <c r="C872" i="14"/>
  <c r="C868" i="14"/>
  <c r="C864" i="14"/>
  <c r="C860" i="14"/>
  <c r="C856" i="14"/>
  <c r="C852" i="14"/>
  <c r="C848" i="14"/>
  <c r="C844" i="14"/>
  <c r="C840" i="14"/>
  <c r="C836" i="14"/>
  <c r="C832" i="14"/>
  <c r="C828" i="14"/>
  <c r="C824" i="14"/>
  <c r="C820" i="14"/>
  <c r="C816" i="14"/>
  <c r="C812" i="14"/>
  <c r="C808" i="14"/>
  <c r="C804" i="14"/>
  <c r="C800" i="14"/>
  <c r="C796" i="14"/>
  <c r="C792" i="14"/>
  <c r="C788" i="14"/>
  <c r="C784" i="14"/>
  <c r="C780" i="14"/>
  <c r="C776" i="14"/>
  <c r="C772" i="14"/>
  <c r="C768" i="14"/>
  <c r="C764" i="14"/>
  <c r="C760" i="14"/>
  <c r="C756" i="14"/>
  <c r="C752" i="14"/>
  <c r="C748" i="14"/>
  <c r="C744" i="14"/>
  <c r="C740" i="14"/>
  <c r="C736" i="14"/>
  <c r="C732" i="14"/>
  <c r="C728" i="14"/>
  <c r="C724" i="14"/>
  <c r="C720" i="14"/>
  <c r="C716" i="14"/>
  <c r="C712" i="14"/>
  <c r="C708" i="14"/>
  <c r="C704" i="14"/>
  <c r="C700" i="14"/>
  <c r="C696" i="14"/>
  <c r="C692" i="14"/>
  <c r="C688" i="14"/>
  <c r="C684" i="14"/>
  <c r="C680" i="14"/>
  <c r="C676" i="14"/>
  <c r="C672" i="14"/>
  <c r="C668" i="14"/>
  <c r="C664" i="14"/>
  <c r="C660" i="14"/>
  <c r="C656" i="14"/>
  <c r="C652" i="14"/>
  <c r="C648" i="14"/>
  <c r="C644" i="14"/>
  <c r="C640" i="14"/>
  <c r="C636" i="14"/>
  <c r="C632" i="14"/>
  <c r="C628" i="14"/>
  <c r="C624" i="14"/>
  <c r="C620" i="14"/>
  <c r="C616" i="14"/>
  <c r="C612" i="14"/>
  <c r="C608" i="14"/>
  <c r="C604" i="14"/>
  <c r="C600" i="14"/>
  <c r="C596" i="14"/>
  <c r="C592" i="14"/>
  <c r="C588" i="14"/>
  <c r="C584" i="14"/>
  <c r="C580" i="14"/>
  <c r="C576" i="14"/>
  <c r="C572" i="14"/>
  <c r="C568" i="14"/>
  <c r="C564" i="14"/>
  <c r="C560" i="14"/>
  <c r="C556" i="14"/>
  <c r="C552" i="14"/>
  <c r="C548" i="14"/>
  <c r="C544" i="14"/>
  <c r="C540" i="14"/>
  <c r="C536" i="14"/>
  <c r="C532" i="14"/>
  <c r="C528" i="14"/>
  <c r="C524" i="14"/>
  <c r="C520" i="14"/>
  <c r="C516" i="14"/>
  <c r="C512" i="14"/>
  <c r="C508" i="14"/>
  <c r="C504" i="14"/>
  <c r="C500" i="14"/>
  <c r="C496" i="14"/>
  <c r="C492" i="14"/>
  <c r="C488" i="14"/>
  <c r="C484" i="14"/>
  <c r="C480" i="14"/>
  <c r="C476" i="14"/>
  <c r="C472" i="14"/>
  <c r="C468" i="14"/>
  <c r="C464" i="14"/>
  <c r="C460" i="14"/>
  <c r="C456" i="14"/>
  <c r="C452" i="14"/>
  <c r="C448" i="14"/>
  <c r="C444" i="14"/>
  <c r="C440" i="14"/>
  <c r="C436" i="14"/>
  <c r="C432" i="14"/>
  <c r="C428" i="14"/>
  <c r="C424" i="14"/>
  <c r="C420" i="14"/>
  <c r="C416" i="14"/>
  <c r="C412" i="14"/>
  <c r="C408" i="14"/>
  <c r="C404" i="14"/>
  <c r="C400" i="14"/>
  <c r="C396" i="14"/>
  <c r="C392" i="14"/>
  <c r="C388" i="14"/>
  <c r="C384" i="14"/>
  <c r="C380" i="14"/>
  <c r="C376" i="14"/>
  <c r="C372" i="14"/>
  <c r="C368" i="14"/>
  <c r="C364" i="14"/>
  <c r="C360" i="14"/>
  <c r="C356" i="14"/>
  <c r="C352" i="14"/>
  <c r="C348" i="14"/>
  <c r="C344" i="14"/>
  <c r="C340" i="14"/>
  <c r="C336" i="14"/>
  <c r="C332" i="14"/>
  <c r="C328" i="14"/>
  <c r="C324" i="14"/>
  <c r="C320" i="14"/>
  <c r="C316" i="14"/>
  <c r="C312" i="14"/>
  <c r="C308" i="14"/>
  <c r="C304" i="14"/>
  <c r="C300" i="14"/>
  <c r="C296" i="14"/>
  <c r="C292" i="14"/>
  <c r="C288" i="14"/>
  <c r="C284" i="14"/>
  <c r="C280" i="14"/>
  <c r="C276" i="14"/>
  <c r="C272" i="14"/>
  <c r="C268" i="14"/>
  <c r="C264" i="14"/>
  <c r="C260" i="14"/>
  <c r="C256" i="14"/>
  <c r="C252" i="14"/>
  <c r="C248" i="14"/>
  <c r="C244" i="14"/>
  <c r="C240" i="14"/>
  <c r="C236" i="14"/>
  <c r="C232" i="14"/>
  <c r="C228" i="14"/>
  <c r="C224" i="14"/>
  <c r="C220" i="14"/>
  <c r="C216" i="14"/>
  <c r="C212" i="14"/>
  <c r="C208" i="14"/>
  <c r="C204" i="14"/>
  <c r="C200" i="14"/>
  <c r="C196" i="14"/>
  <c r="C192" i="14"/>
  <c r="C188" i="14"/>
  <c r="C184" i="14"/>
  <c r="C180" i="14"/>
  <c r="C176" i="14"/>
  <c r="C172" i="14"/>
  <c r="C168" i="14"/>
  <c r="C164" i="14"/>
  <c r="C160" i="14"/>
  <c r="C156" i="14"/>
  <c r="C152" i="14"/>
  <c r="C148" i="14"/>
  <c r="C144" i="14"/>
  <c r="C140" i="14"/>
  <c r="C136" i="14"/>
  <c r="C132" i="14"/>
  <c r="C128" i="14"/>
  <c r="C124" i="14"/>
  <c r="C120" i="14"/>
  <c r="C116" i="14"/>
  <c r="C112" i="14"/>
  <c r="C108" i="14"/>
  <c r="C104" i="14"/>
  <c r="C100" i="14"/>
  <c r="C96" i="14"/>
  <c r="C92" i="14"/>
  <c r="C88" i="14"/>
  <c r="C84" i="14"/>
  <c r="C80" i="14"/>
  <c r="C76" i="14"/>
  <c r="C72" i="14"/>
  <c r="C68" i="14"/>
  <c r="C64" i="14"/>
  <c r="C60" i="14"/>
  <c r="C56" i="14"/>
  <c r="C52" i="14"/>
  <c r="H1359" i="1"/>
  <c r="H1407" i="1"/>
  <c r="H1487" i="1"/>
  <c r="H25" i="1"/>
  <c r="H73" i="1"/>
  <c r="H1327" i="1"/>
  <c r="H1455" i="1"/>
  <c r="H57" i="1"/>
  <c r="H1391" i="1"/>
  <c r="G1503" i="1"/>
  <c r="H1503" i="1"/>
  <c r="H2195" i="1"/>
  <c r="H2225" i="1"/>
  <c r="H2257" i="1"/>
  <c r="H2293" i="1"/>
  <c r="H2325" i="1"/>
  <c r="H2613" i="1"/>
  <c r="H2645" i="1"/>
  <c r="H2677" i="1"/>
  <c r="H3079" i="1"/>
  <c r="H3111" i="1"/>
  <c r="H3143" i="1"/>
  <c r="H3175" i="1"/>
  <c r="H3227" i="1"/>
  <c r="H3234" i="1"/>
  <c r="H3298" i="1"/>
  <c r="G3387" i="1"/>
  <c r="H3387" i="1"/>
  <c r="H3390" i="1"/>
  <c r="H3470" i="1"/>
  <c r="G3515" i="1"/>
  <c r="H3515" i="1"/>
  <c r="H3518" i="1"/>
  <c r="H3602" i="1"/>
  <c r="H3607" i="1"/>
  <c r="H3634" i="1"/>
  <c r="H3639" i="1"/>
  <c r="H3666" i="1"/>
  <c r="G3762" i="1"/>
  <c r="H3762" i="1"/>
  <c r="G3826" i="1"/>
  <c r="H3826" i="1"/>
  <c r="G3890" i="1"/>
  <c r="H3890" i="1"/>
  <c r="G3958" i="1"/>
  <c r="H3958" i="1"/>
  <c r="G4023" i="1"/>
  <c r="H4023" i="1"/>
  <c r="G4095" i="1"/>
  <c r="H4095" i="1"/>
  <c r="G4191" i="1"/>
  <c r="H4191" i="1"/>
  <c r="G4286" i="1"/>
  <c r="H4286" i="1"/>
  <c r="G4350" i="1"/>
  <c r="H4350" i="1"/>
  <c r="G4414" i="1"/>
  <c r="H4414" i="1"/>
  <c r="H4436" i="1"/>
  <c r="G4436" i="1"/>
  <c r="H4452" i="1"/>
  <c r="G4452" i="1"/>
  <c r="G4542" i="1"/>
  <c r="H4542" i="1"/>
  <c r="G4606" i="1"/>
  <c r="H4606" i="1"/>
  <c r="G4670" i="1"/>
  <c r="H4670" i="1"/>
  <c r="H4838" i="1"/>
  <c r="G4838" i="1"/>
  <c r="H4978" i="1"/>
  <c r="G4978" i="1"/>
  <c r="H5010" i="1"/>
  <c r="G5010" i="1"/>
  <c r="G5154" i="1"/>
  <c r="H5154" i="1"/>
  <c r="G5436" i="1"/>
  <c r="H5436" i="1"/>
  <c r="G5500" i="1"/>
  <c r="H5500" i="1"/>
  <c r="G5564" i="1"/>
  <c r="H5564" i="1"/>
  <c r="G5628" i="1"/>
  <c r="H5628" i="1"/>
  <c r="G5656" i="1"/>
  <c r="H5656" i="1"/>
  <c r="G5688" i="1"/>
  <c r="H5688" i="1"/>
  <c r="G5897" i="1"/>
  <c r="H5897" i="1"/>
  <c r="G5961" i="1"/>
  <c r="H5961" i="1"/>
  <c r="G6025" i="1"/>
  <c r="H6025" i="1"/>
  <c r="G6223" i="1"/>
  <c r="H6223" i="1"/>
  <c r="G6287" i="1"/>
  <c r="H6287" i="1"/>
  <c r="H6351" i="1"/>
  <c r="G6351" i="1"/>
  <c r="G6397" i="1"/>
  <c r="H6397" i="1"/>
  <c r="G6461" i="1"/>
  <c r="H6461" i="1"/>
  <c r="G3483" i="1"/>
  <c r="H3483" i="1"/>
  <c r="G3735" i="1"/>
  <c r="H3735" i="1"/>
  <c r="G3799" i="1"/>
  <c r="H3799" i="1"/>
  <c r="G3863" i="1"/>
  <c r="H3863" i="1"/>
  <c r="G3927" i="1"/>
  <c r="H3927" i="1"/>
  <c r="G4082" i="1"/>
  <c r="H4082" i="1"/>
  <c r="G5127" i="1"/>
  <c r="H5127" i="1"/>
  <c r="G5191" i="1"/>
  <c r="H5191" i="1"/>
  <c r="H1752" i="1"/>
  <c r="H1855" i="1"/>
  <c r="H1943" i="1"/>
  <c r="H2083" i="1"/>
  <c r="H2115" i="1"/>
  <c r="H2147" i="1"/>
  <c r="H2341" i="1"/>
  <c r="H2373" i="1"/>
  <c r="H2405" i="1"/>
  <c r="H2437" i="1"/>
  <c r="H2469" i="1"/>
  <c r="H2501" i="1"/>
  <c r="H2533" i="1"/>
  <c r="H2565" i="1"/>
  <c r="H2597" i="1"/>
  <c r="H2629" i="1"/>
  <c r="H2661" i="1"/>
  <c r="H2693" i="1"/>
  <c r="H2725" i="1"/>
  <c r="G2909" i="1"/>
  <c r="G2925" i="1"/>
  <c r="G2941" i="1"/>
  <c r="G2957" i="1"/>
  <c r="G2973" i="1"/>
  <c r="G2989" i="1"/>
  <c r="G3005" i="1"/>
  <c r="G3021" i="1"/>
  <c r="G3037" i="1"/>
  <c r="H3095" i="1"/>
  <c r="H3127" i="1"/>
  <c r="H3159" i="1"/>
  <c r="H3195" i="1"/>
  <c r="H3202" i="1"/>
  <c r="H3211" i="1"/>
  <c r="G3451" i="1"/>
  <c r="H3451" i="1"/>
  <c r="G3579" i="1"/>
  <c r="H3579" i="1"/>
  <c r="G3730" i="1"/>
  <c r="H3730" i="1"/>
  <c r="G3794" i="1"/>
  <c r="H3794" i="1"/>
  <c r="G3858" i="1"/>
  <c r="H3858" i="1"/>
  <c r="G3922" i="1"/>
  <c r="H3922" i="1"/>
  <c r="G3990" i="1"/>
  <c r="H3990" i="1"/>
  <c r="G4063" i="1"/>
  <c r="H4063" i="1"/>
  <c r="G4151" i="1"/>
  <c r="H4151" i="1"/>
  <c r="G4223" i="1"/>
  <c r="H4223" i="1"/>
  <c r="G4295" i="1"/>
  <c r="H4295" i="1"/>
  <c r="G4359" i="1"/>
  <c r="H4359" i="1"/>
  <c r="G4419" i="1"/>
  <c r="H4419" i="1"/>
  <c r="H4444" i="1"/>
  <c r="G4444" i="1"/>
  <c r="G4510" i="1"/>
  <c r="H4510" i="1"/>
  <c r="G4574" i="1"/>
  <c r="H4574" i="1"/>
  <c r="G4638" i="1"/>
  <c r="H4638" i="1"/>
  <c r="H4806" i="1"/>
  <c r="G4806" i="1"/>
  <c r="H4870" i="1"/>
  <c r="G4870" i="1"/>
  <c r="H4994" i="1"/>
  <c r="G4994" i="1"/>
  <c r="H5032" i="1"/>
  <c r="G5032" i="1"/>
  <c r="G5074" i="1"/>
  <c r="H5074" i="1"/>
  <c r="G5122" i="1"/>
  <c r="H5122" i="1"/>
  <c r="G5182" i="1"/>
  <c r="H5182" i="1"/>
  <c r="G5404" i="1"/>
  <c r="H5404" i="1"/>
  <c r="G5468" i="1"/>
  <c r="H5468" i="1"/>
  <c r="G5532" i="1"/>
  <c r="H5532" i="1"/>
  <c r="G5596" i="1"/>
  <c r="H5596" i="1"/>
  <c r="G5633" i="1"/>
  <c r="H5633" i="1"/>
  <c r="G5665" i="1"/>
  <c r="H5665" i="1"/>
  <c r="G5697" i="1"/>
  <c r="H5697" i="1"/>
  <c r="G5929" i="1"/>
  <c r="H5929" i="1"/>
  <c r="G5993" i="1"/>
  <c r="H5993" i="1"/>
  <c r="G6191" i="1"/>
  <c r="H6191" i="1"/>
  <c r="G6255" i="1"/>
  <c r="H6255" i="1"/>
  <c r="G6319" i="1"/>
  <c r="H6319" i="1"/>
  <c r="H6367" i="1"/>
  <c r="G6367" i="1"/>
  <c r="G6429" i="1"/>
  <c r="H6429" i="1"/>
  <c r="H1688" i="1"/>
  <c r="H1791" i="1"/>
  <c r="H1823" i="1"/>
  <c r="H1887" i="1"/>
  <c r="H1919" i="1"/>
  <c r="H1959" i="1"/>
  <c r="H2019" i="1"/>
  <c r="H2051" i="1"/>
  <c r="H28" i="1"/>
  <c r="H60" i="1"/>
  <c r="H1296" i="1"/>
  <c r="H1328" i="1"/>
  <c r="H1360" i="1"/>
  <c r="H1392" i="1"/>
  <c r="H1424" i="1"/>
  <c r="H1456" i="1"/>
  <c r="H1488" i="1"/>
  <c r="H1520" i="1"/>
  <c r="H1543" i="1"/>
  <c r="H1552" i="1"/>
  <c r="H1575" i="1"/>
  <c r="H1584" i="1"/>
  <c r="H1607" i="1"/>
  <c r="H1616" i="1"/>
  <c r="H1647" i="1"/>
  <c r="H1656" i="1"/>
  <c r="H1663" i="1"/>
  <c r="H1711" i="1"/>
  <c r="H1720" i="1"/>
  <c r="H1727" i="1"/>
  <c r="H1775" i="1"/>
  <c r="H1784" i="1"/>
  <c r="H1816" i="1"/>
  <c r="H1848" i="1"/>
  <c r="H1880" i="1"/>
  <c r="H1912" i="1"/>
  <c r="H1940" i="1"/>
  <c r="H1956" i="1"/>
  <c r="G2016" i="1"/>
  <c r="H2044" i="1"/>
  <c r="H2076" i="1"/>
  <c r="H2108" i="1"/>
  <c r="H2140" i="1"/>
  <c r="H2172" i="1"/>
  <c r="H2204" i="1"/>
  <c r="H2238" i="1"/>
  <c r="H2270" i="1"/>
  <c r="H2302" i="1"/>
  <c r="H2334" i="1"/>
  <c r="H2366" i="1"/>
  <c r="H2398" i="1"/>
  <c r="H2430" i="1"/>
  <c r="H2462" i="1"/>
  <c r="H2494" i="1"/>
  <c r="H2526" i="1"/>
  <c r="H2558" i="1"/>
  <c r="H2590" i="1"/>
  <c r="H2622" i="1"/>
  <c r="H2654" i="1"/>
  <c r="H2686" i="1"/>
  <c r="H2718" i="1"/>
  <c r="G2906" i="1"/>
  <c r="G2922" i="1"/>
  <c r="G2938" i="1"/>
  <c r="G2954" i="1"/>
  <c r="G2970" i="1"/>
  <c r="G2986" i="1"/>
  <c r="G3002" i="1"/>
  <c r="G3018" i="1"/>
  <c r="G3034" i="1"/>
  <c r="H3086" i="1"/>
  <c r="H3118" i="1"/>
  <c r="H3150" i="1"/>
  <c r="H3182" i="1"/>
  <c r="H3230" i="1"/>
  <c r="H3235" i="1"/>
  <c r="H3299" i="1"/>
  <c r="H3363" i="1"/>
  <c r="H3374" i="1"/>
  <c r="G3419" i="1"/>
  <c r="H3419" i="1"/>
  <c r="H3422" i="1"/>
  <c r="H3502" i="1"/>
  <c r="G3547" i="1"/>
  <c r="H3547" i="1"/>
  <c r="H3550" i="1"/>
  <c r="G3767" i="1"/>
  <c r="H3767" i="1"/>
  <c r="G3831" i="1"/>
  <c r="H3831" i="1"/>
  <c r="G3895" i="1"/>
  <c r="H3895" i="1"/>
  <c r="G4210" i="1"/>
  <c r="H4210" i="1"/>
  <c r="H3967" i="1"/>
  <c r="H3999" i="1"/>
  <c r="H4030" i="1"/>
  <c r="H4114" i="1"/>
  <c r="H4158" i="1"/>
  <c r="H4242" i="1"/>
  <c r="H4287" i="1"/>
  <c r="H4302" i="1"/>
  <c r="H4351" i="1"/>
  <c r="H4366" i="1"/>
  <c r="H4415" i="1"/>
  <c r="H4422" i="1"/>
  <c r="G4437" i="1"/>
  <c r="G4445" i="1"/>
  <c r="G4453" i="1"/>
  <c r="H4519" i="1"/>
  <c r="H4551" i="1"/>
  <c r="H4583" i="1"/>
  <c r="H4615" i="1"/>
  <c r="H4647" i="1"/>
  <c r="H4679" i="1"/>
  <c r="G4813" i="1"/>
  <c r="G4845" i="1"/>
  <c r="G4877" i="1"/>
  <c r="G4981" i="1"/>
  <c r="G4997" i="1"/>
  <c r="G5013" i="1"/>
  <c r="G5035" i="1"/>
  <c r="G5042" i="1"/>
  <c r="G5047" i="1"/>
  <c r="H5079" i="1"/>
  <c r="H5094" i="1"/>
  <c r="H5103" i="1"/>
  <c r="H5159" i="1"/>
  <c r="H5206" i="1"/>
  <c r="H5219" i="1"/>
  <c r="H5405" i="1"/>
  <c r="H5437" i="1"/>
  <c r="H5469" i="1"/>
  <c r="H5501" i="1"/>
  <c r="H5533" i="1"/>
  <c r="H5565" i="1"/>
  <c r="H5597" i="1"/>
  <c r="H5629" i="1"/>
  <c r="H5636" i="1"/>
  <c r="H5657" i="1"/>
  <c r="H5668" i="1"/>
  <c r="H5689" i="1"/>
  <c r="H5868" i="1"/>
  <c r="H5900" i="1"/>
  <c r="H5932" i="1"/>
  <c r="H5964" i="1"/>
  <c r="H5996" i="1"/>
  <c r="H6028" i="1"/>
  <c r="H6194" i="1"/>
  <c r="H6226" i="1"/>
  <c r="H6258" i="1"/>
  <c r="H6290" i="1"/>
  <c r="H6322" i="1"/>
  <c r="G6354" i="1"/>
  <c r="H6372" i="1"/>
  <c r="H6404" i="1"/>
  <c r="H6432" i="1"/>
  <c r="H6464" i="1"/>
  <c r="H6496" i="1"/>
  <c r="H6562" i="1"/>
  <c r="H6637" i="1"/>
  <c r="H6669" i="1"/>
  <c r="H6701" i="1"/>
  <c r="H6493" i="1"/>
  <c r="H6559" i="1"/>
  <c r="H6632" i="1"/>
  <c r="H6664" i="1"/>
  <c r="H6700" i="1"/>
  <c r="H4" i="1"/>
  <c r="H20" i="1"/>
  <c r="H36" i="1"/>
  <c r="H68" i="1"/>
  <c r="H17" i="1"/>
  <c r="H33" i="1"/>
  <c r="H49" i="1"/>
  <c r="H65" i="1"/>
  <c r="H81" i="1"/>
  <c r="H1288" i="1"/>
  <c r="H1304" i="1"/>
  <c r="H1320" i="1"/>
  <c r="H1336" i="1"/>
  <c r="H1352" i="1"/>
  <c r="H1368" i="1"/>
  <c r="H1384" i="1"/>
  <c r="H1400" i="1"/>
  <c r="H1416" i="1"/>
  <c r="H1432" i="1"/>
  <c r="H1448" i="1"/>
  <c r="H1464" i="1"/>
  <c r="H1480" i="1"/>
  <c r="H1496" i="1"/>
  <c r="H1512" i="1"/>
  <c r="H1528" i="1"/>
  <c r="H1535" i="1"/>
  <c r="H1560" i="1"/>
  <c r="H1567" i="1"/>
  <c r="H1592" i="1"/>
  <c r="H1599" i="1"/>
  <c r="H1624" i="1"/>
  <c r="H1631" i="1"/>
  <c r="G1639" i="1"/>
  <c r="H1639" i="1"/>
  <c r="H1679" i="1"/>
  <c r="G1703" i="1"/>
  <c r="H1703" i="1"/>
  <c r="H1743" i="1"/>
  <c r="G1767" i="1"/>
  <c r="H1767" i="1"/>
  <c r="G1808" i="1"/>
  <c r="H1808" i="1"/>
  <c r="G1840" i="1"/>
  <c r="H1840" i="1"/>
  <c r="G1872" i="1"/>
  <c r="H1872" i="1"/>
  <c r="G1904" i="1"/>
  <c r="H1904" i="1"/>
  <c r="G2027" i="1"/>
  <c r="H2027" i="1"/>
  <c r="G2059" i="1"/>
  <c r="H2059" i="1"/>
  <c r="G2091" i="1"/>
  <c r="H2091" i="1"/>
  <c r="G2123" i="1"/>
  <c r="H2123" i="1"/>
  <c r="G2155" i="1"/>
  <c r="H2155" i="1"/>
  <c r="G2187" i="1"/>
  <c r="H2187" i="1"/>
  <c r="G2221" i="1"/>
  <c r="H2221" i="1"/>
  <c r="G2253" i="1"/>
  <c r="H2253" i="1"/>
  <c r="G2285" i="1"/>
  <c r="H2285" i="1"/>
  <c r="G2317" i="1"/>
  <c r="H2317" i="1"/>
  <c r="G2349" i="1"/>
  <c r="H2349" i="1"/>
  <c r="G2381" i="1"/>
  <c r="H2381" i="1"/>
  <c r="G2413" i="1"/>
  <c r="H2413" i="1"/>
  <c r="G2445" i="1"/>
  <c r="H2445" i="1"/>
  <c r="G2477" i="1"/>
  <c r="H2477" i="1"/>
  <c r="G2509" i="1"/>
  <c r="H2509" i="1"/>
  <c r="G2541" i="1"/>
  <c r="H2541" i="1"/>
  <c r="G2573" i="1"/>
  <c r="H2573" i="1"/>
  <c r="G2605" i="1"/>
  <c r="H2605" i="1"/>
  <c r="G2637" i="1"/>
  <c r="H2637" i="1"/>
  <c r="G2669" i="1"/>
  <c r="H2669" i="1"/>
  <c r="G2701" i="1"/>
  <c r="H2701" i="1"/>
  <c r="H2897" i="1"/>
  <c r="G2897" i="1"/>
  <c r="H2913" i="1"/>
  <c r="G2913" i="1"/>
  <c r="H2929" i="1"/>
  <c r="G2929" i="1"/>
  <c r="H2945" i="1"/>
  <c r="G2945" i="1"/>
  <c r="H2961" i="1"/>
  <c r="G2961" i="1"/>
  <c r="H2977" i="1"/>
  <c r="G2977" i="1"/>
  <c r="H2993" i="1"/>
  <c r="G2993" i="1"/>
  <c r="H3009" i="1"/>
  <c r="G3009" i="1"/>
  <c r="H3025" i="1"/>
  <c r="G3025" i="1"/>
  <c r="H1287" i="1"/>
  <c r="H1303" i="1"/>
  <c r="H1319" i="1"/>
  <c r="H1335" i="1"/>
  <c r="H1351" i="1"/>
  <c r="H1367" i="1"/>
  <c r="H1383" i="1"/>
  <c r="H1399" i="1"/>
  <c r="H1415" i="1"/>
  <c r="H1431" i="1"/>
  <c r="H1447" i="1"/>
  <c r="H1463" i="1"/>
  <c r="H1479" i="1"/>
  <c r="H1495" i="1"/>
  <c r="H1511" i="1"/>
  <c r="H1527" i="1"/>
  <c r="H1532" i="1"/>
  <c r="H1559" i="1"/>
  <c r="H1564" i="1"/>
  <c r="H1591" i="1"/>
  <c r="H1596" i="1"/>
  <c r="H1623" i="1"/>
  <c r="H1628" i="1"/>
  <c r="H1668" i="1"/>
  <c r="G1680" i="1"/>
  <c r="H1680" i="1"/>
  <c r="H1687" i="1"/>
  <c r="H1692" i="1"/>
  <c r="H1732" i="1"/>
  <c r="G1744" i="1"/>
  <c r="H1744" i="1"/>
  <c r="H1751" i="1"/>
  <c r="H1756" i="1"/>
  <c r="G1788" i="1"/>
  <c r="H1788" i="1"/>
  <c r="G1799" i="1"/>
  <c r="H1799" i="1"/>
  <c r="G1820" i="1"/>
  <c r="H1820" i="1"/>
  <c r="G1831" i="1"/>
  <c r="H1831" i="1"/>
  <c r="G1852" i="1"/>
  <c r="H1852" i="1"/>
  <c r="G1863" i="1"/>
  <c r="H1863" i="1"/>
  <c r="G1884" i="1"/>
  <c r="H1884" i="1"/>
  <c r="G1895" i="1"/>
  <c r="H1895" i="1"/>
  <c r="G1916" i="1"/>
  <c r="H1916" i="1"/>
  <c r="G1942" i="1"/>
  <c r="H1942" i="1"/>
  <c r="G1958" i="1"/>
  <c r="H1958" i="1"/>
  <c r="G2240" i="1"/>
  <c r="H2240" i="1"/>
  <c r="G2272" i="1"/>
  <c r="H2272" i="1"/>
  <c r="G3094" i="1"/>
  <c r="H3094" i="1"/>
  <c r="G1671" i="1"/>
  <c r="H1671" i="1"/>
  <c r="G1735" i="1"/>
  <c r="H1735" i="1"/>
  <c r="G1815" i="1"/>
  <c r="H1815" i="1"/>
  <c r="G1847" i="1"/>
  <c r="H1847" i="1"/>
  <c r="G1879" i="1"/>
  <c r="H1879" i="1"/>
  <c r="G1911" i="1"/>
  <c r="H1911" i="1"/>
  <c r="G1939" i="1"/>
  <c r="H1939" i="1"/>
  <c r="G1955" i="1"/>
  <c r="H1955" i="1"/>
  <c r="H2015" i="1"/>
  <c r="G2015" i="1"/>
  <c r="G2043" i="1"/>
  <c r="H2043" i="1"/>
  <c r="G2075" i="1"/>
  <c r="H2075" i="1"/>
  <c r="G2107" i="1"/>
  <c r="H2107" i="1"/>
  <c r="G2139" i="1"/>
  <c r="H2139" i="1"/>
  <c r="G2171" i="1"/>
  <c r="H2171" i="1"/>
  <c r="G2203" i="1"/>
  <c r="H2203" i="1"/>
  <c r="G2237" i="1"/>
  <c r="H2237" i="1"/>
  <c r="G2269" i="1"/>
  <c r="H2269" i="1"/>
  <c r="G2301" i="1"/>
  <c r="H2301" i="1"/>
  <c r="G2333" i="1"/>
  <c r="H2333" i="1"/>
  <c r="G2365" i="1"/>
  <c r="H2365" i="1"/>
  <c r="G2397" i="1"/>
  <c r="H2397" i="1"/>
  <c r="G2429" i="1"/>
  <c r="H2429" i="1"/>
  <c r="G2461" i="1"/>
  <c r="H2461" i="1"/>
  <c r="G2493" i="1"/>
  <c r="H2493" i="1"/>
  <c r="G2525" i="1"/>
  <c r="H2525" i="1"/>
  <c r="G2557" i="1"/>
  <c r="H2557" i="1"/>
  <c r="G2589" i="1"/>
  <c r="H2589" i="1"/>
  <c r="G2621" i="1"/>
  <c r="H2621" i="1"/>
  <c r="G2653" i="1"/>
  <c r="H2653" i="1"/>
  <c r="G2685" i="1"/>
  <c r="H2685" i="1"/>
  <c r="G2717" i="1"/>
  <c r="H2717" i="1"/>
  <c r="H2905" i="1"/>
  <c r="G2905" i="1"/>
  <c r="H2921" i="1"/>
  <c r="G2921" i="1"/>
  <c r="H2937" i="1"/>
  <c r="G2937" i="1"/>
  <c r="H2953" i="1"/>
  <c r="G2953" i="1"/>
  <c r="H2969" i="1"/>
  <c r="G2969" i="1"/>
  <c r="H2985" i="1"/>
  <c r="G2985" i="1"/>
  <c r="H3001" i="1"/>
  <c r="G3001" i="1"/>
  <c r="H3017" i="1"/>
  <c r="G3017" i="1"/>
  <c r="H3033" i="1"/>
  <c r="G3033" i="1"/>
  <c r="J6714" i="1"/>
  <c r="H52" i="1"/>
  <c r="G1648" i="1"/>
  <c r="H1648" i="1"/>
  <c r="G1712" i="1"/>
  <c r="H1712" i="1"/>
  <c r="G1776" i="1"/>
  <c r="H1776" i="1"/>
  <c r="G1966" i="1"/>
  <c r="H1966" i="1"/>
  <c r="G2224" i="1"/>
  <c r="H2224" i="1"/>
  <c r="G2256" i="1"/>
  <c r="H2256" i="1"/>
  <c r="G3078" i="1"/>
  <c r="H3078" i="1"/>
  <c r="G4022" i="1"/>
  <c r="H4022" i="1"/>
  <c r="H4830" i="1"/>
  <c r="G4830" i="1"/>
  <c r="H4862" i="1"/>
  <c r="G4862" i="1"/>
  <c r="H4894" i="1"/>
  <c r="G4894" i="1"/>
  <c r="H4990" i="1"/>
  <c r="G4990" i="1"/>
  <c r="H5006" i="1"/>
  <c r="G5006" i="1"/>
  <c r="H5022" i="1"/>
  <c r="G5022" i="1"/>
  <c r="G5223" i="1"/>
  <c r="H5223" i="1"/>
  <c r="G5396" i="1"/>
  <c r="H5396" i="1"/>
  <c r="G5428" i="1"/>
  <c r="H5428" i="1"/>
  <c r="H3110" i="1"/>
  <c r="H3126" i="1"/>
  <c r="H3142" i="1"/>
  <c r="H3158" i="1"/>
  <c r="H3174" i="1"/>
  <c r="H3190" i="1"/>
  <c r="H3222" i="1"/>
  <c r="H3243" i="1"/>
  <c r="H3254" i="1"/>
  <c r="H3259" i="1"/>
  <c r="H3275" i="1"/>
  <c r="H3286" i="1"/>
  <c r="H3291" i="1"/>
  <c r="H3307" i="1"/>
  <c r="H3318" i="1"/>
  <c r="H3323" i="1"/>
  <c r="H3339" i="1"/>
  <c r="H3350" i="1"/>
  <c r="H3355" i="1"/>
  <c r="H3382" i="1"/>
  <c r="H3398" i="1"/>
  <c r="H3414" i="1"/>
  <c r="H3430" i="1"/>
  <c r="H3446" i="1"/>
  <c r="H3462" i="1"/>
  <c r="H3478" i="1"/>
  <c r="H3494" i="1"/>
  <c r="H3510" i="1"/>
  <c r="H3526" i="1"/>
  <c r="H3542" i="1"/>
  <c r="H3558" i="1"/>
  <c r="H3574" i="1"/>
  <c r="H3594" i="1"/>
  <c r="H3615" i="1"/>
  <c r="H3626" i="1"/>
  <c r="H3647" i="1"/>
  <c r="H3658" i="1"/>
  <c r="H3679" i="1"/>
  <c r="H3690" i="1"/>
  <c r="H3711" i="1"/>
  <c r="H3722" i="1"/>
  <c r="H3743" i="1"/>
  <c r="H3754" i="1"/>
  <c r="H3775" i="1"/>
  <c r="H3786" i="1"/>
  <c r="H3807" i="1"/>
  <c r="H3818" i="1"/>
  <c r="H3839" i="1"/>
  <c r="H3850" i="1"/>
  <c r="H3871" i="1"/>
  <c r="H3882" i="1"/>
  <c r="H3903" i="1"/>
  <c r="H3914" i="1"/>
  <c r="H3935" i="1"/>
  <c r="H3966" i="1"/>
  <c r="H3998" i="1"/>
  <c r="H4007" i="1"/>
  <c r="H4018" i="1"/>
  <c r="H4055" i="1"/>
  <c r="H4103" i="1"/>
  <c r="H4127" i="1"/>
  <c r="H4146" i="1"/>
  <c r="H4183" i="1"/>
  <c r="H4231" i="1"/>
  <c r="H4255" i="1"/>
  <c r="H4279" i="1"/>
  <c r="H4319" i="1"/>
  <c r="H4343" i="1"/>
  <c r="H4383" i="1"/>
  <c r="H4407" i="1"/>
  <c r="G4431" i="1"/>
  <c r="G4435" i="1"/>
  <c r="G4439" i="1"/>
  <c r="G4443" i="1"/>
  <c r="G4447" i="1"/>
  <c r="G4451" i="1"/>
  <c r="G4455" i="1"/>
  <c r="H4457" i="1"/>
  <c r="G4457" i="1"/>
  <c r="H4459" i="1"/>
  <c r="G4459" i="1"/>
  <c r="H4461" i="1"/>
  <c r="G4461" i="1"/>
  <c r="H4463" i="1"/>
  <c r="G4463" i="1"/>
  <c r="H4465" i="1"/>
  <c r="G4465" i="1"/>
  <c r="H4467" i="1"/>
  <c r="G4467" i="1"/>
  <c r="H4469" i="1"/>
  <c r="G4469" i="1"/>
  <c r="H4471" i="1"/>
  <c r="G4471" i="1"/>
  <c r="H4473" i="1"/>
  <c r="G4473" i="1"/>
  <c r="H4475" i="1"/>
  <c r="G4475" i="1"/>
  <c r="H4477" i="1"/>
  <c r="G4477" i="1"/>
  <c r="H4479" i="1"/>
  <c r="G4479" i="1"/>
  <c r="H4481" i="1"/>
  <c r="G4481" i="1"/>
  <c r="H4483" i="1"/>
  <c r="G4483" i="1"/>
  <c r="H4485" i="1"/>
  <c r="G4485" i="1"/>
  <c r="H4487" i="1"/>
  <c r="G4487" i="1"/>
  <c r="H4489" i="1"/>
  <c r="G4489" i="1"/>
  <c r="H4491" i="1"/>
  <c r="G4491" i="1"/>
  <c r="H4493" i="1"/>
  <c r="G4493" i="1"/>
  <c r="G4495" i="1"/>
  <c r="H4495" i="1"/>
  <c r="G4527" i="1"/>
  <c r="H4527" i="1"/>
  <c r="G4559" i="1"/>
  <c r="H4559" i="1"/>
  <c r="G4591" i="1"/>
  <c r="H4591" i="1"/>
  <c r="G4623" i="1"/>
  <c r="H4623" i="1"/>
  <c r="G4655" i="1"/>
  <c r="H4655" i="1"/>
  <c r="G4687" i="1"/>
  <c r="H4687" i="1"/>
  <c r="H5039" i="1"/>
  <c r="G5039" i="1"/>
  <c r="H5051" i="1"/>
  <c r="G5051" i="1"/>
  <c r="G5087" i="1"/>
  <c r="H5087" i="1"/>
  <c r="G5111" i="1"/>
  <c r="H5111" i="1"/>
  <c r="G5158" i="1"/>
  <c r="H5158" i="1"/>
  <c r="G5218" i="1"/>
  <c r="H5218" i="1"/>
  <c r="H1927" i="1"/>
  <c r="H1936" i="1"/>
  <c r="H1947" i="1"/>
  <c r="H1952" i="1"/>
  <c r="H1963" i="1"/>
  <c r="H2020" i="1"/>
  <c r="H2036" i="1"/>
  <c r="H2052" i="1"/>
  <c r="H2068" i="1"/>
  <c r="H2084" i="1"/>
  <c r="H2100" i="1"/>
  <c r="H2116" i="1"/>
  <c r="H2132" i="1"/>
  <c r="H2148" i="1"/>
  <c r="H2164" i="1"/>
  <c r="H2180" i="1"/>
  <c r="H2196" i="1"/>
  <c r="H2212" i="1"/>
  <c r="H2294" i="1"/>
  <c r="H2310" i="1"/>
  <c r="H2326" i="1"/>
  <c r="H2342" i="1"/>
  <c r="H2358" i="1"/>
  <c r="H2374" i="1"/>
  <c r="H2390" i="1"/>
  <c r="H2406" i="1"/>
  <c r="H2422" i="1"/>
  <c r="H2438" i="1"/>
  <c r="H2454" i="1"/>
  <c r="H2470" i="1"/>
  <c r="H2486" i="1"/>
  <c r="H2502" i="1"/>
  <c r="H2518" i="1"/>
  <c r="H2534" i="1"/>
  <c r="H2550" i="1"/>
  <c r="H2566" i="1"/>
  <c r="H2582" i="1"/>
  <c r="H2598" i="1"/>
  <c r="H2614" i="1"/>
  <c r="H2630" i="1"/>
  <c r="H2646" i="1"/>
  <c r="H2662" i="1"/>
  <c r="H2678" i="1"/>
  <c r="H2694" i="1"/>
  <c r="H2710" i="1"/>
  <c r="H2726" i="1"/>
  <c r="G2902" i="1"/>
  <c r="G2910" i="1"/>
  <c r="G2918" i="1"/>
  <c r="G2926" i="1"/>
  <c r="G2934" i="1"/>
  <c r="G2942" i="1"/>
  <c r="G2950" i="1"/>
  <c r="G2958" i="1"/>
  <c r="G2966" i="1"/>
  <c r="G2974" i="1"/>
  <c r="G2982" i="1"/>
  <c r="G2990" i="1"/>
  <c r="G2998" i="1"/>
  <c r="G3006" i="1"/>
  <c r="G3014" i="1"/>
  <c r="G3022" i="1"/>
  <c r="G3030" i="1"/>
  <c r="G3038" i="1"/>
  <c r="H3071" i="1"/>
  <c r="H3087" i="1"/>
  <c r="H3103" i="1"/>
  <c r="H3119" i="1"/>
  <c r="H3135" i="1"/>
  <c r="H3151" i="1"/>
  <c r="H3167" i="1"/>
  <c r="H3183" i="1"/>
  <c r="H3219" i="1"/>
  <c r="H3242" i="1"/>
  <c r="H3251" i="1"/>
  <c r="H3258" i="1"/>
  <c r="H3274" i="1"/>
  <c r="H3283" i="1"/>
  <c r="H3290" i="1"/>
  <c r="H3306" i="1"/>
  <c r="H3315" i="1"/>
  <c r="H3322" i="1"/>
  <c r="H3338" i="1"/>
  <c r="H3347" i="1"/>
  <c r="H3354" i="1"/>
  <c r="H3379" i="1"/>
  <c r="H3395" i="1"/>
  <c r="H3411" i="1"/>
  <c r="H3427" i="1"/>
  <c r="H3443" i="1"/>
  <c r="H3459" i="1"/>
  <c r="H3475" i="1"/>
  <c r="H3491" i="1"/>
  <c r="H3507" i="1"/>
  <c r="H3523" i="1"/>
  <c r="H3539" i="1"/>
  <c r="H3555" i="1"/>
  <c r="H3571" i="1"/>
  <c r="H3591" i="1"/>
  <c r="H3614" i="1"/>
  <c r="H3623" i="1"/>
  <c r="H3646" i="1"/>
  <c r="H3655" i="1"/>
  <c r="H3678" i="1"/>
  <c r="H3687" i="1"/>
  <c r="H3710" i="1"/>
  <c r="H3719" i="1"/>
  <c r="H3742" i="1"/>
  <c r="H3751" i="1"/>
  <c r="H3774" i="1"/>
  <c r="H3783" i="1"/>
  <c r="H3806" i="1"/>
  <c r="H3815" i="1"/>
  <c r="H3838" i="1"/>
  <c r="H3847" i="1"/>
  <c r="H3870" i="1"/>
  <c r="H3879" i="1"/>
  <c r="H3902" i="1"/>
  <c r="H3911" i="1"/>
  <c r="H3934" i="1"/>
  <c r="H3943" i="1"/>
  <c r="H3954" i="1"/>
  <c r="H3959" i="1"/>
  <c r="H3975" i="1"/>
  <c r="H3986" i="1"/>
  <c r="H3991" i="1"/>
  <c r="H4015" i="1"/>
  <c r="H4031" i="1"/>
  <c r="G4047" i="1"/>
  <c r="H4047" i="1"/>
  <c r="H4050" i="1"/>
  <c r="H4087" i="1"/>
  <c r="H4135" i="1"/>
  <c r="H4159" i="1"/>
  <c r="H4178" i="1"/>
  <c r="H4215" i="1"/>
  <c r="H4263" i="1"/>
  <c r="H4303" i="1"/>
  <c r="H4327" i="1"/>
  <c r="H4367" i="1"/>
  <c r="H4391" i="1"/>
  <c r="H4423" i="1"/>
  <c r="G4434" i="1"/>
  <c r="G4438" i="1"/>
  <c r="G4442" i="1"/>
  <c r="G4446" i="1"/>
  <c r="G4450" i="1"/>
  <c r="G4454" i="1"/>
  <c r="H4814" i="1"/>
  <c r="G4814" i="1"/>
  <c r="H4846" i="1"/>
  <c r="G4846" i="1"/>
  <c r="H4878" i="1"/>
  <c r="G4878" i="1"/>
  <c r="H4982" i="1"/>
  <c r="G4982" i="1"/>
  <c r="H4998" i="1"/>
  <c r="G4998" i="1"/>
  <c r="H5014" i="1"/>
  <c r="G5014" i="1"/>
  <c r="H5031" i="1"/>
  <c r="G5031" i="1"/>
  <c r="G5071" i="1"/>
  <c r="H5071" i="1"/>
  <c r="G5151" i="1"/>
  <c r="H5151" i="1"/>
  <c r="G4038" i="1"/>
  <c r="H4038" i="1"/>
  <c r="H4458" i="1"/>
  <c r="G4458" i="1"/>
  <c r="H4460" i="1"/>
  <c r="G4460" i="1"/>
  <c r="H4462" i="1"/>
  <c r="G4462" i="1"/>
  <c r="H4464" i="1"/>
  <c r="G4464" i="1"/>
  <c r="H4466" i="1"/>
  <c r="G4466" i="1"/>
  <c r="H4468" i="1"/>
  <c r="G4468" i="1"/>
  <c r="H4470" i="1"/>
  <c r="G4470" i="1"/>
  <c r="H4472" i="1"/>
  <c r="G4472" i="1"/>
  <c r="H4474" i="1"/>
  <c r="G4474" i="1"/>
  <c r="H4476" i="1"/>
  <c r="G4476" i="1"/>
  <c r="H4478" i="1"/>
  <c r="G4478" i="1"/>
  <c r="H4480" i="1"/>
  <c r="G4480" i="1"/>
  <c r="H4482" i="1"/>
  <c r="G4482" i="1"/>
  <c r="H4484" i="1"/>
  <c r="G4484" i="1"/>
  <c r="H4486" i="1"/>
  <c r="G4486" i="1"/>
  <c r="H4488" i="1"/>
  <c r="G4488" i="1"/>
  <c r="H4490" i="1"/>
  <c r="G4490" i="1"/>
  <c r="H4492" i="1"/>
  <c r="G4492" i="1"/>
  <c r="H4494" i="1"/>
  <c r="G4494" i="1"/>
  <c r="G4511" i="1"/>
  <c r="H4511" i="1"/>
  <c r="G4543" i="1"/>
  <c r="H4543" i="1"/>
  <c r="G4575" i="1"/>
  <c r="H4575" i="1"/>
  <c r="G4607" i="1"/>
  <c r="H4607" i="1"/>
  <c r="G4639" i="1"/>
  <c r="H4639" i="1"/>
  <c r="G4671" i="1"/>
  <c r="H4671" i="1"/>
  <c r="G5062" i="1"/>
  <c r="H5062" i="1"/>
  <c r="G5142" i="1"/>
  <c r="H5142" i="1"/>
  <c r="G5183" i="1"/>
  <c r="H5183" i="1"/>
  <c r="G5198" i="1"/>
  <c r="H5198" i="1"/>
  <c r="G5460" i="1"/>
  <c r="H5460" i="1"/>
  <c r="G5492" i="1"/>
  <c r="H5492" i="1"/>
  <c r="G5524" i="1"/>
  <c r="H5524" i="1"/>
  <c r="G5556" i="1"/>
  <c r="H5556" i="1"/>
  <c r="G5588" i="1"/>
  <c r="H5588" i="1"/>
  <c r="G5620" i="1"/>
  <c r="H5620" i="1"/>
  <c r="G5648" i="1"/>
  <c r="H5648" i="1"/>
  <c r="G5680" i="1"/>
  <c r="H5680" i="1"/>
  <c r="G5889" i="1"/>
  <c r="H5889" i="1"/>
  <c r="G5921" i="1"/>
  <c r="H5921" i="1"/>
  <c r="G5953" i="1"/>
  <c r="H5953" i="1"/>
  <c r="G5985" i="1"/>
  <c r="H5985" i="1"/>
  <c r="G6017" i="1"/>
  <c r="H6017" i="1"/>
  <c r="G6183" i="1"/>
  <c r="H6183" i="1"/>
  <c r="G6215" i="1"/>
  <c r="H6215" i="1"/>
  <c r="G6247" i="1"/>
  <c r="H6247" i="1"/>
  <c r="G6279" i="1"/>
  <c r="H6279" i="1"/>
  <c r="G6311" i="1"/>
  <c r="H6311" i="1"/>
  <c r="H6343" i="1"/>
  <c r="G6343" i="1"/>
  <c r="H6363" i="1"/>
  <c r="G6363" i="1"/>
  <c r="G6389" i="1"/>
  <c r="H6389" i="1"/>
  <c r="G6421" i="1"/>
  <c r="H6421" i="1"/>
  <c r="G6453" i="1"/>
  <c r="H6453" i="1"/>
  <c r="G6485" i="1"/>
  <c r="H6485" i="1"/>
  <c r="G6517" i="1"/>
  <c r="H6517" i="1"/>
  <c r="G6551" i="1"/>
  <c r="H6551" i="1"/>
  <c r="G6656" i="1"/>
  <c r="H6656" i="1"/>
  <c r="G6692" i="1"/>
  <c r="H6692" i="1"/>
  <c r="H4054" i="1"/>
  <c r="H4070" i="1"/>
  <c r="H4079" i="1"/>
  <c r="H4086" i="1"/>
  <c r="H4102" i="1"/>
  <c r="H4111" i="1"/>
  <c r="H4118" i="1"/>
  <c r="H4134" i="1"/>
  <c r="H4143" i="1"/>
  <c r="H4150" i="1"/>
  <c r="H4166" i="1"/>
  <c r="H4175" i="1"/>
  <c r="H4182" i="1"/>
  <c r="H4198" i="1"/>
  <c r="H4207" i="1"/>
  <c r="H4214" i="1"/>
  <c r="H4230" i="1"/>
  <c r="H4239" i="1"/>
  <c r="H4246" i="1"/>
  <c r="H4262" i="1"/>
  <c r="H4278" i="1"/>
  <c r="H4294" i="1"/>
  <c r="H4310" i="1"/>
  <c r="H4326" i="1"/>
  <c r="H4342" i="1"/>
  <c r="H4358" i="1"/>
  <c r="H4374" i="1"/>
  <c r="H4390" i="1"/>
  <c r="H4406" i="1"/>
  <c r="H4418" i="1"/>
  <c r="H4426" i="1"/>
  <c r="H4502" i="1"/>
  <c r="H4518" i="1"/>
  <c r="H4534" i="1"/>
  <c r="H4550" i="1"/>
  <c r="H4566" i="1"/>
  <c r="H4582" i="1"/>
  <c r="H4598" i="1"/>
  <c r="H4614" i="1"/>
  <c r="H4630" i="1"/>
  <c r="H4646" i="1"/>
  <c r="H4662" i="1"/>
  <c r="H4678" i="1"/>
  <c r="H4694" i="1"/>
  <c r="G4805" i="1"/>
  <c r="G4821" i="1"/>
  <c r="G4837" i="1"/>
  <c r="G4853" i="1"/>
  <c r="G4869" i="1"/>
  <c r="G4885" i="1"/>
  <c r="G4977" i="1"/>
  <c r="G4985" i="1"/>
  <c r="G4993" i="1"/>
  <c r="G5001" i="1"/>
  <c r="G5009" i="1"/>
  <c r="G5017" i="1"/>
  <c r="G5025" i="1"/>
  <c r="H5036" i="1"/>
  <c r="G5036" i="1"/>
  <c r="H5054" i="1"/>
  <c r="G5082" i="1"/>
  <c r="H5082" i="1"/>
  <c r="H5134" i="1"/>
  <c r="G5167" i="1"/>
  <c r="H5167" i="1"/>
  <c r="H5174" i="1"/>
  <c r="H5214" i="1"/>
  <c r="H5026" i="1"/>
  <c r="G5026" i="1"/>
  <c r="G5055" i="1"/>
  <c r="H5055" i="1"/>
  <c r="G5135" i="1"/>
  <c r="H5135" i="1"/>
  <c r="G5215" i="1"/>
  <c r="H5215" i="1"/>
  <c r="G5222" i="1"/>
  <c r="H5222" i="1"/>
  <c r="G5412" i="1"/>
  <c r="H5412" i="1"/>
  <c r="G5444" i="1"/>
  <c r="H5444" i="1"/>
  <c r="G5476" i="1"/>
  <c r="H5476" i="1"/>
  <c r="G5508" i="1"/>
  <c r="H5508" i="1"/>
  <c r="G5540" i="1"/>
  <c r="H5540" i="1"/>
  <c r="G5572" i="1"/>
  <c r="H5572" i="1"/>
  <c r="G5604" i="1"/>
  <c r="H5604" i="1"/>
  <c r="G5641" i="1"/>
  <c r="H5641" i="1"/>
  <c r="G5673" i="1"/>
  <c r="H5673" i="1"/>
  <c r="G5873" i="1"/>
  <c r="H5873" i="1"/>
  <c r="G5905" i="1"/>
  <c r="H5905" i="1"/>
  <c r="G5937" i="1"/>
  <c r="H5937" i="1"/>
  <c r="G5969" i="1"/>
  <c r="H5969" i="1"/>
  <c r="G6001" i="1"/>
  <c r="H6001" i="1"/>
  <c r="G6167" i="1"/>
  <c r="H6167" i="1"/>
  <c r="G6199" i="1"/>
  <c r="H6199" i="1"/>
  <c r="G6231" i="1"/>
  <c r="H6231" i="1"/>
  <c r="G6263" i="1"/>
  <c r="H6263" i="1"/>
  <c r="G6295" i="1"/>
  <c r="H6295" i="1"/>
  <c r="G6327" i="1"/>
  <c r="H6327" i="1"/>
  <c r="H6355" i="1"/>
  <c r="G6355" i="1"/>
  <c r="G6373" i="1"/>
  <c r="H6373" i="1"/>
  <c r="G6405" i="1"/>
  <c r="H6405" i="1"/>
  <c r="G6437" i="1"/>
  <c r="H6437" i="1"/>
  <c r="G6469" i="1"/>
  <c r="H6469" i="1"/>
  <c r="G6501" i="1"/>
  <c r="H6501" i="1"/>
  <c r="G6524" i="1"/>
  <c r="H6524" i="1"/>
  <c r="G6567" i="1"/>
  <c r="H6567" i="1"/>
  <c r="G6640" i="1"/>
  <c r="H6640" i="1"/>
  <c r="G6672" i="1"/>
  <c r="H6672" i="1"/>
  <c r="G6708" i="1"/>
  <c r="H6708" i="1"/>
  <c r="H5052" i="1"/>
  <c r="G5052" i="1"/>
  <c r="G5114" i="1"/>
  <c r="H5114" i="1"/>
  <c r="G5199" i="1"/>
  <c r="H5199" i="1"/>
  <c r="H5397" i="1"/>
  <c r="H5413" i="1"/>
  <c r="H5429" i="1"/>
  <c r="H5445" i="1"/>
  <c r="H5461" i="1"/>
  <c r="H5477" i="1"/>
  <c r="H5493" i="1"/>
  <c r="H5509" i="1"/>
  <c r="H5525" i="1"/>
  <c r="H5541" i="1"/>
  <c r="H5557" i="1"/>
  <c r="H5573" i="1"/>
  <c r="H5589" i="1"/>
  <c r="H5605" i="1"/>
  <c r="H5621" i="1"/>
  <c r="H5644" i="1"/>
  <c r="H5649" i="1"/>
  <c r="H5676" i="1"/>
  <c r="H5681" i="1"/>
  <c r="H5876" i="1"/>
  <c r="H5892" i="1"/>
  <c r="H5908" i="1"/>
  <c r="H5924" i="1"/>
  <c r="H5940" i="1"/>
  <c r="H5956" i="1"/>
  <c r="H5972" i="1"/>
  <c r="H5988" i="1"/>
  <c r="H6004" i="1"/>
  <c r="H6020" i="1"/>
  <c r="H6170" i="1"/>
  <c r="H6186" i="1"/>
  <c r="H6202" i="1"/>
  <c r="H6218" i="1"/>
  <c r="H6234" i="1"/>
  <c r="H6250" i="1"/>
  <c r="H6266" i="1"/>
  <c r="H6282" i="1"/>
  <c r="H6298" i="1"/>
  <c r="H6314" i="1"/>
  <c r="G6332" i="1"/>
  <c r="G6348" i="1"/>
  <c r="G6358" i="1"/>
  <c r="G6366" i="1"/>
  <c r="H6380" i="1"/>
  <c r="H6396" i="1"/>
  <c r="H6412" i="1"/>
  <c r="H6428" i="1"/>
  <c r="H6440" i="1"/>
  <c r="H6456" i="1"/>
  <c r="H6472" i="1"/>
  <c r="H6488" i="1"/>
  <c r="H6504" i="1"/>
  <c r="H6520" i="1"/>
  <c r="H6525" i="1"/>
  <c r="H6556" i="1"/>
  <c r="G6620" i="1"/>
  <c r="G6621" i="1"/>
  <c r="G6622" i="1"/>
  <c r="G6623" i="1"/>
  <c r="G6624" i="1"/>
  <c r="G6625" i="1"/>
  <c r="G6626" i="1"/>
  <c r="G6627" i="1"/>
  <c r="G6628" i="1"/>
  <c r="H6629" i="1"/>
  <c r="H6645" i="1"/>
  <c r="H6661" i="1"/>
  <c r="H6677" i="1"/>
  <c r="H6693" i="1"/>
  <c r="H6709" i="1"/>
  <c r="K6714" i="1"/>
  <c r="G1539" i="1"/>
  <c r="H1539" i="1"/>
  <c r="G1571" i="1"/>
  <c r="H1571" i="1"/>
  <c r="G1603" i="1"/>
  <c r="H1603" i="1"/>
  <c r="G1635" i="1"/>
  <c r="H1635" i="1"/>
  <c r="G1667" i="1"/>
  <c r="H1667" i="1"/>
  <c r="G1699" i="1"/>
  <c r="H1699" i="1"/>
  <c r="G1731" i="1"/>
  <c r="H1731" i="1"/>
  <c r="G1763" i="1"/>
  <c r="H1763" i="1"/>
  <c r="G1795" i="1"/>
  <c r="H1795" i="1"/>
  <c r="G1827" i="1"/>
  <c r="H1827" i="1"/>
  <c r="G1859" i="1"/>
  <c r="H1859" i="1"/>
  <c r="C6714" i="1"/>
  <c r="H16" i="1"/>
  <c r="H32" i="1"/>
  <c r="H48" i="1"/>
  <c r="H64" i="1"/>
  <c r="G1531" i="1"/>
  <c r="H1531" i="1"/>
  <c r="G1563" i="1"/>
  <c r="H1563" i="1"/>
  <c r="G1595" i="1"/>
  <c r="H1595" i="1"/>
  <c r="G1627" i="1"/>
  <c r="H1627" i="1"/>
  <c r="G1659" i="1"/>
  <c r="H1659" i="1"/>
  <c r="G1691" i="1"/>
  <c r="H1691" i="1"/>
  <c r="G1723" i="1"/>
  <c r="H1723" i="1"/>
  <c r="G1755" i="1"/>
  <c r="H1755" i="1"/>
  <c r="G1787" i="1"/>
  <c r="H1787" i="1"/>
  <c r="G1819" i="1"/>
  <c r="H1819" i="1"/>
  <c r="G1851" i="1"/>
  <c r="H1851" i="1"/>
  <c r="G1960" i="1"/>
  <c r="H1960" i="1"/>
  <c r="H1968" i="1"/>
  <c r="G1968" i="1"/>
  <c r="H1970" i="1"/>
  <c r="G1970" i="1"/>
  <c r="H1972" i="1"/>
  <c r="G1972" i="1"/>
  <c r="H1974" i="1"/>
  <c r="G1974" i="1"/>
  <c r="H1976" i="1"/>
  <c r="G1976" i="1"/>
  <c r="H1978" i="1"/>
  <c r="G1978" i="1"/>
  <c r="H1980" i="1"/>
  <c r="G1980" i="1"/>
  <c r="H1982" i="1"/>
  <c r="G1982" i="1"/>
  <c r="H1984" i="1"/>
  <c r="G1984" i="1"/>
  <c r="H1986" i="1"/>
  <c r="G1986" i="1"/>
  <c r="H1988" i="1"/>
  <c r="G1988" i="1"/>
  <c r="H1990" i="1"/>
  <c r="G1990" i="1"/>
  <c r="H1992" i="1"/>
  <c r="G1992" i="1"/>
  <c r="H1994" i="1"/>
  <c r="G1994" i="1"/>
  <c r="H1996" i="1"/>
  <c r="G1996" i="1"/>
  <c r="H1998" i="1"/>
  <c r="G1998" i="1"/>
  <c r="H2000" i="1"/>
  <c r="G2000" i="1"/>
  <c r="H2002" i="1"/>
  <c r="G2002" i="1"/>
  <c r="H2004" i="1"/>
  <c r="G2004" i="1"/>
  <c r="H2006" i="1"/>
  <c r="G2006" i="1"/>
  <c r="H2008" i="1"/>
  <c r="G2008" i="1"/>
  <c r="H2010" i="1"/>
  <c r="G2010" i="1"/>
  <c r="H2012" i="1"/>
  <c r="G2012" i="1"/>
  <c r="H2017" i="1"/>
  <c r="G2017" i="1"/>
  <c r="G2031" i="1"/>
  <c r="H2031" i="1"/>
  <c r="G2047" i="1"/>
  <c r="H2047" i="1"/>
  <c r="G2063" i="1"/>
  <c r="H2063" i="1"/>
  <c r="G2079" i="1"/>
  <c r="H2079" i="1"/>
  <c r="G2095" i="1"/>
  <c r="H2095" i="1"/>
  <c r="G2111" i="1"/>
  <c r="H2111" i="1"/>
  <c r="G2127" i="1"/>
  <c r="H2127" i="1"/>
  <c r="G2143" i="1"/>
  <c r="H2143" i="1"/>
  <c r="G2159" i="1"/>
  <c r="H2159" i="1"/>
  <c r="G2175" i="1"/>
  <c r="H2175" i="1"/>
  <c r="G2191" i="1"/>
  <c r="H2191" i="1"/>
  <c r="G2207" i="1"/>
  <c r="H2207" i="1"/>
  <c r="G2228" i="1"/>
  <c r="H2228" i="1"/>
  <c r="G2244" i="1"/>
  <c r="H2244" i="1"/>
  <c r="G2260" i="1"/>
  <c r="H2260" i="1"/>
  <c r="G2276" i="1"/>
  <c r="H2276" i="1"/>
  <c r="G2289" i="1"/>
  <c r="H2289" i="1"/>
  <c r="G2305" i="1"/>
  <c r="H2305" i="1"/>
  <c r="G2321" i="1"/>
  <c r="H2321" i="1"/>
  <c r="G2337" i="1"/>
  <c r="H2337" i="1"/>
  <c r="G2353" i="1"/>
  <c r="H2353" i="1"/>
  <c r="G2369" i="1"/>
  <c r="H2369" i="1"/>
  <c r="G2385" i="1"/>
  <c r="H2385" i="1"/>
  <c r="G2401" i="1"/>
  <c r="H2401" i="1"/>
  <c r="G2417" i="1"/>
  <c r="H2417" i="1"/>
  <c r="G2433" i="1"/>
  <c r="H2433" i="1"/>
  <c r="G2449" i="1"/>
  <c r="H2449" i="1"/>
  <c r="G2465" i="1"/>
  <c r="H2465" i="1"/>
  <c r="G2481" i="1"/>
  <c r="H2481" i="1"/>
  <c r="G2497" i="1"/>
  <c r="H2497" i="1"/>
  <c r="G2513" i="1"/>
  <c r="H2513" i="1"/>
  <c r="G2529" i="1"/>
  <c r="H2529" i="1"/>
  <c r="G2545" i="1"/>
  <c r="H2545" i="1"/>
  <c r="G2561" i="1"/>
  <c r="H2561" i="1"/>
  <c r="G2577" i="1"/>
  <c r="H2577" i="1"/>
  <c r="G2593" i="1"/>
  <c r="H2593" i="1"/>
  <c r="G2609" i="1"/>
  <c r="H2609" i="1"/>
  <c r="G2625" i="1"/>
  <c r="H2625" i="1"/>
  <c r="G2641" i="1"/>
  <c r="H2641" i="1"/>
  <c r="G2657" i="1"/>
  <c r="H2657" i="1"/>
  <c r="G2673" i="1"/>
  <c r="H2673" i="1"/>
  <c r="G2689" i="1"/>
  <c r="H2689" i="1"/>
  <c r="G2705" i="1"/>
  <c r="H2705" i="1"/>
  <c r="G2721" i="1"/>
  <c r="H2721" i="1"/>
  <c r="H8" i="1"/>
  <c r="H24" i="1"/>
  <c r="H40" i="1"/>
  <c r="H56" i="1"/>
  <c r="H72" i="1"/>
  <c r="H80" i="1"/>
  <c r="H5" i="1"/>
  <c r="H13" i="1"/>
  <c r="H21" i="1"/>
  <c r="H29" i="1"/>
  <c r="H37" i="1"/>
  <c r="H45" i="1"/>
  <c r="H53" i="1"/>
  <c r="H61" i="1"/>
  <c r="H69" i="1"/>
  <c r="H77" i="1"/>
  <c r="H1292" i="1"/>
  <c r="H1300" i="1"/>
  <c r="H1308" i="1"/>
  <c r="H1316" i="1"/>
  <c r="H1324" i="1"/>
  <c r="H1332" i="1"/>
  <c r="H1340" i="1"/>
  <c r="H1348" i="1"/>
  <c r="H1356" i="1"/>
  <c r="H1364" i="1"/>
  <c r="H1372" i="1"/>
  <c r="H1380" i="1"/>
  <c r="H1388" i="1"/>
  <c r="H1396" i="1"/>
  <c r="H1404" i="1"/>
  <c r="H1412" i="1"/>
  <c r="H1420" i="1"/>
  <c r="H1428" i="1"/>
  <c r="H1436" i="1"/>
  <c r="H1444" i="1"/>
  <c r="H1452" i="1"/>
  <c r="H1460" i="1"/>
  <c r="H1468" i="1"/>
  <c r="H1476" i="1"/>
  <c r="H1484" i="1"/>
  <c r="H1492" i="1"/>
  <c r="H1500" i="1"/>
  <c r="H1508" i="1"/>
  <c r="H1516" i="1"/>
  <c r="H1524" i="1"/>
  <c r="H1544" i="1"/>
  <c r="G1555" i="1"/>
  <c r="H1555" i="1"/>
  <c r="H1556" i="1"/>
  <c r="H1576" i="1"/>
  <c r="G1587" i="1"/>
  <c r="H1587" i="1"/>
  <c r="H1588" i="1"/>
  <c r="H1608" i="1"/>
  <c r="G1619" i="1"/>
  <c r="H1619" i="1"/>
  <c r="H1620" i="1"/>
  <c r="H1640" i="1"/>
  <c r="G1651" i="1"/>
  <c r="H1651" i="1"/>
  <c r="H1652" i="1"/>
  <c r="H1672" i="1"/>
  <c r="G1683" i="1"/>
  <c r="H1683" i="1"/>
  <c r="H1684" i="1"/>
  <c r="H1704" i="1"/>
  <c r="G1715" i="1"/>
  <c r="H1715" i="1"/>
  <c r="H1716" i="1"/>
  <c r="H1736" i="1"/>
  <c r="G1747" i="1"/>
  <c r="H1747" i="1"/>
  <c r="H1748" i="1"/>
  <c r="H1768" i="1"/>
  <c r="G1779" i="1"/>
  <c r="H1779" i="1"/>
  <c r="H1780" i="1"/>
  <c r="H1800" i="1"/>
  <c r="G1811" i="1"/>
  <c r="H1811" i="1"/>
  <c r="H1812" i="1"/>
  <c r="H1832" i="1"/>
  <c r="G1843" i="1"/>
  <c r="H1843" i="1"/>
  <c r="H1844" i="1"/>
  <c r="H1864" i="1"/>
  <c r="H1876" i="1"/>
  <c r="H1896" i="1"/>
  <c r="H1908" i="1"/>
  <c r="H1928" i="1"/>
  <c r="H1938" i="1"/>
  <c r="H1948" i="1"/>
  <c r="H1954" i="1"/>
  <c r="H1291" i="1"/>
  <c r="H1299" i="1"/>
  <c r="H1307" i="1"/>
  <c r="H1315" i="1"/>
  <c r="H1323" i="1"/>
  <c r="H1331" i="1"/>
  <c r="H1339" i="1"/>
  <c r="H1347" i="1"/>
  <c r="H1355" i="1"/>
  <c r="H1363" i="1"/>
  <c r="H1371" i="1"/>
  <c r="H1379" i="1"/>
  <c r="H1387" i="1"/>
  <c r="H1395" i="1"/>
  <c r="H1403" i="1"/>
  <c r="H1411" i="1"/>
  <c r="H1419" i="1"/>
  <c r="H1427" i="1"/>
  <c r="H1435" i="1"/>
  <c r="H1443" i="1"/>
  <c r="H1451" i="1"/>
  <c r="H1459" i="1"/>
  <c r="H1467" i="1"/>
  <c r="H1475" i="1"/>
  <c r="H1483" i="1"/>
  <c r="H1491" i="1"/>
  <c r="H1499" i="1"/>
  <c r="H1507" i="1"/>
  <c r="H1515" i="1"/>
  <c r="H1523" i="1"/>
  <c r="H1536" i="1"/>
  <c r="G1547" i="1"/>
  <c r="H1547" i="1"/>
  <c r="H1548" i="1"/>
  <c r="H1568" i="1"/>
  <c r="G1579" i="1"/>
  <c r="H1579" i="1"/>
  <c r="H1580" i="1"/>
  <c r="H1600" i="1"/>
  <c r="G1611" i="1"/>
  <c r="H1611" i="1"/>
  <c r="H1612" i="1"/>
  <c r="H1632" i="1"/>
  <c r="G1643" i="1"/>
  <c r="H1643" i="1"/>
  <c r="H1644" i="1"/>
  <c r="H1664" i="1"/>
  <c r="G1675" i="1"/>
  <c r="H1675" i="1"/>
  <c r="H1676" i="1"/>
  <c r="H1696" i="1"/>
  <c r="G1707" i="1"/>
  <c r="H1707" i="1"/>
  <c r="H1708" i="1"/>
  <c r="H1728" i="1"/>
  <c r="G1739" i="1"/>
  <c r="H1739" i="1"/>
  <c r="H1740" i="1"/>
  <c r="H1760" i="1"/>
  <c r="G1771" i="1"/>
  <c r="H1771" i="1"/>
  <c r="H1772" i="1"/>
  <c r="H1792" i="1"/>
  <c r="G1803" i="1"/>
  <c r="H1803" i="1"/>
  <c r="H1804" i="1"/>
  <c r="H1824" i="1"/>
  <c r="G1835" i="1"/>
  <c r="H1835" i="1"/>
  <c r="H1836" i="1"/>
  <c r="H1856" i="1"/>
  <c r="G1867" i="1"/>
  <c r="H1867" i="1"/>
  <c r="H1868" i="1"/>
  <c r="H1888" i="1"/>
  <c r="H1900" i="1"/>
  <c r="H1920" i="1"/>
  <c r="H1932" i="1"/>
  <c r="H1944" i="1"/>
  <c r="H1950" i="1"/>
  <c r="G1964" i="1"/>
  <c r="H1964" i="1"/>
  <c r="H1969" i="1"/>
  <c r="G1969" i="1"/>
  <c r="H1971" i="1"/>
  <c r="G1971" i="1"/>
  <c r="H1973" i="1"/>
  <c r="G1973" i="1"/>
  <c r="H1975" i="1"/>
  <c r="G1975" i="1"/>
  <c r="H1977" i="1"/>
  <c r="G1977" i="1"/>
  <c r="H1979" i="1"/>
  <c r="G1979" i="1"/>
  <c r="H1981" i="1"/>
  <c r="G1981" i="1"/>
  <c r="H1983" i="1"/>
  <c r="G1983" i="1"/>
  <c r="H1985" i="1"/>
  <c r="G1985" i="1"/>
  <c r="H1987" i="1"/>
  <c r="G1987" i="1"/>
  <c r="H1989" i="1"/>
  <c r="G1989" i="1"/>
  <c r="H1991" i="1"/>
  <c r="G1991" i="1"/>
  <c r="H1993" i="1"/>
  <c r="G1993" i="1"/>
  <c r="H1995" i="1"/>
  <c r="G1995" i="1"/>
  <c r="H1997" i="1"/>
  <c r="G1997" i="1"/>
  <c r="H1999" i="1"/>
  <c r="G1999" i="1"/>
  <c r="H2001" i="1"/>
  <c r="G2001" i="1"/>
  <c r="H2003" i="1"/>
  <c r="G2003" i="1"/>
  <c r="H2005" i="1"/>
  <c r="G2005" i="1"/>
  <c r="H2007" i="1"/>
  <c r="G2007" i="1"/>
  <c r="H2009" i="1"/>
  <c r="G2009" i="1"/>
  <c r="H2011" i="1"/>
  <c r="G2011" i="1"/>
  <c r="H2013" i="1"/>
  <c r="G2013" i="1"/>
  <c r="G2023" i="1"/>
  <c r="H2023" i="1"/>
  <c r="G2039" i="1"/>
  <c r="H2039" i="1"/>
  <c r="G2055" i="1"/>
  <c r="H2055" i="1"/>
  <c r="G2071" i="1"/>
  <c r="H2071" i="1"/>
  <c r="G2087" i="1"/>
  <c r="H2087" i="1"/>
  <c r="G2103" i="1"/>
  <c r="H2103" i="1"/>
  <c r="G2119" i="1"/>
  <c r="H2119" i="1"/>
  <c r="G2135" i="1"/>
  <c r="H2135" i="1"/>
  <c r="G2151" i="1"/>
  <c r="H2151" i="1"/>
  <c r="G2167" i="1"/>
  <c r="H2167" i="1"/>
  <c r="G2183" i="1"/>
  <c r="H2183" i="1"/>
  <c r="G2199" i="1"/>
  <c r="H2199" i="1"/>
  <c r="G2217" i="1"/>
  <c r="H2217" i="1"/>
  <c r="G2233" i="1"/>
  <c r="H2233" i="1"/>
  <c r="G2249" i="1"/>
  <c r="H2249" i="1"/>
  <c r="G2265" i="1"/>
  <c r="H2265" i="1"/>
  <c r="G2281" i="1"/>
  <c r="H2281" i="1"/>
  <c r="G2297" i="1"/>
  <c r="H2297" i="1"/>
  <c r="G2313" i="1"/>
  <c r="H2313" i="1"/>
  <c r="G2329" i="1"/>
  <c r="H2329" i="1"/>
  <c r="G2345" i="1"/>
  <c r="H2345" i="1"/>
  <c r="G2361" i="1"/>
  <c r="H2361" i="1"/>
  <c r="G2377" i="1"/>
  <c r="H2377" i="1"/>
  <c r="G2393" i="1"/>
  <c r="H2393" i="1"/>
  <c r="G2409" i="1"/>
  <c r="H2409" i="1"/>
  <c r="G2425" i="1"/>
  <c r="H2425" i="1"/>
  <c r="G2441" i="1"/>
  <c r="H2441" i="1"/>
  <c r="G2457" i="1"/>
  <c r="H2457" i="1"/>
  <c r="G2473" i="1"/>
  <c r="H2473" i="1"/>
  <c r="G2489" i="1"/>
  <c r="H2489" i="1"/>
  <c r="G2505" i="1"/>
  <c r="H2505" i="1"/>
  <c r="G2521" i="1"/>
  <c r="H2521" i="1"/>
  <c r="G2537" i="1"/>
  <c r="H2537" i="1"/>
  <c r="G2553" i="1"/>
  <c r="H2553" i="1"/>
  <c r="G2569" i="1"/>
  <c r="H2569" i="1"/>
  <c r="G2585" i="1"/>
  <c r="H2585" i="1"/>
  <c r="G2601" i="1"/>
  <c r="H2601" i="1"/>
  <c r="G2617" i="1"/>
  <c r="H2617" i="1"/>
  <c r="G2633" i="1"/>
  <c r="H2633" i="1"/>
  <c r="G2649" i="1"/>
  <c r="H2649" i="1"/>
  <c r="G2665" i="1"/>
  <c r="H2665" i="1"/>
  <c r="G2681" i="1"/>
  <c r="H2681" i="1"/>
  <c r="G2697" i="1"/>
  <c r="H2697" i="1"/>
  <c r="G2713" i="1"/>
  <c r="H2713" i="1"/>
  <c r="G2896" i="1"/>
  <c r="G2900" i="1"/>
  <c r="G2904" i="1"/>
  <c r="G2908" i="1"/>
  <c r="G2912" i="1"/>
  <c r="G2916" i="1"/>
  <c r="G2920" i="1"/>
  <c r="G2924" i="1"/>
  <c r="G2928" i="1"/>
  <c r="G2932" i="1"/>
  <c r="G2936" i="1"/>
  <c r="G2940" i="1"/>
  <c r="G2944" i="1"/>
  <c r="G2948" i="1"/>
  <c r="G2952" i="1"/>
  <c r="G2956" i="1"/>
  <c r="G2960" i="1"/>
  <c r="G2964" i="1"/>
  <c r="G2968" i="1"/>
  <c r="G2972" i="1"/>
  <c r="G2976" i="1"/>
  <c r="G2980" i="1"/>
  <c r="G2984" i="1"/>
  <c r="G2988" i="1"/>
  <c r="G2992" i="1"/>
  <c r="G2996" i="1"/>
  <c r="G3000" i="1"/>
  <c r="G3004" i="1"/>
  <c r="G3008" i="1"/>
  <c r="G3012" i="1"/>
  <c r="G3016" i="1"/>
  <c r="G3020" i="1"/>
  <c r="G3024" i="1"/>
  <c r="G3028" i="1"/>
  <c r="G3032" i="1"/>
  <c r="G3036" i="1"/>
  <c r="H3067" i="1"/>
  <c r="H3075" i="1"/>
  <c r="H3083" i="1"/>
  <c r="H3091" i="1"/>
  <c r="H3099" i="1"/>
  <c r="H3107" i="1"/>
  <c r="H3115" i="1"/>
  <c r="H3123" i="1"/>
  <c r="H3131" i="1"/>
  <c r="H3139" i="1"/>
  <c r="H3147" i="1"/>
  <c r="H3155" i="1"/>
  <c r="H3163" i="1"/>
  <c r="H3171" i="1"/>
  <c r="H3179" i="1"/>
  <c r="H3187" i="1"/>
  <c r="G3191" i="1"/>
  <c r="H3191" i="1"/>
  <c r="H3194" i="1"/>
  <c r="G3223" i="1"/>
  <c r="H3223" i="1"/>
  <c r="H3226" i="1"/>
  <c r="H3246" i="1"/>
  <c r="H3278" i="1"/>
  <c r="H3310" i="1"/>
  <c r="H3342" i="1"/>
  <c r="G3370" i="1"/>
  <c r="H3370" i="1"/>
  <c r="G3386" i="1"/>
  <c r="H3386" i="1"/>
  <c r="G3402" i="1"/>
  <c r="H3402" i="1"/>
  <c r="G3418" i="1"/>
  <c r="H3418" i="1"/>
  <c r="H1875" i="1"/>
  <c r="H1883" i="1"/>
  <c r="H1891" i="1"/>
  <c r="H1899" i="1"/>
  <c r="H1907" i="1"/>
  <c r="H1915" i="1"/>
  <c r="H1923" i="1"/>
  <c r="H1931" i="1"/>
  <c r="H1937" i="1"/>
  <c r="H1941" i="1"/>
  <c r="H1945" i="1"/>
  <c r="H1949" i="1"/>
  <c r="H1953" i="1"/>
  <c r="H1957" i="1"/>
  <c r="H1961" i="1"/>
  <c r="H1965" i="1"/>
  <c r="G2014" i="1"/>
  <c r="G2018" i="1"/>
  <c r="H2024" i="1"/>
  <c r="H2032" i="1"/>
  <c r="H2040" i="1"/>
  <c r="H2048" i="1"/>
  <c r="H2056" i="1"/>
  <c r="H2064" i="1"/>
  <c r="H2072" i="1"/>
  <c r="H2080" i="1"/>
  <c r="H2088" i="1"/>
  <c r="H2096" i="1"/>
  <c r="H2104" i="1"/>
  <c r="H2112" i="1"/>
  <c r="H2120" i="1"/>
  <c r="H2128" i="1"/>
  <c r="H2136" i="1"/>
  <c r="H2144" i="1"/>
  <c r="H2152" i="1"/>
  <c r="H2160" i="1"/>
  <c r="H2168" i="1"/>
  <c r="H2176" i="1"/>
  <c r="H2184" i="1"/>
  <c r="H2192" i="1"/>
  <c r="H2200" i="1"/>
  <c r="H2208" i="1"/>
  <c r="H2218" i="1"/>
  <c r="H2229" i="1"/>
  <c r="H2234" i="1"/>
  <c r="H2245" i="1"/>
  <c r="H2250" i="1"/>
  <c r="H2261" i="1"/>
  <c r="H2266" i="1"/>
  <c r="H2277" i="1"/>
  <c r="H2282" i="1"/>
  <c r="H2290" i="1"/>
  <c r="H2298" i="1"/>
  <c r="H2306" i="1"/>
  <c r="H2314" i="1"/>
  <c r="H2322" i="1"/>
  <c r="H2330" i="1"/>
  <c r="H2338" i="1"/>
  <c r="H2346" i="1"/>
  <c r="H2354" i="1"/>
  <c r="H2362" i="1"/>
  <c r="H2370" i="1"/>
  <c r="H2378" i="1"/>
  <c r="H2386" i="1"/>
  <c r="H2394" i="1"/>
  <c r="H2402" i="1"/>
  <c r="H2410" i="1"/>
  <c r="H2418" i="1"/>
  <c r="H2426" i="1"/>
  <c r="H2434" i="1"/>
  <c r="H2442" i="1"/>
  <c r="H2450" i="1"/>
  <c r="H2458" i="1"/>
  <c r="H2466" i="1"/>
  <c r="H2474" i="1"/>
  <c r="H2482" i="1"/>
  <c r="H2490" i="1"/>
  <c r="H2498" i="1"/>
  <c r="H2506" i="1"/>
  <c r="H2514" i="1"/>
  <c r="H2522" i="1"/>
  <c r="H2530" i="1"/>
  <c r="H2538" i="1"/>
  <c r="H2546" i="1"/>
  <c r="H2554" i="1"/>
  <c r="H2562" i="1"/>
  <c r="H2570" i="1"/>
  <c r="H2578" i="1"/>
  <c r="H2586" i="1"/>
  <c r="H2594" i="1"/>
  <c r="H2602" i="1"/>
  <c r="H2610" i="1"/>
  <c r="H2618" i="1"/>
  <c r="H2626" i="1"/>
  <c r="H2634" i="1"/>
  <c r="H2642" i="1"/>
  <c r="H2650" i="1"/>
  <c r="H2658" i="1"/>
  <c r="H2666" i="1"/>
  <c r="H2674" i="1"/>
  <c r="H2682" i="1"/>
  <c r="H2690" i="1"/>
  <c r="H2698" i="1"/>
  <c r="H2706" i="1"/>
  <c r="H2714" i="1"/>
  <c r="H2722" i="1"/>
  <c r="G2899" i="1"/>
  <c r="G2903" i="1"/>
  <c r="G2907" i="1"/>
  <c r="G2911" i="1"/>
  <c r="G2915" i="1"/>
  <c r="G2919" i="1"/>
  <c r="G2923" i="1"/>
  <c r="G2927" i="1"/>
  <c r="G2931" i="1"/>
  <c r="G2935" i="1"/>
  <c r="G2939" i="1"/>
  <c r="G2943" i="1"/>
  <c r="G2947" i="1"/>
  <c r="G2951" i="1"/>
  <c r="G2955" i="1"/>
  <c r="G2959" i="1"/>
  <c r="G2963" i="1"/>
  <c r="G2967" i="1"/>
  <c r="G2971" i="1"/>
  <c r="G2975" i="1"/>
  <c r="G2979" i="1"/>
  <c r="G2983" i="1"/>
  <c r="G2987" i="1"/>
  <c r="G2991" i="1"/>
  <c r="G2995" i="1"/>
  <c r="G2999" i="1"/>
  <c r="G3003" i="1"/>
  <c r="G3007" i="1"/>
  <c r="G3011" i="1"/>
  <c r="G3015" i="1"/>
  <c r="G3019" i="1"/>
  <c r="G3023" i="1"/>
  <c r="G3027" i="1"/>
  <c r="G3031" i="1"/>
  <c r="G3035"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H3066" i="1"/>
  <c r="H3074" i="1"/>
  <c r="H3082" i="1"/>
  <c r="H3090" i="1"/>
  <c r="H3098" i="1"/>
  <c r="H3106" i="1"/>
  <c r="H3114" i="1"/>
  <c r="H3122" i="1"/>
  <c r="H3130" i="1"/>
  <c r="H3138" i="1"/>
  <c r="H3146" i="1"/>
  <c r="H3154" i="1"/>
  <c r="H3162" i="1"/>
  <c r="H3170" i="1"/>
  <c r="H3178" i="1"/>
  <c r="H3186" i="1"/>
  <c r="H3206" i="1"/>
  <c r="G3215" i="1"/>
  <c r="H3215" i="1"/>
  <c r="H3218" i="1"/>
  <c r="H3238" i="1"/>
  <c r="H3250" i="1"/>
  <c r="H3270" i="1"/>
  <c r="H3282" i="1"/>
  <c r="H3302" i="1"/>
  <c r="H3314" i="1"/>
  <c r="H3334" i="1"/>
  <c r="H3346" i="1"/>
  <c r="H3366" i="1"/>
  <c r="G3207" i="1"/>
  <c r="H3207" i="1"/>
  <c r="H3210" i="1"/>
  <c r="H3262" i="1"/>
  <c r="H3294" i="1"/>
  <c r="H3326" i="1"/>
  <c r="H3358" i="1"/>
  <c r="G3378" i="1"/>
  <c r="H3378" i="1"/>
  <c r="G3394" i="1"/>
  <c r="H3394" i="1"/>
  <c r="G3410" i="1"/>
  <c r="H3410" i="1"/>
  <c r="G3426" i="1"/>
  <c r="H3426" i="1"/>
  <c r="G3199" i="1"/>
  <c r="H3199" i="1"/>
  <c r="G3231" i="1"/>
  <c r="H3231" i="1"/>
  <c r="G3611" i="1"/>
  <c r="H3611" i="1"/>
  <c r="G3643" i="1"/>
  <c r="H3643" i="1"/>
  <c r="G4258" i="1"/>
  <c r="H4258" i="1"/>
  <c r="G4274" i="1"/>
  <c r="H4274" i="1"/>
  <c r="G4290" i="1"/>
  <c r="H4290" i="1"/>
  <c r="G4306" i="1"/>
  <c r="H4306" i="1"/>
  <c r="G4322" i="1"/>
  <c r="H4322" i="1"/>
  <c r="G4338" i="1"/>
  <c r="H4338" i="1"/>
  <c r="G4354" i="1"/>
  <c r="H4354" i="1"/>
  <c r="G4370" i="1"/>
  <c r="H4370" i="1"/>
  <c r="G4386" i="1"/>
  <c r="H4386" i="1"/>
  <c r="G4402" i="1"/>
  <c r="H4402" i="1"/>
  <c r="G4416" i="1"/>
  <c r="H4416" i="1"/>
  <c r="G4424" i="1"/>
  <c r="H4424" i="1"/>
  <c r="G3603" i="1"/>
  <c r="H3603" i="1"/>
  <c r="G3635" i="1"/>
  <c r="H3635" i="1"/>
  <c r="H3946" i="1"/>
  <c r="H3978" i="1"/>
  <c r="H4010" i="1"/>
  <c r="H4042" i="1"/>
  <c r="H4074" i="1"/>
  <c r="H4106" i="1"/>
  <c r="H4138" i="1"/>
  <c r="H4170" i="1"/>
  <c r="H4202" i="1"/>
  <c r="H4234" i="1"/>
  <c r="H3434" i="1"/>
  <c r="H3442" i="1"/>
  <c r="H3450" i="1"/>
  <c r="H3458" i="1"/>
  <c r="H3466" i="1"/>
  <c r="H3474" i="1"/>
  <c r="H3482" i="1"/>
  <c r="H3490" i="1"/>
  <c r="H3498" i="1"/>
  <c r="H3506" i="1"/>
  <c r="H3514" i="1"/>
  <c r="H3522" i="1"/>
  <c r="H3530" i="1"/>
  <c r="H3538" i="1"/>
  <c r="H3546" i="1"/>
  <c r="H3554" i="1"/>
  <c r="H3562" i="1"/>
  <c r="H3570" i="1"/>
  <c r="H3578" i="1"/>
  <c r="H3586" i="1"/>
  <c r="G3595" i="1"/>
  <c r="H3595" i="1"/>
  <c r="H3598" i="1"/>
  <c r="H3618" i="1"/>
  <c r="G3627" i="1"/>
  <c r="H3627" i="1"/>
  <c r="H3630" i="1"/>
  <c r="H3650" i="1"/>
  <c r="H3662" i="1"/>
  <c r="H3682" i="1"/>
  <c r="H3694" i="1"/>
  <c r="H3714" i="1"/>
  <c r="H3726" i="1"/>
  <c r="H3746" i="1"/>
  <c r="H3758" i="1"/>
  <c r="H3778" i="1"/>
  <c r="H3790" i="1"/>
  <c r="H3810" i="1"/>
  <c r="H3822" i="1"/>
  <c r="H3842" i="1"/>
  <c r="H3854" i="1"/>
  <c r="H3874" i="1"/>
  <c r="H3886" i="1"/>
  <c r="H3906" i="1"/>
  <c r="H3918" i="1"/>
  <c r="H3938" i="1"/>
  <c r="H3950" i="1"/>
  <c r="H3970" i="1"/>
  <c r="H3982" i="1"/>
  <c r="H4002" i="1"/>
  <c r="H4014" i="1"/>
  <c r="H4034" i="1"/>
  <c r="H4046" i="1"/>
  <c r="H4066" i="1"/>
  <c r="H4078" i="1"/>
  <c r="H4098" i="1"/>
  <c r="H4110" i="1"/>
  <c r="H4130" i="1"/>
  <c r="H4142" i="1"/>
  <c r="H4162" i="1"/>
  <c r="H4174" i="1"/>
  <c r="H4194" i="1"/>
  <c r="H4206" i="1"/>
  <c r="H4226" i="1"/>
  <c r="H4238" i="1"/>
  <c r="G4266" i="1"/>
  <c r="H4266" i="1"/>
  <c r="G4282" i="1"/>
  <c r="H4282" i="1"/>
  <c r="G4298" i="1"/>
  <c r="H4298" i="1"/>
  <c r="G4314" i="1"/>
  <c r="H4314" i="1"/>
  <c r="G4330" i="1"/>
  <c r="H4330" i="1"/>
  <c r="G4346" i="1"/>
  <c r="H4346" i="1"/>
  <c r="G4362" i="1"/>
  <c r="H4362" i="1"/>
  <c r="G4378" i="1"/>
  <c r="H4378" i="1"/>
  <c r="G4394" i="1"/>
  <c r="H4394" i="1"/>
  <c r="G4410" i="1"/>
  <c r="H4410" i="1"/>
  <c r="G4420" i="1"/>
  <c r="H4420" i="1"/>
  <c r="G4428" i="1"/>
  <c r="H4428" i="1"/>
  <c r="H3239" i="1"/>
  <c r="H3247" i="1"/>
  <c r="H3255" i="1"/>
  <c r="H3263" i="1"/>
  <c r="H3271" i="1"/>
  <c r="H3279" i="1"/>
  <c r="H3287" i="1"/>
  <c r="H3295" i="1"/>
  <c r="H3303" i="1"/>
  <c r="H3311" i="1"/>
  <c r="H3319" i="1"/>
  <c r="H3327" i="1"/>
  <c r="H3335" i="1"/>
  <c r="H3343" i="1"/>
  <c r="H3351" i="1"/>
  <c r="H3359" i="1"/>
  <c r="H3367" i="1"/>
  <c r="H3375" i="1"/>
  <c r="H3383" i="1"/>
  <c r="H3391" i="1"/>
  <c r="H3399" i="1"/>
  <c r="H3407" i="1"/>
  <c r="H3415" i="1"/>
  <c r="H3423" i="1"/>
  <c r="H3431" i="1"/>
  <c r="H3439" i="1"/>
  <c r="H3447" i="1"/>
  <c r="H3455" i="1"/>
  <c r="H3463" i="1"/>
  <c r="H3471" i="1"/>
  <c r="H3479" i="1"/>
  <c r="H3487" i="1"/>
  <c r="H3495" i="1"/>
  <c r="H3503" i="1"/>
  <c r="H3511" i="1"/>
  <c r="H3519" i="1"/>
  <c r="H3527" i="1"/>
  <c r="H3535" i="1"/>
  <c r="H3543" i="1"/>
  <c r="H3551" i="1"/>
  <c r="H3559" i="1"/>
  <c r="H3567" i="1"/>
  <c r="H3575" i="1"/>
  <c r="H3583" i="1"/>
  <c r="G3587" i="1"/>
  <c r="H3587" i="1"/>
  <c r="H3590" i="1"/>
  <c r="H3610" i="1"/>
  <c r="G3619" i="1"/>
  <c r="H3619" i="1"/>
  <c r="H3622" i="1"/>
  <c r="H3642" i="1"/>
  <c r="G3651" i="1"/>
  <c r="H3651" i="1"/>
  <c r="H3654" i="1"/>
  <c r="H3674" i="1"/>
  <c r="H3686" i="1"/>
  <c r="H3706" i="1"/>
  <c r="H3718" i="1"/>
  <c r="H3738" i="1"/>
  <c r="H3750" i="1"/>
  <c r="H3770" i="1"/>
  <c r="H3782" i="1"/>
  <c r="H3802" i="1"/>
  <c r="H3814" i="1"/>
  <c r="H3834" i="1"/>
  <c r="H3846" i="1"/>
  <c r="H3866" i="1"/>
  <c r="H3878" i="1"/>
  <c r="H3898" i="1"/>
  <c r="H3910" i="1"/>
  <c r="H3930" i="1"/>
  <c r="H3942" i="1"/>
  <c r="H3962" i="1"/>
  <c r="H3994" i="1"/>
  <c r="H4006" i="1"/>
  <c r="H4026" i="1"/>
  <c r="H4058" i="1"/>
  <c r="H4090" i="1"/>
  <c r="H4122" i="1"/>
  <c r="H4154" i="1"/>
  <c r="H4186" i="1"/>
  <c r="H4218" i="1"/>
  <c r="H4250" i="1"/>
  <c r="H5037" i="1"/>
  <c r="G5037" i="1"/>
  <c r="H5053" i="1"/>
  <c r="G5053" i="1"/>
  <c r="G5083" i="1"/>
  <c r="H5083" i="1"/>
  <c r="G5115" i="1"/>
  <c r="H5115" i="1"/>
  <c r="H5118" i="1"/>
  <c r="H5138" i="1"/>
  <c r="H5150" i="1"/>
  <c r="G5178" i="1"/>
  <c r="H5178" i="1"/>
  <c r="G5194" i="1"/>
  <c r="H5194" i="1"/>
  <c r="G5210" i="1"/>
  <c r="H5210" i="1"/>
  <c r="G5220" i="1"/>
  <c r="H5220" i="1"/>
  <c r="H5225" i="1"/>
  <c r="G5225" i="1"/>
  <c r="H5227" i="1"/>
  <c r="G5227" i="1"/>
  <c r="H5229" i="1"/>
  <c r="G5229" i="1"/>
  <c r="H5231" i="1"/>
  <c r="G5231" i="1"/>
  <c r="H5233" i="1"/>
  <c r="G5233" i="1"/>
  <c r="H5235" i="1"/>
  <c r="G5235" i="1"/>
  <c r="H5237" i="1"/>
  <c r="G5237" i="1"/>
  <c r="H5239" i="1"/>
  <c r="G5239" i="1"/>
  <c r="H5241" i="1"/>
  <c r="G5241" i="1"/>
  <c r="H5243" i="1"/>
  <c r="G5243" i="1"/>
  <c r="H5245" i="1"/>
  <c r="G5245" i="1"/>
  <c r="H5247" i="1"/>
  <c r="G5247" i="1"/>
  <c r="H5249" i="1"/>
  <c r="G5249" i="1"/>
  <c r="H5251" i="1"/>
  <c r="G5251" i="1"/>
  <c r="H5253" i="1"/>
  <c r="G5253" i="1"/>
  <c r="H5255" i="1"/>
  <c r="G5255" i="1"/>
  <c r="G5267" i="1"/>
  <c r="H5267" i="1"/>
  <c r="G5283" i="1"/>
  <c r="H5283" i="1"/>
  <c r="G5299" i="1"/>
  <c r="H5299" i="1"/>
  <c r="G5315" i="1"/>
  <c r="H5315" i="1"/>
  <c r="G5331" i="1"/>
  <c r="H5331" i="1"/>
  <c r="G5347" i="1"/>
  <c r="H5347" i="1"/>
  <c r="G5363" i="1"/>
  <c r="H5363" i="1"/>
  <c r="G5379" i="1"/>
  <c r="H5379" i="1"/>
  <c r="G5392" i="1"/>
  <c r="H5392" i="1"/>
  <c r="G5408" i="1"/>
  <c r="H5408" i="1"/>
  <c r="G5424" i="1"/>
  <c r="H5424" i="1"/>
  <c r="G5440" i="1"/>
  <c r="H5440" i="1"/>
  <c r="G5456" i="1"/>
  <c r="H5456" i="1"/>
  <c r="G5472" i="1"/>
  <c r="H5472" i="1"/>
  <c r="G5488" i="1"/>
  <c r="H5488" i="1"/>
  <c r="G5504" i="1"/>
  <c r="H5504" i="1"/>
  <c r="H3659" i="1"/>
  <c r="H3667" i="1"/>
  <c r="H3675" i="1"/>
  <c r="H3683" i="1"/>
  <c r="H3691" i="1"/>
  <c r="H3699" i="1"/>
  <c r="H3707" i="1"/>
  <c r="H3715" i="1"/>
  <c r="H3723" i="1"/>
  <c r="H3731" i="1"/>
  <c r="H3739" i="1"/>
  <c r="H3747" i="1"/>
  <c r="H3755" i="1"/>
  <c r="H3763" i="1"/>
  <c r="H3771" i="1"/>
  <c r="H3779" i="1"/>
  <c r="H3787" i="1"/>
  <c r="H3795" i="1"/>
  <c r="H3803" i="1"/>
  <c r="H3811" i="1"/>
  <c r="H3819" i="1"/>
  <c r="H3827" i="1"/>
  <c r="H3835" i="1"/>
  <c r="H3843" i="1"/>
  <c r="H3851" i="1"/>
  <c r="H3859" i="1"/>
  <c r="H3867" i="1"/>
  <c r="H3875" i="1"/>
  <c r="H3883" i="1"/>
  <c r="H3891" i="1"/>
  <c r="H3899" i="1"/>
  <c r="H3907" i="1"/>
  <c r="H3915" i="1"/>
  <c r="H3923" i="1"/>
  <c r="H3931" i="1"/>
  <c r="H3939" i="1"/>
  <c r="H3947" i="1"/>
  <c r="H3955" i="1"/>
  <c r="H3963" i="1"/>
  <c r="H3971" i="1"/>
  <c r="H3979" i="1"/>
  <c r="H3987" i="1"/>
  <c r="H3995" i="1"/>
  <c r="H4003" i="1"/>
  <c r="H4011" i="1"/>
  <c r="H4019" i="1"/>
  <c r="H4027" i="1"/>
  <c r="H4035" i="1"/>
  <c r="H4043" i="1"/>
  <c r="H4051" i="1"/>
  <c r="H4059" i="1"/>
  <c r="H4067" i="1"/>
  <c r="H4075" i="1"/>
  <c r="H4083" i="1"/>
  <c r="H4091" i="1"/>
  <c r="H4099" i="1"/>
  <c r="H4107" i="1"/>
  <c r="H4115" i="1"/>
  <c r="H4123" i="1"/>
  <c r="H4131" i="1"/>
  <c r="H4139" i="1"/>
  <c r="H4147" i="1"/>
  <c r="H4155" i="1"/>
  <c r="H4163" i="1"/>
  <c r="H4171" i="1"/>
  <c r="H4179" i="1"/>
  <c r="H4187" i="1"/>
  <c r="H4195" i="1"/>
  <c r="H4203" i="1"/>
  <c r="H4211" i="1"/>
  <c r="H4219" i="1"/>
  <c r="H4227" i="1"/>
  <c r="H4235" i="1"/>
  <c r="H4243" i="1"/>
  <c r="H4251" i="1"/>
  <c r="H4259" i="1"/>
  <c r="H4267" i="1"/>
  <c r="H4275" i="1"/>
  <c r="H4283" i="1"/>
  <c r="H4291" i="1"/>
  <c r="H4299" i="1"/>
  <c r="H4307" i="1"/>
  <c r="H4315" i="1"/>
  <c r="H4323" i="1"/>
  <c r="H4331" i="1"/>
  <c r="H4339" i="1"/>
  <c r="H4347" i="1"/>
  <c r="H4355" i="1"/>
  <c r="H4363" i="1"/>
  <c r="H4371" i="1"/>
  <c r="H4379" i="1"/>
  <c r="H4387" i="1"/>
  <c r="H4395" i="1"/>
  <c r="H4403" i="1"/>
  <c r="H4411" i="1"/>
  <c r="H4417" i="1"/>
  <c r="H4421" i="1"/>
  <c r="H4425" i="1"/>
  <c r="H4429" i="1"/>
  <c r="H4499" i="1"/>
  <c r="H4507" i="1"/>
  <c r="H4515" i="1"/>
  <c r="H4523" i="1"/>
  <c r="H4531" i="1"/>
  <c r="H4539" i="1"/>
  <c r="H4547" i="1"/>
  <c r="H4555" i="1"/>
  <c r="H4563" i="1"/>
  <c r="H4571" i="1"/>
  <c r="H4579" i="1"/>
  <c r="H4587" i="1"/>
  <c r="H4595" i="1"/>
  <c r="H4603" i="1"/>
  <c r="H4611" i="1"/>
  <c r="H4619" i="1"/>
  <c r="H4627" i="1"/>
  <c r="H4635" i="1"/>
  <c r="H4643" i="1"/>
  <c r="H4651" i="1"/>
  <c r="H4659" i="1"/>
  <c r="H4667" i="1"/>
  <c r="H4675" i="1"/>
  <c r="H4683" i="1"/>
  <c r="H4691" i="1"/>
  <c r="H4699" i="1"/>
  <c r="G4802" i="1"/>
  <c r="G4810" i="1"/>
  <c r="G4818" i="1"/>
  <c r="G4826" i="1"/>
  <c r="G4834" i="1"/>
  <c r="G4842" i="1"/>
  <c r="G4850" i="1"/>
  <c r="G4858" i="1"/>
  <c r="G4866" i="1"/>
  <c r="G4874" i="1"/>
  <c r="G4882" i="1"/>
  <c r="G4890" i="1"/>
  <c r="G4976" i="1"/>
  <c r="G4980" i="1"/>
  <c r="G4984" i="1"/>
  <c r="G4988" i="1"/>
  <c r="G4992" i="1"/>
  <c r="G4996" i="1"/>
  <c r="G5000" i="1"/>
  <c r="G5004" i="1"/>
  <c r="G5008" i="1"/>
  <c r="G5012" i="1"/>
  <c r="G5016" i="1"/>
  <c r="G5020" i="1"/>
  <c r="G5024" i="1"/>
  <c r="G5028" i="1"/>
  <c r="H5033" i="1"/>
  <c r="G5033" i="1"/>
  <c r="G5034" i="1"/>
  <c r="G5044" i="1"/>
  <c r="H5049" i="1"/>
  <c r="G5049" i="1"/>
  <c r="G5050" i="1"/>
  <c r="H5066" i="1"/>
  <c r="G5075" i="1"/>
  <c r="H5075" i="1"/>
  <c r="H5078" i="1"/>
  <c r="H5098" i="1"/>
  <c r="G5107" i="1"/>
  <c r="H5107" i="1"/>
  <c r="H5110" i="1"/>
  <c r="H5130" i="1"/>
  <c r="H5162" i="1"/>
  <c r="H4498" i="1"/>
  <c r="H4506" i="1"/>
  <c r="H4514" i="1"/>
  <c r="H4522" i="1"/>
  <c r="H4530" i="1"/>
  <c r="H4538" i="1"/>
  <c r="H4546" i="1"/>
  <c r="H4554" i="1"/>
  <c r="H4562" i="1"/>
  <c r="H4570" i="1"/>
  <c r="H4578" i="1"/>
  <c r="H4586" i="1"/>
  <c r="H4594" i="1"/>
  <c r="H4602" i="1"/>
  <c r="H4610" i="1"/>
  <c r="H4618" i="1"/>
  <c r="H4626" i="1"/>
  <c r="H4634" i="1"/>
  <c r="H4642" i="1"/>
  <c r="H4650" i="1"/>
  <c r="H4658" i="1"/>
  <c r="H4666" i="1"/>
  <c r="H4674" i="1"/>
  <c r="H4682" i="1"/>
  <c r="H4690" i="1"/>
  <c r="H4698" i="1"/>
  <c r="G4801" i="1"/>
  <c r="G4809" i="1"/>
  <c r="G4817" i="1"/>
  <c r="G4825" i="1"/>
  <c r="G4833" i="1"/>
  <c r="G4841" i="1"/>
  <c r="G4849" i="1"/>
  <c r="G4857" i="1"/>
  <c r="G4865" i="1"/>
  <c r="G4873" i="1"/>
  <c r="G4881" i="1"/>
  <c r="G4889" i="1"/>
  <c r="G4975" i="1"/>
  <c r="G4979" i="1"/>
  <c r="G4983" i="1"/>
  <c r="G4987" i="1"/>
  <c r="G4991" i="1"/>
  <c r="G4995" i="1"/>
  <c r="G4999" i="1"/>
  <c r="G5003" i="1"/>
  <c r="G5007" i="1"/>
  <c r="G5011" i="1"/>
  <c r="G5015" i="1"/>
  <c r="G5019" i="1"/>
  <c r="G5023" i="1"/>
  <c r="G5027" i="1"/>
  <c r="H5029" i="1"/>
  <c r="G5029" i="1"/>
  <c r="G5030" i="1"/>
  <c r="G5040" i="1"/>
  <c r="H5045" i="1"/>
  <c r="G5045" i="1"/>
  <c r="G5046" i="1"/>
  <c r="H5058" i="1"/>
  <c r="G5067" i="1"/>
  <c r="H5067" i="1"/>
  <c r="H5070" i="1"/>
  <c r="H5090" i="1"/>
  <c r="G5099" i="1"/>
  <c r="H5099" i="1"/>
  <c r="H5102" i="1"/>
  <c r="G5170" i="1"/>
  <c r="H5170" i="1"/>
  <c r="G5186" i="1"/>
  <c r="H5186" i="1"/>
  <c r="G5202" i="1"/>
  <c r="H5202" i="1"/>
  <c r="G5216" i="1"/>
  <c r="H5216" i="1"/>
  <c r="H5224" i="1"/>
  <c r="G5224" i="1"/>
  <c r="H5226" i="1"/>
  <c r="G5226" i="1"/>
  <c r="H5228" i="1"/>
  <c r="G5228" i="1"/>
  <c r="H5230" i="1"/>
  <c r="G5230" i="1"/>
  <c r="H5232" i="1"/>
  <c r="G5232" i="1"/>
  <c r="H5234" i="1"/>
  <c r="G5234" i="1"/>
  <c r="H5236" i="1"/>
  <c r="G5236" i="1"/>
  <c r="H5238" i="1"/>
  <c r="G5238" i="1"/>
  <c r="H5240" i="1"/>
  <c r="G5240" i="1"/>
  <c r="H5242" i="1"/>
  <c r="G5242" i="1"/>
  <c r="H5244" i="1"/>
  <c r="G5244" i="1"/>
  <c r="H5246" i="1"/>
  <c r="G5246" i="1"/>
  <c r="H5248" i="1"/>
  <c r="G5248" i="1"/>
  <c r="H5250" i="1"/>
  <c r="G5250" i="1"/>
  <c r="H5252" i="1"/>
  <c r="G5252" i="1"/>
  <c r="H5254" i="1"/>
  <c r="G5254" i="1"/>
  <c r="G5256" i="1"/>
  <c r="H5256" i="1"/>
  <c r="G5272" i="1"/>
  <c r="H5272" i="1"/>
  <c r="G5288" i="1"/>
  <c r="H5288" i="1"/>
  <c r="G5304" i="1"/>
  <c r="H5304" i="1"/>
  <c r="G5320" i="1"/>
  <c r="H5320" i="1"/>
  <c r="G5336" i="1"/>
  <c r="H5336" i="1"/>
  <c r="G5352" i="1"/>
  <c r="H5352" i="1"/>
  <c r="G5368" i="1"/>
  <c r="H5368" i="1"/>
  <c r="G5384" i="1"/>
  <c r="H5384" i="1"/>
  <c r="G5400" i="1"/>
  <c r="H5400" i="1"/>
  <c r="G5416" i="1"/>
  <c r="H5416" i="1"/>
  <c r="G5432" i="1"/>
  <c r="H5432" i="1"/>
  <c r="G5448" i="1"/>
  <c r="H5448" i="1"/>
  <c r="G5464" i="1"/>
  <c r="H5464" i="1"/>
  <c r="G5480" i="1"/>
  <c r="H5480" i="1"/>
  <c r="G5496" i="1"/>
  <c r="H5496" i="1"/>
  <c r="H5041" i="1"/>
  <c r="G5041" i="1"/>
  <c r="G5059" i="1"/>
  <c r="H5059" i="1"/>
  <c r="G5091" i="1"/>
  <c r="H5091" i="1"/>
  <c r="G5123" i="1"/>
  <c r="H5123" i="1"/>
  <c r="H5146" i="1"/>
  <c r="G5645" i="1"/>
  <c r="H5645" i="1"/>
  <c r="G5677" i="1"/>
  <c r="H5677" i="1"/>
  <c r="G5696" i="1"/>
  <c r="H5696" i="1"/>
  <c r="G5880" i="1"/>
  <c r="H5880" i="1"/>
  <c r="G5896" i="1"/>
  <c r="H5896" i="1"/>
  <c r="G5912" i="1"/>
  <c r="H5912" i="1"/>
  <c r="G5928" i="1"/>
  <c r="H5928" i="1"/>
  <c r="G5944" i="1"/>
  <c r="H5944" i="1"/>
  <c r="G5960" i="1"/>
  <c r="H5960" i="1"/>
  <c r="G5976" i="1"/>
  <c r="H5976" i="1"/>
  <c r="G5992" i="1"/>
  <c r="H5992" i="1"/>
  <c r="G6008" i="1"/>
  <c r="H6008" i="1"/>
  <c r="G6024" i="1"/>
  <c r="H6024" i="1"/>
  <c r="G6174" i="1"/>
  <c r="H6174" i="1"/>
  <c r="G6190" i="1"/>
  <c r="H6190" i="1"/>
  <c r="G6206" i="1"/>
  <c r="H6206" i="1"/>
  <c r="G6222" i="1"/>
  <c r="H6222" i="1"/>
  <c r="G6238" i="1"/>
  <c r="H6238" i="1"/>
  <c r="G6254" i="1"/>
  <c r="H6254" i="1"/>
  <c r="G6270" i="1"/>
  <c r="H6270" i="1"/>
  <c r="G6286" i="1"/>
  <c r="H6286" i="1"/>
  <c r="G6302" i="1"/>
  <c r="H6302" i="1"/>
  <c r="G6318" i="1"/>
  <c r="H6318" i="1"/>
  <c r="G6433" i="1"/>
  <c r="H6433" i="1"/>
  <c r="G6449" i="1"/>
  <c r="H6449" i="1"/>
  <c r="G6465" i="1"/>
  <c r="H6465" i="1"/>
  <c r="G6481" i="1"/>
  <c r="H6481" i="1"/>
  <c r="G6497" i="1"/>
  <c r="H6497" i="1"/>
  <c r="G6513" i="1"/>
  <c r="H6513" i="1"/>
  <c r="G6529" i="1"/>
  <c r="H6529" i="1"/>
  <c r="G6542" i="1"/>
  <c r="H6542" i="1"/>
  <c r="G6558" i="1"/>
  <c r="H6558" i="1"/>
  <c r="G6697" i="1"/>
  <c r="H6697" i="1"/>
  <c r="H5131" i="1"/>
  <c r="H5139" i="1"/>
  <c r="H5147" i="1"/>
  <c r="H5155" i="1"/>
  <c r="H5163" i="1"/>
  <c r="H5171" i="1"/>
  <c r="H5179" i="1"/>
  <c r="H5187" i="1"/>
  <c r="H5195" i="1"/>
  <c r="H5203" i="1"/>
  <c r="H5211" i="1"/>
  <c r="H5217" i="1"/>
  <c r="H5221" i="1"/>
  <c r="H5257" i="1"/>
  <c r="H5268" i="1"/>
  <c r="H5273" i="1"/>
  <c r="H5284" i="1"/>
  <c r="H5289" i="1"/>
  <c r="H5300" i="1"/>
  <c r="H5305" i="1"/>
  <c r="H5316" i="1"/>
  <c r="H5321" i="1"/>
  <c r="H5332" i="1"/>
  <c r="H5337" i="1"/>
  <c r="H5348" i="1"/>
  <c r="H5353" i="1"/>
  <c r="H5364" i="1"/>
  <c r="H5369" i="1"/>
  <c r="H5380" i="1"/>
  <c r="H5385" i="1"/>
  <c r="H5393" i="1"/>
  <c r="H5401" i="1"/>
  <c r="H5409" i="1"/>
  <c r="H5417" i="1"/>
  <c r="H5425" i="1"/>
  <c r="H5433" i="1"/>
  <c r="H5441" i="1"/>
  <c r="H5449" i="1"/>
  <c r="H5457" i="1"/>
  <c r="H5465" i="1"/>
  <c r="H5473" i="1"/>
  <c r="H5481" i="1"/>
  <c r="H5489" i="1"/>
  <c r="H5497" i="1"/>
  <c r="H5505" i="1"/>
  <c r="H5513" i="1"/>
  <c r="H5521" i="1"/>
  <c r="H5529" i="1"/>
  <c r="H5537" i="1"/>
  <c r="H5545" i="1"/>
  <c r="H5553" i="1"/>
  <c r="H5561" i="1"/>
  <c r="H5569" i="1"/>
  <c r="H5577" i="1"/>
  <c r="H5585" i="1"/>
  <c r="H5593" i="1"/>
  <c r="H5601" i="1"/>
  <c r="H5609" i="1"/>
  <c r="H5617" i="1"/>
  <c r="H5625" i="1"/>
  <c r="G5637" i="1"/>
  <c r="H5637" i="1"/>
  <c r="H5640" i="1"/>
  <c r="H5660" i="1"/>
  <c r="G5669" i="1"/>
  <c r="H5669" i="1"/>
  <c r="H5672" i="1"/>
  <c r="H5692" i="1"/>
  <c r="H6331" i="1"/>
  <c r="G6331" i="1"/>
  <c r="H6347" i="1"/>
  <c r="G6347" i="1"/>
  <c r="H6357" i="1"/>
  <c r="G6357" i="1"/>
  <c r="H6365" i="1"/>
  <c r="G6365" i="1"/>
  <c r="G6377" i="1"/>
  <c r="H6377" i="1"/>
  <c r="G6393" i="1"/>
  <c r="H6393" i="1"/>
  <c r="G6409" i="1"/>
  <c r="H6409" i="1"/>
  <c r="G6425" i="1"/>
  <c r="H6425" i="1"/>
  <c r="G6555" i="1"/>
  <c r="H6555" i="1"/>
  <c r="G6633" i="1"/>
  <c r="H6633" i="1"/>
  <c r="G6649" i="1"/>
  <c r="H6649" i="1"/>
  <c r="G6665" i="1"/>
  <c r="H6665" i="1"/>
  <c r="G6681" i="1"/>
  <c r="H6681" i="1"/>
  <c r="H5512" i="1"/>
  <c r="H5520" i="1"/>
  <c r="H5528" i="1"/>
  <c r="H5536" i="1"/>
  <c r="H5544" i="1"/>
  <c r="H5552" i="1"/>
  <c r="H5560" i="1"/>
  <c r="H5568" i="1"/>
  <c r="H5576" i="1"/>
  <c r="H5584" i="1"/>
  <c r="H5592" i="1"/>
  <c r="H5600" i="1"/>
  <c r="H5608" i="1"/>
  <c r="H5616" i="1"/>
  <c r="H5624" i="1"/>
  <c r="H5632" i="1"/>
  <c r="H5652" i="1"/>
  <c r="G5661" i="1"/>
  <c r="H5661" i="1"/>
  <c r="H5664" i="1"/>
  <c r="H5684" i="1"/>
  <c r="G5693" i="1"/>
  <c r="H5693" i="1"/>
  <c r="G5872" i="1"/>
  <c r="H5872" i="1"/>
  <c r="G5888" i="1"/>
  <c r="H5888" i="1"/>
  <c r="G5904" i="1"/>
  <c r="H5904" i="1"/>
  <c r="G5920" i="1"/>
  <c r="H5920" i="1"/>
  <c r="G5936" i="1"/>
  <c r="H5936" i="1"/>
  <c r="G5952" i="1"/>
  <c r="H5952" i="1"/>
  <c r="G5968" i="1"/>
  <c r="H5968" i="1"/>
  <c r="G5984" i="1"/>
  <c r="H5984" i="1"/>
  <c r="G6000" i="1"/>
  <c r="H6000" i="1"/>
  <c r="G6016" i="1"/>
  <c r="H6016" i="1"/>
  <c r="G6166" i="1"/>
  <c r="H6166" i="1"/>
  <c r="G6182" i="1"/>
  <c r="H6182" i="1"/>
  <c r="G6198" i="1"/>
  <c r="H6198" i="1"/>
  <c r="G6214" i="1"/>
  <c r="H6214" i="1"/>
  <c r="G6230" i="1"/>
  <c r="H6230" i="1"/>
  <c r="G6246" i="1"/>
  <c r="H6246" i="1"/>
  <c r="G6262" i="1"/>
  <c r="H6262" i="1"/>
  <c r="G6278" i="1"/>
  <c r="H6278" i="1"/>
  <c r="G6294" i="1"/>
  <c r="H6294" i="1"/>
  <c r="G6310" i="1"/>
  <c r="H6310" i="1"/>
  <c r="G6326" i="1"/>
  <c r="H6326" i="1"/>
  <c r="G6441" i="1"/>
  <c r="H6441" i="1"/>
  <c r="G6457" i="1"/>
  <c r="H6457" i="1"/>
  <c r="G6473" i="1"/>
  <c r="H6473" i="1"/>
  <c r="G6489" i="1"/>
  <c r="H6489" i="1"/>
  <c r="G6505" i="1"/>
  <c r="H6505" i="1"/>
  <c r="G6521" i="1"/>
  <c r="H6521" i="1"/>
  <c r="G6537" i="1"/>
  <c r="H6537" i="1"/>
  <c r="G6566" i="1"/>
  <c r="H6566" i="1"/>
  <c r="G6689" i="1"/>
  <c r="H6689" i="1"/>
  <c r="G6705" i="1"/>
  <c r="H6705" i="1"/>
  <c r="G5653" i="1"/>
  <c r="H5653" i="1"/>
  <c r="G5685" i="1"/>
  <c r="H5685" i="1"/>
  <c r="H6339" i="1"/>
  <c r="G6339" i="1"/>
  <c r="H6353" i="1"/>
  <c r="G6353" i="1"/>
  <c r="H6361" i="1"/>
  <c r="G6361" i="1"/>
  <c r="G6369" i="1"/>
  <c r="H6369" i="1"/>
  <c r="G6385" i="1"/>
  <c r="H6385" i="1"/>
  <c r="G6401" i="1"/>
  <c r="H6401" i="1"/>
  <c r="G6417" i="1"/>
  <c r="H6417" i="1"/>
  <c r="G6641" i="1"/>
  <c r="H6641" i="1"/>
  <c r="G6657" i="1"/>
  <c r="H6657" i="1"/>
  <c r="G6673" i="1"/>
  <c r="H6673" i="1"/>
  <c r="H6436" i="1"/>
  <c r="H6444" i="1"/>
  <c r="H6452" i="1"/>
  <c r="H6460" i="1"/>
  <c r="H6468" i="1"/>
  <c r="H6476" i="1"/>
  <c r="H6484" i="1"/>
  <c r="H6492" i="1"/>
  <c r="H6500" i="1"/>
  <c r="H6508" i="1"/>
  <c r="H6516" i="1"/>
  <c r="H6636" i="1"/>
  <c r="H6644" i="1"/>
  <c r="H6652" i="1"/>
  <c r="H6660" i="1"/>
  <c r="H6668" i="1"/>
  <c r="H6676" i="1"/>
  <c r="H6684" i="1"/>
  <c r="H5869" i="1"/>
  <c r="H5877" i="1"/>
  <c r="H5885" i="1"/>
  <c r="H5893" i="1"/>
  <c r="H5901" i="1"/>
  <c r="H5909" i="1"/>
  <c r="H5917" i="1"/>
  <c r="H5925" i="1"/>
  <c r="H5933" i="1"/>
  <c r="H5941" i="1"/>
  <c r="H5949" i="1"/>
  <c r="H5957" i="1"/>
  <c r="H5965" i="1"/>
  <c r="H5973" i="1"/>
  <c r="H5981" i="1"/>
  <c r="H5989" i="1"/>
  <c r="H5997" i="1"/>
  <c r="H6005" i="1"/>
  <c r="H6013" i="1"/>
  <c r="H6021" i="1"/>
  <c r="H6029" i="1"/>
  <c r="H6171" i="1"/>
  <c r="H6179" i="1"/>
  <c r="H6187" i="1"/>
  <c r="H6195" i="1"/>
  <c r="H6203" i="1"/>
  <c r="H6211" i="1"/>
  <c r="H6219" i="1"/>
  <c r="H6227" i="1"/>
  <c r="H6235" i="1"/>
  <c r="H6243" i="1"/>
  <c r="H6251" i="1"/>
  <c r="H6259" i="1"/>
  <c r="H6267" i="1"/>
  <c r="H6275" i="1"/>
  <c r="H6283" i="1"/>
  <c r="H6291" i="1"/>
  <c r="H6299" i="1"/>
  <c r="H6307" i="1"/>
  <c r="H6315" i="1"/>
  <c r="H6323" i="1"/>
  <c r="G6336" i="1"/>
  <c r="G6344" i="1"/>
  <c r="G6352" i="1"/>
  <c r="G6356" i="1"/>
  <c r="G6360" i="1"/>
  <c r="G6364" i="1"/>
  <c r="H6368" i="1"/>
  <c r="H6376" i="1"/>
  <c r="H6384" i="1"/>
  <c r="H6392" i="1"/>
  <c r="H6400" i="1"/>
  <c r="H6408" i="1"/>
  <c r="H6416" i="1"/>
  <c r="H6424" i="1"/>
  <c r="H6528" i="1"/>
  <c r="H6536" i="1"/>
  <c r="H6541" i="1"/>
  <c r="H6547" i="1"/>
  <c r="H6552" i="1"/>
  <c r="H6563" i="1"/>
  <c r="H6688" i="1"/>
  <c r="H6696" i="1"/>
  <c r="H6704" i="1"/>
  <c r="H6710" i="1"/>
  <c r="H95" i="1"/>
  <c r="G95" i="1"/>
  <c r="H99" i="1"/>
  <c r="G99" i="1"/>
  <c r="H103" i="1"/>
  <c r="G103" i="1"/>
  <c r="H107" i="1"/>
  <c r="G107" i="1"/>
  <c r="H111" i="1"/>
  <c r="G111" i="1"/>
  <c r="H115" i="1"/>
  <c r="G115" i="1"/>
  <c r="H119" i="1"/>
  <c r="G119" i="1"/>
  <c r="H123" i="1"/>
  <c r="G123" i="1"/>
  <c r="H127" i="1"/>
  <c r="G127" i="1"/>
  <c r="H131" i="1"/>
  <c r="G131" i="1"/>
  <c r="H135" i="1"/>
  <c r="G135" i="1"/>
  <c r="H139" i="1"/>
  <c r="G139" i="1"/>
  <c r="H143" i="1"/>
  <c r="G143" i="1"/>
  <c r="H147" i="1"/>
  <c r="G147" i="1"/>
  <c r="H151" i="1"/>
  <c r="G151" i="1"/>
  <c r="H155" i="1"/>
  <c r="G155" i="1"/>
  <c r="H159" i="1"/>
  <c r="G159" i="1"/>
  <c r="H163" i="1"/>
  <c r="G163" i="1"/>
  <c r="H167" i="1"/>
  <c r="G167" i="1"/>
  <c r="H171" i="1"/>
  <c r="G171" i="1"/>
  <c r="H175" i="1"/>
  <c r="G175" i="1"/>
  <c r="H179" i="1"/>
  <c r="G179" i="1"/>
  <c r="H183" i="1"/>
  <c r="G183" i="1"/>
  <c r="H187" i="1"/>
  <c r="G187" i="1"/>
  <c r="H191" i="1"/>
  <c r="G191" i="1"/>
  <c r="H195" i="1"/>
  <c r="G195" i="1"/>
  <c r="H199" i="1"/>
  <c r="G199" i="1"/>
  <c r="H203" i="1"/>
  <c r="G203" i="1"/>
  <c r="H207" i="1"/>
  <c r="G207" i="1"/>
  <c r="H209" i="1"/>
  <c r="G209" i="1"/>
  <c r="H213" i="1"/>
  <c r="G213" i="1"/>
  <c r="H217" i="1"/>
  <c r="G217" i="1"/>
  <c r="H221" i="1"/>
  <c r="G221" i="1"/>
  <c r="H225" i="1"/>
  <c r="G225" i="1"/>
  <c r="H231" i="1"/>
  <c r="G231" i="1"/>
  <c r="H235" i="1"/>
  <c r="G235" i="1"/>
  <c r="H237" i="1"/>
  <c r="G237" i="1"/>
  <c r="H243" i="1"/>
  <c r="G243" i="1"/>
  <c r="H247" i="1"/>
  <c r="G247" i="1"/>
  <c r="H251" i="1"/>
  <c r="G251" i="1"/>
  <c r="H255" i="1"/>
  <c r="G255" i="1"/>
  <c r="H259" i="1"/>
  <c r="G259" i="1"/>
  <c r="H263" i="1"/>
  <c r="G263" i="1"/>
  <c r="H267" i="1"/>
  <c r="G267" i="1"/>
  <c r="H271" i="1"/>
  <c r="G271" i="1"/>
  <c r="H275" i="1"/>
  <c r="G275" i="1"/>
  <c r="H279" i="1"/>
  <c r="G279" i="1"/>
  <c r="H283" i="1"/>
  <c r="G283" i="1"/>
  <c r="H287" i="1"/>
  <c r="G287" i="1"/>
  <c r="H291" i="1"/>
  <c r="G291" i="1"/>
  <c r="H295" i="1"/>
  <c r="G295" i="1"/>
  <c r="H299" i="1"/>
  <c r="G299" i="1"/>
  <c r="H303" i="1"/>
  <c r="G303" i="1"/>
  <c r="H307" i="1"/>
  <c r="G307" i="1"/>
  <c r="H311" i="1"/>
  <c r="G311" i="1"/>
  <c r="H313" i="1"/>
  <c r="G313" i="1"/>
  <c r="H317" i="1"/>
  <c r="G317" i="1"/>
  <c r="H321" i="1"/>
  <c r="G321" i="1"/>
  <c r="H325" i="1"/>
  <c r="G325" i="1"/>
  <c r="H329" i="1"/>
  <c r="G329" i="1"/>
  <c r="H333" i="1"/>
  <c r="G333" i="1"/>
  <c r="H337" i="1"/>
  <c r="G337" i="1"/>
  <c r="H341" i="1"/>
  <c r="G341" i="1"/>
  <c r="H345" i="1"/>
  <c r="G345" i="1"/>
  <c r="H349" i="1"/>
  <c r="G349" i="1"/>
  <c r="H353" i="1"/>
  <c r="G353" i="1"/>
  <c r="H357" i="1"/>
  <c r="G357" i="1"/>
  <c r="H361" i="1"/>
  <c r="G361" i="1"/>
  <c r="H365" i="1"/>
  <c r="G365" i="1"/>
  <c r="H369" i="1"/>
  <c r="G369" i="1"/>
  <c r="H373" i="1"/>
  <c r="G373" i="1"/>
  <c r="H377" i="1"/>
  <c r="G377" i="1"/>
  <c r="H381" i="1"/>
  <c r="G381" i="1"/>
  <c r="H385" i="1"/>
  <c r="G385" i="1"/>
  <c r="H389" i="1"/>
  <c r="G389" i="1"/>
  <c r="H393" i="1"/>
  <c r="G393" i="1"/>
  <c r="H397" i="1"/>
  <c r="G397" i="1"/>
  <c r="H401" i="1"/>
  <c r="G401" i="1"/>
  <c r="H405" i="1"/>
  <c r="G405" i="1"/>
  <c r="H409" i="1"/>
  <c r="G409" i="1"/>
  <c r="H413" i="1"/>
  <c r="G413" i="1"/>
  <c r="H417" i="1"/>
  <c r="G417" i="1"/>
  <c r="H421" i="1"/>
  <c r="G421" i="1"/>
  <c r="H423" i="1"/>
  <c r="G423" i="1"/>
  <c r="H427" i="1"/>
  <c r="G427" i="1"/>
  <c r="H431" i="1"/>
  <c r="G431" i="1"/>
  <c r="H435" i="1"/>
  <c r="G435" i="1"/>
  <c r="H439" i="1"/>
  <c r="G439" i="1"/>
  <c r="H443" i="1"/>
  <c r="G443" i="1"/>
  <c r="H447" i="1"/>
  <c r="G447" i="1"/>
  <c r="H451" i="1"/>
  <c r="G451" i="1"/>
  <c r="H455" i="1"/>
  <c r="G455" i="1"/>
  <c r="H459" i="1"/>
  <c r="G459" i="1"/>
  <c r="H461" i="1"/>
  <c r="G461" i="1"/>
  <c r="H467" i="1"/>
  <c r="G467" i="1"/>
  <c r="H469" i="1"/>
  <c r="G469" i="1"/>
  <c r="H473" i="1"/>
  <c r="G473" i="1"/>
  <c r="H477" i="1"/>
  <c r="G477" i="1"/>
  <c r="H481" i="1"/>
  <c r="G481" i="1"/>
  <c r="H485" i="1"/>
  <c r="G485" i="1"/>
  <c r="H489" i="1"/>
  <c r="G489" i="1"/>
  <c r="H493" i="1"/>
  <c r="G493" i="1"/>
  <c r="H497" i="1"/>
  <c r="G497" i="1"/>
  <c r="H501" i="1"/>
  <c r="G501" i="1"/>
  <c r="H505" i="1"/>
  <c r="G505" i="1"/>
  <c r="H509" i="1"/>
  <c r="G509" i="1"/>
  <c r="H513" i="1"/>
  <c r="G513" i="1"/>
  <c r="H519" i="1"/>
  <c r="G519" i="1"/>
  <c r="H523" i="1"/>
  <c r="G523" i="1"/>
  <c r="H527" i="1"/>
  <c r="G527" i="1"/>
  <c r="H531" i="1"/>
  <c r="G531" i="1"/>
  <c r="H535" i="1"/>
  <c r="G535" i="1"/>
  <c r="H539" i="1"/>
  <c r="G539" i="1"/>
  <c r="H543" i="1"/>
  <c r="G543" i="1"/>
  <c r="H547" i="1"/>
  <c r="G547" i="1"/>
  <c r="H551" i="1"/>
  <c r="G551" i="1"/>
  <c r="H555" i="1"/>
  <c r="G555" i="1"/>
  <c r="H559" i="1"/>
  <c r="G559" i="1"/>
  <c r="H563" i="1"/>
  <c r="G563" i="1"/>
  <c r="H567" i="1"/>
  <c r="G567" i="1"/>
  <c r="H571" i="1"/>
  <c r="G571" i="1"/>
  <c r="H575" i="1"/>
  <c r="G575" i="1"/>
  <c r="H579" i="1"/>
  <c r="G579" i="1"/>
  <c r="H583" i="1"/>
  <c r="G583" i="1"/>
  <c r="H587" i="1"/>
  <c r="G587" i="1"/>
  <c r="H591" i="1"/>
  <c r="G591" i="1"/>
  <c r="H595" i="1"/>
  <c r="G595" i="1"/>
  <c r="H599" i="1"/>
  <c r="G599" i="1"/>
  <c r="H603" i="1"/>
  <c r="G603" i="1"/>
  <c r="H607" i="1"/>
  <c r="G607" i="1"/>
  <c r="H611" i="1"/>
  <c r="G611" i="1"/>
  <c r="H615" i="1"/>
  <c r="G615" i="1"/>
  <c r="H619" i="1"/>
  <c r="G619" i="1"/>
  <c r="H623" i="1"/>
  <c r="G623" i="1"/>
  <c r="H627" i="1"/>
  <c r="G627" i="1"/>
  <c r="H631" i="1"/>
  <c r="G631" i="1"/>
  <c r="H635" i="1"/>
  <c r="G635" i="1"/>
  <c r="H639" i="1"/>
  <c r="G639" i="1"/>
  <c r="H643" i="1"/>
  <c r="G643" i="1"/>
  <c r="H647" i="1"/>
  <c r="G647" i="1"/>
  <c r="H651" i="1"/>
  <c r="G651" i="1"/>
  <c r="H655" i="1"/>
  <c r="G655" i="1"/>
  <c r="H659" i="1"/>
  <c r="G659" i="1"/>
  <c r="H663" i="1"/>
  <c r="G663" i="1"/>
  <c r="H667" i="1"/>
  <c r="G667" i="1"/>
  <c r="H671" i="1"/>
  <c r="G671" i="1"/>
  <c r="H675" i="1"/>
  <c r="G675" i="1"/>
  <c r="H679" i="1"/>
  <c r="G679" i="1"/>
  <c r="H683" i="1"/>
  <c r="G683" i="1"/>
  <c r="H687" i="1"/>
  <c r="G687" i="1"/>
  <c r="H691" i="1"/>
  <c r="G691" i="1"/>
  <c r="H695" i="1"/>
  <c r="G695" i="1"/>
  <c r="H699" i="1"/>
  <c r="G699" i="1"/>
  <c r="H3" i="1"/>
  <c r="H11" i="1"/>
  <c r="H19" i="1"/>
  <c r="H27" i="1"/>
  <c r="H35" i="1"/>
  <c r="H51" i="1"/>
  <c r="H59" i="1"/>
  <c r="H67" i="1"/>
  <c r="H71" i="1"/>
  <c r="H75" i="1"/>
  <c r="H84" i="1"/>
  <c r="G84" i="1"/>
  <c r="H86" i="1"/>
  <c r="G86" i="1"/>
  <c r="H90" i="1"/>
  <c r="G90" i="1"/>
  <c r="H94" i="1"/>
  <c r="G94" i="1"/>
  <c r="H98" i="1"/>
  <c r="G98" i="1"/>
  <c r="H102" i="1"/>
  <c r="G102" i="1"/>
  <c r="H106" i="1"/>
  <c r="G106" i="1"/>
  <c r="H110" i="1"/>
  <c r="G110" i="1"/>
  <c r="H114" i="1"/>
  <c r="G114" i="1"/>
  <c r="H118" i="1"/>
  <c r="G118" i="1"/>
  <c r="H122" i="1"/>
  <c r="G122" i="1"/>
  <c r="H126" i="1"/>
  <c r="G126" i="1"/>
  <c r="H130" i="1"/>
  <c r="G130" i="1"/>
  <c r="H134" i="1"/>
  <c r="G134" i="1"/>
  <c r="H138" i="1"/>
  <c r="G138" i="1"/>
  <c r="H142" i="1"/>
  <c r="G142" i="1"/>
  <c r="H146" i="1"/>
  <c r="G146" i="1"/>
  <c r="H150" i="1"/>
  <c r="G150" i="1"/>
  <c r="H154" i="1"/>
  <c r="G154" i="1"/>
  <c r="H158" i="1"/>
  <c r="G158" i="1"/>
  <c r="H162" i="1"/>
  <c r="G162" i="1"/>
  <c r="H166" i="1"/>
  <c r="G166" i="1"/>
  <c r="H170" i="1"/>
  <c r="G170" i="1"/>
  <c r="H174" i="1"/>
  <c r="G174" i="1"/>
  <c r="H178" i="1"/>
  <c r="G178" i="1"/>
  <c r="H182" i="1"/>
  <c r="G182" i="1"/>
  <c r="H186" i="1"/>
  <c r="G186" i="1"/>
  <c r="H190" i="1"/>
  <c r="G190" i="1"/>
  <c r="H194" i="1"/>
  <c r="G194" i="1"/>
  <c r="H198" i="1"/>
  <c r="G198" i="1"/>
  <c r="H200" i="1"/>
  <c r="G200" i="1"/>
  <c r="H204" i="1"/>
  <c r="G204" i="1"/>
  <c r="H208" i="1"/>
  <c r="G208" i="1"/>
  <c r="H212" i="1"/>
  <c r="G212" i="1"/>
  <c r="H216" i="1"/>
  <c r="G216" i="1"/>
  <c r="H218" i="1"/>
  <c r="G218" i="1"/>
  <c r="H224" i="1"/>
  <c r="G224" i="1"/>
  <c r="H226" i="1"/>
  <c r="G226" i="1"/>
  <c r="H232" i="1"/>
  <c r="G232" i="1"/>
  <c r="H236" i="1"/>
  <c r="G236" i="1"/>
  <c r="H240" i="1"/>
  <c r="G240" i="1"/>
  <c r="H244" i="1"/>
  <c r="G244" i="1"/>
  <c r="H248" i="1"/>
  <c r="G248" i="1"/>
  <c r="H252" i="1"/>
  <c r="G252" i="1"/>
  <c r="H256" i="1"/>
  <c r="G256" i="1"/>
  <c r="H260" i="1"/>
  <c r="G260" i="1"/>
  <c r="H264" i="1"/>
  <c r="G264" i="1"/>
  <c r="H268" i="1"/>
  <c r="G268" i="1"/>
  <c r="H272" i="1"/>
  <c r="G272" i="1"/>
  <c r="H276" i="1"/>
  <c r="G276" i="1"/>
  <c r="H280" i="1"/>
  <c r="G280" i="1"/>
  <c r="H284" i="1"/>
  <c r="G284" i="1"/>
  <c r="H288" i="1"/>
  <c r="G288" i="1"/>
  <c r="H292" i="1"/>
  <c r="G292" i="1"/>
  <c r="H296" i="1"/>
  <c r="G296" i="1"/>
  <c r="H300" i="1"/>
  <c r="G300" i="1"/>
  <c r="H302" i="1"/>
  <c r="G302" i="1"/>
  <c r="H306" i="1"/>
  <c r="G306" i="1"/>
  <c r="H310" i="1"/>
  <c r="G310" i="1"/>
  <c r="H314" i="1"/>
  <c r="G314" i="1"/>
  <c r="H318" i="1"/>
  <c r="G318" i="1"/>
  <c r="H322" i="1"/>
  <c r="G322" i="1"/>
  <c r="H326" i="1"/>
  <c r="G326" i="1"/>
  <c r="H330" i="1"/>
  <c r="G330" i="1"/>
  <c r="H334" i="1"/>
  <c r="G334" i="1"/>
  <c r="H338" i="1"/>
  <c r="G338" i="1"/>
  <c r="H342" i="1"/>
  <c r="G342" i="1"/>
  <c r="H348" i="1"/>
  <c r="G348" i="1"/>
  <c r="H350" i="1"/>
  <c r="G350" i="1"/>
  <c r="H354" i="1"/>
  <c r="G354" i="1"/>
  <c r="H360" i="1"/>
  <c r="G360" i="1"/>
  <c r="H364" i="1"/>
  <c r="G364" i="1"/>
  <c r="H368" i="1"/>
  <c r="G368" i="1"/>
  <c r="H372" i="1"/>
  <c r="G372" i="1"/>
  <c r="H376" i="1"/>
  <c r="G376" i="1"/>
  <c r="H380" i="1"/>
  <c r="G380" i="1"/>
  <c r="H384" i="1"/>
  <c r="G384" i="1"/>
  <c r="H388" i="1"/>
  <c r="G388" i="1"/>
  <c r="H392" i="1"/>
  <c r="G392" i="1"/>
  <c r="H396" i="1"/>
  <c r="G396" i="1"/>
  <c r="H400" i="1"/>
  <c r="G400" i="1"/>
  <c r="H404" i="1"/>
  <c r="G404" i="1"/>
  <c r="H408" i="1"/>
  <c r="G408" i="1"/>
  <c r="H412" i="1"/>
  <c r="G412" i="1"/>
  <c r="H416" i="1"/>
  <c r="G416" i="1"/>
  <c r="H420" i="1"/>
  <c r="G420" i="1"/>
  <c r="H424" i="1"/>
  <c r="G424" i="1"/>
  <c r="H428" i="1"/>
  <c r="G428" i="1"/>
  <c r="H432" i="1"/>
  <c r="G432" i="1"/>
  <c r="H436" i="1"/>
  <c r="G436" i="1"/>
  <c r="H440" i="1"/>
  <c r="G440" i="1"/>
  <c r="H444" i="1"/>
  <c r="G444" i="1"/>
  <c r="H446" i="1"/>
  <c r="G446" i="1"/>
  <c r="H452" i="1"/>
  <c r="G452" i="1"/>
  <c r="H456" i="1"/>
  <c r="G456" i="1"/>
  <c r="H460" i="1"/>
  <c r="G460" i="1"/>
  <c r="H464" i="1"/>
  <c r="G464" i="1"/>
  <c r="H468" i="1"/>
  <c r="G468" i="1"/>
  <c r="H472" i="1"/>
  <c r="G472" i="1"/>
  <c r="H476" i="1"/>
  <c r="G476" i="1"/>
  <c r="H480" i="1"/>
  <c r="G480" i="1"/>
  <c r="H484" i="1"/>
  <c r="G484" i="1"/>
  <c r="H488" i="1"/>
  <c r="G488" i="1"/>
  <c r="H492" i="1"/>
  <c r="G492" i="1"/>
  <c r="H496" i="1"/>
  <c r="G496" i="1"/>
  <c r="H500" i="1"/>
  <c r="G500" i="1"/>
  <c r="H504" i="1"/>
  <c r="G504" i="1"/>
  <c r="H508" i="1"/>
  <c r="G508" i="1"/>
  <c r="H512" i="1"/>
  <c r="G512" i="1"/>
  <c r="H516" i="1"/>
  <c r="G516" i="1"/>
  <c r="H520" i="1"/>
  <c r="G520" i="1"/>
  <c r="H524" i="1"/>
  <c r="G524" i="1"/>
  <c r="H528" i="1"/>
  <c r="G528" i="1"/>
  <c r="H532" i="1"/>
  <c r="G532" i="1"/>
  <c r="H536" i="1"/>
  <c r="G536" i="1"/>
  <c r="H540" i="1"/>
  <c r="G540" i="1"/>
  <c r="H544" i="1"/>
  <c r="G544" i="1"/>
  <c r="H548" i="1"/>
  <c r="G548" i="1"/>
  <c r="H552" i="1"/>
  <c r="G552" i="1"/>
  <c r="H556" i="1"/>
  <c r="G556" i="1"/>
  <c r="H560" i="1"/>
  <c r="G560" i="1"/>
  <c r="H564" i="1"/>
  <c r="G564" i="1"/>
  <c r="H568" i="1"/>
  <c r="G568" i="1"/>
  <c r="H572" i="1"/>
  <c r="G572" i="1"/>
  <c r="H576" i="1"/>
  <c r="G576" i="1"/>
  <c r="H580" i="1"/>
  <c r="G580" i="1"/>
  <c r="H584" i="1"/>
  <c r="G584" i="1"/>
  <c r="H588" i="1"/>
  <c r="G588" i="1"/>
  <c r="H592" i="1"/>
  <c r="G592" i="1"/>
  <c r="H596" i="1"/>
  <c r="G596" i="1"/>
  <c r="H600" i="1"/>
  <c r="G600" i="1"/>
  <c r="H604" i="1"/>
  <c r="G604" i="1"/>
  <c r="H608" i="1"/>
  <c r="G608" i="1"/>
  <c r="H612" i="1"/>
  <c r="G612" i="1"/>
  <c r="H616" i="1"/>
  <c r="G616" i="1"/>
  <c r="H620" i="1"/>
  <c r="G620" i="1"/>
  <c r="H624" i="1"/>
  <c r="G624" i="1"/>
  <c r="H628" i="1"/>
  <c r="G628" i="1"/>
  <c r="H632" i="1"/>
  <c r="G632" i="1"/>
  <c r="H636" i="1"/>
  <c r="G636" i="1"/>
  <c r="H640" i="1"/>
  <c r="G640" i="1"/>
  <c r="H644" i="1"/>
  <c r="G644" i="1"/>
  <c r="H648" i="1"/>
  <c r="G648" i="1"/>
  <c r="H652" i="1"/>
  <c r="G652" i="1"/>
  <c r="H656" i="1"/>
  <c r="G656" i="1"/>
  <c r="H660" i="1"/>
  <c r="G660" i="1"/>
  <c r="H664" i="1"/>
  <c r="G664" i="1"/>
  <c r="H668" i="1"/>
  <c r="G668" i="1"/>
  <c r="H672" i="1"/>
  <c r="G672" i="1"/>
  <c r="H676" i="1"/>
  <c r="G676" i="1"/>
  <c r="H680" i="1"/>
  <c r="G680" i="1"/>
  <c r="H684" i="1"/>
  <c r="G684" i="1"/>
  <c r="H688" i="1"/>
  <c r="G688" i="1"/>
  <c r="H692" i="1"/>
  <c r="G692" i="1"/>
  <c r="H696" i="1"/>
  <c r="G696" i="1"/>
  <c r="H7" i="1"/>
  <c r="H15" i="1"/>
  <c r="H23" i="1"/>
  <c r="H31" i="1"/>
  <c r="H39" i="1"/>
  <c r="H43" i="1"/>
  <c r="H47" i="1"/>
  <c r="H55" i="1"/>
  <c r="H63" i="1"/>
  <c r="H79" i="1"/>
  <c r="H88" i="1"/>
  <c r="G88" i="1"/>
  <c r="H92" i="1"/>
  <c r="G92" i="1"/>
  <c r="H96" i="1"/>
  <c r="G96" i="1"/>
  <c r="H100" i="1"/>
  <c r="G100" i="1"/>
  <c r="H104" i="1"/>
  <c r="G104" i="1"/>
  <c r="H108" i="1"/>
  <c r="G108" i="1"/>
  <c r="H112" i="1"/>
  <c r="G112" i="1"/>
  <c r="H116" i="1"/>
  <c r="G116" i="1"/>
  <c r="H120" i="1"/>
  <c r="G120" i="1"/>
  <c r="H124" i="1"/>
  <c r="G124" i="1"/>
  <c r="H128" i="1"/>
  <c r="G128" i="1"/>
  <c r="H132" i="1"/>
  <c r="G132" i="1"/>
  <c r="H136" i="1"/>
  <c r="G136" i="1"/>
  <c r="H140" i="1"/>
  <c r="G140" i="1"/>
  <c r="H144" i="1"/>
  <c r="G144" i="1"/>
  <c r="H148" i="1"/>
  <c r="G148" i="1"/>
  <c r="H152" i="1"/>
  <c r="G152" i="1"/>
  <c r="H156" i="1"/>
  <c r="G156" i="1"/>
  <c r="H160" i="1"/>
  <c r="G160" i="1"/>
  <c r="H164" i="1"/>
  <c r="G164" i="1"/>
  <c r="H168" i="1"/>
  <c r="G168" i="1"/>
  <c r="H172" i="1"/>
  <c r="G172" i="1"/>
  <c r="H176" i="1"/>
  <c r="G176" i="1"/>
  <c r="H180" i="1"/>
  <c r="G180" i="1"/>
  <c r="H184" i="1"/>
  <c r="G184" i="1"/>
  <c r="H188" i="1"/>
  <c r="G188" i="1"/>
  <c r="H192" i="1"/>
  <c r="G192" i="1"/>
  <c r="H196" i="1"/>
  <c r="G196" i="1"/>
  <c r="H202" i="1"/>
  <c r="G202" i="1"/>
  <c r="H206" i="1"/>
  <c r="G206" i="1"/>
  <c r="H210" i="1"/>
  <c r="G210" i="1"/>
  <c r="H214" i="1"/>
  <c r="G214" i="1"/>
  <c r="H220" i="1"/>
  <c r="G220" i="1"/>
  <c r="H222" i="1"/>
  <c r="G222" i="1"/>
  <c r="H228" i="1"/>
  <c r="G228" i="1"/>
  <c r="H230" i="1"/>
  <c r="G230" i="1"/>
  <c r="H234" i="1"/>
  <c r="G234" i="1"/>
  <c r="H238" i="1"/>
  <c r="G238" i="1"/>
  <c r="H242" i="1"/>
  <c r="G242" i="1"/>
  <c r="H246" i="1"/>
  <c r="G246" i="1"/>
  <c r="H250" i="1"/>
  <c r="G250" i="1"/>
  <c r="H254" i="1"/>
  <c r="G254" i="1"/>
  <c r="H258" i="1"/>
  <c r="G258" i="1"/>
  <c r="H262" i="1"/>
  <c r="G262" i="1"/>
  <c r="H266" i="1"/>
  <c r="G266" i="1"/>
  <c r="H270" i="1"/>
  <c r="G270" i="1"/>
  <c r="H274" i="1"/>
  <c r="G274" i="1"/>
  <c r="H278" i="1"/>
  <c r="G278" i="1"/>
  <c r="H282" i="1"/>
  <c r="G282" i="1"/>
  <c r="H286" i="1"/>
  <c r="G286" i="1"/>
  <c r="H290" i="1"/>
  <c r="G290" i="1"/>
  <c r="H294" i="1"/>
  <c r="G294" i="1"/>
  <c r="H298" i="1"/>
  <c r="G298" i="1"/>
  <c r="H304" i="1"/>
  <c r="G304" i="1"/>
  <c r="H308" i="1"/>
  <c r="G308" i="1"/>
  <c r="H312" i="1"/>
  <c r="G312" i="1"/>
  <c r="H316" i="1"/>
  <c r="G316" i="1"/>
  <c r="H320" i="1"/>
  <c r="G320" i="1"/>
  <c r="H324" i="1"/>
  <c r="G324" i="1"/>
  <c r="H328" i="1"/>
  <c r="G328" i="1"/>
  <c r="H332" i="1"/>
  <c r="G332" i="1"/>
  <c r="H336" i="1"/>
  <c r="G336" i="1"/>
  <c r="H340" i="1"/>
  <c r="G340" i="1"/>
  <c r="H344" i="1"/>
  <c r="G344" i="1"/>
  <c r="H346" i="1"/>
  <c r="G346" i="1"/>
  <c r="H352" i="1"/>
  <c r="G352" i="1"/>
  <c r="H356" i="1"/>
  <c r="G356" i="1"/>
  <c r="H358" i="1"/>
  <c r="G358" i="1"/>
  <c r="H362" i="1"/>
  <c r="G362" i="1"/>
  <c r="H366" i="1"/>
  <c r="G366" i="1"/>
  <c r="H370" i="1"/>
  <c r="G370" i="1"/>
  <c r="H374" i="1"/>
  <c r="G374" i="1"/>
  <c r="H378" i="1"/>
  <c r="G378" i="1"/>
  <c r="H382" i="1"/>
  <c r="G382" i="1"/>
  <c r="H386" i="1"/>
  <c r="G386" i="1"/>
  <c r="H390" i="1"/>
  <c r="G390" i="1"/>
  <c r="H394" i="1"/>
  <c r="G394" i="1"/>
  <c r="H398" i="1"/>
  <c r="G398" i="1"/>
  <c r="H402" i="1"/>
  <c r="G402" i="1"/>
  <c r="H406" i="1"/>
  <c r="G406" i="1"/>
  <c r="H410" i="1"/>
  <c r="G410" i="1"/>
  <c r="H414" i="1"/>
  <c r="G414" i="1"/>
  <c r="H418" i="1"/>
  <c r="G418" i="1"/>
  <c r="H422" i="1"/>
  <c r="G422" i="1"/>
  <c r="H426" i="1"/>
  <c r="G426" i="1"/>
  <c r="H430" i="1"/>
  <c r="G430" i="1"/>
  <c r="H434" i="1"/>
  <c r="G434" i="1"/>
  <c r="H438" i="1"/>
  <c r="G438" i="1"/>
  <c r="H442" i="1"/>
  <c r="G442" i="1"/>
  <c r="H448" i="1"/>
  <c r="G448" i="1"/>
  <c r="H450" i="1"/>
  <c r="G450" i="1"/>
  <c r="H454" i="1"/>
  <c r="G454" i="1"/>
  <c r="H458" i="1"/>
  <c r="G458" i="1"/>
  <c r="H462" i="1"/>
  <c r="G462" i="1"/>
  <c r="H466" i="1"/>
  <c r="G466" i="1"/>
  <c r="H470" i="1"/>
  <c r="G470" i="1"/>
  <c r="H474" i="1"/>
  <c r="G474" i="1"/>
  <c r="H478" i="1"/>
  <c r="G478" i="1"/>
  <c r="H482" i="1"/>
  <c r="G482" i="1"/>
  <c r="H486" i="1"/>
  <c r="G486" i="1"/>
  <c r="H490" i="1"/>
  <c r="G490" i="1"/>
  <c r="H494" i="1"/>
  <c r="G494" i="1"/>
  <c r="H498" i="1"/>
  <c r="G498" i="1"/>
  <c r="H502" i="1"/>
  <c r="G502" i="1"/>
  <c r="H506" i="1"/>
  <c r="G506" i="1"/>
  <c r="H510" i="1"/>
  <c r="G510" i="1"/>
  <c r="H514" i="1"/>
  <c r="G514" i="1"/>
  <c r="H518" i="1"/>
  <c r="G518" i="1"/>
  <c r="H522" i="1"/>
  <c r="G522" i="1"/>
  <c r="H526" i="1"/>
  <c r="G526" i="1"/>
  <c r="H530" i="1"/>
  <c r="G530" i="1"/>
  <c r="H534" i="1"/>
  <c r="G534" i="1"/>
  <c r="H538" i="1"/>
  <c r="G538" i="1"/>
  <c r="H542" i="1"/>
  <c r="G542" i="1"/>
  <c r="H546" i="1"/>
  <c r="G546" i="1"/>
  <c r="H550" i="1"/>
  <c r="G550" i="1"/>
  <c r="H554" i="1"/>
  <c r="G554" i="1"/>
  <c r="H558" i="1"/>
  <c r="G558" i="1"/>
  <c r="H562" i="1"/>
  <c r="G562" i="1"/>
  <c r="H566" i="1"/>
  <c r="G566" i="1"/>
  <c r="H570" i="1"/>
  <c r="G570" i="1"/>
  <c r="H574" i="1"/>
  <c r="G574" i="1"/>
  <c r="H578" i="1"/>
  <c r="G578" i="1"/>
  <c r="H582" i="1"/>
  <c r="G582" i="1"/>
  <c r="H586" i="1"/>
  <c r="G586" i="1"/>
  <c r="H590" i="1"/>
  <c r="G590" i="1"/>
  <c r="H594" i="1"/>
  <c r="G594" i="1"/>
  <c r="H598" i="1"/>
  <c r="G598" i="1"/>
  <c r="H602" i="1"/>
  <c r="G602" i="1"/>
  <c r="H606" i="1"/>
  <c r="G606" i="1"/>
  <c r="H610" i="1"/>
  <c r="G610" i="1"/>
  <c r="H614" i="1"/>
  <c r="G614" i="1"/>
  <c r="H618" i="1"/>
  <c r="G618" i="1"/>
  <c r="H622" i="1"/>
  <c r="G622" i="1"/>
  <c r="H626" i="1"/>
  <c r="G626" i="1"/>
  <c r="H630" i="1"/>
  <c r="G630" i="1"/>
  <c r="H634" i="1"/>
  <c r="G634" i="1"/>
  <c r="H638" i="1"/>
  <c r="G638" i="1"/>
  <c r="H642" i="1"/>
  <c r="G642" i="1"/>
  <c r="H646" i="1"/>
  <c r="G646" i="1"/>
  <c r="H650" i="1"/>
  <c r="G650" i="1"/>
  <c r="H654" i="1"/>
  <c r="G654" i="1"/>
  <c r="H658" i="1"/>
  <c r="G658" i="1"/>
  <c r="H662" i="1"/>
  <c r="G662" i="1"/>
  <c r="H666" i="1"/>
  <c r="G666" i="1"/>
  <c r="H670" i="1"/>
  <c r="G670" i="1"/>
  <c r="H674" i="1"/>
  <c r="G674" i="1"/>
  <c r="H678" i="1"/>
  <c r="G678" i="1"/>
  <c r="H682" i="1"/>
  <c r="G682" i="1"/>
  <c r="H686" i="1"/>
  <c r="G686" i="1"/>
  <c r="H690" i="1"/>
  <c r="G690" i="1"/>
  <c r="H694" i="1"/>
  <c r="G694" i="1"/>
  <c r="H698" i="1"/>
  <c r="G698" i="1"/>
  <c r="H2" i="1"/>
  <c r="H6" i="1"/>
  <c r="H10" i="1"/>
  <c r="H14" i="1"/>
  <c r="H18" i="1"/>
  <c r="H22" i="1"/>
  <c r="H26" i="1"/>
  <c r="H30" i="1"/>
  <c r="H34" i="1"/>
  <c r="H38" i="1"/>
  <c r="H42" i="1"/>
  <c r="H46" i="1"/>
  <c r="H50" i="1"/>
  <c r="H54" i="1"/>
  <c r="H58" i="1"/>
  <c r="H62" i="1"/>
  <c r="H66" i="1"/>
  <c r="H70" i="1"/>
  <c r="H74" i="1"/>
  <c r="H78" i="1"/>
  <c r="H82" i="1"/>
  <c r="H83" i="1"/>
  <c r="G83" i="1"/>
  <c r="H85" i="1"/>
  <c r="G85" i="1"/>
  <c r="H87" i="1"/>
  <c r="G87" i="1"/>
  <c r="H89" i="1"/>
  <c r="G89" i="1"/>
  <c r="H91" i="1"/>
  <c r="G91" i="1"/>
  <c r="H93" i="1"/>
  <c r="G93" i="1"/>
  <c r="H97" i="1"/>
  <c r="G97" i="1"/>
  <c r="H101" i="1"/>
  <c r="G101" i="1"/>
  <c r="H105" i="1"/>
  <c r="G105" i="1"/>
  <c r="H109" i="1"/>
  <c r="G109" i="1"/>
  <c r="H113" i="1"/>
  <c r="G113" i="1"/>
  <c r="H117" i="1"/>
  <c r="G117" i="1"/>
  <c r="H121" i="1"/>
  <c r="G121" i="1"/>
  <c r="H125" i="1"/>
  <c r="G125" i="1"/>
  <c r="H129" i="1"/>
  <c r="G129" i="1"/>
  <c r="H133" i="1"/>
  <c r="G133" i="1"/>
  <c r="H137" i="1"/>
  <c r="G137" i="1"/>
  <c r="H141" i="1"/>
  <c r="G141" i="1"/>
  <c r="H145" i="1"/>
  <c r="G145" i="1"/>
  <c r="H149" i="1"/>
  <c r="G149" i="1"/>
  <c r="H153" i="1"/>
  <c r="G153" i="1"/>
  <c r="H157" i="1"/>
  <c r="G157" i="1"/>
  <c r="H161" i="1"/>
  <c r="G161" i="1"/>
  <c r="H165" i="1"/>
  <c r="G165" i="1"/>
  <c r="H169" i="1"/>
  <c r="G169" i="1"/>
  <c r="H173" i="1"/>
  <c r="G173" i="1"/>
  <c r="H177" i="1"/>
  <c r="G177" i="1"/>
  <c r="H181" i="1"/>
  <c r="G181" i="1"/>
  <c r="H185" i="1"/>
  <c r="G185" i="1"/>
  <c r="H189" i="1"/>
  <c r="G189" i="1"/>
  <c r="H193" i="1"/>
  <c r="G193" i="1"/>
  <c r="H197" i="1"/>
  <c r="G197" i="1"/>
  <c r="H201" i="1"/>
  <c r="G201" i="1"/>
  <c r="H205" i="1"/>
  <c r="G205" i="1"/>
  <c r="H211" i="1"/>
  <c r="G211" i="1"/>
  <c r="H215" i="1"/>
  <c r="G215" i="1"/>
  <c r="H219" i="1"/>
  <c r="G219" i="1"/>
  <c r="H223" i="1"/>
  <c r="G223" i="1"/>
  <c r="H227" i="1"/>
  <c r="G227" i="1"/>
  <c r="H229" i="1"/>
  <c r="G229" i="1"/>
  <c r="H233" i="1"/>
  <c r="G233" i="1"/>
  <c r="H239" i="1"/>
  <c r="G239" i="1"/>
  <c r="H241" i="1"/>
  <c r="G241" i="1"/>
  <c r="H245" i="1"/>
  <c r="G245" i="1"/>
  <c r="H249" i="1"/>
  <c r="G249" i="1"/>
  <c r="H253" i="1"/>
  <c r="G253" i="1"/>
  <c r="H257" i="1"/>
  <c r="G257" i="1"/>
  <c r="H261" i="1"/>
  <c r="G261" i="1"/>
  <c r="H265" i="1"/>
  <c r="G265" i="1"/>
  <c r="H269" i="1"/>
  <c r="G269" i="1"/>
  <c r="H273" i="1"/>
  <c r="G273" i="1"/>
  <c r="H277" i="1"/>
  <c r="G277" i="1"/>
  <c r="H281" i="1"/>
  <c r="G281" i="1"/>
  <c r="H285" i="1"/>
  <c r="G285" i="1"/>
  <c r="H289" i="1"/>
  <c r="G289" i="1"/>
  <c r="H293" i="1"/>
  <c r="G293" i="1"/>
  <c r="H297" i="1"/>
  <c r="G297" i="1"/>
  <c r="H301" i="1"/>
  <c r="G301" i="1"/>
  <c r="H305" i="1"/>
  <c r="G305" i="1"/>
  <c r="H309" i="1"/>
  <c r="G309" i="1"/>
  <c r="H315" i="1"/>
  <c r="G315" i="1"/>
  <c r="H319" i="1"/>
  <c r="G319" i="1"/>
  <c r="H323" i="1"/>
  <c r="G323" i="1"/>
  <c r="H327" i="1"/>
  <c r="G327" i="1"/>
  <c r="H331" i="1"/>
  <c r="G331" i="1"/>
  <c r="H335" i="1"/>
  <c r="G335" i="1"/>
  <c r="H339" i="1"/>
  <c r="G339" i="1"/>
  <c r="H343" i="1"/>
  <c r="G343" i="1"/>
  <c r="H347" i="1"/>
  <c r="G347" i="1"/>
  <c r="H351" i="1"/>
  <c r="G351" i="1"/>
  <c r="H355" i="1"/>
  <c r="G355" i="1"/>
  <c r="H359" i="1"/>
  <c r="G359" i="1"/>
  <c r="H363" i="1"/>
  <c r="G363" i="1"/>
  <c r="H367" i="1"/>
  <c r="G367" i="1"/>
  <c r="H371" i="1"/>
  <c r="G371" i="1"/>
  <c r="H375" i="1"/>
  <c r="G375" i="1"/>
  <c r="H379" i="1"/>
  <c r="G379" i="1"/>
  <c r="H383" i="1"/>
  <c r="G383" i="1"/>
  <c r="H387" i="1"/>
  <c r="G387" i="1"/>
  <c r="H391" i="1"/>
  <c r="G391" i="1"/>
  <c r="H395" i="1"/>
  <c r="G395" i="1"/>
  <c r="H399" i="1"/>
  <c r="G399" i="1"/>
  <c r="H403" i="1"/>
  <c r="G403" i="1"/>
  <c r="H407" i="1"/>
  <c r="G407" i="1"/>
  <c r="H411" i="1"/>
  <c r="G411" i="1"/>
  <c r="H415" i="1"/>
  <c r="G415" i="1"/>
  <c r="H419" i="1"/>
  <c r="G419" i="1"/>
  <c r="H425" i="1"/>
  <c r="G425" i="1"/>
  <c r="H429" i="1"/>
  <c r="G429" i="1"/>
  <c r="H433" i="1"/>
  <c r="G433" i="1"/>
  <c r="H437" i="1"/>
  <c r="G437" i="1"/>
  <c r="H441" i="1"/>
  <c r="G441" i="1"/>
  <c r="H445" i="1"/>
  <c r="G445" i="1"/>
  <c r="H449" i="1"/>
  <c r="G449" i="1"/>
  <c r="H453" i="1"/>
  <c r="G453" i="1"/>
  <c r="H457" i="1"/>
  <c r="G457" i="1"/>
  <c r="H463" i="1"/>
  <c r="G463" i="1"/>
  <c r="H465" i="1"/>
  <c r="G465" i="1"/>
  <c r="H471" i="1"/>
  <c r="G471" i="1"/>
  <c r="H475" i="1"/>
  <c r="G475" i="1"/>
  <c r="H479" i="1"/>
  <c r="G479" i="1"/>
  <c r="H483" i="1"/>
  <c r="G483" i="1"/>
  <c r="H487" i="1"/>
  <c r="G487" i="1"/>
  <c r="H491" i="1"/>
  <c r="G491" i="1"/>
  <c r="H495" i="1"/>
  <c r="G495" i="1"/>
  <c r="H499" i="1"/>
  <c r="G499" i="1"/>
  <c r="H503" i="1"/>
  <c r="G503" i="1"/>
  <c r="H507" i="1"/>
  <c r="G507" i="1"/>
  <c r="H511" i="1"/>
  <c r="G511" i="1"/>
  <c r="H515" i="1"/>
  <c r="G515" i="1"/>
  <c r="H517" i="1"/>
  <c r="G517" i="1"/>
  <c r="H521" i="1"/>
  <c r="G521" i="1"/>
  <c r="H525" i="1"/>
  <c r="G525" i="1"/>
  <c r="H529" i="1"/>
  <c r="G529" i="1"/>
  <c r="H533" i="1"/>
  <c r="G533" i="1"/>
  <c r="H537" i="1"/>
  <c r="G537" i="1"/>
  <c r="H541" i="1"/>
  <c r="G541" i="1"/>
  <c r="H545" i="1"/>
  <c r="G545" i="1"/>
  <c r="H549" i="1"/>
  <c r="G549" i="1"/>
  <c r="H553" i="1"/>
  <c r="G553" i="1"/>
  <c r="H557" i="1"/>
  <c r="G557" i="1"/>
  <c r="H561" i="1"/>
  <c r="G561" i="1"/>
  <c r="H565" i="1"/>
  <c r="G565" i="1"/>
  <c r="H569" i="1"/>
  <c r="G569" i="1"/>
  <c r="H573" i="1"/>
  <c r="G573" i="1"/>
  <c r="H577" i="1"/>
  <c r="G577" i="1"/>
  <c r="H581" i="1"/>
  <c r="G581" i="1"/>
  <c r="H585" i="1"/>
  <c r="G585" i="1"/>
  <c r="H589" i="1"/>
  <c r="G589" i="1"/>
  <c r="H593" i="1"/>
  <c r="G593" i="1"/>
  <c r="H597" i="1"/>
  <c r="G597" i="1"/>
  <c r="H601" i="1"/>
  <c r="G601" i="1"/>
  <c r="H605" i="1"/>
  <c r="G605" i="1"/>
  <c r="H609" i="1"/>
  <c r="G609" i="1"/>
  <c r="H613" i="1"/>
  <c r="G613" i="1"/>
  <c r="H617" i="1"/>
  <c r="G617" i="1"/>
  <c r="H621" i="1"/>
  <c r="G621" i="1"/>
  <c r="H625" i="1"/>
  <c r="G625" i="1"/>
  <c r="H629" i="1"/>
  <c r="G629" i="1"/>
  <c r="H633" i="1"/>
  <c r="G633" i="1"/>
  <c r="H637" i="1"/>
  <c r="G637" i="1"/>
  <c r="H641" i="1"/>
  <c r="G641" i="1"/>
  <c r="H645" i="1"/>
  <c r="G645" i="1"/>
  <c r="H649" i="1"/>
  <c r="G649" i="1"/>
  <c r="H653" i="1"/>
  <c r="G653" i="1"/>
  <c r="H657" i="1"/>
  <c r="G657" i="1"/>
  <c r="H661" i="1"/>
  <c r="G661" i="1"/>
  <c r="H665" i="1"/>
  <c r="G665" i="1"/>
  <c r="H669" i="1"/>
  <c r="G669" i="1"/>
  <c r="H673" i="1"/>
  <c r="G673" i="1"/>
  <c r="H677" i="1"/>
  <c r="G677" i="1"/>
  <c r="H681" i="1"/>
  <c r="G681" i="1"/>
  <c r="H685" i="1"/>
  <c r="G685" i="1"/>
  <c r="H689" i="1"/>
  <c r="G689" i="1"/>
  <c r="H693" i="1"/>
  <c r="G693" i="1"/>
  <c r="H697" i="1"/>
  <c r="G69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H1286" i="1"/>
  <c r="H1290" i="1"/>
  <c r="H1294" i="1"/>
  <c r="H1298" i="1"/>
  <c r="H1302" i="1"/>
  <c r="H1306" i="1"/>
  <c r="H1310" i="1"/>
  <c r="H1314" i="1"/>
  <c r="H1318" i="1"/>
  <c r="H1322" i="1"/>
  <c r="H1326" i="1"/>
  <c r="H1330" i="1"/>
  <c r="H1334" i="1"/>
  <c r="H1338" i="1"/>
  <c r="H1342" i="1"/>
  <c r="H1346" i="1"/>
  <c r="H1350" i="1"/>
  <c r="H1354" i="1"/>
  <c r="H1358" i="1"/>
  <c r="H1362" i="1"/>
  <c r="H1366" i="1"/>
  <c r="H1370" i="1"/>
  <c r="H1374" i="1"/>
  <c r="H1378" i="1"/>
  <c r="H1382" i="1"/>
  <c r="H1386" i="1"/>
  <c r="H1390" i="1"/>
  <c r="H1394" i="1"/>
  <c r="H1398" i="1"/>
  <c r="H1402" i="1"/>
  <c r="H1406" i="1"/>
  <c r="H1410" i="1"/>
  <c r="H1414" i="1"/>
  <c r="H1418" i="1"/>
  <c r="H1422" i="1"/>
  <c r="H1426" i="1"/>
  <c r="H1430" i="1"/>
  <c r="H1434" i="1"/>
  <c r="H1438" i="1"/>
  <c r="H1442" i="1"/>
  <c r="H1446" i="1"/>
  <c r="H1450" i="1"/>
  <c r="H1454" i="1"/>
  <c r="H1458" i="1"/>
  <c r="H1462" i="1"/>
  <c r="H1466" i="1"/>
  <c r="H1470" i="1"/>
  <c r="H1474" i="1"/>
  <c r="H1478" i="1"/>
  <c r="H1482" i="1"/>
  <c r="H1486" i="1"/>
  <c r="H1490" i="1"/>
  <c r="H1494" i="1"/>
  <c r="H1498" i="1"/>
  <c r="H1502" i="1"/>
  <c r="H1506" i="1"/>
  <c r="H1510" i="1"/>
  <c r="H1514" i="1"/>
  <c r="H1518" i="1"/>
  <c r="H1522" i="1"/>
  <c r="H1526" i="1"/>
  <c r="H1530" i="1"/>
  <c r="H1534" i="1"/>
  <c r="H1538" i="1"/>
  <c r="H1542" i="1"/>
  <c r="H1546" i="1"/>
  <c r="H1550" i="1"/>
  <c r="H1554" i="1"/>
  <c r="H1558" i="1"/>
  <c r="H1562" i="1"/>
  <c r="H1566" i="1"/>
  <c r="H1570" i="1"/>
  <c r="H1574" i="1"/>
  <c r="H1578" i="1"/>
  <c r="H1582" i="1"/>
  <c r="H1586" i="1"/>
  <c r="H1590" i="1"/>
  <c r="H1594" i="1"/>
  <c r="H1598" i="1"/>
  <c r="H1602" i="1"/>
  <c r="H1606" i="1"/>
  <c r="H1610" i="1"/>
  <c r="H1614" i="1"/>
  <c r="H1618" i="1"/>
  <c r="H1622" i="1"/>
  <c r="H1626" i="1"/>
  <c r="H1630" i="1"/>
  <c r="H1634" i="1"/>
  <c r="H1638" i="1"/>
  <c r="H1642" i="1"/>
  <c r="H1646" i="1"/>
  <c r="H1650" i="1"/>
  <c r="H1654" i="1"/>
  <c r="H1658" i="1"/>
  <c r="H1662" i="1"/>
  <c r="H1666" i="1"/>
  <c r="H1670" i="1"/>
  <c r="H1674" i="1"/>
  <c r="H1678" i="1"/>
  <c r="H1682" i="1"/>
  <c r="H1686" i="1"/>
  <c r="H1690" i="1"/>
  <c r="H1694" i="1"/>
  <c r="H1698" i="1"/>
  <c r="H1702" i="1"/>
  <c r="H1706" i="1"/>
  <c r="H1710" i="1"/>
  <c r="H1714" i="1"/>
  <c r="H1718" i="1"/>
  <c r="H1722" i="1"/>
  <c r="H1726" i="1"/>
  <c r="H1730" i="1"/>
  <c r="H1734" i="1"/>
  <c r="H1738" i="1"/>
  <c r="H1742" i="1"/>
  <c r="H1746" i="1"/>
  <c r="H1750" i="1"/>
  <c r="H1754" i="1"/>
  <c r="H1758" i="1"/>
  <c r="H1762" i="1"/>
  <c r="H1766" i="1"/>
  <c r="H1770" i="1"/>
  <c r="H1774" i="1"/>
  <c r="H1778" i="1"/>
  <c r="H1782" i="1"/>
  <c r="H1786" i="1"/>
  <c r="H1790" i="1"/>
  <c r="H1794" i="1"/>
  <c r="H1798" i="1"/>
  <c r="H1802" i="1"/>
  <c r="H1806" i="1"/>
  <c r="H1810" i="1"/>
  <c r="H1814" i="1"/>
  <c r="H1818" i="1"/>
  <c r="H1822" i="1"/>
  <c r="H1826" i="1"/>
  <c r="H1830" i="1"/>
  <c r="H1834" i="1"/>
  <c r="H1838" i="1"/>
  <c r="H1842" i="1"/>
  <c r="H1846" i="1"/>
  <c r="H1850" i="1"/>
  <c r="H1854" i="1"/>
  <c r="H1858" i="1"/>
  <c r="H1862" i="1"/>
  <c r="H1866" i="1"/>
  <c r="H1870" i="1"/>
  <c r="H1874" i="1"/>
  <c r="H1878" i="1"/>
  <c r="H1882" i="1"/>
  <c r="H1886" i="1"/>
  <c r="H1890" i="1"/>
  <c r="H1894" i="1"/>
  <c r="H1898" i="1"/>
  <c r="H1902" i="1"/>
  <c r="H1906" i="1"/>
  <c r="H1910" i="1"/>
  <c r="H1914" i="1"/>
  <c r="H1918" i="1"/>
  <c r="H1922" i="1"/>
  <c r="H1926" i="1"/>
  <c r="H1930" i="1"/>
  <c r="H1934" i="1"/>
  <c r="H1289" i="1"/>
  <c r="H1293" i="1"/>
  <c r="H1297" i="1"/>
  <c r="H1301" i="1"/>
  <c r="H1305" i="1"/>
  <c r="H1309" i="1"/>
  <c r="H1313" i="1"/>
  <c r="H1317" i="1"/>
  <c r="H1321" i="1"/>
  <c r="H1325" i="1"/>
  <c r="H1329" i="1"/>
  <c r="H1333" i="1"/>
  <c r="H1337" i="1"/>
  <c r="H1341" i="1"/>
  <c r="H1345" i="1"/>
  <c r="H1349" i="1"/>
  <c r="H1353" i="1"/>
  <c r="H1357" i="1"/>
  <c r="H1361" i="1"/>
  <c r="H1365" i="1"/>
  <c r="H1369" i="1"/>
  <c r="H1373" i="1"/>
  <c r="H1377" i="1"/>
  <c r="H1381" i="1"/>
  <c r="H1385" i="1"/>
  <c r="H1389" i="1"/>
  <c r="H1393" i="1"/>
  <c r="H1397" i="1"/>
  <c r="H1401" i="1"/>
  <c r="H1405" i="1"/>
  <c r="H1409" i="1"/>
  <c r="H1413" i="1"/>
  <c r="H1417" i="1"/>
  <c r="H1421" i="1"/>
  <c r="H1425" i="1"/>
  <c r="H1429" i="1"/>
  <c r="H1433" i="1"/>
  <c r="H1437" i="1"/>
  <c r="H1441" i="1"/>
  <c r="H1445" i="1"/>
  <c r="H1449" i="1"/>
  <c r="H1453" i="1"/>
  <c r="H1457" i="1"/>
  <c r="H1461" i="1"/>
  <c r="H1465" i="1"/>
  <c r="H1469" i="1"/>
  <c r="H1473" i="1"/>
  <c r="H1477" i="1"/>
  <c r="H1481" i="1"/>
  <c r="H1485" i="1"/>
  <c r="H1489" i="1"/>
  <c r="H1493" i="1"/>
  <c r="H1497" i="1"/>
  <c r="H1501" i="1"/>
  <c r="H1505" i="1"/>
  <c r="H1509" i="1"/>
  <c r="H1513" i="1"/>
  <c r="H1517" i="1"/>
  <c r="H1521" i="1"/>
  <c r="H1525" i="1"/>
  <c r="H1529" i="1"/>
  <c r="H1533" i="1"/>
  <c r="H1537" i="1"/>
  <c r="H1541" i="1"/>
  <c r="H1545" i="1"/>
  <c r="H1549" i="1"/>
  <c r="H1553" i="1"/>
  <c r="H1557" i="1"/>
  <c r="H1561" i="1"/>
  <c r="H1565" i="1"/>
  <c r="H1569" i="1"/>
  <c r="H1573" i="1"/>
  <c r="H1577" i="1"/>
  <c r="H1581" i="1"/>
  <c r="H1585" i="1"/>
  <c r="H1589" i="1"/>
  <c r="H1593" i="1"/>
  <c r="H1597" i="1"/>
  <c r="H1601" i="1"/>
  <c r="H1605" i="1"/>
  <c r="H1609" i="1"/>
  <c r="H1613" i="1"/>
  <c r="H1617" i="1"/>
  <c r="H1621" i="1"/>
  <c r="H1625" i="1"/>
  <c r="H1629" i="1"/>
  <c r="H1633" i="1"/>
  <c r="H1637" i="1"/>
  <c r="H1641" i="1"/>
  <c r="H1645" i="1"/>
  <c r="H1649" i="1"/>
  <c r="H1653" i="1"/>
  <c r="H1657" i="1"/>
  <c r="H1661" i="1"/>
  <c r="H1665" i="1"/>
  <c r="H1669" i="1"/>
  <c r="H1673" i="1"/>
  <c r="H1677" i="1"/>
  <c r="H1681" i="1"/>
  <c r="H1685" i="1"/>
  <c r="H1689" i="1"/>
  <c r="H1693" i="1"/>
  <c r="H1697" i="1"/>
  <c r="H1701" i="1"/>
  <c r="H1705" i="1"/>
  <c r="H1709" i="1"/>
  <c r="H1713" i="1"/>
  <c r="H1717" i="1"/>
  <c r="H1721" i="1"/>
  <c r="H1725" i="1"/>
  <c r="H1729" i="1"/>
  <c r="H1733" i="1"/>
  <c r="H1737" i="1"/>
  <c r="H1741" i="1"/>
  <c r="H1745" i="1"/>
  <c r="H1749" i="1"/>
  <c r="H1753" i="1"/>
  <c r="H1757" i="1"/>
  <c r="H1761" i="1"/>
  <c r="H1765" i="1"/>
  <c r="H1769" i="1"/>
  <c r="H1773" i="1"/>
  <c r="H1777" i="1"/>
  <c r="H1781" i="1"/>
  <c r="H1785" i="1"/>
  <c r="H1789" i="1"/>
  <c r="H1793" i="1"/>
  <c r="H1797" i="1"/>
  <c r="H1801" i="1"/>
  <c r="H1805" i="1"/>
  <c r="H1809" i="1"/>
  <c r="H1813" i="1"/>
  <c r="H1817" i="1"/>
  <c r="H1821" i="1"/>
  <c r="H1825" i="1"/>
  <c r="H1829" i="1"/>
  <c r="H1833" i="1"/>
  <c r="H1837" i="1"/>
  <c r="H1841" i="1"/>
  <c r="H1845" i="1"/>
  <c r="H1849" i="1"/>
  <c r="H1853" i="1"/>
  <c r="H1857" i="1"/>
  <c r="H1861" i="1"/>
  <c r="H1865" i="1"/>
  <c r="H1869" i="1"/>
  <c r="H1873" i="1"/>
  <c r="H1877" i="1"/>
  <c r="H1881" i="1"/>
  <c r="H1885" i="1"/>
  <c r="H1889" i="1"/>
  <c r="H1893" i="1"/>
  <c r="H1897" i="1"/>
  <c r="H1901" i="1"/>
  <c r="H1905" i="1"/>
  <c r="H1909" i="1"/>
  <c r="H1913" i="1"/>
  <c r="H1917" i="1"/>
  <c r="H1921" i="1"/>
  <c r="H1925" i="1"/>
  <c r="H1929" i="1"/>
  <c r="H1933" i="1"/>
  <c r="H2022" i="1"/>
  <c r="H2026" i="1"/>
  <c r="H2030" i="1"/>
  <c r="H2034" i="1"/>
  <c r="H2038" i="1"/>
  <c r="H2042" i="1"/>
  <c r="H2046" i="1"/>
  <c r="H2050" i="1"/>
  <c r="H2054" i="1"/>
  <c r="H2058" i="1"/>
  <c r="H2062" i="1"/>
  <c r="H2066" i="1"/>
  <c r="H2070" i="1"/>
  <c r="H2074" i="1"/>
  <c r="H2078" i="1"/>
  <c r="H2082" i="1"/>
  <c r="H2086" i="1"/>
  <c r="H2090" i="1"/>
  <c r="H2094" i="1"/>
  <c r="H2098" i="1"/>
  <c r="H2102" i="1"/>
  <c r="H2106" i="1"/>
  <c r="H2110" i="1"/>
  <c r="H2114" i="1"/>
  <c r="H2118" i="1"/>
  <c r="H2122" i="1"/>
  <c r="H2126" i="1"/>
  <c r="H2130" i="1"/>
  <c r="H2134" i="1"/>
  <c r="H2138" i="1"/>
  <c r="H2142" i="1"/>
  <c r="H2146" i="1"/>
  <c r="H2150" i="1"/>
  <c r="H2154" i="1"/>
  <c r="H2158" i="1"/>
  <c r="H2162" i="1"/>
  <c r="H2166" i="1"/>
  <c r="H2170" i="1"/>
  <c r="H2174" i="1"/>
  <c r="H2178" i="1"/>
  <c r="H2182" i="1"/>
  <c r="H2186" i="1"/>
  <c r="H2190" i="1"/>
  <c r="H2194" i="1"/>
  <c r="H2198" i="1"/>
  <c r="H2202" i="1"/>
  <c r="H2206" i="1"/>
  <c r="H2210" i="1"/>
  <c r="H2214" i="1"/>
  <c r="G2219" i="1"/>
  <c r="H2219" i="1"/>
  <c r="H2220" i="1"/>
  <c r="H2230" i="1"/>
  <c r="G2235" i="1"/>
  <c r="H2235" i="1"/>
  <c r="H2236" i="1"/>
  <c r="H2246" i="1"/>
  <c r="H2252" i="1"/>
  <c r="H2262" i="1"/>
  <c r="H2268" i="1"/>
  <c r="H2278" i="1"/>
  <c r="G2288" i="1"/>
  <c r="H2288" i="1"/>
  <c r="G2296" i="1"/>
  <c r="H2296" i="1"/>
  <c r="G2304" i="1"/>
  <c r="H2304" i="1"/>
  <c r="G2312" i="1"/>
  <c r="H2312" i="1"/>
  <c r="G2320" i="1"/>
  <c r="H2320" i="1"/>
  <c r="G2328" i="1"/>
  <c r="H2328" i="1"/>
  <c r="G2336" i="1"/>
  <c r="H2336" i="1"/>
  <c r="G2344" i="1"/>
  <c r="H2344" i="1"/>
  <c r="G2352" i="1"/>
  <c r="H2352" i="1"/>
  <c r="G2360" i="1"/>
  <c r="H2360" i="1"/>
  <c r="G2368" i="1"/>
  <c r="H2368" i="1"/>
  <c r="G2376" i="1"/>
  <c r="H2376" i="1"/>
  <c r="G2384" i="1"/>
  <c r="H2384" i="1"/>
  <c r="G2392" i="1"/>
  <c r="H2392" i="1"/>
  <c r="G2400" i="1"/>
  <c r="H2400" i="1"/>
  <c r="G2408" i="1"/>
  <c r="H2408" i="1"/>
  <c r="G2416" i="1"/>
  <c r="H2416" i="1"/>
  <c r="G2424" i="1"/>
  <c r="H2424" i="1"/>
  <c r="G2432" i="1"/>
  <c r="H2432" i="1"/>
  <c r="G2440" i="1"/>
  <c r="H2440" i="1"/>
  <c r="G2448" i="1"/>
  <c r="H2448" i="1"/>
  <c r="G2456" i="1"/>
  <c r="H2456" i="1"/>
  <c r="G2464" i="1"/>
  <c r="H2464" i="1"/>
  <c r="G2472" i="1"/>
  <c r="H2472" i="1"/>
  <c r="G2480" i="1"/>
  <c r="H2480" i="1"/>
  <c r="G2488" i="1"/>
  <c r="H2488" i="1"/>
  <c r="G2496" i="1"/>
  <c r="H2496" i="1"/>
  <c r="G2504" i="1"/>
  <c r="H2504" i="1"/>
  <c r="G2512" i="1"/>
  <c r="H2512" i="1"/>
  <c r="G2520" i="1"/>
  <c r="H2520" i="1"/>
  <c r="G2528" i="1"/>
  <c r="H2528" i="1"/>
  <c r="G2536" i="1"/>
  <c r="H2536" i="1"/>
  <c r="G2544" i="1"/>
  <c r="H2544" i="1"/>
  <c r="G2552" i="1"/>
  <c r="H2552" i="1"/>
  <c r="G2560" i="1"/>
  <c r="H2560" i="1"/>
  <c r="G2568" i="1"/>
  <c r="H2568" i="1"/>
  <c r="G2576" i="1"/>
  <c r="H2576" i="1"/>
  <c r="G2584" i="1"/>
  <c r="H2584" i="1"/>
  <c r="G2592" i="1"/>
  <c r="H2592" i="1"/>
  <c r="G2600" i="1"/>
  <c r="H2600" i="1"/>
  <c r="H2021" i="1"/>
  <c r="H2025" i="1"/>
  <c r="H2029" i="1"/>
  <c r="H2033" i="1"/>
  <c r="H2037" i="1"/>
  <c r="H2041" i="1"/>
  <c r="H2045" i="1"/>
  <c r="H2049" i="1"/>
  <c r="H2053" i="1"/>
  <c r="H2057" i="1"/>
  <c r="H2061" i="1"/>
  <c r="H2065" i="1"/>
  <c r="H2069" i="1"/>
  <c r="H2073" i="1"/>
  <c r="H2077" i="1"/>
  <c r="H2081" i="1"/>
  <c r="H2085" i="1"/>
  <c r="H2089" i="1"/>
  <c r="H2093" i="1"/>
  <c r="H2097" i="1"/>
  <c r="H2101" i="1"/>
  <c r="H2105" i="1"/>
  <c r="H2109" i="1"/>
  <c r="H2113" i="1"/>
  <c r="H2117" i="1"/>
  <c r="H2121" i="1"/>
  <c r="H2125" i="1"/>
  <c r="H2129" i="1"/>
  <c r="H2133" i="1"/>
  <c r="H2137" i="1"/>
  <c r="H2141" i="1"/>
  <c r="H2145" i="1"/>
  <c r="H2149" i="1"/>
  <c r="H2153" i="1"/>
  <c r="H2157" i="1"/>
  <c r="H2161" i="1"/>
  <c r="H2165" i="1"/>
  <c r="H2169" i="1"/>
  <c r="H2173" i="1"/>
  <c r="H2177" i="1"/>
  <c r="H2181" i="1"/>
  <c r="H2185" i="1"/>
  <c r="H2189" i="1"/>
  <c r="H2193" i="1"/>
  <c r="H2197" i="1"/>
  <c r="H2201" i="1"/>
  <c r="H2205" i="1"/>
  <c r="H2209" i="1"/>
  <c r="H2213" i="1"/>
  <c r="G2215" i="1"/>
  <c r="H2215" i="1"/>
  <c r="H2216" i="1"/>
  <c r="H2226" i="1"/>
  <c r="G2231" i="1"/>
  <c r="H2231" i="1"/>
  <c r="H2232" i="1"/>
  <c r="H2242" i="1"/>
  <c r="H2248" i="1"/>
  <c r="H2258" i="1"/>
  <c r="H2264" i="1"/>
  <c r="H2274" i="1"/>
  <c r="H2280" i="1"/>
  <c r="G2227" i="1"/>
  <c r="H2227" i="1"/>
  <c r="G2284" i="1"/>
  <c r="H2284" i="1"/>
  <c r="G2292" i="1"/>
  <c r="H2292" i="1"/>
  <c r="G2300" i="1"/>
  <c r="H2300" i="1"/>
  <c r="G2308" i="1"/>
  <c r="H2308" i="1"/>
  <c r="G2316" i="1"/>
  <c r="H2316" i="1"/>
  <c r="G2324" i="1"/>
  <c r="H2324" i="1"/>
  <c r="G2332" i="1"/>
  <c r="H2332" i="1"/>
  <c r="G2340" i="1"/>
  <c r="H2340" i="1"/>
  <c r="G2348" i="1"/>
  <c r="H2348" i="1"/>
  <c r="G2356" i="1"/>
  <c r="H2356" i="1"/>
  <c r="G2364" i="1"/>
  <c r="H2364" i="1"/>
  <c r="G2372" i="1"/>
  <c r="H2372" i="1"/>
  <c r="G2380" i="1"/>
  <c r="H2380" i="1"/>
  <c r="G2388" i="1"/>
  <c r="H2388" i="1"/>
  <c r="G2396" i="1"/>
  <c r="H2396" i="1"/>
  <c r="G2404" i="1"/>
  <c r="H2404" i="1"/>
  <c r="G2412" i="1"/>
  <c r="H2412" i="1"/>
  <c r="G2420" i="1"/>
  <c r="H2420" i="1"/>
  <c r="G2428" i="1"/>
  <c r="H2428" i="1"/>
  <c r="G2436" i="1"/>
  <c r="H2436" i="1"/>
  <c r="G2444" i="1"/>
  <c r="H2444" i="1"/>
  <c r="G2452" i="1"/>
  <c r="H2452" i="1"/>
  <c r="G2460" i="1"/>
  <c r="H2460" i="1"/>
  <c r="G2468" i="1"/>
  <c r="H2468" i="1"/>
  <c r="G2476" i="1"/>
  <c r="H2476" i="1"/>
  <c r="G2484" i="1"/>
  <c r="H2484" i="1"/>
  <c r="G2492" i="1"/>
  <c r="H2492" i="1"/>
  <c r="G2500" i="1"/>
  <c r="H2500" i="1"/>
  <c r="G2508" i="1"/>
  <c r="H2508" i="1"/>
  <c r="G2516" i="1"/>
  <c r="H2516" i="1"/>
  <c r="G2524" i="1"/>
  <c r="H2524" i="1"/>
  <c r="G2532" i="1"/>
  <c r="H2532" i="1"/>
  <c r="G2540" i="1"/>
  <c r="H2540" i="1"/>
  <c r="G2548" i="1"/>
  <c r="H2548" i="1"/>
  <c r="G2556" i="1"/>
  <c r="H2556" i="1"/>
  <c r="G2564" i="1"/>
  <c r="H2564" i="1"/>
  <c r="G2572" i="1"/>
  <c r="H2572" i="1"/>
  <c r="G2580" i="1"/>
  <c r="H2580" i="1"/>
  <c r="G2588" i="1"/>
  <c r="H2588" i="1"/>
  <c r="G2596" i="1"/>
  <c r="H2596" i="1"/>
  <c r="G2223" i="1"/>
  <c r="H2223" i="1"/>
  <c r="H2728" i="1"/>
  <c r="G2728" i="1"/>
  <c r="H2730" i="1"/>
  <c r="G2730" i="1"/>
  <c r="H2732" i="1"/>
  <c r="G2732" i="1"/>
  <c r="H2734" i="1"/>
  <c r="G2734" i="1"/>
  <c r="H2736" i="1"/>
  <c r="G2736" i="1"/>
  <c r="H2738" i="1"/>
  <c r="G2738" i="1"/>
  <c r="H2740" i="1"/>
  <c r="G2740" i="1"/>
  <c r="H2742" i="1"/>
  <c r="G2742" i="1"/>
  <c r="H2744" i="1"/>
  <c r="G2744" i="1"/>
  <c r="H2746" i="1"/>
  <c r="G2746" i="1"/>
  <c r="H2748" i="1"/>
  <c r="G2748" i="1"/>
  <c r="H2750" i="1"/>
  <c r="G2750" i="1"/>
  <c r="H2752" i="1"/>
  <c r="G2752" i="1"/>
  <c r="H2754" i="1"/>
  <c r="G2754" i="1"/>
  <c r="H2756" i="1"/>
  <c r="G2756" i="1"/>
  <c r="H2758" i="1"/>
  <c r="G2758" i="1"/>
  <c r="H2760" i="1"/>
  <c r="G2760" i="1"/>
  <c r="H2762" i="1"/>
  <c r="G2762" i="1"/>
  <c r="H2764" i="1"/>
  <c r="G2764" i="1"/>
  <c r="H2766" i="1"/>
  <c r="G2766" i="1"/>
  <c r="H2768" i="1"/>
  <c r="G2768" i="1"/>
  <c r="H2770" i="1"/>
  <c r="G2770" i="1"/>
  <c r="H2772" i="1"/>
  <c r="G2772" i="1"/>
  <c r="H2774" i="1"/>
  <c r="G2774" i="1"/>
  <c r="H2776" i="1"/>
  <c r="G2776" i="1"/>
  <c r="H2778" i="1"/>
  <c r="G2778" i="1"/>
  <c r="H2780" i="1"/>
  <c r="G2780" i="1"/>
  <c r="H2782" i="1"/>
  <c r="G2782" i="1"/>
  <c r="H2784" i="1"/>
  <c r="G2784" i="1"/>
  <c r="H2786" i="1"/>
  <c r="G2786" i="1"/>
  <c r="H2788" i="1"/>
  <c r="G2788" i="1"/>
  <c r="H2790" i="1"/>
  <c r="G2790" i="1"/>
  <c r="H2792" i="1"/>
  <c r="G2792" i="1"/>
  <c r="H2794" i="1"/>
  <c r="G2794" i="1"/>
  <c r="H2796" i="1"/>
  <c r="G2796" i="1"/>
  <c r="H2798" i="1"/>
  <c r="G2798" i="1"/>
  <c r="H2800" i="1"/>
  <c r="G2800" i="1"/>
  <c r="H2802" i="1"/>
  <c r="G2802" i="1"/>
  <c r="H2804" i="1"/>
  <c r="G2804" i="1"/>
  <c r="H2806" i="1"/>
  <c r="G2806" i="1"/>
  <c r="H2808" i="1"/>
  <c r="G2808" i="1"/>
  <c r="H2810" i="1"/>
  <c r="G2810" i="1"/>
  <c r="H2812" i="1"/>
  <c r="G2812" i="1"/>
  <c r="H2814" i="1"/>
  <c r="G2814" i="1"/>
  <c r="H2816" i="1"/>
  <c r="G2816" i="1"/>
  <c r="H2818" i="1"/>
  <c r="G2818" i="1"/>
  <c r="H2820" i="1"/>
  <c r="G2820" i="1"/>
  <c r="H2822" i="1"/>
  <c r="G2822" i="1"/>
  <c r="H2824" i="1"/>
  <c r="G2824" i="1"/>
  <c r="H2826" i="1"/>
  <c r="G2826" i="1"/>
  <c r="H2828" i="1"/>
  <c r="G2828" i="1"/>
  <c r="H2830" i="1"/>
  <c r="G2830" i="1"/>
  <c r="H2832" i="1"/>
  <c r="G2832" i="1"/>
  <c r="H2834" i="1"/>
  <c r="G2834" i="1"/>
  <c r="H2836" i="1"/>
  <c r="G2836" i="1"/>
  <c r="H2838" i="1"/>
  <c r="G2838" i="1"/>
  <c r="H2840" i="1"/>
  <c r="G2840" i="1"/>
  <c r="H2842" i="1"/>
  <c r="G2842" i="1"/>
  <c r="H2844" i="1"/>
  <c r="G2844" i="1"/>
  <c r="H2846" i="1"/>
  <c r="G2846" i="1"/>
  <c r="H2848" i="1"/>
  <c r="G2848" i="1"/>
  <c r="H2850" i="1"/>
  <c r="G2850" i="1"/>
  <c r="H2852" i="1"/>
  <c r="G2852" i="1"/>
  <c r="H2854" i="1"/>
  <c r="G2854" i="1"/>
  <c r="H2856" i="1"/>
  <c r="G2856" i="1"/>
  <c r="H2858" i="1"/>
  <c r="G2858" i="1"/>
  <c r="H2860" i="1"/>
  <c r="G2860" i="1"/>
  <c r="G3069" i="1"/>
  <c r="H3069" i="1"/>
  <c r="G3077" i="1"/>
  <c r="H3077" i="1"/>
  <c r="G3085" i="1"/>
  <c r="H3085" i="1"/>
  <c r="G3093" i="1"/>
  <c r="H3093" i="1"/>
  <c r="G3101" i="1"/>
  <c r="H3101" i="1"/>
  <c r="G3109" i="1"/>
  <c r="H3109" i="1"/>
  <c r="G3117" i="1"/>
  <c r="H3117" i="1"/>
  <c r="G3125" i="1"/>
  <c r="H3125" i="1"/>
  <c r="G3133" i="1"/>
  <c r="H3133" i="1"/>
  <c r="G3141" i="1"/>
  <c r="H3141" i="1"/>
  <c r="G3149" i="1"/>
  <c r="H3149" i="1"/>
  <c r="G3157" i="1"/>
  <c r="H3157" i="1"/>
  <c r="G3165" i="1"/>
  <c r="H3165" i="1"/>
  <c r="G3173" i="1"/>
  <c r="H3173" i="1"/>
  <c r="G3181" i="1"/>
  <c r="H3181" i="1"/>
  <c r="G3189" i="1"/>
  <c r="H3189" i="1"/>
  <c r="G3197" i="1"/>
  <c r="H3197" i="1"/>
  <c r="G3205" i="1"/>
  <c r="H3205" i="1"/>
  <c r="G3213" i="1"/>
  <c r="H3213" i="1"/>
  <c r="G3221" i="1"/>
  <c r="H3221" i="1"/>
  <c r="G3229" i="1"/>
  <c r="H3229" i="1"/>
  <c r="G3237" i="1"/>
  <c r="H3237" i="1"/>
  <c r="G3245" i="1"/>
  <c r="H3245" i="1"/>
  <c r="G3253" i="1"/>
  <c r="H3253" i="1"/>
  <c r="G3261" i="1"/>
  <c r="H3261" i="1"/>
  <c r="G3269" i="1"/>
  <c r="H3269" i="1"/>
  <c r="G3277" i="1"/>
  <c r="H3277" i="1"/>
  <c r="G3285" i="1"/>
  <c r="H3285" i="1"/>
  <c r="G3293" i="1"/>
  <c r="H3293" i="1"/>
  <c r="G3301" i="1"/>
  <c r="H3301" i="1"/>
  <c r="G3309" i="1"/>
  <c r="H3309" i="1"/>
  <c r="G3317" i="1"/>
  <c r="H3317" i="1"/>
  <c r="G3325" i="1"/>
  <c r="H3325" i="1"/>
  <c r="G3333" i="1"/>
  <c r="H3333" i="1"/>
  <c r="G3341" i="1"/>
  <c r="H3341" i="1"/>
  <c r="G3349" i="1"/>
  <c r="H3349" i="1"/>
  <c r="G3357" i="1"/>
  <c r="H3357" i="1"/>
  <c r="G3365" i="1"/>
  <c r="H3365" i="1"/>
  <c r="G3373" i="1"/>
  <c r="H3373" i="1"/>
  <c r="G3381" i="1"/>
  <c r="H3381" i="1"/>
  <c r="G3389" i="1"/>
  <c r="H3389" i="1"/>
  <c r="G3397" i="1"/>
  <c r="H3397" i="1"/>
  <c r="G3405" i="1"/>
  <c r="H3405" i="1"/>
  <c r="G3413" i="1"/>
  <c r="H3413" i="1"/>
  <c r="G3421" i="1"/>
  <c r="H3421" i="1"/>
  <c r="G3429" i="1"/>
  <c r="H3429" i="1"/>
  <c r="G3437" i="1"/>
  <c r="H3437" i="1"/>
  <c r="G3445" i="1"/>
  <c r="H3445" i="1"/>
  <c r="H2604" i="1"/>
  <c r="H2608" i="1"/>
  <c r="H2612" i="1"/>
  <c r="H2616" i="1"/>
  <c r="H2620" i="1"/>
  <c r="H2624" i="1"/>
  <c r="H2628" i="1"/>
  <c r="H2632" i="1"/>
  <c r="H2636" i="1"/>
  <c r="H2640" i="1"/>
  <c r="H2644" i="1"/>
  <c r="H2648" i="1"/>
  <c r="H2652" i="1"/>
  <c r="H2656" i="1"/>
  <c r="H2660" i="1"/>
  <c r="H2664" i="1"/>
  <c r="H2668" i="1"/>
  <c r="H2672" i="1"/>
  <c r="H2676" i="1"/>
  <c r="H2680" i="1"/>
  <c r="H2684" i="1"/>
  <c r="H2688" i="1"/>
  <c r="H2692" i="1"/>
  <c r="H2696" i="1"/>
  <c r="H2700" i="1"/>
  <c r="H2704" i="1"/>
  <c r="H2708" i="1"/>
  <c r="H2712" i="1"/>
  <c r="H2716" i="1"/>
  <c r="H2720" i="1"/>
  <c r="H2724" i="1"/>
  <c r="H2729" i="1"/>
  <c r="G2729" i="1"/>
  <c r="H2731" i="1"/>
  <c r="G2731" i="1"/>
  <c r="H2733" i="1"/>
  <c r="G2733" i="1"/>
  <c r="H2735" i="1"/>
  <c r="G2735" i="1"/>
  <c r="H2737" i="1"/>
  <c r="G2737" i="1"/>
  <c r="H2739" i="1"/>
  <c r="G2739" i="1"/>
  <c r="H2741" i="1"/>
  <c r="G2741" i="1"/>
  <c r="H2743" i="1"/>
  <c r="G2743" i="1"/>
  <c r="H2745" i="1"/>
  <c r="G2745" i="1"/>
  <c r="H2747" i="1"/>
  <c r="G2747" i="1"/>
  <c r="H2749" i="1"/>
  <c r="G2749" i="1"/>
  <c r="H2751" i="1"/>
  <c r="G2751" i="1"/>
  <c r="H2753" i="1"/>
  <c r="G2753" i="1"/>
  <c r="H2755" i="1"/>
  <c r="G2755" i="1"/>
  <c r="H2757" i="1"/>
  <c r="G2757" i="1"/>
  <c r="H2759" i="1"/>
  <c r="G2759" i="1"/>
  <c r="H2761" i="1"/>
  <c r="G2761" i="1"/>
  <c r="H2763" i="1"/>
  <c r="G2763" i="1"/>
  <c r="H2765" i="1"/>
  <c r="G2765" i="1"/>
  <c r="H2767" i="1"/>
  <c r="G2767" i="1"/>
  <c r="H2769" i="1"/>
  <c r="G2769" i="1"/>
  <c r="H2771" i="1"/>
  <c r="G2771" i="1"/>
  <c r="H2773" i="1"/>
  <c r="G2773" i="1"/>
  <c r="H2775" i="1"/>
  <c r="G2775" i="1"/>
  <c r="H2777" i="1"/>
  <c r="G2777" i="1"/>
  <c r="H2779" i="1"/>
  <c r="G2779" i="1"/>
  <c r="H2781" i="1"/>
  <c r="G2781" i="1"/>
  <c r="H2783" i="1"/>
  <c r="G2783" i="1"/>
  <c r="H2785" i="1"/>
  <c r="G2785" i="1"/>
  <c r="H2787" i="1"/>
  <c r="G2787" i="1"/>
  <c r="H2789" i="1"/>
  <c r="G2789" i="1"/>
  <c r="H2791" i="1"/>
  <c r="G2791" i="1"/>
  <c r="H2793" i="1"/>
  <c r="G2793" i="1"/>
  <c r="H2795" i="1"/>
  <c r="G2795" i="1"/>
  <c r="H2797" i="1"/>
  <c r="G2797" i="1"/>
  <c r="H2799" i="1"/>
  <c r="G2799" i="1"/>
  <c r="H2801" i="1"/>
  <c r="G2801" i="1"/>
  <c r="H2803" i="1"/>
  <c r="G2803" i="1"/>
  <c r="H2805" i="1"/>
  <c r="G2805" i="1"/>
  <c r="H2807" i="1"/>
  <c r="G2807" i="1"/>
  <c r="H2809" i="1"/>
  <c r="G2809" i="1"/>
  <c r="H2811" i="1"/>
  <c r="G2811" i="1"/>
  <c r="H2813" i="1"/>
  <c r="G2813" i="1"/>
  <c r="H2815" i="1"/>
  <c r="G2815" i="1"/>
  <c r="H2817" i="1"/>
  <c r="G2817" i="1"/>
  <c r="H2819" i="1"/>
  <c r="G2819" i="1"/>
  <c r="H2821" i="1"/>
  <c r="G2821" i="1"/>
  <c r="H2823" i="1"/>
  <c r="G2823" i="1"/>
  <c r="H2825" i="1"/>
  <c r="G2825" i="1"/>
  <c r="H2827" i="1"/>
  <c r="G2827" i="1"/>
  <c r="H2829" i="1"/>
  <c r="G2829" i="1"/>
  <c r="H2831" i="1"/>
  <c r="G2831" i="1"/>
  <c r="H2833" i="1"/>
  <c r="G2833" i="1"/>
  <c r="H2835" i="1"/>
  <c r="G2835" i="1"/>
  <c r="H2837" i="1"/>
  <c r="G2837" i="1"/>
  <c r="H2839" i="1"/>
  <c r="G2839" i="1"/>
  <c r="H2841" i="1"/>
  <c r="G2841" i="1"/>
  <c r="H2843" i="1"/>
  <c r="G2843" i="1"/>
  <c r="H2845" i="1"/>
  <c r="G2845" i="1"/>
  <c r="H2847" i="1"/>
  <c r="G2847" i="1"/>
  <c r="H2849" i="1"/>
  <c r="G2849" i="1"/>
  <c r="H2851" i="1"/>
  <c r="G2851" i="1"/>
  <c r="H2853" i="1"/>
  <c r="G2853" i="1"/>
  <c r="H2855" i="1"/>
  <c r="G2855" i="1"/>
  <c r="H2857" i="1"/>
  <c r="G2857" i="1"/>
  <c r="H2859" i="1"/>
  <c r="G2859" i="1"/>
  <c r="H2239" i="1"/>
  <c r="H2243" i="1"/>
  <c r="H2247" i="1"/>
  <c r="H2251" i="1"/>
  <c r="H2255" i="1"/>
  <c r="H2259" i="1"/>
  <c r="H2263" i="1"/>
  <c r="H2267" i="1"/>
  <c r="H2271" i="1"/>
  <c r="H2275" i="1"/>
  <c r="H2279" i="1"/>
  <c r="H2283" i="1"/>
  <c r="H2287" i="1"/>
  <c r="H2291" i="1"/>
  <c r="H2295" i="1"/>
  <c r="H2299" i="1"/>
  <c r="H2303" i="1"/>
  <c r="H2307" i="1"/>
  <c r="H2311" i="1"/>
  <c r="H2315" i="1"/>
  <c r="H2319" i="1"/>
  <c r="H2323" i="1"/>
  <c r="H2327" i="1"/>
  <c r="H2331" i="1"/>
  <c r="H2335" i="1"/>
  <c r="H2339" i="1"/>
  <c r="H2343" i="1"/>
  <c r="H2347" i="1"/>
  <c r="H2351" i="1"/>
  <c r="H2355" i="1"/>
  <c r="H2359" i="1"/>
  <c r="H2363" i="1"/>
  <c r="H2367" i="1"/>
  <c r="H2371" i="1"/>
  <c r="H2375" i="1"/>
  <c r="H2379" i="1"/>
  <c r="H2383" i="1"/>
  <c r="H2387" i="1"/>
  <c r="H2391" i="1"/>
  <c r="H2395" i="1"/>
  <c r="H2399" i="1"/>
  <c r="H2403" i="1"/>
  <c r="H2407" i="1"/>
  <c r="H2411" i="1"/>
  <c r="H2415" i="1"/>
  <c r="H2419" i="1"/>
  <c r="H2423" i="1"/>
  <c r="H2427" i="1"/>
  <c r="H2431" i="1"/>
  <c r="H2435" i="1"/>
  <c r="H2439" i="1"/>
  <c r="H2443" i="1"/>
  <c r="H2447" i="1"/>
  <c r="H2451" i="1"/>
  <c r="H2455" i="1"/>
  <c r="H2459" i="1"/>
  <c r="H2463" i="1"/>
  <c r="H2467" i="1"/>
  <c r="H2471" i="1"/>
  <c r="H2475" i="1"/>
  <c r="H2479" i="1"/>
  <c r="H2483" i="1"/>
  <c r="H2487" i="1"/>
  <c r="H2491" i="1"/>
  <c r="H2495" i="1"/>
  <c r="H2499" i="1"/>
  <c r="H2503" i="1"/>
  <c r="H2507" i="1"/>
  <c r="H2511" i="1"/>
  <c r="H2515" i="1"/>
  <c r="H2519" i="1"/>
  <c r="H2523" i="1"/>
  <c r="H2527" i="1"/>
  <c r="H2531" i="1"/>
  <c r="H2535" i="1"/>
  <c r="H2539" i="1"/>
  <c r="H2543" i="1"/>
  <c r="H2547" i="1"/>
  <c r="H2551" i="1"/>
  <c r="H2555" i="1"/>
  <c r="H2559" i="1"/>
  <c r="H2563" i="1"/>
  <c r="H2567" i="1"/>
  <c r="H2571" i="1"/>
  <c r="H2575" i="1"/>
  <c r="H2579" i="1"/>
  <c r="H2583" i="1"/>
  <c r="H2587" i="1"/>
  <c r="H2591" i="1"/>
  <c r="H2595" i="1"/>
  <c r="H2599" i="1"/>
  <c r="H2603" i="1"/>
  <c r="H2607" i="1"/>
  <c r="H2611" i="1"/>
  <c r="H2615" i="1"/>
  <c r="H2619" i="1"/>
  <c r="H2623" i="1"/>
  <c r="H2627" i="1"/>
  <c r="H2631" i="1"/>
  <c r="H2635" i="1"/>
  <c r="H2639" i="1"/>
  <c r="H2643" i="1"/>
  <c r="H2647" i="1"/>
  <c r="H2651" i="1"/>
  <c r="H2655" i="1"/>
  <c r="H2659" i="1"/>
  <c r="H2663" i="1"/>
  <c r="H2667" i="1"/>
  <c r="H2671" i="1"/>
  <c r="H2675" i="1"/>
  <c r="H2679" i="1"/>
  <c r="H2683" i="1"/>
  <c r="H2687" i="1"/>
  <c r="H2691" i="1"/>
  <c r="H2695" i="1"/>
  <c r="H2699" i="1"/>
  <c r="H2703" i="1"/>
  <c r="H2707" i="1"/>
  <c r="H2711" i="1"/>
  <c r="H2715" i="1"/>
  <c r="H2719" i="1"/>
  <c r="H2723" i="1"/>
  <c r="H2727" i="1"/>
  <c r="G3073" i="1"/>
  <c r="H3073" i="1"/>
  <c r="G3081" i="1"/>
  <c r="H3081" i="1"/>
  <c r="G3089" i="1"/>
  <c r="H3089" i="1"/>
  <c r="G3097" i="1"/>
  <c r="H3097" i="1"/>
  <c r="G3105" i="1"/>
  <c r="H3105" i="1"/>
  <c r="G3113" i="1"/>
  <c r="H3113" i="1"/>
  <c r="G3121" i="1"/>
  <c r="H3121" i="1"/>
  <c r="G3129" i="1"/>
  <c r="H3129" i="1"/>
  <c r="G3137" i="1"/>
  <c r="H3137" i="1"/>
  <c r="G3145" i="1"/>
  <c r="H3145" i="1"/>
  <c r="G3153" i="1"/>
  <c r="H3153" i="1"/>
  <c r="G3161" i="1"/>
  <c r="H3161" i="1"/>
  <c r="G3169" i="1"/>
  <c r="H3169" i="1"/>
  <c r="G3177" i="1"/>
  <c r="H3177" i="1"/>
  <c r="G3185" i="1"/>
  <c r="H3185" i="1"/>
  <c r="G3193" i="1"/>
  <c r="H3193" i="1"/>
  <c r="G3201" i="1"/>
  <c r="H3201" i="1"/>
  <c r="G3209" i="1"/>
  <c r="H3209" i="1"/>
  <c r="G3217" i="1"/>
  <c r="H3217" i="1"/>
  <c r="G3225" i="1"/>
  <c r="H3225" i="1"/>
  <c r="G3233" i="1"/>
  <c r="H3233" i="1"/>
  <c r="G3241" i="1"/>
  <c r="H3241" i="1"/>
  <c r="G3249" i="1"/>
  <c r="H3249" i="1"/>
  <c r="G3257" i="1"/>
  <c r="H3257" i="1"/>
  <c r="G3265" i="1"/>
  <c r="H3265" i="1"/>
  <c r="G3273" i="1"/>
  <c r="H3273" i="1"/>
  <c r="G3281" i="1"/>
  <c r="H3281" i="1"/>
  <c r="G3289" i="1"/>
  <c r="H3289" i="1"/>
  <c r="G3297" i="1"/>
  <c r="H3297" i="1"/>
  <c r="G3305" i="1"/>
  <c r="H3305" i="1"/>
  <c r="G3313" i="1"/>
  <c r="H3313" i="1"/>
  <c r="G3321" i="1"/>
  <c r="H3321" i="1"/>
  <c r="G3329" i="1"/>
  <c r="H3329" i="1"/>
  <c r="G3337" i="1"/>
  <c r="H3337" i="1"/>
  <c r="G3345" i="1"/>
  <c r="H3345" i="1"/>
  <c r="G3353" i="1"/>
  <c r="H3353" i="1"/>
  <c r="G3361" i="1"/>
  <c r="H3361" i="1"/>
  <c r="G3369" i="1"/>
  <c r="H3369" i="1"/>
  <c r="G3377" i="1"/>
  <c r="H3377" i="1"/>
  <c r="G3385" i="1"/>
  <c r="H3385" i="1"/>
  <c r="G3393" i="1"/>
  <c r="H3393" i="1"/>
  <c r="G3401" i="1"/>
  <c r="H3401" i="1"/>
  <c r="G3409" i="1"/>
  <c r="H3409" i="1"/>
  <c r="G3417" i="1"/>
  <c r="H3417" i="1"/>
  <c r="G3425" i="1"/>
  <c r="H3425" i="1"/>
  <c r="G3433" i="1"/>
  <c r="H3433" i="1"/>
  <c r="G3441" i="1"/>
  <c r="H3441" i="1"/>
  <c r="G3449" i="1"/>
  <c r="H3449"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4496" i="1"/>
  <c r="H4496" i="1"/>
  <c r="G4504" i="1"/>
  <c r="H4504" i="1"/>
  <c r="G4512" i="1"/>
  <c r="H4512" i="1"/>
  <c r="H3453" i="1"/>
  <c r="H3457" i="1"/>
  <c r="H3461" i="1"/>
  <c r="H3465" i="1"/>
  <c r="H3469" i="1"/>
  <c r="H3473" i="1"/>
  <c r="H3477" i="1"/>
  <c r="H3481" i="1"/>
  <c r="H3485" i="1"/>
  <c r="H3489" i="1"/>
  <c r="H3493" i="1"/>
  <c r="H3497" i="1"/>
  <c r="H3501" i="1"/>
  <c r="H3505" i="1"/>
  <c r="H3509" i="1"/>
  <c r="H3513" i="1"/>
  <c r="H3517" i="1"/>
  <c r="H3521" i="1"/>
  <c r="H3525" i="1"/>
  <c r="H3529" i="1"/>
  <c r="H3533" i="1"/>
  <c r="H3537" i="1"/>
  <c r="H3541" i="1"/>
  <c r="H3545" i="1"/>
  <c r="H3549" i="1"/>
  <c r="H3553" i="1"/>
  <c r="H3557" i="1"/>
  <c r="H3561" i="1"/>
  <c r="H3565" i="1"/>
  <c r="H3569" i="1"/>
  <c r="H3573" i="1"/>
  <c r="H3577" i="1"/>
  <c r="H3581" i="1"/>
  <c r="H3585" i="1"/>
  <c r="H3589" i="1"/>
  <c r="H3593" i="1"/>
  <c r="H3597" i="1"/>
  <c r="H3601" i="1"/>
  <c r="H3605" i="1"/>
  <c r="H3609" i="1"/>
  <c r="H3613" i="1"/>
  <c r="H3617" i="1"/>
  <c r="H3621" i="1"/>
  <c r="H3625" i="1"/>
  <c r="H3629" i="1"/>
  <c r="H3633" i="1"/>
  <c r="H3637" i="1"/>
  <c r="H3641" i="1"/>
  <c r="H3645" i="1"/>
  <c r="H3649" i="1"/>
  <c r="H3653" i="1"/>
  <c r="H3657" i="1"/>
  <c r="H3661" i="1"/>
  <c r="H3665" i="1"/>
  <c r="H3669" i="1"/>
  <c r="H3673" i="1"/>
  <c r="H3677" i="1"/>
  <c r="H3681" i="1"/>
  <c r="H3685" i="1"/>
  <c r="H3689" i="1"/>
  <c r="H3693" i="1"/>
  <c r="H3697" i="1"/>
  <c r="H3701" i="1"/>
  <c r="H3705" i="1"/>
  <c r="H3709" i="1"/>
  <c r="H3713" i="1"/>
  <c r="H3717" i="1"/>
  <c r="H3721" i="1"/>
  <c r="H3725" i="1"/>
  <c r="H3729" i="1"/>
  <c r="H3733" i="1"/>
  <c r="H3737" i="1"/>
  <c r="H3741" i="1"/>
  <c r="H3745" i="1"/>
  <c r="H3749" i="1"/>
  <c r="H3753" i="1"/>
  <c r="H3757" i="1"/>
  <c r="H3761" i="1"/>
  <c r="H3765" i="1"/>
  <c r="H3769" i="1"/>
  <c r="H3773" i="1"/>
  <c r="H3777" i="1"/>
  <c r="H3781" i="1"/>
  <c r="H3785" i="1"/>
  <c r="H3789" i="1"/>
  <c r="H3793" i="1"/>
  <c r="H3797" i="1"/>
  <c r="H3801" i="1"/>
  <c r="H3805" i="1"/>
  <c r="H3809" i="1"/>
  <c r="H3813" i="1"/>
  <c r="H3817" i="1"/>
  <c r="H3821" i="1"/>
  <c r="H3825" i="1"/>
  <c r="H3829" i="1"/>
  <c r="H3833" i="1"/>
  <c r="H3837" i="1"/>
  <c r="H3841" i="1"/>
  <c r="H3845" i="1"/>
  <c r="H3849" i="1"/>
  <c r="H3853" i="1"/>
  <c r="H3857" i="1"/>
  <c r="H3861" i="1"/>
  <c r="H3865" i="1"/>
  <c r="H3869" i="1"/>
  <c r="H3873" i="1"/>
  <c r="H3877" i="1"/>
  <c r="H3881" i="1"/>
  <c r="H3885" i="1"/>
  <c r="H3889" i="1"/>
  <c r="H3893" i="1"/>
  <c r="H3897" i="1"/>
  <c r="H3901" i="1"/>
  <c r="H3905" i="1"/>
  <c r="H3909" i="1"/>
  <c r="H3913" i="1"/>
  <c r="H3917" i="1"/>
  <c r="H3921" i="1"/>
  <c r="H3925" i="1"/>
  <c r="H3929" i="1"/>
  <c r="H3933" i="1"/>
  <c r="H3937" i="1"/>
  <c r="H3941" i="1"/>
  <c r="H3945" i="1"/>
  <c r="H3949" i="1"/>
  <c r="H3953" i="1"/>
  <c r="H3957" i="1"/>
  <c r="H3961" i="1"/>
  <c r="H3965" i="1"/>
  <c r="H3969" i="1"/>
  <c r="H3973" i="1"/>
  <c r="H3977" i="1"/>
  <c r="H3981" i="1"/>
  <c r="H3985" i="1"/>
  <c r="H3989" i="1"/>
  <c r="H3993" i="1"/>
  <c r="H3997" i="1"/>
  <c r="H4001" i="1"/>
  <c r="H4005" i="1"/>
  <c r="H4009" i="1"/>
  <c r="H4013" i="1"/>
  <c r="H4017" i="1"/>
  <c r="H4021" i="1"/>
  <c r="H4025" i="1"/>
  <c r="H4029" i="1"/>
  <c r="H4033" i="1"/>
  <c r="H4037" i="1"/>
  <c r="H4041" i="1"/>
  <c r="H4045" i="1"/>
  <c r="H4049" i="1"/>
  <c r="H4053" i="1"/>
  <c r="H4057" i="1"/>
  <c r="H4061" i="1"/>
  <c r="H4065" i="1"/>
  <c r="H4069" i="1"/>
  <c r="H4073" i="1"/>
  <c r="H4077" i="1"/>
  <c r="H4081" i="1"/>
  <c r="H4085" i="1"/>
  <c r="H4089" i="1"/>
  <c r="H4093" i="1"/>
  <c r="H4097" i="1"/>
  <c r="H4101" i="1"/>
  <c r="H4105" i="1"/>
  <c r="H4109" i="1"/>
  <c r="H4113" i="1"/>
  <c r="H4117" i="1"/>
  <c r="H4121" i="1"/>
  <c r="H4125" i="1"/>
  <c r="H4129" i="1"/>
  <c r="H4133" i="1"/>
  <c r="H4137" i="1"/>
  <c r="H4141" i="1"/>
  <c r="H4145" i="1"/>
  <c r="H4149" i="1"/>
  <c r="H4153" i="1"/>
  <c r="H4157" i="1"/>
  <c r="H4161" i="1"/>
  <c r="H4165" i="1"/>
  <c r="H4169" i="1"/>
  <c r="H4173" i="1"/>
  <c r="H4177" i="1"/>
  <c r="H4181" i="1"/>
  <c r="H4185" i="1"/>
  <c r="H4189" i="1"/>
  <c r="H4193" i="1"/>
  <c r="H4197" i="1"/>
  <c r="H4201" i="1"/>
  <c r="H4205" i="1"/>
  <c r="H4209" i="1"/>
  <c r="H4213" i="1"/>
  <c r="H4217" i="1"/>
  <c r="H4221" i="1"/>
  <c r="H4225" i="1"/>
  <c r="H4229" i="1"/>
  <c r="H4233" i="1"/>
  <c r="H4237" i="1"/>
  <c r="H4241" i="1"/>
  <c r="H4245" i="1"/>
  <c r="H4249" i="1"/>
  <c r="H4253" i="1"/>
  <c r="H4257" i="1"/>
  <c r="H4261" i="1"/>
  <c r="H4265" i="1"/>
  <c r="H4269" i="1"/>
  <c r="H4273" i="1"/>
  <c r="H4277" i="1"/>
  <c r="H4281" i="1"/>
  <c r="H4285" i="1"/>
  <c r="H4289" i="1"/>
  <c r="H4293" i="1"/>
  <c r="H4297" i="1"/>
  <c r="H4301" i="1"/>
  <c r="H4305" i="1"/>
  <c r="H4309" i="1"/>
  <c r="H4313" i="1"/>
  <c r="H4317" i="1"/>
  <c r="H4321" i="1"/>
  <c r="H4325" i="1"/>
  <c r="H4329" i="1"/>
  <c r="H4333" i="1"/>
  <c r="H4337" i="1"/>
  <c r="H4341" i="1"/>
  <c r="H4345" i="1"/>
  <c r="H4349" i="1"/>
  <c r="H4353" i="1"/>
  <c r="H4357" i="1"/>
  <c r="H4361" i="1"/>
  <c r="H4365" i="1"/>
  <c r="H4369" i="1"/>
  <c r="H4373" i="1"/>
  <c r="H4377" i="1"/>
  <c r="H4381" i="1"/>
  <c r="H4385" i="1"/>
  <c r="H4389" i="1"/>
  <c r="H4393" i="1"/>
  <c r="H4397" i="1"/>
  <c r="H4401" i="1"/>
  <c r="H4405" i="1"/>
  <c r="H4409" i="1"/>
  <c r="H4413" i="1"/>
  <c r="H3068" i="1"/>
  <c r="H3072" i="1"/>
  <c r="H3076" i="1"/>
  <c r="H3080" i="1"/>
  <c r="H3084" i="1"/>
  <c r="H3088" i="1"/>
  <c r="H3092" i="1"/>
  <c r="H3096" i="1"/>
  <c r="H3100" i="1"/>
  <c r="H3104" i="1"/>
  <c r="H3108" i="1"/>
  <c r="H3112" i="1"/>
  <c r="H3116" i="1"/>
  <c r="H3120" i="1"/>
  <c r="H3124" i="1"/>
  <c r="H3128" i="1"/>
  <c r="H3132" i="1"/>
  <c r="H3136" i="1"/>
  <c r="H3140" i="1"/>
  <c r="H3144" i="1"/>
  <c r="H3148" i="1"/>
  <c r="H3152" i="1"/>
  <c r="H3156" i="1"/>
  <c r="H3160" i="1"/>
  <c r="H3164" i="1"/>
  <c r="H3168" i="1"/>
  <c r="H3172" i="1"/>
  <c r="H3176" i="1"/>
  <c r="H3180" i="1"/>
  <c r="H3184" i="1"/>
  <c r="H3188" i="1"/>
  <c r="H3192" i="1"/>
  <c r="H3196" i="1"/>
  <c r="H3200" i="1"/>
  <c r="H3204" i="1"/>
  <c r="H3208" i="1"/>
  <c r="H3212" i="1"/>
  <c r="H3216" i="1"/>
  <c r="H3220" i="1"/>
  <c r="H3224" i="1"/>
  <c r="H3228" i="1"/>
  <c r="H3232" i="1"/>
  <c r="H3236" i="1"/>
  <c r="H3240" i="1"/>
  <c r="H3244" i="1"/>
  <c r="H3248" i="1"/>
  <c r="H3252" i="1"/>
  <c r="H3256" i="1"/>
  <c r="H3260" i="1"/>
  <c r="H3264" i="1"/>
  <c r="H3268" i="1"/>
  <c r="H3272" i="1"/>
  <c r="H3276" i="1"/>
  <c r="H3280" i="1"/>
  <c r="H3284" i="1"/>
  <c r="H3288" i="1"/>
  <c r="H3292" i="1"/>
  <c r="H3296" i="1"/>
  <c r="H3300" i="1"/>
  <c r="H3304" i="1"/>
  <c r="H3308" i="1"/>
  <c r="H3312" i="1"/>
  <c r="H3316" i="1"/>
  <c r="H3320" i="1"/>
  <c r="H3324" i="1"/>
  <c r="H3328" i="1"/>
  <c r="H3332" i="1"/>
  <c r="H3336" i="1"/>
  <c r="H3340" i="1"/>
  <c r="H3344" i="1"/>
  <c r="H3348" i="1"/>
  <c r="H3352" i="1"/>
  <c r="H3356" i="1"/>
  <c r="H3360" i="1"/>
  <c r="H3364" i="1"/>
  <c r="H3368" i="1"/>
  <c r="H3372" i="1"/>
  <c r="H3376" i="1"/>
  <c r="H3380" i="1"/>
  <c r="H3384" i="1"/>
  <c r="H3388" i="1"/>
  <c r="H3392" i="1"/>
  <c r="H3396" i="1"/>
  <c r="H3400" i="1"/>
  <c r="H3404" i="1"/>
  <c r="H3408" i="1"/>
  <c r="H3412" i="1"/>
  <c r="H3416" i="1"/>
  <c r="H3420" i="1"/>
  <c r="H3424" i="1"/>
  <c r="H3428" i="1"/>
  <c r="H3432" i="1"/>
  <c r="H3436" i="1"/>
  <c r="H3440" i="1"/>
  <c r="H3444" i="1"/>
  <c r="H3448" i="1"/>
  <c r="H3452" i="1"/>
  <c r="H3456" i="1"/>
  <c r="H3460" i="1"/>
  <c r="H3464" i="1"/>
  <c r="H3468" i="1"/>
  <c r="H3472" i="1"/>
  <c r="H3476" i="1"/>
  <c r="H3480" i="1"/>
  <c r="H3484" i="1"/>
  <c r="H3488" i="1"/>
  <c r="H3492" i="1"/>
  <c r="H3496" i="1"/>
  <c r="H3500" i="1"/>
  <c r="H3504" i="1"/>
  <c r="H3508" i="1"/>
  <c r="H3512" i="1"/>
  <c r="H3516" i="1"/>
  <c r="H3520" i="1"/>
  <c r="H3524" i="1"/>
  <c r="H3528" i="1"/>
  <c r="H3532" i="1"/>
  <c r="H3536" i="1"/>
  <c r="H3540" i="1"/>
  <c r="H3544" i="1"/>
  <c r="H3548" i="1"/>
  <c r="H3552" i="1"/>
  <c r="H3556" i="1"/>
  <c r="H3560" i="1"/>
  <c r="H3564" i="1"/>
  <c r="H3568" i="1"/>
  <c r="H3572" i="1"/>
  <c r="H3576" i="1"/>
  <c r="H3580" i="1"/>
  <c r="H3584" i="1"/>
  <c r="H3588" i="1"/>
  <c r="H3592" i="1"/>
  <c r="H3596" i="1"/>
  <c r="H3600" i="1"/>
  <c r="H3604" i="1"/>
  <c r="H3608" i="1"/>
  <c r="H3612" i="1"/>
  <c r="H3616" i="1"/>
  <c r="H3620" i="1"/>
  <c r="H3624" i="1"/>
  <c r="H3628" i="1"/>
  <c r="H3632" i="1"/>
  <c r="H3636" i="1"/>
  <c r="H3640" i="1"/>
  <c r="H3644" i="1"/>
  <c r="H3648" i="1"/>
  <c r="H3652" i="1"/>
  <c r="H3656" i="1"/>
  <c r="H3660" i="1"/>
  <c r="H3664" i="1"/>
  <c r="H3668" i="1"/>
  <c r="H3672" i="1"/>
  <c r="H3676" i="1"/>
  <c r="H3680" i="1"/>
  <c r="H3684" i="1"/>
  <c r="H3688" i="1"/>
  <c r="H3692" i="1"/>
  <c r="H3696" i="1"/>
  <c r="H3700" i="1"/>
  <c r="H3704" i="1"/>
  <c r="H3708" i="1"/>
  <c r="H3712" i="1"/>
  <c r="H3716" i="1"/>
  <c r="H3720" i="1"/>
  <c r="H3724" i="1"/>
  <c r="H3728" i="1"/>
  <c r="H3732" i="1"/>
  <c r="H3736" i="1"/>
  <c r="H3740" i="1"/>
  <c r="H3744" i="1"/>
  <c r="H3748" i="1"/>
  <c r="H3752" i="1"/>
  <c r="H3756" i="1"/>
  <c r="H3760" i="1"/>
  <c r="H3764" i="1"/>
  <c r="H3768" i="1"/>
  <c r="H3772" i="1"/>
  <c r="H3776" i="1"/>
  <c r="H3780" i="1"/>
  <c r="H3784" i="1"/>
  <c r="H3788" i="1"/>
  <c r="H3792" i="1"/>
  <c r="H3796" i="1"/>
  <c r="H3800" i="1"/>
  <c r="H3804" i="1"/>
  <c r="H3808" i="1"/>
  <c r="H3812" i="1"/>
  <c r="H3816" i="1"/>
  <c r="H3820" i="1"/>
  <c r="H3824" i="1"/>
  <c r="H3828" i="1"/>
  <c r="H3832" i="1"/>
  <c r="H3836" i="1"/>
  <c r="H3840" i="1"/>
  <c r="H3844" i="1"/>
  <c r="H3848" i="1"/>
  <c r="H3852" i="1"/>
  <c r="H3856" i="1"/>
  <c r="H3860" i="1"/>
  <c r="H3864" i="1"/>
  <c r="H3868" i="1"/>
  <c r="H3872" i="1"/>
  <c r="H3876" i="1"/>
  <c r="H3880" i="1"/>
  <c r="H3884" i="1"/>
  <c r="H3888" i="1"/>
  <c r="H3892" i="1"/>
  <c r="H3896" i="1"/>
  <c r="H3900" i="1"/>
  <c r="H3904" i="1"/>
  <c r="H3908" i="1"/>
  <c r="H3912" i="1"/>
  <c r="H3916" i="1"/>
  <c r="H3920" i="1"/>
  <c r="H3924" i="1"/>
  <c r="H3928" i="1"/>
  <c r="H3932" i="1"/>
  <c r="H3936" i="1"/>
  <c r="H3940" i="1"/>
  <c r="H3944" i="1"/>
  <c r="H3948" i="1"/>
  <c r="H3952" i="1"/>
  <c r="H3956" i="1"/>
  <c r="H3960" i="1"/>
  <c r="H3964" i="1"/>
  <c r="H3968" i="1"/>
  <c r="H3972" i="1"/>
  <c r="H3976" i="1"/>
  <c r="H3980" i="1"/>
  <c r="H3984" i="1"/>
  <c r="H3988" i="1"/>
  <c r="H3992" i="1"/>
  <c r="H3996" i="1"/>
  <c r="H4000" i="1"/>
  <c r="H4004" i="1"/>
  <c r="H4008" i="1"/>
  <c r="H4012" i="1"/>
  <c r="H4016" i="1"/>
  <c r="H4020" i="1"/>
  <c r="H4024" i="1"/>
  <c r="H4028" i="1"/>
  <c r="H4032" i="1"/>
  <c r="H4036" i="1"/>
  <c r="H4040" i="1"/>
  <c r="H4044" i="1"/>
  <c r="H4048" i="1"/>
  <c r="H4052" i="1"/>
  <c r="H4056" i="1"/>
  <c r="H4060" i="1"/>
  <c r="H4064" i="1"/>
  <c r="H4068" i="1"/>
  <c r="H4072" i="1"/>
  <c r="H4076" i="1"/>
  <c r="H4080" i="1"/>
  <c r="H4084" i="1"/>
  <c r="H4088" i="1"/>
  <c r="H4092" i="1"/>
  <c r="H4096" i="1"/>
  <c r="H4100" i="1"/>
  <c r="H4104" i="1"/>
  <c r="H4108" i="1"/>
  <c r="H4112" i="1"/>
  <c r="H4116" i="1"/>
  <c r="H4120" i="1"/>
  <c r="H4124" i="1"/>
  <c r="H4128" i="1"/>
  <c r="H4132" i="1"/>
  <c r="H4136" i="1"/>
  <c r="H4140" i="1"/>
  <c r="H4144" i="1"/>
  <c r="H4148" i="1"/>
  <c r="H4152" i="1"/>
  <c r="H4156" i="1"/>
  <c r="H4160" i="1"/>
  <c r="H4164" i="1"/>
  <c r="H4168" i="1"/>
  <c r="H4172" i="1"/>
  <c r="H4176" i="1"/>
  <c r="H4180" i="1"/>
  <c r="H4184" i="1"/>
  <c r="H4188" i="1"/>
  <c r="H4192" i="1"/>
  <c r="H4196" i="1"/>
  <c r="H4200" i="1"/>
  <c r="H4204" i="1"/>
  <c r="H4208" i="1"/>
  <c r="H4212" i="1"/>
  <c r="H4216" i="1"/>
  <c r="H4220" i="1"/>
  <c r="H4224" i="1"/>
  <c r="H4228" i="1"/>
  <c r="H4232" i="1"/>
  <c r="H4236" i="1"/>
  <c r="H4240" i="1"/>
  <c r="H4244" i="1"/>
  <c r="H4248" i="1"/>
  <c r="H4252" i="1"/>
  <c r="H4256" i="1"/>
  <c r="H4260" i="1"/>
  <c r="H4264" i="1"/>
  <c r="H4268" i="1"/>
  <c r="H4272" i="1"/>
  <c r="H4276" i="1"/>
  <c r="H4280" i="1"/>
  <c r="H4284" i="1"/>
  <c r="H4288" i="1"/>
  <c r="H4292" i="1"/>
  <c r="H4296" i="1"/>
  <c r="H4300" i="1"/>
  <c r="H4304" i="1"/>
  <c r="H4308" i="1"/>
  <c r="H4312" i="1"/>
  <c r="H4316" i="1"/>
  <c r="H4320" i="1"/>
  <c r="H4324" i="1"/>
  <c r="H4328" i="1"/>
  <c r="H4332" i="1"/>
  <c r="H4336" i="1"/>
  <c r="H4340" i="1"/>
  <c r="H4344" i="1"/>
  <c r="H4348" i="1"/>
  <c r="H4352" i="1"/>
  <c r="H4356" i="1"/>
  <c r="H4360" i="1"/>
  <c r="H4364" i="1"/>
  <c r="H4368" i="1"/>
  <c r="H4372" i="1"/>
  <c r="H4376" i="1"/>
  <c r="H4380" i="1"/>
  <c r="H4384" i="1"/>
  <c r="H4388" i="1"/>
  <c r="H4392" i="1"/>
  <c r="H4396" i="1"/>
  <c r="H4400" i="1"/>
  <c r="H4404" i="1"/>
  <c r="H4408" i="1"/>
  <c r="H4412" i="1"/>
  <c r="G4500" i="1"/>
  <c r="H4500" i="1"/>
  <c r="G4508" i="1"/>
  <c r="H4508" i="1"/>
  <c r="H4497" i="1"/>
  <c r="H4501" i="1"/>
  <c r="H4505" i="1"/>
  <c r="H4509" i="1"/>
  <c r="H4513" i="1"/>
  <c r="H4517" i="1"/>
  <c r="H4521" i="1"/>
  <c r="H4525" i="1"/>
  <c r="H4529" i="1"/>
  <c r="H4533" i="1"/>
  <c r="H4537" i="1"/>
  <c r="H4541" i="1"/>
  <c r="H4545" i="1"/>
  <c r="H4549" i="1"/>
  <c r="H4553" i="1"/>
  <c r="H4557" i="1"/>
  <c r="H4561" i="1"/>
  <c r="H4565" i="1"/>
  <c r="H4569" i="1"/>
  <c r="H4573" i="1"/>
  <c r="H4577" i="1"/>
  <c r="H4581" i="1"/>
  <c r="H4585" i="1"/>
  <c r="H4589" i="1"/>
  <c r="H4593" i="1"/>
  <c r="H4597" i="1"/>
  <c r="H4601" i="1"/>
  <c r="H4605" i="1"/>
  <c r="H4609" i="1"/>
  <c r="H4613" i="1"/>
  <c r="H4617" i="1"/>
  <c r="H4621" i="1"/>
  <c r="H4625" i="1"/>
  <c r="H4629" i="1"/>
  <c r="H4633" i="1"/>
  <c r="H4637" i="1"/>
  <c r="H4641" i="1"/>
  <c r="H4645" i="1"/>
  <c r="H4649" i="1"/>
  <c r="H4653" i="1"/>
  <c r="H4657" i="1"/>
  <c r="H4661" i="1"/>
  <c r="H4665" i="1"/>
  <c r="H4669" i="1"/>
  <c r="H4673" i="1"/>
  <c r="H4677" i="1"/>
  <c r="H4681" i="1"/>
  <c r="H4685" i="1"/>
  <c r="H4689" i="1"/>
  <c r="H4693" i="1"/>
  <c r="H4697" i="1"/>
  <c r="H4516" i="1"/>
  <c r="H4520" i="1"/>
  <c r="H4524" i="1"/>
  <c r="H4528" i="1"/>
  <c r="H4532" i="1"/>
  <c r="H4536" i="1"/>
  <c r="H4540" i="1"/>
  <c r="H4544" i="1"/>
  <c r="H4548" i="1"/>
  <c r="H4552" i="1"/>
  <c r="H4556" i="1"/>
  <c r="H4560" i="1"/>
  <c r="H4564" i="1"/>
  <c r="H4568" i="1"/>
  <c r="H4572" i="1"/>
  <c r="H4576" i="1"/>
  <c r="H4580" i="1"/>
  <c r="H4584" i="1"/>
  <c r="H4588" i="1"/>
  <c r="H4592" i="1"/>
  <c r="H4596" i="1"/>
  <c r="H4600" i="1"/>
  <c r="H4604" i="1"/>
  <c r="H4608" i="1"/>
  <c r="H4612" i="1"/>
  <c r="H4616" i="1"/>
  <c r="H4620" i="1"/>
  <c r="H4624" i="1"/>
  <c r="H4628" i="1"/>
  <c r="H4632" i="1"/>
  <c r="H4636" i="1"/>
  <c r="H4640" i="1"/>
  <c r="H4644" i="1"/>
  <c r="H4648" i="1"/>
  <c r="H4652" i="1"/>
  <c r="H4656" i="1"/>
  <c r="H4660" i="1"/>
  <c r="H4664" i="1"/>
  <c r="H4668" i="1"/>
  <c r="H4672" i="1"/>
  <c r="H4676" i="1"/>
  <c r="H4680" i="1"/>
  <c r="H4684" i="1"/>
  <c r="H4688" i="1"/>
  <c r="H4692" i="1"/>
  <c r="H4696" i="1"/>
  <c r="H4701" i="1"/>
  <c r="G4701" i="1"/>
  <c r="H4703" i="1"/>
  <c r="G4703" i="1"/>
  <c r="H4705" i="1"/>
  <c r="G4705" i="1"/>
  <c r="H4707" i="1"/>
  <c r="G4707" i="1"/>
  <c r="H4709" i="1"/>
  <c r="G4709" i="1"/>
  <c r="H4711" i="1"/>
  <c r="G4711" i="1"/>
  <c r="H4713" i="1"/>
  <c r="G4713" i="1"/>
  <c r="H4715" i="1"/>
  <c r="G4715" i="1"/>
  <c r="H4717" i="1"/>
  <c r="G4717" i="1"/>
  <c r="H4719" i="1"/>
  <c r="G4719" i="1"/>
  <c r="H4721" i="1"/>
  <c r="G4721" i="1"/>
  <c r="H4723" i="1"/>
  <c r="G4723" i="1"/>
  <c r="H4725" i="1"/>
  <c r="G4725" i="1"/>
  <c r="H4727" i="1"/>
  <c r="G4727" i="1"/>
  <c r="H4729" i="1"/>
  <c r="G4729" i="1"/>
  <c r="H4731" i="1"/>
  <c r="G4731" i="1"/>
  <c r="H4733" i="1"/>
  <c r="G4733" i="1"/>
  <c r="H4735" i="1"/>
  <c r="G4735" i="1"/>
  <c r="H4737" i="1"/>
  <c r="G4737" i="1"/>
  <c r="H4739" i="1"/>
  <c r="G4739" i="1"/>
  <c r="H4741" i="1"/>
  <c r="G4741" i="1"/>
  <c r="H4743" i="1"/>
  <c r="G4743" i="1"/>
  <c r="H4745" i="1"/>
  <c r="G4745" i="1"/>
  <c r="H4747" i="1"/>
  <c r="G4747" i="1"/>
  <c r="H4749" i="1"/>
  <c r="G4749" i="1"/>
  <c r="H4751" i="1"/>
  <c r="G4751" i="1"/>
  <c r="H4753" i="1"/>
  <c r="G4753" i="1"/>
  <c r="H4755" i="1"/>
  <c r="G4755" i="1"/>
  <c r="H4757" i="1"/>
  <c r="G4757" i="1"/>
  <c r="H4759" i="1"/>
  <c r="G4759" i="1"/>
  <c r="H4761" i="1"/>
  <c r="G4761" i="1"/>
  <c r="H4763" i="1"/>
  <c r="G4763" i="1"/>
  <c r="H4765" i="1"/>
  <c r="G4765" i="1"/>
  <c r="H4767" i="1"/>
  <c r="G4767" i="1"/>
  <c r="H4769" i="1"/>
  <c r="G4769" i="1"/>
  <c r="H4771" i="1"/>
  <c r="G4771" i="1"/>
  <c r="H4773" i="1"/>
  <c r="G4773" i="1"/>
  <c r="H4775" i="1"/>
  <c r="G4775" i="1"/>
  <c r="H4777" i="1"/>
  <c r="G4777" i="1"/>
  <c r="H4779" i="1"/>
  <c r="G4779" i="1"/>
  <c r="H4781" i="1"/>
  <c r="G4781" i="1"/>
  <c r="H4783" i="1"/>
  <c r="G4783" i="1"/>
  <c r="H4785" i="1"/>
  <c r="G4785" i="1"/>
  <c r="H4787" i="1"/>
  <c r="G4787" i="1"/>
  <c r="H4789" i="1"/>
  <c r="G4789" i="1"/>
  <c r="H4791" i="1"/>
  <c r="G4791" i="1"/>
  <c r="H4793" i="1"/>
  <c r="G4793" i="1"/>
  <c r="H4700" i="1"/>
  <c r="G4700" i="1"/>
  <c r="H4702" i="1"/>
  <c r="G4702" i="1"/>
  <c r="H4704" i="1"/>
  <c r="G4704" i="1"/>
  <c r="H4706" i="1"/>
  <c r="G4706" i="1"/>
  <c r="H4708" i="1"/>
  <c r="G4708" i="1"/>
  <c r="H4710" i="1"/>
  <c r="G4710" i="1"/>
  <c r="H4712" i="1"/>
  <c r="G4712" i="1"/>
  <c r="H4714" i="1"/>
  <c r="G4714" i="1"/>
  <c r="H4716" i="1"/>
  <c r="G4716" i="1"/>
  <c r="H4718" i="1"/>
  <c r="G4718" i="1"/>
  <c r="H4720" i="1"/>
  <c r="G4720" i="1"/>
  <c r="H4722" i="1"/>
  <c r="G4722" i="1"/>
  <c r="H4724" i="1"/>
  <c r="G4724" i="1"/>
  <c r="H4726" i="1"/>
  <c r="G4726" i="1"/>
  <c r="H4728" i="1"/>
  <c r="G4728" i="1"/>
  <c r="H4730" i="1"/>
  <c r="G4730" i="1"/>
  <c r="H4732" i="1"/>
  <c r="G4732" i="1"/>
  <c r="H4734" i="1"/>
  <c r="G4734" i="1"/>
  <c r="H4736" i="1"/>
  <c r="G4736" i="1"/>
  <c r="H4738" i="1"/>
  <c r="G4738" i="1"/>
  <c r="H4740" i="1"/>
  <c r="G4740" i="1"/>
  <c r="H4742" i="1"/>
  <c r="G4742" i="1"/>
  <c r="H4744" i="1"/>
  <c r="G4744" i="1"/>
  <c r="H4746" i="1"/>
  <c r="G4746" i="1"/>
  <c r="H4748" i="1"/>
  <c r="G4748" i="1"/>
  <c r="H4750" i="1"/>
  <c r="G4750" i="1"/>
  <c r="H4752" i="1"/>
  <c r="G4752" i="1"/>
  <c r="H4754" i="1"/>
  <c r="G4754" i="1"/>
  <c r="H4756" i="1"/>
  <c r="G4756" i="1"/>
  <c r="H4758" i="1"/>
  <c r="G4758" i="1"/>
  <c r="H4760" i="1"/>
  <c r="G4760" i="1"/>
  <c r="H4762" i="1"/>
  <c r="G4762" i="1"/>
  <c r="H4764" i="1"/>
  <c r="G4764" i="1"/>
  <c r="H4766" i="1"/>
  <c r="G4766" i="1"/>
  <c r="H4768" i="1"/>
  <c r="G4768" i="1"/>
  <c r="H4770" i="1"/>
  <c r="G4770" i="1"/>
  <c r="H4772" i="1"/>
  <c r="G4772" i="1"/>
  <c r="H4774" i="1"/>
  <c r="G4774" i="1"/>
  <c r="H4776" i="1"/>
  <c r="G4776" i="1"/>
  <c r="H4778" i="1"/>
  <c r="G4778" i="1"/>
  <c r="H4780" i="1"/>
  <c r="G4780" i="1"/>
  <c r="H4782" i="1"/>
  <c r="G4782" i="1"/>
  <c r="H4784" i="1"/>
  <c r="G4784" i="1"/>
  <c r="H4786" i="1"/>
  <c r="G4786" i="1"/>
  <c r="H4788" i="1"/>
  <c r="G4788" i="1"/>
  <c r="H4790" i="1"/>
  <c r="G4790" i="1"/>
  <c r="H4792" i="1"/>
  <c r="G4792" i="1"/>
  <c r="G4800" i="1"/>
  <c r="G4804" i="1"/>
  <c r="G4808" i="1"/>
  <c r="G4812" i="1"/>
  <c r="G4816" i="1"/>
  <c r="G4820" i="1"/>
  <c r="G4824" i="1"/>
  <c r="G4828" i="1"/>
  <c r="G4832" i="1"/>
  <c r="G4836" i="1"/>
  <c r="G4840" i="1"/>
  <c r="G4844" i="1"/>
  <c r="G4848" i="1"/>
  <c r="G4852" i="1"/>
  <c r="G4856" i="1"/>
  <c r="G4860" i="1"/>
  <c r="G4864" i="1"/>
  <c r="G4868" i="1"/>
  <c r="G4872" i="1"/>
  <c r="G4876" i="1"/>
  <c r="G4880" i="1"/>
  <c r="G4884" i="1"/>
  <c r="G4888" i="1"/>
  <c r="G4892" i="1"/>
  <c r="G4896" i="1"/>
  <c r="G4794" i="1"/>
  <c r="G4795" i="1"/>
  <c r="G4796" i="1"/>
  <c r="G4797" i="1"/>
  <c r="G4798" i="1"/>
  <c r="G4799" i="1"/>
  <c r="G4803" i="1"/>
  <c r="G4807" i="1"/>
  <c r="G4811" i="1"/>
  <c r="G4815" i="1"/>
  <c r="G4819" i="1"/>
  <c r="G4823" i="1"/>
  <c r="G4827" i="1"/>
  <c r="G4831" i="1"/>
  <c r="G4835" i="1"/>
  <c r="G4839" i="1"/>
  <c r="G4843" i="1"/>
  <c r="G4847" i="1"/>
  <c r="G4851" i="1"/>
  <c r="G4855" i="1"/>
  <c r="G4859" i="1"/>
  <c r="G4863" i="1"/>
  <c r="G4867" i="1"/>
  <c r="G4871" i="1"/>
  <c r="G4875" i="1"/>
  <c r="G4879" i="1"/>
  <c r="G4883" i="1"/>
  <c r="G4887" i="1"/>
  <c r="G4891" i="1"/>
  <c r="G4895" i="1"/>
  <c r="H4897" i="1"/>
  <c r="G4897" i="1"/>
  <c r="H4899" i="1"/>
  <c r="G4899" i="1"/>
  <c r="H4901" i="1"/>
  <c r="G4901" i="1"/>
  <c r="H4903" i="1"/>
  <c r="G4903" i="1"/>
  <c r="H4905" i="1"/>
  <c r="G4905" i="1"/>
  <c r="H4907" i="1"/>
  <c r="G4907" i="1"/>
  <c r="H4909" i="1"/>
  <c r="G4909" i="1"/>
  <c r="H4911" i="1"/>
  <c r="G4911" i="1"/>
  <c r="H4913" i="1"/>
  <c r="G4913" i="1"/>
  <c r="H4915" i="1"/>
  <c r="G4915" i="1"/>
  <c r="H4917" i="1"/>
  <c r="G4917" i="1"/>
  <c r="H4919" i="1"/>
  <c r="G4919" i="1"/>
  <c r="H4921" i="1"/>
  <c r="G4921" i="1"/>
  <c r="H4923" i="1"/>
  <c r="G4923" i="1"/>
  <c r="H4925" i="1"/>
  <c r="G4925" i="1"/>
  <c r="H4927" i="1"/>
  <c r="G4927" i="1"/>
  <c r="H4929" i="1"/>
  <c r="G4929" i="1"/>
  <c r="H4931" i="1"/>
  <c r="G4931" i="1"/>
  <c r="H4933" i="1"/>
  <c r="G4933" i="1"/>
  <c r="H4935" i="1"/>
  <c r="G4935" i="1"/>
  <c r="H4937" i="1"/>
  <c r="G4937" i="1"/>
  <c r="H4939" i="1"/>
  <c r="G4939" i="1"/>
  <c r="H4941" i="1"/>
  <c r="G4941" i="1"/>
  <c r="H4943" i="1"/>
  <c r="G4943" i="1"/>
  <c r="H4945" i="1"/>
  <c r="G4945" i="1"/>
  <c r="H4947" i="1"/>
  <c r="G4947" i="1"/>
  <c r="H4949" i="1"/>
  <c r="G4949" i="1"/>
  <c r="H4951" i="1"/>
  <c r="G4951" i="1"/>
  <c r="H4953" i="1"/>
  <c r="G4953" i="1"/>
  <c r="H4955" i="1"/>
  <c r="G4955" i="1"/>
  <c r="H4957" i="1"/>
  <c r="G4957" i="1"/>
  <c r="H4959" i="1"/>
  <c r="G4959" i="1"/>
  <c r="H4961" i="1"/>
  <c r="G4961" i="1"/>
  <c r="H4963" i="1"/>
  <c r="G4963" i="1"/>
  <c r="H4965" i="1"/>
  <c r="G4965" i="1"/>
  <c r="H4967" i="1"/>
  <c r="G4967" i="1"/>
  <c r="H4969" i="1"/>
  <c r="G4969" i="1"/>
  <c r="H4898" i="1"/>
  <c r="G4898" i="1"/>
  <c r="H4900" i="1"/>
  <c r="G4900" i="1"/>
  <c r="H4902" i="1"/>
  <c r="G4902" i="1"/>
  <c r="H4904" i="1"/>
  <c r="G4904" i="1"/>
  <c r="H4906" i="1"/>
  <c r="G4906" i="1"/>
  <c r="H4908" i="1"/>
  <c r="G4908" i="1"/>
  <c r="H4910" i="1"/>
  <c r="G4910" i="1"/>
  <c r="H4912" i="1"/>
  <c r="G4912" i="1"/>
  <c r="H4914" i="1"/>
  <c r="G4914" i="1"/>
  <c r="H4916" i="1"/>
  <c r="G4916" i="1"/>
  <c r="H4918" i="1"/>
  <c r="G4918" i="1"/>
  <c r="H4920" i="1"/>
  <c r="G4920" i="1"/>
  <c r="H4922" i="1"/>
  <c r="G4922" i="1"/>
  <c r="H4924" i="1"/>
  <c r="G4924" i="1"/>
  <c r="H4926" i="1"/>
  <c r="G4926" i="1"/>
  <c r="H4928" i="1"/>
  <c r="G4928" i="1"/>
  <c r="H4930" i="1"/>
  <c r="G4930" i="1"/>
  <c r="H4932" i="1"/>
  <c r="G4932" i="1"/>
  <c r="H4934" i="1"/>
  <c r="G4934" i="1"/>
  <c r="H4936" i="1"/>
  <c r="G4936" i="1"/>
  <c r="H4938" i="1"/>
  <c r="G4938" i="1"/>
  <c r="H4940" i="1"/>
  <c r="G4940" i="1"/>
  <c r="H4942" i="1"/>
  <c r="G4942" i="1"/>
  <c r="H4944" i="1"/>
  <c r="G4944" i="1"/>
  <c r="H4946" i="1"/>
  <c r="G4946" i="1"/>
  <c r="H4948" i="1"/>
  <c r="G4948" i="1"/>
  <c r="H4950" i="1"/>
  <c r="G4950" i="1"/>
  <c r="H4952" i="1"/>
  <c r="G4952" i="1"/>
  <c r="H4954" i="1"/>
  <c r="G4954" i="1"/>
  <c r="H4956" i="1"/>
  <c r="G4956" i="1"/>
  <c r="H4958" i="1"/>
  <c r="G4958" i="1"/>
  <c r="H4960" i="1"/>
  <c r="G4960" i="1"/>
  <c r="H4962" i="1"/>
  <c r="G4962" i="1"/>
  <c r="H4964" i="1"/>
  <c r="G4964" i="1"/>
  <c r="H4966" i="1"/>
  <c r="G4966" i="1"/>
  <c r="H4968" i="1"/>
  <c r="G4968" i="1"/>
  <c r="G4970" i="1"/>
  <c r="G4971" i="1"/>
  <c r="G4972" i="1"/>
  <c r="G4973" i="1"/>
  <c r="G4974" i="1"/>
  <c r="G5387" i="1"/>
  <c r="H5387" i="1"/>
  <c r="G5395" i="1"/>
  <c r="H5395" i="1"/>
  <c r="G5403" i="1"/>
  <c r="H5403" i="1"/>
  <c r="G5411" i="1"/>
  <c r="H5411" i="1"/>
  <c r="G5419" i="1"/>
  <c r="H5419" i="1"/>
  <c r="G5427" i="1"/>
  <c r="H5427" i="1"/>
  <c r="G5435" i="1"/>
  <c r="H5435" i="1"/>
  <c r="G5443" i="1"/>
  <c r="H5443" i="1"/>
  <c r="G5451" i="1"/>
  <c r="H5451" i="1"/>
  <c r="G5459" i="1"/>
  <c r="H5459" i="1"/>
  <c r="G5467" i="1"/>
  <c r="H5467" i="1"/>
  <c r="G5475" i="1"/>
  <c r="H5475" i="1"/>
  <c r="G5483" i="1"/>
  <c r="H5483" i="1"/>
  <c r="G5491" i="1"/>
  <c r="H5491" i="1"/>
  <c r="G5499" i="1"/>
  <c r="H5499" i="1"/>
  <c r="G5507" i="1"/>
  <c r="H5507" i="1"/>
  <c r="G5515" i="1"/>
  <c r="H5515" i="1"/>
  <c r="G5523" i="1"/>
  <c r="H5523" i="1"/>
  <c r="G5531" i="1"/>
  <c r="H5531" i="1"/>
  <c r="G5539" i="1"/>
  <c r="H5539" i="1"/>
  <c r="G5547" i="1"/>
  <c r="H5547" i="1"/>
  <c r="G5555" i="1"/>
  <c r="H5555" i="1"/>
  <c r="H5057" i="1"/>
  <c r="H5061" i="1"/>
  <c r="H5065" i="1"/>
  <c r="H5069" i="1"/>
  <c r="H5073" i="1"/>
  <c r="H5077" i="1"/>
  <c r="H5081" i="1"/>
  <c r="H5085" i="1"/>
  <c r="H5089" i="1"/>
  <c r="H5093" i="1"/>
  <c r="H5097" i="1"/>
  <c r="H5101" i="1"/>
  <c r="H5105" i="1"/>
  <c r="H5109" i="1"/>
  <c r="H5113" i="1"/>
  <c r="H5117" i="1"/>
  <c r="H5121" i="1"/>
  <c r="H5125" i="1"/>
  <c r="H5129" i="1"/>
  <c r="H5133" i="1"/>
  <c r="H5137" i="1"/>
  <c r="H5141" i="1"/>
  <c r="H5145" i="1"/>
  <c r="H5149" i="1"/>
  <c r="H5153" i="1"/>
  <c r="H5157" i="1"/>
  <c r="H5161" i="1"/>
  <c r="H5165" i="1"/>
  <c r="H5169" i="1"/>
  <c r="H5173" i="1"/>
  <c r="H5177" i="1"/>
  <c r="H5181" i="1"/>
  <c r="H5185" i="1"/>
  <c r="H5189" i="1"/>
  <c r="H5193" i="1"/>
  <c r="H5197" i="1"/>
  <c r="H5201" i="1"/>
  <c r="H5205" i="1"/>
  <c r="H5209" i="1"/>
  <c r="H5213" i="1"/>
  <c r="H5056" i="1"/>
  <c r="H5060" i="1"/>
  <c r="H5064" i="1"/>
  <c r="H5068" i="1"/>
  <c r="H5072" i="1"/>
  <c r="H5076" i="1"/>
  <c r="H5080" i="1"/>
  <c r="H5084" i="1"/>
  <c r="H5088" i="1"/>
  <c r="H5092" i="1"/>
  <c r="H5096" i="1"/>
  <c r="H5100" i="1"/>
  <c r="H5104" i="1"/>
  <c r="H5108" i="1"/>
  <c r="H5112" i="1"/>
  <c r="H5116" i="1"/>
  <c r="H5120" i="1"/>
  <c r="H5124" i="1"/>
  <c r="H5128" i="1"/>
  <c r="H5132" i="1"/>
  <c r="H5136" i="1"/>
  <c r="H5140" i="1"/>
  <c r="H5144" i="1"/>
  <c r="H5148" i="1"/>
  <c r="H5152" i="1"/>
  <c r="H5156" i="1"/>
  <c r="H5160" i="1"/>
  <c r="H5164" i="1"/>
  <c r="H5168" i="1"/>
  <c r="H5172" i="1"/>
  <c r="H5176" i="1"/>
  <c r="H5180" i="1"/>
  <c r="H5184" i="1"/>
  <c r="H5188" i="1"/>
  <c r="H5192" i="1"/>
  <c r="H5196" i="1"/>
  <c r="H5200" i="1"/>
  <c r="H5204" i="1"/>
  <c r="H5208" i="1"/>
  <c r="H5212" i="1"/>
  <c r="H5259" i="1"/>
  <c r="H5269" i="1"/>
  <c r="H5275" i="1"/>
  <c r="H5285" i="1"/>
  <c r="H5291" i="1"/>
  <c r="H5301" i="1"/>
  <c r="H5307" i="1"/>
  <c r="H5317" i="1"/>
  <c r="H5323" i="1"/>
  <c r="H5333" i="1"/>
  <c r="H5339" i="1"/>
  <c r="H5349" i="1"/>
  <c r="H5355" i="1"/>
  <c r="H5365" i="1"/>
  <c r="H5371" i="1"/>
  <c r="H5381" i="1"/>
  <c r="G5391" i="1"/>
  <c r="H5391" i="1"/>
  <c r="G5399" i="1"/>
  <c r="H5399" i="1"/>
  <c r="G5407" i="1"/>
  <c r="H5407" i="1"/>
  <c r="G5415" i="1"/>
  <c r="H5415" i="1"/>
  <c r="G5423" i="1"/>
  <c r="H5423" i="1"/>
  <c r="G5431" i="1"/>
  <c r="H5431" i="1"/>
  <c r="G5439" i="1"/>
  <c r="H5439" i="1"/>
  <c r="G5447" i="1"/>
  <c r="H5447" i="1"/>
  <c r="G5455" i="1"/>
  <c r="H5455" i="1"/>
  <c r="G5463" i="1"/>
  <c r="H5463" i="1"/>
  <c r="G5471" i="1"/>
  <c r="H5471" i="1"/>
  <c r="G5479" i="1"/>
  <c r="H5479" i="1"/>
  <c r="G5487" i="1"/>
  <c r="H5487" i="1"/>
  <c r="G5495" i="1"/>
  <c r="H5495" i="1"/>
  <c r="G5503" i="1"/>
  <c r="H5503" i="1"/>
  <c r="G5511" i="1"/>
  <c r="H5511" i="1"/>
  <c r="G5519" i="1"/>
  <c r="H5519" i="1"/>
  <c r="G5527" i="1"/>
  <c r="H5527" i="1"/>
  <c r="G5535" i="1"/>
  <c r="H5535" i="1"/>
  <c r="G5543" i="1"/>
  <c r="H5543" i="1"/>
  <c r="G5551" i="1"/>
  <c r="H5551" i="1"/>
  <c r="H5265" i="1"/>
  <c r="H5271" i="1"/>
  <c r="H5281" i="1"/>
  <c r="H5287" i="1"/>
  <c r="H5297" i="1"/>
  <c r="H5303" i="1"/>
  <c r="H5313" i="1"/>
  <c r="H5319" i="1"/>
  <c r="H5329" i="1"/>
  <c r="H5335" i="1"/>
  <c r="H5345" i="1"/>
  <c r="H5351" i="1"/>
  <c r="H5361" i="1"/>
  <c r="H5367" i="1"/>
  <c r="H5377" i="1"/>
  <c r="H5383" i="1"/>
  <c r="H5699" i="1"/>
  <c r="G5699" i="1"/>
  <c r="H5701" i="1"/>
  <c r="G5701" i="1"/>
  <c r="H5703" i="1"/>
  <c r="G5703" i="1"/>
  <c r="H5705" i="1"/>
  <c r="G5705" i="1"/>
  <c r="H5707" i="1"/>
  <c r="G5707" i="1"/>
  <c r="H5709" i="1"/>
  <c r="G5709" i="1"/>
  <c r="H5711" i="1"/>
  <c r="G5711" i="1"/>
  <c r="H5713" i="1"/>
  <c r="G5713" i="1"/>
  <c r="H5715" i="1"/>
  <c r="G5715" i="1"/>
  <c r="H5717" i="1"/>
  <c r="G5717" i="1"/>
  <c r="H5719" i="1"/>
  <c r="G5719" i="1"/>
  <c r="H5721" i="1"/>
  <c r="G5721" i="1"/>
  <c r="H5723" i="1"/>
  <c r="G5723" i="1"/>
  <c r="H5725" i="1"/>
  <c r="G5725" i="1"/>
  <c r="H5727" i="1"/>
  <c r="G5727" i="1"/>
  <c r="H5729" i="1"/>
  <c r="G5729" i="1"/>
  <c r="H5731" i="1"/>
  <c r="G5731" i="1"/>
  <c r="H5733" i="1"/>
  <c r="G5733" i="1"/>
  <c r="H5735" i="1"/>
  <c r="G5735" i="1"/>
  <c r="H5737" i="1"/>
  <c r="G5737" i="1"/>
  <c r="H5739" i="1"/>
  <c r="G5739" i="1"/>
  <c r="H5741" i="1"/>
  <c r="G5741" i="1"/>
  <c r="H5743" i="1"/>
  <c r="G5743" i="1"/>
  <c r="H5745" i="1"/>
  <c r="G5745" i="1"/>
  <c r="H5747" i="1"/>
  <c r="G5747" i="1"/>
  <c r="H5749" i="1"/>
  <c r="G5749" i="1"/>
  <c r="H5751" i="1"/>
  <c r="G5751" i="1"/>
  <c r="H5753" i="1"/>
  <c r="G5753" i="1"/>
  <c r="H5755" i="1"/>
  <c r="G5755" i="1"/>
  <c r="H5757" i="1"/>
  <c r="G5757" i="1"/>
  <c r="H5759" i="1"/>
  <c r="G5759" i="1"/>
  <c r="H5761" i="1"/>
  <c r="G5761" i="1"/>
  <c r="H5763" i="1"/>
  <c r="G5763" i="1"/>
  <c r="H5765" i="1"/>
  <c r="G5765" i="1"/>
  <c r="H5767" i="1"/>
  <c r="G5767" i="1"/>
  <c r="H5769" i="1"/>
  <c r="G5769" i="1"/>
  <c r="H5771" i="1"/>
  <c r="G5771" i="1"/>
  <c r="H5773" i="1"/>
  <c r="G5773" i="1"/>
  <c r="H5775" i="1"/>
  <c r="G5775" i="1"/>
  <c r="H5777" i="1"/>
  <c r="G5777" i="1"/>
  <c r="H5779" i="1"/>
  <c r="G5779" i="1"/>
  <c r="H5781" i="1"/>
  <c r="G5781" i="1"/>
  <c r="H5783" i="1"/>
  <c r="G5783" i="1"/>
  <c r="H5785" i="1"/>
  <c r="G5785" i="1"/>
  <c r="H5787" i="1"/>
  <c r="G5787" i="1"/>
  <c r="H5789" i="1"/>
  <c r="G5789" i="1"/>
  <c r="H5791" i="1"/>
  <c r="G5791" i="1"/>
  <c r="H5793" i="1"/>
  <c r="G5793" i="1"/>
  <c r="H5795" i="1"/>
  <c r="G5795" i="1"/>
  <c r="H5797" i="1"/>
  <c r="G5797" i="1"/>
  <c r="H5799" i="1"/>
  <c r="G5799" i="1"/>
  <c r="H5801" i="1"/>
  <c r="G5801" i="1"/>
  <c r="H5803" i="1"/>
  <c r="G5803" i="1"/>
  <c r="H5805" i="1"/>
  <c r="G5805" i="1"/>
  <c r="H5807" i="1"/>
  <c r="G5807" i="1"/>
  <c r="H5809" i="1"/>
  <c r="G5809" i="1"/>
  <c r="H5811" i="1"/>
  <c r="G5811" i="1"/>
  <c r="H5813" i="1"/>
  <c r="G5813" i="1"/>
  <c r="H5815" i="1"/>
  <c r="G5815" i="1"/>
  <c r="H5817" i="1"/>
  <c r="G5817" i="1"/>
  <c r="H5819" i="1"/>
  <c r="G5819" i="1"/>
  <c r="H5821" i="1"/>
  <c r="G5821" i="1"/>
  <c r="H5823" i="1"/>
  <c r="G5823" i="1"/>
  <c r="H5825" i="1"/>
  <c r="G5825" i="1"/>
  <c r="H5827" i="1"/>
  <c r="G5827" i="1"/>
  <c r="H5829" i="1"/>
  <c r="G5829" i="1"/>
  <c r="H5831" i="1"/>
  <c r="G5831" i="1"/>
  <c r="H5833" i="1"/>
  <c r="G5833" i="1"/>
  <c r="H5835" i="1"/>
  <c r="G5835" i="1"/>
  <c r="H5837" i="1"/>
  <c r="G5837" i="1"/>
  <c r="H5839" i="1"/>
  <c r="G5839" i="1"/>
  <c r="H5841" i="1"/>
  <c r="G5841" i="1"/>
  <c r="H5843" i="1"/>
  <c r="G5843" i="1"/>
  <c r="H5845" i="1"/>
  <c r="G5845" i="1"/>
  <c r="H5847" i="1"/>
  <c r="G5847" i="1"/>
  <c r="H5849" i="1"/>
  <c r="G5849" i="1"/>
  <c r="H5851" i="1"/>
  <c r="G5851" i="1"/>
  <c r="H5853" i="1"/>
  <c r="G5853" i="1"/>
  <c r="H5855" i="1"/>
  <c r="G5855" i="1"/>
  <c r="H5857" i="1"/>
  <c r="G5857" i="1"/>
  <c r="H5859" i="1"/>
  <c r="G5859" i="1"/>
  <c r="H5861" i="1"/>
  <c r="G5861" i="1"/>
  <c r="H5863" i="1"/>
  <c r="G5863" i="1"/>
  <c r="H5865" i="1"/>
  <c r="G5865" i="1"/>
  <c r="G5870" i="1"/>
  <c r="H5870" i="1"/>
  <c r="G5878" i="1"/>
  <c r="H5878" i="1"/>
  <c r="G5886" i="1"/>
  <c r="H5886" i="1"/>
  <c r="G5894" i="1"/>
  <c r="H5894" i="1"/>
  <c r="G5902" i="1"/>
  <c r="H5902" i="1"/>
  <c r="G5910" i="1"/>
  <c r="H5910" i="1"/>
  <c r="G5918" i="1"/>
  <c r="H5918" i="1"/>
  <c r="G5926" i="1"/>
  <c r="H5926" i="1"/>
  <c r="G5934" i="1"/>
  <c r="H5934" i="1"/>
  <c r="G5942" i="1"/>
  <c r="H5942" i="1"/>
  <c r="G5950" i="1"/>
  <c r="H5950" i="1"/>
  <c r="G5958" i="1"/>
  <c r="H5958" i="1"/>
  <c r="G5966" i="1"/>
  <c r="H5966" i="1"/>
  <c r="G5974" i="1"/>
  <c r="H5974" i="1"/>
  <c r="G5982" i="1"/>
  <c r="H5982" i="1"/>
  <c r="G5990" i="1"/>
  <c r="H5990" i="1"/>
  <c r="G5998" i="1"/>
  <c r="H5998" i="1"/>
  <c r="G6006" i="1"/>
  <c r="H6006" i="1"/>
  <c r="G6014" i="1"/>
  <c r="H6014" i="1"/>
  <c r="G6022" i="1"/>
  <c r="H6022" i="1"/>
  <c r="H5559" i="1"/>
  <c r="H5563" i="1"/>
  <c r="H5567" i="1"/>
  <c r="H5571" i="1"/>
  <c r="H5575" i="1"/>
  <c r="H5579" i="1"/>
  <c r="H5583" i="1"/>
  <c r="H5587" i="1"/>
  <c r="H5591" i="1"/>
  <c r="H5595" i="1"/>
  <c r="H5599" i="1"/>
  <c r="H5603" i="1"/>
  <c r="H5607" i="1"/>
  <c r="H5611" i="1"/>
  <c r="H5615" i="1"/>
  <c r="H5619" i="1"/>
  <c r="H5623" i="1"/>
  <c r="H5627" i="1"/>
  <c r="H5631" i="1"/>
  <c r="H5635" i="1"/>
  <c r="H5639" i="1"/>
  <c r="H5643" i="1"/>
  <c r="H5647" i="1"/>
  <c r="H5651" i="1"/>
  <c r="H5655" i="1"/>
  <c r="H5659" i="1"/>
  <c r="H5663" i="1"/>
  <c r="H5667" i="1"/>
  <c r="H5671" i="1"/>
  <c r="H5675" i="1"/>
  <c r="H5679" i="1"/>
  <c r="H5683" i="1"/>
  <c r="H5687" i="1"/>
  <c r="H5691" i="1"/>
  <c r="H5695" i="1"/>
  <c r="H5700" i="1"/>
  <c r="G5700" i="1"/>
  <c r="H5702" i="1"/>
  <c r="G5702" i="1"/>
  <c r="H5704" i="1"/>
  <c r="G5704" i="1"/>
  <c r="H5706" i="1"/>
  <c r="G5706" i="1"/>
  <c r="H5708" i="1"/>
  <c r="G5708" i="1"/>
  <c r="H5710" i="1"/>
  <c r="G5710" i="1"/>
  <c r="H5712" i="1"/>
  <c r="G5712" i="1"/>
  <c r="H5714" i="1"/>
  <c r="G5714" i="1"/>
  <c r="H5716" i="1"/>
  <c r="G5716" i="1"/>
  <c r="H5718" i="1"/>
  <c r="G5718" i="1"/>
  <c r="H5720" i="1"/>
  <c r="G5720" i="1"/>
  <c r="H5722" i="1"/>
  <c r="G5722" i="1"/>
  <c r="H5724" i="1"/>
  <c r="G5724" i="1"/>
  <c r="H5726" i="1"/>
  <c r="G5726" i="1"/>
  <c r="H5728" i="1"/>
  <c r="G5728" i="1"/>
  <c r="H5730" i="1"/>
  <c r="G5730" i="1"/>
  <c r="H5732" i="1"/>
  <c r="G5732" i="1"/>
  <c r="H5734" i="1"/>
  <c r="G5734" i="1"/>
  <c r="H5736" i="1"/>
  <c r="G5736" i="1"/>
  <c r="H5738" i="1"/>
  <c r="G5738" i="1"/>
  <c r="H5740" i="1"/>
  <c r="G5740" i="1"/>
  <c r="H5742" i="1"/>
  <c r="G5742" i="1"/>
  <c r="H5744" i="1"/>
  <c r="G5744" i="1"/>
  <c r="H5746" i="1"/>
  <c r="G5746" i="1"/>
  <c r="H5748" i="1"/>
  <c r="G5748" i="1"/>
  <c r="H5750" i="1"/>
  <c r="G5750" i="1"/>
  <c r="H5752" i="1"/>
  <c r="G5752" i="1"/>
  <c r="H5754" i="1"/>
  <c r="G5754" i="1"/>
  <c r="H5756" i="1"/>
  <c r="G5756" i="1"/>
  <c r="H5758" i="1"/>
  <c r="G5758" i="1"/>
  <c r="H5760" i="1"/>
  <c r="G5760" i="1"/>
  <c r="H5762" i="1"/>
  <c r="G5762" i="1"/>
  <c r="H5764" i="1"/>
  <c r="G5764" i="1"/>
  <c r="H5766" i="1"/>
  <c r="G5766" i="1"/>
  <c r="H5768" i="1"/>
  <c r="G5768" i="1"/>
  <c r="H5770" i="1"/>
  <c r="G5770" i="1"/>
  <c r="H5772" i="1"/>
  <c r="G5772" i="1"/>
  <c r="H5774" i="1"/>
  <c r="G5774" i="1"/>
  <c r="H5776" i="1"/>
  <c r="G5776" i="1"/>
  <c r="H5778" i="1"/>
  <c r="G5778" i="1"/>
  <c r="H5780" i="1"/>
  <c r="G5780" i="1"/>
  <c r="H5782" i="1"/>
  <c r="G5782" i="1"/>
  <c r="H5784" i="1"/>
  <c r="G5784" i="1"/>
  <c r="H5786" i="1"/>
  <c r="G5786" i="1"/>
  <c r="H5788" i="1"/>
  <c r="G5788" i="1"/>
  <c r="H5790" i="1"/>
  <c r="G5790" i="1"/>
  <c r="H5792" i="1"/>
  <c r="G5792" i="1"/>
  <c r="H5794" i="1"/>
  <c r="G5794" i="1"/>
  <c r="H5796" i="1"/>
  <c r="G5796" i="1"/>
  <c r="H5798" i="1"/>
  <c r="G5798" i="1"/>
  <c r="H5800" i="1"/>
  <c r="G5800" i="1"/>
  <c r="H5802" i="1"/>
  <c r="G5802" i="1"/>
  <c r="H5804" i="1"/>
  <c r="G5804" i="1"/>
  <c r="H5806" i="1"/>
  <c r="G5806" i="1"/>
  <c r="H5808" i="1"/>
  <c r="G5808" i="1"/>
  <c r="H5810" i="1"/>
  <c r="G5810" i="1"/>
  <c r="H5812" i="1"/>
  <c r="G5812" i="1"/>
  <c r="H5814" i="1"/>
  <c r="G5814" i="1"/>
  <c r="H5816" i="1"/>
  <c r="G5816" i="1"/>
  <c r="H5818" i="1"/>
  <c r="G5818" i="1"/>
  <c r="H5820" i="1"/>
  <c r="G5820" i="1"/>
  <c r="H5822" i="1"/>
  <c r="G5822" i="1"/>
  <c r="H5824" i="1"/>
  <c r="G5824" i="1"/>
  <c r="H5826" i="1"/>
  <c r="G5826" i="1"/>
  <c r="H5828" i="1"/>
  <c r="G5828" i="1"/>
  <c r="H5830" i="1"/>
  <c r="G5830" i="1"/>
  <c r="H5832" i="1"/>
  <c r="G5832" i="1"/>
  <c r="H5834" i="1"/>
  <c r="G5834" i="1"/>
  <c r="H5836" i="1"/>
  <c r="G5836" i="1"/>
  <c r="H5838" i="1"/>
  <c r="G5838" i="1"/>
  <c r="H5840" i="1"/>
  <c r="G5840" i="1"/>
  <c r="H5842" i="1"/>
  <c r="G5842" i="1"/>
  <c r="H5844" i="1"/>
  <c r="G5844" i="1"/>
  <c r="H5846" i="1"/>
  <c r="G5846" i="1"/>
  <c r="H5848" i="1"/>
  <c r="G5848" i="1"/>
  <c r="H5850" i="1"/>
  <c r="G5850" i="1"/>
  <c r="H5852" i="1"/>
  <c r="G5852" i="1"/>
  <c r="H5854" i="1"/>
  <c r="G5854" i="1"/>
  <c r="H5856" i="1"/>
  <c r="G5856" i="1"/>
  <c r="H5858" i="1"/>
  <c r="G5858" i="1"/>
  <c r="H5860" i="1"/>
  <c r="G5860" i="1"/>
  <c r="H5862" i="1"/>
  <c r="G5862" i="1"/>
  <c r="H5864" i="1"/>
  <c r="G5864" i="1"/>
  <c r="G5866" i="1"/>
  <c r="H5866" i="1"/>
  <c r="G5874" i="1"/>
  <c r="H5874" i="1"/>
  <c r="G5882" i="1"/>
  <c r="H5882" i="1"/>
  <c r="G5890" i="1"/>
  <c r="H5890" i="1"/>
  <c r="G5898" i="1"/>
  <c r="H5898" i="1"/>
  <c r="G5906" i="1"/>
  <c r="H5906" i="1"/>
  <c r="G5914" i="1"/>
  <c r="H5914" i="1"/>
  <c r="G5922" i="1"/>
  <c r="H5922" i="1"/>
  <c r="G5930" i="1"/>
  <c r="H5930" i="1"/>
  <c r="G5938" i="1"/>
  <c r="H5938" i="1"/>
  <c r="G5946" i="1"/>
  <c r="H5946" i="1"/>
  <c r="G5954" i="1"/>
  <c r="H5954" i="1"/>
  <c r="G5962" i="1"/>
  <c r="H5962" i="1"/>
  <c r="G5970" i="1"/>
  <c r="H5970" i="1"/>
  <c r="G5978" i="1"/>
  <c r="H5978" i="1"/>
  <c r="G5986" i="1"/>
  <c r="H5986" i="1"/>
  <c r="G5994" i="1"/>
  <c r="H5994" i="1"/>
  <c r="G6002" i="1"/>
  <c r="H6002" i="1"/>
  <c r="G6010" i="1"/>
  <c r="H6010" i="1"/>
  <c r="G6018" i="1"/>
  <c r="H6018" i="1"/>
  <c r="H5258" i="1"/>
  <c r="H5262" i="1"/>
  <c r="H5266" i="1"/>
  <c r="H5270" i="1"/>
  <c r="H5274" i="1"/>
  <c r="H5278" i="1"/>
  <c r="H5282" i="1"/>
  <c r="H5286" i="1"/>
  <c r="H5290" i="1"/>
  <c r="H5294" i="1"/>
  <c r="H5298" i="1"/>
  <c r="H5302" i="1"/>
  <c r="H5306" i="1"/>
  <c r="H5310" i="1"/>
  <c r="H5314" i="1"/>
  <c r="H5318" i="1"/>
  <c r="H5322" i="1"/>
  <c r="H5326" i="1"/>
  <c r="H5330" i="1"/>
  <c r="H5334" i="1"/>
  <c r="H5338" i="1"/>
  <c r="H5342" i="1"/>
  <c r="H5346" i="1"/>
  <c r="H5350" i="1"/>
  <c r="H5354" i="1"/>
  <c r="H5358" i="1"/>
  <c r="H5362" i="1"/>
  <c r="H5366" i="1"/>
  <c r="H5370" i="1"/>
  <c r="H5374" i="1"/>
  <c r="H5378" i="1"/>
  <c r="H5382" i="1"/>
  <c r="H5386" i="1"/>
  <c r="H5390" i="1"/>
  <c r="H5394" i="1"/>
  <c r="H5398" i="1"/>
  <c r="H5402" i="1"/>
  <c r="H5406" i="1"/>
  <c r="H5410" i="1"/>
  <c r="H5414" i="1"/>
  <c r="H5418" i="1"/>
  <c r="H5422" i="1"/>
  <c r="H5426" i="1"/>
  <c r="H5430" i="1"/>
  <c r="H5434" i="1"/>
  <c r="H5438" i="1"/>
  <c r="H5442" i="1"/>
  <c r="H5446" i="1"/>
  <c r="H5450" i="1"/>
  <c r="H5454" i="1"/>
  <c r="H5458" i="1"/>
  <c r="H5462" i="1"/>
  <c r="H5466" i="1"/>
  <c r="H5470" i="1"/>
  <c r="H5474" i="1"/>
  <c r="H5478" i="1"/>
  <c r="H5482" i="1"/>
  <c r="H5486" i="1"/>
  <c r="H5490" i="1"/>
  <c r="H5494" i="1"/>
  <c r="H5498" i="1"/>
  <c r="H5502" i="1"/>
  <c r="H5506" i="1"/>
  <c r="H5510" i="1"/>
  <c r="H5514" i="1"/>
  <c r="H5518" i="1"/>
  <c r="H5522" i="1"/>
  <c r="H5526" i="1"/>
  <c r="H5530" i="1"/>
  <c r="H5534" i="1"/>
  <c r="H5538" i="1"/>
  <c r="H5542" i="1"/>
  <c r="H5546" i="1"/>
  <c r="H5550" i="1"/>
  <c r="H5554" i="1"/>
  <c r="H5558" i="1"/>
  <c r="H5562" i="1"/>
  <c r="H5566" i="1"/>
  <c r="H5570" i="1"/>
  <c r="H5574" i="1"/>
  <c r="H5578" i="1"/>
  <c r="H5582" i="1"/>
  <c r="H5586" i="1"/>
  <c r="H5590" i="1"/>
  <c r="H5594" i="1"/>
  <c r="H5598" i="1"/>
  <c r="H5602" i="1"/>
  <c r="H5606" i="1"/>
  <c r="H5610" i="1"/>
  <c r="H5614" i="1"/>
  <c r="H5618" i="1"/>
  <c r="H5622" i="1"/>
  <c r="H5626" i="1"/>
  <c r="H5630" i="1"/>
  <c r="H5634" i="1"/>
  <c r="H5638" i="1"/>
  <c r="H5642" i="1"/>
  <c r="H5646" i="1"/>
  <c r="H5650" i="1"/>
  <c r="H5654" i="1"/>
  <c r="H5658" i="1"/>
  <c r="H5662" i="1"/>
  <c r="H5666" i="1"/>
  <c r="H5670" i="1"/>
  <c r="H5674" i="1"/>
  <c r="H5678" i="1"/>
  <c r="H5682" i="1"/>
  <c r="H5686" i="1"/>
  <c r="H5690" i="1"/>
  <c r="H5694" i="1"/>
  <c r="H5698" i="1"/>
  <c r="H6030" i="1"/>
  <c r="G6030" i="1"/>
  <c r="H6032" i="1"/>
  <c r="G6032" i="1"/>
  <c r="H6034" i="1"/>
  <c r="G6034" i="1"/>
  <c r="H6036" i="1"/>
  <c r="G6036" i="1"/>
  <c r="H6038" i="1"/>
  <c r="G6038" i="1"/>
  <c r="H6040" i="1"/>
  <c r="G6040" i="1"/>
  <c r="H6042" i="1"/>
  <c r="G6042" i="1"/>
  <c r="H6044" i="1"/>
  <c r="G6044" i="1"/>
  <c r="H6046" i="1"/>
  <c r="G6046" i="1"/>
  <c r="H6048" i="1"/>
  <c r="G6048" i="1"/>
  <c r="H6050" i="1"/>
  <c r="G6050" i="1"/>
  <c r="H6052" i="1"/>
  <c r="G6052" i="1"/>
  <c r="H6054" i="1"/>
  <c r="G6054" i="1"/>
  <c r="H6056" i="1"/>
  <c r="G6056" i="1"/>
  <c r="H6058" i="1"/>
  <c r="G6058" i="1"/>
  <c r="H6060" i="1"/>
  <c r="G6060" i="1"/>
  <c r="H6062" i="1"/>
  <c r="G6062" i="1"/>
  <c r="H6064" i="1"/>
  <c r="G6064" i="1"/>
  <c r="H6066" i="1"/>
  <c r="G6066" i="1"/>
  <c r="H6068" i="1"/>
  <c r="G6068" i="1"/>
  <c r="H6070" i="1"/>
  <c r="G6070" i="1"/>
  <c r="H6072" i="1"/>
  <c r="G6072" i="1"/>
  <c r="H6074" i="1"/>
  <c r="G6074" i="1"/>
  <c r="H6076" i="1"/>
  <c r="G6076" i="1"/>
  <c r="H6078" i="1"/>
  <c r="G6078" i="1"/>
  <c r="H6080" i="1"/>
  <c r="G6080" i="1"/>
  <c r="H6082" i="1"/>
  <c r="G6082" i="1"/>
  <c r="H6084" i="1"/>
  <c r="G6084" i="1"/>
  <c r="H6086" i="1"/>
  <c r="G6086" i="1"/>
  <c r="H6088" i="1"/>
  <c r="G6088" i="1"/>
  <c r="H6090" i="1"/>
  <c r="G6090" i="1"/>
  <c r="H6092" i="1"/>
  <c r="G6092" i="1"/>
  <c r="H6094" i="1"/>
  <c r="G6094" i="1"/>
  <c r="H6096" i="1"/>
  <c r="G6096" i="1"/>
  <c r="H6098" i="1"/>
  <c r="G6098" i="1"/>
  <c r="H6100" i="1"/>
  <c r="G6100" i="1"/>
  <c r="H6102" i="1"/>
  <c r="G6102" i="1"/>
  <c r="H6104" i="1"/>
  <c r="G6104" i="1"/>
  <c r="H6106" i="1"/>
  <c r="G6106" i="1"/>
  <c r="H6108" i="1"/>
  <c r="G6108" i="1"/>
  <c r="H6110" i="1"/>
  <c r="G6110" i="1"/>
  <c r="H6112" i="1"/>
  <c r="G6112" i="1"/>
  <c r="H6114" i="1"/>
  <c r="G6114" i="1"/>
  <c r="H6116" i="1"/>
  <c r="G6116" i="1"/>
  <c r="H6118" i="1"/>
  <c r="G6118" i="1"/>
  <c r="H6120" i="1"/>
  <c r="G6120" i="1"/>
  <c r="H6122" i="1"/>
  <c r="G6122" i="1"/>
  <c r="H6124" i="1"/>
  <c r="G6124" i="1"/>
  <c r="H6126" i="1"/>
  <c r="G6126" i="1"/>
  <c r="H6128" i="1"/>
  <c r="G6128" i="1"/>
  <c r="H6130" i="1"/>
  <c r="G6130" i="1"/>
  <c r="H6132" i="1"/>
  <c r="G6132" i="1"/>
  <c r="H6134" i="1"/>
  <c r="G6134" i="1"/>
  <c r="H6136" i="1"/>
  <c r="G6136" i="1"/>
  <c r="H6138" i="1"/>
  <c r="G6138" i="1"/>
  <c r="H6140" i="1"/>
  <c r="G6140" i="1"/>
  <c r="H6142" i="1"/>
  <c r="G6142" i="1"/>
  <c r="H6144" i="1"/>
  <c r="G6144" i="1"/>
  <c r="H6146" i="1"/>
  <c r="G6146" i="1"/>
  <c r="H6148" i="1"/>
  <c r="G6148" i="1"/>
  <c r="H6150" i="1"/>
  <c r="G6150" i="1"/>
  <c r="H6152" i="1"/>
  <c r="G6152" i="1"/>
  <c r="H6154" i="1"/>
  <c r="G6154" i="1"/>
  <c r="H6156" i="1"/>
  <c r="G6156" i="1"/>
  <c r="H6158" i="1"/>
  <c r="G6158" i="1"/>
  <c r="H6160" i="1"/>
  <c r="G6160" i="1"/>
  <c r="H6162" i="1"/>
  <c r="G6162" i="1"/>
  <c r="H6164" i="1"/>
  <c r="G6164" i="1"/>
  <c r="G6169" i="1"/>
  <c r="H6169" i="1"/>
  <c r="G6172" i="1"/>
  <c r="H6172" i="1"/>
  <c r="G6177" i="1"/>
  <c r="H6177" i="1"/>
  <c r="G6180" i="1"/>
  <c r="H6180" i="1"/>
  <c r="G6185" i="1"/>
  <c r="H6185" i="1"/>
  <c r="G6188" i="1"/>
  <c r="H6188" i="1"/>
  <c r="G6193" i="1"/>
  <c r="H6193" i="1"/>
  <c r="G6196" i="1"/>
  <c r="H6196" i="1"/>
  <c r="G6201" i="1"/>
  <c r="H6201" i="1"/>
  <c r="G6209" i="1"/>
  <c r="H6209" i="1"/>
  <c r="G6217" i="1"/>
  <c r="H6217" i="1"/>
  <c r="G6225" i="1"/>
  <c r="H6225" i="1"/>
  <c r="G6233" i="1"/>
  <c r="H6233" i="1"/>
  <c r="G6241" i="1"/>
  <c r="H6241" i="1"/>
  <c r="G6249" i="1"/>
  <c r="H6249" i="1"/>
  <c r="G6257" i="1"/>
  <c r="H6257" i="1"/>
  <c r="G6265" i="1"/>
  <c r="H6265" i="1"/>
  <c r="G6273" i="1"/>
  <c r="H6273" i="1"/>
  <c r="G6281" i="1"/>
  <c r="H6281" i="1"/>
  <c r="G6289" i="1"/>
  <c r="H6289" i="1"/>
  <c r="G6297" i="1"/>
  <c r="H6297" i="1"/>
  <c r="G6305" i="1"/>
  <c r="H6305" i="1"/>
  <c r="G6313" i="1"/>
  <c r="H6313" i="1"/>
  <c r="G6321" i="1"/>
  <c r="H6321" i="1"/>
  <c r="H6329" i="1"/>
  <c r="G6329" i="1"/>
  <c r="H6337" i="1"/>
  <c r="G6337" i="1"/>
  <c r="H6345" i="1"/>
  <c r="G6345" i="1"/>
  <c r="H5867" i="1"/>
  <c r="H5871" i="1"/>
  <c r="H5875" i="1"/>
  <c r="H5879" i="1"/>
  <c r="H5883" i="1"/>
  <c r="H5887" i="1"/>
  <c r="H5891" i="1"/>
  <c r="H5895" i="1"/>
  <c r="H5899" i="1"/>
  <c r="H5903" i="1"/>
  <c r="H5907" i="1"/>
  <c r="H5911" i="1"/>
  <c r="H5915" i="1"/>
  <c r="H5919" i="1"/>
  <c r="H5923" i="1"/>
  <c r="H5927" i="1"/>
  <c r="H5931" i="1"/>
  <c r="H5935" i="1"/>
  <c r="H5939" i="1"/>
  <c r="H5943" i="1"/>
  <c r="H5947" i="1"/>
  <c r="H5951" i="1"/>
  <c r="H5955" i="1"/>
  <c r="H5959" i="1"/>
  <c r="H5963" i="1"/>
  <c r="H5967" i="1"/>
  <c r="H5971" i="1"/>
  <c r="H5975" i="1"/>
  <c r="H5979" i="1"/>
  <c r="H5983" i="1"/>
  <c r="H5987" i="1"/>
  <c r="H5991" i="1"/>
  <c r="H5995" i="1"/>
  <c r="H5999" i="1"/>
  <c r="H6003" i="1"/>
  <c r="H6007" i="1"/>
  <c r="H6011" i="1"/>
  <c r="H6015" i="1"/>
  <c r="H6019" i="1"/>
  <c r="H6023" i="1"/>
  <c r="H6027" i="1"/>
  <c r="H6026" i="1"/>
  <c r="H6031" i="1"/>
  <c r="G6031" i="1"/>
  <c r="H6033" i="1"/>
  <c r="G6033" i="1"/>
  <c r="H6035" i="1"/>
  <c r="G6035" i="1"/>
  <c r="H6037" i="1"/>
  <c r="G6037" i="1"/>
  <c r="H6039" i="1"/>
  <c r="G6039" i="1"/>
  <c r="H6041" i="1"/>
  <c r="G6041" i="1"/>
  <c r="H6043" i="1"/>
  <c r="G6043" i="1"/>
  <c r="H6045" i="1"/>
  <c r="G6045" i="1"/>
  <c r="H6047" i="1"/>
  <c r="G6047" i="1"/>
  <c r="H6049" i="1"/>
  <c r="G6049" i="1"/>
  <c r="H6051" i="1"/>
  <c r="G6051" i="1"/>
  <c r="H6053" i="1"/>
  <c r="G6053" i="1"/>
  <c r="H6055" i="1"/>
  <c r="G6055" i="1"/>
  <c r="H6057" i="1"/>
  <c r="G6057" i="1"/>
  <c r="H6059" i="1"/>
  <c r="G6059" i="1"/>
  <c r="H6061" i="1"/>
  <c r="G6061" i="1"/>
  <c r="H6063" i="1"/>
  <c r="G6063" i="1"/>
  <c r="H6065" i="1"/>
  <c r="G6065" i="1"/>
  <c r="H6067" i="1"/>
  <c r="G6067" i="1"/>
  <c r="H6069" i="1"/>
  <c r="G6069" i="1"/>
  <c r="H6071" i="1"/>
  <c r="G6071" i="1"/>
  <c r="H6073" i="1"/>
  <c r="G6073" i="1"/>
  <c r="H6075" i="1"/>
  <c r="G6075" i="1"/>
  <c r="H6077" i="1"/>
  <c r="G6077" i="1"/>
  <c r="H6079" i="1"/>
  <c r="G6079" i="1"/>
  <c r="H6081" i="1"/>
  <c r="G6081" i="1"/>
  <c r="H6083" i="1"/>
  <c r="G6083" i="1"/>
  <c r="H6085" i="1"/>
  <c r="G6085" i="1"/>
  <c r="H6087" i="1"/>
  <c r="G6087" i="1"/>
  <c r="H6089" i="1"/>
  <c r="G6089" i="1"/>
  <c r="H6091" i="1"/>
  <c r="G6091" i="1"/>
  <c r="H6093" i="1"/>
  <c r="G6093" i="1"/>
  <c r="H6095" i="1"/>
  <c r="G6095" i="1"/>
  <c r="H6097" i="1"/>
  <c r="G6097" i="1"/>
  <c r="H6099" i="1"/>
  <c r="G6099" i="1"/>
  <c r="H6101" i="1"/>
  <c r="G6101" i="1"/>
  <c r="H6103" i="1"/>
  <c r="G6103" i="1"/>
  <c r="H6105" i="1"/>
  <c r="G6105" i="1"/>
  <c r="H6107" i="1"/>
  <c r="G6107" i="1"/>
  <c r="H6109" i="1"/>
  <c r="G6109" i="1"/>
  <c r="H6111" i="1"/>
  <c r="G6111" i="1"/>
  <c r="H6113" i="1"/>
  <c r="G6113" i="1"/>
  <c r="H6115" i="1"/>
  <c r="G6115" i="1"/>
  <c r="H6117" i="1"/>
  <c r="G6117" i="1"/>
  <c r="H6119" i="1"/>
  <c r="G6119" i="1"/>
  <c r="H6121" i="1"/>
  <c r="G6121" i="1"/>
  <c r="H6123" i="1"/>
  <c r="G6123" i="1"/>
  <c r="H6125" i="1"/>
  <c r="G6125" i="1"/>
  <c r="H6127" i="1"/>
  <c r="G6127" i="1"/>
  <c r="H6129" i="1"/>
  <c r="G6129" i="1"/>
  <c r="H6131" i="1"/>
  <c r="G6131" i="1"/>
  <c r="H6133" i="1"/>
  <c r="G6133" i="1"/>
  <c r="H6135" i="1"/>
  <c r="G6135" i="1"/>
  <c r="H6137" i="1"/>
  <c r="G6137" i="1"/>
  <c r="H6139" i="1"/>
  <c r="G6139" i="1"/>
  <c r="H6141" i="1"/>
  <c r="G6141" i="1"/>
  <c r="H6143" i="1"/>
  <c r="G6143" i="1"/>
  <c r="H6145" i="1"/>
  <c r="G6145" i="1"/>
  <c r="H6147" i="1"/>
  <c r="G6147" i="1"/>
  <c r="H6149" i="1"/>
  <c r="G6149" i="1"/>
  <c r="H6151" i="1"/>
  <c r="G6151" i="1"/>
  <c r="H6153" i="1"/>
  <c r="G6153" i="1"/>
  <c r="H6155" i="1"/>
  <c r="G6155" i="1"/>
  <c r="H6157" i="1"/>
  <c r="G6157" i="1"/>
  <c r="H6159" i="1"/>
  <c r="G6159" i="1"/>
  <c r="H6161" i="1"/>
  <c r="G6161" i="1"/>
  <c r="H6163" i="1"/>
  <c r="G6163" i="1"/>
  <c r="G6165" i="1"/>
  <c r="H6165" i="1"/>
  <c r="G6168" i="1"/>
  <c r="H6168" i="1"/>
  <c r="G6173" i="1"/>
  <c r="H6173" i="1"/>
  <c r="G6176" i="1"/>
  <c r="H6176" i="1"/>
  <c r="G6181" i="1"/>
  <c r="H6181" i="1"/>
  <c r="G6184" i="1"/>
  <c r="H6184" i="1"/>
  <c r="G6189" i="1"/>
  <c r="H6189" i="1"/>
  <c r="G6192" i="1"/>
  <c r="H6192" i="1"/>
  <c r="G6197" i="1"/>
  <c r="H6197" i="1"/>
  <c r="G6200" i="1"/>
  <c r="H6200" i="1"/>
  <c r="G6205" i="1"/>
  <c r="H6205" i="1"/>
  <c r="G6213" i="1"/>
  <c r="H6213" i="1"/>
  <c r="G6221" i="1"/>
  <c r="H6221" i="1"/>
  <c r="G6229" i="1"/>
  <c r="H6229" i="1"/>
  <c r="G6237" i="1"/>
  <c r="H6237" i="1"/>
  <c r="G6245" i="1"/>
  <c r="H6245" i="1"/>
  <c r="G6253" i="1"/>
  <c r="H6253" i="1"/>
  <c r="G6261" i="1"/>
  <c r="H6261" i="1"/>
  <c r="G6269" i="1"/>
  <c r="H6269" i="1"/>
  <c r="G6277" i="1"/>
  <c r="H6277" i="1"/>
  <c r="G6285" i="1"/>
  <c r="H6285" i="1"/>
  <c r="G6293" i="1"/>
  <c r="H6293" i="1"/>
  <c r="G6301" i="1"/>
  <c r="H6301" i="1"/>
  <c r="G6309" i="1"/>
  <c r="H6309" i="1"/>
  <c r="G6317" i="1"/>
  <c r="H6317" i="1"/>
  <c r="G6325" i="1"/>
  <c r="H6325" i="1"/>
  <c r="H6330" i="1"/>
  <c r="G6330" i="1"/>
  <c r="H6333" i="1"/>
  <c r="G6333" i="1"/>
  <c r="H6341" i="1"/>
  <c r="G6341" i="1"/>
  <c r="H6349" i="1"/>
  <c r="G6349" i="1"/>
  <c r="H6204" i="1"/>
  <c r="H6208" i="1"/>
  <c r="H6212" i="1"/>
  <c r="H6216" i="1"/>
  <c r="H6220" i="1"/>
  <c r="H6224" i="1"/>
  <c r="H6228" i="1"/>
  <c r="H6232" i="1"/>
  <c r="H6236" i="1"/>
  <c r="H6240" i="1"/>
  <c r="H6244" i="1"/>
  <c r="H6248" i="1"/>
  <c r="H6252" i="1"/>
  <c r="H6256" i="1"/>
  <c r="H6260" i="1"/>
  <c r="H6264" i="1"/>
  <c r="H6268" i="1"/>
  <c r="H6272" i="1"/>
  <c r="H6276" i="1"/>
  <c r="H6280" i="1"/>
  <c r="H6284" i="1"/>
  <c r="H6288" i="1"/>
  <c r="H6292" i="1"/>
  <c r="H6296" i="1"/>
  <c r="H6300" i="1"/>
  <c r="H6304" i="1"/>
  <c r="H6308" i="1"/>
  <c r="H6312" i="1"/>
  <c r="H6316" i="1"/>
  <c r="H6320" i="1"/>
  <c r="H6324" i="1"/>
  <c r="H6328" i="1"/>
  <c r="G6334" i="1"/>
  <c r="G6338" i="1"/>
  <c r="G6342" i="1"/>
  <c r="G6346" i="1"/>
  <c r="G6350" i="1"/>
  <c r="G6374" i="1"/>
  <c r="H6374" i="1"/>
  <c r="G6382" i="1"/>
  <c r="H6382" i="1"/>
  <c r="G6390" i="1"/>
  <c r="H6390" i="1"/>
  <c r="G6398" i="1"/>
  <c r="H6398" i="1"/>
  <c r="G6370" i="1"/>
  <c r="H6370" i="1"/>
  <c r="G6378" i="1"/>
  <c r="H6378" i="1"/>
  <c r="G6386" i="1"/>
  <c r="H6386" i="1"/>
  <c r="G6394" i="1"/>
  <c r="H6394" i="1"/>
  <c r="G6402" i="1"/>
  <c r="H6402" i="1"/>
  <c r="H6571" i="1"/>
  <c r="G6571" i="1"/>
  <c r="H6573" i="1"/>
  <c r="G6573" i="1"/>
  <c r="H6575" i="1"/>
  <c r="G6575" i="1"/>
  <c r="H6577" i="1"/>
  <c r="G6577" i="1"/>
  <c r="H6579" i="1"/>
  <c r="G6579" i="1"/>
  <c r="H6581" i="1"/>
  <c r="G6581" i="1"/>
  <c r="H6583" i="1"/>
  <c r="G6583" i="1"/>
  <c r="H6585" i="1"/>
  <c r="G6585" i="1"/>
  <c r="H6587" i="1"/>
  <c r="G6587" i="1"/>
  <c r="H6589" i="1"/>
  <c r="G6589" i="1"/>
  <c r="H6591" i="1"/>
  <c r="G6591" i="1"/>
  <c r="H6593" i="1"/>
  <c r="G6593" i="1"/>
  <c r="H6595" i="1"/>
  <c r="G6595" i="1"/>
  <c r="H6597" i="1"/>
  <c r="G6597" i="1"/>
  <c r="H6599" i="1"/>
  <c r="G6599" i="1"/>
  <c r="H6601" i="1"/>
  <c r="G6601" i="1"/>
  <c r="H6603" i="1"/>
  <c r="G6603" i="1"/>
  <c r="H6605" i="1"/>
  <c r="G6605" i="1"/>
  <c r="H6607" i="1"/>
  <c r="G6607" i="1"/>
  <c r="H6609" i="1"/>
  <c r="G6609" i="1"/>
  <c r="H6611" i="1"/>
  <c r="G6611" i="1"/>
  <c r="H6613" i="1"/>
  <c r="G6613" i="1"/>
  <c r="H6615" i="1"/>
  <c r="G6615" i="1"/>
  <c r="H6617" i="1"/>
  <c r="G6617" i="1"/>
  <c r="H6619" i="1"/>
  <c r="G6619" i="1"/>
  <c r="H6371" i="1"/>
  <c r="H6375" i="1"/>
  <c r="H6379" i="1"/>
  <c r="H6383" i="1"/>
  <c r="H6387" i="1"/>
  <c r="H6391" i="1"/>
  <c r="H6395" i="1"/>
  <c r="H6399" i="1"/>
  <c r="H6403" i="1"/>
  <c r="H6407" i="1"/>
  <c r="H6411" i="1"/>
  <c r="H6415" i="1"/>
  <c r="H6419" i="1"/>
  <c r="H6423" i="1"/>
  <c r="H6427" i="1"/>
  <c r="H6431" i="1"/>
  <c r="H6435" i="1"/>
  <c r="H6439" i="1"/>
  <c r="H6443" i="1"/>
  <c r="H6447" i="1"/>
  <c r="H6451" i="1"/>
  <c r="H6455" i="1"/>
  <c r="H6459" i="1"/>
  <c r="H6463" i="1"/>
  <c r="H6467" i="1"/>
  <c r="H6471" i="1"/>
  <c r="H6475" i="1"/>
  <c r="H6479" i="1"/>
  <c r="H6483" i="1"/>
  <c r="H6487" i="1"/>
  <c r="H6491" i="1"/>
  <c r="H6495" i="1"/>
  <c r="H6499" i="1"/>
  <c r="H6503" i="1"/>
  <c r="H6507" i="1"/>
  <c r="H6511" i="1"/>
  <c r="H6515" i="1"/>
  <c r="H6519" i="1"/>
  <c r="H6523" i="1"/>
  <c r="H6527" i="1"/>
  <c r="H6531" i="1"/>
  <c r="H6538" i="1"/>
  <c r="H6544" i="1"/>
  <c r="H6548" i="1"/>
  <c r="H6554" i="1"/>
  <c r="H6564" i="1"/>
  <c r="H6406" i="1"/>
  <c r="H6410" i="1"/>
  <c r="H6414" i="1"/>
  <c r="H6418" i="1"/>
  <c r="H6422" i="1"/>
  <c r="H6426" i="1"/>
  <c r="H6430" i="1"/>
  <c r="H6434" i="1"/>
  <c r="H6438" i="1"/>
  <c r="H6442" i="1"/>
  <c r="H6446" i="1"/>
  <c r="H6450" i="1"/>
  <c r="H6454" i="1"/>
  <c r="H6458" i="1"/>
  <c r="H6462" i="1"/>
  <c r="H6466" i="1"/>
  <c r="H6470" i="1"/>
  <c r="H6474" i="1"/>
  <c r="H6478" i="1"/>
  <c r="H6482" i="1"/>
  <c r="H6486" i="1"/>
  <c r="H6490" i="1"/>
  <c r="H6494" i="1"/>
  <c r="H6498" i="1"/>
  <c r="H6502" i="1"/>
  <c r="H6506" i="1"/>
  <c r="H6510" i="1"/>
  <c r="H6514" i="1"/>
  <c r="H6518" i="1"/>
  <c r="H6522" i="1"/>
  <c r="H6526" i="1"/>
  <c r="H6530" i="1"/>
  <c r="H6534" i="1"/>
  <c r="G6539" i="1"/>
  <c r="H6539" i="1"/>
  <c r="H6540" i="1"/>
  <c r="H6550" i="1"/>
  <c r="H6560" i="1"/>
  <c r="G6568" i="1"/>
  <c r="H6568" i="1"/>
  <c r="G6535" i="1"/>
  <c r="H6535" i="1"/>
  <c r="H6549" i="1"/>
  <c r="H6553" i="1"/>
  <c r="H6557" i="1"/>
  <c r="H6561" i="1"/>
  <c r="H6565" i="1"/>
  <c r="H6569" i="1"/>
  <c r="H6570" i="1"/>
  <c r="G6570" i="1"/>
  <c r="H6572" i="1"/>
  <c r="G6572" i="1"/>
  <c r="H6574" i="1"/>
  <c r="G6574" i="1"/>
  <c r="H6576" i="1"/>
  <c r="G6576" i="1"/>
  <c r="H6578" i="1"/>
  <c r="G6578" i="1"/>
  <c r="H6580" i="1"/>
  <c r="G6580" i="1"/>
  <c r="H6582" i="1"/>
  <c r="G6582" i="1"/>
  <c r="H6584" i="1"/>
  <c r="G6584" i="1"/>
  <c r="H6586" i="1"/>
  <c r="G6586" i="1"/>
  <c r="H6588" i="1"/>
  <c r="G6588" i="1"/>
  <c r="H6590" i="1"/>
  <c r="G6590" i="1"/>
  <c r="H6592" i="1"/>
  <c r="G6592" i="1"/>
  <c r="H6594" i="1"/>
  <c r="G6594" i="1"/>
  <c r="H6596" i="1"/>
  <c r="G6596" i="1"/>
  <c r="H6598" i="1"/>
  <c r="G6598" i="1"/>
  <c r="H6600" i="1"/>
  <c r="G6600" i="1"/>
  <c r="H6602" i="1"/>
  <c r="G6602" i="1"/>
  <c r="H6604" i="1"/>
  <c r="G6604" i="1"/>
  <c r="H6606" i="1"/>
  <c r="G6606" i="1"/>
  <c r="H6608" i="1"/>
  <c r="G6608" i="1"/>
  <c r="H6610" i="1"/>
  <c r="G6610" i="1"/>
  <c r="H6612" i="1"/>
  <c r="G6612" i="1"/>
  <c r="H6614" i="1"/>
  <c r="G6614" i="1"/>
  <c r="H6616" i="1"/>
  <c r="G6616" i="1"/>
  <c r="H6618" i="1"/>
  <c r="G6618" i="1"/>
  <c r="H6543" i="1"/>
  <c r="H6631" i="1"/>
  <c r="H6635" i="1"/>
  <c r="H6639" i="1"/>
  <c r="H6643" i="1"/>
  <c r="H6647" i="1"/>
  <c r="H6651" i="1"/>
  <c r="H6655" i="1"/>
  <c r="H6659" i="1"/>
  <c r="H6663" i="1"/>
  <c r="H6667" i="1"/>
  <c r="H6671" i="1"/>
  <c r="H6675" i="1"/>
  <c r="H6679" i="1"/>
  <c r="H6683" i="1"/>
  <c r="H6687" i="1"/>
  <c r="H6691" i="1"/>
  <c r="H6695" i="1"/>
  <c r="H6699" i="1"/>
  <c r="H6703" i="1"/>
  <c r="H6707" i="1"/>
  <c r="H6711" i="1"/>
  <c r="H6630" i="1"/>
  <c r="H6634" i="1"/>
  <c r="H6638" i="1"/>
  <c r="H6642" i="1"/>
  <c r="H6646" i="1"/>
  <c r="H6650" i="1"/>
  <c r="H6654" i="1"/>
  <c r="H6658" i="1"/>
  <c r="H6662" i="1"/>
  <c r="H6666" i="1"/>
  <c r="H6670" i="1"/>
  <c r="H6674" i="1"/>
  <c r="H6678" i="1"/>
  <c r="H6682" i="1"/>
  <c r="H6686" i="1"/>
  <c r="H6690" i="1"/>
  <c r="H6694" i="1"/>
  <c r="H6698" i="1"/>
  <c r="H6702" i="1"/>
  <c r="H6706" i="1"/>
  <c r="H6712" i="1"/>
  <c r="D6734" i="15" l="1"/>
  <c r="D6733" i="15"/>
  <c r="D6735" i="15"/>
  <c r="D6726" i="15"/>
  <c r="D6736" i="15"/>
  <c r="D6722" i="15"/>
  <c r="D6731" i="15"/>
  <c r="D6729" i="15"/>
  <c r="D6739" i="15"/>
  <c r="D6738" i="15"/>
  <c r="D6737" i="15"/>
  <c r="B6741" i="15"/>
  <c r="D6719" i="15"/>
  <c r="D6740" i="15"/>
  <c r="C6741" i="15"/>
  <c r="D6741" i="1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<sst xmlns="http://schemas.openxmlformats.org/spreadsheetml/2006/main" count="121121" uniqueCount="13732">
  <si>
    <t>Location</t>
  </si>
  <si>
    <t>Datetime</t>
  </si>
  <si>
    <t>Rocket_Status</t>
  </si>
  <si>
    <t>Mission_Status</t>
  </si>
  <si>
    <t>VKS RF</t>
  </si>
  <si>
    <t>Site 43/4, Plesetsk Cosmodrome, Russia</t>
  </si>
  <si>
    <t>Fri Feb 09, 2024 07:03 UTC</t>
  </si>
  <si>
    <t>Soyuz 2.1v | Cosmos 2575</t>
  </si>
  <si>
    <t>Active</t>
  </si>
  <si>
    <t>Success</t>
  </si>
  <si>
    <t>SpaceX</t>
  </si>
  <si>
    <t>SLC-40, Cape Canaveral SFS, Florida, USA</t>
  </si>
  <si>
    <t>Thu Feb 08, 2024 06:33 UTC</t>
  </si>
  <si>
    <t>Falcon 9 Block 5 | PACE</t>
  </si>
  <si>
    <t>CASC</t>
  </si>
  <si>
    <t>Bo Run Jiu Zhou Barge (Area 2), China Coastal Waters</t>
  </si>
  <si>
    <t>Sat Feb 03, 2024 03:06 UTC</t>
  </si>
  <si>
    <t>Jielong-3 | 9 satellites</t>
  </si>
  <si>
    <t>LC-3, Xichang Satellite Launch Center, China</t>
  </si>
  <si>
    <t>Fri Feb 02, 2024 23:37 UTC</t>
  </si>
  <si>
    <t>Long March 2C | Geely Constellation Group 02</t>
  </si>
  <si>
    <t>Rocket Lab</t>
  </si>
  <si>
    <t>Rocket Lab LC-1B, MÄhia Peninsula, New Zealand</t>
  </si>
  <si>
    <t>Wed Jan 31, 2024 06:34 UTC</t>
  </si>
  <si>
    <t>Electron/Curie | Four Of A Kind</t>
  </si>
  <si>
    <t>Tue Jan 30, 2024 17:07 UTC</t>
  </si>
  <si>
    <t>Falcon 9 Block 5 | CRS NG-20</t>
  </si>
  <si>
    <t>SLC-4E, Vandenberg SFB, California, USA</t>
  </si>
  <si>
    <t>Mon Jan 29, 2024 05:57 UTC</t>
  </si>
  <si>
    <t>Falcon 9 Block 5 | Starlink Group 7-12</t>
  </si>
  <si>
    <t>LC-39A, Kennedy Space Center, Florida, USA</t>
  </si>
  <si>
    <t>Mon Jan 29, 2024 01:10 UTC</t>
  </si>
  <si>
    <t>Falcon 9 Block 5 | Starlink Group 6-38</t>
  </si>
  <si>
    <t>ISA</t>
  </si>
  <si>
    <t>Imam Khomeini Spaceport, Semnan Space Center, Iran</t>
  </si>
  <si>
    <t>Sun Jan 28, 2024 00:04 UTC</t>
  </si>
  <si>
    <t>Simorgh | Mahda, Keyhan-2 &amp; Hatef-1</t>
  </si>
  <si>
    <t>Virgin Galactic</t>
  </si>
  <si>
    <t>VMS Eve, Spaceport America, New Mexico, USA</t>
  </si>
  <si>
    <t>Fri Jan 26, 2024 17:42 UTC</t>
  </si>
  <si>
    <t>SpaceShipTwo | Galactic-06</t>
  </si>
  <si>
    <t>Wed Jan 24, 2024 00:35 UTC</t>
  </si>
  <si>
    <t>Falcon 9 Block 5 | Starlink Group 7-11</t>
  </si>
  <si>
    <t>CAS Space</t>
  </si>
  <si>
    <t>Site 130, Jiuquan Satellite Launch Center, China</t>
  </si>
  <si>
    <t>Tue Jan 23, 2024 04:03 UTC</t>
  </si>
  <si>
    <t>Kinetica 1 | Third Flight</t>
  </si>
  <si>
    <t>IRGC</t>
  </si>
  <si>
    <t>Launch Platform, Shahrud Missile Test Site, Iran</t>
  </si>
  <si>
    <t>Sat Jan 20, 2024 06:28 UTC</t>
  </si>
  <si>
    <t>Qaem 100 | Soraya</t>
  </si>
  <si>
    <t>Thu Jan 18, 2024 21:49 UTC</t>
  </si>
  <si>
    <t>Falcon 9 Block 5 | Axiom Mission 3 (AX-3)</t>
  </si>
  <si>
    <t>LC-201, Wenchang Space Launch Site, China</t>
  </si>
  <si>
    <t>Wed Jan 17, 2024 14:27 UTC</t>
  </si>
  <si>
    <t>Long March 7 | Tianzhou 7</t>
  </si>
  <si>
    <t>Mon Jan 15, 2024 01:52 UTC</t>
  </si>
  <si>
    <t>Falcon 9 Block 5 | Starlink Group 6-37</t>
  </si>
  <si>
    <t>Sun Jan 14, 2024 08:59 UTC</t>
  </si>
  <si>
    <t>Falcon 9 Block 5 | Starlink Group 7-10</t>
  </si>
  <si>
    <t>MHI</t>
  </si>
  <si>
    <t>LA-Y1, Tanegashima Space Center, Japan</t>
  </si>
  <si>
    <t>Fri Jan 12, 2024 04:44 UTC</t>
  </si>
  <si>
    <t>H-IIA 202 | IGS-Optical 8</t>
  </si>
  <si>
    <t>OrienSpace</t>
  </si>
  <si>
    <t>Haiyang Spaceport, China Coastal Waters</t>
  </si>
  <si>
    <t>Thu Jan 11, 2024 05:30 UTC</t>
  </si>
  <si>
    <t>Gravity-1 | Maiden flight</t>
  </si>
  <si>
    <t>ExPace</t>
  </si>
  <si>
    <t>Site 95A, Jiuquan Satellite Launch Center, China</t>
  </si>
  <si>
    <t>Thu Jan 11, 2024 03:52 UTC</t>
  </si>
  <si>
    <t>Kuaizhou 1A | Tianxing-1-02</t>
  </si>
  <si>
    <t>Tue Jan 09, 2024 07:03 UTC</t>
  </si>
  <si>
    <t>Long March 2C | Einstein Probe</t>
  </si>
  <si>
    <t>ULA</t>
  </si>
  <si>
    <t>SLC-41, Cape Canaveral SFS, Florida, USA</t>
  </si>
  <si>
    <t>Mon Jan 08, 2024 07:18 UTC</t>
  </si>
  <si>
    <t>Vulcan VC2 | Peregrine Mission One</t>
  </si>
  <si>
    <t>Sun Jan 07, 2024 22:35 UTC</t>
  </si>
  <si>
    <t>Falcon 9 Block 5 | Starlink Group 6-35</t>
  </si>
  <si>
    <t>Fri Jan 05, 2024 11:20 UTC</t>
  </si>
  <si>
    <t>Kuaizhou 1A | Tianmu-1 15-18</t>
  </si>
  <si>
    <t>Wed Jan 03, 2024 23:04 UTC</t>
  </si>
  <si>
    <t>Falcon 9 Block 5 | Ovzon-3</t>
  </si>
  <si>
    <t>Wed Jan 03, 2024 03:44 UTC</t>
  </si>
  <si>
    <t>Falcon 9 Block 5 | Starlink Group 7-9</t>
  </si>
  <si>
    <t>ISRO</t>
  </si>
  <si>
    <t>First Launch Pad, Satish Dhawan Space Centre, India</t>
  </si>
  <si>
    <t>Mon Jan 01, 2024 03:40 UTC</t>
  </si>
  <si>
    <t>PSLV-DL | XPoSat</t>
  </si>
  <si>
    <t>Site 9401 (SLS-2), Jiuquan Satellite Launch Center, China</t>
  </si>
  <si>
    <t>Sat Dec 30, 2023 00:13 UTC</t>
  </si>
  <si>
    <t>Long March 2C/YZ-1S | SatNet test satellites</t>
  </si>
  <si>
    <t>Fri Dec 29, 2023 04:01 UTC</t>
  </si>
  <si>
    <t>Falcon 9 Block 5 | Starlink Group 6-36</t>
  </si>
  <si>
    <t>Fri Dec 29, 2023 01:07 UTC</t>
  </si>
  <si>
    <t>Falcon Heavy | USSF-52 (OTV-7)</t>
  </si>
  <si>
    <t>Wed Dec 27, 2023 07:03 UTC</t>
  </si>
  <si>
    <t>Soyuz 2.1v | Cosmos 2574</t>
  </si>
  <si>
    <t>Wed Dec 27, 2023 06:50 UTC</t>
  </si>
  <si>
    <t>Kuaizhou 1A | Tianmu-1 19-22</t>
  </si>
  <si>
    <t>LC-2, Xichang Satellite Launch Center, China</t>
  </si>
  <si>
    <t>Tue Dec 26, 2023 03:26 UTC</t>
  </si>
  <si>
    <t>Long March 3B/YZ-1 | Beidou-3 M25 &amp; M26</t>
  </si>
  <si>
    <t>Bo Run Jiu Zhou Barge (Area 1), China Coastal Waters</t>
  </si>
  <si>
    <t>Mon Dec 25, 2023 22:39 UTC</t>
  </si>
  <si>
    <t>Long March 11H | Shiyan 24C</t>
  </si>
  <si>
    <t>Mon Dec 25, 2023 01:00 UTC</t>
  </si>
  <si>
    <t>Kuaizhou 1A | Tianmu-1 11-14</t>
  </si>
  <si>
    <t>Sun Dec 24, 2023 13:11 UTC</t>
  </si>
  <si>
    <t>Falcon 9 Block 5 | SARah 2 &amp; 3</t>
  </si>
  <si>
    <t>Sat Dec 23, 2023 05:33 UTC</t>
  </si>
  <si>
    <t>Falcon 9 Block 5 | Starlink Group 6-32</t>
  </si>
  <si>
    <t>Firefly</t>
  </si>
  <si>
    <t>SLC-2W, Vandenberg SFB, California, USA</t>
  </si>
  <si>
    <t>Fri Dec 22, 2023 17:32 UTC</t>
  </si>
  <si>
    <t>Alpha | Fly the Lightning</t>
  </si>
  <si>
    <t>Partial Failure</t>
  </si>
  <si>
    <t>Thu Dec 21, 2023 08:48 UTC</t>
  </si>
  <si>
    <t>Soyuz 2.1b | Cosmos 2573</t>
  </si>
  <si>
    <t>Blue Origin</t>
  </si>
  <si>
    <t>Launch Site One, West Texas, Texas, USA</t>
  </si>
  <si>
    <t>Tue Dec 19, 2023 16:42 UTC</t>
  </si>
  <si>
    <t>New Shepard | NS-24</t>
  </si>
  <si>
    <t>Tue Dec 19, 2023 04:01 UTC</t>
  </si>
  <si>
    <t>Falcon 9 Block 5 | Starlink Group 6-34</t>
  </si>
  <si>
    <t>i-Space</t>
  </si>
  <si>
    <t>Sun Dec 17, 2023 07:00 UTC</t>
  </si>
  <si>
    <t>Hyperbola-1 | DEAR-1</t>
  </si>
  <si>
    <t>Roscosmos</t>
  </si>
  <si>
    <t>Site 31/6, Baikonur Cosmodrome, Kazakhstan</t>
  </si>
  <si>
    <t>Sat Dec 16, 2023 09:17 UTC</t>
  </si>
  <si>
    <t>Soyuz 2.1b/Fregat-M | Arktika-M nÂ°2</t>
  </si>
  <si>
    <t>LC-101, Wenchang Space Launch Site, China</t>
  </si>
  <si>
    <t>Fri Dec 15, 2023 13:41 UTC</t>
  </si>
  <si>
    <t>Long March 5 | Yaogan 41</t>
  </si>
  <si>
    <t>Fri Dec 15, 2023 04:05 UTC</t>
  </si>
  <si>
    <t>Electron/Curie | The Moon God Awakens</t>
  </si>
  <si>
    <t>Site 901 (SLS-1), Jiuquan Satellite Launch Center, China</t>
  </si>
  <si>
    <t>Thu Dec 14, 2023 14:12 UTC</t>
  </si>
  <si>
    <t>Long March 2F/T | Experimental Spaceplane (CSSHQ)</t>
  </si>
  <si>
    <t>Sun Dec 10, 2023 01:58 UTC</t>
  </si>
  <si>
    <t>Long March 2D | Yaogan 39 Group 05</t>
  </si>
  <si>
    <t>Landspace</t>
  </si>
  <si>
    <t>Site 96, Jiuquan Satellite Launch Center, China</t>
  </si>
  <si>
    <t>Fri Dec 08, 2023 23:39 UTC</t>
  </si>
  <si>
    <t>ZhuQue-2 | Flight 3</t>
  </si>
  <si>
    <t>Fri Dec 08, 2023 08:03 UTC</t>
  </si>
  <si>
    <t>Falcon 9 Block 5 | Starlink Group 7-8</t>
  </si>
  <si>
    <t>Thu Dec 07, 2023 05:07 UTC</t>
  </si>
  <si>
    <t>Falcon 9 Block 5 | Starlink Group 6-33</t>
  </si>
  <si>
    <t>Tue Dec 05, 2023 19:24 UTC</t>
  </si>
  <si>
    <t>Jielong-3 | SatNet test satellite</t>
  </si>
  <si>
    <t>Galactic Energy</t>
  </si>
  <si>
    <t>Mon Dec 04, 2023 23:33 UTC</t>
  </si>
  <si>
    <t>Ceres-1 | We Wonâ€™t Stop</t>
  </si>
  <si>
    <t>ADD</t>
  </si>
  <si>
    <t>ADD Offshore launch platform, Jeju Island, South Korea</t>
  </si>
  <si>
    <t>Mon Dec 04, 2023 05:00 UTC</t>
  </si>
  <si>
    <t>South Korean ADD Solid-Fuel SLV (3 stage) | S-STEP</t>
  </si>
  <si>
    <t>Mon Dec 04, 2023 04:10 UTC</t>
  </si>
  <si>
    <t>Long March 2C | MisrSat-2</t>
  </si>
  <si>
    <t>Sun Dec 03, 2023 04:00 UTC</t>
  </si>
  <si>
    <t>Falcon 9 Block 5 | Starlink Group 6-31</t>
  </si>
  <si>
    <t>Fri Dec 01, 2023 18:19 UTC</t>
  </si>
  <si>
    <t>Falcon 9 Block 5 | 425 Project Flight 1 &amp; Rideshares</t>
  </si>
  <si>
    <t>Fri Dec 01, 2023 09:25 UTC</t>
  </si>
  <si>
    <t>Soyuz 2.1a | Progress MS-25</t>
  </si>
  <si>
    <t>Tue Nov 28, 2023 04:20 UTC</t>
  </si>
  <si>
    <t>Falcon 9 Block 5 | Starlink Group 6-30</t>
  </si>
  <si>
    <t>Sat Nov 25, 2023 20:58 UTC</t>
  </si>
  <si>
    <t>Soyuz 2.1b | Cosmos 2572</t>
  </si>
  <si>
    <t>Thu Nov 23, 2023 10:00 UTC</t>
  </si>
  <si>
    <t>Long March 2D/YZ-3 | 3 x SatNet test satellites</t>
  </si>
  <si>
    <t>Wed Nov 22, 2023 07:47 UTC</t>
  </si>
  <si>
    <t>Falcon 9 Block 5 | Starlink Group 6-29</t>
  </si>
  <si>
    <t>NADA</t>
  </si>
  <si>
    <t>Pad 2, Sohae Satellite Launching Station, North Korea</t>
  </si>
  <si>
    <t>Tue Nov 21, 2023 13:42 UTC</t>
  </si>
  <si>
    <t>ChÅllima 1 | Manligyeong 1 #3</t>
  </si>
  <si>
    <t>Mon Nov 20, 2023 10:30 UTC</t>
  </si>
  <si>
    <t>Falcon 9 Block 5 | Starlink Group 7-7</t>
  </si>
  <si>
    <t>Orbital Launch Pad A, Starbase, Texas, USA</t>
  </si>
  <si>
    <t>Sat Nov 18, 2023 13:02 UTC</t>
  </si>
  <si>
    <t>Starship-Super Heavy (Prototype) | Starship Flight Test 2</t>
  </si>
  <si>
    <t>Sat Nov 18, 2023 05:05 UTC</t>
  </si>
  <si>
    <t>Falcon 9 Block 5 | Starlink Group 6-28</t>
  </si>
  <si>
    <t>Thu Nov 16, 2023 03:55 UTC</t>
  </si>
  <si>
    <t>Long March 2C/YZ-1S | Haiyang 3-01</t>
  </si>
  <si>
    <t>Sun Nov 12, 2023 21:08 UTC</t>
  </si>
  <si>
    <t>Falcon 9 Block 5 | O3b mPOWER 5 &amp; 6</t>
  </si>
  <si>
    <t>Sat Nov 11, 2023 18:49 UTC</t>
  </si>
  <si>
    <t>Falcon 9 Block 5 | Transporter 9</t>
  </si>
  <si>
    <t>Fri Nov 10, 2023 01:28 UTC</t>
  </si>
  <si>
    <t>Falcon 9 Block 5 | CRS SpX-29</t>
  </si>
  <si>
    <t>Thu Nov 09, 2023 11:23 UTC</t>
  </si>
  <si>
    <t>Long March 3B/E | ChinaSat 6E</t>
  </si>
  <si>
    <t>Wed Nov 08, 2023 05:05 UTC</t>
  </si>
  <si>
    <t>Falcon 9 Block 5 | Starlink Group 6-27</t>
  </si>
  <si>
    <t>Sat Nov 04, 2023 00:37 UTC</t>
  </si>
  <si>
    <t>Falcon 9 Block 5 | Starlink Group 6-26</t>
  </si>
  <si>
    <t>Fri Nov 03, 2023 14:54 UTC</t>
  </si>
  <si>
    <t>Long March 7A | TJSW-10</t>
  </si>
  <si>
    <t>Thu Nov 02, 2023 15:44 UTC</t>
  </si>
  <si>
    <t>SpaceShipTwo | Galactic-05</t>
  </si>
  <si>
    <t>LC-9A, Taiyuan Satellite Launch Center, China</t>
  </si>
  <si>
    <t>Tue Oct 31, 2023 22:50 UTC</t>
  </si>
  <si>
    <t>Long March 6A | Tianhui 5</t>
  </si>
  <si>
    <t>Mon Oct 30, 2023 23:20 UTC</t>
  </si>
  <si>
    <t>Falcon 9 Block 5 | Starlink Group 6-25</t>
  </si>
  <si>
    <t>Sun Oct 29, 2023 09:00 UTC</t>
  </si>
  <si>
    <t>Falcon 9 Block 5 | Starlink Group 7-6</t>
  </si>
  <si>
    <t>Site 43/3, Plesetsk Cosmodrome, Russia</t>
  </si>
  <si>
    <t>Fri Oct 27, 2023 06:04 UTC</t>
  </si>
  <si>
    <t>Soyuz 2.1b | Cosmos 2570</t>
  </si>
  <si>
    <t>Thu Oct 26, 2023 03:14 UTC</t>
  </si>
  <si>
    <t>Long March 2F/G | Shenzhou 17</t>
  </si>
  <si>
    <t>Mon Oct 23, 2023 20:03 UTC</t>
  </si>
  <si>
    <t>Long March 2D | Yaogan 39 Group 04</t>
  </si>
  <si>
    <t>Sun Oct 22, 2023 02:17 UTC</t>
  </si>
  <si>
    <t>Falcon 9 Block 5 | Starlink Group 6-24</t>
  </si>
  <si>
    <t>Sat Oct 21, 2023 08:23 UTC</t>
  </si>
  <si>
    <t>Falcon 9 Block 5 | Starlink Group 7-5</t>
  </si>
  <si>
    <t>Wed Oct 18, 2023 00:39 UTC</t>
  </si>
  <si>
    <t>Falcon 9 Block 5 | Starlink Group 6-23</t>
  </si>
  <si>
    <t>Sun Oct 15, 2023 00:54 UTC</t>
  </si>
  <si>
    <t>Long March 2D | Yunhai-1 04</t>
  </si>
  <si>
    <t>Fri Oct 13, 2023 23:01 UTC</t>
  </si>
  <si>
    <t>Falcon 9 Block 5 | Starlink Group 6-22</t>
  </si>
  <si>
    <t>Fri Oct 13, 2023 14:19 UTC</t>
  </si>
  <si>
    <t>Falcon Heavy | Psyche</t>
  </si>
  <si>
    <t>Mon Oct 09, 2023 07:43 UTC</t>
  </si>
  <si>
    <t>Falcon 9 Block 5 | Starlink Group 7-4</t>
  </si>
  <si>
    <t>Arianespace</t>
  </si>
  <si>
    <t>ELV-1, Guiana Space Centre, French Guiana, France</t>
  </si>
  <si>
    <t>Mon Oct 09, 2023 01:36 UTC</t>
  </si>
  <si>
    <t>Vega | THEOS-2, TRITON &amp; SSMS nÂ°5</t>
  </si>
  <si>
    <t>Fri Oct 06, 2023 18:06 UTC</t>
  </si>
  <si>
    <t>Atlas V 501 | Project Kuiper Protoflight</t>
  </si>
  <si>
    <t>Fri Oct 06, 2023 16:10 UTC</t>
  </si>
  <si>
    <t>SpaceShipTwo | Galactic-04</t>
  </si>
  <si>
    <t>Thu Oct 05, 2023 05:36 UTC</t>
  </si>
  <si>
    <t>Falcon 9 Block 5 | Starlink Group 6-21</t>
  </si>
  <si>
    <t>Thu Oct 05, 2023 00:24 UTC</t>
  </si>
  <si>
    <t>Long March 2D | Yaogan 39 Group 03</t>
  </si>
  <si>
    <t>Sat Sep 30, 2023 02:00 UTC</t>
  </si>
  <si>
    <t>Falcon 9 Block 5 | Starlink Group 6-19</t>
  </si>
  <si>
    <t>Wed Sep 27, 2023 06:00 UTC</t>
  </si>
  <si>
    <t>Qased | Nour 3</t>
  </si>
  <si>
    <t>Tue Sep 26, 2023 20:15 UTC</t>
  </si>
  <si>
    <t>Long March 4C | Yaogan 33-04</t>
  </si>
  <si>
    <t>Mon Sep 25, 2023 08:48 UTC</t>
  </si>
  <si>
    <t>Falcon 9 Block 5 | Starlink Group 7-3</t>
  </si>
  <si>
    <t>Sun Sep 24, 2023 03:38 UTC</t>
  </si>
  <si>
    <t>Falcon 9 Block 5 | Starlink Group 6-18</t>
  </si>
  <si>
    <t>Thu Sep 21, 2023 04:59 UTC</t>
  </si>
  <si>
    <t>Ceres-1 | Autumn Sonata</t>
  </si>
  <si>
    <t>Failure</t>
  </si>
  <si>
    <t>Wed Sep 20, 2023 03:38 UTC</t>
  </si>
  <si>
    <t>Falcon 9 Block 5 | Starlink Group 6-17</t>
  </si>
  <si>
    <t>Tue Sep 19, 2023 06:55 UTC</t>
  </si>
  <si>
    <t>Electron/Curie | We Will Never Desert You</t>
  </si>
  <si>
    <t>Sun Sep 17, 2023 04:13 UTC</t>
  </si>
  <si>
    <t>Long March 2D | Yaogan 39 Group 02</t>
  </si>
  <si>
    <t>Sat Sep 16, 2023 03:38 UTC</t>
  </si>
  <si>
    <t>Falcon 9 Block 5 | Starlink Group 6-16</t>
  </si>
  <si>
    <t>Fri Sep 15, 2023 15:44 UTC</t>
  </si>
  <si>
    <t>Soyuz 2.1a | Soyuz MS-24</t>
  </si>
  <si>
    <t>Fri Sep 15, 2023 02:28 UTC</t>
  </si>
  <si>
    <t>Alpha | VICTUS NOX (TacRS-3)</t>
  </si>
  <si>
    <t>Tue Sep 12, 2023 06:57 UTC</t>
  </si>
  <si>
    <t>Falcon 9 Block 5 | Starlink Group 7-2</t>
  </si>
  <si>
    <t>Sun Sep 10, 2023 12:47 UTC</t>
  </si>
  <si>
    <t>Atlas V 551 | SILENTBARKER (NROL-107)</t>
  </si>
  <si>
    <t>Sun Sep 10, 2023 04:30 UTC</t>
  </si>
  <si>
    <t>Long March 6A | Yaogan 40</t>
  </si>
  <si>
    <t>Sat Sep 09, 2023 03:12 UTC</t>
  </si>
  <si>
    <t>Falcon 9 Block 5 | Starlink Group 6-14</t>
  </si>
  <si>
    <t>Fri Sep 08, 2023 15:22 UTC</t>
  </si>
  <si>
    <t>SpaceShipTwo | Galactic-03</t>
  </si>
  <si>
    <t>Wed Sep 06, 2023 23:42 UTC</t>
  </si>
  <si>
    <t>H-IIA 202 | SLIM &amp; XRISM</t>
  </si>
  <si>
    <t>Wed Sep 06, 2023 18:14 UTC</t>
  </si>
  <si>
    <t>Long March 4C | Yaogan 33-03</t>
  </si>
  <si>
    <t>Tue Sep 05, 2023 09:34 UTC</t>
  </si>
  <si>
    <t>Ceres-1S | The Little Mermaid</t>
  </si>
  <si>
    <t>Mon Sep 04, 2023 02:47 UTC</t>
  </si>
  <si>
    <t>Falcon 9 Block 5 | Starlink Group 6-12</t>
  </si>
  <si>
    <t>Sat Sep 02, 2023 14:25 UTC</t>
  </si>
  <si>
    <t>Falcon 9 Block 5 | Transport &amp; Tracking Layer (Tranche 0, Flight 2)</t>
  </si>
  <si>
    <t>Second Launch Pad, Satish Dhawan Space Centre, India</t>
  </si>
  <si>
    <t>Sat Sep 02, 2023 06:20 UTC</t>
  </si>
  <si>
    <t>PSLV-XL | Aditya L1</t>
  </si>
  <si>
    <t>Fri Sep 01, 2023 02:21 UTC</t>
  </si>
  <si>
    <t>Falcon 9 Block 5 | Starlink Group 6-13</t>
  </si>
  <si>
    <t>Thu Aug 31, 2023 07:36 UTC</t>
  </si>
  <si>
    <t>Long March 2D | Yaogan 39 Group 01</t>
  </si>
  <si>
    <t>Sun Aug 27, 2023 01:05 UTC</t>
  </si>
  <si>
    <t>Falcon 9 Block 5 | Starlink Group 6-11</t>
  </si>
  <si>
    <t>Sat Aug 26, 2023 07:27 UTC</t>
  </si>
  <si>
    <t>Falcon 9 Block 5 | SpaceX Crew-7</t>
  </si>
  <si>
    <t>Fri Aug 25, 2023 04:59 UTC</t>
  </si>
  <si>
    <t>Ceres-1 | Cornfield Chase</t>
  </si>
  <si>
    <t>Wed Aug 23, 2023 23:45 UTC</t>
  </si>
  <si>
    <t>Electron/Curie | We Love the Nightlife</t>
  </si>
  <si>
    <t>Wed Aug 23, 2023 18:50 UTC</t>
  </si>
  <si>
    <t>ChÅllima 1 | Manligyeong 1 #2</t>
  </si>
  <si>
    <t>Wed Aug 23, 2023 01:08 UTC</t>
  </si>
  <si>
    <t>Soyuz 2.1a | Progress MS-24</t>
  </si>
  <si>
    <t>Tue Aug 22, 2023 09:37 UTC</t>
  </si>
  <si>
    <t>Falcon 9 Block 5 | Starlink Group 7-1</t>
  </si>
  <si>
    <t>Sun Aug 20, 2023 17:45 UTC</t>
  </si>
  <si>
    <t>Long March 4C | Gaofen-12 04</t>
  </si>
  <si>
    <t>Thu Aug 17, 2023 03:36 UTC</t>
  </si>
  <si>
    <t>Falcon 9 Block 5 | Starlink Group 6-10</t>
  </si>
  <si>
    <t>Mobile Launcher Pad, Xichang Satellite Launch Center, China</t>
  </si>
  <si>
    <t>Mon Aug 14, 2023 05:32 UTC</t>
  </si>
  <si>
    <t>Kuaizhou 1A | HEAD-3A/B/C/D/E</t>
  </si>
  <si>
    <t>Sat Aug 12, 2023 17:26 UTC</t>
  </si>
  <si>
    <t>Long March 3B/E | L-SAR4-01 (LTDC-4A)</t>
  </si>
  <si>
    <t>Fri Aug 11, 2023 05:17 UTC</t>
  </si>
  <si>
    <t>Falcon 9 Block 5 | Starlink Group 6-9</t>
  </si>
  <si>
    <t>Site 1S, Vostochny Cosmodrome, Russia</t>
  </si>
  <si>
    <t>Thu Aug 10, 2023 23:10 UTC</t>
  </si>
  <si>
    <t>Soyuz 2.1b/Fregat-M | Luna 25</t>
  </si>
  <si>
    <t>Thu Aug 10, 2023 15:17 UTC</t>
  </si>
  <si>
    <t>SpaceShipTwo | Galactic 02</t>
  </si>
  <si>
    <t>Thu Aug 10, 2023 04:03 UTC</t>
  </si>
  <si>
    <t>Ceres-1 | Lucky 7</t>
  </si>
  <si>
    <t>LC-9, Taiyuan Satellite Launch Center, China</t>
  </si>
  <si>
    <t>Tue Aug 08, 2023 22:53 UTC</t>
  </si>
  <si>
    <t>Long March 2C | 5 m S-SAR-02 (Huanjing-2F)</t>
  </si>
  <si>
    <t>Tue Aug 08, 2023 03:57 UTC</t>
  </si>
  <si>
    <t>Falcon 9 Block 5 | Starlink Group 6-20</t>
  </si>
  <si>
    <t>Mon Aug 07, 2023 13:20 UTC</t>
  </si>
  <si>
    <t>Soyuz 2.1b/Fregat-M | Cosmos 2569</t>
  </si>
  <si>
    <t>Mon Aug 07, 2023 02:41 UTC</t>
  </si>
  <si>
    <t>Falcon 9 Block 5 | Starlink Group 6-8</t>
  </si>
  <si>
    <t>Thu Aug 03, 2023 05:00 UTC</t>
  </si>
  <si>
    <t>Falcon 9 Block 5 | Galaxy 37</t>
  </si>
  <si>
    <t>Thu Aug 03, 2023 03:47 UTC</t>
  </si>
  <si>
    <t>Long March 4C | Fengyun-3F</t>
  </si>
  <si>
    <t>Northrop</t>
  </si>
  <si>
    <t>LP-0A, Wallops Flight Facility, Virginia, USA</t>
  </si>
  <si>
    <t>Wed Aug 02, 2023 00:31 UTC</t>
  </si>
  <si>
    <t>Antares 230+ | CRS NG-19</t>
  </si>
  <si>
    <t>Retired</t>
  </si>
  <si>
    <t>Sun Jul 30, 2023 01:01 UTC</t>
  </si>
  <si>
    <t>PSLV-CA | DS-SAR</t>
  </si>
  <si>
    <t>Sat Jul 29, 2023 03:04 UTC</t>
  </si>
  <si>
    <t>Falcon Heavy | EchoStar 24 (Jupiter 3)</t>
  </si>
  <si>
    <t>Fri Jul 28, 2023 04:01 UTC</t>
  </si>
  <si>
    <t>Falcon 9 Block 5 | Starlink Group 6-7</t>
  </si>
  <si>
    <t>Wed Jul 26, 2023 20:02 UTC</t>
  </si>
  <si>
    <t>Long March 2D | Yaogan 36 Group 05</t>
  </si>
  <si>
    <t>Mon Jul 24, 2023 00:50 UTC</t>
  </si>
  <si>
    <t>Falcon 9 Block 5 | Starlink Group 6-6</t>
  </si>
  <si>
    <t>Sun Jul 23, 2023 02:50 UTC</t>
  </si>
  <si>
    <t>Long March 2D | Skysight AS-01 to 03 &amp; Lingxi-03</t>
  </si>
  <si>
    <t>Sat Jul 22, 2023 05:07 UTC</t>
  </si>
  <si>
    <t>Ceres-1 | Lemon Tree</t>
  </si>
  <si>
    <t>Thu Jul 20, 2023 04:09 UTC</t>
  </si>
  <si>
    <t>Falcon 9 Block 5 | Starlink Group 6-15</t>
  </si>
  <si>
    <t>Thu Jul 20, 2023 03:20 UTC</t>
  </si>
  <si>
    <t>Kuaizhou 1A | Tianmu-1 07-10</t>
  </si>
  <si>
    <t>Tue Jul 18, 2023 01:27 UTC</t>
  </si>
  <si>
    <t>Electron/Curie | Baby Come Back</t>
  </si>
  <si>
    <t>Sun Jul 16, 2023 03:50 UTC</t>
  </si>
  <si>
    <t>Falcon 9 Block 5 | Starlink Group 5-15</t>
  </si>
  <si>
    <t>Fri Jul 14, 2023 09:05 UTC</t>
  </si>
  <si>
    <t>LVM-3 | Chandrayaan-3</t>
  </si>
  <si>
    <t>Wed Jul 12, 2023 01:00 UTC</t>
  </si>
  <si>
    <t>ZhuQue-2 | Flight 2</t>
  </si>
  <si>
    <t>Mon Jul 10, 2023 03:58 UTC</t>
  </si>
  <si>
    <t>Falcon 9 Block 5 | Starlink Group 6-5</t>
  </si>
  <si>
    <t>Sun Jul 09, 2023 11:00 UTC</t>
  </si>
  <si>
    <t>Long March 2C/YZ-1S | 2 x SatNet test satellites</t>
  </si>
  <si>
    <t>Fri Jul 07, 2023 19:29 UTC</t>
  </si>
  <si>
    <t>Falcon 9 Block 5 | Starlink Group 5-13</t>
  </si>
  <si>
    <t>ELA-3, Guiana Space Centre, French Guiana, France</t>
  </si>
  <si>
    <t>Wed Jul 05, 2023 22:00 UTC</t>
  </si>
  <si>
    <t>Ariane 5 ECA | Syracuse 4B &amp; Heinrich Hertz</t>
  </si>
  <si>
    <t>Sat Jul 01, 2023 15:12 UTC</t>
  </si>
  <si>
    <t>Falcon 9 Block 5 | Euclid Telescope</t>
  </si>
  <si>
    <t>Thu Jun 29, 2023 15:28 UTC</t>
  </si>
  <si>
    <t>SpaceShipTwo | Galactic 01</t>
  </si>
  <si>
    <t>Tue Jun 27, 2023 11:34 UTC</t>
  </si>
  <si>
    <t>Soyuz 2.1b/Fregat-M | Meteor-M nÂ°2-3 and others</t>
  </si>
  <si>
    <t>Fri Jun 23, 2023 15:35 UTC</t>
  </si>
  <si>
    <t>Falcon 9 Block 5 | Starlink Group 5-12</t>
  </si>
  <si>
    <t>SLC-37B, Cape Canaveral SFS, Florida, USA</t>
  </si>
  <si>
    <t>Thu Jun 22, 2023 09:18 UTC</t>
  </si>
  <si>
    <t>Delta IV Heavy | NROL-68 (USA-345)</t>
  </si>
  <si>
    <t>Thu Jun 22, 2023 07:19 UTC</t>
  </si>
  <si>
    <t>Falcon 9 Block 5 | Starlink Group 5-7</t>
  </si>
  <si>
    <t>LC-16, Taiyuan Satellite Launch Center, China</t>
  </si>
  <si>
    <t>Tue Jun 20, 2023 03:18 UTC</t>
  </si>
  <si>
    <t>Long March 6 | Shiyan 25</t>
  </si>
  <si>
    <t>Sun Jun 18, 2023 22:21 UTC</t>
  </si>
  <si>
    <t>Falcon 9 Block 5 | Satria</t>
  </si>
  <si>
    <t>Rocket Lab LC-2 (LP-0C), Wallops Flight Facility, Virginia, USA</t>
  </si>
  <si>
    <t>Sun Jun 18, 2023 01:24 UTC</t>
  </si>
  <si>
    <t>Electron | Scout's Arrow</t>
  </si>
  <si>
    <t>Thu Jun 15, 2023 05:30 UTC</t>
  </si>
  <si>
    <t>Long March 2D | 41 x Jilin-1</t>
  </si>
  <si>
    <t>Mon Jun 12, 2023 21:35 UTC</t>
  </si>
  <si>
    <t>Falcon 9 Block 5 | Transporter 8</t>
  </si>
  <si>
    <t>Mon Jun 12, 2023 07:10 UTC</t>
  </si>
  <si>
    <t>Falcon 9 Block 5 | Starlink Group 5-11</t>
  </si>
  <si>
    <t>Fri Jun 09, 2023 02:35 UTC</t>
  </si>
  <si>
    <t>Kuaizhou 1A | Longjiang 3</t>
  </si>
  <si>
    <t>Wed Jun 07, 2023 04:10 UTC</t>
  </si>
  <si>
    <t>Kinetica 1 | Second Flight</t>
  </si>
  <si>
    <t>Mon Jun 05, 2023 15:47 UTC</t>
  </si>
  <si>
    <t>Falcon 9 Block 5 | CRS SpX-28</t>
  </si>
  <si>
    <t>Sun Jun 04, 2023 12:20 UTC</t>
  </si>
  <si>
    <t>Falcon 9 Block 5 | Starlink Group 6-4</t>
  </si>
  <si>
    <t>Wed May 31, 2023 06:02 UTC</t>
  </si>
  <si>
    <t>Falcon 9 Block 5 | Starlink Group 2-10</t>
  </si>
  <si>
    <t>Tue May 30, 2023 21:27 UTC</t>
  </si>
  <si>
    <t>ChÅllima 1 | Manligyeong 1 #1</t>
  </si>
  <si>
    <t>Tue May 30, 2023 01:31 UTC</t>
  </si>
  <si>
    <t>Long March 2F/G | Shenzhou 16</t>
  </si>
  <si>
    <t>Mon May 29, 2023 05:12 UTC</t>
  </si>
  <si>
    <t>GSLV Mk II | NVS-01 (IRNSS-1J)</t>
  </si>
  <si>
    <t>Sat May 27, 2023 04:30 UTC</t>
  </si>
  <si>
    <t>Falcon 9 Block 5 | Arabsat 7B (Badr 8)</t>
  </si>
  <si>
    <t>Fri May 26, 2023 21:14 UTC</t>
  </si>
  <si>
    <t>Soyuz 2.1a/Fregat-M | Kondor-FKA nÂ°1</t>
  </si>
  <si>
    <t>Fri May 26, 2023 03:46 UTC</t>
  </si>
  <si>
    <t>Electron/Curie | TROPICS Flight 3: Coming to a Storm Near You</t>
  </si>
  <si>
    <t>Thu May 25, 2023 16:23 UTC</t>
  </si>
  <si>
    <t>SpaceShipTwo | Unity 25</t>
  </si>
  <si>
    <t>KARI</t>
  </si>
  <si>
    <t>LC-2, Naro Space Center, South Korea</t>
  </si>
  <si>
    <t>Thu May 25, 2023 09:24 UTC</t>
  </si>
  <si>
    <t>KSLV-2 | NEXTSat-2 &amp; Others</t>
  </si>
  <si>
    <t>Wed May 24, 2023 12:56 UTC</t>
  </si>
  <si>
    <t>Soyuz 2.1a | Progress MS-23</t>
  </si>
  <si>
    <t>Sun May 21, 2023 21:37 UTC</t>
  </si>
  <si>
    <t>Falcon 9 Block 5 | Axiom Mission 2 (Ax-2)</t>
  </si>
  <si>
    <t>Sun May 21, 2023 08:00 UTC</t>
  </si>
  <si>
    <t>Long March 2C | MUST-1A/B &amp; Luojia-2 01</t>
  </si>
  <si>
    <t>Sat May 20, 2023 13:16 UTC</t>
  </si>
  <si>
    <t>Falcon 9 Block 5 | Iridium-9 &amp; OneWeb #19</t>
  </si>
  <si>
    <t>Fri May 19, 2023 06:19 UTC</t>
  </si>
  <si>
    <t>Falcon 9 Block 5 | Starlink Group 6-3</t>
  </si>
  <si>
    <t>Wed May 17, 2023 02:49 UTC</t>
  </si>
  <si>
    <t>Long March 3B/E | Beidou-3 G4</t>
  </si>
  <si>
    <t>Sun May 14, 2023 05:03 UTC</t>
  </si>
  <si>
    <t>Falcon 9 Block 5 | Starlink Group 5-9</t>
  </si>
  <si>
    <t>Wed May 10, 2023 20:09 UTC</t>
  </si>
  <si>
    <t>Falcon 9 Block 5 | Starlink Group 2-9</t>
  </si>
  <si>
    <t>Wed May 10, 2023 13:22 UTC</t>
  </si>
  <si>
    <t>Long March 7 | Tianzhou 6</t>
  </si>
  <si>
    <t>Mon May 08, 2023 01:00 UTC</t>
  </si>
  <si>
    <t>Electron/Curie | TROPICS Flight 2: Rocket Like A Hurricane</t>
  </si>
  <si>
    <t>Thu May 04, 2023 07:31 UTC</t>
  </si>
  <si>
    <t>Falcon 9 Block 5 | Starlink Group 5-6</t>
  </si>
  <si>
    <t>Mon May 01, 2023 00:26 UTC</t>
  </si>
  <si>
    <t>Falcon Heavy | ViaSat-3 Americas &amp; Others</t>
  </si>
  <si>
    <t>Fri Apr 28, 2023 22:12 UTC</t>
  </si>
  <si>
    <t>Falcon 9 Block 5 | O3b mPOWER 3 &amp; 4</t>
  </si>
  <si>
    <t>Thu Apr 27, 2023 13:40 UTC</t>
  </si>
  <si>
    <t>Falcon 9 Block 5 | Starlink Group 3-5</t>
  </si>
  <si>
    <t>Wed Apr 26, 2023 13:47 UTC</t>
  </si>
  <si>
    <t>SpaceShipTwo | Unity 24</t>
  </si>
  <si>
    <t>Sat Apr 22, 2023 08:50 UTC</t>
  </si>
  <si>
    <t>PSLV-CA | TeLEOS-2 &amp; Others</t>
  </si>
  <si>
    <t>Thu Apr 20, 2023 13:33 UTC</t>
  </si>
  <si>
    <t>Starship-Super Heavy (Prototype) | Starship Flight Test</t>
  </si>
  <si>
    <t>Wed Apr 19, 2023 14:31 UTC</t>
  </si>
  <si>
    <t>Falcon 9 Block 5 | Starlink Group 6-2</t>
  </si>
  <si>
    <t>Sun Apr 16, 2023 01:36 UTC</t>
  </si>
  <si>
    <t>Long March 4B | Fengyun-3G</t>
  </si>
  <si>
    <t>Sat Apr 15, 2023 06:48 UTC</t>
  </si>
  <si>
    <t>Falcon 9 Block 5 | Transporter 7</t>
  </si>
  <si>
    <t>Fri Apr 14, 2023 12:14 UTC</t>
  </si>
  <si>
    <t>Ariane 5 ECA | JUICE (Jupiter Icy Moons Explorer)</t>
  </si>
  <si>
    <t>Fri Apr 07, 2023 04:30 UTC</t>
  </si>
  <si>
    <t>Falcon 9 Block 5 | Intelsat 40e/TEMPO</t>
  </si>
  <si>
    <t>Fri Apr 07, 2023 04:00 UTC</t>
  </si>
  <si>
    <t>Hyperbola-1 | Dummy Payload</t>
  </si>
  <si>
    <t>Sun Apr 02, 2023 14:29 UTC</t>
  </si>
  <si>
    <t>Falcon 9 Block 5 | Transport &amp; Tracking Layer (Tranche 0, Flight 1)</t>
  </si>
  <si>
    <t>Space Pioneer</t>
  </si>
  <si>
    <t>Site 120, Jiuquan Satellite Launch Center, China</t>
  </si>
  <si>
    <t>Sun Apr 02, 2023 08:48 UTC</t>
  </si>
  <si>
    <t>Tianlong-2 | Demo Flight</t>
  </si>
  <si>
    <t>Fri Mar 31, 2023 06:27 UTC</t>
  </si>
  <si>
    <t>Long March 4C | Yaogan 34-04</t>
  </si>
  <si>
    <t>Thu Mar 30, 2023 10:50 UTC</t>
  </si>
  <si>
    <t>Long March 2D | PIESAT-1 x 4</t>
  </si>
  <si>
    <t>Wed Mar 29, 2023 20:01 UTC</t>
  </si>
  <si>
    <t>Falcon 9 Block 5 | Starlink Group 5-10</t>
  </si>
  <si>
    <t>Wed Mar 29, 2023 19:57 UTC</t>
  </si>
  <si>
    <t>Soyuz 2.1v | Cosmos 2568</t>
  </si>
  <si>
    <t>IAI</t>
  </si>
  <si>
    <t>Pad 1, Palmachim Airbase, Israel</t>
  </si>
  <si>
    <t>Tue Mar 28, 2023 23:10 UTC</t>
  </si>
  <si>
    <t>Shavit-2 | Ofek-13</t>
  </si>
  <si>
    <t>Sun Mar 26, 2023 03:30 UTC</t>
  </si>
  <si>
    <t>LVM-3 | OneWeb #18</t>
  </si>
  <si>
    <t>Fri Mar 24, 2023 15:43 UTC</t>
  </si>
  <si>
    <t>Falcon 9 Block 5 | Starlink Group 5-5</t>
  </si>
  <si>
    <t>Fri Mar 24, 2023 09:14 UTC</t>
  </si>
  <si>
    <t>Electron/Curie | The Beat Goes On</t>
  </si>
  <si>
    <t>Thu Mar 23, 2023 06:40 UTC</t>
  </si>
  <si>
    <t>Soyuz 2.1a | Cosmos 2567</t>
  </si>
  <si>
    <t>Relativity Space</t>
  </si>
  <si>
    <t>LC-16, Cape Canaveral SFS, Florida, USA</t>
  </si>
  <si>
    <t>Thu Mar 23, 2023 03:25 UTC</t>
  </si>
  <si>
    <t>Terran 1 | Good Luck, Have Fun</t>
  </si>
  <si>
    <t>Wed Mar 22, 2023 09:09 UTC</t>
  </si>
  <si>
    <t>Kuaizhou 1A | Tianmu-1 03-06</t>
  </si>
  <si>
    <t>Fri Mar 17, 2023 23:38 UTC</t>
  </si>
  <si>
    <t>Falcon 9 Block 5 | SES-18 &amp; SES-19</t>
  </si>
  <si>
    <t>Fri Mar 17, 2023 19:26 UTC</t>
  </si>
  <si>
    <t>Falcon 9 Block 5 | Starlink Group 2-8</t>
  </si>
  <si>
    <t>Fri Mar 17, 2023 08:33 UTC</t>
  </si>
  <si>
    <t>Long March 3B/E | Gaofen-13-02</t>
  </si>
  <si>
    <t>Thu Mar 16, 2023 22:38 UTC</t>
  </si>
  <si>
    <t>Electron/Curie | Stronger Together</t>
  </si>
  <si>
    <t>Wed Mar 15, 2023 11:41 UTC</t>
  </si>
  <si>
    <t>Long March 11 | Shiyan 19</t>
  </si>
  <si>
    <t>Wed Mar 15, 2023 00:30 UTC</t>
  </si>
  <si>
    <t>Falcon 9 Block 5 | CRS SpX-27</t>
  </si>
  <si>
    <t>Mon Mar 13, 2023 04:02 UTC</t>
  </si>
  <si>
    <t>Long March 2C | Horus 2</t>
  </si>
  <si>
    <t>Site 200/39, Baikonur Cosmodrome, Kazakhstan</t>
  </si>
  <si>
    <t>Sun Mar 12, 2023 23:13 UTC</t>
  </si>
  <si>
    <t>Proton-M/Briz-M | Luch-5X (Olymp-K 2)</t>
  </si>
  <si>
    <t>Thu Mar 09, 2023 22:41 UTC</t>
  </si>
  <si>
    <t>Long March 4C | Tianhui-6 A/B</t>
  </si>
  <si>
    <t>Thu Mar 09, 2023 19:13 UTC</t>
  </si>
  <si>
    <t>Falcon 9 Block 5 | OneWeb #17</t>
  </si>
  <si>
    <t>LA-Y2, Tanegashima Space Center, Japan</t>
  </si>
  <si>
    <t>Tue Mar 07, 2023 01:37 UTC</t>
  </si>
  <si>
    <t>H3-22 | ALOS-3</t>
  </si>
  <si>
    <t>Sat Mar 04, 2023</t>
  </si>
  <si>
    <t>Qaem 100 | Nahid-1</t>
  </si>
  <si>
    <t>Fri Mar 03, 2023 18:38 UTC</t>
  </si>
  <si>
    <t>Falcon 9 Block 5 | Starlink Group 2-7</t>
  </si>
  <si>
    <t>Thu Mar 02, 2023 05:34 UTC</t>
  </si>
  <si>
    <t>Falcon 9 Block 5 | SpaceX Crew-6</t>
  </si>
  <si>
    <t>Mon Feb 27, 2023 23:13 UTC</t>
  </si>
  <si>
    <t>Falcon 9 Block 5 | Starlink Group 6-1</t>
  </si>
  <si>
    <t>Fri Feb 24, 2023 04:01 UTC</t>
  </si>
  <si>
    <t>Long March 2C | Horus 1</t>
  </si>
  <si>
    <t>Fri Feb 24, 2023 00:24 UTC</t>
  </si>
  <si>
    <t>Soyuz 2.1a | Soyuz MS-23</t>
  </si>
  <si>
    <t>Thu Feb 23, 2023 11:49 UTC</t>
  </si>
  <si>
    <t>Long March 3B/E | ChinaSat 26</t>
  </si>
  <si>
    <t>Sat Feb 18, 2023 03:59 UTC</t>
  </si>
  <si>
    <t>Falcon 9 Block 5 | Inmarsat I-6 F2</t>
  </si>
  <si>
    <t>Fri Feb 17, 2023 19:12 UTC</t>
  </si>
  <si>
    <t>Falcon 9 Block 5 | Starlink Group 2-5</t>
  </si>
  <si>
    <t>Sun Feb 12, 2023 05:10 UTC</t>
  </si>
  <si>
    <t>Falcon 9 Block 5 | Starlink Group 5-4</t>
  </si>
  <si>
    <t>Fri Feb 10, 2023 03:48 UTC</t>
  </si>
  <si>
    <t>SSLV | EOS-07 &amp; Others</t>
  </si>
  <si>
    <t>Thu Feb 09, 2023 06:15 UTC</t>
  </si>
  <si>
    <t>Soyuz 2.1a | Progress MS-22</t>
  </si>
  <si>
    <t>Tue Feb 07, 2023 01:32 UTC</t>
  </si>
  <si>
    <t>Falcon 9 Block 5 | Amazonas Nexus</t>
  </si>
  <si>
    <t>Site 81/24, Baikonur Cosmodrome, Kazakhstan</t>
  </si>
  <si>
    <t>Sun Feb 05, 2023 09:12 UTC</t>
  </si>
  <si>
    <t>Proton-M/DM-3 | Elektro-L nÂ°4</t>
  </si>
  <si>
    <t>Thu Feb 02, 2023 07:58 UTC</t>
  </si>
  <si>
    <t>Falcon 9 Block 5 | Starlink Group 5-3</t>
  </si>
  <si>
    <t>Tue Jan 31, 2023 16:15 UTC</t>
  </si>
  <si>
    <t>Falcon 9 Block 5 | Starlink Group 2-6 &amp; ION SCV009</t>
  </si>
  <si>
    <t>Thu Jan 26, 2023 09:32 UTC</t>
  </si>
  <si>
    <t>Falcon 9 Block 5 | Starlink Group 5-2</t>
  </si>
  <si>
    <t>Thu Jan 26, 2023 01:50 UTC</t>
  </si>
  <si>
    <t>H-IIA 202 | IGS-Radar 7</t>
  </si>
  <si>
    <t>Tue Jan 24, 2023 23:00 UTC</t>
  </si>
  <si>
    <t>Electron/Curie | Virginia is for Launch Lovers</t>
  </si>
  <si>
    <t>Thu Jan 19, 2023 15:43 UTC</t>
  </si>
  <si>
    <t>Falcon 9 Block 5 | Starlink Group 2-4</t>
  </si>
  <si>
    <t>Wed Jan 18, 2023 12:24 UTC</t>
  </si>
  <si>
    <t>Falcon 9 Block 5 | GPS III-6</t>
  </si>
  <si>
    <t>Sun Jan 15, 2023 22:56 UTC</t>
  </si>
  <si>
    <t>Falcon Heavy | USSF-67</t>
  </si>
  <si>
    <t>Sun Jan 15, 2023 03:14 UTC</t>
  </si>
  <si>
    <t>Long March 2D | 6 x Jilin-1, Qilu-2/3 and others</t>
  </si>
  <si>
    <t>Fri Jan 13, 2023 07:00 UTC</t>
  </si>
  <si>
    <t>Long March 2D | Yaogan 37 &amp; Shiyan 22A/B</t>
  </si>
  <si>
    <t>Thu Jan 12, 2023 18:10 UTC</t>
  </si>
  <si>
    <t>Long March 2C | APStar 6E</t>
  </si>
  <si>
    <t>ABL SS</t>
  </si>
  <si>
    <t>LP-3C, Pacific Spaceport Complex, Kodiak, Alaska, USA</t>
  </si>
  <si>
    <t>Tue Jan 10, 2023 23:27 UTC</t>
  </si>
  <si>
    <t>RS1 | DEMO-1 (Test Launch)</t>
  </si>
  <si>
    <t>Tue Jan 10, 2023 04:50 UTC</t>
  </si>
  <si>
    <t>Falcon 9 Block 5 | OneWeb #16</t>
  </si>
  <si>
    <t>Virgin Orbit</t>
  </si>
  <si>
    <t>Spaceport Cornwall, Newquay Airport in Cornwall, United Kingdom</t>
  </si>
  <si>
    <t>Mon Jan 09, 2023 23:08 UTC</t>
  </si>
  <si>
    <t>LauncherOne | Start Me Up</t>
  </si>
  <si>
    <t>Mon Jan 09, 2023 05:04 UTC</t>
  </si>
  <si>
    <t>Ceres-1 | Give Me Five</t>
  </si>
  <si>
    <t>Sun Jan 08, 2023 22:00 UTC</t>
  </si>
  <si>
    <t>Long March 7A | Shijian 23</t>
  </si>
  <si>
    <t>Tue Jan 03, 2023 14:55 UTC</t>
  </si>
  <si>
    <t>Falcon 9 Block 5 | Transporter 6</t>
  </si>
  <si>
    <t>Fri Dec 30, 2022 07:38 UTC</t>
  </si>
  <si>
    <t>Falcon 9 Block 5 | EROS-C3</t>
  </si>
  <si>
    <t>Thu Dec 29, 2022 04:43 UTC</t>
  </si>
  <si>
    <t>Long March 3B/E | Shiyan 10-02</t>
  </si>
  <si>
    <t>Wed Dec 28, 2022 09:34 UTC</t>
  </si>
  <si>
    <t>Falcon 9 Block 5 | Starlink Group 5-1</t>
  </si>
  <si>
    <t>Tue Dec 27, 2022 07:37 UTC</t>
  </si>
  <si>
    <t>Long March 4B | Gaofen-11 04</t>
  </si>
  <si>
    <t>Wed Dec 21, 2022 01:47 UTC</t>
  </si>
  <si>
    <t>Vega-C | PlÃ©Ã¯ades-NÃ©o 5 &amp; 6</t>
  </si>
  <si>
    <t>Sat Dec 17, 2022 21:32 UTC</t>
  </si>
  <si>
    <t>Falcon 9 Block 5 | Starlink Group 4-37</t>
  </si>
  <si>
    <t>Fri Dec 16, 2022 22:48 UTC</t>
  </si>
  <si>
    <t>Falcon 9 Block 5 | O3b mPOWER 1 &amp; 2</t>
  </si>
  <si>
    <t>Fri Dec 16, 2022 11:46 UTC</t>
  </si>
  <si>
    <t>Falcon 9 Block 5 | SWOT</t>
  </si>
  <si>
    <t>Fri Dec 16, 2022 06:17 UTC</t>
  </si>
  <si>
    <t>Long March 11 | Shiyan 21</t>
  </si>
  <si>
    <t>Wed Dec 14, 2022 18:25 UTC</t>
  </si>
  <si>
    <t>Long March 2D | Yaogan 36 Group 04</t>
  </si>
  <si>
    <t>Wed Dec 14, 2022 08:30 UTC</t>
  </si>
  <si>
    <t>ZhuQue-2 | Demo Flight</t>
  </si>
  <si>
    <t>Tue Dec 13, 2022 20:30 UTC</t>
  </si>
  <si>
    <t>Ariane 5 ECA | Galaxy 35 &amp; 36, MTG-I1</t>
  </si>
  <si>
    <t>Mon Dec 12, 2022 08:22 UTC</t>
  </si>
  <si>
    <t>Long March 4C | Shiyan 20A &amp; 20B</t>
  </si>
  <si>
    <t>Sun Dec 11, 2022 07:38 UTC</t>
  </si>
  <si>
    <t>Falcon 9 Block 5 | HAKUTO-R Mission 1</t>
  </si>
  <si>
    <t>Tai Rui Barge (Area 3), China Coastal Waters</t>
  </si>
  <si>
    <t>Fri Dec 09, 2022 06:35 UTC</t>
  </si>
  <si>
    <t>Jielong-3 | Demo Flight</t>
  </si>
  <si>
    <t>Thu Dec 08, 2022 22:27 UTC</t>
  </si>
  <si>
    <t>Falcon 9 Block 5 | OneWeb #15</t>
  </si>
  <si>
    <t>Thu Dec 08, 2022 18:31 UTC</t>
  </si>
  <si>
    <t>Long March 2D | Gaofen-5 01A</t>
  </si>
  <si>
    <t>Wed Dec 07, 2022 01:15 UTC</t>
  </si>
  <si>
    <t>Kuaizhou 11 | Xingyun VDES</t>
  </si>
  <si>
    <t>Wed Nov 30, 2022 21:10 UTC</t>
  </si>
  <si>
    <t>Soyuz 2.1b | Cosmos 2565</t>
  </si>
  <si>
    <t>Tue Nov 29, 2022 15:08 UTC</t>
  </si>
  <si>
    <t>Long March 2F/G | Shenzhou 15</t>
  </si>
  <si>
    <t>Mon Nov 28, 2022 15:17 UTC</t>
  </si>
  <si>
    <t>Soyuz 2.1b/Fregat-M | Cosmos 2564</t>
  </si>
  <si>
    <t>Sun Nov 27, 2022 12:23 UTC</t>
  </si>
  <si>
    <t>Long March 2D | Yaogan 36 Group 03</t>
  </si>
  <si>
    <t>Sat Nov 26, 2022 19:20 UTC</t>
  </si>
  <si>
    <t>Falcon 9 Block 5 | CRS SpX-26</t>
  </si>
  <si>
    <t>Sat Nov 26, 2022 06:26 UTC</t>
  </si>
  <si>
    <t>PSLV-XL | EOS-06, BhutanSat &amp; Others</t>
  </si>
  <si>
    <t>Wed Nov 23, 2022 02:57 UTC</t>
  </si>
  <si>
    <t>Falcon 9 Block 5 | Eutelsat 10B</t>
  </si>
  <si>
    <t>NASA</t>
  </si>
  <si>
    <t>LC-39B, Kennedy Space Center, Florida, USA</t>
  </si>
  <si>
    <t>Wed Nov 16, 2022 06:47 UTC</t>
  </si>
  <si>
    <t>SLS Block 1 | Artemis I</t>
  </si>
  <si>
    <t>Wed Nov 16, 2022 06:20 UTC</t>
  </si>
  <si>
    <t>Ceres-1 | Young For You</t>
  </si>
  <si>
    <t>Tue Nov 15, 2022 01:38 UTC</t>
  </si>
  <si>
    <t>Long March 4C | Yaogan 34-03</t>
  </si>
  <si>
    <t>Sat Nov 12, 2022 16:06 UTC</t>
  </si>
  <si>
    <t>Falcon 9 Block 5 | Galaxy 31 &amp; 32</t>
  </si>
  <si>
    <t>Sat Nov 12, 2022 02:03 UTC</t>
  </si>
  <si>
    <t>Long March 7 | Tianzhou 5</t>
  </si>
  <si>
    <t>Fri Nov 11, 2022 22:52 UTC</t>
  </si>
  <si>
    <t>Long March 6A | Yunhai 3</t>
  </si>
  <si>
    <t>SLC-3E, Vandenberg SFB, California, USA</t>
  </si>
  <si>
    <t>Thu Nov 10, 2022 09:49 UTC</t>
  </si>
  <si>
    <t>Atlas V 401 | JPSS-2</t>
  </si>
  <si>
    <t>Mon Nov 07, 2022 10:32 UTC</t>
  </si>
  <si>
    <t>Antares 230+ | CRS NG-18</t>
  </si>
  <si>
    <t>Sat Nov 05, 2022 11:50 UTC</t>
  </si>
  <si>
    <t>Long March 3B/E | ChinaSat 19</t>
  </si>
  <si>
    <t>Fri Nov 04, 2022 17:27 UTC</t>
  </si>
  <si>
    <t>Electron/Curie | Catch Me If You Can</t>
  </si>
  <si>
    <t>Thu Nov 03, 2022 05:22 UTC</t>
  </si>
  <si>
    <t>Falcon 9 Block 5 | Hotbird 13G</t>
  </si>
  <si>
    <t>Wed Nov 02, 2022 06:48 UTC</t>
  </si>
  <si>
    <t>Soyuz 2.1b/Fregat-M | Cosmos 2563</t>
  </si>
  <si>
    <t>Tue Nov 01, 2022 13:41 UTC</t>
  </si>
  <si>
    <t>Falcon Heavy | USSF-44</t>
  </si>
  <si>
    <t>Mon Oct 31, 2022 07:37 UTC</t>
  </si>
  <si>
    <t>Long March 5B | Mengtian</t>
  </si>
  <si>
    <t>Sat Oct 29, 2022 01:01 UTC</t>
  </si>
  <si>
    <t>Long March 2D | Shiyan 20C</t>
  </si>
  <si>
    <t>Fri Oct 28, 2022 01:14 UTC</t>
  </si>
  <si>
    <t>Falcon 9 Block 5 | Starlink Group 4-31</t>
  </si>
  <si>
    <t>Wed Oct 26, 2022 00:20 UTC</t>
  </si>
  <si>
    <t>Soyuz 2.1a | Progress MS-21</t>
  </si>
  <si>
    <t>Sat Oct 22, 2022 19:57 UTC</t>
  </si>
  <si>
    <t>Soyuz 2.1b/Fregat-M | Goniets-M nÂ°33L to 35L &amp; Skif-D</t>
  </si>
  <si>
    <t>Sat Oct 22, 2022 18:37 UTC</t>
  </si>
  <si>
    <t>LVM-3 | OneWeb #14</t>
  </si>
  <si>
    <t>Fri Oct 21, 2022 19:20 UTC</t>
  </si>
  <si>
    <t>Soyuz 2.1v/Volga | Cosmos 2561 &amp; 2562</t>
  </si>
  <si>
    <t>Thu Oct 20, 2022 14:50 UTC</t>
  </si>
  <si>
    <t>Falcon 9 Block 5 | Starlink Group 4-36</t>
  </si>
  <si>
    <t>Site 35/1, Plesetsk Cosmodrome, Russia</t>
  </si>
  <si>
    <t>Sat Oct 15, 2022 19:55 UTC</t>
  </si>
  <si>
    <t>Angara 1.2 | Cosmos 2560</t>
  </si>
  <si>
    <t>Sat Oct 15, 2022 05:22 UTC</t>
  </si>
  <si>
    <t>Falcon 9 Block 5 | Hotbird 13F</t>
  </si>
  <si>
    <t>Fri Oct 14, 2022 19:12 UTC</t>
  </si>
  <si>
    <t>Long March 2D | Yaogan 36 Group 02</t>
  </si>
  <si>
    <t>Wed Oct 12, 2022 22:53 UTC</t>
  </si>
  <si>
    <t>Long March 2C | 5 m S-SAR-01 (Huanjing-2E)</t>
  </si>
  <si>
    <t>Wed Oct 12, 2022 15:00 UTC</t>
  </si>
  <si>
    <t>Proton-M/DM-3 | Angosat-2</t>
  </si>
  <si>
    <t>JAXA</t>
  </si>
  <si>
    <t>Mu Pad, Uchinoura Space Center, Japan</t>
  </si>
  <si>
    <t>Wed Oct 12, 2022 00:50 UTC</t>
  </si>
  <si>
    <t>Epsilon PBS | RAISE-3 &amp; Others</t>
  </si>
  <si>
    <t>Mon Oct 10, 2022 02:52 UTC</t>
  </si>
  <si>
    <t>Soyuz 2.1b/Fregat-M | Cosmos 2559</t>
  </si>
  <si>
    <t>Sat Oct 08, 2022 23:43 UTC</t>
  </si>
  <si>
    <t>Long March 2D | Advanced Space-borne Solar Observatory (ASO-S)</t>
  </si>
  <si>
    <t>Sat Oct 08, 2022 23:05 UTC</t>
  </si>
  <si>
    <t>Falcon 9 Block 5 | Galaxy 33 &amp; 34</t>
  </si>
  <si>
    <t>Fri Oct 07, 2022 17:09 UTC</t>
  </si>
  <si>
    <t>Electron/Curie | It Argos Up From Here</t>
  </si>
  <si>
    <t>Fri Oct 07, 2022 13:10 UTC</t>
  </si>
  <si>
    <t>Long March 11H | CentiSpace-1 S5 &amp; S6</t>
  </si>
  <si>
    <t>Wed Oct 05, 2022 23:10 UTC</t>
  </si>
  <si>
    <t>Falcon 9 Block 5 | Starlink Group 4-29</t>
  </si>
  <si>
    <t>Wed Oct 05, 2022 16:00 UTC</t>
  </si>
  <si>
    <t>Falcon 9 Block 5 | SpaceX Crew-5</t>
  </si>
  <si>
    <t>Tue Oct 04, 2022 21:36 UTC</t>
  </si>
  <si>
    <t>Atlas V 531 | SES-20 &amp; SES-21</t>
  </si>
  <si>
    <t>Sat Oct 01, 2022 07:01 UTC</t>
  </si>
  <si>
    <t>Alpha | To The Black</t>
  </si>
  <si>
    <t>Mon Sep 26, 2022 23:50 UTC</t>
  </si>
  <si>
    <t>Long March 6 | Shiyan 16 A/B &amp; Shiyan 17</t>
  </si>
  <si>
    <t>Mon Sep 26, 2022 13:38 UTC</t>
  </si>
  <si>
    <t>Long March 2D | Yaogan 36</t>
  </si>
  <si>
    <t>Sat Sep 24, 2022 23:32 UTC</t>
  </si>
  <si>
    <t>Falcon 9 Block 5 | Starlink Group 4-35</t>
  </si>
  <si>
    <t>CASIC</t>
  </si>
  <si>
    <t>Mobile Launcher Pad, Taiyuan Satellite Launch Center, China</t>
  </si>
  <si>
    <t>Sat Sep 24, 2022 22:55 UTC</t>
  </si>
  <si>
    <t>Kuaizhou 1A | Shiyan 14 &amp; Shiyan 15</t>
  </si>
  <si>
    <t>SLC-6, Vandenberg SFB, California, USA</t>
  </si>
  <si>
    <t>Sat Sep 24, 2022 22:25 UTC</t>
  </si>
  <si>
    <t>Delta IV Heavy | KH-11 19 (USA-338) (NROL-91)</t>
  </si>
  <si>
    <t>Wed Sep 21, 2022 13:54 UTC</t>
  </si>
  <si>
    <t>Soyuz 2.1a | Soyuz MS-22</t>
  </si>
  <si>
    <t>Tue Sep 20, 2022 23:15 UTC</t>
  </si>
  <si>
    <t>Long March 2D | Yunhai-1 03</t>
  </si>
  <si>
    <t>Mon Sep 19, 2022 00:18 UTC</t>
  </si>
  <si>
    <t>Falcon 9 Block 5 | Starlink Group 4-34</t>
  </si>
  <si>
    <t>Thu Sep 15, 2022 20:38 UTC</t>
  </si>
  <si>
    <t>Electron/Curie | The Owl Spreads Its Wings</t>
  </si>
  <si>
    <t>Tue Sep 13, 2022 13:18 UTC</t>
  </si>
  <si>
    <t>Long March 7A | ChinaSat 1E</t>
  </si>
  <si>
    <t>Mon Sep 12, 2022 14:26 UTC</t>
  </si>
  <si>
    <t>New Shepard | NS-23</t>
  </si>
  <si>
    <t>Sun Sep 11, 2022 01:20 UTC</t>
  </si>
  <si>
    <t>Falcon 9 Block 5 | Starlink Group 4-2, BlueWalker 3</t>
  </si>
  <si>
    <t>Wed Sep 07, 2022 21:45 UTC</t>
  </si>
  <si>
    <t>Ariane 5 ECA | Eutelsat Konnect VHTS</t>
  </si>
  <si>
    <t>Tue Sep 06, 2022 04:19 UTC</t>
  </si>
  <si>
    <t>Long March 2D | Yaogan 35 Group 05</t>
  </si>
  <si>
    <t>Tue Sep 06, 2022 02:24 UTC</t>
  </si>
  <si>
    <t>Kuaizhou 1A | CentiSpace-1 S3 &amp; S4</t>
  </si>
  <si>
    <t>Mon Sep 05, 2022 02:09 UTC</t>
  </si>
  <si>
    <t>Falcon 9 Block 5 | Starlink Group 4-20 and Varuna-TDM</t>
  </si>
  <si>
    <t>Fri Sep 02, 2022 23:44 UTC</t>
  </si>
  <si>
    <t>Long March 4C | Yaogan 33-02</t>
  </si>
  <si>
    <t>Wed Aug 31, 2022 05:40 UTC</t>
  </si>
  <si>
    <t>Falcon 9 Block 5 | Starlink Group 3-4</t>
  </si>
  <si>
    <t>Sun Aug 28, 2022 03:41 UTC</t>
  </si>
  <si>
    <t>Falcon 9 Block 5 | Starlink Group 4-23</t>
  </si>
  <si>
    <t>Wed Aug 24, 2022 03:01 UTC</t>
  </si>
  <si>
    <t>Long March 2D | Beijing-3B</t>
  </si>
  <si>
    <t>Tue Aug 23, 2022 02:36 UTC</t>
  </si>
  <si>
    <t>Kuaizhou 1A | Chuangxin-16</t>
  </si>
  <si>
    <t>Fri Aug 19, 2022 19:21 UTC</t>
  </si>
  <si>
    <t>Falcon 9 Block 5 | Starlink Group 4-27</t>
  </si>
  <si>
    <t>Fri Aug 19, 2022 17:37 UTC</t>
  </si>
  <si>
    <t>Long March 2D | Yaogan 35 Group 04</t>
  </si>
  <si>
    <t>Fri Aug 12, 2022 21:40 UTC</t>
  </si>
  <si>
    <t>Falcon 9 Block 5 | Starlink Group 3-3</t>
  </si>
  <si>
    <t>Wed Aug 10, 2022 04:50 UTC</t>
  </si>
  <si>
    <t>Long March 6 | Jilin-1 High Resolution 03D-09, 35 to 43 &amp; Infrared A01 to 06</t>
  </si>
  <si>
    <t>Wed Aug 10, 2022 02:14 UTC</t>
  </si>
  <si>
    <t>Falcon 9 Block 5 | Starlink Group 4-26</t>
  </si>
  <si>
    <t>Tue Aug 09, 2022 05:52 UTC</t>
  </si>
  <si>
    <t>Soyuz 2.1b/Fregat-M | Khayyam and other satellites</t>
  </si>
  <si>
    <t>Tue Aug 09, 2022 04:11 UTC</t>
  </si>
  <si>
    <t>Ceres-1 | White is the new black</t>
  </si>
  <si>
    <t>Sun Aug 07, 2022 03:48 UTC</t>
  </si>
  <si>
    <t>SSLV | EOS-02 &amp; AzaadiSAT</t>
  </si>
  <si>
    <t>Thu Aug 04, 2022 23:08 UTC</t>
  </si>
  <si>
    <t>Falcon 9 Block 5 | Korean Pathfinder Lunar Orbiter (KPLO)</t>
  </si>
  <si>
    <t>Thu Aug 04, 2022 16:00 UTC</t>
  </si>
  <si>
    <t>Thu Aug 04, 2022 13:56 UTC</t>
  </si>
  <si>
    <t>New Shepard | NS-22</t>
  </si>
  <si>
    <t>Thu Aug 04, 2022 10:29 UTC</t>
  </si>
  <si>
    <t>Atlas V 421 | SBIRS GEO-6</t>
  </si>
  <si>
    <t>Thu Aug 04, 2022 05:00 UTC</t>
  </si>
  <si>
    <t>Electron/Curie | Antipodean Adventure (NROL-199)</t>
  </si>
  <si>
    <t>Thu Aug 04, 2022 03:08 UTC</t>
  </si>
  <si>
    <t>Long March 4B | Terrestrial Ecosystem Carbon Inventory Satellite (TECIS)</t>
  </si>
  <si>
    <t>Mon Aug 01, 2022 20:25 UTC</t>
  </si>
  <si>
    <t>Soyuz 2.1v/Volga | Cosmos 2558</t>
  </si>
  <si>
    <t>Fri Jul 29, 2022 13:28 UTC</t>
  </si>
  <si>
    <t>Long March 2D | Yaogan 35 Group 03</t>
  </si>
  <si>
    <t>Wed Jul 27, 2022 04:12 UTC</t>
  </si>
  <si>
    <t>Kinetica 1 | Demo Flight</t>
  </si>
  <si>
    <t>Sun Jul 24, 2022 13:38 UTC</t>
  </si>
  <si>
    <t>Falcon 9 Block 5 | Starlink Group 4-25</t>
  </si>
  <si>
    <t>Sun Jul 24, 2022 06:22 UTC</t>
  </si>
  <si>
    <t>Long March 5B | Wentian</t>
  </si>
  <si>
    <t>Fri Jul 22, 2022 17:39 UTC</t>
  </si>
  <si>
    <t>Falcon 9 Block 5 | Starlink Group 3-2</t>
  </si>
  <si>
    <t>Sun Jul 17, 2022 14:20 UTC</t>
  </si>
  <si>
    <t>Falcon 9 Block 5 | Starlink Group 4-22</t>
  </si>
  <si>
    <t>Fri Jul 15, 2022 22:57 UTC</t>
  </si>
  <si>
    <t>Long March 2C | SuperView Neo 2-01 &amp; 02</t>
  </si>
  <si>
    <t>Fri Jul 15, 2022 00:44 UTC</t>
  </si>
  <si>
    <t>Falcon 9 Block 5 | CRS SpX-25</t>
  </si>
  <si>
    <t>ESA</t>
  </si>
  <si>
    <t>Wed Jul 13, 2022 13:13 UTC</t>
  </si>
  <si>
    <t>Vega-C | LARES 2 &amp; SSMS nÂ°4</t>
  </si>
  <si>
    <t>Rocket Lab LC-1A, MÄhia Peninsula, New Zealand</t>
  </si>
  <si>
    <t>Wed Jul 13, 2022 06:30 UTC</t>
  </si>
  <si>
    <t>Electron/Curie | Wise One Looks Ahead (NROL-162)</t>
  </si>
  <si>
    <t>Tue Jul 12, 2022 16:30 UTC</t>
  </si>
  <si>
    <t>Long March 3B/E | Tianlian-2-03</t>
  </si>
  <si>
    <t>Mon Jul 11, 2022 01:39 UTC</t>
  </si>
  <si>
    <t>Falcon 9 Block 5 | Starlink Group 3-1</t>
  </si>
  <si>
    <t>Thu Jul 07, 2022 13:11 UTC</t>
  </si>
  <si>
    <t>Falcon 9 Block 5 | Starlink Group 4-21</t>
  </si>
  <si>
    <t>Thu Jul 07, 2022 09:18 UTC</t>
  </si>
  <si>
    <t>Soyuz 2.1b/Fregat-M | Cosmos 2557</t>
  </si>
  <si>
    <t>Cosmic Girl, Mojave Air and Space Port, California, USA</t>
  </si>
  <si>
    <t>Sat Jul 02, 2022 06:53 UTC</t>
  </si>
  <si>
    <t>LauncherOne | STP-S28A</t>
  </si>
  <si>
    <t>Fri Jul 01, 2022 23:15 UTC</t>
  </si>
  <si>
    <t>Atlas V 541 | USSF-12 (WFOV)</t>
  </si>
  <si>
    <t>Thu Jun 30, 2022 12:32 UTC</t>
  </si>
  <si>
    <t>PSLV-CA | DS-EO &amp; Others</t>
  </si>
  <si>
    <t>Wed Jun 29, 2022 21:04 UTC</t>
  </si>
  <si>
    <t>Falcon 9 Block 5 | SES-22</t>
  </si>
  <si>
    <t>Tue Jun 28, 2022 09:55 UTC</t>
  </si>
  <si>
    <t>Electron/Photon | CAPSTONE</t>
  </si>
  <si>
    <t>Mon Jun 27, 2022 15:46 UTC</t>
  </si>
  <si>
    <t>Long March 4C | Gaofen-12 03</t>
  </si>
  <si>
    <t>Safir Launch Pad, Semnan Space Center, Iran</t>
  </si>
  <si>
    <t>Sun Jun 26, 2022</t>
  </si>
  <si>
    <t>Zoljanah | Demo Flight 1</t>
  </si>
  <si>
    <t>Thu Jun 23, 2022 02:22 UTC</t>
  </si>
  <si>
    <t>Long March 2D | Yaogan 35 Group 02</t>
  </si>
  <si>
    <t>Wed Jun 22, 2022 21:50 UTC</t>
  </si>
  <si>
    <t>Ariane 5 ECA | Measat-3d &amp; GSAT-24</t>
  </si>
  <si>
    <t>Wed Jun 22, 2022 02:08 UTC</t>
  </si>
  <si>
    <t>Kuaizhou 1A | Tianxing-1</t>
  </si>
  <si>
    <t>Tue Jun 21, 2022 07:00 UTC</t>
  </si>
  <si>
    <t>KSLV-2 | Test Flight 2</t>
  </si>
  <si>
    <t>Sun Jun 19, 2022 04:27 UTC</t>
  </si>
  <si>
    <t>Falcon 9 Block 5 | Globalstar FM15 &amp; USA 328 to 331</t>
  </si>
  <si>
    <t>Sat Jun 18, 2022 14:19 UTC</t>
  </si>
  <si>
    <t>Falcon 9 Block 5 | SARah 1</t>
  </si>
  <si>
    <t>Fri Jun 17, 2022 16:09 UTC</t>
  </si>
  <si>
    <t>Falcon 9 Block 5 | Starlink Group 4-19</t>
  </si>
  <si>
    <t>Astra</t>
  </si>
  <si>
    <t>SLC-46, Cape Canaveral SFS, Florida, USA</t>
  </si>
  <si>
    <t>Sun Jun 12, 2022 17:43 UTC</t>
  </si>
  <si>
    <t>Rocket 3 | TROPICS Flight 1</t>
  </si>
  <si>
    <t>Wed Jun 08, 2022 21:04 UTC</t>
  </si>
  <si>
    <t>Falcon 9 Block 5 | Nilesat-301</t>
  </si>
  <si>
    <t>Sun Jun 05, 2022 02:44 UTC</t>
  </si>
  <si>
    <t>Long March 2F/G | Shenzhou 14</t>
  </si>
  <si>
    <t>Sat Jun 04, 2022 13:25 UTC</t>
  </si>
  <si>
    <t>New Shepard | NS-21</t>
  </si>
  <si>
    <t>Fri Jun 03, 2022 09:32 UTC</t>
  </si>
  <si>
    <t>Soyuz 2.1a | Progress MS-20</t>
  </si>
  <si>
    <t>Thu Jun 02, 2022 04:00 UTC</t>
  </si>
  <si>
    <t>Long March 2C | Geely Constellation Group 01</t>
  </si>
  <si>
    <t>Wed May 25, 2022 18:35 UTC</t>
  </si>
  <si>
    <t>Falcon 9 Block 5 | Transporter 5</t>
  </si>
  <si>
    <t>Fri May 20, 2022 10:30 UTC</t>
  </si>
  <si>
    <t>Long March 2C/YZ-1S | RSW-04 - 06</t>
  </si>
  <si>
    <t>Thu May 19, 2022 22:54 UTC</t>
  </si>
  <si>
    <t>Atlas V N22 | Starliner OFT-2</t>
  </si>
  <si>
    <t>Thu May 19, 2022 08:03 UTC</t>
  </si>
  <si>
    <t>Soyuz 2.1a | Cosmos 2556</t>
  </si>
  <si>
    <t>Wed May 18, 2022 10:59 UTC</t>
  </si>
  <si>
    <t>Falcon 9 Block 5 | Starlink Group 4-18</t>
  </si>
  <si>
    <t>Sat May 14, 2022 20:40 UTC</t>
  </si>
  <si>
    <t>Falcon 9 Block 5 | Starlink Group 4-15</t>
  </si>
  <si>
    <t>Fri May 13, 2022 22:07 UTC</t>
  </si>
  <si>
    <t>Falcon 9 Block 5 | Starlink Group 4-13</t>
  </si>
  <si>
    <t>Fri May 13, 2022 07:09 UTC</t>
  </si>
  <si>
    <t>Hyperbola-1 | Jilin-1 Mofang-01A(R)</t>
  </si>
  <si>
    <t>Mon May 09, 2022 17:56 UTC</t>
  </si>
  <si>
    <t>Long March 7 | Tianzhou 4</t>
  </si>
  <si>
    <t>Fri May 06, 2022 09:42 UTC</t>
  </si>
  <si>
    <t>Falcon 9 Block 5 | Starlink Group 4-17</t>
  </si>
  <si>
    <t>Thu May 05, 2022 02:38 UTC</t>
  </si>
  <si>
    <t>Long March 2D | Jilin-1 Wideband-01C &amp; High Resolution 03D-27 to 33</t>
  </si>
  <si>
    <t>Mon May 02, 2022 22:49 UTC</t>
  </si>
  <si>
    <t>Electron/Curie | There and Back Again</t>
  </si>
  <si>
    <t>Tai Rui Barge (Area 2), China Coastal Waters</t>
  </si>
  <si>
    <t>Sat Apr 30, 2022 03:30 UTC</t>
  </si>
  <si>
    <t>Long March 11H | Jilin-1 Gaofen 03D-04 to 07 &amp; 04A</t>
  </si>
  <si>
    <t>Fri Apr 29, 2022 21:27 UTC</t>
  </si>
  <si>
    <t>Falcon 9 Block 5 | Starlink Group 4-16</t>
  </si>
  <si>
    <t>Fri Apr 29, 2022 19:55 UTC</t>
  </si>
  <si>
    <t>Angara 1.2 | Cosmos 2555</t>
  </si>
  <si>
    <t>Fri Apr 29, 2022 04:11 UTC</t>
  </si>
  <si>
    <t>Long March 2C | SuperView Neo 1-01 &amp; 02</t>
  </si>
  <si>
    <t>Wed Apr 27, 2022 07:52 UTC</t>
  </si>
  <si>
    <t>Falcon 9 Block 5 | SpaceX Crew-4</t>
  </si>
  <si>
    <t>Thu Apr 21, 2022 17:51 UTC</t>
  </si>
  <si>
    <t>Falcon 9 Block 5 | Starlink Group 4-14</t>
  </si>
  <si>
    <t>Sun Apr 17, 2022 13:13 UTC</t>
  </si>
  <si>
    <t>Falcon 9 Block 5 | NROL-85</t>
  </si>
  <si>
    <t>Fri Apr 15, 2022 18:16 UTC</t>
  </si>
  <si>
    <t>Long March 4C | Daqi-1 (AEMS)</t>
  </si>
  <si>
    <t>Fri Apr 15, 2022 12:00 UTC</t>
  </si>
  <si>
    <t>Long March 3B/E | ChinaSat 6D</t>
  </si>
  <si>
    <t>Fri Apr 08, 2022 15:17 UTC</t>
  </si>
  <si>
    <t>Falcon 9 Block 5 | Axiom Mission 1 (Ax-1)</t>
  </si>
  <si>
    <t>Thu Apr 07, 2022 11:20 UTC</t>
  </si>
  <si>
    <t>Soyuz 2.1b | Cosmos 2554</t>
  </si>
  <si>
    <t>Wed Apr 06, 2022 23:47 UTC</t>
  </si>
  <si>
    <t>Long March 4C | Gaofen-3 03</t>
  </si>
  <si>
    <t>Sat Apr 02, 2022 12:41 UTC</t>
  </si>
  <si>
    <t>Electron/Curie | Without Mission a Beat</t>
  </si>
  <si>
    <t>Fri Apr 01, 2022 16:24 UTC</t>
  </si>
  <si>
    <t>Falcon 9 Block 5 | Transporter 4</t>
  </si>
  <si>
    <t>Thu Mar 31, 2022 13:58 UTC</t>
  </si>
  <si>
    <t>New Shepard | NS-20</t>
  </si>
  <si>
    <t>Wed Mar 30, 2022 02:29 UTC</t>
  </si>
  <si>
    <t>Long March 11 | Tianping-2 A to C</t>
  </si>
  <si>
    <t>Tue Mar 29, 2022 09:50 UTC</t>
  </si>
  <si>
    <t>Long March 6A | Pujiang-2 &amp; Tiankun-2</t>
  </si>
  <si>
    <t>Tue Mar 22, 2022 12:48 UTC</t>
  </si>
  <si>
    <t>Soyuz 2.1a/Fregat-M | Meridian-M nÂ°20L</t>
  </si>
  <si>
    <t>Sat Mar 19, 2022 04:42 UTC</t>
  </si>
  <si>
    <t>Falcon 9 Block 5 | Starlink Group 4-12</t>
  </si>
  <si>
    <t>Fri Mar 18, 2022 15:55 UTC</t>
  </si>
  <si>
    <t>Soyuz 2.1a | Soyuz MS-21</t>
  </si>
  <si>
    <t>Thu Mar 17, 2022 07:09 UTC</t>
  </si>
  <si>
    <t>Long March 4C | Yaogan 34-02</t>
  </si>
  <si>
    <t>LP-3B, Pacific Spaceport Complex, Kodiak, Alaska, USA</t>
  </si>
  <si>
    <t>Tue Mar 15, 2022 16:22 UTC</t>
  </si>
  <si>
    <t>Rocket 3 | Spaceflight Astra-1</t>
  </si>
  <si>
    <t>Wed Mar 09, 2022 13:45 UTC</t>
  </si>
  <si>
    <t>Falcon 9 Block 5 | Starlink Group 4-10</t>
  </si>
  <si>
    <t>Tue Mar 08, 2022 05:06 UTC</t>
  </si>
  <si>
    <t>Qased | Nour 2</t>
  </si>
  <si>
    <t>Sat Mar 05, 2022 06:01 UTC</t>
  </si>
  <si>
    <t>Long March 2C | Yinhe-1 (x6) &amp; Others</t>
  </si>
  <si>
    <t>Thu Mar 03, 2022 14:25 UTC</t>
  </si>
  <si>
    <t>Falcon 9 Block 5 | Starlink Group 4-9</t>
  </si>
  <si>
    <t>Tue Mar 01, 2022 21:38 UTC</t>
  </si>
  <si>
    <t>Atlas V 541 | GOES-T (GOES-18)</t>
  </si>
  <si>
    <t>Mon Feb 28, 2022 20:37 UTC</t>
  </si>
  <si>
    <t>Electron/Curie | The Owlâ€™s Night Continues</t>
  </si>
  <si>
    <t>Sun Feb 27, 2022 03:06 UTC</t>
  </si>
  <si>
    <t>Long March 8 (Core Only) | Hainan-1, Jilin Gaofen-03D &amp; Others</t>
  </si>
  <si>
    <t>Sat Feb 26, 2022 23:44 UTC</t>
  </si>
  <si>
    <t>Long March 4C | L-SAR 01B</t>
  </si>
  <si>
    <t>Fri Feb 25, 2022 17:12 UTC</t>
  </si>
  <si>
    <t>Falcon 9 Block 5 | Starlink Group 4-11</t>
  </si>
  <si>
    <t>Mon Feb 21, 2022 14:44 UTC</t>
  </si>
  <si>
    <t>Falcon 9 Block 5 | Starlink Group 4-8</t>
  </si>
  <si>
    <t>Sat Feb 19, 2022 17:40 UTC</t>
  </si>
  <si>
    <t>Antares 230+ | CRS NG-17</t>
  </si>
  <si>
    <t>Tue Feb 15, 2022 04:25 UTC</t>
  </si>
  <si>
    <t>Soyuz 2.1a | Progress MS-19</t>
  </si>
  <si>
    <t>Mon Feb 14, 2022 00:29 UTC</t>
  </si>
  <si>
    <t>PSLV-XL | EOS-04 &amp; Others</t>
  </si>
  <si>
    <t>Thu Feb 10, 2022 20:00 UTC</t>
  </si>
  <si>
    <t>Rocket 3 | VCLS Demo-2A</t>
  </si>
  <si>
    <t>ELS, Guiana Space Centre, French Guiana, France</t>
  </si>
  <si>
    <t>Thu Feb 10, 2022 18:09 UTC</t>
  </si>
  <si>
    <t>Soyuz ST-B/Fregat-MT | OneWeb #13</t>
  </si>
  <si>
    <t>Sat Feb 05, 2022 07:00 UTC</t>
  </si>
  <si>
    <t>Soyuz 2.1a/Fregat-M | Cosmos 2553</t>
  </si>
  <si>
    <t>Thu Feb 03, 2022 18:13 UTC</t>
  </si>
  <si>
    <t>Falcon 9 Block 5 | Starlink Group 4-7</t>
  </si>
  <si>
    <t>Wed Feb 02, 2022 20:27 UTC</t>
  </si>
  <si>
    <t>Falcon 9 Block 5 | NROL-87</t>
  </si>
  <si>
    <t>Mon Jan 31, 2022 23:11 UTC</t>
  </si>
  <si>
    <t>Falcon 9 Block 5 | CSG-2</t>
  </si>
  <si>
    <t>Tue Jan 25, 2022 23:44 UTC</t>
  </si>
  <si>
    <t>Long March 4C | L-SAR 01A</t>
  </si>
  <si>
    <t>Fri Jan 21, 2022 19:00 UTC</t>
  </si>
  <si>
    <t>Atlas V 511 | GSSAP 5 &amp; 6 (USSF-8)</t>
  </si>
  <si>
    <t>Wed Jan 19, 2022 02:02 UTC</t>
  </si>
  <si>
    <t>Falcon 9 Block 5 | Starlink Group 4-6</t>
  </si>
  <si>
    <t>Mon Jan 17, 2022 02:35 UTC</t>
  </si>
  <si>
    <t>Long March 2D | Shiyan 13</t>
  </si>
  <si>
    <t>Thu Jan 13, 2022 22:52 UTC</t>
  </si>
  <si>
    <t>LauncherOne | STP-27VPB/Above the Clouds</t>
  </si>
  <si>
    <t>Thu Jan 13, 2022 15:25 UTC</t>
  </si>
  <si>
    <t>Falcon 9 Block 5 | Transporter 3</t>
  </si>
  <si>
    <t>Thu Jan 06, 2022 21:49 UTC</t>
  </si>
  <si>
    <t>Falcon 9 Block 5 | Starlink Group 4-5</t>
  </si>
  <si>
    <t>Thu Dec 30, 2021 03:30 UTC</t>
  </si>
  <si>
    <t>Simorgh | 3 Unknown payloads</t>
  </si>
  <si>
    <t>Wed Dec 29, 2021 16:43 UTC</t>
  </si>
  <si>
    <t>Long March 3B/E | TJSW-9</t>
  </si>
  <si>
    <t>Wed Dec 29, 2021 11:13 UTC</t>
  </si>
  <si>
    <t>Long March 2D | Tianhui 4</t>
  </si>
  <si>
    <t>Mon Dec 27, 2021 19:00 UTC</t>
  </si>
  <si>
    <t>Angara A5/Blok DM-03 | MGM nÂ°3</t>
  </si>
  <si>
    <t>Starsem</t>
  </si>
  <si>
    <t>Mon Dec 27, 2021 13:10 UTC</t>
  </si>
  <si>
    <t>Soyuz 2.1b/Fregat | OneWeb #12</t>
  </si>
  <si>
    <t>Sun Dec 26, 2021 03:11 UTC</t>
  </si>
  <si>
    <t>Long March 4C | Ziyuan-1 02E &amp; CAS-9</t>
  </si>
  <si>
    <t>Sat Dec 25, 2021 12:20 UTC</t>
  </si>
  <si>
    <t>Ariane 5 ECA | James Webb Space Telescope (JWST)</t>
  </si>
  <si>
    <t>Thu Dec 23, 2021 10:12 UTC</t>
  </si>
  <si>
    <t>Long March 7A | Shiyan 12-01 &amp; 02</t>
  </si>
  <si>
    <t>Wed Dec 22, 2021 15:32 UTC</t>
  </si>
  <si>
    <t>H-IIA 204 | Inmarsat I-6 F1</t>
  </si>
  <si>
    <t>Tue Dec 21, 2021 10:07 UTC</t>
  </si>
  <si>
    <t>Falcon 9 Block 5 | CRS SpX-24</t>
  </si>
  <si>
    <t>Sun Dec 19, 2021 03:58 UTC</t>
  </si>
  <si>
    <t>Falcon 9 Block 5 | TÃ¼rksat 5B</t>
  </si>
  <si>
    <t>Sat Dec 18, 2021 12:41 UTC</t>
  </si>
  <si>
    <t>Falcon 9 Block 5 | Starlink Group 4-4</t>
  </si>
  <si>
    <t>Wed Dec 15, 2021 02:00 UTC</t>
  </si>
  <si>
    <t>Kuaizhou 1A | GeeSAT-1A &amp; 1B</t>
  </si>
  <si>
    <t>Mon Dec 13, 2021 16:09 UTC</t>
  </si>
  <si>
    <t>Long March 3B/E | Tianlian-2-02</t>
  </si>
  <si>
    <t>Mon Dec 13, 2021 12:07 UTC</t>
  </si>
  <si>
    <t>Proton-M/Briz-M | Ekspress-AMU3 &amp; AMU7</t>
  </si>
  <si>
    <t>Sat Dec 11, 2021 15:00 UTC</t>
  </si>
  <si>
    <t>New Shepard | NS-19</t>
  </si>
  <si>
    <t>Fri Dec 10, 2021 00:11 UTC</t>
  </si>
  <si>
    <t>Long March 4B | Shijian 6 Group 05</t>
  </si>
  <si>
    <t>Thu Dec 09, 2021 06:00 UTC</t>
  </si>
  <si>
    <t>Falcon 9 Block 5 | IXPE</t>
  </si>
  <si>
    <t>Thu Dec 09, 2021 00:02 UTC</t>
  </si>
  <si>
    <t>Electron/Curie | A Data With Destiny</t>
  </si>
  <si>
    <t>Wed Dec 08, 2021 07:38 UTC</t>
  </si>
  <si>
    <t>Soyuz 2.1a | Soyuz MS-20 / Space Adventures</t>
  </si>
  <si>
    <t>Tue Dec 07, 2021 10:19 UTC</t>
  </si>
  <si>
    <t>Atlas V 551 | STP-3</t>
  </si>
  <si>
    <t>Tue Dec 07, 2021 04:12 UTC</t>
  </si>
  <si>
    <t>Ceres-1 | Keep On Moving</t>
  </si>
  <si>
    <t>Sun Dec 05, 2021 00:19 UTC</t>
  </si>
  <si>
    <t>Soyuz ST-B/Fregat-MT | Galileo FOC FM23-FM24</t>
  </si>
  <si>
    <t>Thu Dec 02, 2021 23:12 UTC</t>
  </si>
  <si>
    <t>Falcon 9 Block 5 | Starlink Group 4-3 &amp; BlackSky</t>
  </si>
  <si>
    <t>Fri Nov 26, 2021 16:40 UTC</t>
  </si>
  <si>
    <t>Long March 3B/E | ChinaSat 1D</t>
  </si>
  <si>
    <t>Thu Nov 25, 2021 01:09 UTC</t>
  </si>
  <si>
    <t>Soyuz 2.1b/Fregat | Cosmos 2552</t>
  </si>
  <si>
    <t>Wed Nov 24, 2021 23:41 UTC</t>
  </si>
  <si>
    <t>Kuaizhou 1A | Shiyan 11</t>
  </si>
  <si>
    <t>Wed Nov 24, 2021 13:06 UTC</t>
  </si>
  <si>
    <t>Soyuz 2.1b | Progress M-UM Prichal</t>
  </si>
  <si>
    <t>Wed Nov 24, 2021 06:21 UTC</t>
  </si>
  <si>
    <t>Falcon 9 Block 5 | DART</t>
  </si>
  <si>
    <t>Mon Nov 22, 2021 23:45 UTC</t>
  </si>
  <si>
    <t>Long March 4C | Gaofen-3 02</t>
  </si>
  <si>
    <t>Sat Nov 20, 2021 06:16 UTC</t>
  </si>
  <si>
    <t>Rocket 3 | STP-27AD2</t>
  </si>
  <si>
    <t>Sat Nov 20, 2021 01:51 UTC</t>
  </si>
  <si>
    <t>Long March 4B | Gaofen-11 03</t>
  </si>
  <si>
    <t>Thu Nov 18, 2021 01:38 UTC</t>
  </si>
  <si>
    <t>Electron/Curie | Love At First Insight</t>
  </si>
  <si>
    <t>Tue Nov 16, 2021 09:27 UTC</t>
  </si>
  <si>
    <t>Vega | CERES 1, 2 &amp; 3</t>
  </si>
  <si>
    <t>Sat Nov 13, 2021 12:19 UTC</t>
  </si>
  <si>
    <t>Falcon 9 Block 5 | Starlink Group 4-1</t>
  </si>
  <si>
    <t>Thu Nov 11, 2021 02:03 UTC</t>
  </si>
  <si>
    <t>Falcon 9 Block 5 | SpaceX Crew-3</t>
  </si>
  <si>
    <t>Tue Nov 09, 2021 00:55 UTC</t>
  </si>
  <si>
    <t>Epsilon PBS | RAISE-2 &amp; Others</t>
  </si>
  <si>
    <t>Sat Nov 06, 2021 03:00 UTC</t>
  </si>
  <si>
    <t>Long March 2D | Yaogan 35 A/B/C</t>
  </si>
  <si>
    <t>Fri Nov 05, 2021 02:19 UTC</t>
  </si>
  <si>
    <t>Long March 6 | SDGSAT-1</t>
  </si>
  <si>
    <t>Wed Nov 03, 2021 07:43 UTC</t>
  </si>
  <si>
    <t>Long March 2C/YZ-1S | Yaogan-32 02</t>
  </si>
  <si>
    <t>Thu Oct 28, 2021 00:00 UTC</t>
  </si>
  <si>
    <t>Soyuz 2.1a | Progress MS-18</t>
  </si>
  <si>
    <t>Wed Oct 27, 2021 06:19 UTC</t>
  </si>
  <si>
    <t>Kuaizhou 1A | Jilin-1 High Resolution 02F</t>
  </si>
  <si>
    <t>Tue Oct 26, 2021 02:19 UTC</t>
  </si>
  <si>
    <t>H-IIA 202 | QZS-1R</t>
  </si>
  <si>
    <t>Sun Oct 24, 2021 02:10 UTC</t>
  </si>
  <si>
    <t>Ariane 5 ECA | SES-17 &amp; Syracuse-4A</t>
  </si>
  <si>
    <t>Sun Oct 24, 2021 01:27 UTC</t>
  </si>
  <si>
    <t>Long March 3B/E | Shijian 21</t>
  </si>
  <si>
    <t>Thu Oct 21, 2021 08:00 UTC</t>
  </si>
  <si>
    <t>KSLV-2 | Test Flight</t>
  </si>
  <si>
    <t>Sat Oct 16, 2021 09:34 UTC</t>
  </si>
  <si>
    <t>Atlas V 401 | Lucy</t>
  </si>
  <si>
    <t>Fri Oct 15, 2021 16:23 UTC</t>
  </si>
  <si>
    <t>Long March 2F/G | Shenzhou 13</t>
  </si>
  <si>
    <t>Thu Oct 14, 2021 10:51 UTC</t>
  </si>
  <si>
    <t>Long March 2D | CHASE (Chinese HÎ± Solar Explorer) &amp; Tianyuan-1</t>
  </si>
  <si>
    <t>Thu Oct 14, 2021 09:40 UTC</t>
  </si>
  <si>
    <t>Soyuz 2.1b/Fregat | OneWeb #11</t>
  </si>
  <si>
    <t>Wed Oct 13, 2021 14:49 UTC</t>
  </si>
  <si>
    <t>New Shepard | NS-18</t>
  </si>
  <si>
    <t>Tue Oct 05, 2021 08:55 UTC</t>
  </si>
  <si>
    <t>Soyuz 2.1a | Soyuz MS-19</t>
  </si>
  <si>
    <t>Mon Sep 27, 2021 18:12 UTC</t>
  </si>
  <si>
    <t>Atlas V 401 | Landsat 9 &amp; Others</t>
  </si>
  <si>
    <t>Mon Sep 27, 2021 08:20 UTC</t>
  </si>
  <si>
    <t>Long March 3B/E | Shiyan 10</t>
  </si>
  <si>
    <t>Mon Sep 27, 2021 06:19 UTC</t>
  </si>
  <si>
    <t>Kuaizhou 1A | Jilin-1 High Resolution 02D</t>
  </si>
  <si>
    <t>Mon Sep 20, 2021 07:10 UTC</t>
  </si>
  <si>
    <t>Long March 7 | Tianzhou 3</t>
  </si>
  <si>
    <t>Thu Sep 16, 2021 00:02 UTC</t>
  </si>
  <si>
    <t>Falcon 9 Block 5 | Inspiration4</t>
  </si>
  <si>
    <t>Tue Sep 14, 2021 18:07 UTC</t>
  </si>
  <si>
    <t>Soyuz 2.1b/Fregat | OneWeb #10</t>
  </si>
  <si>
    <t>Tue Sep 14, 2021 03:55 UTC</t>
  </si>
  <si>
    <t>Falcon 9 Block 5 | Starlink Group 2-1</t>
  </si>
  <si>
    <t>Thu Sep 09, 2021 19:59 UTC</t>
  </si>
  <si>
    <t>Soyuz 2.1v/Volga | Cosmos 2551</t>
  </si>
  <si>
    <t>Thu Sep 09, 2021 11:50 UTC</t>
  </si>
  <si>
    <t>Long March 3B/E | ChinaSat 9B (Zhongxing-9B)</t>
  </si>
  <si>
    <t>Tue Sep 07, 2021 03:01 UTC</t>
  </si>
  <si>
    <t>Long March 4C | Gaofen-5 02</t>
  </si>
  <si>
    <t>Fri Sep 03, 2021 01:59 UTC</t>
  </si>
  <si>
    <t>Alpha | DREAM (Demo Flight)</t>
  </si>
  <si>
    <t>Sun Aug 29, 2021 07:14 UTC</t>
  </si>
  <si>
    <t>Falcon 9 Block 5 | CRS SpX-23</t>
  </si>
  <si>
    <t>Sat Aug 28, 2021 22:35 UTC</t>
  </si>
  <si>
    <t>Rocket 3 | STP-27AD1</t>
  </si>
  <si>
    <t>Thu Aug 26, 2021 14:31 UTC</t>
  </si>
  <si>
    <t>New Shepard | NS-17</t>
  </si>
  <si>
    <t>Tue Aug 24, 2021 15:41 UTC</t>
  </si>
  <si>
    <t>Long March 3B/E | TJSW-7</t>
  </si>
  <si>
    <t>Tue Aug 24, 2021 11:15 UTC</t>
  </si>
  <si>
    <t>Long March 2C/YZ-1S | RSW-01 - 03</t>
  </si>
  <si>
    <t>Sat Aug 21, 2021 22:13 UTC</t>
  </si>
  <si>
    <t>Soyuz 2.1b/Fregat | OneWeb #9</t>
  </si>
  <si>
    <t>Wed Aug 18, 2021 22:32 UTC</t>
  </si>
  <si>
    <t>Long March 4B | Tianhui-2 2A &amp; 2B</t>
  </si>
  <si>
    <t>Tue Aug 17, 2021 01:47 UTC</t>
  </si>
  <si>
    <t>Vega | PlÃ©iades-NÃ©o 4 &amp; SSMS nÂ°3</t>
  </si>
  <si>
    <t>Thu Aug 12, 2021 00:13 UTC</t>
  </si>
  <si>
    <t>GSLV Mk II | EOS-03</t>
  </si>
  <si>
    <t>Tue Aug 10, 2021 22:01 UTC</t>
  </si>
  <si>
    <t>Antares 230+ | CRS NG-16</t>
  </si>
  <si>
    <t>Thu Aug 05, 2021 16:30 UTC</t>
  </si>
  <si>
    <t>Long March 3B/E | Zhongxing-2E</t>
  </si>
  <si>
    <t>Wed Aug 04, 2021 11:01 UTC</t>
  </si>
  <si>
    <t>Long March 6 | KL-Beta A &amp; B</t>
  </si>
  <si>
    <t>Tue Aug 03, 2021 07:39 UTC</t>
  </si>
  <si>
    <t>Hyperbola-1 | Jilin-1 Mofang-01A (?)</t>
  </si>
  <si>
    <t>Fri Jul 30, 2021 21:00 UTC</t>
  </si>
  <si>
    <t>Ariane 5 ECA | Eutelsat Quantum &amp; Star One D2</t>
  </si>
  <si>
    <t>Thu Jul 29, 2021 06:00 UTC</t>
  </si>
  <si>
    <t>Electron/Curie | Itâ€™s a Little Chile Up Here</t>
  </si>
  <si>
    <t>Thu Jul 29, 2021 04:01 UTC</t>
  </si>
  <si>
    <t>Long March 2D | Tianhui-1 04</t>
  </si>
  <si>
    <t>Wed Jul 21, 2021 14:58 UTC</t>
  </si>
  <si>
    <t>Proton-M | MLM-U Nauka</t>
  </si>
  <si>
    <t>Tue Jul 20, 2021 13:11 UTC</t>
  </si>
  <si>
    <t>New Shepard | NS-16</t>
  </si>
  <si>
    <t>Mon Jul 19, 2021 00:19 UTC</t>
  </si>
  <si>
    <t>Long March 2C | Yaogan-30 10</t>
  </si>
  <si>
    <t>Sun Jul 11, 2021 15:25 UTC</t>
  </si>
  <si>
    <t>SpaceShipTwo | Unity 22</t>
  </si>
  <si>
    <t>Fri Jul 09, 2021 11:59 UTC</t>
  </si>
  <si>
    <t>Long March 6 | Zhongzi Group 02 (Ningxia-1-02)</t>
  </si>
  <si>
    <t>Tue Jul 06, 2021 15:53 UTC</t>
  </si>
  <si>
    <t>Long March 3C/E | Tianlian 1-05</t>
  </si>
  <si>
    <t>Sun Jul 04, 2021 23:28 UTC</t>
  </si>
  <si>
    <t>Long March 4C | Fengyun-3E</t>
  </si>
  <si>
    <t>Sat Jul 03, 2021 02:51 UTC</t>
  </si>
  <si>
    <t>Long March 2D | Jilin-1 Wideband-01B &amp; High Resolution 03D</t>
  </si>
  <si>
    <t>Thu Jul 01, 2021 12:48 UTC</t>
  </si>
  <si>
    <t>Soyuz 2.1b/Fregat | OneWeb #8</t>
  </si>
  <si>
    <t>Wed Jun 30, 2021 19:31 UTC</t>
  </si>
  <si>
    <t>Falcon 9 Block 5 | Transporter 2</t>
  </si>
  <si>
    <t>Wed Jun 30, 2021 14:47 UTC</t>
  </si>
  <si>
    <t>LauncherOne | Tubular Bells, Part One</t>
  </si>
  <si>
    <t>Tue Jun 29, 2021 23:27 UTC</t>
  </si>
  <si>
    <t>Soyuz 2.1a | Progress MS-17</t>
  </si>
  <si>
    <t>Fri Jun 25, 2021 19:50 UTC</t>
  </si>
  <si>
    <t>Soyuz 2.1b | Cosmos 2550</t>
  </si>
  <si>
    <t>Fri Jun 18, 2021 06:30 UTC</t>
  </si>
  <si>
    <t>Long March 2C | Yaogan-30 09 &amp; Apocalypse 14</t>
  </si>
  <si>
    <t>Thu Jun 17, 2021 16:09 UTC</t>
  </si>
  <si>
    <t>Falcon 9 Block 5 | GPS III-5</t>
  </si>
  <si>
    <t>Thu Jun 17, 2021 01:22 UTC</t>
  </si>
  <si>
    <t>Long March 2F/G | Shenzhou 12</t>
  </si>
  <si>
    <t>LP-0B, Wallops Flight Facility, Virginia, USA</t>
  </si>
  <si>
    <t>Tue Jun 15, 2021 13:35 UTC</t>
  </si>
  <si>
    <t>Minotaur I | NROL-111</t>
  </si>
  <si>
    <t>Stargazer, Vandenberg SFB, California, USA</t>
  </si>
  <si>
    <t>Sun Jun 13, 2021 08:11 UTC</t>
  </si>
  <si>
    <t>Pegasus XL | Odyssey (TacRL-2)</t>
  </si>
  <si>
    <t>Fri Jun 11, 2021 03:03 UTC</t>
  </si>
  <si>
    <t>Long March 2D | Beijing-3, Haisi-2 &amp; Others</t>
  </si>
  <si>
    <t>Sun Jun 06, 2021 04:26 UTC</t>
  </si>
  <si>
    <t>Falcon 9 Block 5 | SXM-8</t>
  </si>
  <si>
    <t>Thu Jun 03, 2021 17:29 UTC</t>
  </si>
  <si>
    <t>Falcon 9 Block 5 | CRS SpX-22</t>
  </si>
  <si>
    <t>Wed Jun 02, 2021 16:17 UTC</t>
  </si>
  <si>
    <t>Long March 3B/E | Fengyun-4B</t>
  </si>
  <si>
    <t>Sat May 29, 2021 12:55 UTC</t>
  </si>
  <si>
    <t>Long March 7 | Tianzhou 2</t>
  </si>
  <si>
    <t>Fri May 28, 2021 17:38 UTC</t>
  </si>
  <si>
    <t>Soyuz 2.1b/Fregat | OneWeb #7</t>
  </si>
  <si>
    <t>Wed May 26, 2021 18:59 UTC</t>
  </si>
  <si>
    <t>Falcon 9 Block 5 | Starlink V1 L28</t>
  </si>
  <si>
    <t>Sat May 22, 2021 15:26 UTC</t>
  </si>
  <si>
    <t>SpaceShipTwo | VF-03</t>
  </si>
  <si>
    <t>Wed May 19, 2021 04:03 UTC</t>
  </si>
  <si>
    <t>Long March 4B | Haiyang 2D</t>
  </si>
  <si>
    <t>Tue May 18, 2021 17:37 UTC</t>
  </si>
  <si>
    <t>Atlas V 421 | SBIRS GEO-5</t>
  </si>
  <si>
    <t>Sat May 15, 2021 22:56 UTC</t>
  </si>
  <si>
    <t>Falcon 9 Block 5 | Starlink V1 L26 &amp; Rideshares</t>
  </si>
  <si>
    <t>Sat May 15, 2021 11:11 UTC</t>
  </si>
  <si>
    <t>Electron/Curie | Running Out of Toes</t>
  </si>
  <si>
    <t>Sun May 09, 2021 06:42 UTC</t>
  </si>
  <si>
    <t>Falcon 9 Block 5 | Starlink V1 L27</t>
  </si>
  <si>
    <t>Thu May 06, 2021 18:11 UTC</t>
  </si>
  <si>
    <t>Long March 2C | Yaogan-30 08 &amp; Apocalypse 12</t>
  </si>
  <si>
    <t>Suborbital Pad A, Starbase, Texas, USA</t>
  </si>
  <si>
    <t>Wed May 05, 2021 22:25 UTC</t>
  </si>
  <si>
    <t>Starship Prototype | 10-Kilometer Test Flight</t>
  </si>
  <si>
    <t>Tue May 04, 2021 19:01 UTC</t>
  </si>
  <si>
    <t>Falcon 9 Block 5 | Starlink V1 L25</t>
  </si>
  <si>
    <t>Fri Apr 30, 2021 07:27 UTC</t>
  </si>
  <si>
    <t>Long March 4C | Yaogan 34</t>
  </si>
  <si>
    <t>Thu Apr 29, 2021 03:44 UTC</t>
  </si>
  <si>
    <t>Falcon 9 Block 5 | Starlink V1 L24</t>
  </si>
  <si>
    <t>Thu Apr 29, 2021 03:23 UTC</t>
  </si>
  <si>
    <t>Long March 5B | Tianhe</t>
  </si>
  <si>
    <t>Thu Apr 29, 2021 01:50 UTC</t>
  </si>
  <si>
    <t>Vega | PlÃ©iades-NÃ©o 3 &amp; SSMS nÂ°2</t>
  </si>
  <si>
    <t>Tue Apr 27, 2021 03:20 UTC</t>
  </si>
  <si>
    <t>Long March 6 | Qilu-1, 4 &amp; Rideshares</t>
  </si>
  <si>
    <t>Mon Apr 26, 2021 20:47 UTC</t>
  </si>
  <si>
    <t>Delta IV Heavy | KH-11 18 (USA-314) (NROL-82)</t>
  </si>
  <si>
    <t>Sun Apr 25, 2021 22:14 UTC</t>
  </si>
  <si>
    <t>Soyuz 2.1b/Fregat | OneWeb #6</t>
  </si>
  <si>
    <t>Fri Apr 23, 2021 09:49 UTC</t>
  </si>
  <si>
    <t>Falcon 9 Block 5 | SpaceX Crew-2</t>
  </si>
  <si>
    <t>Wed Apr 14, 2021 16:51 UTC</t>
  </si>
  <si>
    <t>New Shepard | NS-15</t>
  </si>
  <si>
    <t>Fri Apr 09, 2021 07:42 UTC</t>
  </si>
  <si>
    <t>Soyuz 2.1a | Soyuz MS-18</t>
  </si>
  <si>
    <t>Thu Apr 08, 2021 23:01 UTC</t>
  </si>
  <si>
    <t>Long March 4B | Shiyan-6 03</t>
  </si>
  <si>
    <t>Wed Apr 07, 2021 16:34 UTC</t>
  </si>
  <si>
    <t>Falcon 9 Block 5 | Starlink V1 L23</t>
  </si>
  <si>
    <t>Tue Mar 30, 2021 22:45 UTC</t>
  </si>
  <si>
    <t>Long March 4C | Gaofen-12 02</t>
  </si>
  <si>
    <t>Suborbital Pad B, Starbase, Texas, USA</t>
  </si>
  <si>
    <t>Tue Mar 30, 2021 13:00 UTC</t>
  </si>
  <si>
    <t>Thu Mar 25, 2021 02:47 UTC</t>
  </si>
  <si>
    <t>Soyuz 2.1b/Fregat | OneWeb #5</t>
  </si>
  <si>
    <t>Wed Mar 24, 2021 08:28 UTC</t>
  </si>
  <si>
    <t>Falcon 9 Block 5 | Starlink V1 L22</t>
  </si>
  <si>
    <t>Mon Mar 22, 2021 22:30 UTC</t>
  </si>
  <si>
    <t>Electron/Photon | They Go Up So Fast</t>
  </si>
  <si>
    <t>GK LS</t>
  </si>
  <si>
    <t>Mon Mar 22, 2021 06:07 UTC</t>
  </si>
  <si>
    <t>Soyuz 2.1a/Fregat-M | CAS500-1 &amp; Others</t>
  </si>
  <si>
    <t>Sun Mar 14, 2021 10:01 UTC</t>
  </si>
  <si>
    <t>Falcon 9 Block 5 | Starlink V1 L21</t>
  </si>
  <si>
    <t>Sat Mar 13, 2021 02:19 UTC</t>
  </si>
  <si>
    <t>Long March 4C | Yaogan-31 04</t>
  </si>
  <si>
    <t>Thu Mar 11, 2021 17:51 UTC</t>
  </si>
  <si>
    <t>Long March 7A | Shiyan 9</t>
  </si>
  <si>
    <t>Thu Mar 11, 2021 08:13 UTC</t>
  </si>
  <si>
    <t>Falcon 9 Block 5 | Starlink V1 L20</t>
  </si>
  <si>
    <t>Thu Mar 04, 2021 08:24 UTC</t>
  </si>
  <si>
    <t>Falcon 9 Block 5 | Starlink V1 L17</t>
  </si>
  <si>
    <t>Wed Mar 03, 2021 23:14 UTC</t>
  </si>
  <si>
    <t>Sun Feb 28, 2021 06:55 UTC</t>
  </si>
  <si>
    <t>Soyuz 2.1b/Fregat-M | Arktika-M nÂ°1</t>
  </si>
  <si>
    <t>Sun Feb 28, 2021 04:54 UTC</t>
  </si>
  <si>
    <t>PSLV-DL | AmazÃ´nia 1 &amp; Others</t>
  </si>
  <si>
    <t>Wed Feb 24, 2021 02:22 UTC</t>
  </si>
  <si>
    <t>Long March 4C | Yaogan-31 03</t>
  </si>
  <si>
    <t>Sat Feb 20, 2021 17:36 UTC</t>
  </si>
  <si>
    <t>Antares 230+ | CRS NG-15</t>
  </si>
  <si>
    <t>Tue Feb 16, 2021 03:59 UTC</t>
  </si>
  <si>
    <t>Falcon 9 Block 5 | Starlink V1 L19</t>
  </si>
  <si>
    <t>Mon Feb 15, 2021 04:45 UTC</t>
  </si>
  <si>
    <t>Soyuz 2.1a | Progress MS-16</t>
  </si>
  <si>
    <t>Thu Feb 04, 2021 15:36 UTC</t>
  </si>
  <si>
    <t>Long March 3B/E | TJS-6</t>
  </si>
  <si>
    <t>Thu Feb 04, 2021 06:19 UTC</t>
  </si>
  <si>
    <t>Falcon 9 Block 5 | Starlink V1 L18</t>
  </si>
  <si>
    <t>Tue Feb 02, 2021 20:45 UTC</t>
  </si>
  <si>
    <t>Soyuz 2.1b | Cosmos 2549</t>
  </si>
  <si>
    <t>Tue Feb 02, 2021 20:25 UTC</t>
  </si>
  <si>
    <t>Mon Feb 01, 2021</t>
  </si>
  <si>
    <t>Zoljanah | Demo Flight 2</t>
  </si>
  <si>
    <t>Mon Feb 01, 2021 08:15 UTC</t>
  </si>
  <si>
    <t>Hyperbola-1 | 6 Unknown Payloads</t>
  </si>
  <si>
    <t>Fri Jan 29, 2021 04:47 UTC</t>
  </si>
  <si>
    <t>Long March 4C | Yaogan-31 02</t>
  </si>
  <si>
    <t>Sun Jan 24, 2021 15:00 UTC</t>
  </si>
  <si>
    <t>Falcon 9 Block 5 | Transporter 1</t>
  </si>
  <si>
    <t>Wed Jan 20, 2021 13:02 UTC</t>
  </si>
  <si>
    <t>Falcon 9 Block 5 | Starlink V1 L16</t>
  </si>
  <si>
    <t>Wed Jan 20, 2021 07:26 UTC</t>
  </si>
  <si>
    <t>Electron/Curie | Another One Leaves The Crust</t>
  </si>
  <si>
    <t>Tue Jan 19, 2021 16:25 UTC</t>
  </si>
  <si>
    <t>Long March 3B/E | Tiantong-1 03</t>
  </si>
  <si>
    <t>Sun Jan 17, 2021 19:38 UTC</t>
  </si>
  <si>
    <t>LauncherOne | ELaNa XX</t>
  </si>
  <si>
    <t>Thu Jan 14, 2021 17:19 UTC</t>
  </si>
  <si>
    <t>New Shepard | NS-14</t>
  </si>
  <si>
    <t>Fri Jan 08, 2021 02:15 UTC</t>
  </si>
  <si>
    <t>Falcon 9 Block 5 | TÃ¼rksat 5A</t>
  </si>
  <si>
    <t>Tue Dec 29, 2020 16:42 UTC</t>
  </si>
  <si>
    <t>Soyuz ST-A/Fregat-M | CSO-2</t>
  </si>
  <si>
    <t>Sun Dec 27, 2020 15:44 UTC</t>
  </si>
  <si>
    <t>Long March 4C | Yaogan-33(R) &amp; Weina 2</t>
  </si>
  <si>
    <t>Tue Dec 22, 2020 04:37 UTC</t>
  </si>
  <si>
    <t>Long March 8 | XJY-7, Haisi-1 &amp; Others</t>
  </si>
  <si>
    <t>Sat Dec 19, 2020 14:00 UTC</t>
  </si>
  <si>
    <t>Falcon 9 Block 5 | NROL-108</t>
  </si>
  <si>
    <t>Fri Dec 18, 2020 12:26 UTC</t>
  </si>
  <si>
    <t>Soyuz 2.1b/Fregat | OneWeb #4</t>
  </si>
  <si>
    <t>Thu Dec 17, 2020 10:09 UTC</t>
  </si>
  <si>
    <t>PSLV-XL | CMS-01</t>
  </si>
  <si>
    <t>Tue Dec 15, 2020 20:55 UTC</t>
  </si>
  <si>
    <t>Rocket 3 | Rocket 3.2 Orbital Launch Attempt</t>
  </si>
  <si>
    <t>Tue Dec 15, 2020 10:09 UTC</t>
  </si>
  <si>
    <t>Electron/Curie | The Owlâ€™s Night Begins</t>
  </si>
  <si>
    <t>Mon Dec 14, 2020 05:50 UTC</t>
  </si>
  <si>
    <t>Angara A5/Briz-M | MGM nÂ°2</t>
  </si>
  <si>
    <t>Sun Dec 13, 2020 17:30 UTC</t>
  </si>
  <si>
    <t>Falcon 9 Block 5 | SXM-7</t>
  </si>
  <si>
    <t>Sat Dec 12, 2020 16:16 UTC</t>
  </si>
  <si>
    <t>SpaceShipTwo | VF-02</t>
  </si>
  <si>
    <t>Fri Dec 11, 2020 01:09 UTC</t>
  </si>
  <si>
    <t>Delta IV Heavy | NROL-44 (USA-311)</t>
  </si>
  <si>
    <t>Wed Dec 09, 2020 22:45 UTC</t>
  </si>
  <si>
    <t>Starship Prototype | 12.5-Kilometer Test Flight</t>
  </si>
  <si>
    <t>Wed Dec 09, 2020 20:14 UTC</t>
  </si>
  <si>
    <t>Long March 11 | GECAM 1 &amp; 2</t>
  </si>
  <si>
    <t>Sun Dec 06, 2020 16:17 UTC</t>
  </si>
  <si>
    <t>Falcon 9 Block 5 | CRS SpX-21</t>
  </si>
  <si>
    <t>Sun Dec 06, 2020 03:58 UTC</t>
  </si>
  <si>
    <t>Long March 3B/E | Gaofen 14</t>
  </si>
  <si>
    <t>Thu Dec 03, 2020 01:14 UTC</t>
  </si>
  <si>
    <t>Soyuz 2.1b/Fregat-M | Goniets-M nÂ°30L to 32L &amp; Cosmos 2548</t>
  </si>
  <si>
    <t>Wed Dec 02, 2020 01:33 UTC</t>
  </si>
  <si>
    <t>Soyuz ST-A/Fregat-M | Falcon Eye 2</t>
  </si>
  <si>
    <t>Sun Nov 29, 2020 07:25 UTC</t>
  </si>
  <si>
    <t>H-IIA 202 | JDRS-1</t>
  </si>
  <si>
    <t>Wed Nov 25, 2020 02:13 UTC</t>
  </si>
  <si>
    <t>Falcon 9 Block 5 | Starlink V1 L15</t>
  </si>
  <si>
    <t>Mon Nov 23, 2020 20:30 UTC</t>
  </si>
  <si>
    <t>Long March 5 | Chang'e 5</t>
  </si>
  <si>
    <t>Sat Nov 21, 2020 17:17 UTC</t>
  </si>
  <si>
    <t>Falcon 9 Block 5 | Sentinel-6A Michael Freilich</t>
  </si>
  <si>
    <t>Fri Nov 20, 2020 02:20 UTC</t>
  </si>
  <si>
    <t>Electron/Curie | Return To Sender</t>
  </si>
  <si>
    <t>Tue Nov 17, 2020 01:52 UTC</t>
  </si>
  <si>
    <t>Vega | Taranis &amp; Seosat</t>
  </si>
  <si>
    <t>Mon Nov 16, 2020 00:27 UTC</t>
  </si>
  <si>
    <t>Falcon 9 Block 5 | SpaceX Crew-1</t>
  </si>
  <si>
    <t>Fri Nov 13, 2020 22:32 UTC</t>
  </si>
  <si>
    <t>Atlas V 531 | NROL-101</t>
  </si>
  <si>
    <t>Thu Nov 12, 2020 15:59 UTC</t>
  </si>
  <si>
    <t>Long March 3B/E | Tiantong-1 02</t>
  </si>
  <si>
    <t>Sat Nov 07, 2020 09:41 UTC</t>
  </si>
  <si>
    <t>PSLV-DL | EOS-01 &amp; Rideshares</t>
  </si>
  <si>
    <t>Sat Nov 07, 2020 07:12 UTC</t>
  </si>
  <si>
    <t>Ceres-1 | I Believe I Can Fly</t>
  </si>
  <si>
    <t>Fri Nov 06, 2020 03:19 UTC</t>
  </si>
  <si>
    <t>Long March 6 | Ã‘uSat 9 to 18 &amp; Others</t>
  </si>
  <si>
    <t>Thu Nov 05, 2020 23:24 UTC</t>
  </si>
  <si>
    <t>Falcon 9 Block 5 | GPS III-4</t>
  </si>
  <si>
    <t>Wed Oct 28, 2020 21:21 UTC</t>
  </si>
  <si>
    <t>Electron/Curie | In Focus</t>
  </si>
  <si>
    <t>Mon Oct 26, 2020 15:19 UTC</t>
  </si>
  <si>
    <t>Long March 2C | Yaogan-30 07 &amp; Apocalypse-6</t>
  </si>
  <si>
    <t>Sun Oct 25, 2020 19:08 UTC</t>
  </si>
  <si>
    <t>Soyuz 2.1b/Fregat-M | Cosmos 2547</t>
  </si>
  <si>
    <t>Sat Oct 24, 2020 15:31 UTC</t>
  </si>
  <si>
    <t>Falcon 9 Block 5 | Starlink V1 L14</t>
  </si>
  <si>
    <t>Sun Oct 18, 2020 12:25 UTC</t>
  </si>
  <si>
    <t>Falcon 9 Block 5 | Starlink V1 L13</t>
  </si>
  <si>
    <t>Wed Oct 14, 2020 05:45 UTC</t>
  </si>
  <si>
    <t>Soyuz 2.1a | Soyuz MS-17</t>
  </si>
  <si>
    <t>Tue Oct 13, 2020 13:36 UTC</t>
  </si>
  <si>
    <t>New Shepard | NS-13</t>
  </si>
  <si>
    <t>Sun Oct 11, 2020 16:57 UTC</t>
  </si>
  <si>
    <t>Long March 3B/E | Gaofen-13</t>
  </si>
  <si>
    <t>Tue Oct 06, 2020 11:29 UTC</t>
  </si>
  <si>
    <t>Falcon 9 Block 5 | Starlink V1 L12</t>
  </si>
  <si>
    <t>Sat Oct 03, 2020 01:16 UTC</t>
  </si>
  <si>
    <t>Antares 230+ | CRS NG-14</t>
  </si>
  <si>
    <t>Mon Sep 28, 2020 11:20 UTC</t>
  </si>
  <si>
    <t>Soyuz 2.1b/Fregat | Goniets-M nÂ°27L to 29L &amp; Others</t>
  </si>
  <si>
    <t>Sun Sep 27, 2020 03:23 UTC</t>
  </si>
  <si>
    <t>Long March 4B | Huanjing-2A &amp; 2B</t>
  </si>
  <si>
    <t>Mon Sep 21, 2020 05:40 UTC</t>
  </si>
  <si>
    <t>Long March 4B | Haiyang 2C</t>
  </si>
  <si>
    <t>DeBo 3 Barge, China Coastal Waters</t>
  </si>
  <si>
    <t>Tue Sep 15, 2020 01:23 UTC</t>
  </si>
  <si>
    <t>Long March 11H | Jilin-1 High Resolution 03</t>
  </si>
  <si>
    <t>Sat Sep 12, 2020 05:02 UTC</t>
  </si>
  <si>
    <t>Kuaizhou 1A | Jilin-1 High Resolution 02C</t>
  </si>
  <si>
    <t>Sat Sep 12, 2020 03:19 UTC</t>
  </si>
  <si>
    <t>Rocket 3 | Rocket 3.1 Orbital Launch Attempt</t>
  </si>
  <si>
    <t>Mon Sep 07, 2020 05:57 UTC</t>
  </si>
  <si>
    <t>Long March 4B | Gaofen-11 02</t>
  </si>
  <si>
    <t>Fri Sep 04, 2020 07:30 UTC</t>
  </si>
  <si>
    <t>Thu Sep 03, 2020 12:46 UTC</t>
  </si>
  <si>
    <t>Falcon 9 Block 5 | Starlink V1 L11</t>
  </si>
  <si>
    <t>Thu Sep 03, 2020 01:51 UTC</t>
  </si>
  <si>
    <t>Vega | SSMS nÂ°1 PoC</t>
  </si>
  <si>
    <t>Mon Aug 31, 2020 03:05 UTC</t>
  </si>
  <si>
    <t>Electron/Photon | I Canâ€™t Believe Itâ€™s Not Optical</t>
  </si>
  <si>
    <t>Sun Aug 30, 2020 23:18 UTC</t>
  </si>
  <si>
    <t>Falcon 9 Block 5 | SAOCOM 1B &amp; Rideshares</t>
  </si>
  <si>
    <t>Sun Aug 23, 2020 02:27 UTC</t>
  </si>
  <si>
    <t>Long March 2D | Gaofen-9 05, Tiantuo-5 &amp; MTS</t>
  </si>
  <si>
    <t>Tue Aug 18, 2020 14:31 UTC</t>
  </si>
  <si>
    <t>Falcon 9 Block 5 | Starlink V1 L10 &amp; SkySat 19 to 21</t>
  </si>
  <si>
    <t>Sat Aug 15, 2020 22:04 UTC</t>
  </si>
  <si>
    <t>Ariane 5 ECA | BSat 4b &amp; Galaxy 30, MEV-2</t>
  </si>
  <si>
    <t>Fri Aug 07, 2020 05:12 UTC</t>
  </si>
  <si>
    <t>Falcon 9 Block 5 | Starlink V1 L9 &amp; BlackSky</t>
  </si>
  <si>
    <t>Thu Aug 06, 2020 04:01 UTC</t>
  </si>
  <si>
    <t>Long March 2D | Gaofen-9 04 &amp; Q-SAT</t>
  </si>
  <si>
    <t>Thu Jul 30, 2020 21:25 UTC</t>
  </si>
  <si>
    <t>Proton-M/Briz-M | Ekspress-80 &amp; Ekspress-103</t>
  </si>
  <si>
    <t>Thu Jul 30, 2020 11:50 UTC</t>
  </si>
  <si>
    <t>Atlas V 541 | Perseverance</t>
  </si>
  <si>
    <t>Sat Jul 25, 2020 03:13 UTC</t>
  </si>
  <si>
    <t>Long March 4B | Ziyuan-3 03, Apocalypse-10 &amp; NJU-HKU 1</t>
  </si>
  <si>
    <t>Thu Jul 23, 2020 14:26 UTC</t>
  </si>
  <si>
    <t>Soyuz 2.1a | Progress MS-15</t>
  </si>
  <si>
    <t>Thu Jul 23, 2020 04:41 UTC</t>
  </si>
  <si>
    <t>Long March 5 | Tianwen-1</t>
  </si>
  <si>
    <t>Mon Jul 20, 2020 21:30 UTC</t>
  </si>
  <si>
    <t>Falcon 9 Block 5 | ANASIS-II</t>
  </si>
  <si>
    <t>Sun Jul 19, 2020 21:58 UTC</t>
  </si>
  <si>
    <t>H-IIA 202 | Al-Amal (Hope)</t>
  </si>
  <si>
    <t>Wed Jul 15, 2020 13:46 UTC</t>
  </si>
  <si>
    <t>Minotaur IV | NROL-129</t>
  </si>
  <si>
    <t>Fri Jul 10, 2020 04:17 UTC</t>
  </si>
  <si>
    <t>Kuaizhou 11 | Jilin-1 02E &amp; CentiSpace-1 S2</t>
  </si>
  <si>
    <t>Thu Jul 09, 2020 12:11 UTC</t>
  </si>
  <si>
    <t>Long March 3B/E | Apstar-6D</t>
  </si>
  <si>
    <t>Mon Jul 06, 2020 01:00 UTC</t>
  </si>
  <si>
    <t>Shavit-2 | Ofek-16</t>
  </si>
  <si>
    <t>Sat Jul 04, 2020 23:44 UTC</t>
  </si>
  <si>
    <t>Long March 2D | Shiyan-6 02</t>
  </si>
  <si>
    <t>Sat Jul 04, 2020 21:19 UTC</t>
  </si>
  <si>
    <t>Electron/Curie | Pics Or It Didnâ€™t Happen</t>
  </si>
  <si>
    <t>Fri Jul 03, 2020 03:10 UTC</t>
  </si>
  <si>
    <t>Long March 4B | Gaofen Duomo &amp; BY-02</t>
  </si>
  <si>
    <t>Tue Jun 30, 2020 20:10 UTC</t>
  </si>
  <si>
    <t>Falcon 9 Block 5 | GPS III-3</t>
  </si>
  <si>
    <t>Tue Jun 23, 2020 01:43 UTC</t>
  </si>
  <si>
    <t>Long March 3B/E | Beidou-3 G3</t>
  </si>
  <si>
    <t>Wed Jun 17, 2020 07:19 UTC</t>
  </si>
  <si>
    <t>Long March 2D | Gaofen-9 03, Pixing III A &amp; HEAD-5</t>
  </si>
  <si>
    <t>Sat Jun 13, 2020 09:21 UTC</t>
  </si>
  <si>
    <t>Falcon 9 Block 5 | Starlink V1 L8 &amp; SkySat 16 to 18</t>
  </si>
  <si>
    <t>Sat Jun 13, 2020 05:12 UTC</t>
  </si>
  <si>
    <t>Electron/Curie | Don't Stop Me Now</t>
  </si>
  <si>
    <t>Wed Jun 10, 2020 18:31 UTC</t>
  </si>
  <si>
    <t>Long March 2C | Haiyang-1D</t>
  </si>
  <si>
    <t>Thu Jun 04, 2020 01:25 UTC</t>
  </si>
  <si>
    <t>Falcon 9 Block 5 | Starlink V1 L7</t>
  </si>
  <si>
    <t>Sun May 31, 2020 08:53 UTC</t>
  </si>
  <si>
    <t>Long March 2D | Gaofen-9 02 &amp; HEAD-4</t>
  </si>
  <si>
    <t>Sat May 30, 2020 19:22 UTC</t>
  </si>
  <si>
    <t>Falcon 9 Block 5 | SpaceX Demo-2</t>
  </si>
  <si>
    <t>Fri May 29, 2020 20:13 UTC</t>
  </si>
  <si>
    <t>Long March 11 | XJS-G &amp; XJS-H</t>
  </si>
  <si>
    <t>Mon May 25, 2020 19:50 UTC</t>
  </si>
  <si>
    <t>LauncherOne | Demo Flight</t>
  </si>
  <si>
    <t>Fri May 22, 2020 07:31 UTC</t>
  </si>
  <si>
    <t>Soyuz 2.1b/Fregat-M | Cosmos 2546</t>
  </si>
  <si>
    <t>Wed May 20, 2020 17:31 UTC</t>
  </si>
  <si>
    <t>H-IIB | HTV-9</t>
  </si>
  <si>
    <t>Sun May 17, 2020 13:14 UTC</t>
  </si>
  <si>
    <t>Atlas V 501 | OTV-6 (USSF-7)</t>
  </si>
  <si>
    <t>Tue May 12, 2020 01:16 UTC</t>
  </si>
  <si>
    <t>Kuaizhou 1A | Xingyun-2 01 (Wuhan) &amp; 02</t>
  </si>
  <si>
    <t>Tue May 05, 2020 10:00 UTC</t>
  </si>
  <si>
    <t>Long March 5B | Demo Flight (XZF-SC &amp; RCS-FC-SC)</t>
  </si>
  <si>
    <t>Sat Apr 25, 2020 01:51 UTC</t>
  </si>
  <si>
    <t>Soyuz 2.1a | Progress MS-14</t>
  </si>
  <si>
    <t>Wed Apr 22, 2020 19:30 UTC</t>
  </si>
  <si>
    <t>Falcon 9 Block 5 | Starlink V1 L6</t>
  </si>
  <si>
    <t>Wed Apr 22, 2020 03:58 UTC</t>
  </si>
  <si>
    <t>Qased | Nour 1</t>
  </si>
  <si>
    <t>Thu Apr 09, 2020 11:46 UTC</t>
  </si>
  <si>
    <t>Long March 3B/E | Nusantara Dua</t>
  </si>
  <si>
    <t>Thu Apr 09, 2020 08:05 UTC</t>
  </si>
  <si>
    <t>Soyuz 2.1a | Soyuz MS-16</t>
  </si>
  <si>
    <t>Thu Mar 26, 2020 20:18 UTC</t>
  </si>
  <si>
    <t>Atlas V 551 | AEHF 6 &amp; TDO 2</t>
  </si>
  <si>
    <t>Tue Mar 24, 2020 03:43 UTC</t>
  </si>
  <si>
    <t>Long March 2C | Yaogan-30 06</t>
  </si>
  <si>
    <t>Sat Mar 21, 2020 17:06 UTC</t>
  </si>
  <si>
    <t>Soyuz 2.1b/Fregat | OneWeb #3</t>
  </si>
  <si>
    <t>Wed Mar 18, 2020 12:16 UTC</t>
  </si>
  <si>
    <t>Falcon 9 Block 5 | Starlink V1 L5</t>
  </si>
  <si>
    <t>Mon Mar 16, 2020 18:28 UTC</t>
  </si>
  <si>
    <t>Soyuz 2.1b/Fregat-M | Cosmos 2545</t>
  </si>
  <si>
    <t>Mon Mar 16, 2020 13:34 UTC</t>
  </si>
  <si>
    <t>Long March 7A | XJY-6</t>
  </si>
  <si>
    <t>Mon Mar 09, 2020 11:55 UTC</t>
  </si>
  <si>
    <t>Long March 3B/E | Beidou-3 G2</t>
  </si>
  <si>
    <t>Sat Mar 07, 2020 04:50 UTC</t>
  </si>
  <si>
    <t>Falcon 9 Block 5 | CRS SpX-20</t>
  </si>
  <si>
    <t>Thu Feb 20, 2020 08:24 UTC</t>
  </si>
  <si>
    <t>Soyuz 2.1a/Fregat-M | Meridian-M nÂ°19L</t>
  </si>
  <si>
    <t>Wed Feb 19, 2020 21:07 UTC</t>
  </si>
  <si>
    <t>Long March 2D | XJS-C to F</t>
  </si>
  <si>
    <t>Tue Feb 18, 2020 22:18 UTC</t>
  </si>
  <si>
    <t>Ariane 5 ECA | JCSAT-17 &amp; GEO-KOMPSAT 2B</t>
  </si>
  <si>
    <t>Mon Feb 17, 2020 15:05 UTC</t>
  </si>
  <si>
    <t>Falcon 9 Block 5 | Starlink V1 L4</t>
  </si>
  <si>
    <t>Sat Feb 15, 2020 20:21 UTC</t>
  </si>
  <si>
    <t>Antares 230+ | CRS NG-13</t>
  </si>
  <si>
    <t>Mon Feb 10, 2020 04:03 UTC</t>
  </si>
  <si>
    <t>Atlas V 411 | Solar Orbiter</t>
  </si>
  <si>
    <t>Sun Feb 09, 2020 15:48 UTC</t>
  </si>
  <si>
    <t>Simorgh | Zafar 1</t>
  </si>
  <si>
    <t>Sun Feb 09, 2020 01:34 UTC</t>
  </si>
  <si>
    <t>H-IIA 202 | IGS-Optical 7</t>
  </si>
  <si>
    <t>Thu Feb 06, 2020 21:42 UTC</t>
  </si>
  <si>
    <t>Soyuz 2.1b/Fregat | OneWeb #2</t>
  </si>
  <si>
    <t>Fri Jan 31, 2020 02:56 UTC</t>
  </si>
  <si>
    <t>Electron/Curie | Birds of a Feather</t>
  </si>
  <si>
    <t>Wed Jan 29, 2020 14:06 UTC</t>
  </si>
  <si>
    <t>Falcon 9 Block 5 | Starlink V1 L3</t>
  </si>
  <si>
    <t>Sun Jan 19, 2020 15:30 UTC</t>
  </si>
  <si>
    <t>Falcon 9 Block 5 | Crew Dragon Inflight Abort Test</t>
  </si>
  <si>
    <t>Thu Jan 16, 2020 21:05 UTC</t>
  </si>
  <si>
    <t>Ariane 5 ECA | Eutelsat Konnect BB4A &amp; GSAT-30</t>
  </si>
  <si>
    <t>Thu Jan 16, 2020 03:02 UTC</t>
  </si>
  <si>
    <t>Kuaizhou 1A | Yinhe-1 #0</t>
  </si>
  <si>
    <t>Wed Jan 15, 2020 02:53 UTC</t>
  </si>
  <si>
    <t>Long March 2D | Jilin-1 Kuanfu 01, Ã‘uSat-7/8 &amp; Apocalypse 5</t>
  </si>
  <si>
    <t>Tue Jan 07, 2020 15:20 UTC</t>
  </si>
  <si>
    <t>Long March 3B/E | TJSW-5</t>
  </si>
  <si>
    <t>Tue Jan 07, 2020 02:19 UTC</t>
  </si>
  <si>
    <t>Falcon 9 Block 5 | Starlink V1 L2</t>
  </si>
  <si>
    <t>Fri Dec 27, 2019 12:45 UTC</t>
  </si>
  <si>
    <t>Long March 5 | Shijian-20</t>
  </si>
  <si>
    <t>Site 133/3, Plesetsk Cosmodrome, Russia</t>
  </si>
  <si>
    <t>Thu Dec 26, 2019 23:11 UTC</t>
  </si>
  <si>
    <t>Rokot/Briz KM | Goniets-M nÂ°24L to 26L &amp; Blits-M1</t>
  </si>
  <si>
    <t>Tue Dec 24, 2019 12:03 UTC</t>
  </si>
  <si>
    <t>Proton-M/DM-3 | Elektro-L nÂ°3</t>
  </si>
  <si>
    <t>Fri Dec 20, 2019 11:36 UTC</t>
  </si>
  <si>
    <t>Atlas V N22 | Starliner OFT-1</t>
  </si>
  <si>
    <t>Fri Dec 20, 2019 03:22 UTC</t>
  </si>
  <si>
    <t>Long March 4B | CBERS-4A, ETRSS-1 &amp; Others</t>
  </si>
  <si>
    <t>Wed Dec 18, 2019 08:54 UTC</t>
  </si>
  <si>
    <t>Soyuz ST-A/Fregat-M | CSG-1, CHEOPS &amp; Others</t>
  </si>
  <si>
    <t>Tue Dec 17, 2019 00:10 UTC</t>
  </si>
  <si>
    <t>Falcon 9 Block 5 | JCSAT-18 / Kacific-1</t>
  </si>
  <si>
    <t>Mon Dec 16, 2019 07:22 UTC</t>
  </si>
  <si>
    <t>Long March 3B/YZ-1 | Beidou-3 M19 &amp; M20</t>
  </si>
  <si>
    <t>Wed Dec 11, 2019 17:53 UTC</t>
  </si>
  <si>
    <t>New Shepard | NS-12</t>
  </si>
  <si>
    <t>Wed Dec 11, 2019 09:55 UTC</t>
  </si>
  <si>
    <t>PSLV-QL | RISAT 2BR1 &amp; Rideshares</t>
  </si>
  <si>
    <t>Wed Dec 11, 2019 08:54 UTC</t>
  </si>
  <si>
    <t>Soyuz 2.1b/Fregat | Cosmos 2544</t>
  </si>
  <si>
    <t>Sat Dec 07, 2019 08:52 UTC</t>
  </si>
  <si>
    <t>Kuaizhou 1A | HEAD-2A/B, SpaceTY 16/17 &amp; Apocalypse 4A/B</t>
  </si>
  <si>
    <t>Sat Dec 07, 2019 02:55 UTC</t>
  </si>
  <si>
    <t>Kuaizhou 1A | Jilin-1 Gaofen-02B</t>
  </si>
  <si>
    <t>Fri Dec 06, 2019 09:34 UTC</t>
  </si>
  <si>
    <t>Soyuz 2.1a | Progress MS-13</t>
  </si>
  <si>
    <t>Fri Dec 06, 2019 08:18 UTC</t>
  </si>
  <si>
    <t>Electron/Curie | Running Out Of Fingers</t>
  </si>
  <si>
    <t>Thu Dec 05, 2019 17:29 UTC</t>
  </si>
  <si>
    <t>Falcon 9 Block 5 | CRS SpX-19</t>
  </si>
  <si>
    <t>Wed Nov 27, 2019 23:52 UTC</t>
  </si>
  <si>
    <t>Long March 4C | Gaofen-12</t>
  </si>
  <si>
    <t>Wed Nov 27, 2019 03:58 UTC</t>
  </si>
  <si>
    <t>PSLV-XL | Cartosat-3 &amp; Rideshares</t>
  </si>
  <si>
    <t>Tue Nov 26, 2019 21:23 UTC</t>
  </si>
  <si>
    <t>Ariane 5 ECA | Inmarsat 5 F5 &amp; TIBA-1</t>
  </si>
  <si>
    <t>Mon Nov 25, 2019 17:52 UTC</t>
  </si>
  <si>
    <t>Soyuz 2.1v/Volga | Cosmos 2542 &amp; 2543</t>
  </si>
  <si>
    <t>Sat Nov 23, 2019 00:55 UTC</t>
  </si>
  <si>
    <t>Long March 3B/YZ-1 | Beidou-3 M21 &amp; M22</t>
  </si>
  <si>
    <t>Sun Nov 17, 2019 10:00 UTC</t>
  </si>
  <si>
    <t>Kuaizhou 1A | KL-Alpha A &amp; KL-Alpha B</t>
  </si>
  <si>
    <t>Wed Nov 13, 2019 06:35 UTC</t>
  </si>
  <si>
    <t>Long March 6 | Ningxia-1 (x5)</t>
  </si>
  <si>
    <t>Wed Nov 13, 2019 03:40 UTC</t>
  </si>
  <si>
    <t>Kuaizhou 1A | Jilin 1-02A</t>
  </si>
  <si>
    <t>Mon Nov 11, 2019 14:56 UTC</t>
  </si>
  <si>
    <t>Falcon 9 Block 5 | Starlink V1 L1</t>
  </si>
  <si>
    <t>Mon Nov 04, 2019 17:43 UTC</t>
  </si>
  <si>
    <t>Long March 3B/E | Beidou-3 IGSO-3</t>
  </si>
  <si>
    <t>Sun Nov 03, 2019 03:22 UTC</t>
  </si>
  <si>
    <t>Long March 4B | Gaofen-7 &amp; Others</t>
  </si>
  <si>
    <t>Sat Nov 02, 2019 13:59 UTC</t>
  </si>
  <si>
    <t>Antares 230+ | CRS NG-12</t>
  </si>
  <si>
    <t>Thu Oct 17, 2019 15:21 UTC</t>
  </si>
  <si>
    <t>Long March 3B/E | TJSW-4</t>
  </si>
  <si>
    <t>Thu Oct 17, 2019 01:22 UTC</t>
  </si>
  <si>
    <t>Electron/Curie | As The Crow Flies</t>
  </si>
  <si>
    <t>Stargazer, Cape Canaveral SFS, Florida, USA</t>
  </si>
  <si>
    <t>Fri Oct 11, 2019 01:59 UTC</t>
  </si>
  <si>
    <t>Pegasus XL | ICON</t>
  </si>
  <si>
    <t>ILS</t>
  </si>
  <si>
    <t>Wed Oct 09, 2019 10:17 UTC</t>
  </si>
  <si>
    <t>Proton-M/Briz-M | Eutelsat 5 West B &amp; MEV-1</t>
  </si>
  <si>
    <t>Fri Oct 04, 2019 18:51 UTC</t>
  </si>
  <si>
    <t>Long March 4C | Gaofen 10(R)</t>
  </si>
  <si>
    <t>Thu Sep 26, 2019 07:46 UTC</t>
  </si>
  <si>
    <t>Soyuz 2.1b/Fregat | Cosmos 2541</t>
  </si>
  <si>
    <t>Site 1/5, Baikonur Cosmodrome, Kazakhstan</t>
  </si>
  <si>
    <t>Wed Sep 25, 2019 13:57 UTC</t>
  </si>
  <si>
    <t>Soyuz FG | Soyuz MS-15</t>
  </si>
  <si>
    <t>Wed Sep 25, 2019 00:54 UTC</t>
  </si>
  <si>
    <t>Long March 2D | Yunhai-1 02</t>
  </si>
  <si>
    <t>Tue Sep 24, 2019 16:05 UTC</t>
  </si>
  <si>
    <t>H-IIB | HTV-8</t>
  </si>
  <si>
    <t>Sun Sep 22, 2019 21:10 UTC</t>
  </si>
  <si>
    <t>Long March 3B/YZ-1 | Beidou-3 M23 &amp; M24</t>
  </si>
  <si>
    <t>Thu Sep 19, 2019 06:42 UTC</t>
  </si>
  <si>
    <t>Long March 11 | Zhuhai-1 Group 03</t>
  </si>
  <si>
    <t>Thu Sep 12, 2019 03:26 UTC</t>
  </si>
  <si>
    <t>Long March 4B | Ziyuan-2D, BNU-1 &amp; Taurus-1</t>
  </si>
  <si>
    <t>Fri Aug 30, 2019 23:41 UTC</t>
  </si>
  <si>
    <t>Kuaizhou 1A | KX-09 &amp; Others</t>
  </si>
  <si>
    <t>Fri Aug 30, 2019 14:00 UTC</t>
  </si>
  <si>
    <t>Rokot/Briz KM | Cosmos 2540</t>
  </si>
  <si>
    <t>Thu Aug 29, 2019</t>
  </si>
  <si>
    <t>Safir-1B+ | Nahid-1</t>
  </si>
  <si>
    <t>Prelaunch Failure</t>
  </si>
  <si>
    <t>Thu Aug 22, 2019 13:06 UTC</t>
  </si>
  <si>
    <t>Delta IV Medium+ (4,2) | GPS III-2</t>
  </si>
  <si>
    <t>Thu Aug 22, 2019 03:38 UTC</t>
  </si>
  <si>
    <t>Soyuz 2.1a | Soyuz MS-14 (60S)</t>
  </si>
  <si>
    <t>Mon Aug 19, 2019 12:12 UTC</t>
  </si>
  <si>
    <t>Electron/Curie | Look Ma, No Hands</t>
  </si>
  <si>
    <t>Mon Aug 19, 2019 12:03 UTC</t>
  </si>
  <si>
    <t>Long March 3B/E | ChinaSat-18</t>
  </si>
  <si>
    <t>Sat Aug 17, 2019 04:11 UTC</t>
  </si>
  <si>
    <t>Jielong-1 | Apocalypse 2, Qiancheng 1 &amp; Xingshidai 5</t>
  </si>
  <si>
    <t>Thu Aug 08, 2019 10:13 UTC</t>
  </si>
  <si>
    <t>Atlas V 551 | AEHF 5 &amp; TDO 1</t>
  </si>
  <si>
    <t>Tue Aug 06, 2019 23:23 UTC</t>
  </si>
  <si>
    <t>Falcon 9 Block 5 | AMOS-17</t>
  </si>
  <si>
    <t>Tue Aug 06, 2019 19:30 UTC</t>
  </si>
  <si>
    <t>Ariane 5 ECA | EDRS-C/HYLAS 3 &amp; Intelsat 39</t>
  </si>
  <si>
    <t>Mon Aug 05, 2019 21:56 UTC</t>
  </si>
  <si>
    <t>Proton-M/Briz-M | Cosmos 2539</t>
  </si>
  <si>
    <t>Wed Jul 31, 2019 12:10 UTC</t>
  </si>
  <si>
    <t>Soyuz 2.1a | Progress MS-12</t>
  </si>
  <si>
    <t>Tue Jul 30, 2019 05:57 UTC</t>
  </si>
  <si>
    <t>Soyuz 2.1a/Fregat-M | Meridian-M nÂ°18L</t>
  </si>
  <si>
    <t>Fri Jul 26, 2019 03:57 UTC</t>
  </si>
  <si>
    <t>Long March 2C | Yaogan-30 05</t>
  </si>
  <si>
    <t>Thu Jul 25, 2019 22:01 UTC</t>
  </si>
  <si>
    <t>Falcon 9 Block 5 | CRS SpX-18</t>
  </si>
  <si>
    <t>Thu Jul 25, 2019 05:00 UTC</t>
  </si>
  <si>
    <t>Hyperbola-1 | CAS-7B &amp; Hangtian KKG Sat</t>
  </si>
  <si>
    <t>Mon Jul 22, 2019 09:13 UTC</t>
  </si>
  <si>
    <t>LVM-3 | Chandrayaan-2</t>
  </si>
  <si>
    <t>Sat Jul 20, 2019 16:28 UTC</t>
  </si>
  <si>
    <t>Soyuz FG | Soyuz MS-13</t>
  </si>
  <si>
    <t>Sat Jul 13, 2019 12:30 UTC</t>
  </si>
  <si>
    <t>Proton-M/DM-3 | Spektr-RG</t>
  </si>
  <si>
    <t>Thu Jul 11, 2019 01:53 UTC</t>
  </si>
  <si>
    <t>Vega | Falcon Eye 1</t>
  </si>
  <si>
    <t>Wed Jul 10, 2019 17:14 UTC</t>
  </si>
  <si>
    <t>Soyuz 2.1v/Volga | Cosmos 2535 to 2538</t>
  </si>
  <si>
    <t>Fri Jul 05, 2019 05:41 UTC</t>
  </si>
  <si>
    <t>Soyuz 2.1b/Fregat-M | Meteor-M No.2-2, Landmapper-BC 5 &amp; 6, &amp; Others</t>
  </si>
  <si>
    <t>Sat Jun 29, 2019 04:30 UTC</t>
  </si>
  <si>
    <t>Electron/Curie | Make It Rain</t>
  </si>
  <si>
    <t>Tue Jun 25, 2019 06:30 UTC</t>
  </si>
  <si>
    <t>Falcon Heavy | STP-2</t>
  </si>
  <si>
    <t>Mon Jun 24, 2019 18:09 UTC</t>
  </si>
  <si>
    <t>Long March 3B/E | Beidou-3 IGSO-2</t>
  </si>
  <si>
    <t>Thu Jun 20, 2019 21:43 UTC</t>
  </si>
  <si>
    <t>Ariane 5 ECA | Eutelsat 7C &amp;  AT&amp;T T-16</t>
  </si>
  <si>
    <t>Wed Jun 12, 2019 14:17 UTC</t>
  </si>
  <si>
    <t>Falcon 9 Block 5 | RADARSAT Constellation</t>
  </si>
  <si>
    <t>Tai Rui Barge (Area 1), China Coastal Waters</t>
  </si>
  <si>
    <t>Wed Jun 05, 2019 04:06 UTC</t>
  </si>
  <si>
    <t>Long March 11H | Jilin-1 &amp; Others</t>
  </si>
  <si>
    <t>Thu May 30, 2019 17:42 UTC</t>
  </si>
  <si>
    <t>Proton-M/Briz-M | Yamal 601</t>
  </si>
  <si>
    <t>Mon May 27, 2019 06:23 UTC</t>
  </si>
  <si>
    <t>Soyuz 2.1b/Fregat-M | Cosmos 2534</t>
  </si>
  <si>
    <t>Fri May 24, 2019 02:30 UTC</t>
  </si>
  <si>
    <t>Falcon 9 Block 5 | Starlink V0.9</t>
  </si>
  <si>
    <t>Wed May 22, 2019 22:49 UTC</t>
  </si>
  <si>
    <t>Long March 4C | Yaogan-33</t>
  </si>
  <si>
    <t>Wed May 22, 2019 00:00 UTC</t>
  </si>
  <si>
    <t>PSLV-CA | RISAT-2B</t>
  </si>
  <si>
    <t>Fri May 17, 2019 15:48 UTC</t>
  </si>
  <si>
    <t>Long March 3C/E | Beidou-2 G8</t>
  </si>
  <si>
    <t>Sun May 05, 2019 06:00 UTC</t>
  </si>
  <si>
    <t>Electron/Curie | That's a Funny Looking Cactus</t>
  </si>
  <si>
    <t>Sat May 04, 2019 06:48 UTC</t>
  </si>
  <si>
    <t>Falcon 9 Block 5 | CRS SpX-17</t>
  </si>
  <si>
    <t>Thu May 02, 2019 13:32 UTC</t>
  </si>
  <si>
    <t>New Shepard | NS-11</t>
  </si>
  <si>
    <t>Mon Apr 29, 2019 22:52 UTC</t>
  </si>
  <si>
    <t>Long March 4B | Tianhui-2 1A &amp; 1B</t>
  </si>
  <si>
    <t>Sat Apr 20, 2019 14:41 UTC</t>
  </si>
  <si>
    <t>Long March 3B/E | Beidou-3 IGSO-1</t>
  </si>
  <si>
    <t>Wed Apr 17, 2019 20:46 UTC</t>
  </si>
  <si>
    <t>Antares 230 | CRS NG-11</t>
  </si>
  <si>
    <t>Thu Apr 11, 2019 22:35 UTC</t>
  </si>
  <si>
    <t>Falcon Heavy | ArabSat 6A</t>
  </si>
  <si>
    <t>Thu Apr 04, 2019 17:04 UTC</t>
  </si>
  <si>
    <t>Soyuz ST-B/Fregat-MT | O3b FM17-FM20</t>
  </si>
  <si>
    <t>Thu Apr 04, 2019 11:01 UTC</t>
  </si>
  <si>
    <t>Soyuz 2.1a | Progress MS-11</t>
  </si>
  <si>
    <t>Mon Apr 01, 2019 03:57 UTC</t>
  </si>
  <si>
    <t>PSLV-QL | EMISAT &amp; Rideshares</t>
  </si>
  <si>
    <t>Sun Mar 31, 2019 15:51 UTC</t>
  </si>
  <si>
    <t>Long March 3B/E | Tianlian-2-01</t>
  </si>
  <si>
    <t>Thu Mar 28, 2019 23:27 UTC</t>
  </si>
  <si>
    <t>Electron/Curie | Two Thumbs Up</t>
  </si>
  <si>
    <t>OneSpace</t>
  </si>
  <si>
    <t>Wed Mar 27, 2019 09:39 UTC</t>
  </si>
  <si>
    <t>OS-M1 | Lingque 1B</t>
  </si>
  <si>
    <t>Fri Mar 22, 2019 01:50 UTC</t>
  </si>
  <si>
    <t>Vega | PRISMA</t>
  </si>
  <si>
    <t>Sat Mar 16, 2019 00:26 UTC</t>
  </si>
  <si>
    <t>Delta IV Medium+ (5,4) | WGS-10 (USA-291)</t>
  </si>
  <si>
    <t>Thu Mar 14, 2019 19:14 UTC</t>
  </si>
  <si>
    <t>Soyuz FG | Soyuz MS-12</t>
  </si>
  <si>
    <t>Sat Mar 09, 2019 16:28 UTC</t>
  </si>
  <si>
    <t>Long March 3B/E | ChinaSat-6C</t>
  </si>
  <si>
    <t>Sat Mar 02, 2019 07:49 UTC</t>
  </si>
  <si>
    <t>Falcon 9 Block 5 | SpaceX Demo-1</t>
  </si>
  <si>
    <t>Wed Feb 27, 2019 21:37 UTC</t>
  </si>
  <si>
    <t>Soyuz ST-B/Fregat-M | OneWeb #1</t>
  </si>
  <si>
    <t>VMS Eve, Mojave Air and Space Port, California, USA</t>
  </si>
  <si>
    <t>Fri Feb 22, 2019 16:53 UTC</t>
  </si>
  <si>
    <t>SpaceShipTwo | VF-01</t>
  </si>
  <si>
    <t>Fri Feb 22, 2019 01:45 UTC</t>
  </si>
  <si>
    <t>Falcon 9 Block 5 | Nusantara Satu &amp; Beresheet</t>
  </si>
  <si>
    <t>Thu Feb 21, 2019 16:47 UTC</t>
  </si>
  <si>
    <t>Soyuz 2.1b/Fregat-M | EgyptSat-A</t>
  </si>
  <si>
    <t>Tue Feb 05, 2019 21:01 UTC</t>
  </si>
  <si>
    <t>Safir-1B+ | Dousti</t>
  </si>
  <si>
    <t>Ariane 5 ECA | GSAT-31 &amp; Hellas-Sat-4</t>
  </si>
  <si>
    <t>Thu Jan 24, 2019 18:07 UTC</t>
  </si>
  <si>
    <t>PSLV-DL | Microsat-R &amp; Kalamsat v2</t>
  </si>
  <si>
    <t>Wed Jan 23, 2019 15:05 UTC</t>
  </si>
  <si>
    <t>New Shepard | NS-10</t>
  </si>
  <si>
    <t>Mon Jan 21, 2019 05:42 UTC</t>
  </si>
  <si>
    <t>Long March 11 | Jilin-1 Hyperspectral &amp; Others</t>
  </si>
  <si>
    <t>Sat Jan 19, 2019 19:10 UTC</t>
  </si>
  <si>
    <t>Delta IV Heavy | KH-11 17 (USA-290) (NROL-71)</t>
  </si>
  <si>
    <t>Fri Jan 18, 2019 00:50 UTC</t>
  </si>
  <si>
    <t>Epsilon PBS | Innovative Satellite Technology Demonstration-1</t>
  </si>
  <si>
    <t>Tue Jan 15, 2019 00:30 UTC</t>
  </si>
  <si>
    <t>Simorgh | Payam-e Amirkabir</t>
  </si>
  <si>
    <t>Fri Jan 11, 2019 15:31 UTC</t>
  </si>
  <si>
    <t>Falcon 9 Block 5 | Iridium-8</t>
  </si>
  <si>
    <t>Thu Jan 10, 2019 17:11 UTC</t>
  </si>
  <si>
    <t>Long March 3B/E | ChinaSat-2D</t>
  </si>
  <si>
    <t>Sat Dec 29, 2018 08:00 UTC</t>
  </si>
  <si>
    <t>Long March 2D/YZ-3 | Hongyan-1 &amp; Yunhai-2 01 to 06</t>
  </si>
  <si>
    <t>Thu Dec 27, 2018 02:07 UTC</t>
  </si>
  <si>
    <t>Soyuz 2.1a/Fregat | Kanopus-V No. 5-6 &amp; Rideshares</t>
  </si>
  <si>
    <t>Mon Dec 24, 2018 16:53 UTC</t>
  </si>
  <si>
    <t>Long March 3C/E | TJS-3</t>
  </si>
  <si>
    <t>Sun Dec 23, 2018 13:51 UTC</t>
  </si>
  <si>
    <t>Falcon 9 Block 5 | GPS III-1</t>
  </si>
  <si>
    <t>Fri Dec 21, 2018 23:51 UTC</t>
  </si>
  <si>
    <t>Long March 11 | Hongyun-1</t>
  </si>
  <si>
    <t>Fri Dec 21, 2018 00:20 UTC</t>
  </si>
  <si>
    <t>Proton-M/Briz-M | Cosmos 2533</t>
  </si>
  <si>
    <t>Wed Dec 19, 2018 16:37 UTC</t>
  </si>
  <si>
    <t>Soyuz ST-A/Fregat-M | CSO-1</t>
  </si>
  <si>
    <t>Wed Dec 19, 2018 10:40 UTC</t>
  </si>
  <si>
    <t>GSLV Mk II | GSAT-7A</t>
  </si>
  <si>
    <t>Sun Dec 16, 2018 06:33 UTC</t>
  </si>
  <si>
    <t>Electron/Curie | This One's for Pickering</t>
  </si>
  <si>
    <t>Thu Dec 13, 2018 15:59 UTC</t>
  </si>
  <si>
    <t>SpaceShipTwo | VP-03 (PF04)</t>
  </si>
  <si>
    <t>Fri Dec 07, 2018 18:23 UTC</t>
  </si>
  <si>
    <t>Long March 3B/E | Chang'e 4</t>
  </si>
  <si>
    <t>Fri Dec 07, 2018 04:12 UTC</t>
  </si>
  <si>
    <t>Long March 2D | Saudisat 5A, 5B &amp; Others</t>
  </si>
  <si>
    <t>Wed Dec 05, 2018 18:16 UTC</t>
  </si>
  <si>
    <t>Falcon 9 Block 5 | CRS SpX-16</t>
  </si>
  <si>
    <t>Tue Dec 04, 2018 20:37 UTC</t>
  </si>
  <si>
    <t>Ariane 5 ECA | GSAT-11 &amp; GEO-KOMPSAT 2A</t>
  </si>
  <si>
    <t>Mon Dec 03, 2018 18:34 UTC</t>
  </si>
  <si>
    <t>Falcon 9 Block 5 | Spaceflight SSO-A</t>
  </si>
  <si>
    <t>Mon Dec 03, 2018 11:31 UTC</t>
  </si>
  <si>
    <t>Soyuz FG | Soyuz MS-11</t>
  </si>
  <si>
    <t>Fri Nov 30, 2018 02:27 UTC</t>
  </si>
  <si>
    <t>Rokot/Briz KM | Cosmos 2530 to 2532</t>
  </si>
  <si>
    <t>Thu Nov 29, 2018 04:27 UTC</t>
  </si>
  <si>
    <t>PSLV-CA | HySIS &amp; Rideshares</t>
  </si>
  <si>
    <t>Wed Nov 21, 2018 01:42 UTC</t>
  </si>
  <si>
    <t>Vega | Mohammed VI-B</t>
  </si>
  <si>
    <t>Mon Nov 19, 2018 23:40 UTC</t>
  </si>
  <si>
    <t>Long March 2D | Shiyan-6, Jiading-1 &amp; Others</t>
  </si>
  <si>
    <t>Sun Nov 18, 2018 18:07 UTC</t>
  </si>
  <si>
    <t>Long March 3B/YZ-1 | Beidou-3 M17 &amp; M18</t>
  </si>
  <si>
    <t>Sat Nov 17, 2018 09:01 UTC</t>
  </si>
  <si>
    <t>Antares 230 | CRS NG-10</t>
  </si>
  <si>
    <t>Fri Nov 16, 2018 18:14 UTC</t>
  </si>
  <si>
    <t>Soyuz FG | Progress MS-10</t>
  </si>
  <si>
    <t>Thu Nov 15, 2018 20:46 UTC</t>
  </si>
  <si>
    <t>Falcon 9 Block 5 | Es'hail 2</t>
  </si>
  <si>
    <t>Wed Nov 14, 2018 11:38 UTC</t>
  </si>
  <si>
    <t>LVM-3 | GSAT 29</t>
  </si>
  <si>
    <t>Sun Nov 11, 2018 03:50 UTC</t>
  </si>
  <si>
    <t>Electron/Curie | It's Business Time</t>
  </si>
  <si>
    <t>Wed Nov 07, 2018 00:47 UTC</t>
  </si>
  <si>
    <t>Soyuz ST-B/Fregat-M | MetOp C</t>
  </si>
  <si>
    <t>Sat Nov 03, 2018 20:17 UTC</t>
  </si>
  <si>
    <t>Soyuz 2.1b/Fregat | Cosmos 2529</t>
  </si>
  <si>
    <t>Thu Nov 01, 2018 15:57 UTC</t>
  </si>
  <si>
    <t>Long March 3B/E | Beidou-3 G1</t>
  </si>
  <si>
    <t>Mon Oct 29, 2018 04:08 UTC</t>
  </si>
  <si>
    <t>H-IIA 202 | Ibuki 2, KhalifaSat &amp; Others</t>
  </si>
  <si>
    <t>Mon Oct 29, 2018 00:43 UTC</t>
  </si>
  <si>
    <t>Long March 2C | CFOSAT, Zhaojin-1 &amp; Others</t>
  </si>
  <si>
    <t>Sat Oct 27, 2018 08:00 UTC</t>
  </si>
  <si>
    <t>ZhuQue-1 | Weilai 1</t>
  </si>
  <si>
    <t>Thu Oct 25, 2018 00:15 UTC</t>
  </si>
  <si>
    <t>Soyuz 2.1b | Cosmos 2528</t>
  </si>
  <si>
    <t>Wed Oct 24, 2018 22:57 UTC</t>
  </si>
  <si>
    <t>Long March 4B | Haiyang-2B &amp; Tangguo Guan</t>
  </si>
  <si>
    <t>Sat Oct 20, 2018 01:45 UTC</t>
  </si>
  <si>
    <t>Ariane 5 ECA | BepiColombo</t>
  </si>
  <si>
    <t>Wed Oct 17, 2018 04:15 UTC</t>
  </si>
  <si>
    <t>Atlas V 551 | AEHF-4</t>
  </si>
  <si>
    <t>Mon Oct 15, 2018 04:23 UTC</t>
  </si>
  <si>
    <t>Long March 3B/YZ-1 | Beidou-3 M15 &amp; M16</t>
  </si>
  <si>
    <t>Thu Oct 11, 2018 08:40 UTC</t>
  </si>
  <si>
    <t>Soyuz FG | Soyuz MS-10</t>
  </si>
  <si>
    <t>Tue Oct 09, 2018 02:43 UTC</t>
  </si>
  <si>
    <t>Long March 2C/YZ-1S | Yaogan-32 01</t>
  </si>
  <si>
    <t>Mon Oct 08, 2018 02:21 UTC</t>
  </si>
  <si>
    <t>Falcon 9 Block 5 | SAOCOM 1A</t>
  </si>
  <si>
    <t>Sat Sep 29, 2018 04:13 UTC</t>
  </si>
  <si>
    <t>Kuaizhou 1A | CentiSpace-1 S1</t>
  </si>
  <si>
    <t>Tue Sep 25, 2018 22:38 UTC</t>
  </si>
  <si>
    <t>Ariane 5 ECA | Horizons-3e &amp; Azerspace 2/Intelsat 38</t>
  </si>
  <si>
    <t>Sat Sep 22, 2018 17:52 UTC</t>
  </si>
  <si>
    <t>H-IIB | HTV-7</t>
  </si>
  <si>
    <t>Wed Sep 19, 2018 14:07 UTC</t>
  </si>
  <si>
    <t>Long March 3B/YZ-1 | Beidou-3 M13 &amp; M14</t>
  </si>
  <si>
    <t>Sun Sep 16, 2018 16:38 UTC</t>
  </si>
  <si>
    <t>PSLV-CA | SSTL-1 &amp; NovaSAR-S</t>
  </si>
  <si>
    <t>Sat Sep 15, 2018 13:02 UTC</t>
  </si>
  <si>
    <t>Delta II 7420-10C | ICESat-2 &amp; Others</t>
  </si>
  <si>
    <t>Mon Sep 10, 2018 04:45 UTC</t>
  </si>
  <si>
    <t>Falcon 9 Block 5 | Telstar 18V / APStar 5C</t>
  </si>
  <si>
    <t>Fri Sep 07, 2018 03:15 UTC</t>
  </si>
  <si>
    <t>Long March 2C | Haiyang-1C</t>
  </si>
  <si>
    <t>Fri Aug 24, 2018 23:52 UTC</t>
  </si>
  <si>
    <t>Long March 3B/YZ-1 | Beidou-3 M11 &amp; M12</t>
  </si>
  <si>
    <t>Wed Aug 22, 2018 21:20 UTC</t>
  </si>
  <si>
    <t>Vega | ADM-Aeolus</t>
  </si>
  <si>
    <t>Sun Aug 12, 2018 07:31 UTC</t>
  </si>
  <si>
    <t>Delta IV Heavy | Parker Solar Probe</t>
  </si>
  <si>
    <t>Tue Aug 07, 2018 05:18 UTC</t>
  </si>
  <si>
    <t>Falcon 9 Block 5 | Merah Putih (Telkom-4)</t>
  </si>
  <si>
    <t>Tue Jul 31, 2018 03:00 UTC</t>
  </si>
  <si>
    <t>Long March 4B | Gaofen-11 01</t>
  </si>
  <si>
    <t>Sun Jul 29, 2018 01:48 UTC</t>
  </si>
  <si>
    <t>Long March 3B/YZ-1 | Beidou-3 M5 &amp; M6</t>
  </si>
  <si>
    <t>Thu Jul 26, 2018</t>
  </si>
  <si>
    <t>SpaceShipTwo | PF03</t>
  </si>
  <si>
    <t>Wed Jul 25, 2018 11:39 UTC</t>
  </si>
  <si>
    <t>Falcon 9 Block 5 | Iridium-7</t>
  </si>
  <si>
    <t>Wed Jul 25, 2018 11:25 UTC</t>
  </si>
  <si>
    <t>Ariane 5 ES | Galileo FOC FM19-FM22</t>
  </si>
  <si>
    <t>Sun Jul 22, 2018 05:50 UTC</t>
  </si>
  <si>
    <t>Falcon 9 Block 5 | Telstar 19V</t>
  </si>
  <si>
    <t>Wed Jul 18, 2018 15:11 UTC</t>
  </si>
  <si>
    <t>New Shepard | Mission 9 (Inflight Escape Test)</t>
  </si>
  <si>
    <t>Mon Jul 09, 2018 21:51 UTC</t>
  </si>
  <si>
    <t>Soyuz 2.1a | Progress MS-09</t>
  </si>
  <si>
    <t>Mon Jul 09, 2018 20:58 UTC</t>
  </si>
  <si>
    <t>Long March 3A | Beidou-2 I7</t>
  </si>
  <si>
    <t>Mon Jul 09, 2018 03:56 UTC</t>
  </si>
  <si>
    <t>Long March 2C/SMA | PRSS-1 &amp; PakTES-1A</t>
  </si>
  <si>
    <t>Fri Jun 29, 2018 09:42 UTC</t>
  </si>
  <si>
    <t>Falcon 9 Block 4 | CRS SpX-15</t>
  </si>
  <si>
    <t>Wed Jun 27, 2018 03:30 UTC</t>
  </si>
  <si>
    <t>Long March 2C | XJSS A &amp; B</t>
  </si>
  <si>
    <t>Sun Jun 17, 2018 21:46 UTC</t>
  </si>
  <si>
    <t>Soyuz 2.1b/Fregat-M | Cosmos 2527</t>
  </si>
  <si>
    <t>Tue Jun 12, 2018 04:20 UTC</t>
  </si>
  <si>
    <t>H-IIA 202 | IGS-Radar 6</t>
  </si>
  <si>
    <t>Wed Jun 06, 2018 11:12 UTC</t>
  </si>
  <si>
    <t>Soyuz FG | Soyuz MS-09</t>
  </si>
  <si>
    <t>Tue Jun 05, 2018 13:07 UTC</t>
  </si>
  <si>
    <t>Long March 3A | Fengyun-2H</t>
  </si>
  <si>
    <t>Mon Jun 04, 2018 04:45 UTC</t>
  </si>
  <si>
    <t>Falcon 9 Block 4 | SES-12</t>
  </si>
  <si>
    <t>Sat Jun 02, 2018 04:13 UTC</t>
  </si>
  <si>
    <t>Long March 2D | Gaofen 6 &amp; Luojia 1</t>
  </si>
  <si>
    <t>Tue May 29, 2018</t>
  </si>
  <si>
    <t>SpaceShipTwo | PF02</t>
  </si>
  <si>
    <t>Tue May 22, 2018 19:47 UTC</t>
  </si>
  <si>
    <t>Falcon 9 Block 4 | Iridium-6 &amp; GRACE-FO</t>
  </si>
  <si>
    <t>Mon May 21, 2018 08:44 UTC</t>
  </si>
  <si>
    <t>Antares 230 | CRS OA-9E</t>
  </si>
  <si>
    <t>Sun May 20, 2018 21:28 UTC</t>
  </si>
  <si>
    <t>Long March 4C | Queqiao, Longjiang 1 &amp; 2</t>
  </si>
  <si>
    <t>Fri May 11, 2018 20:14 UTC</t>
  </si>
  <si>
    <t>Falcon 9 Block 5 | Bangabandhu-1</t>
  </si>
  <si>
    <t>Tue May 08, 2018 18:28 UTC</t>
  </si>
  <si>
    <t>Long March 4C | Gaofen 5</t>
  </si>
  <si>
    <t>Sat May 05, 2018 11:05 UTC</t>
  </si>
  <si>
    <t>Atlas V 401 | InSight</t>
  </si>
  <si>
    <t>Thu May 03, 2018 16:06 UTC</t>
  </si>
  <si>
    <t>Long March 3B/E | Apstar 6C</t>
  </si>
  <si>
    <t>Sun Apr 29, 2018 17:06 UTC</t>
  </si>
  <si>
    <t>New Shepard | Mission 8</t>
  </si>
  <si>
    <t>Thu Apr 26, 2018 04:42 UTC</t>
  </si>
  <si>
    <t>Long March 11 | Zhuhai-1 2A to 2D</t>
  </si>
  <si>
    <t>Eurockot</t>
  </si>
  <si>
    <t>Wed Apr 25, 2018 17:57 UTC</t>
  </si>
  <si>
    <t>Rokot/Briz KM | Sentinel-3B</t>
  </si>
  <si>
    <t>Wed Apr 18, 2018 22:51 UTC</t>
  </si>
  <si>
    <t>Falcon 9 Block 4 | Transiting Exoplanet Survey Satellite</t>
  </si>
  <si>
    <t>Wed Apr 18, 2018 22:12 UTC</t>
  </si>
  <si>
    <t>Proton-M/Briz-M | Cosmos 2526</t>
  </si>
  <si>
    <t>Sat Apr 14, 2018 23:13 UTC</t>
  </si>
  <si>
    <t>Atlas V 551 | AFSPC-11</t>
  </si>
  <si>
    <t>Wed Apr 11, 2018 22:34 UTC</t>
  </si>
  <si>
    <t>PSLV-XL | IRNSS-1I</t>
  </si>
  <si>
    <t>Tue Apr 10, 2018 04:25 UTC</t>
  </si>
  <si>
    <t>Long March 4C | Yaogan-31 01 &amp; Weina 1B</t>
  </si>
  <si>
    <t>Thu Apr 05, 2018</t>
  </si>
  <si>
    <t>SpaceShipTwo | PF01</t>
  </si>
  <si>
    <t>Thu Apr 05, 2018 21:34 UTC</t>
  </si>
  <si>
    <t>Ariane 5 ECA | Superbird-B3/DSN-1 &amp; HYLAS-4</t>
  </si>
  <si>
    <t>Mon Apr 02, 2018 20:30 UTC</t>
  </si>
  <si>
    <t>Falcon 9 Block 4 | CRS SpX-14</t>
  </si>
  <si>
    <t>Sat Mar 31, 2018 03:22 UTC</t>
  </si>
  <si>
    <t>Long March 4C | Gaofen-1 02, 03 &amp; 04</t>
  </si>
  <si>
    <t>Fri Mar 30, 2018 14:13 UTC</t>
  </si>
  <si>
    <t>Falcon 9 Block 4 | Iridium-5</t>
  </si>
  <si>
    <t>Thu Mar 29, 2018 17:56 UTC</t>
  </si>
  <si>
    <t>Long March 3B/YZ-1 | Beidou-3 M9 &amp; M10</t>
  </si>
  <si>
    <t>Thu Mar 29, 2018 17:38 UTC</t>
  </si>
  <si>
    <t>Soyuz 2.1v | Cosmos 2525</t>
  </si>
  <si>
    <t>Thu Mar 29, 2018 11:26 UTC</t>
  </si>
  <si>
    <t>GSLV Mk II | GSAT-6A</t>
  </si>
  <si>
    <t>Wed Mar 21, 2018 17:44 UTC</t>
  </si>
  <si>
    <t>Soyuz FG | Soyuz MS-08</t>
  </si>
  <si>
    <t>Sat Mar 17, 2018 07:10 UTC</t>
  </si>
  <si>
    <t>Long March 2D | LKW-4</t>
  </si>
  <si>
    <t>Fri Mar 09, 2018 17:10 UTC</t>
  </si>
  <si>
    <t>Soyuz ST-B/Fregat-MT | O3b FM13-FM16</t>
  </si>
  <si>
    <t>Tue Mar 06, 2018 05:33 UTC</t>
  </si>
  <si>
    <t>Falcon 9 Block 4 | Hispasat 30W-6</t>
  </si>
  <si>
    <t>Thu Mar 01, 2018 22:02 UTC</t>
  </si>
  <si>
    <t>Atlas V 541 | GOES-S (GOES-17)</t>
  </si>
  <si>
    <t>Tue Feb 27, 2018 04:34 UTC</t>
  </si>
  <si>
    <t>H-IIA 202 | IGS-Optical 6</t>
  </si>
  <si>
    <t>Thu Feb 22, 2018 14:17 UTC</t>
  </si>
  <si>
    <t>Falcon 9 Block 3 (v1.2/FT) | PAZ &amp; Tintin A, Tintin B</t>
  </si>
  <si>
    <t>Tue Feb 13, 2018 08:13 UTC</t>
  </si>
  <si>
    <t>Soyuz 2.1a | Progress MS-08</t>
  </si>
  <si>
    <t>Mon Feb 12, 2018 05:03 UTC</t>
  </si>
  <si>
    <t>Long March 3B/YZ-1 | Beidou-3 M3 &amp; M4</t>
  </si>
  <si>
    <t>Tue Feb 06, 2018 20:45 UTC</t>
  </si>
  <si>
    <t>Falcon Heavy | Test Flight</t>
  </si>
  <si>
    <t>Lambda Pad, Uchinoura Space Center, Japan</t>
  </si>
  <si>
    <t>Sat Feb 03, 2018 05:03 UTC</t>
  </si>
  <si>
    <t>SS-520 | Tricom-1R</t>
  </si>
  <si>
    <t>Fri Feb 02, 2018 07:51 UTC</t>
  </si>
  <si>
    <t>Long March 2D | Zhangheng 1 &amp; Others</t>
  </si>
  <si>
    <t>Thu Feb 01, 2018 02:07 UTC</t>
  </si>
  <si>
    <t>Soyuz 2.1a/Fregat-M | Kanopus-V No. 3-4 &amp; Rideshares</t>
  </si>
  <si>
    <t>Wed Jan 31, 2018 21:25 UTC</t>
  </si>
  <si>
    <t>Falcon 9 Block 3 (v1.2/FT) | GovSat-1 / SES-16</t>
  </si>
  <si>
    <t>Thu Jan 25, 2018 22:20 UTC</t>
  </si>
  <si>
    <t>Ariane 5 ECA | SES-14/GOLD &amp; Al Yah-3</t>
  </si>
  <si>
    <t>Thu Jan 25, 2018 05:39 UTC</t>
  </si>
  <si>
    <t>Long March 2C | Yaogan-30 04</t>
  </si>
  <si>
    <t>Sun Jan 21, 2018 01:43 UTC</t>
  </si>
  <si>
    <t>Electron/Curie | Still Testing</t>
  </si>
  <si>
    <t>Sat Jan 20, 2018 00:48 UTC</t>
  </si>
  <si>
    <t>Atlas V 411 | SBIRS GEO-4</t>
  </si>
  <si>
    <t>Fri Jan 19, 2018 04:12 UTC</t>
  </si>
  <si>
    <t>Long March 11 | Jilin-1 07, 08 &amp; Others</t>
  </si>
  <si>
    <t>Wed Jan 17, 2018 21:06 UTC</t>
  </si>
  <si>
    <t>Epsilon PBS | ASNARO 2</t>
  </si>
  <si>
    <t>Sat Jan 13, 2018 07:10 UTC</t>
  </si>
  <si>
    <t>Long March 2D | LKW-3</t>
  </si>
  <si>
    <t>Fri Jan 12, 2018 22:11 UTC</t>
  </si>
  <si>
    <t>Delta IV Medium+ (5,2) | NROL-47</t>
  </si>
  <si>
    <t>Fri Jan 12, 2018 03:59 UTC</t>
  </si>
  <si>
    <t>PSLV-XL | Cartosat-2F &amp; Rideshares</t>
  </si>
  <si>
    <t>Thu Jan 11, 2018 23:18 UTC</t>
  </si>
  <si>
    <t>Long March 3B/YZ-1 | Beidou-3 M7 &amp; M8</t>
  </si>
  <si>
    <t>Tue Jan 09, 2018 03:24 UTC</t>
  </si>
  <si>
    <t>Long March 2D | GaoJing 03 &amp; 04</t>
  </si>
  <si>
    <t>Mon Jan 08, 2018 01:00 UTC</t>
  </si>
  <si>
    <t>Falcon 9 Block 4 | Zuma</t>
  </si>
  <si>
    <t>Site 45/1, Baikonur Cosmodrome, Kazakhstan</t>
  </si>
  <si>
    <t>Tue Dec 26, 2017 19:00 UTC</t>
  </si>
  <si>
    <t>Zenit-3 SLBF | AngoSat 1</t>
  </si>
  <si>
    <t>Mon Dec 25, 2017 19:44 UTC</t>
  </si>
  <si>
    <t>Long March 2C | Yaogan-30 03</t>
  </si>
  <si>
    <t>Sat Dec 23, 2017 04:14 UTC</t>
  </si>
  <si>
    <t>Long March 2D | LKW-2</t>
  </si>
  <si>
    <t>Sat Dec 23, 2017 01:27 UTC</t>
  </si>
  <si>
    <t>Falcon 9 Block 3 (v1.2/FT) | Iridium-4</t>
  </si>
  <si>
    <t>Sat Dec 23, 2017 01:26 UTC</t>
  </si>
  <si>
    <t>H-IIA 202 | GCOM-C &amp; SLATS</t>
  </si>
  <si>
    <t>Sun Dec 17, 2017 07:21 UTC</t>
  </si>
  <si>
    <t>Soyuz FG | Soyuz MS-07</t>
  </si>
  <si>
    <t>Fri Dec 15, 2017 15:36 UTC</t>
  </si>
  <si>
    <t>Falcon 9 Block 3 (v1.2/FT) | CRS SpX-13</t>
  </si>
  <si>
    <t>Tue Dec 12, 2017 18:36 UTC</t>
  </si>
  <si>
    <t>Ariane 5 ES | Galileo FOC FM15-FM18</t>
  </si>
  <si>
    <t>Tue Dec 12, 2017 16:59 UTC</t>
  </si>
  <si>
    <t>New Shepard | Mission 7</t>
  </si>
  <si>
    <t>Sun Dec 10, 2017 16:40 UTC</t>
  </si>
  <si>
    <t>Long March 3B/E | Alcomsat-1</t>
  </si>
  <si>
    <t>Sun Dec 03, 2017 04:11 UTC</t>
  </si>
  <si>
    <t>Long March 2D | LKW-1</t>
  </si>
  <si>
    <t>Sat Dec 02, 2017 10:43 UTC</t>
  </si>
  <si>
    <t>Soyuz 2.1b | Cosmos 2524</t>
  </si>
  <si>
    <t>Tue Nov 28, 2017 05:41 UTC</t>
  </si>
  <si>
    <t>Soyuz 2.1b/Fregat-M | Meteor-M No.2-1 &amp; Rideshares</t>
  </si>
  <si>
    <t>Fri Nov 24, 2017 18:10 UTC</t>
  </si>
  <si>
    <t>Long March 2C | Yaogan-30 02</t>
  </si>
  <si>
    <t>Tue Nov 21, 2017 04:50 UTC</t>
  </si>
  <si>
    <t>Long March 6 | Jilin-1 Video 04, 05 &amp; 06</t>
  </si>
  <si>
    <t>Sat Nov 18, 2017 09:47 UTC</t>
  </si>
  <si>
    <t>Delta II 7920-10C | JPSS-1</t>
  </si>
  <si>
    <t>Tue Nov 14, 2017 18:35 UTC</t>
  </si>
  <si>
    <t>Long March 4C | Fengyun-3D &amp; HEAD-1</t>
  </si>
  <si>
    <t>Sun Nov 12, 2017 12:19 UTC</t>
  </si>
  <si>
    <t>Antares 230 | CRS OA-8E</t>
  </si>
  <si>
    <t>Wed Nov 08, 2017 01:42 UTC</t>
  </si>
  <si>
    <t>Vega | Mohammed VI-A</t>
  </si>
  <si>
    <t>Sun Nov 05, 2017 11:45 UTC</t>
  </si>
  <si>
    <t>Long March 3B/YZ-1 | Beidou-3 M1 &amp; M2</t>
  </si>
  <si>
    <t>SLC-576E, Vandenberg SFB, California, USA</t>
  </si>
  <si>
    <t>Tue Oct 31, 2017 21:37 UTC</t>
  </si>
  <si>
    <t>Minotaur C (Taurus) | SkySat 8 to 13 &amp; Flock-3m 1 to 4</t>
  </si>
  <si>
    <t>Mon Oct 30, 2017 19:34 UTC</t>
  </si>
  <si>
    <t>Falcon 9 Block 4 | Koreasat 5A</t>
  </si>
  <si>
    <t>Sun Oct 15, 2017 07:28 UTC</t>
  </si>
  <si>
    <t>Atlas V 421 | NROL-52</t>
  </si>
  <si>
    <t>Sat Oct 14, 2017 08:46 UTC</t>
  </si>
  <si>
    <t>Soyuz 2.1a | Progress MS-07</t>
  </si>
  <si>
    <t>Fri Oct 13, 2017 09:27 UTC</t>
  </si>
  <si>
    <t>Rokot/Briz KM | Sentinel-5P</t>
  </si>
  <si>
    <t>Wed Oct 11, 2017 22:53 UTC</t>
  </si>
  <si>
    <t>Falcon 9 Block 3 (v1.2/FT) | SES-11 / EchoStar 105</t>
  </si>
  <si>
    <t>Mon Oct 09, 2017 22:01 UTC</t>
  </si>
  <si>
    <t>H-IIA 202 | Michibiki 4</t>
  </si>
  <si>
    <t>Mon Oct 09, 2017 12:37 UTC</t>
  </si>
  <si>
    <t>Falcon 9 Block 4 | Iridium-3</t>
  </si>
  <si>
    <t>Mon Oct 09, 2017 04:13 UTC</t>
  </si>
  <si>
    <t>Long March 2D | VRSS-2</t>
  </si>
  <si>
    <t>Fri Sep 29, 2017 21:56 UTC</t>
  </si>
  <si>
    <t>Ariane 5 ECA | Intelsat 37e &amp; BSAT-4a</t>
  </si>
  <si>
    <t>Fri Sep 29, 2017 04:21 UTC</t>
  </si>
  <si>
    <t>Long March 2C | Yaogan-30 01</t>
  </si>
  <si>
    <t>Thu Sep 28, 2017 18:52 UTC</t>
  </si>
  <si>
    <t>Proton-M/Briz-M | AsiaSat 9</t>
  </si>
  <si>
    <t>Sun Sep 24, 2017 05:49 UTC</t>
  </si>
  <si>
    <t>Atlas V 541 | NROL-42</t>
  </si>
  <si>
    <t>Fri Sep 22, 2017 00:02 UTC</t>
  </si>
  <si>
    <t>Soyuz 2.1b/Fregat-M | Cosmos 2522</t>
  </si>
  <si>
    <t>Tue Sep 12, 2017 21:17 UTC</t>
  </si>
  <si>
    <t>Soyuz FG | Soyuz MS-06</t>
  </si>
  <si>
    <t>Mon Sep 11, 2017 19:23 UTC</t>
  </si>
  <si>
    <t>Proton-M/Briz-M | Amazonas 5</t>
  </si>
  <si>
    <t>Thu Sep 07, 2017 14:00 UTC</t>
  </si>
  <si>
    <t>Falcon 9 Block 4 | OTV-5</t>
  </si>
  <si>
    <t>Thu Aug 31, 2017 13:30 UTC</t>
  </si>
  <si>
    <t>PSLV-XL | IRNSS-1H</t>
  </si>
  <si>
    <t>Sat Aug 26, 2017 06:04 UTC</t>
  </si>
  <si>
    <t>Minotaur IV | ORS-5</t>
  </si>
  <si>
    <t>Thu Aug 24, 2017 18:51 UTC</t>
  </si>
  <si>
    <t>Falcon 9 Block 3 (v1.2/FT) | Formosat-5</t>
  </si>
  <si>
    <t>Sat Aug 19, 2017 05:29 UTC</t>
  </si>
  <si>
    <t>H-IIA 204 | Michibiki 3</t>
  </si>
  <si>
    <t>Fri Aug 18, 2017 12:29 UTC</t>
  </si>
  <si>
    <t>Atlas V 401 | TDRS-M (TDRS-13)</t>
  </si>
  <si>
    <t>Wed Aug 16, 2017 22:07 UTC</t>
  </si>
  <si>
    <t>Proton-M/Briz-M | Cosmos 2520</t>
  </si>
  <si>
    <t>Mon Aug 14, 2017 16:31 UTC</t>
  </si>
  <si>
    <t>Falcon 9 Block 4 | CRS SpX-12</t>
  </si>
  <si>
    <t>Wed Aug 02, 2017 01:58 UTC</t>
  </si>
  <si>
    <t>Vega | OPSAT 3000 &amp; VENÂµS</t>
  </si>
  <si>
    <t>Fri Jul 28, 2017 15:41 UTC</t>
  </si>
  <si>
    <t>Soyuz FG | Soyuz MS-05</t>
  </si>
  <si>
    <t>Thu Jul 27, 2017 09:30 UTC</t>
  </si>
  <si>
    <t>Simorgh | Toloo</t>
  </si>
  <si>
    <t>Fri Jul 14, 2017 06:36 UTC</t>
  </si>
  <si>
    <t>Soyuz 2.1a/Fregat | Kanopus-V IK &amp; Others</t>
  </si>
  <si>
    <t>Wed Jul 05, 2017 23:38 UTC</t>
  </si>
  <si>
    <t>Falcon 9 Block 3 (v1.2/FT) | Intelsat 35e</t>
  </si>
  <si>
    <t>Sun Jul 02, 2017 11:23 UTC</t>
  </si>
  <si>
    <t>Long March 5 | Shijian-18</t>
  </si>
  <si>
    <t>Wed Jun 28, 2017 21:15 UTC</t>
  </si>
  <si>
    <t>Ariane 5 ECA | Hellas Sat 3 &amp; GSAT-17</t>
  </si>
  <si>
    <t>Sun Jun 25, 2017 20:25 UTC</t>
  </si>
  <si>
    <t>Falcon 9 Block 3 (v1.2/FT) | Iridium-2</t>
  </si>
  <si>
    <t>Fri Jun 23, 2017 19:10 UTC</t>
  </si>
  <si>
    <t>Falcon 9 Block 3 (v1.2/FT) | BulgariaSat-1</t>
  </si>
  <si>
    <t>Fri Jun 23, 2017 18:04 UTC</t>
  </si>
  <si>
    <t>Soyuz 2.1v/Volga | Cosmos 2519, 2521 and 2523</t>
  </si>
  <si>
    <t>Fri Jun 23, 2017 03:59 UTC</t>
  </si>
  <si>
    <t>PSLV-XL | Cartosat-2E &amp; Rideshares</t>
  </si>
  <si>
    <t>Sun Jun 18, 2017 16:11 UTC</t>
  </si>
  <si>
    <t>Long March 3B/E | ChinaSat-9A</t>
  </si>
  <si>
    <t>Thu Jun 15, 2017 03:00 UTC</t>
  </si>
  <si>
    <t>Long March 4B | HXMT, Ã‘uSat 3, Zhuhai-1 OVS 1A &amp; 1B</t>
  </si>
  <si>
    <t>Wed Jun 14, 2017 09:20 UTC</t>
  </si>
  <si>
    <t>Soyuz 2.1a | Progress MS-06</t>
  </si>
  <si>
    <t>Thu Jun 08, 2017 03:45 UTC</t>
  </si>
  <si>
    <t>Proton-M/Briz-M | Echostar 21</t>
  </si>
  <si>
    <t>Mon Jun 05, 2017 11:58 UTC</t>
  </si>
  <si>
    <t>LVM-3 | GSAT-19</t>
  </si>
  <si>
    <t>Sat Jun 03, 2017 21:07 UTC</t>
  </si>
  <si>
    <t>Falcon 9 Block 3 (v1.2/FT) | CRS SpX-11</t>
  </si>
  <si>
    <t>Thu Jun 01, 2017 23:45 UTC</t>
  </si>
  <si>
    <t>Ariane 5 ECA | ViaSat 2 &amp; Eutelsat 172B</t>
  </si>
  <si>
    <t>Thu Jun 01, 2017 00:17 UTC</t>
  </si>
  <si>
    <t>H-IIA 202 | Michibiki 2</t>
  </si>
  <si>
    <t>Thu May 25, 2017 06:33 UTC</t>
  </si>
  <si>
    <t>Soyuz 2.1b/Fregat-M | Cosmos 2518</t>
  </si>
  <si>
    <t>Thu May 25, 2017 04:20 UTC</t>
  </si>
  <si>
    <t>Electron | It's a Test</t>
  </si>
  <si>
    <t>Thu May 18, 2017 11:54 UTC</t>
  </si>
  <si>
    <t>Soyuz ST-A/Fregat-M | SES-15</t>
  </si>
  <si>
    <t>Mon May 15, 2017 23:21 UTC</t>
  </si>
  <si>
    <t>Falcon 9 Block 3 (v1.2/FT) | Inmarsat-5 F4</t>
  </si>
  <si>
    <t>Fri May 05, 2017 11:27 UTC</t>
  </si>
  <si>
    <t>GSLV Mk II | GSAT-9</t>
  </si>
  <si>
    <t>Thu May 04, 2017 21:50 UTC</t>
  </si>
  <si>
    <t>Ariane 5 ECA | Koreasat 7 &amp; SGDC-1</t>
  </si>
  <si>
    <t>Mon May 01, 2017 11:15 UTC</t>
  </si>
  <si>
    <t>Falcon 9 Block 3 (v1.2/FT) | NROL-76</t>
  </si>
  <si>
    <t>Thu Apr 20, 2017 11:41 UTC</t>
  </si>
  <si>
    <t>Long March 7 | Tianzhou 1</t>
  </si>
  <si>
    <t>Thu Apr 20, 2017 07:13 UTC</t>
  </si>
  <si>
    <t>Soyuz FG | Soyuz MS-04</t>
  </si>
  <si>
    <t>Tue Apr 18, 2017 15:11 UTC</t>
  </si>
  <si>
    <t>Atlas V 401 | CRS OA-7</t>
  </si>
  <si>
    <t>Wed Apr 12, 2017 11:04 UTC</t>
  </si>
  <si>
    <t>Long March 3B/E | Shijian 13</t>
  </si>
  <si>
    <t>Thu Mar 30, 2017 22:27 UTC</t>
  </si>
  <si>
    <t>Falcon 9 Block 3 (v1.2/FT) | SES-10</t>
  </si>
  <si>
    <t>Sun Mar 19, 2017 00:18 UTC</t>
  </si>
  <si>
    <t>Delta IV Medium+ (5,4) | WGS-9 (USA-275)</t>
  </si>
  <si>
    <t>Fri Mar 17, 2017 01:20 UTC</t>
  </si>
  <si>
    <t>H-IIA 202 | IGS-Radar 5</t>
  </si>
  <si>
    <t>Thu Mar 16, 2017 06:00 UTC</t>
  </si>
  <si>
    <t>Falcon 9 Block 3 (v1.2/FT) | Echostar 23</t>
  </si>
  <si>
    <t>Tue Mar 07, 2017 01:49 UTC</t>
  </si>
  <si>
    <t>Vega | Sentinel 2B</t>
  </si>
  <si>
    <t>Thu Mar 02, 2017 23:53 UTC</t>
  </si>
  <si>
    <t>Kaituozhe 2 | Tiankun-1</t>
  </si>
  <si>
    <t>Wed Mar 01, 2017 17:49 UTC</t>
  </si>
  <si>
    <t>Atlas V 401 | NROL-79</t>
  </si>
  <si>
    <t>Wed Feb 22, 2017 05:58 UTC</t>
  </si>
  <si>
    <t>Soyuz U | Progress MS-05</t>
  </si>
  <si>
    <t>Sun Feb 19, 2017 14:39 UTC</t>
  </si>
  <si>
    <t>Falcon 9 Block 3 (v1.2/FT) | CRS SpX-10</t>
  </si>
  <si>
    <t>Wed Feb 15, 2017 03:58 UTC</t>
  </si>
  <si>
    <t>PSLV-XL | Cartosat-2D &amp; Rideshares</t>
  </si>
  <si>
    <t>Tue Feb 14, 2017 21:39 UTC</t>
  </si>
  <si>
    <t>Ariane 5 ECA | Intelsat 32e/SkyBrasil-1 &amp; Telkom-3S</t>
  </si>
  <si>
    <t>Sat Jan 28, 2017 01:03 UTC</t>
  </si>
  <si>
    <t>Soyuz ST-B/Fregat-MT | Hispasat AG1</t>
  </si>
  <si>
    <t>Tue Jan 24, 2017 07:44 UTC</t>
  </si>
  <si>
    <t>H-IIA 204 | Kirameki 2</t>
  </si>
  <si>
    <t>Sat Jan 21, 2017 00:42 UTC</t>
  </si>
  <si>
    <t>Atlas V 401 | SBIRS GEO-3</t>
  </si>
  <si>
    <t>Sat Jan 14, 2017 23:33 UTC</t>
  </si>
  <si>
    <t>SS-520 | TRICOM-1</t>
  </si>
  <si>
    <t>Sat Jan 14, 2017 17:54 UTC</t>
  </si>
  <si>
    <t>Falcon 9 Block 3 (v1.2/FT) | Iridium-1</t>
  </si>
  <si>
    <t>Mon Jan 09, 2017 04:11 UTC</t>
  </si>
  <si>
    <t>Kuaizhou 1A | Jilin-1 03, Caton-1 &amp; Xingyun Shiyan 1</t>
  </si>
  <si>
    <t>Thu Jan 05, 2017 15:18 UTC</t>
  </si>
  <si>
    <t>Long March 3B/E | TJS 2</t>
  </si>
  <si>
    <t>Wed Dec 28, 2016 03:23 UTC</t>
  </si>
  <si>
    <t>Long March 2D | GaoJing 01, 02 &amp; Bayi Kepu 1</t>
  </si>
  <si>
    <t>Wed Dec 21, 2016 20:30 UTC</t>
  </si>
  <si>
    <t>Ariane 5 ECA | Star One D1 &amp; JCSAT-15</t>
  </si>
  <si>
    <t>Wed Dec 21, 2016 19:22 UTC</t>
  </si>
  <si>
    <t>Long March 2D | TanSat, Xighuo 1, 2 &amp; Yijian</t>
  </si>
  <si>
    <t>Tue Dec 20, 2016 11:00 UTC</t>
  </si>
  <si>
    <t>Epsilon | SPRINT-B</t>
  </si>
  <si>
    <t>Sun Dec 18, 2016 19:13 UTC</t>
  </si>
  <si>
    <t>Atlas V 431 | EchoStar 19</t>
  </si>
  <si>
    <t>Thu Dec 15, 2016 13:37 UTC</t>
  </si>
  <si>
    <t>Pegasus XL | CYGNSS</t>
  </si>
  <si>
    <t>Sat Dec 10, 2016 16:11 UTC</t>
  </si>
  <si>
    <t>Long March 3B/E | Fengyun 4A</t>
  </si>
  <si>
    <t>Fri Dec 09, 2016 13:26 UTC</t>
  </si>
  <si>
    <t>H-IIB | HTV-6</t>
  </si>
  <si>
    <t>Wed Dec 07, 2016 23:52 UTC</t>
  </si>
  <si>
    <t>Delta IV Medium+ (5,4) | WGS-8 (USA-272)</t>
  </si>
  <si>
    <t>Wed Dec 07, 2016 04:54 UTC</t>
  </si>
  <si>
    <t>PSLV-XL | Resourcesat-2A</t>
  </si>
  <si>
    <t>Mon Dec 05, 2016 13:51 UTC</t>
  </si>
  <si>
    <t>Vega | GÃ¶ktÃ¼rk-1A</t>
  </si>
  <si>
    <t>Thu Dec 01, 2016 14:51 UTC</t>
  </si>
  <si>
    <t>Soyuz U | Progress MS-04</t>
  </si>
  <si>
    <t>Tue Nov 22, 2016 15:24 UTC</t>
  </si>
  <si>
    <t>Long March 3C/E | Tianlian 1D</t>
  </si>
  <si>
    <t>Sat Nov 19, 2016 23:42 UTC</t>
  </si>
  <si>
    <t>Atlas V 541 | GOES-R (GOES-16)</t>
  </si>
  <si>
    <t>Thu Nov 17, 2016 20:20 UTC</t>
  </si>
  <si>
    <t>Soyuz FG | Soyuz MS-03</t>
  </si>
  <si>
    <t>Thu Nov 17, 2016 13:06 UTC</t>
  </si>
  <si>
    <t>Ariane 5 ES | Galileo FOC FM7/FM12-FM14</t>
  </si>
  <si>
    <t>Fri Nov 11, 2016 23:14 UTC</t>
  </si>
  <si>
    <t>Long March 2D | Yunhai-1 01</t>
  </si>
  <si>
    <t>Fri Nov 11, 2016 18:30 UTC</t>
  </si>
  <si>
    <t>Atlas V 401 | WorldView-4</t>
  </si>
  <si>
    <t>Wed Nov 09, 2016 23:42 UTC</t>
  </si>
  <si>
    <t>Long March 11 | XPNAV 1, Xiaoxiang 1 &amp; Others</t>
  </si>
  <si>
    <t>Thu Nov 03, 2016 12:43 UTC</t>
  </si>
  <si>
    <t>Long March 5/YZ-2 | Shijian-17</t>
  </si>
  <si>
    <t>Wed Nov 02, 2016 06:20 UTC</t>
  </si>
  <si>
    <t>H-IIA 202 | Himawari 9</t>
  </si>
  <si>
    <t>Wed Oct 19, 2016 08:05 UTC</t>
  </si>
  <si>
    <t>Soyuz FG | Soyuz MS-02</t>
  </si>
  <si>
    <t>Mon Oct 17, 2016 23:45 UTC</t>
  </si>
  <si>
    <t>Antares 230 | CRS OA-5</t>
  </si>
  <si>
    <t>Sun Oct 16, 2016 23:30 UTC</t>
  </si>
  <si>
    <t>Long March 2F/G | Shenzhou 11</t>
  </si>
  <si>
    <t>Wed Oct 05, 2016 20:30 UTC</t>
  </si>
  <si>
    <t>Ariane 5 ECA | Sky Muster II &amp; GSAT-18</t>
  </si>
  <si>
    <t>Wed Oct 05, 2016 15:36 UTC</t>
  </si>
  <si>
    <t>New Shepard | Mission 6 (Inflight Escape Test)</t>
  </si>
  <si>
    <t>Mon Sep 26, 2016 03:42 UTC</t>
  </si>
  <si>
    <t>PSLV-G | ScatSat-1 &amp; Rideshares</t>
  </si>
  <si>
    <t>Fri Sep 16, 2016 01:43 UTC</t>
  </si>
  <si>
    <t>Vega | PerÃºSat 1 &amp; SkySats 4 to 7</t>
  </si>
  <si>
    <t>Thu Sep 15, 2016 14:04 UTC</t>
  </si>
  <si>
    <t>Long March 2F/T | Tiangong-2</t>
  </si>
  <si>
    <t>Tue Sep 13, 2016 14:38 UTC</t>
  </si>
  <si>
    <t>Shavit-2 | Ofek-11</t>
  </si>
  <si>
    <t>Thu Sep 08, 2016 23:05 UTC</t>
  </si>
  <si>
    <t>Atlas V 411 | OSIRIS-REx</t>
  </si>
  <si>
    <t>Thu Sep 08, 2016 11:20 UTC</t>
  </si>
  <si>
    <t>GSLV Mk II | INSAT-3DR</t>
  </si>
  <si>
    <t>Thu Sep 01, 2016 13:07 UTC</t>
  </si>
  <si>
    <t>Falcon 9 Block 3 (v1.2/FT) | AMOS-6</t>
  </si>
  <si>
    <t>Wed Aug 31, 2016 18:55 UTC</t>
  </si>
  <si>
    <t>Long March 4C | Gaofen-10</t>
  </si>
  <si>
    <t>Wed Aug 24, 2016 22:16 UTC</t>
  </si>
  <si>
    <t>Ariane 5 ECA | Intelsat 33e &amp; Intelsat 36</t>
  </si>
  <si>
    <t>Fri Aug 19, 2016 04:52 UTC</t>
  </si>
  <si>
    <t>Delta IV Medium+ (4,2) | AFSPC-6</t>
  </si>
  <si>
    <t>Mon Aug 15, 2016 17:40 UTC</t>
  </si>
  <si>
    <t>Long March 2D | QUESS, Lixing-1, &amp; 3CAT 2</t>
  </si>
  <si>
    <t>Sun Aug 14, 2016 05:26 UTC</t>
  </si>
  <si>
    <t>Falcon 9 Block 3 (v1.2/FT) | JCSAT-16</t>
  </si>
  <si>
    <t>Tue Aug 09, 2016 22:55 UTC</t>
  </si>
  <si>
    <t>Long March 4C | Gaofen-3</t>
  </si>
  <si>
    <t>Fri Aug 05, 2016 16:22 UTC</t>
  </si>
  <si>
    <t>Long March 3B/E | Tiantong-1 01</t>
  </si>
  <si>
    <t>Thu Jul 28, 2016 12:37 UTC</t>
  </si>
  <si>
    <t>Atlas V 421 | NROL-61</t>
  </si>
  <si>
    <t>Mon Jul 18, 2016 04:45 UTC</t>
  </si>
  <si>
    <t>Falcon 9 Block 3 (v1.2/FT) | CRS SpX-9</t>
  </si>
  <si>
    <t>Sat Jul 16, 2016 21:41 UTC</t>
  </si>
  <si>
    <t>Soyuz U | Progress MS-03</t>
  </si>
  <si>
    <t>Thu Jul 07, 2016 01:36 UTC</t>
  </si>
  <si>
    <t>Soyuz FG | Soyuz MS-01</t>
  </si>
  <si>
    <t>Wed Jun 29, 2016 03:21 UTC</t>
  </si>
  <si>
    <t>Long March 4B | Shijian-16 02</t>
  </si>
  <si>
    <t>Sat Jun 25, 2016 12:00 UTC</t>
  </si>
  <si>
    <t>Long March 7/YZ-1A | DFFC, Aolong 1 &amp; Others</t>
  </si>
  <si>
    <t>Fri Jun 24, 2016 14:30 UTC</t>
  </si>
  <si>
    <t>Atlas V 551 | MUOS-5</t>
  </si>
  <si>
    <t>Wed Jun 22, 2016 03:55 UTC</t>
  </si>
  <si>
    <t>PSLV-XL | Cartosat-2C &amp; Rideshares</t>
  </si>
  <si>
    <t>Sun Jun 19, 2016 14:36 UTC</t>
  </si>
  <si>
    <t>New Shepard | Mission 5</t>
  </si>
  <si>
    <t>Sat Jun 18, 2016 21:38 UTC</t>
  </si>
  <si>
    <t>Ariane 5 ECA | EchoStar 18 &amp; BRISat</t>
  </si>
  <si>
    <t>Wed Jun 15, 2016 14:29 UTC</t>
  </si>
  <si>
    <t>Falcon 9 Block 3 (v1.2/FT) | ABS-2A &amp; Eutelsat 117 West B</t>
  </si>
  <si>
    <t>Sun Jun 12, 2016 15:30 UTC</t>
  </si>
  <si>
    <t>Long March 3C/E | Beidou-2 G7</t>
  </si>
  <si>
    <t>Sat Jun 11, 2016 17:51 UTC</t>
  </si>
  <si>
    <t>Delta IV Heavy | NROL-37</t>
  </si>
  <si>
    <t>Thu Jun 09, 2016 07:10 UTC</t>
  </si>
  <si>
    <t>Proton-M/Briz-M | Intelsat 31</t>
  </si>
  <si>
    <t>Sat Jun 04, 2016 14:00 UTC</t>
  </si>
  <si>
    <t>Rokot/Briz KM | Cosmos 2517</t>
  </si>
  <si>
    <t>Mon May 30, 2016 03:17 UTC</t>
  </si>
  <si>
    <t>Long March 4B | Ziyuan-3 02, Ã‘uSat 1 &amp; 2</t>
  </si>
  <si>
    <t>Sun May 29, 2016 08:44 UTC</t>
  </si>
  <si>
    <t>Soyuz 2.1b/Fregat | Cosmos 2516</t>
  </si>
  <si>
    <t>Fri May 27, 2016 21:39 UTC</t>
  </si>
  <si>
    <t>Falcon 9 Block 3 (v1.2/FT) | Thaicom 8</t>
  </si>
  <si>
    <t>Tue May 24, 2016 08:48 UTC</t>
  </si>
  <si>
    <t>Soyuz ST-B/Fregat-MT | Galileo FOC FM10-FM11</t>
  </si>
  <si>
    <t>Sun May 15, 2016 02:43 UTC</t>
  </si>
  <si>
    <t>Long March 2D | Yaogan 30</t>
  </si>
  <si>
    <t>Fri May 06, 2016 05:21 UTC</t>
  </si>
  <si>
    <t>Falcon 9 Block 3 (v1.2/FT) | JCSAT-14</t>
  </si>
  <si>
    <t>Thu Apr 28, 2016 07:20 UTC</t>
  </si>
  <si>
    <t>PSLV-XL | IRNSS-1G</t>
  </si>
  <si>
    <t>Thu Apr 28, 2016 02:01 UTC</t>
  </si>
  <si>
    <t>Soyuz 2.1a/Volga | Mikhailo Lomonosov, Aist-2D, &amp; SamSat 218</t>
  </si>
  <si>
    <t>Mon Apr 25, 2016 21:02 UTC</t>
  </si>
  <si>
    <t>Soyuz ST-A/Fregat-M | Sentinel 1B, MICROSCOPE &amp; Others</t>
  </si>
  <si>
    <t>Fri Apr 08, 2016 20:43 UTC</t>
  </si>
  <si>
    <t>Falcon 9 Block 3 (v1.2/FT) | CRS SpX-8</t>
  </si>
  <si>
    <t>Tue Apr 05, 2016 17:38 UTC</t>
  </si>
  <si>
    <t>Long March 2D | Shijian-10</t>
  </si>
  <si>
    <t>Sat Apr 02, 2016 15:18 UTC</t>
  </si>
  <si>
    <t>New Shepard | Mission 4</t>
  </si>
  <si>
    <t>Thu Mar 31, 2016 16:23 UTC</t>
  </si>
  <si>
    <t>Soyuz 2.1a | Progress MS-02</t>
  </si>
  <si>
    <t>Tue Mar 29, 2016 20:11 UTC</t>
  </si>
  <si>
    <t>Long March 3A | Beidou-2 I6</t>
  </si>
  <si>
    <t>Thu Mar 24, 2016 09:42 UTC</t>
  </si>
  <si>
    <t>Soyuz 2.1a | Cosmos 2515</t>
  </si>
  <si>
    <t>Wed Mar 23, 2016 03:05 UTC</t>
  </si>
  <si>
    <t>Atlas V 401 | CRS OA-6</t>
  </si>
  <si>
    <t>Fri Mar 18, 2016 21:26 UTC</t>
  </si>
  <si>
    <t>Soyuz FG | Soyuz TMA-20M</t>
  </si>
  <si>
    <t>Mon Mar 14, 2016 09:31 UTC</t>
  </si>
  <si>
    <t>Proton-M/Briz-M | ExoMars Trace Gas Orbiter</t>
  </si>
  <si>
    <t>Sun Mar 13, 2016 18:56 UTC</t>
  </si>
  <si>
    <t>Soyuz 2.1b | Resurs-P No.3</t>
  </si>
  <si>
    <t>Thu Mar 10, 2016 10:31 UTC</t>
  </si>
  <si>
    <t>PSLV-XL | IRNSS-1F</t>
  </si>
  <si>
    <t>Wed Mar 09, 2016 05:20 UTC</t>
  </si>
  <si>
    <t>Ariane 5 ECA | Eutelsat 65 West A</t>
  </si>
  <si>
    <t>Fri Mar 04, 2016 23:35 UTC</t>
  </si>
  <si>
    <t>Falcon 9 Block 3 (v1.2/FT) | SES-9</t>
  </si>
  <si>
    <t>Wed Feb 17, 2016 08:45 UTC</t>
  </si>
  <si>
    <t>H-IIA 202 | Astro H, Horyu 4 &amp; Kinshachi 2 and 3</t>
  </si>
  <si>
    <t>Tue Feb 16, 2016 17:57 UTC</t>
  </si>
  <si>
    <t>Rokot/Briz KM | Sentinel-3A</t>
  </si>
  <si>
    <t>Wed Feb 10, 2016 11:40 UTC</t>
  </si>
  <si>
    <t>Delta IV Medium+ (5,2) | NROL-45</t>
  </si>
  <si>
    <t>Pad 1, Sohae Satellite Launching Station, North Korea</t>
  </si>
  <si>
    <t>Sun Feb 07, 2016 00:30 UTC</t>
  </si>
  <si>
    <t>Unha-3 | KwangmyÅngsÅng 4</t>
  </si>
  <si>
    <t>Sun Feb 07, 2016 00:21 UTC</t>
  </si>
  <si>
    <t>Soyuz 2.1b/Fregat | Cosmos 2514</t>
  </si>
  <si>
    <t>Fri Feb 05, 2016 13:38 UTC</t>
  </si>
  <si>
    <t>Atlas V 401 | GPS IIF-12</t>
  </si>
  <si>
    <t>Mon Feb 01, 2016 07:29 UTC</t>
  </si>
  <si>
    <t>Long March 3C/YZ-1 | Beidou-3 M3S</t>
  </si>
  <si>
    <t>Fri Jan 29, 2016 22:20 UTC</t>
  </si>
  <si>
    <t>Proton-M/Briz-M | Eutelsat 9B</t>
  </si>
  <si>
    <t>Wed Jan 27, 2016 23:20 UTC</t>
  </si>
  <si>
    <t>Ariane 5 ECA | Intelsat 29e</t>
  </si>
  <si>
    <t>Fri Jan 22, 2016 13:00 UTC</t>
  </si>
  <si>
    <t>New Shepard | Mission 3</t>
  </si>
  <si>
    <t>Wed Jan 20, 2016 04:01 UTC</t>
  </si>
  <si>
    <t>PSLV-XL | IRNSS-1E</t>
  </si>
  <si>
    <t>Sun Jan 17, 2016 18:42 UTC</t>
  </si>
  <si>
    <t>Falcon 9 Block 2 (v1.1) | Jason-3</t>
  </si>
  <si>
    <t>Fri Jan 15, 2016 16:57 UTC</t>
  </si>
  <si>
    <t>Long March 3B/E | Belintersat 1</t>
  </si>
  <si>
    <t>Mon Dec 28, 2015 16:04 UTC</t>
  </si>
  <si>
    <t>Long March 3B/E | Gaofen 4</t>
  </si>
  <si>
    <t>Thu Dec 24, 2015 21:31 UTC</t>
  </si>
  <si>
    <t>Proton-M/Briz-M | Ekspress-AMU1</t>
  </si>
  <si>
    <t>Tue Dec 22, 2015 01:29 UTC</t>
  </si>
  <si>
    <t>Falcon 9 Block 3 (v1.2/FT) | OG2 Mission 2</t>
  </si>
  <si>
    <t>Mon Dec 21, 2015 08:44 UTC</t>
  </si>
  <si>
    <t>Soyuz 2.1a | Progress MS-01</t>
  </si>
  <si>
    <t>Thu Dec 17, 2015 11:51 UTC</t>
  </si>
  <si>
    <t>Soyuz ST-B/Fregat-MT | Galileo FOC FM08-FM09</t>
  </si>
  <si>
    <t>Thu Dec 17, 2015 00:12 UTC</t>
  </si>
  <si>
    <t>Long March 2D | DAMPE</t>
  </si>
  <si>
    <t>Wed Dec 16, 2015 12:30 UTC</t>
  </si>
  <si>
    <t>PSLV-CA | TeLEOS-1 &amp; Rideshares</t>
  </si>
  <si>
    <t>Tue Dec 15, 2015 11:03 UTC</t>
  </si>
  <si>
    <t>Soyuz FG | Soyuz TMA-19M</t>
  </si>
  <si>
    <t>Sun Dec 13, 2015 00:19 UTC</t>
  </si>
  <si>
    <t>Proton-M/Briz-M | Cosmos 2513</t>
  </si>
  <si>
    <t>Fri Dec 11, 2015 13:45 UTC</t>
  </si>
  <si>
    <t>Zenit-3 SLBF | Elektro-L nÂ°2</t>
  </si>
  <si>
    <t>Wed Dec 09, 2015 16:46 UTC</t>
  </si>
  <si>
    <t>Long March 3B/E | ChinaSat-1C</t>
  </si>
  <si>
    <t>Sun Dec 06, 2015 21:44 UTC</t>
  </si>
  <si>
    <t>Atlas V 401 | CRS OA-4</t>
  </si>
  <si>
    <t>Sat Dec 05, 2015 14:08 UTC</t>
  </si>
  <si>
    <t>Soyuz 2.1v/Volga | Cosmos 2511 and 2512</t>
  </si>
  <si>
    <t>Thu Dec 03, 2015 04:04 UTC</t>
  </si>
  <si>
    <t>Vega | LISA Pathfinder</t>
  </si>
  <si>
    <t>Thu Nov 26, 2015 21:24 UTC</t>
  </si>
  <si>
    <t>Long March 4C | Yaogan 29</t>
  </si>
  <si>
    <t>Tue Nov 24, 2015 06:50 UTC</t>
  </si>
  <si>
    <t>H-IIA 204 | Telstar 12 Vantage</t>
  </si>
  <si>
    <t>Mon Nov 23, 2015 17:21 UTC</t>
  </si>
  <si>
    <t>New Shepard | Mission 2</t>
  </si>
  <si>
    <t>Fri Nov 20, 2015 16:07 UTC</t>
  </si>
  <si>
    <t>Long March 3B/E | LaoSat-1</t>
  </si>
  <si>
    <t>Tue Nov 17, 2015 06:33 UTC</t>
  </si>
  <si>
    <t>Soyuz 2.1b/Fregat-M | Cosmos 2510</t>
  </si>
  <si>
    <t>Tue Nov 10, 2015 21:34 UTC</t>
  </si>
  <si>
    <t>Ariane 5 ECA | Arabsat 6B &amp; GSAT-15</t>
  </si>
  <si>
    <t>Sun Nov 08, 2015 07:06 UTC</t>
  </si>
  <si>
    <t>Long March 4B | Yaogan-28</t>
  </si>
  <si>
    <t>Sandia</t>
  </si>
  <si>
    <t>LP-41, Kauai, Pacific Missile Range Facility</t>
  </si>
  <si>
    <t>Wed Nov 04, 2015 03:45 UTC</t>
  </si>
  <si>
    <t>Super Strypi | HiakaSat, STACEM &amp; Others</t>
  </si>
  <si>
    <t>Tue Nov 03, 2015 16:25 UTC</t>
  </si>
  <si>
    <t>Long March 3B/E | ChinaSat-2C</t>
  </si>
  <si>
    <t>Sat Oct 31, 2015 16:13 UTC</t>
  </si>
  <si>
    <t>Atlas V 401 | GPS IIF-11</t>
  </si>
  <si>
    <t>Mon Oct 26, 2015 07:10 UTC</t>
  </si>
  <si>
    <t>Long March 2D | Tianhui-1C</t>
  </si>
  <si>
    <t>Fri Oct 16, 2015 20:40 UTC</t>
  </si>
  <si>
    <t>Proton-M/Briz-M | TÃ¼rksat-4B</t>
  </si>
  <si>
    <t>Fri Oct 16, 2015 16:16 UTC</t>
  </si>
  <si>
    <t>Long March 3B/E | Apstar 9</t>
  </si>
  <si>
    <t>Thu Oct 08, 2015 12:49 UTC</t>
  </si>
  <si>
    <t>Atlas V 401 | NROL-55</t>
  </si>
  <si>
    <t>Wed Oct 07, 2015 04:13 UTC</t>
  </si>
  <si>
    <t>Long March 2D | Jilin-1A to 1D</t>
  </si>
  <si>
    <t>Fri Oct 02, 2015 10:28 UTC</t>
  </si>
  <si>
    <t>Atlas V 421 | Morelos-3</t>
  </si>
  <si>
    <t>Thu Oct 01, 2015 16:49 UTC</t>
  </si>
  <si>
    <t>Soyuz U | Progress M-29M</t>
  </si>
  <si>
    <t>Wed Sep 30, 2015 20:30 UTC</t>
  </si>
  <si>
    <t>Ariane 5 ECA | NBN Co 1A &amp; ARSAT-2</t>
  </si>
  <si>
    <t>Tue Sep 29, 2015 23:13 UTC</t>
  </si>
  <si>
    <t>Long March 3B/E | Beidou-3 I2-S</t>
  </si>
  <si>
    <t>Mon Sep 28, 2015 04:30 UTC</t>
  </si>
  <si>
    <t>PSLV-XL | Astrosat &amp; Rideshares</t>
  </si>
  <si>
    <t>Fri Sep 25, 2015 01:41 UTC</t>
  </si>
  <si>
    <t>Long March 11 | Pujian 1 &amp; Others</t>
  </si>
  <si>
    <t>Wed Sep 23, 2015 21:59 UTC</t>
  </si>
  <si>
    <t>Rokot/Briz KM | Cosmos 2507 to 2509</t>
  </si>
  <si>
    <t>Sat Sep 19, 2015 23:01 UTC</t>
  </si>
  <si>
    <t>Long March 6 | XY 2 &amp; Others</t>
  </si>
  <si>
    <t>Mon Sep 14, 2015 19:00 UTC</t>
  </si>
  <si>
    <t>Proton-M/DM-3 | Ekspress-AM8</t>
  </si>
  <si>
    <t>Mon Sep 14, 2015 04:42 UTC</t>
  </si>
  <si>
    <t>Long March 2D | Gaofen 9</t>
  </si>
  <si>
    <t>Sat Sep 12, 2015 15:42 UTC</t>
  </si>
  <si>
    <t>Long March 3B/E | TJSW-1</t>
  </si>
  <si>
    <t>Fri Sep 11, 2015 02:08 UTC</t>
  </si>
  <si>
    <t>Soyuz ST-B/Fregat-MT | Galileo FOC FM05-FM06</t>
  </si>
  <si>
    <t>Wed Sep 02, 2015 10:18 UTC</t>
  </si>
  <si>
    <t>Atlas V 551 | MUOS-4</t>
  </si>
  <si>
    <t>Wed Sep 02, 2015 04:37 UTC</t>
  </si>
  <si>
    <t>Soyuz FG | Soyuz TMA-18M</t>
  </si>
  <si>
    <t>Fri Aug 28, 2015 11:43 UTC</t>
  </si>
  <si>
    <t>Proton-M/Briz-M | Inmarsat-5 F3</t>
  </si>
  <si>
    <t>Thu Aug 27, 2015 11:22 UTC</t>
  </si>
  <si>
    <t>GSLV Mk II | GSAT-6</t>
  </si>
  <si>
    <t>Thu Aug 27, 2015 02:31 UTC</t>
  </si>
  <si>
    <t>Long March 4C | Yaogan 27</t>
  </si>
  <si>
    <t>Thu Aug 20, 2015 20:34 UTC</t>
  </si>
  <si>
    <t>Ariane 5 ECA | Eutelsat 8 West B &amp; Intelsat 34</t>
  </si>
  <si>
    <t>Wed Aug 19, 2015 11:50 UTC</t>
  </si>
  <si>
    <t>H-IIB | HTV-5</t>
  </si>
  <si>
    <t>Sat Jul 25, 2015 12:29 UTC</t>
  </si>
  <si>
    <t>Long March 3B/YZ-1 | Beidou-3 M1-S &amp; M2-S</t>
  </si>
  <si>
    <t>Fri Jul 24, 2015 00:07 UTC</t>
  </si>
  <si>
    <t>Delta IV Medium+ (5,4) | WGS-7 (USA-263)</t>
  </si>
  <si>
    <t>Wed Jul 22, 2015 21:02 UTC</t>
  </si>
  <si>
    <t>Soyuz FG | Soyuz TMA-17M</t>
  </si>
  <si>
    <t>Wed Jul 15, 2015 21:42 UTC</t>
  </si>
  <si>
    <t>Ariane 5 ECA | Star One C4 &amp; MSG-4</t>
  </si>
  <si>
    <t>Wed Jul 15, 2015 15:36 UTC</t>
  </si>
  <si>
    <t>Atlas V 401 | GPS IIF-10</t>
  </si>
  <si>
    <t>Fri Jul 10, 2015 16:28 UTC</t>
  </si>
  <si>
    <t>PSLV-XL | UK-DMC3A/B/C &amp; Rideshares</t>
  </si>
  <si>
    <t>Fri Jul 03, 2015 04:55 UTC</t>
  </si>
  <si>
    <t>Soyuz U | Progress M-28M</t>
  </si>
  <si>
    <t>Sun Jun 28, 2015 14:21 UTC</t>
  </si>
  <si>
    <t>Falcon 9 Block 2 (v1.1) | CRS SpX-7</t>
  </si>
  <si>
    <t>Fri Jun 26, 2015 06:22 UTC</t>
  </si>
  <si>
    <t>Long March 4B | Gaofen 8</t>
  </si>
  <si>
    <t>Tue Jun 23, 2015 16:43 UTC</t>
  </si>
  <si>
    <t>Soyuz 2.1b | Cosmos 2506</t>
  </si>
  <si>
    <t>Tue Jun 23, 2015 01:51 UTC</t>
  </si>
  <si>
    <t>Vega | Sentinel 2A</t>
  </si>
  <si>
    <t>Fri Jun 05, 2015 15:23 UTC</t>
  </si>
  <si>
    <t>Soyuz 2.1a | Cosmos 2505</t>
  </si>
  <si>
    <t>Wed May 27, 2015 21:16 UTC</t>
  </si>
  <si>
    <t>Ariane 5 ECA | DirecTV-15 &amp; Sky Mexico 1</t>
  </si>
  <si>
    <t>Wed May 20, 2015 15:05 UTC</t>
  </si>
  <si>
    <t>Atlas V 501 | OTV-4</t>
  </si>
  <si>
    <t>Sat May 16, 2015 05:47 UTC</t>
  </si>
  <si>
    <t>Proton-M/Briz-M | MexSat-1</t>
  </si>
  <si>
    <t>Wed Apr 29, 2015 15:00 UTC</t>
  </si>
  <si>
    <t>New Shepard | Mission 1</t>
  </si>
  <si>
    <t>Tue Apr 28, 2015 07:09 UTC</t>
  </si>
  <si>
    <t>Soyuz 2.1a | Progress M-27M</t>
  </si>
  <si>
    <t>Mon Apr 27, 2015 23:03 UTC</t>
  </si>
  <si>
    <t>Falcon 9 Block 2 (v1.1) | TÃ¼rkmenÃ„lem52E/MonacoSat</t>
  </si>
  <si>
    <t>Sun Apr 26, 2015 20:00 UTC</t>
  </si>
  <si>
    <t>Ariane 5 ECA | Thor 7 &amp; SICRAL-2</t>
  </si>
  <si>
    <t>Tue Apr 14, 2015 20:10 UTC</t>
  </si>
  <si>
    <t>Falcon 9 Block 2 (v1.1) | CRS SpX-6</t>
  </si>
  <si>
    <t>Tue Mar 31, 2015 13:47 UTC</t>
  </si>
  <si>
    <t>Rokot/Briz KM | Cosmos 2504 &amp; Goniets-M nÂ°21L to 23L</t>
  </si>
  <si>
    <t>Mon Mar 30, 2015 13:52 UTC</t>
  </si>
  <si>
    <t>Long March 3C/YZ-1 | Beidou-3 I1S</t>
  </si>
  <si>
    <t>Sat Mar 28, 2015 11:49 UTC</t>
  </si>
  <si>
    <t>PSLV-XL | IRNSS-1D</t>
  </si>
  <si>
    <t>Fri Mar 27, 2015 21:46 UTC</t>
  </si>
  <si>
    <t>Soyuz ST-B/Fregat-MT | Galileo FOC FM03-FM04</t>
  </si>
  <si>
    <t>Fri Mar 27, 2015 19:42 UTC</t>
  </si>
  <si>
    <t>Soyuz FG | Soyuz TMA-16M</t>
  </si>
  <si>
    <t>Thu Mar 26, 2015 01:21 UTC</t>
  </si>
  <si>
    <t>H-IIA 202 | IGS-Optical 5</t>
  </si>
  <si>
    <t>Kosmotras</t>
  </si>
  <si>
    <t>Site 370/13, Yasny Cosmodrome, Russia</t>
  </si>
  <si>
    <t>Wed Mar 25, 2015 22:08 UTC</t>
  </si>
  <si>
    <t>Dnepr | KompSat-3A</t>
  </si>
  <si>
    <t>Wed Mar 25, 2015 18:36 UTC</t>
  </si>
  <si>
    <t>Delta IV Medium+ (4,2) | GPS IIF-9</t>
  </si>
  <si>
    <t>Wed Mar 18, 2015 22:04 UTC</t>
  </si>
  <si>
    <t>Proton-M/Briz-M | Ekspress-AM7</t>
  </si>
  <si>
    <t>Fri Mar 13, 2015 02:44 UTC</t>
  </si>
  <si>
    <t>Atlas V 421 | MMS</t>
  </si>
  <si>
    <t>Mon Mar 02, 2015 03:50 UTC</t>
  </si>
  <si>
    <t>Falcon 9 Block 2 (v1.1) | ABS-3A &amp; EUTELSAT 115 West B</t>
  </si>
  <si>
    <t>Fri Feb 27, 2015 11:01 UTC</t>
  </si>
  <si>
    <t>Soyuz 2.1a | Cosmos 2503</t>
  </si>
  <si>
    <t>Tue Feb 17, 2015 11:00 UTC</t>
  </si>
  <si>
    <t>Soyuz U | Progress M-26M</t>
  </si>
  <si>
    <t>Wed Feb 11, 2015 23:03 UTC</t>
  </si>
  <si>
    <t>Falcon 9 Block 2 (v1.1) | DSCOVR</t>
  </si>
  <si>
    <t>Wed Feb 11, 2015 13:40 UTC</t>
  </si>
  <si>
    <t>Vega | IXV &amp; AVUM VV04</t>
  </si>
  <si>
    <t>Mon Feb 02, 2015 08:52 UTC</t>
  </si>
  <si>
    <t>Safir-1B+ | Fajr</t>
  </si>
  <si>
    <t>Sun Feb 01, 2015 12:30 UTC</t>
  </si>
  <si>
    <t>Proton-M/Briz-M | Inmarsat-5 F2</t>
  </si>
  <si>
    <t>Sun Feb 01, 2015 01:21 UTC</t>
  </si>
  <si>
    <t>H-IIA 202 | IGS-Radar Spare</t>
  </si>
  <si>
    <t>Sat Jan 31, 2015 14:22 UTC</t>
  </si>
  <si>
    <t>Delta II 7320-10C | SMAP / ELaNa X</t>
  </si>
  <si>
    <t>Wed Jan 21, 2015 01:04 UTC</t>
  </si>
  <si>
    <t>Atlas V 551 | MUOS-3</t>
  </si>
  <si>
    <t>Sat Jan 10, 2015 09:47 UTC</t>
  </si>
  <si>
    <t>Falcon 9 Block 2 (v1.1) | CRS SpX-5</t>
  </si>
  <si>
    <t>Wed Dec 31, 2014 01:02 UTC</t>
  </si>
  <si>
    <t>Long March 3A | Fengyun-2G</t>
  </si>
  <si>
    <t>Sat Dec 27, 2014 21:37 UTC</t>
  </si>
  <si>
    <t>Proton-M/Briz-M | Astra 2G</t>
  </si>
  <si>
    <t>Sat Dec 27, 2014 03:22 UTC</t>
  </si>
  <si>
    <t>Long March 4B | Yaogan 26</t>
  </si>
  <si>
    <t>Fri Dec 26, 2014 18:55 UTC</t>
  </si>
  <si>
    <t>Soyuz 2.1b | Resurs-P No.2</t>
  </si>
  <si>
    <t>Thu Dec 25, 2014 03:01 UTC</t>
  </si>
  <si>
    <t>Soyuz 2.1b | Cosmos 2502</t>
  </si>
  <si>
    <t>Tue Dec 23, 2014 05:57 UTC</t>
  </si>
  <si>
    <t>Angara A5/Briz-M | MGM nÂ°1</t>
  </si>
  <si>
    <t>Site 175/59, Baikonur Cosmodrome, Kazakhstan</t>
  </si>
  <si>
    <t>Fri Dec 19, 2014 04:43 UTC</t>
  </si>
  <si>
    <t>Strela | Kondor-E</t>
  </si>
  <si>
    <t>Thu Dec 18, 2014 18:37 UTC</t>
  </si>
  <si>
    <t>Soyuz ST-B/Fregat-MT | O3b FM09-FM12</t>
  </si>
  <si>
    <t>Thu Dec 18, 2014 04:00 UTC</t>
  </si>
  <si>
    <t>LVM-3 | CARE (Demo Flight)</t>
  </si>
  <si>
    <t>Mon Dec 15, 2014 00:16 UTC</t>
  </si>
  <si>
    <t>Proton-M/Briz-M | Yamal 401</t>
  </si>
  <si>
    <t>Sat Dec 13, 2014 03:19 UTC</t>
  </si>
  <si>
    <t>Atlas V 541 | NROL-35</t>
  </si>
  <si>
    <t>Wed Dec 10, 2014 19:33 UTC</t>
  </si>
  <si>
    <t>Long March 4C | Yaogan-25 1, 2 &amp; 3</t>
  </si>
  <si>
    <t>Sun Dec 07, 2014 03:26 UTC</t>
  </si>
  <si>
    <t>Long March 4B | CBERS-4</t>
  </si>
  <si>
    <t>Sat Dec 06, 2014 20:40 UTC</t>
  </si>
  <si>
    <t>Ariane 5 ECA | DirecTV-14 &amp; GSAT-16</t>
  </si>
  <si>
    <t>Fri Dec 05, 2014 12:05 UTC</t>
  </si>
  <si>
    <t>Delta IV Heavy | EFT-1</t>
  </si>
  <si>
    <t>Wed Dec 03, 2014 04:22 UTC</t>
  </si>
  <si>
    <t>H-IIA 202 | Hayabusa 2 &amp; Others</t>
  </si>
  <si>
    <t>Sun Nov 30, 2014 21:52 UTC</t>
  </si>
  <si>
    <t>Soyuz 2.1b/Fregat-M | Cosmos 2501</t>
  </si>
  <si>
    <t>Sun Nov 23, 2014 21:01 UTC</t>
  </si>
  <si>
    <t>Soyuz FG | Soyuz TMA-15M</t>
  </si>
  <si>
    <t>Site 95B, Jiuquan Satellite Launch Center, China</t>
  </si>
  <si>
    <t>Fri Nov 21, 2014 06:37 UTC</t>
  </si>
  <si>
    <t>Kuaizhou 1 | Kuaizhou 2</t>
  </si>
  <si>
    <t>Thu Nov 20, 2014 07:12 UTC</t>
  </si>
  <si>
    <t>Long March 2D | Yaogan 24</t>
  </si>
  <si>
    <t>Fri Nov 14, 2014 18:53 UTC</t>
  </si>
  <si>
    <t>Long March 2C | Yaogan 23</t>
  </si>
  <si>
    <t>Thu Nov 06, 2014 07:35 UTC</t>
  </si>
  <si>
    <t>Dnepr | Sasuke &amp; Others</t>
  </si>
  <si>
    <t>Fri Oct 31, 2014 16:18 UTC</t>
  </si>
  <si>
    <t>SpaceShipTwo | PF04</t>
  </si>
  <si>
    <t>Thu Oct 30, 2014 01:42 UTC</t>
  </si>
  <si>
    <t>Soyuz 2.1a/Fregat-M | Meridian nÂ°17L</t>
  </si>
  <si>
    <t>Wed Oct 29, 2014 17:21 UTC</t>
  </si>
  <si>
    <t>Atlas V 401 | GPS IIF-8</t>
  </si>
  <si>
    <t>Wed Oct 29, 2014 07:09 UTC</t>
  </si>
  <si>
    <t>Soyuz 2.1a | Progress M-25M</t>
  </si>
  <si>
    <t>Tue Oct 28, 2014 22:22 UTC</t>
  </si>
  <si>
    <t>Antares 130 | CRS Orb-3</t>
  </si>
  <si>
    <t>Mon Oct 27, 2014 06:59 UTC</t>
  </si>
  <si>
    <t>Long March 2C | Shijian-11 08</t>
  </si>
  <si>
    <t>Thu Oct 23, 2014 18:00 UTC</t>
  </si>
  <si>
    <t>Long March 3C/E | Chang'e 5-T1</t>
  </si>
  <si>
    <t>Tue Oct 21, 2014 15:09 UTC</t>
  </si>
  <si>
    <t>Proton-M/Briz-M | Ekspress-AM6</t>
  </si>
  <si>
    <t>Mon Oct 20, 2014 06:31 UTC</t>
  </si>
  <si>
    <t>Long March 4C | Yaogan 22</t>
  </si>
  <si>
    <t>Thu Oct 16, 2014 21:43 UTC</t>
  </si>
  <si>
    <t>Ariane 5 ECA | Intelsat 30 &amp; ARSAT-1</t>
  </si>
  <si>
    <t>Wed Oct 15, 2014 20:02 UTC</t>
  </si>
  <si>
    <t>PSLV-XL | IRNSS-1C</t>
  </si>
  <si>
    <t>Tue Oct 07, 2014 05:16 UTC</t>
  </si>
  <si>
    <t>H-IIA 202 | Himawari 8</t>
  </si>
  <si>
    <t>Sun Sep 28, 2014 05:13 UTC</t>
  </si>
  <si>
    <t>Long March 2C | Shijian-11 07</t>
  </si>
  <si>
    <t>Sat Sep 27, 2014 20:23 UTC</t>
  </si>
  <si>
    <t>Proton-M/Briz-M | Luch/Olymp-K 1</t>
  </si>
  <si>
    <t>Thu Sep 25, 2014 20:25 UTC</t>
  </si>
  <si>
    <t>Soyuz FG | Soyuz TMA-14M</t>
  </si>
  <si>
    <t>Sun Sep 21, 2014 05:52 UTC</t>
  </si>
  <si>
    <t>Falcon 9 Block 2 (v1.1) | CRS SpX-4</t>
  </si>
  <si>
    <t>Wed Sep 17, 2014 00:10 UTC</t>
  </si>
  <si>
    <t>Atlas V 401 | CLIO</t>
  </si>
  <si>
    <t>Thu Sep 11, 2014 22:05 UTC</t>
  </si>
  <si>
    <t>Ariane 5 ECA | MEASAT 3b &amp; Optus 10</t>
  </si>
  <si>
    <t>Mon Sep 08, 2014 03:22 UTC</t>
  </si>
  <si>
    <t>Long March 4B | Yaogan 21 &amp; Tiantuo-2</t>
  </si>
  <si>
    <t>Sun Sep 07, 2014 05:00 UTC</t>
  </si>
  <si>
    <t>Falcon 9 Block 2 (v1.1) | AsiaSat 6</t>
  </si>
  <si>
    <t>Thu Sep 04, 2014 00:15 UTC</t>
  </si>
  <si>
    <t>Long March 2D | Chuangxin-1 04 &amp; Lingqiao</t>
  </si>
  <si>
    <t>Fri Aug 22, 2014 12:27 UTC</t>
  </si>
  <si>
    <t>Soyuz ST-B/Fregat-MT | Galileo FOC FM01-FM02</t>
  </si>
  <si>
    <t>Tue Aug 19, 2014 03:15 UTC</t>
  </si>
  <si>
    <t>Long March 4B | Gaofen 2 &amp; BRITE-PL2</t>
  </si>
  <si>
    <t>Wed Aug 13, 2014 18:30 UTC</t>
  </si>
  <si>
    <t>Atlas V 401 | WorldView-3</t>
  </si>
  <si>
    <t>Sat Aug 09, 2014 05:45 UTC</t>
  </si>
  <si>
    <t>Long March 4C | Yaogan-20 1, 2 &amp; 3</t>
  </si>
  <si>
    <t>Tue Aug 05, 2014 08:00 UTC</t>
  </si>
  <si>
    <t>Falcon 9 Block 2 (v1.1) | AsiaSat 8</t>
  </si>
  <si>
    <t>Sat Aug 02, 2014 03:23 UTC</t>
  </si>
  <si>
    <t>Atlas V 401 | GPS IIF-7</t>
  </si>
  <si>
    <t>Tue Jul 29, 2014 23:47 UTC</t>
  </si>
  <si>
    <t>Ariane 5 ES | ATV-5</t>
  </si>
  <si>
    <t>Mon Jul 28, 2014 23:28 UTC</t>
  </si>
  <si>
    <t>Delta IV Medium+ (4,2) | AFSPC-4</t>
  </si>
  <si>
    <t>Wed Jul 23, 2014 21:44 UTC</t>
  </si>
  <si>
    <t>Soyuz U | Progress M-24M</t>
  </si>
  <si>
    <t>Fri Jul 18, 2014 20:50 UTC</t>
  </si>
  <si>
    <t>Soyuz 2.1a | Foton-M nÂ°4</t>
  </si>
  <si>
    <t>Mon Jul 14, 2014 15:15 UTC</t>
  </si>
  <si>
    <t>Falcon 9 Block 2 (v1.1) | OG2 Mission 1</t>
  </si>
  <si>
    <t>Sun Jul 13, 2014 16:52 UTC</t>
  </si>
  <si>
    <t>Antares 120 | CRS Orb-2</t>
  </si>
  <si>
    <t>Thu Jul 10, 2014 18:55 UTC</t>
  </si>
  <si>
    <t>Soyuz ST-B/Fregat-MT | O3b FM03/FM06-FM08</t>
  </si>
  <si>
    <t>Wed Jul 09, 2014 12:00 UTC</t>
  </si>
  <si>
    <t>Angara 1.2PP | Demo Flight</t>
  </si>
  <si>
    <t>Tue Jul 08, 2014 15:58 UTC</t>
  </si>
  <si>
    <t>Soyuz 2.1b/Fregat-M | Meteor-M nÂ°2 &amp; Others</t>
  </si>
  <si>
    <t>Thu Jul 03, 2014 12:43 UTC</t>
  </si>
  <si>
    <t>Rokot/Briz KM | Goniets-M nÂ°18L to 20L</t>
  </si>
  <si>
    <t>Wed Jul 02, 2014 09:56 UTC</t>
  </si>
  <si>
    <t>Delta II 7320-10C | OCO-2</t>
  </si>
  <si>
    <t>Mon Jun 30, 2014 04:22 UTC</t>
  </si>
  <si>
    <t>PSLV-CA | SPOT-7 &amp; Rideshares</t>
  </si>
  <si>
    <t>Thu Jun 19, 2014 19:11 UTC</t>
  </si>
  <si>
    <t>Dnepr | Deimos 2 &amp; Others</t>
  </si>
  <si>
    <t>Sat Jun 14, 2014 17:16 UTC</t>
  </si>
  <si>
    <t>Soyuz 2.1b/Fregat-M | Cosmos 2500</t>
  </si>
  <si>
    <t>Wed May 28, 2014 19:57 UTC</t>
  </si>
  <si>
    <t>Soyuz FG | Soyuz TMA-13M</t>
  </si>
  <si>
    <t>Sea Launch</t>
  </si>
  <si>
    <t>LP Odyssey, Kiritimati Launch Area, Pacific Ocean</t>
  </si>
  <si>
    <t>Mon May 26, 2014 21:09 UTC</t>
  </si>
  <si>
    <t>Zenit-3 SL | Eutelsat 3B</t>
  </si>
  <si>
    <t>Sat May 24, 2014 03:05 UTC</t>
  </si>
  <si>
    <t>H-IIA 202 | Daichi 2, SPROUT &amp; Others</t>
  </si>
  <si>
    <t>Fri May 23, 2014 05:27 UTC</t>
  </si>
  <si>
    <t>Rokot/Briz KM | Cosmos 2496 to 2499</t>
  </si>
  <si>
    <t>Thu May 22, 2014 13:09 UTC</t>
  </si>
  <si>
    <t>Atlas V 401 | NROL-33</t>
  </si>
  <si>
    <t>Sat May 17, 2014 00:03 UTC</t>
  </si>
  <si>
    <t>Delta IV Medium+ (4,2) | GPS IIF-6</t>
  </si>
  <si>
    <t>Thu May 15, 2014 21:41 UTC</t>
  </si>
  <si>
    <t>Proton-M/Briz-M | Ekspress-AM4R</t>
  </si>
  <si>
    <t>Tue May 06, 2014 13:49 UTC</t>
  </si>
  <si>
    <t>Soyuz 2.1a | Cosmos 2495</t>
  </si>
  <si>
    <t>Wed Apr 30, 2014 01:35 UTC</t>
  </si>
  <si>
    <t>Vega | KazEOSat 1</t>
  </si>
  <si>
    <t>Mon Apr 28, 2014 04:25 UTC</t>
  </si>
  <si>
    <t>Proton-M/Briz-M | KazSat-3 &amp; Luch-5V</t>
  </si>
  <si>
    <t>Fri Apr 18, 2014 19:25 UTC</t>
  </si>
  <si>
    <t>Falcon 9 Block 2 (v1.1) | CRS SpX-3</t>
  </si>
  <si>
    <t>Wed Apr 16, 2014 16:20 UTC</t>
  </si>
  <si>
    <t>Soyuz U | EgyptSat-2</t>
  </si>
  <si>
    <t>Thu Apr 10, 2014 17:45 UTC</t>
  </si>
  <si>
    <t>Atlas V 541 | NROL-67</t>
  </si>
  <si>
    <t>Wed Apr 09, 2014 19:06 UTC</t>
  </si>
  <si>
    <t>Shavit-2 | Ofek-10</t>
  </si>
  <si>
    <t>Wed Apr 09, 2014 15:26 UTC</t>
  </si>
  <si>
    <t>Soyuz U | Progress M-23M</t>
  </si>
  <si>
    <t>Fri Apr 04, 2014 11:44 UTC</t>
  </si>
  <si>
    <t>PSLV-XL | IRNSS-1B</t>
  </si>
  <si>
    <t>Thu Apr 03, 2014 21:02 UTC</t>
  </si>
  <si>
    <t>Soyuz ST-A/Fregat-M | Sentinel 1A</t>
  </si>
  <si>
    <t>Thu Apr 03, 2014 14:46 UTC</t>
  </si>
  <si>
    <t>Atlas V 401 | DMSP-5D3-F19 (USA-249)</t>
  </si>
  <si>
    <t>Mon Mar 31, 2014 02:58 UTC</t>
  </si>
  <si>
    <t>Long March 2C | Shijian-11 06</t>
  </si>
  <si>
    <t>Tue Mar 25, 2014 21:17 UTC</t>
  </si>
  <si>
    <t>Soyuz FG | Soyuz TMA-12M</t>
  </si>
  <si>
    <t>Sun Mar 23, 2014 22:54 UTC</t>
  </si>
  <si>
    <t>Soyuz 2.1b/Fregat-M | Cosmos 2492</t>
  </si>
  <si>
    <t>Sat Mar 22, 2014 22:04 UTC</t>
  </si>
  <si>
    <t>Ariane 5 ECA | Astra 5B &amp; Amazonas 4A</t>
  </si>
  <si>
    <t>Sat Mar 15, 2014 23:08 UTC</t>
  </si>
  <si>
    <t>Proton-M/Briz-M | Ekspress-AT1 &amp; AT2</t>
  </si>
  <si>
    <t>Thu Feb 27, 2014 18:37 UTC</t>
  </si>
  <si>
    <t>H-IIA 202 | GPM-Core, Gennai &amp; Others</t>
  </si>
  <si>
    <t>Fri Feb 21, 2014 01:59 UTC</t>
  </si>
  <si>
    <t>Delta IV Medium+ (4,2) | GPS IIF-5</t>
  </si>
  <si>
    <t>Fri Feb 14, 2014 21:09 UTC</t>
  </si>
  <si>
    <t>Proton-M/Briz-M | TÃ¼rksat 4A</t>
  </si>
  <si>
    <t>Thu Feb 06, 2014 21:30 UTC</t>
  </si>
  <si>
    <t>Ariane 5 ECA | ABS-2 &amp; Athena-Fidus</t>
  </si>
  <si>
    <t>Wed Feb 05, 2014 16:23 UTC</t>
  </si>
  <si>
    <t>Soyuz U | Progress M-22M</t>
  </si>
  <si>
    <t>Fri Jan 24, 2014 02:33 UTC</t>
  </si>
  <si>
    <t>Atlas V 401 | TDRS-L</t>
  </si>
  <si>
    <t>Fri Jan 10, 2014</t>
  </si>
  <si>
    <t>Thu Jan 09, 2014 18:07 UTC</t>
  </si>
  <si>
    <t>Antares 120 | CRS Orb-1</t>
  </si>
  <si>
    <t>Mon Jan 06, 2014 22:06 UTC</t>
  </si>
  <si>
    <t>Falcon 9 Block 2 (v1.1) | Thaicom 6</t>
  </si>
  <si>
    <t>Sun Jan 05, 2014 10:48 UTC</t>
  </si>
  <si>
    <t>GSLV Mk II | GSAT-14</t>
  </si>
  <si>
    <t>Sat Dec 28, 2013 12:30 UTC</t>
  </si>
  <si>
    <t>Soyuz 2.1v/Volga | Cosmos 2492 and 2493 &amp; AIST-1 1</t>
  </si>
  <si>
    <t>Thu Dec 26, 2013 10:49 UTC</t>
  </si>
  <si>
    <t>Proton-M/Briz-M | Ekspress AM5</t>
  </si>
  <si>
    <t>Wed Dec 25, 2013 00:31 UTC</t>
  </si>
  <si>
    <t>Rokot/Briz KM | Cosmos 2488 to 2491</t>
  </si>
  <si>
    <t>Fri Dec 20, 2013 16:42 UTC</t>
  </si>
  <si>
    <t>Long March 3B/E | TÃºpac Katari 1</t>
  </si>
  <si>
    <t>Thu Dec 19, 2013 09:12 UTC</t>
  </si>
  <si>
    <t>Soyuz ST-B/Fregat-MT | Gaia</t>
  </si>
  <si>
    <t>Mon Dec 09, 2013 03:26 UTC</t>
  </si>
  <si>
    <t>Long March 4B | CBERS-3</t>
  </si>
  <si>
    <t>Sun Dec 08, 2013 12:11 UTC</t>
  </si>
  <si>
    <t>Proton-M/Briz-M | Inmarsat-5 F1</t>
  </si>
  <si>
    <t>Fri Dec 06, 2013 07:14 UTC</t>
  </si>
  <si>
    <t>Atlas V 501 | NROL-39</t>
  </si>
  <si>
    <t>Tue Dec 03, 2013 22:41 UTC</t>
  </si>
  <si>
    <t>Falcon 9 Block 2 (v1.1) | SES-8</t>
  </si>
  <si>
    <t>Sun Dec 01, 2013 17:30 UTC</t>
  </si>
  <si>
    <t>Long March 3B/E | Chang'e 3</t>
  </si>
  <si>
    <t>Mon Nov 25, 2013 20:53 UTC</t>
  </si>
  <si>
    <t>Soyuz U | Progress M-21M</t>
  </si>
  <si>
    <t>Mon Nov 25, 2013 02:12 UTC</t>
  </si>
  <si>
    <t>Long March 2D | Shiyan-5</t>
  </si>
  <si>
    <t>Fri Nov 22, 2013 12:02 UTC</t>
  </si>
  <si>
    <t>Rokot/Briz KM | SWARM</t>
  </si>
  <si>
    <t>Thu Nov 21, 2013 07:10 UTC</t>
  </si>
  <si>
    <t>Dnepr | DubaiSat-2 &amp; Others</t>
  </si>
  <si>
    <t>Wed Nov 20, 2013 03:31 UTC</t>
  </si>
  <si>
    <t>Long March 4C | Yaogan 19</t>
  </si>
  <si>
    <t>Wed Nov 20, 2013 01:15 UTC</t>
  </si>
  <si>
    <t>Minotaur I | ORS-3</t>
  </si>
  <si>
    <t>Mon Nov 18, 2013 18:28 UTC</t>
  </si>
  <si>
    <t>Atlas V 401 | MAVEN</t>
  </si>
  <si>
    <t>Mon Nov 11, 2013 23:46 UTC</t>
  </si>
  <si>
    <t>Proton-M/Briz-M | Raduga-1M nÂ°03</t>
  </si>
  <si>
    <t>Thu Nov 07, 2013 04:14 UTC</t>
  </si>
  <si>
    <t>Soyuz FG | Soyuz TMA-11M</t>
  </si>
  <si>
    <t>Tue Nov 05, 2013 09:08 UTC</t>
  </si>
  <si>
    <t>PSLV-XL | Manglayaan-1</t>
  </si>
  <si>
    <t>Tue Oct 29, 2013 02:50 UTC</t>
  </si>
  <si>
    <t>Long March 2C | Yaogan 18</t>
  </si>
  <si>
    <t>Fri Oct 25, 2013 18:08 UTC</t>
  </si>
  <si>
    <t>Proton-M/Briz-M | Sirius FM-6</t>
  </si>
  <si>
    <t>Fri Oct 25, 2013 03:50 UTC</t>
  </si>
  <si>
    <t>Long March 4B | Shijian-16 01</t>
  </si>
  <si>
    <t>Sun Sep 29, 2013 21:38 UTC</t>
  </si>
  <si>
    <t>Proton-M/Briz-M | Astra 2E</t>
  </si>
  <si>
    <t>Sun Sep 29, 2013 16:00 UTC</t>
  </si>
  <si>
    <t>Falcon 9 Block 2 (v1.1) | CASSIOPE</t>
  </si>
  <si>
    <t>Wed Sep 25, 2013 20:58 UTC</t>
  </si>
  <si>
    <t>Soyuz FG | Soyuz TMA-10M</t>
  </si>
  <si>
    <t>Wed Sep 25, 2013 04:37 UTC</t>
  </si>
  <si>
    <t>Kuaizhou 1 | Kuaizhou 1</t>
  </si>
  <si>
    <t>Mon Sep 23, 2013 03:07 UTC</t>
  </si>
  <si>
    <t>Long March 4C | Fengyun-3C</t>
  </si>
  <si>
    <t>Wed Sep 18, 2013 14:58 UTC</t>
  </si>
  <si>
    <t>Antares 110 | CRS Orb-D1</t>
  </si>
  <si>
    <t>Wed Sep 18, 2013 08:10 UTC</t>
  </si>
  <si>
    <t>Atlas V 531 | AEHF-3</t>
  </si>
  <si>
    <t>Sat Sep 14, 2013 05:00 UTC</t>
  </si>
  <si>
    <t>Epsilon Demo | SPRINT-A</t>
  </si>
  <si>
    <t>Wed Sep 11, 2013 23:23 UTC</t>
  </si>
  <si>
    <t>Rokot/Briz KM | Goniets-M nÂ°14L, 16L &amp; 17L</t>
  </si>
  <si>
    <t>Sat Sep 07, 2013 03:27 UTC</t>
  </si>
  <si>
    <t>Minotaur V | LADEE</t>
  </si>
  <si>
    <t>Thu Sep 05, 2013</t>
  </si>
  <si>
    <t>Sun Sep 01, 2013 19:16 UTC</t>
  </si>
  <si>
    <t>Long March 4C | Yaogan-17 1, 2 &amp; 3</t>
  </si>
  <si>
    <t>Land Launch</t>
  </si>
  <si>
    <t>Sat Aug 31, 2013 20:05 UTC</t>
  </si>
  <si>
    <t>Zenit-3 SLB | AMOS 4</t>
  </si>
  <si>
    <t>Thu Aug 29, 2013 20:30 UTC</t>
  </si>
  <si>
    <t>Ariane 5 ECA | Eutelsat 25B/Es'hail 1 &amp; GSAT-7</t>
  </si>
  <si>
    <t>Wed Aug 28, 2013 18:03 UTC</t>
  </si>
  <si>
    <t>Delta IV Heavy | KH-11 16 (USA-245) (NROL-65)</t>
  </si>
  <si>
    <t>Thu Aug 22, 2013 14:39 UTC</t>
  </si>
  <si>
    <t>Dnepr | KompSat-5</t>
  </si>
  <si>
    <t>Thu Aug 08, 2013 00:29 UTC</t>
  </si>
  <si>
    <t>Delta IV Medium+ (5,4) | WGS-6 (USA-244)</t>
  </si>
  <si>
    <t>Sat Aug 03, 2013 19:48 UTC</t>
  </si>
  <si>
    <t>H-IIB | HTV-4</t>
  </si>
  <si>
    <t>Sat Jul 27, 2013 20:45 UTC</t>
  </si>
  <si>
    <t>Soyuz U | Progress M-20M</t>
  </si>
  <si>
    <t>Thu Jul 25, 2013 19:54 UTC</t>
  </si>
  <si>
    <t>Ariane 5 ECA | Alphasat I-XL &amp; INSAT-3D</t>
  </si>
  <si>
    <t>Fri Jul 19, 2013 23:37 UTC</t>
  </si>
  <si>
    <t>Long March 4C | Shijian-15, CX-3, Shiyan-7A &amp; 7B</t>
  </si>
  <si>
    <t>Fri Jul 19, 2013 13:00 UTC</t>
  </si>
  <si>
    <t>Atlas V 551 | MUOS-2</t>
  </si>
  <si>
    <t>Mon Jul 15, 2013 09:27 UTC</t>
  </si>
  <si>
    <t>Long March 2C | Shijian-11 05</t>
  </si>
  <si>
    <t>Tue Jul 02, 2013 02:38 UTC</t>
  </si>
  <si>
    <t>Proton-M/DM-3 | Cosmos 2488, 2489 &amp; 2490</t>
  </si>
  <si>
    <t>Mon Jul 01, 2013 18:11 UTC</t>
  </si>
  <si>
    <t>PSLV-XL | IRNSS-1A</t>
  </si>
  <si>
    <t>Fri Jun 28, 2013 02:27 UTC</t>
  </si>
  <si>
    <t>Pegasus XL | IRIS</t>
  </si>
  <si>
    <t>Thu Jun 27, 2013 16:53 UTC</t>
  </si>
  <si>
    <t>Strela | Cosmos 2487</t>
  </si>
  <si>
    <t>Tue Jun 25, 2013 19:27 UTC</t>
  </si>
  <si>
    <t>Soyuz ST-B/Fregat-MT | O3b FM01-FM02/FM04-FM05</t>
  </si>
  <si>
    <t>Tue Jun 25, 2013 17:28 UTC</t>
  </si>
  <si>
    <t>Soyuz 2.1b | Resurs-P No.1</t>
  </si>
  <si>
    <t>Tue Jun 11, 2013 09:38 UTC</t>
  </si>
  <si>
    <t>Long March 2F/G | Shenzhou 10</t>
  </si>
  <si>
    <t>Fri Jun 07, 2013 18:37 UTC</t>
  </si>
  <si>
    <t>Soyuz 2.1b | Cosmos 2486</t>
  </si>
  <si>
    <t>Wed Jun 05, 2013 21:52 UTC</t>
  </si>
  <si>
    <t>Ariane 5 ES | ATV-4</t>
  </si>
  <si>
    <t>Mon Jun 03, 2013 09:18 UTC</t>
  </si>
  <si>
    <t>Proton-M/Briz-M | SES-6</t>
  </si>
  <si>
    <t>Tue May 28, 2013 20:31 UTC</t>
  </si>
  <si>
    <t>Soyuz FG | Soyuz TMA-09M</t>
  </si>
  <si>
    <t>Sat May 25, 2013 00:27 UTC</t>
  </si>
  <si>
    <t>Delta IV Medium+ (5,4) | WGS-5 (USA-243)</t>
  </si>
  <si>
    <t>Wed May 15, 2013 21:38 UTC</t>
  </si>
  <si>
    <t>Atlas V 401 | GPS IIF-4</t>
  </si>
  <si>
    <t>Tue May 14, 2013 16:01 UTC</t>
  </si>
  <si>
    <t>Proton-M/Briz-M | Eutelsat 3D</t>
  </si>
  <si>
    <t>Tue May 07, 2013 02:06 UTC</t>
  </si>
  <si>
    <t>Vega | Proba-V, VNREDSat-1A &amp; ESTCube-1</t>
  </si>
  <si>
    <t>Wed May 01, 2013 16:06 UTC</t>
  </si>
  <si>
    <t>Long March 3B/E | ChinaSat-11</t>
  </si>
  <si>
    <t>Mon Apr 29, 2013 15:02 UTC</t>
  </si>
  <si>
    <t>Fri Apr 26, 2013 05:23 UTC</t>
  </si>
  <si>
    <t>Soyuz 2.1b/Fregat-M | Cosmos 2485</t>
  </si>
  <si>
    <t>Fri Apr 26, 2013 04:13 UTC</t>
  </si>
  <si>
    <t>Long March 2D | Gaofen-1, TÃ¼rksat-3USat &amp; Others</t>
  </si>
  <si>
    <t>Wed Apr 24, 2013 10:12 UTC</t>
  </si>
  <si>
    <t>Soyuz U | Progress M-19M</t>
  </si>
  <si>
    <t>Sun Apr 21, 2013 21:00 UTC</t>
  </si>
  <si>
    <t>Antares 110 | Antares A-ONE (CMS &amp; Others)</t>
  </si>
  <si>
    <t>Fri Apr 19, 2013 10:00 UTC</t>
  </si>
  <si>
    <t>Soyuz 2.1a | Bion-M nÂ°01</t>
  </si>
  <si>
    <t>Mon Apr 15, 2013 18:35 UTC</t>
  </si>
  <si>
    <t>Proton-M/Briz-M | Anik G1</t>
  </si>
  <si>
    <t>Thu Mar 28, 2013 20:43 UTC</t>
  </si>
  <si>
    <t>Soyuz FG | Soyuz TMA-08M</t>
  </si>
  <si>
    <t>Tue Mar 26, 2013 19:06 UTC</t>
  </si>
  <si>
    <t>Proton-M/Briz-M | Satmex 8</t>
  </si>
  <si>
    <t>Tue Mar 19, 2013 21:21 UTC</t>
  </si>
  <si>
    <t>Atlas V 401 | SBIRS GEO-2</t>
  </si>
  <si>
    <t>Fri Mar 01, 2013 15:10 UTC</t>
  </si>
  <si>
    <t>Falcon 9 Block 1 (v1.0) | CRS SpX-2</t>
  </si>
  <si>
    <t>Mon Feb 25, 2013 12:31 UTC</t>
  </si>
  <si>
    <t>PSLV-CA | SARAL &amp; Rideshares</t>
  </si>
  <si>
    <t>Mon Feb 11, 2013 18:02 UTC</t>
  </si>
  <si>
    <t>Atlas V 401 | Landsat 8</t>
  </si>
  <si>
    <t>Mon Feb 11, 2013 14:41 UTC</t>
  </si>
  <si>
    <t>Soyuz U | Progress M-18M</t>
  </si>
  <si>
    <t>Thu Feb 07, 2013 21:36 UTC</t>
  </si>
  <si>
    <t>Ariane 5 ECA | Amazonas-3 &amp; Azerspace-1</t>
  </si>
  <si>
    <t>Wed Feb 06, 2013 16:04 UTC</t>
  </si>
  <si>
    <t>Soyuz 2.1a/Fregat | Globalstar-2 M079, 74, 76, 77, 75 &amp; 73</t>
  </si>
  <si>
    <t>Fri Feb 01, 2013 06:55 UTC</t>
  </si>
  <si>
    <t>Zenit-3 SL | Intelsat 27</t>
  </si>
  <si>
    <t>Thu Jan 31, 2013 01:48 UTC</t>
  </si>
  <si>
    <t>Atlas V 401 | TDRS-K</t>
  </si>
  <si>
    <t>LC-1, Naro Space Center, South Korea</t>
  </si>
  <si>
    <t>Wed Jan 30, 2013 07:00 UTC</t>
  </si>
  <si>
    <t>KSLV-1 | STSAT-2C</t>
  </si>
  <si>
    <t>Sun Jan 27, 2013 04:40 UTC</t>
  </si>
  <si>
    <t>H-IIA 202 | IGS-Optical 5V &amp; IGS-Radar 4</t>
  </si>
  <si>
    <t>Tue Jan 15, 2013 16:24 UTC</t>
  </si>
  <si>
    <t>Rokot/Briz KM | Cosmos 2482 to 2484</t>
  </si>
  <si>
    <t>Wed Dec 19, 2012 21:49 UTC</t>
  </si>
  <si>
    <t>Ariane 5 ECA | Skynet 5D &amp; Mexsat-3</t>
  </si>
  <si>
    <t>Wed Dec 19, 2012 12:12 UTC</t>
  </si>
  <si>
    <t>Soyuz FG | Soyuz TMA-07M</t>
  </si>
  <si>
    <t>Tue Dec 18, 2012 16:13 UTC</t>
  </si>
  <si>
    <t>Long March 2D | GÃ¶ktÃ¼rk-2</t>
  </si>
  <si>
    <t>KCST</t>
  </si>
  <si>
    <t>Wed Dec 12, 2012 00:49 UTC</t>
  </si>
  <si>
    <t>Unha-3 | KwangmyÅngsÅng 3 nÂ°2</t>
  </si>
  <si>
    <t>Tue Dec 11, 2012 18:03 UTC</t>
  </si>
  <si>
    <t>Atlas V 501 | OTV-3</t>
  </si>
  <si>
    <t>Sat Dec 08, 2012 13:13 UTC</t>
  </si>
  <si>
    <t>Proton-M/Briz-M | Yamal 402</t>
  </si>
  <si>
    <t>Mon Dec 03, 2012 20:43 UTC</t>
  </si>
  <si>
    <t>Zenit-3 SL | Eutelsat-70B</t>
  </si>
  <si>
    <t>Sun Dec 02, 2012 02:02 UTC</t>
  </si>
  <si>
    <t>Soyuz ST-A/Fregat | PlÃ©iades 1B</t>
  </si>
  <si>
    <t>Tue Nov 27, 2012 10:13 UTC</t>
  </si>
  <si>
    <t>Long March 3B/E | ChinaSat-12</t>
  </si>
  <si>
    <t>Sun Nov 25, 2012 04:06 UTC</t>
  </si>
  <si>
    <t>Long March 4C | Yaogan-16 1, 2 &amp; 3</t>
  </si>
  <si>
    <t>Tue Nov 20, 2012 18:30 UTC</t>
  </si>
  <si>
    <t>Proton-M/Briz-M | EchoStar XVI</t>
  </si>
  <si>
    <t>Sun Nov 18, 2012 22:53 UTC</t>
  </si>
  <si>
    <t>Long March 2C | Huanjing-1C, Xinyan 1 &amp; FN 1/1A</t>
  </si>
  <si>
    <t>Wed Nov 14, 2012 11:42 UTC</t>
  </si>
  <si>
    <t>Soyuz 2.1a/Fregat-M | Meridian nÂ°16L</t>
  </si>
  <si>
    <t>Sat Nov 10, 2012 21:05 UTC</t>
  </si>
  <si>
    <t>Ariane 5 ECA | Eutelsat 21B &amp; Star One C3</t>
  </si>
  <si>
    <t>Fri Nov 02, 2012 21:03 UTC</t>
  </si>
  <si>
    <t>Proton-M/Briz-M | Yamal-300K &amp; Lutch-5B</t>
  </si>
  <si>
    <t>Wed Oct 31, 2012 07:41 UTC</t>
  </si>
  <si>
    <t>Soyuz U | Progress M-17M</t>
  </si>
  <si>
    <t>Thu Oct 25, 2012 15:33 UTC</t>
  </si>
  <si>
    <t>Long March 3C | Beidou-2 G6</t>
  </si>
  <si>
    <t>Tue Oct 23, 2012 10:51 UTC</t>
  </si>
  <si>
    <t>Soyuz FG | Soyuz TMA-06M</t>
  </si>
  <si>
    <t>Sun Oct 14, 2012 08:36 UTC</t>
  </si>
  <si>
    <t>Proton-M/Briz-M | Intelsat 23</t>
  </si>
  <si>
    <t>Sun Oct 14, 2012 03:25 UTC</t>
  </si>
  <si>
    <t>Long March 2C/SMA | Shijian-9A &amp; 9B</t>
  </si>
  <si>
    <t>Fri Oct 12, 2012 18:15 UTC</t>
  </si>
  <si>
    <t>Soyuz ST-B/Fregat-MT | Galileo IOV FM03-FM04</t>
  </si>
  <si>
    <t>Mon Oct 08, 2012 00:35 UTC</t>
  </si>
  <si>
    <t>Falcon 9 Block 1 (v1.0) | CRS SpX-1 &amp; OG2</t>
  </si>
  <si>
    <t>Thu Oct 04, 2012 12:10 UTC</t>
  </si>
  <si>
    <t>Delta IV Medium+ (4,2) | GPS IIF-3</t>
  </si>
  <si>
    <t>Sat Sep 29, 2012 04:12 UTC</t>
  </si>
  <si>
    <t>Long March 2D | VRSS-1</t>
  </si>
  <si>
    <t>Fri Sep 28, 2012 21:18 UTC</t>
  </si>
  <si>
    <t>Ariane 5 ECA | Astra 2F &amp; GSAT-10</t>
  </si>
  <si>
    <t>Sat Sep 22, 2012</t>
  </si>
  <si>
    <t>Tue Sep 18, 2012 19:10 UTC</t>
  </si>
  <si>
    <t>Long March 3B/E | Beidou-2 M5 &amp; M6</t>
  </si>
  <si>
    <t>Mon Sep 17, 2012 16:28 UTC</t>
  </si>
  <si>
    <t>Soyuz 2.1a/Fregat | MetOp-B</t>
  </si>
  <si>
    <t>Thu Sep 13, 2012 21:39 UTC</t>
  </si>
  <si>
    <t>Atlas V 401 | NROL-36</t>
  </si>
  <si>
    <t>Sun Sep 09, 2012 04:23 UTC</t>
  </si>
  <si>
    <t>PSLV-CA | SPOT-6, mRESINS &amp; PROITERES</t>
  </si>
  <si>
    <t>Thu Aug 30, 2012 08:05 UTC</t>
  </si>
  <si>
    <t>Atlas V 401 | Van Allen Probes (RBSP)</t>
  </si>
  <si>
    <t>Sun Aug 19, 2012 06:54 UTC</t>
  </si>
  <si>
    <t>Zenit-3 SL | Intelsat 21</t>
  </si>
  <si>
    <t>Mon Aug 06, 2012 19:31 UTC</t>
  </si>
  <si>
    <t>Proton-M/Briz-M | Telkom-3 &amp; Ekspress MD-2</t>
  </si>
  <si>
    <t>Thu Aug 02, 2012 20:54 UTC</t>
  </si>
  <si>
    <t>Ariane 5 ECA | Intelsat 20 &amp; HYLAS 2</t>
  </si>
  <si>
    <t>Wed Aug 01, 2012 19:35 UTC</t>
  </si>
  <si>
    <t>Soyuz U | Progress M-16M</t>
  </si>
  <si>
    <t>Sat Jul 28, 2012 01:35 UTC</t>
  </si>
  <si>
    <t>Rokot/Briz KM | Cosmos 2481, Goniets-M nÂ°13L &amp; 15L</t>
  </si>
  <si>
    <t>Wed Jul 25, 2012 15:43 UTC</t>
  </si>
  <si>
    <t>Long March 3C | Tianlian 1C</t>
  </si>
  <si>
    <t>Sun Jul 22, 2012 06:41 UTC</t>
  </si>
  <si>
    <t>Soyuz FG/Fregat | Kanopuss-V nÂ°01, Zond-PP &amp; Others</t>
  </si>
  <si>
    <t>Sat Jul 21, 2012 02:06 UTC</t>
  </si>
  <si>
    <t>H-IIB | HTV-3</t>
  </si>
  <si>
    <t>Sun Jul 15, 2012 02:40 UTC</t>
  </si>
  <si>
    <t>Soyuz FG | Soyuz TMA-05M</t>
  </si>
  <si>
    <t>Mon Jul 09, 2012 18:38 UTC</t>
  </si>
  <si>
    <t>Proton-M/Briz-M | SES-5</t>
  </si>
  <si>
    <t>Thu Jul 05, 2012 21:36 UTC</t>
  </si>
  <si>
    <t>Ariane 5 ECA | EchoStar XVII &amp; MSG-3</t>
  </si>
  <si>
    <t>Fri Jun 29, 2012 13:15 UTC</t>
  </si>
  <si>
    <t>Delta IV Heavy | NROL-15</t>
  </si>
  <si>
    <t>Wed Jun 20, 2012 12:28 UTC</t>
  </si>
  <si>
    <t>Atlas V 401 | NROL-38</t>
  </si>
  <si>
    <t>Sat Jun 16, 2012 10:37 UTC</t>
  </si>
  <si>
    <t>Long March 2F/G | Shenzhou 9</t>
  </si>
  <si>
    <t>Stargazer, Ronald Reagan Ballistic Missile Defense Test Site, Marshall Islands</t>
  </si>
  <si>
    <t>Wed Jun 13, 2012 16:00 UTC</t>
  </si>
  <si>
    <t>Pegasus XL | NuSTAR</t>
  </si>
  <si>
    <t>Fri Jun 01, 2012 05:22 UTC</t>
  </si>
  <si>
    <t>Zenit-3 SL | Intelsat 19</t>
  </si>
  <si>
    <t>Tue May 29, 2012 07:31 UTC</t>
  </si>
  <si>
    <t>Long March 4C | Yaogan 15</t>
  </si>
  <si>
    <t>Sat May 26, 2012 15:56 UTC</t>
  </si>
  <si>
    <t>Long March 3B/E | ChinaSat-2A</t>
  </si>
  <si>
    <t>Wed May 23, 2012</t>
  </si>
  <si>
    <t>Tue May 22, 2012 07:44 UTC</t>
  </si>
  <si>
    <t>Falcon 9 Block 1 (v1.0) | COTS-2+</t>
  </si>
  <si>
    <t>Thu May 17, 2012 19:12 UTC</t>
  </si>
  <si>
    <t>Proton-M/Briz-M | Nimiq 6</t>
  </si>
  <si>
    <t>Thu May 17, 2012 16:39 UTC</t>
  </si>
  <si>
    <t>H-IIA 202 | Shizuku, KOMPSAT 3 &amp; Others</t>
  </si>
  <si>
    <t>Site 16/2, Plesetsk Cosmodrome, Russia</t>
  </si>
  <si>
    <t>Thu May 17, 2012 14:05 UTC</t>
  </si>
  <si>
    <t>Soyuz U | Cosmos 2480</t>
  </si>
  <si>
    <t>Tue May 15, 2012 22:13 UTC</t>
  </si>
  <si>
    <t>Ariane 5 ECA | JCSAT-13 &amp; Vinasat-2</t>
  </si>
  <si>
    <t>Tue May 15, 2012 03:01 UTC</t>
  </si>
  <si>
    <t>Soyuz FG | Soyuz TMA-04M</t>
  </si>
  <si>
    <t>Thu May 10, 2012 07:06 UTC</t>
  </si>
  <si>
    <t>Long March 4B | Yaogan 14 &amp; Tiantuo-1</t>
  </si>
  <si>
    <t>Sun May 06, 2012 07:10 UTC</t>
  </si>
  <si>
    <t>Long March 2D | Tianhui-1B</t>
  </si>
  <si>
    <t>Fri May 04, 2012 18:42 UTC</t>
  </si>
  <si>
    <t>Atlas V 531 | AEHF-2</t>
  </si>
  <si>
    <t>Sun Apr 29, 2012 20:50 UTC</t>
  </si>
  <si>
    <t>Long March 3B/E | Beidou-2 M3 &amp; M4</t>
  </si>
  <si>
    <t>Thu Apr 26, 2012 00:17 UTC</t>
  </si>
  <si>
    <t>PSLV-XL | RISAT-1</t>
  </si>
  <si>
    <t>Mon Apr 23, 2012 22:18 UTC</t>
  </si>
  <si>
    <t>Proton-M/Briz-M | YahSat-1B</t>
  </si>
  <si>
    <t>Fri Apr 20, 2012 12:50 UTC</t>
  </si>
  <si>
    <t>Soyuz U | Progress M-15M</t>
  </si>
  <si>
    <t>Thu Apr 12, 2012 22:38 UTC</t>
  </si>
  <si>
    <t>Unha-3 | KwangmyÅngsÅng 3</t>
  </si>
  <si>
    <t>Tue Apr 03, 2012 23:12 UTC</t>
  </si>
  <si>
    <t>Delta IV Medium+ (5,2) | NROL-25</t>
  </si>
  <si>
    <t>Sat Mar 31, 2012 10:27 UTC</t>
  </si>
  <si>
    <t>Long March 3B/E | Apstar-7</t>
  </si>
  <si>
    <t>Fri Mar 30, 2012 05:49 UTC</t>
  </si>
  <si>
    <t>Proton K/Block-DM-2 | Cosmos 2479</t>
  </si>
  <si>
    <t>Sun Mar 25, 2012 12:10 UTC</t>
  </si>
  <si>
    <t>Proton-M/Briz-M | Intelsat 22</t>
  </si>
  <si>
    <t>Fri Mar 23, 2012 04:34 UTC</t>
  </si>
  <si>
    <t>Ariane 5 ES | ATV-3</t>
  </si>
  <si>
    <t>Fri Feb 24, 2012 22:15 UTC</t>
  </si>
  <si>
    <t>Atlas V 551 | MUOS-1</t>
  </si>
  <si>
    <t>Fri Feb 24, 2012 16:12 UTC</t>
  </si>
  <si>
    <t>Long March 3C | Beidou-2 G5</t>
  </si>
  <si>
    <t>Tue Feb 14, 2012 19:36 UTC</t>
  </si>
  <si>
    <t>Proton-M/Briz-M | SES-4</t>
  </si>
  <si>
    <t>Mon Feb 13, 2012 10:00 UTC</t>
  </si>
  <si>
    <t>Vega | Lares, AlmaSat-1 &amp; Others</t>
  </si>
  <si>
    <t>Fri Feb 03, 2012 00:00 UTC</t>
  </si>
  <si>
    <t>Safir-1B | Navid</t>
  </si>
  <si>
    <t>Wed Jan 25, 2012 23:06 UTC</t>
  </si>
  <si>
    <t>Soyuz U | Progress M-14M</t>
  </si>
  <si>
    <t>Fri Jan 20, 2012 00:38 UTC</t>
  </si>
  <si>
    <t>Delta IV Medium+ (5,4) | WGS-4 (USA-233)</t>
  </si>
  <si>
    <t>Fri Jan 13, 2012 00:56 UTC</t>
  </si>
  <si>
    <t>Long March 3A | Fengyun-2F</t>
  </si>
  <si>
    <t>Mon Jan 09, 2012 03:17 UTC</t>
  </si>
  <si>
    <t>Long March 4B | Ziyuan-3 01 &amp; VesselSat-2</t>
  </si>
  <si>
    <t>Wed Dec 28, 2011 17:09 UTC</t>
  </si>
  <si>
    <t>Soyuz 2.1a/Fregat | Globalstar-2 M083, 88, 91, 85, 81 &amp; 89</t>
  </si>
  <si>
    <t>Fri Dec 23, 2011 12:08 UTC</t>
  </si>
  <si>
    <t>Soyuz 2.1b/Fregat-M | Meridian nÂ°15L</t>
  </si>
  <si>
    <t>Thu Dec 22, 2011 03:26 UTC</t>
  </si>
  <si>
    <t>Long March 4B | Ziyuan-1 02C</t>
  </si>
  <si>
    <t>Wed Dec 21, 2011 13:16 UTC</t>
  </si>
  <si>
    <t>Soyuz FG | Soyuz TMA-03M</t>
  </si>
  <si>
    <t>Mon Dec 19, 2011 16:41 UTC</t>
  </si>
  <si>
    <t>Long March 3B/E | NIGCOMSAT-1R</t>
  </si>
  <si>
    <t>Sat Dec 17, 2011 02:03 UTC</t>
  </si>
  <si>
    <t>Soyuz ST-A/Fregat | PlÃ©iades 1A, SSOT, Elisa</t>
  </si>
  <si>
    <t>Mon Dec 12, 2011 01:21 UTC</t>
  </si>
  <si>
    <t>H-IIA 202 | IGS-Radar 3</t>
  </si>
  <si>
    <t>Sun Dec 11, 2011 11:16 UTC</t>
  </si>
  <si>
    <t>Proton-M/Briz-M | AMOS 5 &amp; Luch-5A</t>
  </si>
  <si>
    <t>Thu Dec 01, 2011 21:07 UTC</t>
  </si>
  <si>
    <t>Long March 3A | Beidou-2 I5</t>
  </si>
  <si>
    <t>Tue Nov 29, 2011 18:50 UTC</t>
  </si>
  <si>
    <t>Long March 2C | Yaogan 13</t>
  </si>
  <si>
    <t>Mon Nov 28, 2011 08:25 UTC</t>
  </si>
  <si>
    <t>Soyuz 2.1b/Fregat-M | Cosmos 2478</t>
  </si>
  <si>
    <t>Sat Nov 26, 2011 15:02 UTC</t>
  </si>
  <si>
    <t>Atlas V 541 | Curiosity</t>
  </si>
  <si>
    <t>Fri Nov 25, 2011 19:10 UTC</t>
  </si>
  <si>
    <t>Proton-M/Briz-M | AsiaSat 7</t>
  </si>
  <si>
    <t>Sun Nov 20, 2011 00:15 UTC</t>
  </si>
  <si>
    <t>Long March 2D | Shiyan-4 &amp; Chuangxin-1 03</t>
  </si>
  <si>
    <t>Mon Nov 14, 2011 04:14 UTC</t>
  </si>
  <si>
    <t>Soyuz FG | Soyuz TMA-22</t>
  </si>
  <si>
    <t>Wed Nov 09, 2011 03:21 UTC</t>
  </si>
  <si>
    <t>Long March 4B | Yaogan 12 &amp; Tianxun-1</t>
  </si>
  <si>
    <t>Tue Nov 08, 2011 20:16 UTC</t>
  </si>
  <si>
    <t>Zenit-2 FG | Fobos-Grunt &amp; Yinghuo 1</t>
  </si>
  <si>
    <t>Fri Nov 04, 2011 12:51 UTC</t>
  </si>
  <si>
    <t>Proton-M/Briz-M | Cosmos 2475, 2476 &amp; 2477</t>
  </si>
  <si>
    <t>Mon Oct 31, 2011 21:58 UTC</t>
  </si>
  <si>
    <t>Long March 2F/G | Shenzhou 8</t>
  </si>
  <si>
    <t>Sun Oct 30, 2011 10:11 UTC</t>
  </si>
  <si>
    <t>Soyuz U | Progress M-13M</t>
  </si>
  <si>
    <t>Fri Oct 28, 2011 09:48 UTC</t>
  </si>
  <si>
    <t>Delta II 7920-10C | Suomi NPP / ELaNa III</t>
  </si>
  <si>
    <t>Fri Oct 21, 2011 10:30 UTC</t>
  </si>
  <si>
    <t>Soyuz ST-B/Fregat-MT | Galileo IOV FM01-FM02</t>
  </si>
  <si>
    <t>Wed Oct 19, 2011 18:48 UTC</t>
  </si>
  <si>
    <t>Proton-M/Briz-M | ViaSat-1</t>
  </si>
  <si>
    <t>Wed Oct 12, 2011 05:31 UTC</t>
  </si>
  <si>
    <t>PSLV-CA | Megha-Tropiques &amp; Others</t>
  </si>
  <si>
    <t>Fri Oct 07, 2011 08:21 UTC</t>
  </si>
  <si>
    <t>Long March 3B/E | Eutelsat W3C</t>
  </si>
  <si>
    <t>Wed Oct 05, 2011 21:00 UTC</t>
  </si>
  <si>
    <t>Zenit-3 SLB | Intelsat 18</t>
  </si>
  <si>
    <t>Sun Oct 02, 2011 20:15 UTC</t>
  </si>
  <si>
    <t>Soyuz 2.1b/Fregat-M | Cosmos 2474</t>
  </si>
  <si>
    <t>Thu Sep 29, 2011 18:31 UTC</t>
  </si>
  <si>
    <t>Proton-M/Briz-M | QuetzSat-1</t>
  </si>
  <si>
    <t>Thu Sep 29, 2011 13:16 UTC</t>
  </si>
  <si>
    <t>Long March 2F/T | Tiangong-1</t>
  </si>
  <si>
    <t>LP-1, Pacific Spaceport Complex, Kodiak, Alaska, USA</t>
  </si>
  <si>
    <t>Tue Sep 27, 2011 15:49 UTC</t>
  </si>
  <si>
    <t>Minotaur IV | TacSat-4</t>
  </si>
  <si>
    <t>Sat Sep 24, 2011 20:17 UTC</t>
  </si>
  <si>
    <t>Zenit-3 SL | Atlantic Bird 7</t>
  </si>
  <si>
    <t>Fri Sep 23, 2011 04:36 UTC</t>
  </si>
  <si>
    <t>H-IIA 202 | IGS-Optical 4</t>
  </si>
  <si>
    <t>Wed Sep 21, 2011 21:38 UTC</t>
  </si>
  <si>
    <t>Ariane 5 ECA | Arabsat-5C &amp; SES-2</t>
  </si>
  <si>
    <t>Tue Sep 20, 2011 22:47 UTC</t>
  </si>
  <si>
    <t>Proton-M/Briz-M | Cosmos 2473</t>
  </si>
  <si>
    <t>Sun Sep 18, 2011 16:33 UTC</t>
  </si>
  <si>
    <t>Long March 3B/E | ChinaSat-1A</t>
  </si>
  <si>
    <t>SLC-17B, Cape Canaveral SFS, Florida, USA</t>
  </si>
  <si>
    <t>Sat Sep 10, 2011 13:08 UTC</t>
  </si>
  <si>
    <t>Delta II 7920H-10C | GRAIL</t>
  </si>
  <si>
    <t>Wed Aug 24, 2011 13:00 UTC</t>
  </si>
  <si>
    <t>Soyuz U | Progress M-12M</t>
  </si>
  <si>
    <t>Thu Aug 18, 2011 09:28 UTC</t>
  </si>
  <si>
    <t>Long March 2C | Shijian-11 04</t>
  </si>
  <si>
    <t>Wed Aug 17, 2011 21:25 UTC</t>
  </si>
  <si>
    <t>Proton-M/Briz-M | Ekspress AM4</t>
  </si>
  <si>
    <t>Wed Aug 17, 2011 07:12 UTC</t>
  </si>
  <si>
    <t>Dnepr | Sich 2 &amp; Others</t>
  </si>
  <si>
    <t>Mon Aug 15, 2011 22:57 UTC</t>
  </si>
  <si>
    <t>Long March 4B | Haiyang-2A</t>
  </si>
  <si>
    <t>Thu Aug 11, 2011 16:15 UTC</t>
  </si>
  <si>
    <t>Long March 3B/E | PAKSAT-1R</t>
  </si>
  <si>
    <t>Sat Aug 06, 2011 22:52 UTC</t>
  </si>
  <si>
    <t>Ariane 5 ECA | Astra 1N &amp; BSAT-3C</t>
  </si>
  <si>
    <t>Fri Aug 05, 2011 16:25 UTC</t>
  </si>
  <si>
    <t>Atlas V 551 | Juno</t>
  </si>
  <si>
    <t>Fri Jul 29, 2011 07:42 UTC</t>
  </si>
  <si>
    <t>Long March 2C | Shijian-11 02</t>
  </si>
  <si>
    <t>Tue Jul 26, 2011 21:44 UTC</t>
  </si>
  <si>
    <t>Long March 3A | Beidou-2 I4</t>
  </si>
  <si>
    <t>Mon Jul 18, 2011 02:31 UTC</t>
  </si>
  <si>
    <t>Zenit-3 SLBF | Spektr-R</t>
  </si>
  <si>
    <t>Sat Jul 16, 2011 06:41 UTC</t>
  </si>
  <si>
    <t>Delta IV Medium+ (4,2) | GPS IIF-2</t>
  </si>
  <si>
    <t>Fri Jul 15, 2011 23:16 UTC</t>
  </si>
  <si>
    <t>Proton-M/Briz-M | SES-3 &amp; KazSat-2</t>
  </si>
  <si>
    <t>Fri Jul 15, 2011 11:18 UTC</t>
  </si>
  <si>
    <t>PSLV-XL | GSAT-12</t>
  </si>
  <si>
    <t>Wed Jul 13, 2011 02:27 UTC</t>
  </si>
  <si>
    <t>Soyuz 2.1a/Fregat | Globalstar-2 M084, 80, 86, 82, 92 &amp; 90</t>
  </si>
  <si>
    <t>Mon Jul 11, 2011 15:41 UTC</t>
  </si>
  <si>
    <t>Long March 3C | Tianlian 1B</t>
  </si>
  <si>
    <t>Fri Jul 08, 2011 15:29 UTC</t>
  </si>
  <si>
    <t>Space Shuttle Atlantis | STS-135</t>
  </si>
  <si>
    <t>Wed Jul 06, 2011 04:28 UTC</t>
  </si>
  <si>
    <t>Long March 2C | Shijian-11 03</t>
  </si>
  <si>
    <t>Thu Jun 30, 2011 03:09 UTC</t>
  </si>
  <si>
    <t>Minotaur I | ORS-1</t>
  </si>
  <si>
    <t>Mon Jun 27, 2011 15:59 UTC</t>
  </si>
  <si>
    <t>Soyuz U | Cosmos 2472</t>
  </si>
  <si>
    <t>Tue Jun 21, 2011 14:38 UTC</t>
  </si>
  <si>
    <t>Soyuz U | Progress M-11M</t>
  </si>
  <si>
    <t>Mon Jun 20, 2011 16:13 UTC</t>
  </si>
  <si>
    <t>Long March 3B/E | ChinaSat-10</t>
  </si>
  <si>
    <t>Wed Jun 15, 2011 09:15 UTC</t>
  </si>
  <si>
    <t>Safir-1A | Rasad 1</t>
  </si>
  <si>
    <t>Fri Jun 10, 2011 14:20 UTC</t>
  </si>
  <si>
    <t>Delta II 7320-10C | SAC-D</t>
  </si>
  <si>
    <t>Tue Jun 07, 2011 20:12 UTC</t>
  </si>
  <si>
    <t>Soyuz FG | Soyuz TMA-02M</t>
  </si>
  <si>
    <t>Fri May 20, 2011 20:38 UTC</t>
  </si>
  <si>
    <t>Ariane 5 ECA | ST-2 &amp; GSAT-8</t>
  </si>
  <si>
    <t>Fri May 20, 2011 19:15 UTC</t>
  </si>
  <si>
    <t>Proton-M/Briz-M | Telstar 14R</t>
  </si>
  <si>
    <t>Mon May 16, 2011 12:56 UTC</t>
  </si>
  <si>
    <t>Space Shuttle Endeavour | STS-134</t>
  </si>
  <si>
    <t>Sat May 07, 2011 18:10 UTC</t>
  </si>
  <si>
    <t>Atlas V 401 | SBIRS GEO-1</t>
  </si>
  <si>
    <t>Wed May 04, 2011 17:41 UTC</t>
  </si>
  <si>
    <t>Soyuz 2.1a/Fregat-M | Meridian nÂ°14L</t>
  </si>
  <si>
    <t>Wed Apr 27, 2011 13:05 UTC</t>
  </si>
  <si>
    <t>Soyuz U | Progress M-10M</t>
  </si>
  <si>
    <t>Fri Apr 22, 2011 21:37 UTC</t>
  </si>
  <si>
    <t>Ariane 5 ECA | Yahsat 1A &amp; Intelsat 28</t>
  </si>
  <si>
    <t>Wed Apr 20, 2011 04:42 UTC</t>
  </si>
  <si>
    <t>PSLV-G | ResourceSat-2, X-Sat &amp; YouthSat</t>
  </si>
  <si>
    <t>Fri Apr 15, 2011 04:24 UTC</t>
  </si>
  <si>
    <t>Atlas V 411 | NROL-34</t>
  </si>
  <si>
    <t>Sat Apr 09, 2011 20:47 UTC</t>
  </si>
  <si>
    <t>Long March 3A | Beidou-2 I3</t>
  </si>
  <si>
    <t>Mon Apr 04, 2011 22:18 UTC</t>
  </si>
  <si>
    <t>Soyuz FG | Soyuz TMA-21</t>
  </si>
  <si>
    <t>Fri Mar 11, 2011 23:38 UTC</t>
  </si>
  <si>
    <t>Delta IV Medium+ (4,2) | NROL-27</t>
  </si>
  <si>
    <t>Sat Mar 05, 2011 22:46 UTC</t>
  </si>
  <si>
    <t>Atlas V 501 | OTV-2</t>
  </si>
  <si>
    <t>Fri Mar 04, 2011 10:09 UTC</t>
  </si>
  <si>
    <t>Minotaur C (Taurus) | Glory, KySat-1, Hermes, and Explorer-1 [PRIME]</t>
  </si>
  <si>
    <t>Sat Feb 26, 2011 03:07 UTC</t>
  </si>
  <si>
    <t>Soyuz 2.1b/Fregat-M | Cosmos 2471</t>
  </si>
  <si>
    <t>Thu Feb 24, 2011 21:53 UTC</t>
  </si>
  <si>
    <t>Space Shuttle Discovery | STS-133</t>
  </si>
  <si>
    <t>Wed Feb 16, 2011 21:51 UTC</t>
  </si>
  <si>
    <t>Ariane 5 ES | ATV-2</t>
  </si>
  <si>
    <t>SLC-8, Vandenberg SFB, California, USA</t>
  </si>
  <si>
    <t>Sun Feb 06, 2011 12:26 UTC</t>
  </si>
  <si>
    <t>Minotaur I | NROL-66</t>
  </si>
  <si>
    <t>Tue Feb 01, 2011 14:00 UTC</t>
  </si>
  <si>
    <t>Rokot/Briz KM | Cosmos 2470</t>
  </si>
  <si>
    <t>Fri Jan 28, 2011 01:31 UTC</t>
  </si>
  <si>
    <t>Soyuz U | Progress M-09M</t>
  </si>
  <si>
    <t>Sat Jan 22, 2011 05:37 UTC</t>
  </si>
  <si>
    <t>H-IIB | HTV-2</t>
  </si>
  <si>
    <t>Thu Jan 20, 2011 21:10 UTC</t>
  </si>
  <si>
    <t>Delta IV Heavy | KH-11 15 (USA-224) (NROL-49)</t>
  </si>
  <si>
    <t>Thu Jan 20, 2011 12:29 UTC</t>
  </si>
  <si>
    <t>Zenit-3 SLBF | Elektro-L nÂ°1</t>
  </si>
  <si>
    <t>Wed Dec 29, 2010 21:27 UTC</t>
  </si>
  <si>
    <t>Ariane 5 ECA | Koreasat 6 &amp; Hispasat-1E</t>
  </si>
  <si>
    <t>Sun Dec 26, 2010 21:50 UTC</t>
  </si>
  <si>
    <t>Proton-M/Briz-M | KA-SAT</t>
  </si>
  <si>
    <t>Sat Dec 25, 2010 10:34 UTC</t>
  </si>
  <si>
    <t>GSLV Mk I | GSAT-5P</t>
  </si>
  <si>
    <t>Fri Dec 17, 2010 20:20 UTC</t>
  </si>
  <si>
    <t>Long March 3A | Beidou-2 I2</t>
  </si>
  <si>
    <t>Wed Dec 15, 2010 19:09 UTC</t>
  </si>
  <si>
    <t>Soyuz FG | Soyuz TMA-20</t>
  </si>
  <si>
    <t>Wed Dec 08, 2010 15:43 UTC</t>
  </si>
  <si>
    <t>Falcon 9 Block 1 (v1.0) | COTS-1</t>
  </si>
  <si>
    <t>Sun Dec 05, 2010 10:25 UTC</t>
  </si>
  <si>
    <t>Proton-M/DM-3 | Glonass-M Block 43</t>
  </si>
  <si>
    <t>Fri Nov 26, 2010 18:39 UTC</t>
  </si>
  <si>
    <t>Ariane 5 ECA | Intelsat 17 &amp; HYLAS-1</t>
  </si>
  <si>
    <t>Wed Nov 24, 2010 16:09 UTC</t>
  </si>
  <si>
    <t>Long March 3A | ChinaSat-20A</t>
  </si>
  <si>
    <t>Sun Nov 21, 2010 22:58 UTC</t>
  </si>
  <si>
    <t>Delta IV Heavy | NROL-32</t>
  </si>
  <si>
    <t>Sat Nov 20, 2010 01:25 UTC</t>
  </si>
  <si>
    <t>Minotaur IV | STP-S26</t>
  </si>
  <si>
    <t>Sun Nov 14, 2010 17:29 UTC</t>
  </si>
  <si>
    <t>Proton-M/Briz-M | SkyTerra-1</t>
  </si>
  <si>
    <t>Sat Nov 06, 2010 02:20 UTC</t>
  </si>
  <si>
    <t>Delta II 7420-10C | COSMO-4</t>
  </si>
  <si>
    <t>Thu Nov 04, 2010 18:37 UTC</t>
  </si>
  <si>
    <t>Long March 4C | Fengyun-3B</t>
  </si>
  <si>
    <t>Tue Nov 02, 2010 00:58 UTC</t>
  </si>
  <si>
    <t>Soyuz 2.1a/Fregat-M | Meridian nÂ°13L</t>
  </si>
  <si>
    <t>Sun Oct 31, 2010 16:26 UTC</t>
  </si>
  <si>
    <t>Long March 3C | Beidou-2 G4</t>
  </si>
  <si>
    <t>Thu Oct 28, 2010 21:51 UTC</t>
  </si>
  <si>
    <t>Ariane 5 ECA | Eutelsat W3B &amp; BSAT-3B</t>
  </si>
  <si>
    <t>Wed Oct 27, 2010 15:11 UTC</t>
  </si>
  <si>
    <t>Soyuz U | Progress M-08M</t>
  </si>
  <si>
    <t>Tue Oct 19, 2010 17:10 UTC</t>
  </si>
  <si>
    <t>Soyuz 2.1a/Fregat | Globalstar-2 M078 &amp; 93 to 97</t>
  </si>
  <si>
    <t>Thu Oct 14, 2010 18:53 UTC</t>
  </si>
  <si>
    <t>Proton-M/Briz-M | Sirius XM-5</t>
  </si>
  <si>
    <t>Thu Oct 07, 2010 23:10 UTC</t>
  </si>
  <si>
    <t>Soyuz FG | Soyuz TMA-01M</t>
  </si>
  <si>
    <t>Wed Oct 06, 2010 00:49 UTC</t>
  </si>
  <si>
    <t>Long March 4B | Shijian-6G &amp; 6H</t>
  </si>
  <si>
    <t>Fri Oct 01, 2010 10:59 UTC</t>
  </si>
  <si>
    <t>Long March 3C | Chang'e 2</t>
  </si>
  <si>
    <t>Thu Sep 30, 2010 17:01 UTC</t>
  </si>
  <si>
    <t>Molniya-M /Block 2BL | Cosmos 2469</t>
  </si>
  <si>
    <t>Sun Sep 26, 2010 04:41 UTC</t>
  </si>
  <si>
    <t>Minotaur IV | SBSS</t>
  </si>
  <si>
    <t>Wed Sep 22, 2010 02:42 UTC</t>
  </si>
  <si>
    <t>Long March 2D | Yaogan 11, ZDPS-1A &amp; 1B</t>
  </si>
  <si>
    <t>Tue Sep 21, 2010 04:03 UTC</t>
  </si>
  <si>
    <t>Atlas V 501 | NROL-41</t>
  </si>
  <si>
    <t>Sat Sep 11, 2010 11:17 UTC</t>
  </si>
  <si>
    <t>H-IIA 202 | Michibiki 1</t>
  </si>
  <si>
    <t>Fri Sep 10, 2010 10:22 UTC</t>
  </si>
  <si>
    <t>Soyuz U | Progress M-07M</t>
  </si>
  <si>
    <t>Wed Sep 08, 2010 03:30 UTC</t>
  </si>
  <si>
    <t>Rokot/Briz KM | Cosmos 2467, 2468 &amp; Goniets-M nÂ°12L</t>
  </si>
  <si>
    <t>Sat Sep 04, 2010 16:14 UTC</t>
  </si>
  <si>
    <t>Long March 3B/E | ChinaSat-6A</t>
  </si>
  <si>
    <t>Thu Sep 02, 2010 00:53 UTC</t>
  </si>
  <si>
    <t>Proton-M/DM-2 | Cosmos 2464, 2465 &amp; 2466</t>
  </si>
  <si>
    <t>Tue Aug 24, 2010 07:10 UTC</t>
  </si>
  <si>
    <t>Long March 2D | Tianhui-1A</t>
  </si>
  <si>
    <t>Sat Aug 14, 2010 11:07 UTC</t>
  </si>
  <si>
    <t>Atlas V 531 | AEHF-1</t>
  </si>
  <si>
    <t>Mon Aug 09, 2010 22:49 UTC</t>
  </si>
  <si>
    <t>Long March 4C | Yaogan 10</t>
  </si>
  <si>
    <t>Wed Aug 04, 2010 20:59 UTC</t>
  </si>
  <si>
    <t>Ariane 5 ECA | Nilesat-201 &amp; Rascom-QAF 1R</t>
  </si>
  <si>
    <t>Sat Jul 31, 2010 21:30 UTC</t>
  </si>
  <si>
    <t>Long March 3A | Beidou-2 I1</t>
  </si>
  <si>
    <t>Mon Jul 12, 2010 03:52 UTC</t>
  </si>
  <si>
    <t>PSLV-CA | Cartosat-2B &amp; Rideshares</t>
  </si>
  <si>
    <t>Sat Jul 10, 2010 18:40 UTC</t>
  </si>
  <si>
    <t>Proton-M/Briz-M | EchoStar XV</t>
  </si>
  <si>
    <t>Wed Jun 30, 2010 15:35 UTC</t>
  </si>
  <si>
    <t>Soyuz U | Progress M-06M</t>
  </si>
  <si>
    <t>Sat Jun 26, 2010 21:41 UTC</t>
  </si>
  <si>
    <t>Ariane 5 ECA | Arabsat-5A &amp; COMS-1</t>
  </si>
  <si>
    <t>Tue Jun 22, 2010 19:00 UTC</t>
  </si>
  <si>
    <t>Shavit-2 | Ofek-9</t>
  </si>
  <si>
    <t>Site 109/95, Baikonur Cosmodrome, Kazakhstan</t>
  </si>
  <si>
    <t>Mon Jun 21, 2010 02:14 UTC</t>
  </si>
  <si>
    <t>Dnepr | TanDEM-X</t>
  </si>
  <si>
    <t>Tue Jun 15, 2010 21:35 UTC</t>
  </si>
  <si>
    <t>Soyuz FG | Soyuz TMA-19</t>
  </si>
  <si>
    <t>Tue Jun 15, 2010 14:42 UTC</t>
  </si>
  <si>
    <t>Dnepr | Picard &amp; PRISMA</t>
  </si>
  <si>
    <t>Tue Jun 15, 2010 01:39 UTC</t>
  </si>
  <si>
    <t>Long March 2D | Shijian-12</t>
  </si>
  <si>
    <t>Thu Jun 10, 2010 08:01 UTC</t>
  </si>
  <si>
    <t>KSLV-1 | STSAT-2B</t>
  </si>
  <si>
    <t>Fri Jun 04, 2010 18:45 UTC</t>
  </si>
  <si>
    <t>Falcon 9 Block 1 (v1.0) | Flight 1</t>
  </si>
  <si>
    <t>Thu Jun 03, 2010 22:00 UTC</t>
  </si>
  <si>
    <t>Proton-M/Briz-M | Badr-5</t>
  </si>
  <si>
    <t>Wed Jun 02, 2010 15:53 UTC</t>
  </si>
  <si>
    <t>Long March 3C | Beidou-2 G3</t>
  </si>
  <si>
    <t>Wed Jun 02, 2010 01:59 UTC</t>
  </si>
  <si>
    <t>Rokot/Briz KM | SERVIS-2</t>
  </si>
  <si>
    <t>Fri May 28, 2010 03:00 UTC</t>
  </si>
  <si>
    <t>Delta IV Medium+ (4,2) | GPS IIF-1</t>
  </si>
  <si>
    <t>Fri May 21, 2010 22:01 UTC</t>
  </si>
  <si>
    <t>Ariane 5 ECA | Astra 3B &amp; COMSATBw-2</t>
  </si>
  <si>
    <t>Thu May 20, 2010 21:58 UTC</t>
  </si>
  <si>
    <t>H-IIA 202 | Akatsuki, IKAROS &amp; Others</t>
  </si>
  <si>
    <t>Fri May 14, 2010 18:20 UTC</t>
  </si>
  <si>
    <t>Space Shuttle Atlantis | STS-132</t>
  </si>
  <si>
    <t>Wed Apr 28, 2010 17:15 UTC</t>
  </si>
  <si>
    <t>Soyuz U | Progress M-05M</t>
  </si>
  <si>
    <t>Site 132/1, Plesetsk Cosmodrome, Russia</t>
  </si>
  <si>
    <t>Tue Apr 27, 2010 01:05 UTC</t>
  </si>
  <si>
    <t>Cosmos-3M | Cosmos 2463</t>
  </si>
  <si>
    <t>Sat Apr 24, 2010 11:18 UTC</t>
  </si>
  <si>
    <t>Proton-M/Briz-M | SES-1</t>
  </si>
  <si>
    <t>Thu Apr 22, 2010 23:52 UTC</t>
  </si>
  <si>
    <t>Atlas V 501 | OTV-1</t>
  </si>
  <si>
    <t>Fri Apr 16, 2010 15:00 UTC</t>
  </si>
  <si>
    <t>Soyuz U | Cosmos 2462</t>
  </si>
  <si>
    <t>Thu Apr 15, 2010 10:57 UTC</t>
  </si>
  <si>
    <t>GSLV Mk II | GSAT-4</t>
  </si>
  <si>
    <t>Thu Apr 08, 2010 13:57 UTC</t>
  </si>
  <si>
    <t>Dnepr | CryoSat-2</t>
  </si>
  <si>
    <t>Mon Apr 05, 2010 10:21 UTC</t>
  </si>
  <si>
    <t>Space Shuttle Discovery | STS-131</t>
  </si>
  <si>
    <t>Fri Apr 02, 2010 04:04 UTC</t>
  </si>
  <si>
    <t>Soyuz FG | Soyuz TMA-18</t>
  </si>
  <si>
    <t>Sat Mar 20, 2010 18:26 UTC</t>
  </si>
  <si>
    <t>Proton-M/Briz-M | EchoStar XIV</t>
  </si>
  <si>
    <t>Fri Mar 05, 2010 04:55 UTC</t>
  </si>
  <si>
    <t>Long March 4C | Yaogan-9 1, 2 &amp; 3</t>
  </si>
  <si>
    <t>Thu Mar 04, 2010 23:57 UTC</t>
  </si>
  <si>
    <t>Delta IV Medium+ (4,2) | GOES-P (GOES-15)</t>
  </si>
  <si>
    <t>Mon Mar 01, 2010 21:19 UTC</t>
  </si>
  <si>
    <t>Proton-M/DM-2 | Cosmos 2459, 2460 &amp; 2461</t>
  </si>
  <si>
    <t>Fri Feb 12, 2010 00:39 UTC</t>
  </si>
  <si>
    <t>Proton-M/Briz-M | Intelsat 16</t>
  </si>
  <si>
    <t>Thu Feb 11, 2010 15:23 UTC</t>
  </si>
  <si>
    <t>Atlas V 401 | SDO</t>
  </si>
  <si>
    <t>Mon Feb 08, 2010 09:14 UTC</t>
  </si>
  <si>
    <t>Space Shuttle Endeavour | STS-130</t>
  </si>
  <si>
    <t>Wed Feb 03, 2010 03:45 UTC</t>
  </si>
  <si>
    <t>Soyuz U | Progress M-04M</t>
  </si>
  <si>
    <t>Thu Jan 28, 2010 00:17 UTC</t>
  </si>
  <si>
    <t>Proton-M/Briz-M | Raduga-1M nÂ°02</t>
  </si>
  <si>
    <t>Sat Jan 16, 2010 16:12 UTC</t>
  </si>
  <si>
    <t>Long March 3C | Beidou-2 G1</t>
  </si>
  <si>
    <t>Tue Dec 29, 2009 00:21 UTC</t>
  </si>
  <si>
    <t>Proton-M/Briz-M | DirecTV-12</t>
  </si>
  <si>
    <t>Sun Dec 20, 2009 21:52 UTC</t>
  </si>
  <si>
    <t>Soyuz FG | Soyuz TMA-17</t>
  </si>
  <si>
    <t>Fri Dec 18, 2009 16:26 UTC</t>
  </si>
  <si>
    <t>Ariane 5 GS | HÃ©lios 2B</t>
  </si>
  <si>
    <t>Tue Dec 15, 2009 02:31 UTC</t>
  </si>
  <si>
    <t>Long March 4C | Yaogan 8 &amp; Xiwang 1</t>
  </si>
  <si>
    <t>Mon Dec 14, 2009 14:09 UTC</t>
  </si>
  <si>
    <t>Delta II 7320-10C | WISE</t>
  </si>
  <si>
    <t>Mon Dec 14, 2009 10:38 UTC</t>
  </si>
  <si>
    <t>Proton-M/DM-2 | Cosmos 2456, 2457 &amp; 2458</t>
  </si>
  <si>
    <t>Wed Dec 09, 2009 08:42 UTC</t>
  </si>
  <si>
    <t>Long March 2D | Yaogan 7</t>
  </si>
  <si>
    <t>Sun Dec 06, 2009 01:47 UTC</t>
  </si>
  <si>
    <t>Delta IV Medium+ (5,4) | WGS-3 (USA-211)</t>
  </si>
  <si>
    <t>Mon Nov 30, 2009 21:00 UTC</t>
  </si>
  <si>
    <t>Zenit-3 SLB | Intelsat 15</t>
  </si>
  <si>
    <t>Sat Nov 28, 2009 01:21 UTC</t>
  </si>
  <si>
    <t>H-IIA 202 | IGS-Optical 3</t>
  </si>
  <si>
    <t>Tue Nov 24, 2009 14:19 UTC</t>
  </si>
  <si>
    <t>Proton-M/Briz-M | Eutelsat W7</t>
  </si>
  <si>
    <t>Mon Nov 23, 2009 06:55 UTC</t>
  </si>
  <si>
    <t>Atlas V 431 | Intelsat 14</t>
  </si>
  <si>
    <t>Fri Nov 20, 2009 10:43 UTC</t>
  </si>
  <si>
    <t>Soyuz U | Cosmos 2455</t>
  </si>
  <si>
    <t>Mon Nov 16, 2009 19:28 UTC</t>
  </si>
  <si>
    <t>Space Shuttle Atlantis | STS-129</t>
  </si>
  <si>
    <t>Thu Nov 12, 2009 02:45 UTC</t>
  </si>
  <si>
    <t>Long March 2C | Shijian-11 01</t>
  </si>
  <si>
    <t>Tue Nov 10, 2009 14:22 UTC</t>
  </si>
  <si>
    <t>Soyuz U | Progress M-MIM2</t>
  </si>
  <si>
    <t>Mon Nov 02, 2009 01:50 UTC</t>
  </si>
  <si>
    <t>Rokot/Briz KM | SMOS &amp; PROBA-2</t>
  </si>
  <si>
    <t>Thu Oct 29, 2009 20:00 UTC</t>
  </si>
  <si>
    <t>Ariane 5 ECA | NSS-12 &amp; Thor-6</t>
  </si>
  <si>
    <t>Wed Oct 28, 2009 15:30 UTC</t>
  </si>
  <si>
    <t>Ares 1-X | Ares 1-X Test Flight</t>
  </si>
  <si>
    <t>Sun Oct 18, 2009 16:12 UTC</t>
  </si>
  <si>
    <t>Atlas V 401 | DMSP-5D3-F18 (USA-210)</t>
  </si>
  <si>
    <t>Thu Oct 15, 2009 01:14 UTC</t>
  </si>
  <si>
    <t>Soyuz U | Progress M-03M</t>
  </si>
  <si>
    <t>Thu Oct 08, 2009 18:51 UTC</t>
  </si>
  <si>
    <t>Delta II 7920-10C | WorldView-2</t>
  </si>
  <si>
    <t>Thu Oct 01, 2009 21:59 UTC</t>
  </si>
  <si>
    <t>Ariane 5 ECA | Amazonas 2 &amp; COMSATBw-1</t>
  </si>
  <si>
    <t>Wed Sep 30, 2009 07:14 UTC</t>
  </si>
  <si>
    <t>Soyuz FG | Soyuz TMA-16</t>
  </si>
  <si>
    <t>Fri Sep 25, 2009 12:20 UTC</t>
  </si>
  <si>
    <t>Delta II 7920-10C | STSS Demo</t>
  </si>
  <si>
    <t>Wed Sep 23, 2009 06:21 UTC</t>
  </si>
  <si>
    <t>PSLV-CA | Oceansat-2 &amp; Rideshares</t>
  </si>
  <si>
    <t>Thu Sep 17, 2009 19:19 UTC</t>
  </si>
  <si>
    <t>Proton-M/Briz-M | Nimiq 5</t>
  </si>
  <si>
    <t>Thu Sep 17, 2009 15:55 UTC</t>
  </si>
  <si>
    <t>Soyuz 2.1b/Fregat | Meteor-M nÂ°1 &amp; Others</t>
  </si>
  <si>
    <t>Thu Sep 10, 2009 17:01 UTC</t>
  </si>
  <si>
    <t>H-IIB | HTV-1</t>
  </si>
  <si>
    <t>Tue Sep 08, 2009 21:35 UTC</t>
  </si>
  <si>
    <t>Atlas V 401 | PAN (USA-270)</t>
  </si>
  <si>
    <t>Mon Aug 31, 2009 09:28 UTC</t>
  </si>
  <si>
    <t>Long March 3B | Palapa-D</t>
  </si>
  <si>
    <t>Sat Aug 29, 2009 03:59 UTC</t>
  </si>
  <si>
    <t>Space Shuttle Discovery | STS-128</t>
  </si>
  <si>
    <t>Tue Aug 25, 2009 08:00 UTC</t>
  </si>
  <si>
    <t>KSLV-1 | STSAT-2A</t>
  </si>
  <si>
    <t>Fri Aug 21, 2009 22:09 UTC</t>
  </si>
  <si>
    <t>Ariane 5 ECA | JCSAT-12 &amp; Optus D3</t>
  </si>
  <si>
    <t>SLC-17A, Cape Canaveral SFS, Florida, USA</t>
  </si>
  <si>
    <t>Mon Aug 17, 2009 10:35 UTC</t>
  </si>
  <si>
    <t>Delta II 7925 | GPS IIRM-8</t>
  </si>
  <si>
    <t>Tue Aug 11, 2009 19:47 UTC</t>
  </si>
  <si>
    <t>Proton-M/Briz-M | AsiaSat 5</t>
  </si>
  <si>
    <t>Wed Jul 29, 2009 18:46 UTC</t>
  </si>
  <si>
    <t>Dnepr | DubaiSat 1 &amp; Others</t>
  </si>
  <si>
    <t>Fri Jul 24, 2009 10:56 UTC</t>
  </si>
  <si>
    <t>Soyuz U | Progress M-67</t>
  </si>
  <si>
    <t>Tue Jul 21, 2009 03:57 UTC</t>
  </si>
  <si>
    <t>Cosmos-3M | Cosmos 2454</t>
  </si>
  <si>
    <t>Wed Jul 15, 2009 22:03 UTC</t>
  </si>
  <si>
    <t>Space Shuttle Endeavour | STS-127</t>
  </si>
  <si>
    <t>Omelek Island, Ronald Reagan Ballistic Missile Defense Test Site, Marshall Islands</t>
  </si>
  <si>
    <t>Tue Jul 14, 2009 03:35 UTC</t>
  </si>
  <si>
    <t>Falcon 1 | RazakSat 1</t>
  </si>
  <si>
    <t>Mon Jul 06, 2009 01:26 UTC</t>
  </si>
  <si>
    <t>Rokot/Briz KM | Cosmos 2451 to 2453</t>
  </si>
  <si>
    <t>Wed Jul 01, 2009 17:52 UTC</t>
  </si>
  <si>
    <t>Ariane 5 ECA | TerreStar-1</t>
  </si>
  <si>
    <t>Tue Jun 30, 2009 19:09 UTC</t>
  </si>
  <si>
    <t>Proton-M/Briz-M | Sirius FM5</t>
  </si>
  <si>
    <t>Sat Jun 27, 2009 22:51 UTC</t>
  </si>
  <si>
    <t>Delta IV Medium+ (4,2) | GOES-O (GOES-14)</t>
  </si>
  <si>
    <t>Sun Jun 21, 2009 21:50 UTC</t>
  </si>
  <si>
    <t>Zenit-3 SLB | MEASAT 3a</t>
  </si>
  <si>
    <t>Thu Jun 18, 2009 21:32 UTC</t>
  </si>
  <si>
    <t>Atlas V 401 | LRO/LCROSS</t>
  </si>
  <si>
    <t>Wed May 27, 2009 10:34 UTC</t>
  </si>
  <si>
    <t>Soyuz FG | Soyuz TMA-15</t>
  </si>
  <si>
    <t>Thu May 21, 2009 21:53 UTC</t>
  </si>
  <si>
    <t>Soyuz 2.1a/Fregat-M | Meridian nÂ°12L</t>
  </si>
  <si>
    <t>Tue May 19, 2009 23:55 UTC</t>
  </si>
  <si>
    <t>Minotaur I | TacSat-3 / PharmaSat / AeroCube 3 / HawkSat I / CP6</t>
  </si>
  <si>
    <t>Sat May 16, 2009 00:57 UTC</t>
  </si>
  <si>
    <t>Proton-M/Briz-M | ProtoStar 2</t>
  </si>
  <si>
    <t>Thu May 14, 2009 13:12 UTC</t>
  </si>
  <si>
    <t>Ariane 5 ECA | Herschel &amp; Planck</t>
  </si>
  <si>
    <t>Mon May 11, 2009 18:01 UTC</t>
  </si>
  <si>
    <t>Space Shuttle Atlantis | STS-125</t>
  </si>
  <si>
    <t>Thu May 07, 2009 18:37 UTC</t>
  </si>
  <si>
    <t>Soyuz U | Progress M-02M</t>
  </si>
  <si>
    <t>Tue May 05, 2009 20:24 UTC</t>
  </si>
  <si>
    <t>Delta II 7920-10C | STSS-ATRR</t>
  </si>
  <si>
    <t>Wed Apr 29, 2009 16:58 UTC</t>
  </si>
  <si>
    <t>Soyuz U | Cosmos 2450</t>
  </si>
  <si>
    <t>LC-7, Taiyuan Satellite Launch Center, China</t>
  </si>
  <si>
    <t>Wed Apr 22, 2009 02:55 UTC</t>
  </si>
  <si>
    <t>Long March 2C | Yaogan 6</t>
  </si>
  <si>
    <t>Mon Apr 20, 2009 08:15 UTC</t>
  </si>
  <si>
    <t>Zenit-3 SL | Sicral-1B</t>
  </si>
  <si>
    <t>Mon Apr 20, 2009 01:15 UTC</t>
  </si>
  <si>
    <t>PSLV-CA | RISAT-2 &amp; ANUSAT</t>
  </si>
  <si>
    <t>Tue Apr 14, 2009 16:16 UTC</t>
  </si>
  <si>
    <t>Long March 3C | Beidou-2 G2</t>
  </si>
  <si>
    <t>Pad 1, Tonghae Satellite Launching Ground, North Korea</t>
  </si>
  <si>
    <t>Sun Apr 05, 2009 02:30 UTC</t>
  </si>
  <si>
    <t>Unha-2 | KwangmyÅngsÅng 2</t>
  </si>
  <si>
    <t>Sat Apr 04, 2009 00:31 UTC</t>
  </si>
  <si>
    <t>Atlas V 421 | WGS-2 (USA-204)</t>
  </si>
  <si>
    <t>Fri Apr 03, 2009 16:24 UTC</t>
  </si>
  <si>
    <t>Proton-M/Briz-M | Eutelsat W2A</t>
  </si>
  <si>
    <t>Thu Mar 26, 2009 11:49 UTC</t>
  </si>
  <si>
    <t>Soyuz FG | Soyuz TMA-14</t>
  </si>
  <si>
    <t>Tue Mar 24, 2009 08:34 UTC</t>
  </si>
  <si>
    <t>Delta II 7925 | GPS IIRM-7</t>
  </si>
  <si>
    <t>Tue Mar 17, 2009 14:21 UTC</t>
  </si>
  <si>
    <t>Rokot/Briz KM | GOCE</t>
  </si>
  <si>
    <t>Sun Mar 15, 2009 23:43 UTC</t>
  </si>
  <si>
    <t>Space Shuttle Discovery | STS-119</t>
  </si>
  <si>
    <t>Sat Mar 07, 2009 03:49 UTC</t>
  </si>
  <si>
    <t>Delta II 7925-10L | Kepler</t>
  </si>
  <si>
    <t>Sat Feb 28, 2009 04:09 UTC</t>
  </si>
  <si>
    <t>Proton K/Block-DM-2 | Raduga-1 8</t>
  </si>
  <si>
    <t>Thu Feb 26, 2009 18:29 UTC</t>
  </si>
  <si>
    <t>Zenit-3 SLB | Telstar-11N</t>
  </si>
  <si>
    <t>Tue Feb 24, 2009 09:55 UTC</t>
  </si>
  <si>
    <t>Minotaur C (Taurus) | Orbiting Carbon Observatory</t>
  </si>
  <si>
    <t>Thu Feb 12, 2009 22:09 UTC</t>
  </si>
  <si>
    <t>Ariane 5 ECA | Hot Bird 10, NSS-9 &amp; Spirale-A &amp; B</t>
  </si>
  <si>
    <t>Wed Feb 11, 2009 00:02 UTC</t>
  </si>
  <si>
    <t>Proton-M/Briz-M | Ekspress-AM44 &amp; MD-1</t>
  </si>
  <si>
    <t>Tue Feb 10, 2009 05:49 UTC</t>
  </si>
  <si>
    <t>Soyuz U | Progress M-66</t>
  </si>
  <si>
    <t>Fri Feb 06, 2009 10:22 UTC</t>
  </si>
  <si>
    <t>Delta II 7320-10C | NOAA-N Prime</t>
  </si>
  <si>
    <t>Mon Feb 02, 2009 18:34 UTC</t>
  </si>
  <si>
    <t>Safir-1 | Omid</t>
  </si>
  <si>
    <t>Site 32/2, Plesetsk Cosmodrome, Russia</t>
  </si>
  <si>
    <t>Fri Jan 30, 2009 13:30 UTC</t>
  </si>
  <si>
    <t>Tsyklon-3 | Koronas Foton</t>
  </si>
  <si>
    <t>Fri Jan 23, 2009 03:54 UTC</t>
  </si>
  <si>
    <t>H-IIA 202 | Ibuki, Maido 1 &amp; Others</t>
  </si>
  <si>
    <t>Sun Jan 18, 2009 02:47 UTC</t>
  </si>
  <si>
    <t>Delta IV Heavy | NROL-26</t>
  </si>
  <si>
    <t>Thu Dec 25, 2008 10:43 UTC</t>
  </si>
  <si>
    <t>Proton-M/DM-2 | Cosmos 2447, 2448 &amp; 2449</t>
  </si>
  <si>
    <t>Tue Dec 23, 2008 00:54 UTC</t>
  </si>
  <si>
    <t>Long March 3A | Fengyun-2E</t>
  </si>
  <si>
    <t>Sat Dec 20, 2008 22:35 UTC</t>
  </si>
  <si>
    <t>Ariane 5 ECA | Hot Bird 9 &amp; Eutelsat W2M</t>
  </si>
  <si>
    <t>Mon Dec 15, 2008 03:22 UTC</t>
  </si>
  <si>
    <t>Long March 4B | Yaogan 5</t>
  </si>
  <si>
    <t>Wed Dec 10, 2008 13:42 UTC</t>
  </si>
  <si>
    <t>Proton-M/Briz-M | Ciel 2</t>
  </si>
  <si>
    <t>Tue Dec 02, 2008 04:59 UTC</t>
  </si>
  <si>
    <t>Molniya-M /Block 2BL | Cosmos 2446</t>
  </si>
  <si>
    <t>Mon Dec 01, 2008 04:42 UTC</t>
  </si>
  <si>
    <t>Long March 2D | Yaogan 4</t>
  </si>
  <si>
    <t>Wed Nov 26, 2008 12:38 UTC</t>
  </si>
  <si>
    <t>Soyuz U | Progress M-01M</t>
  </si>
  <si>
    <t>Sat Nov 15, 2008 00:55 UTC</t>
  </si>
  <si>
    <t>Space Shuttle Endeavour | STS-126</t>
  </si>
  <si>
    <t>Fri Nov 14, 2008 15:50 UTC</t>
  </si>
  <si>
    <t>Soyuz U | Cosmos 2445</t>
  </si>
  <si>
    <t>Wed Nov 05, 2008 20:44 UTC</t>
  </si>
  <si>
    <t>Proton-M/Briz-M | Astra-1M</t>
  </si>
  <si>
    <t>Wed Nov 05, 2008 00:15 UTC</t>
  </si>
  <si>
    <t>Long March 2D | Shiyan-3 &amp; Chuangxin-1 02</t>
  </si>
  <si>
    <t>Wed Oct 29, 2008 16:53 UTC</t>
  </si>
  <si>
    <t>Long March 3B/E | VENESAT 1</t>
  </si>
  <si>
    <t>Sat Oct 25, 2008 02:28 UTC</t>
  </si>
  <si>
    <t>Delta II 7420-10C | COSMO-3</t>
  </si>
  <si>
    <t>Sat Oct 25, 2008 01:15 UTC</t>
  </si>
  <si>
    <t>Long March 4B | Shijian-6E &amp; 6F</t>
  </si>
  <si>
    <t>Wed Oct 22, 2008 00:52 UTC</t>
  </si>
  <si>
    <t>PSLV-XL | Chandrayaan-1</t>
  </si>
  <si>
    <t>Sun Oct 19, 2008 17:47 UTC</t>
  </si>
  <si>
    <t>Pegasus XL | IBEX</t>
  </si>
  <si>
    <t>Sun Oct 12, 2008 07:01 UTC</t>
  </si>
  <si>
    <t>Soyuz FG | Soyuz TMA-13</t>
  </si>
  <si>
    <t>Wed Oct 01, 2008 06:37 UTC</t>
  </si>
  <si>
    <t>Dnepr | THEOS 1</t>
  </si>
  <si>
    <t>Sun Sep 28, 2008 23:15 UTC</t>
  </si>
  <si>
    <t>Falcon 1 | Ratsat</t>
  </si>
  <si>
    <t>Thu Sep 25, 2008 13:10 UTC</t>
  </si>
  <si>
    <t>Long March 2F | Shenzhou 7</t>
  </si>
  <si>
    <t>Thu Sep 25, 2008 08:49 UTC</t>
  </si>
  <si>
    <t>Proton-M/DM-2 | Cosmos 2442, 2443 &amp; 2444</t>
  </si>
  <si>
    <t>Wed Sep 24, 2008 09:27 UTC</t>
  </si>
  <si>
    <t>Zenit-3 SL | Galaxy 19</t>
  </si>
  <si>
    <t>Fri Sep 19, 2008 21:48 UTC</t>
  </si>
  <si>
    <t>Proton-M/Briz-M | Nimiq 4</t>
  </si>
  <si>
    <t>Wed Sep 10, 2008 19:50 UTC</t>
  </si>
  <si>
    <t>Soyuz U | Progress M-65</t>
  </si>
  <si>
    <t>Sat Sep 06, 2008 18:50 UTC</t>
  </si>
  <si>
    <t>Delta II 7420-10C | GeoEye-1</t>
  </si>
  <si>
    <t>Sat Sep 06, 2008 03:25 UTC</t>
  </si>
  <si>
    <t>Long March 2C/SMA | Huanjing-1A &amp; 1B</t>
  </si>
  <si>
    <t>Fri Aug 29, 2008 07:15 UTC</t>
  </si>
  <si>
    <t>Dnepr | RapidEye 1 to 5</t>
  </si>
  <si>
    <t>Mon Aug 18, 2008 22:42 UTC</t>
  </si>
  <si>
    <t>Proton-M/Briz-M | Inmarsat-4F3</t>
  </si>
  <si>
    <t>Sat Aug 16, 2008 19:32 UTC</t>
  </si>
  <si>
    <t>Thu Aug 14, 2008 20:44 UTC</t>
  </si>
  <si>
    <t>Ariane 5 ECA | Superbird-7 &amp; AMC-21</t>
  </si>
  <si>
    <t>Sun Aug 03, 2008 03:34 UTC</t>
  </si>
  <si>
    <t>Falcon 1 | Trailblazer, PreSat &amp; Nanosail-D</t>
  </si>
  <si>
    <t>Sat Jul 26, 2008 18:31 UTC</t>
  </si>
  <si>
    <t>Soyuz 2.1b | Cosmos 2441</t>
  </si>
  <si>
    <t>Tue Jul 22, 2008 02:40 UTC</t>
  </si>
  <si>
    <t>Cosmos-3M | SAR-Lupe 5</t>
  </si>
  <si>
    <t>Wed Jul 16, 2008 05:20 UTC</t>
  </si>
  <si>
    <t>Zenit-3 SL | EchoStar XI</t>
  </si>
  <si>
    <t>Mon Jul 07, 2008 21:47 UTC</t>
  </si>
  <si>
    <t>Ariane 5 ECA | ProtoStar-1 &amp; Badr-6</t>
  </si>
  <si>
    <t>Thu Jun 26, 2008 23:59 UTC</t>
  </si>
  <si>
    <t>Proton K/Block-DM-2 | Cosmos 2440</t>
  </si>
  <si>
    <t>Fri Jun 20, 2008 07:46 UTC</t>
  </si>
  <si>
    <t>Delta II 7320-10C | Jason-2</t>
  </si>
  <si>
    <t>Thu Jun 19, 2008 06:36 UTC</t>
  </si>
  <si>
    <t>Cosmos-3M | Orbcomm Satellites</t>
  </si>
  <si>
    <t>Thu Jun 12, 2008 22:05 UTC</t>
  </si>
  <si>
    <t>Ariane 5 ECA | Skynet 5C &amp; TÃ¼rksat 3A</t>
  </si>
  <si>
    <t>Wed Jun 11, 2008 16:05 UTC</t>
  </si>
  <si>
    <t>Delta II 7920H-10C | GLAST</t>
  </si>
  <si>
    <t>Mon Jun 09, 2008 12:15 UTC</t>
  </si>
  <si>
    <t>Long March 3B | ChinaSat-9</t>
  </si>
  <si>
    <t>Sat May 31, 2008 21:02 UTC</t>
  </si>
  <si>
    <t>Space Shuttle Discovery | STS-124</t>
  </si>
  <si>
    <t>Tue May 27, 2008 03:02 UTC</t>
  </si>
  <si>
    <t>Long March 4C | Fengyun-3A</t>
  </si>
  <si>
    <t>Fri May 23, 2008 15:20 UTC</t>
  </si>
  <si>
    <t>Rokot/Briz KM | Cosmos 2437 to 2439 &amp; Yubileyniy-1</t>
  </si>
  <si>
    <t>Wed May 21, 2008 09:43 UTC</t>
  </si>
  <si>
    <t>Zenit-3 SL | Galaxy 18</t>
  </si>
  <si>
    <t>Wed May 14, 2008 20:22 UTC</t>
  </si>
  <si>
    <t>Soyuz U | Progress M-64</t>
  </si>
  <si>
    <t>Mon Apr 28, 2008 05:00 UTC</t>
  </si>
  <si>
    <t>Zenit-3 SLB | AMOS 3</t>
  </si>
  <si>
    <t>Mon Apr 28, 2008 03:53 UTC</t>
  </si>
  <si>
    <t>PSLV-CA | Cartosat-2A &amp; Rideshares</t>
  </si>
  <si>
    <t>Sat Apr 26, 2008 22:16 UTC</t>
  </si>
  <si>
    <t>Soyuz FG/Fregat | GIOVE-B</t>
  </si>
  <si>
    <t>Fri Apr 25, 2008 15:35 UTC</t>
  </si>
  <si>
    <t>Long March 3C | Tianlian 1A</t>
  </si>
  <si>
    <t>Fri Apr 18, 2008 22:17 UTC</t>
  </si>
  <si>
    <t>Ariane 5 ECA | Star One C2 &amp; Vinasat-1</t>
  </si>
  <si>
    <t>Wed Apr 16, 2008 17:02 UTC</t>
  </si>
  <si>
    <t>Pegasus XL | C/NOFS</t>
  </si>
  <si>
    <t>Mon Apr 14, 2008 20:12 UTC</t>
  </si>
  <si>
    <t>Atlas V 421 | ICO G1</t>
  </si>
  <si>
    <t>Tue Apr 08, 2008 11:16 UTC</t>
  </si>
  <si>
    <t>Soyuz FG | Soyuz TMA-12</t>
  </si>
  <si>
    <t>Thu Mar 27, 2008 17:16 UTC</t>
  </si>
  <si>
    <t>Cosmos-3M | SAR-Lupe 4</t>
  </si>
  <si>
    <t>Wed Mar 19, 2008 22:47 UTC</t>
  </si>
  <si>
    <t>Zenit-3 SL | DirecTV-11</t>
  </si>
  <si>
    <t>Sat Mar 15, 2008 06:10 UTC</t>
  </si>
  <si>
    <t>Delta II 7925 | GPS IIRM-6</t>
  </si>
  <si>
    <t>Fri Mar 14, 2008 23:18 UTC</t>
  </si>
  <si>
    <t>Proton-M/Briz-M | AMC-14</t>
  </si>
  <si>
    <t>Thu Mar 13, 2008 10:02 UTC</t>
  </si>
  <si>
    <t>Atlas V 411 | NROL-28</t>
  </si>
  <si>
    <t>Tue Mar 11, 2008 06:28 UTC</t>
  </si>
  <si>
    <t>Space Shuttle Endeavour | STS-123</t>
  </si>
  <si>
    <t>Sun Mar 09, 2008 04:03 UTC</t>
  </si>
  <si>
    <t>Ariane 5 ES | ATV-1</t>
  </si>
  <si>
    <t>Sat Feb 23, 2008 08:55 UTC</t>
  </si>
  <si>
    <t>H-IIA 2024 | Kizuna</t>
  </si>
  <si>
    <t>Mon Feb 11, 2008 11:34 UTC</t>
  </si>
  <si>
    <t>Proton-M/Briz-M | Thor-2R</t>
  </si>
  <si>
    <t>Thu Feb 07, 2008 19:45 UTC</t>
  </si>
  <si>
    <t>Space Shuttle Atlantis | STS-122</t>
  </si>
  <si>
    <t>Tue Feb 05, 2008 13:02 UTC</t>
  </si>
  <si>
    <t>Soyuz U | Progress M-63</t>
  </si>
  <si>
    <t>Mon Jan 28, 2008 00:18 UTC</t>
  </si>
  <si>
    <t>Proton-M/Briz-M | Ekspress-AM33</t>
  </si>
  <si>
    <t>Mon Jan 21, 2008 03:45 UTC</t>
  </si>
  <si>
    <t>PSLV-CA | Ofek-8</t>
  </si>
  <si>
    <t>Tue Jan 15, 2008 11:48 UTC</t>
  </si>
  <si>
    <t>Zenit-3 SL | Thuraya-3</t>
  </si>
  <si>
    <t>Tue Dec 25, 2007 19:32 UTC</t>
  </si>
  <si>
    <t>Proton-M/DM-2 | Cosmos 2434, 2435 &amp; 2436</t>
  </si>
  <si>
    <t>Sun Dec 23, 2007 07:12 UTC</t>
  </si>
  <si>
    <t>Soyuz U | Progress M-62</t>
  </si>
  <si>
    <t>Fri Dec 21, 2007 21:41 UTC</t>
  </si>
  <si>
    <t>Ariane 5 GS | Rascom-QAF1 &amp; Horizons-2</t>
  </si>
  <si>
    <t>Thu Dec 20, 2007 20:04 UTC</t>
  </si>
  <si>
    <t>Delta II 7925 | GPS IIRM-5</t>
  </si>
  <si>
    <t>Fri Dec 14, 2007 13:17 UTC</t>
  </si>
  <si>
    <t>Soyuz FG/Fregat | Radarsat 2</t>
  </si>
  <si>
    <t>Mon Dec 10, 2007 22:05 UTC</t>
  </si>
  <si>
    <t>Atlas V 401 | NROL-24</t>
  </si>
  <si>
    <t>Sun Dec 09, 2007 02:31 UTC</t>
  </si>
  <si>
    <t>Delta II 7420-10C | COSMO-2</t>
  </si>
  <si>
    <t>Sun Dec 09, 2007 00:15 UTC</t>
  </si>
  <si>
    <t>Proton-M/Briz-M | Cosmos 2434</t>
  </si>
  <si>
    <t>Sat Nov 17, 2007 22:39 UTC</t>
  </si>
  <si>
    <t>Proton-M/Briz-M | Sirius 4</t>
  </si>
  <si>
    <t>Wed Nov 14, 2007 22:06 UTC</t>
  </si>
  <si>
    <t>Ariane 5 ECA | Skynet 5B &amp; Star One C1</t>
  </si>
  <si>
    <t>Sun Nov 11, 2007 22:48 UTC</t>
  </si>
  <si>
    <t>Long March 4C | Yaogan 3</t>
  </si>
  <si>
    <t>Sun Nov 11, 2007 01:50 UTC</t>
  </si>
  <si>
    <t>Delta IV Heavy | DSP-23 (USA-197)</t>
  </si>
  <si>
    <t>Thu Nov 01, 2007 00:51 UTC</t>
  </si>
  <si>
    <t>Cosmos-3M | SAR-Lupe 3</t>
  </si>
  <si>
    <t>Fri Oct 26, 2007 07:35 UTC</t>
  </si>
  <si>
    <t>Proton K/Block-DM-2 | Cosmos 2431, 2432 &amp; 2433</t>
  </si>
  <si>
    <t>Wed Oct 24, 2007 10:05 UTC</t>
  </si>
  <si>
    <t>Long March 3A | Chang'e 1</t>
  </si>
  <si>
    <t>Tue Oct 23, 2007 15:38 UTC</t>
  </si>
  <si>
    <t>Molniya-M /Block 2BL | Cosmos 2430</t>
  </si>
  <si>
    <t>Tue Oct 23, 2007 04:39 UTC</t>
  </si>
  <si>
    <t>Space Shuttle Discovery | STS-120</t>
  </si>
  <si>
    <t>Sat Oct 20, 2007 20:12 UTC</t>
  </si>
  <si>
    <t>Soyuz FG/Fregat | Globalstar 66, 67, 68 &amp; 70</t>
  </si>
  <si>
    <t>Wed Oct 17, 2007 12:23 UTC</t>
  </si>
  <si>
    <t>Delta II 7925 | GPS IIRM-4</t>
  </si>
  <si>
    <t>Thu Oct 11, 2007 00:22 UTC</t>
  </si>
  <si>
    <t>Atlas V 421 | WGS-1 (USA-195)</t>
  </si>
  <si>
    <t>Wed Oct 10, 2007 13:22 UTC</t>
  </si>
  <si>
    <t>Soyuz FG | Soyuz TMA-11</t>
  </si>
  <si>
    <t>Fri Oct 05, 2007 22:02 UTC</t>
  </si>
  <si>
    <t>Ariane 5 GS | Intelsat 11 &amp; Optus D2</t>
  </si>
  <si>
    <t>Thu Sep 27, 2007 11:34 UTC</t>
  </si>
  <si>
    <t>Delta II 7925H | Dawn</t>
  </si>
  <si>
    <t>Wed Sep 19, 2007 03:26 UTC</t>
  </si>
  <si>
    <t>Long March 4B | CBERS-2B</t>
  </si>
  <si>
    <t>Tue Sep 18, 2007 18:35 UTC</t>
  </si>
  <si>
    <t>Delta II 7920-10C | DigitalGlobe WorldView-1</t>
  </si>
  <si>
    <t>Fri Sep 14, 2007 11:00 UTC</t>
  </si>
  <si>
    <t>Soyuz U | Foton-M nÂ°3</t>
  </si>
  <si>
    <t>Fri Sep 14, 2007 01:31 UTC</t>
  </si>
  <si>
    <t>H-IIA 2022 | Kaguya</t>
  </si>
  <si>
    <t>Tue Sep 11, 2007 13:05 UTC</t>
  </si>
  <si>
    <t>Cosmos-3M | Cosmos 2429</t>
  </si>
  <si>
    <t>Wed Sep 05, 2007 22:43 UTC</t>
  </si>
  <si>
    <t>Proton-M/Briz-M | JCSat-11</t>
  </si>
  <si>
    <t>Sun Sep 02, 2007 12:51 UTC</t>
  </si>
  <si>
    <t>GSLV Mk I | INSAT-4CR</t>
  </si>
  <si>
    <t>Tue Aug 14, 2007 23:44 UTC</t>
  </si>
  <si>
    <t>Ariane 5 ECA | Spaceway-3 &amp; BSat-3A</t>
  </si>
  <si>
    <t>Wed Aug 08, 2007 22:36 UTC</t>
  </si>
  <si>
    <t>Space Shuttle Endeavour | STS-118</t>
  </si>
  <si>
    <t>Sat Aug 04, 2007 09:26 UTC</t>
  </si>
  <si>
    <t>Delta II 7925 | Phoenix</t>
  </si>
  <si>
    <t>Thu Aug 02, 2007 17:33 UTC</t>
  </si>
  <si>
    <t>Soyuz U | Progress M-61</t>
  </si>
  <si>
    <t>Sat Jul 07, 2007 01:16 UTC</t>
  </si>
  <si>
    <t>Proton-M/Briz-M | DirecTV-10</t>
  </si>
  <si>
    <t>Thu Jul 05, 2007 12:08 UTC</t>
  </si>
  <si>
    <t>Long March 3B | ChinaSat-6B</t>
  </si>
  <si>
    <t>Mon Jul 02, 2007 19:38 UTC</t>
  </si>
  <si>
    <t>Cosmos-3M | SAR-Lupe 2</t>
  </si>
  <si>
    <t>Fri Jun 29, 2007 10:00 UTC</t>
  </si>
  <si>
    <t>Zenit-2 | Cosmos 2428</t>
  </si>
  <si>
    <t>Thu Jun 28, 2007 15:02 UTC</t>
  </si>
  <si>
    <t>Dnepr | Genesis 2</t>
  </si>
  <si>
    <t>Fri Jun 15, 2007 15:12 UTC</t>
  </si>
  <si>
    <t>Atlas V 401 | NROL-30 &amp; NOSS-3</t>
  </si>
  <si>
    <t>Fri Jun 15, 2007 02:14 UTC</t>
  </si>
  <si>
    <t>Dnepr | TerraSAR-X</t>
  </si>
  <si>
    <t>Sun Jun 10, 2007 23:40 UTC</t>
  </si>
  <si>
    <t>Shavit-2 | Ofek-7</t>
  </si>
  <si>
    <t>Fri Jun 08, 2007 23:38 UTC</t>
  </si>
  <si>
    <t>Space Shuttle Atlantis | STS-117</t>
  </si>
  <si>
    <t>Fri Jun 08, 2007 02:34 UTC</t>
  </si>
  <si>
    <t>Delta II 7420-10C | COSMO-SkyMed</t>
  </si>
  <si>
    <t>Thu Jun 07, 2007 18:00 UTC</t>
  </si>
  <si>
    <t>Soyuz U | Cosmos 2427</t>
  </si>
  <si>
    <t>Thu May 31, 2007 16:08 UTC</t>
  </si>
  <si>
    <t>Long March 3A | SinoSat 3</t>
  </si>
  <si>
    <t>Tue May 29, 2007 20:31 UTC</t>
  </si>
  <si>
    <t>Soyuz FG/Fregat | Globalstar 65, 69, 71 &amp; 72</t>
  </si>
  <si>
    <t>Fri May 25, 2007 07:12 UTC</t>
  </si>
  <si>
    <t>Long March 2D | Yaogan 2 &amp; ZDPS-1</t>
  </si>
  <si>
    <t>Sun May 13, 2007 16:01 UTC</t>
  </si>
  <si>
    <t>Long March 3B/E | NIGCOMSAT-1</t>
  </si>
  <si>
    <t>Sat May 12, 2007 03:25 UTC</t>
  </si>
  <si>
    <t>Soyuz U | Progress M-60</t>
  </si>
  <si>
    <t>Fri May 04, 2007 22:29 UTC</t>
  </si>
  <si>
    <t>Ariane 5 ECA | Astra 1L &amp; Galaxy 17</t>
  </si>
  <si>
    <t>Wed Apr 25, 2007 20:26 UTC</t>
  </si>
  <si>
    <t>Pegasus XL | AIM</t>
  </si>
  <si>
    <t>Tue Apr 24, 2007 06:48 UTC</t>
  </si>
  <si>
    <t>Minotaur I | NFIRE</t>
  </si>
  <si>
    <t>Mon Apr 23, 2007 10:00 UTC</t>
  </si>
  <si>
    <t>PSLV-CA | AGILE &amp; AAM</t>
  </si>
  <si>
    <t>Tue Apr 17, 2007 06:46 UTC</t>
  </si>
  <si>
    <t>Dnepr | EgyptSat 1 &amp; Others</t>
  </si>
  <si>
    <t>Fri Apr 13, 2007 20:11 UTC</t>
  </si>
  <si>
    <t>Long March 3A | Beidou-2 M1</t>
  </si>
  <si>
    <t>Wed Apr 11, 2007 03:27 UTC</t>
  </si>
  <si>
    <t>Long March 2C | Haiyang-1B</t>
  </si>
  <si>
    <t>Mon Apr 09, 2007 22:54 UTC</t>
  </si>
  <si>
    <t>Proton-M/Briz-M | Anik F3</t>
  </si>
  <si>
    <t>Sat Apr 07, 2007 17:31 UTC</t>
  </si>
  <si>
    <t>Soyuz FG | Soyuz TMA-10</t>
  </si>
  <si>
    <t>Wed Mar 21, 2007 01:10 UTC</t>
  </si>
  <si>
    <t>Falcon 1 | DemoSat</t>
  </si>
  <si>
    <t>Sun Mar 11, 2007 22:03 UTC</t>
  </si>
  <si>
    <t>Ariane 5 ECA | Skynet 5A &amp; INSAT-4B</t>
  </si>
  <si>
    <t>Fri Mar 09, 2007 03:10 UTC</t>
  </si>
  <si>
    <t>Atlas V 401 | STP-1, FalconSat-3</t>
  </si>
  <si>
    <t>Sat Feb 24, 2007 04:41 UTC</t>
  </si>
  <si>
    <t>H-IIA 2024 | IGS-Optical 3V, IGS-Radar 2</t>
  </si>
  <si>
    <t>Sat Feb 17, 2007 23:01 UTC</t>
  </si>
  <si>
    <t>Delta II 7925-10C | THEMIS</t>
  </si>
  <si>
    <t>Fri Feb 02, 2007 16:28 UTC</t>
  </si>
  <si>
    <t>Long March 3A | Beidou-1D</t>
  </si>
  <si>
    <t>Tue Jan 30, 2007 23:21 UTC</t>
  </si>
  <si>
    <t>Zenit-3 SL | NSS-8</t>
  </si>
  <si>
    <t>Thu Jan 18, 2007 02:12 UTC</t>
  </si>
  <si>
    <t>Soyuz U | Progress M-59</t>
  </si>
  <si>
    <t>Wed Jan 10, 2007 03:54 UTC</t>
  </si>
  <si>
    <t>PSLV-G | Cartosat-2, SRE-1 &amp; Rideshares</t>
  </si>
  <si>
    <t>Wed Dec 27, 2006 14:23 UTC</t>
  </si>
  <si>
    <t>Soyuz 2.1b/Fregat | COROT</t>
  </si>
  <si>
    <t>Mon Dec 25, 2006 20:18 UTC</t>
  </si>
  <si>
    <t>Proton K/Block-DM-2 | Cosmos 2424, 2425 &amp; 2426</t>
  </si>
  <si>
    <t>Sun Dec 24, 2006 08:34 UTC</t>
  </si>
  <si>
    <t>Soyuz 2.1a/Fregat-M | Meridian nÂ°11L</t>
  </si>
  <si>
    <t>Tue Dec 19, 2006 14:00 UTC</t>
  </si>
  <si>
    <t>Cosmos-3M | SAR-Lupe 1</t>
  </si>
  <si>
    <t>Mon Dec 18, 2006 06:32 UTC</t>
  </si>
  <si>
    <t>H-IIA 204 | Kiku 8</t>
  </si>
  <si>
    <t>Sat Dec 16, 2006 12:00 UTC</t>
  </si>
  <si>
    <t>Minotaur I | TacSat-2 &amp; GeneSat-1</t>
  </si>
  <si>
    <t>Thu Dec 14, 2006 21:00 UTC</t>
  </si>
  <si>
    <t>Delta II 7920-10C | NROL-21</t>
  </si>
  <si>
    <t>Mon Dec 11, 2006 23:28 UTC</t>
  </si>
  <si>
    <t>Proton-M/Briz-M | MEASAT 3</t>
  </si>
  <si>
    <t>Sun Dec 10, 2006 01:47 UTC</t>
  </si>
  <si>
    <t>Space Shuttle Discovery | STS-116</t>
  </si>
  <si>
    <t>Fri Dec 08, 2006 22:08 UTC</t>
  </si>
  <si>
    <t>Ariane 5 ECA | WildBlue-1 &amp; AMC-18</t>
  </si>
  <si>
    <t>Fri Dec 08, 2006 00:53 UTC</t>
  </si>
  <si>
    <t>Long March 3A | Fengyun-2D</t>
  </si>
  <si>
    <t>Boeing</t>
  </si>
  <si>
    <t>Fri Nov 17, 2006 19:12 UTC</t>
  </si>
  <si>
    <t>Delta II 7925 | GPS IIRM-3</t>
  </si>
  <si>
    <t>Wed Nov 08, 2006 20:01 UTC</t>
  </si>
  <si>
    <t>Proton-M/Briz-M | Arabsat-4B</t>
  </si>
  <si>
    <t>Sat Nov 04, 2006 13:53 UTC</t>
  </si>
  <si>
    <t>Delta IV Medium | DMSP F17</t>
  </si>
  <si>
    <t>Mon Oct 30, 2006 23:48 UTC</t>
  </si>
  <si>
    <t>Zenit-3 SL | XM-4</t>
  </si>
  <si>
    <t>Sat Oct 28, 2006 16:20 UTC</t>
  </si>
  <si>
    <t>Long March 3B | SinoSat 2</t>
  </si>
  <si>
    <t>Thu Oct 26, 2006 00:52 UTC</t>
  </si>
  <si>
    <t>Delta II 7925-10L | STEREO</t>
  </si>
  <si>
    <t>Mon Oct 23, 2006 23:34 UTC</t>
  </si>
  <si>
    <t>Long March 4B | Shijian-6C &amp; 6D</t>
  </si>
  <si>
    <t>Mon Oct 23, 2006 13:40 UTC</t>
  </si>
  <si>
    <t>Soyuz U | Progress M-58</t>
  </si>
  <si>
    <t>Thu Oct 19, 2006 16:28 UTC</t>
  </si>
  <si>
    <t>Soyuz 2.1a/Fregat | MetOp-A</t>
  </si>
  <si>
    <t>Fri Oct 13, 2006 20:56 UTC</t>
  </si>
  <si>
    <t>Ariane 5 ECA | DirecTV-9S, Optus D1 &amp; LDREX-2</t>
  </si>
  <si>
    <t>Mon Sep 25, 2006 18:50 UTC</t>
  </si>
  <si>
    <t>Delta II 7925 | GPS IIRM-2</t>
  </si>
  <si>
    <t>ISAS</t>
  </si>
  <si>
    <t>Fri Sep 22, 2006 21:36 UTC</t>
  </si>
  <si>
    <t>Mu-V/M-25 | Hinode, Camatai &amp; SSSat 2</t>
  </si>
  <si>
    <t>Mon Sep 18, 2006 04:08 UTC</t>
  </si>
  <si>
    <t>Soyuz FG | Soyuz TMA-9</t>
  </si>
  <si>
    <t>Thu Sep 14, 2006 13:41 UTC</t>
  </si>
  <si>
    <t>Soyuz U | Cosmos 2423</t>
  </si>
  <si>
    <t>Tue Sep 12, 2006 16:02 UTC</t>
  </si>
  <si>
    <t>Long March 3A | ChinaSat-22A</t>
  </si>
  <si>
    <t>Mon Sep 11, 2006 04:35 UTC</t>
  </si>
  <si>
    <t>H-IIA 202 | IGS-Optical 2</t>
  </si>
  <si>
    <t>Sat Sep 09, 2006 15:14 UTC</t>
  </si>
  <si>
    <t>Space Shuttle Atlantis | STS-115</t>
  </si>
  <si>
    <t>Sat Sep 09, 2006 07:00 UTC</t>
  </si>
  <si>
    <t>Long March 2C | Shijian-8</t>
  </si>
  <si>
    <t>Tue Aug 22, 2006 03:26 UTC</t>
  </si>
  <si>
    <t>Zenit-3 SL | Koreasat 5</t>
  </si>
  <si>
    <t>Fri Aug 11, 2006 22:15 UTC</t>
  </si>
  <si>
    <t>Ariane 5 ECA | JCSAT-10 &amp; Syracuse 3B</t>
  </si>
  <si>
    <t>Fri Aug 04, 2006 21:48 UTC</t>
  </si>
  <si>
    <t>Proton-M/Briz-M | Hotbird 8</t>
  </si>
  <si>
    <t>Fri Jul 28, 2006 07:05 UTC</t>
  </si>
  <si>
    <t>Rokot/Briz KM | KompSat-2</t>
  </si>
  <si>
    <t>Wed Jul 26, 2006 19:43 UTC</t>
  </si>
  <si>
    <t>Dnepr | BelKa 1 &amp; Others</t>
  </si>
  <si>
    <t>Fri Jul 21, 2006 04:20 UTC</t>
  </si>
  <si>
    <t>Molniya-M /Block 2BL | Cosmos 2422</t>
  </si>
  <si>
    <t>Wed Jul 12, 2006 14:53 UTC</t>
  </si>
  <si>
    <t>Dnepr | Genesis 1</t>
  </si>
  <si>
    <t>Mon Jul 10, 2006 12:08 UTC</t>
  </si>
  <si>
    <t>GSLV Mk I | INSAT-4C</t>
  </si>
  <si>
    <t>Tue Jul 04, 2006 18:37 UTC</t>
  </si>
  <si>
    <t>Space Shuttle Discovery | STS-121</t>
  </si>
  <si>
    <t>Wed Jun 28, 2006 03:33 UTC</t>
  </si>
  <si>
    <t>Delta IV Medium+ (4,2) | NROL-22</t>
  </si>
  <si>
    <t>Site 90/20, Baikonur Cosmodrome, Kazakhstan</t>
  </si>
  <si>
    <t>Sun Jun 25, 2006 04:00 UTC</t>
  </si>
  <si>
    <t>Tsyklon-2 | Cosmos 2421</t>
  </si>
  <si>
    <t>Sat Jun 24, 2006 15:08 UTC</t>
  </si>
  <si>
    <t>Soyuz U | Progress M-57</t>
  </si>
  <si>
    <t>Wed Jun 21, 2006 22:15 UTC</t>
  </si>
  <si>
    <t>Delta II 7925 | MiTEx</t>
  </si>
  <si>
    <t>Sun Jun 18, 2006 07:49 UTC</t>
  </si>
  <si>
    <t>Zenit-3 SL | Galaxy 16</t>
  </si>
  <si>
    <t>Sat Jun 17, 2006 22:44 UTC</t>
  </si>
  <si>
    <t>Proton K/Block-DM-2 | KazSat-1</t>
  </si>
  <si>
    <t>Thu Jun 15, 2006 08:00 UTC</t>
  </si>
  <si>
    <t>Soyuz U | Resurs-DK1</t>
  </si>
  <si>
    <t>Sat May 27, 2006 21:09 UTC</t>
  </si>
  <si>
    <t>Ariane 5 ECA | Satmex-6 &amp; Thaicom-5</t>
  </si>
  <si>
    <t>SRC</t>
  </si>
  <si>
    <t>K-84 Submarine, Barents Sea Launch Area, Barents Sea</t>
  </si>
  <si>
    <t>Fri May 26, 2006 18:50 UTC</t>
  </si>
  <si>
    <t>Shtil' | Kompass-2</t>
  </si>
  <si>
    <t>Wed May 24, 2006 22:11 UTC</t>
  </si>
  <si>
    <t>Delta IV Medium+ (4,2) | GOES-N (GOES-13)</t>
  </si>
  <si>
    <t>Wed May 03, 2006 17:38 UTC</t>
  </si>
  <si>
    <t>Soyuz U | Cosmos 2420</t>
  </si>
  <si>
    <t>Fri Apr 28, 2006 10:02 UTC</t>
  </si>
  <si>
    <t>Delta II 7420-10C | CloudSat, CALIPSO</t>
  </si>
  <si>
    <t>Wed Apr 26, 2006 22:48 UTC</t>
  </si>
  <si>
    <t>Long March 4C | Yaogan 1</t>
  </si>
  <si>
    <t>MITT</t>
  </si>
  <si>
    <t>Site 5, Svobodny Cosmodrome, Russia</t>
  </si>
  <si>
    <t>Tue Apr 25, 2006 16:47 UTC</t>
  </si>
  <si>
    <t>START-1 | EROS B</t>
  </si>
  <si>
    <t>Mon Apr 24, 2006 16:03 UTC</t>
  </si>
  <si>
    <t>Soyuz U | Progress M-56</t>
  </si>
  <si>
    <t>Thu Apr 20, 2006 20:27 UTC</t>
  </si>
  <si>
    <t>Atlas V 411 | Astra 1KR</t>
  </si>
  <si>
    <t>Sat Apr 15, 2006 01:40 UTC</t>
  </si>
  <si>
    <t>Minotaur I | COSMIC (FORMOSAT-3)</t>
  </si>
  <si>
    <t>Wed Apr 12, 2006 23:29 UTC</t>
  </si>
  <si>
    <t>Zenit-3 SL | JCSat-9</t>
  </si>
  <si>
    <t>Thu Mar 30, 2006 02:30 UTC</t>
  </si>
  <si>
    <t>Soyuz FG | Soyuz TMA-8</t>
  </si>
  <si>
    <t>Fri Mar 24, 2006 22:30 UTC</t>
  </si>
  <si>
    <t>Falcon 1 | FalconSat-2</t>
  </si>
  <si>
    <t>Wed Mar 22, 2006 14:03 UTC</t>
  </si>
  <si>
    <t>Pegasus XL | ST-5</t>
  </si>
  <si>
    <t>Sat Mar 11, 2006 22:33 UTC</t>
  </si>
  <si>
    <t>Ariane 5 ECA | Spainsat &amp; Hotbird 7A</t>
  </si>
  <si>
    <t>Tue Feb 28, 2006 20:10 UTC</t>
  </si>
  <si>
    <t>Proton-M/Briz-M | Arabsat-4A</t>
  </si>
  <si>
    <t>Tue Feb 21, 2006 21:28 UTC</t>
  </si>
  <si>
    <t>Mu-V/M-25 | Akari, SSSat 1 &amp; CUTE 1.7</t>
  </si>
  <si>
    <t>Sat Feb 18, 2006 06:27 UTC</t>
  </si>
  <si>
    <t>H-IIA 2024 | Himawari 7</t>
  </si>
  <si>
    <t>Wed Feb 15, 2006 22:34 UTC</t>
  </si>
  <si>
    <t>Zenit-3 SL | EchoStar-X</t>
  </si>
  <si>
    <t>Tue Jan 24, 2006 01:33 UTC</t>
  </si>
  <si>
    <t>H-IIA 2022 | Daichi</t>
  </si>
  <si>
    <t>Thu Jan 19, 2006 19:00 UTC</t>
  </si>
  <si>
    <t>Atlas V 551 | New Horizons</t>
  </si>
  <si>
    <t>Thu Dec 29, 2005 02:28 UTC</t>
  </si>
  <si>
    <t>Proton-M/Briz-M | AMC-23</t>
  </si>
  <si>
    <t>Wed Dec 28, 2005 05:19 UTC</t>
  </si>
  <si>
    <t>Soyuz FG/Fregat | GIOVE-A</t>
  </si>
  <si>
    <t>Sun Dec 25, 2005 05:07 UTC</t>
  </si>
  <si>
    <t>Proton K/Block-DM-2 | Cosmos 2417, 2418 &amp; 2419</t>
  </si>
  <si>
    <t>Wed Dec 21, 2005 22:33 UTC</t>
  </si>
  <si>
    <t>Ariane 5 GS | INSAT-4A &amp; MSG-2</t>
  </si>
  <si>
    <t>Wed Dec 21, 2005 19:34 UTC</t>
  </si>
  <si>
    <t>Cosmos-3M | Cosmos 2416</t>
  </si>
  <si>
    <t>Wed Dec 21, 2005 18:38 UTC</t>
  </si>
  <si>
    <t>Soyuz U | Progress M-55</t>
  </si>
  <si>
    <t>Wed Nov 16, 2005 23:46 UTC</t>
  </si>
  <si>
    <t>Ariane 5 ECA | Spaceway-2 &amp; Telkom-2</t>
  </si>
  <si>
    <t>Wed Nov 09, 2005 03:33 UTC</t>
  </si>
  <si>
    <t>Soyuz FG/Fregat | Venus Express</t>
  </si>
  <si>
    <t>Tue Nov 08, 2005 14:06 UTC</t>
  </si>
  <si>
    <t>Zenit-3 SL | Inmarsat 4F-2</t>
  </si>
  <si>
    <t>Thu Oct 27, 2005 06:52 UTC</t>
  </si>
  <si>
    <t>Cosmos-3M | TopSat 1 &amp; Others</t>
  </si>
  <si>
    <t>Lockheed</t>
  </si>
  <si>
    <t>Wed Oct 19, 2005 18:05 UTC</t>
  </si>
  <si>
    <t>Titan IV(404)B | KH-11 14 (NROL-20)</t>
  </si>
  <si>
    <t>Thu Oct 13, 2005 22:32 UTC</t>
  </si>
  <si>
    <t>Ariane 5 GS | Syracuse 3A &amp; Galaxy 15</t>
  </si>
  <si>
    <t>Wed Oct 12, 2005 01:00 UTC</t>
  </si>
  <si>
    <t>Long March 2F | Shenzhou 6</t>
  </si>
  <si>
    <t>Sat Oct 08, 2005 15:02 UTC</t>
  </si>
  <si>
    <t>Rokot/Briz KM | CryoSat-1</t>
  </si>
  <si>
    <t>Sat Oct 01, 2005 03:54 UTC</t>
  </si>
  <si>
    <t>Soyuz FG | Soyuz TMA-7</t>
  </si>
  <si>
    <t>Mon Sep 26, 2005 03:37 UTC</t>
  </si>
  <si>
    <t>Delta II 7925 | GPS IIRM-1</t>
  </si>
  <si>
    <t>Fri Sep 23, 2005 02:24 UTC</t>
  </si>
  <si>
    <t>Minotaur I | Streak (STP-R1)</t>
  </si>
  <si>
    <t>Thu Sep 08, 2005 21:53 UTC</t>
  </si>
  <si>
    <t>Proton-M/Briz-M | Anik-F1R</t>
  </si>
  <si>
    <t>Thu Sep 08, 2005 13:07 UTC</t>
  </si>
  <si>
    <t>Soyuz U | Progress M-54</t>
  </si>
  <si>
    <t>Fri Sep 02, 2005 09:49 UTC</t>
  </si>
  <si>
    <t>Soyuz U | Cosmos 2415</t>
  </si>
  <si>
    <t>Mon Aug 29, 2005 08:45 UTC</t>
  </si>
  <si>
    <t>Long March 2D | FSW-3 3</t>
  </si>
  <si>
    <t>Fri Aug 26, 2005 18:34 UTC</t>
  </si>
  <si>
    <t>Rokot/Briz KM | Monitor-E</t>
  </si>
  <si>
    <t>Tue Aug 23, 2005 21:09 UTC</t>
  </si>
  <si>
    <t>Dnepr | Kirari &amp; Reimei</t>
  </si>
  <si>
    <t>Sat Aug 13, 2005 23:28 UTC</t>
  </si>
  <si>
    <t>Soyuz FG/Fregat | Galaxy 14</t>
  </si>
  <si>
    <t>Fri Aug 12, 2005 11:43 UTC</t>
  </si>
  <si>
    <t>Atlas V 401 | Mars Reconnaissance Orbiter</t>
  </si>
  <si>
    <t>Thu Aug 11, 2005 08:20 UTC</t>
  </si>
  <si>
    <t>Ariane 5 GS | iPStar-1</t>
  </si>
  <si>
    <t>Tue Aug 02, 2005 07:30 UTC</t>
  </si>
  <si>
    <t>Long March 2C | FSW-4 2</t>
  </si>
  <si>
    <t>Tue Jul 26, 2005 14:39 UTC</t>
  </si>
  <si>
    <t>Space Shuttle Discovery | STS-114</t>
  </si>
  <si>
    <t>Sun Jul 10, 2005 03:30 UTC</t>
  </si>
  <si>
    <t>Mu-V/M-25 | Suzaku</t>
  </si>
  <si>
    <t>Tue Jul 05, 2005 22:40 UTC</t>
  </si>
  <si>
    <t>Long March 2D | Shijian-7</t>
  </si>
  <si>
    <t>Fri Jun 24, 2005 19:41 UTC</t>
  </si>
  <si>
    <t>Proton K/Block-DM-2 | Ekspress-AM3</t>
  </si>
  <si>
    <t>Thu Jun 23, 2005 14:02 UTC</t>
  </si>
  <si>
    <t>Zenit-3 SL | Intelsat-Americas 8</t>
  </si>
  <si>
    <t>K-496 Submarine, Barents Sea Launch Area, Barents Sea</t>
  </si>
  <si>
    <t>Tue Jun 21, 2005 19:46 UTC</t>
  </si>
  <si>
    <t>Volna | Cosmos 1</t>
  </si>
  <si>
    <t>Tue Jun 21, 2005 00:48 UTC</t>
  </si>
  <si>
    <t>Molniya-M /Block ML | Molniya-3K nÂ°175</t>
  </si>
  <si>
    <t>Thu Jun 16, 2005 23:09 UTC</t>
  </si>
  <si>
    <t>Soyuz U | Progress M-53</t>
  </si>
  <si>
    <t>Kaituozhe Launch Pad, Taiyuan Satellite Launch Center, China</t>
  </si>
  <si>
    <t>Thu Jun 09, 2005</t>
  </si>
  <si>
    <t>Kaituozhe 1 | PS 3</t>
  </si>
  <si>
    <t>Tue May 31, 2005 12:00 UTC</t>
  </si>
  <si>
    <t>Soyuz U | Foton-M nÂ°2</t>
  </si>
  <si>
    <t>Sun May 22, 2005 17:59 UTC</t>
  </si>
  <si>
    <t>Proton-M/Briz-M | DirecTV-8</t>
  </si>
  <si>
    <t>Fri May 20, 2005 10:22 UTC</t>
  </si>
  <si>
    <t>Delta II 7320-10C | NOAA-N</t>
  </si>
  <si>
    <t>Thu May 05, 2005 04:45 UTC</t>
  </si>
  <si>
    <t>PSLV-G | Cartosat-1 &amp; HAMSAT</t>
  </si>
  <si>
    <t>Sat Apr 30, 2005 00:50 UTC</t>
  </si>
  <si>
    <t>Titan IV(405)B | NROL-16 (Onyx)</t>
  </si>
  <si>
    <t>Tue Apr 26, 2005 07:31 UTC</t>
  </si>
  <si>
    <t>Zenit-3 SL | Spaceway-1</t>
  </si>
  <si>
    <t>Fri Apr 15, 2005 17:26 UTC</t>
  </si>
  <si>
    <t>Pegasus XL | DART</t>
  </si>
  <si>
    <t>Fri Apr 15, 2005 00:46 UTC</t>
  </si>
  <si>
    <t>Soyuz FG | Soyuz TMA-6</t>
  </si>
  <si>
    <t>Tue Apr 12, 2005 12:00 UTC</t>
  </si>
  <si>
    <t>Long March 3B | Apstar 6</t>
  </si>
  <si>
    <t>Mon Apr 11, 2005 13:35 UTC</t>
  </si>
  <si>
    <t>Minotaur I | XSS-11</t>
  </si>
  <si>
    <t>Tue Mar 29, 2005 21:31 UTC</t>
  </si>
  <si>
    <t>Proton-K/Block DM-2M | Ekspress-AM2</t>
  </si>
  <si>
    <t>Fri Mar 11, 2005 21:42 UTC</t>
  </si>
  <si>
    <t>Atlas V 431 | Inmarsat-4 F1</t>
  </si>
  <si>
    <t>Tue Mar 01, 2005 03:50 UTC</t>
  </si>
  <si>
    <t>Zenit-3 SL | XM-3</t>
  </si>
  <si>
    <t>Mon Feb 28, 2005 19:09 UTC</t>
  </si>
  <si>
    <t>Soyuz U | Progress M-52</t>
  </si>
  <si>
    <t>Sat Feb 26, 2005 09:25 UTC</t>
  </si>
  <si>
    <t>H-IIA 2022 | Himawari 6</t>
  </si>
  <si>
    <t>Sat Feb 12, 2005 21:03 UTC</t>
  </si>
  <si>
    <t>Ariane 5 ECA | XTAR-EUR, Maqsat-B2 &amp; Sloshsat-FLEVO</t>
  </si>
  <si>
    <t>SLC-36B, Cape Canaveral SFS, Florida, USA</t>
  </si>
  <si>
    <t>Thu Feb 03, 2005 07:41 UTC</t>
  </si>
  <si>
    <t>Atlas IIIB | NROL-23 (Intruder 7A &amp; 7B)</t>
  </si>
  <si>
    <t>Thu Feb 03, 2005 02:27 UTC</t>
  </si>
  <si>
    <t>Proton-M/Briz-M | AMC-12</t>
  </si>
  <si>
    <t>Thu Jan 20, 2005 03:00 UTC</t>
  </si>
  <si>
    <t>Cosmos-3M | Cosmos 2414 &amp; Universitietski</t>
  </si>
  <si>
    <t>Wed Jan 12, 2005 18:47 UTC</t>
  </si>
  <si>
    <t>Delta II 7925 | Deep Impact</t>
  </si>
  <si>
    <t>Sun Dec 26, 2004 13:53 UTC</t>
  </si>
  <si>
    <t>Proton-K/Block DM-2M | Cosmos 2411, 2412 &amp; 2413</t>
  </si>
  <si>
    <t>Fri Dec 24, 2004 11:20 UTC</t>
  </si>
  <si>
    <t>Tsyklon-3 | Sich 1M &amp; Micron 1</t>
  </si>
  <si>
    <t>Thu Dec 23, 2004 22:19 UTC</t>
  </si>
  <si>
    <t>Soyuz U | Progress M-51</t>
  </si>
  <si>
    <t>Tue Dec 21, 2004 21:50 UTC</t>
  </si>
  <si>
    <t>Delta IV Heavy | DemoSat and 3CS-1 &amp; 2</t>
  </si>
  <si>
    <t>Sat Dec 18, 2004 16:26 UTC</t>
  </si>
  <si>
    <t>Ariane 5 G+ | HÃ©lios 2A, PARASOL &amp; Others</t>
  </si>
  <si>
    <t>Fri Dec 17, 2004 12:07 UTC</t>
  </si>
  <si>
    <t>Atlas V 521 | AMC-16</t>
  </si>
  <si>
    <t>Sat Nov 20, 2004 17:16 UTC</t>
  </si>
  <si>
    <t>Delta II 7320-10C | Swift</t>
  </si>
  <si>
    <t>Thu Nov 18, 2004 10:45 UTC</t>
  </si>
  <si>
    <t>Long March 2C | Shiyan-2</t>
  </si>
  <si>
    <t>Mon Nov 08, 2004 18:29 UTC</t>
  </si>
  <si>
    <t>Soyuz 2.1a | Oblik-GVM</t>
  </si>
  <si>
    <t>Sat Nov 06, 2004 05:39 UTC</t>
  </si>
  <si>
    <t>Delta II 7925 | GPS IIR-13</t>
  </si>
  <si>
    <t>Sat Nov 06, 2004 03:10 UTC</t>
  </si>
  <si>
    <t>Long March 4B | Ziyuan-2 03</t>
  </si>
  <si>
    <t>Fri Oct 29, 2004 22:11 UTC</t>
  </si>
  <si>
    <t>Proton-K/Block DM-2M | Ekspress-AM1</t>
  </si>
  <si>
    <t>Tue Oct 19, 2004 01:20 UTC</t>
  </si>
  <si>
    <t>Long March 3A | Fengyun-2C</t>
  </si>
  <si>
    <t>Thu Oct 14, 2004 21:23 UTC</t>
  </si>
  <si>
    <t>Proton-M/Briz-M | AMC-15</t>
  </si>
  <si>
    <t>Thu Oct 14, 2004 03:06 UTC</t>
  </si>
  <si>
    <t>Soyuz FG | Soyuz TMA-5</t>
  </si>
  <si>
    <t>Scaled</t>
  </si>
  <si>
    <t>White Knight, Mojave Air and Space Port, California, USA</t>
  </si>
  <si>
    <t>Mon Oct 04, 2004 14:49 UTC</t>
  </si>
  <si>
    <t>SpaceShipOne | Flight 17P</t>
  </si>
  <si>
    <t>Wed Sep 29, 2004 15:09 UTC</t>
  </si>
  <si>
    <t>SpaceShipOne | Flight 16P</t>
  </si>
  <si>
    <t>Mon Sep 27, 2004 08:00 UTC</t>
  </si>
  <si>
    <t>Long March 2D | FSW-3 2</t>
  </si>
  <si>
    <t>Fri Sep 24, 2004 16:49 UTC</t>
  </si>
  <si>
    <t>Soyuz U | Cosmos 2410</t>
  </si>
  <si>
    <t>Thu Sep 23, 2004 15:07 UTC</t>
  </si>
  <si>
    <t>Cosmos-3M | Cosmos 2408 and 2409</t>
  </si>
  <si>
    <t>Mon Sep 20, 2004 10:31 UTC</t>
  </si>
  <si>
    <t>GSLV Mk I | GSAT-3</t>
  </si>
  <si>
    <t>Wed Sep 08, 2004 23:14 UTC</t>
  </si>
  <si>
    <t>Long March 4B | Shijian-6A &amp; 6B</t>
  </si>
  <si>
    <t>Mon Sep 06, 2004 10:53 UTC</t>
  </si>
  <si>
    <t>Shavit-1 | Ofek-6</t>
  </si>
  <si>
    <t>SLC-36A, Cape Canaveral SFS, Florida, USA</t>
  </si>
  <si>
    <t>Tue Aug 31, 2004 23:17 UTC</t>
  </si>
  <si>
    <t>Atlas IIAS | NROL-1</t>
  </si>
  <si>
    <t>Sun Aug 29, 2004 07:50 UTC</t>
  </si>
  <si>
    <t>Long March 2C | FSW-4 1</t>
  </si>
  <si>
    <t>Wed Aug 11, 2004 05:03 UTC</t>
  </si>
  <si>
    <t>Soyuz U | Progress M-50</t>
  </si>
  <si>
    <t>Wed Aug 04, 2004 22:32 UTC</t>
  </si>
  <si>
    <t>Proton-M/Briz-M | Amazonas 1</t>
  </si>
  <si>
    <t>Tue Aug 03, 2004 06:15 UTC</t>
  </si>
  <si>
    <t>Delta II 7925H | MESSENGER</t>
  </si>
  <si>
    <t>Sun Jul 25, 2004 07:05 UTC</t>
  </si>
  <si>
    <t>Long March 2C/SM | Double Star P</t>
  </si>
  <si>
    <t>Thu Jul 22, 2004 17:46 UTC</t>
  </si>
  <si>
    <t>Cosmos-3M | Cosmos 2407</t>
  </si>
  <si>
    <t>Sun Jul 18, 2004 00:44 UTC</t>
  </si>
  <si>
    <t>Ariane 5 G+ | Anik F2</t>
  </si>
  <si>
    <t>Thu Jul 15, 2004 10:01 UTC</t>
  </si>
  <si>
    <t>Delta II 7920-10L | Aura</t>
  </si>
  <si>
    <t>Tue Jun 29, 2004 06:30 UTC</t>
  </si>
  <si>
    <t>Dnepr | DEMETER &amp; Others</t>
  </si>
  <si>
    <t>Tue Jun 29, 2004 03:58 UTC</t>
  </si>
  <si>
    <t>Zenit-3 SL | Telstar 18</t>
  </si>
  <si>
    <t>Wed Jun 23, 2004 22:54 UTC</t>
  </si>
  <si>
    <t>Delta II 7925 | GPS IIR-12</t>
  </si>
  <si>
    <t>Mon Jun 21, 2004 14:50 UTC</t>
  </si>
  <si>
    <t>SpaceShipOne | Flight 15P</t>
  </si>
  <si>
    <t>Wed Jun 16, 2004 22:27 UTC</t>
  </si>
  <si>
    <t>Proton-M/Briz-M | Intelsat-10 02</t>
  </si>
  <si>
    <t>Thu Jun 10, 2004 01:28 UTC</t>
  </si>
  <si>
    <t>Zenit-2 | Cosmos 2406</t>
  </si>
  <si>
    <t>Fri May 28, 2004 06:00 UTC</t>
  </si>
  <si>
    <t>Tsyklon-2 | Cosmos 2405</t>
  </si>
  <si>
    <t>Tue May 25, 2004 12:34 UTC</t>
  </si>
  <si>
    <t>Soyuz U | Progress M-49</t>
  </si>
  <si>
    <t>Thu May 20, 2004 17:47 UTC</t>
  </si>
  <si>
    <t>Minotaur C (Taurus) | ROCSAT-2</t>
  </si>
  <si>
    <t>Wed May 19, 2004 22:22 UTC</t>
  </si>
  <si>
    <t>Atlas IIAS | AMC-11</t>
  </si>
  <si>
    <t>Tue May 04, 2004 12:41 UTC</t>
  </si>
  <si>
    <t>Zenit-3 SL | DirecTV-7S</t>
  </si>
  <si>
    <t>Mon Apr 26, 2004 20:37 UTC</t>
  </si>
  <si>
    <t>Proton-K/Block DM-2M | Ekspress-AM11</t>
  </si>
  <si>
    <t>Tue Apr 20, 2004 16:57 UTC</t>
  </si>
  <si>
    <t>Delta II 7920-10C | Gravity Probe B</t>
  </si>
  <si>
    <t>Mon Apr 19, 2004 03:19 UTC</t>
  </si>
  <si>
    <t>Soyuz FG | Soyuz TMA-4</t>
  </si>
  <si>
    <t>Sun Apr 18, 2004 15:59 UTC</t>
  </si>
  <si>
    <t>Long March 2C | Shiyan-1 &amp; Nano Satellite 1</t>
  </si>
  <si>
    <t>Fri Apr 16, 2004 00:45 UTC</t>
  </si>
  <si>
    <t>Atlas IIAS | Superbird 6</t>
  </si>
  <si>
    <t>Site 81/23, Baikonur Cosmodrome, Kazakhstan</t>
  </si>
  <si>
    <t>Sat Mar 27, 2004 03:30 UTC</t>
  </si>
  <si>
    <t>Proton K/Block-DM-2 | Raduga-1 7</t>
  </si>
  <si>
    <t>Sat Mar 20, 2004 17:53 UTC</t>
  </si>
  <si>
    <t>Delta II 7925 | GPS IIR-11</t>
  </si>
  <si>
    <t>Mon Mar 15, 2004 23:06 UTC</t>
  </si>
  <si>
    <t>Proton-M/Briz-M | Eutelsat W3A</t>
  </si>
  <si>
    <t>Sat Mar 13, 2004 05:40 UTC</t>
  </si>
  <si>
    <t>Atlas IIIA | MBSat</t>
  </si>
  <si>
    <t>Tue Mar 02, 2004 07:17 UTC</t>
  </si>
  <si>
    <t>Ariane 5 G+ | Rosetta</t>
  </si>
  <si>
    <t>Wed Feb 18, 2004 07:06 UTC</t>
  </si>
  <si>
    <t>Molniya-M /Block ML | Cosmos 2405 (Molniya-1T nÂ°174)</t>
  </si>
  <si>
    <t>Sat Feb 14, 2004 18:50 UTC</t>
  </si>
  <si>
    <t>Titan IV(402)B | DSP-22 (USA-176)</t>
  </si>
  <si>
    <t>Thu Feb 05, 2004 23:46 UTC</t>
  </si>
  <si>
    <t>Atlas IIAS | AMC-10</t>
  </si>
  <si>
    <t>Thu Jan 29, 2004 11:58 UTC</t>
  </si>
  <si>
    <t>Soyuz U | Progress M1-11</t>
  </si>
  <si>
    <t>Sun Jan 11, 2004 04:12 UTC</t>
  </si>
  <si>
    <t>Zenit-3 SL | Telstar 14</t>
  </si>
  <si>
    <t>Mon Dec 29, 2003 19:06 UTC</t>
  </si>
  <si>
    <t>Long March 2C/SD | Double Star E</t>
  </si>
  <si>
    <t>Sun Dec 28, 2003 23:00 UTC</t>
  </si>
  <si>
    <t>Proton-K/Block DM-2M | Ekspress-AM22</t>
  </si>
  <si>
    <t>Sat Dec 27, 2003 21:30 UTC</t>
  </si>
  <si>
    <t>Soyuz FG/Fregat | AMOS 2</t>
  </si>
  <si>
    <t>Sun Dec 21, 2003 08:05 UTC</t>
  </si>
  <si>
    <t>Delta II 7925 | GPS IIR-10</t>
  </si>
  <si>
    <t>Thu Dec 18, 2003 02:30 UTC</t>
  </si>
  <si>
    <t>Atlas IIIB | UHF F/O F11</t>
  </si>
  <si>
    <t>Wed Dec 10, 2003 17:42 UTC</t>
  </si>
  <si>
    <t>Proton-K/Briz-M | Cosmos 2402, 2403 &amp; 2404</t>
  </si>
  <si>
    <t>Fri Dec 05, 2003 06:00 UTC</t>
  </si>
  <si>
    <t>Strela | Gruzomaket</t>
  </si>
  <si>
    <t>Tue Dec 02, 2003 10:04 UTC</t>
  </si>
  <si>
    <t>Atlas IIAS | NROL-18 (Intruder 6A &amp; 6B)</t>
  </si>
  <si>
    <t>Sat Nov 29, 2003 04:33 UTC</t>
  </si>
  <si>
    <t>H-IIA 2024 | IGS-Optical (2), IGS-Radar (2)</t>
  </si>
  <si>
    <t>Mon Nov 24, 2003 06:22 UTC</t>
  </si>
  <si>
    <t>Proton-K/Block DM-2M | Yamal 201 &amp; 202</t>
  </si>
  <si>
    <t>Fri Nov 14, 2003 16:01 UTC</t>
  </si>
  <si>
    <t>Long March 3A | ChinaSat-20</t>
  </si>
  <si>
    <t>Mon Nov 03, 2003 07:20 UTC</t>
  </si>
  <si>
    <t>Long March 2D | FSW-3 1</t>
  </si>
  <si>
    <t>Thu Oct 30, 2003 13:43 UTC</t>
  </si>
  <si>
    <t>Rokot/Briz KM | SERVIS-1</t>
  </si>
  <si>
    <t>Tue Oct 21, 2003 03:16 UTC</t>
  </si>
  <si>
    <t>Long March 4B | CBERS-2 &amp; Chuangxin-1 01</t>
  </si>
  <si>
    <t>SLC-4W, Vandenberg SFB, California, USA</t>
  </si>
  <si>
    <t>Sat Oct 18, 2003 16:17 UTC</t>
  </si>
  <si>
    <t>Titan II(23)G | USA-172</t>
  </si>
  <si>
    <t>Sat Oct 18, 2003 05:38 UTC</t>
  </si>
  <si>
    <t>Soyuz FG | Soyuz TMA-3</t>
  </si>
  <si>
    <t>Fri Oct 17, 2003 04:52 UTC</t>
  </si>
  <si>
    <t>PSLV-G | Resourcesat-1</t>
  </si>
  <si>
    <t>Wed Oct 15, 2003 01:00 UTC</t>
  </si>
  <si>
    <t>Long March 2F | Shenzhou 5</t>
  </si>
  <si>
    <t>Wed Oct 01, 2003 04:02 UTC</t>
  </si>
  <si>
    <t>Zenit-3 SL | Galaxy-13</t>
  </si>
  <si>
    <t>Sat Sep 27, 2003 23:14 UTC</t>
  </si>
  <si>
    <t>Ariane 5 G | Insat 3E, eBird-1 &amp; SMART-1</t>
  </si>
  <si>
    <t>Sat Sep 27, 2003 06:11 UTC</t>
  </si>
  <si>
    <t>Cosmos-3M | STSAT 1 &amp; Others</t>
  </si>
  <si>
    <t>Tue Sep 16, 2003 10:30 UTC</t>
  </si>
  <si>
    <t>Kaituozhe 1 | PS 2</t>
  </si>
  <si>
    <t>Tue Sep 09, 2003 04:29 UTC</t>
  </si>
  <si>
    <t>Titan IV(401)B | NROL-19 (Mentor)</t>
  </si>
  <si>
    <t>Fri Aug 29, 2003 23:13 UTC</t>
  </si>
  <si>
    <t>Delta IV Medium | DSCS-3 B6</t>
  </si>
  <si>
    <t>Fri Aug 29, 2003 01:47 UTC</t>
  </si>
  <si>
    <t>Soyuz U | Progress M-48</t>
  </si>
  <si>
    <t>Mon Aug 25, 2003 05:35 UTC</t>
  </si>
  <si>
    <t>Delta II 7920H | Spitzer Space Telescope</t>
  </si>
  <si>
    <t>AEB</t>
  </si>
  <si>
    <t>VLS Pad, AlcÃ¢ntara Launch Center, MaranhÃ£o, Brazil</t>
  </si>
  <si>
    <t>Fri Aug 22, 2003</t>
  </si>
  <si>
    <t>VLS-1 | SATEC &amp; UNOSAT</t>
  </si>
  <si>
    <t>Tue Aug 19, 2003 10:50 UTC</t>
  </si>
  <si>
    <t>Cosmos-3M | Cosmos 2400 and 2401</t>
  </si>
  <si>
    <t>Wed Aug 13, 2003 02:09 UTC</t>
  </si>
  <si>
    <t>Pegasus XL | SCISAT-1</t>
  </si>
  <si>
    <t>Tue Aug 12, 2003 14:20 UTC</t>
  </si>
  <si>
    <t>Soyuz U | Cosmos 2399</t>
  </si>
  <si>
    <t>Fri Aug 08, 2003 03:30 UTC</t>
  </si>
  <si>
    <t>Zenit-3 SL | EchoStar 9</t>
  </si>
  <si>
    <t>Thu Jul 17, 2003 23:45 UTC</t>
  </si>
  <si>
    <t>Atlas V 521 | Rainbow 1</t>
  </si>
  <si>
    <t>Tue Jul 08, 2003 03:18 UTC</t>
  </si>
  <si>
    <t>Delta II 7925H | Opportunity</t>
  </si>
  <si>
    <t>Mon Jun 30, 2003 14:15 UTC</t>
  </si>
  <si>
    <t>Rokot/Briz KM | Monitor-E GVM &amp; Others</t>
  </si>
  <si>
    <t>Thu Jun 26, 2003 18:53 UTC</t>
  </si>
  <si>
    <t>Pegasus XL | OrbView-3</t>
  </si>
  <si>
    <t>Thu Jun 19, 2003 20:00 UTC</t>
  </si>
  <si>
    <t>Molniya-M /Block ML | Molniya-3 nÂ°173</t>
  </si>
  <si>
    <t>Wed Jun 11, 2003 22:38 UTC</t>
  </si>
  <si>
    <t>Ariane 5 G | Optus C1 &amp; BSAT-2c</t>
  </si>
  <si>
    <t>Tue Jun 10, 2003 17:58 UTC</t>
  </si>
  <si>
    <t>Delta II 7925 | Spirit</t>
  </si>
  <si>
    <t>Tue Jun 10, 2003 13:55 UTC</t>
  </si>
  <si>
    <t>Zenit-3 SL | Thuraya-2</t>
  </si>
  <si>
    <t>Sun Jun 08, 2003 10:34 UTC</t>
  </si>
  <si>
    <t>Soyuz U | Progress M1-10</t>
  </si>
  <si>
    <t>Fri Jun 06, 2003 22:15 UTC</t>
  </si>
  <si>
    <t>Proton-K/Briz-M | AMC-9</t>
  </si>
  <si>
    <t>Wed Jun 04, 2003 19:23 UTC</t>
  </si>
  <si>
    <t>Cosmos-3M | Cosmos 2398</t>
  </si>
  <si>
    <t>Mon Jun 02, 2003 17:45 UTC</t>
  </si>
  <si>
    <t>Soyuz FG/Fregat | Mars Express</t>
  </si>
  <si>
    <t>Sat May 24, 2003 16:34 UTC</t>
  </si>
  <si>
    <t>Long March 3A | Beidou-1C</t>
  </si>
  <si>
    <t>Tue May 13, 2003 22:10 UTC</t>
  </si>
  <si>
    <t>Atlas V 401 | HellasSat-2</t>
  </si>
  <si>
    <t>Fri May 09, 2003 04:29 UTC</t>
  </si>
  <si>
    <t>Mu-V/M-25 | Hayabusa 1</t>
  </si>
  <si>
    <t>Thu May 08, 2003 11:28 UTC</t>
  </si>
  <si>
    <t>GSLV Mk I | GSAT-2</t>
  </si>
  <si>
    <t>Mon Apr 28, 2003 11:59 UTC</t>
  </si>
  <si>
    <t>Pegasus XL | GALEX</t>
  </si>
  <si>
    <t>Sat Apr 26, 2003 03:53 UTC</t>
  </si>
  <si>
    <t>Soyuz FG | Soyuz TMA-2</t>
  </si>
  <si>
    <t>Thu Apr 24, 2003 04:23 UTC</t>
  </si>
  <si>
    <t>Proton K/Block-DM-2 | Cosmos 2397</t>
  </si>
  <si>
    <t>Sat Apr 12, 2003 00:47 UTC</t>
  </si>
  <si>
    <t>Atlas IIIB | AsiaSat 4</t>
  </si>
  <si>
    <t>Wed Apr 09, 2003 22:52 UTC</t>
  </si>
  <si>
    <t>Ariane 5 G | INSAT-3A &amp; Galaxy 12</t>
  </si>
  <si>
    <t>Tue Apr 08, 2003 13:43 UTC</t>
  </si>
  <si>
    <t>Titan IV(401)B | Milstar DFS-6</t>
  </si>
  <si>
    <t>Wed Apr 02, 2003 01:53 UTC</t>
  </si>
  <si>
    <t>Molniya-M /Block ML | Molniya-1T nÂ°172</t>
  </si>
  <si>
    <t>Mon Mar 31, 2003 22:09 UTC</t>
  </si>
  <si>
    <t>Delta II 7925 | GPS IIR-9</t>
  </si>
  <si>
    <t>Fri Mar 28, 2003 01:27 UTC</t>
  </si>
  <si>
    <t>H-IIA 2024 | IGS-Optical 1, IGS-Radar 1</t>
  </si>
  <si>
    <t>Tue Mar 11, 2003 00:59 UTC</t>
  </si>
  <si>
    <t>Delta IV Medium | DSCS-3 A3</t>
  </si>
  <si>
    <t>ELA-2, Guiana Space Centre, French Guiana, France</t>
  </si>
  <si>
    <t>Sat Feb 15, 2003 07:00 UTC</t>
  </si>
  <si>
    <t>Ariane 44L | Intelsat 907</t>
  </si>
  <si>
    <t>Sun Feb 02, 2003 12:59 UTC</t>
  </si>
  <si>
    <t>Soyuz U | Progress M-47</t>
  </si>
  <si>
    <t>Wed Jan 29, 2003 18:06 UTC</t>
  </si>
  <si>
    <t>Delta II 7925 | GPS IIR-8</t>
  </si>
  <si>
    <t>Sat Jan 25, 2003 20:13 UTC</t>
  </si>
  <si>
    <t>Pegasus XL | SORCE</t>
  </si>
  <si>
    <t>Thu Jan 16, 2003 15:39 UTC</t>
  </si>
  <si>
    <t>Space Shuttle Columbia | STS-107</t>
  </si>
  <si>
    <t>Mon Jan 13, 2003 00:45 UTC</t>
  </si>
  <si>
    <t>Delta II 7320-10C | ICESat / CHIPSat</t>
  </si>
  <si>
    <t>Mon Jan 06, 2003 14:19 UTC</t>
  </si>
  <si>
    <t>Titan II(23)G | Coriolis</t>
  </si>
  <si>
    <t>Sun Dec 29, 2002 23:16 UTC</t>
  </si>
  <si>
    <t>Proton-M/Briz-M | Nimiq-2</t>
  </si>
  <si>
    <t>Sun Dec 29, 2002 16:40 UTC</t>
  </si>
  <si>
    <t>Long March 2F | Shenzhou 4</t>
  </si>
  <si>
    <t>Wed Dec 25, 2002 07:37 UTC</t>
  </si>
  <si>
    <t>Proton-K/Block DM-2M | Cosmos 2394, 2395 &amp; 2396</t>
  </si>
  <si>
    <t>Tue Dec 24, 2002 12:20 UTC</t>
  </si>
  <si>
    <t>Molniya-M /Block 2BL | Cosmos 2393</t>
  </si>
  <si>
    <t>Fri Dec 20, 2002 17:00 UTC</t>
  </si>
  <si>
    <t>Dnepr | Rubin 2 &amp; Others</t>
  </si>
  <si>
    <t>Tue Dec 17, 2002 23:04 UTC</t>
  </si>
  <si>
    <t>Ariane 44L | NSS-6</t>
  </si>
  <si>
    <t>Sat Dec 14, 2002 01:31 UTC</t>
  </si>
  <si>
    <t>H-IIA 202 | Midori 2, WEOS &amp; Others</t>
  </si>
  <si>
    <t>Wed Dec 11, 2002 22:22 UTC</t>
  </si>
  <si>
    <t>Ariane 5 ECA | Hot Bird 7, Stentor &amp; MFD-A/B</t>
  </si>
  <si>
    <t>Thu Dec 05, 2002 02:42 UTC</t>
  </si>
  <si>
    <t>Atlas IIA | TDRS-J</t>
  </si>
  <si>
    <t>Thu Nov 28, 2002 06:07 UTC</t>
  </si>
  <si>
    <t>Cosmos-3M | AlSat 1, Mozhayets 4 &amp; Rubin 3-DSI</t>
  </si>
  <si>
    <t>Mon Nov 25, 2002 23:04 UTC</t>
  </si>
  <si>
    <t>Proton-K/Block DM-2M | Astra 1K</t>
  </si>
  <si>
    <t>Sun Nov 24, 2002 00:49 UTC</t>
  </si>
  <si>
    <t>Space Shuttle Endeavour | STS-113</t>
  </si>
  <si>
    <t>Wed Nov 20, 2002 22:39 UTC</t>
  </si>
  <si>
    <t>Delta IV Medium+ (4,2) | Eutelsat W5</t>
  </si>
  <si>
    <t>Wed Oct 30, 2002 03:11 UTC</t>
  </si>
  <si>
    <t>Soyuz FG | Soyuz TMA-1</t>
  </si>
  <si>
    <t>Sun Oct 27, 2002 03:17 UTC</t>
  </si>
  <si>
    <t>Long March 4B | Ziyuan-2 02</t>
  </si>
  <si>
    <t>Thu Oct 17, 2002 04:41 UTC</t>
  </si>
  <si>
    <t>Proton-K/Block DM-5 | INTEGRAL</t>
  </si>
  <si>
    <t>Tue Oct 15, 2002 18:20 UTC</t>
  </si>
  <si>
    <t>Soyuz U | Foton-M nÂ°1</t>
  </si>
  <si>
    <t>Mon Oct 07, 2002 19:45 UTC</t>
  </si>
  <si>
    <t>Space Shuttle Atlantis | STS-112</t>
  </si>
  <si>
    <t>Thu Sep 26, 2002 14:27 UTC</t>
  </si>
  <si>
    <t>Cosmos-3M | Nadiezhda-M nÂ°1</t>
  </si>
  <si>
    <t>Wed Sep 25, 2002 16:58 UTC</t>
  </si>
  <si>
    <t>Soyuz FG | Progress M1-9</t>
  </si>
  <si>
    <t>Wed Sep 18, 2002 22:04 UTC</t>
  </si>
  <si>
    <t>Atlas IIAS | Hispasat 1D</t>
  </si>
  <si>
    <t>Sun Sep 15, 2002 10:30 UTC</t>
  </si>
  <si>
    <t>Kaituozhe 1 | PS 1</t>
  </si>
  <si>
    <t>Thu Sep 12, 2002 10:23 UTC</t>
  </si>
  <si>
    <t>PSLV-G | METSAT-1</t>
  </si>
  <si>
    <t>Tue Sep 10, 2002 08:20 UTC</t>
  </si>
  <si>
    <t>H-IIA 2024 | USERS &amp; Kodama</t>
  </si>
  <si>
    <t>Fri Sep 06, 2002 06:44 UTC</t>
  </si>
  <si>
    <t>Ariane 44L | Intelsat 906</t>
  </si>
  <si>
    <t>Wed Aug 28, 2002 22:45 UTC</t>
  </si>
  <si>
    <t>Ariane 5 G | Atlantic Bird 1, MSG-1 &amp; MFD</t>
  </si>
  <si>
    <t>Thu Aug 22, 2002 05:15 UTC</t>
  </si>
  <si>
    <t>Proton-K/Block DM-2M | Echostar VIII</t>
  </si>
  <si>
    <t>Wed Aug 21, 2002 22:05 UTC</t>
  </si>
  <si>
    <t>Atlas V 401 | Hot Bird 6</t>
  </si>
  <si>
    <t>Thu Jul 25, 2002 15:13 UTC</t>
  </si>
  <si>
    <t>Proton-K/Block DM-5 | Cosmos 2392</t>
  </si>
  <si>
    <t>Mon Jul 08, 2002 06:35 UTC</t>
  </si>
  <si>
    <t>Cosmos-3M | Cosmos 2390 and 2391</t>
  </si>
  <si>
    <t>Fri Jul 05, 2002 23:22 UTC</t>
  </si>
  <si>
    <t>Ariane 5 G | Stellat-5 &amp; NStar-C</t>
  </si>
  <si>
    <t>Wed Jul 03, 2002 06:47 UTC</t>
  </si>
  <si>
    <t>Delta II 7425 | CONTOUR</t>
  </si>
  <si>
    <t>Wed Jun 26, 2002 05:36 UTC</t>
  </si>
  <si>
    <t>Soyuz U | Progress M-46</t>
  </si>
  <si>
    <t>Mon Jun 24, 2002 18:23 UTC</t>
  </si>
  <si>
    <t>Titan II(23)G | NOAA-17</t>
  </si>
  <si>
    <t>Thu Jun 20, 2002 09:33 UTC</t>
  </si>
  <si>
    <t>Rokot/Briz KM | Iridium SV97 &amp; SV98</t>
  </si>
  <si>
    <t>Sat Jun 15, 2002 22:39 UTC</t>
  </si>
  <si>
    <t>Zenit-3 SL | Galaxy IIIC</t>
  </si>
  <si>
    <t>Mon Jun 10, 2002 01:14 UTC</t>
  </si>
  <si>
    <t>Proton-K/Block DM-2M | Ekspress-A1R</t>
  </si>
  <si>
    <t>Wed Jun 05, 2002 21:22 UTC</t>
  </si>
  <si>
    <t>Space Shuttle Endeavour | STS-111</t>
  </si>
  <si>
    <t>Wed Jun 05, 2002 06:44 UTC</t>
  </si>
  <si>
    <t>Ariane 44L | Intelsat 905</t>
  </si>
  <si>
    <t>Tue May 28, 2002 18:14 UTC</t>
  </si>
  <si>
    <t>Cosmos-3M | Cosmos 2389</t>
  </si>
  <si>
    <t>Tue May 28, 2002 15:25 UTC</t>
  </si>
  <si>
    <t>Shavit-1 | Ofek-5</t>
  </si>
  <si>
    <t>Wed May 15, 2002 01:50 UTC</t>
  </si>
  <si>
    <t>Long March 4B | Fengyun-1D &amp; Haiyang-1A</t>
  </si>
  <si>
    <t>Tue May 07, 2002 17:00 UTC</t>
  </si>
  <si>
    <t>Proton-K/Block DM-2M | DirecTV-5</t>
  </si>
  <si>
    <t>Sat May 04, 2002 09:54 UTC</t>
  </si>
  <si>
    <t>Delta II 7920-10C | Aqua</t>
  </si>
  <si>
    <t>Sat May 04, 2002 01:31 UTC</t>
  </si>
  <si>
    <t>Ariane 42P | SPOT-5 &amp; IDEFIX</t>
  </si>
  <si>
    <t>Thu Apr 25, 2002 06:26 UTC</t>
  </si>
  <si>
    <t>Soyuz U | Soyuz TM-34</t>
  </si>
  <si>
    <t>Tue Apr 16, 2002 23:02 UTC</t>
  </si>
  <si>
    <t>Ariane 44L | NSS-7</t>
  </si>
  <si>
    <t>Mon Apr 08, 2002 20:44 UTC</t>
  </si>
  <si>
    <t>Space Shuttle Atlantis | STS-110</t>
  </si>
  <si>
    <t>Mon Apr 01, 2002 22:06 UTC</t>
  </si>
  <si>
    <t>Molniya-M /Block 2BL | Cosmos 2388</t>
  </si>
  <si>
    <t>Sat Mar 30, 2002 17:25 UTC</t>
  </si>
  <si>
    <t>Proton-K/Block DM-2M | Intelsat 903</t>
  </si>
  <si>
    <t>Fri Mar 29, 2002 01:29 UTC</t>
  </si>
  <si>
    <t>Ariane 44L | Astra 3A &amp; JCSAT-8</t>
  </si>
  <si>
    <t>Mon Mar 25, 2002 14:15 UTC</t>
  </si>
  <si>
    <t>Long March 2F | Shenzhou 3</t>
  </si>
  <si>
    <t>Thu Mar 21, 2002 20:13 UTC</t>
  </si>
  <si>
    <t>Soyuz U | Progress M1-8</t>
  </si>
  <si>
    <t>Sun Mar 17, 2002 09:21 UTC</t>
  </si>
  <si>
    <t>Rokot/Briz KM | GRACE 1 &amp; 2</t>
  </si>
  <si>
    <t>Fri Mar 08, 2002 22:59 UTC</t>
  </si>
  <si>
    <t>Atlas IIA | TDRS-I</t>
  </si>
  <si>
    <t>Fri Mar 01, 2002 11:22 UTC</t>
  </si>
  <si>
    <t>Space Shuttle Columbia | STS-109</t>
  </si>
  <si>
    <t>Fri Mar 01, 2002 01:07 UTC</t>
  </si>
  <si>
    <t>Ariane 5 G | Envisat</t>
  </si>
  <si>
    <t>Mon Feb 25, 2002 17:26 UTC</t>
  </si>
  <si>
    <t>Soyuz U | Cosmos 2387</t>
  </si>
  <si>
    <t>Sat Feb 23, 2002 06:59 UTC</t>
  </si>
  <si>
    <t>Ariane 44L | Intelsat 904</t>
  </si>
  <si>
    <t>Thu Feb 21, 2002 12:43 UTC</t>
  </si>
  <si>
    <t>Atlas IIIB | EchoStar VII</t>
  </si>
  <si>
    <t>Mon Feb 11, 2002 17:43 UTC</t>
  </si>
  <si>
    <t>Delta II 7920-10C | Iridium IS-1</t>
  </si>
  <si>
    <t>Tue Feb 05, 2002 20:58 UTC</t>
  </si>
  <si>
    <t>Pegasus XL | RHESSI</t>
  </si>
  <si>
    <t>Mon Feb 04, 2002 02:45 UTC</t>
  </si>
  <si>
    <t>H-IIA 2024 | VEP 3, Tsubasa &amp; DASH</t>
  </si>
  <si>
    <t>Wed Jan 23, 2002 23:46 UTC</t>
  </si>
  <si>
    <t>Ariane 42L | Insat 3C</t>
  </si>
  <si>
    <t>Wed Jan 16, 2002 00:30 UTC</t>
  </si>
  <si>
    <t>Titan IV(401)B | Milstar DFS-5</t>
  </si>
  <si>
    <t>Site 32/1, Plesetsk Cosmodrome, Russia</t>
  </si>
  <si>
    <t>Fri Dec 28, 2001 03:24 UTC</t>
  </si>
  <si>
    <t>Tsyklon-3 | Cosmos 2384 to 2386 &amp; Goniets nÂ°10 to 12</t>
  </si>
  <si>
    <t>Fri Dec 21, 2001 04:00 UTC</t>
  </si>
  <si>
    <t>Tsyklon-2 | Cosmos 2383</t>
  </si>
  <si>
    <t>Mon Dec 10, 2001 17:18 UTC</t>
  </si>
  <si>
    <t>Zenit-2 | Meteor-3M nÂ°1 &amp; Others</t>
  </si>
  <si>
    <t>Fri Dec 07, 2001 15:07 UTC</t>
  </si>
  <si>
    <t>Delta II 7920-10C | Jason-1 / TIMED</t>
  </si>
  <si>
    <t>Wed Dec 05, 2001 22:19 UTC</t>
  </si>
  <si>
    <t>Space Shuttle Endeavour | STS-108</t>
  </si>
  <si>
    <t>Sat Dec 01, 2001 18:04 UTC</t>
  </si>
  <si>
    <t>Proton K/Block-DM-2 | Cosmos 2380, 2381 &amp; 2382</t>
  </si>
  <si>
    <t>Tue Nov 27, 2001 00:35 UTC</t>
  </si>
  <si>
    <t>Ariane 44LP | DirecTV-4S</t>
  </si>
  <si>
    <t>Mon Nov 26, 2001 18:24 UTC</t>
  </si>
  <si>
    <t>Soyuz FG | Progress M1-7</t>
  </si>
  <si>
    <t>Thu Oct 25, 2001 11:34 UTC</t>
  </si>
  <si>
    <t>Molniya-M /Block ML | Molniya-3 nÂ°171</t>
  </si>
  <si>
    <t>Mon Oct 22, 2001 04:53 UTC</t>
  </si>
  <si>
    <t>PSLV-G | TES, BIRD &amp; PROBA</t>
  </si>
  <si>
    <t>Sun Oct 21, 2001 08:59 UTC</t>
  </si>
  <si>
    <t>Soyuz U | Soyuz TM-33</t>
  </si>
  <si>
    <t>Thu Oct 18, 2001 18:51 UTC</t>
  </si>
  <si>
    <t>Delta II 7320-10C | QuickBird</t>
  </si>
  <si>
    <t>Thu Oct 11, 2001 02:32 UTC</t>
  </si>
  <si>
    <t>Atlas IIAS | NROL-12</t>
  </si>
  <si>
    <t>Sat Oct 06, 2001 16:45 UTC</t>
  </si>
  <si>
    <t>Proton K/Block-DM-2 | Raduga-1 6</t>
  </si>
  <si>
    <t>Fri Oct 05, 2001 21:21 UTC</t>
  </si>
  <si>
    <t>Titan IV(404)B | KH-11 13 (NROL-14)</t>
  </si>
  <si>
    <t>Sun Sep 30, 2001 02:40 UTC</t>
  </si>
  <si>
    <t>Athena I | Starshine 3 &amp; Others</t>
  </si>
  <si>
    <t>Tue Sep 25, 2001 23:21 UTC</t>
  </si>
  <si>
    <t>Ariane 44P | Atlantic Bird 2</t>
  </si>
  <si>
    <t>Fri Sep 21, 2001 18:49 UTC</t>
  </si>
  <si>
    <t>Minotaur C (Taurus) | Orbview-4/QuikTOMS</t>
  </si>
  <si>
    <t>Fri Sep 14, 2001 23:34 UTC</t>
  </si>
  <si>
    <t>Soyuz U | Progress M-SO1</t>
  </si>
  <si>
    <t>Sat Sep 08, 2001 15:25 UTC</t>
  </si>
  <si>
    <t>Atlas IIAS | NROL-13 (Intruder FA &amp; 5B)</t>
  </si>
  <si>
    <t>Thu Aug 30, 2001 06:46 UTC</t>
  </si>
  <si>
    <t>Ariane 44L | Intelsat 902</t>
  </si>
  <si>
    <t>Wed Aug 29, 2001 07:00 UTC</t>
  </si>
  <si>
    <t>H-IIA 202 | VEP 2 &amp; LRE</t>
  </si>
  <si>
    <t>Fri Aug 24, 2001 20:34 UTC</t>
  </si>
  <si>
    <t>Proton K/Block-DM-2 | Cosmos 2379</t>
  </si>
  <si>
    <t>Tue Aug 21, 2001 09:23 UTC</t>
  </si>
  <si>
    <t>Soyuz U | Progress M-45</t>
  </si>
  <si>
    <t>Fri Aug 10, 2001 21:10 UTC</t>
  </si>
  <si>
    <t>Space Shuttle Discovery | STS-105</t>
  </si>
  <si>
    <t>Wed Aug 08, 2001 16:13 UTC</t>
  </si>
  <si>
    <t>Delta II 7326 | Genesis Probe</t>
  </si>
  <si>
    <t>Mon Aug 06, 2001 07:28 UTC</t>
  </si>
  <si>
    <t>Titan IV(402)B | DSP-21 (USA-159)</t>
  </si>
  <si>
    <t>Tue Jul 31, 2001 07:59 UTC</t>
  </si>
  <si>
    <t>Tsyklon-3 | Koronass F</t>
  </si>
  <si>
    <t>Mon Jul 23, 2001 07:23 UTC</t>
  </si>
  <si>
    <t>Atlas IIA | GOES-M</t>
  </si>
  <si>
    <t>Fri Jul 20, 2001 00:17 UTC</t>
  </si>
  <si>
    <t>Molniya-M /Block ML | Molniya-3K nÂ°170</t>
  </si>
  <si>
    <t>Thu Jul 12, 2001 21:58 UTC</t>
  </si>
  <si>
    <t>Ariane 5 G | Artemis &amp; BSAT-2b</t>
  </si>
  <si>
    <t>Thu Jul 12, 2001 09:03 UTC</t>
  </si>
  <si>
    <t>Space Shuttle Atlantis | STS-104</t>
  </si>
  <si>
    <t>Sat Jun 30, 2001 19:46 UTC</t>
  </si>
  <si>
    <t>Delta II 7425-10C | WMAP</t>
  </si>
  <si>
    <t>Tue Jun 19, 2001 04:41 UTC</t>
  </si>
  <si>
    <t>Atlas IIAS | ICO F2</t>
  </si>
  <si>
    <t>Sat Jun 16, 2001 01:49 UTC</t>
  </si>
  <si>
    <t>Proton-K/Block DM-2M | Astra-2C</t>
  </si>
  <si>
    <t>Sat Jun 09, 2001 06:45 UTC</t>
  </si>
  <si>
    <t>Ariane 44L | Intelsat 901</t>
  </si>
  <si>
    <t>Fri Jun 08, 2001 15:08 UTC</t>
  </si>
  <si>
    <t>Cosmos-3M | Cosmos 2378</t>
  </si>
  <si>
    <t>Tue May 29, 2001 17:55 UTC</t>
  </si>
  <si>
    <t>Soyuz U | Cosmos 2377</t>
  </si>
  <si>
    <t>Sun May 20, 2001 22:32 UTC</t>
  </si>
  <si>
    <t>Soyuz FG | Progress M1-6</t>
  </si>
  <si>
    <t>Fri May 18, 2001 17:45 UTC</t>
  </si>
  <si>
    <t>Delta II 7925 | NROL-17 (GeoLITE)</t>
  </si>
  <si>
    <t>Tue May 15, 2001 01:11 UTC</t>
  </si>
  <si>
    <t>Proton-K/Block DM-2M | PanAmSat-10</t>
  </si>
  <si>
    <t>Tue May 08, 2001 22:10 UTC</t>
  </si>
  <si>
    <t>Zenit-3 SL | XM-1</t>
  </si>
  <si>
    <t>Sat Apr 28, 2001 07:37 UTC</t>
  </si>
  <si>
    <t>Soyuz U | Soyuz TM-32</t>
  </si>
  <si>
    <t>Thu Apr 19, 2001 18:40 UTC</t>
  </si>
  <si>
    <t>Space Shuttle Endeavour | STS-100</t>
  </si>
  <si>
    <t>Wed Apr 18, 2001 10:13 UTC</t>
  </si>
  <si>
    <t>GSLV Mk I | GSAT-1</t>
  </si>
  <si>
    <t>Sat Apr 07, 2001 15:02 UTC</t>
  </si>
  <si>
    <t>Delta II 7925 | Mars Odyssey</t>
  </si>
  <si>
    <t>Sat Apr 07, 2001 03:47 UTC</t>
  </si>
  <si>
    <t>Proton-M/Briz-M | Ekran-M nÂ°18L</t>
  </si>
  <si>
    <t>Sun Mar 18, 2001 22:33 UTC</t>
  </si>
  <si>
    <t>Zenit-3 SL | XM-2</t>
  </si>
  <si>
    <t>Thu Mar 08, 2001 22:51 UTC</t>
  </si>
  <si>
    <t>Ariane 5 G | Eurobird-1 &amp; BSat-2a</t>
  </si>
  <si>
    <t>Thu Mar 08, 2001 11:42 UTC</t>
  </si>
  <si>
    <t>Space Shuttle Discovery | STS-102</t>
  </si>
  <si>
    <t>Tue Feb 27, 2001 21:20 UTC</t>
  </si>
  <si>
    <t>Titan IV(401)B | Milstar DFS-4</t>
  </si>
  <si>
    <t>Mon Feb 26, 2001 08:09 UTC</t>
  </si>
  <si>
    <t>Soyuz U | Progress M-44</t>
  </si>
  <si>
    <t>Tue Feb 20, 2001 08:48 UTC</t>
  </si>
  <si>
    <t>START-1 | Odin</t>
  </si>
  <si>
    <t>Wed Feb 07, 2001 23:13 UTC</t>
  </si>
  <si>
    <t>Space Shuttle Atlantis | STS-98</t>
  </si>
  <si>
    <t>Wed Feb 07, 2001 23:05 UTC</t>
  </si>
  <si>
    <t>Ariane 44L | Sicral-1 &amp; Skynet 4F</t>
  </si>
  <si>
    <t>Tue Jan 30, 2001 07:55 UTC</t>
  </si>
  <si>
    <t>Delta II 7925 | GPS IIR-7</t>
  </si>
  <si>
    <t>Wed Jan 24, 2001 04:28 UTC</t>
  </si>
  <si>
    <t>Soyuz U | Progress M1-5</t>
  </si>
  <si>
    <t>Wed Jan 10, 2001 22:09 UTC</t>
  </si>
  <si>
    <t>Ariane 44P | TÃ¼rksat 2A</t>
  </si>
  <si>
    <t>Tue Jan 09, 2001 17:00 UTC</t>
  </si>
  <si>
    <t>Long March 2F | Shenzhou 2</t>
  </si>
  <si>
    <t>Wed Dec 27, 2000 09:56 UTC</t>
  </si>
  <si>
    <t>Tsyklon-3 | Cosmos 2377 to 2379 &amp; Goniets nÂ°7 to 9</t>
  </si>
  <si>
    <t>Wed Dec 20, 2000 16:20 UTC</t>
  </si>
  <si>
    <t>Long March 3A | Beidou-1B</t>
  </si>
  <si>
    <t>Wed Dec 20, 2000 00:26 UTC</t>
  </si>
  <si>
    <t>Ariane 5 G | Astra 2D, GE-8, LDREX</t>
  </si>
  <si>
    <t>Wed Dec 06, 2000 02:47 UTC</t>
  </si>
  <si>
    <t>Atlas IIAS | NROL-10</t>
  </si>
  <si>
    <t>Tue Dec 05, 2000 12:32 UTC</t>
  </si>
  <si>
    <t>START-1 | EROS A</t>
  </si>
  <si>
    <t>Fri Dec 01, 2000 03:06 UTC</t>
  </si>
  <si>
    <t>Space Shuttle Endeavour | STS-97</t>
  </si>
  <si>
    <t>Thu Nov 30, 2000 19:59 UTC</t>
  </si>
  <si>
    <t>Proton K/Block-DM-2 | Sirius FM-3</t>
  </si>
  <si>
    <t>Tue Nov 21, 2000 23:56 UTC</t>
  </si>
  <si>
    <t>Ariane 44L | Anik F1</t>
  </si>
  <si>
    <t>Tue Nov 21, 2000 18:24 UTC</t>
  </si>
  <si>
    <t>Delta II 7320-10C | EO-1 / SAC-C</t>
  </si>
  <si>
    <t>Mon Nov 20, 2000 23:00 UTC</t>
  </si>
  <si>
    <t>Cosmos-3M | QuickBird-1</t>
  </si>
  <si>
    <t>Thu Nov 16, 2000 01:32 UTC</t>
  </si>
  <si>
    <t>Soyuz U | Progress M1-4</t>
  </si>
  <si>
    <t>Thu Nov 16, 2000 01:07 UTC</t>
  </si>
  <si>
    <t>Ariane 5 G | PanAmSat-1R, Amsat-P3D, STRV 1C &amp; 1D</t>
  </si>
  <si>
    <t>Fri Nov 10, 2000 17:14 UTC</t>
  </si>
  <si>
    <t>Delta II 7925 | GPS IIR-6</t>
  </si>
  <si>
    <t>Tue Oct 31, 2000 07:52 UTC</t>
  </si>
  <si>
    <t>Soyuz U | Soyuz TM-31</t>
  </si>
  <si>
    <t>Mon Oct 30, 2000 16:02 UTC</t>
  </si>
  <si>
    <t>Long March 3A | Beidou-1A</t>
  </si>
  <si>
    <t>Sun Oct 29, 2000 05:59 UTC</t>
  </si>
  <si>
    <t>Ariane 44LP | Europe*Star F1</t>
  </si>
  <si>
    <t>Sat Oct 21, 2000 22:00 UTC</t>
  </si>
  <si>
    <t>Proton-K/Block DM-2M | GE-6</t>
  </si>
  <si>
    <t>Sat Oct 21, 2000 05:51 UTC</t>
  </si>
  <si>
    <t>Zenit-3 SL | Thuraya 1</t>
  </si>
  <si>
    <t>Fri Oct 20, 2000 00:40 UTC</t>
  </si>
  <si>
    <t>Atlas IIA | DSCS III-B11</t>
  </si>
  <si>
    <t>Mon Oct 16, 2000 21:27 UTC</t>
  </si>
  <si>
    <t>Soyuz U | Progress M-43</t>
  </si>
  <si>
    <t>Fri Oct 13, 2000 14:12 UTC</t>
  </si>
  <si>
    <t>Proton K/Block-DM-2 | Cosmos 2374, 2375 &amp; 2376</t>
  </si>
  <si>
    <t>Wed Oct 11, 2000 23:17 UTC</t>
  </si>
  <si>
    <t>Space Shuttle Discovery | STS-92</t>
  </si>
  <si>
    <t>Mon Oct 09, 2000 05:38 UTC</t>
  </si>
  <si>
    <t>Pegasus | HETE 2</t>
  </si>
  <si>
    <t>Fri Oct 06, 2000 23:00 UTC</t>
  </si>
  <si>
    <t>Ariane 42L | N-SAT 110</t>
  </si>
  <si>
    <t>Sun Oct 01, 2000 22:00 UTC</t>
  </si>
  <si>
    <t>Proton-K/Block DM-2M | GE-1A</t>
  </si>
  <si>
    <t>Fri Sep 29, 2000 09:30 UTC</t>
  </si>
  <si>
    <t>Soyuz U | Cosmos 2373</t>
  </si>
  <si>
    <t>Tue Sep 26, 2000 10:05 UTC</t>
  </si>
  <si>
    <t>Dnepr | Megsat 1 &amp; Others</t>
  </si>
  <si>
    <t>Mon Sep 25, 2000 10:10 UTC</t>
  </si>
  <si>
    <t>Zenit-2 | Cosmos 2372</t>
  </si>
  <si>
    <t>Thu Sep 21, 2000 10:22 UTC</t>
  </si>
  <si>
    <t>Titan II(23)G | NOAA-16</t>
  </si>
  <si>
    <t>Thu Sep 14, 2000 22:54 UTC</t>
  </si>
  <si>
    <t>Ariane 5 G | Astra 2B &amp; GE-7</t>
  </si>
  <si>
    <t>Fri Sep 08, 2000 12:45 UTC</t>
  </si>
  <si>
    <t>Space Shuttle Atlantis | STS-106</t>
  </si>
  <si>
    <t>Wed Sep 06, 2000 22:33 UTC</t>
  </si>
  <si>
    <t>Ariane 44P | Eutelsat W1</t>
  </si>
  <si>
    <t>Tue Sep 05, 2000 09:43 UTC</t>
  </si>
  <si>
    <t>Proton-K/Block DM-2M | Sirius FM-2</t>
  </si>
  <si>
    <t>Fri Sep 01, 2000 03:25 UTC</t>
  </si>
  <si>
    <t>Long March 4B | Ziyuan-2 01</t>
  </si>
  <si>
    <t>Mon Aug 28, 2000 20:08 UTC</t>
  </si>
  <si>
    <t>Proton K/Block-DM-2 | Raduga-1 5</t>
  </si>
  <si>
    <t>Wed Aug 23, 2000 11:05 UTC</t>
  </si>
  <si>
    <t>Delta III 8930 | DM F3</t>
  </si>
  <si>
    <t>Thu Aug 17, 2000 23:45 UTC</t>
  </si>
  <si>
    <t>Titan IV(403)B | NROL-11 (Onyx)</t>
  </si>
  <si>
    <t>Thu Aug 17, 2000 23:16 UTC</t>
  </si>
  <si>
    <t>Ariane 44LP | Brasilsat B4 &amp; Nilesat 102</t>
  </si>
  <si>
    <t>Wed Aug 09, 2000 11:13 UTC</t>
  </si>
  <si>
    <t>Soyuz U/Fregat | Cluster 2 FM5 &amp; 8</t>
  </si>
  <si>
    <t>Sun Aug 06, 2000 18:26 UTC</t>
  </si>
  <si>
    <t>Soyuz U | Progress M1-3</t>
  </si>
  <si>
    <t>Fri Jul 28, 2000 22:41 UTC</t>
  </si>
  <si>
    <t>Zenit-3 SL | PAS 9</t>
  </si>
  <si>
    <t>Wed Jul 19, 2000 20:09 UTC</t>
  </si>
  <si>
    <t>Minotaur I | MightySat 2.1</t>
  </si>
  <si>
    <t>Sun Jul 16, 2000 12:39 UTC</t>
  </si>
  <si>
    <t>Soyuz U/Fregat | Cluster 2 FM6 &amp; 7</t>
  </si>
  <si>
    <t>Sun Jul 16, 2000 09:17 UTC</t>
  </si>
  <si>
    <t>Delta II 7925 | GPS IIR-5</t>
  </si>
  <si>
    <t>Sat Jul 15, 2000 12:00 UTC</t>
  </si>
  <si>
    <t>Cosmos-3M | CHAMP, MITA &amp; Rubin 1</t>
  </si>
  <si>
    <t>Fri Jul 14, 2000 05:21 UTC</t>
  </si>
  <si>
    <t>Atlas IIAS | Echostar 6</t>
  </si>
  <si>
    <t>Wed Jul 12, 2000 04:56 UTC</t>
  </si>
  <si>
    <t>Proton-K | Zvezda</t>
  </si>
  <si>
    <t>Tue Jul 04, 2000 23:44 UTC</t>
  </si>
  <si>
    <t>Proton-K/Block DM-2M | Cosmos 2371</t>
  </si>
  <si>
    <t>Fri Jun 30, 2000 22:08 UTC</t>
  </si>
  <si>
    <t>Proton-K/Block DM-2M | Sirius FM-1</t>
  </si>
  <si>
    <t>Fri Jun 30, 2000 12:56 UTC</t>
  </si>
  <si>
    <t>Atlas IIA | TDRS-H</t>
  </si>
  <si>
    <t>Wed Jun 28, 2000 10:37 UTC</t>
  </si>
  <si>
    <t>Cosmos-3M | Nadiezhda nÂ°9, Tsinghua-1 &amp; SNAP-1</t>
  </si>
  <si>
    <t>Sun Jun 25, 2000 11:50 UTC</t>
  </si>
  <si>
    <t>Long March 3 | Fengyun-2B</t>
  </si>
  <si>
    <t>Sat Jun 24, 2000 00:28 UTC</t>
  </si>
  <si>
    <t>Proton-K/Block DM-2M | Ekspress-A3</t>
  </si>
  <si>
    <t>Wed Jun 07, 2000 13:19 UTC</t>
  </si>
  <si>
    <t>Pegasus XL | TSX-5</t>
  </si>
  <si>
    <t>Tue Jun 06, 2000 02:59 UTC</t>
  </si>
  <si>
    <t>Proton-K/Briz-M | Gorizont 33</t>
  </si>
  <si>
    <t>Wed May 24, 2000 23:10 UTC</t>
  </si>
  <si>
    <t>Atlas IIIA | Eutelsat W4</t>
  </si>
  <si>
    <t>Fri May 19, 2000 10:11 UTC</t>
  </si>
  <si>
    <t>Space Shuttle Atlantis | STS-101</t>
  </si>
  <si>
    <t>Tue May 16, 2000 08:27 UTC</t>
  </si>
  <si>
    <t>Rokot/Briz KM | SimSat 1 &amp; 2</t>
  </si>
  <si>
    <t>Thu May 11, 2000 01:48 UTC</t>
  </si>
  <si>
    <t>Delta II 7925 | GPS IIR-4</t>
  </si>
  <si>
    <t>Mon May 08, 2000 16:01 UTC</t>
  </si>
  <si>
    <t>Titan IV(402)B | DSP-20 (USA-149)</t>
  </si>
  <si>
    <t>Wed May 03, 2000 13:25 UTC</t>
  </si>
  <si>
    <t>Soyuz U | Cosmos 2370</t>
  </si>
  <si>
    <t>Wed May 03, 2000 07:07 UTC</t>
  </si>
  <si>
    <t>Atlas IIA | GOES-L</t>
  </si>
  <si>
    <t>Tue Apr 25, 2000 20:08 UTC</t>
  </si>
  <si>
    <t>Soyuz U | Progress M1-2</t>
  </si>
  <si>
    <t>Wed Apr 19, 2000 00:29 UTC</t>
  </si>
  <si>
    <t>Ariane 42L | Galaxy 4R</t>
  </si>
  <si>
    <t>Mon Apr 17, 2000 21:06 UTC</t>
  </si>
  <si>
    <t>Proton-K/Block DM-4 | SESAT 1</t>
  </si>
  <si>
    <t>Tue Apr 04, 2000 05:01 UTC</t>
  </si>
  <si>
    <t>Soyuz U | Soyuz TM-30</t>
  </si>
  <si>
    <t>Sat Mar 25, 2000 20:34 UTC</t>
  </si>
  <si>
    <t>Delta II 7326 | IMAGE</t>
  </si>
  <si>
    <t>Tue Mar 21, 2000 23:28 UTC</t>
  </si>
  <si>
    <t>Ariane 5 G | INSAT-3B &amp; AsiaStar</t>
  </si>
  <si>
    <t>Mon Mar 20, 2000 18:28 UTC</t>
  </si>
  <si>
    <t>Soyuz U/Fregat | Dumsat</t>
  </si>
  <si>
    <t>Sun Mar 12, 2000 14:49 UTC</t>
  </si>
  <si>
    <t>Zenit-3 SL | ICO F-1</t>
  </si>
  <si>
    <t>Sun Mar 12, 2000 09:29 UTC</t>
  </si>
  <si>
    <t>Minotaur C (Taurus) | Multispectral Thermal Imager (MTI)</t>
  </si>
  <si>
    <t>Sun Mar 12, 2000 04:07 UTC</t>
  </si>
  <si>
    <t>Proton-K/Block DM-2M | Ekspress-A2</t>
  </si>
  <si>
    <t>Fri Feb 18, 2000 01:04 UTC</t>
  </si>
  <si>
    <t>Ariane 44LP | Superbird 4</t>
  </si>
  <si>
    <t>Sat Feb 12, 2000 09:10 UTC</t>
  </si>
  <si>
    <t>Proton-K/Block DM-2M | Garuda 1</t>
  </si>
  <si>
    <t>Fri Feb 11, 2000 17:43 UTC</t>
  </si>
  <si>
    <t>Space Shuttle Endeavour | STS-99</t>
  </si>
  <si>
    <t>Thu Feb 10, 2000 01:30 UTC</t>
  </si>
  <si>
    <t>Mu-V/M-24 | Astro E</t>
  </si>
  <si>
    <t>Tue Feb 08, 2000 23:19 UTC</t>
  </si>
  <si>
    <t>Soyuz U/Fregat | Demonstrator</t>
  </si>
  <si>
    <t>Tue Feb 08, 2000 21:24 UTC</t>
  </si>
  <si>
    <t>Delta II 7920-10C | Globalstar 7</t>
  </si>
  <si>
    <t>Thu Feb 03, 2000 23:30 UTC</t>
  </si>
  <si>
    <t>Atlas IIAS | Hispasat 1C</t>
  </si>
  <si>
    <t>Thu Feb 03, 2000 09:26 UTC</t>
  </si>
  <si>
    <t>Zenit-2 | Cosmos 2369</t>
  </si>
  <si>
    <t>Tue Feb 01, 2000 06:47 UTC</t>
  </si>
  <si>
    <t>Soyuz U | Progress M1-1</t>
  </si>
  <si>
    <t>Thu Jan 27, 2000 03:03 UTC</t>
  </si>
  <si>
    <t>Minotaur I | JAWSat</t>
  </si>
  <si>
    <t>Tue Jan 25, 2000 16:45 UTC</t>
  </si>
  <si>
    <t>Long March 3A | ChinaSat-22</t>
  </si>
  <si>
    <t>Tue Jan 25, 2000 01:04 UTC</t>
  </si>
  <si>
    <t>Ariane 42L | Galaxy 10R</t>
  </si>
  <si>
    <t>Fri Jan 21, 2000 01:03 UTC</t>
  </si>
  <si>
    <t>Atlas IIA | DSCS IIIB-8</t>
  </si>
  <si>
    <t>Mon Dec 27, 1999 19:12 UTC</t>
  </si>
  <si>
    <t>Molniya-M /Block 2BL | Cosmos 2368</t>
  </si>
  <si>
    <t>Sun Dec 26, 1999 08:00 UTC</t>
  </si>
  <si>
    <t>Tsyklon-2 | Cosmos 2367</t>
  </si>
  <si>
    <t>Wed Dec 22, 1999 00:50 UTC</t>
  </si>
  <si>
    <t>Ariane 44L | Galaxy 11</t>
  </si>
  <si>
    <t>Tue Dec 21, 1999 07:13 UTC</t>
  </si>
  <si>
    <t>Minotaur C (Taurus) | KOMPSAT &amp; ACRIMSAT</t>
  </si>
  <si>
    <t>Mon Dec 20, 1999 00:50 UTC</t>
  </si>
  <si>
    <t>Space Shuttle Discovery | STS-103</t>
  </si>
  <si>
    <t>Sat Dec 18, 1999 18:57 UTC</t>
  </si>
  <si>
    <t>Atlas IIAS | Terra</t>
  </si>
  <si>
    <t>Sun Dec 12, 1999 17:38 UTC</t>
  </si>
  <si>
    <t>Titan II(23)G | USA-147</t>
  </si>
  <si>
    <t>Sat Dec 11, 1999 18:25 UTC</t>
  </si>
  <si>
    <t>VLS-1 | SACI-2</t>
  </si>
  <si>
    <t>Fri Dec 10, 1999 14:32 UTC</t>
  </si>
  <si>
    <t>Ariane 5 G | XMM-Newton</t>
  </si>
  <si>
    <t>Sat Dec 04, 1999 18:53 UTC</t>
  </si>
  <si>
    <t>Pegasus XL/HAPS | Orbcomm D1-D8</t>
  </si>
  <si>
    <t>Fri Dec 03, 1999 16:22 UTC</t>
  </si>
  <si>
    <t>Ariane 40 | HÃ©lios 1B &amp; ClÃ©mentine</t>
  </si>
  <si>
    <t>Tue Nov 23, 1999 04:06 UTC</t>
  </si>
  <si>
    <t>Atlas IIA | UHF F10</t>
  </si>
  <si>
    <t>Mon Nov 22, 1999 16:20 UTC</t>
  </si>
  <si>
    <t>Soyuz U/Ikar | Globalstar FM29, 34, 39 &amp; 61</t>
  </si>
  <si>
    <t>Fri Nov 19, 1999 22:30 UTC</t>
  </si>
  <si>
    <t>Long March 2F | Shenzhou 1</t>
  </si>
  <si>
    <t>Mon Nov 15, 1999 07:29 UTC</t>
  </si>
  <si>
    <t>H-IIS | Himawari 6</t>
  </si>
  <si>
    <t>Sat Nov 13, 1999 22:54 UTC</t>
  </si>
  <si>
    <t>Ariane 44LP | GE-4</t>
  </si>
  <si>
    <t>Wed Oct 27, 1999 16:15 UTC</t>
  </si>
  <si>
    <t>Proton K/Block-DM-2 | Ekspress-A1</t>
  </si>
  <si>
    <t>Tue Oct 19, 1999 06:22 UTC</t>
  </si>
  <si>
    <t>Ariane 44LP | Orion 2</t>
  </si>
  <si>
    <t>Mon Oct 18, 1999 13:31 UTC</t>
  </si>
  <si>
    <t>Soyuz U/Ikar | Globalstar FM31, 56, 57 &amp; 59</t>
  </si>
  <si>
    <t>Thu Oct 14, 1999 03:15 UTC</t>
  </si>
  <si>
    <t>Long March 4B | CBERS-1 &amp; SACI 1</t>
  </si>
  <si>
    <t>Sun Oct 10, 1999 03:28 UTC</t>
  </si>
  <si>
    <t>Zenit-3 SL | DirecTV 1R</t>
  </si>
  <si>
    <t>Thu Oct 07, 1999 12:51 UTC</t>
  </si>
  <si>
    <t>Delta II 7925 | USA-145 (GPS IIR-3)</t>
  </si>
  <si>
    <t>Tue Sep 28, 1999 11:00 UTC</t>
  </si>
  <si>
    <t>Soyuz U | Resurs-F1M</t>
  </si>
  <si>
    <t>Sun Sep 26, 1999 22:30 UTC</t>
  </si>
  <si>
    <t>Proton-K/Block DM-3 | LMI-1</t>
  </si>
  <si>
    <t>Sat Sep 25, 1999 06:29 UTC</t>
  </si>
  <si>
    <t>Ariane 44LP | Telstar 7</t>
  </si>
  <si>
    <t>Fri Sep 24, 1999 18:21 UTC</t>
  </si>
  <si>
    <t>Athena II | Ikonos 1</t>
  </si>
  <si>
    <t>Thu Sep 23, 1999 06:02 UTC</t>
  </si>
  <si>
    <t>Atlas IIAS | Echostar 5</t>
  </si>
  <si>
    <t>Wed Sep 22, 1999 14:33 UTC</t>
  </si>
  <si>
    <t>Soyuz U/Ikar | Globalstar FM33, 50, 55 &amp; 58</t>
  </si>
  <si>
    <t>Thu Sep 09, 1999 17:59 UTC</t>
  </si>
  <si>
    <t>Soyuz U | Foton 12</t>
  </si>
  <si>
    <t>Mon Sep 06, 1999 16:35 UTC</t>
  </si>
  <si>
    <t>Proton-K/Block DM-2M | Yamal 101 &amp; 102</t>
  </si>
  <si>
    <t>Sat Sep 04, 1999 22:34 UTC</t>
  </si>
  <si>
    <t>Ariane 42P | Koreasat 3</t>
  </si>
  <si>
    <t>Thu Aug 26, 1999 12:02 UTC</t>
  </si>
  <si>
    <t>Cosmos-3M | Cosmos 2366</t>
  </si>
  <si>
    <t>Wed Aug 18, 1999 18:00 UTC</t>
  </si>
  <si>
    <t>Soyuz U | Cosmos 2365</t>
  </si>
  <si>
    <t>Tue Aug 17, 1999 04:37 UTC</t>
  </si>
  <si>
    <t>Delta II 7420-10C | Globalstar 6</t>
  </si>
  <si>
    <t>Thu Aug 12, 1999 22:52 UTC</t>
  </si>
  <si>
    <t>Ariane 42P | Telkom 1</t>
  </si>
  <si>
    <t>Sun Jul 25, 1999 07:46 UTC</t>
  </si>
  <si>
    <t>Delta II 7420-10C | Globalstar 5</t>
  </si>
  <si>
    <t>Fri Jul 23, 1999 04:31 UTC</t>
  </si>
  <si>
    <t>Space Shuttle Columbia | STS-93</t>
  </si>
  <si>
    <t>Sat Jul 17, 1999 05:37 UTC</t>
  </si>
  <si>
    <t>Zenit-2 | Okean-O nÂ°1</t>
  </si>
  <si>
    <t>Fri Jul 16, 1999 16:37 UTC</t>
  </si>
  <si>
    <t>Soyuz U | Progress M-42</t>
  </si>
  <si>
    <t>Sat Jul 10, 1999 08:45 UTC</t>
  </si>
  <si>
    <t>Delta II 7420-10C | Globalstar 4</t>
  </si>
  <si>
    <t>Thu Jul 08, 1999 08:45 UTC</t>
  </si>
  <si>
    <t>Molniya-M /Block ML | Molniya-3 nÂ°169</t>
  </si>
  <si>
    <t>Mon Jul 05, 1999 13:31 UTC</t>
  </si>
  <si>
    <t>Proton-K/Briz-M | Raduga nÂ°45L</t>
  </si>
  <si>
    <t>Thu Jun 24, 1999 15:44 UTC</t>
  </si>
  <si>
    <t>Delta II 7320-10C | FUSE</t>
  </si>
  <si>
    <t>Sun Jun 20, 1999 02:15 UTC</t>
  </si>
  <si>
    <t>Titan II(23)G | QuikSCAT</t>
  </si>
  <si>
    <t>Fri Jun 18, 1999 01:49 UTC</t>
  </si>
  <si>
    <t>Proton-K/Block DM-3 | Astra 1H</t>
  </si>
  <si>
    <t>Fri Jun 11, 1999 17:15 UTC</t>
  </si>
  <si>
    <t>Long March 2C/SD | Iridium SV92 &amp; SV93</t>
  </si>
  <si>
    <t>Thu Jun 10, 1999 13:48 UTC</t>
  </si>
  <si>
    <t>Delta II 7420-10C | Globalstar 3</t>
  </si>
  <si>
    <t>Thu May 27, 1999 10:49 UTC</t>
  </si>
  <si>
    <t>Space Shuttle Discovery | STS-96</t>
  </si>
  <si>
    <t>Wed May 26, 1999 06:22 UTC</t>
  </si>
  <si>
    <t>PSLV-G | IRS-P4, DLR-Tubsat, &amp; Kitsat-3</t>
  </si>
  <si>
    <t>Sat May 22, 1999 09:36 UTC</t>
  </si>
  <si>
    <t>Titan IV(404)B | NROL-9 (Misty)</t>
  </si>
  <si>
    <t>Thu May 20, 1999 22:30 UTC</t>
  </si>
  <si>
    <t>Proton-K/Block DM-3 | Nimiq 1</t>
  </si>
  <si>
    <t>Tue May 18, 1999 05:09 UTC</t>
  </si>
  <si>
    <t>Pegasus XL/HAPS | TERRIERS &amp; MUBLCOM</t>
  </si>
  <si>
    <t>Mon May 10, 1999 01:33 UTC</t>
  </si>
  <si>
    <t>Long March 4B | Fengyun 1C &amp; Shijian 5</t>
  </si>
  <si>
    <t>Wed May 05, 1999 01:00 UTC</t>
  </si>
  <si>
    <t>Delta III 8930 | Orion 3</t>
  </si>
  <si>
    <t>Fri Apr 30, 1999 16:30 UTC</t>
  </si>
  <si>
    <t>Titan IV(401)B | Milstar DFS-3M</t>
  </si>
  <si>
    <t>Site 107/1, Kapustin Yar, Russia</t>
  </si>
  <si>
    <t>Wed Apr 28, 1999 20:30 UTC</t>
  </si>
  <si>
    <t>Cosmos-3M | ABRIXAS &amp; Megsat 0</t>
  </si>
  <si>
    <t>Tue Apr 27, 1999 18:22 UTC</t>
  </si>
  <si>
    <t>Athena II | Ikonos</t>
  </si>
  <si>
    <t>Wed Apr 21, 1999 04:59 UTC</t>
  </si>
  <si>
    <t>Dnepr | UoSat 12</t>
  </si>
  <si>
    <t>Thu Apr 15, 1999 18:32 UTC</t>
  </si>
  <si>
    <t>Delta II 7920-10 | Landsat 7</t>
  </si>
  <si>
    <t>Thu Apr 15, 1999 00:45 UTC</t>
  </si>
  <si>
    <t>Soyuz U/Ikar | Globalstar FM19, 42, 44 &amp; 45</t>
  </si>
  <si>
    <t>Mon Apr 12, 1999 22:50 UTC</t>
  </si>
  <si>
    <t>Atlas IIAS | Eutelsat W3</t>
  </si>
  <si>
    <t>Fri Apr 09, 1999 17:01 UTC</t>
  </si>
  <si>
    <t>Titan IV(402)B | DSP-19 (USA-142)</t>
  </si>
  <si>
    <t>Fri Apr 02, 1999 22:03 UTC</t>
  </si>
  <si>
    <t>Ariane 42P | Insat-2E</t>
  </si>
  <si>
    <t>Fri Apr 02, 1999 11:28 UTC</t>
  </si>
  <si>
    <t>Soyuz U | Progress M-41</t>
  </si>
  <si>
    <t>Sun Mar 28, 1999 01:29 UTC</t>
  </si>
  <si>
    <t>Zenit-3 SL | DemoSat</t>
  </si>
  <si>
    <t>Sun Mar 21, 1999 00:09 UTC</t>
  </si>
  <si>
    <t>Proton-K/Block DM-3 | AsiaSat 3S</t>
  </si>
  <si>
    <t>Mon Mar 15, 1999 03:05 UTC</t>
  </si>
  <si>
    <t>Soyuz U/Ikar | Globalstar FM22, 41, 46 &amp; 37</t>
  </si>
  <si>
    <t>Fri Mar 05, 1999 02:56 UTC</t>
  </si>
  <si>
    <t>Pegasus XL | WIRE (Explorer 75)</t>
  </si>
  <si>
    <t>Sun Feb 28, 1999 03:59 UTC</t>
  </si>
  <si>
    <t>Proton K/Block-DM-2 | Raduga-1 4</t>
  </si>
  <si>
    <t>Fri Feb 26, 1999 22:44 UTC</t>
  </si>
  <si>
    <t>Ariane 44L | Arabsat-3A &amp; Skynet 4E</t>
  </si>
  <si>
    <t>Tue Feb 23, 1999 10:29 UTC</t>
  </si>
  <si>
    <t>Delta II 7920-10 | ARGOS (P91-1 ARGOS), Ã˜rsted and SUNSAT</t>
  </si>
  <si>
    <t>Sat Feb 20, 1999 04:18 UTC</t>
  </si>
  <si>
    <t>Soyuz U | Soyuz TM-29</t>
  </si>
  <si>
    <t>Tue Feb 16, 1999 01:45 UTC</t>
  </si>
  <si>
    <t>Atlas IIAS | JCSAT-6</t>
  </si>
  <si>
    <t>Mon Feb 15, 1999 05:12 UTC</t>
  </si>
  <si>
    <t>Proton-K/Block DM-3 | Telstar 6</t>
  </si>
  <si>
    <t>Tue Feb 09, 1999 03:53 UTC</t>
  </si>
  <si>
    <t>Soyuz U/Ikar | Globalstar FM23, 36, 38 &amp; 40</t>
  </si>
  <si>
    <t>Sun Feb 07, 1999 21:04 UTC</t>
  </si>
  <si>
    <t>Delta II 7426 | Stardust</t>
  </si>
  <si>
    <t>Wed Jan 27, 1999 00:34 UTC</t>
  </si>
  <si>
    <t>Athena I | ROCSAT 1</t>
  </si>
  <si>
    <t>Sun Jan 03, 1999 20:21 UTC</t>
  </si>
  <si>
    <t>Delta II 7425 | Mars Polar Lander</t>
  </si>
  <si>
    <t>Wed Dec 30, 1998 18:35 UTC</t>
  </si>
  <si>
    <t>Proton K/Block-DM-2 | Cosmos 2362, 2363 &amp; 2364</t>
  </si>
  <si>
    <t>Thu Dec 24, 1998 20:02 UTC</t>
  </si>
  <si>
    <t>Cosmos-3M | Cosmos 2361</t>
  </si>
  <si>
    <t>Tue Dec 22, 1998 01:08 UTC</t>
  </si>
  <si>
    <t>Ariane 42L | Panamsat 6B</t>
  </si>
  <si>
    <t>Sat Dec 19, 1998 11:39 UTC</t>
  </si>
  <si>
    <t>Long March 2C/SD | Iridium SV88 &amp; SV89</t>
  </si>
  <si>
    <t>Fri Dec 11, 1998 18:45 UTC</t>
  </si>
  <si>
    <t>Delta II 7425 | Mars Climate Orbiter</t>
  </si>
  <si>
    <t>Thu Dec 10, 1998 11:57 UTC</t>
  </si>
  <si>
    <t>Cosmos-3M | Nadiezhda nÂ°8 &amp; Astrid 2</t>
  </si>
  <si>
    <t>Sun Dec 06, 1998 00:57 UTC</t>
  </si>
  <si>
    <t>Pegasus XL | SWAS</t>
  </si>
  <si>
    <t>Sun Dec 06, 1998 00:43 UTC</t>
  </si>
  <si>
    <t>Ariane 42L | Satmex 5</t>
  </si>
  <si>
    <t>Fri Dec 04, 1998 08:35 UTC</t>
  </si>
  <si>
    <t>Space Shuttle Endeavour | STS-88</t>
  </si>
  <si>
    <t>Sun Nov 22, 1998 23:54 UTC</t>
  </si>
  <si>
    <t>Delta II 7925 | BONUM-1</t>
  </si>
  <si>
    <t>Fri Nov 20, 1998 06:40 UTC</t>
  </si>
  <si>
    <t>Proton-K | Zarya</t>
  </si>
  <si>
    <t>Fri Nov 06, 1998 13:37 UTC</t>
  </si>
  <si>
    <t>Delta II 7920-10C | MS-11</t>
  </si>
  <si>
    <t>Wed Nov 04, 1998 05:11 UTC</t>
  </si>
  <si>
    <t>Proton-K/Block DM-3 | PAS 8</t>
  </si>
  <si>
    <t>Thu Oct 29, 1998 19:19 UTC</t>
  </si>
  <si>
    <t>Space Shuttle Discovery | STS-95</t>
  </si>
  <si>
    <t>Wed Oct 28, 1998 22:15 UTC</t>
  </si>
  <si>
    <t>Ariane 44L | Afristar &amp; GE-5</t>
  </si>
  <si>
    <t>Sun Oct 25, 1998 04:14 UTC</t>
  </si>
  <si>
    <t>Soyuz U | Progress M-40</t>
  </si>
  <si>
    <t>Sat Oct 24, 1998 12:08 UTC</t>
  </si>
  <si>
    <t>Delta II 7920-10C | Deep Space 1</t>
  </si>
  <si>
    <t>Fri Oct 23, 1998 00:02 UTC</t>
  </si>
  <si>
    <t>Pegasus | SCD-2</t>
  </si>
  <si>
    <t>Wed Oct 21, 1998 16:37 UTC</t>
  </si>
  <si>
    <t>Ariane 5 G | MaqSat 3 &amp; ARD</t>
  </si>
  <si>
    <t>Tue Oct 20, 1998 07:19 UTC</t>
  </si>
  <si>
    <t>Atlas IIA | UHF F9</t>
  </si>
  <si>
    <t>Fri Oct 09, 1998 22:50 UTC</t>
  </si>
  <si>
    <t>Atlas IIA | Hot Bird 5</t>
  </si>
  <si>
    <t>Mon Oct 05, 1998 22:51 UTC</t>
  </si>
  <si>
    <t>Ariane 44L | Eutelsat W2 &amp; Sirius-3</t>
  </si>
  <si>
    <t>Sat Oct 03, 1998 10:04 UTC</t>
  </si>
  <si>
    <t>Minotaur C (Taurus) | STEX (NROL-8)</t>
  </si>
  <si>
    <t>Mon Sep 28, 1998 23:41 UTC</t>
  </si>
  <si>
    <t>Molniya-M /Block ML | Molniya-1T nÂ°168</t>
  </si>
  <si>
    <t>Stargazer, Wallops Flight Facility, Virginia, USA</t>
  </si>
  <si>
    <t>Wed Sep 23, 1998 05:06 UTC</t>
  </si>
  <si>
    <t>Pegasus XL/HAPS | Orbcomm C1 - C8</t>
  </si>
  <si>
    <t>Wed Sep 16, 1998 06:31 UTC</t>
  </si>
  <si>
    <t>Ariane 44LP | Panamsat 7</t>
  </si>
  <si>
    <t>Wed Sep 09, 1998 20:29 UTC</t>
  </si>
  <si>
    <t>Zenit-2 | Globalstar FM5, 7, 9 to 13, 16 to 18, 20 &amp; 21</t>
  </si>
  <si>
    <t>Tue Sep 08, 1998 21:13 UTC</t>
  </si>
  <si>
    <t>Delta II 7920-10C | MS-10</t>
  </si>
  <si>
    <t>Mon Aug 31, 1998 03:07 UTC</t>
  </si>
  <si>
    <t>Taepodong-1 | KwangmyÅngsÅng 1</t>
  </si>
  <si>
    <t>Sun Aug 30, 1998 00:31 UTC</t>
  </si>
  <si>
    <t>Proton-K/Block DM-3 | Astra 2A</t>
  </si>
  <si>
    <t>Thu Aug 27, 1998 01:17 UTC</t>
  </si>
  <si>
    <t>Delta III 8930 | Galaxy 10</t>
  </si>
  <si>
    <t>Tue Aug 25, 1998 23:07 UTC</t>
  </si>
  <si>
    <t>Ariane 44P | ST-1</t>
  </si>
  <si>
    <t>Wed Aug 19, 1998 23:01 UTC</t>
  </si>
  <si>
    <t>Long March 2C/SD | Iridium SV76 &amp; SV78</t>
  </si>
  <si>
    <t>Thu Aug 13, 1998 09:43 UTC</t>
  </si>
  <si>
    <t>Soyuz U | Soyuz TM-28</t>
  </si>
  <si>
    <t>Wed Aug 12, 1998 11:30 UTC</t>
  </si>
  <si>
    <t>Titan IV(401)A | NROL-7 (Mercury)</t>
  </si>
  <si>
    <t>Sun Aug 02, 1998 16:24 UTC</t>
  </si>
  <si>
    <t>Pegasus XL/HAPS | Orbcomm B1 - B8</t>
  </si>
  <si>
    <t>Tue Jul 28, 1998 09:15 UTC</t>
  </si>
  <si>
    <t>Zenit-2 | Cosmos 2360</t>
  </si>
  <si>
    <t>Sat Jul 18, 1998 09:20 UTC</t>
  </si>
  <si>
    <t>Long March 3B | SinoSat 1</t>
  </si>
  <si>
    <t>Fri Jul 10, 1998 06:30 UTC</t>
  </si>
  <si>
    <t>Zenit-2 | Resurs-O1 nÂ°4 &amp; Others</t>
  </si>
  <si>
    <t>K-407 Submarine, Barents Sea Launch Area, Barents Sea</t>
  </si>
  <si>
    <t>Tue Jul 07, 1998 03:15 UTC</t>
  </si>
  <si>
    <t>Shtil' | Tubsat-N &amp; N1</t>
  </si>
  <si>
    <t>Fri Jul 03, 1998 18:12 UTC</t>
  </si>
  <si>
    <t>Mu-V/M-24 | Nozomi</t>
  </si>
  <si>
    <t>Wed Jul 01, 1998 00:48 UTC</t>
  </si>
  <si>
    <t>Molniya-M /Block ML | Molniya-3 nÂ°167</t>
  </si>
  <si>
    <t>Thu Jun 25, 1998 14:00 UTC</t>
  </si>
  <si>
    <t>Soyuz U | Cosmos 2359</t>
  </si>
  <si>
    <t>Wed Jun 24, 1998 18:29 UTC</t>
  </si>
  <si>
    <t>Soyuz U | Cosmos 2358</t>
  </si>
  <si>
    <t>Thu Jun 18, 1998 22:48 UTC</t>
  </si>
  <si>
    <t>Atlas IIAS | Intelsat 805</t>
  </si>
  <si>
    <t>Mon Jun 15, 1998 22:58 UTC</t>
  </si>
  <si>
    <t>Tsyklon-3 | Cosmos 2352 to 2357</t>
  </si>
  <si>
    <t>Wed Jun 10, 1998 00:35 UTC</t>
  </si>
  <si>
    <t>Delta II 7925 | Thor III</t>
  </si>
  <si>
    <t>Tue Jun 02, 1998 22:06 UTC</t>
  </si>
  <si>
    <t>Space Shuttle Discovery | STS-91</t>
  </si>
  <si>
    <t>Sat May 30, 1998 10:00 UTC</t>
  </si>
  <si>
    <t>Long March 3B | ChinaStar 1</t>
  </si>
  <si>
    <t>Sun May 17, 1998 21:16 UTC</t>
  </si>
  <si>
    <t>Delta II 7920-10C | MS-9</t>
  </si>
  <si>
    <t>Thu May 14, 1998 22:12 UTC</t>
  </si>
  <si>
    <t>Soyuz U | Progress M-39</t>
  </si>
  <si>
    <t>Wed May 13, 1998 15:52 UTC</t>
  </si>
  <si>
    <t>Titan II(23)G | NOAA-15</t>
  </si>
  <si>
    <t>Sat May 09, 1998 01:38 UTC</t>
  </si>
  <si>
    <t>Titan IV(401)B | NROL-6 (Mentor)</t>
  </si>
  <si>
    <t>Thu May 07, 1998 23:45 UTC</t>
  </si>
  <si>
    <t>Proton-K/Block DM-3 | EchoStar 4</t>
  </si>
  <si>
    <t>Thu May 07, 1998 08:53 UTC</t>
  </si>
  <si>
    <t>Molniya-M /Block 2BL | Cosmos 2351</t>
  </si>
  <si>
    <t>Sat May 02, 1998 09:16 UTC</t>
  </si>
  <si>
    <t>Long March 2C/SD | Iridium SV69 &amp; SV71</t>
  </si>
  <si>
    <t>Wed Apr 29, 1998 04:36 UTC</t>
  </si>
  <si>
    <t>Proton K/Block-DM-2 | Cosmos 2350</t>
  </si>
  <si>
    <t>Tue Apr 28, 1998 22:53 UTC</t>
  </si>
  <si>
    <t>Ariane 44P | Nilesat-101 &amp; BSAT-1B</t>
  </si>
  <si>
    <t>Fri Apr 24, 1998 22:38 UTC</t>
  </si>
  <si>
    <t>Delta II 7920-10C | Globalstar-2</t>
  </si>
  <si>
    <t>Fri Apr 17, 1998 18:19 UTC</t>
  </si>
  <si>
    <t>Space Shuttle Columbia | STS-90</t>
  </si>
  <si>
    <t>Tue Apr 07, 1998 02:13 UTC</t>
  </si>
  <si>
    <t>Proton-K/Block-DM2 | Iridium SV62 to 68</t>
  </si>
  <si>
    <t>Thu Apr 02, 1998 02:42 UTC</t>
  </si>
  <si>
    <t>Pegasus XL | TRACE</t>
  </si>
  <si>
    <t>Mon Mar 30, 1998 06:02 UTC</t>
  </si>
  <si>
    <t>Delta II 7920-10C | MS-8</t>
  </si>
  <si>
    <t>Wed Mar 25, 1998 17:01 UTC</t>
  </si>
  <si>
    <t>Long March 2C/SD | Iridium SV51 &amp; SV61</t>
  </si>
  <si>
    <t>Tue Mar 24, 1998 01:46 UTC</t>
  </si>
  <si>
    <t>Ariane 40 | SPOT-4</t>
  </si>
  <si>
    <t>Mon Mar 16, 1998 21:32 UTC</t>
  </si>
  <si>
    <t>Atlas II | UHF F8</t>
  </si>
  <si>
    <t>Sat Mar 14, 1998 22:45 UTC</t>
  </si>
  <si>
    <t>Soyuz U | Progress M-38</t>
  </si>
  <si>
    <t>Sat Feb 28, 1998 00:21 UTC</t>
  </si>
  <si>
    <t>Atlas IIAS | Intelsat 806</t>
  </si>
  <si>
    <t>Fri Feb 27, 1998 22:38 UTC</t>
  </si>
  <si>
    <t>Ariane 42P | Hotbird 4</t>
  </si>
  <si>
    <t>Thu Feb 26, 1998 07:07 UTC</t>
  </si>
  <si>
    <t>Pegasus XL | SNOE &amp; BATSAT</t>
  </si>
  <si>
    <t>Sat Feb 21, 1998 07:55 UTC</t>
  </si>
  <si>
    <t>H-II | Kakehashi</t>
  </si>
  <si>
    <t>Wed Feb 18, 1998 13:58 UTC</t>
  </si>
  <si>
    <t>Delta II 7920-10C | MS-7</t>
  </si>
  <si>
    <t>Tue Feb 17, 1998 10:35 UTC</t>
  </si>
  <si>
    <t>Soyuz U | Cosmos 2349</t>
  </si>
  <si>
    <t>Sat Feb 14, 1998 14:34 UTC</t>
  </si>
  <si>
    <t>Delta II 7420-10C | Globalstar-1</t>
  </si>
  <si>
    <t>Tue Feb 10, 1998 13:20 UTC</t>
  </si>
  <si>
    <t>Minotaur C (Taurus) | GFO &amp; Orbcomm 11 and 12</t>
  </si>
  <si>
    <t>Wed Feb 04, 1998 23:29 UTC</t>
  </si>
  <si>
    <t>Ariane 44LP | Brasilsat B3 &amp; Inmarsat-3 F5</t>
  </si>
  <si>
    <t>Thu Jan 29, 1998 18:37 UTC</t>
  </si>
  <si>
    <t>Atlas IIA | NROL-5/SDS</t>
  </si>
  <si>
    <t>Thu Jan 29, 1998 16:33 UTC</t>
  </si>
  <si>
    <t>Soyuz U | Soyuz TM-27</t>
  </si>
  <si>
    <t>Fri Jan 23, 1998 02:48 UTC</t>
  </si>
  <si>
    <t>Space Shuttle Endeavour | STS-89</t>
  </si>
  <si>
    <t>Thu Jan 22, 1998 12:56 UTC</t>
  </si>
  <si>
    <t>Shavit-1 | Ofek-4</t>
  </si>
  <si>
    <t>Sat Jan 10, 1998 00:32 UTC</t>
  </si>
  <si>
    <t>Delta II 7925 | Skynet 4D</t>
  </si>
  <si>
    <t>Wed Jan 07, 1998 02:28 UTC</t>
  </si>
  <si>
    <t>Athena II | Lunar Prospector</t>
  </si>
  <si>
    <t>Wed Dec 24, 1997 23:19 UTC</t>
  </si>
  <si>
    <t>Proton-K/Block DM-3 | AsiaSat 3</t>
  </si>
  <si>
    <t>Wed Dec 24, 1997 13:32 UTC</t>
  </si>
  <si>
    <t>START-1 | Earlybird 1</t>
  </si>
  <si>
    <t>Tue Dec 23, 1997 19:11 UTC</t>
  </si>
  <si>
    <t>Pegasus XL/HAPS | Orbcomm A1-A8</t>
  </si>
  <si>
    <t>Mon Dec 22, 1997 00:16 UTC</t>
  </si>
  <si>
    <t>Ariane 42L | Intelsat 804</t>
  </si>
  <si>
    <t>Sat Dec 20, 1997 13:16 UTC</t>
  </si>
  <si>
    <t>Delta II 7920-10C | MS-6</t>
  </si>
  <si>
    <t>Sat Dec 20, 1997 08:45 UTC</t>
  </si>
  <si>
    <t>Soyuz U | Progress M-37</t>
  </si>
  <si>
    <t>Mon Dec 15, 1997 15:40 UTC</t>
  </si>
  <si>
    <t>Soyuz U | Cosmos 2348</t>
  </si>
  <si>
    <t>Tue Dec 09, 1997 07:17 UTC</t>
  </si>
  <si>
    <t>Tsyklon-2 | Cosmos 2347</t>
  </si>
  <si>
    <t>Mon Dec 08, 1997 23:52 UTC</t>
  </si>
  <si>
    <t>Atlas IIAS | Galaxy 8i</t>
  </si>
  <si>
    <t>Mon Dec 08, 1997 07:16 UTC</t>
  </si>
  <si>
    <t>Long March 2C/SD | Iridium SV42 &amp; SV44</t>
  </si>
  <si>
    <t>Tue Dec 02, 1997 23:10 UTC</t>
  </si>
  <si>
    <t>Proton-K/Block DM-3 | Astra 1G</t>
  </si>
  <si>
    <t>Tue Dec 02, 1997 22:52 UTC</t>
  </si>
  <si>
    <t>Ariane 44P | JCSAT-5 &amp; Equator S</t>
  </si>
  <si>
    <t>Thu Nov 27, 1997 21:27 UTC</t>
  </si>
  <si>
    <t>H-II | TRMM &amp; Orihime/Hikoboshi</t>
  </si>
  <si>
    <t>Wed Nov 19, 1997 19:46 UTC</t>
  </si>
  <si>
    <t>Space Shuttle Columbia | STS-87</t>
  </si>
  <si>
    <t>Tue Nov 18, 1997 11:14 UTC</t>
  </si>
  <si>
    <t>Wed Nov 12, 1997 21:48 UTC</t>
  </si>
  <si>
    <t>Ariane 44L | Sirius-2 &amp; Cakrawarta-1</t>
  </si>
  <si>
    <t>Wed Nov 12, 1997 17:00 UTC</t>
  </si>
  <si>
    <t>Proton-K/Block DM-2M | Kupon 1</t>
  </si>
  <si>
    <t>Sun Nov 09, 1997 01:34 UTC</t>
  </si>
  <si>
    <t>Delta II 7920-10C | MS-5</t>
  </si>
  <si>
    <t>Sat Nov 08, 1997 02:05 UTC</t>
  </si>
  <si>
    <t>Titan IV(401)A | NROL-4 (Trumpet)</t>
  </si>
  <si>
    <t>Thu Nov 06, 1997 00:30 UTC</t>
  </si>
  <si>
    <t>Delta II 7925 | USA-134 (GPS IIA-19)</t>
  </si>
  <si>
    <t>Sun Nov 02, 1997 12:25 UTC</t>
  </si>
  <si>
    <t>VLS-1 | SCD-2A</t>
  </si>
  <si>
    <t>Thu Oct 30, 1997 13:43 UTC</t>
  </si>
  <si>
    <t>Ariane 5 G | MaqSat-H, MaqSat-B &amp; YES</t>
  </si>
  <si>
    <t>Sat Oct 25, 1997 00:46 UTC</t>
  </si>
  <si>
    <t>Atlas IIA | DSCS IIIB-13</t>
  </si>
  <si>
    <t>Fri Oct 24, 1997 02:32 UTC</t>
  </si>
  <si>
    <t>Titan IV(403)A | NROL-3 (Lacrosse)</t>
  </si>
  <si>
    <t>Wed Oct 22, 1997 13:13 UTC</t>
  </si>
  <si>
    <t>Pegasus XL | STEP-4</t>
  </si>
  <si>
    <t>Thu Oct 16, 1997 19:13 UTC</t>
  </si>
  <si>
    <t>Long March 3B | Apstar 2R</t>
  </si>
  <si>
    <t>Wed Oct 15, 1997 08:43 UTC</t>
  </si>
  <si>
    <t>Titan IV(401)B | Cassiniâ€“Huygens</t>
  </si>
  <si>
    <t>Thu Oct 09, 1997 17:59 UTC</t>
  </si>
  <si>
    <t>Soyuz U | Foton 11</t>
  </si>
  <si>
    <t>Sun Oct 05, 1997 21:01 UTC</t>
  </si>
  <si>
    <t>Atlas IIAS | Echostar 3</t>
  </si>
  <si>
    <t>Sun Oct 05, 1997 15:08 UTC</t>
  </si>
  <si>
    <t>Soyuz U | Progress M-36</t>
  </si>
  <si>
    <t>Mon Sep 29, 1997 04:47 UTC</t>
  </si>
  <si>
    <t>PSLV-G | IRS-1D</t>
  </si>
  <si>
    <t>Sat Sep 27, 1997 01:23 UTC</t>
  </si>
  <si>
    <t>Delta II 7920-10C | MS-4</t>
  </si>
  <si>
    <t>Fri Sep 26, 1997 02:34 UTC</t>
  </si>
  <si>
    <t>Space Shuttle Atlantis | STS-86</t>
  </si>
  <si>
    <t>Wed Sep 24, 1997 21:30 UTC</t>
  </si>
  <si>
    <t>Molniya-M /Block ML | Molniya-1T nÂ°166</t>
  </si>
  <si>
    <t>Tue Sep 23, 1997 23:58 UTC</t>
  </si>
  <si>
    <t>Ariane 42L | Intelsat 803</t>
  </si>
  <si>
    <t>Tue Sep 23, 1997 16:44 UTC</t>
  </si>
  <si>
    <t>Cosmos-3M | Cosmos 2346 &amp; FAISAT-2V</t>
  </si>
  <si>
    <t>Sun Sep 14, 1997 01:36 UTC</t>
  </si>
  <si>
    <t>Proton-K/Block-DM2 | Iridium SV27 to 33</t>
  </si>
  <si>
    <t>Thu Sep 04, 1997 12:03 UTC</t>
  </si>
  <si>
    <t>Atlas IIAS | GE-3</t>
  </si>
  <si>
    <t>Tue Sep 02, 1997 22:21 UTC</t>
  </si>
  <si>
    <t>Ariane 44LP | Hotbird 3 &amp; MÃ©tÃ©osat 7</t>
  </si>
  <si>
    <t>Mon Sep 01, 1997 14:00 UTC</t>
  </si>
  <si>
    <t>Long March 2C/SD | Iridium-MFS 1 &amp; 2</t>
  </si>
  <si>
    <t>Fri Aug 29, 1997 15:02 UTC</t>
  </si>
  <si>
    <t>Pegasus XL | FORTE</t>
  </si>
  <si>
    <t>Thu Aug 28, 1997 00:33 UTC</t>
  </si>
  <si>
    <t>Proton-K/Block DM-3 | PAS 5</t>
  </si>
  <si>
    <t>Mon Aug 25, 1997 14:39 UTC</t>
  </si>
  <si>
    <t>Delta II 7920-8 | Advanced Composition Explorer</t>
  </si>
  <si>
    <t>Sat Aug 23, 1997 06:51 UTC</t>
  </si>
  <si>
    <t>Athena I | Lewis</t>
  </si>
  <si>
    <t>Thu Aug 21, 1997 00:38 UTC</t>
  </si>
  <si>
    <t>Delta II 7920-10C | MS-3</t>
  </si>
  <si>
    <t>Tue Aug 19, 1997 17:50 UTC</t>
  </si>
  <si>
    <t>Long March 3B | Agila 2</t>
  </si>
  <si>
    <t>Thu Aug 14, 1997 20:49 UTC</t>
  </si>
  <si>
    <t>Proton K/Block-DM-2 | Cosmos 2345</t>
  </si>
  <si>
    <t>Fri Aug 08, 1997 06:46 UTC</t>
  </si>
  <si>
    <t>Ariane 44P | Panamsat 6</t>
  </si>
  <si>
    <t>Thu Aug 07, 1997 14:41 UTC</t>
  </si>
  <si>
    <t>Space Shuttle Discovery | STS-85</t>
  </si>
  <si>
    <t>Tue Aug 05, 1997 15:35 UTC</t>
  </si>
  <si>
    <t>Soyuz U | Soyuz TM-26</t>
  </si>
  <si>
    <t>Stargazer, Base Aerea de Gando, Gran Canaria</t>
  </si>
  <si>
    <t>Fri Aug 01, 1997 20:20 UTC</t>
  </si>
  <si>
    <t>Pegasus XL | OrbView-2</t>
  </si>
  <si>
    <t>Mon Jul 28, 1997 01:15 UTC</t>
  </si>
  <si>
    <t>Atlas IIAS | Superbird C</t>
  </si>
  <si>
    <t>Wed Jul 23, 1997 03:43 UTC</t>
  </si>
  <si>
    <t>Delta II 7925 | USA-132 (GPS IIR-2)</t>
  </si>
  <si>
    <t>Wed Jul 09, 1997 13:04 UTC</t>
  </si>
  <si>
    <t>Delta II 7920-10C | MS-2</t>
  </si>
  <si>
    <t>Sat Jul 05, 1997 04:11 UTC</t>
  </si>
  <si>
    <t>Soyuz U | Progress M-35</t>
  </si>
  <si>
    <t>Tue Jul 01, 1997 18:02 UTC</t>
  </si>
  <si>
    <t>Space Shuttle Columbia | STS-94</t>
  </si>
  <si>
    <t>Wed Jun 25, 1997 23:44 UTC</t>
  </si>
  <si>
    <t>Ariane 44P | Intelsat 802</t>
  </si>
  <si>
    <t>Wed Jun 18, 1997 14:02 UTC</t>
  </si>
  <si>
    <t>Proton-K/Block-DM2 | Iridium SV09 to 14 &amp; 16</t>
  </si>
  <si>
    <t>Tue Jun 10, 1997 12:01 UTC</t>
  </si>
  <si>
    <t>Long March 3 | Fengyun-2A</t>
  </si>
  <si>
    <t>Fri Jun 06, 1997 16:56 UTC</t>
  </si>
  <si>
    <t>Proton-K/Block DM-5 | Cosmos 2344</t>
  </si>
  <si>
    <t>Tue Jun 03, 1997 23:20 UTC</t>
  </si>
  <si>
    <t>Ariane 44L | Inmarsat 3 F4 &amp; Insat 2D</t>
  </si>
  <si>
    <t>Sat May 24, 1997 17:00 UTC</t>
  </si>
  <si>
    <t>Proton-K/Block DM-4 | Telstar 5</t>
  </si>
  <si>
    <t>Tue May 20, 1997 22:39 UTC</t>
  </si>
  <si>
    <t>Delta II 7925 | Thor II</t>
  </si>
  <si>
    <t>Tue May 20, 1997 07:07 UTC</t>
  </si>
  <si>
    <t>Zenit-2 | Tselina-2 nÂ°19</t>
  </si>
  <si>
    <t>Thu May 15, 1997 12:09 UTC</t>
  </si>
  <si>
    <t>Soyuz U | Cosmos 2343</t>
  </si>
  <si>
    <t>Thu May 15, 1997 08:07 UTC</t>
  </si>
  <si>
    <t>Space Shuttle Atlantis | STS-84</t>
  </si>
  <si>
    <t>Wed May 14, 1997 00:33 UTC</t>
  </si>
  <si>
    <t>Molniya-M /Block 2BL | Cosmos 2342</t>
  </si>
  <si>
    <t>Sun May 11, 1997 16:17 UTC</t>
  </si>
  <si>
    <t>Long March 3A | ChinaSat-6</t>
  </si>
  <si>
    <t>Mon May 05, 1997 14:55 UTC</t>
  </si>
  <si>
    <t>Delta II 7920-10C | MS-1</t>
  </si>
  <si>
    <t>Fri Apr 25, 1997 05:49 UTC</t>
  </si>
  <si>
    <t>Atlas I | GOES-K</t>
  </si>
  <si>
    <t>Mon Apr 21, 1997 11:59 UTC</t>
  </si>
  <si>
    <t>Pegasus XL | MiniSat &amp; Celestis space burial</t>
  </si>
  <si>
    <t>Thu Apr 17, 1997 13:03 UTC</t>
  </si>
  <si>
    <t>Cosmos-3M | Cosmos 2341</t>
  </si>
  <si>
    <t>Wed Apr 16, 1997 23:08 UTC</t>
  </si>
  <si>
    <t>Ariane 44LP | Thaicom 3 &amp; BSAT 1a</t>
  </si>
  <si>
    <t>Wed Apr 09, 1997 08:58 UTC</t>
  </si>
  <si>
    <t>Molniya-M /Block 2BL | Cosmos 2340</t>
  </si>
  <si>
    <t>Sun Apr 06, 1997 16:04 UTC</t>
  </si>
  <si>
    <t>Soyuz U | Progress M-34</t>
  </si>
  <si>
    <t>Fri Apr 04, 1997 19:20 UTC</t>
  </si>
  <si>
    <t>Space Shuttle Columbia | STS-83</t>
  </si>
  <si>
    <t>Fri Apr 04, 1997 16:47 UTC</t>
  </si>
  <si>
    <t>Titan II(23)G | USA-131</t>
  </si>
  <si>
    <t>Sat Mar 08, 1997 06:01 UTC</t>
  </si>
  <si>
    <t>Atlas IIA | Tempo 2</t>
  </si>
  <si>
    <t>Tue Mar 04, 1997 02:00 UTC</t>
  </si>
  <si>
    <t>START-1 | Zeya</t>
  </si>
  <si>
    <t>Sat Mar 01, 1997 01:07 UTC</t>
  </si>
  <si>
    <t>Ariane 44P | Intelsat 801</t>
  </si>
  <si>
    <t>Sun Feb 23, 1997 20:20 UTC</t>
  </si>
  <si>
    <t>Titan IV(402)B | DSP-18 (USA-130)</t>
  </si>
  <si>
    <t>Mon Feb 17, 1997 01:42 UTC</t>
  </si>
  <si>
    <t>Atlas IIAS | JCSAT-4</t>
  </si>
  <si>
    <t>Fri Feb 14, 1997 03:47 UTC</t>
  </si>
  <si>
    <t>Tsyklon-3 | Cosmos 2337 to 2339 &amp; Goniets nÂ°4 to 6</t>
  </si>
  <si>
    <t>Wed Feb 12, 1997 04:50 UTC</t>
  </si>
  <si>
    <t>Mu-V/M-24 | Haruka</t>
  </si>
  <si>
    <t>Tue Feb 11, 1997 08:55 UTC</t>
  </si>
  <si>
    <t>Space Shuttle Discovery | STS-82</t>
  </si>
  <si>
    <t>Mon Feb 10, 1997 14:09 UTC</t>
  </si>
  <si>
    <t>Soyuz U | Soyuz TM-25</t>
  </si>
  <si>
    <t>Thu Jan 30, 1997 22:04 UTC</t>
  </si>
  <si>
    <t>Ariane 44L | GE-2 &amp; Nahuel 1A</t>
  </si>
  <si>
    <t>Fri Jan 17, 1997 16:28 UTC</t>
  </si>
  <si>
    <t>Delta II 7925 | GPS IIR-1</t>
  </si>
  <si>
    <t>Sun Jan 12, 1997 09:27 UTC</t>
  </si>
  <si>
    <t>Space Shuttle Atlantis | STS-81</t>
  </si>
  <si>
    <t>Tue Dec 24, 1996 13:50 UTC</t>
  </si>
  <si>
    <t>Soyuz U | Bion 11</t>
  </si>
  <si>
    <t>Fri Dec 20, 1996 18:04 UTC</t>
  </si>
  <si>
    <t>Titan IV(404)A | KH-11 12 (NROL-2)</t>
  </si>
  <si>
    <t>Fri Dec 20, 1996 06:43 UTC</t>
  </si>
  <si>
    <t>Cosmos-3M | Cosmos 2336</t>
  </si>
  <si>
    <t>Wed Dec 18, 1996 01:57 UTC</t>
  </si>
  <si>
    <t>Atlas IIA | Inmarsat 3-F3</t>
  </si>
  <si>
    <t>Wed Dec 11, 1996 12:00 UTC</t>
  </si>
  <si>
    <t>Tsyklon-2 | Cosmos 2335</t>
  </si>
  <si>
    <t>Wed Dec 04, 1996 06:58 UTC</t>
  </si>
  <si>
    <t>Delta II 7925 | Mars Pathfinder</t>
  </si>
  <si>
    <t>Thu Nov 21, 1996 20:47 UTC</t>
  </si>
  <si>
    <t>Atlas IIA | Hot Bird 2</t>
  </si>
  <si>
    <t>Tue Nov 19, 1996 23:20 UTC</t>
  </si>
  <si>
    <t>Soyuz U | Progress M-33</t>
  </si>
  <si>
    <t>Tue Nov 19, 1996 19:55 UTC</t>
  </si>
  <si>
    <t>Space Shuttle Columbia | STS-80</t>
  </si>
  <si>
    <t>Sat Nov 16, 1996 20:48 UTC</t>
  </si>
  <si>
    <t>Proton-K/Block D-2 | Mars 96</t>
  </si>
  <si>
    <t>Wed Nov 13, 1996 22:40 UTC</t>
  </si>
  <si>
    <t>Ariane 44L | Arabsat-2B &amp; Measat-2</t>
  </si>
  <si>
    <t>Thu Nov 07, 1996 17:00 UTC</t>
  </si>
  <si>
    <t>Delta II 7925 | Mars Global Surveyor</t>
  </si>
  <si>
    <t>Mon Nov 04, 1996 17:08 UTC</t>
  </si>
  <si>
    <t>Pegasus XL | HETE &amp; SAC-B</t>
  </si>
  <si>
    <t>Thu Oct 24, 1996 11:37 UTC</t>
  </si>
  <si>
    <t>Molniya-M /Block ML | Molniya-3 nÂ°165</t>
  </si>
  <si>
    <t>Site 138 (LA-2B), Jiuquan Satellite Launch Center, China</t>
  </si>
  <si>
    <t>Sun Oct 20, 1996 07:20 UTC</t>
  </si>
  <si>
    <t>Long March 2D | FSW-2 3</t>
  </si>
  <si>
    <t>Thu Sep 26, 1996 17:50 UTC</t>
  </si>
  <si>
    <t>Proton-K/Block DM-2M | Ekspress 2</t>
  </si>
  <si>
    <t>Mon Sep 16, 1996 08:54 UTC</t>
  </si>
  <si>
    <t>Space Shuttle Atlantis | STS-79</t>
  </si>
  <si>
    <t>Thu Sep 12, 1996 08:49 UTC</t>
  </si>
  <si>
    <t>Delta II 7925 | USA-128 (GPS IIA-18)</t>
  </si>
  <si>
    <t>Wed Sep 11, 1996 00:00 UTC</t>
  </si>
  <si>
    <t>Ariane 42P | Echostar 2</t>
  </si>
  <si>
    <t>Sun Sep 08, 1996 21:49 UTC</t>
  </si>
  <si>
    <t>Atlas IIA | GE-1</t>
  </si>
  <si>
    <t>Fri Sep 06, 1996 17:37 UTC</t>
  </si>
  <si>
    <t>Proton-K/Block-DM | Inmarsat-3 F2</t>
  </si>
  <si>
    <t>Thu Sep 05, 1996 12:47 UTC</t>
  </si>
  <si>
    <t>Cosmos-3M | Cosmos 2334 &amp; UNAMSAT-B</t>
  </si>
  <si>
    <t>Wed Sep 04, 1996 09:01 UTC</t>
  </si>
  <si>
    <t>Zenit-2 | Cosmos 2333</t>
  </si>
  <si>
    <t>Thu Aug 29, 1996 05:22 UTC</t>
  </si>
  <si>
    <t>Molniya-M /Block SO-L | Interbol 2, Magion5 &amp; Victor</t>
  </si>
  <si>
    <t>Wed Aug 21, 1996 09:47 UTC</t>
  </si>
  <si>
    <t>Pegasus XL | FAST</t>
  </si>
  <si>
    <t>Sun Aug 18, 1996 10:27 UTC</t>
  </si>
  <si>
    <t>Long March 3 | ChinaSat-7</t>
  </si>
  <si>
    <t>Sat Aug 17, 1996 13:18 UTC</t>
  </si>
  <si>
    <t>Soyuz U | Soyuz TM-24</t>
  </si>
  <si>
    <t>Sat Aug 17, 1996 01:53 UTC</t>
  </si>
  <si>
    <t>H-II (2 SSB) | Fuji 2 &amp; Midori</t>
  </si>
  <si>
    <t>Wed Aug 14, 1996 22:20 UTC</t>
  </si>
  <si>
    <t>Molniya-M /Block ML | Molniya-1T nÂ°164</t>
  </si>
  <si>
    <t>Thu Aug 08, 1996 22:49 UTC</t>
  </si>
  <si>
    <t>Ariane 44L | Italsat F2 &amp; TÃ©lÃ©com 2D</t>
  </si>
  <si>
    <t>Wed Jul 31, 1996 20:00 UTC</t>
  </si>
  <si>
    <t>Soyuz U | Progress M-32</t>
  </si>
  <si>
    <t>Thu Jul 25, 1996 12:41 UTC</t>
  </si>
  <si>
    <t>Atlas II | UHF F7</t>
  </si>
  <si>
    <t>Tue Jul 16, 1996 00:50 UTC</t>
  </si>
  <si>
    <t>Delta II 7925 | USA-126 (GPS IIA-17)</t>
  </si>
  <si>
    <t>Tue Jul 09, 1996 22:24 UTC</t>
  </si>
  <si>
    <t>Ariane 44L | Arabsat-2A &amp; TÃ¼rksat 1C</t>
  </si>
  <si>
    <t>Wed Jul 03, 1996 10:47 UTC</t>
  </si>
  <si>
    <t>Long March 3 | Apstar 1A</t>
  </si>
  <si>
    <t>Wed Jul 03, 1996 00:30 UTC</t>
  </si>
  <si>
    <t>Titan IV(405)A | SDS</t>
  </si>
  <si>
    <t>Tue Jul 02, 1996 07:48 UTC</t>
  </si>
  <si>
    <t>Pegasus XL | TOMS</t>
  </si>
  <si>
    <t>Thu Jun 20, 1996 18:44 UTC</t>
  </si>
  <si>
    <t>Soyuz U | Yantar-4K2 nÂ°158</t>
  </si>
  <si>
    <t>Thu Jun 20, 1996 14:49 UTC</t>
  </si>
  <si>
    <t>Space Shuttle Columbia | STS-78</t>
  </si>
  <si>
    <t>Sat Jun 15, 1996 06:55 UTC</t>
  </si>
  <si>
    <t>Ariane 44P | Intelsat 709</t>
  </si>
  <si>
    <t>Tue Jun 04, 1996 12:34 UTC</t>
  </si>
  <si>
    <t>Ariane 5 G | Cluster FM1 to FM4</t>
  </si>
  <si>
    <t>Sat May 25, 1996 02:05 UTC</t>
  </si>
  <si>
    <t>Proton K/Block-DM-2 | Gorizont 32</t>
  </si>
  <si>
    <t>Fri May 24, 1996 01:10 UTC</t>
  </si>
  <si>
    <t>Delta II 7925 | Galaxy 9</t>
  </si>
  <si>
    <t>Sun May 19, 1996 10:30 UTC</t>
  </si>
  <si>
    <t>Space Shuttle Endeavour | STS-77</t>
  </si>
  <si>
    <t>Fri May 17, 1996 02:44 UTC</t>
  </si>
  <si>
    <t>Pegasus | MSTI-3</t>
  </si>
  <si>
    <t>Thu May 16, 1996 01:56 UTC</t>
  </si>
  <si>
    <t>Ariane 44L | Palapa C2 &amp; AMOS-1</t>
  </si>
  <si>
    <t>Tue May 14, 1996 08:55 UTC</t>
  </si>
  <si>
    <t>Soyuz U | Yantar-1KFT nÂ°157</t>
  </si>
  <si>
    <t>Sun May 12, 1996 21:32 UTC</t>
  </si>
  <si>
    <t>Titan IV(403)A | SLDCOM, NOSS 3x, TiPS 2x</t>
  </si>
  <si>
    <t>Sun May 05, 1996 07:04 UTC</t>
  </si>
  <si>
    <t>Soyuz U | Progress M-31</t>
  </si>
  <si>
    <t>Tue Apr 30, 1996 04:31 UTC</t>
  </si>
  <si>
    <t>Atlas I | BeppoSAX</t>
  </si>
  <si>
    <t>Wed Apr 24, 1996 23:37 UTC</t>
  </si>
  <si>
    <t>Titan IV(401)A | Mercury</t>
  </si>
  <si>
    <t>Wed Apr 24, 1996 13:00 UTC</t>
  </si>
  <si>
    <t>Cosmos-3M | Cosmos 2265</t>
  </si>
  <si>
    <t>Wed Apr 24, 1996 12:27 UTC</t>
  </si>
  <si>
    <t>Delta II 7920-10 | MSX</t>
  </si>
  <si>
    <t>Tue Apr 23, 1996 11:48 UTC</t>
  </si>
  <si>
    <t>Proton-K | Priroda</t>
  </si>
  <si>
    <t>Sat Apr 20, 1996 22:36 UTC</t>
  </si>
  <si>
    <t>Ariane 42P | M-SAT-1</t>
  </si>
  <si>
    <t>Mon Apr 08, 1996 23:09 UTC</t>
  </si>
  <si>
    <t>Proton-K/Block DM-3 | Astra 1F</t>
  </si>
  <si>
    <t>Wed Apr 03, 1996 23:01 UTC</t>
  </si>
  <si>
    <t>Atlas IIA | Inmarsat 3-F1</t>
  </si>
  <si>
    <t>Thu Mar 28, 1996 00:21 UTC</t>
  </si>
  <si>
    <t>Delta II 7925 | USA-117 (GPS IIA-16)</t>
  </si>
  <si>
    <t>Fri Mar 22, 1996 08:13 UTC</t>
  </si>
  <si>
    <t>Space Shuttle Atlantis | STS-76</t>
  </si>
  <si>
    <t>Thu Mar 21, 1996 04:53 UTC</t>
  </si>
  <si>
    <t>PSLV-G | IRS-P3</t>
  </si>
  <si>
    <t>Thu Mar 14, 1996 17:39 UTC</t>
  </si>
  <si>
    <t>Soyuz U | Cosmos 2331</t>
  </si>
  <si>
    <t>Thu Mar 14, 1996 07:11 UTC</t>
  </si>
  <si>
    <t>Ariane 44LP | Intelsat 707</t>
  </si>
  <si>
    <t>Sat Mar 09, 1996 01:33 UTC</t>
  </si>
  <si>
    <t>Pegasus XL | REX II</t>
  </si>
  <si>
    <t>Sat Feb 24, 1996 11:24 UTC</t>
  </si>
  <si>
    <t>Delta II 7925-10 | Polar</t>
  </si>
  <si>
    <t>Thu Feb 22, 1996 20:18 UTC</t>
  </si>
  <si>
    <t>Space Shuttle Columbia | STS-75</t>
  </si>
  <si>
    <t>Wed Feb 21, 1996 12:34 UTC</t>
  </si>
  <si>
    <t>Soyuz U | Soyuz TM-23</t>
  </si>
  <si>
    <t>Mon Feb 19, 1996 08:19 UTC</t>
  </si>
  <si>
    <t>Proton K/Block-DM-2 | Raduga 33</t>
  </si>
  <si>
    <t>Mon Feb 19, 1996 00:58 UTC</t>
  </si>
  <si>
    <t>Tsyklon-3 | Cosmos 2328 to 2330 &amp; Goniets nÂ°1 to 3</t>
  </si>
  <si>
    <t>Sat Feb 17, 1996 20:43 UTC</t>
  </si>
  <si>
    <t>Delta II 7925-8 | NEAR</t>
  </si>
  <si>
    <t>Wed Feb 14, 1996 19:01 UTC</t>
  </si>
  <si>
    <t>Long March 3B | Intelsat 708</t>
  </si>
  <si>
    <t>Mon Feb 05, 1996 07:19 UTC</t>
  </si>
  <si>
    <t>Ariane 44P | N-Star B</t>
  </si>
  <si>
    <t>Thu Feb 01, 1996 01:15 UTC</t>
  </si>
  <si>
    <t>Atlas IIAS | Palapa C1</t>
  </si>
  <si>
    <t>Thu Jan 25, 1996 09:55 UTC</t>
  </si>
  <si>
    <t>Proton K/Block-DM-2 | Gorizont 31</t>
  </si>
  <si>
    <t>Tue Jan 16, 1996 15:33 UTC</t>
  </si>
  <si>
    <t>Cosmos-3M | Cosmos 2327</t>
  </si>
  <si>
    <t>Sun Jan 14, 1996 11:10 UTC</t>
  </si>
  <si>
    <t>Delta II 7925 | Koreasat-2</t>
  </si>
  <si>
    <t>Fri Jan 12, 1996 23:10 UTC</t>
  </si>
  <si>
    <t>Ariane 44L | Panamsat-3R &amp; Measat-1</t>
  </si>
  <si>
    <t>Thu Jan 11, 1996 09:41 UTC</t>
  </si>
  <si>
    <t>Space Shuttle Endeavour | STS-72</t>
  </si>
  <si>
    <t>Sat Dec 30, 1995 13:48 UTC</t>
  </si>
  <si>
    <t>Delta II 7920-10 | XTE</t>
  </si>
  <si>
    <t>Thu Dec 28, 1995 11:50 UTC</t>
  </si>
  <si>
    <t>Long March 2E EPKM | EchoStar 1</t>
  </si>
  <si>
    <t>Thu Dec 28, 1995 06:45 UTC</t>
  </si>
  <si>
    <t>Molniya-M /Block 2BL | IRS-1C &amp; Skipper</t>
  </si>
  <si>
    <t>Wed Dec 20, 1995 00:52 UTC</t>
  </si>
  <si>
    <t>Tsyklon-2 | Cosmos 2326</t>
  </si>
  <si>
    <t>Mon Dec 18, 1995 14:31 UTC</t>
  </si>
  <si>
    <t>Soyuz U | Progress M-30</t>
  </si>
  <si>
    <t>Fri Dec 15, 1995 00:23 UTC</t>
  </si>
  <si>
    <t>Atlas IIA | Galaxy 3R</t>
  </si>
  <si>
    <t>Thu Dec 14, 1995 06:10 UTC</t>
  </si>
  <si>
    <t>Proton K/Block-DM-2 | Cosmos 2323, 2324 &amp; 2325</t>
  </si>
  <si>
    <t>Wed Dec 06, 1995 23:23 UTC</t>
  </si>
  <si>
    <t>Ariane 44L | TÃ©lÃ©com 2C &amp; Insat 2C</t>
  </si>
  <si>
    <t>Tue Dec 05, 1995 21:18 UTC</t>
  </si>
  <si>
    <t>Titan IV(404)A | KH-11 11</t>
  </si>
  <si>
    <t>Sat Dec 02, 1995 08:08 UTC</t>
  </si>
  <si>
    <t>Atlas IIAS | SOHO</t>
  </si>
  <si>
    <t>Tue Nov 28, 1995 11:30 UTC</t>
  </si>
  <si>
    <t>Long March 2E EPKM | AsiaSat 2</t>
  </si>
  <si>
    <t>Fri Nov 17, 1995 14:25 UTC</t>
  </si>
  <si>
    <t>Proton K/Block-DM-2 | Gals 2</t>
  </si>
  <si>
    <t>Fri Nov 17, 1995 01:20 UTC</t>
  </si>
  <si>
    <t>Ariane 44P | Infrared Space Observatory</t>
  </si>
  <si>
    <t>Sun Nov 12, 1995 12:30 UTC</t>
  </si>
  <si>
    <t>Space Shuttle Atlantis | STS-74</t>
  </si>
  <si>
    <t>Mon Nov 06, 1995 05:15 UTC</t>
  </si>
  <si>
    <t>Titan IV(401)A | Milstar DFS-2</t>
  </si>
  <si>
    <t>Sat Nov 04, 1995 14:22 UTC</t>
  </si>
  <si>
    <t>Delta II 7920-10 | RADARSAT-1 and SURFSAT</t>
  </si>
  <si>
    <t>Tue Oct 31, 1995 20:19 UTC</t>
  </si>
  <si>
    <t>Zenit-2 | Cosmos 2322</t>
  </si>
  <si>
    <t>EER</t>
  </si>
  <si>
    <t>Mon Oct 23, 1995 22:03 UTC</t>
  </si>
  <si>
    <t>Conestoga-1620 | METEOR</t>
  </si>
  <si>
    <t>Sun Oct 22, 1995 08:00 UTC</t>
  </si>
  <si>
    <t>Atlas II | USA-114 (UHF F6)</t>
  </si>
  <si>
    <t>Fri Oct 20, 1995 13:53 UTC</t>
  </si>
  <si>
    <t>Space Shuttle Columbia | STS-73</t>
  </si>
  <si>
    <t>Thu Oct 19, 1995 00:38 UTC</t>
  </si>
  <si>
    <t>Ariane 42L | Astra 1E</t>
  </si>
  <si>
    <t>Wed Oct 11, 1995 16:25 UTC</t>
  </si>
  <si>
    <t>Proton K/Block-DM-2 | Luch-2 1</t>
  </si>
  <si>
    <t>Sun Oct 08, 1995 18:50 UTC</t>
  </si>
  <si>
    <t>Soyuz U | Progress M-29</t>
  </si>
  <si>
    <t>Fri Oct 06, 1995 03:23 UTC</t>
  </si>
  <si>
    <t>Cosmos-3M | Cosmos 2321</t>
  </si>
  <si>
    <t>Fri Sep 29, 1995 04:24 UTC</t>
  </si>
  <si>
    <t>Soyuz U | Cosmos 2320</t>
  </si>
  <si>
    <t>Tue Sep 26, 1995 11:20 UTC</t>
  </si>
  <si>
    <t>Soyuz U | Resurs-F</t>
  </si>
  <si>
    <t>Sun Sep 24, 1995 00:06 UTC</t>
  </si>
  <si>
    <t>Ariane 42L | Telstar 402R</t>
  </si>
  <si>
    <t>Thu Sep 07, 1995 15:09 UTC</t>
  </si>
  <si>
    <t>Space Shuttle Endeavour | STS-69</t>
  </si>
  <si>
    <t>Sun Sep 03, 1995 09:00 UTC</t>
  </si>
  <si>
    <t>Soyuz U2 | Soyuz TM-22</t>
  </si>
  <si>
    <t>Thu Aug 31, 1995 06:49 UTC</t>
  </si>
  <si>
    <t>Tsyklon-3 | Sich 1 &amp; FASat Alfa</t>
  </si>
  <si>
    <t>Wed Aug 30, 1995 19:32 UTC</t>
  </si>
  <si>
    <t>Proton K/Block-DM-2 | Cosmos 2319</t>
  </si>
  <si>
    <t>Tue Aug 29, 1995 06:41 UTC</t>
  </si>
  <si>
    <t>Ariane 44P | N-Star A</t>
  </si>
  <si>
    <t>Tue Aug 29, 1995 00:53 UTC</t>
  </si>
  <si>
    <t>Atlas IIAS | JCSAT-3</t>
  </si>
  <si>
    <t>Tue Aug 15, 1995 22:30 UTC</t>
  </si>
  <si>
    <t>Athena I | GemStar 1</t>
  </si>
  <si>
    <t>Wed Aug 09, 1995 02:21 UTC</t>
  </si>
  <si>
    <t>Molniya-M /Block ML | Molniya-3 nÂ°163</t>
  </si>
  <si>
    <t>Sat Aug 05, 1995 11:10 UTC</t>
  </si>
  <si>
    <t>Delta II 7925 | Koreasat 1</t>
  </si>
  <si>
    <t>Thu Aug 03, 1995 22:58 UTC</t>
  </si>
  <si>
    <t>Ariane 42L | Panamsat-4</t>
  </si>
  <si>
    <t>Wed Aug 02, 1995 23:59 UTC</t>
  </si>
  <si>
    <t>Molniya-M /Block SO-L | Interbol 1 &amp; Magion 4</t>
  </si>
  <si>
    <t>Mon Jul 31, 1995 23:30 UTC</t>
  </si>
  <si>
    <t>Atlas IIA | USA-113 (DSCS IIIB-7)</t>
  </si>
  <si>
    <t>Mon Jul 24, 1995 15:52 UTC</t>
  </si>
  <si>
    <t>Proton K/Block-DM-2 | Cosmos 2316, 2317 &amp; 2318</t>
  </si>
  <si>
    <t>Thu Jul 20, 1995 03:04 UTC</t>
  </si>
  <si>
    <t>Soyuz U | Progress M-28</t>
  </si>
  <si>
    <t>Thu Jul 13, 1995 13:41 UTC</t>
  </si>
  <si>
    <t>Space Shuttle Discovery | STS-70</t>
  </si>
  <si>
    <t>Mon Jul 10, 1995 12:38 UTC</t>
  </si>
  <si>
    <t>Titan IV(401)A | Trumpet</t>
  </si>
  <si>
    <t>Fri Jul 07, 1995 16:23 UTC</t>
  </si>
  <si>
    <t>Ariane 40 | HÃ©lios 1A, Cerise, LBSAT-1</t>
  </si>
  <si>
    <t>Wed Jul 05, 1995 03:09 UTC</t>
  </si>
  <si>
    <t>Cosmos-3M | Cosmos 2315</t>
  </si>
  <si>
    <t>Wed Jun 28, 1995 18:24 UTC</t>
  </si>
  <si>
    <t>Soyuz U | Cosmos 2314</t>
  </si>
  <si>
    <t>Tue Jun 27, 1995 19:32 UTC</t>
  </si>
  <si>
    <t>Space Shuttle Atlantis | STS-71</t>
  </si>
  <si>
    <t>Thu Jun 22, 1995 19:58 UTC</t>
  </si>
  <si>
    <t>Pegasus XL | STEP-3</t>
  </si>
  <si>
    <t>Sat Jun 10, 1995 00:24 UTC</t>
  </si>
  <si>
    <t>Ariane 42P | DirecTV 3</t>
  </si>
  <si>
    <t>Thu Jun 08, 1995 04:43 UTC</t>
  </si>
  <si>
    <t>Tsyklon-2 | Cosmos 2313</t>
  </si>
  <si>
    <t>Wed May 31, 1995 15:27 UTC</t>
  </si>
  <si>
    <t>Atlas II | USA-111 (UHF F5)</t>
  </si>
  <si>
    <t>Wed May 24, 1995 20:10 UTC</t>
  </si>
  <si>
    <t>Molniya-M /Block 2BL | Cosmos 2312</t>
  </si>
  <si>
    <t>Tue May 23, 1995 05:52 UTC</t>
  </si>
  <si>
    <t>Atlas I | GOES-J</t>
  </si>
  <si>
    <t>Sat May 20, 1995 03:33 UTC</t>
  </si>
  <si>
    <t>Proton-K | Spektr</t>
  </si>
  <si>
    <t>Wed May 17, 1995 06:34 UTC</t>
  </si>
  <si>
    <t>Ariane 44LP | Intelsat 706</t>
  </si>
  <si>
    <t>Sun May 14, 1995 13:45 UTC</t>
  </si>
  <si>
    <t>Titan IV(401)A | Mentor</t>
  </si>
  <si>
    <t>Fri Apr 21, 1995 01:44 UTC</t>
  </si>
  <si>
    <t>Ariane 40 | ERS-2</t>
  </si>
  <si>
    <t>Sun Apr 09, 1995 19:34 UTC</t>
  </si>
  <si>
    <t>Soyuz U | Progress M-27</t>
  </si>
  <si>
    <t>Fri Apr 07, 1995 23:47 UTC</t>
  </si>
  <si>
    <t>Atlas IIA | AMSC-1</t>
  </si>
  <si>
    <t>Wed Apr 05, 1995 11:16 UTC</t>
  </si>
  <si>
    <t>Shavit-1 | Ofek-3</t>
  </si>
  <si>
    <t>Mon Apr 03, 1995 13:48 UTC</t>
  </si>
  <si>
    <t>Pegasus | Orbcomm F1 and F2 &amp; OrbView-1</t>
  </si>
  <si>
    <t>Tue Mar 28, 1995 23:14 UTC</t>
  </si>
  <si>
    <t>Ariane 44LP | Brasilsat B2 &amp; Hotbird 1</t>
  </si>
  <si>
    <t>Site 158, Plesetsk Cosmodrome, Russia</t>
  </si>
  <si>
    <t>Tue Mar 28, 1995 10:00 UTC</t>
  </si>
  <si>
    <t>START | EKA-2, Gurwin-1A &amp; UNAMSat-A</t>
  </si>
  <si>
    <t>General Dynamics</t>
  </si>
  <si>
    <t>SLC-3W, Vandenberg SFB, California, USA</t>
  </si>
  <si>
    <t>Fri Mar 24, 1995 14:05 UTC</t>
  </si>
  <si>
    <t>Atlas-E/F Star-37S-ISS | DMSP F-13</t>
  </si>
  <si>
    <t>Wed Mar 22, 1995 16:44 UTC</t>
  </si>
  <si>
    <t>Soyuz U | Cosmos 2311</t>
  </si>
  <si>
    <t>Wed Mar 22, 1995 06:18 UTC</t>
  </si>
  <si>
    <t>Atlas IIAS | Intelsat 705</t>
  </si>
  <si>
    <t>Wed Mar 22, 1995 04:09 UTC</t>
  </si>
  <si>
    <t>Cosmos-3M | Cosmos 2310</t>
  </si>
  <si>
    <t>Sat Mar 18, 1995 08:01 UTC</t>
  </si>
  <si>
    <t>H-II | Himawari 5 &amp; SFU 1</t>
  </si>
  <si>
    <t>Tue Mar 14, 1995 06:11 UTC</t>
  </si>
  <si>
    <t>Soyuz U2 | Soyuz TM-21</t>
  </si>
  <si>
    <t>Tue Mar 07, 1995 09:23 UTC</t>
  </si>
  <si>
    <t>Proton K/Block-DM-2 | Cosmos 2307, 2308 &amp; 2309</t>
  </si>
  <si>
    <t>Thu Mar 02, 1995 13:00 UTC</t>
  </si>
  <si>
    <t>Cosmos-3M | Cosmos 2306</t>
  </si>
  <si>
    <t>Thu Mar 02, 1995 06:38 UTC</t>
  </si>
  <si>
    <t>Space Shuttle Endeavour | STS-67</t>
  </si>
  <si>
    <t>Thu Feb 16, 1995 17:39 UTC</t>
  </si>
  <si>
    <t>Soyuz U | Foton 10</t>
  </si>
  <si>
    <t>Wed Feb 15, 1995 16:48 UTC</t>
  </si>
  <si>
    <t>Soyuz U | Progress M-26</t>
  </si>
  <si>
    <t>Fri Feb 03, 1995 05:22 UTC</t>
  </si>
  <si>
    <t>Space Shuttle Discovery | STS-63</t>
  </si>
  <si>
    <t>Sun Jan 29, 1995 01:25 UTC</t>
  </si>
  <si>
    <t>Atlas II | USA-108 (UHF F4)</t>
  </si>
  <si>
    <t>Wed Jan 25, 1995 22:40 UTC</t>
  </si>
  <si>
    <t>Long March 2E | Apstar 2</t>
  </si>
  <si>
    <t>Tue Jan 24, 1995 03:54 UTC</t>
  </si>
  <si>
    <t>Cosmos-3M | Tsikada 1, Faisat 1 &amp; Astrid 1</t>
  </si>
  <si>
    <t>Sun Jan 15, 1995 13:45 UTC</t>
  </si>
  <si>
    <t>Mu-III S2 | EXPRESS</t>
  </si>
  <si>
    <t>Tue Jan 10, 1995 06:18 UTC</t>
  </si>
  <si>
    <t>Atlas IIAS | Intelsat 704</t>
  </si>
  <si>
    <t>Fri Dec 30, 1994 10:02 UTC</t>
  </si>
  <si>
    <t>Atlas-E/F Star-37S-ISS | NOAA-J</t>
  </si>
  <si>
    <t>Thu Dec 29, 1994 11:30 UTC</t>
  </si>
  <si>
    <t>Soyuz U | Cosmos 2305</t>
  </si>
  <si>
    <t>Wed Dec 28, 1994 11:30 UTC</t>
  </si>
  <si>
    <t>Proton K/Block-DM-2 | Raduga 32</t>
  </si>
  <si>
    <t>Mon Dec 26, 1994 22:26 UTC</t>
  </si>
  <si>
    <t>Tsyklon-3 | Cosmos 2299 to 2304</t>
  </si>
  <si>
    <t>Site 175/58, Baikonur Cosmodrome, Kazakhstan</t>
  </si>
  <si>
    <t>Mon Dec 26, 1994 03:01 UTC</t>
  </si>
  <si>
    <t>Rokot/Briz K | Radio-ROSTO &amp; Naryad-V</t>
  </si>
  <si>
    <t>Martin Marietta</t>
  </si>
  <si>
    <t>Thu Dec 22, 1994 22:19 UTC</t>
  </si>
  <si>
    <t>Titan IV(402)A | DSP-17 (USA-107)</t>
  </si>
  <si>
    <t>Tue Dec 20, 1994 05:11 UTC</t>
  </si>
  <si>
    <t>Cosmos-3M | Cosmos 2298</t>
  </si>
  <si>
    <t>Fri Dec 16, 1994 11:59 UTC</t>
  </si>
  <si>
    <t>Proton K/Block-DM-2 | Luch 1</t>
  </si>
  <si>
    <t>Wed Dec 14, 1994 14:21 UTC</t>
  </si>
  <si>
    <t>Molniya-M /Block ML | Molniya-1T nÂ°162</t>
  </si>
  <si>
    <t>Thu Dec 01, 1994 22:57 UTC</t>
  </si>
  <si>
    <t>Ariane 42P | Panamsat-3</t>
  </si>
  <si>
    <t>Tue Nov 29, 1994 17:02 UTC</t>
  </si>
  <si>
    <t>Long March 3A | ChinaSat-5</t>
  </si>
  <si>
    <t>Tue Nov 29, 1994 10:21 UTC</t>
  </si>
  <si>
    <t>Atlas IIA | Orion 1</t>
  </si>
  <si>
    <t>Tue Nov 29, 1994 02:54 UTC</t>
  </si>
  <si>
    <t>Tsyklon-3 | Geo-IK nÂ°14</t>
  </si>
  <si>
    <t>Thu Nov 24, 1994 09:15 UTC</t>
  </si>
  <si>
    <t>Zenit-2 | Cosmos 2297</t>
  </si>
  <si>
    <t>Sun Nov 20, 1994 00:39 UTC</t>
  </si>
  <si>
    <t>Proton K/Block-DM-2 | Cosmos 2294, 2295 &amp; 2296</t>
  </si>
  <si>
    <t>Fri Nov 11, 1994 07:21 UTC</t>
  </si>
  <si>
    <t>Soyuz U | Progress M-25</t>
  </si>
  <si>
    <t>Fri Nov 04, 1994 05:47 UTC</t>
  </si>
  <si>
    <t>Zenit-2 | Resurs-O1 nÂ°3</t>
  </si>
  <si>
    <t>Thu Nov 03, 1994 16:59 UTC</t>
  </si>
  <si>
    <t>Space Shuttle Atlantis | STS-66</t>
  </si>
  <si>
    <t>Wed Nov 02, 1994 01:04 UTC</t>
  </si>
  <si>
    <t>Tsyklon-2 | Cosmos 2293</t>
  </si>
  <si>
    <t>Tue Nov 01, 1994 09:31 UTC</t>
  </si>
  <si>
    <t>Delta II 7925-10 | Wind</t>
  </si>
  <si>
    <t>Tue Nov 01, 1994 00:37 UTC</t>
  </si>
  <si>
    <t>Ariane 42P | Astra 1D</t>
  </si>
  <si>
    <t>Mon Oct 31, 1994 14:30 UTC</t>
  </si>
  <si>
    <t>Proton K/Block-DM-2 | Elektro 1</t>
  </si>
  <si>
    <t>Sat Oct 15, 1994 05:05 UTC</t>
  </si>
  <si>
    <t>PSLV-G | IRS-P2</t>
  </si>
  <si>
    <t>Thu Oct 13, 1994 16:18 UTC</t>
  </si>
  <si>
    <t>Proton-K/Block DM-2M | Ekspress 1</t>
  </si>
  <si>
    <t>Tue Oct 11, 1994 14:30 UTC</t>
  </si>
  <si>
    <t>Tsyklon-3 | Okean 4</t>
  </si>
  <si>
    <t>Sat Oct 08, 1994 01:07 UTC</t>
  </si>
  <si>
    <t>Ariane 44L | Solidaridad-2 &amp; Thaicom-2</t>
  </si>
  <si>
    <t>Thu Oct 06, 1994 06:35 UTC</t>
  </si>
  <si>
    <t>Atlas IIAS | Intelsat 703</t>
  </si>
  <si>
    <t>Mon Oct 03, 1994 22:42 UTC</t>
  </si>
  <si>
    <t>Soyuz U2 | Soyuz TM-20</t>
  </si>
  <si>
    <t>Fri Sep 30, 1994 11:16 UTC</t>
  </si>
  <si>
    <t>Space Shuttle Endeavour | STS-68</t>
  </si>
  <si>
    <t>Tue Sep 27, 1994 14:00 UTC</t>
  </si>
  <si>
    <t>Cosmos-3M | Cosmos 2292</t>
  </si>
  <si>
    <t>Wed Sep 21, 1994 17:53 UTC</t>
  </si>
  <si>
    <t>Proton K/Block-DM-2 | Cosmos 2291</t>
  </si>
  <si>
    <t>Fri Sep 09, 1994 22:22 UTC</t>
  </si>
  <si>
    <t>Space Shuttle Discovery | STS-64</t>
  </si>
  <si>
    <t>Fri Sep 09, 1994 00:29 UTC</t>
  </si>
  <si>
    <t>Ariane 42L | Telstar 402</t>
  </si>
  <si>
    <t>Mon Aug 29, 1994 17:38 UTC</t>
  </si>
  <si>
    <t>Atlas-E/F Star-37S-ISS | DMSP F-12</t>
  </si>
  <si>
    <t>Sun Aug 28, 1994 07:50 UTC</t>
  </si>
  <si>
    <t>H-II | Kiku 6</t>
  </si>
  <si>
    <t>Sat Aug 27, 1994 23:10 UTC</t>
  </si>
  <si>
    <t>Long March 2E | Optus B3</t>
  </si>
  <si>
    <t>Sat Aug 27, 1994 08:58 UTC</t>
  </si>
  <si>
    <t>Fri Aug 26, 1994 12:00 UTC</t>
  </si>
  <si>
    <t>Zenit-2 | Cosmos 2290</t>
  </si>
  <si>
    <t>Thu Aug 25, 1994 14:25 UTC</t>
  </si>
  <si>
    <t>Soyuz U | Progress M-24</t>
  </si>
  <si>
    <t>Tue Aug 23, 1994 14:30 UTC</t>
  </si>
  <si>
    <t>Molniya-M /Block ML | Molniya-3 nÂ°161</t>
  </si>
  <si>
    <t>Thu Aug 11, 1994 15:27 UTC</t>
  </si>
  <si>
    <t>Proton K/Block-DM-2 | Cosmos 2287, 2288 &amp; 2289</t>
  </si>
  <si>
    <t>Wed Aug 10, 1994 23:05 UTC</t>
  </si>
  <si>
    <t>Ariane 44LP | Brasilsat B1 &amp; TÃ¼rksat 1B</t>
  </si>
  <si>
    <t>Fri Aug 05, 1994 01:12 UTC</t>
  </si>
  <si>
    <t>Molniya-M /Block 2BL | Cosmos 2286</t>
  </si>
  <si>
    <t>Wed Aug 03, 1994 23:57 UTC</t>
  </si>
  <si>
    <t>Atlas IIA | DBS-2</t>
  </si>
  <si>
    <t>NB-52B Carrier, Edwards AFB, California, USA</t>
  </si>
  <si>
    <t>Wed Aug 03, 1994 14:38 UTC</t>
  </si>
  <si>
    <t>Pegasus | APEX</t>
  </si>
  <si>
    <t>Tue Aug 02, 1994 20:00 UTC</t>
  </si>
  <si>
    <t>Cosmos-3M | Cosmos 2285</t>
  </si>
  <si>
    <t>Fri Jul 29, 1994 09:29 UTC</t>
  </si>
  <si>
    <t>Soyuz U | Cosmos 2284</t>
  </si>
  <si>
    <t>Thu Jul 21, 1994 10:55 UTC</t>
  </si>
  <si>
    <t>Long March 3 | Apstar 1</t>
  </si>
  <si>
    <t>Wed Jul 20, 1994 17:34 UTC</t>
  </si>
  <si>
    <t>Soyuz U | Cosmos 2283</t>
  </si>
  <si>
    <t>Thu Jul 14, 1994 05:13 UTC</t>
  </si>
  <si>
    <t>Cosmos-3M | Nadiezhda nÂ°7</t>
  </si>
  <si>
    <t>Fri Jul 08, 1994 23:05 UTC</t>
  </si>
  <si>
    <t>Ariane 44L | Panamsat-2 &amp; Yuri-3N</t>
  </si>
  <si>
    <t>Fri Jul 08, 1994 16:43 UTC</t>
  </si>
  <si>
    <t>Space Shuttle Columbia | STS-65</t>
  </si>
  <si>
    <t>Wed Jul 06, 1994 23:58 UTC</t>
  </si>
  <si>
    <t>Proton K/Block-DM-2 | Cosmos 2282</t>
  </si>
  <si>
    <t>Sun Jul 03, 1994 08:00 UTC</t>
  </si>
  <si>
    <t>Long March 2D | FSW-2 2</t>
  </si>
  <si>
    <t>Fri Jul 01, 1994 12:24 UTC</t>
  </si>
  <si>
    <t>Soyuz U2 | Soyuz TM-19</t>
  </si>
  <si>
    <t>Mon Jun 27, 1994 21:15 UTC</t>
  </si>
  <si>
    <t>Pegasus XL | STEP-1</t>
  </si>
  <si>
    <t>Fri Jun 24, 1994 13:50 UTC</t>
  </si>
  <si>
    <t>Atlas I | UHF F3</t>
  </si>
  <si>
    <t>Fri Jun 17, 1994 07:07 UTC</t>
  </si>
  <si>
    <t>Ariane 44LP | Intelsat 702, STRV 1A &amp; 1B</t>
  </si>
  <si>
    <t>Tue Jun 14, 1994 16:05 UTC</t>
  </si>
  <si>
    <t>Soyuz U | Foton 9</t>
  </si>
  <si>
    <t>Tue Jun 07, 1994 07:19 UTC</t>
  </si>
  <si>
    <t>Soyuz U | Cosmos 2281</t>
  </si>
  <si>
    <t>Wed May 25, 1994 10:14 UTC</t>
  </si>
  <si>
    <t>Tsyklon-3 | Cosmos 2281</t>
  </si>
  <si>
    <t>Sun May 22, 1994 04:30 UTC</t>
  </si>
  <si>
    <t>Soyuz U | Progress M-23</t>
  </si>
  <si>
    <t>Fri May 20, 1994 02:01 UTC</t>
  </si>
  <si>
    <t>Proton K/Block-DM-2 | Gorizont 30</t>
  </si>
  <si>
    <t>Thu May 19, 1994 17:03 UTC</t>
  </si>
  <si>
    <t>Pegasus/HAPS | STEP-2</t>
  </si>
  <si>
    <t>US Air Force</t>
  </si>
  <si>
    <t>SLC-5, Vandenberg SFB, California, USA</t>
  </si>
  <si>
    <t>Mon May 09, 1994 02:47 UTC</t>
  </si>
  <si>
    <t>Scout G1 | MSTI 2</t>
  </si>
  <si>
    <t>SLV LP, Satish Dhawan Space Centre, India</t>
  </si>
  <si>
    <t>Wed May 04, 1994 00:00 UTC</t>
  </si>
  <si>
    <t>ASLV | SROSS C2</t>
  </si>
  <si>
    <t>Tue May 03, 1994 15:55 UTC</t>
  </si>
  <si>
    <t>Thu Apr 28, 1994 17:14 UTC</t>
  </si>
  <si>
    <t>Soyuz U | Cosmos 2280</t>
  </si>
  <si>
    <t>Tue Apr 26, 1994 02:14 UTC</t>
  </si>
  <si>
    <t>Cosmos-3M | Cosmos 2279</t>
  </si>
  <si>
    <t>Sat Apr 23, 1994 08:01 UTC</t>
  </si>
  <si>
    <t>Zenit-2 | Cosmos 2278</t>
  </si>
  <si>
    <t>Wed Apr 13, 1994 06:04 UTC</t>
  </si>
  <si>
    <t>Atlas I | GOES-I</t>
  </si>
  <si>
    <t>Mon Apr 11, 1994 07:49 UTC</t>
  </si>
  <si>
    <t>Proton K/Block-DM-2 | Cosmos 2275, 2276 &amp; 2277</t>
  </si>
  <si>
    <t>Sat Apr 09, 1994 11:05 UTC</t>
  </si>
  <si>
    <t>Space Shuttle Endeavour | STS-59</t>
  </si>
  <si>
    <t>Tue Mar 22, 1994 04:54 UTC</t>
  </si>
  <si>
    <t>Soyuz U | Progress M-22</t>
  </si>
  <si>
    <t>Thu Mar 17, 1994 16:29 UTC</t>
  </si>
  <si>
    <t>Soyuz U | Cosmos 2274</t>
  </si>
  <si>
    <t>Sun Mar 13, 1994 22:32 UTC</t>
  </si>
  <si>
    <t>Minotaur C (Taurus) | STEP Mission 0 &amp; DARPASAT</t>
  </si>
  <si>
    <t>Thu Mar 10, 1994 03:40 UTC</t>
  </si>
  <si>
    <t>Delta II 7925 | USA-100 (GPS IIA-15)/SEDS-2</t>
  </si>
  <si>
    <t>Fri Mar 04, 1994 13:53 UTC</t>
  </si>
  <si>
    <t>Space Shuttle Columbia | STS-62</t>
  </si>
  <si>
    <t>Wed Mar 02, 1994 03:25 UTC</t>
  </si>
  <si>
    <t>Tsyklon-3 | Koronas I</t>
  </si>
  <si>
    <t>Sat Feb 19, 1994 23:45 UTC</t>
  </si>
  <si>
    <t>Delta II 7925-8 | Galaxy 1R</t>
  </si>
  <si>
    <t>Fri Feb 18, 1994 07:56 UTC</t>
  </si>
  <si>
    <t>Proton K/Block-DM-2 | Raduga 31</t>
  </si>
  <si>
    <t>Sat Feb 12, 1994 08:54 UTC</t>
  </si>
  <si>
    <t>Tsyklon-3 | Cosmos 2268 to 2273</t>
  </si>
  <si>
    <t>Tue Feb 08, 1994 08:33 UTC</t>
  </si>
  <si>
    <t>Long March 3A | Shijian 4 &amp; Kuafu-1</t>
  </si>
  <si>
    <t>Mon Feb 07, 1994 21:47 UTC</t>
  </si>
  <si>
    <t>Titan IV(401)A | Milstar DFS-1</t>
  </si>
  <si>
    <t>Sat Feb 05, 1994 08:46 UTC</t>
  </si>
  <si>
    <t>Proton K/Block-DM-2 | Raduga-1 3</t>
  </si>
  <si>
    <t>Thu Feb 03, 1994 22:20 UTC</t>
  </si>
  <si>
    <t>H-II | Ryusei &amp; Myojo</t>
  </si>
  <si>
    <t>Thu Feb 03, 1994 12:10 UTC</t>
  </si>
  <si>
    <t>Space Shuttle Discovery | STS-60</t>
  </si>
  <si>
    <t>Fri Jan 28, 1994 02:12 UTC</t>
  </si>
  <si>
    <t>Soyuz U | Progress M-21</t>
  </si>
  <si>
    <t>Tue Jan 25, 1994 16:34 UTC</t>
  </si>
  <si>
    <t>Titan II(23)G | Clementine</t>
  </si>
  <si>
    <t>Tue Jan 25, 1994 00:25 UTC</t>
  </si>
  <si>
    <t>Tsyklon-3 | Meteor-3 nÂ°06 &amp; Tubsat-B</t>
  </si>
  <si>
    <t>Mon Jan 24, 1994 21:37 UTC</t>
  </si>
  <si>
    <t>Ariane 44LP | Eutelsat 2F5 &amp; TÃ¼rksat 1A</t>
  </si>
  <si>
    <t>Thu Jan 20, 1994 09:49 UTC</t>
  </si>
  <si>
    <t>Proton-K/Block DM-2M | Gals 1</t>
  </si>
  <si>
    <t>Sat Jan 08, 1994 10:05 UTC</t>
  </si>
  <si>
    <t>Soyuz U2 | Soyuz TM-18</t>
  </si>
  <si>
    <t>Wed Dec 22, 1993 20:37 UTC</t>
  </si>
  <si>
    <t>Molniya-M /Block ML | Molniya-1T nÂ°160</t>
  </si>
  <si>
    <t>Sat Dec 18, 1993 01:27 UTC</t>
  </si>
  <si>
    <t>Ariane 44L | DirecTV-1 &amp; Thaicom-1</t>
  </si>
  <si>
    <t>Thu Dec 16, 1993 00:40 UTC</t>
  </si>
  <si>
    <t>Atlas IIAS | Telstar 401</t>
  </si>
  <si>
    <t>Wed Dec 08, 1993 00:48 UTC</t>
  </si>
  <si>
    <t>Delta II 7925 | NATO 4B</t>
  </si>
  <si>
    <t>Thu Dec 02, 1993 09:27 UTC</t>
  </si>
  <si>
    <t>Space Shuttle Endeavour | STS-61</t>
  </si>
  <si>
    <t>Sun Nov 28, 1993 23:40 UTC</t>
  </si>
  <si>
    <t>Atlas II | USA-97 (DSCS IIIB-10)</t>
  </si>
  <si>
    <t>Sat Nov 20, 1993 01:17 UTC</t>
  </si>
  <si>
    <t>Ariane 44LP | Solidaridad 1 &amp; MÃ©tÃ©osat 6</t>
  </si>
  <si>
    <t>Thu Nov 18, 1993 13:54 UTC</t>
  </si>
  <si>
    <t>Proton K/Block-DM-2 | Gorizont 29</t>
  </si>
  <si>
    <t>Fri Nov 05, 1993 08:25 UTC</t>
  </si>
  <si>
    <t>Soyuz U | Cosmos 2267</t>
  </si>
  <si>
    <t>Tue Nov 02, 1993 12:10 UTC</t>
  </si>
  <si>
    <t>Cosmos-3M | Cosmos 2266</t>
  </si>
  <si>
    <t>Thu Oct 28, 1993 15:17 UTC</t>
  </si>
  <si>
    <t>Proton K/Block-DM-2 | Gorizont 28</t>
  </si>
  <si>
    <t>Tue Oct 26, 1993 17:04 UTC</t>
  </si>
  <si>
    <t>Delta II 7925 | USA-96 (GPS IIA-14)</t>
  </si>
  <si>
    <t>Tue Oct 26, 1993 13:00 UTC</t>
  </si>
  <si>
    <t>Fri Oct 22, 1993 06:46 UTC</t>
  </si>
  <si>
    <t>Ariane 44LP | Intelsat 701</t>
  </si>
  <si>
    <t>Mon Oct 18, 1993 14:53 UTC</t>
  </si>
  <si>
    <t>Space Shuttle Columbia | STS-58</t>
  </si>
  <si>
    <t>Mon Oct 11, 1993 21:33 UTC</t>
  </si>
  <si>
    <t>Soyuz U | Progress M-20</t>
  </si>
  <si>
    <t>Fri Oct 08, 1993 08:00 UTC</t>
  </si>
  <si>
    <t>Long March 2C | FSW-1 5</t>
  </si>
  <si>
    <t>Tue Oct 05, 1993 17:56 UTC</t>
  </si>
  <si>
    <t>Titan II(23)G | Landsat 6</t>
  </si>
  <si>
    <t>Thu Sep 30, 1993 17:05 UTC</t>
  </si>
  <si>
    <t>Proton K/Block-DM-2 | Raduga 30</t>
  </si>
  <si>
    <t>Sun Sep 26, 1993 01:45 UTC</t>
  </si>
  <si>
    <t>Ariane 40 | SPOT-3, Stella &amp; Rideshares</t>
  </si>
  <si>
    <t>Mon Sep 20, 1993 05:12 UTC</t>
  </si>
  <si>
    <t>PSLV-G | IRS-P1</t>
  </si>
  <si>
    <t>Fri Sep 17, 1993 00:43 UTC</t>
  </si>
  <si>
    <t>Tsyklon-2 | Cosmos 2264</t>
  </si>
  <si>
    <t>Thu Sep 16, 1993 07:36 UTC</t>
  </si>
  <si>
    <t>Zenit-2 | Cosmos 2263</t>
  </si>
  <si>
    <t>Sun Sep 12, 1993 11:45 UTC</t>
  </si>
  <si>
    <t>Space Shuttle Discovery | STS-51</t>
  </si>
  <si>
    <t>Tue Sep 07, 1993 13:25 UTC</t>
  </si>
  <si>
    <t>Soyuz U2 | Cosmos 2262</t>
  </si>
  <si>
    <t>Fri Sep 03, 1993 11:17 UTC</t>
  </si>
  <si>
    <t>Atlas I | UHF F2</t>
  </si>
  <si>
    <t>Tue Aug 31, 1993 04:40 UTC</t>
  </si>
  <si>
    <t>Tsyklon-3 | Meteor-2 nÂ°21 &amp; Temisat</t>
  </si>
  <si>
    <t>Mon Aug 30, 1993 12:38 UTC</t>
  </si>
  <si>
    <t>Delta II 7925 | USA-94 (GPS IIA-13)</t>
  </si>
  <si>
    <t>Tue Aug 24, 1993 10:45 UTC</t>
  </si>
  <si>
    <t>Tue Aug 10, 1993 22:23 UTC</t>
  </si>
  <si>
    <t>Soyuz U | Progress M-19</t>
  </si>
  <si>
    <t>Tue Aug 10, 1993 14:53 UTC</t>
  </si>
  <si>
    <t>Molniya-M /Block 2BL | Cosmos 2261</t>
  </si>
  <si>
    <t>Mon Aug 09, 1993 10:02 UTC</t>
  </si>
  <si>
    <t>Atlas-E/F Star-37S-ISS | NOAA-I</t>
  </si>
  <si>
    <t>Wed Aug 04, 1993 00:52 UTC</t>
  </si>
  <si>
    <t>Molniya-M /Block ML | Molniya-3 nÂ°159</t>
  </si>
  <si>
    <t>Mon Aug 02, 1993 19:59 UTC</t>
  </si>
  <si>
    <t>Titan IV(403)A | SLDCOM &amp; 3x NOSS</t>
  </si>
  <si>
    <t>Thu Jul 22, 1993 22:58 UTC</t>
  </si>
  <si>
    <t>Ariane 44L | Hispasat 1B &amp; Insat-2B</t>
  </si>
  <si>
    <t>Thu Jul 22, 1993 08:45 UTC</t>
  </si>
  <si>
    <t>Soyuz U | Cosmos 2260</t>
  </si>
  <si>
    <t>Mon Jul 19, 1993 22:04 UTC</t>
  </si>
  <si>
    <t>Atlas II | USA-93 (DSCS IIIB-9)</t>
  </si>
  <si>
    <t>Wed Jul 14, 1993 16:40 UTC</t>
  </si>
  <si>
    <t>Soyuz U | Cosmos 2259</t>
  </si>
  <si>
    <t>Wed Jul 07, 1993 07:15 UTC</t>
  </si>
  <si>
    <t>Tsyklon-2 | Cosmos 2258</t>
  </si>
  <si>
    <t>Thu Jul 01, 1993 14:32 UTC</t>
  </si>
  <si>
    <t>Soyuz U2 | Soyuz TM-17</t>
  </si>
  <si>
    <t>Sat Jun 26, 1993 13:27 UTC</t>
  </si>
  <si>
    <t>Delta II 7925 | USA-92 (GPS IIA-12)/PMG</t>
  </si>
  <si>
    <t>Fri Jun 25, 1993 23:30 UTC</t>
  </si>
  <si>
    <t>Scout G1 | RadCal</t>
  </si>
  <si>
    <t>Fri Jun 25, 1993 08:20 UTC</t>
  </si>
  <si>
    <t>Fri Jun 25, 1993 00:18 UTC</t>
  </si>
  <si>
    <t>Ariane 42P | Galaxy 4</t>
  </si>
  <si>
    <t>Thu Jun 24, 1993 04:12 UTC</t>
  </si>
  <si>
    <t>Tsyklon-3 | Cosmos 2252 to 2257</t>
  </si>
  <si>
    <t>Mon Jun 21, 1993 13:07 UTC</t>
  </si>
  <si>
    <t>Space Shuttle Endeavour | STS-57</t>
  </si>
  <si>
    <t>Wed Jun 16, 1993 04:17 UTC</t>
  </si>
  <si>
    <t>Cosmos-3M | Cosmos 2251</t>
  </si>
  <si>
    <t>Thu May 27, 1993 01:22 UTC</t>
  </si>
  <si>
    <t>Proton K/Block-DM-2 | Gorizont nÂ°39L</t>
  </si>
  <si>
    <t>Wed May 26, 1993 03:23 UTC</t>
  </si>
  <si>
    <t>Molniya-M /Block ML | Molniya-1 nÂ°158</t>
  </si>
  <si>
    <t>Sat May 22, 1993 06:41 UTC</t>
  </si>
  <si>
    <t>Soyuz U2 | Progress M-18</t>
  </si>
  <si>
    <t>Fri May 21, 1993 09:15 UTC</t>
  </si>
  <si>
    <t>Sat May 15, 1993</t>
  </si>
  <si>
    <t>Shavit | Ofek</t>
  </si>
  <si>
    <t>Thu May 13, 1993 00:07 UTC</t>
  </si>
  <si>
    <t>Delta II 7925 | USA-91 (GPS IIA-11)</t>
  </si>
  <si>
    <t>Wed May 12, 1993 00:56 UTC</t>
  </si>
  <si>
    <t>Ariane 42L | Astra 1C &amp; Arsene</t>
  </si>
  <si>
    <t>Tue May 11, 1993 14:56 UTC</t>
  </si>
  <si>
    <t>Tsyklon-3 | Cosmos 2245 to 2250</t>
  </si>
  <si>
    <t>Wed Apr 28, 1993 03:39 UTC</t>
  </si>
  <si>
    <t>Tsyklon-2 | Cosmos 2244</t>
  </si>
  <si>
    <t>Tue Apr 27, 1993 10:35 UTC</t>
  </si>
  <si>
    <t>Soyuz U | Cosmos 2243</t>
  </si>
  <si>
    <t>Mon Apr 26, 1993 14:50 UTC</t>
  </si>
  <si>
    <t>Space Shuttle Columbia | STS-55</t>
  </si>
  <si>
    <t>Sun Apr 25, 1993 13:56 UTC</t>
  </si>
  <si>
    <t>Pegasus | ALEXIS</t>
  </si>
  <si>
    <t>Wed Apr 21, 1993 00:23 UTC</t>
  </si>
  <si>
    <t>Molniya-M /Block ML | Molniya-3 nÂ°157</t>
  </si>
  <si>
    <t>Fri Apr 16, 1993 07:49 UTC</t>
  </si>
  <si>
    <t>Tsyklon-3 | Cosmos 2242</t>
  </si>
  <si>
    <t>Thu Apr 08, 1993 05:29 UTC</t>
  </si>
  <si>
    <t>Space Shuttle Discovery | STS-56</t>
  </si>
  <si>
    <t>Tue Apr 06, 1993 19:07 UTC</t>
  </si>
  <si>
    <t>Molniya-M /Block 2BL | Cosmos 2241</t>
  </si>
  <si>
    <t>Fri Apr 02, 1993 14:30 UTC</t>
  </si>
  <si>
    <t>Soyuz U | Cosmos 2240</t>
  </si>
  <si>
    <t>Thu Apr 01, 1993 18:57 UTC</t>
  </si>
  <si>
    <t>Cosmos-3M | Cosmos 2239</t>
  </si>
  <si>
    <t>Wed Mar 31, 1993 03:34 UTC</t>
  </si>
  <si>
    <t>Soyuz U2 | Progress M-17</t>
  </si>
  <si>
    <t>Tue Mar 30, 1993 12:00 UTC</t>
  </si>
  <si>
    <t>Tsyklon-2 | Cosmos 2238</t>
  </si>
  <si>
    <t>Tue Mar 30, 1993 03:09 UTC</t>
  </si>
  <si>
    <t>Delta II 7925 | USA-90 (GPS IIA-10)/SEDS-1</t>
  </si>
  <si>
    <t>Fri Mar 26, 1993 02:21 UTC</t>
  </si>
  <si>
    <t>Zenit-2 | Cosmos 2237</t>
  </si>
  <si>
    <t>Thu Mar 25, 1993 21:38 UTC</t>
  </si>
  <si>
    <t>Atlas I | UHF F1</t>
  </si>
  <si>
    <t>Thu Mar 25, 1993 13:15 UTC</t>
  </si>
  <si>
    <t>START-1 | EKA-1</t>
  </si>
  <si>
    <t>Thu Mar 25, 1993 02:28 UTC</t>
  </si>
  <si>
    <t>Proton K/Block-DM-2 | Raduga 29</t>
  </si>
  <si>
    <t>Sun Feb 21, 1993 18:32 UTC</t>
  </si>
  <si>
    <t>Soyuz U2 | Progress M-16</t>
  </si>
  <si>
    <t>Sat Feb 20, 1993 02:20 UTC</t>
  </si>
  <si>
    <t>Mu-III S2 | Asuka</t>
  </si>
  <si>
    <t>Wed Feb 17, 1993 20:09 UTC</t>
  </si>
  <si>
    <t>Proton K/Block-DM-2 | Cosmos 2234, 2235 &amp; 2236</t>
  </si>
  <si>
    <t>NB-52B Carrier, Cape Canaveral SFS, Florida, USA</t>
  </si>
  <si>
    <t>Tue Feb 09, 1993 14:30 UTC</t>
  </si>
  <si>
    <t>Pegasus | SCD-1</t>
  </si>
  <si>
    <t>Tue Feb 09, 1993 02:56 UTC</t>
  </si>
  <si>
    <t>Cosmos-3M | Cosmos 2233</t>
  </si>
  <si>
    <t>Wed Feb 03, 1993 02:55 UTC</t>
  </si>
  <si>
    <t>Delta II 7925 | USA-88 (GPS IIA-9)</t>
  </si>
  <si>
    <t>Tue Jan 26, 1993 15:55 UTC</t>
  </si>
  <si>
    <t>Molniya-M /Block 2BL | Cosmos 2232</t>
  </si>
  <si>
    <t>Sun Jan 24, 1993 05:58 UTC</t>
  </si>
  <si>
    <t>Soyuz U2 | Soyuz TM-16</t>
  </si>
  <si>
    <t>Tue Jan 19, 1993 14:49 UTC</t>
  </si>
  <si>
    <t>Soyuz U | Cosmos 2231</t>
  </si>
  <si>
    <t>Wed Jan 13, 1993 13:59 UTC</t>
  </si>
  <si>
    <t>Space Shuttle Endeavour | STS-54</t>
  </si>
  <si>
    <t>Wed Jan 13, 1993 01:49 UTC</t>
  </si>
  <si>
    <t>Molniya-M /Block ML | Molniya-1 nÂ°156</t>
  </si>
  <si>
    <t>Tue Jan 12, 1993 11:10 UTC</t>
  </si>
  <si>
    <t>Cosmos-3M | Cosmos 2230</t>
  </si>
  <si>
    <t>Tue Dec 29, 1992 13:30 UTC</t>
  </si>
  <si>
    <t>Soyuz U | Cosmos 2229</t>
  </si>
  <si>
    <t>Fri Dec 25, 1992 20:07 UTC</t>
  </si>
  <si>
    <t>Tsyklon-3 | Cosmos 2228</t>
  </si>
  <si>
    <t>Fri Dec 25, 1992 05:56 UTC</t>
  </si>
  <si>
    <t>Zenit-2 | Cosmos 2227</t>
  </si>
  <si>
    <t>Tue Dec 22, 1992 12:36 UTC</t>
  </si>
  <si>
    <t>Tsyklon-3 | Cosmos 2226</t>
  </si>
  <si>
    <t>Tue Dec 22, 1992 12:00 UTC</t>
  </si>
  <si>
    <t>Soyuz U | Cosmos 2225</t>
  </si>
  <si>
    <t>Mon Dec 21, 1992 11:21 UTC</t>
  </si>
  <si>
    <t>Long March 2E | Optus B2</t>
  </si>
  <si>
    <t>Fri Dec 18, 1992 22:16 UTC</t>
  </si>
  <si>
    <t>Delta II 7925 | USA-87 (GPS IIA-8)</t>
  </si>
  <si>
    <t>Thu Dec 17, 1992 12:45 UTC</t>
  </si>
  <si>
    <t>Proton K/Block-DM-2 | Cosmos 2224</t>
  </si>
  <si>
    <t>Wed Dec 09, 1992 11:25 UTC</t>
  </si>
  <si>
    <t>Soyuz U | Cosmos 2223</t>
  </si>
  <si>
    <t>Wed Dec 02, 1992 13:24 UTC</t>
  </si>
  <si>
    <t>Space Shuttle Discovery | STS-53</t>
  </si>
  <si>
    <t>Wed Dec 02, 1992 01:57 UTC</t>
  </si>
  <si>
    <t>Molniya-M /Block ML | Molniya-3 nÂ°155</t>
  </si>
  <si>
    <t>Tue Dec 01, 1992 22:48 UTC</t>
  </si>
  <si>
    <t>Ariane 42P | Superbird A1</t>
  </si>
  <si>
    <t>Sat Nov 28, 1992 21:34 UTC</t>
  </si>
  <si>
    <t>Titan IV(404)A | KH-11 10</t>
  </si>
  <si>
    <t>Fri Nov 27, 1992 13:10 UTC</t>
  </si>
  <si>
    <t>Proton K/Block-DM-2 | Gorizont 27</t>
  </si>
  <si>
    <t>Wed Nov 25, 1992 12:18 UTC</t>
  </si>
  <si>
    <t>Molniya-M /Block 2BL | Cosmos 2222</t>
  </si>
  <si>
    <t>Tue Nov 24, 1992 04:09 UTC</t>
  </si>
  <si>
    <t>Tsyklon-3 | Cosmos 2221</t>
  </si>
  <si>
    <t>Sun Nov 22, 1992 23:54 UTC</t>
  </si>
  <si>
    <t>Delta II 7925 | USA-85 (GPS IIA-7)</t>
  </si>
  <si>
    <t>Sat Nov 21, 1992 13:45 UTC</t>
  </si>
  <si>
    <t>Scout G1 | MSTI 1</t>
  </si>
  <si>
    <t>Fri Nov 20, 1992 15:29 UTC</t>
  </si>
  <si>
    <t>Soyuz U | Cosmos 2220</t>
  </si>
  <si>
    <t>Tue Nov 17, 1992 07:47 UTC</t>
  </si>
  <si>
    <t>Zenit-2 | Cosmos 2219</t>
  </si>
  <si>
    <t>Sun Nov 15, 1992 21:45 UTC</t>
  </si>
  <si>
    <t>Soyuz U | Resurs 500</t>
  </si>
  <si>
    <t>Fri Oct 30, 1992 14:59 UTC</t>
  </si>
  <si>
    <t>Proton K/Block-DM-2 | Ekran-M 3</t>
  </si>
  <si>
    <t>Thu Oct 29, 1992 10:40 UTC</t>
  </si>
  <si>
    <t>Cosmos-3M | Cosmos 2218</t>
  </si>
  <si>
    <t>Wed Oct 28, 1992 00:15 UTC</t>
  </si>
  <si>
    <t>Ariane 42P | Galaxy-7</t>
  </si>
  <si>
    <t>Tue Oct 27, 1992 17:19 UTC</t>
  </si>
  <si>
    <t>Soyuz U2 | Progress M-15</t>
  </si>
  <si>
    <t>Thu Oct 22, 1992 17:09 UTC</t>
  </si>
  <si>
    <t>Space Shuttle Columbia | STS-52</t>
  </si>
  <si>
    <t>Wed Oct 21, 1992 10:21 UTC</t>
  </si>
  <si>
    <t>Molniya-M /Block 2BL | Cosmos 2217</t>
  </si>
  <si>
    <t>Tue Oct 20, 1992 12:58 UTC</t>
  </si>
  <si>
    <t>Tsyklon-3 | Cosmos 2211 to 2216</t>
  </si>
  <si>
    <t>Wed Oct 14, 1992 19:58 UTC</t>
  </si>
  <si>
    <t>Molniya-M /Block ML | Molniya-3 nÂ°154</t>
  </si>
  <si>
    <t>Mon Oct 12, 1992 09:47 UTC</t>
  </si>
  <si>
    <t>Delta II 7925 | DFS Kopernikus 3</t>
  </si>
  <si>
    <t>Thu Oct 08, 1992 18:59 UTC</t>
  </si>
  <si>
    <t>Soyuz U | Foton 8</t>
  </si>
  <si>
    <t>Tue Oct 06, 1992 06:20 UTC</t>
  </si>
  <si>
    <t>Long March 2C | FSW-1 4 &amp; Freja</t>
  </si>
  <si>
    <t>Fri Sep 25, 1992 17:05 UTC</t>
  </si>
  <si>
    <t>Commercial Titan III | Mars Observer</t>
  </si>
  <si>
    <t>Tue Sep 22, 1992 16:09 UTC</t>
  </si>
  <si>
    <t>Soyuz U | Cosmos 2210</t>
  </si>
  <si>
    <t>Sat Sep 12, 1992 14:23 UTC</t>
  </si>
  <si>
    <t>Space Shuttle Endeavour | STS-47</t>
  </si>
  <si>
    <t>Thu Sep 10, 1992 23:04 UTC</t>
  </si>
  <si>
    <t>Ariane 44LP | Hispasat 1A &amp; Satcom C3</t>
  </si>
  <si>
    <t>Thu Sep 10, 1992 18:01 UTC</t>
  </si>
  <si>
    <t>Proton K/Block-DM-2 | Cosmos 2209</t>
  </si>
  <si>
    <t>Wed Sep 09, 1992 08:57 UTC</t>
  </si>
  <si>
    <t>Delta II 7925 | USA-84 (GPS IIA-6)</t>
  </si>
  <si>
    <t>Mon Aug 31, 1992 10:40 UTC</t>
  </si>
  <si>
    <t>Delta II 7925 | Satcom C4</t>
  </si>
  <si>
    <t>Sat Aug 22, 1992 22:40 UTC</t>
  </si>
  <si>
    <t>Atlas I | Galaxy 1R</t>
  </si>
  <si>
    <t>Wed Aug 19, 1992 10:19 UTC</t>
  </si>
  <si>
    <t>Sat Aug 15, 1992 22:18 UTC</t>
  </si>
  <si>
    <t>Soyuz U2 | Progress M-14</t>
  </si>
  <si>
    <t>Thu Aug 13, 1992 23:00 UTC</t>
  </si>
  <si>
    <t>Long March 2E | Optus B1</t>
  </si>
  <si>
    <t>Wed Aug 12, 1992 05:44 UTC</t>
  </si>
  <si>
    <t>Cosmos-3M | Cosmos 2208</t>
  </si>
  <si>
    <t>Mon Aug 10, 1992 23:08 UTC</t>
  </si>
  <si>
    <t>Ariane 42P | TOPEX-Poseidon, Kitsat-1 &amp; S80/T</t>
  </si>
  <si>
    <t>Sun Aug 09, 1992 08:00 UTC</t>
  </si>
  <si>
    <t>Long March 2D | FSW-2 1</t>
  </si>
  <si>
    <t>Thu Aug 06, 1992 19:30 UTC</t>
  </si>
  <si>
    <t>Molniya-M /Block NVL | Molniya-1 nÂ°153</t>
  </si>
  <si>
    <t>Fri Jul 31, 1992 13:56 UTC</t>
  </si>
  <si>
    <t>Space Shuttle Atlantis | STS-46</t>
  </si>
  <si>
    <t>Thu Jul 30, 1992 11:00 UTC</t>
  </si>
  <si>
    <t>Soyuz U | Cosmos 2207</t>
  </si>
  <si>
    <t>Thu Jul 30, 1992 01:59 UTC</t>
  </si>
  <si>
    <t>Proton K/Block-DM-2 | Cosmos 2204, 2205 &amp; 2206</t>
  </si>
  <si>
    <t>Mon Jul 27, 1992 06:08 UTC</t>
  </si>
  <si>
    <t>Soyuz U2 | Soyuz TM-15</t>
  </si>
  <si>
    <t>Fri Jul 24, 1992 19:39 UTC</t>
  </si>
  <si>
    <t>Soyuz U | Cosmos 2203</t>
  </si>
  <si>
    <t>Fri Jul 24, 1992 14:26 UTC</t>
  </si>
  <si>
    <t>Delta II 6925 | GEOTAIL</t>
  </si>
  <si>
    <t>Tue Jul 14, 1992 22:02 UTC</t>
  </si>
  <si>
    <t>Proton K/Block-DM-2 | Gorizont 26</t>
  </si>
  <si>
    <t>Mon Jul 13, 1992 17:41 UTC</t>
  </si>
  <si>
    <t>Tsyklon-3 | Cosmos 2197 to 2202</t>
  </si>
  <si>
    <t>Thu Jul 09, 1992 22:42 UTC</t>
  </si>
  <si>
    <t>Ariane 44L | Insat-2A &amp; Eutelsat 2F4</t>
  </si>
  <si>
    <t>Wed Jul 08, 1992 09:53 UTC</t>
  </si>
  <si>
    <t>Molniya-M /Block 2BL | Cosmos 2196</t>
  </si>
  <si>
    <t>Tue Jul 07, 1992 09:20 UTC</t>
  </si>
  <si>
    <t>Delta II 7925 | USA-83 (GPS IIA-5)</t>
  </si>
  <si>
    <t>Fri Jul 03, 1992 14:19 UTC</t>
  </si>
  <si>
    <t>Scout G1 | SAMPEX</t>
  </si>
  <si>
    <t>Thu Jul 02, 1992 21:54 UTC</t>
  </si>
  <si>
    <t>Atlas II | USA-82 (DSCS IIIB-12)</t>
  </si>
  <si>
    <t>Wed Jul 01, 1992 20:16 UTC</t>
  </si>
  <si>
    <t>Cosmos-3M | Cosmos 2195</t>
  </si>
  <si>
    <t>Tue Jun 30, 1992 16:43 UTC</t>
  </si>
  <si>
    <t>Soyuz U2 | Progress M-13</t>
  </si>
  <si>
    <t>Thu Jun 25, 1992 16:12 UTC</t>
  </si>
  <si>
    <t>Space Shuttle Columbia | STS-50</t>
  </si>
  <si>
    <t>Tue Jun 23, 1992 08:00 UTC</t>
  </si>
  <si>
    <t>Wed Jun 10, 1992 00:00 UTC</t>
  </si>
  <si>
    <t>Atlas IIA | Intelsat K</t>
  </si>
  <si>
    <t>Sun Jun 07, 1992 16:40 UTC</t>
  </si>
  <si>
    <t>Delta II 6920-10 | Explorer 67 (EUVE)</t>
  </si>
  <si>
    <t>Wed Jun 03, 1992 00:50 UTC</t>
  </si>
  <si>
    <t>Cosmos-3M | Cosmos 2187 to 2194</t>
  </si>
  <si>
    <t>Thu May 28, 1992 19:09 UTC</t>
  </si>
  <si>
    <t>Soyuz U | Cosmos 2186</t>
  </si>
  <si>
    <t>Wed May 20, 1992 00:30 UTC</t>
  </si>
  <si>
    <t>ASLV | SROSS C</t>
  </si>
  <si>
    <t>Thu May 14, 1992 00:40 UTC</t>
  </si>
  <si>
    <t>Delta II 7925 | Palapa B4</t>
  </si>
  <si>
    <t>Thu May 07, 1992 23:40 UTC</t>
  </si>
  <si>
    <t>Space Shuttle Endeavour | STS-49</t>
  </si>
  <si>
    <t>Wed Apr 29, 1992 10:10 UTC</t>
  </si>
  <si>
    <t>Soyuz U | Cosmos 2185</t>
  </si>
  <si>
    <t>Wed Apr 29, 1992 08:59 UTC</t>
  </si>
  <si>
    <t>Sat Apr 25, 1992 08:53 UTC</t>
  </si>
  <si>
    <t>Titan II(23)G | USA-81</t>
  </si>
  <si>
    <t>Sun Apr 19, 1992 21:29 UTC</t>
  </si>
  <si>
    <t>Soyuz U2 | Progress M-12</t>
  </si>
  <si>
    <t>Wed Apr 15, 1992 23:25 UTC</t>
  </si>
  <si>
    <t>Ariane 44L | TÃ©lÃ©com 2B &amp; Inmarsat-2F4</t>
  </si>
  <si>
    <t>Wed Apr 15, 1992 07:17 UTC</t>
  </si>
  <si>
    <t>Cosmos-3M | Cosmos 2184</t>
  </si>
  <si>
    <t>Fri Apr 10, 1992 03:20 UTC</t>
  </si>
  <si>
    <t>Delta II 7925 | USA-80 (GPS IIA-4)</t>
  </si>
  <si>
    <t>Wed Apr 08, 1992 12:20 UTC</t>
  </si>
  <si>
    <t>Soyuz U | Cosmos 2183</t>
  </si>
  <si>
    <t>Thu Apr 02, 1992 01:50 UTC</t>
  </si>
  <si>
    <t>Proton K/Block-DM-2 | Gorizont 25</t>
  </si>
  <si>
    <t>Wed Apr 01, 1992 14:17 UTC</t>
  </si>
  <si>
    <t>Soyuz U | Cosmos 2182</t>
  </si>
  <si>
    <t>Tue Mar 24, 1992 13:13 UTC</t>
  </si>
  <si>
    <t>Space Shuttle Atlantis | STS-45</t>
  </si>
  <si>
    <t>Tue Mar 17, 1992 10:54 UTC</t>
  </si>
  <si>
    <t>Soyuz U2 | Soyuz TM-14</t>
  </si>
  <si>
    <t>Sat Mar 14, 1992 00:00 UTC</t>
  </si>
  <si>
    <t>Atlas I | Galaxy 5</t>
  </si>
  <si>
    <t>Mon Mar 09, 1992 22:35 UTC</t>
  </si>
  <si>
    <t>Cosmos-3M | Cosmos 2181</t>
  </si>
  <si>
    <t>Wed Mar 04, 1992 04:27 UTC</t>
  </si>
  <si>
    <t>Molniya-M /Block ML | Molniya-1 nÂ°152</t>
  </si>
  <si>
    <t>Wed Feb 26, 1992 23:58 UTC</t>
  </si>
  <si>
    <t>Ariane 44L | Superbird-B1 &amp; Arabsat-1C</t>
  </si>
  <si>
    <t>Sun Feb 23, 1992 22:29 UTC</t>
  </si>
  <si>
    <t>Delta II 7925 | USA-79 (GPS IIA-3)</t>
  </si>
  <si>
    <t>Mon Feb 17, 1992 22:05 UTC</t>
  </si>
  <si>
    <t>Cosmos-3M | Cosmos 2180</t>
  </si>
  <si>
    <t>Tue Feb 11, 1992 01:50 UTC</t>
  </si>
  <si>
    <t>H-I (9 SO) | Fuyo (JERS-1)</t>
  </si>
  <si>
    <t>Tue Feb 11, 1992 00:41 UTC</t>
  </si>
  <si>
    <t>Atlas II | DSCS IIIB-14 (USA-78)</t>
  </si>
  <si>
    <t>Wed Feb 05, 1992 18:14 UTC</t>
  </si>
  <si>
    <t>Zenit-2 | Tselina-2 nÂ°10</t>
  </si>
  <si>
    <t>Wed Jan 29, 1992 22:19 UTC</t>
  </si>
  <si>
    <t>Proton K/Block-DM-2 | Cosmos 2177, 2178 &amp; 2179</t>
  </si>
  <si>
    <t>Sat Jan 25, 1992 07:50 UTC</t>
  </si>
  <si>
    <t>Soyuz U2 | Progress M-11</t>
  </si>
  <si>
    <t>Fri Jan 24, 1992 01:18 UTC</t>
  </si>
  <si>
    <t>Molniya-M /Block 2BL | Cosmos 2176</t>
  </si>
  <si>
    <t>Wed Jan 22, 1992 14:52 UTC</t>
  </si>
  <si>
    <t>Space Shuttle Discovery | STS-42</t>
  </si>
  <si>
    <t>Tue Jan 21, 1992 15:00 UTC</t>
  </si>
  <si>
    <t>Soyuz U | Cosmos 2175</t>
  </si>
  <si>
    <t>Sat Dec 28, 1991 12:00 UTC</t>
  </si>
  <si>
    <t>Long March 3 | DFH-2A 05</t>
  </si>
  <si>
    <t>RVSN USSR</t>
  </si>
  <si>
    <t>Fri Dec 20, 1991</t>
  </si>
  <si>
    <t>Rokot/Briz K | GVM Demo Flight</t>
  </si>
  <si>
    <t>Thu Dec 19, 1991 11:41 UTC</t>
  </si>
  <si>
    <t>Proton K/Block-DM-2 | Raduga 28</t>
  </si>
  <si>
    <t>Wed Dec 18, 1991 03:54 UTC</t>
  </si>
  <si>
    <t>Tsyklon-3 | Intercosmos 25 &amp; Magion 3</t>
  </si>
  <si>
    <t>Tue Dec 17, 1991 11:00 UTC</t>
  </si>
  <si>
    <t>Soyuz U | Cosmos 2174</t>
  </si>
  <si>
    <t>Mon Dec 16, 1991 23:19 UTC</t>
  </si>
  <si>
    <t>Ariane 44L | TÃ©lÃ©com 2A &amp; Inmarsat 2F3</t>
  </si>
  <si>
    <t>Sat Dec 07, 1991 22:47 UTC</t>
  </si>
  <si>
    <t>Atlas II | Eutelsat 2F3</t>
  </si>
  <si>
    <t>Thu Nov 28, 1991 13:23 UTC</t>
  </si>
  <si>
    <t>Atlas-E/F Star-37S-ISS | DMSP F-11</t>
  </si>
  <si>
    <t>Wed Nov 27, 1991 03:30 UTC</t>
  </si>
  <si>
    <t>Cosmos-3M | Cosmos 2173</t>
  </si>
  <si>
    <t>Sun Nov 24, 1991 23:44 UTC</t>
  </si>
  <si>
    <t>Space Shuttle Atlantis | STS-44</t>
  </si>
  <si>
    <t>Fri Nov 22, 1991 13:27 UTC</t>
  </si>
  <si>
    <t>Proton K/Block-DM-2 | Cosmos 2172</t>
  </si>
  <si>
    <t>Wed Nov 20, 1991 19:14 UTC</t>
  </si>
  <si>
    <t>Soyuz U | Cosmos 2171</t>
  </si>
  <si>
    <t>Tue Nov 12, 1991 20:09 UTC</t>
  </si>
  <si>
    <t>Tsyklon-3 | Cosmos 2165 to 2170</t>
  </si>
  <si>
    <t>Fri Nov 08, 1991 07:07 UTC</t>
  </si>
  <si>
    <t>Titan IV(403)A | SLDCOM &amp; NOSS 3x</t>
  </si>
  <si>
    <t>Tue Oct 29, 1991 23:08 UTC</t>
  </si>
  <si>
    <t>Ariane 44L | Intelsat 6AF1</t>
  </si>
  <si>
    <t>Wed Oct 23, 1991 15:25 UTC</t>
  </si>
  <si>
    <t>Proton K/Block-DM-2 | Gorizont 24</t>
  </si>
  <si>
    <t>Thu Oct 17, 1991 00:05 UTC</t>
  </si>
  <si>
    <t>Soyuz U2 | Progress M-10</t>
  </si>
  <si>
    <t>Thu Oct 10, 1991 14:00 UTC</t>
  </si>
  <si>
    <t>Cosmos-3M | Cosmos 2164</t>
  </si>
  <si>
    <t>Wed Oct 09, 1991 13:15 UTC</t>
  </si>
  <si>
    <t>Soyuz U2 | Cosmos 2163</t>
  </si>
  <si>
    <t>Fri Oct 04, 1991 18:09 UTC</t>
  </si>
  <si>
    <t>Soyuz U | Foton 7</t>
  </si>
  <si>
    <t>Wed Oct 02, 1991 05:59 UTC</t>
  </si>
  <si>
    <t>Soyuz U2 | Soyuz TM-13</t>
  </si>
  <si>
    <t>Mon Sep 30, 1991</t>
  </si>
  <si>
    <t>Sat Sep 28, 1991 07:05 UTC</t>
  </si>
  <si>
    <t>Tsyklon-3 | Cosmos 2157 to 2162</t>
  </si>
  <si>
    <t>Thu Sep 26, 1991 23:43 UTC</t>
  </si>
  <si>
    <t>Ariane 44P | Anik E1</t>
  </si>
  <si>
    <t>Thu Sep 19, 1991 16:19 UTC</t>
  </si>
  <si>
    <t>Soyuz U | Cosmos 2156</t>
  </si>
  <si>
    <t>Tue Sep 17, 1991 20:01 UTC</t>
  </si>
  <si>
    <t>Molniya-M /Block ML | Molniya-3 nÂ°151</t>
  </si>
  <si>
    <t>Fri Sep 13, 1991 17:51 UTC</t>
  </si>
  <si>
    <t>Proton K/Block-DM-2 | Cosmos 2155</t>
  </si>
  <si>
    <t>Thu Sep 12, 1991 23:11 UTC</t>
  </si>
  <si>
    <t>Space Shuttle Discovery | STS-48</t>
  </si>
  <si>
    <t>Fri Aug 30, 1991 08:58 UTC</t>
  </si>
  <si>
    <t>Zenit-2 | Tselina-2 nÂ°09</t>
  </si>
  <si>
    <t>Fri Aug 30, 1991 02:30 UTC</t>
  </si>
  <si>
    <t>Mu-III S2 | Yohkoh</t>
  </si>
  <si>
    <t>Thu Aug 29, 1991 06:48 UTC</t>
  </si>
  <si>
    <t>Vostok-2M | IRS-1B</t>
  </si>
  <si>
    <t>Sun Aug 25, 1991 08:40 UTC</t>
  </si>
  <si>
    <t>H-I UM-129A (9SO) | Yuri-3B</t>
  </si>
  <si>
    <t>Thu Aug 22, 1991 12:35 UTC</t>
  </si>
  <si>
    <t>Cosmos-3M | Cosmos 2154</t>
  </si>
  <si>
    <t>Wed Aug 21, 1991 10:49 UTC</t>
  </si>
  <si>
    <t>Tue Aug 20, 1991 22:54 UTC</t>
  </si>
  <si>
    <t>Soyuz U2 | Progress M-9</t>
  </si>
  <si>
    <t>Thu Aug 15, 1991 09:14 UTC</t>
  </si>
  <si>
    <t>Tsyklon-3 | Meteor-3 nÂ°05</t>
  </si>
  <si>
    <t>Wed Aug 14, 1991 23:15 UTC</t>
  </si>
  <si>
    <t>Ariane 44L | Intelsat 605</t>
  </si>
  <si>
    <t>Fri Aug 02, 1991 15:02 UTC</t>
  </si>
  <si>
    <t>Space Shuttle Atlantis | STS-43</t>
  </si>
  <si>
    <t>Thu Aug 01, 1991 11:53 UTC</t>
  </si>
  <si>
    <t>Molniya-M /Block ML | Molniya-1 nÂ°150</t>
  </si>
  <si>
    <t>Tue Jul 23, 1991 09:04 UTC</t>
  </si>
  <si>
    <t>Wed Jul 17, 1991 17:33 UTC</t>
  </si>
  <si>
    <t>Pegasus/HAPS | Microsat (SCS)</t>
  </si>
  <si>
    <t>Wed Jul 17, 1991 01:46 UTC</t>
  </si>
  <si>
    <t>Ariane 40 | ERS-1, Orbcomm-X &amp; Rideshares</t>
  </si>
  <si>
    <t>Wed Jul 10, 1991 14:00 UTC</t>
  </si>
  <si>
    <t>Soyuz U | Cosmos 2153</t>
  </si>
  <si>
    <t>Tue Jul 09, 1991 09:40 UTC</t>
  </si>
  <si>
    <t>Soyuz U | Cosmos 2152</t>
  </si>
  <si>
    <t>Thu Jul 04, 1991 02:32 UTC</t>
  </si>
  <si>
    <t>Delta II 7925 | USA-71 (GPS IIA-2)</t>
  </si>
  <si>
    <t>Mon Jul 01, 1991 21:53 UTC</t>
  </si>
  <si>
    <t>Proton K/Block-DM-2 | Gorizont 23</t>
  </si>
  <si>
    <t>Sat Jun 29, 1991 14:00 UTC</t>
  </si>
  <si>
    <t>Scout G1 | REX</t>
  </si>
  <si>
    <t>Fri Jun 28, 1991 08:09 UTC</t>
  </si>
  <si>
    <t>Tue Jun 25, 1991 13:20 UTC</t>
  </si>
  <si>
    <t>Cosmos-3M | TaÃ¯foun nÂ°59</t>
  </si>
  <si>
    <t>Tue Jun 18, 1991 09:09 UTC</t>
  </si>
  <si>
    <t>Molniya-M /Block ML | Molniya-1 nÂ°149</t>
  </si>
  <si>
    <t>Thu Jun 13, 1991 15:41 UTC</t>
  </si>
  <si>
    <t>Tsyklon-3 | Cosmos 2151</t>
  </si>
  <si>
    <t>Tue Jun 11, 1991 05:41 UTC</t>
  </si>
  <si>
    <t>Cosmos-3M | Cosmos 2150</t>
  </si>
  <si>
    <t>Wed Jun 05, 1991 13:24 UTC</t>
  </si>
  <si>
    <t>Space Shuttle Columbia | STS-40</t>
  </si>
  <si>
    <t>Tue Jun 04, 1991 08:10 UTC</t>
  </si>
  <si>
    <t>Tsyklon-3 | Okean 3</t>
  </si>
  <si>
    <t>Thu May 30, 1991 08:04 UTC</t>
  </si>
  <si>
    <t>Soyuz U2 | Progress M-8</t>
  </si>
  <si>
    <t>Wed May 29, 1991 22:55 UTC</t>
  </si>
  <si>
    <t>Delta II 7925 | Aurora 2</t>
  </si>
  <si>
    <t>Fri May 24, 1991 15:29 UTC</t>
  </si>
  <si>
    <t>Soyuz U | Cosmos 2149</t>
  </si>
  <si>
    <t>Tue May 21, 1991 08:59 UTC</t>
  </si>
  <si>
    <t>Sat May 18, 1991 12:50 UTC</t>
  </si>
  <si>
    <t>Soyuz U2 | Soyuz TM-12</t>
  </si>
  <si>
    <t>Thu May 16, 1991 21:40 UTC</t>
  </si>
  <si>
    <t>Tsyklon-3 | Cosmos 2143 to 2148</t>
  </si>
  <si>
    <t>Tue May 14, 1991 15:52 UTC</t>
  </si>
  <si>
    <t>Atlas-E/F Star-37S-ISS | NOAA-D</t>
  </si>
  <si>
    <t>Sun Apr 28, 1991 11:33 UTC</t>
  </si>
  <si>
    <t>Space Shuttle Discovery | STS-39</t>
  </si>
  <si>
    <t>Wed Apr 24, 1991 01:36 UTC</t>
  </si>
  <si>
    <t>Tsyklon-3 | Meteor-3 nÂ°04</t>
  </si>
  <si>
    <t>Thu Apr 18, 1991 23:30 UTC</t>
  </si>
  <si>
    <t>Atlas I | Yuri 3H</t>
  </si>
  <si>
    <t>Tue Apr 16, 1991 07:21 UTC</t>
  </si>
  <si>
    <t>Cosmos-3M | Cosmos 2142</t>
  </si>
  <si>
    <t>Sat Apr 13, 1991 00:09 UTC</t>
  </si>
  <si>
    <t>Delta II 7925 | ASC-2 (Spacenet F4)</t>
  </si>
  <si>
    <t>Fri Apr 05, 1991 14:22 UTC</t>
  </si>
  <si>
    <t>Space Shuttle Atlantis | STS-37</t>
  </si>
  <si>
    <t>Thu Apr 04, 1991 23:33 UTC</t>
  </si>
  <si>
    <t>Ariane 44P | Anik E2</t>
  </si>
  <si>
    <t>Thu Apr 04, 1991 10:47 UTC</t>
  </si>
  <si>
    <t>Proton K/Block-DM-2 | Cosmos 2139, 2140 &amp; 2141</t>
  </si>
  <si>
    <t>Site 200/40, Baikonur Cosmodrome, Kazakhstan</t>
  </si>
  <si>
    <t>Sun Mar 31, 1991 15:12 UTC</t>
  </si>
  <si>
    <t>Proton-K | Almaz 1</t>
  </si>
  <si>
    <t>Tue Mar 26, 1991 13:44 UTC</t>
  </si>
  <si>
    <t>Soyuz U | Cosmos 2138</t>
  </si>
  <si>
    <t>Fri Mar 22, 1991 12:19 UTC</t>
  </si>
  <si>
    <t>Molniya-M /Block ML | Molniya-3 nÂ°148</t>
  </si>
  <si>
    <t>Tue Mar 19, 1991 14:30 UTC</t>
  </si>
  <si>
    <t>Cosmos-3M | Cosmos 2137</t>
  </si>
  <si>
    <t>Tue Mar 19, 1991 13:05 UTC</t>
  </si>
  <si>
    <t>Soyuz U2 | Progress M-7</t>
  </si>
  <si>
    <t>Tue Mar 12, 1991 19:29 UTC</t>
  </si>
  <si>
    <t>Cosmos-3M | Nadiezhda nÂ°6</t>
  </si>
  <si>
    <t>Fri Mar 08, 1991 23:03 UTC</t>
  </si>
  <si>
    <t>Delta II 6925 | Inmarsat-2 F2</t>
  </si>
  <si>
    <t>Fri Mar 08, 1991 12:03 UTC</t>
  </si>
  <si>
    <t>Titan IV(403)A | Lacrosse</t>
  </si>
  <si>
    <t>Wed Mar 06, 1991 15:30 UTC</t>
  </si>
  <si>
    <t>Soyuz U | Cosmos 2136</t>
  </si>
  <si>
    <t>Sat Mar 02, 1991 23:36 UTC</t>
  </si>
  <si>
    <t>Ariane 44LP | Astra 1B &amp; MÃ©tÃ©osat 5</t>
  </si>
  <si>
    <t>Thu Feb 28, 1991 05:30 UTC</t>
  </si>
  <si>
    <t>Proton K/Block-DM-2 | Raduga 27</t>
  </si>
  <si>
    <t>Tue Feb 26, 1991 04:53 UTC</t>
  </si>
  <si>
    <t>Cosmos-3M | Cosmos 2135</t>
  </si>
  <si>
    <t>Fri Feb 15, 1991 15:19 UTC</t>
  </si>
  <si>
    <t>Molniya-M /Block ML | Molniya-1 nÂ°147</t>
  </si>
  <si>
    <t>Fri Feb 15, 1991 09:30 UTC</t>
  </si>
  <si>
    <t>Soyuz U | Cosmos 2134</t>
  </si>
  <si>
    <t>Thu Feb 14, 1991 08:31 UTC</t>
  </si>
  <si>
    <t>Proton K/Block-DM-2 | Cosmos 2133</t>
  </si>
  <si>
    <t>Tue Feb 12, 1991 02:44 UTC</t>
  </si>
  <si>
    <t>Cosmos-3M | Cosmos 2125 to 2132</t>
  </si>
  <si>
    <t>Thu Feb 07, 1991 18:14 UTC</t>
  </si>
  <si>
    <t>Soyuz U | Cosmos 2124</t>
  </si>
  <si>
    <t>Tue Feb 05, 1991 02:36 UTC</t>
  </si>
  <si>
    <t>Cosmos-3M | Cosmos 2123</t>
  </si>
  <si>
    <t>Tue Jan 29, 1991 11:59 UTC</t>
  </si>
  <si>
    <t>Cosmos-3M | Oscar-21</t>
  </si>
  <si>
    <t>Fri Jan 18, 1991 11:34 UTC</t>
  </si>
  <si>
    <t>Tsyklon-2 | Cosmos 2122</t>
  </si>
  <si>
    <t>Thu Jan 17, 1991 10:30 UTC</t>
  </si>
  <si>
    <t>Soyuz U | Cosmos 2121</t>
  </si>
  <si>
    <t>Tue Jan 15, 1991 23:10 UTC</t>
  </si>
  <si>
    <t>Ariane 44L | Italsat-1 &amp; Eutelsat 2F2</t>
  </si>
  <si>
    <t>Mon Jan 14, 1991 14:50 UTC</t>
  </si>
  <si>
    <t>Soyuz U2 | Progress M-6</t>
  </si>
  <si>
    <t>Tue Jan 08, 1991 00:53 UTC</t>
  </si>
  <si>
    <t>Delta II 7925 | NATO 4A</t>
  </si>
  <si>
    <t>Thu Dec 27, 1990 11:08 UTC</t>
  </si>
  <si>
    <t>Proton K/Block-DM-2 | Raduga-1 2</t>
  </si>
  <si>
    <t>Wed Dec 26, 1990 11:10 UTC</t>
  </si>
  <si>
    <t>Soyuz U | Cosmos 2120</t>
  </si>
  <si>
    <t>Sat Dec 22, 1990 07:28 UTC</t>
  </si>
  <si>
    <t>Tsyklon-3 | Cosmos 2114 to 2119</t>
  </si>
  <si>
    <t>Fri Dec 21, 1990 06:20 UTC</t>
  </si>
  <si>
    <t>Soyuz U | Cosmos 2113</t>
  </si>
  <si>
    <t>Thu Dec 20, 1990 11:35 UTC</t>
  </si>
  <si>
    <t>Proton K/Block-DM-2 | Raduga 26</t>
  </si>
  <si>
    <t>Mon Dec 10, 1990 07:54 UTC</t>
  </si>
  <si>
    <t>Cosmos-3M | Cosmos 2112</t>
  </si>
  <si>
    <t>Sat Dec 08, 1990 02:43 UTC</t>
  </si>
  <si>
    <t>Proton K/Block-DM-2 | Cosmos 2109, 2110 &amp; 2111</t>
  </si>
  <si>
    <t>Tue Dec 04, 1990 18:29 UTC</t>
  </si>
  <si>
    <t>Soyuz U | Cosmos 2108</t>
  </si>
  <si>
    <t>Tue Dec 04, 1990 00:48 UTC</t>
  </si>
  <si>
    <t>Tsyklon-2 | Cosmos 2107</t>
  </si>
  <si>
    <t>Sun Dec 02, 1990 08:13 UTC</t>
  </si>
  <si>
    <t>Soyuz U2 | Soyuz TM-11</t>
  </si>
  <si>
    <t>Sun Dec 02, 1990 06:49 UTC</t>
  </si>
  <si>
    <t>Space Shuttle Columbia | STS-35</t>
  </si>
  <si>
    <t>Sat Dec 01, 1990 15:57 UTC</t>
  </si>
  <si>
    <t>Atlas-E/F Star-37S-ISS | DMSP F-10</t>
  </si>
  <si>
    <t>Wed Nov 28, 1990 16:33 UTC</t>
  </si>
  <si>
    <t>Tsyklon-3 | Cosmos 2106</t>
  </si>
  <si>
    <t>Mon Nov 26, 1990 21:39 UTC</t>
  </si>
  <si>
    <t>Delta II 7925 | USA-66 (GPS IIA-1)</t>
  </si>
  <si>
    <t>Fri Nov 23, 1990 13:22 UTC</t>
  </si>
  <si>
    <t>Proton K/Block-DM-2 | Gorizont 22</t>
  </si>
  <si>
    <t>Fri Nov 23, 1990 03:51 UTC</t>
  </si>
  <si>
    <t>Molniya-M /Block ML | Molniya-1 nÂ°146</t>
  </si>
  <si>
    <t>Site 131/29, Baikonur Cosmodrome, Kazakhstan</t>
  </si>
  <si>
    <t>Tue Nov 20, 1990</t>
  </si>
  <si>
    <t>Tue Nov 20, 1990 23:11 UTC</t>
  </si>
  <si>
    <t>Ariane 42P | Satcom C1, GStar-4</t>
  </si>
  <si>
    <t>Tue Nov 20, 1990 02:33 UTC</t>
  </si>
  <si>
    <t>Molniya-M /Block 2BL | Cosmos 2105</t>
  </si>
  <si>
    <t>Fri Nov 16, 1990 16:30 UTC</t>
  </si>
  <si>
    <t>Soyuz U | Cosmos 2104</t>
  </si>
  <si>
    <t>Thu Nov 15, 1990 23:48 UTC</t>
  </si>
  <si>
    <t>Space Shuttle Atlantis | STS-38</t>
  </si>
  <si>
    <t>Wed Nov 14, 1990 06:33 UTC</t>
  </si>
  <si>
    <t>Tsyklon-2 | Cosmos 2103</t>
  </si>
  <si>
    <t>Tue Nov 13, 1990 00:37 UTC</t>
  </si>
  <si>
    <t>Titan IV(402)A | DSP-15 (USA-65)</t>
  </si>
  <si>
    <t>Sat Nov 03, 1990 14:40 UTC</t>
  </si>
  <si>
    <t>Proton K/Block-DM-2 | Gorizont 21</t>
  </si>
  <si>
    <t>Tue Oct 30, 1990 23:16 UTC</t>
  </si>
  <si>
    <t>Delta II 6925 | Inmarsat-2 F1</t>
  </si>
  <si>
    <t>Tue Oct 16, 1990 18:59 UTC</t>
  </si>
  <si>
    <t>Soyuz U | Cosmos 2102</t>
  </si>
  <si>
    <t>Fri Oct 12, 1990 22:58 UTC</t>
  </si>
  <si>
    <t>Ariane 44L | SBS-6 &amp; Galaxy 6</t>
  </si>
  <si>
    <t>Sat Oct 06, 1990 11:47 UTC</t>
  </si>
  <si>
    <t>Space Shuttle Discovery | STS-41</t>
  </si>
  <si>
    <t>Fri Oct 05, 1990 06:14 UTC</t>
  </si>
  <si>
    <t>Long March 2C | FSW-1 3</t>
  </si>
  <si>
    <t>Site 45/2, Baikonur Cosmodrome, Kazakhstan</t>
  </si>
  <si>
    <t>Thu Oct 04, 1990 04:27 UTC</t>
  </si>
  <si>
    <t>Zenit-2 | Tselina-2 nÂ°08</t>
  </si>
  <si>
    <t>Mon Oct 01, 1990 21:56 UTC</t>
  </si>
  <si>
    <t>Delta II 6925 | USA-64 (GPS II-9)</t>
  </si>
  <si>
    <t>Mon Oct 01, 1990 11:00 UTC</t>
  </si>
  <si>
    <t>Soyuz U2 | Cosmos 2101</t>
  </si>
  <si>
    <t>Fri Sep 28, 1990 07:30 UTC</t>
  </si>
  <si>
    <t>Tsyklon-3 | Meteor-2 nÂ°20</t>
  </si>
  <si>
    <t>Thu Sep 27, 1990 10:37 UTC</t>
  </si>
  <si>
    <t>Soyuz U2 | Progress M-5</t>
  </si>
  <si>
    <t>Thu Sep 20, 1990 20:16 UTC</t>
  </si>
  <si>
    <t>Molniya-M /Block ML | Molniya-3 nÂ°145</t>
  </si>
  <si>
    <t>Fri Sep 14, 1990 05:59 UTC</t>
  </si>
  <si>
    <t>Cosmos-3M | Cosmos 2100</t>
  </si>
  <si>
    <t>Fri Sep 07, 1990 11:59 UTC</t>
  </si>
  <si>
    <t>Mon Sep 03, 1990 00:53 UTC</t>
  </si>
  <si>
    <t>Long March 4A | Fengyun 1B, QQW 1 &amp; 2</t>
  </si>
  <si>
    <t>Fri Aug 31, 1990 08:00 UTC</t>
  </si>
  <si>
    <t>Soyuz U | Cosmos 2099</t>
  </si>
  <si>
    <t>Thu Aug 30, 1990 22:46 UTC</t>
  </si>
  <si>
    <t>Ariane 44LP | Skynet 4C &amp; Eutelsat 2F1</t>
  </si>
  <si>
    <t>Tue Aug 28, 1990 15:45 UTC</t>
  </si>
  <si>
    <t>Cosmos-3M | Cosmos 2098</t>
  </si>
  <si>
    <t>Tue Aug 28, 1990 09:05 UTC</t>
  </si>
  <si>
    <t>H-I UM-129A (9SO) | Yuri-3A</t>
  </si>
  <si>
    <t>Tue Aug 28, 1990 07:49 UTC</t>
  </si>
  <si>
    <t>Molniya-M /Block 2BL | Cosmos 2097</t>
  </si>
  <si>
    <t>Thu Aug 23, 1990 16:17 UTC</t>
  </si>
  <si>
    <t>Tsyklon-2 | Cosmos 2096</t>
  </si>
  <si>
    <t>Sat Aug 18, 1990 00:42 UTC</t>
  </si>
  <si>
    <t>Delta II 6925 | Marcopolo 2</t>
  </si>
  <si>
    <t>Thu Aug 16, 1990 09:54 UTC</t>
  </si>
  <si>
    <t>Wed Aug 15, 1990 04:00 UTC</t>
  </si>
  <si>
    <t>Soyuz U2 | Progress M-4</t>
  </si>
  <si>
    <t>Fri Aug 10, 1990 20:18 UTC</t>
  </si>
  <si>
    <t>Molniya-M /Block ML | Molniya-1 nÂ°144</t>
  </si>
  <si>
    <t>Thu Aug 09, 1990 20:18 UTC</t>
  </si>
  <si>
    <t>Proton K/Block-DM-2 | Ekran-M nÂ°14L</t>
  </si>
  <si>
    <t>Wed Aug 08, 1990 04:15 UTC</t>
  </si>
  <si>
    <t>Tsyklon-3 | Cosmos 2090 to 2095</t>
  </si>
  <si>
    <t>Fri Aug 03, 1990 19:45 UTC</t>
  </si>
  <si>
    <t>Soyuz U | Cosmos 2089</t>
  </si>
  <si>
    <t>Thu Aug 02, 1990 05:39 UTC</t>
  </si>
  <si>
    <t>Delta II 6925 | USA-63 (GPS II-8)</t>
  </si>
  <si>
    <t>Wed Aug 01, 1990 09:32 UTC</t>
  </si>
  <si>
    <t>Soyuz U2 | Soyuz TM-10</t>
  </si>
  <si>
    <t>Mon Jul 30, 1990 00:06 UTC</t>
  </si>
  <si>
    <t>Tsyklon-3 | Cosmos 2088</t>
  </si>
  <si>
    <t>Wed Jul 25, 1990 19:21 UTC</t>
  </si>
  <si>
    <t>Atlas I | CRRES</t>
  </si>
  <si>
    <t>Wed Jul 25, 1990 18:13 UTC</t>
  </si>
  <si>
    <t>Molniya-M /Block 2BL | Cosmos 2087</t>
  </si>
  <si>
    <t>Tue Jul 24, 1990 22:25 UTC</t>
  </si>
  <si>
    <t>Ariane 44L | TDF-2 &amp; DFS-2</t>
  </si>
  <si>
    <t>Fri Jul 20, 1990 08:40 UTC</t>
  </si>
  <si>
    <t>Soyuz U | Cosmos 2086</t>
  </si>
  <si>
    <t>Wed Jul 18, 1990 21:46 UTC</t>
  </si>
  <si>
    <t>Proton K/Block-DM-2 | Cosmos 2085</t>
  </si>
  <si>
    <t>Tue Jul 17, 1990 09:29 UTC</t>
  </si>
  <si>
    <t>Mon Jul 16, 1990 00:40 UTC</t>
  </si>
  <si>
    <t>Long March 2E EPKM | Badr A &amp; Aussat B-MFS</t>
  </si>
  <si>
    <t>Wed Jul 11, 1990 10:00 UTC</t>
  </si>
  <si>
    <t>Soyuz U2 | Gamma</t>
  </si>
  <si>
    <t>Tue Jul 03, 1990 19:19 UTC</t>
  </si>
  <si>
    <t>Soyuz U | Yantar-4K2 nÂ°122</t>
  </si>
  <si>
    <t>Wed Jun 27, 1990 22:29 UTC</t>
  </si>
  <si>
    <t>Tsyklon-3 | Meteor-2 nÂ°19</t>
  </si>
  <si>
    <t>Sat Jun 23, 1990 11:19 UTC</t>
  </si>
  <si>
    <t>Commercial Titan III | Intelsat 604</t>
  </si>
  <si>
    <t>Thu Jun 21, 1990 20:45 UTC</t>
  </si>
  <si>
    <t>Molniya-M /Block 2BL | Cosmos 2084</t>
  </si>
  <si>
    <t>Wed Jun 20, 1990 23:36 UTC</t>
  </si>
  <si>
    <t>Proton-K/Block-DM | Gorizont 20</t>
  </si>
  <si>
    <t>Tue Jun 19, 1990 08:44 UTC</t>
  </si>
  <si>
    <t>Soyuz U | Cosmos 2083</t>
  </si>
  <si>
    <t>Wed Jun 13, 1990 01:07 UTC</t>
  </si>
  <si>
    <t>Molniya-M /Block ML | Molniya-3 nÂ°143</t>
  </si>
  <si>
    <t>Tue Jun 12, 1990 05:52 UTC</t>
  </si>
  <si>
    <t>Delta 4925-8 | INSAT-1D</t>
  </si>
  <si>
    <t>Fri Jun 08, 1990 05:21 UTC</t>
  </si>
  <si>
    <t>Titan IV(405)A | SLDCOM &amp; NOSS 3x</t>
  </si>
  <si>
    <t>Fri Jun 01, 1990 21:48 UTC</t>
  </si>
  <si>
    <t>Delta II 6920-10 | ROSAT</t>
  </si>
  <si>
    <t>Thu May 31, 1990 10:33 UTC</t>
  </si>
  <si>
    <t>Proton-K | Kristall</t>
  </si>
  <si>
    <t>Tue May 29, 1990 07:19 UTC</t>
  </si>
  <si>
    <t>Tue May 22, 1990 05:14 UTC</t>
  </si>
  <si>
    <t>Zenit-2 | Cosmos 2082</t>
  </si>
  <si>
    <t>Sat May 19, 1990 08:32 UTC</t>
  </si>
  <si>
    <t>Proton K/Block-DM-2 | Cosmos 2079, 2080 &amp; 2081</t>
  </si>
  <si>
    <t>Tue May 15, 1990 09:55 UTC</t>
  </si>
  <si>
    <t>Soyuz U | Cosmos 2078</t>
  </si>
  <si>
    <t>Wed May 09, 1990 17:50 UTC</t>
  </si>
  <si>
    <t>Scout G1 | MACSAT 1 &amp; 2</t>
  </si>
  <si>
    <t>Mon May 07, 1990 18:39 UTC</t>
  </si>
  <si>
    <t>Soyuz U | Cosmos 2077</t>
  </si>
  <si>
    <t>Sat May 05, 1990 20:44 UTC</t>
  </si>
  <si>
    <t>Soyuz U2 | Progress 42</t>
  </si>
  <si>
    <t>Sat Apr 28, 1990 11:37 UTC</t>
  </si>
  <si>
    <t>Molniya-M /Block 2BL | Cosmos 2076</t>
  </si>
  <si>
    <t>Thu Apr 26, 1990 01:37 UTC</t>
  </si>
  <si>
    <t>Molniya-M /Block ML | Molniya-1 nÂ°142</t>
  </si>
  <si>
    <t>Site 132/2, Plesetsk Cosmodrome, Russia</t>
  </si>
  <si>
    <t>Wed Apr 25, 1990 13:00 UTC</t>
  </si>
  <si>
    <t>Cosmos-3M | Cosmos 2075</t>
  </si>
  <si>
    <t>Tue Apr 24, 1990 12:33 UTC</t>
  </si>
  <si>
    <t>Space Shuttle Discovery | STS-31</t>
  </si>
  <si>
    <t>Fri Apr 20, 1990 18:41 UTC</t>
  </si>
  <si>
    <t>Cosmos-3M | Cosmos 2074</t>
  </si>
  <si>
    <t>Tue Apr 17, 1990 08:00 UTC</t>
  </si>
  <si>
    <t>Soyuz U | Cosmos 2073</t>
  </si>
  <si>
    <t>Fri Apr 13, 1990 22:28 UTC</t>
  </si>
  <si>
    <t>Delta II 6925-8 | Palapa B2R</t>
  </si>
  <si>
    <t>Fri Apr 13, 1990 18:53 UTC</t>
  </si>
  <si>
    <t>Soyuz U | Cosmos 2072</t>
  </si>
  <si>
    <t>Wed Apr 11, 1990 16:59 UTC</t>
  </si>
  <si>
    <t>Soyuz U | Foton 6</t>
  </si>
  <si>
    <t>Wed Apr 11, 1990 15:00 UTC</t>
  </si>
  <si>
    <t>Atlas-E/F Altair | USA-56/57/58</t>
  </si>
  <si>
    <t>Sat Apr 07, 1990 13:30 UTC</t>
  </si>
  <si>
    <t>Long March 3 | AsiaSat 1</t>
  </si>
  <si>
    <t>Fri Apr 06, 1990 03:12 UTC</t>
  </si>
  <si>
    <t>Cosmos-3M | Cosmos 2064 to 2071</t>
  </si>
  <si>
    <t>Thu Apr 05, 1990 19:10 UTC</t>
  </si>
  <si>
    <t>Pegasus | Pegsat &amp; NavySat</t>
  </si>
  <si>
    <t>Tue Apr 03, 1990 18:00 UTC</t>
  </si>
  <si>
    <t>Soyuz U | Yantar-4K2 nÂ°117</t>
  </si>
  <si>
    <t>Tue Apr 03, 1990 12:02 UTC</t>
  </si>
  <si>
    <t>Shavit | Ofek-2</t>
  </si>
  <si>
    <t>Tue Mar 27, 1990 16:40 UTC</t>
  </si>
  <si>
    <t>Molniya-M /Block 2BL | Cosmos 2063</t>
  </si>
  <si>
    <t>Mon Mar 26, 1990 02:45 UTC</t>
  </si>
  <si>
    <t>Delta II 6925 | USA-54 (GPS II-7)</t>
  </si>
  <si>
    <t>Thu Mar 22, 1990 07:20 UTC</t>
  </si>
  <si>
    <t>Soyuz U | Cosmos 2062</t>
  </si>
  <si>
    <t>Tue Mar 20, 1990 00:25 UTC</t>
  </si>
  <si>
    <t>Cosmos-3M | Cosmos 2061</t>
  </si>
  <si>
    <t>Wed Mar 14, 1990 15:27 UTC</t>
  </si>
  <si>
    <t>Tsyklon-2 | Cosmos 2060</t>
  </si>
  <si>
    <t>Wed Mar 14, 1990 11:52 UTC</t>
  </si>
  <si>
    <t>Commercial Titan III | Intelsat 603</t>
  </si>
  <si>
    <t>Wed Feb 28, 1990 23:10 UTC</t>
  </si>
  <si>
    <t>Soyuz U2 | Progress M-3</t>
  </si>
  <si>
    <t>Wed Feb 28, 1990 07:50 UTC</t>
  </si>
  <si>
    <t>Space Shuttle Atlantis | STS-36</t>
  </si>
  <si>
    <t>Wed Feb 28, 1990 00:55 UTC</t>
  </si>
  <si>
    <t>Tsyklon-3 | Okean 2</t>
  </si>
  <si>
    <t>Tue Feb 27, 1990 20:59 UTC</t>
  </si>
  <si>
    <t>Cosmos-3M | Nadiezhda nÂ°5</t>
  </si>
  <si>
    <t>Thu Feb 22, 1990 23:17 UTC</t>
  </si>
  <si>
    <t>Ariane 44L | Superbird-B &amp; BS-2X</t>
  </si>
  <si>
    <t>Thu Feb 15, 1990 07:52 UTC</t>
  </si>
  <si>
    <t>Proton K/Block-DM-2 | Raduga 25</t>
  </si>
  <si>
    <t>Wed Feb 14, 1990 16:15 UTC</t>
  </si>
  <si>
    <t>Delta II 6920-8 | LACE / RME</t>
  </si>
  <si>
    <t>Sun Feb 11, 1990 06:16 UTC</t>
  </si>
  <si>
    <t>Soyuz U2 | Soyuz TM-9</t>
  </si>
  <si>
    <t>Wed Feb 07, 1990 01:33 UTC</t>
  </si>
  <si>
    <t>H-I (9 SO) | Orizuru, Fuji 1b &amp; Momo-1b</t>
  </si>
  <si>
    <t>Tue Feb 06, 1990 16:30 UTC</t>
  </si>
  <si>
    <t>Cosmos-3M | Cosmos 2059</t>
  </si>
  <si>
    <t>Sun Feb 04, 1990 12:27 UTC</t>
  </si>
  <si>
    <t>Long March 3 | DFH-2A 04</t>
  </si>
  <si>
    <t>Tue Jan 30, 1990 11:20 UTC</t>
  </si>
  <si>
    <t>Tsyklon-3 | Cosmos 2058</t>
  </si>
  <si>
    <t>Thu Jan 25, 1990 17:15 UTC</t>
  </si>
  <si>
    <t>Soyuz U | Cosmos 2057</t>
  </si>
  <si>
    <t>Wed Jan 24, 1990 22:55 UTC</t>
  </si>
  <si>
    <t>Delta II 6925 | USA-50 (GPS II-6)</t>
  </si>
  <si>
    <t>Wed Jan 24, 1990 11:46 UTC</t>
  </si>
  <si>
    <t>Mu-III S2 | Hiten &amp; Hagoromo</t>
  </si>
  <si>
    <t>Tue Jan 23, 1990 02:51 UTC</t>
  </si>
  <si>
    <t>Molniya-M /Block ML | Molniya-3 nÂ°141</t>
  </si>
  <si>
    <t>Mon Jan 22, 1990 01:35 UTC</t>
  </si>
  <si>
    <t>Ariane 40 | SPOT-2, PACSAT &amp; Rideshares</t>
  </si>
  <si>
    <t>Thu Jan 18, 1990 12:52 UTC</t>
  </si>
  <si>
    <t>Cosmos-3M | Cosmos 2056</t>
  </si>
  <si>
    <t>Wed Jan 17, 1990 14:45 UTC</t>
  </si>
  <si>
    <t>Soyuz U | Cosmos 2055</t>
  </si>
  <si>
    <t>Tue Jan 09, 1990 12:35 UTC</t>
  </si>
  <si>
    <t>Space Shuttle Columbia | STS-32</t>
  </si>
  <si>
    <t>Mon Jan 01, 1990 00:07 UTC</t>
  </si>
  <si>
    <t>Commercial Titan III | Skynet 4A &amp; JCSAT-2</t>
  </si>
  <si>
    <t>Wed Dec 27, 1989 11:10 UTC</t>
  </si>
  <si>
    <t>Proton K/Block-DM-2 | Cosmos 2054</t>
  </si>
  <si>
    <t>Wed Dec 27, 1989 00:00 UTC</t>
  </si>
  <si>
    <t>Tsyklon-3 | Cosmos 2053</t>
  </si>
  <si>
    <t>Wed Dec 20, 1989 03:30 UTC</t>
  </si>
  <si>
    <t>Soyuz U2 | Progress M-2</t>
  </si>
  <si>
    <t>Fri Dec 15, 1989 11:30 UTC</t>
  </si>
  <si>
    <t>Proton K/Block-DM-2 | Raduga 24</t>
  </si>
  <si>
    <t>Mon Dec 11, 1989 18:10 UTC</t>
  </si>
  <si>
    <t>Delta II 6925 | NAVSTAR II-5</t>
  </si>
  <si>
    <t>Fri Dec 01, 1989 20:20 UTC</t>
  </si>
  <si>
    <t>Proton-K/Block D-1 | Granat</t>
  </si>
  <si>
    <t>Thu Nov 30, 1989 15:00 UTC</t>
  </si>
  <si>
    <t>Soyuz U | Cosmos 2052</t>
  </si>
  <si>
    <t>Tue Nov 28, 1989 10:01 UTC</t>
  </si>
  <si>
    <t>Molniya-M /Block ML | Molniya-3 nÂ°140</t>
  </si>
  <si>
    <t>Sun Nov 26, 1989 13:01 UTC</t>
  </si>
  <si>
    <t>Proton-K | Kvant-2</t>
  </si>
  <si>
    <t>Fri Nov 24, 1989 23:22 UTC</t>
  </si>
  <si>
    <t>Tsyklon-2 | Cosmos 2051</t>
  </si>
  <si>
    <t>Thu Nov 23, 1989 20:35 UTC</t>
  </si>
  <si>
    <t>Molniya-M /Block 2BL | Cosmos 2050</t>
  </si>
  <si>
    <t>Thu Nov 23, 1989 00:23 UTC</t>
  </si>
  <si>
    <t>Space Shuttle Discovery | STS-33R</t>
  </si>
  <si>
    <t>Sat Nov 18, 1989 14:34 UTC</t>
  </si>
  <si>
    <t>Delta 5920-8 | Explorer 66 (COBE)</t>
  </si>
  <si>
    <t>Fri Nov 17, 1989 10:50 UTC</t>
  </si>
  <si>
    <t>Soyuz U | Cosmos 2049</t>
  </si>
  <si>
    <t>Fri Oct 27, 1989 23:05 UTC</t>
  </si>
  <si>
    <t>Ariane 44L | Intelsat 6AF2</t>
  </si>
  <si>
    <t>Tue Oct 24, 1989 21:35 UTC</t>
  </si>
  <si>
    <t>Tsyklon-3 | Meteor-3 nÂ°03</t>
  </si>
  <si>
    <t>Sat Oct 21, 1989 09:31 UTC</t>
  </si>
  <si>
    <t>Delta II 6925 | NAVSTAR II-4 (USA-47)</t>
  </si>
  <si>
    <t>Wed Oct 18, 1989 16:53 UTC</t>
  </si>
  <si>
    <t>Space Shuttle Atlantis | STS-34R</t>
  </si>
  <si>
    <t>Tue Oct 17, 1989 13:00 UTC</t>
  </si>
  <si>
    <t>Soyuz U | Cosmos 2048</t>
  </si>
  <si>
    <t>Tue Oct 03, 1989 14:59 UTC</t>
  </si>
  <si>
    <t>Soyuz U | Cosmos 2047</t>
  </si>
  <si>
    <t>Thu Sep 28, 1989 17:05 UTC</t>
  </si>
  <si>
    <t>Proton K/Block-DM-2 | Gorizont 19</t>
  </si>
  <si>
    <t>Thu Sep 28, 1989 00:04 UTC</t>
  </si>
  <si>
    <t>Tsyklon-3 | Intercosmos 24 &amp; Magion 2</t>
  </si>
  <si>
    <t>Wed Sep 27, 1989 16:20 UTC</t>
  </si>
  <si>
    <t>Tsyklon-2 | Cosmos 2046</t>
  </si>
  <si>
    <t>Wed Sep 27, 1989 14:38 UTC</t>
  </si>
  <si>
    <t>Molniya-M /Block ML | Molniya-1 nÂ°139</t>
  </si>
  <si>
    <t>Mon Sep 25, 1989 08:56 UTC</t>
  </si>
  <si>
    <t>Atlas-G Centaur-D1AR | FLTSATCOM-8 (USA-46)</t>
  </si>
  <si>
    <t>Fri Sep 22, 1989 08:00 UTC</t>
  </si>
  <si>
    <t>Soyuz U | Cosmos 2045</t>
  </si>
  <si>
    <t>Site 41/1, Plesetsk Cosmodrome, Russia</t>
  </si>
  <si>
    <t>Fri Sep 15, 1989 06:30 UTC</t>
  </si>
  <si>
    <t>Soyuz U | Cosmos 2044</t>
  </si>
  <si>
    <t>Thu Sep 14, 1989 09:49 UTC</t>
  </si>
  <si>
    <t>Tsyklon-3 | Cosmos 2038 to 2043</t>
  </si>
  <si>
    <t>Wed Sep 06, 1989 10:49 UTC</t>
  </si>
  <si>
    <t>Wed Sep 06, 1989 01:48 UTC</t>
  </si>
  <si>
    <t>Titan II(23)G | Farrah 4 (USA-45)</t>
  </si>
  <si>
    <t>Tue Sep 05, 1989 21:38 UTC</t>
  </si>
  <si>
    <t>Soyuz U2 | Soyuz TM-8</t>
  </si>
  <si>
    <t>Tue Sep 05, 1989 19:11 UTC</t>
  </si>
  <si>
    <t>H-I UM-129A (6SO) | Himawari 4</t>
  </si>
  <si>
    <t>Mon Sep 04, 1989 05:54 UTC</t>
  </si>
  <si>
    <t>Titan 34D | DSCS-II-16 (USA-43) &amp; DSCS-III-A2 (USA-44)</t>
  </si>
  <si>
    <t>Mon Aug 28, 1989 00:14 UTC</t>
  </si>
  <si>
    <t>Tsyklon-3 | Cosmos 2037</t>
  </si>
  <si>
    <t>Sun Aug 27, 1989 22:59 UTC</t>
  </si>
  <si>
    <t>Delta 4925-8 | Marcopolo 1</t>
  </si>
  <si>
    <t>Wed Aug 23, 1989 03:09 UTC</t>
  </si>
  <si>
    <t>Soyuz U2 | Progress M-1</t>
  </si>
  <si>
    <t>Tue Aug 22, 1989 12:59 UTC</t>
  </si>
  <si>
    <t>Soyuz U | Cosmos 2036</t>
  </si>
  <si>
    <t>Fri Aug 18, 1989 05:57 UTC</t>
  </si>
  <si>
    <t>Delta II 6925 | NAVSTAR II-3 (USA-42)</t>
  </si>
  <si>
    <t>Tue Aug 15, 1989 10:29 UTC</t>
  </si>
  <si>
    <t>Tue Aug 08, 1989 23:25 UTC</t>
  </si>
  <si>
    <t>Ariane 44LP | TVSAT-2 &amp; Hipparcos</t>
  </si>
  <si>
    <t>Tue Aug 08, 1989 12:37 UTC</t>
  </si>
  <si>
    <t>Space Shuttle Columbia | STS-28R</t>
  </si>
  <si>
    <t>Wed Aug 02, 1989 11:29 UTC</t>
  </si>
  <si>
    <t>Soyuz U | Cosmos 2035</t>
  </si>
  <si>
    <t>Tue Jul 25, 1989 07:48 UTC</t>
  </si>
  <si>
    <t>Cosmos-3M | Cosmos 2034</t>
  </si>
  <si>
    <t>Mon Jul 24, 1989 00:00 UTC</t>
  </si>
  <si>
    <t>Tsyklon-2 | Cosmos 2033</t>
  </si>
  <si>
    <t>Thu Jul 20, 1989 08:59 UTC</t>
  </si>
  <si>
    <t>Soyuz U | Cosmos 2032</t>
  </si>
  <si>
    <t>Tue Jul 18, 1989 12:10 UTC</t>
  </si>
  <si>
    <t>Soyuz U | Cosmos 2031</t>
  </si>
  <si>
    <t>Tue Jul 18, 1989 09:44 UTC</t>
  </si>
  <si>
    <t>Wed Jul 12, 1989 15:00 UTC</t>
  </si>
  <si>
    <t>Soyuz U | Cosmos 2030</t>
  </si>
  <si>
    <t>ELA-1, Guiana Space Centre, French Guiana, France</t>
  </si>
  <si>
    <t>Wed Jul 12, 1989 00:14 UTC</t>
  </si>
  <si>
    <t>Ariane 3 | Olympus 1</t>
  </si>
  <si>
    <t>Wed Jul 05, 1989 22:45 UTC</t>
  </si>
  <si>
    <t>Proton K/Block-DM-2 | Gorizont 18</t>
  </si>
  <si>
    <t>Wed Jul 05, 1989 07:59 UTC</t>
  </si>
  <si>
    <t>Soyuz U | Cosmos 2029</t>
  </si>
  <si>
    <t>Tue Jul 04, 1989 15:21 UTC</t>
  </si>
  <si>
    <t>Cosmos-3M | Nadiezhda nÂ°4</t>
  </si>
  <si>
    <t>Tue Jun 27, 1989 08:04 UTC</t>
  </si>
  <si>
    <t>Wed Jun 21, 1989 23:35 UTC</t>
  </si>
  <si>
    <t>Proton K/Block-DM-2 | Raduga-1 1</t>
  </si>
  <si>
    <t>Fri Jun 16, 1989 09:30 UTC</t>
  </si>
  <si>
    <t>Soyuz U | Cosmos 2028</t>
  </si>
  <si>
    <t>Wed Jun 14, 1989 13:18 UTC</t>
  </si>
  <si>
    <t>Titan IV(402)A | DSP-14 (USA-39)</t>
  </si>
  <si>
    <t>Wed Jun 14, 1989 12:30 UTC</t>
  </si>
  <si>
    <t>Cosmos-3M | Cosmos 2027</t>
  </si>
  <si>
    <t>Sat Jun 10, 1989 22:30 UTC</t>
  </si>
  <si>
    <t>Delta II 6925 | NAVSTAR II-2 (USA-38)</t>
  </si>
  <si>
    <t>Fri Jun 09, 1989 10:10 UTC</t>
  </si>
  <si>
    <t>Tsyklon-3 | Okean-O1 nÂ°08</t>
  </si>
  <si>
    <t>Thu Jun 08, 1989 17:09 UTC</t>
  </si>
  <si>
    <t>Molniya-M /Block ML | Molniya-3 nÂ°138</t>
  </si>
  <si>
    <t>Wed Jun 07, 1989 05:12 UTC</t>
  </si>
  <si>
    <t>Cosmos-3M | Cosmos 2026</t>
  </si>
  <si>
    <t>Mon Jun 05, 1989 22:37 UTC</t>
  </si>
  <si>
    <t>Ariane 44L | Superbird-A &amp; DFS-1</t>
  </si>
  <si>
    <t>Thu Jun 01, 1989 12:59 UTC</t>
  </si>
  <si>
    <t>Soyuz U | Cosmos 2025</t>
  </si>
  <si>
    <t>Wed May 31, 1989 08:31 UTC</t>
  </si>
  <si>
    <t>Proton K/Block-DM-2 | Cosmos 2022, 2023 &amp; 2024</t>
  </si>
  <si>
    <t>Thu May 25, 1989 08:50 UTC</t>
  </si>
  <si>
    <t>Wed May 24, 1989 10:30 UTC</t>
  </si>
  <si>
    <t>Soyuz U | Cosmos 2021</t>
  </si>
  <si>
    <t>Wed May 17, 1989 13:00 UTC</t>
  </si>
  <si>
    <t>Soyuz U | Cosmos 2020</t>
  </si>
  <si>
    <t>Wed May 10, 1989 19:47 UTC</t>
  </si>
  <si>
    <t>Titan 34D | Vortex (USA-37)</t>
  </si>
  <si>
    <t>Fri May 05, 1989 12:59 UTC</t>
  </si>
  <si>
    <t>Soyuz U | Cosmos 2019</t>
  </si>
  <si>
    <t>Thu May 04, 1989 18:46 UTC</t>
  </si>
  <si>
    <t>Space Shuttle Atlantis | STS-30R</t>
  </si>
  <si>
    <t>Wed Apr 26, 1989 16:59 UTC</t>
  </si>
  <si>
    <t>Soyuz U | Foton 5</t>
  </si>
  <si>
    <t>Thu Apr 20, 1989 18:29 UTC</t>
  </si>
  <si>
    <t>Soyuz U | Cosmos 2018</t>
  </si>
  <si>
    <t>Fri Apr 14, 1989 04:08 UTC</t>
  </si>
  <si>
    <t>Proton K/Block-DM-2 | Raduga 23</t>
  </si>
  <si>
    <t>Thu Apr 06, 1989 14:00 UTC</t>
  </si>
  <si>
    <t>Soyuz U | Cosmos 2017</t>
  </si>
  <si>
    <t>Tue Apr 04, 1989 18:36 UTC</t>
  </si>
  <si>
    <t>Cosmos-3M | Cosmos 2016</t>
  </si>
  <si>
    <t>Sun Apr 02, 1989 02:28 UTC</t>
  </si>
  <si>
    <t>Ariane 2 | TELE-X</t>
  </si>
  <si>
    <t>Douglas</t>
  </si>
  <si>
    <t>Fri Mar 24, 1989 21:50 UTC</t>
  </si>
  <si>
    <t>Delta 3920-8 | Delta Star (USA-36)</t>
  </si>
  <si>
    <t>Fri Mar 24, 1989 13:38 UTC</t>
  </si>
  <si>
    <t>Cosmos-3M | Cosmos 2008 to 2015</t>
  </si>
  <si>
    <t>Thu Mar 23, 1989 12:25 UTC</t>
  </si>
  <si>
    <t>Soyuz U | Cosmos 2007</t>
  </si>
  <si>
    <t>Thu Mar 16, 1989 18:54 UTC</t>
  </si>
  <si>
    <t>Soyuz U2 | Progress 41</t>
  </si>
  <si>
    <t>Thu Mar 16, 1989 14:59 UTC</t>
  </si>
  <si>
    <t>Soyuz U | Cosmos 2006</t>
  </si>
  <si>
    <t>Mon Mar 13, 1989 14:57 UTC</t>
  </si>
  <si>
    <t>Space Shuttle Discovery | STS-29R</t>
  </si>
  <si>
    <t>Mon Mar 06, 1989 23:29 UTC</t>
  </si>
  <si>
    <t>Ariane 44LP | JCSAT-1 &amp; MÃ©tÃ©osat 4</t>
  </si>
  <si>
    <t>Thu Mar 02, 1989 18:59 UTC</t>
  </si>
  <si>
    <t>Soyuz U | Cosmos 2005</t>
  </si>
  <si>
    <t>Tue Feb 28, 1989 04:04 UTC</t>
  </si>
  <si>
    <t>Tsyklon-3 | Meteor-2 nÂ°18</t>
  </si>
  <si>
    <t>Wed Feb 22, 1989 03:28 UTC</t>
  </si>
  <si>
    <t>Cosmos-3M | Cosmos 2004</t>
  </si>
  <si>
    <t>Tue Feb 21, 1989 23:30 UTC</t>
  </si>
  <si>
    <t>Mu-III S2 | Akebono</t>
  </si>
  <si>
    <t>Fri Feb 17, 1989 14:59 UTC</t>
  </si>
  <si>
    <t>Soyuz U | Cosmos 2003</t>
  </si>
  <si>
    <t>Wed Feb 15, 1989 11:00 UTC</t>
  </si>
  <si>
    <t>Molniya-M /Block ML | Molniya-1 nÂ°137</t>
  </si>
  <si>
    <t>Tue Feb 14, 1989 18:30 UTC</t>
  </si>
  <si>
    <t>Delta II 6925 | NAVSTAR II-1 (USA-35)</t>
  </si>
  <si>
    <t>Tue Feb 14, 1989 17:00 UTC</t>
  </si>
  <si>
    <t>Cosmos-3M | Cosmos 2002</t>
  </si>
  <si>
    <t>Tue Feb 14, 1989 04:21 UTC</t>
  </si>
  <si>
    <t>Molniya-M /Block 2BL | Cosmos 2001</t>
  </si>
  <si>
    <t>Fri Feb 10, 1989 16:54 UTC</t>
  </si>
  <si>
    <t>Soyuz U | Cosmos 2000</t>
  </si>
  <si>
    <t>Fri Feb 10, 1989 15:13 UTC</t>
  </si>
  <si>
    <t>Tsyklon-3 | Cosmos 1994 to 1999</t>
  </si>
  <si>
    <t>Fri Feb 10, 1989 08:53 UTC</t>
  </si>
  <si>
    <t>Soyuz U2 | Progress 40</t>
  </si>
  <si>
    <t>Sat Jan 28, 1989 12:30 UTC</t>
  </si>
  <si>
    <t>Soyuz U | Cosmos 1993</t>
  </si>
  <si>
    <t>Fri Jan 27, 1989 01:21 UTC</t>
  </si>
  <si>
    <t>Ariane 2 | Intelsat-5A 15</t>
  </si>
  <si>
    <t>Thu Jan 26, 1989 15:36 UTC</t>
  </si>
  <si>
    <t>Cosmos-3M | Cosmos 1992</t>
  </si>
  <si>
    <t>Thu Jan 26, 1989 09:16 UTC</t>
  </si>
  <si>
    <t>Proton K/Block-DM-2 | Gorizont 17</t>
  </si>
  <si>
    <t>Wed Jan 18, 1989 08:20 UTC</t>
  </si>
  <si>
    <t>Soyuz U | Cosmos 1991</t>
  </si>
  <si>
    <t>Thu Jan 12, 1989 11:29 UTC</t>
  </si>
  <si>
    <t>Soyuz U | Cosmos 1990</t>
  </si>
  <si>
    <t>Tue Jan 10, 1989 02:05 UTC</t>
  </si>
  <si>
    <t>Proton K/Block-DM-2 | Cosmos 1987, 1988 &amp; 1989</t>
  </si>
  <si>
    <t>Thu Dec 29, 1988 10:00 UTC</t>
  </si>
  <si>
    <t>Soyuz U | Cosmos 1986</t>
  </si>
  <si>
    <t>Wed Dec 28, 1988 05:27 UTC</t>
  </si>
  <si>
    <t>Molniya-M /Block ML | Molniya-1 nÂ°136</t>
  </si>
  <si>
    <t>Sun Dec 25, 1988 04:11 UTC</t>
  </si>
  <si>
    <t>Soyuz U2 | Progress 39</t>
  </si>
  <si>
    <t>Fri Dec 23, 1988 07:20 UTC</t>
  </si>
  <si>
    <t>Tsyklon-3 | Cosmos 1985</t>
  </si>
  <si>
    <t>Thu Dec 22, 1988 14:15 UTC</t>
  </si>
  <si>
    <t>Molniya-M /Block ML | Molniya-3 nÂ°135</t>
  </si>
  <si>
    <t>Thu Dec 22, 1988 12:40 UTC</t>
  </si>
  <si>
    <t>Long March 3 | DFH-2A 03</t>
  </si>
  <si>
    <t>Fri Dec 16, 1988 18:59 UTC</t>
  </si>
  <si>
    <t>Soyuz U | Cosmos 1984</t>
  </si>
  <si>
    <t>Sun Dec 11, 1988 00:33 UTC</t>
  </si>
  <si>
    <t>Ariane 44LP | Skynet 4B &amp; Astra 1A</t>
  </si>
  <si>
    <t>Sat Dec 10, 1988 11:54 UTC</t>
  </si>
  <si>
    <t>Proton K/Block-DM-2 | Ekran-M 2</t>
  </si>
  <si>
    <t>Thu Dec 08, 1988 14:50 UTC</t>
  </si>
  <si>
    <t>Soyuz U | Cosmos 1983</t>
  </si>
  <si>
    <t>Fri Dec 02, 1988 14:30 UTC</t>
  </si>
  <si>
    <t>Space Shuttle Atlantis | STS-27R</t>
  </si>
  <si>
    <t>Wed Nov 30, 1988 09:00 UTC</t>
  </si>
  <si>
    <t>Soyuz U | Cosmos 1982</t>
  </si>
  <si>
    <t>Sat Nov 26, 1988 15:49 UTC</t>
  </si>
  <si>
    <t>Soyuz U2 | Soyuz TM-7</t>
  </si>
  <si>
    <t>Thu Nov 24, 1988 14:49 UTC</t>
  </si>
  <si>
    <t>Soyuz U | Cosmos 1981</t>
  </si>
  <si>
    <t>Wed Nov 23, 1988 14:50 UTC</t>
  </si>
  <si>
    <t>Zenit-2 | Cosmos 1980</t>
  </si>
  <si>
    <t>Site 90/19, Baikonur Cosmodrome, Kazakhstan</t>
  </si>
  <si>
    <t>Fri Nov 18, 1988 00:12 UTC</t>
  </si>
  <si>
    <t>Tsyklon-2 | Cosmos 1979</t>
  </si>
  <si>
    <t>Site 110/37, Baikonur Cosmodrome, Kazakhstan</t>
  </si>
  <si>
    <t>Tue Nov 15, 1988 03:00 UTC</t>
  </si>
  <si>
    <t>Energiya/Buran | Buran</t>
  </si>
  <si>
    <t>Fri Nov 11, 1988 10:30 UTC</t>
  </si>
  <si>
    <t>Soyuz U | Yantar-4KS1 nÂ°104</t>
  </si>
  <si>
    <t>Sun Nov 06, 1988 18:03 UTC</t>
  </si>
  <si>
    <t>Titan 34D | KH-11 9 (USA-33)</t>
  </si>
  <si>
    <t>Fri Oct 28, 1988 02:17 UTC</t>
  </si>
  <si>
    <t>Ariane 2 | TDF-1</t>
  </si>
  <si>
    <t>Thu Oct 27, 1988 11:31 UTC</t>
  </si>
  <si>
    <t>Soyuz U | Cosmos 1978</t>
  </si>
  <si>
    <t>Tue Oct 25, 1988 18:02 UTC</t>
  </si>
  <si>
    <t>Molniya-M /Block 2BL | Cosmos 1977</t>
  </si>
  <si>
    <t>Thu Oct 20, 1988 15:43 UTC</t>
  </si>
  <si>
    <t>Proton K/Block-DM-2 | Raduga 22</t>
  </si>
  <si>
    <t>Thu Oct 13, 1988 11:19 UTC</t>
  </si>
  <si>
    <t>Soyuz U | Cosmos 1976</t>
  </si>
  <si>
    <t>Tue Oct 11, 1988 08:01 UTC</t>
  </si>
  <si>
    <t>Tsyklon-3 | Cosmos 1975</t>
  </si>
  <si>
    <t>Mon Oct 03, 1988 22:23 UTC</t>
  </si>
  <si>
    <t>Molniya-M /Block 2BL | Cosmos 1974</t>
  </si>
  <si>
    <t>Thu Sep 29, 1988 15:37 UTC</t>
  </si>
  <si>
    <t>Space Shuttle Discovery | STS-26R</t>
  </si>
  <si>
    <t>Thu Sep 29, 1988 09:07 UTC</t>
  </si>
  <si>
    <t>Molniya-M /Block ML | Molniya-3 nÂ°134</t>
  </si>
  <si>
    <t>Sat Sep 24, 1988 10:02 UTC</t>
  </si>
  <si>
    <t>Atlas-E/F Star-37S-ISS | NOAA-H</t>
  </si>
  <si>
    <t>Thu Sep 22, 1988 10:20 UTC</t>
  </si>
  <si>
    <t>Soyuz U | Cosmos 1973</t>
  </si>
  <si>
    <t>Mon Sep 19, 1988 09:31 UTC</t>
  </si>
  <si>
    <t>Shavit | Ofek-1</t>
  </si>
  <si>
    <t>Fri Sep 16, 1988 09:59 UTC</t>
  </si>
  <si>
    <t>H-I UM-129A (9SO) | Sakura 3B</t>
  </si>
  <si>
    <t>Fri Sep 16, 1988 02:00 UTC</t>
  </si>
  <si>
    <t>Proton K/Block-DM-2 | Cosmos 1970, 1971 &amp; 1972</t>
  </si>
  <si>
    <t>Thu Sep 15, 1988 14:59 UTC</t>
  </si>
  <si>
    <t>Soyuz U | Cosmos 1969</t>
  </si>
  <si>
    <t>Fri Sep 09, 1988 23:33 UTC</t>
  </si>
  <si>
    <t>Soyuz U2 | Progress 38</t>
  </si>
  <si>
    <t>Fri Sep 09, 1988 10:39 UTC</t>
  </si>
  <si>
    <t>Soyuz U | Cosmos 1968</t>
  </si>
  <si>
    <t>Thu Sep 08, 1988 23:00 UTC</t>
  </si>
  <si>
    <t>Ariane 3 | GStar 5, SBS 5</t>
  </si>
  <si>
    <t>Tue Sep 06, 1988 20:30 UTC</t>
  </si>
  <si>
    <t>Long March 4A | Fengyun 1A</t>
  </si>
  <si>
    <t>Tue Sep 06, 1988 07:30 UTC</t>
  </si>
  <si>
    <t>Soyuz U | Cosmos 1967</t>
  </si>
  <si>
    <t>Mon Sep 05, 1988 09:25 UTC</t>
  </si>
  <si>
    <t>Titan II(23)G | Farrah 3 (USA-32)</t>
  </si>
  <si>
    <t>Fri Sep 02, 1988 12:05 UTC</t>
  </si>
  <si>
    <t>Titan 34D | Vortex (USA-31)</t>
  </si>
  <si>
    <t>Tue Aug 30, 1988 14:14 UTC</t>
  </si>
  <si>
    <t>Molniya-M /Block 2BL | Cosmos 1966</t>
  </si>
  <si>
    <t>Mon Aug 29, 1988 04:23 UTC</t>
  </si>
  <si>
    <t>Soyuz U2 | Soyuz TM-6</t>
  </si>
  <si>
    <t>Thu Aug 25, 1988 06:59 UTC</t>
  </si>
  <si>
    <t>Scout G1 | Transit-O 25 &amp; 31</t>
  </si>
  <si>
    <t>Tue Aug 23, 1988 11:14 UTC</t>
  </si>
  <si>
    <t>Soyuz U | Cosmos 1965</t>
  </si>
  <si>
    <t>Tue Aug 23, 1988 09:20 UTC</t>
  </si>
  <si>
    <t>Soyuz U | Cosmos 1964</t>
  </si>
  <si>
    <t>Thu Aug 18, 1988 19:52 UTC</t>
  </si>
  <si>
    <t>Proton K/Block-DM-2 | Gorizont 16</t>
  </si>
  <si>
    <t>Tue Aug 16, 1988 13:00 UTC</t>
  </si>
  <si>
    <t>Soyuz U | Cosmos 1963</t>
  </si>
  <si>
    <t>Fri Aug 12, 1988 12:53 UTC</t>
  </si>
  <si>
    <t>Molniya-M /Block ML | Molniya-1 nÂ°133</t>
  </si>
  <si>
    <t>Mon Aug 08, 1988 09:25 UTC</t>
  </si>
  <si>
    <t>Soyuz U | Cosmos 1962</t>
  </si>
  <si>
    <t>Fri Aug 05, 1988 07:28 UTC</t>
  </si>
  <si>
    <t>Long March 2C | FSW-1 2</t>
  </si>
  <si>
    <t>Mon Aug 01, 1988 21:04 UTC</t>
  </si>
  <si>
    <t>Proton K/Block-DM-2 | Cosmos 1961</t>
  </si>
  <si>
    <t>Thu Jul 28, 1988 11:20 UTC</t>
  </si>
  <si>
    <t>Cosmos-3M | Cosmos 1960</t>
  </si>
  <si>
    <t>Wed Jul 27, 1988 09:04 UTC</t>
  </si>
  <si>
    <t>Soyuz U | Resurs-F1 nÂ°39</t>
  </si>
  <si>
    <t>Tue Jul 26, 1988 05:01 UTC</t>
  </si>
  <si>
    <t>Tsyklon-3 | Meteor-3 nÂ°02</t>
  </si>
  <si>
    <t>Thu Jul 21, 1988 23:12 UTC</t>
  </si>
  <si>
    <t>Ariane 3 | INSAT-1C, Eutelsat-1 F5</t>
  </si>
  <si>
    <t>Mon Jul 18, 1988 22:28 UTC</t>
  </si>
  <si>
    <t>Cosmos-3M | Cosmos 1959</t>
  </si>
  <si>
    <t>Mon Jul 18, 1988 21:13 UTC</t>
  </si>
  <si>
    <t>Soyuz U2 | Progress 37</t>
  </si>
  <si>
    <t>Thu Jul 14, 1988 11:40 UTC</t>
  </si>
  <si>
    <t>Cosmos-3M | Cosmos 1958</t>
  </si>
  <si>
    <t>Wed Jul 13, 1988 09:18 UTC</t>
  </si>
  <si>
    <t>ASLV | SROSS-B</t>
  </si>
  <si>
    <t>Tue Jul 12, 1988 17:01 UTC</t>
  </si>
  <si>
    <t>Proton-K/Block D-2 | Fobos 2</t>
  </si>
  <si>
    <t>Sat Jul 09, 1988 13:25 UTC</t>
  </si>
  <si>
    <t>Soyuz U | Yantar-4KS1 nÂ°100</t>
  </si>
  <si>
    <t>Thu Jul 07, 1988 17:38 UTC</t>
  </si>
  <si>
    <t>Proton-K/Block D-2 | Fobos 1</t>
  </si>
  <si>
    <t>Thu Jul 07, 1988 08:05 UTC</t>
  </si>
  <si>
    <t>Soyuz U | Cosmos 1957</t>
  </si>
  <si>
    <t>Tue Jul 05, 1988 09:45 UTC</t>
  </si>
  <si>
    <t>Tsyklon-3 | Okean 1</t>
  </si>
  <si>
    <t>Thu Jun 23, 1988 07:44 UTC</t>
  </si>
  <si>
    <t>Soyuz U | Cosmos 1956</t>
  </si>
  <si>
    <t>Site 86/1, Kapustin Yar, Russia</t>
  </si>
  <si>
    <t>Wed Jun 22, 1988</t>
  </si>
  <si>
    <t>K65M-RB5 | BOR-5 nÂ°505</t>
  </si>
  <si>
    <t>Wed Jun 22, 1988 13:00 UTC</t>
  </si>
  <si>
    <t>Soyuz U | Cosmos 1955</t>
  </si>
  <si>
    <t>Tue Jun 21, 1988 16:26 UTC</t>
  </si>
  <si>
    <t>Cosmos-3M | Cosmos 1954</t>
  </si>
  <si>
    <t>Thu Jun 16, 1988 06:54 UTC</t>
  </si>
  <si>
    <t>Scout G1 | Nova</t>
  </si>
  <si>
    <t>Wed Jun 15, 1988 11:19 UTC</t>
  </si>
  <si>
    <t>Ariane 44LP | MÃ©tÃ©osat 3, Panamsat 1 &amp; Amsat P3C</t>
  </si>
  <si>
    <t>Tue Jun 14, 1988 03:17 UTC</t>
  </si>
  <si>
    <t>Tsyklon-3 | Cosmos 1953</t>
  </si>
  <si>
    <t>Sat Jun 11, 1988 10:00 UTC</t>
  </si>
  <si>
    <t>Soyuz U | Cosmos 1952</t>
  </si>
  <si>
    <t>Tue Jun 07, 1988 14:03 UTC</t>
  </si>
  <si>
    <t>Soyuz U2 | Soyuz TM-5</t>
  </si>
  <si>
    <t>Tue May 31, 1988 07:45 UTC</t>
  </si>
  <si>
    <t>Soyuz U | Cosmos 1951</t>
  </si>
  <si>
    <t>Mon May 30, 1988 07:59 UTC</t>
  </si>
  <si>
    <t>Tsyklon-3 | Cosmos 1950</t>
  </si>
  <si>
    <t>Sat May 28, 1988 02:49 UTC</t>
  </si>
  <si>
    <t>Tsyklon-2 | Cosmos 1949</t>
  </si>
  <si>
    <t>Thu May 26, 1988 15:27 UTC</t>
  </si>
  <si>
    <t>Molniya-M /Block ML | Molniya-3 nÂ°132</t>
  </si>
  <si>
    <t>Sat May 21, 1988 17:57 UTC</t>
  </si>
  <si>
    <t>Proton K/Block-DM-2 | Cosmos 1946, 1947 &amp; 1948</t>
  </si>
  <si>
    <t>Thu May 19, 1988 09:15 UTC</t>
  </si>
  <si>
    <t>Soyuz U | Cosmos 1945</t>
  </si>
  <si>
    <t>Wed May 18, 1988 10:30 UTC</t>
  </si>
  <si>
    <t>Soyuz U | Cosmos 1944</t>
  </si>
  <si>
    <t>Tue May 17, 1988 23:58 UTC</t>
  </si>
  <si>
    <t>Ariane 2 | Intelsat 3AF13</t>
  </si>
  <si>
    <t>Sun May 15, 1988 09:20 UTC</t>
  </si>
  <si>
    <t>Zenit-2 | Cosmos 1943</t>
  </si>
  <si>
    <t>Fri May 13, 1988 00:30 UTC</t>
  </si>
  <si>
    <t>Soyuz U2 | Progress 36</t>
  </si>
  <si>
    <t>Thu May 12, 1988 14:39 UTC</t>
  </si>
  <si>
    <t>Soyuz U | Cosmos 1942</t>
  </si>
  <si>
    <t>Fri May 06, 1988 02:47 UTC</t>
  </si>
  <si>
    <t>Proton-K/Block-DM | Ekran 17</t>
  </si>
  <si>
    <t>Wed Apr 27, 1988 09:10 UTC</t>
  </si>
  <si>
    <t>Soyuz U | Cosmos 1941</t>
  </si>
  <si>
    <t>Tue Apr 26, 1988 03:15 UTC</t>
  </si>
  <si>
    <t>Proton K/Block-DM-2 | Cosmos 1940</t>
  </si>
  <si>
    <t>Tue Apr 26, 1988 01:57 UTC</t>
  </si>
  <si>
    <t>Scout G1 | Transit-O 23 &amp; 32</t>
  </si>
  <si>
    <t>Wed Apr 20, 1988 05:48 UTC</t>
  </si>
  <si>
    <t>Vostok-2M | Cosmos 1939</t>
  </si>
  <si>
    <t>Thu Apr 14, 1988 16:59 UTC</t>
  </si>
  <si>
    <t>Soyuz U | Foton 4</t>
  </si>
  <si>
    <t>Mon Apr 11, 1988 11:14 UTC</t>
  </si>
  <si>
    <t>Soyuz U | Cosmos 1938</t>
  </si>
  <si>
    <t>Tue Apr 05, 1988 14:41 UTC</t>
  </si>
  <si>
    <t>Cosmos-3M | Cosmos 1937</t>
  </si>
  <si>
    <t>Thu Mar 31, 1988 04:18 UTC</t>
  </si>
  <si>
    <t>Proton-K/Block-DM | Gorizont 15</t>
  </si>
  <si>
    <t>Wed Mar 30, 1988 12:00 UTC</t>
  </si>
  <si>
    <t>Soyuz U | Cosmos 1936</t>
  </si>
  <si>
    <t>ASI</t>
  </si>
  <si>
    <t>SM Launch Tab, San Marco Launch Platform, Kenya</t>
  </si>
  <si>
    <t>Fri Mar 25, 1988 19:50 UTC</t>
  </si>
  <si>
    <t>Scout G1 | San Marco 5</t>
  </si>
  <si>
    <t>Thu Mar 24, 1988 14:09 UTC</t>
  </si>
  <si>
    <t>Soyuz U | Cosmos 1935</t>
  </si>
  <si>
    <t>Wed Mar 23, 1988 21:05 UTC</t>
  </si>
  <si>
    <t>Soyuz U2 | Progress 35</t>
  </si>
  <si>
    <t>Tue Mar 22, 1988 14:07 UTC</t>
  </si>
  <si>
    <t>Cosmos-3M | Cosmos 1934</t>
  </si>
  <si>
    <t>Thu Mar 17, 1988 20:55 UTC</t>
  </si>
  <si>
    <t>Molniya-M /Block ML | Molniya-1 nÂ°131</t>
  </si>
  <si>
    <t>Thu Mar 17, 1988 06:43 UTC</t>
  </si>
  <si>
    <t>Vostok-2M | IRS-1A</t>
  </si>
  <si>
    <t>Tue Mar 15, 1988 18:49 UTC</t>
  </si>
  <si>
    <t>Tsyklon-3 | Cosmos 1933</t>
  </si>
  <si>
    <t>Mon Mar 14, 1988 14:21 UTC</t>
  </si>
  <si>
    <t>Tsyklon-2 | Cosmos 1932</t>
  </si>
  <si>
    <t>Fri Mar 11, 1988 23:28 UTC</t>
  </si>
  <si>
    <t>Ariane 3 | Spacenet 3R, TÃ©lÃ©com 1C</t>
  </si>
  <si>
    <t>Fri Mar 11, 1988 06:38 UTC</t>
  </si>
  <si>
    <t>Molniya-M /Block ML | Molniya-1 nÂ°130</t>
  </si>
  <si>
    <t>Fri Mar 11, 1988 00:18 UTC</t>
  </si>
  <si>
    <t>Cosmos-3M | Cosmos 1924 to 1931</t>
  </si>
  <si>
    <t>Thu Mar 10, 1988 10:29 UTC</t>
  </si>
  <si>
    <t>Soyuz U | Cosmos 1923</t>
  </si>
  <si>
    <t>Mon Mar 07, 1988 12:41 UTC</t>
  </si>
  <si>
    <t>Long March 3 | DFH-2A 02</t>
  </si>
  <si>
    <t>Fri Feb 26, 1988 09:31 UTC</t>
  </si>
  <si>
    <t>Molniya-M /Block 2BL | Cosmos 1922</t>
  </si>
  <si>
    <t>Fri Feb 19, 1988 10:05 UTC</t>
  </si>
  <si>
    <t>H-I UM-129A (9SO) | Sakura 3A</t>
  </si>
  <si>
    <t>Fri Feb 19, 1988 08:00 UTC</t>
  </si>
  <si>
    <t>Soyuz U | Cosmos 1921</t>
  </si>
  <si>
    <t>Thu Feb 18, 1988 09:49 UTC</t>
  </si>
  <si>
    <t>Soyuz U | Cosmos 1920</t>
  </si>
  <si>
    <t>Wed Feb 17, 1988 00:23 UTC</t>
  </si>
  <si>
    <t>Proton K/Block-DM-2 | Cosmos 1917, 1918 &amp; 1919</t>
  </si>
  <si>
    <t>Mon Feb 08, 1988 22:07 UTC</t>
  </si>
  <si>
    <t>Delta 3910 | Thrusted Vector Experiment (USA-30)</t>
  </si>
  <si>
    <t>Wed Feb 03, 1988 12:14 UTC</t>
  </si>
  <si>
    <t>Soyuz U | Cosmos 1916</t>
  </si>
  <si>
    <t>Wed Feb 03, 1988 05:53 UTC</t>
  </si>
  <si>
    <t>Atlas-E/F Star-37S-ISS | DMSP 5D-2/F9 (USA-29)</t>
  </si>
  <si>
    <t>Sat Jan 30, 1988 10:59 UTC</t>
  </si>
  <si>
    <t>Tsyklon-3 | Meteor-2 nÂ°17</t>
  </si>
  <si>
    <t>Tue Jan 26, 1988 11:19 UTC</t>
  </si>
  <si>
    <t>Soyuz U | Cosmos 1915</t>
  </si>
  <si>
    <t>Wed Jan 20, 1988 22:51 UTC</t>
  </si>
  <si>
    <t>Soyuz U2 | Progress 34</t>
  </si>
  <si>
    <t>Mon Jan 18, 1988 09:58 UTC</t>
  </si>
  <si>
    <t>Proton K/Block-DM-2 | Gorizont nÂ°25L</t>
  </si>
  <si>
    <t>Fri Jan 15, 1988 03:49 UTC</t>
  </si>
  <si>
    <t>Tsyklon-3 | Cosmos 1909 to 1914</t>
  </si>
  <si>
    <t>Wed Jan 06, 1988 07:40 UTC</t>
  </si>
  <si>
    <t>Tsyklon-3 | Cosmos 1908</t>
  </si>
  <si>
    <t>Tue Dec 29, 1987 11:40 UTC</t>
  </si>
  <si>
    <t>Soyuz U | Cosmos 1907</t>
  </si>
  <si>
    <t>Sun Dec 27, 1987 11:25 UTC</t>
  </si>
  <si>
    <t>Proton K/Block-DM-2 | Ekran-M 1</t>
  </si>
  <si>
    <t>Sat Dec 26, 1987 11:30 UTC</t>
  </si>
  <si>
    <t>Soyuz U | Cosmos 1906</t>
  </si>
  <si>
    <t>Fri Dec 25, 1987 08:44 UTC</t>
  </si>
  <si>
    <t>Soyuz U | Cosmos 1905</t>
  </si>
  <si>
    <t>Wed Dec 23, 1987 20:22 UTC</t>
  </si>
  <si>
    <t>Cosmos-3M | Cosmos 1904</t>
  </si>
  <si>
    <t>Mon Dec 21, 1987 22:35 UTC</t>
  </si>
  <si>
    <t>Molniya-M /Block 2BL | Cosmos 1903</t>
  </si>
  <si>
    <t>Mon Dec 21, 1987 11:18 UTC</t>
  </si>
  <si>
    <t>Soyuz U2 | Soyuz TM-4</t>
  </si>
  <si>
    <t>Sun Dec 20, 1987</t>
  </si>
  <si>
    <t>K65M-RB5 | BOR-4 nÂ°407</t>
  </si>
  <si>
    <t>Tue Dec 15, 1987 13:30 UTC</t>
  </si>
  <si>
    <t>Cosmos-3M | Cosmos 1902</t>
  </si>
  <si>
    <t>Mon Dec 14, 1987 11:29 UTC</t>
  </si>
  <si>
    <t>Soyuz U | Cosmos 1901</t>
  </si>
  <si>
    <t>Sat Dec 12, 1987 05:40 UTC</t>
  </si>
  <si>
    <t>Tsyklon-2 | Cosmos 1900</t>
  </si>
  <si>
    <t>Thu Dec 10, 1987 11:30 UTC</t>
  </si>
  <si>
    <t>Proton K/Block-DM-2 | Raduga 21</t>
  </si>
  <si>
    <t>Mon Dec 07, 1987 08:50 UTC</t>
  </si>
  <si>
    <t>Soyuz U | Cosmos 1899</t>
  </si>
  <si>
    <t>Tue Dec 01, 1987 14:15 UTC</t>
  </si>
  <si>
    <t>Cosmos-3M | Cosmos 1898</t>
  </si>
  <si>
    <t>Sun Nov 29, 1987 03:27 UTC</t>
  </si>
  <si>
    <t>Titan 34D | DSP-13 (USA-28)</t>
  </si>
  <si>
    <t>Thu Nov 26, 1987 13:28 UTC</t>
  </si>
  <si>
    <t>Proton K/Block-DM-2 | Cosmos 1897</t>
  </si>
  <si>
    <t>Sat Nov 21, 1987 02:19 UTC</t>
  </si>
  <si>
    <t>Ariane 2 | TVSAT-1</t>
  </si>
  <si>
    <t>Fri Nov 20, 1987 23:47 UTC</t>
  </si>
  <si>
    <t>Soyuz U2 | Progress 33</t>
  </si>
  <si>
    <t>Sat Nov 14, 1987 09:29 UTC</t>
  </si>
  <si>
    <t>Soyuz U | Cosmos 1896</t>
  </si>
  <si>
    <t>Wed Nov 11, 1987 09:04 UTC</t>
  </si>
  <si>
    <t>Soyuz U | Cosmos 1895</t>
  </si>
  <si>
    <t>Wed Oct 28, 1987 15:15 UTC</t>
  </si>
  <si>
    <t>Proton K/Block-DM-2 | Cosmos 1894</t>
  </si>
  <si>
    <t>Mon Oct 26, 1987 21:32 UTC</t>
  </si>
  <si>
    <t>Titan 34D | KH-11 8 (USA-27)</t>
  </si>
  <si>
    <t>Thu Oct 22, 1987 14:24 UTC</t>
  </si>
  <si>
    <t>Soyuz U | Cosmos 1893</t>
  </si>
  <si>
    <t>Tue Oct 20, 1987 09:08 UTC</t>
  </si>
  <si>
    <t>Tsyklon-3 | Cosmos 1892</t>
  </si>
  <si>
    <t>Wed Oct 14, 1987 12:35 UTC</t>
  </si>
  <si>
    <t>Cosmos-3M | Cosmos 1891</t>
  </si>
  <si>
    <t>Sat Oct 10, 1987 21:48 UTC</t>
  </si>
  <si>
    <t>Tsyklon-2 | Cosmos 1890</t>
  </si>
  <si>
    <t>Fri Oct 09, 1987 08:30 UTC</t>
  </si>
  <si>
    <t>Soyuz U | Cosmos 1889</t>
  </si>
  <si>
    <t>Thu Oct 01, 1987 17:09 UTC</t>
  </si>
  <si>
    <t>Proton K/Block-DM-2 | Cosmos 1888</t>
  </si>
  <si>
    <t>Tue Sep 29, 1987 12:49 UTC</t>
  </si>
  <si>
    <t>Soyuz U | Cosmos 1887</t>
  </si>
  <si>
    <t>Wed Sep 23, 1987 23:43 UTC</t>
  </si>
  <si>
    <t>Soyuz U2 | Progress 32</t>
  </si>
  <si>
    <t>Thu Sep 17, 1987 14:59 UTC</t>
  </si>
  <si>
    <t>Soyuz U | Cosmos 1886</t>
  </si>
  <si>
    <t>Wed Sep 16, 1987 19:22 UTC</t>
  </si>
  <si>
    <t>Scout G1 | Transit-O 27 &amp; 29</t>
  </si>
  <si>
    <t>Wed Sep 16, 1987 02:53 UTC</t>
  </si>
  <si>
    <t>Proton K/Block-DM-2 | Cosmos 1883, 1884 &amp; 1885</t>
  </si>
  <si>
    <t>Wed Sep 16, 1987 00:45 UTC</t>
  </si>
  <si>
    <t>Ariane 3 | Aussat-A3, Eutelsat 1-F4</t>
  </si>
  <si>
    <t>Tue Sep 15, 1987 10:29 UTC</t>
  </si>
  <si>
    <t>Soyuz U | Cosmos 1882</t>
  </si>
  <si>
    <t>Fri Sep 11, 1987 02:06 UTC</t>
  </si>
  <si>
    <t>Soyuz U | Cosmos 1881</t>
  </si>
  <si>
    <t>Wed Sep 09, 1987 07:15 UTC</t>
  </si>
  <si>
    <t>Long March 2C | FSW-1 1</t>
  </si>
  <si>
    <t>Mon Sep 07, 1987 23:50 UTC</t>
  </si>
  <si>
    <t>Tsyklon-3 | Cosmos 1875 to 1880</t>
  </si>
  <si>
    <t>Thu Sep 03, 1987 19:26 UTC</t>
  </si>
  <si>
    <t>Proton-K/Block-DM | Ekran 16</t>
  </si>
  <si>
    <t>Thu Sep 03, 1987 10:24 UTC</t>
  </si>
  <si>
    <t>Soyuz U | Cosmos 1874</t>
  </si>
  <si>
    <t>Fri Aug 28, 1987 08:20 UTC</t>
  </si>
  <si>
    <t>Zenit-2 | Cosmos 1873</t>
  </si>
  <si>
    <t>Thu Aug 27, 1987</t>
  </si>
  <si>
    <t>K65M-RB5 | BOR-5 nÂ°504</t>
  </si>
  <si>
    <t>Thu Aug 27, 1987 09:20 UTC</t>
  </si>
  <si>
    <t>H-I UM-129A (9SO) | Kiku 5</t>
  </si>
  <si>
    <t>Wed Aug 19, 1987 06:59 UTC</t>
  </si>
  <si>
    <t>Soyuz U | Cosmos 1872</t>
  </si>
  <si>
    <t>Tue Aug 18, 1987 02:26 UTC</t>
  </si>
  <si>
    <t>Tsyklon-3 | Meteor-2 nÂ°16</t>
  </si>
  <si>
    <t>Wed Aug 05, 1987 06:39 UTC</t>
  </si>
  <si>
    <t>Long March 2C | FSW-0 9</t>
  </si>
  <si>
    <t>Mon Aug 03, 1987 20:44 UTC</t>
  </si>
  <si>
    <t>Soyuz U2 | Progress 31</t>
  </si>
  <si>
    <t>Sat Aug 01, 1987 03:59 UTC</t>
  </si>
  <si>
    <t>Zenit-2 | Cosmos 1871</t>
  </si>
  <si>
    <t>Sat Jul 25, 1987 09:00 UTC</t>
  </si>
  <si>
    <t>Proton-K | Cosmos 1870</t>
  </si>
  <si>
    <t>Wed Jul 22, 1987 01:59 UTC</t>
  </si>
  <si>
    <t>Soyuz U2 | Soyuz TM-3</t>
  </si>
  <si>
    <t>Thu Jul 16, 1987 04:25 UTC</t>
  </si>
  <si>
    <t>Tsyklon-3 | Cosmos 1869</t>
  </si>
  <si>
    <t>Tue Jul 14, 1987 14:00 UTC</t>
  </si>
  <si>
    <t>Cosmos-3M | Cosmos 1868</t>
  </si>
  <si>
    <t>Fri Jul 10, 1987 15:35 UTC</t>
  </si>
  <si>
    <t>Tsyklon-2 | Cosmos 1867</t>
  </si>
  <si>
    <t>Thu Jul 09, 1987 16:09 UTC</t>
  </si>
  <si>
    <t>Soyuz U | Cosmos 1866</t>
  </si>
  <si>
    <t>Wed Jul 08, 1987 10:59 UTC</t>
  </si>
  <si>
    <t>Soyuz U | Cosmos 1865</t>
  </si>
  <si>
    <t>Mon Jul 06, 1987 21:59 UTC</t>
  </si>
  <si>
    <t>Cosmos-3M | Cosmos 1864</t>
  </si>
  <si>
    <t>Sat Jul 04, 1987 12:25 UTC</t>
  </si>
  <si>
    <t>Soyuz U | Cosmos 1863</t>
  </si>
  <si>
    <t>Wed Jul 01, 1987 19:35 UTC</t>
  </si>
  <si>
    <t>Tsyklon-3 | Cosmos 1862</t>
  </si>
  <si>
    <t>Tue Jun 23, 1987 07:37 UTC</t>
  </si>
  <si>
    <t>Cosmos-3M | Cosmos 1861</t>
  </si>
  <si>
    <t>Sat Jun 20, 1987 02:34 UTC</t>
  </si>
  <si>
    <t>Atlas-E/F Star-37S-ISS | DMSP 5D-2/F8 (USA-26)</t>
  </si>
  <si>
    <t>Thu Jun 18, 1987 21:33 UTC</t>
  </si>
  <si>
    <t>Tsyklon-2 | Cosmos 1860</t>
  </si>
  <si>
    <t>Thu Jun 18, 1987 07:24 UTC</t>
  </si>
  <si>
    <t>Soyuz U | Resurs-F1 nÂ°33</t>
  </si>
  <si>
    <t>Tue Jun 16, 1987 17:51 UTC</t>
  </si>
  <si>
    <t>Cosmos-3M | Cosmos 1852 to 1859</t>
  </si>
  <si>
    <t>Fri Jun 12, 1987 07:40 UTC</t>
  </si>
  <si>
    <t>Molniya-M /Block 2BL | Cosmos 1851</t>
  </si>
  <si>
    <t>Tue Jun 09, 1987 14:45 UTC</t>
  </si>
  <si>
    <t>Cosmos-3M | Cosmos 1850</t>
  </si>
  <si>
    <t>Thu Jun 04, 1987 18:50 UTC</t>
  </si>
  <si>
    <t>Molniya-M /Block 2BL | Cosmos 1849</t>
  </si>
  <si>
    <t>Thu May 28, 1987 12:44 UTC</t>
  </si>
  <si>
    <t>Soyuz U | Cosmos 1848</t>
  </si>
  <si>
    <t>Tue May 26, 1987 13:39 UTC</t>
  </si>
  <si>
    <t>Soyuz U | Cosmos 1847</t>
  </si>
  <si>
    <t>Thu May 21, 1987 07:44 UTC</t>
  </si>
  <si>
    <t>Soyuz U | Cosmos 1846</t>
  </si>
  <si>
    <t>Tue May 19, 1987 04:02 UTC</t>
  </si>
  <si>
    <t>Soyuz U2 | Progress 30</t>
  </si>
  <si>
    <t>Site 250, Baikonur Cosmodrome, Kazakhstan</t>
  </si>
  <si>
    <t>Fri May 15, 1987 17:30 UTC</t>
  </si>
  <si>
    <t>Energiya/Polyus | Polyus</t>
  </si>
  <si>
    <t>Fri May 15, 1987 15:45 UTC</t>
  </si>
  <si>
    <t>Atlas-H MSD | NOSS-9A to 9C, MSD 9 &amp; LIPS 3 (USA-22 to USA-25)</t>
  </si>
  <si>
    <t>Wed May 13, 1987 06:00 UTC</t>
  </si>
  <si>
    <t>Soyuz U | Cosmos 1845</t>
  </si>
  <si>
    <t>Wed May 13, 1987 05:40 UTC</t>
  </si>
  <si>
    <t>Zenit-2 | Cosmos 1844</t>
  </si>
  <si>
    <t>Mon May 11, 1987 14:45 UTC</t>
  </si>
  <si>
    <t>Proton-K/Block-DM | Gorizont 14</t>
  </si>
  <si>
    <t>Tue May 05, 1987 09:15 UTC</t>
  </si>
  <si>
    <t>Soyuz U | Cosmos 1843</t>
  </si>
  <si>
    <t>Mon Apr 27, 1987 00:00 UTC</t>
  </si>
  <si>
    <t>Tsyklon-3 | Cosmos 1842</t>
  </si>
  <si>
    <t>Fri Apr 24, 1987 16:59 UTC</t>
  </si>
  <si>
    <t>Soyuz U | Cosmos 1841</t>
  </si>
  <si>
    <t>Fri Apr 24, 1987 12:42 UTC</t>
  </si>
  <si>
    <t>Proton K/Block-DM-2 | Cosmos 1838, 1839 &amp; 1840</t>
  </si>
  <si>
    <t>Wed Apr 22, 1987 09:10 UTC</t>
  </si>
  <si>
    <t>Soyuz U | Cosmos 1837</t>
  </si>
  <si>
    <t>Tue Apr 21, 1987 15:14 UTC</t>
  </si>
  <si>
    <t>Soyuz U2 | Progress 29</t>
  </si>
  <si>
    <t>Thu Apr 16, 1987 06:18 UTC</t>
  </si>
  <si>
    <t>Soyuz U | Cosmos 1836</t>
  </si>
  <si>
    <t>Thu Apr 09, 1987 11:44 UTC</t>
  </si>
  <si>
    <t>Soyuz U | Cosmos 1835</t>
  </si>
  <si>
    <t>Wed Apr 08, 1987 03:51 UTC</t>
  </si>
  <si>
    <t>Tsyklon-2 | Cosmos 1834</t>
  </si>
  <si>
    <t>Tue Mar 31, 1987 00:06 UTC</t>
  </si>
  <si>
    <t>Proton-K | Kvant-1</t>
  </si>
  <si>
    <t>Thu Mar 26, 1987 21:22 UTC</t>
  </si>
  <si>
    <t>Atlas-G Centaur-D1AR | FLTSATCOM-6</t>
  </si>
  <si>
    <t>Tue Mar 24, 1987 06:39 UTC</t>
  </si>
  <si>
    <t>ASLV | SROSS-A</t>
  </si>
  <si>
    <t>Fri Mar 20, 1987 22:22 UTC</t>
  </si>
  <si>
    <t>Delta 3920 | Palapa B2P</t>
  </si>
  <si>
    <t>Thu Mar 19, 1987 03:54 UTC</t>
  </si>
  <si>
    <t>Proton-K/Block-DM | Raduga 20</t>
  </si>
  <si>
    <t>Wed Mar 18, 1987 08:30 UTC</t>
  </si>
  <si>
    <t>Zenit-2 | Cosmos 1833</t>
  </si>
  <si>
    <t>Fri Mar 13, 1987 13:11 UTC</t>
  </si>
  <si>
    <t>Tsyklon-3 | Cosmos 1827 to 1832</t>
  </si>
  <si>
    <t>Wed Mar 11, 1987 10:25 UTC</t>
  </si>
  <si>
    <t>Soyuz U | Cosmos 1826</t>
  </si>
  <si>
    <t>Tue Mar 03, 1987 15:02 UTC</t>
  </si>
  <si>
    <t>Tsyklon-3 | Cosmos 1825</t>
  </si>
  <si>
    <t>Tue Mar 03, 1987 11:14 UTC</t>
  </si>
  <si>
    <t>Soyuz U2 | Progress 28</t>
  </si>
  <si>
    <t>Thu Feb 26, 1987 23:05 UTC</t>
  </si>
  <si>
    <t>Delta 3914 | GOES-H</t>
  </si>
  <si>
    <t>Thu Feb 26, 1987 13:29 UTC</t>
  </si>
  <si>
    <t>Soyuz U | Cosmos 1824</t>
  </si>
  <si>
    <t>Fri Feb 20, 1987 04:43 UTC</t>
  </si>
  <si>
    <t>Tsyklon-3 | Cosmos 1823</t>
  </si>
  <si>
    <t>Thu Feb 19, 1987 10:15 UTC</t>
  </si>
  <si>
    <t>Soyuz U | Cosmos 1822</t>
  </si>
  <si>
    <t>Thu Feb 19, 1987 01:23 UTC</t>
  </si>
  <si>
    <t>N-II | Momo 1a</t>
  </si>
  <si>
    <t>Wed Feb 18, 1987 13:53 UTC</t>
  </si>
  <si>
    <t>Cosmos-3M | Cosmos 1821</t>
  </si>
  <si>
    <t>Sat Feb 14, 1987 08:30 UTC</t>
  </si>
  <si>
    <t>Zenit-2 | Cosmos 1820</t>
  </si>
  <si>
    <t>Thu Feb 12, 1987 06:40 UTC</t>
  </si>
  <si>
    <t>Titan III(34)B Agena-D | Quasar 7 (USA-21)</t>
  </si>
  <si>
    <t>Sat Feb 07, 1987 10:30 UTC</t>
  </si>
  <si>
    <t>Soyuz U | Cosmos 1819</t>
  </si>
  <si>
    <t>Thu Feb 05, 1987 21:38 UTC</t>
  </si>
  <si>
    <t>Soyuz U2 | Soyuz TM-2</t>
  </si>
  <si>
    <t>Thu Feb 05, 1987 06:30 UTC</t>
  </si>
  <si>
    <t>Mu-III S2 | Ginga</t>
  </si>
  <si>
    <t>Sun Feb 01, 1987 23:30 UTC</t>
  </si>
  <si>
    <t>Tsyklon-2 | Cosmos 1818</t>
  </si>
  <si>
    <t>Fri Jan 30, 1987 09:19 UTC</t>
  </si>
  <si>
    <t>Proton K/Block-DM-2 | Cosmos 1817</t>
  </si>
  <si>
    <t>Thu Jan 29, 1987 06:14 UTC</t>
  </si>
  <si>
    <t>Cosmos-3M | Cosmos 1816</t>
  </si>
  <si>
    <t>Thu Jan 22, 1987 16:06 UTC</t>
  </si>
  <si>
    <t>Molniya-M /Block ML | Molniya-3 nÂ°129</t>
  </si>
  <si>
    <t>Thu Jan 22, 1987 07:00 UTC</t>
  </si>
  <si>
    <t>Cosmos-3M | Cosmos 1815</t>
  </si>
  <si>
    <t>Wed Jan 21, 1987 09:10 UTC</t>
  </si>
  <si>
    <t>Cosmos-3M | Cosmos 1814</t>
  </si>
  <si>
    <t>Fri Jan 16, 1987 06:06 UTC</t>
  </si>
  <si>
    <t>Soyuz U2 | Progress 27</t>
  </si>
  <si>
    <t>Thu Jan 15, 1987 11:20 UTC</t>
  </si>
  <si>
    <t>Soyuz U | Cosmos 1813</t>
  </si>
  <si>
    <t>Wed Jan 14, 1987 09:04 UTC</t>
  </si>
  <si>
    <t>Tsyklon-3 | Cosmos 1812</t>
  </si>
  <si>
    <t>Fri Jan 09, 1987 12:38 UTC</t>
  </si>
  <si>
    <t>Soyuz U | Cosmos 1811</t>
  </si>
  <si>
    <t>Mon Jan 05, 1987 01:19 UTC</t>
  </si>
  <si>
    <t>Tsyklon-3 | Meteor-2 nÂ°15</t>
  </si>
  <si>
    <t>Fri Dec 26, 1986 15:25 UTC</t>
  </si>
  <si>
    <t>Molniya-M /Block ML | Molniya-1 nÂ°128</t>
  </si>
  <si>
    <t>Fri Dec 26, 1986 11:00 UTC</t>
  </si>
  <si>
    <t>Soyuz U | Cosmos 1810</t>
  </si>
  <si>
    <t>Thu Dec 25, 1986 23:59 UTC</t>
  </si>
  <si>
    <t>K65M-RB5 | BOR-5 nÂ°503</t>
  </si>
  <si>
    <t>Thu Dec 18, 1986 08:00 UTC</t>
  </si>
  <si>
    <t>Tsyklon-3 | Cosmos 1809</t>
  </si>
  <si>
    <t>Wed Dec 17, 1986 17:02 UTC</t>
  </si>
  <si>
    <t>Cosmos-3M | Cosmos 1808</t>
  </si>
  <si>
    <t>Tue Dec 16, 1986 14:00 UTC</t>
  </si>
  <si>
    <t>Soyuz U | Cosmos 1807</t>
  </si>
  <si>
    <t>Fri Dec 12, 1986 18:35 UTC</t>
  </si>
  <si>
    <t>Molniya-M /Block 2BL | Cosmos 1806</t>
  </si>
  <si>
    <t>Wed Dec 10, 1986 07:30 UTC</t>
  </si>
  <si>
    <t>Tsyklon-3 | Cosmos 1805</t>
  </si>
  <si>
    <t>Fri Dec 05, 1986 02:30 UTC</t>
  </si>
  <si>
    <t>Atlas-G Centaur-D1AR | FLTSATCOM-7</t>
  </si>
  <si>
    <t>Thu Dec 04, 1986 10:10 UTC</t>
  </si>
  <si>
    <t>Soyuz U | Cosmos 1804</t>
  </si>
  <si>
    <t>Tue Dec 02, 1986 07:00 UTC</t>
  </si>
  <si>
    <t>Tsyklon-3 | Cosmos 1803</t>
  </si>
  <si>
    <t>Sat Nov 29, 1986 08:00 UTC</t>
  </si>
  <si>
    <t>Proton-K | Almaz-T nÂ°1</t>
  </si>
  <si>
    <t>Mon Nov 24, 1986 21:43 UTC</t>
  </si>
  <si>
    <t>Cosmos-3M | Cosmos 1802</t>
  </si>
  <si>
    <t>Fri Nov 21, 1986 02:00 UTC</t>
  </si>
  <si>
    <t>Cosmos-3M | Cosmos 1794 to 1801</t>
  </si>
  <si>
    <t>Thu Nov 20, 1986 12:09 UTC</t>
  </si>
  <si>
    <t>Molniya-M /Block 2BL | Cosmos 1793</t>
  </si>
  <si>
    <t>Tue Nov 18, 1986 14:08 UTC</t>
  </si>
  <si>
    <t>Proton-K/Block-DM | Gorizont 13</t>
  </si>
  <si>
    <t>Sat Nov 15, 1986 21:35 UTC</t>
  </si>
  <si>
    <t>Molniya-M /Block ML | Molniya-1 nÂ°127</t>
  </si>
  <si>
    <t>Fri Nov 14, 1986 00:23 UTC</t>
  </si>
  <si>
    <t>Scout G1 | Polar Bear</t>
  </si>
  <si>
    <t>Thu Nov 13, 1986 10:59 UTC</t>
  </si>
  <si>
    <t>Soyuz U | Cosmos 1792</t>
  </si>
  <si>
    <t>Thu Nov 13, 1986 06:10 UTC</t>
  </si>
  <si>
    <t>Cosmos-3M | Cosmos 1791</t>
  </si>
  <si>
    <t>Tue Nov 04, 1986 11:50 UTC</t>
  </si>
  <si>
    <t>Soyuz U | Cosmos 1790</t>
  </si>
  <si>
    <t>Fri Oct 31, 1986 08:00 UTC</t>
  </si>
  <si>
    <t>Soyuz U | Cosmos 1789</t>
  </si>
  <si>
    <t>Mon Oct 27, 1986 12:40 UTC</t>
  </si>
  <si>
    <t>Cosmos-3M | Cosmos 1788</t>
  </si>
  <si>
    <t>Sat Oct 25, 1986 15:43 UTC</t>
  </si>
  <si>
    <t>Proton-K/Block-DM | Raduga 19</t>
  </si>
  <si>
    <t>Wed Oct 22, 1986 09:00 UTC</t>
  </si>
  <si>
    <t>Soyuz U | Cosmos 1787</t>
  </si>
  <si>
    <t>Wed Oct 22, 1986 08:00 UTC</t>
  </si>
  <si>
    <t>Zenit-2 | Cosmos 1786 &amp; EPN 03.0694 nÂ°3</t>
  </si>
  <si>
    <t>Mon Oct 20, 1986 08:49 UTC</t>
  </si>
  <si>
    <t>Molniya-M /Block ML | Molniya-3 nÂ°126</t>
  </si>
  <si>
    <t>Wed Oct 15, 1986 09:29 UTC</t>
  </si>
  <si>
    <t>Molniya-M /Block 2BL | Cosmos 1785</t>
  </si>
  <si>
    <t>Wed Oct 15, 1986 05:24 UTC</t>
  </si>
  <si>
    <t>Tsyklon-3 | Strela-3 nÂ°388 to 393</t>
  </si>
  <si>
    <t>Mon Oct 06, 1986 07:40 UTC</t>
  </si>
  <si>
    <t>Soyuz U | Cosmos 1784</t>
  </si>
  <si>
    <t>Mon Oct 06, 1986 05:40 UTC</t>
  </si>
  <si>
    <t>Long March 2C | FSW-0 8</t>
  </si>
  <si>
    <t>Fri Oct 03, 1986 13:05 UTC</t>
  </si>
  <si>
    <t>Molniya-M /Block 2BL | Cosmos 1783</t>
  </si>
  <si>
    <t>Tue Sep 30, 1986 18:33 UTC</t>
  </si>
  <si>
    <t>Tsyklon-3 | Cosmos 1782</t>
  </si>
  <si>
    <t>Wed Sep 17, 1986 15:52 UTC</t>
  </si>
  <si>
    <t>Atlas-E/F Star-37S-ISS | NOAA-G</t>
  </si>
  <si>
    <t>Wed Sep 17, 1986 07:59 UTC</t>
  </si>
  <si>
    <t>Soyuz U | Cosmos 1781</t>
  </si>
  <si>
    <t>Tue Sep 16, 1986 11:38 UTC</t>
  </si>
  <si>
    <t>Proton K/Block-DM-2 | Cosmos 1778, 1779 &amp; 1780</t>
  </si>
  <si>
    <t>Wed Sep 10, 1986 01:45 UTC</t>
  </si>
  <si>
    <t>Cosmos-3M | Cosmos 1777</t>
  </si>
  <si>
    <t>Fri Sep 05, 1986 15:08 UTC</t>
  </si>
  <si>
    <t>Delta 3920 | Vector Sum Experiment (USA-19)</t>
  </si>
  <si>
    <t>Fri Sep 05, 1986 09:12 UTC</t>
  </si>
  <si>
    <t>Molniya-M /Block ML | Molniya-1 nÂ°125</t>
  </si>
  <si>
    <t>Wed Sep 03, 1986 09:00 UTC</t>
  </si>
  <si>
    <t>Cosmos-3M | Cosmos 1776</t>
  </si>
  <si>
    <t>Wed Sep 03, 1986 07:59 UTC</t>
  </si>
  <si>
    <t>Soyuz U | Cosmos 1775</t>
  </si>
  <si>
    <t>Thu Aug 28, 1986 08:02 UTC</t>
  </si>
  <si>
    <t>Molniya-M /Block 2BL | Cosmos 1774</t>
  </si>
  <si>
    <t>Wed Aug 27, 1986 11:40 UTC</t>
  </si>
  <si>
    <t>Soyuz U | Cosmos 1773</t>
  </si>
  <si>
    <t>Thu Aug 21, 1986 11:04 UTC</t>
  </si>
  <si>
    <t>Soyuz U | Cosmos 1772</t>
  </si>
  <si>
    <t>Wed Aug 20, 1986 12:58 UTC</t>
  </si>
  <si>
    <t>Tsyklon-2 | Cosmos 1771</t>
  </si>
  <si>
    <t>Tue Aug 12, 1986 20:45 UTC</t>
  </si>
  <si>
    <t>H-I (9 SO) | Fuji 1a, Jindai &amp; Ajisai</t>
  </si>
  <si>
    <t>Wed Aug 06, 1986 13:30 UTC</t>
  </si>
  <si>
    <t>Soyuz U | Cosmos 1770</t>
  </si>
  <si>
    <t>Mon Aug 04, 1986 05:08 UTC</t>
  </si>
  <si>
    <t>Tsyklon-2 | Cosmos 1769</t>
  </si>
  <si>
    <t>Sat Aug 02, 1986 09:19 UTC</t>
  </si>
  <si>
    <t>Soyuz U | Cosmos 1768</t>
  </si>
  <si>
    <t>Wed Jul 30, 1986 15:05 UTC</t>
  </si>
  <si>
    <t>Molniya-M /Block ML | Molniya-1 nÂ°124</t>
  </si>
  <si>
    <t>Wed Jul 30, 1986 08:30 UTC</t>
  </si>
  <si>
    <t>Zenit-2 | Cosmos 1767</t>
  </si>
  <si>
    <t>Mon Jul 28, 1986 21:07 UTC</t>
  </si>
  <si>
    <t>Tsyklon-3 | Cosmos 1766</t>
  </si>
  <si>
    <t>Thu Jul 24, 1986 12:30 UTC</t>
  </si>
  <si>
    <t>Soyuz U | Cosmos 1765</t>
  </si>
  <si>
    <t>Thu Jul 17, 1986 12:30 UTC</t>
  </si>
  <si>
    <t>Soyuz U | Cosmos 1764</t>
  </si>
  <si>
    <t>Wed Jul 16, 1986 04:21 UTC</t>
  </si>
  <si>
    <t>Cosmos-3M | Cosmos 1763</t>
  </si>
  <si>
    <t>Thu Jul 10, 1986 08:00 UTC</t>
  </si>
  <si>
    <t>Soyuz U | Cosmos 1762</t>
  </si>
  <si>
    <t>Sat Jul 05, 1986 01:16 UTC</t>
  </si>
  <si>
    <t>Molniya-M /Block 2BL | Cosmos 1761</t>
  </si>
  <si>
    <t>Thu Jun 19, 1986 21:09 UTC</t>
  </si>
  <si>
    <t>Molniya-M /Block ML | Molniya-3 nÂ°123</t>
  </si>
  <si>
    <t>Thu Jun 19, 1986 10:30 UTC</t>
  </si>
  <si>
    <t>Soyuz U | Cosmos 1760</t>
  </si>
  <si>
    <t>Wed Jun 18, 1986 20:03 UTC</t>
  </si>
  <si>
    <t>Cosmos-3M | Cosmos 1759</t>
  </si>
  <si>
    <t>Thu Jun 12, 1986 04:42 UTC</t>
  </si>
  <si>
    <t>Tsyklon-3 | Cosmos 1758</t>
  </si>
  <si>
    <t>Wed Jun 11, 1986 07:44 UTC</t>
  </si>
  <si>
    <t>Soyuz U | Cosmos 1757</t>
  </si>
  <si>
    <t>Tue Jun 10, 1986 00:49 UTC</t>
  </si>
  <si>
    <t>Proton-K/Block-DM | Gorizont 12</t>
  </si>
  <si>
    <t>Fri Jun 06, 1986 12:40 UTC</t>
  </si>
  <si>
    <t>Soyuz U | Cosmos 1756</t>
  </si>
  <si>
    <t>Fri Jun 06, 1986 03:57 UTC</t>
  </si>
  <si>
    <t>Cosmos-3M | Cosmos 1748 to 1755</t>
  </si>
  <si>
    <t>Sat May 31, 1986 00:53 UTC</t>
  </si>
  <si>
    <t>Ariane 2 | Intelsat-5A 14</t>
  </si>
  <si>
    <t>Thu May 29, 1986 09:20 UTC</t>
  </si>
  <si>
    <t>Soyuz U | Cosmos 1747</t>
  </si>
  <si>
    <t>Wed May 28, 1986 07:50 UTC</t>
  </si>
  <si>
    <t>Soyuz U | Cosmos 1746</t>
  </si>
  <si>
    <t>Tue May 27, 1986 09:29 UTC</t>
  </si>
  <si>
    <t>Tsyklon-3 | Meteor-2 nÂ°14</t>
  </si>
  <si>
    <t>Sat May 24, 1986 01:41 UTC</t>
  </si>
  <si>
    <t>Proton-K/Block-DM | Ekran 15</t>
  </si>
  <si>
    <t>Fri May 23, 1986 12:54 UTC</t>
  </si>
  <si>
    <t>Cosmos-3M | Cosmos 1745</t>
  </si>
  <si>
    <t>Wed May 21, 1986 16:29 UTC</t>
  </si>
  <si>
    <t>Soyuz U | Cosmos 1744</t>
  </si>
  <si>
    <t>Wed May 21, 1986</t>
  </si>
  <si>
    <t>Soyuz U2 | Soyuz TM-1</t>
  </si>
  <si>
    <t>Thu May 15, 1986 04:26 UTC</t>
  </si>
  <si>
    <t>Tsyklon-3 | Cosmos 1743</t>
  </si>
  <si>
    <t>Wed May 14, 1986 12:39 UTC</t>
  </si>
  <si>
    <t>Soyuz U | Cosmos 1742</t>
  </si>
  <si>
    <t>Sat May 03, 1986 22:18 UTC</t>
  </si>
  <si>
    <t>Delta 3914 | GOES-G</t>
  </si>
  <si>
    <t>Wed Apr 23, 1986 19:40 UTC</t>
  </si>
  <si>
    <t>Soyuz U2 | Progress 26</t>
  </si>
  <si>
    <t>Fri Apr 18, 1986 19:50 UTC</t>
  </si>
  <si>
    <t>Molniya-M /Block ML | Molniya-3 nÂ°122</t>
  </si>
  <si>
    <t>Fri Apr 18, 1986 18:45 UTC</t>
  </si>
  <si>
    <t>Titan 34D | KH9-20</t>
  </si>
  <si>
    <t>Thu Apr 17, 1986 21:02 UTC</t>
  </si>
  <si>
    <t>Cosmos-3M | Cosmos 1741</t>
  </si>
  <si>
    <t>Tue Apr 15, 1986 11:40 UTC</t>
  </si>
  <si>
    <t>Soyuz U | Cosmos 1740</t>
  </si>
  <si>
    <t>Wed Apr 09, 1986 08:00 UTC</t>
  </si>
  <si>
    <t>Soyuz U | Cosmos 1739</t>
  </si>
  <si>
    <t>Fri Apr 04, 1986 03:45 UTC</t>
  </si>
  <si>
    <t>Proton-K/Block-DM | Cosmos 1738</t>
  </si>
  <si>
    <t>Fri Mar 28, 1986 23:30 UTC</t>
  </si>
  <si>
    <t>Ariane 3 | GStar-2, Brasilsat-A2</t>
  </si>
  <si>
    <t>Wed Mar 26, 1986 10:30 UTC</t>
  </si>
  <si>
    <t>Soyuz U | Zenit-8 nÂ°613</t>
  </si>
  <si>
    <t>Tue Mar 25, 1986 19:26 UTC</t>
  </si>
  <si>
    <t>Tsyklon-2 | Cosmos 1737</t>
  </si>
  <si>
    <t>Fri Mar 21, 1986 10:05 UTC</t>
  </si>
  <si>
    <t>Tsyklon-2 | Cosmos 1736</t>
  </si>
  <si>
    <t>Wed Mar 19, 1986 10:08 UTC</t>
  </si>
  <si>
    <t>Soyuz U2 | Progress 25</t>
  </si>
  <si>
    <t>Thu Mar 13, 1986 12:33 UTC</t>
  </si>
  <si>
    <t>Soyuz U2 | Soyuz T-15</t>
  </si>
  <si>
    <t>Thu Feb 27, 1986 01:44 UTC</t>
  </si>
  <si>
    <t>Tsyklon-2 | Cosmos 1735</t>
  </si>
  <si>
    <t>Wed Feb 26, 1986 13:39 UTC</t>
  </si>
  <si>
    <t>Soyuz U | Cosmos 1734</t>
  </si>
  <si>
    <t>Sat Feb 22, 1986 01:44 UTC</t>
  </si>
  <si>
    <t>Ariane 1 | SPOT-1 &amp; Viking</t>
  </si>
  <si>
    <t>Wed Feb 19, 1986 23:04 UTC</t>
  </si>
  <si>
    <t>Tsyklon-3 | Cosmos 1733</t>
  </si>
  <si>
    <t>Wed Feb 19, 1986 21:28 UTC</t>
  </si>
  <si>
    <t>Proton-K | Mir</t>
  </si>
  <si>
    <t>Wed Feb 12, 1986 07:55 UTC</t>
  </si>
  <si>
    <t>N-II Star-37E | Yuri 2b</t>
  </si>
  <si>
    <t>Tue Feb 11, 1986 06:56 UTC</t>
  </si>
  <si>
    <t>Tsyklon-3 | Cosmos 1732</t>
  </si>
  <si>
    <t>Sun Feb 09, 1986 10:06 UTC</t>
  </si>
  <si>
    <t>Atlas-H MSD | MSD 8 &amp; Parcae 8A to 8C (USA-15 to 18)</t>
  </si>
  <si>
    <t>Fri Feb 07, 1986 08:45 UTC</t>
  </si>
  <si>
    <t>Soyuz U | Cosmos 1731</t>
  </si>
  <si>
    <t>Tue Feb 04, 1986 11:15 UTC</t>
  </si>
  <si>
    <t>Soyuz U | Cosmos 1730</t>
  </si>
  <si>
    <t>Sat Feb 01, 1986 18:11 UTC</t>
  </si>
  <si>
    <t>Molniya-M /Block 2BL | Cosmos 1729</t>
  </si>
  <si>
    <t>Sat Feb 01, 1986 12:37 UTC</t>
  </si>
  <si>
    <t>Long March 3 | DFH-2A 01</t>
  </si>
  <si>
    <t>Tue Jan 28, 1986 16:38 UTC</t>
  </si>
  <si>
    <t>Space Shuttle Challenger | STS-51-L</t>
  </si>
  <si>
    <t>Tue Jan 28, 1986 08:35 UTC</t>
  </si>
  <si>
    <t>Soyuz U | Cosmos 1728</t>
  </si>
  <si>
    <t>Thu Jan 23, 1986 18:52 UTC</t>
  </si>
  <si>
    <t>Cosmos-3M | Cosmos 1727</t>
  </si>
  <si>
    <t>Fri Jan 17, 1986 10:20 UTC</t>
  </si>
  <si>
    <t>Proton-K/Block-DM | Raduga 18</t>
  </si>
  <si>
    <t>Fri Jan 17, 1986 07:21 UTC</t>
  </si>
  <si>
    <t>Tsyklon-3 | Cosmos 1726</t>
  </si>
  <si>
    <t>Thu Jan 16, 1986 11:38 UTC</t>
  </si>
  <si>
    <t>Cosmos-3M | Cosmos 1725</t>
  </si>
  <si>
    <t>Wed Jan 15, 1986 14:20 UTC</t>
  </si>
  <si>
    <t>Soyuz U | Cosmos 1724</t>
  </si>
  <si>
    <t>Sun Jan 12, 1986 11:55 UTC</t>
  </si>
  <si>
    <t>Space Shuttle Columbia | STS-61-C</t>
  </si>
  <si>
    <t>Thu Jan 09, 1986 02:48 UTC</t>
  </si>
  <si>
    <t>Cosmos-3M | Cosmos 1716 to 1723</t>
  </si>
  <si>
    <t>Wed Jan 08, 1986 11:25 UTC</t>
  </si>
  <si>
    <t>Soyuz U | Cosmos 1715</t>
  </si>
  <si>
    <t>Sat Dec 28, 1985 09:16 UTC</t>
  </si>
  <si>
    <t>Zenit-2 | Cosmos 1714</t>
  </si>
  <si>
    <t>Fri Dec 27, 1985 17:06 UTC</t>
  </si>
  <si>
    <t>Soyuz U | Cosmos 1713</t>
  </si>
  <si>
    <t>Thu Dec 26, 1985 01:50 UTC</t>
  </si>
  <si>
    <t>Tsyklon-3 | Meteor-2 nÂ°13</t>
  </si>
  <si>
    <t>Tue Dec 24, 1985 21:43 UTC</t>
  </si>
  <si>
    <t>Proton K/Block-DM-2 | Cosmos 1710, 1711 &amp; 1712</t>
  </si>
  <si>
    <t>Tue Dec 24, 1985 18:56 UTC</t>
  </si>
  <si>
    <t>Molniya-M /Block ML | Molniya-3 nÂ°121</t>
  </si>
  <si>
    <t>Thu Dec 19, 1985 08:46 UTC</t>
  </si>
  <si>
    <t>Cosmos-3M | Cosmos 1709</t>
  </si>
  <si>
    <t>Fri Dec 13, 1985 07:45 UTC</t>
  </si>
  <si>
    <t>Soyuz U | Cosmos 1708</t>
  </si>
  <si>
    <t>Fri Dec 13, 1985 02:35 UTC</t>
  </si>
  <si>
    <t>Scout G1 | ITV 1 &amp; 2 (USA 13 &amp; 14)</t>
  </si>
  <si>
    <t>Thu Dec 12, 1985 15:51 UTC</t>
  </si>
  <si>
    <t>Tsyklon-3 | Cosmos 1707</t>
  </si>
  <si>
    <t>Wed Dec 11, 1985 14:40 UTC</t>
  </si>
  <si>
    <t>Soyuz U | Cosmos 1706</t>
  </si>
  <si>
    <t>Tue Dec 03, 1985 12:15 UTC</t>
  </si>
  <si>
    <t>Soyuz U | Cosmos 1705</t>
  </si>
  <si>
    <t>Thu Nov 28, 1985 13:12 UTC</t>
  </si>
  <si>
    <t>Cosmos-3M | Cosmos 1704</t>
  </si>
  <si>
    <t>Wed Nov 27, 1985 00:29 UTC</t>
  </si>
  <si>
    <t>Space Shuttle Atlantis | STS-61-B</t>
  </si>
  <si>
    <t>Fri Nov 22, 1985 22:20 UTC</t>
  </si>
  <si>
    <t>Tsyklon-3 | Cosmos 1703</t>
  </si>
  <si>
    <t>Fri Nov 15, 1985 14:29 UTC</t>
  </si>
  <si>
    <t>Proton-K/Block-DM | Raduga 17</t>
  </si>
  <si>
    <t>Wed Nov 13, 1985 12:25 UTC</t>
  </si>
  <si>
    <t>Soyuz U | Cosmos 1702</t>
  </si>
  <si>
    <t>Sat Nov 09, 1985 08:25 UTC</t>
  </si>
  <si>
    <t>Molniya-M /Block 2BL | Cosmos 1701</t>
  </si>
  <si>
    <t>Wed Oct 30, 1985 17:00 UTC</t>
  </si>
  <si>
    <t>Space Shuttle Challenger | STS-61-A</t>
  </si>
  <si>
    <t>Mon Oct 28, 1985 17:24 UTC</t>
  </si>
  <si>
    <t>Molniya-M /Block ML | Molniya-1 nÂ°120</t>
  </si>
  <si>
    <t>Fri Oct 25, 1985 15:45 UTC</t>
  </si>
  <si>
    <t>Proton K/Block-DM-2 | Cosmos 1700</t>
  </si>
  <si>
    <t>Fri Oct 25, 1985 14:40 UTC</t>
  </si>
  <si>
    <t>Soyuz U | Cosmos 1699</t>
  </si>
  <si>
    <t>Thu Oct 24, 1985 02:30 UTC</t>
  </si>
  <si>
    <t>Tsyklon-3 | Meteor-3 nÂ°01</t>
  </si>
  <si>
    <t>Wed Oct 23, 1985 17:24 UTC</t>
  </si>
  <si>
    <t>Cosmos-3M | Parouss nÂ°50</t>
  </si>
  <si>
    <t>Wed Oct 23, 1985 00:42 UTC</t>
  </si>
  <si>
    <t>Molniya-M /Block ML | Molniya-1 nÂ°119</t>
  </si>
  <si>
    <t>Tue Oct 22, 1985 20:24 UTC</t>
  </si>
  <si>
    <t>Molniya-M /Block 2BL | Cosmos 1698</t>
  </si>
  <si>
    <t>Tue Oct 22, 1985 07:00 UTC</t>
  </si>
  <si>
    <t>Zenit-2 | Cosmos 1697</t>
  </si>
  <si>
    <t>Mon Oct 21, 1985 05:04 UTC</t>
  </si>
  <si>
    <t>Long March 2C | FSW-0 7</t>
  </si>
  <si>
    <t>Wed Oct 16, 1985 09:25 UTC</t>
  </si>
  <si>
    <t>Soyuz U | Cosmos 1696</t>
  </si>
  <si>
    <t>Wed Oct 09, 1985 21:35 UTC</t>
  </si>
  <si>
    <t>Tsyklon-3 | Cosmos 1690 to 1695</t>
  </si>
  <si>
    <t>Wed Oct 09, 1985 02:53 UTC</t>
  </si>
  <si>
    <t>Atlas-E/F SGS-2 | GPS-11 (USA-10)</t>
  </si>
  <si>
    <t>Thu Oct 03, 1985 15:15 UTC</t>
  </si>
  <si>
    <t>Space Shuttle Atlantis | STS-51-J</t>
  </si>
  <si>
    <t>Thu Oct 03, 1985 07:33 UTC</t>
  </si>
  <si>
    <t>Molniya-M /Block ML | Molniya-3 nÂ°118</t>
  </si>
  <si>
    <t>Thu Oct 03, 1985 05:48 UTC</t>
  </si>
  <si>
    <t>Vostok-2M | Cosmos 1689</t>
  </si>
  <si>
    <t>Wed Oct 02, 1985 09:00 UTC</t>
  </si>
  <si>
    <t>Cosmos-3M | Cosmos 1688</t>
  </si>
  <si>
    <t>Mon Sep 30, 1985 19:23 UTC</t>
  </si>
  <si>
    <t>Molniya-M /Block 2BL | Cosmos 1687</t>
  </si>
  <si>
    <t>Sat Sep 28, 1985 23:17 UTC</t>
  </si>
  <si>
    <t>Atlas-G Centaur-D1AR | Intelsat 512</t>
  </si>
  <si>
    <t>Fri Sep 27, 1985 08:41 UTC</t>
  </si>
  <si>
    <t>Proton-K | Cosmos 1686 (TKS)</t>
  </si>
  <si>
    <t>Thu Sep 26, 1985 11:15 UTC</t>
  </si>
  <si>
    <t>Soyuz U | Cosmos 1685</t>
  </si>
  <si>
    <t>Tue Sep 24, 1985 01:18 UTC</t>
  </si>
  <si>
    <t>Molniya-M /Block 2BL | Cosmos 1684</t>
  </si>
  <si>
    <t>Thu Sep 19, 1985 10:10 UTC</t>
  </si>
  <si>
    <t>Soyuz U | Cosmos 1683</t>
  </si>
  <si>
    <t>Thu Sep 19, 1985 01:32 UTC</t>
  </si>
  <si>
    <t>Tsyklon-2 | Cosmos 1682</t>
  </si>
  <si>
    <t>Tue Sep 17, 1985 12:38 UTC</t>
  </si>
  <si>
    <t>Soyuz U2 | Soyuz T-14</t>
  </si>
  <si>
    <t>Thu Sep 12, 1985 23:26 UTC</t>
  </si>
  <si>
    <t>Ariane 3 | ECS 3, Spacenet 3</t>
  </si>
  <si>
    <t>Fri Sep 06, 1985 10:45 UTC</t>
  </si>
  <si>
    <t>Soyuz U | Cosmos 1681</t>
  </si>
  <si>
    <t>Wed Sep 04, 1985 07:05 UTC</t>
  </si>
  <si>
    <t>Cosmos-3M | Cosmos 1680</t>
  </si>
  <si>
    <t>Thu Aug 29, 1985 11:33 UTC</t>
  </si>
  <si>
    <t>Soyuz U | Cosmos 1679</t>
  </si>
  <si>
    <t>Thu Aug 29, 1985 10:15 UTC</t>
  </si>
  <si>
    <t>Soyuz U | Cosmos 1678</t>
  </si>
  <si>
    <t>Wed Aug 28, 1985 21:20 UTC</t>
  </si>
  <si>
    <t>Titan 34D | KH-11 7</t>
  </si>
  <si>
    <t>Tue Aug 27, 1985 10:58 UTC</t>
  </si>
  <si>
    <t>Space Shuttle Discovery | STS-51-I</t>
  </si>
  <si>
    <t>Fri Aug 23, 1985 22:33 UTC</t>
  </si>
  <si>
    <t>Tsyklon-2 | Cosmos 1677</t>
  </si>
  <si>
    <t>Thu Aug 22, 1985 19:28 UTC</t>
  </si>
  <si>
    <t>Molniya-M /Block ML | Molniya-1 nÂ°117</t>
  </si>
  <si>
    <t>Sun Aug 18, 1985 23:33 UTC</t>
  </si>
  <si>
    <t>Mu-III S2 | Suisei</t>
  </si>
  <si>
    <t>Fri Aug 16, 1985 15:10 UTC</t>
  </si>
  <si>
    <t>Soyuz U | Cosmos 1676</t>
  </si>
  <si>
    <t>Mon Aug 12, 1985 15:09 UTC</t>
  </si>
  <si>
    <t>Molniya-M /Block 2BL | Cosmos 1675</t>
  </si>
  <si>
    <t>Thu Aug 08, 1985 21:01 UTC</t>
  </si>
  <si>
    <t>Proton-K/Block-DM | Raduga 16</t>
  </si>
  <si>
    <t>Thu Aug 08, 1985 11:49 UTC</t>
  </si>
  <si>
    <t>Tsyklon-3 | Cosmos 1674</t>
  </si>
  <si>
    <t>Thu Aug 08, 1985 10:19 UTC</t>
  </si>
  <si>
    <t>Soyuz U | Cosmos 1673</t>
  </si>
  <si>
    <t>Wed Aug 07, 1985 09:50 UTC</t>
  </si>
  <si>
    <t>Soyuz U | Cosmos 1672</t>
  </si>
  <si>
    <t>Sat Aug 03, 1985 03:31 UTC</t>
  </si>
  <si>
    <t>Scout G1 | Transit-O 24 &amp; 30</t>
  </si>
  <si>
    <t>Fri Aug 02, 1985 11:40 UTC</t>
  </si>
  <si>
    <t>Soyuz U | Cosmos 1671</t>
  </si>
  <si>
    <t>Thu Aug 01, 1985 05:36 UTC</t>
  </si>
  <si>
    <t>Tsyklon-2 | Cosmos 1670</t>
  </si>
  <si>
    <t>Mon Jul 29, 1985 21:00 UTC</t>
  </si>
  <si>
    <t>Space Shuttle Challenger | STS-51-F</t>
  </si>
  <si>
    <t>Fri Jul 19, 1985 13:05 UTC</t>
  </si>
  <si>
    <t>Soyuz U | Cosmos 1669</t>
  </si>
  <si>
    <t>Wed Jul 17, 1985 01:05 UTC</t>
  </si>
  <si>
    <t>Molniya-M /Block ML | Molniya-3 nÂ°116</t>
  </si>
  <si>
    <t>Mon Jul 15, 1985 06:30 UTC</t>
  </si>
  <si>
    <t>Soyuz U | Cosmos 1668</t>
  </si>
  <si>
    <t>Wed Jul 10, 1985 03:15 UTC</t>
  </si>
  <si>
    <t>Soyuz U | Cosmos 1667</t>
  </si>
  <si>
    <t>Mon Jul 08, 1985 23:40 UTC</t>
  </si>
  <si>
    <t>Tsyklon-3 | Cosmos 1666</t>
  </si>
  <si>
    <t>Wed Jul 03, 1985 12:10 UTC</t>
  </si>
  <si>
    <t>Soyuz U | Cosmos 1665</t>
  </si>
  <si>
    <t>Tue Jul 02, 1985 11:23 UTC</t>
  </si>
  <si>
    <t>Ariane 1 | Giotto</t>
  </si>
  <si>
    <t>Sun Jun 30, 1985 00:44 UTC</t>
  </si>
  <si>
    <t>Atlas-G Centaur-D1AR | Intelsat 511</t>
  </si>
  <si>
    <t>Wed Jun 26, 1985 12:35 UTC</t>
  </si>
  <si>
    <t>Soyuz U | Cosmos 1664</t>
  </si>
  <si>
    <t>Fri Jun 21, 1985 08:29 UTC</t>
  </si>
  <si>
    <t>Zenit-2 | EPN 03.0694 nÂ°2</t>
  </si>
  <si>
    <t>Fri Jun 21, 1985 07:45 UTC</t>
  </si>
  <si>
    <t>Soyuz U | Cosmos 1663</t>
  </si>
  <si>
    <t>Fri Jun 21, 1985 00:39 UTC</t>
  </si>
  <si>
    <t>Soyuz U | Progress 24</t>
  </si>
  <si>
    <t>Wed Jun 19, 1985 11:30 UTC</t>
  </si>
  <si>
    <t>Cosmos-3M | Cosmos 1662</t>
  </si>
  <si>
    <t>Tue Jun 18, 1985 00:40 UTC</t>
  </si>
  <si>
    <t>Molniya-M /Block 2BL | Cosmos 1661</t>
  </si>
  <si>
    <t>Mon Jun 17, 1985 11:33 UTC</t>
  </si>
  <si>
    <t>Space Shuttle Discovery | STS-51-G</t>
  </si>
  <si>
    <t>Fri Jun 14, 1985 10:36 UTC</t>
  </si>
  <si>
    <t>Tsyklon-3 | Cosmos 1660</t>
  </si>
  <si>
    <t>Thu Jun 13, 1985 12:20 UTC</t>
  </si>
  <si>
    <t>Soyuz U | Cosmos 1659</t>
  </si>
  <si>
    <t>Tue Jun 11, 1985 14:26 UTC</t>
  </si>
  <si>
    <t>Molniya-M /Block 2BL | Cosmos 1658</t>
  </si>
  <si>
    <t>Fri Jun 07, 1985 07:45 UTC</t>
  </si>
  <si>
    <t>Soyuz U | Cosmos 1657</t>
  </si>
  <si>
    <t>Thu Jun 06, 1985 06:39 UTC</t>
  </si>
  <si>
    <t>Soyuz U2 | Soyuz T-13</t>
  </si>
  <si>
    <t>Thu May 30, 1985 14:59 UTC</t>
  </si>
  <si>
    <t>Proton K/Block-DM-2 | Cosmos 1656</t>
  </si>
  <si>
    <t>Thu May 30, 1985 01:14 UTC</t>
  </si>
  <si>
    <t>Cosmos-3M | Cosmos 1655</t>
  </si>
  <si>
    <t>Wed May 29, 1985 07:40 UTC</t>
  </si>
  <si>
    <t>Molniya-M /Block ML | Molniya-3 nÂ°115</t>
  </si>
  <si>
    <t>Thu May 23, 1985 12:40 UTC</t>
  </si>
  <si>
    <t>Soyuz U | Cosmos 1654</t>
  </si>
  <si>
    <t>Wed May 22, 1985 08:35 UTC</t>
  </si>
  <si>
    <t>Soyuz U | Cosmos 1653</t>
  </si>
  <si>
    <t>Fri May 17, 1985 22:28 UTC</t>
  </si>
  <si>
    <t>Proton K/Block-DM-2 | Cosmos 1650, 1651 &amp; 1652</t>
  </si>
  <si>
    <t>Wed May 15, 1985 12:40 UTC</t>
  </si>
  <si>
    <t>Soyuz U | Cosmos 1649</t>
  </si>
  <si>
    <t>Wed May 08, 1985 01:15 UTC</t>
  </si>
  <si>
    <t>Ariane 3 | GStar-1, TÃ©lÃ©com 1B</t>
  </si>
  <si>
    <t>Mon Apr 29, 1985 16:02 UTC</t>
  </si>
  <si>
    <t>Space Shuttle Challenger | STS-51-B</t>
  </si>
  <si>
    <t>Fri Apr 26, 1985 05:48 UTC</t>
  </si>
  <si>
    <t>Molniya-M /Block SO-L | Prognoz nÂ°10</t>
  </si>
  <si>
    <t>Thu Apr 25, 1985 09:30 UTC</t>
  </si>
  <si>
    <t>Soyuz U | Cosmos 1648</t>
  </si>
  <si>
    <t>Fri Apr 19, 1985 14:00 UTC</t>
  </si>
  <si>
    <t>Soyuz U | Cosmos 1647</t>
  </si>
  <si>
    <t>Thu Apr 18, 1985 21:40 UTC</t>
  </si>
  <si>
    <t>Tsyklon-2 | Cosmos 1646</t>
  </si>
  <si>
    <t>Wed Apr 17, 1985</t>
  </si>
  <si>
    <t>K65M-RB5 | BOR-5 nÂ°502</t>
  </si>
  <si>
    <t>Tue Apr 16, 1985 17:15 UTC</t>
  </si>
  <si>
    <t>Soyuz U | Cosmos 1645</t>
  </si>
  <si>
    <t>Sat Apr 13, 1985 08:00 UTC</t>
  </si>
  <si>
    <t>Zenit-2 | EPN 03.0694 nÂ°1</t>
  </si>
  <si>
    <t>Fri Apr 12, 1985 13:59 UTC</t>
  </si>
  <si>
    <t>Space Shuttle Discovery | STS-51-D</t>
  </si>
  <si>
    <t>Wed Apr 03, 1985 08:40 UTC</t>
  </si>
  <si>
    <t>Soyuz U | Cosmos 1644</t>
  </si>
  <si>
    <t>Mon Mar 25, 1985 10:00 UTC</t>
  </si>
  <si>
    <t>Soyuz U | Cosmos 1643</t>
  </si>
  <si>
    <t>Fri Mar 22, 1985 23:55 UTC</t>
  </si>
  <si>
    <t>Atlas-G Centaur-D1AR | Intelsat 510</t>
  </si>
  <si>
    <t>Fri Mar 22, 1985 05:00 UTC</t>
  </si>
  <si>
    <t>Proton-K/Block-DM | Ekran 14</t>
  </si>
  <si>
    <t>Thu Mar 21, 1985 00:08 UTC</t>
  </si>
  <si>
    <t>Cosmos-3M | Cosmos 1635 to 1642</t>
  </si>
  <si>
    <t>Thu Mar 14, 1985 01:09 UTC</t>
  </si>
  <si>
    <t>Cosmos-3M | Cosmos 1634</t>
  </si>
  <si>
    <t>Wed Mar 13, 1985 02:00 UTC</t>
  </si>
  <si>
    <t>Atlas-E/F OIS | Geosat</t>
  </si>
  <si>
    <t>Tue Mar 05, 1985 15:39 UTC</t>
  </si>
  <si>
    <t>Tsyklon-3 | Cosmos 1633</t>
  </si>
  <si>
    <t>Fri Mar 01, 1985 10:40 UTC</t>
  </si>
  <si>
    <t>Soyuz U | Cosmos 1632</t>
  </si>
  <si>
    <t>Wed Feb 27, 1985 12:56 UTC</t>
  </si>
  <si>
    <t>Cosmos-3M | Cosmos 1631</t>
  </si>
  <si>
    <t>Wed Feb 27, 1985 11:10 UTC</t>
  </si>
  <si>
    <t>Soyuz U | Cosmos 1630</t>
  </si>
  <si>
    <t>Thu Feb 21, 1985 07:56 UTC</t>
  </si>
  <si>
    <t>Proton-K/Block-DM | Cosmos 1629</t>
  </si>
  <si>
    <t>Fri Feb 08, 1985 23:22 UTC</t>
  </si>
  <si>
    <t>Ariane 3 | Arabsat-1A, Brasilsat-A1</t>
  </si>
  <si>
    <t>Fri Feb 08, 1985 06:10 UTC</t>
  </si>
  <si>
    <t>Titan III(34)B Agena-D | Quasar 6 (USA-9)</t>
  </si>
  <si>
    <t>Wed Feb 06, 1985 21:45 UTC</t>
  </si>
  <si>
    <t>Tsyklon-3 | Meteor-2 nÂ°12</t>
  </si>
  <si>
    <t>Wed Feb 06, 1985 11:00 UTC</t>
  </si>
  <si>
    <t>Soyuz U | Cosmos 1628</t>
  </si>
  <si>
    <t>Fri Feb 01, 1985 19:36 UTC</t>
  </si>
  <si>
    <t>Cosmos-3M | Cosmos 1627</t>
  </si>
  <si>
    <t>Thu Jan 24, 1985 19:50 UTC</t>
  </si>
  <si>
    <t>Space Shuttle Discovery | STS-51-C</t>
  </si>
  <si>
    <t>Thu Jan 24, 1985 16:45 UTC</t>
  </si>
  <si>
    <t>Tsyklon-3 | Cosmos 1626</t>
  </si>
  <si>
    <t>Wed Jan 23, 1985 19:58 UTC</t>
  </si>
  <si>
    <t>Tsyklon-2 | Cosmos 1625</t>
  </si>
  <si>
    <t>Fri Jan 18, 1985 10:25 UTC</t>
  </si>
  <si>
    <t>Proton-K/Block-DM | Gorizont 11</t>
  </si>
  <si>
    <t>Thu Jan 17, 1985 17:46 UTC</t>
  </si>
  <si>
    <t>Cosmos-3M | Cosmos 1624</t>
  </si>
  <si>
    <t>Wed Jan 16, 1985 08:19 UTC</t>
  </si>
  <si>
    <t>Soyuz U | Cosmos 1623</t>
  </si>
  <si>
    <t>Wed Jan 16, 1985 06:22 UTC</t>
  </si>
  <si>
    <t>Molniya-M /Block ML | Molniya-3 nÂ°114</t>
  </si>
  <si>
    <t>Tue Jan 15, 1985 14:50 UTC</t>
  </si>
  <si>
    <t>Tsyklon-3 | Cosmos 1617 to 1622</t>
  </si>
  <si>
    <t>Wed Jan 09, 1985 10:45 UTC</t>
  </si>
  <si>
    <t>Soyuz U | Cosmos 1616</t>
  </si>
  <si>
    <t>Mon Jan 07, 1985 19:26 UTC</t>
  </si>
  <si>
    <t>Mu-III S2 | Sakigake</t>
  </si>
  <si>
    <t>Sat Dec 22, 1984 00:02 UTC</t>
  </si>
  <si>
    <t>Titan 34D | DSP-12 (USA-7)</t>
  </si>
  <si>
    <t>Fri Dec 21, 1984 09:13 UTC</t>
  </si>
  <si>
    <t>Proton-K/Block D-1 | Vega 2</t>
  </si>
  <si>
    <t>Thu Dec 20, 1984 13:00 UTC</t>
  </si>
  <si>
    <t>Cosmos-3M | Cosmos 1615</t>
  </si>
  <si>
    <t>Wed Dec 19, 1984 03:55 UTC</t>
  </si>
  <si>
    <t>K65M-RB5 | Cosmos 1614 (BOR-4)</t>
  </si>
  <si>
    <t>Sat Dec 15, 1984 09:16 UTC</t>
  </si>
  <si>
    <t>Proton-K/Block D-1 | Vega 1</t>
  </si>
  <si>
    <t>Fri Dec 14, 1984 20:40 UTC</t>
  </si>
  <si>
    <t>Molniya-M /Block ML | Molniya-1 nÂ°113</t>
  </si>
  <si>
    <t>Wed Dec 12, 1984 10:42 UTC</t>
  </si>
  <si>
    <t>Atlas-E/F Star-37S-ISS | NOAA-F</t>
  </si>
  <si>
    <t>Tue Dec 04, 1984 18:03 UTC</t>
  </si>
  <si>
    <t>Titan 34D | KH-11 6 (USA-6)</t>
  </si>
  <si>
    <t>Thu Nov 29, 1984 14:00 UTC</t>
  </si>
  <si>
    <t>Soyuz U | Cosmos 1613</t>
  </si>
  <si>
    <t>Tue Nov 27, 1984 14:22 UTC</t>
  </si>
  <si>
    <t>Tsyklon-3 | Cosmos 1612</t>
  </si>
  <si>
    <t>Wed Nov 21, 1984 10:30 UTC</t>
  </si>
  <si>
    <t>Soyuz U | Cosmos 1611</t>
  </si>
  <si>
    <t>Thu Nov 15, 1984 06:40 UTC</t>
  </si>
  <si>
    <t>Cosmos-3M | Cosmos 1610</t>
  </si>
  <si>
    <t>Wed Nov 14, 1984 12:20 UTC</t>
  </si>
  <si>
    <t>Soyuz U | Cosmos 1609</t>
  </si>
  <si>
    <t>Wed Nov 14, 1984 07:40 UTC</t>
  </si>
  <si>
    <t>Soyuz U | Cosmos 1608</t>
  </si>
  <si>
    <t>Wed Nov 14, 1984 00:34 UTC</t>
  </si>
  <si>
    <t>Delta 3914 | NATO 3D</t>
  </si>
  <si>
    <t>Sat Nov 10, 1984 01:14 UTC</t>
  </si>
  <si>
    <t>Ariane 3 | Spacenet 2, MARECS-2</t>
  </si>
  <si>
    <t>Thu Nov 08, 1984 12:15 UTC</t>
  </si>
  <si>
    <t>Space Shuttle Discovery | STS-51-A</t>
  </si>
  <si>
    <t>Wed Oct 31, 1984 12:29 UTC</t>
  </si>
  <si>
    <t>Tsyklon-2 | Cosmos 1607</t>
  </si>
  <si>
    <t>Thu Oct 18, 1984 17:46 UTC</t>
  </si>
  <si>
    <t>Tsyklon-3 | Cosmos 1606</t>
  </si>
  <si>
    <t>Fri Oct 12, 1984 01:43 UTC</t>
  </si>
  <si>
    <t>Thu Oct 11, 1984 14:43 UTC</t>
  </si>
  <si>
    <t>Cosmos-3M | Cosmos 1605</t>
  </si>
  <si>
    <t>Fri Oct 05, 1984 11:03 UTC</t>
  </si>
  <si>
    <t>Space Shuttle Challenger | STS-41-G</t>
  </si>
  <si>
    <t>Thu Oct 04, 1984 19:49 UTC</t>
  </si>
  <si>
    <t>Molniya-M /Block 2BL | Cosmos 1604</t>
  </si>
  <si>
    <t>Fri Sep 28, 1984 14:00 UTC</t>
  </si>
  <si>
    <t>Proton K/Block-DM-2 | Cosmos 1603</t>
  </si>
  <si>
    <t>Fri Sep 28, 1984 06:00 UTC</t>
  </si>
  <si>
    <t>Tsyklon-3 | Cosmos 1602</t>
  </si>
  <si>
    <t>Thu Sep 27, 1984 09:30 UTC</t>
  </si>
  <si>
    <t>Cosmos-3M | Cosmos 1601</t>
  </si>
  <si>
    <t>Thu Sep 27, 1984 08:10 UTC</t>
  </si>
  <si>
    <t>Soyuz U | Cosmos 1600</t>
  </si>
  <si>
    <t>Tue Sep 25, 1984 14:30 UTC</t>
  </si>
  <si>
    <t>Soyuz U | Cosmos 1599</t>
  </si>
  <si>
    <t>Fri Sep 21, 1984 22:18 UTC</t>
  </si>
  <si>
    <t>Delta 3920 | Galaxy-3</t>
  </si>
  <si>
    <t>Thu Sep 13, 1984 15:54 UTC</t>
  </si>
  <si>
    <t>Cosmos-3M | Cosmos 1598</t>
  </si>
  <si>
    <t>Thu Sep 13, 1984 10:25 UTC</t>
  </si>
  <si>
    <t>Soyuz U | Cosmos 1597</t>
  </si>
  <si>
    <t>Wed Sep 12, 1984 05:44 UTC</t>
  </si>
  <si>
    <t>Long March 2C | FSW-0 6</t>
  </si>
  <si>
    <t>Sat Sep 08, 1984 21:41 UTC</t>
  </si>
  <si>
    <t>Atlas-E/F SGS-2 | GPS-10 (USA-5)</t>
  </si>
  <si>
    <t>Fri Sep 07, 1984 19:12 UTC</t>
  </si>
  <si>
    <t>Molniya-M /Block 2BL | Cosmos 1596</t>
  </si>
  <si>
    <t>Tue Sep 04, 1984 15:49 UTC</t>
  </si>
  <si>
    <t>Proton K/Block-DM-2 | Cosmos 1593, 1594 &amp; 1595</t>
  </si>
  <si>
    <t>Tue Sep 04, 1984 10:20 UTC</t>
  </si>
  <si>
    <t>Soyuz U | Cosmos 1592</t>
  </si>
  <si>
    <t>Thu Aug 30, 1984 12:41 UTC</t>
  </si>
  <si>
    <t>Space Shuttle Discovery | STS-41-D</t>
  </si>
  <si>
    <t>Thu Aug 30, 1984 10:10 UTC</t>
  </si>
  <si>
    <t>Soyuz U | Cosmos 1591</t>
  </si>
  <si>
    <t>Tue Aug 28, 1984 18:03 UTC</t>
  </si>
  <si>
    <t>Titan III(34)B Agena-D | Quasar 5 (USA-4)</t>
  </si>
  <si>
    <t>Fri Aug 24, 1984 19:50 UTC</t>
  </si>
  <si>
    <t>Proton-K/Block-DM | Ekran 13</t>
  </si>
  <si>
    <t>Fri Aug 24, 1984 08:26 UTC</t>
  </si>
  <si>
    <t>Molniya-M /Block ML | Molniya-1 nÂ°112</t>
  </si>
  <si>
    <t>Thu Aug 16, 1984 14:48 UTC</t>
  </si>
  <si>
    <t>Delta 3924 | Explorer 65 (CCE)</t>
  </si>
  <si>
    <t>Thu Aug 16, 1984 09:50 UTC</t>
  </si>
  <si>
    <t>Soyuz U | Cosmos 1590</t>
  </si>
  <si>
    <t>Tue Aug 14, 1984 06:28 UTC</t>
  </si>
  <si>
    <t>Soyuz U | Progress 23</t>
  </si>
  <si>
    <t>Fri Aug 10, 1984 00:03 UTC</t>
  </si>
  <si>
    <t>Molniya-M /Block ML | Molniya-1 nÂ°111</t>
  </si>
  <si>
    <t>Wed Aug 08, 1984 12:08 UTC</t>
  </si>
  <si>
    <t>Tsyklon-3 | Cosmos 1589</t>
  </si>
  <si>
    <t>Tue Aug 07, 1984 22:50 UTC</t>
  </si>
  <si>
    <t>Tsyklon-2 | Cosmos 1588</t>
  </si>
  <si>
    <t>Mon Aug 06, 1984 14:00 UTC</t>
  </si>
  <si>
    <t>Soyuz U | Cosmos 1587</t>
  </si>
  <si>
    <t>Sat Aug 04, 1984 13:32 UTC</t>
  </si>
  <si>
    <t>Ariane 3 | Eutelsat-1 F2, TÃ©lÃ©com 1A</t>
  </si>
  <si>
    <t>Thu Aug 02, 1984 20:30 UTC</t>
  </si>
  <si>
    <t>N-II Star-37E | Himawari 3</t>
  </si>
  <si>
    <t>Thu Aug 02, 1984 08:38 UTC</t>
  </si>
  <si>
    <t>Molniya-M /Block 2BL | Cosmos 1586</t>
  </si>
  <si>
    <t>Wed Aug 01, 1984 21:36 UTC</t>
  </si>
  <si>
    <t>Proton-K/Block-DM | Gorizont 10</t>
  </si>
  <si>
    <t>Tue Jul 31, 1984 12:29 UTC</t>
  </si>
  <si>
    <t>Soyuz U | Cosmos 1585</t>
  </si>
  <si>
    <t>Fri Jul 27, 1984 08:59 UTC</t>
  </si>
  <si>
    <t>Soyuz U | Cosmos 1584</t>
  </si>
  <si>
    <t>Tue Jul 24, 1984 12:40 UTC</t>
  </si>
  <si>
    <t>Soyuz U | Cosmos 1583</t>
  </si>
  <si>
    <t>Thu Jul 19, 1984 08:30 UTC</t>
  </si>
  <si>
    <t>Soyuz U | Cosmos 1582</t>
  </si>
  <si>
    <t>Tue Jul 17, 1984 17:40 UTC</t>
  </si>
  <si>
    <t>Soyuz U2 | Soyuz T-12</t>
  </si>
  <si>
    <t>Thu Jul 05, 1984 03:34 UTC</t>
  </si>
  <si>
    <t>Tsyklon-3 | Meteor-2 nÂ°11</t>
  </si>
  <si>
    <t>Wed Jul 04, 1984</t>
  </si>
  <si>
    <t>K65M-RB5 | BOR-4 nÂ°402</t>
  </si>
  <si>
    <t>Tue Jul 03, 1984 21:30 UTC</t>
  </si>
  <si>
    <t>Molniya-M /Block 2BL | Cosmos 1581</t>
  </si>
  <si>
    <t>Fri Jun 29, 1984 15:00 UTC</t>
  </si>
  <si>
    <t>Soyuz U | Cosmos 1580</t>
  </si>
  <si>
    <t>Fri Jun 29, 1984 00:21 UTC</t>
  </si>
  <si>
    <t>Tsyklon-2 | Cosmos 1579</t>
  </si>
  <si>
    <t>Thu Jun 28, 1984 13:10 UTC</t>
  </si>
  <si>
    <t>Cosmos-3M | Cosmos 1578</t>
  </si>
  <si>
    <t>Wed Jun 27, 1984 04:59 UTC</t>
  </si>
  <si>
    <t>Cosmos-3M | Cosmos 1577</t>
  </si>
  <si>
    <t>Tue Jun 26, 1984 15:35 UTC</t>
  </si>
  <si>
    <t>Soyuz U | Cosmos 1576</t>
  </si>
  <si>
    <t>Mon Jun 25, 1984 18:47 UTC</t>
  </si>
  <si>
    <t>Titan 34D | KH-9 (USA-2) &amp; Farrah 2 (USA-3)</t>
  </si>
  <si>
    <t>Fri Jun 22, 1984 07:40 UTC</t>
  </si>
  <si>
    <t>Soyuz U | Cosmos 1575</t>
  </si>
  <si>
    <t>Fri Jun 22, 1984 00:20 UTC</t>
  </si>
  <si>
    <t>Proton-K/Block-DM | Raduga 15</t>
  </si>
  <si>
    <t>Thu Jun 21, 1984 19:40 UTC</t>
  </si>
  <si>
    <t>Cosmos-3M | Cosmos 1574</t>
  </si>
  <si>
    <t>Tue Jun 19, 1984 10:55 UTC</t>
  </si>
  <si>
    <t>Soyuz U | Cosmos 1573</t>
  </si>
  <si>
    <t>Fri Jun 15, 1984 08:20 UTC</t>
  </si>
  <si>
    <t>Soyuz U | Cosmos 1572</t>
  </si>
  <si>
    <t>Wed Jun 13, 1984 11:37 UTC</t>
  </si>
  <si>
    <t>Atlas-E/F SGS-2 | GPS-9 (USA-1)</t>
  </si>
  <si>
    <t>Mon Jun 11, 1984 08:40 UTC</t>
  </si>
  <si>
    <t>Soyuz U | Cosmos 1571</t>
  </si>
  <si>
    <t>Sat Jun 09, 1984 23:03 UTC</t>
  </si>
  <si>
    <t>Atlas-G Centaur-D1AR | Intelsat 509</t>
  </si>
  <si>
    <t>Fri Jun 08, 1984 11:28 UTC</t>
  </si>
  <si>
    <t>Cosmos-3M | Cosmos 1570</t>
  </si>
  <si>
    <t>Wed Jun 06, 1984</t>
  </si>
  <si>
    <t>K65M-RB5 | BOR-5 nÂ°501</t>
  </si>
  <si>
    <t>Wed Jun 06, 1984 15:33 UTC</t>
  </si>
  <si>
    <t>Molniya-M /Block 2BL | Cosmos 1569</t>
  </si>
  <si>
    <t>Fri Jun 01, 1984 13:50 UTC</t>
  </si>
  <si>
    <t>Soyuz U | Cosmos 1568</t>
  </si>
  <si>
    <t>Wed May 30, 1984 18:46 UTC</t>
  </si>
  <si>
    <t>Tsyklon-2 | Cosmos 1567</t>
  </si>
  <si>
    <t>Mon May 28, 1984 21:52 UTC</t>
  </si>
  <si>
    <t>Cosmos-3M | Cosmos 1559 to 1566</t>
  </si>
  <si>
    <t>Mon May 28, 1984 14:12 UTC</t>
  </si>
  <si>
    <t>Soyuz U | Progress 22</t>
  </si>
  <si>
    <t>Fri May 25, 1984 11:30 UTC</t>
  </si>
  <si>
    <t>Soyuz U | Cosmos 1558</t>
  </si>
  <si>
    <t>Wed May 23, 1984 01:33 UTC</t>
  </si>
  <si>
    <t>Ariane 1 | Spacenet F1</t>
  </si>
  <si>
    <t>Tue May 22, 1984 08:30 UTC</t>
  </si>
  <si>
    <t>Soyuz U | Cosmos 1557</t>
  </si>
  <si>
    <t>Sat May 19, 1984 15:10 UTC</t>
  </si>
  <si>
    <t>Proton K/Block-DM-2 | Cosmos 1554, 1555 &amp; 1556</t>
  </si>
  <si>
    <t>Thu May 17, 1984 14:43 UTC</t>
  </si>
  <si>
    <t>Cosmos-3M | Cosmos 1553</t>
  </si>
  <si>
    <t>Mon May 14, 1984 14:00 UTC</t>
  </si>
  <si>
    <t>Soyuz U | Cosmos 1552</t>
  </si>
  <si>
    <t>Fri May 11, 1984 13:00 UTC</t>
  </si>
  <si>
    <t>Soyuz U | Cosmos 1551</t>
  </si>
  <si>
    <t>Fri May 11, 1984 06:19 UTC</t>
  </si>
  <si>
    <t>Cosmos-3M | Cosmos 1550</t>
  </si>
  <si>
    <t>Mon May 07, 1984 22:47 UTC</t>
  </si>
  <si>
    <t>Soyuz U | Progress 21</t>
  </si>
  <si>
    <t>Sun Apr 22, 1984 04:20 UTC</t>
  </si>
  <si>
    <t>Proton-K/Block-DM | Gorizont 9</t>
  </si>
  <si>
    <t>Thu Apr 19, 1984 11:40 UTC</t>
  </si>
  <si>
    <t>Soyuz U | Cosmos 1549</t>
  </si>
  <si>
    <t>Tue Apr 17, 1984 18:45 UTC</t>
  </si>
  <si>
    <t>Titan III(24)B | OPS 8424</t>
  </si>
  <si>
    <t>Sun Apr 15, 1984 08:12 UTC</t>
  </si>
  <si>
    <t>Soyuz U2 | Progress 20</t>
  </si>
  <si>
    <t>Sat Apr 14, 1984 16:52 UTC</t>
  </si>
  <si>
    <t>Titan 34D | DSP-11</t>
  </si>
  <si>
    <t>Tue Apr 10, 1984 14:00 UTC</t>
  </si>
  <si>
    <t>Soyuz U | Cosmos 1548</t>
  </si>
  <si>
    <t>Sun Apr 08, 1984 11:20 UTC</t>
  </si>
  <si>
    <t>Long March 3 | DFH-2 02</t>
  </si>
  <si>
    <t>Fri Apr 06, 1984 13:58 UTC</t>
  </si>
  <si>
    <t>Space Shuttle Challenger | STS-41-C</t>
  </si>
  <si>
    <t>Wed Apr 04, 1984 01:40 UTC</t>
  </si>
  <si>
    <t>Molniya-M /Block 2BL | Cosmos 1547</t>
  </si>
  <si>
    <t>Tue Apr 03, 1984 13:08 UTC</t>
  </si>
  <si>
    <t>Soyuz U | Soyuz T-11</t>
  </si>
  <si>
    <t>Thu Mar 29, 1984 05:52 UTC</t>
  </si>
  <si>
    <t>Proton-K/Block-DM | Cosmos 1546</t>
  </si>
  <si>
    <t>Wed Mar 21, 1984 11:05 UTC</t>
  </si>
  <si>
    <t>Soyuz U | Cosmos 1545</t>
  </si>
  <si>
    <t>Fri Mar 16, 1984 23:29 UTC</t>
  </si>
  <si>
    <t>Molniya-M /Block ML | Molniya-1 nÂ°110</t>
  </si>
  <si>
    <t>Fri Mar 16, 1984 14:00 UTC</t>
  </si>
  <si>
    <t>Proton-K/Block-DM | Ekran 12</t>
  </si>
  <si>
    <t>Thu Mar 15, 1984 17:05 UTC</t>
  </si>
  <si>
    <t>Tsyklon-3 | Cosmos 1544</t>
  </si>
  <si>
    <t>Sat Mar 10, 1984 17:00 UTC</t>
  </si>
  <si>
    <t>Soyuz U | Cosmos 1543</t>
  </si>
  <si>
    <t>Wed Mar 07, 1984 08:00 UTC</t>
  </si>
  <si>
    <t>Soyuz U2 | Cosmos 1542</t>
  </si>
  <si>
    <t>Tue Mar 06, 1984 17:10 UTC</t>
  </si>
  <si>
    <t>Molniya-M /Block 2BL | Cosmos 1541</t>
  </si>
  <si>
    <t>Mon Mar 05, 1984 00:50 UTC</t>
  </si>
  <si>
    <t>Ariane 1 | Intelsat 508</t>
  </si>
  <si>
    <t>Fri Mar 02, 1984 03:54 UTC</t>
  </si>
  <si>
    <t>Proton-K/Block-DM | Cosmos 1540</t>
  </si>
  <si>
    <t>Thu Mar 01, 1984 17:59 UTC</t>
  </si>
  <si>
    <t>Delta 3920 | Landsat 5 &amp; OSCAR-11</t>
  </si>
  <si>
    <t>Tue Feb 28, 1984 13:59 UTC</t>
  </si>
  <si>
    <t>Soyuz U | Cosmos 1539</t>
  </si>
  <si>
    <t>Tue Feb 21, 1984 15:36 UTC</t>
  </si>
  <si>
    <t>Cosmos-3M | Cosmos 1538</t>
  </si>
  <si>
    <t>Tue Feb 21, 1984 06:46 UTC</t>
  </si>
  <si>
    <t>Soyuz U | Progress 19</t>
  </si>
  <si>
    <t>Thu Feb 16, 1984 08:15 UTC</t>
  </si>
  <si>
    <t>Soyuz U | Cosmos 1537</t>
  </si>
  <si>
    <t>Wed Feb 15, 1984 08:46 UTC</t>
  </si>
  <si>
    <t>Proton-K/Block-DM | Raduga 14</t>
  </si>
  <si>
    <t>Tue Feb 14, 1984 08:00 UTC</t>
  </si>
  <si>
    <t>Mu-III S | Ohzora</t>
  </si>
  <si>
    <t>Wed Feb 08, 1984 12:07 UTC</t>
  </si>
  <si>
    <t>Soyuz U | Soyuz T-10</t>
  </si>
  <si>
    <t>Wed Feb 08, 1984 09:23 UTC</t>
  </si>
  <si>
    <t>Tsyklon-3 | Cosmos 1536</t>
  </si>
  <si>
    <t>Sun Feb 05, 1984 18:44 UTC</t>
  </si>
  <si>
    <t>Atlas-H MSD | NOSS-7</t>
  </si>
  <si>
    <t>Fri Feb 03, 1984 13:00 UTC</t>
  </si>
  <si>
    <t>Space Shuttle Challenger | STS-41-B</t>
  </si>
  <si>
    <t>Thu Feb 02, 1984 17:38 UTC</t>
  </si>
  <si>
    <t>Cosmos-3M | Cosmos 1535</t>
  </si>
  <si>
    <t>Tue Jan 31, 1984 03:08 UTC</t>
  </si>
  <si>
    <t>Titan 34D | OPS-0441 (Vortex)</t>
  </si>
  <si>
    <t>Sun Jan 29, 1984 12:25 UTC</t>
  </si>
  <si>
    <t>Long March 3 | DFH-2 01</t>
  </si>
  <si>
    <t>Thu Jan 26, 1984 12:00 UTC</t>
  </si>
  <si>
    <t>Cosmos-3M | Cosmos 1534</t>
  </si>
  <si>
    <t>Thu Jan 26, 1984 08:50 UTC</t>
  </si>
  <si>
    <t>Soyuz U2 | Cosmos 1533</t>
  </si>
  <si>
    <t>Mon Jan 23, 1984 07:58 UTC</t>
  </si>
  <si>
    <t>N-II Star-37E | Yuri 2a</t>
  </si>
  <si>
    <t>Fri Jan 13, 1984 14:40 UTC</t>
  </si>
  <si>
    <t>Soyuz U | Cosmos 1532</t>
  </si>
  <si>
    <t>Wed Jan 11, 1984 18:08 UTC</t>
  </si>
  <si>
    <t>Cosmos-3M | Cosmos 1531</t>
  </si>
  <si>
    <t>Wed Jan 11, 1984 12:20 UTC</t>
  </si>
  <si>
    <t>Soyuz U | Cosmos 1530</t>
  </si>
  <si>
    <t>Thu Jan 05, 1984 20:09 UTC</t>
  </si>
  <si>
    <t>Cosmos-3M | Cosmos 1522 to 1529</t>
  </si>
  <si>
    <t>Thu Dec 29, 1983 00:52 UTC</t>
  </si>
  <si>
    <t>Proton K/Block-DM-2 | Cosmos 1519, 1520 &amp; 1521</t>
  </si>
  <si>
    <t>Wed Dec 28, 1983 03:48 UTC</t>
  </si>
  <si>
    <t>Molniya-M /Block 2BL | Cosmos 1518</t>
  </si>
  <si>
    <t>Tue Dec 27, 1983 10:00 UTC</t>
  </si>
  <si>
    <t>K65M-RB5 | Cosmos 1517 (BOR-4)</t>
  </si>
  <si>
    <t>Tue Dec 27, 1983 09:30 UTC</t>
  </si>
  <si>
    <t>Soyuz U | Cosmos 1516</t>
  </si>
  <si>
    <t>Wed Dec 21, 1983 06:07 UTC</t>
  </si>
  <si>
    <t>Molniya-M /Block ML | Molniya-3 nÂ°109</t>
  </si>
  <si>
    <t>Thu Dec 15, 1983 12:25 UTC</t>
  </si>
  <si>
    <t>Tsyklon-3 | Cosmos 1515</t>
  </si>
  <si>
    <t>Wed Dec 14, 1983 07:00 UTC</t>
  </si>
  <si>
    <t>Soyuz U | Cosmos 1514</t>
  </si>
  <si>
    <t>Thu Dec 08, 1983 06:13 UTC</t>
  </si>
  <si>
    <t>Cosmos-3M | Cosmos 1513</t>
  </si>
  <si>
    <t>Wed Dec 07, 1983 12:10 UTC</t>
  </si>
  <si>
    <t>Soyuz U | Cosmos 1512</t>
  </si>
  <si>
    <t>Wed Nov 30, 1983 13:51 UTC</t>
  </si>
  <si>
    <t>Proton-K/Block-DM | Gorizont 8</t>
  </si>
  <si>
    <t>Wed Nov 30, 1983 13:45 UTC</t>
  </si>
  <si>
    <t>Soyuz U | Cosmos 1511</t>
  </si>
  <si>
    <t>Mon Nov 28, 1983 16:00 UTC</t>
  </si>
  <si>
    <t>Space Shuttle Columbia | STS-9</t>
  </si>
  <si>
    <t>Thu Nov 24, 1983 12:33 UTC</t>
  </si>
  <si>
    <t>Tsyklon-3 | Cosmos 1510</t>
  </si>
  <si>
    <t>Wed Nov 23, 1983 16:45 UTC</t>
  </si>
  <si>
    <t>Molniya-M /Block ML | Molniya-1 nÂ°108</t>
  </si>
  <si>
    <t>Fri Nov 18, 1983 06:32 UTC</t>
  </si>
  <si>
    <t>Atlas-E/F Star-37S-ISS | DMSP 5D-2/F7</t>
  </si>
  <si>
    <t>Thu Nov 17, 1983 12:15 UTC</t>
  </si>
  <si>
    <t>Soyuz U | Cosmos 1509</t>
  </si>
  <si>
    <t>Fri Nov 11, 1983 12:30 UTC</t>
  </si>
  <si>
    <t>Cosmos-3M | Cosmos 1508</t>
  </si>
  <si>
    <t>Sat Oct 29, 1983 08:30 UTC</t>
  </si>
  <si>
    <t>Tsyklon-2 | Cosmos 1507</t>
  </si>
  <si>
    <t>Fri Oct 28, 1983 09:00 UTC</t>
  </si>
  <si>
    <t>Vostok-2M | Meteor-2 nÂ°11</t>
  </si>
  <si>
    <t>Wed Oct 26, 1983 17:20 UTC</t>
  </si>
  <si>
    <t>Cosmos-3M | Cosmos 1506</t>
  </si>
  <si>
    <t>Fri Oct 21, 1983 12:10 UTC</t>
  </si>
  <si>
    <t>Soyuz U | Cosmos 1505</t>
  </si>
  <si>
    <t>Thu Oct 20, 1983 09:59 UTC</t>
  </si>
  <si>
    <t>Soyuz U | Progress 18</t>
  </si>
  <si>
    <t>Wed Oct 19, 1983 00:45 UTC</t>
  </si>
  <si>
    <t>Ariane 1 | Intelsat 507</t>
  </si>
  <si>
    <t>Fri Oct 14, 1983 10:00 UTC</t>
  </si>
  <si>
    <t>Soyuz U | Cosmos 1504</t>
  </si>
  <si>
    <t>Wed Oct 12, 1983 00:20 UTC</t>
  </si>
  <si>
    <t>Cosmos-3M | Cosmos 1503</t>
  </si>
  <si>
    <t>Wed Oct 05, 1983 12:00 UTC</t>
  </si>
  <si>
    <t>Cosmos-3M | Cosmos 1502</t>
  </si>
  <si>
    <t>Fri Sep 30, 1983 11:00 UTC</t>
  </si>
  <si>
    <t>Cosmos-3M | Cosmos 1501</t>
  </si>
  <si>
    <t>Thu Sep 29, 1983 17:37 UTC</t>
  </si>
  <si>
    <t>Proton-K/Block-DM | Ekran 11</t>
  </si>
  <si>
    <t>Wed Sep 28, 1983 07:59 UTC</t>
  </si>
  <si>
    <t>Tsyklon-3 | Cosmos 1500</t>
  </si>
  <si>
    <t>Mon Sep 26, 1983 19:37 UTC</t>
  </si>
  <si>
    <t>Soyuz U | Soyuz T-10-1</t>
  </si>
  <si>
    <t>Thu Sep 22, 1983 22:16 UTC</t>
  </si>
  <si>
    <t>Delta 3920 | Galaxy 2</t>
  </si>
  <si>
    <t>Sat Sep 17, 1983 11:15 UTC</t>
  </si>
  <si>
    <t>Soyuz U | Cosmos 1499</t>
  </si>
  <si>
    <t>Wed Sep 14, 1983 10:25 UTC</t>
  </si>
  <si>
    <t>Soyuz U | Cosmos 1498</t>
  </si>
  <si>
    <t>Fri Sep 09, 1983 11:00 UTC</t>
  </si>
  <si>
    <t>Soyuz U | Cosmos 1497</t>
  </si>
  <si>
    <t>Thu Sep 08, 1983 22:52 UTC</t>
  </si>
  <si>
    <t>Delta 3920 | Satcom 7</t>
  </si>
  <si>
    <t>Wed Sep 07, 1983 13:24 UTC</t>
  </si>
  <si>
    <t>Soyuz U | Cosmos 1496</t>
  </si>
  <si>
    <t>Sat Sep 03, 1983 10:15 UTC</t>
  </si>
  <si>
    <t>Soyuz U | Cosmos 1495</t>
  </si>
  <si>
    <t>Wed Aug 31, 1983 06:30 UTC</t>
  </si>
  <si>
    <t>Cosmos-3M | Cosmos 1494</t>
  </si>
  <si>
    <t>Tue Aug 30, 1983 22:49 UTC</t>
  </si>
  <si>
    <t>Molniya-M /Block ML | Molniya-3 nÂ°107</t>
  </si>
  <si>
    <t>Tue Aug 30, 1983 06:32 UTC</t>
  </si>
  <si>
    <t>Space Shuttle Challenger | STS-8</t>
  </si>
  <si>
    <t>Thu Aug 25, 1983 20:02 UTC</t>
  </si>
  <si>
    <t>Proton-K/Block-DM | Raduga 13</t>
  </si>
  <si>
    <t>Tue Aug 23, 1983 11:05 UTC</t>
  </si>
  <si>
    <t>Soyuz U | Cosmos 1493</t>
  </si>
  <si>
    <t>Fri Aug 19, 1983 06:00 UTC</t>
  </si>
  <si>
    <t>Long March 2C | FSW-0 5</t>
  </si>
  <si>
    <t>Wed Aug 17, 1983 12:08 UTC</t>
  </si>
  <si>
    <t>Soyuz U | Progress 17</t>
  </si>
  <si>
    <t>Wed Aug 10, 1983 18:24 UTC</t>
  </si>
  <si>
    <t>Proton K/Block-DM-2 | Cosmos 1490, 1491 &amp; 1492</t>
  </si>
  <si>
    <t>Wed Aug 10, 1983 13:00 UTC</t>
  </si>
  <si>
    <t>Soyuz U | Cosmos 1489</t>
  </si>
  <si>
    <t>Tue Aug 09, 1983 11:20 UTC</t>
  </si>
  <si>
    <t>Soyuz U | Cosmos 1488</t>
  </si>
  <si>
    <t>Fri Aug 05, 1983 20:29 UTC</t>
  </si>
  <si>
    <t>N-II Star-37E | Sakura 2b</t>
  </si>
  <si>
    <t>Fri Aug 05, 1983 09:20 UTC</t>
  </si>
  <si>
    <t>Soyuz U | Cosmos 1487</t>
  </si>
  <si>
    <t>Wed Aug 03, 1983 12:40 UTC</t>
  </si>
  <si>
    <t>Cosmos-3M | Cosmos 1486</t>
  </si>
  <si>
    <t>Sun Jul 31, 1983 15:41 UTC</t>
  </si>
  <si>
    <t>Titan III(34)B Agena-D | Jumpseat 7</t>
  </si>
  <si>
    <t>Thu Jul 28, 1983 22:49 UTC</t>
  </si>
  <si>
    <t>Delta 3920 | Telstar-3A</t>
  </si>
  <si>
    <t>Tue Jul 26, 1983 12:00 UTC</t>
  </si>
  <si>
    <t>Soyuz U | Cosmos 1485</t>
  </si>
  <si>
    <t>Sun Jul 24, 1983 05:50 UTC</t>
  </si>
  <si>
    <t>Vostok-2M | Cosmos 1484</t>
  </si>
  <si>
    <t>Wed Jul 20, 1983 08:00 UTC</t>
  </si>
  <si>
    <t>Soyuz U | Cosmos 1483</t>
  </si>
  <si>
    <t>Tue Jul 19, 1983 15:14 UTC</t>
  </si>
  <si>
    <t>Molniya-M /Block ML | Molniya-1 nÂ°106</t>
  </si>
  <si>
    <t>Thu Jul 14, 1983 10:21 UTC</t>
  </si>
  <si>
    <t>Atlas-E/F SGS-2 | GPS-8</t>
  </si>
  <si>
    <t>Wed Jul 13, 1983 09:40 UTC</t>
  </si>
  <si>
    <t>Soyuz U | Cosmos 1482</t>
  </si>
  <si>
    <t>Fri Jul 08, 1983 19:21 UTC</t>
  </si>
  <si>
    <t>Molniya-M /Block 2BL | Cosmos 1481</t>
  </si>
  <si>
    <t>Wed Jul 06, 1983 00:31 UTC</t>
  </si>
  <si>
    <t>Cosmos-3M | Cosmos 1473 to 1480</t>
  </si>
  <si>
    <t>Tue Jul 05, 1983 07:50 UTC</t>
  </si>
  <si>
    <t>Soyuz U | Cosmos 1472</t>
  </si>
  <si>
    <t>Fri Jul 01, 1983 12:17 UTC</t>
  </si>
  <si>
    <t>Molniya-M /Block SO-L | Prognoz nÂ°9</t>
  </si>
  <si>
    <t>Thu Jun 30, 1983 23:56 UTC</t>
  </si>
  <si>
    <t>Proton-K/Block-DM | Gorizont 7</t>
  </si>
  <si>
    <t>Tue Jun 28, 1983 23:08 UTC</t>
  </si>
  <si>
    <t>Delta 3920 | Galaxy 1</t>
  </si>
  <si>
    <t>Tue Jun 28, 1983 15:00 UTC</t>
  </si>
  <si>
    <t>Soyuz U | Cosmos 1471</t>
  </si>
  <si>
    <t>Mon Jun 27, 1983 15:37 UTC</t>
  </si>
  <si>
    <t>Scout G1 | HILAT</t>
  </si>
  <si>
    <t>Mon Jun 27, 1983 09:12 UTC</t>
  </si>
  <si>
    <t>Soyuz U | Soyuz T-9</t>
  </si>
  <si>
    <t>Wed Jun 22, 1983 23:58 UTC</t>
  </si>
  <si>
    <t>Tsyklon-3 | Cosmos 1470</t>
  </si>
  <si>
    <t>Mon Jun 20, 1983 18:45 UTC</t>
  </si>
  <si>
    <t>Titan 34D | KH9-18</t>
  </si>
  <si>
    <t>Sat Jun 18, 1983 11:33 UTC</t>
  </si>
  <si>
    <t>Space Shuttle Challenger | STS-7</t>
  </si>
  <si>
    <t>Thu Jun 16, 1983 11:59 UTC</t>
  </si>
  <si>
    <t>Ariane 1 | ECS 1 &amp; Amsat P3B</t>
  </si>
  <si>
    <t>Tue Jun 14, 1983 12:15 UTC</t>
  </si>
  <si>
    <t>Soyuz U | Cosmos 1469</t>
  </si>
  <si>
    <t>Thu Jun 09, 1983 23:23 UTC</t>
  </si>
  <si>
    <t>Atlas-H MSD | NOSS-6</t>
  </si>
  <si>
    <t>Tue Jun 07, 1983 07:50 UTC</t>
  </si>
  <si>
    <t>Soyuz U | Cosmos 1468</t>
  </si>
  <si>
    <t>Tue Jun 07, 1983 02:32 UTC</t>
  </si>
  <si>
    <t>Proton-K/Block-DM | Venera 16</t>
  </si>
  <si>
    <t>Thu Jun 02, 1983 02:38 UTC</t>
  </si>
  <si>
    <t>Proton-K/Block D-1 | Venera 15</t>
  </si>
  <si>
    <t>Tue May 31, 1983 11:40 UTC</t>
  </si>
  <si>
    <t>Soyuz U | Cosmos 1467</t>
  </si>
  <si>
    <t>Thu May 26, 1983 15:18 UTC</t>
  </si>
  <si>
    <t>Delta 3914 | EXOSAT</t>
  </si>
  <si>
    <t>Thu May 26, 1983 12:00 UTC</t>
  </si>
  <si>
    <t>Soyuz U | Cosmos 1466</t>
  </si>
  <si>
    <t>Thu May 26, 1983 05:00 UTC</t>
  </si>
  <si>
    <t>Cosmos-3M | Cosmos 1465</t>
  </si>
  <si>
    <t>Tue May 24, 1983 02:59 UTC</t>
  </si>
  <si>
    <t>Cosmos-3M | Cosmos 1464</t>
  </si>
  <si>
    <t>Thu May 19, 1983 22:26 UTC</t>
  </si>
  <si>
    <t>Atlas-SLV3D Centaur-D1AR | Intelsat 506</t>
  </si>
  <si>
    <t>Thu May 19, 1983 12:00 UTC</t>
  </si>
  <si>
    <t>Cosmos-3M | Cosmos 1463</t>
  </si>
  <si>
    <t>Tue May 17, 1983 08:00 UTC</t>
  </si>
  <si>
    <t>Soyuz U | Cosmos 1462</t>
  </si>
  <si>
    <t>Sat May 07, 1983 10:30 UTC</t>
  </si>
  <si>
    <t>Tsyklon-2 | Cosmos 1461</t>
  </si>
  <si>
    <t>Fri May 06, 1983 09:10 UTC</t>
  </si>
  <si>
    <t>Soyuz U | Cosmos 1460</t>
  </si>
  <si>
    <t>Fri May 06, 1983 03:00 UTC</t>
  </si>
  <si>
    <t>Cosmos-3M | Cosmos 1459</t>
  </si>
  <si>
    <t>Wed May 04, 1983</t>
  </si>
  <si>
    <t>K65M-RB5 | BOR-5 nÂ°500</t>
  </si>
  <si>
    <t>Thu Apr 28, 1983 22:26 UTC</t>
  </si>
  <si>
    <t>Delta 3914 | GOES-F</t>
  </si>
  <si>
    <t>Thu Apr 28, 1983 08:30 UTC</t>
  </si>
  <si>
    <t>Soyuz U | Cosmos 1458</t>
  </si>
  <si>
    <t>Tue Apr 26, 1983 10:00 UTC</t>
  </si>
  <si>
    <t>Soyuz U | Cosmos 1457</t>
  </si>
  <si>
    <t>Mon Apr 25, 1983 19:33 UTC</t>
  </si>
  <si>
    <t>Molniya-M /Block 2BL | Cosmos 1456</t>
  </si>
  <si>
    <t>Sat Apr 23, 1983 14:30 UTC</t>
  </si>
  <si>
    <t>Tsyklon-3 | Cosmos 1455</t>
  </si>
  <si>
    <t>Fri Apr 22, 1983 14:30 UTC</t>
  </si>
  <si>
    <t>Soyuz U | Cosmos 1454</t>
  </si>
  <si>
    <t>Wed Apr 20, 1983 13:10 UTC</t>
  </si>
  <si>
    <t>Soyuz U | Soyuz T-8</t>
  </si>
  <si>
    <t>Tue Apr 19, 1983 12:00 UTC</t>
  </si>
  <si>
    <t>Cosmos-3M | Cosmos 1453</t>
  </si>
  <si>
    <t>Sun Apr 17, 1983 05:35 UTC</t>
  </si>
  <si>
    <t>SLV-3 | Rohini RS-D2</t>
  </si>
  <si>
    <t>Fri Apr 15, 1983 18:45 UTC</t>
  </si>
  <si>
    <t>Titan III(24)B | OPS 2925</t>
  </si>
  <si>
    <t>Tue Apr 12, 1983 18:20 UTC</t>
  </si>
  <si>
    <t>Cosmos-3M | Cosmos 1452</t>
  </si>
  <si>
    <t>Mon Apr 11, 1983 22:39 UTC</t>
  </si>
  <si>
    <t>Delta 3924 | Satcom 6</t>
  </si>
  <si>
    <t>Fri Apr 08, 1983 08:30 UTC</t>
  </si>
  <si>
    <t>Soyuz U | Cosmos 1451</t>
  </si>
  <si>
    <t>Fri Apr 08, 1983 04:45 UTC</t>
  </si>
  <si>
    <t>Proton-K/Block-DM | Raduga 12</t>
  </si>
  <si>
    <t>Wed Apr 06, 1983 12:00 UTC</t>
  </si>
  <si>
    <t>Cosmos-3M | Cosmos 1450</t>
  </si>
  <si>
    <t>Mon Apr 04, 1983 18:30 UTC</t>
  </si>
  <si>
    <t>Space Shuttle Challenger | STS-6</t>
  </si>
  <si>
    <t>Sat Apr 02, 1983 02:02 UTC</t>
  </si>
  <si>
    <t>Molniya-M /Block ML | Molniya-1 nÂ°105</t>
  </si>
  <si>
    <t>Thu Mar 31, 1983 10:50 UTC</t>
  </si>
  <si>
    <t>Soyuz U | Cosmos 1449</t>
  </si>
  <si>
    <t>Wed Mar 30, 1983 01:10 UTC</t>
  </si>
  <si>
    <t>Cosmos-3M | Cosmos 1448</t>
  </si>
  <si>
    <t>Mon Mar 28, 1983 15:52 UTC</t>
  </si>
  <si>
    <t>Atlas-E/F Star-37S-ISS | NOAA-E</t>
  </si>
  <si>
    <t>Thu Mar 24, 1983 20:55 UTC</t>
  </si>
  <si>
    <t>Cosmos-3M | Cosmos 1447</t>
  </si>
  <si>
    <t>Wed Mar 23, 1983 12:45 UTC</t>
  </si>
  <si>
    <t>Proton-K/Block D-1 | Astron</t>
  </si>
  <si>
    <t>Wed Mar 16, 1983 18:14 UTC</t>
  </si>
  <si>
    <t>Molniya-M /Block ML | Molniya-1 nÂ°104</t>
  </si>
  <si>
    <t>Wed Mar 16, 1983 08:50 UTC</t>
  </si>
  <si>
    <t>Soyuz U2 | Cosmos 1446</t>
  </si>
  <si>
    <t>Tue Mar 15, 1983 22:30 UTC</t>
  </si>
  <si>
    <t>K65M-RB5 | Cosmos 1445 (BOR-4)</t>
  </si>
  <si>
    <t>Sat Mar 12, 1983 14:00 UTC</t>
  </si>
  <si>
    <t>Proton-K/Block-DM | Ekran 10</t>
  </si>
  <si>
    <t>Fri Mar 11, 1983 15:29 UTC</t>
  </si>
  <si>
    <t>Molniya-M /Block ML | Molniya-3 nÂ°103</t>
  </si>
  <si>
    <t>Wed Mar 02, 1983 10:50 UTC</t>
  </si>
  <si>
    <t>Soyuz U | Cosmos 1444</t>
  </si>
  <si>
    <t>Wed Mar 02, 1983 09:37 UTC</t>
  </si>
  <si>
    <t>Proton-K | Cosmos 1443 (TKS)</t>
  </si>
  <si>
    <t>Fri Feb 25, 1983 12:45 UTC</t>
  </si>
  <si>
    <t>Soyuz U | Cosmos 1442</t>
  </si>
  <si>
    <t>Sun Feb 20, 1983 05:10 UTC</t>
  </si>
  <si>
    <t>Mu-III S | Tenma</t>
  </si>
  <si>
    <t>Wed Feb 16, 1983 10:03 UTC</t>
  </si>
  <si>
    <t>Vostok-2M | Cosmos 1441</t>
  </si>
  <si>
    <t>Thu Feb 10, 1983 07:15 UTC</t>
  </si>
  <si>
    <t>Soyuz U | Cosmos 1440</t>
  </si>
  <si>
    <t>Wed Feb 09, 1983 13:47 UTC</t>
  </si>
  <si>
    <t>Atlas-H MSD | NOSS-5</t>
  </si>
  <si>
    <t>Sun Feb 06, 1983 11:31 UTC</t>
  </si>
  <si>
    <t>Soyuz U | Cosmos 1439</t>
  </si>
  <si>
    <t>Fri Feb 04, 1983 08:37 UTC</t>
  </si>
  <si>
    <t>N-II Star-37E | Sakura 2a</t>
  </si>
  <si>
    <t>Thu Jan 27, 1983 08:30 UTC</t>
  </si>
  <si>
    <t>Soyuz U | Cosmos 1438</t>
  </si>
  <si>
    <t>Wed Jan 26, 1983 02:17 UTC</t>
  </si>
  <si>
    <t>Delta 3910 | IRAS &amp; PIX-2</t>
  </si>
  <si>
    <t>Tue Jan 25, 1983 12:00 UTC</t>
  </si>
  <si>
    <t>Cosmos-3M | TaÃ¯foun nÂ°32</t>
  </si>
  <si>
    <t>Thu Jan 20, 1983 17:26 UTC</t>
  </si>
  <si>
    <t>Vostok-2M | Cosmos 1437</t>
  </si>
  <si>
    <t>Wed Jan 19, 1983 02:25 UTC</t>
  </si>
  <si>
    <t>Cosmos-3M | Cosmos 1429 to 1436</t>
  </si>
  <si>
    <t>Wed Jan 12, 1983 14:02 UTC</t>
  </si>
  <si>
    <t>Cosmos-3M | Cosmos 1428</t>
  </si>
  <si>
    <t>Wed Dec 29, 1982 12:00 UTC</t>
  </si>
  <si>
    <t>Cosmos-3M | Cosmos 1427</t>
  </si>
  <si>
    <t>Tue Dec 28, 1982 12:00 UTC</t>
  </si>
  <si>
    <t>Soyuz U | Cosmos 1426</t>
  </si>
  <si>
    <t>Fri Dec 24, 1982 12:00 UTC</t>
  </si>
  <si>
    <t>Proton-K/Block-DM | Raduga nÂ°22L</t>
  </si>
  <si>
    <t>Thu Dec 23, 1982 09:10 UTC</t>
  </si>
  <si>
    <t>Soyuz U2 | Cosmos 1425</t>
  </si>
  <si>
    <t>Tue Dec 21, 1982 02:38 UTC</t>
  </si>
  <si>
    <t>Atlas-E/F Star-37S-ISS | DMSP 5D-2/F6</t>
  </si>
  <si>
    <t>Thu Dec 16, 1982 10:00 UTC</t>
  </si>
  <si>
    <t>Soyuz U | Cosmos 1424</t>
  </si>
  <si>
    <t>Tue Dec 14, 1982 22:30 UTC</t>
  </si>
  <si>
    <t>Vostok-2M | Meteor-2 nÂ°10</t>
  </si>
  <si>
    <t>Wed Dec 08, 1982 13:46 UTC</t>
  </si>
  <si>
    <t>Molniya-M /Block ML | Cosmos 1423</t>
  </si>
  <si>
    <t>Fri Dec 03, 1982 12:00 UTC</t>
  </si>
  <si>
    <t>Soyuz U | Cosmos 1422</t>
  </si>
  <si>
    <t>Fri Nov 26, 1982 14:13 UTC</t>
  </si>
  <si>
    <t>Proton-K/Block-DM | Raduga 11</t>
  </si>
  <si>
    <t>Wed Nov 24, 1982 11:00 UTC</t>
  </si>
  <si>
    <t>Cosmos-3M | Strela-1M satellites</t>
  </si>
  <si>
    <t>Thu Nov 18, 1982 09:25 UTC</t>
  </si>
  <si>
    <t>Soyuz U | Cosmos 1421</t>
  </si>
  <si>
    <t>Wed Nov 17, 1982 21:22 UTC</t>
  </si>
  <si>
    <t>Titan IIID | KH-11 5</t>
  </si>
  <si>
    <t>Thu Nov 11, 1982 12:19 UTC</t>
  </si>
  <si>
    <t>Space Shuttle Columbia | STS-5</t>
  </si>
  <si>
    <t>Thu Nov 11, 1982 06:14 UTC</t>
  </si>
  <si>
    <t>Cosmos-3M | Cosmos 1420</t>
  </si>
  <si>
    <t>Tue Nov 02, 1982 09:30 UTC</t>
  </si>
  <si>
    <t>Soyuz U | Cosmos 1419</t>
  </si>
  <si>
    <t>Sun Oct 31, 1982 11:20 UTC</t>
  </si>
  <si>
    <t>Soyuz U | Progress 16</t>
  </si>
  <si>
    <t>Sat Oct 30, 1982</t>
  </si>
  <si>
    <t>Titan 34D | DSCS-II-15 + DSCS-III-A1</t>
  </si>
  <si>
    <t>Thu Oct 28, 1982 01:27 UTC</t>
  </si>
  <si>
    <t>Delta 3924 | Satcom 5</t>
  </si>
  <si>
    <t>Thu Oct 21, 1982 14:00 UTC</t>
  </si>
  <si>
    <t>Cosmos-3M | Cosmos 1418</t>
  </si>
  <si>
    <t>Wed Oct 20, 1982 16:26 UTC</t>
  </si>
  <si>
    <t>Proton-K/Block-DM | Gorizont 6</t>
  </si>
  <si>
    <t>Tue Oct 19, 1982 05:58 UTC</t>
  </si>
  <si>
    <t>Cosmos-3M | Cosmos 1417</t>
  </si>
  <si>
    <t>Thu Oct 14, 1982 09:10 UTC</t>
  </si>
  <si>
    <t>Soyuz U | Cosmos 1416</t>
  </si>
  <si>
    <t>Tue Oct 12, 1982 14:56 UTC</t>
  </si>
  <si>
    <t>Proton K/Block-DM-2 | Cosmos 1413, 1414 &amp; 1415</t>
  </si>
  <si>
    <t>Sat Oct 02, 1982 00:01 UTC</t>
  </si>
  <si>
    <t>Tsyklon-2 | Cosmos 1412</t>
  </si>
  <si>
    <t>Thu Sep 30, 1982 11:50 UTC</t>
  </si>
  <si>
    <t>Soyuz U | Cosmos 1411</t>
  </si>
  <si>
    <t>Tue Sep 28, 1982 23:17 UTC</t>
  </si>
  <si>
    <t>Atlas-SLV3D Centaur-D1AR | Intelsat 505</t>
  </si>
  <si>
    <t>Fri Sep 24, 1982 09:15 UTC</t>
  </si>
  <si>
    <t>Tsyklon-3 | Cosmos 1410</t>
  </si>
  <si>
    <t>Wed Sep 22, 1982 06:23 UTC</t>
  </si>
  <si>
    <t>Molniya-M /Block 2BL | Cosmos 1409</t>
  </si>
  <si>
    <t>Sat Sep 18, 1982 04:58 UTC</t>
  </si>
  <si>
    <t>Soyuz U | Progress 15</t>
  </si>
  <si>
    <t>Thu Sep 16, 1982 18:31 UTC</t>
  </si>
  <si>
    <t>Proton-K/Block-DM | Ekran 9</t>
  </si>
  <si>
    <t>Thu Sep 16, 1982 04:55 UTC</t>
  </si>
  <si>
    <t>Tsyklon-3 | Cosmos 1408</t>
  </si>
  <si>
    <t>Wed Sep 15, 1982 15:30 UTC</t>
  </si>
  <si>
    <t>Soyuz U | Cosmos 1407</t>
  </si>
  <si>
    <t>Thu Sep 09, 1982 07:19 UTC</t>
  </si>
  <si>
    <t>Long March 2C | FSW-0 4</t>
  </si>
  <si>
    <t>Thu Sep 09, 1982 02:12 UTC</t>
  </si>
  <si>
    <t>Ariane 1 | MARCES-B &amp; Sirio-2</t>
  </si>
  <si>
    <t>Wed Sep 08, 1982 10:20 UTC</t>
  </si>
  <si>
    <t>Soyuz U | Cosmos 1406</t>
  </si>
  <si>
    <t>Sat Sep 04, 1982 17:50 UTC</t>
  </si>
  <si>
    <t>Tsyklon-2 | Cosmos 1405</t>
  </si>
  <si>
    <t>Fri Sep 03, 1982 05:00 UTC</t>
  </si>
  <si>
    <t>N-I | Kiku 4</t>
  </si>
  <si>
    <t>Wed Sep 01, 1982 11:40 UTC</t>
  </si>
  <si>
    <t>Soyuz U | Cosmos 1404</t>
  </si>
  <si>
    <t>Wed Sep 01, 1982 09:00 UTC</t>
  </si>
  <si>
    <t>Soyuz U | Cosmos 1403</t>
  </si>
  <si>
    <t>Mon Aug 30, 1982 19:55 UTC</t>
  </si>
  <si>
    <t>Cosmos-3M | Strela-2M satellite</t>
  </si>
  <si>
    <t>Mon Aug 30, 1982 10:06 UTC</t>
  </si>
  <si>
    <t>Tsyklon-2 | Cosmos 1402</t>
  </si>
  <si>
    <t>Fri Aug 27, 1982 00:02 UTC</t>
  </si>
  <si>
    <t>Molniya-M /Block ML | Molniya-3 nÂ°101</t>
  </si>
  <si>
    <t>Thu Aug 26, 1982 23:10 UTC</t>
  </si>
  <si>
    <t>Delta 3920 | Anik D1</t>
  </si>
  <si>
    <t>Fri Aug 20, 1982 09:50 UTC</t>
  </si>
  <si>
    <t>Soyuz U | Cosmos 1401</t>
  </si>
  <si>
    <t>Thu Aug 19, 1982 17:11 UTC</t>
  </si>
  <si>
    <t>Soyuz U | Soyuz T-7</t>
  </si>
  <si>
    <t>Thu Aug 05, 1982 06:56 UTC</t>
  </si>
  <si>
    <t>Vostok-2M | Cosmos 1400</t>
  </si>
  <si>
    <t>Wed Aug 04, 1982 11:30 UTC</t>
  </si>
  <si>
    <t>Soyuz U | Cosmos 1399</t>
  </si>
  <si>
    <t>Tue Aug 03, 1982 11:30 UTC</t>
  </si>
  <si>
    <t>Soyuz U | Cosmos 1398</t>
  </si>
  <si>
    <t>Thu Jul 29, 1982 19:40 UTC</t>
  </si>
  <si>
    <t>Cosmos-3M | Cosmos 1397</t>
  </si>
  <si>
    <t>Tue Jul 27, 1982 12:30 UTC</t>
  </si>
  <si>
    <t>Soyuz U | Cosmos 1396</t>
  </si>
  <si>
    <t>Thu Jul 22, 1982 22:11 UTC</t>
  </si>
  <si>
    <t>Proton-K/Block-DM | Ekran nÂ°23L</t>
  </si>
  <si>
    <t>Wed Jul 21, 1982 09:40 UTC</t>
  </si>
  <si>
    <t>Molniya-M /Block ML | Molniya-1 nÂ°100</t>
  </si>
  <si>
    <t>Wed Jul 21, 1982 06:31 UTC</t>
  </si>
  <si>
    <t>Cosmos-3M | Cosmos 1388 to 1395</t>
  </si>
  <si>
    <t>Fri Jul 16, 1982 17:59 UTC</t>
  </si>
  <si>
    <t>Delta 3920 | Landsat 4</t>
  </si>
  <si>
    <t>Tue Jul 13, 1982 08:00 UTC</t>
  </si>
  <si>
    <t>Soyuz U | Cosmos 1387</t>
  </si>
  <si>
    <t>Sat Jul 10, 1982 09:57 UTC</t>
  </si>
  <si>
    <t>Soyuz U | Progress 14</t>
  </si>
  <si>
    <t>Wed Jul 07, 1982 09:47 UTC</t>
  </si>
  <si>
    <t>Cosmos-3M | Cosmos 1386</t>
  </si>
  <si>
    <t>Tue Jul 06, 1982 07:50 UTC</t>
  </si>
  <si>
    <t>Soyuz U | Cosmos 1385</t>
  </si>
  <si>
    <t>Wed Jun 30, 1982 15:00 UTC</t>
  </si>
  <si>
    <t>Soyuz U | Cosmos 1384</t>
  </si>
  <si>
    <t>Tue Jun 29, 1982 21:45 UTC</t>
  </si>
  <si>
    <t>Cosmos-3M | Cosmos 1383</t>
  </si>
  <si>
    <t>Sun Jun 27, 1982 15:00 UTC</t>
  </si>
  <si>
    <t>Space Shuttle Columbia | STS-4</t>
  </si>
  <si>
    <t>Fri Jun 25, 1982 02:28 UTC</t>
  </si>
  <si>
    <t>Molniya-M /Block 2BL | Cosmos 1382</t>
  </si>
  <si>
    <t>Thu Jun 24, 1982 16:29 UTC</t>
  </si>
  <si>
    <t>Soyuz U | Soyuz T-6</t>
  </si>
  <si>
    <t>Fri Jun 18, 1982 13:00 UTC</t>
  </si>
  <si>
    <t>Soyuz U | Cosmos 1381</t>
  </si>
  <si>
    <t>Fri Jun 18, 1982 11:58 UTC</t>
  </si>
  <si>
    <t>Cosmos-3M | Cosmos 1380</t>
  </si>
  <si>
    <t>Fri Jun 18, 1982 11:04 UTC</t>
  </si>
  <si>
    <t>Tsyklon-2 | Cosmos 1379</t>
  </si>
  <si>
    <t>Sat Jun 12, 1982 09:00 UTC</t>
  </si>
  <si>
    <t>Soyuz U | Zenit-6 nÂ°539</t>
  </si>
  <si>
    <t>Thu Jun 10, 1982 17:37 UTC</t>
  </si>
  <si>
    <t>Tsyklon-3 | Cosmos 1378</t>
  </si>
  <si>
    <t>Wed Jun 09, 1982 00:24 UTC</t>
  </si>
  <si>
    <t>Delta 3910 | Westar 5</t>
  </si>
  <si>
    <t>Tue Jun 08, 1982 12:00 UTC</t>
  </si>
  <si>
    <t>Soyuz U | Cosmos 1377</t>
  </si>
  <si>
    <t>Tue Jun 08, 1982 07:45 UTC</t>
  </si>
  <si>
    <t>Soyuz U | Cosmos 1376</t>
  </si>
  <si>
    <t>Sun Jun 06, 1982 17:10 UTC</t>
  </si>
  <si>
    <t>Cosmos-3M | Cosmos 1375</t>
  </si>
  <si>
    <t>Thu Jun 03, 1982 21:30 UTC</t>
  </si>
  <si>
    <t>K65M-RB5 | Cosmos 1374 (BOR-4)</t>
  </si>
  <si>
    <t>Wed Jun 02, 1982 12:50 UTC</t>
  </si>
  <si>
    <t>Soyuz U | Cosmos 1373</t>
  </si>
  <si>
    <t>Tue Jun 01, 1982 13:58 UTC</t>
  </si>
  <si>
    <t>Tsyklon-2 | Cosmos 1372</t>
  </si>
  <si>
    <t>Tue Jun 01, 1982 04:37 UTC</t>
  </si>
  <si>
    <t>Cosmos-3M | Cosmos 1371</t>
  </si>
  <si>
    <t>Fri May 28, 1982 22:02 UTC</t>
  </si>
  <si>
    <t>Molniya-M /Block ML | Molniya-1 nÂ°99</t>
  </si>
  <si>
    <t>Fri May 28, 1982 09:10 UTC</t>
  </si>
  <si>
    <t>Soyuz U | Cosmos 1370</t>
  </si>
  <si>
    <t>Tue May 25, 1982 09:00 UTC</t>
  </si>
  <si>
    <t>Soyuz U | Cosmos 1369</t>
  </si>
  <si>
    <t>Sun May 23, 1982 05:56 UTC</t>
  </si>
  <si>
    <t>Soyuz U | Progress 13</t>
  </si>
  <si>
    <t>Fri May 21, 1982 12:40 UTC</t>
  </si>
  <si>
    <t>Soyuz U | Cosmos 1368</t>
  </si>
  <si>
    <t>Thu May 20, 1982 13:08 UTC</t>
  </si>
  <si>
    <t>Molniya-M /Block 2BL | Cosmos 1367</t>
  </si>
  <si>
    <t>Mon May 17, 1982 23:50 UTC</t>
  </si>
  <si>
    <t>Proton-K/Block-DM | Cosmos 1366</t>
  </si>
  <si>
    <t>Sat May 15, 1982 14:20 UTC</t>
  </si>
  <si>
    <t>Soyuz U | Zenit-6 nÂ°536</t>
  </si>
  <si>
    <t>Fri May 14, 1982 19:39 UTC</t>
  </si>
  <si>
    <t>Tsyklon-2 | Cosmos 1365</t>
  </si>
  <si>
    <t>Thu May 13, 1982 09:58 UTC</t>
  </si>
  <si>
    <t>Soyuz U | Soyuz T-5</t>
  </si>
  <si>
    <t>Tue May 11, 1982 18:35 UTC</t>
  </si>
  <si>
    <t>Titan IIID | KH9-17 &amp; SSF-D-4</t>
  </si>
  <si>
    <t>Thu May 06, 1982 18:07 UTC</t>
  </si>
  <si>
    <t>Cosmos-3M | Cosmos 1357 to 1364</t>
  </si>
  <si>
    <t>Wed May 05, 1982 08:01 UTC</t>
  </si>
  <si>
    <t>Vostok-2M | Cosmos 1356</t>
  </si>
  <si>
    <t>Thu Apr 29, 1982 09:55 UTC</t>
  </si>
  <si>
    <t>Tsyklon-2 | Cosmos 1355</t>
  </si>
  <si>
    <t>Wed Apr 28, 1982 02:52 UTC</t>
  </si>
  <si>
    <t>Cosmos-3M | Cosmos 1354</t>
  </si>
  <si>
    <t>Fri Apr 23, 1982 09:40 UTC</t>
  </si>
  <si>
    <t>Soyuz U | Cosmos 1353</t>
  </si>
  <si>
    <t>Wed Apr 21, 1982 09:15 UTC</t>
  </si>
  <si>
    <t>Soyuz U | Cosmos 1352</t>
  </si>
  <si>
    <t>Wed Apr 21, 1982 01:40 UTC</t>
  </si>
  <si>
    <t>Cosmos-3M | Cosmos 1351</t>
  </si>
  <si>
    <t>Mon Apr 19, 1982 19:45 UTC</t>
  </si>
  <si>
    <t>Proton-K | Salyut 7</t>
  </si>
  <si>
    <t>Thu Apr 15, 1982 14:30 UTC</t>
  </si>
  <si>
    <t>Soyuz U | Cosmos 1350</t>
  </si>
  <si>
    <t>Sat Apr 10, 1982 06:47 UTC</t>
  </si>
  <si>
    <t>Delta 3910 | INSAT-1A</t>
  </si>
  <si>
    <t>Thu Apr 08, 1982 00:15 UTC</t>
  </si>
  <si>
    <t>Cosmos-3M | Cosmos 1349</t>
  </si>
  <si>
    <t>Wed Apr 07, 1982 13:41 UTC</t>
  </si>
  <si>
    <t>Molniya-M /Block 2BL | Cosmos 1348</t>
  </si>
  <si>
    <t>Fri Apr 02, 1982 10:15 UTC</t>
  </si>
  <si>
    <t>Soyuz U | Cosmos 1347</t>
  </si>
  <si>
    <t>Wed Mar 31, 1982 16:27 UTC</t>
  </si>
  <si>
    <t>Vostok-2M | Cosmos 1346</t>
  </si>
  <si>
    <t>Wed Mar 31, 1982 09:00 UTC</t>
  </si>
  <si>
    <t>Cosmos-3M | Cosmos 1345</t>
  </si>
  <si>
    <t>Thu Mar 25, 1982 09:50 UTC</t>
  </si>
  <si>
    <t>Tsyklon-3 | Meteor-2 nÂ°08</t>
  </si>
  <si>
    <t>Wed Mar 24, 1982 19:47 UTC</t>
  </si>
  <si>
    <t>Cosmos-3M | Cosmos 1344</t>
  </si>
  <si>
    <t>Wed Mar 24, 1982 00:12 UTC</t>
  </si>
  <si>
    <t>Molniya-M /Block ML | Molniya-3 nÂ°98</t>
  </si>
  <si>
    <t>Mon Mar 22, 1982 16:00 UTC</t>
  </si>
  <si>
    <t>Space Shuttle Columbia | STS-3</t>
  </si>
  <si>
    <t>Wed Mar 17, 1982 10:30 UTC</t>
  </si>
  <si>
    <t>Soyuz U | Cosmos 1343</t>
  </si>
  <si>
    <t>Mon Mar 15, 1982 04:39 UTC</t>
  </si>
  <si>
    <t>Proton-K/Block-DM | Gorizont 5</t>
  </si>
  <si>
    <t>Sat Mar 06, 1982 19:25 UTC</t>
  </si>
  <si>
    <t>Titan III(23)C | DSP-10</t>
  </si>
  <si>
    <t>Fri Mar 05, 1982 10:50 UTC</t>
  </si>
  <si>
    <t>Soyuz U | Cosmos 1342</t>
  </si>
  <si>
    <t>Fri Mar 05, 1982 00:23 UTC</t>
  </si>
  <si>
    <t>Atlas-SLV3D Centaur-D1AR | Intelsat 504</t>
  </si>
  <si>
    <t>Thu Mar 04, 1982 16:41 UTC</t>
  </si>
  <si>
    <t>Cosmos-3M | TaÃ¯foun nÂ°27</t>
  </si>
  <si>
    <t>Wed Mar 03, 1982 05:44 UTC</t>
  </si>
  <si>
    <t>Molniya-M /Block 2BL | Cosmos 1341</t>
  </si>
  <si>
    <t>Fri Feb 26, 1982 20:10 UTC</t>
  </si>
  <si>
    <t>Molniya-M /Block ML | Molniya-1 nÂ°97</t>
  </si>
  <si>
    <t>Fri Feb 26, 1982 00:04 UTC</t>
  </si>
  <si>
    <t>Delta 3910 | Westar 4</t>
  </si>
  <si>
    <t>Fri Feb 19, 1982 01:42 UTC</t>
  </si>
  <si>
    <t>Vostok-2M | Cosmos 1340</t>
  </si>
  <si>
    <t>Wed Feb 17, 1982 21:56 UTC</t>
  </si>
  <si>
    <t>Cosmos-3M | Cosmos 1339</t>
  </si>
  <si>
    <t>Tue Feb 16, 1982 11:10 UTC</t>
  </si>
  <si>
    <t>Soyuz U | Cosmos 1338</t>
  </si>
  <si>
    <t>Thu Feb 11, 1982 01:11 UTC</t>
  </si>
  <si>
    <t>Tsyklon-2 | Cosmos 1337</t>
  </si>
  <si>
    <t>Fri Feb 05, 1982 09:12 UTC</t>
  </si>
  <si>
    <t>Proton-K/Block-DM | Ekran 8</t>
  </si>
  <si>
    <t>Sat Jan 30, 1982 11:30 UTC</t>
  </si>
  <si>
    <t>Soyuz U | Cosmos 1336</t>
  </si>
  <si>
    <t>Fri Jan 29, 1982 11:00 UTC</t>
  </si>
  <si>
    <t>Cosmos-3M | Cosmos 1335</t>
  </si>
  <si>
    <t>Thu Jan 21, 1982 19:30 UTC</t>
  </si>
  <si>
    <t>Titan III(24)B | OPS 2849</t>
  </si>
  <si>
    <t>Wed Jan 20, 1982 11:30 UTC</t>
  </si>
  <si>
    <t>Soyuz U | Cosmos 1334</t>
  </si>
  <si>
    <t>Sat Jan 16, 1982 01:55 UTC</t>
  </si>
  <si>
    <t>Delta 3910 | Satcom 4</t>
  </si>
  <si>
    <t>Thu Jan 14, 1982 07:51 UTC</t>
  </si>
  <si>
    <t>Cosmos-3M | Cosmos 1333</t>
  </si>
  <si>
    <t>Tue Jan 12, 1982 12:30 UTC</t>
  </si>
  <si>
    <t>Soyuz U | Cosmos 1332</t>
  </si>
  <si>
    <t>Thu Jan 07, 1982 15:38 UTC</t>
  </si>
  <si>
    <t>Cosmos-3M | Cosmos 1331</t>
  </si>
  <si>
    <t>Wed Dec 23, 1981 13:15 UTC</t>
  </si>
  <si>
    <t>Molniya-M /Block ML | Molniya-1 nÂ°96</t>
  </si>
  <si>
    <t>Sun Dec 20, 1981 01:29 UTC</t>
  </si>
  <si>
    <t>Ariane 1 | MARCES-1 &amp; CAT-4</t>
  </si>
  <si>
    <t>Sat Dec 19, 1981 11:50 UTC</t>
  </si>
  <si>
    <t>Soyuz U | Cosmos 1330</t>
  </si>
  <si>
    <t>Sat Dec 19, 1981 01:10 UTC</t>
  </si>
  <si>
    <t>Atlas-E/F SGS-1 | GPS-7</t>
  </si>
  <si>
    <t>Thu Dec 17, 1981 11:00 UTC</t>
  </si>
  <si>
    <t>Cosmos-3M | Radio-Sputnik 3 to 8</t>
  </si>
  <si>
    <t>Tue Dec 15, 1981 23:35 UTC</t>
  </si>
  <si>
    <t>Atlas-SLV3D Centaur-D1AR | Intelsat 503</t>
  </si>
  <si>
    <t>Fri Dec 04, 1981 09:50 UTC</t>
  </si>
  <si>
    <t>Soyuz U | Cosmos 1329</t>
  </si>
  <si>
    <t>Thu Dec 03, 1981 11:47 UTC</t>
  </si>
  <si>
    <t>Tsyklon-3 | Cosmos 1328</t>
  </si>
  <si>
    <t>Sat Nov 28, 1981 18:08 UTC</t>
  </si>
  <si>
    <t>Cosmos-3M | Cosmos 1320 to 1327</t>
  </si>
  <si>
    <t>Fri Nov 20, 1981 08:30 UTC</t>
  </si>
  <si>
    <t>Cosmos-3M | Bhaskara-2</t>
  </si>
  <si>
    <t>Fri Nov 20, 1981 01:37 UTC</t>
  </si>
  <si>
    <t>Delta 3910 | Satcom 3R</t>
  </si>
  <si>
    <t>Tue Nov 17, 1981 15:25 UTC</t>
  </si>
  <si>
    <t>Molniya-M /Block ML | Molniya-1 nÂ°95</t>
  </si>
  <si>
    <t>Fri Nov 13, 1981 09:30 UTC</t>
  </si>
  <si>
    <t>Soyuz U | Cosmos 1319</t>
  </si>
  <si>
    <t>Thu Nov 12, 1981 15:09 UTC</t>
  </si>
  <si>
    <t>Space Shuttle Columbia | STS-2</t>
  </si>
  <si>
    <t>Wed Nov 04, 1981 05:31 UTC</t>
  </si>
  <si>
    <t>Proton-K/Block D-1 | Venera 14</t>
  </si>
  <si>
    <t>Tue Nov 03, 1981 13:00 UTC</t>
  </si>
  <si>
    <t>Soyuz U | Cosmos 1318</t>
  </si>
  <si>
    <t>Sat Oct 31, 1981 22:53 UTC</t>
  </si>
  <si>
    <t>Molniya-M /Block 2BL | Cosmos 1317</t>
  </si>
  <si>
    <t>Sat Oct 31, 1981 09:22 UTC</t>
  </si>
  <si>
    <t>Titan III(23)C | OPS-4029 (Vortex)</t>
  </si>
  <si>
    <t>Fri Oct 30, 1981 06:04 UTC</t>
  </si>
  <si>
    <t>Proton-K/Block D-1 | Venera 13</t>
  </si>
  <si>
    <t>Sat Oct 17, 1981 05:59 UTC</t>
  </si>
  <si>
    <t>Molniya-M /Block ML | Molniya-3 nÂ°94</t>
  </si>
  <si>
    <t>Thu Oct 15, 1981 09:15 UTC</t>
  </si>
  <si>
    <t>Soyuz U | Cosmos 1316</t>
  </si>
  <si>
    <t>Tue Oct 13, 1981 23:01 UTC</t>
  </si>
  <si>
    <t>Vostok-2M | Cosmos 1315</t>
  </si>
  <si>
    <t>Fri Oct 09, 1981 16:59 UTC</t>
  </si>
  <si>
    <t>Proton-K/Block-DM | Raduga 10</t>
  </si>
  <si>
    <t>Fri Oct 09, 1981 10:40 UTC</t>
  </si>
  <si>
    <t>Soyuz U | Cosmos 1314</t>
  </si>
  <si>
    <t>Tue Oct 06, 1981 11:27 UTC</t>
  </si>
  <si>
    <t>Delta 2310 | Explorer 64 (SME) &amp; UoSAT-1</t>
  </si>
  <si>
    <t>Thu Oct 01, 1981 09:00 UTC</t>
  </si>
  <si>
    <t>Soyuz U | Cosmos 1313</t>
  </si>
  <si>
    <t>Wed Sep 30, 1981 08:00 UTC</t>
  </si>
  <si>
    <t>Tsyklon-3 | Cosmos 1312</t>
  </si>
  <si>
    <t>Mon Sep 28, 1981 21:00 UTC</t>
  </si>
  <si>
    <t>Cosmos-3M | Cosmos 1311</t>
  </si>
  <si>
    <t>Thu Sep 24, 1981 23:09 UTC</t>
  </si>
  <si>
    <t>Delta 3910 | SBS-2</t>
  </si>
  <si>
    <t>Wed Sep 23, 1981 08:00 UTC</t>
  </si>
  <si>
    <t>Cosmos-3M | Cosmos 1310</t>
  </si>
  <si>
    <t>Mon Sep 21, 1981 13:10 UTC</t>
  </si>
  <si>
    <t>Tsyklon-3 | AurÃ©ole 3</t>
  </si>
  <si>
    <t>Sat Sep 19, 1981 21:28 UTC</t>
  </si>
  <si>
    <t>Feng Bao 1 | Shijian 2</t>
  </si>
  <si>
    <t>Fri Sep 18, 1981 09:30 UTC</t>
  </si>
  <si>
    <t>Soyuz U | Cosmos 1309</t>
  </si>
  <si>
    <t>Fri Sep 18, 1981 03:34 UTC</t>
  </si>
  <si>
    <t>Cosmos-3M | Cosmos 1308</t>
  </si>
  <si>
    <t>Tue Sep 15, 1981 11:30 UTC</t>
  </si>
  <si>
    <t>Soyuz U | Cosmos 1307</t>
  </si>
  <si>
    <t>Mon Sep 14, 1981 20:31 UTC</t>
  </si>
  <si>
    <t>Tsyklon-2 | Cosmos 1306</t>
  </si>
  <si>
    <t>Fri Sep 11, 1981 08:43 UTC</t>
  </si>
  <si>
    <t>Molniya-M /Block ML | Cosmos 1305</t>
  </si>
  <si>
    <t>Fri Sep 04, 1981 11:06 UTC</t>
  </si>
  <si>
    <t>Cosmos-3M | Cosmos 1304</t>
  </si>
  <si>
    <t>Fri Sep 04, 1981 08:00 UTC</t>
  </si>
  <si>
    <t>Soyuz U | Cosmos 1303</t>
  </si>
  <si>
    <t>Thu Sep 03, 1981 18:29 UTC</t>
  </si>
  <si>
    <t>Titan IIID | KH-11 4</t>
  </si>
  <si>
    <t>Fri Aug 28, 1981 16:18 UTC</t>
  </si>
  <si>
    <t>Cosmos-3M | Cosmos 1302</t>
  </si>
  <si>
    <t>Thu Aug 27, 1981 10:30 UTC</t>
  </si>
  <si>
    <t>Soyuz U | Cosmos 1301</t>
  </si>
  <si>
    <t>Mon Aug 24, 1981 21:40 UTC</t>
  </si>
  <si>
    <t>Tsyklon-3 | Cosmos 1300</t>
  </si>
  <si>
    <t>Mon Aug 24, 1981 16:37 UTC</t>
  </si>
  <si>
    <t>Tsyklon-2 | Cosmos 1299</t>
  </si>
  <si>
    <t>Fri Aug 21, 1981 10:20 UTC</t>
  </si>
  <si>
    <t>Soyuz U | Cosmos 1298</t>
  </si>
  <si>
    <t>Tue Aug 18, 1981 09:30 UTC</t>
  </si>
  <si>
    <t>Soyuz U | Cosmos 1297</t>
  </si>
  <si>
    <t>Thu Aug 13, 1981 16:20 UTC</t>
  </si>
  <si>
    <t>Soyuz U | Cosmos 1296</t>
  </si>
  <si>
    <t>Wed Aug 12, 1981 05:46 UTC</t>
  </si>
  <si>
    <t>Cosmos-3M | Cosmos 1295</t>
  </si>
  <si>
    <t>Mon Aug 10, 1981 20:03 UTC</t>
  </si>
  <si>
    <t>N-II Star-37E | Himawari 2</t>
  </si>
  <si>
    <t>Fri Aug 07, 1981 13:35 UTC</t>
  </si>
  <si>
    <t>Vostok-2M | Intercosmos 22</t>
  </si>
  <si>
    <t>Thu Aug 06, 1981 11:49 UTC</t>
  </si>
  <si>
    <t>Cosmos-3M | Cosmos 1287 to 1294</t>
  </si>
  <si>
    <t>Thu Aug 06, 1981 08:16 UTC</t>
  </si>
  <si>
    <t>Atlas-SLV3D Centaur-D1AR | FLTSATCOM-5</t>
  </si>
  <si>
    <t>Tue Aug 04, 1981 08:28 UTC</t>
  </si>
  <si>
    <t>Tsyklon-2 | Cosmos 1286</t>
  </si>
  <si>
    <t>Tue Aug 04, 1981 00:12 UTC</t>
  </si>
  <si>
    <t>Molniya-M /Block 2BL | Cosmos 1285</t>
  </si>
  <si>
    <t>Mon Aug 03, 1981 09:56 UTC</t>
  </si>
  <si>
    <t>Delta 3913 | Explorer 62 &amp; 63 (Dynamics Explorer 1&amp;2)</t>
  </si>
  <si>
    <t>Thu Jul 30, 1981 21:38 UTC</t>
  </si>
  <si>
    <t>Proton-K/Block-DM | Raduga 9</t>
  </si>
  <si>
    <t>Wed Jul 29, 1981 11:55 UTC</t>
  </si>
  <si>
    <t>Soyuz U | Cosmos 1284</t>
  </si>
  <si>
    <t>Fri Jul 17, 1981 08:00 UTC</t>
  </si>
  <si>
    <t>Soyuz U | Cosmos 1283</t>
  </si>
  <si>
    <t>Wed Jul 15, 1981 13:00 UTC</t>
  </si>
  <si>
    <t>Soyuz U | Cosmos 1282</t>
  </si>
  <si>
    <t>Fri Jul 10, 1981 05:14 UTC</t>
  </si>
  <si>
    <t>Vostok-2M | Meteor-Priroda nÂ°5 &amp; Iskra 1</t>
  </si>
  <si>
    <t>Tue Jul 07, 1981 12:30 UTC</t>
  </si>
  <si>
    <t>Soyuz U | Cosmos 1281</t>
  </si>
  <si>
    <t>Thu Jul 02, 1981 07:10 UTC</t>
  </si>
  <si>
    <t>Soyuz U | Cosmos 1280</t>
  </si>
  <si>
    <t>Wed Jul 01, 1981 09:30 UTC</t>
  </si>
  <si>
    <t>Soyuz U | Cosmos 1279</t>
  </si>
  <si>
    <t>Thu Jun 25, 1981 23:55 UTC</t>
  </si>
  <si>
    <t>Proton-K/Block-DM | Ekran 7</t>
  </si>
  <si>
    <t>Wed Jun 24, 1981 17:47 UTC</t>
  </si>
  <si>
    <t>Molniya-M /Block ML | Molniya-1 nÂ°92</t>
  </si>
  <si>
    <t>Tue Jun 23, 1981 10:52 UTC</t>
  </si>
  <si>
    <t>Atlas-E/F Star-37S-ISS | NOAA-C</t>
  </si>
  <si>
    <t>Fri Jun 19, 1981 19:37 UTC</t>
  </si>
  <si>
    <t>Molniya-M /Block 2BL | Cosmos 1278</t>
  </si>
  <si>
    <t>Fri Jun 19, 1981 12:32 UTC</t>
  </si>
  <si>
    <t>Ariane 1 | CAT-3, APPLE &amp; MÃ©tÃ©osat 2</t>
  </si>
  <si>
    <t>Wed Jun 17, 1981 09:30 UTC</t>
  </si>
  <si>
    <t>Soyuz U | Cosmos 1277</t>
  </si>
  <si>
    <t>Tue Jun 16, 1981 07:00 UTC</t>
  </si>
  <si>
    <t>Soyuz U | Cosmos 1276</t>
  </si>
  <si>
    <t>Tue Jun 09, 1981 03:33 UTC</t>
  </si>
  <si>
    <t>Molniya-M /Block ML | Molniya-3 nÂ°91</t>
  </si>
  <si>
    <t>Thu Jun 04, 1981 15:41 UTC</t>
  </si>
  <si>
    <t>Cosmos-3M | Cosmos 1275</t>
  </si>
  <si>
    <t>Wed Jun 03, 1981 14:00 UTC</t>
  </si>
  <si>
    <t>Soyuz U | Cosmos 1274</t>
  </si>
  <si>
    <t>Sun May 31, 1981 03:33 UTC</t>
  </si>
  <si>
    <t>SLV-3 | Rohini RS-D1</t>
  </si>
  <si>
    <t>Sat May 23, 1981 22:42 UTC</t>
  </si>
  <si>
    <t>Atlas-SLV3D Centaur-D1AR | Intelsat 501</t>
  </si>
  <si>
    <t>Fri May 22, 1981 22:29 UTC</t>
  </si>
  <si>
    <t>Delta 3914 | GOES-E</t>
  </si>
  <si>
    <t>Fri May 22, 1981 07:10 UTC</t>
  </si>
  <si>
    <t>Soyuz U | Cosmos 1273</t>
  </si>
  <si>
    <t>Thu May 21, 1981 09:10 UTC</t>
  </si>
  <si>
    <t>Soyuz U | Cosmos 1272</t>
  </si>
  <si>
    <t>Tue May 19, 1981 03:49 UTC</t>
  </si>
  <si>
    <t>Vostok-2M | Cosmos 1271</t>
  </si>
  <si>
    <t>Mon May 18, 1981 11:50 UTC</t>
  </si>
  <si>
    <t>Soyuz U | Cosmos 1270</t>
  </si>
  <si>
    <t>Fri May 15, 1981 06:07 UTC</t>
  </si>
  <si>
    <t>Thu May 14, 1981 21:45 UTC</t>
  </si>
  <si>
    <t>Vostok-2M | Meteor-2 nÂ°8</t>
  </si>
  <si>
    <t>Thu May 14, 1981 17:16 UTC</t>
  </si>
  <si>
    <t>Soyuz U | Soyuz 40</t>
  </si>
  <si>
    <t>Thu May 07, 1981 13:21 UTC</t>
  </si>
  <si>
    <t>Cosmos-3M | Cosmos 1269</t>
  </si>
  <si>
    <t>Tue Apr 28, 1981 09:00 UTC</t>
  </si>
  <si>
    <t>Soyuz U | Cosmos 1268</t>
  </si>
  <si>
    <t>Sat Apr 25, 1981 02:01 UTC</t>
  </si>
  <si>
    <t>Proton-K | Cosmos 1267 (TKS)</t>
  </si>
  <si>
    <t>Fri Apr 24, 1981 21:32 UTC</t>
  </si>
  <si>
    <t>Titan III(34)B Agena-D | Jumpseat 6</t>
  </si>
  <si>
    <t>Tue Apr 21, 1981 03:45 UTC</t>
  </si>
  <si>
    <t>Tsyklon-2 | Cosmos 1266</t>
  </si>
  <si>
    <t>Thu Apr 16, 1981 11:30 UTC</t>
  </si>
  <si>
    <t>Soyuz U | Cosmos 1265</t>
  </si>
  <si>
    <t>Wed Apr 15, 1981 10:30 UTC</t>
  </si>
  <si>
    <t>Soyuz U | Cosmos 1264</t>
  </si>
  <si>
    <t>Sun Apr 12, 1981 12:00 UTC</t>
  </si>
  <si>
    <t>Space Shuttle Columbia | STS-1</t>
  </si>
  <si>
    <t>Thu Apr 09, 1981 12:00 UTC</t>
  </si>
  <si>
    <t>Cosmos-3M | Cosmos 1263</t>
  </si>
  <si>
    <t>Tue Apr 07, 1981 10:51 UTC</t>
  </si>
  <si>
    <t>Soyuz U | Cosmos 1262</t>
  </si>
  <si>
    <t>Tue Mar 31, 1981 09:39 UTC</t>
  </si>
  <si>
    <t>Molniya-M /Block 2BL | Cosmos 1261</t>
  </si>
  <si>
    <t>Sat Mar 28, 1981 09:30 UTC</t>
  </si>
  <si>
    <t>Soyuz U | Yantar-2K nÂ°21</t>
  </si>
  <si>
    <t>Tue Mar 24, 1981 03:31 UTC</t>
  </si>
  <si>
    <t>Molniya-M /Block ML | Molniya-3 nÂ°90</t>
  </si>
  <si>
    <t>Sun Mar 22, 1981 14:58 UTC</t>
  </si>
  <si>
    <t>Soyuz U | Soyuz 39</t>
  </si>
  <si>
    <t>Fri Mar 20, 1981 23:45 UTC</t>
  </si>
  <si>
    <t>Tsyklon-2 | Cosmos 1260</t>
  </si>
  <si>
    <t>Wed Mar 18, 1981 04:40 UTC</t>
  </si>
  <si>
    <t>Proton-K/Block-DM | Raduga 8</t>
  </si>
  <si>
    <t>Tue Mar 17, 1981 08:40 UTC</t>
  </si>
  <si>
    <t>Soyuz U | Cosmos 1259</t>
  </si>
  <si>
    <t>Mon Mar 16, 1981 19:24 UTC</t>
  </si>
  <si>
    <t>Titan III(23)C | DSP-9</t>
  </si>
  <si>
    <t>Sat Mar 14, 1981 16:55 UTC</t>
  </si>
  <si>
    <t>Tsyklon-2 | Cosmos 1258</t>
  </si>
  <si>
    <t>Thu Mar 12, 1981 19:00 UTC</t>
  </si>
  <si>
    <t>Soyuz U | Soyuz T-4</t>
  </si>
  <si>
    <t>Fri Mar 06, 1981 11:31 UTC</t>
  </si>
  <si>
    <t>Cosmos-3M | Cosmos 1250 to 1257</t>
  </si>
  <si>
    <t>Thu Mar 05, 1981 18:09 UTC</t>
  </si>
  <si>
    <t>Tsyklon-2 | Cosmos 1249</t>
  </si>
  <si>
    <t>Thu Mar 05, 1981 15:00 UTC</t>
  </si>
  <si>
    <t>Soyuz U | Cosmos 1248</t>
  </si>
  <si>
    <t>Sat Feb 28, 1981 19:15 UTC</t>
  </si>
  <si>
    <t>Titan III(24)B | OPS 1166</t>
  </si>
  <si>
    <t>Sat Feb 21, 1981 23:23 UTC</t>
  </si>
  <si>
    <t>Atlas-SLV3D Centaur-D1AR | Comstar D4</t>
  </si>
  <si>
    <t>Sat Feb 21, 1981 00:30 UTC</t>
  </si>
  <si>
    <t>Mu-III S | Hinotori</t>
  </si>
  <si>
    <t>Thu Feb 19, 1981 10:00 UTC</t>
  </si>
  <si>
    <t>Molniya-M /Block 2BL | Cosmos 1247</t>
  </si>
  <si>
    <t>Wed Feb 18, 1981 09:00 UTC</t>
  </si>
  <si>
    <t>Soyuz U | Cosmos 1246</t>
  </si>
  <si>
    <t>Fri Feb 13, 1981 11:15 UTC</t>
  </si>
  <si>
    <t>Soyuz U | Cosmos 1245</t>
  </si>
  <si>
    <t>Thu Feb 12, 1981 18:21 UTC</t>
  </si>
  <si>
    <t>Cosmos-3M | Cosmos 1244</t>
  </si>
  <si>
    <t>Wed Feb 11, 1981 08:30 UTC</t>
  </si>
  <si>
    <t>N-II Star-37E | Kiku 3</t>
  </si>
  <si>
    <t>Fri Feb 06, 1981 08:00 UTC</t>
  </si>
  <si>
    <t>Cosmos-3M | Intercosmos 21</t>
  </si>
  <si>
    <t>Mon Feb 02, 1981 02:19 UTC</t>
  </si>
  <si>
    <t>Tsyklon-2 | Cosmos 1243</t>
  </si>
  <si>
    <t>Fri Jan 30, 1981 16:27 UTC</t>
  </si>
  <si>
    <t>Molniya-M /Block ML | Molniya-1 nÂ°89</t>
  </si>
  <si>
    <t>Tue Jan 27, 1981 14:58 UTC</t>
  </si>
  <si>
    <t>Vostok-2M | Cosmos 1242</t>
  </si>
  <si>
    <t>Sat Jan 24, 1981 14:18 UTC</t>
  </si>
  <si>
    <t>Soyuz U | Progress 12</t>
  </si>
  <si>
    <t>Fri Jan 23, 1981 11:20 UTC</t>
  </si>
  <si>
    <t>Tsyklon-3 | GEO-IK nÂ°01</t>
  </si>
  <si>
    <t>Wed Jan 21, 1981 08:29 UTC</t>
  </si>
  <si>
    <t>Cosmos-3M | Cosmos 1241</t>
  </si>
  <si>
    <t>Tue Jan 20, 1981 11:00 UTC</t>
  </si>
  <si>
    <t>Soyuz U | Cosmos 1240</t>
  </si>
  <si>
    <t>Fri Jan 16, 1981 12:00 UTC</t>
  </si>
  <si>
    <t>Soyuz U | Cosmos 1239</t>
  </si>
  <si>
    <t>Fri Jan 16, 1981 09:00 UTC</t>
  </si>
  <si>
    <t>Cosmos-3M | Cosmos 1238</t>
  </si>
  <si>
    <t>Fri Jan 09, 1981 14:57 UTC</t>
  </si>
  <si>
    <t>Molniya-M /Block ML | Molniya-3 nÂ°88</t>
  </si>
  <si>
    <t>Tue Jan 06, 1981 12:15 UTC</t>
  </si>
  <si>
    <t>Soyuz U | Cosmos 1237</t>
  </si>
  <si>
    <t>Fri Dec 26, 1980 16:10 UTC</t>
  </si>
  <si>
    <t>Soyuz U | Cosmos 1236</t>
  </si>
  <si>
    <t>Fri Dec 26, 1980 11:49 UTC</t>
  </si>
  <si>
    <t>Proton-K/Block-DM | Ekran 6</t>
  </si>
  <si>
    <t>Thu Dec 25, 1980 04:02 UTC</t>
  </si>
  <si>
    <t>Molniya-M /Block SO-L | Prognoz nÂ°8</t>
  </si>
  <si>
    <t>Tue Dec 23, 1980 22:48 UTC</t>
  </si>
  <si>
    <t>Cosmos-3M | Cosmos 1228 to 1235</t>
  </si>
  <si>
    <t>Tue Dec 16, 1980 12:15 UTC</t>
  </si>
  <si>
    <t>Soyuz U | Cosmos 1227</t>
  </si>
  <si>
    <t>Sat Dec 13, 1980 16:04 UTC</t>
  </si>
  <si>
    <t>Titan III(34)B Agena-D | Quasar 4</t>
  </si>
  <si>
    <t>Wed Dec 10, 1980 20:53 UTC</t>
  </si>
  <si>
    <t>Cosmos-3M | Cosmos 1226</t>
  </si>
  <si>
    <t>Tue Dec 09, 1980 07:18 UTC</t>
  </si>
  <si>
    <t>Atlas-E/F MSD | NOSS-4</t>
  </si>
  <si>
    <t>Sat Dec 06, 1980 23:31 UTC</t>
  </si>
  <si>
    <t>Atlas-SLV3D Centaur-D1AR | Intelsat 502</t>
  </si>
  <si>
    <t>Fri Dec 05, 1980</t>
  </si>
  <si>
    <t>K65M-RB5 | BOR-4 nÂ°401</t>
  </si>
  <si>
    <t>Fri Dec 05, 1980 04:23 UTC</t>
  </si>
  <si>
    <t>Cosmos-3M | Cosmos 1225</t>
  </si>
  <si>
    <t>Mon Dec 01, 1980 12:15 UTC</t>
  </si>
  <si>
    <t>Soyuz U | Cosmos 1224</t>
  </si>
  <si>
    <t>Thu Nov 27, 1980 21:37 UTC</t>
  </si>
  <si>
    <t>Molniya-M /Block 2BL | Cosmos 1223</t>
  </si>
  <si>
    <t>Thu Nov 27, 1980 14:18 UTC</t>
  </si>
  <si>
    <t>Soyuz U | Soyuz T-3</t>
  </si>
  <si>
    <t>Fri Nov 21, 1980 11:53 UTC</t>
  </si>
  <si>
    <t>Vostok-2M | Cosmos 1222</t>
  </si>
  <si>
    <t>Sun Nov 16, 1980 04:18 UTC</t>
  </si>
  <si>
    <t>Molniya-M /Block ML | Molniya-1 nÂ°87</t>
  </si>
  <si>
    <t>Sat Nov 15, 1980 22:49 UTC</t>
  </si>
  <si>
    <t>Delta 3910 | SBS-1</t>
  </si>
  <si>
    <t>Wed Nov 12, 1980 12:21 UTC</t>
  </si>
  <si>
    <t>Soyuz U | Cosmos 1221</t>
  </si>
  <si>
    <t>Tue Nov 04, 1980 15:04 UTC</t>
  </si>
  <si>
    <t>Tsyklon-2 | Cosmos 1220</t>
  </si>
  <si>
    <t>Fri Oct 31, 1980 12:00 UTC</t>
  </si>
  <si>
    <t>Soyuz U | Cosmos 1219</t>
  </si>
  <si>
    <t>Fri Oct 31, 1980 03:54 UTC</t>
  </si>
  <si>
    <t>Atlas-SLV3D Centaur-D1AR | FLTSATCOM-4</t>
  </si>
  <si>
    <t>Thu Oct 30, 1980 10:00 UTC</t>
  </si>
  <si>
    <t>Soyuz U | Cosmos 1218</t>
  </si>
  <si>
    <t>Fri Oct 24, 1980 10:53 UTC</t>
  </si>
  <si>
    <t>Molniya-M /Block 2BL | Cosmos 1217</t>
  </si>
  <si>
    <t>Thu Oct 16, 1980 12:20 UTC</t>
  </si>
  <si>
    <t>Soyuz U | Cosmos 1216</t>
  </si>
  <si>
    <t>Tue Oct 14, 1980 20:41 UTC</t>
  </si>
  <si>
    <t>Cosmos-3M | Cosmos 1215</t>
  </si>
  <si>
    <t>Fri Oct 10, 1980 13:10 UTC</t>
  </si>
  <si>
    <t>Soyuz U | Cosmos 1214</t>
  </si>
  <si>
    <t>Sun Oct 05, 1980 17:10 UTC</t>
  </si>
  <si>
    <t>Proton-K/Block-DM | Raduga 7</t>
  </si>
  <si>
    <t>Fri Oct 03, 1980 12:00 UTC</t>
  </si>
  <si>
    <t>Soyuz U | Cosmos 1213</t>
  </si>
  <si>
    <t>Sun Sep 28, 1980 15:09 UTC</t>
  </si>
  <si>
    <t>Soyuz U | Progress 11</t>
  </si>
  <si>
    <t>Fri Sep 26, 1980 10:10 UTC</t>
  </si>
  <si>
    <t>Soyuz U | Cosmos 1212</t>
  </si>
  <si>
    <t>Tue Sep 23, 1980 10:30 UTC</t>
  </si>
  <si>
    <t>Soyuz U | Cosmos 1211</t>
  </si>
  <si>
    <t>Fri Sep 19, 1980 10:10 UTC</t>
  </si>
  <si>
    <t>Soyuz U | Cosmos 1210</t>
  </si>
  <si>
    <t>Thu Sep 18, 1980 19:11 UTC</t>
  </si>
  <si>
    <t>Soyuz U | Soyuz 38</t>
  </si>
  <si>
    <t>Tue Sep 09, 1980 22:27 UTC</t>
  </si>
  <si>
    <t>Delta 3914 | GOES-D</t>
  </si>
  <si>
    <t>Tue Sep 09, 1980 11:00 UTC</t>
  </si>
  <si>
    <t>Vostok-2M | Meteor-2 nÂ°7</t>
  </si>
  <si>
    <t>Wed Sep 03, 1980 10:20 UTC</t>
  </si>
  <si>
    <t>Soyuz U | Cosmos 1209</t>
  </si>
  <si>
    <t>Tue Aug 26, 1980 15:30 UTC</t>
  </si>
  <si>
    <t>Soyuz U | Cosmos 1208</t>
  </si>
  <si>
    <t>Fri Aug 22, 1980 10:00 UTC</t>
  </si>
  <si>
    <t>Soyuz U | Cosmos 1207</t>
  </si>
  <si>
    <t>Fri Aug 15, 1980 05:34 UTC</t>
  </si>
  <si>
    <t>Vostok-2M | Cosmos 1206</t>
  </si>
  <si>
    <t>Tue Aug 12, 1980 11:50 UTC</t>
  </si>
  <si>
    <t>Soyuz U | Cosmos 1205</t>
  </si>
  <si>
    <t>Thu Jul 31, 1980 10:20 UTC</t>
  </si>
  <si>
    <t>Cosmos-3M | Cosmos 1204</t>
  </si>
  <si>
    <t>Thu Jul 31, 1980 07:45 UTC</t>
  </si>
  <si>
    <t>Soyuz U | Cosmos 1203</t>
  </si>
  <si>
    <t>Thu Jul 24, 1980 12:40 UTC</t>
  </si>
  <si>
    <t>Soyuz U | Cosmos 1202</t>
  </si>
  <si>
    <t>Wed Jul 23, 1980 18:33 UTC</t>
  </si>
  <si>
    <t>Soyuz U | Soyuz 37</t>
  </si>
  <si>
    <t>Fri Jul 18, 1980 10:37 UTC</t>
  </si>
  <si>
    <t>Molniya-M /Block ML | Molniya-3 nÂ°86</t>
  </si>
  <si>
    <t>Fri Jul 18, 1980 02:33 UTC</t>
  </si>
  <si>
    <t>SLV-3 | Rohini RS-1</t>
  </si>
  <si>
    <t>Tue Jul 15, 1980 07:30 UTC</t>
  </si>
  <si>
    <t>Soyuz U | Cosmos 1201</t>
  </si>
  <si>
    <t>SLC-10W (75-2-6), Vandenberg SFB, California, USA</t>
  </si>
  <si>
    <t>Tue Jul 15, 1980 02:22 UTC</t>
  </si>
  <si>
    <t>Thor-LV2F Star-ISS | DMSP-5D-F5</t>
  </si>
  <si>
    <t>Mon Jul 14, 1980 22:35 UTC</t>
  </si>
  <si>
    <t>Proton-K/Block-DM | Ekran 5</t>
  </si>
  <si>
    <t>Wed Jul 09, 1980 12:40 UTC</t>
  </si>
  <si>
    <t>Soyuz U | Cosmos 1200</t>
  </si>
  <si>
    <t>Wed Jul 09, 1980 00:42 UTC</t>
  </si>
  <si>
    <t>Cosmos-3M | Cosmos 1192 to 1199</t>
  </si>
  <si>
    <t>Wed Jul 02, 1980 00:53 UTC</t>
  </si>
  <si>
    <t>Molniya-M /Block 2BL | Cosmos 1191</t>
  </si>
  <si>
    <t>Tue Jul 01, 1980 07:12 UTC</t>
  </si>
  <si>
    <t>Cosmos-3M | Cosmos 1190</t>
  </si>
  <si>
    <t>Sun Jun 29, 1980 04:40 UTC</t>
  </si>
  <si>
    <t>Soyuz U | Progress 10</t>
  </si>
  <si>
    <t>Thu Jun 26, 1980 12:20 UTC</t>
  </si>
  <si>
    <t>Soyuz U | Cosmos 1189</t>
  </si>
  <si>
    <t>Sat Jun 21, 1980 18:34 UTC</t>
  </si>
  <si>
    <t>Molniya-M /Block ML | Molniya-1 nÂ°85</t>
  </si>
  <si>
    <t>Wed Jun 18, 1980 18:30 UTC</t>
  </si>
  <si>
    <t>Titan IIID | KH9-16</t>
  </si>
  <si>
    <t>Wed Jun 18, 1980 06:14 UTC</t>
  </si>
  <si>
    <t>Vostok-2M | Meteor-Priroda nÂ°4</t>
  </si>
  <si>
    <t>Sat Jun 14, 1980 20:51 UTC</t>
  </si>
  <si>
    <t>Molniya-M /Block 2BL | Cosmos 1188</t>
  </si>
  <si>
    <t>Sat Jun 14, 1980 00:49 UTC</t>
  </si>
  <si>
    <t>Proton-K/Block-DM | Gorizont 4</t>
  </si>
  <si>
    <t>Thu Jun 12, 1980 12:30 UTC</t>
  </si>
  <si>
    <t>Soyuz U | Cosmos 1187</t>
  </si>
  <si>
    <t>Fri Jun 06, 1980 11:00 UTC</t>
  </si>
  <si>
    <t>Cosmos-3M | Cosmos 1186</t>
  </si>
  <si>
    <t>Fri Jun 06, 1980 07:00 UTC</t>
  </si>
  <si>
    <t>Soyuz U | Cosmos 1185</t>
  </si>
  <si>
    <t>Thu Jun 05, 1980 14:19 UTC</t>
  </si>
  <si>
    <t>Soyuz U | Soyuz T-2</t>
  </si>
  <si>
    <t>Wed Jun 04, 1980 07:34 UTC</t>
  </si>
  <si>
    <t>Vostok-2M | Cosmos 1184</t>
  </si>
  <si>
    <t>Thu May 29, 1980 10:53 UTC</t>
  </si>
  <si>
    <t>Atlas-E/F Star-37S-ISS | NOAA-B</t>
  </si>
  <si>
    <t>Wed May 28, 1980 12:00 UTC</t>
  </si>
  <si>
    <t>Soyuz U | Cosmos 1183</t>
  </si>
  <si>
    <t>Mon May 26, 1980 18:20 UTC</t>
  </si>
  <si>
    <t>Soyuz U | Soyuz 36</t>
  </si>
  <si>
    <t>Fri May 23, 1980 14:29 UTC</t>
  </si>
  <si>
    <t>Ariane 1 | CAT-2, Amsat P3A &amp; Firewheel</t>
  </si>
  <si>
    <t>Fri May 23, 1980 07:10 UTC</t>
  </si>
  <si>
    <t>Soyuz U | Cosmos 1182</t>
  </si>
  <si>
    <t>Tue May 20, 1980 09:21 UTC</t>
  </si>
  <si>
    <t>Cosmos-3M | Cosmos 1181</t>
  </si>
  <si>
    <t>Thu May 15, 1980 05:35 UTC</t>
  </si>
  <si>
    <t>Soyuz U | Cosmos 1180</t>
  </si>
  <si>
    <t>Wed May 14, 1980 13:00 UTC</t>
  </si>
  <si>
    <t>Cosmos-3M | Cosmos 1179</t>
  </si>
  <si>
    <t>Wed May 07, 1980 13:00 UTC</t>
  </si>
  <si>
    <t>Soyuz U | Cosmos 1178</t>
  </si>
  <si>
    <t>Tue Apr 29, 1980 13:30 UTC</t>
  </si>
  <si>
    <t>Soyuz U | Cosmos 1177</t>
  </si>
  <si>
    <t>Tue Apr 29, 1980 11:40 UTC</t>
  </si>
  <si>
    <t>Tsyklon-2 | Cosmos 1176</t>
  </si>
  <si>
    <t>Sun Apr 27, 1980 06:24 UTC</t>
  </si>
  <si>
    <t>Soyuz U | Progress 9</t>
  </si>
  <si>
    <t>Sat Apr 26, 1980 10:00 UTC</t>
  </si>
  <si>
    <t>Atlas-E/F SGS-1 | GPS-6</t>
  </si>
  <si>
    <t>Fri Apr 18, 1980 17:31 UTC</t>
  </si>
  <si>
    <t>Molniya-M /Block ML | Cosmos 1175</t>
  </si>
  <si>
    <t>Fri Apr 18, 1980 00:51 UTC</t>
  </si>
  <si>
    <t>Tsyklon-2 | Cosmos 1174</t>
  </si>
  <si>
    <t>Thu Apr 17, 1980 08:30 UTC</t>
  </si>
  <si>
    <t>Soyuz U | Cosmos 1173</t>
  </si>
  <si>
    <t>Sat Apr 12, 1980 20:17 UTC</t>
  </si>
  <si>
    <t>Molniya-M /Block 2BL | Cosmos 1172</t>
  </si>
  <si>
    <t>Wed Apr 09, 1980 13:38 UTC</t>
  </si>
  <si>
    <t>Soyuz U | Soyuz 35</t>
  </si>
  <si>
    <t>Thu Apr 03, 1980 07:40 UTC</t>
  </si>
  <si>
    <t>Cosmos-3M | Cosmos 1171</t>
  </si>
  <si>
    <t>Tue Apr 01, 1980 08:00 UTC</t>
  </si>
  <si>
    <t>Soyuz U | Cosmos 1170</t>
  </si>
  <si>
    <t>Thu Mar 27, 1980 18:53 UTC</t>
  </si>
  <si>
    <t>Soyuz U | Progress 8</t>
  </si>
  <si>
    <t>Thu Mar 27, 1980 07:30 UTC</t>
  </si>
  <si>
    <t>Cosmos-3M | Cosmos 1169</t>
  </si>
  <si>
    <t>Mon Mar 17, 1980 21:37 UTC</t>
  </si>
  <si>
    <t>Cosmos-3M | Cosmos 1168</t>
  </si>
  <si>
    <t>Fri Mar 14, 1980 10:40 UTC</t>
  </si>
  <si>
    <t>Tsyklon-2 | Cosmos 1167</t>
  </si>
  <si>
    <t>Tue Mar 04, 1980 10:30 UTC</t>
  </si>
  <si>
    <t>Soyuz U | Cosmos 1166</t>
  </si>
  <si>
    <t>Mon Mar 03, 1980 09:27 UTC</t>
  </si>
  <si>
    <t>Atlas-E/F MSD | NOSS-3</t>
  </si>
  <si>
    <t>Fri Feb 22, 1980 08:35 UTC</t>
  </si>
  <si>
    <t>N-I Star-37E | Ayame 2</t>
  </si>
  <si>
    <t>Thu Feb 21, 1980 12:00 UTC</t>
  </si>
  <si>
    <t>Soyuz U | Cosmos 1165</t>
  </si>
  <si>
    <t>Wed Feb 20, 1980 08:05 UTC</t>
  </si>
  <si>
    <t>Proton-K/Block-DM | Raduga 6</t>
  </si>
  <si>
    <t>Sun Feb 17, 1980 00:40 UTC</t>
  </si>
  <si>
    <t>Mu-III S | Tansei 4</t>
  </si>
  <si>
    <t>Thu Feb 14, 1980 15:57 UTC</t>
  </si>
  <si>
    <t>Delta 3910 | Solar Maximum Mission</t>
  </si>
  <si>
    <t>Tue Feb 12, 1980 00:52 UTC</t>
  </si>
  <si>
    <t>Molniya-M /Block 2BL | Cosmos 1164</t>
  </si>
  <si>
    <t>Mon Feb 11, 1980 23:32 UTC</t>
  </si>
  <si>
    <t>Cosmos-3M | Cosmos 1156 to 1163</t>
  </si>
  <si>
    <t>Sat Feb 09, 1980 23:08 UTC</t>
  </si>
  <si>
    <t>Atlas-E/F SGS-1 | GPS-5</t>
  </si>
  <si>
    <t>Thu Feb 07, 1980 21:10 UTC</t>
  </si>
  <si>
    <t>Titan IIID | KH-11 3</t>
  </si>
  <si>
    <t>Thu Feb 07, 1980 11:02 UTC</t>
  </si>
  <si>
    <t>Soyuz U | Cosmos 1155</t>
  </si>
  <si>
    <t>Wed Jan 30, 1980 12:51 UTC</t>
  </si>
  <si>
    <t>Vostok-2M | Cosmos 1154</t>
  </si>
  <si>
    <t>Fri Jan 25, 1980 20:36 UTC</t>
  </si>
  <si>
    <t>Cosmos-3M | Cosmos 1153</t>
  </si>
  <si>
    <t>Thu Jan 24, 1980 15:45 UTC</t>
  </si>
  <si>
    <t>Soyuz U | Cosmos 1152</t>
  </si>
  <si>
    <t>Wed Jan 23, 1980 07:00 UTC</t>
  </si>
  <si>
    <t>Tsyklon-3 | Cosmos 1151</t>
  </si>
  <si>
    <t>Fri Jan 18, 1980 01:26 UTC</t>
  </si>
  <si>
    <t>Atlas-SLV3D Centaur-D1AR | FLTSATCOM-3</t>
  </si>
  <si>
    <t>Mon Jan 14, 1980 19:49 UTC</t>
  </si>
  <si>
    <t>Cosmos-3M | Cosmos 1150</t>
  </si>
  <si>
    <t>Fri Jan 11, 1980 12:28 UTC</t>
  </si>
  <si>
    <t>Molniya-M /Block ML | Molniya-1 nÂ°83</t>
  </si>
  <si>
    <t>Wed Jan 09, 1980 12:15 UTC</t>
  </si>
  <si>
    <t>Soyuz U | Cosmos 1149</t>
  </si>
  <si>
    <t>Fri Dec 28, 1979 13:00 UTC</t>
  </si>
  <si>
    <t>Soyuz U | Cosmos 1148</t>
  </si>
  <si>
    <t>Fri Dec 28, 1979 11:51 UTC</t>
  </si>
  <si>
    <t>Proton-K/Block-DM | Gorizont 3</t>
  </si>
  <si>
    <t>Mon Dec 24, 1979 17:14 UTC</t>
  </si>
  <si>
    <t>Ariane 1 | CAT-1</t>
  </si>
  <si>
    <t>Sun Dec 16, 1979 12:29 UTC</t>
  </si>
  <si>
    <t>Soyuz U | Soyuz T-1</t>
  </si>
  <si>
    <t>Wed Dec 12, 1979 12:30 UTC</t>
  </si>
  <si>
    <t>Soyuz U | Cosmos 1147</t>
  </si>
  <si>
    <t>Fri Dec 07, 1979 01:35 UTC</t>
  </si>
  <si>
    <t>Delta 3914 | Satcom-3</t>
  </si>
  <si>
    <t>Wed Dec 05, 1979 09:00 UTC</t>
  </si>
  <si>
    <t>Cosmos-3M | Cosmos 1146</t>
  </si>
  <si>
    <t>Tue Nov 27, 1979 09:55 UTC</t>
  </si>
  <si>
    <t>Vostok-2M | Cosmos 1145</t>
  </si>
  <si>
    <t>Wed Nov 21, 1979 02:09 UTC</t>
  </si>
  <si>
    <t>Titan III(23)C | DSCS-II 13&amp;14</t>
  </si>
  <si>
    <t>Fri Nov 02, 1979 16:00 UTC</t>
  </si>
  <si>
    <t>Soyuz U | Cosmos 1144</t>
  </si>
  <si>
    <t>Thu Nov 01, 1979 08:05 UTC</t>
  </si>
  <si>
    <t>Cosmos-3M | Intercosmos 20</t>
  </si>
  <si>
    <t>Wed Oct 31, 1979 09:25 UTC</t>
  </si>
  <si>
    <t>Vostok-2M | Meteor-2 nÂ°6</t>
  </si>
  <si>
    <t>Tue Oct 30, 1979 14:16 UTC</t>
  </si>
  <si>
    <t>Scout G1 | Explorer 61 (Magsat-A)</t>
  </si>
  <si>
    <t>Fri Oct 26, 1979 18:12 UTC</t>
  </si>
  <si>
    <t>Vostok-2M | Cosmos 1143</t>
  </si>
  <si>
    <t>Mon Oct 22, 1979 12:30 UTC</t>
  </si>
  <si>
    <t>Soyuz U | Cosmos 1142</t>
  </si>
  <si>
    <t>Sat Oct 20, 1979 07:03 UTC</t>
  </si>
  <si>
    <t>Molniya-M /Block ML | Molniya-1 nÂ°82</t>
  </si>
  <si>
    <t>Tue Oct 16, 1979 12:17 UTC</t>
  </si>
  <si>
    <t>Cosmos-3M | Cosmos 1141</t>
  </si>
  <si>
    <t>Fri Oct 12, 1979 12:30 UTC</t>
  </si>
  <si>
    <t>Soyuz U | Zenit-6 nÂ°473</t>
  </si>
  <si>
    <t>Thu Oct 11, 1979 16:36 UTC</t>
  </si>
  <si>
    <t>Cosmos-3M | Cosmos 1140</t>
  </si>
  <si>
    <t>Fri Oct 05, 1979 11:30 UTC</t>
  </si>
  <si>
    <t>Soyuz U | Cosmos 1139</t>
  </si>
  <si>
    <t>Wed Oct 03, 1979 17:12 UTC</t>
  </si>
  <si>
    <t>Proton-K/Block-DM | Ekran 4</t>
  </si>
  <si>
    <t>Mon Oct 01, 1979 11:22 UTC</t>
  </si>
  <si>
    <t>Titan III(23)C | OPS-1948 (Vortex)</t>
  </si>
  <si>
    <t>Fri Sep 28, 1979 12:20 UTC</t>
  </si>
  <si>
    <t>Soyuz U | Cosmos 1138</t>
  </si>
  <si>
    <t>Tue Sep 25, 1979 21:00 UTC</t>
  </si>
  <si>
    <t>Cosmos-3M | Cosmos 1130 to 1137</t>
  </si>
  <si>
    <t>Tue Sep 25, 1979 15:30 UTC</t>
  </si>
  <si>
    <t>Soyuz U | Cosmos 1129</t>
  </si>
  <si>
    <t>Thu Sep 20, 1979 05:28 UTC</t>
  </si>
  <si>
    <t>Atlas-SLV3D Centaur-D1AR | HEAO-3</t>
  </si>
  <si>
    <t>Fri Sep 14, 1979 15:30 UTC</t>
  </si>
  <si>
    <t>Soyuz U | Cosmos 1128</t>
  </si>
  <si>
    <t>Wed Sep 05, 1979 10:20 UTC</t>
  </si>
  <si>
    <t>Soyuz U | Cosmos 1127</t>
  </si>
  <si>
    <t>Fri Aug 31, 1979 11:30 UTC</t>
  </si>
  <si>
    <t>Soyuz U | Cosmos 1126</t>
  </si>
  <si>
    <t>Tue Aug 28, 1979 00:55 UTC</t>
  </si>
  <si>
    <t>Cosmos-3M | Cosmos 1125</t>
  </si>
  <si>
    <t>Tue Aug 28, 1979 00:17 UTC</t>
  </si>
  <si>
    <t>Molniya-M /Block 2BL | Cosmos 1124</t>
  </si>
  <si>
    <t>Tue Aug 21, 1979 11:10 UTC</t>
  </si>
  <si>
    <t>Soyuz U | Cosmos 1123</t>
  </si>
  <si>
    <t>Fri Aug 17, 1979 07:45 UTC</t>
  </si>
  <si>
    <t>Soyuz U | Cosmos 1122</t>
  </si>
  <si>
    <t>Tue Aug 14, 1979 15:30 UTC</t>
  </si>
  <si>
    <t>Soyuz U | Cosmos 1121</t>
  </si>
  <si>
    <t>Sat Aug 11, 1979 09:15 UTC</t>
  </si>
  <si>
    <t>Soyuz U | Cosmos 1120</t>
  </si>
  <si>
    <t>Fri Aug 10, 1979 02:28 UTC</t>
  </si>
  <si>
    <t>SLV-3 | Rohini 1A</t>
  </si>
  <si>
    <t>Fri Aug 10, 1979 00:20 UTC</t>
  </si>
  <si>
    <t>Delta 2914 | Westar-3</t>
  </si>
  <si>
    <t>Fri Aug 03, 1979 10:45 UTC</t>
  </si>
  <si>
    <t>Soyuz U | Cosmos 1119</t>
  </si>
  <si>
    <t>Tue Jul 31, 1979 03:56 UTC</t>
  </si>
  <si>
    <t>Molniya-M /Block ML | Molniya-1 nÂ°81</t>
  </si>
  <si>
    <t>Fri Jul 27, 1979 21:28 UTC</t>
  </si>
  <si>
    <t>Feng Bao 1 | Shijian 2A</t>
  </si>
  <si>
    <t>Fri Jul 27, 1979 07:30 UTC</t>
  </si>
  <si>
    <t>Soyuz U | Cosmos 1118</t>
  </si>
  <si>
    <t>Wed Jul 25, 1979 15:20 UTC</t>
  </si>
  <si>
    <t>Soyuz U | Cosmos 1117</t>
  </si>
  <si>
    <t>Fri Jul 20, 1979 11:58 UTC</t>
  </si>
  <si>
    <t>Vostok-2M | Cosmos 1116</t>
  </si>
  <si>
    <t>Fri Jul 13, 1979 08:25 UTC</t>
  </si>
  <si>
    <t>Soyuz U | Cosmos 1115</t>
  </si>
  <si>
    <t>Wed Jul 11, 1979 15:41 UTC</t>
  </si>
  <si>
    <t>Cosmos-3M | Cosmos 1114</t>
  </si>
  <si>
    <t>Tue Jul 10, 1979 09:00 UTC</t>
  </si>
  <si>
    <t>Soyuz U | Cosmos 1113</t>
  </si>
  <si>
    <t>Fri Jul 06, 1979 08:20 UTC</t>
  </si>
  <si>
    <t>Cosmos-3M | Cosmos 1112</t>
  </si>
  <si>
    <t>Thu Jul 05, 1979 23:19 UTC</t>
  </si>
  <si>
    <t>Proton-K/Block-DM | Gorizont 2</t>
  </si>
  <si>
    <t>Fri Jun 29, 1979 16:00 UTC</t>
  </si>
  <si>
    <t>Soyuz U | Cosmos 1111</t>
  </si>
  <si>
    <t>Thu Jun 28, 1979 20:09 UTC</t>
  </si>
  <si>
    <t>Cosmos-3M | Cosmos 1110</t>
  </si>
  <si>
    <t>Thu Jun 28, 1979 09:25 UTC</t>
  </si>
  <si>
    <t>Soyuz U | Progress 7</t>
  </si>
  <si>
    <t>Wed Jun 27, 1979 18:11 UTC</t>
  </si>
  <si>
    <t>Molniya-M /Block 2BL | Cosmos 1109</t>
  </si>
  <si>
    <t>Wed Jun 27, 1979 15:51 UTC</t>
  </si>
  <si>
    <t>Atlas-E/F Star-37S-ISS | NOAA-A</t>
  </si>
  <si>
    <t>Fri Jun 22, 1979 07:00 UTC</t>
  </si>
  <si>
    <t>Soyuz U | Cosmos 1108</t>
  </si>
  <si>
    <t>Fri Jun 15, 1979 10:50 UTC</t>
  </si>
  <si>
    <t>Soyuz U | Cosmos 1107</t>
  </si>
  <si>
    <t>Tue Jun 12, 1979 07:00 UTC</t>
  </si>
  <si>
    <t>Soyuz U | Cosmos 1106</t>
  </si>
  <si>
    <t>Sun Jun 10, 1979 13:39 UTC</t>
  </si>
  <si>
    <t>Titan III(23)C | DSP-8</t>
  </si>
  <si>
    <t>Fri Jun 08, 1979 07:10 UTC</t>
  </si>
  <si>
    <t>Soyuz U | Cosmos 1105</t>
  </si>
  <si>
    <t>Thu Jun 07, 1979 10:30 UTC</t>
  </si>
  <si>
    <t>Cosmos-3M | Bhaskara-1</t>
  </si>
  <si>
    <t>Wed Jun 06, 1979 18:22 UTC</t>
  </si>
  <si>
    <t>Thor-LV2F Star-ISS | DMSP-5D-F4</t>
  </si>
  <si>
    <t>Wed Jun 06, 1979 18:12 UTC</t>
  </si>
  <si>
    <t>Soyuz U | Soyuz 34</t>
  </si>
  <si>
    <t>Tue Jun 05, 1979 23:28 UTC</t>
  </si>
  <si>
    <t>Molniya-M /Block ML | Molniya-3 nÂ°80</t>
  </si>
  <si>
    <t>LA-3, Wallops Flight Facility, Virginia, USA</t>
  </si>
  <si>
    <t>Sat Jun 02, 1979 23:26 UTC</t>
  </si>
  <si>
    <t>Scout D1 | Ariel 6</t>
  </si>
  <si>
    <t>Thu May 31, 1979 17:58 UTC</t>
  </si>
  <si>
    <t>Cosmos-3M | Cosmos 1104</t>
  </si>
  <si>
    <t>Thu May 31, 1979 16:30 UTC</t>
  </si>
  <si>
    <t>Soyuz U | Cosmos 1103</t>
  </si>
  <si>
    <t>Mon May 28, 1979 18:30 UTC</t>
  </si>
  <si>
    <t>Titan III(24)B | OPS 7164</t>
  </si>
  <si>
    <t>Fri May 25, 1979 07:00 UTC</t>
  </si>
  <si>
    <t>Soyuz U | Cosmos 1102</t>
  </si>
  <si>
    <t>Tue May 22, 1979 23:00 UTC</t>
  </si>
  <si>
    <t>Proton-K | Cosmos 1100 &amp; 1101</t>
  </si>
  <si>
    <t>Thu May 17, 1979 07:10 UTC</t>
  </si>
  <si>
    <t>Soyuz U | Cosmos 1099</t>
  </si>
  <si>
    <t>Tue May 15, 1979 11:40 UTC</t>
  </si>
  <si>
    <t>Soyuz U | Cosmos 1098</t>
  </si>
  <si>
    <t>Sun May 13, 1979 04:17 UTC</t>
  </si>
  <si>
    <t>Soyuz U | Progress 6</t>
  </si>
  <si>
    <t>Fri May 04, 1979 18:57 UTC</t>
  </si>
  <si>
    <t>Atlas-SLV3D Centaur-D1AR | FLTSATCOM-2</t>
  </si>
  <si>
    <t>Fri Apr 27, 1979 17:15 UTC</t>
  </si>
  <si>
    <t>Soyuz U | Cosmos 1097</t>
  </si>
  <si>
    <t>Wed Apr 25, 1979 10:00 UTC</t>
  </si>
  <si>
    <t>Tsyklon-2 | Cosmos 1096</t>
  </si>
  <si>
    <t>Wed Apr 25, 1979 03:44 UTC</t>
  </si>
  <si>
    <t>Proton-K/Block-DM | Raduga 5</t>
  </si>
  <si>
    <t>Fri Apr 20, 1979 11:30 UTC</t>
  </si>
  <si>
    <t>Soyuz U | Cosmos 1095</t>
  </si>
  <si>
    <t>Wed Apr 18, 1979 12:00 UTC</t>
  </si>
  <si>
    <t>Tsyklon-2 | Cosmos 1094</t>
  </si>
  <si>
    <t>Sat Apr 14, 1979 05:27 UTC</t>
  </si>
  <si>
    <t>Vostok-2M | Cosmos 1093</t>
  </si>
  <si>
    <t>Thu Apr 12, 1979 00:28 UTC</t>
  </si>
  <si>
    <t>Molniya-M /Block ML | Molniya-1 nÂ°79</t>
  </si>
  <si>
    <t>Wed Apr 11, 1979 21:51 UTC</t>
  </si>
  <si>
    <t>Cosmos-3M | Cosmos 1092</t>
  </si>
  <si>
    <t>Tue Apr 10, 1979 17:34 UTC</t>
  </si>
  <si>
    <t>Soyuz U | Soyuz 33</t>
  </si>
  <si>
    <t>Sat Apr 07, 1979 06:20 UTC</t>
  </si>
  <si>
    <t>Cosmos-3M | Cosmos 1091</t>
  </si>
  <si>
    <t>Sat Mar 31, 1979 10:45 UTC</t>
  </si>
  <si>
    <t>Soyuz U | Cosmos 1090</t>
  </si>
  <si>
    <t>Wed Mar 21, 1979 04:13 UTC</t>
  </si>
  <si>
    <t>Cosmos-3M | Cosmos 1089</t>
  </si>
  <si>
    <t>Fri Mar 16, 1979 18:30 UTC</t>
  </si>
  <si>
    <t>Titan IIID | KH9-15 &amp; SSF-D-3</t>
  </si>
  <si>
    <t>Thu Mar 15, 1979 02:58 UTC</t>
  </si>
  <si>
    <t>Cosmos-3M | Cosmos 1081 to 1088</t>
  </si>
  <si>
    <t>Wed Mar 14, 1979 10:50 UTC</t>
  </si>
  <si>
    <t>Soyuz U | Cosmos 1080</t>
  </si>
  <si>
    <t>Mon Mar 12, 1979 05:47 UTC</t>
  </si>
  <si>
    <t>Soyuz U | Progress 5</t>
  </si>
  <si>
    <t>Thu Mar 01, 1979 18:45 UTC</t>
  </si>
  <si>
    <t>Vostok-2M | Meteor-2 nÂ°5</t>
  </si>
  <si>
    <t>Tue Feb 27, 1979 17:00 UTC</t>
  </si>
  <si>
    <t>Cosmos-3M | Intercosmos 19</t>
  </si>
  <si>
    <t>Tue Feb 27, 1979 15:00 UTC</t>
  </si>
  <si>
    <t>Soyuz U | Cosmos 1079</t>
  </si>
  <si>
    <t>Sun Feb 25, 1979 11:53 UTC</t>
  </si>
  <si>
    <t>Soyuz U | Soyuz 32</t>
  </si>
  <si>
    <t>Sat Feb 24, 1979 08:20 UTC</t>
  </si>
  <si>
    <t>Atlas-E/F OIS | Solwind</t>
  </si>
  <si>
    <t>Thu Feb 22, 1979 12:10 UTC</t>
  </si>
  <si>
    <t>Soyuz U | Cosmos 1078</t>
  </si>
  <si>
    <t>Wed Feb 21, 1979 07:49 UTC</t>
  </si>
  <si>
    <t>Proton-K/Block-DM | Ekran 3</t>
  </si>
  <si>
    <t>Wed Feb 21, 1979 05:00 UTC</t>
  </si>
  <si>
    <t>Mu-III C | Hakucho</t>
  </si>
  <si>
    <t>Sun Feb 18, 1979 16:18 UTC</t>
  </si>
  <si>
    <t>Scout D1 | Explorer 60 (SAGE)</t>
  </si>
  <si>
    <t>Fri Feb 16, 1979 15:00 UTC</t>
  </si>
  <si>
    <t>Soyuz U | Zenit-2M nÂ°447</t>
  </si>
  <si>
    <t>Tue Feb 13, 1979 21:41 UTC</t>
  </si>
  <si>
    <t>Vostok-2M | Cosmos 1077</t>
  </si>
  <si>
    <t>Mon Feb 12, 1979 13:00 UTC</t>
  </si>
  <si>
    <t>Tsyklon-3 | Cosmos 1076</t>
  </si>
  <si>
    <t>Thu Feb 08, 1979 10:00 UTC</t>
  </si>
  <si>
    <t>Cosmos-3M | Cosmos 1075</t>
  </si>
  <si>
    <t>Tue Feb 06, 1979 08:46 UTC</t>
  </si>
  <si>
    <t>N-I Star-37E | Ayame 1</t>
  </si>
  <si>
    <t>Wed Jan 31, 1979 09:00 UTC</t>
  </si>
  <si>
    <t>Soyuz U | Cosmos 1074</t>
  </si>
  <si>
    <t>Tue Jan 30, 1979 21:42 UTC</t>
  </si>
  <si>
    <t>Delta 2914 | SCATHA</t>
  </si>
  <si>
    <t>Tue Jan 30, 1979 15:15 UTC</t>
  </si>
  <si>
    <t>Soyuz U | Cosmos 1073</t>
  </si>
  <si>
    <t>Thu Jan 25, 1979 05:43 UTC</t>
  </si>
  <si>
    <t>Vostok-2M | Meteor-Priroda nÂ°3</t>
  </si>
  <si>
    <t>Thu Jan 18, 1979 15:42 UTC</t>
  </si>
  <si>
    <t>Molniya-M /Block ML | Molniya-3 nÂ°78</t>
  </si>
  <si>
    <t>Tue Jan 16, 1979 17:37 UTC</t>
  </si>
  <si>
    <t>Cosmos-3M | Cosmos 1072</t>
  </si>
  <si>
    <t>Sat Jan 13, 1979 15:30 UTC</t>
  </si>
  <si>
    <t>Soyuz U | Cosmos 1071</t>
  </si>
  <si>
    <t>Thu Jan 11, 1979 15:00 UTC</t>
  </si>
  <si>
    <t>Soyuz U | Cosmos 1070</t>
  </si>
  <si>
    <t>Thu Dec 28, 1978 16:30 UTC</t>
  </si>
  <si>
    <t>Soyuz U | Cosmos 1069</t>
  </si>
  <si>
    <t>Tue Dec 26, 1978 15:30 UTC</t>
  </si>
  <si>
    <t>Soyuz U | Cosmos 1068</t>
  </si>
  <si>
    <t>Tue Dec 26, 1978 13:30 UTC</t>
  </si>
  <si>
    <t>Cosmos-3M | Cosmos 1067</t>
  </si>
  <si>
    <t>Sat Dec 23, 1978 08:39 UTC</t>
  </si>
  <si>
    <t>Vostok-2M | Cosmos 1066</t>
  </si>
  <si>
    <t>Fri Dec 22, 1978 22:00 UTC</t>
  </si>
  <si>
    <t>Cosmos-3M | Cosmos 1065</t>
  </si>
  <si>
    <t>Wed Dec 20, 1978 20:43 UTC</t>
  </si>
  <si>
    <t>Cosmos-3M | Cosmos 1064</t>
  </si>
  <si>
    <t>Tue Dec 19, 1978 12:15 UTC</t>
  </si>
  <si>
    <t>Proton-K/Block-DM | Gorizont 1</t>
  </si>
  <si>
    <t>Tue Dec 19, 1978 01:35 UTC</t>
  </si>
  <si>
    <t>Vostok-2M | Cosmos 1063</t>
  </si>
  <si>
    <t>Sat Dec 16, 1978 00:21 UTC</t>
  </si>
  <si>
    <t>Delta 3914 | Anik-B1</t>
  </si>
  <si>
    <t>Fri Dec 15, 1978 13:19 UTC</t>
  </si>
  <si>
    <t>Cosmos-3M | Cosmos 1062</t>
  </si>
  <si>
    <t>Thu Dec 14, 1978 15:20 UTC</t>
  </si>
  <si>
    <t>Soyuz U | Cosmos 1061</t>
  </si>
  <si>
    <t>Thu Dec 14, 1978 00:40 UTC</t>
  </si>
  <si>
    <t>Titan III(23)C | DSCS-II 11&amp;12</t>
  </si>
  <si>
    <t>Mon Dec 11, 1978 03:59 UTC</t>
  </si>
  <si>
    <t>Atlas-E/F SGS-1 | GPS-4</t>
  </si>
  <si>
    <t>Fri Dec 08, 1978 09:30 UTC</t>
  </si>
  <si>
    <t>Soyuz U | Cosmos 1060</t>
  </si>
  <si>
    <t>Thu Dec 07, 1978 15:30 UTC</t>
  </si>
  <si>
    <t>Soyuz U | Cosmos 1059</t>
  </si>
  <si>
    <t>Tue Dec 05, 1978 18:12 UTC</t>
  </si>
  <si>
    <t>Cosmos-3M | Cosmos 1051 to 1058</t>
  </si>
  <si>
    <t>Tue Nov 28, 1978 16:20 UTC</t>
  </si>
  <si>
    <t>Soyuz U | Cosmos 1050</t>
  </si>
  <si>
    <t>Tue Nov 21, 1978 12:00 UTC</t>
  </si>
  <si>
    <t>Soyuz U | Cosmos 1049</t>
  </si>
  <si>
    <t>Sun Nov 19, 1978 00:46 UTC</t>
  </si>
  <si>
    <t>Delta 2914 | NATO 3C</t>
  </si>
  <si>
    <t>Thu Nov 16, 1978 21:45 UTC</t>
  </si>
  <si>
    <t>Cosmos-3M | Cosmos 1048</t>
  </si>
  <si>
    <t>Wed Nov 15, 1978 11:45 UTC</t>
  </si>
  <si>
    <t>Soyuz U | Cosmos 1047</t>
  </si>
  <si>
    <t>Mon Nov 13, 1978 05:24 UTC</t>
  </si>
  <si>
    <t>Atlas-SLV3D Centaur-D1AR | HEAO-2</t>
  </si>
  <si>
    <t>Wed Nov 01, 1978 12:00 UTC</t>
  </si>
  <si>
    <t>Soyuz U | Cosmos 1046</t>
  </si>
  <si>
    <t>Mon Oct 30, 1978 05:23 UTC</t>
  </si>
  <si>
    <t>Molniya-M /Block SO-L | Prognoz nÂ°7</t>
  </si>
  <si>
    <t>Thu Oct 26, 1978 07:00 UTC</t>
  </si>
  <si>
    <t>Tsyklon-3 | Cosmos 1045, Radio 1 &amp; 2</t>
  </si>
  <si>
    <t>Tue Oct 24, 1978 19:00 UTC</t>
  </si>
  <si>
    <t>Cosmos-3M | Intercosmos 18 &amp; Magion 1</t>
  </si>
  <si>
    <t>Tue Oct 24, 1978 08:14 UTC</t>
  </si>
  <si>
    <t>Delta 2910 | Nimbus 7 &amp; CAMEO</t>
  </si>
  <si>
    <t>Tue Oct 17, 1978 16:04 UTC</t>
  </si>
  <si>
    <t>Proton-K/Block-DM | Ekran nÂ°14L</t>
  </si>
  <si>
    <t>Tue Oct 17, 1978 15:00 UTC</t>
  </si>
  <si>
    <t>Soyuz U | Cosmos 1044</t>
  </si>
  <si>
    <t>Fri Oct 13, 1978 11:23 UTC</t>
  </si>
  <si>
    <t>Atlas-E/F Star-37S-ISS | TIROS-N</t>
  </si>
  <si>
    <t>Fri Oct 13, 1978 05:19 UTC</t>
  </si>
  <si>
    <t>Molniya-M /Block ML | Molniya-3 nÂ°77</t>
  </si>
  <si>
    <t>Tue Oct 10, 1978 19:44 UTC</t>
  </si>
  <si>
    <t>Vostok-2M | Cosmos 1043</t>
  </si>
  <si>
    <t>Sat Oct 07, 1978 00:00 UTC</t>
  </si>
  <si>
    <t>Atlas-E/F SGS-1 | GPS-3</t>
  </si>
  <si>
    <t>Fri Oct 06, 1978 15:30 UTC</t>
  </si>
  <si>
    <t>Soyuz U | Cosmos 1042</t>
  </si>
  <si>
    <t>Wed Oct 04, 1978 03:49 UTC</t>
  </si>
  <si>
    <t>Cosmos-3M | Cosmos 1034 to 1041</t>
  </si>
  <si>
    <t>Tue Oct 03, 1978 23:09 UTC</t>
  </si>
  <si>
    <t>Soyuz U | Progress 4</t>
  </si>
  <si>
    <t>Tue Oct 03, 1978 11:00 UTC</t>
  </si>
  <si>
    <t>Soyuz U | Cosmos 1033</t>
  </si>
  <si>
    <t>Tue Sep 19, 1978 08:05 UTC</t>
  </si>
  <si>
    <t>Soyuz U | Cosmos 1032</t>
  </si>
  <si>
    <t>Sat Sep 16, 1978 05:00 UTC</t>
  </si>
  <si>
    <t>Mu-III H | Jikiken</t>
  </si>
  <si>
    <t>Thu Sep 14, 1978 02:25 UTC</t>
  </si>
  <si>
    <t>Proton-K/Block D-1 | Venera 12</t>
  </si>
  <si>
    <t>Sat Sep 09, 1978 15:00 UTC</t>
  </si>
  <si>
    <t>Soyuz U | Cosmos 1031</t>
  </si>
  <si>
    <t>Sat Sep 09, 1978 03:25 UTC</t>
  </si>
  <si>
    <t>Proton-K/Block D-1 | Venera 11</t>
  </si>
  <si>
    <t>Wed Sep 06, 1978 03:04 UTC</t>
  </si>
  <si>
    <t>Molniya-M /Block 2BL | Cosmos 1030</t>
  </si>
  <si>
    <t>Tue Aug 29, 1978 15:00 UTC</t>
  </si>
  <si>
    <t>Soyuz U | Cosmos 1029</t>
  </si>
  <si>
    <t>Sat Aug 26, 1978 14:51 UTC</t>
  </si>
  <si>
    <t>Soyuz U | Soyuz 31</t>
  </si>
  <si>
    <t>Tue Aug 22, 1978 23:47 UTC</t>
  </si>
  <si>
    <t>Molniya-M /Block ML | Molniya-1 nÂ°76</t>
  </si>
  <si>
    <t>Thu Aug 17, 1978 20:02 UTC</t>
  </si>
  <si>
    <t>Proton-K/Block-DM | Ekran nÂ°15L</t>
  </si>
  <si>
    <t>Sat Aug 12, 1978 15:12 UTC</t>
  </si>
  <si>
    <t>Delta 2914 | Explorer 59 (ISEE 3)</t>
  </si>
  <si>
    <t>Tue Aug 08, 1978 07:33 UTC</t>
  </si>
  <si>
    <t>Atlas-SLV3D Centaur-D1AR | Pioneer Venus Multiprobe</t>
  </si>
  <si>
    <t>Mon Aug 07, 1978 22:31 UTC</t>
  </si>
  <si>
    <t>Soyuz U | Progress 3</t>
  </si>
  <si>
    <t>Sat Aug 05, 1978 15:00 UTC</t>
  </si>
  <si>
    <t>Soyuz U | Cosmos 1028</t>
  </si>
  <si>
    <t>Sat Aug 05, 1978</t>
  </si>
  <si>
    <t>Titan III(34)B Agena-D | Quasar 3</t>
  </si>
  <si>
    <t>Thu Jul 27, 1978 04:49 UTC</t>
  </si>
  <si>
    <t>Cosmos-3M | Cosmos 1027</t>
  </si>
  <si>
    <t>Tue Jul 18, 1978 21:59 UTC</t>
  </si>
  <si>
    <t>Proton-K/Block-DM | Raduga 4</t>
  </si>
  <si>
    <t>Fri Jul 14, 1978 15:00 UTC</t>
  </si>
  <si>
    <t>Molniya-M /Block ML | Molniya-1 nÂ°75</t>
  </si>
  <si>
    <t>Fri Jul 14, 1978 10:43 UTC</t>
  </si>
  <si>
    <t>Delta 2914 | ESA-GEOS-2</t>
  </si>
  <si>
    <t>Fri Jul 07, 1978 11:26 UTC</t>
  </si>
  <si>
    <t>Soyuz U | Progress 2</t>
  </si>
  <si>
    <t>Sun Jul 02, 1978 09:30 UTC</t>
  </si>
  <si>
    <t>Soyuz U | Cosmos 1026</t>
  </si>
  <si>
    <t>Thu Jun 29, 1978 22:24 UTC</t>
  </si>
  <si>
    <t>Atlas-SLV3D Centaur-D1AR | Comstar D3</t>
  </si>
  <si>
    <t>Wed Jun 28, 1978 17:35 UTC</t>
  </si>
  <si>
    <t>Tsyklon-3 | Cosmos 1025</t>
  </si>
  <si>
    <t>Wed Jun 28, 1978 02:58 UTC</t>
  </si>
  <si>
    <t>Molniya-M /Block 2BL | Cosmos 1024</t>
  </si>
  <si>
    <t>Tue Jun 27, 1978 15:27 UTC</t>
  </si>
  <si>
    <t>Soyuz U | Soyuz 30</t>
  </si>
  <si>
    <t>Tue Jun 27, 1978 01:12 UTC</t>
  </si>
  <si>
    <t>Atlas-E/F Agena D | Seasat</t>
  </si>
  <si>
    <t>Wed Jun 21, 1978 09:27 UTC</t>
  </si>
  <si>
    <t>Cosmos-3M | Cosmos 1023</t>
  </si>
  <si>
    <t>Fri Jun 16, 1978 10:49 UTC</t>
  </si>
  <si>
    <t>Delta 2914 | GOES-C</t>
  </si>
  <si>
    <t>Thu Jun 15, 1978 20:16 UTC</t>
  </si>
  <si>
    <t>Soyuz U | Soyuz 29</t>
  </si>
  <si>
    <t>Wed Jun 14, 1978 18:28 UTC</t>
  </si>
  <si>
    <t>Titan IIID | KH-11 2</t>
  </si>
  <si>
    <t>Mon Jun 12, 1978 10:30 UTC</t>
  </si>
  <si>
    <t>Soyuz U | Cosmos 1022</t>
  </si>
  <si>
    <t>Sat Jun 10, 1978 19:08 UTC</t>
  </si>
  <si>
    <t>Titan III(23)C | OPS-9454 (vortex)</t>
  </si>
  <si>
    <t>Sat Jun 10, 1978 08:35 UTC</t>
  </si>
  <si>
    <t>Soyuz U | Cosmos 1021</t>
  </si>
  <si>
    <t>Wed Jun 07, 1978 22:00 UTC</t>
  </si>
  <si>
    <t>Cosmos-3M | Cosmos 1013 to 1020</t>
  </si>
  <si>
    <t>Fri Jun 02, 1978 12:12 UTC</t>
  </si>
  <si>
    <t>Molniya-M /Block ML | Molniya-1 nÂ°74</t>
  </si>
  <si>
    <t>Sat May 27, 1978 01:25 UTC</t>
  </si>
  <si>
    <t>Proton-K/Block-DM | Ekran nÂ°13L</t>
  </si>
  <si>
    <t>Thu May 25, 1978 14:30 UTC</t>
  </si>
  <si>
    <t>Soyuz U | Cosmos 1012</t>
  </si>
  <si>
    <t>Tue May 23, 1978 16:57 UTC</t>
  </si>
  <si>
    <t>Cosmos-3M | Cosmos 1011</t>
  </si>
  <si>
    <t>Tue May 23, 1978 07:30 UTC</t>
  </si>
  <si>
    <t>Soyuz U | Cosmos 1010</t>
  </si>
  <si>
    <t>Sat May 20, 1978 13:13 UTC</t>
  </si>
  <si>
    <t>Atlas-SLV3D Centaur-D1AR | Pioneer Venus Orbiter</t>
  </si>
  <si>
    <t>Fri May 19, 1978 00:21 UTC</t>
  </si>
  <si>
    <t>Tsyklon-2 | Cosmos 1009</t>
  </si>
  <si>
    <t>Wed May 17, 1978 14:39 UTC</t>
  </si>
  <si>
    <t>Cosmos-3M | Cosmos 1008</t>
  </si>
  <si>
    <t>Tue May 16, 1978 10:40 UTC</t>
  </si>
  <si>
    <t>Soyuz U | Cosmos 1007</t>
  </si>
  <si>
    <t>Sat May 13, 1978 10:34 UTC</t>
  </si>
  <si>
    <t>Atlas-E/F SGS-1 | GPS-2</t>
  </si>
  <si>
    <t>Fri May 12, 1978 11:00 UTC</t>
  </si>
  <si>
    <t>Cosmos-3M | Cosmos 1006</t>
  </si>
  <si>
    <t>Fri May 12, 1978 04:07 UTC</t>
  </si>
  <si>
    <t>Vostok-2M | Cosmos 1005</t>
  </si>
  <si>
    <t>Thu May 11, 1978 22:59 UTC</t>
  </si>
  <si>
    <t>Delta 3914 | OTS-2</t>
  </si>
  <si>
    <t>Fri May 05, 1978 15:30 UTC</t>
  </si>
  <si>
    <t>Soyuz U | Cosmos 1004</t>
  </si>
  <si>
    <t>Mon May 01, 1978 03:05 UTC</t>
  </si>
  <si>
    <t>Thor-LV2F Star-ISS | DMSP-5D-F3</t>
  </si>
  <si>
    <t>Wed Apr 26, 1978 10:20 UTC</t>
  </si>
  <si>
    <t>Scout D1 | Explorer 58 (HCMM)</t>
  </si>
  <si>
    <t>Thu Apr 20, 1978 15:30 UTC</t>
  </si>
  <si>
    <t>Soyuz U | Cosmos 1003</t>
  </si>
  <si>
    <t>Sat Apr 15, 1978 16:39 UTC</t>
  </si>
  <si>
    <t>Feng Bao 1 | DDDS 2</t>
  </si>
  <si>
    <t>Fri Apr 07, 1978 22:01 UTC</t>
  </si>
  <si>
    <t>Delta 2914 | BSE / Yuri 1</t>
  </si>
  <si>
    <t>LC-13, Cape Canaveral SFS, Florida, USA</t>
  </si>
  <si>
    <t>Fri Apr 07, 1978 00:45 UTC</t>
  </si>
  <si>
    <t>Atlas-SLV3A Agena-D | OPS-8790 (Aquacade-4)</t>
  </si>
  <si>
    <t>Thu Apr 06, 1978 09:10 UTC</t>
  </si>
  <si>
    <t>Soyuz U | Cosmos 1002</t>
  </si>
  <si>
    <t>Tue Apr 04, 1978 15:00 UTC</t>
  </si>
  <si>
    <t>Soyuz U | Cosmos 1001</t>
  </si>
  <si>
    <t>Fri Mar 31, 1978 23:36 UTC</t>
  </si>
  <si>
    <t>Atlas-SLV3D Centaur-D1AR | Intelsat 4A F6</t>
  </si>
  <si>
    <t>Fri Mar 31, 1978 14:01 UTC</t>
  </si>
  <si>
    <t>Cosmos-3M | Cosmos 1000</t>
  </si>
  <si>
    <t>Thu Mar 30, 1978 07:50 UTC</t>
  </si>
  <si>
    <t>Soyuz U | Cosmos 999</t>
  </si>
  <si>
    <t>Thu Mar 30, 1978 00:00 UTC</t>
  </si>
  <si>
    <t>Proton-K | Cosmos 997 &amp; 998</t>
  </si>
  <si>
    <t>Tue Mar 28, 1978 01:30 UTC</t>
  </si>
  <si>
    <t>Cosmos-3M | Cosmos 996</t>
  </si>
  <si>
    <t>Sat Mar 25, 1978 18:09 UTC</t>
  </si>
  <si>
    <t>Titan III(23)C | DSCS-II 9&amp;10</t>
  </si>
  <si>
    <t>Fri Mar 17, 1978 10:50 UTC</t>
  </si>
  <si>
    <t>Soyuz U | Cosmos 995</t>
  </si>
  <si>
    <t>Thu Mar 16, 1978 18:43 UTC</t>
  </si>
  <si>
    <t>Titan IIID | KH9-14 &amp; SSF-D-2</t>
  </si>
  <si>
    <t>Wed Mar 15, 1978 15:57 UTC</t>
  </si>
  <si>
    <t>Cosmos-3M | Cosmos 994</t>
  </si>
  <si>
    <t>Fri Mar 10, 1978 10:42 UTC</t>
  </si>
  <si>
    <t>Soyuz U | Cosmos 993</t>
  </si>
  <si>
    <t>Sun Mar 05, 1978 17:54 UTC</t>
  </si>
  <si>
    <t>Delta 2910 | Landsat 3</t>
  </si>
  <si>
    <t>Sat Mar 04, 1978 07:40 UTC</t>
  </si>
  <si>
    <t>Soyuz U | Cosmos 992</t>
  </si>
  <si>
    <t>Thu Mar 02, 1978 22:07 UTC</t>
  </si>
  <si>
    <t>Molniya-M /Block ML | Molniya-1 nÂ°73</t>
  </si>
  <si>
    <t>Thu Mar 02, 1978 15:28 UTC</t>
  </si>
  <si>
    <t>Soyuz U | Soyuz 28</t>
  </si>
  <si>
    <t>Tue Feb 28, 1978 06:43 UTC</t>
  </si>
  <si>
    <t>Cosmos-3M | Cosmos 991</t>
  </si>
  <si>
    <t>Sat Feb 25, 1978 05:00 UTC</t>
  </si>
  <si>
    <t>Titan III(34)B Agena-D | Jumpseat 5</t>
  </si>
  <si>
    <t>Wed Feb 22, 1978 23:44 UTC</t>
  </si>
  <si>
    <t>Atlas-E/F SGS-1 | GPS-1</t>
  </si>
  <si>
    <t>Fri Feb 17, 1978 16:33 UTC</t>
  </si>
  <si>
    <t>Cosmos-3M | Cosmos 990</t>
  </si>
  <si>
    <t>Thu Feb 16, 1978 04:00 UTC</t>
  </si>
  <si>
    <t>N-I | Ume 2</t>
  </si>
  <si>
    <t>Tue Feb 14, 1978 09:30 UTC</t>
  </si>
  <si>
    <t>Soyuz U | Cosmos 989</t>
  </si>
  <si>
    <t>Thu Feb 09, 1978 21:17 UTC</t>
  </si>
  <si>
    <t>Atlas-SLV3D Centaur-D1AR | FLTSATCOM-1</t>
  </si>
  <si>
    <t>Wed Feb 08, 1978 12:15 UTC</t>
  </si>
  <si>
    <t>Soyuz U | Cosmos 988</t>
  </si>
  <si>
    <t>Sat Feb 04, 1978 07:00 UTC</t>
  </si>
  <si>
    <t>Mu-III H | Kyokko</t>
  </si>
  <si>
    <t>Tue Jan 31, 1978 14:50 UTC</t>
  </si>
  <si>
    <t>Soyuz U | Cosmos 987</t>
  </si>
  <si>
    <t>Thu Jan 26, 1978 17:36 UTC</t>
  </si>
  <si>
    <t>Delta 2914 | Explorer 57 (IUE)</t>
  </si>
  <si>
    <t>Thu Jan 26, 1978 04:58 UTC</t>
  </si>
  <si>
    <t>Long March 2 | FSW-0 3</t>
  </si>
  <si>
    <t>Tue Jan 24, 1978 09:50 UTC</t>
  </si>
  <si>
    <t>Soyuz U | Cosmos 986</t>
  </si>
  <si>
    <t>Tue Jan 24, 1978 06:51 UTC</t>
  </si>
  <si>
    <t>Molniya-M /Block ML | Molniya-3 nÂ°72</t>
  </si>
  <si>
    <t>Fri Jan 20, 1978 08:24 UTC</t>
  </si>
  <si>
    <t>Soyuz U | Progress 1</t>
  </si>
  <si>
    <t>Tue Jan 17, 1978 03:26 UTC</t>
  </si>
  <si>
    <t>Cosmos-3M | Cosmos 985</t>
  </si>
  <si>
    <t>Fri Jan 13, 1978 15:15 UTC</t>
  </si>
  <si>
    <t>Soyuz U | Cosmos 984</t>
  </si>
  <si>
    <t>Tue Jan 10, 1978 20:51 UTC</t>
  </si>
  <si>
    <t>Cosmos-3M | Cosmos 976 to 983</t>
  </si>
  <si>
    <t>Tue Jan 10, 1978 13:23 UTC</t>
  </si>
  <si>
    <t>Vostok-2M | Cosmos 975</t>
  </si>
  <si>
    <t>Tue Jan 10, 1978 12:26 UTC</t>
  </si>
  <si>
    <t>Soyuz U | Soyuz 27</t>
  </si>
  <si>
    <t>Sat Jan 07, 1978 00:15 UTC</t>
  </si>
  <si>
    <t>Atlas-SLV3D Centaur-D1AR | Intelsat 4A F3</t>
  </si>
  <si>
    <t>Fri Jan 06, 1978 15:50 UTC</t>
  </si>
  <si>
    <t>Soyuz U | Cosmos 974</t>
  </si>
  <si>
    <t>Tue Dec 27, 1977 09:20 UTC</t>
  </si>
  <si>
    <t>Soyuz U | Cosmos 973</t>
  </si>
  <si>
    <t>Tue Dec 27, 1977 08:00 UTC</t>
  </si>
  <si>
    <t>Tsyklon-3 | Cosmos 972</t>
  </si>
  <si>
    <t>Fri Dec 23, 1977 16:24 UTC</t>
  </si>
  <si>
    <t>Cosmos-3M | Cosmos 971</t>
  </si>
  <si>
    <t>Wed Dec 21, 1977 10:35 UTC</t>
  </si>
  <si>
    <t>Tsyklon-2 | Cosmos 970</t>
  </si>
  <si>
    <t>Tue Dec 20, 1977 15:50 UTC</t>
  </si>
  <si>
    <t>Soyuz U | Cosmos 969</t>
  </si>
  <si>
    <t>Fri Dec 16, 1977 04:25 UTC</t>
  </si>
  <si>
    <t>Cosmos-3M | Cosmos 968</t>
  </si>
  <si>
    <t>Thu Dec 15, 1977 00:47 UTC</t>
  </si>
  <si>
    <t>Delta 2914 | CS-1</t>
  </si>
  <si>
    <t>Wed Dec 14, 1977 09:30 UTC</t>
  </si>
  <si>
    <t>Vostok-2M | Meteor-2 nÂ°3</t>
  </si>
  <si>
    <t>Tue Dec 13, 1977 15:53 UTC</t>
  </si>
  <si>
    <t>Cosmos-3M | Cosmos 967</t>
  </si>
  <si>
    <t>Mon Dec 12, 1977 09:40 UTC</t>
  </si>
  <si>
    <t>Soyuz U | Cosmos 966</t>
  </si>
  <si>
    <t>Sun Dec 11, 1977 22:45 UTC</t>
  </si>
  <si>
    <t>Atlas-SLV3A Agena-D | OPS-4258 (Aquacade-3)</t>
  </si>
  <si>
    <t>Sat Dec 10, 1977 01:18 UTC</t>
  </si>
  <si>
    <t>Soyuz U | Soyuz 26</t>
  </si>
  <si>
    <t>Thu Dec 08, 1977 17:45 UTC</t>
  </si>
  <si>
    <t>Atlas-E/F MSD | NOSS-2</t>
  </si>
  <si>
    <t>Thu Dec 08, 1977 11:00 UTC</t>
  </si>
  <si>
    <t>Cosmos-3M | Cosmos 965</t>
  </si>
  <si>
    <t>Sun Dec 04, 1977 12:00 UTC</t>
  </si>
  <si>
    <t>Soyuz U | Cosmos 964</t>
  </si>
  <si>
    <t>Tue Nov 29, 1977 07:05 UTC</t>
  </si>
  <si>
    <t>Cosmos-3M | Tsikada nÂ°3</t>
  </si>
  <si>
    <t>Thu Nov 24, 1977 14:30 UTC</t>
  </si>
  <si>
    <t>Cosmos-3M | Cosmos 963</t>
  </si>
  <si>
    <t>Wed Nov 23, 1977 01:35 UTC</t>
  </si>
  <si>
    <t>Delta 2914 | Meteosat-1</t>
  </si>
  <si>
    <t>Fri Oct 28, 1977 16:00 UTC</t>
  </si>
  <si>
    <t>Cosmos-3M | Cosmos 962</t>
  </si>
  <si>
    <t>Fri Oct 28, 1977 04:52 UTC</t>
  </si>
  <si>
    <t>Scout D1 | Transat</t>
  </si>
  <si>
    <t>Fri Oct 28, 1977 01:37 UTC</t>
  </si>
  <si>
    <t>Molniya-M /Block ML | Molniya-3 nÂ°71</t>
  </si>
  <si>
    <t>Wed Oct 26, 1977 05:14 UTC</t>
  </si>
  <si>
    <t>Tsyklon-2 | Cosmos 961</t>
  </si>
  <si>
    <t>Tue Oct 25, 1977 05:25 UTC</t>
  </si>
  <si>
    <t>Cosmos-3M | Cosmos 960</t>
  </si>
  <si>
    <t>Sat Oct 22, 1977 13:53 UTC</t>
  </si>
  <si>
    <t>Delta 2914 | Explorer 56 (ISEE 1)</t>
  </si>
  <si>
    <t>Fri Oct 21, 1977 10:05 UTC</t>
  </si>
  <si>
    <t>Cosmos-3M | Cosmos 959</t>
  </si>
  <si>
    <t>Tue Oct 11, 1977 15:14 UTC</t>
  </si>
  <si>
    <t>Soyuz U | Cosmos 958</t>
  </si>
  <si>
    <t>Sun Oct 09, 1977 02:40 UTC</t>
  </si>
  <si>
    <t>Soyuz U | Soyuz 25</t>
  </si>
  <si>
    <t>Fri Sep 30, 1977 09:46 UTC</t>
  </si>
  <si>
    <t>Soyuz U | Cosmos 957</t>
  </si>
  <si>
    <t>Fri Sep 30, 1977 01:02 UTC</t>
  </si>
  <si>
    <t>Atlas-SLV3D Centaur-D1AR | Intelsat 4A F5</t>
  </si>
  <si>
    <t>Thu Sep 29, 1977 06:50 UTC</t>
  </si>
  <si>
    <t>Proton-K | Salyut 6</t>
  </si>
  <si>
    <t>Sat Sep 24, 1977 16:30 UTC</t>
  </si>
  <si>
    <t>Cosmos-3M | Intercosmos 17</t>
  </si>
  <si>
    <t>Sat Sep 24, 1977 10:15 UTC</t>
  </si>
  <si>
    <t>Tsyklon-3 | Cosmos 956</t>
  </si>
  <si>
    <t>Fri Sep 23, 1977 18:34 UTC</t>
  </si>
  <si>
    <t>Titan III(24)B | OPS 7471</t>
  </si>
  <si>
    <t>Thu Sep 22, 1977 00:51 UTC</t>
  </si>
  <si>
    <t>Molniya-M /Block SO-L | Prognoz nÂ°6</t>
  </si>
  <si>
    <t>Tue Sep 20, 1977 17:28 UTC</t>
  </si>
  <si>
    <t>Proton-K/Block-DM | Ekran 2</t>
  </si>
  <si>
    <t>Tue Sep 20, 1977 01:00 UTC</t>
  </si>
  <si>
    <t>Vostok-2M | Cosmos 955</t>
  </si>
  <si>
    <t>Sun Sep 18, 1977 13:48 UTC</t>
  </si>
  <si>
    <t>Tsyklon-2 | Cosmos 954</t>
  </si>
  <si>
    <t>Fri Sep 16, 1977 14:30 UTC</t>
  </si>
  <si>
    <t>Soyuz U | Cosmos 953</t>
  </si>
  <si>
    <t>Fri Sep 16, 1977 14:25 UTC</t>
  </si>
  <si>
    <t>Tsyklon-2 | Cosmos 952</t>
  </si>
  <si>
    <t>Wed Sep 14, 1977 00:15 UTC</t>
  </si>
  <si>
    <t>Feng Bao 1 | DDDS 1</t>
  </si>
  <si>
    <t>Tue Sep 13, 1977 23:31 UTC</t>
  </si>
  <si>
    <t>Delta 3914 | OTS-1</t>
  </si>
  <si>
    <t>Tue Sep 13, 1977 19:59 UTC</t>
  </si>
  <si>
    <t>Cosmos-3M | Cosmos 951</t>
  </si>
  <si>
    <t>Tue Sep 13, 1977 15:10 UTC</t>
  </si>
  <si>
    <t>Soyuz U | Cosmos 950</t>
  </si>
  <si>
    <t>Tue Sep 06, 1977 17:30 UTC</t>
  </si>
  <si>
    <t>Soyuz U | Cosmos 949</t>
  </si>
  <si>
    <t>Mon Sep 05, 1977 12:56 UTC</t>
  </si>
  <si>
    <t>Titan IIIE | Voyager 1</t>
  </si>
  <si>
    <t>Fri Sep 02, 1977 09:00 UTC</t>
  </si>
  <si>
    <t>Soyuz U | Cosmos 948</t>
  </si>
  <si>
    <t>Tue Aug 30, 1977 18:06 UTC</t>
  </si>
  <si>
    <t>Molniya-M /Block ML | Molniya-1 nÂ°70</t>
  </si>
  <si>
    <t>Sat Aug 27, 1977 10:09 UTC</t>
  </si>
  <si>
    <t>Soyuz U | Cosmos 947</t>
  </si>
  <si>
    <t>Thu Aug 25, 1977 23:49 UTC</t>
  </si>
  <si>
    <t>Delta 2313 | Sirio-1</t>
  </si>
  <si>
    <t>Wed Aug 24, 1977 18:20 UTC</t>
  </si>
  <si>
    <t>Cosmos-3M | Cosmos 939 to 946</t>
  </si>
  <si>
    <t>Wed Aug 24, 1977 14:29 UTC</t>
  </si>
  <si>
    <t>Soyuz U | Cosmos 938</t>
  </si>
  <si>
    <t>Wed Aug 24, 1977 07:07 UTC</t>
  </si>
  <si>
    <t>Tsyklon-2 | Cosmos 937</t>
  </si>
  <si>
    <t>Sat Aug 20, 1977 14:29 UTC</t>
  </si>
  <si>
    <t>Titan IIIE | Voyager 2</t>
  </si>
  <si>
    <t>Fri Aug 12, 1977 06:29 UTC</t>
  </si>
  <si>
    <t>Atlas-SLV3D Centaur-D1AR | HEAO-1</t>
  </si>
  <si>
    <t>Wed Aug 10, 1977 10:40 UTC</t>
  </si>
  <si>
    <t>Soyuz U | Zenit-4MKM nÂ°399</t>
  </si>
  <si>
    <t>Thu Aug 04, 1977 22:00 UTC</t>
  </si>
  <si>
    <t>Proton-K | TKS VA 009A &amp; 009P</t>
  </si>
  <si>
    <t>Wed Aug 03, 1977 14:01 UTC</t>
  </si>
  <si>
    <t>Soyuz U | Cosmos 936</t>
  </si>
  <si>
    <t>Fri Jul 29, 1977 08:00 UTC</t>
  </si>
  <si>
    <t>Soyuz U | Cosmos 935</t>
  </si>
  <si>
    <t>Wed Jul 27, 1977 18:07 UTC</t>
  </si>
  <si>
    <t>Soyuz U | Cosmos 934</t>
  </si>
  <si>
    <t>Sat Jul 23, 1977 21:15 UTC</t>
  </si>
  <si>
    <t>Proton-K/Block-DM | Raduga 3</t>
  </si>
  <si>
    <t>Fri Jul 22, 1977 10:00 UTC</t>
  </si>
  <si>
    <t>Cosmos-3M | Cosmos 933</t>
  </si>
  <si>
    <t>Wed Jul 20, 1977 07:35 UTC</t>
  </si>
  <si>
    <t>Soyuz U | Cosmos 932</t>
  </si>
  <si>
    <t>Wed Jul 20, 1977 04:44 UTC</t>
  </si>
  <si>
    <t>Molniya-M /Block 2BL | Cosmos 931</t>
  </si>
  <si>
    <t>Tue Jul 19, 1977 08:40 UTC</t>
  </si>
  <si>
    <t>Cosmos-3M | Cosmos 930</t>
  </si>
  <si>
    <t>Sun Jul 17, 1977 09:00 UTC</t>
  </si>
  <si>
    <t>Proton-K | Cosmos 929</t>
  </si>
  <si>
    <t>Thu Jul 14, 1977 10:39 UTC</t>
  </si>
  <si>
    <t>Delta 2914 | GMS-1</t>
  </si>
  <si>
    <t>Wed Jul 13, 1977 05:02 UTC</t>
  </si>
  <si>
    <t>Cosmos-3M | Cosmos 928</t>
  </si>
  <si>
    <t>Tue Jul 12, 1977 09:00 UTC</t>
  </si>
  <si>
    <t>Soyuz U | Cosmos 927</t>
  </si>
  <si>
    <t>Fri Jul 08, 1977 17:30 UTC</t>
  </si>
  <si>
    <t>Cosmos-3M | Cosmos 926</t>
  </si>
  <si>
    <t>Thu Jul 07, 1977 07:25 UTC</t>
  </si>
  <si>
    <t>Vostok-2M | Cosmos 925</t>
  </si>
  <si>
    <t>Mon Jul 04, 1977 22:20 UTC</t>
  </si>
  <si>
    <t>Cosmos-3M | Cosmos 924</t>
  </si>
  <si>
    <t>Fri Jul 01, 1977 11:52 UTC</t>
  </si>
  <si>
    <t>Cosmos-3M | Cosmos 923</t>
  </si>
  <si>
    <t>Thu Jun 30, 1977 14:00 UTC</t>
  </si>
  <si>
    <t>Soyuz U | Cosmos 922</t>
  </si>
  <si>
    <t>Wed Jun 29, 1977 18:34 UTC</t>
  </si>
  <si>
    <t>Vostok-2M | Meteor-Priroda nÂ°2</t>
  </si>
  <si>
    <t>Mon Jun 27, 1977 18:30 UTC</t>
  </si>
  <si>
    <t>Titan IIID | KH9-13</t>
  </si>
  <si>
    <t>Fri Jun 24, 1977 10:30 UTC</t>
  </si>
  <si>
    <t>Tsyklon-3 | Cosmos 921</t>
  </si>
  <si>
    <t>Fri Jun 24, 1977 05:41 UTC</t>
  </si>
  <si>
    <t>Molniya-M /Block ML | Molniya-1 nÂ°69</t>
  </si>
  <si>
    <t>Thu Jun 23, 1977 08:17 UTC</t>
  </si>
  <si>
    <t>Atlas-E/F SGS-1 | NTS-2</t>
  </si>
  <si>
    <t>Wed Jun 22, 1977 08:00 UTC</t>
  </si>
  <si>
    <t>Soyuz U | Cosmos 920</t>
  </si>
  <si>
    <t>Sat Jun 18, 1977 10:30 UTC</t>
  </si>
  <si>
    <t>Cosmos-2 (63SM) | Cosmos 919</t>
  </si>
  <si>
    <t>Fri Jun 17, 1977 07:23 UTC</t>
  </si>
  <si>
    <t>Tsyklon-2 | Cosmos 918</t>
  </si>
  <si>
    <t>Fri Jun 17, 1977 03:30 UTC</t>
  </si>
  <si>
    <t>Cosmos-3M | Signe 3</t>
  </si>
  <si>
    <t>Thu Jun 16, 1977 10:51 UTC</t>
  </si>
  <si>
    <t>Delta 2914 | GOES-B</t>
  </si>
  <si>
    <t>Thu Jun 16, 1977 01:58 UTC</t>
  </si>
  <si>
    <t>Molniya-M /Block 2BL | Cosmos 917</t>
  </si>
  <si>
    <t>Fri Jun 10, 1977 08:00 UTC</t>
  </si>
  <si>
    <t>Soyuz U | Cosmos 916</t>
  </si>
  <si>
    <t>Wed Jun 08, 1977 14:00 UTC</t>
  </si>
  <si>
    <t>Soyuz U | Cosmos 915</t>
  </si>
  <si>
    <t>Sun Jun 05, 1977 02:59 UTC</t>
  </si>
  <si>
    <t>Thor-LV2F Star-ISS | DMSP-5D-F2</t>
  </si>
  <si>
    <t>Tue May 31, 1977 07:30 UTC</t>
  </si>
  <si>
    <t>Soyuz U | Cosmos 914</t>
  </si>
  <si>
    <t>Mon May 30, 1977 22:30 UTC</t>
  </si>
  <si>
    <t>Cosmos-3M | Cosmos 913</t>
  </si>
  <si>
    <t>Thu May 26, 1977 21:47 UTC</t>
  </si>
  <si>
    <t>Atlas-SLV3D Centaur-D1AR | Intelsat 4A F4</t>
  </si>
  <si>
    <t>Thu May 26, 1977 07:00 UTC</t>
  </si>
  <si>
    <t>Soyuz U | Cosmos 912</t>
  </si>
  <si>
    <t>Wed May 25, 1977 11:00 UTC</t>
  </si>
  <si>
    <t>Cosmos-3M | Cosmos 911</t>
  </si>
  <si>
    <t>Mon May 23, 1977 18:13 UTC</t>
  </si>
  <si>
    <t>Atlas-SLV3A Agena-D | AFP-827 (Canyon-7)</t>
  </si>
  <si>
    <t>Mon May 23, 1977 12:14 UTC</t>
  </si>
  <si>
    <t>Tsyklon-2 | Cosmos 910</t>
  </si>
  <si>
    <t>Thu May 19, 1977 16:30 UTC</t>
  </si>
  <si>
    <t>Cosmos-3M | Cosmos 909</t>
  </si>
  <si>
    <t>Tue May 17, 1977 10:10 UTC</t>
  </si>
  <si>
    <t>Soyuz U | Cosmos 908</t>
  </si>
  <si>
    <t>Thu May 12, 1977 14:26 UTC</t>
  </si>
  <si>
    <t>Titan III(23)C | DSCS-II 7&amp;8</t>
  </si>
  <si>
    <t>Thu May 05, 1977 14:00 UTC</t>
  </si>
  <si>
    <t>Soyuz U | Cosmos 907</t>
  </si>
  <si>
    <t>Thu Apr 28, 1977 09:10 UTC</t>
  </si>
  <si>
    <t>Molniya-M /Block ML | Molniya-3 nÂ°68</t>
  </si>
  <si>
    <t>Wed Apr 27, 1977 03:30 UTC</t>
  </si>
  <si>
    <t>Cosmos-3M | Cosmos 906</t>
  </si>
  <si>
    <t>Tue Apr 26, 1977 14:45 UTC</t>
  </si>
  <si>
    <t>Soyuz U | Cosmos 905</t>
  </si>
  <si>
    <t>Wed Apr 20, 1977 10:15 UTC</t>
  </si>
  <si>
    <t>Delta 2914 | ESA-GEOS-1</t>
  </si>
  <si>
    <t>Wed Apr 20, 1977 09:00 UTC</t>
  </si>
  <si>
    <t>Soyuz U | Cosmos 904</t>
  </si>
  <si>
    <t>Mon Apr 11, 1977 01:38 UTC</t>
  </si>
  <si>
    <t>Molniya-M /Block 2BL | Cosmos 903</t>
  </si>
  <si>
    <t>Thu Apr 07, 1977 08:59 UTC</t>
  </si>
  <si>
    <t>Soyuz U | Cosmos 902</t>
  </si>
  <si>
    <t>Tue Apr 05, 1977 10:30 UTC</t>
  </si>
  <si>
    <t>Cosmos-2 (63SM) | Cosmos 901</t>
  </si>
  <si>
    <t>Tue Apr 05, 1977 02:05 UTC</t>
  </si>
  <si>
    <t>Vostok-2M | Meteor nÂ°37</t>
  </si>
  <si>
    <t>Tue Mar 29, 1977 23:00 UTC</t>
  </si>
  <si>
    <t>Cosmos-3M | Cosmos 900</t>
  </si>
  <si>
    <t>Thu Mar 24, 1977 22:11 UTC</t>
  </si>
  <si>
    <t>Cosmos-3M | Cosmos 899</t>
  </si>
  <si>
    <t>Thu Mar 24, 1977 11:51 UTC</t>
  </si>
  <si>
    <t>Molniya-M /Block ML | Molniya-1 nÂ°67</t>
  </si>
  <si>
    <t>Thu Mar 17, 1977 08:30 UTC</t>
  </si>
  <si>
    <t>Soyuz U | Cosmos 898</t>
  </si>
  <si>
    <t>Sun Mar 13, 1977 18:41 UTC</t>
  </si>
  <si>
    <t>Titan III(24)B | OPS 4915</t>
  </si>
  <si>
    <t>Thu Mar 10, 1977 23:16 UTC</t>
  </si>
  <si>
    <t>Delta 2914 | Palapa-A2</t>
  </si>
  <si>
    <t>Thu Mar 10, 1977 11:00 UTC</t>
  </si>
  <si>
    <t>Soyuz U | Cosmos 897</t>
  </si>
  <si>
    <t>Thu Mar 03, 1977 10:30 UTC</t>
  </si>
  <si>
    <t>Soyuz U | Cosmos 896</t>
  </si>
  <si>
    <t>Sat Feb 26, 1977 21:18 UTC</t>
  </si>
  <si>
    <t>Vostok-2M | Cosmos 895</t>
  </si>
  <si>
    <t>Wed Feb 23, 1977 08:50 UTC</t>
  </si>
  <si>
    <t>N-I Star-37E | Kiku 2</t>
  </si>
  <si>
    <t>Tue Feb 22, 1977 09:19 UTC</t>
  </si>
  <si>
    <t>Soyuz U | Zenit-4MK nÂ°381</t>
  </si>
  <si>
    <t>Mon Feb 21, 1977 17:20 UTC</t>
  </si>
  <si>
    <t>Cosmos-3M | Cosmos 894</t>
  </si>
  <si>
    <t>Sat Feb 19, 1977 05:15 UTC</t>
  </si>
  <si>
    <t>Mu-III H | Tansei 3</t>
  </si>
  <si>
    <t>Tue Feb 15, 1977 11:00 UTC</t>
  </si>
  <si>
    <t>Cosmos-3M | Cosmos 893</t>
  </si>
  <si>
    <t>Fri Feb 11, 1977 14:57 UTC</t>
  </si>
  <si>
    <t>Molniya-M /Block ML | Molniya-2 nÂ°66</t>
  </si>
  <si>
    <t>Wed Feb 09, 1977 11:30 UTC</t>
  </si>
  <si>
    <t>Soyuz U | Cosmos 892</t>
  </si>
  <si>
    <t>Mon Feb 07, 1977 16:11 UTC</t>
  </si>
  <si>
    <t>Soyuz U | Soyuz 24</t>
  </si>
  <si>
    <t>Sun Feb 06, 1977 06:00 UTC</t>
  </si>
  <si>
    <t>Titan III(23)C | DSP-7</t>
  </si>
  <si>
    <t>Wed Feb 02, 1977 12:30 UTC</t>
  </si>
  <si>
    <t>Cosmos-3M | Cosmos 891</t>
  </si>
  <si>
    <t>Fri Jan 28, 1977 00:50 UTC</t>
  </si>
  <si>
    <t>Delta 2914 | NATO 3B</t>
  </si>
  <si>
    <t>Thu Jan 20, 1977 20:05 UTC</t>
  </si>
  <si>
    <t>Cosmos-3M | Cosmos 890</t>
  </si>
  <si>
    <t>Thu Jan 20, 1977 08:30 UTC</t>
  </si>
  <si>
    <t>Soyuz U | Cosmos 889</t>
  </si>
  <si>
    <t>Thu Jan 06, 1977 23:17 UTC</t>
  </si>
  <si>
    <t>Vostok-2M | Meteor-2 nÂ°2</t>
  </si>
  <si>
    <t>Thu Jan 06, 1977 09:40 UTC</t>
  </si>
  <si>
    <t>Soyuz U | Cosmos 888</t>
  </si>
  <si>
    <t>Tue Dec 28, 1976 07:49 UTC</t>
  </si>
  <si>
    <t>Cosmos-3M | Cosmos 887</t>
  </si>
  <si>
    <t>Tue Dec 28, 1976 06:38 UTC</t>
  </si>
  <si>
    <t>Molniya-M /Block ML | Molniya-3 nÂ°65</t>
  </si>
  <si>
    <t>Mon Dec 27, 1976 12:05 UTC</t>
  </si>
  <si>
    <t>Tsyklon-2 | Cosmos 886</t>
  </si>
  <si>
    <t>Sun Dec 19, 1976 18:19 UTC</t>
  </si>
  <si>
    <t>Titan IIID | KH-11 1</t>
  </si>
  <si>
    <t>Fri Dec 17, 1976 12:00 UTC</t>
  </si>
  <si>
    <t>Cosmos-3M | Cosmos 885</t>
  </si>
  <si>
    <t>Fri Dec 17, 1976 09:30 UTC</t>
  </si>
  <si>
    <t>Soyuz U | Cosmos 884</t>
  </si>
  <si>
    <t>Wed Dec 15, 1976 13:59 UTC</t>
  </si>
  <si>
    <t>Cosmos-3M | Cosmos 883</t>
  </si>
  <si>
    <t>Wed Dec 15, 1976 01:30 UTC</t>
  </si>
  <si>
    <t>Proton-K | Cosmos 881 &amp; 882</t>
  </si>
  <si>
    <t>Thu Dec 09, 1976 20:00 UTC</t>
  </si>
  <si>
    <t>Cosmos-3M | Cosmos 880</t>
  </si>
  <si>
    <t>Thu Dec 09, 1976 10:00 UTC</t>
  </si>
  <si>
    <t>Soyuz U | Cosmos 879</t>
  </si>
  <si>
    <t>Tue Dec 07, 1976 10:23 UTC</t>
  </si>
  <si>
    <t>Cosmos-3M | Cosmos 871 to 878</t>
  </si>
  <si>
    <t>Tue Dec 07, 1976 04:38 UTC</t>
  </si>
  <si>
    <t>Long March 2 | FSW-0 2</t>
  </si>
  <si>
    <t>Thu Dec 02, 1976 02:44 UTC</t>
  </si>
  <si>
    <t>Molniya-M /Block ML | Molniya-2 nÂ°64</t>
  </si>
  <si>
    <t>Thu Dec 02, 1976 00:17 UTC</t>
  </si>
  <si>
    <t>Cosmos-3M | Cosmos 870</t>
  </si>
  <si>
    <t>Mon Nov 29, 1976 16:04 UTC</t>
  </si>
  <si>
    <t>Soyuz U | Cosmos 869</t>
  </si>
  <si>
    <t>Fri Nov 26, 1976 14:30 UTC</t>
  </si>
  <si>
    <t>Tsyklon-2 | Cosmos 868</t>
  </si>
  <si>
    <t>Thu Nov 25, 1976 03:59 UTC</t>
  </si>
  <si>
    <t>Molniya-M /Block SO-L | Prognoz nÂ°5</t>
  </si>
  <si>
    <t>Tue Nov 23, 1976 16:27 UTC</t>
  </si>
  <si>
    <t>Soyuz U | Cosmos 867</t>
  </si>
  <si>
    <t>Thu Nov 11, 1976 10:45 UTC</t>
  </si>
  <si>
    <t>Soyuz U | Cosmos 866</t>
  </si>
  <si>
    <t>Wed Nov 10, 1976 09:05 UTC</t>
  </si>
  <si>
    <t>Feng Bao 1 | JSSW-6</t>
  </si>
  <si>
    <t>Mon Nov 01, 1976 11:20 UTC</t>
  </si>
  <si>
    <t>Soyuz U | Cosmos 865</t>
  </si>
  <si>
    <t>Fri Oct 29, 1976 12:39 UTC</t>
  </si>
  <si>
    <t>Cosmos-3M | Cosmos 864</t>
  </si>
  <si>
    <t>Tue Oct 26, 1976 14:50 UTC</t>
  </si>
  <si>
    <t>Proton-K/Block-DM | Ekran 1</t>
  </si>
  <si>
    <t>Mon Oct 25, 1976 14:30 UTC</t>
  </si>
  <si>
    <t>Soyuz U | Cosmos 863</t>
  </si>
  <si>
    <t>Fri Oct 22, 1976 09:11 UTC</t>
  </si>
  <si>
    <t>Molniya-M /Block 2BL | Cosmos 862</t>
  </si>
  <si>
    <t>Thu Oct 21, 1976 16:53 UTC</t>
  </si>
  <si>
    <t>Tsyklon-2 | Cosmos 861</t>
  </si>
  <si>
    <t>Sun Oct 17, 1976 18:06 UTC</t>
  </si>
  <si>
    <t>Tsyklon-2 | Cosmos 860</t>
  </si>
  <si>
    <t>Fri Oct 15, 1976 22:59 UTC</t>
  </si>
  <si>
    <t>Vostok-2M | Meteor nÂ°36</t>
  </si>
  <si>
    <t>Thu Oct 14, 1976 22:44 UTC</t>
  </si>
  <si>
    <t>Delta 2914 | Marisat-3</t>
  </si>
  <si>
    <t>Thu Oct 14, 1976 17:39 UTC</t>
  </si>
  <si>
    <t>Soyuz | Soyuz 23</t>
  </si>
  <si>
    <t>Sun Oct 10, 1976 09:35 UTC</t>
  </si>
  <si>
    <t>Soyuz U | Cosmos 859</t>
  </si>
  <si>
    <t>Mon Oct 04, 1976 11:00 UTC</t>
  </si>
  <si>
    <t>Soyuz U | Zenit-4MKT nÂ°370</t>
  </si>
  <si>
    <t>Wed Sep 29, 1976 07:04 UTC</t>
  </si>
  <si>
    <t>Cosmos-3M | Cosmos 858</t>
  </si>
  <si>
    <t>Fri Sep 24, 1976 15:00 UTC</t>
  </si>
  <si>
    <t>Soyuz U | Cosmos 857</t>
  </si>
  <si>
    <t>Wed Sep 22, 1976 09:30 UTC</t>
  </si>
  <si>
    <t>Soyuz U | Cosmos 856</t>
  </si>
  <si>
    <t>Tue Sep 21, 1976 11:40 UTC</t>
  </si>
  <si>
    <t>Soyuz U | Cosmos 855</t>
  </si>
  <si>
    <t>Wed Sep 15, 1976 18:50 UTC</t>
  </si>
  <si>
    <t>Titan III(24)B | OPS 8533</t>
  </si>
  <si>
    <t>Wed Sep 15, 1976 09:48 UTC</t>
  </si>
  <si>
    <t>Soyuz U | Soyuz 22</t>
  </si>
  <si>
    <t>Sat Sep 11, 1976 18:24 UTC</t>
  </si>
  <si>
    <t>Proton-K/Block-DM | Raduga 2</t>
  </si>
  <si>
    <t>Sat Sep 11, 1976 08:00 UTC</t>
  </si>
  <si>
    <t>Thor-LV2F Star-ISS | DMSP-5D-F1</t>
  </si>
  <si>
    <t>Fri Sep 03, 1976 09:20 UTC</t>
  </si>
  <si>
    <t>Soyuz U | Cosmos 854</t>
  </si>
  <si>
    <t>Wed Sep 01, 1976 21:14 UTC</t>
  </si>
  <si>
    <t>Scout D1 | TIP 3</t>
  </si>
  <si>
    <t>Wed Sep 01, 1976 03:23 UTC</t>
  </si>
  <si>
    <t>Molniya-M /Block ML | Cosmos 853</t>
  </si>
  <si>
    <t>Mon Aug 30, 1976 11:45 UTC</t>
  </si>
  <si>
    <t>Feng Bao 1 | JSSW-5</t>
  </si>
  <si>
    <t>Sat Aug 28, 1976 09:00 UTC</t>
  </si>
  <si>
    <t>Soyuz U | Cosmos 852</t>
  </si>
  <si>
    <t>Fri Aug 27, 1976 14:34 UTC</t>
  </si>
  <si>
    <t>Vostok-2M | Cosmos 851</t>
  </si>
  <si>
    <t>Thu Aug 26, 1976 10:59 UTC</t>
  </si>
  <si>
    <t>Cosmos-2 (63SM) | Cosmos 850</t>
  </si>
  <si>
    <t>Wed Aug 18, 1976 09:30 UTC</t>
  </si>
  <si>
    <t>Cosmos-2 (63SM) | Cosmos 849</t>
  </si>
  <si>
    <t>Thu Aug 12, 1976 13:30 UTC</t>
  </si>
  <si>
    <t>Soyuz U | Cosmos 848</t>
  </si>
  <si>
    <t>Mon Aug 09, 1976 15:04 UTC</t>
  </si>
  <si>
    <t>Proton-K/Block D | Luna 24</t>
  </si>
  <si>
    <t>Fri Aug 06, 1976 22:21 UTC</t>
  </si>
  <si>
    <t>Titan III(34)B Agena-D | Quasar 2</t>
  </si>
  <si>
    <t>Wed Aug 04, 1976 13:40 UTC</t>
  </si>
  <si>
    <t>Soyuz U | Cosmos 847</t>
  </si>
  <si>
    <t>Thu Jul 29, 1976 20:02 UTC</t>
  </si>
  <si>
    <t>Cosmos-3M | Cosmos 846</t>
  </si>
  <si>
    <t>Thu Jul 29, 1976 17:07 UTC</t>
  </si>
  <si>
    <t>Delta 2310 | NOAA-5</t>
  </si>
  <si>
    <t>Tue Jul 27, 1976 12:00 UTC</t>
  </si>
  <si>
    <t>Cosmos-3M | Intercosmos 16</t>
  </si>
  <si>
    <t>Tue Jul 27, 1976 05:21 UTC</t>
  </si>
  <si>
    <t>Cosmos-3M | Cosmos 845</t>
  </si>
  <si>
    <t>Fri Jul 23, 1976 15:49 UTC</t>
  </si>
  <si>
    <t>Molniya-M /Block ML | Molniya-1 nÂ°62</t>
  </si>
  <si>
    <t>Thu Jul 22, 1976 22:04 UTC</t>
  </si>
  <si>
    <t>Atlas-SLV3D Centaur-D1AR | Comstar D2</t>
  </si>
  <si>
    <t>Thu Jul 22, 1976 15:40 UTC</t>
  </si>
  <si>
    <t>Soyuz U | Cosmos 844</t>
  </si>
  <si>
    <t>Wed Jul 21, 1976 15:14 UTC</t>
  </si>
  <si>
    <t>Tsyklon-2 | Cosmos 843</t>
  </si>
  <si>
    <t>Wed Jul 21, 1976 10:20 UTC</t>
  </si>
  <si>
    <t>Cosmos-3M | Cosmos 842</t>
  </si>
  <si>
    <t>Thu Jul 15, 1976 13:11 UTC</t>
  </si>
  <si>
    <t>Cosmos-3M | Cosmos 841</t>
  </si>
  <si>
    <t>Wed Jul 14, 1976 09:00 UTC</t>
  </si>
  <si>
    <t>Soyuz U | Cosmos 840</t>
  </si>
  <si>
    <t>Thu Jul 08, 1976 23:31 UTC</t>
  </si>
  <si>
    <t>Delta 2914 | Palapa-A1</t>
  </si>
  <si>
    <t>Thu Jul 08, 1976 21:08 UTC</t>
  </si>
  <si>
    <t>Cosmos-3M | Cosmos 839</t>
  </si>
  <si>
    <t>Thu Jul 08, 1976 18:30 UTC</t>
  </si>
  <si>
    <t>Titan IIID | KH9-12, S3 &amp; SSF-D-1</t>
  </si>
  <si>
    <t>Tue Jul 06, 1976 12:08 UTC</t>
  </si>
  <si>
    <t>Soyuz | Soyuz 21</t>
  </si>
  <si>
    <t>Fri Jul 02, 1976 10:30 UTC</t>
  </si>
  <si>
    <t>Tsyklon-2 | Cosmos 838</t>
  </si>
  <si>
    <t>Thu Jul 01, 1976 08:05 UTC</t>
  </si>
  <si>
    <t>Molniya-M /Block ML | Cosmos 837</t>
  </si>
  <si>
    <t>Tue Jun 29, 1976 08:12 UTC</t>
  </si>
  <si>
    <t>Cosmos-3M | Cosmos 836</t>
  </si>
  <si>
    <t>Tue Jun 29, 1976 07:20 UTC</t>
  </si>
  <si>
    <t>Voskhod | Cosmos 835</t>
  </si>
  <si>
    <t>Sat Jun 26, 1976 03:00 UTC</t>
  </si>
  <si>
    <t>Titan III(23)C | DSP-6</t>
  </si>
  <si>
    <t>Thu Jun 24, 1976 07:10 UTC</t>
  </si>
  <si>
    <t>Soyuz U | Cosmos 834</t>
  </si>
  <si>
    <t>Tue Jun 22, 1976 18:04 UTC</t>
  </si>
  <si>
    <t>Proton-K | Salyut 5</t>
  </si>
  <si>
    <t>Sat Jun 19, 1976 16:00 UTC</t>
  </si>
  <si>
    <t>Cosmos-3M | Intercosmos 15</t>
  </si>
  <si>
    <t>Wed Jun 16, 1976 13:09 UTC</t>
  </si>
  <si>
    <t>Voskhod | Cosmos 833</t>
  </si>
  <si>
    <t>Tue Jun 15, 1976 13:19 UTC</t>
  </si>
  <si>
    <t>Cosmos-3M | Cosmos 825 to 832</t>
  </si>
  <si>
    <t>Thu Jun 10, 1976 00:09 UTC</t>
  </si>
  <si>
    <t>Delta 2914 | Marisat-2</t>
  </si>
  <si>
    <t>Tue Jun 08, 1976 07:00 UTC</t>
  </si>
  <si>
    <t>Voskhod | Cosmos 824</t>
  </si>
  <si>
    <t>Wed Jun 02, 1976 22:30 UTC</t>
  </si>
  <si>
    <t>Cosmos-3M | Cosmos 823</t>
  </si>
  <si>
    <t>Wed Jun 02, 1976 20:56 UTC</t>
  </si>
  <si>
    <t>Titan III(34)B Agena-D | Quasar 1</t>
  </si>
  <si>
    <t>Fri May 28, 1976 15:00 UTC</t>
  </si>
  <si>
    <t>Cosmos-3M | Cosmos 822</t>
  </si>
  <si>
    <t>Wed May 26, 1976 09:00 UTC</t>
  </si>
  <si>
    <t>Voskhod | Cosmos 821</t>
  </si>
  <si>
    <t>Sat May 22, 1976 07:42 UTC</t>
  </si>
  <si>
    <t>Scout B1 | Wideband</t>
  </si>
  <si>
    <t>Fri May 21, 1976 07:00 UTC</t>
  </si>
  <si>
    <t>Soyuz U | Cosmos 820</t>
  </si>
  <si>
    <t>Thu May 20, 1976 09:00 UTC</t>
  </si>
  <si>
    <t>Voskhod | Cosmos 819</t>
  </si>
  <si>
    <t>Tue May 18, 1976 10:59 UTC</t>
  </si>
  <si>
    <t>Cosmos-2 (63SM) | Cosmos 818</t>
  </si>
  <si>
    <t>Sat May 15, 1976 13:30 UTC</t>
  </si>
  <si>
    <t>Vostok-2M | Meteor nÂ°35</t>
  </si>
  <si>
    <t>Thu May 13, 1976 22:28 UTC</t>
  </si>
  <si>
    <t>Atlas-SLV3D Centaur-D1AR | Comstar D1</t>
  </si>
  <si>
    <t>Wed May 12, 1976 17:57 UTC</t>
  </si>
  <si>
    <t>Molniya-M /Block ML | Molniya-3 nÂ°60</t>
  </si>
  <si>
    <t>Wed May 05, 1976 07:50 UTC</t>
  </si>
  <si>
    <t>Voskhod | Cosmos 817</t>
  </si>
  <si>
    <t>Tue May 04, 1976 08:00 UTC</t>
  </si>
  <si>
    <t>Delta 2913 | LAGEOS-1</t>
  </si>
  <si>
    <t>Fri Apr 30, 1976 19:12 UTC</t>
  </si>
  <si>
    <t>Atlas-E/F MSD | NOSS-1</t>
  </si>
  <si>
    <t>Wed Apr 28, 1976 13:30 UTC</t>
  </si>
  <si>
    <t>Cosmos-3M | Cosmos 816</t>
  </si>
  <si>
    <t>Wed Apr 28, 1976 09:30 UTC</t>
  </si>
  <si>
    <t>Voskhod | Cosmos 815</t>
  </si>
  <si>
    <t>Thu Apr 22, 1976 20:46 UTC</t>
  </si>
  <si>
    <t>Delta 2914 | NATO 3A</t>
  </si>
  <si>
    <t>Tue Apr 13, 1976 17:15 UTC</t>
  </si>
  <si>
    <t>Tsyklon-2 | Cosmos 814</t>
  </si>
  <si>
    <t>Fri Apr 09, 1976 08:30 UTC</t>
  </si>
  <si>
    <t>Voskhod | Cosmos 813</t>
  </si>
  <si>
    <t>Wed Apr 07, 1976 13:05 UTC</t>
  </si>
  <si>
    <t>Vostok-2M | Meteor nÂ°34</t>
  </si>
  <si>
    <t>Tue Apr 06, 1976 04:14 UTC</t>
  </si>
  <si>
    <t>Cosmos-3M | Cosmos 812</t>
  </si>
  <si>
    <t>Wed Mar 31, 1976 12:50 UTC</t>
  </si>
  <si>
    <t>Soyuz M | Cosmos 811</t>
  </si>
  <si>
    <t>Fri Mar 26, 1976 22:47 UTC</t>
  </si>
  <si>
    <t>Delta 3914 | Satcom-2</t>
  </si>
  <si>
    <t>Fri Mar 26, 1976 15:00 UTC</t>
  </si>
  <si>
    <t>Voskhod | Cosmos 810</t>
  </si>
  <si>
    <t>Mon Mar 22, 1976 18:14 UTC</t>
  </si>
  <si>
    <t>Titan III(24)B | OPS 7600</t>
  </si>
  <si>
    <t>Fri Mar 19, 1976 19:31 UTC</t>
  </si>
  <si>
    <t>Molniya-M /Block ML | Molniya-1 nÂ°59</t>
  </si>
  <si>
    <t>Thu Mar 18, 1976 09:15 UTC</t>
  </si>
  <si>
    <t>Soyuz U | Cosmos 809</t>
  </si>
  <si>
    <t>Tue Mar 16, 1976 17:22 UTC</t>
  </si>
  <si>
    <t>Vostok-2M | Cosmos 808</t>
  </si>
  <si>
    <t>Mon Mar 15, 1976 01:25 UTC</t>
  </si>
  <si>
    <t>Titan III(23)C | LES-8, LES-9, Solrad-11a, Solrad-11b</t>
  </si>
  <si>
    <t>Fri Mar 12, 1976 13:30 UTC</t>
  </si>
  <si>
    <t>Cosmos-3M | Cosmos 807</t>
  </si>
  <si>
    <t>Thu Mar 11, 1976 19:45 UTC</t>
  </si>
  <si>
    <t>Molniya-M /Block ML | Molniya-1 nÂ°58</t>
  </si>
  <si>
    <t>Wed Mar 10, 1976 08:00 UTC</t>
  </si>
  <si>
    <t>Soyuz U | Cosmos 806</t>
  </si>
  <si>
    <t>Sun Feb 29, 1976 03:30 UTC</t>
  </si>
  <si>
    <t>N-I | Ume 1</t>
  </si>
  <si>
    <t>Fri Feb 20, 1976 14:01 UTC</t>
  </si>
  <si>
    <t>Soyuz U | Cosmos 805</t>
  </si>
  <si>
    <t>Thu Feb 19, 1976 22:32 UTC</t>
  </si>
  <si>
    <t>Delta 2914 | Marisat-1</t>
  </si>
  <si>
    <t>Thu Feb 19, 1976 07:52 UTC</t>
  </si>
  <si>
    <t>Thor-LV2D Burner-2 | DMSP-5C-F3</t>
  </si>
  <si>
    <t>Mon Feb 16, 1976 08:29 UTC</t>
  </si>
  <si>
    <t>Tsyklon-2 | Cosmos 804</t>
  </si>
  <si>
    <t>Thu Feb 12, 1976 13:00 UTC</t>
  </si>
  <si>
    <t>Cosmos-3M | Cosmos 803</t>
  </si>
  <si>
    <t>Wed Feb 11, 1976 08:50 UTC</t>
  </si>
  <si>
    <t>Voskhod | Cosmos 802</t>
  </si>
  <si>
    <t>Thu Feb 05, 1976 14:30 UTC</t>
  </si>
  <si>
    <t>Cosmos-2 (63SM) | Cosmos 801</t>
  </si>
  <si>
    <t>Wed Feb 04, 1976 06:00 UTC</t>
  </si>
  <si>
    <t>Mu-III C | Corsa A</t>
  </si>
  <si>
    <t>Tue Feb 03, 1976 08:16 UTC</t>
  </si>
  <si>
    <t>Cosmos-3M | Cosmos 800</t>
  </si>
  <si>
    <t>Thu Jan 29, 1976 23:56 UTC</t>
  </si>
  <si>
    <t>Atlas-SLV3D Centaur-D1AR | Intelsat 4A F2</t>
  </si>
  <si>
    <t>Thu Jan 29, 1976 08:30 UTC</t>
  </si>
  <si>
    <t>Voskhod | Cosmos 799</t>
  </si>
  <si>
    <t>Wed Jan 28, 1976 10:39 UTC</t>
  </si>
  <si>
    <t>Cosmos-3M | Cosmos 791 to 798</t>
  </si>
  <si>
    <t>Thu Jan 22, 1976 22:26 UTC</t>
  </si>
  <si>
    <t>Cosmos-3M | Cosmos 790</t>
  </si>
  <si>
    <t>Thu Jan 22, 1976 11:38 UTC</t>
  </si>
  <si>
    <t>Molniya-M /Block ML | Molniya-1 nÂ°57</t>
  </si>
  <si>
    <t>Tue Jan 20, 1976 17:07 UTC</t>
  </si>
  <si>
    <t>Cosmos-3M | Cosmos 789</t>
  </si>
  <si>
    <t>Sat Jan 17, 1976 23:27 UTC</t>
  </si>
  <si>
    <t>Delta 2914 | CTS 1 Hermes</t>
  </si>
  <si>
    <t>Thu Jan 15, 1976 05:34 UTC</t>
  </si>
  <si>
    <t>Titan IIIE | Helios-2</t>
  </si>
  <si>
    <t>Wed Jan 07, 1976 15:34 UTC</t>
  </si>
  <si>
    <t>Voskhod | Cosmos 788</t>
  </si>
  <si>
    <t>Tue Jan 06, 1976 04:52 UTC</t>
  </si>
  <si>
    <t>Cosmos-3M | Cosmos 787</t>
  </si>
  <si>
    <t>Sat Dec 27, 1975 10:22 UTC</t>
  </si>
  <si>
    <t>Molniya-M /Block ML | Molniya-3 nÂ°56</t>
  </si>
  <si>
    <t>Thu Dec 25, 1975 19:00 UTC</t>
  </si>
  <si>
    <t>Vostok-2M | Meteor nÂ°33</t>
  </si>
  <si>
    <t>Mon Dec 22, 1975 13:00 UTC</t>
  </si>
  <si>
    <t>Proton-K/Block-DM | Raduga 1</t>
  </si>
  <si>
    <t>Mon Dec 22, 1975 02:08 UTC</t>
  </si>
  <si>
    <t>Molniya-M /Block SO-L | Prognoz nÂ°4</t>
  </si>
  <si>
    <t>Fri Dec 19, 1975 14:00 UTC</t>
  </si>
  <si>
    <t>Cosmos-3M | DS-P1 satellite</t>
  </si>
  <si>
    <t>Wed Dec 17, 1975 11:06 UTC</t>
  </si>
  <si>
    <t>Molniya-M /Block ML | Molniya-2 nÂ°55</t>
  </si>
  <si>
    <t>Tue Dec 16, 1975 09:50 UTC</t>
  </si>
  <si>
    <t>Voskhod | Cosmos 786</t>
  </si>
  <si>
    <t>Tue Dec 16, 1975 09:21 UTC</t>
  </si>
  <si>
    <t>Feng Bao 1 | JSSW-4</t>
  </si>
  <si>
    <t>Sun Dec 14, 1975 05:15 UTC</t>
  </si>
  <si>
    <t>Titan III(23)C | DSP-5</t>
  </si>
  <si>
    <t>Sat Dec 13, 1975 01:56 UTC</t>
  </si>
  <si>
    <t>Delta 3914 | Satcom-1</t>
  </si>
  <si>
    <t>Fri Dec 12, 1975 12:45 UTC</t>
  </si>
  <si>
    <t>Tsyklon-2 | Cosmos 785</t>
  </si>
  <si>
    <t>Thu Dec 11, 1975 17:00 UTC</t>
  </si>
  <si>
    <t>Cosmos-3M | Intercosmos 14</t>
  </si>
  <si>
    <t>Sat Dec 06, 1975 03:35 UTC</t>
  </si>
  <si>
    <t>Scout F1 | DAD Explorer A &amp; B</t>
  </si>
  <si>
    <t>Thu Dec 04, 1975 20:38 UTC</t>
  </si>
  <si>
    <t>Titan IIID | KH9-11 &amp; S3</t>
  </si>
  <si>
    <t>Wed Dec 03, 1975 10:00 UTC</t>
  </si>
  <si>
    <t>Voskhod | Cosmos 784</t>
  </si>
  <si>
    <t>Fri Nov 28, 1975 00:10 UTC</t>
  </si>
  <si>
    <t>Cosmos-3M | Cosmos 783</t>
  </si>
  <si>
    <t>Wed Nov 26, 1975 03:27 UTC</t>
  </si>
  <si>
    <t>Long March 2 | FSW-0 1</t>
  </si>
  <si>
    <t>Tue Nov 25, 1975 17:00 UTC</t>
  </si>
  <si>
    <t>Soyuz U | Cosmos 782</t>
  </si>
  <si>
    <t>Fri Nov 21, 1975 17:11 UTC</t>
  </si>
  <si>
    <t>Cosmos-3M | Cosmos 781</t>
  </si>
  <si>
    <t>Fri Nov 21, 1975 09:20 UTC</t>
  </si>
  <si>
    <t>Voskhod | Cosmos 780</t>
  </si>
  <si>
    <t>Thu Nov 20, 1975 02:06 UTC</t>
  </si>
  <si>
    <t>Delta 2910 | Explorer 55 (AE-E)</t>
  </si>
  <si>
    <t>Mon Nov 17, 1975 14:36 UTC</t>
  </si>
  <si>
    <t>Soyuz U | Soyuz 20</t>
  </si>
  <si>
    <t>Fri Nov 14, 1975 19:13 UTC</t>
  </si>
  <si>
    <t>Molniya-M /Block ML | Molniya-3 nÂ°54</t>
  </si>
  <si>
    <t>Tue Nov 04, 1975 15:19 UTC</t>
  </si>
  <si>
    <t>Voskhod | Cosmos 779</t>
  </si>
  <si>
    <t>Tue Nov 04, 1975 10:12 UTC</t>
  </si>
  <si>
    <t>Cosmos-3M | Cosmos 778</t>
  </si>
  <si>
    <t>Wed Oct 29, 1975 11:00 UTC</t>
  </si>
  <si>
    <t>Tsyklon-2 | Cosmos 777</t>
  </si>
  <si>
    <t>Fri Oct 17, 1975 14:29 UTC</t>
  </si>
  <si>
    <t>Voskhod | Cosmos 776</t>
  </si>
  <si>
    <t>Thu Oct 16, 1975 22:40 UTC</t>
  </si>
  <si>
    <t>Delta 2914 | GOES-A</t>
  </si>
  <si>
    <t>Thu Oct 16, 1975 04:04 UTC</t>
  </si>
  <si>
    <t>Proton-K/Block D | Ye-8-5M nÂ°412</t>
  </si>
  <si>
    <t>Sun Oct 12, 1975 06:39 UTC</t>
  </si>
  <si>
    <t>Scout D1 | TIP 2</t>
  </si>
  <si>
    <t>Thu Oct 09, 1975 19:15 UTC</t>
  </si>
  <si>
    <t>Titan III(24)B | OPS 5499</t>
  </si>
  <si>
    <t>Wed Oct 08, 1975 00:30 UTC</t>
  </si>
  <si>
    <t>Proton-K/Block-DM | Cosmos 775</t>
  </si>
  <si>
    <t>Mon Oct 06, 1975 09:00 UTC</t>
  </si>
  <si>
    <t>Delta 2910 | Explorer 54 (AE-D)</t>
  </si>
  <si>
    <t>Wed Oct 01, 1975 08:30 UTC</t>
  </si>
  <si>
    <t>Voskhod | Cosmos 774</t>
  </si>
  <si>
    <t>Tue Sep 30, 1975 18:37 UTC</t>
  </si>
  <si>
    <t>Cosmos-3M | Cosmos 773</t>
  </si>
  <si>
    <t>Mon Sep 29, 1975 04:15 UTC</t>
  </si>
  <si>
    <t>Soyuz U | Cosmos 772</t>
  </si>
  <si>
    <t>CNES</t>
  </si>
  <si>
    <t>ELD, Guiana Space Centre, French Guiana, France</t>
  </si>
  <si>
    <t>Sat Sep 27, 1975 08:37 UTC</t>
  </si>
  <si>
    <t>Diamant BP4 | Aura</t>
  </si>
  <si>
    <t>Fri Sep 26, 1975 00:17 UTC</t>
  </si>
  <si>
    <t>Atlas-SLV3D Centaur-D1AR | Intelsat 4A F1</t>
  </si>
  <si>
    <t>Thu Sep 25, 1975 09:49 UTC</t>
  </si>
  <si>
    <t>Soyuz U | Cosmos 771</t>
  </si>
  <si>
    <t>Wed Sep 24, 1975 12:00 UTC</t>
  </si>
  <si>
    <t>Cosmos-3M | Cosmos 770</t>
  </si>
  <si>
    <t>Tue Sep 23, 1975 09:59 UTC</t>
  </si>
  <si>
    <t>Voskhod | Cosmos 769</t>
  </si>
  <si>
    <t>Thu Sep 18, 1975 00:12 UTC</t>
  </si>
  <si>
    <t>Vostok-2M | Meteor nÂ°32</t>
  </si>
  <si>
    <t>Wed Sep 17, 1975 07:10 UTC</t>
  </si>
  <si>
    <t>Cosmos-3M | Cosmos 761 to 768</t>
  </si>
  <si>
    <t>Tue Sep 16, 1975 09:00 UTC</t>
  </si>
  <si>
    <t>Voskhod | Cosmos 760</t>
  </si>
  <si>
    <t>Fri Sep 12, 1975 05:30 UTC</t>
  </si>
  <si>
    <t>Soyuz U | Cosmos 759</t>
  </si>
  <si>
    <t>Tue Sep 09, 1975 18:39 UTC</t>
  </si>
  <si>
    <t>Titan IIIE | Viking 2</t>
  </si>
  <si>
    <t>Tue Sep 09, 1975 05:30 UTC</t>
  </si>
  <si>
    <t>N-I | Kiku 1</t>
  </si>
  <si>
    <t>Tue Sep 09, 1975 00:19 UTC</t>
  </si>
  <si>
    <t>Molniya-M /Block ML | Molniya-2 nÂ°53</t>
  </si>
  <si>
    <t>Fri Sep 05, 1975 14:49 UTC</t>
  </si>
  <si>
    <t>Soyuz U | Cosmos 758</t>
  </si>
  <si>
    <t>Tue Sep 02, 1975 13:09 UTC</t>
  </si>
  <si>
    <t>Molniya-M /Block ML | Molniya-1 nÂ°52</t>
  </si>
  <si>
    <t>Wed Aug 27, 1975 14:45 UTC</t>
  </si>
  <si>
    <t>Voskhod | Cosmos 757</t>
  </si>
  <si>
    <t>Wed Aug 27, 1975 01:42 UTC</t>
  </si>
  <si>
    <t>Delta 2914 | Symphonie-2</t>
  </si>
  <si>
    <t>Fri Aug 22, 1975 02:10 UTC</t>
  </si>
  <si>
    <t>Vostok-2M | Cosmos 756</t>
  </si>
  <si>
    <t>Wed Aug 20, 1975 21:22 UTC</t>
  </si>
  <si>
    <t>Titan IIIE | Viking 1</t>
  </si>
  <si>
    <t>Thu Aug 14, 1975 13:29 UTC</t>
  </si>
  <si>
    <t>Cosmos-3M | Cosmos 755</t>
  </si>
  <si>
    <t>Wed Aug 13, 1975 07:21 UTC</t>
  </si>
  <si>
    <t>Voskhod | Cosmos 754</t>
  </si>
  <si>
    <t>Sat Aug 09, 1975 01:50 UTC</t>
  </si>
  <si>
    <t>Delta 2913 | COS-B</t>
  </si>
  <si>
    <t>Thu Jul 31, 1975 13:00 UTC</t>
  </si>
  <si>
    <t>Voskhod | Cosmos 753</t>
  </si>
  <si>
    <t>Sat Jul 26, 1975 13:30 UTC</t>
  </si>
  <si>
    <t>Feng Bao 1 | JSSW-3</t>
  </si>
  <si>
    <t>Thu Jul 24, 1975 19:00 UTC</t>
  </si>
  <si>
    <t>Cosmos-3M | Cosmos 752</t>
  </si>
  <si>
    <t>Wed Jul 23, 1975 13:00 UTC</t>
  </si>
  <si>
    <t>Voskhod | Cosmos 751</t>
  </si>
  <si>
    <t>Thu Jul 17, 1975 09:10 UTC</t>
  </si>
  <si>
    <t>Cosmos-2 (63SM) | Cosmos 750</t>
  </si>
  <si>
    <t>Tue Jul 15, 1975 19:50 UTC</t>
  </si>
  <si>
    <t>Saturn IB | ASTP (Apolloâ€“Soyuz Test Project)</t>
  </si>
  <si>
    <t>Tue Jul 15, 1975 12:20 UTC</t>
  </si>
  <si>
    <t>Soyuz U | Soyuz 19 (Apollo-Soyuz)</t>
  </si>
  <si>
    <t>Fri Jul 11, 1975 04:15 UTC</t>
  </si>
  <si>
    <t>Vostok-2M | Meteor-2 nÂ°1</t>
  </si>
  <si>
    <t>Tue Jul 08, 1975 05:05 UTC</t>
  </si>
  <si>
    <t>Molniya-M /Block ML | Molniya-2 nÂ°51</t>
  </si>
  <si>
    <t>Fri Jul 04, 1975 00:56 UTC</t>
  </si>
  <si>
    <t>Cosmos-3M | Cosmos 749</t>
  </si>
  <si>
    <t>Thu Jul 03, 1975 13:40 UTC</t>
  </si>
  <si>
    <t>Voskhod | Cosmos 748</t>
  </si>
  <si>
    <t>Fri Jun 27, 1975 13:00 UTC</t>
  </si>
  <si>
    <t>Voskhod | Cosmos 747</t>
  </si>
  <si>
    <t>Wed Jun 25, 1975 12:59 UTC</t>
  </si>
  <si>
    <t>Voskhod | Cosmos 746</t>
  </si>
  <si>
    <t>Tue Jun 24, 1975 12:04 UTC</t>
  </si>
  <si>
    <t>Cosmos-2 (63SM) | Cosmos 745</t>
  </si>
  <si>
    <t>Sat Jun 21, 1975 11:43 UTC</t>
  </si>
  <si>
    <t>Delta 1910 | OSO-8</t>
  </si>
  <si>
    <t>Fri Jun 20, 1975 06:54 UTC</t>
  </si>
  <si>
    <t>Vostok-2M | Cosmos 744</t>
  </si>
  <si>
    <t>Wed Jun 18, 1975 09:00 UTC</t>
  </si>
  <si>
    <t>Atlas-SLV3A Agena-D | AFP-827 (Canyon-6)</t>
  </si>
  <si>
    <t>Sat Jun 14, 1975 03:00 UTC</t>
  </si>
  <si>
    <t>Proton-K/Block D-1 | Venera 10</t>
  </si>
  <si>
    <t>Thu Jun 12, 1975 12:30 UTC</t>
  </si>
  <si>
    <t>Soyuz U | Cosmos 743</t>
  </si>
  <si>
    <t>Thu Jun 12, 1975 08:12 UTC</t>
  </si>
  <si>
    <t>Delta 2910 | Nimbus 6</t>
  </si>
  <si>
    <t>Sun Jun 08, 1975 18:30 UTC</t>
  </si>
  <si>
    <t>Titan IIID | KH9-10 &amp; SSF-C-5</t>
  </si>
  <si>
    <t>Sun Jun 08, 1975 02:37 UTC</t>
  </si>
  <si>
    <t>Proton-K/Block D-1 | Venera 9</t>
  </si>
  <si>
    <t>Thu Jun 05, 1975 01:37 UTC</t>
  </si>
  <si>
    <t>Molniya-M /Block ML | Molniya-1 nÂ°50 &amp; SRET-2</t>
  </si>
  <si>
    <t>Tue Jun 03, 1975 13:20 UTC</t>
  </si>
  <si>
    <t>Voskhod | Cosmos 742</t>
  </si>
  <si>
    <t>Tue Jun 03, 1975 09:00 UTC</t>
  </si>
  <si>
    <t>Cosmos-3M | DS-U3 satellite</t>
  </si>
  <si>
    <t>Fri May 30, 1975 06:45 UTC</t>
  </si>
  <si>
    <t>Voskhod | Cosmos 741</t>
  </si>
  <si>
    <t>Wed May 28, 1975 07:29 UTC</t>
  </si>
  <si>
    <t>Voskhod | Cosmos 740</t>
  </si>
  <si>
    <t>Wed May 28, 1975 00:25 UTC</t>
  </si>
  <si>
    <t>Cosmos-3M | Cosmos 732 to 739</t>
  </si>
  <si>
    <t>Sat May 24, 1975 14:58 UTC</t>
  </si>
  <si>
    <t>Soyuz | Soyuz 18</t>
  </si>
  <si>
    <t>Sat May 24, 1975 03:22 UTC</t>
  </si>
  <si>
    <t>Thor-LV2D Burner-2 | DMSP-5C-F2</t>
  </si>
  <si>
    <t>Thu May 22, 1975 22:04 UTC</t>
  </si>
  <si>
    <t>Atlas-SLV3D Centaur-D1A | Intelsat 4 F1</t>
  </si>
  <si>
    <t>Wed May 21, 1975 06:59 UTC</t>
  </si>
  <si>
    <t>Voskhod | Cosmos 731</t>
  </si>
  <si>
    <t>Tue May 20, 1975 14:03 UTC</t>
  </si>
  <si>
    <t>Titan III(23)C | DSCS-II 5&amp;6</t>
  </si>
  <si>
    <t>Sat May 17, 1975 10:32 UTC</t>
  </si>
  <si>
    <t>Diamant BP4 | Castor &amp; Pollux</t>
  </si>
  <si>
    <t>Wed May 07, 1975 23:35 UTC</t>
  </si>
  <si>
    <t>Delta 2914 | Anik-A3</t>
  </si>
  <si>
    <t>Wed May 07, 1975 22:45 UTC</t>
  </si>
  <si>
    <t>Scout F1 | Explorer 53 (SAS-C)</t>
  </si>
  <si>
    <t>Tue Apr 29, 1975 10:23 UTC</t>
  </si>
  <si>
    <t>Molniya-M /Block ML | Molniya-1 nÂ°49</t>
  </si>
  <si>
    <t>Thu Apr 24, 1975 08:04 UTC</t>
  </si>
  <si>
    <t>Voskhod | Cosmos 730</t>
  </si>
  <si>
    <t>Tue Apr 22, 1975 21:10 UTC</t>
  </si>
  <si>
    <t>Cosmos-3M | Cosmos 729</t>
  </si>
  <si>
    <t>Sat Apr 19, 1975 07:58 UTC</t>
  </si>
  <si>
    <t>Cosmos-3M | Aryabhata</t>
  </si>
  <si>
    <t>Fri Apr 18, 1975 16:48 UTC</t>
  </si>
  <si>
    <t>Titan III(24)B | OPS 4883</t>
  </si>
  <si>
    <t>Fri Apr 18, 1975 10:00 UTC</t>
  </si>
  <si>
    <t>Voskhod | Cosmos 728</t>
  </si>
  <si>
    <t>Wed Apr 16, 1975 08:00 UTC</t>
  </si>
  <si>
    <t>Soyuz U | Cosmos 727</t>
  </si>
  <si>
    <t>Mon Apr 14, 1975 17:52 UTC</t>
  </si>
  <si>
    <t>Molniya-M /Block ML | Molniya-3 nÂ°48</t>
  </si>
  <si>
    <t>Sun Apr 13, 1975 00:51 UTC</t>
  </si>
  <si>
    <t>Atlas-E/F Star-17A | P72-2</t>
  </si>
  <si>
    <t>Fri Apr 11, 1975 07:57 UTC</t>
  </si>
  <si>
    <t>Cosmos-3M | Cosmos 726</t>
  </si>
  <si>
    <t>Wed Apr 09, 1975 23:58 UTC</t>
  </si>
  <si>
    <t>Delta 1410 | GEOS-C</t>
  </si>
  <si>
    <t>Tue Apr 08, 1975 18:29 UTC</t>
  </si>
  <si>
    <t>Cosmos-2 (63SM) | Cosmos 725</t>
  </si>
  <si>
    <t>Mon Apr 07, 1975 11:00 UTC</t>
  </si>
  <si>
    <t>Tsyklon-2 | Cosmos 724</t>
  </si>
  <si>
    <t>Sat Apr 05, 1975 11:04 UTC</t>
  </si>
  <si>
    <t>Soyuz | Soyuz 18a (7K-T nÂ°39)</t>
  </si>
  <si>
    <t>Wed Apr 02, 1975 11:00 UTC</t>
  </si>
  <si>
    <t>Tsyklon-2 | Cosmos 723</t>
  </si>
  <si>
    <t>Tue Apr 01, 1975 12:30 UTC</t>
  </si>
  <si>
    <t>Vostok-2M | Meteor nÂ°31</t>
  </si>
  <si>
    <t>Thu Mar 27, 1975 14:30 UTC</t>
  </si>
  <si>
    <t>Cosmos-3M | Intercosmos 13</t>
  </si>
  <si>
    <t>Thu Mar 27, 1975 08:00 UTC</t>
  </si>
  <si>
    <t>Voskhod | Cosmos 722</t>
  </si>
  <si>
    <t>Wed Mar 26, 1975 08:50 UTC</t>
  </si>
  <si>
    <t>Voskhod | Cosmos 721</t>
  </si>
  <si>
    <t>Fri Mar 21, 1975 06:50 UTC</t>
  </si>
  <si>
    <t>Soyuz U | Cosmos 720</t>
  </si>
  <si>
    <t>Wed Mar 12, 1975 08:55 UTC</t>
  </si>
  <si>
    <t>Voskhod | Cosmos 719</t>
  </si>
  <si>
    <t>Mon Mar 10, 1975 04:41 UTC</t>
  </si>
  <si>
    <t>Titan III(34)B Agena-D | Jumpseat 4</t>
  </si>
  <si>
    <t>Fri Feb 28, 1975 14:01 UTC</t>
  </si>
  <si>
    <t>Cosmos-3M | Cosmos 711 to 718</t>
  </si>
  <si>
    <t>Wed Feb 26, 1975 09:00 UTC</t>
  </si>
  <si>
    <t>Voskhod | Cosmos 710</t>
  </si>
  <si>
    <t>Mon Feb 24, 1975 05:25 UTC</t>
  </si>
  <si>
    <t>Mu-III C | Taiyo</t>
  </si>
  <si>
    <t>Thu Feb 20, 1975 23:35 UTC</t>
  </si>
  <si>
    <t>Atlas-SLV3D Centaur-D1A | Intelsat 4 F6</t>
  </si>
  <si>
    <t>Wed Feb 12, 1975 14:30 UTC</t>
  </si>
  <si>
    <t>Voskhod | Cosmos 709</t>
  </si>
  <si>
    <t>Wed Feb 12, 1975 03:30 UTC</t>
  </si>
  <si>
    <t>Cosmos-3M | Cosmos 708</t>
  </si>
  <si>
    <t>Thu Feb 06, 1975 22:04 UTC</t>
  </si>
  <si>
    <t>Delta 2914 | SMS-2</t>
  </si>
  <si>
    <t>Thu Feb 06, 1975 16:35 UTC</t>
  </si>
  <si>
    <t>Diamant BP4 | Starlette</t>
  </si>
  <si>
    <t>Thu Feb 06, 1975 04:49 UTC</t>
  </si>
  <si>
    <t>Molniya-M /Block L | Molniya-2 nÂ°47</t>
  </si>
  <si>
    <t>Wed Feb 05, 1975 13:15 UTC</t>
  </si>
  <si>
    <t>Cosmos-3M | Cosmos 707</t>
  </si>
  <si>
    <t>Thu Jan 30, 1975 15:02 UTC</t>
  </si>
  <si>
    <t>Molniya-M /Block 2BL | Cosmos 706</t>
  </si>
  <si>
    <t>Tue Jan 28, 1975 12:05 UTC</t>
  </si>
  <si>
    <t>Cosmos-2 (63SM) | Cosmos 705</t>
  </si>
  <si>
    <t>Thu Jan 23, 1975 11:00 UTC</t>
  </si>
  <si>
    <t>Voskhod | Cosmos 704</t>
  </si>
  <si>
    <t>Wed Jan 22, 1975 17:55 UTC</t>
  </si>
  <si>
    <t>Delta 2910 | Landsat 2</t>
  </si>
  <si>
    <t>Tue Jan 21, 1975 11:04 UTC</t>
  </si>
  <si>
    <t>Cosmos-2 (63SM) | Cosmos 703</t>
  </si>
  <si>
    <t>Fri Jan 17, 1975 09:00 UTC</t>
  </si>
  <si>
    <t>Voskhod | Cosmos 702</t>
  </si>
  <si>
    <t>Fri Jan 10, 1975 21:43 UTC</t>
  </si>
  <si>
    <t>Soyuz | Soyuz 17</t>
  </si>
  <si>
    <t>Fri Dec 27, 1974 09:10 UTC</t>
  </si>
  <si>
    <t>Voskhod | Cosmos 701</t>
  </si>
  <si>
    <t>Thu Dec 26, 1974 11:59 UTC</t>
  </si>
  <si>
    <t>Cosmos-3M | Cosmos 700</t>
  </si>
  <si>
    <t>Thu Dec 26, 1974 04:15 UTC</t>
  </si>
  <si>
    <t>Proton-K | Salyut 4</t>
  </si>
  <si>
    <t>Tue Dec 24, 1974 11:00 UTC</t>
  </si>
  <si>
    <t>Tsyklon-2 | Cosmos 699</t>
  </si>
  <si>
    <t>Sat Dec 21, 1974 02:19 UTC</t>
  </si>
  <si>
    <t>Molniya-M /Block L | Molniya-2 nÂ°46</t>
  </si>
  <si>
    <t>Thu Dec 19, 1974 02:39 UTC</t>
  </si>
  <si>
    <t>Delta 2914 | Symphonie-1</t>
  </si>
  <si>
    <t>Wed Dec 18, 1974 14:11 UTC</t>
  </si>
  <si>
    <t>Cosmos-3M | Cosmos 698</t>
  </si>
  <si>
    <t>Tue Dec 17, 1974 11:45 UTC</t>
  </si>
  <si>
    <t>Vostok-2M | Meteor nÂ°30</t>
  </si>
  <si>
    <t>Fri Dec 13, 1974 13:30 UTC</t>
  </si>
  <si>
    <t>Soyuz U | Cosmos 697</t>
  </si>
  <si>
    <t>Tue Dec 10, 1974 07:11 UTC</t>
  </si>
  <si>
    <t>Titan IIIE | Helios-1</t>
  </si>
  <si>
    <t>Mon Dec 02, 1974 09:40 UTC</t>
  </si>
  <si>
    <t>Soyuz U | Soyuz 16</t>
  </si>
  <si>
    <t>Wed Nov 27, 1974 11:44 UTC</t>
  </si>
  <si>
    <t>Voskhod | Cosmos 696</t>
  </si>
  <si>
    <t>Sat Nov 23, 1974 00:28 UTC</t>
  </si>
  <si>
    <t>Delta 2313 | Skynet-2B</t>
  </si>
  <si>
    <t>Thu Nov 21, 1974 23:43 UTC</t>
  </si>
  <si>
    <t>Atlas-SLV3D Centaur-D1A | Intelsat 4 F8</t>
  </si>
  <si>
    <t>Thu Nov 21, 1974 10:33 UTC</t>
  </si>
  <si>
    <t>Molniya-M /Block L | Molniya-3 nÂ°45</t>
  </si>
  <si>
    <t>Wed Nov 20, 1974 11:59 UTC</t>
  </si>
  <si>
    <t>Cosmos-2 (63SM) | Cosmos 695</t>
  </si>
  <si>
    <t>Sat Nov 16, 1974 11:45 UTC</t>
  </si>
  <si>
    <t>Voskhod | Cosmos 694</t>
  </si>
  <si>
    <t>Fri Nov 15, 1974 17:11 UTC</t>
  </si>
  <si>
    <t>Delta 2310 | NOAA-4, Oscar 7 &amp; Intasat</t>
  </si>
  <si>
    <t>Tue Nov 05, 1974 09:40 UTC</t>
  </si>
  <si>
    <t>Long March 2 | FSW-0 0</t>
  </si>
  <si>
    <t>Mon Nov 04, 1974 10:40 UTC</t>
  </si>
  <si>
    <t>Soyuz M | Cosmos 693</t>
  </si>
  <si>
    <t>Fri Nov 01, 1974 14:20 UTC</t>
  </si>
  <si>
    <t>Voskhod | Cosmos 692</t>
  </si>
  <si>
    <t>Thu Oct 31, 1974 10:00 UTC</t>
  </si>
  <si>
    <t>Cosmos-3M | Intercosmos 12</t>
  </si>
  <si>
    <t>Tue Oct 29, 1974 19:30 UTC</t>
  </si>
  <si>
    <t>Titan IIID | KH9-9, S3 &amp; SSF-B-26</t>
  </si>
  <si>
    <t>Mon Oct 28, 1974 14:30 UTC</t>
  </si>
  <si>
    <t>Proton-K/Block D | Luna 23</t>
  </si>
  <si>
    <t>Mon Oct 28, 1974 10:17 UTC</t>
  </si>
  <si>
    <t>Vostok-2M | Meteor nÂ°29</t>
  </si>
  <si>
    <t>Fri Oct 25, 1974 09:30 UTC</t>
  </si>
  <si>
    <t>Soyuz U | Cosmos 691</t>
  </si>
  <si>
    <t>Thu Oct 24, 1974 12:38 UTC</t>
  </si>
  <si>
    <t>Molniya-M /Block L | Molniya-1 nÂ°44</t>
  </si>
  <si>
    <t>Tue Oct 22, 1974 17:59 UTC</t>
  </si>
  <si>
    <t>Soyuz U | Cosmos 690</t>
  </si>
  <si>
    <t>Fri Oct 18, 1974 22:36 UTC</t>
  </si>
  <si>
    <t>Cosmos-3M | Cosmos 689</t>
  </si>
  <si>
    <t>Fri Oct 18, 1974 15:00 UTC</t>
  </si>
  <si>
    <t>Voskhod | Cosmos 688</t>
  </si>
  <si>
    <t>Tue Oct 15, 1974 07:47 UTC</t>
  </si>
  <si>
    <t>Scout B1 | Ariel 5</t>
  </si>
  <si>
    <t>Fri Oct 11, 1974 11:29 UTC</t>
  </si>
  <si>
    <t>Cosmos-3M | Cosmos 687</t>
  </si>
  <si>
    <t>Thu Oct 10, 1974 22:53 UTC</t>
  </si>
  <si>
    <t>Delta 2914 | Westar-2</t>
  </si>
  <si>
    <t>Thu Sep 26, 1974 16:34 UTC</t>
  </si>
  <si>
    <t>Cosmos-2 (63SM) | Cosmos 686</t>
  </si>
  <si>
    <t>Fri Sep 20, 1974 09:30 UTC</t>
  </si>
  <si>
    <t>Voskhod | Cosmos 685</t>
  </si>
  <si>
    <t>Thu Sep 19, 1974 14:57 UTC</t>
  </si>
  <si>
    <t>Cosmos-3M | Cosmos 677 to 684</t>
  </si>
  <si>
    <t>Wed Sep 11, 1974 17:40 UTC</t>
  </si>
  <si>
    <t>Cosmos-3M | Cosmos 676</t>
  </si>
  <si>
    <t>Fri Aug 30, 1974 14:07 UTC</t>
  </si>
  <si>
    <t>Scout D1 | ANS</t>
  </si>
  <si>
    <t>Fri Aug 30, 1974 09:00 UTC</t>
  </si>
  <si>
    <t>Voskhod | Zenit-2M nÂ°51</t>
  </si>
  <si>
    <t>Thu Aug 29, 1974 14:54 UTC</t>
  </si>
  <si>
    <t>Cosmos-3M | Cosmos 675</t>
  </si>
  <si>
    <t>Thu Aug 29, 1974 07:39 UTC</t>
  </si>
  <si>
    <t>Voskhod | Cosmos 674</t>
  </si>
  <si>
    <t>Mon Aug 26, 1974 19:58 UTC</t>
  </si>
  <si>
    <t>Soyuz | Soyuz 15</t>
  </si>
  <si>
    <t>Fri Aug 16, 1974 03:41 UTC</t>
  </si>
  <si>
    <t>Vostok-2M | Cosmos 673</t>
  </si>
  <si>
    <t>Wed Aug 14, 1974 15:45 UTC</t>
  </si>
  <si>
    <t>Titan III(24)B | OPS 3004</t>
  </si>
  <si>
    <t>Mon Aug 12, 1974 06:25 UTC</t>
  </si>
  <si>
    <t>Soyuz U | Cosmos 672</t>
  </si>
  <si>
    <t>Fri Aug 09, 1974 03:22 UTC</t>
  </si>
  <si>
    <t>Thor-LV2D Burner-2 | DMSP-5C-F1</t>
  </si>
  <si>
    <t>Wed Aug 07, 1974 12:49 UTC</t>
  </si>
  <si>
    <t>Voskhod | Cosmos 671</t>
  </si>
  <si>
    <t>Tue Aug 06, 1974 00:02 UTC</t>
  </si>
  <si>
    <t>Soyuz U | Cosmos 670</t>
  </si>
  <si>
    <t>Mon Jul 29, 1974 12:00 UTC</t>
  </si>
  <si>
    <t>Proton-K/Block-DM | Molniya-1S</t>
  </si>
  <si>
    <t>Fri Jul 26, 1974 06:59 UTC</t>
  </si>
  <si>
    <t>Voskhod | Cosmos 669</t>
  </si>
  <si>
    <t>Thu Jul 25, 1974 12:06 UTC</t>
  </si>
  <si>
    <t>Cosmos-2 (63SM) | Cosmos 668</t>
  </si>
  <si>
    <t>Thu Jul 25, 1974 07:00 UTC</t>
  </si>
  <si>
    <t>Voskhod | Cosmos 667</t>
  </si>
  <si>
    <t>Tue Jul 23, 1974 01:23 UTC</t>
  </si>
  <si>
    <t>Molniya-M /Block L | Molniya-2 nÂ°42</t>
  </si>
  <si>
    <t>Tue Jul 16, 1974 11:51 UTC</t>
  </si>
  <si>
    <t>Scout D1 | Aeros 2</t>
  </si>
  <si>
    <t>Sun Jul 14, 1974 05:17 UTC</t>
  </si>
  <si>
    <t>Atlas-E/F PTS | P73-3</t>
  </si>
  <si>
    <t>Fri Jul 12, 1974 13:55 UTC</t>
  </si>
  <si>
    <t>Feng Bao 1 | JSSW-2</t>
  </si>
  <si>
    <t>Fri Jul 12, 1974 12:50 UTC</t>
  </si>
  <si>
    <t>Voskhod | Cosmos 666</t>
  </si>
  <si>
    <t>Thu Jul 11, 1974 10:59 UTC</t>
  </si>
  <si>
    <t>Cosmos-2 (63SM) | DS-P1-You nÂ°68</t>
  </si>
  <si>
    <t>Thu Jul 11, 1974 05:01 UTC</t>
  </si>
  <si>
    <t>K65M-RB5 | BOR-3 nÂ°302</t>
  </si>
  <si>
    <t>Tue Jul 09, 1974 14:39 UTC</t>
  </si>
  <si>
    <t>Vostok-2M | Meteor-Priroda nÂ°1</t>
  </si>
  <si>
    <t>Wed Jul 03, 1974 18:51 UTC</t>
  </si>
  <si>
    <t>Soyuz | Soyuz 14</t>
  </si>
  <si>
    <t>Sat Jun 29, 1974 15:59 UTC</t>
  </si>
  <si>
    <t>Molniya-M /Block 2BL | Cosmos 665</t>
  </si>
  <si>
    <t>Sat Jun 29, 1974 12:50 UTC</t>
  </si>
  <si>
    <t>Soyuz M | Cosmos 664</t>
  </si>
  <si>
    <t>Thu Jun 27, 1974 15:39 UTC</t>
  </si>
  <si>
    <t>Cosmos-3M | Cosmos 663</t>
  </si>
  <si>
    <t>Wed Jun 26, 1974 12:29 UTC</t>
  </si>
  <si>
    <t>Cosmos-2 (63SM) | Cosmos 662</t>
  </si>
  <si>
    <t>Mon Jun 24, 1974 22:38 UTC</t>
  </si>
  <si>
    <t>Proton-K | Salyut 3</t>
  </si>
  <si>
    <t>Fri Jun 21, 1974 09:03 UTC</t>
  </si>
  <si>
    <t>Cosmos-3M | Cosmos 661</t>
  </si>
  <si>
    <t>Tue Jun 18, 1974 13:00 UTC</t>
  </si>
  <si>
    <t>Cosmos-3M | Cosmos 660</t>
  </si>
  <si>
    <t>Thu Jun 13, 1974 12:29 UTC</t>
  </si>
  <si>
    <t>Voskhod | Cosmos 659</t>
  </si>
  <si>
    <t>Thu Jun 06, 1974 16:30 UTC</t>
  </si>
  <si>
    <t>Titan III(24)B | OPS 1776</t>
  </si>
  <si>
    <t>Thu Jun 06, 1974 06:20 UTC</t>
  </si>
  <si>
    <t>Voskhod | Cosmos 658</t>
  </si>
  <si>
    <t>Mon Jun 03, 1974 23:09 UTC</t>
  </si>
  <si>
    <t>Scout E1 | Explorer 52 (Hawkeye 1)</t>
  </si>
  <si>
    <t>Thu May 30, 1974 13:00 UTC</t>
  </si>
  <si>
    <t>Titan III(23)C | ATS-6</t>
  </si>
  <si>
    <t>Thu May 30, 1974 12:44 UTC</t>
  </si>
  <si>
    <t>Voskhod | Cosmos 657</t>
  </si>
  <si>
    <t>Wed May 29, 1974 08:56 UTC</t>
  </si>
  <si>
    <t>Proton-K/Block D | Luna 22</t>
  </si>
  <si>
    <t>Mon May 27, 1974 07:25 UTC</t>
  </si>
  <si>
    <t>Soyuz | Cosmos 656</t>
  </si>
  <si>
    <t>Thu May 23, 1974 12:16 UTC</t>
  </si>
  <si>
    <t>Soyuz U | Yantar-2K nÂ°01</t>
  </si>
  <si>
    <t>Tue May 21, 1974 06:15 UTC</t>
  </si>
  <si>
    <t>Cosmos-3M | Cosmos 655</t>
  </si>
  <si>
    <t>Fri May 17, 1974 11:00 UTC</t>
  </si>
  <si>
    <t>Cosmos-3M | Intercosmos 11</t>
  </si>
  <si>
    <t>Fri May 17, 1974 09:31 UTC</t>
  </si>
  <si>
    <t>Delta 2914 | SMS-1</t>
  </si>
  <si>
    <t>Fri May 17, 1974 06:53 UTC</t>
  </si>
  <si>
    <t>Tsyklon-2 | Cosmos 654</t>
  </si>
  <si>
    <t>Wed May 15, 1974 12:30 UTC</t>
  </si>
  <si>
    <t>Voskhod | Cosmos 653</t>
  </si>
  <si>
    <t>Wed May 15, 1974 08:30 UTC</t>
  </si>
  <si>
    <t>Soyuz U | Cosmos 652</t>
  </si>
  <si>
    <t>Wed May 15, 1974 07:30 UTC</t>
  </si>
  <si>
    <t>Tsyklon-2 | Cosmos 651</t>
  </si>
  <si>
    <t>Mon Apr 29, 1974 17:10 UTC</t>
  </si>
  <si>
    <t>Cosmos-3M | Cosmos 650</t>
  </si>
  <si>
    <t>Mon Apr 29, 1974 13:29 UTC</t>
  </si>
  <si>
    <t>Voskhod | Cosmos 649</t>
  </si>
  <si>
    <t>Fri Apr 26, 1974 14:22 UTC</t>
  </si>
  <si>
    <t>Molniya-M /Block L | Molniya-2 nÂ°41</t>
  </si>
  <si>
    <t>Wed Apr 24, 1974 11:50 UTC</t>
  </si>
  <si>
    <t>Vostok-2M | Meteor nÂ°28</t>
  </si>
  <si>
    <t>Tue Apr 23, 1974 14:14 UTC</t>
  </si>
  <si>
    <t>Cosmos-3M | Cosmos 641 to 648</t>
  </si>
  <si>
    <t>Sat Apr 20, 1974 20:53 UTC</t>
  </si>
  <si>
    <t>Molniya-M /Block ML | Molniya-1 nÂ°40</t>
  </si>
  <si>
    <t>Sat Apr 13, 1974 23:33 UTC</t>
  </si>
  <si>
    <t>Delta 2914 | Westar-1</t>
  </si>
  <si>
    <t>Fri Apr 12, 1974 08:00 UTC</t>
  </si>
  <si>
    <t>Voskhod | Zenit-4MK nÂ°23</t>
  </si>
  <si>
    <t>Thu Apr 11, 1974 12:22 UTC</t>
  </si>
  <si>
    <t>Voskhod | Cosmos 640</t>
  </si>
  <si>
    <t>Wed Apr 10, 1974 20:20 UTC</t>
  </si>
  <si>
    <t>Titan IIID | KH9-8, SSF-B-25, IRCB</t>
  </si>
  <si>
    <t>Thu Apr 04, 1974 08:30 UTC</t>
  </si>
  <si>
    <t>Voskhod | Cosmos 639</t>
  </si>
  <si>
    <t>Wed Apr 03, 1974 07:30 UTC</t>
  </si>
  <si>
    <t>Soyuz U | Cosmos 638</t>
  </si>
  <si>
    <t>Tue Mar 26, 1974 13:35 UTC</t>
  </si>
  <si>
    <t>Proton-K/Block-DM | Cosmos 637</t>
  </si>
  <si>
    <t>Wed Mar 20, 1974 08:30 UTC</t>
  </si>
  <si>
    <t>Soyuz U | Cosmos 636</t>
  </si>
  <si>
    <t>Sat Mar 16, 1974 08:00 UTC</t>
  </si>
  <si>
    <t>Thor-LV2D Burner-2 | DMSP-5B-F5</t>
  </si>
  <si>
    <t>Thu Mar 14, 1974 10:29 UTC</t>
  </si>
  <si>
    <t>Voskhod | Cosmos 635</t>
  </si>
  <si>
    <t>Sat Mar 09, 1974 02:22 UTC</t>
  </si>
  <si>
    <t>Scout D1 | Miranda</t>
  </si>
  <si>
    <t>Tue Mar 05, 1974 16:04 UTC</t>
  </si>
  <si>
    <t>Cosmos-2 (63SM) | Cosmos 634</t>
  </si>
  <si>
    <t>Tue Mar 05, 1974 11:38 UTC</t>
  </si>
  <si>
    <t>Vostok-2M | Meteor nÂ°27</t>
  </si>
  <si>
    <t>Wed Feb 27, 1974 11:04 UTC</t>
  </si>
  <si>
    <t>Cosmos-2 (63SM) | Cosmos 633</t>
  </si>
  <si>
    <t>Mon Feb 18, 1974 10:05 UTC</t>
  </si>
  <si>
    <t>Scout D1 | San Marco 4</t>
  </si>
  <si>
    <t>Sat Feb 16, 1974 05:00 UTC</t>
  </si>
  <si>
    <t>Mu-III C | Tansei 2</t>
  </si>
  <si>
    <t>Wed Feb 13, 1974 18:00 UTC</t>
  </si>
  <si>
    <t>Titan III(24)B | OPS 6889</t>
  </si>
  <si>
    <t>Tue Feb 12, 1974 08:56 UTC</t>
  </si>
  <si>
    <t>Voskhod | Cosmos 632</t>
  </si>
  <si>
    <t>Mon Feb 11, 1974 13:48 UTC</t>
  </si>
  <si>
    <t>Titan IIIE | Sphinx &amp; Viking-DS</t>
  </si>
  <si>
    <t>Wed Feb 06, 1974 00:33 UTC</t>
  </si>
  <si>
    <t>Cosmos-3M | Cosmos 631</t>
  </si>
  <si>
    <t>Wed Jan 30, 1974 11:00 UTC</t>
  </si>
  <si>
    <t>Voskhod | Cosmos 630</t>
  </si>
  <si>
    <t>Thu Jan 24, 1974 15:00 UTC</t>
  </si>
  <si>
    <t>Voskhod | Cosmos 629</t>
  </si>
  <si>
    <t>Sat Jan 19, 1974 01:38 UTC</t>
  </si>
  <si>
    <t>Delta 2313 | Skynet-2A</t>
  </si>
  <si>
    <t>Thu Jan 17, 1974 10:07 UTC</t>
  </si>
  <si>
    <t>Cosmos-3M | Cosmos 628</t>
  </si>
  <si>
    <t>Sat Dec 29, 1973 04:12 UTC</t>
  </si>
  <si>
    <t>Cosmos-3M | Cosmos 627</t>
  </si>
  <si>
    <t>Thu Dec 27, 1973 20:19 UTC</t>
  </si>
  <si>
    <t>Tsyklon-2 | Cosmos 626</t>
  </si>
  <si>
    <t>Wed Dec 26, 1973 16:30 UTC</t>
  </si>
  <si>
    <t>Cosmos-3M | AurÃ©ole 2</t>
  </si>
  <si>
    <t>Tue Dec 25, 1973 11:17 UTC</t>
  </si>
  <si>
    <t>Molniya-M /Block L | Molniya-2 nÂ°39</t>
  </si>
  <si>
    <t>Fri Dec 21, 1973 12:30 UTC</t>
  </si>
  <si>
    <t>Voskhod | Cosmos 625</t>
  </si>
  <si>
    <t>Wed Dec 19, 1973 09:43 UTC</t>
  </si>
  <si>
    <t>Cosmos-3M | Cosmos 617 to 624</t>
  </si>
  <si>
    <t>Tue Dec 18, 1973 11:55 UTC</t>
  </si>
  <si>
    <t>Soyuz | Soyuz 13</t>
  </si>
  <si>
    <t>Mon Dec 17, 1973 12:00 UTC</t>
  </si>
  <si>
    <t>Soyuz M | Cosmos 616</t>
  </si>
  <si>
    <t>Sun Dec 16, 1973 06:18 UTC</t>
  </si>
  <si>
    <t>Delta 1900 | Explorer 51 (AE-C)</t>
  </si>
  <si>
    <t>Thu Dec 13, 1973 23:57 UTC</t>
  </si>
  <si>
    <t>Titan III(23)C | DSCS-II 3&amp;4</t>
  </si>
  <si>
    <t>Thu Dec 13, 1973 11:10 UTC</t>
  </si>
  <si>
    <t>Cosmos-2 (63SM) | Cosmos 615</t>
  </si>
  <si>
    <t>Tue Dec 04, 1973 15:00 UTC</t>
  </si>
  <si>
    <t>Cosmos-3M | Cosmos 614</t>
  </si>
  <si>
    <t>Fri Nov 30, 1973 13:08 UTC</t>
  </si>
  <si>
    <t>Molniya-M /Block L | Molniya-1 nÂ°38</t>
  </si>
  <si>
    <t>Fri Nov 30, 1973 05:20 UTC</t>
  </si>
  <si>
    <t>Soyuz | Cosmos 613</t>
  </si>
  <si>
    <t>Wed Nov 28, 1973 11:43 UTC</t>
  </si>
  <si>
    <t>Voskhod | Cosmos 612</t>
  </si>
  <si>
    <t>Wed Nov 28, 1973 09:29 UTC</t>
  </si>
  <si>
    <t>Cosmos-2 (63SM) | Cosmos 611</t>
  </si>
  <si>
    <t>Tue Nov 27, 1973 00:08 UTC</t>
  </si>
  <si>
    <t>Cosmos-3M | Cosmos 610</t>
  </si>
  <si>
    <t>Wed Nov 21, 1973 10:00 UTC</t>
  </si>
  <si>
    <t>Voskhod | Cosmos 609</t>
  </si>
  <si>
    <t>Tue Nov 20, 1973 12:29 UTC</t>
  </si>
  <si>
    <t>Cosmos-2 (63SM) | Cosmos 608</t>
  </si>
  <si>
    <t>Fri Nov 16, 1973 14:01 UTC</t>
  </si>
  <si>
    <t>Saturn IB | Skylab 4</t>
  </si>
  <si>
    <t>Wed Nov 14, 1973 20:40 UTC</t>
  </si>
  <si>
    <t>Molniya-M /Block L | Molniya-1 nÂ°37</t>
  </si>
  <si>
    <t>Sat Nov 10, 1973 20:09 UTC</t>
  </si>
  <si>
    <t>Titan IIID | KH9-7, SSF-B-24 &amp; SSF-C-4</t>
  </si>
  <si>
    <t>Sat Nov 10, 1973 12:38 UTC</t>
  </si>
  <si>
    <t>Voskhod | Cosmos 607</t>
  </si>
  <si>
    <t>Tue Nov 06, 1973 17:02 UTC</t>
  </si>
  <si>
    <t>Delta 300 | NOAA-3</t>
  </si>
  <si>
    <t>Sat Nov 03, 1973 05:45 UTC</t>
  </si>
  <si>
    <t>Atlas-SLV3D Centaur-D1A | Mariner 10</t>
  </si>
  <si>
    <t>Fri Nov 02, 1973 13:01 UTC</t>
  </si>
  <si>
    <t>Molniya-M /Block 2BL | Cosmos 606</t>
  </si>
  <si>
    <t>Wed Oct 31, 1973 18:24 UTC</t>
  </si>
  <si>
    <t>Soyuz U | Cosmos 605</t>
  </si>
  <si>
    <t>Tue Oct 30, 1973 19:00 UTC</t>
  </si>
  <si>
    <t>Cosmos-3M | Intercosmos 10</t>
  </si>
  <si>
    <t>Tue Oct 30, 1973 00:37 UTC</t>
  </si>
  <si>
    <t>Scout A1 | Transit-O 20</t>
  </si>
  <si>
    <t>Mon Oct 29, 1973 14:00 UTC</t>
  </si>
  <si>
    <t>Vostok-2M | Cosmos 604</t>
  </si>
  <si>
    <t>Sat Oct 27, 1973 11:09 UTC</t>
  </si>
  <si>
    <t>Voskhod | Cosmos 603</t>
  </si>
  <si>
    <t>Fri Oct 26, 1973 02:26 UTC</t>
  </si>
  <si>
    <t>Delta 1604 | Explorer 50 (IMP-J)</t>
  </si>
  <si>
    <t>Sat Oct 20, 1973 10:14 UTC</t>
  </si>
  <si>
    <t>Voskhod | Cosmos 602</t>
  </si>
  <si>
    <t>Fri Oct 19, 1973 10:26 UTC</t>
  </si>
  <si>
    <t>Molniya-M /Block L | Molniya-2 nÂ°36</t>
  </si>
  <si>
    <t>Tue Oct 16, 1973 14:00 UTC</t>
  </si>
  <si>
    <t>Cosmos-2 (63SM) | Cosmos 601</t>
  </si>
  <si>
    <t>Tue Oct 16, 1973 12:00 UTC</t>
  </si>
  <si>
    <t>Voskhod | Cosmos 600</t>
  </si>
  <si>
    <t>Mon Oct 15, 1973 08:45 UTC</t>
  </si>
  <si>
    <t>Voskhod | Cosmos 599</t>
  </si>
  <si>
    <t>Wed Oct 10, 1973 10:45 UTC</t>
  </si>
  <si>
    <t>Voskhod | Cosmos 598</t>
  </si>
  <si>
    <t>Sat Oct 06, 1973 12:30 UTC</t>
  </si>
  <si>
    <t>Voskhod | Cosmos 597</t>
  </si>
  <si>
    <t>Wed Oct 03, 1973 13:00 UTC</t>
  </si>
  <si>
    <t>Voskhod | Cosmos 596</t>
  </si>
  <si>
    <t>Tue Oct 02, 1973 21:46 UTC</t>
  </si>
  <si>
    <t>Cosmos-3M | Cosmos 588 to 595</t>
  </si>
  <si>
    <t>Thu Sep 27, 1973 17:15 UTC</t>
  </si>
  <si>
    <t>Titan III(24)B | OPS 6275</t>
  </si>
  <si>
    <t>Thu Sep 27, 1973 12:18 UTC</t>
  </si>
  <si>
    <t>Soyuz | Soyuz 12</t>
  </si>
  <si>
    <t>Fri Sep 21, 1973 13:05 UTC</t>
  </si>
  <si>
    <t>Soyuz U | Cosmos 587</t>
  </si>
  <si>
    <t>Tue Sep 18, 1973 12:12 UTC</t>
  </si>
  <si>
    <t>Feng Bao 1 | JSSW-1</t>
  </si>
  <si>
    <t>Fri Sep 14, 1973 00:31 UTC</t>
  </si>
  <si>
    <t>Cosmos-3M | Cosmos 586</t>
  </si>
  <si>
    <t>Sat Sep 08, 1973 01:50 UTC</t>
  </si>
  <si>
    <t>Cosmos-3M | Cosmos 585</t>
  </si>
  <si>
    <t>Thu Sep 06, 1973 10:40 UTC</t>
  </si>
  <si>
    <t>Voskhod | Cosmos 584</t>
  </si>
  <si>
    <t>Thu Aug 30, 1973 10:30 UTC</t>
  </si>
  <si>
    <t>Voskhod | Cosmos 583</t>
  </si>
  <si>
    <t>Thu Aug 30, 1973 00:07 UTC</t>
  </si>
  <si>
    <t>Molniya-M /Block L | Molniya-1 nÂ°35</t>
  </si>
  <si>
    <t>Tue Aug 28, 1973 10:08 UTC</t>
  </si>
  <si>
    <t>Cosmos-3M | Cosmos 582</t>
  </si>
  <si>
    <t>Fri Aug 24, 1973 10:59 UTC</t>
  </si>
  <si>
    <t>Voskhod | Cosmos 581</t>
  </si>
  <si>
    <t>Thu Aug 23, 1973 22:57 UTC</t>
  </si>
  <si>
    <t>Atlas-SLV3D Centaur-D1A | Intelsat 4 F7</t>
  </si>
  <si>
    <t>Wed Aug 22, 1973 11:24 UTC</t>
  </si>
  <si>
    <t>Cosmos-2 (63SM) | Cosmos 580</t>
  </si>
  <si>
    <t>Tue Aug 21, 1973 16:07 UTC</t>
  </si>
  <si>
    <t>Titan-III(33)B Agena-D | Jumpseat 3</t>
  </si>
  <si>
    <t>Tue Aug 21, 1973 12:30 UTC</t>
  </si>
  <si>
    <t>Voskhod | Cosmos 579</t>
  </si>
  <si>
    <t>Fri Aug 17, 1973 04:49 UTC</t>
  </si>
  <si>
    <t>Thor-LV2D Burner-2 | DMSP-5B-F4</t>
  </si>
  <si>
    <t>Thu Aug 09, 1973 17:00 UTC</t>
  </si>
  <si>
    <t>Proton-K/Block D | Mars 7</t>
  </si>
  <si>
    <t>Sun Aug 05, 1973 17:45 UTC</t>
  </si>
  <si>
    <t>Proton-K/Block D | Mars 6</t>
  </si>
  <si>
    <t>Wed Aug 01, 1973 14:00 UTC</t>
  </si>
  <si>
    <t>Voskhod | Cosmos 578</t>
  </si>
  <si>
    <t>Sat Jul 28, 1973 11:10 UTC</t>
  </si>
  <si>
    <t>Saturn IB | Skylab 3</t>
  </si>
  <si>
    <t>Wed Jul 25, 1973 18:55 UTC</t>
  </si>
  <si>
    <t>Proton-K/Block D | Mars 5</t>
  </si>
  <si>
    <t>Wed Jul 25, 1973 11:30 UTC</t>
  </si>
  <si>
    <t>Voskhod | Cosmos 577</t>
  </si>
  <si>
    <t>Sat Jul 21, 1973 19:30 UTC</t>
  </si>
  <si>
    <t>Proton-K/Block D | Mars 4</t>
  </si>
  <si>
    <t>Mon Jul 16, 1973 17:10 UTC</t>
  </si>
  <si>
    <t>Delta 300 | ITOS-E</t>
  </si>
  <si>
    <t>Fri Jul 13, 1973 20:22 UTC</t>
  </si>
  <si>
    <t>Titan IIID | KH9-6</t>
  </si>
  <si>
    <t>Wed Jul 11, 1973 09:58 UTC</t>
  </si>
  <si>
    <t>Molniya-M /Block L | Molniya-2 nÂ°34</t>
  </si>
  <si>
    <t>Wed Jul 04, 1973 10:59 UTC</t>
  </si>
  <si>
    <t>Voskhod | Zenit-4M nÂ°50</t>
  </si>
  <si>
    <t>Wed Jun 27, 1973 11:50 UTC</t>
  </si>
  <si>
    <t>Soyuz M | Cosmos 576</t>
  </si>
  <si>
    <t>Tue Jun 26, 1973</t>
  </si>
  <si>
    <t>Cosmos-3M | Tselina-OM #20</t>
  </si>
  <si>
    <t>Tue Jun 26, 1973 17:00 UTC</t>
  </si>
  <si>
    <t>Titan III(24)B | OPS 4018</t>
  </si>
  <si>
    <t>Thu Jun 21, 1973 13:29 UTC</t>
  </si>
  <si>
    <t>Voskhod | Cosmos 575</t>
  </si>
  <si>
    <t>Wed Jun 20, 1973 06:16 UTC</t>
  </si>
  <si>
    <t>Cosmos-3M | Cosmos 574</t>
  </si>
  <si>
    <t>Fri Jun 15, 1973 06:00 UTC</t>
  </si>
  <si>
    <t>Soyuz | Cosmos 573</t>
  </si>
  <si>
    <t>Tue Jun 12, 1973 07:14 UTC</t>
  </si>
  <si>
    <t>Titan III(23)C | DSP-4</t>
  </si>
  <si>
    <t>Sun Jun 10, 1973 14:13 UTC</t>
  </si>
  <si>
    <t>Delta 1913 | Explorer 49 (RAE-B)</t>
  </si>
  <si>
    <t>Sun Jun 10, 1973 10:10 UTC</t>
  </si>
  <si>
    <t>Voskhod | Cosmos 572</t>
  </si>
  <si>
    <t>Fri Jun 08, 1973 15:50 UTC</t>
  </si>
  <si>
    <t>Cosmos-3M | Cosmos 564 to 571</t>
  </si>
  <si>
    <t>Wed Jun 06, 1973 11:30 UTC</t>
  </si>
  <si>
    <t>Voskhod | Cosmos 563</t>
  </si>
  <si>
    <t>Tue Jun 05, 1973 11:29 UTC</t>
  </si>
  <si>
    <t>Cosmos-2 (63SM) | Cosmos 562</t>
  </si>
  <si>
    <t>Tue May 29, 1973 10:16 UTC</t>
  </si>
  <si>
    <t>Vostok-2M | Meteor nÂ°26</t>
  </si>
  <si>
    <t>Fri May 25, 1973 13:30 UTC</t>
  </si>
  <si>
    <t>Voskhod | Cosmos 561</t>
  </si>
  <si>
    <t>Fri May 25, 1973 13:00 UTC</t>
  </si>
  <si>
    <t>Saturn IB | Skylab 2</t>
  </si>
  <si>
    <t>Fri May 25, 1973 09:15 UTC</t>
  </si>
  <si>
    <t>Cosmos-3M | Zaliv #17</t>
  </si>
  <si>
    <t>Thu May 24, 1973 03:50 UTC</t>
  </si>
  <si>
    <t>K65M-RB5 | BOR-3 nÂ°301</t>
  </si>
  <si>
    <t>Wed May 23, 1973 10:30 UTC</t>
  </si>
  <si>
    <t>Voskhod | Cosmos 560</t>
  </si>
  <si>
    <t>Mon May 21, 1973 08:47 UTC</t>
  </si>
  <si>
    <t>Diamant B | Castor &amp; Pollux</t>
  </si>
  <si>
    <t>Fri May 18, 1973 11:00 UTC</t>
  </si>
  <si>
    <t>Soyuz U | Cosmos 559</t>
  </si>
  <si>
    <t>Thu May 17, 1973 13:19 UTC</t>
  </si>
  <si>
    <t>Cosmos-2 (63SM) | Cosmos 558</t>
  </si>
  <si>
    <t>Wed May 16, 1973 16:40 UTC</t>
  </si>
  <si>
    <t>Titan III(24)B | OPS 2093</t>
  </si>
  <si>
    <t>Mon May 14, 1973 17:30 UTC</t>
  </si>
  <si>
    <t>Saturn V | Skylab 1</t>
  </si>
  <si>
    <t>Fri May 11, 1973 00:20 UTC</t>
  </si>
  <si>
    <t>Proton-K | Cosmos 557</t>
  </si>
  <si>
    <t>Sat May 05, 1973 07:00 UTC</t>
  </si>
  <si>
    <t>Voskhod | Cosmos 556</t>
  </si>
  <si>
    <t>Wed Apr 25, 1973 10:45 UTC</t>
  </si>
  <si>
    <t>Voskhod | Cosmos 555</t>
  </si>
  <si>
    <t>Wed Apr 25, 1973 09:10 UTC</t>
  </si>
  <si>
    <t>Tsyklon-2 | US-A nÂ°10</t>
  </si>
  <si>
    <t>Fri Apr 20, 1973 23:47 UTC</t>
  </si>
  <si>
    <t>Delta 1914 | Anik-A2</t>
  </si>
  <si>
    <t>Thu Apr 19, 1973 10:19 UTC</t>
  </si>
  <si>
    <t>Cosmos-2 (63SM) | Intercosmos 9</t>
  </si>
  <si>
    <t>Thu Apr 19, 1973 08:59 UTC</t>
  </si>
  <si>
    <t>Voskhod | Cosmos 554</t>
  </si>
  <si>
    <t>Thu Apr 12, 1973 11:49 UTC</t>
  </si>
  <si>
    <t>Cosmos-2 (63SM) | Cosmos 553</t>
  </si>
  <si>
    <t>Fri Apr 06, 1973 02:11 UTC</t>
  </si>
  <si>
    <t>Atlas-SLV3D Centaur-D1A | Pioneer 11</t>
  </si>
  <si>
    <t>Thu Apr 05, 1973 11:11 UTC</t>
  </si>
  <si>
    <t>Molniya-M /Block L | Molniya-2 nÂ°33</t>
  </si>
  <si>
    <t>Tue Apr 03, 1973 09:00 UTC</t>
  </si>
  <si>
    <t>Proton-K | Salyut 2</t>
  </si>
  <si>
    <t>Thu Mar 22, 1973 10:00 UTC</t>
  </si>
  <si>
    <t>Voskhod | Cosmos 552</t>
  </si>
  <si>
    <t>Tue Mar 20, 1973 11:20 UTC</t>
  </si>
  <si>
    <t>Vostok-2M | Meteor nÂ°25</t>
  </si>
  <si>
    <t>Fri Mar 09, 1973 21:00 UTC</t>
  </si>
  <si>
    <t>Titan IIID | KH9-5</t>
  </si>
  <si>
    <t>Tue Mar 06, 1973 09:30 UTC</t>
  </si>
  <si>
    <t>Atlas-SLV3A Agena-D | AFP-720 (Rhyolite-2)</t>
  </si>
  <si>
    <t>Tue Mar 06, 1973 09:20 UTC</t>
  </si>
  <si>
    <t>Voskhod | Cosmos 551</t>
  </si>
  <si>
    <t>Thu Mar 01, 1973 12:40 UTC</t>
  </si>
  <si>
    <t>Voskhod | Cosmos 550</t>
  </si>
  <si>
    <t>Wed Feb 28, 1973 04:37 UTC</t>
  </si>
  <si>
    <t>Cosmos-3M | Cosmos 549</t>
  </si>
  <si>
    <t>Thu Feb 15, 1973 01:11 UTC</t>
  </si>
  <si>
    <t>Molniya-M /Block SO-L | Prognoz nÂ°3</t>
  </si>
  <si>
    <t>Thu Feb 08, 1973 13:15 UTC</t>
  </si>
  <si>
    <t>Voskhod | Cosmos 548</t>
  </si>
  <si>
    <t>Sat Feb 03, 1973 05:48 UTC</t>
  </si>
  <si>
    <t>Molniya-M /Block L | Molniya-1 nÂ°32</t>
  </si>
  <si>
    <t>Thu Feb 01, 1973 08:30 UTC</t>
  </si>
  <si>
    <t>Voskhod | Cosmos 547</t>
  </si>
  <si>
    <t>Fri Jan 26, 1973 11:44 UTC</t>
  </si>
  <si>
    <t>Cosmos-3M | Cosmos 546</t>
  </si>
  <si>
    <t>Wed Jan 24, 1973 11:44 UTC</t>
  </si>
  <si>
    <t>Cosmos-2 (63SM) | Cosmos 545</t>
  </si>
  <si>
    <t>Sat Jan 20, 1973 03:36 UTC</t>
  </si>
  <si>
    <t>Cosmos-3M | Cosmos 544</t>
  </si>
  <si>
    <t>Thu Jan 11, 1973 10:00 UTC</t>
  </si>
  <si>
    <t>Voskhod | Cosmos 543</t>
  </si>
  <si>
    <t>Mon Jan 08, 1973 06:55 UTC</t>
  </si>
  <si>
    <t>Proton-K/Block D | Luna 21</t>
  </si>
  <si>
    <t>Thu Dec 28, 1972 11:00 UTC</t>
  </si>
  <si>
    <t>Vostok-2M | Cosmos 542</t>
  </si>
  <si>
    <t>Wed Dec 27, 1972 10:30 UTC</t>
  </si>
  <si>
    <t>Soyuz M | Cosmos 541</t>
  </si>
  <si>
    <t>Mon Dec 25, 1972 23:05 UTC</t>
  </si>
  <si>
    <t>Cosmos-3M | Cosmos 540</t>
  </si>
  <si>
    <t>Thu Dec 21, 1972 17:45 UTC</t>
  </si>
  <si>
    <t>Titan III(24)B | OPS 3978</t>
  </si>
  <si>
    <t>Thu Dec 21, 1972 02:05 UTC</t>
  </si>
  <si>
    <t>Cosmos-3M | Cosmos 539</t>
  </si>
  <si>
    <t>Wed Dec 20, 1972 22:20 UTC</t>
  </si>
  <si>
    <t>Atlas-SLV3A Agena-D | AFP-827 (Canyon-5)</t>
  </si>
  <si>
    <t>Sat Dec 16, 1972 11:24 UTC</t>
  </si>
  <si>
    <t>Scout D1 | Aeros 1</t>
  </si>
  <si>
    <t>Thu Dec 14, 1972 13:40 UTC</t>
  </si>
  <si>
    <t>Voskhod | Cosmos 538</t>
  </si>
  <si>
    <t>Tue Dec 12, 1972 06:51 UTC</t>
  </si>
  <si>
    <t>Molniya-M /Block L | Molniya-2 nÂ°31</t>
  </si>
  <si>
    <t>Mon Dec 11, 1972 07:56 UTC</t>
  </si>
  <si>
    <t>Delta 900 | Nimbus 5</t>
  </si>
  <si>
    <t>Thu Dec 07, 1972 05:33 UTC</t>
  </si>
  <si>
    <t>Saturn V | Apollo 17</t>
  </si>
  <si>
    <t>Sat Dec 02, 1972 04:39 UTC</t>
  </si>
  <si>
    <t>Molniya-M /Block L | Molniya-1 nÂ°30</t>
  </si>
  <si>
    <t>Thu Nov 30, 1972 21:49 UTC</t>
  </si>
  <si>
    <t>Cosmos-2 (63SM) | Intercosmos 8</t>
  </si>
  <si>
    <t>Sat Nov 25, 1972 09:10 UTC</t>
  </si>
  <si>
    <t>Voskhod | Cosmos 537</t>
  </si>
  <si>
    <t>Thu Nov 23, 1972 06:11 UTC</t>
  </si>
  <si>
    <t>N-1 L3 | 7K-LOK nÂ°2 &amp; LK nÂ°4</t>
  </si>
  <si>
    <t>Wed Nov 22, 1972 00:17 UTC</t>
  </si>
  <si>
    <t>Scout D1 | ESRO 4</t>
  </si>
  <si>
    <t>Wed Nov 15, 1972 22:13 UTC</t>
  </si>
  <si>
    <t>Scout D1 | Explorer 48 (SAS-B)</t>
  </si>
  <si>
    <t>Fri Nov 10, 1972 01:14 UTC</t>
  </si>
  <si>
    <t>Delta 1914 | Anik-A1</t>
  </si>
  <si>
    <t>Thu Nov 09, 1972 03:23 UTC</t>
  </si>
  <si>
    <t>Thor-LV2D Burner-2 | DMSP-5B-F3</t>
  </si>
  <si>
    <t>Fri Nov 03, 1972 01:34 UTC</t>
  </si>
  <si>
    <t>Cosmos-3M | Cosmos 536</t>
  </si>
  <si>
    <t>Wed Nov 01, 1972 02:08 UTC</t>
  </si>
  <si>
    <t>Cosmos-3M | Cosmos 528 to 535</t>
  </si>
  <si>
    <t>Tue Oct 31, 1972 13:29 UTC</t>
  </si>
  <si>
    <t>Voskhod | Cosmos 527</t>
  </si>
  <si>
    <t>Thu Oct 26, 1972 22:05 UTC</t>
  </si>
  <si>
    <t>Vostok-2M | Meteor nÂ°24</t>
  </si>
  <si>
    <t>Wed Oct 25, 1972 10:39 UTC</t>
  </si>
  <si>
    <t>Cosmos-2 (63SM) | Cosmos 526</t>
  </si>
  <si>
    <t>Wed Oct 18, 1972 11:59 UTC</t>
  </si>
  <si>
    <t>Voskhod | Cosmos 525</t>
  </si>
  <si>
    <t>Tue Oct 17, 1972 19:59 UTC</t>
  </si>
  <si>
    <t>Sun Oct 15, 1972 17:19 UTC</t>
  </si>
  <si>
    <t>Delta 300 | NOAA-2 &amp; AMSAT-OSCAR 6</t>
  </si>
  <si>
    <t>Sat Oct 14, 1972 06:16 UTC</t>
  </si>
  <si>
    <t>Molniya-M /Block L | Molniya-1 nÂ°29</t>
  </si>
  <si>
    <t>Wed Oct 11, 1972 13:19 UTC</t>
  </si>
  <si>
    <t>Cosmos-2 (63SM) | Cosmos 524</t>
  </si>
  <si>
    <t>Tue Oct 10, 1972 18:03 UTC</t>
  </si>
  <si>
    <t>Titan IIID | KH9-4 &amp; SSF-C-3</t>
  </si>
  <si>
    <t>Thu Oct 05, 1972 11:30 UTC</t>
  </si>
  <si>
    <t>Cosmos-2 (63SM) | Cosmos 523</t>
  </si>
  <si>
    <t>Wed Oct 04, 1972 12:00 UTC</t>
  </si>
  <si>
    <t>Voskhod | Cosmos 522</t>
  </si>
  <si>
    <t>LC-576A1, Vandenberg SFB, California, USA</t>
  </si>
  <si>
    <t>Mon Oct 02, 1972 20:10 UTC</t>
  </si>
  <si>
    <t>Atlas-E/F Burner | P72-1</t>
  </si>
  <si>
    <t>Sat Sep 30, 1972 20:19 UTC</t>
  </si>
  <si>
    <t>Molniya-M /Block L | Molniya-2 nÂ°28</t>
  </si>
  <si>
    <t>Fri Sep 29, 1972 20:18 UTC</t>
  </si>
  <si>
    <t>Cosmos-3M | Cosmos 521</t>
  </si>
  <si>
    <t>Sat Sep 23, 1972 01:20 UTC</t>
  </si>
  <si>
    <t>Delta 1604 | Explorer 47 (IMP-H)</t>
  </si>
  <si>
    <t>Tue Sep 19, 1972 19:19 UTC</t>
  </si>
  <si>
    <t>Molniya-M /Block 2BL | Cosmos 520</t>
  </si>
  <si>
    <t>Sat Sep 16, 1972 08:20 UTC</t>
  </si>
  <si>
    <t>Voskhod | Cosmos 519</t>
  </si>
  <si>
    <t>Fri Sep 15, 1972 09:40 UTC</t>
  </si>
  <si>
    <t>Voskhod | Cosmos 518</t>
  </si>
  <si>
    <t>Sat Sep 02, 1972 17:50 UTC</t>
  </si>
  <si>
    <t>Scout B1 | Triad 1</t>
  </si>
  <si>
    <t>Sat Sep 02, 1972 10:49 UTC</t>
  </si>
  <si>
    <t>Voskhod | Zenit-4M nÂ°40</t>
  </si>
  <si>
    <t>Fri Sep 01, 1972 17:36 UTC</t>
  </si>
  <si>
    <t>Titan III(24)B | OPS 8888</t>
  </si>
  <si>
    <t>Wed Aug 30, 1972 08:19 UTC</t>
  </si>
  <si>
    <t>Voskhod | Cosmos 517</t>
  </si>
  <si>
    <t>Mon Aug 21, 1972 10:36 UTC</t>
  </si>
  <si>
    <t>Tsyklon-2 | Cosmos 516</t>
  </si>
  <si>
    <t>Mon Aug 21, 1972 10:28 UTC</t>
  </si>
  <si>
    <t>Atlas-SLV3C Centaur-D | OAO-3</t>
  </si>
  <si>
    <t>Sat Aug 19, 1972 02:40 UTC</t>
  </si>
  <si>
    <t>Mu-IV S | Denpa</t>
  </si>
  <si>
    <t>Fri Aug 18, 1972 10:00 UTC</t>
  </si>
  <si>
    <t>Voskhod | Cosmos 515</t>
  </si>
  <si>
    <t>Wed Aug 16, 1972 13:40 UTC</t>
  </si>
  <si>
    <t>Cosmos-3M | Cosmos 514</t>
  </si>
  <si>
    <t>Sun Aug 13, 1972 15:10 UTC</t>
  </si>
  <si>
    <t>Scout D1 | Explorer 46 (MTS)</t>
  </si>
  <si>
    <t>Thu Aug 10, 1972 00:32 UTC</t>
  </si>
  <si>
    <t>Feng Bao 1 | Shiyan Peizhong</t>
  </si>
  <si>
    <t>Wed Aug 02, 1972 08:15 UTC</t>
  </si>
  <si>
    <t>Voskhod | Cosmos 513</t>
  </si>
  <si>
    <t>Sat Jul 29, 1972 03:20 UTC</t>
  </si>
  <si>
    <t>Proton-K/Block D | DOS-2</t>
  </si>
  <si>
    <t>Fri Jul 28, 1972 10:19 UTC</t>
  </si>
  <si>
    <t>Voskhod | Cosmos 512</t>
  </si>
  <si>
    <t>Sun Jul 23, 1972 18:06 UTC</t>
  </si>
  <si>
    <t>Delta 900 | Landsat 1</t>
  </si>
  <si>
    <t>Thu Jul 20, 1972 18:10 UTC</t>
  </si>
  <si>
    <t>Cosmos-3M | Cosmos 504 to 511</t>
  </si>
  <si>
    <t>Wed Jul 19, 1972 13:45 UTC</t>
  </si>
  <si>
    <t>Voskhod | Cosmos 503</t>
  </si>
  <si>
    <t>Thu Jul 13, 1972 14:30 UTC</t>
  </si>
  <si>
    <t>Soyuz M | Cosmos 502</t>
  </si>
  <si>
    <t>Wed Jul 12, 1972 05:59 UTC</t>
  </si>
  <si>
    <t>Cosmos-2 (63SM) | Cosmos 501</t>
  </si>
  <si>
    <t>Mon Jul 10, 1972 16:15 UTC</t>
  </si>
  <si>
    <t>Cosmos-3M | Cosmos 500</t>
  </si>
  <si>
    <t>Fri Jul 07, 1972 17:46 UTC</t>
  </si>
  <si>
    <t>Titan IIID | KH9-3 &amp; SSF-B-23</t>
  </si>
  <si>
    <t>Thu Jul 06, 1972 10:40 UTC</t>
  </si>
  <si>
    <t>Voskhod | Cosmos 499</t>
  </si>
  <si>
    <t>Wed Jul 05, 1972 09:29 UTC</t>
  </si>
  <si>
    <t>Cosmos-2 (63SM) | Cosmos 498</t>
  </si>
  <si>
    <t>Fri Jun 30, 1972 18:52 UTC</t>
  </si>
  <si>
    <t>Vostok-2M | Meteor nÂ°23</t>
  </si>
  <si>
    <t>Fri Jun 30, 1972 09:19 UTC</t>
  </si>
  <si>
    <t>Cosmos-2 (63SM) | Cosmos 497</t>
  </si>
  <si>
    <t>Fri Jun 30, 1972 05:58 UTC</t>
  </si>
  <si>
    <t>Cosmos-2 (63SM) | Intercosmos 7</t>
  </si>
  <si>
    <t>Thu Jun 29, 1972 03:47 UTC</t>
  </si>
  <si>
    <t>Molniya-M /Block SO-L | Prognoz nÂ°2</t>
  </si>
  <si>
    <t>Mon Jun 26, 1972 14:53 UTC</t>
  </si>
  <si>
    <t>Soyuz | Cosmos 496</t>
  </si>
  <si>
    <t>Fri Jun 23, 1972 11:19 UTC</t>
  </si>
  <si>
    <t>Voskhod | Cosmos 495</t>
  </si>
  <si>
    <t>Fri Jun 23, 1972 09:24 UTC</t>
  </si>
  <si>
    <t>Cosmos-3M | Cosmos 494</t>
  </si>
  <si>
    <t>Wed Jun 21, 1972 06:25 UTC</t>
  </si>
  <si>
    <t>Voskhod | Cosmos 493</t>
  </si>
  <si>
    <t>Tue Jun 13, 1972 21:53 UTC</t>
  </si>
  <si>
    <t>Atlas-SLV3C Centaur-D | Intelsat 4 F5</t>
  </si>
  <si>
    <t>Fri Jun 09, 1972 06:59 UTC</t>
  </si>
  <si>
    <t>Voskhod | Cosmos 492</t>
  </si>
  <si>
    <t>Thu May 25, 1972 18:41 UTC</t>
  </si>
  <si>
    <t>Thorad SLV-2G Agena-D | KH-4B 1117</t>
  </si>
  <si>
    <t>Thu May 25, 1972 06:35 UTC</t>
  </si>
  <si>
    <t>Voskhod | Cosmos 491</t>
  </si>
  <si>
    <t>Sat May 20, 1972 15:30 UTC</t>
  </si>
  <si>
    <t>Titan III(24)B | OPS 6574</t>
  </si>
  <si>
    <t>Fri May 19, 1972 14:30 UTC</t>
  </si>
  <si>
    <t>Molniya-M /Block L | Molniya-2 nÂ°27</t>
  </si>
  <si>
    <t>Wed May 17, 1972 10:19 UTC</t>
  </si>
  <si>
    <t>Voskhod | Cosmos 490</t>
  </si>
  <si>
    <t>Sat May 06, 1972 11:24 UTC</t>
  </si>
  <si>
    <t>Cosmos-3M | Cosmos 489</t>
  </si>
  <si>
    <t>Fri May 05, 1972 11:20 UTC</t>
  </si>
  <si>
    <t>Voskhod | Cosmos 488</t>
  </si>
  <si>
    <t>Tue Apr 25, 1972 11:29 UTC</t>
  </si>
  <si>
    <t>Cosmos-2 (63SM) | DS-P1-You #51</t>
  </si>
  <si>
    <t>Fri Apr 21, 1972 11:59 UTC</t>
  </si>
  <si>
    <t>Cosmos-2 (63SM) | Cosmos 487</t>
  </si>
  <si>
    <t>Wed Apr 19, 1972 21:43 UTC</t>
  </si>
  <si>
    <t>Thorad SLV-2G Agena-D | KH-4B 1116</t>
  </si>
  <si>
    <t>Sun Apr 16, 1972 17:54 UTC</t>
  </si>
  <si>
    <t>Saturn V | Apollo 16</t>
  </si>
  <si>
    <t>Fri Apr 14, 1972 08:00 UTC</t>
  </si>
  <si>
    <t>Voskhod | Cosmos 486</t>
  </si>
  <si>
    <t>Fri Apr 14, 1972 00:54 UTC</t>
  </si>
  <si>
    <t>Molniya-M /Block SO-L | Prognoz nÂ°1</t>
  </si>
  <si>
    <t>Tue Apr 11, 1972 11:04 UTC</t>
  </si>
  <si>
    <t>Cosmos-2 (63SM) | Cosmos 485</t>
  </si>
  <si>
    <t>Fri Apr 07, 1972 10:00 UTC</t>
  </si>
  <si>
    <t>Voskhod | Intercosmos 6</t>
  </si>
  <si>
    <t>Thu Apr 06, 1972 08:00 UTC</t>
  </si>
  <si>
    <t>Voskhod | Cosmos 484</t>
  </si>
  <si>
    <t>Tue Apr 04, 1972 20:38 UTC</t>
  </si>
  <si>
    <t>Molniya-M /Block L | Molniya-1 nÂ°26 &amp; SRET-1</t>
  </si>
  <si>
    <t>Mon Apr 03, 1972 10:15 UTC</t>
  </si>
  <si>
    <t>Voskhod | Cosmos 483</t>
  </si>
  <si>
    <t>Fri Mar 31, 1972 04:02 UTC</t>
  </si>
  <si>
    <t>Molniya-M /Block NVL | Cosmos 482</t>
  </si>
  <si>
    <t>Thu Mar 30, 1972 14:05 UTC</t>
  </si>
  <si>
    <t>Vostok-2M | Meteor nÂ°22</t>
  </si>
  <si>
    <t>Mon Mar 27, 1972 04:15 UTC</t>
  </si>
  <si>
    <t>Molniya-M /Block NVL | Venera 8</t>
  </si>
  <si>
    <t>Sat Mar 25, 1972 10:39 UTC</t>
  </si>
  <si>
    <t>Cosmos-2 (63SM) | Cosmos 481</t>
  </si>
  <si>
    <t>Sat Mar 25, 1972 02:20 UTC</t>
  </si>
  <si>
    <t>Cosmos-3M | Cosmos 480</t>
  </si>
  <si>
    <t>Fri Mar 24, 1972 08:46 UTC</t>
  </si>
  <si>
    <t>Thor-LV2D Burner-2 | DMSP-5B-F2</t>
  </si>
  <si>
    <t>Wed Mar 22, 1972 20:30 UTC</t>
  </si>
  <si>
    <t>Cosmos-3M | Cosmos 479</t>
  </si>
  <si>
    <t>Fri Mar 17, 1972 17:00 UTC</t>
  </si>
  <si>
    <t>Titan III(24)B | OPS 1678</t>
  </si>
  <si>
    <t>Wed Mar 15, 1972 13:00 UTC</t>
  </si>
  <si>
    <t>Voskhod | Cosmos 478</t>
  </si>
  <si>
    <t>SLC-2E (75-1-1), Vandenberg SFB, California, USA</t>
  </si>
  <si>
    <t>Sun Mar 12, 1972 01:55 UTC</t>
  </si>
  <si>
    <t>Delta N | TD-1A</t>
  </si>
  <si>
    <t>Sat Mar 04, 1972 10:00 UTC</t>
  </si>
  <si>
    <t>Voskhod | Cosmos 477</t>
  </si>
  <si>
    <t>Fri Mar 03, 1972 01:49 UTC</t>
  </si>
  <si>
    <t>Atlas-SLV3C Centaur-D | Pioneer 10</t>
  </si>
  <si>
    <t>Wed Mar 01, 1972 11:15 UTC</t>
  </si>
  <si>
    <t>Vostok-2M | Cosmos 476</t>
  </si>
  <si>
    <t>Wed Mar 01, 1972 09:39 UTC</t>
  </si>
  <si>
    <t>Titan III(23)C | DSP-3</t>
  </si>
  <si>
    <t>Fri Feb 25, 1972 07:52 UTC</t>
  </si>
  <si>
    <t>Cosmos-3M | Cosmos 475</t>
  </si>
  <si>
    <t>Wed Feb 16, 1972 09:59 UTC</t>
  </si>
  <si>
    <t>Titan-III(33)B Agena-D | Jumpseat 2</t>
  </si>
  <si>
    <t>Wed Feb 16, 1972 09:30 UTC</t>
  </si>
  <si>
    <t>Voskhod | Cosmos 474</t>
  </si>
  <si>
    <t>Mon Feb 14, 1972 03:27 UTC</t>
  </si>
  <si>
    <t>Proton-K/Block D | Luna 20</t>
  </si>
  <si>
    <t>Tue Feb 08, 1972 05:59 UTC</t>
  </si>
  <si>
    <t>K65M-RB5 | BOR-2 nÂ°204</t>
  </si>
  <si>
    <t>Thu Feb 03, 1972 08:40 UTC</t>
  </si>
  <si>
    <t>Voskhod | Cosmos 473</t>
  </si>
  <si>
    <t>Mon Jan 31, 1972 17:20 UTC</t>
  </si>
  <si>
    <t>Delta L | HEOS-2</t>
  </si>
  <si>
    <t>Tue Jan 25, 1972 11:15 UTC</t>
  </si>
  <si>
    <t>Cosmos-2 (63SM) | Cosmos 472</t>
  </si>
  <si>
    <t>Sun Jan 23, 1972 00:12 UTC</t>
  </si>
  <si>
    <t>Atlas-SLV3C Centaur-D | Intelsat 4 F4</t>
  </si>
  <si>
    <t>Thu Jan 20, 1972 18:36 UTC</t>
  </si>
  <si>
    <t>Titan IIID | KH9-2 &amp; SSF-B-22</t>
  </si>
  <si>
    <t>Wed Jan 12, 1972 09:59 UTC</t>
  </si>
  <si>
    <t>Voskhod | Cosmos 471</t>
  </si>
  <si>
    <t>Wed Dec 29, 1971 10:50 UTC</t>
  </si>
  <si>
    <t>Vostok-2M | Meteor nÂ°21</t>
  </si>
  <si>
    <t>Mon Dec 27, 1971 19:00 UTC</t>
  </si>
  <si>
    <t>Cosmos-3M | AurÃ©ole 1</t>
  </si>
  <si>
    <t>Mon Dec 27, 1971 14:04 UTC</t>
  </si>
  <si>
    <t>Soyuz M | Cosmos 470</t>
  </si>
  <si>
    <t>Sat Dec 25, 1971 11:29 UTC</t>
  </si>
  <si>
    <t>Tsyklon-2 | Cosmos 469</t>
  </si>
  <si>
    <t>Mon Dec 20, 1971 01:10 UTC</t>
  </si>
  <si>
    <t>Atlas-SLV3C Centaur-D | Intelsat 4 F3</t>
  </si>
  <si>
    <t>Sun Dec 19, 1971 22:50 UTC</t>
  </si>
  <si>
    <t>Molniya-M /Block L | Molniya-1 nÂ°25</t>
  </si>
  <si>
    <t>Fri Dec 17, 1971 13:00 UTC</t>
  </si>
  <si>
    <t>Cosmos-3M | Cosmos 468</t>
  </si>
  <si>
    <t>Fri Dec 17, 1971 10:39 UTC</t>
  </si>
  <si>
    <t>Cosmos-2 (63SM) | Cosmos 467</t>
  </si>
  <si>
    <t>Thu Dec 16, 1971 09:39 UTC</t>
  </si>
  <si>
    <t>Voskhod | Cosmos 466</t>
  </si>
  <si>
    <t>Wed Dec 15, 1971 04:31 UTC</t>
  </si>
  <si>
    <t>Cosmos-3M | Cosmos 465</t>
  </si>
  <si>
    <t>SLC-1W (75-3-4), Vandenberg SFB, California, USA</t>
  </si>
  <si>
    <t>Tue Dec 14, 1971 12:13 UTC</t>
  </si>
  <si>
    <t>Thorad SLV-2G Agena-D | OPS 7898</t>
  </si>
  <si>
    <t>Sat Dec 11, 1971 20:47 UTC</t>
  </si>
  <si>
    <t>Scout B1 | Ariel 4</t>
  </si>
  <si>
    <t>Fri Dec 10, 1971 11:00 UTC</t>
  </si>
  <si>
    <t>Voskhod | Cosmos 464</t>
  </si>
  <si>
    <t>Mon Dec 06, 1971 09:50 UTC</t>
  </si>
  <si>
    <t>Voskhod | Cosmos 463</t>
  </si>
  <si>
    <t>Sun Dec 05, 1971 16:20 UTC</t>
  </si>
  <si>
    <t>Diamant B | Polaire</t>
  </si>
  <si>
    <t>Sat Dec 04, 1971 22:33 UTC</t>
  </si>
  <si>
    <t>Atlas-SLV3A Agena-D | AFP-827 (Canyon-4)</t>
  </si>
  <si>
    <t>Fri Dec 03, 1971 13:19 UTC</t>
  </si>
  <si>
    <t>Tsyklon-2 | Cosmos 462</t>
  </si>
  <si>
    <t>Fri Dec 03, 1971 13:00 UTC</t>
  </si>
  <si>
    <t>Voskhod | Zenit-2M nÂ°25</t>
  </si>
  <si>
    <t>Thu Dec 02, 1971 17:30 UTC</t>
  </si>
  <si>
    <t>Cosmos-3M | Cosmos 461</t>
  </si>
  <si>
    <t>Thu Dec 02, 1971 08:25 UTC</t>
  </si>
  <si>
    <t>Cosmos-2 (63SM) | Intercosmos 5</t>
  </si>
  <si>
    <t>Tue Nov 30, 1971 16:39 UTC</t>
  </si>
  <si>
    <t>Cosmos-3M | Cosmos 460</t>
  </si>
  <si>
    <t>Mon Nov 29, 1971 17:30 UTC</t>
  </si>
  <si>
    <t>Cosmos-3M | Cosmos 459</t>
  </si>
  <si>
    <t>Mon Nov 29, 1971 10:09 UTC</t>
  </si>
  <si>
    <t>Cosmos-2 (63SM) | Cosmos 458</t>
  </si>
  <si>
    <t>Wed Nov 24, 1971 09:30 UTC</t>
  </si>
  <si>
    <t>Molniya-M /Block L | Molniya-2 nÂ°24</t>
  </si>
  <si>
    <t>Sat Nov 20, 1971 18:00 UTC</t>
  </si>
  <si>
    <t>Cosmos-3M | Cosmos 457</t>
  </si>
  <si>
    <t>Fri Nov 19, 1971 12:00 UTC</t>
  </si>
  <si>
    <t>Voskhod | Cosmos 456</t>
  </si>
  <si>
    <t>Wed Nov 17, 1971 11:09 UTC</t>
  </si>
  <si>
    <t>Cosmos-2 (63SM) | Cosmos 455</t>
  </si>
  <si>
    <t>Mon Nov 15, 1971 05:52 UTC</t>
  </si>
  <si>
    <t>Scout B | Explorer 45 (S-CubedA)</t>
  </si>
  <si>
    <t>CECLES</t>
  </si>
  <si>
    <t>Fri Nov 05, 1971 13:00 UTC</t>
  </si>
  <si>
    <t>Europa 2 | STV-4</t>
  </si>
  <si>
    <t>Wed Nov 03, 1971 03:09 UTC</t>
  </si>
  <si>
    <t>Titan III(23)C | DSCS-II 1&amp;2</t>
  </si>
  <si>
    <t>Tue Nov 02, 1971 14:25 UTC</t>
  </si>
  <si>
    <t>Voskhod | Cosmos 454</t>
  </si>
  <si>
    <t>RAE</t>
  </si>
  <si>
    <t>LA-5B, RAAF Woomera Range Complex, Australia</t>
  </si>
  <si>
    <t>Thu Oct 28, 1971 04:09 UTC</t>
  </si>
  <si>
    <t>Black Arrow | Prospero</t>
  </si>
  <si>
    <t>Sat Oct 23, 1971 17:10 UTC</t>
  </si>
  <si>
    <t>Titan III(24)B | OPS 7616</t>
  </si>
  <si>
    <t>Thu Oct 21, 1971 11:32 UTC</t>
  </si>
  <si>
    <t>Delta N6 | ITOS-B</t>
  </si>
  <si>
    <t>Tue Oct 19, 1971 12:40 UTC</t>
  </si>
  <si>
    <t>Cosmos-2 (63SM) | Cosmos 453</t>
  </si>
  <si>
    <t>Sun Oct 17, 1971 13:36 UTC</t>
  </si>
  <si>
    <t>Thorad SLV-2G Agena-D | ASTEX</t>
  </si>
  <si>
    <t>Thu Oct 14, 1971 09:00 UTC</t>
  </si>
  <si>
    <t>Voskhod | Cosmos 452</t>
  </si>
  <si>
    <t>Thu Oct 14, 1971 07:51 UTC</t>
  </si>
  <si>
    <t>Thor-LV2D Burner-2 | DMSP-5B-F1</t>
  </si>
  <si>
    <t>Wed Oct 13, 1971 13:41 UTC</t>
  </si>
  <si>
    <t>Cosmos-3M | Cosmos 444 to 451</t>
  </si>
  <si>
    <t>Thu Oct 07, 1971 12:30 UTC</t>
  </si>
  <si>
    <t>Voskhod | Cosmos 443</t>
  </si>
  <si>
    <t>Wed Sep 29, 1971 11:30 UTC</t>
  </si>
  <si>
    <t>Voskhod | Cosmos 442</t>
  </si>
  <si>
    <t>Wed Sep 29, 1971 09:45 UTC</t>
  </si>
  <si>
    <t>Delta N | OSO 7 &amp; TTS-4</t>
  </si>
  <si>
    <t>Tue Sep 28, 1971 10:00 UTC</t>
  </si>
  <si>
    <t>Proton-K/Block D | Luna 19</t>
  </si>
  <si>
    <t>Tue Sep 28, 1971 07:40 UTC</t>
  </si>
  <si>
    <t>Voskhod | Cosmos 441</t>
  </si>
  <si>
    <t>Tue Sep 28, 1971 04:00 UTC</t>
  </si>
  <si>
    <t>Mu-IV S | Shinsei</t>
  </si>
  <si>
    <t>Fri Sep 24, 1971 10:30 UTC</t>
  </si>
  <si>
    <t>Cosmos-2 (63SM) | Cosmos 440</t>
  </si>
  <si>
    <t>Tue Sep 21, 1971 12:00 UTC</t>
  </si>
  <si>
    <t>Voskhod | Cosmos 439</t>
  </si>
  <si>
    <t>Tue Sep 14, 1971 13:00 UTC</t>
  </si>
  <si>
    <t>Voskhod | Cosmos 438</t>
  </si>
  <si>
    <t>Fri Sep 10, 1971 21:32 UTC</t>
  </si>
  <si>
    <t>Thorad SLV-2G Agena-D | KH-4B 1115</t>
  </si>
  <si>
    <t>Fri Sep 10, 1971 03:37 UTC</t>
  </si>
  <si>
    <t>Cosmos-3M | Cosmos 437</t>
  </si>
  <si>
    <t>Tue Sep 07, 1971 01:15 UTC</t>
  </si>
  <si>
    <t>Cosmos-3M | Cosmos 436</t>
  </si>
  <si>
    <t>Thu Sep 02, 1971 13:40 UTC</t>
  </si>
  <si>
    <t>Proton-K/Block D | Luna 18</t>
  </si>
  <si>
    <t>Fri Aug 27, 1971 10:54 UTC</t>
  </si>
  <si>
    <t>Cosmos-2 (63SM) | Cosmos 435</t>
  </si>
  <si>
    <t>Thu Aug 19, 1971 06:30 UTC</t>
  </si>
  <si>
    <t>Voskhod | Zenit-2M nÂ°22</t>
  </si>
  <si>
    <t>Mon Aug 16, 1971 18:39 UTC</t>
  </si>
  <si>
    <t>Scout B1 | Eole</t>
  </si>
  <si>
    <t>Thu Aug 12, 1971 15:30 UTC</t>
  </si>
  <si>
    <t>Titan III(24)B | OPS 8607</t>
  </si>
  <si>
    <t>Thu Aug 12, 1971 05:30 UTC</t>
  </si>
  <si>
    <t>Soyuz L | Cosmos 434 (T2K lander)</t>
  </si>
  <si>
    <t>Site 161/61, Baikonur Cosmodrome, Kazakhstan</t>
  </si>
  <si>
    <t>Sun Aug 08, 1971 23:45 UTC</t>
  </si>
  <si>
    <t>R-36 Orb. | Cosmos 433</t>
  </si>
  <si>
    <t>LC-576A2, Vandenberg SFB, California, USA</t>
  </si>
  <si>
    <t>Sat Aug 07, 1971 00:11 UTC</t>
  </si>
  <si>
    <t>Atlas-E/F OV1 | OV1-20 OV1-21</t>
  </si>
  <si>
    <t>Thu Aug 05, 1971 10:00 UTC</t>
  </si>
  <si>
    <t>Voskhod | Cosmos 432</t>
  </si>
  <si>
    <t>Tue Aug 03, 1971 11:00 UTC</t>
  </si>
  <si>
    <t>Cosmos-2 (63SM) | DS-P1-You #33</t>
  </si>
  <si>
    <t>Fri Jul 30, 1971 08:29 UTC</t>
  </si>
  <si>
    <t>Voskhod | Cosmos 431</t>
  </si>
  <si>
    <t>Wed Jul 28, 1971 03:29 UTC</t>
  </si>
  <si>
    <t>Molniya-M /Block L | Molniya-1 nÂ°20</t>
  </si>
  <si>
    <t>Mon Jul 26, 1971 13:34 UTC</t>
  </si>
  <si>
    <t>Saturn V | Apollo 15</t>
  </si>
  <si>
    <t>Fri Jul 23, 1971 11:00 UTC</t>
  </si>
  <si>
    <t>Voskhod | Cosmos 430</t>
  </si>
  <si>
    <t>Thu Jul 22, 1971 13:45 UTC</t>
  </si>
  <si>
    <t>Cosmos-3M | Tselina-OM #10</t>
  </si>
  <si>
    <t>Tue Jul 20, 1971 10:00 UTC</t>
  </si>
  <si>
    <t>Voskhod | Cosmos 429</t>
  </si>
  <si>
    <t>Fri Jul 16, 1971 10:49 UTC</t>
  </si>
  <si>
    <t>Thorad SLV-2G Agena-D | Ferret 16</t>
  </si>
  <si>
    <t>Fri Jul 16, 1971 01:41 UTC</t>
  </si>
  <si>
    <t>Vostok-2M | Meteor nÂ°20</t>
  </si>
  <si>
    <t>Thu Jul 08, 1971 22:58 UTC</t>
  </si>
  <si>
    <t>Scout B | Solrad 10</t>
  </si>
  <si>
    <t>Sat Jun 26, 1971 23:15 UTC</t>
  </si>
  <si>
    <t>N-1 L3 | 7K-LOK nÂ°1 &amp; LK nÂ°3</t>
  </si>
  <si>
    <t>Fri Jun 25, 1971 10:30 UTC</t>
  </si>
  <si>
    <t>Voskhod | Zenit-4M nÂ°17</t>
  </si>
  <si>
    <t>Thu Jun 24, 1971 07:59 UTC</t>
  </si>
  <si>
    <t>Voskhod | Cosmos 428</t>
  </si>
  <si>
    <t>Tue Jun 15, 1971 18:41 UTC</t>
  </si>
  <si>
    <t>Titan IIID | KH9-1</t>
  </si>
  <si>
    <t>Fri Jun 11, 1971 10:00 UTC</t>
  </si>
  <si>
    <t>Voskhod | Cosmos 427</t>
  </si>
  <si>
    <t>Tue Jun 08, 1971 14:00 UTC</t>
  </si>
  <si>
    <t>Thor-LV2D Burner-2 | SESP-1</t>
  </si>
  <si>
    <t>Sun Jun 06, 1971 04:55 UTC</t>
  </si>
  <si>
    <t>Soyuz | Soyuz 11</t>
  </si>
  <si>
    <t>Fri Jun 04, 1971 18:10 UTC</t>
  </si>
  <si>
    <t>Cosmos-3M | Cosmos 426</t>
  </si>
  <si>
    <t>Sun May 30, 1971 22:23 UTC</t>
  </si>
  <si>
    <t>Atlas-SLV3C Centaur-D | Mariner 9</t>
  </si>
  <si>
    <t>Sat May 29, 1971 03:49 UTC</t>
  </si>
  <si>
    <t>Cosmos-3M | Cosmos 425</t>
  </si>
  <si>
    <t>Fri May 28, 1971 15:26 UTC</t>
  </si>
  <si>
    <t>Proton-K/Block D | Mars 3</t>
  </si>
  <si>
    <t>Fri May 28, 1971 10:30 UTC</t>
  </si>
  <si>
    <t>Voskhod | Cosmos 424</t>
  </si>
  <si>
    <t>Thu May 27, 1971 11:59 UTC</t>
  </si>
  <si>
    <t>Cosmos-2 (63SM) | Cosmos 423</t>
  </si>
  <si>
    <t>Sat May 22, 1971 00:51 UTC</t>
  </si>
  <si>
    <t>Cosmos-3M | Cosmos 422</t>
  </si>
  <si>
    <t>Wed May 19, 1971 16:22 UTC</t>
  </si>
  <si>
    <t>Proton-K/Block D | Mars 2</t>
  </si>
  <si>
    <t>Wed May 19, 1971 10:20 UTC</t>
  </si>
  <si>
    <t>Cosmos-2 (63SM) | Cosmos 421</t>
  </si>
  <si>
    <t>Tue May 18, 1971 08:00 UTC</t>
  </si>
  <si>
    <t>Voskhod | Cosmos 420</t>
  </si>
  <si>
    <t>Mon May 10, 1971 16:58 UTC</t>
  </si>
  <si>
    <t>Proton-K/Block D | Cosmos 419</t>
  </si>
  <si>
    <t>Sun May 09, 1971 01:11 UTC</t>
  </si>
  <si>
    <t>Atlas-SLV3C Centaur-D | Mariner 8</t>
  </si>
  <si>
    <t>Fri May 07, 1971 14:20 UTC</t>
  </si>
  <si>
    <t>Cosmos-3M | Cosmos 411 to 418</t>
  </si>
  <si>
    <t>Thu May 06, 1971 06:20 UTC</t>
  </si>
  <si>
    <t>Voskhod | Cosmos 410</t>
  </si>
  <si>
    <t>Wed May 05, 1971 07:43 UTC</t>
  </si>
  <si>
    <t>Titan III(23)C | DSP-2</t>
  </si>
  <si>
    <t>Wed Apr 28, 1971 14:35 UTC</t>
  </si>
  <si>
    <t>Cosmos-3M | Cosmos 409</t>
  </si>
  <si>
    <t>Sat Apr 24, 1971 11:15 UTC</t>
  </si>
  <si>
    <t>Cosmos-2 (63SM) | Cosmos 408</t>
  </si>
  <si>
    <t>Sat Apr 24, 1971 07:32 UTC</t>
  </si>
  <si>
    <t>Scout B | San Marco 3</t>
  </si>
  <si>
    <t>Fri Apr 23, 1971 11:30 UTC</t>
  </si>
  <si>
    <t>Cosmos-3M | Cosmos 407</t>
  </si>
  <si>
    <t>Thu Apr 22, 1971 23:54 UTC</t>
  </si>
  <si>
    <t>Soyuz | Soyuz 10</t>
  </si>
  <si>
    <t>Thu Apr 22, 1971 15:30 UTC</t>
  </si>
  <si>
    <t>Titan III(23)B | OPS 7899</t>
  </si>
  <si>
    <t>Thu Apr 22, 1971 04:22 UTC</t>
  </si>
  <si>
    <t>K65M-RB5 | BOR-2 nÂ°203</t>
  </si>
  <si>
    <t>Mon Apr 19, 1971 01:40 UTC</t>
  </si>
  <si>
    <t>Proton-K | Salyut 1</t>
  </si>
  <si>
    <t>Sat Apr 17, 1971 11:44 UTC</t>
  </si>
  <si>
    <t>Vostok-2M | Meteor nÂ°19</t>
  </si>
  <si>
    <t>Thu Apr 15, 1971 09:19 UTC</t>
  </si>
  <si>
    <t>Diamant B | Tournesol</t>
  </si>
  <si>
    <t>Wed Apr 14, 1971 08:00 UTC</t>
  </si>
  <si>
    <t>Voskhod | Cosmos 406</t>
  </si>
  <si>
    <t>Wed Apr 07, 1971 07:10 UTC</t>
  </si>
  <si>
    <t>Vostok-2M | Cosmos 405</t>
  </si>
  <si>
    <t>Sun Apr 04, 1971 14:27 UTC</t>
  </si>
  <si>
    <t>Tsyklon-2 | Cosmos 404</t>
  </si>
  <si>
    <t>Fri Apr 02, 1971 08:20 UTC</t>
  </si>
  <si>
    <t>Voskhod | Cosmos 403</t>
  </si>
  <si>
    <t>Thu Apr 01, 1971 11:29 UTC</t>
  </si>
  <si>
    <t>Tsyklon-2 | Cosmos 402</t>
  </si>
  <si>
    <t>Thu Apr 01, 1971 02:57 UTC</t>
  </si>
  <si>
    <t>Delta E1 | ISIS-II</t>
  </si>
  <si>
    <t>Sat Mar 27, 1971 10:59 UTC</t>
  </si>
  <si>
    <t>Voskhod | Cosmos 401</t>
  </si>
  <si>
    <t>Wed Mar 24, 1971 21:06 UTC</t>
  </si>
  <si>
    <t>Thorad SLV-2G Agena-D | KH-4B 1114</t>
  </si>
  <si>
    <t>Sun Mar 21, 1971 03:45 UTC</t>
  </si>
  <si>
    <t>Titan-III(33)B Agena-D | Jumpseat 1</t>
  </si>
  <si>
    <t>Thu Mar 18, 1971 21:45 UTC</t>
  </si>
  <si>
    <t>Cosmos-3M | Cosmos 400</t>
  </si>
  <si>
    <t>Sat Mar 13, 1971 16:15 UTC</t>
  </si>
  <si>
    <t>Delta M6 | Explorer 43 (IMP-I)</t>
  </si>
  <si>
    <t>Fri Mar 05, 1971 08:15 UTC</t>
  </si>
  <si>
    <t>Cosmos-2 (63SM) | DS-P1-You #39</t>
  </si>
  <si>
    <t>Fri Mar 05, 1971 01:02 UTC</t>
  </si>
  <si>
    <t>Voskhod | Zenit-2M nÂ°17</t>
  </si>
  <si>
    <t>Site 5020 (LA-2A), Jiuquan Satellite Launch Center, China</t>
  </si>
  <si>
    <t>Wed Mar 03, 1971 12:15 UTC</t>
  </si>
  <si>
    <t>Long March 1 | Shijian 1</t>
  </si>
  <si>
    <t>Wed Mar 03, 1971 09:30 UTC</t>
  </si>
  <si>
    <t>Voskhod | Cosmos 399</t>
  </si>
  <si>
    <t>Fri Feb 26, 1971 05:06 UTC</t>
  </si>
  <si>
    <t>Soyuz L | Cosmos 398 (T2K lander)</t>
  </si>
  <si>
    <t>Thu Feb 25, 1971 11:11 UTC</t>
  </si>
  <si>
    <t>Tsyklon-2 | Cosmos 397</t>
  </si>
  <si>
    <t>Thu Feb 18, 1971 13:59 UTC</t>
  </si>
  <si>
    <t>Voskhod | Cosmos 396</t>
  </si>
  <si>
    <t>Wed Feb 17, 1971 21:09 UTC</t>
  </si>
  <si>
    <t>Cosmos-3M | Cosmos 395</t>
  </si>
  <si>
    <t>Wed Feb 17, 1971 20:04 UTC</t>
  </si>
  <si>
    <t>Thorad SLV-2G Agena-D | KH-4B 1113</t>
  </si>
  <si>
    <t>Wed Feb 17, 1971 03:52 UTC</t>
  </si>
  <si>
    <t>Thor-LV2D Burner-2 | DMSP-5A-F3 &amp; Others</t>
  </si>
  <si>
    <t>Tue Feb 16, 1971 04:00 UTC</t>
  </si>
  <si>
    <t>Mu-IV S | Tansei 1</t>
  </si>
  <si>
    <t>Tue Feb 09, 1971 18:48 UTC</t>
  </si>
  <si>
    <t>Cosmos-3M | Cosmos 394</t>
  </si>
  <si>
    <t>Wed Feb 03, 1971 01:41 UTC</t>
  </si>
  <si>
    <t>Delta M | NATO 2</t>
  </si>
  <si>
    <t>Sun Jan 31, 1971 21:03 UTC</t>
  </si>
  <si>
    <t>Saturn V | Apollo 14</t>
  </si>
  <si>
    <t>Tue Jan 26, 1971 12:44 UTC</t>
  </si>
  <si>
    <t>Cosmos-2 (63SM) | Cosmos 393</t>
  </si>
  <si>
    <t>Tue Jan 26, 1971 00:36 UTC</t>
  </si>
  <si>
    <t>Atlas-SLV3C Centaur-D | Intelsat 4 F2</t>
  </si>
  <si>
    <t>Thu Jan 21, 1971 18:20 UTC</t>
  </si>
  <si>
    <t>Titan III(23)B | OPS 7776</t>
  </si>
  <si>
    <t>Thu Jan 21, 1971 08:40 UTC</t>
  </si>
  <si>
    <t>Voskhod | Cosmos 392</t>
  </si>
  <si>
    <t>Wed Jan 20, 1971 11:24 UTC</t>
  </si>
  <si>
    <t>Vostok-2M | Meteor nÂ°18</t>
  </si>
  <si>
    <t>Thu Jan 14, 1971 12:00 UTC</t>
  </si>
  <si>
    <t>Cosmos-2 (63SM) | Cosmos 391</t>
  </si>
  <si>
    <t>Tue Jan 12, 1971 09:30 UTC</t>
  </si>
  <si>
    <t>Voskhod | Cosmos 390</t>
  </si>
  <si>
    <t>Fri Dec 25, 1970 03:50 UTC</t>
  </si>
  <si>
    <t>Molniya-M /Block L | Molniya-1 nÂ°22</t>
  </si>
  <si>
    <t>Tue Dec 22, 1970 21:30 UTC</t>
  </si>
  <si>
    <t>Cosmos-3M | DS-P1-M #1</t>
  </si>
  <si>
    <t>Fri Dec 18, 1970 16:15 UTC</t>
  </si>
  <si>
    <t>Vostok-2M | Cosmos 389</t>
  </si>
  <si>
    <t>Fri Dec 18, 1970 09:39 UTC</t>
  </si>
  <si>
    <t>Cosmos-2 (63SM) | Cosmos 388</t>
  </si>
  <si>
    <t>Wed Dec 16, 1970 04:29 UTC</t>
  </si>
  <si>
    <t>Cosmos-3M | Cosmos 387</t>
  </si>
  <si>
    <t>Tue Dec 15, 1970 10:00 UTC</t>
  </si>
  <si>
    <t>Voskhod | Cosmos 386</t>
  </si>
  <si>
    <t>Sat Dec 12, 1970 13:04 UTC</t>
  </si>
  <si>
    <t>Diamant B | PÃ©ole</t>
  </si>
  <si>
    <t>Sat Dec 12, 1970 13:00 UTC</t>
  </si>
  <si>
    <t>Cosmos-3M | Cosmos 385</t>
  </si>
  <si>
    <t>Sat Dec 12, 1970 10:53 UTC</t>
  </si>
  <si>
    <t>Scout B | Explorer 42 (SAS-A)</t>
  </si>
  <si>
    <t>Fri Dec 11, 1970 11:35 UTC</t>
  </si>
  <si>
    <t>Delta N6 | NOAA-1</t>
  </si>
  <si>
    <t>Thu Dec 10, 1970 11:10 UTC</t>
  </si>
  <si>
    <t>Voskhod | Cosmos 384</t>
  </si>
  <si>
    <t>Thu Dec 03, 1970 13:55 UTC</t>
  </si>
  <si>
    <t>Voskhod | Cosmos 383</t>
  </si>
  <si>
    <t>Wed Dec 02, 1970 17:00 UTC</t>
  </si>
  <si>
    <t>Proton-K/Block D | Cosmos 382</t>
  </si>
  <si>
    <t>Wed Dec 02, 1970 04:00 UTC</t>
  </si>
  <si>
    <t>Cosmos-3M | Cosmos 381</t>
  </si>
  <si>
    <t>Mon Nov 30, 1970 22:40 UTC</t>
  </si>
  <si>
    <t>Atlas-SLV3C Centaur-D | OAO-B</t>
  </si>
  <si>
    <t>Fri Nov 27, 1970 15:47 UTC</t>
  </si>
  <si>
    <t>Molniya-M /Block L | Molniya-1 nÂ°23</t>
  </si>
  <si>
    <t>Tue Nov 24, 1970 10:59 UTC</t>
  </si>
  <si>
    <t>Cosmos-2 (63SM) | Cosmos 380</t>
  </si>
  <si>
    <t>Tue Nov 24, 1970 05:15 UTC</t>
  </si>
  <si>
    <t>Soyuz L | Cosmos 379 (T2K lander)</t>
  </si>
  <si>
    <t>Wed Nov 18, 1970 21:28 UTC</t>
  </si>
  <si>
    <t>Thorad SLV-2G Agena-D | KH-4B 1112</t>
  </si>
  <si>
    <t>Tue Nov 17, 1970 18:20 UTC</t>
  </si>
  <si>
    <t>Cosmos-3M | Cosmos 378</t>
  </si>
  <si>
    <t>Wed Nov 11, 1970 09:20 UTC</t>
  </si>
  <si>
    <t>Voskhod | Cosmos 377</t>
  </si>
  <si>
    <t>Tue Nov 10, 1970 14:44 UTC</t>
  </si>
  <si>
    <t>Proton-K/Block D | Luna 17</t>
  </si>
  <si>
    <t>Mon Nov 09, 1970 06:00 UTC</t>
  </si>
  <si>
    <t>Scout B | OFO 1 &amp; RM 1</t>
  </si>
  <si>
    <t>Fri Nov 06, 1970 10:35 UTC</t>
  </si>
  <si>
    <t>Titan III(23)C | DSP-1 (OPS-5960) (IMEWS-1)</t>
  </si>
  <si>
    <t>Fri Oct 30, 1970 13:20 UTC</t>
  </si>
  <si>
    <t>Voskhod | Cosmos 376</t>
  </si>
  <si>
    <t>Fri Oct 30, 1970 02:36 UTC</t>
  </si>
  <si>
    <t>Tsyklon-2 | Cosmos 375</t>
  </si>
  <si>
    <t>Fri Oct 23, 1970 17:40 UTC</t>
  </si>
  <si>
    <t>Titan III(23)B | OPS 7568</t>
  </si>
  <si>
    <t>Fri Oct 23, 1970 04:42 UTC</t>
  </si>
  <si>
    <t>Tsyklon-2 | Cosmos 374</t>
  </si>
  <si>
    <t>Tue Oct 20, 1970 19:55 UTC</t>
  </si>
  <si>
    <t>Proton-K/Block D | Zond 8</t>
  </si>
  <si>
    <t>Tue Oct 20, 1970 05:38 UTC</t>
  </si>
  <si>
    <t>Tsyklon-2 | Cosmos 373</t>
  </si>
  <si>
    <t>Fri Oct 16, 1970 14:59 UTC</t>
  </si>
  <si>
    <t>Cosmos-3M | Cosmos 372</t>
  </si>
  <si>
    <t>Thu Oct 15, 1970 11:22 UTC</t>
  </si>
  <si>
    <t>Vostok-2M | Meteor nÂ°17</t>
  </si>
  <si>
    <t>Wed Oct 14, 1970 11:29 UTC</t>
  </si>
  <si>
    <t>Cosmos-2 (63SM) | Intercosmos 4</t>
  </si>
  <si>
    <t>Mon Oct 12, 1970 13:57 UTC</t>
  </si>
  <si>
    <t>Cosmos-3M | Cosmos 371</t>
  </si>
  <si>
    <t>Fri Oct 09, 1970 11:04 UTC</t>
  </si>
  <si>
    <t>Voskhod | Cosmos 370</t>
  </si>
  <si>
    <t>Thu Oct 08, 1970 15:10 UTC</t>
  </si>
  <si>
    <t>Cosmos-2 (63SM) | Cosmos 369</t>
  </si>
  <si>
    <t>Thu Oct 08, 1970 12:39 UTC</t>
  </si>
  <si>
    <t>Voskhod | Cosmos 368</t>
  </si>
  <si>
    <t>Sat Oct 03, 1970 10:26 UTC</t>
  </si>
  <si>
    <t>Tsyklon-2 | Cosmos 367</t>
  </si>
  <si>
    <t>Thu Oct 01, 1970 08:20 UTC</t>
  </si>
  <si>
    <t>Voskhod | Cosmos 366</t>
  </si>
  <si>
    <t>Tue Sep 29, 1970 08:14 UTC</t>
  </si>
  <si>
    <t>Molniya-M /Block L | Molniya-1 nÂ°19</t>
  </si>
  <si>
    <t>Fri Sep 25, 1970 14:05 UTC</t>
  </si>
  <si>
    <t>R-36 Orb. | Cosmos 365</t>
  </si>
  <si>
    <t>Fri Sep 25, 1970 05:00 UTC</t>
  </si>
  <si>
    <t>Mu-IV S | SS 1</t>
  </si>
  <si>
    <t>Tue Sep 22, 1970 13:00 UTC</t>
  </si>
  <si>
    <t>Voskhod | Cosmos 364</t>
  </si>
  <si>
    <t>Thu Sep 17, 1970 08:10 UTC</t>
  </si>
  <si>
    <t>Voskhod | Cosmos 363</t>
  </si>
  <si>
    <t>Wed Sep 16, 1970 11:59 UTC</t>
  </si>
  <si>
    <t>Cosmos-2 (63SM) | Cosmos 362</t>
  </si>
  <si>
    <t>Sat Sep 12, 1970 13:25 UTC</t>
  </si>
  <si>
    <t>Proton-K/Block D | Luna 16</t>
  </si>
  <si>
    <t>Tue Sep 08, 1970 10:30 UTC</t>
  </si>
  <si>
    <t>Voskhod | Cosmos 361</t>
  </si>
  <si>
    <t>Thu Sep 03, 1970 08:39 UTC</t>
  </si>
  <si>
    <t>Thor-LV2D Burner-2 | DMSP-5A-F2</t>
  </si>
  <si>
    <t>Wed Sep 02, 1970 00:34 UTC</t>
  </si>
  <si>
    <t>Black Arrow | Orba</t>
  </si>
  <si>
    <t>Tue Sep 01, 1970 01:00 UTC</t>
  </si>
  <si>
    <t>Atlas-SLV3A Agena-D | AFP-827 (Canyon-3)</t>
  </si>
  <si>
    <t>Sat Aug 29, 1970 08:30 UTC</t>
  </si>
  <si>
    <t>Voskhod | Cosmos 360</t>
  </si>
  <si>
    <t>Thu Aug 27, 1970 13:23 UTC</t>
  </si>
  <si>
    <t>Scout A | Transit-O 19</t>
  </si>
  <si>
    <t>Wed Aug 26, 1970 10:01 UTC</t>
  </si>
  <si>
    <t>Thorad SLV-2G Agena-D | Ferret 15</t>
  </si>
  <si>
    <t>Sat Aug 22, 1970 05:06 UTC</t>
  </si>
  <si>
    <t>Molniya-M /Block NVL | Cosmos 359</t>
  </si>
  <si>
    <t>Thu Aug 20, 1970 14:30 UTC</t>
  </si>
  <si>
    <t>Cosmos-3M | Cosmos 358</t>
  </si>
  <si>
    <t>Wed Aug 19, 1970 14:59 UTC</t>
  </si>
  <si>
    <t>Cosmos-2 (63SM) | Cosmos 357</t>
  </si>
  <si>
    <t>Wed Aug 19, 1970 12:11 UTC</t>
  </si>
  <si>
    <t>Delta M | Skynet-1B</t>
  </si>
  <si>
    <t>Tue Aug 18, 1970 14:45 UTC</t>
  </si>
  <si>
    <t>Titan III(23)B | OPS 7874</t>
  </si>
  <si>
    <t>Tue Aug 18, 1970 03:45 UTC</t>
  </si>
  <si>
    <t>Proton-K | 82EV nÂ°1</t>
  </si>
  <si>
    <t>Mon Aug 17, 1970 05:38 UTC</t>
  </si>
  <si>
    <t>Molniya-M /Block NVL | Venera 7</t>
  </si>
  <si>
    <t>Mon Aug 10, 1970 19:59 UTC</t>
  </si>
  <si>
    <t>Cosmos-2 (63SM) | Cosmos 356</t>
  </si>
  <si>
    <t>Fri Aug 07, 1970 09:30 UTC</t>
  </si>
  <si>
    <t>Voskhod | Cosmos 355</t>
  </si>
  <si>
    <t>Fri Aug 07, 1970 02:59 UTC</t>
  </si>
  <si>
    <t>Cosmos-2 (63SM) | Intercosmos 3</t>
  </si>
  <si>
    <t>Fri Jul 31, 1970 02:00 UTC</t>
  </si>
  <si>
    <t>K65M-RB5 | BOR-2 nÂ°202</t>
  </si>
  <si>
    <t>Site 191/66, Baikonur Cosmodrome, Kazakhstan</t>
  </si>
  <si>
    <t>Tue Jul 28, 1970 22:00 UTC</t>
  </si>
  <si>
    <t>R-36 Orb. | Cosmos 354</t>
  </si>
  <si>
    <t>Thu Jul 23, 1970 23:23 UTC</t>
  </si>
  <si>
    <t>Delta M | Intelsat 3-8</t>
  </si>
  <si>
    <t>Thu Jul 23, 1970 01:25 UTC</t>
  </si>
  <si>
    <t>Thorad SLV-2G Agena-D | KH-4B 1111</t>
  </si>
  <si>
    <t>Tue Jul 21, 1970 12:30 UTC</t>
  </si>
  <si>
    <t>Voskhod | Zenit-4 nÂ°75</t>
  </si>
  <si>
    <t>Thu Jul 09, 1970 13:35 UTC</t>
  </si>
  <si>
    <t>Voskhod | Cosmos 353</t>
  </si>
  <si>
    <t>Tue Jul 07, 1970 10:30 UTC</t>
  </si>
  <si>
    <t>Voskhod | Cosmos 352</t>
  </si>
  <si>
    <t>Sat Jun 27, 1970 16:39 UTC</t>
  </si>
  <si>
    <t>Sat Jun 27, 1970 07:39 UTC</t>
  </si>
  <si>
    <t>Cosmos-2 (63SM) | Cosmos 351</t>
  </si>
  <si>
    <t>Fri Jun 26, 1970 12:00 UTC</t>
  </si>
  <si>
    <t>Voskhod | Cosmos 350</t>
  </si>
  <si>
    <t>Fri Jun 26, 1970 03:23 UTC</t>
  </si>
  <si>
    <t>Molniya-M /Block L | Molniya-1 nÂ°21</t>
  </si>
  <si>
    <t>Thu Jun 25, 1970 14:50 UTC</t>
  </si>
  <si>
    <t>Titan III(23)B | OPS 6820</t>
  </si>
  <si>
    <t>Tue Jun 23, 1970 14:15 UTC</t>
  </si>
  <si>
    <t>Vostok-2M | Meteor nÂ°16</t>
  </si>
  <si>
    <t>Fri Jun 19, 1970 11:37 UTC</t>
  </si>
  <si>
    <t>Atlas-SLV3A Agena-D | AFP-720 (Rhyolite-1)</t>
  </si>
  <si>
    <t>Wed Jun 17, 1970 12:59 UTC</t>
  </si>
  <si>
    <t>Voskhod | Cosmos 349</t>
  </si>
  <si>
    <t>Sat Jun 13, 1970 04:59 UTC</t>
  </si>
  <si>
    <t>Cosmos-2 (63SM) | Cosmos 348</t>
  </si>
  <si>
    <t>Fri Jun 12, 1970 09:30 UTC</t>
  </si>
  <si>
    <t>Cosmos-2 (63SM) | Cosmos 347</t>
  </si>
  <si>
    <t>Fri Jun 12, 1970 01:10 UTC</t>
  </si>
  <si>
    <t>Europa 1 | STV-3</t>
  </si>
  <si>
    <t>Wed Jun 10, 1970 09:30 UTC</t>
  </si>
  <si>
    <t>Voskhod | Cosmos 346</t>
  </si>
  <si>
    <t>Mon Jun 01, 1970 19:00 UTC</t>
  </si>
  <si>
    <t>Soyuz | Soyuz 9</t>
  </si>
  <si>
    <t>Fri May 22, 1970 12:39 UTC</t>
  </si>
  <si>
    <t>Cosmos-2 (63SM) | DS-P1-You #36</t>
  </si>
  <si>
    <t>Wed May 20, 1970 21:35 UTC</t>
  </si>
  <si>
    <t>Thorad SLV-2G Agena-D | KH-4B 1110</t>
  </si>
  <si>
    <t>Wed May 20, 1970 09:20 UTC</t>
  </si>
  <si>
    <t>Voskhod | Cosmos 345</t>
  </si>
  <si>
    <t>Tue May 12, 1970 10:10 UTC</t>
  </si>
  <si>
    <t>Voskhod | Cosmos 344</t>
  </si>
  <si>
    <t>Tue Apr 28, 1970 10:50 UTC</t>
  </si>
  <si>
    <t>Vostok-2M | Meteor nÂ°15</t>
  </si>
  <si>
    <t>Sat Apr 25, 1970 17:09 UTC</t>
  </si>
  <si>
    <t>Cosmos-3M | Cosmos 336 to 343</t>
  </si>
  <si>
    <t>Fri Apr 24, 1970 22:24 UTC</t>
  </si>
  <si>
    <t>Cosmos-2 (63SM) | Cosmos 335</t>
  </si>
  <si>
    <t>Fri Apr 24, 1970 13:35 UTC</t>
  </si>
  <si>
    <t>Long March 1 | Dong Fang Hong 1</t>
  </si>
  <si>
    <t>Thu Apr 23, 1970 13:20 UTC</t>
  </si>
  <si>
    <t>Cosmos-2 (63SM) | Cosmos 334</t>
  </si>
  <si>
    <t>Thu Apr 23, 1970 00:46 UTC</t>
  </si>
  <si>
    <t>Delta M | Intelsat 3-7</t>
  </si>
  <si>
    <t>Wed Apr 15, 1970 15:52 UTC</t>
  </si>
  <si>
    <t>Titan III(23)B | OPS 2863</t>
  </si>
  <si>
    <t>Wed Apr 15, 1970 09:00 UTC</t>
  </si>
  <si>
    <t>Voskhod | Cosmos 333</t>
  </si>
  <si>
    <t>Sat Apr 11, 1970 19:13 UTC</t>
  </si>
  <si>
    <t>Saturn V | Apollo 13</t>
  </si>
  <si>
    <t>Sat Apr 11, 1970 17:00 UTC</t>
  </si>
  <si>
    <t>Cosmos-3M | Cosmos 332</t>
  </si>
  <si>
    <t>Wed Apr 08, 1970 10:50 UTC</t>
  </si>
  <si>
    <t>Titan IIIC | Vela 6A/6B</t>
  </si>
  <si>
    <t>Wed Apr 08, 1970 10:15 UTC</t>
  </si>
  <si>
    <t>Voskhod | Cosmos 331</t>
  </si>
  <si>
    <t>Wed Apr 08, 1970 08:17 UTC</t>
  </si>
  <si>
    <t>Thorad SLV-2G Agena-D | Nimbus 4 &amp; TOPO 1</t>
  </si>
  <si>
    <t>Tue Apr 07, 1970 11:10 UTC</t>
  </si>
  <si>
    <t>Cosmos-3M | Cosmos 330</t>
  </si>
  <si>
    <t>Fri Apr 03, 1970 08:30 UTC</t>
  </si>
  <si>
    <t>Voskhod | Cosmos 329</t>
  </si>
  <si>
    <t>Fri Mar 27, 1970 11:45 UTC</t>
  </si>
  <si>
    <t>Voskhod | Cosmos 328</t>
  </si>
  <si>
    <t>Fri Mar 20, 1970 23:52 UTC</t>
  </si>
  <si>
    <t>Delta M | NATO 1</t>
  </si>
  <si>
    <t>Wed Mar 18, 1970 14:39 UTC</t>
  </si>
  <si>
    <t>Cosmos-2 (63SM) | Cosmos 327</t>
  </si>
  <si>
    <t>Tue Mar 17, 1970 11:10 UTC</t>
  </si>
  <si>
    <t>Vostok-2M | Meteor nÂ°14</t>
  </si>
  <si>
    <t>Fri Mar 13, 1970 08:00 UTC</t>
  </si>
  <si>
    <t>Voskhod | Cosmos 326</t>
  </si>
  <si>
    <t>Tue Mar 10, 1970 12:20 UTC</t>
  </si>
  <si>
    <t>Diamant B | WIKA &amp; MIKA</t>
  </si>
  <si>
    <t>Wed Mar 04, 1970 22:15 UTC</t>
  </si>
  <si>
    <t>Thorad SLV-2G Agena-D | KH-4B 1109</t>
  </si>
  <si>
    <t>Wed Mar 04, 1970 12:14 UTC</t>
  </si>
  <si>
    <t>Voskhod | Cosmos 325</t>
  </si>
  <si>
    <t>Fri Feb 27, 1970 17:24 UTC</t>
  </si>
  <si>
    <t>Cosmos-2 (63SM) | Cosmos 324</t>
  </si>
  <si>
    <t>Thu Feb 19, 1970 18:57 UTC</t>
  </si>
  <si>
    <t>Molniya-M /Block L | Molniya-1 nÂ°17</t>
  </si>
  <si>
    <t>Wed Feb 11, 1970 08:40 UTC</t>
  </si>
  <si>
    <t>Thor-LV2D Burner-2 | DMSP-5A-F1</t>
  </si>
  <si>
    <t>UT</t>
  </si>
  <si>
    <t>Wed Feb 11, 1970 04:25 UTC</t>
  </si>
  <si>
    <t>Lambda-IV S | ÅŒsumi</t>
  </si>
  <si>
    <t>Tue Feb 10, 1970 12:00 UTC</t>
  </si>
  <si>
    <t>Voskhod | Cosmos 323</t>
  </si>
  <si>
    <t>Fri Feb 06, 1970 04:16 UTC</t>
  </si>
  <si>
    <t>Proton-K/Block D | Ye-8-5 nÂ°405</t>
  </si>
  <si>
    <t>Wed Feb 04, 1970 02:59 UTC</t>
  </si>
  <si>
    <t>Thorad SLV-2G Agena-D | SERT 2</t>
  </si>
  <si>
    <t>Fri Jan 30, 1970 15:40 UTC</t>
  </si>
  <si>
    <t>Cosmos-2 (63SM) | DS-P1-I #6</t>
  </si>
  <si>
    <t>Fri Jan 23, 1970 11:31 UTC</t>
  </si>
  <si>
    <t>Delta N6 | ITOS 1 &amp; Oscar 5</t>
  </si>
  <si>
    <t>Wed Jan 21, 1970 12:00 UTC</t>
  </si>
  <si>
    <t>Voskhod | Cosmos 322</t>
  </si>
  <si>
    <t>Tue Jan 20, 1970 20:20 UTC</t>
  </si>
  <si>
    <t>Cosmos-2 (63SM) | Cosmos 321</t>
  </si>
  <si>
    <t>Fri Jan 16, 1970 10:59 UTC</t>
  </si>
  <si>
    <t>Cosmos-2 (63SM) | Cosmos 320</t>
  </si>
  <si>
    <t>Thu Jan 15, 1970 13:39 UTC</t>
  </si>
  <si>
    <t>Cosmos-2 (63SM) | Cosmos 319</t>
  </si>
  <si>
    <t>Thu Jan 15, 1970 00:16 UTC</t>
  </si>
  <si>
    <t>Delta M | Intelsat 3-6</t>
  </si>
  <si>
    <t>Wed Jan 14, 1970 18:43 UTC</t>
  </si>
  <si>
    <t>Titan III(23)B | OPS 6531</t>
  </si>
  <si>
    <t>Fri Jan 09, 1970 09:20 UTC</t>
  </si>
  <si>
    <t>Voskhod | Cosmos 318</t>
  </si>
  <si>
    <t>Sat Dec 27, 1969 14:20 UTC</t>
  </si>
  <si>
    <t>Cosmos-3M | Ionosfernaya #1</t>
  </si>
  <si>
    <t>Thu Dec 25, 1969 09:59 UTC</t>
  </si>
  <si>
    <t>Cosmos-2 (63SM) | Intercosmos 2</t>
  </si>
  <si>
    <t>Tue Dec 23, 1969 13:50 UTC</t>
  </si>
  <si>
    <t>Voskhod | Cosmos 317</t>
  </si>
  <si>
    <t>Tue Dec 23, 1969 09:25 UTC</t>
  </si>
  <si>
    <t>Tsyklon-2 | Cosmos 316</t>
  </si>
  <si>
    <t>Sat Dec 20, 1969 03:26 UTC</t>
  </si>
  <si>
    <t>Cosmos-3M | Cosmos 315</t>
  </si>
  <si>
    <t>Thu Dec 11, 1969 12:58 UTC</t>
  </si>
  <si>
    <t>Cosmos-2 (63SM) | Cosmos 314</t>
  </si>
  <si>
    <t>Thu Dec 04, 1969 21:38 UTC</t>
  </si>
  <si>
    <t>Thorad SLV-2G Agena-D | KH-4B 1108</t>
  </si>
  <si>
    <t>Wed Dec 03, 1969 13:20 UTC</t>
  </si>
  <si>
    <t>Voskhod | Cosmos 313</t>
  </si>
  <si>
    <t>Fri Nov 28, 1969 09:00 UTC</t>
  </si>
  <si>
    <t>Proton-K/Block D | L1E nÂ°1</t>
  </si>
  <si>
    <t>Mon Nov 24, 1969 16:49 UTC</t>
  </si>
  <si>
    <t>Cosmos-3M | Cosmos 312</t>
  </si>
  <si>
    <t>Mon Nov 24, 1969 11:00 UTC</t>
  </si>
  <si>
    <t>Cosmos-2 (63SM) | Cosmos 311</t>
  </si>
  <si>
    <t>Sat Nov 22, 1969 00:37 UTC</t>
  </si>
  <si>
    <t>Delta M | Skynet 1A</t>
  </si>
  <si>
    <t>Sat Nov 15, 1969 08:30 UTC</t>
  </si>
  <si>
    <t>Voskhod | Cosmos 310</t>
  </si>
  <si>
    <t>Fri Nov 14, 1969 16:22 UTC</t>
  </si>
  <si>
    <t>Saturn V | Apollo 12</t>
  </si>
  <si>
    <t>Wed Nov 12, 1969 11:30 UTC</t>
  </si>
  <si>
    <t>Voskhod | Cosmos 309</t>
  </si>
  <si>
    <t>Sat Nov 08, 1969 01:52 UTC</t>
  </si>
  <si>
    <t>Scout B | Azur</t>
  </si>
  <si>
    <t>Tue Nov 04, 1969 11:59 UTC</t>
  </si>
  <si>
    <t>Cosmos-2 (63SM) | Cosmos 308</t>
  </si>
  <si>
    <t>Sat Nov 01, 1969 10:59 UTC</t>
  </si>
  <si>
    <t>Tsyklon-2 | IS Mockup</t>
  </si>
  <si>
    <t>Fri Oct 24, 1969 18:10 UTC</t>
  </si>
  <si>
    <t>Titan III(23)B | OPS 8455</t>
  </si>
  <si>
    <t>Fri Oct 24, 1969 13:01 UTC</t>
  </si>
  <si>
    <t>Cosmos-2 (63SM) | Cosmos 307</t>
  </si>
  <si>
    <t>Fri Oct 24, 1969 09:40 UTC</t>
  </si>
  <si>
    <t>Voskhod | Cosmos 306</t>
  </si>
  <si>
    <t>Wed Oct 22, 1969 14:09 UTC</t>
  </si>
  <si>
    <t>Proton-K/Block D | Cosmos 305</t>
  </si>
  <si>
    <t>Tue Oct 21, 1969 12:49 UTC</t>
  </si>
  <si>
    <t>Cosmos-3M | Cosmos 304</t>
  </si>
  <si>
    <t>Sat Oct 18, 1969 10:00 UTC</t>
  </si>
  <si>
    <t>Cosmos-2 (63SM) | Cosmos 303</t>
  </si>
  <si>
    <t>Fri Oct 17, 1969 11:45 UTC</t>
  </si>
  <si>
    <t>Voskhod | Cosmos 302</t>
  </si>
  <si>
    <t>Tue Oct 14, 1969 13:19 UTC</t>
  </si>
  <si>
    <t>Cosmos-2 (63SM) | Intercosmos 1</t>
  </si>
  <si>
    <t>Mon Oct 13, 1969 10:19 UTC</t>
  </si>
  <si>
    <t>Soyuz | Soyuz 8</t>
  </si>
  <si>
    <t>Sun Oct 12, 1969 10:44 UTC</t>
  </si>
  <si>
    <t>Soyuz | Soyuz 7</t>
  </si>
  <si>
    <t>Sat Oct 11, 1969 11:10 UTC</t>
  </si>
  <si>
    <t>Soyuz | Soyuz 6</t>
  </si>
  <si>
    <t>Mon Oct 06, 1969 01:45 UTC</t>
  </si>
  <si>
    <t>Vostok-2M | Meteor nÂ°13</t>
  </si>
  <si>
    <t>Wed Oct 01, 1969 22:29 UTC</t>
  </si>
  <si>
    <t>Scout B | ESRO 1B</t>
  </si>
  <si>
    <t>Tue Sep 30, 1969 13:40 UTC</t>
  </si>
  <si>
    <t>Thorad SLV-2G Agena-D | EHH B-17 &amp; Others</t>
  </si>
  <si>
    <t>Wed Sep 24, 1969 12:15 UTC</t>
  </si>
  <si>
    <t>Voskhod | Cosmos 301</t>
  </si>
  <si>
    <t>Tue Sep 23, 1969 14:07 UTC</t>
  </si>
  <si>
    <t>Proton-K/Block D | Cosmos 300</t>
  </si>
  <si>
    <t>Mon Sep 22, 1969 21:11 UTC</t>
  </si>
  <si>
    <t>Thorad SLV-2G Agena-D | KH-4A 1052</t>
  </si>
  <si>
    <t>Mon Sep 22, 1969 02:10 UTC</t>
  </si>
  <si>
    <t>Thu Sep 18, 1969 08:40 UTC</t>
  </si>
  <si>
    <t>Voskhod | Cosmos 299</t>
  </si>
  <si>
    <t>Mon Sep 15, 1969 16:00 UTC</t>
  </si>
  <si>
    <t>R-36 Orb. | Cosmos 298</t>
  </si>
  <si>
    <t>Tue Sep 02, 1969 11:00 UTC</t>
  </si>
  <si>
    <t>Voskhod | Cosmos 297</t>
  </si>
  <si>
    <t>Fri Aug 29, 1969 09:05 UTC</t>
  </si>
  <si>
    <t>Voskhod | Cosmos 296</t>
  </si>
  <si>
    <t>Wed Aug 27, 1969 21:59 UTC</t>
  </si>
  <si>
    <t>Delta L | Pioneer E &amp; TTS-3</t>
  </si>
  <si>
    <t>Sat Aug 23, 1969 16:00 UTC</t>
  </si>
  <si>
    <t>Titan III(23)B | OPS 7807</t>
  </si>
  <si>
    <t>Fri Aug 22, 1969 14:14 UTC</t>
  </si>
  <si>
    <t>Cosmos-2 (63SM) | Cosmos 295</t>
  </si>
  <si>
    <t>Tue Aug 19, 1969 13:00 UTC</t>
  </si>
  <si>
    <t>Voskhod | Cosmos 294</t>
  </si>
  <si>
    <t>Sat Aug 16, 1969 11:59 UTC</t>
  </si>
  <si>
    <t>Voskhod | Cosmos 293</t>
  </si>
  <si>
    <t>Wed Aug 13, 1969 22:00 UTC</t>
  </si>
  <si>
    <t>Cosmos-3M | Cosmos 292</t>
  </si>
  <si>
    <t>Tue Aug 12, 1969 11:01 UTC</t>
  </si>
  <si>
    <t>Atlas-SLV3C Centaur-D | ATS-5</t>
  </si>
  <si>
    <t>Sat Aug 09, 1969 07:52 UTC</t>
  </si>
  <si>
    <t>Delta N | OSO-6 &amp; PAC-1</t>
  </si>
  <si>
    <t>Thu Aug 07, 1969 23:48 UTC</t>
  </si>
  <si>
    <t>Proton-K/Block D | Zond 7</t>
  </si>
  <si>
    <t>Wed Aug 06, 1969 05:40 UTC</t>
  </si>
  <si>
    <t>Tsyklon-2 | Cosmos 291</t>
  </si>
  <si>
    <t>Thu Jul 31, 1969 10:19 UTC</t>
  </si>
  <si>
    <t>Thorad SLV-2G Agena-D | Ferret 14</t>
  </si>
  <si>
    <t>Sat Jul 26, 1969 02:06 UTC</t>
  </si>
  <si>
    <t>Delta M | Intelsat 3-5</t>
  </si>
  <si>
    <t>Thu Jul 24, 1969 01:30 UTC</t>
  </si>
  <si>
    <t>Thorad SLV-2G Agena-D | KH-4B 1107</t>
  </si>
  <si>
    <t>Wed Jul 23, 1969 09:00 UTC</t>
  </si>
  <si>
    <t>Cosmos-2 (63SM) | DS-P1-You #23</t>
  </si>
  <si>
    <t>Wed Jul 23, 1969 04:39 UTC</t>
  </si>
  <si>
    <t>Thor-LV2D Burner-2 | DMSP-4B-F3</t>
  </si>
  <si>
    <t>Tue Jul 22, 1969 12:55 UTC</t>
  </si>
  <si>
    <t>Molniya-M /Block L | Molniya-1 nÂ°18</t>
  </si>
  <si>
    <t>Tue Jul 22, 1969 12:30 UTC</t>
  </si>
  <si>
    <t>Voskhod | Cosmos 290</t>
  </si>
  <si>
    <t>Wed Jul 16, 1969 13:32 UTC</t>
  </si>
  <si>
    <t>Saturn V | Apollo 11</t>
  </si>
  <si>
    <t>Sun Jul 13, 1969 02:54 UTC</t>
  </si>
  <si>
    <t>Proton-K/Block D | Luna 15</t>
  </si>
  <si>
    <t>Thu Jul 10, 1969 09:00 UTC</t>
  </si>
  <si>
    <t>Voskhod | Cosmos 289</t>
  </si>
  <si>
    <t>Site 110/38, Baikonur Cosmodrome, Kazakhstan</t>
  </si>
  <si>
    <t>Thu Jul 03, 1969 20:18 UTC</t>
  </si>
  <si>
    <t>N-1 L3 | L1S nÂ°2 &amp; LK nÂ°2</t>
  </si>
  <si>
    <t>Wed Jul 02, 1969 22:55 UTC</t>
  </si>
  <si>
    <t>Europa 1 | STV-2</t>
  </si>
  <si>
    <t>Sun Jun 29, 1969 03:15 UTC</t>
  </si>
  <si>
    <t>Delta N | Biosatellite 3</t>
  </si>
  <si>
    <t>Fri Jun 27, 1969 06:59 UTC</t>
  </si>
  <si>
    <t>Voskhod | Cosmos 288</t>
  </si>
  <si>
    <t>Tue Jun 24, 1969 06:50 UTC</t>
  </si>
  <si>
    <t>Voskhod | Cosmos 287</t>
  </si>
  <si>
    <t>Sat Jun 21, 1969 08:47 UTC</t>
  </si>
  <si>
    <t>Delta E1 | Explorer 41 (IMP-G)</t>
  </si>
  <si>
    <t>Sun Jun 15, 1969 08:59 UTC</t>
  </si>
  <si>
    <t>Voskhod | Cosmos 286</t>
  </si>
  <si>
    <t>Sat Jun 14, 1969 04:00 UTC</t>
  </si>
  <si>
    <t>Proton-K/Block D | Ye-8-5 nÂ°402</t>
  </si>
  <si>
    <t>Thu Jun 12, 1969 06:00 UTC</t>
  </si>
  <si>
    <t>K65M-RB5 | BOR-2 nÂ°201</t>
  </si>
  <si>
    <t>Thu Jun 05, 1969 14:42 UTC</t>
  </si>
  <si>
    <t>Thorad SLV-2G Agena-D | OGO-6</t>
  </si>
  <si>
    <t>Tue Jun 03, 1969 16:49 UTC</t>
  </si>
  <si>
    <t>Titan IIIB | OPS 1077</t>
  </si>
  <si>
    <t>Tue Jun 03, 1969 12:57 UTC</t>
  </si>
  <si>
    <t>Cosmos-2 (63SM) | Cosmos 285</t>
  </si>
  <si>
    <t>Thu May 29, 1969 06:59 UTC</t>
  </si>
  <si>
    <t>Voskhod | Cosmos 284</t>
  </si>
  <si>
    <t>Tue May 27, 1969 12:59 UTC</t>
  </si>
  <si>
    <t>Cosmos-2 (63SM) | Cosmos 283</t>
  </si>
  <si>
    <t>Fri May 23, 1969 07:57 UTC</t>
  </si>
  <si>
    <t>Titan IIIC | Vela 5A/5B, OV5-5, OV5-6, OV5-9</t>
  </si>
  <si>
    <t>Thu May 22, 1969 02:00 UTC</t>
  </si>
  <si>
    <t>Delta M | Intelsat 3-4</t>
  </si>
  <si>
    <t>Tue May 20, 1969 08:40 UTC</t>
  </si>
  <si>
    <t>Voskhod | Cosmos 282</t>
  </si>
  <si>
    <t>Sun May 18, 1969 16:49 UTC</t>
  </si>
  <si>
    <t>Saturn V | Apollo 10</t>
  </si>
  <si>
    <t>Tue May 13, 1969 09:15 UTC</t>
  </si>
  <si>
    <t>Voskhod | Cosmos 281</t>
  </si>
  <si>
    <t>Fri May 02, 1969 01:46 UTC</t>
  </si>
  <si>
    <t>Thorad SLV-2G Agena-D | KH-4A 1051</t>
  </si>
  <si>
    <t>Wed Apr 23, 1969 09:55 UTC</t>
  </si>
  <si>
    <t>Voskhod | Cosmos 280</t>
  </si>
  <si>
    <t>Tue Apr 15, 1969 17:30 UTC</t>
  </si>
  <si>
    <t>Titan IIIB | OPS 5310</t>
  </si>
  <si>
    <t>Tue Apr 15, 1969 08:14 UTC</t>
  </si>
  <si>
    <t>Voskhod | Cosmos 279</t>
  </si>
  <si>
    <t>Mon Apr 14, 1969 07:54 UTC</t>
  </si>
  <si>
    <t>Thorad SLV-2G Agena-D | Nimbus 3 &amp; Secor 13</t>
  </si>
  <si>
    <t>Sun Apr 13, 1969 02:30 UTC</t>
  </si>
  <si>
    <t>Atlas-SLV3A Agena-D | Canyon 2 (AFP-827)</t>
  </si>
  <si>
    <t>Fri Apr 11, 1969 02:30 UTC</t>
  </si>
  <si>
    <t>Molniya-M /Block L | Molniya-1 nÂ°16</t>
  </si>
  <si>
    <t>Wed Apr 09, 1969 13:00 UTC</t>
  </si>
  <si>
    <t>Voskhod | Cosmos 278</t>
  </si>
  <si>
    <t>Fri Apr 04, 1969 13:00 UTC</t>
  </si>
  <si>
    <t>Cosmos-2 (63SM) | Cosmos 277</t>
  </si>
  <si>
    <t>Fri Apr 04, 1969 10:20 UTC</t>
  </si>
  <si>
    <t>Voskhod | Cosmos 276</t>
  </si>
  <si>
    <t>Wed Apr 02, 1969 10:33 UTC</t>
  </si>
  <si>
    <t>Proton-K/Block D | M-69 nÂ°522</t>
  </si>
  <si>
    <t>Fri Mar 28, 1969 16:00 UTC</t>
  </si>
  <si>
    <t>Cosmos-2 (63SM) | Cosmos 275</t>
  </si>
  <si>
    <t>Thu Mar 27, 1969 22:22 UTC</t>
  </si>
  <si>
    <t>Atlas-SLV3C Centaur-D | Mariner 7</t>
  </si>
  <si>
    <t>Thu Mar 27, 1969 10:40 UTC</t>
  </si>
  <si>
    <t>Proton-K/Block D | M-69 nÂ°521</t>
  </si>
  <si>
    <t>Wed Mar 26, 1969 12:30 UTC</t>
  </si>
  <si>
    <t>Vostok-2M | Meteor nÂ°12</t>
  </si>
  <si>
    <t>Mon Mar 24, 1969 10:10 UTC</t>
  </si>
  <si>
    <t>Voskhod | Cosmos 274</t>
  </si>
  <si>
    <t>Sat Mar 22, 1969 12:15 UTC</t>
  </si>
  <si>
    <t>Voskhod | Cosmos 273</t>
  </si>
  <si>
    <t>Wed Mar 19, 1969 21:38 UTC</t>
  </si>
  <si>
    <t>Thorad SLV-2G Agena-D | KH-4B 1150</t>
  </si>
  <si>
    <t>Tue Mar 18, 1969 07:47 UTC</t>
  </si>
  <si>
    <t>Atlas-E/F OV1 | OV1-17/OV1-18/OV1-19</t>
  </si>
  <si>
    <t>Mon Mar 17, 1969 16:40 UTC</t>
  </si>
  <si>
    <t>Cosmos-3M | Cosmos 272</t>
  </si>
  <si>
    <t>Sat Mar 15, 1969 12:15 UTC</t>
  </si>
  <si>
    <t>Voskhod | Cosmos 271</t>
  </si>
  <si>
    <t>Thu Mar 06, 1969 12:15 UTC</t>
  </si>
  <si>
    <t>Voskhod | Cosmos 270</t>
  </si>
  <si>
    <t>Wed Mar 05, 1969 17:25 UTC</t>
  </si>
  <si>
    <t>Cosmos-3M | Cosmos 269</t>
  </si>
  <si>
    <t>Wed Mar 05, 1969 13:04 UTC</t>
  </si>
  <si>
    <t>Cosmos-2 (63SM) | Cosmos 268</t>
  </si>
  <si>
    <t>Tue Mar 04, 1969 19:30 UTC</t>
  </si>
  <si>
    <t>Titan IIIB | OPS 4248</t>
  </si>
  <si>
    <t>Mon Mar 03, 1969 16:00 UTC</t>
  </si>
  <si>
    <t>Saturn V | Apollo 9</t>
  </si>
  <si>
    <t>Wed Feb 26, 1969 08:30 UTC</t>
  </si>
  <si>
    <t>Voskhod | Cosmos 267</t>
  </si>
  <si>
    <t>Wed Feb 26, 1969 07:47 UTC</t>
  </si>
  <si>
    <t>Delta E1 | ESSA-9</t>
  </si>
  <si>
    <t>Tue Feb 25, 1969 10:20 UTC</t>
  </si>
  <si>
    <t>Voskhod | Cosmos 266</t>
  </si>
  <si>
    <t>Tue Feb 25, 1969 01:29 UTC</t>
  </si>
  <si>
    <t>Atlas-SLV3C Centaur-D | Mariner 6</t>
  </si>
  <si>
    <t>Fri Feb 21, 1969 09:18 UTC</t>
  </si>
  <si>
    <t>N-1 L3 | L1S nÂ°1 &amp; LK nÂ°1</t>
  </si>
  <si>
    <t>Wed Feb 19, 1969 06:48 UTC</t>
  </si>
  <si>
    <t>Proton-K/Block D | Ye-8 nÂ°201</t>
  </si>
  <si>
    <t>Sun Feb 09, 1969 21:09 UTC</t>
  </si>
  <si>
    <t>Titan IIIC | OPS-0757 (Tacsat)</t>
  </si>
  <si>
    <t>Fri Feb 07, 1969 13:59 UTC</t>
  </si>
  <si>
    <t>Cosmos-2 (63SM) | Cosmos 265</t>
  </si>
  <si>
    <t>Thu Feb 06, 1969 00:39 UTC</t>
  </si>
  <si>
    <t>Delta M | Intelsat 3-3</t>
  </si>
  <si>
    <t>Wed Feb 05, 1969 21:59 UTC</t>
  </si>
  <si>
    <t>Thorad SLV-2G Agena-D | KH-4B 1106</t>
  </si>
  <si>
    <t>Sat Feb 01, 1969 12:11 UTC</t>
  </si>
  <si>
    <t>Vostok-2M | Meteor nÂ°11</t>
  </si>
  <si>
    <t>Thu Jan 30, 1969 06:46 UTC</t>
  </si>
  <si>
    <t>Delta E1 | ISIS-I</t>
  </si>
  <si>
    <t>Sat Jan 25, 1969 11:14 UTC</t>
  </si>
  <si>
    <t>Tsyklon-2A | US-A nÂ°05</t>
  </si>
  <si>
    <t>Thu Jan 23, 1969 09:15 UTC</t>
  </si>
  <si>
    <t>Voskhod | Cosmos 264</t>
  </si>
  <si>
    <t>Wed Jan 22, 1969 19:10 UTC</t>
  </si>
  <si>
    <t>Titan IIIB | OPS 7585</t>
  </si>
  <si>
    <t>Wed Jan 22, 1969 16:48 UTC</t>
  </si>
  <si>
    <t>Delta C1 | OSO-5</t>
  </si>
  <si>
    <t>Mon Jan 20, 1969 04:14 UTC</t>
  </si>
  <si>
    <t>Proton-K/Block D | L1 nÂ°13</t>
  </si>
  <si>
    <t>Wed Jan 15, 1969 07:04 UTC</t>
  </si>
  <si>
    <t>Soyuz | Soyuz 5</t>
  </si>
  <si>
    <t>Tue Jan 14, 1969 07:30 UTC</t>
  </si>
  <si>
    <t>Soyuz | Soyuz 4</t>
  </si>
  <si>
    <t>Sun Jan 12, 1969 12:10 UTC</t>
  </si>
  <si>
    <t>Voskhod | Cosmos 263</t>
  </si>
  <si>
    <t>Fri Jan 10, 1969 05:51 UTC</t>
  </si>
  <si>
    <t>Molniya-M /Block VL | Venera 6</t>
  </si>
  <si>
    <t>Sun Jan 05, 1969 06:28 UTC</t>
  </si>
  <si>
    <t>Molniya-M /Block VL | Venera 5</t>
  </si>
  <si>
    <t>Thu Dec 26, 1968 09:45 UTC</t>
  </si>
  <si>
    <t>Cosmos-2 (63SM) | Cosmos 262</t>
  </si>
  <si>
    <t>Sat Dec 21, 1968 12:51 UTC</t>
  </si>
  <si>
    <t>Saturn V | Apollo 8</t>
  </si>
  <si>
    <t>Thu Dec 19, 1968 23:55 UTC</t>
  </si>
  <si>
    <t>Cosmos-2 (63SM) | Cosmos 261</t>
  </si>
  <si>
    <t>Thu Dec 19, 1968 00:32 UTC</t>
  </si>
  <si>
    <t>Delta M | Intelsat 3-2</t>
  </si>
  <si>
    <t>Mon Dec 16, 1968 09:15 UTC</t>
  </si>
  <si>
    <t>Molniya-M /Block L | Cosmos 260</t>
  </si>
  <si>
    <t>Sun Dec 15, 1968 17:21 UTC</t>
  </si>
  <si>
    <t>Delta N | ESSA-8</t>
  </si>
  <si>
    <t>Sat Dec 14, 1968 05:09 UTC</t>
  </si>
  <si>
    <t>Cosmos-2 (63SM) | Cosmos 259</t>
  </si>
  <si>
    <t>Thu Dec 12, 1968 22:22 UTC</t>
  </si>
  <si>
    <t>Thorad SLV-2G Agena-D | KH-4A 1049</t>
  </si>
  <si>
    <t>Tue Dec 10, 1968 08:25 UTC</t>
  </si>
  <si>
    <t>Voskhod | Cosmos 258</t>
  </si>
  <si>
    <t>Sat Dec 07, 1968 08:40 UTC</t>
  </si>
  <si>
    <t>Atlas-SLV3C Centaur-D | OAO-2</t>
  </si>
  <si>
    <t>Thu Dec 05, 1968 18:55 UTC</t>
  </si>
  <si>
    <t>Delta E1 | HEOS-A</t>
  </si>
  <si>
    <t>Wed Dec 04, 1968 19:23 UTC</t>
  </si>
  <si>
    <t>Titan IIIB | OPS 6518</t>
  </si>
  <si>
    <t>Tue Dec 03, 1968 14:52 UTC</t>
  </si>
  <si>
    <t>Cosmos-2 (63SM) | Cosmos 257</t>
  </si>
  <si>
    <t>Sat Nov 30, 1968 12:00 UTC</t>
  </si>
  <si>
    <t>Cosmos-3M | Cosmos 256</t>
  </si>
  <si>
    <t>Fri Nov 29, 1968 23:12 UTC</t>
  </si>
  <si>
    <t>Europa 1 | STV-1</t>
  </si>
  <si>
    <t>Fri Nov 29, 1968 12:40 UTC</t>
  </si>
  <si>
    <t>Voskhod | Cosmos 255</t>
  </si>
  <si>
    <t>Thu Nov 21, 1968 12:10 UTC</t>
  </si>
  <si>
    <t>Voskhod | Cosmos 254</t>
  </si>
  <si>
    <t>Sat Nov 16, 1968 11:40 UTC</t>
  </si>
  <si>
    <t>Proton-K | Proton 4</t>
  </si>
  <si>
    <t>Wed Nov 13, 1968 12:00 UTC</t>
  </si>
  <si>
    <t>Voskhod | Cosmos 253</t>
  </si>
  <si>
    <t>Sun Nov 10, 1968 19:11 UTC</t>
  </si>
  <si>
    <t>Proton-K/Block D | Zond 6</t>
  </si>
  <si>
    <t>Fri Nov 08, 1968 09:46 UTC</t>
  </si>
  <si>
    <t>Delta E1 | Pioneer 9 &amp; TTS-2</t>
  </si>
  <si>
    <t>Wed Nov 06, 1968 19:10 UTC</t>
  </si>
  <si>
    <t>Titan IIIB | OPS 5296</t>
  </si>
  <si>
    <t>Sun Nov 03, 1968 21:30 UTC</t>
  </si>
  <si>
    <t>Thorad SLV-2G Agena-D | KH-4B 1105</t>
  </si>
  <si>
    <t>Fri Nov 01, 1968 00:27 UTC</t>
  </si>
  <si>
    <t>Tsyklon-2A | Cosmos 252</t>
  </si>
  <si>
    <t>Thu Oct 31, 1968 09:14 UTC</t>
  </si>
  <si>
    <t>Voskhod | Cosmos 251</t>
  </si>
  <si>
    <t>Wed Oct 30, 1968 22:00 UTC</t>
  </si>
  <si>
    <t>Cosmos-3M | Cosmos 250</t>
  </si>
  <si>
    <t>Sat Oct 26, 1968 08:34 UTC</t>
  </si>
  <si>
    <t>Soyuz | Soyuz 3</t>
  </si>
  <si>
    <t>Fri Oct 25, 1968 09:00 UTC</t>
  </si>
  <si>
    <t>Soyuz | Soyuz 2</t>
  </si>
  <si>
    <t>Wed Oct 23, 1968 04:34 UTC</t>
  </si>
  <si>
    <t>Thor-LV2D Burner-2 | DMSP-4B-F2</t>
  </si>
  <si>
    <t>Sun Oct 20, 1968 04:02 UTC</t>
  </si>
  <si>
    <t>Tsyklon-2A | Cosmos 249</t>
  </si>
  <si>
    <t>Sat Oct 19, 1968 04:20 UTC</t>
  </si>
  <si>
    <t>Tsyklon-2A | Cosmos 248</t>
  </si>
  <si>
    <t>LC-34, Cape Canaveral SFS, Florida, USA</t>
  </si>
  <si>
    <t>Fri Oct 11, 1968 15:02 UTC</t>
  </si>
  <si>
    <t>Saturn IB | Apollo 7</t>
  </si>
  <si>
    <t>Fri Oct 11, 1968 12:05 UTC</t>
  </si>
  <si>
    <t>Voskhod | Cosmos 247</t>
  </si>
  <si>
    <t>Mon Oct 07, 1968 12:05 UTC</t>
  </si>
  <si>
    <t>Voskhod | Cosmos 246</t>
  </si>
  <si>
    <t>Sat Oct 05, 1968 11:16 UTC</t>
  </si>
  <si>
    <t>Thorad SLV-2G Agena-D | Ferret 13</t>
  </si>
  <si>
    <t>Sat Oct 05, 1968 00:32 UTC</t>
  </si>
  <si>
    <t>Molniya-M /Block L | Molniya-1 nÂ°14</t>
  </si>
  <si>
    <t>Thu Oct 03, 1968 20:49 UTC</t>
  </si>
  <si>
    <t>Scout B | ESRO 1A</t>
  </si>
  <si>
    <t>Thu Oct 03, 1968 12:58 UTC</t>
  </si>
  <si>
    <t>Cosmos-2 (63SM) | Cosmos 245</t>
  </si>
  <si>
    <t>Wed Oct 02, 1968 13:35 UTC</t>
  </si>
  <si>
    <t>R-36 Orb. | Cosmos 244</t>
  </si>
  <si>
    <t>Thu Sep 26, 1968 07:37 UTC</t>
  </si>
  <si>
    <t>Titan IIIC | LES-6, OV2-5, OV5-2, OV5-4</t>
  </si>
  <si>
    <t>Mon Sep 23, 1968 07:39 UTC</t>
  </si>
  <si>
    <t>Voskhod | Cosmos 243</t>
  </si>
  <si>
    <t>Fri Sep 20, 1968 14:39 UTC</t>
  </si>
  <si>
    <t>Cosmos-2 (63SM) | Cosmos 242</t>
  </si>
  <si>
    <t>Thu Sep 19, 1968 00:09 UTC</t>
  </si>
  <si>
    <t>Delta M | Intelsat 3-1</t>
  </si>
  <si>
    <t>SLC-1E (75-3-5), Vandenberg SFB, California, USA</t>
  </si>
  <si>
    <t>Wed Sep 18, 1968 21:32 UTC</t>
  </si>
  <si>
    <t>Thorad SLV-2G Agena-D | KH-4A 1048</t>
  </si>
  <si>
    <t>Mon Sep 16, 1968 12:30 UTC</t>
  </si>
  <si>
    <t>Voskhod | Cosmos 241</t>
  </si>
  <si>
    <t>Sat Sep 14, 1968 21:42 UTC</t>
  </si>
  <si>
    <t>Proton-K/Block D | Zond 5</t>
  </si>
  <si>
    <t>Sat Sep 14, 1968 06:50 UTC</t>
  </si>
  <si>
    <t>Voskhod | Cosmos 240</t>
  </si>
  <si>
    <t>Tue Sep 10, 1968 18:30 UTC</t>
  </si>
  <si>
    <t>Titan IIIB | OPS 5247</t>
  </si>
  <si>
    <t>Thu Sep 05, 1968 07:00 UTC</t>
  </si>
  <si>
    <t>Voskhod | Cosmos 239</t>
  </si>
  <si>
    <t>Wed Aug 28, 1968 10:04 UTC</t>
  </si>
  <si>
    <t>Soyuz | Cosmos 238</t>
  </si>
  <si>
    <t>Tue Aug 27, 1968 12:29 UTC</t>
  </si>
  <si>
    <t>Voskhod | Cosmos 237</t>
  </si>
  <si>
    <t>Site 41/15, Baikonur Cosmodrome, Kazakhstan</t>
  </si>
  <si>
    <t>Tue Aug 27, 1968 11:29 UTC</t>
  </si>
  <si>
    <t>Cosmos-3 | Cosmos 236</t>
  </si>
  <si>
    <t>Fri Aug 16, 1968 20:57 UTC</t>
  </si>
  <si>
    <t>Atlas-SLV3 Burner-2 | STP P68-1</t>
  </si>
  <si>
    <t>Fri Aug 16, 1968 11:24 UTC</t>
  </si>
  <si>
    <t>Delta N | ESSA-7</t>
  </si>
  <si>
    <t>Sat Aug 10, 1968 22:33 UTC</t>
  </si>
  <si>
    <t>Atlas-SLV3C Centaur-D | ATS-4</t>
  </si>
  <si>
    <t>Fri Aug 09, 1968 07:00 UTC</t>
  </si>
  <si>
    <t>Voskhod | Cosmos 235</t>
  </si>
  <si>
    <t>Thu Aug 08, 1968 20:12 UTC</t>
  </si>
  <si>
    <t>Scout B | Explorer 39 &amp; 40 (AD-C &amp; Injun 5)</t>
  </si>
  <si>
    <t>Wed Aug 07, 1968 21:36 UTC</t>
  </si>
  <si>
    <t>Thorad SLV-2G Agena-D | KH-4B 1104</t>
  </si>
  <si>
    <t>Tue Aug 06, 1968 16:30 UTC</t>
  </si>
  <si>
    <t>Titan IIIB | OPS 5187</t>
  </si>
  <si>
    <t>Tue Aug 06, 1968 11:08 UTC</t>
  </si>
  <si>
    <t>Atlas-SLV3A Agena-D | Canyon 1 (AFP-827)</t>
  </si>
  <si>
    <t>Tue Jul 30, 1968 07:00 UTC</t>
  </si>
  <si>
    <t>Voskhod | Cosmos 234</t>
  </si>
  <si>
    <t>Thu Jul 18, 1968 19:59 UTC</t>
  </si>
  <si>
    <t>Cosmos-2 (63SM) | Cosmos 233</t>
  </si>
  <si>
    <t>Tue Jul 16, 1968 13:10 UTC</t>
  </si>
  <si>
    <t>Voskhod | Cosmos 232</t>
  </si>
  <si>
    <t>Thu Jul 11, 1968 19:30 UTC</t>
  </si>
  <si>
    <t>Atlas-E/F OV1 | OV1-15/OV1-16</t>
  </si>
  <si>
    <t>Wed Jul 10, 1968 19:49 UTC</t>
  </si>
  <si>
    <t>Voskhod | Cosmos 231</t>
  </si>
  <si>
    <t>Fri Jul 05, 1968 15:25 UTC</t>
  </si>
  <si>
    <t>Molniya-M /Block L | Molniya-1 nÂ°13</t>
  </si>
  <si>
    <t>Fri Jul 05, 1968 06:59 UTC</t>
  </si>
  <si>
    <t>Cosmos-2 (63SM) | Cosmos 230</t>
  </si>
  <si>
    <t>Thu Jul 04, 1968 17:26 UTC</t>
  </si>
  <si>
    <t>Delta J | Explorer 38 (RAE-A)</t>
  </si>
  <si>
    <t>Wed Jun 26, 1968 11:00 UTC</t>
  </si>
  <si>
    <t>Voskhod | Cosmos 229</t>
  </si>
  <si>
    <t>Fri Jun 21, 1968 12:00 UTC</t>
  </si>
  <si>
    <t>Voskhod | Cosmos 228</t>
  </si>
  <si>
    <t>Thu Jun 20, 1968 21:46 UTC</t>
  </si>
  <si>
    <t>Thorad SLV-2G Agena-D | KH-4A 1047</t>
  </si>
  <si>
    <t>Tue Jun 18, 1968 06:15 UTC</t>
  </si>
  <si>
    <t>Voskhod | Cosmos 227</t>
  </si>
  <si>
    <t>Sat Jun 15, 1968 12:25 UTC</t>
  </si>
  <si>
    <t>Cosmos-3 | Strela-2 nÂ°4</t>
  </si>
  <si>
    <t>Thu Jun 13, 1968 14:03 UTC</t>
  </si>
  <si>
    <t>Titan IIIC | OPS 9341-9348</t>
  </si>
  <si>
    <t>Wed Jun 12, 1968 13:14 UTC</t>
  </si>
  <si>
    <t>Vostok-2M | Cosmos 226</t>
  </si>
  <si>
    <t>Tue Jun 11, 1968 21:29 UTC</t>
  </si>
  <si>
    <t>Cosmos-2 (63SM) | Cosmos 225</t>
  </si>
  <si>
    <t>Wed Jun 05, 1968 17:33 UTC</t>
  </si>
  <si>
    <t>Titan IIIB | OPS 5138</t>
  </si>
  <si>
    <t>Tue Jun 04, 1968 18:45 UTC</t>
  </si>
  <si>
    <t>Cosmos-3M | Sfera #2</t>
  </si>
  <si>
    <t>Tue Jun 04, 1968 06:45 UTC</t>
  </si>
  <si>
    <t>Voskhod | Cosmos 224</t>
  </si>
  <si>
    <t>Sat Jun 01, 1968 10:50 UTC</t>
  </si>
  <si>
    <t>Voskhod | Cosmos 223</t>
  </si>
  <si>
    <t>Thu May 30, 1968 20:29 UTC</t>
  </si>
  <si>
    <t>Cosmos-2 (63SM) | Cosmos 222</t>
  </si>
  <si>
    <t>Mon May 27, 1968 23:15 UTC</t>
  </si>
  <si>
    <t>R-36 Orb. | OGTch nÂ°19</t>
  </si>
  <si>
    <t>Fri May 24, 1968 07:04 UTC</t>
  </si>
  <si>
    <t>Cosmos-2 (63SM) | Cosmos 221</t>
  </si>
  <si>
    <t>Thu May 23, 1968 04:38 UTC</t>
  </si>
  <si>
    <t>Thor-LV2D Burner-2 | DMSP-4B-F1</t>
  </si>
  <si>
    <t>Site 162/62, Baikonur Cosmodrome, Kazakhstan</t>
  </si>
  <si>
    <t>Mon May 20, 1968 22:05 UTC</t>
  </si>
  <si>
    <t>R-36 Orb. | OGTch nÂ°18</t>
  </si>
  <si>
    <t>Sat May 18, 1968 08:23 UTC</t>
  </si>
  <si>
    <t>Thorad SLV-2G Agena-D | Nimbus B &amp; EGRS-10</t>
  </si>
  <si>
    <t>Fri May 17, 1968 02:06 UTC</t>
  </si>
  <si>
    <t>Scout B | ESRO 2B</t>
  </si>
  <si>
    <t>Tue May 07, 1968 13:57 UTC</t>
  </si>
  <si>
    <t>Cosmos-3M | Cosmos 220</t>
  </si>
  <si>
    <t>Wed May 01, 1968 21:31 UTC</t>
  </si>
  <si>
    <t>Thorad SLV-2G Agena-D | KH-4B 1103</t>
  </si>
  <si>
    <t>Fri Apr 26, 1968 04:42 UTC</t>
  </si>
  <si>
    <t>Cosmos-2 (63SM) | Cosmos 219</t>
  </si>
  <si>
    <t>Thu Apr 25, 1968 00:45 UTC</t>
  </si>
  <si>
    <t>R-36 Orb. | Cosmos 218</t>
  </si>
  <si>
    <t>Wed Apr 24, 1968 16:00 UTC</t>
  </si>
  <si>
    <t>Tsyklon-2A | Cosmos 217</t>
  </si>
  <si>
    <t>Mon Apr 22, 1968 23:01 UTC</t>
  </si>
  <si>
    <t>Proton-K/Block D | L1 nÂ°7L</t>
  </si>
  <si>
    <t>Sun Apr 21, 1968 04:20 UTC</t>
  </si>
  <si>
    <t>Molniya-M /Block L | Molniya-1 nÂ°10</t>
  </si>
  <si>
    <t>Sat Apr 20, 1968 10:30 UTC</t>
  </si>
  <si>
    <t>Voskhod | Cosmos 216</t>
  </si>
  <si>
    <t>Thu Apr 18, 1968 22:29 UTC</t>
  </si>
  <si>
    <t>Cosmos-2 (63SM) | Cosmos 215</t>
  </si>
  <si>
    <t>Thu Apr 18, 1968 10:30 UTC</t>
  </si>
  <si>
    <t>Voskhod | Cosmos 214</t>
  </si>
  <si>
    <t>Wed Apr 17, 1968 17:00 UTC</t>
  </si>
  <si>
    <t>Titan IIIB | OPS 5105</t>
  </si>
  <si>
    <t>Mon Apr 15, 1968 09:34 UTC</t>
  </si>
  <si>
    <t>Soyuz | Cosmos 213</t>
  </si>
  <si>
    <t>Sun Apr 14, 1968 10:00 UTC</t>
  </si>
  <si>
    <t>Soyuz | Cosmos 212</t>
  </si>
  <si>
    <t>Tue Apr 09, 1968 11:26 UTC</t>
  </si>
  <si>
    <t>Cosmos-2 (63SM) | Cosmos 211</t>
  </si>
  <si>
    <t>Sun Apr 07, 1968 10:09 UTC</t>
  </si>
  <si>
    <t>Molniya-M /Block L | Luna 14</t>
  </si>
  <si>
    <t>Sat Apr 06, 1968 09:59 UTC</t>
  </si>
  <si>
    <t>Atlas-E/F OV1 | OV1-13/OV1-14</t>
  </si>
  <si>
    <t>Thu Apr 04, 1968 12:00 UTC</t>
  </si>
  <si>
    <t>Saturn V | Apollo 6</t>
  </si>
  <si>
    <t>Wed Apr 03, 1968 11:00 UTC</t>
  </si>
  <si>
    <t>Voskhod | Cosmos 210</t>
  </si>
  <si>
    <t>OKB-586</t>
  </si>
  <si>
    <t>Thu Mar 28, 1968</t>
  </si>
  <si>
    <t>Cosmos-3 | VKZ nÂ°2</t>
  </si>
  <si>
    <t>Fri Mar 22, 1968 09:30 UTC</t>
  </si>
  <si>
    <t>Tsyklon-2A | Cosmos 209</t>
  </si>
  <si>
    <t>Thu Mar 21, 1968 09:50 UTC</t>
  </si>
  <si>
    <t>Voskhod | Cosmos 208</t>
  </si>
  <si>
    <t>Sat Mar 16, 1968 12:30 UTC</t>
  </si>
  <si>
    <t>Voskhod | Cosmos 207</t>
  </si>
  <si>
    <t>Thu Mar 14, 1968 22:00 UTC</t>
  </si>
  <si>
    <t>Thorad SLV-2G Agena-D | KH-4A 1046</t>
  </si>
  <si>
    <t>Thu Mar 14, 1968 09:34 UTC</t>
  </si>
  <si>
    <t>Vostok-2M | Cosmos 206</t>
  </si>
  <si>
    <t>Wed Mar 13, 1968 19:51 UTC</t>
  </si>
  <si>
    <t>Titan IIIB | OPS 5057</t>
  </si>
  <si>
    <t>Wed Mar 06, 1968 11:02 UTC</t>
  </si>
  <si>
    <t>Cosmos-2 (63SM) | DS-U1-Ya #1</t>
  </si>
  <si>
    <t>Tue Mar 05, 1968 18:28 UTC</t>
  </si>
  <si>
    <t>Scout B | Explorer 37 (Solrad 9)</t>
  </si>
  <si>
    <t>Tue Mar 05, 1968 12:30 UTC</t>
  </si>
  <si>
    <t>Voskhod | Cosmos 205</t>
  </si>
  <si>
    <t>Tue Mar 05, 1968 11:20 UTC</t>
  </si>
  <si>
    <t>Cosmos-2 (63SM) | Cosmos 204</t>
  </si>
  <si>
    <t>Mon Mar 04, 1968 13:06 UTC</t>
  </si>
  <si>
    <t>Atlas-SLV3A Agena-D | OGO-5</t>
  </si>
  <si>
    <t>Sat Mar 02, 1968 18:29 UTC</t>
  </si>
  <si>
    <t>Proton-K/Block D | Zond 4</t>
  </si>
  <si>
    <t>Sat Mar 02, 1968 03:55 UTC</t>
  </si>
  <si>
    <t>Scout A | Transit-O 18</t>
  </si>
  <si>
    <t>Tue Feb 20, 1968 16:00 UTC</t>
  </si>
  <si>
    <t>Cosmos-3M | Cosmos 203</t>
  </si>
  <si>
    <t>Tue Feb 20, 1968 10:03 UTC</t>
  </si>
  <si>
    <t>Cosmos-2 (63SM) | Cosmos 202</t>
  </si>
  <si>
    <t>Wed Feb 07, 1968 10:43 UTC</t>
  </si>
  <si>
    <t>Molniya-M /Block L | E-6LS nÂ°112</t>
  </si>
  <si>
    <t>Tue Feb 06, 1968 08:00 UTC</t>
  </si>
  <si>
    <t>Voskhod | Cosmos 201</t>
  </si>
  <si>
    <t>Wed Jan 24, 1968 22:26 UTC</t>
  </si>
  <si>
    <t>Thorad SLV-2G Agena-D | KH-4A 1045</t>
  </si>
  <si>
    <t>Mon Jan 22, 1968 22:48 UTC</t>
  </si>
  <si>
    <t>Saturn IB | Apollo 5</t>
  </si>
  <si>
    <t>Fri Jan 19, 1968 22:00 UTC</t>
  </si>
  <si>
    <t>Cosmos-3M | Cosmos 200</t>
  </si>
  <si>
    <t>Thu Jan 18, 1968 19:04 UTC</t>
  </si>
  <si>
    <t>Titan IIIB | OPS 5028</t>
  </si>
  <si>
    <t>Wed Jan 17, 1968 10:12 UTC</t>
  </si>
  <si>
    <t>Thor-SLV2A Agena-D | OPS 1965</t>
  </si>
  <si>
    <t>Tue Jan 16, 1968 12:00 UTC</t>
  </si>
  <si>
    <t>Voskhod | Cosmos 199</t>
  </si>
  <si>
    <t>Thu Jan 11, 1968 16:16 UTC</t>
  </si>
  <si>
    <t>Delta E1 | Explorer 36 (GEOS 2)</t>
  </si>
  <si>
    <t>Sun Jan 07, 1968 06:30 UTC</t>
  </si>
  <si>
    <t>Atlas-SLV3C Centaur-D | Surveyor 7</t>
  </si>
  <si>
    <t>Wed Dec 27, 1967 11:28 UTC</t>
  </si>
  <si>
    <t>Tsyklon-2A | Cosmos 198</t>
  </si>
  <si>
    <t>Tue Dec 26, 1967 09:01 UTC</t>
  </si>
  <si>
    <t>Cosmos-2 (63SM) | Cosmos 197</t>
  </si>
  <si>
    <t>Tue Dec 19, 1967 06:30 UTC</t>
  </si>
  <si>
    <t>Cosmos-1 (65S3) | Cosmos 196</t>
  </si>
  <si>
    <t>Sat Dec 16, 1967 12:00 UTC</t>
  </si>
  <si>
    <t>Voskhod | Cosmos 195</t>
  </si>
  <si>
    <t>Wed Dec 13, 1967 14:08 UTC</t>
  </si>
  <si>
    <t>Delta E1 | Pioneer 8 &amp; TTS-1</t>
  </si>
  <si>
    <t>Sat Dec 09, 1967 22:25 UTC</t>
  </si>
  <si>
    <t>Thorad SLV-2G Agena-D | KH-4B 1102</t>
  </si>
  <si>
    <t>Tue Dec 05, 1967 18:45 UTC</t>
  </si>
  <si>
    <t>Titan IIIB | OPS 5000</t>
  </si>
  <si>
    <t>Tue Dec 05, 1967 01:03 UTC</t>
  </si>
  <si>
    <t>Scout B | OV3 6</t>
  </si>
  <si>
    <t>Sun Dec 03, 1967 12:00 UTC</t>
  </si>
  <si>
    <t>Voskhod | Cosmos 194</t>
  </si>
  <si>
    <t>ABMA</t>
  </si>
  <si>
    <t>Wed Nov 29, 1967 04:49 UTC</t>
  </si>
  <si>
    <t>Redstone Sparta | WRESAT</t>
  </si>
  <si>
    <t>Sat Nov 25, 1967 11:30 UTC</t>
  </si>
  <si>
    <t>Voskhod | Cosmos 193</t>
  </si>
  <si>
    <t>Thu Nov 23, 1967 15:00 UTC</t>
  </si>
  <si>
    <t>Cosmos-3M | Cosmos 192</t>
  </si>
  <si>
    <t>Wed Nov 22, 1967 19:07 UTC</t>
  </si>
  <si>
    <t>Proton-K/Block D | L1 nÂ°5L</t>
  </si>
  <si>
    <t>Tue Nov 21, 1967 14:29 UTC</t>
  </si>
  <si>
    <t>Cosmos-2 (63SM) | Cosmos 191</t>
  </si>
  <si>
    <t>Fri Nov 10, 1967 17:53 UTC</t>
  </si>
  <si>
    <t>Delta E1 | ESSA-6</t>
  </si>
  <si>
    <t>Thu Nov 09, 1967 12:00 UTC</t>
  </si>
  <si>
    <t>Saturn V | Apollo 4</t>
  </si>
  <si>
    <t>Tue Nov 07, 1967 07:39 UTC</t>
  </si>
  <si>
    <t>Atlas-SLV3C Centaur-D | Surveyor 6</t>
  </si>
  <si>
    <t>LC-12, Cape Canaveral SFS, Florida, USA</t>
  </si>
  <si>
    <t>Sun Nov 05, 1967 23:37 UTC</t>
  </si>
  <si>
    <t>Atlas-SLV3 Agena-D | ATS-3</t>
  </si>
  <si>
    <t>Fri Nov 03, 1967 11:20 UTC</t>
  </si>
  <si>
    <t>Voskhod | Cosmos 190</t>
  </si>
  <si>
    <t>Thu Nov 02, 1967 21:31 UTC</t>
  </si>
  <si>
    <t>Thorad SLV-2G Agena-D | KH-4A 1044 &amp; Others</t>
  </si>
  <si>
    <t>Mon Oct 30, 1967 17:59 UTC</t>
  </si>
  <si>
    <t>Cosmos-3M | Cosmos 189</t>
  </si>
  <si>
    <t>Mon Oct 30, 1967 08:12 UTC</t>
  </si>
  <si>
    <t>Soyuz | Cosmos 188</t>
  </si>
  <si>
    <t>Sat Oct 28, 1967 13:15 UTC</t>
  </si>
  <si>
    <t>R-36 Orb. | Cosmos 187</t>
  </si>
  <si>
    <t>Fri Oct 27, 1967 09:29 UTC</t>
  </si>
  <si>
    <t>Soyuz | Cosmos 186</t>
  </si>
  <si>
    <t>Fri Oct 27, 1967 02:21 UTC</t>
  </si>
  <si>
    <t>Tsyklon-2A | Cosmos 185</t>
  </si>
  <si>
    <t>Wed Oct 25, 1967 19:15 UTC</t>
  </si>
  <si>
    <t>Titan IIIB | OPS 4995</t>
  </si>
  <si>
    <t>Tue Oct 24, 1967 22:49 UTC</t>
  </si>
  <si>
    <t>Vostok-2M | Cosmos 184</t>
  </si>
  <si>
    <t>Sun Oct 22, 1967 08:40 UTC</t>
  </si>
  <si>
    <t>Molniya | Molniya-1 nÂ°12</t>
  </si>
  <si>
    <t>Wed Oct 18, 1967 15:58 UTC</t>
  </si>
  <si>
    <t>Delta C | OSO-4</t>
  </si>
  <si>
    <t>Wed Oct 18, 1967 13:30 UTC</t>
  </si>
  <si>
    <t>R-36 Orb. | Cosmos 183</t>
  </si>
  <si>
    <t>Mon Oct 16, 1967 08:00 UTC</t>
  </si>
  <si>
    <t>Voskhod | Cosmos 182</t>
  </si>
  <si>
    <t>Thu Oct 12, 1967 14:15 UTC</t>
  </si>
  <si>
    <t>Cosmos-3 | VKZ nÂ°1</t>
  </si>
  <si>
    <t>Wed Oct 11, 1967 11:30 UTC</t>
  </si>
  <si>
    <t>Voskhod | Cosmos 181</t>
  </si>
  <si>
    <t>Wed Oct 11, 1967 07:57 UTC</t>
  </si>
  <si>
    <t>Thor-LV2D Burner-2 | DMSP-4A-F4</t>
  </si>
  <si>
    <t>Tue Oct 03, 1967 05:00 UTC</t>
  </si>
  <si>
    <t>Molniya | Molniya-1 nÂ°9</t>
  </si>
  <si>
    <t>Thu Sep 28, 1967 00:45 UTC</t>
  </si>
  <si>
    <t>Delta E1 | Intelsat 2-4</t>
  </si>
  <si>
    <t>Wed Sep 27, 1967 22:11 UTC</t>
  </si>
  <si>
    <t>Proton-K/Block D | L1 nÂ°4L</t>
  </si>
  <si>
    <t>Wed Sep 27, 1967 11:00 UTC</t>
  </si>
  <si>
    <t>Cosmos-3M | Zaliv #2</t>
  </si>
  <si>
    <t>Tue Sep 26, 1967 10:20 UTC</t>
  </si>
  <si>
    <t>Voskhod | Cosmos 180</t>
  </si>
  <si>
    <t>Mon Sep 25, 1967 08:25 UTC</t>
  </si>
  <si>
    <t>Scout A | Transit-O 14</t>
  </si>
  <si>
    <t>Fri Sep 22, 1967 14:05 UTC</t>
  </si>
  <si>
    <t>R-36 Orb. | Cosmos 179</t>
  </si>
  <si>
    <t>Tue Sep 19, 1967 18:37 UTC</t>
  </si>
  <si>
    <t>Titan IIIB | OPS 4941</t>
  </si>
  <si>
    <t>Tue Sep 19, 1967 14:45 UTC</t>
  </si>
  <si>
    <t>R-36 Orb. | Cosmos 178</t>
  </si>
  <si>
    <t>Sat Sep 16, 1967 06:06 UTC</t>
  </si>
  <si>
    <t>Voskhod | Cosmos 177</t>
  </si>
  <si>
    <t>Fri Sep 15, 1967 19:41 UTC</t>
  </si>
  <si>
    <t>Thorad SLV-2G Agena-D | KH-4B 1101</t>
  </si>
  <si>
    <t>Tue Sep 12, 1967 17:00 UTC</t>
  </si>
  <si>
    <t>Cosmos-2 (63SM) | Cosmos 176</t>
  </si>
  <si>
    <t>Mon Sep 11, 1967 10:30 UTC</t>
  </si>
  <si>
    <t>Voskhod | Cosmos 175</t>
  </si>
  <si>
    <t>Fri Sep 08, 1967 07:57 UTC</t>
  </si>
  <si>
    <t>Atlas-SLV3C Centaur-D | Surveyor 5</t>
  </si>
  <si>
    <t>Thu Sep 07, 1967 22:04 UTC</t>
  </si>
  <si>
    <t>Delta G | Biosatellite 2</t>
  </si>
  <si>
    <t>Fri Sep 01, 1967 10:30 UTC</t>
  </si>
  <si>
    <t>Voskhod | Zenit-2 nÂ°51</t>
  </si>
  <si>
    <t>Thu Aug 31, 1967 08:00 UTC</t>
  </si>
  <si>
    <t>Molniya | Cosmos 174</t>
  </si>
  <si>
    <t>Thu Aug 24, 1967 04:59 UTC</t>
  </si>
  <si>
    <t>Cosmos-2 (63SM) | Cosmos 173</t>
  </si>
  <si>
    <t>Wed Aug 23, 1967 04:41 UTC</t>
  </si>
  <si>
    <t>Thor-LV2D Burner-2 | DMSP-4A-F3</t>
  </si>
  <si>
    <t>Wed Aug 16, 1967 17:07 UTC</t>
  </si>
  <si>
    <t>Titan IIIB | OPS 4866</t>
  </si>
  <si>
    <t>Wed Aug 09, 1967 05:45 UTC</t>
  </si>
  <si>
    <t>Voskhod | Cosmos 172</t>
  </si>
  <si>
    <t>Tue Aug 08, 1967 16:05 UTC</t>
  </si>
  <si>
    <t>R-36 Orb. | Cosmos 171</t>
  </si>
  <si>
    <t>Mon Aug 07, 1967 21:44 UTC</t>
  </si>
  <si>
    <t>Thorad SLV-2G Agena-D | KH-4A 1043</t>
  </si>
  <si>
    <t>Tue Aug 01, 1967 22:33 UTC</t>
  </si>
  <si>
    <t>Atlas-SLV3 Agena-D | Lunar Orbiter 5</t>
  </si>
  <si>
    <t>Mon Jul 31, 1967 16:45 UTC</t>
  </si>
  <si>
    <t>R-36 Orb. | Cosmos 170</t>
  </si>
  <si>
    <t>Fri Jul 28, 1967 14:21 UTC</t>
  </si>
  <si>
    <t>Thor-SLV2A Agena-D | OGO-4</t>
  </si>
  <si>
    <t>LC-576B3, Vandenberg SFB, California, USA</t>
  </si>
  <si>
    <t>Thu Jul 27, 1967 19:00 UTC</t>
  </si>
  <si>
    <t>Atlas-D OV1 | OV1-11/OV1-12/OV1-86</t>
  </si>
  <si>
    <t>Tue Jul 25, 1967 03:48 UTC</t>
  </si>
  <si>
    <t>Thor-SLV2A Agena-D | OPS 1879</t>
  </si>
  <si>
    <t>Fri Jul 21, 1967 06:00 UTC</t>
  </si>
  <si>
    <t>Voskhod | Zenit-4 nÂ°32</t>
  </si>
  <si>
    <t>Wed Jul 19, 1967 14:19 UTC</t>
  </si>
  <si>
    <t>Delta E1 | Explorer 35 (IMP-E)</t>
  </si>
  <si>
    <t>Mon Jul 17, 1967 16:45 UTC</t>
  </si>
  <si>
    <t>R-36 Orb. | Cosmos 169</t>
  </si>
  <si>
    <t>Fri Jul 14, 1967 11:53 UTC</t>
  </si>
  <si>
    <t>Atlas-LV3C Centaur-D | Surveyor 4</t>
  </si>
  <si>
    <t>Tue Jul 04, 1967 05:59 UTC</t>
  </si>
  <si>
    <t>Voskhod | Cosmos 168</t>
  </si>
  <si>
    <t>Sat Jul 01, 1967 13:15 UTC</t>
  </si>
  <si>
    <t>Titan IIIC | OPS 9331-9334, LES-5 &amp; DODGE</t>
  </si>
  <si>
    <t>Thu Jun 29, 1967 21:01 UTC</t>
  </si>
  <si>
    <t>Thor-LV2D Burner-2 | Aurora &amp; SECOR-9</t>
  </si>
  <si>
    <t>Mon Jun 26, 1967 04:30 UTC</t>
  </si>
  <si>
    <t>Cosmos-3M | Tselina-O nÂ°01</t>
  </si>
  <si>
    <t>Tue Jun 20, 1967 16:15 UTC</t>
  </si>
  <si>
    <t>Titan IIIB | OPS 4282</t>
  </si>
  <si>
    <t>Tue Jun 20, 1967 11:00 UTC</t>
  </si>
  <si>
    <t>Voskhod | Zenit-4 nÂ°31</t>
  </si>
  <si>
    <t>Sat Jun 17, 1967 02:36 UTC</t>
  </si>
  <si>
    <t>Molniya-M /Block VL | Cosmos 167</t>
  </si>
  <si>
    <t>Fri Jun 16, 1967 21:35 UTC</t>
  </si>
  <si>
    <t>Thorad SLV-2G Agena-D | KH-4A 1042</t>
  </si>
  <si>
    <t>Fri Jun 16, 1967 04:43 UTC</t>
  </si>
  <si>
    <t>Cosmos-2 (63SM) | Cosmos 166</t>
  </si>
  <si>
    <t>Wed Jun 14, 1967 06:01 UTC</t>
  </si>
  <si>
    <t>Atlas-SLV3 Agena-D | Mariner 5</t>
  </si>
  <si>
    <t>Mon Jun 12, 1967 18:06 UTC</t>
  </si>
  <si>
    <t>Cosmos-2 (63SM) | Cosmos 165</t>
  </si>
  <si>
    <t>Mon Jun 12, 1967 02:39 UTC</t>
  </si>
  <si>
    <t>Molniya-M /Block VL | Venera 4</t>
  </si>
  <si>
    <t>Thu Jun 08, 1967 13:00 UTC</t>
  </si>
  <si>
    <t>Voskhod | Cosmos 164</t>
  </si>
  <si>
    <t>Mon Jun 05, 1967 05:03 UTC</t>
  </si>
  <si>
    <t>Cosmos-2 (63SM) | Cosmos 163</t>
  </si>
  <si>
    <t>Sun Jun 04, 1967 18:07 UTC</t>
  </si>
  <si>
    <t>Atlas-SLV3 Agena-D | KH-7 Gambit 4038</t>
  </si>
  <si>
    <t>Thu Jun 01, 1967 10:40 UTC</t>
  </si>
  <si>
    <t>Voskhod | Cosmos 162</t>
  </si>
  <si>
    <t>Wed May 31, 1967 09:30 UTC</t>
  </si>
  <si>
    <t>Thor DM-21 Agena-D | Timation 1 &amp; Others</t>
  </si>
  <si>
    <t>Tue May 30, 1967 02:06 UTC</t>
  </si>
  <si>
    <t>Scout B | ESRO 2A</t>
  </si>
  <si>
    <t>Wed May 24, 1967 22:50 UTC</t>
  </si>
  <si>
    <t>Molniya | Molniya-1 nÂ°8</t>
  </si>
  <si>
    <t>Wed May 24, 1967 14:05 UTC</t>
  </si>
  <si>
    <t>Delta E1 | Explorer 34 (IMP-F)</t>
  </si>
  <si>
    <t>Mon May 22, 1967 18:30 UTC</t>
  </si>
  <si>
    <t>Atlas-SLV3 Agena-D | KH-7 Gambit 4037</t>
  </si>
  <si>
    <t>Mon May 22, 1967 14:00 UTC</t>
  </si>
  <si>
    <t>Voskhod | Cosmos 161</t>
  </si>
  <si>
    <t>Thu May 18, 1967 09:05 UTC</t>
  </si>
  <si>
    <t>Scout A | Transit-O 13</t>
  </si>
  <si>
    <t>Site 161/35, Baikonur Cosmodrome, Kazakhstan</t>
  </si>
  <si>
    <t>Wed May 17, 1967 16:05 UTC</t>
  </si>
  <si>
    <t>R-36 Orb. | Cosmos 160</t>
  </si>
  <si>
    <t>Tue May 16, 1967 21:44 UTC</t>
  </si>
  <si>
    <t>Molniya-M /Block L | Cosmos 159</t>
  </si>
  <si>
    <t>Mon May 15, 1967 11:00 UTC</t>
  </si>
  <si>
    <t>Cosmos-3M | Cosmos 158</t>
  </si>
  <si>
    <t>Fri May 12, 1967 10:30 UTC</t>
  </si>
  <si>
    <t>Vostok-2 | Cosmos 157</t>
  </si>
  <si>
    <t>Tue May 09, 1967 21:50 UTC</t>
  </si>
  <si>
    <t>Thorad SLV-2G Agena-D | KH-4A 1041</t>
  </si>
  <si>
    <t>Fri May 05, 1967 16:00 UTC</t>
  </si>
  <si>
    <t>Scout A | Ariel 3</t>
  </si>
  <si>
    <t>Thu May 04, 1967 22:25 UTC</t>
  </si>
  <si>
    <t>Atlas-SLV3 Agena-D | Lunar Orbiter 4</t>
  </si>
  <si>
    <t>Fri Apr 28, 1967 10:01 UTC</t>
  </si>
  <si>
    <t>Titan IIIC | Vela 4A/4B, ERS-18, OV5-1, OV5-3</t>
  </si>
  <si>
    <t>Thu Apr 27, 1967 12:50 UTC</t>
  </si>
  <si>
    <t>Vostok-2M | Cosmos 156</t>
  </si>
  <si>
    <t>Wed Apr 26, 1967</t>
  </si>
  <si>
    <t>Titan IIIB | OPS 4243</t>
  </si>
  <si>
    <t>Wed Apr 26, 1967 10:06 UTC</t>
  </si>
  <si>
    <t>Scout B | San Marco 2</t>
  </si>
  <si>
    <t>Sun Apr 23, 1967 00:35 UTC</t>
  </si>
  <si>
    <t>Soyuz | Soyuz 1</t>
  </si>
  <si>
    <t>Thu Apr 20, 1967 11:21 UTC</t>
  </si>
  <si>
    <t>Delta E | ESSA-5</t>
  </si>
  <si>
    <t>Mon Apr 17, 1967 07:05 UTC</t>
  </si>
  <si>
    <t>Atlas-LV3C Centaur-D | Surveyor 3</t>
  </si>
  <si>
    <t>Fri Apr 14, 1967 03:25 UTC</t>
  </si>
  <si>
    <t>Scout A | Transit-O 12</t>
  </si>
  <si>
    <t>Thu Apr 13, 1967 02:40 UTC</t>
  </si>
  <si>
    <t>Wed Apr 12, 1967 10:51 UTC</t>
  </si>
  <si>
    <t>Voskhod | Cosmos 155</t>
  </si>
  <si>
    <t>Sat Apr 08, 1967 09:00 UTC</t>
  </si>
  <si>
    <t>Proton-K/Block D | Cosmos 154</t>
  </si>
  <si>
    <t>Thu Apr 06, 1967 03:23 UTC</t>
  </si>
  <si>
    <t>Atlas-SLV3 Agena-D | ATS-2</t>
  </si>
  <si>
    <t>Tue Apr 04, 1967 14:00 UTC</t>
  </si>
  <si>
    <t>Vostok-2 | Cosmos 153</t>
  </si>
  <si>
    <t>Thu Mar 30, 1967 18:54 UTC</t>
  </si>
  <si>
    <t>Thor-SLV2A Agena-D | OPS 4779</t>
  </si>
  <si>
    <t>Sat Mar 25, 1967 06:59 UTC</t>
  </si>
  <si>
    <t>Cosmos-2 (63SM) | Cosmos 152</t>
  </si>
  <si>
    <t>Fri Mar 24, 1967 11:50 UTC</t>
  </si>
  <si>
    <t>Cosmos-3 | Cosmos 151</t>
  </si>
  <si>
    <t>Thu Mar 23, 1967 01:30 UTC</t>
  </si>
  <si>
    <t>Delta E1 | Intelsat 2-3</t>
  </si>
  <si>
    <t>Wed Mar 22, 1967 14:05 UTC</t>
  </si>
  <si>
    <t>R-36 Orb. | OGTch nÂ°08</t>
  </si>
  <si>
    <t>Wed Mar 22, 1967 12:44 UTC</t>
  </si>
  <si>
    <t>Voskhod | Cosmos 150</t>
  </si>
  <si>
    <t>Tue Mar 21, 1967 10:07 UTC</t>
  </si>
  <si>
    <t>Cosmos-2 (63SM) | Cosmos 149</t>
  </si>
  <si>
    <t>Thu Mar 16, 1967 17:30 UTC</t>
  </si>
  <si>
    <t>Cosmos-2 (63SM) | Cosmos 148</t>
  </si>
  <si>
    <t>Mon Mar 13, 1967 12:10 UTC</t>
  </si>
  <si>
    <t>Vostok-2 | Cosmos 147</t>
  </si>
  <si>
    <t>Fri Mar 10, 1967 11:30 UTC</t>
  </si>
  <si>
    <t>Proton-K/Block D | Cosmos 146</t>
  </si>
  <si>
    <t>Wed Mar 08, 1967 16:12 UTC</t>
  </si>
  <si>
    <t>Delta C | OSO-3</t>
  </si>
  <si>
    <t>Fri Mar 03, 1967 06:44 UTC</t>
  </si>
  <si>
    <t>Cosmos-2 (63SM) | Cosmos 145</t>
  </si>
  <si>
    <t>Tue Feb 28, 1967 14:34 UTC</t>
  </si>
  <si>
    <t>Vostok-2M | Cosmos 144</t>
  </si>
  <si>
    <t>Mon Feb 27, 1967 08:45 UTC</t>
  </si>
  <si>
    <t>Vostok-2 | Cosmos 143</t>
  </si>
  <si>
    <t>Fri Feb 24, 1967 19:59 UTC</t>
  </si>
  <si>
    <t>Titan IIIB | OPS 4204</t>
  </si>
  <si>
    <t>Wed Feb 22, 1967 22:02 UTC</t>
  </si>
  <si>
    <t>Thor-SLV2A Agena-D | OPS 4750</t>
  </si>
  <si>
    <t>ArmÃ©e de l'Air</t>
  </si>
  <si>
    <t>Brigitte, Hammaguir, Algeria, France</t>
  </si>
  <si>
    <t>Wed Feb 15, 1967 10:06 UTC</t>
  </si>
  <si>
    <t>Diamant A | DiadÃ¨me 2</t>
  </si>
  <si>
    <t>Tue Feb 14, 1967 10:04 UTC</t>
  </si>
  <si>
    <t>Cosmos-2 (63SM) | Cosmos 142</t>
  </si>
  <si>
    <t>Wed Feb 08, 1967 10:19 UTC</t>
  </si>
  <si>
    <t>Voskhod | Cosmos 141</t>
  </si>
  <si>
    <t>Wed Feb 08, 1967 09:39 UTC</t>
  </si>
  <si>
    <t>Diamant A | DiadÃ¨me 1</t>
  </si>
  <si>
    <t>Wed Feb 08, 1967 08:00 UTC</t>
  </si>
  <si>
    <t>Thor-LV2D Burner-2 | DMSP-4A-F2</t>
  </si>
  <si>
    <t>Tue Feb 07, 1967 03:20 UTC</t>
  </si>
  <si>
    <t>Soyuz | Cosmos 140</t>
  </si>
  <si>
    <t>Sun Feb 05, 1967 01:17 UTC</t>
  </si>
  <si>
    <t>Atlas-SLV3 Agena-D | Lunar Orbiter 3</t>
  </si>
  <si>
    <t>Thu Feb 02, 1967 20:00 UTC</t>
  </si>
  <si>
    <t>Atlas-SLV3 Agena-D | KH-7 Gambit 4036</t>
  </si>
  <si>
    <t>Tue Jan 31, 1967 12:45 UTC</t>
  </si>
  <si>
    <t>Scout B | OV3 5</t>
  </si>
  <si>
    <t>Thu Jan 26, 1967 17:31 UTC</t>
  </si>
  <si>
    <t>Delta E | ESSA-4</t>
  </si>
  <si>
    <t>Wed Jan 25, 1967 13:55 UTC</t>
  </si>
  <si>
    <t>R-36 Orb. | Cosmos 139</t>
  </si>
  <si>
    <t>Thu Jan 19, 1967 12:39 UTC</t>
  </si>
  <si>
    <t>Vostok-2 | Cosmos 138</t>
  </si>
  <si>
    <t>Wed Jan 18, 1967 14:19 UTC</t>
  </si>
  <si>
    <t>Titan IIIC | OPS 9321-9328</t>
  </si>
  <si>
    <t>Sat Jan 14, 1967 21:28 UTC</t>
  </si>
  <si>
    <t>Thor-SLV2A Agena-D | OPS 1664</t>
  </si>
  <si>
    <t>Wed Jan 11, 1967 10:55 UTC</t>
  </si>
  <si>
    <t>Delta E1 | Intelsat-2 2</t>
  </si>
  <si>
    <t>Thu Dec 29, 1966 12:00 UTC</t>
  </si>
  <si>
    <t>Thor-SLV2A Agena-D | OPS 1584</t>
  </si>
  <si>
    <t>Wed Dec 21, 1966 13:11 UTC</t>
  </si>
  <si>
    <t>Cosmos-1 (65S3) | Cosmos 137</t>
  </si>
  <si>
    <t>Wed Dec 21, 1966 10:17 UTC</t>
  </si>
  <si>
    <t>Molniya-M /Block L | Luna 13</t>
  </si>
  <si>
    <t>Tue Dec 20, 1966 02:20 UTC</t>
  </si>
  <si>
    <t>Mon Dec 19, 1966 12:00 UTC</t>
  </si>
  <si>
    <t>Vostok-2 | Cosmos 136</t>
  </si>
  <si>
    <t>Wed Dec 14, 1966 19:20 UTC</t>
  </si>
  <si>
    <t>Delta G | Biosatellite 1</t>
  </si>
  <si>
    <t>Wed Dec 14, 1966 18:14 UTC</t>
  </si>
  <si>
    <t>Titan IIIB | OPS 8968</t>
  </si>
  <si>
    <t>Wed Dec 14, 1966 11:27 UTC</t>
  </si>
  <si>
    <t>Soyuz | Soyuz 7K-OK nÂ°1</t>
  </si>
  <si>
    <t>Mon Dec 12, 1966 20:37 UTC</t>
  </si>
  <si>
    <t>Cosmos-2 (63SM) | Cosmos 135</t>
  </si>
  <si>
    <t>Sun Dec 11, 1966 21:09 UTC</t>
  </si>
  <si>
    <t>Atlas-D OV1 | OV1-9/OV1-10</t>
  </si>
  <si>
    <t>Wed Dec 07, 1966 02:12 UTC</t>
  </si>
  <si>
    <t>Atlas-SLV3 Agena-D | ATS-1</t>
  </si>
  <si>
    <t>Mon Dec 05, 1966 21:09 UTC</t>
  </si>
  <si>
    <t>Atlas-SLV3 Agena-D | KH-7 Gambit 4035</t>
  </si>
  <si>
    <t>Sat Dec 03, 1966 08:15 UTC</t>
  </si>
  <si>
    <t>Voskhod | Cosmos 134</t>
  </si>
  <si>
    <t>Mon Nov 28, 1966 11:00 UTC</t>
  </si>
  <si>
    <t>Soyuz | Cosmos 133</t>
  </si>
  <si>
    <t>Sat Nov 19, 1966 08:00 UTC</t>
  </si>
  <si>
    <t>Vostok-2 | Cosmos 132</t>
  </si>
  <si>
    <t>Wed Nov 16, 1966 13:00 UTC</t>
  </si>
  <si>
    <t>Cosmos-3 | Strela-2 nÂ°2</t>
  </si>
  <si>
    <t>Sat Nov 12, 1966 09:50 UTC</t>
  </si>
  <si>
    <t>Voskhod | Cosmos 131</t>
  </si>
  <si>
    <t>LC-19, Cape Canaveral SFS, Florida, USA</t>
  </si>
  <si>
    <t>Fri Nov 11, 1966 20:46 UTC</t>
  </si>
  <si>
    <t>Titan II GLV | Gemini XII</t>
  </si>
  <si>
    <t>LC-14, Cape Canaveral SFS, Florida, USA</t>
  </si>
  <si>
    <t>Fri Nov 11, 1966 19:07 UTC</t>
  </si>
  <si>
    <t>Atlas-SLV3 Agena-D | GATV 5001</t>
  </si>
  <si>
    <t>Tue Nov 08, 1966 19:53 UTC</t>
  </si>
  <si>
    <t>Thorad SLV-2G Agena-D | KH-4A 1037</t>
  </si>
  <si>
    <t>Sun Nov 06, 1966 23:21 UTC</t>
  </si>
  <si>
    <t>Atlas-SLV3 Agena-D | Lunar Orbiter 2</t>
  </si>
  <si>
    <t>Thu Nov 03, 1966 13:50 UTC</t>
  </si>
  <si>
    <t>Titan IIIC | Gemini B, OV4-3, &amp;  OV4-1R/T</t>
  </si>
  <si>
    <t>Wed Nov 02, 1966 20:24 UTC</t>
  </si>
  <si>
    <t>Atlas-SLV3 Agena-D | KH-7 Gambit 4034</t>
  </si>
  <si>
    <t>Wed Nov 02, 1966 00:45 UTC</t>
  </si>
  <si>
    <t>R-36 Orb. | OGTch nÂ°06</t>
  </si>
  <si>
    <t>Fri Oct 28, 1966 11:56 UTC</t>
  </si>
  <si>
    <t>Scout B | OV3 2</t>
  </si>
  <si>
    <t>Wed Oct 26, 1966 23:05 UTC</t>
  </si>
  <si>
    <t>Delta E1 | Intelsat-2 1</t>
  </si>
  <si>
    <t>Wed Oct 26, 1966 11:12 UTC</t>
  </si>
  <si>
    <t>Atlas-LV3C Centaur-D | Surveyor SD-4</t>
  </si>
  <si>
    <t>Sat Oct 22, 1966 08:42 UTC</t>
  </si>
  <si>
    <t>Molniya-M /Block L | Luna 12</t>
  </si>
  <si>
    <t>Thu Oct 20, 1966 08:46 UTC</t>
  </si>
  <si>
    <t>Voskhod | Cosmos 130</t>
  </si>
  <si>
    <t>Thu Oct 20, 1966 07:50 UTC</t>
  </si>
  <si>
    <t>Molniya | Molniya-1 nÂ°7</t>
  </si>
  <si>
    <t>Fri Oct 14, 1966 12:13 UTC</t>
  </si>
  <si>
    <t>Vostok-2 | Cosmos 129</t>
  </si>
  <si>
    <t>Wed Oct 12, 1966 19:15 UTC</t>
  </si>
  <si>
    <t>Atlas-SLV3 Agena-D | KH-7 Gambit 4033</t>
  </si>
  <si>
    <t>Wed Oct 05, 1966 22:00 UTC</t>
  </si>
  <si>
    <t>Atlas-SLV3 Agena-D | Midas 12</t>
  </si>
  <si>
    <t>Sun Oct 02, 1966 10:39 UTC</t>
  </si>
  <si>
    <t>Delta E | ESSA-3</t>
  </si>
  <si>
    <t>Wed Sep 28, 1966 19:07 UTC</t>
  </si>
  <si>
    <t>Titan IIIB | OPS 4096</t>
  </si>
  <si>
    <t>Mon Sep 26, 1966 02:58 UTC</t>
  </si>
  <si>
    <t>Tue Sep 20, 1966 21:14 UTC</t>
  </si>
  <si>
    <t>Thor-SLV2A Agena-D | OPS 1703</t>
  </si>
  <si>
    <t>Tue Sep 20, 1966 12:32 UTC</t>
  </si>
  <si>
    <t>Atlas-LV3C Centaur-D | Surveyor 2</t>
  </si>
  <si>
    <t>Sat Sep 17, 1966 22:35 UTC</t>
  </si>
  <si>
    <t>R-36 Orb. | OGTch nÂ°05</t>
  </si>
  <si>
    <t>Fri Sep 16, 1966 17:59 UTC</t>
  </si>
  <si>
    <t>Atlas-SLV3 Agena-D | KH-7 Gambit 4032</t>
  </si>
  <si>
    <t>Fri Sep 16, 1966 09:30 UTC</t>
  </si>
  <si>
    <t>Vostok-2 | Zenit-2 nÂ°40</t>
  </si>
  <si>
    <t>Fri Sep 16, 1966 04:36 UTC</t>
  </si>
  <si>
    <t>Thor-LV2D Burner-2 | DMSP-4A-F1</t>
  </si>
  <si>
    <t>Mon Sep 12, 1966 14:42 UTC</t>
  </si>
  <si>
    <t>Titan II GLV | Gemini XI</t>
  </si>
  <si>
    <t>Mon Sep 12, 1966 13:05 UTC</t>
  </si>
  <si>
    <t>Atlas-SLV3 Agena-D | GATV 5006</t>
  </si>
  <si>
    <t>Sat Aug 27, 1966 09:50 UTC</t>
  </si>
  <si>
    <t>Voskhod | Cosmos 128</t>
  </si>
  <si>
    <t>Fri Aug 26, 1966 13:59 UTC</t>
  </si>
  <si>
    <t>Titan IIIC | IDCSP-1 8-14, GGTS-2</t>
  </si>
  <si>
    <t>Thu Aug 25, 1966 17:15 UTC</t>
  </si>
  <si>
    <t>Saturn IB | AS-202</t>
  </si>
  <si>
    <t>Wed Aug 24, 1966 08:03 UTC</t>
  </si>
  <si>
    <t>Molniya-M /Block L | Luna 11</t>
  </si>
  <si>
    <t>Fri Aug 19, 1966 19:25 UTC</t>
  </si>
  <si>
    <t>Atlas-SLV3 Agena-D | Midas 11</t>
  </si>
  <si>
    <t>Thu Aug 18, 1966 02:25 UTC</t>
  </si>
  <si>
    <t>Scout A | Transit-O 10</t>
  </si>
  <si>
    <t>Wed Aug 17, 1966 15:20 UTC</t>
  </si>
  <si>
    <t>Delta E1 | Pioneer 7</t>
  </si>
  <si>
    <t>Tue Aug 16, 1966 18:30 UTC</t>
  </si>
  <si>
    <t>Atlas-SLV3 Agena-D | KH-7 Gambit 4031</t>
  </si>
  <si>
    <t>Wed Aug 10, 1966 19:26 UTC</t>
  </si>
  <si>
    <t>Atlas-SLV3 Agena-D | Lunar Orbiter 1</t>
  </si>
  <si>
    <t>Tue Aug 09, 1966 20:46 UTC</t>
  </si>
  <si>
    <t>Thorad SLV-2G Agena-D | KH-4A 1036</t>
  </si>
  <si>
    <t>Mon Aug 08, 1966 11:29 UTC</t>
  </si>
  <si>
    <t>Voskhod | Cosmos 127</t>
  </si>
  <si>
    <t>Thu Aug 04, 1966 10:45 UTC</t>
  </si>
  <si>
    <t>Scout B | OV3 3</t>
  </si>
  <si>
    <t>Fri Jul 29, 1966 18:30 UTC</t>
  </si>
  <si>
    <t>Titan IIIB | KH-8</t>
  </si>
  <si>
    <t>Thu Jul 28, 1966 10:50 UTC</t>
  </si>
  <si>
    <t>Voskhod | Cosmos 126</t>
  </si>
  <si>
    <t>Wed Jul 20, 1966 08:58 UTC</t>
  </si>
  <si>
    <t>Vostok-2A | Cosmos 125</t>
  </si>
  <si>
    <t>Mon Jul 18, 1966 22:20 UTC</t>
  </si>
  <si>
    <t>Titan II GLV | Gemini X</t>
  </si>
  <si>
    <t>Mon Jul 18, 1966 20:39 UTC</t>
  </si>
  <si>
    <t>Atlas-SLV3 Agena-D | GATV 5005</t>
  </si>
  <si>
    <t>Thu Jul 14, 1966 10:25 UTC</t>
  </si>
  <si>
    <t>Voskhod | Cosmos 124</t>
  </si>
  <si>
    <t>Thu Jul 14, 1966 02:10 UTC</t>
  </si>
  <si>
    <t>Atlas-D OV1 | OV1-7/OV1-8</t>
  </si>
  <si>
    <t>Tue Jul 12, 1966 17:55 UTC</t>
  </si>
  <si>
    <t>Atlas-SLV3 Agena-D | KH-7 Gambit 4030</t>
  </si>
  <si>
    <t>Fri Jul 08, 1966 05:31 UTC</t>
  </si>
  <si>
    <t>Cosmos-1 (65S3) | Cosmos 123</t>
  </si>
  <si>
    <t>Wed Jul 06, 1966 12:57 UTC</t>
  </si>
  <si>
    <t>Proton | Proton 3</t>
  </si>
  <si>
    <t>Tue Jul 05, 1966 14:53 UTC</t>
  </si>
  <si>
    <t>Saturn IB | AS-203</t>
  </si>
  <si>
    <t>Fri Jul 01, 1966 16:02 UTC</t>
  </si>
  <si>
    <t>Delta E1 | Explorer 33 (IMP-D)</t>
  </si>
  <si>
    <t>Sat Jun 25, 1966 10:30 UTC</t>
  </si>
  <si>
    <t>Vostok-2M | Cosmos 122</t>
  </si>
  <si>
    <t>Fri Jun 24, 1966 00:12 UTC</t>
  </si>
  <si>
    <t>Thor-SLV2A Agena-D | PAGEOS-1</t>
  </si>
  <si>
    <t>Tue Jun 21, 1966 21:31 UTC</t>
  </si>
  <si>
    <t>Thor-SLV2A Agena-D | OPS 1599</t>
  </si>
  <si>
    <t>Fri Jun 17, 1966 11:00 UTC</t>
  </si>
  <si>
    <t>Voskhod | Cosmos 121</t>
  </si>
  <si>
    <t>Thu Jun 16, 1966 14:00 UTC</t>
  </si>
  <si>
    <t>Titan IIIC | OPS 9311-9317 &amp; GGTS-1</t>
  </si>
  <si>
    <t>Fri Jun 10, 1966 04:15 UTC</t>
  </si>
  <si>
    <t>Scout B | OV3 4</t>
  </si>
  <si>
    <t>Thu Jun 09, 1966 20:15 UTC</t>
  </si>
  <si>
    <t>Atlas-SLV3 Agena-D | Midas 10</t>
  </si>
  <si>
    <t>Wed Jun 08, 1966 11:00 UTC</t>
  </si>
  <si>
    <t>Voskhod | Cosmos 120</t>
  </si>
  <si>
    <t>Tue Jun 07, 1966 02:48 UTC</t>
  </si>
  <si>
    <t>Atlas-SLV3 Agena-B | OGO-3</t>
  </si>
  <si>
    <t>Fri Jun 03, 1966 19:25 UTC</t>
  </si>
  <si>
    <t>Atlas-SLV3 Agena-D | KH-7 Gambit 4029</t>
  </si>
  <si>
    <t>Fri Jun 03, 1966 13:39 UTC</t>
  </si>
  <si>
    <t>Titan II GLV | Gemini IX-A</t>
  </si>
  <si>
    <t>Wed Jun 01, 1966 15:00 UTC</t>
  </si>
  <si>
    <t>Atlas SLV-3 | ATDA</t>
  </si>
  <si>
    <t>Mon May 30, 1966 14:41 UTC</t>
  </si>
  <si>
    <t>Atlas-LV3C Centaur-D | Surveyor 1</t>
  </si>
  <si>
    <t>Wed May 25, 1966 14:00 UTC</t>
  </si>
  <si>
    <t>Delta C1 | Explorer 32 (AE-B)</t>
  </si>
  <si>
    <t>Tue May 24, 1966 05:30 UTC</t>
  </si>
  <si>
    <t>Cosmos-2 (63SM) | Cosmos 119</t>
  </si>
  <si>
    <t>Tue May 24, 1966 02:00 UTC</t>
  </si>
  <si>
    <t>Thor-SLV2A Agena-D | OPS 1778</t>
  </si>
  <si>
    <t>Site 67/22, Baikonur Cosmodrome, Kazakhstan</t>
  </si>
  <si>
    <t>Thu May 19, 1966 19:30 UTC</t>
  </si>
  <si>
    <t>R-36 Orb. | OGTch nÂ°04</t>
  </si>
  <si>
    <t>Thu May 19, 1966 02:27 UTC</t>
  </si>
  <si>
    <t>Scout A | Transit-O 9</t>
  </si>
  <si>
    <t>Tue May 17, 1966 15:15 UTC</t>
  </si>
  <si>
    <t>Atlas-SLV3 Agena-D | GATV 5004</t>
  </si>
  <si>
    <t>Tue May 17, 1966 11:00 UTC</t>
  </si>
  <si>
    <t>Voskhod | Zenit-4 nÂ°18</t>
  </si>
  <si>
    <t>Sun May 15, 1966 07:55 UTC</t>
  </si>
  <si>
    <t>Thor-SLV2A Agena-D | Nimbus-2</t>
  </si>
  <si>
    <t>Sat May 14, 1966 19:02 UTC</t>
  </si>
  <si>
    <t>Atlas-SLV3 Agena-D | KH-7 Gambit 4028</t>
  </si>
  <si>
    <t>Wed May 11, 1966 14:10 UTC</t>
  </si>
  <si>
    <t>Vostok-2M | Cosmos 118</t>
  </si>
  <si>
    <t>Fri May 06, 1966 10:58 UTC</t>
  </si>
  <si>
    <t>Vostok-2 | Cosmos 117</t>
  </si>
  <si>
    <t>Tue May 03, 1966 19:25 UTC</t>
  </si>
  <si>
    <t>Thor-SLV2A Agena-D | OPS 1508</t>
  </si>
  <si>
    <t>Tue Apr 26, 1966 10:04 UTC</t>
  </si>
  <si>
    <t>Cosmos-2 (63SM) | Cosmos 116</t>
  </si>
  <si>
    <t>Mon Apr 25, 1966 07:10 UTC</t>
  </si>
  <si>
    <t>Molniya | Molniya-1 nÂ°6</t>
  </si>
  <si>
    <t>Fri Apr 22, 1966 09:45 UTC</t>
  </si>
  <si>
    <t>Scout B | OV3 1</t>
  </si>
  <si>
    <t>Wed Apr 20, 1966 10:40 UTC</t>
  </si>
  <si>
    <t>Vostok-2 | Cosmos 115</t>
  </si>
  <si>
    <t>Tue Apr 19, 1966 19:15 UTC</t>
  </si>
  <si>
    <t>Atlas-SLV3 Agena-D | KH-7 Gambit 4027</t>
  </si>
  <si>
    <t>Fri Apr 08, 1966 19:35 UTC</t>
  </si>
  <si>
    <t>Atlas-SLV3B Agena-D | OAO-1</t>
  </si>
  <si>
    <t>Fri Apr 08, 1966 01:00 UTC</t>
  </si>
  <si>
    <t>Atlas-LV3C Centaur-D | Surveyor Model-3</t>
  </si>
  <si>
    <t>Thu Apr 07, 1966 22:02 UTC</t>
  </si>
  <si>
    <t>Thor-SLV2A Agena-D | OPS 1612</t>
  </si>
  <si>
    <t>Wed Apr 06, 1966 11:40 UTC</t>
  </si>
  <si>
    <t>Voskhod | Cosmos 114</t>
  </si>
  <si>
    <t>Thu Mar 31, 1966 10:46 UTC</t>
  </si>
  <si>
    <t>Molniya-M /Block L | Luna 10</t>
  </si>
  <si>
    <t>Thu Mar 31, 1966 05:41 UTC</t>
  </si>
  <si>
    <t>Thor-LV2D Burner-1I | DMSP-3B-F6</t>
  </si>
  <si>
    <t>Wed Mar 30, 1966 09:20 UTC</t>
  </si>
  <si>
    <t>Atlas-D OV1 | OV1-4/OV1-5</t>
  </si>
  <si>
    <t>Sun Mar 27, 1966 07:20 UTC</t>
  </si>
  <si>
    <t>Molniya | Molniya-1 nÂ°5</t>
  </si>
  <si>
    <t>Sat Mar 26, 1966 03:31 UTC</t>
  </si>
  <si>
    <t>Scout A | Transit-O 8</t>
  </si>
  <si>
    <t>Thu Mar 24, 1966 14:39 UTC</t>
  </si>
  <si>
    <t>Proton | N-4 nÂ°3</t>
  </si>
  <si>
    <t>Mon Mar 21, 1966 09:40 UTC</t>
  </si>
  <si>
    <t>Voskhod | Cosmos 113</t>
  </si>
  <si>
    <t>Fri Mar 18, 1966 20:00 UTC</t>
  </si>
  <si>
    <t>Atlas-SLV3 Agena-D | KH-7 Gambit 4026</t>
  </si>
  <si>
    <t>Thu Mar 17, 1966 10:28 UTC</t>
  </si>
  <si>
    <t>Vostok-2 | Cosmos 112</t>
  </si>
  <si>
    <t>Wed Mar 16, 1966 16:41 UTC</t>
  </si>
  <si>
    <t>Titan II GLV | Gemini VIII</t>
  </si>
  <si>
    <t>Wed Mar 16, 1966 15:00 UTC</t>
  </si>
  <si>
    <t>Atlas-SLV3 Agena-D | GATV 5003</t>
  </si>
  <si>
    <t>Site 67/21, Baikonur Cosmodrome, Kazakhstan</t>
  </si>
  <si>
    <t>Tue Mar 15, 1966 23:59 UTC</t>
  </si>
  <si>
    <t>R-36 Orb. | OGTch nÂ°03</t>
  </si>
  <si>
    <t>Wed Mar 09, 1966 22:02 UTC</t>
  </si>
  <si>
    <t>Thor-SLV2A Agena-D | OPS 3488</t>
  </si>
  <si>
    <t>Tue Mar 01, 1966 11:03 UTC</t>
  </si>
  <si>
    <t>Molniya-M /Block L | Cosmos 111</t>
  </si>
  <si>
    <t>Mon Feb 28, 1966 13:58 UTC</t>
  </si>
  <si>
    <t>Delta E | ESSA-2</t>
  </si>
  <si>
    <t>Sat Feb 26, 1966 16:12 UTC</t>
  </si>
  <si>
    <t>Saturn IB | AS-201</t>
  </si>
  <si>
    <t>Tue Feb 22, 1966 20:09 UTC</t>
  </si>
  <si>
    <t>Voskhod | Cosmos 110</t>
  </si>
  <si>
    <t>Mon Feb 21, 1966 13:30 UTC</t>
  </si>
  <si>
    <t>Cosmos-1 (65S3) | DS-K40 nÂ°2</t>
  </si>
  <si>
    <t>Sat Feb 19, 1966 08:49 UTC</t>
  </si>
  <si>
    <t>Voskhod | Cosmos 109</t>
  </si>
  <si>
    <t>Thu Feb 17, 1966 08:33 UTC</t>
  </si>
  <si>
    <t>Diamant A | Diapason</t>
  </si>
  <si>
    <t>Tue Feb 15, 1966 20:30 UTC</t>
  </si>
  <si>
    <t>Atlas-SLV3 Agena-D | KH-7 Gambit 4025</t>
  </si>
  <si>
    <t>Fri Feb 11, 1966 18:00 UTC</t>
  </si>
  <si>
    <t>Cosmos-1 (65S3) | Cosmos 108</t>
  </si>
  <si>
    <t>Thu Feb 10, 1966 08:40 UTC</t>
  </si>
  <si>
    <t>Vostok-2 | Cosmos 107</t>
  </si>
  <si>
    <t>Wed Feb 09, 1966 19:45 UTC</t>
  </si>
  <si>
    <t>Thor-SLV2A Agena-D | OPS 1439</t>
  </si>
  <si>
    <t>Sat Feb 05, 1966 12:19 UTC</t>
  </si>
  <si>
    <t>R-36 Orb. | OGTch nÂ°02</t>
  </si>
  <si>
    <t>Thu Feb 03, 1966 07:41 UTC</t>
  </si>
  <si>
    <t>Delta C | ESSA-1</t>
  </si>
  <si>
    <t>Wed Feb 02, 1966 21:32 UTC</t>
  </si>
  <si>
    <t>Thor-SLV2A Agena-D | OPS 7291</t>
  </si>
  <si>
    <t>Mon Jan 31, 1966 11:41 UTC</t>
  </si>
  <si>
    <t>Molniya-M /Block L | Luna 9</t>
  </si>
  <si>
    <t>Fri Jan 28, 1966 17:06 UTC</t>
  </si>
  <si>
    <t>Scout A | Transit-O 7</t>
  </si>
  <si>
    <t>Tue Jan 25, 1966 12:28 UTC</t>
  </si>
  <si>
    <t>Cosmos-2 (63SM) | Cosmos 106</t>
  </si>
  <si>
    <t>Sat Jan 22, 1966 08:30 UTC</t>
  </si>
  <si>
    <t>Vostok-2 | Cosmos 105</t>
  </si>
  <si>
    <t>Wed Jan 19, 1966 20:03 UTC</t>
  </si>
  <si>
    <t>Atlas-SLV3 Agena-D | KH-7 Gambit 4024</t>
  </si>
  <si>
    <t>Fri Jan 07, 1966 08:20 UTC</t>
  </si>
  <si>
    <t>Vostok-2 | Cosmos 104</t>
  </si>
  <si>
    <t>Fri Jan 07, 1966 04:48 UTC</t>
  </si>
  <si>
    <t>Thor-LV2D Burner-1I | DMSP-3B-F5</t>
  </si>
  <si>
    <t>Tue Dec 28, 1965 12:30 UTC</t>
  </si>
  <si>
    <t>Cosmos-3 | Cosmos 103</t>
  </si>
  <si>
    <t>Tue Dec 28, 1965 08:10 UTC</t>
  </si>
  <si>
    <t>Cosmos-1 (65S3) | DS-K40 nÂ°1</t>
  </si>
  <si>
    <t>Mon Dec 27, 1965 22:24 UTC</t>
  </si>
  <si>
    <t>Vostok-2A | Cosmos 102</t>
  </si>
  <si>
    <t>Fri Dec 24, 1965 21:06 UTC</t>
  </si>
  <si>
    <t>Thor-SLV2A Agena-D | OPS 4639</t>
  </si>
  <si>
    <t>Wed Dec 22, 1965 04:33 UTC</t>
  </si>
  <si>
    <t>Scout A | Transit-O 6</t>
  </si>
  <si>
    <t>Tue Dec 21, 1965 14:00 UTC</t>
  </si>
  <si>
    <t>Titan IIIC | LES 3 &amp; 4, OV2-3, OSCAR-4</t>
  </si>
  <si>
    <t>Tue Dec 21, 1965 06:14 UTC</t>
  </si>
  <si>
    <t>Cosmos-1 (65S3) | Cosmos 101</t>
  </si>
  <si>
    <t>Fri Dec 17, 1965 02:20 UTC</t>
  </si>
  <si>
    <t>Vostok-2M | Cosmos 100</t>
  </si>
  <si>
    <t>Thu Dec 16, 1965 14:09 UTC</t>
  </si>
  <si>
    <t>R-36 Orb. | OGTch nÂ°01</t>
  </si>
  <si>
    <t>Thu Dec 16, 1965 07:31 UTC</t>
  </si>
  <si>
    <t>Delta E | Pioneer 6</t>
  </si>
  <si>
    <t>Wed Dec 15, 1965 13:37 UTC</t>
  </si>
  <si>
    <t>Titan II GLV | Gemini VI-A</t>
  </si>
  <si>
    <t>Fri Dec 10, 1965 08:10 UTC</t>
  </si>
  <si>
    <t>Vostok-2 | Cosmos 99</t>
  </si>
  <si>
    <t>Thu Dec 09, 1965 21:10 UTC</t>
  </si>
  <si>
    <t>Thor-SLV2A Agena-D | OPS 7249</t>
  </si>
  <si>
    <t>Mon Dec 06, 1965 21:05 UTC</t>
  </si>
  <si>
    <t>Scout X-4 | France 1</t>
  </si>
  <si>
    <t>Sat Dec 04, 1965 19:30 UTC</t>
  </si>
  <si>
    <t>Titan II GLV | Gemini VII</t>
  </si>
  <si>
    <t>Fri Dec 03, 1965 10:46 UTC</t>
  </si>
  <si>
    <t>Molniya | Luna 8</t>
  </si>
  <si>
    <t>Mon Nov 29, 1965 04:48 UTC</t>
  </si>
  <si>
    <t>Thor DM-21 Agena-B | Alouette 2 &amp; Explorer 31 (DME-A)</t>
  </si>
  <si>
    <t>Sat Nov 27, 1965 08:20 UTC</t>
  </si>
  <si>
    <t>Vostok-2 | Cosmos 98</t>
  </si>
  <si>
    <t>Fri Nov 26, 1965 14:47 UTC</t>
  </si>
  <si>
    <t>Diamant A | AstÃ©rix</t>
  </si>
  <si>
    <t>Fri Nov 26, 1965 12:14 UTC</t>
  </si>
  <si>
    <t>Cosmos-2 (63SM) | Cosmos 97</t>
  </si>
  <si>
    <t>Tue Nov 23, 1965 03:14 UTC</t>
  </si>
  <si>
    <t>Molniya | Cosmos 96</t>
  </si>
  <si>
    <t>Fri Nov 19, 1965 04:48 UTC</t>
  </si>
  <si>
    <t>Scout X-4 | Explorer 30 (SOLRAD 8)</t>
  </si>
  <si>
    <t>Tue Nov 16, 1965 04:13 UTC</t>
  </si>
  <si>
    <t>Molniya | Venera 3</t>
  </si>
  <si>
    <t>Fri Nov 12, 1965 04:46 UTC</t>
  </si>
  <si>
    <t>Molniya | Venera 2</t>
  </si>
  <si>
    <t>Mon Nov 08, 1965 19:30 UTC</t>
  </si>
  <si>
    <t>Atlas-SLV3 Agena-D | KH-7 Gambit 4023</t>
  </si>
  <si>
    <t>Sat Nov 06, 1965 18:38 UTC</t>
  </si>
  <si>
    <t>Delta E | Explorer 29 (GEOS 1)</t>
  </si>
  <si>
    <t>Thu Nov 04, 1965 05:31 UTC</t>
  </si>
  <si>
    <t>Cosmos-2 (63SM) | Cosmos 95</t>
  </si>
  <si>
    <t>Tue Nov 02, 1965 12:29 UTC</t>
  </si>
  <si>
    <t>Proton | Proton 2</t>
  </si>
  <si>
    <t>Thu Oct 28, 1965 21:17 UTC</t>
  </si>
  <si>
    <t>Thor-SLV2A Agena-D | OPS 2155</t>
  </si>
  <si>
    <t>Thu Oct 28, 1965 08:15 UTC</t>
  </si>
  <si>
    <t>Voskhod | Cosmos 94</t>
  </si>
  <si>
    <t>Mon Oct 25, 1965 15:00 UTC</t>
  </si>
  <si>
    <t>Atlas-SLV3 Agena-D | GATV 5002</t>
  </si>
  <si>
    <t>Tue Oct 19, 1965 05:44 UTC</t>
  </si>
  <si>
    <t>Cosmos-2 (63SM) | Cosmos 93</t>
  </si>
  <si>
    <t>Sat Oct 16, 1965 08:14 UTC</t>
  </si>
  <si>
    <t>Voskhod | Cosmos 92</t>
  </si>
  <si>
    <t>Fri Oct 15, 1965 17:23 UTC</t>
  </si>
  <si>
    <t>Titan IIIC | LCS-2 &amp; OV2-1</t>
  </si>
  <si>
    <t>Thu Oct 14, 1965 13:11 UTC</t>
  </si>
  <si>
    <t>Thor-SLV2A Agena-D | OGO-2</t>
  </si>
  <si>
    <t>Thu Oct 14, 1965 06:00 UTC</t>
  </si>
  <si>
    <t>Molniya | Molniya-1 nÂ°4</t>
  </si>
  <si>
    <t>Tue Oct 05, 1965 17:45 UTC</t>
  </si>
  <si>
    <t>Thor-SLV2A Agena-D | OPS 5325</t>
  </si>
  <si>
    <t>Tue Oct 05, 1965 09:07 UTC</t>
  </si>
  <si>
    <t>Atlas-D OV1 | OV1-2</t>
  </si>
  <si>
    <t>Mon Oct 04, 1965 07:36 UTC</t>
  </si>
  <si>
    <t>Molniya-M /Block L | Luna 7</t>
  </si>
  <si>
    <t>Thu Sep 30, 1965 19:23 UTC</t>
  </si>
  <si>
    <t>Atlas-SLV3 Agena-D | KH-7 Gambit 4022</t>
  </si>
  <si>
    <t>Thu Sep 23, 1965 09:00 UTC</t>
  </si>
  <si>
    <t>Voskhod | Cosmos 91</t>
  </si>
  <si>
    <t>Wed Sep 22, 1965 21:31 UTC</t>
  </si>
  <si>
    <t>Thor-SLV2A Agena-D | OPS 7221</t>
  </si>
  <si>
    <t>Sat Sep 18, 1965 07:59 UTC</t>
  </si>
  <si>
    <t>Cosmos-3 | Cosmos 86 to 90</t>
  </si>
  <si>
    <t>Fri Sep 10, 1965 04:41 UTC</t>
  </si>
  <si>
    <t>Thor-LV2D Burner-1I | DMSP-3B-F4</t>
  </si>
  <si>
    <t>Thu Sep 09, 1965 09:30 UTC</t>
  </si>
  <si>
    <t>Voskhod | Cosmos 85</t>
  </si>
  <si>
    <t>Fri Sep 03, 1965 14:00 UTC</t>
  </si>
  <si>
    <t>Cosmos-3 | Cosmos 80 to 84</t>
  </si>
  <si>
    <t>Thu Sep 02, 1965 20:00 UTC</t>
  </si>
  <si>
    <t>Thor DM-21 Agena-D | MPRV</t>
  </si>
  <si>
    <t>Wed Aug 25, 1965 15:17 UTC</t>
  </si>
  <si>
    <t>Delta C | OSO-C</t>
  </si>
  <si>
    <t>Wed Aug 25, 1965 10:10 UTC</t>
  </si>
  <si>
    <t>Voskhod | Cosmos 79</t>
  </si>
  <si>
    <t>Sat Aug 21, 1965 13:59 UTC</t>
  </si>
  <si>
    <t>Titan II GLV | Gemini V</t>
  </si>
  <si>
    <t>Tue Aug 17, 1965 20:59 UTC</t>
  </si>
  <si>
    <t>Thor-SLV2A Agena-D | OPS 7208</t>
  </si>
  <si>
    <t>Sat Aug 14, 1965 10:56 UTC</t>
  </si>
  <si>
    <t>Vostok-2 | Cosmos 78</t>
  </si>
  <si>
    <t>Fri Aug 13, 1965 22:11 UTC</t>
  </si>
  <si>
    <t>Thor-DSV2A Ablestar | OPS 8464 &amp; Others</t>
  </si>
  <si>
    <t>Wed Aug 11, 1965 14:31 UTC</t>
  </si>
  <si>
    <t>Atlas-LV3C Centaur-D | Surveyor SD-2</t>
  </si>
  <si>
    <t>Tue Aug 10, 1965 17:54 UTC</t>
  </si>
  <si>
    <t>Scout B | SECOR 5 &amp; SEV</t>
  </si>
  <si>
    <t>Tue Aug 03, 1965 19:06 UTC</t>
  </si>
  <si>
    <t>Atlas-SLV3 Agena-D | KH-7 Gambit 4021</t>
  </si>
  <si>
    <t>Tue Aug 03, 1965 11:00 UTC</t>
  </si>
  <si>
    <t>Voskhod | Cosmos 77</t>
  </si>
  <si>
    <t>Fri Jul 30, 1965 13:00 UTC</t>
  </si>
  <si>
    <t>Saturn I Block II | A-105</t>
  </si>
  <si>
    <t>Fri Jul 23, 1965 04:34 UTC</t>
  </si>
  <si>
    <t>Cosmos-1 (65S3) | Cosmos 76</t>
  </si>
  <si>
    <t>Tue Jul 20, 1965 08:27 UTC</t>
  </si>
  <si>
    <t>Atlas-LV3 Agena-D | Vela 3A/3B, ERS-17</t>
  </si>
  <si>
    <t>Mon Jul 19, 1965 22:01 UTC</t>
  </si>
  <si>
    <t>Thor-SLV2A Agena-D | OPS 5543</t>
  </si>
  <si>
    <t>Sun Jul 18, 1965 14:32 UTC</t>
  </si>
  <si>
    <t>Molniya | Zond 3</t>
  </si>
  <si>
    <t>Sat Jul 17, 1965 05:55 UTC</t>
  </si>
  <si>
    <t>Thor-SLV2A Agena-D | OPS 8411</t>
  </si>
  <si>
    <t>Fri Jul 16, 1965 11:16 UTC</t>
  </si>
  <si>
    <t>Proton | Proton 1</t>
  </si>
  <si>
    <t>Fri Jul 16, 1965 03:31 UTC</t>
  </si>
  <si>
    <t>Cosmos-3 | Cosmos 71 to 75</t>
  </si>
  <si>
    <t>Tue Jul 13, 1965 11:00 UTC</t>
  </si>
  <si>
    <t>Vostok-2 | Zenit-2 nÂ°28</t>
  </si>
  <si>
    <t>Mon Jul 12, 1965 19:00 UTC</t>
  </si>
  <si>
    <t>Atlas-SLV3 Agena-D | KH-7 Gambit 4020</t>
  </si>
  <si>
    <t>Fri Jul 02, 1965 06:29 UTC</t>
  </si>
  <si>
    <t>Cosmos-1 (65S3) | Cosmos 70</t>
  </si>
  <si>
    <t>Fri Jul 02, 1965 04:07 UTC</t>
  </si>
  <si>
    <t>Delta C | TIROS-10</t>
  </si>
  <si>
    <t>Fri Jun 25, 1965 19:30 UTC</t>
  </si>
  <si>
    <t>Atlas-SLV3 Agena-D | KH-7 Gambit 4019</t>
  </si>
  <si>
    <t>Fri Jun 25, 1965 09:45 UTC</t>
  </si>
  <si>
    <t>Voskhod | Cosmos 69</t>
  </si>
  <si>
    <t>Thu Jun 24, 1965 22:35 UTC</t>
  </si>
  <si>
    <t>Thor-DSV2A Ablestar | OPS 8480</t>
  </si>
  <si>
    <t>Fri Jun 18, 1965 14:00 UTC</t>
  </si>
  <si>
    <t>Titan IIIC | Transtage 5</t>
  </si>
  <si>
    <t>Tue Jun 15, 1965 09:43 UTC</t>
  </si>
  <si>
    <t>Vostok-2 | Cosmos 68</t>
  </si>
  <si>
    <t>Wed Jun 09, 1965 21:58 UTC</t>
  </si>
  <si>
    <t>Thor-SLV2A Agena-D | OPS 8425</t>
  </si>
  <si>
    <t>Tue Jun 08, 1965 07:40 UTC</t>
  </si>
  <si>
    <t>Molniya | Luna 6</t>
  </si>
  <si>
    <t>Thu Jun 03, 1965 15:15 UTC</t>
  </si>
  <si>
    <t>Titan II GLV | Gemini IV</t>
  </si>
  <si>
    <t>Sat May 29, 1965 12:00 UTC</t>
  </si>
  <si>
    <t>Delta C | Explorer 28 (IMP-C)</t>
  </si>
  <si>
    <t>Fri May 28, 1965 02:54 UTC</t>
  </si>
  <si>
    <t>Atlas-D OV1 | OV1-3</t>
  </si>
  <si>
    <t>Thu May 27, 1965 20:48 UTC</t>
  </si>
  <si>
    <t>Atlas-SLV3 Agena-D | KH-7 Gambit 4018</t>
  </si>
  <si>
    <t>Tue May 25, 1965 10:50 UTC</t>
  </si>
  <si>
    <t>Voskhod | Cosmos 67</t>
  </si>
  <si>
    <t>Tue May 25, 1965 07:35 UTC</t>
  </si>
  <si>
    <t>Saturn I Block II | A-104</t>
  </si>
  <si>
    <t>Thu May 20, 1965 16:30 UTC</t>
  </si>
  <si>
    <t>Thor-LV2D Burner-1I | DMSP-3B-F3</t>
  </si>
  <si>
    <t>Tue May 18, 1965 18:02 UTC</t>
  </si>
  <si>
    <t>Thor-SLV2A Agena-D | OPS 8431</t>
  </si>
  <si>
    <t>Sun May 09, 1965 07:49 UTC</t>
  </si>
  <si>
    <t>Molniya | Luna 5</t>
  </si>
  <si>
    <t>Fri May 07, 1965 09:29 UTC</t>
  </si>
  <si>
    <t>Vostok-2 | Cosmos 66</t>
  </si>
  <si>
    <t>SLC-20, Cape Canaveral SFS, Florida, USA</t>
  </si>
  <si>
    <t>Thu May 06, 1965 15:00 UTC</t>
  </si>
  <si>
    <t>Titan IIIA | LES 2 &amp; LCS 1</t>
  </si>
  <si>
    <t>Thu Apr 29, 1965 21:44 UTC</t>
  </si>
  <si>
    <t>Thor-SLV2A Agena-D | OPS 5023</t>
  </si>
  <si>
    <t>Thu Apr 29, 1965 14:17 UTC</t>
  </si>
  <si>
    <t>Scout X-4 | Explorer 27 (BE-C)</t>
  </si>
  <si>
    <t>Wed Apr 28, 1965 21:15 UTC</t>
  </si>
  <si>
    <t>Atlas-SLV3 Agena-D | KH-7 Gambit 4017</t>
  </si>
  <si>
    <t>Fri Apr 23, 1965 01:55 UTC</t>
  </si>
  <si>
    <t>Molniya | Molniya-1 nÂ°3</t>
  </si>
  <si>
    <t>Sat Apr 17, 1965 09:50 UTC</t>
  </si>
  <si>
    <t>Voskhod | Cosmos 65</t>
  </si>
  <si>
    <t>Sat Apr 10, 1965 08:39 UTC</t>
  </si>
  <si>
    <t>Molniya | E-6 nÂ°8 (Luna)</t>
  </si>
  <si>
    <t>Tue Apr 06, 1965 23:47 UTC</t>
  </si>
  <si>
    <t>Delta D | Intelsat 1</t>
  </si>
  <si>
    <t>Sat Apr 03, 1965 21:25 UTC</t>
  </si>
  <si>
    <t>Atlas-SLV3 Agena-D | SNAPSHOT</t>
  </si>
  <si>
    <t>Thu Mar 25, 1965 21:11 UTC</t>
  </si>
  <si>
    <t>Thor-SLV2A Agena-D | OPS 4782</t>
  </si>
  <si>
    <t>Thu Mar 25, 1965 10:00 UTC</t>
  </si>
  <si>
    <t>Vostok-2 | Cosmos 64</t>
  </si>
  <si>
    <t>Tue Mar 23, 1965 14:24 UTC</t>
  </si>
  <si>
    <t>Titan II GLV | Gemini 3</t>
  </si>
  <si>
    <t>Sun Mar 21, 1965 21:37 UTC</t>
  </si>
  <si>
    <t>Atlas-LV3 Agena-B | Ranger 9</t>
  </si>
  <si>
    <t>Thu Mar 18, 1965 07:00 UTC</t>
  </si>
  <si>
    <t>Voskhod | Voskhod 2</t>
  </si>
  <si>
    <t>Thu Mar 18, 1965 04:43 UTC</t>
  </si>
  <si>
    <t>Thor-LV2D Burner-1I | DMSP-3B-F2</t>
  </si>
  <si>
    <t>Mon Mar 15, 1965 11:00 UTC</t>
  </si>
  <si>
    <t>Cosmos-3 | Cosmos 61, 62 &amp; 63</t>
  </si>
  <si>
    <t>Fri Mar 12, 1965 19:20 UTC</t>
  </si>
  <si>
    <t>Atlas-SLV3 Agena-D | KH-7 Gambit 4016</t>
  </si>
  <si>
    <t>Fri Mar 12, 1965 09:25 UTC</t>
  </si>
  <si>
    <t>Molniya | Cosmos 60</t>
  </si>
  <si>
    <t>Thu Mar 11, 1965 13:39 UTC</t>
  </si>
  <si>
    <t>Thor-DSV2A Ablestar | OPS 7087 &amp; SECOR 2</t>
  </si>
  <si>
    <t>Tue Mar 09, 1965 18:29 UTC</t>
  </si>
  <si>
    <t>Thor DM-21 Agena-D | SECOR 3 &amp; Others</t>
  </si>
  <si>
    <t>Sun Mar 07, 1965 08:59 UTC</t>
  </si>
  <si>
    <t>Voskhod | Cosmos 59</t>
  </si>
  <si>
    <t>Tue Mar 02, 1965 13:25 UTC</t>
  </si>
  <si>
    <t>Atlas-LV3C Centaur-C | Surveyor-SD 1</t>
  </si>
  <si>
    <t>Fri Feb 26, 1965 05:01 UTC</t>
  </si>
  <si>
    <t>Vostok-2M | Cosmos 58</t>
  </si>
  <si>
    <t>Thu Feb 25, 1965 21:44 UTC</t>
  </si>
  <si>
    <t>Mon Feb 22, 1965 07:30 UTC</t>
  </si>
  <si>
    <t>Voskhod | Cosmos 57</t>
  </si>
  <si>
    <t>Sun Feb 21, 1965 11:00 UTC</t>
  </si>
  <si>
    <t>Cosmos-3 | Cosmos 54, 55 &amp; 56</t>
  </si>
  <si>
    <t>Sat Feb 20, 1965 06:30 UTC</t>
  </si>
  <si>
    <t>Cosmos-1 (65S3) | DS-A1 nÂ°6</t>
  </si>
  <si>
    <t>Wed Feb 17, 1965 17:05 UTC</t>
  </si>
  <si>
    <t>Atlas-LV3 Agena-B | Ranger 8</t>
  </si>
  <si>
    <t>Tue Feb 16, 1965 14:37 UTC</t>
  </si>
  <si>
    <t>Saturn I Block II | A-103</t>
  </si>
  <si>
    <t>Fri Feb 12, 1965 12:00 UTC</t>
  </si>
  <si>
    <t>Cosmos-1 (65S3) | DS-P1 You nÂ°2</t>
  </si>
  <si>
    <t>Thu Feb 11, 1965 15:19 UTC</t>
  </si>
  <si>
    <t>Titan IIIA | LES 1</t>
  </si>
  <si>
    <t>Wed Feb 03, 1965 16:36 UTC</t>
  </si>
  <si>
    <t>Delta C | OSO-2</t>
  </si>
  <si>
    <t>Sat Jan 30, 1965 09:36 UTC</t>
  </si>
  <si>
    <t>Cosmos-1 (65S3) | Cosmos 53</t>
  </si>
  <si>
    <t>Sat Jan 23, 1965 20:06 UTC</t>
  </si>
  <si>
    <t>Atlas-SLV3 Agena-D | KH-7 Gambit 4015</t>
  </si>
  <si>
    <t>Fri Jan 22, 1965 07:52 UTC</t>
  </si>
  <si>
    <t>Delta C | TIROS-9</t>
  </si>
  <si>
    <t>Thu Jan 21, 1965 21:34 UTC</t>
  </si>
  <si>
    <t>Atlas-D OV1 | OV1-1</t>
  </si>
  <si>
    <t>Tue Jan 19, 1965 14:04 UTC</t>
  </si>
  <si>
    <t>Titan II GLV | Gemini 2</t>
  </si>
  <si>
    <t>Tue Jan 19, 1965 05:03 UTC</t>
  </si>
  <si>
    <t>Thor-LV2D Burner-1I | DMSP-3B-F1</t>
  </si>
  <si>
    <t>Fri Jan 15, 1965</t>
  </si>
  <si>
    <t>Thor-SLV2A Agena-D | OPS 3928</t>
  </si>
  <si>
    <t>Mon Jan 11, 1965 09:29 UTC</t>
  </si>
  <si>
    <t>Vostok-2 | Cosmos 52</t>
  </si>
  <si>
    <t>Mon Dec 21, 1964 19:08 UTC</t>
  </si>
  <si>
    <t>Thor-SLV2A Agena-D | Quill</t>
  </si>
  <si>
    <t>Mon Dec 21, 1964 09:00 UTC</t>
  </si>
  <si>
    <t>Delta C | Explorer 26 (EPE-D)</t>
  </si>
  <si>
    <t>Sat Dec 19, 1964 21:10 UTC</t>
  </si>
  <si>
    <t>Thor-SLV2A Agena-D | OPS 3358</t>
  </si>
  <si>
    <t>Tue Dec 15, 1964 20:20 UTC</t>
  </si>
  <si>
    <t>Scout X-4 | San Marco 1</t>
  </si>
  <si>
    <t>Sun Dec 13, 1964 00:08 UTC</t>
  </si>
  <si>
    <t>Thor-DSV2A Ablestar | Transit O-2 &amp; Transit 5E-5</t>
  </si>
  <si>
    <t>Fri Dec 11, 1964 14:25 UTC</t>
  </si>
  <si>
    <t>Atlas-LV3C Centaur-C | Surveyor-Model 1</t>
  </si>
  <si>
    <t>Thu Dec 10, 1964 16:53 UTC</t>
  </si>
  <si>
    <t>Titan IIIA | Transtage 2</t>
  </si>
  <si>
    <t>Wed Dec 09, 1964 23:02 UTC</t>
  </si>
  <si>
    <t>Cosmos-1 (65S3) | Cosmos 51</t>
  </si>
  <si>
    <t>Fri Dec 04, 1964 19:00 UTC</t>
  </si>
  <si>
    <t>Atlas-SLV3 Agena-D | KH-7 Gambit 4014</t>
  </si>
  <si>
    <t>Mayak-2, Kapustin Yar, Russia</t>
  </si>
  <si>
    <t>Tue Dec 01, 1964 08:45 UTC</t>
  </si>
  <si>
    <t>Cosmos-1 (65S3) | DS-2 nÂ°2</t>
  </si>
  <si>
    <t>Mon Nov 30, 1964 13:12 UTC</t>
  </si>
  <si>
    <t>Molniya | Zond 2</t>
  </si>
  <si>
    <t>Sat Nov 28, 1964 14:22 UTC</t>
  </si>
  <si>
    <t>Atlas-LV3 Agena-D | Mariner 4</t>
  </si>
  <si>
    <t>Sat Nov 21, 1964 17:09 UTC</t>
  </si>
  <si>
    <t>Scout X-4 | Explorer 24 &amp; 25 (AD-B &amp; Injun4)</t>
  </si>
  <si>
    <t>Wed Nov 18, 1964 20:35 UTC</t>
  </si>
  <si>
    <t>Thor-SLV2A Agena-D | OPS 3360</t>
  </si>
  <si>
    <t>Fri Nov 06, 1964 12:02 UTC</t>
  </si>
  <si>
    <t>Scout X-4 | Explorer 23 (S 55C)</t>
  </si>
  <si>
    <t>Thu Nov 05, 1964 19:22 UTC</t>
  </si>
  <si>
    <t>Atlas-LV3 Agena-D | Mariner 3</t>
  </si>
  <si>
    <t>Wed Nov 04, 1964 02:12 UTC</t>
  </si>
  <si>
    <t>Thor-SLV2A Agena-D | OPS 3062</t>
  </si>
  <si>
    <t>Mon Nov 02, 1964 21:30 UTC</t>
  </si>
  <si>
    <t>Thor-SLV2A Agena-D | OPS 5434</t>
  </si>
  <si>
    <t>Wed Oct 28, 1964 10:40 UTC</t>
  </si>
  <si>
    <t>Vostok-2 | Cosmos 50</t>
  </si>
  <si>
    <t>Sat Oct 24, 1964 05:17 UTC</t>
  </si>
  <si>
    <t>Cosmos-1 (65S3) | Cosmos 49</t>
  </si>
  <si>
    <t>Fri Oct 23, 1964 18:27 UTC</t>
  </si>
  <si>
    <t>Atlas-LV3 Agena-D | KH-7 Gambit 4013</t>
  </si>
  <si>
    <t>Fri Oct 23, 1964 07:30 UTC</t>
  </si>
  <si>
    <t>Cosmos-3 | Strela-1 nÂ°04 to 06</t>
  </si>
  <si>
    <t>Sat Oct 17, 1964 22:02 UTC</t>
  </si>
  <si>
    <t>Thor-SLV2A Agena-D | OPS 3559</t>
  </si>
  <si>
    <t>Wed Oct 14, 1964 10:00 UTC</t>
  </si>
  <si>
    <t>Vostok-2 | Cosmos 48</t>
  </si>
  <si>
    <t>Mon Oct 12, 1964 07:30 UTC</t>
  </si>
  <si>
    <t>Voskhod | Voskhod 1</t>
  </si>
  <si>
    <t>Sat Oct 10, 1964 03:01 UTC</t>
  </si>
  <si>
    <t>Scout X-4 | Explorer 22 (BE-B)</t>
  </si>
  <si>
    <t>Wed Oct 07, 1964 19:30 UTC</t>
  </si>
  <si>
    <t>Atlas-SLV3 Agena-D | KH-7 Gambit 4012</t>
  </si>
  <si>
    <t>Tue Oct 06, 1964 17:04 UTC</t>
  </si>
  <si>
    <t>Thor-DSV2A Ablestar | Transit O-1, Dragsphere 1 &amp; 2</t>
  </si>
  <si>
    <t>Tue Oct 06, 1964 07:00 UTC</t>
  </si>
  <si>
    <t>Voskhod | Cosmos 47</t>
  </si>
  <si>
    <t>Mon Oct 05, 1964 21:50 UTC</t>
  </si>
  <si>
    <t>Thor-SLV2A Agena-D | OPS 3333</t>
  </si>
  <si>
    <t>Sun Oct 04, 1964 03:45 UTC</t>
  </si>
  <si>
    <t>Delta C | Explorer 21 (IMP-B)</t>
  </si>
  <si>
    <t>Thu Sep 24, 1964 12:04 UTC</t>
  </si>
  <si>
    <t>Vostok-2 | Cosmos 46</t>
  </si>
  <si>
    <t>Wed Sep 23, 1964 20:05 UTC</t>
  </si>
  <si>
    <t>Atlas-SLV3 Agena-D | KH-7 Gambit 4011</t>
  </si>
  <si>
    <t>Fri Sep 18, 1964 16:22 UTC</t>
  </si>
  <si>
    <t>Saturn I Block II | A-102</t>
  </si>
  <si>
    <t>Mon Sep 14, 1964 22:53 UTC</t>
  </si>
  <si>
    <t>Thor-SLV2A Agena-D | OPS 3497</t>
  </si>
  <si>
    <t>Sun Sep 13, 1964 09:45 UTC</t>
  </si>
  <si>
    <t>Voskhod | Cosmos 45</t>
  </si>
  <si>
    <t>Sat Sep 05, 1964 01:23 UTC</t>
  </si>
  <si>
    <t>Atlas-LV3 Agena-B | OGO 1</t>
  </si>
  <si>
    <t>Tue Sep 01, 1964 15:00 UTC</t>
  </si>
  <si>
    <t>Titan IIIA | Transtage 1</t>
  </si>
  <si>
    <t>Fri Aug 28, 1964 16:00 UTC</t>
  </si>
  <si>
    <t>Vostok-2M | Cosmos 44</t>
  </si>
  <si>
    <t>Fri Aug 28, 1964 07:56 UTC</t>
  </si>
  <si>
    <t>Thor DM-21 Agena-B | Nimbus 1</t>
  </si>
  <si>
    <t>Tue Aug 25, 1964 13:43 UTC</t>
  </si>
  <si>
    <t>Scout X-4 | Explorer 20 (IE-A)</t>
  </si>
  <si>
    <t>Sat Aug 22, 1964 11:02 UTC</t>
  </si>
  <si>
    <t>Cosmos-1 (65S3) | Cosmos 42 &amp; 43</t>
  </si>
  <si>
    <t>Sat Aug 22, 1964 07:21 UTC</t>
  </si>
  <si>
    <t>Molniya | Cosmos 41</t>
  </si>
  <si>
    <t>Fri Aug 21, 1964 15:45 UTC</t>
  </si>
  <si>
    <t>Thor-SLV2A Agena-D | OPS 2739</t>
  </si>
  <si>
    <t>Wed Aug 19, 1964 12:15 UTC</t>
  </si>
  <si>
    <t>Delta D | Syncom 3</t>
  </si>
  <si>
    <t>Tue Aug 18, 1964 09:15 UTC</t>
  </si>
  <si>
    <t>Cosmos-3 | Cosmos 38, 39 &amp; 40</t>
  </si>
  <si>
    <t>Fri Aug 14, 1964 22:00 UTC</t>
  </si>
  <si>
    <t>Atlas-SLV3 Agena-D | KH-7 Gambit 4010</t>
  </si>
  <si>
    <t>Fri Aug 14, 1964 09:30 UTC</t>
  </si>
  <si>
    <t>Vostok-2 | Cosmos 37</t>
  </si>
  <si>
    <t>Wed Aug 05, 1964 23:15 UTC</t>
  </si>
  <si>
    <t>Thor-SLV2A Agena-D | OPS 3042</t>
  </si>
  <si>
    <t>Thu Jul 30, 1964 03:36 UTC</t>
  </si>
  <si>
    <t>Cosmos-1 (65S3) | Cosmos 36</t>
  </si>
  <si>
    <t>Tue Jul 28, 1964 16:50 UTC</t>
  </si>
  <si>
    <t>Atlas-LV3 Agena-B | Ranger 7</t>
  </si>
  <si>
    <t>Fri Jul 17, 1964 08:22 UTC</t>
  </si>
  <si>
    <t>Atlas-LV3 Agena-D | Vela 2A/2B</t>
  </si>
  <si>
    <t>Wed Jul 15, 1964 11:27 UTC</t>
  </si>
  <si>
    <t>Vostok-2 | Cosmos 35</t>
  </si>
  <si>
    <t>Fri Jul 10, 1964 23:14 UTC</t>
  </si>
  <si>
    <t>Thor-SLV2A Agena-D | OPS 3491</t>
  </si>
  <si>
    <t>Fri Jul 10, 1964 21:51 UTC</t>
  </si>
  <si>
    <t>Vostok | Elektron 3 &amp; 4</t>
  </si>
  <si>
    <t>Mon Jul 06, 1964 18:51 UTC</t>
  </si>
  <si>
    <t>Atlas-LV3 Agena-D | KH-7 Gambit 4009</t>
  </si>
  <si>
    <t>Thu Jul 02, 1964 23:59 UTC</t>
  </si>
  <si>
    <t>Thor-SLV2A Agena-D | OPS 3395</t>
  </si>
  <si>
    <t>Wed Jul 01, 1964 11:00 UTC</t>
  </si>
  <si>
    <t>Voskhod | Cosmos 34</t>
  </si>
  <si>
    <t>Tue Jun 30, 1964 14:04 UTC</t>
  </si>
  <si>
    <t>Atlas-LV3C Centaur-C | AC-3 (Test Vehicle)</t>
  </si>
  <si>
    <t>Thu Jun 25, 1964 01:40 UTC</t>
  </si>
  <si>
    <t>Scout X-4 | ESRS</t>
  </si>
  <si>
    <t>Tue Jun 23, 1964 10:00 UTC</t>
  </si>
  <si>
    <t>Vostok-2 | Cosmos 33</t>
  </si>
  <si>
    <t>Fri Jun 19, 1964 23:18 UTC</t>
  </si>
  <si>
    <t>Thor-SLV2A Agena-D | OPS 3754</t>
  </si>
  <si>
    <t>Thu Jun 18, 1964 04:56 UTC</t>
  </si>
  <si>
    <t>Thor DM-21 Agena-D | OPS 4467A &amp; OPS 4467B</t>
  </si>
  <si>
    <t>Sat Jun 13, 1964 15:47 UTC</t>
  </si>
  <si>
    <t>Thor-SLV2A Agena-D | OPS 3236</t>
  </si>
  <si>
    <t>Wed Jun 10, 1964 11:00 UTC</t>
  </si>
  <si>
    <t>Vostok-2 | Cosmos 32</t>
  </si>
  <si>
    <t>Sat Jun 06, 1964 06:00 UTC</t>
  </si>
  <si>
    <t>Cosmos-1 (65S3) | Cosmos 31</t>
  </si>
  <si>
    <t>Thu Jun 04, 1964 22:59 UTC</t>
  </si>
  <si>
    <t>Thor-SLV2A Agena-D | OPS 3483</t>
  </si>
  <si>
    <t>Thu Jun 04, 1964 04:00 UTC</t>
  </si>
  <si>
    <t>Molniya | Molniya-1 nÂ°1</t>
  </si>
  <si>
    <t>Thu Jun 04, 1964 03:50 UTC</t>
  </si>
  <si>
    <t>Scout X-4 | Transit-5C 1</t>
  </si>
  <si>
    <t>Thu May 28, 1964 17:07 UTC</t>
  </si>
  <si>
    <t>Saturn I Block II | A-101</t>
  </si>
  <si>
    <t>Tue May 19, 1964 19:21 UTC</t>
  </si>
  <si>
    <t>Atlas-LV3 Agena-D | KH-7 Gambit 4008</t>
  </si>
  <si>
    <t>Mon May 18, 1964 09:42 UTC</t>
  </si>
  <si>
    <t>Voskhod | Cosmos 30</t>
  </si>
  <si>
    <t>Mon Apr 27, 1964 23:23 UTC</t>
  </si>
  <si>
    <t>Thor-SLV2A Agena-D | OPS 2921</t>
  </si>
  <si>
    <t>Sat Apr 25, 1964 10:21 UTC</t>
  </si>
  <si>
    <t>Vostok-2 | Cosmos 29</t>
  </si>
  <si>
    <t>Thu Apr 23, 1964 18:43 UTC</t>
  </si>
  <si>
    <t>Atlas-LV3 Agena-D | KH-7 Gambit 4007</t>
  </si>
  <si>
    <t>Tue Apr 21, 1964 18:50 UTC</t>
  </si>
  <si>
    <t>Thor-DSV2A Ablestar | Transit 5BN-3 &amp; Transit 5E-4</t>
  </si>
  <si>
    <t>Mon Apr 20, 1964 08:08 UTC</t>
  </si>
  <si>
    <t>Molniya | E-6 nÂ°5 (Luna 5)</t>
  </si>
  <si>
    <t>Sun Apr 12, 1964 09:30 UTC</t>
  </si>
  <si>
    <t>Polyot | Polyot-2</t>
  </si>
  <si>
    <t>Wed Apr 08, 1964 16:00 UTC</t>
  </si>
  <si>
    <t>Titan II GLV | Gemini 1</t>
  </si>
  <si>
    <t>Sat Apr 04, 1964 09:45 UTC</t>
  </si>
  <si>
    <t>Vostok-2 | Cosmos 28</t>
  </si>
  <si>
    <t>Thu Apr 02, 1964 02:42 UTC</t>
  </si>
  <si>
    <t>Molniya | Zond 1</t>
  </si>
  <si>
    <t>Fri Mar 27, 1964 17:25 UTC</t>
  </si>
  <si>
    <t>Scout X-3 | Ariel 2</t>
  </si>
  <si>
    <t>Fri Mar 27, 1964 03:24 UTC</t>
  </si>
  <si>
    <t>Molniya | Cosmos 27</t>
  </si>
  <si>
    <t>Tue Mar 24, 1964 22:22 UTC</t>
  </si>
  <si>
    <t>Thor-SLV2A Agena-D | OPS 3467</t>
  </si>
  <si>
    <t>Sat Mar 21, 1964 08:15 UTC</t>
  </si>
  <si>
    <t>Molniya | E-6 nÂ°6</t>
  </si>
  <si>
    <t>Thu Mar 19, 1964 11:13 UTC</t>
  </si>
  <si>
    <t>Delta B | BE-A</t>
  </si>
  <si>
    <t>Wed Mar 18, 1964 15:07 UTC</t>
  </si>
  <si>
    <t>Cosmos-1 (65S3) | Cosmos 26</t>
  </si>
  <si>
    <t>Wed Mar 11, 1964 20:14 UTC</t>
  </si>
  <si>
    <t>Atlas-LV3 Agena-D | KH-7 Gambit 4006</t>
  </si>
  <si>
    <t>Fri Feb 28, 1964 03:20 UTC</t>
  </si>
  <si>
    <t>Thor-SLV2A Agena-D | OPS 3722</t>
  </si>
  <si>
    <t>Thu Feb 27, 1964 13:26 UTC</t>
  </si>
  <si>
    <t>Cosmos-1 (65S3) | Cosmos 25</t>
  </si>
  <si>
    <t>Tue Feb 25, 1964 18:59 UTC</t>
  </si>
  <si>
    <t>Atlas-LV3 Agena-D | KH-7 Gambit 4005</t>
  </si>
  <si>
    <t>Wed Feb 19, 1964 05:47 UTC</t>
  </si>
  <si>
    <t>Molniya | 3MV-1 nÂ°2 (Zond 1)</t>
  </si>
  <si>
    <t>Sat Feb 15, 1964 21:38 UTC</t>
  </si>
  <si>
    <t>Thor-SLV2A Agena-D | OPS 3444</t>
  </si>
  <si>
    <t>Thu Jan 30, 1964 15:49 UTC</t>
  </si>
  <si>
    <t>Atlas-LV3 Agena-B | Ranger 6</t>
  </si>
  <si>
    <t>Thu Jan 30, 1964 09:45 UTC</t>
  </si>
  <si>
    <t>Vostok | Elektron 1 &amp; 2</t>
  </si>
  <si>
    <t>Wed Jan 29, 1964 16:25 UTC</t>
  </si>
  <si>
    <t>Saturn I Block II | SA-5</t>
  </si>
  <si>
    <t>Sat Jan 25, 1964 13:59 UTC</t>
  </si>
  <si>
    <t>Thor DM-21 Agena-B | Echo 2</t>
  </si>
  <si>
    <t>Tue Jan 21, 1964 21:14 UTC</t>
  </si>
  <si>
    <t>Delta B | Relay 2</t>
  </si>
  <si>
    <t>Sun Jan 19, 1964 10:59 UTC</t>
  </si>
  <si>
    <t>Thor DM-21 Agena-D | OPS 3367A &amp; OPS 3367B</t>
  </si>
  <si>
    <t>Sat Jan 11, 1964 20:07 UTC</t>
  </si>
  <si>
    <t>Thor-SLV2A Agena-D | Poppy 5A-5C, SECOR 1, &amp; Hayloft</t>
  </si>
  <si>
    <t>Sat Dec 21, 1963 21:45 UTC</t>
  </si>
  <si>
    <t>Thor-SLV2A Agena-D | OPS 1388 &amp; Hitchhiker 3</t>
  </si>
  <si>
    <t>Sat Dec 21, 1963 09:30 UTC</t>
  </si>
  <si>
    <t>Delta B | TIROS-8</t>
  </si>
  <si>
    <t>Thu Dec 19, 1963 18:49 UTC</t>
  </si>
  <si>
    <t>Scout X-4 | Explorer 19 (AD-A)</t>
  </si>
  <si>
    <t>Thu Dec 19, 1963 09:28 UTC</t>
  </si>
  <si>
    <t>Vostok-2 | Cosmos 24</t>
  </si>
  <si>
    <t>Wed Dec 18, 1963 21:45 UTC</t>
  </si>
  <si>
    <t>Atlas-LV3 Agena-D | KH-7 Gambit 4004</t>
  </si>
  <si>
    <t>Fri Dec 13, 1963 14:15 UTC</t>
  </si>
  <si>
    <t>Cosmos-1 (65S3) | Cosmos 23</t>
  </si>
  <si>
    <t>Thu Dec 05, 1963 21:51 UTC</t>
  </si>
  <si>
    <t>Thor-DSV2A Ablestar | Transit 5BN-2 &amp; Transit 5E-3</t>
  </si>
  <si>
    <t>Thu Nov 28, 1963 09:19 UTC</t>
  </si>
  <si>
    <t>Vostok-2 | Zenit-2 nÂ°14</t>
  </si>
  <si>
    <t>Wed Nov 27, 1963 21:15 UTC</t>
  </si>
  <si>
    <t>Thor DM-21 Agena-D | OPS 2260</t>
  </si>
  <si>
    <t>Wed Nov 27, 1963 19:03 UTC</t>
  </si>
  <si>
    <t>Atlas-LV3C Centaur-B | AC-2 (Test Vehicle)</t>
  </si>
  <si>
    <t>Wed Nov 27, 1963 02:30 UTC</t>
  </si>
  <si>
    <t>Delta C | Explorer 18 (IMP-A)</t>
  </si>
  <si>
    <t>Sat Nov 16, 1963 10:34 UTC</t>
  </si>
  <si>
    <t>Voskhod | Cosmos 22</t>
  </si>
  <si>
    <t>Mon Nov 11, 1963 06:23 UTC</t>
  </si>
  <si>
    <t>Molniya | Cosmos 21</t>
  </si>
  <si>
    <t>Sat Nov 09, 1963 20:27 UTC</t>
  </si>
  <si>
    <t>Thor DM-21 Agena-D | OPS 2268</t>
  </si>
  <si>
    <t>Fri Nov 01, 1963 08:56 UTC</t>
  </si>
  <si>
    <t>Polyot | Polyot</t>
  </si>
  <si>
    <t>Tue Oct 29, 1963 21:19 UTC</t>
  </si>
  <si>
    <t>Thor-SLV2A Agena-D | OPS 2437 &amp; Hitchhiker 2</t>
  </si>
  <si>
    <t>Fri Oct 25, 1963 18:59 UTC</t>
  </si>
  <si>
    <t>Atlas-LV3 Agena-D | KH-7 Gambit 4003</t>
  </si>
  <si>
    <t>Thu Oct 24, 1963 04:30 UTC</t>
  </si>
  <si>
    <t>Cosmos-1 (65S3) | DS-A1 nÂ°4</t>
  </si>
  <si>
    <t>Fri Oct 18, 1963 09:29 UTC</t>
  </si>
  <si>
    <t>Vostok-2 | Cosmos 20</t>
  </si>
  <si>
    <t>Thu Oct 17, 1963 02:37 UTC</t>
  </si>
  <si>
    <t>Atlas-LV3 Agena-D | Vela 1A/1B</t>
  </si>
  <si>
    <t>Sat Sep 28, 1963 20:22 UTC</t>
  </si>
  <si>
    <t>Thor-DSV2A Ablestar | Transit 5BN-1 &amp; Transit 5E-1</t>
  </si>
  <si>
    <t>Fri Sep 27, 1963 11:17 UTC</t>
  </si>
  <si>
    <t>Scout X-2B | DSAP-1 F5 (Program 35)</t>
  </si>
  <si>
    <t>Mon Sep 23, 1963 23:00 UTC</t>
  </si>
  <si>
    <t>Thor-SLV2A Agena-D | OPS 1353</t>
  </si>
  <si>
    <t>Fri Sep 06, 1963 19:30 UTC</t>
  </si>
  <si>
    <t>Atlas-LV3 Agena-D | KH-7 Gambit 4002</t>
  </si>
  <si>
    <t>Thu Aug 29, 1963 20:31 UTC</t>
  </si>
  <si>
    <t>Thor DM-21 Agena-D | OPS 1561 &amp; LAMPO</t>
  </si>
  <si>
    <t>Sun Aug 25, 1963 00:29 UTC</t>
  </si>
  <si>
    <t>Thor-SLV2A Agena-D | OPS 1419</t>
  </si>
  <si>
    <t>Thu Aug 22, 1963 06:00 UTC</t>
  </si>
  <si>
    <t>Cosmos-1 (65S3) | DS-A1 nÂ°3</t>
  </si>
  <si>
    <t>Tue Aug 06, 1963 06:07 UTC</t>
  </si>
  <si>
    <t>Cosmos-1 (65S3) | Cosmos 19</t>
  </si>
  <si>
    <t>Wed Jul 31, 1963 00:00 UTC</t>
  </si>
  <si>
    <t>Thor-SLV2A Agena-D | OPS 1370</t>
  </si>
  <si>
    <t>Fri Jul 26, 1963 14:33 UTC</t>
  </si>
  <si>
    <t>Delta B | Syncom 2</t>
  </si>
  <si>
    <t>Fri Jul 19, 1963 03:51 UTC</t>
  </si>
  <si>
    <t>Atlas-LV3 Agena-B | Midas 9</t>
  </si>
  <si>
    <t>Fri Jul 19, 1963 00:00 UTC</t>
  </si>
  <si>
    <t>Thor DM-21 Agena-D | OPS 1266</t>
  </si>
  <si>
    <t>Fri Jul 12, 1963 20:45 UTC</t>
  </si>
  <si>
    <t>Atlas-LV3 Agena-D | KH-7 Gambit 4001</t>
  </si>
  <si>
    <t>Wed Jul 10, 1963 10:03 UTC</t>
  </si>
  <si>
    <t>Vostok-2 | Zenit-2 nÂ°12</t>
  </si>
  <si>
    <t>Sat Jun 29, 1963 22:30 UTC</t>
  </si>
  <si>
    <t>Thor-SLV2A Agena-D | OPS 1440</t>
  </si>
  <si>
    <t>Fri Jun 28, 1963 21:19 UTC</t>
  </si>
  <si>
    <t>Scout X-4 | CRL-1 (GRS)</t>
  </si>
  <si>
    <t>Thu Jun 27, 1963 00:37 UTC</t>
  </si>
  <si>
    <t>Thor-SLV2A Agena-D | OPS 0999 &amp; Hitchhiker 1</t>
  </si>
  <si>
    <t>Wed Jun 19, 1963 09:50 UTC</t>
  </si>
  <si>
    <t>Delta B | TIROS-7</t>
  </si>
  <si>
    <t>Sun Jun 16, 1963 09:29 UTC</t>
  </si>
  <si>
    <t>Vostok | Vostok 6</t>
  </si>
  <si>
    <t>Sun Jun 16, 1963 01:49 UTC</t>
  </si>
  <si>
    <t>Scout X-3 | Transit-5A 3</t>
  </si>
  <si>
    <t>Sat Jun 15, 1963 14:29 UTC</t>
  </si>
  <si>
    <t>Thor DM-21 Agena-D | Poppy 4A-4C &amp; Others</t>
  </si>
  <si>
    <t>Fri Jun 14, 1963 11:58 UTC</t>
  </si>
  <si>
    <t>Vostok | Vostok 5</t>
  </si>
  <si>
    <t>Wed Jun 12, 1963 23:58 UTC</t>
  </si>
  <si>
    <t>Thor-SLV2A Agena-D | OPS 0954</t>
  </si>
  <si>
    <t>Wed Jun 12, 1963</t>
  </si>
  <si>
    <t>Atlas-LV3 Agena-B | Midas 8</t>
  </si>
  <si>
    <t>Sat Jun 01, 1963 02:50 UTC</t>
  </si>
  <si>
    <t>Cosmos-1 (65S3) | DS-MT nÂ°1</t>
  </si>
  <si>
    <t>Fri May 24, 1963 10:34 UTC</t>
  </si>
  <si>
    <t>Vostok-2 | Cosmos 18</t>
  </si>
  <si>
    <t>Wed May 22, 1963 03:00 UTC</t>
  </si>
  <si>
    <t>Cosmos-1 (65S3) | Cosmos 17</t>
  </si>
  <si>
    <t>Sat May 18, 1963 22:21 UTC</t>
  </si>
  <si>
    <t>Thor-SLV2A Agena-D | OPS 0924</t>
  </si>
  <si>
    <t>Wed May 15, 1963 13:04 UTC</t>
  </si>
  <si>
    <t>Atlas-D Mercury | Faith 7 (MA-9)</t>
  </si>
  <si>
    <t>Thu May 09, 1963 20:06 UTC</t>
  </si>
  <si>
    <t>Atlas-LV3 Agena-B | Midas 7</t>
  </si>
  <si>
    <t>Tue May 07, 1963 11:38 UTC</t>
  </si>
  <si>
    <t>Delta B | Telstar 2</t>
  </si>
  <si>
    <t>Sun Apr 28, 1963 08:49 UTC</t>
  </si>
  <si>
    <t>Vostok-2 | Cosmos 16</t>
  </si>
  <si>
    <t>Fri Apr 26, 1963 20:12 UTC</t>
  </si>
  <si>
    <t>Thor DM-21 Agena-D | OPS 1008</t>
  </si>
  <si>
    <t>Fri Apr 26, 1963</t>
  </si>
  <si>
    <t>Scout X-2M | DSAP-1 F4 (Program 35)</t>
  </si>
  <si>
    <t>Mon Apr 22, 1963 08:30 UTC</t>
  </si>
  <si>
    <t>Vostok-2 | Cosmos 15</t>
  </si>
  <si>
    <t>Sat Apr 13, 1963 11:00 UTC</t>
  </si>
  <si>
    <t>Cosmos-1 (65S3) | Cosmos 14</t>
  </si>
  <si>
    <t>Sat Apr 06, 1963 03:01 UTC</t>
  </si>
  <si>
    <t>Cosmos-1 (65S3) | DS-P1 nÂ°2</t>
  </si>
  <si>
    <t>Fri Apr 05, 1963 03:01 UTC</t>
  </si>
  <si>
    <t>Scout X-3 | Transit-5A 2</t>
  </si>
  <si>
    <t>Wed Apr 03, 1963 02:00 UTC</t>
  </si>
  <si>
    <t>Delta B | Explorer 17 (AE-A)</t>
  </si>
  <si>
    <t>Tue Apr 02, 1963 08:16 UTC</t>
  </si>
  <si>
    <t>Molniya | Luna 4</t>
  </si>
  <si>
    <t>Mon Apr 01, 1963 23:01 UTC</t>
  </si>
  <si>
    <t>Thor DM-21 Agena-D | KH-4 20</t>
  </si>
  <si>
    <t>Thu Mar 28, 1963 21:11 UTC</t>
  </si>
  <si>
    <t>Saturn I Block I | SA-4</t>
  </si>
  <si>
    <t>Thu Mar 21, 1963 08:30 UTC</t>
  </si>
  <si>
    <t>Vostok-2 | Cosmos 13</t>
  </si>
  <si>
    <t>Mon Mar 18, 1963 21:13 UTC</t>
  </si>
  <si>
    <t>Thor-SLV2A Agena-D | OPS 0627</t>
  </si>
  <si>
    <t>Thu Feb 28, 1963 21:48 UTC</t>
  </si>
  <si>
    <t>Thor-SLV2A Agena-D | OPS 0583</t>
  </si>
  <si>
    <t>Tue Feb 19, 1963 16:33 UTC</t>
  </si>
  <si>
    <t>Scout X-3M | DSAP-1 F3 (Program 35)</t>
  </si>
  <si>
    <t>Thu Feb 14, 1963 05:35 UTC</t>
  </si>
  <si>
    <t>Delta B | Syncom 1</t>
  </si>
  <si>
    <t>Sun Feb 03, 1963 09:29 UTC</t>
  </si>
  <si>
    <t>Molniya | E-6 nÂ°2 (Luna 4)</t>
  </si>
  <si>
    <t>Wed Jan 16, 1963 21:59 UTC</t>
  </si>
  <si>
    <t>Thor DM-21 Agena-B | OPS 0180</t>
  </si>
  <si>
    <t>Mon Jan 07, 1963 21:09 UTC</t>
  </si>
  <si>
    <t>Thor DM-21 Agena-D | OPS 0048</t>
  </si>
  <si>
    <t>Fri Jan 04, 1963 08:49 UTC</t>
  </si>
  <si>
    <t>Molniya | E-6 nÂ°1 (Luna 4)</t>
  </si>
  <si>
    <t>Sat Dec 22, 1962 09:24 UTC</t>
  </si>
  <si>
    <t>Vostok-2 | Cosmos 12</t>
  </si>
  <si>
    <t>Wed Dec 19, 1962 01:25 UTC</t>
  </si>
  <si>
    <t>Scout X-3 | Transit-5A 1</t>
  </si>
  <si>
    <t>Mon Dec 17, 1962 20:36 UTC</t>
  </si>
  <si>
    <t>Atlas-LV3 Agena-B | Midas 6</t>
  </si>
  <si>
    <t>Sun Dec 16, 1962 14:33 UTC</t>
  </si>
  <si>
    <t>Scout X-3 | Explorer 16 (S-55B)</t>
  </si>
  <si>
    <t>Fri Dec 14, 1962 21:26 UTC</t>
  </si>
  <si>
    <t>Thor DM-21 Agena-D | FTV 1156</t>
  </si>
  <si>
    <t>Thu Dec 13, 1962 23:30 UTC</t>
  </si>
  <si>
    <t>Delta B | Relay 1</t>
  </si>
  <si>
    <t>Thu Dec 13, 1962 04:07 UTC</t>
  </si>
  <si>
    <t>Thor DM-21 Agena-D | Injun 3 &amp; Others</t>
  </si>
  <si>
    <t>Tue Dec 04, 1962 21:30 UTC</t>
  </si>
  <si>
    <t>Thor DM-21 Agena-D | FTV 1155</t>
  </si>
  <si>
    <t>Sat Nov 24, 1962 22:00 UTC</t>
  </si>
  <si>
    <t>Thor DM-21 Agena-B | FTV 1135</t>
  </si>
  <si>
    <t>Fri Nov 16, 1962 16:45 UTC</t>
  </si>
  <si>
    <t>Saturn I Block I | SA-3</t>
  </si>
  <si>
    <t>Sun Nov 11, 1962 20:17 UTC</t>
  </si>
  <si>
    <t>Atlas-LV3 Agena-B | Samos 11</t>
  </si>
  <si>
    <t>Mon Nov 05, 1962 22:04 UTC</t>
  </si>
  <si>
    <t>Thor DM-21 Agena-B | FTV 1136</t>
  </si>
  <si>
    <t>Sun Nov 04, 1962 15:35 UTC</t>
  </si>
  <si>
    <t>Molniya | 2MV-3 nÂ°1 (Mars 2)</t>
  </si>
  <si>
    <t>Thu Nov 01, 1962 16:14 UTC</t>
  </si>
  <si>
    <t>Molniya | Mars 1</t>
  </si>
  <si>
    <t>Wed Oct 31, 1962 08:08 UTC</t>
  </si>
  <si>
    <t>Thor-DM21 Ablestar | ANNA 1B</t>
  </si>
  <si>
    <t>Sat Oct 27, 1962 23:15 UTC</t>
  </si>
  <si>
    <t>Delta A | Explorer 15 (EPE-C)</t>
  </si>
  <si>
    <t>Fri Oct 26, 1962 16:14 UTC</t>
  </si>
  <si>
    <t>Thor DM-21 Agena-D | STARAD</t>
  </si>
  <si>
    <t>Thu Oct 25, 1962 07:00 UTC</t>
  </si>
  <si>
    <t>Cosmos-1 (65S3) | 1MS nÂ°2</t>
  </si>
  <si>
    <t>Wed Oct 24, 1962 17:55 UTC</t>
  </si>
  <si>
    <t>Molniya | 2MV-4 nÂ°1 (Mars 1)</t>
  </si>
  <si>
    <t>Sat Oct 20, 1962 04:00 UTC</t>
  </si>
  <si>
    <t>Cosmos-1 (65S3) | Cosmos 11</t>
  </si>
  <si>
    <t>Thu Oct 18, 1962 16:59 UTC</t>
  </si>
  <si>
    <t>Atlas-LV3 Agena-B | Ranger 5</t>
  </si>
  <si>
    <t>Wed Oct 17, 1962 09:00 UTC</t>
  </si>
  <si>
    <t>Vostok-2 | Cosmos 10</t>
  </si>
  <si>
    <t>Tue Oct 09, 1962 18:35 UTC</t>
  </si>
  <si>
    <t>Thor DM-21 Agena-B | FTV 1134</t>
  </si>
  <si>
    <t>Wed Oct 03, 1962 12:15 UTC</t>
  </si>
  <si>
    <t>Atlas-D Mercury | Sigma 7 (MA-8)</t>
  </si>
  <si>
    <t>Tue Oct 02, 1962 22:11 UTC</t>
  </si>
  <si>
    <t>Delta A | Explorer 14 (EPE-B)</t>
  </si>
  <si>
    <t>Sat Sep 29, 1962 23:34 UTC</t>
  </si>
  <si>
    <t>Thor DM-21 Agena-D | FTV 1154</t>
  </si>
  <si>
    <t>Sat Sep 29, 1962 06:05 UTC</t>
  </si>
  <si>
    <t>Thor DM-21 Agena-B | Alouette 1 &amp; TAVE</t>
  </si>
  <si>
    <t>Thu Sep 27, 1962 09:39 UTC</t>
  </si>
  <si>
    <t>Vostok-2 | Cosmos 9</t>
  </si>
  <si>
    <t>Tue Sep 18, 1962 08:53 UTC</t>
  </si>
  <si>
    <t>Thor DM-19 Delta | TIROS-6</t>
  </si>
  <si>
    <t>Mon Sep 17, 1962 23:46 UTC</t>
  </si>
  <si>
    <t>Thor DM-21 Agena-B | FTV 1133 &amp; ERS-2</t>
  </si>
  <si>
    <t>Wed Sep 12, 1962 00:59 UTC</t>
  </si>
  <si>
    <t>Molniya | 2MV-2 nÂ°1 (Venera 2)</t>
  </si>
  <si>
    <t>Sat Sep 01, 1962 20:39 UTC</t>
  </si>
  <si>
    <t>Thor DM-21 Agena-B | FTV 1132</t>
  </si>
  <si>
    <t>Sat Sep 01, 1962 02:12 UTC</t>
  </si>
  <si>
    <t>Molniya | 2MV-1 nÂ°2 (Venera 2)</t>
  </si>
  <si>
    <t>Wed Aug 29, 1962 01:00 UTC</t>
  </si>
  <si>
    <t>Thor DM-21 Agena-D | FTV 1153</t>
  </si>
  <si>
    <t>Mon Aug 27, 1962 06:53 UTC</t>
  </si>
  <si>
    <t>Atlas-LV3 Agena-B | Mariner 2</t>
  </si>
  <si>
    <t>Sat Aug 25, 1962 02:18 UTC</t>
  </si>
  <si>
    <t>Molniya | 2MV-1 nÂ°1 (Venera 2)</t>
  </si>
  <si>
    <t>Thu Aug 23, 1962 11:44 UTC</t>
  </si>
  <si>
    <t>Scout X-2M | DSAP-1 F2 (Program 35)</t>
  </si>
  <si>
    <t>Sat Aug 18, 1962 15:00 UTC</t>
  </si>
  <si>
    <t>Cosmos-1 (65S3) | Cosmos 8</t>
  </si>
  <si>
    <t>Sun Aug 12, 1962 08:02 UTC</t>
  </si>
  <si>
    <t>Vostok | Vostok 4</t>
  </si>
  <si>
    <t>Sat Aug 11, 1962 08:30 UTC</t>
  </si>
  <si>
    <t>Vostok | Vostok 3</t>
  </si>
  <si>
    <t>Sun Aug 05, 1962 17:58 UTC</t>
  </si>
  <si>
    <t>Atlas-LV3 Agena-B | Samos 10</t>
  </si>
  <si>
    <t>Thu Aug 02, 1962 00:17 UTC</t>
  </si>
  <si>
    <t>Thor DM-21 Agena-D | FTV 1152</t>
  </si>
  <si>
    <t>Sat Jul 28, 1962 09:18 UTC</t>
  </si>
  <si>
    <t>Vostok-2 | Cosmos 7</t>
  </si>
  <si>
    <t>Sat Jul 28, 1962 00:30 UTC</t>
  </si>
  <si>
    <t>Thor DM-21 Agena-B | FTV 1131</t>
  </si>
  <si>
    <t>Sun Jul 22, 1962 09:21 UTC</t>
  </si>
  <si>
    <t>Atlas-LV3 Agena-B | Mariner 1</t>
  </si>
  <si>
    <t>Sat Jul 21, 1962 00:56 UTC</t>
  </si>
  <si>
    <t>Thor DM-21 Agena-B | FTV 1130</t>
  </si>
  <si>
    <t>Wed Jul 18, 1962 20:51 UTC</t>
  </si>
  <si>
    <t>Atlas-LV3 Agena-B | Samos 9</t>
  </si>
  <si>
    <t>Tue Jul 10, 1962 08:35 UTC</t>
  </si>
  <si>
    <t>Thor DM-19 Delta | Telstar 1</t>
  </si>
  <si>
    <t>Sat Jun 30, 1962 16:00 UTC</t>
  </si>
  <si>
    <t>Cosmos-1 (65S3) | Cosmos 6</t>
  </si>
  <si>
    <t>Thu Jun 28, 1962 01:09 UTC</t>
  </si>
  <si>
    <t>Thor DM-21 Agena-D | FTV 1151</t>
  </si>
  <si>
    <t>Sat Jun 23, 1962 00:30 UTC</t>
  </si>
  <si>
    <t>Thor DM-21 Agena-B | FTV 1129</t>
  </si>
  <si>
    <t>Tue Jun 19, 1962 12:19 UTC</t>
  </si>
  <si>
    <t>Thor DM-19 Delta | TIROS-5</t>
  </si>
  <si>
    <t>Mon Jun 18, 1962 20:20 UTC</t>
  </si>
  <si>
    <t>Thor DM-21 Agena-B | FTV 2312</t>
  </si>
  <si>
    <t>Sun Jun 17, 1962 18:14 UTC</t>
  </si>
  <si>
    <t>Atlas-LV3 Agena-B | Samos 8</t>
  </si>
  <si>
    <t>Sat Jun 02, 1962 00:31 UTC</t>
  </si>
  <si>
    <t>Thor-DM18 Agena-A | FTV 1127 &amp; Oscar 2</t>
  </si>
  <si>
    <t>Fri Jun 01, 1962 09:37 UTC</t>
  </si>
  <si>
    <t>Vostok-2 | Zenit-2 nÂ°3</t>
  </si>
  <si>
    <t>Wed May 30, 1962 01:00 UTC</t>
  </si>
  <si>
    <t>Thor DM-21 Agena-B | FTV 1128</t>
  </si>
  <si>
    <t>Mon May 28, 1962 03:00 UTC</t>
  </si>
  <si>
    <t>Cosmos-1 (65S3) | Cosmos 5</t>
  </si>
  <si>
    <t>Thu May 24, 1962 12:45 UTC</t>
  </si>
  <si>
    <t>Atlas-D Mercury | Aurora 7 (MA-7)</t>
  </si>
  <si>
    <t>Thu May 24, 1962 10:49 UTC</t>
  </si>
  <si>
    <t>Scout X-2M | DSAP-1 F1 (Program 35)</t>
  </si>
  <si>
    <t>Tue May 15, 1962 19:36 UTC</t>
  </si>
  <si>
    <t>Thor DM-21 Agena-B | FTV 1126</t>
  </si>
  <si>
    <t>Thu May 10, 1962 12:06 UTC</t>
  </si>
  <si>
    <t>Thor-DM21 Ablestar | ANNA 1A</t>
  </si>
  <si>
    <t>Tue May 08, 1962 19:49 UTC</t>
  </si>
  <si>
    <t>Atlas-LV3C Centaur-A | AC-1 (Test Vehicle)</t>
  </si>
  <si>
    <t>Sun Apr 29, 1962 00:30 UTC</t>
  </si>
  <si>
    <t>Thor DM-21 Agena-B | FTV 1125</t>
  </si>
  <si>
    <t>Thu Apr 26, 1962 18:56 UTC</t>
  </si>
  <si>
    <t>Atlas-LV3 Agena-B | Samos 7</t>
  </si>
  <si>
    <t>Thu Apr 26, 1962 18:00 UTC</t>
  </si>
  <si>
    <t>Thor DM-19 Delta | Ariel 1</t>
  </si>
  <si>
    <t>Thu Apr 26, 1962 10:49 UTC</t>
  </si>
  <si>
    <t>Scout X-2 | Solrad 4B</t>
  </si>
  <si>
    <t>Thu Apr 26, 1962 10:02 UTC</t>
  </si>
  <si>
    <t>Vostok | Cosmos 4</t>
  </si>
  <si>
    <t>Wed Apr 25, 1962 13:00 UTC</t>
  </si>
  <si>
    <t>Saturn I Block I | SA-2</t>
  </si>
  <si>
    <t>Tue Apr 24, 1962 04:00 UTC</t>
  </si>
  <si>
    <t>Cosmos-1 (65S3) | Cosmos 3</t>
  </si>
  <si>
    <t>Mon Apr 23, 1962 20:50 UTC</t>
  </si>
  <si>
    <t>Atlas-LV3 Agena-B | Ranger 4</t>
  </si>
  <si>
    <t>Wed Apr 18, 1962 00:53 UTC</t>
  </si>
  <si>
    <t>Thor DM-21 Agena-B | Discoverer 39</t>
  </si>
  <si>
    <t>Mon Apr 09, 1962 15:04 UTC</t>
  </si>
  <si>
    <t>Atlas-LV3 Agena-B | Midas 5</t>
  </si>
  <si>
    <t>Fri Apr 06, 1962 17:15 UTC</t>
  </si>
  <si>
    <t>Cosmos-1 (65S3) | Cosmos 2</t>
  </si>
  <si>
    <t>Fri Mar 16, 1962 11:59 UTC</t>
  </si>
  <si>
    <t>Cosmos-1 (65S3) | Cosmos 1</t>
  </si>
  <si>
    <t>Wed Mar 07, 1962 22:10 UTC</t>
  </si>
  <si>
    <t>Atlas-LV3 Agena-B | Samos 6</t>
  </si>
  <si>
    <t>Wed Mar 07, 1962 16:06 UTC</t>
  </si>
  <si>
    <t>Thor DM-19 Delta | OSO-1</t>
  </si>
  <si>
    <t>Tue Feb 27, 1962 19:39 UTC</t>
  </si>
  <si>
    <t>Thor DM-21 Agena-B | Discoverer 38</t>
  </si>
  <si>
    <t>Wed Feb 21, 1962 18:44 UTC</t>
  </si>
  <si>
    <t>Thor DM-21 Agena-B | FTV 2301</t>
  </si>
  <si>
    <t>Tue Feb 20, 1962 14:47 UTC</t>
  </si>
  <si>
    <t>Atlas-D Mercury | Friendship 7 (MA-6)</t>
  </si>
  <si>
    <t>Thu Feb 08, 1962 12:43 UTC</t>
  </si>
  <si>
    <t>Thor DM-19 Delta | TIROS-4</t>
  </si>
  <si>
    <t>Fri Jan 26, 1962 20:30 UTC</t>
  </si>
  <si>
    <t>Atlas-LV3 Agena-B | Ranger 3</t>
  </si>
  <si>
    <t>Wed Jan 24, 1962 09:30 UTC</t>
  </si>
  <si>
    <t>Thor-DM21 Ablestar | LOFTI-2A &amp; Others</t>
  </si>
  <si>
    <t>Sat Jan 13, 1962 21:41 UTC</t>
  </si>
  <si>
    <t>Thor DM-21 Agena-B | Discoverer 37</t>
  </si>
  <si>
    <t>Fri Dec 22, 1961 19:12 UTC</t>
  </si>
  <si>
    <t>Atlas-LV3 Agena-B | Samos 5</t>
  </si>
  <si>
    <t>Thu Dec 21, 1961 12:30 UTC</t>
  </si>
  <si>
    <t>Cosmos-1 (65S3) | DS-1 nÂ°2</t>
  </si>
  <si>
    <t>Tue Dec 12, 1961 20:40 UTC</t>
  </si>
  <si>
    <t>Thor DM-21 Agena-B | Discoverer 36 &amp; Oscar 1</t>
  </si>
  <si>
    <t>Mon Dec 11, 1961 09:39 UTC</t>
  </si>
  <si>
    <t>Vostok | Zenit-2 nÂ°1</t>
  </si>
  <si>
    <t>Wed Nov 29, 1961 15:07 UTC</t>
  </si>
  <si>
    <t>Atlas-D Mercury | Mercury-Atlas 5 (MA-5)</t>
  </si>
  <si>
    <t>Wed Nov 22, 1961 20:45 UTC</t>
  </si>
  <si>
    <t>Atlas-LV3 Agena-B | Samos 4</t>
  </si>
  <si>
    <t>Sat Nov 18, 1961 08:12 UTC</t>
  </si>
  <si>
    <t>Atlas-LV3 Agena-B | Ranger 2</t>
  </si>
  <si>
    <t>Wed Nov 15, 1961 22:26 UTC</t>
  </si>
  <si>
    <t>Thor-DM21 Ablestar | Transit 4B &amp; TRAAC</t>
  </si>
  <si>
    <t>Wed Nov 15, 1961 21:22 UTC</t>
  </si>
  <si>
    <t>Thor DM-21 Agena-B | Discoverer 35</t>
  </si>
  <si>
    <t>Sun Nov 05, 1961 20:00 UTC</t>
  </si>
  <si>
    <t>Thor DM-21 Agena-B | Discoverer 34</t>
  </si>
  <si>
    <t>LC-18B, Cape Canaveral SFS, Florida, USA</t>
  </si>
  <si>
    <t>Wed Nov 01, 1961 15:32 UTC</t>
  </si>
  <si>
    <t>Blue Scout II | Mercury-Scout 1</t>
  </si>
  <si>
    <t>Fri Oct 27, 1961 16:30 UTC</t>
  </si>
  <si>
    <t>Cosmos-1 (65S3) | DS-1 nÂ°1</t>
  </si>
  <si>
    <t>Fri Oct 27, 1961 14:06 UTC</t>
  </si>
  <si>
    <t>Saturn I Block I | SA-1</t>
  </si>
  <si>
    <t>Mon Oct 23, 1961 19:23 UTC</t>
  </si>
  <si>
    <t>Thor DM-21 Agena-B | Discoverer 33</t>
  </si>
  <si>
    <t>Sat Oct 21, 1961 13:53 UTC</t>
  </si>
  <si>
    <t>Atlas-LV3 Agena-B | Midas 4</t>
  </si>
  <si>
    <t>Fri Oct 13, 1961 19:22 UTC</t>
  </si>
  <si>
    <t>Thor DM-21 Agena-B | Discoverer 32</t>
  </si>
  <si>
    <t>Sun Sep 17, 1961 21:00 UTC</t>
  </si>
  <si>
    <t>Thor DM-21 Agena-B | Discoverer 31</t>
  </si>
  <si>
    <t>Wed Sep 13, 1961 14:04 UTC</t>
  </si>
  <si>
    <t>Atlas-D Mercury | Mercury-Atlas 4 (MA-4)</t>
  </si>
  <si>
    <t>Tue Sep 12, 1961 19:59 UTC</t>
  </si>
  <si>
    <t>Thor DM-21 Agena-B | Discoverer 30</t>
  </si>
  <si>
    <t>Sat Sep 09, 1961 19:28 UTC</t>
  </si>
  <si>
    <t>Atlas-LV3 Agena-B | Samos 3</t>
  </si>
  <si>
    <t>Wed Aug 30, 1961 20:00 UTC</t>
  </si>
  <si>
    <t>Thor DM-21 Agena-B | Discoverer 29</t>
  </si>
  <si>
    <t>Fri Aug 25, 1961 18:29 UTC</t>
  </si>
  <si>
    <t>Scout X-1 | Explorer 13 (S55A)</t>
  </si>
  <si>
    <t>Wed Aug 23, 1961 10:04 UTC</t>
  </si>
  <si>
    <t>Atlas-LV3 Agena-B | Ranger 1</t>
  </si>
  <si>
    <t>Wed Aug 16, 1961 03:21 UTC</t>
  </si>
  <si>
    <t>Thor DM-19 Delta | Explorer 12 (EPE-A)</t>
  </si>
  <si>
    <t>Sun Aug 06, 1961 06:00 UTC</t>
  </si>
  <si>
    <t>Vostok | Vostok 2</t>
  </si>
  <si>
    <t>Fri Aug 04, 1961 00:01 UTC</t>
  </si>
  <si>
    <t>Thor DM-21 Agena-B | Discoverer 28</t>
  </si>
  <si>
    <t>Fri Jul 21, 1961 22:35 UTC</t>
  </si>
  <si>
    <t>Thor DM-21 Agena-B | Discoverer 27</t>
  </si>
  <si>
    <t>LC-5, Cape Canaveral SFS, Florida, USA</t>
  </si>
  <si>
    <t>Fri Jul 21, 1961 12:36 UTC</t>
  </si>
  <si>
    <t>Mercury-Redstone | Liberty Bell 7 (MR-4)</t>
  </si>
  <si>
    <t>Wed Jul 12, 1961 15:11 UTC</t>
  </si>
  <si>
    <t>Atlas-LV3 Agena-B | Midas 3</t>
  </si>
  <si>
    <t>Wed Jul 12, 1961 10:25 UTC</t>
  </si>
  <si>
    <t>Thor DM-19 Delta | TIROS-3</t>
  </si>
  <si>
    <t>Fri Jul 07, 1961 23:29 UTC</t>
  </si>
  <si>
    <t>Thor DM-21 Agena-B | Discoverer 26</t>
  </si>
  <si>
    <t>Fri Jun 30, 1961 17:09 UTC</t>
  </si>
  <si>
    <t>Scout X-1 | Explorer (S-55)</t>
  </si>
  <si>
    <t>Thu Jun 29, 1961 04:23 UTC</t>
  </si>
  <si>
    <t>Thor-DM21 Ablestar | Transit 4A, Injun 1 &amp; GRAB-3</t>
  </si>
  <si>
    <t>Fri Jun 16, 1961 23:02 UTC</t>
  </si>
  <si>
    <t>Thor DM-21 Agena-B | Discoverer 25</t>
  </si>
  <si>
    <t>Thu Jun 08, 1961 21:16 UTC</t>
  </si>
  <si>
    <t>Thor DM-21 Agena-B | Discoverer 24</t>
  </si>
  <si>
    <t>LC-26B, Cape Canaveral SFS, Florida, USA</t>
  </si>
  <si>
    <t>Wed May 24, 1961 19:48 UTC</t>
  </si>
  <si>
    <t>Juno II | Explorer 12a</t>
  </si>
  <si>
    <t>Fri May 05, 1961 14:34 UTC</t>
  </si>
  <si>
    <t>Mercury-Redstone | Freedom 7 (MR-3)</t>
  </si>
  <si>
    <t>Thu Apr 27, 1961 14:16 UTC</t>
  </si>
  <si>
    <t>Juno II | Explorer 11 (S 15)</t>
  </si>
  <si>
    <t>Tue Apr 25, 1961 16:15 UTC</t>
  </si>
  <si>
    <t>Atlas-D Mercury | Mercury-Atlas 3 (MA-3)</t>
  </si>
  <si>
    <t>Wed Apr 12, 1961 06:07 UTC</t>
  </si>
  <si>
    <t>Vostok | Vostok 1</t>
  </si>
  <si>
    <t>Sat Apr 08, 1961 19:21 UTC</t>
  </si>
  <si>
    <t>Thor DM-21 Agena-B | Discoverer 23</t>
  </si>
  <si>
    <t>Thu Mar 30, 1961 20:34 UTC</t>
  </si>
  <si>
    <t>Thor DM-21 Agena-B | Discoverer 22</t>
  </si>
  <si>
    <t>Sat Mar 25, 1961 15:17 UTC</t>
  </si>
  <si>
    <t>Thor DM-19 Delta | Explorer 10 (P 14)</t>
  </si>
  <si>
    <t>Sat Mar 25, 1961 05:54 UTC</t>
  </si>
  <si>
    <t>Vostok | Korabl-Sputnik 5</t>
  </si>
  <si>
    <t>Fri Mar 24, 1961 17:30 UTC</t>
  </si>
  <si>
    <t>Mercury-Redstone | Mercury-Redstone BD (MR-BD)</t>
  </si>
  <si>
    <t>Thu Mar 09, 1961 06:29 UTC</t>
  </si>
  <si>
    <t>Vostok | Korabl-Sputnik 4</t>
  </si>
  <si>
    <t>Sat Feb 25, 1961 00:13 UTC</t>
  </si>
  <si>
    <t>Juno II | Explorer 10a</t>
  </si>
  <si>
    <t>Wed Feb 22, 1961 03:45 UTC</t>
  </si>
  <si>
    <t>Thor-DM21 Ablestar | Transit 3B &amp; Lofti 1</t>
  </si>
  <si>
    <t>Tue Feb 21, 1961 14:12 UTC</t>
  </si>
  <si>
    <t>Atlas-D Mercury | Mercury-Atlas 2 (MA-2)</t>
  </si>
  <si>
    <t>Sat Feb 18, 1961 22:57 UTC</t>
  </si>
  <si>
    <t>Thor DM-21 Agena-B | Discoverer 21</t>
  </si>
  <si>
    <t>Fri Feb 17, 1961 20:25 UTC</t>
  </si>
  <si>
    <t>Thor DM-21 Agena-B | Discoverer 20</t>
  </si>
  <si>
    <t>Thu Feb 16, 1961 13:05 UTC</t>
  </si>
  <si>
    <t>Scout X-1 | Explorer 9 (S-56A)</t>
  </si>
  <si>
    <t>Sun Feb 12, 1961 00:34 UTC</t>
  </si>
  <si>
    <t>Molniya | Venera 1</t>
  </si>
  <si>
    <t>Sat Feb 04, 1961 01:18 UTC</t>
  </si>
  <si>
    <t>Molniya | 1VA nÂ°1 (Venera 1)</t>
  </si>
  <si>
    <t>Tue Jan 31, 1961 20:21 UTC</t>
  </si>
  <si>
    <t>Atlas-LV3 Agena-A | Samos 2</t>
  </si>
  <si>
    <t>Tue Jan 31, 1961 16:55 UTC</t>
  </si>
  <si>
    <t>Mercury-Redstone | Mercury-Redstone 2 (MR-2)</t>
  </si>
  <si>
    <t>Thu Dec 22, 1960 07:45 UTC</t>
  </si>
  <si>
    <t>Vostok | 1K nÂ°5 (Korabl-Sputnik 3)</t>
  </si>
  <si>
    <t>Tue Dec 20, 1960 20:32 UTC</t>
  </si>
  <si>
    <t>Thor DM-21 Agena-B | Discoverer 19</t>
  </si>
  <si>
    <t>Mon Dec 19, 1960 16:15 UTC</t>
  </si>
  <si>
    <t>Mercury-Redstone | Mercury-Redstone 1A (MR-1A)</t>
  </si>
  <si>
    <t>Thu Dec 15, 1960 09:10 UTC</t>
  </si>
  <si>
    <t>Atlas-D Able | Pioneer P-31</t>
  </si>
  <si>
    <t>Wed Dec 07, 1960 20:20 UTC</t>
  </si>
  <si>
    <t>Thor DM-21 Agena-B | Discoverer 18</t>
  </si>
  <si>
    <t>Sun Dec 04, 1960 21:14 UTC</t>
  </si>
  <si>
    <t>Scout X-1 | Explorer (S-56)</t>
  </si>
  <si>
    <t>Thu Dec 01, 1960 07:30 UTC</t>
  </si>
  <si>
    <t>Vostok | Korabl-Sputnik 3</t>
  </si>
  <si>
    <t>Wed Nov 30, 1960 19:50 UTC</t>
  </si>
  <si>
    <t>Thor-DM21 Ablestar | Transit 3A &amp; GRAB-2</t>
  </si>
  <si>
    <t>Wed Nov 23, 1960 11:13 UTC</t>
  </si>
  <si>
    <t>Thor DM-19 Delta | TIROS-2</t>
  </si>
  <si>
    <t>Mon Nov 21, 1960 14:00 UTC</t>
  </si>
  <si>
    <t>Mercury-Redstone | Mercury-Redstone 1 (MR-1)</t>
  </si>
  <si>
    <t>Sat Nov 12, 1960 20:42 UTC</t>
  </si>
  <si>
    <t>Thor DM-21 Agena-B | Discoverer 17</t>
  </si>
  <si>
    <t>Thu Nov 03, 1960 05:23 UTC</t>
  </si>
  <si>
    <t>Juno II | Explorer 8</t>
  </si>
  <si>
    <t>Wed Oct 26, 1960 20:26 UTC</t>
  </si>
  <si>
    <t>Thor DM-21 Agena-B | Discoverer 16</t>
  </si>
  <si>
    <t>Fri Oct 14, 1960 13:51 UTC</t>
  </si>
  <si>
    <t>Molniya | 1M nÂ°2 (Marsnik 2)</t>
  </si>
  <si>
    <t>Tue Oct 11, 1960 20:33 UTC</t>
  </si>
  <si>
    <t>Atlas-LV3 Agena-A | Samos 1</t>
  </si>
  <si>
    <t>Mon Oct 10, 1960 14:27 UTC</t>
  </si>
  <si>
    <t>Molniya | 1M nÂ°1 (Marsnik 1)</t>
  </si>
  <si>
    <t>Tue Oct 04, 1960 17:50 UTC</t>
  </si>
  <si>
    <t>Thor-DM21 Ablestar | Courier 1B</t>
  </si>
  <si>
    <t>Sun Sep 25, 1960 15:13 UTC</t>
  </si>
  <si>
    <t>Atlas-D Able | Pioneer P-30</t>
  </si>
  <si>
    <t>Tue Sep 13, 1960 22:13 UTC</t>
  </si>
  <si>
    <t>Thor-DM18 Agena-A | Discoverer 15</t>
  </si>
  <si>
    <t>Fri Aug 19, 1960 08:44 UTC</t>
  </si>
  <si>
    <t>Vostok | Korabl-Sputnik 2</t>
  </si>
  <si>
    <t>Thu Aug 18, 1960 19:58 UTC</t>
  </si>
  <si>
    <t>Thor-DM21 Ablestar | Courier 1A</t>
  </si>
  <si>
    <t>Thu Aug 18, 1960 19:57 UTC</t>
  </si>
  <si>
    <t>Thor-DM18 Agena-A | Discoverer 14</t>
  </si>
  <si>
    <t>Fri Aug 12, 1960 09:39 UTC</t>
  </si>
  <si>
    <t>Thor DM-19 Delta | Echo 1A</t>
  </si>
  <si>
    <t>Wed Aug 10, 1960 20:37 UTC</t>
  </si>
  <si>
    <t>Thor-DM18 Agena-A | Discoverer 13</t>
  </si>
  <si>
    <t>Fri Jul 29, 1960 13:13 UTC</t>
  </si>
  <si>
    <t>Atlas-D Mercury | Mercury-Atlas 1 (MA-1)</t>
  </si>
  <si>
    <t>Thu Jul 28, 1960 09:31 UTC</t>
  </si>
  <si>
    <t>Vostok | 1K nÂ°2 (Korabl-Sputnik 2)</t>
  </si>
  <si>
    <t>Wed Jun 29, 1960 22:00 UTC</t>
  </si>
  <si>
    <t>Thor-DM18 Agena-A | Discoverer 12</t>
  </si>
  <si>
    <t>Wed Jun 22, 1960 05:54 UTC</t>
  </si>
  <si>
    <t>Thor-DM21 Ablestar | Transit 2A &amp; GRAB-1</t>
  </si>
  <si>
    <t>Tue May 24, 1960 17:36 UTC</t>
  </si>
  <si>
    <t>Atlas-LV3 Agena-A | Midas 2</t>
  </si>
  <si>
    <t>Sun May 15, 1960 00:00 UTC</t>
  </si>
  <si>
    <t>Vostok | Korabl-Sputnik 1</t>
  </si>
  <si>
    <t>Fri May 13, 1960 09:16 UTC</t>
  </si>
  <si>
    <t>Thor DM-19 Delta | Echo 1</t>
  </si>
  <si>
    <t>Sat Apr 16, 1960 16:07 UTC</t>
  </si>
  <si>
    <t>Vostok | E-3 nÂ°3 (Luna-3)</t>
  </si>
  <si>
    <t>Fri Apr 15, 1960 20:30 UTC</t>
  </si>
  <si>
    <t>Thor-DM18 Agena-A | Discoverer 11</t>
  </si>
  <si>
    <t>Fri Apr 15, 1960 15:06 UTC</t>
  </si>
  <si>
    <t>Vostok | E-3 nÂ°2 (Luna-3)</t>
  </si>
  <si>
    <t>Wed Apr 13, 1960 12:02 UTC</t>
  </si>
  <si>
    <t>Thor-DM21 Ablestar | Transit 1B</t>
  </si>
  <si>
    <t>Fri Apr 01, 1960 11:40 UTC</t>
  </si>
  <si>
    <t>Thor DM-18 Able-II | TIROS-1</t>
  </si>
  <si>
    <t>Wed Mar 23, 1960 13:35 UTC</t>
  </si>
  <si>
    <t>Juno II | Explorer 8a</t>
  </si>
  <si>
    <t>Fri Mar 11, 1960 13:00 UTC</t>
  </si>
  <si>
    <t>Thor DM-18 Able-IV | Pioneer 5</t>
  </si>
  <si>
    <t>Fri Feb 26, 1960 17:25 UTC</t>
  </si>
  <si>
    <t>Atlas-LV3 Agena-A | Midas 1</t>
  </si>
  <si>
    <t>Fri Feb 19, 1960 20:15 UTC</t>
  </si>
  <si>
    <t>Thor-DM18 Agena-A | Discoverer 10</t>
  </si>
  <si>
    <t>Thu Feb 04, 1960 18:51 UTC</t>
  </si>
  <si>
    <t>Thor-DM18 Agena-A | Discoverer 9</t>
  </si>
  <si>
    <t>Thu Nov 26, 1959 07:26 UTC</t>
  </si>
  <si>
    <t>Atlas-D Able | Pioneer P-3</t>
  </si>
  <si>
    <t>Fri Nov 20, 1959 19:25 UTC</t>
  </si>
  <si>
    <t>Thor-DM18 Agena-A | Discoverer 8</t>
  </si>
  <si>
    <t>Sat Nov 07, 1959 20:28 UTC</t>
  </si>
  <si>
    <t>Thor-DM18 Agena-A | Discoverer 7</t>
  </si>
  <si>
    <t>Tue Oct 13, 1959 15:30 UTC</t>
  </si>
  <si>
    <t>Juno II | Explorer 7</t>
  </si>
  <si>
    <t>Sun Oct 04, 1959 00:43 UTC</t>
  </si>
  <si>
    <t>Vostok | Luna-3</t>
  </si>
  <si>
    <t>US Navy</t>
  </si>
  <si>
    <t>LC-18A, Cape Canaveral SFS, Florida, USA</t>
  </si>
  <si>
    <t>Fri Sep 18, 1959 05:20 UTC</t>
  </si>
  <si>
    <t>Vanguard | Vanguard 3</t>
  </si>
  <si>
    <t>Thu Sep 17, 1959 14:34 UTC</t>
  </si>
  <si>
    <t>Thor DM-18 Able-II | Transit 1A</t>
  </si>
  <si>
    <t>Sat Sep 12, 1959 06:39 UTC</t>
  </si>
  <si>
    <t>Vostok | Luna-2</t>
  </si>
  <si>
    <t>Wed Sep 09, 1959 08:19 UTC</t>
  </si>
  <si>
    <t>Atlas-D Mercury | Big Joe 1</t>
  </si>
  <si>
    <t>Wed Aug 19, 1959 19:24 UTC</t>
  </si>
  <si>
    <t>Thor-DM18 Agena-A | Discoverer 6</t>
  </si>
  <si>
    <t>Sat Aug 15, 1959 00:31 UTC</t>
  </si>
  <si>
    <t>Juno II | Beacon 2</t>
  </si>
  <si>
    <t>Thu Aug 13, 1959 19:00 UTC</t>
  </si>
  <si>
    <t>Thor-DM18 Agena-A | Discoverer 5</t>
  </si>
  <si>
    <t>Fri Aug 07, 1959 14:24 UTC</t>
  </si>
  <si>
    <t>Thor DM-18 Able-III | Explorer 6</t>
  </si>
  <si>
    <t>Thu Jul 16, 1959 17:37 UTC</t>
  </si>
  <si>
    <t>Juno II | Explorer 6a</t>
  </si>
  <si>
    <t>Thu Jun 25, 1959 22:47 UTC</t>
  </si>
  <si>
    <t>Thor-DM18 Agena-A | Discoverer 4</t>
  </si>
  <si>
    <t>Mon Jun 22, 1959 20:16 UTC</t>
  </si>
  <si>
    <t>Vanguard | Vanguard SLV-6</t>
  </si>
  <si>
    <t>Thu Jun 18, 1959 08:08 UTC</t>
  </si>
  <si>
    <t>Vostok | E-1A nÂ°1 (Luna-2)</t>
  </si>
  <si>
    <t>Wed Jun 03, 1959 20:09 UTC</t>
  </si>
  <si>
    <t>Thor-DM18 Agena-A | Discoverer 3</t>
  </si>
  <si>
    <t>Tue Apr 14, 1959 02:49 UTC</t>
  </si>
  <si>
    <t>Vanguard | Vanguard SLV-5</t>
  </si>
  <si>
    <t>Mon Apr 13, 1959 21:18 UTC</t>
  </si>
  <si>
    <t>Thor-DM18 Agena-A | Discoverer 2</t>
  </si>
  <si>
    <t>Tue Mar 03, 1959 05:10 UTC</t>
  </si>
  <si>
    <t>Juno II | Pioneer 4</t>
  </si>
  <si>
    <t>Sat Feb 28, 1959 21:49 UTC</t>
  </si>
  <si>
    <t>Thor-DM18 Agena-A | Discoverer 1</t>
  </si>
  <si>
    <t>Tue Feb 17, 1959 15:55 UTC</t>
  </si>
  <si>
    <t>Vanguard | Vanguard 2</t>
  </si>
  <si>
    <t>Fri Jan 02, 1959 16:41 UTC</t>
  </si>
  <si>
    <t>Vostok | Luna-1</t>
  </si>
  <si>
    <t>LC-11, Cape Canaveral SFS, Florida, USA</t>
  </si>
  <si>
    <t>Thu Dec 18, 1958 23:02 UTC</t>
  </si>
  <si>
    <t>SM-65B Atlas | SCORE</t>
  </si>
  <si>
    <t>Sat Dec 06, 1958 05:44 UTC</t>
  </si>
  <si>
    <t>Juno II | Pioneer 3</t>
  </si>
  <si>
    <t>Thu Dec 04, 1958 18:18 UTC</t>
  </si>
  <si>
    <t>Vostok | E-1 nÂ°3 (Luna-1)</t>
  </si>
  <si>
    <t>Sat Nov 08, 1958 07:30 UTC</t>
  </si>
  <si>
    <t>Thor-DM 18 Able I | Pioneer 2</t>
  </si>
  <si>
    <t>Thu Oct 23, 1958 03:21 UTC</t>
  </si>
  <si>
    <t>Juno I | Beacon 1</t>
  </si>
  <si>
    <t>Sat Oct 11, 1958 21:41 UTC</t>
  </si>
  <si>
    <t>Vostok | E-1 nÂ°2 (Luna-1)</t>
  </si>
  <si>
    <t>Sat Oct 11, 1958 08:42 UTC</t>
  </si>
  <si>
    <t>Thor-DM 18 Able I | Pioneer 1</t>
  </si>
  <si>
    <t>Fri Sep 26, 1958 15:38 UTC</t>
  </si>
  <si>
    <t>Vanguard | Vanguard SLV-3</t>
  </si>
  <si>
    <t>Tue Sep 23, 1958 07:40 UTC</t>
  </si>
  <si>
    <t>Vostok | E-1 nÂ°1 (Luna-1)</t>
  </si>
  <si>
    <t>Inyokern, China Lake, California, USA</t>
  </si>
  <si>
    <t>Thu Aug 28, 1958</t>
  </si>
  <si>
    <t>NOTS-EV-1 | Pilot 6</t>
  </si>
  <si>
    <t>Tue Aug 26, 1958</t>
  </si>
  <si>
    <t>NOTS-EV-1 | Pilot 5</t>
  </si>
  <si>
    <t>Mon Aug 25, 1958</t>
  </si>
  <si>
    <t>NOTS-EV-1 | Pilot 4</t>
  </si>
  <si>
    <t>Sun Aug 24, 1958 06:17 UTC</t>
  </si>
  <si>
    <t>Juno I | Explorer 5</t>
  </si>
  <si>
    <t>Fri Aug 22, 1958</t>
  </si>
  <si>
    <t>NOTS-EV-1 | Pilot 3</t>
  </si>
  <si>
    <t>Sun Aug 17, 1958 12:18 UTC</t>
  </si>
  <si>
    <t>Thor-DM 18 Able I | Pioneer 0</t>
  </si>
  <si>
    <t>Tue Aug 12, 1958</t>
  </si>
  <si>
    <t>NOTS-EV-1 | Pilot 2</t>
  </si>
  <si>
    <t>Sat Jul 26, 1958 15:00 UTC</t>
  </si>
  <si>
    <t>Juno I | Explorer 4</t>
  </si>
  <si>
    <t>Fri Jul 25, 1958</t>
  </si>
  <si>
    <t>NOTS-EV-1 | Pilot 1</t>
  </si>
  <si>
    <t>Thu Jun 26, 1958 05:00 UTC</t>
  </si>
  <si>
    <t>Vanguard | Vanguard SLV-2</t>
  </si>
  <si>
    <t>Wed May 28, 1958 03:46 UTC</t>
  </si>
  <si>
    <t>Vanguard | Vanguard SLV-1</t>
  </si>
  <si>
    <t>Thu May 15, 1958 07:00 UTC</t>
  </si>
  <si>
    <t>Sputnik 8A91 | Sputnik 3</t>
  </si>
  <si>
    <t>Tue Apr 29, 1958 02:53 UTC</t>
  </si>
  <si>
    <t>Vanguard | Vanguard TV5</t>
  </si>
  <si>
    <t>Sun Apr 27, 1958 09:01 UTC</t>
  </si>
  <si>
    <t>Sputnik 8A91 | D-1 nÂ°01</t>
  </si>
  <si>
    <t>Wed Mar 26, 1958 17:38 UTC</t>
  </si>
  <si>
    <t>Juno I | Explorer 3</t>
  </si>
  <si>
    <t>Mon Mar 17, 1958 12:15 UTC</t>
  </si>
  <si>
    <t>Vanguard | Vanguard 1</t>
  </si>
  <si>
    <t>LC-26A, Cape Canaveral SFS, Florida, USA</t>
  </si>
  <si>
    <t>Wed Mar 05, 1958 18:27 UTC</t>
  </si>
  <si>
    <t>Juno I | Explorer 2</t>
  </si>
  <si>
    <t>Wed Feb 05, 1958 07:33 UTC</t>
  </si>
  <si>
    <t>Vanguard | Vanguard TV3BU</t>
  </si>
  <si>
    <t>Sat Feb 01, 1958 03:47 UTC</t>
  </si>
  <si>
    <t>Juno I | Explorer 1</t>
  </si>
  <si>
    <t>Fri Dec 06, 1957 16:44 UTC</t>
  </si>
  <si>
    <t>Vanguard | Vanguard TV3</t>
  </si>
  <si>
    <t>Sun Nov 03, 1957 02:30 UTC</t>
  </si>
  <si>
    <t>Sputnik 8K71PS | Sputnik 2</t>
  </si>
  <si>
    <t>Fri Oct 04, 1957 19:28 UTC</t>
  </si>
  <si>
    <t>Sputnik 8K71PS | Sputnik 1</t>
  </si>
  <si>
    <t>Company</t>
  </si>
  <si>
    <t>Mission</t>
  </si>
  <si>
    <t>Date</t>
  </si>
  <si>
    <t>Time</t>
  </si>
  <si>
    <t>Month</t>
  </si>
  <si>
    <t>Year</t>
  </si>
  <si>
    <t>Country</t>
  </si>
  <si>
    <t>Rocket Mission Details</t>
  </si>
  <si>
    <t>Rocket</t>
  </si>
  <si>
    <t>Rocket Cost (Millions in USD)</t>
  </si>
  <si>
    <t>Rocket Cost (Millions in INR)</t>
  </si>
  <si>
    <t>Row Labels</t>
  </si>
  <si>
    <t>Grand Total</t>
  </si>
  <si>
    <t>Count of Mission_Status</t>
  </si>
  <si>
    <t>China</t>
  </si>
  <si>
    <t>France</t>
  </si>
  <si>
    <t>India</t>
  </si>
  <si>
    <t>Iran</t>
  </si>
  <si>
    <t>Japan</t>
  </si>
  <si>
    <t>Kazakhstan</t>
  </si>
  <si>
    <t>New Zealand</t>
  </si>
  <si>
    <t>Pacific Ocean</t>
  </si>
  <si>
    <t>Russia</t>
  </si>
  <si>
    <t>USA</t>
  </si>
  <si>
    <t xml:space="preserve">VLS-1 </t>
  </si>
  <si>
    <t xml:space="preserve">Long March 2C </t>
  </si>
  <si>
    <t xml:space="preserve">Long March 2D </t>
  </si>
  <si>
    <t xml:space="preserve">Long March 3B/E </t>
  </si>
  <si>
    <t xml:space="preserve">Ariane 5 ECA </t>
  </si>
  <si>
    <t xml:space="preserve">Safir-1B+ </t>
  </si>
  <si>
    <t xml:space="preserve">Molniya </t>
  </si>
  <si>
    <t xml:space="preserve">Molniya-M /Block ML </t>
  </si>
  <si>
    <t xml:space="preserve">Proton-M/Briz-M </t>
  </si>
  <si>
    <t xml:space="preserve">R-36 Orb. </t>
  </si>
  <si>
    <t xml:space="preserve">Soyuz </t>
  </si>
  <si>
    <t xml:space="preserve">Soyuz U </t>
  </si>
  <si>
    <t xml:space="preserve">Voskhod </t>
  </si>
  <si>
    <t xml:space="preserve">Vostok-2 </t>
  </si>
  <si>
    <t xml:space="preserve">Cosmos-2 (63SM) </t>
  </si>
  <si>
    <t xml:space="preserve">Cosmos-3M </t>
  </si>
  <si>
    <t xml:space="preserve">Falcon 9 Block 3 (v1.2/FT) </t>
  </si>
  <si>
    <t xml:space="preserve">Falcon 9 Block 5 </t>
  </si>
  <si>
    <t xml:space="preserve">Space Shuttle Atlantis </t>
  </si>
  <si>
    <t xml:space="preserve">Space Shuttle Discovery </t>
  </si>
  <si>
    <t>Count of Rocket</t>
  </si>
  <si>
    <t>Count of Rocket_Status</t>
  </si>
  <si>
    <t>Sum of Rocket Cost (Millions in INR)</t>
  </si>
  <si>
    <t>1966</t>
  </si>
  <si>
    <t>1967</t>
  </si>
  <si>
    <t>1968</t>
  </si>
  <si>
    <t>1971</t>
  </si>
  <si>
    <t>1975</t>
  </si>
  <si>
    <t>1976</t>
  </si>
  <si>
    <t>1977</t>
  </si>
  <si>
    <t>1984</t>
  </si>
  <si>
    <t>2021</t>
  </si>
  <si>
    <t>2022</t>
  </si>
  <si>
    <t>2023</t>
  </si>
  <si>
    <t>Count of Mission</t>
  </si>
  <si>
    <t>Count by  Rocket</t>
  </si>
  <si>
    <t xml:space="preserve">PSLV-CA </t>
  </si>
  <si>
    <t xml:space="preserve">PSLV-XL </t>
  </si>
  <si>
    <t xml:space="preserve">GSLV Mk II </t>
  </si>
  <si>
    <t xml:space="preserve">LVM-3 </t>
  </si>
  <si>
    <t xml:space="preserve">PSLV-DL </t>
  </si>
  <si>
    <t xml:space="preserve">SSLV </t>
  </si>
  <si>
    <t>Total</t>
  </si>
  <si>
    <t>2024-01-01</t>
  </si>
  <si>
    <t>2023-09-02</t>
  </si>
  <si>
    <t>2023-07-30</t>
  </si>
  <si>
    <t>2023-07-14</t>
  </si>
  <si>
    <t>2023-05-29</t>
  </si>
  <si>
    <t>2023-04-22</t>
  </si>
  <si>
    <t>2023-03-26</t>
  </si>
  <si>
    <t>2023-02-10</t>
  </si>
  <si>
    <t>Column Labels</t>
  </si>
  <si>
    <t>Unnamed: 0</t>
  </si>
  <si>
    <t>Organisation</t>
  </si>
  <si>
    <t>Details</t>
  </si>
  <si>
    <t>Price</t>
  </si>
  <si>
    <t>Obsevered Frequencies</t>
  </si>
  <si>
    <t>Total Rows</t>
  </si>
  <si>
    <t>Total Columns</t>
  </si>
  <si>
    <t>DOF (Degrees of Freedom)</t>
  </si>
  <si>
    <t>Excepted Frequencies</t>
  </si>
  <si>
    <t>China Coastal Waters</t>
  </si>
  <si>
    <t>South Korea</t>
  </si>
  <si>
    <t>North Korea</t>
  </si>
  <si>
    <t>Israel</t>
  </si>
  <si>
    <t>United Kingdom</t>
  </si>
  <si>
    <t>Marshall Islands</t>
  </si>
  <si>
    <t>Barents Sea</t>
  </si>
  <si>
    <t>Brazil</t>
  </si>
  <si>
    <t>Pacific Missile Range Facility</t>
  </si>
  <si>
    <t>Gran Canaria</t>
  </si>
  <si>
    <t>Kenya</t>
  </si>
  <si>
    <t>Australia</t>
  </si>
  <si>
    <t xml:space="preserve">Chi-Square </t>
  </si>
  <si>
    <t>Chi-Square Statistic = (observed - excepted) ^ 2 / excepted</t>
  </si>
  <si>
    <t>Critical Value of Chi-Square</t>
  </si>
  <si>
    <t>P-Value</t>
  </si>
  <si>
    <t>Field</t>
  </si>
  <si>
    <t>Description</t>
  </si>
  <si>
    <t>Company responsible for the space mission</t>
  </si>
  <si>
    <t>Location of the launch</t>
  </si>
  <si>
    <t>Date of the launch</t>
  </si>
  <si>
    <t>Time of the launch (UTC)</t>
  </si>
  <si>
    <t>Name of the rocket used for the mission</t>
  </si>
  <si>
    <t>Name of the space mission (or missions)</t>
  </si>
  <si>
    <t>RocketStatus</t>
  </si>
  <si>
    <t>Status of the rocket as of August 2022 (Active or Inactive)</t>
  </si>
  <si>
    <t>Cost of the rocket in millions of US dollars</t>
  </si>
  <si>
    <t>MissionStatus</t>
  </si>
  <si>
    <t>Status of the mission (Success, Failure, Partial Failure, Prelaunch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</si>
</sst>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i/>
      <sz val="14"/>
      <color theme="1"/>
      <name val="Aptos Narrow"/>
      <family val="2"/>
      <scheme val="minor"/>
    </font>
    <font>
      <b/>
      <i/>
      <sz val="12"/>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10" xfId="0" applyBorder="1"/>
    <xf numFmtId="0" fontId="0" fillId="33" borderId="10" xfId="0" applyFill="1" applyBorder="1"/>
    <xf numFmtId="0" fontId="0" fillId="33" borderId="0" xfId="0" applyFill="1"/>
    <xf numFmtId="14" fontId="0" fillId="0" borderId="0" xfId="0" applyNumberFormat="1"/>
    <xf numFmtId="18" fontId="0" fillId="0" borderId="10" xfId="0" applyNumberFormat="1" applyBorder="1"/>
    <xf numFmtId="14" fontId="0" fillId="33" borderId="11" xfId="0" applyNumberFormat="1" applyFill="1" applyBorder="1"/>
    <xf numFmtId="14" fontId="0" fillId="0" borderId="11" xfId="0" applyNumberFormat="1" applyBorder="1"/>
    <xf numFmtId="0" fontId="0" fillId="33" borderId="12" xfId="0" applyFill="1" applyBorder="1"/>
    <xf numFmtId="18" fontId="0" fillId="0" borderId="12" xfId="0" applyNumberFormat="1" applyBorder="1"/>
    <xf numFmtId="0" fontId="0" fillId="0" borderId="0" xfId="0" pivotButton="1"/>
    <xf numFmtId="0" fontId="0" fillId="0" borderId="0" xfId="0" applyAlignment="1">
      <alignment horizontal="left"/>
    </xf>
    <xf numFmtId="0" fontId="0" fillId="0" borderId="13" xfId="0" applyBorder="1"/>
    <xf numFmtId="0" fontId="0" fillId="0" borderId="0" xfId="0" applyAlignment="1">
      <alignment horizontal="left" indent="1"/>
    </xf>
    <xf numFmtId="0" fontId="0" fillId="0" borderId="0" xfId="0" applyAlignment="1">
      <alignment horizontal="left" indent="2"/>
    </xf>
    <xf numFmtId="0" fontId="16" fillId="33" borderId="10" xfId="0" applyFont="1" applyFill="1" applyBorder="1"/>
    <xf numFmtId="18" fontId="0" fillId="0" borderId="0" xfId="0" applyNumberFormat="1"/>
    <xf numFmtId="0" fontId="0" fillId="34" borderId="0" xfId="0" applyFill="1"/>
    <xf numFmtId="0" fontId="0" fillId="0" borderId="10" xfId="0" applyBorder="1" applyAlignment="1">
      <alignment horizontal="left"/>
    </xf>
    <xf numFmtId="0" fontId="16" fillId="0" borderId="10" xfId="0" applyFont="1" applyBorder="1"/>
    <xf numFmtId="0" fontId="18" fillId="34" borderId="0" xfId="0" applyFont="1" applyFill="1" applyAlignment="1">
      <alignment horizontal="center" vertical="center"/>
    </xf>
    <xf numFmtId="0" fontId="16" fillId="0" borderId="0" xfId="0" applyFont="1"/>
    <xf numFmtId="0" fontId="0" fillId="34" borderId="0" xfId="0" applyFill="1" applyAlignment="1">
      <alignment horizontal="center" vertical="center"/>
    </xf>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5F9F9"/>
      <color rgb="FF3D3967"/>
      <color rgb="FF0000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[Space Mission Launches 1957 - 2024.xlsx]Pivot Table!PivotTable2</c:name>
    <c:fmtId val="36"/>
  </c:pivotSource>
  <c:chart>
    <c:title>
      <c:tx>
        <c:rich>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r>
              <a:rPr lang="en-US" sz="1600" i="1"/>
              <a:t>Top 10 Countries with the Most Rocket Launches </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Table'!$A$12:$A$22</c:f>
              <c:strCache>
                <c:ptCount val="10"/>
                <c:pt idx="0">
                  <c:v>Iran</c:v>
                </c:pt>
                <c:pt idx="1">
                  <c:v>Pacific Ocean</c:v>
                </c:pt>
                <c:pt idx="2">
                  <c:v>New Zealand</c:v>
                </c:pt>
                <c:pt idx="3">
                  <c:v>India</c:v>
                </c:pt>
                <c:pt idx="4">
                  <c:v>Japan</c:v>
                </c:pt>
                <c:pt idx="5">
                  <c:v>France</c:v>
                </c:pt>
                <c:pt idx="6">
                  <c:v>China</c:v>
                </c:pt>
                <c:pt idx="7">
                  <c:v>Kazakhstan</c:v>
                </c:pt>
                <c:pt idx="8">
                  <c:v>Russia</c:v>
                </c:pt>
                <c:pt idx="9">
                  <c:v>USA</c:v>
                </c:pt>
              </c:strCache>
            </c:strRef>
          </c:cat>
          <c:val>
            <c:numRef>
              <c:f>'Pivot Table'!$B$12:$B$22</c:f>
              <c:numCache>
                <c:formatCode>General</c:formatCode>
                <c:ptCount val="10"/>
                <c:pt idx="0">
                  <c:v>21</c:v>
                </c:pt>
                <c:pt idx="1">
                  <c:v>36</c:v>
                </c:pt>
                <c:pt idx="2">
                  <c:v>40</c:v>
                </c:pt>
                <c:pt idx="3">
                  <c:v>92</c:v>
                </c:pt>
                <c:pt idx="4">
                  <c:v>132</c:v>
                </c:pt>
                <c:pt idx="5">
                  <c:v>324</c:v>
                </c:pt>
                <c:pt idx="6">
                  <c:v>574</c:v>
                </c:pt>
                <c:pt idx="7">
                  <c:v>1553</c:v>
                </c:pt>
                <c:pt idx="8">
                  <c:v>1813</c:v>
                </c:pt>
                <c:pt idx="9">
                  <c:v>2053</c:v>
                </c:pt>
              </c:numCache>
            </c:numRef>
          </c:val>
          <c:extLst>
            <c:ext xmlns:c16="http://schemas.microsoft.com/office/drawing/2014/chart" uri="{C3380CC4-5D6E-409C-BE32-E72D297353CC}">
              <c16:uniqueId val="{00000000-DF9C-4A80-8BB1-D8D33ADD35F7}"/>
            </c:ext>
          </c:extLst>
        </c:ser>
        <c:dLbls>
          <c:showLegendKey val="0"/>
          <c:showVal val="1"/>
          <c:showCatName val="0"/>
          <c:showSerName val="0"/>
          <c:showPercent val="0"/>
          <c:showBubbleSize val="0"/>
        </c:dLbls>
        <c:gapWidth val="150"/>
        <c:overlap val="-25"/>
        <c:axId val="292763648"/>
        <c:axId val="206560576"/>
      </c:barChart>
      <c:catAx>
        <c:axId val="292763648"/>
        <c:scaling>
          <c:orientation val="minMax"/>
        </c:scaling>
        <c:delete val="0"/>
        <c:axPos val="l"/>
        <c:numFmt formatCode="General" sourceLinked="0"/>
        <c:majorTickMark val="none"/>
        <c:minorTickMark val="none"/>
        <c:tickLblPos val="nextTo"/>
        <c:spPr>
          <a:noFill/>
          <a:ln w="12700" cap="flat" cmpd="sng" algn="ctr">
            <a:solidFill>
              <a:schemeClr val="tx1">
                <a:tint val="75000"/>
              </a:schemeClr>
            </a:solidFill>
            <a:prstDash val="solid"/>
            <a:round/>
          </a:ln>
          <a:effectLst/>
        </c:spPr>
        <c:txPr>
          <a:bodyPr rot="-60000000" spcFirstLastPara="1" vertOverflow="ellipsis" vert="horz" wrap="square" anchor="ctr" anchorCtr="1"/>
          <a:lstStyle/>
          <a:p>
            <a:pPr>
              <a:defRPr sz="1000" b="0" i="0" u="none" strike="noStrike" kern="1200" baseline="0">
                <a:solidFill>
                  <a:srgbClr val="FFC000"/>
                </a:solidFill>
                <a:latin typeface="+mn-lt"/>
                <a:ea typeface="+mn-ea"/>
                <a:cs typeface="+mn-cs"/>
              </a:defRPr>
            </a:pPr>
            <a:endParaRPr lang="en-US"/>
          </a:p>
        </c:txPr>
        <c:crossAx val="206560576"/>
        <c:crosses val="autoZero"/>
        <c:auto val="1"/>
        <c:lblAlgn val="ctr"/>
        <c:lblOffset val="100"/>
        <c:noMultiLvlLbl val="0"/>
      </c:catAx>
      <c:valAx>
        <c:axId val="206560576"/>
        <c:scaling>
          <c:orientation val="minMax"/>
        </c:scaling>
        <c:delete val="1"/>
        <c:axPos val="b"/>
        <c:numFmt formatCode="General" sourceLinked="1"/>
        <c:majorTickMark val="none"/>
        <c:minorTickMark val="none"/>
        <c:tickLblPos val="nextTo"/>
        <c:crossAx val="292763648"/>
        <c:crosses val="autoZero"/>
        <c:crossBetween val="between"/>
      </c:valAx>
      <c:spPr>
        <a:noFill/>
        <a:ln>
          <a:noFill/>
        </a:ln>
        <a:effectLst/>
      </c:spPr>
    </c:plotArea>
    <c:plotVisOnly val="1"/>
    <c:dispBlanksAs val="gap"/>
    <c:showDLblsOverMax val="0"/>
  </c:chart>
  <c:spPr>
    <a:noFill/>
    <a:ln w="12700" cap="flat" cmpd="sng" algn="ctr">
      <a:solidFill>
        <a:schemeClr val="tx1">
          <a:tint val="75000"/>
        </a:schemeClr>
      </a:solidFill>
      <a:prstDash val="solid"/>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1957 - 2024.xlsx]Pivot Table!PivotTable5</c:name>
    <c:fmtId val="53"/>
  </c:pivotSource>
  <c:chart>
    <c:title>
      <c:tx>
        <c:rich>
          <a:bodyPr rot="0" spcFirstLastPara="1" vertOverflow="ellipsis" vert="horz" wrap="square" anchor="ctr" anchorCtr="1"/>
          <a:lstStyle/>
          <a:p>
            <a:pPr>
              <a:defRPr sz="1600" b="1" i="1" u="none" strike="noStrike" kern="1200" spc="0" baseline="0">
                <a:solidFill>
                  <a:srgbClr val="FFC000"/>
                </a:solidFill>
                <a:latin typeface="+mn-lt"/>
                <a:ea typeface="+mn-ea"/>
                <a:cs typeface="+mn-cs"/>
              </a:defRPr>
            </a:pPr>
            <a:r>
              <a:rPr lang="en-US" sz="1600" b="1" i="1"/>
              <a:t>Most Active Years in Space Missions by Rocket Count</a:t>
            </a:r>
          </a:p>
        </c:rich>
      </c:tx>
      <c:overlay val="0"/>
      <c:spPr>
        <a:noFill/>
        <a:ln>
          <a:noFill/>
        </a:ln>
        <a:effectLst/>
      </c:spPr>
      <c:txPr>
        <a:bodyPr rot="0" spcFirstLastPara="1" vertOverflow="ellipsis" vert="horz" wrap="square" anchor="ctr" anchorCtr="1"/>
        <a:lstStyle/>
        <a:p>
          <a:pPr>
            <a:defRPr sz="1600" b="1" i="1"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Table'!$G$4:$G$15</c:f>
              <c:strCache>
                <c:ptCount val="11"/>
                <c:pt idx="0">
                  <c:v>2023</c:v>
                </c:pt>
                <c:pt idx="1">
                  <c:v>2022</c:v>
                </c:pt>
                <c:pt idx="2">
                  <c:v>2021</c:v>
                </c:pt>
                <c:pt idx="3">
                  <c:v>1967</c:v>
                </c:pt>
                <c:pt idx="4">
                  <c:v>1966</c:v>
                </c:pt>
                <c:pt idx="5">
                  <c:v>1971</c:v>
                </c:pt>
                <c:pt idx="6">
                  <c:v>1975</c:v>
                </c:pt>
                <c:pt idx="7">
                  <c:v>1984</c:v>
                </c:pt>
                <c:pt idx="8">
                  <c:v>1977</c:v>
                </c:pt>
                <c:pt idx="9">
                  <c:v>1968</c:v>
                </c:pt>
                <c:pt idx="10">
                  <c:v>1976</c:v>
                </c:pt>
              </c:strCache>
            </c:strRef>
          </c:cat>
          <c:val>
            <c:numRef>
              <c:f>'Pivot Table'!$H$4:$H$15</c:f>
              <c:numCache>
                <c:formatCode>General</c:formatCode>
                <c:ptCount val="11"/>
                <c:pt idx="0">
                  <c:v>232</c:v>
                </c:pt>
                <c:pt idx="1">
                  <c:v>191</c:v>
                </c:pt>
                <c:pt idx="2">
                  <c:v>157</c:v>
                </c:pt>
                <c:pt idx="3">
                  <c:v>140</c:v>
                </c:pt>
                <c:pt idx="4">
                  <c:v>136</c:v>
                </c:pt>
                <c:pt idx="5">
                  <c:v>134</c:v>
                </c:pt>
                <c:pt idx="6">
                  <c:v>132</c:v>
                </c:pt>
                <c:pt idx="7">
                  <c:v>131</c:v>
                </c:pt>
                <c:pt idx="8">
                  <c:v>131</c:v>
                </c:pt>
                <c:pt idx="9">
                  <c:v>131</c:v>
                </c:pt>
                <c:pt idx="10">
                  <c:v>131</c:v>
                </c:pt>
              </c:numCache>
            </c:numRef>
          </c:val>
          <c:smooth val="0"/>
          <c:extLst>
            <c:ext xmlns:c16="http://schemas.microsoft.com/office/drawing/2014/chart" uri="{C3380CC4-5D6E-409C-BE32-E72D297353CC}">
              <c16:uniqueId val="{00000000-D3CE-46E8-B62B-AC9217B15AA3}"/>
            </c:ext>
          </c:extLst>
        </c:ser>
        <c:dLbls>
          <c:showLegendKey val="0"/>
          <c:showVal val="0"/>
          <c:showCatName val="0"/>
          <c:showSerName val="0"/>
          <c:showPercent val="0"/>
          <c:showBubbleSize val="0"/>
        </c:dLbls>
        <c:marker val="1"/>
        <c:smooth val="0"/>
        <c:axId val="874148688"/>
        <c:axId val="874144848"/>
      </c:lineChart>
      <c:catAx>
        <c:axId val="87414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874144848"/>
        <c:crosses val="autoZero"/>
        <c:auto val="1"/>
        <c:lblAlgn val="ctr"/>
        <c:lblOffset val="100"/>
        <c:noMultiLvlLbl val="0"/>
      </c:catAx>
      <c:valAx>
        <c:axId val="874144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87414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1957 - 2024.xlsx]Pivot Table!PivotTable7</c:name>
    <c:fmtId val="59"/>
  </c:pivotSource>
  <c:chart>
    <c:title>
      <c:tx>
        <c:rich>
          <a:bodyPr rot="0" spcFirstLastPara="1" vertOverflow="ellipsis" vert="horz" wrap="square" anchor="ctr" anchorCtr="1"/>
          <a:lstStyle/>
          <a:p>
            <a:pPr>
              <a:defRPr sz="1600" b="1" i="1" u="none" strike="noStrike" kern="1200" baseline="0">
                <a:solidFill>
                  <a:srgbClr val="FFC000"/>
                </a:solidFill>
                <a:latin typeface="+mn-lt"/>
                <a:ea typeface="+mn-ea"/>
                <a:cs typeface="+mn-cs"/>
              </a:defRPr>
            </a:pPr>
            <a:r>
              <a:rPr lang="en-US" sz="1600" i="1"/>
              <a:t>Top 5 Rockets with the Highest Mission Count</a:t>
            </a:r>
          </a:p>
        </c:rich>
      </c:tx>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6.8556981794168541E-3"/>
              <c:y val="0"/>
            </c:manualLayout>
          </c:layout>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2.4304114155121931E-2"/>
                  <c:h val="7.7787252455788367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Table'!$E$13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0-3240-4746-9DFC-10A8816080F7}"/>
              </c:ext>
            </c:extLst>
          </c:dPt>
          <c:dPt>
            <c:idx val="1"/>
            <c:invertIfNegative val="0"/>
            <c:bubble3D val="0"/>
            <c:extLst>
              <c:ext xmlns:c16="http://schemas.microsoft.com/office/drawing/2014/chart" uri="{C3380CC4-5D6E-409C-BE32-E72D297353CC}">
                <c16:uniqueId val="{00000001-3240-4746-9DFC-10A8816080F7}"/>
              </c:ext>
            </c:extLst>
          </c:dPt>
          <c:dPt>
            <c:idx val="2"/>
            <c:invertIfNegative val="0"/>
            <c:bubble3D val="0"/>
            <c:extLst>
              <c:ext xmlns:c16="http://schemas.microsoft.com/office/drawing/2014/chart" uri="{C3380CC4-5D6E-409C-BE32-E72D297353CC}">
                <c16:uniqueId val="{00000002-3240-4746-9DFC-10A8816080F7}"/>
              </c:ext>
            </c:extLst>
          </c:dPt>
          <c:dPt>
            <c:idx val="3"/>
            <c:invertIfNegative val="0"/>
            <c:bubble3D val="0"/>
            <c:extLst>
              <c:ext xmlns:c16="http://schemas.microsoft.com/office/drawing/2014/chart" uri="{C3380CC4-5D6E-409C-BE32-E72D297353CC}">
                <c16:uniqueId val="{00000003-3240-4746-9DFC-10A8816080F7}"/>
              </c:ext>
            </c:extLst>
          </c:dPt>
          <c:dPt>
            <c:idx val="4"/>
            <c:invertIfNegative val="0"/>
            <c:bubble3D val="0"/>
            <c:extLst>
              <c:ext xmlns:c16="http://schemas.microsoft.com/office/drawing/2014/chart" uri="{C3380CC4-5D6E-409C-BE32-E72D297353CC}">
                <c16:uniqueId val="{00000004-3240-4746-9DFC-10A8816080F7}"/>
              </c:ext>
            </c:extLst>
          </c:dPt>
          <c:dLbls>
            <c:dLbl>
              <c:idx val="0"/>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3240-4746-9DFC-10A8816080F7}"/>
                </c:ext>
              </c:extLst>
            </c:dLbl>
            <c:dLbl>
              <c:idx val="1"/>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3240-4746-9DFC-10A8816080F7}"/>
                </c:ext>
              </c:extLst>
            </c:dLbl>
            <c:dLbl>
              <c:idx val="2"/>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3240-4746-9DFC-10A8816080F7}"/>
                </c:ext>
              </c:extLst>
            </c:dLbl>
            <c:dLbl>
              <c:idx val="3"/>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3240-4746-9DFC-10A8816080F7}"/>
                </c:ext>
              </c:extLst>
            </c:dLbl>
            <c:dLbl>
              <c:idx val="4"/>
              <c:layout>
                <c:manualLayout>
                  <c:x val="6.8556981794168541E-3"/>
                  <c:y val="0"/>
                </c:manualLayout>
              </c:layout>
              <c:showLegendKey val="0"/>
              <c:showVal val="1"/>
              <c:showCatName val="0"/>
              <c:showSerName val="0"/>
              <c:showPercent val="0"/>
              <c:showBubbleSize val="0"/>
              <c:extLst>
                <c:ext xmlns:c15="http://schemas.microsoft.com/office/drawing/2012/chart" uri="{CE6537A1-D6FC-4f65-9D91-7224C49458BB}">
                  <c15:layout>
                    <c:manualLayout>
                      <c:w val="2.4304114155121931E-2"/>
                      <c:h val="7.7787252455788367E-2"/>
                    </c:manualLayout>
                  </c15:layout>
                </c:ext>
                <c:ext xmlns:c16="http://schemas.microsoft.com/office/drawing/2014/chart" uri="{C3380CC4-5D6E-409C-BE32-E72D297353CC}">
                  <c16:uniqueId val="{00000004-3240-4746-9DFC-10A8816080F7}"/>
                </c:ext>
              </c:extLst>
            </c:dLbl>
            <c:spPr>
              <a:noFill/>
              <a:ln>
                <a:noFill/>
              </a:ln>
              <a:effectLst/>
            </c:spPr>
            <c:txPr>
              <a:bodyPr rot="0" spcFirstLastPara="1" vertOverflow="overflow" horzOverflow="overflow" vert="horz" wrap="square" anchor="ctr" anchorCtr="1">
                <a:no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Table'!$D$14:$D$19</c:f>
              <c:strCache>
                <c:ptCount val="5"/>
                <c:pt idx="0">
                  <c:v>Soyuz U </c:v>
                </c:pt>
                <c:pt idx="1">
                  <c:v>Cosmos-3M </c:v>
                </c:pt>
                <c:pt idx="2">
                  <c:v>Voskhod </c:v>
                </c:pt>
                <c:pt idx="3">
                  <c:v>Falcon 9 Block 5 </c:v>
                </c:pt>
                <c:pt idx="4">
                  <c:v>Molniya-M /Block ML </c:v>
                </c:pt>
              </c:strCache>
            </c:strRef>
          </c:cat>
          <c:val>
            <c:numRef>
              <c:f>'Pivot Table'!$E$14:$E$19</c:f>
              <c:numCache>
                <c:formatCode>General</c:formatCode>
                <c:ptCount val="5"/>
                <c:pt idx="0">
                  <c:v>778</c:v>
                </c:pt>
                <c:pt idx="1">
                  <c:v>446</c:v>
                </c:pt>
                <c:pt idx="2">
                  <c:v>299</c:v>
                </c:pt>
                <c:pt idx="3">
                  <c:v>240</c:v>
                </c:pt>
                <c:pt idx="4">
                  <c:v>128</c:v>
                </c:pt>
              </c:numCache>
            </c:numRef>
          </c:val>
          <c:extLst>
            <c:ext xmlns:c16="http://schemas.microsoft.com/office/drawing/2014/chart" uri="{C3380CC4-5D6E-409C-BE32-E72D297353CC}">
              <c16:uniqueId val="{00000000-BF56-4DC4-95D2-943949B4CA9D}"/>
            </c:ext>
          </c:extLst>
        </c:ser>
        <c:dLbls>
          <c:showLegendKey val="0"/>
          <c:showVal val="1"/>
          <c:showCatName val="0"/>
          <c:showSerName val="0"/>
          <c:showPercent val="0"/>
          <c:showBubbleSize val="0"/>
        </c:dLbls>
        <c:gapWidth val="150"/>
        <c:shape val="cylinder"/>
        <c:axId val="1242043280"/>
        <c:axId val="1242061040"/>
        <c:axId val="0"/>
      </c:bar3DChart>
      <c:catAx>
        <c:axId val="12420432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242061040"/>
        <c:crosses val="autoZero"/>
        <c:auto val="1"/>
        <c:lblAlgn val="ctr"/>
        <c:lblOffset val="100"/>
        <c:noMultiLvlLbl val="0"/>
      </c:catAx>
      <c:valAx>
        <c:axId val="1242061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24204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1957 - 2024.xlsx]Pivot Table!PivotTable18</c:name>
    <c:fmtId val="104"/>
  </c:pivotSource>
  <c:chart>
    <c:title>
      <c:tx>
        <c:rich>
          <a:bodyPr rot="0" spcFirstLastPara="1" vertOverflow="ellipsis" vert="horz" wrap="square" anchor="ctr" anchorCtr="1"/>
          <a:lstStyle/>
          <a:p>
            <a:pPr>
              <a:defRPr sz="1600" b="0" i="0" u="none" strike="noStrike" kern="1200" spc="0" baseline="0">
                <a:solidFill>
                  <a:srgbClr val="FFC000"/>
                </a:solidFill>
                <a:latin typeface="+mn-lt"/>
                <a:ea typeface="+mn-ea"/>
                <a:cs typeface="+mn-cs"/>
              </a:defRPr>
            </a:pPr>
            <a:r>
              <a:rPr lang="en-US" sz="1600" b="1" i="1"/>
              <a:t>Mission Outcomes for Top 5 Rockets : Status and Count Analysis</a:t>
            </a: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Table'!$D$27:$D$48</c:f>
              <c:multiLvlStrCache>
                <c:ptCount val="17"/>
                <c:lvl>
                  <c:pt idx="0">
                    <c:v>Cosmos-3M </c:v>
                  </c:pt>
                  <c:pt idx="1">
                    <c:v>Falcon 9 Block 3 (v1.2/FT) </c:v>
                  </c:pt>
                  <c:pt idx="2">
                    <c:v>R-36 Orb. </c:v>
                  </c:pt>
                  <c:pt idx="3">
                    <c:v>Safir-1B+ </c:v>
                  </c:pt>
                  <c:pt idx="4">
                    <c:v>Soyuz </c:v>
                  </c:pt>
                  <c:pt idx="5">
                    <c:v>Soyuz U </c:v>
                  </c:pt>
                  <c:pt idx="6">
                    <c:v>VLS-1 </c:v>
                  </c:pt>
                  <c:pt idx="7">
                    <c:v>Vostok-2 </c:v>
                  </c:pt>
                  <c:pt idx="8">
                    <c:v>Cosmos-3M </c:v>
                  </c:pt>
                  <c:pt idx="9">
                    <c:v>Molniya-M /Block ML </c:v>
                  </c:pt>
                  <c:pt idx="10">
                    <c:v>Proton-M/Briz-M </c:v>
                  </c:pt>
                  <c:pt idx="11">
                    <c:v>Cosmos-3M </c:v>
                  </c:pt>
                  <c:pt idx="12">
                    <c:v>Molniya </c:v>
                  </c:pt>
                  <c:pt idx="13">
                    <c:v>Soyuz U </c:v>
                  </c:pt>
                  <c:pt idx="14">
                    <c:v>Cosmos-3M </c:v>
                  </c:pt>
                  <c:pt idx="15">
                    <c:v>Soyuz U </c:v>
                  </c:pt>
                  <c:pt idx="16">
                    <c:v>Voskhod </c:v>
                  </c:pt>
                </c:lvl>
                <c:lvl>
                  <c:pt idx="0">
                    <c:v>Prelaunch Failure</c:v>
                  </c:pt>
                  <c:pt idx="8">
                    <c:v>Partial Failure</c:v>
                  </c:pt>
                  <c:pt idx="11">
                    <c:v>Failure</c:v>
                  </c:pt>
                  <c:pt idx="14">
                    <c:v>Success</c:v>
                  </c:pt>
                </c:lvl>
              </c:multiLvlStrCache>
            </c:multiLvlStrRef>
          </c:cat>
          <c:val>
            <c:numRef>
              <c:f>'Pivot Table'!$E$27:$E$48</c:f>
              <c:numCache>
                <c:formatCode>General</c:formatCode>
                <c:ptCount val="17"/>
                <c:pt idx="0">
                  <c:v>1</c:v>
                </c:pt>
                <c:pt idx="1">
                  <c:v>1</c:v>
                </c:pt>
                <c:pt idx="2">
                  <c:v>1</c:v>
                </c:pt>
                <c:pt idx="3">
                  <c:v>1</c:v>
                </c:pt>
                <c:pt idx="4">
                  <c:v>1</c:v>
                </c:pt>
                <c:pt idx="5">
                  <c:v>1</c:v>
                </c:pt>
                <c:pt idx="6">
                  <c:v>1</c:v>
                </c:pt>
                <c:pt idx="7">
                  <c:v>1</c:v>
                </c:pt>
                <c:pt idx="8">
                  <c:v>8</c:v>
                </c:pt>
                <c:pt idx="9">
                  <c:v>5</c:v>
                </c:pt>
                <c:pt idx="10">
                  <c:v>4</c:v>
                </c:pt>
                <c:pt idx="11">
                  <c:v>17</c:v>
                </c:pt>
                <c:pt idx="12">
                  <c:v>17</c:v>
                </c:pt>
                <c:pt idx="13">
                  <c:v>21</c:v>
                </c:pt>
                <c:pt idx="14">
                  <c:v>420</c:v>
                </c:pt>
                <c:pt idx="15">
                  <c:v>754</c:v>
                </c:pt>
                <c:pt idx="16">
                  <c:v>283</c:v>
                </c:pt>
              </c:numCache>
            </c:numRef>
          </c:val>
          <c:smooth val="0"/>
          <c:extLst>
            <c:ext xmlns:c16="http://schemas.microsoft.com/office/drawing/2014/chart" uri="{C3380CC4-5D6E-409C-BE32-E72D297353CC}">
              <c16:uniqueId val="{00000000-B6AF-4E55-A650-F5876DF3F99E}"/>
            </c:ext>
          </c:extLst>
        </c:ser>
        <c:dLbls>
          <c:showLegendKey val="0"/>
          <c:showVal val="0"/>
          <c:showCatName val="0"/>
          <c:showSerName val="0"/>
          <c:showPercent val="0"/>
          <c:showBubbleSize val="0"/>
        </c:dLbls>
        <c:marker val="1"/>
        <c:smooth val="0"/>
        <c:axId val="1112098496"/>
        <c:axId val="942957744"/>
      </c:lineChart>
      <c:catAx>
        <c:axId val="111209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942957744"/>
        <c:crosses val="autoZero"/>
        <c:auto val="1"/>
        <c:lblAlgn val="ctr"/>
        <c:lblOffset val="100"/>
        <c:noMultiLvlLbl val="0"/>
      </c:catAx>
      <c:valAx>
        <c:axId val="942957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11209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1957 - 2024.xlsx]Pivot Table!PivotTable15</c:name>
    <c:fmtId val="7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FFC000"/>
                </a:solidFill>
                <a:latin typeface="+mn-lt"/>
                <a:ea typeface="+mn-ea"/>
                <a:cs typeface="+mn-cs"/>
              </a:defRPr>
            </a:pPr>
            <a:r>
              <a:rPr lang="en-US" sz="1600" b="1" i="1" u="none" strike="noStrike" kern="1200" baseline="0">
                <a:solidFill>
                  <a:srgbClr val="FFC000"/>
                </a:solidFill>
              </a:rPr>
              <a:t>Rocket Status Analysis: Top 5 by Active and Retired Counts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FFC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Table'!$H$17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 Table'!$G$18:$G$30</c:f>
              <c:multiLvlStrCache>
                <c:ptCount val="10"/>
                <c:lvl>
                  <c:pt idx="0">
                    <c:v>Long March 2C </c:v>
                  </c:pt>
                  <c:pt idx="1">
                    <c:v>Long March 3B/E </c:v>
                  </c:pt>
                  <c:pt idx="2">
                    <c:v>Long March 2D </c:v>
                  </c:pt>
                  <c:pt idx="3">
                    <c:v>Proton-M/Briz-M </c:v>
                  </c:pt>
                  <c:pt idx="4">
                    <c:v>Falcon 9 Block 5 </c:v>
                  </c:pt>
                  <c:pt idx="5">
                    <c:v>Cosmos-2 (63SM) </c:v>
                  </c:pt>
                  <c:pt idx="6">
                    <c:v>Molniya-M /Block ML </c:v>
                  </c:pt>
                  <c:pt idx="7">
                    <c:v>Voskhod </c:v>
                  </c:pt>
                  <c:pt idx="8">
                    <c:v>Cosmos-3M </c:v>
                  </c:pt>
                  <c:pt idx="9">
                    <c:v>Soyuz U </c:v>
                  </c:pt>
                </c:lvl>
                <c:lvl>
                  <c:pt idx="0">
                    <c:v>Active</c:v>
                  </c:pt>
                  <c:pt idx="5">
                    <c:v>Retired</c:v>
                  </c:pt>
                </c:lvl>
              </c:multiLvlStrCache>
            </c:multiLvlStrRef>
          </c:cat>
          <c:val>
            <c:numRef>
              <c:f>'Pivot Table'!$H$18:$H$30</c:f>
              <c:numCache>
                <c:formatCode>General</c:formatCode>
                <c:ptCount val="10"/>
                <c:pt idx="0">
                  <c:v>57</c:v>
                </c:pt>
                <c:pt idx="1">
                  <c:v>69</c:v>
                </c:pt>
                <c:pt idx="2">
                  <c:v>83</c:v>
                </c:pt>
                <c:pt idx="3">
                  <c:v>101</c:v>
                </c:pt>
                <c:pt idx="4">
                  <c:v>240</c:v>
                </c:pt>
                <c:pt idx="5">
                  <c:v>126</c:v>
                </c:pt>
                <c:pt idx="6">
                  <c:v>128</c:v>
                </c:pt>
                <c:pt idx="7">
                  <c:v>299</c:v>
                </c:pt>
                <c:pt idx="8">
                  <c:v>446</c:v>
                </c:pt>
                <c:pt idx="9">
                  <c:v>778</c:v>
                </c:pt>
              </c:numCache>
            </c:numRef>
          </c:val>
          <c:extLst>
            <c:ext xmlns:c16="http://schemas.microsoft.com/office/drawing/2014/chart" uri="{C3380CC4-5D6E-409C-BE32-E72D297353CC}">
              <c16:uniqueId val="{00000000-517F-4A9F-AA97-51D078E288D8}"/>
            </c:ext>
          </c:extLst>
        </c:ser>
        <c:dLbls>
          <c:showLegendKey val="0"/>
          <c:showVal val="1"/>
          <c:showCatName val="0"/>
          <c:showSerName val="0"/>
          <c:showPercent val="0"/>
          <c:showBubbleSize val="0"/>
        </c:dLbls>
        <c:gapWidth val="100"/>
        <c:shape val="box"/>
        <c:axId val="1503881680"/>
        <c:axId val="1503882640"/>
        <c:axId val="1399353472"/>
      </c:bar3DChart>
      <c:catAx>
        <c:axId val="15038816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503882640"/>
        <c:crosses val="autoZero"/>
        <c:auto val="1"/>
        <c:lblAlgn val="ctr"/>
        <c:lblOffset val="100"/>
        <c:noMultiLvlLbl val="0"/>
      </c:catAx>
      <c:valAx>
        <c:axId val="150388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503881680"/>
        <c:crosses val="autoZero"/>
        <c:crossBetween val="between"/>
      </c:valAx>
      <c:serAx>
        <c:axId val="1399353472"/>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50388264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[Space Mission Launches 1957 - 2024.xlsx]Pivot Table!PivotTable17</c:name>
    <c:fmtId val="93"/>
  </c:pivotSource>
  <c:chart>
    <c:title>
      <c:tx>
        <c:rich>
          <a:bodyPr rot="0" spcFirstLastPara="1" vertOverflow="ellipsis" vert="horz" wrap="square" anchor="ctr" anchorCtr="1"/>
          <a:lstStyle/>
          <a:p>
            <a:pPr algn="ctr" rtl="0">
              <a:defRPr sz="1600" b="1" i="1" u="none" strike="noStrike" kern="1200" baseline="0">
                <a:solidFill>
                  <a:srgbClr val="FFC000"/>
                </a:solidFill>
                <a:latin typeface="+mn-lt"/>
                <a:ea typeface="+mn-ea"/>
                <a:cs typeface="+mn-cs"/>
              </a:defRPr>
            </a:pPr>
            <a:r>
              <a:rPr lang="en-US" sz="1600" i="1"/>
              <a:t>Rocket Status Distribution: Active and Retired</a:t>
            </a:r>
          </a:p>
        </c:rich>
      </c:tx>
      <c:overlay val="0"/>
      <c:spPr>
        <a:noFill/>
        <a:ln>
          <a:noFill/>
        </a:ln>
        <a:effectLst/>
      </c:spPr>
      <c:txPr>
        <a:bodyPr rot="0" spcFirstLastPara="1" vertOverflow="ellipsis" vert="horz" wrap="square" anchor="ctr" anchorCtr="1"/>
        <a:lstStyle/>
        <a:p>
          <a:pPr algn="ctr" rtl="0">
            <a:defRPr sz="1600" b="1" i="1" u="none" strike="noStrike" kern="120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tint val="77000"/>
            </a:schemeClr>
          </a:solidFill>
          <a:ln>
            <a:noFill/>
          </a:ln>
          <a:effectLst>
            <a:outerShdw blurRad="254000" sx="102000" sy="102000" algn="ctr" rotWithShape="0">
              <a:prstClr val="black">
                <a:alpha val="20000"/>
              </a:prstClr>
            </a:outerShdw>
          </a:effectLst>
          <a:sp3d/>
        </c:spPr>
      </c:pivotFmt>
      <c:pivotFmt>
        <c:idx val="9"/>
        <c:spPr>
          <a:solidFill>
            <a:schemeClr val="accent1">
              <a:shade val="76000"/>
            </a:schemeClr>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tint val="77000"/>
            </a:schemeClr>
          </a:solidFill>
          <a:ln>
            <a:noFill/>
          </a:ln>
          <a:effectLst>
            <a:outerShdw blurRad="254000" sx="102000" sy="102000" algn="ctr" rotWithShape="0">
              <a:prstClr val="black">
                <a:alpha val="20000"/>
              </a:prstClr>
            </a:outerShdw>
          </a:effectLst>
          <a:sp3d/>
        </c:spPr>
      </c:pivotFmt>
      <c:pivotFmt>
        <c:idx val="12"/>
        <c:spPr>
          <a:solidFill>
            <a:schemeClr val="accent1">
              <a:shade val="76000"/>
            </a:schemeClr>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tint val="77000"/>
            </a:schemeClr>
          </a:solidFill>
          <a:ln>
            <a:noFill/>
          </a:ln>
          <a:effectLst>
            <a:outerShdw blurRad="254000" sx="102000" sy="102000" algn="ctr" rotWithShape="0">
              <a:prstClr val="black">
                <a:alpha val="20000"/>
              </a:prstClr>
            </a:outerShdw>
          </a:effectLst>
          <a:sp3d/>
        </c:spPr>
      </c:pivotFmt>
      <c:pivotFmt>
        <c:idx val="15"/>
        <c:spPr>
          <a:solidFill>
            <a:schemeClr val="accent1">
              <a:shade val="76000"/>
            </a:schemeClr>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tint val="77000"/>
            </a:schemeClr>
          </a:solidFill>
          <a:ln>
            <a:noFill/>
          </a:ln>
          <a:effectLst>
            <a:outerShdw blurRad="254000" sx="102000" sy="102000" algn="ctr" rotWithShape="0">
              <a:prstClr val="black">
                <a:alpha val="20000"/>
              </a:prstClr>
            </a:outerShdw>
          </a:effectLst>
          <a:sp3d/>
        </c:spPr>
      </c:pivotFmt>
      <c:pivotFmt>
        <c:idx val="18"/>
        <c:spPr>
          <a:solidFill>
            <a:schemeClr val="accent1">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19162188213467"/>
          <c:y val="0.31480817046737786"/>
          <c:w val="0.6077433920411579"/>
          <c:h val="0.58801004755724939"/>
        </c:manualLayout>
      </c:layout>
      <c:pie3DChart>
        <c:varyColors val="1"/>
        <c:ser>
          <c:idx val="0"/>
          <c:order val="0"/>
          <c:tx>
            <c:strRef>
              <c:f>'Pivot Table'!$E$21</c:f>
              <c:strCache>
                <c:ptCount val="1"/>
                <c:pt idx="0">
                  <c:v>Total</c:v>
                </c:pt>
              </c:strCache>
            </c:strRef>
          </c:tx>
          <c:dPt>
            <c:idx val="0"/>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911-4E03-9A43-116012305565}"/>
              </c:ext>
            </c:extLst>
          </c:dPt>
          <c:dPt>
            <c:idx val="1"/>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911-4E03-9A43-11601230556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Table'!$D$22:$D$24</c:f>
              <c:strCache>
                <c:ptCount val="2"/>
                <c:pt idx="0">
                  <c:v>Active</c:v>
                </c:pt>
                <c:pt idx="1">
                  <c:v>Retired</c:v>
                </c:pt>
              </c:strCache>
            </c:strRef>
          </c:cat>
          <c:val>
            <c:numRef>
              <c:f>'Pivot Table'!$E$22:$E$24</c:f>
              <c:numCache>
                <c:formatCode>General</c:formatCode>
                <c:ptCount val="2"/>
                <c:pt idx="0">
                  <c:v>1471</c:v>
                </c:pt>
                <c:pt idx="1">
                  <c:v>5240</c:v>
                </c:pt>
              </c:numCache>
            </c:numRef>
          </c:val>
          <c:extLst>
            <c:ext xmlns:c16="http://schemas.microsoft.com/office/drawing/2014/chart" uri="{C3380CC4-5D6E-409C-BE32-E72D297353CC}">
              <c16:uniqueId val="{00000004-6911-4E03-9A43-116012305565}"/>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3.8026627681286077E-2"/>
          <c:y val="0.62923441686760784"/>
          <c:w val="0.11216096546414216"/>
          <c:h val="0.20100109450748571"/>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1957 - 2024.xlsx]Pivot Table!PivotTable1</c:name>
    <c:fmtId val="40"/>
  </c:pivotSource>
  <c:chart>
    <c:title>
      <c:tx>
        <c:rich>
          <a:bodyPr rot="0" spcFirstLastPara="1" vertOverflow="ellipsis" vert="horz" wrap="square" anchor="ctr" anchorCtr="1"/>
          <a:lstStyle/>
          <a:p>
            <a:pPr>
              <a:defRPr sz="1600" b="1" i="1" u="none" strike="noStrike" kern="1200" baseline="0">
                <a:solidFill>
                  <a:srgbClr val="FFC000"/>
                </a:solidFill>
                <a:latin typeface="+mn-lt"/>
                <a:ea typeface="+mn-ea"/>
                <a:cs typeface="+mn-cs"/>
              </a:defRPr>
            </a:pPr>
            <a:r>
              <a:rPr lang="en-IN" sz="1600" i="1"/>
              <a:t>Mission Status</a:t>
            </a:r>
          </a:p>
        </c:rich>
      </c:tx>
      <c:overlay val="0"/>
      <c:spPr>
        <a:noFill/>
        <a:ln>
          <a:noFill/>
        </a:ln>
        <a:effectLst/>
      </c:spPr>
      <c:txPr>
        <a:bodyPr rot="0" spcFirstLastPara="1" vertOverflow="ellipsis" vert="horz" wrap="square" anchor="ctr" anchorCtr="1"/>
        <a:lstStyle/>
        <a:p>
          <a:pPr>
            <a:defRPr sz="1600" b="1" i="1" u="none" strike="noStrike" kern="1200" baseline="0">
              <a:solidFill>
                <a:srgbClr val="FFC000"/>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prstDash val="dashDot"/>
        </a:ln>
        <a:effectLst/>
        <a:sp3d/>
      </c:spPr>
    </c:sideWall>
    <c:backWall>
      <c:thickness val="0"/>
      <c:spPr>
        <a:noFill/>
        <a:ln>
          <a:noFill/>
          <a:prstDash val="dashDot"/>
        </a:ln>
        <a:effectLst/>
        <a:sp3d/>
      </c:spPr>
    </c:backWall>
    <c:plotArea>
      <c:layout/>
      <c:bar3DChart>
        <c:barDir val="col"/>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Table'!$A$4:$A$8</c:f>
              <c:strCache>
                <c:ptCount val="4"/>
                <c:pt idx="0">
                  <c:v>Prelaunch Failure</c:v>
                </c:pt>
                <c:pt idx="1">
                  <c:v>Partial Failure</c:v>
                </c:pt>
                <c:pt idx="2">
                  <c:v>Failure</c:v>
                </c:pt>
                <c:pt idx="3">
                  <c:v>Success</c:v>
                </c:pt>
              </c:strCache>
            </c:strRef>
          </c:cat>
          <c:val>
            <c:numRef>
              <c:f>'Pivot Table'!$B$4:$B$8</c:f>
              <c:numCache>
                <c:formatCode>General</c:formatCode>
                <c:ptCount val="4"/>
                <c:pt idx="0">
                  <c:v>8</c:v>
                </c:pt>
                <c:pt idx="1">
                  <c:v>114</c:v>
                </c:pt>
                <c:pt idx="2">
                  <c:v>455</c:v>
                </c:pt>
                <c:pt idx="3">
                  <c:v>6134</c:v>
                </c:pt>
              </c:numCache>
            </c:numRef>
          </c:val>
          <c:shape val="coneToMax"/>
          <c:extLst>
            <c:ext xmlns:c16="http://schemas.microsoft.com/office/drawing/2014/chart" uri="{C3380CC4-5D6E-409C-BE32-E72D297353CC}">
              <c16:uniqueId val="{00000000-3992-4493-B682-F07BD5B7413D}"/>
            </c:ext>
          </c:extLst>
        </c:ser>
        <c:dLbls>
          <c:showLegendKey val="0"/>
          <c:showVal val="1"/>
          <c:showCatName val="0"/>
          <c:showSerName val="0"/>
          <c:showPercent val="0"/>
          <c:showBubbleSize val="0"/>
        </c:dLbls>
        <c:gapWidth val="100"/>
        <c:shape val="box"/>
        <c:axId val="874146768"/>
        <c:axId val="874147248"/>
        <c:axId val="0"/>
      </c:bar3DChart>
      <c:catAx>
        <c:axId val="874146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874147248"/>
        <c:crosses val="autoZero"/>
        <c:auto val="1"/>
        <c:lblAlgn val="ctr"/>
        <c:lblOffset val="100"/>
        <c:noMultiLvlLbl val="0"/>
      </c:catAx>
      <c:valAx>
        <c:axId val="874147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87414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[Space Mission Launches 1957 - 2024.xlsx]Pivot Table!PivotTable6</c:name>
    <c:fmtId val="66"/>
  </c:pivotSource>
  <c:chart>
    <c:title>
      <c:tx>
        <c:rich>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r>
              <a:rPr lang="en-US" sz="1600" i="1"/>
              <a:t>Top 5 Most Expensive Rockets by Total Cost (Millions INR)</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w="9525" cap="flat" cmpd="sng" algn="ctr">
          <a:solidFill>
            <a:schemeClr val="tx2">
              <a:lumMod val="40000"/>
              <a:lumOff val="60000"/>
            </a:schemeClr>
          </a:solidFill>
          <a:round/>
        </a:ln>
        <a:effectLst/>
        <a:sp3d contourW="9525">
          <a:contourClr>
            <a:schemeClr val="tx2">
              <a:lumMod val="40000"/>
              <a:lumOff val="6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Table'!$B$24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tx2">
                          <a:lumMod val="35000"/>
                          <a:lumOff val="65000"/>
                        </a:schemeClr>
                      </a:solidFill>
                    </a:ln>
                    <a:effectLst/>
                  </c:spPr>
                </c15:leaderLines>
              </c:ext>
            </c:extLst>
          </c:dLbls>
          <c:cat>
            <c:strRef>
              <c:f>'Pivot Table'!$A$25:$A$30</c:f>
              <c:strCache>
                <c:ptCount val="5"/>
                <c:pt idx="0">
                  <c:v>Space Shuttle Atlantis </c:v>
                </c:pt>
                <c:pt idx="1">
                  <c:v>Soyuz U </c:v>
                </c:pt>
                <c:pt idx="2">
                  <c:v>Falcon 9 Block 5 </c:v>
                </c:pt>
                <c:pt idx="3">
                  <c:v>Ariane 5 ECA </c:v>
                </c:pt>
                <c:pt idx="4">
                  <c:v>Space Shuttle Discovery </c:v>
                </c:pt>
              </c:strCache>
            </c:strRef>
          </c:cat>
          <c:val>
            <c:numRef>
              <c:f>'Pivot Table'!$B$25:$B$30</c:f>
              <c:numCache>
                <c:formatCode>General</c:formatCode>
                <c:ptCount val="5"/>
                <c:pt idx="0">
                  <c:v>1232550</c:v>
                </c:pt>
                <c:pt idx="1">
                  <c:v>1291480</c:v>
                </c:pt>
                <c:pt idx="2">
                  <c:v>1334640</c:v>
                </c:pt>
                <c:pt idx="3">
                  <c:v>1394400</c:v>
                </c:pt>
                <c:pt idx="4">
                  <c:v>1456650</c:v>
                </c:pt>
              </c:numCache>
            </c:numRef>
          </c:val>
          <c:extLst>
            <c:ext xmlns:c16="http://schemas.microsoft.com/office/drawing/2014/chart" uri="{C3380CC4-5D6E-409C-BE32-E72D297353CC}">
              <c16:uniqueId val="{00000000-2C94-48AF-A33B-959205805B3B}"/>
            </c:ext>
          </c:extLst>
        </c:ser>
        <c:dLbls>
          <c:showLegendKey val="0"/>
          <c:showVal val="1"/>
          <c:showCatName val="0"/>
          <c:showSerName val="0"/>
          <c:showPercent val="0"/>
          <c:showBubbleSize val="0"/>
        </c:dLbls>
        <c:axId val="1111935200"/>
        <c:axId val="1111906880"/>
        <c:axId val="756170944"/>
      </c:area3DChart>
      <c:catAx>
        <c:axId val="11119352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FFC000"/>
                </a:solidFill>
                <a:latin typeface="+mn-lt"/>
                <a:ea typeface="+mn-ea"/>
                <a:cs typeface="+mn-cs"/>
              </a:defRPr>
            </a:pPr>
            <a:endParaRPr lang="en-US"/>
          </a:p>
        </c:txPr>
        <c:crossAx val="1111906880"/>
        <c:crosses val="autoZero"/>
        <c:auto val="1"/>
        <c:lblAlgn val="ctr"/>
        <c:lblOffset val="100"/>
        <c:noMultiLvlLbl val="0"/>
      </c:catAx>
      <c:valAx>
        <c:axId val="111190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111935200"/>
        <c:crosses val="autoZero"/>
        <c:crossBetween val="midCat"/>
      </c:valAx>
      <c:serAx>
        <c:axId val="75617094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111906880"/>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[Space Mission Launches 1957 - 2024.xlsx]Pivot Table!PivotTable3</c:name>
    <c:fmtId val="52"/>
  </c:pivotSource>
  <c:chart>
    <c:title>
      <c:tx>
        <c:rich>
          <a:bodyPr rot="0" spcFirstLastPara="1" vertOverflow="ellipsis" vert="horz" wrap="square" anchor="ctr" anchorCtr="1"/>
          <a:lstStyle/>
          <a:p>
            <a:pPr>
              <a:defRPr sz="1600" b="1" i="1" u="none" strike="noStrike" kern="1200" baseline="0">
                <a:solidFill>
                  <a:srgbClr val="FFC000"/>
                </a:solidFill>
                <a:latin typeface="+mn-lt"/>
                <a:ea typeface="+mn-ea"/>
                <a:cs typeface="+mn-cs"/>
              </a:defRPr>
            </a:pPr>
            <a:r>
              <a:rPr lang="en-US" i="1"/>
              <a:t>Top 7 Space Companies by Space Launch Count</a:t>
            </a:r>
          </a:p>
        </c:rich>
      </c:tx>
      <c:overlay val="0"/>
      <c:spPr>
        <a:noFill/>
        <a:ln>
          <a:noFill/>
        </a:ln>
        <a:effectLst/>
      </c:spPr>
      <c:txPr>
        <a:bodyPr rot="0" spcFirstLastPara="1" vertOverflow="ellipsis" vert="horz" wrap="square" anchor="ctr" anchorCtr="1"/>
        <a:lstStyle/>
        <a:p>
          <a:pPr>
            <a:defRPr sz="1600" b="1" i="1" u="none" strike="noStrike" kern="1200" baseline="0">
              <a:solidFill>
                <a:srgbClr val="FFC000"/>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Table'!$D$4:$D$11</c:f>
              <c:strCache>
                <c:ptCount val="7"/>
                <c:pt idx="0">
                  <c:v>RVSN USSR</c:v>
                </c:pt>
                <c:pt idx="1">
                  <c:v>US Air Force</c:v>
                </c:pt>
                <c:pt idx="2">
                  <c:v>CASC</c:v>
                </c:pt>
                <c:pt idx="3">
                  <c:v>Roscosmos</c:v>
                </c:pt>
                <c:pt idx="4">
                  <c:v>VKS RF</c:v>
                </c:pt>
                <c:pt idx="5">
                  <c:v>SpaceX</c:v>
                </c:pt>
                <c:pt idx="6">
                  <c:v>Arianespace</c:v>
                </c:pt>
              </c:strCache>
            </c:strRef>
          </c:cat>
          <c:val>
            <c:numRef>
              <c:f>'Pivot Table'!$E$4:$E$11</c:f>
              <c:numCache>
                <c:formatCode>General</c:formatCode>
                <c:ptCount val="7"/>
                <c:pt idx="0">
                  <c:v>2476</c:v>
                </c:pt>
                <c:pt idx="1">
                  <c:v>549</c:v>
                </c:pt>
                <c:pt idx="2">
                  <c:v>523</c:v>
                </c:pt>
                <c:pt idx="3">
                  <c:v>363</c:v>
                </c:pt>
                <c:pt idx="4">
                  <c:v>342</c:v>
                </c:pt>
                <c:pt idx="5">
                  <c:v>318</c:v>
                </c:pt>
                <c:pt idx="6">
                  <c:v>297</c:v>
                </c:pt>
              </c:numCache>
            </c:numRef>
          </c:val>
          <c:extLst>
            <c:ext xmlns:c16="http://schemas.microsoft.com/office/drawing/2014/chart" uri="{C3380CC4-5D6E-409C-BE32-E72D297353CC}">
              <c16:uniqueId val="{00000000-9C1D-4F82-AB7C-75F5193945D9}"/>
            </c:ext>
          </c:extLst>
        </c:ser>
        <c:dLbls>
          <c:showLegendKey val="0"/>
          <c:showVal val="1"/>
          <c:showCatName val="0"/>
          <c:showSerName val="0"/>
          <c:showPercent val="0"/>
          <c:showBubbleSize val="0"/>
        </c:dLbls>
        <c:gapWidth val="150"/>
        <c:shape val="cylinder"/>
        <c:axId val="173080064"/>
        <c:axId val="150973824"/>
        <c:axId val="0"/>
      </c:bar3DChart>
      <c:catAx>
        <c:axId val="1730800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50973824"/>
        <c:crosses val="autoZero"/>
        <c:auto val="1"/>
        <c:lblAlgn val="ctr"/>
        <c:lblOffset val="100"/>
        <c:noMultiLvlLbl val="0"/>
      </c:catAx>
      <c:valAx>
        <c:axId val="15097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7308006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 Launches 1957 - 2024.xlsx]2023 &amp; 2024 India's Pivot!PivotTable13</c:name>
    <c:fmtId val="10"/>
  </c:pivotSource>
  <c:chart>
    <c:title>
      <c:tx>
        <c:rich>
          <a:bodyPr rot="0" spcFirstLastPara="1" vertOverflow="ellipsis" vert="horz" wrap="square" anchor="ctr" anchorCtr="1"/>
          <a:lstStyle/>
          <a:p>
            <a:pPr algn="ct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i="1"/>
              <a:t>India's</a:t>
            </a:r>
            <a:r>
              <a:rPr lang="en-US" i="1" baseline="0"/>
              <a:t> Active Rockets in 2023 and 2024</a:t>
            </a:r>
            <a:endParaRPr lang="en-US" i="1"/>
          </a:p>
        </c:rich>
      </c:tx>
      <c:layout>
        <c:manualLayout>
          <c:xMode val="edge"/>
          <c:yMode val="edge"/>
          <c:x val="0.2357432849933026"/>
          <c:y val="5.6447731098876623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'2023 &amp; 2024 India''s Pivot'!$B$3:$B$4</c:f>
              <c:strCache>
                <c:ptCount val="1"/>
                <c:pt idx="0">
                  <c:v>Active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'2023 &amp; 2024 India''s Pivot'!$A$5:$A$14</c:f>
              <c:multiLvlStrCache>
                <c:ptCount val="6"/>
                <c:lvl>
                  <c:pt idx="0">
                    <c:v>PSLV-DL </c:v>
                  </c:pt>
                  <c:pt idx="1">
                    <c:v>GSLV Mk II </c:v>
                  </c:pt>
                  <c:pt idx="2">
                    <c:v>SSLV </c:v>
                  </c:pt>
                  <c:pt idx="3">
                    <c:v>PSLV-XL </c:v>
                  </c:pt>
                  <c:pt idx="4">
                    <c:v>PSLV-CA </c:v>
                  </c:pt>
                  <c:pt idx="5">
                    <c:v>LVM-3 </c:v>
                  </c:pt>
                </c:lvl>
                <c:lvl>
                  <c:pt idx="0">
                    <c:v>2024</c:v>
                  </c:pt>
                  <c:pt idx="1">
                    <c:v>2023</c:v>
                  </c:pt>
                </c:lvl>
                <c:lvl>
                  <c:pt idx="0">
                    <c:v>India</c:v>
                  </c:pt>
                </c:lvl>
              </c:multiLvlStrCache>
            </c:multiLvlStrRef>
          </c:cat>
          <c:val>
            <c:numRef>
              <c:f>'2023 &amp; 2024 India''s Pivot'!$B$5:$B$14</c:f>
              <c:numCache>
                <c:formatCode>General</c:formatCode>
                <c:ptCount val="6"/>
                <c:pt idx="0">
                  <c:v>1</c:v>
                </c:pt>
                <c:pt idx="1">
                  <c:v>1</c:v>
                </c:pt>
                <c:pt idx="2">
                  <c:v>1</c:v>
                </c:pt>
                <c:pt idx="3">
                  <c:v>1</c:v>
                </c:pt>
                <c:pt idx="4">
                  <c:v>2</c:v>
                </c:pt>
                <c:pt idx="5">
                  <c:v>2</c:v>
                </c:pt>
              </c:numCache>
            </c:numRef>
          </c:val>
          <c:extLst>
            <c:ext xmlns:c16="http://schemas.microsoft.com/office/drawing/2014/chart" uri="{C3380CC4-5D6E-409C-BE32-E72D297353CC}">
              <c16:uniqueId val="{00000000-0CFB-483B-90A8-D6CF77FE7A95}"/>
            </c:ext>
          </c:extLst>
        </c:ser>
        <c:dLbls>
          <c:showLegendKey val="0"/>
          <c:showVal val="1"/>
          <c:showCatName val="0"/>
          <c:showSerName val="0"/>
          <c:showPercent val="0"/>
          <c:showBubbleSize val="0"/>
        </c:dLbls>
        <c:gapWidth val="150"/>
        <c:shape val="box"/>
        <c:axId val="1865738640"/>
        <c:axId val="1865741520"/>
        <c:axId val="869260800"/>
      </c:bar3DChart>
      <c:catAx>
        <c:axId val="186573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865741520"/>
        <c:crosses val="autoZero"/>
        <c:auto val="1"/>
        <c:lblAlgn val="ctr"/>
        <c:lblOffset val="100"/>
        <c:noMultiLvlLbl val="0"/>
      </c:catAx>
      <c:valAx>
        <c:axId val="1865741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865738640"/>
        <c:crosses val="autoZero"/>
        <c:crossBetween val="between"/>
      </c:valAx>
      <c:serAx>
        <c:axId val="869260800"/>
        <c:scaling>
          <c:orientation val="minMax"/>
        </c:scaling>
        <c:delete val="0"/>
        <c:axPos val="b"/>
        <c:majorGridlines>
          <c:spPr>
            <a:ln w="9525" cap="flat" cmpd="sng" algn="ctr">
              <a:solidFill>
                <a:schemeClr val="dk1">
                  <a:lumMod val="50000"/>
                  <a:lumOff val="50000"/>
                </a:schemeClr>
              </a:solidFill>
              <a:round/>
            </a:ln>
            <a:effectLst/>
          </c:spPr>
        </c:majorGridlines>
        <c:minorGridlines>
          <c:spPr>
            <a:ln>
              <a:solidFill>
                <a:schemeClr val="dk1">
                  <a:lumMod val="60000"/>
                  <a:lumOff val="40000"/>
                </a:schemeClr>
              </a:solidFill>
            </a:ln>
            <a:effectLst/>
          </c:spPr>
        </c:min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86574152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image" Target="../media/image2.png"/><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microsoft.com/office/2007/relationships/hdphoto" Target="../media/hdphoto1.wdp"/></Relationships>
</file>

<file path=xl/drawings/_rels/drawing2.xml.rels><?xml version="1.0" encoding="UTF-8" standalone="yes"?>
<Relationships xmlns="http://schemas.openxmlformats.org/package/2006/relationships"><Relationship Id="rId2" Type="http://schemas.openxmlformats.org/officeDocument/2006/relationships/hyperlink" Target="https://www.pngall.com/statistics-png/download/78447" TargetMode="Externa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132</xdr:row>
      <xdr:rowOff>131380</xdr:rowOff>
    </xdr:from>
    <xdr:to>
      <xdr:col>24</xdr:col>
      <xdr:colOff>275896</xdr:colOff>
      <xdr:row>163</xdr:row>
      <xdr:rowOff>144518</xdr:rowOff>
    </xdr:to>
    <xdr:pic>
      <xdr:nvPicPr>
        <xdr:cNvPr id="3082" name="Picture 3081">
          <a:extLst>
            <a:ext uri="{FF2B5EF4-FFF2-40B4-BE49-F238E27FC236}">
              <a16:creationId xmlns:a16="http://schemas.microsoft.com/office/drawing/2014/main" id="{EBA84F2F-E15B-B461-02AD-A11A89FAAE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4410277"/>
          <a:ext cx="14780172" cy="5715000"/>
        </a:xfrm>
        <a:prstGeom prst="rect">
          <a:avLst/>
        </a:prstGeom>
      </xdr:spPr>
    </xdr:pic>
    <xdr:clientData/>
  </xdr:twoCellAnchor>
  <xdr:twoCellAnchor editAs="oneCell">
    <xdr:from>
      <xdr:col>0</xdr:col>
      <xdr:colOff>0</xdr:colOff>
      <xdr:row>102</xdr:row>
      <xdr:rowOff>39415</xdr:rowOff>
    </xdr:from>
    <xdr:to>
      <xdr:col>24</xdr:col>
      <xdr:colOff>275896</xdr:colOff>
      <xdr:row>133</xdr:row>
      <xdr:rowOff>52553</xdr:rowOff>
    </xdr:to>
    <xdr:pic>
      <xdr:nvPicPr>
        <xdr:cNvPr id="3080" name="Picture 3079">
          <a:extLst>
            <a:ext uri="{FF2B5EF4-FFF2-40B4-BE49-F238E27FC236}">
              <a16:creationId xmlns:a16="http://schemas.microsoft.com/office/drawing/2014/main" id="{E425A652-C043-C443-F9D3-39B3A9FE2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800381"/>
          <a:ext cx="14780172" cy="5715000"/>
        </a:xfrm>
        <a:prstGeom prst="rect">
          <a:avLst/>
        </a:prstGeom>
      </xdr:spPr>
    </xdr:pic>
    <xdr:clientData/>
  </xdr:twoCellAnchor>
  <xdr:twoCellAnchor editAs="oneCell">
    <xdr:from>
      <xdr:col>0</xdr:col>
      <xdr:colOff>0</xdr:colOff>
      <xdr:row>71</xdr:row>
      <xdr:rowOff>102476</xdr:rowOff>
    </xdr:from>
    <xdr:to>
      <xdr:col>24</xdr:col>
      <xdr:colOff>281940</xdr:colOff>
      <xdr:row>102</xdr:row>
      <xdr:rowOff>148196</xdr:rowOff>
    </xdr:to>
    <xdr:pic>
      <xdr:nvPicPr>
        <xdr:cNvPr id="42" name="Picture 41">
          <a:extLst>
            <a:ext uri="{FF2B5EF4-FFF2-40B4-BE49-F238E27FC236}">
              <a16:creationId xmlns:a16="http://schemas.microsoft.com/office/drawing/2014/main" id="{D6F5610A-73F9-B68A-AA3C-82F08688C2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161579"/>
          <a:ext cx="14786216" cy="5747583"/>
        </a:xfrm>
        <a:prstGeom prst="rect">
          <a:avLst/>
        </a:prstGeom>
      </xdr:spPr>
    </xdr:pic>
    <xdr:clientData/>
  </xdr:twoCellAnchor>
  <xdr:twoCellAnchor editAs="oneCell">
    <xdr:from>
      <xdr:col>0</xdr:col>
      <xdr:colOff>0</xdr:colOff>
      <xdr:row>41</xdr:row>
      <xdr:rowOff>102475</xdr:rowOff>
    </xdr:from>
    <xdr:to>
      <xdr:col>24</xdr:col>
      <xdr:colOff>281940</xdr:colOff>
      <xdr:row>72</xdr:row>
      <xdr:rowOff>148195</xdr:rowOff>
    </xdr:to>
    <xdr:pic>
      <xdr:nvPicPr>
        <xdr:cNvPr id="40" name="Picture 39">
          <a:extLst>
            <a:ext uri="{FF2B5EF4-FFF2-40B4-BE49-F238E27FC236}">
              <a16:creationId xmlns:a16="http://schemas.microsoft.com/office/drawing/2014/main" id="{933E0A3E-4045-64EA-28AE-A83659F6AC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643647"/>
          <a:ext cx="14786216" cy="5747582"/>
        </a:xfrm>
        <a:prstGeom prst="rect">
          <a:avLst/>
        </a:prstGeom>
      </xdr:spPr>
    </xdr:pic>
    <xdr:clientData/>
  </xdr:twoCellAnchor>
  <xdr:twoCellAnchor editAs="oneCell">
    <xdr:from>
      <xdr:col>0</xdr:col>
      <xdr:colOff>0</xdr:colOff>
      <xdr:row>0</xdr:row>
      <xdr:rowOff>0</xdr:rowOff>
    </xdr:from>
    <xdr:to>
      <xdr:col>24</xdr:col>
      <xdr:colOff>281940</xdr:colOff>
      <xdr:row>41</xdr:row>
      <xdr:rowOff>175260</xdr:rowOff>
    </xdr:to>
    <xdr:pic>
      <xdr:nvPicPr>
        <xdr:cNvPr id="5" name="Picture 4">
          <a:extLst>
            <a:ext uri="{FF2B5EF4-FFF2-40B4-BE49-F238E27FC236}">
              <a16:creationId xmlns:a16="http://schemas.microsoft.com/office/drawing/2014/main" id="{03AA729B-A31E-B7C6-60C1-C299C18908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0"/>
          <a:ext cx="14912340" cy="7673340"/>
        </a:xfrm>
        <a:prstGeom prst="rect">
          <a:avLst/>
        </a:prstGeom>
        <a:solidFill>
          <a:schemeClr val="bg2">
            <a:alpha val="0"/>
          </a:schemeClr>
        </a:solidFill>
        <a:effectLst>
          <a:outerShdw blurRad="50800" dist="50800" dir="5400000" algn="ctr" rotWithShape="0">
            <a:srgbClr val="000000">
              <a:alpha val="0"/>
            </a:srgbClr>
          </a:outerShdw>
        </a:effectLst>
      </xdr:spPr>
    </xdr:pic>
    <xdr:clientData/>
  </xdr:twoCellAnchor>
  <xdr:oneCellAnchor>
    <xdr:from>
      <xdr:col>0</xdr:col>
      <xdr:colOff>0</xdr:colOff>
      <xdr:row>6</xdr:row>
      <xdr:rowOff>37397</xdr:rowOff>
    </xdr:from>
    <xdr:ext cx="14196060" cy="2994765"/>
    <xdr:sp macro="" textlink="">
      <xdr:nvSpPr>
        <xdr:cNvPr id="6" name="TextBox 5">
          <a:extLst>
            <a:ext uri="{FF2B5EF4-FFF2-40B4-BE49-F238E27FC236}">
              <a16:creationId xmlns:a16="http://schemas.microsoft.com/office/drawing/2014/main" id="{7358A861-5EDD-A519-B39B-C7D4C6D5659E}"/>
            </a:ext>
          </a:extLst>
        </xdr:cNvPr>
        <xdr:cNvSpPr txBox="1"/>
      </xdr:nvSpPr>
      <xdr:spPr>
        <a:xfrm>
          <a:off x="0" y="1134677"/>
          <a:ext cx="14196060" cy="299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solidFill>
              <a:srgbClr val="FFC000"/>
            </a:solidFill>
          </a:endParaRPr>
        </a:p>
        <a:p>
          <a:endParaRPr lang="en-IN" sz="900">
            <a:solidFill>
              <a:srgbClr val="FFC000"/>
            </a:solidFill>
          </a:endParaRPr>
        </a:p>
      </xdr:txBody>
    </xdr:sp>
    <xdr:clientData/>
  </xdr:oneCellAnchor>
  <xdr:twoCellAnchor>
    <xdr:from>
      <xdr:col>1</xdr:col>
      <xdr:colOff>198511</xdr:colOff>
      <xdr:row>0</xdr:row>
      <xdr:rowOff>45720</xdr:rowOff>
    </xdr:from>
    <xdr:to>
      <xdr:col>20</xdr:col>
      <xdr:colOff>189548</xdr:colOff>
      <xdr:row>3</xdr:row>
      <xdr:rowOff>116391</xdr:rowOff>
    </xdr:to>
    <xdr:sp macro="" textlink="">
      <xdr:nvSpPr>
        <xdr:cNvPr id="7" name="Rectangle: Rounded Corners 6">
          <a:extLst>
            <a:ext uri="{FF2B5EF4-FFF2-40B4-BE49-F238E27FC236}">
              <a16:creationId xmlns:a16="http://schemas.microsoft.com/office/drawing/2014/main" id="{2F966494-47E5-D8FD-9888-22DC77A29BD4}"/>
            </a:ext>
          </a:extLst>
        </xdr:cNvPr>
        <xdr:cNvSpPr/>
      </xdr:nvSpPr>
      <xdr:spPr>
        <a:xfrm>
          <a:off x="809699" y="45720"/>
          <a:ext cx="11603599" cy="618359"/>
        </a:xfrm>
        <a:prstGeom prst="roundRect">
          <a:avLst/>
        </a:prstGeom>
        <a:solidFill>
          <a:schemeClr val="bg1">
            <a:alpha val="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800" b="1" i="1">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Pr>
            <a:t>Global Space Mission Launch Trends: 1957</a:t>
          </a:r>
          <a:r>
            <a:rPr lang="en-IN" sz="2800" b="1" i="1" baseline="0">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Pr>
            <a:t> - 2024</a:t>
          </a:r>
          <a:endParaRPr lang="en-IN" sz="2800" b="1" i="1">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oneCellAnchor>
    <xdr:from>
      <xdr:col>8</xdr:col>
      <xdr:colOff>381000</xdr:colOff>
      <xdr:row>14</xdr:row>
      <xdr:rowOff>0</xdr:rowOff>
    </xdr:from>
    <xdr:ext cx="184731" cy="264560"/>
    <xdr:sp macro="" textlink="">
      <xdr:nvSpPr>
        <xdr:cNvPr id="9" name="TextBox 8">
          <a:extLst>
            <a:ext uri="{FF2B5EF4-FFF2-40B4-BE49-F238E27FC236}">
              <a16:creationId xmlns:a16="http://schemas.microsoft.com/office/drawing/2014/main" id="{20D1E022-1442-C096-8777-5D17EEFE9E7D}"/>
            </a:ext>
          </a:extLst>
        </xdr:cNvPr>
        <xdr:cNvSpPr txBox="1"/>
      </xdr:nvSpPr>
      <xdr:spPr>
        <a:xfrm>
          <a:off x="5281706" y="251011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rgbClr val="FFC000"/>
            </a:solidFill>
          </a:endParaRPr>
        </a:p>
      </xdr:txBody>
    </xdr:sp>
    <xdr:clientData/>
  </xdr:oneCellAnchor>
  <xdr:twoCellAnchor>
    <xdr:from>
      <xdr:col>36</xdr:col>
      <xdr:colOff>466969</xdr:colOff>
      <xdr:row>57</xdr:row>
      <xdr:rowOff>61833</xdr:rowOff>
    </xdr:from>
    <xdr:to>
      <xdr:col>38</xdr:col>
      <xdr:colOff>9769</xdr:colOff>
      <xdr:row>60</xdr:row>
      <xdr:rowOff>84694</xdr:rowOff>
    </xdr:to>
    <xdr:sp macro="" textlink="">
      <xdr:nvSpPr>
        <xdr:cNvPr id="3073" name="Text Box 1">
          <a:extLst>
            <a:ext uri="{FF2B5EF4-FFF2-40B4-BE49-F238E27FC236}">
              <a16:creationId xmlns:a16="http://schemas.microsoft.com/office/drawing/2014/main" id="{5CA53BF6-4461-B6C0-92FB-0971F3CE47C6}"/>
            </a:ext>
          </a:extLst>
        </xdr:cNvPr>
        <xdr:cNvSpPr txBox="1">
          <a:spLocks noChangeArrowheads="1"/>
        </xdr:cNvSpPr>
      </xdr:nvSpPr>
      <xdr:spPr bwMode="auto">
        <a:xfrm>
          <a:off x="22412569" y="10753279"/>
          <a:ext cx="762000" cy="585569"/>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IN" sz="1100" b="0" i="0" u="none" strike="noStrike" baseline="0">
            <a:solidFill>
              <a:srgbClr val="FFC000"/>
            </a:solidFill>
            <a:latin typeface="Aptos Narrow"/>
          </a:endParaRPr>
        </a:p>
      </xdr:txBody>
    </xdr:sp>
    <xdr:clientData/>
  </xdr:twoCellAnchor>
  <xdr:twoCellAnchor>
    <xdr:from>
      <xdr:col>39</xdr:col>
      <xdr:colOff>581534</xdr:colOff>
      <xdr:row>47</xdr:row>
      <xdr:rowOff>140516</xdr:rowOff>
    </xdr:from>
    <xdr:to>
      <xdr:col>41</xdr:col>
      <xdr:colOff>581228</xdr:colOff>
      <xdr:row>53</xdr:row>
      <xdr:rowOff>52047</xdr:rowOff>
    </xdr:to>
    <xdr:sp macro="" textlink="">
      <xdr:nvSpPr>
        <xdr:cNvPr id="3074" name="Text Box 2">
          <a:extLst>
            <a:ext uri="{FF2B5EF4-FFF2-40B4-BE49-F238E27FC236}">
              <a16:creationId xmlns:a16="http://schemas.microsoft.com/office/drawing/2014/main" id="{6DF68CD5-08DC-B46B-0ED1-D83649936AA1}"/>
            </a:ext>
          </a:extLst>
        </xdr:cNvPr>
        <xdr:cNvSpPr txBox="1">
          <a:spLocks noChangeArrowheads="1"/>
        </xdr:cNvSpPr>
      </xdr:nvSpPr>
      <xdr:spPr bwMode="auto">
        <a:xfrm rot="5594705" flipV="1">
          <a:off x="24446908" y="8865296"/>
          <a:ext cx="1036946" cy="1218894"/>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IN" sz="1100" b="0" i="0" u="none" strike="noStrike" baseline="0">
            <a:solidFill>
              <a:srgbClr val="FFC000"/>
            </a:solidFill>
            <a:latin typeface="Aptos Narrow"/>
          </a:endParaRPr>
        </a:p>
      </xdr:txBody>
    </xdr:sp>
    <xdr:clientData/>
  </xdr:twoCellAnchor>
  <xdr:twoCellAnchor>
    <xdr:from>
      <xdr:col>0</xdr:col>
      <xdr:colOff>297627</xdr:colOff>
      <xdr:row>11</xdr:row>
      <xdr:rowOff>151698</xdr:rowOff>
    </xdr:from>
    <xdr:to>
      <xdr:col>17</xdr:col>
      <xdr:colOff>222738</xdr:colOff>
      <xdr:row>34</xdr:row>
      <xdr:rowOff>68580</xdr:rowOff>
    </xdr:to>
    <xdr:graphicFrame macro="">
      <xdr:nvGraphicFramePr>
        <xdr:cNvPr id="11" name="Chart 10">
          <a:extLst>
            <a:ext uri="{FF2B5EF4-FFF2-40B4-BE49-F238E27FC236}">
              <a16:creationId xmlns:a16="http://schemas.microsoft.com/office/drawing/2014/main" id="{21BCE805-F771-4A0C-B992-99177BE41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338844</xdr:colOff>
      <xdr:row>35</xdr:row>
      <xdr:rowOff>169030</xdr:rowOff>
    </xdr:from>
    <xdr:to>
      <xdr:col>13</xdr:col>
      <xdr:colOff>525780</xdr:colOff>
      <xdr:row>53</xdr:row>
      <xdr:rowOff>38100</xdr:rowOff>
    </xdr:to>
    <xdr:graphicFrame macro="">
      <xdr:nvGraphicFramePr>
        <xdr:cNvPr id="24" name="Chart 23">
          <a:extLst>
            <a:ext uri="{FF2B5EF4-FFF2-40B4-BE49-F238E27FC236}">
              <a16:creationId xmlns:a16="http://schemas.microsoft.com/office/drawing/2014/main" id="{773C6D5F-1D51-4B68-85D8-557072066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129540</xdr:colOff>
      <xdr:row>54</xdr:row>
      <xdr:rowOff>32508</xdr:rowOff>
    </xdr:from>
    <xdr:to>
      <xdr:col>24</xdr:col>
      <xdr:colOff>76200</xdr:colOff>
      <xdr:row>66</xdr:row>
      <xdr:rowOff>99060</xdr:rowOff>
    </xdr:to>
    <xdr:graphicFrame macro="">
      <xdr:nvGraphicFramePr>
        <xdr:cNvPr id="26" name="Chart 25">
          <a:extLst>
            <a:ext uri="{FF2B5EF4-FFF2-40B4-BE49-F238E27FC236}">
              <a16:creationId xmlns:a16="http://schemas.microsoft.com/office/drawing/2014/main" id="{B5943AE8-FC2E-4BE0-A0DD-D31D69BB3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129702</xdr:colOff>
      <xdr:row>117</xdr:row>
      <xdr:rowOff>14054</xdr:rowOff>
    </xdr:from>
    <xdr:to>
      <xdr:col>23</xdr:col>
      <xdr:colOff>538654</xdr:colOff>
      <xdr:row>137</xdr:row>
      <xdr:rowOff>105103</xdr:rowOff>
    </xdr:to>
    <xdr:graphicFrame macro="">
      <xdr:nvGraphicFramePr>
        <xdr:cNvPr id="35" name="Chart 34">
          <a:extLst>
            <a:ext uri="{FF2B5EF4-FFF2-40B4-BE49-F238E27FC236}">
              <a16:creationId xmlns:a16="http://schemas.microsoft.com/office/drawing/2014/main" id="{D20E4014-CC0B-4B51-95E4-EE5C9E852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578916</xdr:colOff>
      <xdr:row>18</xdr:row>
      <xdr:rowOff>58149</xdr:rowOff>
    </xdr:from>
    <xdr:to>
      <xdr:col>24</xdr:col>
      <xdr:colOff>3966</xdr:colOff>
      <xdr:row>24</xdr:row>
      <xdr:rowOff>64169</xdr:rowOff>
    </xdr:to>
    <mc:AlternateContent xmlns:mc="http://schemas.openxmlformats.org/markup-compatibility/2006" xmlns:a14="http://schemas.microsoft.com/office/drawing/2010/main">
      <mc:Choice Requires="a14">
        <xdr:graphicFrame macro="">
          <xdr:nvGraphicFramePr>
            <xdr:cNvPr id="36" name="Rocket_Status">
              <a:extLst>
                <a:ext uri="{FF2B5EF4-FFF2-40B4-BE49-F238E27FC236}">
                  <a16:creationId xmlns:a16="http://schemas.microsoft.com/office/drawing/2014/main" id="{321F8603-E528-4FB8-9984-764082BE26D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ocket_Status"/>
            </a:graphicData>
          </a:graphic>
        </xdr:graphicFrame>
      </mc:Choice>
      <mc:Fallback xmlns="">
        <xdr:sp macro="" textlink="">
          <xdr:nvSpPr>
            <xdr:cNvPr id="0" name=""/>
            <xdr:cNvSpPr>
              <a:spLocks noTextEdit="1"/>
            </xdr:cNvSpPr>
          </xdr:nvSpPr>
          <xdr:spPr>
            <a:xfrm>
              <a:off x="12740128" y="3383240"/>
              <a:ext cx="1857293" cy="11143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582485</xdr:colOff>
      <xdr:row>25</xdr:row>
      <xdr:rowOff>48126</xdr:rowOff>
    </xdr:from>
    <xdr:to>
      <xdr:col>23</xdr:col>
      <xdr:colOff>581834</xdr:colOff>
      <xdr:row>34</xdr:row>
      <xdr:rowOff>96736</xdr:rowOff>
    </xdr:to>
    <mc:AlternateContent xmlns:mc="http://schemas.openxmlformats.org/markup-compatibility/2006" xmlns:a14="http://schemas.microsoft.com/office/drawing/2010/main">
      <mc:Choice Requires="a14">
        <xdr:graphicFrame macro="">
          <xdr:nvGraphicFramePr>
            <xdr:cNvPr id="37" name="Mission_Status">
              <a:extLst>
                <a:ext uri="{FF2B5EF4-FFF2-40B4-BE49-F238E27FC236}">
                  <a16:creationId xmlns:a16="http://schemas.microsoft.com/office/drawing/2014/main" id="{552E01BF-4907-4BE8-B818-06C5FE841213}"/>
                </a:ext>
              </a:extLst>
            </xdr:cNvPr>
            <xdr:cNvGraphicFramePr/>
          </xdr:nvGraphicFramePr>
          <xdr:xfrm>
            <a:off x="0" y="0"/>
            <a:ext cx="0" cy="0"/>
          </xdr:xfrm>
          <a:graphic>
            <a:graphicData uri="http://schemas.microsoft.com/office/drawing/2010/slicer">
              <sle:slicer xmlns:sle="http://schemas.microsoft.com/office/drawing/2010/slicer" name="Mission_Status"/>
            </a:graphicData>
          </a:graphic>
        </xdr:graphicFrame>
      </mc:Choice>
      <mc:Fallback xmlns="">
        <xdr:sp macro="" textlink="">
          <xdr:nvSpPr>
            <xdr:cNvPr id="0" name=""/>
            <xdr:cNvSpPr>
              <a:spLocks noTextEdit="1"/>
            </xdr:cNvSpPr>
          </xdr:nvSpPr>
          <xdr:spPr>
            <a:xfrm>
              <a:off x="12743697" y="4666308"/>
              <a:ext cx="1823531" cy="1711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377695</xdr:colOff>
      <xdr:row>18</xdr:row>
      <xdr:rowOff>56681</xdr:rowOff>
    </xdr:from>
    <xdr:to>
      <xdr:col>20</xdr:col>
      <xdr:colOff>441158</xdr:colOff>
      <xdr:row>34</xdr:row>
      <xdr:rowOff>88232</xdr:rowOff>
    </xdr:to>
    <mc:AlternateContent xmlns:mc="http://schemas.openxmlformats.org/markup-compatibility/2006" xmlns:a14="http://schemas.microsoft.com/office/drawing/2010/main">
      <mc:Choice Requires="a14">
        <xdr:graphicFrame macro="">
          <xdr:nvGraphicFramePr>
            <xdr:cNvPr id="38" name="Country">
              <a:extLst>
                <a:ext uri="{FF2B5EF4-FFF2-40B4-BE49-F238E27FC236}">
                  <a16:creationId xmlns:a16="http://schemas.microsoft.com/office/drawing/2014/main" id="{F2C3B632-2E1D-4C4C-9604-432AC5BD30E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14725" y="3381772"/>
              <a:ext cx="1887645" cy="2987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128954</xdr:colOff>
      <xdr:row>1</xdr:row>
      <xdr:rowOff>117231</xdr:rowOff>
    </xdr:from>
    <xdr:to>
      <xdr:col>22</xdr:col>
      <xdr:colOff>574431</xdr:colOff>
      <xdr:row>16</xdr:row>
      <xdr:rowOff>105507</xdr:rowOff>
    </xdr:to>
    <xdr:sp macro="" textlink="">
      <xdr:nvSpPr>
        <xdr:cNvPr id="46" name="Flowchart: Connector 45">
          <a:extLst>
            <a:ext uri="{FF2B5EF4-FFF2-40B4-BE49-F238E27FC236}">
              <a16:creationId xmlns:a16="http://schemas.microsoft.com/office/drawing/2014/main" id="{FB844A9E-2017-39AB-1873-84F034213DBA}"/>
            </a:ext>
          </a:extLst>
        </xdr:cNvPr>
        <xdr:cNvSpPr/>
      </xdr:nvSpPr>
      <xdr:spPr>
        <a:xfrm>
          <a:off x="11101754" y="304800"/>
          <a:ext cx="2883877" cy="2801815"/>
        </a:xfrm>
        <a:prstGeom prst="flowChartConnector">
          <a:avLst/>
        </a:prstGeom>
        <a:blipFill>
          <a:blip xmlns:r="http://schemas.openxmlformats.org/officeDocument/2006/relationships" r:embed="rId6"/>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4</xdr:row>
      <xdr:rowOff>76200</xdr:rowOff>
    </xdr:from>
    <xdr:to>
      <xdr:col>3</xdr:col>
      <xdr:colOff>259080</xdr:colOff>
      <xdr:row>10</xdr:row>
      <xdr:rowOff>38100</xdr:rowOff>
    </xdr:to>
    <xdr:sp macro="" textlink="">
      <xdr:nvSpPr>
        <xdr:cNvPr id="47" name="Rectangle: Rounded Corners 46">
          <a:extLst>
            <a:ext uri="{FF2B5EF4-FFF2-40B4-BE49-F238E27FC236}">
              <a16:creationId xmlns:a16="http://schemas.microsoft.com/office/drawing/2014/main" id="{4261E9F0-E9BA-489A-AF37-5D2CB0DAE450}"/>
            </a:ext>
          </a:extLst>
        </xdr:cNvPr>
        <xdr:cNvSpPr/>
      </xdr:nvSpPr>
      <xdr:spPr>
        <a:xfrm>
          <a:off x="259080" y="80772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6649</a:t>
          </a:r>
        </a:p>
        <a:p>
          <a:pPr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rPr>
            <a:t>Missions</a:t>
          </a:r>
        </a:p>
      </xdr:txBody>
    </xdr:sp>
    <xdr:clientData/>
  </xdr:twoCellAnchor>
  <xdr:twoCellAnchor>
    <xdr:from>
      <xdr:col>3</xdr:col>
      <xdr:colOff>487680</xdr:colOff>
      <xdr:row>4</xdr:row>
      <xdr:rowOff>83117</xdr:rowOff>
    </xdr:from>
    <xdr:to>
      <xdr:col>6</xdr:col>
      <xdr:colOff>487680</xdr:colOff>
      <xdr:row>10</xdr:row>
      <xdr:rowOff>45017</xdr:rowOff>
    </xdr:to>
    <xdr:sp macro="" textlink="">
      <xdr:nvSpPr>
        <xdr:cNvPr id="50" name="Rectangle: Rounded Corners 49">
          <a:extLst>
            <a:ext uri="{FF2B5EF4-FFF2-40B4-BE49-F238E27FC236}">
              <a16:creationId xmlns:a16="http://schemas.microsoft.com/office/drawing/2014/main" id="{E627F771-B7E6-4DC7-A6FE-B19EE0B8AF2E}"/>
            </a:ext>
          </a:extLst>
        </xdr:cNvPr>
        <xdr:cNvSpPr/>
      </xdr:nvSpPr>
      <xdr:spPr>
        <a:xfrm>
          <a:off x="2316480" y="814637"/>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440</a:t>
          </a:r>
        </a:p>
        <a:p>
          <a:pPr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rPr>
            <a:t>Rockets</a:t>
          </a:r>
        </a:p>
      </xdr:txBody>
    </xdr:sp>
    <xdr:clientData/>
  </xdr:twoCellAnchor>
  <xdr:twoCellAnchor>
    <xdr:from>
      <xdr:col>13</xdr:col>
      <xdr:colOff>480060</xdr:colOff>
      <xdr:row>4</xdr:row>
      <xdr:rowOff>129540</xdr:rowOff>
    </xdr:from>
    <xdr:to>
      <xdr:col>16</xdr:col>
      <xdr:colOff>480060</xdr:colOff>
      <xdr:row>10</xdr:row>
      <xdr:rowOff>91440</xdr:rowOff>
    </xdr:to>
    <xdr:sp macro="" textlink="">
      <xdr:nvSpPr>
        <xdr:cNvPr id="51" name="Rectangle: Rounded Corners 50">
          <a:extLst>
            <a:ext uri="{FF2B5EF4-FFF2-40B4-BE49-F238E27FC236}">
              <a16:creationId xmlns:a16="http://schemas.microsoft.com/office/drawing/2014/main" id="{52CC53DB-EEE2-4C01-97E2-79C7E7953390}"/>
            </a:ext>
          </a:extLst>
        </xdr:cNvPr>
        <xdr:cNvSpPr/>
      </xdr:nvSpPr>
      <xdr:spPr>
        <a:xfrm>
          <a:off x="8404860" y="86106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22</a:t>
          </a:r>
        </a:p>
        <a:p>
          <a:pPr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rPr>
            <a:t>Countries</a:t>
          </a:r>
        </a:p>
      </xdr:txBody>
    </xdr:sp>
    <xdr:clientData/>
  </xdr:twoCellAnchor>
  <xdr:twoCellAnchor>
    <xdr:from>
      <xdr:col>10</xdr:col>
      <xdr:colOff>266700</xdr:colOff>
      <xdr:row>4</xdr:row>
      <xdr:rowOff>121920</xdr:rowOff>
    </xdr:from>
    <xdr:to>
      <xdr:col>13</xdr:col>
      <xdr:colOff>266700</xdr:colOff>
      <xdr:row>10</xdr:row>
      <xdr:rowOff>83820</xdr:rowOff>
    </xdr:to>
    <xdr:sp macro="" textlink="">
      <xdr:nvSpPr>
        <xdr:cNvPr id="52" name="Rectangle: Rounded Corners 51">
          <a:extLst>
            <a:ext uri="{FF2B5EF4-FFF2-40B4-BE49-F238E27FC236}">
              <a16:creationId xmlns:a16="http://schemas.microsoft.com/office/drawing/2014/main" id="{ED6DC72F-1997-45E7-B63B-79BFB407587B}"/>
            </a:ext>
          </a:extLst>
        </xdr:cNvPr>
        <xdr:cNvSpPr/>
      </xdr:nvSpPr>
      <xdr:spPr>
        <a:xfrm>
          <a:off x="6362700" y="85344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166</a:t>
          </a:r>
        </a:p>
        <a:p>
          <a:pPr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rPr>
            <a:t>Locations</a:t>
          </a:r>
        </a:p>
      </xdr:txBody>
    </xdr:sp>
    <xdr:clientData/>
  </xdr:twoCellAnchor>
  <xdr:twoCellAnchor>
    <xdr:from>
      <xdr:col>7</xdr:col>
      <xdr:colOff>60960</xdr:colOff>
      <xdr:row>4</xdr:row>
      <xdr:rowOff>99060</xdr:rowOff>
    </xdr:from>
    <xdr:to>
      <xdr:col>10</xdr:col>
      <xdr:colOff>60960</xdr:colOff>
      <xdr:row>10</xdr:row>
      <xdr:rowOff>60960</xdr:rowOff>
    </xdr:to>
    <xdr:sp macro="" textlink="">
      <xdr:nvSpPr>
        <xdr:cNvPr id="53" name="Rectangle: Rounded Corners 52">
          <a:extLst>
            <a:ext uri="{FF2B5EF4-FFF2-40B4-BE49-F238E27FC236}">
              <a16:creationId xmlns:a16="http://schemas.microsoft.com/office/drawing/2014/main" id="{94F6E282-5B8D-4358-A386-C3836FA22388}"/>
            </a:ext>
          </a:extLst>
        </xdr:cNvPr>
        <xdr:cNvSpPr/>
      </xdr:nvSpPr>
      <xdr:spPr>
        <a:xfrm>
          <a:off x="4328160" y="83058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66</a:t>
          </a:r>
        </a:p>
        <a:p>
          <a:pPr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rPr>
            <a:t>Companies</a:t>
          </a:r>
        </a:p>
      </xdr:txBody>
    </xdr:sp>
    <xdr:clientData/>
  </xdr:twoCellAnchor>
  <xdr:twoCellAnchor>
    <xdr:from>
      <xdr:col>0</xdr:col>
      <xdr:colOff>490402</xdr:colOff>
      <xdr:row>90</xdr:row>
      <xdr:rowOff>64725</xdr:rowOff>
    </xdr:from>
    <xdr:to>
      <xdr:col>23</xdr:col>
      <xdr:colOff>512378</xdr:colOff>
      <xdr:row>115</xdr:row>
      <xdr:rowOff>91965</xdr:rowOff>
    </xdr:to>
    <xdr:graphicFrame macro="">
      <xdr:nvGraphicFramePr>
        <xdr:cNvPr id="54" name="Chart 53">
          <a:extLst>
            <a:ext uri="{FF2B5EF4-FFF2-40B4-BE49-F238E27FC236}">
              <a16:creationId xmlns:a16="http://schemas.microsoft.com/office/drawing/2014/main" id="{3D9ADA67-C000-4F65-8278-DF48EDDB5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114300</xdr:colOff>
      <xdr:row>35</xdr:row>
      <xdr:rowOff>160020</xdr:rowOff>
    </xdr:from>
    <xdr:to>
      <xdr:col>24</xdr:col>
      <xdr:colOff>60960</xdr:colOff>
      <xdr:row>53</xdr:row>
      <xdr:rowOff>30480</xdr:rowOff>
    </xdr:to>
    <xdr:graphicFrame macro="">
      <xdr:nvGraphicFramePr>
        <xdr:cNvPr id="58" name="Chart 57">
          <a:extLst>
            <a:ext uri="{FF2B5EF4-FFF2-40B4-BE49-F238E27FC236}">
              <a16:creationId xmlns:a16="http://schemas.microsoft.com/office/drawing/2014/main" id="{036E4D7D-C330-4CCE-9994-B65B9457E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358140</xdr:colOff>
      <xdr:row>54</xdr:row>
      <xdr:rowOff>68580</xdr:rowOff>
    </xdr:from>
    <xdr:to>
      <xdr:col>3</xdr:col>
      <xdr:colOff>358140</xdr:colOff>
      <xdr:row>60</xdr:row>
      <xdr:rowOff>30480</xdr:rowOff>
    </xdr:to>
    <xdr:sp macro="" textlink="">
      <xdr:nvSpPr>
        <xdr:cNvPr id="62" name="Rectangle: Rounded Corners 61">
          <a:extLst>
            <a:ext uri="{FF2B5EF4-FFF2-40B4-BE49-F238E27FC236}">
              <a16:creationId xmlns:a16="http://schemas.microsoft.com/office/drawing/2014/main" id="{E9C4333A-10A7-407B-8511-82FD3F8CEA63}"/>
            </a:ext>
          </a:extLst>
        </xdr:cNvPr>
        <xdr:cNvSpPr/>
      </xdr:nvSpPr>
      <xdr:spPr>
        <a:xfrm>
          <a:off x="358140" y="994410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6134</a:t>
          </a:r>
        </a:p>
        <a:p>
          <a:pPr algn="ctr"/>
          <a:r>
            <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rPr>
            <a:t>Success</a:t>
          </a:r>
        </a:p>
      </xdr:txBody>
    </xdr:sp>
    <xdr:clientData/>
  </xdr:twoCellAnchor>
  <xdr:twoCellAnchor>
    <xdr:from>
      <xdr:col>3</xdr:col>
      <xdr:colOff>502920</xdr:colOff>
      <xdr:row>54</xdr:row>
      <xdr:rowOff>68580</xdr:rowOff>
    </xdr:from>
    <xdr:to>
      <xdr:col>6</xdr:col>
      <xdr:colOff>502920</xdr:colOff>
      <xdr:row>60</xdr:row>
      <xdr:rowOff>30480</xdr:rowOff>
    </xdr:to>
    <xdr:sp macro="" textlink="">
      <xdr:nvSpPr>
        <xdr:cNvPr id="63" name="Rectangle: Rounded Corners 62">
          <a:extLst>
            <a:ext uri="{FF2B5EF4-FFF2-40B4-BE49-F238E27FC236}">
              <a16:creationId xmlns:a16="http://schemas.microsoft.com/office/drawing/2014/main" id="{D8485A57-0701-407C-84BA-8B84C1480C77}"/>
            </a:ext>
          </a:extLst>
        </xdr:cNvPr>
        <xdr:cNvSpPr/>
      </xdr:nvSpPr>
      <xdr:spPr>
        <a:xfrm>
          <a:off x="2331720" y="994410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114</a:t>
          </a:r>
        </a:p>
        <a:p>
          <a:pPr algn="ctr"/>
          <a:r>
            <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rPr>
            <a:t>Partial</a:t>
          </a:r>
          <a:r>
            <a:rPr lang="en-IN" sz="1600" b="1" i="0" baseline="0">
              <a:blipFill>
                <a:blip xmlns:r="http://schemas.openxmlformats.org/officeDocument/2006/relationships" r:embed="rId6"/>
                <a:stretch>
                  <a:fillRect/>
                </a:stretch>
              </a:blipFill>
              <a:effectLst>
                <a:innerShdw blurRad="63500" dist="50800" dir="18900000">
                  <a:prstClr val="black">
                    <a:alpha val="50000"/>
                  </a:prstClr>
                </a:innerShdw>
              </a:effectLst>
            </a:rPr>
            <a:t> Failure</a:t>
          </a:r>
          <a:endPar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endParaRPr>
        </a:p>
      </xdr:txBody>
    </xdr:sp>
    <xdr:clientData/>
  </xdr:twoCellAnchor>
  <xdr:twoCellAnchor>
    <xdr:from>
      <xdr:col>0</xdr:col>
      <xdr:colOff>335280</xdr:colOff>
      <xdr:row>60</xdr:row>
      <xdr:rowOff>175260</xdr:rowOff>
    </xdr:from>
    <xdr:to>
      <xdr:col>3</xdr:col>
      <xdr:colOff>335280</xdr:colOff>
      <xdr:row>66</xdr:row>
      <xdr:rowOff>137160</xdr:rowOff>
    </xdr:to>
    <xdr:sp macro="" textlink="">
      <xdr:nvSpPr>
        <xdr:cNvPr id="3072" name="Rectangle: Rounded Corners 3071">
          <a:extLst>
            <a:ext uri="{FF2B5EF4-FFF2-40B4-BE49-F238E27FC236}">
              <a16:creationId xmlns:a16="http://schemas.microsoft.com/office/drawing/2014/main" id="{0D430B43-4266-46B7-81CC-8EBA991C2B10}"/>
            </a:ext>
          </a:extLst>
        </xdr:cNvPr>
        <xdr:cNvSpPr/>
      </xdr:nvSpPr>
      <xdr:spPr>
        <a:xfrm>
          <a:off x="335280" y="1114806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8</a:t>
          </a:r>
        </a:p>
        <a:p>
          <a:pPr algn="ctr"/>
          <a:r>
            <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rPr>
            <a:t>Prelaunch</a:t>
          </a:r>
          <a:r>
            <a:rPr lang="en-IN" sz="1600" b="1" i="0" baseline="0">
              <a:blipFill>
                <a:blip xmlns:r="http://schemas.openxmlformats.org/officeDocument/2006/relationships" r:embed="rId6"/>
                <a:stretch>
                  <a:fillRect/>
                </a:stretch>
              </a:blipFill>
              <a:effectLst>
                <a:innerShdw blurRad="63500" dist="50800" dir="18900000">
                  <a:prstClr val="black">
                    <a:alpha val="50000"/>
                  </a:prstClr>
                </a:innerShdw>
              </a:effectLst>
            </a:rPr>
            <a:t> Failure</a:t>
          </a:r>
          <a:endPar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endParaRPr>
        </a:p>
      </xdr:txBody>
    </xdr:sp>
    <xdr:clientData/>
  </xdr:twoCellAnchor>
  <xdr:twoCellAnchor>
    <xdr:from>
      <xdr:col>3</xdr:col>
      <xdr:colOff>541020</xdr:colOff>
      <xdr:row>60</xdr:row>
      <xdr:rowOff>175260</xdr:rowOff>
    </xdr:from>
    <xdr:to>
      <xdr:col>6</xdr:col>
      <xdr:colOff>541020</xdr:colOff>
      <xdr:row>66</xdr:row>
      <xdr:rowOff>137160</xdr:rowOff>
    </xdr:to>
    <xdr:sp macro="" textlink="">
      <xdr:nvSpPr>
        <xdr:cNvPr id="3076" name="Rectangle: Rounded Corners 3075">
          <a:extLst>
            <a:ext uri="{FF2B5EF4-FFF2-40B4-BE49-F238E27FC236}">
              <a16:creationId xmlns:a16="http://schemas.microsoft.com/office/drawing/2014/main" id="{CEDDF9B4-DC08-42D9-8E8D-AE579D732E84}"/>
            </a:ext>
          </a:extLst>
        </xdr:cNvPr>
        <xdr:cNvSpPr/>
      </xdr:nvSpPr>
      <xdr:spPr>
        <a:xfrm>
          <a:off x="2369820" y="11148060"/>
          <a:ext cx="1828800" cy="1059180"/>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455</a:t>
          </a:r>
        </a:p>
        <a:p>
          <a:pPr algn="ctr"/>
          <a:r>
            <a:rPr lang="en-IN" sz="1600" b="1" i="0">
              <a:blipFill>
                <a:blip xmlns:r="http://schemas.openxmlformats.org/officeDocument/2006/relationships" r:embed="rId6"/>
                <a:stretch>
                  <a:fillRect/>
                </a:stretch>
              </a:blipFill>
              <a:effectLst>
                <a:innerShdw blurRad="63500" dist="50800" dir="18900000">
                  <a:prstClr val="black">
                    <a:alpha val="50000"/>
                  </a:prstClr>
                </a:innerShdw>
              </a:effectLst>
            </a:rPr>
            <a:t>Failure</a:t>
          </a:r>
        </a:p>
      </xdr:txBody>
    </xdr:sp>
    <xdr:clientData/>
  </xdr:twoCellAnchor>
  <xdr:twoCellAnchor>
    <xdr:from>
      <xdr:col>12</xdr:col>
      <xdr:colOff>459827</xdr:colOff>
      <xdr:row>68</xdr:row>
      <xdr:rowOff>39414</xdr:rowOff>
    </xdr:from>
    <xdr:to>
      <xdr:col>24</xdr:col>
      <xdr:colOff>39414</xdr:colOff>
      <xdr:row>88</xdr:row>
      <xdr:rowOff>65690</xdr:rowOff>
    </xdr:to>
    <xdr:graphicFrame macro="">
      <xdr:nvGraphicFramePr>
        <xdr:cNvPr id="3077" name="Chart 3076">
          <a:extLst>
            <a:ext uri="{FF2B5EF4-FFF2-40B4-BE49-F238E27FC236}">
              <a16:creationId xmlns:a16="http://schemas.microsoft.com/office/drawing/2014/main" id="{71AD45FB-91B8-4F21-86C1-BBAA0ECD7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407276</xdr:colOff>
      <xdr:row>68</xdr:row>
      <xdr:rowOff>23647</xdr:rowOff>
    </xdr:from>
    <xdr:to>
      <xdr:col>12</xdr:col>
      <xdr:colOff>315310</xdr:colOff>
      <xdr:row>88</xdr:row>
      <xdr:rowOff>91966</xdr:rowOff>
    </xdr:to>
    <xdr:graphicFrame macro="">
      <xdr:nvGraphicFramePr>
        <xdr:cNvPr id="3078" name="Chart 3077">
          <a:extLst>
            <a:ext uri="{FF2B5EF4-FFF2-40B4-BE49-F238E27FC236}">
              <a16:creationId xmlns:a16="http://schemas.microsoft.com/office/drawing/2014/main" id="{3F421E34-E7EE-4C46-B2DA-6952361C1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472964</xdr:colOff>
      <xdr:row>138</xdr:row>
      <xdr:rowOff>157655</xdr:rowOff>
    </xdr:from>
    <xdr:to>
      <xdr:col>23</xdr:col>
      <xdr:colOff>551792</xdr:colOff>
      <xdr:row>161</xdr:row>
      <xdr:rowOff>78826</xdr:rowOff>
    </xdr:to>
    <xdr:graphicFrame macro="">
      <xdr:nvGraphicFramePr>
        <xdr:cNvPr id="3084" name="Chart 3083">
          <a:extLst>
            <a:ext uri="{FF2B5EF4-FFF2-40B4-BE49-F238E27FC236}">
              <a16:creationId xmlns:a16="http://schemas.microsoft.com/office/drawing/2014/main" id="{A6130106-02F1-4C23-9347-0613B8661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437745</xdr:colOff>
      <xdr:row>129</xdr:row>
      <xdr:rowOff>9785</xdr:rowOff>
    </xdr:from>
    <xdr:to>
      <xdr:col>3</xdr:col>
      <xdr:colOff>437745</xdr:colOff>
      <xdr:row>134</xdr:row>
      <xdr:rowOff>150026</xdr:rowOff>
    </xdr:to>
    <xdr:sp macro="" textlink="">
      <xdr:nvSpPr>
        <xdr:cNvPr id="3085" name="Rectangle: Rounded Corners 3084">
          <a:extLst>
            <a:ext uri="{FF2B5EF4-FFF2-40B4-BE49-F238E27FC236}">
              <a16:creationId xmlns:a16="http://schemas.microsoft.com/office/drawing/2014/main" id="{085AEA6F-D4C0-4155-B329-47E092939310}"/>
            </a:ext>
          </a:extLst>
        </xdr:cNvPr>
        <xdr:cNvSpPr/>
      </xdr:nvSpPr>
      <xdr:spPr>
        <a:xfrm>
          <a:off x="437745" y="23015700"/>
          <a:ext cx="1848255" cy="1031943"/>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5240</a:t>
          </a:r>
          <a:endPar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endParaRPr>
        </a:p>
        <a:p>
          <a:pPr marL="0" indent="0"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Retired</a:t>
          </a:r>
          <a:endPar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endParaRPr>
        </a:p>
      </xdr:txBody>
    </xdr:sp>
    <xdr:clientData/>
  </xdr:twoCellAnchor>
  <xdr:twoCellAnchor>
    <xdr:from>
      <xdr:col>0</xdr:col>
      <xdr:colOff>421532</xdr:colOff>
      <xdr:row>120</xdr:row>
      <xdr:rowOff>123275</xdr:rowOff>
    </xdr:from>
    <xdr:to>
      <xdr:col>3</xdr:col>
      <xdr:colOff>421532</xdr:colOff>
      <xdr:row>126</xdr:row>
      <xdr:rowOff>85175</xdr:rowOff>
    </xdr:to>
    <xdr:sp macro="" textlink="">
      <xdr:nvSpPr>
        <xdr:cNvPr id="3086" name="Rectangle: Rounded Corners 3085">
          <a:extLst>
            <a:ext uri="{FF2B5EF4-FFF2-40B4-BE49-F238E27FC236}">
              <a16:creationId xmlns:a16="http://schemas.microsoft.com/office/drawing/2014/main" id="{2AFDC8CB-500A-4081-BA7B-D2CF41A9D98A}"/>
            </a:ext>
          </a:extLst>
        </xdr:cNvPr>
        <xdr:cNvSpPr/>
      </xdr:nvSpPr>
      <xdr:spPr>
        <a:xfrm>
          <a:off x="421532" y="21524126"/>
          <a:ext cx="1848255" cy="1031943"/>
        </a:xfrm>
        <a:prstGeom prst="roundRect">
          <a:avLst/>
        </a:prstGeom>
        <a:noFill/>
        <a:ln>
          <a:solidFill>
            <a:schemeClr val="bg1">
              <a:alpha val="50000"/>
            </a:schemeClr>
          </a:solidFill>
          <a:prstDash val="sysDot"/>
          <a:headEnd type="none" w="med" len="med"/>
          <a:tailEnd type="none" w="med" len="med"/>
        </a:ln>
        <a:effectLst>
          <a:innerShdw blurRad="63500" dist="50800" dir="16200000">
            <a:prstClr val="black">
              <a:alpha val="50000"/>
            </a:prstClr>
          </a:inn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190500"/>
        </a:bodyPr>
        <a:lstStyle/>
        <a:p>
          <a:pPr marL="0" indent="0" algn="ctr"/>
          <a:r>
            <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1471</a:t>
          </a:r>
          <a:endPar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endParaRPr>
        </a:p>
        <a:p>
          <a:pPr marL="0" indent="0" algn="ctr"/>
          <a:r>
            <a:rPr lang="en-IN" sz="2400" b="1" i="0">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rPr>
            <a:t>Active</a:t>
          </a:r>
          <a:endParaRPr lang="en-IN" sz="2400" b="1">
            <a:blipFill>
              <a:blip xmlns:r="http://schemas.openxmlformats.org/officeDocument/2006/relationships" r:embed="rId6"/>
              <a:stretch>
                <a:fillRect/>
              </a:stretch>
            </a:blipFill>
            <a:effectLst>
              <a:innerShdw blurRad="63500" dist="50800" dir="18900000">
                <a:prstClr val="black">
                  <a:alpha val="50000"/>
                </a:prstClr>
              </a:innerShdw>
            </a:effectLst>
            <a:latin typeface="+mn-lt"/>
            <a:ea typeface="+mn-ea"/>
            <a:cs typeface="+mn-cs"/>
          </a:endParaRPr>
        </a:p>
      </xdr:txBody>
    </xdr:sp>
    <xdr:clientData/>
  </xdr:twoCellAnchor>
  <xdr:twoCellAnchor editAs="oneCell">
    <xdr:from>
      <xdr:col>0</xdr:col>
      <xdr:colOff>7696</xdr:colOff>
      <xdr:row>163</xdr:row>
      <xdr:rowOff>84667</xdr:rowOff>
    </xdr:from>
    <xdr:to>
      <xdr:col>24</xdr:col>
      <xdr:colOff>277090</xdr:colOff>
      <xdr:row>194</xdr:row>
      <xdr:rowOff>73121</xdr:rowOff>
    </xdr:to>
    <xdr:pic>
      <xdr:nvPicPr>
        <xdr:cNvPr id="3" name="Picture 2">
          <a:extLst>
            <a:ext uri="{FF2B5EF4-FFF2-40B4-BE49-F238E27FC236}">
              <a16:creationId xmlns:a16="http://schemas.microsoft.com/office/drawing/2014/main" id="{55470B1B-E862-76CB-5ED1-8F0C0CEA9D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96" y="30195212"/>
          <a:ext cx="14862849" cy="5715000"/>
        </a:xfrm>
        <a:prstGeom prst="rect">
          <a:avLst/>
        </a:prstGeom>
      </xdr:spPr>
    </xdr:pic>
    <xdr:clientData/>
  </xdr:twoCellAnchor>
  <xdr:twoCellAnchor>
    <xdr:from>
      <xdr:col>0</xdr:col>
      <xdr:colOff>469515</xdr:colOff>
      <xdr:row>162</xdr:row>
      <xdr:rowOff>42908</xdr:rowOff>
    </xdr:from>
    <xdr:to>
      <xdr:col>13</xdr:col>
      <xdr:colOff>195943</xdr:colOff>
      <xdr:row>184</xdr:row>
      <xdr:rowOff>54429</xdr:rowOff>
    </xdr:to>
    <xdr:graphicFrame macro="">
      <xdr:nvGraphicFramePr>
        <xdr:cNvPr id="4" name="Chart 3">
          <a:extLst>
            <a:ext uri="{FF2B5EF4-FFF2-40B4-BE49-F238E27FC236}">
              <a16:creationId xmlns:a16="http://schemas.microsoft.com/office/drawing/2014/main" id="{E4632186-4799-4510-898F-EC0B84919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12</xdr:col>
      <xdr:colOff>509554</xdr:colOff>
      <xdr:row>17</xdr:row>
      <xdr:rowOff>140670</xdr:rowOff>
    </xdr:from>
    <xdr:to>
      <xdr:col>17</xdr:col>
      <xdr:colOff>16183</xdr:colOff>
      <xdr:row>33</xdr:row>
      <xdr:rowOff>81293</xdr:rowOff>
    </xdr:to>
    <xdr:pic>
      <xdr:nvPicPr>
        <xdr:cNvPr id="21" name="Picture 20">
          <a:extLst>
            <a:ext uri="{FF2B5EF4-FFF2-40B4-BE49-F238E27FC236}">
              <a16:creationId xmlns:a16="http://schemas.microsoft.com/office/drawing/2014/main" id="{FB3BE5DB-8F22-4BC8-8A81-A71870A16C95}"/>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3556" b="99556" l="0" r="89778">
                      <a14:foregroundMark x1="24981" y1="95793" x2="28979" y2="95686"/>
                      <a14:foregroundMark x1="27090" y1="91452" x2="25908" y2="90727"/>
                      <a14:foregroundMark x1="28227" y1="99090" x2="28889" y2="99111"/>
                      <a14:foregroundMark x1="20631" y1="98849" x2="28039" y2="99084"/>
                      <a14:foregroundMark x1="40130" y1="98767" x2="44181" y2="98643"/>
                      <a14:foregroundMark x1="38491" y1="98817" x2="39517" y2="98786"/>
                      <a14:foregroundMark x1="36202" y1="98887" x2="38323" y2="98822"/>
                      <a14:foregroundMark x1="34920" y1="98926" x2="35949" y2="98895"/>
                      <a14:foregroundMark x1="33822" y1="98960" x2="34867" y2="98928"/>
                      <a14:foregroundMark x1="28889" y1="99111" x2="33372" y2="98974"/>
                      <a14:foregroundMark x1="50027" y1="88926" x2="49778" y2="88889"/>
                      <a14:foregroundMark x1="49778" y1="88889" x2="49539" y2="88999"/>
                      <a14:foregroundMark x1="76590" y1="4639" x2="80444" y2="9778"/>
                      <a14:foregroundMark x1="76818" y1="4175" x2="77778" y2="3556"/>
                      <a14:foregroundMark x1="53755" y1="29200" x2="54222" y2="32000"/>
                      <a14:foregroundMark x1="52889" y1="24000" x2="53368" y2="26875"/>
                      <a14:foregroundMark x1="58325" y1="16376" x2="58373" y2="16344"/>
                      <a14:foregroundMark x1="25778" y1="73333" x2="23571" y2="75015"/>
                      <a14:foregroundMark x1="30720" y1="97132" x2="33778" y2="99111"/>
                      <a14:foregroundMark x1="25824" y1="93964" x2="30165" y2="96773"/>
                      <a14:foregroundMark x1="18667" y1="89333" x2="25151" y2="93529"/>
                      <a14:foregroundMark x1="40268" y1="99111" x2="51717" y2="99111"/>
                      <a14:foregroundMark x1="38593" y1="99111" x2="39647" y2="99111"/>
                      <a14:foregroundMark x1="36297" y1="99111" x2="38423" y2="99111"/>
                      <a14:foregroundMark x1="33778" y1="99111" x2="36041" y2="99111"/>
                      <a14:foregroundMark x1="33955" y1="98400" x2="29333" y2="98222"/>
                      <a14:foregroundMark x1="35769" y1="98470" x2="35311" y2="98452"/>
                      <a14:foregroundMark x1="38234" y1="98565" x2="36029" y2="98480"/>
                      <a14:foregroundMark x1="39447" y1="98611" x2="38406" y2="98571"/>
                      <a14:foregroundMark x1="51699" y1="99082" x2="40078" y2="98635"/>
                      <a14:foregroundMark x1="39827" y1="98008" x2="50638" y2="97788"/>
                      <a14:foregroundMark x1="38223" y1="98041" x2="39210" y2="98021"/>
                      <a14:foregroundMark x1="35864" y1="98089" x2="38055" y2="98044"/>
                      <a14:foregroundMark x1="29333" y1="98222" x2="33474" y2="98138"/>
                      <a14:foregroundMark x1="50681" y1="97821" x2="46667" y2="98222"/>
                      <a14:foregroundMark x1="19556" y1="87556" x2="19111" y2="94667"/>
                      <a14:foregroundMark x1="55111" y1="91111" x2="55111" y2="99556"/>
                      <a14:foregroundMark x1="40889" y1="43111" x2="41195" y2="42509"/>
                      <a14:foregroundMark x1="51994" y1="24987" x2="52991" y2="23458"/>
                      <a14:foregroundMark x1="48000" y1="31111" x2="50791" y2="26831"/>
                      <a14:foregroundMark x1="42222" y1="40889" x2="50659" y2="26651"/>
                      <a14:foregroundMark x1="57429" y1="18222" x2="57778" y2="17778"/>
                      <a14:foregroundMark x1="54088" y1="22474" x2="57429" y2="18222"/>
                      <a14:foregroundMark x1="52889" y1="24000" x2="54085" y2="22477"/>
                      <a14:foregroundMark x1="54667" y1="21778" x2="54382" y2="21778"/>
                      <a14:foregroundMark x1="58811" y1="18222" x2="59388" y2="17534"/>
                      <a14:foregroundMark x1="52525" y1="25717" x2="58811" y2="18222"/>
                      <a14:foregroundMark x1="48000" y1="31111" x2="51162" y2="27341"/>
                      <a14:foregroundMark x1="58519" y1="18222" x2="56444" y2="20000"/>
                      <a14:foregroundMark x1="59361" y1="17500" x2="58519" y2="18222"/>
                      <a14:foregroundMark x1="56444" y1="20000" x2="54441" y2="21639"/>
                      <a14:foregroundMark x1="60509" y1="13007" x2="60330" y2="13033"/>
                      <a14:foregroundMark x1="56000" y1="18222" x2="58222" y2="16000"/>
                      <a14:foregroundMark x1="53333" y1="20889" x2="56000" y2="18222"/>
                      <a14:foregroundMark x1="53333" y1="20444" x2="52889" y2="21778"/>
                      <a14:foregroundMark x1="52889" y1="21778" x2="52889" y2="21778"/>
                      <a14:foregroundMark x1="56171" y1="18222" x2="58222" y2="16000"/>
                      <a14:foregroundMark x1="52889" y1="21778" x2="56171" y2="18222"/>
                      <a14:foregroundMark x1="58222" y1="16000" x2="57333" y2="16889"/>
                      <a14:foregroundMark x1="61778" y1="95111" x2="49778" y2="99556"/>
                      <a14:foregroundMark x1="61333" y1="93333" x2="65333" y2="99556"/>
                      <a14:foregroundMark x1="12889" y1="93333" x2="15111" y2="98667"/>
                      <a14:foregroundMark x1="12000" y1="95556" x2="11146" y2="94132"/>
                      <a14:foregroundMark x1="10999" y1="94330" x2="12444" y2="98667"/>
                      <a14:foregroundMark x1="9778" y1="97778" x2="14667" y2="99111"/>
                      <a14:foregroundMark x1="4951" y1="99437" x2="4000" y2="99556"/>
                      <a14:foregroundMark x1="7023" y1="99178" x2="5274" y2="99397"/>
                      <a14:foregroundMark x1="7556" y1="99111" x2="7180" y2="99158"/>
                      <a14:foregroundMark x1="7325" y1="99556" x2="24000" y2="99556"/>
                      <a14:foregroundMark x1="4444" y1="99556" x2="7185" y2="99556"/>
                      <a14:foregroundMark x1="6858" y1="98794" x2="4000" y2="98667"/>
                      <a14:foregroundMark x1="24000" y1="99556" x2="7050" y2="98803"/>
                      <a14:foregroundMark x1="4000" y1="98667" x2="4000" y2="99556"/>
                      <a14:backgroundMark x1="39556" y1="78222" x2="36623" y2="89952"/>
                      <a14:backgroundMark x1="36399" y1="89807" x2="38222" y2="77778"/>
                      <a14:backgroundMark x1="38222" y1="77778" x2="40148" y2="90104"/>
                      <a14:backgroundMark x1="59111" y1="84444" x2="67079" y2="90051"/>
                      <a14:backgroundMark x1="22667" y1="73333" x2="6222" y2="68444"/>
                      <a14:backgroundMark x1="6222" y1="68444" x2="1333" y2="68889"/>
                      <a14:backgroundMark x1="64844" y1="12546" x2="68000" y2="7111"/>
                      <a14:backgroundMark x1="68000" y1="7111" x2="77778" y2="2222"/>
                      <a14:backgroundMark x1="19556" y1="79111" x2="17044" y2="87399"/>
                      <a14:backgroundMark x1="10222" y1="86667" x2="9778" y2="80000"/>
                      <a14:backgroundMark x1="4444" y1="76444" x2="4869" y2="90893"/>
                      <a14:backgroundMark x1="4747" y1="90887" x2="444" y2="70667"/>
                      <a14:backgroundMark x1="444" y1="70667" x2="2498" y2="90787"/>
                      <a14:backgroundMark x1="65889" y1="99238" x2="74222" y2="99111"/>
                      <a14:backgroundMark x1="37778" y1="92889" x2="36444" y2="91111"/>
                      <a14:backgroundMark x1="34222" y1="94222" x2="33778" y2="93778"/>
                      <a14:backgroundMark x1="35111" y1="92889" x2="35556" y2="93333"/>
                      <a14:backgroundMark x1="36889" y1="94667" x2="36444" y2="92889"/>
                      <a14:backgroundMark x1="795" y1="90712" x2="444" y2="74222"/>
                      <a14:backgroundMark x1="444" y1="74222" x2="4008" y2="90854"/>
                      <a14:backgroundMark x1="4363" y1="90870" x2="3556" y2="70667"/>
                      <a14:backgroundMark x1="3556" y1="70667" x2="1778" y2="71556"/>
                      <a14:backgroundMark x1="31556" y1="86667" x2="41333" y2="92000"/>
                      <a14:backgroundMark x1="48030" y1="25450" x2="48444" y2="24000"/>
                      <a14:backgroundMark x1="47111" y1="25778" x2="47556" y2="25778"/>
                      <a14:backgroundMark x1="48444" y1="24444" x2="48952" y2="23598"/>
                      <a14:backgroundMark x1="45778" y1="28000" x2="48608" y2="23369"/>
                      <a14:backgroundMark x1="38667" y1="43556" x2="45690" y2="31850"/>
                      <a14:backgroundMark x1="45778" y1="29778" x2="49408" y2="23900"/>
                      <a14:backgroundMark x1="48889" y1="23556" x2="49747" y2="22399"/>
                      <a14:backgroundMark x1="62295" y1="14263" x2="62667" y2="13333"/>
                      <a14:backgroundMark x1="59805" y1="17243" x2="60000" y2="13333"/>
                      <a14:backgroundMark x1="59578" y1="21778" x2="59728" y2="18770"/>
                      <a14:backgroundMark x1="59556" y1="22222" x2="59578" y2="21778"/>
                      <a14:backgroundMark x1="62222" y1="13333" x2="60444" y2="12889"/>
                      <a14:backgroundMark x1="60889" y1="13333" x2="60889" y2="16000"/>
                      <a14:backgroundMark x1="57281" y1="12242" x2="55556" y2="12889"/>
                      <a14:backgroundMark x1="49333" y1="21333" x2="47111" y2="21778"/>
                      <a14:backgroundMark x1="51653" y1="19903" x2="55117" y2="16439"/>
                      <a14:backgroundMark x1="59556" y1="18222" x2="59556" y2="18222"/>
                      <a14:backgroundMark x1="1333" y1="98222" x2="3263" y2="98667"/>
                      <a14:backgroundMark x1="3556" y1="99556" x2="4889" y2="90222"/>
                      <a14:backgroundMark x1="4889" y1="92889" x2="3556" y2="89778"/>
                    </a14:backgroundRemoval>
                  </a14:imgEffect>
                </a14:imgLayer>
              </a14:imgProps>
            </a:ext>
            <a:ext uri="{28A0092B-C50C-407E-A947-70E740481C1C}">
              <a14:useLocalDpi xmlns:a14="http://schemas.microsoft.com/office/drawing/2010/main" val="0"/>
            </a:ext>
          </a:extLst>
        </a:blip>
        <a:stretch>
          <a:fillRect/>
        </a:stretch>
      </xdr:blipFill>
      <xdr:spPr>
        <a:xfrm rot="931318">
          <a:off x="7793757" y="3214501"/>
          <a:ext cx="2541714" cy="28336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817892</xdr:colOff>
      <xdr:row>6746</xdr:row>
      <xdr:rowOff>8271</xdr:rowOff>
    </xdr:from>
    <xdr:ext cx="6804660" cy="4489024"/>
    <xdr:sp macro="" textlink="">
      <xdr:nvSpPr>
        <xdr:cNvPr id="3" name="Rectangle: Rounded Corners 2">
          <a:extLst>
            <a:ext uri="{FF2B5EF4-FFF2-40B4-BE49-F238E27FC236}">
              <a16:creationId xmlns:a16="http://schemas.microsoft.com/office/drawing/2014/main" id="{17C641A2-1026-3309-C86D-73FFB39E890E}"/>
            </a:ext>
          </a:extLst>
        </xdr:cNvPr>
        <xdr:cNvSpPr/>
      </xdr:nvSpPr>
      <xdr:spPr>
        <a:xfrm>
          <a:off x="11441068" y="1209630977"/>
          <a:ext cx="6804660" cy="4489024"/>
        </a:xfrm>
        <a:prstGeom prst="roundRect">
          <a:avLst/>
        </a:prstGeom>
        <a:blipFill dpi="0" rotWithShape="1">
          <a:blip xmlns:r="http://schemas.openxmlformats.org/officeDocument/2006/relationships" r:embed="rId1">
            <a:alphaModFix amt="23000"/>
            <a:extLst>
              <a:ext uri="{837473B0-CC2E-450A-ABE3-18F120FF3D39}">
                <a1611:picAttrSrcUrl xmlns:a1611="http://schemas.microsoft.com/office/drawing/2016/11/main" r:id="rId2"/>
              </a:ext>
            </a:extLst>
          </a:blip>
          <a:srcRect/>
          <a:stretch>
            <a:fillRect/>
          </a:stretch>
        </a:blip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lIns="72000" tIns="72000" spcCol="3420000" rtlCol="0" anchor="t">
          <a:noAutofit/>
        </a:bodyPr>
        <a:lstStyle/>
        <a:p>
          <a:pPr lvl="0" algn="l"/>
          <a:r>
            <a:rPr lang="en-IN" sz="1400" b="1" i="1">
              <a:solidFill>
                <a:schemeClr val="tx1"/>
              </a:solidFill>
              <a:latin typeface="+mn-lt"/>
              <a:ea typeface="Calibri" panose="020F0502020204030204" pitchFamily="34" charset="0"/>
              <a:cs typeface="Calibri" panose="020F0502020204030204" pitchFamily="34" charset="0"/>
            </a:rPr>
            <a:t>Hypotheses:</a:t>
          </a:r>
        </a:p>
        <a:p>
          <a:pPr lvl="0" algn="l"/>
          <a:endParaRPr lang="en-IN" sz="800" b="1" i="1">
            <a:solidFill>
              <a:schemeClr val="tx1"/>
            </a:solidFill>
            <a:latin typeface="+mn-lt"/>
            <a:ea typeface="Calibri" panose="020F0502020204030204" pitchFamily="34" charset="0"/>
            <a:cs typeface="Calibri" panose="020F0502020204030204" pitchFamily="34" charset="0"/>
          </a:endParaRPr>
        </a:p>
        <a:p>
          <a:pPr lvl="0" algn="l"/>
          <a:r>
            <a:rPr lang="en-IN" sz="1200" b="1">
              <a:solidFill>
                <a:schemeClr val="tx1"/>
              </a:solidFill>
              <a:latin typeface="+mn-lt"/>
              <a:ea typeface="Calibri" panose="020F0502020204030204" pitchFamily="34" charset="0"/>
              <a:cs typeface="Calibri" panose="020F0502020204030204" pitchFamily="34" charset="0"/>
            </a:rPr>
            <a:t>Null Hypothesis (Ho)</a:t>
          </a:r>
          <a:r>
            <a:rPr lang="en-IN" sz="1200" b="1" baseline="0">
              <a:solidFill>
                <a:schemeClr val="tx1"/>
              </a:solidFill>
              <a:latin typeface="+mn-lt"/>
              <a:ea typeface="Calibri" panose="020F0502020204030204" pitchFamily="34" charset="0"/>
              <a:cs typeface="Calibri" panose="020F0502020204030204" pitchFamily="34" charset="0"/>
            </a:rPr>
            <a:t> </a:t>
          </a:r>
          <a:r>
            <a:rPr lang="en-IN" sz="1200" b="1">
              <a:solidFill>
                <a:schemeClr val="tx1"/>
              </a:solidFill>
              <a:latin typeface="+mn-lt"/>
              <a:ea typeface="Calibri" panose="020F0502020204030204" pitchFamily="34" charset="0"/>
              <a:cs typeface="Calibri" panose="020F0502020204030204" pitchFamily="34" charset="0"/>
            </a:rPr>
            <a:t>: </a:t>
          </a:r>
          <a:r>
            <a:rPr lang="en-IN" sz="1200">
              <a:solidFill>
                <a:schemeClr val="tx1"/>
              </a:solidFill>
              <a:latin typeface="+mn-lt"/>
              <a:ea typeface="Calibri" panose="020F0502020204030204" pitchFamily="34" charset="0"/>
              <a:cs typeface="Calibri" panose="020F0502020204030204" pitchFamily="34" charset="0"/>
            </a:rPr>
            <a:t>There is no significant relationship between country and</a:t>
          </a:r>
          <a:r>
            <a:rPr lang="en-IN" sz="1200" baseline="0">
              <a:solidFill>
                <a:schemeClr val="tx1"/>
              </a:solidFill>
              <a:latin typeface="+mn-lt"/>
              <a:ea typeface="Calibri" panose="020F0502020204030204" pitchFamily="34" charset="0"/>
              <a:cs typeface="Calibri" panose="020F0502020204030204" pitchFamily="34" charset="0"/>
            </a:rPr>
            <a:t> mission status.</a:t>
          </a:r>
        </a:p>
        <a:p>
          <a:pPr lvl="0" algn="l"/>
          <a:endParaRPr lang="en-IN" sz="1200">
            <a:solidFill>
              <a:schemeClr val="tx1"/>
            </a:solidFill>
            <a:latin typeface="+mn-lt"/>
            <a:ea typeface="Calibri" panose="020F0502020204030204" pitchFamily="34" charset="0"/>
            <a:cs typeface="Calibri" panose="020F0502020204030204" pitchFamily="34" charset="0"/>
          </a:endParaRPr>
        </a:p>
        <a:p>
          <a:pPr lvl="0" algn="l"/>
          <a:r>
            <a:rPr lang="en-IN" sz="1200" b="1">
              <a:solidFill>
                <a:schemeClr val="tx1"/>
              </a:solidFill>
              <a:latin typeface="+mn-lt"/>
              <a:ea typeface="Calibri" panose="020F0502020204030204" pitchFamily="34" charset="0"/>
              <a:cs typeface="Calibri" panose="020F0502020204030204" pitchFamily="34" charset="0"/>
            </a:rPr>
            <a:t>Alternate Hypothesis (Ha) : </a:t>
          </a:r>
          <a:r>
            <a:rPr lang="en-IN" sz="1200">
              <a:solidFill>
                <a:schemeClr val="tx1"/>
              </a:solidFill>
              <a:latin typeface="+mn-lt"/>
              <a:ea typeface="Calibri" panose="020F0502020204030204" pitchFamily="34" charset="0"/>
              <a:cs typeface="Calibri" panose="020F0502020204030204" pitchFamily="34" charset="0"/>
            </a:rPr>
            <a:t>There</a:t>
          </a:r>
          <a:r>
            <a:rPr lang="en-IN" sz="1200" baseline="0">
              <a:solidFill>
                <a:schemeClr val="tx1"/>
              </a:solidFill>
              <a:latin typeface="+mn-lt"/>
              <a:ea typeface="Calibri" panose="020F0502020204030204" pitchFamily="34" charset="0"/>
              <a:cs typeface="Calibri" panose="020F0502020204030204" pitchFamily="34" charset="0"/>
            </a:rPr>
            <a:t> is a significant relationship between country and mission status.</a:t>
          </a:r>
        </a:p>
        <a:p>
          <a:pPr lvl="0" algn="l"/>
          <a:endParaRPr lang="en-IN" sz="1200" baseline="0">
            <a:solidFill>
              <a:schemeClr val="tx1"/>
            </a:solidFill>
            <a:latin typeface="+mn-lt"/>
            <a:ea typeface="Calibri" panose="020F0502020204030204" pitchFamily="34" charset="0"/>
            <a:cs typeface="Calibri" panose="020F0502020204030204" pitchFamily="34" charset="0"/>
          </a:endParaRPr>
        </a:p>
        <a:p>
          <a:pPr lvl="0" algn="l"/>
          <a:r>
            <a:rPr lang="en-IN" sz="1400" b="1" i="1" baseline="0">
              <a:solidFill>
                <a:schemeClr val="tx1"/>
              </a:solidFill>
              <a:latin typeface="+mn-lt"/>
              <a:ea typeface="Calibri" panose="020F0502020204030204" pitchFamily="34" charset="0"/>
              <a:cs typeface="Calibri" panose="020F0502020204030204" pitchFamily="34" charset="0"/>
            </a:rPr>
            <a:t>Test Results:</a:t>
          </a:r>
        </a:p>
        <a:p>
          <a:pPr lvl="0" algn="l"/>
          <a:endParaRPr lang="en-IN" sz="800" baseline="0">
            <a:solidFill>
              <a:schemeClr val="tx1"/>
            </a:solidFill>
            <a:latin typeface="+mn-lt"/>
            <a:ea typeface="Calibri" panose="020F0502020204030204" pitchFamily="34" charset="0"/>
            <a:cs typeface="Calibri" panose="020F0502020204030204" pitchFamily="34" charset="0"/>
          </a:endParaRPr>
        </a:p>
        <a:p>
          <a:r>
            <a:rPr lang="en-IN" sz="1200" b="1">
              <a:solidFill>
                <a:schemeClr val="tx1"/>
              </a:solidFill>
              <a:effectLst/>
              <a:latin typeface="+mn-lt"/>
              <a:ea typeface="Calibri" panose="020F0502020204030204" pitchFamily="34" charset="0"/>
              <a:cs typeface="Calibri" panose="020F0502020204030204" pitchFamily="34" charset="0"/>
            </a:rPr>
            <a:t>Chi-Square Statistic Value </a:t>
          </a:r>
          <a:r>
            <a:rPr lang="en-IN" sz="1200">
              <a:solidFill>
                <a:schemeClr val="tx1"/>
              </a:solidFill>
              <a:effectLst/>
              <a:latin typeface="+mn-lt"/>
              <a:ea typeface="Calibri" panose="020F0502020204030204" pitchFamily="34" charset="0"/>
              <a:cs typeface="Calibri" panose="020F0502020204030204" pitchFamily="34" charset="0"/>
            </a:rPr>
            <a:t>= 250.35</a:t>
          </a:r>
        </a:p>
        <a:p>
          <a:endParaRPr lang="en-IN" sz="1100" b="1">
            <a:solidFill>
              <a:schemeClr val="tx1"/>
            </a:solidFill>
            <a:effectLst/>
            <a:latin typeface="+mn-lt"/>
            <a:ea typeface="Calibri" panose="020F0502020204030204" pitchFamily="34" charset="0"/>
            <a:cs typeface="Calibri" panose="020F0502020204030204" pitchFamily="34" charset="0"/>
          </a:endParaRPr>
        </a:p>
        <a:p>
          <a:r>
            <a:rPr lang="en-IN" sz="1200" b="1">
              <a:solidFill>
                <a:schemeClr val="tx1"/>
              </a:solidFill>
              <a:effectLst/>
              <a:latin typeface="+mn-lt"/>
              <a:ea typeface="Calibri" panose="020F0502020204030204" pitchFamily="34" charset="0"/>
              <a:cs typeface="Calibri" panose="020F0502020204030204" pitchFamily="34" charset="0"/>
            </a:rPr>
            <a:t>Critical Value (F-Critical) </a:t>
          </a:r>
          <a:r>
            <a:rPr lang="en-IN" sz="1200">
              <a:solidFill>
                <a:schemeClr val="tx1"/>
              </a:solidFill>
              <a:effectLst/>
              <a:latin typeface="+mn-lt"/>
              <a:ea typeface="Calibri" panose="020F0502020204030204" pitchFamily="34" charset="0"/>
              <a:cs typeface="Calibri" panose="020F0502020204030204" pitchFamily="34" charset="0"/>
            </a:rPr>
            <a:t>= 58.12</a:t>
          </a:r>
        </a:p>
        <a:p>
          <a:endParaRPr lang="en-IN" sz="1200">
            <a:solidFill>
              <a:schemeClr val="tx1"/>
            </a:solidFill>
            <a:effectLst/>
            <a:latin typeface="+mn-lt"/>
            <a:ea typeface="Calibri" panose="020F0502020204030204" pitchFamily="34" charset="0"/>
            <a:cs typeface="Calibri" panose="020F0502020204030204" pitchFamily="34" charset="0"/>
          </a:endParaRPr>
        </a:p>
        <a:p>
          <a:r>
            <a:rPr lang="en-IN" sz="1200" b="0">
              <a:solidFill>
                <a:schemeClr val="tx1"/>
              </a:solidFill>
              <a:effectLst/>
              <a:latin typeface="+mn-lt"/>
              <a:ea typeface="Calibri" panose="020F0502020204030204" pitchFamily="34" charset="0"/>
              <a:cs typeface="Calibri" panose="020F0502020204030204" pitchFamily="34" charset="0"/>
            </a:rPr>
            <a:t>F-Critical Value &lt; Chi-Square Statistic Value</a:t>
          </a:r>
        </a:p>
        <a:p>
          <a:endParaRPr lang="en-IN" sz="1200" b="0">
            <a:solidFill>
              <a:schemeClr val="tx1"/>
            </a:solidFill>
            <a:effectLst/>
            <a:latin typeface="+mn-lt"/>
            <a:ea typeface="Calibri" panose="020F0502020204030204" pitchFamily="34" charset="0"/>
            <a:cs typeface="Calibri" panose="020F0502020204030204" pitchFamily="34" charset="0"/>
          </a:endParaRPr>
        </a:p>
        <a:p>
          <a:r>
            <a:rPr lang="en-IN" sz="1200" b="0">
              <a:solidFill>
                <a:schemeClr val="tx1"/>
              </a:solidFill>
              <a:effectLst/>
              <a:latin typeface="+mn-lt"/>
              <a:ea typeface="Calibri" panose="020F0502020204030204" pitchFamily="34" charset="0"/>
              <a:cs typeface="Calibri" panose="020F0502020204030204" pitchFamily="34" charset="0"/>
            </a:rPr>
            <a:t>58.12 &lt; 250.35, </a:t>
          </a:r>
          <a:r>
            <a:rPr lang="en-IN" sz="1200" b="1">
              <a:solidFill>
                <a:schemeClr val="tx1"/>
              </a:solidFill>
              <a:effectLst/>
              <a:latin typeface="+mn-lt"/>
              <a:ea typeface="Calibri" panose="020F0502020204030204" pitchFamily="34" charset="0"/>
              <a:cs typeface="Calibri" panose="020F0502020204030204" pitchFamily="34" charset="0"/>
            </a:rPr>
            <a:t>Reject the Null Hypothesis</a:t>
          </a:r>
        </a:p>
        <a:p>
          <a:endParaRPr lang="en-IN" sz="1200" b="1">
            <a:solidFill>
              <a:schemeClr val="tx1"/>
            </a:solidFill>
            <a:effectLst/>
            <a:latin typeface="+mn-lt"/>
            <a:ea typeface="Calibri" panose="020F0502020204030204" pitchFamily="34" charset="0"/>
            <a:cs typeface="Calibri" panose="020F0502020204030204" pitchFamily="34" charset="0"/>
          </a:endParaRPr>
        </a:p>
        <a:p>
          <a:r>
            <a:rPr lang="en-IN" sz="1400" b="1" i="1">
              <a:solidFill>
                <a:schemeClr val="tx1"/>
              </a:solidFill>
              <a:effectLst/>
              <a:latin typeface="+mn-lt"/>
              <a:ea typeface="Calibri" panose="020F0502020204030204" pitchFamily="34" charset="0"/>
              <a:cs typeface="Calibri" panose="020F0502020204030204" pitchFamily="34" charset="0"/>
            </a:rPr>
            <a:t>Conclusion:</a:t>
          </a:r>
        </a:p>
        <a:p>
          <a:endParaRPr lang="en-IN" sz="800" b="1">
            <a:solidFill>
              <a:schemeClr val="tx1"/>
            </a:solidFill>
            <a:effectLst/>
            <a:latin typeface="+mn-lt"/>
            <a:ea typeface="Calibri" panose="020F0502020204030204" pitchFamily="34" charset="0"/>
            <a:cs typeface="Calibri" panose="020F0502020204030204" pitchFamily="34" charset="0"/>
          </a:endParaRPr>
        </a:p>
        <a:p>
          <a:r>
            <a:rPr lang="en-IN" sz="1200" b="0">
              <a:solidFill>
                <a:schemeClr val="tx1"/>
              </a:solidFill>
              <a:effectLst/>
              <a:latin typeface="+mn-lt"/>
              <a:ea typeface="Calibri" panose="020F0502020204030204" pitchFamily="34" charset="0"/>
              <a:cs typeface="Calibri" panose="020F0502020204030204" pitchFamily="34" charset="0"/>
            </a:rPr>
            <a:t>We</a:t>
          </a:r>
          <a:r>
            <a:rPr lang="en-IN" sz="1200" b="0" baseline="0">
              <a:solidFill>
                <a:schemeClr val="tx1"/>
              </a:solidFill>
              <a:effectLst/>
              <a:latin typeface="+mn-lt"/>
              <a:ea typeface="Calibri" panose="020F0502020204030204" pitchFamily="34" charset="0"/>
              <a:cs typeface="Calibri" panose="020F0502020204030204" pitchFamily="34" charset="0"/>
            </a:rPr>
            <a:t> have enough evidence to support alternate hypothesis </a:t>
          </a:r>
        </a:p>
        <a:p>
          <a:endParaRPr lang="en-IN" sz="1200" b="1" baseline="0">
            <a:solidFill>
              <a:schemeClr val="tx1"/>
            </a:solidFill>
            <a:effectLst/>
            <a:latin typeface="+mn-lt"/>
            <a:ea typeface="Calibri" panose="020F0502020204030204" pitchFamily="34" charset="0"/>
            <a:cs typeface="Calibri" panose="020F0502020204030204" pitchFamily="34" charset="0"/>
          </a:endParaRPr>
        </a:p>
        <a:p>
          <a:r>
            <a:rPr lang="en-IN" sz="1200" b="1" baseline="0">
              <a:solidFill>
                <a:schemeClr val="tx1"/>
              </a:solidFill>
              <a:effectLst/>
              <a:latin typeface="+mn-lt"/>
              <a:ea typeface="Calibri" panose="020F0502020204030204" pitchFamily="34" charset="0"/>
              <a:cs typeface="Calibri" panose="020F0502020204030204" pitchFamily="34" charset="0"/>
            </a:rPr>
            <a:t>i.e., </a:t>
          </a:r>
          <a:r>
            <a:rPr lang="en-IN" sz="1200" b="0" baseline="0">
              <a:solidFill>
                <a:schemeClr val="tx1"/>
              </a:solidFill>
              <a:effectLst/>
              <a:latin typeface="+mn-lt"/>
              <a:ea typeface="Calibri" panose="020F0502020204030204" pitchFamily="34" charset="0"/>
              <a:cs typeface="Calibri" panose="020F0502020204030204" pitchFamily="34" charset="0"/>
            </a:rPr>
            <a:t>There is a significant relationship between country and mission status.</a:t>
          </a:r>
          <a:endParaRPr lang="en-IN" sz="1200" b="0">
            <a:solidFill>
              <a:schemeClr val="tx1"/>
            </a:solidFill>
            <a:effectLst/>
            <a:latin typeface="+mn-lt"/>
            <a:ea typeface="Calibri" panose="020F0502020204030204" pitchFamily="34" charset="0"/>
            <a:cs typeface="Calibri" panose="020F0502020204030204" pitchFamily="34" charset="0"/>
          </a:endParaRPr>
        </a:p>
        <a:p>
          <a:endParaRPr lang="en-IN" sz="1200">
            <a:solidFill>
              <a:schemeClr val="tx1"/>
            </a:solidFill>
            <a:effectLst/>
          </a:endParaRPr>
        </a:p>
        <a:p>
          <a:pPr lvl="0" algn="l"/>
          <a:endParaRPr lang="en-IN" sz="1200">
            <a:solidFill>
              <a:schemeClr val="tx1"/>
            </a:solidFill>
          </a:endParaRPr>
        </a:p>
        <a:p>
          <a:pPr lvl="1" algn="l"/>
          <a:endParaRPr lang="en-IN" sz="1100">
            <a:solidFill>
              <a:schemeClr val="tx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iya Vidhyapathy" refreshedDate="45515.712906712964" createdVersion="8" refreshedVersion="8" minRefreshableVersion="3" recordCount="6711" xr:uid="{CD7FAA02-E43A-4DC4-BC54-29B93C21ECA0}">
  <cacheSource type="worksheet">
    <worksheetSource ref="A1:O6712" sheet="Space Mission Launches 1957 - 2"/>
  </cacheSource>
  <cacheFields count="15">
    <cacheField name="Company" numFmtId="0">
      <sharedItems count="66">
        <s v="VKS RF"/>
        <s v="SpaceX"/>
        <s v="CASC"/>
        <s v="Rocket Lab"/>
        <s v="ISA"/>
        <s v="Virgin Galactic"/>
        <s v="CAS Space"/>
        <s v="IRGC"/>
        <s v="MHI"/>
        <s v="OrienSpace"/>
        <s v="ExPace"/>
        <s v="ULA"/>
        <s v="ISRO"/>
        <s v="Firefly"/>
        <s v="Blue Origin"/>
        <s v="i-Space"/>
        <s v="Roscosmos"/>
        <s v="Landspace"/>
        <s v="Galactic Energy"/>
        <s v="ADD"/>
        <s v="NADA"/>
        <s v="Arianespace"/>
        <s v="Northrop"/>
        <s v="KARI"/>
        <s v="Space Pioneer"/>
        <s v="IAI"/>
        <s v="Relativity Space"/>
        <s v="ABL SS"/>
        <s v="Virgin Orbit"/>
        <s v="NASA"/>
        <s v="JAXA"/>
        <s v="CASIC"/>
        <s v="ESA"/>
        <s v="Astra"/>
        <s v="Starsem"/>
        <s v="GK LS"/>
        <s v="ILS"/>
        <s v="OneSpace"/>
        <s v="Eurockot"/>
        <s v="Sandia"/>
        <s v="Kosmotras"/>
        <s v="Sea Launch"/>
        <s v="Land Launch"/>
        <s v="KCST"/>
        <s v="Boeing"/>
        <s v="ISAS"/>
        <s v="SRC"/>
        <s v="MITT"/>
        <s v="Lockheed"/>
        <s v="Scaled"/>
        <s v="AEB"/>
        <s v="EER"/>
        <s v="General Dynamics"/>
        <s v="Martin Marietta"/>
        <s v="US Air Force"/>
        <s v="RVSN USSR"/>
        <s v="Douglas"/>
        <s v="ASI"/>
        <s v="CNES"/>
        <s v="CECLES"/>
        <s v="RAE"/>
        <s v="UT"/>
        <s v="OKB-586"/>
        <s v="ABMA"/>
        <s v="ArmÃ©e de l'Air"/>
        <s v="US Navy"/>
      </sharedItems>
    </cacheField>
    <cacheField name="Location" numFmtId="0">
      <sharedItems count="166">
        <s v="Site 43/4, Plesetsk Cosmodrome, Russia"/>
        <s v="SLC-40, Cape Canaveral SFS, Florida, USA"/>
        <s v="Bo Run Jiu Zhou Barge (Area 2), China Coastal Waters"/>
        <s v="LC-3, Xichang Satellite Launch Center, China"/>
        <s v="Rocket Lab LC-1B, MÄhia Peninsula, New Zealand"/>
        <s v="SLC-4E, Vandenberg SFB, California, USA"/>
        <s v="LC-39A, Kennedy Space Center, Florida, USA"/>
        <s v="Imam Khomeini Spaceport, Semnan Space Center, Iran"/>
        <s v="VMS Eve, Spaceport America, New Mexico, USA"/>
        <s v="Site 130, Jiuquan Satellite Launch Center, China"/>
        <s v="Launch Platform, Shahrud Missile Test Site, Iran"/>
        <s v="LC-201, Wenchang Space Launch Site, China"/>
        <s v="LA-Y1, Tanegashima Space Center, Japan"/>
        <s v="Haiyang Spaceport, China Coastal Waters"/>
        <s v="Site 95A, Jiuquan Satellite Launch Center, China"/>
        <s v="SLC-41, Cape Canaveral SFS, Florida, USA"/>
        <s v="First Launch Pad, Satish Dhawan Space Centre, India"/>
        <s v="Site 9401 (SLS-2), Jiuquan Satellite Launch Center, China"/>
        <s v="LC-2, Xichang Satellite Launch Center, China"/>
        <s v="Bo Run Jiu Zhou Barge (Area 1), China Coastal Waters"/>
        <s v="SLC-2W, Vandenberg SFB, California, USA"/>
        <s v="Launch Site One, West Texas, Texas, USA"/>
        <s v="Site 31/6, Baikonur Cosmodrome, Kazakhstan"/>
        <s v="LC-101, Wenchang Space Launch Site, China"/>
        <s v="Site 901 (SLS-1), Jiuquan Satellite Launch Center, China"/>
        <s v="Site 96, Jiuquan Satellite Launch Center, China"/>
        <s v="ADD Offshore launch platform, Jeju Island, South Korea"/>
        <s v="Pad 2, Sohae Satellite Launching Station, North Korea"/>
        <s v="Orbital Launch Pad A, Starbase, Texas, USA"/>
        <s v="LC-9A, Taiyuan Satellite Launch Center, China"/>
        <s v="Site 43/3, Plesetsk Cosmodrome, Russia"/>
        <s v="ELV-1, Guiana Space Centre, French Guiana, France"/>
        <s v="Second Launch Pad, Satish Dhawan Space Centre, India"/>
        <s v="Mobile Launcher Pad, Xichang Satellite Launch Center, China"/>
        <s v="Site 1S, Vostochny Cosmodrome, Russia"/>
        <s v="LC-9, Taiyuan Satellite Launch Center, China"/>
        <s v="LP-0A, Wallops Flight Facility, Virginia, USA"/>
        <s v="ELA-3, Guiana Space Centre, French Guiana, France"/>
        <s v="SLC-37B, Cape Canaveral SFS, Florida, USA"/>
        <s v="LC-16, Taiyuan Satellite Launch Center, China"/>
        <s v="Rocket Lab LC-2 (LP-0C), Wallops Flight Facility, Virginia, USA"/>
        <s v="LC-2, Naro Space Center, South Korea"/>
        <s v="Site 120, Jiuquan Satellite Launch Center, China"/>
        <s v="Pad 1, Palmachim Airbase, Israel"/>
        <s v="LC-16, Cape Canaveral SFS, Florida, USA"/>
        <s v="Site 200/39, Baikonur Cosmodrome, Kazakhstan"/>
        <s v="LA-Y2, Tanegashima Space Center, Japan"/>
        <s v="Site 81/24, Baikonur Cosmodrome, Kazakhstan"/>
        <s v="LP-3C, Pacific Spaceport Complex, Kodiak, Alaska, USA"/>
        <s v="Spaceport Cornwall, Newquay Airport in Cornwall, United Kingdom"/>
        <s v="Tai Rui Barge (Area 3), China Coastal Waters"/>
        <s v="LC-39B, Kennedy Space Center, Florida, USA"/>
        <s v="SLC-3E, Vandenberg SFB, California, USA"/>
        <s v="Site 35/1, Plesetsk Cosmodrome, Russia"/>
        <s v="Mu Pad, Uchinoura Space Center, Japan"/>
        <s v="Mobile Launcher Pad, Taiyuan Satellite Launch Center, China"/>
        <s v="SLC-6, Vandenberg SFB, California, USA"/>
        <s v="Rocket Lab LC-1A, MÄhia Peninsula, New Zealand"/>
        <s v="Cosmic Girl, Mojave Air and Space Port, California, USA"/>
        <s v="Safir Launch Pad, Semnan Space Center, Iran"/>
        <s v="SLC-46, Cape Canaveral SFS, Florida, USA"/>
        <s v="Tai Rui Barge (Area 2), China Coastal Waters"/>
        <s v="LP-3B, Pacific Spaceport Complex, Kodiak, Alaska, USA"/>
        <s v="ELS, Guiana Space Centre, French Guiana, France"/>
        <s v="LP-0B, Wallops Flight Facility, Virginia, USA"/>
        <s v="Stargazer, Vandenberg SFB, California, USA"/>
        <s v="Suborbital Pad A, Starbase, Texas, USA"/>
        <s v="Suborbital Pad B, Starbase, Texas, USA"/>
        <s v="DeBo 3 Barge, China Coastal Waters"/>
        <s v="Site 133/3, Plesetsk Cosmodrome, Russia"/>
        <s v="Stargazer, Cape Canaveral SFS, Florida, USA"/>
        <s v="Site 1/5, Baikonur Cosmodrome, Kazakhstan"/>
        <s v="Tai Rui Barge (Area 1), China Coastal Waters"/>
        <s v="VMS Eve, Mojave Air and Space Port, California, USA"/>
        <s v="Lambda Pad, Uchinoura Space Center, Japan"/>
        <s v="Site 45/1, Baikonur Cosmodrome, Kazakhstan"/>
        <s v="SLC-576E, Vandenberg SFB, California, USA"/>
        <s v="Pad 1, Sohae Satellite Launching Station, North Korea"/>
        <s v="LP-41, Kauai, Pacific Missile Range Facility"/>
        <s v="Site 370/13, Yasny Cosmodrome, Russia"/>
        <s v="Site 175/59, Baikonur Cosmodrome, Kazakhstan"/>
        <s v="Site 95B, Jiuquan Satellite Launch Center, China"/>
        <s v="LP Odyssey, Kiritimati Launch Area, Pacific Ocean"/>
        <s v="LC-1, Naro Space Center, South Korea"/>
        <s v="Stargazer, Ronald Reagan Ballistic Missile Defense Test Site, Marshall Islands"/>
        <s v="Site 16/2, Plesetsk Cosmodrome, Russia"/>
        <s v="LP-1, Pacific Spaceport Complex, Kodiak, Alaska, USA"/>
        <s v="SLC-17B, Cape Canaveral SFS, Florida, USA"/>
        <s v="SLC-8, Vandenberg SFB, California, USA"/>
        <s v="Site 109/95, Baikonur Cosmodrome, Kazakhstan"/>
        <s v="Site 132/1, Plesetsk Cosmodrome, Russia"/>
        <s v="SLC-17A, Cape Canaveral SFS, Florida, USA"/>
        <s v="Omelek Island, Ronald Reagan Ballistic Missile Defense Test Site, Marshall Islands"/>
        <s v="LC-7, Taiyuan Satellite Launch Center, China"/>
        <s v="Pad 1, Tonghae Satellite Launching Ground, North Korea"/>
        <s v="Site 32/2, Plesetsk Cosmodrome, Russia"/>
        <s v="Site 90/20, Baikonur Cosmodrome, Kazakhstan"/>
        <s v="K-84 Submarine, Barents Sea Launch Area, Barents Sea"/>
        <s v="Site 5, Svobodny Cosmodrome, Russia"/>
        <s v="K-496 Submarine, Barents Sea Launch Area, Barents Sea"/>
        <s v="Kaituozhe Launch Pad, Taiyuan Satellite Launch Center, China"/>
        <s v="SLC-36B, Cape Canaveral SFS, Florida, USA"/>
        <s v="White Knight, Mojave Air and Space Port, California, USA"/>
        <s v="SLC-36A, Cape Canaveral SFS, Florida, USA"/>
        <s v="Site 81/23, Baikonur Cosmodrome, Kazakhstan"/>
        <s v="SLC-4W, Vandenberg SFB, California, USA"/>
        <s v="VLS Pad, AlcÃ¢ntara Launch Center, MaranhÃ£o, Brazil"/>
        <s v="ELA-2, Guiana Space Centre, French Guiana, France"/>
        <s v="Site 32/1, Plesetsk Cosmodrome, Russia"/>
        <s v="Site 107/1, Kapustin Yar, Russia"/>
        <s v="Stargazer, Wallops Flight Facility, Virginia, USA"/>
        <s v="K-407 Submarine, Barents Sea Launch Area, Barents Sea"/>
        <s v="Stargazer, Base Aerea de Gando, Gran Canaria"/>
        <s v="Site 138 (LA-2B), Jiuquan Satellite Launch Center, China"/>
        <s v="Site 158, Plesetsk Cosmodrome, Russia"/>
        <s v="SLC-3W, Vandenberg SFB, California, USA"/>
        <s v="Site 175/58, Baikonur Cosmodrome, Kazakhstan"/>
        <s v="NB-52B Carrier, Edwards AFB, California, USA"/>
        <s v="SLC-5, Vandenberg SFB, California, USA"/>
        <s v="SLV LP, Satish Dhawan Space Centre, India"/>
        <s v="NB-52B Carrier, Cape Canaveral SFS, Florida, USA"/>
        <s v="Site 200/40, Baikonur Cosmodrome, Kazakhstan"/>
        <s v="Site 131/29, Baikonur Cosmodrome, Kazakhstan"/>
        <s v="Site 45/2, Baikonur Cosmodrome, Kazakhstan"/>
        <s v="Site 132/2, Plesetsk Cosmodrome, Russia"/>
        <s v="Site 41/1, Plesetsk Cosmodrome, Russia"/>
        <s v="ELA-1, Guiana Space Centre, French Guiana, France"/>
        <s v="Site 90/19, Baikonur Cosmodrome, Kazakhstan"/>
        <s v="Site 110/37, Baikonur Cosmodrome, Kazakhstan"/>
        <s v="Site 86/1, Kapustin Yar, Russia"/>
        <s v="SM Launch Tab, San Marco Launch Platform, Kenya"/>
        <s v="Site 250, Baikonur Cosmodrome, Kazakhstan"/>
        <s v="SLC-10W (75-2-6), Vandenberg SFB, California, USA"/>
        <s v="LA-3, Wallops Flight Facility, Virginia, USA"/>
        <s v="LC-13, Cape Canaveral SFS, Florida, USA"/>
        <s v="ELD, Guiana Space Centre, French Guiana, France"/>
        <s v="LC-576A1, Vandenberg SFB, California, USA"/>
        <s v="SLC-2E (75-1-1), Vandenberg SFB, California, USA"/>
        <s v="SLC-1W (75-3-4), Vandenberg SFB, California, USA"/>
        <s v="LA-5B, RAAF Woomera Range Complex, Australia"/>
        <s v="Site 161/61, Baikonur Cosmodrome, Kazakhstan"/>
        <s v="LC-576A2, Vandenberg SFB, California, USA"/>
        <s v="Site 5020 (LA-2A), Jiuquan Satellite Launch Center, China"/>
        <s v="Site 191/66, Baikonur Cosmodrome, Kazakhstan"/>
        <s v="Site 110/38, Baikonur Cosmodrome, Kazakhstan"/>
        <s v="LC-34, Cape Canaveral SFS, Florida, USA"/>
        <s v="SLC-1E (75-3-5), Vandenberg SFB, California, USA"/>
        <s v="Site 41/15, Baikonur Cosmodrome, Kazakhstan"/>
        <s v="Site 162/62, Baikonur Cosmodrome, Kazakhstan"/>
        <s v="LC-12, Cape Canaveral SFS, Florida, USA"/>
        <s v="LC-576B3, Vandenberg SFB, California, USA"/>
        <s v="Site 161/35, Baikonur Cosmodrome, Kazakhstan"/>
        <s v="Brigitte, Hammaguir, Algeria, France"/>
        <s v="LC-19, Cape Canaveral SFS, Florida, USA"/>
        <s v="LC-14, Cape Canaveral SFS, Florida, USA"/>
        <s v="Site 67/22, Baikonur Cosmodrome, Kazakhstan"/>
        <s v="Site 67/21, Baikonur Cosmodrome, Kazakhstan"/>
        <s v="SLC-20, Cape Canaveral SFS, Florida, USA"/>
        <s v="Mayak-2, Kapustin Yar, Russia"/>
        <s v="LC-18B, Cape Canaveral SFS, Florida, USA"/>
        <s v="LC-5, Cape Canaveral SFS, Florida, USA"/>
        <s v="LC-26B, Cape Canaveral SFS, Florida, USA"/>
        <s v="LC-18A, Cape Canaveral SFS, Florida, USA"/>
        <s v="LC-11, Cape Canaveral SFS, Florida, USA"/>
        <s v="Inyokern, China Lake, California, USA"/>
        <s v="LC-26A, Cape Canaveral SFS, Florida, USA"/>
      </sharedItems>
    </cacheField>
    <cacheField name="Country" numFmtId="0">
      <sharedItems count="22">
        <s v="Russia"/>
        <s v="USA"/>
        <s v="China Coastal Waters"/>
        <s v="China"/>
        <s v="New Zealand"/>
        <s v="Iran"/>
        <s v="Japan"/>
        <s v="India"/>
        <s v="Kazakhstan"/>
        <s v="South Korea"/>
        <s v="North Korea"/>
        <s v="France"/>
        <s v="Israel"/>
        <s v="United Kingdom"/>
        <s v="Pacific Missile Range Facility"/>
        <s v="Pacific Ocean"/>
        <s v="Marshall Islands"/>
        <s v="Barents Sea"/>
        <s v="Brazil"/>
        <s v="Gran Canaria"/>
        <s v="Kenya"/>
        <s v="Australia"/>
      </sharedItems>
    </cacheField>
    <cacheField name="Datetime" numFmtId="0">
      <sharedItems/>
    </cacheField>
    <cacheField name="Date" numFmtId="14">
      <sharedItems containsNonDate="0"/>
    </cacheField>
    <cacheField name="Time" numFmtId="0">
      <sharedItems/>
    </cacheField>
    <cacheField name="Month" numFmtId="18">
      <sharedItems containsNonDate="0" count="12">
        <s v="February"/>
        <s v="January"/>
        <s v="December"/>
        <s v="November"/>
        <s v="October"/>
        <s v="September"/>
        <s v="August"/>
        <s v="July"/>
        <s v="June"/>
        <s v="May"/>
        <s v="April"/>
        <s v="March"/>
      </sharedItems>
    </cacheField>
    <cacheField name="Year" numFmtId="18">
      <sharedItems containsNonDate="0" count="68">
        <s v="2024"/>
        <s v="2023"/>
        <s v="2022"/>
        <s v="2021"/>
        <s v="2020"/>
        <s v="2019"/>
        <s v="2018"/>
        <s v="2017"/>
        <s v="2016"/>
        <s v="2015"/>
        <s v="2014"/>
        <s v="2013"/>
        <s v="2012"/>
        <s v="2011"/>
        <s v="2010"/>
        <s v="2009"/>
        <s v="2008"/>
        <s v="2007"/>
        <s v="2006"/>
        <s v="2005"/>
        <s v="2004"/>
        <s v="2003"/>
        <s v="2002"/>
        <s v="2001"/>
        <s v="2000"/>
        <s v="1999"/>
        <s v="1998"/>
        <s v="1997"/>
        <s v="1996"/>
        <s v="1995"/>
        <s v="1994"/>
        <s v="1993"/>
        <s v="1992"/>
        <s v="1991"/>
        <s v="1990"/>
        <s v="1989"/>
        <s v="1988"/>
        <s v="1987"/>
        <s v="1986"/>
        <s v="1985"/>
        <s v="1984"/>
        <s v="1983"/>
        <s v="1982"/>
        <s v="1981"/>
        <s v="1980"/>
        <s v="1979"/>
        <s v="1978"/>
        <s v="1977"/>
        <s v="1976"/>
        <s v="1975"/>
        <s v="1974"/>
        <s v="1973"/>
        <s v="1972"/>
        <s v="1971"/>
        <s v="1970"/>
        <s v="1969"/>
        <s v="1968"/>
        <s v="1967"/>
        <s v="1966"/>
        <s v="1965"/>
        <s v="1964"/>
        <s v="1963"/>
        <s v="1962"/>
        <s v="1961"/>
        <s v="1960"/>
        <s v="1959"/>
        <s v="1958"/>
        <s v="1957"/>
      </sharedItems>
    </cacheField>
    <cacheField name="Rocket Mission Details" numFmtId="0">
      <sharedItems/>
    </cacheField>
    <cacheField name="Rocket" numFmtId="0">
      <sharedItems count="440">
        <s v="Soyuz 2.1v "/>
        <s v="Falcon 9 Block 5 "/>
        <s v="Jielong-3 "/>
        <s v="Long March 2C "/>
        <s v="Electron/Curie "/>
        <s v="Simorgh "/>
        <s v="SpaceShipTwo "/>
        <s v="Kinetica 1 "/>
        <s v="Qaem 100 "/>
        <s v="Long March 7 "/>
        <s v="H-IIA 202 "/>
        <s v="Gravity-1 "/>
        <s v="Kuaizhou 1A "/>
        <s v="Vulcan VC2 "/>
        <s v="PSLV-DL "/>
        <s v="Long March 2C/YZ-1S "/>
        <s v="Falcon Heavy "/>
        <s v="Long March 3B/YZ-1 "/>
        <s v="Long March 11H "/>
        <s v="Alpha "/>
        <s v="Soyuz 2.1b "/>
        <s v="New Shepard "/>
        <s v="Hyperbola-1 "/>
        <s v="Soyuz 2.1b/Fregat-M "/>
        <s v="Long March 5 "/>
        <s v="Long March 2F/T "/>
        <s v="Long March 2D "/>
        <s v="ZhuQue-2 "/>
        <s v="Ceres-1 "/>
        <s v="South Korean ADD Solid-Fuel SLV (3 stage) "/>
        <s v="Soyuz 2.1a "/>
        <s v="Long March 2D/YZ-3 "/>
        <s v="ChÅllima 1 "/>
        <s v="Starship-Super Heavy (Prototype) "/>
        <s v="Long March 3B/E "/>
        <s v="Long March 7A "/>
        <s v="Long March 6A "/>
        <s v="Long March 2F/G "/>
        <s v="Vega "/>
        <s v="Atlas V 501 "/>
        <s v="Qased "/>
        <s v="Long March 4C "/>
        <s v="Atlas V 551 "/>
        <s v="Ceres-1S "/>
        <s v="PSLV-XL "/>
        <s v="Antares 230+ "/>
        <s v="PSLV-CA "/>
        <s v="LVM-3 "/>
        <s v="Ariane 5 ECA "/>
        <s v="Delta IV Heavy "/>
        <s v="Long March 6 "/>
        <s v="Electron "/>
        <s v="GSLV Mk II "/>
        <s v="Soyuz 2.1a/Fregat-M "/>
        <s v="KSLV-2 "/>
        <s v="Long March 4B "/>
        <s v="Tianlong-2 "/>
        <s v="Shavit-2 "/>
        <s v="Terran 1 "/>
        <s v="Long March 11 "/>
        <s v="Proton-M/Briz-M "/>
        <s v="H3-22 "/>
        <s v="SSLV "/>
        <s v="Proton-M/DM-3 "/>
        <s v="RS1 "/>
        <s v="LauncherOne "/>
        <s v="Vega-C "/>
        <s v="Kuaizhou 11 "/>
        <s v="SLS Block 1 "/>
        <s v="Atlas V 401 "/>
        <s v="Long March 5B "/>
        <s v="Soyuz 2.1v/Volga "/>
        <s v="Angara 1.2 "/>
        <s v="Epsilon PBS "/>
        <s v="Atlas V 531 "/>
        <s v="Atlas V 421 "/>
        <s v="Atlas V 541 "/>
        <s v="Electron/Photon "/>
        <s v="Zoljanah "/>
        <s v="Rocket 3 "/>
        <s v="Atlas V N22 "/>
        <s v="Long March 8 (Core Only) "/>
        <s v="Soyuz ST-B/Fregat-MT "/>
        <s v="Atlas V 511 "/>
        <s v="Angara A5/Blok DM-03 "/>
        <s v="Soyuz 2.1b/Fregat "/>
        <s v="H-IIA 204 "/>
        <s v="Proton-M "/>
        <s v="Long March 3C/E "/>
        <s v="Minotaur I "/>
        <s v="Pegasus XL "/>
        <s v="Starship Prototype "/>
        <s v="Soyuz ST-A/Fregat-M "/>
        <s v="Long March 8 "/>
        <s v="Angara A5/Briz-M "/>
        <s v="Minotaur IV "/>
        <s v="H-IIB "/>
        <s v="Atlas V 411 "/>
        <s v="Rokot/Briz KM "/>
        <s v="PSLV-QL "/>
        <s v="Soyuz FG "/>
        <s v="Safir-1B+ "/>
        <s v="Delta IV Medium+ (4,2) "/>
        <s v="Jielong-1 "/>
        <s v="Antares 230 "/>
        <s v="OS-M1 "/>
        <s v="Delta IV Medium+ (5,4) "/>
        <s v="Soyuz ST-B/Fregat-M "/>
        <s v="Soyuz 2.1a/Fregat "/>
        <s v="ZhuQue-1 "/>
        <s v="Delta II 7420-10C "/>
        <s v="Ariane 5 ES "/>
        <s v="Long March 3A "/>
        <s v="Long March 2C/SMA "/>
        <s v="Falcon 9 Block 4 "/>
        <s v="Falcon 9 Block 3 (v1.2/FT) "/>
        <s v="SS-520 "/>
        <s v="Delta IV Medium+ (5,2) "/>
        <s v="Zenit-3 SLBF "/>
        <s v="Delta II 7920-10C "/>
        <s v="Minotaur C (Taurus) "/>
        <s v="Kaituozhe 2 "/>
        <s v="Soyuz U "/>
        <s v="Epsilon "/>
        <s v="Atlas V 431 "/>
        <s v="Long March 5/YZ-2 "/>
        <s v="PSLV-G "/>
        <s v="Long March 7/YZ-1A "/>
        <s v="Soyuz 2.1a/Volga "/>
        <s v="Unha-3 "/>
        <s v="Long March 3C/YZ-1 "/>
        <s v="Falcon 9 Block 2 (v1.1) "/>
        <s v="Super Strypi "/>
        <s v="Dnepr "/>
        <s v="Delta II 7320-10C "/>
        <s v="Strela "/>
        <s v="Kuaizhou 1 "/>
        <s v="Antares 130 "/>
        <s v="Antares 120 "/>
        <s v="Angara 1.2PP "/>
        <s v="Zenit-3 SL "/>
        <s v="Antares 110 "/>
        <s v="Epsilon Demo "/>
        <s v="Minotaur V "/>
        <s v="Zenit-3 SLB "/>
        <s v="Falcon 9 Block 1 (v1.0) "/>
        <s v="KSLV-1 "/>
        <s v="Soyuz ST-A/Fregat "/>
        <s v="Long March 3C "/>
        <s v="Soyuz FG/Fregat "/>
        <s v="Proton K/Block-DM-2 "/>
        <s v="Safir-1B "/>
        <s v="Zenit-2 FG "/>
        <s v="Delta II 7920H-10C "/>
        <s v="Space Shuttle Atlantis "/>
        <s v="Safir-1A "/>
        <s v="Space Shuttle Endeavour "/>
        <s v="Space Shuttle Discovery "/>
        <s v="GSLV Mk I "/>
        <s v="Molniya-M /Block 2BL "/>
        <s v="Proton-M/DM-2 "/>
        <s v="Cosmos-3M "/>
        <s v="Ariane 5 GS "/>
        <s v="Ares 1-X "/>
        <s v="Long March 3B "/>
        <s v="Delta II 7925 "/>
        <s v="Falcon 1 "/>
        <s v="Unha-2 "/>
        <s v="Delta II 7925-10L "/>
        <s v="Safir-1 "/>
        <s v="Tsyklon-3 "/>
        <s v="Long March 2F "/>
        <s v="H-IIA 2024 "/>
        <s v="Delta II 7925H "/>
        <s v="H-IIA 2022 "/>
        <s v="Zenit-2 "/>
        <s v="Delta II 7925-10C "/>
        <s v="Delta IV Medium "/>
        <s v="Mu-V/M-25 "/>
        <s v="Tsyklon-2 "/>
        <s v="Shtil' "/>
        <s v="START-1 "/>
        <s v="Titan IV(404)B "/>
        <s v="Volna "/>
        <s v="Molniya-M /Block ML "/>
        <s v="Kaituozhe 1 "/>
        <s v="Titan IV(405)B "/>
        <s v="Proton-K/Block DM-2M "/>
        <s v="Atlas IIIB "/>
        <s v="Ariane 5 G+ "/>
        <s v="Atlas V 521 "/>
        <s v="SpaceShipOne "/>
        <s v="Shavit-1 "/>
        <s v="Atlas IIAS "/>
        <s v="Long March 2C/SM "/>
        <s v="Delta II 7920-10L "/>
        <s v="Atlas IIIA "/>
        <s v="Titan IV(402)B "/>
        <s v="Long March 2C/SD "/>
        <s v="Proton-K/Briz-M "/>
        <s v="Titan II(23)G "/>
        <s v="Ariane 5 G "/>
        <s v="Titan IV(401)B "/>
        <s v="Delta II 7920H "/>
        <s v="VLS-1 "/>
        <s v="Ariane 44L "/>
        <s v="Space Shuttle Columbia "/>
        <s v="Atlas IIA "/>
        <s v="Proton-K/Block DM-5 "/>
        <s v="Delta II 7425 "/>
        <s v="Ariane 42P "/>
        <s v="Ariane 42L "/>
        <s v="Ariane 44LP "/>
        <s v="Athena I "/>
        <s v="Ariane 44P "/>
        <s v="Delta II 7326 "/>
        <s v="Delta II 7425-10C "/>
        <s v="Pegasus "/>
        <s v="Delta III 8930 "/>
        <s v="Titan IV(403)B "/>
        <s v="Soyuz U/Fregat "/>
        <s v="Proton-K "/>
        <s v="Long March 3 "/>
        <s v="Proton-K/Block DM-4 "/>
        <s v="Mu-V/M-24 "/>
        <s v="Pegasus XL/HAPS "/>
        <s v="Ariane 40 "/>
        <s v="Soyuz U/Ikar "/>
        <s v="H-IIS "/>
        <s v="Proton-K/Block DM-3 "/>
        <s v="Athena II "/>
        <s v="Delta II 7920-10 "/>
        <s v="Delta II 7426 "/>
        <s v="Taepodong-1 "/>
        <s v="Titan IV(401)A "/>
        <s v="Proton-K/Block-DM2 "/>
        <s v="Atlas II "/>
        <s v="H-II "/>
        <s v="Titan IV(403)A "/>
        <s v="Delta II 7920-8 "/>
        <s v="Atlas I "/>
        <s v="Titan IV(404)A "/>
        <s v="Proton-K/Block D-2 "/>
        <s v="Proton-K/Block-DM "/>
        <s v="Molniya-M /Block SO-L "/>
        <s v="H-II (2 SSB) "/>
        <s v="Titan IV(405)A "/>
        <s v="Delta II 7925-10 "/>
        <s v="Delta II 7925-8 "/>
        <s v="Long March 2E EPKM "/>
        <s v="Conestoga-1620 "/>
        <s v="Soyuz U2 "/>
        <s v="START "/>
        <s v="Atlas-E/F Star-37S-ISS "/>
        <s v="Long March 2E "/>
        <s v="Mu-III S2 "/>
        <s v="Rokot/Briz K "/>
        <s v="Titan IV(402)A "/>
        <s v="Pegasus/HAPS "/>
        <s v="Scout G1 "/>
        <s v="ASLV "/>
        <s v="Shavit "/>
        <s v="Commercial Titan III "/>
        <s v="Molniya-M /Block NVL "/>
        <s v="Delta II 6925 "/>
        <s v="Delta II 6920-10 "/>
        <s v="H-I (9 SO) "/>
        <s v="Vostok-2M "/>
        <s v="H-I UM-129A (9SO) "/>
        <s v="Long March 4A "/>
        <s v="Delta 4925-8 "/>
        <s v="Delta II 6925-8 "/>
        <s v="Atlas-E/F Altair "/>
        <s v="Delta II 6920-8 "/>
        <s v="Proton-K/Block D-1 "/>
        <s v="Delta 5920-8 "/>
        <s v="Atlas-G Centaur-D1AR "/>
        <s v="H-I UM-129A (6SO) "/>
        <s v="Titan 34D "/>
        <s v="Ariane 3 "/>
        <s v="Ariane 2 "/>
        <s v="Delta 3920-8 "/>
        <s v="Energiya/Buran "/>
        <s v="K65M-RB5 "/>
        <s v="Delta 3910 "/>
        <s v="Energiya/Polyus "/>
        <s v="Atlas-H MSD "/>
        <s v="Delta 3920 "/>
        <s v="Delta 3914 "/>
        <s v="N-II "/>
        <s v="Titan III(34)B Agena-D "/>
        <s v="Ariane 1 "/>
        <s v="N-II Star-37E "/>
        <s v="Space Shuttle Challenger "/>
        <s v="Atlas-E/F SGS-2 "/>
        <s v="Atlas-E/F OIS "/>
        <s v="Delta 3924 "/>
        <s v="Titan III(24)B "/>
        <s v="Mu-III S "/>
        <s v="Atlas-SLV3D Centaur-D1AR "/>
        <s v="SLV-3 "/>
        <s v="Titan IIID "/>
        <s v="N-I "/>
        <s v="Titan III(23)C "/>
        <s v="Atlas-E/F SGS-1 "/>
        <s v="Delta 2310 "/>
        <s v="Feng Bao 1 "/>
        <s v="Delta 3913 "/>
        <s v="Atlas-E/F MSD "/>
        <s v="Thor-LV2F Star-ISS "/>
        <s v="N-I Star-37E "/>
        <s v="Delta 2914 "/>
        <s v="Scout D1 "/>
        <s v="Mu-III C "/>
        <s v="Delta 2910 "/>
        <s v="Mu-III H "/>
        <s v="Atlas-E/F Agena D "/>
        <s v="Atlas-SLV3A Agena-D "/>
        <s v="Long March 2 "/>
        <s v="Titan IIIE "/>
        <s v="Delta 2313 "/>
        <s v="Cosmos-2 (63SM) "/>
        <s v="Soyuz "/>
        <s v="Proton-K/Block D "/>
        <s v="Voskhod "/>
        <s v="Scout B1 "/>
        <s v="Delta 2913 "/>
        <s v="Soyuz M "/>
        <s v="Thor-LV2D Burner-2 "/>
        <s v="Scout F1 "/>
        <s v="Diamant BP4 "/>
        <s v="Saturn IB "/>
        <s v="Delta 1910 "/>
        <s v="Atlas-SLV3D Centaur-D1A "/>
        <s v="Atlas-E/F Star-17A "/>
        <s v="Delta 1410 "/>
        <s v="Molniya-M /Block L "/>
        <s v="Atlas-E/F PTS "/>
        <s v="Scout E1 "/>
        <s v="Delta 1900 "/>
        <s v="Delta 300 "/>
        <s v="Scout A1 "/>
        <s v="Delta 1604 "/>
        <s v="Titan-III(33)B Agena-D "/>
        <s v="Delta 1913 "/>
        <s v="Diamant B "/>
        <s v="Saturn V "/>
        <s v="Delta 1914 "/>
        <s v="Delta 900 "/>
        <s v="N-1 L3 "/>
        <s v="Atlas-E/F Burner "/>
        <s v="Atlas-SLV3C Centaur-D "/>
        <s v="Mu-IV S "/>
        <s v="Thorad SLV-2G Agena-D "/>
        <s v="Delta N "/>
        <s v="Delta L "/>
        <s v="Scout B "/>
        <s v="Europa 2 "/>
        <s v="Black Arrow "/>
        <s v="Delta N6 "/>
        <s v="Soyuz L "/>
        <s v="R-36 Orb. "/>
        <s v="Atlas-E/F OV1 "/>
        <s v="Titan III(23)B "/>
        <s v="Delta E1 "/>
        <s v="Delta M6 "/>
        <s v="Long March 1 "/>
        <s v="Delta M "/>
        <s v="Scout A "/>
        <s v="Europa 1 "/>
        <s v="Titan IIIC "/>
        <s v="Lambda-IV S "/>
        <s v="Titan IIIB "/>
        <s v="Tsyklon-2A "/>
        <s v="Delta C1 "/>
        <s v="Molniya-M /Block VL "/>
        <s v="Cosmos-3 "/>
        <s v="Atlas-SLV3 Burner-2 "/>
        <s v="Delta J "/>
        <s v="Thor-SLV2A Agena-D "/>
        <s v="Cosmos-1 (65S3) "/>
        <s v="Redstone Sparta "/>
        <s v="Atlas-SLV3 Agena-D "/>
        <s v="Molniya "/>
        <s v="Delta C "/>
        <s v="Delta G "/>
        <s v="Atlas-D OV1 "/>
        <s v="Atlas-LV3C Centaur-D "/>
        <s v="Thor DM-21 Agena-D "/>
        <s v="Vostok-2 "/>
        <s v="Delta E "/>
        <s v="Diamant A "/>
        <s v="Titan II GLV "/>
        <s v="Vostok-2A "/>
        <s v="Proton "/>
        <s v="Atlas-SLV3 Agena-B "/>
        <s v="Atlas SLV-3 "/>
        <s v="Atlas-SLV3B Agena-D "/>
        <s v="Thor-LV2D Burner-1I "/>
        <s v="Scout X-4 "/>
        <s v="Thor DM-21 Agena-B "/>
        <s v="Thor-DSV2A Ablestar "/>
        <s v="Saturn I Block II "/>
        <s v="Atlas-LV3 Agena-D "/>
        <s v="Titan IIIA "/>
        <s v="Delta D "/>
        <s v="Atlas-LV3 Agena-B "/>
        <s v="Atlas-LV3C Centaur-C "/>
        <s v="Vostok "/>
        <s v="Polyot "/>
        <s v="Scout X-3 "/>
        <s v="Delta B "/>
        <s v="Atlas-LV3C Centaur-B "/>
        <s v="Scout X-2B "/>
        <s v="Atlas-D Mercury "/>
        <s v="Scout X-2M "/>
        <s v="Saturn I Block I "/>
        <s v="Scout X-3M "/>
        <s v="Thor-DM21 Ablestar "/>
        <s v="Delta A "/>
        <s v="Thor DM-19 Delta "/>
        <s v="Thor-DM18 Agena-A "/>
        <s v="Atlas-LV3C Centaur-A "/>
        <s v="Scout X-2 "/>
        <s v="Blue Scout II "/>
        <s v="Scout X-1 "/>
        <s v="Mercury-Redstone "/>
        <s v="Juno II "/>
        <s v="Atlas-LV3 Agena-A "/>
        <s v="Atlas-D Able "/>
        <s v="Thor DM-18 Able-II "/>
        <s v="Thor DM-18 Able-IV "/>
        <s v="Vanguard "/>
        <s v="Thor DM-18 Able-III "/>
        <s v="SM-65B Atlas "/>
        <s v="Thor-DM 18 Able I "/>
        <s v="Juno I "/>
        <s v="NOTS-EV-1 "/>
        <s v="Sputnik 8A91 "/>
        <s v="Sputnik 8K71PS "/>
      </sharedItems>
    </cacheField>
    <cacheField name="Mission" numFmtId="0">
      <sharedItems count="6649">
        <s v="Cosmos 2575"/>
        <s v="PACE"/>
        <s v="9 satellites"/>
        <s v="Geely Constellation Group 02"/>
        <s v="Four Of A Kind"/>
        <s v="CRS NG-20"/>
        <s v="Starlink Group 7-12"/>
        <s v="Starlink Group 6-38"/>
        <s v="Mahda, Keyhan-2 &amp; Hatef-1"/>
        <s v="Galactic-06"/>
        <s v="Starlink Group 7-11"/>
        <s v="Third Flight"/>
        <s v="Soraya"/>
        <s v="Axiom Mission 3 (AX-3)"/>
        <s v="Tianzhou 7"/>
        <s v="Starlink Group 6-37"/>
        <s v="Starlink Group 7-10"/>
        <s v="IGS-Optical 8"/>
        <s v="Maiden flight"/>
        <s v="Tianxing-1-02"/>
        <s v="Einstein Probe"/>
        <s v="Peregrine Mission One"/>
        <s v="Starlink Group 6-35"/>
        <s v="Tianmu-1 15-18"/>
        <s v="Ovzon-3"/>
        <s v="Starlink Group 7-9"/>
        <s v="XPoSat"/>
        <s v="SatNet test satellites"/>
        <s v="Starlink Group 6-36"/>
        <s v="USSF-52 (OTV-7)"/>
        <s v="Cosmos 2574"/>
        <s v="Tianmu-1 19-22"/>
        <s v="Beidou-3 M25 &amp; M26"/>
        <s v="Shiyan 24C"/>
        <s v="Tianmu-1 11-14"/>
        <s v="SARah 2 &amp; 3"/>
        <s v="Starlink Group 6-32"/>
        <s v="Fly the Lightning"/>
        <s v="Cosmos 2573"/>
        <s v="NS-24"/>
        <s v="Starlink Group 6-34"/>
        <s v="DEAR-1"/>
        <s v="Arktika-M nÂ°2"/>
        <s v="Yaogan 41"/>
        <s v="The Moon God Awakens"/>
        <s v="Experimental Spaceplane (CSSHQ)"/>
        <s v="Yaogan 39 Group 05"/>
        <s v="Flight 3"/>
        <s v="Starlink Group 7-8"/>
        <s v="Starlink Group 6-33"/>
        <s v="SatNet test satellite"/>
        <s v="We Wonâ€™t Stop"/>
        <s v="S-STEP"/>
        <s v="MisrSat-2"/>
        <s v="Starlink Group 6-31"/>
        <s v="425 Project Flight 1 &amp; Rideshares"/>
        <s v="Progress MS-25"/>
        <s v="Starlink Group 6-30"/>
        <s v="Cosmos 2572"/>
        <s v="3 x SatNet test satellites"/>
        <s v="Starlink Group 6-29"/>
        <s v="Manligyeong 1 #3"/>
        <s v="Starlink Group 7-7"/>
        <s v="Starship Flight Test 2"/>
        <s v="Starlink Group 6-28"/>
        <s v="Haiyang 3-01"/>
        <s v="O3b mPOWER 5 &amp; 6"/>
        <s v="Transporter 9"/>
        <s v="CRS SpX-29"/>
        <s v="ChinaSat 6E"/>
        <s v="Starlink Group 6-27"/>
        <s v="Starlink Group 6-26"/>
        <s v="TJSW-10"/>
        <s v="Galactic-05"/>
        <s v="Tianhui 5"/>
        <s v="Starlink Group 6-25"/>
        <s v="Starlink Group 7-6"/>
        <s v="Cosmos 2570"/>
        <s v="Shenzhou 17"/>
        <s v="Yaogan 39 Group 04"/>
        <s v="Starlink Group 6-24"/>
        <s v="Starlink Group 7-5"/>
        <s v="Starlink Group 6-23"/>
        <s v="Yunhai-1 04"/>
        <s v="Starlink Group 6-22"/>
        <s v="Psyche"/>
        <s v="Starlink Group 7-4"/>
        <s v="THEOS-2, TRITON &amp; SSMS nÂ°5"/>
        <s v="Project Kuiper Protoflight"/>
        <s v="Galactic-04"/>
        <s v="Starlink Group 6-21"/>
        <s v="Yaogan 39 Group 03"/>
        <s v="Starlink Group 6-19"/>
        <s v="Nour 3"/>
        <s v="Yaogan 33-04"/>
        <s v="Starlink Group 7-3"/>
        <s v="Starlink Group 6-18"/>
        <s v="Autumn Sonata"/>
        <s v="Starlink Group 6-17"/>
        <s v="We Will Never Desert You"/>
        <s v="Yaogan 39 Group 02"/>
        <s v="Starlink Group 6-16"/>
        <s v="Soyuz MS-24"/>
        <s v="VICTUS NOX (TacRS-3)"/>
        <s v="Starlink Group 7-2"/>
        <s v="SILENTBARKER (NROL-107)"/>
        <s v="Yaogan 40"/>
        <s v="Starlink Group 6-14"/>
        <s v="Galactic-03"/>
        <s v="SLIM &amp; XRISM"/>
        <s v="Yaogan 33-03"/>
        <s v="The Little Mermaid"/>
        <s v="Starlink Group 6-12"/>
        <s v="Transport &amp; Tracking Layer (Tranche 0, Flight 2)"/>
        <s v="Aditya L1"/>
        <s v="Starlink Group 6-13"/>
        <s v="Yaogan 39 Group 01"/>
        <s v="Starlink Group 6-11"/>
        <s v="SpaceX Crew-7"/>
        <s v="Cornfield Chase"/>
        <s v="We Love the Nightlife"/>
        <s v="Manligyeong 1 #2"/>
        <s v="Progress MS-24"/>
        <s v="Starlink Group 7-1"/>
        <s v="Gaofen-12 04"/>
        <s v="Starlink Group 6-10"/>
        <s v="HEAD-3A/B/C/D/E"/>
        <s v="L-SAR4-01 (LTDC-4A)"/>
        <s v="Starlink Group 6-9"/>
        <s v="Luna 25"/>
        <s v="Galactic 02"/>
        <s v="Lucky 7"/>
        <s v="5 m S-SAR-02 (Huanjing-2F)"/>
        <s v="Starlink Group 6-20"/>
        <s v="Cosmos 2569"/>
        <s v="Starlink Group 6-8"/>
        <s v="Galaxy 37"/>
        <s v="Fengyun-3F"/>
        <s v="CRS NG-19"/>
        <s v="DS-SAR"/>
        <s v="EchoStar 24 (Jupiter 3)"/>
        <s v="Starlink Group 6-7"/>
        <s v="Yaogan 36 Group 05"/>
        <s v="Starlink Group 6-6"/>
        <s v="Skysight AS-01 to 03 &amp; Lingxi-03"/>
        <s v="Lemon Tree"/>
        <s v="Starlink Group 6-15"/>
        <s v="Tianmu-1 07-10"/>
        <s v="Baby Come Back"/>
        <s v="Starlink Group 5-15"/>
        <s v="Chandrayaan-3"/>
        <s v="Flight 2"/>
        <s v="Starlink Group 6-5"/>
        <s v="2 x SatNet test satellites"/>
        <s v="Starlink Group 5-13"/>
        <s v="Syracuse 4B &amp; Heinrich Hertz"/>
        <s v="Euclid Telescope"/>
        <s v="Galactic 01"/>
        <s v="Meteor-M nÂ°2-3 and others"/>
        <s v="Starlink Group 5-12"/>
        <s v="NROL-68 (USA-345)"/>
        <s v="Starlink Group 5-7"/>
        <s v="Shiyan 25"/>
        <s v="Satria"/>
        <s v="Scout's Arrow"/>
        <s v="41 x Jilin-1"/>
        <s v="Transporter 8"/>
        <s v="Starlink Group 5-11"/>
        <s v="Longjiang 3"/>
        <s v="Second Flight"/>
        <s v="CRS SpX-28"/>
        <s v="Starlink Group 6-4"/>
        <s v="Starlink Group 2-10"/>
        <s v="Manligyeong 1 #1"/>
        <s v="Shenzhou 16"/>
        <s v="NVS-01 (IRNSS-1J)"/>
        <s v="Arabsat 7B (Badr 8)"/>
        <s v="Kondor-FKA nÂ°1"/>
        <s v="TROPICS Flight 3: Coming to a Storm Near You"/>
        <s v="Unity 25"/>
        <s v="NEXTSat-2 &amp; Others"/>
        <s v="Progress MS-23"/>
        <s v="Axiom Mission 2 (Ax-2)"/>
        <s v="MUST-1A/B &amp; Luojia-2 01"/>
        <s v="Iridium-9 &amp; OneWeb #19"/>
        <s v="Starlink Group 6-3"/>
        <s v="Beidou-3 G4"/>
        <s v="Starlink Group 5-9"/>
        <s v="Starlink Group 2-9"/>
        <s v="Tianzhou 6"/>
        <s v="TROPICS Flight 2: Rocket Like A Hurricane"/>
        <s v="Starlink Group 5-6"/>
        <s v="ViaSat-3 Americas &amp; Others"/>
        <s v="O3b mPOWER 3 &amp; 4"/>
        <s v="Starlink Group 3-5"/>
        <s v="Unity 24"/>
        <s v="TeLEOS-2 &amp; Others"/>
        <s v="Starship Flight Test"/>
        <s v="Starlink Group 6-2"/>
        <s v="Fengyun-3G"/>
        <s v="Transporter 7"/>
        <s v="JUICE (Jupiter Icy Moons Explorer)"/>
        <s v="Intelsat 40e/TEMPO"/>
        <s v="Dummy Payload"/>
        <s v="Transport &amp; Tracking Layer (Tranche 0, Flight 1)"/>
        <s v="Demo Flight"/>
        <s v="Yaogan 34-04"/>
        <s v="PIESAT-1 x 4"/>
        <s v="Starlink Group 5-10"/>
        <s v="Cosmos 2568"/>
        <s v="Ofek-13"/>
        <s v="OneWeb #18"/>
        <s v="Starlink Group 5-5"/>
        <s v="The Beat Goes On"/>
        <s v="Cosmos 2567"/>
        <s v="Good Luck, Have Fun"/>
        <s v="Tianmu-1 03-06"/>
        <s v="SES-18 &amp; SES-19"/>
        <s v="Starlink Group 2-8"/>
        <s v="Gaofen-13-02"/>
        <s v="Stronger Together"/>
        <s v="Shiyan 19"/>
        <s v="CRS SpX-27"/>
        <s v="Horus 2"/>
        <s v="Luch-5X (Olymp-K 2)"/>
        <s v="Tianhui-6 A/B"/>
        <s v="OneWeb #17"/>
        <s v="ALOS-3"/>
        <s v="Nahid-1"/>
        <s v="Starlink Group 2-7"/>
        <s v="SpaceX Crew-6"/>
        <s v="Starlink Group 6-1"/>
        <s v="Horus 1"/>
        <s v="Soyuz MS-23"/>
        <s v="ChinaSat 26"/>
        <s v="Inmarsat I-6 F2"/>
        <s v="Starlink Group 2-5"/>
        <s v="Starlink Group 5-4"/>
        <s v="EOS-07 &amp; Others"/>
        <s v="Progress MS-22"/>
        <s v="Amazonas Nexus"/>
        <s v="Elektro-L nÂ°4"/>
        <s v="Starlink Group 5-3"/>
        <s v="Starlink Group 2-6 &amp; ION SCV009"/>
        <s v="Starlink Group 5-2"/>
        <s v="IGS-Radar 7"/>
        <s v="Virginia is for Launch Lovers"/>
        <s v="Starlink Group 2-4"/>
        <s v="GPS III-6"/>
        <s v="USSF-67"/>
        <s v="6 x Jilin-1, Qilu-2/3 and others"/>
        <s v="Yaogan 37 &amp; Shiyan 22A/B"/>
        <s v="APStar 6E"/>
        <s v="DEMO-1 (Test Launch)"/>
        <s v="OneWeb #16"/>
        <s v="Start Me Up"/>
        <s v="Give Me Five"/>
        <s v="Shijian 23"/>
        <s v="Transporter 6"/>
        <s v="EROS-C3"/>
        <s v="Shiyan 10-02"/>
        <s v="Starlink Group 5-1"/>
        <s v="Gaofen-11 04"/>
        <s v="PlÃ©Ã¯ades-NÃ©o 5 &amp; 6"/>
        <s v="Starlink Group 4-37"/>
        <s v="O3b mPOWER 1 &amp; 2"/>
        <s v="SWOT"/>
        <s v="Shiyan 21"/>
        <s v="Yaogan 36 Group 04"/>
        <s v="Galaxy 35 &amp; 36, MTG-I1"/>
        <s v="Shiyan 20A &amp; 20B"/>
        <s v="HAKUTO-R Mission 1"/>
        <s v="OneWeb #15"/>
        <s v="Gaofen-5 01A"/>
        <s v="Xingyun VDES"/>
        <s v="Cosmos 2565"/>
        <s v="Shenzhou 15"/>
        <s v="Cosmos 2564"/>
        <s v="Yaogan 36 Group 03"/>
        <s v="CRS SpX-26"/>
        <s v="EOS-06, BhutanSat &amp; Others"/>
        <s v="Eutelsat 10B"/>
        <s v="Artemis I"/>
        <s v="Young For You"/>
        <s v="Yaogan 34-03"/>
        <s v="Galaxy 31 &amp; 32"/>
        <s v="Tianzhou 5"/>
        <s v="Yunhai 3"/>
        <s v="JPSS-2"/>
        <s v="CRS NG-18"/>
        <s v="ChinaSat 19"/>
        <s v="Catch Me If You Can"/>
        <s v="Hotbird 13G"/>
        <s v="Cosmos 2563"/>
        <s v="USSF-44"/>
        <s v="Mengtian"/>
        <s v="Shiyan 20C"/>
        <s v="Starlink Group 4-31"/>
        <s v="Progress MS-21"/>
        <s v="Goniets-M nÂ°33L to 35L &amp; Skif-D"/>
        <s v="OneWeb #14"/>
        <s v="Cosmos 2561 &amp; 2562"/>
        <s v="Starlink Group 4-36"/>
        <s v="Cosmos 2560"/>
        <s v="Hotbird 13F"/>
        <s v="Yaogan 36 Group 02"/>
        <s v="5 m S-SAR-01 (Huanjing-2E)"/>
        <s v="Angosat-2"/>
        <s v="RAISE-3 &amp; Others"/>
        <s v="Cosmos 2559"/>
        <s v="Advanced Space-borne Solar Observatory (ASO-S)"/>
        <s v="Galaxy 33 &amp; 34"/>
        <s v="It Argos Up From Here"/>
        <s v="CentiSpace-1 S5 &amp; S6"/>
        <s v="Starlink Group 4-29"/>
        <s v="SpaceX Crew-5"/>
        <s v="SES-20 &amp; SES-21"/>
        <s v="To The Black"/>
        <s v="Shiyan 16 A/B &amp; Shiyan 17"/>
        <s v="Yaogan 36"/>
        <s v="Starlink Group 4-35"/>
        <s v="Shiyan 14 &amp; Shiyan 15"/>
        <s v="KH-11 19 (USA-338) (NROL-91)"/>
        <s v="Soyuz MS-22"/>
        <s v="Yunhai-1 03"/>
        <s v="Starlink Group 4-34"/>
        <s v="The Owl Spreads Its Wings"/>
        <s v="ChinaSat 1E"/>
        <s v="NS-23"/>
        <s v="Starlink Group 4-2, BlueWalker 3"/>
        <s v="Eutelsat Konnect VHTS"/>
        <s v="Yaogan 35 Group 05"/>
        <s v="CentiSpace-1 S3 &amp; S4"/>
        <s v="Starlink Group 4-20 and Varuna-TDM"/>
        <s v="Yaogan 33-02"/>
        <s v="Starlink Group 3-4"/>
        <s v="Starlink Group 4-23"/>
        <s v="Beijing-3B"/>
        <s v="Chuangxin-16"/>
        <s v="Starlink Group 4-27"/>
        <s v="Yaogan 35 Group 04"/>
        <s v="Starlink Group 3-3"/>
        <s v="Jilin-1 High Resolution 03D-09, 35 to 43 &amp; Infrared A01 to 06"/>
        <s v="Starlink Group 4-26"/>
        <s v="Khayyam and other satellites"/>
        <s v="White is the new black"/>
        <s v="EOS-02 &amp; AzaadiSAT"/>
        <s v="Korean Pathfinder Lunar Orbiter (KPLO)"/>
        <s v="NS-22"/>
        <s v="SBIRS GEO-6"/>
        <s v="Antipodean Adventure (NROL-199)"/>
        <s v="Terrestrial Ecosystem Carbon Inventory Satellite (TECIS)"/>
        <s v="Cosmos 2558"/>
        <s v="Yaogan 35 Group 03"/>
        <s v="Starlink Group 4-25"/>
        <s v="Wentian"/>
        <s v="Starlink Group 3-2"/>
        <s v="Starlink Group 4-22"/>
        <s v="SuperView Neo 2-01 &amp; 02"/>
        <s v="CRS SpX-25"/>
        <s v="LARES 2 &amp; SSMS nÂ°4"/>
        <s v="Wise One Looks Ahead (NROL-162)"/>
        <s v="Tianlian-2-03"/>
        <s v="Starlink Group 3-1"/>
        <s v="Starlink Group 4-21"/>
        <s v="Cosmos 2557"/>
        <s v="STP-S28A"/>
        <s v="USSF-12 (WFOV)"/>
        <s v="DS-EO &amp; Others"/>
        <s v="SES-22"/>
        <s v="CAPSTONE"/>
        <s v="Gaofen-12 03"/>
        <s v="Demo Flight 1"/>
        <s v="Yaogan 35 Group 02"/>
        <s v="Measat-3d &amp; GSAT-24"/>
        <s v="Tianxing-1"/>
        <s v="Test Flight 2"/>
        <s v="Globalstar FM15 &amp; USA 328 to 331"/>
        <s v="SARah 1"/>
        <s v="Starlink Group 4-19"/>
        <s v="TROPICS Flight 1"/>
        <s v="Nilesat-301"/>
        <s v="Shenzhou 14"/>
        <s v="NS-21"/>
        <s v="Progress MS-20"/>
        <s v="Geely Constellation Group 01"/>
        <s v="Transporter 5"/>
        <s v="RSW-04 - 06"/>
        <s v="Starliner OFT-2"/>
        <s v="Cosmos 2556"/>
        <s v="Starlink Group 4-18"/>
        <s v="Starlink Group 4-15"/>
        <s v="Starlink Group 4-13"/>
        <s v="Jilin-1 Mofang-01A(R)"/>
        <s v="Tianzhou 4"/>
        <s v="Starlink Group 4-17"/>
        <s v="Jilin-1 Wideband-01C &amp; High Resolution 03D-27 to 33"/>
        <s v="There and Back Again"/>
        <s v="Jilin-1 Gaofen 03D-04 to 07 &amp; 04A"/>
        <s v="Starlink Group 4-16"/>
        <s v="Cosmos 2555"/>
        <s v="SuperView Neo 1-01 &amp; 02"/>
        <s v="SpaceX Crew-4"/>
        <s v="Starlink Group 4-14"/>
        <s v="NROL-85"/>
        <s v="Daqi-1 (AEMS)"/>
        <s v="ChinaSat 6D"/>
        <s v="Axiom Mission 1 (Ax-1)"/>
        <s v="Cosmos 2554"/>
        <s v="Gaofen-3 03"/>
        <s v="Without Mission a Beat"/>
        <s v="Transporter 4"/>
        <s v="NS-20"/>
        <s v="Tianping-2 A to C"/>
        <s v="Pujiang-2 &amp; Tiankun-2"/>
        <s v="Meridian-M nÂ°20L"/>
        <s v="Starlink Group 4-12"/>
        <s v="Soyuz MS-21"/>
        <s v="Yaogan 34-02"/>
        <s v="Spaceflight Astra-1"/>
        <s v="Starlink Group 4-10"/>
        <s v="Nour 2"/>
        <s v="Yinhe-1 (x6) &amp; Others"/>
        <s v="Starlink Group 4-9"/>
        <s v="GOES-T (GOES-18)"/>
        <s v="The Owlâ€™s Night Continues"/>
        <s v="Hainan-1, Jilin Gaofen-03D &amp; Others"/>
        <s v="L-SAR 01B"/>
        <s v="Starlink Group 4-11"/>
        <s v="Starlink Group 4-8"/>
        <s v="CRS NG-17"/>
        <s v="Progress MS-19"/>
        <s v="EOS-04 &amp; Others"/>
        <s v="VCLS Demo-2A"/>
        <s v="OneWeb #13"/>
        <s v="Cosmos 2553"/>
        <s v="Starlink Group 4-7"/>
        <s v="NROL-87"/>
        <s v="CSG-2"/>
        <s v="L-SAR 01A"/>
        <s v="GSSAP 5 &amp; 6 (USSF-8)"/>
        <s v="Starlink Group 4-6"/>
        <s v="Shiyan 13"/>
        <s v="STP-27VPB/Above the Clouds"/>
        <s v="Transporter 3"/>
        <s v="Starlink Group 4-5"/>
        <s v="3 Unknown payloads"/>
        <s v="TJSW-9"/>
        <s v="Tianhui 4"/>
        <s v="MGM nÂ°3"/>
        <s v="OneWeb #12"/>
        <s v="Ziyuan-1 02E &amp; CAS-9"/>
        <s v="James Webb Space Telescope (JWST)"/>
        <s v="Shiyan 12-01 &amp; 02"/>
        <s v="Inmarsat I-6 F1"/>
        <s v="CRS SpX-24"/>
        <s v="TÃ¼rksat 5B"/>
        <s v="Starlink Group 4-4"/>
        <s v="GeeSAT-1A &amp; 1B"/>
        <s v="Tianlian-2-02"/>
        <s v="Ekspress-AMU3 &amp; AMU7"/>
        <s v="NS-19"/>
        <s v="Shijian 6 Group 05"/>
        <s v="IXPE"/>
        <s v="A Data With Destiny"/>
        <s v="Soyuz MS-20 / Space Adventures"/>
        <s v="STP-3"/>
        <s v="Keep On Moving"/>
        <s v="Galileo FOC FM23-FM24"/>
        <s v="Starlink Group 4-3 &amp; BlackSky"/>
        <s v="ChinaSat 1D"/>
        <s v="Cosmos 2552"/>
        <s v="Shiyan 11"/>
        <s v="Progress M-UM Prichal"/>
        <s v="DART"/>
        <s v="Gaofen-3 02"/>
        <s v="STP-27AD2"/>
        <s v="Gaofen-11 03"/>
        <s v="Love At First Insight"/>
        <s v="CERES 1, 2 &amp; 3"/>
        <s v="Starlink Group 4-1"/>
        <s v="SpaceX Crew-3"/>
        <s v="RAISE-2 &amp; Others"/>
        <s v="Yaogan 35 A/B/C"/>
        <s v="SDGSAT-1"/>
        <s v="Yaogan-32 02"/>
        <s v="Progress MS-18"/>
        <s v="Jilin-1 High Resolution 02F"/>
        <s v="QZS-1R"/>
        <s v="SES-17 &amp; Syracuse-4A"/>
        <s v="Shijian 21"/>
        <s v="Test Flight"/>
        <s v="Lucy"/>
        <s v="Shenzhou 13"/>
        <s v="CHASE (Chinese HÎ± Solar Explorer) &amp; Tianyuan-1"/>
        <s v="OneWeb #11"/>
        <s v="NS-18"/>
        <s v="Soyuz MS-19"/>
        <s v="Landsat 9 &amp; Others"/>
        <s v="Shiyan 10"/>
        <s v="Jilin-1 High Resolution 02D"/>
        <s v="Tianzhou 3"/>
        <s v="Inspiration4"/>
        <s v="OneWeb #10"/>
        <s v="Starlink Group 2-1"/>
        <s v="Cosmos 2551"/>
        <s v="ChinaSat 9B (Zhongxing-9B)"/>
        <s v="Gaofen-5 02"/>
        <s v="DREAM (Demo Flight)"/>
        <s v="CRS SpX-23"/>
        <s v="STP-27AD1"/>
        <s v="NS-17"/>
        <s v="TJSW-7"/>
        <s v="RSW-01 - 03"/>
        <s v="OneWeb #9"/>
        <s v="Tianhui-2 2A &amp; 2B"/>
        <s v="PlÃ©iades-NÃ©o 4 &amp; SSMS nÂ°3"/>
        <s v="EOS-03"/>
        <s v="CRS NG-16"/>
        <s v="Zhongxing-2E"/>
        <s v="KL-Beta A &amp; B"/>
        <s v="Jilin-1 Mofang-01A (?)"/>
        <s v="Eutelsat Quantum &amp; Star One D2"/>
        <s v="Itâ€™s a Little Chile Up Here"/>
        <s v="Tianhui-1 04"/>
        <s v="MLM-U Nauka"/>
        <s v="NS-16"/>
        <s v="Yaogan-30 10"/>
        <s v="Unity 22"/>
        <s v="Zhongzi Group 02 (Ningxia-1-02)"/>
        <s v="Tianlian 1-05"/>
        <s v="Fengyun-3E"/>
        <s v="Jilin-1 Wideband-01B &amp; High Resolution 03D"/>
        <s v="OneWeb #8"/>
        <s v="Transporter 2"/>
        <s v="Tubular Bells, Part One"/>
        <s v="Progress MS-17"/>
        <s v="Cosmos 2550"/>
        <s v="Yaogan-30 09 &amp; Apocalypse 14"/>
        <s v="GPS III-5"/>
        <s v="Shenzhou 12"/>
        <s v="NROL-111"/>
        <s v="Odyssey (TacRL-2)"/>
        <s v="Beijing-3, Haisi-2 &amp; Others"/>
        <s v="SXM-8"/>
        <s v="CRS SpX-22"/>
        <s v="Fengyun-4B"/>
        <s v="Tianzhou 2"/>
        <s v="OneWeb #7"/>
        <s v="Starlink V1 L28"/>
        <s v="VF-03"/>
        <s v="Haiyang 2D"/>
        <s v="SBIRS GEO-5"/>
        <s v="Starlink V1 L26 &amp; Rideshares"/>
        <s v="Running Out of Toes"/>
        <s v="Starlink V1 L27"/>
        <s v="Yaogan-30 08 &amp; Apocalypse 12"/>
        <s v="10-Kilometer Test Flight"/>
        <s v="Starlink V1 L25"/>
        <s v="Yaogan 34"/>
        <s v="Starlink V1 L24"/>
        <s v="Tianhe"/>
        <s v="PlÃ©iades-NÃ©o 3 &amp; SSMS nÂ°2"/>
        <s v="Qilu-1, 4 &amp; Rideshares"/>
        <s v="KH-11 18 (USA-314) (NROL-82)"/>
        <s v="OneWeb #6"/>
        <s v="SpaceX Crew-2"/>
        <s v="NS-15"/>
        <s v="Soyuz MS-18"/>
        <s v="Shiyan-6 03"/>
        <s v="Starlink V1 L23"/>
        <s v="Gaofen-12 02"/>
        <s v="OneWeb #5"/>
        <s v="Starlink V1 L22"/>
        <s v="They Go Up So Fast"/>
        <s v="CAS500-1 &amp; Others"/>
        <s v="Starlink V1 L21"/>
        <s v="Yaogan-31 04"/>
        <s v="Shiyan 9"/>
        <s v="Starlink V1 L20"/>
        <s v="Starlink V1 L17"/>
        <s v="Arktika-M nÂ°1"/>
        <s v="AmazÃ´nia 1 &amp; Others"/>
        <s v="Yaogan-31 03"/>
        <s v="CRS NG-15"/>
        <s v="Starlink V1 L19"/>
        <s v="Progress MS-16"/>
        <s v="TJS-6"/>
        <s v="Starlink V1 L18"/>
        <s v="Cosmos 2549"/>
        <s v="Demo Flight 2"/>
        <s v="6 Unknown Payloads"/>
        <s v="Yaogan-31 02"/>
        <s v="Transporter 1"/>
        <s v="Starlink V1 L16"/>
        <s v="Another One Leaves The Crust"/>
        <s v="Tiantong-1 03"/>
        <s v="ELaNa XX"/>
        <s v="NS-14"/>
        <s v="TÃ¼rksat 5A"/>
        <s v="CSO-2"/>
        <s v="Yaogan-33(R) &amp; Weina 2"/>
        <s v="XJY-7, Haisi-1 &amp; Others"/>
        <s v="NROL-108"/>
        <s v="OneWeb #4"/>
        <s v="CMS-01"/>
        <s v="Rocket 3.2 Orbital Launch Attempt"/>
        <s v="The Owlâ€™s Night Begins"/>
        <s v="MGM nÂ°2"/>
        <s v="SXM-7"/>
        <s v="VF-02"/>
        <s v="NROL-44 (USA-311)"/>
        <s v="12.5-Kilometer Test Flight"/>
        <s v="GECAM 1 &amp; 2"/>
        <s v="CRS SpX-21"/>
        <s v="Gaofen 14"/>
        <s v="Goniets-M nÂ°30L to 32L &amp; Cosmos 2548"/>
        <s v="Falcon Eye 2"/>
        <s v="JDRS-1"/>
        <s v="Starlink V1 L15"/>
        <s v="Chang'e 5"/>
        <s v="Sentinel-6A Michael Freilich"/>
        <s v="Return To Sender"/>
        <s v="Taranis &amp; Seosat"/>
        <s v="SpaceX Crew-1"/>
        <s v="NROL-101"/>
        <s v="Tiantong-1 02"/>
        <s v="EOS-01 &amp; Rideshares"/>
        <s v="I Believe I Can Fly"/>
        <s v="Ã‘uSat 9 to 18 &amp; Others"/>
        <s v="GPS III-4"/>
        <s v="In Focus"/>
        <s v="Yaogan-30 07 &amp; Apocalypse-6"/>
        <s v="Cosmos 2547"/>
        <s v="Starlink V1 L14"/>
        <s v="Starlink V1 L13"/>
        <s v="Soyuz MS-17"/>
        <s v="NS-13"/>
        <s v="Gaofen-13"/>
        <s v="Starlink V1 L12"/>
        <s v="CRS NG-14"/>
        <s v="Goniets-M nÂ°27L to 29L &amp; Others"/>
        <s v="Huanjing-2A &amp; 2B"/>
        <s v="Haiyang 2C"/>
        <s v="Jilin-1 High Resolution 03"/>
        <s v="Jilin-1 High Resolution 02C"/>
        <s v="Rocket 3.1 Orbital Launch Attempt"/>
        <s v="Gaofen-11 02"/>
        <s v="Starlink V1 L11"/>
        <s v="SSMS nÂ°1 PoC"/>
        <s v="I Canâ€™t Believe Itâ€™s Not Optical"/>
        <s v="SAOCOM 1B &amp; Rideshares"/>
        <s v="Gaofen-9 05, Tiantuo-5 &amp; MTS"/>
        <s v="Starlink V1 L10 &amp; SkySat 19 to 21"/>
        <s v="BSat 4b &amp; Galaxy 30, MEV-2"/>
        <s v="Starlink V1 L9 &amp; BlackSky"/>
        <s v="Gaofen-9 04 &amp; Q-SAT"/>
        <s v="Ekspress-80 &amp; Ekspress-103"/>
        <s v="Perseverance"/>
        <s v="Ziyuan-3 03, Apocalypse-10 &amp; NJU-HKU 1"/>
        <s v="Progress MS-15"/>
        <s v="Tianwen-1"/>
        <s v="ANASIS-II"/>
        <s v="Al-Amal (Hope)"/>
        <s v="NROL-129"/>
        <s v="Jilin-1 02E &amp; CentiSpace-1 S2"/>
        <s v="Apstar-6D"/>
        <s v="Ofek-16"/>
        <s v="Shiyan-6 02"/>
        <s v="Pics Or It Didnâ€™t Happen"/>
        <s v="Gaofen Duomo &amp; BY-02"/>
        <s v="GPS III-3"/>
        <s v="Beidou-3 G3"/>
        <s v="Gaofen-9 03, Pixing III A &amp; HEAD-5"/>
        <s v="Starlink V1 L8 &amp; SkySat 16 to 18"/>
        <s v="Don't Stop Me Now"/>
        <s v="Haiyang-1D"/>
        <s v="Starlink V1 L7"/>
        <s v="Gaofen-9 02 &amp; HEAD-4"/>
        <s v="SpaceX Demo-2"/>
        <s v="XJS-G &amp; XJS-H"/>
        <s v="Cosmos 2546"/>
        <s v="HTV-9"/>
        <s v="OTV-6 (USSF-7)"/>
        <s v="Xingyun-2 01 (Wuhan) &amp; 02"/>
        <s v="Demo Flight (XZF-SC &amp; RCS-FC-SC)"/>
        <s v="Progress MS-14"/>
        <s v="Starlink V1 L6"/>
        <s v="Nour 1"/>
        <s v="Nusantara Dua"/>
        <s v="Soyuz MS-16"/>
        <s v="AEHF 6 &amp; TDO 2"/>
        <s v="Yaogan-30 06"/>
        <s v="OneWeb #3"/>
        <s v="Starlink V1 L5"/>
        <s v="Cosmos 2545"/>
        <s v="XJY-6"/>
        <s v="Beidou-3 G2"/>
        <s v="CRS SpX-20"/>
        <s v="Meridian-M nÂ°19L"/>
        <s v="XJS-C to F"/>
        <s v="JCSAT-17 &amp; GEO-KOMPSAT 2B"/>
        <s v="Starlink V1 L4"/>
        <s v="CRS NG-13"/>
        <s v="Solar Orbiter"/>
        <s v="Zafar 1"/>
        <s v="IGS-Optical 7"/>
        <s v="OneWeb #2"/>
        <s v="Birds of a Feather"/>
        <s v="Starlink V1 L3"/>
        <s v="Crew Dragon Inflight Abort Test"/>
        <s v="Eutelsat Konnect BB4A &amp; GSAT-30"/>
        <s v="Yinhe-1 #0"/>
        <s v="Jilin-1 Kuanfu 01, Ã‘uSat-7/8 &amp; Apocalypse 5"/>
        <s v="TJSW-5"/>
        <s v="Starlink V1 L2"/>
        <s v="Shijian-20"/>
        <s v="Goniets-M nÂ°24L to 26L &amp; Blits-M1"/>
        <s v="Elektro-L nÂ°3"/>
        <s v="Starliner OFT-1"/>
        <s v="CBERS-4A, ETRSS-1 &amp; Others"/>
        <s v="CSG-1, CHEOPS &amp; Others"/>
        <s v="JCSAT-18 / Kacific-1"/>
        <s v="Beidou-3 M19 &amp; M20"/>
        <s v="NS-12"/>
        <s v="RISAT 2BR1 &amp; Rideshares"/>
        <s v="Cosmos 2544"/>
        <s v="HEAD-2A/B, SpaceTY 16/17 &amp; Apocalypse 4A/B"/>
        <s v="Jilin-1 Gaofen-02B"/>
        <s v="Progress MS-13"/>
        <s v="Running Out Of Fingers"/>
        <s v="CRS SpX-19"/>
        <s v="Gaofen-12"/>
        <s v="Cartosat-3 &amp; Rideshares"/>
        <s v="Inmarsat 5 F5 &amp; TIBA-1"/>
        <s v="Cosmos 2542 &amp; 2543"/>
        <s v="Beidou-3 M21 &amp; M22"/>
        <s v="KL-Alpha A &amp; KL-Alpha B"/>
        <s v="Ningxia-1 (x5)"/>
        <s v="Jilin 1-02A"/>
        <s v="Starlink V1 L1"/>
        <s v="Beidou-3 IGSO-3"/>
        <s v="Gaofen-7 &amp; Others"/>
        <s v="CRS NG-12"/>
        <s v="TJSW-4"/>
        <s v="As The Crow Flies"/>
        <s v="ICON"/>
        <s v="Eutelsat 5 West B &amp; MEV-1"/>
        <s v="Gaofen 10(R)"/>
        <s v="Cosmos 2541"/>
        <s v="Soyuz MS-15"/>
        <s v="Yunhai-1 02"/>
        <s v="HTV-8"/>
        <s v="Beidou-3 M23 &amp; M24"/>
        <s v="Zhuhai-1 Group 03"/>
        <s v="Ziyuan-2D, BNU-1 &amp; Taurus-1"/>
        <s v="KX-09 &amp; Others"/>
        <s v="Cosmos 2540"/>
        <s v="GPS III-2"/>
        <s v="Soyuz MS-14 (60S)"/>
        <s v="Look Ma, No Hands"/>
        <s v="ChinaSat-18"/>
        <s v="Apocalypse 2, Qiancheng 1 &amp; Xingshidai 5"/>
        <s v="AEHF 5 &amp; TDO 1"/>
        <s v="AMOS-17"/>
        <s v="EDRS-C/HYLAS 3 &amp; Intelsat 39"/>
        <s v="Cosmos 2539"/>
        <s v="Progress MS-12"/>
        <s v="Meridian-M nÂ°18L"/>
        <s v="Yaogan-30 05"/>
        <s v="CRS SpX-18"/>
        <s v="CAS-7B &amp; Hangtian KKG Sat"/>
        <s v="Chandrayaan-2"/>
        <s v="Soyuz MS-13"/>
        <s v="Spektr-RG"/>
        <s v="Falcon Eye 1"/>
        <s v="Cosmos 2535 to 2538"/>
        <s v="Meteor-M No.2-2, Landmapper-BC 5 &amp; 6, &amp; Others"/>
        <s v="Make It Rain"/>
        <s v="STP-2"/>
        <s v="Beidou-3 IGSO-2"/>
        <s v="Eutelsat 7C &amp;  AT&amp;T T-16"/>
        <s v="RADARSAT Constellation"/>
        <s v="Jilin-1 &amp; Others"/>
        <s v="Yamal 601"/>
        <s v="Cosmos 2534"/>
        <s v="Starlink V0.9"/>
        <s v="Yaogan-33"/>
        <s v="RISAT-2B"/>
        <s v="Beidou-2 G8"/>
        <s v="That's a Funny Looking Cactus"/>
        <s v="CRS SpX-17"/>
        <s v="NS-11"/>
        <s v="Tianhui-2 1A &amp; 1B"/>
        <s v="Beidou-3 IGSO-1"/>
        <s v="CRS NG-11"/>
        <s v="ArabSat 6A"/>
        <s v="O3b FM17-FM20"/>
        <s v="Progress MS-11"/>
        <s v="EMISAT &amp; Rideshares"/>
        <s v="Tianlian-2-01"/>
        <s v="Two Thumbs Up"/>
        <s v="Lingque 1B"/>
        <s v="PRISMA"/>
        <s v="WGS-10 (USA-291)"/>
        <s v="Soyuz MS-12"/>
        <s v="ChinaSat-6C"/>
        <s v="SpaceX Demo-1"/>
        <s v="OneWeb #1"/>
        <s v="VF-01"/>
        <s v="Nusantara Satu &amp; Beresheet"/>
        <s v="EgyptSat-A"/>
        <s v="Dousti"/>
        <s v="GSAT-31 &amp; Hellas-Sat-4"/>
        <s v="Microsat-R &amp; Kalamsat v2"/>
        <s v="NS-10"/>
        <s v="Jilin-1 Hyperspectral &amp; Others"/>
        <s v="KH-11 17 (USA-290) (NROL-71)"/>
        <s v="Innovative Satellite Technology Demonstration-1"/>
        <s v="Payam-e Amirkabir"/>
        <s v="Iridium-8"/>
        <s v="ChinaSat-2D"/>
        <s v="Hongyan-1 &amp; Yunhai-2 01 to 06"/>
        <s v="Kanopus-V No. 5-6 &amp; Rideshares"/>
        <s v="TJS-3"/>
        <s v="GPS III-1"/>
        <s v="Hongyun-1"/>
        <s v="Cosmos 2533"/>
        <s v="CSO-1"/>
        <s v="GSAT-7A"/>
        <s v="This One's for Pickering"/>
        <s v="VP-03 (PF04)"/>
        <s v="Chang'e 4"/>
        <s v="Saudisat 5A, 5B &amp; Others"/>
        <s v="CRS SpX-16"/>
        <s v="GSAT-11 &amp; GEO-KOMPSAT 2A"/>
        <s v="Spaceflight SSO-A"/>
        <s v="Soyuz MS-11"/>
        <s v="Cosmos 2530 to 2532"/>
        <s v="HySIS &amp; Rideshares"/>
        <s v="Mohammed VI-B"/>
        <s v="Shiyan-6, Jiading-1 &amp; Others"/>
        <s v="Beidou-3 M17 &amp; M18"/>
        <s v="CRS NG-10"/>
        <s v="Progress MS-10"/>
        <s v="Es'hail 2"/>
        <s v="GSAT 29"/>
        <s v="It's Business Time"/>
        <s v="MetOp C"/>
        <s v="Cosmos 2529"/>
        <s v="Beidou-3 G1"/>
        <s v="Ibuki 2, KhalifaSat &amp; Others"/>
        <s v="CFOSAT, Zhaojin-1 &amp; Others"/>
        <s v="Weilai 1"/>
        <s v="Cosmos 2528"/>
        <s v="Haiyang-2B &amp; Tangguo Guan"/>
        <s v="BepiColombo"/>
        <s v="AEHF-4"/>
        <s v="Beidou-3 M15 &amp; M16"/>
        <s v="Soyuz MS-10"/>
        <s v="Yaogan-32 01"/>
        <s v="SAOCOM 1A"/>
        <s v="CentiSpace-1 S1"/>
        <s v="Horizons-3e &amp; Azerspace 2/Intelsat 38"/>
        <s v="HTV-7"/>
        <s v="Beidou-3 M13 &amp; M14"/>
        <s v="SSTL-1 &amp; NovaSAR-S"/>
        <s v="ICESat-2 &amp; Others"/>
        <s v="Telstar 18V / APStar 5C"/>
        <s v="Haiyang-1C"/>
        <s v="Beidou-3 M11 &amp; M12"/>
        <s v="ADM-Aeolus"/>
        <s v="Parker Solar Probe"/>
        <s v="Merah Putih (Telkom-4)"/>
        <s v="Gaofen-11 01"/>
        <s v="Beidou-3 M5 &amp; M6"/>
        <s v="PF03"/>
        <s v="Iridium-7"/>
        <s v="Galileo FOC FM19-FM22"/>
        <s v="Telstar 19V"/>
        <s v="Mission 9 (Inflight Escape Test)"/>
        <s v="Progress MS-09"/>
        <s v="Beidou-2 I7"/>
        <s v="PRSS-1 &amp; PakTES-1A"/>
        <s v="CRS SpX-15"/>
        <s v="XJSS A &amp; B"/>
        <s v="Cosmos 2527"/>
        <s v="IGS-Radar 6"/>
        <s v="Soyuz MS-09"/>
        <s v="Fengyun-2H"/>
        <s v="SES-12"/>
        <s v="Gaofen 6 &amp; Luojia 1"/>
        <s v="PF02"/>
        <s v="Iridium-6 &amp; GRACE-FO"/>
        <s v="CRS OA-9E"/>
        <s v="Queqiao, Longjiang 1 &amp; 2"/>
        <s v="Bangabandhu-1"/>
        <s v="Gaofen 5"/>
        <s v="InSight"/>
        <s v="Apstar 6C"/>
        <s v="Mission 8"/>
        <s v="Zhuhai-1 2A to 2D"/>
        <s v="Sentinel-3B"/>
        <s v="Transiting Exoplanet Survey Satellite"/>
        <s v="Cosmos 2526"/>
        <s v="AFSPC-11"/>
        <s v="IRNSS-1I"/>
        <s v="Yaogan-31 01 &amp; Weina 1B"/>
        <s v="PF01"/>
        <s v="Superbird-B3/DSN-1 &amp; HYLAS-4"/>
        <s v="CRS SpX-14"/>
        <s v="Gaofen-1 02, 03 &amp; 04"/>
        <s v="Iridium-5"/>
        <s v="Beidou-3 M9 &amp; M10"/>
        <s v="Cosmos 2525"/>
        <s v="GSAT-6A"/>
        <s v="Soyuz MS-08"/>
        <s v="LKW-4"/>
        <s v="O3b FM13-FM16"/>
        <s v="Hispasat 30W-6"/>
        <s v="GOES-S (GOES-17)"/>
        <s v="IGS-Optical 6"/>
        <s v="PAZ &amp; Tintin A, Tintin B"/>
        <s v="Progress MS-08"/>
        <s v="Beidou-3 M3 &amp; M4"/>
        <s v="Tricom-1R"/>
        <s v="Zhangheng 1 &amp; Others"/>
        <s v="Kanopus-V No. 3-4 &amp; Rideshares"/>
        <s v="GovSat-1 / SES-16"/>
        <s v="SES-14/GOLD &amp; Al Yah-3"/>
        <s v="Yaogan-30 04"/>
        <s v="Still Testing"/>
        <s v="SBIRS GEO-4"/>
        <s v="Jilin-1 07, 08 &amp; Others"/>
        <s v="ASNARO 2"/>
        <s v="LKW-3"/>
        <s v="NROL-47"/>
        <s v="Cartosat-2F &amp; Rideshares"/>
        <s v="Beidou-3 M7 &amp; M8"/>
        <s v="GaoJing 03 &amp; 04"/>
        <s v="Zuma"/>
        <s v="AngoSat 1"/>
        <s v="Yaogan-30 03"/>
        <s v="LKW-2"/>
        <s v="Iridium-4"/>
        <s v="GCOM-C &amp; SLATS"/>
        <s v="Soyuz MS-07"/>
        <s v="CRS SpX-13"/>
        <s v="Galileo FOC FM15-FM18"/>
        <s v="Mission 7"/>
        <s v="Alcomsat-1"/>
        <s v="LKW-1"/>
        <s v="Cosmos 2524"/>
        <s v="Meteor-M No.2-1 &amp; Rideshares"/>
        <s v="Yaogan-30 02"/>
        <s v="Jilin-1 Video 04, 05 &amp; 06"/>
        <s v="JPSS-1"/>
        <s v="Fengyun-3D &amp; HEAD-1"/>
        <s v="CRS OA-8E"/>
        <s v="Mohammed VI-A"/>
        <s v="Beidou-3 M1 &amp; M2"/>
        <s v="SkySat 8 to 13 &amp; Flock-3m 1 to 4"/>
        <s v="Koreasat 5A"/>
        <s v="NROL-52"/>
        <s v="Progress MS-07"/>
        <s v="Sentinel-5P"/>
        <s v="SES-11 / EchoStar 105"/>
        <s v="Michibiki 4"/>
        <s v="Iridium-3"/>
        <s v="VRSS-2"/>
        <s v="Intelsat 37e &amp; BSAT-4a"/>
        <s v="Yaogan-30 01"/>
        <s v="AsiaSat 9"/>
        <s v="NROL-42"/>
        <s v="Cosmos 2522"/>
        <s v="Soyuz MS-06"/>
        <s v="Amazonas 5"/>
        <s v="OTV-5"/>
        <s v="IRNSS-1H"/>
        <s v="ORS-5"/>
        <s v="Formosat-5"/>
        <s v="Michibiki 3"/>
        <s v="TDRS-M (TDRS-13)"/>
        <s v="Cosmos 2520"/>
        <s v="CRS SpX-12"/>
        <s v="OPSAT 3000 &amp; VENÂµS"/>
        <s v="Soyuz MS-05"/>
        <s v="Toloo"/>
        <s v="Kanopus-V IK &amp; Others"/>
        <s v="Intelsat 35e"/>
        <s v="Shijian-18"/>
        <s v="Hellas Sat 3 &amp; GSAT-17"/>
        <s v="Iridium-2"/>
        <s v="BulgariaSat-1"/>
        <s v="Cosmos 2519, 2521 and 2523"/>
        <s v="Cartosat-2E &amp; Rideshares"/>
        <s v="ChinaSat-9A"/>
        <s v="HXMT, Ã‘uSat 3, Zhuhai-1 OVS 1A &amp; 1B"/>
        <s v="Progress MS-06"/>
        <s v="Echostar 21"/>
        <s v="GSAT-19"/>
        <s v="CRS SpX-11"/>
        <s v="ViaSat 2 &amp; Eutelsat 172B"/>
        <s v="Michibiki 2"/>
        <s v="Cosmos 2518"/>
        <s v="It's a Test"/>
        <s v="SES-15"/>
        <s v="Inmarsat-5 F4"/>
        <s v="GSAT-9"/>
        <s v="Koreasat 7 &amp; SGDC-1"/>
        <s v="NROL-76"/>
        <s v="Tianzhou 1"/>
        <s v="Soyuz MS-04"/>
        <s v="CRS OA-7"/>
        <s v="Shijian 13"/>
        <s v="SES-10"/>
        <s v="WGS-9 (USA-275)"/>
        <s v="IGS-Radar 5"/>
        <s v="Echostar 23"/>
        <s v="Sentinel 2B"/>
        <s v="Tiankun-1"/>
        <s v="NROL-79"/>
        <s v="Progress MS-05"/>
        <s v="CRS SpX-10"/>
        <s v="Cartosat-2D &amp; Rideshares"/>
        <s v="Intelsat 32e/SkyBrasil-1 &amp; Telkom-3S"/>
        <s v="Hispasat AG1"/>
        <s v="Kirameki 2"/>
        <s v="SBIRS GEO-3"/>
        <s v="TRICOM-1"/>
        <s v="Iridium-1"/>
        <s v="Jilin-1 03, Caton-1 &amp; Xingyun Shiyan 1"/>
        <s v="TJS 2"/>
        <s v="GaoJing 01, 02 &amp; Bayi Kepu 1"/>
        <s v="Star One D1 &amp; JCSAT-15"/>
        <s v="TanSat, Xighuo 1, 2 &amp; Yijian"/>
        <s v="SPRINT-B"/>
        <s v="EchoStar 19"/>
        <s v="CYGNSS"/>
        <s v="Fengyun 4A"/>
        <s v="HTV-6"/>
        <s v="WGS-8 (USA-272)"/>
        <s v="Resourcesat-2A"/>
        <s v="GÃ¶ktÃ¼rk-1A"/>
        <s v="Progress MS-04"/>
        <s v="Tianlian 1D"/>
        <s v="GOES-R (GOES-16)"/>
        <s v="Soyuz MS-03"/>
        <s v="Galileo FOC FM7/FM12-FM14"/>
        <s v="Yunhai-1 01"/>
        <s v="WorldView-4"/>
        <s v="XPNAV 1, Xiaoxiang 1 &amp; Others"/>
        <s v="Shijian-17"/>
        <s v="Himawari 9"/>
        <s v="Soyuz MS-02"/>
        <s v="CRS OA-5"/>
        <s v="Shenzhou 11"/>
        <s v="Sky Muster II &amp; GSAT-18"/>
        <s v="Mission 6 (Inflight Escape Test)"/>
        <s v="ScatSat-1 &amp; Rideshares"/>
        <s v="PerÃºSat 1 &amp; SkySats 4 to 7"/>
        <s v="Tiangong-2"/>
        <s v="Ofek-11"/>
        <s v="OSIRIS-REx"/>
        <s v="INSAT-3DR"/>
        <s v="AMOS-6"/>
        <s v="Gaofen-10"/>
        <s v="Intelsat 33e &amp; Intelsat 36"/>
        <s v="AFSPC-6"/>
        <s v="QUESS, Lixing-1, &amp; 3CAT 2"/>
        <s v="JCSAT-16"/>
        <s v="Gaofen-3"/>
        <s v="Tiantong-1 01"/>
        <s v="NROL-61"/>
        <s v="CRS SpX-9"/>
        <s v="Progress MS-03"/>
        <s v="Soyuz MS-01"/>
        <s v="Shijian-16 02"/>
        <s v="DFFC, Aolong 1 &amp; Others"/>
        <s v="MUOS-5"/>
        <s v="Cartosat-2C &amp; Rideshares"/>
        <s v="Mission 5"/>
        <s v="EchoStar 18 &amp; BRISat"/>
        <s v="ABS-2A &amp; Eutelsat 117 West B"/>
        <s v="Beidou-2 G7"/>
        <s v="NROL-37"/>
        <s v="Intelsat 31"/>
        <s v="Cosmos 2517"/>
        <s v="Ziyuan-3 02, Ã‘uSat 1 &amp; 2"/>
        <s v="Cosmos 2516"/>
        <s v="Thaicom 8"/>
        <s v="Galileo FOC FM10-FM11"/>
        <s v="Yaogan 30"/>
        <s v="JCSAT-14"/>
        <s v="IRNSS-1G"/>
        <s v="Mikhailo Lomonosov, Aist-2D, &amp; SamSat 218"/>
        <s v="Sentinel 1B, MICROSCOPE &amp; Others"/>
        <s v="CRS SpX-8"/>
        <s v="Shijian-10"/>
        <s v="Mission 4"/>
        <s v="Progress MS-02"/>
        <s v="Beidou-2 I6"/>
        <s v="Cosmos 2515"/>
        <s v="CRS OA-6"/>
        <s v="Soyuz TMA-20M"/>
        <s v="ExoMars Trace Gas Orbiter"/>
        <s v="Resurs-P No.3"/>
        <s v="IRNSS-1F"/>
        <s v="Eutelsat 65 West A"/>
        <s v="SES-9"/>
        <s v="Astro H, Horyu 4 &amp; Kinshachi 2 and 3"/>
        <s v="Sentinel-3A"/>
        <s v="NROL-45"/>
        <s v="KwangmyÅngsÅng 4"/>
        <s v="Cosmos 2514"/>
        <s v="GPS IIF-12"/>
        <s v="Beidou-3 M3S"/>
        <s v="Eutelsat 9B"/>
        <s v="Intelsat 29e"/>
        <s v="Mission 3"/>
        <s v="IRNSS-1E"/>
        <s v="Jason-3"/>
        <s v="Belintersat 1"/>
        <s v="Gaofen 4"/>
        <s v="Ekspress-AMU1"/>
        <s v="OG2 Mission 2"/>
        <s v="Progress MS-01"/>
        <s v="Galileo FOC FM08-FM09"/>
        <s v="DAMPE"/>
        <s v="TeLEOS-1 &amp; Rideshares"/>
        <s v="Soyuz TMA-19M"/>
        <s v="Cosmos 2513"/>
        <s v="Elektro-L nÂ°2"/>
        <s v="ChinaSat-1C"/>
        <s v="CRS OA-4"/>
        <s v="Cosmos 2511 and 2512"/>
        <s v="LISA Pathfinder"/>
        <s v="Yaogan 29"/>
        <s v="Telstar 12 Vantage"/>
        <s v="Mission 2"/>
        <s v="LaoSat-1"/>
        <s v="Cosmos 2510"/>
        <s v="Arabsat 6B &amp; GSAT-15"/>
        <s v="Yaogan-28"/>
        <s v="HiakaSat, STACEM &amp; Others"/>
        <s v="ChinaSat-2C"/>
        <s v="GPS IIF-11"/>
        <s v="Tianhui-1C"/>
        <s v="TÃ¼rksat-4B"/>
        <s v="Apstar 9"/>
        <s v="NROL-55"/>
        <s v="Jilin-1A to 1D"/>
        <s v="Morelos-3"/>
        <s v="Progress M-29M"/>
        <s v="NBN Co 1A &amp; ARSAT-2"/>
        <s v="Beidou-3 I2-S"/>
        <s v="Astrosat &amp; Rideshares"/>
        <s v="Pujian 1 &amp; Others"/>
        <s v="Cosmos 2507 to 2509"/>
        <s v="XY 2 &amp; Others"/>
        <s v="Ekspress-AM8"/>
        <s v="Gaofen 9"/>
        <s v="TJSW-1"/>
        <s v="Galileo FOC FM05-FM06"/>
        <s v="MUOS-4"/>
        <s v="Soyuz TMA-18M"/>
        <s v="Inmarsat-5 F3"/>
        <s v="GSAT-6"/>
        <s v="Yaogan 27"/>
        <s v="Eutelsat 8 West B &amp; Intelsat 34"/>
        <s v="HTV-5"/>
        <s v="Beidou-3 M1-S &amp; M2-S"/>
        <s v="WGS-7 (USA-263)"/>
        <s v="Soyuz TMA-17M"/>
        <s v="Star One C4 &amp; MSG-4"/>
        <s v="GPS IIF-10"/>
        <s v="UK-DMC3A/B/C &amp; Rideshares"/>
        <s v="Progress M-28M"/>
        <s v="CRS SpX-7"/>
        <s v="Gaofen 8"/>
        <s v="Cosmos 2506"/>
        <s v="Sentinel 2A"/>
        <s v="Cosmos 2505"/>
        <s v="DirecTV-15 &amp; Sky Mexico 1"/>
        <s v="OTV-4"/>
        <s v="MexSat-1"/>
        <s v="Mission 1"/>
        <s v="Progress M-27M"/>
        <s v="TÃ¼rkmenÃ„lem52E/MonacoSat"/>
        <s v="Thor 7 &amp; SICRAL-2"/>
        <s v="CRS SpX-6"/>
        <s v="Cosmos 2504 &amp; Goniets-M nÂ°21L to 23L"/>
        <s v="Beidou-3 I1S"/>
        <s v="IRNSS-1D"/>
        <s v="Galileo FOC FM03-FM04"/>
        <s v="Soyuz TMA-16M"/>
        <s v="IGS-Optical 5"/>
        <s v="KompSat-3A"/>
        <s v="GPS IIF-9"/>
        <s v="Ekspress-AM7"/>
        <s v="MMS"/>
        <s v="ABS-3A &amp; EUTELSAT 115 West B"/>
        <s v="Cosmos 2503"/>
        <s v="Progress M-26M"/>
        <s v="DSCOVR"/>
        <s v="IXV &amp; AVUM VV04"/>
        <s v="Fajr"/>
        <s v="Inmarsat-5 F2"/>
        <s v="IGS-Radar Spare"/>
        <s v="SMAP / ELaNa X"/>
        <s v="MUOS-3"/>
        <s v="CRS SpX-5"/>
        <s v="Fengyun-2G"/>
        <s v="Astra 2G"/>
        <s v="Yaogan 26"/>
        <s v="Resurs-P No.2"/>
        <s v="Cosmos 2502"/>
        <s v="MGM nÂ°1"/>
        <s v="Kondor-E"/>
        <s v="O3b FM09-FM12"/>
        <s v="CARE (Demo Flight)"/>
        <s v="Yamal 401"/>
        <s v="NROL-35"/>
        <s v="Yaogan-25 1, 2 &amp; 3"/>
        <s v="CBERS-4"/>
        <s v="DirecTV-14 &amp; GSAT-16"/>
        <s v="EFT-1"/>
        <s v="Hayabusa 2 &amp; Others"/>
        <s v="Cosmos 2501"/>
        <s v="Soyuz TMA-15M"/>
        <s v="Kuaizhou 2"/>
        <s v="Yaogan 24"/>
        <s v="Yaogan 23"/>
        <s v="Sasuke &amp; Others"/>
        <s v="PF04"/>
        <s v="Meridian nÂ°17L"/>
        <s v="GPS IIF-8"/>
        <s v="Progress M-25M"/>
        <s v="CRS Orb-3"/>
        <s v="Shijian-11 08"/>
        <s v="Chang'e 5-T1"/>
        <s v="Ekspress-AM6"/>
        <s v="Yaogan 22"/>
        <s v="Intelsat 30 &amp; ARSAT-1"/>
        <s v="IRNSS-1C"/>
        <s v="Himawari 8"/>
        <s v="Shijian-11 07"/>
        <s v="Luch/Olymp-K 1"/>
        <s v="Soyuz TMA-14M"/>
        <s v="CRS SpX-4"/>
        <s v="CLIO"/>
        <s v="MEASAT 3b &amp; Optus 10"/>
        <s v="Yaogan 21 &amp; Tiantuo-2"/>
        <s v="AsiaSat 6"/>
        <s v="Chuangxin-1 04 &amp; Lingqiao"/>
        <s v="Galileo FOC FM01-FM02"/>
        <s v="Gaofen 2 &amp; BRITE-PL2"/>
        <s v="WorldView-3"/>
        <s v="Yaogan-20 1, 2 &amp; 3"/>
        <s v="AsiaSat 8"/>
        <s v="GPS IIF-7"/>
        <s v="ATV-5"/>
        <s v="AFSPC-4"/>
        <s v="Progress M-24M"/>
        <s v="Foton-M nÂ°4"/>
        <s v="OG2 Mission 1"/>
        <s v="CRS Orb-2"/>
        <s v="O3b FM03/FM06-FM08"/>
        <s v="Meteor-M nÂ°2 &amp; Others"/>
        <s v="Goniets-M nÂ°18L to 20L"/>
        <s v="OCO-2"/>
        <s v="SPOT-7 &amp; Rideshares"/>
        <s v="Deimos 2 &amp; Others"/>
        <s v="Cosmos 2500"/>
        <s v="Soyuz TMA-13M"/>
        <s v="Eutelsat 3B"/>
        <s v="Daichi 2, SPROUT &amp; Others"/>
        <s v="Cosmos 2496 to 2499"/>
        <s v="NROL-33"/>
        <s v="GPS IIF-6"/>
        <s v="Ekspress-AM4R"/>
        <s v="Cosmos 2495"/>
        <s v="KazEOSat 1"/>
        <s v="KazSat-3 &amp; Luch-5V"/>
        <s v="CRS SpX-3"/>
        <s v="EgyptSat-2"/>
        <s v="NROL-67"/>
        <s v="Ofek-10"/>
        <s v="Progress M-23M"/>
        <s v="IRNSS-1B"/>
        <s v="Sentinel 1A"/>
        <s v="DMSP-5D3-F19 (USA-249)"/>
        <s v="Shijian-11 06"/>
        <s v="Soyuz TMA-12M"/>
        <s v="Cosmos 2492"/>
        <s v="Astra 5B &amp; Amazonas 4A"/>
        <s v="Ekspress-AT1 &amp; AT2"/>
        <s v="GPM-Core, Gennai &amp; Others"/>
        <s v="GPS IIF-5"/>
        <s v="TÃ¼rksat 4A"/>
        <s v="ABS-2 &amp; Athena-Fidus"/>
        <s v="Progress M-22M"/>
        <s v="TDRS-L"/>
        <s v="CRS Orb-1"/>
        <s v="Thaicom 6"/>
        <s v="GSAT-14"/>
        <s v="Cosmos 2492 and 2493 &amp; AIST-1 1"/>
        <s v="Ekspress AM5"/>
        <s v="Cosmos 2488 to 2491"/>
        <s v="TÃºpac Katari 1"/>
        <s v="Gaia"/>
        <s v="CBERS-3"/>
        <s v="Inmarsat-5 F1"/>
        <s v="NROL-39"/>
        <s v="SES-8"/>
        <s v="Chang'e 3"/>
        <s v="Progress M-21M"/>
        <s v="Shiyan-5"/>
        <s v="SWARM"/>
        <s v="DubaiSat-2 &amp; Others"/>
        <s v="Yaogan 19"/>
        <s v="ORS-3"/>
        <s v="MAVEN"/>
        <s v="Raduga-1M nÂ°03"/>
        <s v="Soyuz TMA-11M"/>
        <s v="Manglayaan-1"/>
        <s v="Yaogan 18"/>
        <s v="Sirius FM-6"/>
        <s v="Shijian-16 01"/>
        <s v="Astra 2E"/>
        <s v="CASSIOPE"/>
        <s v="Soyuz TMA-10M"/>
        <s v="Kuaizhou 1"/>
        <s v="Fengyun-3C"/>
        <s v="CRS Orb-D1"/>
        <s v="AEHF-3"/>
        <s v="SPRINT-A"/>
        <s v="Goniets-M nÂ°14L, 16L &amp; 17L"/>
        <s v="LADEE"/>
        <s v="Yaogan-17 1, 2 &amp; 3"/>
        <s v="AMOS 4"/>
        <s v="Eutelsat 25B/Es'hail 1 &amp; GSAT-7"/>
        <s v="KH-11 16 (USA-245) (NROL-65)"/>
        <s v="KompSat-5"/>
        <s v="WGS-6 (USA-244)"/>
        <s v="HTV-4"/>
        <s v="Progress M-20M"/>
        <s v="Alphasat I-XL &amp; INSAT-3D"/>
        <s v="Shijian-15, CX-3, Shiyan-7A &amp; 7B"/>
        <s v="MUOS-2"/>
        <s v="Shijian-11 05"/>
        <s v="Cosmos 2488, 2489 &amp; 2490"/>
        <s v="IRNSS-1A"/>
        <s v="IRIS"/>
        <s v="Cosmos 2487"/>
        <s v="O3b FM01-FM02/FM04-FM05"/>
        <s v="Resurs-P No.1"/>
        <s v="Shenzhou 10"/>
        <s v="Cosmos 2486"/>
        <s v="ATV-4"/>
        <s v="SES-6"/>
        <s v="Soyuz TMA-09M"/>
        <s v="WGS-5 (USA-243)"/>
        <s v="GPS IIF-4"/>
        <s v="Eutelsat 3D"/>
        <s v="Proba-V, VNREDSat-1A &amp; ESTCube-1"/>
        <s v="ChinaSat-11"/>
        <s v="Cosmos 2485"/>
        <s v="Gaofen-1, TÃ¼rksat-3USat &amp; Others"/>
        <s v="Progress M-19M"/>
        <s v="Antares A-ONE (CMS &amp; Others)"/>
        <s v="Bion-M nÂ°01"/>
        <s v="Anik G1"/>
        <s v="Soyuz TMA-08M"/>
        <s v="Satmex 8"/>
        <s v="SBIRS GEO-2"/>
        <s v="CRS SpX-2"/>
        <s v="SARAL &amp; Rideshares"/>
        <s v="Landsat 8"/>
        <s v="Progress M-18M"/>
        <s v="Amazonas-3 &amp; Azerspace-1"/>
        <s v="Globalstar-2 M079, 74, 76, 77, 75 &amp; 73"/>
        <s v="Intelsat 27"/>
        <s v="TDRS-K"/>
        <s v="STSAT-2C"/>
        <s v="IGS-Optical 5V &amp; IGS-Radar 4"/>
        <s v="Cosmos 2482 to 2484"/>
        <s v="Skynet 5D &amp; Mexsat-3"/>
        <s v="Soyuz TMA-07M"/>
        <s v="GÃ¶ktÃ¼rk-2"/>
        <s v="KwangmyÅngsÅng 3 nÂ°2"/>
        <s v="OTV-3"/>
        <s v="Yamal 402"/>
        <s v="Eutelsat-70B"/>
        <s v="PlÃ©iades 1B"/>
        <s v="ChinaSat-12"/>
        <s v="Yaogan-16 1, 2 &amp; 3"/>
        <s v="EchoStar XVI"/>
        <s v="Huanjing-1C, Xinyan 1 &amp; FN 1/1A"/>
        <s v="Meridian nÂ°16L"/>
        <s v="Eutelsat 21B &amp; Star One C3"/>
        <s v="Yamal-300K &amp; Lutch-5B"/>
        <s v="Progress M-17M"/>
        <s v="Beidou-2 G6"/>
        <s v="Soyuz TMA-06M"/>
        <s v="Intelsat 23"/>
        <s v="Shijian-9A &amp; 9B"/>
        <s v="Galileo IOV FM03-FM04"/>
        <s v="CRS SpX-1 &amp; OG2"/>
        <s v="GPS IIF-3"/>
        <s v="VRSS-1"/>
        <s v="Astra 2F &amp; GSAT-10"/>
        <s v="Beidou-2 M5 &amp; M6"/>
        <s v="MetOp-B"/>
        <s v="NROL-36"/>
        <s v="SPOT-6, mRESINS &amp; PROITERES"/>
        <s v="Van Allen Probes (RBSP)"/>
        <s v="Intelsat 21"/>
        <s v="Telkom-3 &amp; Ekspress MD-2"/>
        <s v="Intelsat 20 &amp; HYLAS 2"/>
        <s v="Progress M-16M"/>
        <s v="Cosmos 2481, Goniets-M nÂ°13L &amp; 15L"/>
        <s v="Tianlian 1C"/>
        <s v="Kanopuss-V nÂ°01, Zond-PP &amp; Others"/>
        <s v="HTV-3"/>
        <s v="Soyuz TMA-05M"/>
        <s v="SES-5"/>
        <s v="EchoStar XVII &amp; MSG-3"/>
        <s v="NROL-15"/>
        <s v="NROL-38"/>
        <s v="Shenzhou 9"/>
        <s v="NuSTAR"/>
        <s v="Intelsat 19"/>
        <s v="Yaogan 15"/>
        <s v="ChinaSat-2A"/>
        <s v="COTS-2+"/>
        <s v="Nimiq 6"/>
        <s v="Shizuku, KOMPSAT 3 &amp; Others"/>
        <s v="Cosmos 2480"/>
        <s v="JCSAT-13 &amp; Vinasat-2"/>
        <s v="Soyuz TMA-04M"/>
        <s v="Yaogan 14 &amp; Tiantuo-1"/>
        <s v="Tianhui-1B"/>
        <s v="AEHF-2"/>
        <s v="Beidou-2 M3 &amp; M4"/>
        <s v="RISAT-1"/>
        <s v="YahSat-1B"/>
        <s v="Progress M-15M"/>
        <s v="KwangmyÅngsÅng 3"/>
        <s v="NROL-25"/>
        <s v="Apstar-7"/>
        <s v="Cosmos 2479"/>
        <s v="Intelsat 22"/>
        <s v="ATV-3"/>
        <s v="MUOS-1"/>
        <s v="Beidou-2 G5"/>
        <s v="SES-4"/>
        <s v="Lares, AlmaSat-1 &amp; Others"/>
        <s v="Navid"/>
        <s v="Progress M-14M"/>
        <s v="WGS-4 (USA-233)"/>
        <s v="Fengyun-2F"/>
        <s v="Ziyuan-3 01 &amp; VesselSat-2"/>
        <s v="Globalstar-2 M083, 88, 91, 85, 81 &amp; 89"/>
        <s v="Meridian nÂ°15L"/>
        <s v="Ziyuan-1 02C"/>
        <s v="Soyuz TMA-03M"/>
        <s v="NIGCOMSAT-1R"/>
        <s v="PlÃ©iades 1A, SSOT, Elisa"/>
        <s v="IGS-Radar 3"/>
        <s v="AMOS 5 &amp; Luch-5A"/>
        <s v="Beidou-2 I5"/>
        <s v="Yaogan 13"/>
        <s v="Cosmos 2478"/>
        <s v="Curiosity"/>
        <s v="AsiaSat 7"/>
        <s v="Shiyan-4 &amp; Chuangxin-1 03"/>
        <s v="Soyuz TMA-22"/>
        <s v="Yaogan 12 &amp; Tianxun-1"/>
        <s v="Fobos-Grunt &amp; Yinghuo 1"/>
        <s v="Cosmos 2475, 2476 &amp; 2477"/>
        <s v="Shenzhou 8"/>
        <s v="Progress M-13M"/>
        <s v="Suomi NPP / ELaNa III"/>
        <s v="Galileo IOV FM01-FM02"/>
        <s v="ViaSat-1"/>
        <s v="Megha-Tropiques &amp; Others"/>
        <s v="Eutelsat W3C"/>
        <s v="Intelsat 18"/>
        <s v="Cosmos 2474"/>
        <s v="QuetzSat-1"/>
        <s v="Tiangong-1"/>
        <s v="TacSat-4"/>
        <s v="Atlantic Bird 7"/>
        <s v="IGS-Optical 4"/>
        <s v="Arabsat-5C &amp; SES-2"/>
        <s v="Cosmos 2473"/>
        <s v="ChinaSat-1A"/>
        <s v="GRAIL"/>
        <s v="Progress M-12M"/>
        <s v="Shijian-11 04"/>
        <s v="Ekspress AM4"/>
        <s v="Sich 2 &amp; Others"/>
        <s v="Haiyang-2A"/>
        <s v="PAKSAT-1R"/>
        <s v="Astra 1N &amp; BSAT-3C"/>
        <s v="Juno"/>
        <s v="Shijian-11 02"/>
        <s v="Beidou-2 I4"/>
        <s v="Spektr-R"/>
        <s v="GPS IIF-2"/>
        <s v="SES-3 &amp; KazSat-2"/>
        <s v="GSAT-12"/>
        <s v="Globalstar-2 M084, 80, 86, 82, 92 &amp; 90"/>
        <s v="Tianlian 1B"/>
        <s v="STS-135"/>
        <s v="Shijian-11 03"/>
        <s v="ORS-1"/>
        <s v="Cosmos 2472"/>
        <s v="Progress M-11M"/>
        <s v="ChinaSat-10"/>
        <s v="Rasad 1"/>
        <s v="SAC-D"/>
        <s v="Soyuz TMA-02M"/>
        <s v="ST-2 &amp; GSAT-8"/>
        <s v="Telstar 14R"/>
        <s v="STS-134"/>
        <s v="SBIRS GEO-1"/>
        <s v="Meridian nÂ°14L"/>
        <s v="Progress M-10M"/>
        <s v="Yahsat 1A &amp; Intelsat 28"/>
        <s v="ResourceSat-2, X-Sat &amp; YouthSat"/>
        <s v="NROL-34"/>
        <s v="Beidou-2 I3"/>
        <s v="Soyuz TMA-21"/>
        <s v="NROL-27"/>
        <s v="OTV-2"/>
        <s v="Glory, KySat-1, Hermes, and Explorer-1 [PRIME]"/>
        <s v="Cosmos 2471"/>
        <s v="STS-133"/>
        <s v="ATV-2"/>
        <s v="NROL-66"/>
        <s v="Cosmos 2470"/>
        <s v="Progress M-09M"/>
        <s v="HTV-2"/>
        <s v="KH-11 15 (USA-224) (NROL-49)"/>
        <s v="Elektro-L nÂ°1"/>
        <s v="Koreasat 6 &amp; Hispasat-1E"/>
        <s v="KA-SAT"/>
        <s v="GSAT-5P"/>
        <s v="Beidou-2 I2"/>
        <s v="Soyuz TMA-20"/>
        <s v="COTS-1"/>
        <s v="Glonass-M Block 43"/>
        <s v="Intelsat 17 &amp; HYLAS-1"/>
        <s v="ChinaSat-20A"/>
        <s v="NROL-32"/>
        <s v="STP-S26"/>
        <s v="SkyTerra-1"/>
        <s v="COSMO-4"/>
        <s v="Fengyun-3B"/>
        <s v="Meridian nÂ°13L"/>
        <s v="Beidou-2 G4"/>
        <s v="Eutelsat W3B &amp; BSAT-3B"/>
        <s v="Progress M-08M"/>
        <s v="Globalstar-2 M078 &amp; 93 to 97"/>
        <s v="Sirius XM-5"/>
        <s v="Soyuz TMA-01M"/>
        <s v="Shijian-6G &amp; 6H"/>
        <s v="Chang'e 2"/>
        <s v="Cosmos 2469"/>
        <s v="SBSS"/>
        <s v="Yaogan 11, ZDPS-1A &amp; 1B"/>
        <s v="NROL-41"/>
        <s v="Michibiki 1"/>
        <s v="Progress M-07M"/>
        <s v="Cosmos 2467, 2468 &amp; Goniets-M nÂ°12L"/>
        <s v="ChinaSat-6A"/>
        <s v="Cosmos 2464, 2465 &amp; 2466"/>
        <s v="Tianhui-1A"/>
        <s v="AEHF-1"/>
        <s v="Yaogan 10"/>
        <s v="Nilesat-201 &amp; Rascom-QAF 1R"/>
        <s v="Beidou-2 I1"/>
        <s v="Cartosat-2B &amp; Rideshares"/>
        <s v="EchoStar XV"/>
        <s v="Progress M-06M"/>
        <s v="Arabsat-5A &amp; COMS-1"/>
        <s v="Ofek-9"/>
        <s v="TanDEM-X"/>
        <s v="Soyuz TMA-19"/>
        <s v="Picard &amp; PRISMA"/>
        <s v="Shijian-12"/>
        <s v="STSAT-2B"/>
        <s v="Flight 1"/>
        <s v="Badr-5"/>
        <s v="Beidou-2 G3"/>
        <s v="SERVIS-2"/>
        <s v="GPS IIF-1"/>
        <s v="Astra 3B &amp; COMSATBw-2"/>
        <s v="Akatsuki, IKAROS &amp; Others"/>
        <s v="STS-132"/>
        <s v="Progress M-05M"/>
        <s v="Cosmos 2463"/>
        <s v="SES-1"/>
        <s v="OTV-1"/>
        <s v="Cosmos 2462"/>
        <s v="GSAT-4"/>
        <s v="CryoSat-2"/>
        <s v="STS-131"/>
        <s v="Soyuz TMA-18"/>
        <s v="EchoStar XIV"/>
        <s v="Yaogan-9 1, 2 &amp; 3"/>
        <s v="GOES-P (GOES-15)"/>
        <s v="Cosmos 2459, 2460 &amp; 2461"/>
        <s v="Intelsat 16"/>
        <s v="SDO"/>
        <s v="STS-130"/>
        <s v="Progress M-04M"/>
        <s v="Raduga-1M nÂ°02"/>
        <s v="Beidou-2 G1"/>
        <s v="DirecTV-12"/>
        <s v="Soyuz TMA-17"/>
        <s v="HÃ©lios 2B"/>
        <s v="Yaogan 8 &amp; Xiwang 1"/>
        <s v="WISE"/>
        <s v="Cosmos 2456, 2457 &amp; 2458"/>
        <s v="Yaogan 7"/>
        <s v="WGS-3 (USA-211)"/>
        <s v="Intelsat 15"/>
        <s v="IGS-Optical 3"/>
        <s v="Eutelsat W7"/>
        <s v="Intelsat 14"/>
        <s v="Cosmos 2455"/>
        <s v="STS-129"/>
        <s v="Shijian-11 01"/>
        <s v="Progress M-MIM2"/>
        <s v="SMOS &amp; PROBA-2"/>
        <s v="NSS-12 &amp; Thor-6"/>
        <s v="Ares 1-X Test Flight"/>
        <s v="DMSP-5D3-F18 (USA-210)"/>
        <s v="Progress M-03M"/>
        <s v="WorldView-2"/>
        <s v="Amazonas 2 &amp; COMSATBw-1"/>
        <s v="Soyuz TMA-16"/>
        <s v="STSS Demo"/>
        <s v="Oceansat-2 &amp; Rideshares"/>
        <s v="Nimiq 5"/>
        <s v="Meteor-M nÂ°1 &amp; Others"/>
        <s v="HTV-1"/>
        <s v="PAN (USA-270)"/>
        <s v="Palapa-D"/>
        <s v="STS-128"/>
        <s v="STSAT-2A"/>
        <s v="JCSAT-12 &amp; Optus D3"/>
        <s v="GPS IIRM-8"/>
        <s v="AsiaSat 5"/>
        <s v="DubaiSat 1 &amp; Others"/>
        <s v="Progress M-67"/>
        <s v="Cosmos 2454"/>
        <s v="STS-127"/>
        <s v="RazakSat 1"/>
        <s v="Cosmos 2451 to 2453"/>
        <s v="TerreStar-1"/>
        <s v="Sirius FM5"/>
        <s v="GOES-O (GOES-14)"/>
        <s v="MEASAT 3a"/>
        <s v="LRO/LCROSS"/>
        <s v="Soyuz TMA-15"/>
        <s v="Meridian nÂ°12L"/>
        <s v="TacSat-3 / PharmaSat / AeroCube 3 / HawkSat I / CP6"/>
        <s v="ProtoStar 2"/>
        <s v="Herschel &amp; Planck"/>
        <s v="STS-125"/>
        <s v="Progress M-02M"/>
        <s v="STSS-ATRR"/>
        <s v="Cosmos 2450"/>
        <s v="Yaogan 6"/>
        <s v="Sicral-1B"/>
        <s v="RISAT-2 &amp; ANUSAT"/>
        <s v="Beidou-2 G2"/>
        <s v="KwangmyÅngsÅng 2"/>
        <s v="WGS-2 (USA-204)"/>
        <s v="Eutelsat W2A"/>
        <s v="Soyuz TMA-14"/>
        <s v="GPS IIRM-7"/>
        <s v="GOCE"/>
        <s v="STS-119"/>
        <s v="Kepler"/>
        <s v="Raduga-1 8"/>
        <s v="Telstar-11N"/>
        <s v="Orbiting Carbon Observatory"/>
        <s v="Hot Bird 10, NSS-9 &amp; Spirale-A &amp; B"/>
        <s v="Ekspress-AM44 &amp; MD-1"/>
        <s v="Progress M-66"/>
        <s v="NOAA-N Prime"/>
        <s v="Omid"/>
        <s v="Koronas Foton"/>
        <s v="Ibuki, Maido 1 &amp; Others"/>
        <s v="NROL-26"/>
        <s v="Cosmos 2447, 2448 &amp; 2449"/>
        <s v="Fengyun-2E"/>
        <s v="Hot Bird 9 &amp; Eutelsat W2M"/>
        <s v="Yaogan 5"/>
        <s v="Ciel 2"/>
        <s v="Cosmos 2446"/>
        <s v="Yaogan 4"/>
        <s v="Progress M-01M"/>
        <s v="STS-126"/>
        <s v="Cosmos 2445"/>
        <s v="Astra-1M"/>
        <s v="Shiyan-3 &amp; Chuangxin-1 02"/>
        <s v="VENESAT 1"/>
        <s v="COSMO-3"/>
        <s v="Shijian-6E &amp; 6F"/>
        <s v="Chandrayaan-1"/>
        <s v="IBEX"/>
        <s v="Soyuz TMA-13"/>
        <s v="THEOS 1"/>
        <s v="Ratsat"/>
        <s v="Shenzhou 7"/>
        <s v="Cosmos 2442, 2443 &amp; 2444"/>
        <s v="Galaxy 19"/>
        <s v="Nimiq 4"/>
        <s v="Progress M-65"/>
        <s v="GeoEye-1"/>
        <s v="Huanjing-1A &amp; 1B"/>
        <s v="RapidEye 1 to 5"/>
        <s v="Inmarsat-4F3"/>
        <s v="Superbird-7 &amp; AMC-21"/>
        <s v="Trailblazer, PreSat &amp; Nanosail-D"/>
        <s v="Cosmos 2441"/>
        <s v="SAR-Lupe 5"/>
        <s v="EchoStar XI"/>
        <s v="ProtoStar-1 &amp; Badr-6"/>
        <s v="Cosmos 2440"/>
        <s v="Jason-2"/>
        <s v="Orbcomm Satellites"/>
        <s v="Skynet 5C &amp; TÃ¼rksat 3A"/>
        <s v="GLAST"/>
        <s v="ChinaSat-9"/>
        <s v="STS-124"/>
        <s v="Fengyun-3A"/>
        <s v="Cosmos 2437 to 2439 &amp; Yubileyniy-1"/>
        <s v="Galaxy 18"/>
        <s v="Progress M-64"/>
        <s v="AMOS 3"/>
        <s v="Cartosat-2A &amp; Rideshares"/>
        <s v="GIOVE-B"/>
        <s v="Tianlian 1A"/>
        <s v="Star One C2 &amp; Vinasat-1"/>
        <s v="C/NOFS"/>
        <s v="ICO G1"/>
        <s v="Soyuz TMA-12"/>
        <s v="SAR-Lupe 4"/>
        <s v="DirecTV-11"/>
        <s v="GPS IIRM-6"/>
        <s v="AMC-14"/>
        <s v="NROL-28"/>
        <s v="STS-123"/>
        <s v="ATV-1"/>
        <s v="Kizuna"/>
        <s v="Thor-2R"/>
        <s v="STS-122"/>
        <s v="Progress M-63"/>
        <s v="Ekspress-AM33"/>
        <s v="Ofek-8"/>
        <s v="Thuraya-3"/>
        <s v="Cosmos 2434, 2435 &amp; 2436"/>
        <s v="Progress M-62"/>
        <s v="Rascom-QAF1 &amp; Horizons-2"/>
        <s v="GPS IIRM-5"/>
        <s v="Radarsat 2"/>
        <s v="NROL-24"/>
        <s v="COSMO-2"/>
        <s v="Cosmos 2434"/>
        <s v="Sirius 4"/>
        <s v="Skynet 5B &amp; Star One C1"/>
        <s v="Yaogan 3"/>
        <s v="DSP-23 (USA-197)"/>
        <s v="SAR-Lupe 3"/>
        <s v="Cosmos 2431, 2432 &amp; 2433"/>
        <s v="Chang'e 1"/>
        <s v="Cosmos 2430"/>
        <s v="STS-120"/>
        <s v="Globalstar 66, 67, 68 &amp; 70"/>
        <s v="GPS IIRM-4"/>
        <s v="WGS-1 (USA-195)"/>
        <s v="Soyuz TMA-11"/>
        <s v="Intelsat 11 &amp; Optus D2"/>
        <s v="Dawn"/>
        <s v="CBERS-2B"/>
        <s v="DigitalGlobe WorldView-1"/>
        <s v="Foton-M nÂ°3"/>
        <s v="Kaguya"/>
        <s v="Cosmos 2429"/>
        <s v="JCSat-11"/>
        <s v="INSAT-4CR"/>
        <s v="Spaceway-3 &amp; BSat-3A"/>
        <s v="STS-118"/>
        <s v="Phoenix"/>
        <s v="Progress M-61"/>
        <s v="DirecTV-10"/>
        <s v="ChinaSat-6B"/>
        <s v="SAR-Lupe 2"/>
        <s v="Cosmos 2428"/>
        <s v="Genesis 2"/>
        <s v="NROL-30 &amp; NOSS-3"/>
        <s v="TerraSAR-X"/>
        <s v="Ofek-7"/>
        <s v="STS-117"/>
        <s v="COSMO-SkyMed"/>
        <s v="Cosmos 2427"/>
        <s v="SinoSat 3"/>
        <s v="Globalstar 65, 69, 71 &amp; 72"/>
        <s v="Yaogan 2 &amp; ZDPS-1"/>
        <s v="NIGCOMSAT-1"/>
        <s v="Progress M-60"/>
        <s v="Astra 1L &amp; Galaxy 17"/>
        <s v="AIM"/>
        <s v="NFIRE"/>
        <s v="AGILE &amp; AAM"/>
        <s v="EgyptSat 1 &amp; Others"/>
        <s v="Beidou-2 M1"/>
        <s v="Haiyang-1B"/>
        <s v="Anik F3"/>
        <s v="Soyuz TMA-10"/>
        <s v="DemoSat"/>
        <s v="Skynet 5A &amp; INSAT-4B"/>
        <s v="STP-1, FalconSat-3"/>
        <s v="IGS-Optical 3V, IGS-Radar 2"/>
        <s v="THEMIS"/>
        <s v="Beidou-1D"/>
        <s v="NSS-8"/>
        <s v="Progress M-59"/>
        <s v="Cartosat-2, SRE-1 &amp; Rideshares"/>
        <s v="COROT"/>
        <s v="Cosmos 2424, 2425 &amp; 2426"/>
        <s v="Meridian nÂ°11L"/>
        <s v="SAR-Lupe 1"/>
        <s v="Kiku 8"/>
        <s v="TacSat-2 &amp; GeneSat-1"/>
        <s v="NROL-21"/>
        <s v="MEASAT 3"/>
        <s v="STS-116"/>
        <s v="WildBlue-1 &amp; AMC-18"/>
        <s v="Fengyun-2D"/>
        <s v="GPS IIRM-3"/>
        <s v="Arabsat-4B"/>
        <s v="DMSP F17"/>
        <s v="XM-4"/>
        <s v="SinoSat 2"/>
        <s v="STEREO"/>
        <s v="Shijian-6C &amp; 6D"/>
        <s v="Progress M-58"/>
        <s v="MetOp-A"/>
        <s v="DirecTV-9S, Optus D1 &amp; LDREX-2"/>
        <s v="GPS IIRM-2"/>
        <s v="Hinode, Camatai &amp; SSSat 2"/>
        <s v="Soyuz TMA-9"/>
        <s v="Cosmos 2423"/>
        <s v="ChinaSat-22A"/>
        <s v="IGS-Optical 2"/>
        <s v="STS-115"/>
        <s v="Shijian-8"/>
        <s v="Koreasat 5"/>
        <s v="JCSAT-10 &amp; Syracuse 3B"/>
        <s v="Hotbird 8"/>
        <s v="KompSat-2"/>
        <s v="BelKa 1 &amp; Others"/>
        <s v="Cosmos 2422"/>
        <s v="Genesis 1"/>
        <s v="INSAT-4C"/>
        <s v="STS-121"/>
        <s v="NROL-22"/>
        <s v="Cosmos 2421"/>
        <s v="Progress M-57"/>
        <s v="MiTEx"/>
        <s v="Galaxy 16"/>
        <s v="KazSat-1"/>
        <s v="Resurs-DK1"/>
        <s v="Satmex-6 &amp; Thaicom-5"/>
        <s v="Kompass-2"/>
        <s v="GOES-N (GOES-13)"/>
        <s v="Cosmos 2420"/>
        <s v="CloudSat, CALIPSO"/>
        <s v="Yaogan 1"/>
        <s v="EROS B"/>
        <s v="Progress M-56"/>
        <s v="Astra 1KR"/>
        <s v="COSMIC (FORMOSAT-3)"/>
        <s v="JCSat-9"/>
        <s v="Soyuz TMA-8"/>
        <s v="FalconSat-2"/>
        <s v="ST-5"/>
        <s v="Spainsat &amp; Hotbird 7A"/>
        <s v="Arabsat-4A"/>
        <s v="Akari, SSSat 1 &amp; CUTE 1.7"/>
        <s v="Himawari 7"/>
        <s v="EchoStar-X"/>
        <s v="Daichi"/>
        <s v="New Horizons"/>
        <s v="AMC-23"/>
        <s v="GIOVE-A"/>
        <s v="Cosmos 2417, 2418 &amp; 2419"/>
        <s v="INSAT-4A &amp; MSG-2"/>
        <s v="Cosmos 2416"/>
        <s v="Progress M-55"/>
        <s v="Spaceway-2 &amp; Telkom-2"/>
        <s v="Venus Express"/>
        <s v="Inmarsat 4F-2"/>
        <s v="TopSat 1 &amp; Others"/>
        <s v="KH-11 14 (NROL-20)"/>
        <s v="Syracuse 3A &amp; Galaxy 15"/>
        <s v="Shenzhou 6"/>
        <s v="CryoSat-1"/>
        <s v="Soyuz TMA-7"/>
        <s v="GPS IIRM-1"/>
        <s v="Streak (STP-R1)"/>
        <s v="Anik-F1R"/>
        <s v="Progress M-54"/>
        <s v="Cosmos 2415"/>
        <s v="FSW-3 3"/>
        <s v="Monitor-E"/>
        <s v="Kirari &amp; Reimei"/>
        <s v="Galaxy 14"/>
        <s v="Mars Reconnaissance Orbiter"/>
        <s v="iPStar-1"/>
        <s v="FSW-4 2"/>
        <s v="STS-114"/>
        <s v="Suzaku"/>
        <s v="Shijian-7"/>
        <s v="Ekspress-AM3"/>
        <s v="Intelsat-Americas 8"/>
        <s v="Cosmos 1"/>
        <s v="Molniya-3K nÂ°175"/>
        <s v="Progress M-53"/>
        <s v="PS 3"/>
        <s v="Foton-M nÂ°2"/>
        <s v="DirecTV-8"/>
        <s v="NOAA-N"/>
        <s v="Cartosat-1 &amp; HAMSAT"/>
        <s v="NROL-16 (Onyx)"/>
        <s v="Spaceway-1"/>
        <s v="Soyuz TMA-6"/>
        <s v="Apstar 6"/>
        <s v="XSS-11"/>
        <s v="Ekspress-AM2"/>
        <s v="Inmarsat-4 F1"/>
        <s v="XM-3"/>
        <s v="Progress M-52"/>
        <s v="Himawari 6"/>
        <s v="XTAR-EUR, Maqsat-B2 &amp; Sloshsat-FLEVO"/>
        <s v="NROL-23 (Intruder 7A &amp; 7B)"/>
        <s v="AMC-12"/>
        <s v="Cosmos 2414 &amp; Universitietski"/>
        <s v="Deep Impact"/>
        <s v="Cosmos 2411, 2412 &amp; 2413"/>
        <s v="Sich 1M &amp; Micron 1"/>
        <s v="Progress M-51"/>
        <s v="DemoSat and 3CS-1 &amp; 2"/>
        <s v="HÃ©lios 2A, PARASOL &amp; Others"/>
        <s v="AMC-16"/>
        <s v="Swift"/>
        <s v="Shiyan-2"/>
        <s v="Oblik-GVM"/>
        <s v="GPS IIR-13"/>
        <s v="Ziyuan-2 03"/>
        <s v="Ekspress-AM1"/>
        <s v="Fengyun-2C"/>
        <s v="AMC-15"/>
        <s v="Soyuz TMA-5"/>
        <s v="Flight 17P"/>
        <s v="Flight 16P"/>
        <s v="FSW-3 2"/>
        <s v="Cosmos 2410"/>
        <s v="Cosmos 2408 and 2409"/>
        <s v="GSAT-3"/>
        <s v="Shijian-6A &amp; 6B"/>
        <s v="Ofek-6"/>
        <s v="NROL-1"/>
        <s v="FSW-4 1"/>
        <s v="Progress M-50"/>
        <s v="Amazonas 1"/>
        <s v="MESSENGER"/>
        <s v="Double Star P"/>
        <s v="Cosmos 2407"/>
        <s v="Anik F2"/>
        <s v="Aura"/>
        <s v="DEMETER &amp; Others"/>
        <s v="Telstar 18"/>
        <s v="GPS IIR-12"/>
        <s v="Flight 15P"/>
        <s v="Intelsat-10 02"/>
        <s v="Cosmos 2406"/>
        <s v="Cosmos 2405"/>
        <s v="Progress M-49"/>
        <s v="ROCSAT-2"/>
        <s v="AMC-11"/>
        <s v="DirecTV-7S"/>
        <s v="Ekspress-AM11"/>
        <s v="Gravity Probe B"/>
        <s v="Soyuz TMA-4"/>
        <s v="Shiyan-1 &amp; Nano Satellite 1"/>
        <s v="Superbird 6"/>
        <s v="Raduga-1 7"/>
        <s v="GPS IIR-11"/>
        <s v="Eutelsat W3A"/>
        <s v="MBSat"/>
        <s v="Rosetta"/>
        <s v="Cosmos 2405 (Molniya-1T nÂ°174)"/>
        <s v="DSP-22 (USA-176)"/>
        <s v="AMC-10"/>
        <s v="Progress M1-11"/>
        <s v="Telstar 14"/>
        <s v="Double Star E"/>
        <s v="Ekspress-AM22"/>
        <s v="AMOS 2"/>
        <s v="GPS IIR-10"/>
        <s v="UHF F/O F11"/>
        <s v="Cosmos 2402, 2403 &amp; 2404"/>
        <s v="Gruzomaket"/>
        <s v="NROL-18 (Intruder 6A &amp; 6B)"/>
        <s v="IGS-Optical (2), IGS-Radar (2)"/>
        <s v="Yamal 201 &amp; 202"/>
        <s v="ChinaSat-20"/>
        <s v="FSW-3 1"/>
        <s v="SERVIS-1"/>
        <s v="CBERS-2 &amp; Chuangxin-1 01"/>
        <s v="USA-172"/>
        <s v="Soyuz TMA-3"/>
        <s v="Resourcesat-1"/>
        <s v="Shenzhou 5"/>
        <s v="Galaxy-13"/>
        <s v="Insat 3E, eBird-1 &amp; SMART-1"/>
        <s v="STSAT 1 &amp; Others"/>
        <s v="PS 2"/>
        <s v="NROL-19 (Mentor)"/>
        <s v="DSCS-3 B6"/>
        <s v="Progress M-48"/>
        <s v="Spitzer Space Telescope"/>
        <s v="SATEC &amp; UNOSAT"/>
        <s v="Cosmos 2400 and 2401"/>
        <s v="SCISAT-1"/>
        <s v="Cosmos 2399"/>
        <s v="EchoStar 9"/>
        <s v="Rainbow 1"/>
        <s v="Opportunity"/>
        <s v="Monitor-E GVM &amp; Others"/>
        <s v="OrbView-3"/>
        <s v="Molniya-3 nÂ°173"/>
        <s v="Optus C1 &amp; BSAT-2c"/>
        <s v="Spirit"/>
        <s v="Thuraya-2"/>
        <s v="Progress M1-10"/>
        <s v="AMC-9"/>
        <s v="Cosmos 2398"/>
        <s v="Mars Express"/>
        <s v="Beidou-1C"/>
        <s v="HellasSat-2"/>
        <s v="Hayabusa 1"/>
        <s v="GSAT-2"/>
        <s v="GALEX"/>
        <s v="Soyuz TMA-2"/>
        <s v="Cosmos 2397"/>
        <s v="AsiaSat 4"/>
        <s v="INSAT-3A &amp; Galaxy 12"/>
        <s v="Milstar DFS-6"/>
        <s v="Molniya-1T nÂ°172"/>
        <s v="GPS IIR-9"/>
        <s v="IGS-Optical 1, IGS-Radar 1"/>
        <s v="DSCS-3 A3"/>
        <s v="Intelsat 907"/>
        <s v="Progress M-47"/>
        <s v="GPS IIR-8"/>
        <s v="SORCE"/>
        <s v="STS-107"/>
        <s v="ICESat / CHIPSat"/>
        <s v="Coriolis"/>
        <s v="Nimiq-2"/>
        <s v="Shenzhou 4"/>
        <s v="Cosmos 2394, 2395 &amp; 2396"/>
        <s v="Cosmos 2393"/>
        <s v="Rubin 2 &amp; Others"/>
        <s v="NSS-6"/>
        <s v="Midori 2, WEOS &amp; Others"/>
        <s v="Hot Bird 7, Stentor &amp; MFD-A/B"/>
        <s v="TDRS-J"/>
        <s v="AlSat 1, Mozhayets 4 &amp; Rubin 3-DSI"/>
        <s v="Astra 1K"/>
        <s v="STS-113"/>
        <s v="Eutelsat W5"/>
        <s v="Soyuz TMA-1"/>
        <s v="Ziyuan-2 02"/>
        <s v="INTEGRAL"/>
        <s v="Foton-M nÂ°1"/>
        <s v="STS-112"/>
        <s v="Nadiezhda-M nÂ°1"/>
        <s v="Progress M1-9"/>
        <s v="Hispasat 1D"/>
        <s v="PS 1"/>
        <s v="METSAT-1"/>
        <s v="USERS &amp; Kodama"/>
        <s v="Intelsat 906"/>
        <s v="Atlantic Bird 1, MSG-1 &amp; MFD"/>
        <s v="Echostar VIII"/>
        <s v="Hot Bird 6"/>
        <s v="Cosmos 2392"/>
        <s v="Cosmos 2390 and 2391"/>
        <s v="Stellat-5 &amp; NStar-C"/>
        <s v="CONTOUR"/>
        <s v="Progress M-46"/>
        <s v="NOAA-17"/>
        <s v="Iridium SV97 &amp; SV98"/>
        <s v="Galaxy IIIC"/>
        <s v="Ekspress-A1R"/>
        <s v="STS-111"/>
        <s v="Intelsat 905"/>
        <s v="Cosmos 2389"/>
        <s v="Ofek-5"/>
        <s v="Fengyun-1D &amp; Haiyang-1A"/>
        <s v="DirecTV-5"/>
        <s v="Aqua"/>
        <s v="SPOT-5 &amp; IDEFIX"/>
        <s v="Soyuz TM-34"/>
        <s v="NSS-7"/>
        <s v="STS-110"/>
        <s v="Cosmos 2388"/>
        <s v="Intelsat 903"/>
        <s v="Astra 3A &amp; JCSAT-8"/>
        <s v="Shenzhou 3"/>
        <s v="Progress M1-8"/>
        <s v="GRACE 1 &amp; 2"/>
        <s v="TDRS-I"/>
        <s v="STS-109"/>
        <s v="Envisat"/>
        <s v="Cosmos 2387"/>
        <s v="Intelsat 904"/>
        <s v="EchoStar VII"/>
        <s v="Iridium IS-1"/>
        <s v="RHESSI"/>
        <s v="VEP 3, Tsubasa &amp; DASH"/>
        <s v="Insat 3C"/>
        <s v="Milstar DFS-5"/>
        <s v="Cosmos 2384 to 2386 &amp; Goniets nÂ°10 to 12"/>
        <s v="Cosmos 2383"/>
        <s v="Meteor-3M nÂ°1 &amp; Others"/>
        <s v="Jason-1 / TIMED"/>
        <s v="STS-108"/>
        <s v="Cosmos 2380, 2381 &amp; 2382"/>
        <s v="DirecTV-4S"/>
        <s v="Progress M1-7"/>
        <s v="Molniya-3 nÂ°171"/>
        <s v="TES, BIRD &amp; PROBA"/>
        <s v="Soyuz TM-33"/>
        <s v="QuickBird"/>
        <s v="NROL-12"/>
        <s v="Raduga-1 6"/>
        <s v="KH-11 13 (NROL-14)"/>
        <s v="Starshine 3 &amp; Others"/>
        <s v="Atlantic Bird 2"/>
        <s v="Orbview-4/QuikTOMS"/>
        <s v="Progress M-SO1"/>
        <s v="NROL-13 (Intruder FA &amp; 5B)"/>
        <s v="Intelsat 902"/>
        <s v="VEP 2 &amp; LRE"/>
        <s v="Cosmos 2379"/>
        <s v="Progress M-45"/>
        <s v="STS-105"/>
        <s v="Genesis Probe"/>
        <s v="DSP-21 (USA-159)"/>
        <s v="Koronass F"/>
        <s v="GOES-M"/>
        <s v="Molniya-3K nÂ°170"/>
        <s v="Artemis &amp; BSAT-2b"/>
        <s v="STS-104"/>
        <s v="WMAP"/>
        <s v="ICO F2"/>
        <s v="Astra-2C"/>
        <s v="Intelsat 901"/>
        <s v="Cosmos 2378"/>
        <s v="Cosmos 2377"/>
        <s v="Progress M1-6"/>
        <s v="NROL-17 (GeoLITE)"/>
        <s v="PanAmSat-10"/>
        <s v="XM-1"/>
        <s v="Soyuz TM-32"/>
        <s v="STS-100"/>
        <s v="GSAT-1"/>
        <s v="Mars Odyssey"/>
        <s v="Ekran-M nÂ°18L"/>
        <s v="XM-2"/>
        <s v="Eurobird-1 &amp; BSat-2a"/>
        <s v="STS-102"/>
        <s v="Milstar DFS-4"/>
        <s v="Progress M-44"/>
        <s v="Odin"/>
        <s v="STS-98"/>
        <s v="Sicral-1 &amp; Skynet 4F"/>
        <s v="GPS IIR-7"/>
        <s v="Progress M1-5"/>
        <s v="TÃ¼rksat 2A"/>
        <s v="Shenzhou 2"/>
        <s v="Cosmos 2377 to 2379 &amp; Goniets nÂ°7 to 9"/>
        <s v="Beidou-1B"/>
        <s v="Astra 2D, GE-8, LDREX"/>
        <s v="NROL-10"/>
        <s v="EROS A"/>
        <s v="STS-97"/>
        <s v="Sirius FM-3"/>
        <s v="Anik F1"/>
        <s v="EO-1 / SAC-C"/>
        <s v="QuickBird-1"/>
        <s v="Progress M1-4"/>
        <s v="PanAmSat-1R, Amsat-P3D, STRV 1C &amp; 1D"/>
        <s v="GPS IIR-6"/>
        <s v="Soyuz TM-31"/>
        <s v="Beidou-1A"/>
        <s v="Europe*Star F1"/>
        <s v="GE-6"/>
        <s v="Thuraya 1"/>
        <s v="DSCS III-B11"/>
        <s v="Progress M-43"/>
        <s v="Cosmos 2374, 2375 &amp; 2376"/>
        <s v="STS-92"/>
        <s v="HETE 2"/>
        <s v="N-SAT 110"/>
        <s v="GE-1A"/>
        <s v="Cosmos 2373"/>
        <s v="Megsat 1 &amp; Others"/>
        <s v="Cosmos 2372"/>
        <s v="NOAA-16"/>
        <s v="Astra 2B &amp; GE-7"/>
        <s v="STS-106"/>
        <s v="Eutelsat W1"/>
        <s v="Sirius FM-2"/>
        <s v="Ziyuan-2 01"/>
        <s v="Raduga-1 5"/>
        <s v="DM F3"/>
        <s v="NROL-11 (Onyx)"/>
        <s v="Brasilsat B4 &amp; Nilesat 102"/>
        <s v="Cluster 2 FM5 &amp; 8"/>
        <s v="Progress M1-3"/>
        <s v="PAS 9"/>
        <s v="MightySat 2.1"/>
        <s v="Cluster 2 FM6 &amp; 7"/>
        <s v="GPS IIR-5"/>
        <s v="CHAMP, MITA &amp; Rubin 1"/>
        <s v="Echostar 6"/>
        <s v="Zvezda"/>
        <s v="Cosmos 2371"/>
        <s v="Sirius FM-1"/>
        <s v="TDRS-H"/>
        <s v="Nadiezhda nÂ°9, Tsinghua-1 &amp; SNAP-1"/>
        <s v="Fengyun-2B"/>
        <s v="Ekspress-A3"/>
        <s v="TSX-5"/>
        <s v="Gorizont 33"/>
        <s v="Eutelsat W4"/>
        <s v="STS-101"/>
        <s v="SimSat 1 &amp; 2"/>
        <s v="GPS IIR-4"/>
        <s v="DSP-20 (USA-149)"/>
        <s v="Cosmos 2370"/>
        <s v="GOES-L"/>
        <s v="Progress M1-2"/>
        <s v="Galaxy 4R"/>
        <s v="SESAT 1"/>
        <s v="Soyuz TM-30"/>
        <s v="IMAGE"/>
        <s v="INSAT-3B &amp; AsiaStar"/>
        <s v="Dumsat"/>
        <s v="ICO F-1"/>
        <s v="Multispectral Thermal Imager (MTI)"/>
        <s v="Ekspress-A2"/>
        <s v="Superbird 4"/>
        <s v="Garuda 1"/>
        <s v="STS-99"/>
        <s v="Astro E"/>
        <s v="Demonstrator"/>
        <s v="Globalstar 7"/>
        <s v="Hispasat 1C"/>
        <s v="Cosmos 2369"/>
        <s v="Progress M1-1"/>
        <s v="JAWSat"/>
        <s v="ChinaSat-22"/>
        <s v="Galaxy 10R"/>
        <s v="DSCS IIIB-8"/>
        <s v="Cosmos 2368"/>
        <s v="Cosmos 2367"/>
        <s v="Galaxy 11"/>
        <s v="KOMPSAT &amp; ACRIMSAT"/>
        <s v="STS-103"/>
        <s v="Terra"/>
        <s v="USA-147"/>
        <s v="SACI-2"/>
        <s v="XMM-Newton"/>
        <s v="Orbcomm D1-D8"/>
        <s v="HÃ©lios 1B &amp; ClÃ©mentine"/>
        <s v="UHF F10"/>
        <s v="Globalstar FM29, 34, 39 &amp; 61"/>
        <s v="Shenzhou 1"/>
        <s v="GE-4"/>
        <s v="Ekspress-A1"/>
        <s v="Orion 2"/>
        <s v="Globalstar FM31, 56, 57 &amp; 59"/>
        <s v="CBERS-1 &amp; SACI 1"/>
        <s v="DirecTV 1R"/>
        <s v="USA-145 (GPS IIR-3)"/>
        <s v="Resurs-F1M"/>
        <s v="LMI-1"/>
        <s v="Telstar 7"/>
        <s v="Ikonos 1"/>
        <s v="Echostar 5"/>
        <s v="Globalstar FM33, 50, 55 &amp; 58"/>
        <s v="Foton 12"/>
        <s v="Yamal 101 &amp; 102"/>
        <s v="Koreasat 3"/>
        <s v="Cosmos 2366"/>
        <s v="Cosmos 2365"/>
        <s v="Globalstar 6"/>
        <s v="Telkom 1"/>
        <s v="Globalstar 5"/>
        <s v="STS-93"/>
        <s v="Okean-O nÂ°1"/>
        <s v="Progress M-42"/>
        <s v="Globalstar 4"/>
        <s v="Molniya-3 nÂ°169"/>
        <s v="Raduga nÂ°45L"/>
        <s v="FUSE"/>
        <s v="QuikSCAT"/>
        <s v="Astra 1H"/>
        <s v="Iridium SV92 &amp; SV93"/>
        <s v="Globalstar 3"/>
        <s v="STS-96"/>
        <s v="IRS-P4, DLR-Tubsat, &amp; Kitsat-3"/>
        <s v="NROL-9 (Misty)"/>
        <s v="Nimiq 1"/>
        <s v="TERRIERS &amp; MUBLCOM"/>
        <s v="Fengyun 1C &amp; Shijian 5"/>
        <s v="Orion 3"/>
        <s v="Milstar DFS-3M"/>
        <s v="ABRIXAS &amp; Megsat 0"/>
        <s v="Ikonos"/>
        <s v="UoSat 12"/>
        <s v="Landsat 7"/>
        <s v="Globalstar FM19, 42, 44 &amp; 45"/>
        <s v="Eutelsat W3"/>
        <s v="DSP-19 (USA-142)"/>
        <s v="Insat-2E"/>
        <s v="Progress M-41"/>
        <s v="AsiaSat 3S"/>
        <s v="Globalstar FM22, 41, 46 &amp; 37"/>
        <s v="WIRE (Explorer 75)"/>
        <s v="Raduga-1 4"/>
        <s v="Arabsat-3A &amp; Skynet 4E"/>
        <s v="ARGOS (P91-1 ARGOS), Ã˜rsted and SUNSAT"/>
        <s v="Soyuz TM-29"/>
        <s v="JCSAT-6"/>
        <s v="Telstar 6"/>
        <s v="Globalstar FM23, 36, 38 &amp; 40"/>
        <s v="Stardust"/>
        <s v="ROCSAT 1"/>
        <s v="Mars Polar Lander"/>
        <s v="Cosmos 2362, 2363 &amp; 2364"/>
        <s v="Cosmos 2361"/>
        <s v="Panamsat 6B"/>
        <s v="Iridium SV88 &amp; SV89"/>
        <s v="Mars Climate Orbiter"/>
        <s v="Nadiezhda nÂ°8 &amp; Astrid 2"/>
        <s v="SWAS"/>
        <s v="Satmex 5"/>
        <s v="STS-88"/>
        <s v="BONUM-1"/>
        <s v="Zarya"/>
        <s v="MS-11"/>
        <s v="PAS 8"/>
        <s v="STS-95"/>
        <s v="Afristar &amp; GE-5"/>
        <s v="Progress M-40"/>
        <s v="Deep Space 1"/>
        <s v="SCD-2"/>
        <s v="MaqSat 3 &amp; ARD"/>
        <s v="UHF F9"/>
        <s v="Hot Bird 5"/>
        <s v="Eutelsat W2 &amp; Sirius-3"/>
        <s v="STEX (NROL-8)"/>
        <s v="Molniya-1T nÂ°168"/>
        <s v="Orbcomm C1 - C8"/>
        <s v="Panamsat 7"/>
        <s v="Globalstar FM5, 7, 9 to 13, 16 to 18, 20 &amp; 21"/>
        <s v="MS-10"/>
        <s v="KwangmyÅngsÅng 1"/>
        <s v="Astra 2A"/>
        <s v="Galaxy 10"/>
        <s v="ST-1"/>
        <s v="Iridium SV76 &amp; SV78"/>
        <s v="Soyuz TM-28"/>
        <s v="NROL-7 (Mercury)"/>
        <s v="Orbcomm B1 - B8"/>
        <s v="Cosmos 2360"/>
        <s v="SinoSat 1"/>
        <s v="Resurs-O1 nÂ°4 &amp; Others"/>
        <s v="Tubsat-N &amp; N1"/>
        <s v="Nozomi"/>
        <s v="Molniya-3 nÂ°167"/>
        <s v="Cosmos 2359"/>
        <s v="Cosmos 2358"/>
        <s v="Intelsat 805"/>
        <s v="Cosmos 2352 to 2357"/>
        <s v="Thor III"/>
        <s v="STS-91"/>
        <s v="ChinaStar 1"/>
        <s v="MS-9"/>
        <s v="Progress M-39"/>
        <s v="NOAA-15"/>
        <s v="NROL-6 (Mentor)"/>
        <s v="EchoStar 4"/>
        <s v="Cosmos 2351"/>
        <s v="Iridium SV69 &amp; SV71"/>
        <s v="Cosmos 2350"/>
        <s v="Nilesat-101 &amp; BSAT-1B"/>
        <s v="Globalstar-2"/>
        <s v="STS-90"/>
        <s v="Iridium SV62 to 68"/>
        <s v="TRACE"/>
        <s v="MS-8"/>
        <s v="Iridium SV51 &amp; SV61"/>
        <s v="SPOT-4"/>
        <s v="UHF F8"/>
        <s v="Progress M-38"/>
        <s v="Intelsat 806"/>
        <s v="Hotbird 4"/>
        <s v="SNOE &amp; BATSAT"/>
        <s v="Kakehashi"/>
        <s v="MS-7"/>
        <s v="Cosmos 2349"/>
        <s v="Globalstar-1"/>
        <s v="GFO &amp; Orbcomm 11 and 12"/>
        <s v="Brasilsat B3 &amp; Inmarsat-3 F5"/>
        <s v="NROL-5/SDS"/>
        <s v="Soyuz TM-27"/>
        <s v="STS-89"/>
        <s v="Ofek-4"/>
        <s v="Skynet 4D"/>
        <s v="Lunar Prospector"/>
        <s v="AsiaSat 3"/>
        <s v="Earlybird 1"/>
        <s v="Orbcomm A1-A8"/>
        <s v="Intelsat 804"/>
        <s v="MS-6"/>
        <s v="Progress M-37"/>
        <s v="Cosmos 2348"/>
        <s v="Cosmos 2347"/>
        <s v="Galaxy 8i"/>
        <s v="Iridium SV42 &amp; SV44"/>
        <s v="Astra 1G"/>
        <s v="JCSAT-5 &amp; Equator S"/>
        <s v="TRMM &amp; Orihime/Hikoboshi"/>
        <s v="STS-87"/>
        <s v="Sirius-2 &amp; Cakrawarta-1"/>
        <s v="Kupon 1"/>
        <s v="MS-5"/>
        <s v="NROL-4 (Trumpet)"/>
        <s v="USA-134 (GPS IIA-19)"/>
        <s v="SCD-2A"/>
        <s v="MaqSat-H, MaqSat-B &amp; YES"/>
        <s v="DSCS IIIB-13"/>
        <s v="NROL-3 (Lacrosse)"/>
        <s v="STEP-4"/>
        <s v="Apstar 2R"/>
        <s v="Cassiniâ€“Huygens"/>
        <s v="Foton 11"/>
        <s v="Echostar 3"/>
        <s v="Progress M-36"/>
        <s v="IRS-1D"/>
        <s v="MS-4"/>
        <s v="STS-86"/>
        <s v="Molniya-1T nÂ°166"/>
        <s v="Intelsat 803"/>
        <s v="Cosmos 2346 &amp; FAISAT-2V"/>
        <s v="Iridium SV27 to 33"/>
        <s v="GE-3"/>
        <s v="Hotbird 3 &amp; MÃ©tÃ©osat 7"/>
        <s v="Iridium-MFS 1 &amp; 2"/>
        <s v="FORTE"/>
        <s v="PAS 5"/>
        <s v="Advanced Composition Explorer"/>
        <s v="Lewis"/>
        <s v="MS-3"/>
        <s v="Agila 2"/>
        <s v="Cosmos 2345"/>
        <s v="Panamsat 6"/>
        <s v="STS-85"/>
        <s v="Soyuz TM-26"/>
        <s v="OrbView-2"/>
        <s v="Superbird C"/>
        <s v="USA-132 (GPS IIR-2)"/>
        <s v="MS-2"/>
        <s v="Progress M-35"/>
        <s v="STS-94"/>
        <s v="Intelsat 802"/>
        <s v="Iridium SV09 to 14 &amp; 16"/>
        <s v="Fengyun-2A"/>
        <s v="Cosmos 2344"/>
        <s v="Inmarsat 3 F4 &amp; Insat 2D"/>
        <s v="Telstar 5"/>
        <s v="Thor II"/>
        <s v="Tselina-2 nÂ°19"/>
        <s v="Cosmos 2343"/>
        <s v="STS-84"/>
        <s v="Cosmos 2342"/>
        <s v="ChinaSat-6"/>
        <s v="MS-1"/>
        <s v="GOES-K"/>
        <s v="MiniSat &amp; Celestis space burial"/>
        <s v="Cosmos 2341"/>
        <s v="Thaicom 3 &amp; BSAT 1a"/>
        <s v="Cosmos 2340"/>
        <s v="Progress M-34"/>
        <s v="STS-83"/>
        <s v="USA-131"/>
        <s v="Tempo 2"/>
        <s v="Zeya"/>
        <s v="Intelsat 801"/>
        <s v="DSP-18 (USA-130)"/>
        <s v="JCSAT-4"/>
        <s v="Cosmos 2337 to 2339 &amp; Goniets nÂ°4 to 6"/>
        <s v="Haruka"/>
        <s v="STS-82"/>
        <s v="Soyuz TM-25"/>
        <s v="GE-2 &amp; Nahuel 1A"/>
        <s v="GPS IIR-1"/>
        <s v="STS-81"/>
        <s v="Bion 11"/>
        <s v="KH-11 12 (NROL-2)"/>
        <s v="Cosmos 2336"/>
        <s v="Inmarsat 3-F3"/>
        <s v="Cosmos 2335"/>
        <s v="Mars Pathfinder"/>
        <s v="Hot Bird 2"/>
        <s v="Progress M-33"/>
        <s v="STS-80"/>
        <s v="Mars 96"/>
        <s v="Arabsat-2B &amp; Measat-2"/>
        <s v="Mars Global Surveyor"/>
        <s v="HETE &amp; SAC-B"/>
        <s v="Molniya-3 nÂ°165"/>
        <s v="FSW-2 3"/>
        <s v="Ekspress 2"/>
        <s v="STS-79"/>
        <s v="USA-128 (GPS IIA-18)"/>
        <s v="Echostar 2"/>
        <s v="GE-1"/>
        <s v="Inmarsat-3 F2"/>
        <s v="Cosmos 2334 &amp; UNAMSAT-B"/>
        <s v="Cosmos 2333"/>
        <s v="Interbol 2, Magion5 &amp; Victor"/>
        <s v="FAST"/>
        <s v="ChinaSat-7"/>
        <s v="Soyuz TM-24"/>
        <s v="Fuji 2 &amp; Midori"/>
        <s v="Molniya-1T nÂ°164"/>
        <s v="Italsat F2 &amp; TÃ©lÃ©com 2D"/>
        <s v="Progress M-32"/>
        <s v="UHF F7"/>
        <s v="USA-126 (GPS IIA-17)"/>
        <s v="Arabsat-2A &amp; TÃ¼rksat 1C"/>
        <s v="Apstar 1A"/>
        <s v="SDS"/>
        <s v="TOMS"/>
        <s v="Yantar-4K2 nÂ°158"/>
        <s v="STS-78"/>
        <s v="Intelsat 709"/>
        <s v="Cluster FM1 to FM4"/>
        <s v="Gorizont 32"/>
        <s v="Galaxy 9"/>
        <s v="STS-77"/>
        <s v="MSTI-3"/>
        <s v="Palapa C2 &amp; AMOS-1"/>
        <s v="Yantar-1KFT nÂ°157"/>
        <s v="SLDCOM, NOSS 3x, TiPS 2x"/>
        <s v="Progress M-31"/>
        <s v="BeppoSAX"/>
        <s v="Mercury"/>
        <s v="Cosmos 2265"/>
        <s v="MSX"/>
        <s v="Priroda"/>
        <s v="M-SAT-1"/>
        <s v="Astra 1F"/>
        <s v="Inmarsat 3-F1"/>
        <s v="USA-117 (GPS IIA-16)"/>
        <s v="STS-76"/>
        <s v="IRS-P3"/>
        <s v="Cosmos 2331"/>
        <s v="Intelsat 707"/>
        <s v="REX II"/>
        <s v="Polar"/>
        <s v="STS-75"/>
        <s v="Soyuz TM-23"/>
        <s v="Raduga 33"/>
        <s v="Cosmos 2328 to 2330 &amp; Goniets nÂ°1 to 3"/>
        <s v="NEAR"/>
        <s v="Intelsat 708"/>
        <s v="N-Star B"/>
        <s v="Palapa C1"/>
        <s v="Gorizont 31"/>
        <s v="Cosmos 2327"/>
        <s v="Koreasat-2"/>
        <s v="Panamsat-3R &amp; Measat-1"/>
        <s v="STS-72"/>
        <s v="XTE"/>
        <s v="EchoStar 1"/>
        <s v="IRS-1C &amp; Skipper"/>
        <s v="Cosmos 2326"/>
        <s v="Progress M-30"/>
        <s v="Galaxy 3R"/>
        <s v="Cosmos 2323, 2324 &amp; 2325"/>
        <s v="TÃ©lÃ©com 2C &amp; Insat 2C"/>
        <s v="KH-11 11"/>
        <s v="SOHO"/>
        <s v="AsiaSat 2"/>
        <s v="Gals 2"/>
        <s v="Infrared Space Observatory"/>
        <s v="STS-74"/>
        <s v="Milstar DFS-2"/>
        <s v="RADARSAT-1 and SURFSAT"/>
        <s v="Cosmos 2322"/>
        <s v="METEOR"/>
        <s v="USA-114 (UHF F6)"/>
        <s v="STS-73"/>
        <s v="Astra 1E"/>
        <s v="Luch-2 1"/>
        <s v="Progress M-29"/>
        <s v="Cosmos 2321"/>
        <s v="Cosmos 2320"/>
        <s v="Resurs-F"/>
        <s v="Telstar 402R"/>
        <s v="STS-69"/>
        <s v="Soyuz TM-22"/>
        <s v="Sich 1 &amp; FASat Alfa"/>
        <s v="Cosmos 2319"/>
        <s v="N-Star A"/>
        <s v="JCSAT-3"/>
        <s v="GemStar 1"/>
        <s v="Molniya-3 nÂ°163"/>
        <s v="Koreasat 1"/>
        <s v="Panamsat-4"/>
        <s v="Interbol 1 &amp; Magion 4"/>
        <s v="USA-113 (DSCS IIIB-7)"/>
        <s v="Cosmos 2316, 2317 &amp; 2318"/>
        <s v="Progress M-28"/>
        <s v="STS-70"/>
        <s v="Trumpet"/>
        <s v="HÃ©lios 1A, Cerise, LBSAT-1"/>
        <s v="Cosmos 2315"/>
        <s v="Cosmos 2314"/>
        <s v="STS-71"/>
        <s v="STEP-3"/>
        <s v="DirecTV 3"/>
        <s v="Cosmos 2313"/>
        <s v="USA-111 (UHF F5)"/>
        <s v="Cosmos 2312"/>
        <s v="GOES-J"/>
        <s v="Spektr"/>
        <s v="Intelsat 706"/>
        <s v="Mentor"/>
        <s v="ERS-2"/>
        <s v="Progress M-27"/>
        <s v="AMSC-1"/>
        <s v="Ofek-3"/>
        <s v="Orbcomm F1 and F2 &amp; OrbView-1"/>
        <s v="Brasilsat B2 &amp; Hotbird 1"/>
        <s v="EKA-2, Gurwin-1A &amp; UNAMSat-A"/>
        <s v="DMSP F-13"/>
        <s v="Cosmos 2311"/>
        <s v="Intelsat 705"/>
        <s v="Cosmos 2310"/>
        <s v="Himawari 5 &amp; SFU 1"/>
        <s v="Soyuz TM-21"/>
        <s v="Cosmos 2307, 2308 &amp; 2309"/>
        <s v="Cosmos 2306"/>
        <s v="STS-67"/>
        <s v="Foton 10"/>
        <s v="Progress M-26"/>
        <s v="STS-63"/>
        <s v="USA-108 (UHF F4)"/>
        <s v="Apstar 2"/>
        <s v="Tsikada 1, Faisat 1 &amp; Astrid 1"/>
        <s v="EXPRESS"/>
        <s v="Intelsat 704"/>
        <s v="NOAA-J"/>
        <s v="Cosmos 2305"/>
        <s v="Raduga 32"/>
        <s v="Cosmos 2299 to 2304"/>
        <s v="Radio-ROSTO &amp; Naryad-V"/>
        <s v="DSP-17 (USA-107)"/>
        <s v="Cosmos 2298"/>
        <s v="Luch 1"/>
        <s v="Molniya-1T nÂ°162"/>
        <s v="Panamsat-3"/>
        <s v="ChinaSat-5"/>
        <s v="Orion 1"/>
        <s v="Geo-IK nÂ°14"/>
        <s v="Cosmos 2297"/>
        <s v="Cosmos 2294, 2295 &amp; 2296"/>
        <s v="Progress M-25"/>
        <s v="Resurs-O1 nÂ°3"/>
        <s v="STS-66"/>
        <s v="Cosmos 2293"/>
        <s v="Wind"/>
        <s v="Astra 1D"/>
        <s v="Elektro 1"/>
        <s v="IRS-P2"/>
        <s v="Ekspress 1"/>
        <s v="Okean 4"/>
        <s v="Solidaridad-2 &amp; Thaicom-2"/>
        <s v="Intelsat 703"/>
        <s v="Soyuz TM-20"/>
        <s v="STS-68"/>
        <s v="Cosmos 2292"/>
        <s v="Cosmos 2291"/>
        <s v="STS-64"/>
        <s v="Telstar 402"/>
        <s v="DMSP F-12"/>
        <s v="Kiku 6"/>
        <s v="Optus B3"/>
        <s v="Cosmos 2290"/>
        <s v="Progress M-24"/>
        <s v="Molniya-3 nÂ°161"/>
        <s v="Cosmos 2287, 2288 &amp; 2289"/>
        <s v="Brasilsat B1 &amp; TÃ¼rksat 1B"/>
        <s v="Cosmos 2286"/>
        <s v="DBS-2"/>
        <s v="APEX"/>
        <s v="Cosmos 2285"/>
        <s v="Cosmos 2284"/>
        <s v="Apstar 1"/>
        <s v="Cosmos 2283"/>
        <s v="Nadiezhda nÂ°7"/>
        <s v="Panamsat-2 &amp; Yuri-3N"/>
        <s v="STS-65"/>
        <s v="Cosmos 2282"/>
        <s v="FSW-2 2"/>
        <s v="Soyuz TM-19"/>
        <s v="STEP-1"/>
        <s v="UHF F3"/>
        <s v="Intelsat 702, STRV 1A &amp; 1B"/>
        <s v="Foton 9"/>
        <s v="Cosmos 2281"/>
        <s v="Progress M-23"/>
        <s v="Gorizont 30"/>
        <s v="STEP-2"/>
        <s v="MSTI 2"/>
        <s v="SROSS C2"/>
        <s v="Cosmos 2280"/>
        <s v="Cosmos 2279"/>
        <s v="Cosmos 2278"/>
        <s v="GOES-I"/>
        <s v="Cosmos 2275, 2276 &amp; 2277"/>
        <s v="STS-59"/>
        <s v="Progress M-22"/>
        <s v="Cosmos 2274"/>
        <s v="STEP Mission 0 &amp; DARPASAT"/>
        <s v="USA-100 (GPS IIA-15)/SEDS-2"/>
        <s v="STS-62"/>
        <s v="Koronas I"/>
        <s v="Galaxy 1R"/>
        <s v="Raduga 31"/>
        <s v="Cosmos 2268 to 2273"/>
        <s v="Shijian 4 &amp; Kuafu-1"/>
        <s v="Milstar DFS-1"/>
        <s v="Raduga-1 3"/>
        <s v="Ryusei &amp; Myojo"/>
        <s v="STS-60"/>
        <s v="Progress M-21"/>
        <s v="Clementine"/>
        <s v="Meteor-3 nÂ°06 &amp; Tubsat-B"/>
        <s v="Eutelsat 2F5 &amp; TÃ¼rksat 1A"/>
        <s v="Gals 1"/>
        <s v="Soyuz TM-18"/>
        <s v="Molniya-1T nÂ°160"/>
        <s v="DirecTV-1 &amp; Thaicom-1"/>
        <s v="Telstar 401"/>
        <s v="NATO 4B"/>
        <s v="STS-61"/>
        <s v="USA-97 (DSCS IIIB-10)"/>
        <s v="Solidaridad 1 &amp; MÃ©tÃ©osat 6"/>
        <s v="Gorizont 29"/>
        <s v="Cosmos 2267"/>
        <s v="Cosmos 2266"/>
        <s v="Gorizont 28"/>
        <s v="USA-96 (GPS IIA-14)"/>
        <s v="Intelsat 701"/>
        <s v="STS-58"/>
        <s v="Progress M-20"/>
        <s v="FSW-1 5"/>
        <s v="Landsat 6"/>
        <s v="Raduga 30"/>
        <s v="SPOT-3, Stella &amp; Rideshares"/>
        <s v="IRS-P1"/>
        <s v="Cosmos 2264"/>
        <s v="Cosmos 2263"/>
        <s v="STS-51"/>
        <s v="Cosmos 2262"/>
        <s v="UHF F2"/>
        <s v="Meteor-2 nÂ°21 &amp; Temisat"/>
        <s v="USA-94 (GPS IIA-13)"/>
        <s v="Progress M-19"/>
        <s v="Cosmos 2261"/>
        <s v="NOAA-I"/>
        <s v="Molniya-3 nÂ°159"/>
        <s v="SLDCOM &amp; 3x NOSS"/>
        <s v="Hispasat 1B &amp; Insat-2B"/>
        <s v="Cosmos 2260"/>
        <s v="USA-93 (DSCS IIIB-9)"/>
        <s v="Cosmos 2259"/>
        <s v="Cosmos 2258"/>
        <s v="Soyuz TM-17"/>
        <s v="USA-92 (GPS IIA-12)/PMG"/>
        <s v="RadCal"/>
        <s v="Galaxy 4"/>
        <s v="Cosmos 2252 to 2257"/>
        <s v="STS-57"/>
        <s v="Cosmos 2251"/>
        <s v="Gorizont nÂ°39L"/>
        <s v="Molniya-1 nÂ°158"/>
        <s v="Progress M-18"/>
        <s v="Ofek"/>
        <s v="USA-91 (GPS IIA-11)"/>
        <s v="Astra 1C &amp; Arsene"/>
        <s v="Cosmos 2245 to 2250"/>
        <s v="Cosmos 2244"/>
        <s v="Cosmos 2243"/>
        <s v="STS-55"/>
        <s v="ALEXIS"/>
        <s v="Molniya-3 nÂ°157"/>
        <s v="Cosmos 2242"/>
        <s v="STS-56"/>
        <s v="Cosmos 2241"/>
        <s v="Cosmos 2240"/>
        <s v="Cosmos 2239"/>
        <s v="Progress M-17"/>
        <s v="Cosmos 2238"/>
        <s v="USA-90 (GPS IIA-10)/SEDS-1"/>
        <s v="Cosmos 2237"/>
        <s v="UHF F1"/>
        <s v="EKA-1"/>
        <s v="Raduga 29"/>
        <s v="Progress M-16"/>
        <s v="Asuka"/>
        <s v="Cosmos 2234, 2235 &amp; 2236"/>
        <s v="SCD-1"/>
        <s v="Cosmos 2233"/>
        <s v="USA-88 (GPS IIA-9)"/>
        <s v="Cosmos 2232"/>
        <s v="Soyuz TM-16"/>
        <s v="Cosmos 2231"/>
        <s v="STS-54"/>
        <s v="Molniya-1 nÂ°156"/>
        <s v="Cosmos 2230"/>
        <s v="Cosmos 2229"/>
        <s v="Cosmos 2228"/>
        <s v="Cosmos 2227"/>
        <s v="Cosmos 2226"/>
        <s v="Cosmos 2225"/>
        <s v="Optus B2"/>
        <s v="USA-87 (GPS IIA-8)"/>
        <s v="Cosmos 2224"/>
        <s v="Cosmos 2223"/>
        <s v="STS-53"/>
        <s v="Molniya-3 nÂ°155"/>
        <s v="Superbird A1"/>
        <s v="KH-11 10"/>
        <s v="Gorizont 27"/>
        <s v="Cosmos 2222"/>
        <s v="Cosmos 2221"/>
        <s v="USA-85 (GPS IIA-7)"/>
        <s v="MSTI 1"/>
        <s v="Cosmos 2220"/>
        <s v="Cosmos 2219"/>
        <s v="Resurs 500"/>
        <s v="Ekran-M 3"/>
        <s v="Cosmos 2218"/>
        <s v="Galaxy-7"/>
        <s v="Progress M-15"/>
        <s v="STS-52"/>
        <s v="Cosmos 2217"/>
        <s v="Cosmos 2211 to 2216"/>
        <s v="Molniya-3 nÂ°154"/>
        <s v="DFS Kopernikus 3"/>
        <s v="Foton 8"/>
        <s v="FSW-1 4 &amp; Freja"/>
        <s v="Mars Observer"/>
        <s v="Cosmos 2210"/>
        <s v="STS-47"/>
        <s v="Hispasat 1A &amp; Satcom C3"/>
        <s v="Cosmos 2209"/>
        <s v="USA-84 (GPS IIA-6)"/>
        <s v="Satcom C4"/>
        <s v="Progress M-14"/>
        <s v="Optus B1"/>
        <s v="Cosmos 2208"/>
        <s v="TOPEX-Poseidon, Kitsat-1 &amp; S80/T"/>
        <s v="FSW-2 1"/>
        <s v="Molniya-1 nÂ°153"/>
        <s v="STS-46"/>
        <s v="Cosmos 2207"/>
        <s v="Cosmos 2204, 2205 &amp; 2206"/>
        <s v="Soyuz TM-15"/>
        <s v="Cosmos 2203"/>
        <s v="GEOTAIL"/>
        <s v="Gorizont 26"/>
        <s v="Cosmos 2197 to 2202"/>
        <s v="Insat-2A &amp; Eutelsat 2F4"/>
        <s v="Cosmos 2196"/>
        <s v="USA-83 (GPS IIA-5)"/>
        <s v="SAMPEX"/>
        <s v="USA-82 (DSCS IIIB-12)"/>
        <s v="Cosmos 2195"/>
        <s v="Progress M-13"/>
        <s v="STS-50"/>
        <s v="Intelsat K"/>
        <s v="Explorer 67 (EUVE)"/>
        <s v="Cosmos 2187 to 2194"/>
        <s v="Cosmos 2186"/>
        <s v="SROSS C"/>
        <s v="Palapa B4"/>
        <s v="STS-49"/>
        <s v="Cosmos 2185"/>
        <s v="USA-81"/>
        <s v="Progress M-12"/>
        <s v="TÃ©lÃ©com 2B &amp; Inmarsat-2F4"/>
        <s v="Cosmos 2184"/>
        <s v="USA-80 (GPS IIA-4)"/>
        <s v="Cosmos 2183"/>
        <s v="Gorizont 25"/>
        <s v="Cosmos 2182"/>
        <s v="STS-45"/>
        <s v="Soyuz TM-14"/>
        <s v="Galaxy 5"/>
        <s v="Cosmos 2181"/>
        <s v="Molniya-1 nÂ°152"/>
        <s v="Superbird-B1 &amp; Arabsat-1C"/>
        <s v="USA-79 (GPS IIA-3)"/>
        <s v="Cosmos 2180"/>
        <s v="Fuyo (JERS-1)"/>
        <s v="DSCS IIIB-14 (USA-78)"/>
        <s v="Tselina-2 nÂ°10"/>
        <s v="Cosmos 2177, 2178 &amp; 2179"/>
        <s v="Progress M-11"/>
        <s v="Cosmos 2176"/>
        <s v="STS-42"/>
        <s v="Cosmos 2175"/>
        <s v="DFH-2A 05"/>
        <s v="GVM Demo Flight"/>
        <s v="Raduga 28"/>
        <s v="Intercosmos 25 &amp; Magion 3"/>
        <s v="Cosmos 2174"/>
        <s v="TÃ©lÃ©com 2A &amp; Inmarsat 2F3"/>
        <s v="Eutelsat 2F3"/>
        <s v="DMSP F-11"/>
        <s v="Cosmos 2173"/>
        <s v="STS-44"/>
        <s v="Cosmos 2172"/>
        <s v="Cosmos 2171"/>
        <s v="Cosmos 2165 to 2170"/>
        <s v="SLDCOM &amp; NOSS 3x"/>
        <s v="Intelsat 6AF1"/>
        <s v="Gorizont 24"/>
        <s v="Progress M-10"/>
        <s v="Cosmos 2164"/>
        <s v="Cosmos 2163"/>
        <s v="Foton 7"/>
        <s v="Soyuz TM-13"/>
        <s v="Cosmos 2157 to 2162"/>
        <s v="Anik E1"/>
        <s v="Cosmos 2156"/>
        <s v="Molniya-3 nÂ°151"/>
        <s v="Cosmos 2155"/>
        <s v="STS-48"/>
        <s v="Tselina-2 nÂ°09"/>
        <s v="Yohkoh"/>
        <s v="IRS-1B"/>
        <s v="Yuri-3B"/>
        <s v="Cosmos 2154"/>
        <s v="Progress M-9"/>
        <s v="Meteor-3 nÂ°05"/>
        <s v="Intelsat 605"/>
        <s v="STS-43"/>
        <s v="Molniya-1 nÂ°150"/>
        <s v="Microsat (SCS)"/>
        <s v="ERS-1, Orbcomm-X &amp; Rideshares"/>
        <s v="Cosmos 2153"/>
        <s v="Cosmos 2152"/>
        <s v="USA-71 (GPS IIA-2)"/>
        <s v="Gorizont 23"/>
        <s v="REX"/>
        <s v="TaÃ¯foun nÂ°59"/>
        <s v="Molniya-1 nÂ°149"/>
        <s v="Cosmos 2151"/>
        <s v="Cosmos 2150"/>
        <s v="STS-40"/>
        <s v="Okean 3"/>
        <s v="Progress M-8"/>
        <s v="Aurora 2"/>
        <s v="Cosmos 2149"/>
        <s v="Soyuz TM-12"/>
        <s v="Cosmos 2143 to 2148"/>
        <s v="NOAA-D"/>
        <s v="STS-39"/>
        <s v="Meteor-3 nÂ°04"/>
        <s v="Yuri 3H"/>
        <s v="Cosmos 2142"/>
        <s v="ASC-2 (Spacenet F4)"/>
        <s v="STS-37"/>
        <s v="Anik E2"/>
        <s v="Cosmos 2139, 2140 &amp; 2141"/>
        <s v="Almaz 1"/>
        <s v="Cosmos 2138"/>
        <s v="Molniya-3 nÂ°148"/>
        <s v="Cosmos 2137"/>
        <s v="Progress M-7"/>
        <s v="Nadiezhda nÂ°6"/>
        <s v="Inmarsat-2 F2"/>
        <s v="Lacrosse"/>
        <s v="Cosmos 2136"/>
        <s v="Astra 1B &amp; MÃ©tÃ©osat 5"/>
        <s v="Raduga 27"/>
        <s v="Cosmos 2135"/>
        <s v="Molniya-1 nÂ°147"/>
        <s v="Cosmos 2134"/>
        <s v="Cosmos 2133"/>
        <s v="Cosmos 2125 to 2132"/>
        <s v="Cosmos 2124"/>
        <s v="Cosmos 2123"/>
        <s v="Oscar-21"/>
        <s v="Cosmos 2122"/>
        <s v="Cosmos 2121"/>
        <s v="Italsat-1 &amp; Eutelsat 2F2"/>
        <s v="Progress M-6"/>
        <s v="NATO 4A"/>
        <s v="Raduga-1 2"/>
        <s v="Cosmos 2120"/>
        <s v="Cosmos 2114 to 2119"/>
        <s v="Cosmos 2113"/>
        <s v="Raduga 26"/>
        <s v="Cosmos 2112"/>
        <s v="Cosmos 2109, 2110 &amp; 2111"/>
        <s v="Cosmos 2108"/>
        <s v="Cosmos 2107"/>
        <s v="Soyuz TM-11"/>
        <s v="STS-35"/>
        <s v="DMSP F-10"/>
        <s v="Cosmos 2106"/>
        <s v="USA-66 (GPS IIA-1)"/>
        <s v="Gorizont 22"/>
        <s v="Molniya-1 nÂ°146"/>
        <s v="Satcom C1, GStar-4"/>
        <s v="Cosmos 2105"/>
        <s v="Cosmos 2104"/>
        <s v="STS-38"/>
        <s v="Cosmos 2103"/>
        <s v="DSP-15 (USA-65)"/>
        <s v="Gorizont 21"/>
        <s v="Inmarsat-2 F1"/>
        <s v="Cosmos 2102"/>
        <s v="SBS-6 &amp; Galaxy 6"/>
        <s v="STS-41"/>
        <s v="FSW-1 3"/>
        <s v="Tselina-2 nÂ°08"/>
        <s v="USA-64 (GPS II-9)"/>
        <s v="Cosmos 2101"/>
        <s v="Meteor-2 nÂ°20"/>
        <s v="Progress M-5"/>
        <s v="Molniya-3 nÂ°145"/>
        <s v="Cosmos 2100"/>
        <s v="Fengyun 1B, QQW 1 &amp; 2"/>
        <s v="Cosmos 2099"/>
        <s v="Skynet 4C &amp; Eutelsat 2F1"/>
        <s v="Cosmos 2098"/>
        <s v="Yuri-3A"/>
        <s v="Cosmos 2097"/>
        <s v="Cosmos 2096"/>
        <s v="Marcopolo 2"/>
        <s v="Progress M-4"/>
        <s v="Molniya-1 nÂ°144"/>
        <s v="Ekran-M nÂ°14L"/>
        <s v="Cosmos 2090 to 2095"/>
        <s v="Cosmos 2089"/>
        <s v="USA-63 (GPS II-8)"/>
        <s v="Soyuz TM-10"/>
        <s v="Cosmos 2088"/>
        <s v="CRRES"/>
        <s v="Cosmos 2087"/>
        <s v="TDF-2 &amp; DFS-2"/>
        <s v="Cosmos 2086"/>
        <s v="Cosmos 2085"/>
        <s v="Badr A &amp; Aussat B-MFS"/>
        <s v="Gamma"/>
        <s v="Yantar-4K2 nÂ°122"/>
        <s v="Meteor-2 nÂ°19"/>
        <s v="Intelsat 604"/>
        <s v="Cosmos 2084"/>
        <s v="Gorizont 20"/>
        <s v="Cosmos 2083"/>
        <s v="Molniya-3 nÂ°143"/>
        <s v="INSAT-1D"/>
        <s v="ROSAT"/>
        <s v="Kristall"/>
        <s v="Cosmos 2082"/>
        <s v="Cosmos 2079, 2080 &amp; 2081"/>
        <s v="Cosmos 2078"/>
        <s v="MACSAT 1 &amp; 2"/>
        <s v="Cosmos 2077"/>
        <s v="Progress 42"/>
        <s v="Cosmos 2076"/>
        <s v="Molniya-1 nÂ°142"/>
        <s v="Cosmos 2075"/>
        <s v="STS-31"/>
        <s v="Cosmos 2074"/>
        <s v="Cosmos 2073"/>
        <s v="Palapa B2R"/>
        <s v="Cosmos 2072"/>
        <s v="Foton 6"/>
        <s v="USA-56/57/58"/>
        <s v="AsiaSat 1"/>
        <s v="Cosmos 2064 to 2071"/>
        <s v="Pegsat &amp; NavySat"/>
        <s v="Yantar-4K2 nÂ°117"/>
        <s v="Ofek-2"/>
        <s v="Cosmos 2063"/>
        <s v="USA-54 (GPS II-7)"/>
        <s v="Cosmos 2062"/>
        <s v="Cosmos 2061"/>
        <s v="Cosmos 2060"/>
        <s v="Intelsat 603"/>
        <s v="Progress M-3"/>
        <s v="STS-36"/>
        <s v="Okean 2"/>
        <s v="Nadiezhda nÂ°5"/>
        <s v="Superbird-B &amp; BS-2X"/>
        <s v="Raduga 25"/>
        <s v="LACE / RME"/>
        <s v="Soyuz TM-9"/>
        <s v="Orizuru, Fuji 1b &amp; Momo-1b"/>
        <s v="Cosmos 2059"/>
        <s v="DFH-2A 04"/>
        <s v="Cosmos 2058"/>
        <s v="Cosmos 2057"/>
        <s v="USA-50 (GPS II-6)"/>
        <s v="Hiten &amp; Hagoromo"/>
        <s v="Molniya-3 nÂ°141"/>
        <s v="SPOT-2, PACSAT &amp; Rideshares"/>
        <s v="Cosmos 2056"/>
        <s v="Cosmos 2055"/>
        <s v="STS-32"/>
        <s v="Skynet 4A &amp; JCSAT-2"/>
        <s v="Cosmos 2054"/>
        <s v="Cosmos 2053"/>
        <s v="Progress M-2"/>
        <s v="Raduga 24"/>
        <s v="NAVSTAR II-5"/>
        <s v="Granat"/>
        <s v="Cosmos 2052"/>
        <s v="Molniya-3 nÂ°140"/>
        <s v="Kvant-2"/>
        <s v="Cosmos 2051"/>
        <s v="Cosmos 2050"/>
        <s v="STS-33R"/>
        <s v="Explorer 66 (COBE)"/>
        <s v="Cosmos 2049"/>
        <s v="Intelsat 6AF2"/>
        <s v="Meteor-3 nÂ°03"/>
        <s v="NAVSTAR II-4 (USA-47)"/>
        <s v="STS-34R"/>
        <s v="Cosmos 2048"/>
        <s v="Cosmos 2047"/>
        <s v="Gorizont 19"/>
        <s v="Intercosmos 24 &amp; Magion 2"/>
        <s v="Cosmos 2046"/>
        <s v="Molniya-1 nÂ°139"/>
        <s v="FLTSATCOM-8 (USA-46)"/>
        <s v="Cosmos 2045"/>
        <s v="Cosmos 2044"/>
        <s v="Cosmos 2038 to 2043"/>
        <s v="Farrah 4 (USA-45)"/>
        <s v="Soyuz TM-8"/>
        <s v="Himawari 4"/>
        <s v="DSCS-II-16 (USA-43) &amp; DSCS-III-A2 (USA-44)"/>
        <s v="Cosmos 2037"/>
        <s v="Marcopolo 1"/>
        <s v="Progress M-1"/>
        <s v="Cosmos 2036"/>
        <s v="NAVSTAR II-3 (USA-42)"/>
        <s v="TVSAT-2 &amp; Hipparcos"/>
        <s v="STS-28R"/>
        <s v="Cosmos 2035"/>
        <s v="Cosmos 2034"/>
        <s v="Cosmos 2033"/>
        <s v="Cosmos 2032"/>
        <s v="Cosmos 2031"/>
        <s v="Cosmos 2030"/>
        <s v="Olympus 1"/>
        <s v="Gorizont 18"/>
        <s v="Cosmos 2029"/>
        <s v="Nadiezhda nÂ°4"/>
        <s v="Raduga-1 1"/>
        <s v="Cosmos 2028"/>
        <s v="DSP-14 (USA-39)"/>
        <s v="Cosmos 2027"/>
        <s v="NAVSTAR II-2 (USA-38)"/>
        <s v="Okean-O1 nÂ°08"/>
        <s v="Molniya-3 nÂ°138"/>
        <s v="Cosmos 2026"/>
        <s v="Superbird-A &amp; DFS-1"/>
        <s v="Cosmos 2025"/>
        <s v="Cosmos 2022, 2023 &amp; 2024"/>
        <s v="Cosmos 2021"/>
        <s v="Cosmos 2020"/>
        <s v="Vortex (USA-37)"/>
        <s v="Cosmos 2019"/>
        <s v="STS-30R"/>
        <s v="Foton 5"/>
        <s v="Cosmos 2018"/>
        <s v="Raduga 23"/>
        <s v="Cosmos 2017"/>
        <s v="Cosmos 2016"/>
        <s v="TELE-X"/>
        <s v="Delta Star (USA-36)"/>
        <s v="Cosmos 2008 to 2015"/>
        <s v="Cosmos 2007"/>
        <s v="Progress 41"/>
        <s v="Cosmos 2006"/>
        <s v="STS-29R"/>
        <s v="JCSAT-1 &amp; MÃ©tÃ©osat 4"/>
        <s v="Cosmos 2005"/>
        <s v="Meteor-2 nÂ°18"/>
        <s v="Cosmos 2004"/>
        <s v="Akebono"/>
        <s v="Cosmos 2003"/>
        <s v="Molniya-1 nÂ°137"/>
        <s v="NAVSTAR II-1 (USA-35)"/>
        <s v="Cosmos 2002"/>
        <s v="Cosmos 2001"/>
        <s v="Cosmos 2000"/>
        <s v="Cosmos 1994 to 1999"/>
        <s v="Progress 40"/>
        <s v="Cosmos 1993"/>
        <s v="Intelsat-5A 15"/>
        <s v="Cosmos 1992"/>
        <s v="Gorizont 17"/>
        <s v="Cosmos 1991"/>
        <s v="Cosmos 1990"/>
        <s v="Cosmos 1987, 1988 &amp; 1989"/>
        <s v="Cosmos 1986"/>
        <s v="Molniya-1 nÂ°136"/>
        <s v="Progress 39"/>
        <s v="Cosmos 1985"/>
        <s v="Molniya-3 nÂ°135"/>
        <s v="DFH-2A 03"/>
        <s v="Cosmos 1984"/>
        <s v="Skynet 4B &amp; Astra 1A"/>
        <s v="Ekran-M 2"/>
        <s v="Cosmos 1983"/>
        <s v="STS-27R"/>
        <s v="Cosmos 1982"/>
        <s v="Soyuz TM-7"/>
        <s v="Cosmos 1981"/>
        <s v="Cosmos 1980"/>
        <s v="Cosmos 1979"/>
        <s v="Buran"/>
        <s v="Yantar-4KS1 nÂ°104"/>
        <s v="KH-11 9 (USA-33)"/>
        <s v="TDF-1"/>
        <s v="Cosmos 1978"/>
        <s v="Cosmos 1977"/>
        <s v="Raduga 22"/>
        <s v="Cosmos 1976"/>
        <s v="Cosmos 1975"/>
        <s v="Cosmos 1974"/>
        <s v="STS-26R"/>
        <s v="Molniya-3 nÂ°134"/>
        <s v="NOAA-H"/>
        <s v="Cosmos 1973"/>
        <s v="Ofek-1"/>
        <s v="Sakura 3B"/>
        <s v="Cosmos 1970, 1971 &amp; 1972"/>
        <s v="Cosmos 1969"/>
        <s v="Progress 38"/>
        <s v="Cosmos 1968"/>
        <s v="GStar 5, SBS 5"/>
        <s v="Fengyun 1A"/>
        <s v="Cosmos 1967"/>
        <s v="Farrah 3 (USA-32)"/>
        <s v="Vortex (USA-31)"/>
        <s v="Cosmos 1966"/>
        <s v="Soyuz TM-6"/>
        <s v="Transit-O 25 &amp; 31"/>
        <s v="Cosmos 1965"/>
        <s v="Cosmos 1964"/>
        <s v="Gorizont 16"/>
        <s v="Cosmos 1963"/>
        <s v="Molniya-1 nÂ°133"/>
        <s v="Cosmos 1962"/>
        <s v="FSW-1 2"/>
        <s v="Cosmos 1961"/>
        <s v="Cosmos 1960"/>
        <s v="Resurs-F1 nÂ°39"/>
        <s v="Meteor-3 nÂ°02"/>
        <s v="INSAT-1C, Eutelsat-1 F5"/>
        <s v="Cosmos 1959"/>
        <s v="Progress 37"/>
        <s v="Cosmos 1958"/>
        <s v="SROSS-B"/>
        <s v="Fobos 2"/>
        <s v="Yantar-4KS1 nÂ°100"/>
        <s v="Fobos 1"/>
        <s v="Cosmos 1957"/>
        <s v="Okean 1"/>
        <s v="Cosmos 1956"/>
        <s v="BOR-5 nÂ°505"/>
        <s v="Cosmos 1955"/>
        <s v="Cosmos 1954"/>
        <s v="Nova"/>
        <s v="MÃ©tÃ©osat 3, Panamsat 1 &amp; Amsat P3C"/>
        <s v="Cosmos 1953"/>
        <s v="Cosmos 1952"/>
        <s v="Soyuz TM-5"/>
        <s v="Cosmos 1951"/>
        <s v="Cosmos 1950"/>
        <s v="Cosmos 1949"/>
        <s v="Molniya-3 nÂ°132"/>
        <s v="Cosmos 1946, 1947 &amp; 1948"/>
        <s v="Cosmos 1945"/>
        <s v="Cosmos 1944"/>
        <s v="Intelsat 3AF13"/>
        <s v="Cosmos 1943"/>
        <s v="Progress 36"/>
        <s v="Cosmos 1942"/>
        <s v="Ekran 17"/>
        <s v="Cosmos 1941"/>
        <s v="Cosmos 1940"/>
        <s v="Transit-O 23 &amp; 32"/>
        <s v="Cosmos 1939"/>
        <s v="Foton 4"/>
        <s v="Cosmos 1938"/>
        <s v="Cosmos 1937"/>
        <s v="Gorizont 15"/>
        <s v="Cosmos 1936"/>
        <s v="San Marco 5"/>
        <s v="Cosmos 1935"/>
        <s v="Progress 35"/>
        <s v="Cosmos 1934"/>
        <s v="Molniya-1 nÂ°131"/>
        <s v="IRS-1A"/>
        <s v="Cosmos 1933"/>
        <s v="Cosmos 1932"/>
        <s v="Spacenet 3R, TÃ©lÃ©com 1C"/>
        <s v="Molniya-1 nÂ°130"/>
        <s v="Cosmos 1924 to 1931"/>
        <s v="Cosmos 1923"/>
        <s v="DFH-2A 02"/>
        <s v="Cosmos 1922"/>
        <s v="Sakura 3A"/>
        <s v="Cosmos 1921"/>
        <s v="Cosmos 1920"/>
        <s v="Cosmos 1917, 1918 &amp; 1919"/>
        <s v="Thrusted Vector Experiment (USA-30)"/>
        <s v="Cosmos 1916"/>
        <s v="DMSP 5D-2/F9 (USA-29)"/>
        <s v="Meteor-2 nÂ°17"/>
        <s v="Cosmos 1915"/>
        <s v="Progress 34"/>
        <s v="Gorizont nÂ°25L"/>
        <s v="Cosmos 1909 to 1914"/>
        <s v="Cosmos 1908"/>
        <s v="Cosmos 1907"/>
        <s v="Ekran-M 1"/>
        <s v="Cosmos 1906"/>
        <s v="Cosmos 1905"/>
        <s v="Cosmos 1904"/>
        <s v="Cosmos 1903"/>
        <s v="Soyuz TM-4"/>
        <s v="BOR-4 nÂ°407"/>
        <s v="Cosmos 1902"/>
        <s v="Cosmos 1901"/>
        <s v="Cosmos 1900"/>
        <s v="Raduga 21"/>
        <s v="Cosmos 1899"/>
        <s v="Cosmos 1898"/>
        <s v="DSP-13 (USA-28)"/>
        <s v="Cosmos 1897"/>
        <s v="TVSAT-1"/>
        <s v="Progress 33"/>
        <s v="Cosmos 1896"/>
        <s v="Cosmos 1895"/>
        <s v="Cosmos 1894"/>
        <s v="KH-11 8 (USA-27)"/>
        <s v="Cosmos 1893"/>
        <s v="Cosmos 1892"/>
        <s v="Cosmos 1891"/>
        <s v="Cosmos 1890"/>
        <s v="Cosmos 1889"/>
        <s v="Cosmos 1888"/>
        <s v="Cosmos 1887"/>
        <s v="Progress 32"/>
        <s v="Cosmos 1886"/>
        <s v="Transit-O 27 &amp; 29"/>
        <s v="Cosmos 1883, 1884 &amp; 1885"/>
        <s v="Aussat-A3, Eutelsat 1-F4"/>
        <s v="Cosmos 1882"/>
        <s v="Cosmos 1881"/>
        <s v="FSW-1 1"/>
        <s v="Cosmos 1875 to 1880"/>
        <s v="Ekran 16"/>
        <s v="Cosmos 1874"/>
        <s v="Cosmos 1873"/>
        <s v="BOR-5 nÂ°504"/>
        <s v="Kiku 5"/>
        <s v="Cosmos 1872"/>
        <s v="Meteor-2 nÂ°16"/>
        <s v="FSW-0 9"/>
        <s v="Progress 31"/>
        <s v="Cosmos 1871"/>
        <s v="Cosmos 1870"/>
        <s v="Soyuz TM-3"/>
        <s v="Cosmos 1869"/>
        <s v="Cosmos 1868"/>
        <s v="Cosmos 1867"/>
        <s v="Cosmos 1866"/>
        <s v="Cosmos 1865"/>
        <s v="Cosmos 1864"/>
        <s v="Cosmos 1863"/>
        <s v="Cosmos 1862"/>
        <s v="Cosmos 1861"/>
        <s v="DMSP 5D-2/F8 (USA-26)"/>
        <s v="Cosmos 1860"/>
        <s v="Resurs-F1 nÂ°33"/>
        <s v="Cosmos 1852 to 1859"/>
        <s v="Cosmos 1851"/>
        <s v="Cosmos 1850"/>
        <s v="Cosmos 1849"/>
        <s v="Cosmos 1848"/>
        <s v="Cosmos 1847"/>
        <s v="Cosmos 1846"/>
        <s v="Progress 30"/>
        <s v="Polyus"/>
        <s v="NOSS-9A to 9C, MSD 9 &amp; LIPS 3 (USA-22 to USA-25)"/>
        <s v="Cosmos 1845"/>
        <s v="Cosmos 1844"/>
        <s v="Gorizont 14"/>
        <s v="Cosmos 1843"/>
        <s v="Cosmos 1842"/>
        <s v="Cosmos 1841"/>
        <s v="Cosmos 1838, 1839 &amp; 1840"/>
        <s v="Cosmos 1837"/>
        <s v="Progress 29"/>
        <s v="Cosmos 1836"/>
        <s v="Cosmos 1835"/>
        <s v="Cosmos 1834"/>
        <s v="Kvant-1"/>
        <s v="FLTSATCOM-6"/>
        <s v="SROSS-A"/>
        <s v="Palapa B2P"/>
        <s v="Raduga 20"/>
        <s v="Cosmos 1833"/>
        <s v="Cosmos 1827 to 1832"/>
        <s v="Cosmos 1826"/>
        <s v="Cosmos 1825"/>
        <s v="Progress 28"/>
        <s v="GOES-H"/>
        <s v="Cosmos 1824"/>
        <s v="Cosmos 1823"/>
        <s v="Cosmos 1822"/>
        <s v="Momo 1a"/>
        <s v="Cosmos 1821"/>
        <s v="Cosmos 1820"/>
        <s v="Quasar 7 (USA-21)"/>
        <s v="Cosmos 1819"/>
        <s v="Soyuz TM-2"/>
        <s v="Ginga"/>
        <s v="Cosmos 1818"/>
        <s v="Cosmos 1817"/>
        <s v="Cosmos 1816"/>
        <s v="Molniya-3 nÂ°129"/>
        <s v="Cosmos 1815"/>
        <s v="Cosmos 1814"/>
        <s v="Progress 27"/>
        <s v="Cosmos 1813"/>
        <s v="Cosmos 1812"/>
        <s v="Cosmos 1811"/>
        <s v="Meteor-2 nÂ°15"/>
        <s v="Molniya-1 nÂ°128"/>
        <s v="Cosmos 1810"/>
        <s v="BOR-5 nÂ°503"/>
        <s v="Cosmos 1809"/>
        <s v="Cosmos 1808"/>
        <s v="Cosmos 1807"/>
        <s v="Cosmos 1806"/>
        <s v="Cosmos 1805"/>
        <s v="FLTSATCOM-7"/>
        <s v="Cosmos 1804"/>
        <s v="Cosmos 1803"/>
        <s v="Almaz-T nÂ°1"/>
        <s v="Cosmos 1802"/>
        <s v="Cosmos 1794 to 1801"/>
        <s v="Cosmos 1793"/>
        <s v="Gorizont 13"/>
        <s v="Molniya-1 nÂ°127"/>
        <s v="Polar Bear"/>
        <s v="Cosmos 1792"/>
        <s v="Cosmos 1791"/>
        <s v="Cosmos 1790"/>
        <s v="Cosmos 1789"/>
        <s v="Cosmos 1788"/>
        <s v="Raduga 19"/>
        <s v="Cosmos 1787"/>
        <s v="Cosmos 1786 &amp; EPN 03.0694 nÂ°3"/>
        <s v="Molniya-3 nÂ°126"/>
        <s v="Cosmos 1785"/>
        <s v="Strela-3 nÂ°388 to 393"/>
        <s v="Cosmos 1784"/>
        <s v="FSW-0 8"/>
        <s v="Cosmos 1783"/>
        <s v="Cosmos 1782"/>
        <s v="NOAA-G"/>
        <s v="Cosmos 1781"/>
        <s v="Cosmos 1778, 1779 &amp; 1780"/>
        <s v="Cosmos 1777"/>
        <s v="Vector Sum Experiment (USA-19)"/>
        <s v="Molniya-1 nÂ°125"/>
        <s v="Cosmos 1776"/>
        <s v="Cosmos 1775"/>
        <s v="Cosmos 1774"/>
        <s v="Cosmos 1773"/>
        <s v="Cosmos 1772"/>
        <s v="Cosmos 1771"/>
        <s v="Fuji 1a, Jindai &amp; Ajisai"/>
        <s v="Cosmos 1770"/>
        <s v="Cosmos 1769"/>
        <s v="Cosmos 1768"/>
        <s v="Molniya-1 nÂ°124"/>
        <s v="Cosmos 1767"/>
        <s v="Cosmos 1766"/>
        <s v="Cosmos 1765"/>
        <s v="Cosmos 1764"/>
        <s v="Cosmos 1763"/>
        <s v="Cosmos 1762"/>
        <s v="Cosmos 1761"/>
        <s v="Molniya-3 nÂ°123"/>
        <s v="Cosmos 1760"/>
        <s v="Cosmos 1759"/>
        <s v="Cosmos 1758"/>
        <s v="Cosmos 1757"/>
        <s v="Gorizont 12"/>
        <s v="Cosmos 1756"/>
        <s v="Cosmos 1748 to 1755"/>
        <s v="Intelsat-5A 14"/>
        <s v="Cosmos 1747"/>
        <s v="Cosmos 1746"/>
        <s v="Meteor-2 nÂ°14"/>
        <s v="Ekran 15"/>
        <s v="Cosmos 1745"/>
        <s v="Cosmos 1744"/>
        <s v="Soyuz TM-1"/>
        <s v="Cosmos 1743"/>
        <s v="Cosmos 1742"/>
        <s v="GOES-G"/>
        <s v="Progress 26"/>
        <s v="Molniya-3 nÂ°122"/>
        <s v="KH9-20"/>
        <s v="Cosmos 1741"/>
        <s v="Cosmos 1740"/>
        <s v="Cosmos 1739"/>
        <s v="Cosmos 1738"/>
        <s v="GStar-2, Brasilsat-A2"/>
        <s v="Zenit-8 nÂ°613"/>
        <s v="Cosmos 1737"/>
        <s v="Cosmos 1736"/>
        <s v="Progress 25"/>
        <s v="Soyuz T-15"/>
        <s v="Cosmos 1735"/>
        <s v="Cosmos 1734"/>
        <s v="SPOT-1 &amp; Viking"/>
        <s v="Cosmos 1733"/>
        <s v="Mir"/>
        <s v="Yuri 2b"/>
        <s v="Cosmos 1732"/>
        <s v="MSD 8 &amp; Parcae 8A to 8C (USA-15 to 18)"/>
        <s v="Cosmos 1731"/>
        <s v="Cosmos 1730"/>
        <s v="Cosmos 1729"/>
        <s v="DFH-2A 01"/>
        <s v="STS-51-L"/>
        <s v="Cosmos 1728"/>
        <s v="Cosmos 1727"/>
        <s v="Raduga 18"/>
        <s v="Cosmos 1726"/>
        <s v="Cosmos 1725"/>
        <s v="Cosmos 1724"/>
        <s v="STS-61-C"/>
        <s v="Cosmos 1716 to 1723"/>
        <s v="Cosmos 1715"/>
        <s v="Cosmos 1714"/>
        <s v="Cosmos 1713"/>
        <s v="Meteor-2 nÂ°13"/>
        <s v="Cosmos 1710, 1711 &amp; 1712"/>
        <s v="Molniya-3 nÂ°121"/>
        <s v="Cosmos 1709"/>
        <s v="Cosmos 1708"/>
        <s v="ITV 1 &amp; 2 (USA 13 &amp; 14)"/>
        <s v="Cosmos 1707"/>
        <s v="Cosmos 1706"/>
        <s v="Cosmos 1705"/>
        <s v="Cosmos 1704"/>
        <s v="STS-61-B"/>
        <s v="Cosmos 1703"/>
        <s v="Raduga 17"/>
        <s v="Cosmos 1702"/>
        <s v="Cosmos 1701"/>
        <s v="STS-61-A"/>
        <s v="Molniya-1 nÂ°120"/>
        <s v="Cosmos 1700"/>
        <s v="Cosmos 1699"/>
        <s v="Meteor-3 nÂ°01"/>
        <s v="Parouss nÂ°50"/>
        <s v="Molniya-1 nÂ°119"/>
        <s v="Cosmos 1698"/>
        <s v="Cosmos 1697"/>
        <s v="FSW-0 7"/>
        <s v="Cosmos 1696"/>
        <s v="Cosmos 1690 to 1695"/>
        <s v="GPS-11 (USA-10)"/>
        <s v="STS-51-J"/>
        <s v="Molniya-3 nÂ°118"/>
        <s v="Cosmos 1689"/>
        <s v="Cosmos 1688"/>
        <s v="Cosmos 1687"/>
        <s v="Intelsat 512"/>
        <s v="Cosmos 1686 (TKS)"/>
        <s v="Cosmos 1685"/>
        <s v="Cosmos 1684"/>
        <s v="Cosmos 1683"/>
        <s v="Cosmos 1682"/>
        <s v="Soyuz T-14"/>
        <s v="ECS 3, Spacenet 3"/>
        <s v="Cosmos 1681"/>
        <s v="Cosmos 1680"/>
        <s v="Cosmos 1679"/>
        <s v="Cosmos 1678"/>
        <s v="KH-11 7"/>
        <s v="STS-51-I"/>
        <s v="Cosmos 1677"/>
        <s v="Molniya-1 nÂ°117"/>
        <s v="Suisei"/>
        <s v="Cosmos 1676"/>
        <s v="Cosmos 1675"/>
        <s v="Raduga 16"/>
        <s v="Cosmos 1674"/>
        <s v="Cosmos 1673"/>
        <s v="Cosmos 1672"/>
        <s v="Transit-O 24 &amp; 30"/>
        <s v="Cosmos 1671"/>
        <s v="Cosmos 1670"/>
        <s v="STS-51-F"/>
        <s v="Cosmos 1669"/>
        <s v="Molniya-3 nÂ°116"/>
        <s v="Cosmos 1668"/>
        <s v="Cosmos 1667"/>
        <s v="Cosmos 1666"/>
        <s v="Cosmos 1665"/>
        <s v="Giotto"/>
        <s v="Intelsat 511"/>
        <s v="Cosmos 1664"/>
        <s v="EPN 03.0694 nÂ°2"/>
        <s v="Cosmos 1663"/>
        <s v="Progress 24"/>
        <s v="Cosmos 1662"/>
        <s v="Cosmos 1661"/>
        <s v="STS-51-G"/>
        <s v="Cosmos 1660"/>
        <s v="Cosmos 1659"/>
        <s v="Cosmos 1658"/>
        <s v="Cosmos 1657"/>
        <s v="Soyuz T-13"/>
        <s v="Cosmos 1656"/>
        <s v="Cosmos 1655"/>
        <s v="Molniya-3 nÂ°115"/>
        <s v="Cosmos 1654"/>
        <s v="Cosmos 1653"/>
        <s v="Cosmos 1650, 1651 &amp; 1652"/>
        <s v="Cosmos 1649"/>
        <s v="GStar-1, TÃ©lÃ©com 1B"/>
        <s v="STS-51-B"/>
        <s v="Prognoz nÂ°10"/>
        <s v="Cosmos 1648"/>
        <s v="Cosmos 1647"/>
        <s v="Cosmos 1646"/>
        <s v="BOR-5 nÂ°502"/>
        <s v="Cosmos 1645"/>
        <s v="EPN 03.0694 nÂ°1"/>
        <s v="STS-51-D"/>
        <s v="Cosmos 1644"/>
        <s v="Cosmos 1643"/>
        <s v="Intelsat 510"/>
        <s v="Ekran 14"/>
        <s v="Cosmos 1635 to 1642"/>
        <s v="Cosmos 1634"/>
        <s v="Geosat"/>
        <s v="Cosmos 1633"/>
        <s v="Cosmos 1632"/>
        <s v="Cosmos 1631"/>
        <s v="Cosmos 1630"/>
        <s v="Cosmos 1629"/>
        <s v="Arabsat-1A, Brasilsat-A1"/>
        <s v="Quasar 6 (USA-9)"/>
        <s v="Meteor-2 nÂ°12"/>
        <s v="Cosmos 1628"/>
        <s v="Cosmos 1627"/>
        <s v="STS-51-C"/>
        <s v="Cosmos 1626"/>
        <s v="Cosmos 1625"/>
        <s v="Gorizont 11"/>
        <s v="Cosmos 1624"/>
        <s v="Cosmos 1623"/>
        <s v="Molniya-3 nÂ°114"/>
        <s v="Cosmos 1617 to 1622"/>
        <s v="Cosmos 1616"/>
        <s v="Sakigake"/>
        <s v="DSP-12 (USA-7)"/>
        <s v="Vega 2"/>
        <s v="Cosmos 1615"/>
        <s v="Cosmos 1614 (BOR-4)"/>
        <s v="Vega 1"/>
        <s v="Molniya-1 nÂ°113"/>
        <s v="NOAA-F"/>
        <s v="KH-11 6 (USA-6)"/>
        <s v="Cosmos 1613"/>
        <s v="Cosmos 1612"/>
        <s v="Cosmos 1611"/>
        <s v="Cosmos 1610"/>
        <s v="Cosmos 1609"/>
        <s v="Cosmos 1608"/>
        <s v="NATO 3D"/>
        <s v="Spacenet 2, MARECS-2"/>
        <s v="STS-51-A"/>
        <s v="Cosmos 1607"/>
        <s v="Cosmos 1606"/>
        <s v="Cosmos 1605"/>
        <s v="STS-41-G"/>
        <s v="Cosmos 1604"/>
        <s v="Cosmos 1603"/>
        <s v="Cosmos 1602"/>
        <s v="Cosmos 1601"/>
        <s v="Cosmos 1600"/>
        <s v="Cosmos 1599"/>
        <s v="Galaxy-3"/>
        <s v="Cosmos 1598"/>
        <s v="Cosmos 1597"/>
        <s v="FSW-0 6"/>
        <s v="GPS-10 (USA-5)"/>
        <s v="Cosmos 1596"/>
        <s v="Cosmos 1593, 1594 &amp; 1595"/>
        <s v="Cosmos 1592"/>
        <s v="STS-41-D"/>
        <s v="Cosmos 1591"/>
        <s v="Quasar 5 (USA-4)"/>
        <s v="Ekran 13"/>
        <s v="Molniya-1 nÂ°112"/>
        <s v="Explorer 65 (CCE)"/>
        <s v="Cosmos 1590"/>
        <s v="Progress 23"/>
        <s v="Molniya-1 nÂ°111"/>
        <s v="Cosmos 1589"/>
        <s v="Cosmos 1588"/>
        <s v="Cosmos 1587"/>
        <s v="Eutelsat-1 F2, TÃ©lÃ©com 1A"/>
        <s v="Himawari 3"/>
        <s v="Cosmos 1586"/>
        <s v="Gorizont 10"/>
        <s v="Cosmos 1585"/>
        <s v="Cosmos 1584"/>
        <s v="Cosmos 1583"/>
        <s v="Cosmos 1582"/>
        <s v="Soyuz T-12"/>
        <s v="Meteor-2 nÂ°11"/>
        <s v="BOR-4 nÂ°402"/>
        <s v="Cosmos 1581"/>
        <s v="Cosmos 1580"/>
        <s v="Cosmos 1579"/>
        <s v="Cosmos 1578"/>
        <s v="Cosmos 1577"/>
        <s v="Cosmos 1576"/>
        <s v="KH-9 (USA-2) &amp; Farrah 2 (USA-3)"/>
        <s v="Cosmos 1575"/>
        <s v="Raduga 15"/>
        <s v="Cosmos 1574"/>
        <s v="Cosmos 1573"/>
        <s v="Cosmos 1572"/>
        <s v="GPS-9 (USA-1)"/>
        <s v="Cosmos 1571"/>
        <s v="Intelsat 509"/>
        <s v="Cosmos 1570"/>
        <s v="BOR-5 nÂ°501"/>
        <s v="Cosmos 1569"/>
        <s v="Cosmos 1568"/>
        <s v="Cosmos 1567"/>
        <s v="Cosmos 1559 to 1566"/>
        <s v="Progress 22"/>
        <s v="Cosmos 1558"/>
        <s v="Spacenet F1"/>
        <s v="Cosmos 1557"/>
        <s v="Cosmos 1554, 1555 &amp; 1556"/>
        <s v="Cosmos 1553"/>
        <s v="Cosmos 1552"/>
        <s v="Cosmos 1551"/>
        <s v="Cosmos 1550"/>
        <s v="Progress 21"/>
        <s v="Gorizont 9"/>
        <s v="Cosmos 1549"/>
        <s v="OPS 8424"/>
        <s v="Progress 20"/>
        <s v="DSP-11"/>
        <s v="Cosmos 1548"/>
        <s v="DFH-2 02"/>
        <s v="STS-41-C"/>
        <s v="Cosmos 1547"/>
        <s v="Soyuz T-11"/>
        <s v="Cosmos 1546"/>
        <s v="Cosmos 1545"/>
        <s v="Molniya-1 nÂ°110"/>
        <s v="Ekran 12"/>
        <s v="Cosmos 1544"/>
        <s v="Cosmos 1543"/>
        <s v="Cosmos 1542"/>
        <s v="Cosmos 1541"/>
        <s v="Intelsat 508"/>
        <s v="Cosmos 1540"/>
        <s v="Landsat 5 &amp; OSCAR-11"/>
        <s v="Cosmos 1539"/>
        <s v="Cosmos 1538"/>
        <s v="Progress 19"/>
        <s v="Cosmos 1537"/>
        <s v="Raduga 14"/>
        <s v="Ohzora"/>
        <s v="Soyuz T-10"/>
        <s v="Cosmos 1536"/>
        <s v="NOSS-7"/>
        <s v="STS-41-B"/>
        <s v="Cosmos 1535"/>
        <s v="OPS-0441 (Vortex)"/>
        <s v="DFH-2 01"/>
        <s v="Cosmos 1534"/>
        <s v="Cosmos 1533"/>
        <s v="Yuri 2a"/>
        <s v="Cosmos 1532"/>
        <s v="Cosmos 1531"/>
        <s v="Cosmos 1530"/>
        <s v="Cosmos 1522 to 1529"/>
        <s v="Cosmos 1519, 1520 &amp; 1521"/>
        <s v="Cosmos 1518"/>
        <s v="Cosmos 1517 (BOR-4)"/>
        <s v="Cosmos 1516"/>
        <s v="Molniya-3 nÂ°109"/>
        <s v="Cosmos 1515"/>
        <s v="Cosmos 1514"/>
        <s v="Cosmos 1513"/>
        <s v="Cosmos 1512"/>
        <s v="Gorizont 8"/>
        <s v="Cosmos 1511"/>
        <s v="STS-9"/>
        <s v="Cosmos 1510"/>
        <s v="Molniya-1 nÂ°108"/>
        <s v="DMSP 5D-2/F7"/>
        <s v="Cosmos 1509"/>
        <s v="Cosmos 1508"/>
        <s v="Cosmos 1507"/>
        <s v="Cosmos 1506"/>
        <s v="Cosmos 1505"/>
        <s v="Progress 18"/>
        <s v="Intelsat 507"/>
        <s v="Cosmos 1504"/>
        <s v="Cosmos 1503"/>
        <s v="Cosmos 1502"/>
        <s v="Cosmos 1501"/>
        <s v="Ekran 11"/>
        <s v="Cosmos 1500"/>
        <s v="Soyuz T-10-1"/>
        <s v="Galaxy 2"/>
        <s v="Cosmos 1499"/>
        <s v="Cosmos 1498"/>
        <s v="Cosmos 1497"/>
        <s v="Satcom 7"/>
        <s v="Cosmos 1496"/>
        <s v="Cosmos 1495"/>
        <s v="Cosmos 1494"/>
        <s v="Molniya-3 nÂ°107"/>
        <s v="STS-8"/>
        <s v="Raduga 13"/>
        <s v="Cosmos 1493"/>
        <s v="FSW-0 5"/>
        <s v="Progress 17"/>
        <s v="Cosmos 1490, 1491 &amp; 1492"/>
        <s v="Cosmos 1489"/>
        <s v="Cosmos 1488"/>
        <s v="Sakura 2b"/>
        <s v="Cosmos 1487"/>
        <s v="Cosmos 1486"/>
        <s v="Jumpseat 7"/>
        <s v="Telstar-3A"/>
        <s v="Cosmos 1485"/>
        <s v="Cosmos 1484"/>
        <s v="Cosmos 1483"/>
        <s v="Molniya-1 nÂ°106"/>
        <s v="GPS-8"/>
        <s v="Cosmos 1482"/>
        <s v="Cosmos 1481"/>
        <s v="Cosmos 1473 to 1480"/>
        <s v="Cosmos 1472"/>
        <s v="Prognoz nÂ°9"/>
        <s v="Gorizont 7"/>
        <s v="Galaxy 1"/>
        <s v="Cosmos 1471"/>
        <s v="HILAT"/>
        <s v="Soyuz T-9"/>
        <s v="Cosmos 1470"/>
        <s v="KH9-18"/>
        <s v="STS-7"/>
        <s v="ECS 1 &amp; Amsat P3B"/>
        <s v="Cosmos 1469"/>
        <s v="NOSS-6"/>
        <s v="Cosmos 1468"/>
        <s v="Venera 16"/>
        <s v="Venera 15"/>
        <s v="Cosmos 1467"/>
        <s v="EXOSAT"/>
        <s v="Cosmos 1466"/>
        <s v="Cosmos 1465"/>
        <s v="Cosmos 1464"/>
        <s v="Intelsat 506"/>
        <s v="Cosmos 1463"/>
        <s v="Cosmos 1462"/>
        <s v="Cosmos 1461"/>
        <s v="Cosmos 1460"/>
        <s v="Cosmos 1459"/>
        <s v="BOR-5 nÂ°500"/>
        <s v="GOES-F"/>
        <s v="Cosmos 1458"/>
        <s v="Cosmos 1457"/>
        <s v="Cosmos 1456"/>
        <s v="Cosmos 1455"/>
        <s v="Cosmos 1454"/>
        <s v="Soyuz T-8"/>
        <s v="Cosmos 1453"/>
        <s v="Rohini RS-D2"/>
        <s v="OPS 2925"/>
        <s v="Cosmos 1452"/>
        <s v="Satcom 6"/>
        <s v="Cosmos 1451"/>
        <s v="Raduga 12"/>
        <s v="Cosmos 1450"/>
        <s v="STS-6"/>
        <s v="Molniya-1 nÂ°105"/>
        <s v="Cosmos 1449"/>
        <s v="Cosmos 1448"/>
        <s v="NOAA-E"/>
        <s v="Cosmos 1447"/>
        <s v="Astron"/>
        <s v="Molniya-1 nÂ°104"/>
        <s v="Cosmos 1446"/>
        <s v="Cosmos 1445 (BOR-4)"/>
        <s v="Ekran 10"/>
        <s v="Molniya-3 nÂ°103"/>
        <s v="Cosmos 1444"/>
        <s v="Cosmos 1443 (TKS)"/>
        <s v="Cosmos 1442"/>
        <s v="Tenma"/>
        <s v="Cosmos 1441"/>
        <s v="Cosmos 1440"/>
        <s v="NOSS-5"/>
        <s v="Cosmos 1439"/>
        <s v="Sakura 2a"/>
        <s v="Cosmos 1438"/>
        <s v="IRAS &amp; PIX-2"/>
        <s v="TaÃ¯foun nÂ°32"/>
        <s v="Cosmos 1437"/>
        <s v="Cosmos 1429 to 1436"/>
        <s v="Cosmos 1428"/>
        <s v="Cosmos 1427"/>
        <s v="Cosmos 1426"/>
        <s v="Raduga nÂ°22L"/>
        <s v="Cosmos 1425"/>
        <s v="DMSP 5D-2/F6"/>
        <s v="Cosmos 1424"/>
        <s v="Meteor-2 nÂ°10"/>
        <s v="Cosmos 1423"/>
        <s v="Cosmos 1422"/>
        <s v="Raduga 11"/>
        <s v="Strela-1M satellites"/>
        <s v="Cosmos 1421"/>
        <s v="KH-11 5"/>
        <s v="STS-5"/>
        <s v="Cosmos 1420"/>
        <s v="Cosmos 1419"/>
        <s v="Progress 16"/>
        <s v="DSCS-II-15 + DSCS-III-A1"/>
        <s v="Satcom 5"/>
        <s v="Cosmos 1418"/>
        <s v="Gorizont 6"/>
        <s v="Cosmos 1417"/>
        <s v="Cosmos 1416"/>
        <s v="Cosmos 1413, 1414 &amp; 1415"/>
        <s v="Cosmos 1412"/>
        <s v="Cosmos 1411"/>
        <s v="Intelsat 505"/>
        <s v="Cosmos 1410"/>
        <s v="Cosmos 1409"/>
        <s v="Progress 15"/>
        <s v="Ekran 9"/>
        <s v="Cosmos 1408"/>
        <s v="Cosmos 1407"/>
        <s v="FSW-0 4"/>
        <s v="MARCES-B &amp; Sirio-2"/>
        <s v="Cosmos 1406"/>
        <s v="Cosmos 1405"/>
        <s v="Kiku 4"/>
        <s v="Cosmos 1404"/>
        <s v="Cosmos 1403"/>
        <s v="Strela-2M satellite"/>
        <s v="Cosmos 1402"/>
        <s v="Molniya-3 nÂ°101"/>
        <s v="Anik D1"/>
        <s v="Cosmos 1401"/>
        <s v="Soyuz T-7"/>
        <s v="Cosmos 1400"/>
        <s v="Cosmos 1399"/>
        <s v="Cosmos 1398"/>
        <s v="Cosmos 1397"/>
        <s v="Cosmos 1396"/>
        <s v="Ekran nÂ°23L"/>
        <s v="Molniya-1 nÂ°100"/>
        <s v="Cosmos 1388 to 1395"/>
        <s v="Landsat 4"/>
        <s v="Cosmos 1387"/>
        <s v="Progress 14"/>
        <s v="Cosmos 1386"/>
        <s v="Cosmos 1385"/>
        <s v="Cosmos 1384"/>
        <s v="Cosmos 1383"/>
        <s v="STS-4"/>
        <s v="Cosmos 1382"/>
        <s v="Soyuz T-6"/>
        <s v="Cosmos 1381"/>
        <s v="Cosmos 1380"/>
        <s v="Cosmos 1379"/>
        <s v="Zenit-6 nÂ°539"/>
        <s v="Cosmos 1378"/>
        <s v="Westar 5"/>
        <s v="Cosmos 1377"/>
        <s v="Cosmos 1376"/>
        <s v="Cosmos 1375"/>
        <s v="Cosmos 1374 (BOR-4)"/>
        <s v="Cosmos 1373"/>
        <s v="Cosmos 1372"/>
        <s v="Cosmos 1371"/>
        <s v="Molniya-1 nÂ°99"/>
        <s v="Cosmos 1370"/>
        <s v="Cosmos 1369"/>
        <s v="Progress 13"/>
        <s v="Cosmos 1368"/>
        <s v="Cosmos 1367"/>
        <s v="Cosmos 1366"/>
        <s v="Zenit-6 nÂ°536"/>
        <s v="Cosmos 1365"/>
        <s v="Soyuz T-5"/>
        <s v="KH9-17 &amp; SSF-D-4"/>
        <s v="Cosmos 1357 to 1364"/>
        <s v="Cosmos 1356"/>
        <s v="Cosmos 1355"/>
        <s v="Cosmos 1354"/>
        <s v="Cosmos 1353"/>
        <s v="Cosmos 1352"/>
        <s v="Cosmos 1351"/>
        <s v="Salyut 7"/>
        <s v="Cosmos 1350"/>
        <s v="INSAT-1A"/>
        <s v="Cosmos 1349"/>
        <s v="Cosmos 1348"/>
        <s v="Cosmos 1347"/>
        <s v="Cosmos 1346"/>
        <s v="Cosmos 1345"/>
        <s v="Meteor-2 nÂ°08"/>
        <s v="Cosmos 1344"/>
        <s v="Molniya-3 nÂ°98"/>
        <s v="STS-3"/>
        <s v="Cosmos 1343"/>
        <s v="Gorizont 5"/>
        <s v="DSP-10"/>
        <s v="Cosmos 1342"/>
        <s v="Intelsat 504"/>
        <s v="TaÃ¯foun nÂ°27"/>
        <s v="Cosmos 1341"/>
        <s v="Molniya-1 nÂ°97"/>
        <s v="Westar 4"/>
        <s v="Cosmos 1340"/>
        <s v="Cosmos 1339"/>
        <s v="Cosmos 1338"/>
        <s v="Cosmos 1337"/>
        <s v="Ekran 8"/>
        <s v="Cosmos 1336"/>
        <s v="Cosmos 1335"/>
        <s v="OPS 2849"/>
        <s v="Cosmos 1334"/>
        <s v="Satcom 4"/>
        <s v="Cosmos 1333"/>
        <s v="Cosmos 1332"/>
        <s v="Cosmos 1331"/>
        <s v="Molniya-1 nÂ°96"/>
        <s v="MARCES-1 &amp; CAT-4"/>
        <s v="Cosmos 1330"/>
        <s v="GPS-7"/>
        <s v="Radio-Sputnik 3 to 8"/>
        <s v="Intelsat 503"/>
        <s v="Cosmos 1329"/>
        <s v="Cosmos 1328"/>
        <s v="Cosmos 1320 to 1327"/>
        <s v="Bhaskara-2"/>
        <s v="Satcom 3R"/>
        <s v="Molniya-1 nÂ°95"/>
        <s v="Cosmos 1319"/>
        <s v="STS-2"/>
        <s v="Venera 14"/>
        <s v="Cosmos 1318"/>
        <s v="Cosmos 1317"/>
        <s v="OPS-4029 (Vortex)"/>
        <s v="Venera 13"/>
        <s v="Molniya-3 nÂ°94"/>
        <s v="Cosmos 1316"/>
        <s v="Cosmos 1315"/>
        <s v="Raduga 10"/>
        <s v="Cosmos 1314"/>
        <s v="Explorer 64 (SME) &amp; UoSAT-1"/>
        <s v="Cosmos 1313"/>
        <s v="Cosmos 1312"/>
        <s v="Cosmos 1311"/>
        <s v="SBS-2"/>
        <s v="Cosmos 1310"/>
        <s v="AurÃ©ole 3"/>
        <s v="Shijian 2"/>
        <s v="Cosmos 1309"/>
        <s v="Cosmos 1308"/>
        <s v="Cosmos 1307"/>
        <s v="Cosmos 1306"/>
        <s v="Cosmos 1305"/>
        <s v="Cosmos 1304"/>
        <s v="Cosmos 1303"/>
        <s v="KH-11 4"/>
        <s v="Cosmos 1302"/>
        <s v="Cosmos 1301"/>
        <s v="Cosmos 1300"/>
        <s v="Cosmos 1299"/>
        <s v="Cosmos 1298"/>
        <s v="Cosmos 1297"/>
        <s v="Cosmos 1296"/>
        <s v="Cosmos 1295"/>
        <s v="Himawari 2"/>
        <s v="Intercosmos 22"/>
        <s v="Cosmos 1287 to 1294"/>
        <s v="FLTSATCOM-5"/>
        <s v="Cosmos 1286"/>
        <s v="Cosmos 1285"/>
        <s v="Explorer 62 &amp; 63 (Dynamics Explorer 1&amp;2)"/>
        <s v="Raduga 9"/>
        <s v="Cosmos 1284"/>
        <s v="Cosmos 1283"/>
        <s v="Cosmos 1282"/>
        <s v="Meteor-Priroda nÂ°5 &amp; Iskra 1"/>
        <s v="Cosmos 1281"/>
        <s v="Cosmos 1280"/>
        <s v="Cosmos 1279"/>
        <s v="Ekran 7"/>
        <s v="Molniya-1 nÂ°92"/>
        <s v="NOAA-C"/>
        <s v="Cosmos 1278"/>
        <s v="CAT-3, APPLE &amp; MÃ©tÃ©osat 2"/>
        <s v="Cosmos 1277"/>
        <s v="Cosmos 1276"/>
        <s v="Molniya-3 nÂ°91"/>
        <s v="Cosmos 1275"/>
        <s v="Cosmos 1274"/>
        <s v="Rohini RS-D1"/>
        <s v="Intelsat 501"/>
        <s v="GOES-E"/>
        <s v="Cosmos 1273"/>
        <s v="Cosmos 1272"/>
        <s v="Cosmos 1271"/>
        <s v="Cosmos 1270"/>
        <s v="Meteor-2 nÂ°8"/>
        <s v="Soyuz 40"/>
        <s v="Cosmos 1269"/>
        <s v="Cosmos 1268"/>
        <s v="Cosmos 1267 (TKS)"/>
        <s v="Jumpseat 6"/>
        <s v="Cosmos 1266"/>
        <s v="Cosmos 1265"/>
        <s v="Cosmos 1264"/>
        <s v="STS-1"/>
        <s v="Cosmos 1263"/>
        <s v="Cosmos 1262"/>
        <s v="Cosmos 1261"/>
        <s v="Yantar-2K nÂ°21"/>
        <s v="Molniya-3 nÂ°90"/>
        <s v="Soyuz 39"/>
        <s v="Cosmos 1260"/>
        <s v="Raduga 8"/>
        <s v="Cosmos 1259"/>
        <s v="DSP-9"/>
        <s v="Cosmos 1258"/>
        <s v="Soyuz T-4"/>
        <s v="Cosmos 1250 to 1257"/>
        <s v="Cosmos 1249"/>
        <s v="Cosmos 1248"/>
        <s v="OPS 1166"/>
        <s v="Comstar D4"/>
        <s v="Hinotori"/>
        <s v="Cosmos 1247"/>
        <s v="Cosmos 1246"/>
        <s v="Cosmos 1245"/>
        <s v="Cosmos 1244"/>
        <s v="Kiku 3"/>
        <s v="Intercosmos 21"/>
        <s v="Cosmos 1243"/>
        <s v="Molniya-1 nÂ°89"/>
        <s v="Cosmos 1242"/>
        <s v="Progress 12"/>
        <s v="GEO-IK nÂ°01"/>
        <s v="Cosmos 1241"/>
        <s v="Cosmos 1240"/>
        <s v="Cosmos 1239"/>
        <s v="Cosmos 1238"/>
        <s v="Molniya-3 nÂ°88"/>
        <s v="Cosmos 1237"/>
        <s v="Cosmos 1236"/>
        <s v="Ekran 6"/>
        <s v="Prognoz nÂ°8"/>
        <s v="Cosmos 1228 to 1235"/>
        <s v="Cosmos 1227"/>
        <s v="Quasar 4"/>
        <s v="Cosmos 1226"/>
        <s v="NOSS-4"/>
        <s v="Intelsat 502"/>
        <s v="BOR-4 nÂ°401"/>
        <s v="Cosmos 1225"/>
        <s v="Cosmos 1224"/>
        <s v="Cosmos 1223"/>
        <s v="Soyuz T-3"/>
        <s v="Cosmos 1222"/>
        <s v="Molniya-1 nÂ°87"/>
        <s v="SBS-1"/>
        <s v="Cosmos 1221"/>
        <s v="Cosmos 1220"/>
        <s v="Cosmos 1219"/>
        <s v="FLTSATCOM-4"/>
        <s v="Cosmos 1218"/>
        <s v="Cosmos 1217"/>
        <s v="Cosmos 1216"/>
        <s v="Cosmos 1215"/>
        <s v="Cosmos 1214"/>
        <s v="Raduga 7"/>
        <s v="Cosmos 1213"/>
        <s v="Progress 11"/>
        <s v="Cosmos 1212"/>
        <s v="Cosmos 1211"/>
        <s v="Cosmos 1210"/>
        <s v="Soyuz 38"/>
        <s v="GOES-D"/>
        <s v="Meteor-2 nÂ°7"/>
        <s v="Cosmos 1209"/>
        <s v="Cosmos 1208"/>
        <s v="Cosmos 1207"/>
        <s v="Cosmos 1206"/>
        <s v="Cosmos 1205"/>
        <s v="Cosmos 1204"/>
        <s v="Cosmos 1203"/>
        <s v="Cosmos 1202"/>
        <s v="Soyuz 37"/>
        <s v="Molniya-3 nÂ°86"/>
        <s v="Rohini RS-1"/>
        <s v="Cosmos 1201"/>
        <s v="DMSP-5D-F5"/>
        <s v="Ekran 5"/>
        <s v="Cosmos 1200"/>
        <s v="Cosmos 1192 to 1199"/>
        <s v="Cosmos 1191"/>
        <s v="Cosmos 1190"/>
        <s v="Progress 10"/>
        <s v="Cosmos 1189"/>
        <s v="Molniya-1 nÂ°85"/>
        <s v="KH9-16"/>
        <s v="Meteor-Priroda nÂ°4"/>
        <s v="Cosmos 1188"/>
        <s v="Gorizont 4"/>
        <s v="Cosmos 1187"/>
        <s v="Cosmos 1186"/>
        <s v="Cosmos 1185"/>
        <s v="Soyuz T-2"/>
        <s v="Cosmos 1184"/>
        <s v="NOAA-B"/>
        <s v="Cosmos 1183"/>
        <s v="Soyuz 36"/>
        <s v="CAT-2, Amsat P3A &amp; Firewheel"/>
        <s v="Cosmos 1182"/>
        <s v="Cosmos 1181"/>
        <s v="Cosmos 1180"/>
        <s v="Cosmos 1179"/>
        <s v="Cosmos 1178"/>
        <s v="Cosmos 1177"/>
        <s v="Cosmos 1176"/>
        <s v="Progress 9"/>
        <s v="GPS-6"/>
        <s v="Cosmos 1175"/>
        <s v="Cosmos 1174"/>
        <s v="Cosmos 1173"/>
        <s v="Cosmos 1172"/>
        <s v="Soyuz 35"/>
        <s v="Cosmos 1171"/>
        <s v="Cosmos 1170"/>
        <s v="Progress 8"/>
        <s v="Cosmos 1169"/>
        <s v="Cosmos 1168"/>
        <s v="Cosmos 1167"/>
        <s v="Cosmos 1166"/>
        <s v="NOSS-3"/>
        <s v="Ayame 2"/>
        <s v="Cosmos 1165"/>
        <s v="Raduga 6"/>
        <s v="Tansei 4"/>
        <s v="Solar Maximum Mission"/>
        <s v="Cosmos 1164"/>
        <s v="Cosmos 1156 to 1163"/>
        <s v="GPS-5"/>
        <s v="KH-11 3"/>
        <s v="Cosmos 1155"/>
        <s v="Cosmos 1154"/>
        <s v="Cosmos 1153"/>
        <s v="Cosmos 1152"/>
        <s v="Cosmos 1151"/>
        <s v="FLTSATCOM-3"/>
        <s v="Cosmos 1150"/>
        <s v="Molniya-1 nÂ°83"/>
        <s v="Cosmos 1149"/>
        <s v="Cosmos 1148"/>
        <s v="Gorizont 3"/>
        <s v="CAT-1"/>
        <s v="Soyuz T-1"/>
        <s v="Cosmos 1147"/>
        <s v="Satcom-3"/>
        <s v="Cosmos 1146"/>
        <s v="Cosmos 1145"/>
        <s v="DSCS-II 13&amp;14"/>
        <s v="Cosmos 1144"/>
        <s v="Intercosmos 20"/>
        <s v="Meteor-2 nÂ°6"/>
        <s v="Explorer 61 (Magsat-A)"/>
        <s v="Cosmos 1143"/>
        <s v="Cosmos 1142"/>
        <s v="Molniya-1 nÂ°82"/>
        <s v="Cosmos 1141"/>
        <s v="Zenit-6 nÂ°473"/>
        <s v="Cosmos 1140"/>
        <s v="Cosmos 1139"/>
        <s v="Ekran 4"/>
        <s v="OPS-1948 (Vortex)"/>
        <s v="Cosmos 1138"/>
        <s v="Cosmos 1130 to 1137"/>
        <s v="Cosmos 1129"/>
        <s v="HEAO-3"/>
        <s v="Cosmos 1128"/>
        <s v="Cosmos 1127"/>
        <s v="Cosmos 1126"/>
        <s v="Cosmos 1125"/>
        <s v="Cosmos 1124"/>
        <s v="Cosmos 1123"/>
        <s v="Cosmos 1122"/>
        <s v="Cosmos 1121"/>
        <s v="Cosmos 1120"/>
        <s v="Rohini 1A"/>
        <s v="Westar-3"/>
        <s v="Cosmos 1119"/>
        <s v="Molniya-1 nÂ°81"/>
        <s v="Shijian 2A"/>
        <s v="Cosmos 1118"/>
        <s v="Cosmos 1117"/>
        <s v="Cosmos 1116"/>
        <s v="Cosmos 1115"/>
        <s v="Cosmos 1114"/>
        <s v="Cosmos 1113"/>
        <s v="Cosmos 1112"/>
        <s v="Gorizont 2"/>
        <s v="Cosmos 1111"/>
        <s v="Cosmos 1110"/>
        <s v="Progress 7"/>
        <s v="Cosmos 1109"/>
        <s v="NOAA-A"/>
        <s v="Cosmos 1108"/>
        <s v="Cosmos 1107"/>
        <s v="Cosmos 1106"/>
        <s v="DSP-8"/>
        <s v="Cosmos 1105"/>
        <s v="Bhaskara-1"/>
        <s v="DMSP-5D-F4"/>
        <s v="Soyuz 34"/>
        <s v="Molniya-3 nÂ°80"/>
        <s v="Ariel 6"/>
        <s v="Cosmos 1104"/>
        <s v="Cosmos 1103"/>
        <s v="OPS 7164"/>
        <s v="Cosmos 1102"/>
        <s v="Cosmos 1100 &amp; 1101"/>
        <s v="Cosmos 1099"/>
        <s v="Cosmos 1098"/>
        <s v="Progress 6"/>
        <s v="FLTSATCOM-2"/>
        <s v="Cosmos 1097"/>
        <s v="Cosmos 1096"/>
        <s v="Raduga 5"/>
        <s v="Cosmos 1095"/>
        <s v="Cosmos 1094"/>
        <s v="Cosmos 1093"/>
        <s v="Molniya-1 nÂ°79"/>
        <s v="Cosmos 1092"/>
        <s v="Soyuz 33"/>
        <s v="Cosmos 1091"/>
        <s v="Cosmos 1090"/>
        <s v="Cosmos 1089"/>
        <s v="KH9-15 &amp; SSF-D-3"/>
        <s v="Cosmos 1081 to 1088"/>
        <s v="Cosmos 1080"/>
        <s v="Progress 5"/>
        <s v="Meteor-2 nÂ°5"/>
        <s v="Intercosmos 19"/>
        <s v="Cosmos 1079"/>
        <s v="Soyuz 32"/>
        <s v="Solwind"/>
        <s v="Cosmos 1078"/>
        <s v="Ekran 3"/>
        <s v="Hakucho"/>
        <s v="Explorer 60 (SAGE)"/>
        <s v="Zenit-2M nÂ°447"/>
        <s v="Cosmos 1077"/>
        <s v="Cosmos 1076"/>
        <s v="Cosmos 1075"/>
        <s v="Ayame 1"/>
        <s v="Cosmos 1074"/>
        <s v="SCATHA"/>
        <s v="Cosmos 1073"/>
        <s v="Meteor-Priroda nÂ°3"/>
        <s v="Molniya-3 nÂ°78"/>
        <s v="Cosmos 1072"/>
        <s v="Cosmos 1071"/>
        <s v="Cosmos 1070"/>
        <s v="Cosmos 1069"/>
        <s v="Cosmos 1068"/>
        <s v="Cosmos 1067"/>
        <s v="Cosmos 1066"/>
        <s v="Cosmos 1065"/>
        <s v="Cosmos 1064"/>
        <s v="Gorizont 1"/>
        <s v="Cosmos 1063"/>
        <s v="Anik-B1"/>
        <s v="Cosmos 1062"/>
        <s v="Cosmos 1061"/>
        <s v="DSCS-II 11&amp;12"/>
        <s v="GPS-4"/>
        <s v="Cosmos 1060"/>
        <s v="Cosmos 1059"/>
        <s v="Cosmos 1051 to 1058"/>
        <s v="Cosmos 1050"/>
        <s v="Cosmos 1049"/>
        <s v="NATO 3C"/>
        <s v="Cosmos 1048"/>
        <s v="Cosmos 1047"/>
        <s v="HEAO-2"/>
        <s v="Cosmos 1046"/>
        <s v="Prognoz nÂ°7"/>
        <s v="Cosmos 1045, Radio 1 &amp; 2"/>
        <s v="Intercosmos 18 &amp; Magion 1"/>
        <s v="Nimbus 7 &amp; CAMEO"/>
        <s v="Ekran nÂ°14L"/>
        <s v="Cosmos 1044"/>
        <s v="TIROS-N"/>
        <s v="Molniya-3 nÂ°77"/>
        <s v="Cosmos 1043"/>
        <s v="GPS-3"/>
        <s v="Cosmos 1042"/>
        <s v="Cosmos 1034 to 1041"/>
        <s v="Progress 4"/>
        <s v="Cosmos 1033"/>
        <s v="Cosmos 1032"/>
        <s v="Jikiken"/>
        <s v="Venera 12"/>
        <s v="Cosmos 1031"/>
        <s v="Venera 11"/>
        <s v="Cosmos 1030"/>
        <s v="Cosmos 1029"/>
        <s v="Soyuz 31"/>
        <s v="Molniya-1 nÂ°76"/>
        <s v="Ekran nÂ°15L"/>
        <s v="Explorer 59 (ISEE 3)"/>
        <s v="Pioneer Venus Multiprobe"/>
        <s v="Progress 3"/>
        <s v="Cosmos 1028"/>
        <s v="Quasar 3"/>
        <s v="Cosmos 1027"/>
        <s v="Raduga 4"/>
        <s v="Molniya-1 nÂ°75"/>
        <s v="ESA-GEOS-2"/>
        <s v="Progress 2"/>
        <s v="Cosmos 1026"/>
        <s v="Comstar D3"/>
        <s v="Cosmos 1025"/>
        <s v="Cosmos 1024"/>
        <s v="Soyuz 30"/>
        <s v="Seasat"/>
        <s v="Cosmos 1023"/>
        <s v="GOES-C"/>
        <s v="Soyuz 29"/>
        <s v="KH-11 2"/>
        <s v="Cosmos 1022"/>
        <s v="OPS-9454 (vortex)"/>
        <s v="Cosmos 1021"/>
        <s v="Cosmos 1013 to 1020"/>
        <s v="Molniya-1 nÂ°74"/>
        <s v="Ekran nÂ°13L"/>
        <s v="Cosmos 1012"/>
        <s v="Cosmos 1011"/>
        <s v="Cosmos 1010"/>
        <s v="Pioneer Venus Orbiter"/>
        <s v="Cosmos 1009"/>
        <s v="Cosmos 1008"/>
        <s v="Cosmos 1007"/>
        <s v="GPS-2"/>
        <s v="Cosmos 1006"/>
        <s v="Cosmos 1005"/>
        <s v="OTS-2"/>
        <s v="Cosmos 1004"/>
        <s v="DMSP-5D-F3"/>
        <s v="Explorer 58 (HCMM)"/>
        <s v="Cosmos 1003"/>
        <s v="DDDS 2"/>
        <s v="BSE / Yuri 1"/>
        <s v="OPS-8790 (Aquacade-4)"/>
        <s v="Cosmos 1002"/>
        <s v="Cosmos 1001"/>
        <s v="Intelsat 4A F6"/>
        <s v="Cosmos 1000"/>
        <s v="Cosmos 999"/>
        <s v="Cosmos 997 &amp; 998"/>
        <s v="Cosmos 996"/>
        <s v="DSCS-II 9&amp;10"/>
        <s v="Cosmos 995"/>
        <s v="KH9-14 &amp; SSF-D-2"/>
        <s v="Cosmos 994"/>
        <s v="Cosmos 993"/>
        <s v="Landsat 3"/>
        <s v="Cosmos 992"/>
        <s v="Molniya-1 nÂ°73"/>
        <s v="Soyuz 28"/>
        <s v="Cosmos 991"/>
        <s v="Jumpseat 5"/>
        <s v="GPS-1"/>
        <s v="Cosmos 990"/>
        <s v="Ume 2"/>
        <s v="Cosmos 989"/>
        <s v="FLTSATCOM-1"/>
        <s v="Cosmos 988"/>
        <s v="Kyokko"/>
        <s v="Cosmos 987"/>
        <s v="Explorer 57 (IUE)"/>
        <s v="FSW-0 3"/>
        <s v="Cosmos 986"/>
        <s v="Molniya-3 nÂ°72"/>
        <s v="Progress 1"/>
        <s v="Cosmos 985"/>
        <s v="Cosmos 984"/>
        <s v="Cosmos 976 to 983"/>
        <s v="Cosmos 975"/>
        <s v="Soyuz 27"/>
        <s v="Intelsat 4A F3"/>
        <s v="Cosmos 974"/>
        <s v="Cosmos 973"/>
        <s v="Cosmos 972"/>
        <s v="Cosmos 971"/>
        <s v="Cosmos 970"/>
        <s v="Cosmos 969"/>
        <s v="Cosmos 968"/>
        <s v="CS-1"/>
        <s v="Meteor-2 nÂ°3"/>
        <s v="Cosmos 967"/>
        <s v="Cosmos 966"/>
        <s v="OPS-4258 (Aquacade-3)"/>
        <s v="Soyuz 26"/>
        <s v="NOSS-2"/>
        <s v="Cosmos 965"/>
        <s v="Cosmos 964"/>
        <s v="Tsikada nÂ°3"/>
        <s v="Cosmos 963"/>
        <s v="Meteosat-1"/>
        <s v="Cosmos 962"/>
        <s v="Transat"/>
        <s v="Molniya-3 nÂ°71"/>
        <s v="Cosmos 961"/>
        <s v="Cosmos 960"/>
        <s v="Explorer 56 (ISEE 1)"/>
        <s v="Cosmos 959"/>
        <s v="Cosmos 958"/>
        <s v="Soyuz 25"/>
        <s v="Cosmos 957"/>
        <s v="Intelsat 4A F5"/>
        <s v="Salyut 6"/>
        <s v="Intercosmos 17"/>
        <s v="Cosmos 956"/>
        <s v="OPS 7471"/>
        <s v="Prognoz nÂ°6"/>
        <s v="Ekran 2"/>
        <s v="Cosmos 955"/>
        <s v="Cosmos 954"/>
        <s v="Cosmos 953"/>
        <s v="Cosmos 952"/>
        <s v="DDDS 1"/>
        <s v="OTS-1"/>
        <s v="Cosmos 951"/>
        <s v="Cosmos 950"/>
        <s v="Cosmos 949"/>
        <s v="Voyager 1"/>
        <s v="Cosmos 948"/>
        <s v="Molniya-1 nÂ°70"/>
        <s v="Cosmos 947"/>
        <s v="Sirio-1"/>
        <s v="Cosmos 939 to 946"/>
        <s v="Cosmos 938"/>
        <s v="Cosmos 937"/>
        <s v="Voyager 2"/>
        <s v="HEAO-1"/>
        <s v="Zenit-4MKM nÂ°399"/>
        <s v="TKS VA 009A &amp; 009P"/>
        <s v="Cosmos 936"/>
        <s v="Cosmos 935"/>
        <s v="Cosmos 934"/>
        <s v="Raduga 3"/>
        <s v="Cosmos 933"/>
        <s v="Cosmos 932"/>
        <s v="Cosmos 931"/>
        <s v="Cosmos 930"/>
        <s v="Cosmos 929"/>
        <s v="GMS-1"/>
        <s v="Cosmos 928"/>
        <s v="Cosmos 927"/>
        <s v="Cosmos 926"/>
        <s v="Cosmos 925"/>
        <s v="Cosmos 924"/>
        <s v="Cosmos 923"/>
        <s v="Cosmos 922"/>
        <s v="Meteor-Priroda nÂ°2"/>
        <s v="KH9-13"/>
        <s v="Cosmos 921"/>
        <s v="Molniya-1 nÂ°69"/>
        <s v="NTS-2"/>
        <s v="Cosmos 920"/>
        <s v="Cosmos 919"/>
        <s v="Cosmos 918"/>
        <s v="Signe 3"/>
        <s v="GOES-B"/>
        <s v="Cosmos 917"/>
        <s v="Cosmos 916"/>
        <s v="Cosmos 915"/>
        <s v="DMSP-5D-F2"/>
        <s v="Cosmos 914"/>
        <s v="Cosmos 913"/>
        <s v="Intelsat 4A F4"/>
        <s v="Cosmos 912"/>
        <s v="Cosmos 911"/>
        <s v="AFP-827 (Canyon-7)"/>
        <s v="Cosmos 910"/>
        <s v="Cosmos 909"/>
        <s v="Cosmos 908"/>
        <s v="DSCS-II 7&amp;8"/>
        <s v="Cosmos 907"/>
        <s v="Molniya-3 nÂ°68"/>
        <s v="Cosmos 906"/>
        <s v="Cosmos 905"/>
        <s v="ESA-GEOS-1"/>
        <s v="Cosmos 904"/>
        <s v="Cosmos 903"/>
        <s v="Cosmos 902"/>
        <s v="Cosmos 901"/>
        <s v="Meteor nÂ°37"/>
        <s v="Cosmos 900"/>
        <s v="Cosmos 899"/>
        <s v="Molniya-1 nÂ°67"/>
        <s v="Cosmos 898"/>
        <s v="OPS 4915"/>
        <s v="Palapa-A2"/>
        <s v="Cosmos 897"/>
        <s v="Cosmos 896"/>
        <s v="Cosmos 895"/>
        <s v="Kiku 2"/>
        <s v="Zenit-4MK nÂ°381"/>
        <s v="Cosmos 894"/>
        <s v="Tansei 3"/>
        <s v="Cosmos 893"/>
        <s v="Molniya-2 nÂ°66"/>
        <s v="Cosmos 892"/>
        <s v="Soyuz 24"/>
        <s v="DSP-7"/>
        <s v="Cosmos 891"/>
        <s v="NATO 3B"/>
        <s v="Cosmos 890"/>
        <s v="Cosmos 889"/>
        <s v="Meteor-2 nÂ°2"/>
        <s v="Cosmos 888"/>
        <s v="Cosmos 887"/>
        <s v="Molniya-3 nÂ°65"/>
        <s v="Cosmos 886"/>
        <s v="KH-11 1"/>
        <s v="Cosmos 885"/>
        <s v="Cosmos 884"/>
        <s v="Cosmos 883"/>
        <s v="Cosmos 881 &amp; 882"/>
        <s v="Cosmos 880"/>
        <s v="Cosmos 879"/>
        <s v="Cosmos 871 to 878"/>
        <s v="FSW-0 2"/>
        <s v="Molniya-2 nÂ°64"/>
        <s v="Cosmos 870"/>
        <s v="Cosmos 869"/>
        <s v="Cosmos 868"/>
        <s v="Prognoz nÂ°5"/>
        <s v="Cosmos 867"/>
        <s v="Cosmos 866"/>
        <s v="JSSW-6"/>
        <s v="Cosmos 865"/>
        <s v="Cosmos 864"/>
        <s v="Ekran 1"/>
        <s v="Cosmos 863"/>
        <s v="Cosmos 862"/>
        <s v="Cosmos 861"/>
        <s v="Cosmos 860"/>
        <s v="Meteor nÂ°36"/>
        <s v="Marisat-3"/>
        <s v="Soyuz 23"/>
        <s v="Cosmos 859"/>
        <s v="Zenit-4MKT nÂ°370"/>
        <s v="Cosmos 858"/>
        <s v="Cosmos 857"/>
        <s v="Cosmos 856"/>
        <s v="Cosmos 855"/>
        <s v="OPS 8533"/>
        <s v="Soyuz 22"/>
        <s v="Raduga 2"/>
        <s v="DMSP-5D-F1"/>
        <s v="Cosmos 854"/>
        <s v="TIP 3"/>
        <s v="Cosmos 853"/>
        <s v="JSSW-5"/>
        <s v="Cosmos 852"/>
        <s v="Cosmos 851"/>
        <s v="Cosmos 850"/>
        <s v="Cosmos 849"/>
        <s v="Cosmos 848"/>
        <s v="Luna 24"/>
        <s v="Quasar 2"/>
        <s v="Cosmos 847"/>
        <s v="Cosmos 846"/>
        <s v="NOAA-5"/>
        <s v="Intercosmos 16"/>
        <s v="Cosmos 845"/>
        <s v="Molniya-1 nÂ°62"/>
        <s v="Comstar D2"/>
        <s v="Cosmos 844"/>
        <s v="Cosmos 843"/>
        <s v="Cosmos 842"/>
        <s v="Cosmos 841"/>
        <s v="Cosmos 840"/>
        <s v="Palapa-A1"/>
        <s v="Cosmos 839"/>
        <s v="KH9-12, S3 &amp; SSF-D-1"/>
        <s v="Soyuz 21"/>
        <s v="Cosmos 838"/>
        <s v="Cosmos 837"/>
        <s v="Cosmos 836"/>
        <s v="Cosmos 835"/>
        <s v="DSP-6"/>
        <s v="Cosmos 834"/>
        <s v="Salyut 5"/>
        <s v="Intercosmos 15"/>
        <s v="Cosmos 833"/>
        <s v="Cosmos 825 to 832"/>
        <s v="Marisat-2"/>
        <s v="Cosmos 824"/>
        <s v="Cosmos 823"/>
        <s v="Quasar 1"/>
        <s v="Cosmos 822"/>
        <s v="Cosmos 821"/>
        <s v="Wideband"/>
        <s v="Cosmos 820"/>
        <s v="Cosmos 819"/>
        <s v="Cosmos 818"/>
        <s v="Meteor nÂ°35"/>
        <s v="Comstar D1"/>
        <s v="Molniya-3 nÂ°60"/>
        <s v="Cosmos 817"/>
        <s v="LAGEOS-1"/>
        <s v="NOSS-1"/>
        <s v="Cosmos 816"/>
        <s v="Cosmos 815"/>
        <s v="NATO 3A"/>
        <s v="Cosmos 814"/>
        <s v="Cosmos 813"/>
        <s v="Meteor nÂ°34"/>
        <s v="Cosmos 812"/>
        <s v="Cosmos 811"/>
        <s v="Satcom-2"/>
        <s v="Cosmos 810"/>
        <s v="OPS 7600"/>
        <s v="Molniya-1 nÂ°59"/>
        <s v="Cosmos 809"/>
        <s v="Cosmos 808"/>
        <s v="LES-8, LES-9, Solrad-11a, Solrad-11b"/>
        <s v="Cosmos 807"/>
        <s v="Molniya-1 nÂ°58"/>
        <s v="Cosmos 806"/>
        <s v="Ume 1"/>
        <s v="Cosmos 805"/>
        <s v="Marisat-1"/>
        <s v="DMSP-5C-F3"/>
        <s v="Cosmos 804"/>
        <s v="Cosmos 803"/>
        <s v="Cosmos 802"/>
        <s v="Cosmos 801"/>
        <s v="Corsa A"/>
        <s v="Cosmos 800"/>
        <s v="Intelsat 4A F2"/>
        <s v="Cosmos 799"/>
        <s v="Cosmos 791 to 798"/>
        <s v="Cosmos 790"/>
        <s v="Molniya-1 nÂ°57"/>
        <s v="Cosmos 789"/>
        <s v="CTS 1 Hermes"/>
        <s v="Helios-2"/>
        <s v="Cosmos 788"/>
        <s v="Cosmos 787"/>
        <s v="Molniya-3 nÂ°56"/>
        <s v="Meteor nÂ°33"/>
        <s v="Raduga 1"/>
        <s v="Prognoz nÂ°4"/>
        <s v="DS-P1 satellite"/>
        <s v="Molniya-2 nÂ°55"/>
        <s v="Cosmos 786"/>
        <s v="JSSW-4"/>
        <s v="DSP-5"/>
        <s v="Satcom-1"/>
        <s v="Cosmos 785"/>
        <s v="Intercosmos 14"/>
        <s v="DAD Explorer A &amp; B"/>
        <s v="KH9-11 &amp; S3"/>
        <s v="Cosmos 784"/>
        <s v="Cosmos 783"/>
        <s v="FSW-0 1"/>
        <s v="Cosmos 782"/>
        <s v="Cosmos 781"/>
        <s v="Cosmos 780"/>
        <s v="Explorer 55 (AE-E)"/>
        <s v="Soyuz 20"/>
        <s v="Molniya-3 nÂ°54"/>
        <s v="Cosmos 779"/>
        <s v="Cosmos 778"/>
        <s v="Cosmos 777"/>
        <s v="Cosmos 776"/>
        <s v="GOES-A"/>
        <s v="Ye-8-5M nÂ°412"/>
        <s v="TIP 2"/>
        <s v="OPS 5499"/>
        <s v="Cosmos 775"/>
        <s v="Explorer 54 (AE-D)"/>
        <s v="Cosmos 774"/>
        <s v="Cosmos 773"/>
        <s v="Cosmos 772"/>
        <s v="Intelsat 4A F1"/>
        <s v="Cosmos 771"/>
        <s v="Cosmos 770"/>
        <s v="Cosmos 769"/>
        <s v="Meteor nÂ°32"/>
        <s v="Cosmos 761 to 768"/>
        <s v="Cosmos 760"/>
        <s v="Cosmos 759"/>
        <s v="Viking 2"/>
        <s v="Kiku 1"/>
        <s v="Molniya-2 nÂ°53"/>
        <s v="Cosmos 758"/>
        <s v="Molniya-1 nÂ°52"/>
        <s v="Cosmos 757"/>
        <s v="Symphonie-2"/>
        <s v="Cosmos 756"/>
        <s v="Viking 1"/>
        <s v="Cosmos 755"/>
        <s v="Cosmos 754"/>
        <s v="COS-B"/>
        <s v="Cosmos 753"/>
        <s v="JSSW-3"/>
        <s v="Cosmos 752"/>
        <s v="Cosmos 751"/>
        <s v="Cosmos 750"/>
        <s v="ASTP (Apolloâ€“Soyuz Test Project)"/>
        <s v="Soyuz 19 (Apollo-Soyuz)"/>
        <s v="Meteor-2 nÂ°1"/>
        <s v="Molniya-2 nÂ°51"/>
        <s v="Cosmos 749"/>
        <s v="Cosmos 748"/>
        <s v="Cosmos 747"/>
        <s v="Cosmos 746"/>
        <s v="Cosmos 745"/>
        <s v="OSO-8"/>
        <s v="Cosmos 744"/>
        <s v="AFP-827 (Canyon-6)"/>
        <s v="Venera 10"/>
        <s v="Cosmos 743"/>
        <s v="Nimbus 6"/>
        <s v="KH9-10 &amp; SSF-C-5"/>
        <s v="Venera 9"/>
        <s v="Molniya-1 nÂ°50 &amp; SRET-2"/>
        <s v="Cosmos 742"/>
        <s v="DS-U3 satellite"/>
        <s v="Cosmos 741"/>
        <s v="Cosmos 740"/>
        <s v="Cosmos 732 to 739"/>
        <s v="Soyuz 18"/>
        <s v="DMSP-5C-F2"/>
        <s v="Intelsat 4 F1"/>
        <s v="Cosmos 731"/>
        <s v="DSCS-II 5&amp;6"/>
        <s v="Castor &amp; Pollux"/>
        <s v="Anik-A3"/>
        <s v="Explorer 53 (SAS-C)"/>
        <s v="Molniya-1 nÂ°49"/>
        <s v="Cosmos 730"/>
        <s v="Cosmos 729"/>
        <s v="Aryabhata"/>
        <s v="OPS 4883"/>
        <s v="Cosmos 728"/>
        <s v="Cosmos 727"/>
        <s v="Molniya-3 nÂ°48"/>
        <s v="P72-2"/>
        <s v="Cosmos 726"/>
        <s v="GEOS-C"/>
        <s v="Cosmos 725"/>
        <s v="Cosmos 724"/>
        <s v="Soyuz 18a (7K-T nÂ°39)"/>
        <s v="Cosmos 723"/>
        <s v="Meteor nÂ°31"/>
        <s v="Intercosmos 13"/>
        <s v="Cosmos 722"/>
        <s v="Cosmos 721"/>
        <s v="Cosmos 720"/>
        <s v="Cosmos 719"/>
        <s v="Jumpseat 4"/>
        <s v="Cosmos 711 to 718"/>
        <s v="Cosmos 710"/>
        <s v="Taiyo"/>
        <s v="Intelsat 4 F6"/>
        <s v="Cosmos 709"/>
        <s v="Cosmos 708"/>
        <s v="SMS-2"/>
        <s v="Starlette"/>
        <s v="Molniya-2 nÂ°47"/>
        <s v="Cosmos 707"/>
        <s v="Cosmos 706"/>
        <s v="Cosmos 705"/>
        <s v="Cosmos 704"/>
        <s v="Landsat 2"/>
        <s v="Cosmos 703"/>
        <s v="Cosmos 702"/>
        <s v="Soyuz 17"/>
        <s v="Cosmos 701"/>
        <s v="Cosmos 700"/>
        <s v="Salyut 4"/>
        <s v="Cosmos 699"/>
        <s v="Molniya-2 nÂ°46"/>
        <s v="Symphonie-1"/>
        <s v="Cosmos 698"/>
        <s v="Meteor nÂ°30"/>
        <s v="Cosmos 697"/>
        <s v="Helios-1"/>
        <s v="Soyuz 16"/>
        <s v="Cosmos 696"/>
        <s v="Skynet-2B"/>
        <s v="Intelsat 4 F8"/>
        <s v="Molniya-3 nÂ°45"/>
        <s v="Cosmos 695"/>
        <s v="Cosmos 694"/>
        <s v="NOAA-4, Oscar 7 &amp; Intasat"/>
        <s v="FSW-0 0"/>
        <s v="Cosmos 693"/>
        <s v="Cosmos 692"/>
        <s v="Intercosmos 12"/>
        <s v="KH9-9, S3 &amp; SSF-B-26"/>
        <s v="Luna 23"/>
        <s v="Meteor nÂ°29"/>
        <s v="Cosmos 691"/>
        <s v="Molniya-1 nÂ°44"/>
        <s v="Cosmos 690"/>
        <s v="Cosmos 689"/>
        <s v="Cosmos 688"/>
        <s v="Ariel 5"/>
        <s v="Cosmos 687"/>
        <s v="Westar-2"/>
        <s v="Cosmos 686"/>
        <s v="Cosmos 685"/>
        <s v="Cosmos 677 to 684"/>
        <s v="Cosmos 676"/>
        <s v="ANS"/>
        <s v="Zenit-2M nÂ°51"/>
        <s v="Cosmos 675"/>
        <s v="Cosmos 674"/>
        <s v="Soyuz 15"/>
        <s v="Cosmos 673"/>
        <s v="OPS 3004"/>
        <s v="Cosmos 672"/>
        <s v="DMSP-5C-F1"/>
        <s v="Cosmos 671"/>
        <s v="Cosmos 670"/>
        <s v="Molniya-1S"/>
        <s v="Cosmos 669"/>
        <s v="Cosmos 668"/>
        <s v="Cosmos 667"/>
        <s v="Molniya-2 nÂ°42"/>
        <s v="Aeros 2"/>
        <s v="P73-3"/>
        <s v="JSSW-2"/>
        <s v="Cosmos 666"/>
        <s v="DS-P1-You nÂ°68"/>
        <s v="BOR-3 nÂ°302"/>
        <s v="Meteor-Priroda nÂ°1"/>
        <s v="Soyuz 14"/>
        <s v="Cosmos 665"/>
        <s v="Cosmos 664"/>
        <s v="Cosmos 663"/>
        <s v="Cosmos 662"/>
        <s v="Salyut 3"/>
        <s v="Cosmos 661"/>
        <s v="Cosmos 660"/>
        <s v="Cosmos 659"/>
        <s v="OPS 1776"/>
        <s v="Cosmos 658"/>
        <s v="Explorer 52 (Hawkeye 1)"/>
        <s v="ATS-6"/>
        <s v="Cosmos 657"/>
        <s v="Luna 22"/>
        <s v="Cosmos 656"/>
        <s v="Yantar-2K nÂ°01"/>
        <s v="Cosmos 655"/>
        <s v="Intercosmos 11"/>
        <s v="SMS-1"/>
        <s v="Cosmos 654"/>
        <s v="Cosmos 653"/>
        <s v="Cosmos 652"/>
        <s v="Cosmos 651"/>
        <s v="Cosmos 650"/>
        <s v="Cosmos 649"/>
        <s v="Molniya-2 nÂ°41"/>
        <s v="Meteor nÂ°28"/>
        <s v="Cosmos 641 to 648"/>
        <s v="Molniya-1 nÂ°40"/>
        <s v="Westar-1"/>
        <s v="Zenit-4MK nÂ°23"/>
        <s v="Cosmos 640"/>
        <s v="KH9-8, SSF-B-25, IRCB"/>
        <s v="Cosmos 639"/>
        <s v="Cosmos 638"/>
        <s v="Cosmos 637"/>
        <s v="Cosmos 636"/>
        <s v="DMSP-5B-F5"/>
        <s v="Cosmos 635"/>
        <s v="Miranda"/>
        <s v="Cosmos 634"/>
        <s v="Meteor nÂ°27"/>
        <s v="Cosmos 633"/>
        <s v="San Marco 4"/>
        <s v="Tansei 2"/>
        <s v="OPS 6889"/>
        <s v="Cosmos 632"/>
        <s v="Sphinx &amp; Viking-DS"/>
        <s v="Cosmos 631"/>
        <s v="Cosmos 630"/>
        <s v="Cosmos 629"/>
        <s v="Skynet-2A"/>
        <s v="Cosmos 628"/>
        <s v="Cosmos 627"/>
        <s v="Cosmos 626"/>
        <s v="AurÃ©ole 2"/>
        <s v="Molniya-2 nÂ°39"/>
        <s v="Cosmos 625"/>
        <s v="Cosmos 617 to 624"/>
        <s v="Soyuz 13"/>
        <s v="Cosmos 616"/>
        <s v="Explorer 51 (AE-C)"/>
        <s v="DSCS-II 3&amp;4"/>
        <s v="Cosmos 615"/>
        <s v="Cosmos 614"/>
        <s v="Molniya-1 nÂ°38"/>
        <s v="Cosmos 613"/>
        <s v="Cosmos 612"/>
        <s v="Cosmos 611"/>
        <s v="Cosmos 610"/>
        <s v="Cosmos 609"/>
        <s v="Cosmos 608"/>
        <s v="Skylab 4"/>
        <s v="Molniya-1 nÂ°37"/>
        <s v="KH9-7, SSF-B-24 &amp; SSF-C-4"/>
        <s v="Cosmos 607"/>
        <s v="NOAA-3"/>
        <s v="Mariner 10"/>
        <s v="Cosmos 606"/>
        <s v="Cosmos 605"/>
        <s v="Intercosmos 10"/>
        <s v="Transit-O 20"/>
        <s v="Cosmos 604"/>
        <s v="Cosmos 603"/>
        <s v="Explorer 50 (IMP-J)"/>
        <s v="Cosmos 602"/>
        <s v="Molniya-2 nÂ°36"/>
        <s v="Cosmos 601"/>
        <s v="Cosmos 600"/>
        <s v="Cosmos 599"/>
        <s v="Cosmos 598"/>
        <s v="Cosmos 597"/>
        <s v="Cosmos 596"/>
        <s v="Cosmos 588 to 595"/>
        <s v="OPS 6275"/>
        <s v="Soyuz 12"/>
        <s v="Cosmos 587"/>
        <s v="JSSW-1"/>
        <s v="Cosmos 586"/>
        <s v="Cosmos 585"/>
        <s v="Cosmos 584"/>
        <s v="Cosmos 583"/>
        <s v="Molniya-1 nÂ°35"/>
        <s v="Cosmos 582"/>
        <s v="Cosmos 581"/>
        <s v="Intelsat 4 F7"/>
        <s v="Cosmos 580"/>
        <s v="Jumpseat 3"/>
        <s v="Cosmos 579"/>
        <s v="DMSP-5B-F4"/>
        <s v="Mars 7"/>
        <s v="Mars 6"/>
        <s v="Cosmos 578"/>
        <s v="Skylab 3"/>
        <s v="Mars 5"/>
        <s v="Cosmos 577"/>
        <s v="Mars 4"/>
        <s v="ITOS-E"/>
        <s v="KH9-6"/>
        <s v="Molniya-2 nÂ°34"/>
        <s v="Zenit-4M nÂ°50"/>
        <s v="Cosmos 576"/>
        <s v="Tselina-OM #20"/>
        <s v="OPS 4018"/>
        <s v="Cosmos 575"/>
        <s v="Cosmos 574"/>
        <s v="Cosmos 573"/>
        <s v="DSP-4"/>
        <s v="Explorer 49 (RAE-B)"/>
        <s v="Cosmos 572"/>
        <s v="Cosmos 564 to 571"/>
        <s v="Cosmos 563"/>
        <s v="Cosmos 562"/>
        <s v="Meteor nÂ°26"/>
        <s v="Cosmos 561"/>
        <s v="Skylab 2"/>
        <s v="Zaliv #17"/>
        <s v="BOR-3 nÂ°301"/>
        <s v="Cosmos 560"/>
        <s v="Cosmos 559"/>
        <s v="Cosmos 558"/>
        <s v="OPS 2093"/>
        <s v="Skylab 1"/>
        <s v="Cosmos 557"/>
        <s v="Cosmos 556"/>
        <s v="Cosmos 555"/>
        <s v="US-A nÂ°10"/>
        <s v="Anik-A2"/>
        <s v="Intercosmos 9"/>
        <s v="Cosmos 554"/>
        <s v="Cosmos 553"/>
        <s v="Pioneer 11"/>
        <s v="Molniya-2 nÂ°33"/>
        <s v="Salyut 2"/>
        <s v="Cosmos 552"/>
        <s v="Meteor nÂ°25"/>
        <s v="KH9-5"/>
        <s v="AFP-720 (Rhyolite-2)"/>
        <s v="Cosmos 551"/>
        <s v="Cosmos 550"/>
        <s v="Cosmos 549"/>
        <s v="Prognoz nÂ°3"/>
        <s v="Cosmos 548"/>
        <s v="Molniya-1 nÂ°32"/>
        <s v="Cosmos 547"/>
        <s v="Cosmos 546"/>
        <s v="Cosmos 545"/>
        <s v="Cosmos 544"/>
        <s v="Cosmos 543"/>
        <s v="Luna 21"/>
        <s v="Cosmos 542"/>
        <s v="Cosmos 541"/>
        <s v="Cosmos 540"/>
        <s v="OPS 3978"/>
        <s v="Cosmos 539"/>
        <s v="AFP-827 (Canyon-5)"/>
        <s v="Aeros 1"/>
        <s v="Cosmos 538"/>
        <s v="Molniya-2 nÂ°31"/>
        <s v="Nimbus 5"/>
        <s v="Apollo 17"/>
        <s v="Molniya-1 nÂ°30"/>
        <s v="Intercosmos 8"/>
        <s v="Cosmos 537"/>
        <s v="7K-LOK nÂ°2 &amp; LK nÂ°4"/>
        <s v="ESRO 4"/>
        <s v="Explorer 48 (SAS-B)"/>
        <s v="Anik-A1"/>
        <s v="DMSP-5B-F3"/>
        <s v="Cosmos 536"/>
        <s v="Cosmos 528 to 535"/>
        <s v="Cosmos 527"/>
        <s v="Meteor nÂ°24"/>
        <s v="Cosmos 526"/>
        <s v="Cosmos 525"/>
        <s v="NOAA-2 &amp; AMSAT-OSCAR 6"/>
        <s v="Molniya-1 nÂ°29"/>
        <s v="Cosmos 524"/>
        <s v="KH9-4 &amp; SSF-C-3"/>
        <s v="Cosmos 523"/>
        <s v="Cosmos 522"/>
        <s v="P72-1"/>
        <s v="Molniya-2 nÂ°28"/>
        <s v="Cosmos 521"/>
        <s v="Explorer 47 (IMP-H)"/>
        <s v="Cosmos 520"/>
        <s v="Cosmos 519"/>
        <s v="Cosmos 518"/>
        <s v="Triad 1"/>
        <s v="Zenit-4M nÂ°40"/>
        <s v="OPS 8888"/>
        <s v="Cosmos 517"/>
        <s v="Cosmos 516"/>
        <s v="OAO-3"/>
        <s v="Denpa"/>
        <s v="Cosmos 515"/>
        <s v="Cosmos 514"/>
        <s v="Explorer 46 (MTS)"/>
        <s v="Shiyan Peizhong"/>
        <s v="Cosmos 513"/>
        <s v="DOS-2"/>
        <s v="Cosmos 512"/>
        <s v="Landsat 1"/>
        <s v="Cosmos 504 to 511"/>
        <s v="Cosmos 503"/>
        <s v="Cosmos 502"/>
        <s v="Cosmos 501"/>
        <s v="Cosmos 500"/>
        <s v="KH9-3 &amp; SSF-B-23"/>
        <s v="Cosmos 499"/>
        <s v="Cosmos 498"/>
        <s v="Meteor nÂ°23"/>
        <s v="Cosmos 497"/>
        <s v="Intercosmos 7"/>
        <s v="Prognoz nÂ°2"/>
        <s v="Cosmos 496"/>
        <s v="Cosmos 495"/>
        <s v="Cosmos 494"/>
        <s v="Cosmos 493"/>
        <s v="Intelsat 4 F5"/>
        <s v="Cosmos 492"/>
        <s v="KH-4B 1117"/>
        <s v="Cosmos 491"/>
        <s v="OPS 6574"/>
        <s v="Molniya-2 nÂ°27"/>
        <s v="Cosmos 490"/>
        <s v="Cosmos 489"/>
        <s v="Cosmos 488"/>
        <s v="DS-P1-You #51"/>
        <s v="Cosmos 487"/>
        <s v="KH-4B 1116"/>
        <s v="Apollo 16"/>
        <s v="Cosmos 486"/>
        <s v="Prognoz nÂ°1"/>
        <s v="Cosmos 485"/>
        <s v="Intercosmos 6"/>
        <s v="Cosmos 484"/>
        <s v="Molniya-1 nÂ°26 &amp; SRET-1"/>
        <s v="Cosmos 483"/>
        <s v="Cosmos 482"/>
        <s v="Meteor nÂ°22"/>
        <s v="Venera 8"/>
        <s v="Cosmos 481"/>
        <s v="Cosmos 480"/>
        <s v="DMSP-5B-F2"/>
        <s v="Cosmos 479"/>
        <s v="OPS 1678"/>
        <s v="Cosmos 478"/>
        <s v="TD-1A"/>
        <s v="Cosmos 477"/>
        <s v="Pioneer 10"/>
        <s v="Cosmos 476"/>
        <s v="DSP-3"/>
        <s v="Cosmos 475"/>
        <s v="Jumpseat 2"/>
        <s v="Cosmos 474"/>
        <s v="Luna 20"/>
        <s v="BOR-2 nÂ°204"/>
        <s v="Cosmos 473"/>
        <s v="HEOS-2"/>
        <s v="Cosmos 472"/>
        <s v="Intelsat 4 F4"/>
        <s v="KH9-2 &amp; SSF-B-22"/>
        <s v="Cosmos 471"/>
        <s v="Meteor nÂ°21"/>
        <s v="AurÃ©ole 1"/>
        <s v="Cosmos 470"/>
        <s v="Cosmos 469"/>
        <s v="Intelsat 4 F3"/>
        <s v="Molniya-1 nÂ°25"/>
        <s v="Cosmos 468"/>
        <s v="Cosmos 467"/>
        <s v="Cosmos 466"/>
        <s v="Cosmos 465"/>
        <s v="OPS 7898"/>
        <s v="Ariel 4"/>
        <s v="Cosmos 464"/>
        <s v="Cosmos 463"/>
        <s v="Polaire"/>
        <s v="AFP-827 (Canyon-4)"/>
        <s v="Cosmos 462"/>
        <s v="Zenit-2M nÂ°25"/>
        <s v="Cosmos 461"/>
        <s v="Intercosmos 5"/>
        <s v="Cosmos 460"/>
        <s v="Cosmos 459"/>
        <s v="Cosmos 458"/>
        <s v="Molniya-2 nÂ°24"/>
        <s v="Cosmos 457"/>
        <s v="Cosmos 456"/>
        <s v="Cosmos 455"/>
        <s v="Explorer 45 (S-CubedA)"/>
        <s v="STV-4"/>
        <s v="DSCS-II 1&amp;2"/>
        <s v="Cosmos 454"/>
        <s v="Prospero"/>
        <s v="OPS 7616"/>
        <s v="ITOS-B"/>
        <s v="Cosmos 453"/>
        <s v="ASTEX"/>
        <s v="Cosmos 452"/>
        <s v="DMSP-5B-F1"/>
        <s v="Cosmos 444 to 451"/>
        <s v="Cosmos 443"/>
        <s v="Cosmos 442"/>
        <s v="OSO 7 &amp; TTS-4"/>
        <s v="Luna 19"/>
        <s v="Cosmos 441"/>
        <s v="Shinsei"/>
        <s v="Cosmos 440"/>
        <s v="Cosmos 439"/>
        <s v="Cosmos 438"/>
        <s v="KH-4B 1115"/>
        <s v="Cosmos 437"/>
        <s v="Cosmos 436"/>
        <s v="Luna 18"/>
        <s v="Cosmos 435"/>
        <s v="Zenit-2M nÂ°22"/>
        <s v="Eole"/>
        <s v="OPS 8607"/>
        <s v="Cosmos 434 (T2K lander)"/>
        <s v="Cosmos 433"/>
        <s v="OV1-20 OV1-21"/>
        <s v="Cosmos 432"/>
        <s v="DS-P1-You #33"/>
        <s v="Cosmos 431"/>
        <s v="Molniya-1 nÂ°20"/>
        <s v="Apollo 15"/>
        <s v="Cosmos 430"/>
        <s v="Tselina-OM #10"/>
        <s v="Cosmos 429"/>
        <s v="Ferret 16"/>
        <s v="Meteor nÂ°20"/>
        <s v="Solrad 10"/>
        <s v="7K-LOK nÂ°1 &amp; LK nÂ°3"/>
        <s v="Zenit-4M nÂ°17"/>
        <s v="Cosmos 428"/>
        <s v="KH9-1"/>
        <s v="Cosmos 427"/>
        <s v="SESP-1"/>
        <s v="Soyuz 11"/>
        <s v="Cosmos 426"/>
        <s v="Mariner 9"/>
        <s v="Cosmos 425"/>
        <s v="Mars 3"/>
        <s v="Cosmos 424"/>
        <s v="Cosmos 423"/>
        <s v="Cosmos 422"/>
        <s v="Mars 2"/>
        <s v="Cosmos 421"/>
        <s v="Cosmos 420"/>
        <s v="Cosmos 419"/>
        <s v="Mariner 8"/>
        <s v="Cosmos 411 to 418"/>
        <s v="Cosmos 410"/>
        <s v="DSP-2"/>
        <s v="Cosmos 409"/>
        <s v="Cosmos 408"/>
        <s v="San Marco 3"/>
        <s v="Cosmos 407"/>
        <s v="Soyuz 10"/>
        <s v="OPS 7899"/>
        <s v="BOR-2 nÂ°203"/>
        <s v="Salyut 1"/>
        <s v="Meteor nÂ°19"/>
        <s v="Tournesol"/>
        <s v="Cosmos 406"/>
        <s v="Cosmos 405"/>
        <s v="Cosmos 404"/>
        <s v="Cosmos 403"/>
        <s v="Cosmos 402"/>
        <s v="ISIS-II"/>
        <s v="Cosmos 401"/>
        <s v="KH-4B 1114"/>
        <s v="Jumpseat 1"/>
        <s v="Cosmos 400"/>
        <s v="Explorer 43 (IMP-I)"/>
        <s v="DS-P1-You #39"/>
        <s v="Zenit-2M nÂ°17"/>
        <s v="Shijian 1"/>
        <s v="Cosmos 399"/>
        <s v="Cosmos 398 (T2K lander)"/>
        <s v="Cosmos 397"/>
        <s v="Cosmos 396"/>
        <s v="Cosmos 395"/>
        <s v="KH-4B 1113"/>
        <s v="DMSP-5A-F3 &amp; Others"/>
        <s v="Tansei 1"/>
        <s v="Cosmos 394"/>
        <s v="NATO 2"/>
        <s v="Apollo 14"/>
        <s v="Cosmos 393"/>
        <s v="Intelsat 4 F2"/>
        <s v="OPS 7776"/>
        <s v="Cosmos 392"/>
        <s v="Meteor nÂ°18"/>
        <s v="Cosmos 391"/>
        <s v="Cosmos 390"/>
        <s v="Molniya-1 nÂ°22"/>
        <s v="DS-P1-M #1"/>
        <s v="Cosmos 389"/>
        <s v="Cosmos 388"/>
        <s v="Cosmos 387"/>
        <s v="Cosmos 386"/>
        <s v="PÃ©ole"/>
        <s v="Cosmos 385"/>
        <s v="Explorer 42 (SAS-A)"/>
        <s v="NOAA-1"/>
        <s v="Cosmos 384"/>
        <s v="Cosmos 383"/>
        <s v="Cosmos 382"/>
        <s v="Cosmos 381"/>
        <s v="OAO-B"/>
        <s v="Molniya-1 nÂ°23"/>
        <s v="Cosmos 380"/>
        <s v="Cosmos 379 (T2K lander)"/>
        <s v="KH-4B 1112"/>
        <s v="Cosmos 378"/>
        <s v="Cosmos 377"/>
        <s v="Luna 17"/>
        <s v="OFO 1 &amp; RM 1"/>
        <s v="DSP-1 (OPS-5960) (IMEWS-1)"/>
        <s v="Cosmos 376"/>
        <s v="Cosmos 375"/>
        <s v="OPS 7568"/>
        <s v="Cosmos 374"/>
        <s v="Zond 8"/>
        <s v="Cosmos 373"/>
        <s v="Cosmos 372"/>
        <s v="Meteor nÂ°17"/>
        <s v="Intercosmos 4"/>
        <s v="Cosmos 371"/>
        <s v="Cosmos 370"/>
        <s v="Cosmos 369"/>
        <s v="Cosmos 368"/>
        <s v="Cosmos 367"/>
        <s v="Cosmos 366"/>
        <s v="Molniya-1 nÂ°19"/>
        <s v="Cosmos 365"/>
        <s v="SS 1"/>
        <s v="Cosmos 364"/>
        <s v="Cosmos 363"/>
        <s v="Cosmos 362"/>
        <s v="Luna 16"/>
        <s v="Cosmos 361"/>
        <s v="DMSP-5A-F2"/>
        <s v="Orba"/>
        <s v="AFP-827 (Canyon-3)"/>
        <s v="Cosmos 360"/>
        <s v="Transit-O 19"/>
        <s v="Ferret 15"/>
        <s v="Cosmos 359"/>
        <s v="Cosmos 358"/>
        <s v="Cosmos 357"/>
        <s v="Skynet-1B"/>
        <s v="OPS 7874"/>
        <s v="82EV nÂ°1"/>
        <s v="Venera 7"/>
        <s v="Cosmos 356"/>
        <s v="Cosmos 355"/>
        <s v="Intercosmos 3"/>
        <s v="BOR-2 nÂ°202"/>
        <s v="Cosmos 354"/>
        <s v="Intelsat 3-8"/>
        <s v="KH-4B 1111"/>
        <s v="Zenit-4 nÂ°75"/>
        <s v="Cosmos 353"/>
        <s v="Cosmos 352"/>
        <s v="Cosmos 351"/>
        <s v="Cosmos 350"/>
        <s v="Molniya-1 nÂ°21"/>
        <s v="OPS 6820"/>
        <s v="Meteor nÂ°16"/>
        <s v="AFP-720 (Rhyolite-1)"/>
        <s v="Cosmos 349"/>
        <s v="Cosmos 348"/>
        <s v="Cosmos 347"/>
        <s v="STV-3"/>
        <s v="Cosmos 346"/>
        <s v="Soyuz 9"/>
        <s v="DS-P1-You #36"/>
        <s v="KH-4B 1110"/>
        <s v="Cosmos 345"/>
        <s v="Cosmos 344"/>
        <s v="Meteor nÂ°15"/>
        <s v="Cosmos 336 to 343"/>
        <s v="Cosmos 335"/>
        <s v="Dong Fang Hong 1"/>
        <s v="Cosmos 334"/>
        <s v="Intelsat 3-7"/>
        <s v="OPS 2863"/>
        <s v="Cosmos 333"/>
        <s v="Apollo 13"/>
        <s v="Cosmos 332"/>
        <s v="Vela 6A/6B"/>
        <s v="Cosmos 331"/>
        <s v="Nimbus 4 &amp; TOPO 1"/>
        <s v="Cosmos 330"/>
        <s v="Cosmos 329"/>
        <s v="Cosmos 328"/>
        <s v="NATO 1"/>
        <s v="Cosmos 327"/>
        <s v="Meteor nÂ°14"/>
        <s v="Cosmos 326"/>
        <s v="WIKA &amp; MIKA"/>
        <s v="KH-4B 1109"/>
        <s v="Cosmos 325"/>
        <s v="Cosmos 324"/>
        <s v="Molniya-1 nÂ°17"/>
        <s v="DMSP-5A-F1"/>
        <s v="ÅŒsumi"/>
        <s v="Cosmos 323"/>
        <s v="Ye-8-5 nÂ°405"/>
        <s v="SERT 2"/>
        <s v="DS-P1-I #6"/>
        <s v="ITOS 1 &amp; Oscar 5"/>
        <s v="Cosmos 322"/>
        <s v="Cosmos 321"/>
        <s v="Cosmos 320"/>
        <s v="Cosmos 319"/>
        <s v="Intelsat 3-6"/>
        <s v="OPS 6531"/>
        <s v="Cosmos 318"/>
        <s v="Ionosfernaya #1"/>
        <s v="Intercosmos 2"/>
        <s v="Cosmos 317"/>
        <s v="Cosmos 316"/>
        <s v="Cosmos 315"/>
        <s v="Cosmos 314"/>
        <s v="KH-4B 1108"/>
        <s v="Cosmos 313"/>
        <s v="L1E nÂ°1"/>
        <s v="Cosmos 312"/>
        <s v="Cosmos 311"/>
        <s v="Skynet 1A"/>
        <s v="Cosmos 310"/>
        <s v="Apollo 12"/>
        <s v="Cosmos 309"/>
        <s v="Azur"/>
        <s v="Cosmos 308"/>
        <s v="IS Mockup"/>
        <s v="OPS 8455"/>
        <s v="Cosmos 307"/>
        <s v="Cosmos 306"/>
        <s v="Cosmos 305"/>
        <s v="Cosmos 304"/>
        <s v="Cosmos 303"/>
        <s v="Cosmos 302"/>
        <s v="Intercosmos 1"/>
        <s v="Soyuz 8"/>
        <s v="Soyuz 7"/>
        <s v="Soyuz 6"/>
        <s v="Meteor nÂ°13"/>
        <s v="ESRO 1B"/>
        <s v="EHH B-17 &amp; Others"/>
        <s v="Cosmos 301"/>
        <s v="Cosmos 300"/>
        <s v="KH-4A 1052"/>
        <s v="Cosmos 299"/>
        <s v="Cosmos 298"/>
        <s v="Cosmos 297"/>
        <s v="Cosmos 296"/>
        <s v="Pioneer E &amp; TTS-3"/>
        <s v="OPS 7807"/>
        <s v="Cosmos 295"/>
        <s v="Cosmos 294"/>
        <s v="Cosmos 293"/>
        <s v="Cosmos 292"/>
        <s v="ATS-5"/>
        <s v="OSO-6 &amp; PAC-1"/>
        <s v="Zond 7"/>
        <s v="Cosmos 291"/>
        <s v="Ferret 14"/>
        <s v="Intelsat 3-5"/>
        <s v="KH-4B 1107"/>
        <s v="DS-P1-You #23"/>
        <s v="DMSP-4B-F3"/>
        <s v="Molniya-1 nÂ°18"/>
        <s v="Cosmos 290"/>
        <s v="Apollo 11"/>
        <s v="Luna 15"/>
        <s v="Cosmos 289"/>
        <s v="L1S nÂ°2 &amp; LK nÂ°2"/>
        <s v="STV-2"/>
        <s v="Biosatellite 3"/>
        <s v="Cosmos 288"/>
        <s v="Cosmos 287"/>
        <s v="Explorer 41 (IMP-G)"/>
        <s v="Cosmos 286"/>
        <s v="Ye-8-5 nÂ°402"/>
        <s v="BOR-2 nÂ°201"/>
        <s v="OGO-6"/>
        <s v="OPS 1077"/>
        <s v="Cosmos 285"/>
        <s v="Cosmos 284"/>
        <s v="Cosmos 283"/>
        <s v="Vela 5A/5B, OV5-5, OV5-6, OV5-9"/>
        <s v="Intelsat 3-4"/>
        <s v="Cosmos 282"/>
        <s v="Apollo 10"/>
        <s v="Cosmos 281"/>
        <s v="KH-4A 1051"/>
        <s v="Cosmos 280"/>
        <s v="OPS 5310"/>
        <s v="Cosmos 279"/>
        <s v="Nimbus 3 &amp; Secor 13"/>
        <s v="Canyon 2 (AFP-827)"/>
        <s v="Molniya-1 nÂ°16"/>
        <s v="Cosmos 278"/>
        <s v="Cosmos 277"/>
        <s v="Cosmos 276"/>
        <s v="M-69 nÂ°522"/>
        <s v="Cosmos 275"/>
        <s v="Mariner 7"/>
        <s v="M-69 nÂ°521"/>
        <s v="Meteor nÂ°12"/>
        <s v="Cosmos 274"/>
        <s v="Cosmos 273"/>
        <s v="KH-4B 1150"/>
        <s v="OV1-17/OV1-18/OV1-19"/>
        <s v="Cosmos 272"/>
        <s v="Cosmos 271"/>
        <s v="Cosmos 270"/>
        <s v="Cosmos 269"/>
        <s v="Cosmos 268"/>
        <s v="OPS 4248"/>
        <s v="Apollo 9"/>
        <s v="Cosmos 267"/>
        <s v="ESSA-9"/>
        <s v="Cosmos 266"/>
        <s v="Mariner 6"/>
        <s v="L1S nÂ°1 &amp; LK nÂ°1"/>
        <s v="Ye-8 nÂ°201"/>
        <s v="OPS-0757 (Tacsat)"/>
        <s v="Cosmos 265"/>
        <s v="Intelsat 3-3"/>
        <s v="KH-4B 1106"/>
        <s v="Meteor nÂ°11"/>
        <s v="ISIS-I"/>
        <s v="US-A nÂ°05"/>
        <s v="Cosmos 264"/>
        <s v="OPS 7585"/>
        <s v="OSO-5"/>
        <s v="L1 nÂ°13"/>
        <s v="Soyuz 5"/>
        <s v="Soyuz 4"/>
        <s v="Cosmos 263"/>
        <s v="Venera 6"/>
        <s v="Venera 5"/>
        <s v="Cosmos 262"/>
        <s v="Apollo 8"/>
        <s v="Cosmos 261"/>
        <s v="Intelsat 3-2"/>
        <s v="Cosmos 260"/>
        <s v="ESSA-8"/>
        <s v="Cosmos 259"/>
        <s v="KH-4A 1049"/>
        <s v="Cosmos 258"/>
        <s v="OAO-2"/>
        <s v="HEOS-A"/>
        <s v="OPS 6518"/>
        <s v="Cosmos 257"/>
        <s v="Cosmos 256"/>
        <s v="STV-1"/>
        <s v="Cosmos 255"/>
        <s v="Cosmos 254"/>
        <s v="Proton 4"/>
        <s v="Cosmos 253"/>
        <s v="Zond 6"/>
        <s v="Pioneer 9 &amp; TTS-2"/>
        <s v="OPS 5296"/>
        <s v="KH-4B 1105"/>
        <s v="Cosmos 252"/>
        <s v="Cosmos 251"/>
        <s v="Cosmos 250"/>
        <s v="Soyuz 3"/>
        <s v="Soyuz 2"/>
        <s v="DMSP-4B-F2"/>
        <s v="Cosmos 249"/>
        <s v="Cosmos 248"/>
        <s v="Apollo 7"/>
        <s v="Cosmos 247"/>
        <s v="Cosmos 246"/>
        <s v="Ferret 13"/>
        <s v="Molniya-1 nÂ°14"/>
        <s v="ESRO 1A"/>
        <s v="Cosmos 245"/>
        <s v="Cosmos 244"/>
        <s v="LES-6, OV2-5, OV5-2, OV5-4"/>
        <s v="Cosmos 243"/>
        <s v="Cosmos 242"/>
        <s v="Intelsat 3-1"/>
        <s v="KH-4A 1048"/>
        <s v="Cosmos 241"/>
        <s v="Zond 5"/>
        <s v="Cosmos 240"/>
        <s v="OPS 5247"/>
        <s v="Cosmos 239"/>
        <s v="Cosmos 238"/>
        <s v="Cosmos 237"/>
        <s v="Cosmos 236"/>
        <s v="STP P68-1"/>
        <s v="ESSA-7"/>
        <s v="ATS-4"/>
        <s v="Cosmos 235"/>
        <s v="Explorer 39 &amp; 40 (AD-C &amp; Injun 5)"/>
        <s v="KH-4B 1104"/>
        <s v="OPS 5187"/>
        <s v="Canyon 1 (AFP-827)"/>
        <s v="Cosmos 234"/>
        <s v="Cosmos 233"/>
        <s v="Cosmos 232"/>
        <s v="OV1-15/OV1-16"/>
        <s v="Cosmos 231"/>
        <s v="Molniya-1 nÂ°13"/>
        <s v="Cosmos 230"/>
        <s v="Explorer 38 (RAE-A)"/>
        <s v="Cosmos 229"/>
        <s v="Cosmos 228"/>
        <s v="KH-4A 1047"/>
        <s v="Cosmos 227"/>
        <s v="Strela-2 nÂ°4"/>
        <s v="OPS 9341-9348"/>
        <s v="Cosmos 226"/>
        <s v="Cosmos 225"/>
        <s v="OPS 5138"/>
        <s v="Sfera #2"/>
        <s v="Cosmos 224"/>
        <s v="Cosmos 223"/>
        <s v="Cosmos 222"/>
        <s v="OGTch nÂ°19"/>
        <s v="Cosmos 221"/>
        <s v="DMSP-4B-F1"/>
        <s v="OGTch nÂ°18"/>
        <s v="Nimbus B &amp; EGRS-10"/>
        <s v="ESRO 2B"/>
        <s v="Cosmos 220"/>
        <s v="KH-4B 1103"/>
        <s v="Cosmos 219"/>
        <s v="Cosmos 218"/>
        <s v="Cosmos 217"/>
        <s v="L1 nÂ°7L"/>
        <s v="Molniya-1 nÂ°10"/>
        <s v="Cosmos 216"/>
        <s v="Cosmos 215"/>
        <s v="Cosmos 214"/>
        <s v="OPS 5105"/>
        <s v="Cosmos 213"/>
        <s v="Cosmos 212"/>
        <s v="Cosmos 211"/>
        <s v="Luna 14"/>
        <s v="OV1-13/OV1-14"/>
        <s v="Apollo 6"/>
        <s v="Cosmos 210"/>
        <s v="VKZ nÂ°2"/>
        <s v="Cosmos 209"/>
        <s v="Cosmos 208"/>
        <s v="Cosmos 207"/>
        <s v="KH-4A 1046"/>
        <s v="Cosmos 206"/>
        <s v="OPS 5057"/>
        <s v="DS-U1-Ya #1"/>
        <s v="Explorer 37 (Solrad 9)"/>
        <s v="Cosmos 205"/>
        <s v="Cosmos 204"/>
        <s v="OGO-5"/>
        <s v="Zond 4"/>
        <s v="Transit-O 18"/>
        <s v="Cosmos 203"/>
        <s v="Cosmos 202"/>
        <s v="E-6LS nÂ°112"/>
        <s v="Cosmos 201"/>
        <s v="KH-4A 1045"/>
        <s v="Apollo 5"/>
        <s v="Cosmos 200"/>
        <s v="OPS 5028"/>
        <s v="OPS 1965"/>
        <s v="Cosmos 199"/>
        <s v="Explorer 36 (GEOS 2)"/>
        <s v="Surveyor 7"/>
        <s v="Cosmos 198"/>
        <s v="Cosmos 197"/>
        <s v="Cosmos 196"/>
        <s v="Cosmos 195"/>
        <s v="Pioneer 8 &amp; TTS-1"/>
        <s v="KH-4B 1102"/>
        <s v="OPS 5000"/>
        <s v="OV3 6"/>
        <s v="Cosmos 194"/>
        <s v="WRESAT"/>
        <s v="Cosmos 193"/>
        <s v="Cosmos 192"/>
        <s v="L1 nÂ°5L"/>
        <s v="Cosmos 191"/>
        <s v="ESSA-6"/>
        <s v="Apollo 4"/>
        <s v="Surveyor 6"/>
        <s v="ATS-3"/>
        <s v="Cosmos 190"/>
        <s v="KH-4A 1044 &amp; Others"/>
        <s v="Cosmos 189"/>
        <s v="Cosmos 188"/>
        <s v="Cosmos 187"/>
        <s v="Cosmos 186"/>
        <s v="Cosmos 185"/>
        <s v="OPS 4995"/>
        <s v="Cosmos 184"/>
        <s v="Molniya-1 nÂ°12"/>
        <s v="OSO-4"/>
        <s v="Cosmos 183"/>
        <s v="Cosmos 182"/>
        <s v="VKZ nÂ°1"/>
        <s v="Cosmos 181"/>
        <s v="DMSP-4A-F4"/>
        <s v="Molniya-1 nÂ°9"/>
        <s v="Intelsat 2-4"/>
        <s v="L1 nÂ°4L"/>
        <s v="Zaliv #2"/>
        <s v="Cosmos 180"/>
        <s v="Transit-O 14"/>
        <s v="Cosmos 179"/>
        <s v="OPS 4941"/>
        <s v="Cosmos 178"/>
        <s v="Cosmos 177"/>
        <s v="KH-4B 1101"/>
        <s v="Cosmos 176"/>
        <s v="Cosmos 175"/>
        <s v="Surveyor 5"/>
        <s v="Biosatellite 2"/>
        <s v="Zenit-2 nÂ°51"/>
        <s v="Cosmos 174"/>
        <s v="Cosmos 173"/>
        <s v="DMSP-4A-F3"/>
        <s v="OPS 4866"/>
        <s v="Cosmos 172"/>
        <s v="Cosmos 171"/>
        <s v="KH-4A 1043"/>
        <s v="Lunar Orbiter 5"/>
        <s v="Cosmos 170"/>
        <s v="OGO-4"/>
        <s v="OV1-11/OV1-12/OV1-86"/>
        <s v="OPS 1879"/>
        <s v="Zenit-4 nÂ°32"/>
        <s v="Explorer 35 (IMP-E)"/>
        <s v="Cosmos 169"/>
        <s v="Surveyor 4"/>
        <s v="Cosmos 168"/>
        <s v="OPS 9331-9334, LES-5 &amp; DODGE"/>
        <s v="Aurora &amp; SECOR-9"/>
        <s v="Tselina-O nÂ°01"/>
        <s v="OPS 4282"/>
        <s v="Zenit-4 nÂ°31"/>
        <s v="Cosmos 167"/>
        <s v="KH-4A 1042"/>
        <s v="Cosmos 166"/>
        <s v="Mariner 5"/>
        <s v="Cosmos 165"/>
        <s v="Venera 4"/>
        <s v="Cosmos 164"/>
        <s v="Cosmos 163"/>
        <s v="KH-7 Gambit 4038"/>
        <s v="Cosmos 162"/>
        <s v="Timation 1 &amp; Others"/>
        <s v="ESRO 2A"/>
        <s v="Molniya-1 nÂ°8"/>
        <s v="Explorer 34 (IMP-F)"/>
        <s v="KH-7 Gambit 4037"/>
        <s v="Cosmos 161"/>
        <s v="Transit-O 13"/>
        <s v="Cosmos 160"/>
        <s v="Cosmos 159"/>
        <s v="Cosmos 158"/>
        <s v="Cosmos 157"/>
        <s v="KH-4A 1041"/>
        <s v="Ariel 3"/>
        <s v="Lunar Orbiter 4"/>
        <s v="Vela 4A/4B, ERS-18, OV5-1, OV5-3"/>
        <s v="Cosmos 156"/>
        <s v="OPS 4243"/>
        <s v="San Marco 2"/>
        <s v="Soyuz 1"/>
        <s v="ESSA-5"/>
        <s v="Surveyor 3"/>
        <s v="Transit-O 12"/>
        <s v="Cosmos 155"/>
        <s v="Cosmos 154"/>
        <s v="ATS-2"/>
        <s v="Cosmos 153"/>
        <s v="OPS 4779"/>
        <s v="Cosmos 152"/>
        <s v="Cosmos 151"/>
        <s v="Intelsat 2-3"/>
        <s v="OGTch nÂ°08"/>
        <s v="Cosmos 150"/>
        <s v="Cosmos 149"/>
        <s v="Cosmos 148"/>
        <s v="Cosmos 147"/>
        <s v="Cosmos 146"/>
        <s v="OSO-3"/>
        <s v="Cosmos 145"/>
        <s v="Cosmos 144"/>
        <s v="Cosmos 143"/>
        <s v="OPS 4204"/>
        <s v="OPS 4750"/>
        <s v="DiadÃ¨me 2"/>
        <s v="Cosmos 142"/>
        <s v="Cosmos 141"/>
        <s v="DiadÃ¨me 1"/>
        <s v="DMSP-4A-F2"/>
        <s v="Cosmos 140"/>
        <s v="Lunar Orbiter 3"/>
        <s v="KH-7 Gambit 4036"/>
        <s v="OV3 5"/>
        <s v="ESSA-4"/>
        <s v="Cosmos 139"/>
        <s v="Cosmos 138"/>
        <s v="OPS 9321-9328"/>
        <s v="OPS 1664"/>
        <s v="Intelsat-2 2"/>
        <s v="OPS 1584"/>
        <s v="Cosmos 137"/>
        <s v="Luna 13"/>
        <s v="Cosmos 136"/>
        <s v="Biosatellite 1"/>
        <s v="OPS 8968"/>
        <s v="Soyuz 7K-OK nÂ°1"/>
        <s v="Cosmos 135"/>
        <s v="OV1-9/OV1-10"/>
        <s v="ATS-1"/>
        <s v="KH-7 Gambit 4035"/>
        <s v="Cosmos 134"/>
        <s v="Cosmos 133"/>
        <s v="Cosmos 132"/>
        <s v="Strela-2 nÂ°2"/>
        <s v="Cosmos 131"/>
        <s v="Gemini XII"/>
        <s v="GATV 5001"/>
        <s v="KH-4A 1037"/>
        <s v="Lunar Orbiter 2"/>
        <s v="Gemini B, OV4-3, &amp;  OV4-1R/T"/>
        <s v="KH-7 Gambit 4034"/>
        <s v="OGTch nÂ°06"/>
        <s v="OV3 2"/>
        <s v="Intelsat-2 1"/>
        <s v="Surveyor SD-4"/>
        <s v="Luna 12"/>
        <s v="Cosmos 130"/>
        <s v="Molniya-1 nÂ°7"/>
        <s v="Cosmos 129"/>
        <s v="KH-7 Gambit 4033"/>
        <s v="Midas 12"/>
        <s v="ESSA-3"/>
        <s v="OPS 4096"/>
        <s v="OPS 1703"/>
        <s v="Surveyor 2"/>
        <s v="OGTch nÂ°05"/>
        <s v="KH-7 Gambit 4032"/>
        <s v="Zenit-2 nÂ°40"/>
        <s v="DMSP-4A-F1"/>
        <s v="Gemini XI"/>
        <s v="GATV 5006"/>
        <s v="Cosmos 128"/>
        <s v="IDCSP-1 8-14, GGTS-2"/>
        <s v="AS-202"/>
        <s v="Luna 11"/>
        <s v="Midas 11"/>
        <s v="Transit-O 10"/>
        <s v="Pioneer 7"/>
        <s v="KH-7 Gambit 4031"/>
        <s v="Lunar Orbiter 1"/>
        <s v="KH-4A 1036"/>
        <s v="Cosmos 127"/>
        <s v="OV3 3"/>
        <s v="KH-8"/>
        <s v="Cosmos 126"/>
        <s v="Cosmos 125"/>
        <s v="Gemini X"/>
        <s v="GATV 5005"/>
        <s v="Cosmos 124"/>
        <s v="OV1-7/OV1-8"/>
        <s v="KH-7 Gambit 4030"/>
        <s v="Cosmos 123"/>
        <s v="Proton 3"/>
        <s v="AS-203"/>
        <s v="Explorer 33 (IMP-D)"/>
        <s v="Cosmos 122"/>
        <s v="PAGEOS-1"/>
        <s v="OPS 1599"/>
        <s v="Cosmos 121"/>
        <s v="OPS 9311-9317 &amp; GGTS-1"/>
        <s v="OV3 4"/>
        <s v="Midas 10"/>
        <s v="Cosmos 120"/>
        <s v="OGO-3"/>
        <s v="KH-7 Gambit 4029"/>
        <s v="Gemini IX-A"/>
        <s v="ATDA"/>
        <s v="Surveyor 1"/>
        <s v="Explorer 32 (AE-B)"/>
        <s v="Cosmos 119"/>
        <s v="OPS 1778"/>
        <s v="OGTch nÂ°04"/>
        <s v="Transit-O 9"/>
        <s v="GATV 5004"/>
        <s v="Zenit-4 nÂ°18"/>
        <s v="Nimbus-2"/>
        <s v="KH-7 Gambit 4028"/>
        <s v="Cosmos 118"/>
        <s v="Cosmos 117"/>
        <s v="OPS 1508"/>
        <s v="Cosmos 116"/>
        <s v="Molniya-1 nÂ°6"/>
        <s v="OV3 1"/>
        <s v="Cosmos 115"/>
        <s v="KH-7 Gambit 4027"/>
        <s v="OAO-1"/>
        <s v="Surveyor Model-3"/>
        <s v="OPS 1612"/>
        <s v="Cosmos 114"/>
        <s v="Luna 10"/>
        <s v="DMSP-3B-F6"/>
        <s v="OV1-4/OV1-5"/>
        <s v="Molniya-1 nÂ°5"/>
        <s v="Transit-O 8"/>
        <s v="N-4 nÂ°3"/>
        <s v="Cosmos 113"/>
        <s v="KH-7 Gambit 4026"/>
        <s v="Cosmos 112"/>
        <s v="Gemini VIII"/>
        <s v="GATV 5003"/>
        <s v="OGTch nÂ°03"/>
        <s v="OPS 3488"/>
        <s v="Cosmos 111"/>
        <s v="ESSA-2"/>
        <s v="AS-201"/>
        <s v="Cosmos 110"/>
        <s v="DS-K40 nÂ°2"/>
        <s v="Cosmos 109"/>
        <s v="Diapason"/>
        <s v="KH-7 Gambit 4025"/>
        <s v="Cosmos 108"/>
        <s v="Cosmos 107"/>
        <s v="OPS 1439"/>
        <s v="OGTch nÂ°02"/>
        <s v="ESSA-1"/>
        <s v="OPS 7291"/>
        <s v="Luna 9"/>
        <s v="Transit-O 7"/>
        <s v="Cosmos 106"/>
        <s v="Cosmos 105"/>
        <s v="KH-7 Gambit 4024"/>
        <s v="Cosmos 104"/>
        <s v="DMSP-3B-F5"/>
        <s v="Cosmos 103"/>
        <s v="DS-K40 nÂ°1"/>
        <s v="Cosmos 102"/>
        <s v="OPS 4639"/>
        <s v="Transit-O 6"/>
        <s v="LES 3 &amp; 4, OV2-3, OSCAR-4"/>
        <s v="Cosmos 101"/>
        <s v="Cosmos 100"/>
        <s v="OGTch nÂ°01"/>
        <s v="Pioneer 6"/>
        <s v="Gemini VI-A"/>
        <s v="Cosmos 99"/>
        <s v="OPS 7249"/>
        <s v="France 1"/>
        <s v="Gemini VII"/>
        <s v="Luna 8"/>
        <s v="Alouette 2 &amp; Explorer 31 (DME-A)"/>
        <s v="Cosmos 98"/>
        <s v="AstÃ©rix"/>
        <s v="Cosmos 97"/>
        <s v="Cosmos 96"/>
        <s v="Explorer 30 (SOLRAD 8)"/>
        <s v="Venera 3"/>
        <s v="Venera 2"/>
        <s v="KH-7 Gambit 4023"/>
        <s v="Explorer 29 (GEOS 1)"/>
        <s v="Cosmos 95"/>
        <s v="Proton 2"/>
        <s v="OPS 2155"/>
        <s v="Cosmos 94"/>
        <s v="GATV 5002"/>
        <s v="Cosmos 93"/>
        <s v="Cosmos 92"/>
        <s v="LCS-2 &amp; OV2-1"/>
        <s v="OGO-2"/>
        <s v="Molniya-1 nÂ°4"/>
        <s v="OPS 5325"/>
        <s v="OV1-2"/>
        <s v="Luna 7"/>
        <s v="KH-7 Gambit 4022"/>
        <s v="Cosmos 91"/>
        <s v="OPS 7221"/>
        <s v="Cosmos 86 to 90"/>
        <s v="DMSP-3B-F4"/>
        <s v="Cosmos 85"/>
        <s v="Cosmos 80 to 84"/>
        <s v="MPRV"/>
        <s v="OSO-C"/>
        <s v="Cosmos 79"/>
        <s v="Gemini V"/>
        <s v="OPS 7208"/>
        <s v="Cosmos 78"/>
        <s v="OPS 8464 &amp; Others"/>
        <s v="Surveyor SD-2"/>
        <s v="SECOR 5 &amp; SEV"/>
        <s v="KH-7 Gambit 4021"/>
        <s v="Cosmos 77"/>
        <s v="A-105"/>
        <s v="Cosmos 76"/>
        <s v="Vela 3A/3B, ERS-17"/>
        <s v="OPS 5543"/>
        <s v="Zond 3"/>
        <s v="OPS 8411"/>
        <s v="Proton 1"/>
        <s v="Cosmos 71 to 75"/>
        <s v="Zenit-2 nÂ°28"/>
        <s v="KH-7 Gambit 4020"/>
        <s v="Cosmos 70"/>
        <s v="TIROS-10"/>
        <s v="KH-7 Gambit 4019"/>
        <s v="Cosmos 69"/>
        <s v="OPS 8480"/>
        <s v="Transtage 5"/>
        <s v="Cosmos 68"/>
        <s v="OPS 8425"/>
        <s v="Luna 6"/>
        <s v="Gemini IV"/>
        <s v="Explorer 28 (IMP-C)"/>
        <s v="OV1-3"/>
        <s v="KH-7 Gambit 4018"/>
        <s v="Cosmos 67"/>
        <s v="A-104"/>
        <s v="DMSP-3B-F3"/>
        <s v="OPS 8431"/>
        <s v="Luna 5"/>
        <s v="Cosmos 66"/>
        <s v="LES 2 &amp; LCS 1"/>
        <s v="OPS 5023"/>
        <s v="Explorer 27 (BE-C)"/>
        <s v="KH-7 Gambit 4017"/>
        <s v="Molniya-1 nÂ°3"/>
        <s v="Cosmos 65"/>
        <s v="E-6 nÂ°8 (Luna)"/>
        <s v="Intelsat 1"/>
        <s v="SNAPSHOT"/>
        <s v="OPS 4782"/>
        <s v="Cosmos 64"/>
        <s v="Gemini 3"/>
        <s v="Ranger 9"/>
        <s v="Voskhod 2"/>
        <s v="DMSP-3B-F2"/>
        <s v="Cosmos 61, 62 &amp; 63"/>
        <s v="KH-7 Gambit 4016"/>
        <s v="Cosmos 60"/>
        <s v="OPS 7087 &amp; SECOR 2"/>
        <s v="SECOR 3 &amp; Others"/>
        <s v="Cosmos 59"/>
        <s v="Surveyor-SD 1"/>
        <s v="Cosmos 58"/>
        <s v="Cosmos 57"/>
        <s v="Cosmos 54, 55 &amp; 56"/>
        <s v="DS-A1 nÂ°6"/>
        <s v="Ranger 8"/>
        <s v="A-103"/>
        <s v="DS-P1 You nÂ°2"/>
        <s v="LES 1"/>
        <s v="OSO-2"/>
        <s v="Cosmos 53"/>
        <s v="KH-7 Gambit 4015"/>
        <s v="TIROS-9"/>
        <s v="OV1-1"/>
        <s v="Gemini 2"/>
        <s v="DMSP-3B-F1"/>
        <s v="OPS 3928"/>
        <s v="Cosmos 52"/>
        <s v="Quill"/>
        <s v="Explorer 26 (EPE-D)"/>
        <s v="OPS 3358"/>
        <s v="San Marco 1"/>
        <s v="Transit O-2 &amp; Transit 5E-5"/>
        <s v="Surveyor-Model 1"/>
        <s v="Transtage 2"/>
        <s v="Cosmos 51"/>
        <s v="KH-7 Gambit 4014"/>
        <s v="DS-2 nÂ°2"/>
        <s v="Zond 2"/>
        <s v="Mariner 4"/>
        <s v="Explorer 24 &amp; 25 (AD-B &amp; Injun4)"/>
        <s v="OPS 3360"/>
        <s v="Explorer 23 (S 55C)"/>
        <s v="Mariner 3"/>
        <s v="OPS 3062"/>
        <s v="OPS 5434"/>
        <s v="Cosmos 50"/>
        <s v="Cosmos 49"/>
        <s v="KH-7 Gambit 4013"/>
        <s v="Strela-1 nÂ°04 to 06"/>
        <s v="OPS 3559"/>
        <s v="Cosmos 48"/>
        <s v="Voskhod 1"/>
        <s v="Explorer 22 (BE-B)"/>
        <s v="KH-7 Gambit 4012"/>
        <s v="Transit O-1, Dragsphere 1 &amp; 2"/>
        <s v="Cosmos 47"/>
        <s v="OPS 3333"/>
        <s v="Explorer 21 (IMP-B)"/>
        <s v="Cosmos 46"/>
        <s v="KH-7 Gambit 4011"/>
        <s v="A-102"/>
        <s v="OPS 3497"/>
        <s v="Cosmos 45"/>
        <s v="OGO 1"/>
        <s v="Transtage 1"/>
        <s v="Cosmos 44"/>
        <s v="Nimbus 1"/>
        <s v="Explorer 20 (IE-A)"/>
        <s v="Cosmos 42 &amp; 43"/>
        <s v="Cosmos 41"/>
        <s v="OPS 2739"/>
        <s v="Syncom 3"/>
        <s v="Cosmos 38, 39 &amp; 40"/>
        <s v="KH-7 Gambit 4010"/>
        <s v="Cosmos 37"/>
        <s v="OPS 3042"/>
        <s v="Cosmos 36"/>
        <s v="Ranger 7"/>
        <s v="Vela 2A/2B"/>
        <s v="Cosmos 35"/>
        <s v="OPS 3491"/>
        <s v="Elektron 3 &amp; 4"/>
        <s v="KH-7 Gambit 4009"/>
        <s v="OPS 3395"/>
        <s v="Cosmos 34"/>
        <s v="AC-3 (Test Vehicle)"/>
        <s v="ESRS"/>
        <s v="Cosmos 33"/>
        <s v="OPS 3754"/>
        <s v="OPS 4467A &amp; OPS 4467B"/>
        <s v="OPS 3236"/>
        <s v="Cosmos 32"/>
        <s v="Cosmos 31"/>
        <s v="OPS 3483"/>
        <s v="Molniya-1 nÂ°1"/>
        <s v="Transit-5C 1"/>
        <s v="A-101"/>
        <s v="KH-7 Gambit 4008"/>
        <s v="Cosmos 30"/>
        <s v="OPS 2921"/>
        <s v="Cosmos 29"/>
        <s v="KH-7 Gambit 4007"/>
        <s v="Transit 5BN-3 &amp; Transit 5E-4"/>
        <s v="E-6 nÂ°5 (Luna 5)"/>
        <s v="Polyot-2"/>
        <s v="Gemini 1"/>
        <s v="Cosmos 28"/>
        <s v="Zond 1"/>
        <s v="Ariel 2"/>
        <s v="Cosmos 27"/>
        <s v="OPS 3467"/>
        <s v="E-6 nÂ°6"/>
        <s v="BE-A"/>
        <s v="Cosmos 26"/>
        <s v="KH-7 Gambit 4006"/>
        <s v="OPS 3722"/>
        <s v="Cosmos 25"/>
        <s v="KH-7 Gambit 4005"/>
        <s v="3MV-1 nÂ°2 (Zond 1)"/>
        <s v="OPS 3444"/>
        <s v="Ranger 6"/>
        <s v="Elektron 1 &amp; 2"/>
        <s v="SA-5"/>
        <s v="Echo 2"/>
        <s v="Relay 2"/>
        <s v="OPS 3367A &amp; OPS 3367B"/>
        <s v="Poppy 5A-5C, SECOR 1, &amp; Hayloft"/>
        <s v="OPS 1388 &amp; Hitchhiker 3"/>
        <s v="TIROS-8"/>
        <s v="Explorer 19 (AD-A)"/>
        <s v="Cosmos 24"/>
        <s v="KH-7 Gambit 4004"/>
        <s v="Cosmos 23"/>
        <s v="Transit 5BN-2 &amp; Transit 5E-3"/>
        <s v="Zenit-2 nÂ°14"/>
        <s v="OPS 2260"/>
        <s v="AC-2 (Test Vehicle)"/>
        <s v="Explorer 18 (IMP-A)"/>
        <s v="Cosmos 22"/>
        <s v="Cosmos 21"/>
        <s v="OPS 2268"/>
        <s v="Polyot"/>
        <s v="OPS 2437 &amp; Hitchhiker 2"/>
        <s v="KH-7 Gambit 4003"/>
        <s v="DS-A1 nÂ°4"/>
        <s v="Cosmos 20"/>
        <s v="Vela 1A/1B"/>
        <s v="Transit 5BN-1 &amp; Transit 5E-1"/>
        <s v="DSAP-1 F5 (Program 35)"/>
        <s v="OPS 1353"/>
        <s v="KH-7 Gambit 4002"/>
        <s v="OPS 1561 &amp; LAMPO"/>
        <s v="OPS 1419"/>
        <s v="DS-A1 nÂ°3"/>
        <s v="Cosmos 19"/>
        <s v="OPS 1370"/>
        <s v="Syncom 2"/>
        <s v="Midas 9"/>
        <s v="OPS 1266"/>
        <s v="KH-7 Gambit 4001"/>
        <s v="Zenit-2 nÂ°12"/>
        <s v="OPS 1440"/>
        <s v="CRL-1 (GRS)"/>
        <s v="OPS 0999 &amp; Hitchhiker 1"/>
        <s v="TIROS-7"/>
        <s v="Vostok 6"/>
        <s v="Transit-5A 3"/>
        <s v="Poppy 4A-4C &amp; Others"/>
        <s v="Vostok 5"/>
        <s v="OPS 0954"/>
        <s v="Midas 8"/>
        <s v="DS-MT nÂ°1"/>
        <s v="Cosmos 18"/>
        <s v="Cosmos 17"/>
        <s v="OPS 0924"/>
        <s v="Faith 7 (MA-9)"/>
        <s v="Midas 7"/>
        <s v="Telstar 2"/>
        <s v="Cosmos 16"/>
        <s v="OPS 1008"/>
        <s v="DSAP-1 F4 (Program 35)"/>
        <s v="Cosmos 15"/>
        <s v="Cosmos 14"/>
        <s v="DS-P1 nÂ°2"/>
        <s v="Transit-5A 2"/>
        <s v="Explorer 17 (AE-A)"/>
        <s v="Luna 4"/>
        <s v="KH-4 20"/>
        <s v="SA-4"/>
        <s v="Cosmos 13"/>
        <s v="OPS 0627"/>
        <s v="OPS 0583"/>
        <s v="DSAP-1 F3 (Program 35)"/>
        <s v="Syncom 1"/>
        <s v="E-6 nÂ°2 (Luna 4)"/>
        <s v="OPS 0180"/>
        <s v="OPS 0048"/>
        <s v="E-6 nÂ°1 (Luna 4)"/>
        <s v="Cosmos 12"/>
        <s v="Transit-5A 1"/>
        <s v="Midas 6"/>
        <s v="Explorer 16 (S-55B)"/>
        <s v="FTV 1156"/>
        <s v="Relay 1"/>
        <s v="Injun 3 &amp; Others"/>
        <s v="FTV 1155"/>
        <s v="FTV 1135"/>
        <s v="SA-3"/>
        <s v="Samos 11"/>
        <s v="FTV 1136"/>
        <s v="2MV-3 nÂ°1 (Mars 2)"/>
        <s v="Mars 1"/>
        <s v="ANNA 1B"/>
        <s v="Explorer 15 (EPE-C)"/>
        <s v="STARAD"/>
        <s v="1MS nÂ°2"/>
        <s v="2MV-4 nÂ°1 (Mars 1)"/>
        <s v="Cosmos 11"/>
        <s v="Ranger 5"/>
        <s v="Cosmos 10"/>
        <s v="FTV 1134"/>
        <s v="Sigma 7 (MA-8)"/>
        <s v="Explorer 14 (EPE-B)"/>
        <s v="FTV 1154"/>
        <s v="Alouette 1 &amp; TAVE"/>
        <s v="Cosmos 9"/>
        <s v="TIROS-6"/>
        <s v="FTV 1133 &amp; ERS-2"/>
        <s v="2MV-2 nÂ°1 (Venera 2)"/>
        <s v="FTV 1132"/>
        <s v="2MV-1 nÂ°2 (Venera 2)"/>
        <s v="FTV 1153"/>
        <s v="Mariner 2"/>
        <s v="2MV-1 nÂ°1 (Venera 2)"/>
        <s v="DSAP-1 F2 (Program 35)"/>
        <s v="Cosmos 8"/>
        <s v="Vostok 4"/>
        <s v="Vostok 3"/>
        <s v="Samos 10"/>
        <s v="FTV 1152"/>
        <s v="Cosmos 7"/>
        <s v="FTV 1131"/>
        <s v="Mariner 1"/>
        <s v="FTV 1130"/>
        <s v="Samos 9"/>
        <s v="Telstar 1"/>
        <s v="Cosmos 6"/>
        <s v="FTV 1151"/>
        <s v="FTV 1129"/>
        <s v="TIROS-5"/>
        <s v="FTV 2312"/>
        <s v="Samos 8"/>
        <s v="FTV 1127 &amp; Oscar 2"/>
        <s v="Zenit-2 nÂ°3"/>
        <s v="FTV 1128"/>
        <s v="Cosmos 5"/>
        <s v="Aurora 7 (MA-7)"/>
        <s v="DSAP-1 F1 (Program 35)"/>
        <s v="FTV 1126"/>
        <s v="ANNA 1A"/>
        <s v="AC-1 (Test Vehicle)"/>
        <s v="FTV 1125"/>
        <s v="Samos 7"/>
        <s v="Ariel 1"/>
        <s v="Solrad 4B"/>
        <s v="Cosmos 4"/>
        <s v="SA-2"/>
        <s v="Cosmos 3"/>
        <s v="Ranger 4"/>
        <s v="Discoverer 39"/>
        <s v="Midas 5"/>
        <s v="Cosmos 2"/>
        <s v="Samos 6"/>
        <s v="OSO-1"/>
        <s v="Discoverer 38"/>
        <s v="FTV 2301"/>
        <s v="Friendship 7 (MA-6)"/>
        <s v="TIROS-4"/>
        <s v="Ranger 3"/>
        <s v="LOFTI-2A &amp; Others"/>
        <s v="Discoverer 37"/>
        <s v="Samos 5"/>
        <s v="DS-1 nÂ°2"/>
        <s v="Discoverer 36 &amp; Oscar 1"/>
        <s v="Zenit-2 nÂ°1"/>
        <s v="Mercury-Atlas 5 (MA-5)"/>
        <s v="Samos 4"/>
        <s v="Ranger 2"/>
        <s v="Transit 4B &amp; TRAAC"/>
        <s v="Discoverer 35"/>
        <s v="Discoverer 34"/>
        <s v="Mercury-Scout 1"/>
        <s v="DS-1 nÂ°1"/>
        <s v="SA-1"/>
        <s v="Discoverer 33"/>
        <s v="Midas 4"/>
        <s v="Discoverer 32"/>
        <s v="Discoverer 31"/>
        <s v="Mercury-Atlas 4 (MA-4)"/>
        <s v="Discoverer 30"/>
        <s v="Samos 3"/>
        <s v="Discoverer 29"/>
        <s v="Explorer 13 (S55A)"/>
        <s v="Ranger 1"/>
        <s v="Explorer 12 (EPE-A)"/>
        <s v="Vostok 2"/>
        <s v="Discoverer 28"/>
        <s v="Discoverer 27"/>
        <s v="Liberty Bell 7 (MR-4)"/>
        <s v="Midas 3"/>
        <s v="TIROS-3"/>
        <s v="Discoverer 26"/>
        <s v="Explorer (S-55)"/>
        <s v="Transit 4A, Injun 1 &amp; GRAB-3"/>
        <s v="Discoverer 25"/>
        <s v="Discoverer 24"/>
        <s v="Explorer 12a"/>
        <s v="Freedom 7 (MR-3)"/>
        <s v="Explorer 11 (S 15)"/>
        <s v="Mercury-Atlas 3 (MA-3)"/>
        <s v="Vostok 1"/>
        <s v="Discoverer 23"/>
        <s v="Discoverer 22"/>
        <s v="Explorer 10 (P 14)"/>
        <s v="Korabl-Sputnik 5"/>
        <s v="Mercury-Redstone BD (MR-BD)"/>
        <s v="Korabl-Sputnik 4"/>
        <s v="Explorer 10a"/>
        <s v="Transit 3B &amp; Lofti 1"/>
        <s v="Mercury-Atlas 2 (MA-2)"/>
        <s v="Discoverer 21"/>
        <s v="Discoverer 20"/>
        <s v="Explorer 9 (S-56A)"/>
        <s v="Venera 1"/>
        <s v="1VA nÂ°1 (Venera 1)"/>
        <s v="Samos 2"/>
        <s v="Mercury-Redstone 2 (MR-2)"/>
        <s v="1K nÂ°5 (Korabl-Sputnik 3)"/>
        <s v="Discoverer 19"/>
        <s v="Mercury-Redstone 1A (MR-1A)"/>
        <s v="Pioneer P-31"/>
        <s v="Discoverer 18"/>
        <s v="Explorer (S-56)"/>
        <s v="Korabl-Sputnik 3"/>
        <s v="Transit 3A &amp; GRAB-2"/>
        <s v="TIROS-2"/>
        <s v="Mercury-Redstone 1 (MR-1)"/>
        <s v="Discoverer 17"/>
        <s v="Explorer 8"/>
        <s v="Discoverer 16"/>
        <s v="1M nÂ°2 (Marsnik 2)"/>
        <s v="Samos 1"/>
        <s v="1M nÂ°1 (Marsnik 1)"/>
        <s v="Courier 1B"/>
        <s v="Pioneer P-30"/>
        <s v="Discoverer 15"/>
        <s v="Korabl-Sputnik 2"/>
        <s v="Courier 1A"/>
        <s v="Discoverer 14"/>
        <s v="Echo 1A"/>
        <s v="Discoverer 13"/>
        <s v="Mercury-Atlas 1 (MA-1)"/>
        <s v="1K nÂ°2 (Korabl-Sputnik 2)"/>
        <s v="Discoverer 12"/>
        <s v="Transit 2A &amp; GRAB-1"/>
        <s v="Midas 2"/>
        <s v="Korabl-Sputnik 1"/>
        <s v="Echo 1"/>
        <s v="E-3 nÂ°3 (Luna-3)"/>
        <s v="Discoverer 11"/>
        <s v="E-3 nÂ°2 (Luna-3)"/>
        <s v="Transit 1B"/>
        <s v="TIROS-1"/>
        <s v="Explorer 8a"/>
        <s v="Pioneer 5"/>
        <s v="Midas 1"/>
        <s v="Discoverer 10"/>
        <s v="Discoverer 9"/>
        <s v="Pioneer P-3"/>
        <s v="Discoverer 8"/>
        <s v="Discoverer 7"/>
        <s v="Explorer 7"/>
        <s v="Luna-3"/>
        <s v="Vanguard 3"/>
        <s v="Transit 1A"/>
        <s v="Luna-2"/>
        <s v="Big Joe 1"/>
        <s v="Discoverer 6"/>
        <s v="Beacon 2"/>
        <s v="Discoverer 5"/>
        <s v="Explorer 6"/>
        <s v="Explorer 6a"/>
        <s v="Discoverer 4"/>
        <s v="Vanguard SLV-6"/>
        <s v="E-1A nÂ°1 (Luna-2)"/>
        <s v="Discoverer 3"/>
        <s v="Vanguard SLV-5"/>
        <s v="Discoverer 2"/>
        <s v="Pioneer 4"/>
        <s v="Discoverer 1"/>
        <s v="Vanguard 2"/>
        <s v="Luna-1"/>
        <s v="SCORE"/>
        <s v="Pioneer 3"/>
        <s v="E-1 nÂ°3 (Luna-1)"/>
        <s v="Pioneer 2"/>
        <s v="Beacon 1"/>
        <s v="E-1 nÂ°2 (Luna-1)"/>
        <s v="Pioneer 1"/>
        <s v="Vanguard SLV-3"/>
        <s v="E-1 nÂ°1 (Luna-1)"/>
        <s v="Pilot 6"/>
        <s v="Pilot 5"/>
        <s v="Pilot 4"/>
        <s v="Explorer 5"/>
        <s v="Pilot 3"/>
        <s v="Pioneer 0"/>
        <s v="Pilot 2"/>
        <s v="Explorer 4"/>
        <s v="Pilot 1"/>
        <s v="Vanguard SLV-2"/>
        <s v="Vanguard SLV-1"/>
        <s v="Sputnik 3"/>
        <s v="Vanguard TV5"/>
        <s v="D-1 nÂ°01"/>
        <s v="Explorer 3"/>
        <s v="Vanguard 1"/>
        <s v="Explorer 2"/>
        <s v="Vanguard TV3BU"/>
        <s v="Explorer 1"/>
        <s v="Vanguard TV3"/>
        <s v="Sputnik 2"/>
        <s v="Sputnik 1"/>
      </sharedItems>
    </cacheField>
    <cacheField name="Rocket_Status" numFmtId="0">
      <sharedItems count="2">
        <s v="Active"/>
        <s v="Retired"/>
      </sharedItems>
    </cacheField>
    <cacheField name="Rocket Cost (Millions in USD)" numFmtId="0">
      <sharedItems containsString="0" containsBlank="1" containsNumber="1" minValue="2.5" maxValue="876"/>
    </cacheField>
    <cacheField name="Rocket Cost (Millions in INR)" numFmtId="0">
      <sharedItems containsSemiMixedTypes="0" containsString="0" containsNumber="1" minValue="0" maxValue="72708"/>
    </cacheField>
    <cacheField name="Mission_Status" numFmtId="0">
      <sharedItems count="4">
        <s v="Success"/>
        <s v="Partial Failure"/>
        <s v="Failure"/>
        <s v="Prelaunch Failure"/>
      </sharedItems>
    </cacheField>
  </cacheFields>
  <extLst>
    <ext xmlns:x14="http://schemas.microsoft.com/office/spreadsheetml/2009/9/main" uri="{725AE2AE-9491-48be-B2B4-4EB974FC3084}">
      <x14:pivotCacheDefinition pivotCacheId="18920999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iya Vidhyapathy" refreshedDate="45516.018833912036" createdVersion="8" refreshedVersion="8" minRefreshableVersion="3" recordCount="10" xr:uid="{98917DB3-0B40-4EDC-9494-B9EC96E45026}">
  <cacheSource type="worksheet">
    <worksheetSource ref="A1:B11" sheet="Top 10 Country"/>
  </cacheSource>
  <cacheFields count="2">
    <cacheField name="Country" numFmtId="0">
      <sharedItems count="10">
        <s v="Iran"/>
        <s v="Pacific Ocean"/>
        <s v="New Zealand"/>
        <s v="India"/>
        <s v="Japan"/>
        <s v="France"/>
        <s v="China"/>
        <s v="Kazakhstan"/>
        <s v="Russia"/>
        <s v="USA"/>
      </sharedItems>
    </cacheField>
    <cacheField name="Count by  Rocket" numFmtId="0">
      <sharedItems containsSemiMixedTypes="0" containsString="0" containsNumber="1" containsInteger="1" minValue="21" maxValue="2053"/>
    </cacheField>
  </cacheFields>
  <extLst>
    <ext xmlns:x14="http://schemas.microsoft.com/office/spreadsheetml/2009/9/main" uri="{725AE2AE-9491-48be-B2B4-4EB974FC3084}">
      <x14:pivotCacheDefinition pivotCacheId="6252314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iya Vidhyapathy" refreshedDate="45516.455745254629" createdVersion="8" refreshedVersion="8" minRefreshableVersion="3" recordCount="8" xr:uid="{D0AD8A12-FB22-4CB5-914D-E7F71CDDA979}">
  <cacheSource type="worksheet">
    <worksheetSource ref="B1:E9" sheet="India's 2023 &amp; 2024 Table"/>
  </cacheSource>
  <cacheFields count="4">
    <cacheField name="Country" numFmtId="0">
      <sharedItems count="1">
        <s v="India"/>
      </sharedItems>
    </cacheField>
    <cacheField name="Year" numFmtId="0">
      <sharedItems containsSemiMixedTypes="0" containsString="0" containsNumber="1" containsInteger="1" minValue="2023" maxValue="2024" count="2">
        <n v="2024"/>
        <n v="2023"/>
      </sharedItems>
    </cacheField>
    <cacheField name="Rocket" numFmtId="0">
      <sharedItems count="6">
        <s v="PSLV-DL "/>
        <s v="PSLV-XL "/>
        <s v="PSLV-CA "/>
        <s v="LVM-3 "/>
        <s v="GSLV Mk II "/>
        <s v="SSLV "/>
      </sharedItems>
    </cacheField>
    <cacheField name="Rocket_Status" numFmtId="0">
      <sharedItems count="1">
        <s v="A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1">
  <r>
    <x v="0"/>
    <x v="0"/>
    <x v="0"/>
    <s v="Fri Feb 09, 2024 07:03 UTC"/>
    <s v="2024-02-09"/>
    <s v="07:03:00"/>
    <x v="0"/>
    <x v="0"/>
    <s v="Soyuz 2.1v | Cosmos 2575"/>
    <x v="0"/>
    <x v="0"/>
    <x v="0"/>
    <m/>
    <n v="0"/>
    <x v="0"/>
  </r>
  <r>
    <x v="1"/>
    <x v="1"/>
    <x v="1"/>
    <s v="Thu Feb 08, 2024 06:33 UTC"/>
    <s v="2024-02-08"/>
    <s v="06:33:00"/>
    <x v="0"/>
    <x v="0"/>
    <s v="Falcon 9 Block 5 | PACE"/>
    <x v="1"/>
    <x v="1"/>
    <x v="0"/>
    <n v="67"/>
    <n v="5561"/>
    <x v="0"/>
  </r>
  <r>
    <x v="2"/>
    <x v="2"/>
    <x v="2"/>
    <s v="Sat Feb 03, 2024 03:06 UTC"/>
    <s v="2024-02-03"/>
    <s v="03:06:00"/>
    <x v="0"/>
    <x v="0"/>
    <s v="Jielong-3 | 9 satellites"/>
    <x v="2"/>
    <x v="2"/>
    <x v="0"/>
    <m/>
    <n v="0"/>
    <x v="0"/>
  </r>
  <r>
    <x v="2"/>
    <x v="3"/>
    <x v="3"/>
    <s v="Fri Feb 02, 2024 23:37 UTC"/>
    <s v="2024-02-02"/>
    <s v="23:37:00"/>
    <x v="0"/>
    <x v="0"/>
    <s v="Long March 2C | Geely Constellation Group 02"/>
    <x v="3"/>
    <x v="3"/>
    <x v="0"/>
    <n v="30.8"/>
    <n v="2556.4"/>
    <x v="0"/>
  </r>
  <r>
    <x v="3"/>
    <x v="4"/>
    <x v="4"/>
    <s v="Wed Jan 31, 2024 06:34 UTC"/>
    <s v="2024-01-31"/>
    <s v="06:34:00"/>
    <x v="1"/>
    <x v="0"/>
    <s v="Electron/Curie | Four Of A Kind"/>
    <x v="4"/>
    <x v="4"/>
    <x v="0"/>
    <n v="7.5"/>
    <n v="622.5"/>
    <x v="0"/>
  </r>
  <r>
    <x v="1"/>
    <x v="1"/>
    <x v="1"/>
    <s v="Tue Jan 30, 2024 17:07 UTC"/>
    <s v="2024-01-30"/>
    <s v="17:07:00"/>
    <x v="1"/>
    <x v="0"/>
    <s v="Falcon 9 Block 5 | CRS NG-20"/>
    <x v="1"/>
    <x v="5"/>
    <x v="0"/>
    <n v="67"/>
    <n v="5561"/>
    <x v="0"/>
  </r>
  <r>
    <x v="1"/>
    <x v="5"/>
    <x v="1"/>
    <s v="Mon Jan 29, 2024 05:57 UTC"/>
    <s v="2024-01-29"/>
    <s v="05:57:00"/>
    <x v="1"/>
    <x v="0"/>
    <s v="Falcon 9 Block 5 | Starlink Group 7-12"/>
    <x v="1"/>
    <x v="6"/>
    <x v="0"/>
    <n v="67"/>
    <n v="5561"/>
    <x v="0"/>
  </r>
  <r>
    <x v="1"/>
    <x v="6"/>
    <x v="1"/>
    <s v="Mon Jan 29, 2024 01:10 UTC"/>
    <s v="2024-01-29"/>
    <s v="01:10:00"/>
    <x v="1"/>
    <x v="0"/>
    <s v="Falcon 9 Block 5 | Starlink Group 6-38"/>
    <x v="1"/>
    <x v="7"/>
    <x v="0"/>
    <n v="67"/>
    <n v="5561"/>
    <x v="0"/>
  </r>
  <r>
    <x v="4"/>
    <x v="7"/>
    <x v="5"/>
    <s v="Sun Jan 28, 2024 00:04 UTC"/>
    <s v="2024-01-28"/>
    <s v="00:04:00"/>
    <x v="1"/>
    <x v="0"/>
    <s v="Simorgh | Mahda, Keyhan-2 &amp; Hatef-1"/>
    <x v="5"/>
    <x v="8"/>
    <x v="0"/>
    <m/>
    <n v="0"/>
    <x v="0"/>
  </r>
  <r>
    <x v="5"/>
    <x v="8"/>
    <x v="1"/>
    <s v="Fri Jan 26, 2024 17:42 UTC"/>
    <s v="2024-01-26"/>
    <s v="17:42:00"/>
    <x v="1"/>
    <x v="0"/>
    <s v="SpaceShipTwo | Galactic-06"/>
    <x v="6"/>
    <x v="9"/>
    <x v="0"/>
    <m/>
    <n v="0"/>
    <x v="0"/>
  </r>
  <r>
    <x v="1"/>
    <x v="5"/>
    <x v="1"/>
    <s v="Wed Jan 24, 2024 00:35 UTC"/>
    <s v="2024-01-24"/>
    <s v="00:35:00"/>
    <x v="1"/>
    <x v="0"/>
    <s v="Falcon 9 Block 5 | Starlink Group 7-11"/>
    <x v="1"/>
    <x v="10"/>
    <x v="0"/>
    <n v="67"/>
    <n v="5561"/>
    <x v="0"/>
  </r>
  <r>
    <x v="6"/>
    <x v="9"/>
    <x v="3"/>
    <s v="Tue Jan 23, 2024 04:03 UTC"/>
    <s v="2024-01-23"/>
    <s v="04:03:00"/>
    <x v="1"/>
    <x v="0"/>
    <s v="Kinetica 1 | Third Flight"/>
    <x v="7"/>
    <x v="11"/>
    <x v="0"/>
    <m/>
    <n v="0"/>
    <x v="0"/>
  </r>
  <r>
    <x v="7"/>
    <x v="10"/>
    <x v="5"/>
    <s v="Sat Jan 20, 2024 06:28 UTC"/>
    <s v="2024-01-20"/>
    <s v="06:28:00"/>
    <x v="1"/>
    <x v="0"/>
    <s v="Qaem 100 | Soraya"/>
    <x v="8"/>
    <x v="12"/>
    <x v="0"/>
    <m/>
    <n v="0"/>
    <x v="0"/>
  </r>
  <r>
    <x v="1"/>
    <x v="6"/>
    <x v="1"/>
    <s v="Thu Jan 18, 2024 21:49 UTC"/>
    <s v="2024-01-18"/>
    <s v="21:49:00"/>
    <x v="1"/>
    <x v="0"/>
    <s v="Falcon 9 Block 5 | Axiom Mission 3 (AX-3)"/>
    <x v="1"/>
    <x v="13"/>
    <x v="0"/>
    <n v="67"/>
    <n v="5561"/>
    <x v="0"/>
  </r>
  <r>
    <x v="2"/>
    <x v="11"/>
    <x v="3"/>
    <s v="Wed Jan 17, 2024 14:27 UTC"/>
    <s v="2024-01-17"/>
    <s v="14:27:00"/>
    <x v="1"/>
    <x v="0"/>
    <s v="Long March 7 | Tianzhou 7"/>
    <x v="9"/>
    <x v="14"/>
    <x v="0"/>
    <m/>
    <n v="0"/>
    <x v="0"/>
  </r>
  <r>
    <x v="1"/>
    <x v="1"/>
    <x v="1"/>
    <s v="Mon Jan 15, 2024 01:52 UTC"/>
    <s v="2024-01-15"/>
    <s v="01:52:00"/>
    <x v="1"/>
    <x v="0"/>
    <s v="Falcon 9 Block 5 | Starlink Group 6-37"/>
    <x v="1"/>
    <x v="15"/>
    <x v="0"/>
    <n v="67"/>
    <n v="5561"/>
    <x v="0"/>
  </r>
  <r>
    <x v="1"/>
    <x v="5"/>
    <x v="1"/>
    <s v="Sun Jan 14, 2024 08:59 UTC"/>
    <s v="2024-01-14"/>
    <s v="08:59:00"/>
    <x v="1"/>
    <x v="0"/>
    <s v="Falcon 9 Block 5 | Starlink Group 7-10"/>
    <x v="1"/>
    <x v="16"/>
    <x v="0"/>
    <n v="67"/>
    <n v="5561"/>
    <x v="0"/>
  </r>
  <r>
    <x v="8"/>
    <x v="12"/>
    <x v="6"/>
    <s v="Fri Jan 12, 2024 04:44 UTC"/>
    <s v="2024-01-12"/>
    <s v="04:44:00"/>
    <x v="1"/>
    <x v="0"/>
    <s v="H-IIA 202 | IGS-Optical 8"/>
    <x v="10"/>
    <x v="17"/>
    <x v="0"/>
    <n v="90"/>
    <n v="7470"/>
    <x v="0"/>
  </r>
  <r>
    <x v="9"/>
    <x v="13"/>
    <x v="2"/>
    <s v="Thu Jan 11, 2024 05:30 UTC"/>
    <s v="2024-01-11"/>
    <s v="05:30:00"/>
    <x v="1"/>
    <x v="0"/>
    <s v="Gravity-1 | Maiden flight"/>
    <x v="11"/>
    <x v="18"/>
    <x v="0"/>
    <n v="27.22"/>
    <n v="2259.2599999999998"/>
    <x v="0"/>
  </r>
  <r>
    <x v="10"/>
    <x v="14"/>
    <x v="3"/>
    <s v="Thu Jan 11, 2024 03:52 UTC"/>
    <s v="2024-01-11"/>
    <s v="03:52:00"/>
    <x v="1"/>
    <x v="0"/>
    <s v="Kuaizhou 1A | Tianxing-1-02"/>
    <x v="12"/>
    <x v="19"/>
    <x v="0"/>
    <n v="5.8"/>
    <n v="481.4"/>
    <x v="0"/>
  </r>
  <r>
    <x v="2"/>
    <x v="3"/>
    <x v="3"/>
    <s v="Tue Jan 09, 2024 07:03 UTC"/>
    <s v="2024-01-09"/>
    <s v="07:03:00"/>
    <x v="1"/>
    <x v="0"/>
    <s v="Long March 2C | Einstein Probe"/>
    <x v="3"/>
    <x v="20"/>
    <x v="0"/>
    <n v="30.8"/>
    <n v="2556.4"/>
    <x v="0"/>
  </r>
  <r>
    <x v="11"/>
    <x v="15"/>
    <x v="1"/>
    <s v="Mon Jan 08, 2024 07:18 UTC"/>
    <s v="2024-01-08"/>
    <s v="07:18:00"/>
    <x v="1"/>
    <x v="0"/>
    <s v="Vulcan VC2 | Peregrine Mission One"/>
    <x v="13"/>
    <x v="21"/>
    <x v="0"/>
    <m/>
    <n v="0"/>
    <x v="0"/>
  </r>
  <r>
    <x v="1"/>
    <x v="1"/>
    <x v="1"/>
    <s v="Sun Jan 07, 2024 22:35 UTC"/>
    <s v="2024-01-07"/>
    <s v="22:35:00"/>
    <x v="1"/>
    <x v="0"/>
    <s v="Falcon 9 Block 5 | Starlink Group 6-35"/>
    <x v="1"/>
    <x v="22"/>
    <x v="0"/>
    <n v="67"/>
    <n v="5561"/>
    <x v="0"/>
  </r>
  <r>
    <x v="10"/>
    <x v="14"/>
    <x v="3"/>
    <s v="Fri Jan 05, 2024 11:20 UTC"/>
    <s v="2024-01-05"/>
    <s v="11:20:00"/>
    <x v="1"/>
    <x v="0"/>
    <s v="Kuaizhou 1A | Tianmu-1 15-18"/>
    <x v="12"/>
    <x v="23"/>
    <x v="0"/>
    <n v="5.8"/>
    <n v="481.4"/>
    <x v="0"/>
  </r>
  <r>
    <x v="1"/>
    <x v="1"/>
    <x v="1"/>
    <s v="Wed Jan 03, 2024 23:04 UTC"/>
    <s v="2024-01-03"/>
    <s v="23:04:00"/>
    <x v="1"/>
    <x v="0"/>
    <s v="Falcon 9 Block 5 | Ovzon-3"/>
    <x v="1"/>
    <x v="24"/>
    <x v="0"/>
    <n v="67"/>
    <n v="5561"/>
    <x v="0"/>
  </r>
  <r>
    <x v="1"/>
    <x v="5"/>
    <x v="1"/>
    <s v="Wed Jan 03, 2024 03:44 UTC"/>
    <s v="2024-01-03"/>
    <s v="03:44:00"/>
    <x v="1"/>
    <x v="0"/>
    <s v="Falcon 9 Block 5 | Starlink Group 7-9"/>
    <x v="1"/>
    <x v="25"/>
    <x v="0"/>
    <n v="67"/>
    <n v="5561"/>
    <x v="0"/>
  </r>
  <r>
    <x v="12"/>
    <x v="16"/>
    <x v="7"/>
    <s v="Mon Jan 01, 2024 03:40 UTC"/>
    <s v="2024-01-01"/>
    <s v="03:40:00"/>
    <x v="1"/>
    <x v="0"/>
    <s v="PSLV-DL | XPoSat"/>
    <x v="14"/>
    <x v="26"/>
    <x v="0"/>
    <m/>
    <n v="0"/>
    <x v="0"/>
  </r>
  <r>
    <x v="2"/>
    <x v="17"/>
    <x v="3"/>
    <s v="Sat Dec 30, 2023 00:13 UTC"/>
    <s v="2023-12-30"/>
    <s v="00:13:00"/>
    <x v="2"/>
    <x v="1"/>
    <s v="Long March 2C/YZ-1S | SatNet test satellites"/>
    <x v="15"/>
    <x v="27"/>
    <x v="0"/>
    <n v="30.8"/>
    <n v="2556.4"/>
    <x v="0"/>
  </r>
  <r>
    <x v="1"/>
    <x v="1"/>
    <x v="1"/>
    <s v="Fri Dec 29, 2023 04:01 UTC"/>
    <s v="2023-12-29"/>
    <s v="04:01:00"/>
    <x v="2"/>
    <x v="1"/>
    <s v="Falcon 9 Block 5 | Starlink Group 6-36"/>
    <x v="1"/>
    <x v="28"/>
    <x v="0"/>
    <n v="67"/>
    <n v="5561"/>
    <x v="0"/>
  </r>
  <r>
    <x v="1"/>
    <x v="6"/>
    <x v="1"/>
    <s v="Fri Dec 29, 2023 01:07 UTC"/>
    <s v="2023-12-29"/>
    <s v="01:07:00"/>
    <x v="2"/>
    <x v="1"/>
    <s v="Falcon Heavy | USSF-52 (OTV-7)"/>
    <x v="16"/>
    <x v="29"/>
    <x v="0"/>
    <n v="97"/>
    <n v="8051"/>
    <x v="0"/>
  </r>
  <r>
    <x v="0"/>
    <x v="0"/>
    <x v="0"/>
    <s v="Wed Dec 27, 2023 07:03 UTC"/>
    <s v="2023-12-27"/>
    <s v="07:03:00"/>
    <x v="2"/>
    <x v="1"/>
    <s v="Soyuz 2.1v | Cosmos 2574"/>
    <x v="0"/>
    <x v="30"/>
    <x v="0"/>
    <m/>
    <n v="0"/>
    <x v="0"/>
  </r>
  <r>
    <x v="10"/>
    <x v="14"/>
    <x v="3"/>
    <s v="Wed Dec 27, 2023 06:50 UTC"/>
    <s v="2023-12-27"/>
    <s v="06:50:00"/>
    <x v="2"/>
    <x v="1"/>
    <s v="Kuaizhou 1A | Tianmu-1 19-22"/>
    <x v="12"/>
    <x v="31"/>
    <x v="0"/>
    <n v="5.8"/>
    <n v="481.4"/>
    <x v="0"/>
  </r>
  <r>
    <x v="2"/>
    <x v="18"/>
    <x v="3"/>
    <s v="Tue Dec 26, 2023 03:26 UTC"/>
    <s v="2023-12-26"/>
    <s v="03:26:00"/>
    <x v="2"/>
    <x v="1"/>
    <s v="Long March 3B/YZ-1 | Beidou-3 M25 &amp; M26"/>
    <x v="17"/>
    <x v="32"/>
    <x v="0"/>
    <m/>
    <n v="0"/>
    <x v="0"/>
  </r>
  <r>
    <x v="2"/>
    <x v="19"/>
    <x v="2"/>
    <s v="Mon Dec 25, 2023 22:39 UTC"/>
    <s v="2023-12-25"/>
    <s v="22:39:00"/>
    <x v="2"/>
    <x v="1"/>
    <s v="Long March 11H | Shiyan 24C"/>
    <x v="18"/>
    <x v="33"/>
    <x v="0"/>
    <n v="5.3"/>
    <n v="439.9"/>
    <x v="0"/>
  </r>
  <r>
    <x v="10"/>
    <x v="14"/>
    <x v="3"/>
    <s v="Mon Dec 25, 2023 01:00 UTC"/>
    <s v="2023-12-25"/>
    <s v="01:00:00"/>
    <x v="2"/>
    <x v="1"/>
    <s v="Kuaizhou 1A | Tianmu-1 11-14"/>
    <x v="12"/>
    <x v="34"/>
    <x v="0"/>
    <n v="5.8"/>
    <n v="481.4"/>
    <x v="0"/>
  </r>
  <r>
    <x v="1"/>
    <x v="5"/>
    <x v="1"/>
    <s v="Sun Dec 24, 2023 13:11 UTC"/>
    <s v="2023-12-24"/>
    <s v="13:11:00"/>
    <x v="2"/>
    <x v="1"/>
    <s v="Falcon 9 Block 5 | SARah 2 &amp; 3"/>
    <x v="1"/>
    <x v="35"/>
    <x v="0"/>
    <n v="67"/>
    <n v="5561"/>
    <x v="0"/>
  </r>
  <r>
    <x v="1"/>
    <x v="1"/>
    <x v="1"/>
    <s v="Sat Dec 23, 2023 05:33 UTC"/>
    <s v="2023-12-23"/>
    <s v="05:33:00"/>
    <x v="2"/>
    <x v="1"/>
    <s v="Falcon 9 Block 5 | Starlink Group 6-32"/>
    <x v="1"/>
    <x v="36"/>
    <x v="0"/>
    <n v="67"/>
    <n v="5561"/>
    <x v="0"/>
  </r>
  <r>
    <x v="13"/>
    <x v="20"/>
    <x v="1"/>
    <s v="Fri Dec 22, 2023 17:32 UTC"/>
    <s v="2023-12-22"/>
    <s v="17:32:00"/>
    <x v="2"/>
    <x v="1"/>
    <s v="Alpha | Fly the Lightning"/>
    <x v="19"/>
    <x v="37"/>
    <x v="0"/>
    <n v="15"/>
    <n v="1245"/>
    <x v="1"/>
  </r>
  <r>
    <x v="0"/>
    <x v="0"/>
    <x v="0"/>
    <s v="Thu Dec 21, 2023 08:48 UTC"/>
    <s v="2023-12-21"/>
    <s v="08:48:00"/>
    <x v="2"/>
    <x v="1"/>
    <s v="Soyuz 2.1b | Cosmos 2573"/>
    <x v="20"/>
    <x v="38"/>
    <x v="0"/>
    <n v="20"/>
    <n v="1660"/>
    <x v="0"/>
  </r>
  <r>
    <x v="14"/>
    <x v="21"/>
    <x v="1"/>
    <s v="Tue Dec 19, 2023 16:42 UTC"/>
    <s v="2023-12-19"/>
    <s v="16:42:00"/>
    <x v="2"/>
    <x v="1"/>
    <s v="New Shepard | NS-24"/>
    <x v="21"/>
    <x v="39"/>
    <x v="0"/>
    <m/>
    <n v="0"/>
    <x v="0"/>
  </r>
  <r>
    <x v="1"/>
    <x v="1"/>
    <x v="1"/>
    <s v="Tue Dec 19, 2023 04:01 UTC"/>
    <s v="2023-12-19"/>
    <s v="04:01:00"/>
    <x v="2"/>
    <x v="1"/>
    <s v="Falcon 9 Block 5 | Starlink Group 6-34"/>
    <x v="1"/>
    <x v="40"/>
    <x v="0"/>
    <n v="67"/>
    <n v="5561"/>
    <x v="0"/>
  </r>
  <r>
    <x v="15"/>
    <x v="14"/>
    <x v="3"/>
    <s v="Sun Dec 17, 2023 07:00 UTC"/>
    <s v="2023-12-17"/>
    <s v="07:00:00"/>
    <x v="2"/>
    <x v="1"/>
    <s v="Hyperbola-1 | DEAR-1"/>
    <x v="22"/>
    <x v="41"/>
    <x v="0"/>
    <m/>
    <n v="0"/>
    <x v="0"/>
  </r>
  <r>
    <x v="16"/>
    <x v="22"/>
    <x v="8"/>
    <s v="Sat Dec 16, 2023 09:17 UTC"/>
    <s v="2023-12-16"/>
    <s v="09:17:00"/>
    <x v="2"/>
    <x v="1"/>
    <s v="Soyuz 2.1b/Fregat-M | Arktika-M nÂ°2"/>
    <x v="23"/>
    <x v="42"/>
    <x v="0"/>
    <n v="25"/>
    <n v="2075"/>
    <x v="0"/>
  </r>
  <r>
    <x v="2"/>
    <x v="23"/>
    <x v="3"/>
    <s v="Fri Dec 15, 2023 13:41 UTC"/>
    <s v="2023-12-15"/>
    <s v="13:41:00"/>
    <x v="2"/>
    <x v="1"/>
    <s v="Long March 5 | Yaogan 41"/>
    <x v="24"/>
    <x v="43"/>
    <x v="0"/>
    <m/>
    <n v="0"/>
    <x v="0"/>
  </r>
  <r>
    <x v="3"/>
    <x v="4"/>
    <x v="4"/>
    <s v="Fri Dec 15, 2023 04:05 UTC"/>
    <s v="2023-12-15"/>
    <s v="04:05:00"/>
    <x v="2"/>
    <x v="1"/>
    <s v="Electron/Curie | The Moon God Awakens"/>
    <x v="4"/>
    <x v="44"/>
    <x v="0"/>
    <n v="7.5"/>
    <n v="622.5"/>
    <x v="0"/>
  </r>
  <r>
    <x v="2"/>
    <x v="24"/>
    <x v="3"/>
    <s v="Thu Dec 14, 2023 14:12 UTC"/>
    <s v="2023-12-14"/>
    <s v="14:12:00"/>
    <x v="2"/>
    <x v="1"/>
    <s v="Long March 2F/T | Experimental Spaceplane (CSSHQ)"/>
    <x v="25"/>
    <x v="45"/>
    <x v="0"/>
    <m/>
    <n v="0"/>
    <x v="0"/>
  </r>
  <r>
    <x v="2"/>
    <x v="3"/>
    <x v="3"/>
    <s v="Sun Dec 10, 2023 01:58 UTC"/>
    <s v="2023-12-10"/>
    <s v="01:58:00"/>
    <x v="2"/>
    <x v="1"/>
    <s v="Long March 2D | Yaogan 39 Group 05"/>
    <x v="26"/>
    <x v="46"/>
    <x v="0"/>
    <n v="29.75"/>
    <n v="2469.25"/>
    <x v="0"/>
  </r>
  <r>
    <x v="17"/>
    <x v="25"/>
    <x v="3"/>
    <s v="Fri Dec 08, 2023 23:39 UTC"/>
    <s v="2023-12-08"/>
    <s v="23:39:00"/>
    <x v="2"/>
    <x v="1"/>
    <s v="ZhuQue-2 | Flight 3"/>
    <x v="27"/>
    <x v="47"/>
    <x v="0"/>
    <m/>
    <n v="0"/>
    <x v="0"/>
  </r>
  <r>
    <x v="1"/>
    <x v="5"/>
    <x v="1"/>
    <s v="Fri Dec 08, 2023 08:03 UTC"/>
    <s v="2023-12-08"/>
    <s v="08:03:00"/>
    <x v="2"/>
    <x v="1"/>
    <s v="Falcon 9 Block 5 | Starlink Group 7-8"/>
    <x v="1"/>
    <x v="48"/>
    <x v="0"/>
    <n v="67"/>
    <n v="5561"/>
    <x v="0"/>
  </r>
  <r>
    <x v="1"/>
    <x v="1"/>
    <x v="1"/>
    <s v="Thu Dec 07, 2023 05:07 UTC"/>
    <s v="2023-12-07"/>
    <s v="05:07:00"/>
    <x v="2"/>
    <x v="1"/>
    <s v="Falcon 9 Block 5 | Starlink Group 6-33"/>
    <x v="1"/>
    <x v="49"/>
    <x v="0"/>
    <n v="67"/>
    <n v="5561"/>
    <x v="0"/>
  </r>
  <r>
    <x v="2"/>
    <x v="19"/>
    <x v="2"/>
    <s v="Tue Dec 05, 2023 19:24 UTC"/>
    <s v="2023-12-05"/>
    <s v="19:24:00"/>
    <x v="2"/>
    <x v="1"/>
    <s v="Jielong-3 | SatNet test satellite"/>
    <x v="2"/>
    <x v="50"/>
    <x v="0"/>
    <m/>
    <n v="0"/>
    <x v="0"/>
  </r>
  <r>
    <x v="18"/>
    <x v="14"/>
    <x v="3"/>
    <s v="Mon Dec 04, 2023 23:33 UTC"/>
    <s v="2023-12-04"/>
    <s v="23:33:00"/>
    <x v="2"/>
    <x v="1"/>
    <s v="Ceres-1 | We Wonâ€™t Stop"/>
    <x v="28"/>
    <x v="51"/>
    <x v="0"/>
    <n v="4.38"/>
    <n v="363.53999999999996"/>
    <x v="0"/>
  </r>
  <r>
    <x v="19"/>
    <x v="26"/>
    <x v="9"/>
    <s v="Mon Dec 04, 2023 05:00 UTC"/>
    <s v="2023-12-04"/>
    <s v="05:00:00"/>
    <x v="2"/>
    <x v="1"/>
    <s v="South Korean ADD Solid-Fuel SLV (3 stage) | S-STEP"/>
    <x v="29"/>
    <x v="52"/>
    <x v="0"/>
    <m/>
    <n v="0"/>
    <x v="0"/>
  </r>
  <r>
    <x v="2"/>
    <x v="17"/>
    <x v="3"/>
    <s v="Mon Dec 04, 2023 04:10 UTC"/>
    <s v="2023-12-04"/>
    <s v="04:10:00"/>
    <x v="2"/>
    <x v="1"/>
    <s v="Long March 2C | MisrSat-2"/>
    <x v="3"/>
    <x v="53"/>
    <x v="0"/>
    <n v="30.8"/>
    <n v="2556.4"/>
    <x v="0"/>
  </r>
  <r>
    <x v="1"/>
    <x v="1"/>
    <x v="1"/>
    <s v="Sun Dec 03, 2023 04:00 UTC"/>
    <s v="2023-12-03"/>
    <s v="04:00:00"/>
    <x v="2"/>
    <x v="1"/>
    <s v="Falcon 9 Block 5 | Starlink Group 6-31"/>
    <x v="1"/>
    <x v="54"/>
    <x v="0"/>
    <n v="67"/>
    <n v="5561"/>
    <x v="0"/>
  </r>
  <r>
    <x v="1"/>
    <x v="5"/>
    <x v="1"/>
    <s v="Fri Dec 01, 2023 18:19 UTC"/>
    <s v="2023-12-01"/>
    <s v="18:19:00"/>
    <x v="2"/>
    <x v="1"/>
    <s v="Falcon 9 Block 5 | 425 Project Flight 1 &amp; Rideshares"/>
    <x v="1"/>
    <x v="55"/>
    <x v="0"/>
    <n v="67"/>
    <n v="5561"/>
    <x v="0"/>
  </r>
  <r>
    <x v="16"/>
    <x v="22"/>
    <x v="8"/>
    <s v="Fri Dec 01, 2023 09:25 UTC"/>
    <s v="2023-12-01"/>
    <s v="09:25:00"/>
    <x v="2"/>
    <x v="1"/>
    <s v="Soyuz 2.1a | Progress MS-25"/>
    <x v="30"/>
    <x v="56"/>
    <x v="0"/>
    <n v="17.420000000000002"/>
    <n v="1445.8600000000001"/>
    <x v="0"/>
  </r>
  <r>
    <x v="1"/>
    <x v="1"/>
    <x v="1"/>
    <s v="Tue Nov 28, 2023 04:20 UTC"/>
    <s v="2023-11-28"/>
    <s v="04:20:00"/>
    <x v="3"/>
    <x v="1"/>
    <s v="Falcon 9 Block 5 | Starlink Group 6-30"/>
    <x v="1"/>
    <x v="57"/>
    <x v="0"/>
    <n v="67"/>
    <n v="5561"/>
    <x v="0"/>
  </r>
  <r>
    <x v="0"/>
    <x v="0"/>
    <x v="0"/>
    <s v="Sat Nov 25, 2023 20:58 UTC"/>
    <s v="2023-11-25"/>
    <s v="20:58:00"/>
    <x v="3"/>
    <x v="1"/>
    <s v="Soyuz 2.1b | Cosmos 2572"/>
    <x v="20"/>
    <x v="58"/>
    <x v="0"/>
    <n v="20"/>
    <n v="1660"/>
    <x v="0"/>
  </r>
  <r>
    <x v="2"/>
    <x v="3"/>
    <x v="3"/>
    <s v="Thu Nov 23, 2023 10:00 UTC"/>
    <s v="2023-11-23"/>
    <s v="10:00:00"/>
    <x v="3"/>
    <x v="1"/>
    <s v="Long March 2D/YZ-3 | 3 x SatNet test satellites"/>
    <x v="31"/>
    <x v="59"/>
    <x v="0"/>
    <n v="30"/>
    <n v="2490"/>
    <x v="0"/>
  </r>
  <r>
    <x v="1"/>
    <x v="1"/>
    <x v="1"/>
    <s v="Wed Nov 22, 2023 07:47 UTC"/>
    <s v="2023-11-22"/>
    <s v="07:47:00"/>
    <x v="3"/>
    <x v="1"/>
    <s v="Falcon 9 Block 5 | Starlink Group 6-29"/>
    <x v="1"/>
    <x v="60"/>
    <x v="0"/>
    <n v="67"/>
    <n v="5561"/>
    <x v="0"/>
  </r>
  <r>
    <x v="20"/>
    <x v="27"/>
    <x v="10"/>
    <s v="Tue Nov 21, 2023 13:42 UTC"/>
    <s v="2023-11-21"/>
    <s v="13:42:00"/>
    <x v="3"/>
    <x v="1"/>
    <s v="ChÅllima 1 | Manligyeong 1 #3"/>
    <x v="32"/>
    <x v="61"/>
    <x v="0"/>
    <m/>
    <n v="0"/>
    <x v="0"/>
  </r>
  <r>
    <x v="1"/>
    <x v="5"/>
    <x v="1"/>
    <s v="Mon Nov 20, 2023 10:30 UTC"/>
    <s v="2023-11-20"/>
    <s v="10:30:00"/>
    <x v="3"/>
    <x v="1"/>
    <s v="Falcon 9 Block 5 | Starlink Group 7-7"/>
    <x v="1"/>
    <x v="62"/>
    <x v="0"/>
    <n v="67"/>
    <n v="5561"/>
    <x v="0"/>
  </r>
  <r>
    <x v="1"/>
    <x v="28"/>
    <x v="1"/>
    <s v="Sat Nov 18, 2023 13:02 UTC"/>
    <s v="2023-11-18"/>
    <s v="13:02:00"/>
    <x v="3"/>
    <x v="1"/>
    <s v="Starship-Super Heavy (Prototype) | Starship Flight Test 2"/>
    <x v="33"/>
    <x v="63"/>
    <x v="0"/>
    <m/>
    <n v="0"/>
    <x v="1"/>
  </r>
  <r>
    <x v="1"/>
    <x v="1"/>
    <x v="1"/>
    <s v="Sat Nov 18, 2023 05:05 UTC"/>
    <s v="2023-11-18"/>
    <s v="05:05:00"/>
    <x v="3"/>
    <x v="1"/>
    <s v="Falcon 9 Block 5 | Starlink Group 6-28"/>
    <x v="1"/>
    <x v="64"/>
    <x v="0"/>
    <n v="67"/>
    <n v="5561"/>
    <x v="0"/>
  </r>
  <r>
    <x v="2"/>
    <x v="17"/>
    <x v="3"/>
    <s v="Thu Nov 16, 2023 03:55 UTC"/>
    <s v="2023-11-16"/>
    <s v="03:55:00"/>
    <x v="3"/>
    <x v="1"/>
    <s v="Long March 2C/YZ-1S | Haiyang 3-01"/>
    <x v="15"/>
    <x v="65"/>
    <x v="0"/>
    <n v="30.8"/>
    <n v="2556.4"/>
    <x v="0"/>
  </r>
  <r>
    <x v="1"/>
    <x v="1"/>
    <x v="1"/>
    <s v="Sun Nov 12, 2023 21:08 UTC"/>
    <s v="2023-11-12"/>
    <s v="21:08:00"/>
    <x v="3"/>
    <x v="1"/>
    <s v="Falcon 9 Block 5 | O3b mPOWER 5 &amp; 6"/>
    <x v="1"/>
    <x v="66"/>
    <x v="0"/>
    <n v="67"/>
    <n v="5561"/>
    <x v="0"/>
  </r>
  <r>
    <x v="1"/>
    <x v="5"/>
    <x v="1"/>
    <s v="Sat Nov 11, 2023 18:49 UTC"/>
    <s v="2023-11-11"/>
    <s v="18:49:00"/>
    <x v="3"/>
    <x v="1"/>
    <s v="Falcon 9 Block 5 | Transporter 9"/>
    <x v="1"/>
    <x v="67"/>
    <x v="0"/>
    <n v="67"/>
    <n v="5561"/>
    <x v="0"/>
  </r>
  <r>
    <x v="1"/>
    <x v="6"/>
    <x v="1"/>
    <s v="Fri Nov 10, 2023 01:28 UTC"/>
    <s v="2023-11-10"/>
    <s v="01:28:00"/>
    <x v="3"/>
    <x v="1"/>
    <s v="Falcon 9 Block 5 | CRS SpX-29"/>
    <x v="1"/>
    <x v="68"/>
    <x v="0"/>
    <n v="67"/>
    <n v="5561"/>
    <x v="0"/>
  </r>
  <r>
    <x v="2"/>
    <x v="18"/>
    <x v="3"/>
    <s v="Thu Nov 09, 2023 11:23 UTC"/>
    <s v="2023-11-09"/>
    <s v="11:23:00"/>
    <x v="3"/>
    <x v="1"/>
    <s v="Long March 3B/E | ChinaSat 6E"/>
    <x v="34"/>
    <x v="69"/>
    <x v="0"/>
    <n v="29.15"/>
    <n v="2419.4499999999998"/>
    <x v="0"/>
  </r>
  <r>
    <x v="1"/>
    <x v="1"/>
    <x v="1"/>
    <s v="Wed Nov 08, 2023 05:05 UTC"/>
    <s v="2023-11-08"/>
    <s v="05:05:00"/>
    <x v="3"/>
    <x v="1"/>
    <s v="Falcon 9 Block 5 | Starlink Group 6-27"/>
    <x v="1"/>
    <x v="70"/>
    <x v="0"/>
    <n v="67"/>
    <n v="5561"/>
    <x v="0"/>
  </r>
  <r>
    <x v="1"/>
    <x v="1"/>
    <x v="1"/>
    <s v="Sat Nov 04, 2023 00:37 UTC"/>
    <s v="2023-11-04"/>
    <s v="00:37:00"/>
    <x v="3"/>
    <x v="1"/>
    <s v="Falcon 9 Block 5 | Starlink Group 6-26"/>
    <x v="1"/>
    <x v="71"/>
    <x v="0"/>
    <n v="67"/>
    <n v="5561"/>
    <x v="0"/>
  </r>
  <r>
    <x v="2"/>
    <x v="11"/>
    <x v="3"/>
    <s v="Fri Nov 03, 2023 14:54 UTC"/>
    <s v="2023-11-03"/>
    <s v="14:54:00"/>
    <x v="3"/>
    <x v="1"/>
    <s v="Long March 7A | TJSW-10"/>
    <x v="35"/>
    <x v="72"/>
    <x v="0"/>
    <m/>
    <n v="0"/>
    <x v="0"/>
  </r>
  <r>
    <x v="5"/>
    <x v="8"/>
    <x v="1"/>
    <s v="Thu Nov 02, 2023 15:44 UTC"/>
    <s v="2023-11-02"/>
    <s v="15:44:00"/>
    <x v="3"/>
    <x v="1"/>
    <s v="SpaceShipTwo | Galactic-05"/>
    <x v="6"/>
    <x v="73"/>
    <x v="0"/>
    <m/>
    <n v="0"/>
    <x v="0"/>
  </r>
  <r>
    <x v="2"/>
    <x v="29"/>
    <x v="3"/>
    <s v="Tue Oct 31, 2023 22:50 UTC"/>
    <s v="2023-10-31"/>
    <s v="22:50:00"/>
    <x v="4"/>
    <x v="1"/>
    <s v="Long March 6A | Tianhui 5"/>
    <x v="36"/>
    <x v="74"/>
    <x v="0"/>
    <m/>
    <n v="0"/>
    <x v="0"/>
  </r>
  <r>
    <x v="1"/>
    <x v="1"/>
    <x v="1"/>
    <s v="Mon Oct 30, 2023 23:20 UTC"/>
    <s v="2023-10-30"/>
    <s v="23:20:00"/>
    <x v="4"/>
    <x v="1"/>
    <s v="Falcon 9 Block 5 | Starlink Group 6-25"/>
    <x v="1"/>
    <x v="75"/>
    <x v="0"/>
    <n v="67"/>
    <n v="5561"/>
    <x v="0"/>
  </r>
  <r>
    <x v="1"/>
    <x v="5"/>
    <x v="1"/>
    <s v="Sun Oct 29, 2023 09:00 UTC"/>
    <s v="2023-10-29"/>
    <s v="09:00:00"/>
    <x v="4"/>
    <x v="1"/>
    <s v="Falcon 9 Block 5 | Starlink Group 7-6"/>
    <x v="1"/>
    <x v="76"/>
    <x v="0"/>
    <n v="67"/>
    <n v="5561"/>
    <x v="0"/>
  </r>
  <r>
    <x v="0"/>
    <x v="30"/>
    <x v="0"/>
    <s v="Fri Oct 27, 2023 06:04 UTC"/>
    <s v="2023-10-27"/>
    <s v="06:04:00"/>
    <x v="4"/>
    <x v="1"/>
    <s v="Soyuz 2.1b | Cosmos 2570"/>
    <x v="20"/>
    <x v="77"/>
    <x v="0"/>
    <n v="20"/>
    <n v="1660"/>
    <x v="0"/>
  </r>
  <r>
    <x v="2"/>
    <x v="24"/>
    <x v="3"/>
    <s v="Thu Oct 26, 2023 03:14 UTC"/>
    <s v="2023-10-26"/>
    <s v="03:14:00"/>
    <x v="4"/>
    <x v="1"/>
    <s v="Long March 2F/G | Shenzhou 17"/>
    <x v="37"/>
    <x v="78"/>
    <x v="0"/>
    <m/>
    <n v="0"/>
    <x v="0"/>
  </r>
  <r>
    <x v="2"/>
    <x v="3"/>
    <x v="3"/>
    <s v="Mon Oct 23, 2023 20:03 UTC"/>
    <s v="2023-10-23"/>
    <s v="20:03:00"/>
    <x v="4"/>
    <x v="1"/>
    <s v="Long March 2D | Yaogan 39 Group 04"/>
    <x v="26"/>
    <x v="79"/>
    <x v="0"/>
    <n v="29.75"/>
    <n v="2469.25"/>
    <x v="0"/>
  </r>
  <r>
    <x v="1"/>
    <x v="1"/>
    <x v="1"/>
    <s v="Sun Oct 22, 2023 02:17 UTC"/>
    <s v="2023-10-22"/>
    <s v="02:17:00"/>
    <x v="4"/>
    <x v="1"/>
    <s v="Falcon 9 Block 5 | Starlink Group 6-24"/>
    <x v="1"/>
    <x v="80"/>
    <x v="0"/>
    <n v="67"/>
    <n v="5561"/>
    <x v="0"/>
  </r>
  <r>
    <x v="1"/>
    <x v="5"/>
    <x v="1"/>
    <s v="Sat Oct 21, 2023 08:23 UTC"/>
    <s v="2023-10-21"/>
    <s v="08:23:00"/>
    <x v="4"/>
    <x v="1"/>
    <s v="Falcon 9 Block 5 | Starlink Group 7-5"/>
    <x v="1"/>
    <x v="81"/>
    <x v="0"/>
    <n v="67"/>
    <n v="5561"/>
    <x v="0"/>
  </r>
  <r>
    <x v="1"/>
    <x v="1"/>
    <x v="1"/>
    <s v="Wed Oct 18, 2023 00:39 UTC"/>
    <s v="2023-10-18"/>
    <s v="00:39:00"/>
    <x v="4"/>
    <x v="1"/>
    <s v="Falcon 9 Block 5 | Starlink Group 6-23"/>
    <x v="1"/>
    <x v="82"/>
    <x v="0"/>
    <n v="67"/>
    <n v="5561"/>
    <x v="0"/>
  </r>
  <r>
    <x v="2"/>
    <x v="17"/>
    <x v="3"/>
    <s v="Sun Oct 15, 2023 00:54 UTC"/>
    <s v="2023-10-15"/>
    <s v="00:54:00"/>
    <x v="4"/>
    <x v="1"/>
    <s v="Long March 2D | Yunhai-1 04"/>
    <x v="26"/>
    <x v="83"/>
    <x v="0"/>
    <n v="29.75"/>
    <n v="2469.25"/>
    <x v="0"/>
  </r>
  <r>
    <x v="1"/>
    <x v="1"/>
    <x v="1"/>
    <s v="Fri Oct 13, 2023 23:01 UTC"/>
    <s v="2023-10-13"/>
    <s v="23:01:00"/>
    <x v="4"/>
    <x v="1"/>
    <s v="Falcon 9 Block 5 | Starlink Group 6-22"/>
    <x v="1"/>
    <x v="84"/>
    <x v="0"/>
    <n v="67"/>
    <n v="5561"/>
    <x v="0"/>
  </r>
  <r>
    <x v="1"/>
    <x v="6"/>
    <x v="1"/>
    <s v="Fri Oct 13, 2023 14:19 UTC"/>
    <s v="2023-10-13"/>
    <s v="14:19:00"/>
    <x v="4"/>
    <x v="1"/>
    <s v="Falcon Heavy | Psyche"/>
    <x v="16"/>
    <x v="85"/>
    <x v="0"/>
    <n v="97"/>
    <n v="8051"/>
    <x v="0"/>
  </r>
  <r>
    <x v="1"/>
    <x v="5"/>
    <x v="1"/>
    <s v="Mon Oct 09, 2023 07:43 UTC"/>
    <s v="2023-10-09"/>
    <s v="07:43:00"/>
    <x v="4"/>
    <x v="1"/>
    <s v="Falcon 9 Block 5 | Starlink Group 7-4"/>
    <x v="1"/>
    <x v="86"/>
    <x v="0"/>
    <n v="67"/>
    <n v="5561"/>
    <x v="0"/>
  </r>
  <r>
    <x v="21"/>
    <x v="31"/>
    <x v="11"/>
    <s v="Mon Oct 09, 2023 01:36 UTC"/>
    <s v="2023-10-09"/>
    <s v="01:36:00"/>
    <x v="4"/>
    <x v="1"/>
    <s v="Vega | THEOS-2, TRITON &amp; SSMS nÂ°5"/>
    <x v="38"/>
    <x v="87"/>
    <x v="0"/>
    <n v="37"/>
    <n v="3071"/>
    <x v="0"/>
  </r>
  <r>
    <x v="11"/>
    <x v="15"/>
    <x v="1"/>
    <s v="Fri Oct 06, 2023 18:06 UTC"/>
    <s v="2023-10-06"/>
    <s v="18:06:00"/>
    <x v="4"/>
    <x v="1"/>
    <s v="Atlas V 501 | Project Kuiper Protoflight"/>
    <x v="39"/>
    <x v="88"/>
    <x v="0"/>
    <n v="120"/>
    <n v="9960"/>
    <x v="0"/>
  </r>
  <r>
    <x v="5"/>
    <x v="8"/>
    <x v="1"/>
    <s v="Fri Oct 06, 2023 16:10 UTC"/>
    <s v="2023-10-06"/>
    <s v="16:10:00"/>
    <x v="4"/>
    <x v="1"/>
    <s v="SpaceShipTwo | Galactic-04"/>
    <x v="6"/>
    <x v="89"/>
    <x v="0"/>
    <m/>
    <n v="0"/>
    <x v="0"/>
  </r>
  <r>
    <x v="1"/>
    <x v="1"/>
    <x v="1"/>
    <s v="Thu Oct 05, 2023 05:36 UTC"/>
    <s v="2023-10-05"/>
    <s v="05:36:00"/>
    <x v="4"/>
    <x v="1"/>
    <s v="Falcon 9 Block 5 | Starlink Group 6-21"/>
    <x v="1"/>
    <x v="90"/>
    <x v="0"/>
    <n v="67"/>
    <n v="5561"/>
    <x v="0"/>
  </r>
  <r>
    <x v="2"/>
    <x v="3"/>
    <x v="3"/>
    <s v="Thu Oct 05, 2023 00:24 UTC"/>
    <s v="2023-10-05"/>
    <s v="00:24:00"/>
    <x v="4"/>
    <x v="1"/>
    <s v="Long March 2D | Yaogan 39 Group 03"/>
    <x v="26"/>
    <x v="91"/>
    <x v="0"/>
    <n v="29.75"/>
    <n v="2469.25"/>
    <x v="0"/>
  </r>
  <r>
    <x v="1"/>
    <x v="1"/>
    <x v="1"/>
    <s v="Sat Sep 30, 2023 02:00 UTC"/>
    <s v="2023-09-30"/>
    <s v="02:00:00"/>
    <x v="5"/>
    <x v="1"/>
    <s v="Falcon 9 Block 5 | Starlink Group 6-19"/>
    <x v="1"/>
    <x v="92"/>
    <x v="0"/>
    <n v="67"/>
    <n v="5561"/>
    <x v="0"/>
  </r>
  <r>
    <x v="7"/>
    <x v="10"/>
    <x v="5"/>
    <s v="Wed Sep 27, 2023 06:00 UTC"/>
    <s v="2023-09-27"/>
    <s v="06:00:00"/>
    <x v="5"/>
    <x v="1"/>
    <s v="Qased | Nour 3"/>
    <x v="40"/>
    <x v="93"/>
    <x v="0"/>
    <m/>
    <n v="0"/>
    <x v="0"/>
  </r>
  <r>
    <x v="2"/>
    <x v="17"/>
    <x v="3"/>
    <s v="Tue Sep 26, 2023 20:15 UTC"/>
    <s v="2023-09-26"/>
    <s v="20:15:00"/>
    <x v="5"/>
    <x v="1"/>
    <s v="Long March 4C | Yaogan 33-04"/>
    <x v="41"/>
    <x v="94"/>
    <x v="0"/>
    <n v="64.680000000000007"/>
    <n v="5368.4400000000005"/>
    <x v="0"/>
  </r>
  <r>
    <x v="1"/>
    <x v="5"/>
    <x v="1"/>
    <s v="Mon Sep 25, 2023 08:48 UTC"/>
    <s v="2023-09-25"/>
    <s v="08:48:00"/>
    <x v="5"/>
    <x v="1"/>
    <s v="Falcon 9 Block 5 | Starlink Group 7-3"/>
    <x v="1"/>
    <x v="95"/>
    <x v="0"/>
    <n v="67"/>
    <n v="5561"/>
    <x v="0"/>
  </r>
  <r>
    <x v="1"/>
    <x v="1"/>
    <x v="1"/>
    <s v="Sun Sep 24, 2023 03:38 UTC"/>
    <s v="2023-09-24"/>
    <s v="03:38:00"/>
    <x v="5"/>
    <x v="1"/>
    <s v="Falcon 9 Block 5 | Starlink Group 6-18"/>
    <x v="1"/>
    <x v="96"/>
    <x v="0"/>
    <n v="67"/>
    <n v="5561"/>
    <x v="0"/>
  </r>
  <r>
    <x v="18"/>
    <x v="14"/>
    <x v="3"/>
    <s v="Thu Sep 21, 2023 04:59 UTC"/>
    <s v="2023-09-21"/>
    <s v="04:59:00"/>
    <x v="5"/>
    <x v="1"/>
    <s v="Ceres-1 | Autumn Sonata"/>
    <x v="28"/>
    <x v="97"/>
    <x v="0"/>
    <n v="4.38"/>
    <n v="363.53999999999996"/>
    <x v="2"/>
  </r>
  <r>
    <x v="1"/>
    <x v="1"/>
    <x v="1"/>
    <s v="Wed Sep 20, 2023 03:38 UTC"/>
    <s v="2023-09-20"/>
    <s v="03:38:00"/>
    <x v="5"/>
    <x v="1"/>
    <s v="Falcon 9 Block 5 | Starlink Group 6-17"/>
    <x v="1"/>
    <x v="98"/>
    <x v="0"/>
    <n v="67"/>
    <n v="5561"/>
    <x v="0"/>
  </r>
  <r>
    <x v="3"/>
    <x v="4"/>
    <x v="4"/>
    <s v="Tue Sep 19, 2023 06:55 UTC"/>
    <s v="2023-09-19"/>
    <s v="06:55:00"/>
    <x v="5"/>
    <x v="1"/>
    <s v="Electron/Curie | We Will Never Desert You"/>
    <x v="4"/>
    <x v="99"/>
    <x v="0"/>
    <n v="7.5"/>
    <n v="622.5"/>
    <x v="2"/>
  </r>
  <r>
    <x v="2"/>
    <x v="3"/>
    <x v="3"/>
    <s v="Sun Sep 17, 2023 04:13 UTC"/>
    <s v="2023-09-17"/>
    <s v="04:13:00"/>
    <x v="5"/>
    <x v="1"/>
    <s v="Long March 2D | Yaogan 39 Group 02"/>
    <x v="26"/>
    <x v="100"/>
    <x v="0"/>
    <n v="29.75"/>
    <n v="2469.25"/>
    <x v="0"/>
  </r>
  <r>
    <x v="1"/>
    <x v="1"/>
    <x v="1"/>
    <s v="Sat Sep 16, 2023 03:38 UTC"/>
    <s v="2023-09-16"/>
    <s v="03:38:00"/>
    <x v="5"/>
    <x v="1"/>
    <s v="Falcon 9 Block 5 | Starlink Group 6-16"/>
    <x v="1"/>
    <x v="101"/>
    <x v="0"/>
    <n v="67"/>
    <n v="5561"/>
    <x v="0"/>
  </r>
  <r>
    <x v="16"/>
    <x v="22"/>
    <x v="8"/>
    <s v="Fri Sep 15, 2023 15:44 UTC"/>
    <s v="2023-09-15"/>
    <s v="15:44:00"/>
    <x v="5"/>
    <x v="1"/>
    <s v="Soyuz 2.1a | Soyuz MS-24"/>
    <x v="30"/>
    <x v="102"/>
    <x v="0"/>
    <n v="17.420000000000002"/>
    <n v="1445.8600000000001"/>
    <x v="0"/>
  </r>
  <r>
    <x v="13"/>
    <x v="20"/>
    <x v="1"/>
    <s v="Fri Sep 15, 2023 02:28 UTC"/>
    <s v="2023-09-15"/>
    <s v="02:28:00"/>
    <x v="5"/>
    <x v="1"/>
    <s v="Alpha | VICTUS NOX (TacRS-3)"/>
    <x v="19"/>
    <x v="103"/>
    <x v="0"/>
    <n v="15"/>
    <n v="1245"/>
    <x v="0"/>
  </r>
  <r>
    <x v="1"/>
    <x v="5"/>
    <x v="1"/>
    <s v="Tue Sep 12, 2023 06:57 UTC"/>
    <s v="2023-09-12"/>
    <s v="06:57:00"/>
    <x v="5"/>
    <x v="1"/>
    <s v="Falcon 9 Block 5 | Starlink Group 7-2"/>
    <x v="1"/>
    <x v="104"/>
    <x v="0"/>
    <n v="67"/>
    <n v="5561"/>
    <x v="0"/>
  </r>
  <r>
    <x v="11"/>
    <x v="15"/>
    <x v="1"/>
    <s v="Sun Sep 10, 2023 12:47 UTC"/>
    <s v="2023-09-10"/>
    <s v="12:47:00"/>
    <x v="5"/>
    <x v="1"/>
    <s v="Atlas V 551 | SILENTBARKER (NROL-107)"/>
    <x v="42"/>
    <x v="105"/>
    <x v="0"/>
    <n v="153"/>
    <n v="12699"/>
    <x v="0"/>
  </r>
  <r>
    <x v="2"/>
    <x v="29"/>
    <x v="3"/>
    <s v="Sun Sep 10, 2023 04:30 UTC"/>
    <s v="2023-09-10"/>
    <s v="04:30:00"/>
    <x v="5"/>
    <x v="1"/>
    <s v="Long March 6A | Yaogan 40"/>
    <x v="36"/>
    <x v="106"/>
    <x v="0"/>
    <m/>
    <n v="0"/>
    <x v="0"/>
  </r>
  <r>
    <x v="1"/>
    <x v="1"/>
    <x v="1"/>
    <s v="Sat Sep 09, 2023 03:12 UTC"/>
    <s v="2023-09-09"/>
    <s v="03:12:00"/>
    <x v="5"/>
    <x v="1"/>
    <s v="Falcon 9 Block 5 | Starlink Group 6-14"/>
    <x v="1"/>
    <x v="107"/>
    <x v="0"/>
    <n v="67"/>
    <n v="5561"/>
    <x v="0"/>
  </r>
  <r>
    <x v="5"/>
    <x v="8"/>
    <x v="1"/>
    <s v="Fri Sep 08, 2023 15:22 UTC"/>
    <s v="2023-09-08"/>
    <s v="15:22:00"/>
    <x v="5"/>
    <x v="1"/>
    <s v="SpaceShipTwo | Galactic-03"/>
    <x v="6"/>
    <x v="108"/>
    <x v="0"/>
    <m/>
    <n v="0"/>
    <x v="0"/>
  </r>
  <r>
    <x v="8"/>
    <x v="12"/>
    <x v="6"/>
    <s v="Wed Sep 06, 2023 23:42 UTC"/>
    <s v="2023-09-06"/>
    <s v="23:42:00"/>
    <x v="5"/>
    <x v="1"/>
    <s v="H-IIA 202 | SLIM &amp; XRISM"/>
    <x v="10"/>
    <x v="109"/>
    <x v="0"/>
    <n v="90"/>
    <n v="7470"/>
    <x v="0"/>
  </r>
  <r>
    <x v="2"/>
    <x v="17"/>
    <x v="3"/>
    <s v="Wed Sep 06, 2023 18:14 UTC"/>
    <s v="2023-09-06"/>
    <s v="18:14:00"/>
    <x v="5"/>
    <x v="1"/>
    <s v="Long March 4C | Yaogan 33-03"/>
    <x v="41"/>
    <x v="110"/>
    <x v="0"/>
    <n v="64.680000000000007"/>
    <n v="5368.4400000000005"/>
    <x v="0"/>
  </r>
  <r>
    <x v="18"/>
    <x v="13"/>
    <x v="2"/>
    <s v="Tue Sep 05, 2023 09:34 UTC"/>
    <s v="2023-09-05"/>
    <s v="09:34:00"/>
    <x v="5"/>
    <x v="1"/>
    <s v="Ceres-1S | The Little Mermaid"/>
    <x v="43"/>
    <x v="111"/>
    <x v="0"/>
    <n v="4.38"/>
    <n v="363.53999999999996"/>
    <x v="0"/>
  </r>
  <r>
    <x v="1"/>
    <x v="6"/>
    <x v="1"/>
    <s v="Mon Sep 04, 2023 02:47 UTC"/>
    <s v="2023-09-04"/>
    <s v="02:47:00"/>
    <x v="5"/>
    <x v="1"/>
    <s v="Falcon 9 Block 5 | Starlink Group 6-12"/>
    <x v="1"/>
    <x v="112"/>
    <x v="0"/>
    <n v="67"/>
    <n v="5561"/>
    <x v="0"/>
  </r>
  <r>
    <x v="1"/>
    <x v="5"/>
    <x v="1"/>
    <s v="Sat Sep 02, 2023 14:25 UTC"/>
    <s v="2023-09-02"/>
    <s v="14:25:00"/>
    <x v="5"/>
    <x v="1"/>
    <s v="Falcon 9 Block 5 | Transport &amp; Tracking Layer (Tranche 0, Flight 2)"/>
    <x v="1"/>
    <x v="113"/>
    <x v="0"/>
    <n v="67"/>
    <n v="5561"/>
    <x v="0"/>
  </r>
  <r>
    <x v="12"/>
    <x v="32"/>
    <x v="7"/>
    <s v="Sat Sep 02, 2023 06:20 UTC"/>
    <s v="2023-09-02"/>
    <s v="06:20:00"/>
    <x v="5"/>
    <x v="1"/>
    <s v="PSLV-XL | Aditya L1"/>
    <x v="44"/>
    <x v="114"/>
    <x v="0"/>
    <n v="31"/>
    <n v="2573"/>
    <x v="0"/>
  </r>
  <r>
    <x v="1"/>
    <x v="1"/>
    <x v="1"/>
    <s v="Fri Sep 01, 2023 02:21 UTC"/>
    <s v="2023-09-01"/>
    <s v="02:21:00"/>
    <x v="5"/>
    <x v="1"/>
    <s v="Falcon 9 Block 5 | Starlink Group 6-13"/>
    <x v="1"/>
    <x v="115"/>
    <x v="0"/>
    <n v="67"/>
    <n v="5561"/>
    <x v="0"/>
  </r>
  <r>
    <x v="2"/>
    <x v="3"/>
    <x v="3"/>
    <s v="Thu Aug 31, 2023 07:36 UTC"/>
    <s v="2023-08-31"/>
    <s v="07:36:00"/>
    <x v="6"/>
    <x v="1"/>
    <s v="Long March 2D | Yaogan 39 Group 01"/>
    <x v="26"/>
    <x v="116"/>
    <x v="0"/>
    <n v="29.75"/>
    <n v="2469.25"/>
    <x v="0"/>
  </r>
  <r>
    <x v="1"/>
    <x v="1"/>
    <x v="1"/>
    <s v="Sun Aug 27, 2023 01:05 UTC"/>
    <s v="2023-08-27"/>
    <s v="01:05:00"/>
    <x v="6"/>
    <x v="1"/>
    <s v="Falcon 9 Block 5 | Starlink Group 6-11"/>
    <x v="1"/>
    <x v="117"/>
    <x v="0"/>
    <n v="67"/>
    <n v="5561"/>
    <x v="0"/>
  </r>
  <r>
    <x v="1"/>
    <x v="6"/>
    <x v="1"/>
    <s v="Sat Aug 26, 2023 07:27 UTC"/>
    <s v="2023-08-26"/>
    <s v="07:27:00"/>
    <x v="6"/>
    <x v="1"/>
    <s v="Falcon 9 Block 5 | SpaceX Crew-7"/>
    <x v="1"/>
    <x v="118"/>
    <x v="0"/>
    <n v="67"/>
    <n v="5561"/>
    <x v="0"/>
  </r>
  <r>
    <x v="18"/>
    <x v="14"/>
    <x v="3"/>
    <s v="Fri Aug 25, 2023 04:59 UTC"/>
    <s v="2023-08-25"/>
    <s v="04:59:00"/>
    <x v="6"/>
    <x v="1"/>
    <s v="Ceres-1 | Cornfield Chase"/>
    <x v="28"/>
    <x v="119"/>
    <x v="0"/>
    <n v="4.38"/>
    <n v="363.53999999999996"/>
    <x v="0"/>
  </r>
  <r>
    <x v="3"/>
    <x v="4"/>
    <x v="4"/>
    <s v="Wed Aug 23, 2023 23:45 UTC"/>
    <s v="2023-08-23"/>
    <s v="23:45:00"/>
    <x v="6"/>
    <x v="1"/>
    <s v="Electron/Curie | We Love the Nightlife"/>
    <x v="4"/>
    <x v="120"/>
    <x v="0"/>
    <n v="7.5"/>
    <n v="622.5"/>
    <x v="0"/>
  </r>
  <r>
    <x v="20"/>
    <x v="27"/>
    <x v="10"/>
    <s v="Wed Aug 23, 2023 18:50 UTC"/>
    <s v="2023-08-23"/>
    <s v="18:50:00"/>
    <x v="6"/>
    <x v="1"/>
    <s v="ChÅllima 1 | Manligyeong 1 #2"/>
    <x v="32"/>
    <x v="121"/>
    <x v="0"/>
    <m/>
    <n v="0"/>
    <x v="2"/>
  </r>
  <r>
    <x v="16"/>
    <x v="22"/>
    <x v="8"/>
    <s v="Wed Aug 23, 2023 01:08 UTC"/>
    <s v="2023-08-23"/>
    <s v="01:08:00"/>
    <x v="6"/>
    <x v="1"/>
    <s v="Soyuz 2.1a | Progress MS-24"/>
    <x v="30"/>
    <x v="122"/>
    <x v="0"/>
    <n v="17.420000000000002"/>
    <n v="1445.8600000000001"/>
    <x v="0"/>
  </r>
  <r>
    <x v="1"/>
    <x v="5"/>
    <x v="1"/>
    <s v="Tue Aug 22, 2023 09:37 UTC"/>
    <s v="2023-08-22"/>
    <s v="09:37:00"/>
    <x v="6"/>
    <x v="1"/>
    <s v="Falcon 9 Block 5 | Starlink Group 7-1"/>
    <x v="1"/>
    <x v="123"/>
    <x v="0"/>
    <n v="67"/>
    <n v="5561"/>
    <x v="0"/>
  </r>
  <r>
    <x v="2"/>
    <x v="17"/>
    <x v="3"/>
    <s v="Sun Aug 20, 2023 17:45 UTC"/>
    <s v="2023-08-20"/>
    <s v="17:45:00"/>
    <x v="6"/>
    <x v="1"/>
    <s v="Long March 4C | Gaofen-12 04"/>
    <x v="41"/>
    <x v="124"/>
    <x v="0"/>
    <n v="64.680000000000007"/>
    <n v="5368.4400000000005"/>
    <x v="0"/>
  </r>
  <r>
    <x v="1"/>
    <x v="1"/>
    <x v="1"/>
    <s v="Thu Aug 17, 2023 03:36 UTC"/>
    <s v="2023-08-17"/>
    <s v="03:36:00"/>
    <x v="6"/>
    <x v="1"/>
    <s v="Falcon 9 Block 5 | Starlink Group 6-10"/>
    <x v="1"/>
    <x v="125"/>
    <x v="0"/>
    <n v="67"/>
    <n v="5561"/>
    <x v="0"/>
  </r>
  <r>
    <x v="10"/>
    <x v="33"/>
    <x v="3"/>
    <s v="Mon Aug 14, 2023 05:32 UTC"/>
    <s v="2023-08-14"/>
    <s v="05:32:00"/>
    <x v="6"/>
    <x v="1"/>
    <s v="Kuaizhou 1A | HEAD-3A/B/C/D/E"/>
    <x v="12"/>
    <x v="126"/>
    <x v="0"/>
    <n v="5.8"/>
    <n v="481.4"/>
    <x v="0"/>
  </r>
  <r>
    <x v="2"/>
    <x v="18"/>
    <x v="3"/>
    <s v="Sat Aug 12, 2023 17:26 UTC"/>
    <s v="2023-08-12"/>
    <s v="17:26:00"/>
    <x v="6"/>
    <x v="1"/>
    <s v="Long March 3B/E | L-SAR4-01 (LTDC-4A)"/>
    <x v="34"/>
    <x v="127"/>
    <x v="0"/>
    <n v="29.15"/>
    <n v="2419.4499999999998"/>
    <x v="0"/>
  </r>
  <r>
    <x v="1"/>
    <x v="1"/>
    <x v="1"/>
    <s v="Fri Aug 11, 2023 05:17 UTC"/>
    <s v="2023-08-11"/>
    <s v="05:17:00"/>
    <x v="6"/>
    <x v="1"/>
    <s v="Falcon 9 Block 5 | Starlink Group 6-9"/>
    <x v="1"/>
    <x v="128"/>
    <x v="0"/>
    <n v="67"/>
    <n v="5561"/>
    <x v="0"/>
  </r>
  <r>
    <x v="16"/>
    <x v="34"/>
    <x v="0"/>
    <s v="Thu Aug 10, 2023 23:10 UTC"/>
    <s v="2023-08-10"/>
    <s v="23:10:00"/>
    <x v="6"/>
    <x v="1"/>
    <s v="Soyuz 2.1b/Fregat-M | Luna 25"/>
    <x v="23"/>
    <x v="129"/>
    <x v="0"/>
    <n v="25"/>
    <n v="2075"/>
    <x v="0"/>
  </r>
  <r>
    <x v="5"/>
    <x v="8"/>
    <x v="1"/>
    <s v="Thu Aug 10, 2023 15:17 UTC"/>
    <s v="2023-08-10"/>
    <s v="15:17:00"/>
    <x v="6"/>
    <x v="1"/>
    <s v="SpaceShipTwo | Galactic 02"/>
    <x v="6"/>
    <x v="130"/>
    <x v="0"/>
    <m/>
    <n v="0"/>
    <x v="0"/>
  </r>
  <r>
    <x v="18"/>
    <x v="14"/>
    <x v="3"/>
    <s v="Thu Aug 10, 2023 04:03 UTC"/>
    <s v="2023-08-10"/>
    <s v="04:03:00"/>
    <x v="6"/>
    <x v="1"/>
    <s v="Ceres-1 | Lucky 7"/>
    <x v="28"/>
    <x v="131"/>
    <x v="0"/>
    <n v="4.38"/>
    <n v="363.53999999999996"/>
    <x v="0"/>
  </r>
  <r>
    <x v="2"/>
    <x v="35"/>
    <x v="3"/>
    <s v="Tue Aug 08, 2023 22:53 UTC"/>
    <s v="2023-08-08"/>
    <s v="22:53:00"/>
    <x v="6"/>
    <x v="1"/>
    <s v="Long March 2C | 5 m S-SAR-02 (Huanjing-2F)"/>
    <x v="3"/>
    <x v="132"/>
    <x v="0"/>
    <n v="30.8"/>
    <n v="2556.4"/>
    <x v="0"/>
  </r>
  <r>
    <x v="1"/>
    <x v="5"/>
    <x v="1"/>
    <s v="Tue Aug 08, 2023 03:57 UTC"/>
    <s v="2023-08-08"/>
    <s v="03:57:00"/>
    <x v="6"/>
    <x v="1"/>
    <s v="Falcon 9 Block 5 | Starlink Group 6-20"/>
    <x v="1"/>
    <x v="133"/>
    <x v="0"/>
    <n v="67"/>
    <n v="5561"/>
    <x v="0"/>
  </r>
  <r>
    <x v="0"/>
    <x v="30"/>
    <x v="0"/>
    <s v="Mon Aug 07, 2023 13:20 UTC"/>
    <s v="2023-08-07"/>
    <s v="13:20:00"/>
    <x v="6"/>
    <x v="1"/>
    <s v="Soyuz 2.1b/Fregat-M | Cosmos 2569"/>
    <x v="23"/>
    <x v="134"/>
    <x v="0"/>
    <n v="25"/>
    <n v="2075"/>
    <x v="0"/>
  </r>
  <r>
    <x v="1"/>
    <x v="1"/>
    <x v="1"/>
    <s v="Mon Aug 07, 2023 02:41 UTC"/>
    <s v="2023-08-07"/>
    <s v="02:41:00"/>
    <x v="6"/>
    <x v="1"/>
    <s v="Falcon 9 Block 5 | Starlink Group 6-8"/>
    <x v="1"/>
    <x v="135"/>
    <x v="0"/>
    <n v="67"/>
    <n v="5561"/>
    <x v="0"/>
  </r>
  <r>
    <x v="1"/>
    <x v="1"/>
    <x v="1"/>
    <s v="Thu Aug 03, 2023 05:00 UTC"/>
    <s v="2023-08-03"/>
    <s v="05:00:00"/>
    <x v="6"/>
    <x v="1"/>
    <s v="Falcon 9 Block 5 | Galaxy 37"/>
    <x v="1"/>
    <x v="136"/>
    <x v="0"/>
    <n v="67"/>
    <n v="5561"/>
    <x v="0"/>
  </r>
  <r>
    <x v="2"/>
    <x v="17"/>
    <x v="3"/>
    <s v="Thu Aug 03, 2023 03:47 UTC"/>
    <s v="2023-08-03"/>
    <s v="03:47:00"/>
    <x v="6"/>
    <x v="1"/>
    <s v="Long March 4C | Fengyun-3F"/>
    <x v="41"/>
    <x v="137"/>
    <x v="0"/>
    <n v="64.680000000000007"/>
    <n v="5368.4400000000005"/>
    <x v="0"/>
  </r>
  <r>
    <x v="22"/>
    <x v="36"/>
    <x v="1"/>
    <s v="Wed Aug 02, 2023 00:31 UTC"/>
    <s v="2023-08-02"/>
    <s v="00:31:00"/>
    <x v="6"/>
    <x v="1"/>
    <s v="Antares 230+ | CRS NG-19"/>
    <x v="45"/>
    <x v="138"/>
    <x v="1"/>
    <n v="85"/>
    <n v="7055"/>
    <x v="0"/>
  </r>
  <r>
    <x v="12"/>
    <x v="16"/>
    <x v="7"/>
    <s v="Sun Jul 30, 2023 01:01 UTC"/>
    <s v="2023-07-30"/>
    <s v="01:01:00"/>
    <x v="7"/>
    <x v="1"/>
    <s v="PSLV-CA | DS-SAR"/>
    <x v="46"/>
    <x v="139"/>
    <x v="0"/>
    <n v="21"/>
    <n v="1743"/>
    <x v="0"/>
  </r>
  <r>
    <x v="1"/>
    <x v="6"/>
    <x v="1"/>
    <s v="Sat Jul 29, 2023 03:04 UTC"/>
    <s v="2023-07-29"/>
    <s v="03:04:00"/>
    <x v="7"/>
    <x v="1"/>
    <s v="Falcon Heavy | EchoStar 24 (Jupiter 3)"/>
    <x v="16"/>
    <x v="140"/>
    <x v="0"/>
    <n v="97"/>
    <n v="8051"/>
    <x v="0"/>
  </r>
  <r>
    <x v="1"/>
    <x v="1"/>
    <x v="1"/>
    <s v="Fri Jul 28, 2023 04:01 UTC"/>
    <s v="2023-07-28"/>
    <s v="04:01:00"/>
    <x v="7"/>
    <x v="1"/>
    <s v="Falcon 9 Block 5 | Starlink Group 6-7"/>
    <x v="1"/>
    <x v="141"/>
    <x v="0"/>
    <n v="67"/>
    <n v="5561"/>
    <x v="0"/>
  </r>
  <r>
    <x v="2"/>
    <x v="3"/>
    <x v="3"/>
    <s v="Wed Jul 26, 2023 20:02 UTC"/>
    <s v="2023-07-26"/>
    <s v="20:02:00"/>
    <x v="7"/>
    <x v="1"/>
    <s v="Long March 2D | Yaogan 36 Group 05"/>
    <x v="26"/>
    <x v="142"/>
    <x v="0"/>
    <n v="29.75"/>
    <n v="2469.25"/>
    <x v="0"/>
  </r>
  <r>
    <x v="1"/>
    <x v="1"/>
    <x v="1"/>
    <s v="Mon Jul 24, 2023 00:50 UTC"/>
    <s v="2023-07-24"/>
    <s v="00:50:00"/>
    <x v="7"/>
    <x v="1"/>
    <s v="Falcon 9 Block 5 | Starlink Group 6-6"/>
    <x v="1"/>
    <x v="143"/>
    <x v="0"/>
    <n v="67"/>
    <n v="5561"/>
    <x v="0"/>
  </r>
  <r>
    <x v="2"/>
    <x v="35"/>
    <x v="3"/>
    <s v="Sun Jul 23, 2023 02:50 UTC"/>
    <s v="2023-07-23"/>
    <s v="02:50:00"/>
    <x v="7"/>
    <x v="1"/>
    <s v="Long March 2D | Skysight AS-01 to 03 &amp; Lingxi-03"/>
    <x v="26"/>
    <x v="144"/>
    <x v="0"/>
    <n v="29.75"/>
    <n v="2469.25"/>
    <x v="0"/>
  </r>
  <r>
    <x v="18"/>
    <x v="14"/>
    <x v="3"/>
    <s v="Sat Jul 22, 2023 05:07 UTC"/>
    <s v="2023-07-22"/>
    <s v="05:07:00"/>
    <x v="7"/>
    <x v="1"/>
    <s v="Ceres-1 | Lemon Tree"/>
    <x v="28"/>
    <x v="145"/>
    <x v="0"/>
    <n v="4.38"/>
    <n v="363.53999999999996"/>
    <x v="0"/>
  </r>
  <r>
    <x v="1"/>
    <x v="5"/>
    <x v="1"/>
    <s v="Thu Jul 20, 2023 04:09 UTC"/>
    <s v="2023-07-20"/>
    <s v="04:09:00"/>
    <x v="7"/>
    <x v="1"/>
    <s v="Falcon 9 Block 5 | Starlink Group 6-15"/>
    <x v="1"/>
    <x v="146"/>
    <x v="0"/>
    <n v="67"/>
    <n v="5561"/>
    <x v="0"/>
  </r>
  <r>
    <x v="10"/>
    <x v="14"/>
    <x v="3"/>
    <s v="Thu Jul 20, 2023 03:20 UTC"/>
    <s v="2023-07-20"/>
    <s v="03:20:00"/>
    <x v="7"/>
    <x v="1"/>
    <s v="Kuaizhou 1A | Tianmu-1 07-10"/>
    <x v="12"/>
    <x v="147"/>
    <x v="0"/>
    <n v="5.8"/>
    <n v="481.4"/>
    <x v="0"/>
  </r>
  <r>
    <x v="3"/>
    <x v="4"/>
    <x v="4"/>
    <s v="Tue Jul 18, 2023 01:27 UTC"/>
    <s v="2023-07-18"/>
    <s v="01:27:00"/>
    <x v="7"/>
    <x v="1"/>
    <s v="Electron/Curie | Baby Come Back"/>
    <x v="4"/>
    <x v="148"/>
    <x v="0"/>
    <n v="7.5"/>
    <n v="622.5"/>
    <x v="0"/>
  </r>
  <r>
    <x v="1"/>
    <x v="1"/>
    <x v="1"/>
    <s v="Sun Jul 16, 2023 03:50 UTC"/>
    <s v="2023-07-16"/>
    <s v="03:50:00"/>
    <x v="7"/>
    <x v="1"/>
    <s v="Falcon 9 Block 5 | Starlink Group 5-15"/>
    <x v="1"/>
    <x v="149"/>
    <x v="0"/>
    <n v="67"/>
    <n v="5561"/>
    <x v="0"/>
  </r>
  <r>
    <x v="12"/>
    <x v="32"/>
    <x v="7"/>
    <s v="Fri Jul 14, 2023 09:05 UTC"/>
    <s v="2023-07-14"/>
    <s v="09:05:00"/>
    <x v="7"/>
    <x v="1"/>
    <s v="LVM-3 | Chandrayaan-3"/>
    <x v="47"/>
    <x v="150"/>
    <x v="0"/>
    <n v="62"/>
    <n v="5146"/>
    <x v="0"/>
  </r>
  <r>
    <x v="17"/>
    <x v="25"/>
    <x v="3"/>
    <s v="Wed Jul 12, 2023 01:00 UTC"/>
    <s v="2023-07-12"/>
    <s v="01:00:00"/>
    <x v="7"/>
    <x v="1"/>
    <s v="ZhuQue-2 | Flight 2"/>
    <x v="27"/>
    <x v="151"/>
    <x v="0"/>
    <m/>
    <n v="0"/>
    <x v="0"/>
  </r>
  <r>
    <x v="1"/>
    <x v="1"/>
    <x v="1"/>
    <s v="Mon Jul 10, 2023 03:58 UTC"/>
    <s v="2023-07-10"/>
    <s v="03:58:00"/>
    <x v="7"/>
    <x v="1"/>
    <s v="Falcon 9 Block 5 | Starlink Group 6-5"/>
    <x v="1"/>
    <x v="152"/>
    <x v="0"/>
    <n v="67"/>
    <n v="5561"/>
    <x v="0"/>
  </r>
  <r>
    <x v="2"/>
    <x v="17"/>
    <x v="3"/>
    <s v="Sun Jul 09, 2023 11:00 UTC"/>
    <s v="2023-07-09"/>
    <s v="11:00:00"/>
    <x v="7"/>
    <x v="1"/>
    <s v="Long March 2C/YZ-1S | 2 x SatNet test satellites"/>
    <x v="15"/>
    <x v="153"/>
    <x v="0"/>
    <n v="30.8"/>
    <n v="2556.4"/>
    <x v="0"/>
  </r>
  <r>
    <x v="1"/>
    <x v="5"/>
    <x v="1"/>
    <s v="Fri Jul 07, 2023 19:29 UTC"/>
    <s v="2023-07-07"/>
    <s v="19:29:00"/>
    <x v="7"/>
    <x v="1"/>
    <s v="Falcon 9 Block 5 | Starlink Group 5-13"/>
    <x v="1"/>
    <x v="154"/>
    <x v="0"/>
    <n v="67"/>
    <n v="5561"/>
    <x v="0"/>
  </r>
  <r>
    <x v="21"/>
    <x v="37"/>
    <x v="11"/>
    <s v="Wed Jul 05, 2023 22:00 UTC"/>
    <s v="2023-07-05"/>
    <s v="22:00:00"/>
    <x v="7"/>
    <x v="1"/>
    <s v="Ariane 5 ECA | Syracuse 4B &amp; Heinrich Hertz"/>
    <x v="48"/>
    <x v="155"/>
    <x v="1"/>
    <n v="200"/>
    <n v="16600"/>
    <x v="0"/>
  </r>
  <r>
    <x v="1"/>
    <x v="1"/>
    <x v="1"/>
    <s v="Sat Jul 01, 2023 15:12 UTC"/>
    <s v="2023-07-01"/>
    <s v="15:12:00"/>
    <x v="7"/>
    <x v="1"/>
    <s v="Falcon 9 Block 5 | Euclid Telescope"/>
    <x v="1"/>
    <x v="156"/>
    <x v="0"/>
    <n v="67"/>
    <n v="5561"/>
    <x v="0"/>
  </r>
  <r>
    <x v="5"/>
    <x v="8"/>
    <x v="1"/>
    <s v="Thu Jun 29, 2023 15:28 UTC"/>
    <s v="2023-06-29"/>
    <s v="15:28:00"/>
    <x v="8"/>
    <x v="1"/>
    <s v="SpaceShipTwo | Galactic 01"/>
    <x v="6"/>
    <x v="157"/>
    <x v="0"/>
    <m/>
    <n v="0"/>
    <x v="0"/>
  </r>
  <r>
    <x v="16"/>
    <x v="34"/>
    <x v="0"/>
    <s v="Tue Jun 27, 2023 11:34 UTC"/>
    <s v="2023-06-27"/>
    <s v="11:34:00"/>
    <x v="8"/>
    <x v="1"/>
    <s v="Soyuz 2.1b/Fregat-M | Meteor-M nÂ°2-3 and others"/>
    <x v="23"/>
    <x v="158"/>
    <x v="0"/>
    <n v="25"/>
    <n v="2075"/>
    <x v="0"/>
  </r>
  <r>
    <x v="1"/>
    <x v="1"/>
    <x v="1"/>
    <s v="Fri Jun 23, 2023 15:35 UTC"/>
    <s v="2023-06-23"/>
    <s v="15:35:00"/>
    <x v="8"/>
    <x v="1"/>
    <s v="Falcon 9 Block 5 | Starlink Group 5-12"/>
    <x v="1"/>
    <x v="159"/>
    <x v="0"/>
    <n v="67"/>
    <n v="5561"/>
    <x v="0"/>
  </r>
  <r>
    <x v="11"/>
    <x v="38"/>
    <x v="1"/>
    <s v="Thu Jun 22, 2023 09:18 UTC"/>
    <s v="2023-06-22"/>
    <s v="09:18:00"/>
    <x v="8"/>
    <x v="1"/>
    <s v="Delta IV Heavy | NROL-68 (USA-345)"/>
    <x v="49"/>
    <x v="160"/>
    <x v="0"/>
    <n v="350"/>
    <n v="29050"/>
    <x v="0"/>
  </r>
  <r>
    <x v="1"/>
    <x v="5"/>
    <x v="1"/>
    <s v="Thu Jun 22, 2023 07:19 UTC"/>
    <s v="2023-06-22"/>
    <s v="07:19:00"/>
    <x v="8"/>
    <x v="1"/>
    <s v="Falcon 9 Block 5 | Starlink Group 5-7"/>
    <x v="1"/>
    <x v="161"/>
    <x v="0"/>
    <n v="67"/>
    <n v="5561"/>
    <x v="0"/>
  </r>
  <r>
    <x v="2"/>
    <x v="39"/>
    <x v="3"/>
    <s v="Tue Jun 20, 2023 03:18 UTC"/>
    <s v="2023-06-20"/>
    <s v="03:18:00"/>
    <x v="8"/>
    <x v="1"/>
    <s v="Long March 6 | Shiyan 25"/>
    <x v="50"/>
    <x v="162"/>
    <x v="0"/>
    <n v="19"/>
    <n v="1577"/>
    <x v="0"/>
  </r>
  <r>
    <x v="1"/>
    <x v="1"/>
    <x v="1"/>
    <s v="Sun Jun 18, 2023 22:21 UTC"/>
    <s v="2023-06-18"/>
    <s v="22:21:00"/>
    <x v="8"/>
    <x v="1"/>
    <s v="Falcon 9 Block 5 | Satria"/>
    <x v="1"/>
    <x v="163"/>
    <x v="0"/>
    <n v="67"/>
    <n v="5561"/>
    <x v="0"/>
  </r>
  <r>
    <x v="3"/>
    <x v="40"/>
    <x v="1"/>
    <s v="Sun Jun 18, 2023 01:24 UTC"/>
    <s v="2023-06-18"/>
    <s v="01:24:00"/>
    <x v="8"/>
    <x v="1"/>
    <s v="Electron | Scout's Arrow"/>
    <x v="51"/>
    <x v="164"/>
    <x v="0"/>
    <n v="7.5"/>
    <n v="622.5"/>
    <x v="0"/>
  </r>
  <r>
    <x v="2"/>
    <x v="35"/>
    <x v="3"/>
    <s v="Thu Jun 15, 2023 05:30 UTC"/>
    <s v="2023-06-15"/>
    <s v="05:30:00"/>
    <x v="8"/>
    <x v="1"/>
    <s v="Long March 2D | 41 x Jilin-1"/>
    <x v="26"/>
    <x v="165"/>
    <x v="0"/>
    <n v="29.75"/>
    <n v="2469.25"/>
    <x v="0"/>
  </r>
  <r>
    <x v="1"/>
    <x v="5"/>
    <x v="1"/>
    <s v="Mon Jun 12, 2023 21:35 UTC"/>
    <s v="2023-06-12"/>
    <s v="21:35:00"/>
    <x v="8"/>
    <x v="1"/>
    <s v="Falcon 9 Block 5 | Transporter 8"/>
    <x v="1"/>
    <x v="166"/>
    <x v="0"/>
    <n v="67"/>
    <n v="5561"/>
    <x v="0"/>
  </r>
  <r>
    <x v="1"/>
    <x v="1"/>
    <x v="1"/>
    <s v="Mon Jun 12, 2023 07:10 UTC"/>
    <s v="2023-06-12"/>
    <s v="07:10:00"/>
    <x v="8"/>
    <x v="1"/>
    <s v="Falcon 9 Block 5 | Starlink Group 5-11"/>
    <x v="1"/>
    <x v="167"/>
    <x v="0"/>
    <n v="67"/>
    <n v="5561"/>
    <x v="0"/>
  </r>
  <r>
    <x v="10"/>
    <x v="14"/>
    <x v="3"/>
    <s v="Fri Jun 09, 2023 02:35 UTC"/>
    <s v="2023-06-09"/>
    <s v="02:35:00"/>
    <x v="8"/>
    <x v="1"/>
    <s v="Kuaizhou 1A | Longjiang 3"/>
    <x v="12"/>
    <x v="168"/>
    <x v="0"/>
    <n v="5.8"/>
    <n v="481.4"/>
    <x v="0"/>
  </r>
  <r>
    <x v="6"/>
    <x v="9"/>
    <x v="3"/>
    <s v="Wed Jun 07, 2023 04:10 UTC"/>
    <s v="2023-06-07"/>
    <s v="04:10:00"/>
    <x v="8"/>
    <x v="1"/>
    <s v="Kinetica 1 | Second Flight"/>
    <x v="7"/>
    <x v="169"/>
    <x v="0"/>
    <m/>
    <n v="0"/>
    <x v="0"/>
  </r>
  <r>
    <x v="1"/>
    <x v="6"/>
    <x v="1"/>
    <s v="Mon Jun 05, 2023 15:47 UTC"/>
    <s v="2023-06-05"/>
    <s v="15:47:00"/>
    <x v="8"/>
    <x v="1"/>
    <s v="Falcon 9 Block 5 | CRS SpX-28"/>
    <x v="1"/>
    <x v="170"/>
    <x v="0"/>
    <n v="67"/>
    <n v="5561"/>
    <x v="0"/>
  </r>
  <r>
    <x v="1"/>
    <x v="1"/>
    <x v="1"/>
    <s v="Sun Jun 04, 2023 12:20 UTC"/>
    <s v="2023-06-04"/>
    <s v="12:20:00"/>
    <x v="8"/>
    <x v="1"/>
    <s v="Falcon 9 Block 5 | Starlink Group 6-4"/>
    <x v="1"/>
    <x v="171"/>
    <x v="0"/>
    <n v="67"/>
    <n v="5561"/>
    <x v="0"/>
  </r>
  <r>
    <x v="1"/>
    <x v="5"/>
    <x v="1"/>
    <s v="Wed May 31, 2023 06:02 UTC"/>
    <s v="2023-05-31"/>
    <s v="06:02:00"/>
    <x v="9"/>
    <x v="1"/>
    <s v="Falcon 9 Block 5 | Starlink Group 2-10"/>
    <x v="1"/>
    <x v="172"/>
    <x v="0"/>
    <n v="67"/>
    <n v="5561"/>
    <x v="0"/>
  </r>
  <r>
    <x v="20"/>
    <x v="27"/>
    <x v="10"/>
    <s v="Tue May 30, 2023 21:27 UTC"/>
    <s v="2023-05-30"/>
    <s v="21:27:00"/>
    <x v="9"/>
    <x v="1"/>
    <s v="ChÅllima 1 | Manligyeong 1 #1"/>
    <x v="32"/>
    <x v="173"/>
    <x v="0"/>
    <m/>
    <n v="0"/>
    <x v="2"/>
  </r>
  <r>
    <x v="2"/>
    <x v="24"/>
    <x v="3"/>
    <s v="Tue May 30, 2023 01:31 UTC"/>
    <s v="2023-05-30"/>
    <s v="01:31:00"/>
    <x v="9"/>
    <x v="1"/>
    <s v="Long March 2F/G | Shenzhou 16"/>
    <x v="37"/>
    <x v="174"/>
    <x v="0"/>
    <m/>
    <n v="0"/>
    <x v="0"/>
  </r>
  <r>
    <x v="12"/>
    <x v="32"/>
    <x v="7"/>
    <s v="Mon May 29, 2023 05:12 UTC"/>
    <s v="2023-05-29"/>
    <s v="05:12:00"/>
    <x v="9"/>
    <x v="1"/>
    <s v="GSLV Mk II | NVS-01 (IRNSS-1J)"/>
    <x v="52"/>
    <x v="175"/>
    <x v="0"/>
    <n v="47"/>
    <n v="3901"/>
    <x v="0"/>
  </r>
  <r>
    <x v="1"/>
    <x v="1"/>
    <x v="1"/>
    <s v="Sat May 27, 2023 04:30 UTC"/>
    <s v="2023-05-27"/>
    <s v="04:30:00"/>
    <x v="9"/>
    <x v="1"/>
    <s v="Falcon 9 Block 5 | Arabsat 7B (Badr 8)"/>
    <x v="1"/>
    <x v="176"/>
    <x v="0"/>
    <n v="67"/>
    <n v="5561"/>
    <x v="0"/>
  </r>
  <r>
    <x v="16"/>
    <x v="34"/>
    <x v="0"/>
    <s v="Fri May 26, 2023 21:14 UTC"/>
    <s v="2023-05-26"/>
    <s v="21:14:00"/>
    <x v="9"/>
    <x v="1"/>
    <s v="Soyuz 2.1a/Fregat-M | Kondor-FKA nÂ°1"/>
    <x v="53"/>
    <x v="177"/>
    <x v="0"/>
    <n v="23"/>
    <n v="1909"/>
    <x v="0"/>
  </r>
  <r>
    <x v="3"/>
    <x v="4"/>
    <x v="4"/>
    <s v="Fri May 26, 2023 03:46 UTC"/>
    <s v="2023-05-26"/>
    <s v="03:46:00"/>
    <x v="9"/>
    <x v="1"/>
    <s v="Electron/Curie | TROPICS Flight 3: Coming to a Storm Near You"/>
    <x v="4"/>
    <x v="178"/>
    <x v="0"/>
    <n v="7.5"/>
    <n v="622.5"/>
    <x v="0"/>
  </r>
  <r>
    <x v="5"/>
    <x v="8"/>
    <x v="1"/>
    <s v="Thu May 25, 2023 16:23 UTC"/>
    <s v="2023-05-25"/>
    <s v="16:23:00"/>
    <x v="9"/>
    <x v="1"/>
    <s v="SpaceShipTwo | Unity 25"/>
    <x v="6"/>
    <x v="179"/>
    <x v="0"/>
    <m/>
    <n v="0"/>
    <x v="0"/>
  </r>
  <r>
    <x v="23"/>
    <x v="41"/>
    <x v="9"/>
    <s v="Thu May 25, 2023 09:24 UTC"/>
    <s v="2023-05-25"/>
    <s v="09:24:00"/>
    <x v="9"/>
    <x v="1"/>
    <s v="KSLV-2 | NEXTSat-2 &amp; Others"/>
    <x v="54"/>
    <x v="180"/>
    <x v="0"/>
    <m/>
    <n v="0"/>
    <x v="0"/>
  </r>
  <r>
    <x v="16"/>
    <x v="22"/>
    <x v="8"/>
    <s v="Wed May 24, 2023 12:56 UTC"/>
    <s v="2023-05-24"/>
    <s v="12:56:00"/>
    <x v="9"/>
    <x v="1"/>
    <s v="Soyuz 2.1a | Progress MS-23"/>
    <x v="30"/>
    <x v="181"/>
    <x v="0"/>
    <n v="17.420000000000002"/>
    <n v="1445.8600000000001"/>
    <x v="0"/>
  </r>
  <r>
    <x v="1"/>
    <x v="6"/>
    <x v="1"/>
    <s v="Sun May 21, 2023 21:37 UTC"/>
    <s v="2023-05-21"/>
    <s v="21:37:00"/>
    <x v="9"/>
    <x v="1"/>
    <s v="Falcon 9 Block 5 | Axiom Mission 2 (Ax-2)"/>
    <x v="1"/>
    <x v="182"/>
    <x v="0"/>
    <n v="67"/>
    <n v="5561"/>
    <x v="0"/>
  </r>
  <r>
    <x v="2"/>
    <x v="17"/>
    <x v="3"/>
    <s v="Sun May 21, 2023 08:00 UTC"/>
    <s v="2023-05-21"/>
    <s v="08:00:00"/>
    <x v="9"/>
    <x v="1"/>
    <s v="Long March 2C | MUST-1A/B &amp; Luojia-2 01"/>
    <x v="3"/>
    <x v="183"/>
    <x v="0"/>
    <n v="30.8"/>
    <n v="2556.4"/>
    <x v="0"/>
  </r>
  <r>
    <x v="1"/>
    <x v="5"/>
    <x v="1"/>
    <s v="Sat May 20, 2023 13:16 UTC"/>
    <s v="2023-05-20"/>
    <s v="13:16:00"/>
    <x v="9"/>
    <x v="1"/>
    <s v="Falcon 9 Block 5 | Iridium-9 &amp; OneWeb #19"/>
    <x v="1"/>
    <x v="184"/>
    <x v="0"/>
    <n v="67"/>
    <n v="5561"/>
    <x v="0"/>
  </r>
  <r>
    <x v="1"/>
    <x v="1"/>
    <x v="1"/>
    <s v="Fri May 19, 2023 06:19 UTC"/>
    <s v="2023-05-19"/>
    <s v="06:19:00"/>
    <x v="9"/>
    <x v="1"/>
    <s v="Falcon 9 Block 5 | Starlink Group 6-3"/>
    <x v="1"/>
    <x v="185"/>
    <x v="0"/>
    <n v="67"/>
    <n v="5561"/>
    <x v="0"/>
  </r>
  <r>
    <x v="2"/>
    <x v="18"/>
    <x v="3"/>
    <s v="Wed May 17, 2023 02:49 UTC"/>
    <s v="2023-05-17"/>
    <s v="02:49:00"/>
    <x v="9"/>
    <x v="1"/>
    <s v="Long March 3B/E | Beidou-3 G4"/>
    <x v="34"/>
    <x v="186"/>
    <x v="0"/>
    <n v="29.15"/>
    <n v="2419.4499999999998"/>
    <x v="0"/>
  </r>
  <r>
    <x v="1"/>
    <x v="1"/>
    <x v="1"/>
    <s v="Sun May 14, 2023 05:03 UTC"/>
    <s v="2023-05-14"/>
    <s v="05:03:00"/>
    <x v="9"/>
    <x v="1"/>
    <s v="Falcon 9 Block 5 | Starlink Group 5-9"/>
    <x v="1"/>
    <x v="187"/>
    <x v="0"/>
    <n v="67"/>
    <n v="5561"/>
    <x v="0"/>
  </r>
  <r>
    <x v="1"/>
    <x v="5"/>
    <x v="1"/>
    <s v="Wed May 10, 2023 20:09 UTC"/>
    <s v="2023-05-10"/>
    <s v="20:09:00"/>
    <x v="9"/>
    <x v="1"/>
    <s v="Falcon 9 Block 5 | Starlink Group 2-9"/>
    <x v="1"/>
    <x v="188"/>
    <x v="0"/>
    <n v="67"/>
    <n v="5561"/>
    <x v="0"/>
  </r>
  <r>
    <x v="2"/>
    <x v="11"/>
    <x v="3"/>
    <s v="Wed May 10, 2023 13:22 UTC"/>
    <s v="2023-05-10"/>
    <s v="13:22:00"/>
    <x v="9"/>
    <x v="1"/>
    <s v="Long March 7 | Tianzhou 6"/>
    <x v="9"/>
    <x v="189"/>
    <x v="0"/>
    <m/>
    <n v="0"/>
    <x v="0"/>
  </r>
  <r>
    <x v="3"/>
    <x v="4"/>
    <x v="4"/>
    <s v="Mon May 08, 2023 01:00 UTC"/>
    <s v="2023-05-08"/>
    <s v="01:00:00"/>
    <x v="9"/>
    <x v="1"/>
    <s v="Electron/Curie | TROPICS Flight 2: Rocket Like A Hurricane"/>
    <x v="4"/>
    <x v="190"/>
    <x v="0"/>
    <n v="7.5"/>
    <n v="622.5"/>
    <x v="0"/>
  </r>
  <r>
    <x v="1"/>
    <x v="1"/>
    <x v="1"/>
    <s v="Thu May 04, 2023 07:31 UTC"/>
    <s v="2023-05-04"/>
    <s v="07:31:00"/>
    <x v="9"/>
    <x v="1"/>
    <s v="Falcon 9 Block 5 | Starlink Group 5-6"/>
    <x v="1"/>
    <x v="191"/>
    <x v="0"/>
    <n v="67"/>
    <n v="5561"/>
    <x v="0"/>
  </r>
  <r>
    <x v="1"/>
    <x v="6"/>
    <x v="1"/>
    <s v="Mon May 01, 2023 00:26 UTC"/>
    <s v="2023-05-01"/>
    <s v="00:26:00"/>
    <x v="9"/>
    <x v="1"/>
    <s v="Falcon Heavy | ViaSat-3 Americas &amp; Others"/>
    <x v="16"/>
    <x v="192"/>
    <x v="0"/>
    <n v="97"/>
    <n v="8051"/>
    <x v="0"/>
  </r>
  <r>
    <x v="1"/>
    <x v="1"/>
    <x v="1"/>
    <s v="Fri Apr 28, 2023 22:12 UTC"/>
    <s v="2023-04-28"/>
    <s v="22:12:00"/>
    <x v="10"/>
    <x v="1"/>
    <s v="Falcon 9 Block 5 | O3b mPOWER 3 &amp; 4"/>
    <x v="1"/>
    <x v="193"/>
    <x v="0"/>
    <n v="67"/>
    <n v="5561"/>
    <x v="0"/>
  </r>
  <r>
    <x v="1"/>
    <x v="5"/>
    <x v="1"/>
    <s v="Thu Apr 27, 2023 13:40 UTC"/>
    <s v="2023-04-27"/>
    <s v="13:40:00"/>
    <x v="10"/>
    <x v="1"/>
    <s v="Falcon 9 Block 5 | Starlink Group 3-5"/>
    <x v="1"/>
    <x v="194"/>
    <x v="0"/>
    <n v="67"/>
    <n v="5561"/>
    <x v="0"/>
  </r>
  <r>
    <x v="5"/>
    <x v="8"/>
    <x v="1"/>
    <s v="Wed Apr 26, 2023 13:47 UTC"/>
    <s v="2023-04-26"/>
    <s v="13:47:00"/>
    <x v="10"/>
    <x v="1"/>
    <s v="SpaceShipTwo | Unity 24"/>
    <x v="6"/>
    <x v="195"/>
    <x v="0"/>
    <m/>
    <n v="0"/>
    <x v="0"/>
  </r>
  <r>
    <x v="12"/>
    <x v="16"/>
    <x v="7"/>
    <s v="Sat Apr 22, 2023 08:50 UTC"/>
    <s v="2023-04-22"/>
    <s v="08:50:00"/>
    <x v="10"/>
    <x v="1"/>
    <s v="PSLV-CA | TeLEOS-2 &amp; Others"/>
    <x v="46"/>
    <x v="196"/>
    <x v="0"/>
    <n v="21"/>
    <n v="1743"/>
    <x v="0"/>
  </r>
  <r>
    <x v="1"/>
    <x v="28"/>
    <x v="1"/>
    <s v="Thu Apr 20, 2023 13:33 UTC"/>
    <s v="2023-04-20"/>
    <s v="13:33:00"/>
    <x v="10"/>
    <x v="1"/>
    <s v="Starship-Super Heavy (Prototype) | Starship Flight Test"/>
    <x v="33"/>
    <x v="197"/>
    <x v="0"/>
    <m/>
    <n v="0"/>
    <x v="2"/>
  </r>
  <r>
    <x v="1"/>
    <x v="1"/>
    <x v="1"/>
    <s v="Wed Apr 19, 2023 14:31 UTC"/>
    <s v="2023-04-19"/>
    <s v="14:31:00"/>
    <x v="10"/>
    <x v="1"/>
    <s v="Falcon 9 Block 5 | Starlink Group 6-2"/>
    <x v="1"/>
    <x v="198"/>
    <x v="0"/>
    <n v="67"/>
    <n v="5561"/>
    <x v="0"/>
  </r>
  <r>
    <x v="2"/>
    <x v="17"/>
    <x v="3"/>
    <s v="Sun Apr 16, 2023 01:36 UTC"/>
    <s v="2023-04-16"/>
    <s v="01:36:00"/>
    <x v="10"/>
    <x v="1"/>
    <s v="Long March 4B | Fengyun-3G"/>
    <x v="55"/>
    <x v="199"/>
    <x v="0"/>
    <n v="64.680000000000007"/>
    <n v="5368.4400000000005"/>
    <x v="0"/>
  </r>
  <r>
    <x v="1"/>
    <x v="5"/>
    <x v="1"/>
    <s v="Sat Apr 15, 2023 06:48 UTC"/>
    <s v="2023-04-15"/>
    <s v="06:48:00"/>
    <x v="10"/>
    <x v="1"/>
    <s v="Falcon 9 Block 5 | Transporter 7"/>
    <x v="1"/>
    <x v="200"/>
    <x v="0"/>
    <n v="67"/>
    <n v="5561"/>
    <x v="0"/>
  </r>
  <r>
    <x v="21"/>
    <x v="37"/>
    <x v="11"/>
    <s v="Fri Apr 14, 2023 12:14 UTC"/>
    <s v="2023-04-14"/>
    <s v="12:14:00"/>
    <x v="10"/>
    <x v="1"/>
    <s v="Ariane 5 ECA | JUICE (Jupiter Icy Moons Explorer)"/>
    <x v="48"/>
    <x v="201"/>
    <x v="1"/>
    <n v="200"/>
    <n v="16600"/>
    <x v="0"/>
  </r>
  <r>
    <x v="1"/>
    <x v="1"/>
    <x v="1"/>
    <s v="Fri Apr 07, 2023 04:30 UTC"/>
    <s v="2023-04-07"/>
    <s v="04:30:00"/>
    <x v="10"/>
    <x v="1"/>
    <s v="Falcon 9 Block 5 | Intelsat 40e/TEMPO"/>
    <x v="1"/>
    <x v="202"/>
    <x v="0"/>
    <n v="67"/>
    <n v="5561"/>
    <x v="0"/>
  </r>
  <r>
    <x v="15"/>
    <x v="14"/>
    <x v="3"/>
    <s v="Fri Apr 07, 2023 04:00 UTC"/>
    <s v="2023-04-07"/>
    <s v="04:00:00"/>
    <x v="10"/>
    <x v="1"/>
    <s v="Hyperbola-1 | Dummy Payload"/>
    <x v="22"/>
    <x v="203"/>
    <x v="0"/>
    <m/>
    <n v="0"/>
    <x v="0"/>
  </r>
  <r>
    <x v="1"/>
    <x v="5"/>
    <x v="1"/>
    <s v="Sun Apr 02, 2023 14:29 UTC"/>
    <s v="2023-04-02"/>
    <s v="14:29:00"/>
    <x v="10"/>
    <x v="1"/>
    <s v="Falcon 9 Block 5 | Transport &amp; Tracking Layer (Tranche 0, Flight 1)"/>
    <x v="1"/>
    <x v="204"/>
    <x v="0"/>
    <n v="67"/>
    <n v="5561"/>
    <x v="0"/>
  </r>
  <r>
    <x v="24"/>
    <x v="42"/>
    <x v="3"/>
    <s v="Sun Apr 02, 2023 08:48 UTC"/>
    <s v="2023-04-02"/>
    <s v="08:48:00"/>
    <x v="10"/>
    <x v="1"/>
    <s v="Tianlong-2 | Demo Flight"/>
    <x v="56"/>
    <x v="205"/>
    <x v="0"/>
    <m/>
    <n v="0"/>
    <x v="0"/>
  </r>
  <r>
    <x v="2"/>
    <x v="17"/>
    <x v="3"/>
    <s v="Fri Mar 31, 2023 06:27 UTC"/>
    <s v="2023-03-31"/>
    <s v="06:27:00"/>
    <x v="11"/>
    <x v="1"/>
    <s v="Long March 4C | Yaogan 34-04"/>
    <x v="41"/>
    <x v="206"/>
    <x v="0"/>
    <n v="64.680000000000007"/>
    <n v="5368.4400000000005"/>
    <x v="0"/>
  </r>
  <r>
    <x v="2"/>
    <x v="35"/>
    <x v="3"/>
    <s v="Thu Mar 30, 2023 10:50 UTC"/>
    <s v="2023-03-30"/>
    <s v="10:50:00"/>
    <x v="11"/>
    <x v="1"/>
    <s v="Long March 2D | PIESAT-1 x 4"/>
    <x v="26"/>
    <x v="207"/>
    <x v="0"/>
    <n v="29.75"/>
    <n v="2469.25"/>
    <x v="0"/>
  </r>
  <r>
    <x v="1"/>
    <x v="1"/>
    <x v="1"/>
    <s v="Wed Mar 29, 2023 20:01 UTC"/>
    <s v="2023-03-29"/>
    <s v="20:01:00"/>
    <x v="11"/>
    <x v="1"/>
    <s v="Falcon 9 Block 5 | Starlink Group 5-10"/>
    <x v="1"/>
    <x v="208"/>
    <x v="0"/>
    <n v="67"/>
    <n v="5561"/>
    <x v="0"/>
  </r>
  <r>
    <x v="0"/>
    <x v="0"/>
    <x v="0"/>
    <s v="Wed Mar 29, 2023 19:57 UTC"/>
    <s v="2023-03-29"/>
    <s v="19:57:00"/>
    <x v="11"/>
    <x v="1"/>
    <s v="Soyuz 2.1v | Cosmos 2568"/>
    <x v="0"/>
    <x v="209"/>
    <x v="0"/>
    <m/>
    <n v="0"/>
    <x v="0"/>
  </r>
  <r>
    <x v="25"/>
    <x v="43"/>
    <x v="12"/>
    <s v="Tue Mar 28, 2023 23:10 UTC"/>
    <s v="2023-03-28"/>
    <s v="23:10:00"/>
    <x v="11"/>
    <x v="1"/>
    <s v="Shavit-2 | Ofek-13"/>
    <x v="57"/>
    <x v="210"/>
    <x v="0"/>
    <m/>
    <n v="0"/>
    <x v="0"/>
  </r>
  <r>
    <x v="12"/>
    <x v="32"/>
    <x v="7"/>
    <s v="Sun Mar 26, 2023 03:30 UTC"/>
    <s v="2023-03-26"/>
    <s v="03:30:00"/>
    <x v="11"/>
    <x v="1"/>
    <s v="LVM-3 | OneWeb #18"/>
    <x v="47"/>
    <x v="211"/>
    <x v="0"/>
    <n v="62"/>
    <n v="5146"/>
    <x v="0"/>
  </r>
  <r>
    <x v="1"/>
    <x v="1"/>
    <x v="1"/>
    <s v="Fri Mar 24, 2023 15:43 UTC"/>
    <s v="2023-03-24"/>
    <s v="15:43:00"/>
    <x v="11"/>
    <x v="1"/>
    <s v="Falcon 9 Block 5 | Starlink Group 5-5"/>
    <x v="1"/>
    <x v="212"/>
    <x v="0"/>
    <n v="67"/>
    <n v="5561"/>
    <x v="0"/>
  </r>
  <r>
    <x v="3"/>
    <x v="4"/>
    <x v="4"/>
    <s v="Fri Mar 24, 2023 09:14 UTC"/>
    <s v="2023-03-24"/>
    <s v="09:14:00"/>
    <x v="11"/>
    <x v="1"/>
    <s v="Electron/Curie | The Beat Goes On"/>
    <x v="4"/>
    <x v="213"/>
    <x v="0"/>
    <n v="7.5"/>
    <n v="622.5"/>
    <x v="0"/>
  </r>
  <r>
    <x v="0"/>
    <x v="30"/>
    <x v="0"/>
    <s v="Thu Mar 23, 2023 06:40 UTC"/>
    <s v="2023-03-23"/>
    <s v="06:40:00"/>
    <x v="11"/>
    <x v="1"/>
    <s v="Soyuz 2.1a | Cosmos 2567"/>
    <x v="30"/>
    <x v="214"/>
    <x v="0"/>
    <n v="17.420000000000002"/>
    <n v="1445.8600000000001"/>
    <x v="0"/>
  </r>
  <r>
    <x v="26"/>
    <x v="44"/>
    <x v="1"/>
    <s v="Thu Mar 23, 2023 03:25 UTC"/>
    <s v="2023-03-23"/>
    <s v="03:25:00"/>
    <x v="11"/>
    <x v="1"/>
    <s v="Terran 1 | Good Luck, Have Fun"/>
    <x v="58"/>
    <x v="215"/>
    <x v="1"/>
    <n v="12"/>
    <n v="996"/>
    <x v="2"/>
  </r>
  <r>
    <x v="10"/>
    <x v="14"/>
    <x v="3"/>
    <s v="Wed Mar 22, 2023 09:09 UTC"/>
    <s v="2023-03-22"/>
    <s v="09:09:00"/>
    <x v="11"/>
    <x v="1"/>
    <s v="Kuaizhou 1A | Tianmu-1 03-06"/>
    <x v="12"/>
    <x v="216"/>
    <x v="0"/>
    <n v="5.8"/>
    <n v="481.4"/>
    <x v="0"/>
  </r>
  <r>
    <x v="1"/>
    <x v="1"/>
    <x v="1"/>
    <s v="Fri Mar 17, 2023 23:38 UTC"/>
    <s v="2023-03-17"/>
    <s v="23:38:00"/>
    <x v="11"/>
    <x v="1"/>
    <s v="Falcon 9 Block 5 | SES-18 &amp; SES-19"/>
    <x v="1"/>
    <x v="217"/>
    <x v="0"/>
    <n v="67"/>
    <n v="5561"/>
    <x v="0"/>
  </r>
  <r>
    <x v="1"/>
    <x v="5"/>
    <x v="1"/>
    <s v="Fri Mar 17, 2023 19:26 UTC"/>
    <s v="2023-03-17"/>
    <s v="19:26:00"/>
    <x v="11"/>
    <x v="1"/>
    <s v="Falcon 9 Block 5 | Starlink Group 2-8"/>
    <x v="1"/>
    <x v="218"/>
    <x v="0"/>
    <n v="67"/>
    <n v="5561"/>
    <x v="0"/>
  </r>
  <r>
    <x v="2"/>
    <x v="18"/>
    <x v="3"/>
    <s v="Fri Mar 17, 2023 08:33 UTC"/>
    <s v="2023-03-17"/>
    <s v="08:33:00"/>
    <x v="11"/>
    <x v="1"/>
    <s v="Long March 3B/E | Gaofen-13-02"/>
    <x v="34"/>
    <x v="219"/>
    <x v="0"/>
    <n v="29.15"/>
    <n v="2419.4499999999998"/>
    <x v="0"/>
  </r>
  <r>
    <x v="3"/>
    <x v="40"/>
    <x v="1"/>
    <s v="Thu Mar 16, 2023 22:38 UTC"/>
    <s v="2023-03-16"/>
    <s v="22:38:00"/>
    <x v="11"/>
    <x v="1"/>
    <s v="Electron/Curie | Stronger Together"/>
    <x v="4"/>
    <x v="220"/>
    <x v="0"/>
    <n v="7.5"/>
    <n v="622.5"/>
    <x v="0"/>
  </r>
  <r>
    <x v="2"/>
    <x v="14"/>
    <x v="3"/>
    <s v="Wed Mar 15, 2023 11:41 UTC"/>
    <s v="2023-03-15"/>
    <s v="11:41:00"/>
    <x v="11"/>
    <x v="1"/>
    <s v="Long March 11 | Shiyan 19"/>
    <x v="59"/>
    <x v="221"/>
    <x v="0"/>
    <n v="5.3"/>
    <n v="439.9"/>
    <x v="0"/>
  </r>
  <r>
    <x v="1"/>
    <x v="6"/>
    <x v="1"/>
    <s v="Wed Mar 15, 2023 00:30 UTC"/>
    <s v="2023-03-15"/>
    <s v="00:30:00"/>
    <x v="11"/>
    <x v="1"/>
    <s v="Falcon 9 Block 5 | CRS SpX-27"/>
    <x v="1"/>
    <x v="222"/>
    <x v="0"/>
    <n v="67"/>
    <n v="5561"/>
    <x v="0"/>
  </r>
  <r>
    <x v="2"/>
    <x v="17"/>
    <x v="3"/>
    <s v="Mon Mar 13, 2023 04:02 UTC"/>
    <s v="2023-03-13"/>
    <s v="04:02:00"/>
    <x v="11"/>
    <x v="1"/>
    <s v="Long March 2C | Horus 2"/>
    <x v="3"/>
    <x v="223"/>
    <x v="0"/>
    <n v="30.8"/>
    <n v="2556.4"/>
    <x v="0"/>
  </r>
  <r>
    <x v="0"/>
    <x v="45"/>
    <x v="8"/>
    <s v="Sun Mar 12, 2023 23:13 UTC"/>
    <s v="2023-03-12"/>
    <s v="23:13:00"/>
    <x v="11"/>
    <x v="1"/>
    <s v="Proton-M/Briz-M | Luch-5X (Olymp-K 2)"/>
    <x v="60"/>
    <x v="224"/>
    <x v="0"/>
    <n v="65"/>
    <n v="5395"/>
    <x v="0"/>
  </r>
  <r>
    <x v="2"/>
    <x v="35"/>
    <x v="3"/>
    <s v="Thu Mar 09, 2023 22:41 UTC"/>
    <s v="2023-03-09"/>
    <s v="22:41:00"/>
    <x v="11"/>
    <x v="1"/>
    <s v="Long March 4C | Tianhui-6 A/B"/>
    <x v="41"/>
    <x v="225"/>
    <x v="0"/>
    <n v="64.680000000000007"/>
    <n v="5368.4400000000005"/>
    <x v="0"/>
  </r>
  <r>
    <x v="1"/>
    <x v="1"/>
    <x v="1"/>
    <s v="Thu Mar 09, 2023 19:13 UTC"/>
    <s v="2023-03-09"/>
    <s v="19:13:00"/>
    <x v="11"/>
    <x v="1"/>
    <s v="Falcon 9 Block 5 | OneWeb #17"/>
    <x v="1"/>
    <x v="226"/>
    <x v="0"/>
    <n v="67"/>
    <n v="5561"/>
    <x v="0"/>
  </r>
  <r>
    <x v="8"/>
    <x v="46"/>
    <x v="6"/>
    <s v="Tue Mar 07, 2023 01:37 UTC"/>
    <s v="2023-03-07"/>
    <s v="01:37:00"/>
    <x v="11"/>
    <x v="1"/>
    <s v="H3-22 | ALOS-3"/>
    <x v="61"/>
    <x v="227"/>
    <x v="0"/>
    <n v="50"/>
    <n v="4150"/>
    <x v="2"/>
  </r>
  <r>
    <x v="7"/>
    <x v="10"/>
    <x v="5"/>
    <s v="Sat Mar 04, 2023"/>
    <s v="2023-03-04"/>
    <s v="00:00:00"/>
    <x v="11"/>
    <x v="1"/>
    <s v="Qaem 100 | Nahid-1"/>
    <x v="8"/>
    <x v="228"/>
    <x v="0"/>
    <m/>
    <n v="0"/>
    <x v="2"/>
  </r>
  <r>
    <x v="1"/>
    <x v="5"/>
    <x v="1"/>
    <s v="Fri Mar 03, 2023 18:38 UTC"/>
    <s v="2023-03-03"/>
    <s v="18:38:00"/>
    <x v="11"/>
    <x v="1"/>
    <s v="Falcon 9 Block 5 | Starlink Group 2-7"/>
    <x v="1"/>
    <x v="229"/>
    <x v="0"/>
    <n v="67"/>
    <n v="5561"/>
    <x v="0"/>
  </r>
  <r>
    <x v="1"/>
    <x v="6"/>
    <x v="1"/>
    <s v="Thu Mar 02, 2023 05:34 UTC"/>
    <s v="2023-03-02"/>
    <s v="05:34:00"/>
    <x v="11"/>
    <x v="1"/>
    <s v="Falcon 9 Block 5 | SpaceX Crew-6"/>
    <x v="1"/>
    <x v="230"/>
    <x v="0"/>
    <n v="67"/>
    <n v="5561"/>
    <x v="0"/>
  </r>
  <r>
    <x v="1"/>
    <x v="1"/>
    <x v="1"/>
    <s v="Mon Feb 27, 2023 23:13 UTC"/>
    <s v="2023-02-27"/>
    <s v="23:13:00"/>
    <x v="0"/>
    <x v="1"/>
    <s v="Falcon 9 Block 5 | Starlink Group 6-1"/>
    <x v="1"/>
    <x v="231"/>
    <x v="0"/>
    <n v="67"/>
    <n v="5561"/>
    <x v="0"/>
  </r>
  <r>
    <x v="2"/>
    <x v="17"/>
    <x v="3"/>
    <s v="Fri Feb 24, 2023 04:01 UTC"/>
    <s v="2023-02-24"/>
    <s v="04:01:00"/>
    <x v="0"/>
    <x v="1"/>
    <s v="Long March 2C | Horus 1"/>
    <x v="3"/>
    <x v="232"/>
    <x v="0"/>
    <n v="30.8"/>
    <n v="2556.4"/>
    <x v="0"/>
  </r>
  <r>
    <x v="16"/>
    <x v="22"/>
    <x v="8"/>
    <s v="Fri Feb 24, 2023 00:24 UTC"/>
    <s v="2023-02-24"/>
    <s v="00:24:00"/>
    <x v="0"/>
    <x v="1"/>
    <s v="Soyuz 2.1a | Soyuz MS-23"/>
    <x v="30"/>
    <x v="233"/>
    <x v="0"/>
    <n v="17.420000000000002"/>
    <n v="1445.8600000000001"/>
    <x v="0"/>
  </r>
  <r>
    <x v="2"/>
    <x v="18"/>
    <x v="3"/>
    <s v="Thu Feb 23, 2023 11:49 UTC"/>
    <s v="2023-02-23"/>
    <s v="11:49:00"/>
    <x v="0"/>
    <x v="1"/>
    <s v="Long March 3B/E | ChinaSat 26"/>
    <x v="34"/>
    <x v="234"/>
    <x v="0"/>
    <n v="29.15"/>
    <n v="2419.4499999999998"/>
    <x v="0"/>
  </r>
  <r>
    <x v="1"/>
    <x v="1"/>
    <x v="1"/>
    <s v="Sat Feb 18, 2023 03:59 UTC"/>
    <s v="2023-02-18"/>
    <s v="03:59:00"/>
    <x v="0"/>
    <x v="1"/>
    <s v="Falcon 9 Block 5 | Inmarsat I-6 F2"/>
    <x v="1"/>
    <x v="235"/>
    <x v="0"/>
    <n v="67"/>
    <n v="5561"/>
    <x v="0"/>
  </r>
  <r>
    <x v="1"/>
    <x v="5"/>
    <x v="1"/>
    <s v="Fri Feb 17, 2023 19:12 UTC"/>
    <s v="2023-02-17"/>
    <s v="19:12:00"/>
    <x v="0"/>
    <x v="1"/>
    <s v="Falcon 9 Block 5 | Starlink Group 2-5"/>
    <x v="1"/>
    <x v="236"/>
    <x v="0"/>
    <n v="67"/>
    <n v="5561"/>
    <x v="0"/>
  </r>
  <r>
    <x v="1"/>
    <x v="1"/>
    <x v="1"/>
    <s v="Sun Feb 12, 2023 05:10 UTC"/>
    <s v="2023-02-12"/>
    <s v="05:10:00"/>
    <x v="0"/>
    <x v="1"/>
    <s v="Falcon 9 Block 5 | Starlink Group 5-4"/>
    <x v="1"/>
    <x v="237"/>
    <x v="0"/>
    <n v="67"/>
    <n v="5561"/>
    <x v="0"/>
  </r>
  <r>
    <x v="12"/>
    <x v="16"/>
    <x v="7"/>
    <s v="Fri Feb 10, 2023 03:48 UTC"/>
    <s v="2023-02-10"/>
    <s v="03:48:00"/>
    <x v="0"/>
    <x v="1"/>
    <s v="SSLV | EOS-07 &amp; Others"/>
    <x v="62"/>
    <x v="238"/>
    <x v="0"/>
    <m/>
    <n v="0"/>
    <x v="0"/>
  </r>
  <r>
    <x v="16"/>
    <x v="22"/>
    <x v="8"/>
    <s v="Thu Feb 09, 2023 06:15 UTC"/>
    <s v="2023-02-09"/>
    <s v="06:15:00"/>
    <x v="0"/>
    <x v="1"/>
    <s v="Soyuz 2.1a | Progress MS-22"/>
    <x v="30"/>
    <x v="239"/>
    <x v="0"/>
    <n v="17.420000000000002"/>
    <n v="1445.8600000000001"/>
    <x v="0"/>
  </r>
  <r>
    <x v="1"/>
    <x v="1"/>
    <x v="1"/>
    <s v="Tue Feb 07, 2023 01:32 UTC"/>
    <s v="2023-02-07"/>
    <s v="01:32:00"/>
    <x v="0"/>
    <x v="1"/>
    <s v="Falcon 9 Block 5 | Amazonas Nexus"/>
    <x v="1"/>
    <x v="240"/>
    <x v="0"/>
    <n v="67"/>
    <n v="5561"/>
    <x v="0"/>
  </r>
  <r>
    <x v="16"/>
    <x v="47"/>
    <x v="8"/>
    <s v="Sun Feb 05, 2023 09:12 UTC"/>
    <s v="2023-02-05"/>
    <s v="09:12:00"/>
    <x v="0"/>
    <x v="1"/>
    <s v="Proton-M/DM-3 | Elektro-L nÂ°4"/>
    <x v="63"/>
    <x v="241"/>
    <x v="0"/>
    <n v="65"/>
    <n v="5395"/>
    <x v="0"/>
  </r>
  <r>
    <x v="1"/>
    <x v="6"/>
    <x v="1"/>
    <s v="Thu Feb 02, 2023 07:58 UTC"/>
    <s v="2023-02-02"/>
    <s v="07:58:00"/>
    <x v="0"/>
    <x v="1"/>
    <s v="Falcon 9 Block 5 | Starlink Group 5-3"/>
    <x v="1"/>
    <x v="242"/>
    <x v="0"/>
    <n v="67"/>
    <n v="5561"/>
    <x v="0"/>
  </r>
  <r>
    <x v="1"/>
    <x v="5"/>
    <x v="1"/>
    <s v="Tue Jan 31, 2023 16:15 UTC"/>
    <s v="2023-01-31"/>
    <s v="16:15:00"/>
    <x v="1"/>
    <x v="1"/>
    <s v="Falcon 9 Block 5 | Starlink Group 2-6 &amp; ION SCV009"/>
    <x v="1"/>
    <x v="243"/>
    <x v="0"/>
    <n v="67"/>
    <n v="5561"/>
    <x v="0"/>
  </r>
  <r>
    <x v="1"/>
    <x v="1"/>
    <x v="1"/>
    <s v="Thu Jan 26, 2023 09:32 UTC"/>
    <s v="2023-01-26"/>
    <s v="09:32:00"/>
    <x v="1"/>
    <x v="1"/>
    <s v="Falcon 9 Block 5 | Starlink Group 5-2"/>
    <x v="1"/>
    <x v="244"/>
    <x v="0"/>
    <n v="67"/>
    <n v="5561"/>
    <x v="0"/>
  </r>
  <r>
    <x v="8"/>
    <x v="12"/>
    <x v="6"/>
    <s v="Thu Jan 26, 2023 01:50 UTC"/>
    <s v="2023-01-26"/>
    <s v="01:50:00"/>
    <x v="1"/>
    <x v="1"/>
    <s v="H-IIA 202 | IGS-Radar 7"/>
    <x v="10"/>
    <x v="245"/>
    <x v="0"/>
    <n v="90"/>
    <n v="7470"/>
    <x v="0"/>
  </r>
  <r>
    <x v="3"/>
    <x v="40"/>
    <x v="1"/>
    <s v="Tue Jan 24, 2023 23:00 UTC"/>
    <s v="2023-01-24"/>
    <s v="23:00:00"/>
    <x v="1"/>
    <x v="1"/>
    <s v="Electron/Curie | Virginia is for Launch Lovers"/>
    <x v="4"/>
    <x v="246"/>
    <x v="0"/>
    <n v="7.5"/>
    <n v="622.5"/>
    <x v="0"/>
  </r>
  <r>
    <x v="1"/>
    <x v="5"/>
    <x v="1"/>
    <s v="Thu Jan 19, 2023 15:43 UTC"/>
    <s v="2023-01-19"/>
    <s v="15:43:00"/>
    <x v="1"/>
    <x v="1"/>
    <s v="Falcon 9 Block 5 | Starlink Group 2-4"/>
    <x v="1"/>
    <x v="247"/>
    <x v="0"/>
    <n v="67"/>
    <n v="5561"/>
    <x v="0"/>
  </r>
  <r>
    <x v="1"/>
    <x v="1"/>
    <x v="1"/>
    <s v="Wed Jan 18, 2023 12:24 UTC"/>
    <s v="2023-01-18"/>
    <s v="12:24:00"/>
    <x v="1"/>
    <x v="1"/>
    <s v="Falcon 9 Block 5 | GPS III-6"/>
    <x v="1"/>
    <x v="248"/>
    <x v="0"/>
    <n v="67"/>
    <n v="5561"/>
    <x v="0"/>
  </r>
  <r>
    <x v="1"/>
    <x v="6"/>
    <x v="1"/>
    <s v="Sun Jan 15, 2023 22:56 UTC"/>
    <s v="2023-01-15"/>
    <s v="22:56:00"/>
    <x v="1"/>
    <x v="1"/>
    <s v="Falcon Heavy | USSF-67"/>
    <x v="16"/>
    <x v="249"/>
    <x v="0"/>
    <n v="97"/>
    <n v="8051"/>
    <x v="0"/>
  </r>
  <r>
    <x v="2"/>
    <x v="35"/>
    <x v="3"/>
    <s v="Sun Jan 15, 2023 03:14 UTC"/>
    <s v="2023-01-15"/>
    <s v="03:14:00"/>
    <x v="1"/>
    <x v="1"/>
    <s v="Long March 2D | 6 x Jilin-1, Qilu-2/3 and others"/>
    <x v="26"/>
    <x v="250"/>
    <x v="0"/>
    <n v="29.75"/>
    <n v="2469.25"/>
    <x v="0"/>
  </r>
  <r>
    <x v="2"/>
    <x v="17"/>
    <x v="3"/>
    <s v="Fri Jan 13, 2023 07:00 UTC"/>
    <s v="2023-01-13"/>
    <s v="07:00:00"/>
    <x v="1"/>
    <x v="1"/>
    <s v="Long March 2D | Yaogan 37 &amp; Shiyan 22A/B"/>
    <x v="26"/>
    <x v="251"/>
    <x v="0"/>
    <n v="29.75"/>
    <n v="2469.25"/>
    <x v="0"/>
  </r>
  <r>
    <x v="2"/>
    <x v="3"/>
    <x v="3"/>
    <s v="Thu Jan 12, 2023 18:10 UTC"/>
    <s v="2023-01-12"/>
    <s v="18:10:00"/>
    <x v="1"/>
    <x v="1"/>
    <s v="Long March 2C | APStar 6E"/>
    <x v="3"/>
    <x v="252"/>
    <x v="0"/>
    <n v="30.8"/>
    <n v="2556.4"/>
    <x v="0"/>
  </r>
  <r>
    <x v="27"/>
    <x v="48"/>
    <x v="1"/>
    <s v="Tue Jan 10, 2023 23:27 UTC"/>
    <s v="2023-01-10"/>
    <s v="23:27:00"/>
    <x v="1"/>
    <x v="1"/>
    <s v="RS1 | DEMO-1 (Test Launch)"/>
    <x v="64"/>
    <x v="253"/>
    <x v="0"/>
    <n v="12"/>
    <n v="996"/>
    <x v="2"/>
  </r>
  <r>
    <x v="1"/>
    <x v="1"/>
    <x v="1"/>
    <s v="Tue Jan 10, 2023 04:50 UTC"/>
    <s v="2023-01-10"/>
    <s v="04:50:00"/>
    <x v="1"/>
    <x v="1"/>
    <s v="Falcon 9 Block 5 | OneWeb #16"/>
    <x v="1"/>
    <x v="254"/>
    <x v="0"/>
    <n v="67"/>
    <n v="5561"/>
    <x v="0"/>
  </r>
  <r>
    <x v="28"/>
    <x v="49"/>
    <x v="13"/>
    <s v="Mon Jan 09, 2023 23:08 UTC"/>
    <s v="2023-01-09"/>
    <s v="23:08:00"/>
    <x v="1"/>
    <x v="1"/>
    <s v="LauncherOne | Start Me Up"/>
    <x v="65"/>
    <x v="255"/>
    <x v="1"/>
    <n v="12"/>
    <n v="996"/>
    <x v="2"/>
  </r>
  <r>
    <x v="18"/>
    <x v="14"/>
    <x v="3"/>
    <s v="Mon Jan 09, 2023 05:04 UTC"/>
    <s v="2023-01-09"/>
    <s v="05:04:00"/>
    <x v="1"/>
    <x v="1"/>
    <s v="Ceres-1 | Give Me Five"/>
    <x v="28"/>
    <x v="256"/>
    <x v="0"/>
    <n v="4.38"/>
    <n v="363.53999999999996"/>
    <x v="0"/>
  </r>
  <r>
    <x v="2"/>
    <x v="11"/>
    <x v="3"/>
    <s v="Sun Jan 08, 2023 22:00 UTC"/>
    <s v="2023-01-08"/>
    <s v="22:00:00"/>
    <x v="1"/>
    <x v="1"/>
    <s v="Long March 7A | Shijian 23"/>
    <x v="35"/>
    <x v="257"/>
    <x v="0"/>
    <m/>
    <n v="0"/>
    <x v="0"/>
  </r>
  <r>
    <x v="1"/>
    <x v="1"/>
    <x v="1"/>
    <s v="Tue Jan 03, 2023 14:55 UTC"/>
    <s v="2023-01-03"/>
    <s v="14:55:00"/>
    <x v="1"/>
    <x v="1"/>
    <s v="Falcon 9 Block 5 | Transporter 6"/>
    <x v="1"/>
    <x v="258"/>
    <x v="0"/>
    <n v="67"/>
    <n v="5561"/>
    <x v="0"/>
  </r>
  <r>
    <x v="1"/>
    <x v="5"/>
    <x v="1"/>
    <s v="Fri Dec 30, 2022 07:38 UTC"/>
    <s v="2022-12-30"/>
    <s v="07:38:00"/>
    <x v="2"/>
    <x v="2"/>
    <s v="Falcon 9 Block 5 | EROS-C3"/>
    <x v="1"/>
    <x v="259"/>
    <x v="0"/>
    <n v="67"/>
    <n v="5561"/>
    <x v="0"/>
  </r>
  <r>
    <x v="2"/>
    <x v="18"/>
    <x v="3"/>
    <s v="Thu Dec 29, 2022 04:43 UTC"/>
    <s v="2022-12-29"/>
    <s v="04:43:00"/>
    <x v="2"/>
    <x v="2"/>
    <s v="Long March 3B/E | Shiyan 10-02"/>
    <x v="34"/>
    <x v="260"/>
    <x v="0"/>
    <n v="29.15"/>
    <n v="2419.4499999999998"/>
    <x v="0"/>
  </r>
  <r>
    <x v="1"/>
    <x v="1"/>
    <x v="1"/>
    <s v="Wed Dec 28, 2022 09:34 UTC"/>
    <s v="2022-12-28"/>
    <s v="09:34:00"/>
    <x v="2"/>
    <x v="2"/>
    <s v="Falcon 9 Block 5 | Starlink Group 5-1"/>
    <x v="1"/>
    <x v="261"/>
    <x v="0"/>
    <n v="67"/>
    <n v="5561"/>
    <x v="0"/>
  </r>
  <r>
    <x v="2"/>
    <x v="35"/>
    <x v="3"/>
    <s v="Tue Dec 27, 2022 07:37 UTC"/>
    <s v="2022-12-27"/>
    <s v="07:37:00"/>
    <x v="2"/>
    <x v="2"/>
    <s v="Long March 4B | Gaofen-11 04"/>
    <x v="55"/>
    <x v="262"/>
    <x v="0"/>
    <n v="64.680000000000007"/>
    <n v="5368.4400000000005"/>
    <x v="0"/>
  </r>
  <r>
    <x v="21"/>
    <x v="31"/>
    <x v="11"/>
    <s v="Wed Dec 21, 2022 01:47 UTC"/>
    <s v="2022-12-21"/>
    <s v="01:47:00"/>
    <x v="2"/>
    <x v="2"/>
    <s v="Vega-C | PlÃ©Ã¯ades-NÃ©o 5 &amp; 6"/>
    <x v="66"/>
    <x v="263"/>
    <x v="0"/>
    <m/>
    <n v="0"/>
    <x v="2"/>
  </r>
  <r>
    <x v="1"/>
    <x v="6"/>
    <x v="1"/>
    <s v="Sat Dec 17, 2022 21:32 UTC"/>
    <s v="2022-12-17"/>
    <s v="21:32:00"/>
    <x v="2"/>
    <x v="2"/>
    <s v="Falcon 9 Block 5 | Starlink Group 4-37"/>
    <x v="1"/>
    <x v="264"/>
    <x v="0"/>
    <n v="67"/>
    <n v="5561"/>
    <x v="0"/>
  </r>
  <r>
    <x v="1"/>
    <x v="1"/>
    <x v="1"/>
    <s v="Fri Dec 16, 2022 22:48 UTC"/>
    <s v="2022-12-16"/>
    <s v="22:48:00"/>
    <x v="2"/>
    <x v="2"/>
    <s v="Falcon 9 Block 5 | O3b mPOWER 1 &amp; 2"/>
    <x v="1"/>
    <x v="265"/>
    <x v="0"/>
    <n v="67"/>
    <n v="5561"/>
    <x v="0"/>
  </r>
  <r>
    <x v="1"/>
    <x v="5"/>
    <x v="1"/>
    <s v="Fri Dec 16, 2022 11:46 UTC"/>
    <s v="2022-12-16"/>
    <s v="11:46:00"/>
    <x v="2"/>
    <x v="2"/>
    <s v="Falcon 9 Block 5 | SWOT"/>
    <x v="1"/>
    <x v="266"/>
    <x v="0"/>
    <n v="67"/>
    <n v="5561"/>
    <x v="0"/>
  </r>
  <r>
    <x v="2"/>
    <x v="33"/>
    <x v="3"/>
    <s v="Fri Dec 16, 2022 06:17 UTC"/>
    <s v="2022-12-16"/>
    <s v="06:17:00"/>
    <x v="2"/>
    <x v="2"/>
    <s v="Long March 11 | Shiyan 21"/>
    <x v="59"/>
    <x v="267"/>
    <x v="0"/>
    <n v="5.3"/>
    <n v="439.9"/>
    <x v="0"/>
  </r>
  <r>
    <x v="2"/>
    <x v="3"/>
    <x v="3"/>
    <s v="Wed Dec 14, 2022 18:25 UTC"/>
    <s v="2022-12-14"/>
    <s v="18:25:00"/>
    <x v="2"/>
    <x v="2"/>
    <s v="Long March 2D | Yaogan 36 Group 04"/>
    <x v="26"/>
    <x v="268"/>
    <x v="0"/>
    <n v="29.75"/>
    <n v="2469.25"/>
    <x v="0"/>
  </r>
  <r>
    <x v="17"/>
    <x v="25"/>
    <x v="3"/>
    <s v="Wed Dec 14, 2022 08:30 UTC"/>
    <s v="2022-12-14"/>
    <s v="08:30:00"/>
    <x v="2"/>
    <x v="2"/>
    <s v="ZhuQue-2 | Demo Flight"/>
    <x v="27"/>
    <x v="205"/>
    <x v="0"/>
    <m/>
    <n v="0"/>
    <x v="2"/>
  </r>
  <r>
    <x v="21"/>
    <x v="37"/>
    <x v="11"/>
    <s v="Tue Dec 13, 2022 20:30 UTC"/>
    <s v="2022-12-13"/>
    <s v="20:30:00"/>
    <x v="2"/>
    <x v="2"/>
    <s v="Ariane 5 ECA | Galaxy 35 &amp; 36, MTG-I1"/>
    <x v="48"/>
    <x v="269"/>
    <x v="1"/>
    <n v="200"/>
    <n v="16600"/>
    <x v="0"/>
  </r>
  <r>
    <x v="2"/>
    <x v="17"/>
    <x v="3"/>
    <s v="Mon Dec 12, 2022 08:22 UTC"/>
    <s v="2022-12-12"/>
    <s v="08:22:00"/>
    <x v="2"/>
    <x v="2"/>
    <s v="Long March 4C | Shiyan 20A &amp; 20B"/>
    <x v="41"/>
    <x v="270"/>
    <x v="0"/>
    <n v="64.680000000000007"/>
    <n v="5368.4400000000005"/>
    <x v="0"/>
  </r>
  <r>
    <x v="1"/>
    <x v="1"/>
    <x v="1"/>
    <s v="Sun Dec 11, 2022 07:38 UTC"/>
    <s v="2022-12-11"/>
    <s v="07:38:00"/>
    <x v="2"/>
    <x v="2"/>
    <s v="Falcon 9 Block 5 | HAKUTO-R Mission 1"/>
    <x v="1"/>
    <x v="271"/>
    <x v="0"/>
    <n v="67"/>
    <n v="5561"/>
    <x v="0"/>
  </r>
  <r>
    <x v="2"/>
    <x v="50"/>
    <x v="2"/>
    <s v="Fri Dec 09, 2022 06:35 UTC"/>
    <s v="2022-12-09"/>
    <s v="06:35:00"/>
    <x v="2"/>
    <x v="2"/>
    <s v="Jielong-3 | Demo Flight"/>
    <x v="2"/>
    <x v="205"/>
    <x v="0"/>
    <m/>
    <n v="0"/>
    <x v="0"/>
  </r>
  <r>
    <x v="1"/>
    <x v="6"/>
    <x v="1"/>
    <s v="Thu Dec 08, 2022 22:27 UTC"/>
    <s v="2022-12-08"/>
    <s v="22:27:00"/>
    <x v="2"/>
    <x v="2"/>
    <s v="Falcon 9 Block 5 | OneWeb #15"/>
    <x v="1"/>
    <x v="272"/>
    <x v="0"/>
    <n v="67"/>
    <n v="5561"/>
    <x v="0"/>
  </r>
  <r>
    <x v="2"/>
    <x v="35"/>
    <x v="3"/>
    <s v="Thu Dec 08, 2022 18:31 UTC"/>
    <s v="2022-12-08"/>
    <s v="18:31:00"/>
    <x v="2"/>
    <x v="2"/>
    <s v="Long March 2D | Gaofen-5 01A"/>
    <x v="26"/>
    <x v="273"/>
    <x v="0"/>
    <n v="29.75"/>
    <n v="2469.25"/>
    <x v="0"/>
  </r>
  <r>
    <x v="10"/>
    <x v="14"/>
    <x v="3"/>
    <s v="Wed Dec 07, 2022 01:15 UTC"/>
    <s v="2022-12-07"/>
    <s v="01:15:00"/>
    <x v="2"/>
    <x v="2"/>
    <s v="Kuaizhou 11 | Xingyun VDES"/>
    <x v="67"/>
    <x v="274"/>
    <x v="0"/>
    <n v="28.3"/>
    <n v="2348.9"/>
    <x v="0"/>
  </r>
  <r>
    <x v="0"/>
    <x v="0"/>
    <x v="0"/>
    <s v="Wed Nov 30, 2022 21:10 UTC"/>
    <s v="2022-11-30"/>
    <s v="21:10:00"/>
    <x v="3"/>
    <x v="2"/>
    <s v="Soyuz 2.1b | Cosmos 2565"/>
    <x v="20"/>
    <x v="275"/>
    <x v="0"/>
    <n v="20"/>
    <n v="1660"/>
    <x v="0"/>
  </r>
  <r>
    <x v="2"/>
    <x v="24"/>
    <x v="3"/>
    <s v="Tue Nov 29, 2022 15:08 UTC"/>
    <s v="2022-11-29"/>
    <s v="15:08:00"/>
    <x v="3"/>
    <x v="2"/>
    <s v="Long March 2F/G | Shenzhou 15"/>
    <x v="37"/>
    <x v="276"/>
    <x v="0"/>
    <m/>
    <n v="0"/>
    <x v="0"/>
  </r>
  <r>
    <x v="0"/>
    <x v="30"/>
    <x v="0"/>
    <s v="Mon Nov 28, 2022 15:17 UTC"/>
    <s v="2022-11-28"/>
    <s v="15:17:00"/>
    <x v="3"/>
    <x v="2"/>
    <s v="Soyuz 2.1b/Fregat-M | Cosmos 2564"/>
    <x v="23"/>
    <x v="277"/>
    <x v="0"/>
    <n v="25"/>
    <n v="2075"/>
    <x v="0"/>
  </r>
  <r>
    <x v="2"/>
    <x v="3"/>
    <x v="3"/>
    <s v="Sun Nov 27, 2022 12:23 UTC"/>
    <s v="2022-11-27"/>
    <s v="12:23:00"/>
    <x v="3"/>
    <x v="2"/>
    <s v="Long March 2D | Yaogan 36 Group 03"/>
    <x v="26"/>
    <x v="278"/>
    <x v="0"/>
    <n v="29.75"/>
    <n v="2469.25"/>
    <x v="0"/>
  </r>
  <r>
    <x v="1"/>
    <x v="6"/>
    <x v="1"/>
    <s v="Sat Nov 26, 2022 19:20 UTC"/>
    <s v="2022-11-26"/>
    <s v="19:20:00"/>
    <x v="3"/>
    <x v="2"/>
    <s v="Falcon 9 Block 5 | CRS SpX-26"/>
    <x v="1"/>
    <x v="279"/>
    <x v="0"/>
    <n v="67"/>
    <n v="5561"/>
    <x v="0"/>
  </r>
  <r>
    <x v="12"/>
    <x v="16"/>
    <x v="7"/>
    <s v="Sat Nov 26, 2022 06:26 UTC"/>
    <s v="2022-11-26"/>
    <s v="06:26:00"/>
    <x v="3"/>
    <x v="2"/>
    <s v="PSLV-XL | EOS-06, BhutanSat &amp; Others"/>
    <x v="44"/>
    <x v="280"/>
    <x v="0"/>
    <n v="31"/>
    <n v="2573"/>
    <x v="0"/>
  </r>
  <r>
    <x v="1"/>
    <x v="1"/>
    <x v="1"/>
    <s v="Wed Nov 23, 2022 02:57 UTC"/>
    <s v="2022-11-23"/>
    <s v="02:57:00"/>
    <x v="3"/>
    <x v="2"/>
    <s v="Falcon 9 Block 5 | Eutelsat 10B"/>
    <x v="1"/>
    <x v="281"/>
    <x v="0"/>
    <n v="67"/>
    <n v="5561"/>
    <x v="0"/>
  </r>
  <r>
    <x v="29"/>
    <x v="51"/>
    <x v="1"/>
    <s v="Wed Nov 16, 2022 06:47 UTC"/>
    <s v="2022-11-16"/>
    <s v="06:47:00"/>
    <x v="3"/>
    <x v="2"/>
    <s v="SLS Block 1 | Artemis I"/>
    <x v="68"/>
    <x v="282"/>
    <x v="0"/>
    <n v="876"/>
    <n v="72708"/>
    <x v="0"/>
  </r>
  <r>
    <x v="18"/>
    <x v="14"/>
    <x v="3"/>
    <s v="Wed Nov 16, 2022 06:20 UTC"/>
    <s v="2022-11-16"/>
    <s v="06:20:00"/>
    <x v="3"/>
    <x v="2"/>
    <s v="Ceres-1 | Young For You"/>
    <x v="28"/>
    <x v="283"/>
    <x v="0"/>
    <n v="4.38"/>
    <n v="363.53999999999996"/>
    <x v="0"/>
  </r>
  <r>
    <x v="2"/>
    <x v="17"/>
    <x v="3"/>
    <s v="Tue Nov 15, 2022 01:38 UTC"/>
    <s v="2022-11-15"/>
    <s v="01:38:00"/>
    <x v="3"/>
    <x v="2"/>
    <s v="Long March 4C | Yaogan 34-03"/>
    <x v="41"/>
    <x v="284"/>
    <x v="0"/>
    <n v="64.680000000000007"/>
    <n v="5368.4400000000005"/>
    <x v="0"/>
  </r>
  <r>
    <x v="1"/>
    <x v="1"/>
    <x v="1"/>
    <s v="Sat Nov 12, 2022 16:06 UTC"/>
    <s v="2022-11-12"/>
    <s v="16:06:00"/>
    <x v="3"/>
    <x v="2"/>
    <s v="Falcon 9 Block 5 | Galaxy 31 &amp; 32"/>
    <x v="1"/>
    <x v="285"/>
    <x v="0"/>
    <n v="67"/>
    <n v="5561"/>
    <x v="0"/>
  </r>
  <r>
    <x v="2"/>
    <x v="11"/>
    <x v="3"/>
    <s v="Sat Nov 12, 2022 02:03 UTC"/>
    <s v="2022-11-12"/>
    <s v="02:03:00"/>
    <x v="3"/>
    <x v="2"/>
    <s v="Long March 7 | Tianzhou 5"/>
    <x v="9"/>
    <x v="286"/>
    <x v="0"/>
    <m/>
    <n v="0"/>
    <x v="0"/>
  </r>
  <r>
    <x v="2"/>
    <x v="29"/>
    <x v="3"/>
    <s v="Fri Nov 11, 2022 22:52 UTC"/>
    <s v="2022-11-11"/>
    <s v="22:52:00"/>
    <x v="3"/>
    <x v="2"/>
    <s v="Long March 6A | Yunhai 3"/>
    <x v="36"/>
    <x v="287"/>
    <x v="0"/>
    <m/>
    <n v="0"/>
    <x v="0"/>
  </r>
  <r>
    <x v="11"/>
    <x v="52"/>
    <x v="1"/>
    <s v="Thu Nov 10, 2022 09:49 UTC"/>
    <s v="2022-11-10"/>
    <s v="09:49:00"/>
    <x v="3"/>
    <x v="2"/>
    <s v="Atlas V 401 | JPSS-2"/>
    <x v="69"/>
    <x v="288"/>
    <x v="0"/>
    <n v="109"/>
    <n v="9047"/>
    <x v="0"/>
  </r>
  <r>
    <x v="22"/>
    <x v="36"/>
    <x v="1"/>
    <s v="Mon Nov 07, 2022 10:32 UTC"/>
    <s v="2022-11-07"/>
    <s v="10:32:00"/>
    <x v="3"/>
    <x v="2"/>
    <s v="Antares 230+ | CRS NG-18"/>
    <x v="45"/>
    <x v="289"/>
    <x v="1"/>
    <n v="85"/>
    <n v="7055"/>
    <x v="0"/>
  </r>
  <r>
    <x v="2"/>
    <x v="18"/>
    <x v="3"/>
    <s v="Sat Nov 05, 2022 11:50 UTC"/>
    <s v="2022-11-05"/>
    <s v="11:50:00"/>
    <x v="3"/>
    <x v="2"/>
    <s v="Long March 3B/E | ChinaSat 19"/>
    <x v="34"/>
    <x v="290"/>
    <x v="0"/>
    <n v="29.15"/>
    <n v="2419.4499999999998"/>
    <x v="0"/>
  </r>
  <r>
    <x v="3"/>
    <x v="4"/>
    <x v="4"/>
    <s v="Fri Nov 04, 2022 17:27 UTC"/>
    <s v="2022-11-04"/>
    <s v="17:27:00"/>
    <x v="3"/>
    <x v="2"/>
    <s v="Electron/Curie | Catch Me If You Can"/>
    <x v="4"/>
    <x v="291"/>
    <x v="0"/>
    <n v="7.5"/>
    <n v="622.5"/>
    <x v="0"/>
  </r>
  <r>
    <x v="1"/>
    <x v="1"/>
    <x v="1"/>
    <s v="Thu Nov 03, 2022 05:22 UTC"/>
    <s v="2022-11-03"/>
    <s v="05:22:00"/>
    <x v="3"/>
    <x v="2"/>
    <s v="Falcon 9 Block 5 | Hotbird 13G"/>
    <x v="1"/>
    <x v="292"/>
    <x v="0"/>
    <n v="67"/>
    <n v="5561"/>
    <x v="0"/>
  </r>
  <r>
    <x v="0"/>
    <x v="0"/>
    <x v="0"/>
    <s v="Wed Nov 02, 2022 06:48 UTC"/>
    <s v="2022-11-02"/>
    <s v="06:48:00"/>
    <x v="3"/>
    <x v="2"/>
    <s v="Soyuz 2.1b/Fregat-M | Cosmos 2563"/>
    <x v="23"/>
    <x v="293"/>
    <x v="0"/>
    <n v="25"/>
    <n v="2075"/>
    <x v="0"/>
  </r>
  <r>
    <x v="1"/>
    <x v="6"/>
    <x v="1"/>
    <s v="Tue Nov 01, 2022 13:41 UTC"/>
    <s v="2022-11-01"/>
    <s v="13:41:00"/>
    <x v="3"/>
    <x v="2"/>
    <s v="Falcon Heavy | USSF-44"/>
    <x v="16"/>
    <x v="294"/>
    <x v="0"/>
    <n v="97"/>
    <n v="8051"/>
    <x v="0"/>
  </r>
  <r>
    <x v="2"/>
    <x v="23"/>
    <x v="3"/>
    <s v="Mon Oct 31, 2022 07:37 UTC"/>
    <s v="2022-10-31"/>
    <s v="07:37:00"/>
    <x v="4"/>
    <x v="2"/>
    <s v="Long March 5B | Mengtian"/>
    <x v="70"/>
    <x v="295"/>
    <x v="0"/>
    <m/>
    <n v="0"/>
    <x v="0"/>
  </r>
  <r>
    <x v="2"/>
    <x v="17"/>
    <x v="3"/>
    <s v="Sat Oct 29, 2022 01:01 UTC"/>
    <s v="2022-10-29"/>
    <s v="01:01:00"/>
    <x v="4"/>
    <x v="2"/>
    <s v="Long March 2D | Shiyan 20C"/>
    <x v="26"/>
    <x v="296"/>
    <x v="0"/>
    <n v="29.75"/>
    <n v="2469.25"/>
    <x v="0"/>
  </r>
  <r>
    <x v="1"/>
    <x v="5"/>
    <x v="1"/>
    <s v="Fri Oct 28, 2022 01:14 UTC"/>
    <s v="2022-10-28"/>
    <s v="01:14:00"/>
    <x v="4"/>
    <x v="2"/>
    <s v="Falcon 9 Block 5 | Starlink Group 4-31"/>
    <x v="1"/>
    <x v="297"/>
    <x v="0"/>
    <n v="67"/>
    <n v="5561"/>
    <x v="0"/>
  </r>
  <r>
    <x v="16"/>
    <x v="22"/>
    <x v="8"/>
    <s v="Wed Oct 26, 2022 00:20 UTC"/>
    <s v="2022-10-26"/>
    <s v="00:20:00"/>
    <x v="4"/>
    <x v="2"/>
    <s v="Soyuz 2.1a | Progress MS-21"/>
    <x v="30"/>
    <x v="298"/>
    <x v="0"/>
    <n v="17.420000000000002"/>
    <n v="1445.8600000000001"/>
    <x v="0"/>
  </r>
  <r>
    <x v="16"/>
    <x v="34"/>
    <x v="0"/>
    <s v="Sat Oct 22, 2022 19:57 UTC"/>
    <s v="2022-10-22"/>
    <s v="19:57:00"/>
    <x v="4"/>
    <x v="2"/>
    <s v="Soyuz 2.1b/Fregat-M | Goniets-M nÂ°33L to 35L &amp; Skif-D"/>
    <x v="23"/>
    <x v="299"/>
    <x v="0"/>
    <n v="25"/>
    <n v="2075"/>
    <x v="0"/>
  </r>
  <r>
    <x v="12"/>
    <x v="32"/>
    <x v="7"/>
    <s v="Sat Oct 22, 2022 18:37 UTC"/>
    <s v="2022-10-22"/>
    <s v="18:37:00"/>
    <x v="4"/>
    <x v="2"/>
    <s v="LVM-3 | OneWeb #14"/>
    <x v="47"/>
    <x v="300"/>
    <x v="0"/>
    <n v="62"/>
    <n v="5146"/>
    <x v="0"/>
  </r>
  <r>
    <x v="0"/>
    <x v="0"/>
    <x v="0"/>
    <s v="Fri Oct 21, 2022 19:20 UTC"/>
    <s v="2022-10-21"/>
    <s v="19:20:00"/>
    <x v="4"/>
    <x v="2"/>
    <s v="Soyuz 2.1v/Volga | Cosmos 2561 &amp; 2562"/>
    <x v="71"/>
    <x v="301"/>
    <x v="0"/>
    <m/>
    <n v="0"/>
    <x v="0"/>
  </r>
  <r>
    <x v="1"/>
    <x v="1"/>
    <x v="1"/>
    <s v="Thu Oct 20, 2022 14:50 UTC"/>
    <s v="2022-10-20"/>
    <s v="14:50:00"/>
    <x v="4"/>
    <x v="2"/>
    <s v="Falcon 9 Block 5 | Starlink Group 4-36"/>
    <x v="1"/>
    <x v="302"/>
    <x v="0"/>
    <n v="67"/>
    <n v="5561"/>
    <x v="0"/>
  </r>
  <r>
    <x v="0"/>
    <x v="53"/>
    <x v="0"/>
    <s v="Sat Oct 15, 2022 19:55 UTC"/>
    <s v="2022-10-15"/>
    <s v="19:55:00"/>
    <x v="4"/>
    <x v="2"/>
    <s v="Angara 1.2 | Cosmos 2560"/>
    <x v="72"/>
    <x v="303"/>
    <x v="0"/>
    <m/>
    <n v="0"/>
    <x v="0"/>
  </r>
  <r>
    <x v="1"/>
    <x v="1"/>
    <x v="1"/>
    <s v="Sat Oct 15, 2022 05:22 UTC"/>
    <s v="2022-10-15"/>
    <s v="05:22:00"/>
    <x v="4"/>
    <x v="2"/>
    <s v="Falcon 9 Block 5 | Hotbird 13F"/>
    <x v="1"/>
    <x v="304"/>
    <x v="0"/>
    <n v="67"/>
    <n v="5561"/>
    <x v="0"/>
  </r>
  <r>
    <x v="2"/>
    <x v="3"/>
    <x v="3"/>
    <s v="Fri Oct 14, 2022 19:12 UTC"/>
    <s v="2022-10-14"/>
    <s v="19:12:00"/>
    <x v="4"/>
    <x v="2"/>
    <s v="Long March 2D | Yaogan 36 Group 02"/>
    <x v="26"/>
    <x v="305"/>
    <x v="0"/>
    <n v="29.75"/>
    <n v="2469.25"/>
    <x v="0"/>
  </r>
  <r>
    <x v="2"/>
    <x v="35"/>
    <x v="3"/>
    <s v="Wed Oct 12, 2022 22:53 UTC"/>
    <s v="2022-10-12"/>
    <s v="22:53:00"/>
    <x v="4"/>
    <x v="2"/>
    <s v="Long March 2C | 5 m S-SAR-01 (Huanjing-2E)"/>
    <x v="3"/>
    <x v="306"/>
    <x v="0"/>
    <n v="30.8"/>
    <n v="2556.4"/>
    <x v="0"/>
  </r>
  <r>
    <x v="16"/>
    <x v="47"/>
    <x v="8"/>
    <s v="Wed Oct 12, 2022 15:00 UTC"/>
    <s v="2022-10-12"/>
    <s v="15:00:00"/>
    <x v="4"/>
    <x v="2"/>
    <s v="Proton-M/DM-3 | Angosat-2"/>
    <x v="63"/>
    <x v="307"/>
    <x v="0"/>
    <n v="65"/>
    <n v="5395"/>
    <x v="0"/>
  </r>
  <r>
    <x v="30"/>
    <x v="54"/>
    <x v="6"/>
    <s v="Wed Oct 12, 2022 00:50 UTC"/>
    <s v="2022-10-12"/>
    <s v="00:50:00"/>
    <x v="4"/>
    <x v="2"/>
    <s v="Epsilon PBS | RAISE-3 &amp; Others"/>
    <x v="73"/>
    <x v="308"/>
    <x v="0"/>
    <n v="39"/>
    <n v="3237"/>
    <x v="2"/>
  </r>
  <r>
    <x v="0"/>
    <x v="30"/>
    <x v="0"/>
    <s v="Mon Oct 10, 2022 02:52 UTC"/>
    <s v="2022-10-10"/>
    <s v="02:52:00"/>
    <x v="4"/>
    <x v="2"/>
    <s v="Soyuz 2.1b/Fregat-M | Cosmos 2559"/>
    <x v="23"/>
    <x v="309"/>
    <x v="0"/>
    <n v="25"/>
    <n v="2075"/>
    <x v="0"/>
  </r>
  <r>
    <x v="2"/>
    <x v="17"/>
    <x v="3"/>
    <s v="Sat Oct 08, 2022 23:43 UTC"/>
    <s v="2022-10-08"/>
    <s v="23:43:00"/>
    <x v="4"/>
    <x v="2"/>
    <s v="Long March 2D | Advanced Space-borne Solar Observatory (ASO-S)"/>
    <x v="26"/>
    <x v="310"/>
    <x v="0"/>
    <n v="29.75"/>
    <n v="2469.25"/>
    <x v="0"/>
  </r>
  <r>
    <x v="1"/>
    <x v="1"/>
    <x v="1"/>
    <s v="Sat Oct 08, 2022 23:05 UTC"/>
    <s v="2022-10-08"/>
    <s v="23:05:00"/>
    <x v="4"/>
    <x v="2"/>
    <s v="Falcon 9 Block 5 | Galaxy 33 &amp; 34"/>
    <x v="1"/>
    <x v="311"/>
    <x v="0"/>
    <n v="67"/>
    <n v="5561"/>
    <x v="0"/>
  </r>
  <r>
    <x v="3"/>
    <x v="4"/>
    <x v="4"/>
    <s v="Fri Oct 07, 2022 17:09 UTC"/>
    <s v="2022-10-07"/>
    <s v="17:09:00"/>
    <x v="4"/>
    <x v="2"/>
    <s v="Electron/Curie | It Argos Up From Here"/>
    <x v="4"/>
    <x v="312"/>
    <x v="0"/>
    <n v="7.5"/>
    <n v="622.5"/>
    <x v="0"/>
  </r>
  <r>
    <x v="2"/>
    <x v="13"/>
    <x v="2"/>
    <s v="Fri Oct 07, 2022 13:10 UTC"/>
    <s v="2022-10-07"/>
    <s v="13:10:00"/>
    <x v="4"/>
    <x v="2"/>
    <s v="Long March 11H | CentiSpace-1 S5 &amp; S6"/>
    <x v="18"/>
    <x v="313"/>
    <x v="0"/>
    <n v="5.3"/>
    <n v="439.9"/>
    <x v="0"/>
  </r>
  <r>
    <x v="1"/>
    <x v="5"/>
    <x v="1"/>
    <s v="Wed Oct 05, 2022 23:10 UTC"/>
    <s v="2022-10-05"/>
    <s v="23:10:00"/>
    <x v="4"/>
    <x v="2"/>
    <s v="Falcon 9 Block 5 | Starlink Group 4-29"/>
    <x v="1"/>
    <x v="314"/>
    <x v="0"/>
    <n v="67"/>
    <n v="5561"/>
    <x v="0"/>
  </r>
  <r>
    <x v="1"/>
    <x v="6"/>
    <x v="1"/>
    <s v="Wed Oct 05, 2022 16:00 UTC"/>
    <s v="2022-10-05"/>
    <s v="16:00:00"/>
    <x v="4"/>
    <x v="2"/>
    <s v="Falcon 9 Block 5 | SpaceX Crew-5"/>
    <x v="1"/>
    <x v="315"/>
    <x v="0"/>
    <n v="67"/>
    <n v="5561"/>
    <x v="0"/>
  </r>
  <r>
    <x v="11"/>
    <x v="15"/>
    <x v="1"/>
    <s v="Tue Oct 04, 2022 21:36 UTC"/>
    <s v="2022-10-04"/>
    <s v="21:36:00"/>
    <x v="4"/>
    <x v="2"/>
    <s v="Atlas V 531 | SES-20 &amp; SES-21"/>
    <x v="74"/>
    <x v="316"/>
    <x v="0"/>
    <n v="140"/>
    <n v="11620"/>
    <x v="0"/>
  </r>
  <r>
    <x v="13"/>
    <x v="20"/>
    <x v="1"/>
    <s v="Sat Oct 01, 2022 07:01 UTC"/>
    <s v="2022-10-01"/>
    <s v="07:01:00"/>
    <x v="4"/>
    <x v="2"/>
    <s v="Alpha | To The Black"/>
    <x v="19"/>
    <x v="317"/>
    <x v="0"/>
    <n v="15"/>
    <n v="1245"/>
    <x v="1"/>
  </r>
  <r>
    <x v="2"/>
    <x v="39"/>
    <x v="3"/>
    <s v="Mon Sep 26, 2022 23:50 UTC"/>
    <s v="2022-09-26"/>
    <s v="23:50:00"/>
    <x v="5"/>
    <x v="2"/>
    <s v="Long March 6 | Shiyan 16 A/B &amp; Shiyan 17"/>
    <x v="50"/>
    <x v="318"/>
    <x v="0"/>
    <n v="19"/>
    <n v="1577"/>
    <x v="0"/>
  </r>
  <r>
    <x v="2"/>
    <x v="3"/>
    <x v="3"/>
    <s v="Mon Sep 26, 2022 13:38 UTC"/>
    <s v="2022-09-26"/>
    <s v="13:38:00"/>
    <x v="5"/>
    <x v="2"/>
    <s v="Long March 2D | Yaogan 36"/>
    <x v="26"/>
    <x v="319"/>
    <x v="0"/>
    <n v="29.75"/>
    <n v="2469.25"/>
    <x v="0"/>
  </r>
  <r>
    <x v="1"/>
    <x v="1"/>
    <x v="1"/>
    <s v="Sat Sep 24, 2022 23:32 UTC"/>
    <s v="2022-09-24"/>
    <s v="23:32:00"/>
    <x v="5"/>
    <x v="2"/>
    <s v="Falcon 9 Block 5 | Starlink Group 4-35"/>
    <x v="1"/>
    <x v="320"/>
    <x v="0"/>
    <n v="67"/>
    <n v="5561"/>
    <x v="0"/>
  </r>
  <r>
    <x v="31"/>
    <x v="55"/>
    <x v="3"/>
    <s v="Sat Sep 24, 2022 22:55 UTC"/>
    <s v="2022-09-24"/>
    <s v="22:55:00"/>
    <x v="5"/>
    <x v="2"/>
    <s v="Kuaizhou 1A | Shiyan 14 &amp; Shiyan 15"/>
    <x v="12"/>
    <x v="321"/>
    <x v="0"/>
    <n v="5.8"/>
    <n v="481.4"/>
    <x v="0"/>
  </r>
  <r>
    <x v="11"/>
    <x v="56"/>
    <x v="1"/>
    <s v="Sat Sep 24, 2022 22:25 UTC"/>
    <s v="2022-09-24"/>
    <s v="22:25:00"/>
    <x v="5"/>
    <x v="2"/>
    <s v="Delta IV Heavy | KH-11 19 (USA-338) (NROL-91)"/>
    <x v="49"/>
    <x v="322"/>
    <x v="0"/>
    <n v="350"/>
    <n v="29050"/>
    <x v="0"/>
  </r>
  <r>
    <x v="16"/>
    <x v="22"/>
    <x v="8"/>
    <s v="Wed Sep 21, 2022 13:54 UTC"/>
    <s v="2022-09-21"/>
    <s v="13:54:00"/>
    <x v="5"/>
    <x v="2"/>
    <s v="Soyuz 2.1a | Soyuz MS-22"/>
    <x v="30"/>
    <x v="323"/>
    <x v="0"/>
    <n v="17.420000000000002"/>
    <n v="1445.8600000000001"/>
    <x v="0"/>
  </r>
  <r>
    <x v="2"/>
    <x v="17"/>
    <x v="3"/>
    <s v="Tue Sep 20, 2022 23:15 UTC"/>
    <s v="2022-09-20"/>
    <s v="23:15:00"/>
    <x v="5"/>
    <x v="2"/>
    <s v="Long March 2D | Yunhai-1 03"/>
    <x v="26"/>
    <x v="324"/>
    <x v="0"/>
    <n v="29.75"/>
    <n v="2469.25"/>
    <x v="0"/>
  </r>
  <r>
    <x v="1"/>
    <x v="1"/>
    <x v="1"/>
    <s v="Mon Sep 19, 2022 00:18 UTC"/>
    <s v="2022-09-19"/>
    <s v="00:18:00"/>
    <x v="5"/>
    <x v="2"/>
    <s v="Falcon 9 Block 5 | Starlink Group 4-34"/>
    <x v="1"/>
    <x v="325"/>
    <x v="0"/>
    <n v="67"/>
    <n v="5561"/>
    <x v="0"/>
  </r>
  <r>
    <x v="3"/>
    <x v="4"/>
    <x v="4"/>
    <s v="Thu Sep 15, 2022 20:38 UTC"/>
    <s v="2022-09-15"/>
    <s v="20:38:00"/>
    <x v="5"/>
    <x v="2"/>
    <s v="Electron/Curie | The Owl Spreads Its Wings"/>
    <x v="4"/>
    <x v="326"/>
    <x v="0"/>
    <n v="7.5"/>
    <n v="622.5"/>
    <x v="0"/>
  </r>
  <r>
    <x v="2"/>
    <x v="11"/>
    <x v="3"/>
    <s v="Tue Sep 13, 2022 13:18 UTC"/>
    <s v="2022-09-13"/>
    <s v="13:18:00"/>
    <x v="5"/>
    <x v="2"/>
    <s v="Long March 7A | ChinaSat 1E"/>
    <x v="35"/>
    <x v="327"/>
    <x v="0"/>
    <m/>
    <n v="0"/>
    <x v="0"/>
  </r>
  <r>
    <x v="14"/>
    <x v="21"/>
    <x v="1"/>
    <s v="Mon Sep 12, 2022 14:26 UTC"/>
    <s v="2022-09-12"/>
    <s v="14:26:00"/>
    <x v="5"/>
    <x v="2"/>
    <s v="New Shepard | NS-23"/>
    <x v="21"/>
    <x v="328"/>
    <x v="0"/>
    <m/>
    <n v="0"/>
    <x v="2"/>
  </r>
  <r>
    <x v="1"/>
    <x v="6"/>
    <x v="1"/>
    <s v="Sun Sep 11, 2022 01:20 UTC"/>
    <s v="2022-09-11"/>
    <s v="01:20:00"/>
    <x v="5"/>
    <x v="2"/>
    <s v="Falcon 9 Block 5 | Starlink Group 4-2, BlueWalker 3"/>
    <x v="1"/>
    <x v="329"/>
    <x v="0"/>
    <n v="67"/>
    <n v="5561"/>
    <x v="0"/>
  </r>
  <r>
    <x v="21"/>
    <x v="37"/>
    <x v="11"/>
    <s v="Wed Sep 07, 2022 21:45 UTC"/>
    <s v="2022-09-07"/>
    <s v="21:45:00"/>
    <x v="5"/>
    <x v="2"/>
    <s v="Ariane 5 ECA | Eutelsat Konnect VHTS"/>
    <x v="48"/>
    <x v="330"/>
    <x v="1"/>
    <n v="200"/>
    <n v="16600"/>
    <x v="0"/>
  </r>
  <r>
    <x v="2"/>
    <x v="3"/>
    <x v="3"/>
    <s v="Tue Sep 06, 2022 04:19 UTC"/>
    <s v="2022-09-06"/>
    <s v="04:19:00"/>
    <x v="5"/>
    <x v="2"/>
    <s v="Long March 2D | Yaogan 35 Group 05"/>
    <x v="26"/>
    <x v="331"/>
    <x v="0"/>
    <n v="29.75"/>
    <n v="2469.25"/>
    <x v="0"/>
  </r>
  <r>
    <x v="10"/>
    <x v="14"/>
    <x v="3"/>
    <s v="Tue Sep 06, 2022 02:24 UTC"/>
    <s v="2022-09-06"/>
    <s v="02:24:00"/>
    <x v="5"/>
    <x v="2"/>
    <s v="Kuaizhou 1A | CentiSpace-1 S3 &amp; S4"/>
    <x v="12"/>
    <x v="332"/>
    <x v="0"/>
    <n v="5.8"/>
    <n v="481.4"/>
    <x v="0"/>
  </r>
  <r>
    <x v="1"/>
    <x v="1"/>
    <x v="1"/>
    <s v="Mon Sep 05, 2022 02:09 UTC"/>
    <s v="2022-09-05"/>
    <s v="02:09:00"/>
    <x v="5"/>
    <x v="2"/>
    <s v="Falcon 9 Block 5 | Starlink Group 4-20 and Varuna-TDM"/>
    <x v="1"/>
    <x v="333"/>
    <x v="0"/>
    <n v="67"/>
    <n v="5561"/>
    <x v="0"/>
  </r>
  <r>
    <x v="2"/>
    <x v="17"/>
    <x v="3"/>
    <s v="Fri Sep 02, 2022 23:44 UTC"/>
    <s v="2022-09-02"/>
    <s v="23:44:00"/>
    <x v="5"/>
    <x v="2"/>
    <s v="Long March 4C | Yaogan 33-02"/>
    <x v="41"/>
    <x v="334"/>
    <x v="0"/>
    <n v="64.680000000000007"/>
    <n v="5368.4400000000005"/>
    <x v="0"/>
  </r>
  <r>
    <x v="1"/>
    <x v="5"/>
    <x v="1"/>
    <s v="Wed Aug 31, 2022 05:40 UTC"/>
    <s v="2022-08-31"/>
    <s v="05:40:00"/>
    <x v="6"/>
    <x v="2"/>
    <s v="Falcon 9 Block 5 | Starlink Group 3-4"/>
    <x v="1"/>
    <x v="335"/>
    <x v="0"/>
    <n v="67"/>
    <n v="5561"/>
    <x v="0"/>
  </r>
  <r>
    <x v="1"/>
    <x v="1"/>
    <x v="1"/>
    <s v="Sun Aug 28, 2022 03:41 UTC"/>
    <s v="2022-08-28"/>
    <s v="03:41:00"/>
    <x v="6"/>
    <x v="2"/>
    <s v="Falcon 9 Block 5 | Starlink Group 4-23"/>
    <x v="1"/>
    <x v="336"/>
    <x v="0"/>
    <n v="67"/>
    <n v="5561"/>
    <x v="0"/>
  </r>
  <r>
    <x v="2"/>
    <x v="35"/>
    <x v="3"/>
    <s v="Wed Aug 24, 2022 03:01 UTC"/>
    <s v="2022-08-24"/>
    <s v="03:01:00"/>
    <x v="6"/>
    <x v="2"/>
    <s v="Long March 2D | Beijing-3B"/>
    <x v="26"/>
    <x v="337"/>
    <x v="0"/>
    <n v="29.75"/>
    <n v="2469.25"/>
    <x v="0"/>
  </r>
  <r>
    <x v="31"/>
    <x v="33"/>
    <x v="3"/>
    <s v="Tue Aug 23, 2022 02:36 UTC"/>
    <s v="2022-08-23"/>
    <s v="02:36:00"/>
    <x v="6"/>
    <x v="2"/>
    <s v="Kuaizhou 1A | Chuangxin-16"/>
    <x v="12"/>
    <x v="338"/>
    <x v="0"/>
    <n v="5.8"/>
    <n v="481.4"/>
    <x v="0"/>
  </r>
  <r>
    <x v="1"/>
    <x v="1"/>
    <x v="1"/>
    <s v="Fri Aug 19, 2022 19:21 UTC"/>
    <s v="2022-08-19"/>
    <s v="19:21:00"/>
    <x v="6"/>
    <x v="2"/>
    <s v="Falcon 9 Block 5 | Starlink Group 4-27"/>
    <x v="1"/>
    <x v="339"/>
    <x v="0"/>
    <n v="67"/>
    <n v="5561"/>
    <x v="0"/>
  </r>
  <r>
    <x v="2"/>
    <x v="3"/>
    <x v="3"/>
    <s v="Fri Aug 19, 2022 17:37 UTC"/>
    <s v="2022-08-19"/>
    <s v="17:37:00"/>
    <x v="6"/>
    <x v="2"/>
    <s v="Long March 2D | Yaogan 35 Group 04"/>
    <x v="26"/>
    <x v="340"/>
    <x v="0"/>
    <n v="29.75"/>
    <n v="2469.25"/>
    <x v="0"/>
  </r>
  <r>
    <x v="1"/>
    <x v="5"/>
    <x v="1"/>
    <s v="Fri Aug 12, 2022 21:40 UTC"/>
    <s v="2022-08-12"/>
    <s v="21:40:00"/>
    <x v="6"/>
    <x v="2"/>
    <s v="Falcon 9 Block 5 | Starlink Group 3-3"/>
    <x v="1"/>
    <x v="341"/>
    <x v="0"/>
    <n v="67"/>
    <n v="5561"/>
    <x v="0"/>
  </r>
  <r>
    <x v="2"/>
    <x v="39"/>
    <x v="3"/>
    <s v="Wed Aug 10, 2022 04:50 UTC"/>
    <s v="2022-08-10"/>
    <s v="04:50:00"/>
    <x v="6"/>
    <x v="2"/>
    <s v="Long March 6 | Jilin-1 High Resolution 03D-09, 35 to 43 &amp; Infrared A01 to 06"/>
    <x v="50"/>
    <x v="342"/>
    <x v="0"/>
    <n v="19"/>
    <n v="1577"/>
    <x v="0"/>
  </r>
  <r>
    <x v="1"/>
    <x v="6"/>
    <x v="1"/>
    <s v="Wed Aug 10, 2022 02:14 UTC"/>
    <s v="2022-08-10"/>
    <s v="02:14:00"/>
    <x v="6"/>
    <x v="2"/>
    <s v="Falcon 9 Block 5 | Starlink Group 4-26"/>
    <x v="1"/>
    <x v="343"/>
    <x v="0"/>
    <n v="67"/>
    <n v="5561"/>
    <x v="0"/>
  </r>
  <r>
    <x v="16"/>
    <x v="22"/>
    <x v="8"/>
    <s v="Tue Aug 09, 2022 05:52 UTC"/>
    <s v="2022-08-09"/>
    <s v="05:52:00"/>
    <x v="6"/>
    <x v="2"/>
    <s v="Soyuz 2.1b/Fregat-M | Khayyam and other satellites"/>
    <x v="23"/>
    <x v="344"/>
    <x v="0"/>
    <n v="25"/>
    <n v="2075"/>
    <x v="0"/>
  </r>
  <r>
    <x v="18"/>
    <x v="14"/>
    <x v="3"/>
    <s v="Tue Aug 09, 2022 04:11 UTC"/>
    <s v="2022-08-09"/>
    <s v="04:11:00"/>
    <x v="6"/>
    <x v="2"/>
    <s v="Ceres-1 | White is the new black"/>
    <x v="28"/>
    <x v="345"/>
    <x v="0"/>
    <n v="4.38"/>
    <n v="363.53999999999996"/>
    <x v="0"/>
  </r>
  <r>
    <x v="12"/>
    <x v="16"/>
    <x v="7"/>
    <s v="Sun Aug 07, 2022 03:48 UTC"/>
    <s v="2022-08-07"/>
    <s v="03:48:00"/>
    <x v="6"/>
    <x v="2"/>
    <s v="SSLV | EOS-02 &amp; AzaadiSAT"/>
    <x v="62"/>
    <x v="346"/>
    <x v="0"/>
    <m/>
    <n v="0"/>
    <x v="2"/>
  </r>
  <r>
    <x v="1"/>
    <x v="1"/>
    <x v="1"/>
    <s v="Thu Aug 04, 2022 23:08 UTC"/>
    <s v="2022-08-04"/>
    <s v="23:08:00"/>
    <x v="6"/>
    <x v="2"/>
    <s v="Falcon 9 Block 5 | Korean Pathfinder Lunar Orbiter (KPLO)"/>
    <x v="1"/>
    <x v="347"/>
    <x v="0"/>
    <n v="67"/>
    <n v="5561"/>
    <x v="0"/>
  </r>
  <r>
    <x v="2"/>
    <x v="24"/>
    <x v="3"/>
    <s v="Thu Aug 04, 2022 16:00 UTC"/>
    <s v="2022-08-04"/>
    <s v="16:00:00"/>
    <x v="6"/>
    <x v="2"/>
    <s v="Long March 2F/T | Experimental Spaceplane (CSSHQ)"/>
    <x v="25"/>
    <x v="45"/>
    <x v="0"/>
    <m/>
    <n v="0"/>
    <x v="0"/>
  </r>
  <r>
    <x v="14"/>
    <x v="21"/>
    <x v="1"/>
    <s v="Thu Aug 04, 2022 13:56 UTC"/>
    <s v="2022-08-04"/>
    <s v="13:56:00"/>
    <x v="6"/>
    <x v="2"/>
    <s v="New Shepard | NS-22"/>
    <x v="21"/>
    <x v="348"/>
    <x v="0"/>
    <m/>
    <n v="0"/>
    <x v="0"/>
  </r>
  <r>
    <x v="11"/>
    <x v="15"/>
    <x v="1"/>
    <s v="Thu Aug 04, 2022 10:29 UTC"/>
    <s v="2022-08-04"/>
    <s v="10:29:00"/>
    <x v="6"/>
    <x v="2"/>
    <s v="Atlas V 421 | SBIRS GEO-6"/>
    <x v="75"/>
    <x v="349"/>
    <x v="0"/>
    <n v="123"/>
    <n v="10209"/>
    <x v="0"/>
  </r>
  <r>
    <x v="3"/>
    <x v="4"/>
    <x v="4"/>
    <s v="Thu Aug 04, 2022 05:00 UTC"/>
    <s v="2022-08-04"/>
    <s v="05:00:00"/>
    <x v="6"/>
    <x v="2"/>
    <s v="Electron/Curie | Antipodean Adventure (NROL-199)"/>
    <x v="4"/>
    <x v="350"/>
    <x v="0"/>
    <n v="7.5"/>
    <n v="622.5"/>
    <x v="0"/>
  </r>
  <r>
    <x v="2"/>
    <x v="35"/>
    <x v="3"/>
    <s v="Thu Aug 04, 2022 03:08 UTC"/>
    <s v="2022-08-04"/>
    <s v="03:08:00"/>
    <x v="6"/>
    <x v="2"/>
    <s v="Long March 4B | Terrestrial Ecosystem Carbon Inventory Satellite (TECIS)"/>
    <x v="55"/>
    <x v="351"/>
    <x v="0"/>
    <n v="64.680000000000007"/>
    <n v="5368.4400000000005"/>
    <x v="0"/>
  </r>
  <r>
    <x v="0"/>
    <x v="0"/>
    <x v="0"/>
    <s v="Mon Aug 01, 2022 20:25 UTC"/>
    <s v="2022-08-01"/>
    <s v="20:25:00"/>
    <x v="6"/>
    <x v="2"/>
    <s v="Soyuz 2.1v/Volga | Cosmos 2558"/>
    <x v="71"/>
    <x v="352"/>
    <x v="0"/>
    <m/>
    <n v="0"/>
    <x v="0"/>
  </r>
  <r>
    <x v="2"/>
    <x v="3"/>
    <x v="3"/>
    <s v="Fri Jul 29, 2022 13:28 UTC"/>
    <s v="2022-07-29"/>
    <s v="13:28:00"/>
    <x v="7"/>
    <x v="2"/>
    <s v="Long March 2D | Yaogan 35 Group 03"/>
    <x v="26"/>
    <x v="353"/>
    <x v="0"/>
    <n v="29.75"/>
    <n v="2469.25"/>
    <x v="0"/>
  </r>
  <r>
    <x v="6"/>
    <x v="9"/>
    <x v="3"/>
    <s v="Wed Jul 27, 2022 04:12 UTC"/>
    <s v="2022-07-27"/>
    <s v="04:12:00"/>
    <x v="7"/>
    <x v="2"/>
    <s v="Kinetica 1 | Demo Flight"/>
    <x v="7"/>
    <x v="205"/>
    <x v="0"/>
    <m/>
    <n v="0"/>
    <x v="0"/>
  </r>
  <r>
    <x v="1"/>
    <x v="6"/>
    <x v="1"/>
    <s v="Sun Jul 24, 2022 13:38 UTC"/>
    <s v="2022-07-24"/>
    <s v="13:38:00"/>
    <x v="7"/>
    <x v="2"/>
    <s v="Falcon 9 Block 5 | Starlink Group 4-25"/>
    <x v="1"/>
    <x v="354"/>
    <x v="0"/>
    <n v="67"/>
    <n v="5561"/>
    <x v="0"/>
  </r>
  <r>
    <x v="2"/>
    <x v="23"/>
    <x v="3"/>
    <s v="Sun Jul 24, 2022 06:22 UTC"/>
    <s v="2022-07-24"/>
    <s v="06:22:00"/>
    <x v="7"/>
    <x v="2"/>
    <s v="Long March 5B | Wentian"/>
    <x v="70"/>
    <x v="355"/>
    <x v="0"/>
    <m/>
    <n v="0"/>
    <x v="0"/>
  </r>
  <r>
    <x v="1"/>
    <x v="5"/>
    <x v="1"/>
    <s v="Fri Jul 22, 2022 17:39 UTC"/>
    <s v="2022-07-22"/>
    <s v="17:39:00"/>
    <x v="7"/>
    <x v="2"/>
    <s v="Falcon 9 Block 5 | Starlink Group 3-2"/>
    <x v="1"/>
    <x v="356"/>
    <x v="0"/>
    <n v="67"/>
    <n v="5561"/>
    <x v="0"/>
  </r>
  <r>
    <x v="1"/>
    <x v="1"/>
    <x v="1"/>
    <s v="Sun Jul 17, 2022 14:20 UTC"/>
    <s v="2022-07-17"/>
    <s v="14:20:00"/>
    <x v="7"/>
    <x v="2"/>
    <s v="Falcon 9 Block 5 | Starlink Group 4-22"/>
    <x v="1"/>
    <x v="357"/>
    <x v="0"/>
    <n v="67"/>
    <n v="5561"/>
    <x v="0"/>
  </r>
  <r>
    <x v="2"/>
    <x v="35"/>
    <x v="3"/>
    <s v="Fri Jul 15, 2022 22:57 UTC"/>
    <s v="2022-07-15"/>
    <s v="22:57:00"/>
    <x v="7"/>
    <x v="2"/>
    <s v="Long March 2C | SuperView Neo 2-01 &amp; 02"/>
    <x v="3"/>
    <x v="358"/>
    <x v="0"/>
    <n v="30.8"/>
    <n v="2556.4"/>
    <x v="0"/>
  </r>
  <r>
    <x v="1"/>
    <x v="6"/>
    <x v="1"/>
    <s v="Fri Jul 15, 2022 00:44 UTC"/>
    <s v="2022-07-15"/>
    <s v="00:44:00"/>
    <x v="7"/>
    <x v="2"/>
    <s v="Falcon 9 Block 5 | CRS SpX-25"/>
    <x v="1"/>
    <x v="359"/>
    <x v="0"/>
    <n v="67"/>
    <n v="5561"/>
    <x v="0"/>
  </r>
  <r>
    <x v="32"/>
    <x v="31"/>
    <x v="11"/>
    <s v="Wed Jul 13, 2022 13:13 UTC"/>
    <s v="2022-07-13"/>
    <s v="13:13:00"/>
    <x v="7"/>
    <x v="2"/>
    <s v="Vega-C | LARES 2 &amp; SSMS nÂ°4"/>
    <x v="66"/>
    <x v="360"/>
    <x v="0"/>
    <m/>
    <n v="0"/>
    <x v="0"/>
  </r>
  <r>
    <x v="3"/>
    <x v="57"/>
    <x v="4"/>
    <s v="Wed Jul 13, 2022 06:30 UTC"/>
    <s v="2022-07-13"/>
    <s v="06:30:00"/>
    <x v="7"/>
    <x v="2"/>
    <s v="Electron/Curie | Wise One Looks Ahead (NROL-162)"/>
    <x v="4"/>
    <x v="361"/>
    <x v="0"/>
    <n v="7.5"/>
    <n v="622.5"/>
    <x v="0"/>
  </r>
  <r>
    <x v="2"/>
    <x v="18"/>
    <x v="3"/>
    <s v="Tue Jul 12, 2022 16:30 UTC"/>
    <s v="2022-07-12"/>
    <s v="16:30:00"/>
    <x v="7"/>
    <x v="2"/>
    <s v="Long March 3B/E | Tianlian-2-03"/>
    <x v="34"/>
    <x v="362"/>
    <x v="0"/>
    <n v="29.15"/>
    <n v="2419.4499999999998"/>
    <x v="0"/>
  </r>
  <r>
    <x v="1"/>
    <x v="5"/>
    <x v="1"/>
    <s v="Mon Jul 11, 2022 01:39 UTC"/>
    <s v="2022-07-11"/>
    <s v="01:39:00"/>
    <x v="7"/>
    <x v="2"/>
    <s v="Falcon 9 Block 5 | Starlink Group 3-1"/>
    <x v="1"/>
    <x v="363"/>
    <x v="0"/>
    <n v="67"/>
    <n v="5561"/>
    <x v="0"/>
  </r>
  <r>
    <x v="1"/>
    <x v="1"/>
    <x v="1"/>
    <s v="Thu Jul 07, 2022 13:11 UTC"/>
    <s v="2022-07-07"/>
    <s v="13:11:00"/>
    <x v="7"/>
    <x v="2"/>
    <s v="Falcon 9 Block 5 | Starlink Group 4-21"/>
    <x v="1"/>
    <x v="364"/>
    <x v="0"/>
    <n v="67"/>
    <n v="5561"/>
    <x v="0"/>
  </r>
  <r>
    <x v="0"/>
    <x v="0"/>
    <x v="0"/>
    <s v="Thu Jul 07, 2022 09:18 UTC"/>
    <s v="2022-07-07"/>
    <s v="09:18:00"/>
    <x v="7"/>
    <x v="2"/>
    <s v="Soyuz 2.1b/Fregat-M | Cosmos 2557"/>
    <x v="23"/>
    <x v="365"/>
    <x v="0"/>
    <n v="25"/>
    <n v="2075"/>
    <x v="0"/>
  </r>
  <r>
    <x v="28"/>
    <x v="58"/>
    <x v="1"/>
    <s v="Sat Jul 02, 2022 06:53 UTC"/>
    <s v="2022-07-02"/>
    <s v="06:53:00"/>
    <x v="7"/>
    <x v="2"/>
    <s v="LauncherOne | STP-S28A"/>
    <x v="65"/>
    <x v="366"/>
    <x v="1"/>
    <n v="12"/>
    <n v="996"/>
    <x v="0"/>
  </r>
  <r>
    <x v="11"/>
    <x v="15"/>
    <x v="1"/>
    <s v="Fri Jul 01, 2022 23:15 UTC"/>
    <s v="2022-07-01"/>
    <s v="23:15:00"/>
    <x v="7"/>
    <x v="2"/>
    <s v="Atlas V 541 | USSF-12 (WFOV)"/>
    <x v="76"/>
    <x v="367"/>
    <x v="0"/>
    <n v="145"/>
    <n v="12035"/>
    <x v="0"/>
  </r>
  <r>
    <x v="12"/>
    <x v="32"/>
    <x v="7"/>
    <s v="Thu Jun 30, 2022 12:32 UTC"/>
    <s v="2022-06-30"/>
    <s v="12:32:00"/>
    <x v="8"/>
    <x v="2"/>
    <s v="PSLV-CA | DS-EO &amp; Others"/>
    <x v="46"/>
    <x v="368"/>
    <x v="0"/>
    <n v="21"/>
    <n v="1743"/>
    <x v="0"/>
  </r>
  <r>
    <x v="1"/>
    <x v="1"/>
    <x v="1"/>
    <s v="Wed Jun 29, 2022 21:04 UTC"/>
    <s v="2022-06-29"/>
    <s v="21:04:00"/>
    <x v="8"/>
    <x v="2"/>
    <s v="Falcon 9 Block 5 | SES-22"/>
    <x v="1"/>
    <x v="369"/>
    <x v="0"/>
    <n v="67"/>
    <n v="5561"/>
    <x v="0"/>
  </r>
  <r>
    <x v="3"/>
    <x v="4"/>
    <x v="4"/>
    <s v="Tue Jun 28, 2022 09:55 UTC"/>
    <s v="2022-06-28"/>
    <s v="09:55:00"/>
    <x v="8"/>
    <x v="2"/>
    <s v="Electron/Photon | CAPSTONE"/>
    <x v="77"/>
    <x v="370"/>
    <x v="0"/>
    <n v="7.5"/>
    <n v="622.5"/>
    <x v="0"/>
  </r>
  <r>
    <x v="2"/>
    <x v="17"/>
    <x v="3"/>
    <s v="Mon Jun 27, 2022 15:46 UTC"/>
    <s v="2022-06-27"/>
    <s v="15:46:00"/>
    <x v="8"/>
    <x v="2"/>
    <s v="Long March 4C | Gaofen-12 03"/>
    <x v="41"/>
    <x v="371"/>
    <x v="0"/>
    <n v="64.680000000000007"/>
    <n v="5368.4400000000005"/>
    <x v="0"/>
  </r>
  <r>
    <x v="4"/>
    <x v="59"/>
    <x v="5"/>
    <s v="Sun Jun 26, 2022"/>
    <s v="2022-06-26"/>
    <s v="00:00:00"/>
    <x v="8"/>
    <x v="2"/>
    <s v="Zoljanah | Demo Flight 1"/>
    <x v="78"/>
    <x v="372"/>
    <x v="0"/>
    <m/>
    <n v="0"/>
    <x v="0"/>
  </r>
  <r>
    <x v="2"/>
    <x v="3"/>
    <x v="3"/>
    <s v="Thu Jun 23, 2022 02:22 UTC"/>
    <s v="2022-06-23"/>
    <s v="02:22:00"/>
    <x v="8"/>
    <x v="2"/>
    <s v="Long March 2D | Yaogan 35 Group 02"/>
    <x v="26"/>
    <x v="373"/>
    <x v="0"/>
    <n v="29.75"/>
    <n v="2469.25"/>
    <x v="0"/>
  </r>
  <r>
    <x v="21"/>
    <x v="37"/>
    <x v="11"/>
    <s v="Wed Jun 22, 2022 21:50 UTC"/>
    <s v="2022-06-22"/>
    <s v="21:50:00"/>
    <x v="8"/>
    <x v="2"/>
    <s v="Ariane 5 ECA | Measat-3d &amp; GSAT-24"/>
    <x v="48"/>
    <x v="374"/>
    <x v="1"/>
    <n v="200"/>
    <n v="16600"/>
    <x v="0"/>
  </r>
  <r>
    <x v="10"/>
    <x v="14"/>
    <x v="3"/>
    <s v="Wed Jun 22, 2022 02:08 UTC"/>
    <s v="2022-06-22"/>
    <s v="02:08:00"/>
    <x v="8"/>
    <x v="2"/>
    <s v="Kuaizhou 1A | Tianxing-1"/>
    <x v="12"/>
    <x v="375"/>
    <x v="0"/>
    <n v="5.8"/>
    <n v="481.4"/>
    <x v="0"/>
  </r>
  <r>
    <x v="23"/>
    <x v="41"/>
    <x v="9"/>
    <s v="Tue Jun 21, 2022 07:00 UTC"/>
    <s v="2022-06-21"/>
    <s v="07:00:00"/>
    <x v="8"/>
    <x v="2"/>
    <s v="KSLV-2 | Test Flight 2"/>
    <x v="54"/>
    <x v="376"/>
    <x v="0"/>
    <m/>
    <n v="0"/>
    <x v="0"/>
  </r>
  <r>
    <x v="1"/>
    <x v="1"/>
    <x v="1"/>
    <s v="Sun Jun 19, 2022 04:27 UTC"/>
    <s v="2022-06-19"/>
    <s v="04:27:00"/>
    <x v="8"/>
    <x v="2"/>
    <s v="Falcon 9 Block 5 | Globalstar FM15 &amp; USA 328 to 331"/>
    <x v="1"/>
    <x v="377"/>
    <x v="0"/>
    <n v="67"/>
    <n v="5561"/>
    <x v="0"/>
  </r>
  <r>
    <x v="1"/>
    <x v="5"/>
    <x v="1"/>
    <s v="Sat Jun 18, 2022 14:19 UTC"/>
    <s v="2022-06-18"/>
    <s v="14:19:00"/>
    <x v="8"/>
    <x v="2"/>
    <s v="Falcon 9 Block 5 | SARah 1"/>
    <x v="1"/>
    <x v="378"/>
    <x v="0"/>
    <n v="67"/>
    <n v="5561"/>
    <x v="0"/>
  </r>
  <r>
    <x v="1"/>
    <x v="6"/>
    <x v="1"/>
    <s v="Fri Jun 17, 2022 16:09 UTC"/>
    <s v="2022-06-17"/>
    <s v="16:09:00"/>
    <x v="8"/>
    <x v="2"/>
    <s v="Falcon 9 Block 5 | Starlink Group 4-19"/>
    <x v="1"/>
    <x v="379"/>
    <x v="0"/>
    <n v="67"/>
    <n v="5561"/>
    <x v="0"/>
  </r>
  <r>
    <x v="33"/>
    <x v="60"/>
    <x v="1"/>
    <s v="Sun Jun 12, 2022 17:43 UTC"/>
    <s v="2022-06-12"/>
    <s v="17:43:00"/>
    <x v="8"/>
    <x v="2"/>
    <s v="Rocket 3 | TROPICS Flight 1"/>
    <x v="79"/>
    <x v="380"/>
    <x v="1"/>
    <n v="2.5"/>
    <n v="207.5"/>
    <x v="2"/>
  </r>
  <r>
    <x v="1"/>
    <x v="1"/>
    <x v="1"/>
    <s v="Wed Jun 08, 2022 21:04 UTC"/>
    <s v="2022-06-08"/>
    <s v="21:04:00"/>
    <x v="8"/>
    <x v="2"/>
    <s v="Falcon 9 Block 5 | Nilesat-301"/>
    <x v="1"/>
    <x v="381"/>
    <x v="0"/>
    <n v="67"/>
    <n v="5561"/>
    <x v="0"/>
  </r>
  <r>
    <x v="2"/>
    <x v="24"/>
    <x v="3"/>
    <s v="Sun Jun 05, 2022 02:44 UTC"/>
    <s v="2022-06-05"/>
    <s v="02:44:00"/>
    <x v="8"/>
    <x v="2"/>
    <s v="Long March 2F/G | Shenzhou 14"/>
    <x v="37"/>
    <x v="382"/>
    <x v="0"/>
    <m/>
    <n v="0"/>
    <x v="0"/>
  </r>
  <r>
    <x v="14"/>
    <x v="21"/>
    <x v="1"/>
    <s v="Sat Jun 04, 2022 13:25 UTC"/>
    <s v="2022-06-04"/>
    <s v="13:25:00"/>
    <x v="8"/>
    <x v="2"/>
    <s v="New Shepard | NS-21"/>
    <x v="21"/>
    <x v="383"/>
    <x v="0"/>
    <m/>
    <n v="0"/>
    <x v="0"/>
  </r>
  <r>
    <x v="16"/>
    <x v="22"/>
    <x v="8"/>
    <s v="Fri Jun 03, 2022 09:32 UTC"/>
    <s v="2022-06-03"/>
    <s v="09:32:00"/>
    <x v="8"/>
    <x v="2"/>
    <s v="Soyuz 2.1a | Progress MS-20"/>
    <x v="30"/>
    <x v="384"/>
    <x v="0"/>
    <n v="17.420000000000002"/>
    <n v="1445.8600000000001"/>
    <x v="0"/>
  </r>
  <r>
    <x v="2"/>
    <x v="3"/>
    <x v="3"/>
    <s v="Thu Jun 02, 2022 04:00 UTC"/>
    <s v="2022-06-02"/>
    <s v="04:00:00"/>
    <x v="8"/>
    <x v="2"/>
    <s v="Long March 2C | Geely Constellation Group 01"/>
    <x v="3"/>
    <x v="385"/>
    <x v="0"/>
    <n v="30.8"/>
    <n v="2556.4"/>
    <x v="0"/>
  </r>
  <r>
    <x v="1"/>
    <x v="1"/>
    <x v="1"/>
    <s v="Wed May 25, 2022 18:35 UTC"/>
    <s v="2022-05-25"/>
    <s v="18:35:00"/>
    <x v="9"/>
    <x v="2"/>
    <s v="Falcon 9 Block 5 | Transporter 5"/>
    <x v="1"/>
    <x v="386"/>
    <x v="0"/>
    <n v="67"/>
    <n v="5561"/>
    <x v="0"/>
  </r>
  <r>
    <x v="2"/>
    <x v="17"/>
    <x v="3"/>
    <s v="Fri May 20, 2022 10:30 UTC"/>
    <s v="2022-05-20"/>
    <s v="10:30:00"/>
    <x v="9"/>
    <x v="2"/>
    <s v="Long March 2C/YZ-1S | RSW-04 - 06"/>
    <x v="15"/>
    <x v="387"/>
    <x v="0"/>
    <n v="30.8"/>
    <n v="2556.4"/>
    <x v="0"/>
  </r>
  <r>
    <x v="11"/>
    <x v="15"/>
    <x v="1"/>
    <s v="Thu May 19, 2022 22:54 UTC"/>
    <s v="2022-05-19"/>
    <s v="22:54:00"/>
    <x v="9"/>
    <x v="2"/>
    <s v="Atlas V N22 | Starliner OFT-2"/>
    <x v="80"/>
    <x v="388"/>
    <x v="0"/>
    <m/>
    <n v="0"/>
    <x v="0"/>
  </r>
  <r>
    <x v="0"/>
    <x v="0"/>
    <x v="0"/>
    <s v="Thu May 19, 2022 08:03 UTC"/>
    <s v="2022-05-19"/>
    <s v="08:03:00"/>
    <x v="9"/>
    <x v="2"/>
    <s v="Soyuz 2.1a | Cosmos 2556"/>
    <x v="30"/>
    <x v="389"/>
    <x v="0"/>
    <n v="17.420000000000002"/>
    <n v="1445.8600000000001"/>
    <x v="0"/>
  </r>
  <r>
    <x v="1"/>
    <x v="6"/>
    <x v="1"/>
    <s v="Wed May 18, 2022 10:59 UTC"/>
    <s v="2022-05-18"/>
    <s v="10:59:00"/>
    <x v="9"/>
    <x v="2"/>
    <s v="Falcon 9 Block 5 | Starlink Group 4-18"/>
    <x v="1"/>
    <x v="390"/>
    <x v="0"/>
    <n v="67"/>
    <n v="5561"/>
    <x v="0"/>
  </r>
  <r>
    <x v="1"/>
    <x v="1"/>
    <x v="1"/>
    <s v="Sat May 14, 2022 20:40 UTC"/>
    <s v="2022-05-14"/>
    <s v="20:40:00"/>
    <x v="9"/>
    <x v="2"/>
    <s v="Falcon 9 Block 5 | Starlink Group 4-15"/>
    <x v="1"/>
    <x v="391"/>
    <x v="0"/>
    <n v="67"/>
    <n v="5561"/>
    <x v="0"/>
  </r>
  <r>
    <x v="1"/>
    <x v="5"/>
    <x v="1"/>
    <s v="Fri May 13, 2022 22:07 UTC"/>
    <s v="2022-05-13"/>
    <s v="22:07:00"/>
    <x v="9"/>
    <x v="2"/>
    <s v="Falcon 9 Block 5 | Starlink Group 4-13"/>
    <x v="1"/>
    <x v="392"/>
    <x v="0"/>
    <n v="67"/>
    <n v="5561"/>
    <x v="0"/>
  </r>
  <r>
    <x v="15"/>
    <x v="14"/>
    <x v="3"/>
    <s v="Fri May 13, 2022 07:09 UTC"/>
    <s v="2022-05-13"/>
    <s v="07:09:00"/>
    <x v="9"/>
    <x v="2"/>
    <s v="Hyperbola-1 | Jilin-1 Mofang-01A(R)"/>
    <x v="22"/>
    <x v="393"/>
    <x v="0"/>
    <m/>
    <n v="0"/>
    <x v="2"/>
  </r>
  <r>
    <x v="2"/>
    <x v="11"/>
    <x v="3"/>
    <s v="Mon May 09, 2022 17:56 UTC"/>
    <s v="2022-05-09"/>
    <s v="17:56:00"/>
    <x v="9"/>
    <x v="2"/>
    <s v="Long March 7 | Tianzhou 4"/>
    <x v="9"/>
    <x v="394"/>
    <x v="0"/>
    <m/>
    <n v="0"/>
    <x v="0"/>
  </r>
  <r>
    <x v="1"/>
    <x v="6"/>
    <x v="1"/>
    <s v="Fri May 06, 2022 09:42 UTC"/>
    <s v="2022-05-06"/>
    <s v="09:42:00"/>
    <x v="9"/>
    <x v="2"/>
    <s v="Falcon 9 Block 5 | Starlink Group 4-17"/>
    <x v="1"/>
    <x v="395"/>
    <x v="0"/>
    <n v="67"/>
    <n v="5561"/>
    <x v="0"/>
  </r>
  <r>
    <x v="2"/>
    <x v="35"/>
    <x v="3"/>
    <s v="Thu May 05, 2022 02:38 UTC"/>
    <s v="2022-05-05"/>
    <s v="02:38:00"/>
    <x v="9"/>
    <x v="2"/>
    <s v="Long March 2D | Jilin-1 Wideband-01C &amp; High Resolution 03D-27 to 33"/>
    <x v="26"/>
    <x v="396"/>
    <x v="0"/>
    <n v="29.75"/>
    <n v="2469.25"/>
    <x v="0"/>
  </r>
  <r>
    <x v="3"/>
    <x v="57"/>
    <x v="4"/>
    <s v="Mon May 02, 2022 22:49 UTC"/>
    <s v="2022-05-02"/>
    <s v="22:49:00"/>
    <x v="9"/>
    <x v="2"/>
    <s v="Electron/Curie | There and Back Again"/>
    <x v="4"/>
    <x v="397"/>
    <x v="0"/>
    <n v="7.5"/>
    <n v="622.5"/>
    <x v="0"/>
  </r>
  <r>
    <x v="2"/>
    <x v="61"/>
    <x v="2"/>
    <s v="Sat Apr 30, 2022 03:30 UTC"/>
    <s v="2022-04-30"/>
    <s v="03:30:00"/>
    <x v="10"/>
    <x v="2"/>
    <s v="Long March 11H | Jilin-1 Gaofen 03D-04 to 07 &amp; 04A"/>
    <x v="18"/>
    <x v="398"/>
    <x v="0"/>
    <n v="5.3"/>
    <n v="439.9"/>
    <x v="0"/>
  </r>
  <r>
    <x v="1"/>
    <x v="1"/>
    <x v="1"/>
    <s v="Fri Apr 29, 2022 21:27 UTC"/>
    <s v="2022-04-29"/>
    <s v="21:27:00"/>
    <x v="10"/>
    <x v="2"/>
    <s v="Falcon 9 Block 5 | Starlink Group 4-16"/>
    <x v="1"/>
    <x v="399"/>
    <x v="0"/>
    <n v="67"/>
    <n v="5561"/>
    <x v="0"/>
  </r>
  <r>
    <x v="0"/>
    <x v="53"/>
    <x v="0"/>
    <s v="Fri Apr 29, 2022 19:55 UTC"/>
    <s v="2022-04-29"/>
    <s v="19:55:00"/>
    <x v="10"/>
    <x v="2"/>
    <s v="Angara 1.2 | Cosmos 2555"/>
    <x v="72"/>
    <x v="400"/>
    <x v="0"/>
    <m/>
    <n v="0"/>
    <x v="0"/>
  </r>
  <r>
    <x v="2"/>
    <x v="17"/>
    <x v="3"/>
    <s v="Fri Apr 29, 2022 04:11 UTC"/>
    <s v="2022-04-29"/>
    <s v="04:11:00"/>
    <x v="10"/>
    <x v="2"/>
    <s v="Long March 2C | SuperView Neo 1-01 &amp; 02"/>
    <x v="3"/>
    <x v="401"/>
    <x v="0"/>
    <n v="30.8"/>
    <n v="2556.4"/>
    <x v="0"/>
  </r>
  <r>
    <x v="1"/>
    <x v="6"/>
    <x v="1"/>
    <s v="Wed Apr 27, 2022 07:52 UTC"/>
    <s v="2022-04-27"/>
    <s v="07:52:00"/>
    <x v="10"/>
    <x v="2"/>
    <s v="Falcon 9 Block 5 | SpaceX Crew-4"/>
    <x v="1"/>
    <x v="402"/>
    <x v="0"/>
    <n v="67"/>
    <n v="5561"/>
    <x v="0"/>
  </r>
  <r>
    <x v="1"/>
    <x v="1"/>
    <x v="1"/>
    <s v="Thu Apr 21, 2022 17:51 UTC"/>
    <s v="2022-04-21"/>
    <s v="17:51:00"/>
    <x v="10"/>
    <x v="2"/>
    <s v="Falcon 9 Block 5 | Starlink Group 4-14"/>
    <x v="1"/>
    <x v="403"/>
    <x v="0"/>
    <n v="67"/>
    <n v="5561"/>
    <x v="0"/>
  </r>
  <r>
    <x v="1"/>
    <x v="5"/>
    <x v="1"/>
    <s v="Sun Apr 17, 2022 13:13 UTC"/>
    <s v="2022-04-17"/>
    <s v="13:13:00"/>
    <x v="10"/>
    <x v="2"/>
    <s v="Falcon 9 Block 5 | NROL-85"/>
    <x v="1"/>
    <x v="404"/>
    <x v="0"/>
    <n v="67"/>
    <n v="5561"/>
    <x v="0"/>
  </r>
  <r>
    <x v="2"/>
    <x v="35"/>
    <x v="3"/>
    <s v="Fri Apr 15, 2022 18:16 UTC"/>
    <s v="2022-04-15"/>
    <s v="18:16:00"/>
    <x v="10"/>
    <x v="2"/>
    <s v="Long March 4C | Daqi-1 (AEMS)"/>
    <x v="41"/>
    <x v="405"/>
    <x v="0"/>
    <n v="64.680000000000007"/>
    <n v="5368.4400000000005"/>
    <x v="0"/>
  </r>
  <r>
    <x v="2"/>
    <x v="18"/>
    <x v="3"/>
    <s v="Fri Apr 15, 2022 12:00 UTC"/>
    <s v="2022-04-15"/>
    <s v="12:00:00"/>
    <x v="10"/>
    <x v="2"/>
    <s v="Long March 3B/E | ChinaSat 6D"/>
    <x v="34"/>
    <x v="406"/>
    <x v="0"/>
    <n v="29.15"/>
    <n v="2419.4499999999998"/>
    <x v="0"/>
  </r>
  <r>
    <x v="1"/>
    <x v="6"/>
    <x v="1"/>
    <s v="Fri Apr 08, 2022 15:17 UTC"/>
    <s v="2022-04-08"/>
    <s v="15:17:00"/>
    <x v="10"/>
    <x v="2"/>
    <s v="Falcon 9 Block 5 | Axiom Mission 1 (Ax-1)"/>
    <x v="1"/>
    <x v="407"/>
    <x v="0"/>
    <n v="67"/>
    <n v="5561"/>
    <x v="0"/>
  </r>
  <r>
    <x v="0"/>
    <x v="30"/>
    <x v="0"/>
    <s v="Thu Apr 07, 2022 11:20 UTC"/>
    <s v="2022-04-07"/>
    <s v="11:20:00"/>
    <x v="10"/>
    <x v="2"/>
    <s v="Soyuz 2.1b | Cosmos 2554"/>
    <x v="20"/>
    <x v="408"/>
    <x v="0"/>
    <n v="20"/>
    <n v="1660"/>
    <x v="0"/>
  </r>
  <r>
    <x v="2"/>
    <x v="17"/>
    <x v="3"/>
    <s v="Wed Apr 06, 2022 23:47 UTC"/>
    <s v="2022-04-06"/>
    <s v="23:47:00"/>
    <x v="10"/>
    <x v="2"/>
    <s v="Long March 4C | Gaofen-3 03"/>
    <x v="41"/>
    <x v="409"/>
    <x v="0"/>
    <n v="64.680000000000007"/>
    <n v="5368.4400000000005"/>
    <x v="0"/>
  </r>
  <r>
    <x v="3"/>
    <x v="57"/>
    <x v="4"/>
    <s v="Sat Apr 02, 2022 12:41 UTC"/>
    <s v="2022-04-02"/>
    <s v="12:41:00"/>
    <x v="10"/>
    <x v="2"/>
    <s v="Electron/Curie | Without Mission a Beat"/>
    <x v="4"/>
    <x v="410"/>
    <x v="0"/>
    <n v="7.5"/>
    <n v="622.5"/>
    <x v="0"/>
  </r>
  <r>
    <x v="1"/>
    <x v="1"/>
    <x v="1"/>
    <s v="Fri Apr 01, 2022 16:24 UTC"/>
    <s v="2022-04-01"/>
    <s v="16:24:00"/>
    <x v="10"/>
    <x v="2"/>
    <s v="Falcon 9 Block 5 | Transporter 4"/>
    <x v="1"/>
    <x v="411"/>
    <x v="0"/>
    <n v="67"/>
    <n v="5561"/>
    <x v="0"/>
  </r>
  <r>
    <x v="14"/>
    <x v="21"/>
    <x v="1"/>
    <s v="Thu Mar 31, 2022 13:58 UTC"/>
    <s v="2022-03-31"/>
    <s v="13:58:00"/>
    <x v="11"/>
    <x v="2"/>
    <s v="New Shepard | NS-20"/>
    <x v="21"/>
    <x v="412"/>
    <x v="0"/>
    <m/>
    <n v="0"/>
    <x v="0"/>
  </r>
  <r>
    <x v="2"/>
    <x v="14"/>
    <x v="3"/>
    <s v="Wed Mar 30, 2022 02:29 UTC"/>
    <s v="2022-03-30"/>
    <s v="02:29:00"/>
    <x v="11"/>
    <x v="2"/>
    <s v="Long March 11 | Tianping-2 A to C"/>
    <x v="59"/>
    <x v="413"/>
    <x v="0"/>
    <n v="5.3"/>
    <n v="439.9"/>
    <x v="0"/>
  </r>
  <r>
    <x v="2"/>
    <x v="29"/>
    <x v="3"/>
    <s v="Tue Mar 29, 2022 09:50 UTC"/>
    <s v="2022-03-29"/>
    <s v="09:50:00"/>
    <x v="11"/>
    <x v="2"/>
    <s v="Long March 6A | Pujiang-2 &amp; Tiankun-2"/>
    <x v="36"/>
    <x v="414"/>
    <x v="0"/>
    <m/>
    <n v="0"/>
    <x v="0"/>
  </r>
  <r>
    <x v="0"/>
    <x v="30"/>
    <x v="0"/>
    <s v="Tue Mar 22, 2022 12:48 UTC"/>
    <s v="2022-03-22"/>
    <s v="12:48:00"/>
    <x v="11"/>
    <x v="2"/>
    <s v="Soyuz 2.1a/Fregat-M | Meridian-M nÂ°20L"/>
    <x v="53"/>
    <x v="415"/>
    <x v="0"/>
    <n v="23"/>
    <n v="1909"/>
    <x v="0"/>
  </r>
  <r>
    <x v="1"/>
    <x v="1"/>
    <x v="1"/>
    <s v="Sat Mar 19, 2022 04:42 UTC"/>
    <s v="2022-03-19"/>
    <s v="04:42:00"/>
    <x v="11"/>
    <x v="2"/>
    <s v="Falcon 9 Block 5 | Starlink Group 4-12"/>
    <x v="1"/>
    <x v="416"/>
    <x v="0"/>
    <n v="67"/>
    <n v="5561"/>
    <x v="0"/>
  </r>
  <r>
    <x v="16"/>
    <x v="22"/>
    <x v="8"/>
    <s v="Fri Mar 18, 2022 15:55 UTC"/>
    <s v="2022-03-18"/>
    <s v="15:55:00"/>
    <x v="11"/>
    <x v="2"/>
    <s v="Soyuz 2.1a | Soyuz MS-21"/>
    <x v="30"/>
    <x v="417"/>
    <x v="0"/>
    <n v="17.420000000000002"/>
    <n v="1445.8600000000001"/>
    <x v="0"/>
  </r>
  <r>
    <x v="2"/>
    <x v="17"/>
    <x v="3"/>
    <s v="Thu Mar 17, 2022 07:09 UTC"/>
    <s v="2022-03-17"/>
    <s v="07:09:00"/>
    <x v="11"/>
    <x v="2"/>
    <s v="Long March 4C | Yaogan 34-02"/>
    <x v="41"/>
    <x v="418"/>
    <x v="0"/>
    <n v="64.680000000000007"/>
    <n v="5368.4400000000005"/>
    <x v="0"/>
  </r>
  <r>
    <x v="33"/>
    <x v="62"/>
    <x v="1"/>
    <s v="Tue Mar 15, 2022 16:22 UTC"/>
    <s v="2022-03-15"/>
    <s v="16:22:00"/>
    <x v="11"/>
    <x v="2"/>
    <s v="Rocket 3 | Spaceflight Astra-1"/>
    <x v="79"/>
    <x v="419"/>
    <x v="1"/>
    <n v="2.5"/>
    <n v="207.5"/>
    <x v="0"/>
  </r>
  <r>
    <x v="1"/>
    <x v="1"/>
    <x v="1"/>
    <s v="Wed Mar 09, 2022 13:45 UTC"/>
    <s v="2022-03-09"/>
    <s v="13:45:00"/>
    <x v="11"/>
    <x v="2"/>
    <s v="Falcon 9 Block 5 | Starlink Group 4-10"/>
    <x v="1"/>
    <x v="420"/>
    <x v="0"/>
    <n v="67"/>
    <n v="5561"/>
    <x v="0"/>
  </r>
  <r>
    <x v="7"/>
    <x v="10"/>
    <x v="5"/>
    <s v="Tue Mar 08, 2022 05:06 UTC"/>
    <s v="2022-03-08"/>
    <s v="05:06:00"/>
    <x v="11"/>
    <x v="2"/>
    <s v="Qased | Nour 2"/>
    <x v="40"/>
    <x v="421"/>
    <x v="0"/>
    <m/>
    <n v="0"/>
    <x v="0"/>
  </r>
  <r>
    <x v="2"/>
    <x v="3"/>
    <x v="3"/>
    <s v="Sat Mar 05, 2022 06:01 UTC"/>
    <s v="2022-03-05"/>
    <s v="06:01:00"/>
    <x v="11"/>
    <x v="2"/>
    <s v="Long March 2C | Yinhe-1 (x6) &amp; Others"/>
    <x v="3"/>
    <x v="422"/>
    <x v="0"/>
    <n v="30.8"/>
    <n v="2556.4"/>
    <x v="0"/>
  </r>
  <r>
    <x v="1"/>
    <x v="6"/>
    <x v="1"/>
    <s v="Thu Mar 03, 2022 14:25 UTC"/>
    <s v="2022-03-03"/>
    <s v="14:25:00"/>
    <x v="11"/>
    <x v="2"/>
    <s v="Falcon 9 Block 5 | Starlink Group 4-9"/>
    <x v="1"/>
    <x v="423"/>
    <x v="0"/>
    <n v="67"/>
    <n v="5561"/>
    <x v="0"/>
  </r>
  <r>
    <x v="11"/>
    <x v="15"/>
    <x v="1"/>
    <s v="Tue Mar 01, 2022 21:38 UTC"/>
    <s v="2022-03-01"/>
    <s v="21:38:00"/>
    <x v="11"/>
    <x v="2"/>
    <s v="Atlas V 541 | GOES-T (GOES-18)"/>
    <x v="76"/>
    <x v="424"/>
    <x v="0"/>
    <n v="145"/>
    <n v="12035"/>
    <x v="0"/>
  </r>
  <r>
    <x v="3"/>
    <x v="4"/>
    <x v="4"/>
    <s v="Mon Feb 28, 2022 20:37 UTC"/>
    <s v="2022-02-28"/>
    <s v="20:37:00"/>
    <x v="0"/>
    <x v="2"/>
    <s v="Electron/Curie | The Owlâ€™s Night Continues"/>
    <x v="4"/>
    <x v="425"/>
    <x v="0"/>
    <n v="7.5"/>
    <n v="622.5"/>
    <x v="0"/>
  </r>
  <r>
    <x v="2"/>
    <x v="11"/>
    <x v="3"/>
    <s v="Sun Feb 27, 2022 03:06 UTC"/>
    <s v="2022-02-27"/>
    <s v="03:06:00"/>
    <x v="0"/>
    <x v="2"/>
    <s v="Long March 8 (Core Only) | Hainan-1, Jilin Gaofen-03D &amp; Others"/>
    <x v="81"/>
    <x v="426"/>
    <x v="0"/>
    <n v="27"/>
    <n v="2241"/>
    <x v="0"/>
  </r>
  <r>
    <x v="2"/>
    <x v="17"/>
    <x v="3"/>
    <s v="Sat Feb 26, 2022 23:44 UTC"/>
    <s v="2022-02-26"/>
    <s v="23:44:00"/>
    <x v="0"/>
    <x v="2"/>
    <s v="Long March 4C | L-SAR 01B"/>
    <x v="41"/>
    <x v="427"/>
    <x v="0"/>
    <n v="64.680000000000007"/>
    <n v="5368.4400000000005"/>
    <x v="0"/>
  </r>
  <r>
    <x v="1"/>
    <x v="5"/>
    <x v="1"/>
    <s v="Fri Feb 25, 2022 17:12 UTC"/>
    <s v="2022-02-25"/>
    <s v="17:12:00"/>
    <x v="0"/>
    <x v="2"/>
    <s v="Falcon 9 Block 5 | Starlink Group 4-11"/>
    <x v="1"/>
    <x v="428"/>
    <x v="0"/>
    <n v="67"/>
    <n v="5561"/>
    <x v="0"/>
  </r>
  <r>
    <x v="1"/>
    <x v="1"/>
    <x v="1"/>
    <s v="Mon Feb 21, 2022 14:44 UTC"/>
    <s v="2022-02-21"/>
    <s v="14:44:00"/>
    <x v="0"/>
    <x v="2"/>
    <s v="Falcon 9 Block 5 | Starlink Group 4-8"/>
    <x v="1"/>
    <x v="429"/>
    <x v="0"/>
    <n v="67"/>
    <n v="5561"/>
    <x v="0"/>
  </r>
  <r>
    <x v="22"/>
    <x v="36"/>
    <x v="1"/>
    <s v="Sat Feb 19, 2022 17:40 UTC"/>
    <s v="2022-02-19"/>
    <s v="17:40:00"/>
    <x v="0"/>
    <x v="2"/>
    <s v="Antares 230+ | CRS NG-17"/>
    <x v="45"/>
    <x v="430"/>
    <x v="1"/>
    <n v="85"/>
    <n v="7055"/>
    <x v="0"/>
  </r>
  <r>
    <x v="16"/>
    <x v="22"/>
    <x v="8"/>
    <s v="Tue Feb 15, 2022 04:25 UTC"/>
    <s v="2022-02-15"/>
    <s v="04:25:00"/>
    <x v="0"/>
    <x v="2"/>
    <s v="Soyuz 2.1a | Progress MS-19"/>
    <x v="30"/>
    <x v="431"/>
    <x v="0"/>
    <n v="17.420000000000002"/>
    <n v="1445.8600000000001"/>
    <x v="0"/>
  </r>
  <r>
    <x v="12"/>
    <x v="16"/>
    <x v="7"/>
    <s v="Mon Feb 14, 2022 00:29 UTC"/>
    <s v="2022-02-14"/>
    <s v="00:29:00"/>
    <x v="0"/>
    <x v="2"/>
    <s v="PSLV-XL | EOS-04 &amp; Others"/>
    <x v="44"/>
    <x v="432"/>
    <x v="0"/>
    <n v="31"/>
    <n v="2573"/>
    <x v="0"/>
  </r>
  <r>
    <x v="33"/>
    <x v="60"/>
    <x v="1"/>
    <s v="Thu Feb 10, 2022 20:00 UTC"/>
    <s v="2022-02-10"/>
    <s v="20:00:00"/>
    <x v="0"/>
    <x v="2"/>
    <s v="Rocket 3 | VCLS Demo-2A"/>
    <x v="79"/>
    <x v="433"/>
    <x v="1"/>
    <n v="2.5"/>
    <n v="207.5"/>
    <x v="2"/>
  </r>
  <r>
    <x v="21"/>
    <x v="63"/>
    <x v="11"/>
    <s v="Thu Feb 10, 2022 18:09 UTC"/>
    <s v="2022-02-10"/>
    <s v="18:09:00"/>
    <x v="0"/>
    <x v="2"/>
    <s v="Soyuz ST-B/Fregat-MT | OneWeb #13"/>
    <x v="82"/>
    <x v="434"/>
    <x v="0"/>
    <n v="30"/>
    <n v="2490"/>
    <x v="0"/>
  </r>
  <r>
    <x v="0"/>
    <x v="0"/>
    <x v="0"/>
    <s v="Sat Feb 05, 2022 07:00 UTC"/>
    <s v="2022-02-05"/>
    <s v="07:00:00"/>
    <x v="0"/>
    <x v="2"/>
    <s v="Soyuz 2.1a/Fregat-M | Cosmos 2553"/>
    <x v="53"/>
    <x v="435"/>
    <x v="0"/>
    <n v="23"/>
    <n v="1909"/>
    <x v="0"/>
  </r>
  <r>
    <x v="1"/>
    <x v="6"/>
    <x v="1"/>
    <s v="Thu Feb 03, 2022 18:13 UTC"/>
    <s v="2022-02-03"/>
    <s v="18:13:00"/>
    <x v="0"/>
    <x v="2"/>
    <s v="Falcon 9 Block 5 | Starlink Group 4-7"/>
    <x v="1"/>
    <x v="436"/>
    <x v="0"/>
    <n v="67"/>
    <n v="5561"/>
    <x v="0"/>
  </r>
  <r>
    <x v="1"/>
    <x v="5"/>
    <x v="1"/>
    <s v="Wed Feb 02, 2022 20:27 UTC"/>
    <s v="2022-02-02"/>
    <s v="20:27:00"/>
    <x v="0"/>
    <x v="2"/>
    <s v="Falcon 9 Block 5 | NROL-87"/>
    <x v="1"/>
    <x v="437"/>
    <x v="0"/>
    <n v="67"/>
    <n v="5561"/>
    <x v="0"/>
  </r>
  <r>
    <x v="1"/>
    <x v="1"/>
    <x v="1"/>
    <s v="Mon Jan 31, 2022 23:11 UTC"/>
    <s v="2022-01-31"/>
    <s v="23:11:00"/>
    <x v="1"/>
    <x v="2"/>
    <s v="Falcon 9 Block 5 | CSG-2"/>
    <x v="1"/>
    <x v="438"/>
    <x v="0"/>
    <n v="67"/>
    <n v="5561"/>
    <x v="0"/>
  </r>
  <r>
    <x v="2"/>
    <x v="17"/>
    <x v="3"/>
    <s v="Tue Jan 25, 2022 23:44 UTC"/>
    <s v="2022-01-25"/>
    <s v="23:44:00"/>
    <x v="1"/>
    <x v="2"/>
    <s v="Long March 4C | L-SAR 01A"/>
    <x v="41"/>
    <x v="439"/>
    <x v="0"/>
    <n v="64.680000000000007"/>
    <n v="5368.4400000000005"/>
    <x v="0"/>
  </r>
  <r>
    <x v="11"/>
    <x v="15"/>
    <x v="1"/>
    <s v="Fri Jan 21, 2022 19:00 UTC"/>
    <s v="2022-01-21"/>
    <s v="19:00:00"/>
    <x v="1"/>
    <x v="2"/>
    <s v="Atlas V 511 | GSSAP 5 &amp; 6 (USSF-8)"/>
    <x v="83"/>
    <x v="440"/>
    <x v="1"/>
    <n v="130"/>
    <n v="10790"/>
    <x v="0"/>
  </r>
  <r>
    <x v="1"/>
    <x v="6"/>
    <x v="1"/>
    <s v="Wed Jan 19, 2022 02:02 UTC"/>
    <s v="2022-01-19"/>
    <s v="02:02:00"/>
    <x v="1"/>
    <x v="2"/>
    <s v="Falcon 9 Block 5 | Starlink Group 4-6"/>
    <x v="1"/>
    <x v="441"/>
    <x v="0"/>
    <n v="67"/>
    <n v="5561"/>
    <x v="0"/>
  </r>
  <r>
    <x v="2"/>
    <x v="35"/>
    <x v="3"/>
    <s v="Mon Jan 17, 2022 02:35 UTC"/>
    <s v="2022-01-17"/>
    <s v="02:35:00"/>
    <x v="1"/>
    <x v="2"/>
    <s v="Long March 2D | Shiyan 13"/>
    <x v="26"/>
    <x v="442"/>
    <x v="0"/>
    <n v="29.75"/>
    <n v="2469.25"/>
    <x v="0"/>
  </r>
  <r>
    <x v="28"/>
    <x v="58"/>
    <x v="1"/>
    <s v="Thu Jan 13, 2022 22:52 UTC"/>
    <s v="2022-01-13"/>
    <s v="22:52:00"/>
    <x v="1"/>
    <x v="2"/>
    <s v="LauncherOne | STP-27VPB/Above the Clouds"/>
    <x v="65"/>
    <x v="443"/>
    <x v="1"/>
    <n v="12"/>
    <n v="996"/>
    <x v="0"/>
  </r>
  <r>
    <x v="1"/>
    <x v="1"/>
    <x v="1"/>
    <s v="Thu Jan 13, 2022 15:25 UTC"/>
    <s v="2022-01-13"/>
    <s v="15:25:00"/>
    <x v="1"/>
    <x v="2"/>
    <s v="Falcon 9 Block 5 | Transporter 3"/>
    <x v="1"/>
    <x v="444"/>
    <x v="0"/>
    <n v="67"/>
    <n v="5561"/>
    <x v="0"/>
  </r>
  <r>
    <x v="1"/>
    <x v="6"/>
    <x v="1"/>
    <s v="Thu Jan 06, 2022 21:49 UTC"/>
    <s v="2022-01-06"/>
    <s v="21:49:00"/>
    <x v="1"/>
    <x v="2"/>
    <s v="Falcon 9 Block 5 | Starlink Group 4-5"/>
    <x v="1"/>
    <x v="445"/>
    <x v="0"/>
    <n v="67"/>
    <n v="5561"/>
    <x v="0"/>
  </r>
  <r>
    <x v="4"/>
    <x v="7"/>
    <x v="5"/>
    <s v="Thu Dec 30, 2021 03:30 UTC"/>
    <s v="2021-12-30"/>
    <s v="03:30:00"/>
    <x v="2"/>
    <x v="3"/>
    <s v="Simorgh | 3 Unknown payloads"/>
    <x v="5"/>
    <x v="446"/>
    <x v="0"/>
    <m/>
    <n v="0"/>
    <x v="2"/>
  </r>
  <r>
    <x v="2"/>
    <x v="18"/>
    <x v="3"/>
    <s v="Wed Dec 29, 2021 16:43 UTC"/>
    <s v="2021-12-29"/>
    <s v="16:43:00"/>
    <x v="2"/>
    <x v="3"/>
    <s v="Long March 3B/E | TJSW-9"/>
    <x v="34"/>
    <x v="447"/>
    <x v="0"/>
    <n v="29.15"/>
    <n v="2419.4499999999998"/>
    <x v="0"/>
  </r>
  <r>
    <x v="2"/>
    <x v="17"/>
    <x v="3"/>
    <s v="Wed Dec 29, 2021 11:13 UTC"/>
    <s v="2021-12-29"/>
    <s v="11:13:00"/>
    <x v="2"/>
    <x v="3"/>
    <s v="Long March 2D | Tianhui 4"/>
    <x v="26"/>
    <x v="448"/>
    <x v="0"/>
    <n v="29.75"/>
    <n v="2469.25"/>
    <x v="0"/>
  </r>
  <r>
    <x v="0"/>
    <x v="53"/>
    <x v="0"/>
    <s v="Mon Dec 27, 2021 19:00 UTC"/>
    <s v="2021-12-27"/>
    <s v="19:00:00"/>
    <x v="2"/>
    <x v="3"/>
    <s v="Angara A5/Blok DM-03 | MGM nÂ°3"/>
    <x v="84"/>
    <x v="449"/>
    <x v="0"/>
    <n v="100"/>
    <n v="8300"/>
    <x v="2"/>
  </r>
  <r>
    <x v="34"/>
    <x v="22"/>
    <x v="8"/>
    <s v="Mon Dec 27, 2021 13:10 UTC"/>
    <s v="2021-12-27"/>
    <s v="13:10:00"/>
    <x v="2"/>
    <x v="3"/>
    <s v="Soyuz 2.1b/Fregat | OneWeb #12"/>
    <x v="85"/>
    <x v="450"/>
    <x v="0"/>
    <n v="25"/>
    <n v="2075"/>
    <x v="0"/>
  </r>
  <r>
    <x v="2"/>
    <x v="35"/>
    <x v="3"/>
    <s v="Sun Dec 26, 2021 03:11 UTC"/>
    <s v="2021-12-26"/>
    <s v="03:11:00"/>
    <x v="2"/>
    <x v="3"/>
    <s v="Long March 4C | Ziyuan-1 02E &amp; CAS-9"/>
    <x v="41"/>
    <x v="451"/>
    <x v="0"/>
    <n v="64.680000000000007"/>
    <n v="5368.4400000000005"/>
    <x v="0"/>
  </r>
  <r>
    <x v="21"/>
    <x v="37"/>
    <x v="11"/>
    <s v="Sat Dec 25, 2021 12:20 UTC"/>
    <s v="2021-12-25"/>
    <s v="12:20:00"/>
    <x v="2"/>
    <x v="3"/>
    <s v="Ariane 5 ECA | James Webb Space Telescope (JWST)"/>
    <x v="48"/>
    <x v="452"/>
    <x v="1"/>
    <n v="200"/>
    <n v="16600"/>
    <x v="0"/>
  </r>
  <r>
    <x v="2"/>
    <x v="11"/>
    <x v="3"/>
    <s v="Thu Dec 23, 2021 10:12 UTC"/>
    <s v="2021-12-23"/>
    <s v="10:12:00"/>
    <x v="2"/>
    <x v="3"/>
    <s v="Long March 7A | Shiyan 12-01 &amp; 02"/>
    <x v="35"/>
    <x v="453"/>
    <x v="0"/>
    <m/>
    <n v="0"/>
    <x v="0"/>
  </r>
  <r>
    <x v="8"/>
    <x v="12"/>
    <x v="6"/>
    <s v="Wed Dec 22, 2021 15:32 UTC"/>
    <s v="2021-12-22"/>
    <s v="15:32:00"/>
    <x v="2"/>
    <x v="3"/>
    <s v="H-IIA 204 | Inmarsat I-6 F1"/>
    <x v="86"/>
    <x v="454"/>
    <x v="0"/>
    <m/>
    <n v="0"/>
    <x v="0"/>
  </r>
  <r>
    <x v="1"/>
    <x v="6"/>
    <x v="1"/>
    <s v="Tue Dec 21, 2021 10:07 UTC"/>
    <s v="2021-12-21"/>
    <s v="10:07:00"/>
    <x v="2"/>
    <x v="3"/>
    <s v="Falcon 9 Block 5 | CRS SpX-24"/>
    <x v="1"/>
    <x v="455"/>
    <x v="0"/>
    <n v="67"/>
    <n v="5561"/>
    <x v="0"/>
  </r>
  <r>
    <x v="1"/>
    <x v="1"/>
    <x v="1"/>
    <s v="Sun Dec 19, 2021 03:58 UTC"/>
    <s v="2021-12-19"/>
    <s v="03:58:00"/>
    <x v="2"/>
    <x v="3"/>
    <s v="Falcon 9 Block 5 | TÃ¼rksat 5B"/>
    <x v="1"/>
    <x v="456"/>
    <x v="0"/>
    <n v="67"/>
    <n v="5561"/>
    <x v="0"/>
  </r>
  <r>
    <x v="1"/>
    <x v="5"/>
    <x v="1"/>
    <s v="Sat Dec 18, 2021 12:41 UTC"/>
    <s v="2021-12-18"/>
    <s v="12:41:00"/>
    <x v="2"/>
    <x v="3"/>
    <s v="Falcon 9 Block 5 | Starlink Group 4-4"/>
    <x v="1"/>
    <x v="457"/>
    <x v="0"/>
    <n v="67"/>
    <n v="5561"/>
    <x v="0"/>
  </r>
  <r>
    <x v="10"/>
    <x v="14"/>
    <x v="3"/>
    <s v="Wed Dec 15, 2021 02:00 UTC"/>
    <s v="2021-12-15"/>
    <s v="02:00:00"/>
    <x v="2"/>
    <x v="3"/>
    <s v="Kuaizhou 1A | GeeSAT-1A &amp; 1B"/>
    <x v="12"/>
    <x v="458"/>
    <x v="0"/>
    <n v="5.8"/>
    <n v="481.4"/>
    <x v="2"/>
  </r>
  <r>
    <x v="2"/>
    <x v="3"/>
    <x v="3"/>
    <s v="Mon Dec 13, 2021 16:09 UTC"/>
    <s v="2021-12-13"/>
    <s v="16:09:00"/>
    <x v="2"/>
    <x v="3"/>
    <s v="Long March 3B/E | Tianlian-2-02"/>
    <x v="34"/>
    <x v="459"/>
    <x v="0"/>
    <n v="29.15"/>
    <n v="2419.4499999999998"/>
    <x v="0"/>
  </r>
  <r>
    <x v="16"/>
    <x v="45"/>
    <x v="8"/>
    <s v="Mon Dec 13, 2021 12:07 UTC"/>
    <s v="2021-12-13"/>
    <s v="12:07:00"/>
    <x v="2"/>
    <x v="3"/>
    <s v="Proton-M/Briz-M | Ekspress-AMU3 &amp; AMU7"/>
    <x v="60"/>
    <x v="460"/>
    <x v="0"/>
    <n v="65"/>
    <n v="5395"/>
    <x v="1"/>
  </r>
  <r>
    <x v="14"/>
    <x v="21"/>
    <x v="1"/>
    <s v="Sat Dec 11, 2021 15:00 UTC"/>
    <s v="2021-12-11"/>
    <s v="15:00:00"/>
    <x v="2"/>
    <x v="3"/>
    <s v="New Shepard | NS-19"/>
    <x v="21"/>
    <x v="461"/>
    <x v="0"/>
    <m/>
    <n v="0"/>
    <x v="0"/>
  </r>
  <r>
    <x v="2"/>
    <x v="17"/>
    <x v="3"/>
    <s v="Fri Dec 10, 2021 00:11 UTC"/>
    <s v="2021-12-10"/>
    <s v="00:11:00"/>
    <x v="2"/>
    <x v="3"/>
    <s v="Long March 4B | Shijian 6 Group 05"/>
    <x v="55"/>
    <x v="462"/>
    <x v="0"/>
    <n v="64.680000000000007"/>
    <n v="5368.4400000000005"/>
    <x v="0"/>
  </r>
  <r>
    <x v="1"/>
    <x v="6"/>
    <x v="1"/>
    <s v="Thu Dec 09, 2021 06:00 UTC"/>
    <s v="2021-12-09"/>
    <s v="06:00:00"/>
    <x v="2"/>
    <x v="3"/>
    <s v="Falcon 9 Block 5 | IXPE"/>
    <x v="1"/>
    <x v="463"/>
    <x v="0"/>
    <n v="67"/>
    <n v="5561"/>
    <x v="0"/>
  </r>
  <r>
    <x v="3"/>
    <x v="57"/>
    <x v="4"/>
    <s v="Thu Dec 09, 2021 00:02 UTC"/>
    <s v="2021-12-09"/>
    <s v="00:02:00"/>
    <x v="2"/>
    <x v="3"/>
    <s v="Electron/Curie | A Data With Destiny"/>
    <x v="4"/>
    <x v="464"/>
    <x v="0"/>
    <n v="7.5"/>
    <n v="622.5"/>
    <x v="0"/>
  </r>
  <r>
    <x v="16"/>
    <x v="22"/>
    <x v="8"/>
    <s v="Wed Dec 08, 2021 07:38 UTC"/>
    <s v="2021-12-08"/>
    <s v="07:38:00"/>
    <x v="2"/>
    <x v="3"/>
    <s v="Soyuz 2.1a | Soyuz MS-20 / Space Adventures"/>
    <x v="30"/>
    <x v="465"/>
    <x v="0"/>
    <n v="17.420000000000002"/>
    <n v="1445.8600000000001"/>
    <x v="0"/>
  </r>
  <r>
    <x v="11"/>
    <x v="15"/>
    <x v="1"/>
    <s v="Tue Dec 07, 2021 10:19 UTC"/>
    <s v="2021-12-07"/>
    <s v="10:19:00"/>
    <x v="2"/>
    <x v="3"/>
    <s v="Atlas V 551 | STP-3"/>
    <x v="42"/>
    <x v="466"/>
    <x v="0"/>
    <n v="153"/>
    <n v="12699"/>
    <x v="0"/>
  </r>
  <r>
    <x v="18"/>
    <x v="14"/>
    <x v="3"/>
    <s v="Tue Dec 07, 2021 04:12 UTC"/>
    <s v="2021-12-07"/>
    <s v="04:12:00"/>
    <x v="2"/>
    <x v="3"/>
    <s v="Ceres-1 | Keep On Moving"/>
    <x v="28"/>
    <x v="467"/>
    <x v="0"/>
    <n v="4.38"/>
    <n v="363.53999999999996"/>
    <x v="0"/>
  </r>
  <r>
    <x v="21"/>
    <x v="63"/>
    <x v="11"/>
    <s v="Sun Dec 05, 2021 00:19 UTC"/>
    <s v="2021-12-05"/>
    <s v="00:19:00"/>
    <x v="2"/>
    <x v="3"/>
    <s v="Soyuz ST-B/Fregat-MT | Galileo FOC FM23-FM24"/>
    <x v="82"/>
    <x v="468"/>
    <x v="0"/>
    <n v="30"/>
    <n v="2490"/>
    <x v="0"/>
  </r>
  <r>
    <x v="1"/>
    <x v="1"/>
    <x v="1"/>
    <s v="Thu Dec 02, 2021 23:12 UTC"/>
    <s v="2021-12-02"/>
    <s v="23:12:00"/>
    <x v="2"/>
    <x v="3"/>
    <s v="Falcon 9 Block 5 | Starlink Group 4-3 &amp; BlackSky"/>
    <x v="1"/>
    <x v="469"/>
    <x v="0"/>
    <n v="67"/>
    <n v="5561"/>
    <x v="0"/>
  </r>
  <r>
    <x v="2"/>
    <x v="18"/>
    <x v="3"/>
    <s v="Fri Nov 26, 2021 16:40 UTC"/>
    <s v="2021-11-26"/>
    <s v="16:40:00"/>
    <x v="3"/>
    <x v="3"/>
    <s v="Long March 3B/E | ChinaSat 1D"/>
    <x v="34"/>
    <x v="470"/>
    <x v="0"/>
    <n v="29.15"/>
    <n v="2419.4499999999998"/>
    <x v="0"/>
  </r>
  <r>
    <x v="0"/>
    <x v="0"/>
    <x v="0"/>
    <s v="Thu Nov 25, 2021 01:09 UTC"/>
    <s v="2021-11-25"/>
    <s v="01:09:00"/>
    <x v="3"/>
    <x v="3"/>
    <s v="Soyuz 2.1b/Fregat | Cosmos 2552"/>
    <x v="85"/>
    <x v="471"/>
    <x v="0"/>
    <n v="25"/>
    <n v="2075"/>
    <x v="0"/>
  </r>
  <r>
    <x v="31"/>
    <x v="14"/>
    <x v="3"/>
    <s v="Wed Nov 24, 2021 23:41 UTC"/>
    <s v="2021-11-24"/>
    <s v="23:41:00"/>
    <x v="3"/>
    <x v="3"/>
    <s v="Kuaizhou 1A | Shiyan 11"/>
    <x v="12"/>
    <x v="472"/>
    <x v="0"/>
    <n v="5.8"/>
    <n v="481.4"/>
    <x v="0"/>
  </r>
  <r>
    <x v="16"/>
    <x v="22"/>
    <x v="8"/>
    <s v="Wed Nov 24, 2021 13:06 UTC"/>
    <s v="2021-11-24"/>
    <s v="13:06:00"/>
    <x v="3"/>
    <x v="3"/>
    <s v="Soyuz 2.1b | Progress M-UM Prichal"/>
    <x v="20"/>
    <x v="473"/>
    <x v="0"/>
    <n v="20"/>
    <n v="1660"/>
    <x v="0"/>
  </r>
  <r>
    <x v="1"/>
    <x v="5"/>
    <x v="1"/>
    <s v="Wed Nov 24, 2021 06:21 UTC"/>
    <s v="2021-11-24"/>
    <s v="06:21:00"/>
    <x v="3"/>
    <x v="3"/>
    <s v="Falcon 9 Block 5 | DART"/>
    <x v="1"/>
    <x v="474"/>
    <x v="0"/>
    <n v="67"/>
    <n v="5561"/>
    <x v="0"/>
  </r>
  <r>
    <x v="2"/>
    <x v="17"/>
    <x v="3"/>
    <s v="Mon Nov 22, 2021 23:45 UTC"/>
    <s v="2021-11-22"/>
    <s v="23:45:00"/>
    <x v="3"/>
    <x v="3"/>
    <s v="Long March 4C | Gaofen-3 02"/>
    <x v="41"/>
    <x v="475"/>
    <x v="0"/>
    <n v="64.680000000000007"/>
    <n v="5368.4400000000005"/>
    <x v="0"/>
  </r>
  <r>
    <x v="33"/>
    <x v="62"/>
    <x v="1"/>
    <s v="Sat Nov 20, 2021 06:16 UTC"/>
    <s v="2021-11-20"/>
    <s v="06:16:00"/>
    <x v="3"/>
    <x v="3"/>
    <s v="Rocket 3 | STP-27AD2"/>
    <x v="79"/>
    <x v="476"/>
    <x v="1"/>
    <n v="2.5"/>
    <n v="207.5"/>
    <x v="0"/>
  </r>
  <r>
    <x v="2"/>
    <x v="35"/>
    <x v="3"/>
    <s v="Sat Nov 20, 2021 01:51 UTC"/>
    <s v="2021-11-20"/>
    <s v="01:51:00"/>
    <x v="3"/>
    <x v="3"/>
    <s v="Long March 4B | Gaofen-11 03"/>
    <x v="55"/>
    <x v="477"/>
    <x v="0"/>
    <n v="64.680000000000007"/>
    <n v="5368.4400000000005"/>
    <x v="0"/>
  </r>
  <r>
    <x v="3"/>
    <x v="57"/>
    <x v="4"/>
    <s v="Thu Nov 18, 2021 01:38 UTC"/>
    <s v="2021-11-18"/>
    <s v="01:38:00"/>
    <x v="3"/>
    <x v="3"/>
    <s v="Electron/Curie | Love At First Insight"/>
    <x v="4"/>
    <x v="478"/>
    <x v="0"/>
    <n v="7.5"/>
    <n v="622.5"/>
    <x v="0"/>
  </r>
  <r>
    <x v="21"/>
    <x v="31"/>
    <x v="11"/>
    <s v="Tue Nov 16, 2021 09:27 UTC"/>
    <s v="2021-11-16"/>
    <s v="09:27:00"/>
    <x v="3"/>
    <x v="3"/>
    <s v="Vega | CERES 1, 2 &amp; 3"/>
    <x v="38"/>
    <x v="479"/>
    <x v="0"/>
    <n v="37"/>
    <n v="3071"/>
    <x v="0"/>
  </r>
  <r>
    <x v="1"/>
    <x v="1"/>
    <x v="1"/>
    <s v="Sat Nov 13, 2021 12:19 UTC"/>
    <s v="2021-11-13"/>
    <s v="12:19:00"/>
    <x v="3"/>
    <x v="3"/>
    <s v="Falcon 9 Block 5 | Starlink Group 4-1"/>
    <x v="1"/>
    <x v="480"/>
    <x v="0"/>
    <n v="67"/>
    <n v="5561"/>
    <x v="0"/>
  </r>
  <r>
    <x v="1"/>
    <x v="6"/>
    <x v="1"/>
    <s v="Thu Nov 11, 2021 02:03 UTC"/>
    <s v="2021-11-11"/>
    <s v="02:03:00"/>
    <x v="3"/>
    <x v="3"/>
    <s v="Falcon 9 Block 5 | SpaceX Crew-3"/>
    <x v="1"/>
    <x v="481"/>
    <x v="0"/>
    <n v="67"/>
    <n v="5561"/>
    <x v="0"/>
  </r>
  <r>
    <x v="30"/>
    <x v="54"/>
    <x v="6"/>
    <s v="Tue Nov 09, 2021 00:55 UTC"/>
    <s v="2021-11-09"/>
    <s v="00:55:00"/>
    <x v="3"/>
    <x v="3"/>
    <s v="Epsilon PBS | RAISE-2 &amp; Others"/>
    <x v="73"/>
    <x v="482"/>
    <x v="0"/>
    <n v="39"/>
    <n v="3237"/>
    <x v="0"/>
  </r>
  <r>
    <x v="2"/>
    <x v="3"/>
    <x v="3"/>
    <s v="Sat Nov 06, 2021 03:00 UTC"/>
    <s v="2021-11-06"/>
    <s v="03:00:00"/>
    <x v="3"/>
    <x v="3"/>
    <s v="Long March 2D | Yaogan 35 A/B/C"/>
    <x v="26"/>
    <x v="483"/>
    <x v="0"/>
    <n v="29.75"/>
    <n v="2469.25"/>
    <x v="0"/>
  </r>
  <r>
    <x v="2"/>
    <x v="39"/>
    <x v="3"/>
    <s v="Fri Nov 05, 2021 02:19 UTC"/>
    <s v="2021-11-05"/>
    <s v="02:19:00"/>
    <x v="3"/>
    <x v="3"/>
    <s v="Long March 6 | SDGSAT-1"/>
    <x v="50"/>
    <x v="484"/>
    <x v="0"/>
    <n v="19"/>
    <n v="1577"/>
    <x v="0"/>
  </r>
  <r>
    <x v="2"/>
    <x v="17"/>
    <x v="3"/>
    <s v="Wed Nov 03, 2021 07:43 UTC"/>
    <s v="2021-11-03"/>
    <s v="07:43:00"/>
    <x v="3"/>
    <x v="3"/>
    <s v="Long March 2C/YZ-1S | Yaogan-32 02"/>
    <x v="15"/>
    <x v="485"/>
    <x v="0"/>
    <n v="30.8"/>
    <n v="2556.4"/>
    <x v="0"/>
  </r>
  <r>
    <x v="16"/>
    <x v="22"/>
    <x v="8"/>
    <s v="Thu Oct 28, 2021 00:00 UTC"/>
    <s v="2021-10-28"/>
    <s v="00:00:00"/>
    <x v="4"/>
    <x v="3"/>
    <s v="Soyuz 2.1a | Progress MS-18"/>
    <x v="30"/>
    <x v="486"/>
    <x v="0"/>
    <n v="17.420000000000002"/>
    <n v="1445.8600000000001"/>
    <x v="0"/>
  </r>
  <r>
    <x v="10"/>
    <x v="14"/>
    <x v="3"/>
    <s v="Wed Oct 27, 2021 06:19 UTC"/>
    <s v="2021-10-27"/>
    <s v="06:19:00"/>
    <x v="4"/>
    <x v="3"/>
    <s v="Kuaizhou 1A | Jilin-1 High Resolution 02F"/>
    <x v="12"/>
    <x v="487"/>
    <x v="0"/>
    <n v="5.8"/>
    <n v="481.4"/>
    <x v="0"/>
  </r>
  <r>
    <x v="8"/>
    <x v="12"/>
    <x v="6"/>
    <s v="Tue Oct 26, 2021 02:19 UTC"/>
    <s v="2021-10-26"/>
    <s v="02:19:00"/>
    <x v="4"/>
    <x v="3"/>
    <s v="H-IIA 202 | QZS-1R"/>
    <x v="10"/>
    <x v="488"/>
    <x v="0"/>
    <n v="90"/>
    <n v="7470"/>
    <x v="0"/>
  </r>
  <r>
    <x v="21"/>
    <x v="37"/>
    <x v="11"/>
    <s v="Sun Oct 24, 2021 02:10 UTC"/>
    <s v="2021-10-24"/>
    <s v="02:10:00"/>
    <x v="4"/>
    <x v="3"/>
    <s v="Ariane 5 ECA | SES-17 &amp; Syracuse-4A"/>
    <x v="48"/>
    <x v="489"/>
    <x v="1"/>
    <n v="200"/>
    <n v="16600"/>
    <x v="0"/>
  </r>
  <r>
    <x v="2"/>
    <x v="18"/>
    <x v="3"/>
    <s v="Sun Oct 24, 2021 01:27 UTC"/>
    <s v="2021-10-24"/>
    <s v="01:27:00"/>
    <x v="4"/>
    <x v="3"/>
    <s v="Long March 3B/E | Shijian 21"/>
    <x v="34"/>
    <x v="490"/>
    <x v="0"/>
    <n v="29.15"/>
    <n v="2419.4499999999998"/>
    <x v="0"/>
  </r>
  <r>
    <x v="23"/>
    <x v="41"/>
    <x v="9"/>
    <s v="Thu Oct 21, 2021 08:00 UTC"/>
    <s v="2021-10-21"/>
    <s v="08:00:00"/>
    <x v="4"/>
    <x v="3"/>
    <s v="KSLV-2 | Test Flight"/>
    <x v="54"/>
    <x v="491"/>
    <x v="0"/>
    <m/>
    <n v="0"/>
    <x v="2"/>
  </r>
  <r>
    <x v="11"/>
    <x v="15"/>
    <x v="1"/>
    <s v="Sat Oct 16, 2021 09:34 UTC"/>
    <s v="2021-10-16"/>
    <s v="09:34:00"/>
    <x v="4"/>
    <x v="3"/>
    <s v="Atlas V 401 | Lucy"/>
    <x v="69"/>
    <x v="492"/>
    <x v="0"/>
    <n v="109"/>
    <n v="9047"/>
    <x v="0"/>
  </r>
  <r>
    <x v="2"/>
    <x v="24"/>
    <x v="3"/>
    <s v="Fri Oct 15, 2021 16:23 UTC"/>
    <s v="2021-10-15"/>
    <s v="16:23:00"/>
    <x v="4"/>
    <x v="3"/>
    <s v="Long March 2F/G | Shenzhou 13"/>
    <x v="37"/>
    <x v="493"/>
    <x v="0"/>
    <m/>
    <n v="0"/>
    <x v="0"/>
  </r>
  <r>
    <x v="2"/>
    <x v="35"/>
    <x v="3"/>
    <s v="Thu Oct 14, 2021 10:51 UTC"/>
    <s v="2021-10-14"/>
    <s v="10:51:00"/>
    <x v="4"/>
    <x v="3"/>
    <s v="Long March 2D | CHASE (Chinese HÎ± Solar Explorer) &amp; Tianyuan-1"/>
    <x v="26"/>
    <x v="494"/>
    <x v="0"/>
    <n v="29.75"/>
    <n v="2469.25"/>
    <x v="0"/>
  </r>
  <r>
    <x v="34"/>
    <x v="34"/>
    <x v="0"/>
    <s v="Thu Oct 14, 2021 09:40 UTC"/>
    <s v="2021-10-14"/>
    <s v="09:40:00"/>
    <x v="4"/>
    <x v="3"/>
    <s v="Soyuz 2.1b/Fregat | OneWeb #11"/>
    <x v="85"/>
    <x v="495"/>
    <x v="0"/>
    <n v="25"/>
    <n v="2075"/>
    <x v="0"/>
  </r>
  <r>
    <x v="14"/>
    <x v="21"/>
    <x v="1"/>
    <s v="Wed Oct 13, 2021 14:49 UTC"/>
    <s v="2021-10-13"/>
    <s v="14:49:00"/>
    <x v="4"/>
    <x v="3"/>
    <s v="New Shepard | NS-18"/>
    <x v="21"/>
    <x v="496"/>
    <x v="0"/>
    <m/>
    <n v="0"/>
    <x v="0"/>
  </r>
  <r>
    <x v="16"/>
    <x v="22"/>
    <x v="8"/>
    <s v="Tue Oct 05, 2021 08:55 UTC"/>
    <s v="2021-10-05"/>
    <s v="08:55:00"/>
    <x v="4"/>
    <x v="3"/>
    <s v="Soyuz 2.1a | Soyuz MS-19"/>
    <x v="30"/>
    <x v="497"/>
    <x v="0"/>
    <n v="17.420000000000002"/>
    <n v="1445.8600000000001"/>
    <x v="0"/>
  </r>
  <r>
    <x v="11"/>
    <x v="52"/>
    <x v="1"/>
    <s v="Mon Sep 27, 2021 18:12 UTC"/>
    <s v="2021-09-27"/>
    <s v="18:12:00"/>
    <x v="5"/>
    <x v="3"/>
    <s v="Atlas V 401 | Landsat 9 &amp; Others"/>
    <x v="69"/>
    <x v="498"/>
    <x v="0"/>
    <n v="109"/>
    <n v="9047"/>
    <x v="0"/>
  </r>
  <r>
    <x v="2"/>
    <x v="3"/>
    <x v="3"/>
    <s v="Mon Sep 27, 2021 08:20 UTC"/>
    <s v="2021-09-27"/>
    <s v="08:20:00"/>
    <x v="5"/>
    <x v="3"/>
    <s v="Long March 3B/E | Shiyan 10"/>
    <x v="34"/>
    <x v="499"/>
    <x v="0"/>
    <n v="29.15"/>
    <n v="2419.4499999999998"/>
    <x v="0"/>
  </r>
  <r>
    <x v="10"/>
    <x v="14"/>
    <x v="3"/>
    <s v="Mon Sep 27, 2021 06:19 UTC"/>
    <s v="2021-09-27"/>
    <s v="06:19:00"/>
    <x v="5"/>
    <x v="3"/>
    <s v="Kuaizhou 1A | Jilin-1 High Resolution 02D"/>
    <x v="12"/>
    <x v="500"/>
    <x v="0"/>
    <n v="5.8"/>
    <n v="481.4"/>
    <x v="0"/>
  </r>
  <r>
    <x v="2"/>
    <x v="11"/>
    <x v="3"/>
    <s v="Mon Sep 20, 2021 07:10 UTC"/>
    <s v="2021-09-20"/>
    <s v="07:10:00"/>
    <x v="5"/>
    <x v="3"/>
    <s v="Long March 7 | Tianzhou 3"/>
    <x v="9"/>
    <x v="501"/>
    <x v="0"/>
    <m/>
    <n v="0"/>
    <x v="0"/>
  </r>
  <r>
    <x v="1"/>
    <x v="6"/>
    <x v="1"/>
    <s v="Thu Sep 16, 2021 00:02 UTC"/>
    <s v="2021-09-16"/>
    <s v="00:02:00"/>
    <x v="5"/>
    <x v="3"/>
    <s v="Falcon 9 Block 5 | Inspiration4"/>
    <x v="1"/>
    <x v="502"/>
    <x v="0"/>
    <n v="67"/>
    <n v="5561"/>
    <x v="0"/>
  </r>
  <r>
    <x v="34"/>
    <x v="22"/>
    <x v="8"/>
    <s v="Tue Sep 14, 2021 18:07 UTC"/>
    <s v="2021-09-14"/>
    <s v="18:07:00"/>
    <x v="5"/>
    <x v="3"/>
    <s v="Soyuz 2.1b/Fregat | OneWeb #10"/>
    <x v="85"/>
    <x v="503"/>
    <x v="0"/>
    <n v="25"/>
    <n v="2075"/>
    <x v="0"/>
  </r>
  <r>
    <x v="1"/>
    <x v="5"/>
    <x v="1"/>
    <s v="Tue Sep 14, 2021 03:55 UTC"/>
    <s v="2021-09-14"/>
    <s v="03:55:00"/>
    <x v="5"/>
    <x v="3"/>
    <s v="Falcon 9 Block 5 | Starlink Group 2-1"/>
    <x v="1"/>
    <x v="504"/>
    <x v="0"/>
    <n v="67"/>
    <n v="5561"/>
    <x v="0"/>
  </r>
  <r>
    <x v="0"/>
    <x v="0"/>
    <x v="0"/>
    <s v="Thu Sep 09, 2021 19:59 UTC"/>
    <s v="2021-09-09"/>
    <s v="19:59:00"/>
    <x v="5"/>
    <x v="3"/>
    <s v="Soyuz 2.1v/Volga | Cosmos 2551"/>
    <x v="71"/>
    <x v="505"/>
    <x v="0"/>
    <m/>
    <n v="0"/>
    <x v="0"/>
  </r>
  <r>
    <x v="2"/>
    <x v="18"/>
    <x v="3"/>
    <s v="Thu Sep 09, 2021 11:50 UTC"/>
    <s v="2021-09-09"/>
    <s v="11:50:00"/>
    <x v="5"/>
    <x v="3"/>
    <s v="Long March 3B/E | ChinaSat 9B (Zhongxing-9B)"/>
    <x v="34"/>
    <x v="506"/>
    <x v="0"/>
    <n v="29.15"/>
    <n v="2419.4499999999998"/>
    <x v="0"/>
  </r>
  <r>
    <x v="2"/>
    <x v="35"/>
    <x v="3"/>
    <s v="Tue Sep 07, 2021 03:01 UTC"/>
    <s v="2021-09-07"/>
    <s v="03:01:00"/>
    <x v="5"/>
    <x v="3"/>
    <s v="Long March 4C | Gaofen-5 02"/>
    <x v="41"/>
    <x v="507"/>
    <x v="0"/>
    <n v="64.680000000000007"/>
    <n v="5368.4400000000005"/>
    <x v="0"/>
  </r>
  <r>
    <x v="13"/>
    <x v="20"/>
    <x v="1"/>
    <s v="Fri Sep 03, 2021 01:59 UTC"/>
    <s v="2021-09-03"/>
    <s v="01:59:00"/>
    <x v="5"/>
    <x v="3"/>
    <s v="Alpha | DREAM (Demo Flight)"/>
    <x v="19"/>
    <x v="508"/>
    <x v="0"/>
    <n v="15"/>
    <n v="1245"/>
    <x v="2"/>
  </r>
  <r>
    <x v="1"/>
    <x v="6"/>
    <x v="1"/>
    <s v="Sun Aug 29, 2021 07:14 UTC"/>
    <s v="2021-08-29"/>
    <s v="07:14:00"/>
    <x v="6"/>
    <x v="3"/>
    <s v="Falcon 9 Block 5 | CRS SpX-23"/>
    <x v="1"/>
    <x v="509"/>
    <x v="0"/>
    <n v="67"/>
    <n v="5561"/>
    <x v="0"/>
  </r>
  <r>
    <x v="33"/>
    <x v="62"/>
    <x v="1"/>
    <s v="Sat Aug 28, 2021 22:35 UTC"/>
    <s v="2021-08-28"/>
    <s v="22:35:00"/>
    <x v="6"/>
    <x v="3"/>
    <s v="Rocket 3 | STP-27AD1"/>
    <x v="79"/>
    <x v="510"/>
    <x v="1"/>
    <n v="2.5"/>
    <n v="207.5"/>
    <x v="2"/>
  </r>
  <r>
    <x v="14"/>
    <x v="21"/>
    <x v="1"/>
    <s v="Thu Aug 26, 2021 14:31 UTC"/>
    <s v="2021-08-26"/>
    <s v="14:31:00"/>
    <x v="6"/>
    <x v="3"/>
    <s v="New Shepard | NS-17"/>
    <x v="21"/>
    <x v="511"/>
    <x v="0"/>
    <m/>
    <n v="0"/>
    <x v="0"/>
  </r>
  <r>
    <x v="2"/>
    <x v="3"/>
    <x v="3"/>
    <s v="Tue Aug 24, 2021 15:41 UTC"/>
    <s v="2021-08-24"/>
    <s v="15:41:00"/>
    <x v="6"/>
    <x v="3"/>
    <s v="Long March 3B/E | TJSW-7"/>
    <x v="34"/>
    <x v="512"/>
    <x v="0"/>
    <n v="29.15"/>
    <n v="2419.4499999999998"/>
    <x v="0"/>
  </r>
  <r>
    <x v="2"/>
    <x v="17"/>
    <x v="3"/>
    <s v="Tue Aug 24, 2021 11:15 UTC"/>
    <s v="2021-08-24"/>
    <s v="11:15:00"/>
    <x v="6"/>
    <x v="3"/>
    <s v="Long March 2C/YZ-1S | RSW-01 - 03"/>
    <x v="15"/>
    <x v="513"/>
    <x v="0"/>
    <n v="30.8"/>
    <n v="2556.4"/>
    <x v="0"/>
  </r>
  <r>
    <x v="34"/>
    <x v="22"/>
    <x v="8"/>
    <s v="Sat Aug 21, 2021 22:13 UTC"/>
    <s v="2021-08-21"/>
    <s v="22:13:00"/>
    <x v="6"/>
    <x v="3"/>
    <s v="Soyuz 2.1b/Fregat | OneWeb #9"/>
    <x v="85"/>
    <x v="514"/>
    <x v="0"/>
    <n v="25"/>
    <n v="2075"/>
    <x v="0"/>
  </r>
  <r>
    <x v="2"/>
    <x v="35"/>
    <x v="3"/>
    <s v="Wed Aug 18, 2021 22:32 UTC"/>
    <s v="2021-08-18"/>
    <s v="22:32:00"/>
    <x v="6"/>
    <x v="3"/>
    <s v="Long March 4B | Tianhui-2 2A &amp; 2B"/>
    <x v="55"/>
    <x v="515"/>
    <x v="0"/>
    <n v="64.680000000000007"/>
    <n v="5368.4400000000005"/>
    <x v="0"/>
  </r>
  <r>
    <x v="21"/>
    <x v="31"/>
    <x v="11"/>
    <s v="Tue Aug 17, 2021 01:47 UTC"/>
    <s v="2021-08-17"/>
    <s v="01:47:00"/>
    <x v="6"/>
    <x v="3"/>
    <s v="Vega | PlÃ©iades-NÃ©o 4 &amp; SSMS nÂ°3"/>
    <x v="38"/>
    <x v="516"/>
    <x v="0"/>
    <n v="37"/>
    <n v="3071"/>
    <x v="0"/>
  </r>
  <r>
    <x v="12"/>
    <x v="32"/>
    <x v="7"/>
    <s v="Thu Aug 12, 2021 00:13 UTC"/>
    <s v="2021-08-12"/>
    <s v="00:13:00"/>
    <x v="6"/>
    <x v="3"/>
    <s v="GSLV Mk II | EOS-03"/>
    <x v="52"/>
    <x v="517"/>
    <x v="0"/>
    <n v="47"/>
    <n v="3901"/>
    <x v="2"/>
  </r>
  <r>
    <x v="22"/>
    <x v="36"/>
    <x v="1"/>
    <s v="Tue Aug 10, 2021 22:01 UTC"/>
    <s v="2021-08-10"/>
    <s v="22:01:00"/>
    <x v="6"/>
    <x v="3"/>
    <s v="Antares 230+ | CRS NG-16"/>
    <x v="45"/>
    <x v="518"/>
    <x v="1"/>
    <n v="85"/>
    <n v="7055"/>
    <x v="0"/>
  </r>
  <r>
    <x v="2"/>
    <x v="18"/>
    <x v="3"/>
    <s v="Thu Aug 05, 2021 16:30 UTC"/>
    <s v="2021-08-05"/>
    <s v="16:30:00"/>
    <x v="6"/>
    <x v="3"/>
    <s v="Long March 3B/E | Zhongxing-2E"/>
    <x v="34"/>
    <x v="519"/>
    <x v="0"/>
    <n v="29.15"/>
    <n v="2419.4499999999998"/>
    <x v="0"/>
  </r>
  <r>
    <x v="2"/>
    <x v="39"/>
    <x v="3"/>
    <s v="Wed Aug 04, 2021 11:01 UTC"/>
    <s v="2021-08-04"/>
    <s v="11:01:00"/>
    <x v="6"/>
    <x v="3"/>
    <s v="Long March 6 | KL-Beta A &amp; B"/>
    <x v="50"/>
    <x v="520"/>
    <x v="0"/>
    <n v="19"/>
    <n v="1577"/>
    <x v="0"/>
  </r>
  <r>
    <x v="15"/>
    <x v="14"/>
    <x v="3"/>
    <s v="Tue Aug 03, 2021 07:39 UTC"/>
    <s v="2021-08-03"/>
    <s v="07:39:00"/>
    <x v="6"/>
    <x v="3"/>
    <s v="Hyperbola-1 | Jilin-1 Mofang-01A (?)"/>
    <x v="22"/>
    <x v="521"/>
    <x v="0"/>
    <m/>
    <n v="0"/>
    <x v="2"/>
  </r>
  <r>
    <x v="21"/>
    <x v="37"/>
    <x v="11"/>
    <s v="Fri Jul 30, 2021 21:00 UTC"/>
    <s v="2021-07-30"/>
    <s v="21:00:00"/>
    <x v="7"/>
    <x v="3"/>
    <s v="Ariane 5 ECA | Eutelsat Quantum &amp; Star One D2"/>
    <x v="48"/>
    <x v="522"/>
    <x v="1"/>
    <n v="200"/>
    <n v="16600"/>
    <x v="0"/>
  </r>
  <r>
    <x v="3"/>
    <x v="57"/>
    <x v="4"/>
    <s v="Thu Jul 29, 2021 06:00 UTC"/>
    <s v="2021-07-29"/>
    <s v="06:00:00"/>
    <x v="7"/>
    <x v="3"/>
    <s v="Electron/Curie | Itâ€™s a Little Chile Up Here"/>
    <x v="4"/>
    <x v="523"/>
    <x v="0"/>
    <n v="7.5"/>
    <n v="622.5"/>
    <x v="0"/>
  </r>
  <r>
    <x v="2"/>
    <x v="17"/>
    <x v="3"/>
    <s v="Thu Jul 29, 2021 04:01 UTC"/>
    <s v="2021-07-29"/>
    <s v="04:01:00"/>
    <x v="7"/>
    <x v="3"/>
    <s v="Long March 2D | Tianhui-1 04"/>
    <x v="26"/>
    <x v="524"/>
    <x v="0"/>
    <n v="29.75"/>
    <n v="2469.25"/>
    <x v="0"/>
  </r>
  <r>
    <x v="16"/>
    <x v="45"/>
    <x v="8"/>
    <s v="Wed Jul 21, 2021 14:58 UTC"/>
    <s v="2021-07-21"/>
    <s v="14:58:00"/>
    <x v="7"/>
    <x v="3"/>
    <s v="Proton-M | MLM-U Nauka"/>
    <x v="87"/>
    <x v="525"/>
    <x v="0"/>
    <n v="65"/>
    <n v="5395"/>
    <x v="0"/>
  </r>
  <r>
    <x v="14"/>
    <x v="21"/>
    <x v="1"/>
    <s v="Tue Jul 20, 2021 13:11 UTC"/>
    <s v="2021-07-20"/>
    <s v="13:11:00"/>
    <x v="7"/>
    <x v="3"/>
    <s v="New Shepard | NS-16"/>
    <x v="21"/>
    <x v="526"/>
    <x v="0"/>
    <m/>
    <n v="0"/>
    <x v="0"/>
  </r>
  <r>
    <x v="2"/>
    <x v="3"/>
    <x v="3"/>
    <s v="Mon Jul 19, 2021 00:19 UTC"/>
    <s v="2021-07-19"/>
    <s v="00:19:00"/>
    <x v="7"/>
    <x v="3"/>
    <s v="Long March 2C | Yaogan-30 10"/>
    <x v="3"/>
    <x v="527"/>
    <x v="0"/>
    <n v="30.8"/>
    <n v="2556.4"/>
    <x v="0"/>
  </r>
  <r>
    <x v="5"/>
    <x v="8"/>
    <x v="1"/>
    <s v="Sun Jul 11, 2021 15:25 UTC"/>
    <s v="2021-07-11"/>
    <s v="15:25:00"/>
    <x v="7"/>
    <x v="3"/>
    <s v="SpaceShipTwo | Unity 22"/>
    <x v="6"/>
    <x v="528"/>
    <x v="0"/>
    <m/>
    <n v="0"/>
    <x v="0"/>
  </r>
  <r>
    <x v="2"/>
    <x v="39"/>
    <x v="3"/>
    <s v="Fri Jul 09, 2021 11:59 UTC"/>
    <s v="2021-07-09"/>
    <s v="11:59:00"/>
    <x v="7"/>
    <x v="3"/>
    <s v="Long March 6 | Zhongzi Group 02 (Ningxia-1-02)"/>
    <x v="50"/>
    <x v="529"/>
    <x v="0"/>
    <n v="19"/>
    <n v="1577"/>
    <x v="0"/>
  </r>
  <r>
    <x v="2"/>
    <x v="18"/>
    <x v="3"/>
    <s v="Tue Jul 06, 2021 15:53 UTC"/>
    <s v="2021-07-06"/>
    <s v="15:53:00"/>
    <x v="7"/>
    <x v="3"/>
    <s v="Long March 3C/E | Tianlian 1-05"/>
    <x v="88"/>
    <x v="530"/>
    <x v="0"/>
    <n v="20"/>
    <n v="1660"/>
    <x v="0"/>
  </r>
  <r>
    <x v="2"/>
    <x v="17"/>
    <x v="3"/>
    <s v="Sun Jul 04, 2021 23:28 UTC"/>
    <s v="2021-07-04"/>
    <s v="23:28:00"/>
    <x v="7"/>
    <x v="3"/>
    <s v="Long March 4C | Fengyun-3E"/>
    <x v="41"/>
    <x v="531"/>
    <x v="0"/>
    <n v="64.680000000000007"/>
    <n v="5368.4400000000005"/>
    <x v="0"/>
  </r>
  <r>
    <x v="2"/>
    <x v="35"/>
    <x v="3"/>
    <s v="Sat Jul 03, 2021 02:51 UTC"/>
    <s v="2021-07-03"/>
    <s v="02:51:00"/>
    <x v="7"/>
    <x v="3"/>
    <s v="Long March 2D | Jilin-1 Wideband-01B &amp; High Resolution 03D"/>
    <x v="26"/>
    <x v="532"/>
    <x v="0"/>
    <n v="29.75"/>
    <n v="2469.25"/>
    <x v="0"/>
  </r>
  <r>
    <x v="34"/>
    <x v="34"/>
    <x v="0"/>
    <s v="Thu Jul 01, 2021 12:48 UTC"/>
    <s v="2021-07-01"/>
    <s v="12:48:00"/>
    <x v="7"/>
    <x v="3"/>
    <s v="Soyuz 2.1b/Fregat | OneWeb #8"/>
    <x v="85"/>
    <x v="533"/>
    <x v="0"/>
    <n v="25"/>
    <n v="2075"/>
    <x v="0"/>
  </r>
  <r>
    <x v="1"/>
    <x v="1"/>
    <x v="1"/>
    <s v="Wed Jun 30, 2021 19:31 UTC"/>
    <s v="2021-06-30"/>
    <s v="19:31:00"/>
    <x v="8"/>
    <x v="3"/>
    <s v="Falcon 9 Block 5 | Transporter 2"/>
    <x v="1"/>
    <x v="534"/>
    <x v="0"/>
    <n v="67"/>
    <n v="5561"/>
    <x v="0"/>
  </r>
  <r>
    <x v="28"/>
    <x v="58"/>
    <x v="1"/>
    <s v="Wed Jun 30, 2021 14:47 UTC"/>
    <s v="2021-06-30"/>
    <s v="14:47:00"/>
    <x v="8"/>
    <x v="3"/>
    <s v="LauncherOne | Tubular Bells, Part One"/>
    <x v="65"/>
    <x v="535"/>
    <x v="1"/>
    <n v="12"/>
    <n v="996"/>
    <x v="0"/>
  </r>
  <r>
    <x v="16"/>
    <x v="22"/>
    <x v="8"/>
    <s v="Tue Jun 29, 2021 23:27 UTC"/>
    <s v="2021-06-29"/>
    <s v="23:27:00"/>
    <x v="8"/>
    <x v="3"/>
    <s v="Soyuz 2.1a | Progress MS-17"/>
    <x v="30"/>
    <x v="536"/>
    <x v="0"/>
    <n v="17.420000000000002"/>
    <n v="1445.8600000000001"/>
    <x v="0"/>
  </r>
  <r>
    <x v="0"/>
    <x v="0"/>
    <x v="0"/>
    <s v="Fri Jun 25, 2021 19:50 UTC"/>
    <s v="2021-06-25"/>
    <s v="19:50:00"/>
    <x v="8"/>
    <x v="3"/>
    <s v="Soyuz 2.1b | Cosmos 2550"/>
    <x v="20"/>
    <x v="537"/>
    <x v="0"/>
    <n v="20"/>
    <n v="1660"/>
    <x v="0"/>
  </r>
  <r>
    <x v="2"/>
    <x v="3"/>
    <x v="3"/>
    <s v="Fri Jun 18, 2021 06:30 UTC"/>
    <s v="2021-06-18"/>
    <s v="06:30:00"/>
    <x v="8"/>
    <x v="3"/>
    <s v="Long March 2C | Yaogan-30 09 &amp; Apocalypse 14"/>
    <x v="3"/>
    <x v="538"/>
    <x v="0"/>
    <n v="30.8"/>
    <n v="2556.4"/>
    <x v="0"/>
  </r>
  <r>
    <x v="1"/>
    <x v="1"/>
    <x v="1"/>
    <s v="Thu Jun 17, 2021 16:09 UTC"/>
    <s v="2021-06-17"/>
    <s v="16:09:00"/>
    <x v="8"/>
    <x v="3"/>
    <s v="Falcon 9 Block 5 | GPS III-5"/>
    <x v="1"/>
    <x v="539"/>
    <x v="0"/>
    <n v="67"/>
    <n v="5561"/>
    <x v="0"/>
  </r>
  <r>
    <x v="2"/>
    <x v="24"/>
    <x v="3"/>
    <s v="Thu Jun 17, 2021 01:22 UTC"/>
    <s v="2021-06-17"/>
    <s v="01:22:00"/>
    <x v="8"/>
    <x v="3"/>
    <s v="Long March 2F/G | Shenzhou 12"/>
    <x v="37"/>
    <x v="540"/>
    <x v="0"/>
    <m/>
    <n v="0"/>
    <x v="0"/>
  </r>
  <r>
    <x v="22"/>
    <x v="64"/>
    <x v="1"/>
    <s v="Tue Jun 15, 2021 13:35 UTC"/>
    <s v="2021-06-15"/>
    <s v="13:35:00"/>
    <x v="8"/>
    <x v="3"/>
    <s v="Minotaur I | NROL-111"/>
    <x v="89"/>
    <x v="541"/>
    <x v="0"/>
    <n v="40"/>
    <n v="3320"/>
    <x v="0"/>
  </r>
  <r>
    <x v="22"/>
    <x v="65"/>
    <x v="1"/>
    <s v="Sun Jun 13, 2021 08:11 UTC"/>
    <s v="2021-06-13"/>
    <s v="08:11:00"/>
    <x v="8"/>
    <x v="3"/>
    <s v="Pegasus XL | Odyssey (TacRL-2)"/>
    <x v="90"/>
    <x v="542"/>
    <x v="0"/>
    <n v="40"/>
    <n v="3320"/>
    <x v="0"/>
  </r>
  <r>
    <x v="2"/>
    <x v="35"/>
    <x v="3"/>
    <s v="Fri Jun 11, 2021 03:03 UTC"/>
    <s v="2021-06-11"/>
    <s v="03:03:00"/>
    <x v="8"/>
    <x v="3"/>
    <s v="Long March 2D | Beijing-3, Haisi-2 &amp; Others"/>
    <x v="26"/>
    <x v="543"/>
    <x v="0"/>
    <n v="29.75"/>
    <n v="2469.25"/>
    <x v="0"/>
  </r>
  <r>
    <x v="1"/>
    <x v="1"/>
    <x v="1"/>
    <s v="Sun Jun 06, 2021 04:26 UTC"/>
    <s v="2021-06-06"/>
    <s v="04:26:00"/>
    <x v="8"/>
    <x v="3"/>
    <s v="Falcon 9 Block 5 | SXM-8"/>
    <x v="1"/>
    <x v="544"/>
    <x v="0"/>
    <n v="67"/>
    <n v="5561"/>
    <x v="0"/>
  </r>
  <r>
    <x v="1"/>
    <x v="6"/>
    <x v="1"/>
    <s v="Thu Jun 03, 2021 17:29 UTC"/>
    <s v="2021-06-03"/>
    <s v="17:29:00"/>
    <x v="8"/>
    <x v="3"/>
    <s v="Falcon 9 Block 5 | CRS SpX-22"/>
    <x v="1"/>
    <x v="545"/>
    <x v="0"/>
    <n v="67"/>
    <n v="5561"/>
    <x v="0"/>
  </r>
  <r>
    <x v="2"/>
    <x v="18"/>
    <x v="3"/>
    <s v="Wed Jun 02, 2021 16:17 UTC"/>
    <s v="2021-06-02"/>
    <s v="16:17:00"/>
    <x v="8"/>
    <x v="3"/>
    <s v="Long March 3B/E | Fengyun-4B"/>
    <x v="34"/>
    <x v="546"/>
    <x v="0"/>
    <n v="29.15"/>
    <n v="2419.4499999999998"/>
    <x v="0"/>
  </r>
  <r>
    <x v="2"/>
    <x v="11"/>
    <x v="3"/>
    <s v="Sat May 29, 2021 12:55 UTC"/>
    <s v="2021-05-29"/>
    <s v="12:55:00"/>
    <x v="9"/>
    <x v="3"/>
    <s v="Long March 7 | Tianzhou 2"/>
    <x v="9"/>
    <x v="547"/>
    <x v="0"/>
    <m/>
    <n v="0"/>
    <x v="0"/>
  </r>
  <r>
    <x v="34"/>
    <x v="34"/>
    <x v="0"/>
    <s v="Fri May 28, 2021 17:38 UTC"/>
    <s v="2021-05-28"/>
    <s v="17:38:00"/>
    <x v="9"/>
    <x v="3"/>
    <s v="Soyuz 2.1b/Fregat | OneWeb #7"/>
    <x v="85"/>
    <x v="548"/>
    <x v="0"/>
    <n v="25"/>
    <n v="2075"/>
    <x v="0"/>
  </r>
  <r>
    <x v="1"/>
    <x v="1"/>
    <x v="1"/>
    <s v="Wed May 26, 2021 18:59 UTC"/>
    <s v="2021-05-26"/>
    <s v="18:59:00"/>
    <x v="9"/>
    <x v="3"/>
    <s v="Falcon 9 Block 5 | Starlink V1 L28"/>
    <x v="1"/>
    <x v="549"/>
    <x v="0"/>
    <n v="67"/>
    <n v="5561"/>
    <x v="0"/>
  </r>
  <r>
    <x v="5"/>
    <x v="8"/>
    <x v="1"/>
    <s v="Sat May 22, 2021 15:26 UTC"/>
    <s v="2021-05-22"/>
    <s v="15:26:00"/>
    <x v="9"/>
    <x v="3"/>
    <s v="SpaceShipTwo | VF-03"/>
    <x v="6"/>
    <x v="550"/>
    <x v="0"/>
    <m/>
    <n v="0"/>
    <x v="0"/>
  </r>
  <r>
    <x v="2"/>
    <x v="17"/>
    <x v="3"/>
    <s v="Wed May 19, 2021 04:03 UTC"/>
    <s v="2021-05-19"/>
    <s v="04:03:00"/>
    <x v="9"/>
    <x v="3"/>
    <s v="Long March 4B | Haiyang 2D"/>
    <x v="55"/>
    <x v="551"/>
    <x v="0"/>
    <n v="64.680000000000007"/>
    <n v="5368.4400000000005"/>
    <x v="0"/>
  </r>
  <r>
    <x v="11"/>
    <x v="15"/>
    <x v="1"/>
    <s v="Tue May 18, 2021 17:37 UTC"/>
    <s v="2021-05-18"/>
    <s v="17:37:00"/>
    <x v="9"/>
    <x v="3"/>
    <s v="Atlas V 421 | SBIRS GEO-5"/>
    <x v="75"/>
    <x v="552"/>
    <x v="0"/>
    <n v="123"/>
    <n v="10209"/>
    <x v="0"/>
  </r>
  <r>
    <x v="1"/>
    <x v="6"/>
    <x v="1"/>
    <s v="Sat May 15, 2021 22:56 UTC"/>
    <s v="2021-05-15"/>
    <s v="22:56:00"/>
    <x v="9"/>
    <x v="3"/>
    <s v="Falcon 9 Block 5 | Starlink V1 L26 &amp; Rideshares"/>
    <x v="1"/>
    <x v="553"/>
    <x v="0"/>
    <n v="67"/>
    <n v="5561"/>
    <x v="0"/>
  </r>
  <r>
    <x v="3"/>
    <x v="57"/>
    <x v="4"/>
    <s v="Sat May 15, 2021 11:11 UTC"/>
    <s v="2021-05-15"/>
    <s v="11:11:00"/>
    <x v="9"/>
    <x v="3"/>
    <s v="Electron/Curie | Running Out of Toes"/>
    <x v="4"/>
    <x v="554"/>
    <x v="0"/>
    <n v="7.5"/>
    <n v="622.5"/>
    <x v="2"/>
  </r>
  <r>
    <x v="1"/>
    <x v="1"/>
    <x v="1"/>
    <s v="Sun May 09, 2021 06:42 UTC"/>
    <s v="2021-05-09"/>
    <s v="06:42:00"/>
    <x v="9"/>
    <x v="3"/>
    <s v="Falcon 9 Block 5 | Starlink V1 L27"/>
    <x v="1"/>
    <x v="555"/>
    <x v="0"/>
    <n v="67"/>
    <n v="5561"/>
    <x v="0"/>
  </r>
  <r>
    <x v="2"/>
    <x v="3"/>
    <x v="3"/>
    <s v="Thu May 06, 2021 18:11 UTC"/>
    <s v="2021-05-06"/>
    <s v="18:11:00"/>
    <x v="9"/>
    <x v="3"/>
    <s v="Long March 2C | Yaogan-30 08 &amp; Apocalypse 12"/>
    <x v="3"/>
    <x v="556"/>
    <x v="0"/>
    <n v="30.8"/>
    <n v="2556.4"/>
    <x v="0"/>
  </r>
  <r>
    <x v="1"/>
    <x v="66"/>
    <x v="1"/>
    <s v="Wed May 05, 2021 22:25 UTC"/>
    <s v="2021-05-05"/>
    <s v="22:25:00"/>
    <x v="9"/>
    <x v="3"/>
    <s v="Starship Prototype | 10-Kilometer Test Flight"/>
    <x v="91"/>
    <x v="557"/>
    <x v="0"/>
    <m/>
    <n v="0"/>
    <x v="0"/>
  </r>
  <r>
    <x v="1"/>
    <x v="6"/>
    <x v="1"/>
    <s v="Tue May 04, 2021 19:01 UTC"/>
    <s v="2021-05-04"/>
    <s v="19:01:00"/>
    <x v="9"/>
    <x v="3"/>
    <s v="Falcon 9 Block 5 | Starlink V1 L25"/>
    <x v="1"/>
    <x v="558"/>
    <x v="0"/>
    <n v="67"/>
    <n v="5561"/>
    <x v="0"/>
  </r>
  <r>
    <x v="2"/>
    <x v="17"/>
    <x v="3"/>
    <s v="Fri Apr 30, 2021 07:27 UTC"/>
    <s v="2021-04-30"/>
    <s v="07:27:00"/>
    <x v="10"/>
    <x v="3"/>
    <s v="Long March 4C | Yaogan 34"/>
    <x v="41"/>
    <x v="559"/>
    <x v="0"/>
    <n v="64.680000000000007"/>
    <n v="5368.4400000000005"/>
    <x v="0"/>
  </r>
  <r>
    <x v="1"/>
    <x v="1"/>
    <x v="1"/>
    <s v="Thu Apr 29, 2021 03:44 UTC"/>
    <s v="2021-04-29"/>
    <s v="03:44:00"/>
    <x v="10"/>
    <x v="3"/>
    <s v="Falcon 9 Block 5 | Starlink V1 L24"/>
    <x v="1"/>
    <x v="560"/>
    <x v="0"/>
    <n v="67"/>
    <n v="5561"/>
    <x v="0"/>
  </r>
  <r>
    <x v="2"/>
    <x v="23"/>
    <x v="3"/>
    <s v="Thu Apr 29, 2021 03:23 UTC"/>
    <s v="2021-04-29"/>
    <s v="03:23:00"/>
    <x v="10"/>
    <x v="3"/>
    <s v="Long March 5B | Tianhe"/>
    <x v="70"/>
    <x v="561"/>
    <x v="0"/>
    <m/>
    <n v="0"/>
    <x v="0"/>
  </r>
  <r>
    <x v="21"/>
    <x v="31"/>
    <x v="11"/>
    <s v="Thu Apr 29, 2021 01:50 UTC"/>
    <s v="2021-04-29"/>
    <s v="01:50:00"/>
    <x v="10"/>
    <x v="3"/>
    <s v="Vega | PlÃ©iades-NÃ©o 3 &amp; SSMS nÂ°2"/>
    <x v="38"/>
    <x v="562"/>
    <x v="0"/>
    <n v="37"/>
    <n v="3071"/>
    <x v="0"/>
  </r>
  <r>
    <x v="2"/>
    <x v="39"/>
    <x v="3"/>
    <s v="Tue Apr 27, 2021 03:20 UTC"/>
    <s v="2021-04-27"/>
    <s v="03:20:00"/>
    <x v="10"/>
    <x v="3"/>
    <s v="Long March 6 | Qilu-1, 4 &amp; Rideshares"/>
    <x v="50"/>
    <x v="563"/>
    <x v="0"/>
    <n v="19"/>
    <n v="1577"/>
    <x v="0"/>
  </r>
  <r>
    <x v="11"/>
    <x v="56"/>
    <x v="1"/>
    <s v="Mon Apr 26, 2021 20:47 UTC"/>
    <s v="2021-04-26"/>
    <s v="20:47:00"/>
    <x v="10"/>
    <x v="3"/>
    <s v="Delta IV Heavy | KH-11 18 (USA-314) (NROL-82)"/>
    <x v="49"/>
    <x v="564"/>
    <x v="0"/>
    <n v="350"/>
    <n v="29050"/>
    <x v="0"/>
  </r>
  <r>
    <x v="34"/>
    <x v="34"/>
    <x v="0"/>
    <s v="Sun Apr 25, 2021 22:14 UTC"/>
    <s v="2021-04-25"/>
    <s v="22:14:00"/>
    <x v="10"/>
    <x v="3"/>
    <s v="Soyuz 2.1b/Fregat | OneWeb #6"/>
    <x v="85"/>
    <x v="565"/>
    <x v="0"/>
    <n v="25"/>
    <n v="2075"/>
    <x v="0"/>
  </r>
  <r>
    <x v="1"/>
    <x v="6"/>
    <x v="1"/>
    <s v="Fri Apr 23, 2021 09:49 UTC"/>
    <s v="2021-04-23"/>
    <s v="09:49:00"/>
    <x v="10"/>
    <x v="3"/>
    <s v="Falcon 9 Block 5 | SpaceX Crew-2"/>
    <x v="1"/>
    <x v="566"/>
    <x v="0"/>
    <n v="67"/>
    <n v="5561"/>
    <x v="0"/>
  </r>
  <r>
    <x v="14"/>
    <x v="21"/>
    <x v="1"/>
    <s v="Wed Apr 14, 2021 16:51 UTC"/>
    <s v="2021-04-14"/>
    <s v="16:51:00"/>
    <x v="10"/>
    <x v="3"/>
    <s v="New Shepard | NS-15"/>
    <x v="21"/>
    <x v="567"/>
    <x v="0"/>
    <m/>
    <n v="0"/>
    <x v="0"/>
  </r>
  <r>
    <x v="16"/>
    <x v="22"/>
    <x v="8"/>
    <s v="Fri Apr 09, 2021 07:42 UTC"/>
    <s v="2021-04-09"/>
    <s v="07:42:00"/>
    <x v="10"/>
    <x v="3"/>
    <s v="Soyuz 2.1a | Soyuz MS-18"/>
    <x v="30"/>
    <x v="568"/>
    <x v="0"/>
    <n v="17.420000000000002"/>
    <n v="1445.8600000000001"/>
    <x v="0"/>
  </r>
  <r>
    <x v="2"/>
    <x v="35"/>
    <x v="3"/>
    <s v="Thu Apr 08, 2021 23:01 UTC"/>
    <s v="2021-04-08"/>
    <s v="23:01:00"/>
    <x v="10"/>
    <x v="3"/>
    <s v="Long March 4B | Shiyan-6 03"/>
    <x v="55"/>
    <x v="569"/>
    <x v="0"/>
    <n v="64.680000000000007"/>
    <n v="5368.4400000000005"/>
    <x v="0"/>
  </r>
  <r>
    <x v="1"/>
    <x v="1"/>
    <x v="1"/>
    <s v="Wed Apr 07, 2021 16:34 UTC"/>
    <s v="2021-04-07"/>
    <s v="16:34:00"/>
    <x v="10"/>
    <x v="3"/>
    <s v="Falcon 9 Block 5 | Starlink V1 L23"/>
    <x v="1"/>
    <x v="570"/>
    <x v="0"/>
    <n v="67"/>
    <n v="5561"/>
    <x v="0"/>
  </r>
  <r>
    <x v="2"/>
    <x v="17"/>
    <x v="3"/>
    <s v="Tue Mar 30, 2021 22:45 UTC"/>
    <s v="2021-03-30"/>
    <s v="22:45:00"/>
    <x v="11"/>
    <x v="3"/>
    <s v="Long March 4C | Gaofen-12 02"/>
    <x v="41"/>
    <x v="571"/>
    <x v="0"/>
    <n v="64.680000000000007"/>
    <n v="5368.4400000000005"/>
    <x v="0"/>
  </r>
  <r>
    <x v="1"/>
    <x v="67"/>
    <x v="1"/>
    <s v="Tue Mar 30, 2021 13:00 UTC"/>
    <s v="2021-03-30"/>
    <s v="13:00:00"/>
    <x v="11"/>
    <x v="3"/>
    <s v="Starship Prototype | 10-Kilometer Test Flight"/>
    <x v="91"/>
    <x v="557"/>
    <x v="0"/>
    <m/>
    <n v="0"/>
    <x v="2"/>
  </r>
  <r>
    <x v="34"/>
    <x v="34"/>
    <x v="0"/>
    <s v="Thu Mar 25, 2021 02:47 UTC"/>
    <s v="2021-03-25"/>
    <s v="02:47:00"/>
    <x v="11"/>
    <x v="3"/>
    <s v="Soyuz 2.1b/Fregat | OneWeb #5"/>
    <x v="85"/>
    <x v="572"/>
    <x v="0"/>
    <n v="25"/>
    <n v="2075"/>
    <x v="0"/>
  </r>
  <r>
    <x v="1"/>
    <x v="1"/>
    <x v="1"/>
    <s v="Wed Mar 24, 2021 08:28 UTC"/>
    <s v="2021-03-24"/>
    <s v="08:28:00"/>
    <x v="11"/>
    <x v="3"/>
    <s v="Falcon 9 Block 5 | Starlink V1 L22"/>
    <x v="1"/>
    <x v="573"/>
    <x v="0"/>
    <n v="67"/>
    <n v="5561"/>
    <x v="0"/>
  </r>
  <r>
    <x v="3"/>
    <x v="57"/>
    <x v="4"/>
    <s v="Mon Mar 22, 2021 22:30 UTC"/>
    <s v="2021-03-22"/>
    <s v="22:30:00"/>
    <x v="11"/>
    <x v="3"/>
    <s v="Electron/Photon | They Go Up So Fast"/>
    <x v="77"/>
    <x v="574"/>
    <x v="0"/>
    <n v="7.5"/>
    <n v="622.5"/>
    <x v="0"/>
  </r>
  <r>
    <x v="35"/>
    <x v="22"/>
    <x v="8"/>
    <s v="Mon Mar 22, 2021 06:07 UTC"/>
    <s v="2021-03-22"/>
    <s v="06:07:00"/>
    <x v="11"/>
    <x v="3"/>
    <s v="Soyuz 2.1a/Fregat-M | CAS500-1 &amp; Others"/>
    <x v="53"/>
    <x v="575"/>
    <x v="0"/>
    <n v="23"/>
    <n v="1909"/>
    <x v="0"/>
  </r>
  <r>
    <x v="1"/>
    <x v="6"/>
    <x v="1"/>
    <s v="Sun Mar 14, 2021 10:01 UTC"/>
    <s v="2021-03-14"/>
    <s v="10:01:00"/>
    <x v="11"/>
    <x v="3"/>
    <s v="Falcon 9 Block 5 | Starlink V1 L21"/>
    <x v="1"/>
    <x v="576"/>
    <x v="0"/>
    <n v="67"/>
    <n v="5561"/>
    <x v="0"/>
  </r>
  <r>
    <x v="2"/>
    <x v="17"/>
    <x v="3"/>
    <s v="Sat Mar 13, 2021 02:19 UTC"/>
    <s v="2021-03-13"/>
    <s v="02:19:00"/>
    <x v="11"/>
    <x v="3"/>
    <s v="Long March 4C | Yaogan-31 04"/>
    <x v="41"/>
    <x v="577"/>
    <x v="0"/>
    <n v="64.680000000000007"/>
    <n v="5368.4400000000005"/>
    <x v="0"/>
  </r>
  <r>
    <x v="2"/>
    <x v="11"/>
    <x v="3"/>
    <s v="Thu Mar 11, 2021 17:51 UTC"/>
    <s v="2021-03-11"/>
    <s v="17:51:00"/>
    <x v="11"/>
    <x v="3"/>
    <s v="Long March 7A | Shiyan 9"/>
    <x v="35"/>
    <x v="578"/>
    <x v="0"/>
    <m/>
    <n v="0"/>
    <x v="0"/>
  </r>
  <r>
    <x v="1"/>
    <x v="1"/>
    <x v="1"/>
    <s v="Thu Mar 11, 2021 08:13 UTC"/>
    <s v="2021-03-11"/>
    <s v="08:13:00"/>
    <x v="11"/>
    <x v="3"/>
    <s v="Falcon 9 Block 5 | Starlink V1 L20"/>
    <x v="1"/>
    <x v="579"/>
    <x v="0"/>
    <n v="67"/>
    <n v="5561"/>
    <x v="0"/>
  </r>
  <r>
    <x v="1"/>
    <x v="6"/>
    <x v="1"/>
    <s v="Thu Mar 04, 2021 08:24 UTC"/>
    <s v="2021-03-04"/>
    <s v="08:24:00"/>
    <x v="11"/>
    <x v="3"/>
    <s v="Falcon 9 Block 5 | Starlink V1 L17"/>
    <x v="1"/>
    <x v="580"/>
    <x v="0"/>
    <n v="67"/>
    <n v="5561"/>
    <x v="0"/>
  </r>
  <r>
    <x v="1"/>
    <x v="66"/>
    <x v="1"/>
    <s v="Wed Mar 03, 2021 23:14 UTC"/>
    <s v="2021-03-03"/>
    <s v="23:14:00"/>
    <x v="11"/>
    <x v="3"/>
    <s v="Starship Prototype | 10-Kilometer Test Flight"/>
    <x v="91"/>
    <x v="557"/>
    <x v="0"/>
    <m/>
    <n v="0"/>
    <x v="1"/>
  </r>
  <r>
    <x v="16"/>
    <x v="22"/>
    <x v="8"/>
    <s v="Sun Feb 28, 2021 06:55 UTC"/>
    <s v="2021-02-28"/>
    <s v="06:55:00"/>
    <x v="0"/>
    <x v="3"/>
    <s v="Soyuz 2.1b/Fregat-M | Arktika-M nÂ°1"/>
    <x v="23"/>
    <x v="581"/>
    <x v="0"/>
    <n v="25"/>
    <n v="2075"/>
    <x v="0"/>
  </r>
  <r>
    <x v="12"/>
    <x v="16"/>
    <x v="7"/>
    <s v="Sun Feb 28, 2021 04:54 UTC"/>
    <s v="2021-02-28"/>
    <s v="04:54:00"/>
    <x v="0"/>
    <x v="3"/>
    <s v="PSLV-DL | AmazÃ´nia 1 &amp; Others"/>
    <x v="14"/>
    <x v="582"/>
    <x v="0"/>
    <m/>
    <n v="0"/>
    <x v="0"/>
  </r>
  <r>
    <x v="2"/>
    <x v="17"/>
    <x v="3"/>
    <s v="Wed Feb 24, 2021 02:22 UTC"/>
    <s v="2021-02-24"/>
    <s v="02:22:00"/>
    <x v="0"/>
    <x v="3"/>
    <s v="Long March 4C | Yaogan-31 03"/>
    <x v="41"/>
    <x v="583"/>
    <x v="0"/>
    <n v="64.680000000000007"/>
    <n v="5368.4400000000005"/>
    <x v="0"/>
  </r>
  <r>
    <x v="22"/>
    <x v="36"/>
    <x v="1"/>
    <s v="Sat Feb 20, 2021 17:36 UTC"/>
    <s v="2021-02-20"/>
    <s v="17:36:00"/>
    <x v="0"/>
    <x v="3"/>
    <s v="Antares 230+ | CRS NG-15"/>
    <x v="45"/>
    <x v="584"/>
    <x v="1"/>
    <n v="85"/>
    <n v="7055"/>
    <x v="0"/>
  </r>
  <r>
    <x v="1"/>
    <x v="1"/>
    <x v="1"/>
    <s v="Tue Feb 16, 2021 03:59 UTC"/>
    <s v="2021-02-16"/>
    <s v="03:59:00"/>
    <x v="0"/>
    <x v="3"/>
    <s v="Falcon 9 Block 5 | Starlink V1 L19"/>
    <x v="1"/>
    <x v="585"/>
    <x v="0"/>
    <n v="67"/>
    <n v="5561"/>
    <x v="0"/>
  </r>
  <r>
    <x v="16"/>
    <x v="22"/>
    <x v="8"/>
    <s v="Mon Feb 15, 2021 04:45 UTC"/>
    <s v="2021-02-15"/>
    <s v="04:45:00"/>
    <x v="0"/>
    <x v="3"/>
    <s v="Soyuz 2.1a | Progress MS-16"/>
    <x v="30"/>
    <x v="586"/>
    <x v="0"/>
    <n v="17.420000000000002"/>
    <n v="1445.8600000000001"/>
    <x v="0"/>
  </r>
  <r>
    <x v="2"/>
    <x v="3"/>
    <x v="3"/>
    <s v="Thu Feb 04, 2021 15:36 UTC"/>
    <s v="2021-02-04"/>
    <s v="15:36:00"/>
    <x v="0"/>
    <x v="3"/>
    <s v="Long March 3B/E | TJS-6"/>
    <x v="34"/>
    <x v="587"/>
    <x v="0"/>
    <n v="29.15"/>
    <n v="2419.4499999999998"/>
    <x v="0"/>
  </r>
  <r>
    <x v="1"/>
    <x v="1"/>
    <x v="1"/>
    <s v="Thu Feb 04, 2021 06:19 UTC"/>
    <s v="2021-02-04"/>
    <s v="06:19:00"/>
    <x v="0"/>
    <x v="3"/>
    <s v="Falcon 9 Block 5 | Starlink V1 L18"/>
    <x v="1"/>
    <x v="588"/>
    <x v="0"/>
    <n v="67"/>
    <n v="5561"/>
    <x v="0"/>
  </r>
  <r>
    <x v="0"/>
    <x v="0"/>
    <x v="0"/>
    <s v="Tue Feb 02, 2021 20:45 UTC"/>
    <s v="2021-02-02"/>
    <s v="20:45:00"/>
    <x v="0"/>
    <x v="3"/>
    <s v="Soyuz 2.1b | Cosmos 2549"/>
    <x v="20"/>
    <x v="589"/>
    <x v="0"/>
    <n v="20"/>
    <n v="1660"/>
    <x v="0"/>
  </r>
  <r>
    <x v="1"/>
    <x v="67"/>
    <x v="1"/>
    <s v="Tue Feb 02, 2021 20:25 UTC"/>
    <s v="2021-02-02"/>
    <s v="20:25:00"/>
    <x v="0"/>
    <x v="3"/>
    <s v="Starship Prototype | 10-Kilometer Test Flight"/>
    <x v="91"/>
    <x v="557"/>
    <x v="0"/>
    <m/>
    <n v="0"/>
    <x v="1"/>
  </r>
  <r>
    <x v="4"/>
    <x v="59"/>
    <x v="5"/>
    <s v="Mon Feb 01, 2021"/>
    <s v="2021-02-01"/>
    <s v="00:00:00"/>
    <x v="0"/>
    <x v="3"/>
    <s v="Zoljanah | Demo Flight 2"/>
    <x v="78"/>
    <x v="590"/>
    <x v="0"/>
    <m/>
    <n v="0"/>
    <x v="0"/>
  </r>
  <r>
    <x v="15"/>
    <x v="14"/>
    <x v="3"/>
    <s v="Mon Feb 01, 2021 08:15 UTC"/>
    <s v="2021-02-01"/>
    <s v="08:15:00"/>
    <x v="0"/>
    <x v="3"/>
    <s v="Hyperbola-1 | 6 Unknown Payloads"/>
    <x v="22"/>
    <x v="591"/>
    <x v="0"/>
    <m/>
    <n v="0"/>
    <x v="2"/>
  </r>
  <r>
    <x v="2"/>
    <x v="17"/>
    <x v="3"/>
    <s v="Fri Jan 29, 2021 04:47 UTC"/>
    <s v="2021-01-29"/>
    <s v="04:47:00"/>
    <x v="1"/>
    <x v="3"/>
    <s v="Long March 4C | Yaogan-31 02"/>
    <x v="41"/>
    <x v="592"/>
    <x v="0"/>
    <n v="64.680000000000007"/>
    <n v="5368.4400000000005"/>
    <x v="0"/>
  </r>
  <r>
    <x v="1"/>
    <x v="1"/>
    <x v="1"/>
    <s v="Sun Jan 24, 2021 15:00 UTC"/>
    <s v="2021-01-24"/>
    <s v="15:00:00"/>
    <x v="1"/>
    <x v="3"/>
    <s v="Falcon 9 Block 5 | Transporter 1"/>
    <x v="1"/>
    <x v="593"/>
    <x v="0"/>
    <n v="67"/>
    <n v="5561"/>
    <x v="0"/>
  </r>
  <r>
    <x v="1"/>
    <x v="6"/>
    <x v="1"/>
    <s v="Wed Jan 20, 2021 13:02 UTC"/>
    <s v="2021-01-20"/>
    <s v="13:02:00"/>
    <x v="1"/>
    <x v="3"/>
    <s v="Falcon 9 Block 5 | Starlink V1 L16"/>
    <x v="1"/>
    <x v="594"/>
    <x v="0"/>
    <n v="67"/>
    <n v="5561"/>
    <x v="0"/>
  </r>
  <r>
    <x v="3"/>
    <x v="57"/>
    <x v="4"/>
    <s v="Wed Jan 20, 2021 07:26 UTC"/>
    <s v="2021-01-20"/>
    <s v="07:26:00"/>
    <x v="1"/>
    <x v="3"/>
    <s v="Electron/Curie | Another One Leaves The Crust"/>
    <x v="4"/>
    <x v="595"/>
    <x v="0"/>
    <n v="7.5"/>
    <n v="622.5"/>
    <x v="0"/>
  </r>
  <r>
    <x v="2"/>
    <x v="18"/>
    <x v="3"/>
    <s v="Tue Jan 19, 2021 16:25 UTC"/>
    <s v="2021-01-19"/>
    <s v="16:25:00"/>
    <x v="1"/>
    <x v="3"/>
    <s v="Long March 3B/E | Tiantong-1 03"/>
    <x v="34"/>
    <x v="596"/>
    <x v="0"/>
    <n v="29.15"/>
    <n v="2419.4499999999998"/>
    <x v="0"/>
  </r>
  <r>
    <x v="28"/>
    <x v="58"/>
    <x v="1"/>
    <s v="Sun Jan 17, 2021 19:38 UTC"/>
    <s v="2021-01-17"/>
    <s v="19:38:00"/>
    <x v="1"/>
    <x v="3"/>
    <s v="LauncherOne | ELaNa XX"/>
    <x v="65"/>
    <x v="597"/>
    <x v="1"/>
    <n v="12"/>
    <n v="996"/>
    <x v="0"/>
  </r>
  <r>
    <x v="14"/>
    <x v="21"/>
    <x v="1"/>
    <s v="Thu Jan 14, 2021 17:19 UTC"/>
    <s v="2021-01-14"/>
    <s v="17:19:00"/>
    <x v="1"/>
    <x v="3"/>
    <s v="New Shepard | NS-14"/>
    <x v="21"/>
    <x v="598"/>
    <x v="0"/>
    <m/>
    <n v="0"/>
    <x v="0"/>
  </r>
  <r>
    <x v="1"/>
    <x v="1"/>
    <x v="1"/>
    <s v="Fri Jan 08, 2021 02:15 UTC"/>
    <s v="2021-01-08"/>
    <s v="02:15:00"/>
    <x v="1"/>
    <x v="3"/>
    <s v="Falcon 9 Block 5 | TÃ¼rksat 5A"/>
    <x v="1"/>
    <x v="599"/>
    <x v="0"/>
    <n v="67"/>
    <n v="5561"/>
    <x v="0"/>
  </r>
  <r>
    <x v="21"/>
    <x v="63"/>
    <x v="11"/>
    <s v="Tue Dec 29, 2020 16:42 UTC"/>
    <s v="2020-12-29"/>
    <s v="16:42:00"/>
    <x v="2"/>
    <x v="4"/>
    <s v="Soyuz ST-A/Fregat-M | CSO-2"/>
    <x v="92"/>
    <x v="600"/>
    <x v="0"/>
    <n v="30"/>
    <n v="2490"/>
    <x v="0"/>
  </r>
  <r>
    <x v="2"/>
    <x v="17"/>
    <x v="3"/>
    <s v="Sun Dec 27, 2020 15:44 UTC"/>
    <s v="2020-12-27"/>
    <s v="15:44:00"/>
    <x v="2"/>
    <x v="4"/>
    <s v="Long March 4C | Yaogan-33(R) &amp; Weina 2"/>
    <x v="41"/>
    <x v="601"/>
    <x v="0"/>
    <n v="64.680000000000007"/>
    <n v="5368.4400000000005"/>
    <x v="0"/>
  </r>
  <r>
    <x v="2"/>
    <x v="11"/>
    <x v="3"/>
    <s v="Tue Dec 22, 2020 04:37 UTC"/>
    <s v="2020-12-22"/>
    <s v="04:37:00"/>
    <x v="2"/>
    <x v="4"/>
    <s v="Long March 8 | XJY-7, Haisi-1 &amp; Others"/>
    <x v="93"/>
    <x v="602"/>
    <x v="0"/>
    <n v="27"/>
    <n v="2241"/>
    <x v="0"/>
  </r>
  <r>
    <x v="1"/>
    <x v="6"/>
    <x v="1"/>
    <s v="Sat Dec 19, 2020 14:00 UTC"/>
    <s v="2020-12-19"/>
    <s v="14:00:00"/>
    <x v="2"/>
    <x v="4"/>
    <s v="Falcon 9 Block 5 | NROL-108"/>
    <x v="1"/>
    <x v="603"/>
    <x v="0"/>
    <n v="67"/>
    <n v="5561"/>
    <x v="0"/>
  </r>
  <r>
    <x v="34"/>
    <x v="34"/>
    <x v="0"/>
    <s v="Fri Dec 18, 2020 12:26 UTC"/>
    <s v="2020-12-18"/>
    <s v="12:26:00"/>
    <x v="2"/>
    <x v="4"/>
    <s v="Soyuz 2.1b/Fregat | OneWeb #4"/>
    <x v="85"/>
    <x v="604"/>
    <x v="0"/>
    <n v="25"/>
    <n v="2075"/>
    <x v="0"/>
  </r>
  <r>
    <x v="12"/>
    <x v="32"/>
    <x v="7"/>
    <s v="Thu Dec 17, 2020 10:09 UTC"/>
    <s v="2020-12-17"/>
    <s v="10:09:00"/>
    <x v="2"/>
    <x v="4"/>
    <s v="PSLV-XL | CMS-01"/>
    <x v="44"/>
    <x v="605"/>
    <x v="0"/>
    <n v="31"/>
    <n v="2573"/>
    <x v="0"/>
  </r>
  <r>
    <x v="33"/>
    <x v="62"/>
    <x v="1"/>
    <s v="Tue Dec 15, 2020 20:55 UTC"/>
    <s v="2020-12-15"/>
    <s v="20:55:00"/>
    <x v="2"/>
    <x v="4"/>
    <s v="Rocket 3 | Rocket 3.2 Orbital Launch Attempt"/>
    <x v="79"/>
    <x v="606"/>
    <x v="1"/>
    <n v="2.5"/>
    <n v="207.5"/>
    <x v="2"/>
  </r>
  <r>
    <x v="3"/>
    <x v="57"/>
    <x v="4"/>
    <s v="Tue Dec 15, 2020 10:09 UTC"/>
    <s v="2020-12-15"/>
    <s v="10:09:00"/>
    <x v="2"/>
    <x v="4"/>
    <s v="Electron/Curie | The Owlâ€™s Night Begins"/>
    <x v="4"/>
    <x v="607"/>
    <x v="0"/>
    <n v="7.5"/>
    <n v="622.5"/>
    <x v="0"/>
  </r>
  <r>
    <x v="0"/>
    <x v="53"/>
    <x v="0"/>
    <s v="Mon Dec 14, 2020 05:50 UTC"/>
    <s v="2020-12-14"/>
    <s v="05:50:00"/>
    <x v="2"/>
    <x v="4"/>
    <s v="Angara A5/Briz-M | MGM nÂ°2"/>
    <x v="94"/>
    <x v="608"/>
    <x v="0"/>
    <n v="100"/>
    <n v="8300"/>
    <x v="0"/>
  </r>
  <r>
    <x v="1"/>
    <x v="1"/>
    <x v="1"/>
    <s v="Sun Dec 13, 2020 17:30 UTC"/>
    <s v="2020-12-13"/>
    <s v="17:30:00"/>
    <x v="2"/>
    <x v="4"/>
    <s v="Falcon 9 Block 5 | SXM-7"/>
    <x v="1"/>
    <x v="609"/>
    <x v="0"/>
    <n v="67"/>
    <n v="5561"/>
    <x v="0"/>
  </r>
  <r>
    <x v="5"/>
    <x v="8"/>
    <x v="1"/>
    <s v="Sat Dec 12, 2020 16:16 UTC"/>
    <s v="2020-12-12"/>
    <s v="16:16:00"/>
    <x v="2"/>
    <x v="4"/>
    <s v="SpaceShipTwo | VF-02"/>
    <x v="6"/>
    <x v="610"/>
    <x v="0"/>
    <m/>
    <n v="0"/>
    <x v="1"/>
  </r>
  <r>
    <x v="11"/>
    <x v="38"/>
    <x v="1"/>
    <s v="Fri Dec 11, 2020 01:09 UTC"/>
    <s v="2020-12-11"/>
    <s v="01:09:00"/>
    <x v="2"/>
    <x v="4"/>
    <s v="Delta IV Heavy | NROL-44 (USA-311)"/>
    <x v="49"/>
    <x v="611"/>
    <x v="0"/>
    <n v="350"/>
    <n v="29050"/>
    <x v="0"/>
  </r>
  <r>
    <x v="1"/>
    <x v="66"/>
    <x v="1"/>
    <s v="Wed Dec 09, 2020 22:45 UTC"/>
    <s v="2020-12-09"/>
    <s v="22:45:00"/>
    <x v="2"/>
    <x v="4"/>
    <s v="Starship Prototype | 12.5-Kilometer Test Flight"/>
    <x v="91"/>
    <x v="612"/>
    <x v="0"/>
    <m/>
    <n v="0"/>
    <x v="1"/>
  </r>
  <r>
    <x v="2"/>
    <x v="33"/>
    <x v="3"/>
    <s v="Wed Dec 09, 2020 20:14 UTC"/>
    <s v="2020-12-09"/>
    <s v="20:14:00"/>
    <x v="2"/>
    <x v="4"/>
    <s v="Long March 11 | GECAM 1 &amp; 2"/>
    <x v="59"/>
    <x v="613"/>
    <x v="0"/>
    <n v="5.3"/>
    <n v="439.9"/>
    <x v="0"/>
  </r>
  <r>
    <x v="1"/>
    <x v="6"/>
    <x v="1"/>
    <s v="Sun Dec 06, 2020 16:17 UTC"/>
    <s v="2020-12-06"/>
    <s v="16:17:00"/>
    <x v="2"/>
    <x v="4"/>
    <s v="Falcon 9 Block 5 | CRS SpX-21"/>
    <x v="1"/>
    <x v="614"/>
    <x v="0"/>
    <n v="67"/>
    <n v="5561"/>
    <x v="0"/>
  </r>
  <r>
    <x v="2"/>
    <x v="3"/>
    <x v="3"/>
    <s v="Sun Dec 06, 2020 03:58 UTC"/>
    <s v="2020-12-06"/>
    <s v="03:58:00"/>
    <x v="2"/>
    <x v="4"/>
    <s v="Long March 3B/E | Gaofen 14"/>
    <x v="34"/>
    <x v="615"/>
    <x v="0"/>
    <n v="29.15"/>
    <n v="2419.4499999999998"/>
    <x v="0"/>
  </r>
  <r>
    <x v="0"/>
    <x v="30"/>
    <x v="0"/>
    <s v="Thu Dec 03, 2020 01:14 UTC"/>
    <s v="2020-12-03"/>
    <s v="01:14:00"/>
    <x v="2"/>
    <x v="4"/>
    <s v="Soyuz 2.1b/Fregat-M | Goniets-M nÂ°30L to 32L &amp; Cosmos 2548"/>
    <x v="23"/>
    <x v="616"/>
    <x v="0"/>
    <n v="25"/>
    <n v="2075"/>
    <x v="0"/>
  </r>
  <r>
    <x v="21"/>
    <x v="63"/>
    <x v="11"/>
    <s v="Wed Dec 02, 2020 01:33 UTC"/>
    <s v="2020-12-02"/>
    <s v="01:33:00"/>
    <x v="2"/>
    <x v="4"/>
    <s v="Soyuz ST-A/Fregat-M | Falcon Eye 2"/>
    <x v="92"/>
    <x v="617"/>
    <x v="0"/>
    <n v="30"/>
    <n v="2490"/>
    <x v="0"/>
  </r>
  <r>
    <x v="8"/>
    <x v="12"/>
    <x v="6"/>
    <s v="Sun Nov 29, 2020 07:25 UTC"/>
    <s v="2020-11-29"/>
    <s v="07:25:00"/>
    <x v="3"/>
    <x v="4"/>
    <s v="H-IIA 202 | JDRS-1"/>
    <x v="10"/>
    <x v="618"/>
    <x v="0"/>
    <n v="90"/>
    <n v="7470"/>
    <x v="0"/>
  </r>
  <r>
    <x v="1"/>
    <x v="1"/>
    <x v="1"/>
    <s v="Wed Nov 25, 2020 02:13 UTC"/>
    <s v="2020-11-25"/>
    <s v="02:13:00"/>
    <x v="3"/>
    <x v="4"/>
    <s v="Falcon 9 Block 5 | Starlink V1 L15"/>
    <x v="1"/>
    <x v="619"/>
    <x v="0"/>
    <n v="67"/>
    <n v="5561"/>
    <x v="0"/>
  </r>
  <r>
    <x v="2"/>
    <x v="23"/>
    <x v="3"/>
    <s v="Mon Nov 23, 2020 20:30 UTC"/>
    <s v="2020-11-23"/>
    <s v="20:30:00"/>
    <x v="3"/>
    <x v="4"/>
    <s v="Long March 5 | Chang'e 5"/>
    <x v="24"/>
    <x v="620"/>
    <x v="0"/>
    <m/>
    <n v="0"/>
    <x v="0"/>
  </r>
  <r>
    <x v="1"/>
    <x v="5"/>
    <x v="1"/>
    <s v="Sat Nov 21, 2020 17:17 UTC"/>
    <s v="2020-11-21"/>
    <s v="17:17:00"/>
    <x v="3"/>
    <x v="4"/>
    <s v="Falcon 9 Block 5 | Sentinel-6A Michael Freilich"/>
    <x v="1"/>
    <x v="621"/>
    <x v="0"/>
    <n v="67"/>
    <n v="5561"/>
    <x v="0"/>
  </r>
  <r>
    <x v="3"/>
    <x v="57"/>
    <x v="4"/>
    <s v="Fri Nov 20, 2020 02:20 UTC"/>
    <s v="2020-11-20"/>
    <s v="02:20:00"/>
    <x v="3"/>
    <x v="4"/>
    <s v="Electron/Curie | Return To Sender"/>
    <x v="4"/>
    <x v="622"/>
    <x v="0"/>
    <n v="7.5"/>
    <n v="622.5"/>
    <x v="0"/>
  </r>
  <r>
    <x v="21"/>
    <x v="31"/>
    <x v="11"/>
    <s v="Tue Nov 17, 2020 01:52 UTC"/>
    <s v="2020-11-17"/>
    <s v="01:52:00"/>
    <x v="3"/>
    <x v="4"/>
    <s v="Vega | Taranis &amp; Seosat"/>
    <x v="38"/>
    <x v="623"/>
    <x v="0"/>
    <n v="37"/>
    <n v="3071"/>
    <x v="2"/>
  </r>
  <r>
    <x v="1"/>
    <x v="6"/>
    <x v="1"/>
    <s v="Mon Nov 16, 2020 00:27 UTC"/>
    <s v="2020-11-16"/>
    <s v="00:27:00"/>
    <x v="3"/>
    <x v="4"/>
    <s v="Falcon 9 Block 5 | SpaceX Crew-1"/>
    <x v="1"/>
    <x v="624"/>
    <x v="0"/>
    <n v="67"/>
    <n v="5561"/>
    <x v="0"/>
  </r>
  <r>
    <x v="11"/>
    <x v="15"/>
    <x v="1"/>
    <s v="Fri Nov 13, 2020 22:32 UTC"/>
    <s v="2020-11-13"/>
    <s v="22:32:00"/>
    <x v="3"/>
    <x v="4"/>
    <s v="Atlas V 531 | NROL-101"/>
    <x v="74"/>
    <x v="625"/>
    <x v="0"/>
    <n v="140"/>
    <n v="11620"/>
    <x v="0"/>
  </r>
  <r>
    <x v="2"/>
    <x v="18"/>
    <x v="3"/>
    <s v="Thu Nov 12, 2020 15:59 UTC"/>
    <s v="2020-11-12"/>
    <s v="15:59:00"/>
    <x v="3"/>
    <x v="4"/>
    <s v="Long March 3B/E | Tiantong-1 02"/>
    <x v="34"/>
    <x v="626"/>
    <x v="0"/>
    <n v="29.15"/>
    <n v="2419.4499999999998"/>
    <x v="0"/>
  </r>
  <r>
    <x v="12"/>
    <x v="16"/>
    <x v="7"/>
    <s v="Sat Nov 07, 2020 09:41 UTC"/>
    <s v="2020-11-07"/>
    <s v="09:41:00"/>
    <x v="3"/>
    <x v="4"/>
    <s v="PSLV-DL | EOS-01 &amp; Rideshares"/>
    <x v="14"/>
    <x v="627"/>
    <x v="0"/>
    <m/>
    <n v="0"/>
    <x v="0"/>
  </r>
  <r>
    <x v="18"/>
    <x v="14"/>
    <x v="3"/>
    <s v="Sat Nov 07, 2020 07:12 UTC"/>
    <s v="2020-11-07"/>
    <s v="07:12:00"/>
    <x v="3"/>
    <x v="4"/>
    <s v="Ceres-1 | I Believe I Can Fly"/>
    <x v="28"/>
    <x v="628"/>
    <x v="0"/>
    <n v="4.38"/>
    <n v="363.53999999999996"/>
    <x v="0"/>
  </r>
  <r>
    <x v="2"/>
    <x v="39"/>
    <x v="3"/>
    <s v="Fri Nov 06, 2020 03:19 UTC"/>
    <s v="2020-11-06"/>
    <s v="03:19:00"/>
    <x v="3"/>
    <x v="4"/>
    <s v="Long March 6 | Ã‘uSat 9 to 18 &amp; Others"/>
    <x v="50"/>
    <x v="629"/>
    <x v="0"/>
    <n v="19"/>
    <n v="1577"/>
    <x v="0"/>
  </r>
  <r>
    <x v="1"/>
    <x v="1"/>
    <x v="1"/>
    <s v="Thu Nov 05, 2020 23:24 UTC"/>
    <s v="2020-11-05"/>
    <s v="23:24:00"/>
    <x v="3"/>
    <x v="4"/>
    <s v="Falcon 9 Block 5 | GPS III-4"/>
    <x v="1"/>
    <x v="630"/>
    <x v="0"/>
    <n v="67"/>
    <n v="5561"/>
    <x v="0"/>
  </r>
  <r>
    <x v="3"/>
    <x v="57"/>
    <x v="4"/>
    <s v="Wed Oct 28, 2020 21:21 UTC"/>
    <s v="2020-10-28"/>
    <s v="21:21:00"/>
    <x v="4"/>
    <x v="4"/>
    <s v="Electron/Curie | In Focus"/>
    <x v="4"/>
    <x v="631"/>
    <x v="0"/>
    <n v="7.5"/>
    <n v="622.5"/>
    <x v="0"/>
  </r>
  <r>
    <x v="2"/>
    <x v="3"/>
    <x v="3"/>
    <s v="Mon Oct 26, 2020 15:19 UTC"/>
    <s v="2020-10-26"/>
    <s v="15:19:00"/>
    <x v="4"/>
    <x v="4"/>
    <s v="Long March 2C | Yaogan-30 07 &amp; Apocalypse-6"/>
    <x v="3"/>
    <x v="632"/>
    <x v="0"/>
    <n v="30.8"/>
    <n v="2556.4"/>
    <x v="0"/>
  </r>
  <r>
    <x v="0"/>
    <x v="0"/>
    <x v="0"/>
    <s v="Sun Oct 25, 2020 19:08 UTC"/>
    <s v="2020-10-25"/>
    <s v="19:08:00"/>
    <x v="4"/>
    <x v="4"/>
    <s v="Soyuz 2.1b/Fregat-M | Cosmos 2547"/>
    <x v="23"/>
    <x v="633"/>
    <x v="0"/>
    <n v="25"/>
    <n v="2075"/>
    <x v="0"/>
  </r>
  <r>
    <x v="1"/>
    <x v="1"/>
    <x v="1"/>
    <s v="Sat Oct 24, 2020 15:31 UTC"/>
    <s v="2020-10-24"/>
    <s v="15:31:00"/>
    <x v="4"/>
    <x v="4"/>
    <s v="Falcon 9 Block 5 | Starlink V1 L14"/>
    <x v="1"/>
    <x v="634"/>
    <x v="0"/>
    <n v="67"/>
    <n v="5561"/>
    <x v="0"/>
  </r>
  <r>
    <x v="1"/>
    <x v="6"/>
    <x v="1"/>
    <s v="Sun Oct 18, 2020 12:25 UTC"/>
    <s v="2020-10-18"/>
    <s v="12:25:00"/>
    <x v="4"/>
    <x v="4"/>
    <s v="Falcon 9 Block 5 | Starlink V1 L13"/>
    <x v="1"/>
    <x v="635"/>
    <x v="0"/>
    <n v="67"/>
    <n v="5561"/>
    <x v="0"/>
  </r>
  <r>
    <x v="16"/>
    <x v="22"/>
    <x v="8"/>
    <s v="Wed Oct 14, 2020 05:45 UTC"/>
    <s v="2020-10-14"/>
    <s v="05:45:00"/>
    <x v="4"/>
    <x v="4"/>
    <s v="Soyuz 2.1a | Soyuz MS-17"/>
    <x v="30"/>
    <x v="636"/>
    <x v="0"/>
    <n v="17.420000000000002"/>
    <n v="1445.8600000000001"/>
    <x v="0"/>
  </r>
  <r>
    <x v="14"/>
    <x v="21"/>
    <x v="1"/>
    <s v="Tue Oct 13, 2020 13:36 UTC"/>
    <s v="2020-10-13"/>
    <s v="13:36:00"/>
    <x v="4"/>
    <x v="4"/>
    <s v="New Shepard | NS-13"/>
    <x v="21"/>
    <x v="637"/>
    <x v="0"/>
    <m/>
    <n v="0"/>
    <x v="0"/>
  </r>
  <r>
    <x v="2"/>
    <x v="18"/>
    <x v="3"/>
    <s v="Sun Oct 11, 2020 16:57 UTC"/>
    <s v="2020-10-11"/>
    <s v="16:57:00"/>
    <x v="4"/>
    <x v="4"/>
    <s v="Long March 3B/E | Gaofen-13"/>
    <x v="34"/>
    <x v="638"/>
    <x v="0"/>
    <n v="29.15"/>
    <n v="2419.4499999999998"/>
    <x v="0"/>
  </r>
  <r>
    <x v="1"/>
    <x v="6"/>
    <x v="1"/>
    <s v="Tue Oct 06, 2020 11:29 UTC"/>
    <s v="2020-10-06"/>
    <s v="11:29:00"/>
    <x v="4"/>
    <x v="4"/>
    <s v="Falcon 9 Block 5 | Starlink V1 L12"/>
    <x v="1"/>
    <x v="639"/>
    <x v="0"/>
    <n v="67"/>
    <n v="5561"/>
    <x v="0"/>
  </r>
  <r>
    <x v="22"/>
    <x v="36"/>
    <x v="1"/>
    <s v="Sat Oct 03, 2020 01:16 UTC"/>
    <s v="2020-10-03"/>
    <s v="01:16:00"/>
    <x v="4"/>
    <x v="4"/>
    <s v="Antares 230+ | CRS NG-14"/>
    <x v="45"/>
    <x v="640"/>
    <x v="1"/>
    <n v="85"/>
    <n v="7055"/>
    <x v="0"/>
  </r>
  <r>
    <x v="0"/>
    <x v="0"/>
    <x v="0"/>
    <s v="Mon Sep 28, 2020 11:20 UTC"/>
    <s v="2020-09-28"/>
    <s v="11:20:00"/>
    <x v="5"/>
    <x v="4"/>
    <s v="Soyuz 2.1b/Fregat | Goniets-M nÂ°27L to 29L &amp; Others"/>
    <x v="85"/>
    <x v="641"/>
    <x v="0"/>
    <n v="25"/>
    <n v="2075"/>
    <x v="0"/>
  </r>
  <r>
    <x v="2"/>
    <x v="35"/>
    <x v="3"/>
    <s v="Sun Sep 27, 2020 03:23 UTC"/>
    <s v="2020-09-27"/>
    <s v="03:23:00"/>
    <x v="5"/>
    <x v="4"/>
    <s v="Long March 4B | Huanjing-2A &amp; 2B"/>
    <x v="55"/>
    <x v="642"/>
    <x v="0"/>
    <n v="64.680000000000007"/>
    <n v="5368.4400000000005"/>
    <x v="0"/>
  </r>
  <r>
    <x v="2"/>
    <x v="17"/>
    <x v="3"/>
    <s v="Mon Sep 21, 2020 05:40 UTC"/>
    <s v="2020-09-21"/>
    <s v="05:40:00"/>
    <x v="5"/>
    <x v="4"/>
    <s v="Long March 4B | Haiyang 2C"/>
    <x v="55"/>
    <x v="643"/>
    <x v="0"/>
    <n v="64.680000000000007"/>
    <n v="5368.4400000000005"/>
    <x v="0"/>
  </r>
  <r>
    <x v="2"/>
    <x v="68"/>
    <x v="2"/>
    <s v="Tue Sep 15, 2020 01:23 UTC"/>
    <s v="2020-09-15"/>
    <s v="01:23:00"/>
    <x v="5"/>
    <x v="4"/>
    <s v="Long March 11H | Jilin-1 High Resolution 03"/>
    <x v="18"/>
    <x v="644"/>
    <x v="0"/>
    <n v="5.3"/>
    <n v="439.9"/>
    <x v="0"/>
  </r>
  <r>
    <x v="10"/>
    <x v="14"/>
    <x v="3"/>
    <s v="Sat Sep 12, 2020 05:02 UTC"/>
    <s v="2020-09-12"/>
    <s v="05:02:00"/>
    <x v="5"/>
    <x v="4"/>
    <s v="Kuaizhou 1A | Jilin-1 High Resolution 02C"/>
    <x v="12"/>
    <x v="645"/>
    <x v="0"/>
    <n v="5.8"/>
    <n v="481.4"/>
    <x v="2"/>
  </r>
  <r>
    <x v="33"/>
    <x v="62"/>
    <x v="1"/>
    <s v="Sat Sep 12, 2020 03:19 UTC"/>
    <s v="2020-09-12"/>
    <s v="03:19:00"/>
    <x v="5"/>
    <x v="4"/>
    <s v="Rocket 3 | Rocket 3.1 Orbital Launch Attempt"/>
    <x v="79"/>
    <x v="646"/>
    <x v="1"/>
    <n v="2.5"/>
    <n v="207.5"/>
    <x v="2"/>
  </r>
  <r>
    <x v="2"/>
    <x v="35"/>
    <x v="3"/>
    <s v="Mon Sep 07, 2020 05:57 UTC"/>
    <s v="2020-09-07"/>
    <s v="05:57:00"/>
    <x v="5"/>
    <x v="4"/>
    <s v="Long March 4B | Gaofen-11 02"/>
    <x v="55"/>
    <x v="647"/>
    <x v="0"/>
    <n v="64.680000000000007"/>
    <n v="5368.4400000000005"/>
    <x v="0"/>
  </r>
  <r>
    <x v="2"/>
    <x v="24"/>
    <x v="3"/>
    <s v="Fri Sep 04, 2020 07:30 UTC"/>
    <s v="2020-09-04"/>
    <s v="07:30:00"/>
    <x v="5"/>
    <x v="4"/>
    <s v="Long March 2F/T | Experimental Spaceplane (CSSHQ)"/>
    <x v="25"/>
    <x v="45"/>
    <x v="0"/>
    <m/>
    <n v="0"/>
    <x v="0"/>
  </r>
  <r>
    <x v="1"/>
    <x v="6"/>
    <x v="1"/>
    <s v="Thu Sep 03, 2020 12:46 UTC"/>
    <s v="2020-09-03"/>
    <s v="12:46:00"/>
    <x v="5"/>
    <x v="4"/>
    <s v="Falcon 9 Block 5 | Starlink V1 L11"/>
    <x v="1"/>
    <x v="648"/>
    <x v="0"/>
    <n v="67"/>
    <n v="5561"/>
    <x v="0"/>
  </r>
  <r>
    <x v="21"/>
    <x v="31"/>
    <x v="11"/>
    <s v="Thu Sep 03, 2020 01:51 UTC"/>
    <s v="2020-09-03"/>
    <s v="01:51:00"/>
    <x v="5"/>
    <x v="4"/>
    <s v="Vega | SSMS nÂ°1 PoC"/>
    <x v="38"/>
    <x v="649"/>
    <x v="0"/>
    <n v="37"/>
    <n v="3071"/>
    <x v="0"/>
  </r>
  <r>
    <x v="3"/>
    <x v="57"/>
    <x v="4"/>
    <s v="Mon Aug 31, 2020 03:05 UTC"/>
    <s v="2020-08-31"/>
    <s v="03:05:00"/>
    <x v="6"/>
    <x v="4"/>
    <s v="Electron/Photon | I Canâ€™t Believe Itâ€™s Not Optical"/>
    <x v="77"/>
    <x v="650"/>
    <x v="0"/>
    <n v="7.5"/>
    <n v="622.5"/>
    <x v="0"/>
  </r>
  <r>
    <x v="1"/>
    <x v="1"/>
    <x v="1"/>
    <s v="Sun Aug 30, 2020 23:18 UTC"/>
    <s v="2020-08-30"/>
    <s v="23:18:00"/>
    <x v="6"/>
    <x v="4"/>
    <s v="Falcon 9 Block 5 | SAOCOM 1B &amp; Rideshares"/>
    <x v="1"/>
    <x v="651"/>
    <x v="0"/>
    <n v="67"/>
    <n v="5561"/>
    <x v="0"/>
  </r>
  <r>
    <x v="2"/>
    <x v="17"/>
    <x v="3"/>
    <s v="Sun Aug 23, 2020 02:27 UTC"/>
    <s v="2020-08-23"/>
    <s v="02:27:00"/>
    <x v="6"/>
    <x v="4"/>
    <s v="Long March 2D | Gaofen-9 05, Tiantuo-5 &amp; MTS"/>
    <x v="26"/>
    <x v="652"/>
    <x v="0"/>
    <n v="29.75"/>
    <n v="2469.25"/>
    <x v="0"/>
  </r>
  <r>
    <x v="1"/>
    <x v="1"/>
    <x v="1"/>
    <s v="Tue Aug 18, 2020 14:31 UTC"/>
    <s v="2020-08-18"/>
    <s v="14:31:00"/>
    <x v="6"/>
    <x v="4"/>
    <s v="Falcon 9 Block 5 | Starlink V1 L10 &amp; SkySat 19 to 21"/>
    <x v="1"/>
    <x v="653"/>
    <x v="0"/>
    <n v="67"/>
    <n v="5561"/>
    <x v="0"/>
  </r>
  <r>
    <x v="21"/>
    <x v="37"/>
    <x v="11"/>
    <s v="Sat Aug 15, 2020 22:04 UTC"/>
    <s v="2020-08-15"/>
    <s v="22:04:00"/>
    <x v="6"/>
    <x v="4"/>
    <s v="Ariane 5 ECA | BSat 4b &amp; Galaxy 30, MEV-2"/>
    <x v="48"/>
    <x v="654"/>
    <x v="1"/>
    <n v="200"/>
    <n v="16600"/>
    <x v="0"/>
  </r>
  <r>
    <x v="1"/>
    <x v="6"/>
    <x v="1"/>
    <s v="Fri Aug 07, 2020 05:12 UTC"/>
    <s v="2020-08-07"/>
    <s v="05:12:00"/>
    <x v="6"/>
    <x v="4"/>
    <s v="Falcon 9 Block 5 | Starlink V1 L9 &amp; BlackSky"/>
    <x v="1"/>
    <x v="655"/>
    <x v="0"/>
    <n v="67"/>
    <n v="5561"/>
    <x v="0"/>
  </r>
  <r>
    <x v="2"/>
    <x v="17"/>
    <x v="3"/>
    <s v="Thu Aug 06, 2020 04:01 UTC"/>
    <s v="2020-08-06"/>
    <s v="04:01:00"/>
    <x v="6"/>
    <x v="4"/>
    <s v="Long March 2D | Gaofen-9 04 &amp; Q-SAT"/>
    <x v="26"/>
    <x v="656"/>
    <x v="0"/>
    <n v="29.75"/>
    <n v="2469.25"/>
    <x v="0"/>
  </r>
  <r>
    <x v="16"/>
    <x v="45"/>
    <x v="8"/>
    <s v="Thu Jul 30, 2020 21:25 UTC"/>
    <s v="2020-07-30"/>
    <s v="21:25:00"/>
    <x v="7"/>
    <x v="4"/>
    <s v="Proton-M/Briz-M | Ekspress-80 &amp; Ekspress-103"/>
    <x v="60"/>
    <x v="657"/>
    <x v="0"/>
    <n v="65"/>
    <n v="5395"/>
    <x v="0"/>
  </r>
  <r>
    <x v="11"/>
    <x v="15"/>
    <x v="1"/>
    <s v="Thu Jul 30, 2020 11:50 UTC"/>
    <s v="2020-07-30"/>
    <s v="11:50:00"/>
    <x v="7"/>
    <x v="4"/>
    <s v="Atlas V 541 | Perseverance"/>
    <x v="76"/>
    <x v="658"/>
    <x v="0"/>
    <n v="145"/>
    <n v="12035"/>
    <x v="0"/>
  </r>
  <r>
    <x v="2"/>
    <x v="35"/>
    <x v="3"/>
    <s v="Sat Jul 25, 2020 03:13 UTC"/>
    <s v="2020-07-25"/>
    <s v="03:13:00"/>
    <x v="7"/>
    <x v="4"/>
    <s v="Long March 4B | Ziyuan-3 03, Apocalypse-10 &amp; NJU-HKU 1"/>
    <x v="55"/>
    <x v="659"/>
    <x v="0"/>
    <n v="64.680000000000007"/>
    <n v="5368.4400000000005"/>
    <x v="0"/>
  </r>
  <r>
    <x v="16"/>
    <x v="22"/>
    <x v="8"/>
    <s v="Thu Jul 23, 2020 14:26 UTC"/>
    <s v="2020-07-23"/>
    <s v="14:26:00"/>
    <x v="7"/>
    <x v="4"/>
    <s v="Soyuz 2.1a | Progress MS-15"/>
    <x v="30"/>
    <x v="660"/>
    <x v="0"/>
    <n v="17.420000000000002"/>
    <n v="1445.8600000000001"/>
    <x v="0"/>
  </r>
  <r>
    <x v="2"/>
    <x v="23"/>
    <x v="3"/>
    <s v="Thu Jul 23, 2020 04:41 UTC"/>
    <s v="2020-07-23"/>
    <s v="04:41:00"/>
    <x v="7"/>
    <x v="4"/>
    <s v="Long March 5 | Tianwen-1"/>
    <x v="24"/>
    <x v="661"/>
    <x v="0"/>
    <m/>
    <n v="0"/>
    <x v="0"/>
  </r>
  <r>
    <x v="1"/>
    <x v="1"/>
    <x v="1"/>
    <s v="Mon Jul 20, 2020 21:30 UTC"/>
    <s v="2020-07-20"/>
    <s v="21:30:00"/>
    <x v="7"/>
    <x v="4"/>
    <s v="Falcon 9 Block 5 | ANASIS-II"/>
    <x v="1"/>
    <x v="662"/>
    <x v="0"/>
    <n v="67"/>
    <n v="5561"/>
    <x v="0"/>
  </r>
  <r>
    <x v="8"/>
    <x v="12"/>
    <x v="6"/>
    <s v="Sun Jul 19, 2020 21:58 UTC"/>
    <s v="2020-07-19"/>
    <s v="21:58:00"/>
    <x v="7"/>
    <x v="4"/>
    <s v="H-IIA 202 | Al-Amal (Hope)"/>
    <x v="10"/>
    <x v="663"/>
    <x v="0"/>
    <n v="90"/>
    <n v="7470"/>
    <x v="0"/>
  </r>
  <r>
    <x v="22"/>
    <x v="64"/>
    <x v="1"/>
    <s v="Wed Jul 15, 2020 13:46 UTC"/>
    <s v="2020-07-15"/>
    <s v="13:46:00"/>
    <x v="7"/>
    <x v="4"/>
    <s v="Minotaur IV | NROL-129"/>
    <x v="95"/>
    <x v="664"/>
    <x v="0"/>
    <n v="46"/>
    <n v="3818"/>
    <x v="0"/>
  </r>
  <r>
    <x v="10"/>
    <x v="14"/>
    <x v="3"/>
    <s v="Fri Jul 10, 2020 04:17 UTC"/>
    <s v="2020-07-10"/>
    <s v="04:17:00"/>
    <x v="7"/>
    <x v="4"/>
    <s v="Kuaizhou 11 | Jilin-1 02E &amp; CentiSpace-1 S2"/>
    <x v="67"/>
    <x v="665"/>
    <x v="0"/>
    <n v="28.3"/>
    <n v="2348.9"/>
    <x v="2"/>
  </r>
  <r>
    <x v="2"/>
    <x v="3"/>
    <x v="3"/>
    <s v="Thu Jul 09, 2020 12:11 UTC"/>
    <s v="2020-07-09"/>
    <s v="12:11:00"/>
    <x v="7"/>
    <x v="4"/>
    <s v="Long March 3B/E | Apstar-6D"/>
    <x v="34"/>
    <x v="666"/>
    <x v="0"/>
    <n v="29.15"/>
    <n v="2419.4499999999998"/>
    <x v="0"/>
  </r>
  <r>
    <x v="25"/>
    <x v="43"/>
    <x v="12"/>
    <s v="Mon Jul 06, 2020 01:00 UTC"/>
    <s v="2020-07-06"/>
    <s v="01:00:00"/>
    <x v="7"/>
    <x v="4"/>
    <s v="Shavit-2 | Ofek-16"/>
    <x v="57"/>
    <x v="667"/>
    <x v="0"/>
    <m/>
    <n v="0"/>
    <x v="0"/>
  </r>
  <r>
    <x v="2"/>
    <x v="17"/>
    <x v="3"/>
    <s v="Sat Jul 04, 2020 23:44 UTC"/>
    <s v="2020-07-04"/>
    <s v="23:44:00"/>
    <x v="7"/>
    <x v="4"/>
    <s v="Long March 2D | Shiyan-6 02"/>
    <x v="26"/>
    <x v="668"/>
    <x v="0"/>
    <n v="29.75"/>
    <n v="2469.25"/>
    <x v="0"/>
  </r>
  <r>
    <x v="3"/>
    <x v="57"/>
    <x v="4"/>
    <s v="Sat Jul 04, 2020 21:19 UTC"/>
    <s v="2020-07-04"/>
    <s v="21:19:00"/>
    <x v="7"/>
    <x v="4"/>
    <s v="Electron/Curie | Pics Or It Didnâ€™t Happen"/>
    <x v="4"/>
    <x v="669"/>
    <x v="0"/>
    <n v="7.5"/>
    <n v="622.5"/>
    <x v="2"/>
  </r>
  <r>
    <x v="2"/>
    <x v="35"/>
    <x v="3"/>
    <s v="Fri Jul 03, 2020 03:10 UTC"/>
    <s v="2020-07-03"/>
    <s v="03:10:00"/>
    <x v="7"/>
    <x v="4"/>
    <s v="Long March 4B | Gaofen Duomo &amp; BY-02"/>
    <x v="55"/>
    <x v="670"/>
    <x v="0"/>
    <n v="64.680000000000007"/>
    <n v="5368.4400000000005"/>
    <x v="0"/>
  </r>
  <r>
    <x v="1"/>
    <x v="1"/>
    <x v="1"/>
    <s v="Tue Jun 30, 2020 20:10 UTC"/>
    <s v="2020-06-30"/>
    <s v="20:10:00"/>
    <x v="8"/>
    <x v="4"/>
    <s v="Falcon 9 Block 5 | GPS III-3"/>
    <x v="1"/>
    <x v="671"/>
    <x v="0"/>
    <n v="67"/>
    <n v="5561"/>
    <x v="0"/>
  </r>
  <r>
    <x v="2"/>
    <x v="18"/>
    <x v="3"/>
    <s v="Tue Jun 23, 2020 01:43 UTC"/>
    <s v="2020-06-23"/>
    <s v="01:43:00"/>
    <x v="8"/>
    <x v="4"/>
    <s v="Long March 3B/E | Beidou-3 G3"/>
    <x v="34"/>
    <x v="672"/>
    <x v="0"/>
    <n v="29.15"/>
    <n v="2419.4499999999998"/>
    <x v="0"/>
  </r>
  <r>
    <x v="2"/>
    <x v="17"/>
    <x v="3"/>
    <s v="Wed Jun 17, 2020 07:19 UTC"/>
    <s v="2020-06-17"/>
    <s v="07:19:00"/>
    <x v="8"/>
    <x v="4"/>
    <s v="Long March 2D | Gaofen-9 03, Pixing III A &amp; HEAD-5"/>
    <x v="26"/>
    <x v="673"/>
    <x v="0"/>
    <n v="29.75"/>
    <n v="2469.25"/>
    <x v="0"/>
  </r>
  <r>
    <x v="1"/>
    <x v="1"/>
    <x v="1"/>
    <s v="Sat Jun 13, 2020 09:21 UTC"/>
    <s v="2020-06-13"/>
    <s v="09:21:00"/>
    <x v="8"/>
    <x v="4"/>
    <s v="Falcon 9 Block 5 | Starlink V1 L8 &amp; SkySat 16 to 18"/>
    <x v="1"/>
    <x v="674"/>
    <x v="0"/>
    <n v="67"/>
    <n v="5561"/>
    <x v="0"/>
  </r>
  <r>
    <x v="3"/>
    <x v="57"/>
    <x v="4"/>
    <s v="Sat Jun 13, 2020 05:12 UTC"/>
    <s v="2020-06-13"/>
    <s v="05:12:00"/>
    <x v="8"/>
    <x v="4"/>
    <s v="Electron/Curie | Don't Stop Me Now"/>
    <x v="4"/>
    <x v="675"/>
    <x v="0"/>
    <n v="7.5"/>
    <n v="622.5"/>
    <x v="0"/>
  </r>
  <r>
    <x v="2"/>
    <x v="35"/>
    <x v="3"/>
    <s v="Wed Jun 10, 2020 18:31 UTC"/>
    <s v="2020-06-10"/>
    <s v="18:31:00"/>
    <x v="8"/>
    <x v="4"/>
    <s v="Long March 2C | Haiyang-1D"/>
    <x v="3"/>
    <x v="676"/>
    <x v="0"/>
    <n v="30.8"/>
    <n v="2556.4"/>
    <x v="0"/>
  </r>
  <r>
    <x v="1"/>
    <x v="1"/>
    <x v="1"/>
    <s v="Thu Jun 04, 2020 01:25 UTC"/>
    <s v="2020-06-04"/>
    <s v="01:25:00"/>
    <x v="8"/>
    <x v="4"/>
    <s v="Falcon 9 Block 5 | Starlink V1 L7"/>
    <x v="1"/>
    <x v="677"/>
    <x v="0"/>
    <n v="67"/>
    <n v="5561"/>
    <x v="0"/>
  </r>
  <r>
    <x v="2"/>
    <x v="17"/>
    <x v="3"/>
    <s v="Sun May 31, 2020 08:53 UTC"/>
    <s v="2020-05-31"/>
    <s v="08:53:00"/>
    <x v="9"/>
    <x v="4"/>
    <s v="Long March 2D | Gaofen-9 02 &amp; HEAD-4"/>
    <x v="26"/>
    <x v="678"/>
    <x v="0"/>
    <n v="29.75"/>
    <n v="2469.25"/>
    <x v="0"/>
  </r>
  <r>
    <x v="1"/>
    <x v="6"/>
    <x v="1"/>
    <s v="Sat May 30, 2020 19:22 UTC"/>
    <s v="2020-05-30"/>
    <s v="19:22:00"/>
    <x v="9"/>
    <x v="4"/>
    <s v="Falcon 9 Block 5 | SpaceX Demo-2"/>
    <x v="1"/>
    <x v="679"/>
    <x v="0"/>
    <n v="67"/>
    <n v="5561"/>
    <x v="0"/>
  </r>
  <r>
    <x v="2"/>
    <x v="33"/>
    <x v="3"/>
    <s v="Fri May 29, 2020 20:13 UTC"/>
    <s v="2020-05-29"/>
    <s v="20:13:00"/>
    <x v="9"/>
    <x v="4"/>
    <s v="Long March 11 | XJS-G &amp; XJS-H"/>
    <x v="59"/>
    <x v="680"/>
    <x v="0"/>
    <n v="5.3"/>
    <n v="439.9"/>
    <x v="0"/>
  </r>
  <r>
    <x v="28"/>
    <x v="58"/>
    <x v="1"/>
    <s v="Mon May 25, 2020 19:50 UTC"/>
    <s v="2020-05-25"/>
    <s v="19:50:00"/>
    <x v="9"/>
    <x v="4"/>
    <s v="LauncherOne | Demo Flight"/>
    <x v="65"/>
    <x v="205"/>
    <x v="1"/>
    <n v="12"/>
    <n v="996"/>
    <x v="2"/>
  </r>
  <r>
    <x v="0"/>
    <x v="0"/>
    <x v="0"/>
    <s v="Fri May 22, 2020 07:31 UTC"/>
    <s v="2020-05-22"/>
    <s v="07:31:00"/>
    <x v="9"/>
    <x v="4"/>
    <s v="Soyuz 2.1b/Fregat-M | Cosmos 2546"/>
    <x v="23"/>
    <x v="681"/>
    <x v="0"/>
    <n v="25"/>
    <n v="2075"/>
    <x v="0"/>
  </r>
  <r>
    <x v="8"/>
    <x v="46"/>
    <x v="6"/>
    <s v="Wed May 20, 2020 17:31 UTC"/>
    <s v="2020-05-20"/>
    <s v="17:31:00"/>
    <x v="9"/>
    <x v="4"/>
    <s v="H-IIB | HTV-9"/>
    <x v="96"/>
    <x v="682"/>
    <x v="1"/>
    <n v="112.5"/>
    <n v="9337.5"/>
    <x v="0"/>
  </r>
  <r>
    <x v="11"/>
    <x v="15"/>
    <x v="1"/>
    <s v="Sun May 17, 2020 13:14 UTC"/>
    <s v="2020-05-17"/>
    <s v="13:14:00"/>
    <x v="9"/>
    <x v="4"/>
    <s v="Atlas V 501 | OTV-6 (USSF-7)"/>
    <x v="39"/>
    <x v="683"/>
    <x v="0"/>
    <n v="120"/>
    <n v="9960"/>
    <x v="0"/>
  </r>
  <r>
    <x v="10"/>
    <x v="14"/>
    <x v="3"/>
    <s v="Tue May 12, 2020 01:16 UTC"/>
    <s v="2020-05-12"/>
    <s v="01:16:00"/>
    <x v="9"/>
    <x v="4"/>
    <s v="Kuaizhou 1A | Xingyun-2 01 (Wuhan) &amp; 02"/>
    <x v="12"/>
    <x v="684"/>
    <x v="0"/>
    <n v="5.8"/>
    <n v="481.4"/>
    <x v="0"/>
  </r>
  <r>
    <x v="2"/>
    <x v="23"/>
    <x v="3"/>
    <s v="Tue May 05, 2020 10:00 UTC"/>
    <s v="2020-05-05"/>
    <s v="10:00:00"/>
    <x v="9"/>
    <x v="4"/>
    <s v="Long March 5B | Demo Flight (XZF-SC &amp; RCS-FC-SC)"/>
    <x v="70"/>
    <x v="685"/>
    <x v="0"/>
    <m/>
    <n v="0"/>
    <x v="0"/>
  </r>
  <r>
    <x v="16"/>
    <x v="22"/>
    <x v="8"/>
    <s v="Sat Apr 25, 2020 01:51 UTC"/>
    <s v="2020-04-25"/>
    <s v="01:51:00"/>
    <x v="10"/>
    <x v="4"/>
    <s v="Soyuz 2.1a | Progress MS-14"/>
    <x v="30"/>
    <x v="686"/>
    <x v="0"/>
    <n v="17.420000000000002"/>
    <n v="1445.8600000000001"/>
    <x v="0"/>
  </r>
  <r>
    <x v="1"/>
    <x v="6"/>
    <x v="1"/>
    <s v="Wed Apr 22, 2020 19:30 UTC"/>
    <s v="2020-04-22"/>
    <s v="19:30:00"/>
    <x v="10"/>
    <x v="4"/>
    <s v="Falcon 9 Block 5 | Starlink V1 L6"/>
    <x v="1"/>
    <x v="687"/>
    <x v="0"/>
    <n v="67"/>
    <n v="5561"/>
    <x v="0"/>
  </r>
  <r>
    <x v="7"/>
    <x v="10"/>
    <x v="5"/>
    <s v="Wed Apr 22, 2020 03:58 UTC"/>
    <s v="2020-04-22"/>
    <s v="03:58:00"/>
    <x v="10"/>
    <x v="4"/>
    <s v="Qased | Nour 1"/>
    <x v="40"/>
    <x v="688"/>
    <x v="0"/>
    <m/>
    <n v="0"/>
    <x v="0"/>
  </r>
  <r>
    <x v="2"/>
    <x v="18"/>
    <x v="3"/>
    <s v="Thu Apr 09, 2020 11:46 UTC"/>
    <s v="2020-04-09"/>
    <s v="11:46:00"/>
    <x v="10"/>
    <x v="4"/>
    <s v="Long March 3B/E | Nusantara Dua"/>
    <x v="34"/>
    <x v="689"/>
    <x v="0"/>
    <n v="29.15"/>
    <n v="2419.4499999999998"/>
    <x v="2"/>
  </r>
  <r>
    <x v="16"/>
    <x v="22"/>
    <x v="8"/>
    <s v="Thu Apr 09, 2020 08:05 UTC"/>
    <s v="2020-04-09"/>
    <s v="08:05:00"/>
    <x v="10"/>
    <x v="4"/>
    <s v="Soyuz 2.1a | Soyuz MS-16"/>
    <x v="30"/>
    <x v="690"/>
    <x v="0"/>
    <n v="17.420000000000002"/>
    <n v="1445.8600000000001"/>
    <x v="0"/>
  </r>
  <r>
    <x v="11"/>
    <x v="15"/>
    <x v="1"/>
    <s v="Thu Mar 26, 2020 20:18 UTC"/>
    <s v="2020-03-26"/>
    <s v="20:18:00"/>
    <x v="11"/>
    <x v="4"/>
    <s v="Atlas V 551 | AEHF 6 &amp; TDO 2"/>
    <x v="42"/>
    <x v="691"/>
    <x v="0"/>
    <n v="153"/>
    <n v="12699"/>
    <x v="0"/>
  </r>
  <r>
    <x v="2"/>
    <x v="3"/>
    <x v="3"/>
    <s v="Tue Mar 24, 2020 03:43 UTC"/>
    <s v="2020-03-24"/>
    <s v="03:43:00"/>
    <x v="11"/>
    <x v="4"/>
    <s v="Long March 2C | Yaogan-30 06"/>
    <x v="3"/>
    <x v="692"/>
    <x v="0"/>
    <n v="30.8"/>
    <n v="2556.4"/>
    <x v="0"/>
  </r>
  <r>
    <x v="34"/>
    <x v="22"/>
    <x v="8"/>
    <s v="Sat Mar 21, 2020 17:06 UTC"/>
    <s v="2020-03-21"/>
    <s v="17:06:00"/>
    <x v="11"/>
    <x v="4"/>
    <s v="Soyuz 2.1b/Fregat | OneWeb #3"/>
    <x v="85"/>
    <x v="693"/>
    <x v="0"/>
    <n v="25"/>
    <n v="2075"/>
    <x v="0"/>
  </r>
  <r>
    <x v="1"/>
    <x v="6"/>
    <x v="1"/>
    <s v="Wed Mar 18, 2020 12:16 UTC"/>
    <s v="2020-03-18"/>
    <s v="12:16:00"/>
    <x v="11"/>
    <x v="4"/>
    <s v="Falcon 9 Block 5 | Starlink V1 L5"/>
    <x v="1"/>
    <x v="694"/>
    <x v="0"/>
    <n v="67"/>
    <n v="5561"/>
    <x v="0"/>
  </r>
  <r>
    <x v="0"/>
    <x v="0"/>
    <x v="0"/>
    <s v="Mon Mar 16, 2020 18:28 UTC"/>
    <s v="2020-03-16"/>
    <s v="18:28:00"/>
    <x v="11"/>
    <x v="4"/>
    <s v="Soyuz 2.1b/Fregat-M | Cosmos 2545"/>
    <x v="23"/>
    <x v="695"/>
    <x v="0"/>
    <n v="25"/>
    <n v="2075"/>
    <x v="0"/>
  </r>
  <r>
    <x v="2"/>
    <x v="11"/>
    <x v="3"/>
    <s v="Mon Mar 16, 2020 13:34 UTC"/>
    <s v="2020-03-16"/>
    <s v="13:34:00"/>
    <x v="11"/>
    <x v="4"/>
    <s v="Long March 7A | XJY-6"/>
    <x v="35"/>
    <x v="696"/>
    <x v="0"/>
    <m/>
    <n v="0"/>
    <x v="2"/>
  </r>
  <r>
    <x v="2"/>
    <x v="18"/>
    <x v="3"/>
    <s v="Mon Mar 09, 2020 11:55 UTC"/>
    <s v="2020-03-09"/>
    <s v="11:55:00"/>
    <x v="11"/>
    <x v="4"/>
    <s v="Long March 3B/E | Beidou-3 G2"/>
    <x v="34"/>
    <x v="697"/>
    <x v="0"/>
    <n v="29.15"/>
    <n v="2419.4499999999998"/>
    <x v="0"/>
  </r>
  <r>
    <x v="1"/>
    <x v="1"/>
    <x v="1"/>
    <s v="Sat Mar 07, 2020 04:50 UTC"/>
    <s v="2020-03-07"/>
    <s v="04:50:00"/>
    <x v="11"/>
    <x v="4"/>
    <s v="Falcon 9 Block 5 | CRS SpX-20"/>
    <x v="1"/>
    <x v="698"/>
    <x v="0"/>
    <n v="67"/>
    <n v="5561"/>
    <x v="0"/>
  </r>
  <r>
    <x v="0"/>
    <x v="30"/>
    <x v="0"/>
    <s v="Thu Feb 20, 2020 08:24 UTC"/>
    <s v="2020-02-20"/>
    <s v="08:24:00"/>
    <x v="0"/>
    <x v="4"/>
    <s v="Soyuz 2.1a/Fregat-M | Meridian-M nÂ°19L"/>
    <x v="53"/>
    <x v="699"/>
    <x v="0"/>
    <n v="23"/>
    <n v="1909"/>
    <x v="0"/>
  </r>
  <r>
    <x v="2"/>
    <x v="3"/>
    <x v="3"/>
    <s v="Wed Feb 19, 2020 21:07 UTC"/>
    <s v="2020-02-19"/>
    <s v="21:07:00"/>
    <x v="0"/>
    <x v="4"/>
    <s v="Long March 2D | XJS-C to F"/>
    <x v="26"/>
    <x v="700"/>
    <x v="0"/>
    <n v="29.75"/>
    <n v="2469.25"/>
    <x v="0"/>
  </r>
  <r>
    <x v="21"/>
    <x v="37"/>
    <x v="11"/>
    <s v="Tue Feb 18, 2020 22:18 UTC"/>
    <s v="2020-02-18"/>
    <s v="22:18:00"/>
    <x v="0"/>
    <x v="4"/>
    <s v="Ariane 5 ECA | JCSAT-17 &amp; GEO-KOMPSAT 2B"/>
    <x v="48"/>
    <x v="701"/>
    <x v="1"/>
    <n v="200"/>
    <n v="16600"/>
    <x v="0"/>
  </r>
  <r>
    <x v="1"/>
    <x v="1"/>
    <x v="1"/>
    <s v="Mon Feb 17, 2020 15:05 UTC"/>
    <s v="2020-02-17"/>
    <s v="15:05:00"/>
    <x v="0"/>
    <x v="4"/>
    <s v="Falcon 9 Block 5 | Starlink V1 L4"/>
    <x v="1"/>
    <x v="702"/>
    <x v="0"/>
    <n v="67"/>
    <n v="5561"/>
    <x v="0"/>
  </r>
  <r>
    <x v="22"/>
    <x v="36"/>
    <x v="1"/>
    <s v="Sat Feb 15, 2020 20:21 UTC"/>
    <s v="2020-02-15"/>
    <s v="20:21:00"/>
    <x v="0"/>
    <x v="4"/>
    <s v="Antares 230+ | CRS NG-13"/>
    <x v="45"/>
    <x v="703"/>
    <x v="1"/>
    <n v="85"/>
    <n v="7055"/>
    <x v="0"/>
  </r>
  <r>
    <x v="11"/>
    <x v="15"/>
    <x v="1"/>
    <s v="Mon Feb 10, 2020 04:03 UTC"/>
    <s v="2020-02-10"/>
    <s v="04:03:00"/>
    <x v="0"/>
    <x v="4"/>
    <s v="Atlas V 411 | Solar Orbiter"/>
    <x v="97"/>
    <x v="704"/>
    <x v="1"/>
    <n v="115"/>
    <n v="9545"/>
    <x v="0"/>
  </r>
  <r>
    <x v="4"/>
    <x v="7"/>
    <x v="5"/>
    <s v="Sun Feb 09, 2020 15:48 UTC"/>
    <s v="2020-02-09"/>
    <s v="15:48:00"/>
    <x v="0"/>
    <x v="4"/>
    <s v="Simorgh | Zafar 1"/>
    <x v="5"/>
    <x v="705"/>
    <x v="0"/>
    <m/>
    <n v="0"/>
    <x v="2"/>
  </r>
  <r>
    <x v="8"/>
    <x v="12"/>
    <x v="6"/>
    <s v="Sun Feb 09, 2020 01:34 UTC"/>
    <s v="2020-02-09"/>
    <s v="01:34:00"/>
    <x v="0"/>
    <x v="4"/>
    <s v="H-IIA 202 | IGS-Optical 7"/>
    <x v="10"/>
    <x v="706"/>
    <x v="0"/>
    <n v="90"/>
    <n v="7470"/>
    <x v="0"/>
  </r>
  <r>
    <x v="34"/>
    <x v="22"/>
    <x v="8"/>
    <s v="Thu Feb 06, 2020 21:42 UTC"/>
    <s v="2020-02-06"/>
    <s v="21:42:00"/>
    <x v="0"/>
    <x v="4"/>
    <s v="Soyuz 2.1b/Fregat | OneWeb #2"/>
    <x v="85"/>
    <x v="707"/>
    <x v="0"/>
    <n v="25"/>
    <n v="2075"/>
    <x v="0"/>
  </r>
  <r>
    <x v="3"/>
    <x v="57"/>
    <x v="4"/>
    <s v="Fri Jan 31, 2020 02:56 UTC"/>
    <s v="2020-01-31"/>
    <s v="02:56:00"/>
    <x v="1"/>
    <x v="4"/>
    <s v="Electron/Curie | Birds of a Feather"/>
    <x v="4"/>
    <x v="708"/>
    <x v="0"/>
    <n v="7.5"/>
    <n v="622.5"/>
    <x v="0"/>
  </r>
  <r>
    <x v="1"/>
    <x v="1"/>
    <x v="1"/>
    <s v="Wed Jan 29, 2020 14:06 UTC"/>
    <s v="2020-01-29"/>
    <s v="14:06:00"/>
    <x v="1"/>
    <x v="4"/>
    <s v="Falcon 9 Block 5 | Starlink V1 L3"/>
    <x v="1"/>
    <x v="709"/>
    <x v="0"/>
    <n v="67"/>
    <n v="5561"/>
    <x v="0"/>
  </r>
  <r>
    <x v="1"/>
    <x v="6"/>
    <x v="1"/>
    <s v="Sun Jan 19, 2020 15:30 UTC"/>
    <s v="2020-01-19"/>
    <s v="15:30:00"/>
    <x v="1"/>
    <x v="4"/>
    <s v="Falcon 9 Block 5 | Crew Dragon Inflight Abort Test"/>
    <x v="1"/>
    <x v="710"/>
    <x v="0"/>
    <n v="67"/>
    <n v="5561"/>
    <x v="0"/>
  </r>
  <r>
    <x v="21"/>
    <x v="37"/>
    <x v="11"/>
    <s v="Thu Jan 16, 2020 21:05 UTC"/>
    <s v="2020-01-16"/>
    <s v="21:05:00"/>
    <x v="1"/>
    <x v="4"/>
    <s v="Ariane 5 ECA | Eutelsat Konnect BB4A &amp; GSAT-30"/>
    <x v="48"/>
    <x v="711"/>
    <x v="1"/>
    <n v="200"/>
    <n v="16600"/>
    <x v="0"/>
  </r>
  <r>
    <x v="10"/>
    <x v="14"/>
    <x v="3"/>
    <s v="Thu Jan 16, 2020 03:02 UTC"/>
    <s v="2020-01-16"/>
    <s v="03:02:00"/>
    <x v="1"/>
    <x v="4"/>
    <s v="Kuaizhou 1A | Yinhe-1 #0"/>
    <x v="12"/>
    <x v="712"/>
    <x v="0"/>
    <n v="5.8"/>
    <n v="481.4"/>
    <x v="0"/>
  </r>
  <r>
    <x v="2"/>
    <x v="35"/>
    <x v="3"/>
    <s v="Wed Jan 15, 2020 02:53 UTC"/>
    <s v="2020-01-15"/>
    <s v="02:53:00"/>
    <x v="1"/>
    <x v="4"/>
    <s v="Long March 2D | Jilin-1 Kuanfu 01, Ã‘uSat-7/8 &amp; Apocalypse 5"/>
    <x v="26"/>
    <x v="713"/>
    <x v="0"/>
    <n v="29.75"/>
    <n v="2469.25"/>
    <x v="0"/>
  </r>
  <r>
    <x v="2"/>
    <x v="18"/>
    <x v="3"/>
    <s v="Tue Jan 07, 2020 15:20 UTC"/>
    <s v="2020-01-07"/>
    <s v="15:20:00"/>
    <x v="1"/>
    <x v="4"/>
    <s v="Long March 3B/E | TJSW-5"/>
    <x v="34"/>
    <x v="714"/>
    <x v="0"/>
    <n v="29.15"/>
    <n v="2419.4499999999998"/>
    <x v="0"/>
  </r>
  <r>
    <x v="1"/>
    <x v="1"/>
    <x v="1"/>
    <s v="Tue Jan 07, 2020 02:19 UTC"/>
    <s v="2020-01-07"/>
    <s v="02:19:00"/>
    <x v="1"/>
    <x v="4"/>
    <s v="Falcon 9 Block 5 | Starlink V1 L2"/>
    <x v="1"/>
    <x v="715"/>
    <x v="0"/>
    <n v="67"/>
    <n v="5561"/>
    <x v="0"/>
  </r>
  <r>
    <x v="2"/>
    <x v="23"/>
    <x v="3"/>
    <s v="Fri Dec 27, 2019 12:45 UTC"/>
    <s v="2019-12-27"/>
    <s v="12:45:00"/>
    <x v="2"/>
    <x v="5"/>
    <s v="Long March 5 | Shijian-20"/>
    <x v="24"/>
    <x v="716"/>
    <x v="0"/>
    <m/>
    <n v="0"/>
    <x v="0"/>
  </r>
  <r>
    <x v="0"/>
    <x v="69"/>
    <x v="0"/>
    <s v="Thu Dec 26, 2019 23:11 UTC"/>
    <s v="2019-12-26"/>
    <s v="23:11:00"/>
    <x v="2"/>
    <x v="5"/>
    <s v="Rokot/Briz KM | Goniets-M nÂ°24L to 26L &amp; Blits-M1"/>
    <x v="98"/>
    <x v="717"/>
    <x v="1"/>
    <n v="13"/>
    <n v="1079"/>
    <x v="0"/>
  </r>
  <r>
    <x v="16"/>
    <x v="47"/>
    <x v="8"/>
    <s v="Tue Dec 24, 2019 12:03 UTC"/>
    <s v="2019-12-24"/>
    <s v="12:03:00"/>
    <x v="2"/>
    <x v="5"/>
    <s v="Proton-M/DM-3 | Elektro-L nÂ°3"/>
    <x v="63"/>
    <x v="718"/>
    <x v="0"/>
    <n v="65"/>
    <n v="5395"/>
    <x v="0"/>
  </r>
  <r>
    <x v="11"/>
    <x v="15"/>
    <x v="1"/>
    <s v="Fri Dec 20, 2019 11:36 UTC"/>
    <s v="2019-12-20"/>
    <s v="11:36:00"/>
    <x v="2"/>
    <x v="5"/>
    <s v="Atlas V N22 | Starliner OFT-1"/>
    <x v="80"/>
    <x v="719"/>
    <x v="0"/>
    <m/>
    <n v="0"/>
    <x v="0"/>
  </r>
  <r>
    <x v="2"/>
    <x v="35"/>
    <x v="3"/>
    <s v="Fri Dec 20, 2019 03:22 UTC"/>
    <s v="2019-12-20"/>
    <s v="03:22:00"/>
    <x v="2"/>
    <x v="5"/>
    <s v="Long March 4B | CBERS-4A, ETRSS-1 &amp; Others"/>
    <x v="55"/>
    <x v="720"/>
    <x v="0"/>
    <n v="64.680000000000007"/>
    <n v="5368.4400000000005"/>
    <x v="0"/>
  </r>
  <r>
    <x v="21"/>
    <x v="63"/>
    <x v="11"/>
    <s v="Wed Dec 18, 2019 08:54 UTC"/>
    <s v="2019-12-18"/>
    <s v="08:54:00"/>
    <x v="2"/>
    <x v="5"/>
    <s v="Soyuz ST-A/Fregat-M | CSG-1, CHEOPS &amp; Others"/>
    <x v="92"/>
    <x v="721"/>
    <x v="0"/>
    <n v="30"/>
    <n v="2490"/>
    <x v="0"/>
  </r>
  <r>
    <x v="1"/>
    <x v="1"/>
    <x v="1"/>
    <s v="Tue Dec 17, 2019 00:10 UTC"/>
    <s v="2019-12-17"/>
    <s v="00:10:00"/>
    <x v="2"/>
    <x v="5"/>
    <s v="Falcon 9 Block 5 | JCSAT-18 / Kacific-1"/>
    <x v="1"/>
    <x v="722"/>
    <x v="0"/>
    <n v="67"/>
    <n v="5561"/>
    <x v="0"/>
  </r>
  <r>
    <x v="2"/>
    <x v="3"/>
    <x v="3"/>
    <s v="Mon Dec 16, 2019 07:22 UTC"/>
    <s v="2019-12-16"/>
    <s v="07:22:00"/>
    <x v="2"/>
    <x v="5"/>
    <s v="Long March 3B/YZ-1 | Beidou-3 M19 &amp; M20"/>
    <x v="17"/>
    <x v="723"/>
    <x v="0"/>
    <m/>
    <n v="0"/>
    <x v="0"/>
  </r>
  <r>
    <x v="14"/>
    <x v="21"/>
    <x v="1"/>
    <s v="Wed Dec 11, 2019 17:53 UTC"/>
    <s v="2019-12-11"/>
    <s v="17:53:00"/>
    <x v="2"/>
    <x v="5"/>
    <s v="New Shepard | NS-12"/>
    <x v="21"/>
    <x v="724"/>
    <x v="0"/>
    <m/>
    <n v="0"/>
    <x v="0"/>
  </r>
  <r>
    <x v="12"/>
    <x v="16"/>
    <x v="7"/>
    <s v="Wed Dec 11, 2019 09:55 UTC"/>
    <s v="2019-12-11"/>
    <s v="09:55:00"/>
    <x v="2"/>
    <x v="5"/>
    <s v="PSLV-QL | RISAT 2BR1 &amp; Rideshares"/>
    <x v="99"/>
    <x v="725"/>
    <x v="0"/>
    <n v="21"/>
    <n v="1743"/>
    <x v="0"/>
  </r>
  <r>
    <x v="0"/>
    <x v="30"/>
    <x v="0"/>
    <s v="Wed Dec 11, 2019 08:54 UTC"/>
    <s v="2019-12-11"/>
    <s v="08:54:00"/>
    <x v="2"/>
    <x v="5"/>
    <s v="Soyuz 2.1b/Fregat | Cosmos 2544"/>
    <x v="85"/>
    <x v="726"/>
    <x v="0"/>
    <n v="25"/>
    <n v="2075"/>
    <x v="0"/>
  </r>
  <r>
    <x v="10"/>
    <x v="39"/>
    <x v="3"/>
    <s v="Sat Dec 07, 2019 08:52 UTC"/>
    <s v="2019-12-07"/>
    <s v="08:52:00"/>
    <x v="2"/>
    <x v="5"/>
    <s v="Kuaizhou 1A | HEAD-2A/B, SpaceTY 16/17 &amp; Apocalypse 4A/B"/>
    <x v="12"/>
    <x v="727"/>
    <x v="0"/>
    <n v="5.8"/>
    <n v="481.4"/>
    <x v="0"/>
  </r>
  <r>
    <x v="10"/>
    <x v="55"/>
    <x v="3"/>
    <s v="Sat Dec 07, 2019 02:55 UTC"/>
    <s v="2019-12-07"/>
    <s v="02:55:00"/>
    <x v="2"/>
    <x v="5"/>
    <s v="Kuaizhou 1A | Jilin-1 Gaofen-02B"/>
    <x v="12"/>
    <x v="728"/>
    <x v="0"/>
    <n v="5.8"/>
    <n v="481.4"/>
    <x v="0"/>
  </r>
  <r>
    <x v="16"/>
    <x v="22"/>
    <x v="8"/>
    <s v="Fri Dec 06, 2019 09:34 UTC"/>
    <s v="2019-12-06"/>
    <s v="09:34:00"/>
    <x v="2"/>
    <x v="5"/>
    <s v="Soyuz 2.1a | Progress MS-13"/>
    <x v="30"/>
    <x v="729"/>
    <x v="0"/>
    <n v="17.420000000000002"/>
    <n v="1445.8600000000001"/>
    <x v="0"/>
  </r>
  <r>
    <x v="3"/>
    <x v="57"/>
    <x v="4"/>
    <s v="Fri Dec 06, 2019 08:18 UTC"/>
    <s v="2019-12-06"/>
    <s v="08:18:00"/>
    <x v="2"/>
    <x v="5"/>
    <s v="Electron/Curie | Running Out Of Fingers"/>
    <x v="4"/>
    <x v="730"/>
    <x v="0"/>
    <n v="7.5"/>
    <n v="622.5"/>
    <x v="0"/>
  </r>
  <r>
    <x v="1"/>
    <x v="1"/>
    <x v="1"/>
    <s v="Thu Dec 05, 2019 17:29 UTC"/>
    <s v="2019-12-05"/>
    <s v="17:29:00"/>
    <x v="2"/>
    <x v="5"/>
    <s v="Falcon 9 Block 5 | CRS SpX-19"/>
    <x v="1"/>
    <x v="731"/>
    <x v="0"/>
    <n v="67"/>
    <n v="5561"/>
    <x v="0"/>
  </r>
  <r>
    <x v="2"/>
    <x v="35"/>
    <x v="3"/>
    <s v="Wed Nov 27, 2019 23:52 UTC"/>
    <s v="2019-11-27"/>
    <s v="23:52:00"/>
    <x v="3"/>
    <x v="5"/>
    <s v="Long March 4C | Gaofen-12"/>
    <x v="41"/>
    <x v="732"/>
    <x v="0"/>
    <n v="64.680000000000007"/>
    <n v="5368.4400000000005"/>
    <x v="0"/>
  </r>
  <r>
    <x v="12"/>
    <x v="32"/>
    <x v="7"/>
    <s v="Wed Nov 27, 2019 03:58 UTC"/>
    <s v="2019-11-27"/>
    <s v="03:58:00"/>
    <x v="3"/>
    <x v="5"/>
    <s v="PSLV-XL | Cartosat-3 &amp; Rideshares"/>
    <x v="44"/>
    <x v="733"/>
    <x v="0"/>
    <n v="31"/>
    <n v="2573"/>
    <x v="0"/>
  </r>
  <r>
    <x v="21"/>
    <x v="37"/>
    <x v="11"/>
    <s v="Tue Nov 26, 2019 21:23 UTC"/>
    <s v="2019-11-26"/>
    <s v="21:23:00"/>
    <x v="3"/>
    <x v="5"/>
    <s v="Ariane 5 ECA | Inmarsat 5 F5 &amp; TIBA-1"/>
    <x v="48"/>
    <x v="734"/>
    <x v="1"/>
    <n v="200"/>
    <n v="16600"/>
    <x v="0"/>
  </r>
  <r>
    <x v="0"/>
    <x v="0"/>
    <x v="0"/>
    <s v="Mon Nov 25, 2019 17:52 UTC"/>
    <s v="2019-11-25"/>
    <s v="17:52:00"/>
    <x v="3"/>
    <x v="5"/>
    <s v="Soyuz 2.1v/Volga | Cosmos 2542 &amp; 2543"/>
    <x v="71"/>
    <x v="735"/>
    <x v="0"/>
    <m/>
    <n v="0"/>
    <x v="0"/>
  </r>
  <r>
    <x v="2"/>
    <x v="3"/>
    <x v="3"/>
    <s v="Sat Nov 23, 2019 00:55 UTC"/>
    <s v="2019-11-23"/>
    <s v="00:55:00"/>
    <x v="3"/>
    <x v="5"/>
    <s v="Long March 3B/YZ-1 | Beidou-3 M21 &amp; M22"/>
    <x v="17"/>
    <x v="736"/>
    <x v="0"/>
    <m/>
    <n v="0"/>
    <x v="0"/>
  </r>
  <r>
    <x v="10"/>
    <x v="14"/>
    <x v="3"/>
    <s v="Sun Nov 17, 2019 10:00 UTC"/>
    <s v="2019-11-17"/>
    <s v="10:00:00"/>
    <x v="3"/>
    <x v="5"/>
    <s v="Kuaizhou 1A | KL-Alpha A &amp; KL-Alpha B"/>
    <x v="12"/>
    <x v="737"/>
    <x v="0"/>
    <n v="5.8"/>
    <n v="481.4"/>
    <x v="0"/>
  </r>
  <r>
    <x v="2"/>
    <x v="39"/>
    <x v="3"/>
    <s v="Wed Nov 13, 2019 06:35 UTC"/>
    <s v="2019-11-13"/>
    <s v="06:35:00"/>
    <x v="3"/>
    <x v="5"/>
    <s v="Long March 6 | Ningxia-1 (x5)"/>
    <x v="50"/>
    <x v="738"/>
    <x v="0"/>
    <n v="19"/>
    <n v="1577"/>
    <x v="0"/>
  </r>
  <r>
    <x v="10"/>
    <x v="14"/>
    <x v="3"/>
    <s v="Wed Nov 13, 2019 03:40 UTC"/>
    <s v="2019-11-13"/>
    <s v="03:40:00"/>
    <x v="3"/>
    <x v="5"/>
    <s v="Kuaizhou 1A | Jilin 1-02A"/>
    <x v="12"/>
    <x v="739"/>
    <x v="0"/>
    <n v="5.8"/>
    <n v="481.4"/>
    <x v="0"/>
  </r>
  <r>
    <x v="1"/>
    <x v="1"/>
    <x v="1"/>
    <s v="Mon Nov 11, 2019 14:56 UTC"/>
    <s v="2019-11-11"/>
    <s v="14:56:00"/>
    <x v="3"/>
    <x v="5"/>
    <s v="Falcon 9 Block 5 | Starlink V1 L1"/>
    <x v="1"/>
    <x v="740"/>
    <x v="0"/>
    <n v="67"/>
    <n v="5561"/>
    <x v="0"/>
  </r>
  <r>
    <x v="2"/>
    <x v="18"/>
    <x v="3"/>
    <s v="Mon Nov 04, 2019 17:43 UTC"/>
    <s v="2019-11-04"/>
    <s v="17:43:00"/>
    <x v="3"/>
    <x v="5"/>
    <s v="Long March 3B/E | Beidou-3 IGSO-3"/>
    <x v="34"/>
    <x v="741"/>
    <x v="0"/>
    <n v="29.15"/>
    <n v="2419.4499999999998"/>
    <x v="0"/>
  </r>
  <r>
    <x v="2"/>
    <x v="35"/>
    <x v="3"/>
    <s v="Sun Nov 03, 2019 03:22 UTC"/>
    <s v="2019-11-03"/>
    <s v="03:22:00"/>
    <x v="3"/>
    <x v="5"/>
    <s v="Long March 4B | Gaofen-7 &amp; Others"/>
    <x v="55"/>
    <x v="742"/>
    <x v="0"/>
    <n v="64.680000000000007"/>
    <n v="5368.4400000000005"/>
    <x v="0"/>
  </r>
  <r>
    <x v="22"/>
    <x v="36"/>
    <x v="1"/>
    <s v="Sat Nov 02, 2019 13:59 UTC"/>
    <s v="2019-11-02"/>
    <s v="13:59:00"/>
    <x v="3"/>
    <x v="5"/>
    <s v="Antares 230+ | CRS NG-12"/>
    <x v="45"/>
    <x v="743"/>
    <x v="1"/>
    <n v="85"/>
    <n v="7055"/>
    <x v="0"/>
  </r>
  <r>
    <x v="2"/>
    <x v="3"/>
    <x v="3"/>
    <s v="Thu Oct 17, 2019 15:21 UTC"/>
    <s v="2019-10-17"/>
    <s v="15:21:00"/>
    <x v="4"/>
    <x v="5"/>
    <s v="Long March 3B/E | TJSW-4"/>
    <x v="34"/>
    <x v="744"/>
    <x v="0"/>
    <n v="29.15"/>
    <n v="2419.4499999999998"/>
    <x v="0"/>
  </r>
  <r>
    <x v="3"/>
    <x v="57"/>
    <x v="4"/>
    <s v="Thu Oct 17, 2019 01:22 UTC"/>
    <s v="2019-10-17"/>
    <s v="01:22:00"/>
    <x v="4"/>
    <x v="5"/>
    <s v="Electron/Curie | As The Crow Flies"/>
    <x v="4"/>
    <x v="745"/>
    <x v="0"/>
    <n v="7.5"/>
    <n v="622.5"/>
    <x v="0"/>
  </r>
  <r>
    <x v="22"/>
    <x v="70"/>
    <x v="1"/>
    <s v="Fri Oct 11, 2019 01:59 UTC"/>
    <s v="2019-10-11"/>
    <s v="01:59:00"/>
    <x v="4"/>
    <x v="5"/>
    <s v="Pegasus XL | ICON"/>
    <x v="90"/>
    <x v="746"/>
    <x v="0"/>
    <n v="40"/>
    <n v="3320"/>
    <x v="0"/>
  </r>
  <r>
    <x v="36"/>
    <x v="45"/>
    <x v="8"/>
    <s v="Wed Oct 09, 2019 10:17 UTC"/>
    <s v="2019-10-09"/>
    <s v="10:17:00"/>
    <x v="4"/>
    <x v="5"/>
    <s v="Proton-M/Briz-M | Eutelsat 5 West B &amp; MEV-1"/>
    <x v="60"/>
    <x v="747"/>
    <x v="0"/>
    <n v="65"/>
    <n v="5395"/>
    <x v="0"/>
  </r>
  <r>
    <x v="2"/>
    <x v="35"/>
    <x v="3"/>
    <s v="Fri Oct 04, 2019 18:51 UTC"/>
    <s v="2019-10-04"/>
    <s v="18:51:00"/>
    <x v="4"/>
    <x v="5"/>
    <s v="Long March 4C | Gaofen 10(R)"/>
    <x v="41"/>
    <x v="748"/>
    <x v="0"/>
    <n v="64.680000000000007"/>
    <n v="5368.4400000000005"/>
    <x v="0"/>
  </r>
  <r>
    <x v="0"/>
    <x v="0"/>
    <x v="0"/>
    <s v="Thu Sep 26, 2019 07:46 UTC"/>
    <s v="2019-09-26"/>
    <s v="07:46:00"/>
    <x v="5"/>
    <x v="5"/>
    <s v="Soyuz 2.1b/Fregat | Cosmos 2541"/>
    <x v="85"/>
    <x v="749"/>
    <x v="0"/>
    <n v="25"/>
    <n v="2075"/>
    <x v="0"/>
  </r>
  <r>
    <x v="16"/>
    <x v="71"/>
    <x v="8"/>
    <s v="Wed Sep 25, 2019 13:57 UTC"/>
    <s v="2019-09-25"/>
    <s v="13:57:00"/>
    <x v="5"/>
    <x v="5"/>
    <s v="Soyuz FG | Soyuz MS-15"/>
    <x v="100"/>
    <x v="750"/>
    <x v="1"/>
    <m/>
    <n v="0"/>
    <x v="0"/>
  </r>
  <r>
    <x v="2"/>
    <x v="17"/>
    <x v="3"/>
    <s v="Wed Sep 25, 2019 00:54 UTC"/>
    <s v="2019-09-25"/>
    <s v="00:54:00"/>
    <x v="5"/>
    <x v="5"/>
    <s v="Long March 2D | Yunhai-1 02"/>
    <x v="26"/>
    <x v="751"/>
    <x v="0"/>
    <n v="29.75"/>
    <n v="2469.25"/>
    <x v="0"/>
  </r>
  <r>
    <x v="8"/>
    <x v="46"/>
    <x v="6"/>
    <s v="Tue Sep 24, 2019 16:05 UTC"/>
    <s v="2019-09-24"/>
    <s v="16:05:00"/>
    <x v="5"/>
    <x v="5"/>
    <s v="H-IIB | HTV-8"/>
    <x v="96"/>
    <x v="752"/>
    <x v="1"/>
    <n v="112.5"/>
    <n v="9337.5"/>
    <x v="0"/>
  </r>
  <r>
    <x v="2"/>
    <x v="18"/>
    <x v="3"/>
    <s v="Sun Sep 22, 2019 21:10 UTC"/>
    <s v="2019-09-22"/>
    <s v="21:10:00"/>
    <x v="5"/>
    <x v="5"/>
    <s v="Long March 3B/YZ-1 | Beidou-3 M23 &amp; M24"/>
    <x v="17"/>
    <x v="753"/>
    <x v="0"/>
    <m/>
    <n v="0"/>
    <x v="0"/>
  </r>
  <r>
    <x v="2"/>
    <x v="14"/>
    <x v="3"/>
    <s v="Thu Sep 19, 2019 06:42 UTC"/>
    <s v="2019-09-19"/>
    <s v="06:42:00"/>
    <x v="5"/>
    <x v="5"/>
    <s v="Long March 11 | Zhuhai-1 Group 03"/>
    <x v="59"/>
    <x v="754"/>
    <x v="0"/>
    <n v="5.3"/>
    <n v="439.9"/>
    <x v="0"/>
  </r>
  <r>
    <x v="2"/>
    <x v="35"/>
    <x v="3"/>
    <s v="Thu Sep 12, 2019 03:26 UTC"/>
    <s v="2019-09-12"/>
    <s v="03:26:00"/>
    <x v="5"/>
    <x v="5"/>
    <s v="Long March 4B | Ziyuan-2D, BNU-1 &amp; Taurus-1"/>
    <x v="55"/>
    <x v="755"/>
    <x v="0"/>
    <n v="64.680000000000007"/>
    <n v="5368.4400000000005"/>
    <x v="0"/>
  </r>
  <r>
    <x v="10"/>
    <x v="14"/>
    <x v="3"/>
    <s v="Fri Aug 30, 2019 23:41 UTC"/>
    <s v="2019-08-30"/>
    <s v="23:41:00"/>
    <x v="6"/>
    <x v="5"/>
    <s v="Kuaizhou 1A | KX-09 &amp; Others"/>
    <x v="12"/>
    <x v="756"/>
    <x v="0"/>
    <n v="5.8"/>
    <n v="481.4"/>
    <x v="0"/>
  </r>
  <r>
    <x v="0"/>
    <x v="69"/>
    <x v="0"/>
    <s v="Fri Aug 30, 2019 14:00 UTC"/>
    <s v="2019-08-30"/>
    <s v="14:00:00"/>
    <x v="6"/>
    <x v="5"/>
    <s v="Rokot/Briz KM | Cosmos 2540"/>
    <x v="98"/>
    <x v="757"/>
    <x v="1"/>
    <n v="13"/>
    <n v="1079"/>
    <x v="0"/>
  </r>
  <r>
    <x v="4"/>
    <x v="59"/>
    <x v="5"/>
    <s v="Thu Aug 29, 2019"/>
    <s v="2019-08-29"/>
    <s v="00:00:00"/>
    <x v="6"/>
    <x v="5"/>
    <s v="Safir-1B+ | Nahid-1"/>
    <x v="101"/>
    <x v="228"/>
    <x v="0"/>
    <m/>
    <n v="0"/>
    <x v="3"/>
  </r>
  <r>
    <x v="11"/>
    <x v="38"/>
    <x v="1"/>
    <s v="Thu Aug 22, 2019 13:06 UTC"/>
    <s v="2019-08-22"/>
    <s v="13:06:00"/>
    <x v="6"/>
    <x v="5"/>
    <s v="Delta IV Medium+ (4,2) | GPS III-2"/>
    <x v="102"/>
    <x v="758"/>
    <x v="1"/>
    <n v="164"/>
    <n v="13612"/>
    <x v="0"/>
  </r>
  <r>
    <x v="16"/>
    <x v="22"/>
    <x v="8"/>
    <s v="Thu Aug 22, 2019 03:38 UTC"/>
    <s v="2019-08-22"/>
    <s v="03:38:00"/>
    <x v="6"/>
    <x v="5"/>
    <s v="Soyuz 2.1a | Soyuz MS-14 (60S)"/>
    <x v="30"/>
    <x v="759"/>
    <x v="0"/>
    <n v="17.420000000000002"/>
    <n v="1445.8600000000001"/>
    <x v="0"/>
  </r>
  <r>
    <x v="3"/>
    <x v="57"/>
    <x v="4"/>
    <s v="Mon Aug 19, 2019 12:12 UTC"/>
    <s v="2019-08-19"/>
    <s v="12:12:00"/>
    <x v="6"/>
    <x v="5"/>
    <s v="Electron/Curie | Look Ma, No Hands"/>
    <x v="4"/>
    <x v="760"/>
    <x v="0"/>
    <n v="7.5"/>
    <n v="622.5"/>
    <x v="0"/>
  </r>
  <r>
    <x v="2"/>
    <x v="18"/>
    <x v="3"/>
    <s v="Mon Aug 19, 2019 12:03 UTC"/>
    <s v="2019-08-19"/>
    <s v="12:03:00"/>
    <x v="6"/>
    <x v="5"/>
    <s v="Long March 3B/E | ChinaSat-18"/>
    <x v="34"/>
    <x v="761"/>
    <x v="0"/>
    <n v="29.15"/>
    <n v="2419.4499999999998"/>
    <x v="0"/>
  </r>
  <r>
    <x v="2"/>
    <x v="14"/>
    <x v="3"/>
    <s v="Sat Aug 17, 2019 04:11 UTC"/>
    <s v="2019-08-17"/>
    <s v="04:11:00"/>
    <x v="6"/>
    <x v="5"/>
    <s v="Jielong-1 | Apocalypse 2, Qiancheng 1 &amp; Xingshidai 5"/>
    <x v="103"/>
    <x v="762"/>
    <x v="0"/>
    <n v="7.5"/>
    <n v="622.5"/>
    <x v="0"/>
  </r>
  <r>
    <x v="11"/>
    <x v="15"/>
    <x v="1"/>
    <s v="Thu Aug 08, 2019 10:13 UTC"/>
    <s v="2019-08-08"/>
    <s v="10:13:00"/>
    <x v="6"/>
    <x v="5"/>
    <s v="Atlas V 551 | AEHF 5 &amp; TDO 1"/>
    <x v="42"/>
    <x v="763"/>
    <x v="0"/>
    <n v="153"/>
    <n v="12699"/>
    <x v="0"/>
  </r>
  <r>
    <x v="1"/>
    <x v="1"/>
    <x v="1"/>
    <s v="Tue Aug 06, 2019 23:23 UTC"/>
    <s v="2019-08-06"/>
    <s v="23:23:00"/>
    <x v="6"/>
    <x v="5"/>
    <s v="Falcon 9 Block 5 | AMOS-17"/>
    <x v="1"/>
    <x v="764"/>
    <x v="0"/>
    <n v="67"/>
    <n v="5561"/>
    <x v="0"/>
  </r>
  <r>
    <x v="21"/>
    <x v="37"/>
    <x v="11"/>
    <s v="Tue Aug 06, 2019 19:30 UTC"/>
    <s v="2019-08-06"/>
    <s v="19:30:00"/>
    <x v="6"/>
    <x v="5"/>
    <s v="Ariane 5 ECA | EDRS-C/HYLAS 3 &amp; Intelsat 39"/>
    <x v="48"/>
    <x v="765"/>
    <x v="1"/>
    <n v="200"/>
    <n v="16600"/>
    <x v="0"/>
  </r>
  <r>
    <x v="16"/>
    <x v="47"/>
    <x v="8"/>
    <s v="Mon Aug 05, 2019 21:56 UTC"/>
    <s v="2019-08-05"/>
    <s v="21:56:00"/>
    <x v="6"/>
    <x v="5"/>
    <s v="Proton-M/Briz-M | Cosmos 2539"/>
    <x v="60"/>
    <x v="766"/>
    <x v="0"/>
    <n v="65"/>
    <n v="5395"/>
    <x v="0"/>
  </r>
  <r>
    <x v="16"/>
    <x v="22"/>
    <x v="8"/>
    <s v="Wed Jul 31, 2019 12:10 UTC"/>
    <s v="2019-07-31"/>
    <s v="12:10:00"/>
    <x v="7"/>
    <x v="5"/>
    <s v="Soyuz 2.1a | Progress MS-12"/>
    <x v="30"/>
    <x v="767"/>
    <x v="0"/>
    <n v="17.420000000000002"/>
    <n v="1445.8600000000001"/>
    <x v="0"/>
  </r>
  <r>
    <x v="0"/>
    <x v="0"/>
    <x v="0"/>
    <s v="Tue Jul 30, 2019 05:57 UTC"/>
    <s v="2019-07-30"/>
    <s v="05:57:00"/>
    <x v="7"/>
    <x v="5"/>
    <s v="Soyuz 2.1a/Fregat-M | Meridian-M nÂ°18L"/>
    <x v="53"/>
    <x v="768"/>
    <x v="0"/>
    <n v="23"/>
    <n v="1909"/>
    <x v="0"/>
  </r>
  <r>
    <x v="2"/>
    <x v="3"/>
    <x v="3"/>
    <s v="Fri Jul 26, 2019 03:57 UTC"/>
    <s v="2019-07-26"/>
    <s v="03:57:00"/>
    <x v="7"/>
    <x v="5"/>
    <s v="Long March 2C | Yaogan-30 05"/>
    <x v="3"/>
    <x v="769"/>
    <x v="0"/>
    <n v="30.8"/>
    <n v="2556.4"/>
    <x v="0"/>
  </r>
  <r>
    <x v="1"/>
    <x v="1"/>
    <x v="1"/>
    <s v="Thu Jul 25, 2019 22:01 UTC"/>
    <s v="2019-07-25"/>
    <s v="22:01:00"/>
    <x v="7"/>
    <x v="5"/>
    <s v="Falcon 9 Block 5 | CRS SpX-18"/>
    <x v="1"/>
    <x v="770"/>
    <x v="0"/>
    <n v="67"/>
    <n v="5561"/>
    <x v="0"/>
  </r>
  <r>
    <x v="15"/>
    <x v="14"/>
    <x v="3"/>
    <s v="Thu Jul 25, 2019 05:00 UTC"/>
    <s v="2019-07-25"/>
    <s v="05:00:00"/>
    <x v="7"/>
    <x v="5"/>
    <s v="Hyperbola-1 | CAS-7B &amp; Hangtian KKG Sat"/>
    <x v="22"/>
    <x v="771"/>
    <x v="0"/>
    <m/>
    <n v="0"/>
    <x v="0"/>
  </r>
  <r>
    <x v="12"/>
    <x v="32"/>
    <x v="7"/>
    <s v="Mon Jul 22, 2019 09:13 UTC"/>
    <s v="2019-07-22"/>
    <s v="09:13:00"/>
    <x v="7"/>
    <x v="5"/>
    <s v="LVM-3 | Chandrayaan-2"/>
    <x v="47"/>
    <x v="772"/>
    <x v="0"/>
    <n v="62"/>
    <n v="5146"/>
    <x v="0"/>
  </r>
  <r>
    <x v="16"/>
    <x v="71"/>
    <x v="8"/>
    <s v="Sat Jul 20, 2019 16:28 UTC"/>
    <s v="2019-07-20"/>
    <s v="16:28:00"/>
    <x v="7"/>
    <x v="5"/>
    <s v="Soyuz FG | Soyuz MS-13"/>
    <x v="100"/>
    <x v="773"/>
    <x v="1"/>
    <m/>
    <n v="0"/>
    <x v="0"/>
  </r>
  <r>
    <x v="16"/>
    <x v="47"/>
    <x v="8"/>
    <s v="Sat Jul 13, 2019 12:30 UTC"/>
    <s v="2019-07-13"/>
    <s v="12:30:00"/>
    <x v="7"/>
    <x v="5"/>
    <s v="Proton-M/DM-3 | Spektr-RG"/>
    <x v="63"/>
    <x v="774"/>
    <x v="0"/>
    <n v="65"/>
    <n v="5395"/>
    <x v="0"/>
  </r>
  <r>
    <x v="21"/>
    <x v="31"/>
    <x v="11"/>
    <s v="Thu Jul 11, 2019 01:53 UTC"/>
    <s v="2019-07-11"/>
    <s v="01:53:00"/>
    <x v="7"/>
    <x v="5"/>
    <s v="Vega | Falcon Eye 1"/>
    <x v="38"/>
    <x v="775"/>
    <x v="0"/>
    <n v="37"/>
    <n v="3071"/>
    <x v="2"/>
  </r>
  <r>
    <x v="0"/>
    <x v="0"/>
    <x v="0"/>
    <s v="Wed Jul 10, 2019 17:14 UTC"/>
    <s v="2019-07-10"/>
    <s v="17:14:00"/>
    <x v="7"/>
    <x v="5"/>
    <s v="Soyuz 2.1v/Volga | Cosmos 2535 to 2538"/>
    <x v="71"/>
    <x v="776"/>
    <x v="0"/>
    <m/>
    <n v="0"/>
    <x v="0"/>
  </r>
  <r>
    <x v="16"/>
    <x v="34"/>
    <x v="0"/>
    <s v="Fri Jul 05, 2019 05:41 UTC"/>
    <s v="2019-07-05"/>
    <s v="05:41:00"/>
    <x v="7"/>
    <x v="5"/>
    <s v="Soyuz 2.1b/Fregat-M | Meteor-M No.2-2, Landmapper-BC 5 &amp; 6, &amp; Others"/>
    <x v="23"/>
    <x v="777"/>
    <x v="0"/>
    <n v="25"/>
    <n v="2075"/>
    <x v="0"/>
  </r>
  <r>
    <x v="3"/>
    <x v="57"/>
    <x v="4"/>
    <s v="Sat Jun 29, 2019 04:30 UTC"/>
    <s v="2019-06-29"/>
    <s v="04:30:00"/>
    <x v="8"/>
    <x v="5"/>
    <s v="Electron/Curie | Make It Rain"/>
    <x v="4"/>
    <x v="778"/>
    <x v="0"/>
    <n v="7.5"/>
    <n v="622.5"/>
    <x v="0"/>
  </r>
  <r>
    <x v="1"/>
    <x v="6"/>
    <x v="1"/>
    <s v="Tue Jun 25, 2019 06:30 UTC"/>
    <s v="2019-06-25"/>
    <s v="06:30:00"/>
    <x v="8"/>
    <x v="5"/>
    <s v="Falcon Heavy | STP-2"/>
    <x v="16"/>
    <x v="779"/>
    <x v="0"/>
    <n v="97"/>
    <n v="8051"/>
    <x v="0"/>
  </r>
  <r>
    <x v="2"/>
    <x v="3"/>
    <x v="3"/>
    <s v="Mon Jun 24, 2019 18:09 UTC"/>
    <s v="2019-06-24"/>
    <s v="18:09:00"/>
    <x v="8"/>
    <x v="5"/>
    <s v="Long March 3B/E | Beidou-3 IGSO-2"/>
    <x v="34"/>
    <x v="780"/>
    <x v="0"/>
    <n v="29.15"/>
    <n v="2419.4499999999998"/>
    <x v="0"/>
  </r>
  <r>
    <x v="21"/>
    <x v="37"/>
    <x v="11"/>
    <s v="Thu Jun 20, 2019 21:43 UTC"/>
    <s v="2019-06-20"/>
    <s v="21:43:00"/>
    <x v="8"/>
    <x v="5"/>
    <s v="Ariane 5 ECA | Eutelsat 7C &amp;  AT&amp;T T-16"/>
    <x v="48"/>
    <x v="781"/>
    <x v="1"/>
    <n v="200"/>
    <n v="16600"/>
    <x v="0"/>
  </r>
  <r>
    <x v="1"/>
    <x v="5"/>
    <x v="1"/>
    <s v="Wed Jun 12, 2019 14:17 UTC"/>
    <s v="2019-06-12"/>
    <s v="14:17:00"/>
    <x v="8"/>
    <x v="5"/>
    <s v="Falcon 9 Block 5 | RADARSAT Constellation"/>
    <x v="1"/>
    <x v="782"/>
    <x v="0"/>
    <n v="67"/>
    <n v="5561"/>
    <x v="0"/>
  </r>
  <r>
    <x v="2"/>
    <x v="72"/>
    <x v="2"/>
    <s v="Wed Jun 05, 2019 04:06 UTC"/>
    <s v="2019-06-05"/>
    <s v="04:06:00"/>
    <x v="8"/>
    <x v="5"/>
    <s v="Long March 11H | Jilin-1 &amp; Others"/>
    <x v="18"/>
    <x v="783"/>
    <x v="0"/>
    <n v="5.3"/>
    <n v="439.9"/>
    <x v="0"/>
  </r>
  <r>
    <x v="16"/>
    <x v="45"/>
    <x v="8"/>
    <s v="Thu May 30, 2019 17:42 UTC"/>
    <s v="2019-05-30"/>
    <s v="17:42:00"/>
    <x v="9"/>
    <x v="5"/>
    <s v="Proton-M/Briz-M | Yamal 601"/>
    <x v="60"/>
    <x v="784"/>
    <x v="0"/>
    <n v="65"/>
    <n v="5395"/>
    <x v="0"/>
  </r>
  <r>
    <x v="16"/>
    <x v="0"/>
    <x v="0"/>
    <s v="Mon May 27, 2019 06:23 UTC"/>
    <s v="2019-05-27"/>
    <s v="06:23:00"/>
    <x v="9"/>
    <x v="5"/>
    <s v="Soyuz 2.1b/Fregat-M | Cosmos 2534"/>
    <x v="23"/>
    <x v="785"/>
    <x v="0"/>
    <n v="25"/>
    <n v="2075"/>
    <x v="0"/>
  </r>
  <r>
    <x v="1"/>
    <x v="1"/>
    <x v="1"/>
    <s v="Fri May 24, 2019 02:30 UTC"/>
    <s v="2019-05-24"/>
    <s v="02:30:00"/>
    <x v="9"/>
    <x v="5"/>
    <s v="Falcon 9 Block 5 | Starlink V0.9"/>
    <x v="1"/>
    <x v="786"/>
    <x v="0"/>
    <n v="67"/>
    <n v="5561"/>
    <x v="0"/>
  </r>
  <r>
    <x v="2"/>
    <x v="35"/>
    <x v="3"/>
    <s v="Wed May 22, 2019 22:49 UTC"/>
    <s v="2019-05-22"/>
    <s v="22:49:00"/>
    <x v="9"/>
    <x v="5"/>
    <s v="Long March 4C | Yaogan-33"/>
    <x v="41"/>
    <x v="787"/>
    <x v="0"/>
    <n v="64.680000000000007"/>
    <n v="5368.4400000000005"/>
    <x v="2"/>
  </r>
  <r>
    <x v="12"/>
    <x v="16"/>
    <x v="7"/>
    <s v="Wed May 22, 2019 00:00 UTC"/>
    <s v="2019-05-22"/>
    <s v="00:00:00"/>
    <x v="9"/>
    <x v="5"/>
    <s v="PSLV-CA | RISAT-2B"/>
    <x v="46"/>
    <x v="788"/>
    <x v="0"/>
    <n v="21"/>
    <n v="1743"/>
    <x v="0"/>
  </r>
  <r>
    <x v="2"/>
    <x v="18"/>
    <x v="3"/>
    <s v="Fri May 17, 2019 15:48 UTC"/>
    <s v="2019-05-17"/>
    <s v="15:48:00"/>
    <x v="9"/>
    <x v="5"/>
    <s v="Long March 3C/E | Beidou-2 G8"/>
    <x v="88"/>
    <x v="789"/>
    <x v="0"/>
    <n v="20"/>
    <n v="1660"/>
    <x v="0"/>
  </r>
  <r>
    <x v="3"/>
    <x v="57"/>
    <x v="4"/>
    <s v="Sun May 05, 2019 06:00 UTC"/>
    <s v="2019-05-05"/>
    <s v="06:00:00"/>
    <x v="9"/>
    <x v="5"/>
    <s v="Electron/Curie | That's a Funny Looking Cactus"/>
    <x v="4"/>
    <x v="790"/>
    <x v="0"/>
    <n v="7.5"/>
    <n v="622.5"/>
    <x v="0"/>
  </r>
  <r>
    <x v="1"/>
    <x v="1"/>
    <x v="1"/>
    <s v="Sat May 04, 2019 06:48 UTC"/>
    <s v="2019-05-04"/>
    <s v="06:48:00"/>
    <x v="9"/>
    <x v="5"/>
    <s v="Falcon 9 Block 5 | CRS SpX-17"/>
    <x v="1"/>
    <x v="791"/>
    <x v="0"/>
    <n v="67"/>
    <n v="5561"/>
    <x v="0"/>
  </r>
  <r>
    <x v="14"/>
    <x v="21"/>
    <x v="1"/>
    <s v="Thu May 02, 2019 13:32 UTC"/>
    <s v="2019-05-02"/>
    <s v="13:32:00"/>
    <x v="9"/>
    <x v="5"/>
    <s v="New Shepard | NS-11"/>
    <x v="21"/>
    <x v="792"/>
    <x v="0"/>
    <m/>
    <n v="0"/>
    <x v="0"/>
  </r>
  <r>
    <x v="2"/>
    <x v="35"/>
    <x v="3"/>
    <s v="Mon Apr 29, 2019 22:52 UTC"/>
    <s v="2019-04-29"/>
    <s v="22:52:00"/>
    <x v="10"/>
    <x v="5"/>
    <s v="Long March 4B | Tianhui-2 1A &amp; 1B"/>
    <x v="55"/>
    <x v="793"/>
    <x v="0"/>
    <n v="64.680000000000007"/>
    <n v="5368.4400000000005"/>
    <x v="0"/>
  </r>
  <r>
    <x v="2"/>
    <x v="3"/>
    <x v="3"/>
    <s v="Sat Apr 20, 2019 14:41 UTC"/>
    <s v="2019-04-20"/>
    <s v="14:41:00"/>
    <x v="10"/>
    <x v="5"/>
    <s v="Long March 3B/E | Beidou-3 IGSO-1"/>
    <x v="34"/>
    <x v="794"/>
    <x v="0"/>
    <n v="29.15"/>
    <n v="2419.4499999999998"/>
    <x v="0"/>
  </r>
  <r>
    <x v="22"/>
    <x v="36"/>
    <x v="1"/>
    <s v="Wed Apr 17, 2019 20:46 UTC"/>
    <s v="2019-04-17"/>
    <s v="20:46:00"/>
    <x v="10"/>
    <x v="5"/>
    <s v="Antares 230 | CRS NG-11"/>
    <x v="104"/>
    <x v="795"/>
    <x v="1"/>
    <n v="85"/>
    <n v="7055"/>
    <x v="0"/>
  </r>
  <r>
    <x v="1"/>
    <x v="6"/>
    <x v="1"/>
    <s v="Thu Apr 11, 2019 22:35 UTC"/>
    <s v="2019-04-11"/>
    <s v="22:35:00"/>
    <x v="10"/>
    <x v="5"/>
    <s v="Falcon Heavy | ArabSat 6A"/>
    <x v="16"/>
    <x v="796"/>
    <x v="0"/>
    <n v="97"/>
    <n v="8051"/>
    <x v="0"/>
  </r>
  <r>
    <x v="21"/>
    <x v="63"/>
    <x v="11"/>
    <s v="Thu Apr 04, 2019 17:04 UTC"/>
    <s v="2019-04-04"/>
    <s v="17:04:00"/>
    <x v="10"/>
    <x v="5"/>
    <s v="Soyuz ST-B/Fregat-MT | O3b FM17-FM20"/>
    <x v="82"/>
    <x v="797"/>
    <x v="0"/>
    <n v="30"/>
    <n v="2490"/>
    <x v="0"/>
  </r>
  <r>
    <x v="16"/>
    <x v="22"/>
    <x v="8"/>
    <s v="Thu Apr 04, 2019 11:01 UTC"/>
    <s v="2019-04-04"/>
    <s v="11:01:00"/>
    <x v="10"/>
    <x v="5"/>
    <s v="Soyuz 2.1a | Progress MS-11"/>
    <x v="30"/>
    <x v="798"/>
    <x v="0"/>
    <n v="17.420000000000002"/>
    <n v="1445.8600000000001"/>
    <x v="0"/>
  </r>
  <r>
    <x v="12"/>
    <x v="32"/>
    <x v="7"/>
    <s v="Mon Apr 01, 2019 03:57 UTC"/>
    <s v="2019-04-01"/>
    <s v="03:57:00"/>
    <x v="10"/>
    <x v="5"/>
    <s v="PSLV-QL | EMISAT &amp; Rideshares"/>
    <x v="99"/>
    <x v="799"/>
    <x v="0"/>
    <n v="21"/>
    <n v="1743"/>
    <x v="0"/>
  </r>
  <r>
    <x v="2"/>
    <x v="18"/>
    <x v="3"/>
    <s v="Sun Mar 31, 2019 15:51 UTC"/>
    <s v="2019-03-31"/>
    <s v="15:51:00"/>
    <x v="11"/>
    <x v="5"/>
    <s v="Long March 3B/E | Tianlian-2-01"/>
    <x v="34"/>
    <x v="800"/>
    <x v="0"/>
    <n v="29.15"/>
    <n v="2419.4499999999998"/>
    <x v="0"/>
  </r>
  <r>
    <x v="3"/>
    <x v="57"/>
    <x v="4"/>
    <s v="Thu Mar 28, 2019 23:27 UTC"/>
    <s v="2019-03-28"/>
    <s v="23:27:00"/>
    <x v="11"/>
    <x v="5"/>
    <s v="Electron/Curie | Two Thumbs Up"/>
    <x v="4"/>
    <x v="801"/>
    <x v="0"/>
    <n v="7.5"/>
    <n v="622.5"/>
    <x v="0"/>
  </r>
  <r>
    <x v="37"/>
    <x v="14"/>
    <x v="3"/>
    <s v="Wed Mar 27, 2019 09:39 UTC"/>
    <s v="2019-03-27"/>
    <s v="09:39:00"/>
    <x v="11"/>
    <x v="5"/>
    <s v="OS-M1 | Lingque 1B"/>
    <x v="105"/>
    <x v="802"/>
    <x v="1"/>
    <m/>
    <n v="0"/>
    <x v="2"/>
  </r>
  <r>
    <x v="21"/>
    <x v="31"/>
    <x v="11"/>
    <s v="Fri Mar 22, 2019 01:50 UTC"/>
    <s v="2019-03-22"/>
    <s v="01:50:00"/>
    <x v="11"/>
    <x v="5"/>
    <s v="Vega | PRISMA"/>
    <x v="38"/>
    <x v="803"/>
    <x v="0"/>
    <n v="37"/>
    <n v="3071"/>
    <x v="0"/>
  </r>
  <r>
    <x v="11"/>
    <x v="38"/>
    <x v="1"/>
    <s v="Sat Mar 16, 2019 00:26 UTC"/>
    <s v="2019-03-16"/>
    <s v="00:26:00"/>
    <x v="11"/>
    <x v="5"/>
    <s v="Delta IV Medium+ (5,4) | WGS-10 (USA-291)"/>
    <x v="106"/>
    <x v="804"/>
    <x v="1"/>
    <m/>
    <n v="0"/>
    <x v="0"/>
  </r>
  <r>
    <x v="16"/>
    <x v="71"/>
    <x v="8"/>
    <s v="Thu Mar 14, 2019 19:14 UTC"/>
    <s v="2019-03-14"/>
    <s v="19:14:00"/>
    <x v="11"/>
    <x v="5"/>
    <s v="Soyuz FG | Soyuz MS-12"/>
    <x v="100"/>
    <x v="805"/>
    <x v="1"/>
    <m/>
    <n v="0"/>
    <x v="0"/>
  </r>
  <r>
    <x v="2"/>
    <x v="3"/>
    <x v="3"/>
    <s v="Sat Mar 09, 2019 16:28 UTC"/>
    <s v="2019-03-09"/>
    <s v="16:28:00"/>
    <x v="11"/>
    <x v="5"/>
    <s v="Long March 3B/E | ChinaSat-6C"/>
    <x v="34"/>
    <x v="806"/>
    <x v="0"/>
    <n v="29.15"/>
    <n v="2419.4499999999998"/>
    <x v="0"/>
  </r>
  <r>
    <x v="1"/>
    <x v="6"/>
    <x v="1"/>
    <s v="Sat Mar 02, 2019 07:49 UTC"/>
    <s v="2019-03-02"/>
    <s v="07:49:00"/>
    <x v="11"/>
    <x v="5"/>
    <s v="Falcon 9 Block 5 | SpaceX Demo-1"/>
    <x v="1"/>
    <x v="807"/>
    <x v="0"/>
    <n v="67"/>
    <n v="5561"/>
    <x v="0"/>
  </r>
  <r>
    <x v="21"/>
    <x v="63"/>
    <x v="11"/>
    <s v="Wed Feb 27, 2019 21:37 UTC"/>
    <s v="2019-02-27"/>
    <s v="21:37:00"/>
    <x v="0"/>
    <x v="5"/>
    <s v="Soyuz ST-B/Fregat-M | OneWeb #1"/>
    <x v="107"/>
    <x v="808"/>
    <x v="0"/>
    <n v="30"/>
    <n v="2490"/>
    <x v="0"/>
  </r>
  <r>
    <x v="5"/>
    <x v="73"/>
    <x v="1"/>
    <s v="Fri Feb 22, 2019 16:53 UTC"/>
    <s v="2019-02-22"/>
    <s v="16:53:00"/>
    <x v="0"/>
    <x v="5"/>
    <s v="SpaceShipTwo | VF-01"/>
    <x v="6"/>
    <x v="809"/>
    <x v="0"/>
    <m/>
    <n v="0"/>
    <x v="0"/>
  </r>
  <r>
    <x v="1"/>
    <x v="1"/>
    <x v="1"/>
    <s v="Fri Feb 22, 2019 01:45 UTC"/>
    <s v="2019-02-22"/>
    <s v="01:45:00"/>
    <x v="0"/>
    <x v="5"/>
    <s v="Falcon 9 Block 5 | Nusantara Satu &amp; Beresheet"/>
    <x v="1"/>
    <x v="810"/>
    <x v="0"/>
    <n v="67"/>
    <n v="5561"/>
    <x v="0"/>
  </r>
  <r>
    <x v="0"/>
    <x v="22"/>
    <x v="8"/>
    <s v="Thu Feb 21, 2019 16:47 UTC"/>
    <s v="2019-02-21"/>
    <s v="16:47:00"/>
    <x v="0"/>
    <x v="5"/>
    <s v="Soyuz 2.1b/Fregat-M | EgyptSat-A"/>
    <x v="23"/>
    <x v="811"/>
    <x v="0"/>
    <n v="25"/>
    <n v="2075"/>
    <x v="0"/>
  </r>
  <r>
    <x v="4"/>
    <x v="59"/>
    <x v="5"/>
    <s v="Tue Feb 05, 2019 21:01 UTC"/>
    <s v="2019-02-05"/>
    <s v="21:01:00"/>
    <x v="0"/>
    <x v="5"/>
    <s v="Safir-1B+ | Dousti"/>
    <x v="101"/>
    <x v="812"/>
    <x v="0"/>
    <m/>
    <n v="0"/>
    <x v="2"/>
  </r>
  <r>
    <x v="21"/>
    <x v="37"/>
    <x v="11"/>
    <s v="Tue Feb 05, 2019 21:01 UTC"/>
    <s v="2019-02-05"/>
    <s v="21:01:00"/>
    <x v="0"/>
    <x v="5"/>
    <s v="Ariane 5 ECA | GSAT-31 &amp; Hellas-Sat-4"/>
    <x v="48"/>
    <x v="813"/>
    <x v="1"/>
    <n v="200"/>
    <n v="16600"/>
    <x v="0"/>
  </r>
  <r>
    <x v="12"/>
    <x v="16"/>
    <x v="7"/>
    <s v="Thu Jan 24, 2019 18:07 UTC"/>
    <s v="2019-01-24"/>
    <s v="18:07:00"/>
    <x v="1"/>
    <x v="5"/>
    <s v="PSLV-DL | Microsat-R &amp; Kalamsat v2"/>
    <x v="14"/>
    <x v="814"/>
    <x v="0"/>
    <m/>
    <n v="0"/>
    <x v="0"/>
  </r>
  <r>
    <x v="14"/>
    <x v="21"/>
    <x v="1"/>
    <s v="Wed Jan 23, 2019 15:05 UTC"/>
    <s v="2019-01-23"/>
    <s v="15:05:00"/>
    <x v="1"/>
    <x v="5"/>
    <s v="New Shepard | NS-10"/>
    <x v="21"/>
    <x v="815"/>
    <x v="0"/>
    <m/>
    <n v="0"/>
    <x v="0"/>
  </r>
  <r>
    <x v="2"/>
    <x v="14"/>
    <x v="3"/>
    <s v="Mon Jan 21, 2019 05:42 UTC"/>
    <s v="2019-01-21"/>
    <s v="05:42:00"/>
    <x v="1"/>
    <x v="5"/>
    <s v="Long March 11 | Jilin-1 Hyperspectral &amp; Others"/>
    <x v="59"/>
    <x v="816"/>
    <x v="0"/>
    <n v="5.3"/>
    <n v="439.9"/>
    <x v="0"/>
  </r>
  <r>
    <x v="11"/>
    <x v="56"/>
    <x v="1"/>
    <s v="Sat Jan 19, 2019 19:10 UTC"/>
    <s v="2019-01-19"/>
    <s v="19:10:00"/>
    <x v="1"/>
    <x v="5"/>
    <s v="Delta IV Heavy | KH-11 17 (USA-290) (NROL-71)"/>
    <x v="49"/>
    <x v="817"/>
    <x v="0"/>
    <n v="350"/>
    <n v="29050"/>
    <x v="0"/>
  </r>
  <r>
    <x v="30"/>
    <x v="54"/>
    <x v="6"/>
    <s v="Fri Jan 18, 2019 00:50 UTC"/>
    <s v="2019-01-18"/>
    <s v="00:50:00"/>
    <x v="1"/>
    <x v="5"/>
    <s v="Epsilon PBS | Innovative Satellite Technology Demonstration-1"/>
    <x v="73"/>
    <x v="818"/>
    <x v="0"/>
    <n v="39"/>
    <n v="3237"/>
    <x v="0"/>
  </r>
  <r>
    <x v="4"/>
    <x v="7"/>
    <x v="5"/>
    <s v="Tue Jan 15, 2019 00:30 UTC"/>
    <s v="2019-01-15"/>
    <s v="00:30:00"/>
    <x v="1"/>
    <x v="5"/>
    <s v="Simorgh | Payam-e Amirkabir"/>
    <x v="5"/>
    <x v="819"/>
    <x v="0"/>
    <m/>
    <n v="0"/>
    <x v="2"/>
  </r>
  <r>
    <x v="1"/>
    <x v="5"/>
    <x v="1"/>
    <s v="Fri Jan 11, 2019 15:31 UTC"/>
    <s v="2019-01-11"/>
    <s v="15:31:00"/>
    <x v="1"/>
    <x v="5"/>
    <s v="Falcon 9 Block 5 | Iridium-8"/>
    <x v="1"/>
    <x v="820"/>
    <x v="0"/>
    <n v="67"/>
    <n v="5561"/>
    <x v="0"/>
  </r>
  <r>
    <x v="2"/>
    <x v="18"/>
    <x v="3"/>
    <s v="Thu Jan 10, 2019 17:11 UTC"/>
    <s v="2019-01-10"/>
    <s v="17:11:00"/>
    <x v="1"/>
    <x v="5"/>
    <s v="Long March 3B/E | ChinaSat-2D"/>
    <x v="34"/>
    <x v="821"/>
    <x v="0"/>
    <n v="29.15"/>
    <n v="2419.4499999999998"/>
    <x v="0"/>
  </r>
  <r>
    <x v="2"/>
    <x v="17"/>
    <x v="3"/>
    <s v="Sat Dec 29, 2018 08:00 UTC"/>
    <s v="2018-12-29"/>
    <s v="08:00:00"/>
    <x v="2"/>
    <x v="6"/>
    <s v="Long March 2D/YZ-3 | Hongyan-1 &amp; Yunhai-2 01 to 06"/>
    <x v="31"/>
    <x v="822"/>
    <x v="0"/>
    <n v="30"/>
    <n v="2490"/>
    <x v="0"/>
  </r>
  <r>
    <x v="16"/>
    <x v="34"/>
    <x v="0"/>
    <s v="Thu Dec 27, 2018 02:07 UTC"/>
    <s v="2018-12-27"/>
    <s v="02:07:00"/>
    <x v="2"/>
    <x v="6"/>
    <s v="Soyuz 2.1a/Fregat | Kanopus-V No. 5-6 &amp; Rideshares"/>
    <x v="108"/>
    <x v="823"/>
    <x v="0"/>
    <n v="23"/>
    <n v="1909"/>
    <x v="0"/>
  </r>
  <r>
    <x v="2"/>
    <x v="3"/>
    <x v="3"/>
    <s v="Mon Dec 24, 2018 16:53 UTC"/>
    <s v="2018-12-24"/>
    <s v="16:53:00"/>
    <x v="2"/>
    <x v="6"/>
    <s v="Long March 3C/E | TJS-3"/>
    <x v="88"/>
    <x v="824"/>
    <x v="0"/>
    <n v="20"/>
    <n v="1660"/>
    <x v="0"/>
  </r>
  <r>
    <x v="1"/>
    <x v="1"/>
    <x v="1"/>
    <s v="Sun Dec 23, 2018 13:51 UTC"/>
    <s v="2018-12-23"/>
    <s v="13:51:00"/>
    <x v="2"/>
    <x v="6"/>
    <s v="Falcon 9 Block 5 | GPS III-1"/>
    <x v="1"/>
    <x v="825"/>
    <x v="0"/>
    <n v="67"/>
    <n v="5561"/>
    <x v="0"/>
  </r>
  <r>
    <x v="2"/>
    <x v="14"/>
    <x v="3"/>
    <s v="Fri Dec 21, 2018 23:51 UTC"/>
    <s v="2018-12-21"/>
    <s v="23:51:00"/>
    <x v="2"/>
    <x v="6"/>
    <s v="Long March 11 | Hongyun-1"/>
    <x v="59"/>
    <x v="826"/>
    <x v="0"/>
    <n v="5.3"/>
    <n v="439.9"/>
    <x v="0"/>
  </r>
  <r>
    <x v="16"/>
    <x v="45"/>
    <x v="8"/>
    <s v="Fri Dec 21, 2018 00:20 UTC"/>
    <s v="2018-12-21"/>
    <s v="00:20:00"/>
    <x v="2"/>
    <x v="6"/>
    <s v="Proton-M/Briz-M | Cosmos 2533"/>
    <x v="60"/>
    <x v="827"/>
    <x v="0"/>
    <n v="65"/>
    <n v="5395"/>
    <x v="0"/>
  </r>
  <r>
    <x v="21"/>
    <x v="63"/>
    <x v="11"/>
    <s v="Wed Dec 19, 2018 16:37 UTC"/>
    <s v="2018-12-19"/>
    <s v="16:37:00"/>
    <x v="2"/>
    <x v="6"/>
    <s v="Soyuz ST-A/Fregat-M | CSO-1"/>
    <x v="92"/>
    <x v="828"/>
    <x v="0"/>
    <n v="30"/>
    <n v="2490"/>
    <x v="0"/>
  </r>
  <r>
    <x v="12"/>
    <x v="32"/>
    <x v="7"/>
    <s v="Wed Dec 19, 2018 10:40 UTC"/>
    <s v="2018-12-19"/>
    <s v="10:40:00"/>
    <x v="2"/>
    <x v="6"/>
    <s v="GSLV Mk II | GSAT-7A"/>
    <x v="52"/>
    <x v="829"/>
    <x v="0"/>
    <n v="47"/>
    <n v="3901"/>
    <x v="0"/>
  </r>
  <r>
    <x v="3"/>
    <x v="57"/>
    <x v="4"/>
    <s v="Sun Dec 16, 2018 06:33 UTC"/>
    <s v="2018-12-16"/>
    <s v="06:33:00"/>
    <x v="2"/>
    <x v="6"/>
    <s v="Electron/Curie | This One's for Pickering"/>
    <x v="4"/>
    <x v="830"/>
    <x v="0"/>
    <n v="7.5"/>
    <n v="622.5"/>
    <x v="0"/>
  </r>
  <r>
    <x v="5"/>
    <x v="73"/>
    <x v="1"/>
    <s v="Thu Dec 13, 2018 15:59 UTC"/>
    <s v="2018-12-13"/>
    <s v="15:59:00"/>
    <x v="2"/>
    <x v="6"/>
    <s v="SpaceShipTwo | VP-03 (PF04)"/>
    <x v="6"/>
    <x v="831"/>
    <x v="0"/>
    <m/>
    <n v="0"/>
    <x v="0"/>
  </r>
  <r>
    <x v="2"/>
    <x v="18"/>
    <x v="3"/>
    <s v="Fri Dec 07, 2018 18:23 UTC"/>
    <s v="2018-12-07"/>
    <s v="18:23:00"/>
    <x v="2"/>
    <x v="6"/>
    <s v="Long March 3B/E | Chang'e 4"/>
    <x v="34"/>
    <x v="832"/>
    <x v="0"/>
    <n v="29.15"/>
    <n v="2419.4499999999998"/>
    <x v="0"/>
  </r>
  <r>
    <x v="2"/>
    <x v="17"/>
    <x v="3"/>
    <s v="Fri Dec 07, 2018 04:12 UTC"/>
    <s v="2018-12-07"/>
    <s v="04:12:00"/>
    <x v="2"/>
    <x v="6"/>
    <s v="Long March 2D | Saudisat 5A, 5B &amp; Others"/>
    <x v="26"/>
    <x v="833"/>
    <x v="0"/>
    <n v="29.75"/>
    <n v="2469.25"/>
    <x v="0"/>
  </r>
  <r>
    <x v="1"/>
    <x v="1"/>
    <x v="1"/>
    <s v="Wed Dec 05, 2018 18:16 UTC"/>
    <s v="2018-12-05"/>
    <s v="18:16:00"/>
    <x v="2"/>
    <x v="6"/>
    <s v="Falcon 9 Block 5 | CRS SpX-16"/>
    <x v="1"/>
    <x v="834"/>
    <x v="0"/>
    <n v="67"/>
    <n v="5561"/>
    <x v="0"/>
  </r>
  <r>
    <x v="21"/>
    <x v="37"/>
    <x v="11"/>
    <s v="Tue Dec 04, 2018 20:37 UTC"/>
    <s v="2018-12-04"/>
    <s v="20:37:00"/>
    <x v="2"/>
    <x v="6"/>
    <s v="Ariane 5 ECA | GSAT-11 &amp; GEO-KOMPSAT 2A"/>
    <x v="48"/>
    <x v="835"/>
    <x v="1"/>
    <n v="200"/>
    <n v="16600"/>
    <x v="0"/>
  </r>
  <r>
    <x v="1"/>
    <x v="5"/>
    <x v="1"/>
    <s v="Mon Dec 03, 2018 18:34 UTC"/>
    <s v="2018-12-03"/>
    <s v="18:34:00"/>
    <x v="2"/>
    <x v="6"/>
    <s v="Falcon 9 Block 5 | Spaceflight SSO-A"/>
    <x v="1"/>
    <x v="836"/>
    <x v="0"/>
    <n v="67"/>
    <n v="5561"/>
    <x v="0"/>
  </r>
  <r>
    <x v="16"/>
    <x v="71"/>
    <x v="8"/>
    <s v="Mon Dec 03, 2018 11:31 UTC"/>
    <s v="2018-12-03"/>
    <s v="11:31:00"/>
    <x v="2"/>
    <x v="6"/>
    <s v="Soyuz FG | Soyuz MS-11"/>
    <x v="100"/>
    <x v="837"/>
    <x v="1"/>
    <m/>
    <n v="0"/>
    <x v="0"/>
  </r>
  <r>
    <x v="0"/>
    <x v="69"/>
    <x v="0"/>
    <s v="Fri Nov 30, 2018 02:27 UTC"/>
    <s v="2018-11-30"/>
    <s v="02:27:00"/>
    <x v="3"/>
    <x v="6"/>
    <s v="Rokot/Briz KM | Cosmos 2530 to 2532"/>
    <x v="98"/>
    <x v="838"/>
    <x v="1"/>
    <n v="13"/>
    <n v="1079"/>
    <x v="0"/>
  </r>
  <r>
    <x v="12"/>
    <x v="16"/>
    <x v="7"/>
    <s v="Thu Nov 29, 2018 04:27 UTC"/>
    <s v="2018-11-29"/>
    <s v="04:27:00"/>
    <x v="3"/>
    <x v="6"/>
    <s v="PSLV-CA | HySIS &amp; Rideshares"/>
    <x v="46"/>
    <x v="839"/>
    <x v="0"/>
    <n v="21"/>
    <n v="1743"/>
    <x v="0"/>
  </r>
  <r>
    <x v="21"/>
    <x v="31"/>
    <x v="11"/>
    <s v="Wed Nov 21, 2018 01:42 UTC"/>
    <s v="2018-11-21"/>
    <s v="01:42:00"/>
    <x v="3"/>
    <x v="6"/>
    <s v="Vega | Mohammed VI-B"/>
    <x v="38"/>
    <x v="840"/>
    <x v="0"/>
    <n v="37"/>
    <n v="3071"/>
    <x v="0"/>
  </r>
  <r>
    <x v="2"/>
    <x v="17"/>
    <x v="3"/>
    <s v="Mon Nov 19, 2018 23:40 UTC"/>
    <s v="2018-11-19"/>
    <s v="23:40:00"/>
    <x v="3"/>
    <x v="6"/>
    <s v="Long March 2D | Shiyan-6, Jiading-1 &amp; Others"/>
    <x v="26"/>
    <x v="841"/>
    <x v="0"/>
    <n v="29.75"/>
    <n v="2469.25"/>
    <x v="0"/>
  </r>
  <r>
    <x v="2"/>
    <x v="3"/>
    <x v="3"/>
    <s v="Sun Nov 18, 2018 18:07 UTC"/>
    <s v="2018-11-18"/>
    <s v="18:07:00"/>
    <x v="3"/>
    <x v="6"/>
    <s v="Long March 3B/YZ-1 | Beidou-3 M17 &amp; M18"/>
    <x v="17"/>
    <x v="842"/>
    <x v="0"/>
    <m/>
    <n v="0"/>
    <x v="0"/>
  </r>
  <r>
    <x v="22"/>
    <x v="36"/>
    <x v="1"/>
    <s v="Sat Nov 17, 2018 09:01 UTC"/>
    <s v="2018-11-17"/>
    <s v="09:01:00"/>
    <x v="3"/>
    <x v="6"/>
    <s v="Antares 230 | CRS NG-10"/>
    <x v="104"/>
    <x v="843"/>
    <x v="1"/>
    <n v="85"/>
    <n v="7055"/>
    <x v="0"/>
  </r>
  <r>
    <x v="16"/>
    <x v="22"/>
    <x v="8"/>
    <s v="Fri Nov 16, 2018 18:14 UTC"/>
    <s v="2018-11-16"/>
    <s v="18:14:00"/>
    <x v="3"/>
    <x v="6"/>
    <s v="Soyuz FG | Progress MS-10"/>
    <x v="100"/>
    <x v="844"/>
    <x v="1"/>
    <m/>
    <n v="0"/>
    <x v="0"/>
  </r>
  <r>
    <x v="1"/>
    <x v="6"/>
    <x v="1"/>
    <s v="Thu Nov 15, 2018 20:46 UTC"/>
    <s v="2018-11-15"/>
    <s v="20:46:00"/>
    <x v="3"/>
    <x v="6"/>
    <s v="Falcon 9 Block 5 | Es'hail 2"/>
    <x v="1"/>
    <x v="845"/>
    <x v="0"/>
    <n v="67"/>
    <n v="5561"/>
    <x v="0"/>
  </r>
  <r>
    <x v="12"/>
    <x v="32"/>
    <x v="7"/>
    <s v="Wed Nov 14, 2018 11:38 UTC"/>
    <s v="2018-11-14"/>
    <s v="11:38:00"/>
    <x v="3"/>
    <x v="6"/>
    <s v="LVM-3 | GSAT 29"/>
    <x v="47"/>
    <x v="846"/>
    <x v="0"/>
    <n v="62"/>
    <n v="5146"/>
    <x v="0"/>
  </r>
  <r>
    <x v="3"/>
    <x v="57"/>
    <x v="4"/>
    <s v="Sun Nov 11, 2018 03:50 UTC"/>
    <s v="2018-11-11"/>
    <s v="03:50:00"/>
    <x v="3"/>
    <x v="6"/>
    <s v="Electron/Curie | It's Business Time"/>
    <x v="4"/>
    <x v="847"/>
    <x v="0"/>
    <n v="7.5"/>
    <n v="622.5"/>
    <x v="0"/>
  </r>
  <r>
    <x v="21"/>
    <x v="63"/>
    <x v="11"/>
    <s v="Wed Nov 07, 2018 00:47 UTC"/>
    <s v="2018-11-07"/>
    <s v="00:47:00"/>
    <x v="3"/>
    <x v="6"/>
    <s v="Soyuz ST-B/Fregat-M | MetOp C"/>
    <x v="107"/>
    <x v="848"/>
    <x v="0"/>
    <n v="30"/>
    <n v="2490"/>
    <x v="0"/>
  </r>
  <r>
    <x v="0"/>
    <x v="0"/>
    <x v="0"/>
    <s v="Sat Nov 03, 2018 20:17 UTC"/>
    <s v="2018-11-03"/>
    <s v="20:17:00"/>
    <x v="3"/>
    <x v="6"/>
    <s v="Soyuz 2.1b/Fregat | Cosmos 2529"/>
    <x v="85"/>
    <x v="849"/>
    <x v="0"/>
    <n v="25"/>
    <n v="2075"/>
    <x v="0"/>
  </r>
  <r>
    <x v="2"/>
    <x v="18"/>
    <x v="3"/>
    <s v="Thu Nov 01, 2018 15:57 UTC"/>
    <s v="2018-11-01"/>
    <s v="15:57:00"/>
    <x v="3"/>
    <x v="6"/>
    <s v="Long March 3B/E | Beidou-3 G1"/>
    <x v="34"/>
    <x v="850"/>
    <x v="0"/>
    <n v="29.15"/>
    <n v="2419.4499999999998"/>
    <x v="0"/>
  </r>
  <r>
    <x v="8"/>
    <x v="12"/>
    <x v="6"/>
    <s v="Mon Oct 29, 2018 04:08 UTC"/>
    <s v="2018-10-29"/>
    <s v="04:08:00"/>
    <x v="4"/>
    <x v="6"/>
    <s v="H-IIA 202 | Ibuki 2, KhalifaSat &amp; Others"/>
    <x v="10"/>
    <x v="851"/>
    <x v="0"/>
    <n v="90"/>
    <n v="7470"/>
    <x v="0"/>
  </r>
  <r>
    <x v="2"/>
    <x v="17"/>
    <x v="3"/>
    <s v="Mon Oct 29, 2018 00:43 UTC"/>
    <s v="2018-10-29"/>
    <s v="00:43:00"/>
    <x v="4"/>
    <x v="6"/>
    <s v="Long March 2C | CFOSAT, Zhaojin-1 &amp; Others"/>
    <x v="3"/>
    <x v="852"/>
    <x v="0"/>
    <n v="30.8"/>
    <n v="2556.4"/>
    <x v="0"/>
  </r>
  <r>
    <x v="17"/>
    <x v="14"/>
    <x v="3"/>
    <s v="Sat Oct 27, 2018 08:00 UTC"/>
    <s v="2018-10-27"/>
    <s v="08:00:00"/>
    <x v="4"/>
    <x v="6"/>
    <s v="ZhuQue-1 | Weilai 1"/>
    <x v="109"/>
    <x v="853"/>
    <x v="1"/>
    <m/>
    <n v="0"/>
    <x v="2"/>
  </r>
  <r>
    <x v="16"/>
    <x v="0"/>
    <x v="0"/>
    <s v="Thu Oct 25, 2018 00:15 UTC"/>
    <s v="2018-10-25"/>
    <s v="00:15:00"/>
    <x v="4"/>
    <x v="6"/>
    <s v="Soyuz 2.1b | Cosmos 2528"/>
    <x v="20"/>
    <x v="854"/>
    <x v="0"/>
    <n v="20"/>
    <n v="1660"/>
    <x v="0"/>
  </r>
  <r>
    <x v="2"/>
    <x v="35"/>
    <x v="3"/>
    <s v="Wed Oct 24, 2018 22:57 UTC"/>
    <s v="2018-10-24"/>
    <s v="22:57:00"/>
    <x v="4"/>
    <x v="6"/>
    <s v="Long March 4B | Haiyang-2B &amp; Tangguo Guan"/>
    <x v="55"/>
    <x v="855"/>
    <x v="0"/>
    <n v="64.680000000000007"/>
    <n v="5368.4400000000005"/>
    <x v="0"/>
  </r>
  <r>
    <x v="21"/>
    <x v="37"/>
    <x v="11"/>
    <s v="Sat Oct 20, 2018 01:45 UTC"/>
    <s v="2018-10-20"/>
    <s v="01:45:00"/>
    <x v="4"/>
    <x v="6"/>
    <s v="Ariane 5 ECA | BepiColombo"/>
    <x v="48"/>
    <x v="856"/>
    <x v="1"/>
    <n v="200"/>
    <n v="16600"/>
    <x v="0"/>
  </r>
  <r>
    <x v="11"/>
    <x v="15"/>
    <x v="1"/>
    <s v="Wed Oct 17, 2018 04:15 UTC"/>
    <s v="2018-10-17"/>
    <s v="04:15:00"/>
    <x v="4"/>
    <x v="6"/>
    <s v="Atlas V 551 | AEHF-4"/>
    <x v="42"/>
    <x v="857"/>
    <x v="0"/>
    <n v="153"/>
    <n v="12699"/>
    <x v="0"/>
  </r>
  <r>
    <x v="2"/>
    <x v="3"/>
    <x v="3"/>
    <s v="Mon Oct 15, 2018 04:23 UTC"/>
    <s v="2018-10-15"/>
    <s v="04:23:00"/>
    <x v="4"/>
    <x v="6"/>
    <s v="Long March 3B/YZ-1 | Beidou-3 M15 &amp; M16"/>
    <x v="17"/>
    <x v="858"/>
    <x v="0"/>
    <m/>
    <n v="0"/>
    <x v="0"/>
  </r>
  <r>
    <x v="16"/>
    <x v="71"/>
    <x v="8"/>
    <s v="Thu Oct 11, 2018 08:40 UTC"/>
    <s v="2018-10-11"/>
    <s v="08:40:00"/>
    <x v="4"/>
    <x v="6"/>
    <s v="Soyuz FG | Soyuz MS-10"/>
    <x v="100"/>
    <x v="859"/>
    <x v="1"/>
    <m/>
    <n v="0"/>
    <x v="2"/>
  </r>
  <r>
    <x v="2"/>
    <x v="17"/>
    <x v="3"/>
    <s v="Tue Oct 09, 2018 02:43 UTC"/>
    <s v="2018-10-09"/>
    <s v="02:43:00"/>
    <x v="4"/>
    <x v="6"/>
    <s v="Long March 2C/YZ-1S | Yaogan-32 01"/>
    <x v="15"/>
    <x v="860"/>
    <x v="0"/>
    <n v="30.8"/>
    <n v="2556.4"/>
    <x v="0"/>
  </r>
  <r>
    <x v="1"/>
    <x v="5"/>
    <x v="1"/>
    <s v="Mon Oct 08, 2018 02:21 UTC"/>
    <s v="2018-10-08"/>
    <s v="02:21:00"/>
    <x v="4"/>
    <x v="6"/>
    <s v="Falcon 9 Block 5 | SAOCOM 1A"/>
    <x v="1"/>
    <x v="861"/>
    <x v="0"/>
    <n v="67"/>
    <n v="5561"/>
    <x v="0"/>
  </r>
  <r>
    <x v="10"/>
    <x v="14"/>
    <x v="3"/>
    <s v="Sat Sep 29, 2018 04:13 UTC"/>
    <s v="2018-09-29"/>
    <s v="04:13:00"/>
    <x v="5"/>
    <x v="6"/>
    <s v="Kuaizhou 1A | CentiSpace-1 S1"/>
    <x v="12"/>
    <x v="862"/>
    <x v="0"/>
    <n v="5.8"/>
    <n v="481.4"/>
    <x v="0"/>
  </r>
  <r>
    <x v="21"/>
    <x v="37"/>
    <x v="11"/>
    <s v="Tue Sep 25, 2018 22:38 UTC"/>
    <s v="2018-09-25"/>
    <s v="22:38:00"/>
    <x v="5"/>
    <x v="6"/>
    <s v="Ariane 5 ECA | Horizons-3e &amp; Azerspace 2/Intelsat 38"/>
    <x v="48"/>
    <x v="863"/>
    <x v="1"/>
    <n v="200"/>
    <n v="16600"/>
    <x v="0"/>
  </r>
  <r>
    <x v="8"/>
    <x v="46"/>
    <x v="6"/>
    <s v="Sat Sep 22, 2018 17:52 UTC"/>
    <s v="2018-09-22"/>
    <s v="17:52:00"/>
    <x v="5"/>
    <x v="6"/>
    <s v="H-IIB | HTV-7"/>
    <x v="96"/>
    <x v="864"/>
    <x v="1"/>
    <n v="112.5"/>
    <n v="9337.5"/>
    <x v="0"/>
  </r>
  <r>
    <x v="2"/>
    <x v="18"/>
    <x v="3"/>
    <s v="Wed Sep 19, 2018 14:07 UTC"/>
    <s v="2018-09-19"/>
    <s v="14:07:00"/>
    <x v="5"/>
    <x v="6"/>
    <s v="Long March 3B/YZ-1 | Beidou-3 M13 &amp; M14"/>
    <x v="17"/>
    <x v="865"/>
    <x v="0"/>
    <m/>
    <n v="0"/>
    <x v="0"/>
  </r>
  <r>
    <x v="12"/>
    <x v="16"/>
    <x v="7"/>
    <s v="Sun Sep 16, 2018 16:38 UTC"/>
    <s v="2018-09-16"/>
    <s v="16:38:00"/>
    <x v="5"/>
    <x v="6"/>
    <s v="PSLV-CA | SSTL-1 &amp; NovaSAR-S"/>
    <x v="46"/>
    <x v="866"/>
    <x v="0"/>
    <n v="21"/>
    <n v="1743"/>
    <x v="0"/>
  </r>
  <r>
    <x v="11"/>
    <x v="20"/>
    <x v="1"/>
    <s v="Sat Sep 15, 2018 13:02 UTC"/>
    <s v="2018-09-15"/>
    <s v="13:02:00"/>
    <x v="5"/>
    <x v="6"/>
    <s v="Delta II 7420-10C | ICESat-2 &amp; Others"/>
    <x v="110"/>
    <x v="867"/>
    <x v="1"/>
    <m/>
    <n v="0"/>
    <x v="0"/>
  </r>
  <r>
    <x v="1"/>
    <x v="1"/>
    <x v="1"/>
    <s v="Mon Sep 10, 2018 04:45 UTC"/>
    <s v="2018-09-10"/>
    <s v="04:45:00"/>
    <x v="5"/>
    <x v="6"/>
    <s v="Falcon 9 Block 5 | Telstar 18V / APStar 5C"/>
    <x v="1"/>
    <x v="868"/>
    <x v="0"/>
    <n v="67"/>
    <n v="5561"/>
    <x v="0"/>
  </r>
  <r>
    <x v="2"/>
    <x v="35"/>
    <x v="3"/>
    <s v="Fri Sep 07, 2018 03:15 UTC"/>
    <s v="2018-09-07"/>
    <s v="03:15:00"/>
    <x v="5"/>
    <x v="6"/>
    <s v="Long March 2C | Haiyang-1C"/>
    <x v="3"/>
    <x v="869"/>
    <x v="0"/>
    <n v="30.8"/>
    <n v="2556.4"/>
    <x v="0"/>
  </r>
  <r>
    <x v="2"/>
    <x v="3"/>
    <x v="3"/>
    <s v="Fri Aug 24, 2018 23:52 UTC"/>
    <s v="2018-08-24"/>
    <s v="23:52:00"/>
    <x v="6"/>
    <x v="6"/>
    <s v="Long March 3B/YZ-1 | Beidou-3 M11 &amp; M12"/>
    <x v="17"/>
    <x v="870"/>
    <x v="0"/>
    <m/>
    <n v="0"/>
    <x v="0"/>
  </r>
  <r>
    <x v="21"/>
    <x v="31"/>
    <x v="11"/>
    <s v="Wed Aug 22, 2018 21:20 UTC"/>
    <s v="2018-08-22"/>
    <s v="21:20:00"/>
    <x v="6"/>
    <x v="6"/>
    <s v="Vega | ADM-Aeolus"/>
    <x v="38"/>
    <x v="871"/>
    <x v="0"/>
    <n v="37"/>
    <n v="3071"/>
    <x v="0"/>
  </r>
  <r>
    <x v="11"/>
    <x v="38"/>
    <x v="1"/>
    <s v="Sun Aug 12, 2018 07:31 UTC"/>
    <s v="2018-08-12"/>
    <s v="07:31:00"/>
    <x v="6"/>
    <x v="6"/>
    <s v="Delta IV Heavy | Parker Solar Probe"/>
    <x v="49"/>
    <x v="872"/>
    <x v="0"/>
    <n v="350"/>
    <n v="29050"/>
    <x v="0"/>
  </r>
  <r>
    <x v="1"/>
    <x v="1"/>
    <x v="1"/>
    <s v="Tue Aug 07, 2018 05:18 UTC"/>
    <s v="2018-08-07"/>
    <s v="05:18:00"/>
    <x v="6"/>
    <x v="6"/>
    <s v="Falcon 9 Block 5 | Merah Putih (Telkom-4)"/>
    <x v="1"/>
    <x v="873"/>
    <x v="0"/>
    <n v="67"/>
    <n v="5561"/>
    <x v="0"/>
  </r>
  <r>
    <x v="2"/>
    <x v="35"/>
    <x v="3"/>
    <s v="Tue Jul 31, 2018 03:00 UTC"/>
    <s v="2018-07-31"/>
    <s v="03:00:00"/>
    <x v="7"/>
    <x v="6"/>
    <s v="Long March 4B | Gaofen-11 01"/>
    <x v="55"/>
    <x v="874"/>
    <x v="0"/>
    <n v="64.680000000000007"/>
    <n v="5368.4400000000005"/>
    <x v="0"/>
  </r>
  <r>
    <x v="2"/>
    <x v="3"/>
    <x v="3"/>
    <s v="Sun Jul 29, 2018 01:48 UTC"/>
    <s v="2018-07-29"/>
    <s v="01:48:00"/>
    <x v="7"/>
    <x v="6"/>
    <s v="Long March 3B/YZ-1 | Beidou-3 M5 &amp; M6"/>
    <x v="17"/>
    <x v="875"/>
    <x v="0"/>
    <m/>
    <n v="0"/>
    <x v="0"/>
  </r>
  <r>
    <x v="5"/>
    <x v="73"/>
    <x v="1"/>
    <s v="Thu Jul 26, 2018"/>
    <s v="2018-07-26"/>
    <s v="00:00:00"/>
    <x v="7"/>
    <x v="6"/>
    <s v="SpaceShipTwo | PF03"/>
    <x v="6"/>
    <x v="876"/>
    <x v="0"/>
    <m/>
    <n v="0"/>
    <x v="0"/>
  </r>
  <r>
    <x v="1"/>
    <x v="5"/>
    <x v="1"/>
    <s v="Wed Jul 25, 2018 11:39 UTC"/>
    <s v="2018-07-25"/>
    <s v="11:39:00"/>
    <x v="7"/>
    <x v="6"/>
    <s v="Falcon 9 Block 5 | Iridium-7"/>
    <x v="1"/>
    <x v="877"/>
    <x v="0"/>
    <n v="67"/>
    <n v="5561"/>
    <x v="0"/>
  </r>
  <r>
    <x v="21"/>
    <x v="37"/>
    <x v="11"/>
    <s v="Wed Jul 25, 2018 11:25 UTC"/>
    <s v="2018-07-25"/>
    <s v="11:25:00"/>
    <x v="7"/>
    <x v="6"/>
    <s v="Ariane 5 ES | Galileo FOC FM19-FM22"/>
    <x v="111"/>
    <x v="878"/>
    <x v="1"/>
    <m/>
    <n v="0"/>
    <x v="0"/>
  </r>
  <r>
    <x v="1"/>
    <x v="1"/>
    <x v="1"/>
    <s v="Sun Jul 22, 2018 05:50 UTC"/>
    <s v="2018-07-22"/>
    <s v="05:50:00"/>
    <x v="7"/>
    <x v="6"/>
    <s v="Falcon 9 Block 5 | Telstar 19V"/>
    <x v="1"/>
    <x v="879"/>
    <x v="0"/>
    <n v="67"/>
    <n v="5561"/>
    <x v="0"/>
  </r>
  <r>
    <x v="14"/>
    <x v="21"/>
    <x v="1"/>
    <s v="Wed Jul 18, 2018 15:11 UTC"/>
    <s v="2018-07-18"/>
    <s v="15:11:00"/>
    <x v="7"/>
    <x v="6"/>
    <s v="New Shepard | Mission 9 (Inflight Escape Test)"/>
    <x v="21"/>
    <x v="880"/>
    <x v="0"/>
    <m/>
    <n v="0"/>
    <x v="0"/>
  </r>
  <r>
    <x v="16"/>
    <x v="22"/>
    <x v="8"/>
    <s v="Mon Jul 09, 2018 21:51 UTC"/>
    <s v="2018-07-09"/>
    <s v="21:51:00"/>
    <x v="7"/>
    <x v="6"/>
    <s v="Soyuz 2.1a | Progress MS-09"/>
    <x v="30"/>
    <x v="881"/>
    <x v="0"/>
    <n v="17.420000000000002"/>
    <n v="1445.8600000000001"/>
    <x v="0"/>
  </r>
  <r>
    <x v="2"/>
    <x v="18"/>
    <x v="3"/>
    <s v="Mon Jul 09, 2018 20:58 UTC"/>
    <s v="2018-07-09"/>
    <s v="20:58:00"/>
    <x v="7"/>
    <x v="6"/>
    <s v="Long March 3A | Beidou-2 I7"/>
    <x v="112"/>
    <x v="882"/>
    <x v="0"/>
    <n v="69.7"/>
    <n v="5785.1"/>
    <x v="0"/>
  </r>
  <r>
    <x v="2"/>
    <x v="17"/>
    <x v="3"/>
    <s v="Mon Jul 09, 2018 03:56 UTC"/>
    <s v="2018-07-09"/>
    <s v="03:56:00"/>
    <x v="7"/>
    <x v="6"/>
    <s v="Long March 2C/SMA | PRSS-1 &amp; PakTES-1A"/>
    <x v="113"/>
    <x v="883"/>
    <x v="1"/>
    <n v="30.8"/>
    <n v="2556.4"/>
    <x v="0"/>
  </r>
  <r>
    <x v="1"/>
    <x v="1"/>
    <x v="1"/>
    <s v="Fri Jun 29, 2018 09:42 UTC"/>
    <s v="2018-06-29"/>
    <s v="09:42:00"/>
    <x v="8"/>
    <x v="6"/>
    <s v="Falcon 9 Block 4 | CRS SpX-15"/>
    <x v="114"/>
    <x v="884"/>
    <x v="1"/>
    <n v="62"/>
    <n v="5146"/>
    <x v="0"/>
  </r>
  <r>
    <x v="2"/>
    <x v="3"/>
    <x v="3"/>
    <s v="Wed Jun 27, 2018 03:30 UTC"/>
    <s v="2018-06-27"/>
    <s v="03:30:00"/>
    <x v="8"/>
    <x v="6"/>
    <s v="Long March 2C | XJSS A &amp; B"/>
    <x v="3"/>
    <x v="885"/>
    <x v="0"/>
    <n v="30.8"/>
    <n v="2556.4"/>
    <x v="0"/>
  </r>
  <r>
    <x v="0"/>
    <x v="0"/>
    <x v="0"/>
    <s v="Sun Jun 17, 2018 21:46 UTC"/>
    <s v="2018-06-17"/>
    <s v="21:46:00"/>
    <x v="8"/>
    <x v="6"/>
    <s v="Soyuz 2.1b/Fregat-M | Cosmos 2527"/>
    <x v="23"/>
    <x v="886"/>
    <x v="0"/>
    <n v="25"/>
    <n v="2075"/>
    <x v="0"/>
  </r>
  <r>
    <x v="8"/>
    <x v="12"/>
    <x v="6"/>
    <s v="Tue Jun 12, 2018 04:20 UTC"/>
    <s v="2018-06-12"/>
    <s v="04:20:00"/>
    <x v="8"/>
    <x v="6"/>
    <s v="H-IIA 202 | IGS-Radar 6"/>
    <x v="10"/>
    <x v="887"/>
    <x v="0"/>
    <n v="90"/>
    <n v="7470"/>
    <x v="0"/>
  </r>
  <r>
    <x v="16"/>
    <x v="71"/>
    <x v="8"/>
    <s v="Wed Jun 06, 2018 11:12 UTC"/>
    <s v="2018-06-06"/>
    <s v="11:12:00"/>
    <x v="8"/>
    <x v="6"/>
    <s v="Soyuz FG | Soyuz MS-09"/>
    <x v="100"/>
    <x v="888"/>
    <x v="1"/>
    <m/>
    <n v="0"/>
    <x v="0"/>
  </r>
  <r>
    <x v="2"/>
    <x v="18"/>
    <x v="3"/>
    <s v="Tue Jun 05, 2018 13:07 UTC"/>
    <s v="2018-06-05"/>
    <s v="13:07:00"/>
    <x v="8"/>
    <x v="6"/>
    <s v="Long March 3A | Fengyun-2H"/>
    <x v="112"/>
    <x v="889"/>
    <x v="0"/>
    <n v="69.7"/>
    <n v="5785.1"/>
    <x v="0"/>
  </r>
  <r>
    <x v="1"/>
    <x v="1"/>
    <x v="1"/>
    <s v="Mon Jun 04, 2018 04:45 UTC"/>
    <s v="2018-06-04"/>
    <s v="04:45:00"/>
    <x v="8"/>
    <x v="6"/>
    <s v="Falcon 9 Block 4 | SES-12"/>
    <x v="114"/>
    <x v="890"/>
    <x v="1"/>
    <n v="62"/>
    <n v="5146"/>
    <x v="0"/>
  </r>
  <r>
    <x v="2"/>
    <x v="17"/>
    <x v="3"/>
    <s v="Sat Jun 02, 2018 04:13 UTC"/>
    <s v="2018-06-02"/>
    <s v="04:13:00"/>
    <x v="8"/>
    <x v="6"/>
    <s v="Long March 2D | Gaofen 6 &amp; Luojia 1"/>
    <x v="26"/>
    <x v="891"/>
    <x v="0"/>
    <n v="29.75"/>
    <n v="2469.25"/>
    <x v="0"/>
  </r>
  <r>
    <x v="5"/>
    <x v="73"/>
    <x v="1"/>
    <s v="Tue May 29, 2018"/>
    <s v="2018-05-29"/>
    <s v="00:00:00"/>
    <x v="9"/>
    <x v="6"/>
    <s v="SpaceShipTwo | PF02"/>
    <x v="6"/>
    <x v="892"/>
    <x v="0"/>
    <m/>
    <n v="0"/>
    <x v="0"/>
  </r>
  <r>
    <x v="1"/>
    <x v="5"/>
    <x v="1"/>
    <s v="Tue May 22, 2018 19:47 UTC"/>
    <s v="2018-05-22"/>
    <s v="19:47:00"/>
    <x v="9"/>
    <x v="6"/>
    <s v="Falcon 9 Block 4 | Iridium-6 &amp; GRACE-FO"/>
    <x v="114"/>
    <x v="893"/>
    <x v="1"/>
    <n v="62"/>
    <n v="5146"/>
    <x v="0"/>
  </r>
  <r>
    <x v="22"/>
    <x v="36"/>
    <x v="1"/>
    <s v="Mon May 21, 2018 08:44 UTC"/>
    <s v="2018-05-21"/>
    <s v="08:44:00"/>
    <x v="9"/>
    <x v="6"/>
    <s v="Antares 230 | CRS OA-9E"/>
    <x v="104"/>
    <x v="894"/>
    <x v="1"/>
    <n v="85"/>
    <n v="7055"/>
    <x v="0"/>
  </r>
  <r>
    <x v="2"/>
    <x v="3"/>
    <x v="3"/>
    <s v="Sun May 20, 2018 21:28 UTC"/>
    <s v="2018-05-20"/>
    <s v="21:28:00"/>
    <x v="9"/>
    <x v="6"/>
    <s v="Long March 4C | Queqiao, Longjiang 1 &amp; 2"/>
    <x v="41"/>
    <x v="895"/>
    <x v="0"/>
    <n v="64.680000000000007"/>
    <n v="5368.4400000000005"/>
    <x v="0"/>
  </r>
  <r>
    <x v="1"/>
    <x v="6"/>
    <x v="1"/>
    <s v="Fri May 11, 2018 20:14 UTC"/>
    <s v="2018-05-11"/>
    <s v="20:14:00"/>
    <x v="9"/>
    <x v="6"/>
    <s v="Falcon 9 Block 5 | Bangabandhu-1"/>
    <x v="1"/>
    <x v="896"/>
    <x v="0"/>
    <n v="67"/>
    <n v="5561"/>
    <x v="0"/>
  </r>
  <r>
    <x v="2"/>
    <x v="35"/>
    <x v="3"/>
    <s v="Tue May 08, 2018 18:28 UTC"/>
    <s v="2018-05-08"/>
    <s v="18:28:00"/>
    <x v="9"/>
    <x v="6"/>
    <s v="Long March 4C | Gaofen 5"/>
    <x v="41"/>
    <x v="897"/>
    <x v="0"/>
    <n v="64.680000000000007"/>
    <n v="5368.4400000000005"/>
    <x v="0"/>
  </r>
  <r>
    <x v="11"/>
    <x v="52"/>
    <x v="1"/>
    <s v="Sat May 05, 2018 11:05 UTC"/>
    <s v="2018-05-05"/>
    <s v="11:05:00"/>
    <x v="9"/>
    <x v="6"/>
    <s v="Atlas V 401 | InSight"/>
    <x v="69"/>
    <x v="898"/>
    <x v="0"/>
    <n v="109"/>
    <n v="9047"/>
    <x v="0"/>
  </r>
  <r>
    <x v="2"/>
    <x v="18"/>
    <x v="3"/>
    <s v="Thu May 03, 2018 16:06 UTC"/>
    <s v="2018-05-03"/>
    <s v="16:06:00"/>
    <x v="9"/>
    <x v="6"/>
    <s v="Long March 3B/E | Apstar 6C"/>
    <x v="34"/>
    <x v="899"/>
    <x v="0"/>
    <n v="29.15"/>
    <n v="2419.4499999999998"/>
    <x v="0"/>
  </r>
  <r>
    <x v="14"/>
    <x v="21"/>
    <x v="1"/>
    <s v="Sun Apr 29, 2018 17:06 UTC"/>
    <s v="2018-04-29"/>
    <s v="17:06:00"/>
    <x v="10"/>
    <x v="6"/>
    <s v="New Shepard | Mission 8"/>
    <x v="21"/>
    <x v="900"/>
    <x v="0"/>
    <m/>
    <n v="0"/>
    <x v="0"/>
  </r>
  <r>
    <x v="2"/>
    <x v="14"/>
    <x v="3"/>
    <s v="Thu Apr 26, 2018 04:42 UTC"/>
    <s v="2018-04-26"/>
    <s v="04:42:00"/>
    <x v="10"/>
    <x v="6"/>
    <s v="Long March 11 | Zhuhai-1 2A to 2D"/>
    <x v="59"/>
    <x v="901"/>
    <x v="0"/>
    <n v="5.3"/>
    <n v="439.9"/>
    <x v="0"/>
  </r>
  <r>
    <x v="38"/>
    <x v="69"/>
    <x v="0"/>
    <s v="Wed Apr 25, 2018 17:57 UTC"/>
    <s v="2018-04-25"/>
    <s v="17:57:00"/>
    <x v="10"/>
    <x v="6"/>
    <s v="Rokot/Briz KM | Sentinel-3B"/>
    <x v="98"/>
    <x v="902"/>
    <x v="1"/>
    <n v="13"/>
    <n v="1079"/>
    <x v="0"/>
  </r>
  <r>
    <x v="1"/>
    <x v="1"/>
    <x v="1"/>
    <s v="Wed Apr 18, 2018 22:51 UTC"/>
    <s v="2018-04-18"/>
    <s v="22:51:00"/>
    <x v="10"/>
    <x v="6"/>
    <s v="Falcon 9 Block 4 | Transiting Exoplanet Survey Satellite"/>
    <x v="114"/>
    <x v="903"/>
    <x v="1"/>
    <n v="62"/>
    <n v="5146"/>
    <x v="0"/>
  </r>
  <r>
    <x v="16"/>
    <x v="47"/>
    <x v="8"/>
    <s v="Wed Apr 18, 2018 22:12 UTC"/>
    <s v="2018-04-18"/>
    <s v="22:12:00"/>
    <x v="10"/>
    <x v="6"/>
    <s v="Proton-M/Briz-M | Cosmos 2526"/>
    <x v="60"/>
    <x v="904"/>
    <x v="0"/>
    <n v="65"/>
    <n v="5395"/>
    <x v="0"/>
  </r>
  <r>
    <x v="11"/>
    <x v="15"/>
    <x v="1"/>
    <s v="Sat Apr 14, 2018 23:13 UTC"/>
    <s v="2018-04-14"/>
    <s v="23:13:00"/>
    <x v="10"/>
    <x v="6"/>
    <s v="Atlas V 551 | AFSPC-11"/>
    <x v="42"/>
    <x v="905"/>
    <x v="0"/>
    <n v="153"/>
    <n v="12699"/>
    <x v="0"/>
  </r>
  <r>
    <x v="12"/>
    <x v="16"/>
    <x v="7"/>
    <s v="Wed Apr 11, 2018 22:34 UTC"/>
    <s v="2018-04-11"/>
    <s v="22:34:00"/>
    <x v="10"/>
    <x v="6"/>
    <s v="PSLV-XL | IRNSS-1I"/>
    <x v="44"/>
    <x v="906"/>
    <x v="0"/>
    <n v="31"/>
    <n v="2573"/>
    <x v="0"/>
  </r>
  <r>
    <x v="2"/>
    <x v="17"/>
    <x v="3"/>
    <s v="Tue Apr 10, 2018 04:25 UTC"/>
    <s v="2018-04-10"/>
    <s v="04:25:00"/>
    <x v="10"/>
    <x v="6"/>
    <s v="Long March 4C | Yaogan-31 01 &amp; Weina 1B"/>
    <x v="41"/>
    <x v="907"/>
    <x v="0"/>
    <n v="64.680000000000007"/>
    <n v="5368.4400000000005"/>
    <x v="0"/>
  </r>
  <r>
    <x v="5"/>
    <x v="73"/>
    <x v="1"/>
    <s v="Thu Apr 05, 2018"/>
    <s v="2018-04-05"/>
    <s v="00:00:00"/>
    <x v="10"/>
    <x v="6"/>
    <s v="SpaceShipTwo | PF01"/>
    <x v="6"/>
    <x v="908"/>
    <x v="0"/>
    <m/>
    <n v="0"/>
    <x v="0"/>
  </r>
  <r>
    <x v="21"/>
    <x v="37"/>
    <x v="11"/>
    <s v="Thu Apr 05, 2018 21:34 UTC"/>
    <s v="2018-04-05"/>
    <s v="21:34:00"/>
    <x v="10"/>
    <x v="6"/>
    <s v="Ariane 5 ECA | Superbird-B3/DSN-1 &amp; HYLAS-4"/>
    <x v="48"/>
    <x v="909"/>
    <x v="1"/>
    <n v="200"/>
    <n v="16600"/>
    <x v="0"/>
  </r>
  <r>
    <x v="1"/>
    <x v="1"/>
    <x v="1"/>
    <s v="Mon Apr 02, 2018 20:30 UTC"/>
    <s v="2018-04-02"/>
    <s v="20:30:00"/>
    <x v="10"/>
    <x v="6"/>
    <s v="Falcon 9 Block 4 | CRS SpX-14"/>
    <x v="114"/>
    <x v="910"/>
    <x v="1"/>
    <n v="62"/>
    <n v="5146"/>
    <x v="0"/>
  </r>
  <r>
    <x v="2"/>
    <x v="35"/>
    <x v="3"/>
    <s v="Sat Mar 31, 2018 03:22 UTC"/>
    <s v="2018-03-31"/>
    <s v="03:22:00"/>
    <x v="11"/>
    <x v="6"/>
    <s v="Long March 4C | Gaofen-1 02, 03 &amp; 04"/>
    <x v="41"/>
    <x v="911"/>
    <x v="0"/>
    <n v="64.680000000000007"/>
    <n v="5368.4400000000005"/>
    <x v="0"/>
  </r>
  <r>
    <x v="1"/>
    <x v="5"/>
    <x v="1"/>
    <s v="Fri Mar 30, 2018 14:13 UTC"/>
    <s v="2018-03-30"/>
    <s v="14:13:00"/>
    <x v="11"/>
    <x v="6"/>
    <s v="Falcon 9 Block 4 | Iridium-5"/>
    <x v="114"/>
    <x v="912"/>
    <x v="1"/>
    <n v="62"/>
    <n v="5146"/>
    <x v="0"/>
  </r>
  <r>
    <x v="2"/>
    <x v="18"/>
    <x v="3"/>
    <s v="Thu Mar 29, 2018 17:56 UTC"/>
    <s v="2018-03-29"/>
    <s v="17:56:00"/>
    <x v="11"/>
    <x v="6"/>
    <s v="Long March 3B/YZ-1 | Beidou-3 M9 &amp; M10"/>
    <x v="17"/>
    <x v="913"/>
    <x v="0"/>
    <m/>
    <n v="0"/>
    <x v="0"/>
  </r>
  <r>
    <x v="16"/>
    <x v="0"/>
    <x v="0"/>
    <s v="Thu Mar 29, 2018 17:38 UTC"/>
    <s v="2018-03-29"/>
    <s v="17:38:00"/>
    <x v="11"/>
    <x v="6"/>
    <s v="Soyuz 2.1v | Cosmos 2525"/>
    <x v="0"/>
    <x v="914"/>
    <x v="0"/>
    <m/>
    <n v="0"/>
    <x v="0"/>
  </r>
  <r>
    <x v="12"/>
    <x v="32"/>
    <x v="7"/>
    <s v="Thu Mar 29, 2018 11:26 UTC"/>
    <s v="2018-03-29"/>
    <s v="11:26:00"/>
    <x v="11"/>
    <x v="6"/>
    <s v="GSLV Mk II | GSAT-6A"/>
    <x v="52"/>
    <x v="915"/>
    <x v="0"/>
    <n v="47"/>
    <n v="3901"/>
    <x v="0"/>
  </r>
  <r>
    <x v="16"/>
    <x v="71"/>
    <x v="8"/>
    <s v="Wed Mar 21, 2018 17:44 UTC"/>
    <s v="2018-03-21"/>
    <s v="17:44:00"/>
    <x v="11"/>
    <x v="6"/>
    <s v="Soyuz FG | Soyuz MS-08"/>
    <x v="100"/>
    <x v="916"/>
    <x v="1"/>
    <m/>
    <n v="0"/>
    <x v="0"/>
  </r>
  <r>
    <x v="2"/>
    <x v="17"/>
    <x v="3"/>
    <s v="Sat Mar 17, 2018 07:10 UTC"/>
    <s v="2018-03-17"/>
    <s v="07:10:00"/>
    <x v="11"/>
    <x v="6"/>
    <s v="Long March 2D | LKW-4"/>
    <x v="26"/>
    <x v="917"/>
    <x v="0"/>
    <n v="29.75"/>
    <n v="2469.25"/>
    <x v="0"/>
  </r>
  <r>
    <x v="21"/>
    <x v="63"/>
    <x v="11"/>
    <s v="Fri Mar 09, 2018 17:10 UTC"/>
    <s v="2018-03-09"/>
    <s v="17:10:00"/>
    <x v="11"/>
    <x v="6"/>
    <s v="Soyuz ST-B/Fregat-MT | O3b FM13-FM16"/>
    <x v="82"/>
    <x v="918"/>
    <x v="0"/>
    <n v="30"/>
    <n v="2490"/>
    <x v="0"/>
  </r>
  <r>
    <x v="1"/>
    <x v="1"/>
    <x v="1"/>
    <s v="Tue Mar 06, 2018 05:33 UTC"/>
    <s v="2018-03-06"/>
    <s v="05:33:00"/>
    <x v="11"/>
    <x v="6"/>
    <s v="Falcon 9 Block 4 | Hispasat 30W-6"/>
    <x v="114"/>
    <x v="919"/>
    <x v="1"/>
    <n v="62"/>
    <n v="5146"/>
    <x v="0"/>
  </r>
  <r>
    <x v="11"/>
    <x v="15"/>
    <x v="1"/>
    <s v="Thu Mar 01, 2018 22:02 UTC"/>
    <s v="2018-03-01"/>
    <s v="22:02:00"/>
    <x v="11"/>
    <x v="6"/>
    <s v="Atlas V 541 | GOES-S (GOES-17)"/>
    <x v="76"/>
    <x v="920"/>
    <x v="0"/>
    <n v="145"/>
    <n v="12035"/>
    <x v="0"/>
  </r>
  <r>
    <x v="8"/>
    <x v="12"/>
    <x v="6"/>
    <s v="Tue Feb 27, 2018 04:34 UTC"/>
    <s v="2018-02-27"/>
    <s v="04:34:00"/>
    <x v="0"/>
    <x v="6"/>
    <s v="H-IIA 202 | IGS-Optical 6"/>
    <x v="10"/>
    <x v="921"/>
    <x v="0"/>
    <n v="90"/>
    <n v="7470"/>
    <x v="0"/>
  </r>
  <r>
    <x v="1"/>
    <x v="5"/>
    <x v="1"/>
    <s v="Thu Feb 22, 2018 14:17 UTC"/>
    <s v="2018-02-22"/>
    <s v="14:17:00"/>
    <x v="0"/>
    <x v="6"/>
    <s v="Falcon 9 Block 3 (v1.2/FT) | PAZ &amp; Tintin A, Tintin B"/>
    <x v="115"/>
    <x v="922"/>
    <x v="1"/>
    <n v="62"/>
    <n v="5146"/>
    <x v="0"/>
  </r>
  <r>
    <x v="16"/>
    <x v="22"/>
    <x v="8"/>
    <s v="Tue Feb 13, 2018 08:13 UTC"/>
    <s v="2018-02-13"/>
    <s v="08:13:00"/>
    <x v="0"/>
    <x v="6"/>
    <s v="Soyuz 2.1a | Progress MS-08"/>
    <x v="30"/>
    <x v="923"/>
    <x v="0"/>
    <n v="17.420000000000002"/>
    <n v="1445.8600000000001"/>
    <x v="0"/>
  </r>
  <r>
    <x v="2"/>
    <x v="18"/>
    <x v="3"/>
    <s v="Mon Feb 12, 2018 05:03 UTC"/>
    <s v="2018-02-12"/>
    <s v="05:03:00"/>
    <x v="0"/>
    <x v="6"/>
    <s v="Long March 3B/YZ-1 | Beidou-3 M3 &amp; M4"/>
    <x v="17"/>
    <x v="924"/>
    <x v="0"/>
    <m/>
    <n v="0"/>
    <x v="0"/>
  </r>
  <r>
    <x v="1"/>
    <x v="6"/>
    <x v="1"/>
    <s v="Tue Feb 06, 2018 20:45 UTC"/>
    <s v="2018-02-06"/>
    <s v="20:45:00"/>
    <x v="0"/>
    <x v="6"/>
    <s v="Falcon Heavy | Test Flight"/>
    <x v="16"/>
    <x v="491"/>
    <x v="0"/>
    <n v="97"/>
    <n v="8051"/>
    <x v="0"/>
  </r>
  <r>
    <x v="30"/>
    <x v="74"/>
    <x v="6"/>
    <s v="Sat Feb 03, 2018 05:03 UTC"/>
    <s v="2018-02-03"/>
    <s v="05:03:00"/>
    <x v="0"/>
    <x v="6"/>
    <s v="SS-520 | Tricom-1R"/>
    <x v="116"/>
    <x v="925"/>
    <x v="1"/>
    <m/>
    <n v="0"/>
    <x v="0"/>
  </r>
  <r>
    <x v="2"/>
    <x v="17"/>
    <x v="3"/>
    <s v="Fri Feb 02, 2018 07:51 UTC"/>
    <s v="2018-02-02"/>
    <s v="07:51:00"/>
    <x v="0"/>
    <x v="6"/>
    <s v="Long March 2D | Zhangheng 1 &amp; Others"/>
    <x v="26"/>
    <x v="926"/>
    <x v="0"/>
    <n v="29.75"/>
    <n v="2469.25"/>
    <x v="0"/>
  </r>
  <r>
    <x v="16"/>
    <x v="34"/>
    <x v="0"/>
    <s v="Thu Feb 01, 2018 02:07 UTC"/>
    <s v="2018-02-01"/>
    <s v="02:07:00"/>
    <x v="0"/>
    <x v="6"/>
    <s v="Soyuz 2.1a/Fregat-M | Kanopus-V No. 3-4 &amp; Rideshares"/>
    <x v="53"/>
    <x v="927"/>
    <x v="0"/>
    <n v="23"/>
    <n v="1909"/>
    <x v="0"/>
  </r>
  <r>
    <x v="1"/>
    <x v="1"/>
    <x v="1"/>
    <s v="Wed Jan 31, 2018 21:25 UTC"/>
    <s v="2018-01-31"/>
    <s v="21:25:00"/>
    <x v="1"/>
    <x v="6"/>
    <s v="Falcon 9 Block 3 (v1.2/FT) | GovSat-1 / SES-16"/>
    <x v="115"/>
    <x v="928"/>
    <x v="1"/>
    <n v="62"/>
    <n v="5146"/>
    <x v="0"/>
  </r>
  <r>
    <x v="21"/>
    <x v="37"/>
    <x v="11"/>
    <s v="Thu Jan 25, 2018 22:20 UTC"/>
    <s v="2018-01-25"/>
    <s v="22:20:00"/>
    <x v="1"/>
    <x v="6"/>
    <s v="Ariane 5 ECA | SES-14/GOLD &amp; Al Yah-3"/>
    <x v="48"/>
    <x v="929"/>
    <x v="1"/>
    <n v="200"/>
    <n v="16600"/>
    <x v="1"/>
  </r>
  <r>
    <x v="2"/>
    <x v="3"/>
    <x v="3"/>
    <s v="Thu Jan 25, 2018 05:39 UTC"/>
    <s v="2018-01-25"/>
    <s v="05:39:00"/>
    <x v="1"/>
    <x v="6"/>
    <s v="Long March 2C | Yaogan-30 04"/>
    <x v="3"/>
    <x v="930"/>
    <x v="0"/>
    <n v="30.8"/>
    <n v="2556.4"/>
    <x v="0"/>
  </r>
  <r>
    <x v="3"/>
    <x v="57"/>
    <x v="4"/>
    <s v="Sun Jan 21, 2018 01:43 UTC"/>
    <s v="2018-01-21"/>
    <s v="01:43:00"/>
    <x v="1"/>
    <x v="6"/>
    <s v="Electron/Curie | Still Testing"/>
    <x v="4"/>
    <x v="931"/>
    <x v="0"/>
    <n v="7.5"/>
    <n v="622.5"/>
    <x v="0"/>
  </r>
  <r>
    <x v="11"/>
    <x v="15"/>
    <x v="1"/>
    <s v="Sat Jan 20, 2018 00:48 UTC"/>
    <s v="2018-01-20"/>
    <s v="00:48:00"/>
    <x v="1"/>
    <x v="6"/>
    <s v="Atlas V 411 | SBIRS GEO-4"/>
    <x v="97"/>
    <x v="932"/>
    <x v="1"/>
    <n v="115"/>
    <n v="9545"/>
    <x v="0"/>
  </r>
  <r>
    <x v="2"/>
    <x v="14"/>
    <x v="3"/>
    <s v="Fri Jan 19, 2018 04:12 UTC"/>
    <s v="2018-01-19"/>
    <s v="04:12:00"/>
    <x v="1"/>
    <x v="6"/>
    <s v="Long March 11 | Jilin-1 07, 08 &amp; Others"/>
    <x v="59"/>
    <x v="933"/>
    <x v="0"/>
    <n v="5.3"/>
    <n v="439.9"/>
    <x v="0"/>
  </r>
  <r>
    <x v="30"/>
    <x v="54"/>
    <x v="6"/>
    <s v="Wed Jan 17, 2018 21:06 UTC"/>
    <s v="2018-01-17"/>
    <s v="21:06:00"/>
    <x v="1"/>
    <x v="6"/>
    <s v="Epsilon PBS | ASNARO 2"/>
    <x v="73"/>
    <x v="934"/>
    <x v="0"/>
    <n v="39"/>
    <n v="3237"/>
    <x v="0"/>
  </r>
  <r>
    <x v="2"/>
    <x v="17"/>
    <x v="3"/>
    <s v="Sat Jan 13, 2018 07:10 UTC"/>
    <s v="2018-01-13"/>
    <s v="07:10:00"/>
    <x v="1"/>
    <x v="6"/>
    <s v="Long March 2D | LKW-3"/>
    <x v="26"/>
    <x v="935"/>
    <x v="0"/>
    <n v="29.75"/>
    <n v="2469.25"/>
    <x v="0"/>
  </r>
  <r>
    <x v="11"/>
    <x v="56"/>
    <x v="1"/>
    <s v="Fri Jan 12, 2018 22:11 UTC"/>
    <s v="2018-01-12"/>
    <s v="22:11:00"/>
    <x v="1"/>
    <x v="6"/>
    <s v="Delta IV Medium+ (5,2) | NROL-47"/>
    <x v="117"/>
    <x v="936"/>
    <x v="1"/>
    <m/>
    <n v="0"/>
    <x v="0"/>
  </r>
  <r>
    <x v="12"/>
    <x v="16"/>
    <x v="7"/>
    <s v="Fri Jan 12, 2018 03:59 UTC"/>
    <s v="2018-01-12"/>
    <s v="03:59:00"/>
    <x v="1"/>
    <x v="6"/>
    <s v="PSLV-XL | Cartosat-2F &amp; Rideshares"/>
    <x v="44"/>
    <x v="937"/>
    <x v="0"/>
    <n v="31"/>
    <n v="2573"/>
    <x v="0"/>
  </r>
  <r>
    <x v="2"/>
    <x v="18"/>
    <x v="3"/>
    <s v="Thu Jan 11, 2018 23:18 UTC"/>
    <s v="2018-01-11"/>
    <s v="23:18:00"/>
    <x v="1"/>
    <x v="6"/>
    <s v="Long March 3B/YZ-1 | Beidou-3 M7 &amp; M8"/>
    <x v="17"/>
    <x v="938"/>
    <x v="0"/>
    <m/>
    <n v="0"/>
    <x v="0"/>
  </r>
  <r>
    <x v="2"/>
    <x v="35"/>
    <x v="3"/>
    <s v="Tue Jan 09, 2018 03:24 UTC"/>
    <s v="2018-01-09"/>
    <s v="03:24:00"/>
    <x v="1"/>
    <x v="6"/>
    <s v="Long March 2D | GaoJing 03 &amp; 04"/>
    <x v="26"/>
    <x v="939"/>
    <x v="0"/>
    <n v="29.75"/>
    <n v="2469.25"/>
    <x v="0"/>
  </r>
  <r>
    <x v="1"/>
    <x v="1"/>
    <x v="1"/>
    <s v="Mon Jan 08, 2018 01:00 UTC"/>
    <s v="2018-01-08"/>
    <s v="01:00:00"/>
    <x v="1"/>
    <x v="6"/>
    <s v="Falcon 9 Block 4 | Zuma"/>
    <x v="114"/>
    <x v="940"/>
    <x v="1"/>
    <n v="62"/>
    <n v="5146"/>
    <x v="0"/>
  </r>
  <r>
    <x v="16"/>
    <x v="75"/>
    <x v="8"/>
    <s v="Tue Dec 26, 2017 19:00 UTC"/>
    <s v="2017-12-26"/>
    <s v="19:00:00"/>
    <x v="2"/>
    <x v="7"/>
    <s v="Zenit-3 SLBF | AngoSat 1"/>
    <x v="118"/>
    <x v="941"/>
    <x v="1"/>
    <m/>
    <n v="0"/>
    <x v="0"/>
  </r>
  <r>
    <x v="2"/>
    <x v="3"/>
    <x v="3"/>
    <s v="Mon Dec 25, 2017 19:44 UTC"/>
    <s v="2017-12-25"/>
    <s v="19:44:00"/>
    <x v="2"/>
    <x v="7"/>
    <s v="Long March 2C | Yaogan-30 03"/>
    <x v="3"/>
    <x v="942"/>
    <x v="0"/>
    <n v="30.8"/>
    <n v="2556.4"/>
    <x v="0"/>
  </r>
  <r>
    <x v="2"/>
    <x v="17"/>
    <x v="3"/>
    <s v="Sat Dec 23, 2017 04:14 UTC"/>
    <s v="2017-12-23"/>
    <s v="04:14:00"/>
    <x v="2"/>
    <x v="7"/>
    <s v="Long March 2D | LKW-2"/>
    <x v="26"/>
    <x v="943"/>
    <x v="0"/>
    <n v="29.75"/>
    <n v="2469.25"/>
    <x v="0"/>
  </r>
  <r>
    <x v="1"/>
    <x v="5"/>
    <x v="1"/>
    <s v="Sat Dec 23, 2017 01:27 UTC"/>
    <s v="2017-12-23"/>
    <s v="01:27:00"/>
    <x v="2"/>
    <x v="7"/>
    <s v="Falcon 9 Block 3 (v1.2/FT) | Iridium-4"/>
    <x v="115"/>
    <x v="944"/>
    <x v="1"/>
    <n v="62"/>
    <n v="5146"/>
    <x v="0"/>
  </r>
  <r>
    <x v="8"/>
    <x v="12"/>
    <x v="6"/>
    <s v="Sat Dec 23, 2017 01:26 UTC"/>
    <s v="2017-12-23"/>
    <s v="01:26:00"/>
    <x v="2"/>
    <x v="7"/>
    <s v="H-IIA 202 | GCOM-C &amp; SLATS"/>
    <x v="10"/>
    <x v="945"/>
    <x v="0"/>
    <n v="90"/>
    <n v="7470"/>
    <x v="0"/>
  </r>
  <r>
    <x v="16"/>
    <x v="71"/>
    <x v="8"/>
    <s v="Sun Dec 17, 2017 07:21 UTC"/>
    <s v="2017-12-17"/>
    <s v="07:21:00"/>
    <x v="2"/>
    <x v="7"/>
    <s v="Soyuz FG | Soyuz MS-07"/>
    <x v="100"/>
    <x v="946"/>
    <x v="1"/>
    <m/>
    <n v="0"/>
    <x v="0"/>
  </r>
  <r>
    <x v="1"/>
    <x v="1"/>
    <x v="1"/>
    <s v="Fri Dec 15, 2017 15:36 UTC"/>
    <s v="2017-12-15"/>
    <s v="15:36:00"/>
    <x v="2"/>
    <x v="7"/>
    <s v="Falcon 9 Block 3 (v1.2/FT) | CRS SpX-13"/>
    <x v="115"/>
    <x v="947"/>
    <x v="1"/>
    <n v="62"/>
    <n v="5146"/>
    <x v="0"/>
  </r>
  <r>
    <x v="21"/>
    <x v="37"/>
    <x v="11"/>
    <s v="Tue Dec 12, 2017 18:36 UTC"/>
    <s v="2017-12-12"/>
    <s v="18:36:00"/>
    <x v="2"/>
    <x v="7"/>
    <s v="Ariane 5 ES | Galileo FOC FM15-FM18"/>
    <x v="111"/>
    <x v="948"/>
    <x v="1"/>
    <m/>
    <n v="0"/>
    <x v="0"/>
  </r>
  <r>
    <x v="14"/>
    <x v="21"/>
    <x v="1"/>
    <s v="Tue Dec 12, 2017 16:59 UTC"/>
    <s v="2017-12-12"/>
    <s v="16:59:00"/>
    <x v="2"/>
    <x v="7"/>
    <s v="New Shepard | Mission 7"/>
    <x v="21"/>
    <x v="949"/>
    <x v="0"/>
    <m/>
    <n v="0"/>
    <x v="0"/>
  </r>
  <r>
    <x v="2"/>
    <x v="18"/>
    <x v="3"/>
    <s v="Sun Dec 10, 2017 16:40 UTC"/>
    <s v="2017-12-10"/>
    <s v="16:40:00"/>
    <x v="2"/>
    <x v="7"/>
    <s v="Long March 3B/E | Alcomsat-1"/>
    <x v="34"/>
    <x v="950"/>
    <x v="0"/>
    <n v="29.15"/>
    <n v="2419.4499999999998"/>
    <x v="0"/>
  </r>
  <r>
    <x v="2"/>
    <x v="17"/>
    <x v="3"/>
    <s v="Sun Dec 03, 2017 04:11 UTC"/>
    <s v="2017-12-03"/>
    <s v="04:11:00"/>
    <x v="2"/>
    <x v="7"/>
    <s v="Long March 2D | LKW-1"/>
    <x v="26"/>
    <x v="951"/>
    <x v="0"/>
    <n v="29.75"/>
    <n v="2469.25"/>
    <x v="0"/>
  </r>
  <r>
    <x v="0"/>
    <x v="0"/>
    <x v="0"/>
    <s v="Sat Dec 02, 2017 10:43 UTC"/>
    <s v="2017-12-02"/>
    <s v="10:43:00"/>
    <x v="2"/>
    <x v="7"/>
    <s v="Soyuz 2.1b | Cosmos 2524"/>
    <x v="20"/>
    <x v="952"/>
    <x v="0"/>
    <n v="20"/>
    <n v="1660"/>
    <x v="0"/>
  </r>
  <r>
    <x v="16"/>
    <x v="34"/>
    <x v="0"/>
    <s v="Tue Nov 28, 2017 05:41 UTC"/>
    <s v="2017-11-28"/>
    <s v="05:41:00"/>
    <x v="3"/>
    <x v="7"/>
    <s v="Soyuz 2.1b/Fregat-M | Meteor-M No.2-1 &amp; Rideshares"/>
    <x v="23"/>
    <x v="953"/>
    <x v="0"/>
    <n v="25"/>
    <n v="2075"/>
    <x v="2"/>
  </r>
  <r>
    <x v="2"/>
    <x v="3"/>
    <x v="3"/>
    <s v="Fri Nov 24, 2017 18:10 UTC"/>
    <s v="2017-11-24"/>
    <s v="18:10:00"/>
    <x v="3"/>
    <x v="7"/>
    <s v="Long March 2C | Yaogan-30 02"/>
    <x v="3"/>
    <x v="954"/>
    <x v="0"/>
    <n v="30.8"/>
    <n v="2556.4"/>
    <x v="0"/>
  </r>
  <r>
    <x v="2"/>
    <x v="39"/>
    <x v="3"/>
    <s v="Tue Nov 21, 2017 04:50 UTC"/>
    <s v="2017-11-21"/>
    <s v="04:50:00"/>
    <x v="3"/>
    <x v="7"/>
    <s v="Long March 6 | Jilin-1 Video 04, 05 &amp; 06"/>
    <x v="50"/>
    <x v="955"/>
    <x v="0"/>
    <n v="19"/>
    <n v="1577"/>
    <x v="0"/>
  </r>
  <r>
    <x v="11"/>
    <x v="20"/>
    <x v="1"/>
    <s v="Sat Nov 18, 2017 09:47 UTC"/>
    <s v="2017-11-18"/>
    <s v="09:47:00"/>
    <x v="3"/>
    <x v="7"/>
    <s v="Delta II 7920-10C | JPSS-1"/>
    <x v="119"/>
    <x v="956"/>
    <x v="1"/>
    <m/>
    <n v="0"/>
    <x v="0"/>
  </r>
  <r>
    <x v="2"/>
    <x v="35"/>
    <x v="3"/>
    <s v="Tue Nov 14, 2017 18:35 UTC"/>
    <s v="2017-11-14"/>
    <s v="18:35:00"/>
    <x v="3"/>
    <x v="7"/>
    <s v="Long March 4C | Fengyun-3D &amp; HEAD-1"/>
    <x v="41"/>
    <x v="957"/>
    <x v="0"/>
    <n v="64.680000000000007"/>
    <n v="5368.4400000000005"/>
    <x v="0"/>
  </r>
  <r>
    <x v="22"/>
    <x v="36"/>
    <x v="1"/>
    <s v="Sun Nov 12, 2017 12:19 UTC"/>
    <s v="2017-11-12"/>
    <s v="12:19:00"/>
    <x v="3"/>
    <x v="7"/>
    <s v="Antares 230 | CRS OA-8E"/>
    <x v="104"/>
    <x v="958"/>
    <x v="1"/>
    <n v="85"/>
    <n v="7055"/>
    <x v="0"/>
  </r>
  <r>
    <x v="21"/>
    <x v="31"/>
    <x v="11"/>
    <s v="Wed Nov 08, 2017 01:42 UTC"/>
    <s v="2017-11-08"/>
    <s v="01:42:00"/>
    <x v="3"/>
    <x v="7"/>
    <s v="Vega | Mohammed VI-A"/>
    <x v="38"/>
    <x v="959"/>
    <x v="0"/>
    <n v="37"/>
    <n v="3071"/>
    <x v="0"/>
  </r>
  <r>
    <x v="2"/>
    <x v="18"/>
    <x v="3"/>
    <s v="Sun Nov 05, 2017 11:45 UTC"/>
    <s v="2017-11-05"/>
    <s v="11:45:00"/>
    <x v="3"/>
    <x v="7"/>
    <s v="Long March 3B/YZ-1 | Beidou-3 M1 &amp; M2"/>
    <x v="17"/>
    <x v="960"/>
    <x v="0"/>
    <m/>
    <n v="0"/>
    <x v="0"/>
  </r>
  <r>
    <x v="22"/>
    <x v="76"/>
    <x v="1"/>
    <s v="Tue Oct 31, 2017 21:37 UTC"/>
    <s v="2017-10-31"/>
    <s v="21:37:00"/>
    <x v="4"/>
    <x v="7"/>
    <s v="Minotaur C (Taurus) | SkySat 8 to 13 &amp; Flock-3m 1 to 4"/>
    <x v="120"/>
    <x v="961"/>
    <x v="0"/>
    <n v="45"/>
    <n v="3735"/>
    <x v="0"/>
  </r>
  <r>
    <x v="1"/>
    <x v="6"/>
    <x v="1"/>
    <s v="Mon Oct 30, 2017 19:34 UTC"/>
    <s v="2017-10-30"/>
    <s v="19:34:00"/>
    <x v="4"/>
    <x v="7"/>
    <s v="Falcon 9 Block 4 | Koreasat 5A"/>
    <x v="114"/>
    <x v="962"/>
    <x v="1"/>
    <n v="62"/>
    <n v="5146"/>
    <x v="0"/>
  </r>
  <r>
    <x v="11"/>
    <x v="15"/>
    <x v="1"/>
    <s v="Sun Oct 15, 2017 07:28 UTC"/>
    <s v="2017-10-15"/>
    <s v="07:28:00"/>
    <x v="4"/>
    <x v="7"/>
    <s v="Atlas V 421 | NROL-52"/>
    <x v="75"/>
    <x v="963"/>
    <x v="0"/>
    <n v="123"/>
    <n v="10209"/>
    <x v="0"/>
  </r>
  <r>
    <x v="16"/>
    <x v="22"/>
    <x v="8"/>
    <s v="Sat Oct 14, 2017 08:46 UTC"/>
    <s v="2017-10-14"/>
    <s v="08:46:00"/>
    <x v="4"/>
    <x v="7"/>
    <s v="Soyuz 2.1a | Progress MS-07"/>
    <x v="30"/>
    <x v="964"/>
    <x v="0"/>
    <n v="17.420000000000002"/>
    <n v="1445.8600000000001"/>
    <x v="0"/>
  </r>
  <r>
    <x v="38"/>
    <x v="69"/>
    <x v="0"/>
    <s v="Fri Oct 13, 2017 09:27 UTC"/>
    <s v="2017-10-13"/>
    <s v="09:27:00"/>
    <x v="4"/>
    <x v="7"/>
    <s v="Rokot/Briz KM | Sentinel-5P"/>
    <x v="98"/>
    <x v="965"/>
    <x v="1"/>
    <n v="13"/>
    <n v="1079"/>
    <x v="0"/>
  </r>
  <r>
    <x v="1"/>
    <x v="6"/>
    <x v="1"/>
    <s v="Wed Oct 11, 2017 22:53 UTC"/>
    <s v="2017-10-11"/>
    <s v="22:53:00"/>
    <x v="4"/>
    <x v="7"/>
    <s v="Falcon 9 Block 3 (v1.2/FT) | SES-11 / EchoStar 105"/>
    <x v="115"/>
    <x v="966"/>
    <x v="1"/>
    <n v="62"/>
    <n v="5146"/>
    <x v="0"/>
  </r>
  <r>
    <x v="8"/>
    <x v="12"/>
    <x v="6"/>
    <s v="Mon Oct 09, 2017 22:01 UTC"/>
    <s v="2017-10-09"/>
    <s v="22:01:00"/>
    <x v="4"/>
    <x v="7"/>
    <s v="H-IIA 202 | Michibiki 4"/>
    <x v="10"/>
    <x v="967"/>
    <x v="0"/>
    <n v="90"/>
    <n v="7470"/>
    <x v="0"/>
  </r>
  <r>
    <x v="1"/>
    <x v="5"/>
    <x v="1"/>
    <s v="Mon Oct 09, 2017 12:37 UTC"/>
    <s v="2017-10-09"/>
    <s v="12:37:00"/>
    <x v="4"/>
    <x v="7"/>
    <s v="Falcon 9 Block 4 | Iridium-3"/>
    <x v="114"/>
    <x v="968"/>
    <x v="1"/>
    <n v="62"/>
    <n v="5146"/>
    <x v="0"/>
  </r>
  <r>
    <x v="2"/>
    <x v="17"/>
    <x v="3"/>
    <s v="Mon Oct 09, 2017 04:13 UTC"/>
    <s v="2017-10-09"/>
    <s v="04:13:00"/>
    <x v="4"/>
    <x v="7"/>
    <s v="Long March 2D | VRSS-2"/>
    <x v="26"/>
    <x v="969"/>
    <x v="0"/>
    <n v="29.75"/>
    <n v="2469.25"/>
    <x v="0"/>
  </r>
  <r>
    <x v="21"/>
    <x v="37"/>
    <x v="11"/>
    <s v="Fri Sep 29, 2017 21:56 UTC"/>
    <s v="2017-09-29"/>
    <s v="21:56:00"/>
    <x v="5"/>
    <x v="7"/>
    <s v="Ariane 5 ECA | Intelsat 37e &amp; BSAT-4a"/>
    <x v="48"/>
    <x v="970"/>
    <x v="1"/>
    <n v="200"/>
    <n v="16600"/>
    <x v="0"/>
  </r>
  <r>
    <x v="2"/>
    <x v="3"/>
    <x v="3"/>
    <s v="Fri Sep 29, 2017 04:21 UTC"/>
    <s v="2017-09-29"/>
    <s v="04:21:00"/>
    <x v="5"/>
    <x v="7"/>
    <s v="Long March 2C | Yaogan-30 01"/>
    <x v="3"/>
    <x v="971"/>
    <x v="0"/>
    <n v="30.8"/>
    <n v="2556.4"/>
    <x v="0"/>
  </r>
  <r>
    <x v="36"/>
    <x v="45"/>
    <x v="8"/>
    <s v="Thu Sep 28, 2017 18:52 UTC"/>
    <s v="2017-09-28"/>
    <s v="18:52:00"/>
    <x v="5"/>
    <x v="7"/>
    <s v="Proton-M/Briz-M | AsiaSat 9"/>
    <x v="60"/>
    <x v="972"/>
    <x v="0"/>
    <n v="65"/>
    <n v="5395"/>
    <x v="0"/>
  </r>
  <r>
    <x v="11"/>
    <x v="52"/>
    <x v="1"/>
    <s v="Sun Sep 24, 2017 05:49 UTC"/>
    <s v="2017-09-24"/>
    <s v="05:49:00"/>
    <x v="5"/>
    <x v="7"/>
    <s v="Atlas V 541 | NROL-42"/>
    <x v="76"/>
    <x v="973"/>
    <x v="0"/>
    <n v="145"/>
    <n v="12035"/>
    <x v="0"/>
  </r>
  <r>
    <x v="0"/>
    <x v="0"/>
    <x v="0"/>
    <s v="Fri Sep 22, 2017 00:02 UTC"/>
    <s v="2017-09-22"/>
    <s v="00:02:00"/>
    <x v="5"/>
    <x v="7"/>
    <s v="Soyuz 2.1b/Fregat-M | Cosmos 2522"/>
    <x v="23"/>
    <x v="974"/>
    <x v="0"/>
    <n v="25"/>
    <n v="2075"/>
    <x v="0"/>
  </r>
  <r>
    <x v="16"/>
    <x v="71"/>
    <x v="8"/>
    <s v="Tue Sep 12, 2017 21:17 UTC"/>
    <s v="2017-09-12"/>
    <s v="21:17:00"/>
    <x v="5"/>
    <x v="7"/>
    <s v="Soyuz FG | Soyuz MS-06"/>
    <x v="100"/>
    <x v="975"/>
    <x v="1"/>
    <m/>
    <n v="0"/>
    <x v="0"/>
  </r>
  <r>
    <x v="36"/>
    <x v="45"/>
    <x v="8"/>
    <s v="Mon Sep 11, 2017 19:23 UTC"/>
    <s v="2017-09-11"/>
    <s v="19:23:00"/>
    <x v="5"/>
    <x v="7"/>
    <s v="Proton-M/Briz-M | Amazonas 5"/>
    <x v="60"/>
    <x v="976"/>
    <x v="0"/>
    <n v="65"/>
    <n v="5395"/>
    <x v="0"/>
  </r>
  <r>
    <x v="1"/>
    <x v="6"/>
    <x v="1"/>
    <s v="Thu Sep 07, 2017 14:00 UTC"/>
    <s v="2017-09-07"/>
    <s v="14:00:00"/>
    <x v="5"/>
    <x v="7"/>
    <s v="Falcon 9 Block 4 | OTV-5"/>
    <x v="114"/>
    <x v="977"/>
    <x v="1"/>
    <n v="62"/>
    <n v="5146"/>
    <x v="0"/>
  </r>
  <r>
    <x v="12"/>
    <x v="16"/>
    <x v="7"/>
    <s v="Thu Aug 31, 2017 13:30 UTC"/>
    <s v="2017-08-31"/>
    <s v="13:30:00"/>
    <x v="6"/>
    <x v="7"/>
    <s v="PSLV-XL | IRNSS-1H"/>
    <x v="44"/>
    <x v="978"/>
    <x v="0"/>
    <n v="31"/>
    <n v="2573"/>
    <x v="2"/>
  </r>
  <r>
    <x v="22"/>
    <x v="60"/>
    <x v="1"/>
    <s v="Sat Aug 26, 2017 06:04 UTC"/>
    <s v="2017-08-26"/>
    <s v="06:04:00"/>
    <x v="6"/>
    <x v="7"/>
    <s v="Minotaur IV | ORS-5"/>
    <x v="95"/>
    <x v="979"/>
    <x v="0"/>
    <n v="46"/>
    <n v="3818"/>
    <x v="0"/>
  </r>
  <r>
    <x v="1"/>
    <x v="5"/>
    <x v="1"/>
    <s v="Thu Aug 24, 2017 18:51 UTC"/>
    <s v="2017-08-24"/>
    <s v="18:51:00"/>
    <x v="6"/>
    <x v="7"/>
    <s v="Falcon 9 Block 3 (v1.2/FT) | Formosat-5"/>
    <x v="115"/>
    <x v="980"/>
    <x v="1"/>
    <n v="62"/>
    <n v="5146"/>
    <x v="0"/>
  </r>
  <r>
    <x v="8"/>
    <x v="12"/>
    <x v="6"/>
    <s v="Sat Aug 19, 2017 05:29 UTC"/>
    <s v="2017-08-19"/>
    <s v="05:29:00"/>
    <x v="6"/>
    <x v="7"/>
    <s v="H-IIA 204 | Michibiki 3"/>
    <x v="86"/>
    <x v="981"/>
    <x v="0"/>
    <m/>
    <n v="0"/>
    <x v="0"/>
  </r>
  <r>
    <x v="11"/>
    <x v="15"/>
    <x v="1"/>
    <s v="Fri Aug 18, 2017 12:29 UTC"/>
    <s v="2017-08-18"/>
    <s v="12:29:00"/>
    <x v="6"/>
    <x v="7"/>
    <s v="Atlas V 401 | TDRS-M (TDRS-13)"/>
    <x v="69"/>
    <x v="982"/>
    <x v="0"/>
    <n v="109"/>
    <n v="9047"/>
    <x v="0"/>
  </r>
  <r>
    <x v="16"/>
    <x v="47"/>
    <x v="8"/>
    <s v="Wed Aug 16, 2017 22:07 UTC"/>
    <s v="2017-08-16"/>
    <s v="22:07:00"/>
    <x v="6"/>
    <x v="7"/>
    <s v="Proton-M/Briz-M | Cosmos 2520"/>
    <x v="60"/>
    <x v="983"/>
    <x v="0"/>
    <n v="65"/>
    <n v="5395"/>
    <x v="0"/>
  </r>
  <r>
    <x v="1"/>
    <x v="6"/>
    <x v="1"/>
    <s v="Mon Aug 14, 2017 16:31 UTC"/>
    <s v="2017-08-14"/>
    <s v="16:31:00"/>
    <x v="6"/>
    <x v="7"/>
    <s v="Falcon 9 Block 4 | CRS SpX-12"/>
    <x v="114"/>
    <x v="984"/>
    <x v="1"/>
    <n v="62"/>
    <n v="5146"/>
    <x v="0"/>
  </r>
  <r>
    <x v="21"/>
    <x v="31"/>
    <x v="11"/>
    <s v="Wed Aug 02, 2017 01:58 UTC"/>
    <s v="2017-08-02"/>
    <s v="01:58:00"/>
    <x v="6"/>
    <x v="7"/>
    <s v="Vega | OPSAT 3000 &amp; VENÂµS"/>
    <x v="38"/>
    <x v="985"/>
    <x v="0"/>
    <n v="37"/>
    <n v="3071"/>
    <x v="0"/>
  </r>
  <r>
    <x v="16"/>
    <x v="71"/>
    <x v="8"/>
    <s v="Fri Jul 28, 2017 15:41 UTC"/>
    <s v="2017-07-28"/>
    <s v="15:41:00"/>
    <x v="7"/>
    <x v="7"/>
    <s v="Soyuz FG | Soyuz MS-05"/>
    <x v="100"/>
    <x v="986"/>
    <x v="1"/>
    <m/>
    <n v="0"/>
    <x v="0"/>
  </r>
  <r>
    <x v="4"/>
    <x v="7"/>
    <x v="5"/>
    <s v="Thu Jul 27, 2017 09:30 UTC"/>
    <s v="2017-07-27"/>
    <s v="09:30:00"/>
    <x v="7"/>
    <x v="7"/>
    <s v="Simorgh | Toloo"/>
    <x v="5"/>
    <x v="987"/>
    <x v="0"/>
    <m/>
    <n v="0"/>
    <x v="2"/>
  </r>
  <r>
    <x v="16"/>
    <x v="22"/>
    <x v="8"/>
    <s v="Fri Jul 14, 2017 06:36 UTC"/>
    <s v="2017-07-14"/>
    <s v="06:36:00"/>
    <x v="7"/>
    <x v="7"/>
    <s v="Soyuz 2.1a/Fregat | Kanopus-V IK &amp; Others"/>
    <x v="108"/>
    <x v="988"/>
    <x v="0"/>
    <n v="23"/>
    <n v="1909"/>
    <x v="0"/>
  </r>
  <r>
    <x v="1"/>
    <x v="6"/>
    <x v="1"/>
    <s v="Wed Jul 05, 2017 23:38 UTC"/>
    <s v="2017-07-05"/>
    <s v="23:38:00"/>
    <x v="7"/>
    <x v="7"/>
    <s v="Falcon 9 Block 3 (v1.2/FT) | Intelsat 35e"/>
    <x v="115"/>
    <x v="989"/>
    <x v="1"/>
    <n v="62"/>
    <n v="5146"/>
    <x v="0"/>
  </r>
  <r>
    <x v="2"/>
    <x v="23"/>
    <x v="3"/>
    <s v="Sun Jul 02, 2017 11:23 UTC"/>
    <s v="2017-07-02"/>
    <s v="11:23:00"/>
    <x v="7"/>
    <x v="7"/>
    <s v="Long March 5 | Shijian-18"/>
    <x v="24"/>
    <x v="990"/>
    <x v="0"/>
    <m/>
    <n v="0"/>
    <x v="2"/>
  </r>
  <r>
    <x v="21"/>
    <x v="37"/>
    <x v="11"/>
    <s v="Wed Jun 28, 2017 21:15 UTC"/>
    <s v="2017-06-28"/>
    <s v="21:15:00"/>
    <x v="8"/>
    <x v="7"/>
    <s v="Ariane 5 ECA | Hellas Sat 3 &amp; GSAT-17"/>
    <x v="48"/>
    <x v="991"/>
    <x v="1"/>
    <n v="200"/>
    <n v="16600"/>
    <x v="0"/>
  </r>
  <r>
    <x v="1"/>
    <x v="5"/>
    <x v="1"/>
    <s v="Sun Jun 25, 2017 20:25 UTC"/>
    <s v="2017-06-25"/>
    <s v="20:25:00"/>
    <x v="8"/>
    <x v="7"/>
    <s v="Falcon 9 Block 3 (v1.2/FT) | Iridium-2"/>
    <x v="115"/>
    <x v="992"/>
    <x v="1"/>
    <n v="62"/>
    <n v="5146"/>
    <x v="0"/>
  </r>
  <r>
    <x v="1"/>
    <x v="6"/>
    <x v="1"/>
    <s v="Fri Jun 23, 2017 19:10 UTC"/>
    <s v="2017-06-23"/>
    <s v="19:10:00"/>
    <x v="8"/>
    <x v="7"/>
    <s v="Falcon 9 Block 3 (v1.2/FT) | BulgariaSat-1"/>
    <x v="115"/>
    <x v="993"/>
    <x v="1"/>
    <n v="62"/>
    <n v="5146"/>
    <x v="0"/>
  </r>
  <r>
    <x v="0"/>
    <x v="0"/>
    <x v="0"/>
    <s v="Fri Jun 23, 2017 18:04 UTC"/>
    <s v="2017-06-23"/>
    <s v="18:04:00"/>
    <x v="8"/>
    <x v="7"/>
    <s v="Soyuz 2.1v/Volga | Cosmos 2519, 2521 and 2523"/>
    <x v="71"/>
    <x v="994"/>
    <x v="0"/>
    <m/>
    <n v="0"/>
    <x v="0"/>
  </r>
  <r>
    <x v="12"/>
    <x v="16"/>
    <x v="7"/>
    <s v="Fri Jun 23, 2017 03:59 UTC"/>
    <s v="2017-06-23"/>
    <s v="03:59:00"/>
    <x v="8"/>
    <x v="7"/>
    <s v="PSLV-XL | Cartosat-2E &amp; Rideshares"/>
    <x v="44"/>
    <x v="995"/>
    <x v="0"/>
    <n v="31"/>
    <n v="2573"/>
    <x v="0"/>
  </r>
  <r>
    <x v="2"/>
    <x v="18"/>
    <x v="3"/>
    <s v="Sun Jun 18, 2017 16:11 UTC"/>
    <s v="2017-06-18"/>
    <s v="16:11:00"/>
    <x v="8"/>
    <x v="7"/>
    <s v="Long March 3B/E | ChinaSat-9A"/>
    <x v="34"/>
    <x v="996"/>
    <x v="0"/>
    <n v="29.15"/>
    <n v="2419.4499999999998"/>
    <x v="1"/>
  </r>
  <r>
    <x v="2"/>
    <x v="17"/>
    <x v="3"/>
    <s v="Thu Jun 15, 2017 03:00 UTC"/>
    <s v="2017-06-15"/>
    <s v="03:00:00"/>
    <x v="8"/>
    <x v="7"/>
    <s v="Long March 4B | HXMT, Ã‘uSat 3, Zhuhai-1 OVS 1A &amp; 1B"/>
    <x v="55"/>
    <x v="997"/>
    <x v="0"/>
    <n v="64.680000000000007"/>
    <n v="5368.4400000000005"/>
    <x v="0"/>
  </r>
  <r>
    <x v="16"/>
    <x v="22"/>
    <x v="8"/>
    <s v="Wed Jun 14, 2017 09:20 UTC"/>
    <s v="2017-06-14"/>
    <s v="09:20:00"/>
    <x v="8"/>
    <x v="7"/>
    <s v="Soyuz 2.1a | Progress MS-06"/>
    <x v="30"/>
    <x v="998"/>
    <x v="0"/>
    <n v="17.420000000000002"/>
    <n v="1445.8600000000001"/>
    <x v="0"/>
  </r>
  <r>
    <x v="36"/>
    <x v="47"/>
    <x v="8"/>
    <s v="Thu Jun 08, 2017 03:45 UTC"/>
    <s v="2017-06-08"/>
    <s v="03:45:00"/>
    <x v="8"/>
    <x v="7"/>
    <s v="Proton-M/Briz-M | Echostar 21"/>
    <x v="60"/>
    <x v="999"/>
    <x v="0"/>
    <n v="65"/>
    <n v="5395"/>
    <x v="0"/>
  </r>
  <r>
    <x v="12"/>
    <x v="32"/>
    <x v="7"/>
    <s v="Mon Jun 05, 2017 11:58 UTC"/>
    <s v="2017-06-05"/>
    <s v="11:58:00"/>
    <x v="8"/>
    <x v="7"/>
    <s v="LVM-3 | GSAT-19"/>
    <x v="47"/>
    <x v="1000"/>
    <x v="0"/>
    <n v="62"/>
    <n v="5146"/>
    <x v="0"/>
  </r>
  <r>
    <x v="1"/>
    <x v="6"/>
    <x v="1"/>
    <s v="Sat Jun 03, 2017 21:07 UTC"/>
    <s v="2017-06-03"/>
    <s v="21:07:00"/>
    <x v="8"/>
    <x v="7"/>
    <s v="Falcon 9 Block 3 (v1.2/FT) | CRS SpX-11"/>
    <x v="115"/>
    <x v="1001"/>
    <x v="1"/>
    <n v="62"/>
    <n v="5146"/>
    <x v="0"/>
  </r>
  <r>
    <x v="21"/>
    <x v="37"/>
    <x v="11"/>
    <s v="Thu Jun 01, 2017 23:45 UTC"/>
    <s v="2017-06-01"/>
    <s v="23:45:00"/>
    <x v="8"/>
    <x v="7"/>
    <s v="Ariane 5 ECA | ViaSat 2 &amp; Eutelsat 172B"/>
    <x v="48"/>
    <x v="1002"/>
    <x v="1"/>
    <n v="200"/>
    <n v="16600"/>
    <x v="0"/>
  </r>
  <r>
    <x v="8"/>
    <x v="12"/>
    <x v="6"/>
    <s v="Thu Jun 01, 2017 00:17 UTC"/>
    <s v="2017-06-01"/>
    <s v="00:17:00"/>
    <x v="8"/>
    <x v="7"/>
    <s v="H-IIA 202 | Michibiki 2"/>
    <x v="10"/>
    <x v="1003"/>
    <x v="0"/>
    <n v="90"/>
    <n v="7470"/>
    <x v="0"/>
  </r>
  <r>
    <x v="0"/>
    <x v="0"/>
    <x v="0"/>
    <s v="Thu May 25, 2017 06:33 UTC"/>
    <s v="2017-05-25"/>
    <s v="06:33:00"/>
    <x v="9"/>
    <x v="7"/>
    <s v="Soyuz 2.1b/Fregat-M | Cosmos 2518"/>
    <x v="23"/>
    <x v="1004"/>
    <x v="0"/>
    <n v="25"/>
    <n v="2075"/>
    <x v="0"/>
  </r>
  <r>
    <x v="3"/>
    <x v="57"/>
    <x v="4"/>
    <s v="Thu May 25, 2017 04:20 UTC"/>
    <s v="2017-05-25"/>
    <s v="04:20:00"/>
    <x v="9"/>
    <x v="7"/>
    <s v="Electron | It's a Test"/>
    <x v="51"/>
    <x v="1005"/>
    <x v="0"/>
    <n v="7.5"/>
    <n v="622.5"/>
    <x v="2"/>
  </r>
  <r>
    <x v="21"/>
    <x v="63"/>
    <x v="11"/>
    <s v="Thu May 18, 2017 11:54 UTC"/>
    <s v="2017-05-18"/>
    <s v="11:54:00"/>
    <x v="9"/>
    <x v="7"/>
    <s v="Soyuz ST-A/Fregat-M | SES-15"/>
    <x v="92"/>
    <x v="1006"/>
    <x v="0"/>
    <n v="30"/>
    <n v="2490"/>
    <x v="0"/>
  </r>
  <r>
    <x v="1"/>
    <x v="6"/>
    <x v="1"/>
    <s v="Mon May 15, 2017 23:21 UTC"/>
    <s v="2017-05-15"/>
    <s v="23:21:00"/>
    <x v="9"/>
    <x v="7"/>
    <s v="Falcon 9 Block 3 (v1.2/FT) | Inmarsat-5 F4"/>
    <x v="115"/>
    <x v="1007"/>
    <x v="1"/>
    <n v="62"/>
    <n v="5146"/>
    <x v="0"/>
  </r>
  <r>
    <x v="12"/>
    <x v="32"/>
    <x v="7"/>
    <s v="Fri May 05, 2017 11:27 UTC"/>
    <s v="2017-05-05"/>
    <s v="11:27:00"/>
    <x v="9"/>
    <x v="7"/>
    <s v="GSLV Mk II | GSAT-9"/>
    <x v="52"/>
    <x v="1008"/>
    <x v="0"/>
    <n v="47"/>
    <n v="3901"/>
    <x v="0"/>
  </r>
  <r>
    <x v="21"/>
    <x v="37"/>
    <x v="11"/>
    <s v="Thu May 04, 2017 21:50 UTC"/>
    <s v="2017-05-04"/>
    <s v="21:50:00"/>
    <x v="9"/>
    <x v="7"/>
    <s v="Ariane 5 ECA | Koreasat 7 &amp; SGDC-1"/>
    <x v="48"/>
    <x v="1009"/>
    <x v="1"/>
    <n v="200"/>
    <n v="16600"/>
    <x v="0"/>
  </r>
  <r>
    <x v="1"/>
    <x v="6"/>
    <x v="1"/>
    <s v="Mon May 01, 2017 11:15 UTC"/>
    <s v="2017-05-01"/>
    <s v="11:15:00"/>
    <x v="9"/>
    <x v="7"/>
    <s v="Falcon 9 Block 3 (v1.2/FT) | NROL-76"/>
    <x v="115"/>
    <x v="1010"/>
    <x v="1"/>
    <n v="62"/>
    <n v="5146"/>
    <x v="0"/>
  </r>
  <r>
    <x v="2"/>
    <x v="11"/>
    <x v="3"/>
    <s v="Thu Apr 20, 2017 11:41 UTC"/>
    <s v="2017-04-20"/>
    <s v="11:41:00"/>
    <x v="10"/>
    <x v="7"/>
    <s v="Long March 7 | Tianzhou 1"/>
    <x v="9"/>
    <x v="1011"/>
    <x v="0"/>
    <m/>
    <n v="0"/>
    <x v="0"/>
  </r>
  <r>
    <x v="16"/>
    <x v="71"/>
    <x v="8"/>
    <s v="Thu Apr 20, 2017 07:13 UTC"/>
    <s v="2017-04-20"/>
    <s v="07:13:00"/>
    <x v="10"/>
    <x v="7"/>
    <s v="Soyuz FG | Soyuz MS-04"/>
    <x v="100"/>
    <x v="1012"/>
    <x v="1"/>
    <m/>
    <n v="0"/>
    <x v="0"/>
  </r>
  <r>
    <x v="11"/>
    <x v="15"/>
    <x v="1"/>
    <s v="Tue Apr 18, 2017 15:11 UTC"/>
    <s v="2017-04-18"/>
    <s v="15:11:00"/>
    <x v="10"/>
    <x v="7"/>
    <s v="Atlas V 401 | CRS OA-7"/>
    <x v="69"/>
    <x v="1013"/>
    <x v="0"/>
    <n v="109"/>
    <n v="9047"/>
    <x v="0"/>
  </r>
  <r>
    <x v="2"/>
    <x v="18"/>
    <x v="3"/>
    <s v="Wed Apr 12, 2017 11:04 UTC"/>
    <s v="2017-04-12"/>
    <s v="11:04:00"/>
    <x v="10"/>
    <x v="7"/>
    <s v="Long March 3B/E | Shijian 13"/>
    <x v="34"/>
    <x v="1014"/>
    <x v="0"/>
    <n v="29.15"/>
    <n v="2419.4499999999998"/>
    <x v="0"/>
  </r>
  <r>
    <x v="1"/>
    <x v="6"/>
    <x v="1"/>
    <s v="Thu Mar 30, 2017 22:27 UTC"/>
    <s v="2017-03-30"/>
    <s v="22:27:00"/>
    <x v="11"/>
    <x v="7"/>
    <s v="Falcon 9 Block 3 (v1.2/FT) | SES-10"/>
    <x v="115"/>
    <x v="1015"/>
    <x v="1"/>
    <n v="62"/>
    <n v="5146"/>
    <x v="0"/>
  </r>
  <r>
    <x v="11"/>
    <x v="38"/>
    <x v="1"/>
    <s v="Sun Mar 19, 2017 00:18 UTC"/>
    <s v="2017-03-19"/>
    <s v="00:18:00"/>
    <x v="11"/>
    <x v="7"/>
    <s v="Delta IV Medium+ (5,4) | WGS-9 (USA-275)"/>
    <x v="106"/>
    <x v="1016"/>
    <x v="1"/>
    <m/>
    <n v="0"/>
    <x v="0"/>
  </r>
  <r>
    <x v="8"/>
    <x v="12"/>
    <x v="6"/>
    <s v="Fri Mar 17, 2017 01:20 UTC"/>
    <s v="2017-03-17"/>
    <s v="01:20:00"/>
    <x v="11"/>
    <x v="7"/>
    <s v="H-IIA 202 | IGS-Radar 5"/>
    <x v="10"/>
    <x v="1017"/>
    <x v="0"/>
    <n v="90"/>
    <n v="7470"/>
    <x v="0"/>
  </r>
  <r>
    <x v="1"/>
    <x v="6"/>
    <x v="1"/>
    <s v="Thu Mar 16, 2017 06:00 UTC"/>
    <s v="2017-03-16"/>
    <s v="06:00:00"/>
    <x v="11"/>
    <x v="7"/>
    <s v="Falcon 9 Block 3 (v1.2/FT) | Echostar 23"/>
    <x v="115"/>
    <x v="1018"/>
    <x v="1"/>
    <n v="62"/>
    <n v="5146"/>
    <x v="0"/>
  </r>
  <r>
    <x v="21"/>
    <x v="31"/>
    <x v="11"/>
    <s v="Tue Mar 07, 2017 01:49 UTC"/>
    <s v="2017-03-07"/>
    <s v="01:49:00"/>
    <x v="11"/>
    <x v="7"/>
    <s v="Vega | Sentinel 2B"/>
    <x v="38"/>
    <x v="1019"/>
    <x v="0"/>
    <n v="37"/>
    <n v="3071"/>
    <x v="0"/>
  </r>
  <r>
    <x v="31"/>
    <x v="14"/>
    <x v="3"/>
    <s v="Thu Mar 02, 2017 23:53 UTC"/>
    <s v="2017-03-02"/>
    <s v="23:53:00"/>
    <x v="11"/>
    <x v="7"/>
    <s v="Kaituozhe 2 | Tiankun-1"/>
    <x v="121"/>
    <x v="1020"/>
    <x v="1"/>
    <m/>
    <n v="0"/>
    <x v="0"/>
  </r>
  <r>
    <x v="11"/>
    <x v="52"/>
    <x v="1"/>
    <s v="Wed Mar 01, 2017 17:49 UTC"/>
    <s v="2017-03-01"/>
    <s v="17:49:00"/>
    <x v="11"/>
    <x v="7"/>
    <s v="Atlas V 401 | NROL-79"/>
    <x v="69"/>
    <x v="1021"/>
    <x v="0"/>
    <n v="109"/>
    <n v="9047"/>
    <x v="0"/>
  </r>
  <r>
    <x v="16"/>
    <x v="71"/>
    <x v="8"/>
    <s v="Wed Feb 22, 2017 05:58 UTC"/>
    <s v="2017-02-22"/>
    <s v="05:58:00"/>
    <x v="0"/>
    <x v="7"/>
    <s v="Soyuz U | Progress MS-05"/>
    <x v="122"/>
    <x v="1022"/>
    <x v="1"/>
    <n v="20"/>
    <n v="1660"/>
    <x v="0"/>
  </r>
  <r>
    <x v="1"/>
    <x v="6"/>
    <x v="1"/>
    <s v="Sun Feb 19, 2017 14:39 UTC"/>
    <s v="2017-02-19"/>
    <s v="14:39:00"/>
    <x v="0"/>
    <x v="7"/>
    <s v="Falcon 9 Block 3 (v1.2/FT) | CRS SpX-10"/>
    <x v="115"/>
    <x v="1023"/>
    <x v="1"/>
    <n v="62"/>
    <n v="5146"/>
    <x v="0"/>
  </r>
  <r>
    <x v="12"/>
    <x v="16"/>
    <x v="7"/>
    <s v="Wed Feb 15, 2017 03:58 UTC"/>
    <s v="2017-02-15"/>
    <s v="03:58:00"/>
    <x v="0"/>
    <x v="7"/>
    <s v="PSLV-XL | Cartosat-2D &amp; Rideshares"/>
    <x v="44"/>
    <x v="1024"/>
    <x v="0"/>
    <n v="31"/>
    <n v="2573"/>
    <x v="0"/>
  </r>
  <r>
    <x v="21"/>
    <x v="37"/>
    <x v="11"/>
    <s v="Tue Feb 14, 2017 21:39 UTC"/>
    <s v="2017-02-14"/>
    <s v="21:39:00"/>
    <x v="0"/>
    <x v="7"/>
    <s v="Ariane 5 ECA | Intelsat 32e/SkyBrasil-1 &amp; Telkom-3S"/>
    <x v="48"/>
    <x v="1025"/>
    <x v="1"/>
    <n v="200"/>
    <n v="16600"/>
    <x v="0"/>
  </r>
  <r>
    <x v="21"/>
    <x v="63"/>
    <x v="11"/>
    <s v="Sat Jan 28, 2017 01:03 UTC"/>
    <s v="2017-01-28"/>
    <s v="01:03:00"/>
    <x v="1"/>
    <x v="7"/>
    <s v="Soyuz ST-B/Fregat-MT | Hispasat AG1"/>
    <x v="82"/>
    <x v="1026"/>
    <x v="0"/>
    <n v="30"/>
    <n v="2490"/>
    <x v="0"/>
  </r>
  <r>
    <x v="8"/>
    <x v="12"/>
    <x v="6"/>
    <s v="Tue Jan 24, 2017 07:44 UTC"/>
    <s v="2017-01-24"/>
    <s v="07:44:00"/>
    <x v="1"/>
    <x v="7"/>
    <s v="H-IIA 204 | Kirameki 2"/>
    <x v="86"/>
    <x v="1027"/>
    <x v="0"/>
    <m/>
    <n v="0"/>
    <x v="0"/>
  </r>
  <r>
    <x v="11"/>
    <x v="15"/>
    <x v="1"/>
    <s v="Sat Jan 21, 2017 00:42 UTC"/>
    <s v="2017-01-21"/>
    <s v="00:42:00"/>
    <x v="1"/>
    <x v="7"/>
    <s v="Atlas V 401 | SBIRS GEO-3"/>
    <x v="69"/>
    <x v="1028"/>
    <x v="0"/>
    <n v="109"/>
    <n v="9047"/>
    <x v="0"/>
  </r>
  <r>
    <x v="30"/>
    <x v="74"/>
    <x v="6"/>
    <s v="Sat Jan 14, 2017 23:33 UTC"/>
    <s v="2017-01-14"/>
    <s v="23:33:00"/>
    <x v="1"/>
    <x v="7"/>
    <s v="SS-520 | TRICOM-1"/>
    <x v="116"/>
    <x v="1029"/>
    <x v="1"/>
    <m/>
    <n v="0"/>
    <x v="2"/>
  </r>
  <r>
    <x v="1"/>
    <x v="5"/>
    <x v="1"/>
    <s v="Sat Jan 14, 2017 17:54 UTC"/>
    <s v="2017-01-14"/>
    <s v="17:54:00"/>
    <x v="1"/>
    <x v="7"/>
    <s v="Falcon 9 Block 3 (v1.2/FT) | Iridium-1"/>
    <x v="115"/>
    <x v="1030"/>
    <x v="1"/>
    <n v="62"/>
    <n v="5146"/>
    <x v="0"/>
  </r>
  <r>
    <x v="10"/>
    <x v="14"/>
    <x v="3"/>
    <s v="Mon Jan 09, 2017 04:11 UTC"/>
    <s v="2017-01-09"/>
    <s v="04:11:00"/>
    <x v="1"/>
    <x v="7"/>
    <s v="Kuaizhou 1A | Jilin-1 03, Caton-1 &amp; Xingyun Shiyan 1"/>
    <x v="12"/>
    <x v="1031"/>
    <x v="0"/>
    <n v="5.8"/>
    <n v="481.4"/>
    <x v="0"/>
  </r>
  <r>
    <x v="2"/>
    <x v="18"/>
    <x v="3"/>
    <s v="Thu Jan 05, 2017 15:18 UTC"/>
    <s v="2017-01-05"/>
    <s v="15:18:00"/>
    <x v="1"/>
    <x v="7"/>
    <s v="Long March 3B/E | TJS 2"/>
    <x v="34"/>
    <x v="1032"/>
    <x v="0"/>
    <n v="29.15"/>
    <n v="2419.4499999999998"/>
    <x v="0"/>
  </r>
  <r>
    <x v="2"/>
    <x v="35"/>
    <x v="3"/>
    <s v="Wed Dec 28, 2016 03:23 UTC"/>
    <s v="2016-12-28"/>
    <s v="03:23:00"/>
    <x v="2"/>
    <x v="8"/>
    <s v="Long March 2D | GaoJing 01, 02 &amp; Bayi Kepu 1"/>
    <x v="26"/>
    <x v="1033"/>
    <x v="0"/>
    <n v="29.75"/>
    <n v="2469.25"/>
    <x v="1"/>
  </r>
  <r>
    <x v="21"/>
    <x v="37"/>
    <x v="11"/>
    <s v="Wed Dec 21, 2016 20:30 UTC"/>
    <s v="2016-12-21"/>
    <s v="20:30:00"/>
    <x v="2"/>
    <x v="8"/>
    <s v="Ariane 5 ECA | Star One D1 &amp; JCSAT-15"/>
    <x v="48"/>
    <x v="1034"/>
    <x v="1"/>
    <n v="200"/>
    <n v="16600"/>
    <x v="0"/>
  </r>
  <r>
    <x v="2"/>
    <x v="17"/>
    <x v="3"/>
    <s v="Wed Dec 21, 2016 19:22 UTC"/>
    <s v="2016-12-21"/>
    <s v="19:22:00"/>
    <x v="2"/>
    <x v="8"/>
    <s v="Long March 2D | TanSat, Xighuo 1, 2 &amp; Yijian"/>
    <x v="26"/>
    <x v="1035"/>
    <x v="0"/>
    <n v="29.75"/>
    <n v="2469.25"/>
    <x v="0"/>
  </r>
  <r>
    <x v="30"/>
    <x v="54"/>
    <x v="6"/>
    <s v="Tue Dec 20, 2016 11:00 UTC"/>
    <s v="2016-12-20"/>
    <s v="11:00:00"/>
    <x v="2"/>
    <x v="8"/>
    <s v="Epsilon | SPRINT-B"/>
    <x v="123"/>
    <x v="1036"/>
    <x v="0"/>
    <m/>
    <n v="0"/>
    <x v="0"/>
  </r>
  <r>
    <x v="11"/>
    <x v="15"/>
    <x v="1"/>
    <s v="Sun Dec 18, 2016 19:13 UTC"/>
    <s v="2016-12-18"/>
    <s v="19:13:00"/>
    <x v="2"/>
    <x v="8"/>
    <s v="Atlas V 431 | EchoStar 19"/>
    <x v="124"/>
    <x v="1037"/>
    <x v="1"/>
    <n v="130"/>
    <n v="10790"/>
    <x v="0"/>
  </r>
  <r>
    <x v="22"/>
    <x v="70"/>
    <x v="1"/>
    <s v="Thu Dec 15, 2016 13:37 UTC"/>
    <s v="2016-12-15"/>
    <s v="13:37:00"/>
    <x v="2"/>
    <x v="8"/>
    <s v="Pegasus XL | CYGNSS"/>
    <x v="90"/>
    <x v="1038"/>
    <x v="0"/>
    <n v="40"/>
    <n v="3320"/>
    <x v="0"/>
  </r>
  <r>
    <x v="2"/>
    <x v="3"/>
    <x v="3"/>
    <s v="Sat Dec 10, 2016 16:11 UTC"/>
    <s v="2016-12-10"/>
    <s v="16:11:00"/>
    <x v="2"/>
    <x v="8"/>
    <s v="Long March 3B/E | Fengyun 4A"/>
    <x v="34"/>
    <x v="1039"/>
    <x v="0"/>
    <n v="29.15"/>
    <n v="2419.4499999999998"/>
    <x v="0"/>
  </r>
  <r>
    <x v="8"/>
    <x v="46"/>
    <x v="6"/>
    <s v="Fri Dec 09, 2016 13:26 UTC"/>
    <s v="2016-12-09"/>
    <s v="13:26:00"/>
    <x v="2"/>
    <x v="8"/>
    <s v="H-IIB | HTV-6"/>
    <x v="96"/>
    <x v="1040"/>
    <x v="1"/>
    <n v="112.5"/>
    <n v="9337.5"/>
    <x v="0"/>
  </r>
  <r>
    <x v="11"/>
    <x v="38"/>
    <x v="1"/>
    <s v="Wed Dec 07, 2016 23:52 UTC"/>
    <s v="2016-12-07"/>
    <s v="23:52:00"/>
    <x v="2"/>
    <x v="8"/>
    <s v="Delta IV Medium+ (5,4) | WGS-8 (USA-272)"/>
    <x v="106"/>
    <x v="1041"/>
    <x v="1"/>
    <m/>
    <n v="0"/>
    <x v="0"/>
  </r>
  <r>
    <x v="12"/>
    <x v="16"/>
    <x v="7"/>
    <s v="Wed Dec 07, 2016 04:54 UTC"/>
    <s v="2016-12-07"/>
    <s v="04:54:00"/>
    <x v="2"/>
    <x v="8"/>
    <s v="PSLV-XL | Resourcesat-2A"/>
    <x v="44"/>
    <x v="1042"/>
    <x v="0"/>
    <n v="31"/>
    <n v="2573"/>
    <x v="0"/>
  </r>
  <r>
    <x v="21"/>
    <x v="31"/>
    <x v="11"/>
    <s v="Mon Dec 05, 2016 13:51 UTC"/>
    <s v="2016-12-05"/>
    <s v="13:51:00"/>
    <x v="2"/>
    <x v="8"/>
    <s v="Vega | GÃ¶ktÃ¼rk-1A"/>
    <x v="38"/>
    <x v="1043"/>
    <x v="0"/>
    <n v="37"/>
    <n v="3071"/>
    <x v="0"/>
  </r>
  <r>
    <x v="16"/>
    <x v="71"/>
    <x v="8"/>
    <s v="Thu Dec 01, 2016 14:51 UTC"/>
    <s v="2016-12-01"/>
    <s v="14:51:00"/>
    <x v="2"/>
    <x v="8"/>
    <s v="Soyuz U | Progress MS-04"/>
    <x v="122"/>
    <x v="1044"/>
    <x v="1"/>
    <n v="20"/>
    <n v="1660"/>
    <x v="2"/>
  </r>
  <r>
    <x v="2"/>
    <x v="18"/>
    <x v="3"/>
    <s v="Tue Nov 22, 2016 15:24 UTC"/>
    <s v="2016-11-22"/>
    <s v="15:24:00"/>
    <x v="3"/>
    <x v="8"/>
    <s v="Long March 3C/E | Tianlian 1D"/>
    <x v="88"/>
    <x v="1045"/>
    <x v="0"/>
    <n v="20"/>
    <n v="1660"/>
    <x v="0"/>
  </r>
  <r>
    <x v="11"/>
    <x v="15"/>
    <x v="1"/>
    <s v="Sat Nov 19, 2016 23:42 UTC"/>
    <s v="2016-11-19"/>
    <s v="23:42:00"/>
    <x v="3"/>
    <x v="8"/>
    <s v="Atlas V 541 | GOES-R (GOES-16)"/>
    <x v="76"/>
    <x v="1046"/>
    <x v="0"/>
    <n v="145"/>
    <n v="12035"/>
    <x v="0"/>
  </r>
  <r>
    <x v="16"/>
    <x v="71"/>
    <x v="8"/>
    <s v="Thu Nov 17, 2016 20:20 UTC"/>
    <s v="2016-11-17"/>
    <s v="20:20:00"/>
    <x v="3"/>
    <x v="8"/>
    <s v="Soyuz FG | Soyuz MS-03"/>
    <x v="100"/>
    <x v="1047"/>
    <x v="1"/>
    <m/>
    <n v="0"/>
    <x v="0"/>
  </r>
  <r>
    <x v="21"/>
    <x v="37"/>
    <x v="11"/>
    <s v="Thu Nov 17, 2016 13:06 UTC"/>
    <s v="2016-11-17"/>
    <s v="13:06:00"/>
    <x v="3"/>
    <x v="8"/>
    <s v="Ariane 5 ES | Galileo FOC FM7/FM12-FM14"/>
    <x v="111"/>
    <x v="1048"/>
    <x v="1"/>
    <m/>
    <n v="0"/>
    <x v="0"/>
  </r>
  <r>
    <x v="2"/>
    <x v="17"/>
    <x v="3"/>
    <s v="Fri Nov 11, 2016 23:14 UTC"/>
    <s v="2016-11-11"/>
    <s v="23:14:00"/>
    <x v="3"/>
    <x v="8"/>
    <s v="Long March 2D | Yunhai-1 01"/>
    <x v="26"/>
    <x v="1049"/>
    <x v="0"/>
    <n v="29.75"/>
    <n v="2469.25"/>
    <x v="0"/>
  </r>
  <r>
    <x v="11"/>
    <x v="52"/>
    <x v="1"/>
    <s v="Fri Nov 11, 2016 18:30 UTC"/>
    <s v="2016-11-11"/>
    <s v="18:30:00"/>
    <x v="3"/>
    <x v="8"/>
    <s v="Atlas V 401 | WorldView-4"/>
    <x v="69"/>
    <x v="1050"/>
    <x v="0"/>
    <n v="109"/>
    <n v="9047"/>
    <x v="0"/>
  </r>
  <r>
    <x v="2"/>
    <x v="14"/>
    <x v="3"/>
    <s v="Wed Nov 09, 2016 23:42 UTC"/>
    <s v="2016-11-09"/>
    <s v="23:42:00"/>
    <x v="3"/>
    <x v="8"/>
    <s v="Long March 11 | XPNAV 1, Xiaoxiang 1 &amp; Others"/>
    <x v="59"/>
    <x v="1051"/>
    <x v="0"/>
    <n v="5.3"/>
    <n v="439.9"/>
    <x v="0"/>
  </r>
  <r>
    <x v="2"/>
    <x v="23"/>
    <x v="3"/>
    <s v="Thu Nov 03, 2016 12:43 UTC"/>
    <s v="2016-11-03"/>
    <s v="12:43:00"/>
    <x v="3"/>
    <x v="8"/>
    <s v="Long March 5/YZ-2 | Shijian-17"/>
    <x v="125"/>
    <x v="1052"/>
    <x v="0"/>
    <m/>
    <n v="0"/>
    <x v="0"/>
  </r>
  <r>
    <x v="8"/>
    <x v="12"/>
    <x v="6"/>
    <s v="Wed Nov 02, 2016 06:20 UTC"/>
    <s v="2016-11-02"/>
    <s v="06:20:00"/>
    <x v="3"/>
    <x v="8"/>
    <s v="H-IIA 202 | Himawari 9"/>
    <x v="10"/>
    <x v="1053"/>
    <x v="0"/>
    <n v="90"/>
    <n v="7470"/>
    <x v="0"/>
  </r>
  <r>
    <x v="16"/>
    <x v="22"/>
    <x v="8"/>
    <s v="Wed Oct 19, 2016 08:05 UTC"/>
    <s v="2016-10-19"/>
    <s v="08:05:00"/>
    <x v="4"/>
    <x v="8"/>
    <s v="Soyuz FG | Soyuz MS-02"/>
    <x v="100"/>
    <x v="1054"/>
    <x v="1"/>
    <m/>
    <n v="0"/>
    <x v="0"/>
  </r>
  <r>
    <x v="22"/>
    <x v="36"/>
    <x v="1"/>
    <s v="Mon Oct 17, 2016 23:45 UTC"/>
    <s v="2016-10-17"/>
    <s v="23:45:00"/>
    <x v="4"/>
    <x v="8"/>
    <s v="Antares 230 | CRS OA-5"/>
    <x v="104"/>
    <x v="1055"/>
    <x v="1"/>
    <n v="85"/>
    <n v="7055"/>
    <x v="0"/>
  </r>
  <r>
    <x v="2"/>
    <x v="24"/>
    <x v="3"/>
    <s v="Sun Oct 16, 2016 23:30 UTC"/>
    <s v="2016-10-16"/>
    <s v="23:30:00"/>
    <x v="4"/>
    <x v="8"/>
    <s v="Long March 2F/G | Shenzhou 11"/>
    <x v="37"/>
    <x v="1056"/>
    <x v="0"/>
    <m/>
    <n v="0"/>
    <x v="0"/>
  </r>
  <r>
    <x v="21"/>
    <x v="37"/>
    <x v="11"/>
    <s v="Wed Oct 05, 2016 20:30 UTC"/>
    <s v="2016-10-05"/>
    <s v="20:30:00"/>
    <x v="4"/>
    <x v="8"/>
    <s v="Ariane 5 ECA | Sky Muster II &amp; GSAT-18"/>
    <x v="48"/>
    <x v="1057"/>
    <x v="1"/>
    <n v="200"/>
    <n v="16600"/>
    <x v="0"/>
  </r>
  <r>
    <x v="14"/>
    <x v="21"/>
    <x v="1"/>
    <s v="Wed Oct 05, 2016 15:36 UTC"/>
    <s v="2016-10-05"/>
    <s v="15:36:00"/>
    <x v="4"/>
    <x v="8"/>
    <s v="New Shepard | Mission 6 (Inflight Escape Test)"/>
    <x v="21"/>
    <x v="1058"/>
    <x v="0"/>
    <m/>
    <n v="0"/>
    <x v="0"/>
  </r>
  <r>
    <x v="12"/>
    <x v="16"/>
    <x v="7"/>
    <s v="Mon Sep 26, 2016 03:42 UTC"/>
    <s v="2016-09-26"/>
    <s v="03:42:00"/>
    <x v="5"/>
    <x v="8"/>
    <s v="PSLV-G | ScatSat-1 &amp; Rideshares"/>
    <x v="126"/>
    <x v="1059"/>
    <x v="1"/>
    <n v="25"/>
    <n v="2075"/>
    <x v="0"/>
  </r>
  <r>
    <x v="21"/>
    <x v="31"/>
    <x v="11"/>
    <s v="Fri Sep 16, 2016 01:43 UTC"/>
    <s v="2016-09-16"/>
    <s v="01:43:00"/>
    <x v="5"/>
    <x v="8"/>
    <s v="Vega | PerÃºSat 1 &amp; SkySats 4 to 7"/>
    <x v="38"/>
    <x v="1060"/>
    <x v="0"/>
    <n v="37"/>
    <n v="3071"/>
    <x v="0"/>
  </r>
  <r>
    <x v="2"/>
    <x v="24"/>
    <x v="3"/>
    <s v="Thu Sep 15, 2016 14:04 UTC"/>
    <s v="2016-09-15"/>
    <s v="14:04:00"/>
    <x v="5"/>
    <x v="8"/>
    <s v="Long March 2F/T | Tiangong-2"/>
    <x v="25"/>
    <x v="1061"/>
    <x v="0"/>
    <m/>
    <n v="0"/>
    <x v="0"/>
  </r>
  <r>
    <x v="25"/>
    <x v="43"/>
    <x v="12"/>
    <s v="Tue Sep 13, 2016 14:38 UTC"/>
    <s v="2016-09-13"/>
    <s v="14:38:00"/>
    <x v="5"/>
    <x v="8"/>
    <s v="Shavit-2 | Ofek-11"/>
    <x v="57"/>
    <x v="1062"/>
    <x v="0"/>
    <m/>
    <n v="0"/>
    <x v="0"/>
  </r>
  <r>
    <x v="11"/>
    <x v="15"/>
    <x v="1"/>
    <s v="Thu Sep 08, 2016 23:05 UTC"/>
    <s v="2016-09-08"/>
    <s v="23:05:00"/>
    <x v="5"/>
    <x v="8"/>
    <s v="Atlas V 411 | OSIRIS-REx"/>
    <x v="97"/>
    <x v="1063"/>
    <x v="1"/>
    <n v="115"/>
    <n v="9545"/>
    <x v="0"/>
  </r>
  <r>
    <x v="12"/>
    <x v="32"/>
    <x v="7"/>
    <s v="Thu Sep 08, 2016 11:20 UTC"/>
    <s v="2016-09-08"/>
    <s v="11:20:00"/>
    <x v="5"/>
    <x v="8"/>
    <s v="GSLV Mk II | INSAT-3DR"/>
    <x v="52"/>
    <x v="1064"/>
    <x v="0"/>
    <n v="47"/>
    <n v="3901"/>
    <x v="0"/>
  </r>
  <r>
    <x v="1"/>
    <x v="1"/>
    <x v="1"/>
    <s v="Thu Sep 01, 2016 13:07 UTC"/>
    <s v="2016-09-01"/>
    <s v="13:07:00"/>
    <x v="5"/>
    <x v="8"/>
    <s v="Falcon 9 Block 3 (v1.2/FT) | AMOS-6"/>
    <x v="115"/>
    <x v="1065"/>
    <x v="1"/>
    <n v="62"/>
    <n v="5146"/>
    <x v="3"/>
  </r>
  <r>
    <x v="2"/>
    <x v="35"/>
    <x v="3"/>
    <s v="Wed Aug 31, 2016 18:55 UTC"/>
    <s v="2016-08-31"/>
    <s v="18:55:00"/>
    <x v="6"/>
    <x v="8"/>
    <s v="Long March 4C | Gaofen-10"/>
    <x v="41"/>
    <x v="1066"/>
    <x v="0"/>
    <n v="64.680000000000007"/>
    <n v="5368.4400000000005"/>
    <x v="2"/>
  </r>
  <r>
    <x v="21"/>
    <x v="37"/>
    <x v="11"/>
    <s v="Wed Aug 24, 2016 22:16 UTC"/>
    <s v="2016-08-24"/>
    <s v="22:16:00"/>
    <x v="6"/>
    <x v="8"/>
    <s v="Ariane 5 ECA | Intelsat 33e &amp; Intelsat 36"/>
    <x v="48"/>
    <x v="1067"/>
    <x v="1"/>
    <n v="200"/>
    <n v="16600"/>
    <x v="0"/>
  </r>
  <r>
    <x v="11"/>
    <x v="38"/>
    <x v="1"/>
    <s v="Fri Aug 19, 2016 04:52 UTC"/>
    <s v="2016-08-19"/>
    <s v="04:52:00"/>
    <x v="6"/>
    <x v="8"/>
    <s v="Delta IV Medium+ (4,2) | AFSPC-6"/>
    <x v="102"/>
    <x v="1068"/>
    <x v="1"/>
    <n v="164"/>
    <n v="13612"/>
    <x v="0"/>
  </r>
  <r>
    <x v="2"/>
    <x v="17"/>
    <x v="3"/>
    <s v="Mon Aug 15, 2016 17:40 UTC"/>
    <s v="2016-08-15"/>
    <s v="17:40:00"/>
    <x v="6"/>
    <x v="8"/>
    <s v="Long March 2D | QUESS, Lixing-1, &amp; 3CAT 2"/>
    <x v="26"/>
    <x v="1069"/>
    <x v="0"/>
    <n v="29.75"/>
    <n v="2469.25"/>
    <x v="0"/>
  </r>
  <r>
    <x v="1"/>
    <x v="1"/>
    <x v="1"/>
    <s v="Sun Aug 14, 2016 05:26 UTC"/>
    <s v="2016-08-14"/>
    <s v="05:26:00"/>
    <x v="6"/>
    <x v="8"/>
    <s v="Falcon 9 Block 3 (v1.2/FT) | JCSAT-16"/>
    <x v="115"/>
    <x v="1070"/>
    <x v="1"/>
    <n v="62"/>
    <n v="5146"/>
    <x v="0"/>
  </r>
  <r>
    <x v="2"/>
    <x v="35"/>
    <x v="3"/>
    <s v="Tue Aug 09, 2016 22:55 UTC"/>
    <s v="2016-08-09"/>
    <s v="22:55:00"/>
    <x v="6"/>
    <x v="8"/>
    <s v="Long March 4C | Gaofen-3"/>
    <x v="41"/>
    <x v="1071"/>
    <x v="0"/>
    <n v="64.680000000000007"/>
    <n v="5368.4400000000005"/>
    <x v="0"/>
  </r>
  <r>
    <x v="2"/>
    <x v="3"/>
    <x v="3"/>
    <s v="Fri Aug 05, 2016 16:22 UTC"/>
    <s v="2016-08-05"/>
    <s v="16:22:00"/>
    <x v="6"/>
    <x v="8"/>
    <s v="Long March 3B/E | Tiantong-1 01"/>
    <x v="34"/>
    <x v="1072"/>
    <x v="0"/>
    <n v="29.15"/>
    <n v="2419.4499999999998"/>
    <x v="0"/>
  </r>
  <r>
    <x v="11"/>
    <x v="15"/>
    <x v="1"/>
    <s v="Thu Jul 28, 2016 12:37 UTC"/>
    <s v="2016-07-28"/>
    <s v="12:37:00"/>
    <x v="7"/>
    <x v="8"/>
    <s v="Atlas V 421 | NROL-61"/>
    <x v="75"/>
    <x v="1073"/>
    <x v="0"/>
    <n v="123"/>
    <n v="10209"/>
    <x v="0"/>
  </r>
  <r>
    <x v="1"/>
    <x v="1"/>
    <x v="1"/>
    <s v="Mon Jul 18, 2016 04:45 UTC"/>
    <s v="2016-07-18"/>
    <s v="04:45:00"/>
    <x v="7"/>
    <x v="8"/>
    <s v="Falcon 9 Block 3 (v1.2/FT) | CRS SpX-9"/>
    <x v="115"/>
    <x v="1074"/>
    <x v="1"/>
    <n v="62"/>
    <n v="5146"/>
    <x v="0"/>
  </r>
  <r>
    <x v="16"/>
    <x v="22"/>
    <x v="8"/>
    <s v="Sat Jul 16, 2016 21:41 UTC"/>
    <s v="2016-07-16"/>
    <s v="21:41:00"/>
    <x v="7"/>
    <x v="8"/>
    <s v="Soyuz U | Progress MS-03"/>
    <x v="122"/>
    <x v="1075"/>
    <x v="1"/>
    <n v="20"/>
    <n v="1660"/>
    <x v="0"/>
  </r>
  <r>
    <x v="16"/>
    <x v="71"/>
    <x v="8"/>
    <s v="Thu Jul 07, 2016 01:36 UTC"/>
    <s v="2016-07-07"/>
    <s v="01:36:00"/>
    <x v="7"/>
    <x v="8"/>
    <s v="Soyuz FG | Soyuz MS-01"/>
    <x v="100"/>
    <x v="1076"/>
    <x v="1"/>
    <m/>
    <n v="0"/>
    <x v="0"/>
  </r>
  <r>
    <x v="2"/>
    <x v="17"/>
    <x v="3"/>
    <s v="Wed Jun 29, 2016 03:21 UTC"/>
    <s v="2016-06-29"/>
    <s v="03:21:00"/>
    <x v="8"/>
    <x v="8"/>
    <s v="Long March 4B | Shijian-16 02"/>
    <x v="55"/>
    <x v="1077"/>
    <x v="0"/>
    <n v="64.680000000000007"/>
    <n v="5368.4400000000005"/>
    <x v="0"/>
  </r>
  <r>
    <x v="2"/>
    <x v="11"/>
    <x v="3"/>
    <s v="Sat Jun 25, 2016 12:00 UTC"/>
    <s v="2016-06-25"/>
    <s v="12:00:00"/>
    <x v="8"/>
    <x v="8"/>
    <s v="Long March 7/YZ-1A | DFFC, Aolong 1 &amp; Others"/>
    <x v="127"/>
    <x v="1078"/>
    <x v="0"/>
    <m/>
    <n v="0"/>
    <x v="0"/>
  </r>
  <r>
    <x v="11"/>
    <x v="15"/>
    <x v="1"/>
    <s v="Fri Jun 24, 2016 14:30 UTC"/>
    <s v="2016-06-24"/>
    <s v="14:30:00"/>
    <x v="8"/>
    <x v="8"/>
    <s v="Atlas V 551 | MUOS-5"/>
    <x v="42"/>
    <x v="1079"/>
    <x v="0"/>
    <n v="153"/>
    <n v="12699"/>
    <x v="0"/>
  </r>
  <r>
    <x v="12"/>
    <x v="32"/>
    <x v="7"/>
    <s v="Wed Jun 22, 2016 03:55 UTC"/>
    <s v="2016-06-22"/>
    <s v="03:55:00"/>
    <x v="8"/>
    <x v="8"/>
    <s v="PSLV-XL | Cartosat-2C &amp; Rideshares"/>
    <x v="44"/>
    <x v="1080"/>
    <x v="0"/>
    <n v="31"/>
    <n v="2573"/>
    <x v="0"/>
  </r>
  <r>
    <x v="14"/>
    <x v="21"/>
    <x v="1"/>
    <s v="Sun Jun 19, 2016 14:36 UTC"/>
    <s v="2016-06-19"/>
    <s v="14:36:00"/>
    <x v="8"/>
    <x v="8"/>
    <s v="New Shepard | Mission 5"/>
    <x v="21"/>
    <x v="1081"/>
    <x v="0"/>
    <m/>
    <n v="0"/>
    <x v="0"/>
  </r>
  <r>
    <x v="21"/>
    <x v="37"/>
    <x v="11"/>
    <s v="Sat Jun 18, 2016 21:38 UTC"/>
    <s v="2016-06-18"/>
    <s v="21:38:00"/>
    <x v="8"/>
    <x v="8"/>
    <s v="Ariane 5 ECA | EchoStar 18 &amp; BRISat"/>
    <x v="48"/>
    <x v="1082"/>
    <x v="1"/>
    <n v="200"/>
    <n v="16600"/>
    <x v="0"/>
  </r>
  <r>
    <x v="1"/>
    <x v="1"/>
    <x v="1"/>
    <s v="Wed Jun 15, 2016 14:29 UTC"/>
    <s v="2016-06-15"/>
    <s v="14:29:00"/>
    <x v="8"/>
    <x v="8"/>
    <s v="Falcon 9 Block 3 (v1.2/FT) | ABS-2A &amp; Eutelsat 117 West B"/>
    <x v="115"/>
    <x v="1083"/>
    <x v="1"/>
    <n v="62"/>
    <n v="5146"/>
    <x v="0"/>
  </r>
  <r>
    <x v="2"/>
    <x v="3"/>
    <x v="3"/>
    <s v="Sun Jun 12, 2016 15:30 UTC"/>
    <s v="2016-06-12"/>
    <s v="15:30:00"/>
    <x v="8"/>
    <x v="8"/>
    <s v="Long March 3C/E | Beidou-2 G7"/>
    <x v="88"/>
    <x v="1084"/>
    <x v="0"/>
    <n v="20"/>
    <n v="1660"/>
    <x v="0"/>
  </r>
  <r>
    <x v="11"/>
    <x v="38"/>
    <x v="1"/>
    <s v="Sat Jun 11, 2016 17:51 UTC"/>
    <s v="2016-06-11"/>
    <s v="17:51:00"/>
    <x v="8"/>
    <x v="8"/>
    <s v="Delta IV Heavy | NROL-37"/>
    <x v="49"/>
    <x v="1085"/>
    <x v="0"/>
    <n v="350"/>
    <n v="29050"/>
    <x v="0"/>
  </r>
  <r>
    <x v="36"/>
    <x v="47"/>
    <x v="8"/>
    <s v="Thu Jun 09, 2016 07:10 UTC"/>
    <s v="2016-06-09"/>
    <s v="07:10:00"/>
    <x v="8"/>
    <x v="8"/>
    <s v="Proton-M/Briz-M | Intelsat 31"/>
    <x v="60"/>
    <x v="1086"/>
    <x v="0"/>
    <n v="65"/>
    <n v="5395"/>
    <x v="0"/>
  </r>
  <r>
    <x v="0"/>
    <x v="69"/>
    <x v="0"/>
    <s v="Sat Jun 04, 2016 14:00 UTC"/>
    <s v="2016-06-04"/>
    <s v="14:00:00"/>
    <x v="8"/>
    <x v="8"/>
    <s v="Rokot/Briz KM | Cosmos 2517"/>
    <x v="98"/>
    <x v="1087"/>
    <x v="1"/>
    <n v="13"/>
    <n v="1079"/>
    <x v="0"/>
  </r>
  <r>
    <x v="2"/>
    <x v="35"/>
    <x v="3"/>
    <s v="Mon May 30, 2016 03:17 UTC"/>
    <s v="2016-05-30"/>
    <s v="03:17:00"/>
    <x v="9"/>
    <x v="8"/>
    <s v="Long March 4B | Ziyuan-3 02, Ã‘uSat 1 &amp; 2"/>
    <x v="55"/>
    <x v="1088"/>
    <x v="0"/>
    <n v="64.680000000000007"/>
    <n v="5368.4400000000005"/>
    <x v="0"/>
  </r>
  <r>
    <x v="0"/>
    <x v="0"/>
    <x v="0"/>
    <s v="Sun May 29, 2016 08:44 UTC"/>
    <s v="2016-05-29"/>
    <s v="08:44:00"/>
    <x v="9"/>
    <x v="8"/>
    <s v="Soyuz 2.1b/Fregat | Cosmos 2516"/>
    <x v="85"/>
    <x v="1089"/>
    <x v="0"/>
    <n v="25"/>
    <n v="2075"/>
    <x v="0"/>
  </r>
  <r>
    <x v="1"/>
    <x v="1"/>
    <x v="1"/>
    <s v="Fri May 27, 2016 21:39 UTC"/>
    <s v="2016-05-27"/>
    <s v="21:39:00"/>
    <x v="9"/>
    <x v="8"/>
    <s v="Falcon 9 Block 3 (v1.2/FT) | Thaicom 8"/>
    <x v="115"/>
    <x v="1090"/>
    <x v="1"/>
    <n v="62"/>
    <n v="5146"/>
    <x v="0"/>
  </r>
  <r>
    <x v="21"/>
    <x v="63"/>
    <x v="11"/>
    <s v="Tue May 24, 2016 08:48 UTC"/>
    <s v="2016-05-24"/>
    <s v="08:48:00"/>
    <x v="9"/>
    <x v="8"/>
    <s v="Soyuz ST-B/Fregat-MT | Galileo FOC FM10-FM11"/>
    <x v="82"/>
    <x v="1091"/>
    <x v="0"/>
    <n v="30"/>
    <n v="2490"/>
    <x v="0"/>
  </r>
  <r>
    <x v="2"/>
    <x v="17"/>
    <x v="3"/>
    <s v="Sun May 15, 2016 02:43 UTC"/>
    <s v="2016-05-15"/>
    <s v="02:43:00"/>
    <x v="9"/>
    <x v="8"/>
    <s v="Long March 2D | Yaogan 30"/>
    <x v="26"/>
    <x v="1092"/>
    <x v="0"/>
    <n v="29.75"/>
    <n v="2469.25"/>
    <x v="0"/>
  </r>
  <r>
    <x v="1"/>
    <x v="1"/>
    <x v="1"/>
    <s v="Fri May 06, 2016 05:21 UTC"/>
    <s v="2016-05-06"/>
    <s v="05:21:00"/>
    <x v="9"/>
    <x v="8"/>
    <s v="Falcon 9 Block 3 (v1.2/FT) | JCSAT-14"/>
    <x v="115"/>
    <x v="1093"/>
    <x v="1"/>
    <n v="62"/>
    <n v="5146"/>
    <x v="0"/>
  </r>
  <r>
    <x v="12"/>
    <x v="16"/>
    <x v="7"/>
    <s v="Thu Apr 28, 2016 07:20 UTC"/>
    <s v="2016-04-28"/>
    <s v="07:20:00"/>
    <x v="10"/>
    <x v="8"/>
    <s v="PSLV-XL | IRNSS-1G"/>
    <x v="44"/>
    <x v="1094"/>
    <x v="0"/>
    <n v="31"/>
    <n v="2573"/>
    <x v="0"/>
  </r>
  <r>
    <x v="16"/>
    <x v="34"/>
    <x v="0"/>
    <s v="Thu Apr 28, 2016 02:01 UTC"/>
    <s v="2016-04-28"/>
    <s v="02:01:00"/>
    <x v="10"/>
    <x v="8"/>
    <s v="Soyuz 2.1a/Volga | Mikhailo Lomonosov, Aist-2D, &amp; SamSat 218"/>
    <x v="128"/>
    <x v="1095"/>
    <x v="0"/>
    <n v="23"/>
    <n v="1909"/>
    <x v="0"/>
  </r>
  <r>
    <x v="21"/>
    <x v="63"/>
    <x v="11"/>
    <s v="Mon Apr 25, 2016 21:02 UTC"/>
    <s v="2016-04-25"/>
    <s v="21:02:00"/>
    <x v="10"/>
    <x v="8"/>
    <s v="Soyuz ST-A/Fregat-M | Sentinel 1B, MICROSCOPE &amp; Others"/>
    <x v="92"/>
    <x v="1096"/>
    <x v="0"/>
    <n v="30"/>
    <n v="2490"/>
    <x v="0"/>
  </r>
  <r>
    <x v="1"/>
    <x v="1"/>
    <x v="1"/>
    <s v="Fri Apr 08, 2016 20:43 UTC"/>
    <s v="2016-04-08"/>
    <s v="20:43:00"/>
    <x v="10"/>
    <x v="8"/>
    <s v="Falcon 9 Block 3 (v1.2/FT) | CRS SpX-8"/>
    <x v="115"/>
    <x v="1097"/>
    <x v="1"/>
    <n v="62"/>
    <n v="5146"/>
    <x v="0"/>
  </r>
  <r>
    <x v="2"/>
    <x v="17"/>
    <x v="3"/>
    <s v="Tue Apr 05, 2016 17:38 UTC"/>
    <s v="2016-04-05"/>
    <s v="17:38:00"/>
    <x v="10"/>
    <x v="8"/>
    <s v="Long March 2D | Shijian-10"/>
    <x v="26"/>
    <x v="1098"/>
    <x v="0"/>
    <n v="29.75"/>
    <n v="2469.25"/>
    <x v="0"/>
  </r>
  <r>
    <x v="14"/>
    <x v="21"/>
    <x v="1"/>
    <s v="Sat Apr 02, 2016 15:18 UTC"/>
    <s v="2016-04-02"/>
    <s v="15:18:00"/>
    <x v="10"/>
    <x v="8"/>
    <s v="New Shepard | Mission 4"/>
    <x v="21"/>
    <x v="1099"/>
    <x v="0"/>
    <m/>
    <n v="0"/>
    <x v="0"/>
  </r>
  <r>
    <x v="16"/>
    <x v="22"/>
    <x v="8"/>
    <s v="Thu Mar 31, 2016 16:23 UTC"/>
    <s v="2016-03-31"/>
    <s v="16:23:00"/>
    <x v="11"/>
    <x v="8"/>
    <s v="Soyuz 2.1a | Progress MS-02"/>
    <x v="30"/>
    <x v="1100"/>
    <x v="0"/>
    <n v="17.420000000000002"/>
    <n v="1445.8600000000001"/>
    <x v="0"/>
  </r>
  <r>
    <x v="2"/>
    <x v="18"/>
    <x v="3"/>
    <s v="Tue Mar 29, 2016 20:11 UTC"/>
    <s v="2016-03-29"/>
    <s v="20:11:00"/>
    <x v="11"/>
    <x v="8"/>
    <s v="Long March 3A | Beidou-2 I6"/>
    <x v="112"/>
    <x v="1101"/>
    <x v="0"/>
    <n v="69.7"/>
    <n v="5785.1"/>
    <x v="0"/>
  </r>
  <r>
    <x v="0"/>
    <x v="0"/>
    <x v="0"/>
    <s v="Thu Mar 24, 2016 09:42 UTC"/>
    <s v="2016-03-24"/>
    <s v="09:42:00"/>
    <x v="11"/>
    <x v="8"/>
    <s v="Soyuz 2.1a | Cosmos 2515"/>
    <x v="30"/>
    <x v="1102"/>
    <x v="0"/>
    <n v="17.420000000000002"/>
    <n v="1445.8600000000001"/>
    <x v="0"/>
  </r>
  <r>
    <x v="11"/>
    <x v="15"/>
    <x v="1"/>
    <s v="Wed Mar 23, 2016 03:05 UTC"/>
    <s v="2016-03-23"/>
    <s v="03:05:00"/>
    <x v="11"/>
    <x v="8"/>
    <s v="Atlas V 401 | CRS OA-6"/>
    <x v="69"/>
    <x v="1103"/>
    <x v="0"/>
    <n v="109"/>
    <n v="9047"/>
    <x v="0"/>
  </r>
  <r>
    <x v="16"/>
    <x v="71"/>
    <x v="8"/>
    <s v="Fri Mar 18, 2016 21:26 UTC"/>
    <s v="2016-03-18"/>
    <s v="21:26:00"/>
    <x v="11"/>
    <x v="8"/>
    <s v="Soyuz FG | Soyuz TMA-20M"/>
    <x v="100"/>
    <x v="1104"/>
    <x v="1"/>
    <m/>
    <n v="0"/>
    <x v="0"/>
  </r>
  <r>
    <x v="16"/>
    <x v="45"/>
    <x v="8"/>
    <s v="Mon Mar 14, 2016 09:31 UTC"/>
    <s v="2016-03-14"/>
    <s v="09:31:00"/>
    <x v="11"/>
    <x v="8"/>
    <s v="Proton-M/Briz-M | ExoMars Trace Gas Orbiter"/>
    <x v="60"/>
    <x v="1105"/>
    <x v="0"/>
    <n v="65"/>
    <n v="5395"/>
    <x v="0"/>
  </r>
  <r>
    <x v="16"/>
    <x v="22"/>
    <x v="8"/>
    <s v="Sun Mar 13, 2016 18:56 UTC"/>
    <s v="2016-03-13"/>
    <s v="18:56:00"/>
    <x v="11"/>
    <x v="8"/>
    <s v="Soyuz 2.1b | Resurs-P No.3"/>
    <x v="20"/>
    <x v="1106"/>
    <x v="0"/>
    <n v="20"/>
    <n v="1660"/>
    <x v="0"/>
  </r>
  <r>
    <x v="12"/>
    <x v="32"/>
    <x v="7"/>
    <s v="Thu Mar 10, 2016 10:31 UTC"/>
    <s v="2016-03-10"/>
    <s v="10:31:00"/>
    <x v="11"/>
    <x v="8"/>
    <s v="PSLV-XL | IRNSS-1F"/>
    <x v="44"/>
    <x v="1107"/>
    <x v="0"/>
    <n v="31"/>
    <n v="2573"/>
    <x v="0"/>
  </r>
  <r>
    <x v="21"/>
    <x v="37"/>
    <x v="11"/>
    <s v="Wed Mar 09, 2016 05:20 UTC"/>
    <s v="2016-03-09"/>
    <s v="05:20:00"/>
    <x v="11"/>
    <x v="8"/>
    <s v="Ariane 5 ECA | Eutelsat 65 West A"/>
    <x v="48"/>
    <x v="1108"/>
    <x v="1"/>
    <n v="200"/>
    <n v="16600"/>
    <x v="0"/>
  </r>
  <r>
    <x v="1"/>
    <x v="1"/>
    <x v="1"/>
    <s v="Fri Mar 04, 2016 23:35 UTC"/>
    <s v="2016-03-04"/>
    <s v="23:35:00"/>
    <x v="11"/>
    <x v="8"/>
    <s v="Falcon 9 Block 3 (v1.2/FT) | SES-9"/>
    <x v="115"/>
    <x v="1109"/>
    <x v="1"/>
    <n v="62"/>
    <n v="5146"/>
    <x v="0"/>
  </r>
  <r>
    <x v="8"/>
    <x v="12"/>
    <x v="6"/>
    <s v="Wed Feb 17, 2016 08:45 UTC"/>
    <s v="2016-02-17"/>
    <s v="08:45:00"/>
    <x v="0"/>
    <x v="8"/>
    <s v="H-IIA 202 | Astro H, Horyu 4 &amp; Kinshachi 2 and 3"/>
    <x v="10"/>
    <x v="1110"/>
    <x v="0"/>
    <n v="90"/>
    <n v="7470"/>
    <x v="0"/>
  </r>
  <r>
    <x v="38"/>
    <x v="69"/>
    <x v="0"/>
    <s v="Tue Feb 16, 2016 17:57 UTC"/>
    <s v="2016-02-16"/>
    <s v="17:57:00"/>
    <x v="0"/>
    <x v="8"/>
    <s v="Rokot/Briz KM | Sentinel-3A"/>
    <x v="98"/>
    <x v="1111"/>
    <x v="1"/>
    <n v="13"/>
    <n v="1079"/>
    <x v="0"/>
  </r>
  <r>
    <x v="11"/>
    <x v="56"/>
    <x v="1"/>
    <s v="Wed Feb 10, 2016 11:40 UTC"/>
    <s v="2016-02-10"/>
    <s v="11:40:00"/>
    <x v="0"/>
    <x v="8"/>
    <s v="Delta IV Medium+ (5,2) | NROL-45"/>
    <x v="117"/>
    <x v="1112"/>
    <x v="1"/>
    <m/>
    <n v="0"/>
    <x v="0"/>
  </r>
  <r>
    <x v="20"/>
    <x v="77"/>
    <x v="10"/>
    <s v="Sun Feb 07, 2016 00:30 UTC"/>
    <s v="2016-02-07"/>
    <s v="00:30:00"/>
    <x v="0"/>
    <x v="8"/>
    <s v="Unha-3 | KwangmyÅngsÅng 4"/>
    <x v="129"/>
    <x v="1113"/>
    <x v="0"/>
    <m/>
    <n v="0"/>
    <x v="0"/>
  </r>
  <r>
    <x v="0"/>
    <x v="0"/>
    <x v="0"/>
    <s v="Sun Feb 07, 2016 00:21 UTC"/>
    <s v="2016-02-07"/>
    <s v="00:21:00"/>
    <x v="0"/>
    <x v="8"/>
    <s v="Soyuz 2.1b/Fregat | Cosmos 2514"/>
    <x v="85"/>
    <x v="1114"/>
    <x v="0"/>
    <n v="25"/>
    <n v="2075"/>
    <x v="0"/>
  </r>
  <r>
    <x v="11"/>
    <x v="15"/>
    <x v="1"/>
    <s v="Fri Feb 05, 2016 13:38 UTC"/>
    <s v="2016-02-05"/>
    <s v="13:38:00"/>
    <x v="0"/>
    <x v="8"/>
    <s v="Atlas V 401 | GPS IIF-12"/>
    <x v="69"/>
    <x v="1115"/>
    <x v="0"/>
    <n v="109"/>
    <n v="9047"/>
    <x v="0"/>
  </r>
  <r>
    <x v="2"/>
    <x v="18"/>
    <x v="3"/>
    <s v="Mon Feb 01, 2016 07:29 UTC"/>
    <s v="2016-02-01"/>
    <s v="07:29:00"/>
    <x v="0"/>
    <x v="8"/>
    <s v="Long March 3C/YZ-1 | Beidou-3 M3S"/>
    <x v="130"/>
    <x v="1116"/>
    <x v="0"/>
    <n v="20"/>
    <n v="1660"/>
    <x v="0"/>
  </r>
  <r>
    <x v="36"/>
    <x v="45"/>
    <x v="8"/>
    <s v="Fri Jan 29, 2016 22:20 UTC"/>
    <s v="2016-01-29"/>
    <s v="22:20:00"/>
    <x v="1"/>
    <x v="8"/>
    <s v="Proton-M/Briz-M | Eutelsat 9B"/>
    <x v="60"/>
    <x v="1117"/>
    <x v="0"/>
    <n v="65"/>
    <n v="5395"/>
    <x v="0"/>
  </r>
  <r>
    <x v="21"/>
    <x v="37"/>
    <x v="11"/>
    <s v="Wed Jan 27, 2016 23:20 UTC"/>
    <s v="2016-01-27"/>
    <s v="23:20:00"/>
    <x v="1"/>
    <x v="8"/>
    <s v="Ariane 5 ECA | Intelsat 29e"/>
    <x v="48"/>
    <x v="1118"/>
    <x v="1"/>
    <n v="200"/>
    <n v="16600"/>
    <x v="0"/>
  </r>
  <r>
    <x v="14"/>
    <x v="21"/>
    <x v="1"/>
    <s v="Fri Jan 22, 2016 13:00 UTC"/>
    <s v="2016-01-22"/>
    <s v="13:00:00"/>
    <x v="1"/>
    <x v="8"/>
    <s v="New Shepard | Mission 3"/>
    <x v="21"/>
    <x v="1119"/>
    <x v="0"/>
    <m/>
    <n v="0"/>
    <x v="0"/>
  </r>
  <r>
    <x v="12"/>
    <x v="32"/>
    <x v="7"/>
    <s v="Wed Jan 20, 2016 04:01 UTC"/>
    <s v="2016-01-20"/>
    <s v="04:01:00"/>
    <x v="1"/>
    <x v="8"/>
    <s v="PSLV-XL | IRNSS-1E"/>
    <x v="44"/>
    <x v="1120"/>
    <x v="0"/>
    <n v="31"/>
    <n v="2573"/>
    <x v="0"/>
  </r>
  <r>
    <x v="1"/>
    <x v="5"/>
    <x v="1"/>
    <s v="Sun Jan 17, 2016 18:42 UTC"/>
    <s v="2016-01-17"/>
    <s v="18:42:00"/>
    <x v="1"/>
    <x v="8"/>
    <s v="Falcon 9 Block 2 (v1.1) | Jason-3"/>
    <x v="131"/>
    <x v="1121"/>
    <x v="1"/>
    <n v="56.5"/>
    <n v="4689.5"/>
    <x v="0"/>
  </r>
  <r>
    <x v="2"/>
    <x v="3"/>
    <x v="3"/>
    <s v="Fri Jan 15, 2016 16:57 UTC"/>
    <s v="2016-01-15"/>
    <s v="16:57:00"/>
    <x v="1"/>
    <x v="8"/>
    <s v="Long March 3B/E | Belintersat 1"/>
    <x v="34"/>
    <x v="1122"/>
    <x v="0"/>
    <n v="29.15"/>
    <n v="2419.4499999999998"/>
    <x v="0"/>
  </r>
  <r>
    <x v="2"/>
    <x v="18"/>
    <x v="3"/>
    <s v="Mon Dec 28, 2015 16:04 UTC"/>
    <s v="2015-12-28"/>
    <s v="16:04:00"/>
    <x v="2"/>
    <x v="9"/>
    <s v="Long March 3B/E | Gaofen 4"/>
    <x v="34"/>
    <x v="1123"/>
    <x v="0"/>
    <n v="29.15"/>
    <n v="2419.4499999999998"/>
    <x v="0"/>
  </r>
  <r>
    <x v="16"/>
    <x v="45"/>
    <x v="8"/>
    <s v="Thu Dec 24, 2015 21:31 UTC"/>
    <s v="2015-12-24"/>
    <s v="21:31:00"/>
    <x v="2"/>
    <x v="9"/>
    <s v="Proton-M/Briz-M | Ekspress-AMU1"/>
    <x v="60"/>
    <x v="1124"/>
    <x v="0"/>
    <n v="65"/>
    <n v="5395"/>
    <x v="0"/>
  </r>
  <r>
    <x v="1"/>
    <x v="1"/>
    <x v="1"/>
    <s v="Tue Dec 22, 2015 01:29 UTC"/>
    <s v="2015-12-22"/>
    <s v="01:29:00"/>
    <x v="2"/>
    <x v="9"/>
    <s v="Falcon 9 Block 3 (v1.2/FT) | OG2 Mission 2"/>
    <x v="115"/>
    <x v="1125"/>
    <x v="1"/>
    <n v="62"/>
    <n v="5146"/>
    <x v="0"/>
  </r>
  <r>
    <x v="16"/>
    <x v="22"/>
    <x v="8"/>
    <s v="Mon Dec 21, 2015 08:44 UTC"/>
    <s v="2015-12-21"/>
    <s v="08:44:00"/>
    <x v="2"/>
    <x v="9"/>
    <s v="Soyuz 2.1a | Progress MS-01"/>
    <x v="30"/>
    <x v="1126"/>
    <x v="0"/>
    <n v="17.420000000000002"/>
    <n v="1445.8600000000001"/>
    <x v="0"/>
  </r>
  <r>
    <x v="21"/>
    <x v="63"/>
    <x v="11"/>
    <s v="Thu Dec 17, 2015 11:51 UTC"/>
    <s v="2015-12-17"/>
    <s v="11:51:00"/>
    <x v="2"/>
    <x v="9"/>
    <s v="Soyuz ST-B/Fregat-MT | Galileo FOC FM08-FM09"/>
    <x v="82"/>
    <x v="1127"/>
    <x v="0"/>
    <n v="30"/>
    <n v="2490"/>
    <x v="0"/>
  </r>
  <r>
    <x v="2"/>
    <x v="17"/>
    <x v="3"/>
    <s v="Thu Dec 17, 2015 00:12 UTC"/>
    <s v="2015-12-17"/>
    <s v="00:12:00"/>
    <x v="2"/>
    <x v="9"/>
    <s v="Long March 2D | DAMPE"/>
    <x v="26"/>
    <x v="1128"/>
    <x v="0"/>
    <n v="29.75"/>
    <n v="2469.25"/>
    <x v="0"/>
  </r>
  <r>
    <x v="12"/>
    <x v="16"/>
    <x v="7"/>
    <s v="Wed Dec 16, 2015 12:30 UTC"/>
    <s v="2015-12-16"/>
    <s v="12:30:00"/>
    <x v="2"/>
    <x v="9"/>
    <s v="PSLV-CA | TeLEOS-1 &amp; Rideshares"/>
    <x v="46"/>
    <x v="1129"/>
    <x v="0"/>
    <n v="21"/>
    <n v="1743"/>
    <x v="0"/>
  </r>
  <r>
    <x v="16"/>
    <x v="71"/>
    <x v="8"/>
    <s v="Tue Dec 15, 2015 11:03 UTC"/>
    <s v="2015-12-15"/>
    <s v="11:03:00"/>
    <x v="2"/>
    <x v="9"/>
    <s v="Soyuz FG | Soyuz TMA-19M"/>
    <x v="100"/>
    <x v="1130"/>
    <x v="1"/>
    <m/>
    <n v="0"/>
    <x v="0"/>
  </r>
  <r>
    <x v="16"/>
    <x v="47"/>
    <x v="8"/>
    <s v="Sun Dec 13, 2015 00:19 UTC"/>
    <s v="2015-12-13"/>
    <s v="00:19:00"/>
    <x v="2"/>
    <x v="9"/>
    <s v="Proton-M/Briz-M | Cosmos 2513"/>
    <x v="60"/>
    <x v="1131"/>
    <x v="0"/>
    <n v="65"/>
    <n v="5395"/>
    <x v="0"/>
  </r>
  <r>
    <x v="16"/>
    <x v="75"/>
    <x v="8"/>
    <s v="Fri Dec 11, 2015 13:45 UTC"/>
    <s v="2015-12-11"/>
    <s v="13:45:00"/>
    <x v="2"/>
    <x v="9"/>
    <s v="Zenit-3 SLBF | Elektro-L nÂ°2"/>
    <x v="118"/>
    <x v="1132"/>
    <x v="1"/>
    <m/>
    <n v="0"/>
    <x v="0"/>
  </r>
  <r>
    <x v="2"/>
    <x v="3"/>
    <x v="3"/>
    <s v="Wed Dec 09, 2015 16:46 UTC"/>
    <s v="2015-12-09"/>
    <s v="16:46:00"/>
    <x v="2"/>
    <x v="9"/>
    <s v="Long March 3B/E | ChinaSat-1C"/>
    <x v="34"/>
    <x v="1133"/>
    <x v="0"/>
    <n v="29.15"/>
    <n v="2419.4499999999998"/>
    <x v="0"/>
  </r>
  <r>
    <x v="11"/>
    <x v="15"/>
    <x v="1"/>
    <s v="Sun Dec 06, 2015 21:44 UTC"/>
    <s v="2015-12-06"/>
    <s v="21:44:00"/>
    <x v="2"/>
    <x v="9"/>
    <s v="Atlas V 401 | CRS OA-4"/>
    <x v="69"/>
    <x v="1134"/>
    <x v="0"/>
    <n v="109"/>
    <n v="9047"/>
    <x v="0"/>
  </r>
  <r>
    <x v="0"/>
    <x v="0"/>
    <x v="0"/>
    <s v="Sat Dec 05, 2015 14:08 UTC"/>
    <s v="2015-12-05"/>
    <s v="14:08:00"/>
    <x v="2"/>
    <x v="9"/>
    <s v="Soyuz 2.1v/Volga | Cosmos 2511 and 2512"/>
    <x v="71"/>
    <x v="1135"/>
    <x v="0"/>
    <m/>
    <n v="0"/>
    <x v="1"/>
  </r>
  <r>
    <x v="21"/>
    <x v="31"/>
    <x v="11"/>
    <s v="Thu Dec 03, 2015 04:04 UTC"/>
    <s v="2015-12-03"/>
    <s v="04:04:00"/>
    <x v="2"/>
    <x v="9"/>
    <s v="Vega | LISA Pathfinder"/>
    <x v="38"/>
    <x v="1136"/>
    <x v="0"/>
    <n v="37"/>
    <n v="3071"/>
    <x v="0"/>
  </r>
  <r>
    <x v="2"/>
    <x v="35"/>
    <x v="3"/>
    <s v="Thu Nov 26, 2015 21:24 UTC"/>
    <s v="2015-11-26"/>
    <s v="21:24:00"/>
    <x v="3"/>
    <x v="9"/>
    <s v="Long March 4C | Yaogan 29"/>
    <x v="41"/>
    <x v="1137"/>
    <x v="0"/>
    <n v="64.680000000000007"/>
    <n v="5368.4400000000005"/>
    <x v="0"/>
  </r>
  <r>
    <x v="8"/>
    <x v="12"/>
    <x v="6"/>
    <s v="Tue Nov 24, 2015 06:50 UTC"/>
    <s v="2015-11-24"/>
    <s v="06:50:00"/>
    <x v="3"/>
    <x v="9"/>
    <s v="H-IIA 204 | Telstar 12 Vantage"/>
    <x v="86"/>
    <x v="1138"/>
    <x v="0"/>
    <m/>
    <n v="0"/>
    <x v="0"/>
  </r>
  <r>
    <x v="14"/>
    <x v="21"/>
    <x v="1"/>
    <s v="Mon Nov 23, 2015 17:21 UTC"/>
    <s v="2015-11-23"/>
    <s v="17:21:00"/>
    <x v="3"/>
    <x v="9"/>
    <s v="New Shepard | Mission 2"/>
    <x v="21"/>
    <x v="1139"/>
    <x v="0"/>
    <m/>
    <n v="0"/>
    <x v="0"/>
  </r>
  <r>
    <x v="2"/>
    <x v="18"/>
    <x v="3"/>
    <s v="Fri Nov 20, 2015 16:07 UTC"/>
    <s v="2015-11-20"/>
    <s v="16:07:00"/>
    <x v="3"/>
    <x v="9"/>
    <s v="Long March 3B/E | LaoSat-1"/>
    <x v="34"/>
    <x v="1140"/>
    <x v="0"/>
    <n v="29.15"/>
    <n v="2419.4499999999998"/>
    <x v="0"/>
  </r>
  <r>
    <x v="0"/>
    <x v="0"/>
    <x v="0"/>
    <s v="Tue Nov 17, 2015 06:33 UTC"/>
    <s v="2015-11-17"/>
    <s v="06:33:00"/>
    <x v="3"/>
    <x v="9"/>
    <s v="Soyuz 2.1b/Fregat-M | Cosmos 2510"/>
    <x v="23"/>
    <x v="1141"/>
    <x v="0"/>
    <n v="25"/>
    <n v="2075"/>
    <x v="0"/>
  </r>
  <r>
    <x v="21"/>
    <x v="37"/>
    <x v="11"/>
    <s v="Tue Nov 10, 2015 21:34 UTC"/>
    <s v="2015-11-10"/>
    <s v="21:34:00"/>
    <x v="3"/>
    <x v="9"/>
    <s v="Ariane 5 ECA | Arabsat 6B &amp; GSAT-15"/>
    <x v="48"/>
    <x v="1142"/>
    <x v="1"/>
    <n v="200"/>
    <n v="16600"/>
    <x v="0"/>
  </r>
  <r>
    <x v="2"/>
    <x v="35"/>
    <x v="3"/>
    <s v="Sun Nov 08, 2015 07:06 UTC"/>
    <s v="2015-11-08"/>
    <s v="07:06:00"/>
    <x v="3"/>
    <x v="9"/>
    <s v="Long March 4B | Yaogan-28"/>
    <x v="55"/>
    <x v="1143"/>
    <x v="0"/>
    <n v="64.680000000000007"/>
    <n v="5368.4400000000005"/>
    <x v="0"/>
  </r>
  <r>
    <x v="39"/>
    <x v="78"/>
    <x v="14"/>
    <s v="Wed Nov 04, 2015 03:45 UTC"/>
    <s v="2015-11-04"/>
    <s v="03:45:00"/>
    <x v="3"/>
    <x v="9"/>
    <s v="Super Strypi | HiakaSat, STACEM &amp; Others"/>
    <x v="132"/>
    <x v="1144"/>
    <x v="1"/>
    <n v="15"/>
    <n v="1245"/>
    <x v="2"/>
  </r>
  <r>
    <x v="2"/>
    <x v="3"/>
    <x v="3"/>
    <s v="Tue Nov 03, 2015 16:25 UTC"/>
    <s v="2015-11-03"/>
    <s v="16:25:00"/>
    <x v="3"/>
    <x v="9"/>
    <s v="Long March 3B/E | ChinaSat-2C"/>
    <x v="34"/>
    <x v="1145"/>
    <x v="0"/>
    <n v="29.15"/>
    <n v="2419.4499999999998"/>
    <x v="0"/>
  </r>
  <r>
    <x v="11"/>
    <x v="15"/>
    <x v="1"/>
    <s v="Sat Oct 31, 2015 16:13 UTC"/>
    <s v="2015-10-31"/>
    <s v="16:13:00"/>
    <x v="4"/>
    <x v="9"/>
    <s v="Atlas V 401 | GPS IIF-11"/>
    <x v="69"/>
    <x v="1146"/>
    <x v="0"/>
    <n v="109"/>
    <n v="9047"/>
    <x v="0"/>
  </r>
  <r>
    <x v="2"/>
    <x v="17"/>
    <x v="3"/>
    <s v="Mon Oct 26, 2015 07:10 UTC"/>
    <s v="2015-10-26"/>
    <s v="07:10:00"/>
    <x v="4"/>
    <x v="9"/>
    <s v="Long March 2D | Tianhui-1C"/>
    <x v="26"/>
    <x v="1147"/>
    <x v="0"/>
    <n v="29.75"/>
    <n v="2469.25"/>
    <x v="0"/>
  </r>
  <r>
    <x v="36"/>
    <x v="45"/>
    <x v="8"/>
    <s v="Fri Oct 16, 2015 20:40 UTC"/>
    <s v="2015-10-16"/>
    <s v="20:40:00"/>
    <x v="4"/>
    <x v="9"/>
    <s v="Proton-M/Briz-M | TÃ¼rksat-4B"/>
    <x v="60"/>
    <x v="1148"/>
    <x v="0"/>
    <n v="65"/>
    <n v="5395"/>
    <x v="0"/>
  </r>
  <r>
    <x v="2"/>
    <x v="18"/>
    <x v="3"/>
    <s v="Fri Oct 16, 2015 16:16 UTC"/>
    <s v="2015-10-16"/>
    <s v="16:16:00"/>
    <x v="4"/>
    <x v="9"/>
    <s v="Long March 3B/E | Apstar 9"/>
    <x v="34"/>
    <x v="1149"/>
    <x v="0"/>
    <n v="29.15"/>
    <n v="2419.4499999999998"/>
    <x v="0"/>
  </r>
  <r>
    <x v="11"/>
    <x v="52"/>
    <x v="1"/>
    <s v="Thu Oct 08, 2015 12:49 UTC"/>
    <s v="2015-10-08"/>
    <s v="12:49:00"/>
    <x v="4"/>
    <x v="9"/>
    <s v="Atlas V 401 | NROL-55"/>
    <x v="69"/>
    <x v="1150"/>
    <x v="0"/>
    <n v="109"/>
    <n v="9047"/>
    <x v="0"/>
  </r>
  <r>
    <x v="2"/>
    <x v="17"/>
    <x v="3"/>
    <s v="Wed Oct 07, 2015 04:13 UTC"/>
    <s v="2015-10-07"/>
    <s v="04:13:00"/>
    <x v="4"/>
    <x v="9"/>
    <s v="Long March 2D | Jilin-1A to 1D"/>
    <x v="26"/>
    <x v="1151"/>
    <x v="0"/>
    <n v="29.75"/>
    <n v="2469.25"/>
    <x v="0"/>
  </r>
  <r>
    <x v="11"/>
    <x v="15"/>
    <x v="1"/>
    <s v="Fri Oct 02, 2015 10:28 UTC"/>
    <s v="2015-10-02"/>
    <s v="10:28:00"/>
    <x v="4"/>
    <x v="9"/>
    <s v="Atlas V 421 | Morelos-3"/>
    <x v="75"/>
    <x v="1152"/>
    <x v="0"/>
    <n v="123"/>
    <n v="10209"/>
    <x v="0"/>
  </r>
  <r>
    <x v="16"/>
    <x v="71"/>
    <x v="8"/>
    <s v="Thu Oct 01, 2015 16:49 UTC"/>
    <s v="2015-10-01"/>
    <s v="16:49:00"/>
    <x v="4"/>
    <x v="9"/>
    <s v="Soyuz U | Progress M-29M"/>
    <x v="122"/>
    <x v="1153"/>
    <x v="1"/>
    <n v="20"/>
    <n v="1660"/>
    <x v="0"/>
  </r>
  <r>
    <x v="21"/>
    <x v="37"/>
    <x v="11"/>
    <s v="Wed Sep 30, 2015 20:30 UTC"/>
    <s v="2015-09-30"/>
    <s v="20:30:00"/>
    <x v="5"/>
    <x v="9"/>
    <s v="Ariane 5 ECA | NBN Co 1A &amp; ARSAT-2"/>
    <x v="48"/>
    <x v="1154"/>
    <x v="1"/>
    <n v="200"/>
    <n v="16600"/>
    <x v="0"/>
  </r>
  <r>
    <x v="2"/>
    <x v="3"/>
    <x v="3"/>
    <s v="Tue Sep 29, 2015 23:13 UTC"/>
    <s v="2015-09-29"/>
    <s v="23:13:00"/>
    <x v="5"/>
    <x v="9"/>
    <s v="Long March 3B/E | Beidou-3 I2-S"/>
    <x v="34"/>
    <x v="1155"/>
    <x v="0"/>
    <n v="29.15"/>
    <n v="2419.4499999999998"/>
    <x v="0"/>
  </r>
  <r>
    <x v="12"/>
    <x v="16"/>
    <x v="7"/>
    <s v="Mon Sep 28, 2015 04:30 UTC"/>
    <s v="2015-09-28"/>
    <s v="04:30:00"/>
    <x v="5"/>
    <x v="9"/>
    <s v="PSLV-XL | Astrosat &amp; Rideshares"/>
    <x v="44"/>
    <x v="1156"/>
    <x v="0"/>
    <n v="31"/>
    <n v="2573"/>
    <x v="0"/>
  </r>
  <r>
    <x v="2"/>
    <x v="14"/>
    <x v="3"/>
    <s v="Fri Sep 25, 2015 01:41 UTC"/>
    <s v="2015-09-25"/>
    <s v="01:41:00"/>
    <x v="5"/>
    <x v="9"/>
    <s v="Long March 11 | Pujian 1 &amp; Others"/>
    <x v="59"/>
    <x v="1157"/>
    <x v="0"/>
    <n v="5.3"/>
    <n v="439.9"/>
    <x v="0"/>
  </r>
  <r>
    <x v="0"/>
    <x v="69"/>
    <x v="0"/>
    <s v="Wed Sep 23, 2015 21:59 UTC"/>
    <s v="2015-09-23"/>
    <s v="21:59:00"/>
    <x v="5"/>
    <x v="9"/>
    <s v="Rokot/Briz KM | Cosmos 2507 to 2509"/>
    <x v="98"/>
    <x v="1158"/>
    <x v="1"/>
    <n v="13"/>
    <n v="1079"/>
    <x v="0"/>
  </r>
  <r>
    <x v="2"/>
    <x v="39"/>
    <x v="3"/>
    <s v="Sat Sep 19, 2015 23:01 UTC"/>
    <s v="2015-09-19"/>
    <s v="23:01:00"/>
    <x v="5"/>
    <x v="9"/>
    <s v="Long March 6 | XY 2 &amp; Others"/>
    <x v="50"/>
    <x v="1159"/>
    <x v="0"/>
    <n v="19"/>
    <n v="1577"/>
    <x v="0"/>
  </r>
  <r>
    <x v="16"/>
    <x v="47"/>
    <x v="8"/>
    <s v="Mon Sep 14, 2015 19:00 UTC"/>
    <s v="2015-09-14"/>
    <s v="19:00:00"/>
    <x v="5"/>
    <x v="9"/>
    <s v="Proton-M/DM-3 | Ekspress-AM8"/>
    <x v="63"/>
    <x v="1160"/>
    <x v="0"/>
    <n v="65"/>
    <n v="5395"/>
    <x v="0"/>
  </r>
  <r>
    <x v="2"/>
    <x v="17"/>
    <x v="3"/>
    <s v="Mon Sep 14, 2015 04:42 UTC"/>
    <s v="2015-09-14"/>
    <s v="04:42:00"/>
    <x v="5"/>
    <x v="9"/>
    <s v="Long March 2D | Gaofen 9"/>
    <x v="26"/>
    <x v="1161"/>
    <x v="0"/>
    <n v="29.75"/>
    <n v="2469.25"/>
    <x v="0"/>
  </r>
  <r>
    <x v="2"/>
    <x v="18"/>
    <x v="3"/>
    <s v="Sat Sep 12, 2015 15:42 UTC"/>
    <s v="2015-09-12"/>
    <s v="15:42:00"/>
    <x v="5"/>
    <x v="9"/>
    <s v="Long March 3B/E | TJSW-1"/>
    <x v="34"/>
    <x v="1162"/>
    <x v="0"/>
    <n v="29.15"/>
    <n v="2419.4499999999998"/>
    <x v="0"/>
  </r>
  <r>
    <x v="21"/>
    <x v="63"/>
    <x v="11"/>
    <s v="Fri Sep 11, 2015 02:08 UTC"/>
    <s v="2015-09-11"/>
    <s v="02:08:00"/>
    <x v="5"/>
    <x v="9"/>
    <s v="Soyuz ST-B/Fregat-MT | Galileo FOC FM05-FM06"/>
    <x v="82"/>
    <x v="1163"/>
    <x v="0"/>
    <n v="30"/>
    <n v="2490"/>
    <x v="0"/>
  </r>
  <r>
    <x v="11"/>
    <x v="15"/>
    <x v="1"/>
    <s v="Wed Sep 02, 2015 10:18 UTC"/>
    <s v="2015-09-02"/>
    <s v="10:18:00"/>
    <x v="5"/>
    <x v="9"/>
    <s v="Atlas V 551 | MUOS-4"/>
    <x v="42"/>
    <x v="1164"/>
    <x v="0"/>
    <n v="153"/>
    <n v="12699"/>
    <x v="0"/>
  </r>
  <r>
    <x v="16"/>
    <x v="71"/>
    <x v="8"/>
    <s v="Wed Sep 02, 2015 04:37 UTC"/>
    <s v="2015-09-02"/>
    <s v="04:37:00"/>
    <x v="5"/>
    <x v="9"/>
    <s v="Soyuz FG | Soyuz TMA-18M"/>
    <x v="100"/>
    <x v="1165"/>
    <x v="1"/>
    <m/>
    <n v="0"/>
    <x v="0"/>
  </r>
  <r>
    <x v="36"/>
    <x v="45"/>
    <x v="8"/>
    <s v="Fri Aug 28, 2015 11:43 UTC"/>
    <s v="2015-08-28"/>
    <s v="11:43:00"/>
    <x v="6"/>
    <x v="9"/>
    <s v="Proton-M/Briz-M | Inmarsat-5 F3"/>
    <x v="60"/>
    <x v="1166"/>
    <x v="0"/>
    <n v="65"/>
    <n v="5395"/>
    <x v="0"/>
  </r>
  <r>
    <x v="12"/>
    <x v="32"/>
    <x v="7"/>
    <s v="Thu Aug 27, 2015 11:22 UTC"/>
    <s v="2015-08-27"/>
    <s v="11:22:00"/>
    <x v="6"/>
    <x v="9"/>
    <s v="GSLV Mk II | GSAT-6"/>
    <x v="52"/>
    <x v="1167"/>
    <x v="0"/>
    <n v="47"/>
    <n v="3901"/>
    <x v="0"/>
  </r>
  <r>
    <x v="2"/>
    <x v="35"/>
    <x v="3"/>
    <s v="Thu Aug 27, 2015 02:31 UTC"/>
    <s v="2015-08-27"/>
    <s v="02:31:00"/>
    <x v="6"/>
    <x v="9"/>
    <s v="Long March 4C | Yaogan 27"/>
    <x v="41"/>
    <x v="1168"/>
    <x v="0"/>
    <n v="64.680000000000007"/>
    <n v="5368.4400000000005"/>
    <x v="0"/>
  </r>
  <r>
    <x v="21"/>
    <x v="37"/>
    <x v="11"/>
    <s v="Thu Aug 20, 2015 20:34 UTC"/>
    <s v="2015-08-20"/>
    <s v="20:34:00"/>
    <x v="6"/>
    <x v="9"/>
    <s v="Ariane 5 ECA | Eutelsat 8 West B &amp; Intelsat 34"/>
    <x v="48"/>
    <x v="1169"/>
    <x v="1"/>
    <n v="200"/>
    <n v="16600"/>
    <x v="0"/>
  </r>
  <r>
    <x v="8"/>
    <x v="46"/>
    <x v="6"/>
    <s v="Wed Aug 19, 2015 11:50 UTC"/>
    <s v="2015-08-19"/>
    <s v="11:50:00"/>
    <x v="6"/>
    <x v="9"/>
    <s v="H-IIB | HTV-5"/>
    <x v="96"/>
    <x v="1170"/>
    <x v="1"/>
    <n v="112.5"/>
    <n v="9337.5"/>
    <x v="0"/>
  </r>
  <r>
    <x v="2"/>
    <x v="18"/>
    <x v="3"/>
    <s v="Sat Jul 25, 2015 12:29 UTC"/>
    <s v="2015-07-25"/>
    <s v="12:29:00"/>
    <x v="7"/>
    <x v="9"/>
    <s v="Long March 3B/YZ-1 | Beidou-3 M1-S &amp; M2-S"/>
    <x v="17"/>
    <x v="1171"/>
    <x v="0"/>
    <m/>
    <n v="0"/>
    <x v="0"/>
  </r>
  <r>
    <x v="11"/>
    <x v="38"/>
    <x v="1"/>
    <s v="Fri Jul 24, 2015 00:07 UTC"/>
    <s v="2015-07-24"/>
    <s v="00:07:00"/>
    <x v="7"/>
    <x v="9"/>
    <s v="Delta IV Medium+ (5,4) | WGS-7 (USA-263)"/>
    <x v="106"/>
    <x v="1172"/>
    <x v="1"/>
    <m/>
    <n v="0"/>
    <x v="0"/>
  </r>
  <r>
    <x v="16"/>
    <x v="71"/>
    <x v="8"/>
    <s v="Wed Jul 22, 2015 21:02 UTC"/>
    <s v="2015-07-22"/>
    <s v="21:02:00"/>
    <x v="7"/>
    <x v="9"/>
    <s v="Soyuz FG | Soyuz TMA-17M"/>
    <x v="100"/>
    <x v="1173"/>
    <x v="1"/>
    <m/>
    <n v="0"/>
    <x v="0"/>
  </r>
  <r>
    <x v="21"/>
    <x v="37"/>
    <x v="11"/>
    <s v="Wed Jul 15, 2015 21:42 UTC"/>
    <s v="2015-07-15"/>
    <s v="21:42:00"/>
    <x v="7"/>
    <x v="9"/>
    <s v="Ariane 5 ECA | Star One C4 &amp; MSG-4"/>
    <x v="48"/>
    <x v="1174"/>
    <x v="1"/>
    <n v="200"/>
    <n v="16600"/>
    <x v="0"/>
  </r>
  <r>
    <x v="11"/>
    <x v="15"/>
    <x v="1"/>
    <s v="Wed Jul 15, 2015 15:36 UTC"/>
    <s v="2015-07-15"/>
    <s v="15:36:00"/>
    <x v="7"/>
    <x v="9"/>
    <s v="Atlas V 401 | GPS IIF-10"/>
    <x v="69"/>
    <x v="1175"/>
    <x v="0"/>
    <n v="109"/>
    <n v="9047"/>
    <x v="0"/>
  </r>
  <r>
    <x v="12"/>
    <x v="16"/>
    <x v="7"/>
    <s v="Fri Jul 10, 2015 16:28 UTC"/>
    <s v="2015-07-10"/>
    <s v="16:28:00"/>
    <x v="7"/>
    <x v="9"/>
    <s v="PSLV-XL | UK-DMC3A/B/C &amp; Rideshares"/>
    <x v="44"/>
    <x v="1176"/>
    <x v="0"/>
    <n v="31"/>
    <n v="2573"/>
    <x v="0"/>
  </r>
  <r>
    <x v="16"/>
    <x v="71"/>
    <x v="8"/>
    <s v="Fri Jul 03, 2015 04:55 UTC"/>
    <s v="2015-07-03"/>
    <s v="04:55:00"/>
    <x v="7"/>
    <x v="9"/>
    <s v="Soyuz U | Progress M-28M"/>
    <x v="122"/>
    <x v="1177"/>
    <x v="1"/>
    <n v="20"/>
    <n v="1660"/>
    <x v="0"/>
  </r>
  <r>
    <x v="1"/>
    <x v="1"/>
    <x v="1"/>
    <s v="Sun Jun 28, 2015 14:21 UTC"/>
    <s v="2015-06-28"/>
    <s v="14:21:00"/>
    <x v="8"/>
    <x v="9"/>
    <s v="Falcon 9 Block 2 (v1.1) | CRS SpX-7"/>
    <x v="131"/>
    <x v="1178"/>
    <x v="1"/>
    <n v="56.5"/>
    <n v="4689.5"/>
    <x v="2"/>
  </r>
  <r>
    <x v="2"/>
    <x v="35"/>
    <x v="3"/>
    <s v="Fri Jun 26, 2015 06:22 UTC"/>
    <s v="2015-06-26"/>
    <s v="06:22:00"/>
    <x v="8"/>
    <x v="9"/>
    <s v="Long March 4B | Gaofen 8"/>
    <x v="55"/>
    <x v="1179"/>
    <x v="0"/>
    <n v="64.680000000000007"/>
    <n v="5368.4400000000005"/>
    <x v="0"/>
  </r>
  <r>
    <x v="0"/>
    <x v="0"/>
    <x v="0"/>
    <s v="Tue Jun 23, 2015 16:43 UTC"/>
    <s v="2015-06-23"/>
    <s v="16:43:00"/>
    <x v="8"/>
    <x v="9"/>
    <s v="Soyuz 2.1b | Cosmos 2506"/>
    <x v="20"/>
    <x v="1180"/>
    <x v="0"/>
    <n v="20"/>
    <n v="1660"/>
    <x v="0"/>
  </r>
  <r>
    <x v="21"/>
    <x v="31"/>
    <x v="11"/>
    <s v="Tue Jun 23, 2015 01:51 UTC"/>
    <s v="2015-06-23"/>
    <s v="01:51:00"/>
    <x v="8"/>
    <x v="9"/>
    <s v="Vega | Sentinel 2A"/>
    <x v="38"/>
    <x v="1181"/>
    <x v="0"/>
    <n v="37"/>
    <n v="3071"/>
    <x v="0"/>
  </r>
  <r>
    <x v="0"/>
    <x v="0"/>
    <x v="0"/>
    <s v="Fri Jun 05, 2015 15:23 UTC"/>
    <s v="2015-06-05"/>
    <s v="15:23:00"/>
    <x v="8"/>
    <x v="9"/>
    <s v="Soyuz 2.1a | Cosmos 2505"/>
    <x v="30"/>
    <x v="1182"/>
    <x v="0"/>
    <n v="17.420000000000002"/>
    <n v="1445.8600000000001"/>
    <x v="0"/>
  </r>
  <r>
    <x v="21"/>
    <x v="37"/>
    <x v="11"/>
    <s v="Wed May 27, 2015 21:16 UTC"/>
    <s v="2015-05-27"/>
    <s v="21:16:00"/>
    <x v="9"/>
    <x v="9"/>
    <s v="Ariane 5 ECA | DirecTV-15 &amp; Sky Mexico 1"/>
    <x v="48"/>
    <x v="1183"/>
    <x v="1"/>
    <n v="200"/>
    <n v="16600"/>
    <x v="0"/>
  </r>
  <r>
    <x v="11"/>
    <x v="15"/>
    <x v="1"/>
    <s v="Wed May 20, 2015 15:05 UTC"/>
    <s v="2015-05-20"/>
    <s v="15:05:00"/>
    <x v="9"/>
    <x v="9"/>
    <s v="Atlas V 501 | OTV-4"/>
    <x v="39"/>
    <x v="1184"/>
    <x v="0"/>
    <n v="120"/>
    <n v="9960"/>
    <x v="0"/>
  </r>
  <r>
    <x v="36"/>
    <x v="45"/>
    <x v="8"/>
    <s v="Sat May 16, 2015 05:47 UTC"/>
    <s v="2015-05-16"/>
    <s v="05:47:00"/>
    <x v="9"/>
    <x v="9"/>
    <s v="Proton-M/Briz-M | MexSat-1"/>
    <x v="60"/>
    <x v="1185"/>
    <x v="0"/>
    <n v="65"/>
    <n v="5395"/>
    <x v="2"/>
  </r>
  <r>
    <x v="14"/>
    <x v="21"/>
    <x v="1"/>
    <s v="Wed Apr 29, 2015 15:00 UTC"/>
    <s v="2015-04-29"/>
    <s v="15:00:00"/>
    <x v="10"/>
    <x v="9"/>
    <s v="New Shepard | Mission 1"/>
    <x v="21"/>
    <x v="1186"/>
    <x v="0"/>
    <m/>
    <n v="0"/>
    <x v="0"/>
  </r>
  <r>
    <x v="16"/>
    <x v="22"/>
    <x v="8"/>
    <s v="Tue Apr 28, 2015 07:09 UTC"/>
    <s v="2015-04-28"/>
    <s v="07:09:00"/>
    <x v="10"/>
    <x v="9"/>
    <s v="Soyuz 2.1a | Progress M-27M"/>
    <x v="30"/>
    <x v="1187"/>
    <x v="0"/>
    <n v="17.420000000000002"/>
    <n v="1445.8600000000001"/>
    <x v="2"/>
  </r>
  <r>
    <x v="1"/>
    <x v="1"/>
    <x v="1"/>
    <s v="Mon Apr 27, 2015 23:03 UTC"/>
    <s v="2015-04-27"/>
    <s v="23:03:00"/>
    <x v="10"/>
    <x v="9"/>
    <s v="Falcon 9 Block 2 (v1.1) | TÃ¼rkmenÃ„lem52E/MonacoSat"/>
    <x v="131"/>
    <x v="1188"/>
    <x v="1"/>
    <n v="56.5"/>
    <n v="4689.5"/>
    <x v="0"/>
  </r>
  <r>
    <x v="21"/>
    <x v="37"/>
    <x v="11"/>
    <s v="Sun Apr 26, 2015 20:00 UTC"/>
    <s v="2015-04-26"/>
    <s v="20:00:00"/>
    <x v="10"/>
    <x v="9"/>
    <s v="Ariane 5 ECA | Thor 7 &amp; SICRAL-2"/>
    <x v="48"/>
    <x v="1189"/>
    <x v="1"/>
    <n v="200"/>
    <n v="16600"/>
    <x v="0"/>
  </r>
  <r>
    <x v="1"/>
    <x v="1"/>
    <x v="1"/>
    <s v="Tue Apr 14, 2015 20:10 UTC"/>
    <s v="2015-04-14"/>
    <s v="20:10:00"/>
    <x v="10"/>
    <x v="9"/>
    <s v="Falcon 9 Block 2 (v1.1) | CRS SpX-6"/>
    <x v="131"/>
    <x v="1190"/>
    <x v="1"/>
    <n v="56.5"/>
    <n v="4689.5"/>
    <x v="0"/>
  </r>
  <r>
    <x v="0"/>
    <x v="69"/>
    <x v="0"/>
    <s v="Tue Mar 31, 2015 13:47 UTC"/>
    <s v="2015-03-31"/>
    <s v="13:47:00"/>
    <x v="11"/>
    <x v="9"/>
    <s v="Rokot/Briz KM | Cosmos 2504 &amp; Goniets-M nÂ°21L to 23L"/>
    <x v="98"/>
    <x v="1191"/>
    <x v="1"/>
    <n v="13"/>
    <n v="1079"/>
    <x v="0"/>
  </r>
  <r>
    <x v="2"/>
    <x v="18"/>
    <x v="3"/>
    <s v="Mon Mar 30, 2015 13:52 UTC"/>
    <s v="2015-03-30"/>
    <s v="13:52:00"/>
    <x v="11"/>
    <x v="9"/>
    <s v="Long March 3C/YZ-1 | Beidou-3 I1S"/>
    <x v="130"/>
    <x v="1192"/>
    <x v="0"/>
    <n v="20"/>
    <n v="1660"/>
    <x v="0"/>
  </r>
  <r>
    <x v="12"/>
    <x v="32"/>
    <x v="7"/>
    <s v="Sat Mar 28, 2015 11:49 UTC"/>
    <s v="2015-03-28"/>
    <s v="11:49:00"/>
    <x v="11"/>
    <x v="9"/>
    <s v="PSLV-XL | IRNSS-1D"/>
    <x v="44"/>
    <x v="1193"/>
    <x v="0"/>
    <n v="31"/>
    <n v="2573"/>
    <x v="0"/>
  </r>
  <r>
    <x v="21"/>
    <x v="63"/>
    <x v="11"/>
    <s v="Fri Mar 27, 2015 21:46 UTC"/>
    <s v="2015-03-27"/>
    <s v="21:46:00"/>
    <x v="11"/>
    <x v="9"/>
    <s v="Soyuz ST-B/Fregat-MT | Galileo FOC FM03-FM04"/>
    <x v="82"/>
    <x v="1194"/>
    <x v="0"/>
    <n v="30"/>
    <n v="2490"/>
    <x v="0"/>
  </r>
  <r>
    <x v="16"/>
    <x v="71"/>
    <x v="8"/>
    <s v="Fri Mar 27, 2015 19:42 UTC"/>
    <s v="2015-03-27"/>
    <s v="19:42:00"/>
    <x v="11"/>
    <x v="9"/>
    <s v="Soyuz FG | Soyuz TMA-16M"/>
    <x v="100"/>
    <x v="1195"/>
    <x v="1"/>
    <m/>
    <n v="0"/>
    <x v="0"/>
  </r>
  <r>
    <x v="8"/>
    <x v="12"/>
    <x v="6"/>
    <s v="Thu Mar 26, 2015 01:21 UTC"/>
    <s v="2015-03-26"/>
    <s v="01:21:00"/>
    <x v="11"/>
    <x v="9"/>
    <s v="H-IIA 202 | IGS-Optical 5"/>
    <x v="10"/>
    <x v="1196"/>
    <x v="0"/>
    <n v="90"/>
    <n v="7470"/>
    <x v="0"/>
  </r>
  <r>
    <x v="40"/>
    <x v="79"/>
    <x v="0"/>
    <s v="Wed Mar 25, 2015 22:08 UTC"/>
    <s v="2015-03-25"/>
    <s v="22:08:00"/>
    <x v="11"/>
    <x v="9"/>
    <s v="Dnepr | KompSat-3A"/>
    <x v="133"/>
    <x v="1197"/>
    <x v="1"/>
    <n v="29"/>
    <n v="2407"/>
    <x v="0"/>
  </r>
  <r>
    <x v="11"/>
    <x v="38"/>
    <x v="1"/>
    <s v="Wed Mar 25, 2015 18:36 UTC"/>
    <s v="2015-03-25"/>
    <s v="18:36:00"/>
    <x v="11"/>
    <x v="9"/>
    <s v="Delta IV Medium+ (4,2) | GPS IIF-9"/>
    <x v="102"/>
    <x v="1198"/>
    <x v="1"/>
    <n v="164"/>
    <n v="13612"/>
    <x v="0"/>
  </r>
  <r>
    <x v="16"/>
    <x v="45"/>
    <x v="8"/>
    <s v="Wed Mar 18, 2015 22:04 UTC"/>
    <s v="2015-03-18"/>
    <s v="22:04:00"/>
    <x v="11"/>
    <x v="9"/>
    <s v="Proton-M/Briz-M | Ekspress-AM7"/>
    <x v="60"/>
    <x v="1199"/>
    <x v="0"/>
    <n v="65"/>
    <n v="5395"/>
    <x v="0"/>
  </r>
  <r>
    <x v="11"/>
    <x v="15"/>
    <x v="1"/>
    <s v="Fri Mar 13, 2015 02:44 UTC"/>
    <s v="2015-03-13"/>
    <s v="02:44:00"/>
    <x v="11"/>
    <x v="9"/>
    <s v="Atlas V 421 | MMS"/>
    <x v="75"/>
    <x v="1200"/>
    <x v="0"/>
    <n v="123"/>
    <n v="10209"/>
    <x v="0"/>
  </r>
  <r>
    <x v="1"/>
    <x v="1"/>
    <x v="1"/>
    <s v="Mon Mar 02, 2015 03:50 UTC"/>
    <s v="2015-03-02"/>
    <s v="03:50:00"/>
    <x v="11"/>
    <x v="9"/>
    <s v="Falcon 9 Block 2 (v1.1) | ABS-3A &amp; EUTELSAT 115 West B"/>
    <x v="131"/>
    <x v="1201"/>
    <x v="1"/>
    <n v="56.5"/>
    <n v="4689.5"/>
    <x v="0"/>
  </r>
  <r>
    <x v="0"/>
    <x v="0"/>
    <x v="0"/>
    <s v="Fri Feb 27, 2015 11:01 UTC"/>
    <s v="2015-02-27"/>
    <s v="11:01:00"/>
    <x v="0"/>
    <x v="9"/>
    <s v="Soyuz 2.1a | Cosmos 2503"/>
    <x v="30"/>
    <x v="1202"/>
    <x v="0"/>
    <n v="17.420000000000002"/>
    <n v="1445.8600000000001"/>
    <x v="0"/>
  </r>
  <r>
    <x v="16"/>
    <x v="71"/>
    <x v="8"/>
    <s v="Tue Feb 17, 2015 11:00 UTC"/>
    <s v="2015-02-17"/>
    <s v="11:00:00"/>
    <x v="0"/>
    <x v="9"/>
    <s v="Soyuz U | Progress M-26M"/>
    <x v="122"/>
    <x v="1203"/>
    <x v="1"/>
    <n v="20"/>
    <n v="1660"/>
    <x v="0"/>
  </r>
  <r>
    <x v="1"/>
    <x v="1"/>
    <x v="1"/>
    <s v="Wed Feb 11, 2015 23:03 UTC"/>
    <s v="2015-02-11"/>
    <s v="23:03:00"/>
    <x v="0"/>
    <x v="9"/>
    <s v="Falcon 9 Block 2 (v1.1) | DSCOVR"/>
    <x v="131"/>
    <x v="1204"/>
    <x v="1"/>
    <n v="56.5"/>
    <n v="4689.5"/>
    <x v="0"/>
  </r>
  <r>
    <x v="21"/>
    <x v="31"/>
    <x v="11"/>
    <s v="Wed Feb 11, 2015 13:40 UTC"/>
    <s v="2015-02-11"/>
    <s v="13:40:00"/>
    <x v="0"/>
    <x v="9"/>
    <s v="Vega | IXV &amp; AVUM VV04"/>
    <x v="38"/>
    <x v="1205"/>
    <x v="0"/>
    <n v="37"/>
    <n v="3071"/>
    <x v="0"/>
  </r>
  <r>
    <x v="4"/>
    <x v="59"/>
    <x v="5"/>
    <s v="Mon Feb 02, 2015 08:52 UTC"/>
    <s v="2015-02-02"/>
    <s v="08:52:00"/>
    <x v="0"/>
    <x v="9"/>
    <s v="Safir-1B+ | Fajr"/>
    <x v="101"/>
    <x v="1206"/>
    <x v="0"/>
    <m/>
    <n v="0"/>
    <x v="0"/>
  </r>
  <r>
    <x v="36"/>
    <x v="45"/>
    <x v="8"/>
    <s v="Sun Feb 01, 2015 12:30 UTC"/>
    <s v="2015-02-01"/>
    <s v="12:30:00"/>
    <x v="0"/>
    <x v="9"/>
    <s v="Proton-M/Briz-M | Inmarsat-5 F2"/>
    <x v="60"/>
    <x v="1207"/>
    <x v="0"/>
    <n v="65"/>
    <n v="5395"/>
    <x v="0"/>
  </r>
  <r>
    <x v="8"/>
    <x v="12"/>
    <x v="6"/>
    <s v="Sun Feb 01, 2015 01:21 UTC"/>
    <s v="2015-02-01"/>
    <s v="01:21:00"/>
    <x v="0"/>
    <x v="9"/>
    <s v="H-IIA 202 | IGS-Radar Spare"/>
    <x v="10"/>
    <x v="1208"/>
    <x v="0"/>
    <n v="90"/>
    <n v="7470"/>
    <x v="0"/>
  </r>
  <r>
    <x v="11"/>
    <x v="20"/>
    <x v="1"/>
    <s v="Sat Jan 31, 2015 14:22 UTC"/>
    <s v="2015-01-31"/>
    <s v="14:22:00"/>
    <x v="1"/>
    <x v="9"/>
    <s v="Delta II 7320-10C | SMAP / ELaNa X"/>
    <x v="134"/>
    <x v="1209"/>
    <x v="1"/>
    <m/>
    <n v="0"/>
    <x v="0"/>
  </r>
  <r>
    <x v="11"/>
    <x v="15"/>
    <x v="1"/>
    <s v="Wed Jan 21, 2015 01:04 UTC"/>
    <s v="2015-01-21"/>
    <s v="01:04:00"/>
    <x v="1"/>
    <x v="9"/>
    <s v="Atlas V 551 | MUOS-3"/>
    <x v="42"/>
    <x v="1210"/>
    <x v="0"/>
    <n v="153"/>
    <n v="12699"/>
    <x v="0"/>
  </r>
  <r>
    <x v="1"/>
    <x v="1"/>
    <x v="1"/>
    <s v="Sat Jan 10, 2015 09:47 UTC"/>
    <s v="2015-01-10"/>
    <s v="09:47:00"/>
    <x v="1"/>
    <x v="9"/>
    <s v="Falcon 9 Block 2 (v1.1) | CRS SpX-5"/>
    <x v="131"/>
    <x v="1211"/>
    <x v="1"/>
    <n v="56.5"/>
    <n v="4689.5"/>
    <x v="0"/>
  </r>
  <r>
    <x v="2"/>
    <x v="18"/>
    <x v="3"/>
    <s v="Wed Dec 31, 2014 01:02 UTC"/>
    <s v="2014-12-31"/>
    <s v="01:02:00"/>
    <x v="2"/>
    <x v="10"/>
    <s v="Long March 3A | Fengyun-2G"/>
    <x v="112"/>
    <x v="1212"/>
    <x v="0"/>
    <n v="69.7"/>
    <n v="5785.1"/>
    <x v="0"/>
  </r>
  <r>
    <x v="36"/>
    <x v="45"/>
    <x v="8"/>
    <s v="Sat Dec 27, 2014 21:37 UTC"/>
    <s v="2014-12-27"/>
    <s v="21:37:00"/>
    <x v="2"/>
    <x v="10"/>
    <s v="Proton-M/Briz-M | Astra 2G"/>
    <x v="60"/>
    <x v="1213"/>
    <x v="0"/>
    <n v="65"/>
    <n v="5395"/>
    <x v="0"/>
  </r>
  <r>
    <x v="2"/>
    <x v="35"/>
    <x v="3"/>
    <s v="Sat Dec 27, 2014 03:22 UTC"/>
    <s v="2014-12-27"/>
    <s v="03:22:00"/>
    <x v="2"/>
    <x v="10"/>
    <s v="Long March 4B | Yaogan 26"/>
    <x v="55"/>
    <x v="1214"/>
    <x v="0"/>
    <n v="64.680000000000007"/>
    <n v="5368.4400000000005"/>
    <x v="0"/>
  </r>
  <r>
    <x v="0"/>
    <x v="22"/>
    <x v="8"/>
    <s v="Fri Dec 26, 2014 18:55 UTC"/>
    <s v="2014-12-26"/>
    <s v="18:55:00"/>
    <x v="2"/>
    <x v="10"/>
    <s v="Soyuz 2.1b | Resurs-P No.2"/>
    <x v="20"/>
    <x v="1215"/>
    <x v="0"/>
    <n v="20"/>
    <n v="1660"/>
    <x v="0"/>
  </r>
  <r>
    <x v="0"/>
    <x v="0"/>
    <x v="0"/>
    <s v="Thu Dec 25, 2014 03:01 UTC"/>
    <s v="2014-12-25"/>
    <s v="03:01:00"/>
    <x v="2"/>
    <x v="10"/>
    <s v="Soyuz 2.1b | Cosmos 2502"/>
    <x v="20"/>
    <x v="1216"/>
    <x v="0"/>
    <n v="20"/>
    <n v="1660"/>
    <x v="0"/>
  </r>
  <r>
    <x v="0"/>
    <x v="53"/>
    <x v="0"/>
    <s v="Tue Dec 23, 2014 05:57 UTC"/>
    <s v="2014-12-23"/>
    <s v="05:57:00"/>
    <x v="2"/>
    <x v="10"/>
    <s v="Angara A5/Briz-M | MGM nÂ°1"/>
    <x v="94"/>
    <x v="1217"/>
    <x v="0"/>
    <n v="100"/>
    <n v="8300"/>
    <x v="0"/>
  </r>
  <r>
    <x v="0"/>
    <x v="80"/>
    <x v="8"/>
    <s v="Fri Dec 19, 2014 04:43 UTC"/>
    <s v="2014-12-19"/>
    <s v="04:43:00"/>
    <x v="2"/>
    <x v="10"/>
    <s v="Strela | Kondor-E"/>
    <x v="135"/>
    <x v="1218"/>
    <x v="1"/>
    <m/>
    <n v="0"/>
    <x v="0"/>
  </r>
  <r>
    <x v="21"/>
    <x v="63"/>
    <x v="11"/>
    <s v="Thu Dec 18, 2014 18:37 UTC"/>
    <s v="2014-12-18"/>
    <s v="18:37:00"/>
    <x v="2"/>
    <x v="10"/>
    <s v="Soyuz ST-B/Fregat-MT | O3b FM09-FM12"/>
    <x v="82"/>
    <x v="1219"/>
    <x v="0"/>
    <n v="30"/>
    <n v="2490"/>
    <x v="0"/>
  </r>
  <r>
    <x v="12"/>
    <x v="32"/>
    <x v="7"/>
    <s v="Thu Dec 18, 2014 04:00 UTC"/>
    <s v="2014-12-18"/>
    <s v="04:00:00"/>
    <x v="2"/>
    <x v="10"/>
    <s v="LVM-3 | CARE (Demo Flight)"/>
    <x v="47"/>
    <x v="1220"/>
    <x v="0"/>
    <n v="62"/>
    <n v="5146"/>
    <x v="0"/>
  </r>
  <r>
    <x v="36"/>
    <x v="47"/>
    <x v="8"/>
    <s v="Mon Dec 15, 2014 00:16 UTC"/>
    <s v="2014-12-15"/>
    <s v="00:16:00"/>
    <x v="2"/>
    <x v="10"/>
    <s v="Proton-M/Briz-M | Yamal 401"/>
    <x v="60"/>
    <x v="1221"/>
    <x v="0"/>
    <n v="65"/>
    <n v="5395"/>
    <x v="0"/>
  </r>
  <r>
    <x v="11"/>
    <x v="52"/>
    <x v="1"/>
    <s v="Sat Dec 13, 2014 03:19 UTC"/>
    <s v="2014-12-13"/>
    <s v="03:19:00"/>
    <x v="2"/>
    <x v="10"/>
    <s v="Atlas V 541 | NROL-35"/>
    <x v="76"/>
    <x v="1222"/>
    <x v="0"/>
    <n v="145"/>
    <n v="12035"/>
    <x v="0"/>
  </r>
  <r>
    <x v="2"/>
    <x v="17"/>
    <x v="3"/>
    <s v="Wed Dec 10, 2014 19:33 UTC"/>
    <s v="2014-12-10"/>
    <s v="19:33:00"/>
    <x v="2"/>
    <x v="10"/>
    <s v="Long March 4C | Yaogan-25 1, 2 &amp; 3"/>
    <x v="41"/>
    <x v="1223"/>
    <x v="0"/>
    <n v="64.680000000000007"/>
    <n v="5368.4400000000005"/>
    <x v="0"/>
  </r>
  <r>
    <x v="2"/>
    <x v="35"/>
    <x v="3"/>
    <s v="Sun Dec 07, 2014 03:26 UTC"/>
    <s v="2014-12-07"/>
    <s v="03:26:00"/>
    <x v="2"/>
    <x v="10"/>
    <s v="Long March 4B | CBERS-4"/>
    <x v="55"/>
    <x v="1224"/>
    <x v="0"/>
    <n v="64.680000000000007"/>
    <n v="5368.4400000000005"/>
    <x v="0"/>
  </r>
  <r>
    <x v="21"/>
    <x v="37"/>
    <x v="11"/>
    <s v="Sat Dec 06, 2014 20:40 UTC"/>
    <s v="2014-12-06"/>
    <s v="20:40:00"/>
    <x v="2"/>
    <x v="10"/>
    <s v="Ariane 5 ECA | DirecTV-14 &amp; GSAT-16"/>
    <x v="48"/>
    <x v="1225"/>
    <x v="1"/>
    <n v="200"/>
    <n v="16600"/>
    <x v="0"/>
  </r>
  <r>
    <x v="11"/>
    <x v="38"/>
    <x v="1"/>
    <s v="Fri Dec 05, 2014 12:05 UTC"/>
    <s v="2014-12-05"/>
    <s v="12:05:00"/>
    <x v="2"/>
    <x v="10"/>
    <s v="Delta IV Heavy | EFT-1"/>
    <x v="49"/>
    <x v="1226"/>
    <x v="0"/>
    <n v="350"/>
    <n v="29050"/>
    <x v="0"/>
  </r>
  <r>
    <x v="8"/>
    <x v="12"/>
    <x v="6"/>
    <s v="Wed Dec 03, 2014 04:22 UTC"/>
    <s v="2014-12-03"/>
    <s v="04:22:00"/>
    <x v="2"/>
    <x v="10"/>
    <s v="H-IIA 202 | Hayabusa 2 &amp; Others"/>
    <x v="10"/>
    <x v="1227"/>
    <x v="0"/>
    <n v="90"/>
    <n v="7470"/>
    <x v="0"/>
  </r>
  <r>
    <x v="0"/>
    <x v="0"/>
    <x v="0"/>
    <s v="Sun Nov 30, 2014 21:52 UTC"/>
    <s v="2014-11-30"/>
    <s v="21:52:00"/>
    <x v="3"/>
    <x v="10"/>
    <s v="Soyuz 2.1b/Fregat-M | Cosmos 2501"/>
    <x v="23"/>
    <x v="1228"/>
    <x v="0"/>
    <n v="25"/>
    <n v="2075"/>
    <x v="0"/>
  </r>
  <r>
    <x v="16"/>
    <x v="22"/>
    <x v="8"/>
    <s v="Sun Nov 23, 2014 21:01 UTC"/>
    <s v="2014-11-23"/>
    <s v="21:01:00"/>
    <x v="3"/>
    <x v="10"/>
    <s v="Soyuz FG | Soyuz TMA-15M"/>
    <x v="100"/>
    <x v="1229"/>
    <x v="1"/>
    <m/>
    <n v="0"/>
    <x v="0"/>
  </r>
  <r>
    <x v="31"/>
    <x v="81"/>
    <x v="3"/>
    <s v="Fri Nov 21, 2014 06:37 UTC"/>
    <s v="2014-11-21"/>
    <s v="06:37:00"/>
    <x v="3"/>
    <x v="10"/>
    <s v="Kuaizhou 1 | Kuaizhou 2"/>
    <x v="136"/>
    <x v="1230"/>
    <x v="1"/>
    <m/>
    <n v="0"/>
    <x v="0"/>
  </r>
  <r>
    <x v="2"/>
    <x v="17"/>
    <x v="3"/>
    <s v="Thu Nov 20, 2014 07:12 UTC"/>
    <s v="2014-11-20"/>
    <s v="07:12:00"/>
    <x v="3"/>
    <x v="10"/>
    <s v="Long March 2D | Yaogan 24"/>
    <x v="26"/>
    <x v="1231"/>
    <x v="0"/>
    <n v="29.75"/>
    <n v="2469.25"/>
    <x v="0"/>
  </r>
  <r>
    <x v="2"/>
    <x v="35"/>
    <x v="3"/>
    <s v="Fri Nov 14, 2014 18:53 UTC"/>
    <s v="2014-11-14"/>
    <s v="18:53:00"/>
    <x v="3"/>
    <x v="10"/>
    <s v="Long March 2C | Yaogan 23"/>
    <x v="3"/>
    <x v="1232"/>
    <x v="0"/>
    <n v="30.8"/>
    <n v="2556.4"/>
    <x v="0"/>
  </r>
  <r>
    <x v="40"/>
    <x v="79"/>
    <x v="0"/>
    <s v="Thu Nov 06, 2014 07:35 UTC"/>
    <s v="2014-11-06"/>
    <s v="07:35:00"/>
    <x v="3"/>
    <x v="10"/>
    <s v="Dnepr | Sasuke &amp; Others"/>
    <x v="133"/>
    <x v="1233"/>
    <x v="1"/>
    <n v="29"/>
    <n v="2407"/>
    <x v="0"/>
  </r>
  <r>
    <x v="5"/>
    <x v="73"/>
    <x v="1"/>
    <s v="Fri Oct 31, 2014 16:18 UTC"/>
    <s v="2014-10-31"/>
    <s v="16:18:00"/>
    <x v="4"/>
    <x v="10"/>
    <s v="SpaceShipTwo | PF04"/>
    <x v="6"/>
    <x v="1234"/>
    <x v="0"/>
    <m/>
    <n v="0"/>
    <x v="2"/>
  </r>
  <r>
    <x v="0"/>
    <x v="0"/>
    <x v="0"/>
    <s v="Thu Oct 30, 2014 01:42 UTC"/>
    <s v="2014-10-30"/>
    <s v="01:42:00"/>
    <x v="4"/>
    <x v="10"/>
    <s v="Soyuz 2.1a/Fregat-M | Meridian nÂ°17L"/>
    <x v="53"/>
    <x v="1235"/>
    <x v="0"/>
    <n v="23"/>
    <n v="1909"/>
    <x v="0"/>
  </r>
  <r>
    <x v="11"/>
    <x v="15"/>
    <x v="1"/>
    <s v="Wed Oct 29, 2014 17:21 UTC"/>
    <s v="2014-10-29"/>
    <s v="17:21:00"/>
    <x v="4"/>
    <x v="10"/>
    <s v="Atlas V 401 | GPS IIF-8"/>
    <x v="69"/>
    <x v="1236"/>
    <x v="0"/>
    <n v="109"/>
    <n v="9047"/>
    <x v="0"/>
  </r>
  <r>
    <x v="16"/>
    <x v="22"/>
    <x v="8"/>
    <s v="Wed Oct 29, 2014 07:09 UTC"/>
    <s v="2014-10-29"/>
    <s v="07:09:00"/>
    <x v="4"/>
    <x v="10"/>
    <s v="Soyuz 2.1a | Progress M-25M"/>
    <x v="30"/>
    <x v="1237"/>
    <x v="0"/>
    <n v="17.420000000000002"/>
    <n v="1445.8600000000001"/>
    <x v="0"/>
  </r>
  <r>
    <x v="22"/>
    <x v="36"/>
    <x v="1"/>
    <s v="Tue Oct 28, 2014 22:22 UTC"/>
    <s v="2014-10-28"/>
    <s v="22:22:00"/>
    <x v="4"/>
    <x v="10"/>
    <s v="Antares 130 | CRS Orb-3"/>
    <x v="137"/>
    <x v="1238"/>
    <x v="1"/>
    <n v="80"/>
    <n v="6640"/>
    <x v="2"/>
  </r>
  <r>
    <x v="2"/>
    <x v="17"/>
    <x v="3"/>
    <s v="Mon Oct 27, 2014 06:59 UTC"/>
    <s v="2014-10-27"/>
    <s v="06:59:00"/>
    <x v="4"/>
    <x v="10"/>
    <s v="Long March 2C | Shijian-11 08"/>
    <x v="3"/>
    <x v="1239"/>
    <x v="0"/>
    <n v="30.8"/>
    <n v="2556.4"/>
    <x v="0"/>
  </r>
  <r>
    <x v="2"/>
    <x v="18"/>
    <x v="3"/>
    <s v="Thu Oct 23, 2014 18:00 UTC"/>
    <s v="2014-10-23"/>
    <s v="18:00:00"/>
    <x v="4"/>
    <x v="10"/>
    <s v="Long March 3C/E | Chang'e 5-T1"/>
    <x v="88"/>
    <x v="1240"/>
    <x v="0"/>
    <n v="20"/>
    <n v="1660"/>
    <x v="0"/>
  </r>
  <r>
    <x v="16"/>
    <x v="47"/>
    <x v="8"/>
    <s v="Tue Oct 21, 2014 15:09 UTC"/>
    <s v="2014-10-21"/>
    <s v="15:09:00"/>
    <x v="4"/>
    <x v="10"/>
    <s v="Proton-M/Briz-M | Ekspress-AM6"/>
    <x v="60"/>
    <x v="1241"/>
    <x v="0"/>
    <n v="65"/>
    <n v="5395"/>
    <x v="1"/>
  </r>
  <r>
    <x v="2"/>
    <x v="35"/>
    <x v="3"/>
    <s v="Mon Oct 20, 2014 06:31 UTC"/>
    <s v="2014-10-20"/>
    <s v="06:31:00"/>
    <x v="4"/>
    <x v="10"/>
    <s v="Long March 4C | Yaogan 22"/>
    <x v="41"/>
    <x v="1242"/>
    <x v="0"/>
    <n v="64.680000000000007"/>
    <n v="5368.4400000000005"/>
    <x v="0"/>
  </r>
  <r>
    <x v="21"/>
    <x v="37"/>
    <x v="11"/>
    <s v="Thu Oct 16, 2014 21:43 UTC"/>
    <s v="2014-10-16"/>
    <s v="21:43:00"/>
    <x v="4"/>
    <x v="10"/>
    <s v="Ariane 5 ECA | Intelsat 30 &amp; ARSAT-1"/>
    <x v="48"/>
    <x v="1243"/>
    <x v="1"/>
    <n v="200"/>
    <n v="16600"/>
    <x v="0"/>
  </r>
  <r>
    <x v="12"/>
    <x v="16"/>
    <x v="7"/>
    <s v="Wed Oct 15, 2014 20:02 UTC"/>
    <s v="2014-10-15"/>
    <s v="20:02:00"/>
    <x v="4"/>
    <x v="10"/>
    <s v="PSLV-XL | IRNSS-1C"/>
    <x v="44"/>
    <x v="1244"/>
    <x v="0"/>
    <n v="31"/>
    <n v="2573"/>
    <x v="0"/>
  </r>
  <r>
    <x v="8"/>
    <x v="12"/>
    <x v="6"/>
    <s v="Tue Oct 07, 2014 05:16 UTC"/>
    <s v="2014-10-07"/>
    <s v="05:16:00"/>
    <x v="4"/>
    <x v="10"/>
    <s v="H-IIA 202 | Himawari 8"/>
    <x v="10"/>
    <x v="1245"/>
    <x v="0"/>
    <n v="90"/>
    <n v="7470"/>
    <x v="0"/>
  </r>
  <r>
    <x v="2"/>
    <x v="17"/>
    <x v="3"/>
    <s v="Sun Sep 28, 2014 05:13 UTC"/>
    <s v="2014-09-28"/>
    <s v="05:13:00"/>
    <x v="5"/>
    <x v="10"/>
    <s v="Long March 2C | Shijian-11 07"/>
    <x v="3"/>
    <x v="1246"/>
    <x v="0"/>
    <n v="30.8"/>
    <n v="2556.4"/>
    <x v="0"/>
  </r>
  <r>
    <x v="16"/>
    <x v="47"/>
    <x v="8"/>
    <s v="Sat Sep 27, 2014 20:23 UTC"/>
    <s v="2014-09-27"/>
    <s v="20:23:00"/>
    <x v="5"/>
    <x v="10"/>
    <s v="Proton-M/Briz-M | Luch/Olymp-K 1"/>
    <x v="60"/>
    <x v="1247"/>
    <x v="0"/>
    <n v="65"/>
    <n v="5395"/>
    <x v="0"/>
  </r>
  <r>
    <x v="16"/>
    <x v="71"/>
    <x v="8"/>
    <s v="Thu Sep 25, 2014 20:25 UTC"/>
    <s v="2014-09-25"/>
    <s v="20:25:00"/>
    <x v="5"/>
    <x v="10"/>
    <s v="Soyuz FG | Soyuz TMA-14M"/>
    <x v="100"/>
    <x v="1248"/>
    <x v="1"/>
    <m/>
    <n v="0"/>
    <x v="0"/>
  </r>
  <r>
    <x v="1"/>
    <x v="1"/>
    <x v="1"/>
    <s v="Sun Sep 21, 2014 05:52 UTC"/>
    <s v="2014-09-21"/>
    <s v="05:52:00"/>
    <x v="5"/>
    <x v="10"/>
    <s v="Falcon 9 Block 2 (v1.1) | CRS SpX-4"/>
    <x v="131"/>
    <x v="1249"/>
    <x v="1"/>
    <n v="56.5"/>
    <n v="4689.5"/>
    <x v="0"/>
  </r>
  <r>
    <x v="11"/>
    <x v="15"/>
    <x v="1"/>
    <s v="Wed Sep 17, 2014 00:10 UTC"/>
    <s v="2014-09-17"/>
    <s v="00:10:00"/>
    <x v="5"/>
    <x v="10"/>
    <s v="Atlas V 401 | CLIO"/>
    <x v="69"/>
    <x v="1250"/>
    <x v="0"/>
    <n v="109"/>
    <n v="9047"/>
    <x v="0"/>
  </r>
  <r>
    <x v="21"/>
    <x v="37"/>
    <x v="11"/>
    <s v="Thu Sep 11, 2014 22:05 UTC"/>
    <s v="2014-09-11"/>
    <s v="22:05:00"/>
    <x v="5"/>
    <x v="10"/>
    <s v="Ariane 5 ECA | MEASAT 3b &amp; Optus 10"/>
    <x v="48"/>
    <x v="1251"/>
    <x v="1"/>
    <n v="200"/>
    <n v="16600"/>
    <x v="0"/>
  </r>
  <r>
    <x v="2"/>
    <x v="35"/>
    <x v="3"/>
    <s v="Mon Sep 08, 2014 03:22 UTC"/>
    <s v="2014-09-08"/>
    <s v="03:22:00"/>
    <x v="5"/>
    <x v="10"/>
    <s v="Long March 4B | Yaogan 21 &amp; Tiantuo-2"/>
    <x v="55"/>
    <x v="1252"/>
    <x v="0"/>
    <n v="64.680000000000007"/>
    <n v="5368.4400000000005"/>
    <x v="0"/>
  </r>
  <r>
    <x v="1"/>
    <x v="1"/>
    <x v="1"/>
    <s v="Sun Sep 07, 2014 05:00 UTC"/>
    <s v="2014-09-07"/>
    <s v="05:00:00"/>
    <x v="5"/>
    <x v="10"/>
    <s v="Falcon 9 Block 2 (v1.1) | AsiaSat 6"/>
    <x v="131"/>
    <x v="1253"/>
    <x v="1"/>
    <n v="56.5"/>
    <n v="4689.5"/>
    <x v="0"/>
  </r>
  <r>
    <x v="2"/>
    <x v="17"/>
    <x v="3"/>
    <s v="Thu Sep 04, 2014 00:15 UTC"/>
    <s v="2014-09-04"/>
    <s v="00:15:00"/>
    <x v="5"/>
    <x v="10"/>
    <s v="Long March 2D | Chuangxin-1 04 &amp; Lingqiao"/>
    <x v="26"/>
    <x v="1254"/>
    <x v="0"/>
    <n v="29.75"/>
    <n v="2469.25"/>
    <x v="0"/>
  </r>
  <r>
    <x v="21"/>
    <x v="63"/>
    <x v="11"/>
    <s v="Fri Aug 22, 2014 12:27 UTC"/>
    <s v="2014-08-22"/>
    <s v="12:27:00"/>
    <x v="6"/>
    <x v="10"/>
    <s v="Soyuz ST-B/Fregat-MT | Galileo FOC FM01-FM02"/>
    <x v="82"/>
    <x v="1255"/>
    <x v="0"/>
    <n v="30"/>
    <n v="2490"/>
    <x v="1"/>
  </r>
  <r>
    <x v="2"/>
    <x v="35"/>
    <x v="3"/>
    <s v="Tue Aug 19, 2014 03:15 UTC"/>
    <s v="2014-08-19"/>
    <s v="03:15:00"/>
    <x v="6"/>
    <x v="10"/>
    <s v="Long March 4B | Gaofen 2 &amp; BRITE-PL2"/>
    <x v="55"/>
    <x v="1256"/>
    <x v="0"/>
    <n v="64.680000000000007"/>
    <n v="5368.4400000000005"/>
    <x v="0"/>
  </r>
  <r>
    <x v="11"/>
    <x v="52"/>
    <x v="1"/>
    <s v="Wed Aug 13, 2014 18:30 UTC"/>
    <s v="2014-08-13"/>
    <s v="18:30:00"/>
    <x v="6"/>
    <x v="10"/>
    <s v="Atlas V 401 | WorldView-3"/>
    <x v="69"/>
    <x v="1257"/>
    <x v="0"/>
    <n v="109"/>
    <n v="9047"/>
    <x v="0"/>
  </r>
  <r>
    <x v="2"/>
    <x v="17"/>
    <x v="3"/>
    <s v="Sat Aug 09, 2014 05:45 UTC"/>
    <s v="2014-08-09"/>
    <s v="05:45:00"/>
    <x v="6"/>
    <x v="10"/>
    <s v="Long March 4C | Yaogan-20 1, 2 &amp; 3"/>
    <x v="41"/>
    <x v="1258"/>
    <x v="0"/>
    <n v="64.680000000000007"/>
    <n v="5368.4400000000005"/>
    <x v="0"/>
  </r>
  <r>
    <x v="1"/>
    <x v="1"/>
    <x v="1"/>
    <s v="Tue Aug 05, 2014 08:00 UTC"/>
    <s v="2014-08-05"/>
    <s v="08:00:00"/>
    <x v="6"/>
    <x v="10"/>
    <s v="Falcon 9 Block 2 (v1.1) | AsiaSat 8"/>
    <x v="131"/>
    <x v="1259"/>
    <x v="1"/>
    <n v="56.5"/>
    <n v="4689.5"/>
    <x v="0"/>
  </r>
  <r>
    <x v="11"/>
    <x v="15"/>
    <x v="1"/>
    <s v="Sat Aug 02, 2014 03:23 UTC"/>
    <s v="2014-08-02"/>
    <s v="03:23:00"/>
    <x v="6"/>
    <x v="10"/>
    <s v="Atlas V 401 | GPS IIF-7"/>
    <x v="69"/>
    <x v="1260"/>
    <x v="0"/>
    <n v="109"/>
    <n v="9047"/>
    <x v="0"/>
  </r>
  <r>
    <x v="21"/>
    <x v="37"/>
    <x v="11"/>
    <s v="Tue Jul 29, 2014 23:47 UTC"/>
    <s v="2014-07-29"/>
    <s v="23:47:00"/>
    <x v="7"/>
    <x v="10"/>
    <s v="Ariane 5 ES | ATV-5"/>
    <x v="111"/>
    <x v="1261"/>
    <x v="1"/>
    <m/>
    <n v="0"/>
    <x v="0"/>
  </r>
  <r>
    <x v="11"/>
    <x v="38"/>
    <x v="1"/>
    <s v="Mon Jul 28, 2014 23:28 UTC"/>
    <s v="2014-07-28"/>
    <s v="23:28:00"/>
    <x v="7"/>
    <x v="10"/>
    <s v="Delta IV Medium+ (4,2) | AFSPC-4"/>
    <x v="102"/>
    <x v="1262"/>
    <x v="1"/>
    <n v="164"/>
    <n v="13612"/>
    <x v="0"/>
  </r>
  <r>
    <x v="16"/>
    <x v="71"/>
    <x v="8"/>
    <s v="Wed Jul 23, 2014 21:44 UTC"/>
    <s v="2014-07-23"/>
    <s v="21:44:00"/>
    <x v="7"/>
    <x v="10"/>
    <s v="Soyuz U | Progress M-24M"/>
    <x v="122"/>
    <x v="1263"/>
    <x v="1"/>
    <n v="20"/>
    <n v="1660"/>
    <x v="0"/>
  </r>
  <r>
    <x v="16"/>
    <x v="22"/>
    <x v="8"/>
    <s v="Fri Jul 18, 2014 20:50 UTC"/>
    <s v="2014-07-18"/>
    <s v="20:50:00"/>
    <x v="7"/>
    <x v="10"/>
    <s v="Soyuz 2.1a | Foton-M nÂ°4"/>
    <x v="30"/>
    <x v="1264"/>
    <x v="0"/>
    <n v="17.420000000000002"/>
    <n v="1445.8600000000001"/>
    <x v="0"/>
  </r>
  <r>
    <x v="1"/>
    <x v="1"/>
    <x v="1"/>
    <s v="Mon Jul 14, 2014 15:15 UTC"/>
    <s v="2014-07-14"/>
    <s v="15:15:00"/>
    <x v="7"/>
    <x v="10"/>
    <s v="Falcon 9 Block 2 (v1.1) | OG2 Mission 1"/>
    <x v="131"/>
    <x v="1265"/>
    <x v="1"/>
    <n v="56.5"/>
    <n v="4689.5"/>
    <x v="0"/>
  </r>
  <r>
    <x v="22"/>
    <x v="36"/>
    <x v="1"/>
    <s v="Sun Jul 13, 2014 16:52 UTC"/>
    <s v="2014-07-13"/>
    <s v="16:52:00"/>
    <x v="7"/>
    <x v="10"/>
    <s v="Antares 120 | CRS Orb-2"/>
    <x v="138"/>
    <x v="1266"/>
    <x v="1"/>
    <n v="80"/>
    <n v="6640"/>
    <x v="0"/>
  </r>
  <r>
    <x v="21"/>
    <x v="63"/>
    <x v="11"/>
    <s v="Thu Jul 10, 2014 18:55 UTC"/>
    <s v="2014-07-10"/>
    <s v="18:55:00"/>
    <x v="7"/>
    <x v="10"/>
    <s v="Soyuz ST-B/Fregat-MT | O3b FM03/FM06-FM08"/>
    <x v="82"/>
    <x v="1267"/>
    <x v="0"/>
    <n v="30"/>
    <n v="2490"/>
    <x v="0"/>
  </r>
  <r>
    <x v="0"/>
    <x v="53"/>
    <x v="0"/>
    <s v="Wed Jul 09, 2014 12:00 UTC"/>
    <s v="2014-07-09"/>
    <s v="12:00:00"/>
    <x v="7"/>
    <x v="10"/>
    <s v="Angara 1.2PP | Demo Flight"/>
    <x v="139"/>
    <x v="205"/>
    <x v="1"/>
    <m/>
    <n v="0"/>
    <x v="0"/>
  </r>
  <r>
    <x v="16"/>
    <x v="22"/>
    <x v="8"/>
    <s v="Tue Jul 08, 2014 15:58 UTC"/>
    <s v="2014-07-08"/>
    <s v="15:58:00"/>
    <x v="7"/>
    <x v="10"/>
    <s v="Soyuz 2.1b/Fregat-M | Meteor-M nÂ°2 &amp; Others"/>
    <x v="23"/>
    <x v="1268"/>
    <x v="0"/>
    <n v="25"/>
    <n v="2075"/>
    <x v="0"/>
  </r>
  <r>
    <x v="0"/>
    <x v="69"/>
    <x v="0"/>
    <s v="Thu Jul 03, 2014 12:43 UTC"/>
    <s v="2014-07-03"/>
    <s v="12:43:00"/>
    <x v="7"/>
    <x v="10"/>
    <s v="Rokot/Briz KM | Goniets-M nÂ°18L to 20L"/>
    <x v="98"/>
    <x v="1269"/>
    <x v="1"/>
    <n v="13"/>
    <n v="1079"/>
    <x v="0"/>
  </r>
  <r>
    <x v="11"/>
    <x v="20"/>
    <x v="1"/>
    <s v="Wed Jul 02, 2014 09:56 UTC"/>
    <s v="2014-07-02"/>
    <s v="09:56:00"/>
    <x v="7"/>
    <x v="10"/>
    <s v="Delta II 7320-10C | OCO-2"/>
    <x v="134"/>
    <x v="1270"/>
    <x v="1"/>
    <m/>
    <n v="0"/>
    <x v="0"/>
  </r>
  <r>
    <x v="12"/>
    <x v="16"/>
    <x v="7"/>
    <s v="Mon Jun 30, 2014 04:22 UTC"/>
    <s v="2014-06-30"/>
    <s v="04:22:00"/>
    <x v="8"/>
    <x v="10"/>
    <s v="PSLV-CA | SPOT-7 &amp; Rideshares"/>
    <x v="46"/>
    <x v="1271"/>
    <x v="0"/>
    <n v="21"/>
    <n v="1743"/>
    <x v="0"/>
  </r>
  <r>
    <x v="40"/>
    <x v="79"/>
    <x v="0"/>
    <s v="Thu Jun 19, 2014 19:11 UTC"/>
    <s v="2014-06-19"/>
    <s v="19:11:00"/>
    <x v="8"/>
    <x v="10"/>
    <s v="Dnepr | Deimos 2 &amp; Others"/>
    <x v="133"/>
    <x v="1272"/>
    <x v="1"/>
    <n v="29"/>
    <n v="2407"/>
    <x v="0"/>
  </r>
  <r>
    <x v="0"/>
    <x v="0"/>
    <x v="0"/>
    <s v="Sat Jun 14, 2014 17:16 UTC"/>
    <s v="2014-06-14"/>
    <s v="17:16:00"/>
    <x v="8"/>
    <x v="10"/>
    <s v="Soyuz 2.1b/Fregat-M | Cosmos 2500"/>
    <x v="23"/>
    <x v="1273"/>
    <x v="0"/>
    <n v="25"/>
    <n v="2075"/>
    <x v="0"/>
  </r>
  <r>
    <x v="16"/>
    <x v="71"/>
    <x v="8"/>
    <s v="Wed May 28, 2014 19:57 UTC"/>
    <s v="2014-05-28"/>
    <s v="19:57:00"/>
    <x v="9"/>
    <x v="10"/>
    <s v="Soyuz FG | Soyuz TMA-13M"/>
    <x v="100"/>
    <x v="1274"/>
    <x v="1"/>
    <m/>
    <n v="0"/>
    <x v="0"/>
  </r>
  <r>
    <x v="41"/>
    <x v="82"/>
    <x v="15"/>
    <s v="Mon May 26, 2014 21:09 UTC"/>
    <s v="2014-05-26"/>
    <s v="21:09:00"/>
    <x v="9"/>
    <x v="10"/>
    <s v="Zenit-3 SL | Eutelsat 3B"/>
    <x v="140"/>
    <x v="1275"/>
    <x v="1"/>
    <m/>
    <n v="0"/>
    <x v="0"/>
  </r>
  <r>
    <x v="8"/>
    <x v="12"/>
    <x v="6"/>
    <s v="Sat May 24, 2014 03:05 UTC"/>
    <s v="2014-05-24"/>
    <s v="03:05:00"/>
    <x v="9"/>
    <x v="10"/>
    <s v="H-IIA 202 | Daichi 2, SPROUT &amp; Others"/>
    <x v="10"/>
    <x v="1276"/>
    <x v="0"/>
    <n v="90"/>
    <n v="7470"/>
    <x v="0"/>
  </r>
  <r>
    <x v="0"/>
    <x v="69"/>
    <x v="0"/>
    <s v="Fri May 23, 2014 05:27 UTC"/>
    <s v="2014-05-23"/>
    <s v="05:27:00"/>
    <x v="9"/>
    <x v="10"/>
    <s v="Rokot/Briz KM | Cosmos 2496 to 2499"/>
    <x v="98"/>
    <x v="1277"/>
    <x v="1"/>
    <n v="13"/>
    <n v="1079"/>
    <x v="0"/>
  </r>
  <r>
    <x v="11"/>
    <x v="15"/>
    <x v="1"/>
    <s v="Thu May 22, 2014 13:09 UTC"/>
    <s v="2014-05-22"/>
    <s v="13:09:00"/>
    <x v="9"/>
    <x v="10"/>
    <s v="Atlas V 401 | NROL-33"/>
    <x v="69"/>
    <x v="1278"/>
    <x v="0"/>
    <n v="109"/>
    <n v="9047"/>
    <x v="0"/>
  </r>
  <r>
    <x v="11"/>
    <x v="38"/>
    <x v="1"/>
    <s v="Sat May 17, 2014 00:03 UTC"/>
    <s v="2014-05-17"/>
    <s v="00:03:00"/>
    <x v="9"/>
    <x v="10"/>
    <s v="Delta IV Medium+ (4,2) | GPS IIF-6"/>
    <x v="102"/>
    <x v="1279"/>
    <x v="1"/>
    <n v="164"/>
    <n v="13612"/>
    <x v="0"/>
  </r>
  <r>
    <x v="16"/>
    <x v="45"/>
    <x v="8"/>
    <s v="Thu May 15, 2014 21:41 UTC"/>
    <s v="2014-05-15"/>
    <s v="21:41:00"/>
    <x v="9"/>
    <x v="10"/>
    <s v="Proton-M/Briz-M | Ekspress-AM4R"/>
    <x v="60"/>
    <x v="1280"/>
    <x v="0"/>
    <n v="65"/>
    <n v="5395"/>
    <x v="2"/>
  </r>
  <r>
    <x v="0"/>
    <x v="0"/>
    <x v="0"/>
    <s v="Tue May 06, 2014 13:49 UTC"/>
    <s v="2014-05-06"/>
    <s v="13:49:00"/>
    <x v="9"/>
    <x v="10"/>
    <s v="Soyuz 2.1a | Cosmos 2495"/>
    <x v="30"/>
    <x v="1281"/>
    <x v="0"/>
    <n v="17.420000000000002"/>
    <n v="1445.8600000000001"/>
    <x v="0"/>
  </r>
  <r>
    <x v="21"/>
    <x v="31"/>
    <x v="11"/>
    <s v="Wed Apr 30, 2014 01:35 UTC"/>
    <s v="2014-04-30"/>
    <s v="01:35:00"/>
    <x v="10"/>
    <x v="10"/>
    <s v="Vega | KazEOSat 1"/>
    <x v="38"/>
    <x v="1282"/>
    <x v="0"/>
    <n v="37"/>
    <n v="3071"/>
    <x v="0"/>
  </r>
  <r>
    <x v="16"/>
    <x v="47"/>
    <x v="8"/>
    <s v="Mon Apr 28, 2014 04:25 UTC"/>
    <s v="2014-04-28"/>
    <s v="04:25:00"/>
    <x v="10"/>
    <x v="10"/>
    <s v="Proton-M/Briz-M | KazSat-3 &amp; Luch-5V"/>
    <x v="60"/>
    <x v="1283"/>
    <x v="0"/>
    <n v="65"/>
    <n v="5395"/>
    <x v="0"/>
  </r>
  <r>
    <x v="1"/>
    <x v="1"/>
    <x v="1"/>
    <s v="Fri Apr 18, 2014 19:25 UTC"/>
    <s v="2014-04-18"/>
    <s v="19:25:00"/>
    <x v="10"/>
    <x v="10"/>
    <s v="Falcon 9 Block 2 (v1.1) | CRS SpX-3"/>
    <x v="131"/>
    <x v="1284"/>
    <x v="1"/>
    <n v="56.5"/>
    <n v="4689.5"/>
    <x v="0"/>
  </r>
  <r>
    <x v="16"/>
    <x v="22"/>
    <x v="8"/>
    <s v="Wed Apr 16, 2014 16:20 UTC"/>
    <s v="2014-04-16"/>
    <s v="16:20:00"/>
    <x v="10"/>
    <x v="10"/>
    <s v="Soyuz U | EgyptSat-2"/>
    <x v="122"/>
    <x v="1285"/>
    <x v="1"/>
    <n v="20"/>
    <n v="1660"/>
    <x v="0"/>
  </r>
  <r>
    <x v="11"/>
    <x v="15"/>
    <x v="1"/>
    <s v="Thu Apr 10, 2014 17:45 UTC"/>
    <s v="2014-04-10"/>
    <s v="17:45:00"/>
    <x v="10"/>
    <x v="10"/>
    <s v="Atlas V 541 | NROL-67"/>
    <x v="76"/>
    <x v="1286"/>
    <x v="0"/>
    <n v="145"/>
    <n v="12035"/>
    <x v="0"/>
  </r>
  <r>
    <x v="25"/>
    <x v="43"/>
    <x v="12"/>
    <s v="Wed Apr 09, 2014 19:06 UTC"/>
    <s v="2014-04-09"/>
    <s v="19:06:00"/>
    <x v="10"/>
    <x v="10"/>
    <s v="Shavit-2 | Ofek-10"/>
    <x v="57"/>
    <x v="1287"/>
    <x v="0"/>
    <m/>
    <n v="0"/>
    <x v="0"/>
  </r>
  <r>
    <x v="16"/>
    <x v="71"/>
    <x v="8"/>
    <s v="Wed Apr 09, 2014 15:26 UTC"/>
    <s v="2014-04-09"/>
    <s v="15:26:00"/>
    <x v="10"/>
    <x v="10"/>
    <s v="Soyuz U | Progress M-23M"/>
    <x v="122"/>
    <x v="1288"/>
    <x v="1"/>
    <n v="20"/>
    <n v="1660"/>
    <x v="0"/>
  </r>
  <r>
    <x v="12"/>
    <x v="16"/>
    <x v="7"/>
    <s v="Fri Apr 04, 2014 11:44 UTC"/>
    <s v="2014-04-04"/>
    <s v="11:44:00"/>
    <x v="10"/>
    <x v="10"/>
    <s v="PSLV-XL | IRNSS-1B"/>
    <x v="44"/>
    <x v="1289"/>
    <x v="0"/>
    <n v="31"/>
    <n v="2573"/>
    <x v="0"/>
  </r>
  <r>
    <x v="21"/>
    <x v="63"/>
    <x v="11"/>
    <s v="Thu Apr 03, 2014 21:02 UTC"/>
    <s v="2014-04-03"/>
    <s v="21:02:00"/>
    <x v="10"/>
    <x v="10"/>
    <s v="Soyuz ST-A/Fregat-M | Sentinel 1A"/>
    <x v="92"/>
    <x v="1290"/>
    <x v="0"/>
    <n v="30"/>
    <n v="2490"/>
    <x v="0"/>
  </r>
  <r>
    <x v="11"/>
    <x v="52"/>
    <x v="1"/>
    <s v="Thu Apr 03, 2014 14:46 UTC"/>
    <s v="2014-04-03"/>
    <s v="14:46:00"/>
    <x v="10"/>
    <x v="10"/>
    <s v="Atlas V 401 | DMSP-5D3-F19 (USA-249)"/>
    <x v="69"/>
    <x v="1291"/>
    <x v="0"/>
    <n v="109"/>
    <n v="9047"/>
    <x v="0"/>
  </r>
  <r>
    <x v="2"/>
    <x v="17"/>
    <x v="3"/>
    <s v="Mon Mar 31, 2014 02:58 UTC"/>
    <s v="2014-03-31"/>
    <s v="02:58:00"/>
    <x v="11"/>
    <x v="10"/>
    <s v="Long March 2C | Shijian-11 06"/>
    <x v="3"/>
    <x v="1292"/>
    <x v="0"/>
    <n v="30.8"/>
    <n v="2556.4"/>
    <x v="0"/>
  </r>
  <r>
    <x v="16"/>
    <x v="71"/>
    <x v="8"/>
    <s v="Tue Mar 25, 2014 21:17 UTC"/>
    <s v="2014-03-25"/>
    <s v="21:17:00"/>
    <x v="11"/>
    <x v="10"/>
    <s v="Soyuz FG | Soyuz TMA-12M"/>
    <x v="100"/>
    <x v="1293"/>
    <x v="1"/>
    <m/>
    <n v="0"/>
    <x v="0"/>
  </r>
  <r>
    <x v="0"/>
    <x v="0"/>
    <x v="0"/>
    <s v="Sun Mar 23, 2014 22:54 UTC"/>
    <s v="2014-03-23"/>
    <s v="22:54:00"/>
    <x v="11"/>
    <x v="10"/>
    <s v="Soyuz 2.1b/Fregat-M | Cosmos 2492"/>
    <x v="23"/>
    <x v="1294"/>
    <x v="0"/>
    <n v="25"/>
    <n v="2075"/>
    <x v="0"/>
  </r>
  <r>
    <x v="21"/>
    <x v="37"/>
    <x v="11"/>
    <s v="Sat Mar 22, 2014 22:04 UTC"/>
    <s v="2014-03-22"/>
    <s v="22:04:00"/>
    <x v="11"/>
    <x v="10"/>
    <s v="Ariane 5 ECA | Astra 5B &amp; Amazonas 4A"/>
    <x v="48"/>
    <x v="1295"/>
    <x v="1"/>
    <n v="200"/>
    <n v="16600"/>
    <x v="0"/>
  </r>
  <r>
    <x v="16"/>
    <x v="47"/>
    <x v="8"/>
    <s v="Sat Mar 15, 2014 23:08 UTC"/>
    <s v="2014-03-15"/>
    <s v="23:08:00"/>
    <x v="11"/>
    <x v="10"/>
    <s v="Proton-M/Briz-M | Ekspress-AT1 &amp; AT2"/>
    <x v="60"/>
    <x v="1296"/>
    <x v="0"/>
    <n v="65"/>
    <n v="5395"/>
    <x v="0"/>
  </r>
  <r>
    <x v="8"/>
    <x v="12"/>
    <x v="6"/>
    <s v="Thu Feb 27, 2014 18:37 UTC"/>
    <s v="2014-02-27"/>
    <s v="18:37:00"/>
    <x v="0"/>
    <x v="10"/>
    <s v="H-IIA 202 | GPM-Core, Gennai &amp; Others"/>
    <x v="10"/>
    <x v="1297"/>
    <x v="0"/>
    <n v="90"/>
    <n v="7470"/>
    <x v="0"/>
  </r>
  <r>
    <x v="11"/>
    <x v="38"/>
    <x v="1"/>
    <s v="Fri Feb 21, 2014 01:59 UTC"/>
    <s v="2014-02-21"/>
    <s v="01:59:00"/>
    <x v="0"/>
    <x v="10"/>
    <s v="Delta IV Medium+ (4,2) | GPS IIF-5"/>
    <x v="102"/>
    <x v="1298"/>
    <x v="1"/>
    <n v="164"/>
    <n v="13612"/>
    <x v="0"/>
  </r>
  <r>
    <x v="36"/>
    <x v="47"/>
    <x v="8"/>
    <s v="Fri Feb 14, 2014 21:09 UTC"/>
    <s v="2014-02-14"/>
    <s v="21:09:00"/>
    <x v="0"/>
    <x v="10"/>
    <s v="Proton-M/Briz-M | TÃ¼rksat 4A"/>
    <x v="60"/>
    <x v="1299"/>
    <x v="0"/>
    <n v="65"/>
    <n v="5395"/>
    <x v="0"/>
  </r>
  <r>
    <x v="21"/>
    <x v="37"/>
    <x v="11"/>
    <s v="Thu Feb 06, 2014 21:30 UTC"/>
    <s v="2014-02-06"/>
    <s v="21:30:00"/>
    <x v="0"/>
    <x v="10"/>
    <s v="Ariane 5 ECA | ABS-2 &amp; Athena-Fidus"/>
    <x v="48"/>
    <x v="1300"/>
    <x v="1"/>
    <n v="200"/>
    <n v="16600"/>
    <x v="0"/>
  </r>
  <r>
    <x v="16"/>
    <x v="71"/>
    <x v="8"/>
    <s v="Wed Feb 05, 2014 16:23 UTC"/>
    <s v="2014-02-05"/>
    <s v="16:23:00"/>
    <x v="0"/>
    <x v="10"/>
    <s v="Soyuz U | Progress M-22M"/>
    <x v="122"/>
    <x v="1301"/>
    <x v="1"/>
    <n v="20"/>
    <n v="1660"/>
    <x v="0"/>
  </r>
  <r>
    <x v="11"/>
    <x v="15"/>
    <x v="1"/>
    <s v="Fri Jan 24, 2014 02:33 UTC"/>
    <s v="2014-01-24"/>
    <s v="02:33:00"/>
    <x v="1"/>
    <x v="10"/>
    <s v="Atlas V 401 | TDRS-L"/>
    <x v="69"/>
    <x v="1302"/>
    <x v="0"/>
    <n v="109"/>
    <n v="9047"/>
    <x v="0"/>
  </r>
  <r>
    <x v="5"/>
    <x v="73"/>
    <x v="1"/>
    <s v="Fri Jan 10, 2014"/>
    <s v="2014-01-10"/>
    <s v="00:00:00"/>
    <x v="1"/>
    <x v="10"/>
    <s v="SpaceShipTwo | PF03"/>
    <x v="6"/>
    <x v="876"/>
    <x v="0"/>
    <m/>
    <n v="0"/>
    <x v="0"/>
  </r>
  <r>
    <x v="22"/>
    <x v="36"/>
    <x v="1"/>
    <s v="Thu Jan 09, 2014 18:07 UTC"/>
    <s v="2014-01-09"/>
    <s v="18:07:00"/>
    <x v="1"/>
    <x v="10"/>
    <s v="Antares 120 | CRS Orb-1"/>
    <x v="138"/>
    <x v="1303"/>
    <x v="1"/>
    <n v="80"/>
    <n v="6640"/>
    <x v="0"/>
  </r>
  <r>
    <x v="1"/>
    <x v="1"/>
    <x v="1"/>
    <s v="Mon Jan 06, 2014 22:06 UTC"/>
    <s v="2014-01-06"/>
    <s v="22:06:00"/>
    <x v="1"/>
    <x v="10"/>
    <s v="Falcon 9 Block 2 (v1.1) | Thaicom 6"/>
    <x v="131"/>
    <x v="1304"/>
    <x v="1"/>
    <n v="56.5"/>
    <n v="4689.5"/>
    <x v="0"/>
  </r>
  <r>
    <x v="12"/>
    <x v="32"/>
    <x v="7"/>
    <s v="Sun Jan 05, 2014 10:48 UTC"/>
    <s v="2014-01-05"/>
    <s v="10:48:00"/>
    <x v="1"/>
    <x v="10"/>
    <s v="GSLV Mk II | GSAT-14"/>
    <x v="52"/>
    <x v="1305"/>
    <x v="0"/>
    <n v="47"/>
    <n v="3901"/>
    <x v="0"/>
  </r>
  <r>
    <x v="0"/>
    <x v="0"/>
    <x v="0"/>
    <s v="Sat Dec 28, 2013 12:30 UTC"/>
    <s v="2013-12-28"/>
    <s v="12:30:00"/>
    <x v="2"/>
    <x v="11"/>
    <s v="Soyuz 2.1v/Volga | Cosmos 2492 and 2493 &amp; AIST-1 1"/>
    <x v="71"/>
    <x v="1306"/>
    <x v="0"/>
    <m/>
    <n v="0"/>
    <x v="0"/>
  </r>
  <r>
    <x v="16"/>
    <x v="47"/>
    <x v="8"/>
    <s v="Thu Dec 26, 2013 10:49 UTC"/>
    <s v="2013-12-26"/>
    <s v="10:49:00"/>
    <x v="2"/>
    <x v="11"/>
    <s v="Proton-M/Briz-M | Ekspress AM5"/>
    <x v="60"/>
    <x v="1307"/>
    <x v="0"/>
    <n v="65"/>
    <n v="5395"/>
    <x v="0"/>
  </r>
  <r>
    <x v="0"/>
    <x v="69"/>
    <x v="0"/>
    <s v="Wed Dec 25, 2013 00:31 UTC"/>
    <s v="2013-12-25"/>
    <s v="00:31:00"/>
    <x v="2"/>
    <x v="11"/>
    <s v="Rokot/Briz KM | Cosmos 2488 to 2491"/>
    <x v="98"/>
    <x v="1308"/>
    <x v="1"/>
    <n v="13"/>
    <n v="1079"/>
    <x v="0"/>
  </r>
  <r>
    <x v="2"/>
    <x v="18"/>
    <x v="3"/>
    <s v="Fri Dec 20, 2013 16:42 UTC"/>
    <s v="2013-12-20"/>
    <s v="16:42:00"/>
    <x v="2"/>
    <x v="11"/>
    <s v="Long March 3B/E | TÃºpac Katari 1"/>
    <x v="34"/>
    <x v="1309"/>
    <x v="0"/>
    <n v="29.15"/>
    <n v="2419.4499999999998"/>
    <x v="0"/>
  </r>
  <r>
    <x v="21"/>
    <x v="63"/>
    <x v="11"/>
    <s v="Thu Dec 19, 2013 09:12 UTC"/>
    <s v="2013-12-19"/>
    <s v="09:12:00"/>
    <x v="2"/>
    <x v="11"/>
    <s v="Soyuz ST-B/Fregat-MT | Gaia"/>
    <x v="82"/>
    <x v="1310"/>
    <x v="0"/>
    <n v="30"/>
    <n v="2490"/>
    <x v="0"/>
  </r>
  <r>
    <x v="2"/>
    <x v="35"/>
    <x v="3"/>
    <s v="Mon Dec 09, 2013 03:26 UTC"/>
    <s v="2013-12-09"/>
    <s v="03:26:00"/>
    <x v="2"/>
    <x v="11"/>
    <s v="Long March 4B | CBERS-3"/>
    <x v="55"/>
    <x v="1311"/>
    <x v="0"/>
    <n v="64.680000000000007"/>
    <n v="5368.4400000000005"/>
    <x v="2"/>
  </r>
  <r>
    <x v="36"/>
    <x v="45"/>
    <x v="8"/>
    <s v="Sun Dec 08, 2013 12:11 UTC"/>
    <s v="2013-12-08"/>
    <s v="12:11:00"/>
    <x v="2"/>
    <x v="11"/>
    <s v="Proton-M/Briz-M | Inmarsat-5 F1"/>
    <x v="60"/>
    <x v="1312"/>
    <x v="0"/>
    <n v="65"/>
    <n v="5395"/>
    <x v="0"/>
  </r>
  <r>
    <x v="11"/>
    <x v="52"/>
    <x v="1"/>
    <s v="Fri Dec 06, 2013 07:14 UTC"/>
    <s v="2013-12-06"/>
    <s v="07:14:00"/>
    <x v="2"/>
    <x v="11"/>
    <s v="Atlas V 501 | NROL-39"/>
    <x v="39"/>
    <x v="1313"/>
    <x v="0"/>
    <n v="120"/>
    <n v="9960"/>
    <x v="0"/>
  </r>
  <r>
    <x v="1"/>
    <x v="1"/>
    <x v="1"/>
    <s v="Tue Dec 03, 2013 22:41 UTC"/>
    <s v="2013-12-03"/>
    <s v="22:41:00"/>
    <x v="2"/>
    <x v="11"/>
    <s v="Falcon 9 Block 2 (v1.1) | SES-8"/>
    <x v="131"/>
    <x v="1314"/>
    <x v="1"/>
    <n v="56.5"/>
    <n v="4689.5"/>
    <x v="0"/>
  </r>
  <r>
    <x v="2"/>
    <x v="18"/>
    <x v="3"/>
    <s v="Sun Dec 01, 2013 17:30 UTC"/>
    <s v="2013-12-01"/>
    <s v="17:30:00"/>
    <x v="2"/>
    <x v="11"/>
    <s v="Long March 3B/E | Chang'e 3"/>
    <x v="34"/>
    <x v="1315"/>
    <x v="0"/>
    <n v="29.15"/>
    <n v="2419.4499999999998"/>
    <x v="0"/>
  </r>
  <r>
    <x v="16"/>
    <x v="22"/>
    <x v="8"/>
    <s v="Mon Nov 25, 2013 20:53 UTC"/>
    <s v="2013-11-25"/>
    <s v="20:53:00"/>
    <x v="3"/>
    <x v="11"/>
    <s v="Soyuz U | Progress M-21M"/>
    <x v="122"/>
    <x v="1316"/>
    <x v="1"/>
    <n v="20"/>
    <n v="1660"/>
    <x v="0"/>
  </r>
  <r>
    <x v="2"/>
    <x v="17"/>
    <x v="3"/>
    <s v="Mon Nov 25, 2013 02:12 UTC"/>
    <s v="2013-11-25"/>
    <s v="02:12:00"/>
    <x v="3"/>
    <x v="11"/>
    <s v="Long March 2D | Shiyan-5"/>
    <x v="26"/>
    <x v="1317"/>
    <x v="0"/>
    <n v="29.75"/>
    <n v="2469.25"/>
    <x v="0"/>
  </r>
  <r>
    <x v="0"/>
    <x v="69"/>
    <x v="0"/>
    <s v="Fri Nov 22, 2013 12:02 UTC"/>
    <s v="2013-11-22"/>
    <s v="12:02:00"/>
    <x v="3"/>
    <x v="11"/>
    <s v="Rokot/Briz KM | SWARM"/>
    <x v="98"/>
    <x v="1318"/>
    <x v="1"/>
    <n v="13"/>
    <n v="1079"/>
    <x v="0"/>
  </r>
  <r>
    <x v="40"/>
    <x v="79"/>
    <x v="0"/>
    <s v="Thu Nov 21, 2013 07:10 UTC"/>
    <s v="2013-11-21"/>
    <s v="07:10:00"/>
    <x v="3"/>
    <x v="11"/>
    <s v="Dnepr | DubaiSat-2 &amp; Others"/>
    <x v="133"/>
    <x v="1319"/>
    <x v="1"/>
    <n v="29"/>
    <n v="2407"/>
    <x v="0"/>
  </r>
  <r>
    <x v="2"/>
    <x v="35"/>
    <x v="3"/>
    <s v="Wed Nov 20, 2013 03:31 UTC"/>
    <s v="2013-11-20"/>
    <s v="03:31:00"/>
    <x v="3"/>
    <x v="11"/>
    <s v="Long March 4C | Yaogan 19"/>
    <x v="41"/>
    <x v="1320"/>
    <x v="0"/>
    <n v="64.680000000000007"/>
    <n v="5368.4400000000005"/>
    <x v="0"/>
  </r>
  <r>
    <x v="22"/>
    <x v="64"/>
    <x v="1"/>
    <s v="Wed Nov 20, 2013 01:15 UTC"/>
    <s v="2013-11-20"/>
    <s v="01:15:00"/>
    <x v="3"/>
    <x v="11"/>
    <s v="Minotaur I | ORS-3"/>
    <x v="89"/>
    <x v="1321"/>
    <x v="0"/>
    <n v="40"/>
    <n v="3320"/>
    <x v="0"/>
  </r>
  <r>
    <x v="11"/>
    <x v="15"/>
    <x v="1"/>
    <s v="Mon Nov 18, 2013 18:28 UTC"/>
    <s v="2013-11-18"/>
    <s v="18:28:00"/>
    <x v="3"/>
    <x v="11"/>
    <s v="Atlas V 401 | MAVEN"/>
    <x v="69"/>
    <x v="1322"/>
    <x v="0"/>
    <n v="109"/>
    <n v="9047"/>
    <x v="0"/>
  </r>
  <r>
    <x v="16"/>
    <x v="47"/>
    <x v="8"/>
    <s v="Mon Nov 11, 2013 23:46 UTC"/>
    <s v="2013-11-11"/>
    <s v="23:46:00"/>
    <x v="3"/>
    <x v="11"/>
    <s v="Proton-M/Briz-M | Raduga-1M nÂ°03"/>
    <x v="60"/>
    <x v="1323"/>
    <x v="0"/>
    <n v="65"/>
    <n v="5395"/>
    <x v="0"/>
  </r>
  <r>
    <x v="16"/>
    <x v="71"/>
    <x v="8"/>
    <s v="Thu Nov 07, 2013 04:14 UTC"/>
    <s v="2013-11-07"/>
    <s v="04:14:00"/>
    <x v="3"/>
    <x v="11"/>
    <s v="Soyuz FG | Soyuz TMA-11M"/>
    <x v="100"/>
    <x v="1324"/>
    <x v="1"/>
    <m/>
    <n v="0"/>
    <x v="0"/>
  </r>
  <r>
    <x v="12"/>
    <x v="16"/>
    <x v="7"/>
    <s v="Tue Nov 05, 2013 09:08 UTC"/>
    <s v="2013-11-05"/>
    <s v="09:08:00"/>
    <x v="3"/>
    <x v="11"/>
    <s v="PSLV-XL | Manglayaan-1"/>
    <x v="44"/>
    <x v="1325"/>
    <x v="0"/>
    <n v="31"/>
    <n v="2573"/>
    <x v="0"/>
  </r>
  <r>
    <x v="2"/>
    <x v="35"/>
    <x v="3"/>
    <s v="Tue Oct 29, 2013 02:50 UTC"/>
    <s v="2013-10-29"/>
    <s v="02:50:00"/>
    <x v="4"/>
    <x v="11"/>
    <s v="Long March 2C | Yaogan 18"/>
    <x v="3"/>
    <x v="1326"/>
    <x v="0"/>
    <n v="30.8"/>
    <n v="2556.4"/>
    <x v="0"/>
  </r>
  <r>
    <x v="36"/>
    <x v="45"/>
    <x v="8"/>
    <s v="Fri Oct 25, 2013 18:08 UTC"/>
    <s v="2013-10-25"/>
    <s v="18:08:00"/>
    <x v="4"/>
    <x v="11"/>
    <s v="Proton-M/Briz-M | Sirius FM-6"/>
    <x v="60"/>
    <x v="1327"/>
    <x v="0"/>
    <n v="65"/>
    <n v="5395"/>
    <x v="0"/>
  </r>
  <r>
    <x v="2"/>
    <x v="17"/>
    <x v="3"/>
    <s v="Fri Oct 25, 2013 03:50 UTC"/>
    <s v="2013-10-25"/>
    <s v="03:50:00"/>
    <x v="4"/>
    <x v="11"/>
    <s v="Long March 4B | Shijian-16 01"/>
    <x v="55"/>
    <x v="1328"/>
    <x v="0"/>
    <n v="64.680000000000007"/>
    <n v="5368.4400000000005"/>
    <x v="0"/>
  </r>
  <r>
    <x v="36"/>
    <x v="45"/>
    <x v="8"/>
    <s v="Sun Sep 29, 2013 21:38 UTC"/>
    <s v="2013-09-29"/>
    <s v="21:38:00"/>
    <x v="5"/>
    <x v="11"/>
    <s v="Proton-M/Briz-M | Astra 2E"/>
    <x v="60"/>
    <x v="1329"/>
    <x v="0"/>
    <n v="65"/>
    <n v="5395"/>
    <x v="0"/>
  </r>
  <r>
    <x v="1"/>
    <x v="5"/>
    <x v="1"/>
    <s v="Sun Sep 29, 2013 16:00 UTC"/>
    <s v="2013-09-29"/>
    <s v="16:00:00"/>
    <x v="5"/>
    <x v="11"/>
    <s v="Falcon 9 Block 2 (v1.1) | CASSIOPE"/>
    <x v="131"/>
    <x v="1330"/>
    <x v="1"/>
    <n v="56.5"/>
    <n v="4689.5"/>
    <x v="0"/>
  </r>
  <r>
    <x v="16"/>
    <x v="71"/>
    <x v="8"/>
    <s v="Wed Sep 25, 2013 20:58 UTC"/>
    <s v="2013-09-25"/>
    <s v="20:58:00"/>
    <x v="5"/>
    <x v="11"/>
    <s v="Soyuz FG | Soyuz TMA-10M"/>
    <x v="100"/>
    <x v="1331"/>
    <x v="1"/>
    <m/>
    <n v="0"/>
    <x v="0"/>
  </r>
  <r>
    <x v="31"/>
    <x v="81"/>
    <x v="3"/>
    <s v="Wed Sep 25, 2013 04:37 UTC"/>
    <s v="2013-09-25"/>
    <s v="04:37:00"/>
    <x v="5"/>
    <x v="11"/>
    <s v="Kuaizhou 1 | Kuaizhou 1"/>
    <x v="136"/>
    <x v="1332"/>
    <x v="1"/>
    <m/>
    <n v="0"/>
    <x v="0"/>
  </r>
  <r>
    <x v="2"/>
    <x v="35"/>
    <x v="3"/>
    <s v="Mon Sep 23, 2013 03:07 UTC"/>
    <s v="2013-09-23"/>
    <s v="03:07:00"/>
    <x v="5"/>
    <x v="11"/>
    <s v="Long March 4C | Fengyun-3C"/>
    <x v="41"/>
    <x v="1333"/>
    <x v="0"/>
    <n v="64.680000000000007"/>
    <n v="5368.4400000000005"/>
    <x v="0"/>
  </r>
  <r>
    <x v="22"/>
    <x v="36"/>
    <x v="1"/>
    <s v="Wed Sep 18, 2013 14:58 UTC"/>
    <s v="2013-09-18"/>
    <s v="14:58:00"/>
    <x v="5"/>
    <x v="11"/>
    <s v="Antares 110 | CRS Orb-D1"/>
    <x v="141"/>
    <x v="1334"/>
    <x v="1"/>
    <n v="80"/>
    <n v="6640"/>
    <x v="0"/>
  </r>
  <r>
    <x v="11"/>
    <x v="15"/>
    <x v="1"/>
    <s v="Wed Sep 18, 2013 08:10 UTC"/>
    <s v="2013-09-18"/>
    <s v="08:10:00"/>
    <x v="5"/>
    <x v="11"/>
    <s v="Atlas V 531 | AEHF-3"/>
    <x v="74"/>
    <x v="1335"/>
    <x v="0"/>
    <n v="140"/>
    <n v="11620"/>
    <x v="0"/>
  </r>
  <r>
    <x v="30"/>
    <x v="54"/>
    <x v="6"/>
    <s v="Sat Sep 14, 2013 05:00 UTC"/>
    <s v="2013-09-14"/>
    <s v="05:00:00"/>
    <x v="5"/>
    <x v="11"/>
    <s v="Epsilon Demo | SPRINT-A"/>
    <x v="142"/>
    <x v="1336"/>
    <x v="1"/>
    <m/>
    <n v="0"/>
    <x v="0"/>
  </r>
  <r>
    <x v="0"/>
    <x v="69"/>
    <x v="0"/>
    <s v="Wed Sep 11, 2013 23:23 UTC"/>
    <s v="2013-09-11"/>
    <s v="23:23:00"/>
    <x v="5"/>
    <x v="11"/>
    <s v="Rokot/Briz KM | Goniets-M nÂ°14L, 16L &amp; 17L"/>
    <x v="98"/>
    <x v="1337"/>
    <x v="1"/>
    <n v="13"/>
    <n v="1079"/>
    <x v="0"/>
  </r>
  <r>
    <x v="22"/>
    <x v="64"/>
    <x v="1"/>
    <s v="Sat Sep 07, 2013 03:27 UTC"/>
    <s v="2013-09-07"/>
    <s v="03:27:00"/>
    <x v="5"/>
    <x v="11"/>
    <s v="Minotaur V | LADEE"/>
    <x v="143"/>
    <x v="1338"/>
    <x v="0"/>
    <n v="55"/>
    <n v="4565"/>
    <x v="0"/>
  </r>
  <r>
    <x v="5"/>
    <x v="73"/>
    <x v="1"/>
    <s v="Thu Sep 05, 2013"/>
    <s v="2013-09-05"/>
    <s v="00:00:00"/>
    <x v="5"/>
    <x v="11"/>
    <s v="SpaceShipTwo | PF02"/>
    <x v="6"/>
    <x v="892"/>
    <x v="0"/>
    <m/>
    <n v="0"/>
    <x v="0"/>
  </r>
  <r>
    <x v="2"/>
    <x v="17"/>
    <x v="3"/>
    <s v="Sun Sep 01, 2013 19:16 UTC"/>
    <s v="2013-09-01"/>
    <s v="19:16:00"/>
    <x v="5"/>
    <x v="11"/>
    <s v="Long March 4C | Yaogan-17 1, 2 &amp; 3"/>
    <x v="41"/>
    <x v="1339"/>
    <x v="0"/>
    <n v="64.680000000000007"/>
    <n v="5368.4400000000005"/>
    <x v="0"/>
  </r>
  <r>
    <x v="42"/>
    <x v="75"/>
    <x v="8"/>
    <s v="Sat Aug 31, 2013 20:05 UTC"/>
    <s v="2013-08-31"/>
    <s v="20:05:00"/>
    <x v="6"/>
    <x v="11"/>
    <s v="Zenit-3 SLB | AMOS 4"/>
    <x v="144"/>
    <x v="1340"/>
    <x v="1"/>
    <m/>
    <n v="0"/>
    <x v="0"/>
  </r>
  <r>
    <x v="21"/>
    <x v="37"/>
    <x v="11"/>
    <s v="Thu Aug 29, 2013 20:30 UTC"/>
    <s v="2013-08-29"/>
    <s v="20:30:00"/>
    <x v="6"/>
    <x v="11"/>
    <s v="Ariane 5 ECA | Eutelsat 25B/Es'hail 1 &amp; GSAT-7"/>
    <x v="48"/>
    <x v="1341"/>
    <x v="1"/>
    <n v="200"/>
    <n v="16600"/>
    <x v="0"/>
  </r>
  <r>
    <x v="11"/>
    <x v="56"/>
    <x v="1"/>
    <s v="Wed Aug 28, 2013 18:03 UTC"/>
    <s v="2013-08-28"/>
    <s v="18:03:00"/>
    <x v="6"/>
    <x v="11"/>
    <s v="Delta IV Heavy | KH-11 16 (USA-245) (NROL-65)"/>
    <x v="49"/>
    <x v="1342"/>
    <x v="0"/>
    <n v="350"/>
    <n v="29050"/>
    <x v="0"/>
  </r>
  <r>
    <x v="40"/>
    <x v="79"/>
    <x v="0"/>
    <s v="Thu Aug 22, 2013 14:39 UTC"/>
    <s v="2013-08-22"/>
    <s v="14:39:00"/>
    <x v="6"/>
    <x v="11"/>
    <s v="Dnepr | KompSat-5"/>
    <x v="133"/>
    <x v="1343"/>
    <x v="1"/>
    <n v="29"/>
    <n v="2407"/>
    <x v="0"/>
  </r>
  <r>
    <x v="11"/>
    <x v="38"/>
    <x v="1"/>
    <s v="Thu Aug 08, 2013 00:29 UTC"/>
    <s v="2013-08-08"/>
    <s v="00:29:00"/>
    <x v="6"/>
    <x v="11"/>
    <s v="Delta IV Medium+ (5,4) | WGS-6 (USA-244)"/>
    <x v="106"/>
    <x v="1344"/>
    <x v="1"/>
    <m/>
    <n v="0"/>
    <x v="0"/>
  </r>
  <r>
    <x v="8"/>
    <x v="46"/>
    <x v="6"/>
    <s v="Sat Aug 03, 2013 19:48 UTC"/>
    <s v="2013-08-03"/>
    <s v="19:48:00"/>
    <x v="6"/>
    <x v="11"/>
    <s v="H-IIB | HTV-4"/>
    <x v="96"/>
    <x v="1345"/>
    <x v="1"/>
    <n v="112.5"/>
    <n v="9337.5"/>
    <x v="0"/>
  </r>
  <r>
    <x v="16"/>
    <x v="22"/>
    <x v="8"/>
    <s v="Sat Jul 27, 2013 20:45 UTC"/>
    <s v="2013-07-27"/>
    <s v="20:45:00"/>
    <x v="7"/>
    <x v="11"/>
    <s v="Soyuz U | Progress M-20M"/>
    <x v="122"/>
    <x v="1346"/>
    <x v="1"/>
    <n v="20"/>
    <n v="1660"/>
    <x v="0"/>
  </r>
  <r>
    <x v="21"/>
    <x v="37"/>
    <x v="11"/>
    <s v="Thu Jul 25, 2013 19:54 UTC"/>
    <s v="2013-07-25"/>
    <s v="19:54:00"/>
    <x v="7"/>
    <x v="11"/>
    <s v="Ariane 5 ECA | Alphasat I-XL &amp; INSAT-3D"/>
    <x v="48"/>
    <x v="1347"/>
    <x v="1"/>
    <n v="200"/>
    <n v="16600"/>
    <x v="0"/>
  </r>
  <r>
    <x v="2"/>
    <x v="35"/>
    <x v="3"/>
    <s v="Fri Jul 19, 2013 23:37 UTC"/>
    <s v="2013-07-19"/>
    <s v="23:37:00"/>
    <x v="7"/>
    <x v="11"/>
    <s v="Long March 4C | Shijian-15, CX-3, Shiyan-7A &amp; 7B"/>
    <x v="41"/>
    <x v="1348"/>
    <x v="0"/>
    <n v="64.680000000000007"/>
    <n v="5368.4400000000005"/>
    <x v="0"/>
  </r>
  <r>
    <x v="11"/>
    <x v="15"/>
    <x v="1"/>
    <s v="Fri Jul 19, 2013 13:00 UTC"/>
    <s v="2013-07-19"/>
    <s v="13:00:00"/>
    <x v="7"/>
    <x v="11"/>
    <s v="Atlas V 551 | MUOS-2"/>
    <x v="42"/>
    <x v="1349"/>
    <x v="0"/>
    <n v="153"/>
    <n v="12699"/>
    <x v="0"/>
  </r>
  <r>
    <x v="2"/>
    <x v="17"/>
    <x v="3"/>
    <s v="Mon Jul 15, 2013 09:27 UTC"/>
    <s v="2013-07-15"/>
    <s v="09:27:00"/>
    <x v="7"/>
    <x v="11"/>
    <s v="Long March 2C | Shijian-11 05"/>
    <x v="3"/>
    <x v="1350"/>
    <x v="0"/>
    <n v="30.8"/>
    <n v="2556.4"/>
    <x v="0"/>
  </r>
  <r>
    <x v="16"/>
    <x v="47"/>
    <x v="8"/>
    <s v="Tue Jul 02, 2013 02:38 UTC"/>
    <s v="2013-07-02"/>
    <s v="02:38:00"/>
    <x v="7"/>
    <x v="11"/>
    <s v="Proton-M/DM-3 | Cosmos 2488, 2489 &amp; 2490"/>
    <x v="63"/>
    <x v="1351"/>
    <x v="0"/>
    <n v="65"/>
    <n v="5395"/>
    <x v="2"/>
  </r>
  <r>
    <x v="12"/>
    <x v="16"/>
    <x v="7"/>
    <s v="Mon Jul 01, 2013 18:11 UTC"/>
    <s v="2013-07-01"/>
    <s v="18:11:00"/>
    <x v="7"/>
    <x v="11"/>
    <s v="PSLV-XL | IRNSS-1A"/>
    <x v="44"/>
    <x v="1352"/>
    <x v="0"/>
    <n v="31"/>
    <n v="2573"/>
    <x v="0"/>
  </r>
  <r>
    <x v="22"/>
    <x v="65"/>
    <x v="1"/>
    <s v="Fri Jun 28, 2013 02:27 UTC"/>
    <s v="2013-06-28"/>
    <s v="02:27:00"/>
    <x v="8"/>
    <x v="11"/>
    <s v="Pegasus XL | IRIS"/>
    <x v="90"/>
    <x v="1353"/>
    <x v="0"/>
    <n v="40"/>
    <n v="3320"/>
    <x v="0"/>
  </r>
  <r>
    <x v="0"/>
    <x v="80"/>
    <x v="8"/>
    <s v="Thu Jun 27, 2013 16:53 UTC"/>
    <s v="2013-06-27"/>
    <s v="16:53:00"/>
    <x v="8"/>
    <x v="11"/>
    <s v="Strela | Cosmos 2487"/>
    <x v="135"/>
    <x v="1354"/>
    <x v="1"/>
    <m/>
    <n v="0"/>
    <x v="0"/>
  </r>
  <r>
    <x v="21"/>
    <x v="63"/>
    <x v="11"/>
    <s v="Tue Jun 25, 2013 19:27 UTC"/>
    <s v="2013-06-25"/>
    <s v="19:27:00"/>
    <x v="8"/>
    <x v="11"/>
    <s v="Soyuz ST-B/Fregat-MT | O3b FM01-FM02/FM04-FM05"/>
    <x v="82"/>
    <x v="1355"/>
    <x v="0"/>
    <n v="30"/>
    <n v="2490"/>
    <x v="0"/>
  </r>
  <r>
    <x v="0"/>
    <x v="22"/>
    <x v="8"/>
    <s v="Tue Jun 25, 2013 17:28 UTC"/>
    <s v="2013-06-25"/>
    <s v="17:28:00"/>
    <x v="8"/>
    <x v="11"/>
    <s v="Soyuz 2.1b | Resurs-P No.1"/>
    <x v="20"/>
    <x v="1356"/>
    <x v="0"/>
    <n v="20"/>
    <n v="1660"/>
    <x v="0"/>
  </r>
  <r>
    <x v="2"/>
    <x v="24"/>
    <x v="3"/>
    <s v="Tue Jun 11, 2013 09:38 UTC"/>
    <s v="2013-06-11"/>
    <s v="09:38:00"/>
    <x v="8"/>
    <x v="11"/>
    <s v="Long March 2F/G | Shenzhou 10"/>
    <x v="37"/>
    <x v="1357"/>
    <x v="0"/>
    <m/>
    <n v="0"/>
    <x v="0"/>
  </r>
  <r>
    <x v="0"/>
    <x v="0"/>
    <x v="0"/>
    <s v="Fri Jun 07, 2013 18:37 UTC"/>
    <s v="2013-06-07"/>
    <s v="18:37:00"/>
    <x v="8"/>
    <x v="11"/>
    <s v="Soyuz 2.1b | Cosmos 2486"/>
    <x v="20"/>
    <x v="1358"/>
    <x v="0"/>
    <n v="20"/>
    <n v="1660"/>
    <x v="0"/>
  </r>
  <r>
    <x v="21"/>
    <x v="37"/>
    <x v="11"/>
    <s v="Wed Jun 05, 2013 21:52 UTC"/>
    <s v="2013-06-05"/>
    <s v="21:52:00"/>
    <x v="8"/>
    <x v="11"/>
    <s v="Ariane 5 ES | ATV-4"/>
    <x v="111"/>
    <x v="1359"/>
    <x v="1"/>
    <m/>
    <n v="0"/>
    <x v="0"/>
  </r>
  <r>
    <x v="36"/>
    <x v="45"/>
    <x v="8"/>
    <s v="Mon Jun 03, 2013 09:18 UTC"/>
    <s v="2013-06-03"/>
    <s v="09:18:00"/>
    <x v="8"/>
    <x v="11"/>
    <s v="Proton-M/Briz-M | SES-6"/>
    <x v="60"/>
    <x v="1360"/>
    <x v="0"/>
    <n v="65"/>
    <n v="5395"/>
    <x v="0"/>
  </r>
  <r>
    <x v="16"/>
    <x v="71"/>
    <x v="8"/>
    <s v="Tue May 28, 2013 20:31 UTC"/>
    <s v="2013-05-28"/>
    <s v="20:31:00"/>
    <x v="9"/>
    <x v="11"/>
    <s v="Soyuz FG | Soyuz TMA-09M"/>
    <x v="100"/>
    <x v="1361"/>
    <x v="1"/>
    <m/>
    <n v="0"/>
    <x v="0"/>
  </r>
  <r>
    <x v="11"/>
    <x v="38"/>
    <x v="1"/>
    <s v="Sat May 25, 2013 00:27 UTC"/>
    <s v="2013-05-25"/>
    <s v="00:27:00"/>
    <x v="9"/>
    <x v="11"/>
    <s v="Delta IV Medium+ (5,4) | WGS-5 (USA-243)"/>
    <x v="106"/>
    <x v="1362"/>
    <x v="1"/>
    <m/>
    <n v="0"/>
    <x v="0"/>
  </r>
  <r>
    <x v="11"/>
    <x v="15"/>
    <x v="1"/>
    <s v="Wed May 15, 2013 21:38 UTC"/>
    <s v="2013-05-15"/>
    <s v="21:38:00"/>
    <x v="9"/>
    <x v="11"/>
    <s v="Atlas V 401 | GPS IIF-4"/>
    <x v="69"/>
    <x v="1363"/>
    <x v="0"/>
    <n v="109"/>
    <n v="9047"/>
    <x v="0"/>
  </r>
  <r>
    <x v="36"/>
    <x v="45"/>
    <x v="8"/>
    <s v="Tue May 14, 2013 16:01 UTC"/>
    <s v="2013-05-14"/>
    <s v="16:01:00"/>
    <x v="9"/>
    <x v="11"/>
    <s v="Proton-M/Briz-M | Eutelsat 3D"/>
    <x v="60"/>
    <x v="1364"/>
    <x v="0"/>
    <n v="65"/>
    <n v="5395"/>
    <x v="0"/>
  </r>
  <r>
    <x v="21"/>
    <x v="31"/>
    <x v="11"/>
    <s v="Tue May 07, 2013 02:06 UTC"/>
    <s v="2013-05-07"/>
    <s v="02:06:00"/>
    <x v="9"/>
    <x v="11"/>
    <s v="Vega | Proba-V, VNREDSat-1A &amp; ESTCube-1"/>
    <x v="38"/>
    <x v="1365"/>
    <x v="0"/>
    <n v="37"/>
    <n v="3071"/>
    <x v="0"/>
  </r>
  <r>
    <x v="2"/>
    <x v="18"/>
    <x v="3"/>
    <s v="Wed May 01, 2013 16:06 UTC"/>
    <s v="2013-05-01"/>
    <s v="16:06:00"/>
    <x v="9"/>
    <x v="11"/>
    <s v="Long March 3B/E | ChinaSat-11"/>
    <x v="34"/>
    <x v="1366"/>
    <x v="0"/>
    <n v="29.15"/>
    <n v="2419.4499999999998"/>
    <x v="0"/>
  </r>
  <r>
    <x v="5"/>
    <x v="73"/>
    <x v="1"/>
    <s v="Mon Apr 29, 2013 15:02 UTC"/>
    <s v="2013-04-29"/>
    <s v="15:02:00"/>
    <x v="10"/>
    <x v="11"/>
    <s v="SpaceShipTwo | PF01"/>
    <x v="6"/>
    <x v="908"/>
    <x v="0"/>
    <m/>
    <n v="0"/>
    <x v="0"/>
  </r>
  <r>
    <x v="0"/>
    <x v="0"/>
    <x v="0"/>
    <s v="Fri Apr 26, 2013 05:23 UTC"/>
    <s v="2013-04-26"/>
    <s v="05:23:00"/>
    <x v="10"/>
    <x v="11"/>
    <s v="Soyuz 2.1b/Fregat-M | Cosmos 2485"/>
    <x v="23"/>
    <x v="1367"/>
    <x v="0"/>
    <n v="25"/>
    <n v="2075"/>
    <x v="0"/>
  </r>
  <r>
    <x v="2"/>
    <x v="17"/>
    <x v="3"/>
    <s v="Fri Apr 26, 2013 04:13 UTC"/>
    <s v="2013-04-26"/>
    <s v="04:13:00"/>
    <x v="10"/>
    <x v="11"/>
    <s v="Long March 2D | Gaofen-1, TÃ¼rksat-3USat &amp; Others"/>
    <x v="26"/>
    <x v="1368"/>
    <x v="0"/>
    <n v="29.75"/>
    <n v="2469.25"/>
    <x v="0"/>
  </r>
  <r>
    <x v="16"/>
    <x v="71"/>
    <x v="8"/>
    <s v="Wed Apr 24, 2013 10:12 UTC"/>
    <s v="2013-04-24"/>
    <s v="10:12:00"/>
    <x v="10"/>
    <x v="11"/>
    <s v="Soyuz U | Progress M-19M"/>
    <x v="122"/>
    <x v="1369"/>
    <x v="1"/>
    <n v="20"/>
    <n v="1660"/>
    <x v="0"/>
  </r>
  <r>
    <x v="22"/>
    <x v="36"/>
    <x v="1"/>
    <s v="Sun Apr 21, 2013 21:00 UTC"/>
    <s v="2013-04-21"/>
    <s v="21:00:00"/>
    <x v="10"/>
    <x v="11"/>
    <s v="Antares 110 | Antares A-ONE (CMS &amp; Others)"/>
    <x v="141"/>
    <x v="1370"/>
    <x v="1"/>
    <n v="80"/>
    <n v="6640"/>
    <x v="0"/>
  </r>
  <r>
    <x v="16"/>
    <x v="22"/>
    <x v="8"/>
    <s v="Fri Apr 19, 2013 10:00 UTC"/>
    <s v="2013-04-19"/>
    <s v="10:00:00"/>
    <x v="10"/>
    <x v="11"/>
    <s v="Soyuz 2.1a | Bion-M nÂ°01"/>
    <x v="30"/>
    <x v="1371"/>
    <x v="0"/>
    <n v="17.420000000000002"/>
    <n v="1445.8600000000001"/>
    <x v="0"/>
  </r>
  <r>
    <x v="36"/>
    <x v="45"/>
    <x v="8"/>
    <s v="Mon Apr 15, 2013 18:35 UTC"/>
    <s v="2013-04-15"/>
    <s v="18:35:00"/>
    <x v="10"/>
    <x v="11"/>
    <s v="Proton-M/Briz-M | Anik G1"/>
    <x v="60"/>
    <x v="1372"/>
    <x v="0"/>
    <n v="65"/>
    <n v="5395"/>
    <x v="0"/>
  </r>
  <r>
    <x v="16"/>
    <x v="71"/>
    <x v="8"/>
    <s v="Thu Mar 28, 2013 20:43 UTC"/>
    <s v="2013-03-28"/>
    <s v="20:43:00"/>
    <x v="11"/>
    <x v="11"/>
    <s v="Soyuz FG | Soyuz TMA-08M"/>
    <x v="100"/>
    <x v="1373"/>
    <x v="1"/>
    <m/>
    <n v="0"/>
    <x v="0"/>
  </r>
  <r>
    <x v="36"/>
    <x v="45"/>
    <x v="8"/>
    <s v="Tue Mar 26, 2013 19:06 UTC"/>
    <s v="2013-03-26"/>
    <s v="19:06:00"/>
    <x v="11"/>
    <x v="11"/>
    <s v="Proton-M/Briz-M | Satmex 8"/>
    <x v="60"/>
    <x v="1374"/>
    <x v="0"/>
    <n v="65"/>
    <n v="5395"/>
    <x v="0"/>
  </r>
  <r>
    <x v="11"/>
    <x v="15"/>
    <x v="1"/>
    <s v="Tue Mar 19, 2013 21:21 UTC"/>
    <s v="2013-03-19"/>
    <s v="21:21:00"/>
    <x v="11"/>
    <x v="11"/>
    <s v="Atlas V 401 | SBIRS GEO-2"/>
    <x v="69"/>
    <x v="1375"/>
    <x v="0"/>
    <n v="109"/>
    <n v="9047"/>
    <x v="0"/>
  </r>
  <r>
    <x v="1"/>
    <x v="1"/>
    <x v="1"/>
    <s v="Fri Mar 01, 2013 15:10 UTC"/>
    <s v="2013-03-01"/>
    <s v="15:10:00"/>
    <x v="11"/>
    <x v="11"/>
    <s v="Falcon 9 Block 1 (v1.0) | CRS SpX-2"/>
    <x v="145"/>
    <x v="1376"/>
    <x v="1"/>
    <n v="59.5"/>
    <n v="4938.5"/>
    <x v="0"/>
  </r>
  <r>
    <x v="12"/>
    <x v="16"/>
    <x v="7"/>
    <s v="Mon Feb 25, 2013 12:31 UTC"/>
    <s v="2013-02-25"/>
    <s v="12:31:00"/>
    <x v="0"/>
    <x v="11"/>
    <s v="PSLV-CA | SARAL &amp; Rideshares"/>
    <x v="46"/>
    <x v="1377"/>
    <x v="0"/>
    <n v="21"/>
    <n v="1743"/>
    <x v="0"/>
  </r>
  <r>
    <x v="11"/>
    <x v="52"/>
    <x v="1"/>
    <s v="Mon Feb 11, 2013 18:02 UTC"/>
    <s v="2013-02-11"/>
    <s v="18:02:00"/>
    <x v="0"/>
    <x v="11"/>
    <s v="Atlas V 401 | Landsat 8"/>
    <x v="69"/>
    <x v="1378"/>
    <x v="0"/>
    <n v="109"/>
    <n v="9047"/>
    <x v="0"/>
  </r>
  <r>
    <x v="16"/>
    <x v="71"/>
    <x v="8"/>
    <s v="Mon Feb 11, 2013 14:41 UTC"/>
    <s v="2013-02-11"/>
    <s v="14:41:00"/>
    <x v="0"/>
    <x v="11"/>
    <s v="Soyuz U | Progress M-18M"/>
    <x v="122"/>
    <x v="1379"/>
    <x v="1"/>
    <n v="20"/>
    <n v="1660"/>
    <x v="0"/>
  </r>
  <r>
    <x v="21"/>
    <x v="37"/>
    <x v="11"/>
    <s v="Thu Feb 07, 2013 21:36 UTC"/>
    <s v="2013-02-07"/>
    <s v="21:36:00"/>
    <x v="0"/>
    <x v="11"/>
    <s v="Ariane 5 ECA | Amazonas-3 &amp; Azerspace-1"/>
    <x v="48"/>
    <x v="1380"/>
    <x v="1"/>
    <n v="200"/>
    <n v="16600"/>
    <x v="0"/>
  </r>
  <r>
    <x v="34"/>
    <x v="22"/>
    <x v="8"/>
    <s v="Wed Feb 06, 2013 16:04 UTC"/>
    <s v="2013-02-06"/>
    <s v="16:04:00"/>
    <x v="0"/>
    <x v="11"/>
    <s v="Soyuz 2.1a/Fregat | Globalstar-2 M079, 74, 76, 77, 75 &amp; 73"/>
    <x v="108"/>
    <x v="1381"/>
    <x v="0"/>
    <n v="23"/>
    <n v="1909"/>
    <x v="0"/>
  </r>
  <r>
    <x v="41"/>
    <x v="82"/>
    <x v="15"/>
    <s v="Fri Feb 01, 2013 06:55 UTC"/>
    <s v="2013-02-01"/>
    <s v="06:55:00"/>
    <x v="0"/>
    <x v="11"/>
    <s v="Zenit-3 SL | Intelsat 27"/>
    <x v="140"/>
    <x v="1382"/>
    <x v="1"/>
    <m/>
    <n v="0"/>
    <x v="2"/>
  </r>
  <r>
    <x v="11"/>
    <x v="15"/>
    <x v="1"/>
    <s v="Thu Jan 31, 2013 01:48 UTC"/>
    <s v="2013-01-31"/>
    <s v="01:48:00"/>
    <x v="1"/>
    <x v="11"/>
    <s v="Atlas V 401 | TDRS-K"/>
    <x v="69"/>
    <x v="1383"/>
    <x v="0"/>
    <n v="109"/>
    <n v="9047"/>
    <x v="0"/>
  </r>
  <r>
    <x v="23"/>
    <x v="83"/>
    <x v="9"/>
    <s v="Wed Jan 30, 2013 07:00 UTC"/>
    <s v="2013-01-30"/>
    <s v="07:00:00"/>
    <x v="1"/>
    <x v="11"/>
    <s v="KSLV-1 | STSAT-2C"/>
    <x v="146"/>
    <x v="1384"/>
    <x v="1"/>
    <m/>
    <n v="0"/>
    <x v="0"/>
  </r>
  <r>
    <x v="8"/>
    <x v="12"/>
    <x v="6"/>
    <s v="Sun Jan 27, 2013 04:40 UTC"/>
    <s v="2013-01-27"/>
    <s v="04:40:00"/>
    <x v="1"/>
    <x v="11"/>
    <s v="H-IIA 202 | IGS-Optical 5V &amp; IGS-Radar 4"/>
    <x v="10"/>
    <x v="1385"/>
    <x v="0"/>
    <n v="90"/>
    <n v="7470"/>
    <x v="0"/>
  </r>
  <r>
    <x v="0"/>
    <x v="69"/>
    <x v="0"/>
    <s v="Tue Jan 15, 2013 16:24 UTC"/>
    <s v="2013-01-15"/>
    <s v="16:24:00"/>
    <x v="1"/>
    <x v="11"/>
    <s v="Rokot/Briz KM | Cosmos 2482 to 2484"/>
    <x v="98"/>
    <x v="1386"/>
    <x v="1"/>
    <n v="13"/>
    <n v="1079"/>
    <x v="1"/>
  </r>
  <r>
    <x v="21"/>
    <x v="37"/>
    <x v="11"/>
    <s v="Wed Dec 19, 2012 21:49 UTC"/>
    <s v="2012-12-19"/>
    <s v="21:49:00"/>
    <x v="2"/>
    <x v="12"/>
    <s v="Ariane 5 ECA | Skynet 5D &amp; Mexsat-3"/>
    <x v="48"/>
    <x v="1387"/>
    <x v="1"/>
    <n v="200"/>
    <n v="16600"/>
    <x v="0"/>
  </r>
  <r>
    <x v="16"/>
    <x v="71"/>
    <x v="8"/>
    <s v="Wed Dec 19, 2012 12:12 UTC"/>
    <s v="2012-12-19"/>
    <s v="12:12:00"/>
    <x v="2"/>
    <x v="12"/>
    <s v="Soyuz FG | Soyuz TMA-07M"/>
    <x v="100"/>
    <x v="1388"/>
    <x v="1"/>
    <m/>
    <n v="0"/>
    <x v="0"/>
  </r>
  <r>
    <x v="2"/>
    <x v="17"/>
    <x v="3"/>
    <s v="Tue Dec 18, 2012 16:13 UTC"/>
    <s v="2012-12-18"/>
    <s v="16:13:00"/>
    <x v="2"/>
    <x v="12"/>
    <s v="Long March 2D | GÃ¶ktÃ¼rk-2"/>
    <x v="26"/>
    <x v="1389"/>
    <x v="0"/>
    <n v="29.75"/>
    <n v="2469.25"/>
    <x v="0"/>
  </r>
  <r>
    <x v="43"/>
    <x v="77"/>
    <x v="10"/>
    <s v="Wed Dec 12, 2012 00:49 UTC"/>
    <s v="2012-12-12"/>
    <s v="00:49:00"/>
    <x v="2"/>
    <x v="12"/>
    <s v="Unha-3 | KwangmyÅngsÅng 3 nÂ°2"/>
    <x v="129"/>
    <x v="1390"/>
    <x v="0"/>
    <m/>
    <n v="0"/>
    <x v="0"/>
  </r>
  <r>
    <x v="11"/>
    <x v="15"/>
    <x v="1"/>
    <s v="Tue Dec 11, 2012 18:03 UTC"/>
    <s v="2012-12-11"/>
    <s v="18:03:00"/>
    <x v="2"/>
    <x v="12"/>
    <s v="Atlas V 501 | OTV-3"/>
    <x v="39"/>
    <x v="1391"/>
    <x v="0"/>
    <n v="120"/>
    <n v="9960"/>
    <x v="0"/>
  </r>
  <r>
    <x v="36"/>
    <x v="45"/>
    <x v="8"/>
    <s v="Sat Dec 08, 2012 13:13 UTC"/>
    <s v="2012-12-08"/>
    <s v="13:13:00"/>
    <x v="2"/>
    <x v="12"/>
    <s v="Proton-M/Briz-M | Yamal 402"/>
    <x v="60"/>
    <x v="1392"/>
    <x v="0"/>
    <n v="65"/>
    <n v="5395"/>
    <x v="1"/>
  </r>
  <r>
    <x v="41"/>
    <x v="82"/>
    <x v="15"/>
    <s v="Mon Dec 03, 2012 20:43 UTC"/>
    <s v="2012-12-03"/>
    <s v="20:43:00"/>
    <x v="2"/>
    <x v="12"/>
    <s v="Zenit-3 SL | Eutelsat-70B"/>
    <x v="140"/>
    <x v="1393"/>
    <x v="1"/>
    <m/>
    <n v="0"/>
    <x v="0"/>
  </r>
  <r>
    <x v="21"/>
    <x v="63"/>
    <x v="11"/>
    <s v="Sun Dec 02, 2012 02:02 UTC"/>
    <s v="2012-12-02"/>
    <s v="02:02:00"/>
    <x v="2"/>
    <x v="12"/>
    <s v="Soyuz ST-A/Fregat | PlÃ©iades 1B"/>
    <x v="147"/>
    <x v="1394"/>
    <x v="0"/>
    <n v="30"/>
    <n v="2490"/>
    <x v="0"/>
  </r>
  <r>
    <x v="2"/>
    <x v="18"/>
    <x v="3"/>
    <s v="Tue Nov 27, 2012 10:13 UTC"/>
    <s v="2012-11-27"/>
    <s v="10:13:00"/>
    <x v="3"/>
    <x v="12"/>
    <s v="Long March 3B/E | ChinaSat-12"/>
    <x v="34"/>
    <x v="1395"/>
    <x v="0"/>
    <n v="29.15"/>
    <n v="2419.4499999999998"/>
    <x v="0"/>
  </r>
  <r>
    <x v="2"/>
    <x v="17"/>
    <x v="3"/>
    <s v="Sun Nov 25, 2012 04:06 UTC"/>
    <s v="2012-11-25"/>
    <s v="04:06:00"/>
    <x v="3"/>
    <x v="12"/>
    <s v="Long March 4C | Yaogan-16 1, 2 &amp; 3"/>
    <x v="41"/>
    <x v="1396"/>
    <x v="0"/>
    <n v="64.680000000000007"/>
    <n v="5368.4400000000005"/>
    <x v="0"/>
  </r>
  <r>
    <x v="36"/>
    <x v="45"/>
    <x v="8"/>
    <s v="Tue Nov 20, 2012 18:30 UTC"/>
    <s v="2012-11-20"/>
    <s v="18:30:00"/>
    <x v="3"/>
    <x v="12"/>
    <s v="Proton-M/Briz-M | EchoStar XVI"/>
    <x v="60"/>
    <x v="1397"/>
    <x v="0"/>
    <n v="65"/>
    <n v="5395"/>
    <x v="0"/>
  </r>
  <r>
    <x v="2"/>
    <x v="35"/>
    <x v="3"/>
    <s v="Sun Nov 18, 2012 22:53 UTC"/>
    <s v="2012-11-18"/>
    <s v="22:53:00"/>
    <x v="3"/>
    <x v="12"/>
    <s v="Long March 2C | Huanjing-1C, Xinyan 1 &amp; FN 1/1A"/>
    <x v="3"/>
    <x v="1398"/>
    <x v="0"/>
    <n v="30.8"/>
    <n v="2556.4"/>
    <x v="0"/>
  </r>
  <r>
    <x v="0"/>
    <x v="0"/>
    <x v="0"/>
    <s v="Wed Nov 14, 2012 11:42 UTC"/>
    <s v="2012-11-14"/>
    <s v="11:42:00"/>
    <x v="3"/>
    <x v="12"/>
    <s v="Soyuz 2.1a/Fregat-M | Meridian nÂ°16L"/>
    <x v="53"/>
    <x v="1399"/>
    <x v="0"/>
    <n v="23"/>
    <n v="1909"/>
    <x v="0"/>
  </r>
  <r>
    <x v="21"/>
    <x v="37"/>
    <x v="11"/>
    <s v="Sat Nov 10, 2012 21:05 UTC"/>
    <s v="2012-11-10"/>
    <s v="21:05:00"/>
    <x v="3"/>
    <x v="12"/>
    <s v="Ariane 5 ECA | Eutelsat 21B &amp; Star One C3"/>
    <x v="48"/>
    <x v="1400"/>
    <x v="1"/>
    <n v="200"/>
    <n v="16600"/>
    <x v="0"/>
  </r>
  <r>
    <x v="16"/>
    <x v="47"/>
    <x v="8"/>
    <s v="Fri Nov 02, 2012 21:03 UTC"/>
    <s v="2012-11-02"/>
    <s v="21:03:00"/>
    <x v="3"/>
    <x v="12"/>
    <s v="Proton-M/Briz-M | Yamal-300K &amp; Lutch-5B"/>
    <x v="60"/>
    <x v="1401"/>
    <x v="0"/>
    <n v="65"/>
    <n v="5395"/>
    <x v="0"/>
  </r>
  <r>
    <x v="16"/>
    <x v="71"/>
    <x v="8"/>
    <s v="Wed Oct 31, 2012 07:41 UTC"/>
    <s v="2012-10-31"/>
    <s v="07:41:00"/>
    <x v="4"/>
    <x v="12"/>
    <s v="Soyuz U | Progress M-17M"/>
    <x v="122"/>
    <x v="1402"/>
    <x v="1"/>
    <n v="20"/>
    <n v="1660"/>
    <x v="0"/>
  </r>
  <r>
    <x v="2"/>
    <x v="18"/>
    <x v="3"/>
    <s v="Thu Oct 25, 2012 15:33 UTC"/>
    <s v="2012-10-25"/>
    <s v="15:33:00"/>
    <x v="4"/>
    <x v="12"/>
    <s v="Long March 3C | Beidou-2 G6"/>
    <x v="148"/>
    <x v="1403"/>
    <x v="1"/>
    <n v="20.14"/>
    <n v="1671.6200000000001"/>
    <x v="0"/>
  </r>
  <r>
    <x v="16"/>
    <x v="22"/>
    <x v="8"/>
    <s v="Tue Oct 23, 2012 10:51 UTC"/>
    <s v="2012-10-23"/>
    <s v="10:51:00"/>
    <x v="4"/>
    <x v="12"/>
    <s v="Soyuz FG | Soyuz TMA-06M"/>
    <x v="100"/>
    <x v="1404"/>
    <x v="1"/>
    <m/>
    <n v="0"/>
    <x v="0"/>
  </r>
  <r>
    <x v="36"/>
    <x v="47"/>
    <x v="8"/>
    <s v="Sun Oct 14, 2012 08:36 UTC"/>
    <s v="2012-10-14"/>
    <s v="08:36:00"/>
    <x v="4"/>
    <x v="12"/>
    <s v="Proton-M/Briz-M | Intelsat 23"/>
    <x v="60"/>
    <x v="1405"/>
    <x v="0"/>
    <n v="65"/>
    <n v="5395"/>
    <x v="0"/>
  </r>
  <r>
    <x v="2"/>
    <x v="35"/>
    <x v="3"/>
    <s v="Sun Oct 14, 2012 03:25 UTC"/>
    <s v="2012-10-14"/>
    <s v="03:25:00"/>
    <x v="4"/>
    <x v="12"/>
    <s v="Long March 2C/SMA | Shijian-9A &amp; 9B"/>
    <x v="113"/>
    <x v="1406"/>
    <x v="1"/>
    <n v="30.8"/>
    <n v="2556.4"/>
    <x v="0"/>
  </r>
  <r>
    <x v="21"/>
    <x v="63"/>
    <x v="11"/>
    <s v="Fri Oct 12, 2012 18:15 UTC"/>
    <s v="2012-10-12"/>
    <s v="18:15:00"/>
    <x v="4"/>
    <x v="12"/>
    <s v="Soyuz ST-B/Fregat-MT | Galileo IOV FM03-FM04"/>
    <x v="82"/>
    <x v="1407"/>
    <x v="0"/>
    <n v="30"/>
    <n v="2490"/>
    <x v="0"/>
  </r>
  <r>
    <x v="1"/>
    <x v="1"/>
    <x v="1"/>
    <s v="Mon Oct 08, 2012 00:35 UTC"/>
    <s v="2012-10-08"/>
    <s v="00:35:00"/>
    <x v="4"/>
    <x v="12"/>
    <s v="Falcon 9 Block 1 (v1.0) | CRS SpX-1 &amp; OG2"/>
    <x v="145"/>
    <x v="1408"/>
    <x v="1"/>
    <n v="59.5"/>
    <n v="4938.5"/>
    <x v="1"/>
  </r>
  <r>
    <x v="11"/>
    <x v="38"/>
    <x v="1"/>
    <s v="Thu Oct 04, 2012 12:10 UTC"/>
    <s v="2012-10-04"/>
    <s v="12:10:00"/>
    <x v="4"/>
    <x v="12"/>
    <s v="Delta IV Medium+ (4,2) | GPS IIF-3"/>
    <x v="102"/>
    <x v="1409"/>
    <x v="1"/>
    <n v="164"/>
    <n v="13612"/>
    <x v="0"/>
  </r>
  <r>
    <x v="2"/>
    <x v="17"/>
    <x v="3"/>
    <s v="Sat Sep 29, 2012 04:12 UTC"/>
    <s v="2012-09-29"/>
    <s v="04:12:00"/>
    <x v="5"/>
    <x v="12"/>
    <s v="Long March 2D | VRSS-1"/>
    <x v="26"/>
    <x v="1410"/>
    <x v="0"/>
    <n v="29.75"/>
    <n v="2469.25"/>
    <x v="0"/>
  </r>
  <r>
    <x v="21"/>
    <x v="37"/>
    <x v="11"/>
    <s v="Fri Sep 28, 2012 21:18 UTC"/>
    <s v="2012-09-28"/>
    <s v="21:18:00"/>
    <x v="5"/>
    <x v="12"/>
    <s v="Ariane 5 ECA | Astra 2F &amp; GSAT-10"/>
    <x v="48"/>
    <x v="1411"/>
    <x v="1"/>
    <n v="200"/>
    <n v="16600"/>
    <x v="0"/>
  </r>
  <r>
    <x v="4"/>
    <x v="59"/>
    <x v="5"/>
    <s v="Sat Sep 22, 2012"/>
    <s v="2012-09-22"/>
    <s v="00:00:00"/>
    <x v="5"/>
    <x v="12"/>
    <s v="Safir-1B+ | Fajr"/>
    <x v="101"/>
    <x v="1206"/>
    <x v="0"/>
    <m/>
    <n v="0"/>
    <x v="2"/>
  </r>
  <r>
    <x v="2"/>
    <x v="18"/>
    <x v="3"/>
    <s v="Tue Sep 18, 2012 19:10 UTC"/>
    <s v="2012-09-18"/>
    <s v="19:10:00"/>
    <x v="5"/>
    <x v="12"/>
    <s v="Long March 3B/E | Beidou-2 M5 &amp; M6"/>
    <x v="34"/>
    <x v="1412"/>
    <x v="0"/>
    <n v="29.15"/>
    <n v="2419.4499999999998"/>
    <x v="0"/>
  </r>
  <r>
    <x v="34"/>
    <x v="22"/>
    <x v="8"/>
    <s v="Mon Sep 17, 2012 16:28 UTC"/>
    <s v="2012-09-17"/>
    <s v="16:28:00"/>
    <x v="5"/>
    <x v="12"/>
    <s v="Soyuz 2.1a/Fregat | MetOp-B"/>
    <x v="108"/>
    <x v="1413"/>
    <x v="0"/>
    <n v="23"/>
    <n v="1909"/>
    <x v="0"/>
  </r>
  <r>
    <x v="11"/>
    <x v="52"/>
    <x v="1"/>
    <s v="Thu Sep 13, 2012 21:39 UTC"/>
    <s v="2012-09-13"/>
    <s v="21:39:00"/>
    <x v="5"/>
    <x v="12"/>
    <s v="Atlas V 401 | NROL-36"/>
    <x v="69"/>
    <x v="1414"/>
    <x v="0"/>
    <n v="109"/>
    <n v="9047"/>
    <x v="0"/>
  </r>
  <r>
    <x v="12"/>
    <x v="16"/>
    <x v="7"/>
    <s v="Sun Sep 09, 2012 04:23 UTC"/>
    <s v="2012-09-09"/>
    <s v="04:23:00"/>
    <x v="5"/>
    <x v="12"/>
    <s v="PSLV-CA | SPOT-6, mRESINS &amp; PROITERES"/>
    <x v="46"/>
    <x v="1415"/>
    <x v="0"/>
    <n v="21"/>
    <n v="1743"/>
    <x v="0"/>
  </r>
  <r>
    <x v="11"/>
    <x v="15"/>
    <x v="1"/>
    <s v="Thu Aug 30, 2012 08:05 UTC"/>
    <s v="2012-08-30"/>
    <s v="08:05:00"/>
    <x v="6"/>
    <x v="12"/>
    <s v="Atlas V 401 | Van Allen Probes (RBSP)"/>
    <x v="69"/>
    <x v="1416"/>
    <x v="0"/>
    <n v="109"/>
    <n v="9047"/>
    <x v="0"/>
  </r>
  <r>
    <x v="41"/>
    <x v="82"/>
    <x v="15"/>
    <s v="Sun Aug 19, 2012 06:54 UTC"/>
    <s v="2012-08-19"/>
    <s v="06:54:00"/>
    <x v="6"/>
    <x v="12"/>
    <s v="Zenit-3 SL | Intelsat 21"/>
    <x v="140"/>
    <x v="1417"/>
    <x v="1"/>
    <m/>
    <n v="0"/>
    <x v="0"/>
  </r>
  <r>
    <x v="16"/>
    <x v="47"/>
    <x v="8"/>
    <s v="Mon Aug 06, 2012 19:31 UTC"/>
    <s v="2012-08-06"/>
    <s v="19:31:00"/>
    <x v="6"/>
    <x v="12"/>
    <s v="Proton-M/Briz-M | Telkom-3 &amp; Ekspress MD-2"/>
    <x v="60"/>
    <x v="1418"/>
    <x v="0"/>
    <n v="65"/>
    <n v="5395"/>
    <x v="2"/>
  </r>
  <r>
    <x v="21"/>
    <x v="37"/>
    <x v="11"/>
    <s v="Thu Aug 02, 2012 20:54 UTC"/>
    <s v="2012-08-02"/>
    <s v="20:54:00"/>
    <x v="6"/>
    <x v="12"/>
    <s v="Ariane 5 ECA | Intelsat 20 &amp; HYLAS 2"/>
    <x v="48"/>
    <x v="1419"/>
    <x v="1"/>
    <n v="200"/>
    <n v="16600"/>
    <x v="0"/>
  </r>
  <r>
    <x v="16"/>
    <x v="71"/>
    <x v="8"/>
    <s v="Wed Aug 01, 2012 19:35 UTC"/>
    <s v="2012-08-01"/>
    <s v="19:35:00"/>
    <x v="6"/>
    <x v="12"/>
    <s v="Soyuz U | Progress M-16M"/>
    <x v="122"/>
    <x v="1420"/>
    <x v="1"/>
    <n v="20"/>
    <n v="1660"/>
    <x v="0"/>
  </r>
  <r>
    <x v="0"/>
    <x v="69"/>
    <x v="0"/>
    <s v="Sat Jul 28, 2012 01:35 UTC"/>
    <s v="2012-07-28"/>
    <s v="01:35:00"/>
    <x v="7"/>
    <x v="12"/>
    <s v="Rokot/Briz KM | Cosmos 2481, Goniets-M nÂ°13L &amp; 15L"/>
    <x v="98"/>
    <x v="1421"/>
    <x v="1"/>
    <n v="13"/>
    <n v="1079"/>
    <x v="0"/>
  </r>
  <r>
    <x v="2"/>
    <x v="18"/>
    <x v="3"/>
    <s v="Wed Jul 25, 2012 15:43 UTC"/>
    <s v="2012-07-25"/>
    <s v="15:43:00"/>
    <x v="7"/>
    <x v="12"/>
    <s v="Long March 3C | Tianlian 1C"/>
    <x v="148"/>
    <x v="1422"/>
    <x v="1"/>
    <n v="20.14"/>
    <n v="1671.6200000000001"/>
    <x v="0"/>
  </r>
  <r>
    <x v="16"/>
    <x v="22"/>
    <x v="8"/>
    <s v="Sun Jul 22, 2012 06:41 UTC"/>
    <s v="2012-07-22"/>
    <s v="06:41:00"/>
    <x v="7"/>
    <x v="12"/>
    <s v="Soyuz FG/Fregat | Kanopuss-V nÂ°01, Zond-PP &amp; Others"/>
    <x v="149"/>
    <x v="1423"/>
    <x v="1"/>
    <m/>
    <n v="0"/>
    <x v="0"/>
  </r>
  <r>
    <x v="8"/>
    <x v="46"/>
    <x v="6"/>
    <s v="Sat Jul 21, 2012 02:06 UTC"/>
    <s v="2012-07-21"/>
    <s v="02:06:00"/>
    <x v="7"/>
    <x v="12"/>
    <s v="H-IIB | HTV-3"/>
    <x v="96"/>
    <x v="1424"/>
    <x v="1"/>
    <n v="112.5"/>
    <n v="9337.5"/>
    <x v="0"/>
  </r>
  <r>
    <x v="16"/>
    <x v="71"/>
    <x v="8"/>
    <s v="Sun Jul 15, 2012 02:40 UTC"/>
    <s v="2012-07-15"/>
    <s v="02:40:00"/>
    <x v="7"/>
    <x v="12"/>
    <s v="Soyuz FG | Soyuz TMA-05M"/>
    <x v="100"/>
    <x v="1425"/>
    <x v="1"/>
    <m/>
    <n v="0"/>
    <x v="0"/>
  </r>
  <r>
    <x v="36"/>
    <x v="47"/>
    <x v="8"/>
    <s v="Mon Jul 09, 2012 18:38 UTC"/>
    <s v="2012-07-09"/>
    <s v="18:38:00"/>
    <x v="7"/>
    <x v="12"/>
    <s v="Proton-M/Briz-M | SES-5"/>
    <x v="60"/>
    <x v="1426"/>
    <x v="0"/>
    <n v="65"/>
    <n v="5395"/>
    <x v="0"/>
  </r>
  <r>
    <x v="21"/>
    <x v="37"/>
    <x v="11"/>
    <s v="Thu Jul 05, 2012 21:36 UTC"/>
    <s v="2012-07-05"/>
    <s v="21:36:00"/>
    <x v="7"/>
    <x v="12"/>
    <s v="Ariane 5 ECA | EchoStar XVII &amp; MSG-3"/>
    <x v="48"/>
    <x v="1427"/>
    <x v="1"/>
    <n v="200"/>
    <n v="16600"/>
    <x v="0"/>
  </r>
  <r>
    <x v="11"/>
    <x v="38"/>
    <x v="1"/>
    <s v="Fri Jun 29, 2012 13:15 UTC"/>
    <s v="2012-06-29"/>
    <s v="13:15:00"/>
    <x v="8"/>
    <x v="12"/>
    <s v="Delta IV Heavy | NROL-15"/>
    <x v="49"/>
    <x v="1428"/>
    <x v="0"/>
    <n v="350"/>
    <n v="29050"/>
    <x v="0"/>
  </r>
  <r>
    <x v="11"/>
    <x v="15"/>
    <x v="1"/>
    <s v="Wed Jun 20, 2012 12:28 UTC"/>
    <s v="2012-06-20"/>
    <s v="12:28:00"/>
    <x v="8"/>
    <x v="12"/>
    <s v="Atlas V 401 | NROL-38"/>
    <x v="69"/>
    <x v="1429"/>
    <x v="0"/>
    <n v="109"/>
    <n v="9047"/>
    <x v="0"/>
  </r>
  <r>
    <x v="2"/>
    <x v="24"/>
    <x v="3"/>
    <s v="Sat Jun 16, 2012 10:37 UTC"/>
    <s v="2012-06-16"/>
    <s v="10:37:00"/>
    <x v="8"/>
    <x v="12"/>
    <s v="Long March 2F/G | Shenzhou 9"/>
    <x v="37"/>
    <x v="1430"/>
    <x v="0"/>
    <m/>
    <n v="0"/>
    <x v="0"/>
  </r>
  <r>
    <x v="22"/>
    <x v="84"/>
    <x v="16"/>
    <s v="Wed Jun 13, 2012 16:00 UTC"/>
    <s v="2012-06-13"/>
    <s v="16:00:00"/>
    <x v="8"/>
    <x v="12"/>
    <s v="Pegasus XL | NuSTAR"/>
    <x v="90"/>
    <x v="1431"/>
    <x v="0"/>
    <n v="40"/>
    <n v="3320"/>
    <x v="0"/>
  </r>
  <r>
    <x v="41"/>
    <x v="82"/>
    <x v="15"/>
    <s v="Fri Jun 01, 2012 05:22 UTC"/>
    <s v="2012-06-01"/>
    <s v="05:22:00"/>
    <x v="8"/>
    <x v="12"/>
    <s v="Zenit-3 SL | Intelsat 19"/>
    <x v="140"/>
    <x v="1432"/>
    <x v="1"/>
    <m/>
    <n v="0"/>
    <x v="0"/>
  </r>
  <r>
    <x v="2"/>
    <x v="35"/>
    <x v="3"/>
    <s v="Tue May 29, 2012 07:31 UTC"/>
    <s v="2012-05-29"/>
    <s v="07:31:00"/>
    <x v="9"/>
    <x v="12"/>
    <s v="Long March 4C | Yaogan 15"/>
    <x v="41"/>
    <x v="1433"/>
    <x v="0"/>
    <n v="64.680000000000007"/>
    <n v="5368.4400000000005"/>
    <x v="0"/>
  </r>
  <r>
    <x v="2"/>
    <x v="18"/>
    <x v="3"/>
    <s v="Sat May 26, 2012 15:56 UTC"/>
    <s v="2012-05-26"/>
    <s v="15:56:00"/>
    <x v="9"/>
    <x v="12"/>
    <s v="Long March 3B/E | ChinaSat-2A"/>
    <x v="34"/>
    <x v="1434"/>
    <x v="0"/>
    <n v="29.15"/>
    <n v="2419.4499999999998"/>
    <x v="0"/>
  </r>
  <r>
    <x v="4"/>
    <x v="59"/>
    <x v="5"/>
    <s v="Wed May 23, 2012"/>
    <s v="2012-05-23"/>
    <s v="00:00:00"/>
    <x v="9"/>
    <x v="12"/>
    <s v="Safir-1B+ | Fajr"/>
    <x v="101"/>
    <x v="1206"/>
    <x v="0"/>
    <m/>
    <n v="0"/>
    <x v="2"/>
  </r>
  <r>
    <x v="1"/>
    <x v="1"/>
    <x v="1"/>
    <s v="Tue May 22, 2012 07:44 UTC"/>
    <s v="2012-05-22"/>
    <s v="07:44:00"/>
    <x v="9"/>
    <x v="12"/>
    <s v="Falcon 9 Block 1 (v1.0) | COTS-2+"/>
    <x v="145"/>
    <x v="1435"/>
    <x v="1"/>
    <n v="59.5"/>
    <n v="4938.5"/>
    <x v="0"/>
  </r>
  <r>
    <x v="36"/>
    <x v="47"/>
    <x v="8"/>
    <s v="Thu May 17, 2012 19:12 UTC"/>
    <s v="2012-05-17"/>
    <s v="19:12:00"/>
    <x v="9"/>
    <x v="12"/>
    <s v="Proton-M/Briz-M | Nimiq 6"/>
    <x v="60"/>
    <x v="1436"/>
    <x v="0"/>
    <n v="65"/>
    <n v="5395"/>
    <x v="0"/>
  </r>
  <r>
    <x v="8"/>
    <x v="12"/>
    <x v="6"/>
    <s v="Thu May 17, 2012 16:39 UTC"/>
    <s v="2012-05-17"/>
    <s v="16:39:00"/>
    <x v="9"/>
    <x v="12"/>
    <s v="H-IIA 202 | Shizuku, KOMPSAT 3 &amp; Others"/>
    <x v="10"/>
    <x v="1437"/>
    <x v="0"/>
    <n v="90"/>
    <n v="7470"/>
    <x v="0"/>
  </r>
  <r>
    <x v="0"/>
    <x v="85"/>
    <x v="0"/>
    <s v="Thu May 17, 2012 14:05 UTC"/>
    <s v="2012-05-17"/>
    <s v="14:05:00"/>
    <x v="9"/>
    <x v="12"/>
    <s v="Soyuz U | Cosmos 2480"/>
    <x v="122"/>
    <x v="1438"/>
    <x v="1"/>
    <n v="20"/>
    <n v="1660"/>
    <x v="0"/>
  </r>
  <r>
    <x v="21"/>
    <x v="37"/>
    <x v="11"/>
    <s v="Tue May 15, 2012 22:13 UTC"/>
    <s v="2012-05-15"/>
    <s v="22:13:00"/>
    <x v="9"/>
    <x v="12"/>
    <s v="Ariane 5 ECA | JCSAT-13 &amp; Vinasat-2"/>
    <x v="48"/>
    <x v="1439"/>
    <x v="1"/>
    <n v="200"/>
    <n v="16600"/>
    <x v="0"/>
  </r>
  <r>
    <x v="16"/>
    <x v="71"/>
    <x v="8"/>
    <s v="Tue May 15, 2012 03:01 UTC"/>
    <s v="2012-05-15"/>
    <s v="03:01:00"/>
    <x v="9"/>
    <x v="12"/>
    <s v="Soyuz FG | Soyuz TMA-04M"/>
    <x v="100"/>
    <x v="1440"/>
    <x v="1"/>
    <m/>
    <n v="0"/>
    <x v="0"/>
  </r>
  <r>
    <x v="2"/>
    <x v="35"/>
    <x v="3"/>
    <s v="Thu May 10, 2012 07:06 UTC"/>
    <s v="2012-05-10"/>
    <s v="07:06:00"/>
    <x v="9"/>
    <x v="12"/>
    <s v="Long March 4B | Yaogan 14 &amp; Tiantuo-1"/>
    <x v="55"/>
    <x v="1441"/>
    <x v="0"/>
    <n v="64.680000000000007"/>
    <n v="5368.4400000000005"/>
    <x v="0"/>
  </r>
  <r>
    <x v="2"/>
    <x v="17"/>
    <x v="3"/>
    <s v="Sun May 06, 2012 07:10 UTC"/>
    <s v="2012-05-06"/>
    <s v="07:10:00"/>
    <x v="9"/>
    <x v="12"/>
    <s v="Long March 2D | Tianhui-1B"/>
    <x v="26"/>
    <x v="1442"/>
    <x v="0"/>
    <n v="29.75"/>
    <n v="2469.25"/>
    <x v="0"/>
  </r>
  <r>
    <x v="11"/>
    <x v="15"/>
    <x v="1"/>
    <s v="Fri May 04, 2012 18:42 UTC"/>
    <s v="2012-05-04"/>
    <s v="18:42:00"/>
    <x v="9"/>
    <x v="12"/>
    <s v="Atlas V 531 | AEHF-2"/>
    <x v="74"/>
    <x v="1443"/>
    <x v="0"/>
    <n v="140"/>
    <n v="11620"/>
    <x v="0"/>
  </r>
  <r>
    <x v="2"/>
    <x v="18"/>
    <x v="3"/>
    <s v="Sun Apr 29, 2012 20:50 UTC"/>
    <s v="2012-04-29"/>
    <s v="20:50:00"/>
    <x v="10"/>
    <x v="12"/>
    <s v="Long March 3B/E | Beidou-2 M3 &amp; M4"/>
    <x v="34"/>
    <x v="1444"/>
    <x v="0"/>
    <n v="29.15"/>
    <n v="2419.4499999999998"/>
    <x v="0"/>
  </r>
  <r>
    <x v="12"/>
    <x v="16"/>
    <x v="7"/>
    <s v="Thu Apr 26, 2012 00:17 UTC"/>
    <s v="2012-04-26"/>
    <s v="00:17:00"/>
    <x v="10"/>
    <x v="12"/>
    <s v="PSLV-XL | RISAT-1"/>
    <x v="44"/>
    <x v="1445"/>
    <x v="0"/>
    <n v="31"/>
    <n v="2573"/>
    <x v="0"/>
  </r>
  <r>
    <x v="36"/>
    <x v="45"/>
    <x v="8"/>
    <s v="Mon Apr 23, 2012 22:18 UTC"/>
    <s v="2012-04-23"/>
    <s v="22:18:00"/>
    <x v="10"/>
    <x v="12"/>
    <s v="Proton-M/Briz-M | YahSat-1B"/>
    <x v="60"/>
    <x v="1446"/>
    <x v="0"/>
    <n v="65"/>
    <n v="5395"/>
    <x v="0"/>
  </r>
  <r>
    <x v="16"/>
    <x v="22"/>
    <x v="8"/>
    <s v="Fri Apr 20, 2012 12:50 UTC"/>
    <s v="2012-04-20"/>
    <s v="12:50:00"/>
    <x v="10"/>
    <x v="12"/>
    <s v="Soyuz U | Progress M-15M"/>
    <x v="122"/>
    <x v="1447"/>
    <x v="1"/>
    <n v="20"/>
    <n v="1660"/>
    <x v="0"/>
  </r>
  <r>
    <x v="43"/>
    <x v="77"/>
    <x v="10"/>
    <s v="Thu Apr 12, 2012 22:38 UTC"/>
    <s v="2012-04-12"/>
    <s v="22:38:00"/>
    <x v="10"/>
    <x v="12"/>
    <s v="Unha-3 | KwangmyÅngsÅng 3"/>
    <x v="129"/>
    <x v="1448"/>
    <x v="0"/>
    <m/>
    <n v="0"/>
    <x v="2"/>
  </r>
  <r>
    <x v="11"/>
    <x v="56"/>
    <x v="1"/>
    <s v="Tue Apr 03, 2012 23:12 UTC"/>
    <s v="2012-04-03"/>
    <s v="23:12:00"/>
    <x v="10"/>
    <x v="12"/>
    <s v="Delta IV Medium+ (5,2) | NROL-25"/>
    <x v="117"/>
    <x v="1449"/>
    <x v="1"/>
    <m/>
    <n v="0"/>
    <x v="0"/>
  </r>
  <r>
    <x v="2"/>
    <x v="18"/>
    <x v="3"/>
    <s v="Sat Mar 31, 2012 10:27 UTC"/>
    <s v="2012-03-31"/>
    <s v="10:27:00"/>
    <x v="11"/>
    <x v="12"/>
    <s v="Long March 3B/E | Apstar-7"/>
    <x v="34"/>
    <x v="1450"/>
    <x v="0"/>
    <n v="29.15"/>
    <n v="2419.4499999999998"/>
    <x v="0"/>
  </r>
  <r>
    <x v="16"/>
    <x v="47"/>
    <x v="8"/>
    <s v="Fri Mar 30, 2012 05:49 UTC"/>
    <s v="2012-03-30"/>
    <s v="05:49:00"/>
    <x v="11"/>
    <x v="12"/>
    <s v="Proton K/Block-DM-2 | Cosmos 2479"/>
    <x v="150"/>
    <x v="1451"/>
    <x v="1"/>
    <m/>
    <n v="0"/>
    <x v="0"/>
  </r>
  <r>
    <x v="36"/>
    <x v="45"/>
    <x v="8"/>
    <s v="Sun Mar 25, 2012 12:10 UTC"/>
    <s v="2012-03-25"/>
    <s v="12:10:00"/>
    <x v="11"/>
    <x v="12"/>
    <s v="Proton-M/Briz-M | Intelsat 22"/>
    <x v="60"/>
    <x v="1452"/>
    <x v="0"/>
    <n v="65"/>
    <n v="5395"/>
    <x v="0"/>
  </r>
  <r>
    <x v="21"/>
    <x v="37"/>
    <x v="11"/>
    <s v="Fri Mar 23, 2012 04:34 UTC"/>
    <s v="2012-03-23"/>
    <s v="04:34:00"/>
    <x v="11"/>
    <x v="12"/>
    <s v="Ariane 5 ES | ATV-3"/>
    <x v="111"/>
    <x v="1453"/>
    <x v="1"/>
    <m/>
    <n v="0"/>
    <x v="0"/>
  </r>
  <r>
    <x v="11"/>
    <x v="15"/>
    <x v="1"/>
    <s v="Fri Feb 24, 2012 22:15 UTC"/>
    <s v="2012-02-24"/>
    <s v="22:15:00"/>
    <x v="0"/>
    <x v="12"/>
    <s v="Atlas V 551 | MUOS-1"/>
    <x v="42"/>
    <x v="1454"/>
    <x v="0"/>
    <n v="153"/>
    <n v="12699"/>
    <x v="0"/>
  </r>
  <r>
    <x v="2"/>
    <x v="18"/>
    <x v="3"/>
    <s v="Fri Feb 24, 2012 16:12 UTC"/>
    <s v="2012-02-24"/>
    <s v="16:12:00"/>
    <x v="0"/>
    <x v="12"/>
    <s v="Long March 3C | Beidou-2 G5"/>
    <x v="148"/>
    <x v="1455"/>
    <x v="1"/>
    <n v="20.14"/>
    <n v="1671.6200000000001"/>
    <x v="0"/>
  </r>
  <r>
    <x v="36"/>
    <x v="45"/>
    <x v="8"/>
    <s v="Tue Feb 14, 2012 19:36 UTC"/>
    <s v="2012-02-14"/>
    <s v="19:36:00"/>
    <x v="0"/>
    <x v="12"/>
    <s v="Proton-M/Briz-M | SES-4"/>
    <x v="60"/>
    <x v="1456"/>
    <x v="0"/>
    <n v="65"/>
    <n v="5395"/>
    <x v="0"/>
  </r>
  <r>
    <x v="32"/>
    <x v="31"/>
    <x v="11"/>
    <s v="Mon Feb 13, 2012 10:00 UTC"/>
    <s v="2012-02-13"/>
    <s v="10:00:00"/>
    <x v="0"/>
    <x v="12"/>
    <s v="Vega | Lares, AlmaSat-1 &amp; Others"/>
    <x v="38"/>
    <x v="1457"/>
    <x v="0"/>
    <n v="37"/>
    <n v="3071"/>
    <x v="0"/>
  </r>
  <r>
    <x v="4"/>
    <x v="59"/>
    <x v="5"/>
    <s v="Fri Feb 03, 2012 00:00 UTC"/>
    <s v="2012-02-03"/>
    <s v="00:00:00"/>
    <x v="0"/>
    <x v="12"/>
    <s v="Safir-1B | Navid"/>
    <x v="151"/>
    <x v="1458"/>
    <x v="1"/>
    <m/>
    <n v="0"/>
    <x v="0"/>
  </r>
  <r>
    <x v="16"/>
    <x v="71"/>
    <x v="8"/>
    <s v="Wed Jan 25, 2012 23:06 UTC"/>
    <s v="2012-01-25"/>
    <s v="23:06:00"/>
    <x v="1"/>
    <x v="12"/>
    <s v="Soyuz U | Progress M-14M"/>
    <x v="122"/>
    <x v="1459"/>
    <x v="1"/>
    <n v="20"/>
    <n v="1660"/>
    <x v="0"/>
  </r>
  <r>
    <x v="11"/>
    <x v="38"/>
    <x v="1"/>
    <s v="Fri Jan 20, 2012 00:38 UTC"/>
    <s v="2012-01-20"/>
    <s v="00:38:00"/>
    <x v="1"/>
    <x v="12"/>
    <s v="Delta IV Medium+ (5,4) | WGS-4 (USA-233)"/>
    <x v="106"/>
    <x v="1460"/>
    <x v="1"/>
    <m/>
    <n v="0"/>
    <x v="0"/>
  </r>
  <r>
    <x v="2"/>
    <x v="3"/>
    <x v="3"/>
    <s v="Fri Jan 13, 2012 00:56 UTC"/>
    <s v="2012-01-13"/>
    <s v="00:56:00"/>
    <x v="1"/>
    <x v="12"/>
    <s v="Long March 3A | Fengyun-2F"/>
    <x v="112"/>
    <x v="1461"/>
    <x v="0"/>
    <n v="69.7"/>
    <n v="5785.1"/>
    <x v="0"/>
  </r>
  <r>
    <x v="2"/>
    <x v="35"/>
    <x v="3"/>
    <s v="Mon Jan 09, 2012 03:17 UTC"/>
    <s v="2012-01-09"/>
    <s v="03:17:00"/>
    <x v="1"/>
    <x v="12"/>
    <s v="Long March 4B | Ziyuan-3 01 &amp; VesselSat-2"/>
    <x v="55"/>
    <x v="1462"/>
    <x v="0"/>
    <n v="64.680000000000007"/>
    <n v="5368.4400000000005"/>
    <x v="0"/>
  </r>
  <r>
    <x v="34"/>
    <x v="22"/>
    <x v="8"/>
    <s v="Wed Dec 28, 2011 17:09 UTC"/>
    <s v="2011-12-28"/>
    <s v="17:09:00"/>
    <x v="2"/>
    <x v="13"/>
    <s v="Soyuz 2.1a/Fregat | Globalstar-2 M083, 88, 91, 85, 81 &amp; 89"/>
    <x v="108"/>
    <x v="1463"/>
    <x v="0"/>
    <n v="23"/>
    <n v="1909"/>
    <x v="0"/>
  </r>
  <r>
    <x v="0"/>
    <x v="0"/>
    <x v="0"/>
    <s v="Fri Dec 23, 2011 12:08 UTC"/>
    <s v="2011-12-23"/>
    <s v="12:08:00"/>
    <x v="2"/>
    <x v="13"/>
    <s v="Soyuz 2.1b/Fregat-M | Meridian nÂ°15L"/>
    <x v="23"/>
    <x v="1464"/>
    <x v="0"/>
    <n v="25"/>
    <n v="2075"/>
    <x v="2"/>
  </r>
  <r>
    <x v="2"/>
    <x v="35"/>
    <x v="3"/>
    <s v="Thu Dec 22, 2011 03:26 UTC"/>
    <s v="2011-12-22"/>
    <s v="03:26:00"/>
    <x v="2"/>
    <x v="13"/>
    <s v="Long March 4B | Ziyuan-1 02C"/>
    <x v="55"/>
    <x v="1465"/>
    <x v="0"/>
    <n v="64.680000000000007"/>
    <n v="5368.4400000000005"/>
    <x v="0"/>
  </r>
  <r>
    <x v="16"/>
    <x v="71"/>
    <x v="8"/>
    <s v="Wed Dec 21, 2011 13:16 UTC"/>
    <s v="2011-12-21"/>
    <s v="13:16:00"/>
    <x v="2"/>
    <x v="13"/>
    <s v="Soyuz FG | Soyuz TMA-03M"/>
    <x v="100"/>
    <x v="1466"/>
    <x v="1"/>
    <m/>
    <n v="0"/>
    <x v="0"/>
  </r>
  <r>
    <x v="2"/>
    <x v="18"/>
    <x v="3"/>
    <s v="Mon Dec 19, 2011 16:41 UTC"/>
    <s v="2011-12-19"/>
    <s v="16:41:00"/>
    <x v="2"/>
    <x v="13"/>
    <s v="Long March 3B/E | NIGCOMSAT-1R"/>
    <x v="34"/>
    <x v="1467"/>
    <x v="0"/>
    <n v="29.15"/>
    <n v="2419.4499999999998"/>
    <x v="0"/>
  </r>
  <r>
    <x v="21"/>
    <x v="63"/>
    <x v="11"/>
    <s v="Sat Dec 17, 2011 02:03 UTC"/>
    <s v="2011-12-17"/>
    <s v="02:03:00"/>
    <x v="2"/>
    <x v="13"/>
    <s v="Soyuz ST-A/Fregat | PlÃ©iades 1A, SSOT, Elisa"/>
    <x v="147"/>
    <x v="1468"/>
    <x v="0"/>
    <n v="30"/>
    <n v="2490"/>
    <x v="0"/>
  </r>
  <r>
    <x v="8"/>
    <x v="12"/>
    <x v="6"/>
    <s v="Mon Dec 12, 2011 01:21 UTC"/>
    <s v="2011-12-12"/>
    <s v="01:21:00"/>
    <x v="2"/>
    <x v="13"/>
    <s v="H-IIA 202 | IGS-Radar 3"/>
    <x v="10"/>
    <x v="1469"/>
    <x v="0"/>
    <n v="90"/>
    <n v="7470"/>
    <x v="0"/>
  </r>
  <r>
    <x v="16"/>
    <x v="47"/>
    <x v="8"/>
    <s v="Sun Dec 11, 2011 11:16 UTC"/>
    <s v="2011-12-11"/>
    <s v="11:16:00"/>
    <x v="2"/>
    <x v="13"/>
    <s v="Proton-M/Briz-M | AMOS 5 &amp; Luch-5A"/>
    <x v="60"/>
    <x v="1470"/>
    <x v="0"/>
    <n v="65"/>
    <n v="5395"/>
    <x v="0"/>
  </r>
  <r>
    <x v="2"/>
    <x v="3"/>
    <x v="3"/>
    <s v="Thu Dec 01, 2011 21:07 UTC"/>
    <s v="2011-12-01"/>
    <s v="21:07:00"/>
    <x v="2"/>
    <x v="13"/>
    <s v="Long March 3A | Beidou-2 I5"/>
    <x v="112"/>
    <x v="1471"/>
    <x v="0"/>
    <n v="69.7"/>
    <n v="5785.1"/>
    <x v="0"/>
  </r>
  <r>
    <x v="2"/>
    <x v="35"/>
    <x v="3"/>
    <s v="Tue Nov 29, 2011 18:50 UTC"/>
    <s v="2011-11-29"/>
    <s v="18:50:00"/>
    <x v="3"/>
    <x v="13"/>
    <s v="Long March 2C | Yaogan 13"/>
    <x v="3"/>
    <x v="1472"/>
    <x v="0"/>
    <n v="30.8"/>
    <n v="2556.4"/>
    <x v="0"/>
  </r>
  <r>
    <x v="0"/>
    <x v="0"/>
    <x v="0"/>
    <s v="Mon Nov 28, 2011 08:25 UTC"/>
    <s v="2011-11-28"/>
    <s v="08:25:00"/>
    <x v="3"/>
    <x v="13"/>
    <s v="Soyuz 2.1b/Fregat-M | Cosmos 2478"/>
    <x v="23"/>
    <x v="1473"/>
    <x v="0"/>
    <n v="25"/>
    <n v="2075"/>
    <x v="0"/>
  </r>
  <r>
    <x v="11"/>
    <x v="15"/>
    <x v="1"/>
    <s v="Sat Nov 26, 2011 15:02 UTC"/>
    <s v="2011-11-26"/>
    <s v="15:02:00"/>
    <x v="3"/>
    <x v="13"/>
    <s v="Atlas V 541 | Curiosity"/>
    <x v="76"/>
    <x v="1474"/>
    <x v="0"/>
    <n v="145"/>
    <n v="12035"/>
    <x v="0"/>
  </r>
  <r>
    <x v="36"/>
    <x v="45"/>
    <x v="8"/>
    <s v="Fri Nov 25, 2011 19:10 UTC"/>
    <s v="2011-11-25"/>
    <s v="19:10:00"/>
    <x v="3"/>
    <x v="13"/>
    <s v="Proton-M/Briz-M | AsiaSat 7"/>
    <x v="60"/>
    <x v="1475"/>
    <x v="0"/>
    <n v="65"/>
    <n v="5395"/>
    <x v="0"/>
  </r>
  <r>
    <x v="2"/>
    <x v="17"/>
    <x v="3"/>
    <s v="Sun Nov 20, 2011 00:15 UTC"/>
    <s v="2011-11-20"/>
    <s v="00:15:00"/>
    <x v="3"/>
    <x v="13"/>
    <s v="Long March 2D | Shiyan-4 &amp; Chuangxin-1 03"/>
    <x v="26"/>
    <x v="1476"/>
    <x v="0"/>
    <n v="29.75"/>
    <n v="2469.25"/>
    <x v="0"/>
  </r>
  <r>
    <x v="16"/>
    <x v="71"/>
    <x v="8"/>
    <s v="Mon Nov 14, 2011 04:14 UTC"/>
    <s v="2011-11-14"/>
    <s v="04:14:00"/>
    <x v="3"/>
    <x v="13"/>
    <s v="Soyuz FG | Soyuz TMA-22"/>
    <x v="100"/>
    <x v="1477"/>
    <x v="1"/>
    <m/>
    <n v="0"/>
    <x v="0"/>
  </r>
  <r>
    <x v="2"/>
    <x v="35"/>
    <x v="3"/>
    <s v="Wed Nov 09, 2011 03:21 UTC"/>
    <s v="2011-11-09"/>
    <s v="03:21:00"/>
    <x v="3"/>
    <x v="13"/>
    <s v="Long March 4B | Yaogan 12 &amp; Tianxun-1"/>
    <x v="55"/>
    <x v="1478"/>
    <x v="0"/>
    <n v="64.680000000000007"/>
    <n v="5368.4400000000005"/>
    <x v="0"/>
  </r>
  <r>
    <x v="16"/>
    <x v="75"/>
    <x v="8"/>
    <s v="Tue Nov 08, 2011 20:16 UTC"/>
    <s v="2011-11-08"/>
    <s v="20:16:00"/>
    <x v="3"/>
    <x v="13"/>
    <s v="Zenit-2 FG | Fobos-Grunt &amp; Yinghuo 1"/>
    <x v="152"/>
    <x v="1479"/>
    <x v="1"/>
    <m/>
    <n v="0"/>
    <x v="0"/>
  </r>
  <r>
    <x v="16"/>
    <x v="47"/>
    <x v="8"/>
    <s v="Fri Nov 04, 2011 12:51 UTC"/>
    <s v="2011-11-04"/>
    <s v="12:51:00"/>
    <x v="3"/>
    <x v="13"/>
    <s v="Proton-M/Briz-M | Cosmos 2475, 2476 &amp; 2477"/>
    <x v="60"/>
    <x v="1480"/>
    <x v="0"/>
    <n v="65"/>
    <n v="5395"/>
    <x v="0"/>
  </r>
  <r>
    <x v="2"/>
    <x v="24"/>
    <x v="3"/>
    <s v="Mon Oct 31, 2011 21:58 UTC"/>
    <s v="2011-10-31"/>
    <s v="21:58:00"/>
    <x v="4"/>
    <x v="13"/>
    <s v="Long March 2F/G | Shenzhou 8"/>
    <x v="37"/>
    <x v="1481"/>
    <x v="0"/>
    <m/>
    <n v="0"/>
    <x v="0"/>
  </r>
  <r>
    <x v="16"/>
    <x v="71"/>
    <x v="8"/>
    <s v="Sun Oct 30, 2011 10:11 UTC"/>
    <s v="2011-10-30"/>
    <s v="10:11:00"/>
    <x v="4"/>
    <x v="13"/>
    <s v="Soyuz U | Progress M-13M"/>
    <x v="122"/>
    <x v="1482"/>
    <x v="1"/>
    <n v="20"/>
    <n v="1660"/>
    <x v="0"/>
  </r>
  <r>
    <x v="11"/>
    <x v="20"/>
    <x v="1"/>
    <s v="Fri Oct 28, 2011 09:48 UTC"/>
    <s v="2011-10-28"/>
    <s v="09:48:00"/>
    <x v="4"/>
    <x v="13"/>
    <s v="Delta II 7920-10C | Suomi NPP / ELaNa III"/>
    <x v="119"/>
    <x v="1483"/>
    <x v="1"/>
    <m/>
    <n v="0"/>
    <x v="0"/>
  </r>
  <r>
    <x v="21"/>
    <x v="63"/>
    <x v="11"/>
    <s v="Fri Oct 21, 2011 10:30 UTC"/>
    <s v="2011-10-21"/>
    <s v="10:30:00"/>
    <x v="4"/>
    <x v="13"/>
    <s v="Soyuz ST-B/Fregat-MT | Galileo IOV FM01-FM02"/>
    <x v="82"/>
    <x v="1484"/>
    <x v="0"/>
    <n v="30"/>
    <n v="2490"/>
    <x v="0"/>
  </r>
  <r>
    <x v="36"/>
    <x v="45"/>
    <x v="8"/>
    <s v="Wed Oct 19, 2011 18:48 UTC"/>
    <s v="2011-10-19"/>
    <s v="18:48:00"/>
    <x v="4"/>
    <x v="13"/>
    <s v="Proton-M/Briz-M | ViaSat-1"/>
    <x v="60"/>
    <x v="1485"/>
    <x v="0"/>
    <n v="65"/>
    <n v="5395"/>
    <x v="0"/>
  </r>
  <r>
    <x v="12"/>
    <x v="16"/>
    <x v="7"/>
    <s v="Wed Oct 12, 2011 05:31 UTC"/>
    <s v="2011-10-12"/>
    <s v="05:31:00"/>
    <x v="4"/>
    <x v="13"/>
    <s v="PSLV-CA | Megha-Tropiques &amp; Others"/>
    <x v="46"/>
    <x v="1486"/>
    <x v="0"/>
    <n v="21"/>
    <n v="1743"/>
    <x v="0"/>
  </r>
  <r>
    <x v="2"/>
    <x v="18"/>
    <x v="3"/>
    <s v="Fri Oct 07, 2011 08:21 UTC"/>
    <s v="2011-10-07"/>
    <s v="08:21:00"/>
    <x v="4"/>
    <x v="13"/>
    <s v="Long March 3B/E | Eutelsat W3C"/>
    <x v="34"/>
    <x v="1487"/>
    <x v="0"/>
    <n v="29.15"/>
    <n v="2419.4499999999998"/>
    <x v="0"/>
  </r>
  <r>
    <x v="42"/>
    <x v="75"/>
    <x v="8"/>
    <s v="Wed Oct 05, 2011 21:00 UTC"/>
    <s v="2011-10-05"/>
    <s v="21:00:00"/>
    <x v="4"/>
    <x v="13"/>
    <s v="Zenit-3 SLB | Intelsat 18"/>
    <x v="144"/>
    <x v="1488"/>
    <x v="1"/>
    <m/>
    <n v="0"/>
    <x v="0"/>
  </r>
  <r>
    <x v="0"/>
    <x v="0"/>
    <x v="0"/>
    <s v="Sun Oct 02, 2011 20:15 UTC"/>
    <s v="2011-10-02"/>
    <s v="20:15:00"/>
    <x v="4"/>
    <x v="13"/>
    <s v="Soyuz 2.1b/Fregat-M | Cosmos 2474"/>
    <x v="23"/>
    <x v="1489"/>
    <x v="0"/>
    <n v="25"/>
    <n v="2075"/>
    <x v="0"/>
  </r>
  <r>
    <x v="36"/>
    <x v="45"/>
    <x v="8"/>
    <s v="Thu Sep 29, 2011 18:31 UTC"/>
    <s v="2011-09-29"/>
    <s v="18:31:00"/>
    <x v="5"/>
    <x v="13"/>
    <s v="Proton-M/Briz-M | QuetzSat-1"/>
    <x v="60"/>
    <x v="1490"/>
    <x v="0"/>
    <n v="65"/>
    <n v="5395"/>
    <x v="0"/>
  </r>
  <r>
    <x v="2"/>
    <x v="24"/>
    <x v="3"/>
    <s v="Thu Sep 29, 2011 13:16 UTC"/>
    <s v="2011-09-29"/>
    <s v="13:16:00"/>
    <x v="5"/>
    <x v="13"/>
    <s v="Long March 2F/T | Tiangong-1"/>
    <x v="25"/>
    <x v="1491"/>
    <x v="0"/>
    <m/>
    <n v="0"/>
    <x v="0"/>
  </r>
  <r>
    <x v="22"/>
    <x v="86"/>
    <x v="1"/>
    <s v="Tue Sep 27, 2011 15:49 UTC"/>
    <s v="2011-09-27"/>
    <s v="15:49:00"/>
    <x v="5"/>
    <x v="13"/>
    <s v="Minotaur IV | TacSat-4"/>
    <x v="95"/>
    <x v="1492"/>
    <x v="0"/>
    <n v="46"/>
    <n v="3818"/>
    <x v="0"/>
  </r>
  <r>
    <x v="41"/>
    <x v="82"/>
    <x v="15"/>
    <s v="Sat Sep 24, 2011 20:17 UTC"/>
    <s v="2011-09-24"/>
    <s v="20:17:00"/>
    <x v="5"/>
    <x v="13"/>
    <s v="Zenit-3 SL | Atlantic Bird 7"/>
    <x v="140"/>
    <x v="1493"/>
    <x v="1"/>
    <m/>
    <n v="0"/>
    <x v="0"/>
  </r>
  <r>
    <x v="8"/>
    <x v="12"/>
    <x v="6"/>
    <s v="Fri Sep 23, 2011 04:36 UTC"/>
    <s v="2011-09-23"/>
    <s v="04:36:00"/>
    <x v="5"/>
    <x v="13"/>
    <s v="H-IIA 202 | IGS-Optical 4"/>
    <x v="10"/>
    <x v="1494"/>
    <x v="0"/>
    <n v="90"/>
    <n v="7470"/>
    <x v="0"/>
  </r>
  <r>
    <x v="21"/>
    <x v="37"/>
    <x v="11"/>
    <s v="Wed Sep 21, 2011 21:38 UTC"/>
    <s v="2011-09-21"/>
    <s v="21:38:00"/>
    <x v="5"/>
    <x v="13"/>
    <s v="Ariane 5 ECA | Arabsat-5C &amp; SES-2"/>
    <x v="48"/>
    <x v="1495"/>
    <x v="1"/>
    <n v="200"/>
    <n v="16600"/>
    <x v="0"/>
  </r>
  <r>
    <x v="16"/>
    <x v="47"/>
    <x v="8"/>
    <s v="Tue Sep 20, 2011 22:47 UTC"/>
    <s v="2011-09-20"/>
    <s v="22:47:00"/>
    <x v="5"/>
    <x v="13"/>
    <s v="Proton-M/Briz-M | Cosmos 2473"/>
    <x v="60"/>
    <x v="1496"/>
    <x v="0"/>
    <n v="65"/>
    <n v="5395"/>
    <x v="0"/>
  </r>
  <r>
    <x v="2"/>
    <x v="18"/>
    <x v="3"/>
    <s v="Sun Sep 18, 2011 16:33 UTC"/>
    <s v="2011-09-18"/>
    <s v="16:33:00"/>
    <x v="5"/>
    <x v="13"/>
    <s v="Long March 3B/E | ChinaSat-1A"/>
    <x v="34"/>
    <x v="1497"/>
    <x v="0"/>
    <n v="29.15"/>
    <n v="2419.4499999999998"/>
    <x v="0"/>
  </r>
  <r>
    <x v="11"/>
    <x v="87"/>
    <x v="1"/>
    <s v="Sat Sep 10, 2011 13:08 UTC"/>
    <s v="2011-09-10"/>
    <s v="13:08:00"/>
    <x v="5"/>
    <x v="13"/>
    <s v="Delta II 7920H-10C | GRAIL"/>
    <x v="153"/>
    <x v="1498"/>
    <x v="1"/>
    <m/>
    <n v="0"/>
    <x v="0"/>
  </r>
  <r>
    <x v="16"/>
    <x v="71"/>
    <x v="8"/>
    <s v="Wed Aug 24, 2011 13:00 UTC"/>
    <s v="2011-08-24"/>
    <s v="13:00:00"/>
    <x v="6"/>
    <x v="13"/>
    <s v="Soyuz U | Progress M-12M"/>
    <x v="122"/>
    <x v="1499"/>
    <x v="1"/>
    <n v="20"/>
    <n v="1660"/>
    <x v="2"/>
  </r>
  <r>
    <x v="2"/>
    <x v="17"/>
    <x v="3"/>
    <s v="Thu Aug 18, 2011 09:28 UTC"/>
    <s v="2011-08-18"/>
    <s v="09:28:00"/>
    <x v="6"/>
    <x v="13"/>
    <s v="Long March 2C | Shijian-11 04"/>
    <x v="3"/>
    <x v="1500"/>
    <x v="0"/>
    <n v="30.8"/>
    <n v="2556.4"/>
    <x v="2"/>
  </r>
  <r>
    <x v="16"/>
    <x v="45"/>
    <x v="8"/>
    <s v="Wed Aug 17, 2011 21:25 UTC"/>
    <s v="2011-08-17"/>
    <s v="21:25:00"/>
    <x v="6"/>
    <x v="13"/>
    <s v="Proton-M/Briz-M | Ekspress AM4"/>
    <x v="60"/>
    <x v="1501"/>
    <x v="0"/>
    <n v="65"/>
    <n v="5395"/>
    <x v="2"/>
  </r>
  <r>
    <x v="40"/>
    <x v="79"/>
    <x v="0"/>
    <s v="Wed Aug 17, 2011 07:12 UTC"/>
    <s v="2011-08-17"/>
    <s v="07:12:00"/>
    <x v="6"/>
    <x v="13"/>
    <s v="Dnepr | Sich 2 &amp; Others"/>
    <x v="133"/>
    <x v="1502"/>
    <x v="1"/>
    <n v="29"/>
    <n v="2407"/>
    <x v="0"/>
  </r>
  <r>
    <x v="2"/>
    <x v="35"/>
    <x v="3"/>
    <s v="Mon Aug 15, 2011 22:57 UTC"/>
    <s v="2011-08-15"/>
    <s v="22:57:00"/>
    <x v="6"/>
    <x v="13"/>
    <s v="Long March 4B | Haiyang-2A"/>
    <x v="55"/>
    <x v="1503"/>
    <x v="0"/>
    <n v="64.680000000000007"/>
    <n v="5368.4400000000005"/>
    <x v="0"/>
  </r>
  <r>
    <x v="2"/>
    <x v="18"/>
    <x v="3"/>
    <s v="Thu Aug 11, 2011 16:15 UTC"/>
    <s v="2011-08-11"/>
    <s v="16:15:00"/>
    <x v="6"/>
    <x v="13"/>
    <s v="Long March 3B/E | PAKSAT-1R"/>
    <x v="34"/>
    <x v="1504"/>
    <x v="0"/>
    <n v="29.15"/>
    <n v="2419.4499999999998"/>
    <x v="0"/>
  </r>
  <r>
    <x v="21"/>
    <x v="37"/>
    <x v="11"/>
    <s v="Sat Aug 06, 2011 22:52 UTC"/>
    <s v="2011-08-06"/>
    <s v="22:52:00"/>
    <x v="6"/>
    <x v="13"/>
    <s v="Ariane 5 ECA | Astra 1N &amp; BSAT-3C"/>
    <x v="48"/>
    <x v="1505"/>
    <x v="1"/>
    <n v="200"/>
    <n v="16600"/>
    <x v="0"/>
  </r>
  <r>
    <x v="11"/>
    <x v="15"/>
    <x v="1"/>
    <s v="Fri Aug 05, 2011 16:25 UTC"/>
    <s v="2011-08-05"/>
    <s v="16:25:00"/>
    <x v="6"/>
    <x v="13"/>
    <s v="Atlas V 551 | Juno"/>
    <x v="42"/>
    <x v="1506"/>
    <x v="0"/>
    <n v="153"/>
    <n v="12699"/>
    <x v="0"/>
  </r>
  <r>
    <x v="2"/>
    <x v="17"/>
    <x v="3"/>
    <s v="Fri Jul 29, 2011 07:42 UTC"/>
    <s v="2011-07-29"/>
    <s v="07:42:00"/>
    <x v="7"/>
    <x v="13"/>
    <s v="Long March 2C | Shijian-11 02"/>
    <x v="3"/>
    <x v="1507"/>
    <x v="0"/>
    <n v="30.8"/>
    <n v="2556.4"/>
    <x v="0"/>
  </r>
  <r>
    <x v="2"/>
    <x v="3"/>
    <x v="3"/>
    <s v="Tue Jul 26, 2011 21:44 UTC"/>
    <s v="2011-07-26"/>
    <s v="21:44:00"/>
    <x v="7"/>
    <x v="13"/>
    <s v="Long March 3A | Beidou-2 I4"/>
    <x v="112"/>
    <x v="1508"/>
    <x v="0"/>
    <n v="69.7"/>
    <n v="5785.1"/>
    <x v="0"/>
  </r>
  <r>
    <x v="16"/>
    <x v="75"/>
    <x v="8"/>
    <s v="Mon Jul 18, 2011 02:31 UTC"/>
    <s v="2011-07-18"/>
    <s v="02:31:00"/>
    <x v="7"/>
    <x v="13"/>
    <s v="Zenit-3 SLBF | Spektr-R"/>
    <x v="118"/>
    <x v="1509"/>
    <x v="1"/>
    <m/>
    <n v="0"/>
    <x v="0"/>
  </r>
  <r>
    <x v="11"/>
    <x v="38"/>
    <x v="1"/>
    <s v="Sat Jul 16, 2011 06:41 UTC"/>
    <s v="2011-07-16"/>
    <s v="06:41:00"/>
    <x v="7"/>
    <x v="13"/>
    <s v="Delta IV Medium+ (4,2) | GPS IIF-2"/>
    <x v="102"/>
    <x v="1510"/>
    <x v="1"/>
    <n v="164"/>
    <n v="13612"/>
    <x v="0"/>
  </r>
  <r>
    <x v="36"/>
    <x v="45"/>
    <x v="8"/>
    <s v="Fri Jul 15, 2011 23:16 UTC"/>
    <s v="2011-07-15"/>
    <s v="23:16:00"/>
    <x v="7"/>
    <x v="13"/>
    <s v="Proton-M/Briz-M | SES-3 &amp; KazSat-2"/>
    <x v="60"/>
    <x v="1511"/>
    <x v="0"/>
    <n v="65"/>
    <n v="5395"/>
    <x v="0"/>
  </r>
  <r>
    <x v="12"/>
    <x v="32"/>
    <x v="7"/>
    <s v="Fri Jul 15, 2011 11:18 UTC"/>
    <s v="2011-07-15"/>
    <s v="11:18:00"/>
    <x v="7"/>
    <x v="13"/>
    <s v="PSLV-XL | GSAT-12"/>
    <x v="44"/>
    <x v="1512"/>
    <x v="0"/>
    <n v="31"/>
    <n v="2573"/>
    <x v="0"/>
  </r>
  <r>
    <x v="34"/>
    <x v="22"/>
    <x v="8"/>
    <s v="Wed Jul 13, 2011 02:27 UTC"/>
    <s v="2011-07-13"/>
    <s v="02:27:00"/>
    <x v="7"/>
    <x v="13"/>
    <s v="Soyuz 2.1a/Fregat | Globalstar-2 M084, 80, 86, 82, 92 &amp; 90"/>
    <x v="108"/>
    <x v="1513"/>
    <x v="0"/>
    <n v="23"/>
    <n v="1909"/>
    <x v="0"/>
  </r>
  <r>
    <x v="2"/>
    <x v="18"/>
    <x v="3"/>
    <s v="Mon Jul 11, 2011 15:41 UTC"/>
    <s v="2011-07-11"/>
    <s v="15:41:00"/>
    <x v="7"/>
    <x v="13"/>
    <s v="Long March 3C | Tianlian 1B"/>
    <x v="148"/>
    <x v="1514"/>
    <x v="1"/>
    <n v="20.14"/>
    <n v="1671.6200000000001"/>
    <x v="0"/>
  </r>
  <r>
    <x v="29"/>
    <x v="6"/>
    <x v="1"/>
    <s v="Fri Jul 08, 2011 15:29 UTC"/>
    <s v="2011-07-08"/>
    <s v="15:29:00"/>
    <x v="7"/>
    <x v="13"/>
    <s v="Space Shuttle Atlantis | STS-135"/>
    <x v="154"/>
    <x v="1515"/>
    <x v="1"/>
    <n v="450"/>
    <n v="37350"/>
    <x v="0"/>
  </r>
  <r>
    <x v="2"/>
    <x v="17"/>
    <x v="3"/>
    <s v="Wed Jul 06, 2011 04:28 UTC"/>
    <s v="2011-07-06"/>
    <s v="04:28:00"/>
    <x v="7"/>
    <x v="13"/>
    <s v="Long March 2C | Shijian-11 03"/>
    <x v="3"/>
    <x v="1516"/>
    <x v="0"/>
    <n v="30.8"/>
    <n v="2556.4"/>
    <x v="0"/>
  </r>
  <r>
    <x v="22"/>
    <x v="64"/>
    <x v="1"/>
    <s v="Thu Jun 30, 2011 03:09 UTC"/>
    <s v="2011-06-30"/>
    <s v="03:09:00"/>
    <x v="8"/>
    <x v="13"/>
    <s v="Minotaur I | ORS-1"/>
    <x v="89"/>
    <x v="1517"/>
    <x v="0"/>
    <n v="40"/>
    <n v="3320"/>
    <x v="0"/>
  </r>
  <r>
    <x v="0"/>
    <x v="85"/>
    <x v="0"/>
    <s v="Mon Jun 27, 2011 15:59 UTC"/>
    <s v="2011-06-27"/>
    <s v="15:59:00"/>
    <x v="8"/>
    <x v="13"/>
    <s v="Soyuz U | Cosmos 2472"/>
    <x v="122"/>
    <x v="1518"/>
    <x v="1"/>
    <n v="20"/>
    <n v="1660"/>
    <x v="0"/>
  </r>
  <r>
    <x v="16"/>
    <x v="71"/>
    <x v="8"/>
    <s v="Tue Jun 21, 2011 14:38 UTC"/>
    <s v="2011-06-21"/>
    <s v="14:38:00"/>
    <x v="8"/>
    <x v="13"/>
    <s v="Soyuz U | Progress M-11M"/>
    <x v="122"/>
    <x v="1519"/>
    <x v="1"/>
    <n v="20"/>
    <n v="1660"/>
    <x v="0"/>
  </r>
  <r>
    <x v="2"/>
    <x v="18"/>
    <x v="3"/>
    <s v="Mon Jun 20, 2011 16:13 UTC"/>
    <s v="2011-06-20"/>
    <s v="16:13:00"/>
    <x v="8"/>
    <x v="13"/>
    <s v="Long March 3B/E | ChinaSat-10"/>
    <x v="34"/>
    <x v="1520"/>
    <x v="0"/>
    <n v="29.15"/>
    <n v="2419.4499999999998"/>
    <x v="0"/>
  </r>
  <r>
    <x v="4"/>
    <x v="59"/>
    <x v="5"/>
    <s v="Wed Jun 15, 2011 09:15 UTC"/>
    <s v="2011-06-15"/>
    <s v="09:15:00"/>
    <x v="8"/>
    <x v="13"/>
    <s v="Safir-1A | Rasad 1"/>
    <x v="155"/>
    <x v="1521"/>
    <x v="1"/>
    <m/>
    <n v="0"/>
    <x v="0"/>
  </r>
  <r>
    <x v="11"/>
    <x v="20"/>
    <x v="1"/>
    <s v="Fri Jun 10, 2011 14:20 UTC"/>
    <s v="2011-06-10"/>
    <s v="14:20:00"/>
    <x v="8"/>
    <x v="13"/>
    <s v="Delta II 7320-10C | SAC-D"/>
    <x v="134"/>
    <x v="1522"/>
    <x v="1"/>
    <m/>
    <n v="0"/>
    <x v="0"/>
  </r>
  <r>
    <x v="16"/>
    <x v="71"/>
    <x v="8"/>
    <s v="Tue Jun 07, 2011 20:12 UTC"/>
    <s v="2011-06-07"/>
    <s v="20:12:00"/>
    <x v="8"/>
    <x v="13"/>
    <s v="Soyuz FG | Soyuz TMA-02M"/>
    <x v="100"/>
    <x v="1523"/>
    <x v="1"/>
    <m/>
    <n v="0"/>
    <x v="0"/>
  </r>
  <r>
    <x v="21"/>
    <x v="37"/>
    <x v="11"/>
    <s v="Fri May 20, 2011 20:38 UTC"/>
    <s v="2011-05-20"/>
    <s v="20:38:00"/>
    <x v="9"/>
    <x v="13"/>
    <s v="Ariane 5 ECA | ST-2 &amp; GSAT-8"/>
    <x v="48"/>
    <x v="1524"/>
    <x v="1"/>
    <n v="200"/>
    <n v="16600"/>
    <x v="0"/>
  </r>
  <r>
    <x v="36"/>
    <x v="45"/>
    <x v="8"/>
    <s v="Fri May 20, 2011 19:15 UTC"/>
    <s v="2011-05-20"/>
    <s v="19:15:00"/>
    <x v="9"/>
    <x v="13"/>
    <s v="Proton-M/Briz-M | Telstar 14R"/>
    <x v="60"/>
    <x v="1525"/>
    <x v="0"/>
    <n v="65"/>
    <n v="5395"/>
    <x v="0"/>
  </r>
  <r>
    <x v="29"/>
    <x v="6"/>
    <x v="1"/>
    <s v="Mon May 16, 2011 12:56 UTC"/>
    <s v="2011-05-16"/>
    <s v="12:56:00"/>
    <x v="9"/>
    <x v="13"/>
    <s v="Space Shuttle Endeavour | STS-134"/>
    <x v="156"/>
    <x v="1526"/>
    <x v="1"/>
    <n v="450"/>
    <n v="37350"/>
    <x v="0"/>
  </r>
  <r>
    <x v="11"/>
    <x v="15"/>
    <x v="1"/>
    <s v="Sat May 07, 2011 18:10 UTC"/>
    <s v="2011-05-07"/>
    <s v="18:10:00"/>
    <x v="9"/>
    <x v="13"/>
    <s v="Atlas V 401 | SBIRS GEO-1"/>
    <x v="69"/>
    <x v="1527"/>
    <x v="0"/>
    <n v="109"/>
    <n v="9047"/>
    <x v="0"/>
  </r>
  <r>
    <x v="0"/>
    <x v="0"/>
    <x v="0"/>
    <s v="Wed May 04, 2011 17:41 UTC"/>
    <s v="2011-05-04"/>
    <s v="17:41:00"/>
    <x v="9"/>
    <x v="13"/>
    <s v="Soyuz 2.1a/Fregat-M | Meridian nÂ°14L"/>
    <x v="53"/>
    <x v="1528"/>
    <x v="0"/>
    <n v="23"/>
    <n v="1909"/>
    <x v="0"/>
  </r>
  <r>
    <x v="16"/>
    <x v="71"/>
    <x v="8"/>
    <s v="Wed Apr 27, 2011 13:05 UTC"/>
    <s v="2011-04-27"/>
    <s v="13:05:00"/>
    <x v="10"/>
    <x v="13"/>
    <s v="Soyuz U | Progress M-10M"/>
    <x v="122"/>
    <x v="1529"/>
    <x v="1"/>
    <n v="20"/>
    <n v="1660"/>
    <x v="0"/>
  </r>
  <r>
    <x v="21"/>
    <x v="37"/>
    <x v="11"/>
    <s v="Fri Apr 22, 2011 21:37 UTC"/>
    <s v="2011-04-22"/>
    <s v="21:37:00"/>
    <x v="10"/>
    <x v="13"/>
    <s v="Ariane 5 ECA | Yahsat 1A &amp; Intelsat 28"/>
    <x v="48"/>
    <x v="1530"/>
    <x v="1"/>
    <n v="200"/>
    <n v="16600"/>
    <x v="0"/>
  </r>
  <r>
    <x v="12"/>
    <x v="16"/>
    <x v="7"/>
    <s v="Wed Apr 20, 2011 04:42 UTC"/>
    <s v="2011-04-20"/>
    <s v="04:42:00"/>
    <x v="10"/>
    <x v="13"/>
    <s v="PSLV-G | ResourceSat-2, X-Sat &amp; YouthSat"/>
    <x v="126"/>
    <x v="1531"/>
    <x v="1"/>
    <n v="25"/>
    <n v="2075"/>
    <x v="0"/>
  </r>
  <r>
    <x v="11"/>
    <x v="52"/>
    <x v="1"/>
    <s v="Fri Apr 15, 2011 04:24 UTC"/>
    <s v="2011-04-15"/>
    <s v="04:24:00"/>
    <x v="10"/>
    <x v="13"/>
    <s v="Atlas V 411 | NROL-34"/>
    <x v="97"/>
    <x v="1532"/>
    <x v="1"/>
    <n v="115"/>
    <n v="9545"/>
    <x v="0"/>
  </r>
  <r>
    <x v="2"/>
    <x v="3"/>
    <x v="3"/>
    <s v="Sat Apr 09, 2011 20:47 UTC"/>
    <s v="2011-04-09"/>
    <s v="20:47:00"/>
    <x v="10"/>
    <x v="13"/>
    <s v="Long March 3A | Beidou-2 I3"/>
    <x v="112"/>
    <x v="1533"/>
    <x v="0"/>
    <n v="69.7"/>
    <n v="5785.1"/>
    <x v="0"/>
  </r>
  <r>
    <x v="16"/>
    <x v="71"/>
    <x v="8"/>
    <s v="Mon Apr 04, 2011 22:18 UTC"/>
    <s v="2011-04-04"/>
    <s v="22:18:00"/>
    <x v="10"/>
    <x v="13"/>
    <s v="Soyuz FG | Soyuz TMA-21"/>
    <x v="100"/>
    <x v="1534"/>
    <x v="1"/>
    <m/>
    <n v="0"/>
    <x v="0"/>
  </r>
  <r>
    <x v="11"/>
    <x v="38"/>
    <x v="1"/>
    <s v="Fri Mar 11, 2011 23:38 UTC"/>
    <s v="2011-03-11"/>
    <s v="23:38:00"/>
    <x v="11"/>
    <x v="13"/>
    <s v="Delta IV Medium+ (4,2) | NROL-27"/>
    <x v="102"/>
    <x v="1535"/>
    <x v="1"/>
    <n v="164"/>
    <n v="13612"/>
    <x v="0"/>
  </r>
  <r>
    <x v="11"/>
    <x v="15"/>
    <x v="1"/>
    <s v="Sat Mar 05, 2011 22:46 UTC"/>
    <s v="2011-03-05"/>
    <s v="22:46:00"/>
    <x v="11"/>
    <x v="13"/>
    <s v="Atlas V 501 | OTV-2"/>
    <x v="39"/>
    <x v="1536"/>
    <x v="0"/>
    <n v="120"/>
    <n v="9960"/>
    <x v="0"/>
  </r>
  <r>
    <x v="22"/>
    <x v="76"/>
    <x v="1"/>
    <s v="Fri Mar 04, 2011 10:09 UTC"/>
    <s v="2011-03-04"/>
    <s v="10:09:00"/>
    <x v="11"/>
    <x v="13"/>
    <s v="Minotaur C (Taurus) | Glory, KySat-1, Hermes, and Explorer-1 [PRIME]"/>
    <x v="120"/>
    <x v="1537"/>
    <x v="0"/>
    <n v="45"/>
    <n v="3735"/>
    <x v="2"/>
  </r>
  <r>
    <x v="0"/>
    <x v="0"/>
    <x v="0"/>
    <s v="Sat Feb 26, 2011 03:07 UTC"/>
    <s v="2011-02-26"/>
    <s v="03:07:00"/>
    <x v="0"/>
    <x v="13"/>
    <s v="Soyuz 2.1b/Fregat-M | Cosmos 2471"/>
    <x v="23"/>
    <x v="1538"/>
    <x v="0"/>
    <n v="25"/>
    <n v="2075"/>
    <x v="0"/>
  </r>
  <r>
    <x v="29"/>
    <x v="6"/>
    <x v="1"/>
    <s v="Thu Feb 24, 2011 21:53 UTC"/>
    <s v="2011-02-24"/>
    <s v="21:53:00"/>
    <x v="0"/>
    <x v="13"/>
    <s v="Space Shuttle Discovery | STS-133"/>
    <x v="157"/>
    <x v="1539"/>
    <x v="1"/>
    <n v="450"/>
    <n v="37350"/>
    <x v="0"/>
  </r>
  <r>
    <x v="21"/>
    <x v="37"/>
    <x v="11"/>
    <s v="Wed Feb 16, 2011 21:51 UTC"/>
    <s v="2011-02-16"/>
    <s v="21:51:00"/>
    <x v="0"/>
    <x v="13"/>
    <s v="Ariane 5 ES | ATV-2"/>
    <x v="111"/>
    <x v="1540"/>
    <x v="1"/>
    <m/>
    <n v="0"/>
    <x v="0"/>
  </r>
  <r>
    <x v="22"/>
    <x v="88"/>
    <x v="1"/>
    <s v="Sun Feb 06, 2011 12:26 UTC"/>
    <s v="2011-02-06"/>
    <s v="12:26:00"/>
    <x v="0"/>
    <x v="13"/>
    <s v="Minotaur I | NROL-66"/>
    <x v="89"/>
    <x v="1541"/>
    <x v="0"/>
    <n v="40"/>
    <n v="3320"/>
    <x v="0"/>
  </r>
  <r>
    <x v="0"/>
    <x v="69"/>
    <x v="0"/>
    <s v="Tue Feb 01, 2011 14:00 UTC"/>
    <s v="2011-02-01"/>
    <s v="14:00:00"/>
    <x v="0"/>
    <x v="13"/>
    <s v="Rokot/Briz KM | Cosmos 2470"/>
    <x v="98"/>
    <x v="1542"/>
    <x v="1"/>
    <n v="13"/>
    <n v="1079"/>
    <x v="1"/>
  </r>
  <r>
    <x v="16"/>
    <x v="71"/>
    <x v="8"/>
    <s v="Fri Jan 28, 2011 01:31 UTC"/>
    <s v="2011-01-28"/>
    <s v="01:31:00"/>
    <x v="1"/>
    <x v="13"/>
    <s v="Soyuz U | Progress M-09M"/>
    <x v="122"/>
    <x v="1543"/>
    <x v="1"/>
    <n v="20"/>
    <n v="1660"/>
    <x v="0"/>
  </r>
  <r>
    <x v="8"/>
    <x v="46"/>
    <x v="6"/>
    <s v="Sat Jan 22, 2011 05:37 UTC"/>
    <s v="2011-01-22"/>
    <s v="05:37:00"/>
    <x v="1"/>
    <x v="13"/>
    <s v="H-IIB | HTV-2"/>
    <x v="96"/>
    <x v="1544"/>
    <x v="1"/>
    <n v="112.5"/>
    <n v="9337.5"/>
    <x v="0"/>
  </r>
  <r>
    <x v="11"/>
    <x v="56"/>
    <x v="1"/>
    <s v="Thu Jan 20, 2011 21:10 UTC"/>
    <s v="2011-01-20"/>
    <s v="21:10:00"/>
    <x v="1"/>
    <x v="13"/>
    <s v="Delta IV Heavy | KH-11 15 (USA-224) (NROL-49)"/>
    <x v="49"/>
    <x v="1545"/>
    <x v="0"/>
    <n v="350"/>
    <n v="29050"/>
    <x v="0"/>
  </r>
  <r>
    <x v="16"/>
    <x v="75"/>
    <x v="8"/>
    <s v="Thu Jan 20, 2011 12:29 UTC"/>
    <s v="2011-01-20"/>
    <s v="12:29:00"/>
    <x v="1"/>
    <x v="13"/>
    <s v="Zenit-3 SLBF | Elektro-L nÂ°1"/>
    <x v="118"/>
    <x v="1546"/>
    <x v="1"/>
    <m/>
    <n v="0"/>
    <x v="0"/>
  </r>
  <r>
    <x v="21"/>
    <x v="37"/>
    <x v="11"/>
    <s v="Wed Dec 29, 2010 21:27 UTC"/>
    <s v="2010-12-29"/>
    <s v="21:27:00"/>
    <x v="2"/>
    <x v="14"/>
    <s v="Ariane 5 ECA | Koreasat 6 &amp; Hispasat-1E"/>
    <x v="48"/>
    <x v="1547"/>
    <x v="1"/>
    <n v="200"/>
    <n v="16600"/>
    <x v="0"/>
  </r>
  <r>
    <x v="36"/>
    <x v="45"/>
    <x v="8"/>
    <s v="Sun Dec 26, 2010 21:50 UTC"/>
    <s v="2010-12-26"/>
    <s v="21:50:00"/>
    <x v="2"/>
    <x v="14"/>
    <s v="Proton-M/Briz-M | KA-SAT"/>
    <x v="60"/>
    <x v="1548"/>
    <x v="0"/>
    <n v="65"/>
    <n v="5395"/>
    <x v="0"/>
  </r>
  <r>
    <x v="12"/>
    <x v="32"/>
    <x v="7"/>
    <s v="Sat Dec 25, 2010 10:34 UTC"/>
    <s v="2010-12-25"/>
    <s v="10:34:00"/>
    <x v="2"/>
    <x v="14"/>
    <s v="GSLV Mk I | GSAT-5P"/>
    <x v="158"/>
    <x v="1549"/>
    <x v="1"/>
    <n v="47"/>
    <n v="3901"/>
    <x v="2"/>
  </r>
  <r>
    <x v="2"/>
    <x v="3"/>
    <x v="3"/>
    <s v="Fri Dec 17, 2010 20:20 UTC"/>
    <s v="2010-12-17"/>
    <s v="20:20:00"/>
    <x v="2"/>
    <x v="14"/>
    <s v="Long March 3A | Beidou-2 I2"/>
    <x v="112"/>
    <x v="1550"/>
    <x v="0"/>
    <n v="69.7"/>
    <n v="5785.1"/>
    <x v="0"/>
  </r>
  <r>
    <x v="16"/>
    <x v="71"/>
    <x v="8"/>
    <s v="Wed Dec 15, 2010 19:09 UTC"/>
    <s v="2010-12-15"/>
    <s v="19:09:00"/>
    <x v="2"/>
    <x v="14"/>
    <s v="Soyuz FG | Soyuz TMA-20"/>
    <x v="100"/>
    <x v="1551"/>
    <x v="1"/>
    <m/>
    <n v="0"/>
    <x v="0"/>
  </r>
  <r>
    <x v="1"/>
    <x v="1"/>
    <x v="1"/>
    <s v="Wed Dec 08, 2010 15:43 UTC"/>
    <s v="2010-12-08"/>
    <s v="15:43:00"/>
    <x v="2"/>
    <x v="14"/>
    <s v="Falcon 9 Block 1 (v1.0) | COTS-1"/>
    <x v="145"/>
    <x v="1552"/>
    <x v="1"/>
    <n v="59.5"/>
    <n v="4938.5"/>
    <x v="0"/>
  </r>
  <r>
    <x v="16"/>
    <x v="47"/>
    <x v="8"/>
    <s v="Sun Dec 05, 2010 10:25 UTC"/>
    <s v="2010-12-05"/>
    <s v="10:25:00"/>
    <x v="2"/>
    <x v="14"/>
    <s v="Proton-M/DM-3 | Glonass-M Block 43"/>
    <x v="63"/>
    <x v="1553"/>
    <x v="0"/>
    <n v="65"/>
    <n v="5395"/>
    <x v="2"/>
  </r>
  <r>
    <x v="21"/>
    <x v="37"/>
    <x v="11"/>
    <s v="Fri Nov 26, 2010 18:39 UTC"/>
    <s v="2010-11-26"/>
    <s v="18:39:00"/>
    <x v="3"/>
    <x v="14"/>
    <s v="Ariane 5 ECA | Intelsat 17 &amp; HYLAS-1"/>
    <x v="48"/>
    <x v="1554"/>
    <x v="1"/>
    <n v="200"/>
    <n v="16600"/>
    <x v="0"/>
  </r>
  <r>
    <x v="2"/>
    <x v="3"/>
    <x v="3"/>
    <s v="Wed Nov 24, 2010 16:09 UTC"/>
    <s v="2010-11-24"/>
    <s v="16:09:00"/>
    <x v="3"/>
    <x v="14"/>
    <s v="Long March 3A | ChinaSat-20A"/>
    <x v="112"/>
    <x v="1555"/>
    <x v="0"/>
    <n v="69.7"/>
    <n v="5785.1"/>
    <x v="0"/>
  </r>
  <r>
    <x v="11"/>
    <x v="38"/>
    <x v="1"/>
    <s v="Sun Nov 21, 2010 22:58 UTC"/>
    <s v="2010-11-21"/>
    <s v="22:58:00"/>
    <x v="3"/>
    <x v="14"/>
    <s v="Delta IV Heavy | NROL-32"/>
    <x v="49"/>
    <x v="1556"/>
    <x v="0"/>
    <n v="350"/>
    <n v="29050"/>
    <x v="0"/>
  </r>
  <r>
    <x v="22"/>
    <x v="86"/>
    <x v="1"/>
    <s v="Sat Nov 20, 2010 01:25 UTC"/>
    <s v="2010-11-20"/>
    <s v="01:25:00"/>
    <x v="3"/>
    <x v="14"/>
    <s v="Minotaur IV | STP-S26"/>
    <x v="95"/>
    <x v="1557"/>
    <x v="0"/>
    <n v="46"/>
    <n v="3818"/>
    <x v="0"/>
  </r>
  <r>
    <x v="36"/>
    <x v="45"/>
    <x v="8"/>
    <s v="Sun Nov 14, 2010 17:29 UTC"/>
    <s v="2010-11-14"/>
    <s v="17:29:00"/>
    <x v="3"/>
    <x v="14"/>
    <s v="Proton-M/Briz-M | SkyTerra-1"/>
    <x v="60"/>
    <x v="1558"/>
    <x v="0"/>
    <n v="65"/>
    <n v="5395"/>
    <x v="0"/>
  </r>
  <r>
    <x v="11"/>
    <x v="20"/>
    <x v="1"/>
    <s v="Sat Nov 06, 2010 02:20 UTC"/>
    <s v="2010-11-06"/>
    <s v="02:20:00"/>
    <x v="3"/>
    <x v="14"/>
    <s v="Delta II 7420-10C | COSMO-4"/>
    <x v="110"/>
    <x v="1559"/>
    <x v="1"/>
    <m/>
    <n v="0"/>
    <x v="0"/>
  </r>
  <r>
    <x v="2"/>
    <x v="35"/>
    <x v="3"/>
    <s v="Thu Nov 04, 2010 18:37 UTC"/>
    <s v="2010-11-04"/>
    <s v="18:37:00"/>
    <x v="3"/>
    <x v="14"/>
    <s v="Long March 4C | Fengyun-3B"/>
    <x v="41"/>
    <x v="1560"/>
    <x v="0"/>
    <n v="64.680000000000007"/>
    <n v="5368.4400000000005"/>
    <x v="0"/>
  </r>
  <r>
    <x v="0"/>
    <x v="0"/>
    <x v="0"/>
    <s v="Tue Nov 02, 2010 00:58 UTC"/>
    <s v="2010-11-02"/>
    <s v="00:58:00"/>
    <x v="3"/>
    <x v="14"/>
    <s v="Soyuz 2.1a/Fregat-M | Meridian nÂ°13L"/>
    <x v="53"/>
    <x v="1561"/>
    <x v="0"/>
    <n v="23"/>
    <n v="1909"/>
    <x v="0"/>
  </r>
  <r>
    <x v="2"/>
    <x v="18"/>
    <x v="3"/>
    <s v="Sun Oct 31, 2010 16:26 UTC"/>
    <s v="2010-10-31"/>
    <s v="16:26:00"/>
    <x v="4"/>
    <x v="14"/>
    <s v="Long March 3C | Beidou-2 G4"/>
    <x v="148"/>
    <x v="1562"/>
    <x v="1"/>
    <n v="20.14"/>
    <n v="1671.6200000000001"/>
    <x v="0"/>
  </r>
  <r>
    <x v="21"/>
    <x v="37"/>
    <x v="11"/>
    <s v="Thu Oct 28, 2010 21:51 UTC"/>
    <s v="2010-10-28"/>
    <s v="21:51:00"/>
    <x v="4"/>
    <x v="14"/>
    <s v="Ariane 5 ECA | Eutelsat W3B &amp; BSAT-3B"/>
    <x v="48"/>
    <x v="1563"/>
    <x v="1"/>
    <n v="200"/>
    <n v="16600"/>
    <x v="0"/>
  </r>
  <r>
    <x v="16"/>
    <x v="71"/>
    <x v="8"/>
    <s v="Wed Oct 27, 2010 15:11 UTC"/>
    <s v="2010-10-27"/>
    <s v="15:11:00"/>
    <x v="4"/>
    <x v="14"/>
    <s v="Soyuz U | Progress M-08M"/>
    <x v="122"/>
    <x v="1564"/>
    <x v="1"/>
    <n v="20"/>
    <n v="1660"/>
    <x v="0"/>
  </r>
  <r>
    <x v="34"/>
    <x v="22"/>
    <x v="8"/>
    <s v="Tue Oct 19, 2010 17:10 UTC"/>
    <s v="2010-10-19"/>
    <s v="17:10:00"/>
    <x v="4"/>
    <x v="14"/>
    <s v="Soyuz 2.1a/Fregat | Globalstar-2 M078 &amp; 93 to 97"/>
    <x v="108"/>
    <x v="1565"/>
    <x v="0"/>
    <n v="23"/>
    <n v="1909"/>
    <x v="0"/>
  </r>
  <r>
    <x v="36"/>
    <x v="47"/>
    <x v="8"/>
    <s v="Thu Oct 14, 2010 18:53 UTC"/>
    <s v="2010-10-14"/>
    <s v="18:53:00"/>
    <x v="4"/>
    <x v="14"/>
    <s v="Proton-M/Briz-M | Sirius XM-5"/>
    <x v="60"/>
    <x v="1566"/>
    <x v="0"/>
    <n v="65"/>
    <n v="5395"/>
    <x v="0"/>
  </r>
  <r>
    <x v="16"/>
    <x v="71"/>
    <x v="8"/>
    <s v="Thu Oct 07, 2010 23:10 UTC"/>
    <s v="2010-10-07"/>
    <s v="23:10:00"/>
    <x v="4"/>
    <x v="14"/>
    <s v="Soyuz FG | Soyuz TMA-01M"/>
    <x v="100"/>
    <x v="1567"/>
    <x v="1"/>
    <m/>
    <n v="0"/>
    <x v="0"/>
  </r>
  <r>
    <x v="2"/>
    <x v="35"/>
    <x v="3"/>
    <s v="Wed Oct 06, 2010 00:49 UTC"/>
    <s v="2010-10-06"/>
    <s v="00:49:00"/>
    <x v="4"/>
    <x v="14"/>
    <s v="Long March 4B | Shijian-6G &amp; 6H"/>
    <x v="55"/>
    <x v="1568"/>
    <x v="0"/>
    <n v="64.680000000000007"/>
    <n v="5368.4400000000005"/>
    <x v="0"/>
  </r>
  <r>
    <x v="2"/>
    <x v="18"/>
    <x v="3"/>
    <s v="Fri Oct 01, 2010 10:59 UTC"/>
    <s v="2010-10-01"/>
    <s v="10:59:00"/>
    <x v="4"/>
    <x v="14"/>
    <s v="Long March 3C | Chang'e 2"/>
    <x v="148"/>
    <x v="1569"/>
    <x v="1"/>
    <n v="20.14"/>
    <n v="1671.6200000000001"/>
    <x v="0"/>
  </r>
  <r>
    <x v="0"/>
    <x v="85"/>
    <x v="0"/>
    <s v="Thu Sep 30, 2010 17:01 UTC"/>
    <s v="2010-09-30"/>
    <s v="17:01:00"/>
    <x v="5"/>
    <x v="14"/>
    <s v="Molniya-M /Block 2BL | Cosmos 2469"/>
    <x v="159"/>
    <x v="1570"/>
    <x v="1"/>
    <m/>
    <n v="0"/>
    <x v="0"/>
  </r>
  <r>
    <x v="22"/>
    <x v="88"/>
    <x v="1"/>
    <s v="Sun Sep 26, 2010 04:41 UTC"/>
    <s v="2010-09-26"/>
    <s v="04:41:00"/>
    <x v="5"/>
    <x v="14"/>
    <s v="Minotaur IV | SBSS"/>
    <x v="95"/>
    <x v="1571"/>
    <x v="0"/>
    <n v="46"/>
    <n v="3818"/>
    <x v="0"/>
  </r>
  <r>
    <x v="2"/>
    <x v="17"/>
    <x v="3"/>
    <s v="Wed Sep 22, 2010 02:42 UTC"/>
    <s v="2010-09-22"/>
    <s v="02:42:00"/>
    <x v="5"/>
    <x v="14"/>
    <s v="Long March 2D | Yaogan 11, ZDPS-1A &amp; 1B"/>
    <x v="26"/>
    <x v="1572"/>
    <x v="0"/>
    <n v="29.75"/>
    <n v="2469.25"/>
    <x v="0"/>
  </r>
  <r>
    <x v="11"/>
    <x v="52"/>
    <x v="1"/>
    <s v="Tue Sep 21, 2010 04:03 UTC"/>
    <s v="2010-09-21"/>
    <s v="04:03:00"/>
    <x v="5"/>
    <x v="14"/>
    <s v="Atlas V 501 | NROL-41"/>
    <x v="39"/>
    <x v="1573"/>
    <x v="0"/>
    <n v="120"/>
    <n v="9960"/>
    <x v="0"/>
  </r>
  <r>
    <x v="8"/>
    <x v="12"/>
    <x v="6"/>
    <s v="Sat Sep 11, 2010 11:17 UTC"/>
    <s v="2010-09-11"/>
    <s v="11:17:00"/>
    <x v="5"/>
    <x v="14"/>
    <s v="H-IIA 202 | Michibiki 1"/>
    <x v="10"/>
    <x v="1574"/>
    <x v="0"/>
    <n v="90"/>
    <n v="7470"/>
    <x v="0"/>
  </r>
  <r>
    <x v="16"/>
    <x v="22"/>
    <x v="8"/>
    <s v="Fri Sep 10, 2010 10:22 UTC"/>
    <s v="2010-09-10"/>
    <s v="10:22:00"/>
    <x v="5"/>
    <x v="14"/>
    <s v="Soyuz U | Progress M-07M"/>
    <x v="122"/>
    <x v="1575"/>
    <x v="1"/>
    <n v="20"/>
    <n v="1660"/>
    <x v="0"/>
  </r>
  <r>
    <x v="0"/>
    <x v="69"/>
    <x v="0"/>
    <s v="Wed Sep 08, 2010 03:30 UTC"/>
    <s v="2010-09-08"/>
    <s v="03:30:00"/>
    <x v="5"/>
    <x v="14"/>
    <s v="Rokot/Briz KM | Cosmos 2467, 2468 &amp; Goniets-M nÂ°12L"/>
    <x v="98"/>
    <x v="1576"/>
    <x v="1"/>
    <n v="13"/>
    <n v="1079"/>
    <x v="0"/>
  </r>
  <r>
    <x v="2"/>
    <x v="18"/>
    <x v="3"/>
    <s v="Sat Sep 04, 2010 16:14 UTC"/>
    <s v="2010-09-04"/>
    <s v="16:14:00"/>
    <x v="5"/>
    <x v="14"/>
    <s v="Long March 3B/E | ChinaSat-6A"/>
    <x v="34"/>
    <x v="1577"/>
    <x v="0"/>
    <n v="29.15"/>
    <n v="2419.4499999999998"/>
    <x v="0"/>
  </r>
  <r>
    <x v="16"/>
    <x v="47"/>
    <x v="8"/>
    <s v="Thu Sep 02, 2010 00:53 UTC"/>
    <s v="2010-09-02"/>
    <s v="00:53:00"/>
    <x v="5"/>
    <x v="14"/>
    <s v="Proton-M/DM-2 | Cosmos 2464, 2465 &amp; 2466"/>
    <x v="160"/>
    <x v="1578"/>
    <x v="0"/>
    <n v="65"/>
    <n v="5395"/>
    <x v="0"/>
  </r>
  <r>
    <x v="2"/>
    <x v="17"/>
    <x v="3"/>
    <s v="Tue Aug 24, 2010 07:10 UTC"/>
    <s v="2010-08-24"/>
    <s v="07:10:00"/>
    <x v="6"/>
    <x v="14"/>
    <s v="Long March 2D | Tianhui-1A"/>
    <x v="26"/>
    <x v="1579"/>
    <x v="0"/>
    <n v="29.75"/>
    <n v="2469.25"/>
    <x v="0"/>
  </r>
  <r>
    <x v="11"/>
    <x v="15"/>
    <x v="1"/>
    <s v="Sat Aug 14, 2010 11:07 UTC"/>
    <s v="2010-08-14"/>
    <s v="11:07:00"/>
    <x v="6"/>
    <x v="14"/>
    <s v="Atlas V 531 | AEHF-1"/>
    <x v="74"/>
    <x v="1580"/>
    <x v="0"/>
    <n v="140"/>
    <n v="11620"/>
    <x v="0"/>
  </r>
  <r>
    <x v="2"/>
    <x v="35"/>
    <x v="3"/>
    <s v="Mon Aug 09, 2010 22:49 UTC"/>
    <s v="2010-08-09"/>
    <s v="22:49:00"/>
    <x v="6"/>
    <x v="14"/>
    <s v="Long March 4C | Yaogan 10"/>
    <x v="41"/>
    <x v="1581"/>
    <x v="0"/>
    <n v="64.680000000000007"/>
    <n v="5368.4400000000005"/>
    <x v="0"/>
  </r>
  <r>
    <x v="21"/>
    <x v="37"/>
    <x v="11"/>
    <s v="Wed Aug 04, 2010 20:59 UTC"/>
    <s v="2010-08-04"/>
    <s v="20:59:00"/>
    <x v="6"/>
    <x v="14"/>
    <s v="Ariane 5 ECA | Nilesat-201 &amp; Rascom-QAF 1R"/>
    <x v="48"/>
    <x v="1582"/>
    <x v="1"/>
    <n v="200"/>
    <n v="16600"/>
    <x v="0"/>
  </r>
  <r>
    <x v="2"/>
    <x v="3"/>
    <x v="3"/>
    <s v="Sat Jul 31, 2010 21:30 UTC"/>
    <s v="2010-07-31"/>
    <s v="21:30:00"/>
    <x v="7"/>
    <x v="14"/>
    <s v="Long March 3A | Beidou-2 I1"/>
    <x v="112"/>
    <x v="1583"/>
    <x v="0"/>
    <n v="69.7"/>
    <n v="5785.1"/>
    <x v="0"/>
  </r>
  <r>
    <x v="12"/>
    <x v="16"/>
    <x v="7"/>
    <s v="Mon Jul 12, 2010 03:52 UTC"/>
    <s v="2010-07-12"/>
    <s v="03:52:00"/>
    <x v="7"/>
    <x v="14"/>
    <s v="PSLV-CA | Cartosat-2B &amp; Rideshares"/>
    <x v="46"/>
    <x v="1584"/>
    <x v="0"/>
    <n v="21"/>
    <n v="1743"/>
    <x v="0"/>
  </r>
  <r>
    <x v="36"/>
    <x v="45"/>
    <x v="8"/>
    <s v="Sat Jul 10, 2010 18:40 UTC"/>
    <s v="2010-07-10"/>
    <s v="18:40:00"/>
    <x v="7"/>
    <x v="14"/>
    <s v="Proton-M/Briz-M | EchoStar XV"/>
    <x v="60"/>
    <x v="1585"/>
    <x v="0"/>
    <n v="65"/>
    <n v="5395"/>
    <x v="0"/>
  </r>
  <r>
    <x v="16"/>
    <x v="71"/>
    <x v="8"/>
    <s v="Wed Jun 30, 2010 15:35 UTC"/>
    <s v="2010-06-30"/>
    <s v="15:35:00"/>
    <x v="8"/>
    <x v="14"/>
    <s v="Soyuz U | Progress M-06M"/>
    <x v="122"/>
    <x v="1586"/>
    <x v="1"/>
    <n v="20"/>
    <n v="1660"/>
    <x v="0"/>
  </r>
  <r>
    <x v="21"/>
    <x v="37"/>
    <x v="11"/>
    <s v="Sat Jun 26, 2010 21:41 UTC"/>
    <s v="2010-06-26"/>
    <s v="21:41:00"/>
    <x v="8"/>
    <x v="14"/>
    <s v="Ariane 5 ECA | Arabsat-5A &amp; COMS-1"/>
    <x v="48"/>
    <x v="1587"/>
    <x v="1"/>
    <n v="200"/>
    <n v="16600"/>
    <x v="0"/>
  </r>
  <r>
    <x v="25"/>
    <x v="43"/>
    <x v="12"/>
    <s v="Tue Jun 22, 2010 19:00 UTC"/>
    <s v="2010-06-22"/>
    <s v="19:00:00"/>
    <x v="8"/>
    <x v="14"/>
    <s v="Shavit-2 | Ofek-9"/>
    <x v="57"/>
    <x v="1588"/>
    <x v="0"/>
    <m/>
    <n v="0"/>
    <x v="0"/>
  </r>
  <r>
    <x v="40"/>
    <x v="89"/>
    <x v="8"/>
    <s v="Mon Jun 21, 2010 02:14 UTC"/>
    <s v="2010-06-21"/>
    <s v="02:14:00"/>
    <x v="8"/>
    <x v="14"/>
    <s v="Dnepr | TanDEM-X"/>
    <x v="133"/>
    <x v="1589"/>
    <x v="1"/>
    <n v="29"/>
    <n v="2407"/>
    <x v="0"/>
  </r>
  <r>
    <x v="16"/>
    <x v="71"/>
    <x v="8"/>
    <s v="Tue Jun 15, 2010 21:35 UTC"/>
    <s v="2010-06-15"/>
    <s v="21:35:00"/>
    <x v="8"/>
    <x v="14"/>
    <s v="Soyuz FG | Soyuz TMA-19"/>
    <x v="100"/>
    <x v="1590"/>
    <x v="1"/>
    <m/>
    <n v="0"/>
    <x v="0"/>
  </r>
  <r>
    <x v="40"/>
    <x v="79"/>
    <x v="0"/>
    <s v="Tue Jun 15, 2010 14:42 UTC"/>
    <s v="2010-06-15"/>
    <s v="14:42:00"/>
    <x v="8"/>
    <x v="14"/>
    <s v="Dnepr | Picard &amp; PRISMA"/>
    <x v="133"/>
    <x v="1591"/>
    <x v="1"/>
    <n v="29"/>
    <n v="2407"/>
    <x v="0"/>
  </r>
  <r>
    <x v="2"/>
    <x v="17"/>
    <x v="3"/>
    <s v="Tue Jun 15, 2010 01:39 UTC"/>
    <s v="2010-06-15"/>
    <s v="01:39:00"/>
    <x v="8"/>
    <x v="14"/>
    <s v="Long March 2D | Shijian-12"/>
    <x v="26"/>
    <x v="1592"/>
    <x v="0"/>
    <n v="29.75"/>
    <n v="2469.25"/>
    <x v="0"/>
  </r>
  <r>
    <x v="23"/>
    <x v="83"/>
    <x v="9"/>
    <s v="Thu Jun 10, 2010 08:01 UTC"/>
    <s v="2010-06-10"/>
    <s v="08:01:00"/>
    <x v="8"/>
    <x v="14"/>
    <s v="KSLV-1 | STSAT-2B"/>
    <x v="146"/>
    <x v="1593"/>
    <x v="1"/>
    <m/>
    <n v="0"/>
    <x v="2"/>
  </r>
  <r>
    <x v="1"/>
    <x v="1"/>
    <x v="1"/>
    <s v="Fri Jun 04, 2010 18:45 UTC"/>
    <s v="2010-06-04"/>
    <s v="18:45:00"/>
    <x v="8"/>
    <x v="14"/>
    <s v="Falcon 9 Block 1 (v1.0) | Flight 1"/>
    <x v="145"/>
    <x v="1594"/>
    <x v="1"/>
    <n v="59.5"/>
    <n v="4938.5"/>
    <x v="0"/>
  </r>
  <r>
    <x v="36"/>
    <x v="45"/>
    <x v="8"/>
    <s v="Thu Jun 03, 2010 22:00 UTC"/>
    <s v="2010-06-03"/>
    <s v="22:00:00"/>
    <x v="8"/>
    <x v="14"/>
    <s v="Proton-M/Briz-M | Badr-5"/>
    <x v="60"/>
    <x v="1595"/>
    <x v="0"/>
    <n v="65"/>
    <n v="5395"/>
    <x v="0"/>
  </r>
  <r>
    <x v="2"/>
    <x v="18"/>
    <x v="3"/>
    <s v="Wed Jun 02, 2010 15:53 UTC"/>
    <s v="2010-06-02"/>
    <s v="15:53:00"/>
    <x v="8"/>
    <x v="14"/>
    <s v="Long March 3C | Beidou-2 G3"/>
    <x v="148"/>
    <x v="1596"/>
    <x v="1"/>
    <n v="20.14"/>
    <n v="1671.6200000000001"/>
    <x v="0"/>
  </r>
  <r>
    <x v="38"/>
    <x v="69"/>
    <x v="0"/>
    <s v="Wed Jun 02, 2010 01:59 UTC"/>
    <s v="2010-06-02"/>
    <s v="01:59:00"/>
    <x v="8"/>
    <x v="14"/>
    <s v="Rokot/Briz KM | SERVIS-2"/>
    <x v="98"/>
    <x v="1597"/>
    <x v="1"/>
    <n v="13"/>
    <n v="1079"/>
    <x v="0"/>
  </r>
  <r>
    <x v="11"/>
    <x v="38"/>
    <x v="1"/>
    <s v="Fri May 28, 2010 03:00 UTC"/>
    <s v="2010-05-28"/>
    <s v="03:00:00"/>
    <x v="9"/>
    <x v="14"/>
    <s v="Delta IV Medium+ (4,2) | GPS IIF-1"/>
    <x v="102"/>
    <x v="1598"/>
    <x v="1"/>
    <n v="164"/>
    <n v="13612"/>
    <x v="0"/>
  </r>
  <r>
    <x v="21"/>
    <x v="37"/>
    <x v="11"/>
    <s v="Fri May 21, 2010 22:01 UTC"/>
    <s v="2010-05-21"/>
    <s v="22:01:00"/>
    <x v="9"/>
    <x v="14"/>
    <s v="Ariane 5 ECA | Astra 3B &amp; COMSATBw-2"/>
    <x v="48"/>
    <x v="1599"/>
    <x v="1"/>
    <n v="200"/>
    <n v="16600"/>
    <x v="0"/>
  </r>
  <r>
    <x v="8"/>
    <x v="12"/>
    <x v="6"/>
    <s v="Thu May 20, 2010 21:58 UTC"/>
    <s v="2010-05-20"/>
    <s v="21:58:00"/>
    <x v="9"/>
    <x v="14"/>
    <s v="H-IIA 202 | Akatsuki, IKAROS &amp; Others"/>
    <x v="10"/>
    <x v="1600"/>
    <x v="0"/>
    <n v="90"/>
    <n v="7470"/>
    <x v="0"/>
  </r>
  <r>
    <x v="29"/>
    <x v="6"/>
    <x v="1"/>
    <s v="Fri May 14, 2010 18:20 UTC"/>
    <s v="2010-05-14"/>
    <s v="18:20:00"/>
    <x v="9"/>
    <x v="14"/>
    <s v="Space Shuttle Atlantis | STS-132"/>
    <x v="154"/>
    <x v="1601"/>
    <x v="1"/>
    <n v="450"/>
    <n v="37350"/>
    <x v="0"/>
  </r>
  <r>
    <x v="16"/>
    <x v="71"/>
    <x v="8"/>
    <s v="Wed Apr 28, 2010 17:15 UTC"/>
    <s v="2010-04-28"/>
    <s v="17:15:00"/>
    <x v="10"/>
    <x v="14"/>
    <s v="Soyuz U | Progress M-05M"/>
    <x v="122"/>
    <x v="1602"/>
    <x v="1"/>
    <n v="20"/>
    <n v="1660"/>
    <x v="0"/>
  </r>
  <r>
    <x v="0"/>
    <x v="90"/>
    <x v="0"/>
    <s v="Tue Apr 27, 2010 01:05 UTC"/>
    <s v="2010-04-27"/>
    <s v="01:05:00"/>
    <x v="10"/>
    <x v="14"/>
    <s v="Cosmos-3M | Cosmos 2463"/>
    <x v="161"/>
    <x v="1603"/>
    <x v="1"/>
    <m/>
    <n v="0"/>
    <x v="0"/>
  </r>
  <r>
    <x v="36"/>
    <x v="45"/>
    <x v="8"/>
    <s v="Sat Apr 24, 2010 11:18 UTC"/>
    <s v="2010-04-24"/>
    <s v="11:18:00"/>
    <x v="10"/>
    <x v="14"/>
    <s v="Proton-M/Briz-M | SES-1"/>
    <x v="60"/>
    <x v="1604"/>
    <x v="0"/>
    <n v="65"/>
    <n v="5395"/>
    <x v="0"/>
  </r>
  <r>
    <x v="11"/>
    <x v="15"/>
    <x v="1"/>
    <s v="Thu Apr 22, 2010 23:52 UTC"/>
    <s v="2010-04-22"/>
    <s v="23:52:00"/>
    <x v="10"/>
    <x v="14"/>
    <s v="Atlas V 501 | OTV-1"/>
    <x v="39"/>
    <x v="1605"/>
    <x v="0"/>
    <n v="120"/>
    <n v="9960"/>
    <x v="0"/>
  </r>
  <r>
    <x v="0"/>
    <x v="85"/>
    <x v="0"/>
    <s v="Fri Apr 16, 2010 15:00 UTC"/>
    <s v="2010-04-16"/>
    <s v="15:00:00"/>
    <x v="10"/>
    <x v="14"/>
    <s v="Soyuz U | Cosmos 2462"/>
    <x v="122"/>
    <x v="1606"/>
    <x v="1"/>
    <n v="20"/>
    <n v="1660"/>
    <x v="0"/>
  </r>
  <r>
    <x v="12"/>
    <x v="32"/>
    <x v="7"/>
    <s v="Thu Apr 15, 2010 10:57 UTC"/>
    <s v="2010-04-15"/>
    <s v="10:57:00"/>
    <x v="10"/>
    <x v="14"/>
    <s v="GSLV Mk II | GSAT-4"/>
    <x v="52"/>
    <x v="1607"/>
    <x v="0"/>
    <n v="47"/>
    <n v="3901"/>
    <x v="2"/>
  </r>
  <r>
    <x v="40"/>
    <x v="89"/>
    <x v="8"/>
    <s v="Thu Apr 08, 2010 13:57 UTC"/>
    <s v="2010-04-08"/>
    <s v="13:57:00"/>
    <x v="10"/>
    <x v="14"/>
    <s v="Dnepr | CryoSat-2"/>
    <x v="133"/>
    <x v="1608"/>
    <x v="1"/>
    <n v="29"/>
    <n v="2407"/>
    <x v="0"/>
  </r>
  <r>
    <x v="29"/>
    <x v="6"/>
    <x v="1"/>
    <s v="Mon Apr 05, 2010 10:21 UTC"/>
    <s v="2010-04-05"/>
    <s v="10:21:00"/>
    <x v="10"/>
    <x v="14"/>
    <s v="Space Shuttle Discovery | STS-131"/>
    <x v="157"/>
    <x v="1609"/>
    <x v="1"/>
    <n v="450"/>
    <n v="37350"/>
    <x v="0"/>
  </r>
  <r>
    <x v="16"/>
    <x v="71"/>
    <x v="8"/>
    <s v="Fri Apr 02, 2010 04:04 UTC"/>
    <s v="2010-04-02"/>
    <s v="04:04:00"/>
    <x v="10"/>
    <x v="14"/>
    <s v="Soyuz FG | Soyuz TMA-18"/>
    <x v="100"/>
    <x v="1610"/>
    <x v="1"/>
    <m/>
    <n v="0"/>
    <x v="0"/>
  </r>
  <r>
    <x v="36"/>
    <x v="45"/>
    <x v="8"/>
    <s v="Sat Mar 20, 2010 18:26 UTC"/>
    <s v="2010-03-20"/>
    <s v="18:26:00"/>
    <x v="11"/>
    <x v="14"/>
    <s v="Proton-M/Briz-M | EchoStar XIV"/>
    <x v="60"/>
    <x v="1611"/>
    <x v="0"/>
    <n v="65"/>
    <n v="5395"/>
    <x v="0"/>
  </r>
  <r>
    <x v="2"/>
    <x v="17"/>
    <x v="3"/>
    <s v="Fri Mar 05, 2010 04:55 UTC"/>
    <s v="2010-03-05"/>
    <s v="04:55:00"/>
    <x v="11"/>
    <x v="14"/>
    <s v="Long March 4C | Yaogan-9 1, 2 &amp; 3"/>
    <x v="41"/>
    <x v="1612"/>
    <x v="0"/>
    <n v="64.680000000000007"/>
    <n v="5368.4400000000005"/>
    <x v="0"/>
  </r>
  <r>
    <x v="11"/>
    <x v="38"/>
    <x v="1"/>
    <s v="Thu Mar 04, 2010 23:57 UTC"/>
    <s v="2010-03-04"/>
    <s v="23:57:00"/>
    <x v="11"/>
    <x v="14"/>
    <s v="Delta IV Medium+ (4,2) | GOES-P (GOES-15)"/>
    <x v="102"/>
    <x v="1613"/>
    <x v="1"/>
    <n v="164"/>
    <n v="13612"/>
    <x v="0"/>
  </r>
  <r>
    <x v="16"/>
    <x v="47"/>
    <x v="8"/>
    <s v="Mon Mar 01, 2010 21:19 UTC"/>
    <s v="2010-03-01"/>
    <s v="21:19:00"/>
    <x v="11"/>
    <x v="14"/>
    <s v="Proton-M/DM-2 | Cosmos 2459, 2460 &amp; 2461"/>
    <x v="160"/>
    <x v="1614"/>
    <x v="0"/>
    <n v="65"/>
    <n v="5395"/>
    <x v="0"/>
  </r>
  <r>
    <x v="36"/>
    <x v="45"/>
    <x v="8"/>
    <s v="Fri Feb 12, 2010 00:39 UTC"/>
    <s v="2010-02-12"/>
    <s v="00:39:00"/>
    <x v="0"/>
    <x v="14"/>
    <s v="Proton-M/Briz-M | Intelsat 16"/>
    <x v="60"/>
    <x v="1615"/>
    <x v="0"/>
    <n v="65"/>
    <n v="5395"/>
    <x v="0"/>
  </r>
  <r>
    <x v="11"/>
    <x v="15"/>
    <x v="1"/>
    <s v="Thu Feb 11, 2010 15:23 UTC"/>
    <s v="2010-02-11"/>
    <s v="15:23:00"/>
    <x v="0"/>
    <x v="14"/>
    <s v="Atlas V 401 | SDO"/>
    <x v="69"/>
    <x v="1616"/>
    <x v="0"/>
    <n v="109"/>
    <n v="9047"/>
    <x v="0"/>
  </r>
  <r>
    <x v="29"/>
    <x v="6"/>
    <x v="1"/>
    <s v="Mon Feb 08, 2010 09:14 UTC"/>
    <s v="2010-02-08"/>
    <s v="09:14:00"/>
    <x v="0"/>
    <x v="14"/>
    <s v="Space Shuttle Endeavour | STS-130"/>
    <x v="156"/>
    <x v="1617"/>
    <x v="1"/>
    <n v="450"/>
    <n v="37350"/>
    <x v="0"/>
  </r>
  <r>
    <x v="16"/>
    <x v="71"/>
    <x v="8"/>
    <s v="Wed Feb 03, 2010 03:45 UTC"/>
    <s v="2010-02-03"/>
    <s v="03:45:00"/>
    <x v="0"/>
    <x v="14"/>
    <s v="Soyuz U | Progress M-04M"/>
    <x v="122"/>
    <x v="1618"/>
    <x v="1"/>
    <n v="20"/>
    <n v="1660"/>
    <x v="0"/>
  </r>
  <r>
    <x v="16"/>
    <x v="47"/>
    <x v="8"/>
    <s v="Thu Jan 28, 2010 00:17 UTC"/>
    <s v="2010-01-28"/>
    <s v="00:17:00"/>
    <x v="1"/>
    <x v="14"/>
    <s v="Proton-M/Briz-M | Raduga-1M nÂ°02"/>
    <x v="60"/>
    <x v="1619"/>
    <x v="0"/>
    <n v="65"/>
    <n v="5395"/>
    <x v="0"/>
  </r>
  <r>
    <x v="2"/>
    <x v="18"/>
    <x v="3"/>
    <s v="Sat Jan 16, 2010 16:12 UTC"/>
    <s v="2010-01-16"/>
    <s v="16:12:00"/>
    <x v="1"/>
    <x v="14"/>
    <s v="Long March 3C | Beidou-2 G1"/>
    <x v="148"/>
    <x v="1620"/>
    <x v="1"/>
    <n v="20.14"/>
    <n v="1671.6200000000001"/>
    <x v="0"/>
  </r>
  <r>
    <x v="36"/>
    <x v="45"/>
    <x v="8"/>
    <s v="Tue Dec 29, 2009 00:21 UTC"/>
    <s v="2009-12-29"/>
    <s v="00:21:00"/>
    <x v="2"/>
    <x v="15"/>
    <s v="Proton-M/Briz-M | DirecTV-12"/>
    <x v="60"/>
    <x v="1621"/>
    <x v="0"/>
    <n v="65"/>
    <n v="5395"/>
    <x v="0"/>
  </r>
  <r>
    <x v="16"/>
    <x v="71"/>
    <x v="8"/>
    <s v="Sun Dec 20, 2009 21:52 UTC"/>
    <s v="2009-12-20"/>
    <s v="21:52:00"/>
    <x v="2"/>
    <x v="15"/>
    <s v="Soyuz FG | Soyuz TMA-17"/>
    <x v="100"/>
    <x v="1622"/>
    <x v="1"/>
    <m/>
    <n v="0"/>
    <x v="0"/>
  </r>
  <r>
    <x v="21"/>
    <x v="37"/>
    <x v="11"/>
    <s v="Fri Dec 18, 2009 16:26 UTC"/>
    <s v="2009-12-18"/>
    <s v="16:26:00"/>
    <x v="2"/>
    <x v="15"/>
    <s v="Ariane 5 GS | HÃ©lios 2B"/>
    <x v="162"/>
    <x v="1623"/>
    <x v="1"/>
    <m/>
    <n v="0"/>
    <x v="0"/>
  </r>
  <r>
    <x v="2"/>
    <x v="35"/>
    <x v="3"/>
    <s v="Tue Dec 15, 2009 02:31 UTC"/>
    <s v="2009-12-15"/>
    <s v="02:31:00"/>
    <x v="2"/>
    <x v="15"/>
    <s v="Long March 4C | Yaogan 8 &amp; Xiwang 1"/>
    <x v="41"/>
    <x v="1624"/>
    <x v="0"/>
    <n v="64.680000000000007"/>
    <n v="5368.4400000000005"/>
    <x v="0"/>
  </r>
  <r>
    <x v="11"/>
    <x v="20"/>
    <x v="1"/>
    <s v="Mon Dec 14, 2009 14:09 UTC"/>
    <s v="2009-12-14"/>
    <s v="14:09:00"/>
    <x v="2"/>
    <x v="15"/>
    <s v="Delta II 7320-10C | WISE"/>
    <x v="134"/>
    <x v="1625"/>
    <x v="1"/>
    <m/>
    <n v="0"/>
    <x v="0"/>
  </r>
  <r>
    <x v="16"/>
    <x v="47"/>
    <x v="8"/>
    <s v="Mon Dec 14, 2009 10:38 UTC"/>
    <s v="2009-12-14"/>
    <s v="10:38:00"/>
    <x v="2"/>
    <x v="15"/>
    <s v="Proton-M/DM-2 | Cosmos 2456, 2457 &amp; 2458"/>
    <x v="160"/>
    <x v="1626"/>
    <x v="0"/>
    <n v="65"/>
    <n v="5395"/>
    <x v="0"/>
  </r>
  <r>
    <x v="2"/>
    <x v="17"/>
    <x v="3"/>
    <s v="Wed Dec 09, 2009 08:42 UTC"/>
    <s v="2009-12-09"/>
    <s v="08:42:00"/>
    <x v="2"/>
    <x v="15"/>
    <s v="Long March 2D | Yaogan 7"/>
    <x v="26"/>
    <x v="1627"/>
    <x v="0"/>
    <n v="29.75"/>
    <n v="2469.25"/>
    <x v="0"/>
  </r>
  <r>
    <x v="11"/>
    <x v="38"/>
    <x v="1"/>
    <s v="Sun Dec 06, 2009 01:47 UTC"/>
    <s v="2009-12-06"/>
    <s v="01:47:00"/>
    <x v="2"/>
    <x v="15"/>
    <s v="Delta IV Medium+ (5,4) | WGS-3 (USA-211)"/>
    <x v="106"/>
    <x v="1628"/>
    <x v="1"/>
    <m/>
    <n v="0"/>
    <x v="0"/>
  </r>
  <r>
    <x v="42"/>
    <x v="75"/>
    <x v="8"/>
    <s v="Mon Nov 30, 2009 21:00 UTC"/>
    <s v="2009-11-30"/>
    <s v="21:00:00"/>
    <x v="3"/>
    <x v="15"/>
    <s v="Zenit-3 SLB | Intelsat 15"/>
    <x v="144"/>
    <x v="1629"/>
    <x v="1"/>
    <m/>
    <n v="0"/>
    <x v="0"/>
  </r>
  <r>
    <x v="8"/>
    <x v="12"/>
    <x v="6"/>
    <s v="Sat Nov 28, 2009 01:21 UTC"/>
    <s v="2009-11-28"/>
    <s v="01:21:00"/>
    <x v="3"/>
    <x v="15"/>
    <s v="H-IIA 202 | IGS-Optical 3"/>
    <x v="10"/>
    <x v="1630"/>
    <x v="0"/>
    <n v="90"/>
    <n v="7470"/>
    <x v="0"/>
  </r>
  <r>
    <x v="36"/>
    <x v="45"/>
    <x v="8"/>
    <s v="Tue Nov 24, 2009 14:19 UTC"/>
    <s v="2009-11-24"/>
    <s v="14:19:00"/>
    <x v="3"/>
    <x v="15"/>
    <s v="Proton-M/Briz-M | Eutelsat W7"/>
    <x v="60"/>
    <x v="1631"/>
    <x v="0"/>
    <n v="65"/>
    <n v="5395"/>
    <x v="0"/>
  </r>
  <r>
    <x v="11"/>
    <x v="15"/>
    <x v="1"/>
    <s v="Mon Nov 23, 2009 06:55 UTC"/>
    <s v="2009-11-23"/>
    <s v="06:55:00"/>
    <x v="3"/>
    <x v="15"/>
    <s v="Atlas V 431 | Intelsat 14"/>
    <x v="124"/>
    <x v="1632"/>
    <x v="1"/>
    <n v="130"/>
    <n v="10790"/>
    <x v="0"/>
  </r>
  <r>
    <x v="0"/>
    <x v="85"/>
    <x v="0"/>
    <s v="Fri Nov 20, 2009 10:43 UTC"/>
    <s v="2009-11-20"/>
    <s v="10:43:00"/>
    <x v="3"/>
    <x v="15"/>
    <s v="Soyuz U | Cosmos 2455"/>
    <x v="122"/>
    <x v="1633"/>
    <x v="1"/>
    <n v="20"/>
    <n v="1660"/>
    <x v="0"/>
  </r>
  <r>
    <x v="29"/>
    <x v="6"/>
    <x v="1"/>
    <s v="Mon Nov 16, 2009 19:28 UTC"/>
    <s v="2009-11-16"/>
    <s v="19:28:00"/>
    <x v="3"/>
    <x v="15"/>
    <s v="Space Shuttle Atlantis | STS-129"/>
    <x v="154"/>
    <x v="1634"/>
    <x v="1"/>
    <n v="450"/>
    <n v="37350"/>
    <x v="0"/>
  </r>
  <r>
    <x v="2"/>
    <x v="17"/>
    <x v="3"/>
    <s v="Thu Nov 12, 2009 02:45 UTC"/>
    <s v="2009-11-12"/>
    <s v="02:45:00"/>
    <x v="3"/>
    <x v="15"/>
    <s v="Long March 2C | Shijian-11 01"/>
    <x v="3"/>
    <x v="1635"/>
    <x v="0"/>
    <n v="30.8"/>
    <n v="2556.4"/>
    <x v="0"/>
  </r>
  <r>
    <x v="16"/>
    <x v="71"/>
    <x v="8"/>
    <s v="Tue Nov 10, 2009 14:22 UTC"/>
    <s v="2009-11-10"/>
    <s v="14:22:00"/>
    <x v="3"/>
    <x v="15"/>
    <s v="Soyuz U | Progress M-MIM2"/>
    <x v="122"/>
    <x v="1636"/>
    <x v="1"/>
    <n v="20"/>
    <n v="1660"/>
    <x v="0"/>
  </r>
  <r>
    <x v="38"/>
    <x v="69"/>
    <x v="0"/>
    <s v="Mon Nov 02, 2009 01:50 UTC"/>
    <s v="2009-11-02"/>
    <s v="01:50:00"/>
    <x v="3"/>
    <x v="15"/>
    <s v="Rokot/Briz KM | SMOS &amp; PROBA-2"/>
    <x v="98"/>
    <x v="1637"/>
    <x v="1"/>
    <n v="13"/>
    <n v="1079"/>
    <x v="0"/>
  </r>
  <r>
    <x v="21"/>
    <x v="37"/>
    <x v="11"/>
    <s v="Thu Oct 29, 2009 20:00 UTC"/>
    <s v="2009-10-29"/>
    <s v="20:00:00"/>
    <x v="4"/>
    <x v="15"/>
    <s v="Ariane 5 ECA | NSS-12 &amp; Thor-6"/>
    <x v="48"/>
    <x v="1638"/>
    <x v="1"/>
    <n v="200"/>
    <n v="16600"/>
    <x v="0"/>
  </r>
  <r>
    <x v="29"/>
    <x v="51"/>
    <x v="1"/>
    <s v="Wed Oct 28, 2009 15:30 UTC"/>
    <s v="2009-10-28"/>
    <s v="15:30:00"/>
    <x v="4"/>
    <x v="15"/>
    <s v="Ares 1-X | Ares 1-X Test Flight"/>
    <x v="163"/>
    <x v="1639"/>
    <x v="1"/>
    <n v="450"/>
    <n v="37350"/>
    <x v="0"/>
  </r>
  <r>
    <x v="11"/>
    <x v="52"/>
    <x v="1"/>
    <s v="Sun Oct 18, 2009 16:12 UTC"/>
    <s v="2009-10-18"/>
    <s v="16:12:00"/>
    <x v="4"/>
    <x v="15"/>
    <s v="Atlas V 401 | DMSP-5D3-F18 (USA-210)"/>
    <x v="69"/>
    <x v="1640"/>
    <x v="0"/>
    <n v="109"/>
    <n v="9047"/>
    <x v="0"/>
  </r>
  <r>
    <x v="16"/>
    <x v="71"/>
    <x v="8"/>
    <s v="Thu Oct 15, 2009 01:14 UTC"/>
    <s v="2009-10-15"/>
    <s v="01:14:00"/>
    <x v="4"/>
    <x v="15"/>
    <s v="Soyuz U | Progress M-03M"/>
    <x v="122"/>
    <x v="1641"/>
    <x v="1"/>
    <n v="20"/>
    <n v="1660"/>
    <x v="0"/>
  </r>
  <r>
    <x v="11"/>
    <x v="20"/>
    <x v="1"/>
    <s v="Thu Oct 08, 2009 18:51 UTC"/>
    <s v="2009-10-08"/>
    <s v="18:51:00"/>
    <x v="4"/>
    <x v="15"/>
    <s v="Delta II 7920-10C | WorldView-2"/>
    <x v="119"/>
    <x v="1642"/>
    <x v="1"/>
    <m/>
    <n v="0"/>
    <x v="0"/>
  </r>
  <r>
    <x v="21"/>
    <x v="37"/>
    <x v="11"/>
    <s v="Thu Oct 01, 2009 21:59 UTC"/>
    <s v="2009-10-01"/>
    <s v="21:59:00"/>
    <x v="4"/>
    <x v="15"/>
    <s v="Ariane 5 ECA | Amazonas 2 &amp; COMSATBw-1"/>
    <x v="48"/>
    <x v="1643"/>
    <x v="1"/>
    <n v="200"/>
    <n v="16600"/>
    <x v="0"/>
  </r>
  <r>
    <x v="16"/>
    <x v="71"/>
    <x v="8"/>
    <s v="Wed Sep 30, 2009 07:14 UTC"/>
    <s v="2009-09-30"/>
    <s v="07:14:00"/>
    <x v="5"/>
    <x v="15"/>
    <s v="Soyuz FG | Soyuz TMA-16"/>
    <x v="100"/>
    <x v="1644"/>
    <x v="1"/>
    <m/>
    <n v="0"/>
    <x v="0"/>
  </r>
  <r>
    <x v="11"/>
    <x v="87"/>
    <x v="1"/>
    <s v="Fri Sep 25, 2009 12:20 UTC"/>
    <s v="2009-09-25"/>
    <s v="12:20:00"/>
    <x v="5"/>
    <x v="15"/>
    <s v="Delta II 7920-10C | STSS Demo"/>
    <x v="119"/>
    <x v="1645"/>
    <x v="1"/>
    <m/>
    <n v="0"/>
    <x v="0"/>
  </r>
  <r>
    <x v="12"/>
    <x v="16"/>
    <x v="7"/>
    <s v="Wed Sep 23, 2009 06:21 UTC"/>
    <s v="2009-09-23"/>
    <s v="06:21:00"/>
    <x v="5"/>
    <x v="15"/>
    <s v="PSLV-CA | Oceansat-2 &amp; Rideshares"/>
    <x v="46"/>
    <x v="1646"/>
    <x v="0"/>
    <n v="21"/>
    <n v="1743"/>
    <x v="0"/>
  </r>
  <r>
    <x v="36"/>
    <x v="45"/>
    <x v="8"/>
    <s v="Thu Sep 17, 2009 19:19 UTC"/>
    <s v="2009-09-17"/>
    <s v="19:19:00"/>
    <x v="5"/>
    <x v="15"/>
    <s v="Proton-M/Briz-M | Nimiq 5"/>
    <x v="60"/>
    <x v="1647"/>
    <x v="0"/>
    <n v="65"/>
    <n v="5395"/>
    <x v="0"/>
  </r>
  <r>
    <x v="16"/>
    <x v="22"/>
    <x v="8"/>
    <s v="Thu Sep 17, 2009 15:55 UTC"/>
    <s v="2009-09-17"/>
    <s v="15:55:00"/>
    <x v="5"/>
    <x v="15"/>
    <s v="Soyuz 2.1b/Fregat | Meteor-M nÂ°1 &amp; Others"/>
    <x v="85"/>
    <x v="1648"/>
    <x v="0"/>
    <n v="25"/>
    <n v="2075"/>
    <x v="0"/>
  </r>
  <r>
    <x v="8"/>
    <x v="46"/>
    <x v="6"/>
    <s v="Thu Sep 10, 2009 17:01 UTC"/>
    <s v="2009-09-10"/>
    <s v="17:01:00"/>
    <x v="5"/>
    <x v="15"/>
    <s v="H-IIB | HTV-1"/>
    <x v="96"/>
    <x v="1649"/>
    <x v="1"/>
    <n v="112.5"/>
    <n v="9337.5"/>
    <x v="0"/>
  </r>
  <r>
    <x v="11"/>
    <x v="15"/>
    <x v="1"/>
    <s v="Tue Sep 08, 2009 21:35 UTC"/>
    <s v="2009-09-08"/>
    <s v="21:35:00"/>
    <x v="5"/>
    <x v="15"/>
    <s v="Atlas V 401 | PAN (USA-270)"/>
    <x v="69"/>
    <x v="1650"/>
    <x v="0"/>
    <n v="109"/>
    <n v="9047"/>
    <x v="0"/>
  </r>
  <r>
    <x v="2"/>
    <x v="18"/>
    <x v="3"/>
    <s v="Mon Aug 31, 2009 09:28 UTC"/>
    <s v="2009-08-31"/>
    <s v="09:28:00"/>
    <x v="6"/>
    <x v="15"/>
    <s v="Long March 3B | Palapa-D"/>
    <x v="164"/>
    <x v="1651"/>
    <x v="1"/>
    <m/>
    <n v="0"/>
    <x v="1"/>
  </r>
  <r>
    <x v="29"/>
    <x v="6"/>
    <x v="1"/>
    <s v="Sat Aug 29, 2009 03:59 UTC"/>
    <s v="2009-08-29"/>
    <s v="03:59:00"/>
    <x v="6"/>
    <x v="15"/>
    <s v="Space Shuttle Discovery | STS-128"/>
    <x v="157"/>
    <x v="1652"/>
    <x v="1"/>
    <n v="450"/>
    <n v="37350"/>
    <x v="0"/>
  </r>
  <r>
    <x v="23"/>
    <x v="83"/>
    <x v="9"/>
    <s v="Tue Aug 25, 2009 08:00 UTC"/>
    <s v="2009-08-25"/>
    <s v="08:00:00"/>
    <x v="6"/>
    <x v="15"/>
    <s v="KSLV-1 | STSAT-2A"/>
    <x v="146"/>
    <x v="1653"/>
    <x v="1"/>
    <m/>
    <n v="0"/>
    <x v="2"/>
  </r>
  <r>
    <x v="21"/>
    <x v="37"/>
    <x v="11"/>
    <s v="Fri Aug 21, 2009 22:09 UTC"/>
    <s v="2009-08-21"/>
    <s v="22:09:00"/>
    <x v="6"/>
    <x v="15"/>
    <s v="Ariane 5 ECA | JCSAT-12 &amp; Optus D3"/>
    <x v="48"/>
    <x v="1654"/>
    <x v="1"/>
    <n v="200"/>
    <n v="16600"/>
    <x v="0"/>
  </r>
  <r>
    <x v="11"/>
    <x v="91"/>
    <x v="1"/>
    <s v="Mon Aug 17, 2009 10:35 UTC"/>
    <s v="2009-08-17"/>
    <s v="10:35:00"/>
    <x v="6"/>
    <x v="15"/>
    <s v="Delta II 7925 | GPS IIRM-8"/>
    <x v="165"/>
    <x v="1655"/>
    <x v="1"/>
    <m/>
    <n v="0"/>
    <x v="0"/>
  </r>
  <r>
    <x v="36"/>
    <x v="45"/>
    <x v="8"/>
    <s v="Tue Aug 11, 2009 19:47 UTC"/>
    <s v="2009-08-11"/>
    <s v="19:47:00"/>
    <x v="6"/>
    <x v="15"/>
    <s v="Proton-M/Briz-M | AsiaSat 5"/>
    <x v="60"/>
    <x v="1656"/>
    <x v="0"/>
    <n v="65"/>
    <n v="5395"/>
    <x v="0"/>
  </r>
  <r>
    <x v="40"/>
    <x v="89"/>
    <x v="8"/>
    <s v="Wed Jul 29, 2009 18:46 UTC"/>
    <s v="2009-07-29"/>
    <s v="18:46:00"/>
    <x v="7"/>
    <x v="15"/>
    <s v="Dnepr | DubaiSat 1 &amp; Others"/>
    <x v="133"/>
    <x v="1657"/>
    <x v="1"/>
    <n v="29"/>
    <n v="2407"/>
    <x v="0"/>
  </r>
  <r>
    <x v="16"/>
    <x v="71"/>
    <x v="8"/>
    <s v="Fri Jul 24, 2009 10:56 UTC"/>
    <s v="2009-07-24"/>
    <s v="10:56:00"/>
    <x v="7"/>
    <x v="15"/>
    <s v="Soyuz U | Progress M-67"/>
    <x v="122"/>
    <x v="1658"/>
    <x v="1"/>
    <n v="20"/>
    <n v="1660"/>
    <x v="0"/>
  </r>
  <r>
    <x v="0"/>
    <x v="90"/>
    <x v="0"/>
    <s v="Tue Jul 21, 2009 03:57 UTC"/>
    <s v="2009-07-21"/>
    <s v="03:57:00"/>
    <x v="7"/>
    <x v="15"/>
    <s v="Cosmos-3M | Cosmos 2454"/>
    <x v="161"/>
    <x v="1659"/>
    <x v="1"/>
    <m/>
    <n v="0"/>
    <x v="0"/>
  </r>
  <r>
    <x v="29"/>
    <x v="6"/>
    <x v="1"/>
    <s v="Wed Jul 15, 2009 22:03 UTC"/>
    <s v="2009-07-15"/>
    <s v="22:03:00"/>
    <x v="7"/>
    <x v="15"/>
    <s v="Space Shuttle Endeavour | STS-127"/>
    <x v="156"/>
    <x v="1660"/>
    <x v="1"/>
    <n v="450"/>
    <n v="37350"/>
    <x v="0"/>
  </r>
  <r>
    <x v="1"/>
    <x v="92"/>
    <x v="16"/>
    <s v="Tue Jul 14, 2009 03:35 UTC"/>
    <s v="2009-07-14"/>
    <s v="03:35:00"/>
    <x v="7"/>
    <x v="15"/>
    <s v="Falcon 1 | RazakSat 1"/>
    <x v="166"/>
    <x v="1661"/>
    <x v="1"/>
    <n v="7"/>
    <n v="581"/>
    <x v="0"/>
  </r>
  <r>
    <x v="0"/>
    <x v="69"/>
    <x v="0"/>
    <s v="Mon Jul 06, 2009 01:26 UTC"/>
    <s v="2009-07-06"/>
    <s v="01:26:00"/>
    <x v="7"/>
    <x v="15"/>
    <s v="Rokot/Briz KM | Cosmos 2451 to 2453"/>
    <x v="98"/>
    <x v="1662"/>
    <x v="1"/>
    <n v="13"/>
    <n v="1079"/>
    <x v="0"/>
  </r>
  <r>
    <x v="21"/>
    <x v="37"/>
    <x v="11"/>
    <s v="Wed Jul 01, 2009 17:52 UTC"/>
    <s v="2009-07-01"/>
    <s v="17:52:00"/>
    <x v="7"/>
    <x v="15"/>
    <s v="Ariane 5 ECA | TerreStar-1"/>
    <x v="48"/>
    <x v="1663"/>
    <x v="1"/>
    <n v="200"/>
    <n v="16600"/>
    <x v="0"/>
  </r>
  <r>
    <x v="36"/>
    <x v="45"/>
    <x v="8"/>
    <s v="Tue Jun 30, 2009 19:09 UTC"/>
    <s v="2009-06-30"/>
    <s v="19:09:00"/>
    <x v="8"/>
    <x v="15"/>
    <s v="Proton-M/Briz-M | Sirius FM5"/>
    <x v="60"/>
    <x v="1664"/>
    <x v="0"/>
    <n v="65"/>
    <n v="5395"/>
    <x v="0"/>
  </r>
  <r>
    <x v="11"/>
    <x v="38"/>
    <x v="1"/>
    <s v="Sat Jun 27, 2009 22:51 UTC"/>
    <s v="2009-06-27"/>
    <s v="22:51:00"/>
    <x v="8"/>
    <x v="15"/>
    <s v="Delta IV Medium+ (4,2) | GOES-O (GOES-14)"/>
    <x v="102"/>
    <x v="1665"/>
    <x v="1"/>
    <n v="164"/>
    <n v="13612"/>
    <x v="0"/>
  </r>
  <r>
    <x v="42"/>
    <x v="75"/>
    <x v="8"/>
    <s v="Sun Jun 21, 2009 21:50 UTC"/>
    <s v="2009-06-21"/>
    <s v="21:50:00"/>
    <x v="8"/>
    <x v="15"/>
    <s v="Zenit-3 SLB | MEASAT 3a"/>
    <x v="144"/>
    <x v="1666"/>
    <x v="1"/>
    <m/>
    <n v="0"/>
    <x v="0"/>
  </r>
  <r>
    <x v="11"/>
    <x v="15"/>
    <x v="1"/>
    <s v="Thu Jun 18, 2009 21:32 UTC"/>
    <s v="2009-06-18"/>
    <s v="21:32:00"/>
    <x v="8"/>
    <x v="15"/>
    <s v="Atlas V 401 | LRO/LCROSS"/>
    <x v="69"/>
    <x v="1667"/>
    <x v="0"/>
    <n v="109"/>
    <n v="9047"/>
    <x v="0"/>
  </r>
  <r>
    <x v="16"/>
    <x v="71"/>
    <x v="8"/>
    <s v="Wed May 27, 2009 10:34 UTC"/>
    <s v="2009-05-27"/>
    <s v="10:34:00"/>
    <x v="9"/>
    <x v="15"/>
    <s v="Soyuz FG | Soyuz TMA-15"/>
    <x v="100"/>
    <x v="1668"/>
    <x v="1"/>
    <m/>
    <n v="0"/>
    <x v="0"/>
  </r>
  <r>
    <x v="0"/>
    <x v="0"/>
    <x v="0"/>
    <s v="Thu May 21, 2009 21:53 UTC"/>
    <s v="2009-05-21"/>
    <s v="21:53:00"/>
    <x v="9"/>
    <x v="15"/>
    <s v="Soyuz 2.1a/Fregat-M | Meridian nÂ°12L"/>
    <x v="53"/>
    <x v="1669"/>
    <x v="0"/>
    <n v="23"/>
    <n v="1909"/>
    <x v="1"/>
  </r>
  <r>
    <x v="22"/>
    <x v="64"/>
    <x v="1"/>
    <s v="Tue May 19, 2009 23:55 UTC"/>
    <s v="2009-05-19"/>
    <s v="23:55:00"/>
    <x v="9"/>
    <x v="15"/>
    <s v="Minotaur I | TacSat-3 / PharmaSat / AeroCube 3 / HawkSat I / CP6"/>
    <x v="89"/>
    <x v="1670"/>
    <x v="0"/>
    <n v="40"/>
    <n v="3320"/>
    <x v="0"/>
  </r>
  <r>
    <x v="36"/>
    <x v="45"/>
    <x v="8"/>
    <s v="Sat May 16, 2009 00:57 UTC"/>
    <s v="2009-05-16"/>
    <s v="00:57:00"/>
    <x v="9"/>
    <x v="15"/>
    <s v="Proton-M/Briz-M | ProtoStar 2"/>
    <x v="60"/>
    <x v="1671"/>
    <x v="0"/>
    <n v="65"/>
    <n v="5395"/>
    <x v="0"/>
  </r>
  <r>
    <x v="21"/>
    <x v="37"/>
    <x v="11"/>
    <s v="Thu May 14, 2009 13:12 UTC"/>
    <s v="2009-05-14"/>
    <s v="13:12:00"/>
    <x v="9"/>
    <x v="15"/>
    <s v="Ariane 5 ECA | Herschel &amp; Planck"/>
    <x v="48"/>
    <x v="1672"/>
    <x v="1"/>
    <n v="200"/>
    <n v="16600"/>
    <x v="0"/>
  </r>
  <r>
    <x v="29"/>
    <x v="6"/>
    <x v="1"/>
    <s v="Mon May 11, 2009 18:01 UTC"/>
    <s v="2009-05-11"/>
    <s v="18:01:00"/>
    <x v="9"/>
    <x v="15"/>
    <s v="Space Shuttle Atlantis | STS-125"/>
    <x v="154"/>
    <x v="1673"/>
    <x v="1"/>
    <n v="450"/>
    <n v="37350"/>
    <x v="0"/>
  </r>
  <r>
    <x v="16"/>
    <x v="71"/>
    <x v="8"/>
    <s v="Thu May 07, 2009 18:37 UTC"/>
    <s v="2009-05-07"/>
    <s v="18:37:00"/>
    <x v="9"/>
    <x v="15"/>
    <s v="Soyuz U | Progress M-02M"/>
    <x v="122"/>
    <x v="1674"/>
    <x v="1"/>
    <n v="20"/>
    <n v="1660"/>
    <x v="0"/>
  </r>
  <r>
    <x v="11"/>
    <x v="20"/>
    <x v="1"/>
    <s v="Tue May 05, 2009 20:24 UTC"/>
    <s v="2009-05-05"/>
    <s v="20:24:00"/>
    <x v="9"/>
    <x v="15"/>
    <s v="Delta II 7920-10C | STSS-ATRR"/>
    <x v="119"/>
    <x v="1675"/>
    <x v="1"/>
    <m/>
    <n v="0"/>
    <x v="0"/>
  </r>
  <r>
    <x v="0"/>
    <x v="85"/>
    <x v="0"/>
    <s v="Wed Apr 29, 2009 16:58 UTC"/>
    <s v="2009-04-29"/>
    <s v="16:58:00"/>
    <x v="10"/>
    <x v="15"/>
    <s v="Soyuz U | Cosmos 2450"/>
    <x v="122"/>
    <x v="1676"/>
    <x v="1"/>
    <n v="20"/>
    <n v="1660"/>
    <x v="0"/>
  </r>
  <r>
    <x v="2"/>
    <x v="93"/>
    <x v="3"/>
    <s v="Wed Apr 22, 2009 02:55 UTC"/>
    <s v="2009-04-22"/>
    <s v="02:55:00"/>
    <x v="10"/>
    <x v="15"/>
    <s v="Long March 2C | Yaogan 6"/>
    <x v="3"/>
    <x v="1677"/>
    <x v="0"/>
    <n v="30.8"/>
    <n v="2556.4"/>
    <x v="0"/>
  </r>
  <r>
    <x v="41"/>
    <x v="82"/>
    <x v="15"/>
    <s v="Mon Apr 20, 2009 08:15 UTC"/>
    <s v="2009-04-20"/>
    <s v="08:15:00"/>
    <x v="10"/>
    <x v="15"/>
    <s v="Zenit-3 SL | Sicral-1B"/>
    <x v="140"/>
    <x v="1678"/>
    <x v="1"/>
    <m/>
    <n v="0"/>
    <x v="0"/>
  </r>
  <r>
    <x v="12"/>
    <x v="32"/>
    <x v="7"/>
    <s v="Mon Apr 20, 2009 01:15 UTC"/>
    <s v="2009-04-20"/>
    <s v="01:15:00"/>
    <x v="10"/>
    <x v="15"/>
    <s v="PSLV-CA | RISAT-2 &amp; ANUSAT"/>
    <x v="46"/>
    <x v="1679"/>
    <x v="0"/>
    <n v="21"/>
    <n v="1743"/>
    <x v="0"/>
  </r>
  <r>
    <x v="2"/>
    <x v="18"/>
    <x v="3"/>
    <s v="Tue Apr 14, 2009 16:16 UTC"/>
    <s v="2009-04-14"/>
    <s v="16:16:00"/>
    <x v="10"/>
    <x v="15"/>
    <s v="Long March 3C | Beidou-2 G2"/>
    <x v="148"/>
    <x v="1680"/>
    <x v="1"/>
    <n v="20.14"/>
    <n v="1671.6200000000001"/>
    <x v="0"/>
  </r>
  <r>
    <x v="43"/>
    <x v="94"/>
    <x v="10"/>
    <s v="Sun Apr 05, 2009 02:30 UTC"/>
    <s v="2009-04-05"/>
    <s v="02:30:00"/>
    <x v="10"/>
    <x v="15"/>
    <s v="Unha-2 | KwangmyÅngsÅng 2"/>
    <x v="167"/>
    <x v="1681"/>
    <x v="1"/>
    <m/>
    <n v="0"/>
    <x v="2"/>
  </r>
  <r>
    <x v="11"/>
    <x v="15"/>
    <x v="1"/>
    <s v="Sat Apr 04, 2009 00:31 UTC"/>
    <s v="2009-04-04"/>
    <s v="00:31:00"/>
    <x v="10"/>
    <x v="15"/>
    <s v="Atlas V 421 | WGS-2 (USA-204)"/>
    <x v="75"/>
    <x v="1682"/>
    <x v="0"/>
    <n v="123"/>
    <n v="10209"/>
    <x v="0"/>
  </r>
  <r>
    <x v="36"/>
    <x v="45"/>
    <x v="8"/>
    <s v="Fri Apr 03, 2009 16:24 UTC"/>
    <s v="2009-04-03"/>
    <s v="16:24:00"/>
    <x v="10"/>
    <x v="15"/>
    <s v="Proton-M/Briz-M | Eutelsat W2A"/>
    <x v="60"/>
    <x v="1683"/>
    <x v="0"/>
    <n v="65"/>
    <n v="5395"/>
    <x v="0"/>
  </r>
  <r>
    <x v="16"/>
    <x v="71"/>
    <x v="8"/>
    <s v="Thu Mar 26, 2009 11:49 UTC"/>
    <s v="2009-03-26"/>
    <s v="11:49:00"/>
    <x v="11"/>
    <x v="15"/>
    <s v="Soyuz FG | Soyuz TMA-14"/>
    <x v="100"/>
    <x v="1684"/>
    <x v="1"/>
    <m/>
    <n v="0"/>
    <x v="0"/>
  </r>
  <r>
    <x v="11"/>
    <x v="91"/>
    <x v="1"/>
    <s v="Tue Mar 24, 2009 08:34 UTC"/>
    <s v="2009-03-24"/>
    <s v="08:34:00"/>
    <x v="11"/>
    <x v="15"/>
    <s v="Delta II 7925 | GPS IIRM-7"/>
    <x v="165"/>
    <x v="1685"/>
    <x v="1"/>
    <m/>
    <n v="0"/>
    <x v="0"/>
  </r>
  <r>
    <x v="38"/>
    <x v="69"/>
    <x v="0"/>
    <s v="Tue Mar 17, 2009 14:21 UTC"/>
    <s v="2009-03-17"/>
    <s v="14:21:00"/>
    <x v="11"/>
    <x v="15"/>
    <s v="Rokot/Briz KM | GOCE"/>
    <x v="98"/>
    <x v="1686"/>
    <x v="1"/>
    <n v="13"/>
    <n v="1079"/>
    <x v="0"/>
  </r>
  <r>
    <x v="29"/>
    <x v="6"/>
    <x v="1"/>
    <s v="Sun Mar 15, 2009 23:43 UTC"/>
    <s v="2009-03-15"/>
    <s v="23:43:00"/>
    <x v="11"/>
    <x v="15"/>
    <s v="Space Shuttle Discovery | STS-119"/>
    <x v="157"/>
    <x v="1687"/>
    <x v="1"/>
    <n v="450"/>
    <n v="37350"/>
    <x v="0"/>
  </r>
  <r>
    <x v="11"/>
    <x v="87"/>
    <x v="1"/>
    <s v="Sat Mar 07, 2009 03:49 UTC"/>
    <s v="2009-03-07"/>
    <s v="03:49:00"/>
    <x v="11"/>
    <x v="15"/>
    <s v="Delta II 7925-10L | Kepler"/>
    <x v="168"/>
    <x v="1688"/>
    <x v="1"/>
    <m/>
    <n v="0"/>
    <x v="0"/>
  </r>
  <r>
    <x v="16"/>
    <x v="47"/>
    <x v="8"/>
    <s v="Sat Feb 28, 2009 04:09 UTC"/>
    <s v="2009-02-28"/>
    <s v="04:09:00"/>
    <x v="0"/>
    <x v="15"/>
    <s v="Proton K/Block-DM-2 | Raduga-1 8"/>
    <x v="150"/>
    <x v="1689"/>
    <x v="1"/>
    <m/>
    <n v="0"/>
    <x v="0"/>
  </r>
  <r>
    <x v="42"/>
    <x v="75"/>
    <x v="8"/>
    <s v="Thu Feb 26, 2009 18:29 UTC"/>
    <s v="2009-02-26"/>
    <s v="18:29:00"/>
    <x v="0"/>
    <x v="15"/>
    <s v="Zenit-3 SLB | Telstar-11N"/>
    <x v="144"/>
    <x v="1690"/>
    <x v="1"/>
    <m/>
    <n v="0"/>
    <x v="0"/>
  </r>
  <r>
    <x v="22"/>
    <x v="76"/>
    <x v="1"/>
    <s v="Tue Feb 24, 2009 09:55 UTC"/>
    <s v="2009-02-24"/>
    <s v="09:55:00"/>
    <x v="0"/>
    <x v="15"/>
    <s v="Minotaur C (Taurus) | Orbiting Carbon Observatory"/>
    <x v="120"/>
    <x v="1691"/>
    <x v="0"/>
    <n v="45"/>
    <n v="3735"/>
    <x v="2"/>
  </r>
  <r>
    <x v="21"/>
    <x v="37"/>
    <x v="11"/>
    <s v="Thu Feb 12, 2009 22:09 UTC"/>
    <s v="2009-02-12"/>
    <s v="22:09:00"/>
    <x v="0"/>
    <x v="15"/>
    <s v="Ariane 5 ECA | Hot Bird 10, NSS-9 &amp; Spirale-A &amp; B"/>
    <x v="48"/>
    <x v="1692"/>
    <x v="1"/>
    <n v="200"/>
    <n v="16600"/>
    <x v="0"/>
  </r>
  <r>
    <x v="16"/>
    <x v="45"/>
    <x v="8"/>
    <s v="Wed Feb 11, 2009 00:02 UTC"/>
    <s v="2009-02-11"/>
    <s v="00:02:00"/>
    <x v="0"/>
    <x v="15"/>
    <s v="Proton-M/Briz-M | Ekspress-AM44 &amp; MD-1"/>
    <x v="60"/>
    <x v="1693"/>
    <x v="0"/>
    <n v="65"/>
    <n v="5395"/>
    <x v="0"/>
  </r>
  <r>
    <x v="16"/>
    <x v="22"/>
    <x v="8"/>
    <s v="Tue Feb 10, 2009 05:49 UTC"/>
    <s v="2009-02-10"/>
    <s v="05:49:00"/>
    <x v="0"/>
    <x v="15"/>
    <s v="Soyuz U | Progress M-66"/>
    <x v="122"/>
    <x v="1694"/>
    <x v="1"/>
    <n v="20"/>
    <n v="1660"/>
    <x v="0"/>
  </r>
  <r>
    <x v="11"/>
    <x v="20"/>
    <x v="1"/>
    <s v="Fri Feb 06, 2009 10:22 UTC"/>
    <s v="2009-02-06"/>
    <s v="10:22:00"/>
    <x v="0"/>
    <x v="15"/>
    <s v="Delta II 7320-10C | NOAA-N Prime"/>
    <x v="134"/>
    <x v="1695"/>
    <x v="1"/>
    <m/>
    <n v="0"/>
    <x v="0"/>
  </r>
  <r>
    <x v="4"/>
    <x v="59"/>
    <x v="5"/>
    <s v="Mon Feb 02, 2009 18:34 UTC"/>
    <s v="2009-02-02"/>
    <s v="18:34:00"/>
    <x v="0"/>
    <x v="15"/>
    <s v="Safir-1 | Omid"/>
    <x v="169"/>
    <x v="1696"/>
    <x v="1"/>
    <m/>
    <n v="0"/>
    <x v="0"/>
  </r>
  <r>
    <x v="0"/>
    <x v="95"/>
    <x v="0"/>
    <s v="Fri Jan 30, 2009 13:30 UTC"/>
    <s v="2009-01-30"/>
    <s v="13:30:00"/>
    <x v="1"/>
    <x v="15"/>
    <s v="Tsyklon-3 | Koronas Foton"/>
    <x v="170"/>
    <x v="1697"/>
    <x v="1"/>
    <m/>
    <n v="0"/>
    <x v="0"/>
  </r>
  <r>
    <x v="8"/>
    <x v="12"/>
    <x v="6"/>
    <s v="Fri Jan 23, 2009 03:54 UTC"/>
    <s v="2009-01-23"/>
    <s v="03:54:00"/>
    <x v="1"/>
    <x v="15"/>
    <s v="H-IIA 202 | Ibuki, Maido 1 &amp; Others"/>
    <x v="10"/>
    <x v="1698"/>
    <x v="0"/>
    <n v="90"/>
    <n v="7470"/>
    <x v="0"/>
  </r>
  <r>
    <x v="11"/>
    <x v="38"/>
    <x v="1"/>
    <s v="Sun Jan 18, 2009 02:47 UTC"/>
    <s v="2009-01-18"/>
    <s v="02:47:00"/>
    <x v="1"/>
    <x v="15"/>
    <s v="Delta IV Heavy | NROL-26"/>
    <x v="49"/>
    <x v="1699"/>
    <x v="0"/>
    <n v="350"/>
    <n v="29050"/>
    <x v="0"/>
  </r>
  <r>
    <x v="16"/>
    <x v="47"/>
    <x v="8"/>
    <s v="Thu Dec 25, 2008 10:43 UTC"/>
    <s v="2008-12-25"/>
    <s v="10:43:00"/>
    <x v="2"/>
    <x v="16"/>
    <s v="Proton-M/DM-2 | Cosmos 2447, 2448 &amp; 2449"/>
    <x v="160"/>
    <x v="1700"/>
    <x v="0"/>
    <n v="65"/>
    <n v="5395"/>
    <x v="0"/>
  </r>
  <r>
    <x v="2"/>
    <x v="3"/>
    <x v="3"/>
    <s v="Tue Dec 23, 2008 00:54 UTC"/>
    <s v="2008-12-23"/>
    <s v="00:54:00"/>
    <x v="2"/>
    <x v="16"/>
    <s v="Long March 3A | Fengyun-2E"/>
    <x v="112"/>
    <x v="1701"/>
    <x v="0"/>
    <n v="69.7"/>
    <n v="5785.1"/>
    <x v="0"/>
  </r>
  <r>
    <x v="21"/>
    <x v="37"/>
    <x v="11"/>
    <s v="Sat Dec 20, 2008 22:35 UTC"/>
    <s v="2008-12-20"/>
    <s v="22:35:00"/>
    <x v="2"/>
    <x v="16"/>
    <s v="Ariane 5 ECA | Hot Bird 9 &amp; Eutelsat W2M"/>
    <x v="48"/>
    <x v="1702"/>
    <x v="1"/>
    <n v="200"/>
    <n v="16600"/>
    <x v="0"/>
  </r>
  <r>
    <x v="2"/>
    <x v="35"/>
    <x v="3"/>
    <s v="Mon Dec 15, 2008 03:22 UTC"/>
    <s v="2008-12-15"/>
    <s v="03:22:00"/>
    <x v="2"/>
    <x v="16"/>
    <s v="Long March 4B | Yaogan 5"/>
    <x v="55"/>
    <x v="1703"/>
    <x v="0"/>
    <n v="64.680000000000007"/>
    <n v="5368.4400000000005"/>
    <x v="0"/>
  </r>
  <r>
    <x v="36"/>
    <x v="45"/>
    <x v="8"/>
    <s v="Wed Dec 10, 2008 13:42 UTC"/>
    <s v="2008-12-10"/>
    <s v="13:42:00"/>
    <x v="2"/>
    <x v="16"/>
    <s v="Proton-M/Briz-M | Ciel 2"/>
    <x v="60"/>
    <x v="1704"/>
    <x v="0"/>
    <n v="65"/>
    <n v="5395"/>
    <x v="0"/>
  </r>
  <r>
    <x v="0"/>
    <x v="85"/>
    <x v="0"/>
    <s v="Tue Dec 02, 2008 04:59 UTC"/>
    <s v="2008-12-02"/>
    <s v="04:59:00"/>
    <x v="2"/>
    <x v="16"/>
    <s v="Molniya-M /Block 2BL | Cosmos 2446"/>
    <x v="159"/>
    <x v="1705"/>
    <x v="1"/>
    <m/>
    <n v="0"/>
    <x v="0"/>
  </r>
  <r>
    <x v="2"/>
    <x v="17"/>
    <x v="3"/>
    <s v="Mon Dec 01, 2008 04:42 UTC"/>
    <s v="2008-12-01"/>
    <s v="04:42:00"/>
    <x v="2"/>
    <x v="16"/>
    <s v="Long March 2D | Yaogan 4"/>
    <x v="26"/>
    <x v="1706"/>
    <x v="0"/>
    <n v="29.75"/>
    <n v="2469.25"/>
    <x v="0"/>
  </r>
  <r>
    <x v="16"/>
    <x v="71"/>
    <x v="8"/>
    <s v="Wed Nov 26, 2008 12:38 UTC"/>
    <s v="2008-11-26"/>
    <s v="12:38:00"/>
    <x v="3"/>
    <x v="16"/>
    <s v="Soyuz U | Progress M-01M"/>
    <x v="122"/>
    <x v="1707"/>
    <x v="1"/>
    <n v="20"/>
    <n v="1660"/>
    <x v="0"/>
  </r>
  <r>
    <x v="29"/>
    <x v="6"/>
    <x v="1"/>
    <s v="Sat Nov 15, 2008 00:55 UTC"/>
    <s v="2008-11-15"/>
    <s v="00:55:00"/>
    <x v="3"/>
    <x v="16"/>
    <s v="Space Shuttle Endeavour | STS-126"/>
    <x v="156"/>
    <x v="1708"/>
    <x v="1"/>
    <n v="450"/>
    <n v="37350"/>
    <x v="0"/>
  </r>
  <r>
    <x v="0"/>
    <x v="85"/>
    <x v="0"/>
    <s v="Fri Nov 14, 2008 15:50 UTC"/>
    <s v="2008-11-14"/>
    <s v="15:50:00"/>
    <x v="3"/>
    <x v="16"/>
    <s v="Soyuz U | Cosmos 2445"/>
    <x v="122"/>
    <x v="1709"/>
    <x v="1"/>
    <n v="20"/>
    <n v="1660"/>
    <x v="0"/>
  </r>
  <r>
    <x v="36"/>
    <x v="45"/>
    <x v="8"/>
    <s v="Wed Nov 05, 2008 20:44 UTC"/>
    <s v="2008-11-05"/>
    <s v="20:44:00"/>
    <x v="3"/>
    <x v="16"/>
    <s v="Proton-M/Briz-M | Astra-1M"/>
    <x v="60"/>
    <x v="1710"/>
    <x v="0"/>
    <n v="65"/>
    <n v="5395"/>
    <x v="0"/>
  </r>
  <r>
    <x v="2"/>
    <x v="17"/>
    <x v="3"/>
    <s v="Wed Nov 05, 2008 00:15 UTC"/>
    <s v="2008-11-05"/>
    <s v="00:15:00"/>
    <x v="3"/>
    <x v="16"/>
    <s v="Long March 2D | Shiyan-3 &amp; Chuangxin-1 02"/>
    <x v="26"/>
    <x v="1711"/>
    <x v="0"/>
    <n v="29.75"/>
    <n v="2469.25"/>
    <x v="0"/>
  </r>
  <r>
    <x v="2"/>
    <x v="18"/>
    <x v="3"/>
    <s v="Wed Oct 29, 2008 16:53 UTC"/>
    <s v="2008-10-29"/>
    <s v="16:53:00"/>
    <x v="4"/>
    <x v="16"/>
    <s v="Long March 3B/E | VENESAT 1"/>
    <x v="34"/>
    <x v="1712"/>
    <x v="0"/>
    <n v="29.15"/>
    <n v="2419.4499999999998"/>
    <x v="0"/>
  </r>
  <r>
    <x v="11"/>
    <x v="20"/>
    <x v="1"/>
    <s v="Sat Oct 25, 2008 02:28 UTC"/>
    <s v="2008-10-25"/>
    <s v="02:28:00"/>
    <x v="4"/>
    <x v="16"/>
    <s v="Delta II 7420-10C | COSMO-3"/>
    <x v="110"/>
    <x v="1713"/>
    <x v="1"/>
    <m/>
    <n v="0"/>
    <x v="0"/>
  </r>
  <r>
    <x v="2"/>
    <x v="35"/>
    <x v="3"/>
    <s v="Sat Oct 25, 2008 01:15 UTC"/>
    <s v="2008-10-25"/>
    <s v="01:15:00"/>
    <x v="4"/>
    <x v="16"/>
    <s v="Long March 4B | Shijian-6E &amp; 6F"/>
    <x v="55"/>
    <x v="1714"/>
    <x v="0"/>
    <n v="64.680000000000007"/>
    <n v="5368.4400000000005"/>
    <x v="0"/>
  </r>
  <r>
    <x v="12"/>
    <x v="32"/>
    <x v="7"/>
    <s v="Wed Oct 22, 2008 00:52 UTC"/>
    <s v="2008-10-22"/>
    <s v="00:52:00"/>
    <x v="4"/>
    <x v="16"/>
    <s v="PSLV-XL | Chandrayaan-1"/>
    <x v="44"/>
    <x v="1715"/>
    <x v="0"/>
    <n v="31"/>
    <n v="2573"/>
    <x v="0"/>
  </r>
  <r>
    <x v="22"/>
    <x v="84"/>
    <x v="16"/>
    <s v="Sun Oct 19, 2008 17:47 UTC"/>
    <s v="2008-10-19"/>
    <s v="17:47:00"/>
    <x v="4"/>
    <x v="16"/>
    <s v="Pegasus XL | IBEX"/>
    <x v="90"/>
    <x v="1716"/>
    <x v="0"/>
    <n v="40"/>
    <n v="3320"/>
    <x v="0"/>
  </r>
  <r>
    <x v="16"/>
    <x v="71"/>
    <x v="8"/>
    <s v="Sun Oct 12, 2008 07:01 UTC"/>
    <s v="2008-10-12"/>
    <s v="07:01:00"/>
    <x v="4"/>
    <x v="16"/>
    <s v="Soyuz FG | Soyuz TMA-13"/>
    <x v="100"/>
    <x v="1717"/>
    <x v="1"/>
    <m/>
    <n v="0"/>
    <x v="0"/>
  </r>
  <r>
    <x v="40"/>
    <x v="79"/>
    <x v="0"/>
    <s v="Wed Oct 01, 2008 06:37 UTC"/>
    <s v="2008-10-01"/>
    <s v="06:37:00"/>
    <x v="4"/>
    <x v="16"/>
    <s v="Dnepr | THEOS 1"/>
    <x v="133"/>
    <x v="1718"/>
    <x v="1"/>
    <n v="29"/>
    <n v="2407"/>
    <x v="0"/>
  </r>
  <r>
    <x v="1"/>
    <x v="92"/>
    <x v="16"/>
    <s v="Sun Sep 28, 2008 23:15 UTC"/>
    <s v="2008-09-28"/>
    <s v="23:15:00"/>
    <x v="5"/>
    <x v="16"/>
    <s v="Falcon 1 | Ratsat"/>
    <x v="166"/>
    <x v="1719"/>
    <x v="1"/>
    <n v="7"/>
    <n v="581"/>
    <x v="0"/>
  </r>
  <r>
    <x v="2"/>
    <x v="24"/>
    <x v="3"/>
    <s v="Thu Sep 25, 2008 13:10 UTC"/>
    <s v="2008-09-25"/>
    <s v="13:10:00"/>
    <x v="5"/>
    <x v="16"/>
    <s v="Long March 2F | Shenzhou 7"/>
    <x v="171"/>
    <x v="1720"/>
    <x v="1"/>
    <m/>
    <n v="0"/>
    <x v="0"/>
  </r>
  <r>
    <x v="16"/>
    <x v="47"/>
    <x v="8"/>
    <s v="Thu Sep 25, 2008 08:49 UTC"/>
    <s v="2008-09-25"/>
    <s v="08:49:00"/>
    <x v="5"/>
    <x v="16"/>
    <s v="Proton-M/DM-2 | Cosmos 2442, 2443 &amp; 2444"/>
    <x v="160"/>
    <x v="1721"/>
    <x v="0"/>
    <n v="65"/>
    <n v="5395"/>
    <x v="0"/>
  </r>
  <r>
    <x v="41"/>
    <x v="82"/>
    <x v="15"/>
    <s v="Wed Sep 24, 2008 09:27 UTC"/>
    <s v="2008-09-24"/>
    <s v="09:27:00"/>
    <x v="5"/>
    <x v="16"/>
    <s v="Zenit-3 SL | Galaxy 19"/>
    <x v="140"/>
    <x v="1722"/>
    <x v="1"/>
    <m/>
    <n v="0"/>
    <x v="0"/>
  </r>
  <r>
    <x v="36"/>
    <x v="45"/>
    <x v="8"/>
    <s v="Fri Sep 19, 2008 21:48 UTC"/>
    <s v="2008-09-19"/>
    <s v="21:48:00"/>
    <x v="5"/>
    <x v="16"/>
    <s v="Proton-M/Briz-M | Nimiq 4"/>
    <x v="60"/>
    <x v="1723"/>
    <x v="0"/>
    <n v="65"/>
    <n v="5395"/>
    <x v="0"/>
  </r>
  <r>
    <x v="16"/>
    <x v="71"/>
    <x v="8"/>
    <s v="Wed Sep 10, 2008 19:50 UTC"/>
    <s v="2008-09-10"/>
    <s v="19:50:00"/>
    <x v="5"/>
    <x v="16"/>
    <s v="Soyuz U | Progress M-65"/>
    <x v="122"/>
    <x v="1724"/>
    <x v="1"/>
    <n v="20"/>
    <n v="1660"/>
    <x v="0"/>
  </r>
  <r>
    <x v="11"/>
    <x v="20"/>
    <x v="1"/>
    <s v="Sat Sep 06, 2008 18:50 UTC"/>
    <s v="2008-09-06"/>
    <s v="18:50:00"/>
    <x v="5"/>
    <x v="16"/>
    <s v="Delta II 7420-10C | GeoEye-1"/>
    <x v="110"/>
    <x v="1725"/>
    <x v="1"/>
    <m/>
    <n v="0"/>
    <x v="0"/>
  </r>
  <r>
    <x v="2"/>
    <x v="93"/>
    <x v="3"/>
    <s v="Sat Sep 06, 2008 03:25 UTC"/>
    <s v="2008-09-06"/>
    <s v="03:25:00"/>
    <x v="5"/>
    <x v="16"/>
    <s v="Long March 2C/SMA | Huanjing-1A &amp; 1B"/>
    <x v="113"/>
    <x v="1726"/>
    <x v="1"/>
    <n v="30.8"/>
    <n v="2556.4"/>
    <x v="0"/>
  </r>
  <r>
    <x v="40"/>
    <x v="89"/>
    <x v="8"/>
    <s v="Fri Aug 29, 2008 07:15 UTC"/>
    <s v="2008-08-29"/>
    <s v="07:15:00"/>
    <x v="6"/>
    <x v="16"/>
    <s v="Dnepr | RapidEye 1 to 5"/>
    <x v="133"/>
    <x v="1727"/>
    <x v="1"/>
    <n v="29"/>
    <n v="2407"/>
    <x v="0"/>
  </r>
  <r>
    <x v="36"/>
    <x v="45"/>
    <x v="8"/>
    <s v="Mon Aug 18, 2008 22:42 UTC"/>
    <s v="2008-08-18"/>
    <s v="22:42:00"/>
    <x v="6"/>
    <x v="16"/>
    <s v="Proton-M/Briz-M | Inmarsat-4F3"/>
    <x v="60"/>
    <x v="1728"/>
    <x v="0"/>
    <n v="65"/>
    <n v="5395"/>
    <x v="0"/>
  </r>
  <r>
    <x v="4"/>
    <x v="59"/>
    <x v="5"/>
    <s v="Sat Aug 16, 2008 19:32 UTC"/>
    <s v="2008-08-16"/>
    <s v="19:32:00"/>
    <x v="6"/>
    <x v="16"/>
    <s v="Safir-1 | Omid"/>
    <x v="169"/>
    <x v="1696"/>
    <x v="1"/>
    <m/>
    <n v="0"/>
    <x v="2"/>
  </r>
  <r>
    <x v="21"/>
    <x v="37"/>
    <x v="11"/>
    <s v="Thu Aug 14, 2008 20:44 UTC"/>
    <s v="2008-08-14"/>
    <s v="20:44:00"/>
    <x v="6"/>
    <x v="16"/>
    <s v="Ariane 5 ECA | Superbird-7 &amp; AMC-21"/>
    <x v="48"/>
    <x v="1729"/>
    <x v="1"/>
    <n v="200"/>
    <n v="16600"/>
    <x v="0"/>
  </r>
  <r>
    <x v="1"/>
    <x v="92"/>
    <x v="16"/>
    <s v="Sun Aug 03, 2008 03:34 UTC"/>
    <s v="2008-08-03"/>
    <s v="03:34:00"/>
    <x v="6"/>
    <x v="16"/>
    <s v="Falcon 1 | Trailblazer, PreSat &amp; Nanosail-D"/>
    <x v="166"/>
    <x v="1730"/>
    <x v="1"/>
    <n v="7"/>
    <n v="581"/>
    <x v="2"/>
  </r>
  <r>
    <x v="0"/>
    <x v="0"/>
    <x v="0"/>
    <s v="Sat Jul 26, 2008 18:31 UTC"/>
    <s v="2008-07-26"/>
    <s v="18:31:00"/>
    <x v="7"/>
    <x v="16"/>
    <s v="Soyuz 2.1b | Cosmos 2441"/>
    <x v="20"/>
    <x v="1731"/>
    <x v="0"/>
    <n v="20"/>
    <n v="1660"/>
    <x v="0"/>
  </r>
  <r>
    <x v="0"/>
    <x v="90"/>
    <x v="0"/>
    <s v="Tue Jul 22, 2008 02:40 UTC"/>
    <s v="2008-07-22"/>
    <s v="02:40:00"/>
    <x v="7"/>
    <x v="16"/>
    <s v="Cosmos-3M | SAR-Lupe 5"/>
    <x v="161"/>
    <x v="1732"/>
    <x v="1"/>
    <m/>
    <n v="0"/>
    <x v="0"/>
  </r>
  <r>
    <x v="41"/>
    <x v="82"/>
    <x v="15"/>
    <s v="Wed Jul 16, 2008 05:20 UTC"/>
    <s v="2008-07-16"/>
    <s v="05:20:00"/>
    <x v="7"/>
    <x v="16"/>
    <s v="Zenit-3 SL | EchoStar XI"/>
    <x v="140"/>
    <x v="1733"/>
    <x v="1"/>
    <m/>
    <n v="0"/>
    <x v="0"/>
  </r>
  <r>
    <x v="21"/>
    <x v="37"/>
    <x v="11"/>
    <s v="Mon Jul 07, 2008 21:47 UTC"/>
    <s v="2008-07-07"/>
    <s v="21:47:00"/>
    <x v="7"/>
    <x v="16"/>
    <s v="Ariane 5 ECA | ProtoStar-1 &amp; Badr-6"/>
    <x v="48"/>
    <x v="1734"/>
    <x v="1"/>
    <n v="200"/>
    <n v="16600"/>
    <x v="0"/>
  </r>
  <r>
    <x v="16"/>
    <x v="47"/>
    <x v="8"/>
    <s v="Thu Jun 26, 2008 23:59 UTC"/>
    <s v="2008-06-26"/>
    <s v="23:59:00"/>
    <x v="8"/>
    <x v="16"/>
    <s v="Proton K/Block-DM-2 | Cosmos 2440"/>
    <x v="150"/>
    <x v="1735"/>
    <x v="1"/>
    <m/>
    <n v="0"/>
    <x v="0"/>
  </r>
  <r>
    <x v="11"/>
    <x v="20"/>
    <x v="1"/>
    <s v="Fri Jun 20, 2008 07:46 UTC"/>
    <s v="2008-06-20"/>
    <s v="07:46:00"/>
    <x v="8"/>
    <x v="16"/>
    <s v="Delta II 7320-10C | Jason-2"/>
    <x v="134"/>
    <x v="1736"/>
    <x v="1"/>
    <m/>
    <n v="0"/>
    <x v="0"/>
  </r>
  <r>
    <x v="0"/>
    <x v="90"/>
    <x v="0"/>
    <s v="Thu Jun 19, 2008 06:36 UTC"/>
    <s v="2008-06-19"/>
    <s v="06:36:00"/>
    <x v="8"/>
    <x v="16"/>
    <s v="Cosmos-3M | Orbcomm Satellites"/>
    <x v="161"/>
    <x v="1737"/>
    <x v="1"/>
    <m/>
    <n v="0"/>
    <x v="0"/>
  </r>
  <r>
    <x v="21"/>
    <x v="37"/>
    <x v="11"/>
    <s v="Thu Jun 12, 2008 22:05 UTC"/>
    <s v="2008-06-12"/>
    <s v="22:05:00"/>
    <x v="8"/>
    <x v="16"/>
    <s v="Ariane 5 ECA | Skynet 5C &amp; TÃ¼rksat 3A"/>
    <x v="48"/>
    <x v="1738"/>
    <x v="1"/>
    <n v="200"/>
    <n v="16600"/>
    <x v="0"/>
  </r>
  <r>
    <x v="11"/>
    <x v="87"/>
    <x v="1"/>
    <s v="Wed Jun 11, 2008 16:05 UTC"/>
    <s v="2008-06-11"/>
    <s v="16:05:00"/>
    <x v="8"/>
    <x v="16"/>
    <s v="Delta II 7920H-10C | GLAST"/>
    <x v="153"/>
    <x v="1739"/>
    <x v="1"/>
    <m/>
    <n v="0"/>
    <x v="0"/>
  </r>
  <r>
    <x v="2"/>
    <x v="18"/>
    <x v="3"/>
    <s v="Mon Jun 09, 2008 12:15 UTC"/>
    <s v="2008-06-09"/>
    <s v="12:15:00"/>
    <x v="8"/>
    <x v="16"/>
    <s v="Long March 3B | ChinaSat-9"/>
    <x v="164"/>
    <x v="1740"/>
    <x v="1"/>
    <m/>
    <n v="0"/>
    <x v="0"/>
  </r>
  <r>
    <x v="29"/>
    <x v="6"/>
    <x v="1"/>
    <s v="Sat May 31, 2008 21:02 UTC"/>
    <s v="2008-05-31"/>
    <s v="21:02:00"/>
    <x v="9"/>
    <x v="16"/>
    <s v="Space Shuttle Discovery | STS-124"/>
    <x v="157"/>
    <x v="1741"/>
    <x v="1"/>
    <n v="450"/>
    <n v="37350"/>
    <x v="0"/>
  </r>
  <r>
    <x v="2"/>
    <x v="93"/>
    <x v="3"/>
    <s v="Tue May 27, 2008 03:02 UTC"/>
    <s v="2008-05-27"/>
    <s v="03:02:00"/>
    <x v="9"/>
    <x v="16"/>
    <s v="Long March 4C | Fengyun-3A"/>
    <x v="41"/>
    <x v="1742"/>
    <x v="0"/>
    <n v="64.680000000000007"/>
    <n v="5368.4400000000005"/>
    <x v="0"/>
  </r>
  <r>
    <x v="0"/>
    <x v="69"/>
    <x v="0"/>
    <s v="Fri May 23, 2008 15:20 UTC"/>
    <s v="2008-05-23"/>
    <s v="15:20:00"/>
    <x v="9"/>
    <x v="16"/>
    <s v="Rokot/Briz KM | Cosmos 2437 to 2439 &amp; Yubileyniy-1"/>
    <x v="98"/>
    <x v="1743"/>
    <x v="1"/>
    <n v="13"/>
    <n v="1079"/>
    <x v="0"/>
  </r>
  <r>
    <x v="41"/>
    <x v="82"/>
    <x v="15"/>
    <s v="Wed May 21, 2008 09:43 UTC"/>
    <s v="2008-05-21"/>
    <s v="09:43:00"/>
    <x v="9"/>
    <x v="16"/>
    <s v="Zenit-3 SL | Galaxy 18"/>
    <x v="140"/>
    <x v="1744"/>
    <x v="1"/>
    <m/>
    <n v="0"/>
    <x v="0"/>
  </r>
  <r>
    <x v="16"/>
    <x v="71"/>
    <x v="8"/>
    <s v="Wed May 14, 2008 20:22 UTC"/>
    <s v="2008-05-14"/>
    <s v="20:22:00"/>
    <x v="9"/>
    <x v="16"/>
    <s v="Soyuz U | Progress M-64"/>
    <x v="122"/>
    <x v="1745"/>
    <x v="1"/>
    <n v="20"/>
    <n v="1660"/>
    <x v="0"/>
  </r>
  <r>
    <x v="42"/>
    <x v="75"/>
    <x v="8"/>
    <s v="Mon Apr 28, 2008 05:00 UTC"/>
    <s v="2008-04-28"/>
    <s v="05:00:00"/>
    <x v="10"/>
    <x v="16"/>
    <s v="Zenit-3 SLB | AMOS 3"/>
    <x v="144"/>
    <x v="1746"/>
    <x v="1"/>
    <m/>
    <n v="0"/>
    <x v="0"/>
  </r>
  <r>
    <x v="12"/>
    <x v="32"/>
    <x v="7"/>
    <s v="Mon Apr 28, 2008 03:53 UTC"/>
    <s v="2008-04-28"/>
    <s v="03:53:00"/>
    <x v="10"/>
    <x v="16"/>
    <s v="PSLV-CA | Cartosat-2A &amp; Rideshares"/>
    <x v="46"/>
    <x v="1747"/>
    <x v="0"/>
    <n v="21"/>
    <n v="1743"/>
    <x v="0"/>
  </r>
  <r>
    <x v="34"/>
    <x v="22"/>
    <x v="8"/>
    <s v="Sat Apr 26, 2008 22:16 UTC"/>
    <s v="2008-04-26"/>
    <s v="22:16:00"/>
    <x v="10"/>
    <x v="16"/>
    <s v="Soyuz FG/Fregat | GIOVE-B"/>
    <x v="149"/>
    <x v="1748"/>
    <x v="1"/>
    <m/>
    <n v="0"/>
    <x v="0"/>
  </r>
  <r>
    <x v="2"/>
    <x v="18"/>
    <x v="3"/>
    <s v="Fri Apr 25, 2008 15:35 UTC"/>
    <s v="2008-04-25"/>
    <s v="15:35:00"/>
    <x v="10"/>
    <x v="16"/>
    <s v="Long March 3C | Tianlian 1A"/>
    <x v="148"/>
    <x v="1749"/>
    <x v="1"/>
    <n v="20.14"/>
    <n v="1671.6200000000001"/>
    <x v="0"/>
  </r>
  <r>
    <x v="21"/>
    <x v="37"/>
    <x v="11"/>
    <s v="Fri Apr 18, 2008 22:17 UTC"/>
    <s v="2008-04-18"/>
    <s v="22:17:00"/>
    <x v="10"/>
    <x v="16"/>
    <s v="Ariane 5 ECA | Star One C2 &amp; Vinasat-1"/>
    <x v="48"/>
    <x v="1750"/>
    <x v="1"/>
    <n v="200"/>
    <n v="16600"/>
    <x v="0"/>
  </r>
  <r>
    <x v="22"/>
    <x v="84"/>
    <x v="16"/>
    <s v="Wed Apr 16, 2008 17:02 UTC"/>
    <s v="2008-04-16"/>
    <s v="17:02:00"/>
    <x v="10"/>
    <x v="16"/>
    <s v="Pegasus XL | C/NOFS"/>
    <x v="90"/>
    <x v="1751"/>
    <x v="0"/>
    <n v="40"/>
    <n v="3320"/>
    <x v="0"/>
  </r>
  <r>
    <x v="11"/>
    <x v="15"/>
    <x v="1"/>
    <s v="Mon Apr 14, 2008 20:12 UTC"/>
    <s v="2008-04-14"/>
    <s v="20:12:00"/>
    <x v="10"/>
    <x v="16"/>
    <s v="Atlas V 421 | ICO G1"/>
    <x v="75"/>
    <x v="1752"/>
    <x v="0"/>
    <n v="123"/>
    <n v="10209"/>
    <x v="0"/>
  </r>
  <r>
    <x v="16"/>
    <x v="71"/>
    <x v="8"/>
    <s v="Tue Apr 08, 2008 11:16 UTC"/>
    <s v="2008-04-08"/>
    <s v="11:16:00"/>
    <x v="10"/>
    <x v="16"/>
    <s v="Soyuz FG | Soyuz TMA-12"/>
    <x v="100"/>
    <x v="1753"/>
    <x v="1"/>
    <m/>
    <n v="0"/>
    <x v="0"/>
  </r>
  <r>
    <x v="0"/>
    <x v="90"/>
    <x v="0"/>
    <s v="Thu Mar 27, 2008 17:16 UTC"/>
    <s v="2008-03-27"/>
    <s v="17:16:00"/>
    <x v="11"/>
    <x v="16"/>
    <s v="Cosmos-3M | SAR-Lupe 4"/>
    <x v="161"/>
    <x v="1754"/>
    <x v="1"/>
    <m/>
    <n v="0"/>
    <x v="0"/>
  </r>
  <r>
    <x v="41"/>
    <x v="82"/>
    <x v="15"/>
    <s v="Wed Mar 19, 2008 22:47 UTC"/>
    <s v="2008-03-19"/>
    <s v="22:47:00"/>
    <x v="11"/>
    <x v="16"/>
    <s v="Zenit-3 SL | DirecTV-11"/>
    <x v="140"/>
    <x v="1755"/>
    <x v="1"/>
    <m/>
    <n v="0"/>
    <x v="0"/>
  </r>
  <r>
    <x v="11"/>
    <x v="91"/>
    <x v="1"/>
    <s v="Sat Mar 15, 2008 06:10 UTC"/>
    <s v="2008-03-15"/>
    <s v="06:10:00"/>
    <x v="11"/>
    <x v="16"/>
    <s v="Delta II 7925 | GPS IIRM-6"/>
    <x v="165"/>
    <x v="1756"/>
    <x v="1"/>
    <m/>
    <n v="0"/>
    <x v="0"/>
  </r>
  <r>
    <x v="36"/>
    <x v="45"/>
    <x v="8"/>
    <s v="Fri Mar 14, 2008 23:18 UTC"/>
    <s v="2008-03-14"/>
    <s v="23:18:00"/>
    <x v="11"/>
    <x v="16"/>
    <s v="Proton-M/Briz-M | AMC-14"/>
    <x v="60"/>
    <x v="1757"/>
    <x v="0"/>
    <n v="65"/>
    <n v="5395"/>
    <x v="1"/>
  </r>
  <r>
    <x v="11"/>
    <x v="52"/>
    <x v="1"/>
    <s v="Thu Mar 13, 2008 10:02 UTC"/>
    <s v="2008-03-13"/>
    <s v="10:02:00"/>
    <x v="11"/>
    <x v="16"/>
    <s v="Atlas V 411 | NROL-28"/>
    <x v="97"/>
    <x v="1758"/>
    <x v="1"/>
    <n v="115"/>
    <n v="9545"/>
    <x v="0"/>
  </r>
  <r>
    <x v="29"/>
    <x v="6"/>
    <x v="1"/>
    <s v="Tue Mar 11, 2008 06:28 UTC"/>
    <s v="2008-03-11"/>
    <s v="06:28:00"/>
    <x v="11"/>
    <x v="16"/>
    <s v="Space Shuttle Endeavour | STS-123"/>
    <x v="156"/>
    <x v="1759"/>
    <x v="1"/>
    <n v="450"/>
    <n v="37350"/>
    <x v="0"/>
  </r>
  <r>
    <x v="21"/>
    <x v="37"/>
    <x v="11"/>
    <s v="Sun Mar 09, 2008 04:03 UTC"/>
    <s v="2008-03-09"/>
    <s v="04:03:00"/>
    <x v="11"/>
    <x v="16"/>
    <s v="Ariane 5 ES | ATV-1"/>
    <x v="111"/>
    <x v="1760"/>
    <x v="1"/>
    <m/>
    <n v="0"/>
    <x v="0"/>
  </r>
  <r>
    <x v="8"/>
    <x v="12"/>
    <x v="6"/>
    <s v="Sat Feb 23, 2008 08:55 UTC"/>
    <s v="2008-02-23"/>
    <s v="08:55:00"/>
    <x v="0"/>
    <x v="16"/>
    <s v="H-IIA 2024 | Kizuna"/>
    <x v="172"/>
    <x v="1761"/>
    <x v="1"/>
    <m/>
    <n v="0"/>
    <x v="0"/>
  </r>
  <r>
    <x v="36"/>
    <x v="45"/>
    <x v="8"/>
    <s v="Mon Feb 11, 2008 11:34 UTC"/>
    <s v="2008-02-11"/>
    <s v="11:34:00"/>
    <x v="0"/>
    <x v="16"/>
    <s v="Proton-M/Briz-M | Thor-2R"/>
    <x v="60"/>
    <x v="1762"/>
    <x v="0"/>
    <n v="65"/>
    <n v="5395"/>
    <x v="0"/>
  </r>
  <r>
    <x v="29"/>
    <x v="6"/>
    <x v="1"/>
    <s v="Thu Feb 07, 2008 19:45 UTC"/>
    <s v="2008-02-07"/>
    <s v="19:45:00"/>
    <x v="0"/>
    <x v="16"/>
    <s v="Space Shuttle Atlantis | STS-122"/>
    <x v="154"/>
    <x v="1763"/>
    <x v="1"/>
    <n v="450"/>
    <n v="37350"/>
    <x v="0"/>
  </r>
  <r>
    <x v="16"/>
    <x v="71"/>
    <x v="8"/>
    <s v="Tue Feb 05, 2008 13:02 UTC"/>
    <s v="2008-02-05"/>
    <s v="13:02:00"/>
    <x v="0"/>
    <x v="16"/>
    <s v="Soyuz U | Progress M-63"/>
    <x v="122"/>
    <x v="1764"/>
    <x v="1"/>
    <n v="20"/>
    <n v="1660"/>
    <x v="0"/>
  </r>
  <r>
    <x v="16"/>
    <x v="45"/>
    <x v="8"/>
    <s v="Mon Jan 28, 2008 00:18 UTC"/>
    <s v="2008-01-28"/>
    <s v="00:18:00"/>
    <x v="1"/>
    <x v="16"/>
    <s v="Proton-M/Briz-M | Ekspress-AM33"/>
    <x v="60"/>
    <x v="1765"/>
    <x v="0"/>
    <n v="65"/>
    <n v="5395"/>
    <x v="0"/>
  </r>
  <r>
    <x v="12"/>
    <x v="16"/>
    <x v="7"/>
    <s v="Mon Jan 21, 2008 03:45 UTC"/>
    <s v="2008-01-21"/>
    <s v="03:45:00"/>
    <x v="1"/>
    <x v="16"/>
    <s v="PSLV-CA | Ofek-8"/>
    <x v="46"/>
    <x v="1766"/>
    <x v="0"/>
    <n v="21"/>
    <n v="1743"/>
    <x v="0"/>
  </r>
  <r>
    <x v="41"/>
    <x v="82"/>
    <x v="15"/>
    <s v="Tue Jan 15, 2008 11:48 UTC"/>
    <s v="2008-01-15"/>
    <s v="11:48:00"/>
    <x v="1"/>
    <x v="16"/>
    <s v="Zenit-3 SL | Thuraya-3"/>
    <x v="140"/>
    <x v="1767"/>
    <x v="1"/>
    <m/>
    <n v="0"/>
    <x v="0"/>
  </r>
  <r>
    <x v="16"/>
    <x v="47"/>
    <x v="8"/>
    <s v="Tue Dec 25, 2007 19:32 UTC"/>
    <s v="2007-12-25"/>
    <s v="19:32:00"/>
    <x v="2"/>
    <x v="17"/>
    <s v="Proton-M/DM-2 | Cosmos 2434, 2435 &amp; 2436"/>
    <x v="160"/>
    <x v="1768"/>
    <x v="0"/>
    <n v="65"/>
    <n v="5395"/>
    <x v="0"/>
  </r>
  <r>
    <x v="16"/>
    <x v="71"/>
    <x v="8"/>
    <s v="Sun Dec 23, 2007 07:12 UTC"/>
    <s v="2007-12-23"/>
    <s v="07:12:00"/>
    <x v="2"/>
    <x v="17"/>
    <s v="Soyuz U | Progress M-62"/>
    <x v="122"/>
    <x v="1769"/>
    <x v="1"/>
    <n v="20"/>
    <n v="1660"/>
    <x v="0"/>
  </r>
  <r>
    <x v="21"/>
    <x v="37"/>
    <x v="11"/>
    <s v="Fri Dec 21, 2007 21:41 UTC"/>
    <s v="2007-12-21"/>
    <s v="21:41:00"/>
    <x v="2"/>
    <x v="17"/>
    <s v="Ariane 5 GS | Rascom-QAF1 &amp; Horizons-2"/>
    <x v="162"/>
    <x v="1770"/>
    <x v="1"/>
    <m/>
    <n v="0"/>
    <x v="0"/>
  </r>
  <r>
    <x v="11"/>
    <x v="91"/>
    <x v="1"/>
    <s v="Thu Dec 20, 2007 20:04 UTC"/>
    <s v="2007-12-20"/>
    <s v="20:04:00"/>
    <x v="2"/>
    <x v="17"/>
    <s v="Delta II 7925 | GPS IIRM-5"/>
    <x v="165"/>
    <x v="1771"/>
    <x v="1"/>
    <m/>
    <n v="0"/>
    <x v="0"/>
  </r>
  <r>
    <x v="34"/>
    <x v="22"/>
    <x v="8"/>
    <s v="Fri Dec 14, 2007 13:17 UTC"/>
    <s v="2007-12-14"/>
    <s v="13:17:00"/>
    <x v="2"/>
    <x v="17"/>
    <s v="Soyuz FG/Fregat | Radarsat 2"/>
    <x v="149"/>
    <x v="1772"/>
    <x v="1"/>
    <m/>
    <n v="0"/>
    <x v="0"/>
  </r>
  <r>
    <x v="11"/>
    <x v="15"/>
    <x v="1"/>
    <s v="Mon Dec 10, 2007 22:05 UTC"/>
    <s v="2007-12-10"/>
    <s v="22:05:00"/>
    <x v="2"/>
    <x v="17"/>
    <s v="Atlas V 401 | NROL-24"/>
    <x v="69"/>
    <x v="1773"/>
    <x v="0"/>
    <n v="109"/>
    <n v="9047"/>
    <x v="0"/>
  </r>
  <r>
    <x v="11"/>
    <x v="20"/>
    <x v="1"/>
    <s v="Sun Dec 09, 2007 02:31 UTC"/>
    <s v="2007-12-09"/>
    <s v="02:31:00"/>
    <x v="2"/>
    <x v="17"/>
    <s v="Delta II 7420-10C | COSMO-2"/>
    <x v="110"/>
    <x v="1774"/>
    <x v="1"/>
    <m/>
    <n v="0"/>
    <x v="0"/>
  </r>
  <r>
    <x v="16"/>
    <x v="47"/>
    <x v="8"/>
    <s v="Sun Dec 09, 2007 00:15 UTC"/>
    <s v="2007-12-09"/>
    <s v="00:15:00"/>
    <x v="2"/>
    <x v="17"/>
    <s v="Proton-M/Briz-M | Cosmos 2434"/>
    <x v="60"/>
    <x v="1775"/>
    <x v="0"/>
    <n v="65"/>
    <n v="5395"/>
    <x v="0"/>
  </r>
  <r>
    <x v="36"/>
    <x v="45"/>
    <x v="8"/>
    <s v="Sat Nov 17, 2007 22:39 UTC"/>
    <s v="2007-11-17"/>
    <s v="22:39:00"/>
    <x v="3"/>
    <x v="17"/>
    <s v="Proton-M/Briz-M | Sirius 4"/>
    <x v="60"/>
    <x v="1776"/>
    <x v="0"/>
    <n v="65"/>
    <n v="5395"/>
    <x v="0"/>
  </r>
  <r>
    <x v="21"/>
    <x v="37"/>
    <x v="11"/>
    <s v="Wed Nov 14, 2007 22:06 UTC"/>
    <s v="2007-11-14"/>
    <s v="22:06:00"/>
    <x v="3"/>
    <x v="17"/>
    <s v="Ariane 5 ECA | Skynet 5B &amp; Star One C1"/>
    <x v="48"/>
    <x v="1777"/>
    <x v="1"/>
    <n v="200"/>
    <n v="16600"/>
    <x v="0"/>
  </r>
  <r>
    <x v="2"/>
    <x v="93"/>
    <x v="3"/>
    <s v="Sun Nov 11, 2007 22:48 UTC"/>
    <s v="2007-11-11"/>
    <s v="22:48:00"/>
    <x v="3"/>
    <x v="17"/>
    <s v="Long March 4C | Yaogan 3"/>
    <x v="41"/>
    <x v="1778"/>
    <x v="0"/>
    <n v="64.680000000000007"/>
    <n v="5368.4400000000005"/>
    <x v="0"/>
  </r>
  <r>
    <x v="11"/>
    <x v="38"/>
    <x v="1"/>
    <s v="Sun Nov 11, 2007 01:50 UTC"/>
    <s v="2007-11-11"/>
    <s v="01:50:00"/>
    <x v="3"/>
    <x v="17"/>
    <s v="Delta IV Heavy | DSP-23 (USA-197)"/>
    <x v="49"/>
    <x v="1779"/>
    <x v="0"/>
    <n v="350"/>
    <n v="29050"/>
    <x v="0"/>
  </r>
  <r>
    <x v="0"/>
    <x v="90"/>
    <x v="0"/>
    <s v="Thu Nov 01, 2007 00:51 UTC"/>
    <s v="2007-11-01"/>
    <s v="00:51:00"/>
    <x v="3"/>
    <x v="17"/>
    <s v="Cosmos-3M | SAR-Lupe 3"/>
    <x v="161"/>
    <x v="1780"/>
    <x v="1"/>
    <m/>
    <n v="0"/>
    <x v="0"/>
  </r>
  <r>
    <x v="16"/>
    <x v="47"/>
    <x v="8"/>
    <s v="Fri Oct 26, 2007 07:35 UTC"/>
    <s v="2007-10-26"/>
    <s v="07:35:00"/>
    <x v="4"/>
    <x v="17"/>
    <s v="Proton K/Block-DM-2 | Cosmos 2431, 2432 &amp; 2433"/>
    <x v="150"/>
    <x v="1781"/>
    <x v="1"/>
    <m/>
    <n v="0"/>
    <x v="0"/>
  </r>
  <r>
    <x v="2"/>
    <x v="3"/>
    <x v="3"/>
    <s v="Wed Oct 24, 2007 10:05 UTC"/>
    <s v="2007-10-24"/>
    <s v="10:05:00"/>
    <x v="4"/>
    <x v="17"/>
    <s v="Long March 3A | Chang'e 1"/>
    <x v="112"/>
    <x v="1782"/>
    <x v="0"/>
    <n v="69.7"/>
    <n v="5785.1"/>
    <x v="0"/>
  </r>
  <r>
    <x v="0"/>
    <x v="85"/>
    <x v="0"/>
    <s v="Tue Oct 23, 2007 15:38 UTC"/>
    <s v="2007-10-23"/>
    <s v="15:38:00"/>
    <x v="4"/>
    <x v="17"/>
    <s v="Molniya-M /Block 2BL | Cosmos 2430"/>
    <x v="159"/>
    <x v="1783"/>
    <x v="1"/>
    <m/>
    <n v="0"/>
    <x v="0"/>
  </r>
  <r>
    <x v="29"/>
    <x v="6"/>
    <x v="1"/>
    <s v="Tue Oct 23, 2007 04:39 UTC"/>
    <s v="2007-10-23"/>
    <s v="04:39:00"/>
    <x v="4"/>
    <x v="17"/>
    <s v="Space Shuttle Discovery | STS-120"/>
    <x v="157"/>
    <x v="1784"/>
    <x v="1"/>
    <n v="450"/>
    <n v="37350"/>
    <x v="0"/>
  </r>
  <r>
    <x v="34"/>
    <x v="22"/>
    <x v="8"/>
    <s v="Sat Oct 20, 2007 20:12 UTC"/>
    <s v="2007-10-20"/>
    <s v="20:12:00"/>
    <x v="4"/>
    <x v="17"/>
    <s v="Soyuz FG/Fregat | Globalstar 66, 67, 68 &amp; 70"/>
    <x v="149"/>
    <x v="1785"/>
    <x v="1"/>
    <m/>
    <n v="0"/>
    <x v="0"/>
  </r>
  <r>
    <x v="11"/>
    <x v="91"/>
    <x v="1"/>
    <s v="Wed Oct 17, 2007 12:23 UTC"/>
    <s v="2007-10-17"/>
    <s v="12:23:00"/>
    <x v="4"/>
    <x v="17"/>
    <s v="Delta II 7925 | GPS IIRM-4"/>
    <x v="165"/>
    <x v="1786"/>
    <x v="1"/>
    <m/>
    <n v="0"/>
    <x v="0"/>
  </r>
  <r>
    <x v="11"/>
    <x v="15"/>
    <x v="1"/>
    <s v="Thu Oct 11, 2007 00:22 UTC"/>
    <s v="2007-10-11"/>
    <s v="00:22:00"/>
    <x v="4"/>
    <x v="17"/>
    <s v="Atlas V 421 | WGS-1 (USA-195)"/>
    <x v="75"/>
    <x v="1787"/>
    <x v="0"/>
    <n v="123"/>
    <n v="10209"/>
    <x v="0"/>
  </r>
  <r>
    <x v="16"/>
    <x v="71"/>
    <x v="8"/>
    <s v="Wed Oct 10, 2007 13:22 UTC"/>
    <s v="2007-10-10"/>
    <s v="13:22:00"/>
    <x v="4"/>
    <x v="17"/>
    <s v="Soyuz FG | Soyuz TMA-11"/>
    <x v="100"/>
    <x v="1788"/>
    <x v="1"/>
    <m/>
    <n v="0"/>
    <x v="0"/>
  </r>
  <r>
    <x v="21"/>
    <x v="37"/>
    <x v="11"/>
    <s v="Fri Oct 05, 2007 22:02 UTC"/>
    <s v="2007-10-05"/>
    <s v="22:02:00"/>
    <x v="4"/>
    <x v="17"/>
    <s v="Ariane 5 GS | Intelsat 11 &amp; Optus D2"/>
    <x v="162"/>
    <x v="1789"/>
    <x v="1"/>
    <m/>
    <n v="0"/>
    <x v="0"/>
  </r>
  <r>
    <x v="11"/>
    <x v="87"/>
    <x v="1"/>
    <s v="Thu Sep 27, 2007 11:34 UTC"/>
    <s v="2007-09-27"/>
    <s v="11:34:00"/>
    <x v="5"/>
    <x v="17"/>
    <s v="Delta II 7925H | Dawn"/>
    <x v="173"/>
    <x v="1790"/>
    <x v="1"/>
    <m/>
    <n v="0"/>
    <x v="0"/>
  </r>
  <r>
    <x v="2"/>
    <x v="93"/>
    <x v="3"/>
    <s v="Wed Sep 19, 2007 03:26 UTC"/>
    <s v="2007-09-19"/>
    <s v="03:26:00"/>
    <x v="5"/>
    <x v="17"/>
    <s v="Long March 4B | CBERS-2B"/>
    <x v="55"/>
    <x v="1791"/>
    <x v="0"/>
    <n v="64.680000000000007"/>
    <n v="5368.4400000000005"/>
    <x v="0"/>
  </r>
  <r>
    <x v="11"/>
    <x v="20"/>
    <x v="1"/>
    <s v="Tue Sep 18, 2007 18:35 UTC"/>
    <s v="2007-09-18"/>
    <s v="18:35:00"/>
    <x v="5"/>
    <x v="17"/>
    <s v="Delta II 7920-10C | DigitalGlobe WorldView-1"/>
    <x v="119"/>
    <x v="1792"/>
    <x v="1"/>
    <m/>
    <n v="0"/>
    <x v="0"/>
  </r>
  <r>
    <x v="16"/>
    <x v="71"/>
    <x v="8"/>
    <s v="Fri Sep 14, 2007 11:00 UTC"/>
    <s v="2007-09-14"/>
    <s v="11:00:00"/>
    <x v="5"/>
    <x v="17"/>
    <s v="Soyuz U | Foton-M nÂ°3"/>
    <x v="122"/>
    <x v="1793"/>
    <x v="1"/>
    <n v="20"/>
    <n v="1660"/>
    <x v="0"/>
  </r>
  <r>
    <x v="8"/>
    <x v="12"/>
    <x v="6"/>
    <s v="Fri Sep 14, 2007 01:31 UTC"/>
    <s v="2007-09-14"/>
    <s v="01:31:00"/>
    <x v="5"/>
    <x v="17"/>
    <s v="H-IIA 2022 | Kaguya"/>
    <x v="174"/>
    <x v="1794"/>
    <x v="1"/>
    <m/>
    <n v="0"/>
    <x v="0"/>
  </r>
  <r>
    <x v="0"/>
    <x v="90"/>
    <x v="0"/>
    <s v="Tue Sep 11, 2007 13:05 UTC"/>
    <s v="2007-09-11"/>
    <s v="13:05:00"/>
    <x v="5"/>
    <x v="17"/>
    <s v="Cosmos-3M | Cosmos 2429"/>
    <x v="161"/>
    <x v="1795"/>
    <x v="1"/>
    <m/>
    <n v="0"/>
    <x v="0"/>
  </r>
  <r>
    <x v="36"/>
    <x v="45"/>
    <x v="8"/>
    <s v="Wed Sep 05, 2007 22:43 UTC"/>
    <s v="2007-09-05"/>
    <s v="22:43:00"/>
    <x v="5"/>
    <x v="17"/>
    <s v="Proton-M/Briz-M | JCSat-11"/>
    <x v="60"/>
    <x v="1796"/>
    <x v="0"/>
    <n v="65"/>
    <n v="5395"/>
    <x v="2"/>
  </r>
  <r>
    <x v="12"/>
    <x v="32"/>
    <x v="7"/>
    <s v="Sun Sep 02, 2007 12:51 UTC"/>
    <s v="2007-09-02"/>
    <s v="12:51:00"/>
    <x v="5"/>
    <x v="17"/>
    <s v="GSLV Mk I | INSAT-4CR"/>
    <x v="158"/>
    <x v="1797"/>
    <x v="1"/>
    <n v="47"/>
    <n v="3901"/>
    <x v="1"/>
  </r>
  <r>
    <x v="21"/>
    <x v="37"/>
    <x v="11"/>
    <s v="Tue Aug 14, 2007 23:44 UTC"/>
    <s v="2007-08-14"/>
    <s v="23:44:00"/>
    <x v="6"/>
    <x v="17"/>
    <s v="Ariane 5 ECA | Spaceway-3 &amp; BSat-3A"/>
    <x v="48"/>
    <x v="1798"/>
    <x v="1"/>
    <n v="200"/>
    <n v="16600"/>
    <x v="0"/>
  </r>
  <r>
    <x v="29"/>
    <x v="6"/>
    <x v="1"/>
    <s v="Wed Aug 08, 2007 22:36 UTC"/>
    <s v="2007-08-08"/>
    <s v="22:36:00"/>
    <x v="6"/>
    <x v="17"/>
    <s v="Space Shuttle Endeavour | STS-118"/>
    <x v="156"/>
    <x v="1799"/>
    <x v="1"/>
    <n v="450"/>
    <n v="37350"/>
    <x v="0"/>
  </r>
  <r>
    <x v="11"/>
    <x v="91"/>
    <x v="1"/>
    <s v="Sat Aug 04, 2007 09:26 UTC"/>
    <s v="2007-08-04"/>
    <s v="09:26:00"/>
    <x v="6"/>
    <x v="17"/>
    <s v="Delta II 7925 | Phoenix"/>
    <x v="165"/>
    <x v="1800"/>
    <x v="1"/>
    <m/>
    <n v="0"/>
    <x v="0"/>
  </r>
  <r>
    <x v="16"/>
    <x v="71"/>
    <x v="8"/>
    <s v="Thu Aug 02, 2007 17:33 UTC"/>
    <s v="2007-08-02"/>
    <s v="17:33:00"/>
    <x v="6"/>
    <x v="17"/>
    <s v="Soyuz U | Progress M-61"/>
    <x v="122"/>
    <x v="1801"/>
    <x v="1"/>
    <n v="20"/>
    <n v="1660"/>
    <x v="0"/>
  </r>
  <r>
    <x v="36"/>
    <x v="45"/>
    <x v="8"/>
    <s v="Sat Jul 07, 2007 01:16 UTC"/>
    <s v="2007-07-07"/>
    <s v="01:16:00"/>
    <x v="7"/>
    <x v="17"/>
    <s v="Proton-M/Briz-M | DirecTV-10"/>
    <x v="60"/>
    <x v="1802"/>
    <x v="0"/>
    <n v="65"/>
    <n v="5395"/>
    <x v="0"/>
  </r>
  <r>
    <x v="2"/>
    <x v="18"/>
    <x v="3"/>
    <s v="Thu Jul 05, 2007 12:08 UTC"/>
    <s v="2007-07-05"/>
    <s v="12:08:00"/>
    <x v="7"/>
    <x v="17"/>
    <s v="Long March 3B | ChinaSat-6B"/>
    <x v="164"/>
    <x v="1803"/>
    <x v="1"/>
    <m/>
    <n v="0"/>
    <x v="0"/>
  </r>
  <r>
    <x v="0"/>
    <x v="90"/>
    <x v="0"/>
    <s v="Mon Jul 02, 2007 19:38 UTC"/>
    <s v="2007-07-02"/>
    <s v="19:38:00"/>
    <x v="7"/>
    <x v="17"/>
    <s v="Cosmos-3M | SAR-Lupe 2"/>
    <x v="161"/>
    <x v="1804"/>
    <x v="1"/>
    <m/>
    <n v="0"/>
    <x v="0"/>
  </r>
  <r>
    <x v="0"/>
    <x v="75"/>
    <x v="8"/>
    <s v="Fri Jun 29, 2007 10:00 UTC"/>
    <s v="2007-06-29"/>
    <s v="10:00:00"/>
    <x v="8"/>
    <x v="17"/>
    <s v="Zenit-2 | Cosmos 2428"/>
    <x v="175"/>
    <x v="1805"/>
    <x v="1"/>
    <m/>
    <n v="0"/>
    <x v="0"/>
  </r>
  <r>
    <x v="40"/>
    <x v="79"/>
    <x v="0"/>
    <s v="Thu Jun 28, 2007 15:02 UTC"/>
    <s v="2007-06-28"/>
    <s v="15:02:00"/>
    <x v="8"/>
    <x v="17"/>
    <s v="Dnepr | Genesis 2"/>
    <x v="133"/>
    <x v="1806"/>
    <x v="1"/>
    <n v="29"/>
    <n v="2407"/>
    <x v="0"/>
  </r>
  <r>
    <x v="11"/>
    <x v="15"/>
    <x v="1"/>
    <s v="Fri Jun 15, 2007 15:12 UTC"/>
    <s v="2007-06-15"/>
    <s v="15:12:00"/>
    <x v="8"/>
    <x v="17"/>
    <s v="Atlas V 401 | NROL-30 &amp; NOSS-3"/>
    <x v="69"/>
    <x v="1807"/>
    <x v="0"/>
    <n v="109"/>
    <n v="9047"/>
    <x v="1"/>
  </r>
  <r>
    <x v="40"/>
    <x v="89"/>
    <x v="8"/>
    <s v="Fri Jun 15, 2007 02:14 UTC"/>
    <s v="2007-06-15"/>
    <s v="02:14:00"/>
    <x v="8"/>
    <x v="17"/>
    <s v="Dnepr | TerraSAR-X"/>
    <x v="133"/>
    <x v="1808"/>
    <x v="1"/>
    <n v="29"/>
    <n v="2407"/>
    <x v="0"/>
  </r>
  <r>
    <x v="25"/>
    <x v="43"/>
    <x v="12"/>
    <s v="Sun Jun 10, 2007 23:40 UTC"/>
    <s v="2007-06-10"/>
    <s v="23:40:00"/>
    <x v="8"/>
    <x v="17"/>
    <s v="Shavit-2 | Ofek-7"/>
    <x v="57"/>
    <x v="1809"/>
    <x v="0"/>
    <m/>
    <n v="0"/>
    <x v="0"/>
  </r>
  <r>
    <x v="29"/>
    <x v="6"/>
    <x v="1"/>
    <s v="Fri Jun 08, 2007 23:38 UTC"/>
    <s v="2007-06-08"/>
    <s v="23:38:00"/>
    <x v="8"/>
    <x v="17"/>
    <s v="Space Shuttle Atlantis | STS-117"/>
    <x v="154"/>
    <x v="1810"/>
    <x v="1"/>
    <n v="450"/>
    <n v="37350"/>
    <x v="0"/>
  </r>
  <r>
    <x v="11"/>
    <x v="20"/>
    <x v="1"/>
    <s v="Fri Jun 08, 2007 02:34 UTC"/>
    <s v="2007-06-08"/>
    <s v="02:34:00"/>
    <x v="8"/>
    <x v="17"/>
    <s v="Delta II 7420-10C | COSMO-SkyMed"/>
    <x v="110"/>
    <x v="1811"/>
    <x v="1"/>
    <m/>
    <n v="0"/>
    <x v="0"/>
  </r>
  <r>
    <x v="0"/>
    <x v="85"/>
    <x v="0"/>
    <s v="Thu Jun 07, 2007 18:00 UTC"/>
    <s v="2007-06-07"/>
    <s v="18:00:00"/>
    <x v="8"/>
    <x v="17"/>
    <s v="Soyuz U | Cosmos 2427"/>
    <x v="122"/>
    <x v="1812"/>
    <x v="1"/>
    <n v="20"/>
    <n v="1660"/>
    <x v="0"/>
  </r>
  <r>
    <x v="2"/>
    <x v="18"/>
    <x v="3"/>
    <s v="Thu May 31, 2007 16:08 UTC"/>
    <s v="2007-05-31"/>
    <s v="16:08:00"/>
    <x v="9"/>
    <x v="17"/>
    <s v="Long March 3A | SinoSat 3"/>
    <x v="112"/>
    <x v="1813"/>
    <x v="0"/>
    <n v="69.7"/>
    <n v="5785.1"/>
    <x v="0"/>
  </r>
  <r>
    <x v="34"/>
    <x v="22"/>
    <x v="8"/>
    <s v="Tue May 29, 2007 20:31 UTC"/>
    <s v="2007-05-29"/>
    <s v="20:31:00"/>
    <x v="9"/>
    <x v="17"/>
    <s v="Soyuz FG/Fregat | Globalstar 65, 69, 71 &amp; 72"/>
    <x v="149"/>
    <x v="1814"/>
    <x v="1"/>
    <m/>
    <n v="0"/>
    <x v="0"/>
  </r>
  <r>
    <x v="2"/>
    <x v="17"/>
    <x v="3"/>
    <s v="Fri May 25, 2007 07:12 UTC"/>
    <s v="2007-05-25"/>
    <s v="07:12:00"/>
    <x v="9"/>
    <x v="17"/>
    <s v="Long March 2D | Yaogan 2 &amp; ZDPS-1"/>
    <x v="26"/>
    <x v="1815"/>
    <x v="0"/>
    <n v="29.75"/>
    <n v="2469.25"/>
    <x v="0"/>
  </r>
  <r>
    <x v="2"/>
    <x v="18"/>
    <x v="3"/>
    <s v="Sun May 13, 2007 16:01 UTC"/>
    <s v="2007-05-13"/>
    <s v="16:01:00"/>
    <x v="9"/>
    <x v="17"/>
    <s v="Long March 3B/E | NIGCOMSAT-1"/>
    <x v="34"/>
    <x v="1816"/>
    <x v="0"/>
    <n v="29.15"/>
    <n v="2419.4499999999998"/>
    <x v="0"/>
  </r>
  <r>
    <x v="16"/>
    <x v="71"/>
    <x v="8"/>
    <s v="Sat May 12, 2007 03:25 UTC"/>
    <s v="2007-05-12"/>
    <s v="03:25:00"/>
    <x v="9"/>
    <x v="17"/>
    <s v="Soyuz U | Progress M-60"/>
    <x v="122"/>
    <x v="1817"/>
    <x v="1"/>
    <n v="20"/>
    <n v="1660"/>
    <x v="0"/>
  </r>
  <r>
    <x v="21"/>
    <x v="37"/>
    <x v="11"/>
    <s v="Fri May 04, 2007 22:29 UTC"/>
    <s v="2007-05-04"/>
    <s v="22:29:00"/>
    <x v="9"/>
    <x v="17"/>
    <s v="Ariane 5 ECA | Astra 1L &amp; Galaxy 17"/>
    <x v="48"/>
    <x v="1818"/>
    <x v="1"/>
    <n v="200"/>
    <n v="16600"/>
    <x v="0"/>
  </r>
  <r>
    <x v="22"/>
    <x v="65"/>
    <x v="1"/>
    <s v="Wed Apr 25, 2007 20:26 UTC"/>
    <s v="2007-04-25"/>
    <s v="20:26:00"/>
    <x v="10"/>
    <x v="17"/>
    <s v="Pegasus XL | AIM"/>
    <x v="90"/>
    <x v="1819"/>
    <x v="0"/>
    <n v="40"/>
    <n v="3320"/>
    <x v="0"/>
  </r>
  <r>
    <x v="22"/>
    <x v="64"/>
    <x v="1"/>
    <s v="Tue Apr 24, 2007 06:48 UTC"/>
    <s v="2007-04-24"/>
    <s v="06:48:00"/>
    <x v="10"/>
    <x v="17"/>
    <s v="Minotaur I | NFIRE"/>
    <x v="89"/>
    <x v="1820"/>
    <x v="0"/>
    <n v="40"/>
    <n v="3320"/>
    <x v="0"/>
  </r>
  <r>
    <x v="12"/>
    <x v="32"/>
    <x v="7"/>
    <s v="Mon Apr 23, 2007 10:00 UTC"/>
    <s v="2007-04-23"/>
    <s v="10:00:00"/>
    <x v="10"/>
    <x v="17"/>
    <s v="PSLV-CA | AGILE &amp; AAM"/>
    <x v="46"/>
    <x v="1821"/>
    <x v="0"/>
    <n v="21"/>
    <n v="1743"/>
    <x v="0"/>
  </r>
  <r>
    <x v="40"/>
    <x v="89"/>
    <x v="8"/>
    <s v="Tue Apr 17, 2007 06:46 UTC"/>
    <s v="2007-04-17"/>
    <s v="06:46:00"/>
    <x v="10"/>
    <x v="17"/>
    <s v="Dnepr | EgyptSat 1 &amp; Others"/>
    <x v="133"/>
    <x v="1822"/>
    <x v="1"/>
    <n v="29"/>
    <n v="2407"/>
    <x v="0"/>
  </r>
  <r>
    <x v="2"/>
    <x v="18"/>
    <x v="3"/>
    <s v="Fri Apr 13, 2007 20:11 UTC"/>
    <s v="2007-04-13"/>
    <s v="20:11:00"/>
    <x v="10"/>
    <x v="17"/>
    <s v="Long March 3A | Beidou-2 M1"/>
    <x v="112"/>
    <x v="1823"/>
    <x v="0"/>
    <n v="69.7"/>
    <n v="5785.1"/>
    <x v="0"/>
  </r>
  <r>
    <x v="2"/>
    <x v="93"/>
    <x v="3"/>
    <s v="Wed Apr 11, 2007 03:27 UTC"/>
    <s v="2007-04-11"/>
    <s v="03:27:00"/>
    <x v="10"/>
    <x v="17"/>
    <s v="Long March 2C | Haiyang-1B"/>
    <x v="3"/>
    <x v="1824"/>
    <x v="0"/>
    <n v="30.8"/>
    <n v="2556.4"/>
    <x v="0"/>
  </r>
  <r>
    <x v="36"/>
    <x v="45"/>
    <x v="8"/>
    <s v="Mon Apr 09, 2007 22:54 UTC"/>
    <s v="2007-04-09"/>
    <s v="22:54:00"/>
    <x v="10"/>
    <x v="17"/>
    <s v="Proton-M/Briz-M | Anik F3"/>
    <x v="60"/>
    <x v="1825"/>
    <x v="0"/>
    <n v="65"/>
    <n v="5395"/>
    <x v="0"/>
  </r>
  <r>
    <x v="16"/>
    <x v="71"/>
    <x v="8"/>
    <s v="Sat Apr 07, 2007 17:31 UTC"/>
    <s v="2007-04-07"/>
    <s v="17:31:00"/>
    <x v="10"/>
    <x v="17"/>
    <s v="Soyuz FG | Soyuz TMA-10"/>
    <x v="100"/>
    <x v="1826"/>
    <x v="1"/>
    <m/>
    <n v="0"/>
    <x v="0"/>
  </r>
  <r>
    <x v="1"/>
    <x v="92"/>
    <x v="16"/>
    <s v="Wed Mar 21, 2007 01:10 UTC"/>
    <s v="2007-03-21"/>
    <s v="01:10:00"/>
    <x v="11"/>
    <x v="17"/>
    <s v="Falcon 1 | DemoSat"/>
    <x v="166"/>
    <x v="1827"/>
    <x v="1"/>
    <n v="7"/>
    <n v="581"/>
    <x v="2"/>
  </r>
  <r>
    <x v="21"/>
    <x v="37"/>
    <x v="11"/>
    <s v="Sun Mar 11, 2007 22:03 UTC"/>
    <s v="2007-03-11"/>
    <s v="22:03:00"/>
    <x v="11"/>
    <x v="17"/>
    <s v="Ariane 5 ECA | Skynet 5A &amp; INSAT-4B"/>
    <x v="48"/>
    <x v="1828"/>
    <x v="1"/>
    <n v="200"/>
    <n v="16600"/>
    <x v="0"/>
  </r>
  <r>
    <x v="11"/>
    <x v="15"/>
    <x v="1"/>
    <s v="Fri Mar 09, 2007 03:10 UTC"/>
    <s v="2007-03-09"/>
    <s v="03:10:00"/>
    <x v="11"/>
    <x v="17"/>
    <s v="Atlas V 401 | STP-1, FalconSat-3"/>
    <x v="69"/>
    <x v="1829"/>
    <x v="0"/>
    <n v="109"/>
    <n v="9047"/>
    <x v="0"/>
  </r>
  <r>
    <x v="8"/>
    <x v="12"/>
    <x v="6"/>
    <s v="Sat Feb 24, 2007 04:41 UTC"/>
    <s v="2007-02-24"/>
    <s v="04:41:00"/>
    <x v="0"/>
    <x v="17"/>
    <s v="H-IIA 2024 | IGS-Optical 3V, IGS-Radar 2"/>
    <x v="172"/>
    <x v="1830"/>
    <x v="1"/>
    <m/>
    <n v="0"/>
    <x v="0"/>
  </r>
  <r>
    <x v="11"/>
    <x v="87"/>
    <x v="1"/>
    <s v="Sat Feb 17, 2007 23:01 UTC"/>
    <s v="2007-02-17"/>
    <s v="23:01:00"/>
    <x v="0"/>
    <x v="17"/>
    <s v="Delta II 7925-10C | THEMIS"/>
    <x v="176"/>
    <x v="1831"/>
    <x v="1"/>
    <m/>
    <n v="0"/>
    <x v="0"/>
  </r>
  <r>
    <x v="2"/>
    <x v="18"/>
    <x v="3"/>
    <s v="Fri Feb 02, 2007 16:28 UTC"/>
    <s v="2007-02-02"/>
    <s v="16:28:00"/>
    <x v="0"/>
    <x v="17"/>
    <s v="Long March 3A | Beidou-1D"/>
    <x v="112"/>
    <x v="1832"/>
    <x v="0"/>
    <n v="69.7"/>
    <n v="5785.1"/>
    <x v="0"/>
  </r>
  <r>
    <x v="41"/>
    <x v="82"/>
    <x v="15"/>
    <s v="Tue Jan 30, 2007 23:21 UTC"/>
    <s v="2007-01-30"/>
    <s v="23:21:00"/>
    <x v="1"/>
    <x v="17"/>
    <s v="Zenit-3 SL | NSS-8"/>
    <x v="140"/>
    <x v="1833"/>
    <x v="1"/>
    <m/>
    <n v="0"/>
    <x v="2"/>
  </r>
  <r>
    <x v="16"/>
    <x v="71"/>
    <x v="8"/>
    <s v="Thu Jan 18, 2007 02:12 UTC"/>
    <s v="2007-01-18"/>
    <s v="02:12:00"/>
    <x v="1"/>
    <x v="17"/>
    <s v="Soyuz U | Progress M-59"/>
    <x v="122"/>
    <x v="1834"/>
    <x v="1"/>
    <n v="20"/>
    <n v="1660"/>
    <x v="0"/>
  </r>
  <r>
    <x v="12"/>
    <x v="16"/>
    <x v="7"/>
    <s v="Wed Jan 10, 2007 03:54 UTC"/>
    <s v="2007-01-10"/>
    <s v="03:54:00"/>
    <x v="1"/>
    <x v="17"/>
    <s v="PSLV-G | Cartosat-2, SRE-1 &amp; Rideshares"/>
    <x v="126"/>
    <x v="1835"/>
    <x v="1"/>
    <n v="25"/>
    <n v="2075"/>
    <x v="0"/>
  </r>
  <r>
    <x v="34"/>
    <x v="22"/>
    <x v="8"/>
    <s v="Wed Dec 27, 2006 14:23 UTC"/>
    <s v="2006-12-27"/>
    <s v="14:23:00"/>
    <x v="2"/>
    <x v="18"/>
    <s v="Soyuz 2.1b/Fregat | COROT"/>
    <x v="85"/>
    <x v="1836"/>
    <x v="0"/>
    <n v="25"/>
    <n v="2075"/>
    <x v="0"/>
  </r>
  <r>
    <x v="16"/>
    <x v="47"/>
    <x v="8"/>
    <s v="Mon Dec 25, 2006 20:18 UTC"/>
    <s v="2006-12-25"/>
    <s v="20:18:00"/>
    <x v="2"/>
    <x v="18"/>
    <s v="Proton K/Block-DM-2 | Cosmos 2424, 2425 &amp; 2426"/>
    <x v="150"/>
    <x v="1837"/>
    <x v="1"/>
    <m/>
    <n v="0"/>
    <x v="0"/>
  </r>
  <r>
    <x v="0"/>
    <x v="0"/>
    <x v="0"/>
    <s v="Sun Dec 24, 2006 08:34 UTC"/>
    <s v="2006-12-24"/>
    <s v="08:34:00"/>
    <x v="2"/>
    <x v="18"/>
    <s v="Soyuz 2.1a/Fregat-M | Meridian nÂ°11L"/>
    <x v="53"/>
    <x v="1838"/>
    <x v="0"/>
    <n v="23"/>
    <n v="1909"/>
    <x v="0"/>
  </r>
  <r>
    <x v="0"/>
    <x v="90"/>
    <x v="0"/>
    <s v="Tue Dec 19, 2006 14:00 UTC"/>
    <s v="2006-12-19"/>
    <s v="14:00:00"/>
    <x v="2"/>
    <x v="18"/>
    <s v="Cosmos-3M | SAR-Lupe 1"/>
    <x v="161"/>
    <x v="1839"/>
    <x v="1"/>
    <m/>
    <n v="0"/>
    <x v="0"/>
  </r>
  <r>
    <x v="8"/>
    <x v="12"/>
    <x v="6"/>
    <s v="Mon Dec 18, 2006 06:32 UTC"/>
    <s v="2006-12-18"/>
    <s v="06:32:00"/>
    <x v="2"/>
    <x v="18"/>
    <s v="H-IIA 204 | Kiku 8"/>
    <x v="86"/>
    <x v="1840"/>
    <x v="0"/>
    <m/>
    <n v="0"/>
    <x v="0"/>
  </r>
  <r>
    <x v="22"/>
    <x v="64"/>
    <x v="1"/>
    <s v="Sat Dec 16, 2006 12:00 UTC"/>
    <s v="2006-12-16"/>
    <s v="12:00:00"/>
    <x v="2"/>
    <x v="18"/>
    <s v="Minotaur I | TacSat-2 &amp; GeneSat-1"/>
    <x v="89"/>
    <x v="1841"/>
    <x v="0"/>
    <n v="40"/>
    <n v="3320"/>
    <x v="0"/>
  </r>
  <r>
    <x v="11"/>
    <x v="20"/>
    <x v="1"/>
    <s v="Thu Dec 14, 2006 21:00 UTC"/>
    <s v="2006-12-14"/>
    <s v="21:00:00"/>
    <x v="2"/>
    <x v="18"/>
    <s v="Delta II 7920-10C | NROL-21"/>
    <x v="119"/>
    <x v="1842"/>
    <x v="1"/>
    <m/>
    <n v="0"/>
    <x v="0"/>
  </r>
  <r>
    <x v="36"/>
    <x v="45"/>
    <x v="8"/>
    <s v="Mon Dec 11, 2006 23:28 UTC"/>
    <s v="2006-12-11"/>
    <s v="23:28:00"/>
    <x v="2"/>
    <x v="18"/>
    <s v="Proton-M/Briz-M | MEASAT 3"/>
    <x v="60"/>
    <x v="1843"/>
    <x v="0"/>
    <n v="65"/>
    <n v="5395"/>
    <x v="0"/>
  </r>
  <r>
    <x v="29"/>
    <x v="51"/>
    <x v="1"/>
    <s v="Sun Dec 10, 2006 01:47 UTC"/>
    <s v="2006-12-10"/>
    <s v="01:47:00"/>
    <x v="2"/>
    <x v="18"/>
    <s v="Space Shuttle Discovery | STS-116"/>
    <x v="157"/>
    <x v="1844"/>
    <x v="1"/>
    <n v="450"/>
    <n v="37350"/>
    <x v="0"/>
  </r>
  <r>
    <x v="21"/>
    <x v="37"/>
    <x v="11"/>
    <s v="Fri Dec 08, 2006 22:08 UTC"/>
    <s v="2006-12-08"/>
    <s v="22:08:00"/>
    <x v="2"/>
    <x v="18"/>
    <s v="Ariane 5 ECA | WildBlue-1 &amp; AMC-18"/>
    <x v="48"/>
    <x v="1845"/>
    <x v="1"/>
    <n v="200"/>
    <n v="16600"/>
    <x v="0"/>
  </r>
  <r>
    <x v="2"/>
    <x v="18"/>
    <x v="3"/>
    <s v="Fri Dec 08, 2006 00:53 UTC"/>
    <s v="2006-12-08"/>
    <s v="00:53:00"/>
    <x v="2"/>
    <x v="18"/>
    <s v="Long March 3A | Fengyun-2D"/>
    <x v="112"/>
    <x v="1846"/>
    <x v="0"/>
    <n v="69.7"/>
    <n v="5785.1"/>
    <x v="0"/>
  </r>
  <r>
    <x v="44"/>
    <x v="91"/>
    <x v="1"/>
    <s v="Fri Nov 17, 2006 19:12 UTC"/>
    <s v="2006-11-17"/>
    <s v="19:12:00"/>
    <x v="3"/>
    <x v="18"/>
    <s v="Delta II 7925 | GPS IIRM-3"/>
    <x v="165"/>
    <x v="1847"/>
    <x v="1"/>
    <m/>
    <n v="0"/>
    <x v="0"/>
  </r>
  <r>
    <x v="36"/>
    <x v="45"/>
    <x v="8"/>
    <s v="Wed Nov 08, 2006 20:01 UTC"/>
    <s v="2006-11-08"/>
    <s v="20:01:00"/>
    <x v="3"/>
    <x v="18"/>
    <s v="Proton-M/Briz-M | Arabsat-4B"/>
    <x v="60"/>
    <x v="1848"/>
    <x v="0"/>
    <n v="65"/>
    <n v="5395"/>
    <x v="0"/>
  </r>
  <r>
    <x v="44"/>
    <x v="56"/>
    <x v="1"/>
    <s v="Sat Nov 04, 2006 13:53 UTC"/>
    <s v="2006-11-04"/>
    <s v="13:53:00"/>
    <x v="3"/>
    <x v="18"/>
    <s v="Delta IV Medium | DMSP F17"/>
    <x v="177"/>
    <x v="1849"/>
    <x v="1"/>
    <n v="133"/>
    <n v="11039"/>
    <x v="0"/>
  </r>
  <r>
    <x v="41"/>
    <x v="82"/>
    <x v="15"/>
    <s v="Mon Oct 30, 2006 23:48 UTC"/>
    <s v="2006-10-30"/>
    <s v="23:48:00"/>
    <x v="4"/>
    <x v="18"/>
    <s v="Zenit-3 SL | XM-4"/>
    <x v="140"/>
    <x v="1850"/>
    <x v="1"/>
    <m/>
    <n v="0"/>
    <x v="0"/>
  </r>
  <r>
    <x v="2"/>
    <x v="18"/>
    <x v="3"/>
    <s v="Sat Oct 28, 2006 16:20 UTC"/>
    <s v="2006-10-28"/>
    <s v="16:20:00"/>
    <x v="4"/>
    <x v="18"/>
    <s v="Long March 3B | SinoSat 2"/>
    <x v="164"/>
    <x v="1851"/>
    <x v="1"/>
    <m/>
    <n v="0"/>
    <x v="0"/>
  </r>
  <r>
    <x v="44"/>
    <x v="87"/>
    <x v="1"/>
    <s v="Thu Oct 26, 2006 00:52 UTC"/>
    <s v="2006-10-26"/>
    <s v="00:52:00"/>
    <x v="4"/>
    <x v="18"/>
    <s v="Delta II 7925-10L | STEREO"/>
    <x v="168"/>
    <x v="1852"/>
    <x v="1"/>
    <m/>
    <n v="0"/>
    <x v="0"/>
  </r>
  <r>
    <x v="2"/>
    <x v="93"/>
    <x v="3"/>
    <s v="Mon Oct 23, 2006 23:34 UTC"/>
    <s v="2006-10-23"/>
    <s v="23:34:00"/>
    <x v="4"/>
    <x v="18"/>
    <s v="Long March 4B | Shijian-6C &amp; 6D"/>
    <x v="55"/>
    <x v="1853"/>
    <x v="0"/>
    <n v="64.680000000000007"/>
    <n v="5368.4400000000005"/>
    <x v="0"/>
  </r>
  <r>
    <x v="16"/>
    <x v="71"/>
    <x v="8"/>
    <s v="Mon Oct 23, 2006 13:40 UTC"/>
    <s v="2006-10-23"/>
    <s v="13:40:00"/>
    <x v="4"/>
    <x v="18"/>
    <s v="Soyuz U | Progress M-58"/>
    <x v="122"/>
    <x v="1854"/>
    <x v="1"/>
    <n v="20"/>
    <n v="1660"/>
    <x v="0"/>
  </r>
  <r>
    <x v="34"/>
    <x v="22"/>
    <x v="8"/>
    <s v="Thu Oct 19, 2006 16:28 UTC"/>
    <s v="2006-10-19"/>
    <s v="16:28:00"/>
    <x v="4"/>
    <x v="18"/>
    <s v="Soyuz 2.1a/Fregat | MetOp-A"/>
    <x v="108"/>
    <x v="1855"/>
    <x v="0"/>
    <n v="23"/>
    <n v="1909"/>
    <x v="0"/>
  </r>
  <r>
    <x v="21"/>
    <x v="37"/>
    <x v="11"/>
    <s v="Fri Oct 13, 2006 20:56 UTC"/>
    <s v="2006-10-13"/>
    <s v="20:56:00"/>
    <x v="4"/>
    <x v="18"/>
    <s v="Ariane 5 ECA | DirecTV-9S, Optus D1 &amp; LDREX-2"/>
    <x v="48"/>
    <x v="1856"/>
    <x v="1"/>
    <n v="200"/>
    <n v="16600"/>
    <x v="0"/>
  </r>
  <r>
    <x v="44"/>
    <x v="91"/>
    <x v="1"/>
    <s v="Mon Sep 25, 2006 18:50 UTC"/>
    <s v="2006-09-25"/>
    <s v="18:50:00"/>
    <x v="5"/>
    <x v="18"/>
    <s v="Delta II 7925 | GPS IIRM-2"/>
    <x v="165"/>
    <x v="1857"/>
    <x v="1"/>
    <m/>
    <n v="0"/>
    <x v="0"/>
  </r>
  <r>
    <x v="45"/>
    <x v="54"/>
    <x v="6"/>
    <s v="Fri Sep 22, 2006 21:36 UTC"/>
    <s v="2006-09-22"/>
    <s v="21:36:00"/>
    <x v="5"/>
    <x v="18"/>
    <s v="Mu-V/M-25 | Hinode, Camatai &amp; SSSat 2"/>
    <x v="178"/>
    <x v="1858"/>
    <x v="1"/>
    <m/>
    <n v="0"/>
    <x v="0"/>
  </r>
  <r>
    <x v="16"/>
    <x v="71"/>
    <x v="8"/>
    <s v="Mon Sep 18, 2006 04:08 UTC"/>
    <s v="2006-09-18"/>
    <s v="04:08:00"/>
    <x v="5"/>
    <x v="18"/>
    <s v="Soyuz FG | Soyuz TMA-9"/>
    <x v="100"/>
    <x v="1859"/>
    <x v="1"/>
    <m/>
    <n v="0"/>
    <x v="0"/>
  </r>
  <r>
    <x v="0"/>
    <x v="22"/>
    <x v="8"/>
    <s v="Thu Sep 14, 2006 13:41 UTC"/>
    <s v="2006-09-14"/>
    <s v="13:41:00"/>
    <x v="5"/>
    <x v="18"/>
    <s v="Soyuz U | Cosmos 2423"/>
    <x v="122"/>
    <x v="1860"/>
    <x v="1"/>
    <n v="20"/>
    <n v="1660"/>
    <x v="0"/>
  </r>
  <r>
    <x v="2"/>
    <x v="18"/>
    <x v="3"/>
    <s v="Tue Sep 12, 2006 16:02 UTC"/>
    <s v="2006-09-12"/>
    <s v="16:02:00"/>
    <x v="5"/>
    <x v="18"/>
    <s v="Long March 3A | ChinaSat-22A"/>
    <x v="112"/>
    <x v="1861"/>
    <x v="0"/>
    <n v="69.7"/>
    <n v="5785.1"/>
    <x v="0"/>
  </r>
  <r>
    <x v="8"/>
    <x v="12"/>
    <x v="6"/>
    <s v="Mon Sep 11, 2006 04:35 UTC"/>
    <s v="2006-09-11"/>
    <s v="04:35:00"/>
    <x v="5"/>
    <x v="18"/>
    <s v="H-IIA 202 | IGS-Optical 2"/>
    <x v="10"/>
    <x v="1862"/>
    <x v="0"/>
    <n v="90"/>
    <n v="7470"/>
    <x v="0"/>
  </r>
  <r>
    <x v="29"/>
    <x v="51"/>
    <x v="1"/>
    <s v="Sat Sep 09, 2006 15:14 UTC"/>
    <s v="2006-09-09"/>
    <s v="15:14:00"/>
    <x v="5"/>
    <x v="18"/>
    <s v="Space Shuttle Atlantis | STS-115"/>
    <x v="154"/>
    <x v="1863"/>
    <x v="1"/>
    <n v="450"/>
    <n v="37350"/>
    <x v="0"/>
  </r>
  <r>
    <x v="2"/>
    <x v="17"/>
    <x v="3"/>
    <s v="Sat Sep 09, 2006 07:00 UTC"/>
    <s v="2006-09-09"/>
    <s v="07:00:00"/>
    <x v="5"/>
    <x v="18"/>
    <s v="Long March 2C | Shijian-8"/>
    <x v="3"/>
    <x v="1864"/>
    <x v="0"/>
    <n v="30.8"/>
    <n v="2556.4"/>
    <x v="0"/>
  </r>
  <r>
    <x v="41"/>
    <x v="82"/>
    <x v="15"/>
    <s v="Tue Aug 22, 2006 03:26 UTC"/>
    <s v="2006-08-22"/>
    <s v="03:26:00"/>
    <x v="6"/>
    <x v="18"/>
    <s v="Zenit-3 SL | Koreasat 5"/>
    <x v="140"/>
    <x v="1865"/>
    <x v="1"/>
    <m/>
    <n v="0"/>
    <x v="0"/>
  </r>
  <r>
    <x v="21"/>
    <x v="37"/>
    <x v="11"/>
    <s v="Fri Aug 11, 2006 22:15 UTC"/>
    <s v="2006-08-11"/>
    <s v="22:15:00"/>
    <x v="6"/>
    <x v="18"/>
    <s v="Ariane 5 ECA | JCSAT-10 &amp; Syracuse 3B"/>
    <x v="48"/>
    <x v="1866"/>
    <x v="1"/>
    <n v="200"/>
    <n v="16600"/>
    <x v="0"/>
  </r>
  <r>
    <x v="36"/>
    <x v="45"/>
    <x v="8"/>
    <s v="Fri Aug 04, 2006 21:48 UTC"/>
    <s v="2006-08-04"/>
    <s v="21:48:00"/>
    <x v="6"/>
    <x v="18"/>
    <s v="Proton-M/Briz-M | Hotbird 8"/>
    <x v="60"/>
    <x v="1867"/>
    <x v="0"/>
    <n v="65"/>
    <n v="5395"/>
    <x v="0"/>
  </r>
  <r>
    <x v="38"/>
    <x v="69"/>
    <x v="0"/>
    <s v="Fri Jul 28, 2006 07:05 UTC"/>
    <s v="2006-07-28"/>
    <s v="07:05:00"/>
    <x v="7"/>
    <x v="18"/>
    <s v="Rokot/Briz KM | KompSat-2"/>
    <x v="98"/>
    <x v="1868"/>
    <x v="1"/>
    <n v="13"/>
    <n v="1079"/>
    <x v="0"/>
  </r>
  <r>
    <x v="40"/>
    <x v="89"/>
    <x v="8"/>
    <s v="Wed Jul 26, 2006 19:43 UTC"/>
    <s v="2006-07-26"/>
    <s v="19:43:00"/>
    <x v="7"/>
    <x v="18"/>
    <s v="Dnepr | BelKa 1 &amp; Others"/>
    <x v="133"/>
    <x v="1869"/>
    <x v="1"/>
    <n v="29"/>
    <n v="2407"/>
    <x v="2"/>
  </r>
  <r>
    <x v="0"/>
    <x v="85"/>
    <x v="0"/>
    <s v="Fri Jul 21, 2006 04:20 UTC"/>
    <s v="2006-07-21"/>
    <s v="04:20:00"/>
    <x v="7"/>
    <x v="18"/>
    <s v="Molniya-M /Block 2BL | Cosmos 2422"/>
    <x v="159"/>
    <x v="1870"/>
    <x v="1"/>
    <m/>
    <n v="0"/>
    <x v="0"/>
  </r>
  <r>
    <x v="40"/>
    <x v="79"/>
    <x v="0"/>
    <s v="Wed Jul 12, 2006 14:53 UTC"/>
    <s v="2006-07-12"/>
    <s v="14:53:00"/>
    <x v="7"/>
    <x v="18"/>
    <s v="Dnepr | Genesis 1"/>
    <x v="133"/>
    <x v="1871"/>
    <x v="1"/>
    <n v="29"/>
    <n v="2407"/>
    <x v="0"/>
  </r>
  <r>
    <x v="12"/>
    <x v="32"/>
    <x v="7"/>
    <s v="Mon Jul 10, 2006 12:08 UTC"/>
    <s v="2006-07-10"/>
    <s v="12:08:00"/>
    <x v="7"/>
    <x v="18"/>
    <s v="GSLV Mk I | INSAT-4C"/>
    <x v="158"/>
    <x v="1872"/>
    <x v="1"/>
    <n v="47"/>
    <n v="3901"/>
    <x v="2"/>
  </r>
  <r>
    <x v="29"/>
    <x v="51"/>
    <x v="1"/>
    <s v="Tue Jul 04, 2006 18:37 UTC"/>
    <s v="2006-07-04"/>
    <s v="18:37:00"/>
    <x v="7"/>
    <x v="18"/>
    <s v="Space Shuttle Discovery | STS-121"/>
    <x v="157"/>
    <x v="1873"/>
    <x v="1"/>
    <n v="450"/>
    <n v="37350"/>
    <x v="0"/>
  </r>
  <r>
    <x v="44"/>
    <x v="56"/>
    <x v="1"/>
    <s v="Wed Jun 28, 2006 03:33 UTC"/>
    <s v="2006-06-28"/>
    <s v="03:33:00"/>
    <x v="8"/>
    <x v="18"/>
    <s v="Delta IV Medium+ (4,2) | NROL-22"/>
    <x v="102"/>
    <x v="1874"/>
    <x v="1"/>
    <n v="164"/>
    <n v="13612"/>
    <x v="0"/>
  </r>
  <r>
    <x v="0"/>
    <x v="96"/>
    <x v="8"/>
    <s v="Sun Jun 25, 2006 04:00 UTC"/>
    <s v="2006-06-25"/>
    <s v="04:00:00"/>
    <x v="8"/>
    <x v="18"/>
    <s v="Tsyklon-2 | Cosmos 2421"/>
    <x v="179"/>
    <x v="1875"/>
    <x v="1"/>
    <m/>
    <n v="0"/>
    <x v="0"/>
  </r>
  <r>
    <x v="16"/>
    <x v="71"/>
    <x v="8"/>
    <s v="Sat Jun 24, 2006 15:08 UTC"/>
    <s v="2006-06-24"/>
    <s v="15:08:00"/>
    <x v="8"/>
    <x v="18"/>
    <s v="Soyuz U | Progress M-57"/>
    <x v="122"/>
    <x v="1876"/>
    <x v="1"/>
    <n v="20"/>
    <n v="1660"/>
    <x v="0"/>
  </r>
  <r>
    <x v="44"/>
    <x v="91"/>
    <x v="1"/>
    <s v="Wed Jun 21, 2006 22:15 UTC"/>
    <s v="2006-06-21"/>
    <s v="22:15:00"/>
    <x v="8"/>
    <x v="18"/>
    <s v="Delta II 7925 | MiTEx"/>
    <x v="165"/>
    <x v="1877"/>
    <x v="1"/>
    <m/>
    <n v="0"/>
    <x v="0"/>
  </r>
  <r>
    <x v="41"/>
    <x v="82"/>
    <x v="15"/>
    <s v="Sun Jun 18, 2006 07:49 UTC"/>
    <s v="2006-06-18"/>
    <s v="07:49:00"/>
    <x v="8"/>
    <x v="18"/>
    <s v="Zenit-3 SL | Galaxy 16"/>
    <x v="140"/>
    <x v="1878"/>
    <x v="1"/>
    <m/>
    <n v="0"/>
    <x v="0"/>
  </r>
  <r>
    <x v="16"/>
    <x v="45"/>
    <x v="8"/>
    <s v="Sat Jun 17, 2006 22:44 UTC"/>
    <s v="2006-06-17"/>
    <s v="22:44:00"/>
    <x v="8"/>
    <x v="18"/>
    <s v="Proton K/Block-DM-2 | KazSat-1"/>
    <x v="150"/>
    <x v="1879"/>
    <x v="1"/>
    <m/>
    <n v="0"/>
    <x v="0"/>
  </r>
  <r>
    <x v="0"/>
    <x v="71"/>
    <x v="8"/>
    <s v="Thu Jun 15, 2006 08:00 UTC"/>
    <s v="2006-06-15"/>
    <s v="08:00:00"/>
    <x v="8"/>
    <x v="18"/>
    <s v="Soyuz U | Resurs-DK1"/>
    <x v="122"/>
    <x v="1880"/>
    <x v="1"/>
    <n v="20"/>
    <n v="1660"/>
    <x v="0"/>
  </r>
  <r>
    <x v="21"/>
    <x v="37"/>
    <x v="11"/>
    <s v="Sat May 27, 2006 21:09 UTC"/>
    <s v="2006-05-27"/>
    <s v="21:09:00"/>
    <x v="9"/>
    <x v="18"/>
    <s v="Ariane 5 ECA | Satmex-6 &amp; Thaicom-5"/>
    <x v="48"/>
    <x v="1881"/>
    <x v="1"/>
    <n v="200"/>
    <n v="16600"/>
    <x v="0"/>
  </r>
  <r>
    <x v="46"/>
    <x v="97"/>
    <x v="17"/>
    <s v="Fri May 26, 2006 18:50 UTC"/>
    <s v="2006-05-26"/>
    <s v="18:50:00"/>
    <x v="9"/>
    <x v="18"/>
    <s v="Shtil' | Kompass-2"/>
    <x v="180"/>
    <x v="1882"/>
    <x v="1"/>
    <m/>
    <n v="0"/>
    <x v="0"/>
  </r>
  <r>
    <x v="44"/>
    <x v="38"/>
    <x v="1"/>
    <s v="Wed May 24, 2006 22:11 UTC"/>
    <s v="2006-05-24"/>
    <s v="22:11:00"/>
    <x v="9"/>
    <x v="18"/>
    <s v="Delta IV Medium+ (4,2) | GOES-N (GOES-13)"/>
    <x v="102"/>
    <x v="1883"/>
    <x v="1"/>
    <n v="164"/>
    <n v="13612"/>
    <x v="0"/>
  </r>
  <r>
    <x v="0"/>
    <x v="85"/>
    <x v="0"/>
    <s v="Wed May 03, 2006 17:38 UTC"/>
    <s v="2006-05-03"/>
    <s v="17:38:00"/>
    <x v="9"/>
    <x v="18"/>
    <s v="Soyuz U | Cosmos 2420"/>
    <x v="122"/>
    <x v="1884"/>
    <x v="1"/>
    <n v="20"/>
    <n v="1660"/>
    <x v="0"/>
  </r>
  <r>
    <x v="44"/>
    <x v="20"/>
    <x v="1"/>
    <s v="Fri Apr 28, 2006 10:02 UTC"/>
    <s v="2006-04-28"/>
    <s v="10:02:00"/>
    <x v="10"/>
    <x v="18"/>
    <s v="Delta II 7420-10C | CloudSat, CALIPSO"/>
    <x v="110"/>
    <x v="1885"/>
    <x v="1"/>
    <m/>
    <n v="0"/>
    <x v="0"/>
  </r>
  <r>
    <x v="2"/>
    <x v="93"/>
    <x v="3"/>
    <s v="Wed Apr 26, 2006 22:48 UTC"/>
    <s v="2006-04-26"/>
    <s v="22:48:00"/>
    <x v="10"/>
    <x v="18"/>
    <s v="Long March 4C | Yaogan 1"/>
    <x v="41"/>
    <x v="1886"/>
    <x v="0"/>
    <n v="64.680000000000007"/>
    <n v="5368.4400000000005"/>
    <x v="0"/>
  </r>
  <r>
    <x v="47"/>
    <x v="98"/>
    <x v="0"/>
    <s v="Tue Apr 25, 2006 16:47 UTC"/>
    <s v="2006-04-25"/>
    <s v="16:47:00"/>
    <x v="10"/>
    <x v="18"/>
    <s v="START-1 | EROS B"/>
    <x v="181"/>
    <x v="1887"/>
    <x v="1"/>
    <m/>
    <n v="0"/>
    <x v="0"/>
  </r>
  <r>
    <x v="16"/>
    <x v="71"/>
    <x v="8"/>
    <s v="Mon Apr 24, 2006 16:03 UTC"/>
    <s v="2006-04-24"/>
    <s v="16:03:00"/>
    <x v="10"/>
    <x v="18"/>
    <s v="Soyuz U | Progress M-56"/>
    <x v="122"/>
    <x v="1888"/>
    <x v="1"/>
    <n v="20"/>
    <n v="1660"/>
    <x v="0"/>
  </r>
  <r>
    <x v="36"/>
    <x v="15"/>
    <x v="1"/>
    <s v="Thu Apr 20, 2006 20:27 UTC"/>
    <s v="2006-04-20"/>
    <s v="20:27:00"/>
    <x v="10"/>
    <x v="18"/>
    <s v="Atlas V 411 | Astra 1KR"/>
    <x v="97"/>
    <x v="1889"/>
    <x v="1"/>
    <n v="115"/>
    <n v="9545"/>
    <x v="0"/>
  </r>
  <r>
    <x v="22"/>
    <x v="88"/>
    <x v="1"/>
    <s v="Sat Apr 15, 2006 01:40 UTC"/>
    <s v="2006-04-15"/>
    <s v="01:40:00"/>
    <x v="10"/>
    <x v="18"/>
    <s v="Minotaur I | COSMIC (FORMOSAT-3)"/>
    <x v="89"/>
    <x v="1890"/>
    <x v="0"/>
    <n v="40"/>
    <n v="3320"/>
    <x v="0"/>
  </r>
  <r>
    <x v="41"/>
    <x v="82"/>
    <x v="15"/>
    <s v="Wed Apr 12, 2006 23:29 UTC"/>
    <s v="2006-04-12"/>
    <s v="23:29:00"/>
    <x v="10"/>
    <x v="18"/>
    <s v="Zenit-3 SL | JCSat-9"/>
    <x v="140"/>
    <x v="1891"/>
    <x v="1"/>
    <m/>
    <n v="0"/>
    <x v="0"/>
  </r>
  <r>
    <x v="16"/>
    <x v="71"/>
    <x v="8"/>
    <s v="Thu Mar 30, 2006 02:30 UTC"/>
    <s v="2006-03-30"/>
    <s v="02:30:00"/>
    <x v="11"/>
    <x v="18"/>
    <s v="Soyuz FG | Soyuz TMA-8"/>
    <x v="100"/>
    <x v="1892"/>
    <x v="1"/>
    <m/>
    <n v="0"/>
    <x v="0"/>
  </r>
  <r>
    <x v="1"/>
    <x v="92"/>
    <x v="16"/>
    <s v="Fri Mar 24, 2006 22:30 UTC"/>
    <s v="2006-03-24"/>
    <s v="22:30:00"/>
    <x v="11"/>
    <x v="18"/>
    <s v="Falcon 1 | FalconSat-2"/>
    <x v="166"/>
    <x v="1893"/>
    <x v="1"/>
    <n v="7"/>
    <n v="581"/>
    <x v="2"/>
  </r>
  <r>
    <x v="22"/>
    <x v="65"/>
    <x v="1"/>
    <s v="Wed Mar 22, 2006 14:03 UTC"/>
    <s v="2006-03-22"/>
    <s v="14:03:00"/>
    <x v="11"/>
    <x v="18"/>
    <s v="Pegasus XL | ST-5"/>
    <x v="90"/>
    <x v="1894"/>
    <x v="0"/>
    <n v="40"/>
    <n v="3320"/>
    <x v="0"/>
  </r>
  <r>
    <x v="21"/>
    <x v="37"/>
    <x v="11"/>
    <s v="Sat Mar 11, 2006 22:33 UTC"/>
    <s v="2006-03-11"/>
    <s v="22:33:00"/>
    <x v="11"/>
    <x v="18"/>
    <s v="Ariane 5 ECA | Spainsat &amp; Hotbird 7A"/>
    <x v="48"/>
    <x v="1895"/>
    <x v="1"/>
    <n v="200"/>
    <n v="16600"/>
    <x v="0"/>
  </r>
  <r>
    <x v="36"/>
    <x v="45"/>
    <x v="8"/>
    <s v="Tue Feb 28, 2006 20:10 UTC"/>
    <s v="2006-02-28"/>
    <s v="20:10:00"/>
    <x v="0"/>
    <x v="18"/>
    <s v="Proton-M/Briz-M | Arabsat-4A"/>
    <x v="60"/>
    <x v="1896"/>
    <x v="0"/>
    <n v="65"/>
    <n v="5395"/>
    <x v="2"/>
  </r>
  <r>
    <x v="45"/>
    <x v="54"/>
    <x v="6"/>
    <s v="Tue Feb 21, 2006 21:28 UTC"/>
    <s v="2006-02-21"/>
    <s v="21:28:00"/>
    <x v="0"/>
    <x v="18"/>
    <s v="Mu-V/M-25 | Akari, SSSat 1 &amp; CUTE 1.7"/>
    <x v="178"/>
    <x v="1897"/>
    <x v="1"/>
    <m/>
    <n v="0"/>
    <x v="0"/>
  </r>
  <r>
    <x v="8"/>
    <x v="12"/>
    <x v="6"/>
    <s v="Sat Feb 18, 2006 06:27 UTC"/>
    <s v="2006-02-18"/>
    <s v="06:27:00"/>
    <x v="0"/>
    <x v="18"/>
    <s v="H-IIA 2024 | Himawari 7"/>
    <x v="172"/>
    <x v="1898"/>
    <x v="1"/>
    <m/>
    <n v="0"/>
    <x v="0"/>
  </r>
  <r>
    <x v="41"/>
    <x v="82"/>
    <x v="15"/>
    <s v="Wed Feb 15, 2006 22:34 UTC"/>
    <s v="2006-02-15"/>
    <s v="22:34:00"/>
    <x v="0"/>
    <x v="18"/>
    <s v="Zenit-3 SL | EchoStar-X"/>
    <x v="140"/>
    <x v="1899"/>
    <x v="1"/>
    <m/>
    <n v="0"/>
    <x v="0"/>
  </r>
  <r>
    <x v="8"/>
    <x v="12"/>
    <x v="6"/>
    <s v="Tue Jan 24, 2006 01:33 UTC"/>
    <s v="2006-01-24"/>
    <s v="01:33:00"/>
    <x v="1"/>
    <x v="18"/>
    <s v="H-IIA 2022 | Daichi"/>
    <x v="174"/>
    <x v="1900"/>
    <x v="1"/>
    <m/>
    <n v="0"/>
    <x v="0"/>
  </r>
  <r>
    <x v="36"/>
    <x v="15"/>
    <x v="1"/>
    <s v="Thu Jan 19, 2006 19:00 UTC"/>
    <s v="2006-01-19"/>
    <s v="19:00:00"/>
    <x v="1"/>
    <x v="18"/>
    <s v="Atlas V 551 | New Horizons"/>
    <x v="42"/>
    <x v="1901"/>
    <x v="0"/>
    <n v="153"/>
    <n v="12699"/>
    <x v="0"/>
  </r>
  <r>
    <x v="36"/>
    <x v="45"/>
    <x v="8"/>
    <s v="Thu Dec 29, 2005 02:28 UTC"/>
    <s v="2005-12-29"/>
    <s v="02:28:00"/>
    <x v="2"/>
    <x v="19"/>
    <s v="Proton-M/Briz-M | AMC-23"/>
    <x v="60"/>
    <x v="1902"/>
    <x v="0"/>
    <n v="65"/>
    <n v="5395"/>
    <x v="0"/>
  </r>
  <r>
    <x v="34"/>
    <x v="22"/>
    <x v="8"/>
    <s v="Wed Dec 28, 2005 05:19 UTC"/>
    <s v="2005-12-28"/>
    <s v="05:19:00"/>
    <x v="2"/>
    <x v="19"/>
    <s v="Soyuz FG/Fregat | GIOVE-A"/>
    <x v="149"/>
    <x v="1903"/>
    <x v="1"/>
    <m/>
    <n v="0"/>
    <x v="0"/>
  </r>
  <r>
    <x v="0"/>
    <x v="47"/>
    <x v="8"/>
    <s v="Sun Dec 25, 2005 05:07 UTC"/>
    <s v="2005-12-25"/>
    <s v="05:07:00"/>
    <x v="2"/>
    <x v="19"/>
    <s v="Proton K/Block-DM-2 | Cosmos 2417, 2418 &amp; 2419"/>
    <x v="150"/>
    <x v="1904"/>
    <x v="1"/>
    <m/>
    <n v="0"/>
    <x v="0"/>
  </r>
  <r>
    <x v="21"/>
    <x v="37"/>
    <x v="11"/>
    <s v="Wed Dec 21, 2005 22:33 UTC"/>
    <s v="2005-12-21"/>
    <s v="22:33:00"/>
    <x v="2"/>
    <x v="19"/>
    <s v="Ariane 5 GS | INSAT-4A &amp; MSG-2"/>
    <x v="162"/>
    <x v="1905"/>
    <x v="1"/>
    <m/>
    <n v="0"/>
    <x v="0"/>
  </r>
  <r>
    <x v="0"/>
    <x v="90"/>
    <x v="0"/>
    <s v="Wed Dec 21, 2005 19:34 UTC"/>
    <s v="2005-12-21"/>
    <s v="19:34:00"/>
    <x v="2"/>
    <x v="19"/>
    <s v="Cosmos-3M | Cosmos 2416"/>
    <x v="161"/>
    <x v="1906"/>
    <x v="1"/>
    <m/>
    <n v="0"/>
    <x v="0"/>
  </r>
  <r>
    <x v="16"/>
    <x v="71"/>
    <x v="8"/>
    <s v="Wed Dec 21, 2005 18:38 UTC"/>
    <s v="2005-12-21"/>
    <s v="18:38:00"/>
    <x v="2"/>
    <x v="19"/>
    <s v="Soyuz U | Progress M-55"/>
    <x v="122"/>
    <x v="1907"/>
    <x v="1"/>
    <n v="20"/>
    <n v="1660"/>
    <x v="0"/>
  </r>
  <r>
    <x v="21"/>
    <x v="37"/>
    <x v="11"/>
    <s v="Wed Nov 16, 2005 23:46 UTC"/>
    <s v="2005-11-16"/>
    <s v="23:46:00"/>
    <x v="3"/>
    <x v="19"/>
    <s v="Ariane 5 ECA | Spaceway-2 &amp; Telkom-2"/>
    <x v="48"/>
    <x v="1908"/>
    <x v="1"/>
    <n v="200"/>
    <n v="16600"/>
    <x v="0"/>
  </r>
  <r>
    <x v="34"/>
    <x v="22"/>
    <x v="8"/>
    <s v="Wed Nov 09, 2005 03:33 UTC"/>
    <s v="2005-11-09"/>
    <s v="03:33:00"/>
    <x v="3"/>
    <x v="19"/>
    <s v="Soyuz FG/Fregat | Venus Express"/>
    <x v="149"/>
    <x v="1909"/>
    <x v="1"/>
    <m/>
    <n v="0"/>
    <x v="0"/>
  </r>
  <r>
    <x v="41"/>
    <x v="82"/>
    <x v="15"/>
    <s v="Tue Nov 08, 2005 14:06 UTC"/>
    <s v="2005-11-08"/>
    <s v="14:06:00"/>
    <x v="3"/>
    <x v="19"/>
    <s v="Zenit-3 SL | Inmarsat 4F-2"/>
    <x v="140"/>
    <x v="1910"/>
    <x v="1"/>
    <m/>
    <n v="0"/>
    <x v="0"/>
  </r>
  <r>
    <x v="0"/>
    <x v="90"/>
    <x v="0"/>
    <s v="Thu Oct 27, 2005 06:52 UTC"/>
    <s v="2005-10-27"/>
    <s v="06:52:00"/>
    <x v="4"/>
    <x v="19"/>
    <s v="Cosmos-3M | TopSat 1 &amp; Others"/>
    <x v="161"/>
    <x v="1911"/>
    <x v="1"/>
    <m/>
    <n v="0"/>
    <x v="0"/>
  </r>
  <r>
    <x v="48"/>
    <x v="5"/>
    <x v="1"/>
    <s v="Wed Oct 19, 2005 18:05 UTC"/>
    <s v="2005-10-19"/>
    <s v="18:05:00"/>
    <x v="4"/>
    <x v="19"/>
    <s v="Titan IV(404)B | KH-11 14 (NROL-20)"/>
    <x v="182"/>
    <x v="1912"/>
    <x v="1"/>
    <m/>
    <n v="0"/>
    <x v="0"/>
  </r>
  <r>
    <x v="21"/>
    <x v="37"/>
    <x v="11"/>
    <s v="Thu Oct 13, 2005 22:32 UTC"/>
    <s v="2005-10-13"/>
    <s v="22:32:00"/>
    <x v="4"/>
    <x v="19"/>
    <s v="Ariane 5 GS | Syracuse 3A &amp; Galaxy 15"/>
    <x v="162"/>
    <x v="1913"/>
    <x v="1"/>
    <m/>
    <n v="0"/>
    <x v="0"/>
  </r>
  <r>
    <x v="2"/>
    <x v="24"/>
    <x v="3"/>
    <s v="Wed Oct 12, 2005 01:00 UTC"/>
    <s v="2005-10-12"/>
    <s v="01:00:00"/>
    <x v="4"/>
    <x v="19"/>
    <s v="Long March 2F | Shenzhou 6"/>
    <x v="171"/>
    <x v="1914"/>
    <x v="1"/>
    <m/>
    <n v="0"/>
    <x v="0"/>
  </r>
  <r>
    <x v="38"/>
    <x v="69"/>
    <x v="0"/>
    <s v="Sat Oct 08, 2005 15:02 UTC"/>
    <s v="2005-10-08"/>
    <s v="15:02:00"/>
    <x v="4"/>
    <x v="19"/>
    <s v="Rokot/Briz KM | CryoSat-1"/>
    <x v="98"/>
    <x v="1915"/>
    <x v="1"/>
    <n v="13"/>
    <n v="1079"/>
    <x v="2"/>
  </r>
  <r>
    <x v="16"/>
    <x v="71"/>
    <x v="8"/>
    <s v="Sat Oct 01, 2005 03:54 UTC"/>
    <s v="2005-10-01"/>
    <s v="03:54:00"/>
    <x v="4"/>
    <x v="19"/>
    <s v="Soyuz FG | Soyuz TMA-7"/>
    <x v="100"/>
    <x v="1916"/>
    <x v="1"/>
    <m/>
    <n v="0"/>
    <x v="0"/>
  </r>
  <r>
    <x v="44"/>
    <x v="91"/>
    <x v="1"/>
    <s v="Mon Sep 26, 2005 03:37 UTC"/>
    <s v="2005-09-26"/>
    <s v="03:37:00"/>
    <x v="5"/>
    <x v="19"/>
    <s v="Delta II 7925 | GPS IIRM-1"/>
    <x v="165"/>
    <x v="1917"/>
    <x v="1"/>
    <m/>
    <n v="0"/>
    <x v="0"/>
  </r>
  <r>
    <x v="22"/>
    <x v="88"/>
    <x v="1"/>
    <s v="Fri Sep 23, 2005 02:24 UTC"/>
    <s v="2005-09-23"/>
    <s v="02:24:00"/>
    <x v="5"/>
    <x v="19"/>
    <s v="Minotaur I | Streak (STP-R1)"/>
    <x v="89"/>
    <x v="1918"/>
    <x v="0"/>
    <n v="40"/>
    <n v="3320"/>
    <x v="0"/>
  </r>
  <r>
    <x v="36"/>
    <x v="45"/>
    <x v="8"/>
    <s v="Thu Sep 08, 2005 21:53 UTC"/>
    <s v="2005-09-08"/>
    <s v="21:53:00"/>
    <x v="5"/>
    <x v="19"/>
    <s v="Proton-M/Briz-M | Anik-F1R"/>
    <x v="60"/>
    <x v="1919"/>
    <x v="0"/>
    <n v="65"/>
    <n v="5395"/>
    <x v="0"/>
  </r>
  <r>
    <x v="16"/>
    <x v="71"/>
    <x v="8"/>
    <s v="Thu Sep 08, 2005 13:07 UTC"/>
    <s v="2005-09-08"/>
    <s v="13:07:00"/>
    <x v="5"/>
    <x v="19"/>
    <s v="Soyuz U | Progress M-54"/>
    <x v="122"/>
    <x v="1920"/>
    <x v="1"/>
    <n v="20"/>
    <n v="1660"/>
    <x v="0"/>
  </r>
  <r>
    <x v="0"/>
    <x v="22"/>
    <x v="8"/>
    <s v="Fri Sep 02, 2005 09:49 UTC"/>
    <s v="2005-09-02"/>
    <s v="09:49:00"/>
    <x v="5"/>
    <x v="19"/>
    <s v="Soyuz U | Cosmos 2415"/>
    <x v="122"/>
    <x v="1921"/>
    <x v="1"/>
    <n v="20"/>
    <n v="1660"/>
    <x v="0"/>
  </r>
  <r>
    <x v="2"/>
    <x v="17"/>
    <x v="3"/>
    <s v="Mon Aug 29, 2005 08:45 UTC"/>
    <s v="2005-08-29"/>
    <s v="08:45:00"/>
    <x v="6"/>
    <x v="19"/>
    <s v="Long March 2D | FSW-3 3"/>
    <x v="26"/>
    <x v="1922"/>
    <x v="0"/>
    <n v="29.75"/>
    <n v="2469.25"/>
    <x v="0"/>
  </r>
  <r>
    <x v="0"/>
    <x v="69"/>
    <x v="0"/>
    <s v="Fri Aug 26, 2005 18:34 UTC"/>
    <s v="2005-08-26"/>
    <s v="18:34:00"/>
    <x v="6"/>
    <x v="19"/>
    <s v="Rokot/Briz KM | Monitor-E"/>
    <x v="98"/>
    <x v="1923"/>
    <x v="1"/>
    <n v="13"/>
    <n v="1079"/>
    <x v="0"/>
  </r>
  <r>
    <x v="40"/>
    <x v="89"/>
    <x v="8"/>
    <s v="Tue Aug 23, 2005 21:09 UTC"/>
    <s v="2005-08-23"/>
    <s v="21:09:00"/>
    <x v="6"/>
    <x v="19"/>
    <s v="Dnepr | Kirari &amp; Reimei"/>
    <x v="133"/>
    <x v="1924"/>
    <x v="1"/>
    <n v="29"/>
    <n v="2407"/>
    <x v="0"/>
  </r>
  <r>
    <x v="34"/>
    <x v="22"/>
    <x v="8"/>
    <s v="Sat Aug 13, 2005 23:28 UTC"/>
    <s v="2005-08-13"/>
    <s v="23:28:00"/>
    <x v="6"/>
    <x v="19"/>
    <s v="Soyuz FG/Fregat | Galaxy 14"/>
    <x v="149"/>
    <x v="1925"/>
    <x v="1"/>
    <m/>
    <n v="0"/>
    <x v="0"/>
  </r>
  <r>
    <x v="36"/>
    <x v="15"/>
    <x v="1"/>
    <s v="Fri Aug 12, 2005 11:43 UTC"/>
    <s v="2005-08-12"/>
    <s v="11:43:00"/>
    <x v="6"/>
    <x v="19"/>
    <s v="Atlas V 401 | Mars Reconnaissance Orbiter"/>
    <x v="69"/>
    <x v="1926"/>
    <x v="0"/>
    <n v="109"/>
    <n v="9047"/>
    <x v="0"/>
  </r>
  <r>
    <x v="21"/>
    <x v="37"/>
    <x v="11"/>
    <s v="Thu Aug 11, 2005 08:20 UTC"/>
    <s v="2005-08-11"/>
    <s v="08:20:00"/>
    <x v="6"/>
    <x v="19"/>
    <s v="Ariane 5 GS | iPStar-1"/>
    <x v="162"/>
    <x v="1927"/>
    <x v="1"/>
    <m/>
    <n v="0"/>
    <x v="0"/>
  </r>
  <r>
    <x v="2"/>
    <x v="17"/>
    <x v="3"/>
    <s v="Tue Aug 02, 2005 07:30 UTC"/>
    <s v="2005-08-02"/>
    <s v="07:30:00"/>
    <x v="6"/>
    <x v="19"/>
    <s v="Long March 2C | FSW-4 2"/>
    <x v="3"/>
    <x v="1928"/>
    <x v="0"/>
    <n v="30.8"/>
    <n v="2556.4"/>
    <x v="0"/>
  </r>
  <r>
    <x v="29"/>
    <x v="51"/>
    <x v="1"/>
    <s v="Tue Jul 26, 2005 14:39 UTC"/>
    <s v="2005-07-26"/>
    <s v="14:39:00"/>
    <x v="7"/>
    <x v="19"/>
    <s v="Space Shuttle Discovery | STS-114"/>
    <x v="157"/>
    <x v="1929"/>
    <x v="1"/>
    <n v="450"/>
    <n v="37350"/>
    <x v="0"/>
  </r>
  <r>
    <x v="45"/>
    <x v="54"/>
    <x v="6"/>
    <s v="Sun Jul 10, 2005 03:30 UTC"/>
    <s v="2005-07-10"/>
    <s v="03:30:00"/>
    <x v="7"/>
    <x v="19"/>
    <s v="Mu-V/M-25 | Suzaku"/>
    <x v="178"/>
    <x v="1930"/>
    <x v="1"/>
    <m/>
    <n v="0"/>
    <x v="0"/>
  </r>
  <r>
    <x v="2"/>
    <x v="17"/>
    <x v="3"/>
    <s v="Tue Jul 05, 2005 22:40 UTC"/>
    <s v="2005-07-05"/>
    <s v="22:40:00"/>
    <x v="7"/>
    <x v="19"/>
    <s v="Long March 2D | Shijian-7"/>
    <x v="26"/>
    <x v="1931"/>
    <x v="0"/>
    <n v="29.75"/>
    <n v="2469.25"/>
    <x v="0"/>
  </r>
  <r>
    <x v="16"/>
    <x v="45"/>
    <x v="8"/>
    <s v="Fri Jun 24, 2005 19:41 UTC"/>
    <s v="2005-06-24"/>
    <s v="19:41:00"/>
    <x v="8"/>
    <x v="19"/>
    <s v="Proton K/Block-DM-2 | Ekspress-AM3"/>
    <x v="150"/>
    <x v="1932"/>
    <x v="1"/>
    <m/>
    <n v="0"/>
    <x v="0"/>
  </r>
  <r>
    <x v="41"/>
    <x v="82"/>
    <x v="15"/>
    <s v="Thu Jun 23, 2005 14:02 UTC"/>
    <s v="2005-06-23"/>
    <s v="14:02:00"/>
    <x v="8"/>
    <x v="19"/>
    <s v="Zenit-3 SL | Intelsat-Americas 8"/>
    <x v="140"/>
    <x v="1933"/>
    <x v="1"/>
    <m/>
    <n v="0"/>
    <x v="0"/>
  </r>
  <r>
    <x v="46"/>
    <x v="99"/>
    <x v="17"/>
    <s v="Tue Jun 21, 2005 19:46 UTC"/>
    <s v="2005-06-21"/>
    <s v="19:46:00"/>
    <x v="8"/>
    <x v="19"/>
    <s v="Volna | Cosmos 1"/>
    <x v="183"/>
    <x v="1934"/>
    <x v="1"/>
    <m/>
    <n v="0"/>
    <x v="2"/>
  </r>
  <r>
    <x v="0"/>
    <x v="85"/>
    <x v="0"/>
    <s v="Tue Jun 21, 2005 00:48 UTC"/>
    <s v="2005-06-21"/>
    <s v="00:48:00"/>
    <x v="8"/>
    <x v="19"/>
    <s v="Molniya-M /Block ML | Molniya-3K nÂ°175"/>
    <x v="184"/>
    <x v="1935"/>
    <x v="1"/>
    <m/>
    <n v="0"/>
    <x v="2"/>
  </r>
  <r>
    <x v="16"/>
    <x v="71"/>
    <x v="8"/>
    <s v="Thu Jun 16, 2005 23:09 UTC"/>
    <s v="2005-06-16"/>
    <s v="23:09:00"/>
    <x v="8"/>
    <x v="19"/>
    <s v="Soyuz U | Progress M-53"/>
    <x v="122"/>
    <x v="1936"/>
    <x v="1"/>
    <n v="20"/>
    <n v="1660"/>
    <x v="0"/>
  </r>
  <r>
    <x v="31"/>
    <x v="100"/>
    <x v="3"/>
    <s v="Thu Jun 09, 2005"/>
    <s v="2005-06-09"/>
    <s v="00:00:00"/>
    <x v="8"/>
    <x v="19"/>
    <s v="Kaituozhe 1 | PS 3"/>
    <x v="185"/>
    <x v="1937"/>
    <x v="1"/>
    <m/>
    <n v="0"/>
    <x v="2"/>
  </r>
  <r>
    <x v="16"/>
    <x v="71"/>
    <x v="8"/>
    <s v="Tue May 31, 2005 12:00 UTC"/>
    <s v="2005-05-31"/>
    <s v="12:00:00"/>
    <x v="9"/>
    <x v="19"/>
    <s v="Soyuz U | Foton-M nÂ°2"/>
    <x v="122"/>
    <x v="1938"/>
    <x v="1"/>
    <n v="20"/>
    <n v="1660"/>
    <x v="0"/>
  </r>
  <r>
    <x v="36"/>
    <x v="45"/>
    <x v="8"/>
    <s v="Sun May 22, 2005 17:59 UTC"/>
    <s v="2005-05-22"/>
    <s v="17:59:00"/>
    <x v="9"/>
    <x v="19"/>
    <s v="Proton-M/Briz-M | DirecTV-8"/>
    <x v="60"/>
    <x v="1939"/>
    <x v="0"/>
    <n v="65"/>
    <n v="5395"/>
    <x v="0"/>
  </r>
  <r>
    <x v="44"/>
    <x v="20"/>
    <x v="1"/>
    <s v="Fri May 20, 2005 10:22 UTC"/>
    <s v="2005-05-20"/>
    <s v="10:22:00"/>
    <x v="9"/>
    <x v="19"/>
    <s v="Delta II 7320-10C | NOAA-N"/>
    <x v="134"/>
    <x v="1940"/>
    <x v="1"/>
    <m/>
    <n v="0"/>
    <x v="0"/>
  </r>
  <r>
    <x v="12"/>
    <x v="32"/>
    <x v="7"/>
    <s v="Thu May 05, 2005 04:45 UTC"/>
    <s v="2005-05-05"/>
    <s v="04:45:00"/>
    <x v="9"/>
    <x v="19"/>
    <s v="PSLV-G | Cartosat-1 &amp; HAMSAT"/>
    <x v="126"/>
    <x v="1941"/>
    <x v="1"/>
    <n v="25"/>
    <n v="2075"/>
    <x v="0"/>
  </r>
  <r>
    <x v="48"/>
    <x v="1"/>
    <x v="1"/>
    <s v="Sat Apr 30, 2005 00:50 UTC"/>
    <s v="2005-04-30"/>
    <s v="00:50:00"/>
    <x v="10"/>
    <x v="19"/>
    <s v="Titan IV(405)B | NROL-16 (Onyx)"/>
    <x v="186"/>
    <x v="1942"/>
    <x v="1"/>
    <m/>
    <n v="0"/>
    <x v="0"/>
  </r>
  <r>
    <x v="41"/>
    <x v="82"/>
    <x v="15"/>
    <s v="Tue Apr 26, 2005 07:31 UTC"/>
    <s v="2005-04-26"/>
    <s v="07:31:00"/>
    <x v="10"/>
    <x v="19"/>
    <s v="Zenit-3 SL | Spaceway-1"/>
    <x v="140"/>
    <x v="1943"/>
    <x v="1"/>
    <m/>
    <n v="0"/>
    <x v="0"/>
  </r>
  <r>
    <x v="22"/>
    <x v="65"/>
    <x v="1"/>
    <s v="Fri Apr 15, 2005 17:26 UTC"/>
    <s v="2005-04-15"/>
    <s v="17:26:00"/>
    <x v="10"/>
    <x v="19"/>
    <s v="Pegasus XL | DART"/>
    <x v="90"/>
    <x v="474"/>
    <x v="0"/>
    <n v="40"/>
    <n v="3320"/>
    <x v="0"/>
  </r>
  <r>
    <x v="16"/>
    <x v="71"/>
    <x v="8"/>
    <s v="Fri Apr 15, 2005 00:46 UTC"/>
    <s v="2005-04-15"/>
    <s v="00:46:00"/>
    <x v="10"/>
    <x v="19"/>
    <s v="Soyuz FG | Soyuz TMA-6"/>
    <x v="100"/>
    <x v="1944"/>
    <x v="1"/>
    <m/>
    <n v="0"/>
    <x v="0"/>
  </r>
  <r>
    <x v="2"/>
    <x v="18"/>
    <x v="3"/>
    <s v="Tue Apr 12, 2005 12:00 UTC"/>
    <s v="2005-04-12"/>
    <s v="12:00:00"/>
    <x v="10"/>
    <x v="19"/>
    <s v="Long March 3B | Apstar 6"/>
    <x v="164"/>
    <x v="1945"/>
    <x v="1"/>
    <m/>
    <n v="0"/>
    <x v="0"/>
  </r>
  <r>
    <x v="22"/>
    <x v="88"/>
    <x v="1"/>
    <s v="Mon Apr 11, 2005 13:35 UTC"/>
    <s v="2005-04-11"/>
    <s v="13:35:00"/>
    <x v="10"/>
    <x v="19"/>
    <s v="Minotaur I | XSS-11"/>
    <x v="89"/>
    <x v="1946"/>
    <x v="0"/>
    <n v="40"/>
    <n v="3320"/>
    <x v="0"/>
  </r>
  <r>
    <x v="16"/>
    <x v="45"/>
    <x v="8"/>
    <s v="Tue Mar 29, 2005 21:31 UTC"/>
    <s v="2005-03-29"/>
    <s v="21:31:00"/>
    <x v="11"/>
    <x v="19"/>
    <s v="Proton-K/Block DM-2M | Ekspress-AM2"/>
    <x v="187"/>
    <x v="1947"/>
    <x v="1"/>
    <m/>
    <n v="0"/>
    <x v="0"/>
  </r>
  <r>
    <x v="36"/>
    <x v="15"/>
    <x v="1"/>
    <s v="Fri Mar 11, 2005 21:42 UTC"/>
    <s v="2005-03-11"/>
    <s v="21:42:00"/>
    <x v="11"/>
    <x v="19"/>
    <s v="Atlas V 431 | Inmarsat-4 F1"/>
    <x v="124"/>
    <x v="1948"/>
    <x v="1"/>
    <n v="130"/>
    <n v="10790"/>
    <x v="0"/>
  </r>
  <r>
    <x v="41"/>
    <x v="82"/>
    <x v="15"/>
    <s v="Tue Mar 01, 2005 03:50 UTC"/>
    <s v="2005-03-01"/>
    <s v="03:50:00"/>
    <x v="11"/>
    <x v="19"/>
    <s v="Zenit-3 SL | XM-3"/>
    <x v="140"/>
    <x v="1949"/>
    <x v="1"/>
    <m/>
    <n v="0"/>
    <x v="0"/>
  </r>
  <r>
    <x v="16"/>
    <x v="71"/>
    <x v="8"/>
    <s v="Mon Feb 28, 2005 19:09 UTC"/>
    <s v="2005-02-28"/>
    <s v="19:09:00"/>
    <x v="0"/>
    <x v="19"/>
    <s v="Soyuz U | Progress M-52"/>
    <x v="122"/>
    <x v="1950"/>
    <x v="1"/>
    <n v="20"/>
    <n v="1660"/>
    <x v="0"/>
  </r>
  <r>
    <x v="8"/>
    <x v="12"/>
    <x v="6"/>
    <s v="Sat Feb 26, 2005 09:25 UTC"/>
    <s v="2005-02-26"/>
    <s v="09:25:00"/>
    <x v="0"/>
    <x v="19"/>
    <s v="H-IIA 2022 | Himawari 6"/>
    <x v="174"/>
    <x v="1951"/>
    <x v="1"/>
    <m/>
    <n v="0"/>
    <x v="0"/>
  </r>
  <r>
    <x v="21"/>
    <x v="37"/>
    <x v="11"/>
    <s v="Sat Feb 12, 2005 21:03 UTC"/>
    <s v="2005-02-12"/>
    <s v="21:03:00"/>
    <x v="0"/>
    <x v="19"/>
    <s v="Ariane 5 ECA | XTAR-EUR, Maqsat-B2 &amp; Sloshsat-FLEVO"/>
    <x v="48"/>
    <x v="1952"/>
    <x v="1"/>
    <n v="200"/>
    <n v="16600"/>
    <x v="0"/>
  </r>
  <r>
    <x v="48"/>
    <x v="101"/>
    <x v="1"/>
    <s v="Thu Feb 03, 2005 07:41 UTC"/>
    <s v="2005-02-03"/>
    <s v="07:41:00"/>
    <x v="0"/>
    <x v="19"/>
    <s v="Atlas IIIB | NROL-23 (Intruder 7A &amp; 7B)"/>
    <x v="188"/>
    <x v="1953"/>
    <x v="1"/>
    <m/>
    <n v="0"/>
    <x v="0"/>
  </r>
  <r>
    <x v="36"/>
    <x v="47"/>
    <x v="8"/>
    <s v="Thu Feb 03, 2005 02:27 UTC"/>
    <s v="2005-02-03"/>
    <s v="02:27:00"/>
    <x v="0"/>
    <x v="19"/>
    <s v="Proton-M/Briz-M | AMC-12"/>
    <x v="60"/>
    <x v="1954"/>
    <x v="0"/>
    <n v="65"/>
    <n v="5395"/>
    <x v="0"/>
  </r>
  <r>
    <x v="0"/>
    <x v="90"/>
    <x v="0"/>
    <s v="Thu Jan 20, 2005 03:00 UTC"/>
    <s v="2005-01-20"/>
    <s v="03:00:00"/>
    <x v="1"/>
    <x v="19"/>
    <s v="Cosmos-3M | Cosmos 2414 &amp; Universitietski"/>
    <x v="161"/>
    <x v="1955"/>
    <x v="1"/>
    <m/>
    <n v="0"/>
    <x v="0"/>
  </r>
  <r>
    <x v="44"/>
    <x v="87"/>
    <x v="1"/>
    <s v="Wed Jan 12, 2005 18:47 UTC"/>
    <s v="2005-01-12"/>
    <s v="18:47:00"/>
    <x v="1"/>
    <x v="19"/>
    <s v="Delta II 7925 | Deep Impact"/>
    <x v="165"/>
    <x v="1956"/>
    <x v="1"/>
    <m/>
    <n v="0"/>
    <x v="0"/>
  </r>
  <r>
    <x v="0"/>
    <x v="45"/>
    <x v="8"/>
    <s v="Sun Dec 26, 2004 13:53 UTC"/>
    <s v="2004-12-26"/>
    <s v="13:53:00"/>
    <x v="2"/>
    <x v="20"/>
    <s v="Proton-K/Block DM-2M | Cosmos 2411, 2412 &amp; 2413"/>
    <x v="187"/>
    <x v="1957"/>
    <x v="1"/>
    <m/>
    <n v="0"/>
    <x v="0"/>
  </r>
  <r>
    <x v="0"/>
    <x v="95"/>
    <x v="0"/>
    <s v="Fri Dec 24, 2004 11:20 UTC"/>
    <s v="2004-12-24"/>
    <s v="11:20:00"/>
    <x v="2"/>
    <x v="20"/>
    <s v="Tsyklon-3 | Sich 1M &amp; Micron 1"/>
    <x v="170"/>
    <x v="1958"/>
    <x v="1"/>
    <m/>
    <n v="0"/>
    <x v="1"/>
  </r>
  <r>
    <x v="16"/>
    <x v="71"/>
    <x v="8"/>
    <s v="Thu Dec 23, 2004 22:19 UTC"/>
    <s v="2004-12-23"/>
    <s v="22:19:00"/>
    <x v="2"/>
    <x v="20"/>
    <s v="Soyuz U | Progress M-51"/>
    <x v="122"/>
    <x v="1959"/>
    <x v="1"/>
    <n v="20"/>
    <n v="1660"/>
    <x v="0"/>
  </r>
  <r>
    <x v="44"/>
    <x v="38"/>
    <x v="1"/>
    <s v="Tue Dec 21, 2004 21:50 UTC"/>
    <s v="2004-12-21"/>
    <s v="21:50:00"/>
    <x v="2"/>
    <x v="20"/>
    <s v="Delta IV Heavy | DemoSat and 3CS-1 &amp; 2"/>
    <x v="49"/>
    <x v="1960"/>
    <x v="0"/>
    <n v="350"/>
    <n v="29050"/>
    <x v="1"/>
  </r>
  <r>
    <x v="21"/>
    <x v="37"/>
    <x v="11"/>
    <s v="Sat Dec 18, 2004 16:26 UTC"/>
    <s v="2004-12-18"/>
    <s v="16:26:00"/>
    <x v="2"/>
    <x v="20"/>
    <s v="Ariane 5 G+ | HÃ©lios 2A, PARASOL &amp; Others"/>
    <x v="189"/>
    <x v="1961"/>
    <x v="1"/>
    <n v="190"/>
    <n v="15770"/>
    <x v="0"/>
  </r>
  <r>
    <x v="36"/>
    <x v="15"/>
    <x v="1"/>
    <s v="Fri Dec 17, 2004 12:07 UTC"/>
    <s v="2004-12-17"/>
    <s v="12:07:00"/>
    <x v="2"/>
    <x v="20"/>
    <s v="Atlas V 521 | AMC-16"/>
    <x v="190"/>
    <x v="1962"/>
    <x v="1"/>
    <n v="135"/>
    <n v="11205"/>
    <x v="0"/>
  </r>
  <r>
    <x v="44"/>
    <x v="91"/>
    <x v="1"/>
    <s v="Sat Nov 20, 2004 17:16 UTC"/>
    <s v="2004-11-20"/>
    <s v="17:16:00"/>
    <x v="3"/>
    <x v="20"/>
    <s v="Delta II 7320-10C | Swift"/>
    <x v="134"/>
    <x v="1963"/>
    <x v="1"/>
    <m/>
    <n v="0"/>
    <x v="0"/>
  </r>
  <r>
    <x v="2"/>
    <x v="3"/>
    <x v="3"/>
    <s v="Thu Nov 18, 2004 10:45 UTC"/>
    <s v="2004-11-18"/>
    <s v="10:45:00"/>
    <x v="3"/>
    <x v="20"/>
    <s v="Long March 2C | Shiyan-2"/>
    <x v="3"/>
    <x v="1964"/>
    <x v="0"/>
    <n v="30.8"/>
    <n v="2556.4"/>
    <x v="0"/>
  </r>
  <r>
    <x v="0"/>
    <x v="0"/>
    <x v="0"/>
    <s v="Mon Nov 08, 2004 18:29 UTC"/>
    <s v="2004-11-08"/>
    <s v="18:29:00"/>
    <x v="3"/>
    <x v="20"/>
    <s v="Soyuz 2.1a | Oblik-GVM"/>
    <x v="30"/>
    <x v="1965"/>
    <x v="0"/>
    <n v="17.420000000000002"/>
    <n v="1445.8600000000001"/>
    <x v="0"/>
  </r>
  <r>
    <x v="44"/>
    <x v="87"/>
    <x v="1"/>
    <s v="Sat Nov 06, 2004 05:39 UTC"/>
    <s v="2004-11-06"/>
    <s v="05:39:00"/>
    <x v="3"/>
    <x v="20"/>
    <s v="Delta II 7925 | GPS IIR-13"/>
    <x v="165"/>
    <x v="1966"/>
    <x v="1"/>
    <m/>
    <n v="0"/>
    <x v="0"/>
  </r>
  <r>
    <x v="2"/>
    <x v="93"/>
    <x v="3"/>
    <s v="Sat Nov 06, 2004 03:10 UTC"/>
    <s v="2004-11-06"/>
    <s v="03:10:00"/>
    <x v="3"/>
    <x v="20"/>
    <s v="Long March 4B | Ziyuan-2 03"/>
    <x v="55"/>
    <x v="1967"/>
    <x v="0"/>
    <n v="64.680000000000007"/>
    <n v="5368.4400000000005"/>
    <x v="0"/>
  </r>
  <r>
    <x v="16"/>
    <x v="45"/>
    <x v="8"/>
    <s v="Fri Oct 29, 2004 22:11 UTC"/>
    <s v="2004-10-29"/>
    <s v="22:11:00"/>
    <x v="4"/>
    <x v="20"/>
    <s v="Proton-K/Block DM-2M | Ekspress-AM1"/>
    <x v="187"/>
    <x v="1968"/>
    <x v="1"/>
    <m/>
    <n v="0"/>
    <x v="0"/>
  </r>
  <r>
    <x v="2"/>
    <x v="18"/>
    <x v="3"/>
    <s v="Tue Oct 19, 2004 01:20 UTC"/>
    <s v="2004-10-19"/>
    <s v="01:20:00"/>
    <x v="4"/>
    <x v="20"/>
    <s v="Long March 3A | Fengyun-2C"/>
    <x v="112"/>
    <x v="1969"/>
    <x v="0"/>
    <n v="69.7"/>
    <n v="5785.1"/>
    <x v="0"/>
  </r>
  <r>
    <x v="36"/>
    <x v="45"/>
    <x v="8"/>
    <s v="Thu Oct 14, 2004 21:23 UTC"/>
    <s v="2004-10-14"/>
    <s v="21:23:00"/>
    <x v="4"/>
    <x v="20"/>
    <s v="Proton-M/Briz-M | AMC-15"/>
    <x v="60"/>
    <x v="1970"/>
    <x v="0"/>
    <n v="65"/>
    <n v="5395"/>
    <x v="0"/>
  </r>
  <r>
    <x v="16"/>
    <x v="71"/>
    <x v="8"/>
    <s v="Thu Oct 14, 2004 03:06 UTC"/>
    <s v="2004-10-14"/>
    <s v="03:06:00"/>
    <x v="4"/>
    <x v="20"/>
    <s v="Soyuz FG | Soyuz TMA-5"/>
    <x v="100"/>
    <x v="1971"/>
    <x v="1"/>
    <m/>
    <n v="0"/>
    <x v="0"/>
  </r>
  <r>
    <x v="49"/>
    <x v="102"/>
    <x v="1"/>
    <s v="Mon Oct 04, 2004 14:49 UTC"/>
    <s v="2004-10-04"/>
    <s v="14:49:00"/>
    <x v="4"/>
    <x v="20"/>
    <s v="SpaceShipOne | Flight 17P"/>
    <x v="191"/>
    <x v="1972"/>
    <x v="1"/>
    <m/>
    <n v="0"/>
    <x v="0"/>
  </r>
  <r>
    <x v="49"/>
    <x v="102"/>
    <x v="1"/>
    <s v="Wed Sep 29, 2004 15:09 UTC"/>
    <s v="2004-09-29"/>
    <s v="15:09:00"/>
    <x v="5"/>
    <x v="20"/>
    <s v="SpaceShipOne | Flight 16P"/>
    <x v="191"/>
    <x v="1973"/>
    <x v="1"/>
    <m/>
    <n v="0"/>
    <x v="0"/>
  </r>
  <r>
    <x v="2"/>
    <x v="17"/>
    <x v="3"/>
    <s v="Mon Sep 27, 2004 08:00 UTC"/>
    <s v="2004-09-27"/>
    <s v="08:00:00"/>
    <x v="5"/>
    <x v="20"/>
    <s v="Long March 2D | FSW-3 2"/>
    <x v="26"/>
    <x v="1974"/>
    <x v="0"/>
    <n v="29.75"/>
    <n v="2469.25"/>
    <x v="0"/>
  </r>
  <r>
    <x v="0"/>
    <x v="85"/>
    <x v="0"/>
    <s v="Fri Sep 24, 2004 16:49 UTC"/>
    <s v="2004-09-24"/>
    <s v="16:49:00"/>
    <x v="5"/>
    <x v="20"/>
    <s v="Soyuz U | Cosmos 2410"/>
    <x v="122"/>
    <x v="1975"/>
    <x v="1"/>
    <n v="20"/>
    <n v="1660"/>
    <x v="0"/>
  </r>
  <r>
    <x v="0"/>
    <x v="90"/>
    <x v="0"/>
    <s v="Thu Sep 23, 2004 15:07 UTC"/>
    <s v="2004-09-23"/>
    <s v="15:07:00"/>
    <x v="5"/>
    <x v="20"/>
    <s v="Cosmos-3M | Cosmos 2408 and 2409"/>
    <x v="161"/>
    <x v="1976"/>
    <x v="1"/>
    <m/>
    <n v="0"/>
    <x v="0"/>
  </r>
  <r>
    <x v="12"/>
    <x v="16"/>
    <x v="7"/>
    <s v="Mon Sep 20, 2004 10:31 UTC"/>
    <s v="2004-09-20"/>
    <s v="10:31:00"/>
    <x v="5"/>
    <x v="20"/>
    <s v="GSLV Mk I | GSAT-3"/>
    <x v="158"/>
    <x v="1977"/>
    <x v="1"/>
    <n v="47"/>
    <n v="3901"/>
    <x v="0"/>
  </r>
  <r>
    <x v="2"/>
    <x v="93"/>
    <x v="3"/>
    <s v="Wed Sep 08, 2004 23:14 UTC"/>
    <s v="2004-09-08"/>
    <s v="23:14:00"/>
    <x v="5"/>
    <x v="20"/>
    <s v="Long March 4B | Shijian-6A &amp; 6B"/>
    <x v="55"/>
    <x v="1978"/>
    <x v="0"/>
    <n v="64.680000000000007"/>
    <n v="5368.4400000000005"/>
    <x v="0"/>
  </r>
  <r>
    <x v="25"/>
    <x v="43"/>
    <x v="12"/>
    <s v="Mon Sep 06, 2004 10:53 UTC"/>
    <s v="2004-09-06"/>
    <s v="10:53:00"/>
    <x v="5"/>
    <x v="20"/>
    <s v="Shavit-1 | Ofek-6"/>
    <x v="192"/>
    <x v="1979"/>
    <x v="1"/>
    <m/>
    <n v="0"/>
    <x v="2"/>
  </r>
  <r>
    <x v="48"/>
    <x v="103"/>
    <x v="1"/>
    <s v="Tue Aug 31, 2004 23:17 UTC"/>
    <s v="2004-08-31"/>
    <s v="23:17:00"/>
    <x v="6"/>
    <x v="20"/>
    <s v="Atlas IIAS | NROL-1"/>
    <x v="193"/>
    <x v="1980"/>
    <x v="1"/>
    <m/>
    <n v="0"/>
    <x v="0"/>
  </r>
  <r>
    <x v="2"/>
    <x v="17"/>
    <x v="3"/>
    <s v="Sun Aug 29, 2004 07:50 UTC"/>
    <s v="2004-08-29"/>
    <s v="07:50:00"/>
    <x v="6"/>
    <x v="20"/>
    <s v="Long March 2C | FSW-4 1"/>
    <x v="3"/>
    <x v="1981"/>
    <x v="0"/>
    <n v="30.8"/>
    <n v="2556.4"/>
    <x v="0"/>
  </r>
  <r>
    <x v="16"/>
    <x v="71"/>
    <x v="8"/>
    <s v="Wed Aug 11, 2004 05:03 UTC"/>
    <s v="2004-08-11"/>
    <s v="05:03:00"/>
    <x v="6"/>
    <x v="20"/>
    <s v="Soyuz U | Progress M-50"/>
    <x v="122"/>
    <x v="1982"/>
    <x v="1"/>
    <n v="20"/>
    <n v="1660"/>
    <x v="0"/>
  </r>
  <r>
    <x v="36"/>
    <x v="45"/>
    <x v="8"/>
    <s v="Wed Aug 04, 2004 22:32 UTC"/>
    <s v="2004-08-04"/>
    <s v="22:32:00"/>
    <x v="6"/>
    <x v="20"/>
    <s v="Proton-M/Briz-M | Amazonas 1"/>
    <x v="60"/>
    <x v="1983"/>
    <x v="0"/>
    <n v="65"/>
    <n v="5395"/>
    <x v="0"/>
  </r>
  <r>
    <x v="44"/>
    <x v="87"/>
    <x v="1"/>
    <s v="Tue Aug 03, 2004 06:15 UTC"/>
    <s v="2004-08-03"/>
    <s v="06:15:00"/>
    <x v="6"/>
    <x v="20"/>
    <s v="Delta II 7925H | MESSENGER"/>
    <x v="173"/>
    <x v="1984"/>
    <x v="1"/>
    <m/>
    <n v="0"/>
    <x v="0"/>
  </r>
  <r>
    <x v="2"/>
    <x v="93"/>
    <x v="3"/>
    <s v="Sun Jul 25, 2004 07:05 UTC"/>
    <s v="2004-07-25"/>
    <s v="07:05:00"/>
    <x v="7"/>
    <x v="20"/>
    <s v="Long March 2C/SM | Double Star P"/>
    <x v="194"/>
    <x v="1985"/>
    <x v="1"/>
    <m/>
    <n v="0"/>
    <x v="0"/>
  </r>
  <r>
    <x v="0"/>
    <x v="90"/>
    <x v="0"/>
    <s v="Thu Jul 22, 2004 17:46 UTC"/>
    <s v="2004-07-22"/>
    <s v="17:46:00"/>
    <x v="7"/>
    <x v="20"/>
    <s v="Cosmos-3M | Cosmos 2407"/>
    <x v="161"/>
    <x v="1986"/>
    <x v="1"/>
    <m/>
    <n v="0"/>
    <x v="0"/>
  </r>
  <r>
    <x v="21"/>
    <x v="37"/>
    <x v="11"/>
    <s v="Sun Jul 18, 2004 00:44 UTC"/>
    <s v="2004-07-18"/>
    <s v="00:44:00"/>
    <x v="7"/>
    <x v="20"/>
    <s v="Ariane 5 G+ | Anik F2"/>
    <x v="189"/>
    <x v="1987"/>
    <x v="1"/>
    <n v="190"/>
    <n v="15770"/>
    <x v="0"/>
  </r>
  <r>
    <x v="44"/>
    <x v="20"/>
    <x v="1"/>
    <s v="Thu Jul 15, 2004 10:01 UTC"/>
    <s v="2004-07-15"/>
    <s v="10:01:00"/>
    <x v="7"/>
    <x v="20"/>
    <s v="Delta II 7920-10L | Aura"/>
    <x v="195"/>
    <x v="1988"/>
    <x v="1"/>
    <m/>
    <n v="0"/>
    <x v="0"/>
  </r>
  <r>
    <x v="40"/>
    <x v="89"/>
    <x v="8"/>
    <s v="Tue Jun 29, 2004 06:30 UTC"/>
    <s v="2004-06-29"/>
    <s v="06:30:00"/>
    <x v="8"/>
    <x v="20"/>
    <s v="Dnepr | DEMETER &amp; Others"/>
    <x v="133"/>
    <x v="1989"/>
    <x v="1"/>
    <n v="29"/>
    <n v="2407"/>
    <x v="0"/>
  </r>
  <r>
    <x v="41"/>
    <x v="82"/>
    <x v="15"/>
    <s v="Tue Jun 29, 2004 03:58 UTC"/>
    <s v="2004-06-29"/>
    <s v="03:58:00"/>
    <x v="8"/>
    <x v="20"/>
    <s v="Zenit-3 SL | Telstar 18"/>
    <x v="140"/>
    <x v="1990"/>
    <x v="1"/>
    <m/>
    <n v="0"/>
    <x v="1"/>
  </r>
  <r>
    <x v="44"/>
    <x v="87"/>
    <x v="1"/>
    <s v="Wed Jun 23, 2004 22:54 UTC"/>
    <s v="2004-06-23"/>
    <s v="22:54:00"/>
    <x v="8"/>
    <x v="20"/>
    <s v="Delta II 7925 | GPS IIR-12"/>
    <x v="165"/>
    <x v="1991"/>
    <x v="1"/>
    <m/>
    <n v="0"/>
    <x v="0"/>
  </r>
  <r>
    <x v="49"/>
    <x v="102"/>
    <x v="1"/>
    <s v="Mon Jun 21, 2004 14:50 UTC"/>
    <s v="2004-06-21"/>
    <s v="14:50:00"/>
    <x v="8"/>
    <x v="20"/>
    <s v="SpaceShipOne | Flight 15P"/>
    <x v="191"/>
    <x v="1992"/>
    <x v="1"/>
    <m/>
    <n v="0"/>
    <x v="0"/>
  </r>
  <r>
    <x v="36"/>
    <x v="45"/>
    <x v="8"/>
    <s v="Wed Jun 16, 2004 22:27 UTC"/>
    <s v="2004-06-16"/>
    <s v="22:27:00"/>
    <x v="8"/>
    <x v="20"/>
    <s v="Proton-M/Briz-M | Intelsat-10 02"/>
    <x v="60"/>
    <x v="1993"/>
    <x v="0"/>
    <n v="65"/>
    <n v="5395"/>
    <x v="0"/>
  </r>
  <r>
    <x v="0"/>
    <x v="75"/>
    <x v="8"/>
    <s v="Thu Jun 10, 2004 01:28 UTC"/>
    <s v="2004-06-10"/>
    <s v="01:28:00"/>
    <x v="8"/>
    <x v="20"/>
    <s v="Zenit-2 | Cosmos 2406"/>
    <x v="175"/>
    <x v="1994"/>
    <x v="1"/>
    <m/>
    <n v="0"/>
    <x v="0"/>
  </r>
  <r>
    <x v="0"/>
    <x v="96"/>
    <x v="8"/>
    <s v="Fri May 28, 2004 06:00 UTC"/>
    <s v="2004-05-28"/>
    <s v="06:00:00"/>
    <x v="9"/>
    <x v="20"/>
    <s v="Tsyklon-2 | Cosmos 2405"/>
    <x v="179"/>
    <x v="1995"/>
    <x v="1"/>
    <m/>
    <n v="0"/>
    <x v="0"/>
  </r>
  <r>
    <x v="16"/>
    <x v="71"/>
    <x v="8"/>
    <s v="Tue May 25, 2004 12:34 UTC"/>
    <s v="2004-05-25"/>
    <s v="12:34:00"/>
    <x v="9"/>
    <x v="20"/>
    <s v="Soyuz U | Progress M-49"/>
    <x v="122"/>
    <x v="1996"/>
    <x v="1"/>
    <n v="20"/>
    <n v="1660"/>
    <x v="0"/>
  </r>
  <r>
    <x v="22"/>
    <x v="76"/>
    <x v="1"/>
    <s v="Thu May 20, 2004 17:47 UTC"/>
    <s v="2004-05-20"/>
    <s v="17:47:00"/>
    <x v="9"/>
    <x v="20"/>
    <s v="Minotaur C (Taurus) | ROCSAT-2"/>
    <x v="120"/>
    <x v="1997"/>
    <x v="0"/>
    <n v="45"/>
    <n v="3735"/>
    <x v="0"/>
  </r>
  <r>
    <x v="36"/>
    <x v="101"/>
    <x v="1"/>
    <s v="Wed May 19, 2004 22:22 UTC"/>
    <s v="2004-05-19"/>
    <s v="22:22:00"/>
    <x v="9"/>
    <x v="20"/>
    <s v="Atlas IIAS | AMC-11"/>
    <x v="193"/>
    <x v="1998"/>
    <x v="1"/>
    <m/>
    <n v="0"/>
    <x v="0"/>
  </r>
  <r>
    <x v="41"/>
    <x v="82"/>
    <x v="15"/>
    <s v="Tue May 04, 2004 12:41 UTC"/>
    <s v="2004-05-04"/>
    <s v="12:41:00"/>
    <x v="9"/>
    <x v="20"/>
    <s v="Zenit-3 SL | DirecTV-7S"/>
    <x v="140"/>
    <x v="1999"/>
    <x v="1"/>
    <m/>
    <n v="0"/>
    <x v="0"/>
  </r>
  <r>
    <x v="16"/>
    <x v="45"/>
    <x v="8"/>
    <s v="Mon Apr 26, 2004 20:37 UTC"/>
    <s v="2004-04-26"/>
    <s v="20:37:00"/>
    <x v="10"/>
    <x v="20"/>
    <s v="Proton-K/Block DM-2M | Ekspress-AM11"/>
    <x v="187"/>
    <x v="2000"/>
    <x v="1"/>
    <m/>
    <n v="0"/>
    <x v="0"/>
  </r>
  <r>
    <x v="44"/>
    <x v="20"/>
    <x v="1"/>
    <s v="Tue Apr 20, 2004 16:57 UTC"/>
    <s v="2004-04-20"/>
    <s v="16:57:00"/>
    <x v="10"/>
    <x v="20"/>
    <s v="Delta II 7920-10C | Gravity Probe B"/>
    <x v="119"/>
    <x v="2001"/>
    <x v="1"/>
    <m/>
    <n v="0"/>
    <x v="0"/>
  </r>
  <r>
    <x v="16"/>
    <x v="71"/>
    <x v="8"/>
    <s v="Mon Apr 19, 2004 03:19 UTC"/>
    <s v="2004-04-19"/>
    <s v="03:19:00"/>
    <x v="10"/>
    <x v="20"/>
    <s v="Soyuz FG | Soyuz TMA-4"/>
    <x v="100"/>
    <x v="2002"/>
    <x v="1"/>
    <m/>
    <n v="0"/>
    <x v="0"/>
  </r>
  <r>
    <x v="2"/>
    <x v="3"/>
    <x v="3"/>
    <s v="Sun Apr 18, 2004 15:59 UTC"/>
    <s v="2004-04-18"/>
    <s v="15:59:00"/>
    <x v="10"/>
    <x v="20"/>
    <s v="Long March 2C | Shiyan-1 &amp; Nano Satellite 1"/>
    <x v="3"/>
    <x v="2003"/>
    <x v="0"/>
    <n v="30.8"/>
    <n v="2556.4"/>
    <x v="0"/>
  </r>
  <r>
    <x v="36"/>
    <x v="103"/>
    <x v="1"/>
    <s v="Fri Apr 16, 2004 00:45 UTC"/>
    <s v="2004-04-16"/>
    <s v="00:45:00"/>
    <x v="10"/>
    <x v="20"/>
    <s v="Atlas IIAS | Superbird 6"/>
    <x v="193"/>
    <x v="2004"/>
    <x v="1"/>
    <m/>
    <n v="0"/>
    <x v="0"/>
  </r>
  <r>
    <x v="16"/>
    <x v="104"/>
    <x v="8"/>
    <s v="Sat Mar 27, 2004 03:30 UTC"/>
    <s v="2004-03-27"/>
    <s v="03:30:00"/>
    <x v="11"/>
    <x v="20"/>
    <s v="Proton K/Block-DM-2 | Raduga-1 7"/>
    <x v="150"/>
    <x v="2005"/>
    <x v="1"/>
    <m/>
    <n v="0"/>
    <x v="0"/>
  </r>
  <r>
    <x v="44"/>
    <x v="87"/>
    <x v="1"/>
    <s v="Sat Mar 20, 2004 17:53 UTC"/>
    <s v="2004-03-20"/>
    <s v="17:53:00"/>
    <x v="11"/>
    <x v="20"/>
    <s v="Delta II 7925 | GPS IIR-11"/>
    <x v="165"/>
    <x v="2006"/>
    <x v="1"/>
    <m/>
    <n v="0"/>
    <x v="0"/>
  </r>
  <r>
    <x v="36"/>
    <x v="47"/>
    <x v="8"/>
    <s v="Mon Mar 15, 2004 23:06 UTC"/>
    <s v="2004-03-15"/>
    <s v="23:06:00"/>
    <x v="11"/>
    <x v="20"/>
    <s v="Proton-M/Briz-M | Eutelsat W3A"/>
    <x v="60"/>
    <x v="2007"/>
    <x v="0"/>
    <n v="65"/>
    <n v="5395"/>
    <x v="0"/>
  </r>
  <r>
    <x v="36"/>
    <x v="101"/>
    <x v="1"/>
    <s v="Sat Mar 13, 2004 05:40 UTC"/>
    <s v="2004-03-13"/>
    <s v="05:40:00"/>
    <x v="11"/>
    <x v="20"/>
    <s v="Atlas IIIA | MBSat"/>
    <x v="196"/>
    <x v="2008"/>
    <x v="1"/>
    <m/>
    <n v="0"/>
    <x v="0"/>
  </r>
  <r>
    <x v="21"/>
    <x v="37"/>
    <x v="11"/>
    <s v="Tue Mar 02, 2004 07:17 UTC"/>
    <s v="2004-03-02"/>
    <s v="07:17:00"/>
    <x v="11"/>
    <x v="20"/>
    <s v="Ariane 5 G+ | Rosetta"/>
    <x v="189"/>
    <x v="2009"/>
    <x v="1"/>
    <n v="190"/>
    <n v="15770"/>
    <x v="0"/>
  </r>
  <r>
    <x v="0"/>
    <x v="85"/>
    <x v="0"/>
    <s v="Wed Feb 18, 2004 07:06 UTC"/>
    <s v="2004-02-18"/>
    <s v="07:06:00"/>
    <x v="0"/>
    <x v="20"/>
    <s v="Molniya-M /Block ML | Cosmos 2405 (Molniya-1T nÂ°174)"/>
    <x v="184"/>
    <x v="2010"/>
    <x v="1"/>
    <m/>
    <n v="0"/>
    <x v="0"/>
  </r>
  <r>
    <x v="48"/>
    <x v="1"/>
    <x v="1"/>
    <s v="Sat Feb 14, 2004 18:50 UTC"/>
    <s v="2004-02-14"/>
    <s v="18:50:00"/>
    <x v="0"/>
    <x v="20"/>
    <s v="Titan IV(402)B | DSP-22 (USA-176)"/>
    <x v="197"/>
    <x v="2011"/>
    <x v="1"/>
    <m/>
    <n v="0"/>
    <x v="0"/>
  </r>
  <r>
    <x v="36"/>
    <x v="103"/>
    <x v="1"/>
    <s v="Thu Feb 05, 2004 23:46 UTC"/>
    <s v="2004-02-05"/>
    <s v="23:46:00"/>
    <x v="0"/>
    <x v="20"/>
    <s v="Atlas IIAS | AMC-10"/>
    <x v="193"/>
    <x v="2012"/>
    <x v="1"/>
    <m/>
    <n v="0"/>
    <x v="0"/>
  </r>
  <r>
    <x v="16"/>
    <x v="71"/>
    <x v="8"/>
    <s v="Thu Jan 29, 2004 11:58 UTC"/>
    <s v="2004-01-29"/>
    <s v="11:58:00"/>
    <x v="1"/>
    <x v="20"/>
    <s v="Soyuz U | Progress M1-11"/>
    <x v="122"/>
    <x v="2013"/>
    <x v="1"/>
    <n v="20"/>
    <n v="1660"/>
    <x v="0"/>
  </r>
  <r>
    <x v="41"/>
    <x v="82"/>
    <x v="15"/>
    <s v="Sun Jan 11, 2004 04:12 UTC"/>
    <s v="2004-01-11"/>
    <s v="04:12:00"/>
    <x v="1"/>
    <x v="20"/>
    <s v="Zenit-3 SL | Telstar 14"/>
    <x v="140"/>
    <x v="2014"/>
    <x v="1"/>
    <m/>
    <n v="0"/>
    <x v="0"/>
  </r>
  <r>
    <x v="2"/>
    <x v="3"/>
    <x v="3"/>
    <s v="Mon Dec 29, 2003 19:06 UTC"/>
    <s v="2003-12-29"/>
    <s v="19:06:00"/>
    <x v="2"/>
    <x v="21"/>
    <s v="Long March 2C/SD | Double Star E"/>
    <x v="198"/>
    <x v="2015"/>
    <x v="1"/>
    <m/>
    <n v="0"/>
    <x v="0"/>
  </r>
  <r>
    <x v="16"/>
    <x v="45"/>
    <x v="8"/>
    <s v="Sun Dec 28, 2003 23:00 UTC"/>
    <s v="2003-12-28"/>
    <s v="23:00:00"/>
    <x v="2"/>
    <x v="21"/>
    <s v="Proton-K/Block DM-2M | Ekspress-AM22"/>
    <x v="187"/>
    <x v="2016"/>
    <x v="1"/>
    <m/>
    <n v="0"/>
    <x v="0"/>
  </r>
  <r>
    <x v="34"/>
    <x v="22"/>
    <x v="8"/>
    <s v="Sat Dec 27, 2003 21:30 UTC"/>
    <s v="2003-12-27"/>
    <s v="21:30:00"/>
    <x v="2"/>
    <x v="21"/>
    <s v="Soyuz FG/Fregat | AMOS 2"/>
    <x v="149"/>
    <x v="2017"/>
    <x v="1"/>
    <m/>
    <n v="0"/>
    <x v="0"/>
  </r>
  <r>
    <x v="44"/>
    <x v="91"/>
    <x v="1"/>
    <s v="Sun Dec 21, 2003 08:05 UTC"/>
    <s v="2003-12-21"/>
    <s v="08:05:00"/>
    <x v="2"/>
    <x v="21"/>
    <s v="Delta II 7925 | GPS IIR-10"/>
    <x v="165"/>
    <x v="2018"/>
    <x v="1"/>
    <m/>
    <n v="0"/>
    <x v="0"/>
  </r>
  <r>
    <x v="48"/>
    <x v="101"/>
    <x v="1"/>
    <s v="Thu Dec 18, 2003 02:30 UTC"/>
    <s v="2003-12-18"/>
    <s v="02:30:00"/>
    <x v="2"/>
    <x v="21"/>
    <s v="Atlas IIIB | UHF F/O F11"/>
    <x v="188"/>
    <x v="2019"/>
    <x v="1"/>
    <m/>
    <n v="0"/>
    <x v="0"/>
  </r>
  <r>
    <x v="0"/>
    <x v="47"/>
    <x v="8"/>
    <s v="Wed Dec 10, 2003 17:42 UTC"/>
    <s v="2003-12-10"/>
    <s v="17:42:00"/>
    <x v="2"/>
    <x v="21"/>
    <s v="Proton-K/Briz-M | Cosmos 2402, 2403 &amp; 2404"/>
    <x v="199"/>
    <x v="2020"/>
    <x v="1"/>
    <m/>
    <n v="0"/>
    <x v="0"/>
  </r>
  <r>
    <x v="0"/>
    <x v="80"/>
    <x v="8"/>
    <s v="Fri Dec 05, 2003 06:00 UTC"/>
    <s v="2003-12-05"/>
    <s v="06:00:00"/>
    <x v="2"/>
    <x v="21"/>
    <s v="Strela | Gruzomaket"/>
    <x v="135"/>
    <x v="2021"/>
    <x v="1"/>
    <m/>
    <n v="0"/>
    <x v="0"/>
  </r>
  <r>
    <x v="48"/>
    <x v="52"/>
    <x v="1"/>
    <s v="Tue Dec 02, 2003 10:04 UTC"/>
    <s v="2003-12-02"/>
    <s v="10:04:00"/>
    <x v="2"/>
    <x v="21"/>
    <s v="Atlas IIAS | NROL-18 (Intruder 6A &amp; 6B)"/>
    <x v="193"/>
    <x v="2022"/>
    <x v="1"/>
    <m/>
    <n v="0"/>
    <x v="0"/>
  </r>
  <r>
    <x v="8"/>
    <x v="12"/>
    <x v="6"/>
    <s v="Sat Nov 29, 2003 04:33 UTC"/>
    <s v="2003-11-29"/>
    <s v="04:33:00"/>
    <x v="3"/>
    <x v="21"/>
    <s v="H-IIA 2024 | IGS-Optical (2), IGS-Radar (2)"/>
    <x v="172"/>
    <x v="2023"/>
    <x v="1"/>
    <m/>
    <n v="0"/>
    <x v="2"/>
  </r>
  <r>
    <x v="16"/>
    <x v="104"/>
    <x v="8"/>
    <s v="Mon Nov 24, 2003 06:22 UTC"/>
    <s v="2003-11-24"/>
    <s v="06:22:00"/>
    <x v="3"/>
    <x v="21"/>
    <s v="Proton-K/Block DM-2M | Yamal 201 &amp; 202"/>
    <x v="187"/>
    <x v="2024"/>
    <x v="1"/>
    <m/>
    <n v="0"/>
    <x v="0"/>
  </r>
  <r>
    <x v="2"/>
    <x v="18"/>
    <x v="3"/>
    <s v="Fri Nov 14, 2003 16:01 UTC"/>
    <s v="2003-11-14"/>
    <s v="16:01:00"/>
    <x v="3"/>
    <x v="21"/>
    <s v="Long March 3A | ChinaSat-20"/>
    <x v="112"/>
    <x v="2025"/>
    <x v="0"/>
    <n v="69.7"/>
    <n v="5785.1"/>
    <x v="0"/>
  </r>
  <r>
    <x v="2"/>
    <x v="17"/>
    <x v="3"/>
    <s v="Mon Nov 03, 2003 07:20 UTC"/>
    <s v="2003-11-03"/>
    <s v="07:20:00"/>
    <x v="3"/>
    <x v="21"/>
    <s v="Long March 2D | FSW-3 1"/>
    <x v="26"/>
    <x v="2026"/>
    <x v="0"/>
    <n v="29.75"/>
    <n v="2469.25"/>
    <x v="0"/>
  </r>
  <r>
    <x v="38"/>
    <x v="69"/>
    <x v="0"/>
    <s v="Thu Oct 30, 2003 13:43 UTC"/>
    <s v="2003-10-30"/>
    <s v="13:43:00"/>
    <x v="4"/>
    <x v="21"/>
    <s v="Rokot/Briz KM | SERVIS-1"/>
    <x v="98"/>
    <x v="2027"/>
    <x v="1"/>
    <n v="13"/>
    <n v="1079"/>
    <x v="0"/>
  </r>
  <r>
    <x v="2"/>
    <x v="93"/>
    <x v="3"/>
    <s v="Tue Oct 21, 2003 03:16 UTC"/>
    <s v="2003-10-21"/>
    <s v="03:16:00"/>
    <x v="4"/>
    <x v="21"/>
    <s v="Long March 4B | CBERS-2 &amp; Chuangxin-1 01"/>
    <x v="55"/>
    <x v="2028"/>
    <x v="0"/>
    <n v="64.680000000000007"/>
    <n v="5368.4400000000005"/>
    <x v="0"/>
  </r>
  <r>
    <x v="48"/>
    <x v="105"/>
    <x v="1"/>
    <s v="Sat Oct 18, 2003 16:17 UTC"/>
    <s v="2003-10-18"/>
    <s v="16:17:00"/>
    <x v="4"/>
    <x v="21"/>
    <s v="Titan II(23)G | USA-172"/>
    <x v="200"/>
    <x v="2029"/>
    <x v="1"/>
    <n v="35"/>
    <n v="2905"/>
    <x v="0"/>
  </r>
  <r>
    <x v="16"/>
    <x v="71"/>
    <x v="8"/>
    <s v="Sat Oct 18, 2003 05:38 UTC"/>
    <s v="2003-10-18"/>
    <s v="05:38:00"/>
    <x v="4"/>
    <x v="21"/>
    <s v="Soyuz FG | Soyuz TMA-3"/>
    <x v="100"/>
    <x v="2030"/>
    <x v="1"/>
    <m/>
    <n v="0"/>
    <x v="0"/>
  </r>
  <r>
    <x v="12"/>
    <x v="16"/>
    <x v="7"/>
    <s v="Fri Oct 17, 2003 04:52 UTC"/>
    <s v="2003-10-17"/>
    <s v="04:52:00"/>
    <x v="4"/>
    <x v="21"/>
    <s v="PSLV-G | Resourcesat-1"/>
    <x v="126"/>
    <x v="2031"/>
    <x v="1"/>
    <n v="25"/>
    <n v="2075"/>
    <x v="0"/>
  </r>
  <r>
    <x v="2"/>
    <x v="24"/>
    <x v="3"/>
    <s v="Wed Oct 15, 2003 01:00 UTC"/>
    <s v="2003-10-15"/>
    <s v="01:00:00"/>
    <x v="4"/>
    <x v="21"/>
    <s v="Long March 2F | Shenzhou 5"/>
    <x v="171"/>
    <x v="2032"/>
    <x v="1"/>
    <m/>
    <n v="0"/>
    <x v="0"/>
  </r>
  <r>
    <x v="41"/>
    <x v="82"/>
    <x v="15"/>
    <s v="Wed Oct 01, 2003 04:02 UTC"/>
    <s v="2003-10-01"/>
    <s v="04:02:00"/>
    <x v="4"/>
    <x v="21"/>
    <s v="Zenit-3 SL | Galaxy-13"/>
    <x v="140"/>
    <x v="2033"/>
    <x v="1"/>
    <m/>
    <n v="0"/>
    <x v="0"/>
  </r>
  <r>
    <x v="21"/>
    <x v="37"/>
    <x v="11"/>
    <s v="Sat Sep 27, 2003 23:14 UTC"/>
    <s v="2003-09-27"/>
    <s v="23:14:00"/>
    <x v="5"/>
    <x v="21"/>
    <s v="Ariane 5 G | Insat 3E, eBird-1 &amp; SMART-1"/>
    <x v="201"/>
    <x v="2034"/>
    <x v="1"/>
    <m/>
    <n v="0"/>
    <x v="0"/>
  </r>
  <r>
    <x v="0"/>
    <x v="90"/>
    <x v="0"/>
    <s v="Sat Sep 27, 2003 06:11 UTC"/>
    <s v="2003-09-27"/>
    <s v="06:11:00"/>
    <x v="5"/>
    <x v="21"/>
    <s v="Cosmos-3M | STSAT 1 &amp; Others"/>
    <x v="161"/>
    <x v="2035"/>
    <x v="1"/>
    <m/>
    <n v="0"/>
    <x v="0"/>
  </r>
  <r>
    <x v="31"/>
    <x v="100"/>
    <x v="3"/>
    <s v="Tue Sep 16, 2003 10:30 UTC"/>
    <s v="2003-09-16"/>
    <s v="10:30:00"/>
    <x v="5"/>
    <x v="21"/>
    <s v="Kaituozhe 1 | PS 2"/>
    <x v="185"/>
    <x v="2036"/>
    <x v="1"/>
    <m/>
    <n v="0"/>
    <x v="2"/>
  </r>
  <r>
    <x v="48"/>
    <x v="1"/>
    <x v="1"/>
    <s v="Tue Sep 09, 2003 04:29 UTC"/>
    <s v="2003-09-09"/>
    <s v="04:29:00"/>
    <x v="5"/>
    <x v="21"/>
    <s v="Titan IV(401)B | NROL-19 (Mentor)"/>
    <x v="202"/>
    <x v="2037"/>
    <x v="1"/>
    <m/>
    <n v="0"/>
    <x v="0"/>
  </r>
  <r>
    <x v="44"/>
    <x v="38"/>
    <x v="1"/>
    <s v="Fri Aug 29, 2003 23:13 UTC"/>
    <s v="2003-08-29"/>
    <s v="23:13:00"/>
    <x v="6"/>
    <x v="21"/>
    <s v="Delta IV Medium | DSCS-3 B6"/>
    <x v="177"/>
    <x v="2038"/>
    <x v="1"/>
    <n v="133"/>
    <n v="11039"/>
    <x v="0"/>
  </r>
  <r>
    <x v="16"/>
    <x v="71"/>
    <x v="8"/>
    <s v="Fri Aug 29, 2003 01:47 UTC"/>
    <s v="2003-08-29"/>
    <s v="01:47:00"/>
    <x v="6"/>
    <x v="21"/>
    <s v="Soyuz U | Progress M-48"/>
    <x v="122"/>
    <x v="2039"/>
    <x v="1"/>
    <n v="20"/>
    <n v="1660"/>
    <x v="0"/>
  </r>
  <r>
    <x v="44"/>
    <x v="87"/>
    <x v="1"/>
    <s v="Mon Aug 25, 2003 05:35 UTC"/>
    <s v="2003-08-25"/>
    <s v="05:35:00"/>
    <x v="6"/>
    <x v="21"/>
    <s v="Delta II 7920H | Spitzer Space Telescope"/>
    <x v="203"/>
    <x v="2040"/>
    <x v="1"/>
    <m/>
    <n v="0"/>
    <x v="0"/>
  </r>
  <r>
    <x v="50"/>
    <x v="106"/>
    <x v="18"/>
    <s v="Fri Aug 22, 2003"/>
    <s v="2003-08-22"/>
    <s v="00:00:00"/>
    <x v="6"/>
    <x v="21"/>
    <s v="VLS-1 | SATEC &amp; UNOSAT"/>
    <x v="204"/>
    <x v="2041"/>
    <x v="1"/>
    <m/>
    <n v="0"/>
    <x v="3"/>
  </r>
  <r>
    <x v="0"/>
    <x v="90"/>
    <x v="0"/>
    <s v="Tue Aug 19, 2003 10:50 UTC"/>
    <s v="2003-08-19"/>
    <s v="10:50:00"/>
    <x v="6"/>
    <x v="21"/>
    <s v="Cosmos-3M | Cosmos 2400 and 2401"/>
    <x v="161"/>
    <x v="2042"/>
    <x v="1"/>
    <m/>
    <n v="0"/>
    <x v="0"/>
  </r>
  <r>
    <x v="22"/>
    <x v="65"/>
    <x v="1"/>
    <s v="Wed Aug 13, 2003 02:09 UTC"/>
    <s v="2003-08-13"/>
    <s v="02:09:00"/>
    <x v="6"/>
    <x v="21"/>
    <s v="Pegasus XL | SCISAT-1"/>
    <x v="90"/>
    <x v="2043"/>
    <x v="0"/>
    <n v="40"/>
    <n v="3320"/>
    <x v="0"/>
  </r>
  <r>
    <x v="0"/>
    <x v="22"/>
    <x v="8"/>
    <s v="Tue Aug 12, 2003 14:20 UTC"/>
    <s v="2003-08-12"/>
    <s v="14:20:00"/>
    <x v="6"/>
    <x v="21"/>
    <s v="Soyuz U | Cosmos 2399"/>
    <x v="122"/>
    <x v="2044"/>
    <x v="1"/>
    <n v="20"/>
    <n v="1660"/>
    <x v="0"/>
  </r>
  <r>
    <x v="41"/>
    <x v="82"/>
    <x v="15"/>
    <s v="Fri Aug 08, 2003 03:30 UTC"/>
    <s v="2003-08-08"/>
    <s v="03:30:00"/>
    <x v="6"/>
    <x v="21"/>
    <s v="Zenit-3 SL | EchoStar 9"/>
    <x v="140"/>
    <x v="2045"/>
    <x v="1"/>
    <m/>
    <n v="0"/>
    <x v="0"/>
  </r>
  <r>
    <x v="36"/>
    <x v="15"/>
    <x v="1"/>
    <s v="Thu Jul 17, 2003 23:45 UTC"/>
    <s v="2003-07-17"/>
    <s v="23:45:00"/>
    <x v="7"/>
    <x v="21"/>
    <s v="Atlas V 521 | Rainbow 1"/>
    <x v="190"/>
    <x v="2046"/>
    <x v="1"/>
    <n v="135"/>
    <n v="11205"/>
    <x v="0"/>
  </r>
  <r>
    <x v="44"/>
    <x v="87"/>
    <x v="1"/>
    <s v="Tue Jul 08, 2003 03:18 UTC"/>
    <s v="2003-07-08"/>
    <s v="03:18:00"/>
    <x v="7"/>
    <x v="21"/>
    <s v="Delta II 7925H | Opportunity"/>
    <x v="173"/>
    <x v="2047"/>
    <x v="1"/>
    <m/>
    <n v="0"/>
    <x v="0"/>
  </r>
  <r>
    <x v="38"/>
    <x v="69"/>
    <x v="0"/>
    <s v="Mon Jun 30, 2003 14:15 UTC"/>
    <s v="2003-06-30"/>
    <s v="14:15:00"/>
    <x v="8"/>
    <x v="21"/>
    <s v="Rokot/Briz KM | Monitor-E GVM &amp; Others"/>
    <x v="98"/>
    <x v="2048"/>
    <x v="1"/>
    <n v="13"/>
    <n v="1079"/>
    <x v="0"/>
  </r>
  <r>
    <x v="22"/>
    <x v="65"/>
    <x v="1"/>
    <s v="Thu Jun 26, 2003 18:53 UTC"/>
    <s v="2003-06-26"/>
    <s v="18:53:00"/>
    <x v="8"/>
    <x v="21"/>
    <s v="Pegasus XL | OrbView-3"/>
    <x v="90"/>
    <x v="2049"/>
    <x v="0"/>
    <n v="40"/>
    <n v="3320"/>
    <x v="0"/>
  </r>
  <r>
    <x v="0"/>
    <x v="85"/>
    <x v="0"/>
    <s v="Thu Jun 19, 2003 20:00 UTC"/>
    <s v="2003-06-19"/>
    <s v="20:00:00"/>
    <x v="8"/>
    <x v="21"/>
    <s v="Molniya-M /Block ML | Molniya-3 nÂ°173"/>
    <x v="184"/>
    <x v="2050"/>
    <x v="1"/>
    <m/>
    <n v="0"/>
    <x v="0"/>
  </r>
  <r>
    <x v="21"/>
    <x v="37"/>
    <x v="11"/>
    <s v="Wed Jun 11, 2003 22:38 UTC"/>
    <s v="2003-06-11"/>
    <s v="22:38:00"/>
    <x v="8"/>
    <x v="21"/>
    <s v="Ariane 5 G | Optus C1 &amp; BSAT-2c"/>
    <x v="201"/>
    <x v="2051"/>
    <x v="1"/>
    <m/>
    <n v="0"/>
    <x v="0"/>
  </r>
  <r>
    <x v="44"/>
    <x v="91"/>
    <x v="1"/>
    <s v="Tue Jun 10, 2003 17:58 UTC"/>
    <s v="2003-06-10"/>
    <s v="17:58:00"/>
    <x v="8"/>
    <x v="21"/>
    <s v="Delta II 7925 | Spirit"/>
    <x v="165"/>
    <x v="2052"/>
    <x v="1"/>
    <m/>
    <n v="0"/>
    <x v="0"/>
  </r>
  <r>
    <x v="41"/>
    <x v="82"/>
    <x v="15"/>
    <s v="Tue Jun 10, 2003 13:55 UTC"/>
    <s v="2003-06-10"/>
    <s v="13:55:00"/>
    <x v="8"/>
    <x v="21"/>
    <s v="Zenit-3 SL | Thuraya-2"/>
    <x v="140"/>
    <x v="2053"/>
    <x v="1"/>
    <m/>
    <n v="0"/>
    <x v="0"/>
  </r>
  <r>
    <x v="16"/>
    <x v="71"/>
    <x v="8"/>
    <s v="Sun Jun 08, 2003 10:34 UTC"/>
    <s v="2003-06-08"/>
    <s v="10:34:00"/>
    <x v="8"/>
    <x v="21"/>
    <s v="Soyuz U | Progress M1-10"/>
    <x v="122"/>
    <x v="2054"/>
    <x v="1"/>
    <n v="20"/>
    <n v="1660"/>
    <x v="0"/>
  </r>
  <r>
    <x v="36"/>
    <x v="45"/>
    <x v="8"/>
    <s v="Fri Jun 06, 2003 22:15 UTC"/>
    <s v="2003-06-06"/>
    <s v="22:15:00"/>
    <x v="8"/>
    <x v="21"/>
    <s v="Proton-K/Briz-M | AMC-9"/>
    <x v="199"/>
    <x v="2055"/>
    <x v="1"/>
    <m/>
    <n v="0"/>
    <x v="0"/>
  </r>
  <r>
    <x v="0"/>
    <x v="90"/>
    <x v="0"/>
    <s v="Wed Jun 04, 2003 19:23 UTC"/>
    <s v="2003-06-04"/>
    <s v="19:23:00"/>
    <x v="8"/>
    <x v="21"/>
    <s v="Cosmos-3M | Cosmos 2398"/>
    <x v="161"/>
    <x v="2056"/>
    <x v="1"/>
    <m/>
    <n v="0"/>
    <x v="0"/>
  </r>
  <r>
    <x v="34"/>
    <x v="22"/>
    <x v="8"/>
    <s v="Mon Jun 02, 2003 17:45 UTC"/>
    <s v="2003-06-02"/>
    <s v="17:45:00"/>
    <x v="8"/>
    <x v="21"/>
    <s v="Soyuz FG/Fregat | Mars Express"/>
    <x v="149"/>
    <x v="2057"/>
    <x v="1"/>
    <m/>
    <n v="0"/>
    <x v="0"/>
  </r>
  <r>
    <x v="2"/>
    <x v="18"/>
    <x v="3"/>
    <s v="Sat May 24, 2003 16:34 UTC"/>
    <s v="2003-05-24"/>
    <s v="16:34:00"/>
    <x v="9"/>
    <x v="21"/>
    <s v="Long March 3A | Beidou-1C"/>
    <x v="112"/>
    <x v="2058"/>
    <x v="0"/>
    <n v="69.7"/>
    <n v="5785.1"/>
    <x v="0"/>
  </r>
  <r>
    <x v="36"/>
    <x v="15"/>
    <x v="1"/>
    <s v="Tue May 13, 2003 22:10 UTC"/>
    <s v="2003-05-13"/>
    <s v="22:10:00"/>
    <x v="9"/>
    <x v="21"/>
    <s v="Atlas V 401 | HellasSat-2"/>
    <x v="69"/>
    <x v="2059"/>
    <x v="0"/>
    <n v="109"/>
    <n v="9047"/>
    <x v="0"/>
  </r>
  <r>
    <x v="45"/>
    <x v="54"/>
    <x v="6"/>
    <s v="Fri May 09, 2003 04:29 UTC"/>
    <s v="2003-05-09"/>
    <s v="04:29:00"/>
    <x v="9"/>
    <x v="21"/>
    <s v="Mu-V/M-25 | Hayabusa 1"/>
    <x v="178"/>
    <x v="2060"/>
    <x v="1"/>
    <m/>
    <n v="0"/>
    <x v="0"/>
  </r>
  <r>
    <x v="12"/>
    <x v="16"/>
    <x v="7"/>
    <s v="Thu May 08, 2003 11:28 UTC"/>
    <s v="2003-05-08"/>
    <s v="11:28:00"/>
    <x v="9"/>
    <x v="21"/>
    <s v="GSLV Mk I | GSAT-2"/>
    <x v="158"/>
    <x v="2061"/>
    <x v="1"/>
    <n v="47"/>
    <n v="3901"/>
    <x v="0"/>
  </r>
  <r>
    <x v="22"/>
    <x v="70"/>
    <x v="1"/>
    <s v="Mon Apr 28, 2003 11:59 UTC"/>
    <s v="2003-04-28"/>
    <s v="11:59:00"/>
    <x v="10"/>
    <x v="21"/>
    <s v="Pegasus XL | GALEX"/>
    <x v="90"/>
    <x v="2062"/>
    <x v="0"/>
    <n v="40"/>
    <n v="3320"/>
    <x v="0"/>
  </r>
  <r>
    <x v="16"/>
    <x v="71"/>
    <x v="8"/>
    <s v="Sat Apr 26, 2003 03:53 UTC"/>
    <s v="2003-04-26"/>
    <s v="03:53:00"/>
    <x v="10"/>
    <x v="21"/>
    <s v="Soyuz FG | Soyuz TMA-2"/>
    <x v="100"/>
    <x v="2063"/>
    <x v="1"/>
    <m/>
    <n v="0"/>
    <x v="0"/>
  </r>
  <r>
    <x v="16"/>
    <x v="47"/>
    <x v="8"/>
    <s v="Thu Apr 24, 2003 04:23 UTC"/>
    <s v="2003-04-24"/>
    <s v="04:23:00"/>
    <x v="10"/>
    <x v="21"/>
    <s v="Proton K/Block-DM-2 | Cosmos 2397"/>
    <x v="150"/>
    <x v="2064"/>
    <x v="1"/>
    <m/>
    <n v="0"/>
    <x v="0"/>
  </r>
  <r>
    <x v="36"/>
    <x v="101"/>
    <x v="1"/>
    <s v="Sat Apr 12, 2003 00:47 UTC"/>
    <s v="2003-04-12"/>
    <s v="00:47:00"/>
    <x v="10"/>
    <x v="21"/>
    <s v="Atlas IIIB | AsiaSat 4"/>
    <x v="188"/>
    <x v="2065"/>
    <x v="1"/>
    <m/>
    <n v="0"/>
    <x v="0"/>
  </r>
  <r>
    <x v="21"/>
    <x v="37"/>
    <x v="11"/>
    <s v="Wed Apr 09, 2003 22:52 UTC"/>
    <s v="2003-04-09"/>
    <s v="22:52:00"/>
    <x v="10"/>
    <x v="21"/>
    <s v="Ariane 5 G | INSAT-3A &amp; Galaxy 12"/>
    <x v="201"/>
    <x v="2066"/>
    <x v="1"/>
    <m/>
    <n v="0"/>
    <x v="0"/>
  </r>
  <r>
    <x v="48"/>
    <x v="1"/>
    <x v="1"/>
    <s v="Tue Apr 08, 2003 13:43 UTC"/>
    <s v="2003-04-08"/>
    <s v="13:43:00"/>
    <x v="10"/>
    <x v="21"/>
    <s v="Titan IV(401)B | Milstar DFS-6"/>
    <x v="202"/>
    <x v="2067"/>
    <x v="1"/>
    <m/>
    <n v="0"/>
    <x v="0"/>
  </r>
  <r>
    <x v="0"/>
    <x v="85"/>
    <x v="0"/>
    <s v="Wed Apr 02, 2003 01:53 UTC"/>
    <s v="2003-04-02"/>
    <s v="01:53:00"/>
    <x v="10"/>
    <x v="21"/>
    <s v="Molniya-M /Block ML | Molniya-1T nÂ°172"/>
    <x v="184"/>
    <x v="2068"/>
    <x v="1"/>
    <m/>
    <n v="0"/>
    <x v="0"/>
  </r>
  <r>
    <x v="44"/>
    <x v="91"/>
    <x v="1"/>
    <s v="Mon Mar 31, 2003 22:09 UTC"/>
    <s v="2003-03-31"/>
    <s v="22:09:00"/>
    <x v="11"/>
    <x v="21"/>
    <s v="Delta II 7925 | GPS IIR-9"/>
    <x v="165"/>
    <x v="2069"/>
    <x v="1"/>
    <m/>
    <n v="0"/>
    <x v="0"/>
  </r>
  <r>
    <x v="8"/>
    <x v="12"/>
    <x v="6"/>
    <s v="Fri Mar 28, 2003 01:27 UTC"/>
    <s v="2003-03-28"/>
    <s v="01:27:00"/>
    <x v="11"/>
    <x v="21"/>
    <s v="H-IIA 2024 | IGS-Optical 1, IGS-Radar 1"/>
    <x v="172"/>
    <x v="2070"/>
    <x v="1"/>
    <m/>
    <n v="0"/>
    <x v="0"/>
  </r>
  <r>
    <x v="44"/>
    <x v="38"/>
    <x v="1"/>
    <s v="Tue Mar 11, 2003 00:59 UTC"/>
    <s v="2003-03-11"/>
    <s v="00:59:00"/>
    <x v="11"/>
    <x v="21"/>
    <s v="Delta IV Medium | DSCS-3 A3"/>
    <x v="177"/>
    <x v="2071"/>
    <x v="1"/>
    <n v="133"/>
    <n v="11039"/>
    <x v="0"/>
  </r>
  <r>
    <x v="21"/>
    <x v="107"/>
    <x v="11"/>
    <s v="Sat Feb 15, 2003 07:00 UTC"/>
    <s v="2003-02-15"/>
    <s v="07:00:00"/>
    <x v="0"/>
    <x v="21"/>
    <s v="Ariane 44L | Intelsat 907"/>
    <x v="205"/>
    <x v="2072"/>
    <x v="1"/>
    <m/>
    <n v="0"/>
    <x v="0"/>
  </r>
  <r>
    <x v="16"/>
    <x v="71"/>
    <x v="8"/>
    <s v="Sun Feb 02, 2003 12:59 UTC"/>
    <s v="2003-02-02"/>
    <s v="12:59:00"/>
    <x v="0"/>
    <x v="21"/>
    <s v="Soyuz U | Progress M-47"/>
    <x v="122"/>
    <x v="2073"/>
    <x v="1"/>
    <n v="20"/>
    <n v="1660"/>
    <x v="0"/>
  </r>
  <r>
    <x v="44"/>
    <x v="87"/>
    <x v="1"/>
    <s v="Wed Jan 29, 2003 18:06 UTC"/>
    <s v="2003-01-29"/>
    <s v="18:06:00"/>
    <x v="1"/>
    <x v="21"/>
    <s v="Delta II 7925 | GPS IIR-8"/>
    <x v="165"/>
    <x v="2074"/>
    <x v="1"/>
    <m/>
    <n v="0"/>
    <x v="0"/>
  </r>
  <r>
    <x v="22"/>
    <x v="70"/>
    <x v="1"/>
    <s v="Sat Jan 25, 2003 20:13 UTC"/>
    <s v="2003-01-25"/>
    <s v="20:13:00"/>
    <x v="1"/>
    <x v="21"/>
    <s v="Pegasus XL | SORCE"/>
    <x v="90"/>
    <x v="2075"/>
    <x v="0"/>
    <n v="40"/>
    <n v="3320"/>
    <x v="0"/>
  </r>
  <r>
    <x v="29"/>
    <x v="6"/>
    <x v="1"/>
    <s v="Thu Jan 16, 2003 15:39 UTC"/>
    <s v="2003-01-16"/>
    <s v="15:39:00"/>
    <x v="1"/>
    <x v="21"/>
    <s v="Space Shuttle Columbia | STS-107"/>
    <x v="206"/>
    <x v="2076"/>
    <x v="1"/>
    <n v="450"/>
    <n v="37350"/>
    <x v="2"/>
  </r>
  <r>
    <x v="44"/>
    <x v="20"/>
    <x v="1"/>
    <s v="Mon Jan 13, 2003 00:45 UTC"/>
    <s v="2003-01-13"/>
    <s v="00:45:00"/>
    <x v="1"/>
    <x v="21"/>
    <s v="Delta II 7320-10C | ICESat / CHIPSat"/>
    <x v="134"/>
    <x v="2077"/>
    <x v="1"/>
    <m/>
    <n v="0"/>
    <x v="0"/>
  </r>
  <r>
    <x v="48"/>
    <x v="105"/>
    <x v="1"/>
    <s v="Mon Jan 06, 2003 14:19 UTC"/>
    <s v="2003-01-06"/>
    <s v="14:19:00"/>
    <x v="1"/>
    <x v="21"/>
    <s v="Titan II(23)G | Coriolis"/>
    <x v="200"/>
    <x v="2078"/>
    <x v="1"/>
    <n v="35"/>
    <n v="2905"/>
    <x v="0"/>
  </r>
  <r>
    <x v="36"/>
    <x v="47"/>
    <x v="8"/>
    <s v="Sun Dec 29, 2002 23:16 UTC"/>
    <s v="2002-12-29"/>
    <s v="23:16:00"/>
    <x v="2"/>
    <x v="22"/>
    <s v="Proton-M/Briz-M | Nimiq-2"/>
    <x v="60"/>
    <x v="2079"/>
    <x v="0"/>
    <n v="65"/>
    <n v="5395"/>
    <x v="0"/>
  </r>
  <r>
    <x v="2"/>
    <x v="24"/>
    <x v="3"/>
    <s v="Sun Dec 29, 2002 16:40 UTC"/>
    <s v="2002-12-29"/>
    <s v="16:40:00"/>
    <x v="2"/>
    <x v="22"/>
    <s v="Long March 2F | Shenzhou 4"/>
    <x v="171"/>
    <x v="2080"/>
    <x v="1"/>
    <m/>
    <n v="0"/>
    <x v="0"/>
  </r>
  <r>
    <x v="16"/>
    <x v="104"/>
    <x v="8"/>
    <s v="Wed Dec 25, 2002 07:37 UTC"/>
    <s v="2002-12-25"/>
    <s v="07:37:00"/>
    <x v="2"/>
    <x v="22"/>
    <s v="Proton-K/Block DM-2M | Cosmos 2394, 2395 &amp; 2396"/>
    <x v="187"/>
    <x v="2081"/>
    <x v="1"/>
    <m/>
    <n v="0"/>
    <x v="0"/>
  </r>
  <r>
    <x v="0"/>
    <x v="85"/>
    <x v="0"/>
    <s v="Tue Dec 24, 2002 12:20 UTC"/>
    <s v="2002-12-24"/>
    <s v="12:20:00"/>
    <x v="2"/>
    <x v="22"/>
    <s v="Molniya-M /Block 2BL | Cosmos 2393"/>
    <x v="159"/>
    <x v="2082"/>
    <x v="1"/>
    <m/>
    <n v="0"/>
    <x v="0"/>
  </r>
  <r>
    <x v="40"/>
    <x v="89"/>
    <x v="8"/>
    <s v="Fri Dec 20, 2002 17:00 UTC"/>
    <s v="2002-12-20"/>
    <s v="17:00:00"/>
    <x v="2"/>
    <x v="22"/>
    <s v="Dnepr | Rubin 2 &amp; Others"/>
    <x v="133"/>
    <x v="2083"/>
    <x v="1"/>
    <n v="29"/>
    <n v="2407"/>
    <x v="0"/>
  </r>
  <r>
    <x v="21"/>
    <x v="107"/>
    <x v="11"/>
    <s v="Tue Dec 17, 2002 23:04 UTC"/>
    <s v="2002-12-17"/>
    <s v="23:04:00"/>
    <x v="2"/>
    <x v="22"/>
    <s v="Ariane 44L | NSS-6"/>
    <x v="205"/>
    <x v="2084"/>
    <x v="1"/>
    <m/>
    <n v="0"/>
    <x v="0"/>
  </r>
  <r>
    <x v="8"/>
    <x v="12"/>
    <x v="6"/>
    <s v="Sat Dec 14, 2002 01:31 UTC"/>
    <s v="2002-12-14"/>
    <s v="01:31:00"/>
    <x v="2"/>
    <x v="22"/>
    <s v="H-IIA 202 | Midori 2, WEOS &amp; Others"/>
    <x v="10"/>
    <x v="2085"/>
    <x v="0"/>
    <n v="90"/>
    <n v="7470"/>
    <x v="0"/>
  </r>
  <r>
    <x v="21"/>
    <x v="37"/>
    <x v="11"/>
    <s v="Wed Dec 11, 2002 22:22 UTC"/>
    <s v="2002-12-11"/>
    <s v="22:22:00"/>
    <x v="2"/>
    <x v="22"/>
    <s v="Ariane 5 ECA | Hot Bird 7, Stentor &amp; MFD-A/B"/>
    <x v="48"/>
    <x v="2086"/>
    <x v="1"/>
    <n v="200"/>
    <n v="16600"/>
    <x v="2"/>
  </r>
  <r>
    <x v="48"/>
    <x v="103"/>
    <x v="1"/>
    <s v="Thu Dec 05, 2002 02:42 UTC"/>
    <s v="2002-12-05"/>
    <s v="02:42:00"/>
    <x v="2"/>
    <x v="22"/>
    <s v="Atlas IIA | TDRS-J"/>
    <x v="207"/>
    <x v="2087"/>
    <x v="1"/>
    <m/>
    <n v="0"/>
    <x v="0"/>
  </r>
  <r>
    <x v="0"/>
    <x v="90"/>
    <x v="0"/>
    <s v="Thu Nov 28, 2002 06:07 UTC"/>
    <s v="2002-11-28"/>
    <s v="06:07:00"/>
    <x v="3"/>
    <x v="22"/>
    <s v="Cosmos-3M | AlSat 1, Mozhayets 4 &amp; Rubin 3-DSI"/>
    <x v="161"/>
    <x v="2088"/>
    <x v="1"/>
    <m/>
    <n v="0"/>
    <x v="0"/>
  </r>
  <r>
    <x v="36"/>
    <x v="104"/>
    <x v="8"/>
    <s v="Mon Nov 25, 2002 23:04 UTC"/>
    <s v="2002-11-25"/>
    <s v="23:04:00"/>
    <x v="3"/>
    <x v="22"/>
    <s v="Proton-K/Block DM-2M | Astra 1K"/>
    <x v="187"/>
    <x v="2089"/>
    <x v="1"/>
    <m/>
    <n v="0"/>
    <x v="2"/>
  </r>
  <r>
    <x v="29"/>
    <x v="6"/>
    <x v="1"/>
    <s v="Sun Nov 24, 2002 00:49 UTC"/>
    <s v="2002-11-24"/>
    <s v="00:49:00"/>
    <x v="3"/>
    <x v="22"/>
    <s v="Space Shuttle Endeavour | STS-113"/>
    <x v="156"/>
    <x v="2090"/>
    <x v="1"/>
    <n v="450"/>
    <n v="37350"/>
    <x v="0"/>
  </r>
  <r>
    <x v="44"/>
    <x v="38"/>
    <x v="1"/>
    <s v="Wed Nov 20, 2002 22:39 UTC"/>
    <s v="2002-11-20"/>
    <s v="22:39:00"/>
    <x v="3"/>
    <x v="22"/>
    <s v="Delta IV Medium+ (4,2) | Eutelsat W5"/>
    <x v="102"/>
    <x v="2091"/>
    <x v="1"/>
    <n v="164"/>
    <n v="13612"/>
    <x v="0"/>
  </r>
  <r>
    <x v="16"/>
    <x v="71"/>
    <x v="8"/>
    <s v="Wed Oct 30, 2002 03:11 UTC"/>
    <s v="2002-10-30"/>
    <s v="03:11:00"/>
    <x v="4"/>
    <x v="22"/>
    <s v="Soyuz FG | Soyuz TMA-1"/>
    <x v="100"/>
    <x v="2092"/>
    <x v="1"/>
    <m/>
    <n v="0"/>
    <x v="0"/>
  </r>
  <r>
    <x v="2"/>
    <x v="93"/>
    <x v="3"/>
    <s v="Sun Oct 27, 2002 03:17 UTC"/>
    <s v="2002-10-27"/>
    <s v="03:17:00"/>
    <x v="4"/>
    <x v="22"/>
    <s v="Long March 4B | Ziyuan-2 02"/>
    <x v="55"/>
    <x v="2093"/>
    <x v="0"/>
    <n v="64.680000000000007"/>
    <n v="5368.4400000000005"/>
    <x v="0"/>
  </r>
  <r>
    <x v="16"/>
    <x v="45"/>
    <x v="8"/>
    <s v="Thu Oct 17, 2002 04:41 UTC"/>
    <s v="2002-10-17"/>
    <s v="04:41:00"/>
    <x v="4"/>
    <x v="22"/>
    <s v="Proton-K/Block DM-5 | INTEGRAL"/>
    <x v="208"/>
    <x v="2094"/>
    <x v="1"/>
    <m/>
    <n v="0"/>
    <x v="0"/>
  </r>
  <r>
    <x v="0"/>
    <x v="30"/>
    <x v="0"/>
    <s v="Tue Oct 15, 2002 18:20 UTC"/>
    <s v="2002-10-15"/>
    <s v="18:20:00"/>
    <x v="4"/>
    <x v="22"/>
    <s v="Soyuz U | Foton-M nÂ°1"/>
    <x v="122"/>
    <x v="2095"/>
    <x v="1"/>
    <n v="20"/>
    <n v="1660"/>
    <x v="2"/>
  </r>
  <r>
    <x v="29"/>
    <x v="51"/>
    <x v="1"/>
    <s v="Mon Oct 07, 2002 19:45 UTC"/>
    <s v="2002-10-07"/>
    <s v="19:45:00"/>
    <x v="4"/>
    <x v="22"/>
    <s v="Space Shuttle Atlantis | STS-112"/>
    <x v="154"/>
    <x v="2096"/>
    <x v="1"/>
    <n v="450"/>
    <n v="37350"/>
    <x v="0"/>
  </r>
  <r>
    <x v="0"/>
    <x v="90"/>
    <x v="0"/>
    <s v="Thu Sep 26, 2002 14:27 UTC"/>
    <s v="2002-09-26"/>
    <s v="14:27:00"/>
    <x v="5"/>
    <x v="22"/>
    <s v="Cosmos-3M | Nadiezhda-M nÂ°1"/>
    <x v="161"/>
    <x v="2097"/>
    <x v="1"/>
    <m/>
    <n v="0"/>
    <x v="0"/>
  </r>
  <r>
    <x v="16"/>
    <x v="71"/>
    <x v="8"/>
    <s v="Wed Sep 25, 2002 16:58 UTC"/>
    <s v="2002-09-25"/>
    <s v="16:58:00"/>
    <x v="5"/>
    <x v="22"/>
    <s v="Soyuz FG | Progress M1-9"/>
    <x v="100"/>
    <x v="2098"/>
    <x v="1"/>
    <m/>
    <n v="0"/>
    <x v="0"/>
  </r>
  <r>
    <x v="36"/>
    <x v="103"/>
    <x v="1"/>
    <s v="Wed Sep 18, 2002 22:04 UTC"/>
    <s v="2002-09-18"/>
    <s v="22:04:00"/>
    <x v="5"/>
    <x v="22"/>
    <s v="Atlas IIAS | Hispasat 1D"/>
    <x v="193"/>
    <x v="2099"/>
    <x v="1"/>
    <m/>
    <n v="0"/>
    <x v="0"/>
  </r>
  <r>
    <x v="31"/>
    <x v="100"/>
    <x v="3"/>
    <s v="Sun Sep 15, 2002 10:30 UTC"/>
    <s v="2002-09-15"/>
    <s v="10:30:00"/>
    <x v="5"/>
    <x v="22"/>
    <s v="Kaituozhe 1 | PS 1"/>
    <x v="185"/>
    <x v="2100"/>
    <x v="1"/>
    <m/>
    <n v="0"/>
    <x v="2"/>
  </r>
  <r>
    <x v="12"/>
    <x v="16"/>
    <x v="7"/>
    <s v="Thu Sep 12, 2002 10:23 UTC"/>
    <s v="2002-09-12"/>
    <s v="10:23:00"/>
    <x v="5"/>
    <x v="22"/>
    <s v="PSLV-G | METSAT-1"/>
    <x v="126"/>
    <x v="2101"/>
    <x v="1"/>
    <n v="25"/>
    <n v="2075"/>
    <x v="0"/>
  </r>
  <r>
    <x v="8"/>
    <x v="12"/>
    <x v="6"/>
    <s v="Tue Sep 10, 2002 08:20 UTC"/>
    <s v="2002-09-10"/>
    <s v="08:20:00"/>
    <x v="5"/>
    <x v="22"/>
    <s v="H-IIA 2024 | USERS &amp; Kodama"/>
    <x v="172"/>
    <x v="2102"/>
    <x v="1"/>
    <m/>
    <n v="0"/>
    <x v="0"/>
  </r>
  <r>
    <x v="21"/>
    <x v="107"/>
    <x v="11"/>
    <s v="Fri Sep 06, 2002 06:44 UTC"/>
    <s v="2002-09-06"/>
    <s v="06:44:00"/>
    <x v="5"/>
    <x v="22"/>
    <s v="Ariane 44L | Intelsat 906"/>
    <x v="205"/>
    <x v="2103"/>
    <x v="1"/>
    <m/>
    <n v="0"/>
    <x v="0"/>
  </r>
  <r>
    <x v="21"/>
    <x v="37"/>
    <x v="11"/>
    <s v="Wed Aug 28, 2002 22:45 UTC"/>
    <s v="2002-08-28"/>
    <s v="22:45:00"/>
    <x v="6"/>
    <x v="22"/>
    <s v="Ariane 5 G | Atlantic Bird 1, MSG-1 &amp; MFD"/>
    <x v="201"/>
    <x v="2104"/>
    <x v="1"/>
    <m/>
    <n v="0"/>
    <x v="0"/>
  </r>
  <r>
    <x v="36"/>
    <x v="104"/>
    <x v="8"/>
    <s v="Thu Aug 22, 2002 05:15 UTC"/>
    <s v="2002-08-22"/>
    <s v="05:15:00"/>
    <x v="6"/>
    <x v="22"/>
    <s v="Proton-K/Block DM-2M | Echostar VIII"/>
    <x v="187"/>
    <x v="2105"/>
    <x v="1"/>
    <m/>
    <n v="0"/>
    <x v="0"/>
  </r>
  <r>
    <x v="36"/>
    <x v="15"/>
    <x v="1"/>
    <s v="Wed Aug 21, 2002 22:05 UTC"/>
    <s v="2002-08-21"/>
    <s v="22:05:00"/>
    <x v="6"/>
    <x v="22"/>
    <s v="Atlas V 401 | Hot Bird 6"/>
    <x v="69"/>
    <x v="2106"/>
    <x v="0"/>
    <n v="109"/>
    <n v="9047"/>
    <x v="0"/>
  </r>
  <r>
    <x v="0"/>
    <x v="47"/>
    <x v="8"/>
    <s v="Thu Jul 25, 2002 15:13 UTC"/>
    <s v="2002-07-25"/>
    <s v="15:13:00"/>
    <x v="7"/>
    <x v="22"/>
    <s v="Proton-K/Block DM-5 | Cosmos 2392"/>
    <x v="208"/>
    <x v="2107"/>
    <x v="1"/>
    <m/>
    <n v="0"/>
    <x v="0"/>
  </r>
  <r>
    <x v="0"/>
    <x v="90"/>
    <x v="0"/>
    <s v="Mon Jul 08, 2002 06:35 UTC"/>
    <s v="2002-07-08"/>
    <s v="06:35:00"/>
    <x v="7"/>
    <x v="22"/>
    <s v="Cosmos-3M | Cosmos 2390 and 2391"/>
    <x v="161"/>
    <x v="2108"/>
    <x v="1"/>
    <m/>
    <n v="0"/>
    <x v="0"/>
  </r>
  <r>
    <x v="21"/>
    <x v="37"/>
    <x v="11"/>
    <s v="Fri Jul 05, 2002 23:22 UTC"/>
    <s v="2002-07-05"/>
    <s v="23:22:00"/>
    <x v="7"/>
    <x v="22"/>
    <s v="Ariane 5 G | Stellat-5 &amp; NStar-C"/>
    <x v="201"/>
    <x v="2109"/>
    <x v="1"/>
    <m/>
    <n v="0"/>
    <x v="0"/>
  </r>
  <r>
    <x v="44"/>
    <x v="91"/>
    <x v="1"/>
    <s v="Wed Jul 03, 2002 06:47 UTC"/>
    <s v="2002-07-03"/>
    <s v="06:47:00"/>
    <x v="7"/>
    <x v="22"/>
    <s v="Delta II 7425 | CONTOUR"/>
    <x v="209"/>
    <x v="2110"/>
    <x v="1"/>
    <m/>
    <n v="0"/>
    <x v="0"/>
  </r>
  <r>
    <x v="16"/>
    <x v="71"/>
    <x v="8"/>
    <s v="Wed Jun 26, 2002 05:36 UTC"/>
    <s v="2002-06-26"/>
    <s v="05:36:00"/>
    <x v="8"/>
    <x v="22"/>
    <s v="Soyuz U | Progress M-46"/>
    <x v="122"/>
    <x v="2111"/>
    <x v="1"/>
    <n v="20"/>
    <n v="1660"/>
    <x v="0"/>
  </r>
  <r>
    <x v="48"/>
    <x v="105"/>
    <x v="1"/>
    <s v="Mon Jun 24, 2002 18:23 UTC"/>
    <s v="2002-06-24"/>
    <s v="18:23:00"/>
    <x v="8"/>
    <x v="22"/>
    <s v="Titan II(23)G | NOAA-17"/>
    <x v="200"/>
    <x v="2112"/>
    <x v="1"/>
    <n v="35"/>
    <n v="2905"/>
    <x v="0"/>
  </r>
  <r>
    <x v="38"/>
    <x v="69"/>
    <x v="0"/>
    <s v="Thu Jun 20, 2002 09:33 UTC"/>
    <s v="2002-06-20"/>
    <s v="09:33:00"/>
    <x v="8"/>
    <x v="22"/>
    <s v="Rokot/Briz KM | Iridium SV97 &amp; SV98"/>
    <x v="98"/>
    <x v="2113"/>
    <x v="1"/>
    <n v="13"/>
    <n v="1079"/>
    <x v="0"/>
  </r>
  <r>
    <x v="41"/>
    <x v="82"/>
    <x v="15"/>
    <s v="Sat Jun 15, 2002 22:39 UTC"/>
    <s v="2002-06-15"/>
    <s v="22:39:00"/>
    <x v="8"/>
    <x v="22"/>
    <s v="Zenit-3 SL | Galaxy IIIC"/>
    <x v="140"/>
    <x v="2114"/>
    <x v="1"/>
    <m/>
    <n v="0"/>
    <x v="0"/>
  </r>
  <r>
    <x v="16"/>
    <x v="45"/>
    <x v="8"/>
    <s v="Mon Jun 10, 2002 01:14 UTC"/>
    <s v="2002-06-10"/>
    <s v="01:14:00"/>
    <x v="8"/>
    <x v="22"/>
    <s v="Proton-K/Block DM-2M | Ekspress-A1R"/>
    <x v="187"/>
    <x v="2115"/>
    <x v="1"/>
    <m/>
    <n v="0"/>
    <x v="0"/>
  </r>
  <r>
    <x v="29"/>
    <x v="6"/>
    <x v="1"/>
    <s v="Wed Jun 05, 2002 21:22 UTC"/>
    <s v="2002-06-05"/>
    <s v="21:22:00"/>
    <x v="8"/>
    <x v="22"/>
    <s v="Space Shuttle Endeavour | STS-111"/>
    <x v="156"/>
    <x v="2116"/>
    <x v="1"/>
    <n v="450"/>
    <n v="37350"/>
    <x v="0"/>
  </r>
  <r>
    <x v="21"/>
    <x v="107"/>
    <x v="11"/>
    <s v="Wed Jun 05, 2002 06:44 UTC"/>
    <s v="2002-06-05"/>
    <s v="06:44:00"/>
    <x v="8"/>
    <x v="22"/>
    <s v="Ariane 44L | Intelsat 905"/>
    <x v="205"/>
    <x v="2117"/>
    <x v="1"/>
    <m/>
    <n v="0"/>
    <x v="0"/>
  </r>
  <r>
    <x v="0"/>
    <x v="90"/>
    <x v="0"/>
    <s v="Tue May 28, 2002 18:14 UTC"/>
    <s v="2002-05-28"/>
    <s v="18:14:00"/>
    <x v="9"/>
    <x v="22"/>
    <s v="Cosmos-3M | Cosmos 2389"/>
    <x v="161"/>
    <x v="2118"/>
    <x v="1"/>
    <m/>
    <n v="0"/>
    <x v="0"/>
  </r>
  <r>
    <x v="25"/>
    <x v="43"/>
    <x v="12"/>
    <s v="Tue May 28, 2002 15:25 UTC"/>
    <s v="2002-05-28"/>
    <s v="15:25:00"/>
    <x v="9"/>
    <x v="22"/>
    <s v="Shavit-1 | Ofek-5"/>
    <x v="192"/>
    <x v="2119"/>
    <x v="1"/>
    <m/>
    <n v="0"/>
    <x v="0"/>
  </r>
  <r>
    <x v="2"/>
    <x v="93"/>
    <x v="3"/>
    <s v="Wed May 15, 2002 01:50 UTC"/>
    <s v="2002-05-15"/>
    <s v="01:50:00"/>
    <x v="9"/>
    <x v="22"/>
    <s v="Long March 4B | Fengyun-1D &amp; Haiyang-1A"/>
    <x v="55"/>
    <x v="2120"/>
    <x v="0"/>
    <n v="64.680000000000007"/>
    <n v="5368.4400000000005"/>
    <x v="0"/>
  </r>
  <r>
    <x v="36"/>
    <x v="47"/>
    <x v="8"/>
    <s v="Tue May 07, 2002 17:00 UTC"/>
    <s v="2002-05-07"/>
    <s v="17:00:00"/>
    <x v="9"/>
    <x v="22"/>
    <s v="Proton-K/Block DM-2M | DirecTV-5"/>
    <x v="187"/>
    <x v="2121"/>
    <x v="1"/>
    <m/>
    <n v="0"/>
    <x v="0"/>
  </r>
  <r>
    <x v="44"/>
    <x v="20"/>
    <x v="1"/>
    <s v="Sat May 04, 2002 09:54 UTC"/>
    <s v="2002-05-04"/>
    <s v="09:54:00"/>
    <x v="9"/>
    <x v="22"/>
    <s v="Delta II 7920-10C | Aqua"/>
    <x v="119"/>
    <x v="2122"/>
    <x v="1"/>
    <m/>
    <n v="0"/>
    <x v="0"/>
  </r>
  <r>
    <x v="21"/>
    <x v="107"/>
    <x v="11"/>
    <s v="Sat May 04, 2002 01:31 UTC"/>
    <s v="2002-05-04"/>
    <s v="01:31:00"/>
    <x v="9"/>
    <x v="22"/>
    <s v="Ariane 42P | SPOT-5 &amp; IDEFIX"/>
    <x v="210"/>
    <x v="2123"/>
    <x v="1"/>
    <m/>
    <n v="0"/>
    <x v="0"/>
  </r>
  <r>
    <x v="16"/>
    <x v="71"/>
    <x v="8"/>
    <s v="Thu Apr 25, 2002 06:26 UTC"/>
    <s v="2002-04-25"/>
    <s v="06:26:00"/>
    <x v="10"/>
    <x v="22"/>
    <s v="Soyuz U | Soyuz TM-34"/>
    <x v="122"/>
    <x v="2124"/>
    <x v="1"/>
    <n v="20"/>
    <n v="1660"/>
    <x v="0"/>
  </r>
  <r>
    <x v="21"/>
    <x v="107"/>
    <x v="11"/>
    <s v="Tue Apr 16, 2002 23:02 UTC"/>
    <s v="2002-04-16"/>
    <s v="23:02:00"/>
    <x v="10"/>
    <x v="22"/>
    <s v="Ariane 44L | NSS-7"/>
    <x v="205"/>
    <x v="2125"/>
    <x v="1"/>
    <m/>
    <n v="0"/>
    <x v="0"/>
  </r>
  <r>
    <x v="29"/>
    <x v="51"/>
    <x v="1"/>
    <s v="Mon Apr 08, 2002 20:44 UTC"/>
    <s v="2002-04-08"/>
    <s v="20:44:00"/>
    <x v="10"/>
    <x v="22"/>
    <s v="Space Shuttle Atlantis | STS-110"/>
    <x v="154"/>
    <x v="2126"/>
    <x v="1"/>
    <n v="450"/>
    <n v="37350"/>
    <x v="0"/>
  </r>
  <r>
    <x v="0"/>
    <x v="85"/>
    <x v="0"/>
    <s v="Mon Apr 01, 2002 22:06 UTC"/>
    <s v="2002-04-01"/>
    <s v="22:06:00"/>
    <x v="10"/>
    <x v="22"/>
    <s v="Molniya-M /Block 2BL | Cosmos 2388"/>
    <x v="159"/>
    <x v="2127"/>
    <x v="1"/>
    <m/>
    <n v="0"/>
    <x v="0"/>
  </r>
  <r>
    <x v="36"/>
    <x v="104"/>
    <x v="8"/>
    <s v="Sat Mar 30, 2002 17:25 UTC"/>
    <s v="2002-03-30"/>
    <s v="17:25:00"/>
    <x v="11"/>
    <x v="22"/>
    <s v="Proton-K/Block DM-2M | Intelsat 903"/>
    <x v="187"/>
    <x v="2128"/>
    <x v="1"/>
    <m/>
    <n v="0"/>
    <x v="0"/>
  </r>
  <r>
    <x v="21"/>
    <x v="107"/>
    <x v="11"/>
    <s v="Fri Mar 29, 2002 01:29 UTC"/>
    <s v="2002-03-29"/>
    <s v="01:29:00"/>
    <x v="11"/>
    <x v="22"/>
    <s v="Ariane 44L | Astra 3A &amp; JCSAT-8"/>
    <x v="205"/>
    <x v="2129"/>
    <x v="1"/>
    <m/>
    <n v="0"/>
    <x v="0"/>
  </r>
  <r>
    <x v="2"/>
    <x v="24"/>
    <x v="3"/>
    <s v="Mon Mar 25, 2002 14:15 UTC"/>
    <s v="2002-03-25"/>
    <s v="14:15:00"/>
    <x v="11"/>
    <x v="22"/>
    <s v="Long March 2F | Shenzhou 3"/>
    <x v="171"/>
    <x v="2130"/>
    <x v="1"/>
    <m/>
    <n v="0"/>
    <x v="0"/>
  </r>
  <r>
    <x v="16"/>
    <x v="71"/>
    <x v="8"/>
    <s v="Thu Mar 21, 2002 20:13 UTC"/>
    <s v="2002-03-21"/>
    <s v="20:13:00"/>
    <x v="11"/>
    <x v="22"/>
    <s v="Soyuz U | Progress M1-8"/>
    <x v="122"/>
    <x v="2131"/>
    <x v="1"/>
    <n v="20"/>
    <n v="1660"/>
    <x v="0"/>
  </r>
  <r>
    <x v="38"/>
    <x v="69"/>
    <x v="0"/>
    <s v="Sun Mar 17, 2002 09:21 UTC"/>
    <s v="2002-03-17"/>
    <s v="09:21:00"/>
    <x v="11"/>
    <x v="22"/>
    <s v="Rokot/Briz KM | GRACE 1 &amp; 2"/>
    <x v="98"/>
    <x v="2132"/>
    <x v="1"/>
    <n v="13"/>
    <n v="1079"/>
    <x v="0"/>
  </r>
  <r>
    <x v="48"/>
    <x v="103"/>
    <x v="1"/>
    <s v="Fri Mar 08, 2002 22:59 UTC"/>
    <s v="2002-03-08"/>
    <s v="22:59:00"/>
    <x v="11"/>
    <x v="22"/>
    <s v="Atlas IIA | TDRS-I"/>
    <x v="207"/>
    <x v="2133"/>
    <x v="1"/>
    <m/>
    <n v="0"/>
    <x v="0"/>
  </r>
  <r>
    <x v="29"/>
    <x v="6"/>
    <x v="1"/>
    <s v="Fri Mar 01, 2002 11:22 UTC"/>
    <s v="2002-03-01"/>
    <s v="11:22:00"/>
    <x v="11"/>
    <x v="22"/>
    <s v="Space Shuttle Columbia | STS-109"/>
    <x v="206"/>
    <x v="2134"/>
    <x v="1"/>
    <n v="450"/>
    <n v="37350"/>
    <x v="0"/>
  </r>
  <r>
    <x v="21"/>
    <x v="37"/>
    <x v="11"/>
    <s v="Fri Mar 01, 2002 01:07 UTC"/>
    <s v="2002-03-01"/>
    <s v="01:07:00"/>
    <x v="11"/>
    <x v="22"/>
    <s v="Ariane 5 G | Envisat"/>
    <x v="201"/>
    <x v="2135"/>
    <x v="1"/>
    <m/>
    <n v="0"/>
    <x v="0"/>
  </r>
  <r>
    <x v="0"/>
    <x v="30"/>
    <x v="0"/>
    <s v="Mon Feb 25, 2002 17:26 UTC"/>
    <s v="2002-02-25"/>
    <s v="17:26:00"/>
    <x v="0"/>
    <x v="22"/>
    <s v="Soyuz U | Cosmos 2387"/>
    <x v="122"/>
    <x v="2136"/>
    <x v="1"/>
    <n v="20"/>
    <n v="1660"/>
    <x v="0"/>
  </r>
  <r>
    <x v="21"/>
    <x v="107"/>
    <x v="11"/>
    <s v="Sat Feb 23, 2002 06:59 UTC"/>
    <s v="2002-02-23"/>
    <s v="06:59:00"/>
    <x v="0"/>
    <x v="22"/>
    <s v="Ariane 44L | Intelsat 904"/>
    <x v="205"/>
    <x v="2137"/>
    <x v="1"/>
    <m/>
    <n v="0"/>
    <x v="0"/>
  </r>
  <r>
    <x v="36"/>
    <x v="101"/>
    <x v="1"/>
    <s v="Thu Feb 21, 2002 12:43 UTC"/>
    <s v="2002-02-21"/>
    <s v="12:43:00"/>
    <x v="0"/>
    <x v="22"/>
    <s v="Atlas IIIB | EchoStar VII"/>
    <x v="188"/>
    <x v="2138"/>
    <x v="1"/>
    <m/>
    <n v="0"/>
    <x v="0"/>
  </r>
  <r>
    <x v="44"/>
    <x v="20"/>
    <x v="1"/>
    <s v="Mon Feb 11, 2002 17:43 UTC"/>
    <s v="2002-02-11"/>
    <s v="17:43:00"/>
    <x v="0"/>
    <x v="22"/>
    <s v="Delta II 7920-10C | Iridium IS-1"/>
    <x v="119"/>
    <x v="2139"/>
    <x v="1"/>
    <m/>
    <n v="0"/>
    <x v="0"/>
  </r>
  <r>
    <x v="22"/>
    <x v="70"/>
    <x v="1"/>
    <s v="Tue Feb 05, 2002 20:58 UTC"/>
    <s v="2002-02-05"/>
    <s v="20:58:00"/>
    <x v="0"/>
    <x v="22"/>
    <s v="Pegasus XL | RHESSI"/>
    <x v="90"/>
    <x v="2140"/>
    <x v="0"/>
    <n v="40"/>
    <n v="3320"/>
    <x v="0"/>
  </r>
  <r>
    <x v="8"/>
    <x v="12"/>
    <x v="6"/>
    <s v="Mon Feb 04, 2002 02:45 UTC"/>
    <s v="2002-02-04"/>
    <s v="02:45:00"/>
    <x v="0"/>
    <x v="22"/>
    <s v="H-IIA 2024 | VEP 3, Tsubasa &amp; DASH"/>
    <x v="172"/>
    <x v="2141"/>
    <x v="1"/>
    <m/>
    <n v="0"/>
    <x v="0"/>
  </r>
  <r>
    <x v="21"/>
    <x v="107"/>
    <x v="11"/>
    <s v="Wed Jan 23, 2002 23:46 UTC"/>
    <s v="2002-01-23"/>
    <s v="23:46:00"/>
    <x v="1"/>
    <x v="22"/>
    <s v="Ariane 42L | Insat 3C"/>
    <x v="211"/>
    <x v="2142"/>
    <x v="1"/>
    <m/>
    <n v="0"/>
    <x v="0"/>
  </r>
  <r>
    <x v="48"/>
    <x v="1"/>
    <x v="1"/>
    <s v="Wed Jan 16, 2002 00:30 UTC"/>
    <s v="2002-01-16"/>
    <s v="00:30:00"/>
    <x v="1"/>
    <x v="22"/>
    <s v="Titan IV(401)B | Milstar DFS-5"/>
    <x v="202"/>
    <x v="2143"/>
    <x v="1"/>
    <m/>
    <n v="0"/>
    <x v="0"/>
  </r>
  <r>
    <x v="0"/>
    <x v="108"/>
    <x v="0"/>
    <s v="Fri Dec 28, 2001 03:24 UTC"/>
    <s v="2001-12-28"/>
    <s v="03:24:00"/>
    <x v="2"/>
    <x v="23"/>
    <s v="Tsyklon-3 | Cosmos 2384 to 2386 &amp; Goniets nÂ°10 to 12"/>
    <x v="170"/>
    <x v="2144"/>
    <x v="1"/>
    <m/>
    <n v="0"/>
    <x v="0"/>
  </r>
  <r>
    <x v="0"/>
    <x v="96"/>
    <x v="8"/>
    <s v="Fri Dec 21, 2001 04:00 UTC"/>
    <s v="2001-12-21"/>
    <s v="04:00:00"/>
    <x v="2"/>
    <x v="23"/>
    <s v="Tsyklon-2 | Cosmos 2383"/>
    <x v="179"/>
    <x v="2145"/>
    <x v="1"/>
    <m/>
    <n v="0"/>
    <x v="0"/>
  </r>
  <r>
    <x v="0"/>
    <x v="75"/>
    <x v="8"/>
    <s v="Mon Dec 10, 2001 17:18 UTC"/>
    <s v="2001-12-10"/>
    <s v="17:18:00"/>
    <x v="2"/>
    <x v="23"/>
    <s v="Zenit-2 | Meteor-3M nÂ°1 &amp; Others"/>
    <x v="175"/>
    <x v="2146"/>
    <x v="1"/>
    <m/>
    <n v="0"/>
    <x v="0"/>
  </r>
  <r>
    <x v="44"/>
    <x v="20"/>
    <x v="1"/>
    <s v="Fri Dec 07, 2001 15:07 UTC"/>
    <s v="2001-12-07"/>
    <s v="15:07:00"/>
    <x v="2"/>
    <x v="23"/>
    <s v="Delta II 7920-10C | Jason-1 / TIMED"/>
    <x v="119"/>
    <x v="2147"/>
    <x v="1"/>
    <m/>
    <n v="0"/>
    <x v="0"/>
  </r>
  <r>
    <x v="29"/>
    <x v="51"/>
    <x v="1"/>
    <s v="Wed Dec 05, 2001 22:19 UTC"/>
    <s v="2001-12-05"/>
    <s v="22:19:00"/>
    <x v="2"/>
    <x v="23"/>
    <s v="Space Shuttle Endeavour | STS-108"/>
    <x v="156"/>
    <x v="2148"/>
    <x v="1"/>
    <n v="450"/>
    <n v="37350"/>
    <x v="0"/>
  </r>
  <r>
    <x v="0"/>
    <x v="47"/>
    <x v="8"/>
    <s v="Sat Dec 01, 2001 18:04 UTC"/>
    <s v="2001-12-01"/>
    <s v="18:04:00"/>
    <x v="2"/>
    <x v="23"/>
    <s v="Proton K/Block-DM-2 | Cosmos 2380, 2381 &amp; 2382"/>
    <x v="150"/>
    <x v="2149"/>
    <x v="1"/>
    <m/>
    <n v="0"/>
    <x v="0"/>
  </r>
  <r>
    <x v="21"/>
    <x v="107"/>
    <x v="11"/>
    <s v="Tue Nov 27, 2001 00:35 UTC"/>
    <s v="2001-11-27"/>
    <s v="00:35:00"/>
    <x v="3"/>
    <x v="23"/>
    <s v="Ariane 44LP | DirecTV-4S"/>
    <x v="212"/>
    <x v="2150"/>
    <x v="1"/>
    <m/>
    <n v="0"/>
    <x v="0"/>
  </r>
  <r>
    <x v="16"/>
    <x v="71"/>
    <x v="8"/>
    <s v="Mon Nov 26, 2001 18:24 UTC"/>
    <s v="2001-11-26"/>
    <s v="18:24:00"/>
    <x v="3"/>
    <x v="23"/>
    <s v="Soyuz FG | Progress M1-7"/>
    <x v="100"/>
    <x v="2151"/>
    <x v="1"/>
    <m/>
    <n v="0"/>
    <x v="0"/>
  </r>
  <r>
    <x v="0"/>
    <x v="30"/>
    <x v="0"/>
    <s v="Thu Oct 25, 2001 11:34 UTC"/>
    <s v="2001-10-25"/>
    <s v="11:34:00"/>
    <x v="4"/>
    <x v="23"/>
    <s v="Molniya-M /Block ML | Molniya-3 nÂ°171"/>
    <x v="184"/>
    <x v="2152"/>
    <x v="1"/>
    <m/>
    <n v="0"/>
    <x v="0"/>
  </r>
  <r>
    <x v="12"/>
    <x v="16"/>
    <x v="7"/>
    <s v="Mon Oct 22, 2001 04:53 UTC"/>
    <s v="2001-10-22"/>
    <s v="04:53:00"/>
    <x v="4"/>
    <x v="23"/>
    <s v="PSLV-G | TES, BIRD &amp; PROBA"/>
    <x v="126"/>
    <x v="2153"/>
    <x v="1"/>
    <n v="25"/>
    <n v="2075"/>
    <x v="0"/>
  </r>
  <r>
    <x v="16"/>
    <x v="71"/>
    <x v="8"/>
    <s v="Sun Oct 21, 2001 08:59 UTC"/>
    <s v="2001-10-21"/>
    <s v="08:59:00"/>
    <x v="4"/>
    <x v="23"/>
    <s v="Soyuz U | Soyuz TM-33"/>
    <x v="122"/>
    <x v="2154"/>
    <x v="1"/>
    <n v="20"/>
    <n v="1660"/>
    <x v="0"/>
  </r>
  <r>
    <x v="44"/>
    <x v="20"/>
    <x v="1"/>
    <s v="Thu Oct 18, 2001 18:51 UTC"/>
    <s v="2001-10-18"/>
    <s v="18:51:00"/>
    <x v="4"/>
    <x v="23"/>
    <s v="Delta II 7320-10C | QuickBird"/>
    <x v="134"/>
    <x v="2155"/>
    <x v="1"/>
    <m/>
    <n v="0"/>
    <x v="0"/>
  </r>
  <r>
    <x v="48"/>
    <x v="101"/>
    <x v="1"/>
    <s v="Thu Oct 11, 2001 02:32 UTC"/>
    <s v="2001-10-11"/>
    <s v="02:32:00"/>
    <x v="4"/>
    <x v="23"/>
    <s v="Atlas IIAS | NROL-12"/>
    <x v="193"/>
    <x v="2156"/>
    <x v="1"/>
    <m/>
    <n v="0"/>
    <x v="0"/>
  </r>
  <r>
    <x v="16"/>
    <x v="47"/>
    <x v="8"/>
    <s v="Sat Oct 06, 2001 16:45 UTC"/>
    <s v="2001-10-06"/>
    <s v="16:45:00"/>
    <x v="4"/>
    <x v="23"/>
    <s v="Proton K/Block-DM-2 | Raduga-1 6"/>
    <x v="150"/>
    <x v="2157"/>
    <x v="1"/>
    <m/>
    <n v="0"/>
    <x v="0"/>
  </r>
  <r>
    <x v="48"/>
    <x v="5"/>
    <x v="1"/>
    <s v="Fri Oct 05, 2001 21:21 UTC"/>
    <s v="2001-10-05"/>
    <s v="21:21:00"/>
    <x v="4"/>
    <x v="23"/>
    <s v="Titan IV(404)B | KH-11 13 (NROL-14)"/>
    <x v="182"/>
    <x v="2158"/>
    <x v="1"/>
    <m/>
    <n v="0"/>
    <x v="0"/>
  </r>
  <r>
    <x v="48"/>
    <x v="86"/>
    <x v="1"/>
    <s v="Sun Sep 30, 2001 02:40 UTC"/>
    <s v="2001-09-30"/>
    <s v="02:40:00"/>
    <x v="5"/>
    <x v="23"/>
    <s v="Athena I | Starshine 3 &amp; Others"/>
    <x v="213"/>
    <x v="2159"/>
    <x v="1"/>
    <m/>
    <n v="0"/>
    <x v="0"/>
  </r>
  <r>
    <x v="21"/>
    <x v="107"/>
    <x v="11"/>
    <s v="Tue Sep 25, 2001 23:21 UTC"/>
    <s v="2001-09-25"/>
    <s v="23:21:00"/>
    <x v="5"/>
    <x v="23"/>
    <s v="Ariane 44P | Atlantic Bird 2"/>
    <x v="214"/>
    <x v="2160"/>
    <x v="1"/>
    <m/>
    <n v="0"/>
    <x v="0"/>
  </r>
  <r>
    <x v="22"/>
    <x v="76"/>
    <x v="1"/>
    <s v="Fri Sep 21, 2001 18:49 UTC"/>
    <s v="2001-09-21"/>
    <s v="18:49:00"/>
    <x v="5"/>
    <x v="23"/>
    <s v="Minotaur C (Taurus) | Orbview-4/QuikTOMS"/>
    <x v="120"/>
    <x v="2161"/>
    <x v="0"/>
    <n v="45"/>
    <n v="3735"/>
    <x v="2"/>
  </r>
  <r>
    <x v="16"/>
    <x v="71"/>
    <x v="8"/>
    <s v="Fri Sep 14, 2001 23:34 UTC"/>
    <s v="2001-09-14"/>
    <s v="23:34:00"/>
    <x v="5"/>
    <x v="23"/>
    <s v="Soyuz U | Progress M-SO1"/>
    <x v="122"/>
    <x v="2162"/>
    <x v="1"/>
    <n v="20"/>
    <n v="1660"/>
    <x v="0"/>
  </r>
  <r>
    <x v="48"/>
    <x v="52"/>
    <x v="1"/>
    <s v="Sat Sep 08, 2001 15:25 UTC"/>
    <s v="2001-09-08"/>
    <s v="15:25:00"/>
    <x v="5"/>
    <x v="23"/>
    <s v="Atlas IIAS | NROL-13 (Intruder FA &amp; 5B)"/>
    <x v="193"/>
    <x v="2163"/>
    <x v="1"/>
    <m/>
    <n v="0"/>
    <x v="0"/>
  </r>
  <r>
    <x v="21"/>
    <x v="107"/>
    <x v="11"/>
    <s v="Thu Aug 30, 2001 06:46 UTC"/>
    <s v="2001-08-30"/>
    <s v="06:46:00"/>
    <x v="6"/>
    <x v="23"/>
    <s v="Ariane 44L | Intelsat 902"/>
    <x v="205"/>
    <x v="2164"/>
    <x v="1"/>
    <m/>
    <n v="0"/>
    <x v="0"/>
  </r>
  <r>
    <x v="8"/>
    <x v="12"/>
    <x v="6"/>
    <s v="Wed Aug 29, 2001 07:00 UTC"/>
    <s v="2001-08-29"/>
    <s v="07:00:00"/>
    <x v="6"/>
    <x v="23"/>
    <s v="H-IIA 202 | VEP 2 &amp; LRE"/>
    <x v="10"/>
    <x v="2165"/>
    <x v="0"/>
    <n v="90"/>
    <n v="7470"/>
    <x v="0"/>
  </r>
  <r>
    <x v="0"/>
    <x v="47"/>
    <x v="8"/>
    <s v="Fri Aug 24, 2001 20:34 UTC"/>
    <s v="2001-08-24"/>
    <s v="20:34:00"/>
    <x v="6"/>
    <x v="23"/>
    <s v="Proton K/Block-DM-2 | Cosmos 2379"/>
    <x v="150"/>
    <x v="2166"/>
    <x v="1"/>
    <m/>
    <n v="0"/>
    <x v="0"/>
  </r>
  <r>
    <x v="16"/>
    <x v="71"/>
    <x v="8"/>
    <s v="Tue Aug 21, 2001 09:23 UTC"/>
    <s v="2001-08-21"/>
    <s v="09:23:00"/>
    <x v="6"/>
    <x v="23"/>
    <s v="Soyuz U | Progress M-45"/>
    <x v="122"/>
    <x v="2167"/>
    <x v="1"/>
    <n v="20"/>
    <n v="1660"/>
    <x v="0"/>
  </r>
  <r>
    <x v="29"/>
    <x v="6"/>
    <x v="1"/>
    <s v="Fri Aug 10, 2001 21:10 UTC"/>
    <s v="2001-08-10"/>
    <s v="21:10:00"/>
    <x v="6"/>
    <x v="23"/>
    <s v="Space Shuttle Discovery | STS-105"/>
    <x v="157"/>
    <x v="2168"/>
    <x v="1"/>
    <n v="450"/>
    <n v="37350"/>
    <x v="0"/>
  </r>
  <r>
    <x v="44"/>
    <x v="91"/>
    <x v="1"/>
    <s v="Wed Aug 08, 2001 16:13 UTC"/>
    <s v="2001-08-08"/>
    <s v="16:13:00"/>
    <x v="6"/>
    <x v="23"/>
    <s v="Delta II 7326 | Genesis Probe"/>
    <x v="215"/>
    <x v="2169"/>
    <x v="1"/>
    <m/>
    <n v="0"/>
    <x v="0"/>
  </r>
  <r>
    <x v="48"/>
    <x v="1"/>
    <x v="1"/>
    <s v="Mon Aug 06, 2001 07:28 UTC"/>
    <s v="2001-08-06"/>
    <s v="07:28:00"/>
    <x v="6"/>
    <x v="23"/>
    <s v="Titan IV(402)B | DSP-21 (USA-159)"/>
    <x v="197"/>
    <x v="2170"/>
    <x v="1"/>
    <m/>
    <n v="0"/>
    <x v="0"/>
  </r>
  <r>
    <x v="0"/>
    <x v="95"/>
    <x v="0"/>
    <s v="Tue Jul 31, 2001 07:59 UTC"/>
    <s v="2001-07-31"/>
    <s v="07:59:00"/>
    <x v="7"/>
    <x v="23"/>
    <s v="Tsyklon-3 | Koronass F"/>
    <x v="170"/>
    <x v="2171"/>
    <x v="1"/>
    <m/>
    <n v="0"/>
    <x v="0"/>
  </r>
  <r>
    <x v="48"/>
    <x v="103"/>
    <x v="1"/>
    <s v="Mon Jul 23, 2001 07:23 UTC"/>
    <s v="2001-07-23"/>
    <s v="07:23:00"/>
    <x v="7"/>
    <x v="23"/>
    <s v="Atlas IIA | GOES-M"/>
    <x v="207"/>
    <x v="2172"/>
    <x v="1"/>
    <m/>
    <n v="0"/>
    <x v="0"/>
  </r>
  <r>
    <x v="0"/>
    <x v="0"/>
    <x v="0"/>
    <s v="Fri Jul 20, 2001 00:17 UTC"/>
    <s v="2001-07-20"/>
    <s v="00:17:00"/>
    <x v="7"/>
    <x v="23"/>
    <s v="Molniya-M /Block ML | Molniya-3K nÂ°170"/>
    <x v="184"/>
    <x v="2173"/>
    <x v="1"/>
    <m/>
    <n v="0"/>
    <x v="0"/>
  </r>
  <r>
    <x v="21"/>
    <x v="37"/>
    <x v="11"/>
    <s v="Thu Jul 12, 2001 21:58 UTC"/>
    <s v="2001-07-12"/>
    <s v="21:58:00"/>
    <x v="7"/>
    <x v="23"/>
    <s v="Ariane 5 G | Artemis &amp; BSAT-2b"/>
    <x v="201"/>
    <x v="2174"/>
    <x v="1"/>
    <m/>
    <n v="0"/>
    <x v="1"/>
  </r>
  <r>
    <x v="29"/>
    <x v="51"/>
    <x v="1"/>
    <s v="Thu Jul 12, 2001 09:03 UTC"/>
    <s v="2001-07-12"/>
    <s v="09:03:00"/>
    <x v="7"/>
    <x v="23"/>
    <s v="Space Shuttle Atlantis | STS-104"/>
    <x v="154"/>
    <x v="2175"/>
    <x v="1"/>
    <n v="450"/>
    <n v="37350"/>
    <x v="0"/>
  </r>
  <r>
    <x v="44"/>
    <x v="91"/>
    <x v="1"/>
    <s v="Sat Jun 30, 2001 19:46 UTC"/>
    <s v="2001-06-30"/>
    <s v="19:46:00"/>
    <x v="8"/>
    <x v="23"/>
    <s v="Delta II 7425-10C | WMAP"/>
    <x v="216"/>
    <x v="2176"/>
    <x v="1"/>
    <m/>
    <n v="0"/>
    <x v="0"/>
  </r>
  <r>
    <x v="36"/>
    <x v="101"/>
    <x v="1"/>
    <s v="Tue Jun 19, 2001 04:41 UTC"/>
    <s v="2001-06-19"/>
    <s v="04:41:00"/>
    <x v="8"/>
    <x v="23"/>
    <s v="Atlas IIAS | ICO F2"/>
    <x v="193"/>
    <x v="2177"/>
    <x v="1"/>
    <m/>
    <n v="0"/>
    <x v="0"/>
  </r>
  <r>
    <x v="36"/>
    <x v="104"/>
    <x v="8"/>
    <s v="Sat Jun 16, 2001 01:49 UTC"/>
    <s v="2001-06-16"/>
    <s v="01:49:00"/>
    <x v="8"/>
    <x v="23"/>
    <s v="Proton-K/Block DM-2M | Astra-2C"/>
    <x v="187"/>
    <x v="2178"/>
    <x v="1"/>
    <m/>
    <n v="0"/>
    <x v="0"/>
  </r>
  <r>
    <x v="21"/>
    <x v="107"/>
    <x v="11"/>
    <s v="Sat Jun 09, 2001 06:45 UTC"/>
    <s v="2001-06-09"/>
    <s v="06:45:00"/>
    <x v="8"/>
    <x v="23"/>
    <s v="Ariane 44L | Intelsat 901"/>
    <x v="205"/>
    <x v="2179"/>
    <x v="1"/>
    <m/>
    <n v="0"/>
    <x v="0"/>
  </r>
  <r>
    <x v="0"/>
    <x v="90"/>
    <x v="0"/>
    <s v="Fri Jun 08, 2001 15:08 UTC"/>
    <s v="2001-06-08"/>
    <s v="15:08:00"/>
    <x v="8"/>
    <x v="23"/>
    <s v="Cosmos-3M | Cosmos 2378"/>
    <x v="161"/>
    <x v="2180"/>
    <x v="1"/>
    <m/>
    <n v="0"/>
    <x v="0"/>
  </r>
  <r>
    <x v="0"/>
    <x v="0"/>
    <x v="0"/>
    <s v="Tue May 29, 2001 17:55 UTC"/>
    <s v="2001-05-29"/>
    <s v="17:55:00"/>
    <x v="9"/>
    <x v="23"/>
    <s v="Soyuz U | Cosmos 2377"/>
    <x v="122"/>
    <x v="2181"/>
    <x v="1"/>
    <n v="20"/>
    <n v="1660"/>
    <x v="0"/>
  </r>
  <r>
    <x v="16"/>
    <x v="71"/>
    <x v="8"/>
    <s v="Sun May 20, 2001 22:32 UTC"/>
    <s v="2001-05-20"/>
    <s v="22:32:00"/>
    <x v="9"/>
    <x v="23"/>
    <s v="Soyuz FG | Progress M1-6"/>
    <x v="100"/>
    <x v="2182"/>
    <x v="1"/>
    <m/>
    <n v="0"/>
    <x v="0"/>
  </r>
  <r>
    <x v="44"/>
    <x v="87"/>
    <x v="1"/>
    <s v="Fri May 18, 2001 17:45 UTC"/>
    <s v="2001-05-18"/>
    <s v="17:45:00"/>
    <x v="9"/>
    <x v="23"/>
    <s v="Delta II 7925 | NROL-17 (GeoLITE)"/>
    <x v="165"/>
    <x v="2183"/>
    <x v="1"/>
    <m/>
    <n v="0"/>
    <x v="0"/>
  </r>
  <r>
    <x v="36"/>
    <x v="104"/>
    <x v="8"/>
    <s v="Tue May 15, 2001 01:11 UTC"/>
    <s v="2001-05-15"/>
    <s v="01:11:00"/>
    <x v="9"/>
    <x v="23"/>
    <s v="Proton-K/Block DM-2M | PanAmSat-10"/>
    <x v="187"/>
    <x v="2184"/>
    <x v="1"/>
    <m/>
    <n v="0"/>
    <x v="0"/>
  </r>
  <r>
    <x v="41"/>
    <x v="82"/>
    <x v="15"/>
    <s v="Tue May 08, 2001 22:10 UTC"/>
    <s v="2001-05-08"/>
    <s v="22:10:00"/>
    <x v="9"/>
    <x v="23"/>
    <s v="Zenit-3 SL | XM-1"/>
    <x v="140"/>
    <x v="2185"/>
    <x v="1"/>
    <m/>
    <n v="0"/>
    <x v="0"/>
  </r>
  <r>
    <x v="16"/>
    <x v="71"/>
    <x v="8"/>
    <s v="Sat Apr 28, 2001 07:37 UTC"/>
    <s v="2001-04-28"/>
    <s v="07:37:00"/>
    <x v="10"/>
    <x v="23"/>
    <s v="Soyuz U | Soyuz TM-32"/>
    <x v="122"/>
    <x v="2186"/>
    <x v="1"/>
    <n v="20"/>
    <n v="1660"/>
    <x v="0"/>
  </r>
  <r>
    <x v="29"/>
    <x v="6"/>
    <x v="1"/>
    <s v="Thu Apr 19, 2001 18:40 UTC"/>
    <s v="2001-04-19"/>
    <s v="18:40:00"/>
    <x v="10"/>
    <x v="23"/>
    <s v="Space Shuttle Endeavour | STS-100"/>
    <x v="156"/>
    <x v="2187"/>
    <x v="1"/>
    <n v="450"/>
    <n v="37350"/>
    <x v="0"/>
  </r>
  <r>
    <x v="12"/>
    <x v="16"/>
    <x v="7"/>
    <s v="Wed Apr 18, 2001 10:13 UTC"/>
    <s v="2001-04-18"/>
    <s v="10:13:00"/>
    <x v="10"/>
    <x v="23"/>
    <s v="GSLV Mk I | GSAT-1"/>
    <x v="158"/>
    <x v="2188"/>
    <x v="1"/>
    <n v="47"/>
    <n v="3901"/>
    <x v="1"/>
  </r>
  <r>
    <x v="44"/>
    <x v="91"/>
    <x v="1"/>
    <s v="Sat Apr 07, 2001 15:02 UTC"/>
    <s v="2001-04-07"/>
    <s v="15:02:00"/>
    <x v="10"/>
    <x v="23"/>
    <s v="Delta II 7925 | Mars Odyssey"/>
    <x v="165"/>
    <x v="2189"/>
    <x v="1"/>
    <m/>
    <n v="0"/>
    <x v="0"/>
  </r>
  <r>
    <x v="16"/>
    <x v="47"/>
    <x v="8"/>
    <s v="Sat Apr 07, 2001 03:47 UTC"/>
    <s v="2001-04-07"/>
    <s v="03:47:00"/>
    <x v="10"/>
    <x v="23"/>
    <s v="Proton-M/Briz-M | Ekran-M nÂ°18L"/>
    <x v="60"/>
    <x v="2190"/>
    <x v="0"/>
    <n v="65"/>
    <n v="5395"/>
    <x v="0"/>
  </r>
  <r>
    <x v="41"/>
    <x v="82"/>
    <x v="15"/>
    <s v="Sun Mar 18, 2001 22:33 UTC"/>
    <s v="2001-03-18"/>
    <s v="22:33:00"/>
    <x v="11"/>
    <x v="23"/>
    <s v="Zenit-3 SL | XM-2"/>
    <x v="140"/>
    <x v="2191"/>
    <x v="1"/>
    <m/>
    <n v="0"/>
    <x v="0"/>
  </r>
  <r>
    <x v="21"/>
    <x v="37"/>
    <x v="11"/>
    <s v="Thu Mar 08, 2001 22:51 UTC"/>
    <s v="2001-03-08"/>
    <s v="22:51:00"/>
    <x v="11"/>
    <x v="23"/>
    <s v="Ariane 5 G | Eurobird-1 &amp; BSat-2a"/>
    <x v="201"/>
    <x v="2192"/>
    <x v="1"/>
    <m/>
    <n v="0"/>
    <x v="0"/>
  </r>
  <r>
    <x v="29"/>
    <x v="51"/>
    <x v="1"/>
    <s v="Thu Mar 08, 2001 11:42 UTC"/>
    <s v="2001-03-08"/>
    <s v="11:42:00"/>
    <x v="11"/>
    <x v="23"/>
    <s v="Space Shuttle Discovery | STS-102"/>
    <x v="157"/>
    <x v="2193"/>
    <x v="1"/>
    <n v="450"/>
    <n v="37350"/>
    <x v="0"/>
  </r>
  <r>
    <x v="48"/>
    <x v="1"/>
    <x v="1"/>
    <s v="Tue Feb 27, 2001 21:20 UTC"/>
    <s v="2001-02-27"/>
    <s v="21:20:00"/>
    <x v="0"/>
    <x v="23"/>
    <s v="Titan IV(401)B | Milstar DFS-4"/>
    <x v="202"/>
    <x v="2194"/>
    <x v="1"/>
    <m/>
    <n v="0"/>
    <x v="0"/>
  </r>
  <r>
    <x v="16"/>
    <x v="71"/>
    <x v="8"/>
    <s v="Mon Feb 26, 2001 08:09 UTC"/>
    <s v="2001-02-26"/>
    <s v="08:09:00"/>
    <x v="0"/>
    <x v="23"/>
    <s v="Soyuz U | Progress M-44"/>
    <x v="122"/>
    <x v="2195"/>
    <x v="1"/>
    <n v="20"/>
    <n v="1660"/>
    <x v="0"/>
  </r>
  <r>
    <x v="47"/>
    <x v="98"/>
    <x v="0"/>
    <s v="Tue Feb 20, 2001 08:48 UTC"/>
    <s v="2001-02-20"/>
    <s v="08:48:00"/>
    <x v="0"/>
    <x v="23"/>
    <s v="START-1 | Odin"/>
    <x v="181"/>
    <x v="2196"/>
    <x v="1"/>
    <m/>
    <n v="0"/>
    <x v="0"/>
  </r>
  <r>
    <x v="29"/>
    <x v="6"/>
    <x v="1"/>
    <s v="Wed Feb 07, 2001 23:13 UTC"/>
    <s v="2001-02-07"/>
    <s v="23:13:00"/>
    <x v="0"/>
    <x v="23"/>
    <s v="Space Shuttle Atlantis | STS-98"/>
    <x v="154"/>
    <x v="2197"/>
    <x v="1"/>
    <n v="450"/>
    <n v="37350"/>
    <x v="0"/>
  </r>
  <r>
    <x v="21"/>
    <x v="107"/>
    <x v="11"/>
    <s v="Wed Feb 07, 2001 23:05 UTC"/>
    <s v="2001-02-07"/>
    <s v="23:05:00"/>
    <x v="0"/>
    <x v="23"/>
    <s v="Ariane 44L | Sicral-1 &amp; Skynet 4F"/>
    <x v="205"/>
    <x v="2198"/>
    <x v="1"/>
    <m/>
    <n v="0"/>
    <x v="0"/>
  </r>
  <r>
    <x v="44"/>
    <x v="91"/>
    <x v="1"/>
    <s v="Tue Jan 30, 2001 07:55 UTC"/>
    <s v="2001-01-30"/>
    <s v="07:55:00"/>
    <x v="1"/>
    <x v="23"/>
    <s v="Delta II 7925 | GPS IIR-7"/>
    <x v="165"/>
    <x v="2199"/>
    <x v="1"/>
    <m/>
    <n v="0"/>
    <x v="0"/>
  </r>
  <r>
    <x v="16"/>
    <x v="71"/>
    <x v="8"/>
    <s v="Wed Jan 24, 2001 04:28 UTC"/>
    <s v="2001-01-24"/>
    <s v="04:28:00"/>
    <x v="1"/>
    <x v="23"/>
    <s v="Soyuz U | Progress M1-5"/>
    <x v="122"/>
    <x v="2200"/>
    <x v="1"/>
    <n v="20"/>
    <n v="1660"/>
    <x v="0"/>
  </r>
  <r>
    <x v="21"/>
    <x v="107"/>
    <x v="11"/>
    <s v="Wed Jan 10, 2001 22:09 UTC"/>
    <s v="2001-01-10"/>
    <s v="22:09:00"/>
    <x v="1"/>
    <x v="23"/>
    <s v="Ariane 44P | TÃ¼rksat 2A"/>
    <x v="214"/>
    <x v="2201"/>
    <x v="1"/>
    <m/>
    <n v="0"/>
    <x v="0"/>
  </r>
  <r>
    <x v="2"/>
    <x v="24"/>
    <x v="3"/>
    <s v="Tue Jan 09, 2001 17:00 UTC"/>
    <s v="2001-01-09"/>
    <s v="17:00:00"/>
    <x v="1"/>
    <x v="23"/>
    <s v="Long March 2F | Shenzhou 2"/>
    <x v="171"/>
    <x v="2202"/>
    <x v="1"/>
    <m/>
    <n v="0"/>
    <x v="0"/>
  </r>
  <r>
    <x v="0"/>
    <x v="108"/>
    <x v="0"/>
    <s v="Wed Dec 27, 2000 09:56 UTC"/>
    <s v="2000-12-27"/>
    <s v="09:56:00"/>
    <x v="2"/>
    <x v="24"/>
    <s v="Tsyklon-3 | Cosmos 2377 to 2379 &amp; Goniets nÂ°7 to 9"/>
    <x v="170"/>
    <x v="2203"/>
    <x v="1"/>
    <m/>
    <n v="0"/>
    <x v="2"/>
  </r>
  <r>
    <x v="2"/>
    <x v="18"/>
    <x v="3"/>
    <s v="Wed Dec 20, 2000 16:20 UTC"/>
    <s v="2000-12-20"/>
    <s v="16:20:00"/>
    <x v="2"/>
    <x v="24"/>
    <s v="Long March 3A | Beidou-1B"/>
    <x v="112"/>
    <x v="2204"/>
    <x v="0"/>
    <n v="69.7"/>
    <n v="5785.1"/>
    <x v="0"/>
  </r>
  <r>
    <x v="21"/>
    <x v="37"/>
    <x v="11"/>
    <s v="Wed Dec 20, 2000 00:26 UTC"/>
    <s v="2000-12-20"/>
    <s v="00:26:00"/>
    <x v="2"/>
    <x v="24"/>
    <s v="Ariane 5 G | Astra 2D, GE-8, LDREX"/>
    <x v="201"/>
    <x v="2205"/>
    <x v="1"/>
    <m/>
    <n v="0"/>
    <x v="0"/>
  </r>
  <r>
    <x v="48"/>
    <x v="103"/>
    <x v="1"/>
    <s v="Wed Dec 06, 2000 02:47 UTC"/>
    <s v="2000-12-06"/>
    <s v="02:47:00"/>
    <x v="2"/>
    <x v="24"/>
    <s v="Atlas IIAS | NROL-10"/>
    <x v="193"/>
    <x v="2206"/>
    <x v="1"/>
    <m/>
    <n v="0"/>
    <x v="0"/>
  </r>
  <r>
    <x v="47"/>
    <x v="98"/>
    <x v="0"/>
    <s v="Tue Dec 05, 2000 12:32 UTC"/>
    <s v="2000-12-05"/>
    <s v="12:32:00"/>
    <x v="2"/>
    <x v="24"/>
    <s v="START-1 | EROS A"/>
    <x v="181"/>
    <x v="2207"/>
    <x v="1"/>
    <m/>
    <n v="0"/>
    <x v="0"/>
  </r>
  <r>
    <x v="29"/>
    <x v="51"/>
    <x v="1"/>
    <s v="Fri Dec 01, 2000 03:06 UTC"/>
    <s v="2000-12-01"/>
    <s v="03:06:00"/>
    <x v="2"/>
    <x v="24"/>
    <s v="Space Shuttle Endeavour | STS-97"/>
    <x v="156"/>
    <x v="2208"/>
    <x v="1"/>
    <n v="450"/>
    <n v="37350"/>
    <x v="0"/>
  </r>
  <r>
    <x v="36"/>
    <x v="104"/>
    <x v="8"/>
    <s v="Thu Nov 30, 2000 19:59 UTC"/>
    <s v="2000-11-30"/>
    <s v="19:59:00"/>
    <x v="3"/>
    <x v="24"/>
    <s v="Proton K/Block-DM-2 | Sirius FM-3"/>
    <x v="150"/>
    <x v="2209"/>
    <x v="1"/>
    <m/>
    <n v="0"/>
    <x v="0"/>
  </r>
  <r>
    <x v="21"/>
    <x v="107"/>
    <x v="11"/>
    <s v="Tue Nov 21, 2000 23:56 UTC"/>
    <s v="2000-11-21"/>
    <s v="23:56:00"/>
    <x v="3"/>
    <x v="24"/>
    <s v="Ariane 44L | Anik F1"/>
    <x v="205"/>
    <x v="2210"/>
    <x v="1"/>
    <m/>
    <n v="0"/>
    <x v="0"/>
  </r>
  <r>
    <x v="44"/>
    <x v="20"/>
    <x v="1"/>
    <s v="Tue Nov 21, 2000 18:24 UTC"/>
    <s v="2000-11-21"/>
    <s v="18:24:00"/>
    <x v="3"/>
    <x v="24"/>
    <s v="Delta II 7320-10C | EO-1 / SAC-C"/>
    <x v="134"/>
    <x v="2211"/>
    <x v="1"/>
    <m/>
    <n v="0"/>
    <x v="0"/>
  </r>
  <r>
    <x v="0"/>
    <x v="90"/>
    <x v="0"/>
    <s v="Mon Nov 20, 2000 23:00 UTC"/>
    <s v="2000-11-20"/>
    <s v="23:00:00"/>
    <x v="3"/>
    <x v="24"/>
    <s v="Cosmos-3M | QuickBird-1"/>
    <x v="161"/>
    <x v="2212"/>
    <x v="1"/>
    <m/>
    <n v="0"/>
    <x v="2"/>
  </r>
  <r>
    <x v="16"/>
    <x v="71"/>
    <x v="8"/>
    <s v="Thu Nov 16, 2000 01:32 UTC"/>
    <s v="2000-11-16"/>
    <s v="01:32:00"/>
    <x v="3"/>
    <x v="24"/>
    <s v="Soyuz U | Progress M1-4"/>
    <x v="122"/>
    <x v="2213"/>
    <x v="1"/>
    <n v="20"/>
    <n v="1660"/>
    <x v="0"/>
  </r>
  <r>
    <x v="21"/>
    <x v="37"/>
    <x v="11"/>
    <s v="Thu Nov 16, 2000 01:07 UTC"/>
    <s v="2000-11-16"/>
    <s v="01:07:00"/>
    <x v="3"/>
    <x v="24"/>
    <s v="Ariane 5 G | PanAmSat-1R, Amsat-P3D, STRV 1C &amp; 1D"/>
    <x v="201"/>
    <x v="2214"/>
    <x v="1"/>
    <m/>
    <n v="0"/>
    <x v="0"/>
  </r>
  <r>
    <x v="44"/>
    <x v="91"/>
    <x v="1"/>
    <s v="Fri Nov 10, 2000 17:14 UTC"/>
    <s v="2000-11-10"/>
    <s v="17:14:00"/>
    <x v="3"/>
    <x v="24"/>
    <s v="Delta II 7925 | GPS IIR-6"/>
    <x v="165"/>
    <x v="2215"/>
    <x v="1"/>
    <m/>
    <n v="0"/>
    <x v="0"/>
  </r>
  <r>
    <x v="16"/>
    <x v="71"/>
    <x v="8"/>
    <s v="Tue Oct 31, 2000 07:52 UTC"/>
    <s v="2000-10-31"/>
    <s v="07:52:00"/>
    <x v="4"/>
    <x v="24"/>
    <s v="Soyuz U | Soyuz TM-31"/>
    <x v="122"/>
    <x v="2216"/>
    <x v="1"/>
    <n v="20"/>
    <n v="1660"/>
    <x v="0"/>
  </r>
  <r>
    <x v="2"/>
    <x v="18"/>
    <x v="3"/>
    <s v="Mon Oct 30, 2000 16:02 UTC"/>
    <s v="2000-10-30"/>
    <s v="16:02:00"/>
    <x v="4"/>
    <x v="24"/>
    <s v="Long March 3A | Beidou-1A"/>
    <x v="112"/>
    <x v="2217"/>
    <x v="0"/>
    <n v="69.7"/>
    <n v="5785.1"/>
    <x v="0"/>
  </r>
  <r>
    <x v="21"/>
    <x v="107"/>
    <x v="11"/>
    <s v="Sun Oct 29, 2000 05:59 UTC"/>
    <s v="2000-10-29"/>
    <s v="05:59:00"/>
    <x v="4"/>
    <x v="24"/>
    <s v="Ariane 44LP | Europe*Star F1"/>
    <x v="212"/>
    <x v="2218"/>
    <x v="1"/>
    <m/>
    <n v="0"/>
    <x v="0"/>
  </r>
  <r>
    <x v="36"/>
    <x v="104"/>
    <x v="8"/>
    <s v="Sat Oct 21, 2000 22:00 UTC"/>
    <s v="2000-10-21"/>
    <s v="22:00:00"/>
    <x v="4"/>
    <x v="24"/>
    <s v="Proton-K/Block DM-2M | GE-6"/>
    <x v="187"/>
    <x v="2219"/>
    <x v="1"/>
    <m/>
    <n v="0"/>
    <x v="0"/>
  </r>
  <r>
    <x v="41"/>
    <x v="82"/>
    <x v="15"/>
    <s v="Sat Oct 21, 2000 05:51 UTC"/>
    <s v="2000-10-21"/>
    <s v="05:51:00"/>
    <x v="4"/>
    <x v="24"/>
    <s v="Zenit-3 SL | Thuraya 1"/>
    <x v="140"/>
    <x v="2220"/>
    <x v="1"/>
    <m/>
    <n v="0"/>
    <x v="0"/>
  </r>
  <r>
    <x v="48"/>
    <x v="103"/>
    <x v="1"/>
    <s v="Fri Oct 20, 2000 00:40 UTC"/>
    <s v="2000-10-20"/>
    <s v="00:40:00"/>
    <x v="4"/>
    <x v="24"/>
    <s v="Atlas IIA | DSCS III-B11"/>
    <x v="207"/>
    <x v="2221"/>
    <x v="1"/>
    <m/>
    <n v="0"/>
    <x v="0"/>
  </r>
  <r>
    <x v="16"/>
    <x v="71"/>
    <x v="8"/>
    <s v="Mon Oct 16, 2000 21:27 UTC"/>
    <s v="2000-10-16"/>
    <s v="21:27:00"/>
    <x v="4"/>
    <x v="24"/>
    <s v="Soyuz U | Progress M-43"/>
    <x v="122"/>
    <x v="2222"/>
    <x v="1"/>
    <n v="20"/>
    <n v="1660"/>
    <x v="0"/>
  </r>
  <r>
    <x v="0"/>
    <x v="47"/>
    <x v="8"/>
    <s v="Fri Oct 13, 2000 14:12 UTC"/>
    <s v="2000-10-13"/>
    <s v="14:12:00"/>
    <x v="4"/>
    <x v="24"/>
    <s v="Proton K/Block-DM-2 | Cosmos 2374, 2375 &amp; 2376"/>
    <x v="150"/>
    <x v="2223"/>
    <x v="1"/>
    <m/>
    <n v="0"/>
    <x v="0"/>
  </r>
  <r>
    <x v="29"/>
    <x v="6"/>
    <x v="1"/>
    <s v="Wed Oct 11, 2000 23:17 UTC"/>
    <s v="2000-10-11"/>
    <s v="23:17:00"/>
    <x v="4"/>
    <x v="24"/>
    <s v="Space Shuttle Discovery | STS-92"/>
    <x v="157"/>
    <x v="2224"/>
    <x v="1"/>
    <n v="450"/>
    <n v="37350"/>
    <x v="0"/>
  </r>
  <r>
    <x v="22"/>
    <x v="84"/>
    <x v="16"/>
    <s v="Mon Oct 09, 2000 05:38 UTC"/>
    <s v="2000-10-09"/>
    <s v="05:38:00"/>
    <x v="4"/>
    <x v="24"/>
    <s v="Pegasus | HETE 2"/>
    <x v="217"/>
    <x v="2225"/>
    <x v="1"/>
    <n v="40"/>
    <n v="3320"/>
    <x v="0"/>
  </r>
  <r>
    <x v="21"/>
    <x v="107"/>
    <x v="11"/>
    <s v="Fri Oct 06, 2000 23:00 UTC"/>
    <s v="2000-10-06"/>
    <s v="23:00:00"/>
    <x v="4"/>
    <x v="24"/>
    <s v="Ariane 42L | N-SAT 110"/>
    <x v="211"/>
    <x v="2226"/>
    <x v="1"/>
    <m/>
    <n v="0"/>
    <x v="0"/>
  </r>
  <r>
    <x v="36"/>
    <x v="104"/>
    <x v="8"/>
    <s v="Sun Oct 01, 2000 22:00 UTC"/>
    <s v="2000-10-01"/>
    <s v="22:00:00"/>
    <x v="4"/>
    <x v="24"/>
    <s v="Proton-K/Block DM-2M | GE-1A"/>
    <x v="187"/>
    <x v="2227"/>
    <x v="1"/>
    <m/>
    <n v="0"/>
    <x v="0"/>
  </r>
  <r>
    <x v="0"/>
    <x v="22"/>
    <x v="8"/>
    <s v="Fri Sep 29, 2000 09:30 UTC"/>
    <s v="2000-09-29"/>
    <s v="09:30:00"/>
    <x v="5"/>
    <x v="24"/>
    <s v="Soyuz U | Cosmos 2373"/>
    <x v="122"/>
    <x v="2228"/>
    <x v="1"/>
    <n v="20"/>
    <n v="1660"/>
    <x v="0"/>
  </r>
  <r>
    <x v="40"/>
    <x v="89"/>
    <x v="8"/>
    <s v="Tue Sep 26, 2000 10:05 UTC"/>
    <s v="2000-09-26"/>
    <s v="10:05:00"/>
    <x v="5"/>
    <x v="24"/>
    <s v="Dnepr | Megsat 1 &amp; Others"/>
    <x v="133"/>
    <x v="2229"/>
    <x v="1"/>
    <n v="29"/>
    <n v="2407"/>
    <x v="0"/>
  </r>
  <r>
    <x v="0"/>
    <x v="75"/>
    <x v="8"/>
    <s v="Mon Sep 25, 2000 10:10 UTC"/>
    <s v="2000-09-25"/>
    <s v="10:10:00"/>
    <x v="5"/>
    <x v="24"/>
    <s v="Zenit-2 | Cosmos 2372"/>
    <x v="175"/>
    <x v="2230"/>
    <x v="1"/>
    <m/>
    <n v="0"/>
    <x v="0"/>
  </r>
  <r>
    <x v="48"/>
    <x v="105"/>
    <x v="1"/>
    <s v="Thu Sep 21, 2000 10:22 UTC"/>
    <s v="2000-09-21"/>
    <s v="10:22:00"/>
    <x v="5"/>
    <x v="24"/>
    <s v="Titan II(23)G | NOAA-16"/>
    <x v="200"/>
    <x v="2231"/>
    <x v="1"/>
    <n v="35"/>
    <n v="2905"/>
    <x v="0"/>
  </r>
  <r>
    <x v="21"/>
    <x v="37"/>
    <x v="11"/>
    <s v="Thu Sep 14, 2000 22:54 UTC"/>
    <s v="2000-09-14"/>
    <s v="22:54:00"/>
    <x v="5"/>
    <x v="24"/>
    <s v="Ariane 5 G | Astra 2B &amp; GE-7"/>
    <x v="201"/>
    <x v="2232"/>
    <x v="1"/>
    <m/>
    <n v="0"/>
    <x v="0"/>
  </r>
  <r>
    <x v="29"/>
    <x v="51"/>
    <x v="1"/>
    <s v="Fri Sep 08, 2000 12:45 UTC"/>
    <s v="2000-09-08"/>
    <s v="12:45:00"/>
    <x v="5"/>
    <x v="24"/>
    <s v="Space Shuttle Atlantis | STS-106"/>
    <x v="154"/>
    <x v="2233"/>
    <x v="1"/>
    <n v="450"/>
    <n v="37350"/>
    <x v="0"/>
  </r>
  <r>
    <x v="21"/>
    <x v="107"/>
    <x v="11"/>
    <s v="Wed Sep 06, 2000 22:33 UTC"/>
    <s v="2000-09-06"/>
    <s v="22:33:00"/>
    <x v="5"/>
    <x v="24"/>
    <s v="Ariane 44P | Eutelsat W1"/>
    <x v="214"/>
    <x v="2234"/>
    <x v="1"/>
    <m/>
    <n v="0"/>
    <x v="0"/>
  </r>
  <r>
    <x v="36"/>
    <x v="104"/>
    <x v="8"/>
    <s v="Tue Sep 05, 2000 09:43 UTC"/>
    <s v="2000-09-05"/>
    <s v="09:43:00"/>
    <x v="5"/>
    <x v="24"/>
    <s v="Proton-K/Block DM-2M | Sirius FM-2"/>
    <x v="187"/>
    <x v="2235"/>
    <x v="1"/>
    <m/>
    <n v="0"/>
    <x v="0"/>
  </r>
  <r>
    <x v="2"/>
    <x v="93"/>
    <x v="3"/>
    <s v="Fri Sep 01, 2000 03:25 UTC"/>
    <s v="2000-09-01"/>
    <s v="03:25:00"/>
    <x v="5"/>
    <x v="24"/>
    <s v="Long March 4B | Ziyuan-2 01"/>
    <x v="55"/>
    <x v="2236"/>
    <x v="0"/>
    <n v="64.680000000000007"/>
    <n v="5368.4400000000005"/>
    <x v="0"/>
  </r>
  <r>
    <x v="16"/>
    <x v="47"/>
    <x v="8"/>
    <s v="Mon Aug 28, 2000 20:08 UTC"/>
    <s v="2000-08-28"/>
    <s v="20:08:00"/>
    <x v="6"/>
    <x v="24"/>
    <s v="Proton K/Block-DM-2 | Raduga-1 5"/>
    <x v="150"/>
    <x v="2237"/>
    <x v="1"/>
    <m/>
    <n v="0"/>
    <x v="0"/>
  </r>
  <r>
    <x v="44"/>
    <x v="87"/>
    <x v="1"/>
    <s v="Wed Aug 23, 2000 11:05 UTC"/>
    <s v="2000-08-23"/>
    <s v="11:05:00"/>
    <x v="6"/>
    <x v="24"/>
    <s v="Delta III 8930 | DM F3"/>
    <x v="218"/>
    <x v="2238"/>
    <x v="1"/>
    <m/>
    <n v="0"/>
    <x v="0"/>
  </r>
  <r>
    <x v="48"/>
    <x v="5"/>
    <x v="1"/>
    <s v="Thu Aug 17, 2000 23:45 UTC"/>
    <s v="2000-08-17"/>
    <s v="23:45:00"/>
    <x v="6"/>
    <x v="24"/>
    <s v="Titan IV(403)B | NROL-11 (Onyx)"/>
    <x v="219"/>
    <x v="2239"/>
    <x v="1"/>
    <m/>
    <n v="0"/>
    <x v="0"/>
  </r>
  <r>
    <x v="21"/>
    <x v="107"/>
    <x v="11"/>
    <s v="Thu Aug 17, 2000 23:16 UTC"/>
    <s v="2000-08-17"/>
    <s v="23:16:00"/>
    <x v="6"/>
    <x v="24"/>
    <s v="Ariane 44LP | Brasilsat B4 &amp; Nilesat 102"/>
    <x v="212"/>
    <x v="2240"/>
    <x v="1"/>
    <m/>
    <n v="0"/>
    <x v="0"/>
  </r>
  <r>
    <x v="34"/>
    <x v="22"/>
    <x v="8"/>
    <s v="Wed Aug 09, 2000 11:13 UTC"/>
    <s v="2000-08-09"/>
    <s v="11:13:00"/>
    <x v="6"/>
    <x v="24"/>
    <s v="Soyuz U/Fregat | Cluster 2 FM5 &amp; 8"/>
    <x v="220"/>
    <x v="2241"/>
    <x v="1"/>
    <n v="28"/>
    <n v="2324"/>
    <x v="0"/>
  </r>
  <r>
    <x v="16"/>
    <x v="71"/>
    <x v="8"/>
    <s v="Sun Aug 06, 2000 18:26 UTC"/>
    <s v="2000-08-06"/>
    <s v="18:26:00"/>
    <x v="6"/>
    <x v="24"/>
    <s v="Soyuz U | Progress M1-3"/>
    <x v="122"/>
    <x v="2242"/>
    <x v="1"/>
    <n v="20"/>
    <n v="1660"/>
    <x v="0"/>
  </r>
  <r>
    <x v="41"/>
    <x v="82"/>
    <x v="15"/>
    <s v="Fri Jul 28, 2000 22:41 UTC"/>
    <s v="2000-07-28"/>
    <s v="22:41:00"/>
    <x v="7"/>
    <x v="24"/>
    <s v="Zenit-3 SL | PAS 9"/>
    <x v="140"/>
    <x v="2243"/>
    <x v="1"/>
    <m/>
    <n v="0"/>
    <x v="0"/>
  </r>
  <r>
    <x v="22"/>
    <x v="88"/>
    <x v="1"/>
    <s v="Wed Jul 19, 2000 20:09 UTC"/>
    <s v="2000-07-19"/>
    <s v="20:09:00"/>
    <x v="7"/>
    <x v="24"/>
    <s v="Minotaur I | MightySat 2.1"/>
    <x v="89"/>
    <x v="2244"/>
    <x v="0"/>
    <n v="40"/>
    <n v="3320"/>
    <x v="0"/>
  </r>
  <r>
    <x v="34"/>
    <x v="22"/>
    <x v="8"/>
    <s v="Sun Jul 16, 2000 12:39 UTC"/>
    <s v="2000-07-16"/>
    <s v="12:39:00"/>
    <x v="7"/>
    <x v="24"/>
    <s v="Soyuz U/Fregat | Cluster 2 FM6 &amp; 7"/>
    <x v="220"/>
    <x v="2245"/>
    <x v="1"/>
    <n v="28"/>
    <n v="2324"/>
    <x v="0"/>
  </r>
  <r>
    <x v="44"/>
    <x v="91"/>
    <x v="1"/>
    <s v="Sun Jul 16, 2000 09:17 UTC"/>
    <s v="2000-07-16"/>
    <s v="09:17:00"/>
    <x v="7"/>
    <x v="24"/>
    <s v="Delta II 7925 | GPS IIR-5"/>
    <x v="165"/>
    <x v="2246"/>
    <x v="1"/>
    <m/>
    <n v="0"/>
    <x v="0"/>
  </r>
  <r>
    <x v="0"/>
    <x v="90"/>
    <x v="0"/>
    <s v="Sat Jul 15, 2000 12:00 UTC"/>
    <s v="2000-07-15"/>
    <s v="12:00:00"/>
    <x v="7"/>
    <x v="24"/>
    <s v="Cosmos-3M | CHAMP, MITA &amp; Rubin 1"/>
    <x v="161"/>
    <x v="2247"/>
    <x v="1"/>
    <m/>
    <n v="0"/>
    <x v="0"/>
  </r>
  <r>
    <x v="36"/>
    <x v="101"/>
    <x v="1"/>
    <s v="Fri Jul 14, 2000 05:21 UTC"/>
    <s v="2000-07-14"/>
    <s v="05:21:00"/>
    <x v="7"/>
    <x v="24"/>
    <s v="Atlas IIAS | Echostar 6"/>
    <x v="193"/>
    <x v="2248"/>
    <x v="1"/>
    <m/>
    <n v="0"/>
    <x v="0"/>
  </r>
  <r>
    <x v="16"/>
    <x v="104"/>
    <x v="8"/>
    <s v="Wed Jul 12, 2000 04:56 UTC"/>
    <s v="2000-07-12"/>
    <s v="04:56:00"/>
    <x v="7"/>
    <x v="24"/>
    <s v="Proton-K | Zvezda"/>
    <x v="221"/>
    <x v="2249"/>
    <x v="1"/>
    <m/>
    <n v="0"/>
    <x v="0"/>
  </r>
  <r>
    <x v="0"/>
    <x v="45"/>
    <x v="8"/>
    <s v="Tue Jul 04, 2000 23:44 UTC"/>
    <s v="2000-07-04"/>
    <s v="23:44:00"/>
    <x v="7"/>
    <x v="24"/>
    <s v="Proton-K/Block DM-2M | Cosmos 2371"/>
    <x v="187"/>
    <x v="2250"/>
    <x v="1"/>
    <m/>
    <n v="0"/>
    <x v="0"/>
  </r>
  <r>
    <x v="36"/>
    <x v="47"/>
    <x v="8"/>
    <s v="Fri Jun 30, 2000 22:08 UTC"/>
    <s v="2000-06-30"/>
    <s v="22:08:00"/>
    <x v="8"/>
    <x v="24"/>
    <s v="Proton-K/Block DM-2M | Sirius FM-1"/>
    <x v="187"/>
    <x v="2251"/>
    <x v="1"/>
    <m/>
    <n v="0"/>
    <x v="0"/>
  </r>
  <r>
    <x v="48"/>
    <x v="103"/>
    <x v="1"/>
    <s v="Fri Jun 30, 2000 12:56 UTC"/>
    <s v="2000-06-30"/>
    <s v="12:56:00"/>
    <x v="8"/>
    <x v="24"/>
    <s v="Atlas IIA | TDRS-H"/>
    <x v="207"/>
    <x v="2252"/>
    <x v="1"/>
    <m/>
    <n v="0"/>
    <x v="0"/>
  </r>
  <r>
    <x v="0"/>
    <x v="90"/>
    <x v="0"/>
    <s v="Wed Jun 28, 2000 10:37 UTC"/>
    <s v="2000-06-28"/>
    <s v="10:37:00"/>
    <x v="8"/>
    <x v="24"/>
    <s v="Cosmos-3M | Nadiezhda nÂ°9, Tsinghua-1 &amp; SNAP-1"/>
    <x v="161"/>
    <x v="2253"/>
    <x v="1"/>
    <m/>
    <n v="0"/>
    <x v="0"/>
  </r>
  <r>
    <x v="2"/>
    <x v="3"/>
    <x v="3"/>
    <s v="Sun Jun 25, 2000 11:50 UTC"/>
    <s v="2000-06-25"/>
    <s v="11:50:00"/>
    <x v="8"/>
    <x v="24"/>
    <s v="Long March 3 | Fengyun-2B"/>
    <x v="222"/>
    <x v="2254"/>
    <x v="1"/>
    <m/>
    <n v="0"/>
    <x v="0"/>
  </r>
  <r>
    <x v="16"/>
    <x v="45"/>
    <x v="8"/>
    <s v="Sat Jun 24, 2000 00:28 UTC"/>
    <s v="2000-06-24"/>
    <s v="00:28:00"/>
    <x v="8"/>
    <x v="24"/>
    <s v="Proton-K/Block DM-2M | Ekspress-A3"/>
    <x v="187"/>
    <x v="2255"/>
    <x v="1"/>
    <m/>
    <n v="0"/>
    <x v="0"/>
  </r>
  <r>
    <x v="22"/>
    <x v="65"/>
    <x v="1"/>
    <s v="Wed Jun 07, 2000 13:19 UTC"/>
    <s v="2000-06-07"/>
    <s v="13:19:00"/>
    <x v="8"/>
    <x v="24"/>
    <s v="Pegasus XL | TSX-5"/>
    <x v="90"/>
    <x v="2256"/>
    <x v="0"/>
    <n v="40"/>
    <n v="3320"/>
    <x v="0"/>
  </r>
  <r>
    <x v="16"/>
    <x v="47"/>
    <x v="8"/>
    <s v="Tue Jun 06, 2000 02:59 UTC"/>
    <s v="2000-06-06"/>
    <s v="02:59:00"/>
    <x v="8"/>
    <x v="24"/>
    <s v="Proton-K/Briz-M | Gorizont 33"/>
    <x v="199"/>
    <x v="2257"/>
    <x v="1"/>
    <m/>
    <n v="0"/>
    <x v="0"/>
  </r>
  <r>
    <x v="36"/>
    <x v="101"/>
    <x v="1"/>
    <s v="Wed May 24, 2000 23:10 UTC"/>
    <s v="2000-05-24"/>
    <s v="23:10:00"/>
    <x v="9"/>
    <x v="24"/>
    <s v="Atlas IIIA | Eutelsat W4"/>
    <x v="196"/>
    <x v="2258"/>
    <x v="1"/>
    <m/>
    <n v="0"/>
    <x v="0"/>
  </r>
  <r>
    <x v="29"/>
    <x v="6"/>
    <x v="1"/>
    <s v="Fri May 19, 2000 10:11 UTC"/>
    <s v="2000-05-19"/>
    <s v="10:11:00"/>
    <x v="9"/>
    <x v="24"/>
    <s v="Space Shuttle Atlantis | STS-101"/>
    <x v="154"/>
    <x v="2259"/>
    <x v="1"/>
    <n v="450"/>
    <n v="37350"/>
    <x v="0"/>
  </r>
  <r>
    <x v="38"/>
    <x v="69"/>
    <x v="0"/>
    <s v="Tue May 16, 2000 08:27 UTC"/>
    <s v="2000-05-16"/>
    <s v="08:27:00"/>
    <x v="9"/>
    <x v="24"/>
    <s v="Rokot/Briz KM | SimSat 1 &amp; 2"/>
    <x v="98"/>
    <x v="2260"/>
    <x v="1"/>
    <n v="13"/>
    <n v="1079"/>
    <x v="0"/>
  </r>
  <r>
    <x v="44"/>
    <x v="91"/>
    <x v="1"/>
    <s v="Thu May 11, 2000 01:48 UTC"/>
    <s v="2000-05-11"/>
    <s v="01:48:00"/>
    <x v="9"/>
    <x v="24"/>
    <s v="Delta II 7925 | GPS IIR-4"/>
    <x v="165"/>
    <x v="2261"/>
    <x v="1"/>
    <m/>
    <n v="0"/>
    <x v="0"/>
  </r>
  <r>
    <x v="48"/>
    <x v="1"/>
    <x v="1"/>
    <s v="Mon May 08, 2000 16:01 UTC"/>
    <s v="2000-05-08"/>
    <s v="16:01:00"/>
    <x v="9"/>
    <x v="24"/>
    <s v="Titan IV(402)B | DSP-20 (USA-149)"/>
    <x v="197"/>
    <x v="2262"/>
    <x v="1"/>
    <m/>
    <n v="0"/>
    <x v="0"/>
  </r>
  <r>
    <x v="0"/>
    <x v="71"/>
    <x v="8"/>
    <s v="Wed May 03, 2000 13:25 UTC"/>
    <s v="2000-05-03"/>
    <s v="13:25:00"/>
    <x v="9"/>
    <x v="24"/>
    <s v="Soyuz U | Cosmos 2370"/>
    <x v="122"/>
    <x v="2263"/>
    <x v="1"/>
    <n v="20"/>
    <n v="1660"/>
    <x v="0"/>
  </r>
  <r>
    <x v="48"/>
    <x v="103"/>
    <x v="1"/>
    <s v="Wed May 03, 2000 07:07 UTC"/>
    <s v="2000-05-03"/>
    <s v="07:07:00"/>
    <x v="9"/>
    <x v="24"/>
    <s v="Atlas IIA | GOES-L"/>
    <x v="207"/>
    <x v="2264"/>
    <x v="1"/>
    <m/>
    <n v="0"/>
    <x v="0"/>
  </r>
  <r>
    <x v="16"/>
    <x v="71"/>
    <x v="8"/>
    <s v="Tue Apr 25, 2000 20:08 UTC"/>
    <s v="2000-04-25"/>
    <s v="20:08:00"/>
    <x v="10"/>
    <x v="24"/>
    <s v="Soyuz U | Progress M1-2"/>
    <x v="122"/>
    <x v="2265"/>
    <x v="1"/>
    <n v="20"/>
    <n v="1660"/>
    <x v="0"/>
  </r>
  <r>
    <x v="21"/>
    <x v="37"/>
    <x v="11"/>
    <s v="Wed Apr 19, 2000 00:29 UTC"/>
    <s v="2000-04-19"/>
    <s v="00:29:00"/>
    <x v="10"/>
    <x v="24"/>
    <s v="Ariane 42L | Galaxy 4R"/>
    <x v="211"/>
    <x v="2266"/>
    <x v="1"/>
    <m/>
    <n v="0"/>
    <x v="0"/>
  </r>
  <r>
    <x v="16"/>
    <x v="45"/>
    <x v="8"/>
    <s v="Mon Apr 17, 2000 21:06 UTC"/>
    <s v="2000-04-17"/>
    <s v="21:06:00"/>
    <x v="10"/>
    <x v="24"/>
    <s v="Proton-K/Block DM-4 | SESAT 1"/>
    <x v="223"/>
    <x v="2267"/>
    <x v="1"/>
    <m/>
    <n v="0"/>
    <x v="0"/>
  </r>
  <r>
    <x v="16"/>
    <x v="71"/>
    <x v="8"/>
    <s v="Tue Apr 04, 2000 05:01 UTC"/>
    <s v="2000-04-04"/>
    <s v="05:01:00"/>
    <x v="10"/>
    <x v="24"/>
    <s v="Soyuz U | Soyuz TM-30"/>
    <x v="122"/>
    <x v="2268"/>
    <x v="1"/>
    <n v="20"/>
    <n v="1660"/>
    <x v="0"/>
  </r>
  <r>
    <x v="44"/>
    <x v="20"/>
    <x v="1"/>
    <s v="Sat Mar 25, 2000 20:34 UTC"/>
    <s v="2000-03-25"/>
    <s v="20:34:00"/>
    <x v="11"/>
    <x v="24"/>
    <s v="Delta II 7326 | IMAGE"/>
    <x v="215"/>
    <x v="2269"/>
    <x v="1"/>
    <m/>
    <n v="0"/>
    <x v="0"/>
  </r>
  <r>
    <x v="21"/>
    <x v="37"/>
    <x v="11"/>
    <s v="Tue Mar 21, 2000 23:28 UTC"/>
    <s v="2000-03-21"/>
    <s v="23:28:00"/>
    <x v="11"/>
    <x v="24"/>
    <s v="Ariane 5 G | INSAT-3B &amp; AsiaStar"/>
    <x v="201"/>
    <x v="2270"/>
    <x v="1"/>
    <m/>
    <n v="0"/>
    <x v="0"/>
  </r>
  <r>
    <x v="34"/>
    <x v="22"/>
    <x v="8"/>
    <s v="Mon Mar 20, 2000 18:28 UTC"/>
    <s v="2000-03-20"/>
    <s v="18:28:00"/>
    <x v="11"/>
    <x v="24"/>
    <s v="Soyuz U/Fregat | Dumsat"/>
    <x v="220"/>
    <x v="2271"/>
    <x v="1"/>
    <n v="28"/>
    <n v="2324"/>
    <x v="0"/>
  </r>
  <r>
    <x v="41"/>
    <x v="82"/>
    <x v="15"/>
    <s v="Sun Mar 12, 2000 14:49 UTC"/>
    <s v="2000-03-12"/>
    <s v="14:49:00"/>
    <x v="11"/>
    <x v="24"/>
    <s v="Zenit-3 SL | ICO F-1"/>
    <x v="140"/>
    <x v="2272"/>
    <x v="1"/>
    <m/>
    <n v="0"/>
    <x v="2"/>
  </r>
  <r>
    <x v="22"/>
    <x v="76"/>
    <x v="1"/>
    <s v="Sun Mar 12, 2000 09:29 UTC"/>
    <s v="2000-03-12"/>
    <s v="09:29:00"/>
    <x v="11"/>
    <x v="24"/>
    <s v="Minotaur C (Taurus) | Multispectral Thermal Imager (MTI)"/>
    <x v="120"/>
    <x v="2273"/>
    <x v="0"/>
    <n v="45"/>
    <n v="3735"/>
    <x v="0"/>
  </r>
  <r>
    <x v="16"/>
    <x v="45"/>
    <x v="8"/>
    <s v="Sun Mar 12, 2000 04:07 UTC"/>
    <s v="2000-03-12"/>
    <s v="04:07:00"/>
    <x v="11"/>
    <x v="24"/>
    <s v="Proton-K/Block DM-2M | Ekspress-A2"/>
    <x v="187"/>
    <x v="2274"/>
    <x v="1"/>
    <m/>
    <n v="0"/>
    <x v="0"/>
  </r>
  <r>
    <x v="21"/>
    <x v="107"/>
    <x v="11"/>
    <s v="Fri Feb 18, 2000 01:04 UTC"/>
    <s v="2000-02-18"/>
    <s v="01:04:00"/>
    <x v="0"/>
    <x v="24"/>
    <s v="Ariane 44LP | Superbird 4"/>
    <x v="212"/>
    <x v="2275"/>
    <x v="1"/>
    <m/>
    <n v="0"/>
    <x v="0"/>
  </r>
  <r>
    <x v="36"/>
    <x v="104"/>
    <x v="8"/>
    <s v="Sat Feb 12, 2000 09:10 UTC"/>
    <s v="2000-02-12"/>
    <s v="09:10:00"/>
    <x v="0"/>
    <x v="24"/>
    <s v="Proton-K/Block DM-2M | Garuda 1"/>
    <x v="187"/>
    <x v="2276"/>
    <x v="1"/>
    <m/>
    <n v="0"/>
    <x v="0"/>
  </r>
  <r>
    <x v="29"/>
    <x v="6"/>
    <x v="1"/>
    <s v="Fri Feb 11, 2000 17:43 UTC"/>
    <s v="2000-02-11"/>
    <s v="17:43:00"/>
    <x v="0"/>
    <x v="24"/>
    <s v="Space Shuttle Endeavour | STS-99"/>
    <x v="156"/>
    <x v="2277"/>
    <x v="1"/>
    <n v="450"/>
    <n v="37350"/>
    <x v="0"/>
  </r>
  <r>
    <x v="45"/>
    <x v="54"/>
    <x v="6"/>
    <s v="Thu Feb 10, 2000 01:30 UTC"/>
    <s v="2000-02-10"/>
    <s v="01:30:00"/>
    <x v="0"/>
    <x v="24"/>
    <s v="Mu-V/M-24 | Astro E"/>
    <x v="224"/>
    <x v="2278"/>
    <x v="1"/>
    <m/>
    <n v="0"/>
    <x v="2"/>
  </r>
  <r>
    <x v="34"/>
    <x v="22"/>
    <x v="8"/>
    <s v="Tue Feb 08, 2000 23:19 UTC"/>
    <s v="2000-02-08"/>
    <s v="23:19:00"/>
    <x v="0"/>
    <x v="24"/>
    <s v="Soyuz U/Fregat | Demonstrator"/>
    <x v="220"/>
    <x v="2279"/>
    <x v="1"/>
    <n v="28"/>
    <n v="2324"/>
    <x v="0"/>
  </r>
  <r>
    <x v="44"/>
    <x v="87"/>
    <x v="1"/>
    <s v="Tue Feb 08, 2000 21:24 UTC"/>
    <s v="2000-02-08"/>
    <s v="21:24:00"/>
    <x v="0"/>
    <x v="24"/>
    <s v="Delta II 7920-10C | Globalstar 7"/>
    <x v="119"/>
    <x v="2280"/>
    <x v="1"/>
    <m/>
    <n v="0"/>
    <x v="0"/>
  </r>
  <r>
    <x v="36"/>
    <x v="101"/>
    <x v="1"/>
    <s v="Thu Feb 03, 2000 23:30 UTC"/>
    <s v="2000-02-03"/>
    <s v="23:30:00"/>
    <x v="0"/>
    <x v="24"/>
    <s v="Atlas IIAS | Hispasat 1C"/>
    <x v="193"/>
    <x v="2281"/>
    <x v="1"/>
    <m/>
    <n v="0"/>
    <x v="0"/>
  </r>
  <r>
    <x v="0"/>
    <x v="75"/>
    <x v="8"/>
    <s v="Thu Feb 03, 2000 09:26 UTC"/>
    <s v="2000-02-03"/>
    <s v="09:26:00"/>
    <x v="0"/>
    <x v="24"/>
    <s v="Zenit-2 | Cosmos 2369"/>
    <x v="175"/>
    <x v="2282"/>
    <x v="1"/>
    <m/>
    <n v="0"/>
    <x v="0"/>
  </r>
  <r>
    <x v="16"/>
    <x v="71"/>
    <x v="8"/>
    <s v="Tue Feb 01, 2000 06:47 UTC"/>
    <s v="2000-02-01"/>
    <s v="06:47:00"/>
    <x v="0"/>
    <x v="24"/>
    <s v="Soyuz U | Progress M1-1"/>
    <x v="122"/>
    <x v="2283"/>
    <x v="1"/>
    <n v="20"/>
    <n v="1660"/>
    <x v="0"/>
  </r>
  <r>
    <x v="22"/>
    <x v="88"/>
    <x v="1"/>
    <s v="Thu Jan 27, 2000 03:03 UTC"/>
    <s v="2000-01-27"/>
    <s v="03:03:00"/>
    <x v="1"/>
    <x v="24"/>
    <s v="Minotaur I | JAWSat"/>
    <x v="89"/>
    <x v="2284"/>
    <x v="0"/>
    <n v="40"/>
    <n v="3320"/>
    <x v="0"/>
  </r>
  <r>
    <x v="2"/>
    <x v="18"/>
    <x v="3"/>
    <s v="Tue Jan 25, 2000 16:45 UTC"/>
    <s v="2000-01-25"/>
    <s v="16:45:00"/>
    <x v="1"/>
    <x v="24"/>
    <s v="Long March 3A | ChinaSat-22"/>
    <x v="112"/>
    <x v="2285"/>
    <x v="0"/>
    <n v="69.7"/>
    <n v="5785.1"/>
    <x v="0"/>
  </r>
  <r>
    <x v="21"/>
    <x v="107"/>
    <x v="11"/>
    <s v="Tue Jan 25, 2000 01:04 UTC"/>
    <s v="2000-01-25"/>
    <s v="01:04:00"/>
    <x v="1"/>
    <x v="24"/>
    <s v="Ariane 42L | Galaxy 10R"/>
    <x v="211"/>
    <x v="2286"/>
    <x v="1"/>
    <m/>
    <n v="0"/>
    <x v="0"/>
  </r>
  <r>
    <x v="48"/>
    <x v="103"/>
    <x v="1"/>
    <s v="Fri Jan 21, 2000 01:03 UTC"/>
    <s v="2000-01-21"/>
    <s v="01:03:00"/>
    <x v="1"/>
    <x v="24"/>
    <s v="Atlas IIA | DSCS IIIB-8"/>
    <x v="207"/>
    <x v="2287"/>
    <x v="1"/>
    <m/>
    <n v="0"/>
    <x v="0"/>
  </r>
  <r>
    <x v="0"/>
    <x v="85"/>
    <x v="0"/>
    <s v="Mon Dec 27, 1999 19:12 UTC"/>
    <s v="1999-12-27"/>
    <s v="19:12:00"/>
    <x v="2"/>
    <x v="25"/>
    <s v="Molniya-M /Block 2BL | Cosmos 2368"/>
    <x v="159"/>
    <x v="2288"/>
    <x v="1"/>
    <m/>
    <n v="0"/>
    <x v="0"/>
  </r>
  <r>
    <x v="0"/>
    <x v="96"/>
    <x v="8"/>
    <s v="Sun Dec 26, 1999 08:00 UTC"/>
    <s v="1999-12-26"/>
    <s v="08:00:00"/>
    <x v="2"/>
    <x v="25"/>
    <s v="Tsyklon-2 | Cosmos 2367"/>
    <x v="179"/>
    <x v="2289"/>
    <x v="1"/>
    <m/>
    <n v="0"/>
    <x v="0"/>
  </r>
  <r>
    <x v="21"/>
    <x v="107"/>
    <x v="11"/>
    <s v="Wed Dec 22, 1999 00:50 UTC"/>
    <s v="1999-12-22"/>
    <s v="00:50:00"/>
    <x v="2"/>
    <x v="25"/>
    <s v="Ariane 44L | Galaxy 11"/>
    <x v="205"/>
    <x v="2290"/>
    <x v="1"/>
    <m/>
    <n v="0"/>
    <x v="0"/>
  </r>
  <r>
    <x v="22"/>
    <x v="76"/>
    <x v="1"/>
    <s v="Tue Dec 21, 1999 07:13 UTC"/>
    <s v="1999-12-21"/>
    <s v="07:13:00"/>
    <x v="2"/>
    <x v="25"/>
    <s v="Minotaur C (Taurus) | KOMPSAT &amp; ACRIMSAT"/>
    <x v="120"/>
    <x v="2291"/>
    <x v="0"/>
    <n v="45"/>
    <n v="3735"/>
    <x v="0"/>
  </r>
  <r>
    <x v="29"/>
    <x v="6"/>
    <x v="1"/>
    <s v="Mon Dec 20, 1999 00:50 UTC"/>
    <s v="1999-12-20"/>
    <s v="00:50:00"/>
    <x v="2"/>
    <x v="25"/>
    <s v="Space Shuttle Discovery | STS-103"/>
    <x v="157"/>
    <x v="2292"/>
    <x v="1"/>
    <n v="450"/>
    <n v="37350"/>
    <x v="0"/>
  </r>
  <r>
    <x v="48"/>
    <x v="52"/>
    <x v="1"/>
    <s v="Sat Dec 18, 1999 18:57 UTC"/>
    <s v="1999-12-18"/>
    <s v="18:57:00"/>
    <x v="2"/>
    <x v="25"/>
    <s v="Atlas IIAS | Terra"/>
    <x v="193"/>
    <x v="2293"/>
    <x v="1"/>
    <m/>
    <n v="0"/>
    <x v="0"/>
  </r>
  <r>
    <x v="48"/>
    <x v="105"/>
    <x v="1"/>
    <s v="Sun Dec 12, 1999 17:38 UTC"/>
    <s v="1999-12-12"/>
    <s v="17:38:00"/>
    <x v="2"/>
    <x v="25"/>
    <s v="Titan II(23)G | USA-147"/>
    <x v="200"/>
    <x v="2294"/>
    <x v="1"/>
    <n v="35"/>
    <n v="2905"/>
    <x v="0"/>
  </r>
  <r>
    <x v="50"/>
    <x v="106"/>
    <x v="18"/>
    <s v="Sat Dec 11, 1999 18:25 UTC"/>
    <s v="1999-12-11"/>
    <s v="18:25:00"/>
    <x v="2"/>
    <x v="25"/>
    <s v="VLS-1 | SACI-2"/>
    <x v="204"/>
    <x v="2295"/>
    <x v="1"/>
    <m/>
    <n v="0"/>
    <x v="2"/>
  </r>
  <r>
    <x v="21"/>
    <x v="37"/>
    <x v="11"/>
    <s v="Fri Dec 10, 1999 14:32 UTC"/>
    <s v="1999-12-10"/>
    <s v="14:32:00"/>
    <x v="2"/>
    <x v="25"/>
    <s v="Ariane 5 G | XMM-Newton"/>
    <x v="201"/>
    <x v="2296"/>
    <x v="1"/>
    <m/>
    <n v="0"/>
    <x v="0"/>
  </r>
  <r>
    <x v="22"/>
    <x v="65"/>
    <x v="1"/>
    <s v="Sat Dec 04, 1999 18:53 UTC"/>
    <s v="1999-12-04"/>
    <s v="18:53:00"/>
    <x v="2"/>
    <x v="25"/>
    <s v="Pegasus XL/HAPS | Orbcomm D1-D8"/>
    <x v="225"/>
    <x v="2297"/>
    <x v="0"/>
    <n v="40"/>
    <n v="3320"/>
    <x v="0"/>
  </r>
  <r>
    <x v="21"/>
    <x v="107"/>
    <x v="11"/>
    <s v="Fri Dec 03, 1999 16:22 UTC"/>
    <s v="1999-12-03"/>
    <s v="16:22:00"/>
    <x v="2"/>
    <x v="25"/>
    <s v="Ariane 40 | HÃ©lios 1B &amp; ClÃ©mentine"/>
    <x v="226"/>
    <x v="2298"/>
    <x v="1"/>
    <m/>
    <n v="0"/>
    <x v="0"/>
  </r>
  <r>
    <x v="48"/>
    <x v="101"/>
    <x v="1"/>
    <s v="Tue Nov 23, 1999 04:06 UTC"/>
    <s v="1999-11-23"/>
    <s v="04:06:00"/>
    <x v="3"/>
    <x v="25"/>
    <s v="Atlas IIA | UHF F10"/>
    <x v="207"/>
    <x v="2299"/>
    <x v="1"/>
    <m/>
    <n v="0"/>
    <x v="0"/>
  </r>
  <r>
    <x v="34"/>
    <x v="71"/>
    <x v="8"/>
    <s v="Mon Nov 22, 1999 16:20 UTC"/>
    <s v="1999-11-22"/>
    <s v="16:20:00"/>
    <x v="3"/>
    <x v="25"/>
    <s v="Soyuz U/Ikar | Globalstar FM29, 34, 39 &amp; 61"/>
    <x v="227"/>
    <x v="2300"/>
    <x v="1"/>
    <n v="28"/>
    <n v="2324"/>
    <x v="0"/>
  </r>
  <r>
    <x v="2"/>
    <x v="24"/>
    <x v="3"/>
    <s v="Fri Nov 19, 1999 22:30 UTC"/>
    <s v="1999-11-19"/>
    <s v="22:30:00"/>
    <x v="3"/>
    <x v="25"/>
    <s v="Long March 2F | Shenzhou 1"/>
    <x v="171"/>
    <x v="2301"/>
    <x v="1"/>
    <m/>
    <n v="0"/>
    <x v="0"/>
  </r>
  <r>
    <x v="8"/>
    <x v="12"/>
    <x v="6"/>
    <s v="Mon Nov 15, 1999 07:29 UTC"/>
    <s v="1999-11-15"/>
    <s v="07:29:00"/>
    <x v="3"/>
    <x v="25"/>
    <s v="H-IIS | Himawari 6"/>
    <x v="228"/>
    <x v="1951"/>
    <x v="1"/>
    <m/>
    <n v="0"/>
    <x v="2"/>
  </r>
  <r>
    <x v="21"/>
    <x v="107"/>
    <x v="11"/>
    <s v="Sat Nov 13, 1999 22:54 UTC"/>
    <s v="1999-11-13"/>
    <s v="22:54:00"/>
    <x v="3"/>
    <x v="25"/>
    <s v="Ariane 44LP | GE-4"/>
    <x v="212"/>
    <x v="2302"/>
    <x v="1"/>
    <m/>
    <n v="0"/>
    <x v="0"/>
  </r>
  <r>
    <x v="16"/>
    <x v="45"/>
    <x v="8"/>
    <s v="Wed Oct 27, 1999 16:15 UTC"/>
    <s v="1999-10-27"/>
    <s v="16:15:00"/>
    <x v="4"/>
    <x v="25"/>
    <s v="Proton K/Block-DM-2 | Ekspress-A1"/>
    <x v="150"/>
    <x v="2303"/>
    <x v="1"/>
    <m/>
    <n v="0"/>
    <x v="2"/>
  </r>
  <r>
    <x v="21"/>
    <x v="107"/>
    <x v="11"/>
    <s v="Tue Oct 19, 1999 06:22 UTC"/>
    <s v="1999-10-19"/>
    <s v="06:22:00"/>
    <x v="4"/>
    <x v="25"/>
    <s v="Ariane 44LP | Orion 2"/>
    <x v="212"/>
    <x v="2304"/>
    <x v="1"/>
    <m/>
    <n v="0"/>
    <x v="0"/>
  </r>
  <r>
    <x v="34"/>
    <x v="71"/>
    <x v="8"/>
    <s v="Mon Oct 18, 1999 13:31 UTC"/>
    <s v="1999-10-18"/>
    <s v="13:31:00"/>
    <x v="4"/>
    <x v="25"/>
    <s v="Soyuz U/Ikar | Globalstar FM31, 56, 57 &amp; 59"/>
    <x v="227"/>
    <x v="2305"/>
    <x v="1"/>
    <n v="28"/>
    <n v="2324"/>
    <x v="0"/>
  </r>
  <r>
    <x v="2"/>
    <x v="93"/>
    <x v="3"/>
    <s v="Thu Oct 14, 1999 03:15 UTC"/>
    <s v="1999-10-14"/>
    <s v="03:15:00"/>
    <x v="4"/>
    <x v="25"/>
    <s v="Long March 4B | CBERS-1 &amp; SACI 1"/>
    <x v="55"/>
    <x v="2306"/>
    <x v="0"/>
    <n v="64.680000000000007"/>
    <n v="5368.4400000000005"/>
    <x v="0"/>
  </r>
  <r>
    <x v="41"/>
    <x v="82"/>
    <x v="15"/>
    <s v="Sun Oct 10, 1999 03:28 UTC"/>
    <s v="1999-10-10"/>
    <s v="03:28:00"/>
    <x v="4"/>
    <x v="25"/>
    <s v="Zenit-3 SL | DirecTV 1R"/>
    <x v="140"/>
    <x v="2307"/>
    <x v="1"/>
    <m/>
    <n v="0"/>
    <x v="0"/>
  </r>
  <r>
    <x v="44"/>
    <x v="91"/>
    <x v="1"/>
    <s v="Thu Oct 07, 1999 12:51 UTC"/>
    <s v="1999-10-07"/>
    <s v="12:51:00"/>
    <x v="4"/>
    <x v="25"/>
    <s v="Delta II 7925 | USA-145 (GPS IIR-3)"/>
    <x v="165"/>
    <x v="2308"/>
    <x v="1"/>
    <m/>
    <n v="0"/>
    <x v="0"/>
  </r>
  <r>
    <x v="0"/>
    <x v="0"/>
    <x v="0"/>
    <s v="Tue Sep 28, 1999 11:00 UTC"/>
    <s v="1999-09-28"/>
    <s v="11:00:00"/>
    <x v="5"/>
    <x v="25"/>
    <s v="Soyuz U | Resurs-F1M"/>
    <x v="122"/>
    <x v="2309"/>
    <x v="1"/>
    <n v="20"/>
    <n v="1660"/>
    <x v="0"/>
  </r>
  <r>
    <x v="36"/>
    <x v="104"/>
    <x v="8"/>
    <s v="Sun Sep 26, 1999 22:30 UTC"/>
    <s v="1999-09-26"/>
    <s v="22:30:00"/>
    <x v="5"/>
    <x v="25"/>
    <s v="Proton-K/Block DM-3 | LMI-1"/>
    <x v="229"/>
    <x v="2310"/>
    <x v="1"/>
    <m/>
    <n v="0"/>
    <x v="0"/>
  </r>
  <r>
    <x v="21"/>
    <x v="107"/>
    <x v="11"/>
    <s v="Sat Sep 25, 1999 06:29 UTC"/>
    <s v="1999-09-25"/>
    <s v="06:29:00"/>
    <x v="5"/>
    <x v="25"/>
    <s v="Ariane 44LP | Telstar 7"/>
    <x v="212"/>
    <x v="2311"/>
    <x v="1"/>
    <m/>
    <n v="0"/>
    <x v="0"/>
  </r>
  <r>
    <x v="48"/>
    <x v="56"/>
    <x v="1"/>
    <s v="Fri Sep 24, 1999 18:21 UTC"/>
    <s v="1999-09-24"/>
    <s v="18:21:00"/>
    <x v="5"/>
    <x v="25"/>
    <s v="Athena II | Ikonos 1"/>
    <x v="230"/>
    <x v="2312"/>
    <x v="1"/>
    <m/>
    <n v="0"/>
    <x v="0"/>
  </r>
  <r>
    <x v="36"/>
    <x v="103"/>
    <x v="1"/>
    <s v="Thu Sep 23, 1999 06:02 UTC"/>
    <s v="1999-09-23"/>
    <s v="06:02:00"/>
    <x v="5"/>
    <x v="25"/>
    <s v="Atlas IIAS | Echostar 5"/>
    <x v="193"/>
    <x v="2313"/>
    <x v="1"/>
    <m/>
    <n v="0"/>
    <x v="0"/>
  </r>
  <r>
    <x v="34"/>
    <x v="71"/>
    <x v="8"/>
    <s v="Wed Sep 22, 1999 14:33 UTC"/>
    <s v="1999-09-22"/>
    <s v="14:33:00"/>
    <x v="5"/>
    <x v="25"/>
    <s v="Soyuz U/Ikar | Globalstar FM33, 50, 55 &amp; 58"/>
    <x v="227"/>
    <x v="2314"/>
    <x v="1"/>
    <n v="28"/>
    <n v="2324"/>
    <x v="0"/>
  </r>
  <r>
    <x v="0"/>
    <x v="0"/>
    <x v="0"/>
    <s v="Thu Sep 09, 1999 17:59 UTC"/>
    <s v="1999-09-09"/>
    <s v="17:59:00"/>
    <x v="5"/>
    <x v="25"/>
    <s v="Soyuz U | Foton 12"/>
    <x v="122"/>
    <x v="2315"/>
    <x v="1"/>
    <n v="20"/>
    <n v="1660"/>
    <x v="0"/>
  </r>
  <r>
    <x v="16"/>
    <x v="104"/>
    <x v="8"/>
    <s v="Mon Sep 06, 1999 16:35 UTC"/>
    <s v="1999-09-06"/>
    <s v="16:35:00"/>
    <x v="5"/>
    <x v="25"/>
    <s v="Proton-K/Block DM-2M | Yamal 101 &amp; 102"/>
    <x v="187"/>
    <x v="2316"/>
    <x v="1"/>
    <m/>
    <n v="0"/>
    <x v="0"/>
  </r>
  <r>
    <x v="21"/>
    <x v="107"/>
    <x v="11"/>
    <s v="Sat Sep 04, 1999 22:34 UTC"/>
    <s v="1999-09-04"/>
    <s v="22:34:00"/>
    <x v="5"/>
    <x v="25"/>
    <s v="Ariane 42P | Koreasat 3"/>
    <x v="210"/>
    <x v="2317"/>
    <x v="1"/>
    <m/>
    <n v="0"/>
    <x v="0"/>
  </r>
  <r>
    <x v="0"/>
    <x v="90"/>
    <x v="0"/>
    <s v="Thu Aug 26, 1999 12:02 UTC"/>
    <s v="1999-08-26"/>
    <s v="12:02:00"/>
    <x v="6"/>
    <x v="25"/>
    <s v="Cosmos-3M | Cosmos 2366"/>
    <x v="161"/>
    <x v="2318"/>
    <x v="1"/>
    <m/>
    <n v="0"/>
    <x v="0"/>
  </r>
  <r>
    <x v="0"/>
    <x v="30"/>
    <x v="0"/>
    <s v="Wed Aug 18, 1999 18:00 UTC"/>
    <s v="1999-08-18"/>
    <s v="18:00:00"/>
    <x v="6"/>
    <x v="25"/>
    <s v="Soyuz U | Cosmos 2365"/>
    <x v="122"/>
    <x v="2319"/>
    <x v="1"/>
    <n v="20"/>
    <n v="1660"/>
    <x v="0"/>
  </r>
  <r>
    <x v="44"/>
    <x v="87"/>
    <x v="1"/>
    <s v="Tue Aug 17, 1999 04:37 UTC"/>
    <s v="1999-08-17"/>
    <s v="04:37:00"/>
    <x v="6"/>
    <x v="25"/>
    <s v="Delta II 7420-10C | Globalstar 6"/>
    <x v="110"/>
    <x v="2320"/>
    <x v="1"/>
    <m/>
    <n v="0"/>
    <x v="0"/>
  </r>
  <r>
    <x v="21"/>
    <x v="107"/>
    <x v="11"/>
    <s v="Thu Aug 12, 1999 22:52 UTC"/>
    <s v="1999-08-12"/>
    <s v="22:52:00"/>
    <x v="6"/>
    <x v="25"/>
    <s v="Ariane 42P | Telkom 1"/>
    <x v="210"/>
    <x v="2321"/>
    <x v="1"/>
    <m/>
    <n v="0"/>
    <x v="0"/>
  </r>
  <r>
    <x v="44"/>
    <x v="91"/>
    <x v="1"/>
    <s v="Sun Jul 25, 1999 07:46 UTC"/>
    <s v="1999-07-25"/>
    <s v="07:46:00"/>
    <x v="7"/>
    <x v="25"/>
    <s v="Delta II 7420-10C | Globalstar 5"/>
    <x v="110"/>
    <x v="2322"/>
    <x v="1"/>
    <m/>
    <n v="0"/>
    <x v="0"/>
  </r>
  <r>
    <x v="29"/>
    <x v="51"/>
    <x v="1"/>
    <s v="Fri Jul 23, 1999 04:31 UTC"/>
    <s v="1999-07-23"/>
    <s v="04:31:00"/>
    <x v="7"/>
    <x v="25"/>
    <s v="Space Shuttle Columbia | STS-93"/>
    <x v="206"/>
    <x v="2323"/>
    <x v="1"/>
    <n v="450"/>
    <n v="37350"/>
    <x v="0"/>
  </r>
  <r>
    <x v="0"/>
    <x v="75"/>
    <x v="8"/>
    <s v="Sat Jul 17, 1999 05:37 UTC"/>
    <s v="1999-07-17"/>
    <s v="05:37:00"/>
    <x v="7"/>
    <x v="25"/>
    <s v="Zenit-2 | Okean-O nÂ°1"/>
    <x v="175"/>
    <x v="2324"/>
    <x v="1"/>
    <m/>
    <n v="0"/>
    <x v="0"/>
  </r>
  <r>
    <x v="16"/>
    <x v="71"/>
    <x v="8"/>
    <s v="Fri Jul 16, 1999 16:37 UTC"/>
    <s v="1999-07-16"/>
    <s v="16:37:00"/>
    <x v="7"/>
    <x v="25"/>
    <s v="Soyuz U | Progress M-42"/>
    <x v="122"/>
    <x v="2325"/>
    <x v="1"/>
    <n v="20"/>
    <n v="1660"/>
    <x v="0"/>
  </r>
  <r>
    <x v="44"/>
    <x v="87"/>
    <x v="1"/>
    <s v="Sat Jul 10, 1999 08:45 UTC"/>
    <s v="1999-07-10"/>
    <s v="08:45:00"/>
    <x v="7"/>
    <x v="25"/>
    <s v="Delta II 7420-10C | Globalstar 4"/>
    <x v="110"/>
    <x v="2326"/>
    <x v="1"/>
    <m/>
    <n v="0"/>
    <x v="0"/>
  </r>
  <r>
    <x v="0"/>
    <x v="30"/>
    <x v="0"/>
    <s v="Thu Jul 08, 1999 08:45 UTC"/>
    <s v="1999-07-08"/>
    <s v="08:45:00"/>
    <x v="7"/>
    <x v="25"/>
    <s v="Molniya-M /Block ML | Molniya-3 nÂ°169"/>
    <x v="184"/>
    <x v="2327"/>
    <x v="1"/>
    <m/>
    <n v="0"/>
    <x v="0"/>
  </r>
  <r>
    <x v="16"/>
    <x v="47"/>
    <x v="8"/>
    <s v="Mon Jul 05, 1999 13:31 UTC"/>
    <s v="1999-07-05"/>
    <s v="13:31:00"/>
    <x v="7"/>
    <x v="25"/>
    <s v="Proton-K/Briz-M | Raduga nÂ°45L"/>
    <x v="199"/>
    <x v="2328"/>
    <x v="1"/>
    <m/>
    <n v="0"/>
    <x v="2"/>
  </r>
  <r>
    <x v="44"/>
    <x v="91"/>
    <x v="1"/>
    <s v="Thu Jun 24, 1999 15:44 UTC"/>
    <s v="1999-06-24"/>
    <s v="15:44:00"/>
    <x v="8"/>
    <x v="25"/>
    <s v="Delta II 7320-10C | FUSE"/>
    <x v="134"/>
    <x v="2329"/>
    <x v="1"/>
    <m/>
    <n v="0"/>
    <x v="0"/>
  </r>
  <r>
    <x v="48"/>
    <x v="105"/>
    <x v="1"/>
    <s v="Sun Jun 20, 1999 02:15 UTC"/>
    <s v="1999-06-20"/>
    <s v="02:15:00"/>
    <x v="8"/>
    <x v="25"/>
    <s v="Titan II(23)G | QuikSCAT"/>
    <x v="200"/>
    <x v="2330"/>
    <x v="1"/>
    <n v="35"/>
    <n v="2905"/>
    <x v="0"/>
  </r>
  <r>
    <x v="36"/>
    <x v="104"/>
    <x v="8"/>
    <s v="Fri Jun 18, 1999 01:49 UTC"/>
    <s v="1999-06-18"/>
    <s v="01:49:00"/>
    <x v="8"/>
    <x v="25"/>
    <s v="Proton-K/Block DM-3 | Astra 1H"/>
    <x v="229"/>
    <x v="2331"/>
    <x v="1"/>
    <m/>
    <n v="0"/>
    <x v="0"/>
  </r>
  <r>
    <x v="2"/>
    <x v="93"/>
    <x v="3"/>
    <s v="Fri Jun 11, 1999 17:15 UTC"/>
    <s v="1999-06-11"/>
    <s v="17:15:00"/>
    <x v="8"/>
    <x v="25"/>
    <s v="Long March 2C/SD | Iridium SV92 &amp; SV93"/>
    <x v="198"/>
    <x v="2332"/>
    <x v="1"/>
    <m/>
    <n v="0"/>
    <x v="0"/>
  </r>
  <r>
    <x v="44"/>
    <x v="87"/>
    <x v="1"/>
    <s v="Thu Jun 10, 1999 13:48 UTC"/>
    <s v="1999-06-10"/>
    <s v="13:48:00"/>
    <x v="8"/>
    <x v="25"/>
    <s v="Delta II 7420-10C | Globalstar 3"/>
    <x v="110"/>
    <x v="2333"/>
    <x v="1"/>
    <m/>
    <n v="0"/>
    <x v="0"/>
  </r>
  <r>
    <x v="29"/>
    <x v="51"/>
    <x v="1"/>
    <s v="Thu May 27, 1999 10:49 UTC"/>
    <s v="1999-05-27"/>
    <s v="10:49:00"/>
    <x v="9"/>
    <x v="25"/>
    <s v="Space Shuttle Discovery | STS-96"/>
    <x v="157"/>
    <x v="2334"/>
    <x v="1"/>
    <n v="450"/>
    <n v="37350"/>
    <x v="0"/>
  </r>
  <r>
    <x v="12"/>
    <x v="16"/>
    <x v="7"/>
    <s v="Wed May 26, 1999 06:22 UTC"/>
    <s v="1999-05-26"/>
    <s v="06:22:00"/>
    <x v="9"/>
    <x v="25"/>
    <s v="PSLV-G | IRS-P4, DLR-Tubsat, &amp; Kitsat-3"/>
    <x v="126"/>
    <x v="2335"/>
    <x v="1"/>
    <n v="25"/>
    <n v="2075"/>
    <x v="0"/>
  </r>
  <r>
    <x v="48"/>
    <x v="5"/>
    <x v="1"/>
    <s v="Sat May 22, 1999 09:36 UTC"/>
    <s v="1999-05-22"/>
    <s v="09:36:00"/>
    <x v="9"/>
    <x v="25"/>
    <s v="Titan IV(404)B | NROL-9 (Misty)"/>
    <x v="182"/>
    <x v="2336"/>
    <x v="1"/>
    <m/>
    <n v="0"/>
    <x v="0"/>
  </r>
  <r>
    <x v="36"/>
    <x v="104"/>
    <x v="8"/>
    <s v="Thu May 20, 1999 22:30 UTC"/>
    <s v="1999-05-20"/>
    <s v="22:30:00"/>
    <x v="9"/>
    <x v="25"/>
    <s v="Proton-K/Block DM-3 | Nimiq 1"/>
    <x v="229"/>
    <x v="2337"/>
    <x v="1"/>
    <m/>
    <n v="0"/>
    <x v="0"/>
  </r>
  <r>
    <x v="22"/>
    <x v="65"/>
    <x v="1"/>
    <s v="Tue May 18, 1999 05:09 UTC"/>
    <s v="1999-05-18"/>
    <s v="05:09:00"/>
    <x v="9"/>
    <x v="25"/>
    <s v="Pegasus XL/HAPS | TERRIERS &amp; MUBLCOM"/>
    <x v="225"/>
    <x v="2338"/>
    <x v="0"/>
    <n v="40"/>
    <n v="3320"/>
    <x v="0"/>
  </r>
  <r>
    <x v="2"/>
    <x v="93"/>
    <x v="3"/>
    <s v="Mon May 10, 1999 01:33 UTC"/>
    <s v="1999-05-10"/>
    <s v="01:33:00"/>
    <x v="9"/>
    <x v="25"/>
    <s v="Long March 4B | Fengyun 1C &amp; Shijian 5"/>
    <x v="55"/>
    <x v="2339"/>
    <x v="0"/>
    <n v="64.680000000000007"/>
    <n v="5368.4400000000005"/>
    <x v="0"/>
  </r>
  <r>
    <x v="44"/>
    <x v="87"/>
    <x v="1"/>
    <s v="Wed May 05, 1999 01:00 UTC"/>
    <s v="1999-05-05"/>
    <s v="01:00:00"/>
    <x v="9"/>
    <x v="25"/>
    <s v="Delta III 8930 | Orion 3"/>
    <x v="218"/>
    <x v="2340"/>
    <x v="1"/>
    <m/>
    <n v="0"/>
    <x v="2"/>
  </r>
  <r>
    <x v="48"/>
    <x v="1"/>
    <x v="1"/>
    <s v="Fri Apr 30, 1999 16:30 UTC"/>
    <s v="1999-04-30"/>
    <s v="16:30:00"/>
    <x v="10"/>
    <x v="25"/>
    <s v="Titan IV(401)B | Milstar DFS-3M"/>
    <x v="202"/>
    <x v="2341"/>
    <x v="1"/>
    <m/>
    <n v="0"/>
    <x v="2"/>
  </r>
  <r>
    <x v="0"/>
    <x v="109"/>
    <x v="0"/>
    <s v="Wed Apr 28, 1999 20:30 UTC"/>
    <s v="1999-04-28"/>
    <s v="20:30:00"/>
    <x v="10"/>
    <x v="25"/>
    <s v="Cosmos-3M | ABRIXAS &amp; Megsat 0"/>
    <x v="161"/>
    <x v="2342"/>
    <x v="1"/>
    <m/>
    <n v="0"/>
    <x v="0"/>
  </r>
  <r>
    <x v="48"/>
    <x v="56"/>
    <x v="1"/>
    <s v="Tue Apr 27, 1999 18:22 UTC"/>
    <s v="1999-04-27"/>
    <s v="18:22:00"/>
    <x v="10"/>
    <x v="25"/>
    <s v="Athena II | Ikonos"/>
    <x v="230"/>
    <x v="2343"/>
    <x v="1"/>
    <m/>
    <n v="0"/>
    <x v="2"/>
  </r>
  <r>
    <x v="40"/>
    <x v="89"/>
    <x v="8"/>
    <s v="Wed Apr 21, 1999 04:59 UTC"/>
    <s v="1999-04-21"/>
    <s v="04:59:00"/>
    <x v="10"/>
    <x v="25"/>
    <s v="Dnepr | UoSat 12"/>
    <x v="133"/>
    <x v="2344"/>
    <x v="1"/>
    <n v="29"/>
    <n v="2407"/>
    <x v="0"/>
  </r>
  <r>
    <x v="44"/>
    <x v="20"/>
    <x v="1"/>
    <s v="Thu Apr 15, 1999 18:32 UTC"/>
    <s v="1999-04-15"/>
    <s v="18:32:00"/>
    <x v="10"/>
    <x v="25"/>
    <s v="Delta II 7920-10 | Landsat 7"/>
    <x v="231"/>
    <x v="2345"/>
    <x v="1"/>
    <m/>
    <n v="0"/>
    <x v="0"/>
  </r>
  <r>
    <x v="34"/>
    <x v="71"/>
    <x v="8"/>
    <s v="Thu Apr 15, 1999 00:45 UTC"/>
    <s v="1999-04-15"/>
    <s v="00:45:00"/>
    <x v="10"/>
    <x v="25"/>
    <s v="Soyuz U/Ikar | Globalstar FM19, 42, 44 &amp; 45"/>
    <x v="227"/>
    <x v="2346"/>
    <x v="1"/>
    <n v="28"/>
    <n v="2324"/>
    <x v="0"/>
  </r>
  <r>
    <x v="36"/>
    <x v="103"/>
    <x v="1"/>
    <s v="Mon Apr 12, 1999 22:50 UTC"/>
    <s v="1999-04-12"/>
    <s v="22:50:00"/>
    <x v="10"/>
    <x v="25"/>
    <s v="Atlas IIAS | Eutelsat W3"/>
    <x v="193"/>
    <x v="2347"/>
    <x v="1"/>
    <m/>
    <n v="0"/>
    <x v="0"/>
  </r>
  <r>
    <x v="48"/>
    <x v="15"/>
    <x v="1"/>
    <s v="Fri Apr 09, 1999 17:01 UTC"/>
    <s v="1999-04-09"/>
    <s v="17:01:00"/>
    <x v="10"/>
    <x v="25"/>
    <s v="Titan IV(402)B | DSP-19 (USA-142)"/>
    <x v="197"/>
    <x v="2348"/>
    <x v="1"/>
    <m/>
    <n v="0"/>
    <x v="2"/>
  </r>
  <r>
    <x v="21"/>
    <x v="107"/>
    <x v="11"/>
    <s v="Fri Apr 02, 1999 22:03 UTC"/>
    <s v="1999-04-02"/>
    <s v="22:03:00"/>
    <x v="10"/>
    <x v="25"/>
    <s v="Ariane 42P | Insat-2E"/>
    <x v="210"/>
    <x v="2349"/>
    <x v="1"/>
    <m/>
    <n v="0"/>
    <x v="0"/>
  </r>
  <r>
    <x v="16"/>
    <x v="71"/>
    <x v="8"/>
    <s v="Fri Apr 02, 1999 11:28 UTC"/>
    <s v="1999-04-02"/>
    <s v="11:28:00"/>
    <x v="10"/>
    <x v="25"/>
    <s v="Soyuz U | Progress M-41"/>
    <x v="122"/>
    <x v="2350"/>
    <x v="1"/>
    <n v="20"/>
    <n v="1660"/>
    <x v="0"/>
  </r>
  <r>
    <x v="41"/>
    <x v="82"/>
    <x v="15"/>
    <s v="Sun Mar 28, 1999 01:29 UTC"/>
    <s v="1999-03-28"/>
    <s v="01:29:00"/>
    <x v="11"/>
    <x v="25"/>
    <s v="Zenit-3 SL | DemoSat"/>
    <x v="140"/>
    <x v="1827"/>
    <x v="1"/>
    <m/>
    <n v="0"/>
    <x v="0"/>
  </r>
  <r>
    <x v="36"/>
    <x v="104"/>
    <x v="8"/>
    <s v="Sun Mar 21, 1999 00:09 UTC"/>
    <s v="1999-03-21"/>
    <s v="00:09:00"/>
    <x v="11"/>
    <x v="25"/>
    <s v="Proton-K/Block DM-3 | AsiaSat 3S"/>
    <x v="229"/>
    <x v="2351"/>
    <x v="1"/>
    <m/>
    <n v="0"/>
    <x v="0"/>
  </r>
  <r>
    <x v="34"/>
    <x v="71"/>
    <x v="8"/>
    <s v="Mon Mar 15, 1999 03:05 UTC"/>
    <s v="1999-03-15"/>
    <s v="03:05:00"/>
    <x v="11"/>
    <x v="25"/>
    <s v="Soyuz U/Ikar | Globalstar FM22, 41, 46 &amp; 37"/>
    <x v="227"/>
    <x v="2352"/>
    <x v="1"/>
    <n v="28"/>
    <n v="2324"/>
    <x v="0"/>
  </r>
  <r>
    <x v="22"/>
    <x v="65"/>
    <x v="1"/>
    <s v="Fri Mar 05, 1999 02:56 UTC"/>
    <s v="1999-03-05"/>
    <s v="02:56:00"/>
    <x v="11"/>
    <x v="25"/>
    <s v="Pegasus XL | WIRE (Explorer 75)"/>
    <x v="90"/>
    <x v="2353"/>
    <x v="0"/>
    <n v="40"/>
    <n v="3320"/>
    <x v="0"/>
  </r>
  <r>
    <x v="16"/>
    <x v="104"/>
    <x v="8"/>
    <s v="Sun Feb 28, 1999 03:59 UTC"/>
    <s v="1999-02-28"/>
    <s v="03:59:00"/>
    <x v="0"/>
    <x v="25"/>
    <s v="Proton K/Block-DM-2 | Raduga-1 4"/>
    <x v="150"/>
    <x v="2354"/>
    <x v="1"/>
    <m/>
    <n v="0"/>
    <x v="0"/>
  </r>
  <r>
    <x v="21"/>
    <x v="107"/>
    <x v="11"/>
    <s v="Fri Feb 26, 1999 22:44 UTC"/>
    <s v="1999-02-26"/>
    <s v="22:44:00"/>
    <x v="0"/>
    <x v="25"/>
    <s v="Ariane 44L | Arabsat-3A &amp; Skynet 4E"/>
    <x v="205"/>
    <x v="2355"/>
    <x v="1"/>
    <m/>
    <n v="0"/>
    <x v="0"/>
  </r>
  <r>
    <x v="44"/>
    <x v="20"/>
    <x v="1"/>
    <s v="Tue Feb 23, 1999 10:29 UTC"/>
    <s v="1999-02-23"/>
    <s v="10:29:00"/>
    <x v="0"/>
    <x v="25"/>
    <s v="Delta II 7920-10 | ARGOS (P91-1 ARGOS), Ã˜rsted and SUNSAT"/>
    <x v="231"/>
    <x v="2356"/>
    <x v="1"/>
    <m/>
    <n v="0"/>
    <x v="0"/>
  </r>
  <r>
    <x v="16"/>
    <x v="71"/>
    <x v="8"/>
    <s v="Sat Feb 20, 1999 04:18 UTC"/>
    <s v="1999-02-20"/>
    <s v="04:18:00"/>
    <x v="0"/>
    <x v="25"/>
    <s v="Soyuz U | Soyuz TM-29"/>
    <x v="122"/>
    <x v="2357"/>
    <x v="1"/>
    <n v="20"/>
    <n v="1660"/>
    <x v="0"/>
  </r>
  <r>
    <x v="36"/>
    <x v="103"/>
    <x v="1"/>
    <s v="Tue Feb 16, 1999 01:45 UTC"/>
    <s v="1999-02-16"/>
    <s v="01:45:00"/>
    <x v="0"/>
    <x v="25"/>
    <s v="Atlas IIAS | JCSAT-6"/>
    <x v="193"/>
    <x v="2358"/>
    <x v="1"/>
    <m/>
    <n v="0"/>
    <x v="0"/>
  </r>
  <r>
    <x v="36"/>
    <x v="104"/>
    <x v="8"/>
    <s v="Mon Feb 15, 1999 05:12 UTC"/>
    <s v="1999-02-15"/>
    <s v="05:12:00"/>
    <x v="0"/>
    <x v="25"/>
    <s v="Proton-K/Block DM-3 | Telstar 6"/>
    <x v="229"/>
    <x v="2359"/>
    <x v="1"/>
    <m/>
    <n v="0"/>
    <x v="0"/>
  </r>
  <r>
    <x v="34"/>
    <x v="71"/>
    <x v="8"/>
    <s v="Tue Feb 09, 1999 03:53 UTC"/>
    <s v="1999-02-09"/>
    <s v="03:53:00"/>
    <x v="0"/>
    <x v="25"/>
    <s v="Soyuz U/Ikar | Globalstar FM23, 36, 38 &amp; 40"/>
    <x v="227"/>
    <x v="2360"/>
    <x v="1"/>
    <n v="28"/>
    <n v="2324"/>
    <x v="0"/>
  </r>
  <r>
    <x v="44"/>
    <x v="91"/>
    <x v="1"/>
    <s v="Sun Feb 07, 1999 21:04 UTC"/>
    <s v="1999-02-07"/>
    <s v="21:04:00"/>
    <x v="0"/>
    <x v="25"/>
    <s v="Delta II 7426 | Stardust"/>
    <x v="232"/>
    <x v="2361"/>
    <x v="1"/>
    <m/>
    <n v="0"/>
    <x v="0"/>
  </r>
  <r>
    <x v="48"/>
    <x v="60"/>
    <x v="1"/>
    <s v="Wed Jan 27, 1999 00:34 UTC"/>
    <s v="1999-01-27"/>
    <s v="00:34:00"/>
    <x v="1"/>
    <x v="25"/>
    <s v="Athena I | ROCSAT 1"/>
    <x v="213"/>
    <x v="2362"/>
    <x v="1"/>
    <m/>
    <n v="0"/>
    <x v="0"/>
  </r>
  <r>
    <x v="44"/>
    <x v="87"/>
    <x v="1"/>
    <s v="Sun Jan 03, 1999 20:21 UTC"/>
    <s v="1999-01-03"/>
    <s v="20:21:00"/>
    <x v="1"/>
    <x v="25"/>
    <s v="Delta II 7425 | Mars Polar Lander"/>
    <x v="209"/>
    <x v="2363"/>
    <x v="1"/>
    <m/>
    <n v="0"/>
    <x v="0"/>
  </r>
  <r>
    <x v="16"/>
    <x v="45"/>
    <x v="8"/>
    <s v="Wed Dec 30, 1998 18:35 UTC"/>
    <s v="1998-12-30"/>
    <s v="18:35:00"/>
    <x v="2"/>
    <x v="26"/>
    <s v="Proton K/Block-DM-2 | Cosmos 2362, 2363 &amp; 2364"/>
    <x v="150"/>
    <x v="2364"/>
    <x v="1"/>
    <m/>
    <n v="0"/>
    <x v="0"/>
  </r>
  <r>
    <x v="0"/>
    <x v="90"/>
    <x v="0"/>
    <s v="Thu Dec 24, 1998 20:02 UTC"/>
    <s v="1998-12-24"/>
    <s v="20:02:00"/>
    <x v="2"/>
    <x v="26"/>
    <s v="Cosmos-3M | Cosmos 2361"/>
    <x v="161"/>
    <x v="2365"/>
    <x v="1"/>
    <m/>
    <n v="0"/>
    <x v="0"/>
  </r>
  <r>
    <x v="21"/>
    <x v="107"/>
    <x v="11"/>
    <s v="Tue Dec 22, 1998 01:08 UTC"/>
    <s v="1998-12-22"/>
    <s v="01:08:00"/>
    <x v="2"/>
    <x v="26"/>
    <s v="Ariane 42L | Panamsat 6B"/>
    <x v="211"/>
    <x v="2366"/>
    <x v="1"/>
    <m/>
    <n v="0"/>
    <x v="0"/>
  </r>
  <r>
    <x v="2"/>
    <x v="93"/>
    <x v="3"/>
    <s v="Sat Dec 19, 1998 11:39 UTC"/>
    <s v="1998-12-19"/>
    <s v="11:39:00"/>
    <x v="2"/>
    <x v="26"/>
    <s v="Long March 2C/SD | Iridium SV88 &amp; SV89"/>
    <x v="198"/>
    <x v="2367"/>
    <x v="1"/>
    <m/>
    <n v="0"/>
    <x v="0"/>
  </r>
  <r>
    <x v="44"/>
    <x v="91"/>
    <x v="1"/>
    <s v="Fri Dec 11, 1998 18:45 UTC"/>
    <s v="1998-12-11"/>
    <s v="18:45:00"/>
    <x v="2"/>
    <x v="26"/>
    <s v="Delta II 7425 | Mars Climate Orbiter"/>
    <x v="209"/>
    <x v="2368"/>
    <x v="1"/>
    <m/>
    <n v="0"/>
    <x v="0"/>
  </r>
  <r>
    <x v="0"/>
    <x v="90"/>
    <x v="0"/>
    <s v="Thu Dec 10, 1998 11:57 UTC"/>
    <s v="1998-12-10"/>
    <s v="11:57:00"/>
    <x v="2"/>
    <x v="26"/>
    <s v="Cosmos-3M | Nadiezhda nÂ°8 &amp; Astrid 2"/>
    <x v="161"/>
    <x v="2369"/>
    <x v="1"/>
    <m/>
    <n v="0"/>
    <x v="0"/>
  </r>
  <r>
    <x v="22"/>
    <x v="65"/>
    <x v="1"/>
    <s v="Sun Dec 06, 1998 00:57 UTC"/>
    <s v="1998-12-06"/>
    <s v="00:57:00"/>
    <x v="2"/>
    <x v="26"/>
    <s v="Pegasus XL | SWAS"/>
    <x v="90"/>
    <x v="2370"/>
    <x v="0"/>
    <n v="40"/>
    <n v="3320"/>
    <x v="0"/>
  </r>
  <r>
    <x v="21"/>
    <x v="107"/>
    <x v="11"/>
    <s v="Sun Dec 06, 1998 00:43 UTC"/>
    <s v="1998-12-06"/>
    <s v="00:43:00"/>
    <x v="2"/>
    <x v="26"/>
    <s v="Ariane 42L | Satmex 5"/>
    <x v="211"/>
    <x v="2371"/>
    <x v="1"/>
    <m/>
    <n v="0"/>
    <x v="0"/>
  </r>
  <r>
    <x v="29"/>
    <x v="6"/>
    <x v="1"/>
    <s v="Fri Dec 04, 1998 08:35 UTC"/>
    <s v="1998-12-04"/>
    <s v="08:35:00"/>
    <x v="2"/>
    <x v="26"/>
    <s v="Space Shuttle Endeavour | STS-88"/>
    <x v="156"/>
    <x v="2372"/>
    <x v="1"/>
    <n v="450"/>
    <n v="37350"/>
    <x v="0"/>
  </r>
  <r>
    <x v="44"/>
    <x v="87"/>
    <x v="1"/>
    <s v="Sun Nov 22, 1998 23:54 UTC"/>
    <s v="1998-11-22"/>
    <s v="23:54:00"/>
    <x v="3"/>
    <x v="26"/>
    <s v="Delta II 7925 | BONUM-1"/>
    <x v="165"/>
    <x v="2373"/>
    <x v="1"/>
    <m/>
    <n v="0"/>
    <x v="0"/>
  </r>
  <r>
    <x v="16"/>
    <x v="104"/>
    <x v="8"/>
    <s v="Fri Nov 20, 1998 06:40 UTC"/>
    <s v="1998-11-20"/>
    <s v="06:40:00"/>
    <x v="3"/>
    <x v="26"/>
    <s v="Proton-K | Zarya"/>
    <x v="221"/>
    <x v="2374"/>
    <x v="1"/>
    <m/>
    <n v="0"/>
    <x v="0"/>
  </r>
  <r>
    <x v="44"/>
    <x v="20"/>
    <x v="1"/>
    <s v="Fri Nov 06, 1998 13:37 UTC"/>
    <s v="1998-11-06"/>
    <s v="13:37:00"/>
    <x v="3"/>
    <x v="26"/>
    <s v="Delta II 7920-10C | MS-11"/>
    <x v="119"/>
    <x v="2375"/>
    <x v="1"/>
    <m/>
    <n v="0"/>
    <x v="0"/>
  </r>
  <r>
    <x v="36"/>
    <x v="104"/>
    <x v="8"/>
    <s v="Wed Nov 04, 1998 05:11 UTC"/>
    <s v="1998-11-04"/>
    <s v="05:11:00"/>
    <x v="3"/>
    <x v="26"/>
    <s v="Proton-K/Block DM-3 | PAS 8"/>
    <x v="229"/>
    <x v="2376"/>
    <x v="1"/>
    <m/>
    <n v="0"/>
    <x v="0"/>
  </r>
  <r>
    <x v="29"/>
    <x v="51"/>
    <x v="1"/>
    <s v="Thu Oct 29, 1998 19:19 UTC"/>
    <s v="1998-10-29"/>
    <s v="19:19:00"/>
    <x v="4"/>
    <x v="26"/>
    <s v="Space Shuttle Discovery | STS-95"/>
    <x v="157"/>
    <x v="2377"/>
    <x v="1"/>
    <n v="450"/>
    <n v="37350"/>
    <x v="0"/>
  </r>
  <r>
    <x v="21"/>
    <x v="107"/>
    <x v="11"/>
    <s v="Wed Oct 28, 1998 22:15 UTC"/>
    <s v="1998-10-28"/>
    <s v="22:15:00"/>
    <x v="4"/>
    <x v="26"/>
    <s v="Ariane 44L | Afristar &amp; GE-5"/>
    <x v="205"/>
    <x v="2378"/>
    <x v="1"/>
    <m/>
    <n v="0"/>
    <x v="0"/>
  </r>
  <r>
    <x v="16"/>
    <x v="71"/>
    <x v="8"/>
    <s v="Sun Oct 25, 1998 04:14 UTC"/>
    <s v="1998-10-25"/>
    <s v="04:14:00"/>
    <x v="4"/>
    <x v="26"/>
    <s v="Soyuz U | Progress M-40"/>
    <x v="122"/>
    <x v="2379"/>
    <x v="1"/>
    <n v="20"/>
    <n v="1660"/>
    <x v="0"/>
  </r>
  <r>
    <x v="44"/>
    <x v="20"/>
    <x v="1"/>
    <s v="Sat Oct 24, 1998 12:08 UTC"/>
    <s v="1998-10-24"/>
    <s v="12:08:00"/>
    <x v="4"/>
    <x v="26"/>
    <s v="Delta II 7920-10C | Deep Space 1"/>
    <x v="119"/>
    <x v="2380"/>
    <x v="1"/>
    <m/>
    <n v="0"/>
    <x v="0"/>
  </r>
  <r>
    <x v="22"/>
    <x v="70"/>
    <x v="1"/>
    <s v="Fri Oct 23, 1998 00:02 UTC"/>
    <s v="1998-10-23"/>
    <s v="00:02:00"/>
    <x v="4"/>
    <x v="26"/>
    <s v="Pegasus | SCD-2"/>
    <x v="217"/>
    <x v="2381"/>
    <x v="1"/>
    <n v="40"/>
    <n v="3320"/>
    <x v="0"/>
  </r>
  <r>
    <x v="32"/>
    <x v="37"/>
    <x v="11"/>
    <s v="Wed Oct 21, 1998 16:37 UTC"/>
    <s v="1998-10-21"/>
    <s v="16:37:00"/>
    <x v="4"/>
    <x v="26"/>
    <s v="Ariane 5 G | MaqSat 3 &amp; ARD"/>
    <x v="201"/>
    <x v="2382"/>
    <x v="1"/>
    <m/>
    <n v="0"/>
    <x v="0"/>
  </r>
  <r>
    <x v="48"/>
    <x v="103"/>
    <x v="1"/>
    <s v="Tue Oct 20, 1998 07:19 UTC"/>
    <s v="1998-10-20"/>
    <s v="07:19:00"/>
    <x v="4"/>
    <x v="26"/>
    <s v="Atlas IIA | UHF F9"/>
    <x v="207"/>
    <x v="2383"/>
    <x v="1"/>
    <m/>
    <n v="0"/>
    <x v="0"/>
  </r>
  <r>
    <x v="36"/>
    <x v="101"/>
    <x v="1"/>
    <s v="Fri Oct 09, 1998 22:50 UTC"/>
    <s v="1998-10-09"/>
    <s v="22:50:00"/>
    <x v="4"/>
    <x v="26"/>
    <s v="Atlas IIA | Hot Bird 5"/>
    <x v="207"/>
    <x v="2384"/>
    <x v="1"/>
    <m/>
    <n v="0"/>
    <x v="0"/>
  </r>
  <r>
    <x v="21"/>
    <x v="107"/>
    <x v="11"/>
    <s v="Mon Oct 05, 1998 22:51 UTC"/>
    <s v="1998-10-05"/>
    <s v="22:51:00"/>
    <x v="4"/>
    <x v="26"/>
    <s v="Ariane 44L | Eutelsat W2 &amp; Sirius-3"/>
    <x v="205"/>
    <x v="2385"/>
    <x v="1"/>
    <m/>
    <n v="0"/>
    <x v="0"/>
  </r>
  <r>
    <x v="22"/>
    <x v="76"/>
    <x v="1"/>
    <s v="Sat Oct 03, 1998 10:04 UTC"/>
    <s v="1998-10-03"/>
    <s v="10:04:00"/>
    <x v="4"/>
    <x v="26"/>
    <s v="Minotaur C (Taurus) | STEX (NROL-8)"/>
    <x v="120"/>
    <x v="2386"/>
    <x v="0"/>
    <n v="45"/>
    <n v="3735"/>
    <x v="0"/>
  </r>
  <r>
    <x v="0"/>
    <x v="30"/>
    <x v="0"/>
    <s v="Mon Sep 28, 1998 23:41 UTC"/>
    <s v="1998-09-28"/>
    <s v="23:41:00"/>
    <x v="5"/>
    <x v="26"/>
    <s v="Molniya-M /Block ML | Molniya-1T nÂ°168"/>
    <x v="184"/>
    <x v="2387"/>
    <x v="1"/>
    <m/>
    <n v="0"/>
    <x v="0"/>
  </r>
  <r>
    <x v="22"/>
    <x v="110"/>
    <x v="1"/>
    <s v="Wed Sep 23, 1998 05:06 UTC"/>
    <s v="1998-09-23"/>
    <s v="05:06:00"/>
    <x v="5"/>
    <x v="26"/>
    <s v="Pegasus XL/HAPS | Orbcomm C1 - C8"/>
    <x v="225"/>
    <x v="2388"/>
    <x v="0"/>
    <n v="40"/>
    <n v="3320"/>
    <x v="0"/>
  </r>
  <r>
    <x v="21"/>
    <x v="107"/>
    <x v="11"/>
    <s v="Wed Sep 16, 1998 06:31 UTC"/>
    <s v="1998-09-16"/>
    <s v="06:31:00"/>
    <x v="5"/>
    <x v="26"/>
    <s v="Ariane 44LP | Panamsat 7"/>
    <x v="212"/>
    <x v="2389"/>
    <x v="1"/>
    <m/>
    <n v="0"/>
    <x v="0"/>
  </r>
  <r>
    <x v="0"/>
    <x v="75"/>
    <x v="8"/>
    <s v="Wed Sep 09, 1998 20:29 UTC"/>
    <s v="1998-09-09"/>
    <s v="20:29:00"/>
    <x v="5"/>
    <x v="26"/>
    <s v="Zenit-2 | Globalstar FM5, 7, 9 to 13, 16 to 18, 20 &amp; 21"/>
    <x v="175"/>
    <x v="2390"/>
    <x v="1"/>
    <m/>
    <n v="0"/>
    <x v="2"/>
  </r>
  <r>
    <x v="44"/>
    <x v="20"/>
    <x v="1"/>
    <s v="Tue Sep 08, 1998 21:13 UTC"/>
    <s v="1998-09-08"/>
    <s v="21:13:00"/>
    <x v="5"/>
    <x v="26"/>
    <s v="Delta II 7920-10C | MS-10"/>
    <x v="119"/>
    <x v="2391"/>
    <x v="1"/>
    <m/>
    <n v="0"/>
    <x v="0"/>
  </r>
  <r>
    <x v="43"/>
    <x v="94"/>
    <x v="10"/>
    <s v="Mon Aug 31, 1998 03:07 UTC"/>
    <s v="1998-08-31"/>
    <s v="03:07:00"/>
    <x v="6"/>
    <x v="26"/>
    <s v="Taepodong-1 | KwangmyÅngsÅng 1"/>
    <x v="233"/>
    <x v="2392"/>
    <x v="1"/>
    <m/>
    <n v="0"/>
    <x v="2"/>
  </r>
  <r>
    <x v="36"/>
    <x v="104"/>
    <x v="8"/>
    <s v="Sun Aug 30, 1998 00:31 UTC"/>
    <s v="1998-08-30"/>
    <s v="00:31:00"/>
    <x v="6"/>
    <x v="26"/>
    <s v="Proton-K/Block DM-3 | Astra 2A"/>
    <x v="229"/>
    <x v="2393"/>
    <x v="1"/>
    <m/>
    <n v="0"/>
    <x v="0"/>
  </r>
  <r>
    <x v="44"/>
    <x v="87"/>
    <x v="1"/>
    <s v="Thu Aug 27, 1998 01:17 UTC"/>
    <s v="1998-08-27"/>
    <s v="01:17:00"/>
    <x v="6"/>
    <x v="26"/>
    <s v="Delta III 8930 | Galaxy 10"/>
    <x v="218"/>
    <x v="2394"/>
    <x v="1"/>
    <m/>
    <n v="0"/>
    <x v="2"/>
  </r>
  <r>
    <x v="21"/>
    <x v="107"/>
    <x v="11"/>
    <s v="Tue Aug 25, 1998 23:07 UTC"/>
    <s v="1998-08-25"/>
    <s v="23:07:00"/>
    <x v="6"/>
    <x v="26"/>
    <s v="Ariane 44P | ST-1"/>
    <x v="214"/>
    <x v="2395"/>
    <x v="1"/>
    <m/>
    <n v="0"/>
    <x v="0"/>
  </r>
  <r>
    <x v="2"/>
    <x v="93"/>
    <x v="3"/>
    <s v="Wed Aug 19, 1998 23:01 UTC"/>
    <s v="1998-08-19"/>
    <s v="23:01:00"/>
    <x v="6"/>
    <x v="26"/>
    <s v="Long March 2C/SD | Iridium SV76 &amp; SV78"/>
    <x v="198"/>
    <x v="2396"/>
    <x v="1"/>
    <m/>
    <n v="0"/>
    <x v="0"/>
  </r>
  <r>
    <x v="16"/>
    <x v="71"/>
    <x v="8"/>
    <s v="Thu Aug 13, 1998 09:43 UTC"/>
    <s v="1998-08-13"/>
    <s v="09:43:00"/>
    <x v="6"/>
    <x v="26"/>
    <s v="Soyuz U | Soyuz TM-28"/>
    <x v="122"/>
    <x v="2397"/>
    <x v="1"/>
    <n v="20"/>
    <n v="1660"/>
    <x v="0"/>
  </r>
  <r>
    <x v="48"/>
    <x v="15"/>
    <x v="1"/>
    <s v="Wed Aug 12, 1998 11:30 UTC"/>
    <s v="1998-08-12"/>
    <s v="11:30:00"/>
    <x v="6"/>
    <x v="26"/>
    <s v="Titan IV(401)A | NROL-7 (Mercury)"/>
    <x v="234"/>
    <x v="2398"/>
    <x v="1"/>
    <m/>
    <n v="0"/>
    <x v="2"/>
  </r>
  <r>
    <x v="22"/>
    <x v="110"/>
    <x v="1"/>
    <s v="Sun Aug 02, 1998 16:24 UTC"/>
    <s v="1998-08-02"/>
    <s v="16:24:00"/>
    <x v="6"/>
    <x v="26"/>
    <s v="Pegasus XL/HAPS | Orbcomm B1 - B8"/>
    <x v="225"/>
    <x v="2399"/>
    <x v="0"/>
    <n v="40"/>
    <n v="3320"/>
    <x v="0"/>
  </r>
  <r>
    <x v="0"/>
    <x v="75"/>
    <x v="8"/>
    <s v="Tue Jul 28, 1998 09:15 UTC"/>
    <s v="1998-07-28"/>
    <s v="09:15:00"/>
    <x v="7"/>
    <x v="26"/>
    <s v="Zenit-2 | Cosmos 2360"/>
    <x v="175"/>
    <x v="2400"/>
    <x v="1"/>
    <m/>
    <n v="0"/>
    <x v="0"/>
  </r>
  <r>
    <x v="2"/>
    <x v="18"/>
    <x v="3"/>
    <s v="Sat Jul 18, 1998 09:20 UTC"/>
    <s v="1998-07-18"/>
    <s v="09:20:00"/>
    <x v="7"/>
    <x v="26"/>
    <s v="Long March 3B | SinoSat 1"/>
    <x v="164"/>
    <x v="2401"/>
    <x v="1"/>
    <m/>
    <n v="0"/>
    <x v="0"/>
  </r>
  <r>
    <x v="0"/>
    <x v="75"/>
    <x v="8"/>
    <s v="Fri Jul 10, 1998 06:30 UTC"/>
    <s v="1998-07-10"/>
    <s v="06:30:00"/>
    <x v="7"/>
    <x v="26"/>
    <s v="Zenit-2 | Resurs-O1 nÂ°4 &amp; Others"/>
    <x v="175"/>
    <x v="2402"/>
    <x v="1"/>
    <m/>
    <n v="0"/>
    <x v="0"/>
  </r>
  <r>
    <x v="46"/>
    <x v="111"/>
    <x v="17"/>
    <s v="Tue Jul 07, 1998 03:15 UTC"/>
    <s v="1998-07-07"/>
    <s v="03:15:00"/>
    <x v="7"/>
    <x v="26"/>
    <s v="Shtil' | Tubsat-N &amp; N1"/>
    <x v="180"/>
    <x v="2403"/>
    <x v="1"/>
    <m/>
    <n v="0"/>
    <x v="0"/>
  </r>
  <r>
    <x v="45"/>
    <x v="54"/>
    <x v="6"/>
    <s v="Fri Jul 03, 1998 18:12 UTC"/>
    <s v="1998-07-03"/>
    <s v="18:12:00"/>
    <x v="7"/>
    <x v="26"/>
    <s v="Mu-V/M-24 | Nozomi"/>
    <x v="224"/>
    <x v="2404"/>
    <x v="1"/>
    <m/>
    <n v="0"/>
    <x v="0"/>
  </r>
  <r>
    <x v="0"/>
    <x v="30"/>
    <x v="0"/>
    <s v="Wed Jul 01, 1998 00:48 UTC"/>
    <s v="1998-07-01"/>
    <s v="00:48:00"/>
    <x v="7"/>
    <x v="26"/>
    <s v="Molniya-M /Block ML | Molniya-3 nÂ°167"/>
    <x v="184"/>
    <x v="2405"/>
    <x v="1"/>
    <m/>
    <n v="0"/>
    <x v="0"/>
  </r>
  <r>
    <x v="0"/>
    <x v="22"/>
    <x v="8"/>
    <s v="Thu Jun 25, 1998 14:00 UTC"/>
    <s v="1998-06-25"/>
    <s v="14:00:00"/>
    <x v="8"/>
    <x v="26"/>
    <s v="Soyuz U | Cosmos 2359"/>
    <x v="122"/>
    <x v="2406"/>
    <x v="1"/>
    <n v="20"/>
    <n v="1660"/>
    <x v="0"/>
  </r>
  <r>
    <x v="0"/>
    <x v="30"/>
    <x v="0"/>
    <s v="Wed Jun 24, 1998 18:29 UTC"/>
    <s v="1998-06-24"/>
    <s v="18:29:00"/>
    <x v="8"/>
    <x v="26"/>
    <s v="Soyuz U | Cosmos 2358"/>
    <x v="122"/>
    <x v="2407"/>
    <x v="1"/>
    <n v="20"/>
    <n v="1660"/>
    <x v="0"/>
  </r>
  <r>
    <x v="36"/>
    <x v="103"/>
    <x v="1"/>
    <s v="Thu Jun 18, 1998 22:48 UTC"/>
    <s v="1998-06-18"/>
    <s v="22:48:00"/>
    <x v="8"/>
    <x v="26"/>
    <s v="Atlas IIAS | Intelsat 805"/>
    <x v="193"/>
    <x v="2408"/>
    <x v="1"/>
    <m/>
    <n v="0"/>
    <x v="0"/>
  </r>
  <r>
    <x v="0"/>
    <x v="108"/>
    <x v="0"/>
    <s v="Mon Jun 15, 1998 22:58 UTC"/>
    <s v="1998-06-15"/>
    <s v="22:58:00"/>
    <x v="8"/>
    <x v="26"/>
    <s v="Tsyklon-3 | Cosmos 2352 to 2357"/>
    <x v="170"/>
    <x v="2409"/>
    <x v="1"/>
    <m/>
    <n v="0"/>
    <x v="1"/>
  </r>
  <r>
    <x v="44"/>
    <x v="91"/>
    <x v="1"/>
    <s v="Wed Jun 10, 1998 00:35 UTC"/>
    <s v="1998-06-10"/>
    <s v="00:35:00"/>
    <x v="8"/>
    <x v="26"/>
    <s v="Delta II 7925 | Thor III"/>
    <x v="165"/>
    <x v="2410"/>
    <x v="1"/>
    <m/>
    <n v="0"/>
    <x v="0"/>
  </r>
  <r>
    <x v="29"/>
    <x v="6"/>
    <x v="1"/>
    <s v="Tue Jun 02, 1998 22:06 UTC"/>
    <s v="1998-06-02"/>
    <s v="22:06:00"/>
    <x v="8"/>
    <x v="26"/>
    <s v="Space Shuttle Discovery | STS-91"/>
    <x v="157"/>
    <x v="2411"/>
    <x v="1"/>
    <n v="450"/>
    <n v="37350"/>
    <x v="0"/>
  </r>
  <r>
    <x v="2"/>
    <x v="18"/>
    <x v="3"/>
    <s v="Sat May 30, 1998 10:00 UTC"/>
    <s v="1998-05-30"/>
    <s v="10:00:00"/>
    <x v="9"/>
    <x v="26"/>
    <s v="Long March 3B | ChinaStar 1"/>
    <x v="164"/>
    <x v="2412"/>
    <x v="1"/>
    <m/>
    <n v="0"/>
    <x v="0"/>
  </r>
  <r>
    <x v="44"/>
    <x v="20"/>
    <x v="1"/>
    <s v="Sun May 17, 1998 21:16 UTC"/>
    <s v="1998-05-17"/>
    <s v="21:16:00"/>
    <x v="9"/>
    <x v="26"/>
    <s v="Delta II 7920-10C | MS-9"/>
    <x v="119"/>
    <x v="2413"/>
    <x v="1"/>
    <m/>
    <n v="0"/>
    <x v="0"/>
  </r>
  <r>
    <x v="16"/>
    <x v="71"/>
    <x v="8"/>
    <s v="Thu May 14, 1998 22:12 UTC"/>
    <s v="1998-05-14"/>
    <s v="22:12:00"/>
    <x v="9"/>
    <x v="26"/>
    <s v="Soyuz U | Progress M-39"/>
    <x v="122"/>
    <x v="2414"/>
    <x v="1"/>
    <n v="20"/>
    <n v="1660"/>
    <x v="0"/>
  </r>
  <r>
    <x v="48"/>
    <x v="105"/>
    <x v="1"/>
    <s v="Wed May 13, 1998 15:52 UTC"/>
    <s v="1998-05-13"/>
    <s v="15:52:00"/>
    <x v="9"/>
    <x v="26"/>
    <s v="Titan II(23)G | NOAA-15"/>
    <x v="200"/>
    <x v="2415"/>
    <x v="1"/>
    <n v="35"/>
    <n v="2905"/>
    <x v="0"/>
  </r>
  <r>
    <x v="48"/>
    <x v="1"/>
    <x v="1"/>
    <s v="Sat May 09, 1998 01:38 UTC"/>
    <s v="1998-05-09"/>
    <s v="01:38:00"/>
    <x v="9"/>
    <x v="26"/>
    <s v="Titan IV(401)B | NROL-6 (Mentor)"/>
    <x v="202"/>
    <x v="2416"/>
    <x v="1"/>
    <m/>
    <n v="0"/>
    <x v="0"/>
  </r>
  <r>
    <x v="36"/>
    <x v="104"/>
    <x v="8"/>
    <s v="Thu May 07, 1998 23:45 UTC"/>
    <s v="1998-05-07"/>
    <s v="23:45:00"/>
    <x v="9"/>
    <x v="26"/>
    <s v="Proton-K/Block DM-3 | EchoStar 4"/>
    <x v="229"/>
    <x v="2417"/>
    <x v="1"/>
    <m/>
    <n v="0"/>
    <x v="0"/>
  </r>
  <r>
    <x v="0"/>
    <x v="85"/>
    <x v="0"/>
    <s v="Thu May 07, 1998 08:53 UTC"/>
    <s v="1998-05-07"/>
    <s v="08:53:00"/>
    <x v="9"/>
    <x v="26"/>
    <s v="Molniya-M /Block 2BL | Cosmos 2351"/>
    <x v="159"/>
    <x v="2418"/>
    <x v="1"/>
    <m/>
    <n v="0"/>
    <x v="0"/>
  </r>
  <r>
    <x v="2"/>
    <x v="93"/>
    <x v="3"/>
    <s v="Sat May 02, 1998 09:16 UTC"/>
    <s v="1998-05-02"/>
    <s v="09:16:00"/>
    <x v="9"/>
    <x v="26"/>
    <s v="Long March 2C/SD | Iridium SV69 &amp; SV71"/>
    <x v="198"/>
    <x v="2419"/>
    <x v="1"/>
    <m/>
    <n v="0"/>
    <x v="0"/>
  </r>
  <r>
    <x v="16"/>
    <x v="45"/>
    <x v="8"/>
    <s v="Wed Apr 29, 1998 04:36 UTC"/>
    <s v="1998-04-29"/>
    <s v="04:36:00"/>
    <x v="10"/>
    <x v="26"/>
    <s v="Proton K/Block-DM-2 | Cosmos 2350"/>
    <x v="150"/>
    <x v="2420"/>
    <x v="1"/>
    <m/>
    <n v="0"/>
    <x v="0"/>
  </r>
  <r>
    <x v="21"/>
    <x v="107"/>
    <x v="11"/>
    <s v="Tue Apr 28, 1998 22:53 UTC"/>
    <s v="1998-04-28"/>
    <s v="22:53:00"/>
    <x v="10"/>
    <x v="26"/>
    <s v="Ariane 44P | Nilesat-101 &amp; BSAT-1B"/>
    <x v="214"/>
    <x v="2421"/>
    <x v="1"/>
    <m/>
    <n v="0"/>
    <x v="0"/>
  </r>
  <r>
    <x v="44"/>
    <x v="91"/>
    <x v="1"/>
    <s v="Fri Apr 24, 1998 22:38 UTC"/>
    <s v="1998-04-24"/>
    <s v="22:38:00"/>
    <x v="10"/>
    <x v="26"/>
    <s v="Delta II 7920-10C | Globalstar-2"/>
    <x v="119"/>
    <x v="2422"/>
    <x v="1"/>
    <m/>
    <n v="0"/>
    <x v="0"/>
  </r>
  <r>
    <x v="29"/>
    <x v="51"/>
    <x v="1"/>
    <s v="Fri Apr 17, 1998 18:19 UTC"/>
    <s v="1998-04-17"/>
    <s v="18:19:00"/>
    <x v="10"/>
    <x v="26"/>
    <s v="Space Shuttle Columbia | STS-90"/>
    <x v="206"/>
    <x v="2423"/>
    <x v="1"/>
    <n v="450"/>
    <n v="37350"/>
    <x v="0"/>
  </r>
  <r>
    <x v="16"/>
    <x v="104"/>
    <x v="8"/>
    <s v="Tue Apr 07, 1998 02:13 UTC"/>
    <s v="1998-04-07"/>
    <s v="02:13:00"/>
    <x v="10"/>
    <x v="26"/>
    <s v="Proton-K/Block-DM2 | Iridium SV62 to 68"/>
    <x v="235"/>
    <x v="2424"/>
    <x v="1"/>
    <m/>
    <n v="0"/>
    <x v="0"/>
  </r>
  <r>
    <x v="22"/>
    <x v="65"/>
    <x v="1"/>
    <s v="Thu Apr 02, 1998 02:42 UTC"/>
    <s v="1998-04-02"/>
    <s v="02:42:00"/>
    <x v="10"/>
    <x v="26"/>
    <s v="Pegasus XL | TRACE"/>
    <x v="90"/>
    <x v="2425"/>
    <x v="0"/>
    <n v="40"/>
    <n v="3320"/>
    <x v="0"/>
  </r>
  <r>
    <x v="44"/>
    <x v="20"/>
    <x v="1"/>
    <s v="Mon Mar 30, 1998 06:02 UTC"/>
    <s v="1998-03-30"/>
    <s v="06:02:00"/>
    <x v="11"/>
    <x v="26"/>
    <s v="Delta II 7920-10C | MS-8"/>
    <x v="119"/>
    <x v="2426"/>
    <x v="1"/>
    <m/>
    <n v="0"/>
    <x v="0"/>
  </r>
  <r>
    <x v="2"/>
    <x v="93"/>
    <x v="3"/>
    <s v="Wed Mar 25, 1998 17:01 UTC"/>
    <s v="1998-03-25"/>
    <s v="17:01:00"/>
    <x v="11"/>
    <x v="26"/>
    <s v="Long March 2C/SD | Iridium SV51 &amp; SV61"/>
    <x v="198"/>
    <x v="2427"/>
    <x v="1"/>
    <m/>
    <n v="0"/>
    <x v="0"/>
  </r>
  <r>
    <x v="21"/>
    <x v="107"/>
    <x v="11"/>
    <s v="Tue Mar 24, 1998 01:46 UTC"/>
    <s v="1998-03-24"/>
    <s v="01:46:00"/>
    <x v="11"/>
    <x v="26"/>
    <s v="Ariane 40 | SPOT-4"/>
    <x v="226"/>
    <x v="2428"/>
    <x v="1"/>
    <m/>
    <n v="0"/>
    <x v="0"/>
  </r>
  <r>
    <x v="48"/>
    <x v="103"/>
    <x v="1"/>
    <s v="Mon Mar 16, 1998 21:32 UTC"/>
    <s v="1998-03-16"/>
    <s v="21:32:00"/>
    <x v="11"/>
    <x v="26"/>
    <s v="Atlas II | UHF F8"/>
    <x v="236"/>
    <x v="2429"/>
    <x v="1"/>
    <m/>
    <n v="0"/>
    <x v="0"/>
  </r>
  <r>
    <x v="16"/>
    <x v="71"/>
    <x v="8"/>
    <s v="Sat Mar 14, 1998 22:45 UTC"/>
    <s v="1998-03-14"/>
    <s v="22:45:00"/>
    <x v="11"/>
    <x v="26"/>
    <s v="Soyuz U | Progress M-38"/>
    <x v="122"/>
    <x v="2430"/>
    <x v="1"/>
    <n v="20"/>
    <n v="1660"/>
    <x v="0"/>
  </r>
  <r>
    <x v="36"/>
    <x v="101"/>
    <x v="1"/>
    <s v="Sat Feb 28, 1998 00:21 UTC"/>
    <s v="1998-02-28"/>
    <s v="00:21:00"/>
    <x v="0"/>
    <x v="26"/>
    <s v="Atlas IIAS | Intelsat 806"/>
    <x v="193"/>
    <x v="2431"/>
    <x v="1"/>
    <m/>
    <n v="0"/>
    <x v="0"/>
  </r>
  <r>
    <x v="21"/>
    <x v="107"/>
    <x v="11"/>
    <s v="Fri Feb 27, 1998 22:38 UTC"/>
    <s v="1998-02-27"/>
    <s v="22:38:00"/>
    <x v="0"/>
    <x v="26"/>
    <s v="Ariane 42P | Hotbird 4"/>
    <x v="210"/>
    <x v="2432"/>
    <x v="1"/>
    <m/>
    <n v="0"/>
    <x v="0"/>
  </r>
  <r>
    <x v="22"/>
    <x v="110"/>
    <x v="1"/>
    <s v="Thu Feb 26, 1998 07:07 UTC"/>
    <s v="1998-02-26"/>
    <s v="07:07:00"/>
    <x v="0"/>
    <x v="26"/>
    <s v="Pegasus XL | SNOE &amp; BATSAT"/>
    <x v="90"/>
    <x v="2433"/>
    <x v="0"/>
    <n v="40"/>
    <n v="3320"/>
    <x v="0"/>
  </r>
  <r>
    <x v="8"/>
    <x v="12"/>
    <x v="6"/>
    <s v="Sat Feb 21, 1998 07:55 UTC"/>
    <s v="1998-02-21"/>
    <s v="07:55:00"/>
    <x v="0"/>
    <x v="26"/>
    <s v="H-II | Kakehashi"/>
    <x v="237"/>
    <x v="2434"/>
    <x v="1"/>
    <m/>
    <n v="0"/>
    <x v="1"/>
  </r>
  <r>
    <x v="44"/>
    <x v="20"/>
    <x v="1"/>
    <s v="Wed Feb 18, 1998 13:58 UTC"/>
    <s v="1998-02-18"/>
    <s v="13:58:00"/>
    <x v="0"/>
    <x v="26"/>
    <s v="Delta II 7920-10C | MS-7"/>
    <x v="119"/>
    <x v="2435"/>
    <x v="1"/>
    <m/>
    <n v="0"/>
    <x v="0"/>
  </r>
  <r>
    <x v="0"/>
    <x v="22"/>
    <x v="8"/>
    <s v="Tue Feb 17, 1998 10:35 UTC"/>
    <s v="1998-02-17"/>
    <s v="10:35:00"/>
    <x v="0"/>
    <x v="26"/>
    <s v="Soyuz U | Cosmos 2349"/>
    <x v="122"/>
    <x v="2436"/>
    <x v="1"/>
    <n v="20"/>
    <n v="1660"/>
    <x v="0"/>
  </r>
  <r>
    <x v="44"/>
    <x v="91"/>
    <x v="1"/>
    <s v="Sat Feb 14, 1998 14:34 UTC"/>
    <s v="1998-02-14"/>
    <s v="14:34:00"/>
    <x v="0"/>
    <x v="26"/>
    <s v="Delta II 7420-10C | Globalstar-1"/>
    <x v="110"/>
    <x v="2437"/>
    <x v="1"/>
    <m/>
    <n v="0"/>
    <x v="0"/>
  </r>
  <r>
    <x v="22"/>
    <x v="76"/>
    <x v="1"/>
    <s v="Tue Feb 10, 1998 13:20 UTC"/>
    <s v="1998-02-10"/>
    <s v="13:20:00"/>
    <x v="0"/>
    <x v="26"/>
    <s v="Minotaur C (Taurus) | GFO &amp; Orbcomm 11 and 12"/>
    <x v="120"/>
    <x v="2438"/>
    <x v="0"/>
    <n v="45"/>
    <n v="3735"/>
    <x v="0"/>
  </r>
  <r>
    <x v="21"/>
    <x v="107"/>
    <x v="11"/>
    <s v="Wed Feb 04, 1998 23:29 UTC"/>
    <s v="1998-02-04"/>
    <s v="23:29:00"/>
    <x v="0"/>
    <x v="26"/>
    <s v="Ariane 44LP | Brasilsat B3 &amp; Inmarsat-3 F5"/>
    <x v="212"/>
    <x v="2439"/>
    <x v="1"/>
    <m/>
    <n v="0"/>
    <x v="0"/>
  </r>
  <r>
    <x v="48"/>
    <x v="103"/>
    <x v="1"/>
    <s v="Thu Jan 29, 1998 18:37 UTC"/>
    <s v="1998-01-29"/>
    <s v="18:37:00"/>
    <x v="1"/>
    <x v="26"/>
    <s v="Atlas IIA | NROL-5/SDS"/>
    <x v="207"/>
    <x v="2440"/>
    <x v="1"/>
    <m/>
    <n v="0"/>
    <x v="0"/>
  </r>
  <r>
    <x v="16"/>
    <x v="71"/>
    <x v="8"/>
    <s v="Thu Jan 29, 1998 16:33 UTC"/>
    <s v="1998-01-29"/>
    <s v="16:33:00"/>
    <x v="1"/>
    <x v="26"/>
    <s v="Soyuz U | Soyuz TM-27"/>
    <x v="122"/>
    <x v="2441"/>
    <x v="1"/>
    <n v="20"/>
    <n v="1660"/>
    <x v="0"/>
  </r>
  <r>
    <x v="29"/>
    <x v="6"/>
    <x v="1"/>
    <s v="Fri Jan 23, 1998 02:48 UTC"/>
    <s v="1998-01-23"/>
    <s v="02:48:00"/>
    <x v="1"/>
    <x v="26"/>
    <s v="Space Shuttle Endeavour | STS-89"/>
    <x v="156"/>
    <x v="2442"/>
    <x v="1"/>
    <n v="450"/>
    <n v="37350"/>
    <x v="0"/>
  </r>
  <r>
    <x v="25"/>
    <x v="43"/>
    <x v="12"/>
    <s v="Thu Jan 22, 1998 12:56 UTC"/>
    <s v="1998-01-22"/>
    <s v="12:56:00"/>
    <x v="1"/>
    <x v="26"/>
    <s v="Shavit-1 | Ofek-4"/>
    <x v="192"/>
    <x v="2443"/>
    <x v="1"/>
    <m/>
    <n v="0"/>
    <x v="2"/>
  </r>
  <r>
    <x v="44"/>
    <x v="87"/>
    <x v="1"/>
    <s v="Sat Jan 10, 1998 00:32 UTC"/>
    <s v="1998-01-10"/>
    <s v="00:32:00"/>
    <x v="1"/>
    <x v="26"/>
    <s v="Delta II 7925 | Skynet 4D"/>
    <x v="165"/>
    <x v="2444"/>
    <x v="1"/>
    <m/>
    <n v="0"/>
    <x v="0"/>
  </r>
  <r>
    <x v="48"/>
    <x v="60"/>
    <x v="1"/>
    <s v="Wed Jan 07, 1998 02:28 UTC"/>
    <s v="1998-01-07"/>
    <s v="02:28:00"/>
    <x v="1"/>
    <x v="26"/>
    <s v="Athena II | Lunar Prospector"/>
    <x v="230"/>
    <x v="2445"/>
    <x v="1"/>
    <m/>
    <n v="0"/>
    <x v="0"/>
  </r>
  <r>
    <x v="36"/>
    <x v="104"/>
    <x v="8"/>
    <s v="Wed Dec 24, 1997 23:19 UTC"/>
    <s v="1997-12-24"/>
    <s v="23:19:00"/>
    <x v="2"/>
    <x v="27"/>
    <s v="Proton-K/Block DM-3 | AsiaSat 3"/>
    <x v="229"/>
    <x v="2446"/>
    <x v="1"/>
    <m/>
    <n v="0"/>
    <x v="1"/>
  </r>
  <r>
    <x v="47"/>
    <x v="98"/>
    <x v="0"/>
    <s v="Wed Dec 24, 1997 13:32 UTC"/>
    <s v="1997-12-24"/>
    <s v="13:32:00"/>
    <x v="2"/>
    <x v="27"/>
    <s v="START-1 | Earlybird 1"/>
    <x v="181"/>
    <x v="2447"/>
    <x v="1"/>
    <m/>
    <n v="0"/>
    <x v="0"/>
  </r>
  <r>
    <x v="22"/>
    <x v="110"/>
    <x v="1"/>
    <s v="Tue Dec 23, 1997 19:11 UTC"/>
    <s v="1997-12-23"/>
    <s v="19:11:00"/>
    <x v="2"/>
    <x v="27"/>
    <s v="Pegasus XL/HAPS | Orbcomm A1-A8"/>
    <x v="225"/>
    <x v="2448"/>
    <x v="0"/>
    <n v="40"/>
    <n v="3320"/>
    <x v="0"/>
  </r>
  <r>
    <x v="21"/>
    <x v="107"/>
    <x v="11"/>
    <s v="Mon Dec 22, 1997 00:16 UTC"/>
    <s v="1997-12-22"/>
    <s v="00:16:00"/>
    <x v="2"/>
    <x v="27"/>
    <s v="Ariane 42L | Intelsat 804"/>
    <x v="211"/>
    <x v="2449"/>
    <x v="1"/>
    <m/>
    <n v="0"/>
    <x v="0"/>
  </r>
  <r>
    <x v="44"/>
    <x v="20"/>
    <x v="1"/>
    <s v="Sat Dec 20, 1997 13:16 UTC"/>
    <s v="1997-12-20"/>
    <s v="13:16:00"/>
    <x v="2"/>
    <x v="27"/>
    <s v="Delta II 7920-10C | MS-6"/>
    <x v="119"/>
    <x v="2450"/>
    <x v="1"/>
    <m/>
    <n v="0"/>
    <x v="0"/>
  </r>
  <r>
    <x v="16"/>
    <x v="71"/>
    <x v="8"/>
    <s v="Sat Dec 20, 1997 08:45 UTC"/>
    <s v="1997-12-20"/>
    <s v="08:45:00"/>
    <x v="2"/>
    <x v="27"/>
    <s v="Soyuz U | Progress M-37"/>
    <x v="122"/>
    <x v="2451"/>
    <x v="1"/>
    <n v="20"/>
    <n v="1660"/>
    <x v="0"/>
  </r>
  <r>
    <x v="0"/>
    <x v="85"/>
    <x v="0"/>
    <s v="Mon Dec 15, 1997 15:40 UTC"/>
    <s v="1997-12-15"/>
    <s v="15:40:00"/>
    <x v="2"/>
    <x v="27"/>
    <s v="Soyuz U | Cosmos 2348"/>
    <x v="122"/>
    <x v="2452"/>
    <x v="1"/>
    <n v="20"/>
    <n v="1660"/>
    <x v="0"/>
  </r>
  <r>
    <x v="0"/>
    <x v="96"/>
    <x v="8"/>
    <s v="Tue Dec 09, 1997 07:17 UTC"/>
    <s v="1997-12-09"/>
    <s v="07:17:00"/>
    <x v="2"/>
    <x v="27"/>
    <s v="Tsyklon-2 | Cosmos 2347"/>
    <x v="179"/>
    <x v="2453"/>
    <x v="1"/>
    <m/>
    <n v="0"/>
    <x v="0"/>
  </r>
  <r>
    <x v="36"/>
    <x v="101"/>
    <x v="1"/>
    <s v="Mon Dec 08, 1997 23:52 UTC"/>
    <s v="1997-12-08"/>
    <s v="23:52:00"/>
    <x v="2"/>
    <x v="27"/>
    <s v="Atlas IIAS | Galaxy 8i"/>
    <x v="193"/>
    <x v="2454"/>
    <x v="1"/>
    <m/>
    <n v="0"/>
    <x v="0"/>
  </r>
  <r>
    <x v="2"/>
    <x v="93"/>
    <x v="3"/>
    <s v="Mon Dec 08, 1997 07:16 UTC"/>
    <s v="1997-12-08"/>
    <s v="07:16:00"/>
    <x v="2"/>
    <x v="27"/>
    <s v="Long March 2C/SD | Iridium SV42 &amp; SV44"/>
    <x v="198"/>
    <x v="2455"/>
    <x v="1"/>
    <m/>
    <n v="0"/>
    <x v="0"/>
  </r>
  <r>
    <x v="36"/>
    <x v="104"/>
    <x v="8"/>
    <s v="Tue Dec 02, 1997 23:10 UTC"/>
    <s v="1997-12-02"/>
    <s v="23:10:00"/>
    <x v="2"/>
    <x v="27"/>
    <s v="Proton-K/Block DM-3 | Astra 1G"/>
    <x v="229"/>
    <x v="2456"/>
    <x v="1"/>
    <m/>
    <n v="0"/>
    <x v="0"/>
  </r>
  <r>
    <x v="21"/>
    <x v="107"/>
    <x v="11"/>
    <s v="Tue Dec 02, 1997 22:52 UTC"/>
    <s v="1997-12-02"/>
    <s v="22:52:00"/>
    <x v="2"/>
    <x v="27"/>
    <s v="Ariane 44P | JCSAT-5 &amp; Equator S"/>
    <x v="214"/>
    <x v="2457"/>
    <x v="1"/>
    <m/>
    <n v="0"/>
    <x v="0"/>
  </r>
  <r>
    <x v="8"/>
    <x v="12"/>
    <x v="6"/>
    <s v="Thu Nov 27, 1997 21:27 UTC"/>
    <s v="1997-11-27"/>
    <s v="21:27:00"/>
    <x v="3"/>
    <x v="27"/>
    <s v="H-II | TRMM &amp; Orihime/Hikoboshi"/>
    <x v="237"/>
    <x v="2458"/>
    <x v="1"/>
    <m/>
    <n v="0"/>
    <x v="0"/>
  </r>
  <r>
    <x v="29"/>
    <x v="51"/>
    <x v="1"/>
    <s v="Wed Nov 19, 1997 19:46 UTC"/>
    <s v="1997-11-19"/>
    <s v="19:46:00"/>
    <x v="3"/>
    <x v="27"/>
    <s v="Space Shuttle Columbia | STS-87"/>
    <x v="206"/>
    <x v="2459"/>
    <x v="1"/>
    <n v="450"/>
    <n v="37350"/>
    <x v="0"/>
  </r>
  <r>
    <x v="0"/>
    <x v="30"/>
    <x v="0"/>
    <s v="Tue Nov 18, 1997 11:14 UTC"/>
    <s v="1997-11-18"/>
    <s v="11:14:00"/>
    <x v="3"/>
    <x v="27"/>
    <s v="Soyuz U | Resurs-F1M"/>
    <x v="122"/>
    <x v="2309"/>
    <x v="1"/>
    <n v="20"/>
    <n v="1660"/>
    <x v="0"/>
  </r>
  <r>
    <x v="21"/>
    <x v="107"/>
    <x v="11"/>
    <s v="Wed Nov 12, 1997 21:48 UTC"/>
    <s v="1997-11-12"/>
    <s v="21:48:00"/>
    <x v="3"/>
    <x v="27"/>
    <s v="Ariane 44L | Sirius-2 &amp; Cakrawarta-1"/>
    <x v="205"/>
    <x v="2460"/>
    <x v="1"/>
    <m/>
    <n v="0"/>
    <x v="0"/>
  </r>
  <r>
    <x v="16"/>
    <x v="45"/>
    <x v="8"/>
    <s v="Wed Nov 12, 1997 17:00 UTC"/>
    <s v="1997-11-12"/>
    <s v="17:00:00"/>
    <x v="3"/>
    <x v="27"/>
    <s v="Proton-K/Block DM-2M | Kupon 1"/>
    <x v="187"/>
    <x v="2461"/>
    <x v="1"/>
    <m/>
    <n v="0"/>
    <x v="0"/>
  </r>
  <r>
    <x v="44"/>
    <x v="20"/>
    <x v="1"/>
    <s v="Sun Nov 09, 1997 01:34 UTC"/>
    <s v="1997-11-09"/>
    <s v="01:34:00"/>
    <x v="3"/>
    <x v="27"/>
    <s v="Delta II 7920-10C | MS-5"/>
    <x v="119"/>
    <x v="2462"/>
    <x v="1"/>
    <m/>
    <n v="0"/>
    <x v="0"/>
  </r>
  <r>
    <x v="48"/>
    <x v="15"/>
    <x v="1"/>
    <s v="Sat Nov 08, 1997 02:05 UTC"/>
    <s v="1997-11-08"/>
    <s v="02:05:00"/>
    <x v="3"/>
    <x v="27"/>
    <s v="Titan IV(401)A | NROL-4 (Trumpet)"/>
    <x v="234"/>
    <x v="2463"/>
    <x v="1"/>
    <m/>
    <n v="0"/>
    <x v="0"/>
  </r>
  <r>
    <x v="44"/>
    <x v="91"/>
    <x v="1"/>
    <s v="Thu Nov 06, 1997 00:30 UTC"/>
    <s v="1997-11-06"/>
    <s v="00:30:00"/>
    <x v="3"/>
    <x v="27"/>
    <s v="Delta II 7925 | USA-134 (GPS IIA-19)"/>
    <x v="165"/>
    <x v="2464"/>
    <x v="1"/>
    <m/>
    <n v="0"/>
    <x v="0"/>
  </r>
  <r>
    <x v="50"/>
    <x v="106"/>
    <x v="18"/>
    <s v="Sun Nov 02, 1997 12:25 UTC"/>
    <s v="1997-11-02"/>
    <s v="12:25:00"/>
    <x v="3"/>
    <x v="27"/>
    <s v="VLS-1 | SCD-2A"/>
    <x v="204"/>
    <x v="2465"/>
    <x v="1"/>
    <m/>
    <n v="0"/>
    <x v="2"/>
  </r>
  <r>
    <x v="32"/>
    <x v="37"/>
    <x v="11"/>
    <s v="Thu Oct 30, 1997 13:43 UTC"/>
    <s v="1997-10-30"/>
    <s v="13:43:00"/>
    <x v="4"/>
    <x v="27"/>
    <s v="Ariane 5 G | MaqSat-H, MaqSat-B &amp; YES"/>
    <x v="201"/>
    <x v="2466"/>
    <x v="1"/>
    <m/>
    <n v="0"/>
    <x v="1"/>
  </r>
  <r>
    <x v="48"/>
    <x v="103"/>
    <x v="1"/>
    <s v="Sat Oct 25, 1997 00:46 UTC"/>
    <s v="1997-10-25"/>
    <s v="00:46:00"/>
    <x v="4"/>
    <x v="27"/>
    <s v="Atlas IIA | DSCS IIIB-13"/>
    <x v="207"/>
    <x v="2467"/>
    <x v="1"/>
    <m/>
    <n v="0"/>
    <x v="0"/>
  </r>
  <r>
    <x v="48"/>
    <x v="5"/>
    <x v="1"/>
    <s v="Fri Oct 24, 1997 02:32 UTC"/>
    <s v="1997-10-24"/>
    <s v="02:32:00"/>
    <x v="4"/>
    <x v="27"/>
    <s v="Titan IV(403)A | NROL-3 (Lacrosse)"/>
    <x v="238"/>
    <x v="2468"/>
    <x v="1"/>
    <m/>
    <n v="0"/>
    <x v="0"/>
  </r>
  <r>
    <x v="22"/>
    <x v="110"/>
    <x v="1"/>
    <s v="Wed Oct 22, 1997 13:13 UTC"/>
    <s v="1997-10-22"/>
    <s v="13:13:00"/>
    <x v="4"/>
    <x v="27"/>
    <s v="Pegasus XL | STEP-4"/>
    <x v="90"/>
    <x v="2469"/>
    <x v="0"/>
    <n v="40"/>
    <n v="3320"/>
    <x v="0"/>
  </r>
  <r>
    <x v="2"/>
    <x v="18"/>
    <x v="3"/>
    <s v="Thu Oct 16, 1997 19:13 UTC"/>
    <s v="1997-10-16"/>
    <s v="19:13:00"/>
    <x v="4"/>
    <x v="27"/>
    <s v="Long March 3B | Apstar 2R"/>
    <x v="164"/>
    <x v="2470"/>
    <x v="1"/>
    <m/>
    <n v="0"/>
    <x v="0"/>
  </r>
  <r>
    <x v="48"/>
    <x v="1"/>
    <x v="1"/>
    <s v="Wed Oct 15, 1997 08:43 UTC"/>
    <s v="1997-10-15"/>
    <s v="08:43:00"/>
    <x v="4"/>
    <x v="27"/>
    <s v="Titan IV(401)B | Cassiniâ€“Huygens"/>
    <x v="202"/>
    <x v="2471"/>
    <x v="1"/>
    <m/>
    <n v="0"/>
    <x v="0"/>
  </r>
  <r>
    <x v="0"/>
    <x v="30"/>
    <x v="0"/>
    <s v="Thu Oct 09, 1997 17:59 UTC"/>
    <s v="1997-10-09"/>
    <s v="17:59:00"/>
    <x v="4"/>
    <x v="27"/>
    <s v="Soyuz U | Foton 11"/>
    <x v="122"/>
    <x v="2472"/>
    <x v="1"/>
    <n v="20"/>
    <n v="1660"/>
    <x v="0"/>
  </r>
  <r>
    <x v="36"/>
    <x v="101"/>
    <x v="1"/>
    <s v="Sun Oct 05, 1997 21:01 UTC"/>
    <s v="1997-10-05"/>
    <s v="21:01:00"/>
    <x v="4"/>
    <x v="27"/>
    <s v="Atlas IIAS | Echostar 3"/>
    <x v="193"/>
    <x v="2473"/>
    <x v="1"/>
    <m/>
    <n v="0"/>
    <x v="0"/>
  </r>
  <r>
    <x v="16"/>
    <x v="71"/>
    <x v="8"/>
    <s v="Sun Oct 05, 1997 15:08 UTC"/>
    <s v="1997-10-05"/>
    <s v="15:08:00"/>
    <x v="4"/>
    <x v="27"/>
    <s v="Soyuz U | Progress M-36"/>
    <x v="122"/>
    <x v="2474"/>
    <x v="1"/>
    <n v="20"/>
    <n v="1660"/>
    <x v="0"/>
  </r>
  <r>
    <x v="12"/>
    <x v="16"/>
    <x v="7"/>
    <s v="Mon Sep 29, 1997 04:47 UTC"/>
    <s v="1997-09-29"/>
    <s v="04:47:00"/>
    <x v="5"/>
    <x v="27"/>
    <s v="PSLV-G | IRS-1D"/>
    <x v="126"/>
    <x v="2475"/>
    <x v="1"/>
    <n v="25"/>
    <n v="2075"/>
    <x v="1"/>
  </r>
  <r>
    <x v="44"/>
    <x v="20"/>
    <x v="1"/>
    <s v="Sat Sep 27, 1997 01:23 UTC"/>
    <s v="1997-09-27"/>
    <s v="01:23:00"/>
    <x v="5"/>
    <x v="27"/>
    <s v="Delta II 7920-10C | MS-4"/>
    <x v="119"/>
    <x v="2476"/>
    <x v="1"/>
    <m/>
    <n v="0"/>
    <x v="0"/>
  </r>
  <r>
    <x v="29"/>
    <x v="6"/>
    <x v="1"/>
    <s v="Fri Sep 26, 1997 02:34 UTC"/>
    <s v="1997-09-26"/>
    <s v="02:34:00"/>
    <x v="5"/>
    <x v="27"/>
    <s v="Space Shuttle Atlantis | STS-86"/>
    <x v="154"/>
    <x v="2477"/>
    <x v="1"/>
    <n v="450"/>
    <n v="37350"/>
    <x v="0"/>
  </r>
  <r>
    <x v="0"/>
    <x v="30"/>
    <x v="0"/>
    <s v="Wed Sep 24, 1997 21:30 UTC"/>
    <s v="1997-09-24"/>
    <s v="21:30:00"/>
    <x v="5"/>
    <x v="27"/>
    <s v="Molniya-M /Block ML | Molniya-1T nÂ°166"/>
    <x v="184"/>
    <x v="2478"/>
    <x v="1"/>
    <m/>
    <n v="0"/>
    <x v="0"/>
  </r>
  <r>
    <x v="21"/>
    <x v="107"/>
    <x v="11"/>
    <s v="Tue Sep 23, 1997 23:58 UTC"/>
    <s v="1997-09-23"/>
    <s v="23:58:00"/>
    <x v="5"/>
    <x v="27"/>
    <s v="Ariane 42L | Intelsat 803"/>
    <x v="211"/>
    <x v="2479"/>
    <x v="1"/>
    <m/>
    <n v="0"/>
    <x v="0"/>
  </r>
  <r>
    <x v="0"/>
    <x v="90"/>
    <x v="0"/>
    <s v="Tue Sep 23, 1997 16:44 UTC"/>
    <s v="1997-09-23"/>
    <s v="16:44:00"/>
    <x v="5"/>
    <x v="27"/>
    <s v="Cosmos-3M | Cosmos 2346 &amp; FAISAT-2V"/>
    <x v="161"/>
    <x v="2480"/>
    <x v="1"/>
    <m/>
    <n v="0"/>
    <x v="0"/>
  </r>
  <r>
    <x v="16"/>
    <x v="104"/>
    <x v="8"/>
    <s v="Sun Sep 14, 1997 01:36 UTC"/>
    <s v="1997-09-14"/>
    <s v="01:36:00"/>
    <x v="5"/>
    <x v="27"/>
    <s v="Proton-K/Block-DM2 | Iridium SV27 to 33"/>
    <x v="235"/>
    <x v="2481"/>
    <x v="1"/>
    <m/>
    <n v="0"/>
    <x v="0"/>
  </r>
  <r>
    <x v="36"/>
    <x v="103"/>
    <x v="1"/>
    <s v="Thu Sep 04, 1997 12:03 UTC"/>
    <s v="1997-09-04"/>
    <s v="12:03:00"/>
    <x v="5"/>
    <x v="27"/>
    <s v="Atlas IIAS | GE-3"/>
    <x v="193"/>
    <x v="2482"/>
    <x v="1"/>
    <m/>
    <n v="0"/>
    <x v="0"/>
  </r>
  <r>
    <x v="21"/>
    <x v="107"/>
    <x v="11"/>
    <s v="Tue Sep 02, 1997 22:21 UTC"/>
    <s v="1997-09-02"/>
    <s v="22:21:00"/>
    <x v="5"/>
    <x v="27"/>
    <s v="Ariane 44LP | Hotbird 3 &amp; MÃ©tÃ©osat 7"/>
    <x v="212"/>
    <x v="2483"/>
    <x v="1"/>
    <m/>
    <n v="0"/>
    <x v="0"/>
  </r>
  <r>
    <x v="2"/>
    <x v="93"/>
    <x v="3"/>
    <s v="Mon Sep 01, 1997 14:00 UTC"/>
    <s v="1997-09-01"/>
    <s v="14:00:00"/>
    <x v="5"/>
    <x v="27"/>
    <s v="Long March 2C/SD | Iridium-MFS 1 &amp; 2"/>
    <x v="198"/>
    <x v="2484"/>
    <x v="1"/>
    <m/>
    <n v="0"/>
    <x v="0"/>
  </r>
  <r>
    <x v="22"/>
    <x v="65"/>
    <x v="1"/>
    <s v="Fri Aug 29, 1997 15:02 UTC"/>
    <s v="1997-08-29"/>
    <s v="15:02:00"/>
    <x v="6"/>
    <x v="27"/>
    <s v="Pegasus XL | FORTE"/>
    <x v="90"/>
    <x v="2485"/>
    <x v="0"/>
    <n v="40"/>
    <n v="3320"/>
    <x v="0"/>
  </r>
  <r>
    <x v="36"/>
    <x v="104"/>
    <x v="8"/>
    <s v="Thu Aug 28, 1997 00:33 UTC"/>
    <s v="1997-08-28"/>
    <s v="00:33:00"/>
    <x v="6"/>
    <x v="27"/>
    <s v="Proton-K/Block DM-3 | PAS 5"/>
    <x v="229"/>
    <x v="2486"/>
    <x v="1"/>
    <m/>
    <n v="0"/>
    <x v="0"/>
  </r>
  <r>
    <x v="44"/>
    <x v="91"/>
    <x v="1"/>
    <s v="Mon Aug 25, 1997 14:39 UTC"/>
    <s v="1997-08-25"/>
    <s v="14:39:00"/>
    <x v="6"/>
    <x v="27"/>
    <s v="Delta II 7920-8 | Advanced Composition Explorer"/>
    <x v="239"/>
    <x v="2487"/>
    <x v="1"/>
    <m/>
    <n v="0"/>
    <x v="0"/>
  </r>
  <r>
    <x v="48"/>
    <x v="56"/>
    <x v="1"/>
    <s v="Sat Aug 23, 1997 06:51 UTC"/>
    <s v="1997-08-23"/>
    <s v="06:51:00"/>
    <x v="6"/>
    <x v="27"/>
    <s v="Athena I | Lewis"/>
    <x v="213"/>
    <x v="2488"/>
    <x v="1"/>
    <m/>
    <n v="0"/>
    <x v="0"/>
  </r>
  <r>
    <x v="44"/>
    <x v="20"/>
    <x v="1"/>
    <s v="Thu Aug 21, 1997 00:38 UTC"/>
    <s v="1997-08-21"/>
    <s v="00:38:00"/>
    <x v="6"/>
    <x v="27"/>
    <s v="Delta II 7920-10C | MS-3"/>
    <x v="119"/>
    <x v="2489"/>
    <x v="1"/>
    <m/>
    <n v="0"/>
    <x v="0"/>
  </r>
  <r>
    <x v="2"/>
    <x v="18"/>
    <x v="3"/>
    <s v="Tue Aug 19, 1997 17:50 UTC"/>
    <s v="1997-08-19"/>
    <s v="17:50:00"/>
    <x v="6"/>
    <x v="27"/>
    <s v="Long March 3B | Agila 2"/>
    <x v="164"/>
    <x v="2490"/>
    <x v="1"/>
    <m/>
    <n v="0"/>
    <x v="0"/>
  </r>
  <r>
    <x v="16"/>
    <x v="45"/>
    <x v="8"/>
    <s v="Thu Aug 14, 1997 20:49 UTC"/>
    <s v="1997-08-14"/>
    <s v="20:49:00"/>
    <x v="6"/>
    <x v="27"/>
    <s v="Proton K/Block-DM-2 | Cosmos 2345"/>
    <x v="150"/>
    <x v="2491"/>
    <x v="1"/>
    <m/>
    <n v="0"/>
    <x v="1"/>
  </r>
  <r>
    <x v="21"/>
    <x v="107"/>
    <x v="11"/>
    <s v="Fri Aug 08, 1997 06:46 UTC"/>
    <s v="1997-08-08"/>
    <s v="06:46:00"/>
    <x v="6"/>
    <x v="27"/>
    <s v="Ariane 44P | Panamsat 6"/>
    <x v="214"/>
    <x v="2492"/>
    <x v="1"/>
    <m/>
    <n v="0"/>
    <x v="0"/>
  </r>
  <r>
    <x v="29"/>
    <x v="6"/>
    <x v="1"/>
    <s v="Thu Aug 07, 1997 14:41 UTC"/>
    <s v="1997-08-07"/>
    <s v="14:41:00"/>
    <x v="6"/>
    <x v="27"/>
    <s v="Space Shuttle Discovery | STS-85"/>
    <x v="157"/>
    <x v="2493"/>
    <x v="1"/>
    <n v="450"/>
    <n v="37350"/>
    <x v="0"/>
  </r>
  <r>
    <x v="16"/>
    <x v="71"/>
    <x v="8"/>
    <s v="Tue Aug 05, 1997 15:35 UTC"/>
    <s v="1997-08-05"/>
    <s v="15:35:00"/>
    <x v="6"/>
    <x v="27"/>
    <s v="Soyuz U | Soyuz TM-26"/>
    <x v="122"/>
    <x v="2494"/>
    <x v="1"/>
    <n v="20"/>
    <n v="1660"/>
    <x v="0"/>
  </r>
  <r>
    <x v="22"/>
    <x v="112"/>
    <x v="19"/>
    <s v="Fri Aug 01, 1997 20:20 UTC"/>
    <s v="1997-08-01"/>
    <s v="20:20:00"/>
    <x v="6"/>
    <x v="27"/>
    <s v="Pegasus XL | OrbView-2"/>
    <x v="90"/>
    <x v="2495"/>
    <x v="0"/>
    <n v="40"/>
    <n v="3320"/>
    <x v="0"/>
  </r>
  <r>
    <x v="36"/>
    <x v="101"/>
    <x v="1"/>
    <s v="Mon Jul 28, 1997 01:15 UTC"/>
    <s v="1997-07-28"/>
    <s v="01:15:00"/>
    <x v="7"/>
    <x v="27"/>
    <s v="Atlas IIAS | Superbird C"/>
    <x v="193"/>
    <x v="2496"/>
    <x v="1"/>
    <m/>
    <n v="0"/>
    <x v="0"/>
  </r>
  <r>
    <x v="44"/>
    <x v="91"/>
    <x v="1"/>
    <s v="Wed Jul 23, 1997 03:43 UTC"/>
    <s v="1997-07-23"/>
    <s v="03:43:00"/>
    <x v="7"/>
    <x v="27"/>
    <s v="Delta II 7925 | USA-132 (GPS IIR-2)"/>
    <x v="165"/>
    <x v="2497"/>
    <x v="1"/>
    <m/>
    <n v="0"/>
    <x v="0"/>
  </r>
  <r>
    <x v="44"/>
    <x v="20"/>
    <x v="1"/>
    <s v="Wed Jul 09, 1997 13:04 UTC"/>
    <s v="1997-07-09"/>
    <s v="13:04:00"/>
    <x v="7"/>
    <x v="27"/>
    <s v="Delta II 7920-10C | MS-2"/>
    <x v="119"/>
    <x v="2498"/>
    <x v="1"/>
    <m/>
    <n v="0"/>
    <x v="0"/>
  </r>
  <r>
    <x v="16"/>
    <x v="71"/>
    <x v="8"/>
    <s v="Sat Jul 05, 1997 04:11 UTC"/>
    <s v="1997-07-05"/>
    <s v="04:11:00"/>
    <x v="7"/>
    <x v="27"/>
    <s v="Soyuz U | Progress M-35"/>
    <x v="122"/>
    <x v="2499"/>
    <x v="1"/>
    <n v="20"/>
    <n v="1660"/>
    <x v="0"/>
  </r>
  <r>
    <x v="29"/>
    <x v="6"/>
    <x v="1"/>
    <s v="Tue Jul 01, 1997 18:02 UTC"/>
    <s v="1997-07-01"/>
    <s v="18:02:00"/>
    <x v="7"/>
    <x v="27"/>
    <s v="Space Shuttle Columbia | STS-94"/>
    <x v="206"/>
    <x v="2500"/>
    <x v="1"/>
    <n v="450"/>
    <n v="37350"/>
    <x v="0"/>
  </r>
  <r>
    <x v="21"/>
    <x v="107"/>
    <x v="11"/>
    <s v="Wed Jun 25, 1997 23:44 UTC"/>
    <s v="1997-06-25"/>
    <s v="23:44:00"/>
    <x v="8"/>
    <x v="27"/>
    <s v="Ariane 44P | Intelsat 802"/>
    <x v="214"/>
    <x v="2501"/>
    <x v="1"/>
    <m/>
    <n v="0"/>
    <x v="0"/>
  </r>
  <r>
    <x v="16"/>
    <x v="104"/>
    <x v="8"/>
    <s v="Wed Jun 18, 1997 14:02 UTC"/>
    <s v="1997-06-18"/>
    <s v="14:02:00"/>
    <x v="8"/>
    <x v="27"/>
    <s v="Proton-K/Block-DM2 | Iridium SV09 to 14 &amp; 16"/>
    <x v="235"/>
    <x v="2502"/>
    <x v="1"/>
    <m/>
    <n v="0"/>
    <x v="0"/>
  </r>
  <r>
    <x v="2"/>
    <x v="3"/>
    <x v="3"/>
    <s v="Tue Jun 10, 1997 12:01 UTC"/>
    <s v="1997-06-10"/>
    <s v="12:01:00"/>
    <x v="8"/>
    <x v="27"/>
    <s v="Long March 3 | Fengyun-2A"/>
    <x v="222"/>
    <x v="2503"/>
    <x v="1"/>
    <m/>
    <n v="0"/>
    <x v="0"/>
  </r>
  <r>
    <x v="16"/>
    <x v="45"/>
    <x v="8"/>
    <s v="Fri Jun 06, 1997 16:56 UTC"/>
    <s v="1997-06-06"/>
    <s v="16:56:00"/>
    <x v="8"/>
    <x v="27"/>
    <s v="Proton-K/Block DM-5 | Cosmos 2344"/>
    <x v="208"/>
    <x v="2504"/>
    <x v="1"/>
    <m/>
    <n v="0"/>
    <x v="0"/>
  </r>
  <r>
    <x v="21"/>
    <x v="107"/>
    <x v="11"/>
    <s v="Tue Jun 03, 1997 23:20 UTC"/>
    <s v="1997-06-03"/>
    <s v="23:20:00"/>
    <x v="8"/>
    <x v="27"/>
    <s v="Ariane 44L | Inmarsat 3 F4 &amp; Insat 2D"/>
    <x v="205"/>
    <x v="2505"/>
    <x v="1"/>
    <m/>
    <n v="0"/>
    <x v="0"/>
  </r>
  <r>
    <x v="36"/>
    <x v="104"/>
    <x v="8"/>
    <s v="Sat May 24, 1997 17:00 UTC"/>
    <s v="1997-05-24"/>
    <s v="17:00:00"/>
    <x v="9"/>
    <x v="27"/>
    <s v="Proton-K/Block DM-4 | Telstar 5"/>
    <x v="223"/>
    <x v="2506"/>
    <x v="1"/>
    <m/>
    <n v="0"/>
    <x v="0"/>
  </r>
  <r>
    <x v="44"/>
    <x v="91"/>
    <x v="1"/>
    <s v="Tue May 20, 1997 22:39 UTC"/>
    <s v="1997-05-20"/>
    <s v="22:39:00"/>
    <x v="9"/>
    <x v="27"/>
    <s v="Delta II 7925 | Thor II"/>
    <x v="165"/>
    <x v="2507"/>
    <x v="1"/>
    <m/>
    <n v="0"/>
    <x v="0"/>
  </r>
  <r>
    <x v="0"/>
    <x v="75"/>
    <x v="8"/>
    <s v="Tue May 20, 1997 07:07 UTC"/>
    <s v="1997-05-20"/>
    <s v="07:07:00"/>
    <x v="9"/>
    <x v="27"/>
    <s v="Zenit-2 | Tselina-2 nÂ°19"/>
    <x v="175"/>
    <x v="2508"/>
    <x v="1"/>
    <m/>
    <n v="0"/>
    <x v="2"/>
  </r>
  <r>
    <x v="0"/>
    <x v="22"/>
    <x v="8"/>
    <s v="Thu May 15, 1997 12:09 UTC"/>
    <s v="1997-05-15"/>
    <s v="12:09:00"/>
    <x v="9"/>
    <x v="27"/>
    <s v="Soyuz U | Cosmos 2343"/>
    <x v="122"/>
    <x v="2509"/>
    <x v="1"/>
    <n v="20"/>
    <n v="1660"/>
    <x v="0"/>
  </r>
  <r>
    <x v="29"/>
    <x v="6"/>
    <x v="1"/>
    <s v="Thu May 15, 1997 08:07 UTC"/>
    <s v="1997-05-15"/>
    <s v="08:07:00"/>
    <x v="9"/>
    <x v="27"/>
    <s v="Space Shuttle Atlantis | STS-84"/>
    <x v="154"/>
    <x v="2510"/>
    <x v="1"/>
    <n v="450"/>
    <n v="37350"/>
    <x v="0"/>
  </r>
  <r>
    <x v="0"/>
    <x v="0"/>
    <x v="0"/>
    <s v="Wed May 14, 1997 00:33 UTC"/>
    <s v="1997-05-14"/>
    <s v="00:33:00"/>
    <x v="9"/>
    <x v="27"/>
    <s v="Molniya-M /Block 2BL | Cosmos 2342"/>
    <x v="159"/>
    <x v="2511"/>
    <x v="1"/>
    <m/>
    <n v="0"/>
    <x v="0"/>
  </r>
  <r>
    <x v="2"/>
    <x v="18"/>
    <x v="3"/>
    <s v="Sun May 11, 1997 16:17 UTC"/>
    <s v="1997-05-11"/>
    <s v="16:17:00"/>
    <x v="9"/>
    <x v="27"/>
    <s v="Long March 3A | ChinaSat-6"/>
    <x v="112"/>
    <x v="2512"/>
    <x v="0"/>
    <n v="69.7"/>
    <n v="5785.1"/>
    <x v="0"/>
  </r>
  <r>
    <x v="44"/>
    <x v="20"/>
    <x v="1"/>
    <s v="Mon May 05, 1997 14:55 UTC"/>
    <s v="1997-05-05"/>
    <s v="14:55:00"/>
    <x v="9"/>
    <x v="27"/>
    <s v="Delta II 7920-10C | MS-1"/>
    <x v="119"/>
    <x v="2513"/>
    <x v="1"/>
    <m/>
    <n v="0"/>
    <x v="0"/>
  </r>
  <r>
    <x v="48"/>
    <x v="101"/>
    <x v="1"/>
    <s v="Fri Apr 25, 1997 05:49 UTC"/>
    <s v="1997-04-25"/>
    <s v="05:49:00"/>
    <x v="10"/>
    <x v="27"/>
    <s v="Atlas I | GOES-K"/>
    <x v="240"/>
    <x v="2514"/>
    <x v="1"/>
    <m/>
    <n v="0"/>
    <x v="0"/>
  </r>
  <r>
    <x v="22"/>
    <x v="112"/>
    <x v="19"/>
    <s v="Mon Apr 21, 1997 11:59 UTC"/>
    <s v="1997-04-21"/>
    <s v="11:59:00"/>
    <x v="10"/>
    <x v="27"/>
    <s v="Pegasus XL | MiniSat &amp; Celestis space burial"/>
    <x v="90"/>
    <x v="2515"/>
    <x v="0"/>
    <n v="40"/>
    <n v="3320"/>
    <x v="0"/>
  </r>
  <r>
    <x v="0"/>
    <x v="90"/>
    <x v="0"/>
    <s v="Thu Apr 17, 1997 13:03 UTC"/>
    <s v="1997-04-17"/>
    <s v="13:03:00"/>
    <x v="10"/>
    <x v="27"/>
    <s v="Cosmos-3M | Cosmos 2341"/>
    <x v="161"/>
    <x v="2516"/>
    <x v="1"/>
    <m/>
    <n v="0"/>
    <x v="0"/>
  </r>
  <r>
    <x v="21"/>
    <x v="107"/>
    <x v="11"/>
    <s v="Wed Apr 16, 1997 23:08 UTC"/>
    <s v="1997-04-16"/>
    <s v="23:08:00"/>
    <x v="10"/>
    <x v="27"/>
    <s v="Ariane 44LP | Thaicom 3 &amp; BSAT 1a"/>
    <x v="212"/>
    <x v="2517"/>
    <x v="1"/>
    <m/>
    <n v="0"/>
    <x v="0"/>
  </r>
  <r>
    <x v="0"/>
    <x v="85"/>
    <x v="0"/>
    <s v="Wed Apr 09, 1997 08:58 UTC"/>
    <s v="1997-04-09"/>
    <s v="08:58:00"/>
    <x v="10"/>
    <x v="27"/>
    <s v="Molniya-M /Block 2BL | Cosmos 2340"/>
    <x v="159"/>
    <x v="2518"/>
    <x v="1"/>
    <m/>
    <n v="0"/>
    <x v="0"/>
  </r>
  <r>
    <x v="16"/>
    <x v="71"/>
    <x v="8"/>
    <s v="Sun Apr 06, 1997 16:04 UTC"/>
    <s v="1997-04-06"/>
    <s v="16:04:00"/>
    <x v="10"/>
    <x v="27"/>
    <s v="Soyuz U | Progress M-34"/>
    <x v="122"/>
    <x v="2519"/>
    <x v="1"/>
    <n v="20"/>
    <n v="1660"/>
    <x v="0"/>
  </r>
  <r>
    <x v="29"/>
    <x v="6"/>
    <x v="1"/>
    <s v="Fri Apr 04, 1997 19:20 UTC"/>
    <s v="1997-04-04"/>
    <s v="19:20:00"/>
    <x v="10"/>
    <x v="27"/>
    <s v="Space Shuttle Columbia | STS-83"/>
    <x v="206"/>
    <x v="2520"/>
    <x v="1"/>
    <n v="450"/>
    <n v="37350"/>
    <x v="0"/>
  </r>
  <r>
    <x v="48"/>
    <x v="105"/>
    <x v="1"/>
    <s v="Fri Apr 04, 1997 16:47 UTC"/>
    <s v="1997-04-04"/>
    <s v="16:47:00"/>
    <x v="10"/>
    <x v="27"/>
    <s v="Titan II(23)G | USA-131"/>
    <x v="200"/>
    <x v="2521"/>
    <x v="1"/>
    <n v="35"/>
    <n v="2905"/>
    <x v="0"/>
  </r>
  <r>
    <x v="36"/>
    <x v="103"/>
    <x v="1"/>
    <s v="Sat Mar 08, 1997 06:01 UTC"/>
    <s v="1997-03-08"/>
    <s v="06:01:00"/>
    <x v="11"/>
    <x v="27"/>
    <s v="Atlas IIA | Tempo 2"/>
    <x v="207"/>
    <x v="2522"/>
    <x v="1"/>
    <m/>
    <n v="0"/>
    <x v="0"/>
  </r>
  <r>
    <x v="47"/>
    <x v="98"/>
    <x v="0"/>
    <s v="Tue Mar 04, 1997 02:00 UTC"/>
    <s v="1997-03-04"/>
    <s v="02:00:00"/>
    <x v="11"/>
    <x v="27"/>
    <s v="START-1 | Zeya"/>
    <x v="181"/>
    <x v="2523"/>
    <x v="1"/>
    <m/>
    <n v="0"/>
    <x v="0"/>
  </r>
  <r>
    <x v="21"/>
    <x v="107"/>
    <x v="11"/>
    <s v="Sat Mar 01, 1997 01:07 UTC"/>
    <s v="1997-03-01"/>
    <s v="01:07:00"/>
    <x v="11"/>
    <x v="27"/>
    <s v="Ariane 44P | Intelsat 801"/>
    <x v="214"/>
    <x v="2524"/>
    <x v="1"/>
    <m/>
    <n v="0"/>
    <x v="0"/>
  </r>
  <r>
    <x v="48"/>
    <x v="1"/>
    <x v="1"/>
    <s v="Sun Feb 23, 1997 20:20 UTC"/>
    <s v="1997-02-23"/>
    <s v="20:20:00"/>
    <x v="0"/>
    <x v="27"/>
    <s v="Titan IV(402)B | DSP-18 (USA-130)"/>
    <x v="197"/>
    <x v="2525"/>
    <x v="1"/>
    <m/>
    <n v="0"/>
    <x v="0"/>
  </r>
  <r>
    <x v="36"/>
    <x v="101"/>
    <x v="1"/>
    <s v="Mon Feb 17, 1997 01:42 UTC"/>
    <s v="1997-02-17"/>
    <s v="01:42:00"/>
    <x v="0"/>
    <x v="27"/>
    <s v="Atlas IIAS | JCSAT-4"/>
    <x v="193"/>
    <x v="2526"/>
    <x v="1"/>
    <m/>
    <n v="0"/>
    <x v="0"/>
  </r>
  <r>
    <x v="0"/>
    <x v="95"/>
    <x v="0"/>
    <s v="Fri Feb 14, 1997 03:47 UTC"/>
    <s v="1997-02-14"/>
    <s v="03:47:00"/>
    <x v="0"/>
    <x v="27"/>
    <s v="Tsyklon-3 | Cosmos 2337 to 2339 &amp; Goniets nÂ°4 to 6"/>
    <x v="170"/>
    <x v="2527"/>
    <x v="1"/>
    <m/>
    <n v="0"/>
    <x v="0"/>
  </r>
  <r>
    <x v="45"/>
    <x v="54"/>
    <x v="6"/>
    <s v="Wed Feb 12, 1997 04:50 UTC"/>
    <s v="1997-02-12"/>
    <s v="04:50:00"/>
    <x v="0"/>
    <x v="27"/>
    <s v="Mu-V/M-24 | Haruka"/>
    <x v="224"/>
    <x v="2528"/>
    <x v="1"/>
    <m/>
    <n v="0"/>
    <x v="0"/>
  </r>
  <r>
    <x v="29"/>
    <x v="6"/>
    <x v="1"/>
    <s v="Tue Feb 11, 1997 08:55 UTC"/>
    <s v="1997-02-11"/>
    <s v="08:55:00"/>
    <x v="0"/>
    <x v="27"/>
    <s v="Space Shuttle Discovery | STS-82"/>
    <x v="157"/>
    <x v="2529"/>
    <x v="1"/>
    <n v="450"/>
    <n v="37350"/>
    <x v="0"/>
  </r>
  <r>
    <x v="16"/>
    <x v="71"/>
    <x v="8"/>
    <s v="Mon Feb 10, 1997 14:09 UTC"/>
    <s v="1997-02-10"/>
    <s v="14:09:00"/>
    <x v="0"/>
    <x v="27"/>
    <s v="Soyuz U | Soyuz TM-25"/>
    <x v="122"/>
    <x v="2530"/>
    <x v="1"/>
    <n v="20"/>
    <n v="1660"/>
    <x v="0"/>
  </r>
  <r>
    <x v="21"/>
    <x v="107"/>
    <x v="11"/>
    <s v="Thu Jan 30, 1997 22:04 UTC"/>
    <s v="1997-01-30"/>
    <s v="22:04:00"/>
    <x v="1"/>
    <x v="27"/>
    <s v="Ariane 44L | GE-2 &amp; Nahuel 1A"/>
    <x v="205"/>
    <x v="2531"/>
    <x v="1"/>
    <m/>
    <n v="0"/>
    <x v="0"/>
  </r>
  <r>
    <x v="44"/>
    <x v="91"/>
    <x v="1"/>
    <s v="Fri Jan 17, 1997 16:28 UTC"/>
    <s v="1997-01-17"/>
    <s v="16:28:00"/>
    <x v="1"/>
    <x v="27"/>
    <s v="Delta II 7925 | GPS IIR-1"/>
    <x v="165"/>
    <x v="2532"/>
    <x v="1"/>
    <m/>
    <n v="0"/>
    <x v="2"/>
  </r>
  <r>
    <x v="29"/>
    <x v="51"/>
    <x v="1"/>
    <s v="Sun Jan 12, 1997 09:27 UTC"/>
    <s v="1997-01-12"/>
    <s v="09:27:00"/>
    <x v="1"/>
    <x v="27"/>
    <s v="Space Shuttle Atlantis | STS-81"/>
    <x v="154"/>
    <x v="2533"/>
    <x v="1"/>
    <n v="450"/>
    <n v="37350"/>
    <x v="0"/>
  </r>
  <r>
    <x v="0"/>
    <x v="0"/>
    <x v="0"/>
    <s v="Tue Dec 24, 1996 13:50 UTC"/>
    <s v="1996-12-24"/>
    <s v="13:50:00"/>
    <x v="2"/>
    <x v="28"/>
    <s v="Soyuz U | Bion 11"/>
    <x v="122"/>
    <x v="2534"/>
    <x v="1"/>
    <n v="20"/>
    <n v="1660"/>
    <x v="0"/>
  </r>
  <r>
    <x v="48"/>
    <x v="5"/>
    <x v="1"/>
    <s v="Fri Dec 20, 1996 18:04 UTC"/>
    <s v="1996-12-20"/>
    <s v="18:04:00"/>
    <x v="2"/>
    <x v="28"/>
    <s v="Titan IV(404)A | KH-11 12 (NROL-2)"/>
    <x v="241"/>
    <x v="2535"/>
    <x v="1"/>
    <m/>
    <n v="0"/>
    <x v="0"/>
  </r>
  <r>
    <x v="0"/>
    <x v="90"/>
    <x v="0"/>
    <s v="Fri Dec 20, 1996 06:43 UTC"/>
    <s v="1996-12-20"/>
    <s v="06:43:00"/>
    <x v="2"/>
    <x v="28"/>
    <s v="Cosmos-3M | Cosmos 2336"/>
    <x v="161"/>
    <x v="2536"/>
    <x v="1"/>
    <m/>
    <n v="0"/>
    <x v="0"/>
  </r>
  <r>
    <x v="36"/>
    <x v="101"/>
    <x v="1"/>
    <s v="Wed Dec 18, 1996 01:57 UTC"/>
    <s v="1996-12-18"/>
    <s v="01:57:00"/>
    <x v="2"/>
    <x v="28"/>
    <s v="Atlas IIA | Inmarsat 3-F3"/>
    <x v="207"/>
    <x v="2537"/>
    <x v="1"/>
    <m/>
    <n v="0"/>
    <x v="0"/>
  </r>
  <r>
    <x v="0"/>
    <x v="96"/>
    <x v="8"/>
    <s v="Wed Dec 11, 1996 12:00 UTC"/>
    <s v="1996-12-11"/>
    <s v="12:00:00"/>
    <x v="2"/>
    <x v="28"/>
    <s v="Tsyklon-2 | Cosmos 2335"/>
    <x v="179"/>
    <x v="2538"/>
    <x v="1"/>
    <m/>
    <n v="0"/>
    <x v="0"/>
  </r>
  <r>
    <x v="44"/>
    <x v="87"/>
    <x v="1"/>
    <s v="Wed Dec 04, 1996 06:58 UTC"/>
    <s v="1996-12-04"/>
    <s v="06:58:00"/>
    <x v="2"/>
    <x v="28"/>
    <s v="Delta II 7925 | Mars Pathfinder"/>
    <x v="165"/>
    <x v="2539"/>
    <x v="1"/>
    <m/>
    <n v="0"/>
    <x v="0"/>
  </r>
  <r>
    <x v="36"/>
    <x v="103"/>
    <x v="1"/>
    <s v="Thu Nov 21, 1996 20:47 UTC"/>
    <s v="1996-11-21"/>
    <s v="20:47:00"/>
    <x v="3"/>
    <x v="28"/>
    <s v="Atlas IIA | Hot Bird 2"/>
    <x v="207"/>
    <x v="2540"/>
    <x v="1"/>
    <m/>
    <n v="0"/>
    <x v="0"/>
  </r>
  <r>
    <x v="16"/>
    <x v="71"/>
    <x v="8"/>
    <s v="Tue Nov 19, 1996 23:20 UTC"/>
    <s v="1996-11-19"/>
    <s v="23:20:00"/>
    <x v="3"/>
    <x v="28"/>
    <s v="Soyuz U | Progress M-33"/>
    <x v="122"/>
    <x v="2541"/>
    <x v="1"/>
    <n v="20"/>
    <n v="1660"/>
    <x v="0"/>
  </r>
  <r>
    <x v="29"/>
    <x v="51"/>
    <x v="1"/>
    <s v="Tue Nov 19, 1996 19:55 UTC"/>
    <s v="1996-11-19"/>
    <s v="19:55:00"/>
    <x v="3"/>
    <x v="28"/>
    <s v="Space Shuttle Columbia | STS-80"/>
    <x v="206"/>
    <x v="2542"/>
    <x v="1"/>
    <n v="450"/>
    <n v="37350"/>
    <x v="0"/>
  </r>
  <r>
    <x v="16"/>
    <x v="45"/>
    <x v="8"/>
    <s v="Sat Nov 16, 1996 20:48 UTC"/>
    <s v="1996-11-16"/>
    <s v="20:48:00"/>
    <x v="3"/>
    <x v="28"/>
    <s v="Proton-K/Block D-2 | Mars 96"/>
    <x v="242"/>
    <x v="2543"/>
    <x v="1"/>
    <m/>
    <n v="0"/>
    <x v="2"/>
  </r>
  <r>
    <x v="21"/>
    <x v="107"/>
    <x v="11"/>
    <s v="Wed Nov 13, 1996 22:40 UTC"/>
    <s v="1996-11-13"/>
    <s v="22:40:00"/>
    <x v="3"/>
    <x v="28"/>
    <s v="Ariane 44L | Arabsat-2B &amp; Measat-2"/>
    <x v="205"/>
    <x v="2544"/>
    <x v="1"/>
    <m/>
    <n v="0"/>
    <x v="0"/>
  </r>
  <r>
    <x v="44"/>
    <x v="91"/>
    <x v="1"/>
    <s v="Thu Nov 07, 1996 17:00 UTC"/>
    <s v="1996-11-07"/>
    <s v="17:00:00"/>
    <x v="3"/>
    <x v="28"/>
    <s v="Delta II 7925 | Mars Global Surveyor"/>
    <x v="165"/>
    <x v="2545"/>
    <x v="1"/>
    <m/>
    <n v="0"/>
    <x v="0"/>
  </r>
  <r>
    <x v="22"/>
    <x v="65"/>
    <x v="1"/>
    <s v="Mon Nov 04, 1996 17:08 UTC"/>
    <s v="1996-11-04"/>
    <s v="17:08:00"/>
    <x v="3"/>
    <x v="28"/>
    <s v="Pegasus XL | HETE &amp; SAC-B"/>
    <x v="90"/>
    <x v="2546"/>
    <x v="0"/>
    <n v="40"/>
    <n v="3320"/>
    <x v="2"/>
  </r>
  <r>
    <x v="0"/>
    <x v="0"/>
    <x v="0"/>
    <s v="Thu Oct 24, 1996 11:37 UTC"/>
    <s v="1996-10-24"/>
    <s v="11:37:00"/>
    <x v="4"/>
    <x v="28"/>
    <s v="Molniya-M /Block ML | Molniya-3 nÂ°165"/>
    <x v="184"/>
    <x v="2547"/>
    <x v="1"/>
    <m/>
    <n v="0"/>
    <x v="0"/>
  </r>
  <r>
    <x v="2"/>
    <x v="113"/>
    <x v="3"/>
    <s v="Sun Oct 20, 1996 07:20 UTC"/>
    <s v="1996-10-20"/>
    <s v="07:20:00"/>
    <x v="4"/>
    <x v="28"/>
    <s v="Long March 2D | FSW-2 3"/>
    <x v="26"/>
    <x v="2548"/>
    <x v="0"/>
    <n v="29.75"/>
    <n v="2469.25"/>
    <x v="0"/>
  </r>
  <r>
    <x v="16"/>
    <x v="45"/>
    <x v="8"/>
    <s v="Thu Sep 26, 1996 17:50 UTC"/>
    <s v="1996-09-26"/>
    <s v="17:50:00"/>
    <x v="5"/>
    <x v="28"/>
    <s v="Proton-K/Block DM-2M | Ekspress 2"/>
    <x v="187"/>
    <x v="2549"/>
    <x v="1"/>
    <m/>
    <n v="0"/>
    <x v="0"/>
  </r>
  <r>
    <x v="29"/>
    <x v="6"/>
    <x v="1"/>
    <s v="Mon Sep 16, 1996 08:54 UTC"/>
    <s v="1996-09-16"/>
    <s v="08:54:00"/>
    <x v="5"/>
    <x v="28"/>
    <s v="Space Shuttle Atlantis | STS-79"/>
    <x v="154"/>
    <x v="2550"/>
    <x v="1"/>
    <n v="450"/>
    <n v="37350"/>
    <x v="0"/>
  </r>
  <r>
    <x v="44"/>
    <x v="91"/>
    <x v="1"/>
    <s v="Thu Sep 12, 1996 08:49 UTC"/>
    <s v="1996-09-12"/>
    <s v="08:49:00"/>
    <x v="5"/>
    <x v="28"/>
    <s v="Delta II 7925 | USA-128 (GPS IIA-18)"/>
    <x v="165"/>
    <x v="2551"/>
    <x v="1"/>
    <m/>
    <n v="0"/>
    <x v="0"/>
  </r>
  <r>
    <x v="21"/>
    <x v="107"/>
    <x v="11"/>
    <s v="Wed Sep 11, 1996 00:00 UTC"/>
    <s v="1996-09-11"/>
    <s v="00:00:00"/>
    <x v="5"/>
    <x v="28"/>
    <s v="Ariane 42P | Echostar 2"/>
    <x v="210"/>
    <x v="2552"/>
    <x v="1"/>
    <m/>
    <n v="0"/>
    <x v="0"/>
  </r>
  <r>
    <x v="36"/>
    <x v="101"/>
    <x v="1"/>
    <s v="Sun Sep 08, 1996 21:49 UTC"/>
    <s v="1996-09-08"/>
    <s v="21:49:00"/>
    <x v="5"/>
    <x v="28"/>
    <s v="Atlas IIA | GE-1"/>
    <x v="207"/>
    <x v="2553"/>
    <x v="1"/>
    <m/>
    <n v="0"/>
    <x v="0"/>
  </r>
  <r>
    <x v="16"/>
    <x v="104"/>
    <x v="8"/>
    <s v="Fri Sep 06, 1996 17:37 UTC"/>
    <s v="1996-09-06"/>
    <s v="17:37:00"/>
    <x v="5"/>
    <x v="28"/>
    <s v="Proton-K/Block-DM | Inmarsat-3 F2"/>
    <x v="243"/>
    <x v="2554"/>
    <x v="1"/>
    <m/>
    <n v="0"/>
    <x v="0"/>
  </r>
  <r>
    <x v="0"/>
    <x v="90"/>
    <x v="0"/>
    <s v="Thu Sep 05, 1996 12:47 UTC"/>
    <s v="1996-09-05"/>
    <s v="12:47:00"/>
    <x v="5"/>
    <x v="28"/>
    <s v="Cosmos-3M | Cosmos 2334 &amp; UNAMSAT-B"/>
    <x v="161"/>
    <x v="2555"/>
    <x v="1"/>
    <m/>
    <n v="0"/>
    <x v="0"/>
  </r>
  <r>
    <x v="0"/>
    <x v="75"/>
    <x v="8"/>
    <s v="Wed Sep 04, 1996 09:01 UTC"/>
    <s v="1996-09-04"/>
    <s v="09:01:00"/>
    <x v="5"/>
    <x v="28"/>
    <s v="Zenit-2 | Cosmos 2333"/>
    <x v="175"/>
    <x v="2556"/>
    <x v="1"/>
    <m/>
    <n v="0"/>
    <x v="0"/>
  </r>
  <r>
    <x v="0"/>
    <x v="30"/>
    <x v="0"/>
    <s v="Thu Aug 29, 1996 05:22 UTC"/>
    <s v="1996-08-29"/>
    <s v="05:22:00"/>
    <x v="6"/>
    <x v="28"/>
    <s v="Molniya-M /Block SO-L | Interbol 2, Magion5 &amp; Victor"/>
    <x v="244"/>
    <x v="2557"/>
    <x v="1"/>
    <m/>
    <n v="0"/>
    <x v="0"/>
  </r>
  <r>
    <x v="22"/>
    <x v="65"/>
    <x v="1"/>
    <s v="Wed Aug 21, 1996 09:47 UTC"/>
    <s v="1996-08-21"/>
    <s v="09:47:00"/>
    <x v="6"/>
    <x v="28"/>
    <s v="Pegasus XL | FAST"/>
    <x v="90"/>
    <x v="2558"/>
    <x v="0"/>
    <n v="40"/>
    <n v="3320"/>
    <x v="0"/>
  </r>
  <r>
    <x v="2"/>
    <x v="3"/>
    <x v="3"/>
    <s v="Sun Aug 18, 1996 10:27 UTC"/>
    <s v="1996-08-18"/>
    <s v="10:27:00"/>
    <x v="6"/>
    <x v="28"/>
    <s v="Long March 3 | ChinaSat-7"/>
    <x v="222"/>
    <x v="2559"/>
    <x v="1"/>
    <m/>
    <n v="0"/>
    <x v="1"/>
  </r>
  <r>
    <x v="16"/>
    <x v="71"/>
    <x v="8"/>
    <s v="Sat Aug 17, 1996 13:18 UTC"/>
    <s v="1996-08-17"/>
    <s v="13:18:00"/>
    <x v="6"/>
    <x v="28"/>
    <s v="Soyuz U | Soyuz TM-24"/>
    <x v="122"/>
    <x v="2560"/>
    <x v="1"/>
    <n v="20"/>
    <n v="1660"/>
    <x v="0"/>
  </r>
  <r>
    <x v="8"/>
    <x v="12"/>
    <x v="6"/>
    <s v="Sat Aug 17, 1996 01:53 UTC"/>
    <s v="1996-08-17"/>
    <s v="01:53:00"/>
    <x v="6"/>
    <x v="28"/>
    <s v="H-II (2 SSB) | Fuji 2 &amp; Midori"/>
    <x v="245"/>
    <x v="2561"/>
    <x v="1"/>
    <m/>
    <n v="0"/>
    <x v="0"/>
  </r>
  <r>
    <x v="0"/>
    <x v="30"/>
    <x v="0"/>
    <s v="Wed Aug 14, 1996 22:20 UTC"/>
    <s v="1996-08-14"/>
    <s v="22:20:00"/>
    <x v="6"/>
    <x v="28"/>
    <s v="Molniya-M /Block ML | Molniya-1T nÂ°164"/>
    <x v="184"/>
    <x v="2562"/>
    <x v="1"/>
    <m/>
    <n v="0"/>
    <x v="0"/>
  </r>
  <r>
    <x v="21"/>
    <x v="107"/>
    <x v="11"/>
    <s v="Thu Aug 08, 1996 22:49 UTC"/>
    <s v="1996-08-08"/>
    <s v="22:49:00"/>
    <x v="6"/>
    <x v="28"/>
    <s v="Ariane 44L | Italsat F2 &amp; TÃ©lÃ©com 2D"/>
    <x v="205"/>
    <x v="2563"/>
    <x v="1"/>
    <m/>
    <n v="0"/>
    <x v="0"/>
  </r>
  <r>
    <x v="16"/>
    <x v="71"/>
    <x v="8"/>
    <s v="Wed Jul 31, 1996 20:00 UTC"/>
    <s v="1996-07-31"/>
    <s v="20:00:00"/>
    <x v="7"/>
    <x v="28"/>
    <s v="Soyuz U | Progress M-32"/>
    <x v="122"/>
    <x v="2564"/>
    <x v="1"/>
    <n v="20"/>
    <n v="1660"/>
    <x v="0"/>
  </r>
  <r>
    <x v="48"/>
    <x v="103"/>
    <x v="1"/>
    <s v="Thu Jul 25, 1996 12:41 UTC"/>
    <s v="1996-07-25"/>
    <s v="12:41:00"/>
    <x v="7"/>
    <x v="28"/>
    <s v="Atlas II | UHF F7"/>
    <x v="236"/>
    <x v="2565"/>
    <x v="1"/>
    <m/>
    <n v="0"/>
    <x v="0"/>
  </r>
  <r>
    <x v="44"/>
    <x v="91"/>
    <x v="1"/>
    <s v="Tue Jul 16, 1996 00:50 UTC"/>
    <s v="1996-07-16"/>
    <s v="00:50:00"/>
    <x v="7"/>
    <x v="28"/>
    <s v="Delta II 7925 | USA-126 (GPS IIA-17)"/>
    <x v="165"/>
    <x v="2566"/>
    <x v="1"/>
    <m/>
    <n v="0"/>
    <x v="0"/>
  </r>
  <r>
    <x v="21"/>
    <x v="107"/>
    <x v="11"/>
    <s v="Tue Jul 09, 1996 22:24 UTC"/>
    <s v="1996-07-09"/>
    <s v="22:24:00"/>
    <x v="7"/>
    <x v="28"/>
    <s v="Ariane 44L | Arabsat-2A &amp; TÃ¼rksat 1C"/>
    <x v="205"/>
    <x v="2567"/>
    <x v="1"/>
    <m/>
    <n v="0"/>
    <x v="0"/>
  </r>
  <r>
    <x v="2"/>
    <x v="3"/>
    <x v="3"/>
    <s v="Wed Jul 03, 1996 10:47 UTC"/>
    <s v="1996-07-03"/>
    <s v="10:47:00"/>
    <x v="7"/>
    <x v="28"/>
    <s v="Long March 3 | Apstar 1A"/>
    <x v="222"/>
    <x v="2568"/>
    <x v="1"/>
    <m/>
    <n v="0"/>
    <x v="0"/>
  </r>
  <r>
    <x v="48"/>
    <x v="1"/>
    <x v="1"/>
    <s v="Wed Jul 03, 1996 00:30 UTC"/>
    <s v="1996-07-03"/>
    <s v="00:30:00"/>
    <x v="7"/>
    <x v="28"/>
    <s v="Titan IV(405)A | SDS"/>
    <x v="246"/>
    <x v="2569"/>
    <x v="1"/>
    <m/>
    <n v="0"/>
    <x v="0"/>
  </r>
  <r>
    <x v="22"/>
    <x v="65"/>
    <x v="1"/>
    <s v="Tue Jul 02, 1996 07:48 UTC"/>
    <s v="1996-07-02"/>
    <s v="07:48:00"/>
    <x v="7"/>
    <x v="28"/>
    <s v="Pegasus XL | TOMS"/>
    <x v="90"/>
    <x v="2570"/>
    <x v="0"/>
    <n v="40"/>
    <n v="3320"/>
    <x v="0"/>
  </r>
  <r>
    <x v="0"/>
    <x v="85"/>
    <x v="0"/>
    <s v="Thu Jun 20, 1996 18:44 UTC"/>
    <s v="1996-06-20"/>
    <s v="18:44:00"/>
    <x v="8"/>
    <x v="28"/>
    <s v="Soyuz U | Yantar-4K2 nÂ°158"/>
    <x v="122"/>
    <x v="2571"/>
    <x v="1"/>
    <n v="20"/>
    <n v="1660"/>
    <x v="2"/>
  </r>
  <r>
    <x v="29"/>
    <x v="51"/>
    <x v="1"/>
    <s v="Thu Jun 20, 1996 14:49 UTC"/>
    <s v="1996-06-20"/>
    <s v="14:49:00"/>
    <x v="8"/>
    <x v="28"/>
    <s v="Space Shuttle Columbia | STS-78"/>
    <x v="206"/>
    <x v="2572"/>
    <x v="1"/>
    <n v="450"/>
    <n v="37350"/>
    <x v="0"/>
  </r>
  <r>
    <x v="21"/>
    <x v="107"/>
    <x v="11"/>
    <s v="Sat Jun 15, 1996 06:55 UTC"/>
    <s v="1996-06-15"/>
    <s v="06:55:00"/>
    <x v="8"/>
    <x v="28"/>
    <s v="Ariane 44P | Intelsat 709"/>
    <x v="214"/>
    <x v="2573"/>
    <x v="1"/>
    <m/>
    <n v="0"/>
    <x v="0"/>
  </r>
  <r>
    <x v="32"/>
    <x v="37"/>
    <x v="11"/>
    <s v="Tue Jun 04, 1996 12:34 UTC"/>
    <s v="1996-06-04"/>
    <s v="12:34:00"/>
    <x v="8"/>
    <x v="28"/>
    <s v="Ariane 5 G | Cluster FM1 to FM4"/>
    <x v="201"/>
    <x v="2574"/>
    <x v="1"/>
    <m/>
    <n v="0"/>
    <x v="2"/>
  </r>
  <r>
    <x v="16"/>
    <x v="45"/>
    <x v="8"/>
    <s v="Sat May 25, 1996 02:05 UTC"/>
    <s v="1996-05-25"/>
    <s v="02:05:00"/>
    <x v="9"/>
    <x v="28"/>
    <s v="Proton K/Block-DM-2 | Gorizont 32"/>
    <x v="150"/>
    <x v="2575"/>
    <x v="1"/>
    <m/>
    <n v="0"/>
    <x v="0"/>
  </r>
  <r>
    <x v="44"/>
    <x v="87"/>
    <x v="1"/>
    <s v="Fri May 24, 1996 01:10 UTC"/>
    <s v="1996-05-24"/>
    <s v="01:10:00"/>
    <x v="9"/>
    <x v="28"/>
    <s v="Delta II 7925 | Galaxy 9"/>
    <x v="165"/>
    <x v="2576"/>
    <x v="1"/>
    <m/>
    <n v="0"/>
    <x v="0"/>
  </r>
  <r>
    <x v="29"/>
    <x v="51"/>
    <x v="1"/>
    <s v="Sun May 19, 1996 10:30 UTC"/>
    <s v="1996-05-19"/>
    <s v="10:30:00"/>
    <x v="9"/>
    <x v="28"/>
    <s v="Space Shuttle Endeavour | STS-77"/>
    <x v="156"/>
    <x v="2577"/>
    <x v="1"/>
    <n v="450"/>
    <n v="37350"/>
    <x v="0"/>
  </r>
  <r>
    <x v="22"/>
    <x v="65"/>
    <x v="1"/>
    <s v="Fri May 17, 1996 02:44 UTC"/>
    <s v="1996-05-17"/>
    <s v="02:44:00"/>
    <x v="9"/>
    <x v="28"/>
    <s v="Pegasus | MSTI-3"/>
    <x v="217"/>
    <x v="2578"/>
    <x v="1"/>
    <n v="40"/>
    <n v="3320"/>
    <x v="0"/>
  </r>
  <r>
    <x v="21"/>
    <x v="107"/>
    <x v="11"/>
    <s v="Thu May 16, 1996 01:56 UTC"/>
    <s v="1996-05-16"/>
    <s v="01:56:00"/>
    <x v="9"/>
    <x v="28"/>
    <s v="Ariane 44L | Palapa C2 &amp; AMOS-1"/>
    <x v="205"/>
    <x v="2579"/>
    <x v="1"/>
    <m/>
    <n v="0"/>
    <x v="0"/>
  </r>
  <r>
    <x v="0"/>
    <x v="22"/>
    <x v="8"/>
    <s v="Tue May 14, 1996 08:55 UTC"/>
    <s v="1996-05-14"/>
    <s v="08:55:00"/>
    <x v="9"/>
    <x v="28"/>
    <s v="Soyuz U | Yantar-1KFT nÂ°157"/>
    <x v="122"/>
    <x v="2580"/>
    <x v="1"/>
    <n v="20"/>
    <n v="1660"/>
    <x v="2"/>
  </r>
  <r>
    <x v="48"/>
    <x v="5"/>
    <x v="1"/>
    <s v="Sun May 12, 1996 21:32 UTC"/>
    <s v="1996-05-12"/>
    <s v="21:32:00"/>
    <x v="9"/>
    <x v="28"/>
    <s v="Titan IV(403)A | SLDCOM, NOSS 3x, TiPS 2x"/>
    <x v="238"/>
    <x v="2581"/>
    <x v="1"/>
    <m/>
    <n v="0"/>
    <x v="0"/>
  </r>
  <r>
    <x v="16"/>
    <x v="71"/>
    <x v="8"/>
    <s v="Sun May 05, 1996 07:04 UTC"/>
    <s v="1996-05-05"/>
    <s v="07:04:00"/>
    <x v="9"/>
    <x v="28"/>
    <s v="Soyuz U | Progress M-31"/>
    <x v="122"/>
    <x v="2582"/>
    <x v="1"/>
    <n v="20"/>
    <n v="1660"/>
    <x v="0"/>
  </r>
  <r>
    <x v="48"/>
    <x v="101"/>
    <x v="1"/>
    <s v="Tue Apr 30, 1996 04:31 UTC"/>
    <s v="1996-04-30"/>
    <s v="04:31:00"/>
    <x v="10"/>
    <x v="28"/>
    <s v="Atlas I | BeppoSAX"/>
    <x v="240"/>
    <x v="2583"/>
    <x v="1"/>
    <m/>
    <n v="0"/>
    <x v="0"/>
  </r>
  <r>
    <x v="48"/>
    <x v="15"/>
    <x v="1"/>
    <s v="Wed Apr 24, 1996 23:37 UTC"/>
    <s v="1996-04-24"/>
    <s v="23:37:00"/>
    <x v="10"/>
    <x v="28"/>
    <s v="Titan IV(401)A | Mercury"/>
    <x v="234"/>
    <x v="2584"/>
    <x v="1"/>
    <m/>
    <n v="0"/>
    <x v="0"/>
  </r>
  <r>
    <x v="0"/>
    <x v="90"/>
    <x v="0"/>
    <s v="Wed Apr 24, 1996 13:00 UTC"/>
    <s v="1996-04-24"/>
    <s v="13:00:00"/>
    <x v="10"/>
    <x v="28"/>
    <s v="Cosmos-3M | Cosmos 2265"/>
    <x v="161"/>
    <x v="2585"/>
    <x v="1"/>
    <m/>
    <n v="0"/>
    <x v="0"/>
  </r>
  <r>
    <x v="44"/>
    <x v="20"/>
    <x v="1"/>
    <s v="Wed Apr 24, 1996 12:27 UTC"/>
    <s v="1996-04-24"/>
    <s v="12:27:00"/>
    <x v="10"/>
    <x v="28"/>
    <s v="Delta II 7920-10 | MSX"/>
    <x v="231"/>
    <x v="2586"/>
    <x v="1"/>
    <m/>
    <n v="0"/>
    <x v="0"/>
  </r>
  <r>
    <x v="16"/>
    <x v="104"/>
    <x v="8"/>
    <s v="Tue Apr 23, 1996 11:48 UTC"/>
    <s v="1996-04-23"/>
    <s v="11:48:00"/>
    <x v="10"/>
    <x v="28"/>
    <s v="Proton-K | Priroda"/>
    <x v="221"/>
    <x v="2587"/>
    <x v="1"/>
    <m/>
    <n v="0"/>
    <x v="0"/>
  </r>
  <r>
    <x v="21"/>
    <x v="107"/>
    <x v="11"/>
    <s v="Sat Apr 20, 1996 22:36 UTC"/>
    <s v="1996-04-20"/>
    <s v="22:36:00"/>
    <x v="10"/>
    <x v="28"/>
    <s v="Ariane 42P | M-SAT-1"/>
    <x v="210"/>
    <x v="2588"/>
    <x v="1"/>
    <m/>
    <n v="0"/>
    <x v="0"/>
  </r>
  <r>
    <x v="36"/>
    <x v="104"/>
    <x v="8"/>
    <s v="Mon Apr 08, 1996 23:09 UTC"/>
    <s v="1996-04-08"/>
    <s v="23:09:00"/>
    <x v="10"/>
    <x v="28"/>
    <s v="Proton-K/Block DM-3 | Astra 1F"/>
    <x v="229"/>
    <x v="2589"/>
    <x v="1"/>
    <m/>
    <n v="0"/>
    <x v="0"/>
  </r>
  <r>
    <x v="36"/>
    <x v="103"/>
    <x v="1"/>
    <s v="Wed Apr 03, 1996 23:01 UTC"/>
    <s v="1996-04-03"/>
    <s v="23:01:00"/>
    <x v="10"/>
    <x v="28"/>
    <s v="Atlas IIA | Inmarsat 3-F1"/>
    <x v="207"/>
    <x v="2590"/>
    <x v="1"/>
    <m/>
    <n v="0"/>
    <x v="0"/>
  </r>
  <r>
    <x v="44"/>
    <x v="87"/>
    <x v="1"/>
    <s v="Thu Mar 28, 1996 00:21 UTC"/>
    <s v="1996-03-28"/>
    <s v="00:21:00"/>
    <x v="11"/>
    <x v="28"/>
    <s v="Delta II 7925 | USA-117 (GPS IIA-16)"/>
    <x v="165"/>
    <x v="2591"/>
    <x v="1"/>
    <m/>
    <n v="0"/>
    <x v="0"/>
  </r>
  <r>
    <x v="29"/>
    <x v="51"/>
    <x v="1"/>
    <s v="Fri Mar 22, 1996 08:13 UTC"/>
    <s v="1996-03-22"/>
    <s v="08:13:00"/>
    <x v="11"/>
    <x v="28"/>
    <s v="Space Shuttle Atlantis | STS-76"/>
    <x v="154"/>
    <x v="2592"/>
    <x v="1"/>
    <n v="450"/>
    <n v="37350"/>
    <x v="0"/>
  </r>
  <r>
    <x v="12"/>
    <x v="16"/>
    <x v="7"/>
    <s v="Thu Mar 21, 1996 04:53 UTC"/>
    <s v="1996-03-21"/>
    <s v="04:53:00"/>
    <x v="11"/>
    <x v="28"/>
    <s v="PSLV-G | IRS-P3"/>
    <x v="126"/>
    <x v="2593"/>
    <x v="1"/>
    <n v="25"/>
    <n v="2075"/>
    <x v="0"/>
  </r>
  <r>
    <x v="0"/>
    <x v="0"/>
    <x v="0"/>
    <s v="Thu Mar 14, 1996 17:39 UTC"/>
    <s v="1996-03-14"/>
    <s v="17:39:00"/>
    <x v="11"/>
    <x v="28"/>
    <s v="Soyuz U | Cosmos 2331"/>
    <x v="122"/>
    <x v="2594"/>
    <x v="1"/>
    <n v="20"/>
    <n v="1660"/>
    <x v="0"/>
  </r>
  <r>
    <x v="21"/>
    <x v="107"/>
    <x v="11"/>
    <s v="Thu Mar 14, 1996 07:11 UTC"/>
    <s v="1996-03-14"/>
    <s v="07:11:00"/>
    <x v="11"/>
    <x v="28"/>
    <s v="Ariane 44LP | Intelsat 707"/>
    <x v="212"/>
    <x v="2595"/>
    <x v="1"/>
    <m/>
    <n v="0"/>
    <x v="0"/>
  </r>
  <r>
    <x v="22"/>
    <x v="65"/>
    <x v="1"/>
    <s v="Sat Mar 09, 1996 01:33 UTC"/>
    <s v="1996-03-09"/>
    <s v="01:33:00"/>
    <x v="11"/>
    <x v="28"/>
    <s v="Pegasus XL | REX II"/>
    <x v="90"/>
    <x v="2596"/>
    <x v="0"/>
    <n v="40"/>
    <n v="3320"/>
    <x v="0"/>
  </r>
  <r>
    <x v="44"/>
    <x v="20"/>
    <x v="1"/>
    <s v="Sat Feb 24, 1996 11:24 UTC"/>
    <s v="1996-02-24"/>
    <s v="11:24:00"/>
    <x v="0"/>
    <x v="28"/>
    <s v="Delta II 7925-10 | Polar"/>
    <x v="247"/>
    <x v="2597"/>
    <x v="1"/>
    <m/>
    <n v="0"/>
    <x v="0"/>
  </r>
  <r>
    <x v="29"/>
    <x v="51"/>
    <x v="1"/>
    <s v="Thu Feb 22, 1996 20:18 UTC"/>
    <s v="1996-02-22"/>
    <s v="20:18:00"/>
    <x v="0"/>
    <x v="28"/>
    <s v="Space Shuttle Columbia | STS-75"/>
    <x v="206"/>
    <x v="2598"/>
    <x v="1"/>
    <n v="450"/>
    <n v="37350"/>
    <x v="0"/>
  </r>
  <r>
    <x v="16"/>
    <x v="71"/>
    <x v="8"/>
    <s v="Wed Feb 21, 1996 12:34 UTC"/>
    <s v="1996-02-21"/>
    <s v="12:34:00"/>
    <x v="0"/>
    <x v="28"/>
    <s v="Soyuz U | Soyuz TM-23"/>
    <x v="122"/>
    <x v="2599"/>
    <x v="1"/>
    <n v="20"/>
    <n v="1660"/>
    <x v="0"/>
  </r>
  <r>
    <x v="16"/>
    <x v="45"/>
    <x v="8"/>
    <s v="Mon Feb 19, 1996 08:19 UTC"/>
    <s v="1996-02-19"/>
    <s v="08:19:00"/>
    <x v="0"/>
    <x v="28"/>
    <s v="Proton K/Block-DM-2 | Raduga 33"/>
    <x v="150"/>
    <x v="2600"/>
    <x v="1"/>
    <m/>
    <n v="0"/>
    <x v="2"/>
  </r>
  <r>
    <x v="0"/>
    <x v="108"/>
    <x v="0"/>
    <s v="Mon Feb 19, 1996 00:58 UTC"/>
    <s v="1996-02-19"/>
    <s v="00:58:00"/>
    <x v="0"/>
    <x v="28"/>
    <s v="Tsyklon-3 | Cosmos 2328 to 2330 &amp; Goniets nÂ°1 to 3"/>
    <x v="170"/>
    <x v="2601"/>
    <x v="1"/>
    <m/>
    <n v="0"/>
    <x v="0"/>
  </r>
  <r>
    <x v="44"/>
    <x v="87"/>
    <x v="1"/>
    <s v="Sat Feb 17, 1996 20:43 UTC"/>
    <s v="1996-02-17"/>
    <s v="20:43:00"/>
    <x v="0"/>
    <x v="28"/>
    <s v="Delta II 7925-8 | NEAR"/>
    <x v="248"/>
    <x v="2602"/>
    <x v="1"/>
    <m/>
    <n v="0"/>
    <x v="0"/>
  </r>
  <r>
    <x v="2"/>
    <x v="18"/>
    <x v="3"/>
    <s v="Wed Feb 14, 1996 19:01 UTC"/>
    <s v="1996-02-14"/>
    <s v="19:01:00"/>
    <x v="0"/>
    <x v="28"/>
    <s v="Long March 3B | Intelsat 708"/>
    <x v="164"/>
    <x v="2603"/>
    <x v="1"/>
    <m/>
    <n v="0"/>
    <x v="2"/>
  </r>
  <r>
    <x v="21"/>
    <x v="107"/>
    <x v="11"/>
    <s v="Mon Feb 05, 1996 07:19 UTC"/>
    <s v="1996-02-05"/>
    <s v="07:19:00"/>
    <x v="0"/>
    <x v="28"/>
    <s v="Ariane 44P | N-Star B"/>
    <x v="214"/>
    <x v="2604"/>
    <x v="1"/>
    <m/>
    <n v="0"/>
    <x v="0"/>
  </r>
  <r>
    <x v="36"/>
    <x v="101"/>
    <x v="1"/>
    <s v="Thu Feb 01, 1996 01:15 UTC"/>
    <s v="1996-02-01"/>
    <s v="01:15:00"/>
    <x v="0"/>
    <x v="28"/>
    <s v="Atlas IIAS | Palapa C1"/>
    <x v="193"/>
    <x v="2605"/>
    <x v="1"/>
    <m/>
    <n v="0"/>
    <x v="0"/>
  </r>
  <r>
    <x v="16"/>
    <x v="45"/>
    <x v="8"/>
    <s v="Thu Jan 25, 1996 09:55 UTC"/>
    <s v="1996-01-25"/>
    <s v="09:55:00"/>
    <x v="1"/>
    <x v="28"/>
    <s v="Proton K/Block-DM-2 | Gorizont 31"/>
    <x v="150"/>
    <x v="2606"/>
    <x v="1"/>
    <m/>
    <n v="0"/>
    <x v="0"/>
  </r>
  <r>
    <x v="0"/>
    <x v="90"/>
    <x v="0"/>
    <s v="Tue Jan 16, 1996 15:33 UTC"/>
    <s v="1996-01-16"/>
    <s v="15:33:00"/>
    <x v="1"/>
    <x v="28"/>
    <s v="Cosmos-3M | Cosmos 2327"/>
    <x v="161"/>
    <x v="2607"/>
    <x v="1"/>
    <m/>
    <n v="0"/>
    <x v="0"/>
  </r>
  <r>
    <x v="44"/>
    <x v="87"/>
    <x v="1"/>
    <s v="Sun Jan 14, 1996 11:10 UTC"/>
    <s v="1996-01-14"/>
    <s v="11:10:00"/>
    <x v="1"/>
    <x v="28"/>
    <s v="Delta II 7925 | Koreasat-2"/>
    <x v="165"/>
    <x v="2608"/>
    <x v="1"/>
    <m/>
    <n v="0"/>
    <x v="0"/>
  </r>
  <r>
    <x v="21"/>
    <x v="107"/>
    <x v="11"/>
    <s v="Fri Jan 12, 1996 23:10 UTC"/>
    <s v="1996-01-12"/>
    <s v="23:10:00"/>
    <x v="1"/>
    <x v="28"/>
    <s v="Ariane 44L | Panamsat-3R &amp; Measat-1"/>
    <x v="205"/>
    <x v="2609"/>
    <x v="1"/>
    <m/>
    <n v="0"/>
    <x v="0"/>
  </r>
  <r>
    <x v="29"/>
    <x v="51"/>
    <x v="1"/>
    <s v="Thu Jan 11, 1996 09:41 UTC"/>
    <s v="1996-01-11"/>
    <s v="09:41:00"/>
    <x v="1"/>
    <x v="28"/>
    <s v="Space Shuttle Endeavour | STS-72"/>
    <x v="156"/>
    <x v="2610"/>
    <x v="1"/>
    <n v="450"/>
    <n v="37350"/>
    <x v="0"/>
  </r>
  <r>
    <x v="44"/>
    <x v="91"/>
    <x v="1"/>
    <s v="Sat Dec 30, 1995 13:48 UTC"/>
    <s v="1995-12-30"/>
    <s v="13:48:00"/>
    <x v="2"/>
    <x v="29"/>
    <s v="Delta II 7920-10 | XTE"/>
    <x v="231"/>
    <x v="2611"/>
    <x v="1"/>
    <m/>
    <n v="0"/>
    <x v="0"/>
  </r>
  <r>
    <x v="2"/>
    <x v="18"/>
    <x v="3"/>
    <s v="Thu Dec 28, 1995 11:50 UTC"/>
    <s v="1995-12-28"/>
    <s v="11:50:00"/>
    <x v="2"/>
    <x v="29"/>
    <s v="Long March 2E EPKM | EchoStar 1"/>
    <x v="249"/>
    <x v="2612"/>
    <x v="1"/>
    <m/>
    <n v="0"/>
    <x v="0"/>
  </r>
  <r>
    <x v="0"/>
    <x v="22"/>
    <x v="8"/>
    <s v="Thu Dec 28, 1995 06:45 UTC"/>
    <s v="1995-12-28"/>
    <s v="06:45:00"/>
    <x v="2"/>
    <x v="29"/>
    <s v="Molniya-M /Block 2BL | IRS-1C &amp; Skipper"/>
    <x v="159"/>
    <x v="2613"/>
    <x v="1"/>
    <m/>
    <n v="0"/>
    <x v="0"/>
  </r>
  <r>
    <x v="0"/>
    <x v="96"/>
    <x v="8"/>
    <s v="Wed Dec 20, 1995 00:52 UTC"/>
    <s v="1995-12-20"/>
    <s v="00:52:00"/>
    <x v="2"/>
    <x v="29"/>
    <s v="Tsyklon-2 | Cosmos 2326"/>
    <x v="179"/>
    <x v="2614"/>
    <x v="1"/>
    <m/>
    <n v="0"/>
    <x v="0"/>
  </r>
  <r>
    <x v="16"/>
    <x v="71"/>
    <x v="8"/>
    <s v="Mon Dec 18, 1995 14:31 UTC"/>
    <s v="1995-12-18"/>
    <s v="14:31:00"/>
    <x v="2"/>
    <x v="29"/>
    <s v="Soyuz U | Progress M-30"/>
    <x v="122"/>
    <x v="2615"/>
    <x v="1"/>
    <n v="20"/>
    <n v="1660"/>
    <x v="0"/>
  </r>
  <r>
    <x v="48"/>
    <x v="103"/>
    <x v="1"/>
    <s v="Fri Dec 15, 1995 00:23 UTC"/>
    <s v="1995-12-15"/>
    <s v="00:23:00"/>
    <x v="2"/>
    <x v="29"/>
    <s v="Atlas IIA | Galaxy 3R"/>
    <x v="207"/>
    <x v="2616"/>
    <x v="1"/>
    <m/>
    <n v="0"/>
    <x v="0"/>
  </r>
  <r>
    <x v="16"/>
    <x v="45"/>
    <x v="8"/>
    <s v="Thu Dec 14, 1995 06:10 UTC"/>
    <s v="1995-12-14"/>
    <s v="06:10:00"/>
    <x v="2"/>
    <x v="29"/>
    <s v="Proton K/Block-DM-2 | Cosmos 2323, 2324 &amp; 2325"/>
    <x v="150"/>
    <x v="2617"/>
    <x v="1"/>
    <m/>
    <n v="0"/>
    <x v="0"/>
  </r>
  <r>
    <x v="21"/>
    <x v="107"/>
    <x v="11"/>
    <s v="Wed Dec 06, 1995 23:23 UTC"/>
    <s v="1995-12-06"/>
    <s v="23:23:00"/>
    <x v="2"/>
    <x v="29"/>
    <s v="Ariane 44L | TÃ©lÃ©com 2C &amp; Insat 2C"/>
    <x v="205"/>
    <x v="2618"/>
    <x v="1"/>
    <m/>
    <n v="0"/>
    <x v="0"/>
  </r>
  <r>
    <x v="48"/>
    <x v="5"/>
    <x v="1"/>
    <s v="Tue Dec 05, 1995 21:18 UTC"/>
    <s v="1995-12-05"/>
    <s v="21:18:00"/>
    <x v="2"/>
    <x v="29"/>
    <s v="Titan IV(404)A | KH-11 11"/>
    <x v="241"/>
    <x v="2619"/>
    <x v="1"/>
    <m/>
    <n v="0"/>
    <x v="0"/>
  </r>
  <r>
    <x v="48"/>
    <x v="101"/>
    <x v="1"/>
    <s v="Sat Dec 02, 1995 08:08 UTC"/>
    <s v="1995-12-02"/>
    <s v="08:08:00"/>
    <x v="2"/>
    <x v="29"/>
    <s v="Atlas IIAS | SOHO"/>
    <x v="193"/>
    <x v="2620"/>
    <x v="1"/>
    <m/>
    <n v="0"/>
    <x v="0"/>
  </r>
  <r>
    <x v="2"/>
    <x v="18"/>
    <x v="3"/>
    <s v="Tue Nov 28, 1995 11:30 UTC"/>
    <s v="1995-11-28"/>
    <s v="11:30:00"/>
    <x v="3"/>
    <x v="29"/>
    <s v="Long March 2E EPKM | AsiaSat 2"/>
    <x v="249"/>
    <x v="2621"/>
    <x v="1"/>
    <m/>
    <n v="0"/>
    <x v="1"/>
  </r>
  <r>
    <x v="16"/>
    <x v="45"/>
    <x v="8"/>
    <s v="Fri Nov 17, 1995 14:25 UTC"/>
    <s v="1995-11-17"/>
    <s v="14:25:00"/>
    <x v="3"/>
    <x v="29"/>
    <s v="Proton K/Block-DM-2 | Gals 2"/>
    <x v="150"/>
    <x v="2622"/>
    <x v="1"/>
    <m/>
    <n v="0"/>
    <x v="0"/>
  </r>
  <r>
    <x v="21"/>
    <x v="107"/>
    <x v="11"/>
    <s v="Fri Nov 17, 1995 01:20 UTC"/>
    <s v="1995-11-17"/>
    <s v="01:20:00"/>
    <x v="3"/>
    <x v="29"/>
    <s v="Ariane 44P | Infrared Space Observatory"/>
    <x v="214"/>
    <x v="2623"/>
    <x v="1"/>
    <m/>
    <n v="0"/>
    <x v="0"/>
  </r>
  <r>
    <x v="29"/>
    <x v="6"/>
    <x v="1"/>
    <s v="Sun Nov 12, 1995 12:30 UTC"/>
    <s v="1995-11-12"/>
    <s v="12:30:00"/>
    <x v="3"/>
    <x v="29"/>
    <s v="Space Shuttle Atlantis | STS-74"/>
    <x v="154"/>
    <x v="2624"/>
    <x v="1"/>
    <n v="450"/>
    <n v="37350"/>
    <x v="0"/>
  </r>
  <r>
    <x v="48"/>
    <x v="1"/>
    <x v="1"/>
    <s v="Mon Nov 06, 1995 05:15 UTC"/>
    <s v="1995-11-06"/>
    <s v="05:15:00"/>
    <x v="3"/>
    <x v="29"/>
    <s v="Titan IV(401)A | Milstar DFS-2"/>
    <x v="234"/>
    <x v="2625"/>
    <x v="1"/>
    <m/>
    <n v="0"/>
    <x v="0"/>
  </r>
  <r>
    <x v="44"/>
    <x v="20"/>
    <x v="1"/>
    <s v="Sat Nov 04, 1995 14:22 UTC"/>
    <s v="1995-11-04"/>
    <s v="14:22:00"/>
    <x v="3"/>
    <x v="29"/>
    <s v="Delta II 7920-10 | RADARSAT-1 and SURFSAT"/>
    <x v="231"/>
    <x v="2626"/>
    <x v="1"/>
    <m/>
    <n v="0"/>
    <x v="0"/>
  </r>
  <r>
    <x v="0"/>
    <x v="75"/>
    <x v="8"/>
    <s v="Tue Oct 31, 1995 20:19 UTC"/>
    <s v="1995-10-31"/>
    <s v="20:19:00"/>
    <x v="4"/>
    <x v="29"/>
    <s v="Zenit-2 | Cosmos 2322"/>
    <x v="175"/>
    <x v="2627"/>
    <x v="1"/>
    <m/>
    <n v="0"/>
    <x v="0"/>
  </r>
  <r>
    <x v="51"/>
    <x v="36"/>
    <x v="1"/>
    <s v="Mon Oct 23, 1995 22:03 UTC"/>
    <s v="1995-10-23"/>
    <s v="22:03:00"/>
    <x v="4"/>
    <x v="29"/>
    <s v="Conestoga-1620 | METEOR"/>
    <x v="250"/>
    <x v="2628"/>
    <x v="1"/>
    <n v="20"/>
    <n v="1660"/>
    <x v="2"/>
  </r>
  <r>
    <x v="48"/>
    <x v="103"/>
    <x v="1"/>
    <s v="Sun Oct 22, 1995 08:00 UTC"/>
    <s v="1995-10-22"/>
    <s v="08:00:00"/>
    <x v="4"/>
    <x v="29"/>
    <s v="Atlas II | USA-114 (UHF F6)"/>
    <x v="236"/>
    <x v="2629"/>
    <x v="1"/>
    <m/>
    <n v="0"/>
    <x v="0"/>
  </r>
  <r>
    <x v="29"/>
    <x v="51"/>
    <x v="1"/>
    <s v="Fri Oct 20, 1995 13:53 UTC"/>
    <s v="1995-10-20"/>
    <s v="13:53:00"/>
    <x v="4"/>
    <x v="29"/>
    <s v="Space Shuttle Columbia | STS-73"/>
    <x v="206"/>
    <x v="2630"/>
    <x v="1"/>
    <n v="450"/>
    <n v="37350"/>
    <x v="0"/>
  </r>
  <r>
    <x v="21"/>
    <x v="107"/>
    <x v="11"/>
    <s v="Thu Oct 19, 1995 00:38 UTC"/>
    <s v="1995-10-19"/>
    <s v="00:38:00"/>
    <x v="4"/>
    <x v="29"/>
    <s v="Ariane 42L | Astra 1E"/>
    <x v="211"/>
    <x v="2631"/>
    <x v="1"/>
    <m/>
    <n v="0"/>
    <x v="0"/>
  </r>
  <r>
    <x v="16"/>
    <x v="104"/>
    <x v="8"/>
    <s v="Wed Oct 11, 1995 16:25 UTC"/>
    <s v="1995-10-11"/>
    <s v="16:25:00"/>
    <x v="4"/>
    <x v="29"/>
    <s v="Proton K/Block-DM-2 | Luch-2 1"/>
    <x v="150"/>
    <x v="2632"/>
    <x v="1"/>
    <m/>
    <n v="0"/>
    <x v="0"/>
  </r>
  <r>
    <x v="16"/>
    <x v="71"/>
    <x v="8"/>
    <s v="Sun Oct 08, 1995 18:50 UTC"/>
    <s v="1995-10-08"/>
    <s v="18:50:00"/>
    <x v="4"/>
    <x v="29"/>
    <s v="Soyuz U | Progress M-29"/>
    <x v="122"/>
    <x v="2633"/>
    <x v="1"/>
    <n v="20"/>
    <n v="1660"/>
    <x v="0"/>
  </r>
  <r>
    <x v="0"/>
    <x v="90"/>
    <x v="0"/>
    <s v="Fri Oct 06, 1995 03:23 UTC"/>
    <s v="1995-10-06"/>
    <s v="03:23:00"/>
    <x v="4"/>
    <x v="29"/>
    <s v="Cosmos-3M | Cosmos 2321"/>
    <x v="161"/>
    <x v="2634"/>
    <x v="1"/>
    <m/>
    <n v="0"/>
    <x v="1"/>
  </r>
  <r>
    <x v="0"/>
    <x v="22"/>
    <x v="8"/>
    <s v="Fri Sep 29, 1995 04:24 UTC"/>
    <s v="1995-09-29"/>
    <s v="04:24:00"/>
    <x v="5"/>
    <x v="29"/>
    <s v="Soyuz U | Cosmos 2320"/>
    <x v="122"/>
    <x v="2635"/>
    <x v="1"/>
    <n v="20"/>
    <n v="1660"/>
    <x v="0"/>
  </r>
  <r>
    <x v="0"/>
    <x v="0"/>
    <x v="0"/>
    <s v="Tue Sep 26, 1995 11:20 UTC"/>
    <s v="1995-09-26"/>
    <s v="11:20:00"/>
    <x v="5"/>
    <x v="29"/>
    <s v="Soyuz U | Resurs-F"/>
    <x v="122"/>
    <x v="2636"/>
    <x v="1"/>
    <n v="20"/>
    <n v="1660"/>
    <x v="0"/>
  </r>
  <r>
    <x v="21"/>
    <x v="107"/>
    <x v="11"/>
    <s v="Sun Sep 24, 1995 00:06 UTC"/>
    <s v="1995-09-24"/>
    <s v="00:06:00"/>
    <x v="5"/>
    <x v="29"/>
    <s v="Ariane 42L | Telstar 402R"/>
    <x v="211"/>
    <x v="2637"/>
    <x v="1"/>
    <m/>
    <n v="0"/>
    <x v="0"/>
  </r>
  <r>
    <x v="29"/>
    <x v="6"/>
    <x v="1"/>
    <s v="Thu Sep 07, 1995 15:09 UTC"/>
    <s v="1995-09-07"/>
    <s v="15:09:00"/>
    <x v="5"/>
    <x v="29"/>
    <s v="Space Shuttle Endeavour | STS-69"/>
    <x v="156"/>
    <x v="2638"/>
    <x v="1"/>
    <n v="450"/>
    <n v="37350"/>
    <x v="0"/>
  </r>
  <r>
    <x v="16"/>
    <x v="71"/>
    <x v="8"/>
    <s v="Sun Sep 03, 1995 09:00 UTC"/>
    <s v="1995-09-03"/>
    <s v="09:00:00"/>
    <x v="5"/>
    <x v="29"/>
    <s v="Soyuz U2 | Soyuz TM-22"/>
    <x v="251"/>
    <x v="2639"/>
    <x v="1"/>
    <n v="40"/>
    <n v="3320"/>
    <x v="0"/>
  </r>
  <r>
    <x v="0"/>
    <x v="95"/>
    <x v="0"/>
    <s v="Thu Aug 31, 1995 06:49 UTC"/>
    <s v="1995-08-31"/>
    <s v="06:49:00"/>
    <x v="6"/>
    <x v="29"/>
    <s v="Tsyklon-3 | Sich 1 &amp; FASat Alfa"/>
    <x v="170"/>
    <x v="2640"/>
    <x v="1"/>
    <m/>
    <n v="0"/>
    <x v="0"/>
  </r>
  <r>
    <x v="16"/>
    <x v="104"/>
    <x v="8"/>
    <s v="Wed Aug 30, 1995 19:32 UTC"/>
    <s v="1995-08-30"/>
    <s v="19:32:00"/>
    <x v="6"/>
    <x v="29"/>
    <s v="Proton K/Block-DM-2 | Cosmos 2319"/>
    <x v="150"/>
    <x v="2641"/>
    <x v="1"/>
    <m/>
    <n v="0"/>
    <x v="0"/>
  </r>
  <r>
    <x v="21"/>
    <x v="107"/>
    <x v="11"/>
    <s v="Tue Aug 29, 1995 06:41 UTC"/>
    <s v="1995-08-29"/>
    <s v="06:41:00"/>
    <x v="6"/>
    <x v="29"/>
    <s v="Ariane 44P | N-Star A"/>
    <x v="214"/>
    <x v="2642"/>
    <x v="1"/>
    <m/>
    <n v="0"/>
    <x v="0"/>
  </r>
  <r>
    <x v="36"/>
    <x v="101"/>
    <x v="1"/>
    <s v="Tue Aug 29, 1995 00:53 UTC"/>
    <s v="1995-08-29"/>
    <s v="00:53:00"/>
    <x v="6"/>
    <x v="29"/>
    <s v="Atlas IIAS | JCSAT-3"/>
    <x v="193"/>
    <x v="2643"/>
    <x v="1"/>
    <m/>
    <n v="0"/>
    <x v="0"/>
  </r>
  <r>
    <x v="48"/>
    <x v="56"/>
    <x v="1"/>
    <s v="Tue Aug 15, 1995 22:30 UTC"/>
    <s v="1995-08-15"/>
    <s v="22:30:00"/>
    <x v="6"/>
    <x v="29"/>
    <s v="Athena I | GemStar 1"/>
    <x v="213"/>
    <x v="2644"/>
    <x v="1"/>
    <m/>
    <n v="0"/>
    <x v="2"/>
  </r>
  <r>
    <x v="0"/>
    <x v="30"/>
    <x v="0"/>
    <s v="Wed Aug 09, 1995 02:21 UTC"/>
    <s v="1995-08-09"/>
    <s v="02:21:00"/>
    <x v="6"/>
    <x v="29"/>
    <s v="Molniya-M /Block ML | Molniya-3 nÂ°163"/>
    <x v="184"/>
    <x v="2645"/>
    <x v="1"/>
    <m/>
    <n v="0"/>
    <x v="0"/>
  </r>
  <r>
    <x v="44"/>
    <x v="87"/>
    <x v="1"/>
    <s v="Sat Aug 05, 1995 11:10 UTC"/>
    <s v="1995-08-05"/>
    <s v="11:10:00"/>
    <x v="6"/>
    <x v="29"/>
    <s v="Delta II 7925 | Koreasat 1"/>
    <x v="165"/>
    <x v="2646"/>
    <x v="1"/>
    <m/>
    <n v="0"/>
    <x v="1"/>
  </r>
  <r>
    <x v="21"/>
    <x v="107"/>
    <x v="11"/>
    <s v="Thu Aug 03, 1995 22:58 UTC"/>
    <s v="1995-08-03"/>
    <s v="22:58:00"/>
    <x v="6"/>
    <x v="29"/>
    <s v="Ariane 42L | Panamsat-4"/>
    <x v="211"/>
    <x v="2647"/>
    <x v="1"/>
    <m/>
    <n v="0"/>
    <x v="0"/>
  </r>
  <r>
    <x v="0"/>
    <x v="30"/>
    <x v="0"/>
    <s v="Wed Aug 02, 1995 23:59 UTC"/>
    <s v="1995-08-02"/>
    <s v="23:59:00"/>
    <x v="6"/>
    <x v="29"/>
    <s v="Molniya-M /Block SO-L | Interbol 1 &amp; Magion 4"/>
    <x v="244"/>
    <x v="2648"/>
    <x v="1"/>
    <m/>
    <n v="0"/>
    <x v="0"/>
  </r>
  <r>
    <x v="48"/>
    <x v="103"/>
    <x v="1"/>
    <s v="Mon Jul 31, 1995 23:30 UTC"/>
    <s v="1995-07-31"/>
    <s v="23:30:00"/>
    <x v="7"/>
    <x v="29"/>
    <s v="Atlas IIA | USA-113 (DSCS IIIB-7)"/>
    <x v="207"/>
    <x v="2649"/>
    <x v="1"/>
    <m/>
    <n v="0"/>
    <x v="0"/>
  </r>
  <r>
    <x v="16"/>
    <x v="104"/>
    <x v="8"/>
    <s v="Mon Jul 24, 1995 15:52 UTC"/>
    <s v="1995-07-24"/>
    <s v="15:52:00"/>
    <x v="7"/>
    <x v="29"/>
    <s v="Proton K/Block-DM-2 | Cosmos 2316, 2317 &amp; 2318"/>
    <x v="150"/>
    <x v="2650"/>
    <x v="1"/>
    <m/>
    <n v="0"/>
    <x v="0"/>
  </r>
  <r>
    <x v="16"/>
    <x v="71"/>
    <x v="8"/>
    <s v="Thu Jul 20, 1995 03:04 UTC"/>
    <s v="1995-07-20"/>
    <s v="03:04:00"/>
    <x v="7"/>
    <x v="29"/>
    <s v="Soyuz U | Progress M-28"/>
    <x v="122"/>
    <x v="2651"/>
    <x v="1"/>
    <n v="20"/>
    <n v="1660"/>
    <x v="0"/>
  </r>
  <r>
    <x v="29"/>
    <x v="51"/>
    <x v="1"/>
    <s v="Thu Jul 13, 1995 13:41 UTC"/>
    <s v="1995-07-13"/>
    <s v="13:41:00"/>
    <x v="7"/>
    <x v="29"/>
    <s v="Space Shuttle Discovery | STS-70"/>
    <x v="157"/>
    <x v="2652"/>
    <x v="1"/>
    <n v="450"/>
    <n v="37350"/>
    <x v="0"/>
  </r>
  <r>
    <x v="48"/>
    <x v="15"/>
    <x v="1"/>
    <s v="Mon Jul 10, 1995 12:38 UTC"/>
    <s v="1995-07-10"/>
    <s v="12:38:00"/>
    <x v="7"/>
    <x v="29"/>
    <s v="Titan IV(401)A | Trumpet"/>
    <x v="234"/>
    <x v="2653"/>
    <x v="1"/>
    <m/>
    <n v="0"/>
    <x v="0"/>
  </r>
  <r>
    <x v="21"/>
    <x v="107"/>
    <x v="11"/>
    <s v="Fri Jul 07, 1995 16:23 UTC"/>
    <s v="1995-07-07"/>
    <s v="16:23:00"/>
    <x v="7"/>
    <x v="29"/>
    <s v="Ariane 40 | HÃ©lios 1A, Cerise, LBSAT-1"/>
    <x v="226"/>
    <x v="2654"/>
    <x v="1"/>
    <m/>
    <n v="0"/>
    <x v="0"/>
  </r>
  <r>
    <x v="0"/>
    <x v="90"/>
    <x v="0"/>
    <s v="Wed Jul 05, 1995 03:09 UTC"/>
    <s v="1995-07-05"/>
    <s v="03:09:00"/>
    <x v="7"/>
    <x v="29"/>
    <s v="Cosmos-3M | Cosmos 2315"/>
    <x v="161"/>
    <x v="2655"/>
    <x v="1"/>
    <m/>
    <n v="0"/>
    <x v="0"/>
  </r>
  <r>
    <x v="0"/>
    <x v="30"/>
    <x v="0"/>
    <s v="Wed Jun 28, 1995 18:24 UTC"/>
    <s v="1995-06-28"/>
    <s v="18:24:00"/>
    <x v="8"/>
    <x v="29"/>
    <s v="Soyuz U | Cosmos 2314"/>
    <x v="122"/>
    <x v="2656"/>
    <x v="1"/>
    <n v="20"/>
    <n v="1660"/>
    <x v="0"/>
  </r>
  <r>
    <x v="29"/>
    <x v="6"/>
    <x v="1"/>
    <s v="Tue Jun 27, 1995 19:32 UTC"/>
    <s v="1995-06-27"/>
    <s v="19:32:00"/>
    <x v="8"/>
    <x v="29"/>
    <s v="Space Shuttle Atlantis | STS-71"/>
    <x v="154"/>
    <x v="2657"/>
    <x v="1"/>
    <n v="450"/>
    <n v="37350"/>
    <x v="0"/>
  </r>
  <r>
    <x v="22"/>
    <x v="65"/>
    <x v="1"/>
    <s v="Thu Jun 22, 1995 19:58 UTC"/>
    <s v="1995-06-22"/>
    <s v="19:58:00"/>
    <x v="8"/>
    <x v="29"/>
    <s v="Pegasus XL | STEP-3"/>
    <x v="90"/>
    <x v="2658"/>
    <x v="0"/>
    <n v="40"/>
    <n v="3320"/>
    <x v="2"/>
  </r>
  <r>
    <x v="21"/>
    <x v="107"/>
    <x v="11"/>
    <s v="Sat Jun 10, 1995 00:24 UTC"/>
    <s v="1995-06-10"/>
    <s v="00:24:00"/>
    <x v="8"/>
    <x v="29"/>
    <s v="Ariane 42P | DirecTV 3"/>
    <x v="210"/>
    <x v="2659"/>
    <x v="1"/>
    <m/>
    <n v="0"/>
    <x v="0"/>
  </r>
  <r>
    <x v="0"/>
    <x v="96"/>
    <x v="8"/>
    <s v="Thu Jun 08, 1995 04:43 UTC"/>
    <s v="1995-06-08"/>
    <s v="04:43:00"/>
    <x v="8"/>
    <x v="29"/>
    <s v="Tsyklon-2 | Cosmos 2313"/>
    <x v="179"/>
    <x v="2660"/>
    <x v="1"/>
    <m/>
    <n v="0"/>
    <x v="0"/>
  </r>
  <r>
    <x v="48"/>
    <x v="103"/>
    <x v="1"/>
    <s v="Wed May 31, 1995 15:27 UTC"/>
    <s v="1995-05-31"/>
    <s v="15:27:00"/>
    <x v="9"/>
    <x v="29"/>
    <s v="Atlas II | USA-111 (UHF F5)"/>
    <x v="236"/>
    <x v="2661"/>
    <x v="1"/>
    <m/>
    <n v="0"/>
    <x v="0"/>
  </r>
  <r>
    <x v="0"/>
    <x v="85"/>
    <x v="0"/>
    <s v="Wed May 24, 1995 20:10 UTC"/>
    <s v="1995-05-24"/>
    <s v="20:10:00"/>
    <x v="9"/>
    <x v="29"/>
    <s v="Molniya-M /Block 2BL | Cosmos 2312"/>
    <x v="159"/>
    <x v="2662"/>
    <x v="1"/>
    <m/>
    <n v="0"/>
    <x v="0"/>
  </r>
  <r>
    <x v="48"/>
    <x v="101"/>
    <x v="1"/>
    <s v="Tue May 23, 1995 05:52 UTC"/>
    <s v="1995-05-23"/>
    <s v="05:52:00"/>
    <x v="9"/>
    <x v="29"/>
    <s v="Atlas I | GOES-J"/>
    <x v="240"/>
    <x v="2663"/>
    <x v="1"/>
    <m/>
    <n v="0"/>
    <x v="0"/>
  </r>
  <r>
    <x v="16"/>
    <x v="104"/>
    <x v="8"/>
    <s v="Sat May 20, 1995 03:33 UTC"/>
    <s v="1995-05-20"/>
    <s v="03:33:00"/>
    <x v="9"/>
    <x v="29"/>
    <s v="Proton-K | Spektr"/>
    <x v="221"/>
    <x v="2664"/>
    <x v="1"/>
    <m/>
    <n v="0"/>
    <x v="0"/>
  </r>
  <r>
    <x v="21"/>
    <x v="107"/>
    <x v="11"/>
    <s v="Wed May 17, 1995 06:34 UTC"/>
    <s v="1995-05-17"/>
    <s v="06:34:00"/>
    <x v="9"/>
    <x v="29"/>
    <s v="Ariane 44LP | Intelsat 706"/>
    <x v="212"/>
    <x v="2665"/>
    <x v="1"/>
    <m/>
    <n v="0"/>
    <x v="0"/>
  </r>
  <r>
    <x v="48"/>
    <x v="1"/>
    <x v="1"/>
    <s v="Sun May 14, 1995 13:45 UTC"/>
    <s v="1995-05-14"/>
    <s v="13:45:00"/>
    <x v="9"/>
    <x v="29"/>
    <s v="Titan IV(401)A | Mentor"/>
    <x v="234"/>
    <x v="2666"/>
    <x v="1"/>
    <m/>
    <n v="0"/>
    <x v="0"/>
  </r>
  <r>
    <x v="21"/>
    <x v="107"/>
    <x v="11"/>
    <s v="Fri Apr 21, 1995 01:44 UTC"/>
    <s v="1995-04-21"/>
    <s v="01:44:00"/>
    <x v="10"/>
    <x v="29"/>
    <s v="Ariane 40 | ERS-2"/>
    <x v="226"/>
    <x v="2667"/>
    <x v="1"/>
    <m/>
    <n v="0"/>
    <x v="0"/>
  </r>
  <r>
    <x v="16"/>
    <x v="71"/>
    <x v="8"/>
    <s v="Sun Apr 09, 1995 19:34 UTC"/>
    <s v="1995-04-09"/>
    <s v="19:34:00"/>
    <x v="10"/>
    <x v="29"/>
    <s v="Soyuz U | Progress M-27"/>
    <x v="122"/>
    <x v="2668"/>
    <x v="1"/>
    <n v="20"/>
    <n v="1660"/>
    <x v="0"/>
  </r>
  <r>
    <x v="36"/>
    <x v="103"/>
    <x v="1"/>
    <s v="Fri Apr 07, 1995 23:47 UTC"/>
    <s v="1995-04-07"/>
    <s v="23:47:00"/>
    <x v="10"/>
    <x v="29"/>
    <s v="Atlas IIA | AMSC-1"/>
    <x v="207"/>
    <x v="2669"/>
    <x v="1"/>
    <m/>
    <n v="0"/>
    <x v="0"/>
  </r>
  <r>
    <x v="25"/>
    <x v="43"/>
    <x v="12"/>
    <s v="Wed Apr 05, 1995 11:16 UTC"/>
    <s v="1995-04-05"/>
    <s v="11:16:00"/>
    <x v="10"/>
    <x v="29"/>
    <s v="Shavit-1 | Ofek-3"/>
    <x v="192"/>
    <x v="2670"/>
    <x v="1"/>
    <m/>
    <n v="0"/>
    <x v="0"/>
  </r>
  <r>
    <x v="22"/>
    <x v="65"/>
    <x v="1"/>
    <s v="Mon Apr 03, 1995 13:48 UTC"/>
    <s v="1995-04-03"/>
    <s v="13:48:00"/>
    <x v="10"/>
    <x v="29"/>
    <s v="Pegasus | Orbcomm F1 and F2 &amp; OrbView-1"/>
    <x v="217"/>
    <x v="2671"/>
    <x v="1"/>
    <n v="40"/>
    <n v="3320"/>
    <x v="0"/>
  </r>
  <r>
    <x v="21"/>
    <x v="107"/>
    <x v="11"/>
    <s v="Tue Mar 28, 1995 23:14 UTC"/>
    <s v="1995-03-28"/>
    <s v="23:14:00"/>
    <x v="11"/>
    <x v="29"/>
    <s v="Ariane 44LP | Brasilsat B2 &amp; Hotbird 1"/>
    <x v="212"/>
    <x v="2672"/>
    <x v="1"/>
    <m/>
    <n v="0"/>
    <x v="0"/>
  </r>
  <r>
    <x v="47"/>
    <x v="114"/>
    <x v="0"/>
    <s v="Tue Mar 28, 1995 10:00 UTC"/>
    <s v="1995-03-28"/>
    <s v="10:00:00"/>
    <x v="11"/>
    <x v="29"/>
    <s v="START | EKA-2, Gurwin-1A &amp; UNAMSat-A"/>
    <x v="252"/>
    <x v="2673"/>
    <x v="1"/>
    <m/>
    <n v="0"/>
    <x v="2"/>
  </r>
  <r>
    <x v="52"/>
    <x v="115"/>
    <x v="1"/>
    <s v="Fri Mar 24, 1995 14:05 UTC"/>
    <s v="1995-03-24"/>
    <s v="14:05:00"/>
    <x v="11"/>
    <x v="29"/>
    <s v="Atlas-E/F Star-37S-ISS | DMSP F-13"/>
    <x v="253"/>
    <x v="2674"/>
    <x v="1"/>
    <m/>
    <n v="0"/>
    <x v="0"/>
  </r>
  <r>
    <x v="0"/>
    <x v="0"/>
    <x v="0"/>
    <s v="Wed Mar 22, 1995 16:44 UTC"/>
    <s v="1995-03-22"/>
    <s v="16:44:00"/>
    <x v="11"/>
    <x v="29"/>
    <s v="Soyuz U | Cosmos 2311"/>
    <x v="122"/>
    <x v="2675"/>
    <x v="1"/>
    <n v="20"/>
    <n v="1660"/>
    <x v="0"/>
  </r>
  <r>
    <x v="36"/>
    <x v="101"/>
    <x v="1"/>
    <s v="Wed Mar 22, 1995 06:18 UTC"/>
    <s v="1995-03-22"/>
    <s v="06:18:00"/>
    <x v="11"/>
    <x v="29"/>
    <s v="Atlas IIAS | Intelsat 705"/>
    <x v="193"/>
    <x v="2676"/>
    <x v="1"/>
    <m/>
    <n v="0"/>
    <x v="0"/>
  </r>
  <r>
    <x v="0"/>
    <x v="90"/>
    <x v="0"/>
    <s v="Wed Mar 22, 1995 04:09 UTC"/>
    <s v="1995-03-22"/>
    <s v="04:09:00"/>
    <x v="11"/>
    <x v="29"/>
    <s v="Cosmos-3M | Cosmos 2310"/>
    <x v="161"/>
    <x v="2677"/>
    <x v="1"/>
    <m/>
    <n v="0"/>
    <x v="0"/>
  </r>
  <r>
    <x v="8"/>
    <x v="12"/>
    <x v="6"/>
    <s v="Sat Mar 18, 1995 08:01 UTC"/>
    <s v="1995-03-18"/>
    <s v="08:01:00"/>
    <x v="11"/>
    <x v="29"/>
    <s v="H-II | Himawari 5 &amp; SFU 1"/>
    <x v="237"/>
    <x v="2678"/>
    <x v="1"/>
    <m/>
    <n v="0"/>
    <x v="0"/>
  </r>
  <r>
    <x v="16"/>
    <x v="71"/>
    <x v="8"/>
    <s v="Tue Mar 14, 1995 06:11 UTC"/>
    <s v="1995-03-14"/>
    <s v="06:11:00"/>
    <x v="11"/>
    <x v="29"/>
    <s v="Soyuz U2 | Soyuz TM-21"/>
    <x v="251"/>
    <x v="2679"/>
    <x v="1"/>
    <n v="40"/>
    <n v="3320"/>
    <x v="0"/>
  </r>
  <r>
    <x v="16"/>
    <x v="45"/>
    <x v="8"/>
    <s v="Tue Mar 07, 1995 09:23 UTC"/>
    <s v="1995-03-07"/>
    <s v="09:23:00"/>
    <x v="11"/>
    <x v="29"/>
    <s v="Proton K/Block-DM-2 | Cosmos 2307, 2308 &amp; 2309"/>
    <x v="150"/>
    <x v="2680"/>
    <x v="1"/>
    <m/>
    <n v="0"/>
    <x v="0"/>
  </r>
  <r>
    <x v="0"/>
    <x v="90"/>
    <x v="0"/>
    <s v="Thu Mar 02, 1995 13:00 UTC"/>
    <s v="1995-03-02"/>
    <s v="13:00:00"/>
    <x v="11"/>
    <x v="29"/>
    <s v="Cosmos-3M | Cosmos 2306"/>
    <x v="161"/>
    <x v="2681"/>
    <x v="1"/>
    <m/>
    <n v="0"/>
    <x v="0"/>
  </r>
  <r>
    <x v="29"/>
    <x v="6"/>
    <x v="1"/>
    <s v="Thu Mar 02, 1995 06:38 UTC"/>
    <s v="1995-03-02"/>
    <s v="06:38:00"/>
    <x v="11"/>
    <x v="29"/>
    <s v="Space Shuttle Endeavour | STS-67"/>
    <x v="156"/>
    <x v="2682"/>
    <x v="1"/>
    <n v="450"/>
    <n v="37350"/>
    <x v="0"/>
  </r>
  <r>
    <x v="0"/>
    <x v="0"/>
    <x v="0"/>
    <s v="Thu Feb 16, 1995 17:39 UTC"/>
    <s v="1995-02-16"/>
    <s v="17:39:00"/>
    <x v="0"/>
    <x v="29"/>
    <s v="Soyuz U | Foton 10"/>
    <x v="122"/>
    <x v="2683"/>
    <x v="1"/>
    <n v="20"/>
    <n v="1660"/>
    <x v="0"/>
  </r>
  <r>
    <x v="16"/>
    <x v="71"/>
    <x v="8"/>
    <s v="Wed Feb 15, 1995 16:48 UTC"/>
    <s v="1995-02-15"/>
    <s v="16:48:00"/>
    <x v="0"/>
    <x v="29"/>
    <s v="Soyuz U | Progress M-26"/>
    <x v="122"/>
    <x v="2684"/>
    <x v="1"/>
    <n v="20"/>
    <n v="1660"/>
    <x v="0"/>
  </r>
  <r>
    <x v="29"/>
    <x v="51"/>
    <x v="1"/>
    <s v="Fri Feb 03, 1995 05:22 UTC"/>
    <s v="1995-02-03"/>
    <s v="05:22:00"/>
    <x v="0"/>
    <x v="29"/>
    <s v="Space Shuttle Discovery | STS-63"/>
    <x v="157"/>
    <x v="2685"/>
    <x v="1"/>
    <n v="450"/>
    <n v="37350"/>
    <x v="0"/>
  </r>
  <r>
    <x v="48"/>
    <x v="103"/>
    <x v="1"/>
    <s v="Sun Jan 29, 1995 01:25 UTC"/>
    <s v="1995-01-29"/>
    <s v="01:25:00"/>
    <x v="1"/>
    <x v="29"/>
    <s v="Atlas II | USA-108 (UHF F4)"/>
    <x v="236"/>
    <x v="2686"/>
    <x v="1"/>
    <m/>
    <n v="0"/>
    <x v="0"/>
  </r>
  <r>
    <x v="2"/>
    <x v="18"/>
    <x v="3"/>
    <s v="Wed Jan 25, 1995 22:40 UTC"/>
    <s v="1995-01-25"/>
    <s v="22:40:00"/>
    <x v="1"/>
    <x v="29"/>
    <s v="Long March 2E | Apstar 2"/>
    <x v="254"/>
    <x v="2687"/>
    <x v="1"/>
    <m/>
    <n v="0"/>
    <x v="2"/>
  </r>
  <r>
    <x v="0"/>
    <x v="90"/>
    <x v="0"/>
    <s v="Tue Jan 24, 1995 03:54 UTC"/>
    <s v="1995-01-24"/>
    <s v="03:54:00"/>
    <x v="1"/>
    <x v="29"/>
    <s v="Cosmos-3M | Tsikada 1, Faisat 1 &amp; Astrid 1"/>
    <x v="161"/>
    <x v="2688"/>
    <x v="1"/>
    <m/>
    <n v="0"/>
    <x v="0"/>
  </r>
  <r>
    <x v="45"/>
    <x v="54"/>
    <x v="6"/>
    <s v="Sun Jan 15, 1995 13:45 UTC"/>
    <s v="1995-01-15"/>
    <s v="13:45:00"/>
    <x v="1"/>
    <x v="29"/>
    <s v="Mu-III S2 | EXPRESS"/>
    <x v="255"/>
    <x v="2689"/>
    <x v="1"/>
    <m/>
    <n v="0"/>
    <x v="1"/>
  </r>
  <r>
    <x v="36"/>
    <x v="101"/>
    <x v="1"/>
    <s v="Tue Jan 10, 1995 06:18 UTC"/>
    <s v="1995-01-10"/>
    <s v="06:18:00"/>
    <x v="1"/>
    <x v="29"/>
    <s v="Atlas IIAS | Intelsat 704"/>
    <x v="193"/>
    <x v="2690"/>
    <x v="1"/>
    <m/>
    <n v="0"/>
    <x v="0"/>
  </r>
  <r>
    <x v="52"/>
    <x v="115"/>
    <x v="1"/>
    <s v="Fri Dec 30, 1994 10:02 UTC"/>
    <s v="1994-12-30"/>
    <s v="10:02:00"/>
    <x v="2"/>
    <x v="30"/>
    <s v="Atlas-E/F Star-37S-ISS | NOAA-J"/>
    <x v="253"/>
    <x v="2691"/>
    <x v="1"/>
    <m/>
    <n v="0"/>
    <x v="0"/>
  </r>
  <r>
    <x v="0"/>
    <x v="22"/>
    <x v="8"/>
    <s v="Thu Dec 29, 1994 11:30 UTC"/>
    <s v="1994-12-29"/>
    <s v="11:30:00"/>
    <x v="2"/>
    <x v="30"/>
    <s v="Soyuz U | Cosmos 2305"/>
    <x v="122"/>
    <x v="2692"/>
    <x v="1"/>
    <n v="20"/>
    <n v="1660"/>
    <x v="0"/>
  </r>
  <r>
    <x v="16"/>
    <x v="104"/>
    <x v="8"/>
    <s v="Wed Dec 28, 1994 11:30 UTC"/>
    <s v="1994-12-28"/>
    <s v="11:30:00"/>
    <x v="2"/>
    <x v="30"/>
    <s v="Proton K/Block-DM-2 | Raduga 32"/>
    <x v="150"/>
    <x v="2693"/>
    <x v="1"/>
    <m/>
    <n v="0"/>
    <x v="0"/>
  </r>
  <r>
    <x v="0"/>
    <x v="95"/>
    <x v="0"/>
    <s v="Mon Dec 26, 1994 22:26 UTC"/>
    <s v="1994-12-26"/>
    <s v="22:26:00"/>
    <x v="2"/>
    <x v="30"/>
    <s v="Tsyklon-3 | Cosmos 2299 to 2304"/>
    <x v="170"/>
    <x v="2694"/>
    <x v="1"/>
    <m/>
    <n v="0"/>
    <x v="0"/>
  </r>
  <r>
    <x v="0"/>
    <x v="116"/>
    <x v="8"/>
    <s v="Mon Dec 26, 1994 03:01 UTC"/>
    <s v="1994-12-26"/>
    <s v="03:01:00"/>
    <x v="2"/>
    <x v="30"/>
    <s v="Rokot/Briz K | Radio-ROSTO &amp; Naryad-V"/>
    <x v="256"/>
    <x v="2695"/>
    <x v="1"/>
    <m/>
    <n v="0"/>
    <x v="0"/>
  </r>
  <r>
    <x v="53"/>
    <x v="1"/>
    <x v="1"/>
    <s v="Thu Dec 22, 1994 22:19 UTC"/>
    <s v="1994-12-22"/>
    <s v="22:19:00"/>
    <x v="2"/>
    <x v="30"/>
    <s v="Titan IV(402)A | DSP-17 (USA-107)"/>
    <x v="257"/>
    <x v="2696"/>
    <x v="1"/>
    <m/>
    <n v="0"/>
    <x v="0"/>
  </r>
  <r>
    <x v="0"/>
    <x v="90"/>
    <x v="0"/>
    <s v="Tue Dec 20, 1994 05:11 UTC"/>
    <s v="1994-12-20"/>
    <s v="05:11:00"/>
    <x v="2"/>
    <x v="30"/>
    <s v="Cosmos-3M | Cosmos 2298"/>
    <x v="161"/>
    <x v="2697"/>
    <x v="1"/>
    <m/>
    <n v="0"/>
    <x v="0"/>
  </r>
  <r>
    <x v="16"/>
    <x v="104"/>
    <x v="8"/>
    <s v="Fri Dec 16, 1994 11:59 UTC"/>
    <s v="1994-12-16"/>
    <s v="11:59:00"/>
    <x v="2"/>
    <x v="30"/>
    <s v="Proton K/Block-DM-2 | Luch 1"/>
    <x v="150"/>
    <x v="2698"/>
    <x v="1"/>
    <m/>
    <n v="0"/>
    <x v="0"/>
  </r>
  <r>
    <x v="0"/>
    <x v="0"/>
    <x v="0"/>
    <s v="Wed Dec 14, 1994 14:21 UTC"/>
    <s v="1994-12-14"/>
    <s v="14:21:00"/>
    <x v="2"/>
    <x v="30"/>
    <s v="Molniya-M /Block ML | Molniya-1T nÂ°162"/>
    <x v="184"/>
    <x v="2699"/>
    <x v="1"/>
    <m/>
    <n v="0"/>
    <x v="0"/>
  </r>
  <r>
    <x v="21"/>
    <x v="107"/>
    <x v="11"/>
    <s v="Thu Dec 01, 1994 22:57 UTC"/>
    <s v="1994-12-01"/>
    <s v="22:57:00"/>
    <x v="2"/>
    <x v="30"/>
    <s v="Ariane 42P | Panamsat-3"/>
    <x v="210"/>
    <x v="2700"/>
    <x v="1"/>
    <m/>
    <n v="0"/>
    <x v="2"/>
  </r>
  <r>
    <x v="2"/>
    <x v="18"/>
    <x v="3"/>
    <s v="Tue Nov 29, 1994 17:02 UTC"/>
    <s v="1994-11-29"/>
    <s v="17:02:00"/>
    <x v="3"/>
    <x v="30"/>
    <s v="Long March 3A | ChinaSat-5"/>
    <x v="112"/>
    <x v="2701"/>
    <x v="0"/>
    <n v="69.7"/>
    <n v="5785.1"/>
    <x v="1"/>
  </r>
  <r>
    <x v="48"/>
    <x v="103"/>
    <x v="1"/>
    <s v="Tue Nov 29, 1994 10:21 UTC"/>
    <s v="1994-11-29"/>
    <s v="10:21:00"/>
    <x v="3"/>
    <x v="30"/>
    <s v="Atlas IIA | Orion 1"/>
    <x v="207"/>
    <x v="2702"/>
    <x v="1"/>
    <m/>
    <n v="0"/>
    <x v="0"/>
  </r>
  <r>
    <x v="0"/>
    <x v="95"/>
    <x v="0"/>
    <s v="Tue Nov 29, 1994 02:54 UTC"/>
    <s v="1994-11-29"/>
    <s v="02:54:00"/>
    <x v="3"/>
    <x v="30"/>
    <s v="Tsyklon-3 | Geo-IK nÂ°14"/>
    <x v="170"/>
    <x v="2703"/>
    <x v="1"/>
    <m/>
    <n v="0"/>
    <x v="0"/>
  </r>
  <r>
    <x v="0"/>
    <x v="75"/>
    <x v="8"/>
    <s v="Thu Nov 24, 1994 09:15 UTC"/>
    <s v="1994-11-24"/>
    <s v="09:15:00"/>
    <x v="3"/>
    <x v="30"/>
    <s v="Zenit-2 | Cosmos 2297"/>
    <x v="175"/>
    <x v="2704"/>
    <x v="1"/>
    <m/>
    <n v="0"/>
    <x v="0"/>
  </r>
  <r>
    <x v="16"/>
    <x v="45"/>
    <x v="8"/>
    <s v="Sun Nov 20, 1994 00:39 UTC"/>
    <s v="1994-11-20"/>
    <s v="00:39:00"/>
    <x v="3"/>
    <x v="30"/>
    <s v="Proton K/Block-DM-2 | Cosmos 2294, 2295 &amp; 2296"/>
    <x v="150"/>
    <x v="2705"/>
    <x v="1"/>
    <m/>
    <n v="0"/>
    <x v="0"/>
  </r>
  <r>
    <x v="16"/>
    <x v="71"/>
    <x v="8"/>
    <s v="Fri Nov 11, 1994 07:21 UTC"/>
    <s v="1994-11-11"/>
    <s v="07:21:00"/>
    <x v="3"/>
    <x v="30"/>
    <s v="Soyuz U | Progress M-25"/>
    <x v="122"/>
    <x v="2706"/>
    <x v="1"/>
    <n v="20"/>
    <n v="1660"/>
    <x v="0"/>
  </r>
  <r>
    <x v="0"/>
    <x v="75"/>
    <x v="8"/>
    <s v="Fri Nov 04, 1994 05:47 UTC"/>
    <s v="1994-11-04"/>
    <s v="05:47:00"/>
    <x v="3"/>
    <x v="30"/>
    <s v="Zenit-2 | Resurs-O1 nÂ°3"/>
    <x v="175"/>
    <x v="2707"/>
    <x v="1"/>
    <m/>
    <n v="0"/>
    <x v="0"/>
  </r>
  <r>
    <x v="29"/>
    <x v="51"/>
    <x v="1"/>
    <s v="Thu Nov 03, 1994 16:59 UTC"/>
    <s v="1994-11-03"/>
    <s v="16:59:00"/>
    <x v="3"/>
    <x v="30"/>
    <s v="Space Shuttle Atlantis | STS-66"/>
    <x v="154"/>
    <x v="2708"/>
    <x v="1"/>
    <n v="450"/>
    <n v="37350"/>
    <x v="0"/>
  </r>
  <r>
    <x v="0"/>
    <x v="96"/>
    <x v="8"/>
    <s v="Wed Nov 02, 1994 01:04 UTC"/>
    <s v="1994-11-02"/>
    <s v="01:04:00"/>
    <x v="3"/>
    <x v="30"/>
    <s v="Tsyklon-2 | Cosmos 2293"/>
    <x v="179"/>
    <x v="2709"/>
    <x v="1"/>
    <m/>
    <n v="0"/>
    <x v="0"/>
  </r>
  <r>
    <x v="44"/>
    <x v="87"/>
    <x v="1"/>
    <s v="Tue Nov 01, 1994 09:31 UTC"/>
    <s v="1994-11-01"/>
    <s v="09:31:00"/>
    <x v="3"/>
    <x v="30"/>
    <s v="Delta II 7925-10 | Wind"/>
    <x v="247"/>
    <x v="2710"/>
    <x v="1"/>
    <m/>
    <n v="0"/>
    <x v="0"/>
  </r>
  <r>
    <x v="21"/>
    <x v="107"/>
    <x v="11"/>
    <s v="Tue Nov 01, 1994 00:37 UTC"/>
    <s v="1994-11-01"/>
    <s v="00:37:00"/>
    <x v="3"/>
    <x v="30"/>
    <s v="Ariane 42P | Astra 1D"/>
    <x v="210"/>
    <x v="2711"/>
    <x v="1"/>
    <m/>
    <n v="0"/>
    <x v="0"/>
  </r>
  <r>
    <x v="16"/>
    <x v="104"/>
    <x v="8"/>
    <s v="Mon Oct 31, 1994 14:30 UTC"/>
    <s v="1994-10-31"/>
    <s v="14:30:00"/>
    <x v="4"/>
    <x v="30"/>
    <s v="Proton K/Block-DM-2 | Elektro 1"/>
    <x v="150"/>
    <x v="2712"/>
    <x v="1"/>
    <m/>
    <n v="0"/>
    <x v="0"/>
  </r>
  <r>
    <x v="12"/>
    <x v="16"/>
    <x v="7"/>
    <s v="Sat Oct 15, 1994 05:05 UTC"/>
    <s v="1994-10-15"/>
    <s v="05:05:00"/>
    <x v="4"/>
    <x v="30"/>
    <s v="PSLV-G | IRS-P2"/>
    <x v="126"/>
    <x v="2713"/>
    <x v="1"/>
    <n v="25"/>
    <n v="2075"/>
    <x v="0"/>
  </r>
  <r>
    <x v="16"/>
    <x v="45"/>
    <x v="8"/>
    <s v="Thu Oct 13, 1994 16:18 UTC"/>
    <s v="1994-10-13"/>
    <s v="16:18:00"/>
    <x v="4"/>
    <x v="30"/>
    <s v="Proton-K/Block DM-2M | Ekspress 1"/>
    <x v="187"/>
    <x v="2714"/>
    <x v="1"/>
    <m/>
    <n v="0"/>
    <x v="0"/>
  </r>
  <r>
    <x v="0"/>
    <x v="95"/>
    <x v="0"/>
    <s v="Tue Oct 11, 1994 14:30 UTC"/>
    <s v="1994-10-11"/>
    <s v="14:30:00"/>
    <x v="4"/>
    <x v="30"/>
    <s v="Tsyklon-3 | Okean 4"/>
    <x v="170"/>
    <x v="2715"/>
    <x v="1"/>
    <m/>
    <n v="0"/>
    <x v="0"/>
  </r>
  <r>
    <x v="21"/>
    <x v="107"/>
    <x v="11"/>
    <s v="Sat Oct 08, 1994 01:07 UTC"/>
    <s v="1994-10-08"/>
    <s v="01:07:00"/>
    <x v="4"/>
    <x v="30"/>
    <s v="Ariane 44L | Solidaridad-2 &amp; Thaicom-2"/>
    <x v="205"/>
    <x v="2716"/>
    <x v="1"/>
    <m/>
    <n v="0"/>
    <x v="0"/>
  </r>
  <r>
    <x v="48"/>
    <x v="101"/>
    <x v="1"/>
    <s v="Thu Oct 06, 1994 06:35 UTC"/>
    <s v="1994-10-06"/>
    <s v="06:35:00"/>
    <x v="4"/>
    <x v="30"/>
    <s v="Atlas IIAS | Intelsat 703"/>
    <x v="193"/>
    <x v="2717"/>
    <x v="1"/>
    <m/>
    <n v="0"/>
    <x v="0"/>
  </r>
  <r>
    <x v="16"/>
    <x v="71"/>
    <x v="8"/>
    <s v="Mon Oct 03, 1994 22:42 UTC"/>
    <s v="1994-10-03"/>
    <s v="22:42:00"/>
    <x v="4"/>
    <x v="30"/>
    <s v="Soyuz U2 | Soyuz TM-20"/>
    <x v="251"/>
    <x v="2718"/>
    <x v="1"/>
    <n v="40"/>
    <n v="3320"/>
    <x v="0"/>
  </r>
  <r>
    <x v="29"/>
    <x v="6"/>
    <x v="1"/>
    <s v="Fri Sep 30, 1994 11:16 UTC"/>
    <s v="1994-09-30"/>
    <s v="11:16:00"/>
    <x v="5"/>
    <x v="30"/>
    <s v="Space Shuttle Endeavour | STS-68"/>
    <x v="156"/>
    <x v="2719"/>
    <x v="1"/>
    <n v="450"/>
    <n v="37350"/>
    <x v="0"/>
  </r>
  <r>
    <x v="0"/>
    <x v="90"/>
    <x v="0"/>
    <s v="Tue Sep 27, 1994 14:00 UTC"/>
    <s v="1994-09-27"/>
    <s v="14:00:00"/>
    <x v="5"/>
    <x v="30"/>
    <s v="Cosmos-3M | Cosmos 2292"/>
    <x v="161"/>
    <x v="2720"/>
    <x v="1"/>
    <m/>
    <n v="0"/>
    <x v="0"/>
  </r>
  <r>
    <x v="16"/>
    <x v="45"/>
    <x v="8"/>
    <s v="Wed Sep 21, 1994 17:53 UTC"/>
    <s v="1994-09-21"/>
    <s v="17:53:00"/>
    <x v="5"/>
    <x v="30"/>
    <s v="Proton K/Block-DM-2 | Cosmos 2291"/>
    <x v="150"/>
    <x v="2721"/>
    <x v="1"/>
    <m/>
    <n v="0"/>
    <x v="0"/>
  </r>
  <r>
    <x v="29"/>
    <x v="51"/>
    <x v="1"/>
    <s v="Fri Sep 09, 1994 22:22 UTC"/>
    <s v="1994-09-09"/>
    <s v="22:22:00"/>
    <x v="5"/>
    <x v="30"/>
    <s v="Space Shuttle Discovery | STS-64"/>
    <x v="157"/>
    <x v="2722"/>
    <x v="1"/>
    <n v="450"/>
    <n v="37350"/>
    <x v="0"/>
  </r>
  <r>
    <x v="21"/>
    <x v="107"/>
    <x v="11"/>
    <s v="Fri Sep 09, 1994 00:29 UTC"/>
    <s v="1994-09-09"/>
    <s v="00:29:00"/>
    <x v="5"/>
    <x v="30"/>
    <s v="Ariane 42L | Telstar 402"/>
    <x v="211"/>
    <x v="2723"/>
    <x v="1"/>
    <m/>
    <n v="0"/>
    <x v="0"/>
  </r>
  <r>
    <x v="52"/>
    <x v="115"/>
    <x v="1"/>
    <s v="Mon Aug 29, 1994 17:38 UTC"/>
    <s v="1994-08-29"/>
    <s v="17:38:00"/>
    <x v="6"/>
    <x v="30"/>
    <s v="Atlas-E/F Star-37S-ISS | DMSP F-12"/>
    <x v="253"/>
    <x v="2724"/>
    <x v="1"/>
    <m/>
    <n v="0"/>
    <x v="0"/>
  </r>
  <r>
    <x v="8"/>
    <x v="12"/>
    <x v="6"/>
    <s v="Sun Aug 28, 1994 07:50 UTC"/>
    <s v="1994-08-28"/>
    <s v="07:50:00"/>
    <x v="6"/>
    <x v="30"/>
    <s v="H-II | Kiku 6"/>
    <x v="237"/>
    <x v="2725"/>
    <x v="1"/>
    <m/>
    <n v="0"/>
    <x v="0"/>
  </r>
  <r>
    <x v="2"/>
    <x v="18"/>
    <x v="3"/>
    <s v="Sat Aug 27, 1994 23:10 UTC"/>
    <s v="1994-08-27"/>
    <s v="23:10:00"/>
    <x v="6"/>
    <x v="30"/>
    <s v="Long March 2E | Optus B3"/>
    <x v="254"/>
    <x v="2726"/>
    <x v="1"/>
    <m/>
    <n v="0"/>
    <x v="0"/>
  </r>
  <r>
    <x v="53"/>
    <x v="15"/>
    <x v="1"/>
    <s v="Sat Aug 27, 1994 08:58 UTC"/>
    <s v="1994-08-27"/>
    <s v="08:58:00"/>
    <x v="6"/>
    <x v="30"/>
    <s v="Titan IV(401)A | Mercury"/>
    <x v="234"/>
    <x v="2584"/>
    <x v="1"/>
    <m/>
    <n v="0"/>
    <x v="0"/>
  </r>
  <r>
    <x v="0"/>
    <x v="75"/>
    <x v="8"/>
    <s v="Fri Aug 26, 1994 12:00 UTC"/>
    <s v="1994-08-26"/>
    <s v="12:00:00"/>
    <x v="6"/>
    <x v="30"/>
    <s v="Zenit-2 | Cosmos 2290"/>
    <x v="175"/>
    <x v="2727"/>
    <x v="1"/>
    <m/>
    <n v="0"/>
    <x v="0"/>
  </r>
  <r>
    <x v="16"/>
    <x v="71"/>
    <x v="8"/>
    <s v="Thu Aug 25, 1994 14:25 UTC"/>
    <s v="1994-08-25"/>
    <s v="14:25:00"/>
    <x v="6"/>
    <x v="30"/>
    <s v="Soyuz U | Progress M-24"/>
    <x v="122"/>
    <x v="2728"/>
    <x v="1"/>
    <n v="20"/>
    <n v="1660"/>
    <x v="0"/>
  </r>
  <r>
    <x v="0"/>
    <x v="0"/>
    <x v="0"/>
    <s v="Tue Aug 23, 1994 14:30 UTC"/>
    <s v="1994-08-23"/>
    <s v="14:30:00"/>
    <x v="6"/>
    <x v="30"/>
    <s v="Molniya-M /Block ML | Molniya-3 nÂ°161"/>
    <x v="184"/>
    <x v="2729"/>
    <x v="1"/>
    <m/>
    <n v="0"/>
    <x v="0"/>
  </r>
  <r>
    <x v="16"/>
    <x v="104"/>
    <x v="8"/>
    <s v="Thu Aug 11, 1994 15:27 UTC"/>
    <s v="1994-08-11"/>
    <s v="15:27:00"/>
    <x v="6"/>
    <x v="30"/>
    <s v="Proton K/Block-DM-2 | Cosmos 2287, 2288 &amp; 2289"/>
    <x v="150"/>
    <x v="2730"/>
    <x v="1"/>
    <m/>
    <n v="0"/>
    <x v="0"/>
  </r>
  <r>
    <x v="21"/>
    <x v="107"/>
    <x v="11"/>
    <s v="Wed Aug 10, 1994 23:05 UTC"/>
    <s v="1994-08-10"/>
    <s v="23:05:00"/>
    <x v="6"/>
    <x v="30"/>
    <s v="Ariane 44LP | Brasilsat B1 &amp; TÃ¼rksat 1B"/>
    <x v="212"/>
    <x v="2731"/>
    <x v="1"/>
    <m/>
    <n v="0"/>
    <x v="0"/>
  </r>
  <r>
    <x v="0"/>
    <x v="85"/>
    <x v="0"/>
    <s v="Fri Aug 05, 1994 01:12 UTC"/>
    <s v="1994-08-05"/>
    <s v="01:12:00"/>
    <x v="6"/>
    <x v="30"/>
    <s v="Molniya-M /Block 2BL | Cosmos 2286"/>
    <x v="159"/>
    <x v="2732"/>
    <x v="1"/>
    <m/>
    <n v="0"/>
    <x v="0"/>
  </r>
  <r>
    <x v="48"/>
    <x v="103"/>
    <x v="1"/>
    <s v="Wed Aug 03, 1994 23:57 UTC"/>
    <s v="1994-08-03"/>
    <s v="23:57:00"/>
    <x v="6"/>
    <x v="30"/>
    <s v="Atlas IIA | DBS-2"/>
    <x v="207"/>
    <x v="2733"/>
    <x v="1"/>
    <m/>
    <n v="0"/>
    <x v="0"/>
  </r>
  <r>
    <x v="22"/>
    <x v="117"/>
    <x v="1"/>
    <s v="Wed Aug 03, 1994 14:38 UTC"/>
    <s v="1994-08-03"/>
    <s v="14:38:00"/>
    <x v="6"/>
    <x v="30"/>
    <s v="Pegasus | APEX"/>
    <x v="217"/>
    <x v="2734"/>
    <x v="1"/>
    <n v="40"/>
    <n v="3320"/>
    <x v="0"/>
  </r>
  <r>
    <x v="0"/>
    <x v="90"/>
    <x v="0"/>
    <s v="Tue Aug 02, 1994 20:00 UTC"/>
    <s v="1994-08-02"/>
    <s v="20:00:00"/>
    <x v="6"/>
    <x v="30"/>
    <s v="Cosmos-3M | Cosmos 2285"/>
    <x v="161"/>
    <x v="2735"/>
    <x v="1"/>
    <m/>
    <n v="0"/>
    <x v="0"/>
  </r>
  <r>
    <x v="0"/>
    <x v="22"/>
    <x v="8"/>
    <s v="Fri Jul 29, 1994 09:29 UTC"/>
    <s v="1994-07-29"/>
    <s v="09:29:00"/>
    <x v="7"/>
    <x v="30"/>
    <s v="Soyuz U | Cosmos 2284"/>
    <x v="122"/>
    <x v="2736"/>
    <x v="1"/>
    <n v="20"/>
    <n v="1660"/>
    <x v="0"/>
  </r>
  <r>
    <x v="2"/>
    <x v="3"/>
    <x v="3"/>
    <s v="Thu Jul 21, 1994 10:55 UTC"/>
    <s v="1994-07-21"/>
    <s v="10:55:00"/>
    <x v="7"/>
    <x v="30"/>
    <s v="Long March 3 | Apstar 1"/>
    <x v="222"/>
    <x v="2737"/>
    <x v="1"/>
    <m/>
    <n v="0"/>
    <x v="0"/>
  </r>
  <r>
    <x v="0"/>
    <x v="30"/>
    <x v="0"/>
    <s v="Wed Jul 20, 1994 17:34 UTC"/>
    <s v="1994-07-20"/>
    <s v="17:34:00"/>
    <x v="7"/>
    <x v="30"/>
    <s v="Soyuz U | Cosmos 2283"/>
    <x v="122"/>
    <x v="2738"/>
    <x v="1"/>
    <n v="20"/>
    <n v="1660"/>
    <x v="0"/>
  </r>
  <r>
    <x v="0"/>
    <x v="69"/>
    <x v="0"/>
    <s v="Thu Jul 14, 1994 05:13 UTC"/>
    <s v="1994-07-14"/>
    <s v="05:13:00"/>
    <x v="7"/>
    <x v="30"/>
    <s v="Cosmos-3M | Nadiezhda nÂ°7"/>
    <x v="161"/>
    <x v="2739"/>
    <x v="1"/>
    <m/>
    <n v="0"/>
    <x v="0"/>
  </r>
  <r>
    <x v="21"/>
    <x v="107"/>
    <x v="11"/>
    <s v="Fri Jul 08, 1994 23:05 UTC"/>
    <s v="1994-07-08"/>
    <s v="23:05:00"/>
    <x v="7"/>
    <x v="30"/>
    <s v="Ariane 44L | Panamsat-2 &amp; Yuri-3N"/>
    <x v="205"/>
    <x v="2740"/>
    <x v="1"/>
    <m/>
    <n v="0"/>
    <x v="0"/>
  </r>
  <r>
    <x v="29"/>
    <x v="6"/>
    <x v="1"/>
    <s v="Fri Jul 08, 1994 16:43 UTC"/>
    <s v="1994-07-08"/>
    <s v="16:43:00"/>
    <x v="7"/>
    <x v="30"/>
    <s v="Space Shuttle Columbia | STS-65"/>
    <x v="206"/>
    <x v="2741"/>
    <x v="1"/>
    <n v="450"/>
    <n v="37350"/>
    <x v="0"/>
  </r>
  <r>
    <x v="16"/>
    <x v="104"/>
    <x v="8"/>
    <s v="Wed Jul 06, 1994 23:58 UTC"/>
    <s v="1994-07-06"/>
    <s v="23:58:00"/>
    <x v="7"/>
    <x v="30"/>
    <s v="Proton K/Block-DM-2 | Cosmos 2282"/>
    <x v="150"/>
    <x v="2742"/>
    <x v="1"/>
    <m/>
    <n v="0"/>
    <x v="0"/>
  </r>
  <r>
    <x v="2"/>
    <x v="113"/>
    <x v="3"/>
    <s v="Sun Jul 03, 1994 08:00 UTC"/>
    <s v="1994-07-03"/>
    <s v="08:00:00"/>
    <x v="7"/>
    <x v="30"/>
    <s v="Long March 2D | FSW-2 2"/>
    <x v="26"/>
    <x v="2743"/>
    <x v="0"/>
    <n v="29.75"/>
    <n v="2469.25"/>
    <x v="0"/>
  </r>
  <r>
    <x v="16"/>
    <x v="71"/>
    <x v="8"/>
    <s v="Fri Jul 01, 1994 12:24 UTC"/>
    <s v="1994-07-01"/>
    <s v="12:24:00"/>
    <x v="7"/>
    <x v="30"/>
    <s v="Soyuz U2 | Soyuz TM-19"/>
    <x v="251"/>
    <x v="2744"/>
    <x v="1"/>
    <n v="40"/>
    <n v="3320"/>
    <x v="0"/>
  </r>
  <r>
    <x v="22"/>
    <x v="65"/>
    <x v="1"/>
    <s v="Mon Jun 27, 1994 21:15 UTC"/>
    <s v="1994-06-27"/>
    <s v="21:15:00"/>
    <x v="8"/>
    <x v="30"/>
    <s v="Pegasus XL | STEP-1"/>
    <x v="90"/>
    <x v="2745"/>
    <x v="0"/>
    <n v="40"/>
    <n v="3320"/>
    <x v="2"/>
  </r>
  <r>
    <x v="48"/>
    <x v="101"/>
    <x v="1"/>
    <s v="Fri Jun 24, 1994 13:50 UTC"/>
    <s v="1994-06-24"/>
    <s v="13:50:00"/>
    <x v="8"/>
    <x v="30"/>
    <s v="Atlas I | UHF F3"/>
    <x v="240"/>
    <x v="2746"/>
    <x v="1"/>
    <m/>
    <n v="0"/>
    <x v="0"/>
  </r>
  <r>
    <x v="21"/>
    <x v="107"/>
    <x v="11"/>
    <s v="Fri Jun 17, 1994 07:07 UTC"/>
    <s v="1994-06-17"/>
    <s v="07:07:00"/>
    <x v="8"/>
    <x v="30"/>
    <s v="Ariane 44LP | Intelsat 702, STRV 1A &amp; 1B"/>
    <x v="212"/>
    <x v="2747"/>
    <x v="1"/>
    <m/>
    <n v="0"/>
    <x v="0"/>
  </r>
  <r>
    <x v="0"/>
    <x v="30"/>
    <x v="0"/>
    <s v="Tue Jun 14, 1994 16:05 UTC"/>
    <s v="1994-06-14"/>
    <s v="16:05:00"/>
    <x v="8"/>
    <x v="30"/>
    <s v="Soyuz U | Foton 9"/>
    <x v="122"/>
    <x v="2748"/>
    <x v="1"/>
    <n v="20"/>
    <n v="1660"/>
    <x v="0"/>
  </r>
  <r>
    <x v="0"/>
    <x v="85"/>
    <x v="0"/>
    <s v="Tue Jun 07, 1994 07:19 UTC"/>
    <s v="1994-06-07"/>
    <s v="07:19:00"/>
    <x v="8"/>
    <x v="30"/>
    <s v="Soyuz U | Cosmos 2281"/>
    <x v="122"/>
    <x v="2749"/>
    <x v="1"/>
    <n v="20"/>
    <n v="1660"/>
    <x v="0"/>
  </r>
  <r>
    <x v="0"/>
    <x v="95"/>
    <x v="0"/>
    <s v="Wed May 25, 1994 10:14 UTC"/>
    <s v="1994-05-25"/>
    <s v="10:14:00"/>
    <x v="9"/>
    <x v="30"/>
    <s v="Tsyklon-3 | Cosmos 2281"/>
    <x v="170"/>
    <x v="2749"/>
    <x v="1"/>
    <m/>
    <n v="0"/>
    <x v="2"/>
  </r>
  <r>
    <x v="16"/>
    <x v="71"/>
    <x v="8"/>
    <s v="Sun May 22, 1994 04:30 UTC"/>
    <s v="1994-05-22"/>
    <s v="04:30:00"/>
    <x v="9"/>
    <x v="30"/>
    <s v="Soyuz U | Progress M-23"/>
    <x v="122"/>
    <x v="2750"/>
    <x v="1"/>
    <n v="20"/>
    <n v="1660"/>
    <x v="0"/>
  </r>
  <r>
    <x v="16"/>
    <x v="104"/>
    <x v="8"/>
    <s v="Fri May 20, 1994 02:01 UTC"/>
    <s v="1994-05-20"/>
    <s v="02:01:00"/>
    <x v="9"/>
    <x v="30"/>
    <s v="Proton K/Block-DM-2 | Gorizont 30"/>
    <x v="150"/>
    <x v="2751"/>
    <x v="1"/>
    <m/>
    <n v="0"/>
    <x v="0"/>
  </r>
  <r>
    <x v="22"/>
    <x v="117"/>
    <x v="1"/>
    <s v="Thu May 19, 1994 17:03 UTC"/>
    <s v="1994-05-19"/>
    <s v="17:03:00"/>
    <x v="9"/>
    <x v="30"/>
    <s v="Pegasus/HAPS | STEP-2"/>
    <x v="258"/>
    <x v="2752"/>
    <x v="1"/>
    <n v="40"/>
    <n v="3320"/>
    <x v="1"/>
  </r>
  <r>
    <x v="54"/>
    <x v="118"/>
    <x v="1"/>
    <s v="Mon May 09, 1994 02:47 UTC"/>
    <s v="1994-05-09"/>
    <s v="02:47:00"/>
    <x v="9"/>
    <x v="30"/>
    <s v="Scout G1 | MSTI 2"/>
    <x v="259"/>
    <x v="2753"/>
    <x v="1"/>
    <m/>
    <n v="0"/>
    <x v="0"/>
  </r>
  <r>
    <x v="12"/>
    <x v="119"/>
    <x v="7"/>
    <s v="Wed May 04, 1994 00:00 UTC"/>
    <s v="1994-05-04"/>
    <s v="00:00:00"/>
    <x v="9"/>
    <x v="30"/>
    <s v="ASLV | SROSS C2"/>
    <x v="260"/>
    <x v="2754"/>
    <x v="1"/>
    <m/>
    <n v="0"/>
    <x v="0"/>
  </r>
  <r>
    <x v="53"/>
    <x v="15"/>
    <x v="1"/>
    <s v="Tue May 03, 1994 15:55 UTC"/>
    <s v="1994-05-03"/>
    <s v="15:55:00"/>
    <x v="9"/>
    <x v="30"/>
    <s v="Titan IV(401)A | Trumpet"/>
    <x v="234"/>
    <x v="2653"/>
    <x v="1"/>
    <m/>
    <n v="0"/>
    <x v="0"/>
  </r>
  <r>
    <x v="0"/>
    <x v="22"/>
    <x v="8"/>
    <s v="Thu Apr 28, 1994 17:14 UTC"/>
    <s v="1994-04-28"/>
    <s v="17:14:00"/>
    <x v="10"/>
    <x v="30"/>
    <s v="Soyuz U | Cosmos 2280"/>
    <x v="122"/>
    <x v="2755"/>
    <x v="1"/>
    <n v="20"/>
    <n v="1660"/>
    <x v="0"/>
  </r>
  <r>
    <x v="0"/>
    <x v="69"/>
    <x v="0"/>
    <s v="Tue Apr 26, 1994 02:14 UTC"/>
    <s v="1994-04-26"/>
    <s v="02:14:00"/>
    <x v="10"/>
    <x v="30"/>
    <s v="Cosmos-3M | Cosmos 2279"/>
    <x v="161"/>
    <x v="2756"/>
    <x v="1"/>
    <m/>
    <n v="0"/>
    <x v="0"/>
  </r>
  <r>
    <x v="0"/>
    <x v="75"/>
    <x v="8"/>
    <s v="Sat Apr 23, 1994 08:01 UTC"/>
    <s v="1994-04-23"/>
    <s v="08:01:00"/>
    <x v="10"/>
    <x v="30"/>
    <s v="Zenit-2 | Cosmos 2278"/>
    <x v="175"/>
    <x v="2757"/>
    <x v="1"/>
    <m/>
    <n v="0"/>
    <x v="0"/>
  </r>
  <r>
    <x v="48"/>
    <x v="101"/>
    <x v="1"/>
    <s v="Wed Apr 13, 1994 06:04 UTC"/>
    <s v="1994-04-13"/>
    <s v="06:04:00"/>
    <x v="10"/>
    <x v="30"/>
    <s v="Atlas I | GOES-I"/>
    <x v="240"/>
    <x v="2758"/>
    <x v="1"/>
    <m/>
    <n v="0"/>
    <x v="0"/>
  </r>
  <r>
    <x v="16"/>
    <x v="104"/>
    <x v="8"/>
    <s v="Mon Apr 11, 1994 07:49 UTC"/>
    <s v="1994-04-11"/>
    <s v="07:49:00"/>
    <x v="10"/>
    <x v="30"/>
    <s v="Proton K/Block-DM-2 | Cosmos 2275, 2276 &amp; 2277"/>
    <x v="150"/>
    <x v="2759"/>
    <x v="1"/>
    <m/>
    <n v="0"/>
    <x v="0"/>
  </r>
  <r>
    <x v="29"/>
    <x v="6"/>
    <x v="1"/>
    <s v="Sat Apr 09, 1994 11:05 UTC"/>
    <s v="1994-04-09"/>
    <s v="11:05:00"/>
    <x v="10"/>
    <x v="30"/>
    <s v="Space Shuttle Endeavour | STS-59"/>
    <x v="156"/>
    <x v="2760"/>
    <x v="1"/>
    <n v="450"/>
    <n v="37350"/>
    <x v="0"/>
  </r>
  <r>
    <x v="16"/>
    <x v="71"/>
    <x v="8"/>
    <s v="Tue Mar 22, 1994 04:54 UTC"/>
    <s v="1994-03-22"/>
    <s v="04:54:00"/>
    <x v="11"/>
    <x v="30"/>
    <s v="Soyuz U | Progress M-22"/>
    <x v="122"/>
    <x v="2761"/>
    <x v="1"/>
    <n v="20"/>
    <n v="1660"/>
    <x v="0"/>
  </r>
  <r>
    <x v="0"/>
    <x v="30"/>
    <x v="0"/>
    <s v="Thu Mar 17, 1994 16:29 UTC"/>
    <s v="1994-03-17"/>
    <s v="16:29:00"/>
    <x v="11"/>
    <x v="30"/>
    <s v="Soyuz U | Cosmos 2274"/>
    <x v="122"/>
    <x v="2762"/>
    <x v="1"/>
    <n v="20"/>
    <n v="1660"/>
    <x v="0"/>
  </r>
  <r>
    <x v="22"/>
    <x v="76"/>
    <x v="1"/>
    <s v="Sun Mar 13, 1994 22:32 UTC"/>
    <s v="1994-03-13"/>
    <s v="22:32:00"/>
    <x v="11"/>
    <x v="30"/>
    <s v="Minotaur C (Taurus) | STEP Mission 0 &amp; DARPASAT"/>
    <x v="120"/>
    <x v="2763"/>
    <x v="0"/>
    <n v="45"/>
    <n v="3735"/>
    <x v="0"/>
  </r>
  <r>
    <x v="44"/>
    <x v="91"/>
    <x v="1"/>
    <s v="Thu Mar 10, 1994 03:40 UTC"/>
    <s v="1994-03-10"/>
    <s v="03:40:00"/>
    <x v="11"/>
    <x v="30"/>
    <s v="Delta II 7925 | USA-100 (GPS IIA-15)/SEDS-2"/>
    <x v="165"/>
    <x v="2764"/>
    <x v="1"/>
    <m/>
    <n v="0"/>
    <x v="0"/>
  </r>
  <r>
    <x v="29"/>
    <x v="51"/>
    <x v="1"/>
    <s v="Fri Mar 04, 1994 13:53 UTC"/>
    <s v="1994-03-04"/>
    <s v="13:53:00"/>
    <x v="11"/>
    <x v="30"/>
    <s v="Space Shuttle Columbia | STS-62"/>
    <x v="206"/>
    <x v="2765"/>
    <x v="1"/>
    <n v="450"/>
    <n v="37350"/>
    <x v="0"/>
  </r>
  <r>
    <x v="0"/>
    <x v="95"/>
    <x v="0"/>
    <s v="Wed Mar 02, 1994 03:25 UTC"/>
    <s v="1994-03-02"/>
    <s v="03:25:00"/>
    <x v="11"/>
    <x v="30"/>
    <s v="Tsyklon-3 | Koronas I"/>
    <x v="170"/>
    <x v="2766"/>
    <x v="1"/>
    <m/>
    <n v="0"/>
    <x v="0"/>
  </r>
  <r>
    <x v="44"/>
    <x v="87"/>
    <x v="1"/>
    <s v="Sat Feb 19, 1994 23:45 UTC"/>
    <s v="1994-02-19"/>
    <s v="23:45:00"/>
    <x v="0"/>
    <x v="30"/>
    <s v="Delta II 7925-8 | Galaxy 1R"/>
    <x v="248"/>
    <x v="2767"/>
    <x v="1"/>
    <m/>
    <n v="0"/>
    <x v="0"/>
  </r>
  <r>
    <x v="16"/>
    <x v="104"/>
    <x v="8"/>
    <s v="Fri Feb 18, 1994 07:56 UTC"/>
    <s v="1994-02-18"/>
    <s v="07:56:00"/>
    <x v="0"/>
    <x v="30"/>
    <s v="Proton K/Block-DM-2 | Raduga 31"/>
    <x v="150"/>
    <x v="2768"/>
    <x v="1"/>
    <m/>
    <n v="0"/>
    <x v="0"/>
  </r>
  <r>
    <x v="0"/>
    <x v="108"/>
    <x v="0"/>
    <s v="Sat Feb 12, 1994 08:54 UTC"/>
    <s v="1994-02-12"/>
    <s v="08:54:00"/>
    <x v="0"/>
    <x v="30"/>
    <s v="Tsyklon-3 | Cosmos 2268 to 2273"/>
    <x v="170"/>
    <x v="2769"/>
    <x v="1"/>
    <m/>
    <n v="0"/>
    <x v="0"/>
  </r>
  <r>
    <x v="2"/>
    <x v="18"/>
    <x v="3"/>
    <s v="Tue Feb 08, 1994 08:33 UTC"/>
    <s v="1994-02-08"/>
    <s v="08:33:00"/>
    <x v="0"/>
    <x v="30"/>
    <s v="Long March 3A | Shijian 4 &amp; Kuafu-1"/>
    <x v="112"/>
    <x v="2770"/>
    <x v="0"/>
    <n v="69.7"/>
    <n v="5785.1"/>
    <x v="0"/>
  </r>
  <r>
    <x v="53"/>
    <x v="1"/>
    <x v="1"/>
    <s v="Mon Feb 07, 1994 21:47 UTC"/>
    <s v="1994-02-07"/>
    <s v="21:47:00"/>
    <x v="0"/>
    <x v="30"/>
    <s v="Titan IV(401)A | Milstar DFS-1"/>
    <x v="234"/>
    <x v="2771"/>
    <x v="1"/>
    <m/>
    <n v="0"/>
    <x v="0"/>
  </r>
  <r>
    <x v="16"/>
    <x v="104"/>
    <x v="8"/>
    <s v="Sat Feb 05, 1994 08:46 UTC"/>
    <s v="1994-02-05"/>
    <s v="08:46:00"/>
    <x v="0"/>
    <x v="30"/>
    <s v="Proton K/Block-DM-2 | Raduga-1 3"/>
    <x v="150"/>
    <x v="2772"/>
    <x v="1"/>
    <m/>
    <n v="0"/>
    <x v="0"/>
  </r>
  <r>
    <x v="8"/>
    <x v="12"/>
    <x v="6"/>
    <s v="Thu Feb 03, 1994 22:20 UTC"/>
    <s v="1994-02-03"/>
    <s v="22:20:00"/>
    <x v="0"/>
    <x v="30"/>
    <s v="H-II | Ryusei &amp; Myojo"/>
    <x v="237"/>
    <x v="2773"/>
    <x v="1"/>
    <m/>
    <n v="0"/>
    <x v="0"/>
  </r>
  <r>
    <x v="29"/>
    <x v="6"/>
    <x v="1"/>
    <s v="Thu Feb 03, 1994 12:10 UTC"/>
    <s v="1994-02-03"/>
    <s v="12:10:00"/>
    <x v="0"/>
    <x v="30"/>
    <s v="Space Shuttle Discovery | STS-60"/>
    <x v="157"/>
    <x v="2774"/>
    <x v="1"/>
    <n v="450"/>
    <n v="37350"/>
    <x v="0"/>
  </r>
  <r>
    <x v="16"/>
    <x v="71"/>
    <x v="8"/>
    <s v="Fri Jan 28, 1994 02:12 UTC"/>
    <s v="1994-01-28"/>
    <s v="02:12:00"/>
    <x v="1"/>
    <x v="30"/>
    <s v="Soyuz U | Progress M-21"/>
    <x v="122"/>
    <x v="2775"/>
    <x v="1"/>
    <n v="20"/>
    <n v="1660"/>
    <x v="0"/>
  </r>
  <r>
    <x v="53"/>
    <x v="105"/>
    <x v="1"/>
    <s v="Tue Jan 25, 1994 16:34 UTC"/>
    <s v="1994-01-25"/>
    <s v="16:34:00"/>
    <x v="1"/>
    <x v="30"/>
    <s v="Titan II(23)G | Clementine"/>
    <x v="200"/>
    <x v="2776"/>
    <x v="1"/>
    <n v="35"/>
    <n v="2905"/>
    <x v="0"/>
  </r>
  <r>
    <x v="0"/>
    <x v="108"/>
    <x v="0"/>
    <s v="Tue Jan 25, 1994 00:25 UTC"/>
    <s v="1994-01-25"/>
    <s v="00:25:00"/>
    <x v="1"/>
    <x v="30"/>
    <s v="Tsyklon-3 | Meteor-3 nÂ°06 &amp; Tubsat-B"/>
    <x v="170"/>
    <x v="2777"/>
    <x v="1"/>
    <m/>
    <n v="0"/>
    <x v="0"/>
  </r>
  <r>
    <x v="21"/>
    <x v="107"/>
    <x v="11"/>
    <s v="Mon Jan 24, 1994 21:37 UTC"/>
    <s v="1994-01-24"/>
    <s v="21:37:00"/>
    <x v="1"/>
    <x v="30"/>
    <s v="Ariane 44LP | Eutelsat 2F5 &amp; TÃ¼rksat 1A"/>
    <x v="212"/>
    <x v="2778"/>
    <x v="1"/>
    <m/>
    <n v="0"/>
    <x v="2"/>
  </r>
  <r>
    <x v="16"/>
    <x v="104"/>
    <x v="8"/>
    <s v="Thu Jan 20, 1994 09:49 UTC"/>
    <s v="1994-01-20"/>
    <s v="09:49:00"/>
    <x v="1"/>
    <x v="30"/>
    <s v="Proton-K/Block DM-2M | Gals 1"/>
    <x v="187"/>
    <x v="2779"/>
    <x v="1"/>
    <m/>
    <n v="0"/>
    <x v="0"/>
  </r>
  <r>
    <x v="16"/>
    <x v="71"/>
    <x v="8"/>
    <s v="Sat Jan 08, 1994 10:05 UTC"/>
    <s v="1994-01-08"/>
    <s v="10:05:00"/>
    <x v="1"/>
    <x v="30"/>
    <s v="Soyuz U2 | Soyuz TM-18"/>
    <x v="251"/>
    <x v="2780"/>
    <x v="1"/>
    <n v="40"/>
    <n v="3320"/>
    <x v="0"/>
  </r>
  <r>
    <x v="0"/>
    <x v="30"/>
    <x v="0"/>
    <s v="Wed Dec 22, 1993 20:37 UTC"/>
    <s v="1993-12-22"/>
    <s v="20:37:00"/>
    <x v="2"/>
    <x v="31"/>
    <s v="Molniya-M /Block ML | Molniya-1T nÂ°160"/>
    <x v="184"/>
    <x v="2781"/>
    <x v="1"/>
    <m/>
    <n v="0"/>
    <x v="0"/>
  </r>
  <r>
    <x v="21"/>
    <x v="107"/>
    <x v="11"/>
    <s v="Sat Dec 18, 1993 01:27 UTC"/>
    <s v="1993-12-18"/>
    <s v="01:27:00"/>
    <x v="2"/>
    <x v="31"/>
    <s v="Ariane 44L | DirecTV-1 &amp; Thaicom-1"/>
    <x v="205"/>
    <x v="2782"/>
    <x v="1"/>
    <m/>
    <n v="0"/>
    <x v="0"/>
  </r>
  <r>
    <x v="52"/>
    <x v="101"/>
    <x v="1"/>
    <s v="Thu Dec 16, 1993 00:40 UTC"/>
    <s v="1993-12-16"/>
    <s v="00:40:00"/>
    <x v="2"/>
    <x v="31"/>
    <s v="Atlas IIAS | Telstar 401"/>
    <x v="193"/>
    <x v="2783"/>
    <x v="1"/>
    <m/>
    <n v="0"/>
    <x v="0"/>
  </r>
  <r>
    <x v="44"/>
    <x v="91"/>
    <x v="1"/>
    <s v="Wed Dec 08, 1993 00:48 UTC"/>
    <s v="1993-12-08"/>
    <s v="00:48:00"/>
    <x v="2"/>
    <x v="31"/>
    <s v="Delta II 7925 | NATO 4B"/>
    <x v="165"/>
    <x v="2784"/>
    <x v="1"/>
    <m/>
    <n v="0"/>
    <x v="0"/>
  </r>
  <r>
    <x v="29"/>
    <x v="51"/>
    <x v="1"/>
    <s v="Thu Dec 02, 1993 09:27 UTC"/>
    <s v="1993-12-02"/>
    <s v="09:27:00"/>
    <x v="2"/>
    <x v="31"/>
    <s v="Space Shuttle Endeavour | STS-61"/>
    <x v="156"/>
    <x v="2785"/>
    <x v="1"/>
    <n v="450"/>
    <n v="37350"/>
    <x v="0"/>
  </r>
  <r>
    <x v="52"/>
    <x v="103"/>
    <x v="1"/>
    <s v="Sun Nov 28, 1993 23:40 UTC"/>
    <s v="1993-11-28"/>
    <s v="23:40:00"/>
    <x v="3"/>
    <x v="31"/>
    <s v="Atlas II | USA-97 (DSCS IIIB-10)"/>
    <x v="236"/>
    <x v="2786"/>
    <x v="1"/>
    <m/>
    <n v="0"/>
    <x v="0"/>
  </r>
  <r>
    <x v="21"/>
    <x v="107"/>
    <x v="11"/>
    <s v="Sat Nov 20, 1993 01:17 UTC"/>
    <s v="1993-11-20"/>
    <s v="01:17:00"/>
    <x v="3"/>
    <x v="31"/>
    <s v="Ariane 44LP | Solidaridad 1 &amp; MÃ©tÃ©osat 6"/>
    <x v="212"/>
    <x v="2787"/>
    <x v="1"/>
    <m/>
    <n v="0"/>
    <x v="0"/>
  </r>
  <r>
    <x v="16"/>
    <x v="104"/>
    <x v="8"/>
    <s v="Thu Nov 18, 1993 13:54 UTC"/>
    <s v="1993-11-18"/>
    <s v="13:54:00"/>
    <x v="3"/>
    <x v="31"/>
    <s v="Proton K/Block-DM-2 | Gorizont 29"/>
    <x v="150"/>
    <x v="2788"/>
    <x v="1"/>
    <m/>
    <n v="0"/>
    <x v="0"/>
  </r>
  <r>
    <x v="0"/>
    <x v="22"/>
    <x v="8"/>
    <s v="Fri Nov 05, 1993 08:25 UTC"/>
    <s v="1993-11-05"/>
    <s v="08:25:00"/>
    <x v="3"/>
    <x v="31"/>
    <s v="Soyuz U | Cosmos 2267"/>
    <x v="122"/>
    <x v="2789"/>
    <x v="1"/>
    <n v="20"/>
    <n v="1660"/>
    <x v="0"/>
  </r>
  <r>
    <x v="0"/>
    <x v="90"/>
    <x v="0"/>
    <s v="Tue Nov 02, 1993 12:10 UTC"/>
    <s v="1993-11-02"/>
    <s v="12:10:00"/>
    <x v="3"/>
    <x v="31"/>
    <s v="Cosmos-3M | Cosmos 2266"/>
    <x v="161"/>
    <x v="2790"/>
    <x v="1"/>
    <m/>
    <n v="0"/>
    <x v="0"/>
  </r>
  <r>
    <x v="16"/>
    <x v="104"/>
    <x v="8"/>
    <s v="Thu Oct 28, 1993 15:17 UTC"/>
    <s v="1993-10-28"/>
    <s v="15:17:00"/>
    <x v="4"/>
    <x v="31"/>
    <s v="Proton K/Block-DM-2 | Gorizont 28"/>
    <x v="150"/>
    <x v="2791"/>
    <x v="1"/>
    <m/>
    <n v="0"/>
    <x v="0"/>
  </r>
  <r>
    <x v="44"/>
    <x v="87"/>
    <x v="1"/>
    <s v="Tue Oct 26, 1993 17:04 UTC"/>
    <s v="1993-10-26"/>
    <s v="17:04:00"/>
    <x v="4"/>
    <x v="31"/>
    <s v="Delta II 7925 | USA-96 (GPS IIA-14)"/>
    <x v="165"/>
    <x v="2792"/>
    <x v="1"/>
    <m/>
    <n v="0"/>
    <x v="0"/>
  </r>
  <r>
    <x v="0"/>
    <x v="90"/>
    <x v="0"/>
    <s v="Tue Oct 26, 1993 13:00 UTC"/>
    <s v="1993-10-26"/>
    <s v="13:00:00"/>
    <x v="4"/>
    <x v="31"/>
    <s v="Cosmos-3M | Cosmos 2265"/>
    <x v="161"/>
    <x v="2585"/>
    <x v="1"/>
    <m/>
    <n v="0"/>
    <x v="0"/>
  </r>
  <r>
    <x v="21"/>
    <x v="107"/>
    <x v="11"/>
    <s v="Fri Oct 22, 1993 06:46 UTC"/>
    <s v="1993-10-22"/>
    <s v="06:46:00"/>
    <x v="4"/>
    <x v="31"/>
    <s v="Ariane 44LP | Intelsat 701"/>
    <x v="212"/>
    <x v="2793"/>
    <x v="1"/>
    <m/>
    <n v="0"/>
    <x v="0"/>
  </r>
  <r>
    <x v="29"/>
    <x v="51"/>
    <x v="1"/>
    <s v="Mon Oct 18, 1993 14:53 UTC"/>
    <s v="1993-10-18"/>
    <s v="14:53:00"/>
    <x v="4"/>
    <x v="31"/>
    <s v="Space Shuttle Columbia | STS-58"/>
    <x v="206"/>
    <x v="2794"/>
    <x v="1"/>
    <n v="450"/>
    <n v="37350"/>
    <x v="0"/>
  </r>
  <r>
    <x v="16"/>
    <x v="71"/>
    <x v="8"/>
    <s v="Mon Oct 11, 1993 21:33 UTC"/>
    <s v="1993-10-11"/>
    <s v="21:33:00"/>
    <x v="4"/>
    <x v="31"/>
    <s v="Soyuz U | Progress M-20"/>
    <x v="122"/>
    <x v="2795"/>
    <x v="1"/>
    <n v="20"/>
    <n v="1660"/>
    <x v="0"/>
  </r>
  <r>
    <x v="2"/>
    <x v="113"/>
    <x v="3"/>
    <s v="Fri Oct 08, 1993 08:00 UTC"/>
    <s v="1993-10-08"/>
    <s v="08:00:00"/>
    <x v="4"/>
    <x v="31"/>
    <s v="Long March 2C | FSW-1 5"/>
    <x v="3"/>
    <x v="2796"/>
    <x v="0"/>
    <n v="30.8"/>
    <n v="2556.4"/>
    <x v="0"/>
  </r>
  <r>
    <x v="53"/>
    <x v="105"/>
    <x v="1"/>
    <s v="Tue Oct 05, 1993 17:56 UTC"/>
    <s v="1993-10-05"/>
    <s v="17:56:00"/>
    <x v="4"/>
    <x v="31"/>
    <s v="Titan II(23)G | Landsat 6"/>
    <x v="200"/>
    <x v="2797"/>
    <x v="1"/>
    <n v="35"/>
    <n v="2905"/>
    <x v="2"/>
  </r>
  <r>
    <x v="16"/>
    <x v="104"/>
    <x v="8"/>
    <s v="Thu Sep 30, 1993 17:05 UTC"/>
    <s v="1993-09-30"/>
    <s v="17:05:00"/>
    <x v="5"/>
    <x v="31"/>
    <s v="Proton K/Block-DM-2 | Raduga 30"/>
    <x v="150"/>
    <x v="2798"/>
    <x v="1"/>
    <m/>
    <n v="0"/>
    <x v="0"/>
  </r>
  <r>
    <x v="21"/>
    <x v="107"/>
    <x v="11"/>
    <s v="Sun Sep 26, 1993 01:45 UTC"/>
    <s v="1993-09-26"/>
    <s v="01:45:00"/>
    <x v="5"/>
    <x v="31"/>
    <s v="Ariane 40 | SPOT-3, Stella &amp; Rideshares"/>
    <x v="226"/>
    <x v="2799"/>
    <x v="1"/>
    <m/>
    <n v="0"/>
    <x v="0"/>
  </r>
  <r>
    <x v="12"/>
    <x v="16"/>
    <x v="7"/>
    <s v="Mon Sep 20, 1993 05:12 UTC"/>
    <s v="1993-09-20"/>
    <s v="05:12:00"/>
    <x v="5"/>
    <x v="31"/>
    <s v="PSLV-G | IRS-P1"/>
    <x v="126"/>
    <x v="2800"/>
    <x v="1"/>
    <n v="25"/>
    <n v="2075"/>
    <x v="2"/>
  </r>
  <r>
    <x v="0"/>
    <x v="96"/>
    <x v="8"/>
    <s v="Fri Sep 17, 1993 00:43 UTC"/>
    <s v="1993-09-17"/>
    <s v="00:43:00"/>
    <x v="5"/>
    <x v="31"/>
    <s v="Tsyklon-2 | Cosmos 2264"/>
    <x v="179"/>
    <x v="2801"/>
    <x v="1"/>
    <m/>
    <n v="0"/>
    <x v="0"/>
  </r>
  <r>
    <x v="0"/>
    <x v="75"/>
    <x v="8"/>
    <s v="Thu Sep 16, 1993 07:36 UTC"/>
    <s v="1993-09-16"/>
    <s v="07:36:00"/>
    <x v="5"/>
    <x v="31"/>
    <s v="Zenit-2 | Cosmos 2263"/>
    <x v="175"/>
    <x v="2802"/>
    <x v="1"/>
    <m/>
    <n v="0"/>
    <x v="0"/>
  </r>
  <r>
    <x v="29"/>
    <x v="51"/>
    <x v="1"/>
    <s v="Sun Sep 12, 1993 11:45 UTC"/>
    <s v="1993-09-12"/>
    <s v="11:45:00"/>
    <x v="5"/>
    <x v="31"/>
    <s v="Space Shuttle Discovery | STS-51"/>
    <x v="157"/>
    <x v="2803"/>
    <x v="1"/>
    <n v="450"/>
    <n v="37350"/>
    <x v="0"/>
  </r>
  <r>
    <x v="0"/>
    <x v="22"/>
    <x v="8"/>
    <s v="Tue Sep 07, 1993 13:25 UTC"/>
    <s v="1993-09-07"/>
    <s v="13:25:00"/>
    <x v="5"/>
    <x v="31"/>
    <s v="Soyuz U2 | Cosmos 2262"/>
    <x v="251"/>
    <x v="2804"/>
    <x v="1"/>
    <n v="40"/>
    <n v="3320"/>
    <x v="0"/>
  </r>
  <r>
    <x v="52"/>
    <x v="101"/>
    <x v="1"/>
    <s v="Fri Sep 03, 1993 11:17 UTC"/>
    <s v="1993-09-03"/>
    <s v="11:17:00"/>
    <x v="5"/>
    <x v="31"/>
    <s v="Atlas I | UHF F2"/>
    <x v="240"/>
    <x v="2805"/>
    <x v="1"/>
    <m/>
    <n v="0"/>
    <x v="0"/>
  </r>
  <r>
    <x v="0"/>
    <x v="108"/>
    <x v="0"/>
    <s v="Tue Aug 31, 1993 04:40 UTC"/>
    <s v="1993-08-31"/>
    <s v="04:40:00"/>
    <x v="6"/>
    <x v="31"/>
    <s v="Tsyklon-3 | Meteor-2 nÂ°21 &amp; Temisat"/>
    <x v="170"/>
    <x v="2806"/>
    <x v="1"/>
    <m/>
    <n v="0"/>
    <x v="0"/>
  </r>
  <r>
    <x v="44"/>
    <x v="87"/>
    <x v="1"/>
    <s v="Mon Aug 30, 1993 12:38 UTC"/>
    <s v="1993-08-30"/>
    <s v="12:38:00"/>
    <x v="6"/>
    <x v="31"/>
    <s v="Delta II 7925 | USA-94 (GPS IIA-13)"/>
    <x v="165"/>
    <x v="2807"/>
    <x v="1"/>
    <m/>
    <n v="0"/>
    <x v="0"/>
  </r>
  <r>
    <x v="0"/>
    <x v="85"/>
    <x v="0"/>
    <s v="Tue Aug 24, 1993 10:45 UTC"/>
    <s v="1993-08-24"/>
    <s v="10:45:00"/>
    <x v="6"/>
    <x v="31"/>
    <s v="Soyuz U | Resurs-F"/>
    <x v="122"/>
    <x v="2636"/>
    <x v="1"/>
    <n v="20"/>
    <n v="1660"/>
    <x v="0"/>
  </r>
  <r>
    <x v="16"/>
    <x v="71"/>
    <x v="8"/>
    <s v="Tue Aug 10, 1993 22:23 UTC"/>
    <s v="1993-08-10"/>
    <s v="22:23:00"/>
    <x v="6"/>
    <x v="31"/>
    <s v="Soyuz U | Progress M-19"/>
    <x v="122"/>
    <x v="2808"/>
    <x v="1"/>
    <n v="20"/>
    <n v="1660"/>
    <x v="0"/>
  </r>
  <r>
    <x v="0"/>
    <x v="85"/>
    <x v="0"/>
    <s v="Tue Aug 10, 1993 14:53 UTC"/>
    <s v="1993-08-10"/>
    <s v="14:53:00"/>
    <x v="6"/>
    <x v="31"/>
    <s v="Molniya-M /Block 2BL | Cosmos 2261"/>
    <x v="159"/>
    <x v="2809"/>
    <x v="1"/>
    <m/>
    <n v="0"/>
    <x v="0"/>
  </r>
  <r>
    <x v="52"/>
    <x v="115"/>
    <x v="1"/>
    <s v="Mon Aug 09, 1993 10:02 UTC"/>
    <s v="1993-08-09"/>
    <s v="10:02:00"/>
    <x v="6"/>
    <x v="31"/>
    <s v="Atlas-E/F Star-37S-ISS | NOAA-I"/>
    <x v="253"/>
    <x v="2810"/>
    <x v="1"/>
    <m/>
    <n v="0"/>
    <x v="0"/>
  </r>
  <r>
    <x v="0"/>
    <x v="30"/>
    <x v="0"/>
    <s v="Wed Aug 04, 1993 00:52 UTC"/>
    <s v="1993-08-04"/>
    <s v="00:52:00"/>
    <x v="6"/>
    <x v="31"/>
    <s v="Molniya-M /Block ML | Molniya-3 nÂ°159"/>
    <x v="184"/>
    <x v="2811"/>
    <x v="1"/>
    <m/>
    <n v="0"/>
    <x v="0"/>
  </r>
  <r>
    <x v="53"/>
    <x v="5"/>
    <x v="1"/>
    <s v="Mon Aug 02, 1993 19:59 UTC"/>
    <s v="1993-08-02"/>
    <s v="19:59:00"/>
    <x v="6"/>
    <x v="31"/>
    <s v="Titan IV(403)A | SLDCOM &amp; 3x NOSS"/>
    <x v="238"/>
    <x v="2812"/>
    <x v="1"/>
    <m/>
    <n v="0"/>
    <x v="2"/>
  </r>
  <r>
    <x v="21"/>
    <x v="107"/>
    <x v="11"/>
    <s v="Thu Jul 22, 1993 22:58 UTC"/>
    <s v="1993-07-22"/>
    <s v="22:58:00"/>
    <x v="7"/>
    <x v="31"/>
    <s v="Ariane 44L | Hispasat 1B &amp; Insat-2B"/>
    <x v="205"/>
    <x v="2813"/>
    <x v="1"/>
    <m/>
    <n v="0"/>
    <x v="0"/>
  </r>
  <r>
    <x v="0"/>
    <x v="30"/>
    <x v="0"/>
    <s v="Thu Jul 22, 1993 08:45 UTC"/>
    <s v="1993-07-22"/>
    <s v="08:45:00"/>
    <x v="7"/>
    <x v="31"/>
    <s v="Soyuz U | Cosmos 2260"/>
    <x v="122"/>
    <x v="2814"/>
    <x v="1"/>
    <n v="20"/>
    <n v="1660"/>
    <x v="0"/>
  </r>
  <r>
    <x v="52"/>
    <x v="103"/>
    <x v="1"/>
    <s v="Mon Jul 19, 1993 22:04 UTC"/>
    <s v="1993-07-19"/>
    <s v="22:04:00"/>
    <x v="7"/>
    <x v="31"/>
    <s v="Atlas II | USA-93 (DSCS IIIB-9)"/>
    <x v="236"/>
    <x v="2815"/>
    <x v="1"/>
    <m/>
    <n v="0"/>
    <x v="0"/>
  </r>
  <r>
    <x v="0"/>
    <x v="30"/>
    <x v="0"/>
    <s v="Wed Jul 14, 1993 16:40 UTC"/>
    <s v="1993-07-14"/>
    <s v="16:40:00"/>
    <x v="7"/>
    <x v="31"/>
    <s v="Soyuz U | Cosmos 2259"/>
    <x v="122"/>
    <x v="2816"/>
    <x v="1"/>
    <n v="20"/>
    <n v="1660"/>
    <x v="0"/>
  </r>
  <r>
    <x v="0"/>
    <x v="96"/>
    <x v="8"/>
    <s v="Wed Jul 07, 1993 07:15 UTC"/>
    <s v="1993-07-07"/>
    <s v="07:15:00"/>
    <x v="7"/>
    <x v="31"/>
    <s v="Tsyklon-2 | Cosmos 2258"/>
    <x v="179"/>
    <x v="2817"/>
    <x v="1"/>
    <m/>
    <n v="0"/>
    <x v="0"/>
  </r>
  <r>
    <x v="16"/>
    <x v="71"/>
    <x v="8"/>
    <s v="Thu Jul 01, 1993 14:32 UTC"/>
    <s v="1993-07-01"/>
    <s v="14:32:00"/>
    <x v="7"/>
    <x v="31"/>
    <s v="Soyuz U2 | Soyuz TM-17"/>
    <x v="251"/>
    <x v="2818"/>
    <x v="1"/>
    <n v="40"/>
    <n v="3320"/>
    <x v="0"/>
  </r>
  <r>
    <x v="44"/>
    <x v="91"/>
    <x v="1"/>
    <s v="Sat Jun 26, 1993 13:27 UTC"/>
    <s v="1993-06-26"/>
    <s v="13:27:00"/>
    <x v="8"/>
    <x v="31"/>
    <s v="Delta II 7925 | USA-92 (GPS IIA-12)/PMG"/>
    <x v="165"/>
    <x v="2819"/>
    <x v="1"/>
    <m/>
    <n v="0"/>
    <x v="0"/>
  </r>
  <r>
    <x v="54"/>
    <x v="118"/>
    <x v="1"/>
    <s v="Fri Jun 25, 1993 23:30 UTC"/>
    <s v="1993-06-25"/>
    <s v="23:30:00"/>
    <x v="8"/>
    <x v="31"/>
    <s v="Scout G1 | RadCal"/>
    <x v="259"/>
    <x v="2820"/>
    <x v="1"/>
    <m/>
    <n v="0"/>
    <x v="0"/>
  </r>
  <r>
    <x v="0"/>
    <x v="85"/>
    <x v="0"/>
    <s v="Fri Jun 25, 1993 08:20 UTC"/>
    <s v="1993-06-25"/>
    <s v="08:20:00"/>
    <x v="8"/>
    <x v="31"/>
    <s v="Soyuz U | Resurs-F"/>
    <x v="122"/>
    <x v="2636"/>
    <x v="1"/>
    <n v="20"/>
    <n v="1660"/>
    <x v="0"/>
  </r>
  <r>
    <x v="21"/>
    <x v="107"/>
    <x v="11"/>
    <s v="Fri Jun 25, 1993 00:18 UTC"/>
    <s v="1993-06-25"/>
    <s v="00:18:00"/>
    <x v="8"/>
    <x v="31"/>
    <s v="Ariane 42P | Galaxy 4"/>
    <x v="210"/>
    <x v="2821"/>
    <x v="1"/>
    <m/>
    <n v="0"/>
    <x v="0"/>
  </r>
  <r>
    <x v="0"/>
    <x v="108"/>
    <x v="0"/>
    <s v="Thu Jun 24, 1993 04:12 UTC"/>
    <s v="1993-06-24"/>
    <s v="04:12:00"/>
    <x v="8"/>
    <x v="31"/>
    <s v="Tsyklon-3 | Cosmos 2252 to 2257"/>
    <x v="170"/>
    <x v="2822"/>
    <x v="1"/>
    <m/>
    <n v="0"/>
    <x v="0"/>
  </r>
  <r>
    <x v="29"/>
    <x v="51"/>
    <x v="1"/>
    <s v="Mon Jun 21, 1993 13:07 UTC"/>
    <s v="1993-06-21"/>
    <s v="13:07:00"/>
    <x v="8"/>
    <x v="31"/>
    <s v="Space Shuttle Endeavour | STS-57"/>
    <x v="156"/>
    <x v="2823"/>
    <x v="1"/>
    <n v="450"/>
    <n v="37350"/>
    <x v="0"/>
  </r>
  <r>
    <x v="0"/>
    <x v="90"/>
    <x v="0"/>
    <s v="Wed Jun 16, 1993 04:17 UTC"/>
    <s v="1993-06-16"/>
    <s v="04:17:00"/>
    <x v="8"/>
    <x v="31"/>
    <s v="Cosmos-3M | Cosmos 2251"/>
    <x v="161"/>
    <x v="2824"/>
    <x v="1"/>
    <m/>
    <n v="0"/>
    <x v="0"/>
  </r>
  <r>
    <x v="16"/>
    <x v="104"/>
    <x v="8"/>
    <s v="Thu May 27, 1993 01:22 UTC"/>
    <s v="1993-05-27"/>
    <s v="01:22:00"/>
    <x v="9"/>
    <x v="31"/>
    <s v="Proton K/Block-DM-2 | Gorizont nÂ°39L"/>
    <x v="150"/>
    <x v="2825"/>
    <x v="1"/>
    <m/>
    <n v="0"/>
    <x v="2"/>
  </r>
  <r>
    <x v="0"/>
    <x v="0"/>
    <x v="0"/>
    <s v="Wed May 26, 1993 03:23 UTC"/>
    <s v="1993-05-26"/>
    <s v="03:23:00"/>
    <x v="9"/>
    <x v="31"/>
    <s v="Molniya-M /Block ML | Molniya-1 nÂ°158"/>
    <x v="184"/>
    <x v="2826"/>
    <x v="1"/>
    <m/>
    <n v="0"/>
    <x v="0"/>
  </r>
  <r>
    <x v="16"/>
    <x v="71"/>
    <x v="8"/>
    <s v="Sat May 22, 1993 06:41 UTC"/>
    <s v="1993-05-22"/>
    <s v="06:41:00"/>
    <x v="9"/>
    <x v="31"/>
    <s v="Soyuz U2 | Progress M-18"/>
    <x v="251"/>
    <x v="2827"/>
    <x v="1"/>
    <n v="40"/>
    <n v="3320"/>
    <x v="0"/>
  </r>
  <r>
    <x v="0"/>
    <x v="85"/>
    <x v="0"/>
    <s v="Fri May 21, 1993 09:15 UTC"/>
    <s v="1993-05-21"/>
    <s v="09:15:00"/>
    <x v="9"/>
    <x v="31"/>
    <s v="Soyuz U | Resurs-F"/>
    <x v="122"/>
    <x v="2636"/>
    <x v="1"/>
    <n v="20"/>
    <n v="1660"/>
    <x v="0"/>
  </r>
  <r>
    <x v="25"/>
    <x v="43"/>
    <x v="12"/>
    <s v="Sat May 15, 1993"/>
    <s v="1993-05-15"/>
    <s v="00:00:00"/>
    <x v="9"/>
    <x v="31"/>
    <s v="Shavit | Ofek"/>
    <x v="261"/>
    <x v="2828"/>
    <x v="1"/>
    <m/>
    <n v="0"/>
    <x v="2"/>
  </r>
  <r>
    <x v="44"/>
    <x v="91"/>
    <x v="1"/>
    <s v="Thu May 13, 1993 00:07 UTC"/>
    <s v="1993-05-13"/>
    <s v="00:07:00"/>
    <x v="9"/>
    <x v="31"/>
    <s v="Delta II 7925 | USA-91 (GPS IIA-11)"/>
    <x v="165"/>
    <x v="2829"/>
    <x v="1"/>
    <m/>
    <n v="0"/>
    <x v="0"/>
  </r>
  <r>
    <x v="21"/>
    <x v="107"/>
    <x v="11"/>
    <s v="Wed May 12, 1993 00:56 UTC"/>
    <s v="1993-05-12"/>
    <s v="00:56:00"/>
    <x v="9"/>
    <x v="31"/>
    <s v="Ariane 42L | Astra 1C &amp; Arsene"/>
    <x v="211"/>
    <x v="2830"/>
    <x v="1"/>
    <m/>
    <n v="0"/>
    <x v="0"/>
  </r>
  <r>
    <x v="0"/>
    <x v="108"/>
    <x v="0"/>
    <s v="Tue May 11, 1993 14:56 UTC"/>
    <s v="1993-05-11"/>
    <s v="14:56:00"/>
    <x v="9"/>
    <x v="31"/>
    <s v="Tsyklon-3 | Cosmos 2245 to 2250"/>
    <x v="170"/>
    <x v="2831"/>
    <x v="1"/>
    <m/>
    <n v="0"/>
    <x v="0"/>
  </r>
  <r>
    <x v="0"/>
    <x v="96"/>
    <x v="8"/>
    <s v="Wed Apr 28, 1993 03:39 UTC"/>
    <s v="1993-04-28"/>
    <s v="03:39:00"/>
    <x v="10"/>
    <x v="31"/>
    <s v="Tsyklon-2 | Cosmos 2244"/>
    <x v="179"/>
    <x v="2832"/>
    <x v="1"/>
    <m/>
    <n v="0"/>
    <x v="0"/>
  </r>
  <r>
    <x v="0"/>
    <x v="22"/>
    <x v="8"/>
    <s v="Tue Apr 27, 1993 10:35 UTC"/>
    <s v="1993-04-27"/>
    <s v="10:35:00"/>
    <x v="10"/>
    <x v="31"/>
    <s v="Soyuz U | Cosmos 2243"/>
    <x v="122"/>
    <x v="2833"/>
    <x v="1"/>
    <n v="20"/>
    <n v="1660"/>
    <x v="0"/>
  </r>
  <r>
    <x v="29"/>
    <x v="6"/>
    <x v="1"/>
    <s v="Mon Apr 26, 1993 14:50 UTC"/>
    <s v="1993-04-26"/>
    <s v="14:50:00"/>
    <x v="10"/>
    <x v="31"/>
    <s v="Space Shuttle Columbia | STS-55"/>
    <x v="206"/>
    <x v="2834"/>
    <x v="1"/>
    <n v="450"/>
    <n v="37350"/>
    <x v="0"/>
  </r>
  <r>
    <x v="22"/>
    <x v="117"/>
    <x v="1"/>
    <s v="Sun Apr 25, 1993 13:56 UTC"/>
    <s v="1993-04-25"/>
    <s v="13:56:00"/>
    <x v="10"/>
    <x v="31"/>
    <s v="Pegasus | ALEXIS"/>
    <x v="217"/>
    <x v="2835"/>
    <x v="1"/>
    <n v="40"/>
    <n v="3320"/>
    <x v="0"/>
  </r>
  <r>
    <x v="0"/>
    <x v="0"/>
    <x v="0"/>
    <s v="Wed Apr 21, 1993 00:23 UTC"/>
    <s v="1993-04-21"/>
    <s v="00:23:00"/>
    <x v="10"/>
    <x v="31"/>
    <s v="Molniya-M /Block ML | Molniya-3 nÂ°157"/>
    <x v="184"/>
    <x v="2836"/>
    <x v="1"/>
    <m/>
    <n v="0"/>
    <x v="0"/>
  </r>
  <r>
    <x v="0"/>
    <x v="108"/>
    <x v="0"/>
    <s v="Fri Apr 16, 1993 07:49 UTC"/>
    <s v="1993-04-16"/>
    <s v="07:49:00"/>
    <x v="10"/>
    <x v="31"/>
    <s v="Tsyklon-3 | Cosmos 2242"/>
    <x v="170"/>
    <x v="2837"/>
    <x v="1"/>
    <m/>
    <n v="0"/>
    <x v="0"/>
  </r>
  <r>
    <x v="29"/>
    <x v="51"/>
    <x v="1"/>
    <s v="Thu Apr 08, 1993 05:29 UTC"/>
    <s v="1993-04-08"/>
    <s v="05:29:00"/>
    <x v="10"/>
    <x v="31"/>
    <s v="Space Shuttle Discovery | STS-56"/>
    <x v="157"/>
    <x v="2838"/>
    <x v="1"/>
    <n v="450"/>
    <n v="37350"/>
    <x v="0"/>
  </r>
  <r>
    <x v="0"/>
    <x v="0"/>
    <x v="0"/>
    <s v="Tue Apr 06, 1993 19:07 UTC"/>
    <s v="1993-04-06"/>
    <s v="19:07:00"/>
    <x v="10"/>
    <x v="31"/>
    <s v="Molniya-M /Block 2BL | Cosmos 2241"/>
    <x v="159"/>
    <x v="2839"/>
    <x v="1"/>
    <m/>
    <n v="0"/>
    <x v="0"/>
  </r>
  <r>
    <x v="0"/>
    <x v="85"/>
    <x v="0"/>
    <s v="Fri Apr 02, 1993 14:30 UTC"/>
    <s v="1993-04-02"/>
    <s v="14:30:00"/>
    <x v="10"/>
    <x v="31"/>
    <s v="Soyuz U | Cosmos 2240"/>
    <x v="122"/>
    <x v="2840"/>
    <x v="1"/>
    <n v="20"/>
    <n v="1660"/>
    <x v="0"/>
  </r>
  <r>
    <x v="0"/>
    <x v="69"/>
    <x v="0"/>
    <s v="Thu Apr 01, 1993 18:57 UTC"/>
    <s v="1993-04-01"/>
    <s v="18:57:00"/>
    <x v="10"/>
    <x v="31"/>
    <s v="Cosmos-3M | Cosmos 2239"/>
    <x v="161"/>
    <x v="2841"/>
    <x v="1"/>
    <m/>
    <n v="0"/>
    <x v="0"/>
  </r>
  <r>
    <x v="16"/>
    <x v="71"/>
    <x v="8"/>
    <s v="Wed Mar 31, 1993 03:34 UTC"/>
    <s v="1993-03-31"/>
    <s v="03:34:00"/>
    <x v="11"/>
    <x v="31"/>
    <s v="Soyuz U2 | Progress M-17"/>
    <x v="251"/>
    <x v="2842"/>
    <x v="1"/>
    <n v="40"/>
    <n v="3320"/>
    <x v="0"/>
  </r>
  <r>
    <x v="0"/>
    <x v="96"/>
    <x v="8"/>
    <s v="Tue Mar 30, 1993 12:00 UTC"/>
    <s v="1993-03-30"/>
    <s v="12:00:00"/>
    <x v="11"/>
    <x v="31"/>
    <s v="Tsyklon-2 | Cosmos 2238"/>
    <x v="179"/>
    <x v="2843"/>
    <x v="1"/>
    <m/>
    <n v="0"/>
    <x v="0"/>
  </r>
  <r>
    <x v="44"/>
    <x v="91"/>
    <x v="1"/>
    <s v="Tue Mar 30, 1993 03:09 UTC"/>
    <s v="1993-03-30"/>
    <s v="03:09:00"/>
    <x v="11"/>
    <x v="31"/>
    <s v="Delta II 7925 | USA-90 (GPS IIA-10)/SEDS-1"/>
    <x v="165"/>
    <x v="2844"/>
    <x v="1"/>
    <m/>
    <n v="0"/>
    <x v="0"/>
  </r>
  <r>
    <x v="0"/>
    <x v="75"/>
    <x v="8"/>
    <s v="Fri Mar 26, 1993 02:21 UTC"/>
    <s v="1993-03-26"/>
    <s v="02:21:00"/>
    <x v="11"/>
    <x v="31"/>
    <s v="Zenit-2 | Cosmos 2237"/>
    <x v="175"/>
    <x v="2845"/>
    <x v="1"/>
    <m/>
    <n v="0"/>
    <x v="0"/>
  </r>
  <r>
    <x v="52"/>
    <x v="101"/>
    <x v="1"/>
    <s v="Thu Mar 25, 1993 21:38 UTC"/>
    <s v="1993-03-25"/>
    <s v="21:38:00"/>
    <x v="11"/>
    <x v="31"/>
    <s v="Atlas I | UHF F1"/>
    <x v="240"/>
    <x v="2846"/>
    <x v="1"/>
    <m/>
    <n v="0"/>
    <x v="2"/>
  </r>
  <r>
    <x v="47"/>
    <x v="114"/>
    <x v="0"/>
    <s v="Thu Mar 25, 1993 13:15 UTC"/>
    <s v="1993-03-25"/>
    <s v="13:15:00"/>
    <x v="11"/>
    <x v="31"/>
    <s v="START-1 | EKA-1"/>
    <x v="181"/>
    <x v="2847"/>
    <x v="1"/>
    <m/>
    <n v="0"/>
    <x v="1"/>
  </r>
  <r>
    <x v="16"/>
    <x v="104"/>
    <x v="8"/>
    <s v="Thu Mar 25, 1993 02:28 UTC"/>
    <s v="1993-03-25"/>
    <s v="02:28:00"/>
    <x v="11"/>
    <x v="31"/>
    <s v="Proton K/Block-DM-2 | Raduga 29"/>
    <x v="150"/>
    <x v="2848"/>
    <x v="1"/>
    <m/>
    <n v="0"/>
    <x v="0"/>
  </r>
  <r>
    <x v="16"/>
    <x v="71"/>
    <x v="8"/>
    <s v="Sun Feb 21, 1993 18:32 UTC"/>
    <s v="1993-02-21"/>
    <s v="18:32:00"/>
    <x v="0"/>
    <x v="31"/>
    <s v="Soyuz U2 | Progress M-16"/>
    <x v="251"/>
    <x v="2849"/>
    <x v="1"/>
    <n v="40"/>
    <n v="3320"/>
    <x v="0"/>
  </r>
  <r>
    <x v="45"/>
    <x v="54"/>
    <x v="6"/>
    <s v="Sat Feb 20, 1993 02:20 UTC"/>
    <s v="1993-02-20"/>
    <s v="02:20:00"/>
    <x v="0"/>
    <x v="31"/>
    <s v="Mu-III S2 | Asuka"/>
    <x v="255"/>
    <x v="2850"/>
    <x v="1"/>
    <m/>
    <n v="0"/>
    <x v="0"/>
  </r>
  <r>
    <x v="16"/>
    <x v="104"/>
    <x v="8"/>
    <s v="Wed Feb 17, 1993 20:09 UTC"/>
    <s v="1993-02-17"/>
    <s v="20:09:00"/>
    <x v="0"/>
    <x v="31"/>
    <s v="Proton K/Block-DM-2 | Cosmos 2234, 2235 &amp; 2236"/>
    <x v="150"/>
    <x v="2851"/>
    <x v="1"/>
    <m/>
    <n v="0"/>
    <x v="0"/>
  </r>
  <r>
    <x v="22"/>
    <x v="120"/>
    <x v="1"/>
    <s v="Tue Feb 09, 1993 14:30 UTC"/>
    <s v="1993-02-09"/>
    <s v="14:30:00"/>
    <x v="0"/>
    <x v="31"/>
    <s v="Pegasus | SCD-1"/>
    <x v="217"/>
    <x v="2852"/>
    <x v="1"/>
    <n v="40"/>
    <n v="3320"/>
    <x v="0"/>
  </r>
  <r>
    <x v="0"/>
    <x v="69"/>
    <x v="0"/>
    <s v="Tue Feb 09, 1993 02:56 UTC"/>
    <s v="1993-02-09"/>
    <s v="02:56:00"/>
    <x v="0"/>
    <x v="31"/>
    <s v="Cosmos-3M | Cosmos 2233"/>
    <x v="161"/>
    <x v="2853"/>
    <x v="1"/>
    <m/>
    <n v="0"/>
    <x v="0"/>
  </r>
  <r>
    <x v="44"/>
    <x v="91"/>
    <x v="1"/>
    <s v="Wed Feb 03, 1993 02:55 UTC"/>
    <s v="1993-02-03"/>
    <s v="02:55:00"/>
    <x v="0"/>
    <x v="31"/>
    <s v="Delta II 7925 | USA-88 (GPS IIA-9)"/>
    <x v="165"/>
    <x v="2854"/>
    <x v="1"/>
    <m/>
    <n v="0"/>
    <x v="0"/>
  </r>
  <r>
    <x v="0"/>
    <x v="85"/>
    <x v="0"/>
    <s v="Tue Jan 26, 1993 15:55 UTC"/>
    <s v="1993-01-26"/>
    <s v="15:55:00"/>
    <x v="1"/>
    <x v="31"/>
    <s v="Molniya-M /Block 2BL | Cosmos 2232"/>
    <x v="159"/>
    <x v="2855"/>
    <x v="1"/>
    <m/>
    <n v="0"/>
    <x v="0"/>
  </r>
  <r>
    <x v="16"/>
    <x v="71"/>
    <x v="8"/>
    <s v="Sun Jan 24, 1993 05:58 UTC"/>
    <s v="1993-01-24"/>
    <s v="05:58:00"/>
    <x v="1"/>
    <x v="31"/>
    <s v="Soyuz U2 | Soyuz TM-16"/>
    <x v="251"/>
    <x v="2856"/>
    <x v="1"/>
    <n v="40"/>
    <n v="3320"/>
    <x v="0"/>
  </r>
  <r>
    <x v="0"/>
    <x v="30"/>
    <x v="0"/>
    <s v="Tue Jan 19, 1993 14:49 UTC"/>
    <s v="1993-01-19"/>
    <s v="14:49:00"/>
    <x v="1"/>
    <x v="31"/>
    <s v="Soyuz U | Cosmos 2231"/>
    <x v="122"/>
    <x v="2857"/>
    <x v="1"/>
    <n v="20"/>
    <n v="1660"/>
    <x v="0"/>
  </r>
  <r>
    <x v="29"/>
    <x v="51"/>
    <x v="1"/>
    <s v="Wed Jan 13, 1993 13:59 UTC"/>
    <s v="1993-01-13"/>
    <s v="13:59:00"/>
    <x v="1"/>
    <x v="31"/>
    <s v="Space Shuttle Endeavour | STS-54"/>
    <x v="156"/>
    <x v="2858"/>
    <x v="1"/>
    <n v="450"/>
    <n v="37350"/>
    <x v="0"/>
  </r>
  <r>
    <x v="0"/>
    <x v="0"/>
    <x v="0"/>
    <s v="Wed Jan 13, 1993 01:49 UTC"/>
    <s v="1993-01-13"/>
    <s v="01:49:00"/>
    <x v="1"/>
    <x v="31"/>
    <s v="Molniya-M /Block ML | Molniya-1 nÂ°156"/>
    <x v="184"/>
    <x v="2859"/>
    <x v="1"/>
    <m/>
    <n v="0"/>
    <x v="0"/>
  </r>
  <r>
    <x v="0"/>
    <x v="69"/>
    <x v="0"/>
    <s v="Tue Jan 12, 1993 11:10 UTC"/>
    <s v="1993-01-12"/>
    <s v="11:10:00"/>
    <x v="1"/>
    <x v="31"/>
    <s v="Cosmos-3M | Cosmos 2230"/>
    <x v="161"/>
    <x v="2860"/>
    <x v="1"/>
    <m/>
    <n v="0"/>
    <x v="0"/>
  </r>
  <r>
    <x v="0"/>
    <x v="30"/>
    <x v="0"/>
    <s v="Tue Dec 29, 1992 13:30 UTC"/>
    <s v="1992-12-29"/>
    <s v="13:30:00"/>
    <x v="2"/>
    <x v="32"/>
    <s v="Soyuz U | Cosmos 2229"/>
    <x v="122"/>
    <x v="2861"/>
    <x v="1"/>
    <n v="20"/>
    <n v="1660"/>
    <x v="0"/>
  </r>
  <r>
    <x v="0"/>
    <x v="95"/>
    <x v="0"/>
    <s v="Fri Dec 25, 1992 20:07 UTC"/>
    <s v="1992-12-25"/>
    <s v="20:07:00"/>
    <x v="2"/>
    <x v="32"/>
    <s v="Tsyklon-3 | Cosmos 2228"/>
    <x v="170"/>
    <x v="2862"/>
    <x v="1"/>
    <m/>
    <n v="0"/>
    <x v="0"/>
  </r>
  <r>
    <x v="0"/>
    <x v="75"/>
    <x v="8"/>
    <s v="Fri Dec 25, 1992 05:56 UTC"/>
    <s v="1992-12-25"/>
    <s v="05:56:00"/>
    <x v="2"/>
    <x v="32"/>
    <s v="Zenit-2 | Cosmos 2227"/>
    <x v="175"/>
    <x v="2863"/>
    <x v="1"/>
    <m/>
    <n v="0"/>
    <x v="0"/>
  </r>
  <r>
    <x v="0"/>
    <x v="95"/>
    <x v="0"/>
    <s v="Tue Dec 22, 1992 12:36 UTC"/>
    <s v="1992-12-22"/>
    <s v="12:36:00"/>
    <x v="2"/>
    <x v="32"/>
    <s v="Tsyklon-3 | Cosmos 2226"/>
    <x v="170"/>
    <x v="2864"/>
    <x v="1"/>
    <m/>
    <n v="0"/>
    <x v="0"/>
  </r>
  <r>
    <x v="0"/>
    <x v="22"/>
    <x v="8"/>
    <s v="Tue Dec 22, 1992 12:00 UTC"/>
    <s v="1992-12-22"/>
    <s v="12:00:00"/>
    <x v="2"/>
    <x v="32"/>
    <s v="Soyuz U | Cosmos 2225"/>
    <x v="122"/>
    <x v="2865"/>
    <x v="1"/>
    <n v="20"/>
    <n v="1660"/>
    <x v="0"/>
  </r>
  <r>
    <x v="2"/>
    <x v="18"/>
    <x v="3"/>
    <s v="Mon Dec 21, 1992 11:21 UTC"/>
    <s v="1992-12-21"/>
    <s v="11:21:00"/>
    <x v="2"/>
    <x v="32"/>
    <s v="Long March 2E | Optus B2"/>
    <x v="254"/>
    <x v="2866"/>
    <x v="1"/>
    <m/>
    <n v="0"/>
    <x v="2"/>
  </r>
  <r>
    <x v="44"/>
    <x v="87"/>
    <x v="1"/>
    <s v="Fri Dec 18, 1992 22:16 UTC"/>
    <s v="1992-12-18"/>
    <s v="22:16:00"/>
    <x v="2"/>
    <x v="32"/>
    <s v="Delta II 7925 | USA-87 (GPS IIA-8)"/>
    <x v="165"/>
    <x v="2867"/>
    <x v="1"/>
    <m/>
    <n v="0"/>
    <x v="0"/>
  </r>
  <r>
    <x v="16"/>
    <x v="45"/>
    <x v="8"/>
    <s v="Thu Dec 17, 1992 12:45 UTC"/>
    <s v="1992-12-17"/>
    <s v="12:45:00"/>
    <x v="2"/>
    <x v="32"/>
    <s v="Proton K/Block-DM-2 | Cosmos 2224"/>
    <x v="150"/>
    <x v="2868"/>
    <x v="1"/>
    <m/>
    <n v="0"/>
    <x v="0"/>
  </r>
  <r>
    <x v="0"/>
    <x v="71"/>
    <x v="8"/>
    <s v="Wed Dec 09, 1992 11:25 UTC"/>
    <s v="1992-12-09"/>
    <s v="11:25:00"/>
    <x v="2"/>
    <x v="32"/>
    <s v="Soyuz U | Cosmos 2223"/>
    <x v="122"/>
    <x v="2869"/>
    <x v="1"/>
    <n v="20"/>
    <n v="1660"/>
    <x v="0"/>
  </r>
  <r>
    <x v="29"/>
    <x v="6"/>
    <x v="1"/>
    <s v="Wed Dec 02, 1992 13:24 UTC"/>
    <s v="1992-12-02"/>
    <s v="13:24:00"/>
    <x v="2"/>
    <x v="32"/>
    <s v="Space Shuttle Discovery | STS-53"/>
    <x v="157"/>
    <x v="2870"/>
    <x v="1"/>
    <n v="450"/>
    <n v="37350"/>
    <x v="0"/>
  </r>
  <r>
    <x v="0"/>
    <x v="30"/>
    <x v="0"/>
    <s v="Wed Dec 02, 1992 01:57 UTC"/>
    <s v="1992-12-02"/>
    <s v="01:57:00"/>
    <x v="2"/>
    <x v="32"/>
    <s v="Molniya-M /Block ML | Molniya-3 nÂ°155"/>
    <x v="184"/>
    <x v="2871"/>
    <x v="1"/>
    <m/>
    <n v="0"/>
    <x v="0"/>
  </r>
  <r>
    <x v="21"/>
    <x v="107"/>
    <x v="11"/>
    <s v="Tue Dec 01, 1992 22:48 UTC"/>
    <s v="1992-12-01"/>
    <s v="22:48:00"/>
    <x v="2"/>
    <x v="32"/>
    <s v="Ariane 42P | Superbird A1"/>
    <x v="210"/>
    <x v="2872"/>
    <x v="1"/>
    <m/>
    <n v="0"/>
    <x v="0"/>
  </r>
  <r>
    <x v="53"/>
    <x v="5"/>
    <x v="1"/>
    <s v="Sat Nov 28, 1992 21:34 UTC"/>
    <s v="1992-11-28"/>
    <s v="21:34:00"/>
    <x v="3"/>
    <x v="32"/>
    <s v="Titan IV(404)A | KH-11 10"/>
    <x v="241"/>
    <x v="2873"/>
    <x v="1"/>
    <m/>
    <n v="0"/>
    <x v="0"/>
  </r>
  <r>
    <x v="16"/>
    <x v="104"/>
    <x v="8"/>
    <s v="Fri Nov 27, 1992 13:10 UTC"/>
    <s v="1992-11-27"/>
    <s v="13:10:00"/>
    <x v="3"/>
    <x v="32"/>
    <s v="Proton K/Block-DM-2 | Gorizont 27"/>
    <x v="150"/>
    <x v="2874"/>
    <x v="1"/>
    <m/>
    <n v="0"/>
    <x v="0"/>
  </r>
  <r>
    <x v="0"/>
    <x v="30"/>
    <x v="0"/>
    <s v="Wed Nov 25, 1992 12:18 UTC"/>
    <s v="1992-11-25"/>
    <s v="12:18:00"/>
    <x v="3"/>
    <x v="32"/>
    <s v="Molniya-M /Block 2BL | Cosmos 2222"/>
    <x v="159"/>
    <x v="2875"/>
    <x v="1"/>
    <m/>
    <n v="0"/>
    <x v="0"/>
  </r>
  <r>
    <x v="0"/>
    <x v="95"/>
    <x v="0"/>
    <s v="Tue Nov 24, 1992 04:09 UTC"/>
    <s v="1992-11-24"/>
    <s v="04:09:00"/>
    <x v="3"/>
    <x v="32"/>
    <s v="Tsyklon-3 | Cosmos 2221"/>
    <x v="170"/>
    <x v="2876"/>
    <x v="1"/>
    <m/>
    <n v="0"/>
    <x v="0"/>
  </r>
  <r>
    <x v="44"/>
    <x v="91"/>
    <x v="1"/>
    <s v="Sun Nov 22, 1992 23:54 UTC"/>
    <s v="1992-11-22"/>
    <s v="23:54:00"/>
    <x v="3"/>
    <x v="32"/>
    <s v="Delta II 7925 | USA-85 (GPS IIA-7)"/>
    <x v="165"/>
    <x v="2877"/>
    <x v="1"/>
    <m/>
    <n v="0"/>
    <x v="0"/>
  </r>
  <r>
    <x v="54"/>
    <x v="118"/>
    <x v="1"/>
    <s v="Sat Nov 21, 1992 13:45 UTC"/>
    <s v="1992-11-21"/>
    <s v="13:45:00"/>
    <x v="3"/>
    <x v="32"/>
    <s v="Scout G1 | MSTI 1"/>
    <x v="259"/>
    <x v="2878"/>
    <x v="1"/>
    <m/>
    <n v="0"/>
    <x v="0"/>
  </r>
  <r>
    <x v="0"/>
    <x v="0"/>
    <x v="0"/>
    <s v="Fri Nov 20, 1992 15:29 UTC"/>
    <s v="1992-11-20"/>
    <s v="15:29:00"/>
    <x v="3"/>
    <x v="32"/>
    <s v="Soyuz U | Cosmos 2220"/>
    <x v="122"/>
    <x v="2879"/>
    <x v="1"/>
    <n v="20"/>
    <n v="1660"/>
    <x v="0"/>
  </r>
  <r>
    <x v="0"/>
    <x v="75"/>
    <x v="8"/>
    <s v="Tue Nov 17, 1992 07:47 UTC"/>
    <s v="1992-11-17"/>
    <s v="07:47:00"/>
    <x v="3"/>
    <x v="32"/>
    <s v="Zenit-2 | Cosmos 2219"/>
    <x v="175"/>
    <x v="2880"/>
    <x v="1"/>
    <m/>
    <n v="0"/>
    <x v="0"/>
  </r>
  <r>
    <x v="0"/>
    <x v="85"/>
    <x v="0"/>
    <s v="Sun Nov 15, 1992 21:45 UTC"/>
    <s v="1992-11-15"/>
    <s v="21:45:00"/>
    <x v="3"/>
    <x v="32"/>
    <s v="Soyuz U | Resurs 500"/>
    <x v="122"/>
    <x v="2881"/>
    <x v="1"/>
    <n v="20"/>
    <n v="1660"/>
    <x v="0"/>
  </r>
  <r>
    <x v="16"/>
    <x v="104"/>
    <x v="8"/>
    <s v="Fri Oct 30, 1992 14:59 UTC"/>
    <s v="1992-10-30"/>
    <s v="14:59:00"/>
    <x v="4"/>
    <x v="32"/>
    <s v="Proton K/Block-DM-2 | Ekran-M 3"/>
    <x v="150"/>
    <x v="2882"/>
    <x v="1"/>
    <m/>
    <n v="0"/>
    <x v="0"/>
  </r>
  <r>
    <x v="0"/>
    <x v="69"/>
    <x v="0"/>
    <s v="Thu Oct 29, 1992 10:40 UTC"/>
    <s v="1992-10-29"/>
    <s v="10:40:00"/>
    <x v="4"/>
    <x v="32"/>
    <s v="Cosmos-3M | Cosmos 2218"/>
    <x v="161"/>
    <x v="2883"/>
    <x v="1"/>
    <m/>
    <n v="0"/>
    <x v="0"/>
  </r>
  <r>
    <x v="21"/>
    <x v="107"/>
    <x v="11"/>
    <s v="Wed Oct 28, 1992 00:15 UTC"/>
    <s v="1992-10-28"/>
    <s v="00:15:00"/>
    <x v="4"/>
    <x v="32"/>
    <s v="Ariane 42P | Galaxy-7"/>
    <x v="210"/>
    <x v="2884"/>
    <x v="1"/>
    <m/>
    <n v="0"/>
    <x v="0"/>
  </r>
  <r>
    <x v="16"/>
    <x v="22"/>
    <x v="8"/>
    <s v="Tue Oct 27, 1992 17:19 UTC"/>
    <s v="1992-10-27"/>
    <s v="17:19:00"/>
    <x v="4"/>
    <x v="32"/>
    <s v="Soyuz U2 | Progress M-15"/>
    <x v="251"/>
    <x v="2885"/>
    <x v="1"/>
    <n v="40"/>
    <n v="3320"/>
    <x v="0"/>
  </r>
  <r>
    <x v="29"/>
    <x v="51"/>
    <x v="1"/>
    <s v="Thu Oct 22, 1992 17:09 UTC"/>
    <s v="1992-10-22"/>
    <s v="17:09:00"/>
    <x v="4"/>
    <x v="32"/>
    <s v="Space Shuttle Columbia | STS-52"/>
    <x v="206"/>
    <x v="2886"/>
    <x v="1"/>
    <n v="450"/>
    <n v="37350"/>
    <x v="0"/>
  </r>
  <r>
    <x v="0"/>
    <x v="85"/>
    <x v="0"/>
    <s v="Wed Oct 21, 1992 10:21 UTC"/>
    <s v="1992-10-21"/>
    <s v="10:21:00"/>
    <x v="4"/>
    <x v="32"/>
    <s v="Molniya-M /Block 2BL | Cosmos 2217"/>
    <x v="159"/>
    <x v="2887"/>
    <x v="1"/>
    <m/>
    <n v="0"/>
    <x v="0"/>
  </r>
  <r>
    <x v="0"/>
    <x v="108"/>
    <x v="0"/>
    <s v="Tue Oct 20, 1992 12:58 UTC"/>
    <s v="1992-10-20"/>
    <s v="12:58:00"/>
    <x v="4"/>
    <x v="32"/>
    <s v="Tsyklon-3 | Cosmos 2211 to 2216"/>
    <x v="170"/>
    <x v="2888"/>
    <x v="1"/>
    <m/>
    <n v="0"/>
    <x v="0"/>
  </r>
  <r>
    <x v="0"/>
    <x v="30"/>
    <x v="0"/>
    <s v="Wed Oct 14, 1992 19:58 UTC"/>
    <s v="1992-10-14"/>
    <s v="19:58:00"/>
    <x v="4"/>
    <x v="32"/>
    <s v="Molniya-M /Block ML | Molniya-3 nÂ°154"/>
    <x v="184"/>
    <x v="2889"/>
    <x v="1"/>
    <m/>
    <n v="0"/>
    <x v="0"/>
  </r>
  <r>
    <x v="44"/>
    <x v="87"/>
    <x v="1"/>
    <s v="Mon Oct 12, 1992 09:47 UTC"/>
    <s v="1992-10-12"/>
    <s v="09:47:00"/>
    <x v="4"/>
    <x v="32"/>
    <s v="Delta II 7925 | DFS Kopernikus 3"/>
    <x v="165"/>
    <x v="2890"/>
    <x v="1"/>
    <m/>
    <n v="0"/>
    <x v="0"/>
  </r>
  <r>
    <x v="0"/>
    <x v="0"/>
    <x v="0"/>
    <s v="Thu Oct 08, 1992 18:59 UTC"/>
    <s v="1992-10-08"/>
    <s v="18:59:00"/>
    <x v="4"/>
    <x v="32"/>
    <s v="Soyuz U | Foton 8"/>
    <x v="122"/>
    <x v="2891"/>
    <x v="1"/>
    <n v="20"/>
    <n v="1660"/>
    <x v="0"/>
  </r>
  <r>
    <x v="2"/>
    <x v="113"/>
    <x v="3"/>
    <s v="Tue Oct 06, 1992 06:20 UTC"/>
    <s v="1992-10-06"/>
    <s v="06:20:00"/>
    <x v="4"/>
    <x v="32"/>
    <s v="Long March 2C | FSW-1 4 &amp; Freja"/>
    <x v="3"/>
    <x v="2892"/>
    <x v="0"/>
    <n v="30.8"/>
    <n v="2556.4"/>
    <x v="0"/>
  </r>
  <r>
    <x v="53"/>
    <x v="1"/>
    <x v="1"/>
    <s v="Fri Sep 25, 1992 17:05 UTC"/>
    <s v="1992-09-25"/>
    <s v="17:05:00"/>
    <x v="5"/>
    <x v="32"/>
    <s v="Commercial Titan III | Mars Observer"/>
    <x v="262"/>
    <x v="2893"/>
    <x v="1"/>
    <n v="136.6"/>
    <n v="11337.8"/>
    <x v="0"/>
  </r>
  <r>
    <x v="0"/>
    <x v="85"/>
    <x v="0"/>
    <s v="Tue Sep 22, 1992 16:09 UTC"/>
    <s v="1992-09-22"/>
    <s v="16:09:00"/>
    <x v="5"/>
    <x v="32"/>
    <s v="Soyuz U | Cosmos 2210"/>
    <x v="122"/>
    <x v="2894"/>
    <x v="1"/>
    <n v="20"/>
    <n v="1660"/>
    <x v="0"/>
  </r>
  <r>
    <x v="29"/>
    <x v="51"/>
    <x v="1"/>
    <s v="Sat Sep 12, 1992 14:23 UTC"/>
    <s v="1992-09-12"/>
    <s v="14:23:00"/>
    <x v="5"/>
    <x v="32"/>
    <s v="Space Shuttle Endeavour | STS-47"/>
    <x v="156"/>
    <x v="2895"/>
    <x v="1"/>
    <n v="450"/>
    <n v="37350"/>
    <x v="0"/>
  </r>
  <r>
    <x v="21"/>
    <x v="107"/>
    <x v="11"/>
    <s v="Thu Sep 10, 1992 23:04 UTC"/>
    <s v="1992-09-10"/>
    <s v="23:04:00"/>
    <x v="5"/>
    <x v="32"/>
    <s v="Ariane 44LP | Hispasat 1A &amp; Satcom C3"/>
    <x v="212"/>
    <x v="2896"/>
    <x v="1"/>
    <m/>
    <n v="0"/>
    <x v="0"/>
  </r>
  <r>
    <x v="16"/>
    <x v="104"/>
    <x v="8"/>
    <s v="Thu Sep 10, 1992 18:01 UTC"/>
    <s v="1992-09-10"/>
    <s v="18:01:00"/>
    <x v="5"/>
    <x v="32"/>
    <s v="Proton K/Block-DM-2 | Cosmos 2209"/>
    <x v="150"/>
    <x v="2897"/>
    <x v="1"/>
    <m/>
    <n v="0"/>
    <x v="0"/>
  </r>
  <r>
    <x v="44"/>
    <x v="91"/>
    <x v="1"/>
    <s v="Wed Sep 09, 1992 08:57 UTC"/>
    <s v="1992-09-09"/>
    <s v="08:57:00"/>
    <x v="5"/>
    <x v="32"/>
    <s v="Delta II 7925 | USA-84 (GPS IIA-6)"/>
    <x v="165"/>
    <x v="2898"/>
    <x v="1"/>
    <m/>
    <n v="0"/>
    <x v="0"/>
  </r>
  <r>
    <x v="44"/>
    <x v="87"/>
    <x v="1"/>
    <s v="Mon Aug 31, 1992 10:40 UTC"/>
    <s v="1992-08-31"/>
    <s v="10:40:00"/>
    <x v="6"/>
    <x v="32"/>
    <s v="Delta II 7925 | Satcom C4"/>
    <x v="165"/>
    <x v="2899"/>
    <x v="1"/>
    <m/>
    <n v="0"/>
    <x v="0"/>
  </r>
  <r>
    <x v="52"/>
    <x v="101"/>
    <x v="1"/>
    <s v="Sat Aug 22, 1992 22:40 UTC"/>
    <s v="1992-08-22"/>
    <s v="22:40:00"/>
    <x v="6"/>
    <x v="32"/>
    <s v="Atlas I | Galaxy 1R"/>
    <x v="240"/>
    <x v="2767"/>
    <x v="1"/>
    <m/>
    <n v="0"/>
    <x v="2"/>
  </r>
  <r>
    <x v="0"/>
    <x v="85"/>
    <x v="0"/>
    <s v="Wed Aug 19, 1992 10:19 UTC"/>
    <s v="1992-08-19"/>
    <s v="10:19:00"/>
    <x v="6"/>
    <x v="32"/>
    <s v="Soyuz U | Resurs-F"/>
    <x v="122"/>
    <x v="2636"/>
    <x v="1"/>
    <n v="20"/>
    <n v="1660"/>
    <x v="0"/>
  </r>
  <r>
    <x v="16"/>
    <x v="22"/>
    <x v="8"/>
    <s v="Sat Aug 15, 1992 22:18 UTC"/>
    <s v="1992-08-15"/>
    <s v="22:18:00"/>
    <x v="6"/>
    <x v="32"/>
    <s v="Soyuz U2 | Progress M-14"/>
    <x v="251"/>
    <x v="2900"/>
    <x v="1"/>
    <n v="40"/>
    <n v="3320"/>
    <x v="0"/>
  </r>
  <r>
    <x v="2"/>
    <x v="18"/>
    <x v="3"/>
    <s v="Thu Aug 13, 1992 23:00 UTC"/>
    <s v="1992-08-13"/>
    <s v="23:00:00"/>
    <x v="6"/>
    <x v="32"/>
    <s v="Long March 2E | Optus B1"/>
    <x v="254"/>
    <x v="2901"/>
    <x v="1"/>
    <m/>
    <n v="0"/>
    <x v="0"/>
  </r>
  <r>
    <x v="0"/>
    <x v="90"/>
    <x v="0"/>
    <s v="Wed Aug 12, 1992 05:44 UTC"/>
    <s v="1992-08-12"/>
    <s v="05:44:00"/>
    <x v="6"/>
    <x v="32"/>
    <s v="Cosmos-3M | Cosmos 2208"/>
    <x v="161"/>
    <x v="2902"/>
    <x v="1"/>
    <m/>
    <n v="0"/>
    <x v="0"/>
  </r>
  <r>
    <x v="21"/>
    <x v="107"/>
    <x v="11"/>
    <s v="Mon Aug 10, 1992 23:08 UTC"/>
    <s v="1992-08-10"/>
    <s v="23:08:00"/>
    <x v="6"/>
    <x v="32"/>
    <s v="Ariane 42P | TOPEX-Poseidon, Kitsat-1 &amp; S80/T"/>
    <x v="210"/>
    <x v="2903"/>
    <x v="1"/>
    <m/>
    <n v="0"/>
    <x v="0"/>
  </r>
  <r>
    <x v="2"/>
    <x v="113"/>
    <x v="3"/>
    <s v="Sun Aug 09, 1992 08:00 UTC"/>
    <s v="1992-08-09"/>
    <s v="08:00:00"/>
    <x v="6"/>
    <x v="32"/>
    <s v="Long March 2D | FSW-2 1"/>
    <x v="26"/>
    <x v="2904"/>
    <x v="0"/>
    <n v="29.75"/>
    <n v="2469.25"/>
    <x v="0"/>
  </r>
  <r>
    <x v="0"/>
    <x v="30"/>
    <x v="0"/>
    <s v="Thu Aug 06, 1992 19:30 UTC"/>
    <s v="1992-08-06"/>
    <s v="19:30:00"/>
    <x v="6"/>
    <x v="32"/>
    <s v="Molniya-M /Block NVL | Molniya-1 nÂ°153"/>
    <x v="263"/>
    <x v="2905"/>
    <x v="1"/>
    <m/>
    <n v="0"/>
    <x v="0"/>
  </r>
  <r>
    <x v="29"/>
    <x v="51"/>
    <x v="1"/>
    <s v="Fri Jul 31, 1992 13:56 UTC"/>
    <s v="1992-07-31"/>
    <s v="13:56:00"/>
    <x v="7"/>
    <x v="32"/>
    <s v="Space Shuttle Atlantis | STS-46"/>
    <x v="154"/>
    <x v="2906"/>
    <x v="1"/>
    <n v="450"/>
    <n v="37350"/>
    <x v="0"/>
  </r>
  <r>
    <x v="0"/>
    <x v="0"/>
    <x v="0"/>
    <s v="Thu Jul 30, 1992 11:00 UTC"/>
    <s v="1992-07-30"/>
    <s v="11:00:00"/>
    <x v="7"/>
    <x v="32"/>
    <s v="Soyuz U | Cosmos 2207"/>
    <x v="122"/>
    <x v="2907"/>
    <x v="1"/>
    <n v="20"/>
    <n v="1660"/>
    <x v="0"/>
  </r>
  <r>
    <x v="16"/>
    <x v="104"/>
    <x v="8"/>
    <s v="Thu Jul 30, 1992 01:59 UTC"/>
    <s v="1992-07-30"/>
    <s v="01:59:00"/>
    <x v="7"/>
    <x v="32"/>
    <s v="Proton K/Block-DM-2 | Cosmos 2204, 2205 &amp; 2206"/>
    <x v="150"/>
    <x v="2908"/>
    <x v="1"/>
    <m/>
    <n v="0"/>
    <x v="0"/>
  </r>
  <r>
    <x v="16"/>
    <x v="71"/>
    <x v="8"/>
    <s v="Mon Jul 27, 1992 06:08 UTC"/>
    <s v="1992-07-27"/>
    <s v="06:08:00"/>
    <x v="7"/>
    <x v="32"/>
    <s v="Soyuz U2 | Soyuz TM-15"/>
    <x v="251"/>
    <x v="2909"/>
    <x v="1"/>
    <n v="40"/>
    <n v="3320"/>
    <x v="0"/>
  </r>
  <r>
    <x v="0"/>
    <x v="30"/>
    <x v="0"/>
    <s v="Fri Jul 24, 1992 19:39 UTC"/>
    <s v="1992-07-24"/>
    <s v="19:39:00"/>
    <x v="7"/>
    <x v="32"/>
    <s v="Soyuz U | Cosmos 2203"/>
    <x v="122"/>
    <x v="2910"/>
    <x v="1"/>
    <n v="20"/>
    <n v="1660"/>
    <x v="0"/>
  </r>
  <r>
    <x v="44"/>
    <x v="91"/>
    <x v="1"/>
    <s v="Fri Jul 24, 1992 14:26 UTC"/>
    <s v="1992-07-24"/>
    <s v="14:26:00"/>
    <x v="7"/>
    <x v="32"/>
    <s v="Delta II 6925 | GEOTAIL"/>
    <x v="264"/>
    <x v="2911"/>
    <x v="1"/>
    <m/>
    <n v="0"/>
    <x v="0"/>
  </r>
  <r>
    <x v="16"/>
    <x v="104"/>
    <x v="8"/>
    <s v="Tue Jul 14, 1992 22:02 UTC"/>
    <s v="1992-07-14"/>
    <s v="22:02:00"/>
    <x v="7"/>
    <x v="32"/>
    <s v="Proton K/Block-DM-2 | Gorizont 26"/>
    <x v="150"/>
    <x v="2912"/>
    <x v="1"/>
    <m/>
    <n v="0"/>
    <x v="0"/>
  </r>
  <r>
    <x v="0"/>
    <x v="108"/>
    <x v="0"/>
    <s v="Mon Jul 13, 1992 17:41 UTC"/>
    <s v="1992-07-13"/>
    <s v="17:41:00"/>
    <x v="7"/>
    <x v="32"/>
    <s v="Tsyklon-3 | Cosmos 2197 to 2202"/>
    <x v="170"/>
    <x v="2913"/>
    <x v="1"/>
    <m/>
    <n v="0"/>
    <x v="0"/>
  </r>
  <r>
    <x v="21"/>
    <x v="107"/>
    <x v="11"/>
    <s v="Thu Jul 09, 1992 22:42 UTC"/>
    <s v="1992-07-09"/>
    <s v="22:42:00"/>
    <x v="7"/>
    <x v="32"/>
    <s v="Ariane 44L | Insat-2A &amp; Eutelsat 2F4"/>
    <x v="205"/>
    <x v="2914"/>
    <x v="1"/>
    <m/>
    <n v="0"/>
    <x v="0"/>
  </r>
  <r>
    <x v="0"/>
    <x v="30"/>
    <x v="0"/>
    <s v="Wed Jul 08, 1992 09:53 UTC"/>
    <s v="1992-07-08"/>
    <s v="09:53:00"/>
    <x v="7"/>
    <x v="32"/>
    <s v="Molniya-M /Block 2BL | Cosmos 2196"/>
    <x v="159"/>
    <x v="2915"/>
    <x v="1"/>
    <m/>
    <n v="0"/>
    <x v="0"/>
  </r>
  <r>
    <x v="44"/>
    <x v="87"/>
    <x v="1"/>
    <s v="Tue Jul 07, 1992 09:20 UTC"/>
    <s v="1992-07-07"/>
    <s v="09:20:00"/>
    <x v="7"/>
    <x v="32"/>
    <s v="Delta II 7925 | USA-83 (GPS IIA-5)"/>
    <x v="165"/>
    <x v="2916"/>
    <x v="1"/>
    <m/>
    <n v="0"/>
    <x v="0"/>
  </r>
  <r>
    <x v="54"/>
    <x v="118"/>
    <x v="1"/>
    <s v="Fri Jul 03, 1992 14:19 UTC"/>
    <s v="1992-07-03"/>
    <s v="14:19:00"/>
    <x v="7"/>
    <x v="32"/>
    <s v="Scout G1 | SAMPEX"/>
    <x v="259"/>
    <x v="2917"/>
    <x v="1"/>
    <m/>
    <n v="0"/>
    <x v="0"/>
  </r>
  <r>
    <x v="52"/>
    <x v="103"/>
    <x v="1"/>
    <s v="Thu Jul 02, 1992 21:54 UTC"/>
    <s v="1992-07-02"/>
    <s v="21:54:00"/>
    <x v="7"/>
    <x v="32"/>
    <s v="Atlas II | USA-82 (DSCS IIIB-12)"/>
    <x v="236"/>
    <x v="2918"/>
    <x v="1"/>
    <m/>
    <n v="0"/>
    <x v="0"/>
  </r>
  <r>
    <x v="0"/>
    <x v="69"/>
    <x v="0"/>
    <s v="Wed Jul 01, 1992 20:16 UTC"/>
    <s v="1992-07-01"/>
    <s v="20:16:00"/>
    <x v="7"/>
    <x v="32"/>
    <s v="Cosmos-3M | Cosmos 2195"/>
    <x v="161"/>
    <x v="2919"/>
    <x v="1"/>
    <m/>
    <n v="0"/>
    <x v="0"/>
  </r>
  <r>
    <x v="16"/>
    <x v="22"/>
    <x v="8"/>
    <s v="Tue Jun 30, 1992 16:43 UTC"/>
    <s v="1992-06-30"/>
    <s v="16:43:00"/>
    <x v="8"/>
    <x v="32"/>
    <s v="Soyuz U2 | Progress M-13"/>
    <x v="251"/>
    <x v="2920"/>
    <x v="1"/>
    <n v="40"/>
    <n v="3320"/>
    <x v="0"/>
  </r>
  <r>
    <x v="29"/>
    <x v="6"/>
    <x v="1"/>
    <s v="Thu Jun 25, 1992 16:12 UTC"/>
    <s v="1992-06-25"/>
    <s v="16:12:00"/>
    <x v="8"/>
    <x v="32"/>
    <s v="Space Shuttle Columbia | STS-50"/>
    <x v="206"/>
    <x v="2921"/>
    <x v="1"/>
    <n v="450"/>
    <n v="37350"/>
    <x v="0"/>
  </r>
  <r>
    <x v="0"/>
    <x v="30"/>
    <x v="0"/>
    <s v="Tue Jun 23, 1992 08:00 UTC"/>
    <s v="1992-06-23"/>
    <s v="08:00:00"/>
    <x v="8"/>
    <x v="32"/>
    <s v="Soyuz U | Resurs-F"/>
    <x v="122"/>
    <x v="2636"/>
    <x v="1"/>
    <n v="20"/>
    <n v="1660"/>
    <x v="0"/>
  </r>
  <r>
    <x v="52"/>
    <x v="101"/>
    <x v="1"/>
    <s v="Wed Jun 10, 1992 00:00 UTC"/>
    <s v="1992-06-10"/>
    <s v="00:00:00"/>
    <x v="8"/>
    <x v="32"/>
    <s v="Atlas IIA | Intelsat K"/>
    <x v="207"/>
    <x v="2922"/>
    <x v="1"/>
    <m/>
    <n v="0"/>
    <x v="0"/>
  </r>
  <r>
    <x v="44"/>
    <x v="91"/>
    <x v="1"/>
    <s v="Sun Jun 07, 1992 16:40 UTC"/>
    <s v="1992-06-07"/>
    <s v="16:40:00"/>
    <x v="8"/>
    <x v="32"/>
    <s v="Delta II 6920-10 | Explorer 67 (EUVE)"/>
    <x v="265"/>
    <x v="2923"/>
    <x v="1"/>
    <m/>
    <n v="0"/>
    <x v="0"/>
  </r>
  <r>
    <x v="0"/>
    <x v="69"/>
    <x v="0"/>
    <s v="Wed Jun 03, 1992 00:50 UTC"/>
    <s v="1992-06-03"/>
    <s v="00:50:00"/>
    <x v="8"/>
    <x v="32"/>
    <s v="Cosmos-3M | Cosmos 2187 to 2194"/>
    <x v="161"/>
    <x v="2924"/>
    <x v="1"/>
    <m/>
    <n v="0"/>
    <x v="0"/>
  </r>
  <r>
    <x v="0"/>
    <x v="85"/>
    <x v="0"/>
    <s v="Thu May 28, 1992 19:09 UTC"/>
    <s v="1992-05-28"/>
    <s v="19:09:00"/>
    <x v="9"/>
    <x v="32"/>
    <s v="Soyuz U | Cosmos 2186"/>
    <x v="122"/>
    <x v="2925"/>
    <x v="1"/>
    <n v="20"/>
    <n v="1660"/>
    <x v="0"/>
  </r>
  <r>
    <x v="12"/>
    <x v="119"/>
    <x v="7"/>
    <s v="Wed May 20, 1992 00:30 UTC"/>
    <s v="1992-05-20"/>
    <s v="00:30:00"/>
    <x v="9"/>
    <x v="32"/>
    <s v="ASLV | SROSS C"/>
    <x v="260"/>
    <x v="2926"/>
    <x v="1"/>
    <m/>
    <n v="0"/>
    <x v="1"/>
  </r>
  <r>
    <x v="44"/>
    <x v="87"/>
    <x v="1"/>
    <s v="Thu May 14, 1992 00:40 UTC"/>
    <s v="1992-05-14"/>
    <s v="00:40:00"/>
    <x v="9"/>
    <x v="32"/>
    <s v="Delta II 7925 | Palapa B4"/>
    <x v="165"/>
    <x v="2927"/>
    <x v="1"/>
    <m/>
    <n v="0"/>
    <x v="0"/>
  </r>
  <r>
    <x v="29"/>
    <x v="51"/>
    <x v="1"/>
    <s v="Thu May 07, 1992 23:40 UTC"/>
    <s v="1992-05-07"/>
    <s v="23:40:00"/>
    <x v="9"/>
    <x v="32"/>
    <s v="Space Shuttle Endeavour | STS-49"/>
    <x v="156"/>
    <x v="2928"/>
    <x v="1"/>
    <n v="450"/>
    <n v="37350"/>
    <x v="0"/>
  </r>
  <r>
    <x v="0"/>
    <x v="71"/>
    <x v="8"/>
    <s v="Wed Apr 29, 1992 10:10 UTC"/>
    <s v="1992-04-29"/>
    <s v="10:10:00"/>
    <x v="10"/>
    <x v="32"/>
    <s v="Soyuz U | Cosmos 2185"/>
    <x v="122"/>
    <x v="2929"/>
    <x v="1"/>
    <n v="20"/>
    <n v="1660"/>
    <x v="0"/>
  </r>
  <r>
    <x v="0"/>
    <x v="0"/>
    <x v="0"/>
    <s v="Wed Apr 29, 1992 08:59 UTC"/>
    <s v="1992-04-29"/>
    <s v="08:59:00"/>
    <x v="10"/>
    <x v="32"/>
    <s v="Soyuz U | Resurs-F"/>
    <x v="122"/>
    <x v="2636"/>
    <x v="1"/>
    <n v="20"/>
    <n v="1660"/>
    <x v="0"/>
  </r>
  <r>
    <x v="53"/>
    <x v="105"/>
    <x v="1"/>
    <s v="Sat Apr 25, 1992 08:53 UTC"/>
    <s v="1992-04-25"/>
    <s v="08:53:00"/>
    <x v="10"/>
    <x v="32"/>
    <s v="Titan II(23)G | USA-81"/>
    <x v="200"/>
    <x v="2930"/>
    <x v="1"/>
    <n v="35"/>
    <n v="2905"/>
    <x v="0"/>
  </r>
  <r>
    <x v="16"/>
    <x v="71"/>
    <x v="8"/>
    <s v="Sun Apr 19, 1992 21:29 UTC"/>
    <s v="1992-04-19"/>
    <s v="21:29:00"/>
    <x v="10"/>
    <x v="32"/>
    <s v="Soyuz U2 | Progress M-12"/>
    <x v="251"/>
    <x v="2931"/>
    <x v="1"/>
    <n v="40"/>
    <n v="3320"/>
    <x v="0"/>
  </r>
  <r>
    <x v="21"/>
    <x v="107"/>
    <x v="11"/>
    <s v="Wed Apr 15, 1992 23:25 UTC"/>
    <s v="1992-04-15"/>
    <s v="23:25:00"/>
    <x v="10"/>
    <x v="32"/>
    <s v="Ariane 44L | TÃ©lÃ©com 2B &amp; Inmarsat-2F4"/>
    <x v="205"/>
    <x v="2932"/>
    <x v="1"/>
    <m/>
    <n v="0"/>
    <x v="0"/>
  </r>
  <r>
    <x v="0"/>
    <x v="90"/>
    <x v="0"/>
    <s v="Wed Apr 15, 1992 07:17 UTC"/>
    <s v="1992-04-15"/>
    <s v="07:17:00"/>
    <x v="10"/>
    <x v="32"/>
    <s v="Cosmos-3M | Cosmos 2184"/>
    <x v="161"/>
    <x v="2933"/>
    <x v="1"/>
    <m/>
    <n v="0"/>
    <x v="0"/>
  </r>
  <r>
    <x v="44"/>
    <x v="87"/>
    <x v="1"/>
    <s v="Fri Apr 10, 1992 03:20 UTC"/>
    <s v="1992-04-10"/>
    <s v="03:20:00"/>
    <x v="10"/>
    <x v="32"/>
    <s v="Delta II 7925 | USA-80 (GPS IIA-4)"/>
    <x v="165"/>
    <x v="2934"/>
    <x v="1"/>
    <m/>
    <n v="0"/>
    <x v="0"/>
  </r>
  <r>
    <x v="0"/>
    <x v="22"/>
    <x v="8"/>
    <s v="Wed Apr 08, 1992 12:20 UTC"/>
    <s v="1992-04-08"/>
    <s v="12:20:00"/>
    <x v="10"/>
    <x v="32"/>
    <s v="Soyuz U | Cosmos 2183"/>
    <x v="122"/>
    <x v="2935"/>
    <x v="1"/>
    <n v="20"/>
    <n v="1660"/>
    <x v="0"/>
  </r>
  <r>
    <x v="16"/>
    <x v="104"/>
    <x v="8"/>
    <s v="Thu Apr 02, 1992 01:50 UTC"/>
    <s v="1992-04-02"/>
    <s v="01:50:00"/>
    <x v="10"/>
    <x v="32"/>
    <s v="Proton K/Block-DM-2 | Gorizont 25"/>
    <x v="150"/>
    <x v="2936"/>
    <x v="1"/>
    <m/>
    <n v="0"/>
    <x v="0"/>
  </r>
  <r>
    <x v="0"/>
    <x v="85"/>
    <x v="0"/>
    <s v="Wed Apr 01, 1992 14:17 UTC"/>
    <s v="1992-04-01"/>
    <s v="14:17:00"/>
    <x v="10"/>
    <x v="32"/>
    <s v="Soyuz U | Cosmos 2182"/>
    <x v="122"/>
    <x v="2937"/>
    <x v="1"/>
    <n v="20"/>
    <n v="1660"/>
    <x v="0"/>
  </r>
  <r>
    <x v="29"/>
    <x v="6"/>
    <x v="1"/>
    <s v="Tue Mar 24, 1992 13:13 UTC"/>
    <s v="1992-03-24"/>
    <s v="13:13:00"/>
    <x v="11"/>
    <x v="32"/>
    <s v="Space Shuttle Atlantis | STS-45"/>
    <x v="154"/>
    <x v="2938"/>
    <x v="1"/>
    <n v="450"/>
    <n v="37350"/>
    <x v="0"/>
  </r>
  <r>
    <x v="16"/>
    <x v="71"/>
    <x v="8"/>
    <s v="Tue Mar 17, 1992 10:54 UTC"/>
    <s v="1992-03-17"/>
    <s v="10:54:00"/>
    <x v="11"/>
    <x v="32"/>
    <s v="Soyuz U2 | Soyuz TM-14"/>
    <x v="251"/>
    <x v="2939"/>
    <x v="1"/>
    <n v="40"/>
    <n v="3320"/>
    <x v="0"/>
  </r>
  <r>
    <x v="52"/>
    <x v="101"/>
    <x v="1"/>
    <s v="Sat Mar 14, 1992 00:00 UTC"/>
    <s v="1992-03-14"/>
    <s v="00:00:00"/>
    <x v="11"/>
    <x v="32"/>
    <s v="Atlas I | Galaxy 5"/>
    <x v="240"/>
    <x v="2940"/>
    <x v="1"/>
    <m/>
    <n v="0"/>
    <x v="0"/>
  </r>
  <r>
    <x v="0"/>
    <x v="90"/>
    <x v="0"/>
    <s v="Mon Mar 09, 1992 22:35 UTC"/>
    <s v="1992-03-09"/>
    <s v="22:35:00"/>
    <x v="11"/>
    <x v="32"/>
    <s v="Cosmos-3M | Cosmos 2181"/>
    <x v="161"/>
    <x v="2941"/>
    <x v="1"/>
    <m/>
    <n v="0"/>
    <x v="0"/>
  </r>
  <r>
    <x v="0"/>
    <x v="0"/>
    <x v="0"/>
    <s v="Wed Mar 04, 1992 04:27 UTC"/>
    <s v="1992-03-04"/>
    <s v="04:27:00"/>
    <x v="11"/>
    <x v="32"/>
    <s v="Molniya-M /Block ML | Molniya-1 nÂ°152"/>
    <x v="184"/>
    <x v="2942"/>
    <x v="1"/>
    <m/>
    <n v="0"/>
    <x v="0"/>
  </r>
  <r>
    <x v="21"/>
    <x v="107"/>
    <x v="11"/>
    <s v="Wed Feb 26, 1992 23:58 UTC"/>
    <s v="1992-02-26"/>
    <s v="23:58:00"/>
    <x v="0"/>
    <x v="32"/>
    <s v="Ariane 44L | Superbird-B1 &amp; Arabsat-1C"/>
    <x v="205"/>
    <x v="2943"/>
    <x v="1"/>
    <m/>
    <n v="0"/>
    <x v="0"/>
  </r>
  <r>
    <x v="44"/>
    <x v="87"/>
    <x v="1"/>
    <s v="Sun Feb 23, 1992 22:29 UTC"/>
    <s v="1992-02-23"/>
    <s v="22:29:00"/>
    <x v="0"/>
    <x v="32"/>
    <s v="Delta II 7925 | USA-79 (GPS IIA-3)"/>
    <x v="165"/>
    <x v="2944"/>
    <x v="1"/>
    <m/>
    <n v="0"/>
    <x v="0"/>
  </r>
  <r>
    <x v="0"/>
    <x v="69"/>
    <x v="0"/>
    <s v="Mon Feb 17, 1992 22:05 UTC"/>
    <s v="1992-02-17"/>
    <s v="22:05:00"/>
    <x v="0"/>
    <x v="32"/>
    <s v="Cosmos-3M | Cosmos 2180"/>
    <x v="161"/>
    <x v="2945"/>
    <x v="1"/>
    <m/>
    <n v="0"/>
    <x v="0"/>
  </r>
  <r>
    <x v="8"/>
    <x v="12"/>
    <x v="6"/>
    <s v="Tue Feb 11, 1992 01:50 UTC"/>
    <s v="1992-02-11"/>
    <s v="01:50:00"/>
    <x v="0"/>
    <x v="32"/>
    <s v="H-I (9 SO) | Fuyo (JERS-1)"/>
    <x v="266"/>
    <x v="2946"/>
    <x v="1"/>
    <m/>
    <n v="0"/>
    <x v="0"/>
  </r>
  <r>
    <x v="52"/>
    <x v="103"/>
    <x v="1"/>
    <s v="Tue Feb 11, 1992 00:41 UTC"/>
    <s v="1992-02-11"/>
    <s v="00:41:00"/>
    <x v="0"/>
    <x v="32"/>
    <s v="Atlas II | DSCS IIIB-14 (USA-78)"/>
    <x v="236"/>
    <x v="2947"/>
    <x v="1"/>
    <m/>
    <n v="0"/>
    <x v="0"/>
  </r>
  <r>
    <x v="0"/>
    <x v="75"/>
    <x v="8"/>
    <s v="Wed Feb 05, 1992 18:14 UTC"/>
    <s v="1992-02-05"/>
    <s v="18:14:00"/>
    <x v="0"/>
    <x v="32"/>
    <s v="Zenit-2 | Tselina-2 nÂ°10"/>
    <x v="175"/>
    <x v="2948"/>
    <x v="1"/>
    <m/>
    <n v="0"/>
    <x v="2"/>
  </r>
  <r>
    <x v="16"/>
    <x v="104"/>
    <x v="8"/>
    <s v="Wed Jan 29, 1992 22:19 UTC"/>
    <s v="1992-01-29"/>
    <s v="22:19:00"/>
    <x v="1"/>
    <x v="32"/>
    <s v="Proton K/Block-DM-2 | Cosmos 2177, 2178 &amp; 2179"/>
    <x v="150"/>
    <x v="2949"/>
    <x v="1"/>
    <m/>
    <n v="0"/>
    <x v="0"/>
  </r>
  <r>
    <x v="16"/>
    <x v="71"/>
    <x v="8"/>
    <s v="Sat Jan 25, 1992 07:50 UTC"/>
    <s v="1992-01-25"/>
    <s v="07:50:00"/>
    <x v="1"/>
    <x v="32"/>
    <s v="Soyuz U2 | Progress M-11"/>
    <x v="251"/>
    <x v="2950"/>
    <x v="1"/>
    <n v="40"/>
    <n v="3320"/>
    <x v="0"/>
  </r>
  <r>
    <x v="0"/>
    <x v="30"/>
    <x v="0"/>
    <s v="Fri Jan 24, 1992 01:18 UTC"/>
    <s v="1992-01-24"/>
    <s v="01:18:00"/>
    <x v="1"/>
    <x v="32"/>
    <s v="Molniya-M /Block 2BL | Cosmos 2176"/>
    <x v="159"/>
    <x v="2951"/>
    <x v="1"/>
    <m/>
    <n v="0"/>
    <x v="0"/>
  </r>
  <r>
    <x v="29"/>
    <x v="6"/>
    <x v="1"/>
    <s v="Wed Jan 22, 1992 14:52 UTC"/>
    <s v="1992-01-22"/>
    <s v="14:52:00"/>
    <x v="1"/>
    <x v="32"/>
    <s v="Space Shuttle Discovery | STS-42"/>
    <x v="157"/>
    <x v="2952"/>
    <x v="1"/>
    <n v="450"/>
    <n v="37350"/>
    <x v="0"/>
  </r>
  <r>
    <x v="0"/>
    <x v="0"/>
    <x v="0"/>
    <s v="Tue Jan 21, 1992 15:00 UTC"/>
    <s v="1992-01-21"/>
    <s v="15:00:00"/>
    <x v="1"/>
    <x v="32"/>
    <s v="Soyuz U | Cosmos 2175"/>
    <x v="122"/>
    <x v="2953"/>
    <x v="1"/>
    <n v="20"/>
    <n v="1660"/>
    <x v="0"/>
  </r>
  <r>
    <x v="2"/>
    <x v="3"/>
    <x v="3"/>
    <s v="Sat Dec 28, 1991 12:00 UTC"/>
    <s v="1991-12-28"/>
    <s v="12:00:00"/>
    <x v="2"/>
    <x v="33"/>
    <s v="Long March 3 | DFH-2A 05"/>
    <x v="222"/>
    <x v="2954"/>
    <x v="1"/>
    <m/>
    <n v="0"/>
    <x v="1"/>
  </r>
  <r>
    <x v="55"/>
    <x v="116"/>
    <x v="8"/>
    <s v="Fri Dec 20, 1991"/>
    <s v="1991-12-20"/>
    <s v="00:00:00"/>
    <x v="2"/>
    <x v="33"/>
    <s v="Rokot/Briz K | GVM Demo Flight"/>
    <x v="256"/>
    <x v="2955"/>
    <x v="1"/>
    <m/>
    <n v="0"/>
    <x v="0"/>
  </r>
  <r>
    <x v="55"/>
    <x v="104"/>
    <x v="8"/>
    <s v="Thu Dec 19, 1991 11:41 UTC"/>
    <s v="1991-12-19"/>
    <s v="11:41:00"/>
    <x v="2"/>
    <x v="33"/>
    <s v="Proton K/Block-DM-2 | Raduga 28"/>
    <x v="150"/>
    <x v="2956"/>
    <x v="1"/>
    <m/>
    <n v="0"/>
    <x v="0"/>
  </r>
  <r>
    <x v="55"/>
    <x v="95"/>
    <x v="0"/>
    <s v="Wed Dec 18, 1991 03:54 UTC"/>
    <s v="1991-12-18"/>
    <s v="03:54:00"/>
    <x v="2"/>
    <x v="33"/>
    <s v="Tsyklon-3 | Intercosmos 25 &amp; Magion 3"/>
    <x v="170"/>
    <x v="2957"/>
    <x v="1"/>
    <m/>
    <n v="0"/>
    <x v="0"/>
  </r>
  <r>
    <x v="55"/>
    <x v="22"/>
    <x v="8"/>
    <s v="Tue Dec 17, 1991 11:00 UTC"/>
    <s v="1991-12-17"/>
    <s v="11:00:00"/>
    <x v="2"/>
    <x v="33"/>
    <s v="Soyuz U | Cosmos 2174"/>
    <x v="122"/>
    <x v="2958"/>
    <x v="1"/>
    <n v="20"/>
    <n v="1660"/>
    <x v="0"/>
  </r>
  <r>
    <x v="21"/>
    <x v="107"/>
    <x v="11"/>
    <s v="Mon Dec 16, 1991 23:19 UTC"/>
    <s v="1991-12-16"/>
    <s v="23:19:00"/>
    <x v="2"/>
    <x v="33"/>
    <s v="Ariane 44L | TÃ©lÃ©com 2A &amp; Inmarsat 2F3"/>
    <x v="205"/>
    <x v="2959"/>
    <x v="1"/>
    <m/>
    <n v="0"/>
    <x v="0"/>
  </r>
  <r>
    <x v="52"/>
    <x v="101"/>
    <x v="1"/>
    <s v="Sat Dec 07, 1991 22:47 UTC"/>
    <s v="1991-12-07"/>
    <s v="22:47:00"/>
    <x v="2"/>
    <x v="33"/>
    <s v="Atlas II | Eutelsat 2F3"/>
    <x v="236"/>
    <x v="2960"/>
    <x v="1"/>
    <m/>
    <n v="0"/>
    <x v="0"/>
  </r>
  <r>
    <x v="52"/>
    <x v="115"/>
    <x v="1"/>
    <s v="Thu Nov 28, 1991 13:23 UTC"/>
    <s v="1991-11-28"/>
    <s v="13:23:00"/>
    <x v="3"/>
    <x v="33"/>
    <s v="Atlas-E/F Star-37S-ISS | DMSP F-11"/>
    <x v="253"/>
    <x v="2961"/>
    <x v="1"/>
    <m/>
    <n v="0"/>
    <x v="0"/>
  </r>
  <r>
    <x v="55"/>
    <x v="69"/>
    <x v="0"/>
    <s v="Wed Nov 27, 1991 03:30 UTC"/>
    <s v="1991-11-27"/>
    <s v="03:30:00"/>
    <x v="3"/>
    <x v="33"/>
    <s v="Cosmos-3M | Cosmos 2173"/>
    <x v="161"/>
    <x v="2962"/>
    <x v="1"/>
    <m/>
    <n v="0"/>
    <x v="0"/>
  </r>
  <r>
    <x v="29"/>
    <x v="6"/>
    <x v="1"/>
    <s v="Sun Nov 24, 1991 23:44 UTC"/>
    <s v="1991-11-24"/>
    <s v="23:44:00"/>
    <x v="3"/>
    <x v="33"/>
    <s v="Space Shuttle Atlantis | STS-44"/>
    <x v="154"/>
    <x v="2963"/>
    <x v="1"/>
    <n v="450"/>
    <n v="37350"/>
    <x v="0"/>
  </r>
  <r>
    <x v="55"/>
    <x v="104"/>
    <x v="8"/>
    <s v="Fri Nov 22, 1991 13:27 UTC"/>
    <s v="1991-11-22"/>
    <s v="13:27:00"/>
    <x v="3"/>
    <x v="33"/>
    <s v="Proton K/Block-DM-2 | Cosmos 2172"/>
    <x v="150"/>
    <x v="2964"/>
    <x v="1"/>
    <m/>
    <n v="0"/>
    <x v="0"/>
  </r>
  <r>
    <x v="55"/>
    <x v="30"/>
    <x v="0"/>
    <s v="Wed Nov 20, 1991 19:14 UTC"/>
    <s v="1991-11-20"/>
    <s v="19:14:00"/>
    <x v="3"/>
    <x v="33"/>
    <s v="Soyuz U | Cosmos 2171"/>
    <x v="122"/>
    <x v="2965"/>
    <x v="1"/>
    <n v="20"/>
    <n v="1660"/>
    <x v="0"/>
  </r>
  <r>
    <x v="55"/>
    <x v="108"/>
    <x v="0"/>
    <s v="Tue Nov 12, 1991 20:09 UTC"/>
    <s v="1991-11-12"/>
    <s v="20:09:00"/>
    <x v="3"/>
    <x v="33"/>
    <s v="Tsyklon-3 | Cosmos 2165 to 2170"/>
    <x v="170"/>
    <x v="2966"/>
    <x v="1"/>
    <m/>
    <n v="0"/>
    <x v="0"/>
  </r>
  <r>
    <x v="53"/>
    <x v="5"/>
    <x v="1"/>
    <s v="Fri Nov 08, 1991 07:07 UTC"/>
    <s v="1991-11-08"/>
    <s v="07:07:00"/>
    <x v="3"/>
    <x v="33"/>
    <s v="Titan IV(403)A | SLDCOM &amp; NOSS 3x"/>
    <x v="238"/>
    <x v="2967"/>
    <x v="1"/>
    <m/>
    <n v="0"/>
    <x v="0"/>
  </r>
  <r>
    <x v="21"/>
    <x v="107"/>
    <x v="11"/>
    <s v="Tue Oct 29, 1991 23:08 UTC"/>
    <s v="1991-10-29"/>
    <s v="23:08:00"/>
    <x v="4"/>
    <x v="33"/>
    <s v="Ariane 44L | Intelsat 6AF1"/>
    <x v="205"/>
    <x v="2968"/>
    <x v="1"/>
    <m/>
    <n v="0"/>
    <x v="0"/>
  </r>
  <r>
    <x v="55"/>
    <x v="45"/>
    <x v="8"/>
    <s v="Wed Oct 23, 1991 15:25 UTC"/>
    <s v="1991-10-23"/>
    <s v="15:25:00"/>
    <x v="4"/>
    <x v="33"/>
    <s v="Proton K/Block-DM-2 | Gorizont 24"/>
    <x v="150"/>
    <x v="2969"/>
    <x v="1"/>
    <m/>
    <n v="0"/>
    <x v="0"/>
  </r>
  <r>
    <x v="55"/>
    <x v="71"/>
    <x v="8"/>
    <s v="Thu Oct 17, 1991 00:05 UTC"/>
    <s v="1991-10-17"/>
    <s v="00:05:00"/>
    <x v="4"/>
    <x v="33"/>
    <s v="Soyuz U2 | Progress M-10"/>
    <x v="251"/>
    <x v="2970"/>
    <x v="1"/>
    <n v="40"/>
    <n v="3320"/>
    <x v="0"/>
  </r>
  <r>
    <x v="55"/>
    <x v="90"/>
    <x v="0"/>
    <s v="Thu Oct 10, 1991 14:00 UTC"/>
    <s v="1991-10-10"/>
    <s v="14:00:00"/>
    <x v="4"/>
    <x v="33"/>
    <s v="Cosmos-3M | Cosmos 2164"/>
    <x v="161"/>
    <x v="2971"/>
    <x v="1"/>
    <m/>
    <n v="0"/>
    <x v="0"/>
  </r>
  <r>
    <x v="55"/>
    <x v="71"/>
    <x v="8"/>
    <s v="Wed Oct 09, 1991 13:15 UTC"/>
    <s v="1991-10-09"/>
    <s v="13:15:00"/>
    <x v="4"/>
    <x v="33"/>
    <s v="Soyuz U2 | Cosmos 2163"/>
    <x v="251"/>
    <x v="2972"/>
    <x v="1"/>
    <n v="40"/>
    <n v="3320"/>
    <x v="0"/>
  </r>
  <r>
    <x v="55"/>
    <x v="0"/>
    <x v="0"/>
    <s v="Fri Oct 04, 1991 18:09 UTC"/>
    <s v="1991-10-04"/>
    <s v="18:09:00"/>
    <x v="4"/>
    <x v="33"/>
    <s v="Soyuz U | Foton 7"/>
    <x v="122"/>
    <x v="2973"/>
    <x v="1"/>
    <n v="20"/>
    <n v="1660"/>
    <x v="0"/>
  </r>
  <r>
    <x v="55"/>
    <x v="71"/>
    <x v="8"/>
    <s v="Wed Oct 02, 1991 05:59 UTC"/>
    <s v="1991-10-02"/>
    <s v="05:59:00"/>
    <x v="4"/>
    <x v="33"/>
    <s v="Soyuz U2 | Soyuz TM-13"/>
    <x v="251"/>
    <x v="2974"/>
    <x v="1"/>
    <n v="40"/>
    <n v="3320"/>
    <x v="0"/>
  </r>
  <r>
    <x v="25"/>
    <x v="43"/>
    <x v="12"/>
    <s v="Mon Sep 30, 1991"/>
    <s v="1991-09-30"/>
    <s v="00:00:00"/>
    <x v="5"/>
    <x v="33"/>
    <s v="Shavit | Ofek"/>
    <x v="261"/>
    <x v="2828"/>
    <x v="1"/>
    <m/>
    <n v="0"/>
    <x v="2"/>
  </r>
  <r>
    <x v="55"/>
    <x v="95"/>
    <x v="0"/>
    <s v="Sat Sep 28, 1991 07:05 UTC"/>
    <s v="1991-09-28"/>
    <s v="07:05:00"/>
    <x v="5"/>
    <x v="33"/>
    <s v="Tsyklon-3 | Cosmos 2157 to 2162"/>
    <x v="170"/>
    <x v="2975"/>
    <x v="1"/>
    <m/>
    <n v="0"/>
    <x v="0"/>
  </r>
  <r>
    <x v="21"/>
    <x v="107"/>
    <x v="11"/>
    <s v="Thu Sep 26, 1991 23:43 UTC"/>
    <s v="1991-09-26"/>
    <s v="23:43:00"/>
    <x v="5"/>
    <x v="33"/>
    <s v="Ariane 44P | Anik E1"/>
    <x v="214"/>
    <x v="2976"/>
    <x v="1"/>
    <m/>
    <n v="0"/>
    <x v="0"/>
  </r>
  <r>
    <x v="55"/>
    <x v="30"/>
    <x v="0"/>
    <s v="Thu Sep 19, 1991 16:19 UTC"/>
    <s v="1991-09-19"/>
    <s v="16:19:00"/>
    <x v="5"/>
    <x v="33"/>
    <s v="Soyuz U | Cosmos 2156"/>
    <x v="122"/>
    <x v="2977"/>
    <x v="1"/>
    <n v="20"/>
    <n v="1660"/>
    <x v="0"/>
  </r>
  <r>
    <x v="55"/>
    <x v="0"/>
    <x v="0"/>
    <s v="Tue Sep 17, 1991 20:01 UTC"/>
    <s v="1991-09-17"/>
    <s v="20:01:00"/>
    <x v="5"/>
    <x v="33"/>
    <s v="Molniya-M /Block ML | Molniya-3 nÂ°151"/>
    <x v="184"/>
    <x v="2978"/>
    <x v="1"/>
    <m/>
    <n v="0"/>
    <x v="0"/>
  </r>
  <r>
    <x v="55"/>
    <x v="104"/>
    <x v="8"/>
    <s v="Fri Sep 13, 1991 17:51 UTC"/>
    <s v="1991-09-13"/>
    <s v="17:51:00"/>
    <x v="5"/>
    <x v="33"/>
    <s v="Proton K/Block-DM-2 | Cosmos 2155"/>
    <x v="150"/>
    <x v="2979"/>
    <x v="1"/>
    <m/>
    <n v="0"/>
    <x v="0"/>
  </r>
  <r>
    <x v="29"/>
    <x v="6"/>
    <x v="1"/>
    <s v="Thu Sep 12, 1991 23:11 UTC"/>
    <s v="1991-09-12"/>
    <s v="23:11:00"/>
    <x v="5"/>
    <x v="33"/>
    <s v="Space Shuttle Discovery | STS-48"/>
    <x v="157"/>
    <x v="2980"/>
    <x v="1"/>
    <n v="450"/>
    <n v="37350"/>
    <x v="0"/>
  </r>
  <r>
    <x v="55"/>
    <x v="75"/>
    <x v="8"/>
    <s v="Fri Aug 30, 1991 08:58 UTC"/>
    <s v="1991-08-30"/>
    <s v="08:58:00"/>
    <x v="6"/>
    <x v="33"/>
    <s v="Zenit-2 | Tselina-2 nÂ°09"/>
    <x v="175"/>
    <x v="2981"/>
    <x v="1"/>
    <m/>
    <n v="0"/>
    <x v="2"/>
  </r>
  <r>
    <x v="45"/>
    <x v="54"/>
    <x v="6"/>
    <s v="Fri Aug 30, 1991 02:30 UTC"/>
    <s v="1991-08-30"/>
    <s v="02:30:00"/>
    <x v="6"/>
    <x v="33"/>
    <s v="Mu-III S2 | Yohkoh"/>
    <x v="255"/>
    <x v="2982"/>
    <x v="1"/>
    <m/>
    <n v="0"/>
    <x v="0"/>
  </r>
  <r>
    <x v="55"/>
    <x v="22"/>
    <x v="8"/>
    <s v="Thu Aug 29, 1991 06:48 UTC"/>
    <s v="1991-08-29"/>
    <s v="06:48:00"/>
    <x v="6"/>
    <x v="33"/>
    <s v="Vostok-2M | IRS-1B"/>
    <x v="267"/>
    <x v="2983"/>
    <x v="1"/>
    <m/>
    <n v="0"/>
    <x v="0"/>
  </r>
  <r>
    <x v="8"/>
    <x v="12"/>
    <x v="6"/>
    <s v="Sun Aug 25, 1991 08:40 UTC"/>
    <s v="1991-08-25"/>
    <s v="08:40:00"/>
    <x v="6"/>
    <x v="33"/>
    <s v="H-I UM-129A (9SO) | Yuri-3B"/>
    <x v="268"/>
    <x v="2984"/>
    <x v="1"/>
    <m/>
    <n v="0"/>
    <x v="0"/>
  </r>
  <r>
    <x v="55"/>
    <x v="90"/>
    <x v="0"/>
    <s v="Thu Aug 22, 1991 12:35 UTC"/>
    <s v="1991-08-22"/>
    <s v="12:35:00"/>
    <x v="6"/>
    <x v="33"/>
    <s v="Cosmos-3M | Cosmos 2154"/>
    <x v="161"/>
    <x v="2985"/>
    <x v="1"/>
    <m/>
    <n v="0"/>
    <x v="0"/>
  </r>
  <r>
    <x v="55"/>
    <x v="30"/>
    <x v="0"/>
    <s v="Wed Aug 21, 1991 10:49 UTC"/>
    <s v="1991-08-21"/>
    <s v="10:49:00"/>
    <x v="6"/>
    <x v="33"/>
    <s v="Soyuz U | Resurs-F"/>
    <x v="122"/>
    <x v="2636"/>
    <x v="1"/>
    <n v="20"/>
    <n v="1660"/>
    <x v="0"/>
  </r>
  <r>
    <x v="55"/>
    <x v="71"/>
    <x v="8"/>
    <s v="Tue Aug 20, 1991 22:54 UTC"/>
    <s v="1991-08-20"/>
    <s v="22:54:00"/>
    <x v="6"/>
    <x v="33"/>
    <s v="Soyuz U2 | Progress M-9"/>
    <x v="251"/>
    <x v="2986"/>
    <x v="1"/>
    <n v="40"/>
    <n v="3320"/>
    <x v="0"/>
  </r>
  <r>
    <x v="55"/>
    <x v="95"/>
    <x v="0"/>
    <s v="Thu Aug 15, 1991 09:14 UTC"/>
    <s v="1991-08-15"/>
    <s v="09:14:00"/>
    <x v="6"/>
    <x v="33"/>
    <s v="Tsyklon-3 | Meteor-3 nÂ°05"/>
    <x v="170"/>
    <x v="2987"/>
    <x v="1"/>
    <m/>
    <n v="0"/>
    <x v="0"/>
  </r>
  <r>
    <x v="21"/>
    <x v="107"/>
    <x v="11"/>
    <s v="Wed Aug 14, 1991 23:15 UTC"/>
    <s v="1991-08-14"/>
    <s v="23:15:00"/>
    <x v="6"/>
    <x v="33"/>
    <s v="Ariane 44L | Intelsat 605"/>
    <x v="205"/>
    <x v="2988"/>
    <x v="1"/>
    <m/>
    <n v="0"/>
    <x v="0"/>
  </r>
  <r>
    <x v="29"/>
    <x v="6"/>
    <x v="1"/>
    <s v="Fri Aug 02, 1991 15:02 UTC"/>
    <s v="1991-08-02"/>
    <s v="15:02:00"/>
    <x v="6"/>
    <x v="33"/>
    <s v="Space Shuttle Atlantis | STS-43"/>
    <x v="154"/>
    <x v="2989"/>
    <x v="1"/>
    <n v="450"/>
    <n v="37350"/>
    <x v="0"/>
  </r>
  <r>
    <x v="55"/>
    <x v="0"/>
    <x v="0"/>
    <s v="Thu Aug 01, 1991 11:53 UTC"/>
    <s v="1991-08-01"/>
    <s v="11:53:00"/>
    <x v="6"/>
    <x v="33"/>
    <s v="Molniya-M /Block ML | Molniya-1 nÂ°150"/>
    <x v="184"/>
    <x v="2990"/>
    <x v="1"/>
    <m/>
    <n v="0"/>
    <x v="0"/>
  </r>
  <r>
    <x v="55"/>
    <x v="30"/>
    <x v="0"/>
    <s v="Tue Jul 23, 1991 09:04 UTC"/>
    <s v="1991-07-23"/>
    <s v="09:04:00"/>
    <x v="7"/>
    <x v="33"/>
    <s v="Soyuz U | Resurs-F"/>
    <x v="122"/>
    <x v="2636"/>
    <x v="1"/>
    <n v="20"/>
    <n v="1660"/>
    <x v="0"/>
  </r>
  <r>
    <x v="22"/>
    <x v="117"/>
    <x v="1"/>
    <s v="Wed Jul 17, 1991 17:33 UTC"/>
    <s v="1991-07-17"/>
    <s v="17:33:00"/>
    <x v="7"/>
    <x v="33"/>
    <s v="Pegasus/HAPS | Microsat (SCS)"/>
    <x v="258"/>
    <x v="2991"/>
    <x v="1"/>
    <n v="40"/>
    <n v="3320"/>
    <x v="1"/>
  </r>
  <r>
    <x v="21"/>
    <x v="107"/>
    <x v="11"/>
    <s v="Wed Jul 17, 1991 01:46 UTC"/>
    <s v="1991-07-17"/>
    <s v="01:46:00"/>
    <x v="7"/>
    <x v="33"/>
    <s v="Ariane 40 | ERS-1, Orbcomm-X &amp; Rideshares"/>
    <x v="226"/>
    <x v="2992"/>
    <x v="1"/>
    <m/>
    <n v="0"/>
    <x v="0"/>
  </r>
  <r>
    <x v="55"/>
    <x v="22"/>
    <x v="8"/>
    <s v="Wed Jul 10, 1991 14:00 UTC"/>
    <s v="1991-07-10"/>
    <s v="14:00:00"/>
    <x v="7"/>
    <x v="33"/>
    <s v="Soyuz U | Cosmos 2153"/>
    <x v="122"/>
    <x v="2993"/>
    <x v="1"/>
    <n v="20"/>
    <n v="1660"/>
    <x v="0"/>
  </r>
  <r>
    <x v="55"/>
    <x v="0"/>
    <x v="0"/>
    <s v="Tue Jul 09, 1991 09:40 UTC"/>
    <s v="1991-07-09"/>
    <s v="09:40:00"/>
    <x v="7"/>
    <x v="33"/>
    <s v="Soyuz U | Cosmos 2152"/>
    <x v="122"/>
    <x v="2994"/>
    <x v="1"/>
    <n v="20"/>
    <n v="1660"/>
    <x v="0"/>
  </r>
  <r>
    <x v="44"/>
    <x v="91"/>
    <x v="1"/>
    <s v="Thu Jul 04, 1991 02:32 UTC"/>
    <s v="1991-07-04"/>
    <s v="02:32:00"/>
    <x v="7"/>
    <x v="33"/>
    <s v="Delta II 7925 | USA-71 (GPS IIA-2)"/>
    <x v="165"/>
    <x v="2995"/>
    <x v="1"/>
    <m/>
    <n v="0"/>
    <x v="0"/>
  </r>
  <r>
    <x v="55"/>
    <x v="45"/>
    <x v="8"/>
    <s v="Mon Jul 01, 1991 21:53 UTC"/>
    <s v="1991-07-01"/>
    <s v="21:53:00"/>
    <x v="7"/>
    <x v="33"/>
    <s v="Proton K/Block-DM-2 | Gorizont 23"/>
    <x v="150"/>
    <x v="2996"/>
    <x v="1"/>
    <m/>
    <n v="0"/>
    <x v="0"/>
  </r>
  <r>
    <x v="54"/>
    <x v="118"/>
    <x v="1"/>
    <s v="Sat Jun 29, 1991 14:00 UTC"/>
    <s v="1991-06-29"/>
    <s v="14:00:00"/>
    <x v="8"/>
    <x v="33"/>
    <s v="Scout G1 | REX"/>
    <x v="259"/>
    <x v="2997"/>
    <x v="1"/>
    <m/>
    <n v="0"/>
    <x v="0"/>
  </r>
  <r>
    <x v="55"/>
    <x v="30"/>
    <x v="0"/>
    <s v="Fri Jun 28, 1991 08:09 UTC"/>
    <s v="1991-06-28"/>
    <s v="08:09:00"/>
    <x v="8"/>
    <x v="33"/>
    <s v="Soyuz U | Resurs-F"/>
    <x v="122"/>
    <x v="2636"/>
    <x v="1"/>
    <n v="20"/>
    <n v="1660"/>
    <x v="0"/>
  </r>
  <r>
    <x v="55"/>
    <x v="90"/>
    <x v="0"/>
    <s v="Tue Jun 25, 1991 13:20 UTC"/>
    <s v="1991-06-25"/>
    <s v="13:20:00"/>
    <x v="8"/>
    <x v="33"/>
    <s v="Cosmos-3M | TaÃ¯foun nÂ°59"/>
    <x v="161"/>
    <x v="2998"/>
    <x v="1"/>
    <m/>
    <n v="0"/>
    <x v="2"/>
  </r>
  <r>
    <x v="55"/>
    <x v="0"/>
    <x v="0"/>
    <s v="Tue Jun 18, 1991 09:09 UTC"/>
    <s v="1991-06-18"/>
    <s v="09:09:00"/>
    <x v="8"/>
    <x v="33"/>
    <s v="Molniya-M /Block ML | Molniya-1 nÂ°149"/>
    <x v="184"/>
    <x v="2999"/>
    <x v="1"/>
    <m/>
    <n v="0"/>
    <x v="0"/>
  </r>
  <r>
    <x v="55"/>
    <x v="95"/>
    <x v="0"/>
    <s v="Thu Jun 13, 1991 15:41 UTC"/>
    <s v="1991-06-13"/>
    <s v="15:41:00"/>
    <x v="8"/>
    <x v="33"/>
    <s v="Tsyklon-3 | Cosmos 2151"/>
    <x v="170"/>
    <x v="3000"/>
    <x v="1"/>
    <m/>
    <n v="0"/>
    <x v="0"/>
  </r>
  <r>
    <x v="55"/>
    <x v="69"/>
    <x v="0"/>
    <s v="Tue Jun 11, 1991 05:41 UTC"/>
    <s v="1991-06-11"/>
    <s v="05:41:00"/>
    <x v="8"/>
    <x v="33"/>
    <s v="Cosmos-3M | Cosmos 2150"/>
    <x v="161"/>
    <x v="3001"/>
    <x v="1"/>
    <m/>
    <n v="0"/>
    <x v="0"/>
  </r>
  <r>
    <x v="29"/>
    <x v="51"/>
    <x v="1"/>
    <s v="Wed Jun 05, 1991 13:24 UTC"/>
    <s v="1991-06-05"/>
    <s v="13:24:00"/>
    <x v="8"/>
    <x v="33"/>
    <s v="Space Shuttle Columbia | STS-40"/>
    <x v="206"/>
    <x v="3002"/>
    <x v="1"/>
    <n v="450"/>
    <n v="37350"/>
    <x v="0"/>
  </r>
  <r>
    <x v="55"/>
    <x v="95"/>
    <x v="0"/>
    <s v="Tue Jun 04, 1991 08:10 UTC"/>
    <s v="1991-06-04"/>
    <s v="08:10:00"/>
    <x v="8"/>
    <x v="33"/>
    <s v="Tsyklon-3 | Okean 3"/>
    <x v="170"/>
    <x v="3003"/>
    <x v="1"/>
    <m/>
    <n v="0"/>
    <x v="0"/>
  </r>
  <r>
    <x v="55"/>
    <x v="71"/>
    <x v="8"/>
    <s v="Thu May 30, 1991 08:04 UTC"/>
    <s v="1991-05-30"/>
    <s v="08:04:00"/>
    <x v="9"/>
    <x v="33"/>
    <s v="Soyuz U2 | Progress M-8"/>
    <x v="251"/>
    <x v="3004"/>
    <x v="1"/>
    <n v="40"/>
    <n v="3320"/>
    <x v="0"/>
  </r>
  <r>
    <x v="44"/>
    <x v="87"/>
    <x v="1"/>
    <s v="Wed May 29, 1991 22:55 UTC"/>
    <s v="1991-05-29"/>
    <s v="22:55:00"/>
    <x v="9"/>
    <x v="33"/>
    <s v="Delta II 7925 | Aurora 2"/>
    <x v="165"/>
    <x v="3005"/>
    <x v="1"/>
    <m/>
    <n v="0"/>
    <x v="0"/>
  </r>
  <r>
    <x v="55"/>
    <x v="30"/>
    <x v="0"/>
    <s v="Fri May 24, 1991 15:29 UTC"/>
    <s v="1991-05-24"/>
    <s v="15:29:00"/>
    <x v="9"/>
    <x v="33"/>
    <s v="Soyuz U | Cosmos 2149"/>
    <x v="122"/>
    <x v="3006"/>
    <x v="1"/>
    <n v="20"/>
    <n v="1660"/>
    <x v="0"/>
  </r>
  <r>
    <x v="55"/>
    <x v="0"/>
    <x v="0"/>
    <s v="Tue May 21, 1991 08:59 UTC"/>
    <s v="1991-05-21"/>
    <s v="08:59:00"/>
    <x v="9"/>
    <x v="33"/>
    <s v="Soyuz U | Resurs-F"/>
    <x v="122"/>
    <x v="2636"/>
    <x v="1"/>
    <n v="20"/>
    <n v="1660"/>
    <x v="0"/>
  </r>
  <r>
    <x v="55"/>
    <x v="71"/>
    <x v="8"/>
    <s v="Sat May 18, 1991 12:50 UTC"/>
    <s v="1991-05-18"/>
    <s v="12:50:00"/>
    <x v="9"/>
    <x v="33"/>
    <s v="Soyuz U2 | Soyuz TM-12"/>
    <x v="251"/>
    <x v="3007"/>
    <x v="1"/>
    <n v="40"/>
    <n v="3320"/>
    <x v="0"/>
  </r>
  <r>
    <x v="55"/>
    <x v="95"/>
    <x v="0"/>
    <s v="Thu May 16, 1991 21:40 UTC"/>
    <s v="1991-05-16"/>
    <s v="21:40:00"/>
    <x v="9"/>
    <x v="33"/>
    <s v="Tsyklon-3 | Cosmos 2143 to 2148"/>
    <x v="170"/>
    <x v="3008"/>
    <x v="1"/>
    <m/>
    <n v="0"/>
    <x v="0"/>
  </r>
  <r>
    <x v="52"/>
    <x v="115"/>
    <x v="1"/>
    <s v="Tue May 14, 1991 15:52 UTC"/>
    <s v="1991-05-14"/>
    <s v="15:52:00"/>
    <x v="9"/>
    <x v="33"/>
    <s v="Atlas-E/F Star-37S-ISS | NOAA-D"/>
    <x v="253"/>
    <x v="3009"/>
    <x v="1"/>
    <m/>
    <n v="0"/>
    <x v="0"/>
  </r>
  <r>
    <x v="29"/>
    <x v="6"/>
    <x v="1"/>
    <s v="Sun Apr 28, 1991 11:33 UTC"/>
    <s v="1991-04-28"/>
    <s v="11:33:00"/>
    <x v="10"/>
    <x v="33"/>
    <s v="Space Shuttle Discovery | STS-39"/>
    <x v="157"/>
    <x v="3010"/>
    <x v="1"/>
    <n v="450"/>
    <n v="37350"/>
    <x v="0"/>
  </r>
  <r>
    <x v="55"/>
    <x v="95"/>
    <x v="0"/>
    <s v="Wed Apr 24, 1991 01:36 UTC"/>
    <s v="1991-04-24"/>
    <s v="01:36:00"/>
    <x v="10"/>
    <x v="33"/>
    <s v="Tsyklon-3 | Meteor-3 nÂ°04"/>
    <x v="170"/>
    <x v="3011"/>
    <x v="1"/>
    <m/>
    <n v="0"/>
    <x v="0"/>
  </r>
  <r>
    <x v="52"/>
    <x v="101"/>
    <x v="1"/>
    <s v="Thu Apr 18, 1991 23:30 UTC"/>
    <s v="1991-04-18"/>
    <s v="23:30:00"/>
    <x v="10"/>
    <x v="33"/>
    <s v="Atlas I | Yuri 3H"/>
    <x v="240"/>
    <x v="3012"/>
    <x v="1"/>
    <m/>
    <n v="0"/>
    <x v="2"/>
  </r>
  <r>
    <x v="55"/>
    <x v="90"/>
    <x v="0"/>
    <s v="Tue Apr 16, 1991 07:21 UTC"/>
    <s v="1991-04-16"/>
    <s v="07:21:00"/>
    <x v="10"/>
    <x v="33"/>
    <s v="Cosmos-3M | Cosmos 2142"/>
    <x v="161"/>
    <x v="3013"/>
    <x v="1"/>
    <m/>
    <n v="0"/>
    <x v="0"/>
  </r>
  <r>
    <x v="44"/>
    <x v="87"/>
    <x v="1"/>
    <s v="Sat Apr 13, 1991 00:09 UTC"/>
    <s v="1991-04-13"/>
    <s v="00:09:00"/>
    <x v="10"/>
    <x v="33"/>
    <s v="Delta II 7925 | ASC-2 (Spacenet F4)"/>
    <x v="165"/>
    <x v="3014"/>
    <x v="1"/>
    <m/>
    <n v="0"/>
    <x v="0"/>
  </r>
  <r>
    <x v="29"/>
    <x v="51"/>
    <x v="1"/>
    <s v="Fri Apr 05, 1991 14:22 UTC"/>
    <s v="1991-04-05"/>
    <s v="14:22:00"/>
    <x v="10"/>
    <x v="33"/>
    <s v="Space Shuttle Atlantis | STS-37"/>
    <x v="154"/>
    <x v="3015"/>
    <x v="1"/>
    <n v="450"/>
    <n v="37350"/>
    <x v="0"/>
  </r>
  <r>
    <x v="21"/>
    <x v="107"/>
    <x v="11"/>
    <s v="Thu Apr 04, 1991 23:33 UTC"/>
    <s v="1991-04-04"/>
    <s v="23:33:00"/>
    <x v="10"/>
    <x v="33"/>
    <s v="Ariane 44P | Anik E2"/>
    <x v="214"/>
    <x v="3016"/>
    <x v="1"/>
    <m/>
    <n v="0"/>
    <x v="0"/>
  </r>
  <r>
    <x v="55"/>
    <x v="45"/>
    <x v="8"/>
    <s v="Thu Apr 04, 1991 10:47 UTC"/>
    <s v="1991-04-04"/>
    <s v="10:47:00"/>
    <x v="10"/>
    <x v="33"/>
    <s v="Proton K/Block-DM-2 | Cosmos 2139, 2140 &amp; 2141"/>
    <x v="150"/>
    <x v="3017"/>
    <x v="1"/>
    <m/>
    <n v="0"/>
    <x v="0"/>
  </r>
  <r>
    <x v="55"/>
    <x v="121"/>
    <x v="8"/>
    <s v="Sun Mar 31, 1991 15:12 UTC"/>
    <s v="1991-03-31"/>
    <s v="15:12:00"/>
    <x v="11"/>
    <x v="33"/>
    <s v="Proton-K | Almaz 1"/>
    <x v="221"/>
    <x v="3018"/>
    <x v="1"/>
    <m/>
    <n v="0"/>
    <x v="0"/>
  </r>
  <r>
    <x v="55"/>
    <x v="85"/>
    <x v="0"/>
    <s v="Tue Mar 26, 1991 13:44 UTC"/>
    <s v="1991-03-26"/>
    <s v="13:44:00"/>
    <x v="11"/>
    <x v="33"/>
    <s v="Soyuz U | Cosmos 2138"/>
    <x v="122"/>
    <x v="3019"/>
    <x v="1"/>
    <n v="20"/>
    <n v="1660"/>
    <x v="0"/>
  </r>
  <r>
    <x v="55"/>
    <x v="30"/>
    <x v="0"/>
    <s v="Fri Mar 22, 1991 12:19 UTC"/>
    <s v="1991-03-22"/>
    <s v="12:19:00"/>
    <x v="11"/>
    <x v="33"/>
    <s v="Molniya-M /Block ML | Molniya-3 nÂ°148"/>
    <x v="184"/>
    <x v="3020"/>
    <x v="1"/>
    <m/>
    <n v="0"/>
    <x v="0"/>
  </r>
  <r>
    <x v="55"/>
    <x v="90"/>
    <x v="0"/>
    <s v="Tue Mar 19, 1991 14:30 UTC"/>
    <s v="1991-03-19"/>
    <s v="14:30:00"/>
    <x v="11"/>
    <x v="33"/>
    <s v="Cosmos-3M | Cosmos 2137"/>
    <x v="161"/>
    <x v="3021"/>
    <x v="1"/>
    <m/>
    <n v="0"/>
    <x v="0"/>
  </r>
  <r>
    <x v="55"/>
    <x v="71"/>
    <x v="8"/>
    <s v="Tue Mar 19, 1991 13:05 UTC"/>
    <s v="1991-03-19"/>
    <s v="13:05:00"/>
    <x v="11"/>
    <x v="33"/>
    <s v="Soyuz U2 | Progress M-7"/>
    <x v="251"/>
    <x v="3022"/>
    <x v="1"/>
    <n v="40"/>
    <n v="3320"/>
    <x v="0"/>
  </r>
  <r>
    <x v="55"/>
    <x v="69"/>
    <x v="0"/>
    <s v="Tue Mar 12, 1991 19:29 UTC"/>
    <s v="1991-03-12"/>
    <s v="19:29:00"/>
    <x v="11"/>
    <x v="33"/>
    <s v="Cosmos-3M | Nadiezhda nÂ°6"/>
    <x v="161"/>
    <x v="3023"/>
    <x v="1"/>
    <m/>
    <n v="0"/>
    <x v="0"/>
  </r>
  <r>
    <x v="44"/>
    <x v="87"/>
    <x v="1"/>
    <s v="Fri Mar 08, 1991 23:03 UTC"/>
    <s v="1991-03-08"/>
    <s v="23:03:00"/>
    <x v="11"/>
    <x v="33"/>
    <s v="Delta II 6925 | Inmarsat-2 F2"/>
    <x v="264"/>
    <x v="3024"/>
    <x v="1"/>
    <m/>
    <n v="0"/>
    <x v="0"/>
  </r>
  <r>
    <x v="53"/>
    <x v="5"/>
    <x v="1"/>
    <s v="Fri Mar 08, 1991 12:03 UTC"/>
    <s v="1991-03-08"/>
    <s v="12:03:00"/>
    <x v="11"/>
    <x v="33"/>
    <s v="Titan IV(403)A | Lacrosse"/>
    <x v="238"/>
    <x v="3025"/>
    <x v="1"/>
    <m/>
    <n v="0"/>
    <x v="0"/>
  </r>
  <r>
    <x v="55"/>
    <x v="85"/>
    <x v="0"/>
    <s v="Wed Mar 06, 1991 15:30 UTC"/>
    <s v="1991-03-06"/>
    <s v="15:30:00"/>
    <x v="11"/>
    <x v="33"/>
    <s v="Soyuz U | Cosmos 2136"/>
    <x v="122"/>
    <x v="3026"/>
    <x v="1"/>
    <n v="20"/>
    <n v="1660"/>
    <x v="0"/>
  </r>
  <r>
    <x v="21"/>
    <x v="107"/>
    <x v="11"/>
    <s v="Sat Mar 02, 1991 23:36 UTC"/>
    <s v="1991-03-02"/>
    <s v="23:36:00"/>
    <x v="11"/>
    <x v="33"/>
    <s v="Ariane 44LP | Astra 1B &amp; MÃ©tÃ©osat 5"/>
    <x v="212"/>
    <x v="3027"/>
    <x v="1"/>
    <m/>
    <n v="0"/>
    <x v="0"/>
  </r>
  <r>
    <x v="55"/>
    <x v="104"/>
    <x v="8"/>
    <s v="Thu Feb 28, 1991 05:30 UTC"/>
    <s v="1991-02-28"/>
    <s v="05:30:00"/>
    <x v="0"/>
    <x v="33"/>
    <s v="Proton K/Block-DM-2 | Raduga 27"/>
    <x v="150"/>
    <x v="3028"/>
    <x v="1"/>
    <m/>
    <n v="0"/>
    <x v="0"/>
  </r>
  <r>
    <x v="55"/>
    <x v="69"/>
    <x v="0"/>
    <s v="Tue Feb 26, 1991 04:53 UTC"/>
    <s v="1991-02-26"/>
    <s v="04:53:00"/>
    <x v="0"/>
    <x v="33"/>
    <s v="Cosmos-3M | Cosmos 2135"/>
    <x v="161"/>
    <x v="3029"/>
    <x v="1"/>
    <m/>
    <n v="0"/>
    <x v="0"/>
  </r>
  <r>
    <x v="55"/>
    <x v="30"/>
    <x v="0"/>
    <s v="Fri Feb 15, 1991 15:19 UTC"/>
    <s v="1991-02-15"/>
    <s v="15:19:00"/>
    <x v="0"/>
    <x v="33"/>
    <s v="Molniya-M /Block ML | Molniya-1 nÂ°147"/>
    <x v="184"/>
    <x v="3030"/>
    <x v="1"/>
    <m/>
    <n v="0"/>
    <x v="0"/>
  </r>
  <r>
    <x v="55"/>
    <x v="71"/>
    <x v="8"/>
    <s v="Fri Feb 15, 1991 09:30 UTC"/>
    <s v="1991-02-15"/>
    <s v="09:30:00"/>
    <x v="0"/>
    <x v="33"/>
    <s v="Soyuz U | Cosmos 2134"/>
    <x v="122"/>
    <x v="3031"/>
    <x v="1"/>
    <n v="20"/>
    <n v="1660"/>
    <x v="0"/>
  </r>
  <r>
    <x v="55"/>
    <x v="45"/>
    <x v="8"/>
    <s v="Thu Feb 14, 1991 08:31 UTC"/>
    <s v="1991-02-14"/>
    <s v="08:31:00"/>
    <x v="0"/>
    <x v="33"/>
    <s v="Proton K/Block-DM-2 | Cosmos 2133"/>
    <x v="150"/>
    <x v="3032"/>
    <x v="1"/>
    <m/>
    <n v="0"/>
    <x v="0"/>
  </r>
  <r>
    <x v="55"/>
    <x v="69"/>
    <x v="0"/>
    <s v="Tue Feb 12, 1991 02:44 UTC"/>
    <s v="1991-02-12"/>
    <s v="02:44:00"/>
    <x v="0"/>
    <x v="33"/>
    <s v="Cosmos-3M | Cosmos 2125 to 2132"/>
    <x v="161"/>
    <x v="3033"/>
    <x v="1"/>
    <m/>
    <n v="0"/>
    <x v="0"/>
  </r>
  <r>
    <x v="55"/>
    <x v="85"/>
    <x v="0"/>
    <s v="Thu Feb 07, 1991 18:14 UTC"/>
    <s v="1991-02-07"/>
    <s v="18:14:00"/>
    <x v="0"/>
    <x v="33"/>
    <s v="Soyuz U | Cosmos 2124"/>
    <x v="122"/>
    <x v="3034"/>
    <x v="1"/>
    <n v="20"/>
    <n v="1660"/>
    <x v="0"/>
  </r>
  <r>
    <x v="55"/>
    <x v="69"/>
    <x v="0"/>
    <s v="Tue Feb 05, 1991 02:36 UTC"/>
    <s v="1991-02-05"/>
    <s v="02:36:00"/>
    <x v="0"/>
    <x v="33"/>
    <s v="Cosmos-3M | Cosmos 2123"/>
    <x v="161"/>
    <x v="3035"/>
    <x v="1"/>
    <m/>
    <n v="0"/>
    <x v="0"/>
  </r>
  <r>
    <x v="55"/>
    <x v="69"/>
    <x v="0"/>
    <s v="Tue Jan 29, 1991 11:59 UTC"/>
    <s v="1991-01-29"/>
    <s v="11:59:00"/>
    <x v="1"/>
    <x v="33"/>
    <s v="Cosmos-3M | Oscar-21"/>
    <x v="161"/>
    <x v="3036"/>
    <x v="1"/>
    <m/>
    <n v="0"/>
    <x v="0"/>
  </r>
  <r>
    <x v="55"/>
    <x v="96"/>
    <x v="8"/>
    <s v="Fri Jan 18, 1991 11:34 UTC"/>
    <s v="1991-01-18"/>
    <s v="11:34:00"/>
    <x v="1"/>
    <x v="33"/>
    <s v="Tsyklon-2 | Cosmos 2122"/>
    <x v="179"/>
    <x v="3037"/>
    <x v="1"/>
    <m/>
    <n v="0"/>
    <x v="0"/>
  </r>
  <r>
    <x v="55"/>
    <x v="85"/>
    <x v="0"/>
    <s v="Thu Jan 17, 1991 10:30 UTC"/>
    <s v="1991-01-17"/>
    <s v="10:30:00"/>
    <x v="1"/>
    <x v="33"/>
    <s v="Soyuz U | Cosmos 2121"/>
    <x v="122"/>
    <x v="3038"/>
    <x v="1"/>
    <n v="20"/>
    <n v="1660"/>
    <x v="0"/>
  </r>
  <r>
    <x v="21"/>
    <x v="107"/>
    <x v="11"/>
    <s v="Tue Jan 15, 1991 23:10 UTC"/>
    <s v="1991-01-15"/>
    <s v="23:10:00"/>
    <x v="1"/>
    <x v="33"/>
    <s v="Ariane 44L | Italsat-1 &amp; Eutelsat 2F2"/>
    <x v="205"/>
    <x v="3039"/>
    <x v="1"/>
    <m/>
    <n v="0"/>
    <x v="0"/>
  </r>
  <r>
    <x v="55"/>
    <x v="71"/>
    <x v="8"/>
    <s v="Mon Jan 14, 1991 14:50 UTC"/>
    <s v="1991-01-14"/>
    <s v="14:50:00"/>
    <x v="1"/>
    <x v="33"/>
    <s v="Soyuz U2 | Progress M-6"/>
    <x v="251"/>
    <x v="3040"/>
    <x v="1"/>
    <n v="40"/>
    <n v="3320"/>
    <x v="0"/>
  </r>
  <r>
    <x v="44"/>
    <x v="87"/>
    <x v="1"/>
    <s v="Tue Jan 08, 1991 00:53 UTC"/>
    <s v="1991-01-08"/>
    <s v="00:53:00"/>
    <x v="1"/>
    <x v="33"/>
    <s v="Delta II 7925 | NATO 4A"/>
    <x v="165"/>
    <x v="3041"/>
    <x v="1"/>
    <m/>
    <n v="0"/>
    <x v="0"/>
  </r>
  <r>
    <x v="55"/>
    <x v="45"/>
    <x v="8"/>
    <s v="Thu Dec 27, 1990 11:08 UTC"/>
    <s v="1990-12-27"/>
    <s v="11:08:00"/>
    <x v="2"/>
    <x v="34"/>
    <s v="Proton K/Block-DM-2 | Raduga-1 2"/>
    <x v="150"/>
    <x v="3042"/>
    <x v="1"/>
    <m/>
    <n v="0"/>
    <x v="0"/>
  </r>
  <r>
    <x v="55"/>
    <x v="85"/>
    <x v="0"/>
    <s v="Wed Dec 26, 1990 11:10 UTC"/>
    <s v="1990-12-26"/>
    <s v="11:10:00"/>
    <x v="2"/>
    <x v="34"/>
    <s v="Soyuz U | Cosmos 2120"/>
    <x v="122"/>
    <x v="3043"/>
    <x v="1"/>
    <n v="20"/>
    <n v="1660"/>
    <x v="0"/>
  </r>
  <r>
    <x v="55"/>
    <x v="95"/>
    <x v="0"/>
    <s v="Sat Dec 22, 1990 07:28 UTC"/>
    <s v="1990-12-22"/>
    <s v="07:28:00"/>
    <x v="2"/>
    <x v="34"/>
    <s v="Tsyklon-3 | Cosmos 2114 to 2119"/>
    <x v="170"/>
    <x v="3044"/>
    <x v="1"/>
    <m/>
    <n v="0"/>
    <x v="0"/>
  </r>
  <r>
    <x v="55"/>
    <x v="71"/>
    <x v="8"/>
    <s v="Fri Dec 21, 1990 06:20 UTC"/>
    <s v="1990-12-21"/>
    <s v="06:20:00"/>
    <x v="2"/>
    <x v="34"/>
    <s v="Soyuz U | Cosmos 2113"/>
    <x v="122"/>
    <x v="3045"/>
    <x v="1"/>
    <n v="20"/>
    <n v="1660"/>
    <x v="0"/>
  </r>
  <r>
    <x v="55"/>
    <x v="104"/>
    <x v="8"/>
    <s v="Thu Dec 20, 1990 11:35 UTC"/>
    <s v="1990-12-20"/>
    <s v="11:35:00"/>
    <x v="2"/>
    <x v="34"/>
    <s v="Proton K/Block-DM-2 | Raduga 26"/>
    <x v="150"/>
    <x v="3046"/>
    <x v="1"/>
    <m/>
    <n v="0"/>
    <x v="0"/>
  </r>
  <r>
    <x v="55"/>
    <x v="69"/>
    <x v="0"/>
    <s v="Mon Dec 10, 1990 07:54 UTC"/>
    <s v="1990-12-10"/>
    <s v="07:54:00"/>
    <x v="2"/>
    <x v="34"/>
    <s v="Cosmos-3M | Cosmos 2112"/>
    <x v="161"/>
    <x v="3047"/>
    <x v="1"/>
    <m/>
    <n v="0"/>
    <x v="0"/>
  </r>
  <r>
    <x v="55"/>
    <x v="121"/>
    <x v="8"/>
    <s v="Sat Dec 08, 1990 02:43 UTC"/>
    <s v="1990-12-08"/>
    <s v="02:43:00"/>
    <x v="2"/>
    <x v="34"/>
    <s v="Proton K/Block-DM-2 | Cosmos 2109, 2110 &amp; 2111"/>
    <x v="150"/>
    <x v="3048"/>
    <x v="1"/>
    <m/>
    <n v="0"/>
    <x v="0"/>
  </r>
  <r>
    <x v="55"/>
    <x v="0"/>
    <x v="0"/>
    <s v="Tue Dec 04, 1990 18:29 UTC"/>
    <s v="1990-12-04"/>
    <s v="18:29:00"/>
    <x v="2"/>
    <x v="34"/>
    <s v="Soyuz U | Cosmos 2108"/>
    <x v="122"/>
    <x v="3049"/>
    <x v="1"/>
    <n v="20"/>
    <n v="1660"/>
    <x v="0"/>
  </r>
  <r>
    <x v="55"/>
    <x v="96"/>
    <x v="8"/>
    <s v="Tue Dec 04, 1990 00:48 UTC"/>
    <s v="1990-12-04"/>
    <s v="00:48:00"/>
    <x v="2"/>
    <x v="34"/>
    <s v="Tsyklon-2 | Cosmos 2107"/>
    <x v="179"/>
    <x v="3050"/>
    <x v="1"/>
    <m/>
    <n v="0"/>
    <x v="0"/>
  </r>
  <r>
    <x v="55"/>
    <x v="71"/>
    <x v="8"/>
    <s v="Sun Dec 02, 1990 08:13 UTC"/>
    <s v="1990-12-02"/>
    <s v="08:13:00"/>
    <x v="2"/>
    <x v="34"/>
    <s v="Soyuz U2 | Soyuz TM-11"/>
    <x v="251"/>
    <x v="3051"/>
    <x v="1"/>
    <n v="40"/>
    <n v="3320"/>
    <x v="0"/>
  </r>
  <r>
    <x v="29"/>
    <x v="51"/>
    <x v="1"/>
    <s v="Sun Dec 02, 1990 06:49 UTC"/>
    <s v="1990-12-02"/>
    <s v="06:49:00"/>
    <x v="2"/>
    <x v="34"/>
    <s v="Space Shuttle Columbia | STS-35"/>
    <x v="206"/>
    <x v="3052"/>
    <x v="1"/>
    <n v="450"/>
    <n v="37350"/>
    <x v="0"/>
  </r>
  <r>
    <x v="52"/>
    <x v="115"/>
    <x v="1"/>
    <s v="Sat Dec 01, 1990 15:57 UTC"/>
    <s v="1990-12-01"/>
    <s v="15:57:00"/>
    <x v="2"/>
    <x v="34"/>
    <s v="Atlas-E/F Star-37S-ISS | DMSP F-10"/>
    <x v="253"/>
    <x v="3053"/>
    <x v="1"/>
    <m/>
    <n v="0"/>
    <x v="0"/>
  </r>
  <r>
    <x v="55"/>
    <x v="95"/>
    <x v="0"/>
    <s v="Wed Nov 28, 1990 16:33 UTC"/>
    <s v="1990-11-28"/>
    <s v="16:33:00"/>
    <x v="3"/>
    <x v="34"/>
    <s v="Tsyklon-3 | Cosmos 2106"/>
    <x v="170"/>
    <x v="3054"/>
    <x v="1"/>
    <m/>
    <n v="0"/>
    <x v="0"/>
  </r>
  <r>
    <x v="44"/>
    <x v="91"/>
    <x v="1"/>
    <s v="Mon Nov 26, 1990 21:39 UTC"/>
    <s v="1990-11-26"/>
    <s v="21:39:00"/>
    <x v="3"/>
    <x v="34"/>
    <s v="Delta II 7925 | USA-66 (GPS IIA-1)"/>
    <x v="165"/>
    <x v="3055"/>
    <x v="1"/>
    <m/>
    <n v="0"/>
    <x v="0"/>
  </r>
  <r>
    <x v="55"/>
    <x v="45"/>
    <x v="8"/>
    <s v="Fri Nov 23, 1990 13:22 UTC"/>
    <s v="1990-11-23"/>
    <s v="13:22:00"/>
    <x v="3"/>
    <x v="34"/>
    <s v="Proton K/Block-DM-2 | Gorizont 22"/>
    <x v="150"/>
    <x v="3056"/>
    <x v="1"/>
    <m/>
    <n v="0"/>
    <x v="0"/>
  </r>
  <r>
    <x v="55"/>
    <x v="30"/>
    <x v="0"/>
    <s v="Fri Nov 23, 1990 03:51 UTC"/>
    <s v="1990-11-23"/>
    <s v="03:51:00"/>
    <x v="3"/>
    <x v="34"/>
    <s v="Molniya-M /Block ML | Molniya-1 nÂ°146"/>
    <x v="184"/>
    <x v="3057"/>
    <x v="1"/>
    <m/>
    <n v="0"/>
    <x v="0"/>
  </r>
  <r>
    <x v="55"/>
    <x v="122"/>
    <x v="8"/>
    <s v="Tue Nov 20, 1990"/>
    <s v="1990-11-20"/>
    <s v="00:00:00"/>
    <x v="3"/>
    <x v="34"/>
    <s v="Rokot/Briz K | GVM Demo Flight"/>
    <x v="256"/>
    <x v="2955"/>
    <x v="1"/>
    <m/>
    <n v="0"/>
    <x v="0"/>
  </r>
  <r>
    <x v="21"/>
    <x v="107"/>
    <x v="11"/>
    <s v="Tue Nov 20, 1990 23:11 UTC"/>
    <s v="1990-11-20"/>
    <s v="23:11:00"/>
    <x v="3"/>
    <x v="34"/>
    <s v="Ariane 42P | Satcom C1, GStar-4"/>
    <x v="210"/>
    <x v="3058"/>
    <x v="1"/>
    <m/>
    <n v="0"/>
    <x v="0"/>
  </r>
  <r>
    <x v="55"/>
    <x v="85"/>
    <x v="0"/>
    <s v="Tue Nov 20, 1990 02:33 UTC"/>
    <s v="1990-11-20"/>
    <s v="02:33:00"/>
    <x v="3"/>
    <x v="34"/>
    <s v="Molniya-M /Block 2BL | Cosmos 2105"/>
    <x v="159"/>
    <x v="3059"/>
    <x v="1"/>
    <m/>
    <n v="0"/>
    <x v="0"/>
  </r>
  <r>
    <x v="55"/>
    <x v="0"/>
    <x v="0"/>
    <s v="Fri Nov 16, 1990 16:30 UTC"/>
    <s v="1990-11-16"/>
    <s v="16:30:00"/>
    <x v="3"/>
    <x v="34"/>
    <s v="Soyuz U | Cosmos 2104"/>
    <x v="122"/>
    <x v="3060"/>
    <x v="1"/>
    <n v="20"/>
    <n v="1660"/>
    <x v="0"/>
  </r>
  <r>
    <x v="29"/>
    <x v="6"/>
    <x v="1"/>
    <s v="Thu Nov 15, 1990 23:48 UTC"/>
    <s v="1990-11-15"/>
    <s v="23:48:00"/>
    <x v="3"/>
    <x v="34"/>
    <s v="Space Shuttle Atlantis | STS-38"/>
    <x v="154"/>
    <x v="3061"/>
    <x v="1"/>
    <n v="450"/>
    <n v="37350"/>
    <x v="0"/>
  </r>
  <r>
    <x v="55"/>
    <x v="96"/>
    <x v="8"/>
    <s v="Wed Nov 14, 1990 06:33 UTC"/>
    <s v="1990-11-14"/>
    <s v="06:33:00"/>
    <x v="3"/>
    <x v="34"/>
    <s v="Tsyklon-2 | Cosmos 2103"/>
    <x v="179"/>
    <x v="3062"/>
    <x v="1"/>
    <m/>
    <n v="0"/>
    <x v="0"/>
  </r>
  <r>
    <x v="53"/>
    <x v="15"/>
    <x v="1"/>
    <s v="Tue Nov 13, 1990 00:37 UTC"/>
    <s v="1990-11-13"/>
    <s v="00:37:00"/>
    <x v="3"/>
    <x v="34"/>
    <s v="Titan IV(402)A | DSP-15 (USA-65)"/>
    <x v="257"/>
    <x v="3063"/>
    <x v="1"/>
    <m/>
    <n v="0"/>
    <x v="0"/>
  </r>
  <r>
    <x v="55"/>
    <x v="104"/>
    <x v="8"/>
    <s v="Sat Nov 03, 1990 14:40 UTC"/>
    <s v="1990-11-03"/>
    <s v="14:40:00"/>
    <x v="3"/>
    <x v="34"/>
    <s v="Proton K/Block-DM-2 | Gorizont 21"/>
    <x v="150"/>
    <x v="3064"/>
    <x v="1"/>
    <m/>
    <n v="0"/>
    <x v="0"/>
  </r>
  <r>
    <x v="44"/>
    <x v="87"/>
    <x v="1"/>
    <s v="Tue Oct 30, 1990 23:16 UTC"/>
    <s v="1990-10-30"/>
    <s v="23:16:00"/>
    <x v="4"/>
    <x v="34"/>
    <s v="Delta II 6925 | Inmarsat-2 F1"/>
    <x v="264"/>
    <x v="3065"/>
    <x v="1"/>
    <m/>
    <n v="0"/>
    <x v="0"/>
  </r>
  <r>
    <x v="55"/>
    <x v="85"/>
    <x v="0"/>
    <s v="Tue Oct 16, 1990 18:59 UTC"/>
    <s v="1990-10-16"/>
    <s v="18:59:00"/>
    <x v="4"/>
    <x v="34"/>
    <s v="Soyuz U | Cosmos 2102"/>
    <x v="122"/>
    <x v="3066"/>
    <x v="1"/>
    <n v="20"/>
    <n v="1660"/>
    <x v="0"/>
  </r>
  <r>
    <x v="21"/>
    <x v="107"/>
    <x v="11"/>
    <s v="Fri Oct 12, 1990 22:58 UTC"/>
    <s v="1990-10-12"/>
    <s v="22:58:00"/>
    <x v="4"/>
    <x v="34"/>
    <s v="Ariane 44L | SBS-6 &amp; Galaxy 6"/>
    <x v="205"/>
    <x v="3067"/>
    <x v="1"/>
    <m/>
    <n v="0"/>
    <x v="0"/>
  </r>
  <r>
    <x v="29"/>
    <x v="51"/>
    <x v="1"/>
    <s v="Sat Oct 06, 1990 11:47 UTC"/>
    <s v="1990-10-06"/>
    <s v="11:47:00"/>
    <x v="4"/>
    <x v="34"/>
    <s v="Space Shuttle Discovery | STS-41"/>
    <x v="157"/>
    <x v="3068"/>
    <x v="1"/>
    <n v="450"/>
    <n v="37350"/>
    <x v="0"/>
  </r>
  <r>
    <x v="2"/>
    <x v="113"/>
    <x v="3"/>
    <s v="Fri Oct 05, 1990 06:14 UTC"/>
    <s v="1990-10-05"/>
    <s v="06:14:00"/>
    <x v="4"/>
    <x v="34"/>
    <s v="Long March 2C | FSW-1 3"/>
    <x v="3"/>
    <x v="3069"/>
    <x v="0"/>
    <n v="30.8"/>
    <n v="2556.4"/>
    <x v="0"/>
  </r>
  <r>
    <x v="55"/>
    <x v="123"/>
    <x v="8"/>
    <s v="Thu Oct 04, 1990 04:27 UTC"/>
    <s v="1990-10-04"/>
    <s v="04:27:00"/>
    <x v="4"/>
    <x v="34"/>
    <s v="Zenit-2 | Tselina-2 nÂ°08"/>
    <x v="175"/>
    <x v="3070"/>
    <x v="1"/>
    <m/>
    <n v="0"/>
    <x v="2"/>
  </r>
  <r>
    <x v="44"/>
    <x v="91"/>
    <x v="1"/>
    <s v="Mon Oct 01, 1990 21:56 UTC"/>
    <s v="1990-10-01"/>
    <s v="21:56:00"/>
    <x v="4"/>
    <x v="34"/>
    <s v="Delta II 6925 | USA-64 (GPS II-9)"/>
    <x v="264"/>
    <x v="3071"/>
    <x v="1"/>
    <m/>
    <n v="0"/>
    <x v="0"/>
  </r>
  <r>
    <x v="55"/>
    <x v="71"/>
    <x v="8"/>
    <s v="Mon Oct 01, 1990 11:00 UTC"/>
    <s v="1990-10-01"/>
    <s v="11:00:00"/>
    <x v="4"/>
    <x v="34"/>
    <s v="Soyuz U2 | Cosmos 2101"/>
    <x v="251"/>
    <x v="3072"/>
    <x v="1"/>
    <n v="40"/>
    <n v="3320"/>
    <x v="0"/>
  </r>
  <r>
    <x v="55"/>
    <x v="108"/>
    <x v="0"/>
    <s v="Fri Sep 28, 1990 07:30 UTC"/>
    <s v="1990-09-28"/>
    <s v="07:30:00"/>
    <x v="5"/>
    <x v="34"/>
    <s v="Tsyklon-3 | Meteor-2 nÂ°20"/>
    <x v="170"/>
    <x v="3073"/>
    <x v="1"/>
    <m/>
    <n v="0"/>
    <x v="0"/>
  </r>
  <r>
    <x v="55"/>
    <x v="71"/>
    <x v="8"/>
    <s v="Thu Sep 27, 1990 10:37 UTC"/>
    <s v="1990-09-27"/>
    <s v="10:37:00"/>
    <x v="5"/>
    <x v="34"/>
    <s v="Soyuz U2 | Progress M-5"/>
    <x v="251"/>
    <x v="3074"/>
    <x v="1"/>
    <n v="40"/>
    <n v="3320"/>
    <x v="0"/>
  </r>
  <r>
    <x v="55"/>
    <x v="0"/>
    <x v="0"/>
    <s v="Thu Sep 20, 1990 20:16 UTC"/>
    <s v="1990-09-20"/>
    <s v="20:16:00"/>
    <x v="5"/>
    <x v="34"/>
    <s v="Molniya-M /Block ML | Molniya-3 nÂ°145"/>
    <x v="184"/>
    <x v="3075"/>
    <x v="1"/>
    <m/>
    <n v="0"/>
    <x v="0"/>
  </r>
  <r>
    <x v="55"/>
    <x v="69"/>
    <x v="0"/>
    <s v="Fri Sep 14, 1990 05:59 UTC"/>
    <s v="1990-09-14"/>
    <s v="05:59:00"/>
    <x v="5"/>
    <x v="34"/>
    <s v="Cosmos-3M | Cosmos 2100"/>
    <x v="161"/>
    <x v="3076"/>
    <x v="1"/>
    <m/>
    <n v="0"/>
    <x v="0"/>
  </r>
  <r>
    <x v="55"/>
    <x v="85"/>
    <x v="0"/>
    <s v="Fri Sep 07, 1990 11:59 UTC"/>
    <s v="1990-09-07"/>
    <s v="11:59:00"/>
    <x v="5"/>
    <x v="34"/>
    <s v="Soyuz U | Resurs-F"/>
    <x v="122"/>
    <x v="2636"/>
    <x v="1"/>
    <n v="20"/>
    <n v="1660"/>
    <x v="0"/>
  </r>
  <r>
    <x v="2"/>
    <x v="93"/>
    <x v="3"/>
    <s v="Mon Sep 03, 1990 00:53 UTC"/>
    <s v="1990-09-03"/>
    <s v="00:53:00"/>
    <x v="5"/>
    <x v="34"/>
    <s v="Long March 4A | Fengyun 1B, QQW 1 &amp; 2"/>
    <x v="269"/>
    <x v="3077"/>
    <x v="1"/>
    <m/>
    <n v="0"/>
    <x v="0"/>
  </r>
  <r>
    <x v="55"/>
    <x v="0"/>
    <x v="0"/>
    <s v="Fri Aug 31, 1990 08:00 UTC"/>
    <s v="1990-08-31"/>
    <s v="08:00:00"/>
    <x v="6"/>
    <x v="34"/>
    <s v="Soyuz U | Cosmos 2099"/>
    <x v="122"/>
    <x v="3078"/>
    <x v="1"/>
    <n v="20"/>
    <n v="1660"/>
    <x v="0"/>
  </r>
  <r>
    <x v="21"/>
    <x v="107"/>
    <x v="11"/>
    <s v="Thu Aug 30, 1990 22:46 UTC"/>
    <s v="1990-08-30"/>
    <s v="22:46:00"/>
    <x v="6"/>
    <x v="34"/>
    <s v="Ariane 44LP | Skynet 4C &amp; Eutelsat 2F1"/>
    <x v="212"/>
    <x v="3079"/>
    <x v="1"/>
    <m/>
    <n v="0"/>
    <x v="0"/>
  </r>
  <r>
    <x v="55"/>
    <x v="69"/>
    <x v="0"/>
    <s v="Tue Aug 28, 1990 15:45 UTC"/>
    <s v="1990-08-28"/>
    <s v="15:45:00"/>
    <x v="6"/>
    <x v="34"/>
    <s v="Cosmos-3M | Cosmos 2098"/>
    <x v="161"/>
    <x v="3080"/>
    <x v="1"/>
    <m/>
    <n v="0"/>
    <x v="0"/>
  </r>
  <r>
    <x v="8"/>
    <x v="12"/>
    <x v="6"/>
    <s v="Tue Aug 28, 1990 09:05 UTC"/>
    <s v="1990-08-28"/>
    <s v="09:05:00"/>
    <x v="6"/>
    <x v="34"/>
    <s v="H-I UM-129A (9SO) | Yuri-3A"/>
    <x v="268"/>
    <x v="3081"/>
    <x v="1"/>
    <m/>
    <n v="0"/>
    <x v="0"/>
  </r>
  <r>
    <x v="55"/>
    <x v="0"/>
    <x v="0"/>
    <s v="Tue Aug 28, 1990 07:49 UTC"/>
    <s v="1990-08-28"/>
    <s v="07:49:00"/>
    <x v="6"/>
    <x v="34"/>
    <s v="Molniya-M /Block 2BL | Cosmos 2097"/>
    <x v="159"/>
    <x v="3082"/>
    <x v="1"/>
    <m/>
    <n v="0"/>
    <x v="0"/>
  </r>
  <r>
    <x v="55"/>
    <x v="96"/>
    <x v="8"/>
    <s v="Thu Aug 23, 1990 16:17 UTC"/>
    <s v="1990-08-23"/>
    <s v="16:17:00"/>
    <x v="6"/>
    <x v="34"/>
    <s v="Tsyklon-2 | Cosmos 2096"/>
    <x v="179"/>
    <x v="3083"/>
    <x v="1"/>
    <m/>
    <n v="0"/>
    <x v="0"/>
  </r>
  <r>
    <x v="44"/>
    <x v="87"/>
    <x v="1"/>
    <s v="Sat Aug 18, 1990 00:42 UTC"/>
    <s v="1990-08-18"/>
    <s v="00:42:00"/>
    <x v="6"/>
    <x v="34"/>
    <s v="Delta II 6925 | Marcopolo 2"/>
    <x v="264"/>
    <x v="3084"/>
    <x v="1"/>
    <m/>
    <n v="0"/>
    <x v="0"/>
  </r>
  <r>
    <x v="55"/>
    <x v="0"/>
    <x v="0"/>
    <s v="Thu Aug 16, 1990 09:54 UTC"/>
    <s v="1990-08-16"/>
    <s v="09:54:00"/>
    <x v="6"/>
    <x v="34"/>
    <s v="Soyuz U | Resurs-F"/>
    <x v="122"/>
    <x v="2636"/>
    <x v="1"/>
    <n v="20"/>
    <n v="1660"/>
    <x v="0"/>
  </r>
  <r>
    <x v="55"/>
    <x v="71"/>
    <x v="8"/>
    <s v="Wed Aug 15, 1990 04:00 UTC"/>
    <s v="1990-08-15"/>
    <s v="04:00:00"/>
    <x v="6"/>
    <x v="34"/>
    <s v="Soyuz U2 | Progress M-4"/>
    <x v="251"/>
    <x v="3085"/>
    <x v="1"/>
    <n v="40"/>
    <n v="3320"/>
    <x v="0"/>
  </r>
  <r>
    <x v="55"/>
    <x v="0"/>
    <x v="0"/>
    <s v="Fri Aug 10, 1990 20:18 UTC"/>
    <s v="1990-08-10"/>
    <s v="20:18:00"/>
    <x v="6"/>
    <x v="34"/>
    <s v="Molniya-M /Block ML | Molniya-1 nÂ°144"/>
    <x v="184"/>
    <x v="3086"/>
    <x v="1"/>
    <m/>
    <n v="0"/>
    <x v="0"/>
  </r>
  <r>
    <x v="55"/>
    <x v="45"/>
    <x v="8"/>
    <s v="Thu Aug 09, 1990 20:18 UTC"/>
    <s v="1990-08-09"/>
    <s v="20:18:00"/>
    <x v="6"/>
    <x v="34"/>
    <s v="Proton K/Block-DM-2 | Ekran-M nÂ°14L"/>
    <x v="150"/>
    <x v="3087"/>
    <x v="1"/>
    <m/>
    <n v="0"/>
    <x v="2"/>
  </r>
  <r>
    <x v="55"/>
    <x v="95"/>
    <x v="0"/>
    <s v="Wed Aug 08, 1990 04:15 UTC"/>
    <s v="1990-08-08"/>
    <s v="04:15:00"/>
    <x v="6"/>
    <x v="34"/>
    <s v="Tsyklon-3 | Cosmos 2090 to 2095"/>
    <x v="170"/>
    <x v="3088"/>
    <x v="1"/>
    <m/>
    <n v="0"/>
    <x v="0"/>
  </r>
  <r>
    <x v="55"/>
    <x v="85"/>
    <x v="0"/>
    <s v="Fri Aug 03, 1990 19:45 UTC"/>
    <s v="1990-08-03"/>
    <s v="19:45:00"/>
    <x v="6"/>
    <x v="34"/>
    <s v="Soyuz U | Cosmos 2089"/>
    <x v="122"/>
    <x v="3089"/>
    <x v="1"/>
    <n v="20"/>
    <n v="1660"/>
    <x v="0"/>
  </r>
  <r>
    <x v="44"/>
    <x v="91"/>
    <x v="1"/>
    <s v="Thu Aug 02, 1990 05:39 UTC"/>
    <s v="1990-08-02"/>
    <s v="05:39:00"/>
    <x v="6"/>
    <x v="34"/>
    <s v="Delta II 6925 | USA-63 (GPS II-8)"/>
    <x v="264"/>
    <x v="3090"/>
    <x v="1"/>
    <m/>
    <n v="0"/>
    <x v="0"/>
  </r>
  <r>
    <x v="55"/>
    <x v="71"/>
    <x v="8"/>
    <s v="Wed Aug 01, 1990 09:32 UTC"/>
    <s v="1990-08-01"/>
    <s v="09:32:00"/>
    <x v="6"/>
    <x v="34"/>
    <s v="Soyuz U2 | Soyuz TM-10"/>
    <x v="251"/>
    <x v="3091"/>
    <x v="1"/>
    <n v="40"/>
    <n v="3320"/>
    <x v="0"/>
  </r>
  <r>
    <x v="55"/>
    <x v="108"/>
    <x v="0"/>
    <s v="Mon Jul 30, 1990 00:06 UTC"/>
    <s v="1990-07-30"/>
    <s v="00:06:00"/>
    <x v="7"/>
    <x v="34"/>
    <s v="Tsyklon-3 | Cosmos 2088"/>
    <x v="170"/>
    <x v="3092"/>
    <x v="1"/>
    <m/>
    <n v="0"/>
    <x v="0"/>
  </r>
  <r>
    <x v="52"/>
    <x v="101"/>
    <x v="1"/>
    <s v="Wed Jul 25, 1990 19:21 UTC"/>
    <s v="1990-07-25"/>
    <s v="19:21:00"/>
    <x v="7"/>
    <x v="34"/>
    <s v="Atlas I | CRRES"/>
    <x v="240"/>
    <x v="3093"/>
    <x v="1"/>
    <m/>
    <n v="0"/>
    <x v="0"/>
  </r>
  <r>
    <x v="55"/>
    <x v="85"/>
    <x v="0"/>
    <s v="Wed Jul 25, 1990 18:13 UTC"/>
    <s v="1990-07-25"/>
    <s v="18:13:00"/>
    <x v="7"/>
    <x v="34"/>
    <s v="Molniya-M /Block 2BL | Cosmos 2087"/>
    <x v="159"/>
    <x v="3094"/>
    <x v="1"/>
    <m/>
    <n v="0"/>
    <x v="0"/>
  </r>
  <r>
    <x v="21"/>
    <x v="107"/>
    <x v="11"/>
    <s v="Tue Jul 24, 1990 22:25 UTC"/>
    <s v="1990-07-24"/>
    <s v="22:25:00"/>
    <x v="7"/>
    <x v="34"/>
    <s v="Ariane 44L | TDF-2 &amp; DFS-2"/>
    <x v="205"/>
    <x v="3095"/>
    <x v="1"/>
    <m/>
    <n v="0"/>
    <x v="0"/>
  </r>
  <r>
    <x v="55"/>
    <x v="30"/>
    <x v="0"/>
    <s v="Fri Jul 20, 1990 08:40 UTC"/>
    <s v="1990-07-20"/>
    <s v="08:40:00"/>
    <x v="7"/>
    <x v="34"/>
    <s v="Soyuz U | Cosmos 2086"/>
    <x v="122"/>
    <x v="3096"/>
    <x v="1"/>
    <n v="20"/>
    <n v="1660"/>
    <x v="0"/>
  </r>
  <r>
    <x v="55"/>
    <x v="45"/>
    <x v="8"/>
    <s v="Wed Jul 18, 1990 21:46 UTC"/>
    <s v="1990-07-18"/>
    <s v="21:46:00"/>
    <x v="7"/>
    <x v="34"/>
    <s v="Proton K/Block-DM-2 | Cosmos 2085"/>
    <x v="150"/>
    <x v="3097"/>
    <x v="1"/>
    <m/>
    <n v="0"/>
    <x v="0"/>
  </r>
  <r>
    <x v="55"/>
    <x v="30"/>
    <x v="0"/>
    <s v="Tue Jul 17, 1990 09:29 UTC"/>
    <s v="1990-07-17"/>
    <s v="09:29:00"/>
    <x v="7"/>
    <x v="34"/>
    <s v="Soyuz U | Resurs-F"/>
    <x v="122"/>
    <x v="2636"/>
    <x v="1"/>
    <n v="20"/>
    <n v="1660"/>
    <x v="0"/>
  </r>
  <r>
    <x v="2"/>
    <x v="18"/>
    <x v="3"/>
    <s v="Mon Jul 16, 1990 00:40 UTC"/>
    <s v="1990-07-16"/>
    <s v="00:40:00"/>
    <x v="7"/>
    <x v="34"/>
    <s v="Long March 2E EPKM | Badr A &amp; Aussat B-MFS"/>
    <x v="249"/>
    <x v="3098"/>
    <x v="1"/>
    <m/>
    <n v="0"/>
    <x v="1"/>
  </r>
  <r>
    <x v="55"/>
    <x v="71"/>
    <x v="8"/>
    <s v="Wed Jul 11, 1990 10:00 UTC"/>
    <s v="1990-07-11"/>
    <s v="10:00:00"/>
    <x v="7"/>
    <x v="34"/>
    <s v="Soyuz U2 | Gamma"/>
    <x v="251"/>
    <x v="3099"/>
    <x v="1"/>
    <n v="40"/>
    <n v="3320"/>
    <x v="0"/>
  </r>
  <r>
    <x v="55"/>
    <x v="85"/>
    <x v="0"/>
    <s v="Tue Jul 03, 1990 19:19 UTC"/>
    <s v="1990-07-03"/>
    <s v="19:19:00"/>
    <x v="7"/>
    <x v="34"/>
    <s v="Soyuz U | Yantar-4K2 nÂ°122"/>
    <x v="122"/>
    <x v="3100"/>
    <x v="1"/>
    <n v="20"/>
    <n v="1660"/>
    <x v="2"/>
  </r>
  <r>
    <x v="55"/>
    <x v="108"/>
    <x v="0"/>
    <s v="Wed Jun 27, 1990 22:29 UTC"/>
    <s v="1990-06-27"/>
    <s v="22:29:00"/>
    <x v="8"/>
    <x v="34"/>
    <s v="Tsyklon-3 | Meteor-2 nÂ°19"/>
    <x v="170"/>
    <x v="3101"/>
    <x v="1"/>
    <m/>
    <n v="0"/>
    <x v="0"/>
  </r>
  <r>
    <x v="53"/>
    <x v="1"/>
    <x v="1"/>
    <s v="Sat Jun 23, 1990 11:19 UTC"/>
    <s v="1990-06-23"/>
    <s v="11:19:00"/>
    <x v="8"/>
    <x v="34"/>
    <s v="Commercial Titan III | Intelsat 604"/>
    <x v="262"/>
    <x v="3102"/>
    <x v="1"/>
    <n v="136.6"/>
    <n v="11337.8"/>
    <x v="0"/>
  </r>
  <r>
    <x v="55"/>
    <x v="30"/>
    <x v="0"/>
    <s v="Thu Jun 21, 1990 20:45 UTC"/>
    <s v="1990-06-21"/>
    <s v="20:45:00"/>
    <x v="8"/>
    <x v="34"/>
    <s v="Molniya-M /Block 2BL | Cosmos 2084"/>
    <x v="159"/>
    <x v="3103"/>
    <x v="1"/>
    <m/>
    <n v="0"/>
    <x v="1"/>
  </r>
  <r>
    <x v="55"/>
    <x v="121"/>
    <x v="8"/>
    <s v="Wed Jun 20, 1990 23:36 UTC"/>
    <s v="1990-06-20"/>
    <s v="23:36:00"/>
    <x v="8"/>
    <x v="34"/>
    <s v="Proton-K/Block-DM | Gorizont 20"/>
    <x v="243"/>
    <x v="3104"/>
    <x v="1"/>
    <m/>
    <n v="0"/>
    <x v="0"/>
  </r>
  <r>
    <x v="55"/>
    <x v="85"/>
    <x v="0"/>
    <s v="Tue Jun 19, 1990 08:44 UTC"/>
    <s v="1990-06-19"/>
    <s v="08:44:00"/>
    <x v="8"/>
    <x v="34"/>
    <s v="Soyuz U | Cosmos 2083"/>
    <x v="122"/>
    <x v="3105"/>
    <x v="1"/>
    <n v="20"/>
    <n v="1660"/>
    <x v="0"/>
  </r>
  <r>
    <x v="55"/>
    <x v="30"/>
    <x v="0"/>
    <s v="Wed Jun 13, 1990 01:07 UTC"/>
    <s v="1990-06-13"/>
    <s v="01:07:00"/>
    <x v="8"/>
    <x v="34"/>
    <s v="Molniya-M /Block ML | Molniya-3 nÂ°143"/>
    <x v="184"/>
    <x v="3106"/>
    <x v="1"/>
    <m/>
    <n v="0"/>
    <x v="0"/>
  </r>
  <r>
    <x v="44"/>
    <x v="87"/>
    <x v="1"/>
    <s v="Tue Jun 12, 1990 05:52 UTC"/>
    <s v="1990-06-12"/>
    <s v="05:52:00"/>
    <x v="8"/>
    <x v="34"/>
    <s v="Delta 4925-8 | INSAT-1D"/>
    <x v="270"/>
    <x v="3107"/>
    <x v="1"/>
    <m/>
    <n v="0"/>
    <x v="0"/>
  </r>
  <r>
    <x v="53"/>
    <x v="15"/>
    <x v="1"/>
    <s v="Fri Jun 08, 1990 05:21 UTC"/>
    <s v="1990-06-08"/>
    <s v="05:21:00"/>
    <x v="8"/>
    <x v="34"/>
    <s v="Titan IV(405)A | SLDCOM &amp; NOSS 3x"/>
    <x v="246"/>
    <x v="2967"/>
    <x v="1"/>
    <m/>
    <n v="0"/>
    <x v="0"/>
  </r>
  <r>
    <x v="44"/>
    <x v="91"/>
    <x v="1"/>
    <s v="Fri Jun 01, 1990 21:48 UTC"/>
    <s v="1990-06-01"/>
    <s v="21:48:00"/>
    <x v="8"/>
    <x v="34"/>
    <s v="Delta II 6920-10 | ROSAT"/>
    <x v="265"/>
    <x v="3108"/>
    <x v="1"/>
    <m/>
    <n v="0"/>
    <x v="0"/>
  </r>
  <r>
    <x v="55"/>
    <x v="45"/>
    <x v="8"/>
    <s v="Thu May 31, 1990 10:33 UTC"/>
    <s v="1990-05-31"/>
    <s v="10:33:00"/>
    <x v="9"/>
    <x v="34"/>
    <s v="Proton-K | Kristall"/>
    <x v="221"/>
    <x v="3109"/>
    <x v="1"/>
    <m/>
    <n v="0"/>
    <x v="0"/>
  </r>
  <r>
    <x v="55"/>
    <x v="0"/>
    <x v="0"/>
    <s v="Tue May 29, 1990 07:19 UTC"/>
    <s v="1990-05-29"/>
    <s v="07:19:00"/>
    <x v="9"/>
    <x v="34"/>
    <s v="Soyuz U | Resurs-F"/>
    <x v="122"/>
    <x v="2636"/>
    <x v="1"/>
    <n v="20"/>
    <n v="1660"/>
    <x v="0"/>
  </r>
  <r>
    <x v="55"/>
    <x v="123"/>
    <x v="8"/>
    <s v="Tue May 22, 1990 05:14 UTC"/>
    <s v="1990-05-22"/>
    <s v="05:14:00"/>
    <x v="9"/>
    <x v="34"/>
    <s v="Zenit-2 | Cosmos 2082"/>
    <x v="175"/>
    <x v="3110"/>
    <x v="1"/>
    <m/>
    <n v="0"/>
    <x v="0"/>
  </r>
  <r>
    <x v="55"/>
    <x v="121"/>
    <x v="8"/>
    <s v="Sat May 19, 1990 08:32 UTC"/>
    <s v="1990-05-19"/>
    <s v="08:32:00"/>
    <x v="9"/>
    <x v="34"/>
    <s v="Proton K/Block-DM-2 | Cosmos 2079, 2080 &amp; 2081"/>
    <x v="150"/>
    <x v="3111"/>
    <x v="1"/>
    <m/>
    <n v="0"/>
    <x v="0"/>
  </r>
  <r>
    <x v="55"/>
    <x v="71"/>
    <x v="8"/>
    <s v="Tue May 15, 1990 09:55 UTC"/>
    <s v="1990-05-15"/>
    <s v="09:55:00"/>
    <x v="9"/>
    <x v="34"/>
    <s v="Soyuz U | Cosmos 2078"/>
    <x v="122"/>
    <x v="3112"/>
    <x v="1"/>
    <n v="20"/>
    <n v="1660"/>
    <x v="0"/>
  </r>
  <r>
    <x v="54"/>
    <x v="118"/>
    <x v="1"/>
    <s v="Wed May 09, 1990 17:50 UTC"/>
    <s v="1990-05-09"/>
    <s v="17:50:00"/>
    <x v="9"/>
    <x v="34"/>
    <s v="Scout G1 | MACSAT 1 &amp; 2"/>
    <x v="259"/>
    <x v="3113"/>
    <x v="1"/>
    <m/>
    <n v="0"/>
    <x v="0"/>
  </r>
  <r>
    <x v="55"/>
    <x v="85"/>
    <x v="0"/>
    <s v="Mon May 07, 1990 18:39 UTC"/>
    <s v="1990-05-07"/>
    <s v="18:39:00"/>
    <x v="9"/>
    <x v="34"/>
    <s v="Soyuz U | Cosmos 2077"/>
    <x v="122"/>
    <x v="3114"/>
    <x v="1"/>
    <n v="20"/>
    <n v="1660"/>
    <x v="0"/>
  </r>
  <r>
    <x v="55"/>
    <x v="71"/>
    <x v="8"/>
    <s v="Sat May 05, 1990 20:44 UTC"/>
    <s v="1990-05-05"/>
    <s v="20:44:00"/>
    <x v="9"/>
    <x v="34"/>
    <s v="Soyuz U2 | Progress 42"/>
    <x v="251"/>
    <x v="3115"/>
    <x v="1"/>
    <n v="40"/>
    <n v="3320"/>
    <x v="0"/>
  </r>
  <r>
    <x v="55"/>
    <x v="85"/>
    <x v="0"/>
    <s v="Sat Apr 28, 1990 11:37 UTC"/>
    <s v="1990-04-28"/>
    <s v="11:37:00"/>
    <x v="10"/>
    <x v="34"/>
    <s v="Molniya-M /Block 2BL | Cosmos 2076"/>
    <x v="159"/>
    <x v="3116"/>
    <x v="1"/>
    <m/>
    <n v="0"/>
    <x v="0"/>
  </r>
  <r>
    <x v="55"/>
    <x v="0"/>
    <x v="0"/>
    <s v="Thu Apr 26, 1990 01:37 UTC"/>
    <s v="1990-04-26"/>
    <s v="01:37:00"/>
    <x v="10"/>
    <x v="34"/>
    <s v="Molniya-M /Block ML | Molniya-1 nÂ°142"/>
    <x v="184"/>
    <x v="3117"/>
    <x v="1"/>
    <m/>
    <n v="0"/>
    <x v="0"/>
  </r>
  <r>
    <x v="55"/>
    <x v="124"/>
    <x v="0"/>
    <s v="Wed Apr 25, 1990 13:00 UTC"/>
    <s v="1990-04-25"/>
    <s v="13:00:00"/>
    <x v="10"/>
    <x v="34"/>
    <s v="Cosmos-3M | Cosmos 2075"/>
    <x v="161"/>
    <x v="3118"/>
    <x v="1"/>
    <m/>
    <n v="0"/>
    <x v="0"/>
  </r>
  <r>
    <x v="29"/>
    <x v="51"/>
    <x v="1"/>
    <s v="Tue Apr 24, 1990 12:33 UTC"/>
    <s v="1990-04-24"/>
    <s v="12:33:00"/>
    <x v="10"/>
    <x v="34"/>
    <s v="Space Shuttle Discovery | STS-31"/>
    <x v="157"/>
    <x v="3119"/>
    <x v="1"/>
    <n v="450"/>
    <n v="37350"/>
    <x v="0"/>
  </r>
  <r>
    <x v="55"/>
    <x v="69"/>
    <x v="0"/>
    <s v="Fri Apr 20, 1990 18:41 UTC"/>
    <s v="1990-04-20"/>
    <s v="18:41:00"/>
    <x v="10"/>
    <x v="34"/>
    <s v="Cosmos-3M | Cosmos 2074"/>
    <x v="161"/>
    <x v="3120"/>
    <x v="1"/>
    <m/>
    <n v="0"/>
    <x v="0"/>
  </r>
  <r>
    <x v="55"/>
    <x v="0"/>
    <x v="0"/>
    <s v="Tue Apr 17, 1990 08:00 UTC"/>
    <s v="1990-04-17"/>
    <s v="08:00:00"/>
    <x v="10"/>
    <x v="34"/>
    <s v="Soyuz U | Cosmos 2073"/>
    <x v="122"/>
    <x v="3121"/>
    <x v="1"/>
    <n v="20"/>
    <n v="1660"/>
    <x v="0"/>
  </r>
  <r>
    <x v="44"/>
    <x v="87"/>
    <x v="1"/>
    <s v="Fri Apr 13, 1990 22:28 UTC"/>
    <s v="1990-04-13"/>
    <s v="22:28:00"/>
    <x v="10"/>
    <x v="34"/>
    <s v="Delta II 6925-8 | Palapa B2R"/>
    <x v="271"/>
    <x v="3122"/>
    <x v="1"/>
    <m/>
    <n v="0"/>
    <x v="0"/>
  </r>
  <r>
    <x v="55"/>
    <x v="71"/>
    <x v="8"/>
    <s v="Fri Apr 13, 1990 18:53 UTC"/>
    <s v="1990-04-13"/>
    <s v="18:53:00"/>
    <x v="10"/>
    <x v="34"/>
    <s v="Soyuz U | Cosmos 2072"/>
    <x v="122"/>
    <x v="3123"/>
    <x v="1"/>
    <n v="20"/>
    <n v="1660"/>
    <x v="0"/>
  </r>
  <r>
    <x v="55"/>
    <x v="30"/>
    <x v="0"/>
    <s v="Wed Apr 11, 1990 16:59 UTC"/>
    <s v="1990-04-11"/>
    <s v="16:59:00"/>
    <x v="10"/>
    <x v="34"/>
    <s v="Soyuz U | Foton 6"/>
    <x v="122"/>
    <x v="3124"/>
    <x v="1"/>
    <n v="20"/>
    <n v="1660"/>
    <x v="0"/>
  </r>
  <r>
    <x v="48"/>
    <x v="115"/>
    <x v="1"/>
    <s v="Wed Apr 11, 1990 15:00 UTC"/>
    <s v="1990-04-11"/>
    <s v="15:00:00"/>
    <x v="10"/>
    <x v="34"/>
    <s v="Atlas-E/F Altair | USA-56/57/58"/>
    <x v="272"/>
    <x v="3125"/>
    <x v="1"/>
    <m/>
    <n v="0"/>
    <x v="0"/>
  </r>
  <r>
    <x v="2"/>
    <x v="3"/>
    <x v="3"/>
    <s v="Sat Apr 07, 1990 13:30 UTC"/>
    <s v="1990-04-07"/>
    <s v="13:30:00"/>
    <x v="10"/>
    <x v="34"/>
    <s v="Long March 3 | AsiaSat 1"/>
    <x v="222"/>
    <x v="3126"/>
    <x v="1"/>
    <m/>
    <n v="0"/>
    <x v="0"/>
  </r>
  <r>
    <x v="55"/>
    <x v="69"/>
    <x v="0"/>
    <s v="Fri Apr 06, 1990 03:12 UTC"/>
    <s v="1990-04-06"/>
    <s v="03:12:00"/>
    <x v="10"/>
    <x v="34"/>
    <s v="Cosmos-3M | Cosmos 2064 to 2071"/>
    <x v="161"/>
    <x v="3127"/>
    <x v="1"/>
    <m/>
    <n v="0"/>
    <x v="0"/>
  </r>
  <r>
    <x v="22"/>
    <x v="117"/>
    <x v="1"/>
    <s v="Thu Apr 05, 1990 19:10 UTC"/>
    <s v="1990-04-05"/>
    <s v="19:10:00"/>
    <x v="10"/>
    <x v="34"/>
    <s v="Pegasus | Pegsat &amp; NavySat"/>
    <x v="217"/>
    <x v="3128"/>
    <x v="1"/>
    <n v="40"/>
    <n v="3320"/>
    <x v="0"/>
  </r>
  <r>
    <x v="55"/>
    <x v="0"/>
    <x v="0"/>
    <s v="Tue Apr 03, 1990 18:00 UTC"/>
    <s v="1990-04-03"/>
    <s v="18:00:00"/>
    <x v="10"/>
    <x v="34"/>
    <s v="Soyuz U | Yantar-4K2 nÂ°117"/>
    <x v="122"/>
    <x v="3129"/>
    <x v="1"/>
    <n v="20"/>
    <n v="1660"/>
    <x v="2"/>
  </r>
  <r>
    <x v="25"/>
    <x v="43"/>
    <x v="12"/>
    <s v="Tue Apr 03, 1990 12:02 UTC"/>
    <s v="1990-04-03"/>
    <s v="12:02:00"/>
    <x v="10"/>
    <x v="34"/>
    <s v="Shavit | Ofek-2"/>
    <x v="261"/>
    <x v="3130"/>
    <x v="1"/>
    <m/>
    <n v="0"/>
    <x v="0"/>
  </r>
  <r>
    <x v="55"/>
    <x v="30"/>
    <x v="0"/>
    <s v="Tue Mar 27, 1990 16:40 UTC"/>
    <s v="1990-03-27"/>
    <s v="16:40:00"/>
    <x v="11"/>
    <x v="34"/>
    <s v="Molniya-M /Block 2BL | Cosmos 2063"/>
    <x v="159"/>
    <x v="3131"/>
    <x v="1"/>
    <m/>
    <n v="0"/>
    <x v="0"/>
  </r>
  <r>
    <x v="44"/>
    <x v="91"/>
    <x v="1"/>
    <s v="Mon Mar 26, 1990 02:45 UTC"/>
    <s v="1990-03-26"/>
    <s v="02:45:00"/>
    <x v="11"/>
    <x v="34"/>
    <s v="Delta II 6925 | USA-54 (GPS II-7)"/>
    <x v="264"/>
    <x v="3132"/>
    <x v="1"/>
    <m/>
    <n v="0"/>
    <x v="0"/>
  </r>
  <r>
    <x v="55"/>
    <x v="0"/>
    <x v="0"/>
    <s v="Thu Mar 22, 1990 07:20 UTC"/>
    <s v="1990-03-22"/>
    <s v="07:20:00"/>
    <x v="11"/>
    <x v="34"/>
    <s v="Soyuz U | Cosmos 2062"/>
    <x v="122"/>
    <x v="3133"/>
    <x v="1"/>
    <n v="20"/>
    <n v="1660"/>
    <x v="0"/>
  </r>
  <r>
    <x v="55"/>
    <x v="69"/>
    <x v="0"/>
    <s v="Tue Mar 20, 1990 00:25 UTC"/>
    <s v="1990-03-20"/>
    <s v="00:25:00"/>
    <x v="11"/>
    <x v="34"/>
    <s v="Cosmos-3M | Cosmos 2061"/>
    <x v="161"/>
    <x v="3134"/>
    <x v="1"/>
    <m/>
    <n v="0"/>
    <x v="0"/>
  </r>
  <r>
    <x v="55"/>
    <x v="96"/>
    <x v="8"/>
    <s v="Wed Mar 14, 1990 15:27 UTC"/>
    <s v="1990-03-14"/>
    <s v="15:27:00"/>
    <x v="11"/>
    <x v="34"/>
    <s v="Tsyklon-2 | Cosmos 2060"/>
    <x v="179"/>
    <x v="3135"/>
    <x v="1"/>
    <m/>
    <n v="0"/>
    <x v="0"/>
  </r>
  <r>
    <x v="53"/>
    <x v="1"/>
    <x v="1"/>
    <s v="Wed Mar 14, 1990 11:52 UTC"/>
    <s v="1990-03-14"/>
    <s v="11:52:00"/>
    <x v="11"/>
    <x v="34"/>
    <s v="Commercial Titan III | Intelsat 603"/>
    <x v="262"/>
    <x v="3136"/>
    <x v="1"/>
    <n v="136.6"/>
    <n v="11337.8"/>
    <x v="2"/>
  </r>
  <r>
    <x v="55"/>
    <x v="71"/>
    <x v="8"/>
    <s v="Wed Feb 28, 1990 23:10 UTC"/>
    <s v="1990-02-28"/>
    <s v="23:10:00"/>
    <x v="0"/>
    <x v="34"/>
    <s v="Soyuz U2 | Progress M-3"/>
    <x v="251"/>
    <x v="3137"/>
    <x v="1"/>
    <n v="40"/>
    <n v="3320"/>
    <x v="0"/>
  </r>
  <r>
    <x v="29"/>
    <x v="6"/>
    <x v="1"/>
    <s v="Wed Feb 28, 1990 07:50 UTC"/>
    <s v="1990-02-28"/>
    <s v="07:50:00"/>
    <x v="0"/>
    <x v="34"/>
    <s v="Space Shuttle Atlantis | STS-36"/>
    <x v="154"/>
    <x v="3138"/>
    <x v="1"/>
    <n v="450"/>
    <n v="37350"/>
    <x v="0"/>
  </r>
  <r>
    <x v="55"/>
    <x v="95"/>
    <x v="0"/>
    <s v="Wed Feb 28, 1990 00:55 UTC"/>
    <s v="1990-02-28"/>
    <s v="00:55:00"/>
    <x v="0"/>
    <x v="34"/>
    <s v="Tsyklon-3 | Okean 2"/>
    <x v="170"/>
    <x v="3139"/>
    <x v="1"/>
    <m/>
    <n v="0"/>
    <x v="0"/>
  </r>
  <r>
    <x v="55"/>
    <x v="124"/>
    <x v="0"/>
    <s v="Tue Feb 27, 1990 20:59 UTC"/>
    <s v="1990-02-27"/>
    <s v="20:59:00"/>
    <x v="0"/>
    <x v="34"/>
    <s v="Cosmos-3M | Nadiezhda nÂ°5"/>
    <x v="161"/>
    <x v="3140"/>
    <x v="1"/>
    <m/>
    <n v="0"/>
    <x v="0"/>
  </r>
  <r>
    <x v="21"/>
    <x v="107"/>
    <x v="11"/>
    <s v="Thu Feb 22, 1990 23:17 UTC"/>
    <s v="1990-02-22"/>
    <s v="23:17:00"/>
    <x v="0"/>
    <x v="34"/>
    <s v="Ariane 44L | Superbird-B &amp; BS-2X"/>
    <x v="205"/>
    <x v="3141"/>
    <x v="1"/>
    <m/>
    <n v="0"/>
    <x v="2"/>
  </r>
  <r>
    <x v="55"/>
    <x v="104"/>
    <x v="8"/>
    <s v="Thu Feb 15, 1990 07:52 UTC"/>
    <s v="1990-02-15"/>
    <s v="07:52:00"/>
    <x v="0"/>
    <x v="34"/>
    <s v="Proton K/Block-DM-2 | Raduga 25"/>
    <x v="150"/>
    <x v="3142"/>
    <x v="1"/>
    <m/>
    <n v="0"/>
    <x v="0"/>
  </r>
  <r>
    <x v="44"/>
    <x v="87"/>
    <x v="1"/>
    <s v="Wed Feb 14, 1990 16:15 UTC"/>
    <s v="1990-02-14"/>
    <s v="16:15:00"/>
    <x v="0"/>
    <x v="34"/>
    <s v="Delta II 6920-8 | LACE / RME"/>
    <x v="273"/>
    <x v="3143"/>
    <x v="1"/>
    <m/>
    <n v="0"/>
    <x v="0"/>
  </r>
  <r>
    <x v="55"/>
    <x v="71"/>
    <x v="8"/>
    <s v="Sun Feb 11, 1990 06:16 UTC"/>
    <s v="1990-02-11"/>
    <s v="06:16:00"/>
    <x v="0"/>
    <x v="34"/>
    <s v="Soyuz U2 | Soyuz TM-9"/>
    <x v="251"/>
    <x v="3144"/>
    <x v="1"/>
    <n v="40"/>
    <n v="3320"/>
    <x v="0"/>
  </r>
  <r>
    <x v="8"/>
    <x v="12"/>
    <x v="6"/>
    <s v="Wed Feb 07, 1990 01:33 UTC"/>
    <s v="1990-02-07"/>
    <s v="01:33:00"/>
    <x v="0"/>
    <x v="34"/>
    <s v="H-I (9 SO) | Orizuru, Fuji 1b &amp; Momo-1b"/>
    <x v="266"/>
    <x v="3145"/>
    <x v="1"/>
    <m/>
    <n v="0"/>
    <x v="0"/>
  </r>
  <r>
    <x v="55"/>
    <x v="124"/>
    <x v="0"/>
    <s v="Tue Feb 06, 1990 16:30 UTC"/>
    <s v="1990-02-06"/>
    <s v="16:30:00"/>
    <x v="0"/>
    <x v="34"/>
    <s v="Cosmos-3M | Cosmos 2059"/>
    <x v="161"/>
    <x v="3146"/>
    <x v="1"/>
    <m/>
    <n v="0"/>
    <x v="0"/>
  </r>
  <r>
    <x v="2"/>
    <x v="3"/>
    <x v="3"/>
    <s v="Sun Feb 04, 1990 12:27 UTC"/>
    <s v="1990-02-04"/>
    <s v="12:27:00"/>
    <x v="0"/>
    <x v="34"/>
    <s v="Long March 3 | DFH-2A 04"/>
    <x v="222"/>
    <x v="3147"/>
    <x v="1"/>
    <m/>
    <n v="0"/>
    <x v="0"/>
  </r>
  <r>
    <x v="55"/>
    <x v="108"/>
    <x v="0"/>
    <s v="Tue Jan 30, 1990 11:20 UTC"/>
    <s v="1990-01-30"/>
    <s v="11:20:00"/>
    <x v="1"/>
    <x v="34"/>
    <s v="Tsyklon-3 | Cosmos 2058"/>
    <x v="170"/>
    <x v="3148"/>
    <x v="1"/>
    <m/>
    <n v="0"/>
    <x v="0"/>
  </r>
  <r>
    <x v="55"/>
    <x v="85"/>
    <x v="0"/>
    <s v="Thu Jan 25, 1990 17:15 UTC"/>
    <s v="1990-01-25"/>
    <s v="17:15:00"/>
    <x v="1"/>
    <x v="34"/>
    <s v="Soyuz U | Cosmos 2057"/>
    <x v="122"/>
    <x v="3149"/>
    <x v="1"/>
    <n v="20"/>
    <n v="1660"/>
    <x v="0"/>
  </r>
  <r>
    <x v="44"/>
    <x v="91"/>
    <x v="1"/>
    <s v="Wed Jan 24, 1990 22:55 UTC"/>
    <s v="1990-01-24"/>
    <s v="22:55:00"/>
    <x v="1"/>
    <x v="34"/>
    <s v="Delta II 6925 | USA-50 (GPS II-6)"/>
    <x v="264"/>
    <x v="3150"/>
    <x v="1"/>
    <m/>
    <n v="0"/>
    <x v="0"/>
  </r>
  <r>
    <x v="45"/>
    <x v="54"/>
    <x v="6"/>
    <s v="Wed Jan 24, 1990 11:46 UTC"/>
    <s v="1990-01-24"/>
    <s v="11:46:00"/>
    <x v="1"/>
    <x v="34"/>
    <s v="Mu-III S2 | Hiten &amp; Hagoromo"/>
    <x v="255"/>
    <x v="3151"/>
    <x v="1"/>
    <m/>
    <n v="0"/>
    <x v="0"/>
  </r>
  <r>
    <x v="55"/>
    <x v="0"/>
    <x v="0"/>
    <s v="Tue Jan 23, 1990 02:51 UTC"/>
    <s v="1990-01-23"/>
    <s v="02:51:00"/>
    <x v="1"/>
    <x v="34"/>
    <s v="Molniya-M /Block ML | Molniya-3 nÂ°141"/>
    <x v="184"/>
    <x v="3152"/>
    <x v="1"/>
    <m/>
    <n v="0"/>
    <x v="0"/>
  </r>
  <r>
    <x v="21"/>
    <x v="107"/>
    <x v="11"/>
    <s v="Mon Jan 22, 1990 01:35 UTC"/>
    <s v="1990-01-22"/>
    <s v="01:35:00"/>
    <x v="1"/>
    <x v="34"/>
    <s v="Ariane 40 | SPOT-2, PACSAT &amp; Rideshares"/>
    <x v="226"/>
    <x v="3153"/>
    <x v="1"/>
    <m/>
    <n v="0"/>
    <x v="0"/>
  </r>
  <r>
    <x v="55"/>
    <x v="69"/>
    <x v="0"/>
    <s v="Thu Jan 18, 1990 12:52 UTC"/>
    <s v="1990-01-18"/>
    <s v="12:52:00"/>
    <x v="1"/>
    <x v="34"/>
    <s v="Cosmos-3M | Cosmos 2056"/>
    <x v="161"/>
    <x v="3154"/>
    <x v="1"/>
    <m/>
    <n v="0"/>
    <x v="0"/>
  </r>
  <r>
    <x v="55"/>
    <x v="30"/>
    <x v="0"/>
    <s v="Wed Jan 17, 1990 14:45 UTC"/>
    <s v="1990-01-17"/>
    <s v="14:45:00"/>
    <x v="1"/>
    <x v="34"/>
    <s v="Soyuz U | Cosmos 2055"/>
    <x v="122"/>
    <x v="3155"/>
    <x v="1"/>
    <n v="20"/>
    <n v="1660"/>
    <x v="0"/>
  </r>
  <r>
    <x v="29"/>
    <x v="6"/>
    <x v="1"/>
    <s v="Tue Jan 09, 1990 12:35 UTC"/>
    <s v="1990-01-09"/>
    <s v="12:35:00"/>
    <x v="1"/>
    <x v="34"/>
    <s v="Space Shuttle Columbia | STS-32"/>
    <x v="206"/>
    <x v="3156"/>
    <x v="1"/>
    <n v="450"/>
    <n v="37350"/>
    <x v="0"/>
  </r>
  <r>
    <x v="53"/>
    <x v="1"/>
    <x v="1"/>
    <s v="Mon Jan 01, 1990 00:07 UTC"/>
    <s v="1990-01-01"/>
    <s v="00:07:00"/>
    <x v="1"/>
    <x v="34"/>
    <s v="Commercial Titan III | Skynet 4A &amp; JCSAT-2"/>
    <x v="262"/>
    <x v="3157"/>
    <x v="1"/>
    <n v="136.6"/>
    <n v="11337.8"/>
    <x v="0"/>
  </r>
  <r>
    <x v="55"/>
    <x v="45"/>
    <x v="8"/>
    <s v="Wed Dec 27, 1989 11:10 UTC"/>
    <s v="1989-12-27"/>
    <s v="11:10:00"/>
    <x v="2"/>
    <x v="35"/>
    <s v="Proton K/Block-DM-2 | Cosmos 2054"/>
    <x v="150"/>
    <x v="3158"/>
    <x v="1"/>
    <m/>
    <n v="0"/>
    <x v="0"/>
  </r>
  <r>
    <x v="55"/>
    <x v="95"/>
    <x v="0"/>
    <s v="Wed Dec 27, 1989 00:00 UTC"/>
    <s v="1989-12-27"/>
    <s v="00:00:00"/>
    <x v="2"/>
    <x v="35"/>
    <s v="Tsyklon-3 | Cosmos 2053"/>
    <x v="170"/>
    <x v="3159"/>
    <x v="1"/>
    <m/>
    <n v="0"/>
    <x v="0"/>
  </r>
  <r>
    <x v="55"/>
    <x v="71"/>
    <x v="8"/>
    <s v="Wed Dec 20, 1989 03:30 UTC"/>
    <s v="1989-12-20"/>
    <s v="03:30:00"/>
    <x v="2"/>
    <x v="35"/>
    <s v="Soyuz U2 | Progress M-2"/>
    <x v="251"/>
    <x v="3160"/>
    <x v="1"/>
    <n v="40"/>
    <n v="3320"/>
    <x v="0"/>
  </r>
  <r>
    <x v="55"/>
    <x v="104"/>
    <x v="8"/>
    <s v="Fri Dec 15, 1989 11:30 UTC"/>
    <s v="1989-12-15"/>
    <s v="11:30:00"/>
    <x v="2"/>
    <x v="35"/>
    <s v="Proton K/Block-DM-2 | Raduga 24"/>
    <x v="150"/>
    <x v="3161"/>
    <x v="1"/>
    <m/>
    <n v="0"/>
    <x v="0"/>
  </r>
  <r>
    <x v="44"/>
    <x v="87"/>
    <x v="1"/>
    <s v="Mon Dec 11, 1989 18:10 UTC"/>
    <s v="1989-12-11"/>
    <s v="18:10:00"/>
    <x v="2"/>
    <x v="35"/>
    <s v="Delta II 6925 | NAVSTAR II-5"/>
    <x v="264"/>
    <x v="3162"/>
    <x v="1"/>
    <m/>
    <n v="0"/>
    <x v="0"/>
  </r>
  <r>
    <x v="55"/>
    <x v="121"/>
    <x v="8"/>
    <s v="Fri Dec 01, 1989 20:20 UTC"/>
    <s v="1989-12-01"/>
    <s v="20:20:00"/>
    <x v="2"/>
    <x v="35"/>
    <s v="Proton-K/Block D-1 | Granat"/>
    <x v="274"/>
    <x v="3163"/>
    <x v="1"/>
    <m/>
    <n v="0"/>
    <x v="0"/>
  </r>
  <r>
    <x v="55"/>
    <x v="85"/>
    <x v="0"/>
    <s v="Thu Nov 30, 1989 15:00 UTC"/>
    <s v="1989-11-30"/>
    <s v="15:00:00"/>
    <x v="3"/>
    <x v="35"/>
    <s v="Soyuz U | Cosmos 2052"/>
    <x v="122"/>
    <x v="3164"/>
    <x v="1"/>
    <n v="20"/>
    <n v="1660"/>
    <x v="0"/>
  </r>
  <r>
    <x v="55"/>
    <x v="30"/>
    <x v="0"/>
    <s v="Tue Nov 28, 1989 10:01 UTC"/>
    <s v="1989-11-28"/>
    <s v="10:01:00"/>
    <x v="3"/>
    <x v="35"/>
    <s v="Molniya-M /Block ML | Molniya-3 nÂ°140"/>
    <x v="184"/>
    <x v="3165"/>
    <x v="1"/>
    <m/>
    <n v="0"/>
    <x v="0"/>
  </r>
  <r>
    <x v="55"/>
    <x v="45"/>
    <x v="8"/>
    <s v="Sun Nov 26, 1989 13:01 UTC"/>
    <s v="1989-11-26"/>
    <s v="13:01:00"/>
    <x v="3"/>
    <x v="35"/>
    <s v="Proton-K | Kvant-2"/>
    <x v="221"/>
    <x v="3166"/>
    <x v="1"/>
    <m/>
    <n v="0"/>
    <x v="0"/>
  </r>
  <r>
    <x v="55"/>
    <x v="96"/>
    <x v="8"/>
    <s v="Fri Nov 24, 1989 23:22 UTC"/>
    <s v="1989-11-24"/>
    <s v="23:22:00"/>
    <x v="3"/>
    <x v="35"/>
    <s v="Tsyklon-2 | Cosmos 2051"/>
    <x v="179"/>
    <x v="3167"/>
    <x v="1"/>
    <m/>
    <n v="0"/>
    <x v="1"/>
  </r>
  <r>
    <x v="55"/>
    <x v="85"/>
    <x v="0"/>
    <s v="Thu Nov 23, 1989 20:35 UTC"/>
    <s v="1989-11-23"/>
    <s v="20:35:00"/>
    <x v="3"/>
    <x v="35"/>
    <s v="Molniya-M /Block 2BL | Cosmos 2050"/>
    <x v="159"/>
    <x v="3168"/>
    <x v="1"/>
    <m/>
    <n v="0"/>
    <x v="0"/>
  </r>
  <r>
    <x v="29"/>
    <x v="51"/>
    <x v="1"/>
    <s v="Thu Nov 23, 1989 00:23 UTC"/>
    <s v="1989-11-23"/>
    <s v="00:23:00"/>
    <x v="3"/>
    <x v="35"/>
    <s v="Space Shuttle Discovery | STS-33R"/>
    <x v="157"/>
    <x v="3169"/>
    <x v="1"/>
    <n v="450"/>
    <n v="37350"/>
    <x v="0"/>
  </r>
  <r>
    <x v="44"/>
    <x v="20"/>
    <x v="1"/>
    <s v="Sat Nov 18, 1989 14:34 UTC"/>
    <s v="1989-11-18"/>
    <s v="14:34:00"/>
    <x v="3"/>
    <x v="35"/>
    <s v="Delta 5920-8 | Explorer 66 (COBE)"/>
    <x v="275"/>
    <x v="3170"/>
    <x v="1"/>
    <m/>
    <n v="0"/>
    <x v="0"/>
  </r>
  <r>
    <x v="55"/>
    <x v="71"/>
    <x v="8"/>
    <s v="Fri Nov 17, 1989 10:50 UTC"/>
    <s v="1989-11-17"/>
    <s v="10:50:00"/>
    <x v="3"/>
    <x v="35"/>
    <s v="Soyuz U | Cosmos 2049"/>
    <x v="122"/>
    <x v="3171"/>
    <x v="1"/>
    <n v="20"/>
    <n v="1660"/>
    <x v="0"/>
  </r>
  <r>
    <x v="21"/>
    <x v="107"/>
    <x v="11"/>
    <s v="Fri Oct 27, 1989 23:05 UTC"/>
    <s v="1989-10-27"/>
    <s v="23:05:00"/>
    <x v="4"/>
    <x v="35"/>
    <s v="Ariane 44L | Intelsat 6AF2"/>
    <x v="205"/>
    <x v="3172"/>
    <x v="1"/>
    <m/>
    <n v="0"/>
    <x v="0"/>
  </r>
  <r>
    <x v="55"/>
    <x v="108"/>
    <x v="0"/>
    <s v="Tue Oct 24, 1989 21:35 UTC"/>
    <s v="1989-10-24"/>
    <s v="21:35:00"/>
    <x v="4"/>
    <x v="35"/>
    <s v="Tsyklon-3 | Meteor-3 nÂ°03"/>
    <x v="170"/>
    <x v="3173"/>
    <x v="1"/>
    <m/>
    <n v="0"/>
    <x v="0"/>
  </r>
  <r>
    <x v="44"/>
    <x v="91"/>
    <x v="1"/>
    <s v="Sat Oct 21, 1989 09:31 UTC"/>
    <s v="1989-10-21"/>
    <s v="09:31:00"/>
    <x v="4"/>
    <x v="35"/>
    <s v="Delta II 6925 | NAVSTAR II-4 (USA-47)"/>
    <x v="264"/>
    <x v="3174"/>
    <x v="1"/>
    <m/>
    <n v="0"/>
    <x v="0"/>
  </r>
  <r>
    <x v="29"/>
    <x v="51"/>
    <x v="1"/>
    <s v="Wed Oct 18, 1989 16:53 UTC"/>
    <s v="1989-10-18"/>
    <s v="16:53:00"/>
    <x v="4"/>
    <x v="35"/>
    <s v="Space Shuttle Atlantis | STS-34R"/>
    <x v="154"/>
    <x v="3175"/>
    <x v="1"/>
    <n v="450"/>
    <n v="37350"/>
    <x v="0"/>
  </r>
  <r>
    <x v="55"/>
    <x v="0"/>
    <x v="0"/>
    <s v="Tue Oct 17, 1989 13:00 UTC"/>
    <s v="1989-10-17"/>
    <s v="13:00:00"/>
    <x v="4"/>
    <x v="35"/>
    <s v="Soyuz U | Cosmos 2048"/>
    <x v="122"/>
    <x v="3176"/>
    <x v="1"/>
    <n v="20"/>
    <n v="1660"/>
    <x v="0"/>
  </r>
  <r>
    <x v="55"/>
    <x v="30"/>
    <x v="0"/>
    <s v="Tue Oct 03, 1989 14:59 UTC"/>
    <s v="1989-10-03"/>
    <s v="14:59:00"/>
    <x v="4"/>
    <x v="35"/>
    <s v="Soyuz U | Cosmos 2047"/>
    <x v="122"/>
    <x v="3177"/>
    <x v="1"/>
    <n v="20"/>
    <n v="1660"/>
    <x v="0"/>
  </r>
  <r>
    <x v="55"/>
    <x v="121"/>
    <x v="8"/>
    <s v="Thu Sep 28, 1989 17:05 UTC"/>
    <s v="1989-09-28"/>
    <s v="17:05:00"/>
    <x v="5"/>
    <x v="35"/>
    <s v="Proton K/Block-DM-2 | Gorizont 19"/>
    <x v="150"/>
    <x v="3178"/>
    <x v="1"/>
    <m/>
    <n v="0"/>
    <x v="0"/>
  </r>
  <r>
    <x v="55"/>
    <x v="95"/>
    <x v="0"/>
    <s v="Thu Sep 28, 1989 00:04 UTC"/>
    <s v="1989-09-28"/>
    <s v="00:04:00"/>
    <x v="5"/>
    <x v="35"/>
    <s v="Tsyklon-3 | Intercosmos 24 &amp; Magion 2"/>
    <x v="170"/>
    <x v="3179"/>
    <x v="1"/>
    <m/>
    <n v="0"/>
    <x v="0"/>
  </r>
  <r>
    <x v="55"/>
    <x v="96"/>
    <x v="8"/>
    <s v="Wed Sep 27, 1989 16:20 UTC"/>
    <s v="1989-09-27"/>
    <s v="16:20:00"/>
    <x v="5"/>
    <x v="35"/>
    <s v="Tsyklon-2 | Cosmos 2046"/>
    <x v="179"/>
    <x v="3180"/>
    <x v="1"/>
    <m/>
    <n v="0"/>
    <x v="0"/>
  </r>
  <r>
    <x v="55"/>
    <x v="0"/>
    <x v="0"/>
    <s v="Wed Sep 27, 1989 14:38 UTC"/>
    <s v="1989-09-27"/>
    <s v="14:38:00"/>
    <x v="5"/>
    <x v="35"/>
    <s v="Molniya-M /Block ML | Molniya-1 nÂ°139"/>
    <x v="184"/>
    <x v="3181"/>
    <x v="1"/>
    <m/>
    <n v="0"/>
    <x v="0"/>
  </r>
  <r>
    <x v="52"/>
    <x v="101"/>
    <x v="1"/>
    <s v="Mon Sep 25, 1989 08:56 UTC"/>
    <s v="1989-09-25"/>
    <s v="08:56:00"/>
    <x v="5"/>
    <x v="35"/>
    <s v="Atlas-G Centaur-D1AR | FLTSATCOM-8 (USA-46)"/>
    <x v="276"/>
    <x v="3182"/>
    <x v="1"/>
    <m/>
    <n v="0"/>
    <x v="0"/>
  </r>
  <r>
    <x v="55"/>
    <x v="71"/>
    <x v="8"/>
    <s v="Fri Sep 22, 1989 08:00 UTC"/>
    <s v="1989-09-22"/>
    <s v="08:00:00"/>
    <x v="5"/>
    <x v="35"/>
    <s v="Soyuz U | Cosmos 2045"/>
    <x v="122"/>
    <x v="3183"/>
    <x v="1"/>
    <n v="20"/>
    <n v="1660"/>
    <x v="0"/>
  </r>
  <r>
    <x v="55"/>
    <x v="125"/>
    <x v="0"/>
    <s v="Fri Sep 15, 1989 06:30 UTC"/>
    <s v="1989-09-15"/>
    <s v="06:30:00"/>
    <x v="5"/>
    <x v="35"/>
    <s v="Soyuz U | Cosmos 2044"/>
    <x v="122"/>
    <x v="3184"/>
    <x v="1"/>
    <n v="20"/>
    <n v="1660"/>
    <x v="0"/>
  </r>
  <r>
    <x v="55"/>
    <x v="108"/>
    <x v="0"/>
    <s v="Thu Sep 14, 1989 09:49 UTC"/>
    <s v="1989-09-14"/>
    <s v="09:49:00"/>
    <x v="5"/>
    <x v="35"/>
    <s v="Tsyklon-3 | Cosmos 2038 to 2043"/>
    <x v="170"/>
    <x v="3185"/>
    <x v="1"/>
    <m/>
    <n v="0"/>
    <x v="0"/>
  </r>
  <r>
    <x v="55"/>
    <x v="30"/>
    <x v="0"/>
    <s v="Wed Sep 06, 1989 10:49 UTC"/>
    <s v="1989-09-06"/>
    <s v="10:49:00"/>
    <x v="5"/>
    <x v="35"/>
    <s v="Soyuz U | Resurs-F"/>
    <x v="122"/>
    <x v="2636"/>
    <x v="1"/>
    <n v="20"/>
    <n v="1660"/>
    <x v="0"/>
  </r>
  <r>
    <x v="53"/>
    <x v="105"/>
    <x v="1"/>
    <s v="Wed Sep 06, 1989 01:48 UTC"/>
    <s v="1989-09-06"/>
    <s v="01:48:00"/>
    <x v="5"/>
    <x v="35"/>
    <s v="Titan II(23)G | Farrah 4 (USA-45)"/>
    <x v="200"/>
    <x v="3186"/>
    <x v="1"/>
    <n v="35"/>
    <n v="2905"/>
    <x v="0"/>
  </r>
  <r>
    <x v="55"/>
    <x v="71"/>
    <x v="8"/>
    <s v="Tue Sep 05, 1989 21:38 UTC"/>
    <s v="1989-09-05"/>
    <s v="21:38:00"/>
    <x v="5"/>
    <x v="35"/>
    <s v="Soyuz U2 | Soyuz TM-8"/>
    <x v="251"/>
    <x v="3187"/>
    <x v="1"/>
    <n v="40"/>
    <n v="3320"/>
    <x v="0"/>
  </r>
  <r>
    <x v="8"/>
    <x v="12"/>
    <x v="6"/>
    <s v="Tue Sep 05, 1989 19:11 UTC"/>
    <s v="1989-09-05"/>
    <s v="19:11:00"/>
    <x v="5"/>
    <x v="35"/>
    <s v="H-I UM-129A (6SO) | Himawari 4"/>
    <x v="277"/>
    <x v="3188"/>
    <x v="1"/>
    <m/>
    <n v="0"/>
    <x v="0"/>
  </r>
  <r>
    <x v="53"/>
    <x v="1"/>
    <x v="1"/>
    <s v="Mon Sep 04, 1989 05:54 UTC"/>
    <s v="1989-09-04"/>
    <s v="05:54:00"/>
    <x v="5"/>
    <x v="35"/>
    <s v="Titan 34D | DSCS-II-16 (USA-43) &amp; DSCS-III-A2 (USA-44)"/>
    <x v="278"/>
    <x v="3189"/>
    <x v="1"/>
    <m/>
    <n v="0"/>
    <x v="0"/>
  </r>
  <r>
    <x v="55"/>
    <x v="95"/>
    <x v="0"/>
    <s v="Mon Aug 28, 1989 00:14 UTC"/>
    <s v="1989-08-28"/>
    <s v="00:14:00"/>
    <x v="6"/>
    <x v="35"/>
    <s v="Tsyklon-3 | Cosmos 2037"/>
    <x v="170"/>
    <x v="3190"/>
    <x v="1"/>
    <m/>
    <n v="0"/>
    <x v="0"/>
  </r>
  <r>
    <x v="44"/>
    <x v="87"/>
    <x v="1"/>
    <s v="Sun Aug 27, 1989 22:59 UTC"/>
    <s v="1989-08-27"/>
    <s v="22:59:00"/>
    <x v="6"/>
    <x v="35"/>
    <s v="Delta 4925-8 | Marcopolo 1"/>
    <x v="270"/>
    <x v="3191"/>
    <x v="1"/>
    <m/>
    <n v="0"/>
    <x v="0"/>
  </r>
  <r>
    <x v="55"/>
    <x v="71"/>
    <x v="8"/>
    <s v="Wed Aug 23, 1989 03:09 UTC"/>
    <s v="1989-08-23"/>
    <s v="03:09:00"/>
    <x v="6"/>
    <x v="35"/>
    <s v="Soyuz U2 | Progress M-1"/>
    <x v="251"/>
    <x v="3192"/>
    <x v="1"/>
    <n v="40"/>
    <n v="3320"/>
    <x v="0"/>
  </r>
  <r>
    <x v="55"/>
    <x v="125"/>
    <x v="0"/>
    <s v="Tue Aug 22, 1989 12:59 UTC"/>
    <s v="1989-08-22"/>
    <s v="12:59:00"/>
    <x v="6"/>
    <x v="35"/>
    <s v="Soyuz U | Cosmos 2036"/>
    <x v="122"/>
    <x v="3193"/>
    <x v="1"/>
    <n v="20"/>
    <n v="1660"/>
    <x v="0"/>
  </r>
  <r>
    <x v="44"/>
    <x v="91"/>
    <x v="1"/>
    <s v="Fri Aug 18, 1989 05:57 UTC"/>
    <s v="1989-08-18"/>
    <s v="05:57:00"/>
    <x v="6"/>
    <x v="35"/>
    <s v="Delta II 6925 | NAVSTAR II-3 (USA-42)"/>
    <x v="264"/>
    <x v="3194"/>
    <x v="1"/>
    <m/>
    <n v="0"/>
    <x v="0"/>
  </r>
  <r>
    <x v="55"/>
    <x v="0"/>
    <x v="0"/>
    <s v="Tue Aug 15, 1989 10:29 UTC"/>
    <s v="1989-08-15"/>
    <s v="10:29:00"/>
    <x v="6"/>
    <x v="35"/>
    <s v="Soyuz U | Resurs-F"/>
    <x v="122"/>
    <x v="2636"/>
    <x v="1"/>
    <n v="20"/>
    <n v="1660"/>
    <x v="0"/>
  </r>
  <r>
    <x v="21"/>
    <x v="107"/>
    <x v="11"/>
    <s v="Tue Aug 08, 1989 23:25 UTC"/>
    <s v="1989-08-08"/>
    <s v="23:25:00"/>
    <x v="6"/>
    <x v="35"/>
    <s v="Ariane 44LP | TVSAT-2 &amp; Hipparcos"/>
    <x v="212"/>
    <x v="3195"/>
    <x v="1"/>
    <m/>
    <n v="0"/>
    <x v="0"/>
  </r>
  <r>
    <x v="29"/>
    <x v="51"/>
    <x v="1"/>
    <s v="Tue Aug 08, 1989 12:37 UTC"/>
    <s v="1989-08-08"/>
    <s v="12:37:00"/>
    <x v="6"/>
    <x v="35"/>
    <s v="Space Shuttle Columbia | STS-28R"/>
    <x v="206"/>
    <x v="3196"/>
    <x v="1"/>
    <n v="450"/>
    <n v="37350"/>
    <x v="0"/>
  </r>
  <r>
    <x v="55"/>
    <x v="85"/>
    <x v="0"/>
    <s v="Wed Aug 02, 1989 11:29 UTC"/>
    <s v="1989-08-02"/>
    <s v="11:29:00"/>
    <x v="6"/>
    <x v="35"/>
    <s v="Soyuz U | Cosmos 2035"/>
    <x v="122"/>
    <x v="3197"/>
    <x v="1"/>
    <n v="20"/>
    <n v="1660"/>
    <x v="0"/>
  </r>
  <r>
    <x v="55"/>
    <x v="69"/>
    <x v="0"/>
    <s v="Tue Jul 25, 1989 07:48 UTC"/>
    <s v="1989-07-25"/>
    <s v="07:48:00"/>
    <x v="7"/>
    <x v="35"/>
    <s v="Cosmos-3M | Cosmos 2034"/>
    <x v="161"/>
    <x v="3198"/>
    <x v="1"/>
    <m/>
    <n v="0"/>
    <x v="0"/>
  </r>
  <r>
    <x v="55"/>
    <x v="96"/>
    <x v="8"/>
    <s v="Mon Jul 24, 1989 00:00 UTC"/>
    <s v="1989-07-24"/>
    <s v="00:00:00"/>
    <x v="7"/>
    <x v="35"/>
    <s v="Tsyklon-2 | Cosmos 2033"/>
    <x v="179"/>
    <x v="3199"/>
    <x v="1"/>
    <m/>
    <n v="0"/>
    <x v="0"/>
  </r>
  <r>
    <x v="55"/>
    <x v="30"/>
    <x v="0"/>
    <s v="Thu Jul 20, 1989 08:59 UTC"/>
    <s v="1989-07-20"/>
    <s v="08:59:00"/>
    <x v="7"/>
    <x v="35"/>
    <s v="Soyuz U | Cosmos 2032"/>
    <x v="122"/>
    <x v="3200"/>
    <x v="1"/>
    <n v="20"/>
    <n v="1660"/>
    <x v="0"/>
  </r>
  <r>
    <x v="55"/>
    <x v="71"/>
    <x v="8"/>
    <s v="Tue Jul 18, 1989 12:10 UTC"/>
    <s v="1989-07-18"/>
    <s v="12:10:00"/>
    <x v="7"/>
    <x v="35"/>
    <s v="Soyuz U | Cosmos 2031"/>
    <x v="122"/>
    <x v="3201"/>
    <x v="1"/>
    <n v="20"/>
    <n v="1660"/>
    <x v="0"/>
  </r>
  <r>
    <x v="55"/>
    <x v="85"/>
    <x v="0"/>
    <s v="Tue Jul 18, 1989 09:44 UTC"/>
    <s v="1989-07-18"/>
    <s v="09:44:00"/>
    <x v="7"/>
    <x v="35"/>
    <s v="Soyuz U | Resurs-F"/>
    <x v="122"/>
    <x v="2636"/>
    <x v="1"/>
    <n v="20"/>
    <n v="1660"/>
    <x v="0"/>
  </r>
  <r>
    <x v="55"/>
    <x v="125"/>
    <x v="0"/>
    <s v="Wed Jul 12, 1989 15:00 UTC"/>
    <s v="1989-07-12"/>
    <s v="15:00:00"/>
    <x v="7"/>
    <x v="35"/>
    <s v="Soyuz U | Cosmos 2030"/>
    <x v="122"/>
    <x v="3202"/>
    <x v="1"/>
    <n v="20"/>
    <n v="1660"/>
    <x v="0"/>
  </r>
  <r>
    <x v="21"/>
    <x v="126"/>
    <x v="11"/>
    <s v="Wed Jul 12, 1989 00:14 UTC"/>
    <s v="1989-07-12"/>
    <s v="00:14:00"/>
    <x v="7"/>
    <x v="35"/>
    <s v="Ariane 3 | Olympus 1"/>
    <x v="279"/>
    <x v="3203"/>
    <x v="1"/>
    <m/>
    <n v="0"/>
    <x v="0"/>
  </r>
  <r>
    <x v="55"/>
    <x v="121"/>
    <x v="8"/>
    <s v="Wed Jul 05, 1989 22:45 UTC"/>
    <s v="1989-07-05"/>
    <s v="22:45:00"/>
    <x v="7"/>
    <x v="35"/>
    <s v="Proton K/Block-DM-2 | Gorizont 18"/>
    <x v="150"/>
    <x v="3204"/>
    <x v="1"/>
    <m/>
    <n v="0"/>
    <x v="0"/>
  </r>
  <r>
    <x v="55"/>
    <x v="0"/>
    <x v="0"/>
    <s v="Wed Jul 05, 1989 07:59 UTC"/>
    <s v="1989-07-05"/>
    <s v="07:59:00"/>
    <x v="7"/>
    <x v="35"/>
    <s v="Soyuz U | Cosmos 2029"/>
    <x v="122"/>
    <x v="3205"/>
    <x v="1"/>
    <n v="20"/>
    <n v="1660"/>
    <x v="0"/>
  </r>
  <r>
    <x v="55"/>
    <x v="69"/>
    <x v="0"/>
    <s v="Tue Jul 04, 1989 15:21 UTC"/>
    <s v="1989-07-04"/>
    <s v="15:21:00"/>
    <x v="7"/>
    <x v="35"/>
    <s v="Cosmos-3M | Nadiezhda nÂ°4"/>
    <x v="161"/>
    <x v="3206"/>
    <x v="1"/>
    <m/>
    <n v="0"/>
    <x v="0"/>
  </r>
  <r>
    <x v="55"/>
    <x v="85"/>
    <x v="0"/>
    <s v="Tue Jun 27, 1989 08:04 UTC"/>
    <s v="1989-06-27"/>
    <s v="08:04:00"/>
    <x v="8"/>
    <x v="35"/>
    <s v="Soyuz U | Resurs-F"/>
    <x v="122"/>
    <x v="2636"/>
    <x v="1"/>
    <n v="20"/>
    <n v="1660"/>
    <x v="0"/>
  </r>
  <r>
    <x v="55"/>
    <x v="45"/>
    <x v="8"/>
    <s v="Wed Jun 21, 1989 23:35 UTC"/>
    <s v="1989-06-21"/>
    <s v="23:35:00"/>
    <x v="8"/>
    <x v="35"/>
    <s v="Proton K/Block-DM-2 | Raduga-1 1"/>
    <x v="150"/>
    <x v="3207"/>
    <x v="1"/>
    <m/>
    <n v="0"/>
    <x v="0"/>
  </r>
  <r>
    <x v="55"/>
    <x v="71"/>
    <x v="8"/>
    <s v="Fri Jun 16, 1989 09:30 UTC"/>
    <s v="1989-06-16"/>
    <s v="09:30:00"/>
    <x v="8"/>
    <x v="35"/>
    <s v="Soyuz U | Cosmos 2028"/>
    <x v="122"/>
    <x v="3208"/>
    <x v="1"/>
    <n v="20"/>
    <n v="1660"/>
    <x v="0"/>
  </r>
  <r>
    <x v="53"/>
    <x v="15"/>
    <x v="1"/>
    <s v="Wed Jun 14, 1989 13:18 UTC"/>
    <s v="1989-06-14"/>
    <s v="13:18:00"/>
    <x v="8"/>
    <x v="35"/>
    <s v="Titan IV(402)A | DSP-14 (USA-39)"/>
    <x v="257"/>
    <x v="3209"/>
    <x v="1"/>
    <m/>
    <n v="0"/>
    <x v="0"/>
  </r>
  <r>
    <x v="55"/>
    <x v="69"/>
    <x v="0"/>
    <s v="Wed Jun 14, 1989 12:30 UTC"/>
    <s v="1989-06-14"/>
    <s v="12:30:00"/>
    <x v="8"/>
    <x v="35"/>
    <s v="Cosmos-3M | Cosmos 2027"/>
    <x v="161"/>
    <x v="3210"/>
    <x v="1"/>
    <m/>
    <n v="0"/>
    <x v="0"/>
  </r>
  <r>
    <x v="44"/>
    <x v="91"/>
    <x v="1"/>
    <s v="Sat Jun 10, 1989 22:30 UTC"/>
    <s v="1989-06-10"/>
    <s v="22:30:00"/>
    <x v="8"/>
    <x v="35"/>
    <s v="Delta II 6925 | NAVSTAR II-2 (USA-38)"/>
    <x v="264"/>
    <x v="3211"/>
    <x v="1"/>
    <m/>
    <n v="0"/>
    <x v="0"/>
  </r>
  <r>
    <x v="55"/>
    <x v="95"/>
    <x v="0"/>
    <s v="Fri Jun 09, 1989 10:10 UTC"/>
    <s v="1989-06-09"/>
    <s v="10:10:00"/>
    <x v="8"/>
    <x v="35"/>
    <s v="Tsyklon-3 | Okean-O1 nÂ°08"/>
    <x v="170"/>
    <x v="3212"/>
    <x v="1"/>
    <m/>
    <n v="0"/>
    <x v="2"/>
  </r>
  <r>
    <x v="55"/>
    <x v="30"/>
    <x v="0"/>
    <s v="Thu Jun 08, 1989 17:09 UTC"/>
    <s v="1989-06-08"/>
    <s v="17:09:00"/>
    <x v="8"/>
    <x v="35"/>
    <s v="Molniya-M /Block ML | Molniya-3 nÂ°138"/>
    <x v="184"/>
    <x v="3213"/>
    <x v="1"/>
    <m/>
    <n v="0"/>
    <x v="0"/>
  </r>
  <r>
    <x v="55"/>
    <x v="124"/>
    <x v="0"/>
    <s v="Wed Jun 07, 1989 05:12 UTC"/>
    <s v="1989-06-07"/>
    <s v="05:12:00"/>
    <x v="8"/>
    <x v="35"/>
    <s v="Cosmos-3M | Cosmos 2026"/>
    <x v="161"/>
    <x v="3214"/>
    <x v="1"/>
    <m/>
    <n v="0"/>
    <x v="0"/>
  </r>
  <r>
    <x v="21"/>
    <x v="107"/>
    <x v="11"/>
    <s v="Mon Jun 05, 1989 22:37 UTC"/>
    <s v="1989-06-05"/>
    <s v="22:37:00"/>
    <x v="8"/>
    <x v="35"/>
    <s v="Ariane 44L | Superbird-A &amp; DFS-1"/>
    <x v="205"/>
    <x v="3215"/>
    <x v="1"/>
    <m/>
    <n v="0"/>
    <x v="0"/>
  </r>
  <r>
    <x v="55"/>
    <x v="0"/>
    <x v="0"/>
    <s v="Thu Jun 01, 1989 12:59 UTC"/>
    <s v="1989-06-01"/>
    <s v="12:59:00"/>
    <x v="8"/>
    <x v="35"/>
    <s v="Soyuz U | Cosmos 2025"/>
    <x v="122"/>
    <x v="3216"/>
    <x v="1"/>
    <n v="20"/>
    <n v="1660"/>
    <x v="0"/>
  </r>
  <r>
    <x v="55"/>
    <x v="121"/>
    <x v="8"/>
    <s v="Wed May 31, 1989 08:31 UTC"/>
    <s v="1989-05-31"/>
    <s v="08:31:00"/>
    <x v="9"/>
    <x v="35"/>
    <s v="Proton K/Block-DM-2 | Cosmos 2022, 2023 &amp; 2024"/>
    <x v="150"/>
    <x v="3217"/>
    <x v="1"/>
    <m/>
    <n v="0"/>
    <x v="0"/>
  </r>
  <r>
    <x v="55"/>
    <x v="30"/>
    <x v="0"/>
    <s v="Thu May 25, 1989 08:50 UTC"/>
    <s v="1989-05-25"/>
    <s v="08:50:00"/>
    <x v="9"/>
    <x v="35"/>
    <s v="Soyuz U | Resurs-F"/>
    <x v="122"/>
    <x v="2636"/>
    <x v="1"/>
    <n v="20"/>
    <n v="1660"/>
    <x v="0"/>
  </r>
  <r>
    <x v="55"/>
    <x v="71"/>
    <x v="8"/>
    <s v="Wed May 24, 1989 10:30 UTC"/>
    <s v="1989-05-24"/>
    <s v="10:30:00"/>
    <x v="9"/>
    <x v="35"/>
    <s v="Soyuz U | Cosmos 2021"/>
    <x v="122"/>
    <x v="3218"/>
    <x v="1"/>
    <n v="20"/>
    <n v="1660"/>
    <x v="0"/>
  </r>
  <r>
    <x v="55"/>
    <x v="71"/>
    <x v="8"/>
    <s v="Wed May 17, 1989 13:00 UTC"/>
    <s v="1989-05-17"/>
    <s v="13:00:00"/>
    <x v="9"/>
    <x v="35"/>
    <s v="Soyuz U | Cosmos 2020"/>
    <x v="122"/>
    <x v="3219"/>
    <x v="1"/>
    <n v="20"/>
    <n v="1660"/>
    <x v="0"/>
  </r>
  <r>
    <x v="53"/>
    <x v="1"/>
    <x v="1"/>
    <s v="Wed May 10, 1989 19:47 UTC"/>
    <s v="1989-05-10"/>
    <s v="19:47:00"/>
    <x v="9"/>
    <x v="35"/>
    <s v="Titan 34D | Vortex (USA-37)"/>
    <x v="278"/>
    <x v="3220"/>
    <x v="1"/>
    <m/>
    <n v="0"/>
    <x v="0"/>
  </r>
  <r>
    <x v="55"/>
    <x v="85"/>
    <x v="0"/>
    <s v="Fri May 05, 1989 12:59 UTC"/>
    <s v="1989-05-05"/>
    <s v="12:59:00"/>
    <x v="9"/>
    <x v="35"/>
    <s v="Soyuz U | Cosmos 2019"/>
    <x v="122"/>
    <x v="3221"/>
    <x v="1"/>
    <n v="20"/>
    <n v="1660"/>
    <x v="0"/>
  </r>
  <r>
    <x v="29"/>
    <x v="51"/>
    <x v="1"/>
    <s v="Thu May 04, 1989 18:46 UTC"/>
    <s v="1989-05-04"/>
    <s v="18:46:00"/>
    <x v="9"/>
    <x v="35"/>
    <s v="Space Shuttle Atlantis | STS-30R"/>
    <x v="154"/>
    <x v="3222"/>
    <x v="1"/>
    <n v="450"/>
    <n v="37350"/>
    <x v="0"/>
  </r>
  <r>
    <x v="55"/>
    <x v="125"/>
    <x v="0"/>
    <s v="Wed Apr 26, 1989 16:59 UTC"/>
    <s v="1989-04-26"/>
    <s v="16:59:00"/>
    <x v="10"/>
    <x v="35"/>
    <s v="Soyuz U | Foton 5"/>
    <x v="122"/>
    <x v="3223"/>
    <x v="1"/>
    <n v="20"/>
    <n v="1660"/>
    <x v="0"/>
  </r>
  <r>
    <x v="55"/>
    <x v="30"/>
    <x v="0"/>
    <s v="Thu Apr 20, 1989 18:29 UTC"/>
    <s v="1989-04-20"/>
    <s v="18:29:00"/>
    <x v="10"/>
    <x v="35"/>
    <s v="Soyuz U | Cosmos 2018"/>
    <x v="122"/>
    <x v="3224"/>
    <x v="1"/>
    <n v="20"/>
    <n v="1660"/>
    <x v="0"/>
  </r>
  <r>
    <x v="55"/>
    <x v="45"/>
    <x v="8"/>
    <s v="Fri Apr 14, 1989 04:08 UTC"/>
    <s v="1989-04-14"/>
    <s v="04:08:00"/>
    <x v="10"/>
    <x v="35"/>
    <s v="Proton K/Block-DM-2 | Raduga 23"/>
    <x v="150"/>
    <x v="3225"/>
    <x v="1"/>
    <m/>
    <n v="0"/>
    <x v="0"/>
  </r>
  <r>
    <x v="55"/>
    <x v="30"/>
    <x v="0"/>
    <s v="Thu Apr 06, 1989 14:00 UTC"/>
    <s v="1989-04-06"/>
    <s v="14:00:00"/>
    <x v="10"/>
    <x v="35"/>
    <s v="Soyuz U | Cosmos 2017"/>
    <x v="122"/>
    <x v="3226"/>
    <x v="1"/>
    <n v="20"/>
    <n v="1660"/>
    <x v="0"/>
  </r>
  <r>
    <x v="55"/>
    <x v="124"/>
    <x v="0"/>
    <s v="Tue Apr 04, 1989 18:36 UTC"/>
    <s v="1989-04-04"/>
    <s v="18:36:00"/>
    <x v="10"/>
    <x v="35"/>
    <s v="Cosmos-3M | Cosmos 2016"/>
    <x v="161"/>
    <x v="3227"/>
    <x v="1"/>
    <m/>
    <n v="0"/>
    <x v="0"/>
  </r>
  <r>
    <x v="21"/>
    <x v="126"/>
    <x v="11"/>
    <s v="Sun Apr 02, 1989 02:28 UTC"/>
    <s v="1989-04-02"/>
    <s v="02:28:00"/>
    <x v="10"/>
    <x v="35"/>
    <s v="Ariane 2 | TELE-X"/>
    <x v="280"/>
    <x v="3228"/>
    <x v="1"/>
    <m/>
    <n v="0"/>
    <x v="0"/>
  </r>
  <r>
    <x v="56"/>
    <x v="91"/>
    <x v="1"/>
    <s v="Fri Mar 24, 1989 21:50 UTC"/>
    <s v="1989-03-24"/>
    <s v="21:50:00"/>
    <x v="11"/>
    <x v="35"/>
    <s v="Delta 3920-8 | Delta Star (USA-36)"/>
    <x v="281"/>
    <x v="3229"/>
    <x v="1"/>
    <m/>
    <n v="0"/>
    <x v="0"/>
  </r>
  <r>
    <x v="55"/>
    <x v="124"/>
    <x v="0"/>
    <s v="Fri Mar 24, 1989 13:38 UTC"/>
    <s v="1989-03-24"/>
    <s v="13:38:00"/>
    <x v="11"/>
    <x v="35"/>
    <s v="Cosmos-3M | Cosmos 2008 to 2015"/>
    <x v="161"/>
    <x v="3230"/>
    <x v="1"/>
    <m/>
    <n v="0"/>
    <x v="0"/>
  </r>
  <r>
    <x v="55"/>
    <x v="71"/>
    <x v="8"/>
    <s v="Thu Mar 23, 1989 12:25 UTC"/>
    <s v="1989-03-23"/>
    <s v="12:25:00"/>
    <x v="11"/>
    <x v="35"/>
    <s v="Soyuz U | Cosmos 2007"/>
    <x v="122"/>
    <x v="3231"/>
    <x v="1"/>
    <n v="20"/>
    <n v="1660"/>
    <x v="0"/>
  </r>
  <r>
    <x v="55"/>
    <x v="71"/>
    <x v="8"/>
    <s v="Thu Mar 16, 1989 18:54 UTC"/>
    <s v="1989-03-16"/>
    <s v="18:54:00"/>
    <x v="11"/>
    <x v="35"/>
    <s v="Soyuz U2 | Progress 41"/>
    <x v="251"/>
    <x v="3232"/>
    <x v="1"/>
    <n v="40"/>
    <n v="3320"/>
    <x v="0"/>
  </r>
  <r>
    <x v="55"/>
    <x v="85"/>
    <x v="0"/>
    <s v="Thu Mar 16, 1989 14:59 UTC"/>
    <s v="1989-03-16"/>
    <s v="14:59:00"/>
    <x v="11"/>
    <x v="35"/>
    <s v="Soyuz U | Cosmos 2006"/>
    <x v="122"/>
    <x v="3233"/>
    <x v="1"/>
    <n v="20"/>
    <n v="1660"/>
    <x v="0"/>
  </r>
  <r>
    <x v="29"/>
    <x v="51"/>
    <x v="1"/>
    <s v="Mon Mar 13, 1989 14:57 UTC"/>
    <s v="1989-03-13"/>
    <s v="14:57:00"/>
    <x v="11"/>
    <x v="35"/>
    <s v="Space Shuttle Discovery | STS-29R"/>
    <x v="157"/>
    <x v="3234"/>
    <x v="1"/>
    <n v="450"/>
    <n v="37350"/>
    <x v="0"/>
  </r>
  <r>
    <x v="21"/>
    <x v="107"/>
    <x v="11"/>
    <s v="Mon Mar 06, 1989 23:29 UTC"/>
    <s v="1989-03-06"/>
    <s v="23:29:00"/>
    <x v="11"/>
    <x v="35"/>
    <s v="Ariane 44LP | JCSAT-1 &amp; MÃ©tÃ©osat 4"/>
    <x v="212"/>
    <x v="3235"/>
    <x v="1"/>
    <m/>
    <n v="0"/>
    <x v="0"/>
  </r>
  <r>
    <x v="55"/>
    <x v="30"/>
    <x v="0"/>
    <s v="Thu Mar 02, 1989 18:59 UTC"/>
    <s v="1989-03-02"/>
    <s v="18:59:00"/>
    <x v="11"/>
    <x v="35"/>
    <s v="Soyuz U | Cosmos 2005"/>
    <x v="122"/>
    <x v="3236"/>
    <x v="1"/>
    <n v="20"/>
    <n v="1660"/>
    <x v="0"/>
  </r>
  <r>
    <x v="55"/>
    <x v="95"/>
    <x v="0"/>
    <s v="Tue Feb 28, 1989 04:04 UTC"/>
    <s v="1989-02-28"/>
    <s v="04:04:00"/>
    <x v="0"/>
    <x v="35"/>
    <s v="Tsyklon-3 | Meteor-2 nÂ°18"/>
    <x v="170"/>
    <x v="3237"/>
    <x v="1"/>
    <m/>
    <n v="0"/>
    <x v="0"/>
  </r>
  <r>
    <x v="55"/>
    <x v="124"/>
    <x v="0"/>
    <s v="Wed Feb 22, 1989 03:28 UTC"/>
    <s v="1989-02-22"/>
    <s v="03:28:00"/>
    <x v="0"/>
    <x v="35"/>
    <s v="Cosmos-3M | Cosmos 2004"/>
    <x v="161"/>
    <x v="3238"/>
    <x v="1"/>
    <m/>
    <n v="0"/>
    <x v="0"/>
  </r>
  <r>
    <x v="45"/>
    <x v="54"/>
    <x v="6"/>
    <s v="Tue Feb 21, 1989 23:30 UTC"/>
    <s v="1989-02-21"/>
    <s v="23:30:00"/>
    <x v="0"/>
    <x v="35"/>
    <s v="Mu-III S2 | Akebono"/>
    <x v="255"/>
    <x v="3239"/>
    <x v="1"/>
    <m/>
    <n v="0"/>
    <x v="0"/>
  </r>
  <r>
    <x v="55"/>
    <x v="30"/>
    <x v="0"/>
    <s v="Fri Feb 17, 1989 14:59 UTC"/>
    <s v="1989-02-17"/>
    <s v="14:59:00"/>
    <x v="0"/>
    <x v="35"/>
    <s v="Soyuz U | Cosmos 2003"/>
    <x v="122"/>
    <x v="3240"/>
    <x v="1"/>
    <n v="20"/>
    <n v="1660"/>
    <x v="0"/>
  </r>
  <r>
    <x v="55"/>
    <x v="71"/>
    <x v="8"/>
    <s v="Wed Feb 15, 1989 11:00 UTC"/>
    <s v="1989-02-15"/>
    <s v="11:00:00"/>
    <x v="0"/>
    <x v="35"/>
    <s v="Molniya-M /Block ML | Molniya-1 nÂ°137"/>
    <x v="184"/>
    <x v="3241"/>
    <x v="1"/>
    <m/>
    <n v="0"/>
    <x v="0"/>
  </r>
  <r>
    <x v="44"/>
    <x v="91"/>
    <x v="1"/>
    <s v="Tue Feb 14, 1989 18:30 UTC"/>
    <s v="1989-02-14"/>
    <s v="18:30:00"/>
    <x v="0"/>
    <x v="35"/>
    <s v="Delta II 6925 | NAVSTAR II-1 (USA-35)"/>
    <x v="264"/>
    <x v="3242"/>
    <x v="1"/>
    <m/>
    <n v="0"/>
    <x v="0"/>
  </r>
  <r>
    <x v="55"/>
    <x v="124"/>
    <x v="0"/>
    <s v="Tue Feb 14, 1989 17:00 UTC"/>
    <s v="1989-02-14"/>
    <s v="17:00:00"/>
    <x v="0"/>
    <x v="35"/>
    <s v="Cosmos-3M | Cosmos 2002"/>
    <x v="161"/>
    <x v="3243"/>
    <x v="1"/>
    <m/>
    <n v="0"/>
    <x v="0"/>
  </r>
  <r>
    <x v="55"/>
    <x v="30"/>
    <x v="0"/>
    <s v="Tue Feb 14, 1989 04:21 UTC"/>
    <s v="1989-02-14"/>
    <s v="04:21:00"/>
    <x v="0"/>
    <x v="35"/>
    <s v="Molniya-M /Block 2BL | Cosmos 2001"/>
    <x v="159"/>
    <x v="3244"/>
    <x v="1"/>
    <m/>
    <n v="0"/>
    <x v="0"/>
  </r>
  <r>
    <x v="55"/>
    <x v="125"/>
    <x v="0"/>
    <s v="Fri Feb 10, 1989 16:54 UTC"/>
    <s v="1989-02-10"/>
    <s v="16:54:00"/>
    <x v="0"/>
    <x v="35"/>
    <s v="Soyuz U | Cosmos 2000"/>
    <x v="122"/>
    <x v="3245"/>
    <x v="1"/>
    <n v="20"/>
    <n v="1660"/>
    <x v="0"/>
  </r>
  <r>
    <x v="55"/>
    <x v="108"/>
    <x v="0"/>
    <s v="Fri Feb 10, 1989 15:13 UTC"/>
    <s v="1989-02-10"/>
    <s v="15:13:00"/>
    <x v="0"/>
    <x v="35"/>
    <s v="Tsyklon-3 | Cosmos 1994 to 1999"/>
    <x v="170"/>
    <x v="3246"/>
    <x v="1"/>
    <m/>
    <n v="0"/>
    <x v="0"/>
  </r>
  <r>
    <x v="55"/>
    <x v="71"/>
    <x v="8"/>
    <s v="Fri Feb 10, 1989 08:53 UTC"/>
    <s v="1989-02-10"/>
    <s v="08:53:00"/>
    <x v="0"/>
    <x v="35"/>
    <s v="Soyuz U2 | Progress 40"/>
    <x v="251"/>
    <x v="3247"/>
    <x v="1"/>
    <n v="40"/>
    <n v="3320"/>
    <x v="0"/>
  </r>
  <r>
    <x v="55"/>
    <x v="71"/>
    <x v="8"/>
    <s v="Sat Jan 28, 1989 12:30 UTC"/>
    <s v="1989-01-28"/>
    <s v="12:30:00"/>
    <x v="1"/>
    <x v="35"/>
    <s v="Soyuz U | Cosmos 1993"/>
    <x v="122"/>
    <x v="3248"/>
    <x v="1"/>
    <n v="20"/>
    <n v="1660"/>
    <x v="0"/>
  </r>
  <r>
    <x v="21"/>
    <x v="126"/>
    <x v="11"/>
    <s v="Fri Jan 27, 1989 01:21 UTC"/>
    <s v="1989-01-27"/>
    <s v="01:21:00"/>
    <x v="1"/>
    <x v="35"/>
    <s v="Ariane 2 | Intelsat-5A 15"/>
    <x v="280"/>
    <x v="3249"/>
    <x v="1"/>
    <m/>
    <n v="0"/>
    <x v="0"/>
  </r>
  <r>
    <x v="55"/>
    <x v="124"/>
    <x v="0"/>
    <s v="Thu Jan 26, 1989 15:36 UTC"/>
    <s v="1989-01-26"/>
    <s v="15:36:00"/>
    <x v="1"/>
    <x v="35"/>
    <s v="Cosmos-3M | Cosmos 1992"/>
    <x v="161"/>
    <x v="3250"/>
    <x v="1"/>
    <m/>
    <n v="0"/>
    <x v="0"/>
  </r>
  <r>
    <x v="55"/>
    <x v="121"/>
    <x v="8"/>
    <s v="Thu Jan 26, 1989 09:16 UTC"/>
    <s v="1989-01-26"/>
    <s v="09:16:00"/>
    <x v="1"/>
    <x v="35"/>
    <s v="Proton K/Block-DM-2 | Gorizont 17"/>
    <x v="150"/>
    <x v="3251"/>
    <x v="1"/>
    <m/>
    <n v="0"/>
    <x v="0"/>
  </r>
  <r>
    <x v="55"/>
    <x v="71"/>
    <x v="8"/>
    <s v="Wed Jan 18, 1989 08:20 UTC"/>
    <s v="1989-01-18"/>
    <s v="08:20:00"/>
    <x v="1"/>
    <x v="35"/>
    <s v="Soyuz U | Cosmos 1991"/>
    <x v="122"/>
    <x v="3252"/>
    <x v="1"/>
    <n v="20"/>
    <n v="1660"/>
    <x v="0"/>
  </r>
  <r>
    <x v="55"/>
    <x v="85"/>
    <x v="0"/>
    <s v="Thu Jan 12, 1989 11:29 UTC"/>
    <s v="1989-01-12"/>
    <s v="11:29:00"/>
    <x v="1"/>
    <x v="35"/>
    <s v="Soyuz U | Cosmos 1990"/>
    <x v="122"/>
    <x v="3253"/>
    <x v="1"/>
    <n v="20"/>
    <n v="1660"/>
    <x v="0"/>
  </r>
  <r>
    <x v="55"/>
    <x v="45"/>
    <x v="8"/>
    <s v="Tue Jan 10, 1989 02:05 UTC"/>
    <s v="1989-01-10"/>
    <s v="02:05:00"/>
    <x v="1"/>
    <x v="35"/>
    <s v="Proton K/Block-DM-2 | Cosmos 1987, 1988 &amp; 1989"/>
    <x v="150"/>
    <x v="3254"/>
    <x v="1"/>
    <m/>
    <n v="0"/>
    <x v="0"/>
  </r>
  <r>
    <x v="55"/>
    <x v="71"/>
    <x v="8"/>
    <s v="Thu Dec 29, 1988 10:00 UTC"/>
    <s v="1988-12-29"/>
    <s v="10:00:00"/>
    <x v="2"/>
    <x v="36"/>
    <s v="Soyuz U | Cosmos 1986"/>
    <x v="122"/>
    <x v="3255"/>
    <x v="1"/>
    <n v="20"/>
    <n v="1660"/>
    <x v="0"/>
  </r>
  <r>
    <x v="55"/>
    <x v="30"/>
    <x v="0"/>
    <s v="Wed Dec 28, 1988 05:27 UTC"/>
    <s v="1988-12-28"/>
    <s v="05:27:00"/>
    <x v="2"/>
    <x v="36"/>
    <s v="Molniya-M /Block ML | Molniya-1 nÂ°136"/>
    <x v="184"/>
    <x v="3256"/>
    <x v="1"/>
    <m/>
    <n v="0"/>
    <x v="0"/>
  </r>
  <r>
    <x v="55"/>
    <x v="71"/>
    <x v="8"/>
    <s v="Sun Dec 25, 1988 04:11 UTC"/>
    <s v="1988-12-25"/>
    <s v="04:11:00"/>
    <x v="2"/>
    <x v="36"/>
    <s v="Soyuz U2 | Progress 39"/>
    <x v="251"/>
    <x v="3257"/>
    <x v="1"/>
    <n v="40"/>
    <n v="3320"/>
    <x v="0"/>
  </r>
  <r>
    <x v="55"/>
    <x v="108"/>
    <x v="0"/>
    <s v="Fri Dec 23, 1988 07:20 UTC"/>
    <s v="1988-12-23"/>
    <s v="07:20:00"/>
    <x v="2"/>
    <x v="36"/>
    <s v="Tsyklon-3 | Cosmos 1985"/>
    <x v="170"/>
    <x v="3258"/>
    <x v="1"/>
    <m/>
    <n v="0"/>
    <x v="0"/>
  </r>
  <r>
    <x v="55"/>
    <x v="30"/>
    <x v="0"/>
    <s v="Thu Dec 22, 1988 14:15 UTC"/>
    <s v="1988-12-22"/>
    <s v="14:15:00"/>
    <x v="2"/>
    <x v="36"/>
    <s v="Molniya-M /Block ML | Molniya-3 nÂ°135"/>
    <x v="184"/>
    <x v="3259"/>
    <x v="1"/>
    <m/>
    <n v="0"/>
    <x v="0"/>
  </r>
  <r>
    <x v="2"/>
    <x v="3"/>
    <x v="3"/>
    <s v="Thu Dec 22, 1988 12:40 UTC"/>
    <s v="1988-12-22"/>
    <s v="12:40:00"/>
    <x v="2"/>
    <x v="36"/>
    <s v="Long March 3 | DFH-2A 03"/>
    <x v="222"/>
    <x v="3260"/>
    <x v="1"/>
    <m/>
    <n v="0"/>
    <x v="0"/>
  </r>
  <r>
    <x v="55"/>
    <x v="85"/>
    <x v="0"/>
    <s v="Fri Dec 16, 1988 18:59 UTC"/>
    <s v="1988-12-16"/>
    <s v="18:59:00"/>
    <x v="2"/>
    <x v="36"/>
    <s v="Soyuz U | Cosmos 1984"/>
    <x v="122"/>
    <x v="3261"/>
    <x v="1"/>
    <n v="20"/>
    <n v="1660"/>
    <x v="0"/>
  </r>
  <r>
    <x v="21"/>
    <x v="107"/>
    <x v="11"/>
    <s v="Sun Dec 11, 1988 00:33 UTC"/>
    <s v="1988-12-11"/>
    <s v="00:33:00"/>
    <x v="2"/>
    <x v="36"/>
    <s v="Ariane 44LP | Skynet 4B &amp; Astra 1A"/>
    <x v="212"/>
    <x v="3262"/>
    <x v="1"/>
    <m/>
    <n v="0"/>
    <x v="0"/>
  </r>
  <r>
    <x v="55"/>
    <x v="121"/>
    <x v="8"/>
    <s v="Sat Dec 10, 1988 11:54 UTC"/>
    <s v="1988-12-10"/>
    <s v="11:54:00"/>
    <x v="2"/>
    <x v="36"/>
    <s v="Proton K/Block-DM-2 | Ekran-M 2"/>
    <x v="150"/>
    <x v="3263"/>
    <x v="1"/>
    <m/>
    <n v="0"/>
    <x v="0"/>
  </r>
  <r>
    <x v="55"/>
    <x v="30"/>
    <x v="0"/>
    <s v="Thu Dec 08, 1988 14:50 UTC"/>
    <s v="1988-12-08"/>
    <s v="14:50:00"/>
    <x v="2"/>
    <x v="36"/>
    <s v="Soyuz U | Cosmos 1983"/>
    <x v="122"/>
    <x v="3264"/>
    <x v="1"/>
    <n v="20"/>
    <n v="1660"/>
    <x v="0"/>
  </r>
  <r>
    <x v="29"/>
    <x v="51"/>
    <x v="1"/>
    <s v="Fri Dec 02, 1988 14:30 UTC"/>
    <s v="1988-12-02"/>
    <s v="14:30:00"/>
    <x v="2"/>
    <x v="36"/>
    <s v="Space Shuttle Atlantis | STS-27R"/>
    <x v="154"/>
    <x v="3265"/>
    <x v="1"/>
    <n v="450"/>
    <n v="37350"/>
    <x v="0"/>
  </r>
  <r>
    <x v="55"/>
    <x v="71"/>
    <x v="8"/>
    <s v="Wed Nov 30, 1988 09:00 UTC"/>
    <s v="1988-11-30"/>
    <s v="09:00:00"/>
    <x v="3"/>
    <x v="36"/>
    <s v="Soyuz U | Cosmos 1982"/>
    <x v="122"/>
    <x v="3266"/>
    <x v="1"/>
    <n v="20"/>
    <n v="1660"/>
    <x v="0"/>
  </r>
  <r>
    <x v="55"/>
    <x v="71"/>
    <x v="8"/>
    <s v="Sat Nov 26, 1988 15:49 UTC"/>
    <s v="1988-11-26"/>
    <s v="15:49:00"/>
    <x v="3"/>
    <x v="36"/>
    <s v="Soyuz U2 | Soyuz TM-7"/>
    <x v="251"/>
    <x v="3267"/>
    <x v="1"/>
    <n v="40"/>
    <n v="3320"/>
    <x v="0"/>
  </r>
  <r>
    <x v="55"/>
    <x v="125"/>
    <x v="0"/>
    <s v="Thu Nov 24, 1988 14:49 UTC"/>
    <s v="1988-11-24"/>
    <s v="14:49:00"/>
    <x v="3"/>
    <x v="36"/>
    <s v="Soyuz U | Cosmos 1981"/>
    <x v="122"/>
    <x v="3268"/>
    <x v="1"/>
    <n v="20"/>
    <n v="1660"/>
    <x v="0"/>
  </r>
  <r>
    <x v="55"/>
    <x v="75"/>
    <x v="8"/>
    <s v="Wed Nov 23, 1988 14:50 UTC"/>
    <s v="1988-11-23"/>
    <s v="14:50:00"/>
    <x v="3"/>
    <x v="36"/>
    <s v="Zenit-2 | Cosmos 1980"/>
    <x v="175"/>
    <x v="3269"/>
    <x v="1"/>
    <m/>
    <n v="0"/>
    <x v="0"/>
  </r>
  <r>
    <x v="55"/>
    <x v="127"/>
    <x v="8"/>
    <s v="Fri Nov 18, 1988 00:12 UTC"/>
    <s v="1988-11-18"/>
    <s v="00:12:00"/>
    <x v="3"/>
    <x v="36"/>
    <s v="Tsyklon-2 | Cosmos 1979"/>
    <x v="179"/>
    <x v="3270"/>
    <x v="1"/>
    <m/>
    <n v="0"/>
    <x v="0"/>
  </r>
  <r>
    <x v="55"/>
    <x v="128"/>
    <x v="8"/>
    <s v="Tue Nov 15, 1988 03:00 UTC"/>
    <s v="1988-11-15"/>
    <s v="03:00:00"/>
    <x v="3"/>
    <x v="36"/>
    <s v="Energiya/Buran | Buran"/>
    <x v="282"/>
    <x v="3271"/>
    <x v="1"/>
    <m/>
    <n v="0"/>
    <x v="0"/>
  </r>
  <r>
    <x v="55"/>
    <x v="71"/>
    <x v="8"/>
    <s v="Fri Nov 11, 1988 10:30 UTC"/>
    <s v="1988-11-11"/>
    <s v="10:30:00"/>
    <x v="3"/>
    <x v="36"/>
    <s v="Soyuz U | Yantar-4KS1 nÂ°104"/>
    <x v="122"/>
    <x v="3272"/>
    <x v="1"/>
    <n v="20"/>
    <n v="1660"/>
    <x v="2"/>
  </r>
  <r>
    <x v="53"/>
    <x v="5"/>
    <x v="1"/>
    <s v="Sun Nov 06, 1988 18:03 UTC"/>
    <s v="1988-11-06"/>
    <s v="18:03:00"/>
    <x v="3"/>
    <x v="36"/>
    <s v="Titan 34D | KH-11 9 (USA-33)"/>
    <x v="278"/>
    <x v="3273"/>
    <x v="1"/>
    <m/>
    <n v="0"/>
    <x v="0"/>
  </r>
  <r>
    <x v="21"/>
    <x v="126"/>
    <x v="11"/>
    <s v="Fri Oct 28, 1988 02:17 UTC"/>
    <s v="1988-10-28"/>
    <s v="02:17:00"/>
    <x v="4"/>
    <x v="36"/>
    <s v="Ariane 2 | TDF-1"/>
    <x v="280"/>
    <x v="3274"/>
    <x v="1"/>
    <m/>
    <n v="0"/>
    <x v="0"/>
  </r>
  <r>
    <x v="55"/>
    <x v="85"/>
    <x v="0"/>
    <s v="Thu Oct 27, 1988 11:31 UTC"/>
    <s v="1988-10-27"/>
    <s v="11:31:00"/>
    <x v="4"/>
    <x v="36"/>
    <s v="Soyuz U | Cosmos 1978"/>
    <x v="122"/>
    <x v="3275"/>
    <x v="1"/>
    <n v="20"/>
    <n v="1660"/>
    <x v="0"/>
  </r>
  <r>
    <x v="55"/>
    <x v="125"/>
    <x v="0"/>
    <s v="Tue Oct 25, 1988 18:02 UTC"/>
    <s v="1988-10-25"/>
    <s v="18:02:00"/>
    <x v="4"/>
    <x v="36"/>
    <s v="Molniya-M /Block 2BL | Cosmos 1977"/>
    <x v="159"/>
    <x v="3276"/>
    <x v="1"/>
    <m/>
    <n v="0"/>
    <x v="0"/>
  </r>
  <r>
    <x v="55"/>
    <x v="45"/>
    <x v="8"/>
    <s v="Thu Oct 20, 1988 15:43 UTC"/>
    <s v="1988-10-20"/>
    <s v="15:43:00"/>
    <x v="4"/>
    <x v="36"/>
    <s v="Proton K/Block-DM-2 | Raduga 22"/>
    <x v="150"/>
    <x v="3277"/>
    <x v="1"/>
    <m/>
    <n v="0"/>
    <x v="0"/>
  </r>
  <r>
    <x v="55"/>
    <x v="85"/>
    <x v="0"/>
    <s v="Thu Oct 13, 1988 11:19 UTC"/>
    <s v="1988-10-13"/>
    <s v="11:19:00"/>
    <x v="4"/>
    <x v="36"/>
    <s v="Soyuz U | Cosmos 1976"/>
    <x v="122"/>
    <x v="3278"/>
    <x v="1"/>
    <n v="20"/>
    <n v="1660"/>
    <x v="0"/>
  </r>
  <r>
    <x v="55"/>
    <x v="108"/>
    <x v="0"/>
    <s v="Tue Oct 11, 1988 08:01 UTC"/>
    <s v="1988-10-11"/>
    <s v="08:01:00"/>
    <x v="4"/>
    <x v="36"/>
    <s v="Tsyklon-3 | Cosmos 1975"/>
    <x v="170"/>
    <x v="3279"/>
    <x v="1"/>
    <m/>
    <n v="0"/>
    <x v="0"/>
  </r>
  <r>
    <x v="55"/>
    <x v="125"/>
    <x v="0"/>
    <s v="Mon Oct 03, 1988 22:23 UTC"/>
    <s v="1988-10-03"/>
    <s v="22:23:00"/>
    <x v="4"/>
    <x v="36"/>
    <s v="Molniya-M /Block 2BL | Cosmos 1974"/>
    <x v="159"/>
    <x v="3280"/>
    <x v="1"/>
    <m/>
    <n v="0"/>
    <x v="0"/>
  </r>
  <r>
    <x v="29"/>
    <x v="6"/>
    <x v="1"/>
    <s v="Thu Sep 29, 1988 15:37 UTC"/>
    <s v="1988-09-29"/>
    <s v="15:37:00"/>
    <x v="5"/>
    <x v="36"/>
    <s v="Space Shuttle Discovery | STS-26R"/>
    <x v="157"/>
    <x v="3281"/>
    <x v="1"/>
    <n v="450"/>
    <n v="37350"/>
    <x v="0"/>
  </r>
  <r>
    <x v="55"/>
    <x v="125"/>
    <x v="0"/>
    <s v="Thu Sep 29, 1988 09:07 UTC"/>
    <s v="1988-09-29"/>
    <s v="09:07:00"/>
    <x v="5"/>
    <x v="36"/>
    <s v="Molniya-M /Block ML | Molniya-3 nÂ°134"/>
    <x v="184"/>
    <x v="3282"/>
    <x v="1"/>
    <m/>
    <n v="0"/>
    <x v="0"/>
  </r>
  <r>
    <x v="52"/>
    <x v="115"/>
    <x v="1"/>
    <s v="Sat Sep 24, 1988 10:02 UTC"/>
    <s v="1988-09-24"/>
    <s v="10:02:00"/>
    <x v="5"/>
    <x v="36"/>
    <s v="Atlas-E/F Star-37S-ISS | NOAA-H"/>
    <x v="253"/>
    <x v="3283"/>
    <x v="1"/>
    <m/>
    <n v="0"/>
    <x v="0"/>
  </r>
  <r>
    <x v="55"/>
    <x v="85"/>
    <x v="0"/>
    <s v="Thu Sep 22, 1988 10:20 UTC"/>
    <s v="1988-09-22"/>
    <s v="10:20:00"/>
    <x v="5"/>
    <x v="36"/>
    <s v="Soyuz U | Cosmos 1973"/>
    <x v="122"/>
    <x v="3284"/>
    <x v="1"/>
    <n v="20"/>
    <n v="1660"/>
    <x v="0"/>
  </r>
  <r>
    <x v="25"/>
    <x v="43"/>
    <x v="12"/>
    <s v="Mon Sep 19, 1988 09:31 UTC"/>
    <s v="1988-09-19"/>
    <s v="09:31:00"/>
    <x v="5"/>
    <x v="36"/>
    <s v="Shavit | Ofek-1"/>
    <x v="261"/>
    <x v="3285"/>
    <x v="1"/>
    <m/>
    <n v="0"/>
    <x v="0"/>
  </r>
  <r>
    <x v="8"/>
    <x v="12"/>
    <x v="6"/>
    <s v="Fri Sep 16, 1988 09:59 UTC"/>
    <s v="1988-09-16"/>
    <s v="09:59:00"/>
    <x v="5"/>
    <x v="36"/>
    <s v="H-I UM-129A (9SO) | Sakura 3B"/>
    <x v="268"/>
    <x v="3286"/>
    <x v="1"/>
    <m/>
    <n v="0"/>
    <x v="0"/>
  </r>
  <r>
    <x v="55"/>
    <x v="45"/>
    <x v="8"/>
    <s v="Fri Sep 16, 1988 02:00 UTC"/>
    <s v="1988-09-16"/>
    <s v="02:00:00"/>
    <x v="5"/>
    <x v="36"/>
    <s v="Proton K/Block-DM-2 | Cosmos 1970, 1971 &amp; 1972"/>
    <x v="150"/>
    <x v="3287"/>
    <x v="1"/>
    <m/>
    <n v="0"/>
    <x v="0"/>
  </r>
  <r>
    <x v="55"/>
    <x v="125"/>
    <x v="0"/>
    <s v="Thu Sep 15, 1988 14:59 UTC"/>
    <s v="1988-09-15"/>
    <s v="14:59:00"/>
    <x v="5"/>
    <x v="36"/>
    <s v="Soyuz U | Cosmos 1969"/>
    <x v="122"/>
    <x v="3288"/>
    <x v="1"/>
    <n v="20"/>
    <n v="1660"/>
    <x v="0"/>
  </r>
  <r>
    <x v="55"/>
    <x v="71"/>
    <x v="8"/>
    <s v="Fri Sep 09, 1988 23:33 UTC"/>
    <s v="1988-09-09"/>
    <s v="23:33:00"/>
    <x v="5"/>
    <x v="36"/>
    <s v="Soyuz U2 | Progress 38"/>
    <x v="251"/>
    <x v="3289"/>
    <x v="1"/>
    <n v="40"/>
    <n v="3320"/>
    <x v="0"/>
  </r>
  <r>
    <x v="55"/>
    <x v="125"/>
    <x v="0"/>
    <s v="Fri Sep 09, 1988 10:39 UTC"/>
    <s v="1988-09-09"/>
    <s v="10:39:00"/>
    <x v="5"/>
    <x v="36"/>
    <s v="Soyuz U | Cosmos 1968"/>
    <x v="122"/>
    <x v="3290"/>
    <x v="1"/>
    <n v="20"/>
    <n v="1660"/>
    <x v="0"/>
  </r>
  <r>
    <x v="21"/>
    <x v="107"/>
    <x v="11"/>
    <s v="Thu Sep 08, 1988 23:00 UTC"/>
    <s v="1988-09-08"/>
    <s v="23:00:00"/>
    <x v="5"/>
    <x v="36"/>
    <s v="Ariane 3 | GStar 5, SBS 5"/>
    <x v="279"/>
    <x v="3291"/>
    <x v="1"/>
    <m/>
    <n v="0"/>
    <x v="0"/>
  </r>
  <r>
    <x v="2"/>
    <x v="93"/>
    <x v="3"/>
    <s v="Tue Sep 06, 1988 20:30 UTC"/>
    <s v="1988-09-06"/>
    <s v="20:30:00"/>
    <x v="5"/>
    <x v="36"/>
    <s v="Long March 4A | Fengyun 1A"/>
    <x v="269"/>
    <x v="3292"/>
    <x v="1"/>
    <m/>
    <n v="0"/>
    <x v="0"/>
  </r>
  <r>
    <x v="55"/>
    <x v="85"/>
    <x v="0"/>
    <s v="Tue Sep 06, 1988 07:30 UTC"/>
    <s v="1988-09-06"/>
    <s v="07:30:00"/>
    <x v="5"/>
    <x v="36"/>
    <s v="Soyuz U | Cosmos 1967"/>
    <x v="122"/>
    <x v="3293"/>
    <x v="1"/>
    <n v="20"/>
    <n v="1660"/>
    <x v="0"/>
  </r>
  <r>
    <x v="53"/>
    <x v="105"/>
    <x v="1"/>
    <s v="Mon Sep 05, 1988 09:25 UTC"/>
    <s v="1988-09-05"/>
    <s v="09:25:00"/>
    <x v="5"/>
    <x v="36"/>
    <s v="Titan II(23)G | Farrah 3 (USA-32)"/>
    <x v="200"/>
    <x v="3294"/>
    <x v="1"/>
    <n v="35"/>
    <n v="2905"/>
    <x v="0"/>
  </r>
  <r>
    <x v="53"/>
    <x v="1"/>
    <x v="1"/>
    <s v="Fri Sep 02, 1988 12:05 UTC"/>
    <s v="1988-09-02"/>
    <s v="12:05:00"/>
    <x v="5"/>
    <x v="36"/>
    <s v="Titan 34D | Vortex (USA-31)"/>
    <x v="278"/>
    <x v="3295"/>
    <x v="1"/>
    <m/>
    <n v="0"/>
    <x v="1"/>
  </r>
  <r>
    <x v="55"/>
    <x v="85"/>
    <x v="0"/>
    <s v="Tue Aug 30, 1988 14:14 UTC"/>
    <s v="1988-08-30"/>
    <s v="14:14:00"/>
    <x v="6"/>
    <x v="36"/>
    <s v="Molniya-M /Block 2BL | Cosmos 1966"/>
    <x v="159"/>
    <x v="3296"/>
    <x v="1"/>
    <m/>
    <n v="0"/>
    <x v="0"/>
  </r>
  <r>
    <x v="55"/>
    <x v="71"/>
    <x v="8"/>
    <s v="Mon Aug 29, 1988 04:23 UTC"/>
    <s v="1988-08-29"/>
    <s v="04:23:00"/>
    <x v="6"/>
    <x v="36"/>
    <s v="Soyuz U2 | Soyuz TM-6"/>
    <x v="251"/>
    <x v="3297"/>
    <x v="1"/>
    <n v="40"/>
    <n v="3320"/>
    <x v="0"/>
  </r>
  <r>
    <x v="54"/>
    <x v="118"/>
    <x v="1"/>
    <s v="Thu Aug 25, 1988 06:59 UTC"/>
    <s v="1988-08-25"/>
    <s v="06:59:00"/>
    <x v="6"/>
    <x v="36"/>
    <s v="Scout G1 | Transit-O 25 &amp; 31"/>
    <x v="259"/>
    <x v="3298"/>
    <x v="1"/>
    <m/>
    <n v="0"/>
    <x v="0"/>
  </r>
  <r>
    <x v="55"/>
    <x v="125"/>
    <x v="0"/>
    <s v="Tue Aug 23, 1988 11:14 UTC"/>
    <s v="1988-08-23"/>
    <s v="11:14:00"/>
    <x v="6"/>
    <x v="36"/>
    <s v="Soyuz U | Cosmos 1965"/>
    <x v="122"/>
    <x v="3299"/>
    <x v="1"/>
    <n v="20"/>
    <n v="1660"/>
    <x v="0"/>
  </r>
  <r>
    <x v="55"/>
    <x v="71"/>
    <x v="8"/>
    <s v="Tue Aug 23, 1988 09:20 UTC"/>
    <s v="1988-08-23"/>
    <s v="09:20:00"/>
    <x v="6"/>
    <x v="36"/>
    <s v="Soyuz U | Cosmos 1964"/>
    <x v="122"/>
    <x v="3300"/>
    <x v="1"/>
    <n v="20"/>
    <n v="1660"/>
    <x v="0"/>
  </r>
  <r>
    <x v="55"/>
    <x v="121"/>
    <x v="8"/>
    <s v="Thu Aug 18, 1988 19:52 UTC"/>
    <s v="1988-08-18"/>
    <s v="19:52:00"/>
    <x v="6"/>
    <x v="36"/>
    <s v="Proton K/Block-DM-2 | Gorizont 16"/>
    <x v="150"/>
    <x v="3301"/>
    <x v="1"/>
    <m/>
    <n v="0"/>
    <x v="0"/>
  </r>
  <r>
    <x v="55"/>
    <x v="71"/>
    <x v="8"/>
    <s v="Tue Aug 16, 1988 13:00 UTC"/>
    <s v="1988-08-16"/>
    <s v="13:00:00"/>
    <x v="6"/>
    <x v="36"/>
    <s v="Soyuz U | Cosmos 1963"/>
    <x v="122"/>
    <x v="3302"/>
    <x v="1"/>
    <n v="20"/>
    <n v="1660"/>
    <x v="0"/>
  </r>
  <r>
    <x v="55"/>
    <x v="125"/>
    <x v="0"/>
    <s v="Fri Aug 12, 1988 12:53 UTC"/>
    <s v="1988-08-12"/>
    <s v="12:53:00"/>
    <x v="6"/>
    <x v="36"/>
    <s v="Molniya-M /Block ML | Molniya-1 nÂ°133"/>
    <x v="184"/>
    <x v="3303"/>
    <x v="1"/>
    <m/>
    <n v="0"/>
    <x v="0"/>
  </r>
  <r>
    <x v="55"/>
    <x v="71"/>
    <x v="8"/>
    <s v="Mon Aug 08, 1988 09:25 UTC"/>
    <s v="1988-08-08"/>
    <s v="09:25:00"/>
    <x v="6"/>
    <x v="36"/>
    <s v="Soyuz U | Cosmos 1962"/>
    <x v="122"/>
    <x v="3304"/>
    <x v="1"/>
    <n v="20"/>
    <n v="1660"/>
    <x v="0"/>
  </r>
  <r>
    <x v="2"/>
    <x v="113"/>
    <x v="3"/>
    <s v="Fri Aug 05, 1988 07:28 UTC"/>
    <s v="1988-08-05"/>
    <s v="07:28:00"/>
    <x v="6"/>
    <x v="36"/>
    <s v="Long March 2C | FSW-1 2"/>
    <x v="3"/>
    <x v="3305"/>
    <x v="0"/>
    <n v="30.8"/>
    <n v="2556.4"/>
    <x v="0"/>
  </r>
  <r>
    <x v="55"/>
    <x v="45"/>
    <x v="8"/>
    <s v="Mon Aug 01, 1988 21:04 UTC"/>
    <s v="1988-08-01"/>
    <s v="21:04:00"/>
    <x v="6"/>
    <x v="36"/>
    <s v="Proton K/Block-DM-2 | Cosmos 1961"/>
    <x v="150"/>
    <x v="3306"/>
    <x v="1"/>
    <m/>
    <n v="0"/>
    <x v="0"/>
  </r>
  <r>
    <x v="55"/>
    <x v="90"/>
    <x v="0"/>
    <s v="Thu Jul 28, 1988 11:20 UTC"/>
    <s v="1988-07-28"/>
    <s v="11:20:00"/>
    <x v="7"/>
    <x v="36"/>
    <s v="Cosmos-3M | Cosmos 1960"/>
    <x v="161"/>
    <x v="3307"/>
    <x v="1"/>
    <m/>
    <n v="0"/>
    <x v="0"/>
  </r>
  <r>
    <x v="55"/>
    <x v="0"/>
    <x v="0"/>
    <s v="Wed Jul 27, 1988 09:04 UTC"/>
    <s v="1988-07-27"/>
    <s v="09:04:00"/>
    <x v="7"/>
    <x v="36"/>
    <s v="Soyuz U | Resurs-F1 nÂ°39"/>
    <x v="122"/>
    <x v="3308"/>
    <x v="1"/>
    <n v="20"/>
    <n v="1660"/>
    <x v="2"/>
  </r>
  <r>
    <x v="55"/>
    <x v="95"/>
    <x v="0"/>
    <s v="Tue Jul 26, 1988 05:01 UTC"/>
    <s v="1988-07-26"/>
    <s v="05:01:00"/>
    <x v="7"/>
    <x v="36"/>
    <s v="Tsyklon-3 | Meteor-3 nÂ°02"/>
    <x v="170"/>
    <x v="3309"/>
    <x v="1"/>
    <m/>
    <n v="0"/>
    <x v="0"/>
  </r>
  <r>
    <x v="21"/>
    <x v="126"/>
    <x v="11"/>
    <s v="Thu Jul 21, 1988 23:12 UTC"/>
    <s v="1988-07-21"/>
    <s v="23:12:00"/>
    <x v="7"/>
    <x v="36"/>
    <s v="Ariane 3 | INSAT-1C, Eutelsat-1 F5"/>
    <x v="279"/>
    <x v="3310"/>
    <x v="1"/>
    <m/>
    <n v="0"/>
    <x v="0"/>
  </r>
  <r>
    <x v="55"/>
    <x v="69"/>
    <x v="0"/>
    <s v="Mon Jul 18, 1988 22:28 UTC"/>
    <s v="1988-07-18"/>
    <s v="22:28:00"/>
    <x v="7"/>
    <x v="36"/>
    <s v="Cosmos-3M | Cosmos 1959"/>
    <x v="161"/>
    <x v="3311"/>
    <x v="1"/>
    <m/>
    <n v="0"/>
    <x v="0"/>
  </r>
  <r>
    <x v="55"/>
    <x v="71"/>
    <x v="8"/>
    <s v="Mon Jul 18, 1988 21:13 UTC"/>
    <s v="1988-07-18"/>
    <s v="21:13:00"/>
    <x v="7"/>
    <x v="36"/>
    <s v="Soyuz U2 | Progress 37"/>
    <x v="251"/>
    <x v="3312"/>
    <x v="1"/>
    <n v="40"/>
    <n v="3320"/>
    <x v="0"/>
  </r>
  <r>
    <x v="55"/>
    <x v="90"/>
    <x v="0"/>
    <s v="Thu Jul 14, 1988 11:40 UTC"/>
    <s v="1988-07-14"/>
    <s v="11:40:00"/>
    <x v="7"/>
    <x v="36"/>
    <s v="Cosmos-3M | Cosmos 1958"/>
    <x v="161"/>
    <x v="3313"/>
    <x v="1"/>
    <m/>
    <n v="0"/>
    <x v="0"/>
  </r>
  <r>
    <x v="12"/>
    <x v="119"/>
    <x v="7"/>
    <s v="Wed Jul 13, 1988 09:18 UTC"/>
    <s v="1988-07-13"/>
    <s v="09:18:00"/>
    <x v="7"/>
    <x v="36"/>
    <s v="ASLV | SROSS-B"/>
    <x v="260"/>
    <x v="3314"/>
    <x v="1"/>
    <m/>
    <n v="0"/>
    <x v="2"/>
  </r>
  <r>
    <x v="55"/>
    <x v="121"/>
    <x v="8"/>
    <s v="Tue Jul 12, 1988 17:01 UTC"/>
    <s v="1988-07-12"/>
    <s v="17:01:00"/>
    <x v="7"/>
    <x v="36"/>
    <s v="Proton-K/Block D-2 | Fobos 2"/>
    <x v="242"/>
    <x v="3315"/>
    <x v="1"/>
    <m/>
    <n v="0"/>
    <x v="0"/>
  </r>
  <r>
    <x v="55"/>
    <x v="71"/>
    <x v="8"/>
    <s v="Sat Jul 09, 1988 13:25 UTC"/>
    <s v="1988-07-09"/>
    <s v="13:25:00"/>
    <x v="7"/>
    <x v="36"/>
    <s v="Soyuz U | Yantar-4KS1 nÂ°100"/>
    <x v="122"/>
    <x v="3316"/>
    <x v="1"/>
    <n v="20"/>
    <n v="1660"/>
    <x v="2"/>
  </r>
  <r>
    <x v="55"/>
    <x v="45"/>
    <x v="8"/>
    <s v="Thu Jul 07, 1988 17:38 UTC"/>
    <s v="1988-07-07"/>
    <s v="17:38:00"/>
    <x v="7"/>
    <x v="36"/>
    <s v="Proton-K/Block D-2 | Fobos 1"/>
    <x v="242"/>
    <x v="3317"/>
    <x v="1"/>
    <m/>
    <n v="0"/>
    <x v="0"/>
  </r>
  <r>
    <x v="55"/>
    <x v="85"/>
    <x v="0"/>
    <s v="Thu Jul 07, 1988 08:05 UTC"/>
    <s v="1988-07-07"/>
    <s v="08:05:00"/>
    <x v="7"/>
    <x v="36"/>
    <s v="Soyuz U | Cosmos 1957"/>
    <x v="122"/>
    <x v="3318"/>
    <x v="1"/>
    <n v="20"/>
    <n v="1660"/>
    <x v="0"/>
  </r>
  <r>
    <x v="55"/>
    <x v="108"/>
    <x v="0"/>
    <s v="Tue Jul 05, 1988 09:45 UTC"/>
    <s v="1988-07-05"/>
    <s v="09:45:00"/>
    <x v="7"/>
    <x v="36"/>
    <s v="Tsyklon-3 | Okean 1"/>
    <x v="170"/>
    <x v="3319"/>
    <x v="1"/>
    <m/>
    <n v="0"/>
    <x v="0"/>
  </r>
  <r>
    <x v="55"/>
    <x v="125"/>
    <x v="0"/>
    <s v="Thu Jun 23, 1988 07:44 UTC"/>
    <s v="1988-06-23"/>
    <s v="07:44:00"/>
    <x v="8"/>
    <x v="36"/>
    <s v="Soyuz U | Cosmos 1956"/>
    <x v="122"/>
    <x v="3320"/>
    <x v="1"/>
    <n v="20"/>
    <n v="1660"/>
    <x v="0"/>
  </r>
  <r>
    <x v="55"/>
    <x v="129"/>
    <x v="0"/>
    <s v="Wed Jun 22, 1988"/>
    <s v="1988-06-22"/>
    <s v="00:00:00"/>
    <x v="8"/>
    <x v="36"/>
    <s v="K65M-RB5 | BOR-5 nÂ°505"/>
    <x v="283"/>
    <x v="3321"/>
    <x v="1"/>
    <m/>
    <n v="0"/>
    <x v="0"/>
  </r>
  <r>
    <x v="55"/>
    <x v="71"/>
    <x v="8"/>
    <s v="Wed Jun 22, 1988 13:00 UTC"/>
    <s v="1988-06-22"/>
    <s v="13:00:00"/>
    <x v="8"/>
    <x v="36"/>
    <s v="Soyuz U | Cosmos 1955"/>
    <x v="122"/>
    <x v="3322"/>
    <x v="1"/>
    <n v="20"/>
    <n v="1660"/>
    <x v="0"/>
  </r>
  <r>
    <x v="55"/>
    <x v="69"/>
    <x v="0"/>
    <s v="Tue Jun 21, 1988 16:26 UTC"/>
    <s v="1988-06-21"/>
    <s v="16:26:00"/>
    <x v="8"/>
    <x v="36"/>
    <s v="Cosmos-3M | Cosmos 1954"/>
    <x v="161"/>
    <x v="3323"/>
    <x v="1"/>
    <m/>
    <n v="0"/>
    <x v="0"/>
  </r>
  <r>
    <x v="54"/>
    <x v="118"/>
    <x v="1"/>
    <s v="Thu Jun 16, 1988 06:54 UTC"/>
    <s v="1988-06-16"/>
    <s v="06:54:00"/>
    <x v="8"/>
    <x v="36"/>
    <s v="Scout G1 | Nova"/>
    <x v="259"/>
    <x v="3324"/>
    <x v="1"/>
    <m/>
    <n v="0"/>
    <x v="0"/>
  </r>
  <r>
    <x v="32"/>
    <x v="107"/>
    <x v="11"/>
    <s v="Wed Jun 15, 1988 11:19 UTC"/>
    <s v="1988-06-15"/>
    <s v="11:19:00"/>
    <x v="8"/>
    <x v="36"/>
    <s v="Ariane 44LP | MÃ©tÃ©osat 3, Panamsat 1 &amp; Amsat P3C"/>
    <x v="212"/>
    <x v="3325"/>
    <x v="1"/>
    <m/>
    <n v="0"/>
    <x v="0"/>
  </r>
  <r>
    <x v="55"/>
    <x v="95"/>
    <x v="0"/>
    <s v="Tue Jun 14, 1988 03:17 UTC"/>
    <s v="1988-06-14"/>
    <s v="03:17:00"/>
    <x v="8"/>
    <x v="36"/>
    <s v="Tsyklon-3 | Cosmos 1953"/>
    <x v="170"/>
    <x v="3326"/>
    <x v="1"/>
    <m/>
    <n v="0"/>
    <x v="0"/>
  </r>
  <r>
    <x v="55"/>
    <x v="71"/>
    <x v="8"/>
    <s v="Sat Jun 11, 1988 10:00 UTC"/>
    <s v="1988-06-11"/>
    <s v="10:00:00"/>
    <x v="8"/>
    <x v="36"/>
    <s v="Soyuz U | Cosmos 1952"/>
    <x v="122"/>
    <x v="3327"/>
    <x v="1"/>
    <n v="20"/>
    <n v="1660"/>
    <x v="0"/>
  </r>
  <r>
    <x v="55"/>
    <x v="71"/>
    <x v="8"/>
    <s v="Tue Jun 07, 1988 14:03 UTC"/>
    <s v="1988-06-07"/>
    <s v="14:03:00"/>
    <x v="8"/>
    <x v="36"/>
    <s v="Soyuz U2 | Soyuz TM-5"/>
    <x v="251"/>
    <x v="3328"/>
    <x v="1"/>
    <n v="40"/>
    <n v="3320"/>
    <x v="0"/>
  </r>
  <r>
    <x v="55"/>
    <x v="125"/>
    <x v="0"/>
    <s v="Tue May 31, 1988 07:45 UTC"/>
    <s v="1988-05-31"/>
    <s v="07:45:00"/>
    <x v="9"/>
    <x v="36"/>
    <s v="Soyuz U | Cosmos 1951"/>
    <x v="122"/>
    <x v="3329"/>
    <x v="1"/>
    <n v="20"/>
    <n v="1660"/>
    <x v="0"/>
  </r>
  <r>
    <x v="55"/>
    <x v="108"/>
    <x v="0"/>
    <s v="Mon May 30, 1988 07:59 UTC"/>
    <s v="1988-05-30"/>
    <s v="07:59:00"/>
    <x v="9"/>
    <x v="36"/>
    <s v="Tsyklon-3 | Cosmos 1950"/>
    <x v="170"/>
    <x v="3330"/>
    <x v="1"/>
    <m/>
    <n v="0"/>
    <x v="0"/>
  </r>
  <r>
    <x v="55"/>
    <x v="127"/>
    <x v="8"/>
    <s v="Sat May 28, 1988 02:49 UTC"/>
    <s v="1988-05-28"/>
    <s v="02:49:00"/>
    <x v="9"/>
    <x v="36"/>
    <s v="Tsyklon-2 | Cosmos 1949"/>
    <x v="179"/>
    <x v="3331"/>
    <x v="1"/>
    <m/>
    <n v="0"/>
    <x v="0"/>
  </r>
  <r>
    <x v="55"/>
    <x v="0"/>
    <x v="0"/>
    <s v="Thu May 26, 1988 15:27 UTC"/>
    <s v="1988-05-26"/>
    <s v="15:27:00"/>
    <x v="9"/>
    <x v="36"/>
    <s v="Molniya-M /Block ML | Molniya-3 nÂ°132"/>
    <x v="184"/>
    <x v="3332"/>
    <x v="1"/>
    <m/>
    <n v="0"/>
    <x v="0"/>
  </r>
  <r>
    <x v="55"/>
    <x v="45"/>
    <x v="8"/>
    <s v="Sat May 21, 1988 17:57 UTC"/>
    <s v="1988-05-21"/>
    <s v="17:57:00"/>
    <x v="9"/>
    <x v="36"/>
    <s v="Proton K/Block-DM-2 | Cosmos 1946, 1947 &amp; 1948"/>
    <x v="150"/>
    <x v="3333"/>
    <x v="1"/>
    <m/>
    <n v="0"/>
    <x v="0"/>
  </r>
  <r>
    <x v="55"/>
    <x v="22"/>
    <x v="8"/>
    <s v="Thu May 19, 1988 09:15 UTC"/>
    <s v="1988-05-19"/>
    <s v="09:15:00"/>
    <x v="9"/>
    <x v="36"/>
    <s v="Soyuz U | Cosmos 1945"/>
    <x v="122"/>
    <x v="3334"/>
    <x v="1"/>
    <n v="20"/>
    <n v="1660"/>
    <x v="0"/>
  </r>
  <r>
    <x v="55"/>
    <x v="71"/>
    <x v="8"/>
    <s v="Wed May 18, 1988 10:30 UTC"/>
    <s v="1988-05-18"/>
    <s v="10:30:00"/>
    <x v="9"/>
    <x v="36"/>
    <s v="Soyuz U | Cosmos 1944"/>
    <x v="122"/>
    <x v="3335"/>
    <x v="1"/>
    <n v="20"/>
    <n v="1660"/>
    <x v="0"/>
  </r>
  <r>
    <x v="21"/>
    <x v="126"/>
    <x v="11"/>
    <s v="Tue May 17, 1988 23:58 UTC"/>
    <s v="1988-05-17"/>
    <s v="23:58:00"/>
    <x v="9"/>
    <x v="36"/>
    <s v="Ariane 2 | Intelsat 3AF13"/>
    <x v="280"/>
    <x v="3336"/>
    <x v="1"/>
    <m/>
    <n v="0"/>
    <x v="0"/>
  </r>
  <r>
    <x v="55"/>
    <x v="75"/>
    <x v="8"/>
    <s v="Sun May 15, 1988 09:20 UTC"/>
    <s v="1988-05-15"/>
    <s v="09:20:00"/>
    <x v="9"/>
    <x v="36"/>
    <s v="Zenit-2 | Cosmos 1943"/>
    <x v="175"/>
    <x v="3337"/>
    <x v="1"/>
    <m/>
    <n v="0"/>
    <x v="0"/>
  </r>
  <r>
    <x v="55"/>
    <x v="71"/>
    <x v="8"/>
    <s v="Fri May 13, 1988 00:30 UTC"/>
    <s v="1988-05-13"/>
    <s v="00:30:00"/>
    <x v="9"/>
    <x v="36"/>
    <s v="Soyuz U2 | Progress 36"/>
    <x v="251"/>
    <x v="3338"/>
    <x v="1"/>
    <n v="40"/>
    <n v="3320"/>
    <x v="0"/>
  </r>
  <r>
    <x v="55"/>
    <x v="0"/>
    <x v="0"/>
    <s v="Thu May 12, 1988 14:39 UTC"/>
    <s v="1988-05-12"/>
    <s v="14:39:00"/>
    <x v="9"/>
    <x v="36"/>
    <s v="Soyuz U | Cosmos 1942"/>
    <x v="122"/>
    <x v="3339"/>
    <x v="1"/>
    <n v="20"/>
    <n v="1660"/>
    <x v="0"/>
  </r>
  <r>
    <x v="55"/>
    <x v="121"/>
    <x v="8"/>
    <s v="Fri May 06, 1988 02:47 UTC"/>
    <s v="1988-05-06"/>
    <s v="02:47:00"/>
    <x v="9"/>
    <x v="36"/>
    <s v="Proton-K/Block-DM | Ekran 17"/>
    <x v="243"/>
    <x v="3340"/>
    <x v="1"/>
    <m/>
    <n v="0"/>
    <x v="0"/>
  </r>
  <r>
    <x v="55"/>
    <x v="22"/>
    <x v="8"/>
    <s v="Wed Apr 27, 1988 09:10 UTC"/>
    <s v="1988-04-27"/>
    <s v="09:10:00"/>
    <x v="10"/>
    <x v="36"/>
    <s v="Soyuz U | Cosmos 1941"/>
    <x v="122"/>
    <x v="3341"/>
    <x v="1"/>
    <n v="20"/>
    <n v="1660"/>
    <x v="0"/>
  </r>
  <r>
    <x v="55"/>
    <x v="45"/>
    <x v="8"/>
    <s v="Tue Apr 26, 1988 03:15 UTC"/>
    <s v="1988-04-26"/>
    <s v="03:15:00"/>
    <x v="10"/>
    <x v="36"/>
    <s v="Proton K/Block-DM-2 | Cosmos 1940"/>
    <x v="150"/>
    <x v="3342"/>
    <x v="1"/>
    <m/>
    <n v="0"/>
    <x v="0"/>
  </r>
  <r>
    <x v="54"/>
    <x v="118"/>
    <x v="1"/>
    <s v="Tue Apr 26, 1988 01:57 UTC"/>
    <s v="1988-04-26"/>
    <s v="01:57:00"/>
    <x v="10"/>
    <x v="36"/>
    <s v="Scout G1 | Transit-O 23 &amp; 32"/>
    <x v="259"/>
    <x v="3343"/>
    <x v="1"/>
    <m/>
    <n v="0"/>
    <x v="0"/>
  </r>
  <r>
    <x v="55"/>
    <x v="22"/>
    <x v="8"/>
    <s v="Wed Apr 20, 1988 05:48 UTC"/>
    <s v="1988-04-20"/>
    <s v="05:48:00"/>
    <x v="10"/>
    <x v="36"/>
    <s v="Vostok-2M | Cosmos 1939"/>
    <x v="267"/>
    <x v="3344"/>
    <x v="1"/>
    <m/>
    <n v="0"/>
    <x v="0"/>
  </r>
  <r>
    <x v="55"/>
    <x v="125"/>
    <x v="0"/>
    <s v="Thu Apr 14, 1988 16:59 UTC"/>
    <s v="1988-04-14"/>
    <s v="16:59:00"/>
    <x v="10"/>
    <x v="36"/>
    <s v="Soyuz U | Foton 4"/>
    <x v="122"/>
    <x v="3345"/>
    <x v="1"/>
    <n v="20"/>
    <n v="1660"/>
    <x v="0"/>
  </r>
  <r>
    <x v="55"/>
    <x v="85"/>
    <x v="0"/>
    <s v="Mon Apr 11, 1988 11:14 UTC"/>
    <s v="1988-04-11"/>
    <s v="11:14:00"/>
    <x v="10"/>
    <x v="36"/>
    <s v="Soyuz U | Cosmos 1938"/>
    <x v="122"/>
    <x v="3346"/>
    <x v="1"/>
    <n v="20"/>
    <n v="1660"/>
    <x v="0"/>
  </r>
  <r>
    <x v="55"/>
    <x v="69"/>
    <x v="0"/>
    <s v="Tue Apr 05, 1988 14:41 UTC"/>
    <s v="1988-04-05"/>
    <s v="14:41:00"/>
    <x v="10"/>
    <x v="36"/>
    <s v="Cosmos-3M | Cosmos 1937"/>
    <x v="161"/>
    <x v="3347"/>
    <x v="1"/>
    <m/>
    <n v="0"/>
    <x v="0"/>
  </r>
  <r>
    <x v="55"/>
    <x v="121"/>
    <x v="8"/>
    <s v="Thu Mar 31, 1988 04:18 UTC"/>
    <s v="1988-03-31"/>
    <s v="04:18:00"/>
    <x v="11"/>
    <x v="36"/>
    <s v="Proton-K/Block-DM | Gorizont 15"/>
    <x v="243"/>
    <x v="3348"/>
    <x v="1"/>
    <m/>
    <n v="0"/>
    <x v="0"/>
  </r>
  <r>
    <x v="55"/>
    <x v="71"/>
    <x v="8"/>
    <s v="Wed Mar 30, 1988 12:00 UTC"/>
    <s v="1988-03-30"/>
    <s v="12:00:00"/>
    <x v="11"/>
    <x v="36"/>
    <s v="Soyuz U | Cosmos 1936"/>
    <x v="122"/>
    <x v="3349"/>
    <x v="1"/>
    <n v="20"/>
    <n v="1660"/>
    <x v="0"/>
  </r>
  <r>
    <x v="57"/>
    <x v="130"/>
    <x v="20"/>
    <s v="Fri Mar 25, 1988 19:50 UTC"/>
    <s v="1988-03-25"/>
    <s v="19:50:00"/>
    <x v="11"/>
    <x v="36"/>
    <s v="Scout G1 | San Marco 5"/>
    <x v="259"/>
    <x v="3350"/>
    <x v="1"/>
    <m/>
    <n v="0"/>
    <x v="0"/>
  </r>
  <r>
    <x v="55"/>
    <x v="85"/>
    <x v="0"/>
    <s v="Thu Mar 24, 1988 14:09 UTC"/>
    <s v="1988-03-24"/>
    <s v="14:09:00"/>
    <x v="11"/>
    <x v="36"/>
    <s v="Soyuz U | Cosmos 1935"/>
    <x v="122"/>
    <x v="3351"/>
    <x v="1"/>
    <n v="20"/>
    <n v="1660"/>
    <x v="0"/>
  </r>
  <r>
    <x v="55"/>
    <x v="71"/>
    <x v="8"/>
    <s v="Wed Mar 23, 1988 21:05 UTC"/>
    <s v="1988-03-23"/>
    <s v="21:05:00"/>
    <x v="11"/>
    <x v="36"/>
    <s v="Soyuz U2 | Progress 35"/>
    <x v="251"/>
    <x v="3352"/>
    <x v="1"/>
    <n v="40"/>
    <n v="3320"/>
    <x v="0"/>
  </r>
  <r>
    <x v="55"/>
    <x v="90"/>
    <x v="0"/>
    <s v="Tue Mar 22, 1988 14:07 UTC"/>
    <s v="1988-03-22"/>
    <s v="14:07:00"/>
    <x v="11"/>
    <x v="36"/>
    <s v="Cosmos-3M | Cosmos 1934"/>
    <x v="161"/>
    <x v="3353"/>
    <x v="1"/>
    <m/>
    <n v="0"/>
    <x v="0"/>
  </r>
  <r>
    <x v="55"/>
    <x v="0"/>
    <x v="0"/>
    <s v="Thu Mar 17, 1988 20:55 UTC"/>
    <s v="1988-03-17"/>
    <s v="20:55:00"/>
    <x v="11"/>
    <x v="36"/>
    <s v="Molniya-M /Block ML | Molniya-1 nÂ°131"/>
    <x v="184"/>
    <x v="3354"/>
    <x v="1"/>
    <m/>
    <n v="0"/>
    <x v="0"/>
  </r>
  <r>
    <x v="55"/>
    <x v="22"/>
    <x v="8"/>
    <s v="Thu Mar 17, 1988 06:43 UTC"/>
    <s v="1988-03-17"/>
    <s v="06:43:00"/>
    <x v="11"/>
    <x v="36"/>
    <s v="Vostok-2M | IRS-1A"/>
    <x v="267"/>
    <x v="3355"/>
    <x v="1"/>
    <m/>
    <n v="0"/>
    <x v="0"/>
  </r>
  <r>
    <x v="55"/>
    <x v="95"/>
    <x v="0"/>
    <s v="Tue Mar 15, 1988 18:49 UTC"/>
    <s v="1988-03-15"/>
    <s v="18:49:00"/>
    <x v="11"/>
    <x v="36"/>
    <s v="Tsyklon-3 | Cosmos 1933"/>
    <x v="170"/>
    <x v="3356"/>
    <x v="1"/>
    <m/>
    <n v="0"/>
    <x v="0"/>
  </r>
  <r>
    <x v="55"/>
    <x v="127"/>
    <x v="8"/>
    <s v="Mon Mar 14, 1988 14:21 UTC"/>
    <s v="1988-03-14"/>
    <s v="14:21:00"/>
    <x v="11"/>
    <x v="36"/>
    <s v="Tsyklon-2 | Cosmos 1932"/>
    <x v="179"/>
    <x v="3357"/>
    <x v="1"/>
    <m/>
    <n v="0"/>
    <x v="0"/>
  </r>
  <r>
    <x v="21"/>
    <x v="126"/>
    <x v="11"/>
    <s v="Fri Mar 11, 1988 23:28 UTC"/>
    <s v="1988-03-11"/>
    <s v="23:28:00"/>
    <x v="11"/>
    <x v="36"/>
    <s v="Ariane 3 | Spacenet 3R, TÃ©lÃ©com 1C"/>
    <x v="279"/>
    <x v="3358"/>
    <x v="1"/>
    <m/>
    <n v="0"/>
    <x v="0"/>
  </r>
  <r>
    <x v="55"/>
    <x v="71"/>
    <x v="8"/>
    <s v="Fri Mar 11, 1988 06:38 UTC"/>
    <s v="1988-03-11"/>
    <s v="06:38:00"/>
    <x v="11"/>
    <x v="36"/>
    <s v="Molniya-M /Block ML | Molniya-1 nÂ°130"/>
    <x v="184"/>
    <x v="3359"/>
    <x v="1"/>
    <m/>
    <n v="0"/>
    <x v="0"/>
  </r>
  <r>
    <x v="55"/>
    <x v="90"/>
    <x v="0"/>
    <s v="Fri Mar 11, 1988 00:18 UTC"/>
    <s v="1988-03-11"/>
    <s v="00:18:00"/>
    <x v="11"/>
    <x v="36"/>
    <s v="Cosmos-3M | Cosmos 1924 to 1931"/>
    <x v="161"/>
    <x v="3360"/>
    <x v="1"/>
    <m/>
    <n v="0"/>
    <x v="0"/>
  </r>
  <r>
    <x v="55"/>
    <x v="0"/>
    <x v="0"/>
    <s v="Thu Mar 10, 1988 10:29 UTC"/>
    <s v="1988-03-10"/>
    <s v="10:29:00"/>
    <x v="11"/>
    <x v="36"/>
    <s v="Soyuz U | Cosmos 1923"/>
    <x v="122"/>
    <x v="3361"/>
    <x v="1"/>
    <n v="20"/>
    <n v="1660"/>
    <x v="0"/>
  </r>
  <r>
    <x v="2"/>
    <x v="3"/>
    <x v="3"/>
    <s v="Mon Mar 07, 1988 12:41 UTC"/>
    <s v="1988-03-07"/>
    <s v="12:41:00"/>
    <x v="11"/>
    <x v="36"/>
    <s v="Long March 3 | DFH-2A 02"/>
    <x v="222"/>
    <x v="3362"/>
    <x v="1"/>
    <m/>
    <n v="0"/>
    <x v="0"/>
  </r>
  <r>
    <x v="55"/>
    <x v="125"/>
    <x v="0"/>
    <s v="Fri Feb 26, 1988 09:31 UTC"/>
    <s v="1988-02-26"/>
    <s v="09:31:00"/>
    <x v="0"/>
    <x v="36"/>
    <s v="Molniya-M /Block 2BL | Cosmos 1922"/>
    <x v="159"/>
    <x v="3363"/>
    <x v="1"/>
    <m/>
    <n v="0"/>
    <x v="0"/>
  </r>
  <r>
    <x v="8"/>
    <x v="12"/>
    <x v="6"/>
    <s v="Fri Feb 19, 1988 10:05 UTC"/>
    <s v="1988-02-19"/>
    <s v="10:05:00"/>
    <x v="0"/>
    <x v="36"/>
    <s v="H-I UM-129A (9SO) | Sakura 3A"/>
    <x v="268"/>
    <x v="3364"/>
    <x v="1"/>
    <m/>
    <n v="0"/>
    <x v="0"/>
  </r>
  <r>
    <x v="55"/>
    <x v="71"/>
    <x v="8"/>
    <s v="Fri Feb 19, 1988 08:00 UTC"/>
    <s v="1988-02-19"/>
    <s v="08:00:00"/>
    <x v="0"/>
    <x v="36"/>
    <s v="Soyuz U | Cosmos 1921"/>
    <x v="122"/>
    <x v="3365"/>
    <x v="1"/>
    <n v="20"/>
    <n v="1660"/>
    <x v="0"/>
  </r>
  <r>
    <x v="55"/>
    <x v="85"/>
    <x v="0"/>
    <s v="Thu Feb 18, 1988 09:49 UTC"/>
    <s v="1988-02-18"/>
    <s v="09:49:00"/>
    <x v="0"/>
    <x v="36"/>
    <s v="Soyuz U | Cosmos 1920"/>
    <x v="122"/>
    <x v="3366"/>
    <x v="1"/>
    <n v="20"/>
    <n v="1660"/>
    <x v="0"/>
  </r>
  <r>
    <x v="55"/>
    <x v="45"/>
    <x v="8"/>
    <s v="Wed Feb 17, 1988 00:23 UTC"/>
    <s v="1988-02-17"/>
    <s v="00:23:00"/>
    <x v="0"/>
    <x v="36"/>
    <s v="Proton K/Block-DM-2 | Cosmos 1917, 1918 &amp; 1919"/>
    <x v="150"/>
    <x v="3367"/>
    <x v="1"/>
    <m/>
    <n v="0"/>
    <x v="2"/>
  </r>
  <r>
    <x v="54"/>
    <x v="87"/>
    <x v="1"/>
    <s v="Mon Feb 08, 1988 22:07 UTC"/>
    <s v="1988-02-08"/>
    <s v="22:07:00"/>
    <x v="0"/>
    <x v="36"/>
    <s v="Delta 3910 | Thrusted Vector Experiment (USA-30)"/>
    <x v="284"/>
    <x v="3368"/>
    <x v="1"/>
    <m/>
    <n v="0"/>
    <x v="0"/>
  </r>
  <r>
    <x v="55"/>
    <x v="22"/>
    <x v="8"/>
    <s v="Wed Feb 03, 1988 12:14 UTC"/>
    <s v="1988-02-03"/>
    <s v="12:14:00"/>
    <x v="0"/>
    <x v="36"/>
    <s v="Soyuz U | Cosmos 1916"/>
    <x v="122"/>
    <x v="3369"/>
    <x v="1"/>
    <n v="20"/>
    <n v="1660"/>
    <x v="0"/>
  </r>
  <r>
    <x v="52"/>
    <x v="115"/>
    <x v="1"/>
    <s v="Wed Feb 03, 1988 05:53 UTC"/>
    <s v="1988-02-03"/>
    <s v="05:53:00"/>
    <x v="0"/>
    <x v="36"/>
    <s v="Atlas-E/F Star-37S-ISS | DMSP 5D-2/F9 (USA-29)"/>
    <x v="253"/>
    <x v="3370"/>
    <x v="1"/>
    <m/>
    <n v="0"/>
    <x v="0"/>
  </r>
  <r>
    <x v="55"/>
    <x v="108"/>
    <x v="0"/>
    <s v="Sat Jan 30, 1988 10:59 UTC"/>
    <s v="1988-01-30"/>
    <s v="10:59:00"/>
    <x v="1"/>
    <x v="36"/>
    <s v="Tsyklon-3 | Meteor-2 nÂ°17"/>
    <x v="170"/>
    <x v="3371"/>
    <x v="1"/>
    <m/>
    <n v="0"/>
    <x v="0"/>
  </r>
  <r>
    <x v="55"/>
    <x v="71"/>
    <x v="8"/>
    <s v="Tue Jan 26, 1988 11:19 UTC"/>
    <s v="1988-01-26"/>
    <s v="11:19:00"/>
    <x v="1"/>
    <x v="36"/>
    <s v="Soyuz U | Cosmos 1915"/>
    <x v="122"/>
    <x v="3372"/>
    <x v="1"/>
    <n v="20"/>
    <n v="1660"/>
    <x v="0"/>
  </r>
  <r>
    <x v="55"/>
    <x v="71"/>
    <x v="8"/>
    <s v="Wed Jan 20, 1988 22:51 UTC"/>
    <s v="1988-01-20"/>
    <s v="22:51:00"/>
    <x v="1"/>
    <x v="36"/>
    <s v="Soyuz U2 | Progress 34"/>
    <x v="251"/>
    <x v="3373"/>
    <x v="1"/>
    <n v="40"/>
    <n v="3320"/>
    <x v="0"/>
  </r>
  <r>
    <x v="55"/>
    <x v="121"/>
    <x v="8"/>
    <s v="Mon Jan 18, 1988 09:58 UTC"/>
    <s v="1988-01-18"/>
    <s v="09:58:00"/>
    <x v="1"/>
    <x v="36"/>
    <s v="Proton K/Block-DM-2 | Gorizont nÂ°25L"/>
    <x v="150"/>
    <x v="3374"/>
    <x v="1"/>
    <m/>
    <n v="0"/>
    <x v="2"/>
  </r>
  <r>
    <x v="55"/>
    <x v="108"/>
    <x v="0"/>
    <s v="Fri Jan 15, 1988 03:49 UTC"/>
    <s v="1988-01-15"/>
    <s v="03:49:00"/>
    <x v="1"/>
    <x v="36"/>
    <s v="Tsyklon-3 | Cosmos 1909 to 1914"/>
    <x v="170"/>
    <x v="3375"/>
    <x v="1"/>
    <m/>
    <n v="0"/>
    <x v="0"/>
  </r>
  <r>
    <x v="55"/>
    <x v="95"/>
    <x v="0"/>
    <s v="Wed Jan 06, 1988 07:40 UTC"/>
    <s v="1988-01-06"/>
    <s v="07:40:00"/>
    <x v="1"/>
    <x v="36"/>
    <s v="Tsyklon-3 | Cosmos 1908"/>
    <x v="170"/>
    <x v="3376"/>
    <x v="1"/>
    <m/>
    <n v="0"/>
    <x v="0"/>
  </r>
  <r>
    <x v="55"/>
    <x v="0"/>
    <x v="0"/>
    <s v="Tue Dec 29, 1987 11:40 UTC"/>
    <s v="1987-12-29"/>
    <s v="11:40:00"/>
    <x v="2"/>
    <x v="37"/>
    <s v="Soyuz U | Cosmos 1907"/>
    <x v="122"/>
    <x v="3377"/>
    <x v="1"/>
    <n v="20"/>
    <n v="1660"/>
    <x v="0"/>
  </r>
  <r>
    <x v="55"/>
    <x v="45"/>
    <x v="8"/>
    <s v="Sun Dec 27, 1987 11:25 UTC"/>
    <s v="1987-12-27"/>
    <s v="11:25:00"/>
    <x v="2"/>
    <x v="37"/>
    <s v="Proton K/Block-DM-2 | Ekran-M 1"/>
    <x v="150"/>
    <x v="3378"/>
    <x v="1"/>
    <m/>
    <n v="0"/>
    <x v="0"/>
  </r>
  <r>
    <x v="55"/>
    <x v="85"/>
    <x v="0"/>
    <s v="Sat Dec 26, 1987 11:30 UTC"/>
    <s v="1987-12-26"/>
    <s v="11:30:00"/>
    <x v="2"/>
    <x v="37"/>
    <s v="Soyuz U | Cosmos 1906"/>
    <x v="122"/>
    <x v="3379"/>
    <x v="1"/>
    <n v="20"/>
    <n v="1660"/>
    <x v="0"/>
  </r>
  <r>
    <x v="55"/>
    <x v="22"/>
    <x v="8"/>
    <s v="Fri Dec 25, 1987 08:44 UTC"/>
    <s v="1987-12-25"/>
    <s v="08:44:00"/>
    <x v="2"/>
    <x v="37"/>
    <s v="Soyuz U | Cosmos 1905"/>
    <x v="122"/>
    <x v="3380"/>
    <x v="1"/>
    <n v="20"/>
    <n v="1660"/>
    <x v="0"/>
  </r>
  <r>
    <x v="55"/>
    <x v="69"/>
    <x v="0"/>
    <s v="Wed Dec 23, 1987 20:22 UTC"/>
    <s v="1987-12-23"/>
    <s v="20:22:00"/>
    <x v="2"/>
    <x v="37"/>
    <s v="Cosmos-3M | Cosmos 1904"/>
    <x v="161"/>
    <x v="3381"/>
    <x v="1"/>
    <m/>
    <n v="0"/>
    <x v="0"/>
  </r>
  <r>
    <x v="55"/>
    <x v="125"/>
    <x v="0"/>
    <s v="Mon Dec 21, 1987 22:35 UTC"/>
    <s v="1987-12-21"/>
    <s v="22:35:00"/>
    <x v="2"/>
    <x v="37"/>
    <s v="Molniya-M /Block 2BL | Cosmos 1903"/>
    <x v="159"/>
    <x v="3382"/>
    <x v="1"/>
    <m/>
    <n v="0"/>
    <x v="0"/>
  </r>
  <r>
    <x v="55"/>
    <x v="71"/>
    <x v="8"/>
    <s v="Mon Dec 21, 1987 11:18 UTC"/>
    <s v="1987-12-21"/>
    <s v="11:18:00"/>
    <x v="2"/>
    <x v="37"/>
    <s v="Soyuz U2 | Soyuz TM-4"/>
    <x v="251"/>
    <x v="3383"/>
    <x v="1"/>
    <n v="40"/>
    <n v="3320"/>
    <x v="0"/>
  </r>
  <r>
    <x v="55"/>
    <x v="129"/>
    <x v="0"/>
    <s v="Sun Dec 20, 1987"/>
    <s v="1987-12-20"/>
    <s v="00:00:00"/>
    <x v="2"/>
    <x v="37"/>
    <s v="K65M-RB5 | BOR-4 nÂ°407"/>
    <x v="283"/>
    <x v="3384"/>
    <x v="1"/>
    <m/>
    <n v="0"/>
    <x v="0"/>
  </r>
  <r>
    <x v="55"/>
    <x v="69"/>
    <x v="0"/>
    <s v="Tue Dec 15, 1987 13:30 UTC"/>
    <s v="1987-12-15"/>
    <s v="13:30:00"/>
    <x v="2"/>
    <x v="37"/>
    <s v="Cosmos-3M | Cosmos 1902"/>
    <x v="161"/>
    <x v="3385"/>
    <x v="1"/>
    <m/>
    <n v="0"/>
    <x v="0"/>
  </r>
  <r>
    <x v="55"/>
    <x v="22"/>
    <x v="8"/>
    <s v="Mon Dec 14, 1987 11:29 UTC"/>
    <s v="1987-12-14"/>
    <s v="11:29:00"/>
    <x v="2"/>
    <x v="37"/>
    <s v="Soyuz U | Cosmos 1901"/>
    <x v="122"/>
    <x v="3386"/>
    <x v="1"/>
    <n v="20"/>
    <n v="1660"/>
    <x v="0"/>
  </r>
  <r>
    <x v="55"/>
    <x v="96"/>
    <x v="8"/>
    <s v="Sat Dec 12, 1987 05:40 UTC"/>
    <s v="1987-12-12"/>
    <s v="05:40:00"/>
    <x v="2"/>
    <x v="37"/>
    <s v="Tsyklon-2 | Cosmos 1900"/>
    <x v="179"/>
    <x v="3387"/>
    <x v="1"/>
    <m/>
    <n v="0"/>
    <x v="0"/>
  </r>
  <r>
    <x v="55"/>
    <x v="121"/>
    <x v="8"/>
    <s v="Thu Dec 10, 1987 11:30 UTC"/>
    <s v="1987-12-10"/>
    <s v="11:30:00"/>
    <x v="2"/>
    <x v="37"/>
    <s v="Proton K/Block-DM-2 | Raduga 21"/>
    <x v="150"/>
    <x v="3388"/>
    <x v="1"/>
    <m/>
    <n v="0"/>
    <x v="0"/>
  </r>
  <r>
    <x v="55"/>
    <x v="22"/>
    <x v="8"/>
    <s v="Mon Dec 07, 1987 08:50 UTC"/>
    <s v="1987-12-07"/>
    <s v="08:50:00"/>
    <x v="2"/>
    <x v="37"/>
    <s v="Soyuz U | Cosmos 1899"/>
    <x v="122"/>
    <x v="3389"/>
    <x v="1"/>
    <n v="20"/>
    <n v="1660"/>
    <x v="0"/>
  </r>
  <r>
    <x v="55"/>
    <x v="90"/>
    <x v="0"/>
    <s v="Tue Dec 01, 1987 14:15 UTC"/>
    <s v="1987-12-01"/>
    <s v="14:15:00"/>
    <x v="2"/>
    <x v="37"/>
    <s v="Cosmos-3M | Cosmos 1898"/>
    <x v="161"/>
    <x v="3390"/>
    <x v="1"/>
    <m/>
    <n v="0"/>
    <x v="0"/>
  </r>
  <r>
    <x v="53"/>
    <x v="1"/>
    <x v="1"/>
    <s v="Sun Nov 29, 1987 03:27 UTC"/>
    <s v="1987-11-29"/>
    <s v="03:27:00"/>
    <x v="3"/>
    <x v="37"/>
    <s v="Titan 34D | DSP-13 (USA-28)"/>
    <x v="278"/>
    <x v="3391"/>
    <x v="1"/>
    <m/>
    <n v="0"/>
    <x v="0"/>
  </r>
  <r>
    <x v="55"/>
    <x v="45"/>
    <x v="8"/>
    <s v="Thu Nov 26, 1987 13:28 UTC"/>
    <s v="1987-11-26"/>
    <s v="13:28:00"/>
    <x v="3"/>
    <x v="37"/>
    <s v="Proton K/Block-DM-2 | Cosmos 1897"/>
    <x v="150"/>
    <x v="3392"/>
    <x v="1"/>
    <m/>
    <n v="0"/>
    <x v="0"/>
  </r>
  <r>
    <x v="21"/>
    <x v="107"/>
    <x v="11"/>
    <s v="Sat Nov 21, 1987 02:19 UTC"/>
    <s v="1987-11-21"/>
    <s v="02:19:00"/>
    <x v="3"/>
    <x v="37"/>
    <s v="Ariane 2 | TVSAT-1"/>
    <x v="280"/>
    <x v="3393"/>
    <x v="1"/>
    <m/>
    <n v="0"/>
    <x v="0"/>
  </r>
  <r>
    <x v="55"/>
    <x v="71"/>
    <x v="8"/>
    <s v="Fri Nov 20, 1987 23:47 UTC"/>
    <s v="1987-11-20"/>
    <s v="23:47:00"/>
    <x v="3"/>
    <x v="37"/>
    <s v="Soyuz U2 | Progress 33"/>
    <x v="251"/>
    <x v="3394"/>
    <x v="1"/>
    <n v="40"/>
    <n v="3320"/>
    <x v="0"/>
  </r>
  <r>
    <x v="55"/>
    <x v="71"/>
    <x v="8"/>
    <s v="Sat Nov 14, 1987 09:29 UTC"/>
    <s v="1987-11-14"/>
    <s v="09:29:00"/>
    <x v="3"/>
    <x v="37"/>
    <s v="Soyuz U | Cosmos 1896"/>
    <x v="122"/>
    <x v="3395"/>
    <x v="1"/>
    <n v="20"/>
    <n v="1660"/>
    <x v="0"/>
  </r>
  <r>
    <x v="55"/>
    <x v="22"/>
    <x v="8"/>
    <s v="Wed Nov 11, 1987 09:04 UTC"/>
    <s v="1987-11-11"/>
    <s v="09:04:00"/>
    <x v="3"/>
    <x v="37"/>
    <s v="Soyuz U | Cosmos 1895"/>
    <x v="122"/>
    <x v="3396"/>
    <x v="1"/>
    <n v="20"/>
    <n v="1660"/>
    <x v="0"/>
  </r>
  <r>
    <x v="55"/>
    <x v="121"/>
    <x v="8"/>
    <s v="Wed Oct 28, 1987 15:15 UTC"/>
    <s v="1987-10-28"/>
    <s v="15:15:00"/>
    <x v="4"/>
    <x v="37"/>
    <s v="Proton K/Block-DM-2 | Cosmos 1894"/>
    <x v="150"/>
    <x v="3397"/>
    <x v="1"/>
    <m/>
    <n v="0"/>
    <x v="0"/>
  </r>
  <r>
    <x v="53"/>
    <x v="5"/>
    <x v="1"/>
    <s v="Mon Oct 26, 1987 21:32 UTC"/>
    <s v="1987-10-26"/>
    <s v="21:32:00"/>
    <x v="4"/>
    <x v="37"/>
    <s v="Titan 34D | KH-11 8 (USA-27)"/>
    <x v="278"/>
    <x v="3398"/>
    <x v="1"/>
    <m/>
    <n v="0"/>
    <x v="0"/>
  </r>
  <r>
    <x v="55"/>
    <x v="85"/>
    <x v="0"/>
    <s v="Thu Oct 22, 1987 14:24 UTC"/>
    <s v="1987-10-22"/>
    <s v="14:24:00"/>
    <x v="4"/>
    <x v="37"/>
    <s v="Soyuz U | Cosmos 1893"/>
    <x v="122"/>
    <x v="3399"/>
    <x v="1"/>
    <n v="20"/>
    <n v="1660"/>
    <x v="0"/>
  </r>
  <r>
    <x v="55"/>
    <x v="108"/>
    <x v="0"/>
    <s v="Tue Oct 20, 1987 09:08 UTC"/>
    <s v="1987-10-20"/>
    <s v="09:08:00"/>
    <x v="4"/>
    <x v="37"/>
    <s v="Tsyklon-3 | Cosmos 1892"/>
    <x v="170"/>
    <x v="3400"/>
    <x v="1"/>
    <m/>
    <n v="0"/>
    <x v="0"/>
  </r>
  <r>
    <x v="55"/>
    <x v="69"/>
    <x v="0"/>
    <s v="Wed Oct 14, 1987 12:35 UTC"/>
    <s v="1987-10-14"/>
    <s v="12:35:00"/>
    <x v="4"/>
    <x v="37"/>
    <s v="Cosmos-3M | Cosmos 1891"/>
    <x v="161"/>
    <x v="3401"/>
    <x v="1"/>
    <m/>
    <n v="0"/>
    <x v="0"/>
  </r>
  <r>
    <x v="55"/>
    <x v="127"/>
    <x v="8"/>
    <s v="Sat Oct 10, 1987 21:48 UTC"/>
    <s v="1987-10-10"/>
    <s v="21:48:00"/>
    <x v="4"/>
    <x v="37"/>
    <s v="Tsyklon-2 | Cosmos 1890"/>
    <x v="179"/>
    <x v="3402"/>
    <x v="1"/>
    <m/>
    <n v="0"/>
    <x v="0"/>
  </r>
  <r>
    <x v="55"/>
    <x v="71"/>
    <x v="8"/>
    <s v="Fri Oct 09, 1987 08:30 UTC"/>
    <s v="1987-10-09"/>
    <s v="08:30:00"/>
    <x v="4"/>
    <x v="37"/>
    <s v="Soyuz U | Cosmos 1889"/>
    <x v="122"/>
    <x v="3403"/>
    <x v="1"/>
    <n v="20"/>
    <n v="1660"/>
    <x v="0"/>
  </r>
  <r>
    <x v="55"/>
    <x v="45"/>
    <x v="8"/>
    <s v="Thu Oct 01, 1987 17:09 UTC"/>
    <s v="1987-10-01"/>
    <s v="17:09:00"/>
    <x v="4"/>
    <x v="37"/>
    <s v="Proton K/Block-DM-2 | Cosmos 1888"/>
    <x v="150"/>
    <x v="3404"/>
    <x v="1"/>
    <m/>
    <n v="0"/>
    <x v="0"/>
  </r>
  <r>
    <x v="55"/>
    <x v="125"/>
    <x v="0"/>
    <s v="Tue Sep 29, 1987 12:49 UTC"/>
    <s v="1987-09-29"/>
    <s v="12:49:00"/>
    <x v="5"/>
    <x v="37"/>
    <s v="Soyuz U | Cosmos 1887"/>
    <x v="122"/>
    <x v="3405"/>
    <x v="1"/>
    <n v="20"/>
    <n v="1660"/>
    <x v="0"/>
  </r>
  <r>
    <x v="55"/>
    <x v="71"/>
    <x v="8"/>
    <s v="Wed Sep 23, 1987 23:43 UTC"/>
    <s v="1987-09-23"/>
    <s v="23:43:00"/>
    <x v="5"/>
    <x v="37"/>
    <s v="Soyuz U2 | Progress 32"/>
    <x v="251"/>
    <x v="3406"/>
    <x v="1"/>
    <n v="40"/>
    <n v="3320"/>
    <x v="0"/>
  </r>
  <r>
    <x v="55"/>
    <x v="125"/>
    <x v="0"/>
    <s v="Thu Sep 17, 1987 14:59 UTC"/>
    <s v="1987-09-17"/>
    <s v="14:59:00"/>
    <x v="5"/>
    <x v="37"/>
    <s v="Soyuz U | Cosmos 1886"/>
    <x v="122"/>
    <x v="3407"/>
    <x v="1"/>
    <n v="20"/>
    <n v="1660"/>
    <x v="0"/>
  </r>
  <r>
    <x v="54"/>
    <x v="118"/>
    <x v="1"/>
    <s v="Wed Sep 16, 1987 19:22 UTC"/>
    <s v="1987-09-16"/>
    <s v="19:22:00"/>
    <x v="5"/>
    <x v="37"/>
    <s v="Scout G1 | Transit-O 27 &amp; 29"/>
    <x v="259"/>
    <x v="3408"/>
    <x v="1"/>
    <m/>
    <n v="0"/>
    <x v="0"/>
  </r>
  <r>
    <x v="55"/>
    <x v="121"/>
    <x v="8"/>
    <s v="Wed Sep 16, 1987 02:53 UTC"/>
    <s v="1987-09-16"/>
    <s v="02:53:00"/>
    <x v="5"/>
    <x v="37"/>
    <s v="Proton K/Block-DM-2 | Cosmos 1883, 1884 &amp; 1885"/>
    <x v="150"/>
    <x v="3409"/>
    <x v="1"/>
    <m/>
    <n v="0"/>
    <x v="0"/>
  </r>
  <r>
    <x v="21"/>
    <x v="126"/>
    <x v="11"/>
    <s v="Wed Sep 16, 1987 00:45 UTC"/>
    <s v="1987-09-16"/>
    <s v="00:45:00"/>
    <x v="5"/>
    <x v="37"/>
    <s v="Ariane 3 | Aussat-A3, Eutelsat 1-F4"/>
    <x v="279"/>
    <x v="3410"/>
    <x v="1"/>
    <m/>
    <n v="0"/>
    <x v="0"/>
  </r>
  <r>
    <x v="55"/>
    <x v="0"/>
    <x v="0"/>
    <s v="Tue Sep 15, 1987 10:29 UTC"/>
    <s v="1987-09-15"/>
    <s v="10:29:00"/>
    <x v="5"/>
    <x v="37"/>
    <s v="Soyuz U | Cosmos 1882"/>
    <x v="122"/>
    <x v="3411"/>
    <x v="1"/>
    <n v="20"/>
    <n v="1660"/>
    <x v="0"/>
  </r>
  <r>
    <x v="55"/>
    <x v="71"/>
    <x v="8"/>
    <s v="Fri Sep 11, 1987 02:06 UTC"/>
    <s v="1987-09-11"/>
    <s v="02:06:00"/>
    <x v="5"/>
    <x v="37"/>
    <s v="Soyuz U | Cosmos 1881"/>
    <x v="122"/>
    <x v="3412"/>
    <x v="1"/>
    <n v="20"/>
    <n v="1660"/>
    <x v="0"/>
  </r>
  <r>
    <x v="2"/>
    <x v="113"/>
    <x v="3"/>
    <s v="Wed Sep 09, 1987 07:15 UTC"/>
    <s v="1987-09-09"/>
    <s v="07:15:00"/>
    <x v="5"/>
    <x v="37"/>
    <s v="Long March 2C | FSW-1 1"/>
    <x v="3"/>
    <x v="3413"/>
    <x v="0"/>
    <n v="30.8"/>
    <n v="2556.4"/>
    <x v="0"/>
  </r>
  <r>
    <x v="55"/>
    <x v="108"/>
    <x v="0"/>
    <s v="Mon Sep 07, 1987 23:50 UTC"/>
    <s v="1987-09-07"/>
    <s v="23:50:00"/>
    <x v="5"/>
    <x v="37"/>
    <s v="Tsyklon-3 | Cosmos 1875 to 1880"/>
    <x v="170"/>
    <x v="3414"/>
    <x v="1"/>
    <m/>
    <n v="0"/>
    <x v="0"/>
  </r>
  <r>
    <x v="55"/>
    <x v="45"/>
    <x v="8"/>
    <s v="Thu Sep 03, 1987 19:26 UTC"/>
    <s v="1987-09-03"/>
    <s v="19:26:00"/>
    <x v="5"/>
    <x v="37"/>
    <s v="Proton-K/Block-DM | Ekran 16"/>
    <x v="243"/>
    <x v="3415"/>
    <x v="1"/>
    <m/>
    <n v="0"/>
    <x v="0"/>
  </r>
  <r>
    <x v="55"/>
    <x v="0"/>
    <x v="0"/>
    <s v="Thu Sep 03, 1987 10:24 UTC"/>
    <s v="1987-09-03"/>
    <s v="10:24:00"/>
    <x v="5"/>
    <x v="37"/>
    <s v="Soyuz U | Cosmos 1874"/>
    <x v="122"/>
    <x v="3416"/>
    <x v="1"/>
    <n v="20"/>
    <n v="1660"/>
    <x v="0"/>
  </r>
  <r>
    <x v="55"/>
    <x v="75"/>
    <x v="8"/>
    <s v="Fri Aug 28, 1987 08:20 UTC"/>
    <s v="1987-08-28"/>
    <s v="08:20:00"/>
    <x v="6"/>
    <x v="37"/>
    <s v="Zenit-2 | Cosmos 1873"/>
    <x v="175"/>
    <x v="3417"/>
    <x v="1"/>
    <m/>
    <n v="0"/>
    <x v="0"/>
  </r>
  <r>
    <x v="55"/>
    <x v="129"/>
    <x v="0"/>
    <s v="Thu Aug 27, 1987"/>
    <s v="1987-08-27"/>
    <s v="00:00:00"/>
    <x v="6"/>
    <x v="37"/>
    <s v="K65M-RB5 | BOR-5 nÂ°504"/>
    <x v="283"/>
    <x v="3418"/>
    <x v="1"/>
    <m/>
    <n v="0"/>
    <x v="0"/>
  </r>
  <r>
    <x v="8"/>
    <x v="12"/>
    <x v="6"/>
    <s v="Thu Aug 27, 1987 09:20 UTC"/>
    <s v="1987-08-27"/>
    <s v="09:20:00"/>
    <x v="6"/>
    <x v="37"/>
    <s v="H-I UM-129A (9SO) | Kiku 5"/>
    <x v="268"/>
    <x v="3419"/>
    <x v="1"/>
    <m/>
    <n v="0"/>
    <x v="0"/>
  </r>
  <r>
    <x v="55"/>
    <x v="0"/>
    <x v="0"/>
    <s v="Wed Aug 19, 1987 06:59 UTC"/>
    <s v="1987-08-19"/>
    <s v="06:59:00"/>
    <x v="6"/>
    <x v="37"/>
    <s v="Soyuz U | Cosmos 1872"/>
    <x v="122"/>
    <x v="3420"/>
    <x v="1"/>
    <n v="20"/>
    <n v="1660"/>
    <x v="0"/>
  </r>
  <r>
    <x v="55"/>
    <x v="108"/>
    <x v="0"/>
    <s v="Tue Aug 18, 1987 02:26 UTC"/>
    <s v="1987-08-18"/>
    <s v="02:26:00"/>
    <x v="6"/>
    <x v="37"/>
    <s v="Tsyklon-3 | Meteor-2 nÂ°16"/>
    <x v="170"/>
    <x v="3421"/>
    <x v="1"/>
    <m/>
    <n v="0"/>
    <x v="0"/>
  </r>
  <r>
    <x v="2"/>
    <x v="113"/>
    <x v="3"/>
    <s v="Wed Aug 05, 1987 06:39 UTC"/>
    <s v="1987-08-05"/>
    <s v="06:39:00"/>
    <x v="6"/>
    <x v="37"/>
    <s v="Long March 2C | FSW-0 9"/>
    <x v="3"/>
    <x v="3422"/>
    <x v="0"/>
    <n v="30.8"/>
    <n v="2556.4"/>
    <x v="0"/>
  </r>
  <r>
    <x v="55"/>
    <x v="71"/>
    <x v="8"/>
    <s v="Mon Aug 03, 1987 20:44 UTC"/>
    <s v="1987-08-03"/>
    <s v="20:44:00"/>
    <x v="6"/>
    <x v="37"/>
    <s v="Soyuz U2 | Progress 31"/>
    <x v="251"/>
    <x v="3423"/>
    <x v="1"/>
    <n v="40"/>
    <n v="3320"/>
    <x v="0"/>
  </r>
  <r>
    <x v="55"/>
    <x v="75"/>
    <x v="8"/>
    <s v="Sat Aug 01, 1987 03:59 UTC"/>
    <s v="1987-08-01"/>
    <s v="03:59:00"/>
    <x v="6"/>
    <x v="37"/>
    <s v="Zenit-2 | Cosmos 1871"/>
    <x v="175"/>
    <x v="3424"/>
    <x v="1"/>
    <m/>
    <n v="0"/>
    <x v="0"/>
  </r>
  <r>
    <x v="55"/>
    <x v="121"/>
    <x v="8"/>
    <s v="Sat Jul 25, 1987 09:00 UTC"/>
    <s v="1987-07-25"/>
    <s v="09:00:00"/>
    <x v="7"/>
    <x v="37"/>
    <s v="Proton-K | Cosmos 1870"/>
    <x v="221"/>
    <x v="3425"/>
    <x v="1"/>
    <m/>
    <n v="0"/>
    <x v="0"/>
  </r>
  <r>
    <x v="55"/>
    <x v="71"/>
    <x v="8"/>
    <s v="Wed Jul 22, 1987 01:59 UTC"/>
    <s v="1987-07-22"/>
    <s v="01:59:00"/>
    <x v="7"/>
    <x v="37"/>
    <s v="Soyuz U2 | Soyuz TM-3"/>
    <x v="251"/>
    <x v="3426"/>
    <x v="1"/>
    <n v="40"/>
    <n v="3320"/>
    <x v="0"/>
  </r>
  <r>
    <x v="55"/>
    <x v="95"/>
    <x v="0"/>
    <s v="Thu Jul 16, 1987 04:25 UTC"/>
    <s v="1987-07-16"/>
    <s v="04:25:00"/>
    <x v="7"/>
    <x v="37"/>
    <s v="Tsyklon-3 | Cosmos 1869"/>
    <x v="170"/>
    <x v="3427"/>
    <x v="1"/>
    <m/>
    <n v="0"/>
    <x v="0"/>
  </r>
  <r>
    <x v="55"/>
    <x v="124"/>
    <x v="0"/>
    <s v="Tue Jul 14, 1987 14:00 UTC"/>
    <s v="1987-07-14"/>
    <s v="14:00:00"/>
    <x v="7"/>
    <x v="37"/>
    <s v="Cosmos-3M | Cosmos 1868"/>
    <x v="161"/>
    <x v="3428"/>
    <x v="1"/>
    <m/>
    <n v="0"/>
    <x v="0"/>
  </r>
  <r>
    <x v="55"/>
    <x v="96"/>
    <x v="8"/>
    <s v="Fri Jul 10, 1987 15:35 UTC"/>
    <s v="1987-07-10"/>
    <s v="15:35:00"/>
    <x v="7"/>
    <x v="37"/>
    <s v="Tsyklon-2 | Cosmos 1867"/>
    <x v="179"/>
    <x v="3429"/>
    <x v="1"/>
    <m/>
    <n v="0"/>
    <x v="0"/>
  </r>
  <r>
    <x v="55"/>
    <x v="85"/>
    <x v="0"/>
    <s v="Thu Jul 09, 1987 16:09 UTC"/>
    <s v="1987-07-09"/>
    <s v="16:09:00"/>
    <x v="7"/>
    <x v="37"/>
    <s v="Soyuz U | Cosmos 1866"/>
    <x v="122"/>
    <x v="3430"/>
    <x v="1"/>
    <n v="20"/>
    <n v="1660"/>
    <x v="0"/>
  </r>
  <r>
    <x v="55"/>
    <x v="71"/>
    <x v="8"/>
    <s v="Wed Jul 08, 1987 10:59 UTC"/>
    <s v="1987-07-08"/>
    <s v="10:59:00"/>
    <x v="7"/>
    <x v="37"/>
    <s v="Soyuz U | Cosmos 1865"/>
    <x v="122"/>
    <x v="3431"/>
    <x v="1"/>
    <n v="20"/>
    <n v="1660"/>
    <x v="0"/>
  </r>
  <r>
    <x v="55"/>
    <x v="124"/>
    <x v="0"/>
    <s v="Mon Jul 06, 1987 21:59 UTC"/>
    <s v="1987-07-06"/>
    <s v="21:59:00"/>
    <x v="7"/>
    <x v="37"/>
    <s v="Cosmos-3M | Cosmos 1864"/>
    <x v="161"/>
    <x v="3432"/>
    <x v="1"/>
    <m/>
    <n v="0"/>
    <x v="0"/>
  </r>
  <r>
    <x v="55"/>
    <x v="125"/>
    <x v="0"/>
    <s v="Sat Jul 04, 1987 12:25 UTC"/>
    <s v="1987-07-04"/>
    <s v="12:25:00"/>
    <x v="7"/>
    <x v="37"/>
    <s v="Soyuz U | Cosmos 1863"/>
    <x v="122"/>
    <x v="3433"/>
    <x v="1"/>
    <n v="20"/>
    <n v="1660"/>
    <x v="0"/>
  </r>
  <r>
    <x v="55"/>
    <x v="95"/>
    <x v="0"/>
    <s v="Wed Jul 01, 1987 19:35 UTC"/>
    <s v="1987-07-01"/>
    <s v="19:35:00"/>
    <x v="7"/>
    <x v="37"/>
    <s v="Tsyklon-3 | Cosmos 1862"/>
    <x v="170"/>
    <x v="3434"/>
    <x v="1"/>
    <m/>
    <n v="0"/>
    <x v="0"/>
  </r>
  <r>
    <x v="55"/>
    <x v="90"/>
    <x v="0"/>
    <s v="Tue Jun 23, 1987 07:37 UTC"/>
    <s v="1987-06-23"/>
    <s v="07:37:00"/>
    <x v="8"/>
    <x v="37"/>
    <s v="Cosmos-3M | Cosmos 1861"/>
    <x v="161"/>
    <x v="3435"/>
    <x v="1"/>
    <m/>
    <n v="0"/>
    <x v="0"/>
  </r>
  <r>
    <x v="52"/>
    <x v="115"/>
    <x v="1"/>
    <s v="Sat Jun 20, 1987 02:34 UTC"/>
    <s v="1987-06-20"/>
    <s v="02:34:00"/>
    <x v="8"/>
    <x v="37"/>
    <s v="Atlas-E/F Star-37S-ISS | DMSP 5D-2/F8 (USA-26)"/>
    <x v="253"/>
    <x v="3436"/>
    <x v="1"/>
    <m/>
    <n v="0"/>
    <x v="0"/>
  </r>
  <r>
    <x v="55"/>
    <x v="127"/>
    <x v="8"/>
    <s v="Thu Jun 18, 1987 21:33 UTC"/>
    <s v="1987-06-18"/>
    <s v="21:33:00"/>
    <x v="8"/>
    <x v="37"/>
    <s v="Tsyklon-2 | Cosmos 1860"/>
    <x v="179"/>
    <x v="3437"/>
    <x v="1"/>
    <m/>
    <n v="0"/>
    <x v="0"/>
  </r>
  <r>
    <x v="55"/>
    <x v="30"/>
    <x v="0"/>
    <s v="Thu Jun 18, 1987 07:24 UTC"/>
    <s v="1987-06-18"/>
    <s v="07:24:00"/>
    <x v="8"/>
    <x v="37"/>
    <s v="Soyuz U | Resurs-F1 nÂ°33"/>
    <x v="122"/>
    <x v="3438"/>
    <x v="1"/>
    <n v="20"/>
    <n v="1660"/>
    <x v="2"/>
  </r>
  <r>
    <x v="55"/>
    <x v="90"/>
    <x v="0"/>
    <s v="Tue Jun 16, 1987 17:51 UTC"/>
    <s v="1987-06-16"/>
    <s v="17:51:00"/>
    <x v="8"/>
    <x v="37"/>
    <s v="Cosmos-3M | Cosmos 1852 to 1859"/>
    <x v="161"/>
    <x v="3439"/>
    <x v="1"/>
    <m/>
    <n v="0"/>
    <x v="0"/>
  </r>
  <r>
    <x v="55"/>
    <x v="0"/>
    <x v="0"/>
    <s v="Fri Jun 12, 1987 07:40 UTC"/>
    <s v="1987-06-12"/>
    <s v="07:40:00"/>
    <x v="8"/>
    <x v="37"/>
    <s v="Molniya-M /Block 2BL | Cosmos 1851"/>
    <x v="159"/>
    <x v="3440"/>
    <x v="1"/>
    <m/>
    <n v="0"/>
    <x v="0"/>
  </r>
  <r>
    <x v="55"/>
    <x v="90"/>
    <x v="0"/>
    <s v="Tue Jun 09, 1987 14:45 UTC"/>
    <s v="1987-06-09"/>
    <s v="14:45:00"/>
    <x v="8"/>
    <x v="37"/>
    <s v="Cosmos-3M | Cosmos 1850"/>
    <x v="161"/>
    <x v="3441"/>
    <x v="1"/>
    <m/>
    <n v="0"/>
    <x v="0"/>
  </r>
  <r>
    <x v="55"/>
    <x v="85"/>
    <x v="0"/>
    <s v="Thu Jun 04, 1987 18:50 UTC"/>
    <s v="1987-06-04"/>
    <s v="18:50:00"/>
    <x v="8"/>
    <x v="37"/>
    <s v="Molniya-M /Block 2BL | Cosmos 1849"/>
    <x v="159"/>
    <x v="3442"/>
    <x v="1"/>
    <m/>
    <n v="0"/>
    <x v="0"/>
  </r>
  <r>
    <x v="55"/>
    <x v="0"/>
    <x v="0"/>
    <s v="Thu May 28, 1987 12:44 UTC"/>
    <s v="1987-05-28"/>
    <s v="12:44:00"/>
    <x v="9"/>
    <x v="37"/>
    <s v="Soyuz U | Cosmos 1848"/>
    <x v="122"/>
    <x v="3443"/>
    <x v="1"/>
    <n v="20"/>
    <n v="1660"/>
    <x v="0"/>
  </r>
  <r>
    <x v="55"/>
    <x v="85"/>
    <x v="0"/>
    <s v="Tue May 26, 1987 13:39 UTC"/>
    <s v="1987-05-26"/>
    <s v="13:39:00"/>
    <x v="9"/>
    <x v="37"/>
    <s v="Soyuz U | Cosmos 1847"/>
    <x v="122"/>
    <x v="3444"/>
    <x v="1"/>
    <n v="20"/>
    <n v="1660"/>
    <x v="0"/>
  </r>
  <r>
    <x v="55"/>
    <x v="0"/>
    <x v="0"/>
    <s v="Thu May 21, 1987 07:44 UTC"/>
    <s v="1987-05-21"/>
    <s v="07:44:00"/>
    <x v="9"/>
    <x v="37"/>
    <s v="Soyuz U | Cosmos 1846"/>
    <x v="122"/>
    <x v="3445"/>
    <x v="1"/>
    <n v="20"/>
    <n v="1660"/>
    <x v="0"/>
  </r>
  <r>
    <x v="55"/>
    <x v="71"/>
    <x v="8"/>
    <s v="Tue May 19, 1987 04:02 UTC"/>
    <s v="1987-05-19"/>
    <s v="04:02:00"/>
    <x v="9"/>
    <x v="37"/>
    <s v="Soyuz U2 | Progress 30"/>
    <x v="251"/>
    <x v="3446"/>
    <x v="1"/>
    <n v="40"/>
    <n v="3320"/>
    <x v="0"/>
  </r>
  <r>
    <x v="55"/>
    <x v="131"/>
    <x v="8"/>
    <s v="Fri May 15, 1987 17:30 UTC"/>
    <s v="1987-05-15"/>
    <s v="17:30:00"/>
    <x v="9"/>
    <x v="37"/>
    <s v="Energiya/Polyus | Polyus"/>
    <x v="285"/>
    <x v="3447"/>
    <x v="1"/>
    <m/>
    <n v="0"/>
    <x v="0"/>
  </r>
  <r>
    <x v="52"/>
    <x v="52"/>
    <x v="1"/>
    <s v="Fri May 15, 1987 15:45 UTC"/>
    <s v="1987-05-15"/>
    <s v="15:45:00"/>
    <x v="9"/>
    <x v="37"/>
    <s v="Atlas-H MSD | NOSS-9A to 9C, MSD 9 &amp; LIPS 3 (USA-22 to USA-25)"/>
    <x v="286"/>
    <x v="3448"/>
    <x v="1"/>
    <m/>
    <n v="0"/>
    <x v="0"/>
  </r>
  <r>
    <x v="55"/>
    <x v="22"/>
    <x v="8"/>
    <s v="Wed May 13, 1987 06:00 UTC"/>
    <s v="1987-05-13"/>
    <s v="06:00:00"/>
    <x v="9"/>
    <x v="37"/>
    <s v="Soyuz U | Cosmos 1845"/>
    <x v="122"/>
    <x v="3449"/>
    <x v="1"/>
    <n v="20"/>
    <n v="1660"/>
    <x v="0"/>
  </r>
  <r>
    <x v="55"/>
    <x v="75"/>
    <x v="8"/>
    <s v="Wed May 13, 1987 05:40 UTC"/>
    <s v="1987-05-13"/>
    <s v="05:40:00"/>
    <x v="9"/>
    <x v="37"/>
    <s v="Zenit-2 | Cosmos 1844"/>
    <x v="175"/>
    <x v="3450"/>
    <x v="1"/>
    <m/>
    <n v="0"/>
    <x v="0"/>
  </r>
  <r>
    <x v="55"/>
    <x v="45"/>
    <x v="8"/>
    <s v="Mon May 11, 1987 14:45 UTC"/>
    <s v="1987-05-11"/>
    <s v="14:45:00"/>
    <x v="9"/>
    <x v="37"/>
    <s v="Proton-K/Block-DM | Gorizont 14"/>
    <x v="243"/>
    <x v="3451"/>
    <x v="1"/>
    <m/>
    <n v="0"/>
    <x v="0"/>
  </r>
  <r>
    <x v="55"/>
    <x v="22"/>
    <x v="8"/>
    <s v="Tue May 05, 1987 09:15 UTC"/>
    <s v="1987-05-05"/>
    <s v="09:15:00"/>
    <x v="9"/>
    <x v="37"/>
    <s v="Soyuz U | Cosmos 1843"/>
    <x v="122"/>
    <x v="3452"/>
    <x v="1"/>
    <n v="20"/>
    <n v="1660"/>
    <x v="0"/>
  </r>
  <r>
    <x v="55"/>
    <x v="95"/>
    <x v="0"/>
    <s v="Mon Apr 27, 1987 00:00 UTC"/>
    <s v="1987-04-27"/>
    <s v="00:00:00"/>
    <x v="10"/>
    <x v="37"/>
    <s v="Tsyklon-3 | Cosmos 1842"/>
    <x v="170"/>
    <x v="3453"/>
    <x v="1"/>
    <m/>
    <n v="0"/>
    <x v="0"/>
  </r>
  <r>
    <x v="55"/>
    <x v="125"/>
    <x v="0"/>
    <s v="Fri Apr 24, 1987 16:59 UTC"/>
    <s v="1987-04-24"/>
    <s v="16:59:00"/>
    <x v="10"/>
    <x v="37"/>
    <s v="Soyuz U | Cosmos 1841"/>
    <x v="122"/>
    <x v="3454"/>
    <x v="1"/>
    <n v="20"/>
    <n v="1660"/>
    <x v="0"/>
  </r>
  <r>
    <x v="55"/>
    <x v="121"/>
    <x v="8"/>
    <s v="Fri Apr 24, 1987 12:42 UTC"/>
    <s v="1987-04-24"/>
    <s v="12:42:00"/>
    <x v="10"/>
    <x v="37"/>
    <s v="Proton K/Block-DM-2 | Cosmos 1838, 1839 &amp; 1840"/>
    <x v="150"/>
    <x v="3455"/>
    <x v="1"/>
    <m/>
    <n v="0"/>
    <x v="2"/>
  </r>
  <r>
    <x v="55"/>
    <x v="30"/>
    <x v="0"/>
    <s v="Wed Apr 22, 1987 09:10 UTC"/>
    <s v="1987-04-22"/>
    <s v="09:10:00"/>
    <x v="10"/>
    <x v="37"/>
    <s v="Soyuz U | Cosmos 1837"/>
    <x v="122"/>
    <x v="3456"/>
    <x v="1"/>
    <n v="20"/>
    <n v="1660"/>
    <x v="0"/>
  </r>
  <r>
    <x v="55"/>
    <x v="71"/>
    <x v="8"/>
    <s v="Tue Apr 21, 1987 15:14 UTC"/>
    <s v="1987-04-21"/>
    <s v="15:14:00"/>
    <x v="10"/>
    <x v="37"/>
    <s v="Soyuz U2 | Progress 29"/>
    <x v="251"/>
    <x v="3457"/>
    <x v="1"/>
    <n v="40"/>
    <n v="3320"/>
    <x v="0"/>
  </r>
  <r>
    <x v="55"/>
    <x v="71"/>
    <x v="8"/>
    <s v="Thu Apr 16, 1987 06:18 UTC"/>
    <s v="1987-04-16"/>
    <s v="06:18:00"/>
    <x v="10"/>
    <x v="37"/>
    <s v="Soyuz U | Cosmos 1836"/>
    <x v="122"/>
    <x v="3458"/>
    <x v="1"/>
    <n v="20"/>
    <n v="1660"/>
    <x v="0"/>
  </r>
  <r>
    <x v="55"/>
    <x v="71"/>
    <x v="8"/>
    <s v="Thu Apr 09, 1987 11:44 UTC"/>
    <s v="1987-04-09"/>
    <s v="11:44:00"/>
    <x v="10"/>
    <x v="37"/>
    <s v="Soyuz U | Cosmos 1835"/>
    <x v="122"/>
    <x v="3459"/>
    <x v="1"/>
    <n v="20"/>
    <n v="1660"/>
    <x v="0"/>
  </r>
  <r>
    <x v="55"/>
    <x v="127"/>
    <x v="8"/>
    <s v="Wed Apr 08, 1987 03:51 UTC"/>
    <s v="1987-04-08"/>
    <s v="03:51:00"/>
    <x v="10"/>
    <x v="37"/>
    <s v="Tsyklon-2 | Cosmos 1834"/>
    <x v="179"/>
    <x v="3460"/>
    <x v="1"/>
    <m/>
    <n v="0"/>
    <x v="0"/>
  </r>
  <r>
    <x v="55"/>
    <x v="45"/>
    <x v="8"/>
    <s v="Tue Mar 31, 1987 00:06 UTC"/>
    <s v="1987-03-31"/>
    <s v="00:06:00"/>
    <x v="11"/>
    <x v="37"/>
    <s v="Proton-K | Kvant-1"/>
    <x v="221"/>
    <x v="3461"/>
    <x v="1"/>
    <m/>
    <n v="0"/>
    <x v="0"/>
  </r>
  <r>
    <x v="52"/>
    <x v="101"/>
    <x v="1"/>
    <s v="Thu Mar 26, 1987 21:22 UTC"/>
    <s v="1987-03-26"/>
    <s v="21:22:00"/>
    <x v="11"/>
    <x v="37"/>
    <s v="Atlas-G Centaur-D1AR | FLTSATCOM-6"/>
    <x v="276"/>
    <x v="3462"/>
    <x v="1"/>
    <m/>
    <n v="0"/>
    <x v="2"/>
  </r>
  <r>
    <x v="12"/>
    <x v="119"/>
    <x v="7"/>
    <s v="Tue Mar 24, 1987 06:39 UTC"/>
    <s v="1987-03-24"/>
    <s v="06:39:00"/>
    <x v="11"/>
    <x v="37"/>
    <s v="ASLV | SROSS-A"/>
    <x v="260"/>
    <x v="3463"/>
    <x v="1"/>
    <m/>
    <n v="0"/>
    <x v="2"/>
  </r>
  <r>
    <x v="54"/>
    <x v="87"/>
    <x v="1"/>
    <s v="Fri Mar 20, 1987 22:22 UTC"/>
    <s v="1987-03-20"/>
    <s v="22:22:00"/>
    <x v="11"/>
    <x v="37"/>
    <s v="Delta 3920 | Palapa B2P"/>
    <x v="287"/>
    <x v="3464"/>
    <x v="1"/>
    <m/>
    <n v="0"/>
    <x v="0"/>
  </r>
  <r>
    <x v="55"/>
    <x v="121"/>
    <x v="8"/>
    <s v="Thu Mar 19, 1987 03:54 UTC"/>
    <s v="1987-03-19"/>
    <s v="03:54:00"/>
    <x v="11"/>
    <x v="37"/>
    <s v="Proton-K/Block-DM | Raduga 20"/>
    <x v="243"/>
    <x v="3465"/>
    <x v="1"/>
    <m/>
    <n v="0"/>
    <x v="0"/>
  </r>
  <r>
    <x v="55"/>
    <x v="75"/>
    <x v="8"/>
    <s v="Wed Mar 18, 1987 08:30 UTC"/>
    <s v="1987-03-18"/>
    <s v="08:30:00"/>
    <x v="11"/>
    <x v="37"/>
    <s v="Zenit-2 | Cosmos 1833"/>
    <x v="175"/>
    <x v="3466"/>
    <x v="1"/>
    <m/>
    <n v="0"/>
    <x v="0"/>
  </r>
  <r>
    <x v="55"/>
    <x v="95"/>
    <x v="0"/>
    <s v="Fri Mar 13, 1987 13:11 UTC"/>
    <s v="1987-03-13"/>
    <s v="13:11:00"/>
    <x v="11"/>
    <x v="37"/>
    <s v="Tsyklon-3 | Cosmos 1827 to 1832"/>
    <x v="170"/>
    <x v="3467"/>
    <x v="1"/>
    <m/>
    <n v="0"/>
    <x v="0"/>
  </r>
  <r>
    <x v="55"/>
    <x v="85"/>
    <x v="0"/>
    <s v="Wed Mar 11, 1987 10:25 UTC"/>
    <s v="1987-03-11"/>
    <s v="10:25:00"/>
    <x v="11"/>
    <x v="37"/>
    <s v="Soyuz U | Cosmos 1826"/>
    <x v="122"/>
    <x v="3468"/>
    <x v="1"/>
    <n v="20"/>
    <n v="1660"/>
    <x v="0"/>
  </r>
  <r>
    <x v="55"/>
    <x v="95"/>
    <x v="0"/>
    <s v="Tue Mar 03, 1987 15:02 UTC"/>
    <s v="1987-03-03"/>
    <s v="15:02:00"/>
    <x v="11"/>
    <x v="37"/>
    <s v="Tsyklon-3 | Cosmos 1825"/>
    <x v="170"/>
    <x v="3469"/>
    <x v="1"/>
    <m/>
    <n v="0"/>
    <x v="0"/>
  </r>
  <r>
    <x v="55"/>
    <x v="71"/>
    <x v="8"/>
    <s v="Tue Mar 03, 1987 11:14 UTC"/>
    <s v="1987-03-03"/>
    <s v="11:14:00"/>
    <x v="11"/>
    <x v="37"/>
    <s v="Soyuz U2 | Progress 28"/>
    <x v="251"/>
    <x v="3470"/>
    <x v="1"/>
    <n v="40"/>
    <n v="3320"/>
    <x v="0"/>
  </r>
  <r>
    <x v="54"/>
    <x v="91"/>
    <x v="1"/>
    <s v="Thu Feb 26, 1987 23:05 UTC"/>
    <s v="1987-02-26"/>
    <s v="23:05:00"/>
    <x v="0"/>
    <x v="37"/>
    <s v="Delta 3914 | GOES-H"/>
    <x v="288"/>
    <x v="3471"/>
    <x v="1"/>
    <m/>
    <n v="0"/>
    <x v="0"/>
  </r>
  <r>
    <x v="55"/>
    <x v="125"/>
    <x v="0"/>
    <s v="Thu Feb 26, 1987 13:29 UTC"/>
    <s v="1987-02-26"/>
    <s v="13:29:00"/>
    <x v="0"/>
    <x v="37"/>
    <s v="Soyuz U | Cosmos 1824"/>
    <x v="122"/>
    <x v="3472"/>
    <x v="1"/>
    <n v="20"/>
    <n v="1660"/>
    <x v="0"/>
  </r>
  <r>
    <x v="55"/>
    <x v="95"/>
    <x v="0"/>
    <s v="Fri Feb 20, 1987 04:43 UTC"/>
    <s v="1987-02-20"/>
    <s v="04:43:00"/>
    <x v="0"/>
    <x v="37"/>
    <s v="Tsyklon-3 | Cosmos 1823"/>
    <x v="170"/>
    <x v="3473"/>
    <x v="1"/>
    <m/>
    <n v="0"/>
    <x v="0"/>
  </r>
  <r>
    <x v="55"/>
    <x v="85"/>
    <x v="0"/>
    <s v="Thu Feb 19, 1987 10:15 UTC"/>
    <s v="1987-02-19"/>
    <s v="10:15:00"/>
    <x v="0"/>
    <x v="37"/>
    <s v="Soyuz U | Cosmos 1822"/>
    <x v="122"/>
    <x v="3474"/>
    <x v="1"/>
    <n v="20"/>
    <n v="1660"/>
    <x v="0"/>
  </r>
  <r>
    <x v="8"/>
    <x v="12"/>
    <x v="6"/>
    <s v="Thu Feb 19, 1987 01:23 UTC"/>
    <s v="1987-02-19"/>
    <s v="01:23:00"/>
    <x v="0"/>
    <x v="37"/>
    <s v="N-II | Momo 1a"/>
    <x v="289"/>
    <x v="3475"/>
    <x v="1"/>
    <m/>
    <n v="0"/>
    <x v="0"/>
  </r>
  <r>
    <x v="55"/>
    <x v="124"/>
    <x v="0"/>
    <s v="Wed Feb 18, 1987 13:53 UTC"/>
    <s v="1987-02-18"/>
    <s v="13:53:00"/>
    <x v="0"/>
    <x v="37"/>
    <s v="Cosmos-3M | Cosmos 1821"/>
    <x v="161"/>
    <x v="3476"/>
    <x v="1"/>
    <m/>
    <n v="0"/>
    <x v="0"/>
  </r>
  <r>
    <x v="55"/>
    <x v="75"/>
    <x v="8"/>
    <s v="Sat Feb 14, 1987 08:30 UTC"/>
    <s v="1987-02-14"/>
    <s v="08:30:00"/>
    <x v="0"/>
    <x v="37"/>
    <s v="Zenit-2 | Cosmos 1820"/>
    <x v="175"/>
    <x v="3477"/>
    <x v="1"/>
    <m/>
    <n v="0"/>
    <x v="0"/>
  </r>
  <r>
    <x v="53"/>
    <x v="105"/>
    <x v="1"/>
    <s v="Thu Feb 12, 1987 06:40 UTC"/>
    <s v="1987-02-12"/>
    <s v="06:40:00"/>
    <x v="0"/>
    <x v="37"/>
    <s v="Titan III(34)B Agena-D | Quasar 7 (USA-21)"/>
    <x v="290"/>
    <x v="3478"/>
    <x v="1"/>
    <m/>
    <n v="0"/>
    <x v="0"/>
  </r>
  <r>
    <x v="55"/>
    <x v="0"/>
    <x v="0"/>
    <s v="Sat Feb 07, 1987 10:30 UTC"/>
    <s v="1987-02-07"/>
    <s v="10:30:00"/>
    <x v="0"/>
    <x v="37"/>
    <s v="Soyuz U | Cosmos 1819"/>
    <x v="122"/>
    <x v="3479"/>
    <x v="1"/>
    <n v="20"/>
    <n v="1660"/>
    <x v="0"/>
  </r>
  <r>
    <x v="55"/>
    <x v="71"/>
    <x v="8"/>
    <s v="Thu Feb 05, 1987 21:38 UTC"/>
    <s v="1987-02-05"/>
    <s v="21:38:00"/>
    <x v="0"/>
    <x v="37"/>
    <s v="Soyuz U2 | Soyuz TM-2"/>
    <x v="251"/>
    <x v="3480"/>
    <x v="1"/>
    <n v="40"/>
    <n v="3320"/>
    <x v="0"/>
  </r>
  <r>
    <x v="45"/>
    <x v="54"/>
    <x v="6"/>
    <s v="Thu Feb 05, 1987 06:30 UTC"/>
    <s v="1987-02-05"/>
    <s v="06:30:00"/>
    <x v="0"/>
    <x v="37"/>
    <s v="Mu-III S2 | Ginga"/>
    <x v="255"/>
    <x v="3481"/>
    <x v="1"/>
    <m/>
    <n v="0"/>
    <x v="0"/>
  </r>
  <r>
    <x v="55"/>
    <x v="96"/>
    <x v="8"/>
    <s v="Sun Feb 01, 1987 23:30 UTC"/>
    <s v="1987-02-01"/>
    <s v="23:30:00"/>
    <x v="0"/>
    <x v="37"/>
    <s v="Tsyklon-2 | Cosmos 1818"/>
    <x v="179"/>
    <x v="3482"/>
    <x v="1"/>
    <m/>
    <n v="0"/>
    <x v="0"/>
  </r>
  <r>
    <x v="55"/>
    <x v="121"/>
    <x v="8"/>
    <s v="Fri Jan 30, 1987 09:19 UTC"/>
    <s v="1987-01-30"/>
    <s v="09:19:00"/>
    <x v="1"/>
    <x v="37"/>
    <s v="Proton K/Block-DM-2 | Cosmos 1817"/>
    <x v="150"/>
    <x v="3483"/>
    <x v="1"/>
    <m/>
    <n v="0"/>
    <x v="2"/>
  </r>
  <r>
    <x v="55"/>
    <x v="124"/>
    <x v="0"/>
    <s v="Thu Jan 29, 1987 06:14 UTC"/>
    <s v="1987-01-29"/>
    <s v="06:14:00"/>
    <x v="1"/>
    <x v="37"/>
    <s v="Cosmos-3M | Cosmos 1816"/>
    <x v="161"/>
    <x v="3484"/>
    <x v="1"/>
    <m/>
    <n v="0"/>
    <x v="1"/>
  </r>
  <r>
    <x v="55"/>
    <x v="125"/>
    <x v="0"/>
    <s v="Thu Jan 22, 1987 16:06 UTC"/>
    <s v="1987-01-22"/>
    <s v="16:06:00"/>
    <x v="1"/>
    <x v="37"/>
    <s v="Molniya-M /Block ML | Molniya-3 nÂ°129"/>
    <x v="184"/>
    <x v="3485"/>
    <x v="1"/>
    <m/>
    <n v="0"/>
    <x v="0"/>
  </r>
  <r>
    <x v="55"/>
    <x v="109"/>
    <x v="0"/>
    <s v="Thu Jan 22, 1987 07:00 UTC"/>
    <s v="1987-01-22"/>
    <s v="07:00:00"/>
    <x v="1"/>
    <x v="37"/>
    <s v="Cosmos-3M | Cosmos 1815"/>
    <x v="161"/>
    <x v="3486"/>
    <x v="1"/>
    <m/>
    <n v="0"/>
    <x v="0"/>
  </r>
  <r>
    <x v="55"/>
    <x v="124"/>
    <x v="0"/>
    <s v="Wed Jan 21, 1987 09:10 UTC"/>
    <s v="1987-01-21"/>
    <s v="09:10:00"/>
    <x v="1"/>
    <x v="37"/>
    <s v="Cosmos-3M | Cosmos 1814"/>
    <x v="161"/>
    <x v="3487"/>
    <x v="1"/>
    <m/>
    <n v="0"/>
    <x v="0"/>
  </r>
  <r>
    <x v="55"/>
    <x v="71"/>
    <x v="8"/>
    <s v="Fri Jan 16, 1987 06:06 UTC"/>
    <s v="1987-01-16"/>
    <s v="06:06:00"/>
    <x v="1"/>
    <x v="37"/>
    <s v="Soyuz U2 | Progress 27"/>
    <x v="251"/>
    <x v="3488"/>
    <x v="1"/>
    <n v="40"/>
    <n v="3320"/>
    <x v="0"/>
  </r>
  <r>
    <x v="55"/>
    <x v="30"/>
    <x v="0"/>
    <s v="Thu Jan 15, 1987 11:20 UTC"/>
    <s v="1987-01-15"/>
    <s v="11:20:00"/>
    <x v="1"/>
    <x v="37"/>
    <s v="Soyuz U | Cosmos 1813"/>
    <x v="122"/>
    <x v="3489"/>
    <x v="1"/>
    <n v="20"/>
    <n v="1660"/>
    <x v="0"/>
  </r>
  <r>
    <x v="55"/>
    <x v="95"/>
    <x v="0"/>
    <s v="Wed Jan 14, 1987 09:04 UTC"/>
    <s v="1987-01-14"/>
    <s v="09:04:00"/>
    <x v="1"/>
    <x v="37"/>
    <s v="Tsyklon-3 | Cosmos 1812"/>
    <x v="170"/>
    <x v="3490"/>
    <x v="1"/>
    <m/>
    <n v="0"/>
    <x v="0"/>
  </r>
  <r>
    <x v="55"/>
    <x v="22"/>
    <x v="8"/>
    <s v="Fri Jan 09, 1987 12:38 UTC"/>
    <s v="1987-01-09"/>
    <s v="12:38:00"/>
    <x v="1"/>
    <x v="37"/>
    <s v="Soyuz U | Cosmos 1811"/>
    <x v="122"/>
    <x v="3491"/>
    <x v="1"/>
    <n v="20"/>
    <n v="1660"/>
    <x v="0"/>
  </r>
  <r>
    <x v="55"/>
    <x v="95"/>
    <x v="0"/>
    <s v="Mon Jan 05, 1987 01:19 UTC"/>
    <s v="1987-01-05"/>
    <s v="01:19:00"/>
    <x v="1"/>
    <x v="37"/>
    <s v="Tsyklon-3 | Meteor-2 nÂ°15"/>
    <x v="170"/>
    <x v="3492"/>
    <x v="1"/>
    <m/>
    <n v="0"/>
    <x v="0"/>
  </r>
  <r>
    <x v="55"/>
    <x v="30"/>
    <x v="0"/>
    <s v="Fri Dec 26, 1986 15:25 UTC"/>
    <s v="1986-12-26"/>
    <s v="15:25:00"/>
    <x v="2"/>
    <x v="38"/>
    <s v="Molniya-M /Block ML | Molniya-1 nÂ°128"/>
    <x v="184"/>
    <x v="3493"/>
    <x v="1"/>
    <m/>
    <n v="0"/>
    <x v="0"/>
  </r>
  <r>
    <x v="55"/>
    <x v="71"/>
    <x v="8"/>
    <s v="Fri Dec 26, 1986 11:00 UTC"/>
    <s v="1986-12-26"/>
    <s v="11:00:00"/>
    <x v="2"/>
    <x v="38"/>
    <s v="Soyuz U | Cosmos 1810"/>
    <x v="122"/>
    <x v="3494"/>
    <x v="1"/>
    <n v="20"/>
    <n v="1660"/>
    <x v="0"/>
  </r>
  <r>
    <x v="55"/>
    <x v="129"/>
    <x v="0"/>
    <s v="Thu Dec 25, 1986 23:59 UTC"/>
    <s v="1986-12-25"/>
    <s v="23:59:00"/>
    <x v="2"/>
    <x v="38"/>
    <s v="K65M-RB5 | BOR-5 nÂ°503"/>
    <x v="283"/>
    <x v="3495"/>
    <x v="1"/>
    <m/>
    <n v="0"/>
    <x v="0"/>
  </r>
  <r>
    <x v="55"/>
    <x v="95"/>
    <x v="0"/>
    <s v="Thu Dec 18, 1986 08:00 UTC"/>
    <s v="1986-12-18"/>
    <s v="08:00:00"/>
    <x v="2"/>
    <x v="38"/>
    <s v="Tsyklon-3 | Cosmos 1809"/>
    <x v="170"/>
    <x v="3496"/>
    <x v="1"/>
    <m/>
    <n v="0"/>
    <x v="0"/>
  </r>
  <r>
    <x v="55"/>
    <x v="90"/>
    <x v="0"/>
    <s v="Wed Dec 17, 1986 17:02 UTC"/>
    <s v="1986-12-17"/>
    <s v="17:02:00"/>
    <x v="2"/>
    <x v="38"/>
    <s v="Cosmos-3M | Cosmos 1808"/>
    <x v="161"/>
    <x v="3497"/>
    <x v="1"/>
    <m/>
    <n v="0"/>
    <x v="0"/>
  </r>
  <r>
    <x v="55"/>
    <x v="125"/>
    <x v="0"/>
    <s v="Tue Dec 16, 1986 14:00 UTC"/>
    <s v="1986-12-16"/>
    <s v="14:00:00"/>
    <x v="2"/>
    <x v="38"/>
    <s v="Soyuz U | Cosmos 1807"/>
    <x v="122"/>
    <x v="3498"/>
    <x v="1"/>
    <n v="20"/>
    <n v="1660"/>
    <x v="0"/>
  </r>
  <r>
    <x v="55"/>
    <x v="0"/>
    <x v="0"/>
    <s v="Fri Dec 12, 1986 18:35 UTC"/>
    <s v="1986-12-12"/>
    <s v="18:35:00"/>
    <x v="2"/>
    <x v="38"/>
    <s v="Molniya-M /Block 2BL | Cosmos 1806"/>
    <x v="159"/>
    <x v="3499"/>
    <x v="1"/>
    <m/>
    <n v="0"/>
    <x v="0"/>
  </r>
  <r>
    <x v="55"/>
    <x v="95"/>
    <x v="0"/>
    <s v="Wed Dec 10, 1986 07:30 UTC"/>
    <s v="1986-12-10"/>
    <s v="07:30:00"/>
    <x v="2"/>
    <x v="38"/>
    <s v="Tsyklon-3 | Cosmos 1805"/>
    <x v="170"/>
    <x v="3500"/>
    <x v="1"/>
    <m/>
    <n v="0"/>
    <x v="0"/>
  </r>
  <r>
    <x v="52"/>
    <x v="101"/>
    <x v="1"/>
    <s v="Fri Dec 05, 1986 02:30 UTC"/>
    <s v="1986-12-05"/>
    <s v="02:30:00"/>
    <x v="2"/>
    <x v="38"/>
    <s v="Atlas-G Centaur-D1AR | FLTSATCOM-7"/>
    <x v="276"/>
    <x v="3501"/>
    <x v="1"/>
    <m/>
    <n v="0"/>
    <x v="0"/>
  </r>
  <r>
    <x v="55"/>
    <x v="71"/>
    <x v="8"/>
    <s v="Thu Dec 04, 1986 10:10 UTC"/>
    <s v="1986-12-04"/>
    <s v="10:10:00"/>
    <x v="2"/>
    <x v="38"/>
    <s v="Soyuz U | Cosmos 1804"/>
    <x v="122"/>
    <x v="3502"/>
    <x v="1"/>
    <n v="20"/>
    <n v="1660"/>
    <x v="0"/>
  </r>
  <r>
    <x v="55"/>
    <x v="108"/>
    <x v="0"/>
    <s v="Tue Dec 02, 1986 07:00 UTC"/>
    <s v="1986-12-02"/>
    <s v="07:00:00"/>
    <x v="2"/>
    <x v="38"/>
    <s v="Tsyklon-3 | Cosmos 1803"/>
    <x v="170"/>
    <x v="3503"/>
    <x v="1"/>
    <m/>
    <n v="0"/>
    <x v="0"/>
  </r>
  <r>
    <x v="55"/>
    <x v="121"/>
    <x v="8"/>
    <s v="Sat Nov 29, 1986 08:00 UTC"/>
    <s v="1986-11-29"/>
    <s v="08:00:00"/>
    <x v="3"/>
    <x v="38"/>
    <s v="Proton-K | Almaz-T nÂ°1"/>
    <x v="221"/>
    <x v="3504"/>
    <x v="1"/>
    <m/>
    <n v="0"/>
    <x v="2"/>
  </r>
  <r>
    <x v="55"/>
    <x v="124"/>
    <x v="0"/>
    <s v="Mon Nov 24, 1986 21:43 UTC"/>
    <s v="1986-11-24"/>
    <s v="21:43:00"/>
    <x v="3"/>
    <x v="38"/>
    <s v="Cosmos-3M | Cosmos 1802"/>
    <x v="161"/>
    <x v="3505"/>
    <x v="1"/>
    <m/>
    <n v="0"/>
    <x v="0"/>
  </r>
  <r>
    <x v="55"/>
    <x v="124"/>
    <x v="0"/>
    <s v="Fri Nov 21, 1986 02:00 UTC"/>
    <s v="1986-11-21"/>
    <s v="02:00:00"/>
    <x v="3"/>
    <x v="38"/>
    <s v="Cosmos-3M | Cosmos 1794 to 1801"/>
    <x v="161"/>
    <x v="3506"/>
    <x v="1"/>
    <m/>
    <n v="0"/>
    <x v="0"/>
  </r>
  <r>
    <x v="55"/>
    <x v="85"/>
    <x v="0"/>
    <s v="Thu Nov 20, 1986 12:09 UTC"/>
    <s v="1986-11-20"/>
    <s v="12:09:00"/>
    <x v="3"/>
    <x v="38"/>
    <s v="Molniya-M /Block 2BL | Cosmos 1793"/>
    <x v="159"/>
    <x v="3507"/>
    <x v="1"/>
    <m/>
    <n v="0"/>
    <x v="0"/>
  </r>
  <r>
    <x v="55"/>
    <x v="45"/>
    <x v="8"/>
    <s v="Tue Nov 18, 1986 14:08 UTC"/>
    <s v="1986-11-18"/>
    <s v="14:08:00"/>
    <x v="3"/>
    <x v="38"/>
    <s v="Proton-K/Block-DM | Gorizont 13"/>
    <x v="243"/>
    <x v="3508"/>
    <x v="1"/>
    <m/>
    <n v="0"/>
    <x v="0"/>
  </r>
  <r>
    <x v="55"/>
    <x v="125"/>
    <x v="0"/>
    <s v="Sat Nov 15, 1986 21:35 UTC"/>
    <s v="1986-11-15"/>
    <s v="21:35:00"/>
    <x v="3"/>
    <x v="38"/>
    <s v="Molniya-M /Block ML | Molniya-1 nÂ°127"/>
    <x v="184"/>
    <x v="3509"/>
    <x v="1"/>
    <m/>
    <n v="0"/>
    <x v="0"/>
  </r>
  <r>
    <x v="54"/>
    <x v="118"/>
    <x v="1"/>
    <s v="Fri Nov 14, 1986 00:23 UTC"/>
    <s v="1986-11-14"/>
    <s v="00:23:00"/>
    <x v="3"/>
    <x v="38"/>
    <s v="Scout G1 | Polar Bear"/>
    <x v="259"/>
    <x v="3510"/>
    <x v="1"/>
    <m/>
    <n v="0"/>
    <x v="0"/>
  </r>
  <r>
    <x v="55"/>
    <x v="22"/>
    <x v="8"/>
    <s v="Thu Nov 13, 1986 10:59 UTC"/>
    <s v="1986-11-13"/>
    <s v="10:59:00"/>
    <x v="3"/>
    <x v="38"/>
    <s v="Soyuz U | Cosmos 1792"/>
    <x v="122"/>
    <x v="3511"/>
    <x v="1"/>
    <n v="20"/>
    <n v="1660"/>
    <x v="0"/>
  </r>
  <r>
    <x v="55"/>
    <x v="124"/>
    <x v="0"/>
    <s v="Thu Nov 13, 1986 06:10 UTC"/>
    <s v="1986-11-13"/>
    <s v="06:10:00"/>
    <x v="3"/>
    <x v="38"/>
    <s v="Cosmos-3M | Cosmos 1791"/>
    <x v="161"/>
    <x v="3512"/>
    <x v="1"/>
    <m/>
    <n v="0"/>
    <x v="0"/>
  </r>
  <r>
    <x v="55"/>
    <x v="85"/>
    <x v="0"/>
    <s v="Tue Nov 04, 1986 11:50 UTC"/>
    <s v="1986-11-04"/>
    <s v="11:50:00"/>
    <x v="3"/>
    <x v="38"/>
    <s v="Soyuz U | Cosmos 1790"/>
    <x v="122"/>
    <x v="3513"/>
    <x v="1"/>
    <n v="20"/>
    <n v="1660"/>
    <x v="0"/>
  </r>
  <r>
    <x v="55"/>
    <x v="85"/>
    <x v="0"/>
    <s v="Fri Oct 31, 1986 08:00 UTC"/>
    <s v="1986-10-31"/>
    <s v="08:00:00"/>
    <x v="4"/>
    <x v="38"/>
    <s v="Soyuz U | Cosmos 1789"/>
    <x v="122"/>
    <x v="3514"/>
    <x v="1"/>
    <n v="20"/>
    <n v="1660"/>
    <x v="0"/>
  </r>
  <r>
    <x v="55"/>
    <x v="69"/>
    <x v="0"/>
    <s v="Mon Oct 27, 1986 12:40 UTC"/>
    <s v="1986-10-27"/>
    <s v="12:40:00"/>
    <x v="4"/>
    <x v="38"/>
    <s v="Cosmos-3M | Cosmos 1788"/>
    <x v="161"/>
    <x v="3515"/>
    <x v="1"/>
    <m/>
    <n v="0"/>
    <x v="0"/>
  </r>
  <r>
    <x v="55"/>
    <x v="121"/>
    <x v="8"/>
    <s v="Sat Oct 25, 1986 15:43 UTC"/>
    <s v="1986-10-25"/>
    <s v="15:43:00"/>
    <x v="4"/>
    <x v="38"/>
    <s v="Proton-K/Block-DM | Raduga 19"/>
    <x v="243"/>
    <x v="3516"/>
    <x v="1"/>
    <m/>
    <n v="0"/>
    <x v="0"/>
  </r>
  <r>
    <x v="55"/>
    <x v="71"/>
    <x v="8"/>
    <s v="Wed Oct 22, 1986 09:00 UTC"/>
    <s v="1986-10-22"/>
    <s v="09:00:00"/>
    <x v="4"/>
    <x v="38"/>
    <s v="Soyuz U | Cosmos 1787"/>
    <x v="122"/>
    <x v="3517"/>
    <x v="1"/>
    <n v="20"/>
    <n v="1660"/>
    <x v="0"/>
  </r>
  <r>
    <x v="55"/>
    <x v="75"/>
    <x v="8"/>
    <s v="Wed Oct 22, 1986 08:00 UTC"/>
    <s v="1986-10-22"/>
    <s v="08:00:00"/>
    <x v="4"/>
    <x v="38"/>
    <s v="Zenit-2 | Cosmos 1786 &amp; EPN 03.0694 nÂ°3"/>
    <x v="175"/>
    <x v="3518"/>
    <x v="1"/>
    <m/>
    <n v="0"/>
    <x v="1"/>
  </r>
  <r>
    <x v="55"/>
    <x v="0"/>
    <x v="0"/>
    <s v="Mon Oct 20, 1986 08:49 UTC"/>
    <s v="1986-10-20"/>
    <s v="08:49:00"/>
    <x v="4"/>
    <x v="38"/>
    <s v="Molniya-M /Block ML | Molniya-3 nÂ°126"/>
    <x v="184"/>
    <x v="3519"/>
    <x v="1"/>
    <m/>
    <n v="0"/>
    <x v="0"/>
  </r>
  <r>
    <x v="55"/>
    <x v="125"/>
    <x v="0"/>
    <s v="Wed Oct 15, 1986 09:29 UTC"/>
    <s v="1986-10-15"/>
    <s v="09:29:00"/>
    <x v="4"/>
    <x v="38"/>
    <s v="Molniya-M /Block 2BL | Cosmos 1785"/>
    <x v="159"/>
    <x v="3520"/>
    <x v="1"/>
    <m/>
    <n v="0"/>
    <x v="0"/>
  </r>
  <r>
    <x v="55"/>
    <x v="95"/>
    <x v="0"/>
    <s v="Wed Oct 15, 1986 05:24 UTC"/>
    <s v="1986-10-15"/>
    <s v="05:24:00"/>
    <x v="4"/>
    <x v="38"/>
    <s v="Tsyklon-3 | Strela-3 nÂ°388 to 393"/>
    <x v="170"/>
    <x v="3521"/>
    <x v="1"/>
    <m/>
    <n v="0"/>
    <x v="2"/>
  </r>
  <r>
    <x v="55"/>
    <x v="71"/>
    <x v="8"/>
    <s v="Mon Oct 06, 1986 07:40 UTC"/>
    <s v="1986-10-06"/>
    <s v="07:40:00"/>
    <x v="4"/>
    <x v="38"/>
    <s v="Soyuz U | Cosmos 1784"/>
    <x v="122"/>
    <x v="3522"/>
    <x v="1"/>
    <n v="20"/>
    <n v="1660"/>
    <x v="0"/>
  </r>
  <r>
    <x v="2"/>
    <x v="113"/>
    <x v="3"/>
    <s v="Mon Oct 06, 1986 05:40 UTC"/>
    <s v="1986-10-06"/>
    <s v="05:40:00"/>
    <x v="4"/>
    <x v="38"/>
    <s v="Long March 2C | FSW-0 8"/>
    <x v="3"/>
    <x v="3523"/>
    <x v="0"/>
    <n v="30.8"/>
    <n v="2556.4"/>
    <x v="0"/>
  </r>
  <r>
    <x v="55"/>
    <x v="125"/>
    <x v="0"/>
    <s v="Fri Oct 03, 1986 13:05 UTC"/>
    <s v="1986-10-03"/>
    <s v="13:05:00"/>
    <x v="4"/>
    <x v="38"/>
    <s v="Molniya-M /Block 2BL | Cosmos 1783"/>
    <x v="159"/>
    <x v="3524"/>
    <x v="1"/>
    <m/>
    <n v="0"/>
    <x v="1"/>
  </r>
  <r>
    <x v="55"/>
    <x v="108"/>
    <x v="0"/>
    <s v="Tue Sep 30, 1986 18:33 UTC"/>
    <s v="1986-09-30"/>
    <s v="18:33:00"/>
    <x v="5"/>
    <x v="38"/>
    <s v="Tsyklon-3 | Cosmos 1782"/>
    <x v="170"/>
    <x v="3525"/>
    <x v="1"/>
    <m/>
    <n v="0"/>
    <x v="0"/>
  </r>
  <r>
    <x v="52"/>
    <x v="115"/>
    <x v="1"/>
    <s v="Wed Sep 17, 1986 15:52 UTC"/>
    <s v="1986-09-17"/>
    <s v="15:52:00"/>
    <x v="5"/>
    <x v="38"/>
    <s v="Atlas-E/F Star-37S-ISS | NOAA-G"/>
    <x v="253"/>
    <x v="3526"/>
    <x v="1"/>
    <m/>
    <n v="0"/>
    <x v="0"/>
  </r>
  <r>
    <x v="55"/>
    <x v="22"/>
    <x v="8"/>
    <s v="Wed Sep 17, 1986 07:59 UTC"/>
    <s v="1986-09-17"/>
    <s v="07:59:00"/>
    <x v="5"/>
    <x v="38"/>
    <s v="Soyuz U | Cosmos 1781"/>
    <x v="122"/>
    <x v="3527"/>
    <x v="1"/>
    <n v="20"/>
    <n v="1660"/>
    <x v="0"/>
  </r>
  <r>
    <x v="55"/>
    <x v="121"/>
    <x v="8"/>
    <s v="Tue Sep 16, 1986 11:38 UTC"/>
    <s v="1986-09-16"/>
    <s v="11:38:00"/>
    <x v="5"/>
    <x v="38"/>
    <s v="Proton K/Block-DM-2 | Cosmos 1778, 1779 &amp; 1780"/>
    <x v="150"/>
    <x v="3528"/>
    <x v="1"/>
    <m/>
    <n v="0"/>
    <x v="0"/>
  </r>
  <r>
    <x v="55"/>
    <x v="69"/>
    <x v="0"/>
    <s v="Wed Sep 10, 1986 01:45 UTC"/>
    <s v="1986-09-10"/>
    <s v="01:45:00"/>
    <x v="5"/>
    <x v="38"/>
    <s v="Cosmos-3M | Cosmos 1777"/>
    <x v="161"/>
    <x v="3529"/>
    <x v="1"/>
    <m/>
    <n v="0"/>
    <x v="0"/>
  </r>
  <r>
    <x v="54"/>
    <x v="87"/>
    <x v="1"/>
    <s v="Fri Sep 05, 1986 15:08 UTC"/>
    <s v="1986-09-05"/>
    <s v="15:08:00"/>
    <x v="5"/>
    <x v="38"/>
    <s v="Delta 3920 | Vector Sum Experiment (USA-19)"/>
    <x v="287"/>
    <x v="3530"/>
    <x v="1"/>
    <m/>
    <n v="0"/>
    <x v="0"/>
  </r>
  <r>
    <x v="55"/>
    <x v="0"/>
    <x v="0"/>
    <s v="Fri Sep 05, 1986 09:12 UTC"/>
    <s v="1986-09-05"/>
    <s v="09:12:00"/>
    <x v="5"/>
    <x v="38"/>
    <s v="Molniya-M /Block ML | Molniya-1 nÂ°125"/>
    <x v="184"/>
    <x v="3531"/>
    <x v="1"/>
    <m/>
    <n v="0"/>
    <x v="0"/>
  </r>
  <r>
    <x v="55"/>
    <x v="90"/>
    <x v="0"/>
    <s v="Wed Sep 03, 1986 09:00 UTC"/>
    <s v="1986-09-03"/>
    <s v="09:00:00"/>
    <x v="5"/>
    <x v="38"/>
    <s v="Cosmos-3M | Cosmos 1776"/>
    <x v="161"/>
    <x v="3532"/>
    <x v="1"/>
    <m/>
    <n v="0"/>
    <x v="0"/>
  </r>
  <r>
    <x v="55"/>
    <x v="22"/>
    <x v="8"/>
    <s v="Wed Sep 03, 1986 07:59 UTC"/>
    <s v="1986-09-03"/>
    <s v="07:59:00"/>
    <x v="5"/>
    <x v="38"/>
    <s v="Soyuz U | Cosmos 1775"/>
    <x v="122"/>
    <x v="3533"/>
    <x v="1"/>
    <n v="20"/>
    <n v="1660"/>
    <x v="0"/>
  </r>
  <r>
    <x v="55"/>
    <x v="85"/>
    <x v="0"/>
    <s v="Thu Aug 28, 1986 08:02 UTC"/>
    <s v="1986-08-28"/>
    <s v="08:02:00"/>
    <x v="6"/>
    <x v="38"/>
    <s v="Molniya-M /Block 2BL | Cosmos 1774"/>
    <x v="159"/>
    <x v="3534"/>
    <x v="1"/>
    <m/>
    <n v="0"/>
    <x v="0"/>
  </r>
  <r>
    <x v="55"/>
    <x v="22"/>
    <x v="8"/>
    <s v="Wed Aug 27, 1986 11:40 UTC"/>
    <s v="1986-08-27"/>
    <s v="11:40:00"/>
    <x v="6"/>
    <x v="38"/>
    <s v="Soyuz U | Cosmos 1773"/>
    <x v="122"/>
    <x v="3535"/>
    <x v="1"/>
    <n v="20"/>
    <n v="1660"/>
    <x v="0"/>
  </r>
  <r>
    <x v="55"/>
    <x v="0"/>
    <x v="0"/>
    <s v="Thu Aug 21, 1986 11:04 UTC"/>
    <s v="1986-08-21"/>
    <s v="11:04:00"/>
    <x v="6"/>
    <x v="38"/>
    <s v="Soyuz U | Cosmos 1772"/>
    <x v="122"/>
    <x v="3536"/>
    <x v="1"/>
    <n v="20"/>
    <n v="1660"/>
    <x v="0"/>
  </r>
  <r>
    <x v="55"/>
    <x v="96"/>
    <x v="8"/>
    <s v="Wed Aug 20, 1986 12:58 UTC"/>
    <s v="1986-08-20"/>
    <s v="12:58:00"/>
    <x v="6"/>
    <x v="38"/>
    <s v="Tsyklon-2 | Cosmos 1771"/>
    <x v="179"/>
    <x v="3537"/>
    <x v="1"/>
    <m/>
    <n v="0"/>
    <x v="0"/>
  </r>
  <r>
    <x v="8"/>
    <x v="12"/>
    <x v="6"/>
    <s v="Tue Aug 12, 1986 20:45 UTC"/>
    <s v="1986-08-12"/>
    <s v="20:45:00"/>
    <x v="6"/>
    <x v="38"/>
    <s v="H-I (9 SO) | Fuji 1a, Jindai &amp; Ajisai"/>
    <x v="266"/>
    <x v="3538"/>
    <x v="1"/>
    <m/>
    <n v="0"/>
    <x v="0"/>
  </r>
  <r>
    <x v="55"/>
    <x v="71"/>
    <x v="8"/>
    <s v="Wed Aug 06, 1986 13:30 UTC"/>
    <s v="1986-08-06"/>
    <s v="13:30:00"/>
    <x v="6"/>
    <x v="38"/>
    <s v="Soyuz U | Cosmos 1770"/>
    <x v="122"/>
    <x v="3539"/>
    <x v="1"/>
    <n v="20"/>
    <n v="1660"/>
    <x v="0"/>
  </r>
  <r>
    <x v="55"/>
    <x v="96"/>
    <x v="8"/>
    <s v="Mon Aug 04, 1986 05:08 UTC"/>
    <s v="1986-08-04"/>
    <s v="05:08:00"/>
    <x v="6"/>
    <x v="38"/>
    <s v="Tsyklon-2 | Cosmos 1769"/>
    <x v="179"/>
    <x v="3540"/>
    <x v="1"/>
    <m/>
    <n v="0"/>
    <x v="0"/>
  </r>
  <r>
    <x v="55"/>
    <x v="85"/>
    <x v="0"/>
    <s v="Sat Aug 02, 1986 09:19 UTC"/>
    <s v="1986-08-02"/>
    <s v="09:19:00"/>
    <x v="6"/>
    <x v="38"/>
    <s v="Soyuz U | Cosmos 1768"/>
    <x v="122"/>
    <x v="3541"/>
    <x v="1"/>
    <n v="20"/>
    <n v="1660"/>
    <x v="0"/>
  </r>
  <r>
    <x v="55"/>
    <x v="0"/>
    <x v="0"/>
    <s v="Wed Jul 30, 1986 15:05 UTC"/>
    <s v="1986-07-30"/>
    <s v="15:05:00"/>
    <x v="7"/>
    <x v="38"/>
    <s v="Molniya-M /Block ML | Molniya-1 nÂ°124"/>
    <x v="184"/>
    <x v="3542"/>
    <x v="1"/>
    <m/>
    <n v="0"/>
    <x v="0"/>
  </r>
  <r>
    <x v="55"/>
    <x v="75"/>
    <x v="8"/>
    <s v="Wed Jul 30, 1986 08:30 UTC"/>
    <s v="1986-07-30"/>
    <s v="08:30:00"/>
    <x v="7"/>
    <x v="38"/>
    <s v="Zenit-2 | Cosmos 1767"/>
    <x v="175"/>
    <x v="3543"/>
    <x v="1"/>
    <m/>
    <n v="0"/>
    <x v="0"/>
  </r>
  <r>
    <x v="55"/>
    <x v="95"/>
    <x v="0"/>
    <s v="Mon Jul 28, 1986 21:07 UTC"/>
    <s v="1986-07-28"/>
    <s v="21:07:00"/>
    <x v="7"/>
    <x v="38"/>
    <s v="Tsyklon-3 | Cosmos 1766"/>
    <x v="170"/>
    <x v="3544"/>
    <x v="1"/>
    <m/>
    <n v="0"/>
    <x v="0"/>
  </r>
  <r>
    <x v="55"/>
    <x v="85"/>
    <x v="0"/>
    <s v="Thu Jul 24, 1986 12:30 UTC"/>
    <s v="1986-07-24"/>
    <s v="12:30:00"/>
    <x v="7"/>
    <x v="38"/>
    <s v="Soyuz U | Cosmos 1765"/>
    <x v="122"/>
    <x v="3545"/>
    <x v="1"/>
    <n v="20"/>
    <n v="1660"/>
    <x v="0"/>
  </r>
  <r>
    <x v="55"/>
    <x v="22"/>
    <x v="8"/>
    <s v="Thu Jul 17, 1986 12:30 UTC"/>
    <s v="1986-07-17"/>
    <s v="12:30:00"/>
    <x v="7"/>
    <x v="38"/>
    <s v="Soyuz U | Cosmos 1764"/>
    <x v="122"/>
    <x v="3546"/>
    <x v="1"/>
    <n v="20"/>
    <n v="1660"/>
    <x v="0"/>
  </r>
  <r>
    <x v="55"/>
    <x v="69"/>
    <x v="0"/>
    <s v="Wed Jul 16, 1986 04:21 UTC"/>
    <s v="1986-07-16"/>
    <s v="04:21:00"/>
    <x v="7"/>
    <x v="38"/>
    <s v="Cosmos-3M | Cosmos 1763"/>
    <x v="161"/>
    <x v="3547"/>
    <x v="1"/>
    <m/>
    <n v="0"/>
    <x v="1"/>
  </r>
  <r>
    <x v="55"/>
    <x v="85"/>
    <x v="0"/>
    <s v="Thu Jul 10, 1986 08:00 UTC"/>
    <s v="1986-07-10"/>
    <s v="08:00:00"/>
    <x v="7"/>
    <x v="38"/>
    <s v="Soyuz U | Cosmos 1762"/>
    <x v="122"/>
    <x v="3548"/>
    <x v="1"/>
    <n v="20"/>
    <n v="1660"/>
    <x v="0"/>
  </r>
  <r>
    <x v="55"/>
    <x v="0"/>
    <x v="0"/>
    <s v="Sat Jul 05, 1986 01:16 UTC"/>
    <s v="1986-07-05"/>
    <s v="01:16:00"/>
    <x v="7"/>
    <x v="38"/>
    <s v="Molniya-M /Block 2BL | Cosmos 1761"/>
    <x v="159"/>
    <x v="3549"/>
    <x v="1"/>
    <m/>
    <n v="0"/>
    <x v="0"/>
  </r>
  <r>
    <x v="55"/>
    <x v="125"/>
    <x v="0"/>
    <s v="Thu Jun 19, 1986 21:09 UTC"/>
    <s v="1986-06-19"/>
    <s v="21:09:00"/>
    <x v="8"/>
    <x v="38"/>
    <s v="Molniya-M /Block ML | Molniya-3 nÂ°123"/>
    <x v="184"/>
    <x v="3550"/>
    <x v="1"/>
    <m/>
    <n v="0"/>
    <x v="0"/>
  </r>
  <r>
    <x v="55"/>
    <x v="71"/>
    <x v="8"/>
    <s v="Thu Jun 19, 1986 10:30 UTC"/>
    <s v="1986-06-19"/>
    <s v="10:30:00"/>
    <x v="8"/>
    <x v="38"/>
    <s v="Soyuz U | Cosmos 1760"/>
    <x v="122"/>
    <x v="3551"/>
    <x v="1"/>
    <n v="20"/>
    <n v="1660"/>
    <x v="0"/>
  </r>
  <r>
    <x v="55"/>
    <x v="90"/>
    <x v="0"/>
    <s v="Wed Jun 18, 1986 20:03 UTC"/>
    <s v="1986-06-18"/>
    <s v="20:03:00"/>
    <x v="8"/>
    <x v="38"/>
    <s v="Cosmos-3M | Cosmos 1759"/>
    <x v="161"/>
    <x v="3552"/>
    <x v="1"/>
    <m/>
    <n v="0"/>
    <x v="0"/>
  </r>
  <r>
    <x v="55"/>
    <x v="108"/>
    <x v="0"/>
    <s v="Thu Jun 12, 1986 04:42 UTC"/>
    <s v="1986-06-12"/>
    <s v="04:42:00"/>
    <x v="8"/>
    <x v="38"/>
    <s v="Tsyklon-3 | Cosmos 1758"/>
    <x v="170"/>
    <x v="3553"/>
    <x v="1"/>
    <m/>
    <n v="0"/>
    <x v="0"/>
  </r>
  <r>
    <x v="55"/>
    <x v="0"/>
    <x v="0"/>
    <s v="Wed Jun 11, 1986 07:44 UTC"/>
    <s v="1986-06-11"/>
    <s v="07:44:00"/>
    <x v="8"/>
    <x v="38"/>
    <s v="Soyuz U | Cosmos 1757"/>
    <x v="122"/>
    <x v="3554"/>
    <x v="1"/>
    <n v="20"/>
    <n v="1660"/>
    <x v="0"/>
  </r>
  <r>
    <x v="55"/>
    <x v="121"/>
    <x v="8"/>
    <s v="Tue Jun 10, 1986 00:49 UTC"/>
    <s v="1986-06-10"/>
    <s v="00:49:00"/>
    <x v="8"/>
    <x v="38"/>
    <s v="Proton-K/Block-DM | Gorizont 12"/>
    <x v="243"/>
    <x v="3555"/>
    <x v="1"/>
    <m/>
    <n v="0"/>
    <x v="0"/>
  </r>
  <r>
    <x v="55"/>
    <x v="22"/>
    <x v="8"/>
    <s v="Fri Jun 06, 1986 12:40 UTC"/>
    <s v="1986-06-06"/>
    <s v="12:40:00"/>
    <x v="8"/>
    <x v="38"/>
    <s v="Soyuz U | Cosmos 1756"/>
    <x v="122"/>
    <x v="3556"/>
    <x v="1"/>
    <n v="20"/>
    <n v="1660"/>
    <x v="0"/>
  </r>
  <r>
    <x v="55"/>
    <x v="90"/>
    <x v="0"/>
    <s v="Fri Jun 06, 1986 03:57 UTC"/>
    <s v="1986-06-06"/>
    <s v="03:57:00"/>
    <x v="8"/>
    <x v="38"/>
    <s v="Cosmos-3M | Cosmos 1748 to 1755"/>
    <x v="161"/>
    <x v="3557"/>
    <x v="1"/>
    <m/>
    <n v="0"/>
    <x v="0"/>
  </r>
  <r>
    <x v="21"/>
    <x v="126"/>
    <x v="11"/>
    <s v="Sat May 31, 1986 00:53 UTC"/>
    <s v="1986-05-31"/>
    <s v="00:53:00"/>
    <x v="9"/>
    <x v="38"/>
    <s v="Ariane 2 | Intelsat-5A 14"/>
    <x v="280"/>
    <x v="3558"/>
    <x v="1"/>
    <m/>
    <n v="0"/>
    <x v="2"/>
  </r>
  <r>
    <x v="55"/>
    <x v="22"/>
    <x v="8"/>
    <s v="Thu May 29, 1986 09:20 UTC"/>
    <s v="1986-05-29"/>
    <s v="09:20:00"/>
    <x v="9"/>
    <x v="38"/>
    <s v="Soyuz U | Cosmos 1747"/>
    <x v="122"/>
    <x v="3559"/>
    <x v="1"/>
    <n v="20"/>
    <n v="1660"/>
    <x v="0"/>
  </r>
  <r>
    <x v="55"/>
    <x v="0"/>
    <x v="0"/>
    <s v="Wed May 28, 1986 07:50 UTC"/>
    <s v="1986-05-28"/>
    <s v="07:50:00"/>
    <x v="9"/>
    <x v="38"/>
    <s v="Soyuz U | Cosmos 1746"/>
    <x v="122"/>
    <x v="3560"/>
    <x v="1"/>
    <n v="20"/>
    <n v="1660"/>
    <x v="0"/>
  </r>
  <r>
    <x v="55"/>
    <x v="108"/>
    <x v="0"/>
    <s v="Tue May 27, 1986 09:29 UTC"/>
    <s v="1986-05-27"/>
    <s v="09:29:00"/>
    <x v="9"/>
    <x v="38"/>
    <s v="Tsyklon-3 | Meteor-2 nÂ°14"/>
    <x v="170"/>
    <x v="3561"/>
    <x v="1"/>
    <m/>
    <n v="0"/>
    <x v="0"/>
  </r>
  <r>
    <x v="55"/>
    <x v="45"/>
    <x v="8"/>
    <s v="Sat May 24, 1986 01:41 UTC"/>
    <s v="1986-05-24"/>
    <s v="01:41:00"/>
    <x v="9"/>
    <x v="38"/>
    <s v="Proton-K/Block-DM | Ekran 15"/>
    <x v="243"/>
    <x v="3562"/>
    <x v="1"/>
    <m/>
    <n v="0"/>
    <x v="0"/>
  </r>
  <r>
    <x v="55"/>
    <x v="90"/>
    <x v="0"/>
    <s v="Fri May 23, 1986 12:54 UTC"/>
    <s v="1986-05-23"/>
    <s v="12:54:00"/>
    <x v="9"/>
    <x v="38"/>
    <s v="Cosmos-3M | Cosmos 1745"/>
    <x v="161"/>
    <x v="3563"/>
    <x v="1"/>
    <m/>
    <n v="0"/>
    <x v="0"/>
  </r>
  <r>
    <x v="55"/>
    <x v="125"/>
    <x v="0"/>
    <s v="Wed May 21, 1986 16:29 UTC"/>
    <s v="1986-05-21"/>
    <s v="16:29:00"/>
    <x v="9"/>
    <x v="38"/>
    <s v="Soyuz U | Cosmos 1744"/>
    <x v="122"/>
    <x v="3564"/>
    <x v="1"/>
    <n v="20"/>
    <n v="1660"/>
    <x v="0"/>
  </r>
  <r>
    <x v="55"/>
    <x v="71"/>
    <x v="8"/>
    <s v="Wed May 21, 1986"/>
    <s v="1986-05-21"/>
    <s v="00:00:00"/>
    <x v="9"/>
    <x v="38"/>
    <s v="Soyuz U2 | Soyuz TM-1"/>
    <x v="251"/>
    <x v="3565"/>
    <x v="1"/>
    <n v="40"/>
    <n v="3320"/>
    <x v="0"/>
  </r>
  <r>
    <x v="55"/>
    <x v="108"/>
    <x v="0"/>
    <s v="Thu May 15, 1986 04:26 UTC"/>
    <s v="1986-05-15"/>
    <s v="04:26:00"/>
    <x v="9"/>
    <x v="38"/>
    <s v="Tsyklon-3 | Cosmos 1743"/>
    <x v="170"/>
    <x v="3566"/>
    <x v="1"/>
    <m/>
    <n v="0"/>
    <x v="0"/>
  </r>
  <r>
    <x v="55"/>
    <x v="85"/>
    <x v="0"/>
    <s v="Wed May 14, 1986 12:39 UTC"/>
    <s v="1986-05-14"/>
    <s v="12:39:00"/>
    <x v="9"/>
    <x v="38"/>
    <s v="Soyuz U | Cosmos 1742"/>
    <x v="122"/>
    <x v="3567"/>
    <x v="1"/>
    <n v="20"/>
    <n v="1660"/>
    <x v="0"/>
  </r>
  <r>
    <x v="54"/>
    <x v="91"/>
    <x v="1"/>
    <s v="Sat May 03, 1986 22:18 UTC"/>
    <s v="1986-05-03"/>
    <s v="22:18:00"/>
    <x v="9"/>
    <x v="38"/>
    <s v="Delta 3914 | GOES-G"/>
    <x v="288"/>
    <x v="3568"/>
    <x v="1"/>
    <m/>
    <n v="0"/>
    <x v="2"/>
  </r>
  <r>
    <x v="55"/>
    <x v="71"/>
    <x v="8"/>
    <s v="Wed Apr 23, 1986 19:40 UTC"/>
    <s v="1986-04-23"/>
    <s v="19:40:00"/>
    <x v="10"/>
    <x v="38"/>
    <s v="Soyuz U2 | Progress 26"/>
    <x v="251"/>
    <x v="3569"/>
    <x v="1"/>
    <n v="40"/>
    <n v="3320"/>
    <x v="0"/>
  </r>
  <r>
    <x v="55"/>
    <x v="125"/>
    <x v="0"/>
    <s v="Fri Apr 18, 1986 19:50 UTC"/>
    <s v="1986-04-18"/>
    <s v="19:50:00"/>
    <x v="10"/>
    <x v="38"/>
    <s v="Molniya-M /Block ML | Molniya-3 nÂ°122"/>
    <x v="184"/>
    <x v="3570"/>
    <x v="1"/>
    <m/>
    <n v="0"/>
    <x v="0"/>
  </r>
  <r>
    <x v="53"/>
    <x v="5"/>
    <x v="1"/>
    <s v="Fri Apr 18, 1986 18:45 UTC"/>
    <s v="1986-04-18"/>
    <s v="18:45:00"/>
    <x v="10"/>
    <x v="38"/>
    <s v="Titan 34D | KH9-20"/>
    <x v="278"/>
    <x v="3571"/>
    <x v="1"/>
    <m/>
    <n v="0"/>
    <x v="2"/>
  </r>
  <r>
    <x v="55"/>
    <x v="90"/>
    <x v="0"/>
    <s v="Thu Apr 17, 1986 21:02 UTC"/>
    <s v="1986-04-17"/>
    <s v="21:02:00"/>
    <x v="10"/>
    <x v="38"/>
    <s v="Cosmos-3M | Cosmos 1741"/>
    <x v="161"/>
    <x v="3572"/>
    <x v="1"/>
    <m/>
    <n v="0"/>
    <x v="0"/>
  </r>
  <r>
    <x v="55"/>
    <x v="85"/>
    <x v="0"/>
    <s v="Tue Apr 15, 1986 11:40 UTC"/>
    <s v="1986-04-15"/>
    <s v="11:40:00"/>
    <x v="10"/>
    <x v="38"/>
    <s v="Soyuz U | Cosmos 1740"/>
    <x v="122"/>
    <x v="3573"/>
    <x v="1"/>
    <n v="20"/>
    <n v="1660"/>
    <x v="0"/>
  </r>
  <r>
    <x v="55"/>
    <x v="22"/>
    <x v="8"/>
    <s v="Wed Apr 09, 1986 08:00 UTC"/>
    <s v="1986-04-09"/>
    <s v="08:00:00"/>
    <x v="10"/>
    <x v="38"/>
    <s v="Soyuz U | Cosmos 1739"/>
    <x v="122"/>
    <x v="3574"/>
    <x v="1"/>
    <n v="20"/>
    <n v="1660"/>
    <x v="0"/>
  </r>
  <r>
    <x v="55"/>
    <x v="121"/>
    <x v="8"/>
    <s v="Fri Apr 04, 1986 03:45 UTC"/>
    <s v="1986-04-04"/>
    <s v="03:45:00"/>
    <x v="10"/>
    <x v="38"/>
    <s v="Proton-K/Block-DM | Cosmos 1738"/>
    <x v="243"/>
    <x v="3575"/>
    <x v="1"/>
    <m/>
    <n v="0"/>
    <x v="0"/>
  </r>
  <r>
    <x v="21"/>
    <x v="107"/>
    <x v="11"/>
    <s v="Fri Mar 28, 1986 23:30 UTC"/>
    <s v="1986-03-28"/>
    <s v="23:30:00"/>
    <x v="11"/>
    <x v="38"/>
    <s v="Ariane 3 | GStar-2, Brasilsat-A2"/>
    <x v="279"/>
    <x v="3576"/>
    <x v="1"/>
    <m/>
    <n v="0"/>
    <x v="0"/>
  </r>
  <r>
    <x v="55"/>
    <x v="22"/>
    <x v="8"/>
    <s v="Wed Mar 26, 1986 10:30 UTC"/>
    <s v="1986-03-26"/>
    <s v="10:30:00"/>
    <x v="11"/>
    <x v="38"/>
    <s v="Soyuz U | Zenit-8 nÂ°613"/>
    <x v="122"/>
    <x v="3577"/>
    <x v="1"/>
    <n v="20"/>
    <n v="1660"/>
    <x v="2"/>
  </r>
  <r>
    <x v="55"/>
    <x v="127"/>
    <x v="8"/>
    <s v="Tue Mar 25, 1986 19:26 UTC"/>
    <s v="1986-03-25"/>
    <s v="19:26:00"/>
    <x v="11"/>
    <x v="38"/>
    <s v="Tsyklon-2 | Cosmos 1737"/>
    <x v="179"/>
    <x v="3578"/>
    <x v="1"/>
    <m/>
    <n v="0"/>
    <x v="1"/>
  </r>
  <r>
    <x v="55"/>
    <x v="96"/>
    <x v="8"/>
    <s v="Fri Mar 21, 1986 10:05 UTC"/>
    <s v="1986-03-21"/>
    <s v="10:05:00"/>
    <x v="11"/>
    <x v="38"/>
    <s v="Tsyklon-2 | Cosmos 1736"/>
    <x v="179"/>
    <x v="3579"/>
    <x v="1"/>
    <m/>
    <n v="0"/>
    <x v="0"/>
  </r>
  <r>
    <x v="55"/>
    <x v="71"/>
    <x v="8"/>
    <s v="Wed Mar 19, 1986 10:08 UTC"/>
    <s v="1986-03-19"/>
    <s v="10:08:00"/>
    <x v="11"/>
    <x v="38"/>
    <s v="Soyuz U2 | Progress 25"/>
    <x v="251"/>
    <x v="3580"/>
    <x v="1"/>
    <n v="40"/>
    <n v="3320"/>
    <x v="0"/>
  </r>
  <r>
    <x v="55"/>
    <x v="71"/>
    <x v="8"/>
    <s v="Thu Mar 13, 1986 12:33 UTC"/>
    <s v="1986-03-13"/>
    <s v="12:33:00"/>
    <x v="11"/>
    <x v="38"/>
    <s v="Soyuz U2 | Soyuz T-15"/>
    <x v="251"/>
    <x v="3581"/>
    <x v="1"/>
    <n v="40"/>
    <n v="3320"/>
    <x v="0"/>
  </r>
  <r>
    <x v="55"/>
    <x v="127"/>
    <x v="8"/>
    <s v="Thu Feb 27, 1986 01:44 UTC"/>
    <s v="1986-02-27"/>
    <s v="01:44:00"/>
    <x v="0"/>
    <x v="38"/>
    <s v="Tsyklon-2 | Cosmos 1735"/>
    <x v="179"/>
    <x v="3582"/>
    <x v="1"/>
    <m/>
    <n v="0"/>
    <x v="0"/>
  </r>
  <r>
    <x v="55"/>
    <x v="0"/>
    <x v="0"/>
    <s v="Wed Feb 26, 1986 13:39 UTC"/>
    <s v="1986-02-26"/>
    <s v="13:39:00"/>
    <x v="0"/>
    <x v="38"/>
    <s v="Soyuz U | Cosmos 1734"/>
    <x v="122"/>
    <x v="3583"/>
    <x v="1"/>
    <n v="20"/>
    <n v="1660"/>
    <x v="0"/>
  </r>
  <r>
    <x v="21"/>
    <x v="126"/>
    <x v="11"/>
    <s v="Sat Feb 22, 1986 01:44 UTC"/>
    <s v="1986-02-22"/>
    <s v="01:44:00"/>
    <x v="0"/>
    <x v="38"/>
    <s v="Ariane 1 | SPOT-1 &amp; Viking"/>
    <x v="291"/>
    <x v="3584"/>
    <x v="1"/>
    <m/>
    <n v="0"/>
    <x v="0"/>
  </r>
  <r>
    <x v="55"/>
    <x v="108"/>
    <x v="0"/>
    <s v="Wed Feb 19, 1986 23:04 UTC"/>
    <s v="1986-02-19"/>
    <s v="23:04:00"/>
    <x v="0"/>
    <x v="38"/>
    <s v="Tsyklon-3 | Cosmos 1733"/>
    <x v="170"/>
    <x v="3585"/>
    <x v="1"/>
    <m/>
    <n v="0"/>
    <x v="0"/>
  </r>
  <r>
    <x v="55"/>
    <x v="45"/>
    <x v="8"/>
    <s v="Wed Feb 19, 1986 21:28 UTC"/>
    <s v="1986-02-19"/>
    <s v="21:28:00"/>
    <x v="0"/>
    <x v="38"/>
    <s v="Proton-K | Mir"/>
    <x v="221"/>
    <x v="3586"/>
    <x v="1"/>
    <m/>
    <n v="0"/>
    <x v="0"/>
  </r>
  <r>
    <x v="8"/>
    <x v="12"/>
    <x v="6"/>
    <s v="Wed Feb 12, 1986 07:55 UTC"/>
    <s v="1986-02-12"/>
    <s v="07:55:00"/>
    <x v="0"/>
    <x v="38"/>
    <s v="N-II Star-37E | Yuri 2b"/>
    <x v="292"/>
    <x v="3587"/>
    <x v="1"/>
    <m/>
    <n v="0"/>
    <x v="0"/>
  </r>
  <r>
    <x v="55"/>
    <x v="95"/>
    <x v="0"/>
    <s v="Tue Feb 11, 1986 06:56 UTC"/>
    <s v="1986-02-11"/>
    <s v="06:56:00"/>
    <x v="0"/>
    <x v="38"/>
    <s v="Tsyklon-3 | Cosmos 1732"/>
    <x v="170"/>
    <x v="3588"/>
    <x v="1"/>
    <m/>
    <n v="0"/>
    <x v="0"/>
  </r>
  <r>
    <x v="52"/>
    <x v="52"/>
    <x v="1"/>
    <s v="Sun Feb 09, 1986 10:06 UTC"/>
    <s v="1986-02-09"/>
    <s v="10:06:00"/>
    <x v="0"/>
    <x v="38"/>
    <s v="Atlas-H MSD | MSD 8 &amp; Parcae 8A to 8C (USA-15 to 18)"/>
    <x v="286"/>
    <x v="3589"/>
    <x v="1"/>
    <m/>
    <n v="0"/>
    <x v="0"/>
  </r>
  <r>
    <x v="55"/>
    <x v="71"/>
    <x v="8"/>
    <s v="Fri Feb 07, 1986 08:45 UTC"/>
    <s v="1986-02-07"/>
    <s v="08:45:00"/>
    <x v="0"/>
    <x v="38"/>
    <s v="Soyuz U | Cosmos 1731"/>
    <x v="122"/>
    <x v="3590"/>
    <x v="1"/>
    <n v="20"/>
    <n v="1660"/>
    <x v="0"/>
  </r>
  <r>
    <x v="55"/>
    <x v="125"/>
    <x v="0"/>
    <s v="Tue Feb 04, 1986 11:15 UTC"/>
    <s v="1986-02-04"/>
    <s v="11:15:00"/>
    <x v="0"/>
    <x v="38"/>
    <s v="Soyuz U | Cosmos 1730"/>
    <x v="122"/>
    <x v="3591"/>
    <x v="1"/>
    <n v="20"/>
    <n v="1660"/>
    <x v="0"/>
  </r>
  <r>
    <x v="55"/>
    <x v="85"/>
    <x v="0"/>
    <s v="Sat Feb 01, 1986 18:11 UTC"/>
    <s v="1986-02-01"/>
    <s v="18:11:00"/>
    <x v="0"/>
    <x v="38"/>
    <s v="Molniya-M /Block 2BL | Cosmos 1729"/>
    <x v="159"/>
    <x v="3592"/>
    <x v="1"/>
    <m/>
    <n v="0"/>
    <x v="0"/>
  </r>
  <r>
    <x v="2"/>
    <x v="3"/>
    <x v="3"/>
    <s v="Sat Feb 01, 1986 12:37 UTC"/>
    <s v="1986-02-01"/>
    <s v="12:37:00"/>
    <x v="0"/>
    <x v="38"/>
    <s v="Long March 3 | DFH-2A 01"/>
    <x v="222"/>
    <x v="3593"/>
    <x v="1"/>
    <m/>
    <n v="0"/>
    <x v="0"/>
  </r>
  <r>
    <x v="29"/>
    <x v="51"/>
    <x v="1"/>
    <s v="Tue Jan 28, 1986 16:38 UTC"/>
    <s v="1986-01-28"/>
    <s v="16:38:00"/>
    <x v="1"/>
    <x v="38"/>
    <s v="Space Shuttle Challenger | STS-51-L"/>
    <x v="293"/>
    <x v="3594"/>
    <x v="1"/>
    <n v="450"/>
    <n v="37350"/>
    <x v="2"/>
  </r>
  <r>
    <x v="55"/>
    <x v="71"/>
    <x v="8"/>
    <s v="Tue Jan 28, 1986 08:35 UTC"/>
    <s v="1986-01-28"/>
    <s v="08:35:00"/>
    <x v="1"/>
    <x v="38"/>
    <s v="Soyuz U | Cosmos 1728"/>
    <x v="122"/>
    <x v="3595"/>
    <x v="1"/>
    <n v="20"/>
    <n v="1660"/>
    <x v="0"/>
  </r>
  <r>
    <x v="55"/>
    <x v="90"/>
    <x v="0"/>
    <s v="Thu Jan 23, 1986 18:52 UTC"/>
    <s v="1986-01-23"/>
    <s v="18:52:00"/>
    <x v="1"/>
    <x v="38"/>
    <s v="Cosmos-3M | Cosmos 1727"/>
    <x v="161"/>
    <x v="3596"/>
    <x v="1"/>
    <m/>
    <n v="0"/>
    <x v="0"/>
  </r>
  <r>
    <x v="55"/>
    <x v="121"/>
    <x v="8"/>
    <s v="Fri Jan 17, 1986 10:20 UTC"/>
    <s v="1986-01-17"/>
    <s v="10:20:00"/>
    <x v="1"/>
    <x v="38"/>
    <s v="Proton-K/Block-DM | Raduga 18"/>
    <x v="243"/>
    <x v="3597"/>
    <x v="1"/>
    <m/>
    <n v="0"/>
    <x v="0"/>
  </r>
  <r>
    <x v="55"/>
    <x v="108"/>
    <x v="0"/>
    <s v="Fri Jan 17, 1986 07:21 UTC"/>
    <s v="1986-01-17"/>
    <s v="07:21:00"/>
    <x v="1"/>
    <x v="38"/>
    <s v="Tsyklon-3 | Cosmos 1726"/>
    <x v="170"/>
    <x v="3598"/>
    <x v="1"/>
    <m/>
    <n v="0"/>
    <x v="0"/>
  </r>
  <r>
    <x v="55"/>
    <x v="90"/>
    <x v="0"/>
    <s v="Thu Jan 16, 1986 11:38 UTC"/>
    <s v="1986-01-16"/>
    <s v="11:38:00"/>
    <x v="1"/>
    <x v="38"/>
    <s v="Cosmos-3M | Cosmos 1725"/>
    <x v="161"/>
    <x v="3599"/>
    <x v="1"/>
    <m/>
    <n v="0"/>
    <x v="0"/>
  </r>
  <r>
    <x v="55"/>
    <x v="125"/>
    <x v="0"/>
    <s v="Wed Jan 15, 1986 14:20 UTC"/>
    <s v="1986-01-15"/>
    <s v="14:20:00"/>
    <x v="1"/>
    <x v="38"/>
    <s v="Soyuz U | Cosmos 1724"/>
    <x v="122"/>
    <x v="3600"/>
    <x v="1"/>
    <n v="20"/>
    <n v="1660"/>
    <x v="0"/>
  </r>
  <r>
    <x v="29"/>
    <x v="6"/>
    <x v="1"/>
    <s v="Sun Jan 12, 1986 11:55 UTC"/>
    <s v="1986-01-12"/>
    <s v="11:55:00"/>
    <x v="1"/>
    <x v="38"/>
    <s v="Space Shuttle Columbia | STS-61-C"/>
    <x v="206"/>
    <x v="3601"/>
    <x v="1"/>
    <n v="450"/>
    <n v="37350"/>
    <x v="0"/>
  </r>
  <r>
    <x v="55"/>
    <x v="124"/>
    <x v="0"/>
    <s v="Thu Jan 09, 1986 02:48 UTC"/>
    <s v="1986-01-09"/>
    <s v="02:48:00"/>
    <x v="1"/>
    <x v="38"/>
    <s v="Cosmos-3M | Cosmos 1716 to 1723"/>
    <x v="161"/>
    <x v="3602"/>
    <x v="1"/>
    <m/>
    <n v="0"/>
    <x v="0"/>
  </r>
  <r>
    <x v="55"/>
    <x v="0"/>
    <x v="0"/>
    <s v="Wed Jan 08, 1986 11:25 UTC"/>
    <s v="1986-01-08"/>
    <s v="11:25:00"/>
    <x v="1"/>
    <x v="38"/>
    <s v="Soyuz U | Cosmos 1715"/>
    <x v="122"/>
    <x v="3603"/>
    <x v="1"/>
    <n v="20"/>
    <n v="1660"/>
    <x v="0"/>
  </r>
  <r>
    <x v="55"/>
    <x v="75"/>
    <x v="8"/>
    <s v="Sat Dec 28, 1985 09:16 UTC"/>
    <s v="1985-12-28"/>
    <s v="09:16:00"/>
    <x v="2"/>
    <x v="39"/>
    <s v="Zenit-2 | Cosmos 1714"/>
    <x v="175"/>
    <x v="3604"/>
    <x v="1"/>
    <m/>
    <n v="0"/>
    <x v="1"/>
  </r>
  <r>
    <x v="55"/>
    <x v="125"/>
    <x v="0"/>
    <s v="Fri Dec 27, 1985 17:06 UTC"/>
    <s v="1985-12-27"/>
    <s v="17:06:00"/>
    <x v="2"/>
    <x v="39"/>
    <s v="Soyuz U | Cosmos 1713"/>
    <x v="122"/>
    <x v="3605"/>
    <x v="1"/>
    <n v="20"/>
    <n v="1660"/>
    <x v="0"/>
  </r>
  <r>
    <x v="55"/>
    <x v="108"/>
    <x v="0"/>
    <s v="Thu Dec 26, 1985 01:50 UTC"/>
    <s v="1985-12-26"/>
    <s v="01:50:00"/>
    <x v="2"/>
    <x v="39"/>
    <s v="Tsyklon-3 | Meteor-2 nÂ°13"/>
    <x v="170"/>
    <x v="3606"/>
    <x v="1"/>
    <m/>
    <n v="0"/>
    <x v="0"/>
  </r>
  <r>
    <x v="55"/>
    <x v="45"/>
    <x v="8"/>
    <s v="Tue Dec 24, 1985 21:43 UTC"/>
    <s v="1985-12-24"/>
    <s v="21:43:00"/>
    <x v="2"/>
    <x v="39"/>
    <s v="Proton K/Block-DM-2 | Cosmos 1710, 1711 &amp; 1712"/>
    <x v="150"/>
    <x v="3607"/>
    <x v="1"/>
    <m/>
    <n v="0"/>
    <x v="0"/>
  </r>
  <r>
    <x v="55"/>
    <x v="0"/>
    <x v="0"/>
    <s v="Tue Dec 24, 1985 18:56 UTC"/>
    <s v="1985-12-24"/>
    <s v="18:56:00"/>
    <x v="2"/>
    <x v="39"/>
    <s v="Molniya-M /Block ML | Molniya-3 nÂ°121"/>
    <x v="184"/>
    <x v="3608"/>
    <x v="1"/>
    <m/>
    <n v="0"/>
    <x v="0"/>
  </r>
  <r>
    <x v="55"/>
    <x v="90"/>
    <x v="0"/>
    <s v="Thu Dec 19, 1985 08:46 UTC"/>
    <s v="1985-12-19"/>
    <s v="08:46:00"/>
    <x v="2"/>
    <x v="39"/>
    <s v="Cosmos-3M | Cosmos 1709"/>
    <x v="161"/>
    <x v="3609"/>
    <x v="1"/>
    <m/>
    <n v="0"/>
    <x v="0"/>
  </r>
  <r>
    <x v="55"/>
    <x v="0"/>
    <x v="0"/>
    <s v="Fri Dec 13, 1985 07:45 UTC"/>
    <s v="1985-12-13"/>
    <s v="07:45:00"/>
    <x v="2"/>
    <x v="39"/>
    <s v="Soyuz U | Cosmos 1708"/>
    <x v="122"/>
    <x v="3610"/>
    <x v="1"/>
    <n v="20"/>
    <n v="1660"/>
    <x v="0"/>
  </r>
  <r>
    <x v="54"/>
    <x v="118"/>
    <x v="1"/>
    <s v="Fri Dec 13, 1985 02:35 UTC"/>
    <s v="1985-12-13"/>
    <s v="02:35:00"/>
    <x v="2"/>
    <x v="39"/>
    <s v="Scout G1 | ITV 1 &amp; 2 (USA 13 &amp; 14)"/>
    <x v="259"/>
    <x v="3611"/>
    <x v="1"/>
    <m/>
    <n v="0"/>
    <x v="0"/>
  </r>
  <r>
    <x v="55"/>
    <x v="108"/>
    <x v="0"/>
    <s v="Thu Dec 12, 1985 15:51 UTC"/>
    <s v="1985-12-12"/>
    <s v="15:51:00"/>
    <x v="2"/>
    <x v="39"/>
    <s v="Tsyklon-3 | Cosmos 1707"/>
    <x v="170"/>
    <x v="3612"/>
    <x v="1"/>
    <m/>
    <n v="0"/>
    <x v="0"/>
  </r>
  <r>
    <x v="55"/>
    <x v="85"/>
    <x v="0"/>
    <s v="Wed Dec 11, 1985 14:40 UTC"/>
    <s v="1985-12-11"/>
    <s v="14:40:00"/>
    <x v="2"/>
    <x v="39"/>
    <s v="Soyuz U | Cosmos 1706"/>
    <x v="122"/>
    <x v="3613"/>
    <x v="1"/>
    <n v="20"/>
    <n v="1660"/>
    <x v="0"/>
  </r>
  <r>
    <x v="55"/>
    <x v="85"/>
    <x v="0"/>
    <s v="Tue Dec 03, 1985 12:15 UTC"/>
    <s v="1985-12-03"/>
    <s v="12:15:00"/>
    <x v="2"/>
    <x v="39"/>
    <s v="Soyuz U | Cosmos 1705"/>
    <x v="122"/>
    <x v="3614"/>
    <x v="1"/>
    <n v="20"/>
    <n v="1660"/>
    <x v="0"/>
  </r>
  <r>
    <x v="55"/>
    <x v="69"/>
    <x v="0"/>
    <s v="Thu Nov 28, 1985 13:12 UTC"/>
    <s v="1985-11-28"/>
    <s v="13:12:00"/>
    <x v="3"/>
    <x v="39"/>
    <s v="Cosmos-3M | Cosmos 1704"/>
    <x v="161"/>
    <x v="3615"/>
    <x v="1"/>
    <m/>
    <n v="0"/>
    <x v="0"/>
  </r>
  <r>
    <x v="29"/>
    <x v="6"/>
    <x v="1"/>
    <s v="Wed Nov 27, 1985 00:29 UTC"/>
    <s v="1985-11-27"/>
    <s v="00:29:00"/>
    <x v="3"/>
    <x v="39"/>
    <s v="Space Shuttle Atlantis | STS-61-B"/>
    <x v="154"/>
    <x v="3616"/>
    <x v="1"/>
    <n v="450"/>
    <n v="37350"/>
    <x v="0"/>
  </r>
  <r>
    <x v="55"/>
    <x v="95"/>
    <x v="0"/>
    <s v="Fri Nov 22, 1985 22:20 UTC"/>
    <s v="1985-11-22"/>
    <s v="22:20:00"/>
    <x v="3"/>
    <x v="39"/>
    <s v="Tsyklon-3 | Cosmos 1703"/>
    <x v="170"/>
    <x v="3617"/>
    <x v="1"/>
    <m/>
    <n v="0"/>
    <x v="0"/>
  </r>
  <r>
    <x v="55"/>
    <x v="45"/>
    <x v="8"/>
    <s v="Fri Nov 15, 1985 14:29 UTC"/>
    <s v="1985-11-15"/>
    <s v="14:29:00"/>
    <x v="3"/>
    <x v="39"/>
    <s v="Proton-K/Block-DM | Raduga 17"/>
    <x v="243"/>
    <x v="3618"/>
    <x v="1"/>
    <m/>
    <n v="0"/>
    <x v="0"/>
  </r>
  <r>
    <x v="55"/>
    <x v="85"/>
    <x v="0"/>
    <s v="Wed Nov 13, 1985 12:25 UTC"/>
    <s v="1985-11-13"/>
    <s v="12:25:00"/>
    <x v="3"/>
    <x v="39"/>
    <s v="Soyuz U | Cosmos 1702"/>
    <x v="122"/>
    <x v="3619"/>
    <x v="1"/>
    <n v="20"/>
    <n v="1660"/>
    <x v="0"/>
  </r>
  <r>
    <x v="55"/>
    <x v="125"/>
    <x v="0"/>
    <s v="Sat Nov 09, 1985 08:25 UTC"/>
    <s v="1985-11-09"/>
    <s v="08:25:00"/>
    <x v="3"/>
    <x v="39"/>
    <s v="Molniya-M /Block 2BL | Cosmos 1701"/>
    <x v="159"/>
    <x v="3620"/>
    <x v="1"/>
    <m/>
    <n v="0"/>
    <x v="0"/>
  </r>
  <r>
    <x v="29"/>
    <x v="6"/>
    <x v="1"/>
    <s v="Wed Oct 30, 1985 17:00 UTC"/>
    <s v="1985-10-30"/>
    <s v="17:00:00"/>
    <x v="4"/>
    <x v="39"/>
    <s v="Space Shuttle Challenger | STS-61-A"/>
    <x v="293"/>
    <x v="3621"/>
    <x v="1"/>
    <n v="450"/>
    <n v="37350"/>
    <x v="0"/>
  </r>
  <r>
    <x v="55"/>
    <x v="0"/>
    <x v="0"/>
    <s v="Mon Oct 28, 1985 17:24 UTC"/>
    <s v="1985-10-28"/>
    <s v="17:24:00"/>
    <x v="4"/>
    <x v="39"/>
    <s v="Molniya-M /Block ML | Molniya-1 nÂ°120"/>
    <x v="184"/>
    <x v="3622"/>
    <x v="1"/>
    <m/>
    <n v="0"/>
    <x v="0"/>
  </r>
  <r>
    <x v="55"/>
    <x v="121"/>
    <x v="8"/>
    <s v="Fri Oct 25, 1985 15:45 UTC"/>
    <s v="1985-10-25"/>
    <s v="15:45:00"/>
    <x v="4"/>
    <x v="39"/>
    <s v="Proton K/Block-DM-2 | Cosmos 1700"/>
    <x v="150"/>
    <x v="3623"/>
    <x v="1"/>
    <m/>
    <n v="0"/>
    <x v="0"/>
  </r>
  <r>
    <x v="55"/>
    <x v="85"/>
    <x v="0"/>
    <s v="Fri Oct 25, 1985 14:40 UTC"/>
    <s v="1985-10-25"/>
    <s v="14:40:00"/>
    <x v="4"/>
    <x v="39"/>
    <s v="Soyuz U | Cosmos 1699"/>
    <x v="122"/>
    <x v="3624"/>
    <x v="1"/>
    <n v="20"/>
    <n v="1660"/>
    <x v="0"/>
  </r>
  <r>
    <x v="55"/>
    <x v="108"/>
    <x v="0"/>
    <s v="Thu Oct 24, 1985 02:30 UTC"/>
    <s v="1985-10-24"/>
    <s v="02:30:00"/>
    <x v="4"/>
    <x v="39"/>
    <s v="Tsyklon-3 | Meteor-3 nÂ°01"/>
    <x v="170"/>
    <x v="3625"/>
    <x v="1"/>
    <m/>
    <n v="0"/>
    <x v="0"/>
  </r>
  <r>
    <x v="55"/>
    <x v="69"/>
    <x v="0"/>
    <s v="Wed Oct 23, 1985 17:24 UTC"/>
    <s v="1985-10-23"/>
    <s v="17:24:00"/>
    <x v="4"/>
    <x v="39"/>
    <s v="Cosmos-3M | Parouss nÂ°50"/>
    <x v="161"/>
    <x v="3626"/>
    <x v="1"/>
    <m/>
    <n v="0"/>
    <x v="2"/>
  </r>
  <r>
    <x v="55"/>
    <x v="71"/>
    <x v="8"/>
    <s v="Wed Oct 23, 1985 00:42 UTC"/>
    <s v="1985-10-23"/>
    <s v="00:42:00"/>
    <x v="4"/>
    <x v="39"/>
    <s v="Molniya-M /Block ML | Molniya-1 nÂ°119"/>
    <x v="184"/>
    <x v="3627"/>
    <x v="1"/>
    <m/>
    <n v="0"/>
    <x v="0"/>
  </r>
  <r>
    <x v="55"/>
    <x v="0"/>
    <x v="0"/>
    <s v="Tue Oct 22, 1985 20:24 UTC"/>
    <s v="1985-10-22"/>
    <s v="20:24:00"/>
    <x v="4"/>
    <x v="39"/>
    <s v="Molniya-M /Block 2BL | Cosmos 1698"/>
    <x v="159"/>
    <x v="3628"/>
    <x v="1"/>
    <m/>
    <n v="0"/>
    <x v="0"/>
  </r>
  <r>
    <x v="55"/>
    <x v="75"/>
    <x v="8"/>
    <s v="Tue Oct 22, 1985 07:00 UTC"/>
    <s v="1985-10-22"/>
    <s v="07:00:00"/>
    <x v="4"/>
    <x v="39"/>
    <s v="Zenit-2 | Cosmos 1697"/>
    <x v="175"/>
    <x v="3629"/>
    <x v="1"/>
    <m/>
    <n v="0"/>
    <x v="0"/>
  </r>
  <r>
    <x v="2"/>
    <x v="113"/>
    <x v="3"/>
    <s v="Mon Oct 21, 1985 05:04 UTC"/>
    <s v="1985-10-21"/>
    <s v="05:04:00"/>
    <x v="4"/>
    <x v="39"/>
    <s v="Long March 2C | FSW-0 7"/>
    <x v="3"/>
    <x v="3630"/>
    <x v="0"/>
    <n v="30.8"/>
    <n v="2556.4"/>
    <x v="0"/>
  </r>
  <r>
    <x v="55"/>
    <x v="22"/>
    <x v="8"/>
    <s v="Wed Oct 16, 1985 09:25 UTC"/>
    <s v="1985-10-16"/>
    <s v="09:25:00"/>
    <x v="4"/>
    <x v="39"/>
    <s v="Soyuz U | Cosmos 1696"/>
    <x v="122"/>
    <x v="3631"/>
    <x v="1"/>
    <n v="20"/>
    <n v="1660"/>
    <x v="0"/>
  </r>
  <r>
    <x v="55"/>
    <x v="108"/>
    <x v="0"/>
    <s v="Wed Oct 09, 1985 21:35 UTC"/>
    <s v="1985-10-09"/>
    <s v="21:35:00"/>
    <x v="4"/>
    <x v="39"/>
    <s v="Tsyklon-3 | Cosmos 1690 to 1695"/>
    <x v="170"/>
    <x v="3632"/>
    <x v="1"/>
    <m/>
    <n v="0"/>
    <x v="0"/>
  </r>
  <r>
    <x v="52"/>
    <x v="115"/>
    <x v="1"/>
    <s v="Wed Oct 09, 1985 02:53 UTC"/>
    <s v="1985-10-09"/>
    <s v="02:53:00"/>
    <x v="4"/>
    <x v="39"/>
    <s v="Atlas-E/F SGS-2 | GPS-11 (USA-10)"/>
    <x v="294"/>
    <x v="3633"/>
    <x v="1"/>
    <m/>
    <n v="0"/>
    <x v="0"/>
  </r>
  <r>
    <x v="29"/>
    <x v="6"/>
    <x v="1"/>
    <s v="Thu Oct 03, 1985 15:15 UTC"/>
    <s v="1985-10-03"/>
    <s v="15:15:00"/>
    <x v="4"/>
    <x v="39"/>
    <s v="Space Shuttle Atlantis | STS-51-J"/>
    <x v="154"/>
    <x v="3634"/>
    <x v="1"/>
    <n v="450"/>
    <n v="37350"/>
    <x v="0"/>
  </r>
  <r>
    <x v="55"/>
    <x v="0"/>
    <x v="0"/>
    <s v="Thu Oct 03, 1985 07:33 UTC"/>
    <s v="1985-10-03"/>
    <s v="07:33:00"/>
    <x v="4"/>
    <x v="39"/>
    <s v="Molniya-M /Block ML | Molniya-3 nÂ°118"/>
    <x v="184"/>
    <x v="3635"/>
    <x v="1"/>
    <m/>
    <n v="0"/>
    <x v="0"/>
  </r>
  <r>
    <x v="55"/>
    <x v="22"/>
    <x v="8"/>
    <s v="Thu Oct 03, 1985 05:48 UTC"/>
    <s v="1985-10-03"/>
    <s v="05:48:00"/>
    <x v="4"/>
    <x v="39"/>
    <s v="Vostok-2M | Cosmos 1689"/>
    <x v="267"/>
    <x v="3636"/>
    <x v="1"/>
    <m/>
    <n v="0"/>
    <x v="0"/>
  </r>
  <r>
    <x v="55"/>
    <x v="109"/>
    <x v="0"/>
    <s v="Wed Oct 02, 1985 09:00 UTC"/>
    <s v="1985-10-02"/>
    <s v="09:00:00"/>
    <x v="4"/>
    <x v="39"/>
    <s v="Cosmos-3M | Cosmos 1688"/>
    <x v="161"/>
    <x v="3637"/>
    <x v="1"/>
    <m/>
    <n v="0"/>
    <x v="0"/>
  </r>
  <r>
    <x v="55"/>
    <x v="85"/>
    <x v="0"/>
    <s v="Mon Sep 30, 1985 19:23 UTC"/>
    <s v="1985-09-30"/>
    <s v="19:23:00"/>
    <x v="5"/>
    <x v="39"/>
    <s v="Molniya-M /Block 2BL | Cosmos 1687"/>
    <x v="159"/>
    <x v="3638"/>
    <x v="1"/>
    <m/>
    <n v="0"/>
    <x v="0"/>
  </r>
  <r>
    <x v="52"/>
    <x v="101"/>
    <x v="1"/>
    <s v="Sat Sep 28, 1985 23:17 UTC"/>
    <s v="1985-09-28"/>
    <s v="23:17:00"/>
    <x v="5"/>
    <x v="39"/>
    <s v="Atlas-G Centaur-D1AR | Intelsat 512"/>
    <x v="276"/>
    <x v="3639"/>
    <x v="1"/>
    <m/>
    <n v="0"/>
    <x v="0"/>
  </r>
  <r>
    <x v="55"/>
    <x v="45"/>
    <x v="8"/>
    <s v="Fri Sep 27, 1985 08:41 UTC"/>
    <s v="1985-09-27"/>
    <s v="08:41:00"/>
    <x v="5"/>
    <x v="39"/>
    <s v="Proton-K | Cosmos 1686 (TKS)"/>
    <x v="221"/>
    <x v="3640"/>
    <x v="1"/>
    <m/>
    <n v="0"/>
    <x v="0"/>
  </r>
  <r>
    <x v="55"/>
    <x v="85"/>
    <x v="0"/>
    <s v="Thu Sep 26, 1985 11:15 UTC"/>
    <s v="1985-09-26"/>
    <s v="11:15:00"/>
    <x v="5"/>
    <x v="39"/>
    <s v="Soyuz U | Cosmos 1685"/>
    <x v="122"/>
    <x v="3641"/>
    <x v="1"/>
    <n v="20"/>
    <n v="1660"/>
    <x v="0"/>
  </r>
  <r>
    <x v="55"/>
    <x v="0"/>
    <x v="0"/>
    <s v="Tue Sep 24, 1985 01:18 UTC"/>
    <s v="1985-09-24"/>
    <s v="01:18:00"/>
    <x v="5"/>
    <x v="39"/>
    <s v="Molniya-M /Block 2BL | Cosmos 1684"/>
    <x v="159"/>
    <x v="3642"/>
    <x v="1"/>
    <m/>
    <n v="0"/>
    <x v="0"/>
  </r>
  <r>
    <x v="55"/>
    <x v="125"/>
    <x v="0"/>
    <s v="Thu Sep 19, 1985 10:10 UTC"/>
    <s v="1985-09-19"/>
    <s v="10:10:00"/>
    <x v="5"/>
    <x v="39"/>
    <s v="Soyuz U | Cosmos 1683"/>
    <x v="122"/>
    <x v="3643"/>
    <x v="1"/>
    <n v="20"/>
    <n v="1660"/>
    <x v="0"/>
  </r>
  <r>
    <x v="55"/>
    <x v="96"/>
    <x v="8"/>
    <s v="Thu Sep 19, 1985 01:32 UTC"/>
    <s v="1985-09-19"/>
    <s v="01:32:00"/>
    <x v="5"/>
    <x v="39"/>
    <s v="Tsyklon-2 | Cosmos 1682"/>
    <x v="179"/>
    <x v="3644"/>
    <x v="1"/>
    <m/>
    <n v="0"/>
    <x v="0"/>
  </r>
  <r>
    <x v="55"/>
    <x v="71"/>
    <x v="8"/>
    <s v="Tue Sep 17, 1985 12:38 UTC"/>
    <s v="1985-09-17"/>
    <s v="12:38:00"/>
    <x v="5"/>
    <x v="39"/>
    <s v="Soyuz U2 | Soyuz T-14"/>
    <x v="251"/>
    <x v="3645"/>
    <x v="1"/>
    <n v="40"/>
    <n v="3320"/>
    <x v="0"/>
  </r>
  <r>
    <x v="21"/>
    <x v="126"/>
    <x v="11"/>
    <s v="Thu Sep 12, 1985 23:26 UTC"/>
    <s v="1985-09-12"/>
    <s v="23:26:00"/>
    <x v="5"/>
    <x v="39"/>
    <s v="Ariane 3 | ECS 3, Spacenet 3"/>
    <x v="279"/>
    <x v="3646"/>
    <x v="1"/>
    <m/>
    <n v="0"/>
    <x v="2"/>
  </r>
  <r>
    <x v="55"/>
    <x v="125"/>
    <x v="0"/>
    <s v="Fri Sep 06, 1985 10:45 UTC"/>
    <s v="1985-09-06"/>
    <s v="10:45:00"/>
    <x v="5"/>
    <x v="39"/>
    <s v="Soyuz U | Cosmos 1681"/>
    <x v="122"/>
    <x v="3647"/>
    <x v="1"/>
    <n v="20"/>
    <n v="1660"/>
    <x v="0"/>
  </r>
  <r>
    <x v="55"/>
    <x v="90"/>
    <x v="0"/>
    <s v="Wed Sep 04, 1985 07:05 UTC"/>
    <s v="1985-09-04"/>
    <s v="07:05:00"/>
    <x v="5"/>
    <x v="39"/>
    <s v="Cosmos-3M | Cosmos 1680"/>
    <x v="161"/>
    <x v="3648"/>
    <x v="1"/>
    <m/>
    <n v="0"/>
    <x v="0"/>
  </r>
  <r>
    <x v="55"/>
    <x v="22"/>
    <x v="8"/>
    <s v="Thu Aug 29, 1985 11:33 UTC"/>
    <s v="1985-08-29"/>
    <s v="11:33:00"/>
    <x v="6"/>
    <x v="39"/>
    <s v="Soyuz U | Cosmos 1679"/>
    <x v="122"/>
    <x v="3649"/>
    <x v="1"/>
    <n v="20"/>
    <n v="1660"/>
    <x v="0"/>
  </r>
  <r>
    <x v="55"/>
    <x v="125"/>
    <x v="0"/>
    <s v="Thu Aug 29, 1985 10:15 UTC"/>
    <s v="1985-08-29"/>
    <s v="10:15:00"/>
    <x v="6"/>
    <x v="39"/>
    <s v="Soyuz U | Cosmos 1678"/>
    <x v="122"/>
    <x v="3650"/>
    <x v="1"/>
    <n v="20"/>
    <n v="1660"/>
    <x v="0"/>
  </r>
  <r>
    <x v="53"/>
    <x v="5"/>
    <x v="1"/>
    <s v="Wed Aug 28, 1985 21:20 UTC"/>
    <s v="1985-08-28"/>
    <s v="21:20:00"/>
    <x v="6"/>
    <x v="39"/>
    <s v="Titan 34D | KH-11 7"/>
    <x v="278"/>
    <x v="3651"/>
    <x v="1"/>
    <m/>
    <n v="0"/>
    <x v="2"/>
  </r>
  <r>
    <x v="29"/>
    <x v="6"/>
    <x v="1"/>
    <s v="Tue Aug 27, 1985 10:58 UTC"/>
    <s v="1985-08-27"/>
    <s v="10:58:00"/>
    <x v="6"/>
    <x v="39"/>
    <s v="Space Shuttle Discovery | STS-51-I"/>
    <x v="157"/>
    <x v="3652"/>
    <x v="1"/>
    <n v="450"/>
    <n v="37350"/>
    <x v="0"/>
  </r>
  <r>
    <x v="55"/>
    <x v="127"/>
    <x v="8"/>
    <s v="Fri Aug 23, 1985 22:33 UTC"/>
    <s v="1985-08-23"/>
    <s v="22:33:00"/>
    <x v="6"/>
    <x v="39"/>
    <s v="Tsyklon-2 | Cosmos 1677"/>
    <x v="179"/>
    <x v="3653"/>
    <x v="1"/>
    <m/>
    <n v="0"/>
    <x v="0"/>
  </r>
  <r>
    <x v="55"/>
    <x v="125"/>
    <x v="0"/>
    <s v="Thu Aug 22, 1985 19:28 UTC"/>
    <s v="1985-08-22"/>
    <s v="19:28:00"/>
    <x v="6"/>
    <x v="39"/>
    <s v="Molniya-M /Block ML | Molniya-1 nÂ°117"/>
    <x v="184"/>
    <x v="3654"/>
    <x v="1"/>
    <m/>
    <n v="0"/>
    <x v="0"/>
  </r>
  <r>
    <x v="45"/>
    <x v="54"/>
    <x v="6"/>
    <s v="Sun Aug 18, 1985 23:33 UTC"/>
    <s v="1985-08-18"/>
    <s v="23:33:00"/>
    <x v="6"/>
    <x v="39"/>
    <s v="Mu-III S2 | Suisei"/>
    <x v="255"/>
    <x v="3655"/>
    <x v="1"/>
    <m/>
    <n v="0"/>
    <x v="0"/>
  </r>
  <r>
    <x v="55"/>
    <x v="125"/>
    <x v="0"/>
    <s v="Fri Aug 16, 1985 15:10 UTC"/>
    <s v="1985-08-16"/>
    <s v="15:10:00"/>
    <x v="6"/>
    <x v="39"/>
    <s v="Soyuz U | Cosmos 1676"/>
    <x v="122"/>
    <x v="3656"/>
    <x v="1"/>
    <n v="20"/>
    <n v="1660"/>
    <x v="0"/>
  </r>
  <r>
    <x v="55"/>
    <x v="85"/>
    <x v="0"/>
    <s v="Mon Aug 12, 1985 15:09 UTC"/>
    <s v="1985-08-12"/>
    <s v="15:09:00"/>
    <x v="6"/>
    <x v="39"/>
    <s v="Molniya-M /Block 2BL | Cosmos 1675"/>
    <x v="159"/>
    <x v="3657"/>
    <x v="1"/>
    <m/>
    <n v="0"/>
    <x v="0"/>
  </r>
  <r>
    <x v="55"/>
    <x v="45"/>
    <x v="8"/>
    <s v="Thu Aug 08, 1985 21:01 UTC"/>
    <s v="1985-08-08"/>
    <s v="21:01:00"/>
    <x v="6"/>
    <x v="39"/>
    <s v="Proton-K/Block-DM | Raduga 16"/>
    <x v="243"/>
    <x v="3658"/>
    <x v="1"/>
    <m/>
    <n v="0"/>
    <x v="0"/>
  </r>
  <r>
    <x v="55"/>
    <x v="108"/>
    <x v="0"/>
    <s v="Thu Aug 08, 1985 11:49 UTC"/>
    <s v="1985-08-08"/>
    <s v="11:49:00"/>
    <x v="6"/>
    <x v="39"/>
    <s v="Tsyklon-3 | Cosmos 1674"/>
    <x v="170"/>
    <x v="3659"/>
    <x v="1"/>
    <m/>
    <n v="0"/>
    <x v="0"/>
  </r>
  <r>
    <x v="55"/>
    <x v="71"/>
    <x v="8"/>
    <s v="Thu Aug 08, 1985 10:19 UTC"/>
    <s v="1985-08-08"/>
    <s v="10:19:00"/>
    <x v="6"/>
    <x v="39"/>
    <s v="Soyuz U | Cosmos 1673"/>
    <x v="122"/>
    <x v="3660"/>
    <x v="1"/>
    <n v="20"/>
    <n v="1660"/>
    <x v="0"/>
  </r>
  <r>
    <x v="55"/>
    <x v="0"/>
    <x v="0"/>
    <s v="Wed Aug 07, 1985 09:50 UTC"/>
    <s v="1985-08-07"/>
    <s v="09:50:00"/>
    <x v="6"/>
    <x v="39"/>
    <s v="Soyuz U | Cosmos 1672"/>
    <x v="122"/>
    <x v="3661"/>
    <x v="1"/>
    <n v="20"/>
    <n v="1660"/>
    <x v="0"/>
  </r>
  <r>
    <x v="54"/>
    <x v="118"/>
    <x v="1"/>
    <s v="Sat Aug 03, 1985 03:31 UTC"/>
    <s v="1985-08-03"/>
    <s v="03:31:00"/>
    <x v="6"/>
    <x v="39"/>
    <s v="Scout G1 | Transit-O 24 &amp; 30"/>
    <x v="259"/>
    <x v="3662"/>
    <x v="1"/>
    <m/>
    <n v="0"/>
    <x v="0"/>
  </r>
  <r>
    <x v="55"/>
    <x v="85"/>
    <x v="0"/>
    <s v="Fri Aug 02, 1985 11:40 UTC"/>
    <s v="1985-08-02"/>
    <s v="11:40:00"/>
    <x v="6"/>
    <x v="39"/>
    <s v="Soyuz U | Cosmos 1671"/>
    <x v="122"/>
    <x v="3663"/>
    <x v="1"/>
    <n v="20"/>
    <n v="1660"/>
    <x v="0"/>
  </r>
  <r>
    <x v="55"/>
    <x v="127"/>
    <x v="8"/>
    <s v="Thu Aug 01, 1985 05:36 UTC"/>
    <s v="1985-08-01"/>
    <s v="05:36:00"/>
    <x v="6"/>
    <x v="39"/>
    <s v="Tsyklon-2 | Cosmos 1670"/>
    <x v="179"/>
    <x v="3664"/>
    <x v="1"/>
    <m/>
    <n v="0"/>
    <x v="0"/>
  </r>
  <r>
    <x v="29"/>
    <x v="6"/>
    <x v="1"/>
    <s v="Mon Jul 29, 1985 21:00 UTC"/>
    <s v="1985-07-29"/>
    <s v="21:00:00"/>
    <x v="7"/>
    <x v="39"/>
    <s v="Space Shuttle Challenger | STS-51-F"/>
    <x v="293"/>
    <x v="3665"/>
    <x v="1"/>
    <n v="450"/>
    <n v="37350"/>
    <x v="0"/>
  </r>
  <r>
    <x v="55"/>
    <x v="71"/>
    <x v="8"/>
    <s v="Fri Jul 19, 1985 13:05 UTC"/>
    <s v="1985-07-19"/>
    <s v="13:05:00"/>
    <x v="7"/>
    <x v="39"/>
    <s v="Soyuz U | Cosmos 1669"/>
    <x v="122"/>
    <x v="3666"/>
    <x v="1"/>
    <n v="20"/>
    <n v="1660"/>
    <x v="0"/>
  </r>
  <r>
    <x v="55"/>
    <x v="0"/>
    <x v="0"/>
    <s v="Wed Jul 17, 1985 01:05 UTC"/>
    <s v="1985-07-17"/>
    <s v="01:05:00"/>
    <x v="7"/>
    <x v="39"/>
    <s v="Molniya-M /Block ML | Molniya-3 nÂ°116"/>
    <x v="184"/>
    <x v="3667"/>
    <x v="1"/>
    <m/>
    <n v="0"/>
    <x v="0"/>
  </r>
  <r>
    <x v="55"/>
    <x v="22"/>
    <x v="8"/>
    <s v="Mon Jul 15, 1985 06:30 UTC"/>
    <s v="1985-07-15"/>
    <s v="06:30:00"/>
    <x v="7"/>
    <x v="39"/>
    <s v="Soyuz U | Cosmos 1668"/>
    <x v="122"/>
    <x v="3668"/>
    <x v="1"/>
    <n v="20"/>
    <n v="1660"/>
    <x v="0"/>
  </r>
  <r>
    <x v="55"/>
    <x v="125"/>
    <x v="0"/>
    <s v="Wed Jul 10, 1985 03:15 UTC"/>
    <s v="1985-07-10"/>
    <s v="03:15:00"/>
    <x v="7"/>
    <x v="39"/>
    <s v="Soyuz U | Cosmos 1667"/>
    <x v="122"/>
    <x v="3669"/>
    <x v="1"/>
    <n v="20"/>
    <n v="1660"/>
    <x v="0"/>
  </r>
  <r>
    <x v="55"/>
    <x v="108"/>
    <x v="0"/>
    <s v="Mon Jul 08, 1985 23:40 UTC"/>
    <s v="1985-07-08"/>
    <s v="23:40:00"/>
    <x v="7"/>
    <x v="39"/>
    <s v="Tsyklon-3 | Cosmos 1666"/>
    <x v="170"/>
    <x v="3670"/>
    <x v="1"/>
    <m/>
    <n v="0"/>
    <x v="0"/>
  </r>
  <r>
    <x v="55"/>
    <x v="85"/>
    <x v="0"/>
    <s v="Wed Jul 03, 1985 12:10 UTC"/>
    <s v="1985-07-03"/>
    <s v="12:10:00"/>
    <x v="7"/>
    <x v="39"/>
    <s v="Soyuz U | Cosmos 1665"/>
    <x v="122"/>
    <x v="3671"/>
    <x v="1"/>
    <n v="20"/>
    <n v="1660"/>
    <x v="0"/>
  </r>
  <r>
    <x v="21"/>
    <x v="126"/>
    <x v="11"/>
    <s v="Tue Jul 02, 1985 11:23 UTC"/>
    <s v="1985-07-02"/>
    <s v="11:23:00"/>
    <x v="7"/>
    <x v="39"/>
    <s v="Ariane 1 | Giotto"/>
    <x v="291"/>
    <x v="3672"/>
    <x v="1"/>
    <m/>
    <n v="0"/>
    <x v="0"/>
  </r>
  <r>
    <x v="52"/>
    <x v="103"/>
    <x v="1"/>
    <s v="Sun Jun 30, 1985 00:44 UTC"/>
    <s v="1985-06-30"/>
    <s v="00:44:00"/>
    <x v="8"/>
    <x v="39"/>
    <s v="Atlas-G Centaur-D1AR | Intelsat 511"/>
    <x v="276"/>
    <x v="3673"/>
    <x v="1"/>
    <m/>
    <n v="0"/>
    <x v="0"/>
  </r>
  <r>
    <x v="55"/>
    <x v="0"/>
    <x v="0"/>
    <s v="Wed Jun 26, 1985 12:35 UTC"/>
    <s v="1985-06-26"/>
    <s v="12:35:00"/>
    <x v="8"/>
    <x v="39"/>
    <s v="Soyuz U | Cosmos 1664"/>
    <x v="122"/>
    <x v="3674"/>
    <x v="1"/>
    <n v="20"/>
    <n v="1660"/>
    <x v="0"/>
  </r>
  <r>
    <x v="55"/>
    <x v="75"/>
    <x v="8"/>
    <s v="Fri Jun 21, 1985 08:29 UTC"/>
    <s v="1985-06-21"/>
    <s v="08:29:00"/>
    <x v="8"/>
    <x v="39"/>
    <s v="Zenit-2 | EPN 03.0694 nÂ°2"/>
    <x v="175"/>
    <x v="3675"/>
    <x v="1"/>
    <m/>
    <n v="0"/>
    <x v="2"/>
  </r>
  <r>
    <x v="55"/>
    <x v="125"/>
    <x v="0"/>
    <s v="Fri Jun 21, 1985 07:45 UTC"/>
    <s v="1985-06-21"/>
    <s v="07:45:00"/>
    <x v="8"/>
    <x v="39"/>
    <s v="Soyuz U | Cosmos 1663"/>
    <x v="122"/>
    <x v="3676"/>
    <x v="1"/>
    <n v="20"/>
    <n v="1660"/>
    <x v="0"/>
  </r>
  <r>
    <x v="55"/>
    <x v="71"/>
    <x v="8"/>
    <s v="Fri Jun 21, 1985 00:39 UTC"/>
    <s v="1985-06-21"/>
    <s v="00:39:00"/>
    <x v="8"/>
    <x v="39"/>
    <s v="Soyuz U | Progress 24"/>
    <x v="122"/>
    <x v="3677"/>
    <x v="1"/>
    <n v="20"/>
    <n v="1660"/>
    <x v="0"/>
  </r>
  <r>
    <x v="55"/>
    <x v="124"/>
    <x v="0"/>
    <s v="Wed Jun 19, 1985 11:30 UTC"/>
    <s v="1985-06-19"/>
    <s v="11:30:00"/>
    <x v="8"/>
    <x v="39"/>
    <s v="Cosmos-3M | Cosmos 1662"/>
    <x v="161"/>
    <x v="3678"/>
    <x v="1"/>
    <m/>
    <n v="0"/>
    <x v="0"/>
  </r>
  <r>
    <x v="55"/>
    <x v="85"/>
    <x v="0"/>
    <s v="Tue Jun 18, 1985 00:40 UTC"/>
    <s v="1985-06-18"/>
    <s v="00:40:00"/>
    <x v="8"/>
    <x v="39"/>
    <s v="Molniya-M /Block 2BL | Cosmos 1661"/>
    <x v="159"/>
    <x v="3679"/>
    <x v="1"/>
    <m/>
    <n v="0"/>
    <x v="0"/>
  </r>
  <r>
    <x v="29"/>
    <x v="6"/>
    <x v="1"/>
    <s v="Mon Jun 17, 1985 11:33 UTC"/>
    <s v="1985-06-17"/>
    <s v="11:33:00"/>
    <x v="8"/>
    <x v="39"/>
    <s v="Space Shuttle Discovery | STS-51-G"/>
    <x v="157"/>
    <x v="3680"/>
    <x v="1"/>
    <n v="450"/>
    <n v="37350"/>
    <x v="0"/>
  </r>
  <r>
    <x v="55"/>
    <x v="108"/>
    <x v="0"/>
    <s v="Fri Jun 14, 1985 10:36 UTC"/>
    <s v="1985-06-14"/>
    <s v="10:36:00"/>
    <x v="8"/>
    <x v="39"/>
    <s v="Tsyklon-3 | Cosmos 1660"/>
    <x v="170"/>
    <x v="3681"/>
    <x v="1"/>
    <m/>
    <n v="0"/>
    <x v="0"/>
  </r>
  <r>
    <x v="55"/>
    <x v="85"/>
    <x v="0"/>
    <s v="Thu Jun 13, 1985 12:20 UTC"/>
    <s v="1985-06-13"/>
    <s v="12:20:00"/>
    <x v="8"/>
    <x v="39"/>
    <s v="Soyuz U | Cosmos 1659"/>
    <x v="122"/>
    <x v="3682"/>
    <x v="1"/>
    <n v="20"/>
    <n v="1660"/>
    <x v="0"/>
  </r>
  <r>
    <x v="55"/>
    <x v="125"/>
    <x v="0"/>
    <s v="Tue Jun 11, 1985 14:26 UTC"/>
    <s v="1985-06-11"/>
    <s v="14:26:00"/>
    <x v="8"/>
    <x v="39"/>
    <s v="Molniya-M /Block 2BL | Cosmos 1658"/>
    <x v="159"/>
    <x v="3683"/>
    <x v="1"/>
    <m/>
    <n v="0"/>
    <x v="0"/>
  </r>
  <r>
    <x v="55"/>
    <x v="0"/>
    <x v="0"/>
    <s v="Fri Jun 07, 1985 07:45 UTC"/>
    <s v="1985-06-07"/>
    <s v="07:45:00"/>
    <x v="8"/>
    <x v="39"/>
    <s v="Soyuz U | Cosmos 1657"/>
    <x v="122"/>
    <x v="3684"/>
    <x v="1"/>
    <n v="20"/>
    <n v="1660"/>
    <x v="0"/>
  </r>
  <r>
    <x v="55"/>
    <x v="71"/>
    <x v="8"/>
    <s v="Thu Jun 06, 1985 06:39 UTC"/>
    <s v="1985-06-06"/>
    <s v="06:39:00"/>
    <x v="8"/>
    <x v="39"/>
    <s v="Soyuz U2 | Soyuz T-13"/>
    <x v="251"/>
    <x v="3685"/>
    <x v="1"/>
    <n v="40"/>
    <n v="3320"/>
    <x v="0"/>
  </r>
  <r>
    <x v="55"/>
    <x v="121"/>
    <x v="8"/>
    <s v="Thu May 30, 1985 14:59 UTC"/>
    <s v="1985-05-30"/>
    <s v="14:59:00"/>
    <x v="9"/>
    <x v="39"/>
    <s v="Proton K/Block-DM-2 | Cosmos 1656"/>
    <x v="150"/>
    <x v="3686"/>
    <x v="1"/>
    <m/>
    <n v="0"/>
    <x v="0"/>
  </r>
  <r>
    <x v="55"/>
    <x v="90"/>
    <x v="0"/>
    <s v="Thu May 30, 1985 01:14 UTC"/>
    <s v="1985-05-30"/>
    <s v="01:14:00"/>
    <x v="9"/>
    <x v="39"/>
    <s v="Cosmos-3M | Cosmos 1655"/>
    <x v="161"/>
    <x v="3687"/>
    <x v="1"/>
    <m/>
    <n v="0"/>
    <x v="0"/>
  </r>
  <r>
    <x v="55"/>
    <x v="0"/>
    <x v="0"/>
    <s v="Wed May 29, 1985 07:40 UTC"/>
    <s v="1985-05-29"/>
    <s v="07:40:00"/>
    <x v="9"/>
    <x v="39"/>
    <s v="Molniya-M /Block ML | Molniya-3 nÂ°115"/>
    <x v="184"/>
    <x v="3688"/>
    <x v="1"/>
    <m/>
    <n v="0"/>
    <x v="0"/>
  </r>
  <r>
    <x v="55"/>
    <x v="22"/>
    <x v="8"/>
    <s v="Thu May 23, 1985 12:40 UTC"/>
    <s v="1985-05-23"/>
    <s v="12:40:00"/>
    <x v="9"/>
    <x v="39"/>
    <s v="Soyuz U | Cosmos 1654"/>
    <x v="122"/>
    <x v="3689"/>
    <x v="1"/>
    <n v="20"/>
    <n v="1660"/>
    <x v="0"/>
  </r>
  <r>
    <x v="55"/>
    <x v="125"/>
    <x v="0"/>
    <s v="Wed May 22, 1985 08:35 UTC"/>
    <s v="1985-05-22"/>
    <s v="08:35:00"/>
    <x v="9"/>
    <x v="39"/>
    <s v="Soyuz U | Cosmos 1653"/>
    <x v="122"/>
    <x v="3690"/>
    <x v="1"/>
    <n v="20"/>
    <n v="1660"/>
    <x v="0"/>
  </r>
  <r>
    <x v="55"/>
    <x v="45"/>
    <x v="8"/>
    <s v="Fri May 17, 1985 22:28 UTC"/>
    <s v="1985-05-17"/>
    <s v="22:28:00"/>
    <x v="9"/>
    <x v="39"/>
    <s v="Proton K/Block-DM-2 | Cosmos 1650, 1651 &amp; 1652"/>
    <x v="150"/>
    <x v="3691"/>
    <x v="1"/>
    <m/>
    <n v="0"/>
    <x v="0"/>
  </r>
  <r>
    <x v="55"/>
    <x v="0"/>
    <x v="0"/>
    <s v="Wed May 15, 1985 12:40 UTC"/>
    <s v="1985-05-15"/>
    <s v="12:40:00"/>
    <x v="9"/>
    <x v="39"/>
    <s v="Soyuz U | Cosmos 1649"/>
    <x v="122"/>
    <x v="3692"/>
    <x v="1"/>
    <n v="20"/>
    <n v="1660"/>
    <x v="0"/>
  </r>
  <r>
    <x v="21"/>
    <x v="126"/>
    <x v="11"/>
    <s v="Wed May 08, 1985 01:15 UTC"/>
    <s v="1985-05-08"/>
    <s v="01:15:00"/>
    <x v="9"/>
    <x v="39"/>
    <s v="Ariane 3 | GStar-1, TÃ©lÃ©com 1B"/>
    <x v="279"/>
    <x v="3693"/>
    <x v="1"/>
    <m/>
    <n v="0"/>
    <x v="0"/>
  </r>
  <r>
    <x v="29"/>
    <x v="6"/>
    <x v="1"/>
    <s v="Mon Apr 29, 1985 16:02 UTC"/>
    <s v="1985-04-29"/>
    <s v="16:02:00"/>
    <x v="10"/>
    <x v="39"/>
    <s v="Space Shuttle Challenger | STS-51-B"/>
    <x v="293"/>
    <x v="3694"/>
    <x v="1"/>
    <n v="450"/>
    <n v="37350"/>
    <x v="0"/>
  </r>
  <r>
    <x v="55"/>
    <x v="22"/>
    <x v="8"/>
    <s v="Fri Apr 26, 1985 05:48 UTC"/>
    <s v="1985-04-26"/>
    <s v="05:48:00"/>
    <x v="10"/>
    <x v="39"/>
    <s v="Molniya-M /Block SO-L | Prognoz nÂ°10"/>
    <x v="244"/>
    <x v="3695"/>
    <x v="1"/>
    <m/>
    <n v="0"/>
    <x v="0"/>
  </r>
  <r>
    <x v="55"/>
    <x v="0"/>
    <x v="0"/>
    <s v="Thu Apr 25, 1985 09:30 UTC"/>
    <s v="1985-04-25"/>
    <s v="09:30:00"/>
    <x v="10"/>
    <x v="39"/>
    <s v="Soyuz U | Cosmos 1648"/>
    <x v="122"/>
    <x v="3696"/>
    <x v="1"/>
    <n v="20"/>
    <n v="1660"/>
    <x v="0"/>
  </r>
  <r>
    <x v="55"/>
    <x v="125"/>
    <x v="0"/>
    <s v="Fri Apr 19, 1985 14:00 UTC"/>
    <s v="1985-04-19"/>
    <s v="14:00:00"/>
    <x v="10"/>
    <x v="39"/>
    <s v="Soyuz U | Cosmos 1647"/>
    <x v="122"/>
    <x v="3697"/>
    <x v="1"/>
    <n v="20"/>
    <n v="1660"/>
    <x v="0"/>
  </r>
  <r>
    <x v="55"/>
    <x v="96"/>
    <x v="8"/>
    <s v="Thu Apr 18, 1985 21:40 UTC"/>
    <s v="1985-04-18"/>
    <s v="21:40:00"/>
    <x v="10"/>
    <x v="39"/>
    <s v="Tsyklon-2 | Cosmos 1646"/>
    <x v="179"/>
    <x v="3698"/>
    <x v="1"/>
    <m/>
    <n v="0"/>
    <x v="0"/>
  </r>
  <r>
    <x v="55"/>
    <x v="129"/>
    <x v="0"/>
    <s v="Wed Apr 17, 1985"/>
    <s v="1985-04-17"/>
    <s v="00:00:00"/>
    <x v="10"/>
    <x v="39"/>
    <s v="K65M-RB5 | BOR-5 nÂ°502"/>
    <x v="283"/>
    <x v="3699"/>
    <x v="1"/>
    <m/>
    <n v="0"/>
    <x v="0"/>
  </r>
  <r>
    <x v="55"/>
    <x v="125"/>
    <x v="0"/>
    <s v="Tue Apr 16, 1985 17:15 UTC"/>
    <s v="1985-04-16"/>
    <s v="17:15:00"/>
    <x v="10"/>
    <x v="39"/>
    <s v="Soyuz U | Cosmos 1645"/>
    <x v="122"/>
    <x v="3700"/>
    <x v="1"/>
    <n v="20"/>
    <n v="1660"/>
    <x v="0"/>
  </r>
  <r>
    <x v="55"/>
    <x v="75"/>
    <x v="8"/>
    <s v="Sat Apr 13, 1985 08:00 UTC"/>
    <s v="1985-04-13"/>
    <s v="08:00:00"/>
    <x v="10"/>
    <x v="39"/>
    <s v="Zenit-2 | EPN 03.0694 nÂ°1"/>
    <x v="175"/>
    <x v="3701"/>
    <x v="1"/>
    <m/>
    <n v="0"/>
    <x v="2"/>
  </r>
  <r>
    <x v="29"/>
    <x v="6"/>
    <x v="1"/>
    <s v="Fri Apr 12, 1985 13:59 UTC"/>
    <s v="1985-04-12"/>
    <s v="13:59:00"/>
    <x v="10"/>
    <x v="39"/>
    <s v="Space Shuttle Discovery | STS-51-D"/>
    <x v="157"/>
    <x v="3702"/>
    <x v="1"/>
    <n v="450"/>
    <n v="37350"/>
    <x v="0"/>
  </r>
  <r>
    <x v="55"/>
    <x v="22"/>
    <x v="8"/>
    <s v="Wed Apr 03, 1985 08:40 UTC"/>
    <s v="1985-04-03"/>
    <s v="08:40:00"/>
    <x v="10"/>
    <x v="39"/>
    <s v="Soyuz U | Cosmos 1644"/>
    <x v="122"/>
    <x v="3703"/>
    <x v="1"/>
    <n v="20"/>
    <n v="1660"/>
    <x v="0"/>
  </r>
  <r>
    <x v="55"/>
    <x v="71"/>
    <x v="8"/>
    <s v="Mon Mar 25, 1985 10:00 UTC"/>
    <s v="1985-03-25"/>
    <s v="10:00:00"/>
    <x v="11"/>
    <x v="39"/>
    <s v="Soyuz U | Cosmos 1643"/>
    <x v="122"/>
    <x v="3704"/>
    <x v="1"/>
    <n v="20"/>
    <n v="1660"/>
    <x v="0"/>
  </r>
  <r>
    <x v="52"/>
    <x v="101"/>
    <x v="1"/>
    <s v="Fri Mar 22, 1985 23:55 UTC"/>
    <s v="1985-03-22"/>
    <s v="23:55:00"/>
    <x v="11"/>
    <x v="39"/>
    <s v="Atlas-G Centaur-D1AR | Intelsat 510"/>
    <x v="276"/>
    <x v="3705"/>
    <x v="1"/>
    <m/>
    <n v="0"/>
    <x v="0"/>
  </r>
  <r>
    <x v="55"/>
    <x v="121"/>
    <x v="8"/>
    <s v="Fri Mar 22, 1985 05:00 UTC"/>
    <s v="1985-03-22"/>
    <s v="05:00:00"/>
    <x v="11"/>
    <x v="39"/>
    <s v="Proton-K/Block-DM | Ekran 14"/>
    <x v="243"/>
    <x v="3706"/>
    <x v="1"/>
    <m/>
    <n v="0"/>
    <x v="0"/>
  </r>
  <r>
    <x v="55"/>
    <x v="124"/>
    <x v="0"/>
    <s v="Thu Mar 21, 1985 00:08 UTC"/>
    <s v="1985-03-21"/>
    <s v="00:08:00"/>
    <x v="11"/>
    <x v="39"/>
    <s v="Cosmos-3M | Cosmos 1635 to 1642"/>
    <x v="161"/>
    <x v="3707"/>
    <x v="1"/>
    <m/>
    <n v="0"/>
    <x v="0"/>
  </r>
  <r>
    <x v="55"/>
    <x v="124"/>
    <x v="0"/>
    <s v="Thu Mar 14, 1985 01:09 UTC"/>
    <s v="1985-03-14"/>
    <s v="01:09:00"/>
    <x v="11"/>
    <x v="39"/>
    <s v="Cosmos-3M | Cosmos 1634"/>
    <x v="161"/>
    <x v="3708"/>
    <x v="1"/>
    <m/>
    <n v="0"/>
    <x v="0"/>
  </r>
  <r>
    <x v="52"/>
    <x v="115"/>
    <x v="1"/>
    <s v="Wed Mar 13, 1985 02:00 UTC"/>
    <s v="1985-03-13"/>
    <s v="02:00:00"/>
    <x v="11"/>
    <x v="39"/>
    <s v="Atlas-E/F OIS | Geosat"/>
    <x v="295"/>
    <x v="3709"/>
    <x v="1"/>
    <m/>
    <n v="0"/>
    <x v="0"/>
  </r>
  <r>
    <x v="55"/>
    <x v="95"/>
    <x v="0"/>
    <s v="Tue Mar 05, 1985 15:39 UTC"/>
    <s v="1985-03-05"/>
    <s v="15:39:00"/>
    <x v="11"/>
    <x v="39"/>
    <s v="Tsyklon-3 | Cosmos 1633"/>
    <x v="170"/>
    <x v="3710"/>
    <x v="1"/>
    <m/>
    <n v="0"/>
    <x v="0"/>
  </r>
  <r>
    <x v="55"/>
    <x v="125"/>
    <x v="0"/>
    <s v="Fri Mar 01, 1985 10:40 UTC"/>
    <s v="1985-03-01"/>
    <s v="10:40:00"/>
    <x v="11"/>
    <x v="39"/>
    <s v="Soyuz U | Cosmos 1632"/>
    <x v="122"/>
    <x v="3711"/>
    <x v="1"/>
    <n v="20"/>
    <n v="1660"/>
    <x v="0"/>
  </r>
  <r>
    <x v="55"/>
    <x v="90"/>
    <x v="0"/>
    <s v="Wed Feb 27, 1985 12:56 UTC"/>
    <s v="1985-02-27"/>
    <s v="12:56:00"/>
    <x v="0"/>
    <x v="39"/>
    <s v="Cosmos-3M | Cosmos 1631"/>
    <x v="161"/>
    <x v="3712"/>
    <x v="1"/>
    <m/>
    <n v="0"/>
    <x v="0"/>
  </r>
  <r>
    <x v="55"/>
    <x v="22"/>
    <x v="8"/>
    <s v="Wed Feb 27, 1985 11:10 UTC"/>
    <s v="1985-02-27"/>
    <s v="11:10:00"/>
    <x v="0"/>
    <x v="39"/>
    <s v="Soyuz U | Cosmos 1630"/>
    <x v="122"/>
    <x v="3713"/>
    <x v="1"/>
    <n v="20"/>
    <n v="1660"/>
    <x v="0"/>
  </r>
  <r>
    <x v="55"/>
    <x v="45"/>
    <x v="8"/>
    <s v="Thu Feb 21, 1985 07:56 UTC"/>
    <s v="1985-02-21"/>
    <s v="07:56:00"/>
    <x v="0"/>
    <x v="39"/>
    <s v="Proton-K/Block-DM | Cosmos 1629"/>
    <x v="243"/>
    <x v="3714"/>
    <x v="1"/>
    <m/>
    <n v="0"/>
    <x v="0"/>
  </r>
  <r>
    <x v="21"/>
    <x v="126"/>
    <x v="11"/>
    <s v="Fri Feb 08, 1985 23:22 UTC"/>
    <s v="1985-02-08"/>
    <s v="23:22:00"/>
    <x v="0"/>
    <x v="39"/>
    <s v="Ariane 3 | Arabsat-1A, Brasilsat-A1"/>
    <x v="279"/>
    <x v="3715"/>
    <x v="1"/>
    <m/>
    <n v="0"/>
    <x v="0"/>
  </r>
  <r>
    <x v="53"/>
    <x v="105"/>
    <x v="1"/>
    <s v="Fri Feb 08, 1985 06:10 UTC"/>
    <s v="1985-02-08"/>
    <s v="06:10:00"/>
    <x v="0"/>
    <x v="39"/>
    <s v="Titan III(34)B Agena-D | Quasar 6 (USA-9)"/>
    <x v="290"/>
    <x v="3716"/>
    <x v="1"/>
    <m/>
    <n v="0"/>
    <x v="0"/>
  </r>
  <r>
    <x v="55"/>
    <x v="108"/>
    <x v="0"/>
    <s v="Wed Feb 06, 1985 21:45 UTC"/>
    <s v="1985-02-06"/>
    <s v="21:45:00"/>
    <x v="0"/>
    <x v="39"/>
    <s v="Tsyklon-3 | Meteor-2 nÂ°12"/>
    <x v="170"/>
    <x v="3717"/>
    <x v="1"/>
    <m/>
    <n v="0"/>
    <x v="0"/>
  </r>
  <r>
    <x v="55"/>
    <x v="85"/>
    <x v="0"/>
    <s v="Wed Feb 06, 1985 11:00 UTC"/>
    <s v="1985-02-06"/>
    <s v="11:00:00"/>
    <x v="0"/>
    <x v="39"/>
    <s v="Soyuz U | Cosmos 1628"/>
    <x v="122"/>
    <x v="3718"/>
    <x v="1"/>
    <n v="20"/>
    <n v="1660"/>
    <x v="0"/>
  </r>
  <r>
    <x v="55"/>
    <x v="124"/>
    <x v="0"/>
    <s v="Fri Feb 01, 1985 19:36 UTC"/>
    <s v="1985-02-01"/>
    <s v="19:36:00"/>
    <x v="0"/>
    <x v="39"/>
    <s v="Cosmos-3M | Cosmos 1627"/>
    <x v="161"/>
    <x v="3719"/>
    <x v="1"/>
    <m/>
    <n v="0"/>
    <x v="0"/>
  </r>
  <r>
    <x v="29"/>
    <x v="6"/>
    <x v="1"/>
    <s v="Thu Jan 24, 1985 19:50 UTC"/>
    <s v="1985-01-24"/>
    <s v="19:50:00"/>
    <x v="1"/>
    <x v="39"/>
    <s v="Space Shuttle Discovery | STS-51-C"/>
    <x v="157"/>
    <x v="3720"/>
    <x v="1"/>
    <n v="450"/>
    <n v="37350"/>
    <x v="0"/>
  </r>
  <r>
    <x v="55"/>
    <x v="95"/>
    <x v="0"/>
    <s v="Thu Jan 24, 1985 16:45 UTC"/>
    <s v="1985-01-24"/>
    <s v="16:45:00"/>
    <x v="1"/>
    <x v="39"/>
    <s v="Tsyklon-3 | Cosmos 1626"/>
    <x v="170"/>
    <x v="3721"/>
    <x v="1"/>
    <m/>
    <n v="0"/>
    <x v="0"/>
  </r>
  <r>
    <x v="55"/>
    <x v="127"/>
    <x v="8"/>
    <s v="Wed Jan 23, 1985 19:58 UTC"/>
    <s v="1985-01-23"/>
    <s v="19:58:00"/>
    <x v="1"/>
    <x v="39"/>
    <s v="Tsyklon-2 | Cosmos 1625"/>
    <x v="179"/>
    <x v="3722"/>
    <x v="1"/>
    <m/>
    <n v="0"/>
    <x v="0"/>
  </r>
  <r>
    <x v="55"/>
    <x v="45"/>
    <x v="8"/>
    <s v="Fri Jan 18, 1985 10:25 UTC"/>
    <s v="1985-01-18"/>
    <s v="10:25:00"/>
    <x v="1"/>
    <x v="39"/>
    <s v="Proton-K/Block-DM | Gorizont 11"/>
    <x v="243"/>
    <x v="3723"/>
    <x v="1"/>
    <m/>
    <n v="0"/>
    <x v="0"/>
  </r>
  <r>
    <x v="55"/>
    <x v="90"/>
    <x v="0"/>
    <s v="Thu Jan 17, 1985 17:46 UTC"/>
    <s v="1985-01-17"/>
    <s v="17:46:00"/>
    <x v="1"/>
    <x v="39"/>
    <s v="Cosmos-3M | Cosmos 1624"/>
    <x v="161"/>
    <x v="3724"/>
    <x v="1"/>
    <m/>
    <n v="0"/>
    <x v="0"/>
  </r>
  <r>
    <x v="55"/>
    <x v="71"/>
    <x v="8"/>
    <s v="Wed Jan 16, 1985 08:19 UTC"/>
    <s v="1985-01-16"/>
    <s v="08:19:00"/>
    <x v="1"/>
    <x v="39"/>
    <s v="Soyuz U | Cosmos 1623"/>
    <x v="122"/>
    <x v="3725"/>
    <x v="1"/>
    <n v="20"/>
    <n v="1660"/>
    <x v="0"/>
  </r>
  <r>
    <x v="55"/>
    <x v="0"/>
    <x v="0"/>
    <s v="Wed Jan 16, 1985 06:22 UTC"/>
    <s v="1985-01-16"/>
    <s v="06:22:00"/>
    <x v="1"/>
    <x v="39"/>
    <s v="Molniya-M /Block ML | Molniya-3 nÂ°114"/>
    <x v="184"/>
    <x v="3726"/>
    <x v="1"/>
    <m/>
    <n v="0"/>
    <x v="0"/>
  </r>
  <r>
    <x v="55"/>
    <x v="108"/>
    <x v="0"/>
    <s v="Tue Jan 15, 1985 14:50 UTC"/>
    <s v="1985-01-15"/>
    <s v="14:50:00"/>
    <x v="1"/>
    <x v="39"/>
    <s v="Tsyklon-3 | Cosmos 1617 to 1622"/>
    <x v="170"/>
    <x v="3727"/>
    <x v="1"/>
    <m/>
    <n v="0"/>
    <x v="0"/>
  </r>
  <r>
    <x v="55"/>
    <x v="22"/>
    <x v="8"/>
    <s v="Wed Jan 09, 1985 10:45 UTC"/>
    <s v="1985-01-09"/>
    <s v="10:45:00"/>
    <x v="1"/>
    <x v="39"/>
    <s v="Soyuz U | Cosmos 1616"/>
    <x v="122"/>
    <x v="3728"/>
    <x v="1"/>
    <n v="20"/>
    <n v="1660"/>
    <x v="0"/>
  </r>
  <r>
    <x v="45"/>
    <x v="54"/>
    <x v="6"/>
    <s v="Mon Jan 07, 1985 19:26 UTC"/>
    <s v="1985-01-07"/>
    <s v="19:26:00"/>
    <x v="1"/>
    <x v="39"/>
    <s v="Mu-III S2 | Sakigake"/>
    <x v="255"/>
    <x v="3729"/>
    <x v="1"/>
    <m/>
    <n v="0"/>
    <x v="0"/>
  </r>
  <r>
    <x v="53"/>
    <x v="1"/>
    <x v="1"/>
    <s v="Sat Dec 22, 1984 00:02 UTC"/>
    <s v="1984-12-22"/>
    <s v="00:02:00"/>
    <x v="2"/>
    <x v="40"/>
    <s v="Titan 34D | DSP-12 (USA-7)"/>
    <x v="278"/>
    <x v="3730"/>
    <x v="1"/>
    <m/>
    <n v="0"/>
    <x v="0"/>
  </r>
  <r>
    <x v="55"/>
    <x v="121"/>
    <x v="8"/>
    <s v="Fri Dec 21, 1984 09:13 UTC"/>
    <s v="1984-12-21"/>
    <s v="09:13:00"/>
    <x v="2"/>
    <x v="40"/>
    <s v="Proton-K/Block D-1 | Vega 2"/>
    <x v="274"/>
    <x v="3731"/>
    <x v="1"/>
    <m/>
    <n v="0"/>
    <x v="0"/>
  </r>
  <r>
    <x v="55"/>
    <x v="124"/>
    <x v="0"/>
    <s v="Thu Dec 20, 1984 13:00 UTC"/>
    <s v="1984-12-20"/>
    <s v="13:00:00"/>
    <x v="2"/>
    <x v="40"/>
    <s v="Cosmos-3M | Cosmos 1615"/>
    <x v="161"/>
    <x v="3732"/>
    <x v="1"/>
    <m/>
    <n v="0"/>
    <x v="0"/>
  </r>
  <r>
    <x v="55"/>
    <x v="129"/>
    <x v="0"/>
    <s v="Wed Dec 19, 1984 03:55 UTC"/>
    <s v="1984-12-19"/>
    <s v="03:55:00"/>
    <x v="2"/>
    <x v="40"/>
    <s v="K65M-RB5 | Cosmos 1614 (BOR-4)"/>
    <x v="283"/>
    <x v="3733"/>
    <x v="1"/>
    <m/>
    <n v="0"/>
    <x v="0"/>
  </r>
  <r>
    <x v="55"/>
    <x v="45"/>
    <x v="8"/>
    <s v="Sat Dec 15, 1984 09:16 UTC"/>
    <s v="1984-12-15"/>
    <s v="09:16:00"/>
    <x v="2"/>
    <x v="40"/>
    <s v="Proton-K/Block D-1 | Vega 1"/>
    <x v="274"/>
    <x v="3734"/>
    <x v="1"/>
    <m/>
    <n v="0"/>
    <x v="0"/>
  </r>
  <r>
    <x v="55"/>
    <x v="125"/>
    <x v="0"/>
    <s v="Fri Dec 14, 1984 20:40 UTC"/>
    <s v="1984-12-14"/>
    <s v="20:40:00"/>
    <x v="2"/>
    <x v="40"/>
    <s v="Molniya-M /Block ML | Molniya-1 nÂ°113"/>
    <x v="184"/>
    <x v="3735"/>
    <x v="1"/>
    <m/>
    <n v="0"/>
    <x v="0"/>
  </r>
  <r>
    <x v="52"/>
    <x v="115"/>
    <x v="1"/>
    <s v="Wed Dec 12, 1984 10:42 UTC"/>
    <s v="1984-12-12"/>
    <s v="10:42:00"/>
    <x v="2"/>
    <x v="40"/>
    <s v="Atlas-E/F Star-37S-ISS | NOAA-F"/>
    <x v="253"/>
    <x v="3736"/>
    <x v="1"/>
    <m/>
    <n v="0"/>
    <x v="0"/>
  </r>
  <r>
    <x v="53"/>
    <x v="5"/>
    <x v="1"/>
    <s v="Tue Dec 04, 1984 18:03 UTC"/>
    <s v="1984-12-04"/>
    <s v="18:03:00"/>
    <x v="2"/>
    <x v="40"/>
    <s v="Titan 34D | KH-11 6 (USA-6)"/>
    <x v="278"/>
    <x v="3737"/>
    <x v="1"/>
    <m/>
    <n v="0"/>
    <x v="0"/>
  </r>
  <r>
    <x v="55"/>
    <x v="0"/>
    <x v="0"/>
    <s v="Thu Nov 29, 1984 14:00 UTC"/>
    <s v="1984-11-29"/>
    <s v="14:00:00"/>
    <x v="3"/>
    <x v="40"/>
    <s v="Soyuz U | Cosmos 1613"/>
    <x v="122"/>
    <x v="3738"/>
    <x v="1"/>
    <n v="20"/>
    <n v="1660"/>
    <x v="0"/>
  </r>
  <r>
    <x v="55"/>
    <x v="108"/>
    <x v="0"/>
    <s v="Tue Nov 27, 1984 14:22 UTC"/>
    <s v="1984-11-27"/>
    <s v="14:22:00"/>
    <x v="3"/>
    <x v="40"/>
    <s v="Tsyklon-3 | Cosmos 1612"/>
    <x v="170"/>
    <x v="3739"/>
    <x v="1"/>
    <m/>
    <n v="0"/>
    <x v="1"/>
  </r>
  <r>
    <x v="55"/>
    <x v="71"/>
    <x v="8"/>
    <s v="Wed Nov 21, 1984 10:30 UTC"/>
    <s v="1984-11-21"/>
    <s v="10:30:00"/>
    <x v="3"/>
    <x v="40"/>
    <s v="Soyuz U | Cosmos 1611"/>
    <x v="122"/>
    <x v="3740"/>
    <x v="1"/>
    <n v="20"/>
    <n v="1660"/>
    <x v="0"/>
  </r>
  <r>
    <x v="55"/>
    <x v="90"/>
    <x v="0"/>
    <s v="Thu Nov 15, 1984 06:40 UTC"/>
    <s v="1984-11-15"/>
    <s v="06:40:00"/>
    <x v="3"/>
    <x v="40"/>
    <s v="Cosmos-3M | Cosmos 1610"/>
    <x v="161"/>
    <x v="3741"/>
    <x v="1"/>
    <m/>
    <n v="0"/>
    <x v="0"/>
  </r>
  <r>
    <x v="55"/>
    <x v="0"/>
    <x v="0"/>
    <s v="Wed Nov 14, 1984 12:20 UTC"/>
    <s v="1984-11-14"/>
    <s v="12:20:00"/>
    <x v="3"/>
    <x v="40"/>
    <s v="Soyuz U | Cosmos 1609"/>
    <x v="122"/>
    <x v="3742"/>
    <x v="1"/>
    <n v="20"/>
    <n v="1660"/>
    <x v="0"/>
  </r>
  <r>
    <x v="55"/>
    <x v="71"/>
    <x v="8"/>
    <s v="Wed Nov 14, 1984 07:40 UTC"/>
    <s v="1984-11-14"/>
    <s v="07:40:00"/>
    <x v="3"/>
    <x v="40"/>
    <s v="Soyuz U | Cosmos 1608"/>
    <x v="122"/>
    <x v="3743"/>
    <x v="1"/>
    <n v="20"/>
    <n v="1660"/>
    <x v="0"/>
  </r>
  <r>
    <x v="54"/>
    <x v="91"/>
    <x v="1"/>
    <s v="Wed Nov 14, 1984 00:34 UTC"/>
    <s v="1984-11-14"/>
    <s v="00:34:00"/>
    <x v="3"/>
    <x v="40"/>
    <s v="Delta 3914 | NATO 3D"/>
    <x v="288"/>
    <x v="3744"/>
    <x v="1"/>
    <m/>
    <n v="0"/>
    <x v="0"/>
  </r>
  <r>
    <x v="21"/>
    <x v="126"/>
    <x v="11"/>
    <s v="Sat Nov 10, 1984 01:14 UTC"/>
    <s v="1984-11-10"/>
    <s v="01:14:00"/>
    <x v="3"/>
    <x v="40"/>
    <s v="Ariane 3 | Spacenet 2, MARECS-2"/>
    <x v="279"/>
    <x v="3745"/>
    <x v="1"/>
    <m/>
    <n v="0"/>
    <x v="0"/>
  </r>
  <r>
    <x v="29"/>
    <x v="6"/>
    <x v="1"/>
    <s v="Thu Nov 08, 1984 12:15 UTC"/>
    <s v="1984-11-08"/>
    <s v="12:15:00"/>
    <x v="3"/>
    <x v="40"/>
    <s v="Space Shuttle Discovery | STS-51-A"/>
    <x v="157"/>
    <x v="3746"/>
    <x v="1"/>
    <n v="450"/>
    <n v="37350"/>
    <x v="0"/>
  </r>
  <r>
    <x v="55"/>
    <x v="96"/>
    <x v="8"/>
    <s v="Wed Oct 31, 1984 12:29 UTC"/>
    <s v="1984-10-31"/>
    <s v="12:29:00"/>
    <x v="4"/>
    <x v="40"/>
    <s v="Tsyklon-2 | Cosmos 1607"/>
    <x v="179"/>
    <x v="3747"/>
    <x v="1"/>
    <m/>
    <n v="0"/>
    <x v="0"/>
  </r>
  <r>
    <x v="55"/>
    <x v="108"/>
    <x v="0"/>
    <s v="Thu Oct 18, 1984 17:46 UTC"/>
    <s v="1984-10-18"/>
    <s v="17:46:00"/>
    <x v="4"/>
    <x v="40"/>
    <s v="Tsyklon-3 | Cosmos 1606"/>
    <x v="170"/>
    <x v="3748"/>
    <x v="1"/>
    <m/>
    <n v="0"/>
    <x v="0"/>
  </r>
  <r>
    <x v="54"/>
    <x v="118"/>
    <x v="1"/>
    <s v="Fri Oct 12, 1984 01:43 UTC"/>
    <s v="1984-10-12"/>
    <s v="01:43:00"/>
    <x v="4"/>
    <x v="40"/>
    <s v="Scout G1 | Nova"/>
    <x v="259"/>
    <x v="3324"/>
    <x v="1"/>
    <m/>
    <n v="0"/>
    <x v="0"/>
  </r>
  <r>
    <x v="55"/>
    <x v="124"/>
    <x v="0"/>
    <s v="Thu Oct 11, 1984 14:43 UTC"/>
    <s v="1984-10-11"/>
    <s v="14:43:00"/>
    <x v="4"/>
    <x v="40"/>
    <s v="Cosmos-3M | Cosmos 1605"/>
    <x v="161"/>
    <x v="3749"/>
    <x v="1"/>
    <m/>
    <n v="0"/>
    <x v="0"/>
  </r>
  <r>
    <x v="29"/>
    <x v="6"/>
    <x v="1"/>
    <s v="Fri Oct 05, 1984 11:03 UTC"/>
    <s v="1984-10-05"/>
    <s v="11:03:00"/>
    <x v="4"/>
    <x v="40"/>
    <s v="Space Shuttle Challenger | STS-41-G"/>
    <x v="293"/>
    <x v="3750"/>
    <x v="1"/>
    <n v="450"/>
    <n v="37350"/>
    <x v="0"/>
  </r>
  <r>
    <x v="55"/>
    <x v="85"/>
    <x v="0"/>
    <s v="Thu Oct 04, 1984 19:49 UTC"/>
    <s v="1984-10-04"/>
    <s v="19:49:00"/>
    <x v="4"/>
    <x v="40"/>
    <s v="Molniya-M /Block 2BL | Cosmos 1604"/>
    <x v="159"/>
    <x v="3751"/>
    <x v="1"/>
    <m/>
    <n v="0"/>
    <x v="0"/>
  </r>
  <r>
    <x v="55"/>
    <x v="45"/>
    <x v="8"/>
    <s v="Fri Sep 28, 1984 14:00 UTC"/>
    <s v="1984-09-28"/>
    <s v="14:00:00"/>
    <x v="5"/>
    <x v="40"/>
    <s v="Proton K/Block-DM-2 | Cosmos 1603"/>
    <x v="150"/>
    <x v="3752"/>
    <x v="1"/>
    <m/>
    <n v="0"/>
    <x v="0"/>
  </r>
  <r>
    <x v="55"/>
    <x v="95"/>
    <x v="0"/>
    <s v="Fri Sep 28, 1984 06:00 UTC"/>
    <s v="1984-09-28"/>
    <s v="06:00:00"/>
    <x v="5"/>
    <x v="40"/>
    <s v="Tsyklon-3 | Cosmos 1602"/>
    <x v="170"/>
    <x v="3753"/>
    <x v="1"/>
    <m/>
    <n v="0"/>
    <x v="0"/>
  </r>
  <r>
    <x v="55"/>
    <x v="124"/>
    <x v="0"/>
    <s v="Thu Sep 27, 1984 09:30 UTC"/>
    <s v="1984-09-27"/>
    <s v="09:30:00"/>
    <x v="5"/>
    <x v="40"/>
    <s v="Cosmos-3M | Cosmos 1601"/>
    <x v="161"/>
    <x v="3754"/>
    <x v="1"/>
    <m/>
    <n v="0"/>
    <x v="0"/>
  </r>
  <r>
    <x v="55"/>
    <x v="71"/>
    <x v="8"/>
    <s v="Thu Sep 27, 1984 08:10 UTC"/>
    <s v="1984-09-27"/>
    <s v="08:10:00"/>
    <x v="5"/>
    <x v="40"/>
    <s v="Soyuz U | Cosmos 1600"/>
    <x v="122"/>
    <x v="3755"/>
    <x v="1"/>
    <n v="20"/>
    <n v="1660"/>
    <x v="0"/>
  </r>
  <r>
    <x v="55"/>
    <x v="0"/>
    <x v="0"/>
    <s v="Tue Sep 25, 1984 14:30 UTC"/>
    <s v="1984-09-25"/>
    <s v="14:30:00"/>
    <x v="5"/>
    <x v="40"/>
    <s v="Soyuz U | Cosmos 1599"/>
    <x v="122"/>
    <x v="3756"/>
    <x v="1"/>
    <n v="20"/>
    <n v="1660"/>
    <x v="0"/>
  </r>
  <r>
    <x v="54"/>
    <x v="87"/>
    <x v="1"/>
    <s v="Fri Sep 21, 1984 22:18 UTC"/>
    <s v="1984-09-21"/>
    <s v="22:18:00"/>
    <x v="5"/>
    <x v="40"/>
    <s v="Delta 3920 | Galaxy-3"/>
    <x v="287"/>
    <x v="3757"/>
    <x v="1"/>
    <m/>
    <n v="0"/>
    <x v="0"/>
  </r>
  <r>
    <x v="55"/>
    <x v="90"/>
    <x v="0"/>
    <s v="Thu Sep 13, 1984 15:54 UTC"/>
    <s v="1984-09-13"/>
    <s v="15:54:00"/>
    <x v="5"/>
    <x v="40"/>
    <s v="Cosmos-3M | Cosmos 1598"/>
    <x v="161"/>
    <x v="3758"/>
    <x v="1"/>
    <m/>
    <n v="0"/>
    <x v="0"/>
  </r>
  <r>
    <x v="55"/>
    <x v="0"/>
    <x v="0"/>
    <s v="Thu Sep 13, 1984 10:25 UTC"/>
    <s v="1984-09-13"/>
    <s v="10:25:00"/>
    <x v="5"/>
    <x v="40"/>
    <s v="Soyuz U | Cosmos 1597"/>
    <x v="122"/>
    <x v="3759"/>
    <x v="1"/>
    <n v="20"/>
    <n v="1660"/>
    <x v="0"/>
  </r>
  <r>
    <x v="2"/>
    <x v="113"/>
    <x v="3"/>
    <s v="Wed Sep 12, 1984 05:44 UTC"/>
    <s v="1984-09-12"/>
    <s v="05:44:00"/>
    <x v="5"/>
    <x v="40"/>
    <s v="Long March 2C | FSW-0 6"/>
    <x v="3"/>
    <x v="3760"/>
    <x v="0"/>
    <n v="30.8"/>
    <n v="2556.4"/>
    <x v="0"/>
  </r>
  <r>
    <x v="52"/>
    <x v="115"/>
    <x v="1"/>
    <s v="Sat Sep 08, 1984 21:41 UTC"/>
    <s v="1984-09-08"/>
    <s v="21:41:00"/>
    <x v="5"/>
    <x v="40"/>
    <s v="Atlas-E/F SGS-2 | GPS-10 (USA-5)"/>
    <x v="294"/>
    <x v="3761"/>
    <x v="1"/>
    <m/>
    <n v="0"/>
    <x v="0"/>
  </r>
  <r>
    <x v="55"/>
    <x v="85"/>
    <x v="0"/>
    <s v="Fri Sep 07, 1984 19:12 UTC"/>
    <s v="1984-09-07"/>
    <s v="19:12:00"/>
    <x v="5"/>
    <x v="40"/>
    <s v="Molniya-M /Block 2BL | Cosmos 1596"/>
    <x v="159"/>
    <x v="3762"/>
    <x v="1"/>
    <m/>
    <n v="0"/>
    <x v="0"/>
  </r>
  <r>
    <x v="55"/>
    <x v="121"/>
    <x v="8"/>
    <s v="Tue Sep 04, 1984 15:49 UTC"/>
    <s v="1984-09-04"/>
    <s v="15:49:00"/>
    <x v="5"/>
    <x v="40"/>
    <s v="Proton K/Block-DM-2 | Cosmos 1593, 1594 &amp; 1595"/>
    <x v="150"/>
    <x v="3763"/>
    <x v="1"/>
    <m/>
    <n v="0"/>
    <x v="0"/>
  </r>
  <r>
    <x v="55"/>
    <x v="85"/>
    <x v="0"/>
    <s v="Tue Sep 04, 1984 10:20 UTC"/>
    <s v="1984-09-04"/>
    <s v="10:20:00"/>
    <x v="5"/>
    <x v="40"/>
    <s v="Soyuz U | Cosmos 1592"/>
    <x v="122"/>
    <x v="3764"/>
    <x v="1"/>
    <n v="20"/>
    <n v="1660"/>
    <x v="0"/>
  </r>
  <r>
    <x v="29"/>
    <x v="6"/>
    <x v="1"/>
    <s v="Thu Aug 30, 1984 12:41 UTC"/>
    <s v="1984-08-30"/>
    <s v="12:41:00"/>
    <x v="6"/>
    <x v="40"/>
    <s v="Space Shuttle Discovery | STS-41-D"/>
    <x v="157"/>
    <x v="3765"/>
    <x v="1"/>
    <n v="450"/>
    <n v="37350"/>
    <x v="0"/>
  </r>
  <r>
    <x v="55"/>
    <x v="0"/>
    <x v="0"/>
    <s v="Thu Aug 30, 1984 10:10 UTC"/>
    <s v="1984-08-30"/>
    <s v="10:10:00"/>
    <x v="6"/>
    <x v="40"/>
    <s v="Soyuz U | Cosmos 1591"/>
    <x v="122"/>
    <x v="3766"/>
    <x v="1"/>
    <n v="20"/>
    <n v="1660"/>
    <x v="0"/>
  </r>
  <r>
    <x v="53"/>
    <x v="105"/>
    <x v="1"/>
    <s v="Tue Aug 28, 1984 18:03 UTC"/>
    <s v="1984-08-28"/>
    <s v="18:03:00"/>
    <x v="6"/>
    <x v="40"/>
    <s v="Titan III(34)B Agena-D | Quasar 5 (USA-4)"/>
    <x v="290"/>
    <x v="3767"/>
    <x v="1"/>
    <m/>
    <n v="0"/>
    <x v="0"/>
  </r>
  <r>
    <x v="55"/>
    <x v="45"/>
    <x v="8"/>
    <s v="Fri Aug 24, 1984 19:50 UTC"/>
    <s v="1984-08-24"/>
    <s v="19:50:00"/>
    <x v="6"/>
    <x v="40"/>
    <s v="Proton-K/Block-DM | Ekran 13"/>
    <x v="243"/>
    <x v="3768"/>
    <x v="1"/>
    <m/>
    <n v="0"/>
    <x v="0"/>
  </r>
  <r>
    <x v="55"/>
    <x v="0"/>
    <x v="0"/>
    <s v="Fri Aug 24, 1984 08:26 UTC"/>
    <s v="1984-08-24"/>
    <s v="08:26:00"/>
    <x v="6"/>
    <x v="40"/>
    <s v="Molniya-M /Block ML | Molniya-1 nÂ°112"/>
    <x v="184"/>
    <x v="3769"/>
    <x v="1"/>
    <m/>
    <n v="0"/>
    <x v="0"/>
  </r>
  <r>
    <x v="54"/>
    <x v="91"/>
    <x v="1"/>
    <s v="Thu Aug 16, 1984 14:48 UTC"/>
    <s v="1984-08-16"/>
    <s v="14:48:00"/>
    <x v="6"/>
    <x v="40"/>
    <s v="Delta 3924 | Explorer 65 (CCE)"/>
    <x v="296"/>
    <x v="3770"/>
    <x v="1"/>
    <m/>
    <n v="0"/>
    <x v="0"/>
  </r>
  <r>
    <x v="55"/>
    <x v="125"/>
    <x v="0"/>
    <s v="Thu Aug 16, 1984 09:50 UTC"/>
    <s v="1984-08-16"/>
    <s v="09:50:00"/>
    <x v="6"/>
    <x v="40"/>
    <s v="Soyuz U | Cosmos 1590"/>
    <x v="122"/>
    <x v="3771"/>
    <x v="1"/>
    <n v="20"/>
    <n v="1660"/>
    <x v="0"/>
  </r>
  <r>
    <x v="55"/>
    <x v="71"/>
    <x v="8"/>
    <s v="Tue Aug 14, 1984 06:28 UTC"/>
    <s v="1984-08-14"/>
    <s v="06:28:00"/>
    <x v="6"/>
    <x v="40"/>
    <s v="Soyuz U | Progress 23"/>
    <x v="122"/>
    <x v="3772"/>
    <x v="1"/>
    <n v="20"/>
    <n v="1660"/>
    <x v="0"/>
  </r>
  <r>
    <x v="55"/>
    <x v="125"/>
    <x v="0"/>
    <s v="Fri Aug 10, 1984 00:03 UTC"/>
    <s v="1984-08-10"/>
    <s v="00:03:00"/>
    <x v="6"/>
    <x v="40"/>
    <s v="Molniya-M /Block ML | Molniya-1 nÂ°111"/>
    <x v="184"/>
    <x v="3773"/>
    <x v="1"/>
    <m/>
    <n v="0"/>
    <x v="0"/>
  </r>
  <r>
    <x v="55"/>
    <x v="95"/>
    <x v="0"/>
    <s v="Wed Aug 08, 1984 12:08 UTC"/>
    <s v="1984-08-08"/>
    <s v="12:08:00"/>
    <x v="6"/>
    <x v="40"/>
    <s v="Tsyklon-3 | Cosmos 1589"/>
    <x v="170"/>
    <x v="3774"/>
    <x v="1"/>
    <m/>
    <n v="0"/>
    <x v="0"/>
  </r>
  <r>
    <x v="55"/>
    <x v="96"/>
    <x v="8"/>
    <s v="Tue Aug 07, 1984 22:50 UTC"/>
    <s v="1984-08-07"/>
    <s v="22:50:00"/>
    <x v="6"/>
    <x v="40"/>
    <s v="Tsyklon-2 | Cosmos 1588"/>
    <x v="179"/>
    <x v="3775"/>
    <x v="1"/>
    <m/>
    <n v="0"/>
    <x v="0"/>
  </r>
  <r>
    <x v="55"/>
    <x v="125"/>
    <x v="0"/>
    <s v="Mon Aug 06, 1984 14:00 UTC"/>
    <s v="1984-08-06"/>
    <s v="14:00:00"/>
    <x v="6"/>
    <x v="40"/>
    <s v="Soyuz U | Cosmos 1587"/>
    <x v="122"/>
    <x v="3776"/>
    <x v="1"/>
    <n v="20"/>
    <n v="1660"/>
    <x v="0"/>
  </r>
  <r>
    <x v="21"/>
    <x v="126"/>
    <x v="11"/>
    <s v="Sat Aug 04, 1984 13:32 UTC"/>
    <s v="1984-08-04"/>
    <s v="13:32:00"/>
    <x v="6"/>
    <x v="40"/>
    <s v="Ariane 3 | Eutelsat-1 F2, TÃ©lÃ©com 1A"/>
    <x v="279"/>
    <x v="3777"/>
    <x v="1"/>
    <m/>
    <n v="0"/>
    <x v="0"/>
  </r>
  <r>
    <x v="8"/>
    <x v="12"/>
    <x v="6"/>
    <s v="Thu Aug 02, 1984 20:30 UTC"/>
    <s v="1984-08-02"/>
    <s v="20:30:00"/>
    <x v="6"/>
    <x v="40"/>
    <s v="N-II Star-37E | Himawari 3"/>
    <x v="292"/>
    <x v="3778"/>
    <x v="1"/>
    <m/>
    <n v="0"/>
    <x v="0"/>
  </r>
  <r>
    <x v="55"/>
    <x v="85"/>
    <x v="0"/>
    <s v="Thu Aug 02, 1984 08:38 UTC"/>
    <s v="1984-08-02"/>
    <s v="08:38:00"/>
    <x v="6"/>
    <x v="40"/>
    <s v="Molniya-M /Block 2BL | Cosmos 1586"/>
    <x v="159"/>
    <x v="3779"/>
    <x v="1"/>
    <m/>
    <n v="0"/>
    <x v="0"/>
  </r>
  <r>
    <x v="55"/>
    <x v="121"/>
    <x v="8"/>
    <s v="Wed Aug 01, 1984 21:36 UTC"/>
    <s v="1984-08-01"/>
    <s v="21:36:00"/>
    <x v="6"/>
    <x v="40"/>
    <s v="Proton-K/Block-DM | Gorizont 10"/>
    <x v="243"/>
    <x v="3780"/>
    <x v="1"/>
    <m/>
    <n v="0"/>
    <x v="0"/>
  </r>
  <r>
    <x v="55"/>
    <x v="71"/>
    <x v="8"/>
    <s v="Tue Jul 31, 1984 12:29 UTC"/>
    <s v="1984-07-31"/>
    <s v="12:29:00"/>
    <x v="7"/>
    <x v="40"/>
    <s v="Soyuz U | Cosmos 1585"/>
    <x v="122"/>
    <x v="3781"/>
    <x v="1"/>
    <n v="20"/>
    <n v="1660"/>
    <x v="0"/>
  </r>
  <r>
    <x v="55"/>
    <x v="125"/>
    <x v="0"/>
    <s v="Fri Jul 27, 1984 08:59 UTC"/>
    <s v="1984-07-27"/>
    <s v="08:59:00"/>
    <x v="7"/>
    <x v="40"/>
    <s v="Soyuz U | Cosmos 1584"/>
    <x v="122"/>
    <x v="3782"/>
    <x v="1"/>
    <n v="20"/>
    <n v="1660"/>
    <x v="0"/>
  </r>
  <r>
    <x v="55"/>
    <x v="85"/>
    <x v="0"/>
    <s v="Tue Jul 24, 1984 12:40 UTC"/>
    <s v="1984-07-24"/>
    <s v="12:40:00"/>
    <x v="7"/>
    <x v="40"/>
    <s v="Soyuz U | Cosmos 1583"/>
    <x v="122"/>
    <x v="3783"/>
    <x v="1"/>
    <n v="20"/>
    <n v="1660"/>
    <x v="0"/>
  </r>
  <r>
    <x v="55"/>
    <x v="0"/>
    <x v="0"/>
    <s v="Thu Jul 19, 1984 08:30 UTC"/>
    <s v="1984-07-19"/>
    <s v="08:30:00"/>
    <x v="7"/>
    <x v="40"/>
    <s v="Soyuz U | Cosmos 1582"/>
    <x v="122"/>
    <x v="3784"/>
    <x v="1"/>
    <n v="20"/>
    <n v="1660"/>
    <x v="0"/>
  </r>
  <r>
    <x v="55"/>
    <x v="22"/>
    <x v="8"/>
    <s v="Tue Jul 17, 1984 17:40 UTC"/>
    <s v="1984-07-17"/>
    <s v="17:40:00"/>
    <x v="7"/>
    <x v="40"/>
    <s v="Soyuz U2 | Soyuz T-12"/>
    <x v="251"/>
    <x v="3785"/>
    <x v="1"/>
    <n v="40"/>
    <n v="3320"/>
    <x v="0"/>
  </r>
  <r>
    <x v="55"/>
    <x v="95"/>
    <x v="0"/>
    <s v="Thu Jul 05, 1984 03:34 UTC"/>
    <s v="1984-07-05"/>
    <s v="03:34:00"/>
    <x v="7"/>
    <x v="40"/>
    <s v="Tsyklon-3 | Meteor-2 nÂ°11"/>
    <x v="170"/>
    <x v="3786"/>
    <x v="1"/>
    <m/>
    <n v="0"/>
    <x v="0"/>
  </r>
  <r>
    <x v="55"/>
    <x v="129"/>
    <x v="0"/>
    <s v="Wed Jul 04, 1984"/>
    <s v="1984-07-04"/>
    <s v="00:00:00"/>
    <x v="7"/>
    <x v="40"/>
    <s v="K65M-RB5 | BOR-4 nÂ°402"/>
    <x v="283"/>
    <x v="3787"/>
    <x v="1"/>
    <m/>
    <n v="0"/>
    <x v="0"/>
  </r>
  <r>
    <x v="55"/>
    <x v="0"/>
    <x v="0"/>
    <s v="Tue Jul 03, 1984 21:30 UTC"/>
    <s v="1984-07-03"/>
    <s v="21:30:00"/>
    <x v="7"/>
    <x v="40"/>
    <s v="Molniya-M /Block 2BL | Cosmos 1581"/>
    <x v="159"/>
    <x v="3788"/>
    <x v="1"/>
    <m/>
    <n v="0"/>
    <x v="0"/>
  </r>
  <r>
    <x v="55"/>
    <x v="0"/>
    <x v="0"/>
    <s v="Fri Jun 29, 1984 15:00 UTC"/>
    <s v="1984-06-29"/>
    <s v="15:00:00"/>
    <x v="8"/>
    <x v="40"/>
    <s v="Soyuz U | Cosmos 1580"/>
    <x v="122"/>
    <x v="3789"/>
    <x v="1"/>
    <n v="20"/>
    <n v="1660"/>
    <x v="0"/>
  </r>
  <r>
    <x v="55"/>
    <x v="127"/>
    <x v="8"/>
    <s v="Fri Jun 29, 1984 00:21 UTC"/>
    <s v="1984-06-29"/>
    <s v="00:21:00"/>
    <x v="8"/>
    <x v="40"/>
    <s v="Tsyklon-2 | Cosmos 1579"/>
    <x v="179"/>
    <x v="3790"/>
    <x v="1"/>
    <m/>
    <n v="0"/>
    <x v="0"/>
  </r>
  <r>
    <x v="55"/>
    <x v="109"/>
    <x v="0"/>
    <s v="Thu Jun 28, 1984 13:10 UTC"/>
    <s v="1984-06-28"/>
    <s v="13:10:00"/>
    <x v="8"/>
    <x v="40"/>
    <s v="Cosmos-3M | Cosmos 1578"/>
    <x v="161"/>
    <x v="3791"/>
    <x v="1"/>
    <m/>
    <n v="0"/>
    <x v="0"/>
  </r>
  <r>
    <x v="55"/>
    <x v="124"/>
    <x v="0"/>
    <s v="Wed Jun 27, 1984 04:59 UTC"/>
    <s v="1984-06-27"/>
    <s v="04:59:00"/>
    <x v="8"/>
    <x v="40"/>
    <s v="Cosmos-3M | Cosmos 1577"/>
    <x v="161"/>
    <x v="3792"/>
    <x v="1"/>
    <m/>
    <n v="0"/>
    <x v="0"/>
  </r>
  <r>
    <x v="55"/>
    <x v="125"/>
    <x v="0"/>
    <s v="Tue Jun 26, 1984 15:35 UTC"/>
    <s v="1984-06-26"/>
    <s v="15:35:00"/>
    <x v="8"/>
    <x v="40"/>
    <s v="Soyuz U | Cosmos 1576"/>
    <x v="122"/>
    <x v="3793"/>
    <x v="1"/>
    <n v="20"/>
    <n v="1660"/>
    <x v="0"/>
  </r>
  <r>
    <x v="53"/>
    <x v="5"/>
    <x v="1"/>
    <s v="Mon Jun 25, 1984 18:47 UTC"/>
    <s v="1984-06-25"/>
    <s v="18:47:00"/>
    <x v="8"/>
    <x v="40"/>
    <s v="Titan 34D | KH-9 (USA-2) &amp; Farrah 2 (USA-3)"/>
    <x v="278"/>
    <x v="3794"/>
    <x v="1"/>
    <m/>
    <n v="0"/>
    <x v="0"/>
  </r>
  <r>
    <x v="55"/>
    <x v="125"/>
    <x v="0"/>
    <s v="Fri Jun 22, 1984 07:40 UTC"/>
    <s v="1984-06-22"/>
    <s v="07:40:00"/>
    <x v="8"/>
    <x v="40"/>
    <s v="Soyuz U | Cosmos 1575"/>
    <x v="122"/>
    <x v="3795"/>
    <x v="1"/>
    <n v="20"/>
    <n v="1660"/>
    <x v="0"/>
  </r>
  <r>
    <x v="55"/>
    <x v="45"/>
    <x v="8"/>
    <s v="Fri Jun 22, 1984 00:20 UTC"/>
    <s v="1984-06-22"/>
    <s v="00:20:00"/>
    <x v="8"/>
    <x v="40"/>
    <s v="Proton-K/Block-DM | Raduga 15"/>
    <x v="243"/>
    <x v="3796"/>
    <x v="1"/>
    <m/>
    <n v="0"/>
    <x v="0"/>
  </r>
  <r>
    <x v="55"/>
    <x v="124"/>
    <x v="0"/>
    <s v="Thu Jun 21, 1984 19:40 UTC"/>
    <s v="1984-06-21"/>
    <s v="19:40:00"/>
    <x v="8"/>
    <x v="40"/>
    <s v="Cosmos-3M | Cosmos 1574"/>
    <x v="161"/>
    <x v="3797"/>
    <x v="1"/>
    <m/>
    <n v="0"/>
    <x v="0"/>
  </r>
  <r>
    <x v="55"/>
    <x v="85"/>
    <x v="0"/>
    <s v="Tue Jun 19, 1984 10:55 UTC"/>
    <s v="1984-06-19"/>
    <s v="10:55:00"/>
    <x v="8"/>
    <x v="40"/>
    <s v="Soyuz U | Cosmos 1573"/>
    <x v="122"/>
    <x v="3798"/>
    <x v="1"/>
    <n v="20"/>
    <n v="1660"/>
    <x v="0"/>
  </r>
  <r>
    <x v="55"/>
    <x v="125"/>
    <x v="0"/>
    <s v="Fri Jun 15, 1984 08:20 UTC"/>
    <s v="1984-06-15"/>
    <s v="08:20:00"/>
    <x v="8"/>
    <x v="40"/>
    <s v="Soyuz U | Cosmos 1572"/>
    <x v="122"/>
    <x v="3799"/>
    <x v="1"/>
    <n v="20"/>
    <n v="1660"/>
    <x v="0"/>
  </r>
  <r>
    <x v="52"/>
    <x v="115"/>
    <x v="1"/>
    <s v="Wed Jun 13, 1984 11:37 UTC"/>
    <s v="1984-06-13"/>
    <s v="11:37:00"/>
    <x v="8"/>
    <x v="40"/>
    <s v="Atlas-E/F SGS-2 | GPS-9 (USA-1)"/>
    <x v="294"/>
    <x v="3800"/>
    <x v="1"/>
    <m/>
    <n v="0"/>
    <x v="0"/>
  </r>
  <r>
    <x v="55"/>
    <x v="71"/>
    <x v="8"/>
    <s v="Mon Jun 11, 1984 08:40 UTC"/>
    <s v="1984-06-11"/>
    <s v="08:40:00"/>
    <x v="8"/>
    <x v="40"/>
    <s v="Soyuz U | Cosmos 1571"/>
    <x v="122"/>
    <x v="3801"/>
    <x v="1"/>
    <n v="20"/>
    <n v="1660"/>
    <x v="0"/>
  </r>
  <r>
    <x v="52"/>
    <x v="101"/>
    <x v="1"/>
    <s v="Sat Jun 09, 1984 23:03 UTC"/>
    <s v="1984-06-09"/>
    <s v="23:03:00"/>
    <x v="8"/>
    <x v="40"/>
    <s v="Atlas-G Centaur-D1AR | Intelsat 509"/>
    <x v="276"/>
    <x v="3802"/>
    <x v="1"/>
    <m/>
    <n v="0"/>
    <x v="2"/>
  </r>
  <r>
    <x v="55"/>
    <x v="90"/>
    <x v="0"/>
    <s v="Fri Jun 08, 1984 11:28 UTC"/>
    <s v="1984-06-08"/>
    <s v="11:28:00"/>
    <x v="8"/>
    <x v="40"/>
    <s v="Cosmos-3M | Cosmos 1570"/>
    <x v="161"/>
    <x v="3803"/>
    <x v="1"/>
    <m/>
    <n v="0"/>
    <x v="0"/>
  </r>
  <r>
    <x v="55"/>
    <x v="129"/>
    <x v="0"/>
    <s v="Wed Jun 06, 1984"/>
    <s v="1984-06-06"/>
    <s v="00:00:00"/>
    <x v="8"/>
    <x v="40"/>
    <s v="K65M-RB5 | BOR-5 nÂ°501"/>
    <x v="283"/>
    <x v="3804"/>
    <x v="1"/>
    <m/>
    <n v="0"/>
    <x v="0"/>
  </r>
  <r>
    <x v="55"/>
    <x v="85"/>
    <x v="0"/>
    <s v="Wed Jun 06, 1984 15:33 UTC"/>
    <s v="1984-06-06"/>
    <s v="15:33:00"/>
    <x v="8"/>
    <x v="40"/>
    <s v="Molniya-M /Block 2BL | Cosmos 1569"/>
    <x v="159"/>
    <x v="3805"/>
    <x v="1"/>
    <m/>
    <n v="0"/>
    <x v="0"/>
  </r>
  <r>
    <x v="55"/>
    <x v="0"/>
    <x v="0"/>
    <s v="Fri Jun 01, 1984 13:50 UTC"/>
    <s v="1984-06-01"/>
    <s v="13:50:00"/>
    <x v="8"/>
    <x v="40"/>
    <s v="Soyuz U | Cosmos 1568"/>
    <x v="122"/>
    <x v="3806"/>
    <x v="1"/>
    <n v="20"/>
    <n v="1660"/>
    <x v="0"/>
  </r>
  <r>
    <x v="55"/>
    <x v="96"/>
    <x v="8"/>
    <s v="Wed May 30, 1984 18:46 UTC"/>
    <s v="1984-05-30"/>
    <s v="18:46:00"/>
    <x v="9"/>
    <x v="40"/>
    <s v="Tsyklon-2 | Cosmos 1567"/>
    <x v="179"/>
    <x v="3807"/>
    <x v="1"/>
    <m/>
    <n v="0"/>
    <x v="0"/>
  </r>
  <r>
    <x v="55"/>
    <x v="124"/>
    <x v="0"/>
    <s v="Mon May 28, 1984 21:52 UTC"/>
    <s v="1984-05-28"/>
    <s v="21:52:00"/>
    <x v="9"/>
    <x v="40"/>
    <s v="Cosmos-3M | Cosmos 1559 to 1566"/>
    <x v="161"/>
    <x v="3808"/>
    <x v="1"/>
    <m/>
    <n v="0"/>
    <x v="0"/>
  </r>
  <r>
    <x v="55"/>
    <x v="22"/>
    <x v="8"/>
    <s v="Mon May 28, 1984 14:12 UTC"/>
    <s v="1984-05-28"/>
    <s v="14:12:00"/>
    <x v="9"/>
    <x v="40"/>
    <s v="Soyuz U | Progress 22"/>
    <x v="122"/>
    <x v="3809"/>
    <x v="1"/>
    <n v="20"/>
    <n v="1660"/>
    <x v="0"/>
  </r>
  <r>
    <x v="55"/>
    <x v="85"/>
    <x v="0"/>
    <s v="Fri May 25, 1984 11:30 UTC"/>
    <s v="1984-05-25"/>
    <s v="11:30:00"/>
    <x v="9"/>
    <x v="40"/>
    <s v="Soyuz U | Cosmos 1558"/>
    <x v="122"/>
    <x v="3810"/>
    <x v="1"/>
    <n v="20"/>
    <n v="1660"/>
    <x v="0"/>
  </r>
  <r>
    <x v="21"/>
    <x v="126"/>
    <x v="11"/>
    <s v="Wed May 23, 1984 01:33 UTC"/>
    <s v="1984-05-23"/>
    <s v="01:33:00"/>
    <x v="9"/>
    <x v="40"/>
    <s v="Ariane 1 | Spacenet F1"/>
    <x v="291"/>
    <x v="3811"/>
    <x v="1"/>
    <m/>
    <n v="0"/>
    <x v="0"/>
  </r>
  <r>
    <x v="55"/>
    <x v="0"/>
    <x v="0"/>
    <s v="Tue May 22, 1984 08:30 UTC"/>
    <s v="1984-05-22"/>
    <s v="08:30:00"/>
    <x v="9"/>
    <x v="40"/>
    <s v="Soyuz U | Cosmos 1557"/>
    <x v="122"/>
    <x v="3812"/>
    <x v="1"/>
    <n v="20"/>
    <n v="1660"/>
    <x v="0"/>
  </r>
  <r>
    <x v="55"/>
    <x v="121"/>
    <x v="8"/>
    <s v="Sat May 19, 1984 15:10 UTC"/>
    <s v="1984-05-19"/>
    <s v="15:10:00"/>
    <x v="9"/>
    <x v="40"/>
    <s v="Proton K/Block-DM-2 | Cosmos 1554, 1555 &amp; 1556"/>
    <x v="150"/>
    <x v="3813"/>
    <x v="1"/>
    <m/>
    <n v="0"/>
    <x v="0"/>
  </r>
  <r>
    <x v="55"/>
    <x v="90"/>
    <x v="0"/>
    <s v="Thu May 17, 1984 14:43 UTC"/>
    <s v="1984-05-17"/>
    <s v="14:43:00"/>
    <x v="9"/>
    <x v="40"/>
    <s v="Cosmos-3M | Cosmos 1553"/>
    <x v="161"/>
    <x v="3814"/>
    <x v="1"/>
    <m/>
    <n v="0"/>
    <x v="0"/>
  </r>
  <r>
    <x v="55"/>
    <x v="22"/>
    <x v="8"/>
    <s v="Mon May 14, 1984 14:00 UTC"/>
    <s v="1984-05-14"/>
    <s v="14:00:00"/>
    <x v="9"/>
    <x v="40"/>
    <s v="Soyuz U | Cosmos 1552"/>
    <x v="122"/>
    <x v="3815"/>
    <x v="1"/>
    <n v="20"/>
    <n v="1660"/>
    <x v="0"/>
  </r>
  <r>
    <x v="55"/>
    <x v="125"/>
    <x v="0"/>
    <s v="Fri May 11, 1984 13:00 UTC"/>
    <s v="1984-05-11"/>
    <s v="13:00:00"/>
    <x v="9"/>
    <x v="40"/>
    <s v="Soyuz U | Cosmos 1551"/>
    <x v="122"/>
    <x v="3816"/>
    <x v="1"/>
    <n v="20"/>
    <n v="1660"/>
    <x v="0"/>
  </r>
  <r>
    <x v="55"/>
    <x v="124"/>
    <x v="0"/>
    <s v="Fri May 11, 1984 06:19 UTC"/>
    <s v="1984-05-11"/>
    <s v="06:19:00"/>
    <x v="9"/>
    <x v="40"/>
    <s v="Cosmos-3M | Cosmos 1550"/>
    <x v="161"/>
    <x v="3817"/>
    <x v="1"/>
    <m/>
    <n v="0"/>
    <x v="0"/>
  </r>
  <r>
    <x v="55"/>
    <x v="22"/>
    <x v="8"/>
    <s v="Mon May 07, 1984 22:47 UTC"/>
    <s v="1984-05-07"/>
    <s v="22:47:00"/>
    <x v="9"/>
    <x v="40"/>
    <s v="Soyuz U | Progress 21"/>
    <x v="122"/>
    <x v="3818"/>
    <x v="1"/>
    <n v="20"/>
    <n v="1660"/>
    <x v="0"/>
  </r>
  <r>
    <x v="55"/>
    <x v="45"/>
    <x v="8"/>
    <s v="Sun Apr 22, 1984 04:20 UTC"/>
    <s v="1984-04-22"/>
    <s v="04:20:00"/>
    <x v="10"/>
    <x v="40"/>
    <s v="Proton-K/Block-DM | Gorizont 9"/>
    <x v="243"/>
    <x v="3819"/>
    <x v="1"/>
    <m/>
    <n v="0"/>
    <x v="0"/>
  </r>
  <r>
    <x v="55"/>
    <x v="85"/>
    <x v="0"/>
    <s v="Thu Apr 19, 1984 11:40 UTC"/>
    <s v="1984-04-19"/>
    <s v="11:40:00"/>
    <x v="10"/>
    <x v="40"/>
    <s v="Soyuz U | Cosmos 1549"/>
    <x v="122"/>
    <x v="3820"/>
    <x v="1"/>
    <n v="20"/>
    <n v="1660"/>
    <x v="0"/>
  </r>
  <r>
    <x v="54"/>
    <x v="105"/>
    <x v="1"/>
    <s v="Tue Apr 17, 1984 18:45 UTC"/>
    <s v="1984-04-17"/>
    <s v="18:45:00"/>
    <x v="10"/>
    <x v="40"/>
    <s v="Titan III(24)B | OPS 8424"/>
    <x v="297"/>
    <x v="3821"/>
    <x v="1"/>
    <m/>
    <n v="0"/>
    <x v="0"/>
  </r>
  <r>
    <x v="55"/>
    <x v="22"/>
    <x v="8"/>
    <s v="Sun Apr 15, 1984 08:12 UTC"/>
    <s v="1984-04-15"/>
    <s v="08:12:00"/>
    <x v="10"/>
    <x v="40"/>
    <s v="Soyuz U2 | Progress 20"/>
    <x v="251"/>
    <x v="3822"/>
    <x v="1"/>
    <n v="40"/>
    <n v="3320"/>
    <x v="0"/>
  </r>
  <r>
    <x v="53"/>
    <x v="1"/>
    <x v="1"/>
    <s v="Sat Apr 14, 1984 16:52 UTC"/>
    <s v="1984-04-14"/>
    <s v="16:52:00"/>
    <x v="10"/>
    <x v="40"/>
    <s v="Titan 34D | DSP-11"/>
    <x v="278"/>
    <x v="3823"/>
    <x v="1"/>
    <m/>
    <n v="0"/>
    <x v="0"/>
  </r>
  <r>
    <x v="55"/>
    <x v="125"/>
    <x v="0"/>
    <s v="Tue Apr 10, 1984 14:00 UTC"/>
    <s v="1984-04-10"/>
    <s v="14:00:00"/>
    <x v="10"/>
    <x v="40"/>
    <s v="Soyuz U | Cosmos 1548"/>
    <x v="122"/>
    <x v="3824"/>
    <x v="1"/>
    <n v="20"/>
    <n v="1660"/>
    <x v="0"/>
  </r>
  <r>
    <x v="2"/>
    <x v="3"/>
    <x v="3"/>
    <s v="Sun Apr 08, 1984 11:20 UTC"/>
    <s v="1984-04-08"/>
    <s v="11:20:00"/>
    <x v="10"/>
    <x v="40"/>
    <s v="Long March 3 | DFH-2 02"/>
    <x v="222"/>
    <x v="3825"/>
    <x v="1"/>
    <m/>
    <n v="0"/>
    <x v="0"/>
  </r>
  <r>
    <x v="29"/>
    <x v="6"/>
    <x v="1"/>
    <s v="Fri Apr 06, 1984 13:58 UTC"/>
    <s v="1984-04-06"/>
    <s v="13:58:00"/>
    <x v="10"/>
    <x v="40"/>
    <s v="Space Shuttle Challenger | STS-41-C"/>
    <x v="293"/>
    <x v="3826"/>
    <x v="1"/>
    <n v="450"/>
    <n v="37350"/>
    <x v="0"/>
  </r>
  <r>
    <x v="55"/>
    <x v="85"/>
    <x v="0"/>
    <s v="Wed Apr 04, 1984 01:40 UTC"/>
    <s v="1984-04-04"/>
    <s v="01:40:00"/>
    <x v="10"/>
    <x v="40"/>
    <s v="Molniya-M /Block 2BL | Cosmos 1547"/>
    <x v="159"/>
    <x v="3827"/>
    <x v="1"/>
    <m/>
    <n v="0"/>
    <x v="0"/>
  </r>
  <r>
    <x v="55"/>
    <x v="22"/>
    <x v="8"/>
    <s v="Tue Apr 03, 1984 13:08 UTC"/>
    <s v="1984-04-03"/>
    <s v="13:08:00"/>
    <x v="10"/>
    <x v="40"/>
    <s v="Soyuz U | Soyuz T-11"/>
    <x v="122"/>
    <x v="3828"/>
    <x v="1"/>
    <n v="20"/>
    <n v="1660"/>
    <x v="0"/>
  </r>
  <r>
    <x v="55"/>
    <x v="121"/>
    <x v="8"/>
    <s v="Thu Mar 29, 1984 05:52 UTC"/>
    <s v="1984-03-29"/>
    <s v="05:52:00"/>
    <x v="11"/>
    <x v="40"/>
    <s v="Proton-K/Block-DM | Cosmos 1546"/>
    <x v="243"/>
    <x v="3829"/>
    <x v="1"/>
    <m/>
    <n v="0"/>
    <x v="0"/>
  </r>
  <r>
    <x v="55"/>
    <x v="0"/>
    <x v="0"/>
    <s v="Wed Mar 21, 1984 11:05 UTC"/>
    <s v="1984-03-21"/>
    <s v="11:05:00"/>
    <x v="11"/>
    <x v="40"/>
    <s v="Soyuz U | Cosmos 1545"/>
    <x v="122"/>
    <x v="3830"/>
    <x v="1"/>
    <n v="20"/>
    <n v="1660"/>
    <x v="0"/>
  </r>
  <r>
    <x v="55"/>
    <x v="125"/>
    <x v="0"/>
    <s v="Fri Mar 16, 1984 23:29 UTC"/>
    <s v="1984-03-16"/>
    <s v="23:29:00"/>
    <x v="11"/>
    <x v="40"/>
    <s v="Molniya-M /Block ML | Molniya-1 nÂ°110"/>
    <x v="184"/>
    <x v="3831"/>
    <x v="1"/>
    <m/>
    <n v="0"/>
    <x v="0"/>
  </r>
  <r>
    <x v="55"/>
    <x v="45"/>
    <x v="8"/>
    <s v="Fri Mar 16, 1984 14:00 UTC"/>
    <s v="1984-03-16"/>
    <s v="14:00:00"/>
    <x v="11"/>
    <x v="40"/>
    <s v="Proton-K/Block-DM | Ekran 12"/>
    <x v="243"/>
    <x v="3832"/>
    <x v="1"/>
    <m/>
    <n v="0"/>
    <x v="0"/>
  </r>
  <r>
    <x v="55"/>
    <x v="95"/>
    <x v="0"/>
    <s v="Thu Mar 15, 1984 17:05 UTC"/>
    <s v="1984-03-15"/>
    <s v="17:05:00"/>
    <x v="11"/>
    <x v="40"/>
    <s v="Tsyklon-3 | Cosmos 1544"/>
    <x v="170"/>
    <x v="3833"/>
    <x v="1"/>
    <m/>
    <n v="0"/>
    <x v="0"/>
  </r>
  <r>
    <x v="55"/>
    <x v="125"/>
    <x v="0"/>
    <s v="Sat Mar 10, 1984 17:00 UTC"/>
    <s v="1984-03-10"/>
    <s v="17:00:00"/>
    <x v="11"/>
    <x v="40"/>
    <s v="Soyuz U | Cosmos 1543"/>
    <x v="122"/>
    <x v="3834"/>
    <x v="1"/>
    <n v="20"/>
    <n v="1660"/>
    <x v="0"/>
  </r>
  <r>
    <x v="55"/>
    <x v="22"/>
    <x v="8"/>
    <s v="Wed Mar 07, 1984 08:00 UTC"/>
    <s v="1984-03-07"/>
    <s v="08:00:00"/>
    <x v="11"/>
    <x v="40"/>
    <s v="Soyuz U2 | Cosmos 1542"/>
    <x v="251"/>
    <x v="3835"/>
    <x v="1"/>
    <n v="40"/>
    <n v="3320"/>
    <x v="0"/>
  </r>
  <r>
    <x v="55"/>
    <x v="85"/>
    <x v="0"/>
    <s v="Tue Mar 06, 1984 17:10 UTC"/>
    <s v="1984-03-06"/>
    <s v="17:10:00"/>
    <x v="11"/>
    <x v="40"/>
    <s v="Molniya-M /Block 2BL | Cosmos 1541"/>
    <x v="159"/>
    <x v="3836"/>
    <x v="1"/>
    <m/>
    <n v="0"/>
    <x v="0"/>
  </r>
  <r>
    <x v="32"/>
    <x v="126"/>
    <x v="11"/>
    <s v="Mon Mar 05, 1984 00:50 UTC"/>
    <s v="1984-03-05"/>
    <s v="00:50:00"/>
    <x v="11"/>
    <x v="40"/>
    <s v="Ariane 1 | Intelsat 508"/>
    <x v="291"/>
    <x v="3837"/>
    <x v="1"/>
    <m/>
    <n v="0"/>
    <x v="0"/>
  </r>
  <r>
    <x v="55"/>
    <x v="121"/>
    <x v="8"/>
    <s v="Fri Mar 02, 1984 03:54 UTC"/>
    <s v="1984-03-02"/>
    <s v="03:54:00"/>
    <x v="11"/>
    <x v="40"/>
    <s v="Proton-K/Block-DM | Cosmos 1540"/>
    <x v="243"/>
    <x v="3838"/>
    <x v="1"/>
    <m/>
    <n v="0"/>
    <x v="0"/>
  </r>
  <r>
    <x v="54"/>
    <x v="20"/>
    <x v="1"/>
    <s v="Thu Mar 01, 1984 17:59 UTC"/>
    <s v="1984-03-01"/>
    <s v="17:59:00"/>
    <x v="11"/>
    <x v="40"/>
    <s v="Delta 3920 | Landsat 5 &amp; OSCAR-11"/>
    <x v="287"/>
    <x v="3839"/>
    <x v="1"/>
    <m/>
    <n v="0"/>
    <x v="0"/>
  </r>
  <r>
    <x v="55"/>
    <x v="85"/>
    <x v="0"/>
    <s v="Tue Feb 28, 1984 13:59 UTC"/>
    <s v="1984-02-28"/>
    <s v="13:59:00"/>
    <x v="0"/>
    <x v="40"/>
    <s v="Soyuz U | Cosmos 1539"/>
    <x v="122"/>
    <x v="3840"/>
    <x v="1"/>
    <n v="20"/>
    <n v="1660"/>
    <x v="0"/>
  </r>
  <r>
    <x v="55"/>
    <x v="90"/>
    <x v="0"/>
    <s v="Tue Feb 21, 1984 15:36 UTC"/>
    <s v="1984-02-21"/>
    <s v="15:36:00"/>
    <x v="0"/>
    <x v="40"/>
    <s v="Cosmos-3M | Cosmos 1538"/>
    <x v="161"/>
    <x v="3841"/>
    <x v="1"/>
    <m/>
    <n v="0"/>
    <x v="0"/>
  </r>
  <r>
    <x v="55"/>
    <x v="22"/>
    <x v="8"/>
    <s v="Tue Feb 21, 1984 06:46 UTC"/>
    <s v="1984-02-21"/>
    <s v="06:46:00"/>
    <x v="0"/>
    <x v="40"/>
    <s v="Soyuz U | Progress 19"/>
    <x v="122"/>
    <x v="3842"/>
    <x v="1"/>
    <n v="20"/>
    <n v="1660"/>
    <x v="0"/>
  </r>
  <r>
    <x v="55"/>
    <x v="125"/>
    <x v="0"/>
    <s v="Thu Feb 16, 1984 08:15 UTC"/>
    <s v="1984-02-16"/>
    <s v="08:15:00"/>
    <x v="0"/>
    <x v="40"/>
    <s v="Soyuz U | Cosmos 1537"/>
    <x v="122"/>
    <x v="3843"/>
    <x v="1"/>
    <n v="20"/>
    <n v="1660"/>
    <x v="0"/>
  </r>
  <r>
    <x v="55"/>
    <x v="45"/>
    <x v="8"/>
    <s v="Wed Feb 15, 1984 08:46 UTC"/>
    <s v="1984-02-15"/>
    <s v="08:46:00"/>
    <x v="0"/>
    <x v="40"/>
    <s v="Proton-K/Block-DM | Raduga 14"/>
    <x v="243"/>
    <x v="3844"/>
    <x v="1"/>
    <m/>
    <n v="0"/>
    <x v="0"/>
  </r>
  <r>
    <x v="45"/>
    <x v="54"/>
    <x v="6"/>
    <s v="Tue Feb 14, 1984 08:00 UTC"/>
    <s v="1984-02-14"/>
    <s v="08:00:00"/>
    <x v="0"/>
    <x v="40"/>
    <s v="Mu-III S | Ohzora"/>
    <x v="298"/>
    <x v="3845"/>
    <x v="1"/>
    <m/>
    <n v="0"/>
    <x v="0"/>
  </r>
  <r>
    <x v="55"/>
    <x v="22"/>
    <x v="8"/>
    <s v="Wed Feb 08, 1984 12:07 UTC"/>
    <s v="1984-02-08"/>
    <s v="12:07:00"/>
    <x v="0"/>
    <x v="40"/>
    <s v="Soyuz U | Soyuz T-10"/>
    <x v="122"/>
    <x v="3846"/>
    <x v="1"/>
    <n v="20"/>
    <n v="1660"/>
    <x v="0"/>
  </r>
  <r>
    <x v="55"/>
    <x v="95"/>
    <x v="0"/>
    <s v="Wed Feb 08, 1984 09:23 UTC"/>
    <s v="1984-02-08"/>
    <s v="09:23:00"/>
    <x v="0"/>
    <x v="40"/>
    <s v="Tsyklon-3 | Cosmos 1536"/>
    <x v="170"/>
    <x v="3847"/>
    <x v="1"/>
    <m/>
    <n v="0"/>
    <x v="0"/>
  </r>
  <r>
    <x v="52"/>
    <x v="52"/>
    <x v="1"/>
    <s v="Sun Feb 05, 1984 18:44 UTC"/>
    <s v="1984-02-05"/>
    <s v="18:44:00"/>
    <x v="0"/>
    <x v="40"/>
    <s v="Atlas-H MSD | NOSS-7"/>
    <x v="286"/>
    <x v="3848"/>
    <x v="1"/>
    <m/>
    <n v="0"/>
    <x v="0"/>
  </r>
  <r>
    <x v="29"/>
    <x v="6"/>
    <x v="1"/>
    <s v="Fri Feb 03, 1984 13:00 UTC"/>
    <s v="1984-02-03"/>
    <s v="13:00:00"/>
    <x v="0"/>
    <x v="40"/>
    <s v="Space Shuttle Challenger | STS-41-B"/>
    <x v="293"/>
    <x v="3849"/>
    <x v="1"/>
    <n v="450"/>
    <n v="37350"/>
    <x v="0"/>
  </r>
  <r>
    <x v="55"/>
    <x v="90"/>
    <x v="0"/>
    <s v="Thu Feb 02, 1984 17:38 UTC"/>
    <s v="1984-02-02"/>
    <s v="17:38:00"/>
    <x v="0"/>
    <x v="40"/>
    <s v="Cosmos-3M | Cosmos 1535"/>
    <x v="161"/>
    <x v="3850"/>
    <x v="1"/>
    <m/>
    <n v="0"/>
    <x v="0"/>
  </r>
  <r>
    <x v="53"/>
    <x v="1"/>
    <x v="1"/>
    <s v="Tue Jan 31, 1984 03:08 UTC"/>
    <s v="1984-01-31"/>
    <s v="03:08:00"/>
    <x v="1"/>
    <x v="40"/>
    <s v="Titan 34D | OPS-0441 (Vortex)"/>
    <x v="278"/>
    <x v="3851"/>
    <x v="1"/>
    <m/>
    <n v="0"/>
    <x v="0"/>
  </r>
  <r>
    <x v="2"/>
    <x v="3"/>
    <x v="3"/>
    <s v="Sun Jan 29, 1984 12:25 UTC"/>
    <s v="1984-01-29"/>
    <s v="12:25:00"/>
    <x v="1"/>
    <x v="40"/>
    <s v="Long March 3 | DFH-2 01"/>
    <x v="222"/>
    <x v="3852"/>
    <x v="1"/>
    <m/>
    <n v="0"/>
    <x v="1"/>
  </r>
  <r>
    <x v="55"/>
    <x v="124"/>
    <x v="0"/>
    <s v="Thu Jan 26, 1984 12:00 UTC"/>
    <s v="1984-01-26"/>
    <s v="12:00:00"/>
    <x v="1"/>
    <x v="40"/>
    <s v="Cosmos-3M | Cosmos 1534"/>
    <x v="161"/>
    <x v="3853"/>
    <x v="1"/>
    <m/>
    <n v="0"/>
    <x v="0"/>
  </r>
  <r>
    <x v="55"/>
    <x v="22"/>
    <x v="8"/>
    <s v="Thu Jan 26, 1984 08:50 UTC"/>
    <s v="1984-01-26"/>
    <s v="08:50:00"/>
    <x v="1"/>
    <x v="40"/>
    <s v="Soyuz U2 | Cosmos 1533"/>
    <x v="251"/>
    <x v="3854"/>
    <x v="1"/>
    <n v="40"/>
    <n v="3320"/>
    <x v="0"/>
  </r>
  <r>
    <x v="8"/>
    <x v="12"/>
    <x v="6"/>
    <s v="Mon Jan 23, 1984 07:58 UTC"/>
    <s v="1984-01-23"/>
    <s v="07:58:00"/>
    <x v="1"/>
    <x v="40"/>
    <s v="N-II Star-37E | Yuri 2a"/>
    <x v="292"/>
    <x v="3855"/>
    <x v="1"/>
    <m/>
    <n v="0"/>
    <x v="0"/>
  </r>
  <r>
    <x v="55"/>
    <x v="125"/>
    <x v="0"/>
    <s v="Fri Jan 13, 1984 14:40 UTC"/>
    <s v="1984-01-13"/>
    <s v="14:40:00"/>
    <x v="1"/>
    <x v="40"/>
    <s v="Soyuz U | Cosmos 1532"/>
    <x v="122"/>
    <x v="3856"/>
    <x v="1"/>
    <n v="20"/>
    <n v="1660"/>
    <x v="0"/>
  </r>
  <r>
    <x v="55"/>
    <x v="124"/>
    <x v="0"/>
    <s v="Wed Jan 11, 1984 18:08 UTC"/>
    <s v="1984-01-11"/>
    <s v="18:08:00"/>
    <x v="1"/>
    <x v="40"/>
    <s v="Cosmos-3M | Cosmos 1531"/>
    <x v="161"/>
    <x v="3857"/>
    <x v="1"/>
    <m/>
    <n v="0"/>
    <x v="0"/>
  </r>
  <r>
    <x v="55"/>
    <x v="0"/>
    <x v="0"/>
    <s v="Wed Jan 11, 1984 12:20 UTC"/>
    <s v="1984-01-11"/>
    <s v="12:20:00"/>
    <x v="1"/>
    <x v="40"/>
    <s v="Soyuz U | Cosmos 1530"/>
    <x v="122"/>
    <x v="3858"/>
    <x v="1"/>
    <n v="20"/>
    <n v="1660"/>
    <x v="0"/>
  </r>
  <r>
    <x v="55"/>
    <x v="124"/>
    <x v="0"/>
    <s v="Thu Jan 05, 1984 20:09 UTC"/>
    <s v="1984-01-05"/>
    <s v="20:09:00"/>
    <x v="1"/>
    <x v="40"/>
    <s v="Cosmos-3M | Cosmos 1522 to 1529"/>
    <x v="161"/>
    <x v="3859"/>
    <x v="1"/>
    <m/>
    <n v="0"/>
    <x v="0"/>
  </r>
  <r>
    <x v="55"/>
    <x v="121"/>
    <x v="8"/>
    <s v="Thu Dec 29, 1983 00:52 UTC"/>
    <s v="1983-12-29"/>
    <s v="00:52:00"/>
    <x v="2"/>
    <x v="41"/>
    <s v="Proton K/Block-DM-2 | Cosmos 1519, 1520 &amp; 1521"/>
    <x v="150"/>
    <x v="3860"/>
    <x v="1"/>
    <m/>
    <n v="0"/>
    <x v="0"/>
  </r>
  <r>
    <x v="55"/>
    <x v="85"/>
    <x v="0"/>
    <s v="Wed Dec 28, 1983 03:48 UTC"/>
    <s v="1983-12-28"/>
    <s v="03:48:00"/>
    <x v="2"/>
    <x v="41"/>
    <s v="Molniya-M /Block 2BL | Cosmos 1518"/>
    <x v="159"/>
    <x v="3861"/>
    <x v="1"/>
    <m/>
    <n v="0"/>
    <x v="0"/>
  </r>
  <r>
    <x v="55"/>
    <x v="129"/>
    <x v="0"/>
    <s v="Tue Dec 27, 1983 10:00 UTC"/>
    <s v="1983-12-27"/>
    <s v="10:00:00"/>
    <x v="2"/>
    <x v="41"/>
    <s v="K65M-RB5 | Cosmos 1517 (BOR-4)"/>
    <x v="283"/>
    <x v="3862"/>
    <x v="1"/>
    <m/>
    <n v="0"/>
    <x v="0"/>
  </r>
  <r>
    <x v="55"/>
    <x v="22"/>
    <x v="8"/>
    <s v="Tue Dec 27, 1983 09:30 UTC"/>
    <s v="1983-12-27"/>
    <s v="09:30:00"/>
    <x v="2"/>
    <x v="41"/>
    <s v="Soyuz U | Cosmos 1516"/>
    <x v="122"/>
    <x v="3863"/>
    <x v="1"/>
    <n v="20"/>
    <n v="1660"/>
    <x v="0"/>
  </r>
  <r>
    <x v="55"/>
    <x v="125"/>
    <x v="0"/>
    <s v="Wed Dec 21, 1983 06:07 UTC"/>
    <s v="1983-12-21"/>
    <s v="06:07:00"/>
    <x v="2"/>
    <x v="41"/>
    <s v="Molniya-M /Block ML | Molniya-3 nÂ°109"/>
    <x v="184"/>
    <x v="3864"/>
    <x v="1"/>
    <m/>
    <n v="0"/>
    <x v="0"/>
  </r>
  <r>
    <x v="55"/>
    <x v="95"/>
    <x v="0"/>
    <s v="Thu Dec 15, 1983 12:25 UTC"/>
    <s v="1983-12-15"/>
    <s v="12:25:00"/>
    <x v="2"/>
    <x v="41"/>
    <s v="Tsyklon-3 | Cosmos 1515"/>
    <x v="170"/>
    <x v="3865"/>
    <x v="1"/>
    <m/>
    <n v="0"/>
    <x v="0"/>
  </r>
  <r>
    <x v="55"/>
    <x v="125"/>
    <x v="0"/>
    <s v="Wed Dec 14, 1983 07:00 UTC"/>
    <s v="1983-12-14"/>
    <s v="07:00:00"/>
    <x v="2"/>
    <x v="41"/>
    <s v="Soyuz U | Cosmos 1514"/>
    <x v="122"/>
    <x v="3866"/>
    <x v="1"/>
    <n v="20"/>
    <n v="1660"/>
    <x v="0"/>
  </r>
  <r>
    <x v="55"/>
    <x v="124"/>
    <x v="0"/>
    <s v="Thu Dec 08, 1983 06:13 UTC"/>
    <s v="1983-12-08"/>
    <s v="06:13:00"/>
    <x v="2"/>
    <x v="41"/>
    <s v="Cosmos-3M | Cosmos 1513"/>
    <x v="161"/>
    <x v="3867"/>
    <x v="1"/>
    <m/>
    <n v="0"/>
    <x v="0"/>
  </r>
  <r>
    <x v="55"/>
    <x v="125"/>
    <x v="0"/>
    <s v="Wed Dec 07, 1983 12:10 UTC"/>
    <s v="1983-12-07"/>
    <s v="12:10:00"/>
    <x v="2"/>
    <x v="41"/>
    <s v="Soyuz U | Cosmos 1512"/>
    <x v="122"/>
    <x v="3868"/>
    <x v="1"/>
    <n v="20"/>
    <n v="1660"/>
    <x v="0"/>
  </r>
  <r>
    <x v="55"/>
    <x v="45"/>
    <x v="8"/>
    <s v="Wed Nov 30, 1983 13:51 UTC"/>
    <s v="1983-11-30"/>
    <s v="13:51:00"/>
    <x v="3"/>
    <x v="41"/>
    <s v="Proton-K/Block-DM | Gorizont 8"/>
    <x v="243"/>
    <x v="3869"/>
    <x v="1"/>
    <m/>
    <n v="0"/>
    <x v="0"/>
  </r>
  <r>
    <x v="55"/>
    <x v="125"/>
    <x v="0"/>
    <s v="Wed Nov 30, 1983 13:45 UTC"/>
    <s v="1983-11-30"/>
    <s v="13:45:00"/>
    <x v="3"/>
    <x v="41"/>
    <s v="Soyuz U | Cosmos 1511"/>
    <x v="122"/>
    <x v="3870"/>
    <x v="1"/>
    <n v="20"/>
    <n v="1660"/>
    <x v="0"/>
  </r>
  <r>
    <x v="29"/>
    <x v="6"/>
    <x v="1"/>
    <s v="Mon Nov 28, 1983 16:00 UTC"/>
    <s v="1983-11-28"/>
    <s v="16:00:00"/>
    <x v="3"/>
    <x v="41"/>
    <s v="Space Shuttle Columbia | STS-9"/>
    <x v="206"/>
    <x v="3871"/>
    <x v="1"/>
    <n v="450"/>
    <n v="37350"/>
    <x v="0"/>
  </r>
  <r>
    <x v="55"/>
    <x v="95"/>
    <x v="0"/>
    <s v="Thu Nov 24, 1983 12:33 UTC"/>
    <s v="1983-11-24"/>
    <s v="12:33:00"/>
    <x v="3"/>
    <x v="41"/>
    <s v="Tsyklon-3 | Cosmos 1510"/>
    <x v="170"/>
    <x v="3872"/>
    <x v="1"/>
    <m/>
    <n v="0"/>
    <x v="0"/>
  </r>
  <r>
    <x v="55"/>
    <x v="125"/>
    <x v="0"/>
    <s v="Wed Nov 23, 1983 16:45 UTC"/>
    <s v="1983-11-23"/>
    <s v="16:45:00"/>
    <x v="3"/>
    <x v="41"/>
    <s v="Molniya-M /Block ML | Molniya-1 nÂ°108"/>
    <x v="184"/>
    <x v="3873"/>
    <x v="1"/>
    <m/>
    <n v="0"/>
    <x v="0"/>
  </r>
  <r>
    <x v="52"/>
    <x v="115"/>
    <x v="1"/>
    <s v="Fri Nov 18, 1983 06:32 UTC"/>
    <s v="1983-11-18"/>
    <s v="06:32:00"/>
    <x v="3"/>
    <x v="41"/>
    <s v="Atlas-E/F Star-37S-ISS | DMSP 5D-2/F7"/>
    <x v="253"/>
    <x v="3874"/>
    <x v="1"/>
    <m/>
    <n v="0"/>
    <x v="0"/>
  </r>
  <r>
    <x v="55"/>
    <x v="85"/>
    <x v="0"/>
    <s v="Thu Nov 17, 1983 12:15 UTC"/>
    <s v="1983-11-17"/>
    <s v="12:15:00"/>
    <x v="3"/>
    <x v="41"/>
    <s v="Soyuz U | Cosmos 1509"/>
    <x v="122"/>
    <x v="3875"/>
    <x v="1"/>
    <n v="20"/>
    <n v="1660"/>
    <x v="0"/>
  </r>
  <r>
    <x v="55"/>
    <x v="124"/>
    <x v="0"/>
    <s v="Fri Nov 11, 1983 12:30 UTC"/>
    <s v="1983-11-11"/>
    <s v="12:30:00"/>
    <x v="3"/>
    <x v="41"/>
    <s v="Cosmos-3M | Cosmos 1508"/>
    <x v="161"/>
    <x v="3876"/>
    <x v="1"/>
    <m/>
    <n v="0"/>
    <x v="0"/>
  </r>
  <r>
    <x v="55"/>
    <x v="96"/>
    <x v="8"/>
    <s v="Sat Oct 29, 1983 08:30 UTC"/>
    <s v="1983-10-29"/>
    <s v="08:30:00"/>
    <x v="4"/>
    <x v="41"/>
    <s v="Tsyklon-2 | Cosmos 1507"/>
    <x v="179"/>
    <x v="3877"/>
    <x v="1"/>
    <m/>
    <n v="0"/>
    <x v="0"/>
  </r>
  <r>
    <x v="55"/>
    <x v="85"/>
    <x v="0"/>
    <s v="Fri Oct 28, 1983 09:00 UTC"/>
    <s v="1983-10-28"/>
    <s v="09:00:00"/>
    <x v="4"/>
    <x v="41"/>
    <s v="Vostok-2M | Meteor-2 nÂ°11"/>
    <x v="267"/>
    <x v="3786"/>
    <x v="1"/>
    <m/>
    <n v="0"/>
    <x v="0"/>
  </r>
  <r>
    <x v="55"/>
    <x v="90"/>
    <x v="0"/>
    <s v="Wed Oct 26, 1983 17:20 UTC"/>
    <s v="1983-10-26"/>
    <s v="17:20:00"/>
    <x v="4"/>
    <x v="41"/>
    <s v="Cosmos-3M | Cosmos 1506"/>
    <x v="161"/>
    <x v="3878"/>
    <x v="1"/>
    <m/>
    <n v="0"/>
    <x v="0"/>
  </r>
  <r>
    <x v="55"/>
    <x v="85"/>
    <x v="0"/>
    <s v="Fri Oct 21, 1983 12:10 UTC"/>
    <s v="1983-10-21"/>
    <s v="12:10:00"/>
    <x v="4"/>
    <x v="41"/>
    <s v="Soyuz U | Cosmos 1505"/>
    <x v="122"/>
    <x v="3879"/>
    <x v="1"/>
    <n v="20"/>
    <n v="1660"/>
    <x v="0"/>
  </r>
  <r>
    <x v="55"/>
    <x v="22"/>
    <x v="8"/>
    <s v="Thu Oct 20, 1983 09:59 UTC"/>
    <s v="1983-10-20"/>
    <s v="09:59:00"/>
    <x v="4"/>
    <x v="41"/>
    <s v="Soyuz U | Progress 18"/>
    <x v="122"/>
    <x v="3880"/>
    <x v="1"/>
    <n v="20"/>
    <n v="1660"/>
    <x v="0"/>
  </r>
  <r>
    <x v="32"/>
    <x v="126"/>
    <x v="11"/>
    <s v="Wed Oct 19, 1983 00:45 UTC"/>
    <s v="1983-10-19"/>
    <s v="00:45:00"/>
    <x v="4"/>
    <x v="41"/>
    <s v="Ariane 1 | Intelsat 507"/>
    <x v="291"/>
    <x v="3881"/>
    <x v="1"/>
    <m/>
    <n v="0"/>
    <x v="0"/>
  </r>
  <r>
    <x v="55"/>
    <x v="22"/>
    <x v="8"/>
    <s v="Fri Oct 14, 1983 10:00 UTC"/>
    <s v="1983-10-14"/>
    <s v="10:00:00"/>
    <x v="4"/>
    <x v="41"/>
    <s v="Soyuz U | Cosmos 1504"/>
    <x v="122"/>
    <x v="3882"/>
    <x v="1"/>
    <n v="20"/>
    <n v="1660"/>
    <x v="0"/>
  </r>
  <r>
    <x v="55"/>
    <x v="90"/>
    <x v="0"/>
    <s v="Wed Oct 12, 1983 00:20 UTC"/>
    <s v="1983-10-12"/>
    <s v="00:20:00"/>
    <x v="4"/>
    <x v="41"/>
    <s v="Cosmos-3M | Cosmos 1503"/>
    <x v="161"/>
    <x v="3883"/>
    <x v="1"/>
    <m/>
    <n v="0"/>
    <x v="0"/>
  </r>
  <r>
    <x v="55"/>
    <x v="90"/>
    <x v="0"/>
    <s v="Wed Oct 05, 1983 12:00 UTC"/>
    <s v="1983-10-05"/>
    <s v="12:00:00"/>
    <x v="4"/>
    <x v="41"/>
    <s v="Cosmos-3M | Cosmos 1502"/>
    <x v="161"/>
    <x v="3884"/>
    <x v="1"/>
    <m/>
    <n v="0"/>
    <x v="0"/>
  </r>
  <r>
    <x v="55"/>
    <x v="90"/>
    <x v="0"/>
    <s v="Fri Sep 30, 1983 11:00 UTC"/>
    <s v="1983-09-30"/>
    <s v="11:00:00"/>
    <x v="5"/>
    <x v="41"/>
    <s v="Cosmos-3M | Cosmos 1501"/>
    <x v="161"/>
    <x v="3885"/>
    <x v="1"/>
    <m/>
    <n v="0"/>
    <x v="0"/>
  </r>
  <r>
    <x v="55"/>
    <x v="121"/>
    <x v="8"/>
    <s v="Thu Sep 29, 1983 17:37 UTC"/>
    <s v="1983-09-29"/>
    <s v="17:37:00"/>
    <x v="5"/>
    <x v="41"/>
    <s v="Proton-K/Block-DM | Ekran 11"/>
    <x v="243"/>
    <x v="3886"/>
    <x v="1"/>
    <m/>
    <n v="0"/>
    <x v="0"/>
  </r>
  <r>
    <x v="55"/>
    <x v="108"/>
    <x v="0"/>
    <s v="Wed Sep 28, 1983 07:59 UTC"/>
    <s v="1983-09-28"/>
    <s v="07:59:00"/>
    <x v="5"/>
    <x v="41"/>
    <s v="Tsyklon-3 | Cosmos 1500"/>
    <x v="170"/>
    <x v="3887"/>
    <x v="1"/>
    <m/>
    <n v="0"/>
    <x v="0"/>
  </r>
  <r>
    <x v="55"/>
    <x v="71"/>
    <x v="8"/>
    <s v="Mon Sep 26, 1983 19:37 UTC"/>
    <s v="1983-09-26"/>
    <s v="19:37:00"/>
    <x v="5"/>
    <x v="41"/>
    <s v="Soyuz U | Soyuz T-10-1"/>
    <x v="122"/>
    <x v="3888"/>
    <x v="1"/>
    <n v="20"/>
    <n v="1660"/>
    <x v="3"/>
  </r>
  <r>
    <x v="54"/>
    <x v="91"/>
    <x v="1"/>
    <s v="Thu Sep 22, 1983 22:16 UTC"/>
    <s v="1983-09-22"/>
    <s v="22:16:00"/>
    <x v="5"/>
    <x v="41"/>
    <s v="Delta 3920 | Galaxy 2"/>
    <x v="287"/>
    <x v="3889"/>
    <x v="1"/>
    <m/>
    <n v="0"/>
    <x v="0"/>
  </r>
  <r>
    <x v="55"/>
    <x v="125"/>
    <x v="0"/>
    <s v="Sat Sep 17, 1983 11:15 UTC"/>
    <s v="1983-09-17"/>
    <s v="11:15:00"/>
    <x v="5"/>
    <x v="41"/>
    <s v="Soyuz U | Cosmos 1499"/>
    <x v="122"/>
    <x v="3890"/>
    <x v="1"/>
    <n v="20"/>
    <n v="1660"/>
    <x v="0"/>
  </r>
  <r>
    <x v="55"/>
    <x v="125"/>
    <x v="0"/>
    <s v="Wed Sep 14, 1983 10:25 UTC"/>
    <s v="1983-09-14"/>
    <s v="10:25:00"/>
    <x v="5"/>
    <x v="41"/>
    <s v="Soyuz U | Cosmos 1498"/>
    <x v="122"/>
    <x v="3891"/>
    <x v="1"/>
    <n v="20"/>
    <n v="1660"/>
    <x v="0"/>
  </r>
  <r>
    <x v="55"/>
    <x v="0"/>
    <x v="0"/>
    <s v="Fri Sep 09, 1983 11:00 UTC"/>
    <s v="1983-09-09"/>
    <s v="11:00:00"/>
    <x v="5"/>
    <x v="41"/>
    <s v="Soyuz U | Cosmos 1497"/>
    <x v="122"/>
    <x v="3892"/>
    <x v="1"/>
    <n v="20"/>
    <n v="1660"/>
    <x v="0"/>
  </r>
  <r>
    <x v="54"/>
    <x v="87"/>
    <x v="1"/>
    <s v="Thu Sep 08, 1983 22:52 UTC"/>
    <s v="1983-09-08"/>
    <s v="22:52:00"/>
    <x v="5"/>
    <x v="41"/>
    <s v="Delta 3920 | Satcom 7"/>
    <x v="287"/>
    <x v="3893"/>
    <x v="1"/>
    <m/>
    <n v="0"/>
    <x v="0"/>
  </r>
  <r>
    <x v="55"/>
    <x v="85"/>
    <x v="0"/>
    <s v="Wed Sep 07, 1983 13:24 UTC"/>
    <s v="1983-09-07"/>
    <s v="13:24:00"/>
    <x v="5"/>
    <x v="41"/>
    <s v="Soyuz U | Cosmos 1496"/>
    <x v="122"/>
    <x v="3894"/>
    <x v="1"/>
    <n v="20"/>
    <n v="1660"/>
    <x v="0"/>
  </r>
  <r>
    <x v="55"/>
    <x v="0"/>
    <x v="0"/>
    <s v="Sat Sep 03, 1983 10:15 UTC"/>
    <s v="1983-09-03"/>
    <s v="10:15:00"/>
    <x v="5"/>
    <x v="41"/>
    <s v="Soyuz U | Cosmos 1495"/>
    <x v="122"/>
    <x v="3895"/>
    <x v="1"/>
    <n v="20"/>
    <n v="1660"/>
    <x v="0"/>
  </r>
  <r>
    <x v="55"/>
    <x v="109"/>
    <x v="0"/>
    <s v="Wed Aug 31, 1983 06:30 UTC"/>
    <s v="1983-08-31"/>
    <s v="06:30:00"/>
    <x v="6"/>
    <x v="41"/>
    <s v="Cosmos-3M | Cosmos 1494"/>
    <x v="161"/>
    <x v="3896"/>
    <x v="1"/>
    <m/>
    <n v="0"/>
    <x v="0"/>
  </r>
  <r>
    <x v="55"/>
    <x v="125"/>
    <x v="0"/>
    <s v="Tue Aug 30, 1983 22:49 UTC"/>
    <s v="1983-08-30"/>
    <s v="22:49:00"/>
    <x v="6"/>
    <x v="41"/>
    <s v="Molniya-M /Block ML | Molniya-3 nÂ°107"/>
    <x v="184"/>
    <x v="3897"/>
    <x v="1"/>
    <m/>
    <n v="0"/>
    <x v="0"/>
  </r>
  <r>
    <x v="29"/>
    <x v="6"/>
    <x v="1"/>
    <s v="Tue Aug 30, 1983 06:32 UTC"/>
    <s v="1983-08-30"/>
    <s v="06:32:00"/>
    <x v="6"/>
    <x v="41"/>
    <s v="Space Shuttle Challenger | STS-8"/>
    <x v="293"/>
    <x v="3898"/>
    <x v="1"/>
    <n v="450"/>
    <n v="37350"/>
    <x v="0"/>
  </r>
  <r>
    <x v="55"/>
    <x v="121"/>
    <x v="8"/>
    <s v="Thu Aug 25, 1983 20:02 UTC"/>
    <s v="1983-08-25"/>
    <s v="20:02:00"/>
    <x v="6"/>
    <x v="41"/>
    <s v="Proton-K/Block-DM | Raduga 13"/>
    <x v="243"/>
    <x v="3899"/>
    <x v="1"/>
    <m/>
    <n v="0"/>
    <x v="0"/>
  </r>
  <r>
    <x v="55"/>
    <x v="0"/>
    <x v="0"/>
    <s v="Tue Aug 23, 1983 11:05 UTC"/>
    <s v="1983-08-23"/>
    <s v="11:05:00"/>
    <x v="6"/>
    <x v="41"/>
    <s v="Soyuz U | Cosmos 1493"/>
    <x v="122"/>
    <x v="3900"/>
    <x v="1"/>
    <n v="20"/>
    <n v="1660"/>
    <x v="0"/>
  </r>
  <r>
    <x v="2"/>
    <x v="113"/>
    <x v="3"/>
    <s v="Fri Aug 19, 1983 06:00 UTC"/>
    <s v="1983-08-19"/>
    <s v="06:00:00"/>
    <x v="6"/>
    <x v="41"/>
    <s v="Long March 2C | FSW-0 5"/>
    <x v="3"/>
    <x v="3901"/>
    <x v="0"/>
    <n v="30.8"/>
    <n v="2556.4"/>
    <x v="0"/>
  </r>
  <r>
    <x v="55"/>
    <x v="71"/>
    <x v="8"/>
    <s v="Wed Aug 17, 1983 12:08 UTC"/>
    <s v="1983-08-17"/>
    <s v="12:08:00"/>
    <x v="6"/>
    <x v="41"/>
    <s v="Soyuz U | Progress 17"/>
    <x v="122"/>
    <x v="3902"/>
    <x v="1"/>
    <n v="20"/>
    <n v="1660"/>
    <x v="0"/>
  </r>
  <r>
    <x v="55"/>
    <x v="45"/>
    <x v="8"/>
    <s v="Wed Aug 10, 1983 18:24 UTC"/>
    <s v="1983-08-10"/>
    <s v="18:24:00"/>
    <x v="6"/>
    <x v="41"/>
    <s v="Proton K/Block-DM-2 | Cosmos 1490, 1491 &amp; 1492"/>
    <x v="150"/>
    <x v="3903"/>
    <x v="1"/>
    <m/>
    <n v="0"/>
    <x v="0"/>
  </r>
  <r>
    <x v="55"/>
    <x v="71"/>
    <x v="8"/>
    <s v="Wed Aug 10, 1983 13:00 UTC"/>
    <s v="1983-08-10"/>
    <s v="13:00:00"/>
    <x v="6"/>
    <x v="41"/>
    <s v="Soyuz U | Cosmos 1489"/>
    <x v="122"/>
    <x v="3904"/>
    <x v="1"/>
    <n v="20"/>
    <n v="1660"/>
    <x v="0"/>
  </r>
  <r>
    <x v="55"/>
    <x v="0"/>
    <x v="0"/>
    <s v="Tue Aug 09, 1983 11:20 UTC"/>
    <s v="1983-08-09"/>
    <s v="11:20:00"/>
    <x v="6"/>
    <x v="41"/>
    <s v="Soyuz U | Cosmos 1488"/>
    <x v="122"/>
    <x v="3905"/>
    <x v="1"/>
    <n v="20"/>
    <n v="1660"/>
    <x v="0"/>
  </r>
  <r>
    <x v="8"/>
    <x v="12"/>
    <x v="6"/>
    <s v="Fri Aug 05, 1983 20:29 UTC"/>
    <s v="1983-08-05"/>
    <s v="20:29:00"/>
    <x v="6"/>
    <x v="41"/>
    <s v="N-II Star-37E | Sakura 2b"/>
    <x v="292"/>
    <x v="3906"/>
    <x v="1"/>
    <m/>
    <n v="0"/>
    <x v="0"/>
  </r>
  <r>
    <x v="55"/>
    <x v="0"/>
    <x v="0"/>
    <s v="Fri Aug 05, 1983 09:20 UTC"/>
    <s v="1983-08-05"/>
    <s v="09:20:00"/>
    <x v="6"/>
    <x v="41"/>
    <s v="Soyuz U | Cosmos 1487"/>
    <x v="122"/>
    <x v="3907"/>
    <x v="1"/>
    <n v="20"/>
    <n v="1660"/>
    <x v="0"/>
  </r>
  <r>
    <x v="55"/>
    <x v="124"/>
    <x v="0"/>
    <s v="Wed Aug 03, 1983 12:40 UTC"/>
    <s v="1983-08-03"/>
    <s v="12:40:00"/>
    <x v="6"/>
    <x v="41"/>
    <s v="Cosmos-3M | Cosmos 1486"/>
    <x v="161"/>
    <x v="3908"/>
    <x v="1"/>
    <m/>
    <n v="0"/>
    <x v="0"/>
  </r>
  <r>
    <x v="53"/>
    <x v="105"/>
    <x v="1"/>
    <s v="Sun Jul 31, 1983 15:41 UTC"/>
    <s v="1983-07-31"/>
    <s v="15:41:00"/>
    <x v="7"/>
    <x v="41"/>
    <s v="Titan III(34)B Agena-D | Jumpseat 7"/>
    <x v="290"/>
    <x v="3909"/>
    <x v="1"/>
    <m/>
    <n v="0"/>
    <x v="0"/>
  </r>
  <r>
    <x v="54"/>
    <x v="91"/>
    <x v="1"/>
    <s v="Thu Jul 28, 1983 22:49 UTC"/>
    <s v="1983-07-28"/>
    <s v="22:49:00"/>
    <x v="7"/>
    <x v="41"/>
    <s v="Delta 3920 | Telstar-3A"/>
    <x v="287"/>
    <x v="3910"/>
    <x v="1"/>
    <m/>
    <n v="0"/>
    <x v="0"/>
  </r>
  <r>
    <x v="55"/>
    <x v="85"/>
    <x v="0"/>
    <s v="Tue Jul 26, 1983 12:00 UTC"/>
    <s v="1983-07-26"/>
    <s v="12:00:00"/>
    <x v="7"/>
    <x v="41"/>
    <s v="Soyuz U | Cosmos 1485"/>
    <x v="122"/>
    <x v="3911"/>
    <x v="1"/>
    <n v="20"/>
    <n v="1660"/>
    <x v="0"/>
  </r>
  <r>
    <x v="55"/>
    <x v="22"/>
    <x v="8"/>
    <s v="Sun Jul 24, 1983 05:50 UTC"/>
    <s v="1983-07-24"/>
    <s v="05:50:00"/>
    <x v="7"/>
    <x v="41"/>
    <s v="Vostok-2M | Cosmos 1484"/>
    <x v="267"/>
    <x v="3912"/>
    <x v="1"/>
    <m/>
    <n v="0"/>
    <x v="0"/>
  </r>
  <r>
    <x v="55"/>
    <x v="0"/>
    <x v="0"/>
    <s v="Wed Jul 20, 1983 08:00 UTC"/>
    <s v="1983-07-20"/>
    <s v="08:00:00"/>
    <x v="7"/>
    <x v="41"/>
    <s v="Soyuz U | Cosmos 1483"/>
    <x v="122"/>
    <x v="3913"/>
    <x v="1"/>
    <n v="20"/>
    <n v="1660"/>
    <x v="0"/>
  </r>
  <r>
    <x v="55"/>
    <x v="71"/>
    <x v="8"/>
    <s v="Tue Jul 19, 1983 15:14 UTC"/>
    <s v="1983-07-19"/>
    <s v="15:14:00"/>
    <x v="7"/>
    <x v="41"/>
    <s v="Molniya-M /Block ML | Molniya-1 nÂ°106"/>
    <x v="184"/>
    <x v="3914"/>
    <x v="1"/>
    <m/>
    <n v="0"/>
    <x v="0"/>
  </r>
  <r>
    <x v="52"/>
    <x v="115"/>
    <x v="1"/>
    <s v="Thu Jul 14, 1983 10:21 UTC"/>
    <s v="1983-07-14"/>
    <s v="10:21:00"/>
    <x v="7"/>
    <x v="41"/>
    <s v="Atlas-E/F SGS-2 | GPS-8"/>
    <x v="294"/>
    <x v="3915"/>
    <x v="1"/>
    <m/>
    <n v="0"/>
    <x v="0"/>
  </r>
  <r>
    <x v="55"/>
    <x v="71"/>
    <x v="8"/>
    <s v="Wed Jul 13, 1983 09:40 UTC"/>
    <s v="1983-07-13"/>
    <s v="09:40:00"/>
    <x v="7"/>
    <x v="41"/>
    <s v="Soyuz U | Cosmos 1482"/>
    <x v="122"/>
    <x v="3916"/>
    <x v="1"/>
    <n v="20"/>
    <n v="1660"/>
    <x v="0"/>
  </r>
  <r>
    <x v="55"/>
    <x v="0"/>
    <x v="0"/>
    <s v="Fri Jul 08, 1983 19:21 UTC"/>
    <s v="1983-07-08"/>
    <s v="19:21:00"/>
    <x v="7"/>
    <x v="41"/>
    <s v="Molniya-M /Block 2BL | Cosmos 1481"/>
    <x v="159"/>
    <x v="3917"/>
    <x v="1"/>
    <m/>
    <n v="0"/>
    <x v="0"/>
  </r>
  <r>
    <x v="55"/>
    <x v="124"/>
    <x v="0"/>
    <s v="Wed Jul 06, 1983 00:31 UTC"/>
    <s v="1983-07-06"/>
    <s v="00:31:00"/>
    <x v="7"/>
    <x v="41"/>
    <s v="Cosmos-3M | Cosmos 1473 to 1480"/>
    <x v="161"/>
    <x v="3918"/>
    <x v="1"/>
    <m/>
    <n v="0"/>
    <x v="0"/>
  </r>
  <r>
    <x v="55"/>
    <x v="125"/>
    <x v="0"/>
    <s v="Tue Jul 05, 1983 07:50 UTC"/>
    <s v="1983-07-05"/>
    <s v="07:50:00"/>
    <x v="7"/>
    <x v="41"/>
    <s v="Soyuz U | Cosmos 1472"/>
    <x v="122"/>
    <x v="3919"/>
    <x v="1"/>
    <n v="20"/>
    <n v="1660"/>
    <x v="0"/>
  </r>
  <r>
    <x v="55"/>
    <x v="22"/>
    <x v="8"/>
    <s v="Fri Jul 01, 1983 12:17 UTC"/>
    <s v="1983-07-01"/>
    <s v="12:17:00"/>
    <x v="7"/>
    <x v="41"/>
    <s v="Molniya-M /Block SO-L | Prognoz nÂ°9"/>
    <x v="244"/>
    <x v="3920"/>
    <x v="1"/>
    <m/>
    <n v="0"/>
    <x v="0"/>
  </r>
  <r>
    <x v="55"/>
    <x v="45"/>
    <x v="8"/>
    <s v="Thu Jun 30, 1983 23:56 UTC"/>
    <s v="1983-06-30"/>
    <s v="23:56:00"/>
    <x v="8"/>
    <x v="41"/>
    <s v="Proton-K/Block-DM | Gorizont 7"/>
    <x v="243"/>
    <x v="3921"/>
    <x v="1"/>
    <m/>
    <n v="0"/>
    <x v="0"/>
  </r>
  <r>
    <x v="54"/>
    <x v="87"/>
    <x v="1"/>
    <s v="Tue Jun 28, 1983 23:08 UTC"/>
    <s v="1983-06-28"/>
    <s v="23:08:00"/>
    <x v="8"/>
    <x v="41"/>
    <s v="Delta 3920 | Galaxy 1"/>
    <x v="287"/>
    <x v="3922"/>
    <x v="1"/>
    <m/>
    <n v="0"/>
    <x v="0"/>
  </r>
  <r>
    <x v="55"/>
    <x v="125"/>
    <x v="0"/>
    <s v="Tue Jun 28, 1983 15:00 UTC"/>
    <s v="1983-06-28"/>
    <s v="15:00:00"/>
    <x v="8"/>
    <x v="41"/>
    <s v="Soyuz U | Cosmos 1471"/>
    <x v="122"/>
    <x v="3923"/>
    <x v="1"/>
    <n v="20"/>
    <n v="1660"/>
    <x v="0"/>
  </r>
  <r>
    <x v="54"/>
    <x v="118"/>
    <x v="1"/>
    <s v="Mon Jun 27, 1983 15:37 UTC"/>
    <s v="1983-06-27"/>
    <s v="15:37:00"/>
    <x v="8"/>
    <x v="41"/>
    <s v="Scout G1 | HILAT"/>
    <x v="259"/>
    <x v="3924"/>
    <x v="1"/>
    <m/>
    <n v="0"/>
    <x v="0"/>
  </r>
  <r>
    <x v="55"/>
    <x v="71"/>
    <x v="8"/>
    <s v="Mon Jun 27, 1983 09:12 UTC"/>
    <s v="1983-06-27"/>
    <s v="09:12:00"/>
    <x v="8"/>
    <x v="41"/>
    <s v="Soyuz U | Soyuz T-9"/>
    <x v="122"/>
    <x v="3925"/>
    <x v="1"/>
    <n v="20"/>
    <n v="1660"/>
    <x v="0"/>
  </r>
  <r>
    <x v="55"/>
    <x v="95"/>
    <x v="0"/>
    <s v="Wed Jun 22, 1983 23:58 UTC"/>
    <s v="1983-06-22"/>
    <s v="23:58:00"/>
    <x v="8"/>
    <x v="41"/>
    <s v="Tsyklon-3 | Cosmos 1470"/>
    <x v="170"/>
    <x v="3926"/>
    <x v="1"/>
    <m/>
    <n v="0"/>
    <x v="0"/>
  </r>
  <r>
    <x v="53"/>
    <x v="5"/>
    <x v="1"/>
    <s v="Mon Jun 20, 1983 18:45 UTC"/>
    <s v="1983-06-20"/>
    <s v="18:45:00"/>
    <x v="8"/>
    <x v="41"/>
    <s v="Titan 34D | KH9-18"/>
    <x v="278"/>
    <x v="3927"/>
    <x v="1"/>
    <m/>
    <n v="0"/>
    <x v="0"/>
  </r>
  <r>
    <x v="29"/>
    <x v="6"/>
    <x v="1"/>
    <s v="Sat Jun 18, 1983 11:33 UTC"/>
    <s v="1983-06-18"/>
    <s v="11:33:00"/>
    <x v="8"/>
    <x v="41"/>
    <s v="Space Shuttle Challenger | STS-7"/>
    <x v="293"/>
    <x v="3928"/>
    <x v="1"/>
    <n v="450"/>
    <n v="37350"/>
    <x v="0"/>
  </r>
  <r>
    <x v="32"/>
    <x v="126"/>
    <x v="11"/>
    <s v="Thu Jun 16, 1983 11:59 UTC"/>
    <s v="1983-06-16"/>
    <s v="11:59:00"/>
    <x v="8"/>
    <x v="41"/>
    <s v="Ariane 1 | ECS 1 &amp; Amsat P3B"/>
    <x v="291"/>
    <x v="3929"/>
    <x v="1"/>
    <m/>
    <n v="0"/>
    <x v="0"/>
  </r>
  <r>
    <x v="55"/>
    <x v="0"/>
    <x v="0"/>
    <s v="Tue Jun 14, 1983 12:15 UTC"/>
    <s v="1983-06-14"/>
    <s v="12:15:00"/>
    <x v="8"/>
    <x v="41"/>
    <s v="Soyuz U | Cosmos 1469"/>
    <x v="122"/>
    <x v="3930"/>
    <x v="1"/>
    <n v="20"/>
    <n v="1660"/>
    <x v="0"/>
  </r>
  <r>
    <x v="52"/>
    <x v="52"/>
    <x v="1"/>
    <s v="Thu Jun 09, 1983 23:23 UTC"/>
    <s v="1983-06-09"/>
    <s v="23:23:00"/>
    <x v="8"/>
    <x v="41"/>
    <s v="Atlas-H MSD | NOSS-6"/>
    <x v="286"/>
    <x v="3931"/>
    <x v="1"/>
    <m/>
    <n v="0"/>
    <x v="0"/>
  </r>
  <r>
    <x v="55"/>
    <x v="125"/>
    <x v="0"/>
    <s v="Tue Jun 07, 1983 07:50 UTC"/>
    <s v="1983-06-07"/>
    <s v="07:50:00"/>
    <x v="8"/>
    <x v="41"/>
    <s v="Soyuz U | Cosmos 1468"/>
    <x v="122"/>
    <x v="3932"/>
    <x v="1"/>
    <n v="20"/>
    <n v="1660"/>
    <x v="0"/>
  </r>
  <r>
    <x v="55"/>
    <x v="121"/>
    <x v="8"/>
    <s v="Tue Jun 07, 1983 02:32 UTC"/>
    <s v="1983-06-07"/>
    <s v="02:32:00"/>
    <x v="8"/>
    <x v="41"/>
    <s v="Proton-K/Block-DM | Venera 16"/>
    <x v="243"/>
    <x v="3933"/>
    <x v="1"/>
    <m/>
    <n v="0"/>
    <x v="0"/>
  </r>
  <r>
    <x v="55"/>
    <x v="45"/>
    <x v="8"/>
    <s v="Thu Jun 02, 1983 02:38 UTC"/>
    <s v="1983-06-02"/>
    <s v="02:38:00"/>
    <x v="8"/>
    <x v="41"/>
    <s v="Proton-K/Block D-1 | Venera 15"/>
    <x v="274"/>
    <x v="3934"/>
    <x v="1"/>
    <m/>
    <n v="0"/>
    <x v="0"/>
  </r>
  <r>
    <x v="55"/>
    <x v="0"/>
    <x v="0"/>
    <s v="Tue May 31, 1983 11:40 UTC"/>
    <s v="1983-05-31"/>
    <s v="11:40:00"/>
    <x v="9"/>
    <x v="41"/>
    <s v="Soyuz U | Cosmos 1467"/>
    <x v="122"/>
    <x v="3935"/>
    <x v="1"/>
    <n v="20"/>
    <n v="1660"/>
    <x v="0"/>
  </r>
  <r>
    <x v="54"/>
    <x v="20"/>
    <x v="1"/>
    <s v="Thu May 26, 1983 15:18 UTC"/>
    <s v="1983-05-26"/>
    <s v="15:18:00"/>
    <x v="9"/>
    <x v="41"/>
    <s v="Delta 3914 | EXOSAT"/>
    <x v="288"/>
    <x v="3936"/>
    <x v="1"/>
    <m/>
    <n v="0"/>
    <x v="0"/>
  </r>
  <r>
    <x v="55"/>
    <x v="22"/>
    <x v="8"/>
    <s v="Thu May 26, 1983 12:00 UTC"/>
    <s v="1983-05-26"/>
    <s v="12:00:00"/>
    <x v="9"/>
    <x v="41"/>
    <s v="Soyuz U | Cosmos 1466"/>
    <x v="122"/>
    <x v="3937"/>
    <x v="1"/>
    <n v="20"/>
    <n v="1660"/>
    <x v="0"/>
  </r>
  <r>
    <x v="55"/>
    <x v="109"/>
    <x v="0"/>
    <s v="Thu May 26, 1983 05:00 UTC"/>
    <s v="1983-05-26"/>
    <s v="05:00:00"/>
    <x v="9"/>
    <x v="41"/>
    <s v="Cosmos-3M | Cosmos 1465"/>
    <x v="161"/>
    <x v="3938"/>
    <x v="1"/>
    <m/>
    <n v="0"/>
    <x v="0"/>
  </r>
  <r>
    <x v="55"/>
    <x v="90"/>
    <x v="0"/>
    <s v="Tue May 24, 1983 02:59 UTC"/>
    <s v="1983-05-24"/>
    <s v="02:59:00"/>
    <x v="9"/>
    <x v="41"/>
    <s v="Cosmos-3M | Cosmos 1464"/>
    <x v="161"/>
    <x v="3939"/>
    <x v="1"/>
    <m/>
    <n v="0"/>
    <x v="0"/>
  </r>
  <r>
    <x v="52"/>
    <x v="103"/>
    <x v="1"/>
    <s v="Thu May 19, 1983 22:26 UTC"/>
    <s v="1983-05-19"/>
    <s v="22:26:00"/>
    <x v="9"/>
    <x v="41"/>
    <s v="Atlas-SLV3D Centaur-D1AR | Intelsat 506"/>
    <x v="299"/>
    <x v="3940"/>
    <x v="1"/>
    <m/>
    <n v="0"/>
    <x v="0"/>
  </r>
  <r>
    <x v="55"/>
    <x v="90"/>
    <x v="0"/>
    <s v="Thu May 19, 1983 12:00 UTC"/>
    <s v="1983-05-19"/>
    <s v="12:00:00"/>
    <x v="9"/>
    <x v="41"/>
    <s v="Cosmos-3M | Cosmos 1463"/>
    <x v="161"/>
    <x v="3941"/>
    <x v="1"/>
    <m/>
    <n v="0"/>
    <x v="0"/>
  </r>
  <r>
    <x v="55"/>
    <x v="125"/>
    <x v="0"/>
    <s v="Tue May 17, 1983 08:00 UTC"/>
    <s v="1983-05-17"/>
    <s v="08:00:00"/>
    <x v="9"/>
    <x v="41"/>
    <s v="Soyuz U | Cosmos 1462"/>
    <x v="122"/>
    <x v="3942"/>
    <x v="1"/>
    <n v="20"/>
    <n v="1660"/>
    <x v="0"/>
  </r>
  <r>
    <x v="55"/>
    <x v="127"/>
    <x v="8"/>
    <s v="Sat May 07, 1983 10:30 UTC"/>
    <s v="1983-05-07"/>
    <s v="10:30:00"/>
    <x v="9"/>
    <x v="41"/>
    <s v="Tsyklon-2 | Cosmos 1461"/>
    <x v="179"/>
    <x v="3943"/>
    <x v="1"/>
    <m/>
    <n v="0"/>
    <x v="0"/>
  </r>
  <r>
    <x v="55"/>
    <x v="22"/>
    <x v="8"/>
    <s v="Fri May 06, 1983 09:10 UTC"/>
    <s v="1983-05-06"/>
    <s v="09:10:00"/>
    <x v="9"/>
    <x v="41"/>
    <s v="Soyuz U | Cosmos 1460"/>
    <x v="122"/>
    <x v="3944"/>
    <x v="1"/>
    <n v="20"/>
    <n v="1660"/>
    <x v="0"/>
  </r>
  <r>
    <x v="55"/>
    <x v="90"/>
    <x v="0"/>
    <s v="Fri May 06, 1983 03:00 UTC"/>
    <s v="1983-05-06"/>
    <s v="03:00:00"/>
    <x v="9"/>
    <x v="41"/>
    <s v="Cosmos-3M | Cosmos 1459"/>
    <x v="161"/>
    <x v="3945"/>
    <x v="1"/>
    <m/>
    <n v="0"/>
    <x v="0"/>
  </r>
  <r>
    <x v="55"/>
    <x v="129"/>
    <x v="0"/>
    <s v="Wed May 04, 1983"/>
    <s v="1983-05-04"/>
    <s v="00:00:00"/>
    <x v="9"/>
    <x v="41"/>
    <s v="K65M-RB5 | BOR-5 nÂ°500"/>
    <x v="283"/>
    <x v="3946"/>
    <x v="1"/>
    <m/>
    <n v="0"/>
    <x v="0"/>
  </r>
  <r>
    <x v="54"/>
    <x v="91"/>
    <x v="1"/>
    <s v="Thu Apr 28, 1983 22:26 UTC"/>
    <s v="1983-04-28"/>
    <s v="22:26:00"/>
    <x v="10"/>
    <x v="41"/>
    <s v="Delta 3914 | GOES-F"/>
    <x v="288"/>
    <x v="3947"/>
    <x v="1"/>
    <m/>
    <n v="0"/>
    <x v="0"/>
  </r>
  <r>
    <x v="55"/>
    <x v="125"/>
    <x v="0"/>
    <s v="Thu Apr 28, 1983 08:30 UTC"/>
    <s v="1983-04-28"/>
    <s v="08:30:00"/>
    <x v="10"/>
    <x v="41"/>
    <s v="Soyuz U | Cosmos 1458"/>
    <x v="122"/>
    <x v="3948"/>
    <x v="1"/>
    <n v="20"/>
    <n v="1660"/>
    <x v="0"/>
  </r>
  <r>
    <x v="55"/>
    <x v="22"/>
    <x v="8"/>
    <s v="Tue Apr 26, 1983 10:00 UTC"/>
    <s v="1983-04-26"/>
    <s v="10:00:00"/>
    <x v="10"/>
    <x v="41"/>
    <s v="Soyuz U | Cosmos 1457"/>
    <x v="122"/>
    <x v="3949"/>
    <x v="1"/>
    <n v="20"/>
    <n v="1660"/>
    <x v="0"/>
  </r>
  <r>
    <x v="55"/>
    <x v="85"/>
    <x v="0"/>
    <s v="Mon Apr 25, 1983 19:33 UTC"/>
    <s v="1983-04-25"/>
    <s v="19:33:00"/>
    <x v="10"/>
    <x v="41"/>
    <s v="Molniya-M /Block 2BL | Cosmos 1456"/>
    <x v="159"/>
    <x v="3950"/>
    <x v="1"/>
    <m/>
    <n v="0"/>
    <x v="0"/>
  </r>
  <r>
    <x v="55"/>
    <x v="95"/>
    <x v="0"/>
    <s v="Sat Apr 23, 1983 14:30 UTC"/>
    <s v="1983-04-23"/>
    <s v="14:30:00"/>
    <x v="10"/>
    <x v="41"/>
    <s v="Tsyklon-3 | Cosmos 1455"/>
    <x v="170"/>
    <x v="3951"/>
    <x v="1"/>
    <m/>
    <n v="0"/>
    <x v="0"/>
  </r>
  <r>
    <x v="55"/>
    <x v="125"/>
    <x v="0"/>
    <s v="Fri Apr 22, 1983 14:30 UTC"/>
    <s v="1983-04-22"/>
    <s v="14:30:00"/>
    <x v="10"/>
    <x v="41"/>
    <s v="Soyuz U | Cosmos 1454"/>
    <x v="122"/>
    <x v="3952"/>
    <x v="1"/>
    <n v="20"/>
    <n v="1660"/>
    <x v="0"/>
  </r>
  <r>
    <x v="55"/>
    <x v="71"/>
    <x v="8"/>
    <s v="Wed Apr 20, 1983 13:10 UTC"/>
    <s v="1983-04-20"/>
    <s v="13:10:00"/>
    <x v="10"/>
    <x v="41"/>
    <s v="Soyuz U | Soyuz T-8"/>
    <x v="122"/>
    <x v="3953"/>
    <x v="1"/>
    <n v="20"/>
    <n v="1660"/>
    <x v="0"/>
  </r>
  <r>
    <x v="55"/>
    <x v="124"/>
    <x v="0"/>
    <s v="Tue Apr 19, 1983 12:00 UTC"/>
    <s v="1983-04-19"/>
    <s v="12:00:00"/>
    <x v="10"/>
    <x v="41"/>
    <s v="Cosmos-3M | Cosmos 1453"/>
    <x v="161"/>
    <x v="3954"/>
    <x v="1"/>
    <m/>
    <n v="0"/>
    <x v="0"/>
  </r>
  <r>
    <x v="12"/>
    <x v="119"/>
    <x v="7"/>
    <s v="Sun Apr 17, 1983 05:35 UTC"/>
    <s v="1983-04-17"/>
    <s v="05:35:00"/>
    <x v="10"/>
    <x v="41"/>
    <s v="SLV-3 | Rohini RS-D2"/>
    <x v="300"/>
    <x v="3955"/>
    <x v="1"/>
    <m/>
    <n v="0"/>
    <x v="0"/>
  </r>
  <r>
    <x v="54"/>
    <x v="105"/>
    <x v="1"/>
    <s v="Fri Apr 15, 1983 18:45 UTC"/>
    <s v="1983-04-15"/>
    <s v="18:45:00"/>
    <x v="10"/>
    <x v="41"/>
    <s v="Titan III(24)B | OPS 2925"/>
    <x v="297"/>
    <x v="3956"/>
    <x v="1"/>
    <m/>
    <n v="0"/>
    <x v="0"/>
  </r>
  <r>
    <x v="55"/>
    <x v="124"/>
    <x v="0"/>
    <s v="Tue Apr 12, 1983 18:20 UTC"/>
    <s v="1983-04-12"/>
    <s v="18:20:00"/>
    <x v="10"/>
    <x v="41"/>
    <s v="Cosmos-3M | Cosmos 1452"/>
    <x v="161"/>
    <x v="3957"/>
    <x v="1"/>
    <m/>
    <n v="0"/>
    <x v="0"/>
  </r>
  <r>
    <x v="54"/>
    <x v="87"/>
    <x v="1"/>
    <s v="Mon Apr 11, 1983 22:39 UTC"/>
    <s v="1983-04-11"/>
    <s v="22:39:00"/>
    <x v="10"/>
    <x v="41"/>
    <s v="Delta 3924 | Satcom 6"/>
    <x v="296"/>
    <x v="3958"/>
    <x v="1"/>
    <m/>
    <n v="0"/>
    <x v="0"/>
  </r>
  <r>
    <x v="55"/>
    <x v="0"/>
    <x v="0"/>
    <s v="Fri Apr 08, 1983 08:30 UTC"/>
    <s v="1983-04-08"/>
    <s v="08:30:00"/>
    <x v="10"/>
    <x v="41"/>
    <s v="Soyuz U | Cosmos 1451"/>
    <x v="122"/>
    <x v="3959"/>
    <x v="1"/>
    <n v="20"/>
    <n v="1660"/>
    <x v="0"/>
  </r>
  <r>
    <x v="55"/>
    <x v="121"/>
    <x v="8"/>
    <s v="Fri Apr 08, 1983 04:45 UTC"/>
    <s v="1983-04-08"/>
    <s v="04:45:00"/>
    <x v="10"/>
    <x v="41"/>
    <s v="Proton-K/Block-DM | Raduga 12"/>
    <x v="243"/>
    <x v="3960"/>
    <x v="1"/>
    <m/>
    <n v="0"/>
    <x v="0"/>
  </r>
  <r>
    <x v="55"/>
    <x v="90"/>
    <x v="0"/>
    <s v="Wed Apr 06, 1983 12:00 UTC"/>
    <s v="1983-04-06"/>
    <s v="12:00:00"/>
    <x v="10"/>
    <x v="41"/>
    <s v="Cosmos-3M | Cosmos 1450"/>
    <x v="161"/>
    <x v="3961"/>
    <x v="1"/>
    <m/>
    <n v="0"/>
    <x v="0"/>
  </r>
  <r>
    <x v="29"/>
    <x v="6"/>
    <x v="1"/>
    <s v="Mon Apr 04, 1983 18:30 UTC"/>
    <s v="1983-04-04"/>
    <s v="18:30:00"/>
    <x v="10"/>
    <x v="41"/>
    <s v="Space Shuttle Challenger | STS-6"/>
    <x v="293"/>
    <x v="3962"/>
    <x v="1"/>
    <n v="450"/>
    <n v="37350"/>
    <x v="0"/>
  </r>
  <r>
    <x v="55"/>
    <x v="71"/>
    <x v="8"/>
    <s v="Sat Apr 02, 1983 02:02 UTC"/>
    <s v="1983-04-02"/>
    <s v="02:02:00"/>
    <x v="10"/>
    <x v="41"/>
    <s v="Molniya-M /Block ML | Molniya-1 nÂ°105"/>
    <x v="184"/>
    <x v="3963"/>
    <x v="1"/>
    <m/>
    <n v="0"/>
    <x v="0"/>
  </r>
  <r>
    <x v="55"/>
    <x v="85"/>
    <x v="0"/>
    <s v="Thu Mar 31, 1983 10:50 UTC"/>
    <s v="1983-03-31"/>
    <s v="10:50:00"/>
    <x v="11"/>
    <x v="41"/>
    <s v="Soyuz U | Cosmos 1449"/>
    <x v="122"/>
    <x v="3964"/>
    <x v="1"/>
    <n v="20"/>
    <n v="1660"/>
    <x v="0"/>
  </r>
  <r>
    <x v="55"/>
    <x v="90"/>
    <x v="0"/>
    <s v="Wed Mar 30, 1983 01:10 UTC"/>
    <s v="1983-03-30"/>
    <s v="01:10:00"/>
    <x v="11"/>
    <x v="41"/>
    <s v="Cosmos-3M | Cosmos 1448"/>
    <x v="161"/>
    <x v="3965"/>
    <x v="1"/>
    <m/>
    <n v="0"/>
    <x v="0"/>
  </r>
  <r>
    <x v="52"/>
    <x v="115"/>
    <x v="1"/>
    <s v="Mon Mar 28, 1983 15:52 UTC"/>
    <s v="1983-03-28"/>
    <s v="15:52:00"/>
    <x v="11"/>
    <x v="41"/>
    <s v="Atlas-E/F Star-37S-ISS | NOAA-E"/>
    <x v="253"/>
    <x v="3966"/>
    <x v="1"/>
    <m/>
    <n v="0"/>
    <x v="0"/>
  </r>
  <r>
    <x v="55"/>
    <x v="124"/>
    <x v="0"/>
    <s v="Thu Mar 24, 1983 20:55 UTC"/>
    <s v="1983-03-24"/>
    <s v="20:55:00"/>
    <x v="11"/>
    <x v="41"/>
    <s v="Cosmos-3M | Cosmos 1447"/>
    <x v="161"/>
    <x v="3967"/>
    <x v="1"/>
    <m/>
    <n v="0"/>
    <x v="0"/>
  </r>
  <r>
    <x v="55"/>
    <x v="45"/>
    <x v="8"/>
    <s v="Wed Mar 23, 1983 12:45 UTC"/>
    <s v="1983-03-23"/>
    <s v="12:45:00"/>
    <x v="11"/>
    <x v="41"/>
    <s v="Proton-K/Block D-1 | Astron"/>
    <x v="274"/>
    <x v="3968"/>
    <x v="1"/>
    <m/>
    <n v="0"/>
    <x v="0"/>
  </r>
  <r>
    <x v="55"/>
    <x v="125"/>
    <x v="0"/>
    <s v="Wed Mar 16, 1983 18:14 UTC"/>
    <s v="1983-03-16"/>
    <s v="18:14:00"/>
    <x v="11"/>
    <x v="41"/>
    <s v="Molniya-M /Block ML | Molniya-1 nÂ°104"/>
    <x v="184"/>
    <x v="3969"/>
    <x v="1"/>
    <m/>
    <n v="0"/>
    <x v="0"/>
  </r>
  <r>
    <x v="55"/>
    <x v="71"/>
    <x v="8"/>
    <s v="Wed Mar 16, 1983 08:50 UTC"/>
    <s v="1983-03-16"/>
    <s v="08:50:00"/>
    <x v="11"/>
    <x v="41"/>
    <s v="Soyuz U2 | Cosmos 1446"/>
    <x v="251"/>
    <x v="3970"/>
    <x v="1"/>
    <n v="40"/>
    <n v="3320"/>
    <x v="0"/>
  </r>
  <r>
    <x v="55"/>
    <x v="129"/>
    <x v="0"/>
    <s v="Tue Mar 15, 1983 22:30 UTC"/>
    <s v="1983-03-15"/>
    <s v="22:30:00"/>
    <x v="11"/>
    <x v="41"/>
    <s v="K65M-RB5 | Cosmos 1445 (BOR-4)"/>
    <x v="283"/>
    <x v="3971"/>
    <x v="1"/>
    <m/>
    <n v="0"/>
    <x v="0"/>
  </r>
  <r>
    <x v="55"/>
    <x v="121"/>
    <x v="8"/>
    <s v="Sat Mar 12, 1983 14:00 UTC"/>
    <s v="1983-03-12"/>
    <s v="14:00:00"/>
    <x v="11"/>
    <x v="41"/>
    <s v="Proton-K/Block-DM | Ekran 10"/>
    <x v="243"/>
    <x v="3972"/>
    <x v="1"/>
    <m/>
    <n v="0"/>
    <x v="0"/>
  </r>
  <r>
    <x v="55"/>
    <x v="125"/>
    <x v="0"/>
    <s v="Fri Mar 11, 1983 15:29 UTC"/>
    <s v="1983-03-11"/>
    <s v="15:29:00"/>
    <x v="11"/>
    <x v="41"/>
    <s v="Molniya-M /Block ML | Molniya-3 nÂ°103"/>
    <x v="184"/>
    <x v="3973"/>
    <x v="1"/>
    <m/>
    <n v="0"/>
    <x v="0"/>
  </r>
  <r>
    <x v="55"/>
    <x v="125"/>
    <x v="0"/>
    <s v="Wed Mar 02, 1983 10:50 UTC"/>
    <s v="1983-03-02"/>
    <s v="10:50:00"/>
    <x v="11"/>
    <x v="41"/>
    <s v="Soyuz U | Cosmos 1444"/>
    <x v="122"/>
    <x v="3974"/>
    <x v="1"/>
    <n v="20"/>
    <n v="1660"/>
    <x v="0"/>
  </r>
  <r>
    <x v="55"/>
    <x v="45"/>
    <x v="8"/>
    <s v="Wed Mar 02, 1983 09:37 UTC"/>
    <s v="1983-03-02"/>
    <s v="09:37:00"/>
    <x v="11"/>
    <x v="41"/>
    <s v="Proton-K | Cosmos 1443 (TKS)"/>
    <x v="221"/>
    <x v="3975"/>
    <x v="1"/>
    <m/>
    <n v="0"/>
    <x v="0"/>
  </r>
  <r>
    <x v="55"/>
    <x v="125"/>
    <x v="0"/>
    <s v="Fri Feb 25, 1983 12:45 UTC"/>
    <s v="1983-02-25"/>
    <s v="12:45:00"/>
    <x v="0"/>
    <x v="41"/>
    <s v="Soyuz U | Cosmos 1442"/>
    <x v="122"/>
    <x v="3976"/>
    <x v="1"/>
    <n v="20"/>
    <n v="1660"/>
    <x v="0"/>
  </r>
  <r>
    <x v="45"/>
    <x v="54"/>
    <x v="6"/>
    <s v="Sun Feb 20, 1983 05:10 UTC"/>
    <s v="1983-02-20"/>
    <s v="05:10:00"/>
    <x v="0"/>
    <x v="41"/>
    <s v="Mu-III S | Tenma"/>
    <x v="298"/>
    <x v="3977"/>
    <x v="1"/>
    <m/>
    <n v="0"/>
    <x v="0"/>
  </r>
  <r>
    <x v="55"/>
    <x v="85"/>
    <x v="0"/>
    <s v="Wed Feb 16, 1983 10:03 UTC"/>
    <s v="1983-02-16"/>
    <s v="10:03:00"/>
    <x v="0"/>
    <x v="41"/>
    <s v="Vostok-2M | Cosmos 1441"/>
    <x v="267"/>
    <x v="3978"/>
    <x v="1"/>
    <m/>
    <n v="0"/>
    <x v="0"/>
  </r>
  <r>
    <x v="55"/>
    <x v="125"/>
    <x v="0"/>
    <s v="Thu Feb 10, 1983 07:15 UTC"/>
    <s v="1983-02-10"/>
    <s v="07:15:00"/>
    <x v="0"/>
    <x v="41"/>
    <s v="Soyuz U | Cosmos 1440"/>
    <x v="122"/>
    <x v="3979"/>
    <x v="1"/>
    <n v="20"/>
    <n v="1660"/>
    <x v="0"/>
  </r>
  <r>
    <x v="52"/>
    <x v="52"/>
    <x v="1"/>
    <s v="Wed Feb 09, 1983 13:47 UTC"/>
    <s v="1983-02-09"/>
    <s v="13:47:00"/>
    <x v="0"/>
    <x v="41"/>
    <s v="Atlas-H MSD | NOSS-5"/>
    <x v="286"/>
    <x v="3980"/>
    <x v="1"/>
    <m/>
    <n v="0"/>
    <x v="0"/>
  </r>
  <r>
    <x v="55"/>
    <x v="22"/>
    <x v="8"/>
    <s v="Sun Feb 06, 1983 11:31 UTC"/>
    <s v="1983-02-06"/>
    <s v="11:31:00"/>
    <x v="0"/>
    <x v="41"/>
    <s v="Soyuz U | Cosmos 1439"/>
    <x v="122"/>
    <x v="3981"/>
    <x v="1"/>
    <n v="20"/>
    <n v="1660"/>
    <x v="0"/>
  </r>
  <r>
    <x v="8"/>
    <x v="12"/>
    <x v="6"/>
    <s v="Fri Feb 04, 1983 08:37 UTC"/>
    <s v="1983-02-04"/>
    <s v="08:37:00"/>
    <x v="0"/>
    <x v="41"/>
    <s v="N-II Star-37E | Sakura 2a"/>
    <x v="292"/>
    <x v="3982"/>
    <x v="1"/>
    <m/>
    <n v="0"/>
    <x v="0"/>
  </r>
  <r>
    <x v="55"/>
    <x v="22"/>
    <x v="8"/>
    <s v="Thu Jan 27, 1983 08:30 UTC"/>
    <s v="1983-01-27"/>
    <s v="08:30:00"/>
    <x v="1"/>
    <x v="41"/>
    <s v="Soyuz U | Cosmos 1438"/>
    <x v="122"/>
    <x v="3983"/>
    <x v="1"/>
    <n v="20"/>
    <n v="1660"/>
    <x v="0"/>
  </r>
  <r>
    <x v="54"/>
    <x v="20"/>
    <x v="1"/>
    <s v="Wed Jan 26, 1983 02:17 UTC"/>
    <s v="1983-01-26"/>
    <s v="02:17:00"/>
    <x v="1"/>
    <x v="41"/>
    <s v="Delta 3910 | IRAS &amp; PIX-2"/>
    <x v="284"/>
    <x v="3984"/>
    <x v="1"/>
    <m/>
    <n v="0"/>
    <x v="0"/>
  </r>
  <r>
    <x v="55"/>
    <x v="124"/>
    <x v="0"/>
    <s v="Tue Jan 25, 1983 12:00 UTC"/>
    <s v="1983-01-25"/>
    <s v="12:00:00"/>
    <x v="1"/>
    <x v="41"/>
    <s v="Cosmos-3M | TaÃ¯foun nÂ°32"/>
    <x v="161"/>
    <x v="3985"/>
    <x v="1"/>
    <m/>
    <n v="0"/>
    <x v="2"/>
  </r>
  <r>
    <x v="55"/>
    <x v="85"/>
    <x v="0"/>
    <s v="Thu Jan 20, 1983 17:26 UTC"/>
    <s v="1983-01-20"/>
    <s v="17:26:00"/>
    <x v="1"/>
    <x v="41"/>
    <s v="Vostok-2M | Cosmos 1437"/>
    <x v="267"/>
    <x v="3986"/>
    <x v="1"/>
    <m/>
    <n v="0"/>
    <x v="0"/>
  </r>
  <r>
    <x v="55"/>
    <x v="124"/>
    <x v="0"/>
    <s v="Wed Jan 19, 1983 02:25 UTC"/>
    <s v="1983-01-19"/>
    <s v="02:25:00"/>
    <x v="1"/>
    <x v="41"/>
    <s v="Cosmos-3M | Cosmos 1429 to 1436"/>
    <x v="161"/>
    <x v="3987"/>
    <x v="1"/>
    <m/>
    <n v="0"/>
    <x v="0"/>
  </r>
  <r>
    <x v="55"/>
    <x v="124"/>
    <x v="0"/>
    <s v="Wed Jan 12, 1983 14:02 UTC"/>
    <s v="1983-01-12"/>
    <s v="14:02:00"/>
    <x v="1"/>
    <x v="41"/>
    <s v="Cosmos-3M | Cosmos 1428"/>
    <x v="161"/>
    <x v="3988"/>
    <x v="1"/>
    <m/>
    <n v="0"/>
    <x v="0"/>
  </r>
  <r>
    <x v="55"/>
    <x v="90"/>
    <x v="0"/>
    <s v="Wed Dec 29, 1982 12:00 UTC"/>
    <s v="1982-12-29"/>
    <s v="12:00:00"/>
    <x v="2"/>
    <x v="42"/>
    <s v="Cosmos-3M | Cosmos 1427"/>
    <x v="161"/>
    <x v="3989"/>
    <x v="1"/>
    <m/>
    <n v="0"/>
    <x v="0"/>
  </r>
  <r>
    <x v="55"/>
    <x v="22"/>
    <x v="8"/>
    <s v="Tue Dec 28, 1982 12:00 UTC"/>
    <s v="1982-12-28"/>
    <s v="12:00:00"/>
    <x v="2"/>
    <x v="42"/>
    <s v="Soyuz U | Cosmos 1426"/>
    <x v="122"/>
    <x v="3990"/>
    <x v="1"/>
    <n v="20"/>
    <n v="1660"/>
    <x v="0"/>
  </r>
  <r>
    <x v="55"/>
    <x v="45"/>
    <x v="8"/>
    <s v="Fri Dec 24, 1982 12:00 UTC"/>
    <s v="1982-12-24"/>
    <s v="12:00:00"/>
    <x v="2"/>
    <x v="42"/>
    <s v="Proton-K/Block-DM | Raduga nÂ°22L"/>
    <x v="243"/>
    <x v="3991"/>
    <x v="1"/>
    <m/>
    <n v="0"/>
    <x v="2"/>
  </r>
  <r>
    <x v="55"/>
    <x v="71"/>
    <x v="8"/>
    <s v="Thu Dec 23, 1982 09:10 UTC"/>
    <s v="1982-12-23"/>
    <s v="09:10:00"/>
    <x v="2"/>
    <x v="42"/>
    <s v="Soyuz U2 | Cosmos 1425"/>
    <x v="251"/>
    <x v="3992"/>
    <x v="1"/>
    <n v="40"/>
    <n v="3320"/>
    <x v="0"/>
  </r>
  <r>
    <x v="52"/>
    <x v="115"/>
    <x v="1"/>
    <s v="Tue Dec 21, 1982 02:38 UTC"/>
    <s v="1982-12-21"/>
    <s v="02:38:00"/>
    <x v="2"/>
    <x v="42"/>
    <s v="Atlas-E/F Star-37S-ISS | DMSP 5D-2/F6"/>
    <x v="253"/>
    <x v="3993"/>
    <x v="1"/>
    <m/>
    <n v="0"/>
    <x v="0"/>
  </r>
  <r>
    <x v="55"/>
    <x v="22"/>
    <x v="8"/>
    <s v="Thu Dec 16, 1982 10:00 UTC"/>
    <s v="1982-12-16"/>
    <s v="10:00:00"/>
    <x v="2"/>
    <x v="42"/>
    <s v="Soyuz U | Cosmos 1424"/>
    <x v="122"/>
    <x v="3994"/>
    <x v="1"/>
    <n v="20"/>
    <n v="1660"/>
    <x v="0"/>
  </r>
  <r>
    <x v="55"/>
    <x v="30"/>
    <x v="0"/>
    <s v="Tue Dec 14, 1982 22:30 UTC"/>
    <s v="1982-12-14"/>
    <s v="22:30:00"/>
    <x v="2"/>
    <x v="42"/>
    <s v="Vostok-2M | Meteor-2 nÂ°10"/>
    <x v="267"/>
    <x v="3995"/>
    <x v="1"/>
    <m/>
    <n v="0"/>
    <x v="0"/>
  </r>
  <r>
    <x v="55"/>
    <x v="71"/>
    <x v="8"/>
    <s v="Wed Dec 08, 1982 13:46 UTC"/>
    <s v="1982-12-08"/>
    <s v="13:46:00"/>
    <x v="2"/>
    <x v="42"/>
    <s v="Molniya-M /Block ML | Cosmos 1423"/>
    <x v="184"/>
    <x v="3996"/>
    <x v="1"/>
    <m/>
    <n v="0"/>
    <x v="1"/>
  </r>
  <r>
    <x v="55"/>
    <x v="30"/>
    <x v="0"/>
    <s v="Fri Dec 03, 1982 12:00 UTC"/>
    <s v="1982-12-03"/>
    <s v="12:00:00"/>
    <x v="2"/>
    <x v="42"/>
    <s v="Soyuz U | Cosmos 1422"/>
    <x v="122"/>
    <x v="3997"/>
    <x v="1"/>
    <n v="20"/>
    <n v="1660"/>
    <x v="0"/>
  </r>
  <r>
    <x v="55"/>
    <x v="45"/>
    <x v="8"/>
    <s v="Fri Nov 26, 1982 14:13 UTC"/>
    <s v="1982-11-26"/>
    <s v="14:13:00"/>
    <x v="3"/>
    <x v="42"/>
    <s v="Proton-K/Block-DM | Raduga 11"/>
    <x v="243"/>
    <x v="3998"/>
    <x v="1"/>
    <m/>
    <n v="0"/>
    <x v="0"/>
  </r>
  <r>
    <x v="55"/>
    <x v="90"/>
    <x v="0"/>
    <s v="Wed Nov 24, 1982 11:00 UTC"/>
    <s v="1982-11-24"/>
    <s v="11:00:00"/>
    <x v="3"/>
    <x v="42"/>
    <s v="Cosmos-3M | Strela-1M satellites"/>
    <x v="161"/>
    <x v="3999"/>
    <x v="1"/>
    <m/>
    <n v="0"/>
    <x v="2"/>
  </r>
  <r>
    <x v="55"/>
    <x v="22"/>
    <x v="8"/>
    <s v="Thu Nov 18, 1982 09:25 UTC"/>
    <s v="1982-11-18"/>
    <s v="09:25:00"/>
    <x v="3"/>
    <x v="42"/>
    <s v="Soyuz U | Cosmos 1421"/>
    <x v="122"/>
    <x v="4000"/>
    <x v="1"/>
    <n v="20"/>
    <n v="1660"/>
    <x v="0"/>
  </r>
  <r>
    <x v="53"/>
    <x v="5"/>
    <x v="1"/>
    <s v="Wed Nov 17, 1982 21:22 UTC"/>
    <s v="1982-11-17"/>
    <s v="21:22:00"/>
    <x v="3"/>
    <x v="42"/>
    <s v="Titan IIID | KH-11 5"/>
    <x v="301"/>
    <x v="4001"/>
    <x v="1"/>
    <m/>
    <n v="0"/>
    <x v="0"/>
  </r>
  <r>
    <x v="29"/>
    <x v="6"/>
    <x v="1"/>
    <s v="Thu Nov 11, 1982 12:19 UTC"/>
    <s v="1982-11-11"/>
    <s v="12:19:00"/>
    <x v="3"/>
    <x v="42"/>
    <s v="Space Shuttle Columbia | STS-5"/>
    <x v="206"/>
    <x v="4002"/>
    <x v="1"/>
    <n v="450"/>
    <n v="37350"/>
    <x v="0"/>
  </r>
  <r>
    <x v="55"/>
    <x v="90"/>
    <x v="0"/>
    <s v="Thu Nov 11, 1982 06:14 UTC"/>
    <s v="1982-11-11"/>
    <s v="06:14:00"/>
    <x v="3"/>
    <x v="42"/>
    <s v="Cosmos-3M | Cosmos 1420"/>
    <x v="161"/>
    <x v="4003"/>
    <x v="1"/>
    <m/>
    <n v="0"/>
    <x v="0"/>
  </r>
  <r>
    <x v="55"/>
    <x v="22"/>
    <x v="8"/>
    <s v="Tue Nov 02, 1982 09:30 UTC"/>
    <s v="1982-11-02"/>
    <s v="09:30:00"/>
    <x v="3"/>
    <x v="42"/>
    <s v="Soyuz U | Cosmos 1419"/>
    <x v="122"/>
    <x v="4004"/>
    <x v="1"/>
    <n v="20"/>
    <n v="1660"/>
    <x v="0"/>
  </r>
  <r>
    <x v="55"/>
    <x v="71"/>
    <x v="8"/>
    <s v="Sun Oct 31, 1982 11:20 UTC"/>
    <s v="1982-10-31"/>
    <s v="11:20:00"/>
    <x v="4"/>
    <x v="42"/>
    <s v="Soyuz U | Progress 16"/>
    <x v="122"/>
    <x v="4005"/>
    <x v="1"/>
    <n v="20"/>
    <n v="1660"/>
    <x v="0"/>
  </r>
  <r>
    <x v="53"/>
    <x v="1"/>
    <x v="1"/>
    <s v="Sat Oct 30, 1982"/>
    <s v="1982-10-30"/>
    <s v="00:00:00"/>
    <x v="4"/>
    <x v="42"/>
    <s v="Titan 34D | DSCS-II-15 + DSCS-III-A1"/>
    <x v="278"/>
    <x v="4006"/>
    <x v="1"/>
    <m/>
    <n v="0"/>
    <x v="0"/>
  </r>
  <r>
    <x v="54"/>
    <x v="87"/>
    <x v="1"/>
    <s v="Thu Oct 28, 1982 01:27 UTC"/>
    <s v="1982-10-28"/>
    <s v="01:27:00"/>
    <x v="4"/>
    <x v="42"/>
    <s v="Delta 3924 | Satcom 5"/>
    <x v="296"/>
    <x v="4007"/>
    <x v="1"/>
    <m/>
    <n v="0"/>
    <x v="0"/>
  </r>
  <r>
    <x v="55"/>
    <x v="109"/>
    <x v="0"/>
    <s v="Thu Oct 21, 1982 14:00 UTC"/>
    <s v="1982-10-21"/>
    <s v="14:00:00"/>
    <x v="4"/>
    <x v="42"/>
    <s v="Cosmos-3M | Cosmos 1418"/>
    <x v="161"/>
    <x v="4008"/>
    <x v="1"/>
    <m/>
    <n v="0"/>
    <x v="0"/>
  </r>
  <r>
    <x v="55"/>
    <x v="121"/>
    <x v="8"/>
    <s v="Wed Oct 20, 1982 16:26 UTC"/>
    <s v="1982-10-20"/>
    <s v="16:26:00"/>
    <x v="4"/>
    <x v="42"/>
    <s v="Proton-K/Block-DM | Gorizont 6"/>
    <x v="243"/>
    <x v="4009"/>
    <x v="1"/>
    <m/>
    <n v="0"/>
    <x v="0"/>
  </r>
  <r>
    <x v="55"/>
    <x v="90"/>
    <x v="0"/>
    <s v="Tue Oct 19, 1982 05:58 UTC"/>
    <s v="1982-10-19"/>
    <s v="05:58:00"/>
    <x v="4"/>
    <x v="42"/>
    <s v="Cosmos-3M | Cosmos 1417"/>
    <x v="161"/>
    <x v="4010"/>
    <x v="1"/>
    <m/>
    <n v="0"/>
    <x v="0"/>
  </r>
  <r>
    <x v="55"/>
    <x v="22"/>
    <x v="8"/>
    <s v="Thu Oct 14, 1982 09:10 UTC"/>
    <s v="1982-10-14"/>
    <s v="09:10:00"/>
    <x v="4"/>
    <x v="42"/>
    <s v="Soyuz U | Cosmos 1416"/>
    <x v="122"/>
    <x v="4011"/>
    <x v="1"/>
    <n v="20"/>
    <n v="1660"/>
    <x v="0"/>
  </r>
  <r>
    <x v="55"/>
    <x v="45"/>
    <x v="8"/>
    <s v="Tue Oct 12, 1982 14:56 UTC"/>
    <s v="1982-10-12"/>
    <s v="14:56:00"/>
    <x v="4"/>
    <x v="42"/>
    <s v="Proton K/Block-DM-2 | Cosmos 1413, 1414 &amp; 1415"/>
    <x v="150"/>
    <x v="4012"/>
    <x v="1"/>
    <m/>
    <n v="0"/>
    <x v="0"/>
  </r>
  <r>
    <x v="55"/>
    <x v="96"/>
    <x v="8"/>
    <s v="Sat Oct 02, 1982 00:01 UTC"/>
    <s v="1982-10-02"/>
    <s v="00:01:00"/>
    <x v="4"/>
    <x v="42"/>
    <s v="Tsyklon-2 | Cosmos 1412"/>
    <x v="179"/>
    <x v="4013"/>
    <x v="1"/>
    <m/>
    <n v="0"/>
    <x v="0"/>
  </r>
  <r>
    <x v="55"/>
    <x v="85"/>
    <x v="0"/>
    <s v="Thu Sep 30, 1982 11:50 UTC"/>
    <s v="1982-09-30"/>
    <s v="11:50:00"/>
    <x v="5"/>
    <x v="42"/>
    <s v="Soyuz U | Cosmos 1411"/>
    <x v="122"/>
    <x v="4014"/>
    <x v="1"/>
    <n v="20"/>
    <n v="1660"/>
    <x v="0"/>
  </r>
  <r>
    <x v="52"/>
    <x v="101"/>
    <x v="1"/>
    <s v="Tue Sep 28, 1982 23:17 UTC"/>
    <s v="1982-09-28"/>
    <s v="23:17:00"/>
    <x v="5"/>
    <x v="42"/>
    <s v="Atlas-SLV3D Centaur-D1AR | Intelsat 505"/>
    <x v="299"/>
    <x v="4015"/>
    <x v="1"/>
    <m/>
    <n v="0"/>
    <x v="0"/>
  </r>
  <r>
    <x v="55"/>
    <x v="108"/>
    <x v="0"/>
    <s v="Fri Sep 24, 1982 09:15 UTC"/>
    <s v="1982-09-24"/>
    <s v="09:15:00"/>
    <x v="5"/>
    <x v="42"/>
    <s v="Tsyklon-3 | Cosmos 1410"/>
    <x v="170"/>
    <x v="4016"/>
    <x v="1"/>
    <m/>
    <n v="0"/>
    <x v="0"/>
  </r>
  <r>
    <x v="55"/>
    <x v="85"/>
    <x v="0"/>
    <s v="Wed Sep 22, 1982 06:23 UTC"/>
    <s v="1982-09-22"/>
    <s v="06:23:00"/>
    <x v="5"/>
    <x v="42"/>
    <s v="Molniya-M /Block 2BL | Cosmos 1409"/>
    <x v="159"/>
    <x v="4017"/>
    <x v="1"/>
    <m/>
    <n v="0"/>
    <x v="0"/>
  </r>
  <r>
    <x v="55"/>
    <x v="71"/>
    <x v="8"/>
    <s v="Sat Sep 18, 1982 04:58 UTC"/>
    <s v="1982-09-18"/>
    <s v="04:58:00"/>
    <x v="5"/>
    <x v="42"/>
    <s v="Soyuz U | Progress 15"/>
    <x v="122"/>
    <x v="4018"/>
    <x v="1"/>
    <n v="20"/>
    <n v="1660"/>
    <x v="0"/>
  </r>
  <r>
    <x v="55"/>
    <x v="121"/>
    <x v="8"/>
    <s v="Thu Sep 16, 1982 18:31 UTC"/>
    <s v="1982-09-16"/>
    <s v="18:31:00"/>
    <x v="5"/>
    <x v="42"/>
    <s v="Proton-K/Block-DM | Ekran 9"/>
    <x v="243"/>
    <x v="4019"/>
    <x v="1"/>
    <m/>
    <n v="0"/>
    <x v="0"/>
  </r>
  <r>
    <x v="55"/>
    <x v="95"/>
    <x v="0"/>
    <s v="Thu Sep 16, 1982 04:55 UTC"/>
    <s v="1982-09-16"/>
    <s v="04:55:00"/>
    <x v="5"/>
    <x v="42"/>
    <s v="Tsyklon-3 | Cosmos 1408"/>
    <x v="170"/>
    <x v="4020"/>
    <x v="1"/>
    <m/>
    <n v="0"/>
    <x v="0"/>
  </r>
  <r>
    <x v="55"/>
    <x v="125"/>
    <x v="0"/>
    <s v="Wed Sep 15, 1982 15:30 UTC"/>
    <s v="1982-09-15"/>
    <s v="15:30:00"/>
    <x v="5"/>
    <x v="42"/>
    <s v="Soyuz U | Cosmos 1407"/>
    <x v="122"/>
    <x v="4021"/>
    <x v="1"/>
    <n v="20"/>
    <n v="1660"/>
    <x v="0"/>
  </r>
  <r>
    <x v="2"/>
    <x v="113"/>
    <x v="3"/>
    <s v="Thu Sep 09, 1982 07:19 UTC"/>
    <s v="1982-09-09"/>
    <s v="07:19:00"/>
    <x v="5"/>
    <x v="42"/>
    <s v="Long March 2C | FSW-0 4"/>
    <x v="3"/>
    <x v="4022"/>
    <x v="0"/>
    <n v="30.8"/>
    <n v="2556.4"/>
    <x v="0"/>
  </r>
  <r>
    <x v="32"/>
    <x v="126"/>
    <x v="11"/>
    <s v="Thu Sep 09, 1982 02:12 UTC"/>
    <s v="1982-09-09"/>
    <s v="02:12:00"/>
    <x v="5"/>
    <x v="42"/>
    <s v="Ariane 1 | MARCES-B &amp; Sirio-2"/>
    <x v="291"/>
    <x v="4023"/>
    <x v="1"/>
    <m/>
    <n v="0"/>
    <x v="2"/>
  </r>
  <r>
    <x v="55"/>
    <x v="125"/>
    <x v="0"/>
    <s v="Wed Sep 08, 1982 10:20 UTC"/>
    <s v="1982-09-08"/>
    <s v="10:20:00"/>
    <x v="5"/>
    <x v="42"/>
    <s v="Soyuz U | Cosmos 1406"/>
    <x v="122"/>
    <x v="4024"/>
    <x v="1"/>
    <n v="20"/>
    <n v="1660"/>
    <x v="0"/>
  </r>
  <r>
    <x v="55"/>
    <x v="96"/>
    <x v="8"/>
    <s v="Sat Sep 04, 1982 17:50 UTC"/>
    <s v="1982-09-04"/>
    <s v="17:50:00"/>
    <x v="5"/>
    <x v="42"/>
    <s v="Tsyklon-2 | Cosmos 1405"/>
    <x v="179"/>
    <x v="4025"/>
    <x v="1"/>
    <m/>
    <n v="0"/>
    <x v="0"/>
  </r>
  <r>
    <x v="8"/>
    <x v="12"/>
    <x v="6"/>
    <s v="Fri Sep 03, 1982 05:00 UTC"/>
    <s v="1982-09-03"/>
    <s v="05:00:00"/>
    <x v="5"/>
    <x v="42"/>
    <s v="N-I | Kiku 4"/>
    <x v="302"/>
    <x v="4026"/>
    <x v="1"/>
    <m/>
    <n v="0"/>
    <x v="0"/>
  </r>
  <r>
    <x v="55"/>
    <x v="30"/>
    <x v="0"/>
    <s v="Wed Sep 01, 1982 11:40 UTC"/>
    <s v="1982-09-01"/>
    <s v="11:40:00"/>
    <x v="5"/>
    <x v="42"/>
    <s v="Soyuz U | Cosmos 1404"/>
    <x v="122"/>
    <x v="4027"/>
    <x v="1"/>
    <n v="20"/>
    <n v="1660"/>
    <x v="0"/>
  </r>
  <r>
    <x v="55"/>
    <x v="22"/>
    <x v="8"/>
    <s v="Wed Sep 01, 1982 09:00 UTC"/>
    <s v="1982-09-01"/>
    <s v="09:00:00"/>
    <x v="5"/>
    <x v="42"/>
    <s v="Soyuz U | Cosmos 1403"/>
    <x v="122"/>
    <x v="4028"/>
    <x v="1"/>
    <n v="20"/>
    <n v="1660"/>
    <x v="0"/>
  </r>
  <r>
    <x v="55"/>
    <x v="124"/>
    <x v="0"/>
    <s v="Mon Aug 30, 1982 19:55 UTC"/>
    <s v="1982-08-30"/>
    <s v="19:55:00"/>
    <x v="6"/>
    <x v="42"/>
    <s v="Cosmos-3M | Strela-2M satellite"/>
    <x v="161"/>
    <x v="4029"/>
    <x v="1"/>
    <m/>
    <n v="0"/>
    <x v="0"/>
  </r>
  <r>
    <x v="55"/>
    <x v="127"/>
    <x v="8"/>
    <s v="Mon Aug 30, 1982 10:06 UTC"/>
    <s v="1982-08-30"/>
    <s v="10:06:00"/>
    <x v="6"/>
    <x v="42"/>
    <s v="Tsyklon-2 | Cosmos 1402"/>
    <x v="179"/>
    <x v="4030"/>
    <x v="1"/>
    <m/>
    <n v="0"/>
    <x v="0"/>
  </r>
  <r>
    <x v="55"/>
    <x v="125"/>
    <x v="0"/>
    <s v="Fri Aug 27, 1982 00:02 UTC"/>
    <s v="1982-08-27"/>
    <s v="00:02:00"/>
    <x v="6"/>
    <x v="42"/>
    <s v="Molniya-M /Block ML | Molniya-3 nÂ°101"/>
    <x v="184"/>
    <x v="4031"/>
    <x v="1"/>
    <m/>
    <n v="0"/>
    <x v="0"/>
  </r>
  <r>
    <x v="54"/>
    <x v="87"/>
    <x v="1"/>
    <s v="Thu Aug 26, 1982 23:10 UTC"/>
    <s v="1982-08-26"/>
    <s v="23:10:00"/>
    <x v="6"/>
    <x v="42"/>
    <s v="Delta 3920 | Anik D1"/>
    <x v="287"/>
    <x v="4032"/>
    <x v="1"/>
    <m/>
    <n v="0"/>
    <x v="0"/>
  </r>
  <r>
    <x v="55"/>
    <x v="125"/>
    <x v="0"/>
    <s v="Fri Aug 20, 1982 09:50 UTC"/>
    <s v="1982-08-20"/>
    <s v="09:50:00"/>
    <x v="6"/>
    <x v="42"/>
    <s v="Soyuz U | Cosmos 1401"/>
    <x v="122"/>
    <x v="4033"/>
    <x v="1"/>
    <n v="20"/>
    <n v="1660"/>
    <x v="0"/>
  </r>
  <r>
    <x v="55"/>
    <x v="71"/>
    <x v="8"/>
    <s v="Thu Aug 19, 1982 17:11 UTC"/>
    <s v="1982-08-19"/>
    <s v="17:11:00"/>
    <x v="6"/>
    <x v="42"/>
    <s v="Soyuz U | Soyuz T-7"/>
    <x v="122"/>
    <x v="4034"/>
    <x v="1"/>
    <n v="20"/>
    <n v="1660"/>
    <x v="0"/>
  </r>
  <r>
    <x v="55"/>
    <x v="85"/>
    <x v="0"/>
    <s v="Thu Aug 05, 1982 06:56 UTC"/>
    <s v="1982-08-05"/>
    <s v="06:56:00"/>
    <x v="6"/>
    <x v="42"/>
    <s v="Vostok-2M | Cosmos 1400"/>
    <x v="267"/>
    <x v="4035"/>
    <x v="1"/>
    <m/>
    <n v="0"/>
    <x v="0"/>
  </r>
  <r>
    <x v="55"/>
    <x v="22"/>
    <x v="8"/>
    <s v="Wed Aug 04, 1982 11:30 UTC"/>
    <s v="1982-08-04"/>
    <s v="11:30:00"/>
    <x v="6"/>
    <x v="42"/>
    <s v="Soyuz U | Cosmos 1399"/>
    <x v="122"/>
    <x v="4036"/>
    <x v="1"/>
    <n v="20"/>
    <n v="1660"/>
    <x v="0"/>
  </r>
  <r>
    <x v="55"/>
    <x v="30"/>
    <x v="0"/>
    <s v="Tue Aug 03, 1982 11:30 UTC"/>
    <s v="1982-08-03"/>
    <s v="11:30:00"/>
    <x v="6"/>
    <x v="42"/>
    <s v="Soyuz U | Cosmos 1398"/>
    <x v="122"/>
    <x v="4037"/>
    <x v="1"/>
    <n v="20"/>
    <n v="1660"/>
    <x v="0"/>
  </r>
  <r>
    <x v="55"/>
    <x v="109"/>
    <x v="0"/>
    <s v="Thu Jul 29, 1982 19:40 UTC"/>
    <s v="1982-07-29"/>
    <s v="19:40:00"/>
    <x v="7"/>
    <x v="42"/>
    <s v="Cosmos-3M | Cosmos 1397"/>
    <x v="161"/>
    <x v="4038"/>
    <x v="1"/>
    <m/>
    <n v="0"/>
    <x v="0"/>
  </r>
  <r>
    <x v="55"/>
    <x v="85"/>
    <x v="0"/>
    <s v="Tue Jul 27, 1982 12:30 UTC"/>
    <s v="1982-07-27"/>
    <s v="12:30:00"/>
    <x v="7"/>
    <x v="42"/>
    <s v="Soyuz U | Cosmos 1396"/>
    <x v="122"/>
    <x v="4039"/>
    <x v="1"/>
    <n v="20"/>
    <n v="1660"/>
    <x v="0"/>
  </r>
  <r>
    <x v="55"/>
    <x v="121"/>
    <x v="8"/>
    <s v="Thu Jul 22, 1982 22:11 UTC"/>
    <s v="1982-07-22"/>
    <s v="22:11:00"/>
    <x v="7"/>
    <x v="42"/>
    <s v="Proton-K/Block-DM | Ekran nÂ°23L"/>
    <x v="243"/>
    <x v="4040"/>
    <x v="1"/>
    <m/>
    <n v="0"/>
    <x v="2"/>
  </r>
  <r>
    <x v="55"/>
    <x v="71"/>
    <x v="8"/>
    <s v="Wed Jul 21, 1982 09:40 UTC"/>
    <s v="1982-07-21"/>
    <s v="09:40:00"/>
    <x v="7"/>
    <x v="42"/>
    <s v="Molniya-M /Block ML | Molniya-1 nÂ°100"/>
    <x v="184"/>
    <x v="4041"/>
    <x v="1"/>
    <m/>
    <n v="0"/>
    <x v="0"/>
  </r>
  <r>
    <x v="55"/>
    <x v="124"/>
    <x v="0"/>
    <s v="Wed Jul 21, 1982 06:31 UTC"/>
    <s v="1982-07-21"/>
    <s v="06:31:00"/>
    <x v="7"/>
    <x v="42"/>
    <s v="Cosmos-3M | Cosmos 1388 to 1395"/>
    <x v="161"/>
    <x v="4042"/>
    <x v="1"/>
    <m/>
    <n v="0"/>
    <x v="0"/>
  </r>
  <r>
    <x v="54"/>
    <x v="20"/>
    <x v="1"/>
    <s v="Fri Jul 16, 1982 17:59 UTC"/>
    <s v="1982-07-16"/>
    <s v="17:59:00"/>
    <x v="7"/>
    <x v="42"/>
    <s v="Delta 3920 | Landsat 4"/>
    <x v="287"/>
    <x v="4043"/>
    <x v="1"/>
    <m/>
    <n v="0"/>
    <x v="0"/>
  </r>
  <r>
    <x v="55"/>
    <x v="30"/>
    <x v="0"/>
    <s v="Tue Jul 13, 1982 08:00 UTC"/>
    <s v="1982-07-13"/>
    <s v="08:00:00"/>
    <x v="7"/>
    <x v="42"/>
    <s v="Soyuz U | Cosmos 1387"/>
    <x v="122"/>
    <x v="4044"/>
    <x v="1"/>
    <n v="20"/>
    <n v="1660"/>
    <x v="0"/>
  </r>
  <r>
    <x v="55"/>
    <x v="71"/>
    <x v="8"/>
    <s v="Sat Jul 10, 1982 09:57 UTC"/>
    <s v="1982-07-10"/>
    <s v="09:57:00"/>
    <x v="7"/>
    <x v="42"/>
    <s v="Soyuz U | Progress 14"/>
    <x v="122"/>
    <x v="4045"/>
    <x v="1"/>
    <n v="20"/>
    <n v="1660"/>
    <x v="0"/>
  </r>
  <r>
    <x v="55"/>
    <x v="90"/>
    <x v="0"/>
    <s v="Wed Jul 07, 1982 09:47 UTC"/>
    <s v="1982-07-07"/>
    <s v="09:47:00"/>
    <x v="7"/>
    <x v="42"/>
    <s v="Cosmos-3M | Cosmos 1386"/>
    <x v="161"/>
    <x v="4046"/>
    <x v="1"/>
    <m/>
    <n v="0"/>
    <x v="0"/>
  </r>
  <r>
    <x v="55"/>
    <x v="125"/>
    <x v="0"/>
    <s v="Tue Jul 06, 1982 07:50 UTC"/>
    <s v="1982-07-06"/>
    <s v="07:50:00"/>
    <x v="7"/>
    <x v="42"/>
    <s v="Soyuz U | Cosmos 1385"/>
    <x v="122"/>
    <x v="4047"/>
    <x v="1"/>
    <n v="20"/>
    <n v="1660"/>
    <x v="0"/>
  </r>
  <r>
    <x v="55"/>
    <x v="125"/>
    <x v="0"/>
    <s v="Wed Jun 30, 1982 15:00 UTC"/>
    <s v="1982-06-30"/>
    <s v="15:00:00"/>
    <x v="8"/>
    <x v="42"/>
    <s v="Soyuz U | Cosmos 1384"/>
    <x v="122"/>
    <x v="4048"/>
    <x v="1"/>
    <n v="20"/>
    <n v="1660"/>
    <x v="0"/>
  </r>
  <r>
    <x v="55"/>
    <x v="90"/>
    <x v="0"/>
    <s v="Tue Jun 29, 1982 21:45 UTC"/>
    <s v="1982-06-29"/>
    <s v="21:45:00"/>
    <x v="8"/>
    <x v="42"/>
    <s v="Cosmos-3M | Cosmos 1383"/>
    <x v="161"/>
    <x v="4049"/>
    <x v="1"/>
    <m/>
    <n v="0"/>
    <x v="0"/>
  </r>
  <r>
    <x v="29"/>
    <x v="6"/>
    <x v="1"/>
    <s v="Sun Jun 27, 1982 15:00 UTC"/>
    <s v="1982-06-27"/>
    <s v="15:00:00"/>
    <x v="8"/>
    <x v="42"/>
    <s v="Space Shuttle Columbia | STS-4"/>
    <x v="206"/>
    <x v="4050"/>
    <x v="1"/>
    <n v="450"/>
    <n v="37350"/>
    <x v="0"/>
  </r>
  <r>
    <x v="55"/>
    <x v="125"/>
    <x v="0"/>
    <s v="Fri Jun 25, 1982 02:28 UTC"/>
    <s v="1982-06-25"/>
    <s v="02:28:00"/>
    <x v="8"/>
    <x v="42"/>
    <s v="Molniya-M /Block 2BL | Cosmos 1382"/>
    <x v="159"/>
    <x v="4051"/>
    <x v="1"/>
    <m/>
    <n v="0"/>
    <x v="0"/>
  </r>
  <r>
    <x v="55"/>
    <x v="71"/>
    <x v="8"/>
    <s v="Thu Jun 24, 1982 16:29 UTC"/>
    <s v="1982-06-24"/>
    <s v="16:29:00"/>
    <x v="8"/>
    <x v="42"/>
    <s v="Soyuz U | Soyuz T-6"/>
    <x v="122"/>
    <x v="4052"/>
    <x v="1"/>
    <n v="20"/>
    <n v="1660"/>
    <x v="0"/>
  </r>
  <r>
    <x v="55"/>
    <x v="22"/>
    <x v="8"/>
    <s v="Fri Jun 18, 1982 13:00 UTC"/>
    <s v="1982-06-18"/>
    <s v="13:00:00"/>
    <x v="8"/>
    <x v="42"/>
    <s v="Soyuz U | Cosmos 1381"/>
    <x v="122"/>
    <x v="4053"/>
    <x v="1"/>
    <n v="20"/>
    <n v="1660"/>
    <x v="0"/>
  </r>
  <r>
    <x v="55"/>
    <x v="124"/>
    <x v="0"/>
    <s v="Fri Jun 18, 1982 11:58 UTC"/>
    <s v="1982-06-18"/>
    <s v="11:58:00"/>
    <x v="8"/>
    <x v="42"/>
    <s v="Cosmos-3M | Cosmos 1380"/>
    <x v="161"/>
    <x v="4054"/>
    <x v="1"/>
    <m/>
    <n v="0"/>
    <x v="1"/>
  </r>
  <r>
    <x v="55"/>
    <x v="127"/>
    <x v="8"/>
    <s v="Fri Jun 18, 1982 11:04 UTC"/>
    <s v="1982-06-18"/>
    <s v="11:04:00"/>
    <x v="8"/>
    <x v="42"/>
    <s v="Tsyklon-2 | Cosmos 1379"/>
    <x v="179"/>
    <x v="4055"/>
    <x v="1"/>
    <m/>
    <n v="0"/>
    <x v="0"/>
  </r>
  <r>
    <x v="55"/>
    <x v="22"/>
    <x v="8"/>
    <s v="Sat Jun 12, 1982 09:00 UTC"/>
    <s v="1982-06-12"/>
    <s v="09:00:00"/>
    <x v="8"/>
    <x v="42"/>
    <s v="Soyuz U | Zenit-6 nÂ°539"/>
    <x v="122"/>
    <x v="4056"/>
    <x v="1"/>
    <n v="20"/>
    <n v="1660"/>
    <x v="2"/>
  </r>
  <r>
    <x v="55"/>
    <x v="108"/>
    <x v="0"/>
    <s v="Thu Jun 10, 1982 17:37 UTC"/>
    <s v="1982-06-10"/>
    <s v="17:37:00"/>
    <x v="8"/>
    <x v="42"/>
    <s v="Tsyklon-3 | Cosmos 1378"/>
    <x v="170"/>
    <x v="4057"/>
    <x v="1"/>
    <m/>
    <n v="0"/>
    <x v="0"/>
  </r>
  <r>
    <x v="54"/>
    <x v="91"/>
    <x v="1"/>
    <s v="Wed Jun 09, 1982 00:24 UTC"/>
    <s v="1982-06-09"/>
    <s v="00:24:00"/>
    <x v="8"/>
    <x v="42"/>
    <s v="Delta 3910 | Westar 5"/>
    <x v="284"/>
    <x v="4058"/>
    <x v="1"/>
    <m/>
    <n v="0"/>
    <x v="0"/>
  </r>
  <r>
    <x v="55"/>
    <x v="22"/>
    <x v="8"/>
    <s v="Tue Jun 08, 1982 12:00 UTC"/>
    <s v="1982-06-08"/>
    <s v="12:00:00"/>
    <x v="8"/>
    <x v="42"/>
    <s v="Soyuz U | Cosmos 1377"/>
    <x v="122"/>
    <x v="4059"/>
    <x v="1"/>
    <n v="20"/>
    <n v="1660"/>
    <x v="0"/>
  </r>
  <r>
    <x v="55"/>
    <x v="30"/>
    <x v="0"/>
    <s v="Tue Jun 08, 1982 07:45 UTC"/>
    <s v="1982-06-08"/>
    <s v="07:45:00"/>
    <x v="8"/>
    <x v="42"/>
    <s v="Soyuz U | Cosmos 1376"/>
    <x v="122"/>
    <x v="4060"/>
    <x v="1"/>
    <n v="20"/>
    <n v="1660"/>
    <x v="0"/>
  </r>
  <r>
    <x v="55"/>
    <x v="124"/>
    <x v="0"/>
    <s v="Sun Jun 06, 1982 17:10 UTC"/>
    <s v="1982-06-06"/>
    <s v="17:10:00"/>
    <x v="8"/>
    <x v="42"/>
    <s v="Cosmos-3M | Cosmos 1375"/>
    <x v="161"/>
    <x v="4061"/>
    <x v="1"/>
    <m/>
    <n v="0"/>
    <x v="0"/>
  </r>
  <r>
    <x v="55"/>
    <x v="129"/>
    <x v="0"/>
    <s v="Thu Jun 03, 1982 21:30 UTC"/>
    <s v="1982-06-03"/>
    <s v="21:30:00"/>
    <x v="8"/>
    <x v="42"/>
    <s v="K65M-RB5 | Cosmos 1374 (BOR-4)"/>
    <x v="283"/>
    <x v="4062"/>
    <x v="1"/>
    <m/>
    <n v="0"/>
    <x v="0"/>
  </r>
  <r>
    <x v="55"/>
    <x v="22"/>
    <x v="8"/>
    <s v="Wed Jun 02, 1982 12:50 UTC"/>
    <s v="1982-06-02"/>
    <s v="12:50:00"/>
    <x v="8"/>
    <x v="42"/>
    <s v="Soyuz U | Cosmos 1373"/>
    <x v="122"/>
    <x v="4063"/>
    <x v="1"/>
    <n v="20"/>
    <n v="1660"/>
    <x v="0"/>
  </r>
  <r>
    <x v="55"/>
    <x v="96"/>
    <x v="8"/>
    <s v="Tue Jun 01, 1982 13:58 UTC"/>
    <s v="1982-06-01"/>
    <s v="13:58:00"/>
    <x v="8"/>
    <x v="42"/>
    <s v="Tsyklon-2 | Cosmos 1372"/>
    <x v="179"/>
    <x v="4064"/>
    <x v="1"/>
    <m/>
    <n v="0"/>
    <x v="0"/>
  </r>
  <r>
    <x v="55"/>
    <x v="90"/>
    <x v="0"/>
    <s v="Tue Jun 01, 1982 04:37 UTC"/>
    <s v="1982-06-01"/>
    <s v="04:37:00"/>
    <x v="8"/>
    <x v="42"/>
    <s v="Cosmos-3M | Cosmos 1371"/>
    <x v="161"/>
    <x v="4065"/>
    <x v="1"/>
    <m/>
    <n v="0"/>
    <x v="0"/>
  </r>
  <r>
    <x v="55"/>
    <x v="30"/>
    <x v="0"/>
    <s v="Fri May 28, 1982 22:02 UTC"/>
    <s v="1982-05-28"/>
    <s v="22:02:00"/>
    <x v="9"/>
    <x v="42"/>
    <s v="Molniya-M /Block ML | Molniya-1 nÂ°99"/>
    <x v="184"/>
    <x v="4066"/>
    <x v="1"/>
    <m/>
    <n v="0"/>
    <x v="0"/>
  </r>
  <r>
    <x v="55"/>
    <x v="22"/>
    <x v="8"/>
    <s v="Fri May 28, 1982 09:10 UTC"/>
    <s v="1982-05-28"/>
    <s v="09:10:00"/>
    <x v="9"/>
    <x v="42"/>
    <s v="Soyuz U | Cosmos 1370"/>
    <x v="122"/>
    <x v="4067"/>
    <x v="1"/>
    <n v="20"/>
    <n v="1660"/>
    <x v="0"/>
  </r>
  <r>
    <x v="55"/>
    <x v="30"/>
    <x v="0"/>
    <s v="Tue May 25, 1982 09:00 UTC"/>
    <s v="1982-05-25"/>
    <s v="09:00:00"/>
    <x v="9"/>
    <x v="42"/>
    <s v="Soyuz U | Cosmos 1369"/>
    <x v="122"/>
    <x v="4068"/>
    <x v="1"/>
    <n v="20"/>
    <n v="1660"/>
    <x v="0"/>
  </r>
  <r>
    <x v="55"/>
    <x v="71"/>
    <x v="8"/>
    <s v="Sun May 23, 1982 05:56 UTC"/>
    <s v="1982-05-23"/>
    <s v="05:56:00"/>
    <x v="9"/>
    <x v="42"/>
    <s v="Soyuz U | Progress 13"/>
    <x v="122"/>
    <x v="4069"/>
    <x v="1"/>
    <n v="20"/>
    <n v="1660"/>
    <x v="0"/>
  </r>
  <r>
    <x v="55"/>
    <x v="22"/>
    <x v="8"/>
    <s v="Fri May 21, 1982 12:40 UTC"/>
    <s v="1982-05-21"/>
    <s v="12:40:00"/>
    <x v="9"/>
    <x v="42"/>
    <s v="Soyuz U | Cosmos 1368"/>
    <x v="122"/>
    <x v="4070"/>
    <x v="1"/>
    <n v="20"/>
    <n v="1660"/>
    <x v="0"/>
  </r>
  <r>
    <x v="55"/>
    <x v="125"/>
    <x v="0"/>
    <s v="Thu May 20, 1982 13:08 UTC"/>
    <s v="1982-05-20"/>
    <s v="13:08:00"/>
    <x v="9"/>
    <x v="42"/>
    <s v="Molniya-M /Block 2BL | Cosmos 1367"/>
    <x v="159"/>
    <x v="4071"/>
    <x v="1"/>
    <m/>
    <n v="0"/>
    <x v="0"/>
  </r>
  <r>
    <x v="55"/>
    <x v="45"/>
    <x v="8"/>
    <s v="Mon May 17, 1982 23:50 UTC"/>
    <s v="1982-05-17"/>
    <s v="23:50:00"/>
    <x v="9"/>
    <x v="42"/>
    <s v="Proton-K/Block-DM | Cosmos 1366"/>
    <x v="243"/>
    <x v="4072"/>
    <x v="1"/>
    <m/>
    <n v="0"/>
    <x v="0"/>
  </r>
  <r>
    <x v="55"/>
    <x v="125"/>
    <x v="0"/>
    <s v="Sat May 15, 1982 14:20 UTC"/>
    <s v="1982-05-15"/>
    <s v="14:20:00"/>
    <x v="9"/>
    <x v="42"/>
    <s v="Soyuz U | Zenit-6 nÂ°536"/>
    <x v="122"/>
    <x v="4073"/>
    <x v="1"/>
    <n v="20"/>
    <n v="1660"/>
    <x v="2"/>
  </r>
  <r>
    <x v="55"/>
    <x v="96"/>
    <x v="8"/>
    <s v="Fri May 14, 1982 19:39 UTC"/>
    <s v="1982-05-14"/>
    <s v="19:39:00"/>
    <x v="9"/>
    <x v="42"/>
    <s v="Tsyklon-2 | Cosmos 1365"/>
    <x v="179"/>
    <x v="4074"/>
    <x v="1"/>
    <m/>
    <n v="0"/>
    <x v="0"/>
  </r>
  <r>
    <x v="55"/>
    <x v="71"/>
    <x v="8"/>
    <s v="Thu May 13, 1982 09:58 UTC"/>
    <s v="1982-05-13"/>
    <s v="09:58:00"/>
    <x v="9"/>
    <x v="42"/>
    <s v="Soyuz U | Soyuz T-5"/>
    <x v="122"/>
    <x v="4075"/>
    <x v="1"/>
    <n v="20"/>
    <n v="1660"/>
    <x v="0"/>
  </r>
  <r>
    <x v="53"/>
    <x v="5"/>
    <x v="1"/>
    <s v="Tue May 11, 1982 18:35 UTC"/>
    <s v="1982-05-11"/>
    <s v="18:35:00"/>
    <x v="9"/>
    <x v="42"/>
    <s v="Titan IIID | KH9-17 &amp; SSF-D-4"/>
    <x v="301"/>
    <x v="4076"/>
    <x v="1"/>
    <m/>
    <n v="0"/>
    <x v="0"/>
  </r>
  <r>
    <x v="55"/>
    <x v="124"/>
    <x v="0"/>
    <s v="Thu May 06, 1982 18:07 UTC"/>
    <s v="1982-05-06"/>
    <s v="18:07:00"/>
    <x v="9"/>
    <x v="42"/>
    <s v="Cosmos-3M | Cosmos 1357 to 1364"/>
    <x v="161"/>
    <x v="4077"/>
    <x v="1"/>
    <m/>
    <n v="0"/>
    <x v="0"/>
  </r>
  <r>
    <x v="55"/>
    <x v="85"/>
    <x v="0"/>
    <s v="Wed May 05, 1982 08:01 UTC"/>
    <s v="1982-05-05"/>
    <s v="08:01:00"/>
    <x v="9"/>
    <x v="42"/>
    <s v="Vostok-2M | Cosmos 1356"/>
    <x v="267"/>
    <x v="4078"/>
    <x v="1"/>
    <m/>
    <n v="0"/>
    <x v="0"/>
  </r>
  <r>
    <x v="55"/>
    <x v="96"/>
    <x v="8"/>
    <s v="Thu Apr 29, 1982 09:55 UTC"/>
    <s v="1982-04-29"/>
    <s v="09:55:00"/>
    <x v="10"/>
    <x v="42"/>
    <s v="Tsyklon-2 | Cosmos 1355"/>
    <x v="179"/>
    <x v="4079"/>
    <x v="1"/>
    <m/>
    <n v="0"/>
    <x v="0"/>
  </r>
  <r>
    <x v="55"/>
    <x v="90"/>
    <x v="0"/>
    <s v="Wed Apr 28, 1982 02:52 UTC"/>
    <s v="1982-04-28"/>
    <s v="02:52:00"/>
    <x v="10"/>
    <x v="42"/>
    <s v="Cosmos-3M | Cosmos 1354"/>
    <x v="161"/>
    <x v="4080"/>
    <x v="1"/>
    <m/>
    <n v="0"/>
    <x v="0"/>
  </r>
  <r>
    <x v="55"/>
    <x v="125"/>
    <x v="0"/>
    <s v="Fri Apr 23, 1982 09:40 UTC"/>
    <s v="1982-04-23"/>
    <s v="09:40:00"/>
    <x v="10"/>
    <x v="42"/>
    <s v="Soyuz U | Cosmos 1353"/>
    <x v="122"/>
    <x v="4081"/>
    <x v="1"/>
    <n v="20"/>
    <n v="1660"/>
    <x v="0"/>
  </r>
  <r>
    <x v="55"/>
    <x v="22"/>
    <x v="8"/>
    <s v="Wed Apr 21, 1982 09:15 UTC"/>
    <s v="1982-04-21"/>
    <s v="09:15:00"/>
    <x v="10"/>
    <x v="42"/>
    <s v="Soyuz U | Cosmos 1352"/>
    <x v="122"/>
    <x v="4082"/>
    <x v="1"/>
    <n v="20"/>
    <n v="1660"/>
    <x v="0"/>
  </r>
  <r>
    <x v="55"/>
    <x v="109"/>
    <x v="0"/>
    <s v="Wed Apr 21, 1982 01:40 UTC"/>
    <s v="1982-04-21"/>
    <s v="01:40:00"/>
    <x v="10"/>
    <x v="42"/>
    <s v="Cosmos-3M | Cosmos 1351"/>
    <x v="161"/>
    <x v="4083"/>
    <x v="1"/>
    <m/>
    <n v="0"/>
    <x v="0"/>
  </r>
  <r>
    <x v="55"/>
    <x v="121"/>
    <x v="8"/>
    <s v="Mon Apr 19, 1982 19:45 UTC"/>
    <s v="1982-04-19"/>
    <s v="19:45:00"/>
    <x v="10"/>
    <x v="42"/>
    <s v="Proton-K | Salyut 7"/>
    <x v="221"/>
    <x v="4084"/>
    <x v="1"/>
    <m/>
    <n v="0"/>
    <x v="0"/>
  </r>
  <r>
    <x v="55"/>
    <x v="125"/>
    <x v="0"/>
    <s v="Thu Apr 15, 1982 14:30 UTC"/>
    <s v="1982-04-15"/>
    <s v="14:30:00"/>
    <x v="10"/>
    <x v="42"/>
    <s v="Soyuz U | Cosmos 1350"/>
    <x v="122"/>
    <x v="4085"/>
    <x v="1"/>
    <n v="20"/>
    <n v="1660"/>
    <x v="0"/>
  </r>
  <r>
    <x v="54"/>
    <x v="91"/>
    <x v="1"/>
    <s v="Sat Apr 10, 1982 06:47 UTC"/>
    <s v="1982-04-10"/>
    <s v="06:47:00"/>
    <x v="10"/>
    <x v="42"/>
    <s v="Delta 3910 | INSAT-1A"/>
    <x v="284"/>
    <x v="4086"/>
    <x v="1"/>
    <m/>
    <n v="0"/>
    <x v="0"/>
  </r>
  <r>
    <x v="55"/>
    <x v="124"/>
    <x v="0"/>
    <s v="Thu Apr 08, 1982 00:15 UTC"/>
    <s v="1982-04-08"/>
    <s v="00:15:00"/>
    <x v="10"/>
    <x v="42"/>
    <s v="Cosmos-3M | Cosmos 1349"/>
    <x v="161"/>
    <x v="4087"/>
    <x v="1"/>
    <m/>
    <n v="0"/>
    <x v="0"/>
  </r>
  <r>
    <x v="55"/>
    <x v="85"/>
    <x v="0"/>
    <s v="Wed Apr 07, 1982 13:41 UTC"/>
    <s v="1982-04-07"/>
    <s v="13:41:00"/>
    <x v="10"/>
    <x v="42"/>
    <s v="Molniya-M /Block 2BL | Cosmos 1348"/>
    <x v="159"/>
    <x v="4088"/>
    <x v="1"/>
    <m/>
    <n v="0"/>
    <x v="0"/>
  </r>
  <r>
    <x v="55"/>
    <x v="22"/>
    <x v="8"/>
    <s v="Fri Apr 02, 1982 10:15 UTC"/>
    <s v="1982-04-02"/>
    <s v="10:15:00"/>
    <x v="10"/>
    <x v="42"/>
    <s v="Soyuz U | Cosmos 1347"/>
    <x v="122"/>
    <x v="4089"/>
    <x v="1"/>
    <n v="20"/>
    <n v="1660"/>
    <x v="0"/>
  </r>
  <r>
    <x v="55"/>
    <x v="85"/>
    <x v="0"/>
    <s v="Wed Mar 31, 1982 16:27 UTC"/>
    <s v="1982-03-31"/>
    <s v="16:27:00"/>
    <x v="11"/>
    <x v="42"/>
    <s v="Vostok-2M | Cosmos 1346"/>
    <x v="267"/>
    <x v="4090"/>
    <x v="1"/>
    <m/>
    <n v="0"/>
    <x v="0"/>
  </r>
  <r>
    <x v="55"/>
    <x v="124"/>
    <x v="0"/>
    <s v="Wed Mar 31, 1982 09:00 UTC"/>
    <s v="1982-03-31"/>
    <s v="09:00:00"/>
    <x v="11"/>
    <x v="42"/>
    <s v="Cosmos-3M | Cosmos 1345"/>
    <x v="161"/>
    <x v="4091"/>
    <x v="1"/>
    <m/>
    <n v="0"/>
    <x v="0"/>
  </r>
  <r>
    <x v="55"/>
    <x v="108"/>
    <x v="0"/>
    <s v="Thu Mar 25, 1982 09:50 UTC"/>
    <s v="1982-03-25"/>
    <s v="09:50:00"/>
    <x v="11"/>
    <x v="42"/>
    <s v="Tsyklon-3 | Meteor-2 nÂ°08"/>
    <x v="170"/>
    <x v="4092"/>
    <x v="1"/>
    <m/>
    <n v="0"/>
    <x v="0"/>
  </r>
  <r>
    <x v="55"/>
    <x v="90"/>
    <x v="0"/>
    <s v="Wed Mar 24, 1982 19:47 UTC"/>
    <s v="1982-03-24"/>
    <s v="19:47:00"/>
    <x v="11"/>
    <x v="42"/>
    <s v="Cosmos-3M | Cosmos 1344"/>
    <x v="161"/>
    <x v="4093"/>
    <x v="1"/>
    <m/>
    <n v="0"/>
    <x v="0"/>
  </r>
  <r>
    <x v="55"/>
    <x v="125"/>
    <x v="0"/>
    <s v="Wed Mar 24, 1982 00:12 UTC"/>
    <s v="1982-03-24"/>
    <s v="00:12:00"/>
    <x v="11"/>
    <x v="42"/>
    <s v="Molniya-M /Block ML | Molniya-3 nÂ°98"/>
    <x v="184"/>
    <x v="4094"/>
    <x v="1"/>
    <m/>
    <n v="0"/>
    <x v="0"/>
  </r>
  <r>
    <x v="29"/>
    <x v="6"/>
    <x v="1"/>
    <s v="Mon Mar 22, 1982 16:00 UTC"/>
    <s v="1982-03-22"/>
    <s v="16:00:00"/>
    <x v="11"/>
    <x v="42"/>
    <s v="Space Shuttle Columbia | STS-3"/>
    <x v="206"/>
    <x v="4095"/>
    <x v="1"/>
    <n v="450"/>
    <n v="37350"/>
    <x v="0"/>
  </r>
  <r>
    <x v="55"/>
    <x v="125"/>
    <x v="0"/>
    <s v="Wed Mar 17, 1982 10:30 UTC"/>
    <s v="1982-03-17"/>
    <s v="10:30:00"/>
    <x v="11"/>
    <x v="42"/>
    <s v="Soyuz U | Cosmos 1343"/>
    <x v="122"/>
    <x v="4096"/>
    <x v="1"/>
    <n v="20"/>
    <n v="1660"/>
    <x v="0"/>
  </r>
  <r>
    <x v="55"/>
    <x v="45"/>
    <x v="8"/>
    <s v="Mon Mar 15, 1982 04:39 UTC"/>
    <s v="1982-03-15"/>
    <s v="04:39:00"/>
    <x v="11"/>
    <x v="42"/>
    <s v="Proton-K/Block-DM | Gorizont 5"/>
    <x v="243"/>
    <x v="4097"/>
    <x v="1"/>
    <m/>
    <n v="0"/>
    <x v="0"/>
  </r>
  <r>
    <x v="53"/>
    <x v="1"/>
    <x v="1"/>
    <s v="Sat Mar 06, 1982 19:25 UTC"/>
    <s v="1982-03-06"/>
    <s v="19:25:00"/>
    <x v="11"/>
    <x v="42"/>
    <s v="Titan III(23)C | DSP-10"/>
    <x v="303"/>
    <x v="4098"/>
    <x v="1"/>
    <m/>
    <n v="0"/>
    <x v="0"/>
  </r>
  <r>
    <x v="55"/>
    <x v="125"/>
    <x v="0"/>
    <s v="Fri Mar 05, 1982 10:50 UTC"/>
    <s v="1982-03-05"/>
    <s v="10:50:00"/>
    <x v="11"/>
    <x v="42"/>
    <s v="Soyuz U | Cosmos 1342"/>
    <x v="122"/>
    <x v="4099"/>
    <x v="1"/>
    <n v="20"/>
    <n v="1660"/>
    <x v="0"/>
  </r>
  <r>
    <x v="52"/>
    <x v="103"/>
    <x v="1"/>
    <s v="Fri Mar 05, 1982 00:23 UTC"/>
    <s v="1982-03-05"/>
    <s v="00:23:00"/>
    <x v="11"/>
    <x v="42"/>
    <s v="Atlas-SLV3D Centaur-D1AR | Intelsat 504"/>
    <x v="299"/>
    <x v="4100"/>
    <x v="1"/>
    <m/>
    <n v="0"/>
    <x v="0"/>
  </r>
  <r>
    <x v="55"/>
    <x v="109"/>
    <x v="0"/>
    <s v="Thu Mar 04, 1982 16:41 UTC"/>
    <s v="1982-03-04"/>
    <s v="16:41:00"/>
    <x v="11"/>
    <x v="42"/>
    <s v="Cosmos-3M | TaÃ¯foun nÂ°27"/>
    <x v="161"/>
    <x v="4101"/>
    <x v="1"/>
    <m/>
    <n v="0"/>
    <x v="2"/>
  </r>
  <r>
    <x v="55"/>
    <x v="85"/>
    <x v="0"/>
    <s v="Wed Mar 03, 1982 05:44 UTC"/>
    <s v="1982-03-03"/>
    <s v="05:44:00"/>
    <x v="11"/>
    <x v="42"/>
    <s v="Molniya-M /Block 2BL | Cosmos 1341"/>
    <x v="159"/>
    <x v="4102"/>
    <x v="1"/>
    <m/>
    <n v="0"/>
    <x v="0"/>
  </r>
  <r>
    <x v="55"/>
    <x v="125"/>
    <x v="0"/>
    <s v="Fri Feb 26, 1982 20:10 UTC"/>
    <s v="1982-02-26"/>
    <s v="20:10:00"/>
    <x v="0"/>
    <x v="42"/>
    <s v="Molniya-M /Block ML | Molniya-1 nÂ°97"/>
    <x v="184"/>
    <x v="4103"/>
    <x v="1"/>
    <m/>
    <n v="0"/>
    <x v="0"/>
  </r>
  <r>
    <x v="54"/>
    <x v="91"/>
    <x v="1"/>
    <s v="Fri Feb 26, 1982 00:04 UTC"/>
    <s v="1982-02-26"/>
    <s v="00:04:00"/>
    <x v="0"/>
    <x v="42"/>
    <s v="Delta 3910 | Westar 4"/>
    <x v="284"/>
    <x v="4104"/>
    <x v="1"/>
    <m/>
    <n v="0"/>
    <x v="0"/>
  </r>
  <r>
    <x v="55"/>
    <x v="85"/>
    <x v="0"/>
    <s v="Fri Feb 19, 1982 01:42 UTC"/>
    <s v="1982-02-19"/>
    <s v="01:42:00"/>
    <x v="0"/>
    <x v="42"/>
    <s v="Vostok-2M | Cosmos 1340"/>
    <x v="267"/>
    <x v="4105"/>
    <x v="1"/>
    <m/>
    <n v="0"/>
    <x v="0"/>
  </r>
  <r>
    <x v="55"/>
    <x v="124"/>
    <x v="0"/>
    <s v="Wed Feb 17, 1982 21:56 UTC"/>
    <s v="1982-02-17"/>
    <s v="21:56:00"/>
    <x v="0"/>
    <x v="42"/>
    <s v="Cosmos-3M | Cosmos 1339"/>
    <x v="161"/>
    <x v="4106"/>
    <x v="1"/>
    <m/>
    <n v="0"/>
    <x v="0"/>
  </r>
  <r>
    <x v="55"/>
    <x v="125"/>
    <x v="0"/>
    <s v="Tue Feb 16, 1982 11:10 UTC"/>
    <s v="1982-02-16"/>
    <s v="11:10:00"/>
    <x v="0"/>
    <x v="42"/>
    <s v="Soyuz U | Cosmos 1338"/>
    <x v="122"/>
    <x v="4107"/>
    <x v="1"/>
    <n v="20"/>
    <n v="1660"/>
    <x v="0"/>
  </r>
  <r>
    <x v="55"/>
    <x v="127"/>
    <x v="8"/>
    <s v="Thu Feb 11, 1982 01:11 UTC"/>
    <s v="1982-02-11"/>
    <s v="01:11:00"/>
    <x v="0"/>
    <x v="42"/>
    <s v="Tsyklon-2 | Cosmos 1337"/>
    <x v="179"/>
    <x v="4108"/>
    <x v="1"/>
    <m/>
    <n v="0"/>
    <x v="0"/>
  </r>
  <r>
    <x v="55"/>
    <x v="121"/>
    <x v="8"/>
    <s v="Fri Feb 05, 1982 09:12 UTC"/>
    <s v="1982-02-05"/>
    <s v="09:12:00"/>
    <x v="0"/>
    <x v="42"/>
    <s v="Proton-K/Block-DM | Ekran 8"/>
    <x v="243"/>
    <x v="4109"/>
    <x v="1"/>
    <m/>
    <n v="0"/>
    <x v="0"/>
  </r>
  <r>
    <x v="55"/>
    <x v="22"/>
    <x v="8"/>
    <s v="Sat Jan 30, 1982 11:30 UTC"/>
    <s v="1982-01-30"/>
    <s v="11:30:00"/>
    <x v="1"/>
    <x v="42"/>
    <s v="Soyuz U | Cosmos 1336"/>
    <x v="122"/>
    <x v="4110"/>
    <x v="1"/>
    <n v="20"/>
    <n v="1660"/>
    <x v="0"/>
  </r>
  <r>
    <x v="55"/>
    <x v="90"/>
    <x v="0"/>
    <s v="Fri Jan 29, 1982 11:00 UTC"/>
    <s v="1982-01-29"/>
    <s v="11:00:00"/>
    <x v="1"/>
    <x v="42"/>
    <s v="Cosmos-3M | Cosmos 1335"/>
    <x v="161"/>
    <x v="4111"/>
    <x v="1"/>
    <m/>
    <n v="0"/>
    <x v="0"/>
  </r>
  <r>
    <x v="54"/>
    <x v="105"/>
    <x v="1"/>
    <s v="Thu Jan 21, 1982 19:30 UTC"/>
    <s v="1982-01-21"/>
    <s v="19:30:00"/>
    <x v="1"/>
    <x v="42"/>
    <s v="Titan III(24)B | OPS 2849"/>
    <x v="297"/>
    <x v="4112"/>
    <x v="1"/>
    <m/>
    <n v="0"/>
    <x v="0"/>
  </r>
  <r>
    <x v="55"/>
    <x v="85"/>
    <x v="0"/>
    <s v="Wed Jan 20, 1982 11:30 UTC"/>
    <s v="1982-01-20"/>
    <s v="11:30:00"/>
    <x v="1"/>
    <x v="42"/>
    <s v="Soyuz U | Cosmos 1334"/>
    <x v="122"/>
    <x v="4113"/>
    <x v="1"/>
    <n v="20"/>
    <n v="1660"/>
    <x v="0"/>
  </r>
  <r>
    <x v="54"/>
    <x v="91"/>
    <x v="1"/>
    <s v="Sat Jan 16, 1982 01:55 UTC"/>
    <s v="1982-01-16"/>
    <s v="01:55:00"/>
    <x v="1"/>
    <x v="42"/>
    <s v="Delta 3910 | Satcom 4"/>
    <x v="284"/>
    <x v="4114"/>
    <x v="1"/>
    <m/>
    <n v="0"/>
    <x v="0"/>
  </r>
  <r>
    <x v="55"/>
    <x v="124"/>
    <x v="0"/>
    <s v="Thu Jan 14, 1982 07:51 UTC"/>
    <s v="1982-01-14"/>
    <s v="07:51:00"/>
    <x v="1"/>
    <x v="42"/>
    <s v="Cosmos-3M | Cosmos 1333"/>
    <x v="161"/>
    <x v="4115"/>
    <x v="1"/>
    <m/>
    <n v="0"/>
    <x v="0"/>
  </r>
  <r>
    <x v="55"/>
    <x v="125"/>
    <x v="0"/>
    <s v="Tue Jan 12, 1982 12:30 UTC"/>
    <s v="1982-01-12"/>
    <s v="12:30:00"/>
    <x v="1"/>
    <x v="42"/>
    <s v="Soyuz U | Cosmos 1332"/>
    <x v="122"/>
    <x v="4116"/>
    <x v="1"/>
    <n v="20"/>
    <n v="1660"/>
    <x v="0"/>
  </r>
  <r>
    <x v="55"/>
    <x v="124"/>
    <x v="0"/>
    <s v="Thu Jan 07, 1982 15:38 UTC"/>
    <s v="1982-01-07"/>
    <s v="15:38:00"/>
    <x v="1"/>
    <x v="42"/>
    <s v="Cosmos-3M | Cosmos 1331"/>
    <x v="161"/>
    <x v="4117"/>
    <x v="1"/>
    <m/>
    <n v="0"/>
    <x v="0"/>
  </r>
  <r>
    <x v="55"/>
    <x v="71"/>
    <x v="8"/>
    <s v="Wed Dec 23, 1981 13:15 UTC"/>
    <s v="1981-12-23"/>
    <s v="13:15:00"/>
    <x v="2"/>
    <x v="43"/>
    <s v="Molniya-M /Block ML | Molniya-1 nÂ°96"/>
    <x v="184"/>
    <x v="4118"/>
    <x v="1"/>
    <m/>
    <n v="0"/>
    <x v="0"/>
  </r>
  <r>
    <x v="32"/>
    <x v="126"/>
    <x v="11"/>
    <s v="Sun Dec 20, 1981 01:29 UTC"/>
    <s v="1981-12-20"/>
    <s v="01:29:00"/>
    <x v="2"/>
    <x v="43"/>
    <s v="Ariane 1 | MARCES-1 &amp; CAT-4"/>
    <x v="291"/>
    <x v="4119"/>
    <x v="1"/>
    <m/>
    <n v="0"/>
    <x v="0"/>
  </r>
  <r>
    <x v="55"/>
    <x v="22"/>
    <x v="8"/>
    <s v="Sat Dec 19, 1981 11:50 UTC"/>
    <s v="1981-12-19"/>
    <s v="11:50:00"/>
    <x v="2"/>
    <x v="43"/>
    <s v="Soyuz U | Cosmos 1330"/>
    <x v="122"/>
    <x v="4120"/>
    <x v="1"/>
    <n v="20"/>
    <n v="1660"/>
    <x v="0"/>
  </r>
  <r>
    <x v="52"/>
    <x v="52"/>
    <x v="1"/>
    <s v="Sat Dec 19, 1981 01:10 UTC"/>
    <s v="1981-12-19"/>
    <s v="01:10:00"/>
    <x v="2"/>
    <x v="43"/>
    <s v="Atlas-E/F SGS-1 | GPS-7"/>
    <x v="304"/>
    <x v="4121"/>
    <x v="1"/>
    <m/>
    <n v="0"/>
    <x v="2"/>
  </r>
  <r>
    <x v="55"/>
    <x v="124"/>
    <x v="0"/>
    <s v="Thu Dec 17, 1981 11:00 UTC"/>
    <s v="1981-12-17"/>
    <s v="11:00:00"/>
    <x v="2"/>
    <x v="43"/>
    <s v="Cosmos-3M | Radio-Sputnik 3 to 8"/>
    <x v="161"/>
    <x v="4122"/>
    <x v="1"/>
    <m/>
    <n v="0"/>
    <x v="0"/>
  </r>
  <r>
    <x v="52"/>
    <x v="101"/>
    <x v="1"/>
    <s v="Tue Dec 15, 1981 23:35 UTC"/>
    <s v="1981-12-15"/>
    <s v="23:35:00"/>
    <x v="2"/>
    <x v="43"/>
    <s v="Atlas-SLV3D Centaur-D1AR | Intelsat 503"/>
    <x v="299"/>
    <x v="4123"/>
    <x v="1"/>
    <m/>
    <n v="0"/>
    <x v="0"/>
  </r>
  <r>
    <x v="55"/>
    <x v="22"/>
    <x v="8"/>
    <s v="Fri Dec 04, 1981 09:50 UTC"/>
    <s v="1981-12-04"/>
    <s v="09:50:00"/>
    <x v="2"/>
    <x v="43"/>
    <s v="Soyuz U | Cosmos 1329"/>
    <x v="122"/>
    <x v="4124"/>
    <x v="1"/>
    <n v="20"/>
    <n v="1660"/>
    <x v="0"/>
  </r>
  <r>
    <x v="55"/>
    <x v="108"/>
    <x v="0"/>
    <s v="Thu Dec 03, 1981 11:47 UTC"/>
    <s v="1981-12-03"/>
    <s v="11:47:00"/>
    <x v="2"/>
    <x v="43"/>
    <s v="Tsyklon-3 | Cosmos 1328"/>
    <x v="170"/>
    <x v="4125"/>
    <x v="1"/>
    <m/>
    <n v="0"/>
    <x v="0"/>
  </r>
  <r>
    <x v="55"/>
    <x v="124"/>
    <x v="0"/>
    <s v="Sat Nov 28, 1981 18:08 UTC"/>
    <s v="1981-11-28"/>
    <s v="18:08:00"/>
    <x v="3"/>
    <x v="43"/>
    <s v="Cosmos-3M | Cosmos 1320 to 1327"/>
    <x v="161"/>
    <x v="4126"/>
    <x v="1"/>
    <m/>
    <n v="0"/>
    <x v="0"/>
  </r>
  <r>
    <x v="55"/>
    <x v="109"/>
    <x v="0"/>
    <s v="Fri Nov 20, 1981 08:30 UTC"/>
    <s v="1981-11-20"/>
    <s v="08:30:00"/>
    <x v="3"/>
    <x v="43"/>
    <s v="Cosmos-3M | Bhaskara-2"/>
    <x v="161"/>
    <x v="4127"/>
    <x v="1"/>
    <m/>
    <n v="0"/>
    <x v="0"/>
  </r>
  <r>
    <x v="54"/>
    <x v="91"/>
    <x v="1"/>
    <s v="Fri Nov 20, 1981 01:37 UTC"/>
    <s v="1981-11-20"/>
    <s v="01:37:00"/>
    <x v="3"/>
    <x v="43"/>
    <s v="Delta 3910 | Satcom 3R"/>
    <x v="284"/>
    <x v="4128"/>
    <x v="1"/>
    <m/>
    <n v="0"/>
    <x v="0"/>
  </r>
  <r>
    <x v="55"/>
    <x v="125"/>
    <x v="0"/>
    <s v="Tue Nov 17, 1981 15:25 UTC"/>
    <s v="1981-11-17"/>
    <s v="15:25:00"/>
    <x v="3"/>
    <x v="43"/>
    <s v="Molniya-M /Block ML | Molniya-1 nÂ°95"/>
    <x v="184"/>
    <x v="4129"/>
    <x v="1"/>
    <m/>
    <n v="0"/>
    <x v="0"/>
  </r>
  <r>
    <x v="55"/>
    <x v="22"/>
    <x v="8"/>
    <s v="Fri Nov 13, 1981 09:30 UTC"/>
    <s v="1981-11-13"/>
    <s v="09:30:00"/>
    <x v="3"/>
    <x v="43"/>
    <s v="Soyuz U | Cosmos 1319"/>
    <x v="122"/>
    <x v="4130"/>
    <x v="1"/>
    <n v="20"/>
    <n v="1660"/>
    <x v="0"/>
  </r>
  <r>
    <x v="29"/>
    <x v="6"/>
    <x v="1"/>
    <s v="Thu Nov 12, 1981 15:09 UTC"/>
    <s v="1981-11-12"/>
    <s v="15:09:00"/>
    <x v="3"/>
    <x v="43"/>
    <s v="Space Shuttle Columbia | STS-2"/>
    <x v="206"/>
    <x v="4131"/>
    <x v="1"/>
    <n v="450"/>
    <n v="37350"/>
    <x v="0"/>
  </r>
  <r>
    <x v="55"/>
    <x v="45"/>
    <x v="8"/>
    <s v="Wed Nov 04, 1981 05:31 UTC"/>
    <s v="1981-11-04"/>
    <s v="05:31:00"/>
    <x v="3"/>
    <x v="43"/>
    <s v="Proton-K/Block D-1 | Venera 14"/>
    <x v="274"/>
    <x v="4132"/>
    <x v="1"/>
    <m/>
    <n v="0"/>
    <x v="0"/>
  </r>
  <r>
    <x v="55"/>
    <x v="125"/>
    <x v="0"/>
    <s v="Tue Nov 03, 1981 13:00 UTC"/>
    <s v="1981-11-03"/>
    <s v="13:00:00"/>
    <x v="3"/>
    <x v="43"/>
    <s v="Soyuz U | Cosmos 1318"/>
    <x v="122"/>
    <x v="4133"/>
    <x v="1"/>
    <n v="20"/>
    <n v="1660"/>
    <x v="0"/>
  </r>
  <r>
    <x v="55"/>
    <x v="85"/>
    <x v="0"/>
    <s v="Sat Oct 31, 1981 22:53 UTC"/>
    <s v="1981-10-31"/>
    <s v="22:53:00"/>
    <x v="4"/>
    <x v="43"/>
    <s v="Molniya-M /Block 2BL | Cosmos 1317"/>
    <x v="159"/>
    <x v="4134"/>
    <x v="1"/>
    <m/>
    <n v="0"/>
    <x v="0"/>
  </r>
  <r>
    <x v="53"/>
    <x v="1"/>
    <x v="1"/>
    <s v="Sat Oct 31, 1981 09:22 UTC"/>
    <s v="1981-10-31"/>
    <s v="09:22:00"/>
    <x v="4"/>
    <x v="43"/>
    <s v="Titan III(23)C | OPS-4029 (Vortex)"/>
    <x v="303"/>
    <x v="4135"/>
    <x v="1"/>
    <m/>
    <n v="0"/>
    <x v="0"/>
  </r>
  <r>
    <x v="55"/>
    <x v="121"/>
    <x v="8"/>
    <s v="Fri Oct 30, 1981 06:04 UTC"/>
    <s v="1981-10-30"/>
    <s v="06:04:00"/>
    <x v="4"/>
    <x v="43"/>
    <s v="Proton-K/Block D-1 | Venera 13"/>
    <x v="274"/>
    <x v="4136"/>
    <x v="1"/>
    <m/>
    <n v="0"/>
    <x v="0"/>
  </r>
  <r>
    <x v="55"/>
    <x v="125"/>
    <x v="0"/>
    <s v="Sat Oct 17, 1981 05:59 UTC"/>
    <s v="1981-10-17"/>
    <s v="05:59:00"/>
    <x v="4"/>
    <x v="43"/>
    <s v="Molniya-M /Block ML | Molniya-3 nÂ°94"/>
    <x v="184"/>
    <x v="4137"/>
    <x v="1"/>
    <m/>
    <n v="0"/>
    <x v="0"/>
  </r>
  <r>
    <x v="55"/>
    <x v="22"/>
    <x v="8"/>
    <s v="Thu Oct 15, 1981 09:15 UTC"/>
    <s v="1981-10-15"/>
    <s v="09:15:00"/>
    <x v="4"/>
    <x v="43"/>
    <s v="Soyuz U | Cosmos 1316"/>
    <x v="122"/>
    <x v="4138"/>
    <x v="1"/>
    <n v="20"/>
    <n v="1660"/>
    <x v="0"/>
  </r>
  <r>
    <x v="55"/>
    <x v="30"/>
    <x v="0"/>
    <s v="Tue Oct 13, 1981 23:01 UTC"/>
    <s v="1981-10-13"/>
    <s v="23:01:00"/>
    <x v="4"/>
    <x v="43"/>
    <s v="Vostok-2M | Cosmos 1315"/>
    <x v="267"/>
    <x v="4139"/>
    <x v="1"/>
    <m/>
    <n v="0"/>
    <x v="0"/>
  </r>
  <r>
    <x v="55"/>
    <x v="45"/>
    <x v="8"/>
    <s v="Fri Oct 09, 1981 16:59 UTC"/>
    <s v="1981-10-09"/>
    <s v="16:59:00"/>
    <x v="4"/>
    <x v="43"/>
    <s v="Proton-K/Block-DM | Raduga 10"/>
    <x v="243"/>
    <x v="4140"/>
    <x v="1"/>
    <m/>
    <n v="0"/>
    <x v="0"/>
  </r>
  <r>
    <x v="55"/>
    <x v="125"/>
    <x v="0"/>
    <s v="Fri Oct 09, 1981 10:40 UTC"/>
    <s v="1981-10-09"/>
    <s v="10:40:00"/>
    <x v="4"/>
    <x v="43"/>
    <s v="Soyuz U | Cosmos 1314"/>
    <x v="122"/>
    <x v="4141"/>
    <x v="1"/>
    <n v="20"/>
    <n v="1660"/>
    <x v="0"/>
  </r>
  <r>
    <x v="54"/>
    <x v="91"/>
    <x v="1"/>
    <s v="Tue Oct 06, 1981 11:27 UTC"/>
    <s v="1981-10-06"/>
    <s v="11:27:00"/>
    <x v="4"/>
    <x v="43"/>
    <s v="Delta 2310 | Explorer 64 (SME) &amp; UoSAT-1"/>
    <x v="305"/>
    <x v="4142"/>
    <x v="1"/>
    <m/>
    <n v="0"/>
    <x v="0"/>
  </r>
  <r>
    <x v="55"/>
    <x v="22"/>
    <x v="8"/>
    <s v="Thu Oct 01, 1981 09:00 UTC"/>
    <s v="1981-10-01"/>
    <s v="09:00:00"/>
    <x v="4"/>
    <x v="43"/>
    <s v="Soyuz U | Cosmos 1313"/>
    <x v="122"/>
    <x v="4143"/>
    <x v="1"/>
    <n v="20"/>
    <n v="1660"/>
    <x v="0"/>
  </r>
  <r>
    <x v="55"/>
    <x v="108"/>
    <x v="0"/>
    <s v="Wed Sep 30, 1981 08:00 UTC"/>
    <s v="1981-09-30"/>
    <s v="08:00:00"/>
    <x v="5"/>
    <x v="43"/>
    <s v="Tsyklon-3 | Cosmos 1312"/>
    <x v="170"/>
    <x v="4144"/>
    <x v="1"/>
    <m/>
    <n v="0"/>
    <x v="0"/>
  </r>
  <r>
    <x v="55"/>
    <x v="124"/>
    <x v="0"/>
    <s v="Mon Sep 28, 1981 21:00 UTC"/>
    <s v="1981-09-28"/>
    <s v="21:00:00"/>
    <x v="5"/>
    <x v="43"/>
    <s v="Cosmos-3M | Cosmos 1311"/>
    <x v="161"/>
    <x v="4145"/>
    <x v="1"/>
    <m/>
    <n v="0"/>
    <x v="0"/>
  </r>
  <r>
    <x v="54"/>
    <x v="91"/>
    <x v="1"/>
    <s v="Thu Sep 24, 1981 23:09 UTC"/>
    <s v="1981-09-24"/>
    <s v="23:09:00"/>
    <x v="5"/>
    <x v="43"/>
    <s v="Delta 3910 | SBS-2"/>
    <x v="284"/>
    <x v="4146"/>
    <x v="1"/>
    <m/>
    <n v="0"/>
    <x v="0"/>
  </r>
  <r>
    <x v="55"/>
    <x v="124"/>
    <x v="0"/>
    <s v="Wed Sep 23, 1981 08:00 UTC"/>
    <s v="1981-09-23"/>
    <s v="08:00:00"/>
    <x v="5"/>
    <x v="43"/>
    <s v="Cosmos-3M | Cosmos 1310"/>
    <x v="161"/>
    <x v="4147"/>
    <x v="1"/>
    <m/>
    <n v="0"/>
    <x v="0"/>
  </r>
  <r>
    <x v="55"/>
    <x v="108"/>
    <x v="0"/>
    <s v="Mon Sep 21, 1981 13:10 UTC"/>
    <s v="1981-09-21"/>
    <s v="13:10:00"/>
    <x v="5"/>
    <x v="43"/>
    <s v="Tsyklon-3 | AurÃ©ole 3"/>
    <x v="170"/>
    <x v="4148"/>
    <x v="1"/>
    <m/>
    <n v="0"/>
    <x v="0"/>
  </r>
  <r>
    <x v="2"/>
    <x v="113"/>
    <x v="3"/>
    <s v="Sat Sep 19, 1981 21:28 UTC"/>
    <s v="1981-09-19"/>
    <s v="21:28:00"/>
    <x v="5"/>
    <x v="43"/>
    <s v="Feng Bao 1 | Shijian 2"/>
    <x v="306"/>
    <x v="4149"/>
    <x v="1"/>
    <m/>
    <n v="0"/>
    <x v="0"/>
  </r>
  <r>
    <x v="55"/>
    <x v="30"/>
    <x v="0"/>
    <s v="Fri Sep 18, 1981 09:30 UTC"/>
    <s v="1981-09-18"/>
    <s v="09:30:00"/>
    <x v="5"/>
    <x v="43"/>
    <s v="Soyuz U | Cosmos 1309"/>
    <x v="122"/>
    <x v="4150"/>
    <x v="1"/>
    <n v="20"/>
    <n v="1660"/>
    <x v="0"/>
  </r>
  <r>
    <x v="55"/>
    <x v="90"/>
    <x v="0"/>
    <s v="Fri Sep 18, 1981 03:34 UTC"/>
    <s v="1981-09-18"/>
    <s v="03:34:00"/>
    <x v="5"/>
    <x v="43"/>
    <s v="Cosmos-3M | Cosmos 1308"/>
    <x v="161"/>
    <x v="4151"/>
    <x v="1"/>
    <m/>
    <n v="0"/>
    <x v="0"/>
  </r>
  <r>
    <x v="55"/>
    <x v="30"/>
    <x v="0"/>
    <s v="Tue Sep 15, 1981 11:30 UTC"/>
    <s v="1981-09-15"/>
    <s v="11:30:00"/>
    <x v="5"/>
    <x v="43"/>
    <s v="Soyuz U | Cosmos 1307"/>
    <x v="122"/>
    <x v="4152"/>
    <x v="1"/>
    <n v="20"/>
    <n v="1660"/>
    <x v="0"/>
  </r>
  <r>
    <x v="55"/>
    <x v="127"/>
    <x v="8"/>
    <s v="Mon Sep 14, 1981 20:31 UTC"/>
    <s v="1981-09-14"/>
    <s v="20:31:00"/>
    <x v="5"/>
    <x v="43"/>
    <s v="Tsyklon-2 | Cosmos 1306"/>
    <x v="179"/>
    <x v="4153"/>
    <x v="1"/>
    <m/>
    <n v="0"/>
    <x v="0"/>
  </r>
  <r>
    <x v="55"/>
    <x v="30"/>
    <x v="0"/>
    <s v="Fri Sep 11, 1981 08:43 UTC"/>
    <s v="1981-09-11"/>
    <s v="08:43:00"/>
    <x v="5"/>
    <x v="43"/>
    <s v="Molniya-M /Block ML | Cosmos 1305"/>
    <x v="184"/>
    <x v="4154"/>
    <x v="1"/>
    <m/>
    <n v="0"/>
    <x v="1"/>
  </r>
  <r>
    <x v="55"/>
    <x v="90"/>
    <x v="0"/>
    <s v="Fri Sep 04, 1981 11:06 UTC"/>
    <s v="1981-09-04"/>
    <s v="11:06:00"/>
    <x v="5"/>
    <x v="43"/>
    <s v="Cosmos-3M | Cosmos 1304"/>
    <x v="161"/>
    <x v="4155"/>
    <x v="1"/>
    <m/>
    <n v="0"/>
    <x v="1"/>
  </r>
  <r>
    <x v="55"/>
    <x v="22"/>
    <x v="8"/>
    <s v="Fri Sep 04, 1981 08:00 UTC"/>
    <s v="1981-09-04"/>
    <s v="08:00:00"/>
    <x v="5"/>
    <x v="43"/>
    <s v="Soyuz U | Cosmos 1303"/>
    <x v="122"/>
    <x v="4156"/>
    <x v="1"/>
    <n v="20"/>
    <n v="1660"/>
    <x v="0"/>
  </r>
  <r>
    <x v="53"/>
    <x v="5"/>
    <x v="1"/>
    <s v="Thu Sep 03, 1981 18:29 UTC"/>
    <s v="1981-09-03"/>
    <s v="18:29:00"/>
    <x v="5"/>
    <x v="43"/>
    <s v="Titan IIID | KH-11 4"/>
    <x v="301"/>
    <x v="4157"/>
    <x v="1"/>
    <m/>
    <n v="0"/>
    <x v="0"/>
  </r>
  <r>
    <x v="55"/>
    <x v="90"/>
    <x v="0"/>
    <s v="Fri Aug 28, 1981 16:18 UTC"/>
    <s v="1981-08-28"/>
    <s v="16:18:00"/>
    <x v="6"/>
    <x v="43"/>
    <s v="Cosmos-3M | Cosmos 1302"/>
    <x v="161"/>
    <x v="4158"/>
    <x v="1"/>
    <m/>
    <n v="0"/>
    <x v="0"/>
  </r>
  <r>
    <x v="55"/>
    <x v="125"/>
    <x v="0"/>
    <s v="Thu Aug 27, 1981 10:30 UTC"/>
    <s v="1981-08-27"/>
    <s v="10:30:00"/>
    <x v="6"/>
    <x v="43"/>
    <s v="Soyuz U | Cosmos 1301"/>
    <x v="122"/>
    <x v="4159"/>
    <x v="1"/>
    <n v="20"/>
    <n v="1660"/>
    <x v="0"/>
  </r>
  <r>
    <x v="55"/>
    <x v="108"/>
    <x v="0"/>
    <s v="Mon Aug 24, 1981 21:40 UTC"/>
    <s v="1981-08-24"/>
    <s v="21:40:00"/>
    <x v="6"/>
    <x v="43"/>
    <s v="Tsyklon-3 | Cosmos 1300"/>
    <x v="170"/>
    <x v="4160"/>
    <x v="1"/>
    <m/>
    <n v="0"/>
    <x v="0"/>
  </r>
  <r>
    <x v="55"/>
    <x v="96"/>
    <x v="8"/>
    <s v="Mon Aug 24, 1981 16:37 UTC"/>
    <s v="1981-08-24"/>
    <s v="16:37:00"/>
    <x v="6"/>
    <x v="43"/>
    <s v="Tsyklon-2 | Cosmos 1299"/>
    <x v="179"/>
    <x v="4161"/>
    <x v="1"/>
    <m/>
    <n v="0"/>
    <x v="0"/>
  </r>
  <r>
    <x v="55"/>
    <x v="22"/>
    <x v="8"/>
    <s v="Fri Aug 21, 1981 10:20 UTC"/>
    <s v="1981-08-21"/>
    <s v="10:20:00"/>
    <x v="6"/>
    <x v="43"/>
    <s v="Soyuz U | Cosmos 1298"/>
    <x v="122"/>
    <x v="4162"/>
    <x v="1"/>
    <n v="20"/>
    <n v="1660"/>
    <x v="0"/>
  </r>
  <r>
    <x v="55"/>
    <x v="125"/>
    <x v="0"/>
    <s v="Tue Aug 18, 1981 09:30 UTC"/>
    <s v="1981-08-18"/>
    <s v="09:30:00"/>
    <x v="6"/>
    <x v="43"/>
    <s v="Soyuz U | Cosmos 1297"/>
    <x v="122"/>
    <x v="4163"/>
    <x v="1"/>
    <n v="20"/>
    <n v="1660"/>
    <x v="0"/>
  </r>
  <r>
    <x v="55"/>
    <x v="125"/>
    <x v="0"/>
    <s v="Thu Aug 13, 1981 16:20 UTC"/>
    <s v="1981-08-13"/>
    <s v="16:20:00"/>
    <x v="6"/>
    <x v="43"/>
    <s v="Soyuz U | Cosmos 1296"/>
    <x v="122"/>
    <x v="4164"/>
    <x v="1"/>
    <n v="20"/>
    <n v="1660"/>
    <x v="0"/>
  </r>
  <r>
    <x v="55"/>
    <x v="124"/>
    <x v="0"/>
    <s v="Wed Aug 12, 1981 05:46 UTC"/>
    <s v="1981-08-12"/>
    <s v="05:46:00"/>
    <x v="6"/>
    <x v="43"/>
    <s v="Cosmos-3M | Cosmos 1295"/>
    <x v="161"/>
    <x v="4165"/>
    <x v="1"/>
    <m/>
    <n v="0"/>
    <x v="0"/>
  </r>
  <r>
    <x v="8"/>
    <x v="12"/>
    <x v="6"/>
    <s v="Mon Aug 10, 1981 20:03 UTC"/>
    <s v="1981-08-10"/>
    <s v="20:03:00"/>
    <x v="6"/>
    <x v="43"/>
    <s v="N-II Star-37E | Himawari 2"/>
    <x v="292"/>
    <x v="4166"/>
    <x v="1"/>
    <m/>
    <n v="0"/>
    <x v="0"/>
  </r>
  <r>
    <x v="55"/>
    <x v="30"/>
    <x v="0"/>
    <s v="Fri Aug 07, 1981 13:35 UTC"/>
    <s v="1981-08-07"/>
    <s v="13:35:00"/>
    <x v="6"/>
    <x v="43"/>
    <s v="Vostok-2M | Intercosmos 22"/>
    <x v="267"/>
    <x v="4167"/>
    <x v="1"/>
    <m/>
    <n v="0"/>
    <x v="0"/>
  </r>
  <r>
    <x v="55"/>
    <x v="124"/>
    <x v="0"/>
    <s v="Thu Aug 06, 1981 11:49 UTC"/>
    <s v="1981-08-06"/>
    <s v="11:49:00"/>
    <x v="6"/>
    <x v="43"/>
    <s v="Cosmos-3M | Cosmos 1287 to 1294"/>
    <x v="161"/>
    <x v="4168"/>
    <x v="1"/>
    <m/>
    <n v="0"/>
    <x v="0"/>
  </r>
  <r>
    <x v="52"/>
    <x v="103"/>
    <x v="1"/>
    <s v="Thu Aug 06, 1981 08:16 UTC"/>
    <s v="1981-08-06"/>
    <s v="08:16:00"/>
    <x v="6"/>
    <x v="43"/>
    <s v="Atlas-SLV3D Centaur-D1AR | FLTSATCOM-5"/>
    <x v="299"/>
    <x v="4169"/>
    <x v="1"/>
    <m/>
    <n v="0"/>
    <x v="1"/>
  </r>
  <r>
    <x v="55"/>
    <x v="127"/>
    <x v="8"/>
    <s v="Tue Aug 04, 1981 08:28 UTC"/>
    <s v="1981-08-04"/>
    <s v="08:28:00"/>
    <x v="6"/>
    <x v="43"/>
    <s v="Tsyklon-2 | Cosmos 1286"/>
    <x v="179"/>
    <x v="4170"/>
    <x v="1"/>
    <m/>
    <n v="0"/>
    <x v="0"/>
  </r>
  <r>
    <x v="55"/>
    <x v="85"/>
    <x v="0"/>
    <s v="Tue Aug 04, 1981 00:12 UTC"/>
    <s v="1981-08-04"/>
    <s v="00:12:00"/>
    <x v="6"/>
    <x v="43"/>
    <s v="Molniya-M /Block 2BL | Cosmos 1285"/>
    <x v="159"/>
    <x v="4171"/>
    <x v="1"/>
    <m/>
    <n v="0"/>
    <x v="0"/>
  </r>
  <r>
    <x v="54"/>
    <x v="20"/>
    <x v="1"/>
    <s v="Mon Aug 03, 1981 09:56 UTC"/>
    <s v="1981-08-03"/>
    <s v="09:56:00"/>
    <x v="6"/>
    <x v="43"/>
    <s v="Delta 3913 | Explorer 62 &amp; 63 (Dynamics Explorer 1&amp;2)"/>
    <x v="307"/>
    <x v="4172"/>
    <x v="1"/>
    <m/>
    <n v="0"/>
    <x v="0"/>
  </r>
  <r>
    <x v="55"/>
    <x v="45"/>
    <x v="8"/>
    <s v="Thu Jul 30, 1981 21:38 UTC"/>
    <s v="1981-07-30"/>
    <s v="21:38:00"/>
    <x v="7"/>
    <x v="43"/>
    <s v="Proton-K/Block-DM | Raduga 9"/>
    <x v="243"/>
    <x v="4173"/>
    <x v="1"/>
    <m/>
    <n v="0"/>
    <x v="0"/>
  </r>
  <r>
    <x v="55"/>
    <x v="125"/>
    <x v="0"/>
    <s v="Wed Jul 29, 1981 11:55 UTC"/>
    <s v="1981-07-29"/>
    <s v="11:55:00"/>
    <x v="7"/>
    <x v="43"/>
    <s v="Soyuz U | Cosmos 1284"/>
    <x v="122"/>
    <x v="4174"/>
    <x v="1"/>
    <n v="20"/>
    <n v="1660"/>
    <x v="0"/>
  </r>
  <r>
    <x v="55"/>
    <x v="125"/>
    <x v="0"/>
    <s v="Fri Jul 17, 1981 08:00 UTC"/>
    <s v="1981-07-17"/>
    <s v="08:00:00"/>
    <x v="7"/>
    <x v="43"/>
    <s v="Soyuz U | Cosmos 1283"/>
    <x v="122"/>
    <x v="4175"/>
    <x v="1"/>
    <n v="20"/>
    <n v="1660"/>
    <x v="0"/>
  </r>
  <r>
    <x v="55"/>
    <x v="22"/>
    <x v="8"/>
    <s v="Wed Jul 15, 1981 13:00 UTC"/>
    <s v="1981-07-15"/>
    <s v="13:00:00"/>
    <x v="7"/>
    <x v="43"/>
    <s v="Soyuz U | Cosmos 1282"/>
    <x v="122"/>
    <x v="4176"/>
    <x v="1"/>
    <n v="20"/>
    <n v="1660"/>
    <x v="0"/>
  </r>
  <r>
    <x v="55"/>
    <x v="22"/>
    <x v="8"/>
    <s v="Fri Jul 10, 1981 05:14 UTC"/>
    <s v="1981-07-10"/>
    <s v="05:14:00"/>
    <x v="7"/>
    <x v="43"/>
    <s v="Vostok-2M | Meteor-Priroda nÂ°5 &amp; Iskra 1"/>
    <x v="267"/>
    <x v="4177"/>
    <x v="1"/>
    <m/>
    <n v="0"/>
    <x v="0"/>
  </r>
  <r>
    <x v="55"/>
    <x v="30"/>
    <x v="0"/>
    <s v="Tue Jul 07, 1981 12:30 UTC"/>
    <s v="1981-07-07"/>
    <s v="12:30:00"/>
    <x v="7"/>
    <x v="43"/>
    <s v="Soyuz U | Cosmos 1281"/>
    <x v="122"/>
    <x v="4178"/>
    <x v="1"/>
    <n v="20"/>
    <n v="1660"/>
    <x v="0"/>
  </r>
  <r>
    <x v="55"/>
    <x v="30"/>
    <x v="0"/>
    <s v="Thu Jul 02, 1981 07:10 UTC"/>
    <s v="1981-07-02"/>
    <s v="07:10:00"/>
    <x v="7"/>
    <x v="43"/>
    <s v="Soyuz U | Cosmos 1280"/>
    <x v="122"/>
    <x v="4179"/>
    <x v="1"/>
    <n v="20"/>
    <n v="1660"/>
    <x v="0"/>
  </r>
  <r>
    <x v="55"/>
    <x v="22"/>
    <x v="8"/>
    <s v="Wed Jul 01, 1981 09:30 UTC"/>
    <s v="1981-07-01"/>
    <s v="09:30:00"/>
    <x v="7"/>
    <x v="43"/>
    <s v="Soyuz U | Cosmos 1279"/>
    <x v="122"/>
    <x v="4180"/>
    <x v="1"/>
    <n v="20"/>
    <n v="1660"/>
    <x v="0"/>
  </r>
  <r>
    <x v="55"/>
    <x v="121"/>
    <x v="8"/>
    <s v="Thu Jun 25, 1981 23:55 UTC"/>
    <s v="1981-06-25"/>
    <s v="23:55:00"/>
    <x v="8"/>
    <x v="43"/>
    <s v="Proton-K/Block-DM | Ekran 7"/>
    <x v="243"/>
    <x v="4181"/>
    <x v="1"/>
    <m/>
    <n v="0"/>
    <x v="0"/>
  </r>
  <r>
    <x v="55"/>
    <x v="30"/>
    <x v="0"/>
    <s v="Wed Jun 24, 1981 17:47 UTC"/>
    <s v="1981-06-24"/>
    <s v="17:47:00"/>
    <x v="8"/>
    <x v="43"/>
    <s v="Molniya-M /Block ML | Molniya-1 nÂ°92"/>
    <x v="184"/>
    <x v="4182"/>
    <x v="1"/>
    <m/>
    <n v="0"/>
    <x v="0"/>
  </r>
  <r>
    <x v="52"/>
    <x v="115"/>
    <x v="1"/>
    <s v="Tue Jun 23, 1981 10:52 UTC"/>
    <s v="1981-06-23"/>
    <s v="10:52:00"/>
    <x v="8"/>
    <x v="43"/>
    <s v="Atlas-E/F Star-37S-ISS | NOAA-C"/>
    <x v="253"/>
    <x v="4183"/>
    <x v="1"/>
    <m/>
    <n v="0"/>
    <x v="0"/>
  </r>
  <r>
    <x v="55"/>
    <x v="30"/>
    <x v="0"/>
    <s v="Fri Jun 19, 1981 19:37 UTC"/>
    <s v="1981-06-19"/>
    <s v="19:37:00"/>
    <x v="8"/>
    <x v="43"/>
    <s v="Molniya-M /Block 2BL | Cosmos 1278"/>
    <x v="159"/>
    <x v="4184"/>
    <x v="1"/>
    <m/>
    <n v="0"/>
    <x v="0"/>
  </r>
  <r>
    <x v="32"/>
    <x v="126"/>
    <x v="11"/>
    <s v="Fri Jun 19, 1981 12:32 UTC"/>
    <s v="1981-06-19"/>
    <s v="12:32:00"/>
    <x v="8"/>
    <x v="43"/>
    <s v="Ariane 1 | CAT-3, APPLE &amp; MÃ©tÃ©osat 2"/>
    <x v="291"/>
    <x v="4185"/>
    <x v="1"/>
    <m/>
    <n v="0"/>
    <x v="0"/>
  </r>
  <r>
    <x v="55"/>
    <x v="22"/>
    <x v="8"/>
    <s v="Wed Jun 17, 1981 09:30 UTC"/>
    <s v="1981-06-17"/>
    <s v="09:30:00"/>
    <x v="8"/>
    <x v="43"/>
    <s v="Soyuz U | Cosmos 1277"/>
    <x v="122"/>
    <x v="4186"/>
    <x v="1"/>
    <n v="20"/>
    <n v="1660"/>
    <x v="0"/>
  </r>
  <r>
    <x v="55"/>
    <x v="30"/>
    <x v="0"/>
    <s v="Tue Jun 16, 1981 07:00 UTC"/>
    <s v="1981-06-16"/>
    <s v="07:00:00"/>
    <x v="8"/>
    <x v="43"/>
    <s v="Soyuz U | Cosmos 1276"/>
    <x v="122"/>
    <x v="4187"/>
    <x v="1"/>
    <n v="20"/>
    <n v="1660"/>
    <x v="0"/>
  </r>
  <r>
    <x v="55"/>
    <x v="125"/>
    <x v="0"/>
    <s v="Tue Jun 09, 1981 03:33 UTC"/>
    <s v="1981-06-09"/>
    <s v="03:33:00"/>
    <x v="8"/>
    <x v="43"/>
    <s v="Molniya-M /Block ML | Molniya-3 nÂ°91"/>
    <x v="184"/>
    <x v="4188"/>
    <x v="1"/>
    <m/>
    <n v="0"/>
    <x v="0"/>
  </r>
  <r>
    <x v="55"/>
    <x v="124"/>
    <x v="0"/>
    <s v="Thu Jun 04, 1981 15:41 UTC"/>
    <s v="1981-06-04"/>
    <s v="15:41:00"/>
    <x v="8"/>
    <x v="43"/>
    <s v="Cosmos-3M | Cosmos 1275"/>
    <x v="161"/>
    <x v="4189"/>
    <x v="1"/>
    <m/>
    <n v="0"/>
    <x v="0"/>
  </r>
  <r>
    <x v="55"/>
    <x v="125"/>
    <x v="0"/>
    <s v="Wed Jun 03, 1981 14:00 UTC"/>
    <s v="1981-06-03"/>
    <s v="14:00:00"/>
    <x v="8"/>
    <x v="43"/>
    <s v="Soyuz U | Cosmos 1274"/>
    <x v="122"/>
    <x v="4190"/>
    <x v="1"/>
    <n v="20"/>
    <n v="1660"/>
    <x v="0"/>
  </r>
  <r>
    <x v="12"/>
    <x v="119"/>
    <x v="7"/>
    <s v="Sun May 31, 1981 03:33 UTC"/>
    <s v="1981-05-31"/>
    <s v="03:33:00"/>
    <x v="9"/>
    <x v="43"/>
    <s v="SLV-3 | Rohini RS-D1"/>
    <x v="300"/>
    <x v="4191"/>
    <x v="1"/>
    <m/>
    <n v="0"/>
    <x v="1"/>
  </r>
  <r>
    <x v="52"/>
    <x v="101"/>
    <x v="1"/>
    <s v="Sat May 23, 1981 22:42 UTC"/>
    <s v="1981-05-23"/>
    <s v="22:42:00"/>
    <x v="9"/>
    <x v="43"/>
    <s v="Atlas-SLV3D Centaur-D1AR | Intelsat 501"/>
    <x v="299"/>
    <x v="4192"/>
    <x v="1"/>
    <m/>
    <n v="0"/>
    <x v="0"/>
  </r>
  <r>
    <x v="54"/>
    <x v="91"/>
    <x v="1"/>
    <s v="Fri May 22, 1981 22:29 UTC"/>
    <s v="1981-05-22"/>
    <s v="22:29:00"/>
    <x v="9"/>
    <x v="43"/>
    <s v="Delta 3914 | GOES-E"/>
    <x v="288"/>
    <x v="4193"/>
    <x v="1"/>
    <m/>
    <n v="0"/>
    <x v="0"/>
  </r>
  <r>
    <x v="55"/>
    <x v="125"/>
    <x v="0"/>
    <s v="Fri May 22, 1981 07:10 UTC"/>
    <s v="1981-05-22"/>
    <s v="07:10:00"/>
    <x v="9"/>
    <x v="43"/>
    <s v="Soyuz U | Cosmos 1273"/>
    <x v="122"/>
    <x v="4194"/>
    <x v="1"/>
    <n v="20"/>
    <n v="1660"/>
    <x v="0"/>
  </r>
  <r>
    <x v="55"/>
    <x v="22"/>
    <x v="8"/>
    <s v="Thu May 21, 1981 09:10 UTC"/>
    <s v="1981-05-21"/>
    <s v="09:10:00"/>
    <x v="9"/>
    <x v="43"/>
    <s v="Soyuz U | Cosmos 1272"/>
    <x v="122"/>
    <x v="4195"/>
    <x v="1"/>
    <n v="20"/>
    <n v="1660"/>
    <x v="0"/>
  </r>
  <r>
    <x v="55"/>
    <x v="30"/>
    <x v="0"/>
    <s v="Tue May 19, 1981 03:49 UTC"/>
    <s v="1981-05-19"/>
    <s v="03:49:00"/>
    <x v="9"/>
    <x v="43"/>
    <s v="Vostok-2M | Cosmos 1271"/>
    <x v="267"/>
    <x v="4196"/>
    <x v="1"/>
    <m/>
    <n v="0"/>
    <x v="0"/>
  </r>
  <r>
    <x v="55"/>
    <x v="22"/>
    <x v="8"/>
    <s v="Mon May 18, 1981 11:50 UTC"/>
    <s v="1981-05-18"/>
    <s v="11:50:00"/>
    <x v="9"/>
    <x v="43"/>
    <s v="Soyuz U | Cosmos 1270"/>
    <x v="122"/>
    <x v="4197"/>
    <x v="1"/>
    <n v="20"/>
    <n v="1660"/>
    <x v="0"/>
  </r>
  <r>
    <x v="54"/>
    <x v="118"/>
    <x v="1"/>
    <s v="Fri May 15, 1981 06:07 UTC"/>
    <s v="1981-05-15"/>
    <s v="06:07:00"/>
    <x v="9"/>
    <x v="43"/>
    <s v="Scout G1 | Nova"/>
    <x v="259"/>
    <x v="3324"/>
    <x v="1"/>
    <m/>
    <n v="0"/>
    <x v="0"/>
  </r>
  <r>
    <x v="55"/>
    <x v="30"/>
    <x v="0"/>
    <s v="Thu May 14, 1981 21:45 UTC"/>
    <s v="1981-05-14"/>
    <s v="21:45:00"/>
    <x v="9"/>
    <x v="43"/>
    <s v="Vostok-2M | Meteor-2 nÂ°8"/>
    <x v="267"/>
    <x v="4198"/>
    <x v="1"/>
    <m/>
    <n v="0"/>
    <x v="0"/>
  </r>
  <r>
    <x v="55"/>
    <x v="71"/>
    <x v="8"/>
    <s v="Thu May 14, 1981 17:16 UTC"/>
    <s v="1981-05-14"/>
    <s v="17:16:00"/>
    <x v="9"/>
    <x v="43"/>
    <s v="Soyuz U | Soyuz 40"/>
    <x v="122"/>
    <x v="4199"/>
    <x v="1"/>
    <n v="20"/>
    <n v="1660"/>
    <x v="0"/>
  </r>
  <r>
    <x v="55"/>
    <x v="90"/>
    <x v="0"/>
    <s v="Thu May 07, 1981 13:21 UTC"/>
    <s v="1981-05-07"/>
    <s v="13:21:00"/>
    <x v="9"/>
    <x v="43"/>
    <s v="Cosmos-3M | Cosmos 1269"/>
    <x v="161"/>
    <x v="4200"/>
    <x v="1"/>
    <m/>
    <n v="0"/>
    <x v="0"/>
  </r>
  <r>
    <x v="55"/>
    <x v="22"/>
    <x v="8"/>
    <s v="Tue Apr 28, 1981 09:00 UTC"/>
    <s v="1981-04-28"/>
    <s v="09:00:00"/>
    <x v="10"/>
    <x v="43"/>
    <s v="Soyuz U | Cosmos 1268"/>
    <x v="122"/>
    <x v="4201"/>
    <x v="1"/>
    <n v="20"/>
    <n v="1660"/>
    <x v="0"/>
  </r>
  <r>
    <x v="55"/>
    <x v="45"/>
    <x v="8"/>
    <s v="Sat Apr 25, 1981 02:01 UTC"/>
    <s v="1981-04-25"/>
    <s v="02:01:00"/>
    <x v="10"/>
    <x v="43"/>
    <s v="Proton-K | Cosmos 1267 (TKS)"/>
    <x v="221"/>
    <x v="4202"/>
    <x v="1"/>
    <m/>
    <n v="0"/>
    <x v="0"/>
  </r>
  <r>
    <x v="53"/>
    <x v="105"/>
    <x v="1"/>
    <s v="Fri Apr 24, 1981 21:32 UTC"/>
    <s v="1981-04-24"/>
    <s v="21:32:00"/>
    <x v="10"/>
    <x v="43"/>
    <s v="Titan III(34)B Agena-D | Jumpseat 6"/>
    <x v="290"/>
    <x v="4203"/>
    <x v="1"/>
    <m/>
    <n v="0"/>
    <x v="0"/>
  </r>
  <r>
    <x v="55"/>
    <x v="96"/>
    <x v="8"/>
    <s v="Tue Apr 21, 1981 03:45 UTC"/>
    <s v="1981-04-21"/>
    <s v="03:45:00"/>
    <x v="10"/>
    <x v="43"/>
    <s v="Tsyklon-2 | Cosmos 1266"/>
    <x v="179"/>
    <x v="4204"/>
    <x v="1"/>
    <m/>
    <n v="0"/>
    <x v="0"/>
  </r>
  <r>
    <x v="55"/>
    <x v="125"/>
    <x v="0"/>
    <s v="Thu Apr 16, 1981 11:30 UTC"/>
    <s v="1981-04-16"/>
    <s v="11:30:00"/>
    <x v="10"/>
    <x v="43"/>
    <s v="Soyuz U | Cosmos 1265"/>
    <x v="122"/>
    <x v="4205"/>
    <x v="1"/>
    <n v="20"/>
    <n v="1660"/>
    <x v="0"/>
  </r>
  <r>
    <x v="55"/>
    <x v="22"/>
    <x v="8"/>
    <s v="Wed Apr 15, 1981 10:30 UTC"/>
    <s v="1981-04-15"/>
    <s v="10:30:00"/>
    <x v="10"/>
    <x v="43"/>
    <s v="Soyuz U | Cosmos 1264"/>
    <x v="122"/>
    <x v="4206"/>
    <x v="1"/>
    <n v="20"/>
    <n v="1660"/>
    <x v="0"/>
  </r>
  <r>
    <x v="29"/>
    <x v="6"/>
    <x v="1"/>
    <s v="Sun Apr 12, 1981 12:00 UTC"/>
    <s v="1981-04-12"/>
    <s v="12:00:00"/>
    <x v="10"/>
    <x v="43"/>
    <s v="Space Shuttle Columbia | STS-1"/>
    <x v="206"/>
    <x v="4207"/>
    <x v="1"/>
    <n v="450"/>
    <n v="37350"/>
    <x v="0"/>
  </r>
  <r>
    <x v="55"/>
    <x v="90"/>
    <x v="0"/>
    <s v="Thu Apr 09, 1981 12:00 UTC"/>
    <s v="1981-04-09"/>
    <s v="12:00:00"/>
    <x v="10"/>
    <x v="43"/>
    <s v="Cosmos-3M | Cosmos 1263"/>
    <x v="161"/>
    <x v="4208"/>
    <x v="1"/>
    <m/>
    <n v="0"/>
    <x v="0"/>
  </r>
  <r>
    <x v="55"/>
    <x v="30"/>
    <x v="0"/>
    <s v="Tue Apr 07, 1981 10:51 UTC"/>
    <s v="1981-04-07"/>
    <s v="10:51:00"/>
    <x v="10"/>
    <x v="43"/>
    <s v="Soyuz U | Cosmos 1262"/>
    <x v="122"/>
    <x v="4209"/>
    <x v="1"/>
    <n v="20"/>
    <n v="1660"/>
    <x v="0"/>
  </r>
  <r>
    <x v="55"/>
    <x v="125"/>
    <x v="0"/>
    <s v="Tue Mar 31, 1981 09:39 UTC"/>
    <s v="1981-03-31"/>
    <s v="09:39:00"/>
    <x v="11"/>
    <x v="43"/>
    <s v="Molniya-M /Block 2BL | Cosmos 1261"/>
    <x v="159"/>
    <x v="4210"/>
    <x v="1"/>
    <m/>
    <n v="0"/>
    <x v="0"/>
  </r>
  <r>
    <x v="55"/>
    <x v="22"/>
    <x v="8"/>
    <s v="Sat Mar 28, 1981 09:30 UTC"/>
    <s v="1981-03-28"/>
    <s v="09:30:00"/>
    <x v="11"/>
    <x v="43"/>
    <s v="Soyuz U | Yantar-2K nÂ°21"/>
    <x v="122"/>
    <x v="4211"/>
    <x v="1"/>
    <n v="20"/>
    <n v="1660"/>
    <x v="2"/>
  </r>
  <r>
    <x v="55"/>
    <x v="125"/>
    <x v="0"/>
    <s v="Tue Mar 24, 1981 03:31 UTC"/>
    <s v="1981-03-24"/>
    <s v="03:31:00"/>
    <x v="11"/>
    <x v="43"/>
    <s v="Molniya-M /Block ML | Molniya-3 nÂ°90"/>
    <x v="184"/>
    <x v="4212"/>
    <x v="1"/>
    <m/>
    <n v="0"/>
    <x v="0"/>
  </r>
  <r>
    <x v="55"/>
    <x v="71"/>
    <x v="8"/>
    <s v="Sun Mar 22, 1981 14:58 UTC"/>
    <s v="1981-03-22"/>
    <s v="14:58:00"/>
    <x v="11"/>
    <x v="43"/>
    <s v="Soyuz U | Soyuz 39"/>
    <x v="122"/>
    <x v="4213"/>
    <x v="1"/>
    <n v="20"/>
    <n v="1660"/>
    <x v="0"/>
  </r>
  <r>
    <x v="55"/>
    <x v="127"/>
    <x v="8"/>
    <s v="Fri Mar 20, 1981 23:45 UTC"/>
    <s v="1981-03-20"/>
    <s v="23:45:00"/>
    <x v="11"/>
    <x v="43"/>
    <s v="Tsyklon-2 | Cosmos 1260"/>
    <x v="179"/>
    <x v="4214"/>
    <x v="1"/>
    <m/>
    <n v="0"/>
    <x v="0"/>
  </r>
  <r>
    <x v="55"/>
    <x v="121"/>
    <x v="8"/>
    <s v="Wed Mar 18, 1981 04:40 UTC"/>
    <s v="1981-03-18"/>
    <s v="04:40:00"/>
    <x v="11"/>
    <x v="43"/>
    <s v="Proton-K/Block-DM | Raduga 8"/>
    <x v="243"/>
    <x v="4215"/>
    <x v="1"/>
    <m/>
    <n v="0"/>
    <x v="0"/>
  </r>
  <r>
    <x v="55"/>
    <x v="22"/>
    <x v="8"/>
    <s v="Tue Mar 17, 1981 08:40 UTC"/>
    <s v="1981-03-17"/>
    <s v="08:40:00"/>
    <x v="11"/>
    <x v="43"/>
    <s v="Soyuz U | Cosmos 1259"/>
    <x v="122"/>
    <x v="4216"/>
    <x v="1"/>
    <n v="20"/>
    <n v="1660"/>
    <x v="0"/>
  </r>
  <r>
    <x v="53"/>
    <x v="1"/>
    <x v="1"/>
    <s v="Mon Mar 16, 1981 19:24 UTC"/>
    <s v="1981-03-16"/>
    <s v="19:24:00"/>
    <x v="11"/>
    <x v="43"/>
    <s v="Titan III(23)C | DSP-9"/>
    <x v="303"/>
    <x v="4217"/>
    <x v="1"/>
    <m/>
    <n v="0"/>
    <x v="0"/>
  </r>
  <r>
    <x v="55"/>
    <x v="96"/>
    <x v="8"/>
    <s v="Sat Mar 14, 1981 16:55 UTC"/>
    <s v="1981-03-14"/>
    <s v="16:55:00"/>
    <x v="11"/>
    <x v="43"/>
    <s v="Tsyklon-2 | Cosmos 1258"/>
    <x v="179"/>
    <x v="4218"/>
    <x v="1"/>
    <m/>
    <n v="0"/>
    <x v="0"/>
  </r>
  <r>
    <x v="55"/>
    <x v="71"/>
    <x v="8"/>
    <s v="Thu Mar 12, 1981 19:00 UTC"/>
    <s v="1981-03-12"/>
    <s v="19:00:00"/>
    <x v="11"/>
    <x v="43"/>
    <s v="Soyuz U | Soyuz T-4"/>
    <x v="122"/>
    <x v="4219"/>
    <x v="1"/>
    <n v="20"/>
    <n v="1660"/>
    <x v="0"/>
  </r>
  <r>
    <x v="55"/>
    <x v="124"/>
    <x v="0"/>
    <s v="Fri Mar 06, 1981 11:31 UTC"/>
    <s v="1981-03-06"/>
    <s v="11:31:00"/>
    <x v="11"/>
    <x v="43"/>
    <s v="Cosmos-3M | Cosmos 1250 to 1257"/>
    <x v="161"/>
    <x v="4220"/>
    <x v="1"/>
    <m/>
    <n v="0"/>
    <x v="0"/>
  </r>
  <r>
    <x v="55"/>
    <x v="127"/>
    <x v="8"/>
    <s v="Thu Mar 05, 1981 18:09 UTC"/>
    <s v="1981-03-05"/>
    <s v="18:09:00"/>
    <x v="11"/>
    <x v="43"/>
    <s v="Tsyklon-2 | Cosmos 1249"/>
    <x v="179"/>
    <x v="4221"/>
    <x v="1"/>
    <m/>
    <n v="0"/>
    <x v="0"/>
  </r>
  <r>
    <x v="55"/>
    <x v="125"/>
    <x v="0"/>
    <s v="Thu Mar 05, 1981 15:00 UTC"/>
    <s v="1981-03-05"/>
    <s v="15:00:00"/>
    <x v="11"/>
    <x v="43"/>
    <s v="Soyuz U | Cosmos 1248"/>
    <x v="122"/>
    <x v="4222"/>
    <x v="1"/>
    <n v="20"/>
    <n v="1660"/>
    <x v="0"/>
  </r>
  <r>
    <x v="54"/>
    <x v="105"/>
    <x v="1"/>
    <s v="Sat Feb 28, 1981 19:15 UTC"/>
    <s v="1981-02-28"/>
    <s v="19:15:00"/>
    <x v="0"/>
    <x v="43"/>
    <s v="Titan III(24)B | OPS 1166"/>
    <x v="297"/>
    <x v="4223"/>
    <x v="1"/>
    <m/>
    <n v="0"/>
    <x v="0"/>
  </r>
  <r>
    <x v="52"/>
    <x v="103"/>
    <x v="1"/>
    <s v="Sat Feb 21, 1981 23:23 UTC"/>
    <s v="1981-02-21"/>
    <s v="23:23:00"/>
    <x v="0"/>
    <x v="43"/>
    <s v="Atlas-SLV3D Centaur-D1AR | Comstar D4"/>
    <x v="299"/>
    <x v="4224"/>
    <x v="1"/>
    <m/>
    <n v="0"/>
    <x v="0"/>
  </r>
  <r>
    <x v="45"/>
    <x v="54"/>
    <x v="6"/>
    <s v="Sat Feb 21, 1981 00:30 UTC"/>
    <s v="1981-02-21"/>
    <s v="00:30:00"/>
    <x v="0"/>
    <x v="43"/>
    <s v="Mu-III S | Hinotori"/>
    <x v="298"/>
    <x v="4225"/>
    <x v="1"/>
    <m/>
    <n v="0"/>
    <x v="0"/>
  </r>
  <r>
    <x v="55"/>
    <x v="85"/>
    <x v="0"/>
    <s v="Thu Feb 19, 1981 10:00 UTC"/>
    <s v="1981-02-19"/>
    <s v="10:00:00"/>
    <x v="0"/>
    <x v="43"/>
    <s v="Molniya-M /Block 2BL | Cosmos 1247"/>
    <x v="159"/>
    <x v="4226"/>
    <x v="1"/>
    <m/>
    <n v="0"/>
    <x v="0"/>
  </r>
  <r>
    <x v="55"/>
    <x v="22"/>
    <x v="8"/>
    <s v="Wed Feb 18, 1981 09:00 UTC"/>
    <s v="1981-02-18"/>
    <s v="09:00:00"/>
    <x v="0"/>
    <x v="43"/>
    <s v="Soyuz U | Cosmos 1246"/>
    <x v="122"/>
    <x v="4227"/>
    <x v="1"/>
    <n v="20"/>
    <n v="1660"/>
    <x v="0"/>
  </r>
  <r>
    <x v="55"/>
    <x v="30"/>
    <x v="0"/>
    <s v="Fri Feb 13, 1981 11:15 UTC"/>
    <s v="1981-02-13"/>
    <s v="11:15:00"/>
    <x v="0"/>
    <x v="43"/>
    <s v="Soyuz U | Cosmos 1245"/>
    <x v="122"/>
    <x v="4228"/>
    <x v="1"/>
    <n v="20"/>
    <n v="1660"/>
    <x v="0"/>
  </r>
  <r>
    <x v="55"/>
    <x v="90"/>
    <x v="0"/>
    <s v="Thu Feb 12, 1981 18:21 UTC"/>
    <s v="1981-02-12"/>
    <s v="18:21:00"/>
    <x v="0"/>
    <x v="43"/>
    <s v="Cosmos-3M | Cosmos 1244"/>
    <x v="161"/>
    <x v="4229"/>
    <x v="1"/>
    <m/>
    <n v="0"/>
    <x v="0"/>
  </r>
  <r>
    <x v="8"/>
    <x v="12"/>
    <x v="6"/>
    <s v="Wed Feb 11, 1981 08:30 UTC"/>
    <s v="1981-02-11"/>
    <s v="08:30:00"/>
    <x v="0"/>
    <x v="43"/>
    <s v="N-II Star-37E | Kiku 3"/>
    <x v="292"/>
    <x v="4230"/>
    <x v="1"/>
    <m/>
    <n v="0"/>
    <x v="0"/>
  </r>
  <r>
    <x v="55"/>
    <x v="90"/>
    <x v="0"/>
    <s v="Fri Feb 06, 1981 08:00 UTC"/>
    <s v="1981-02-06"/>
    <s v="08:00:00"/>
    <x v="0"/>
    <x v="43"/>
    <s v="Cosmos-3M | Intercosmos 21"/>
    <x v="161"/>
    <x v="4231"/>
    <x v="1"/>
    <m/>
    <n v="0"/>
    <x v="0"/>
  </r>
  <r>
    <x v="55"/>
    <x v="96"/>
    <x v="8"/>
    <s v="Mon Feb 02, 1981 02:19 UTC"/>
    <s v="1981-02-02"/>
    <s v="02:19:00"/>
    <x v="0"/>
    <x v="43"/>
    <s v="Tsyklon-2 | Cosmos 1243"/>
    <x v="179"/>
    <x v="4232"/>
    <x v="1"/>
    <m/>
    <n v="0"/>
    <x v="0"/>
  </r>
  <r>
    <x v="55"/>
    <x v="30"/>
    <x v="0"/>
    <s v="Fri Jan 30, 1981 16:27 UTC"/>
    <s v="1981-01-30"/>
    <s v="16:27:00"/>
    <x v="1"/>
    <x v="43"/>
    <s v="Molniya-M /Block ML | Molniya-1 nÂ°89"/>
    <x v="184"/>
    <x v="4233"/>
    <x v="1"/>
    <m/>
    <n v="0"/>
    <x v="0"/>
  </r>
  <r>
    <x v="55"/>
    <x v="30"/>
    <x v="0"/>
    <s v="Tue Jan 27, 1981 14:58 UTC"/>
    <s v="1981-01-27"/>
    <s v="14:58:00"/>
    <x v="1"/>
    <x v="43"/>
    <s v="Vostok-2M | Cosmos 1242"/>
    <x v="267"/>
    <x v="4234"/>
    <x v="1"/>
    <m/>
    <n v="0"/>
    <x v="0"/>
  </r>
  <r>
    <x v="55"/>
    <x v="71"/>
    <x v="8"/>
    <s v="Sat Jan 24, 1981 14:18 UTC"/>
    <s v="1981-01-24"/>
    <s v="14:18:00"/>
    <x v="1"/>
    <x v="43"/>
    <s v="Soyuz U | Progress 12"/>
    <x v="122"/>
    <x v="4235"/>
    <x v="1"/>
    <n v="20"/>
    <n v="1660"/>
    <x v="0"/>
  </r>
  <r>
    <x v="55"/>
    <x v="108"/>
    <x v="0"/>
    <s v="Fri Jan 23, 1981 11:20 UTC"/>
    <s v="1981-01-23"/>
    <s v="11:20:00"/>
    <x v="1"/>
    <x v="43"/>
    <s v="Tsyklon-3 | GEO-IK nÂ°01"/>
    <x v="170"/>
    <x v="4236"/>
    <x v="1"/>
    <m/>
    <n v="0"/>
    <x v="2"/>
  </r>
  <r>
    <x v="55"/>
    <x v="90"/>
    <x v="0"/>
    <s v="Wed Jan 21, 1981 08:29 UTC"/>
    <s v="1981-01-21"/>
    <s v="08:29:00"/>
    <x v="1"/>
    <x v="43"/>
    <s v="Cosmos-3M | Cosmos 1241"/>
    <x v="161"/>
    <x v="4237"/>
    <x v="1"/>
    <m/>
    <n v="0"/>
    <x v="0"/>
  </r>
  <r>
    <x v="55"/>
    <x v="22"/>
    <x v="8"/>
    <s v="Tue Jan 20, 1981 11:00 UTC"/>
    <s v="1981-01-20"/>
    <s v="11:00:00"/>
    <x v="1"/>
    <x v="43"/>
    <s v="Soyuz U | Cosmos 1240"/>
    <x v="122"/>
    <x v="4238"/>
    <x v="1"/>
    <n v="20"/>
    <n v="1660"/>
    <x v="0"/>
  </r>
  <r>
    <x v="55"/>
    <x v="125"/>
    <x v="0"/>
    <s v="Fri Jan 16, 1981 12:00 UTC"/>
    <s v="1981-01-16"/>
    <s v="12:00:00"/>
    <x v="1"/>
    <x v="43"/>
    <s v="Soyuz U | Cosmos 1239"/>
    <x v="122"/>
    <x v="4239"/>
    <x v="1"/>
    <n v="20"/>
    <n v="1660"/>
    <x v="0"/>
  </r>
  <r>
    <x v="55"/>
    <x v="90"/>
    <x v="0"/>
    <s v="Fri Jan 16, 1981 09:00 UTC"/>
    <s v="1981-01-16"/>
    <s v="09:00:00"/>
    <x v="1"/>
    <x v="43"/>
    <s v="Cosmos-3M | Cosmos 1238"/>
    <x v="161"/>
    <x v="4240"/>
    <x v="1"/>
    <m/>
    <n v="0"/>
    <x v="0"/>
  </r>
  <r>
    <x v="55"/>
    <x v="125"/>
    <x v="0"/>
    <s v="Fri Jan 09, 1981 14:57 UTC"/>
    <s v="1981-01-09"/>
    <s v="14:57:00"/>
    <x v="1"/>
    <x v="43"/>
    <s v="Molniya-M /Block ML | Molniya-3 nÂ°88"/>
    <x v="184"/>
    <x v="4241"/>
    <x v="1"/>
    <m/>
    <n v="0"/>
    <x v="0"/>
  </r>
  <r>
    <x v="55"/>
    <x v="125"/>
    <x v="0"/>
    <s v="Tue Jan 06, 1981 12:15 UTC"/>
    <s v="1981-01-06"/>
    <s v="12:15:00"/>
    <x v="1"/>
    <x v="43"/>
    <s v="Soyuz U | Cosmos 1237"/>
    <x v="122"/>
    <x v="4242"/>
    <x v="1"/>
    <n v="20"/>
    <n v="1660"/>
    <x v="0"/>
  </r>
  <r>
    <x v="55"/>
    <x v="125"/>
    <x v="0"/>
    <s v="Fri Dec 26, 1980 16:10 UTC"/>
    <s v="1980-12-26"/>
    <s v="16:10:00"/>
    <x v="2"/>
    <x v="44"/>
    <s v="Soyuz U | Cosmos 1236"/>
    <x v="122"/>
    <x v="4243"/>
    <x v="1"/>
    <n v="20"/>
    <n v="1660"/>
    <x v="0"/>
  </r>
  <r>
    <x v="55"/>
    <x v="121"/>
    <x v="8"/>
    <s v="Fri Dec 26, 1980 11:49 UTC"/>
    <s v="1980-12-26"/>
    <s v="11:49:00"/>
    <x v="2"/>
    <x v="44"/>
    <s v="Proton-K/Block-DM | Ekran 6"/>
    <x v="243"/>
    <x v="4244"/>
    <x v="1"/>
    <m/>
    <n v="0"/>
    <x v="0"/>
  </r>
  <r>
    <x v="55"/>
    <x v="22"/>
    <x v="8"/>
    <s v="Thu Dec 25, 1980 04:02 UTC"/>
    <s v="1980-12-25"/>
    <s v="04:02:00"/>
    <x v="2"/>
    <x v="44"/>
    <s v="Molniya-M /Block SO-L | Prognoz nÂ°8"/>
    <x v="244"/>
    <x v="4245"/>
    <x v="1"/>
    <m/>
    <n v="0"/>
    <x v="0"/>
  </r>
  <r>
    <x v="55"/>
    <x v="90"/>
    <x v="0"/>
    <s v="Tue Dec 23, 1980 22:48 UTC"/>
    <s v="1980-12-23"/>
    <s v="22:48:00"/>
    <x v="2"/>
    <x v="44"/>
    <s v="Cosmos-3M | Cosmos 1228 to 1235"/>
    <x v="161"/>
    <x v="4246"/>
    <x v="1"/>
    <m/>
    <n v="0"/>
    <x v="1"/>
  </r>
  <r>
    <x v="55"/>
    <x v="30"/>
    <x v="0"/>
    <s v="Tue Dec 16, 1980 12:15 UTC"/>
    <s v="1980-12-16"/>
    <s v="12:15:00"/>
    <x v="2"/>
    <x v="44"/>
    <s v="Soyuz U | Cosmos 1227"/>
    <x v="122"/>
    <x v="4247"/>
    <x v="1"/>
    <n v="20"/>
    <n v="1660"/>
    <x v="0"/>
  </r>
  <r>
    <x v="53"/>
    <x v="105"/>
    <x v="1"/>
    <s v="Sat Dec 13, 1980 16:04 UTC"/>
    <s v="1980-12-13"/>
    <s v="16:04:00"/>
    <x v="2"/>
    <x v="44"/>
    <s v="Titan III(34)B Agena-D | Quasar 4"/>
    <x v="290"/>
    <x v="4248"/>
    <x v="1"/>
    <m/>
    <n v="0"/>
    <x v="0"/>
  </r>
  <r>
    <x v="55"/>
    <x v="90"/>
    <x v="0"/>
    <s v="Wed Dec 10, 1980 20:53 UTC"/>
    <s v="1980-12-10"/>
    <s v="20:53:00"/>
    <x v="2"/>
    <x v="44"/>
    <s v="Cosmos-3M | Cosmos 1226"/>
    <x v="161"/>
    <x v="4249"/>
    <x v="1"/>
    <m/>
    <n v="0"/>
    <x v="0"/>
  </r>
  <r>
    <x v="52"/>
    <x v="115"/>
    <x v="1"/>
    <s v="Tue Dec 09, 1980 07:18 UTC"/>
    <s v="1980-12-09"/>
    <s v="07:18:00"/>
    <x v="2"/>
    <x v="44"/>
    <s v="Atlas-E/F MSD | NOSS-4"/>
    <x v="308"/>
    <x v="4250"/>
    <x v="1"/>
    <m/>
    <n v="0"/>
    <x v="2"/>
  </r>
  <r>
    <x v="52"/>
    <x v="101"/>
    <x v="1"/>
    <s v="Sat Dec 06, 1980 23:31 UTC"/>
    <s v="1980-12-06"/>
    <s v="23:31:00"/>
    <x v="2"/>
    <x v="44"/>
    <s v="Atlas-SLV3D Centaur-D1AR | Intelsat 502"/>
    <x v="299"/>
    <x v="4251"/>
    <x v="1"/>
    <m/>
    <n v="0"/>
    <x v="0"/>
  </r>
  <r>
    <x v="55"/>
    <x v="129"/>
    <x v="0"/>
    <s v="Fri Dec 05, 1980"/>
    <s v="1980-12-05"/>
    <s v="00:00:00"/>
    <x v="2"/>
    <x v="44"/>
    <s v="K65M-RB5 | BOR-4 nÂ°401"/>
    <x v="283"/>
    <x v="4252"/>
    <x v="1"/>
    <m/>
    <n v="0"/>
    <x v="0"/>
  </r>
  <r>
    <x v="55"/>
    <x v="90"/>
    <x v="0"/>
    <s v="Fri Dec 05, 1980 04:23 UTC"/>
    <s v="1980-12-05"/>
    <s v="04:23:00"/>
    <x v="2"/>
    <x v="44"/>
    <s v="Cosmos-3M | Cosmos 1225"/>
    <x v="161"/>
    <x v="4253"/>
    <x v="1"/>
    <m/>
    <n v="0"/>
    <x v="0"/>
  </r>
  <r>
    <x v="55"/>
    <x v="30"/>
    <x v="0"/>
    <s v="Mon Dec 01, 1980 12:15 UTC"/>
    <s v="1980-12-01"/>
    <s v="12:15:00"/>
    <x v="2"/>
    <x v="44"/>
    <s v="Soyuz U | Cosmos 1224"/>
    <x v="122"/>
    <x v="4254"/>
    <x v="1"/>
    <n v="20"/>
    <n v="1660"/>
    <x v="0"/>
  </r>
  <r>
    <x v="55"/>
    <x v="125"/>
    <x v="0"/>
    <s v="Thu Nov 27, 1980 21:37 UTC"/>
    <s v="1980-11-27"/>
    <s v="21:37:00"/>
    <x v="3"/>
    <x v="44"/>
    <s v="Molniya-M /Block 2BL | Cosmos 1223"/>
    <x v="159"/>
    <x v="4255"/>
    <x v="1"/>
    <m/>
    <n v="0"/>
    <x v="0"/>
  </r>
  <r>
    <x v="55"/>
    <x v="71"/>
    <x v="8"/>
    <s v="Thu Nov 27, 1980 14:18 UTC"/>
    <s v="1980-11-27"/>
    <s v="14:18:00"/>
    <x v="3"/>
    <x v="44"/>
    <s v="Soyuz U | Soyuz T-3"/>
    <x v="122"/>
    <x v="4256"/>
    <x v="1"/>
    <n v="20"/>
    <n v="1660"/>
    <x v="0"/>
  </r>
  <r>
    <x v="55"/>
    <x v="30"/>
    <x v="0"/>
    <s v="Fri Nov 21, 1980 11:53 UTC"/>
    <s v="1980-11-21"/>
    <s v="11:53:00"/>
    <x v="3"/>
    <x v="44"/>
    <s v="Vostok-2M | Cosmos 1222"/>
    <x v="267"/>
    <x v="4257"/>
    <x v="1"/>
    <m/>
    <n v="0"/>
    <x v="0"/>
  </r>
  <r>
    <x v="55"/>
    <x v="125"/>
    <x v="0"/>
    <s v="Sun Nov 16, 1980 04:18 UTC"/>
    <s v="1980-11-16"/>
    <s v="04:18:00"/>
    <x v="3"/>
    <x v="44"/>
    <s v="Molniya-M /Block ML | Molniya-1 nÂ°87"/>
    <x v="184"/>
    <x v="4258"/>
    <x v="1"/>
    <m/>
    <n v="0"/>
    <x v="0"/>
  </r>
  <r>
    <x v="54"/>
    <x v="91"/>
    <x v="1"/>
    <s v="Sat Nov 15, 1980 22:49 UTC"/>
    <s v="1980-11-15"/>
    <s v="22:49:00"/>
    <x v="3"/>
    <x v="44"/>
    <s v="Delta 3910 | SBS-1"/>
    <x v="284"/>
    <x v="4259"/>
    <x v="1"/>
    <m/>
    <n v="0"/>
    <x v="0"/>
  </r>
  <r>
    <x v="55"/>
    <x v="125"/>
    <x v="0"/>
    <s v="Wed Nov 12, 1980 12:21 UTC"/>
    <s v="1980-11-12"/>
    <s v="12:21:00"/>
    <x v="3"/>
    <x v="44"/>
    <s v="Soyuz U | Cosmos 1221"/>
    <x v="122"/>
    <x v="4260"/>
    <x v="1"/>
    <n v="20"/>
    <n v="1660"/>
    <x v="0"/>
  </r>
  <r>
    <x v="55"/>
    <x v="96"/>
    <x v="8"/>
    <s v="Tue Nov 04, 1980 15:04 UTC"/>
    <s v="1980-11-04"/>
    <s v="15:04:00"/>
    <x v="3"/>
    <x v="44"/>
    <s v="Tsyklon-2 | Cosmos 1220"/>
    <x v="179"/>
    <x v="4261"/>
    <x v="1"/>
    <m/>
    <n v="0"/>
    <x v="0"/>
  </r>
  <r>
    <x v="55"/>
    <x v="125"/>
    <x v="0"/>
    <s v="Fri Oct 31, 1980 12:00 UTC"/>
    <s v="1980-10-31"/>
    <s v="12:00:00"/>
    <x v="4"/>
    <x v="44"/>
    <s v="Soyuz U | Cosmos 1219"/>
    <x v="122"/>
    <x v="4262"/>
    <x v="1"/>
    <n v="20"/>
    <n v="1660"/>
    <x v="0"/>
  </r>
  <r>
    <x v="52"/>
    <x v="103"/>
    <x v="1"/>
    <s v="Fri Oct 31, 1980 03:54 UTC"/>
    <s v="1980-10-31"/>
    <s v="03:54:00"/>
    <x v="4"/>
    <x v="44"/>
    <s v="Atlas-SLV3D Centaur-D1AR | FLTSATCOM-4"/>
    <x v="299"/>
    <x v="4263"/>
    <x v="1"/>
    <m/>
    <n v="0"/>
    <x v="0"/>
  </r>
  <r>
    <x v="55"/>
    <x v="22"/>
    <x v="8"/>
    <s v="Thu Oct 30, 1980 10:00 UTC"/>
    <s v="1980-10-30"/>
    <s v="10:00:00"/>
    <x v="4"/>
    <x v="44"/>
    <s v="Soyuz U | Cosmos 1218"/>
    <x v="122"/>
    <x v="4264"/>
    <x v="1"/>
    <n v="20"/>
    <n v="1660"/>
    <x v="0"/>
  </r>
  <r>
    <x v="55"/>
    <x v="125"/>
    <x v="0"/>
    <s v="Fri Oct 24, 1980 10:53 UTC"/>
    <s v="1980-10-24"/>
    <s v="10:53:00"/>
    <x v="4"/>
    <x v="44"/>
    <s v="Molniya-M /Block 2BL | Cosmos 1217"/>
    <x v="159"/>
    <x v="4265"/>
    <x v="1"/>
    <m/>
    <n v="0"/>
    <x v="0"/>
  </r>
  <r>
    <x v="55"/>
    <x v="125"/>
    <x v="0"/>
    <s v="Thu Oct 16, 1980 12:20 UTC"/>
    <s v="1980-10-16"/>
    <s v="12:20:00"/>
    <x v="4"/>
    <x v="44"/>
    <s v="Soyuz U | Cosmos 1216"/>
    <x v="122"/>
    <x v="4266"/>
    <x v="1"/>
    <n v="20"/>
    <n v="1660"/>
    <x v="0"/>
  </r>
  <r>
    <x v="55"/>
    <x v="90"/>
    <x v="0"/>
    <s v="Tue Oct 14, 1980 20:41 UTC"/>
    <s v="1980-10-14"/>
    <s v="20:41:00"/>
    <x v="4"/>
    <x v="44"/>
    <s v="Cosmos-3M | Cosmos 1215"/>
    <x v="161"/>
    <x v="4267"/>
    <x v="1"/>
    <m/>
    <n v="0"/>
    <x v="0"/>
  </r>
  <r>
    <x v="55"/>
    <x v="125"/>
    <x v="0"/>
    <s v="Fri Oct 10, 1980 13:10 UTC"/>
    <s v="1980-10-10"/>
    <s v="13:10:00"/>
    <x v="4"/>
    <x v="44"/>
    <s v="Soyuz U | Cosmos 1214"/>
    <x v="122"/>
    <x v="4268"/>
    <x v="1"/>
    <n v="20"/>
    <n v="1660"/>
    <x v="0"/>
  </r>
  <r>
    <x v="55"/>
    <x v="121"/>
    <x v="8"/>
    <s v="Sun Oct 05, 1980 17:10 UTC"/>
    <s v="1980-10-05"/>
    <s v="17:10:00"/>
    <x v="4"/>
    <x v="44"/>
    <s v="Proton-K/Block-DM | Raduga 7"/>
    <x v="243"/>
    <x v="4269"/>
    <x v="1"/>
    <m/>
    <n v="0"/>
    <x v="0"/>
  </r>
  <r>
    <x v="55"/>
    <x v="125"/>
    <x v="0"/>
    <s v="Fri Oct 03, 1980 12:00 UTC"/>
    <s v="1980-10-03"/>
    <s v="12:00:00"/>
    <x v="4"/>
    <x v="44"/>
    <s v="Soyuz U | Cosmos 1213"/>
    <x v="122"/>
    <x v="4270"/>
    <x v="1"/>
    <n v="20"/>
    <n v="1660"/>
    <x v="0"/>
  </r>
  <r>
    <x v="55"/>
    <x v="71"/>
    <x v="8"/>
    <s v="Sun Sep 28, 1980 15:09 UTC"/>
    <s v="1980-09-28"/>
    <s v="15:09:00"/>
    <x v="5"/>
    <x v="44"/>
    <s v="Soyuz U | Progress 11"/>
    <x v="122"/>
    <x v="4271"/>
    <x v="1"/>
    <n v="20"/>
    <n v="1660"/>
    <x v="0"/>
  </r>
  <r>
    <x v="55"/>
    <x v="125"/>
    <x v="0"/>
    <s v="Fri Sep 26, 1980 10:10 UTC"/>
    <s v="1980-09-26"/>
    <s v="10:10:00"/>
    <x v="5"/>
    <x v="44"/>
    <s v="Soyuz U | Cosmos 1212"/>
    <x v="122"/>
    <x v="4272"/>
    <x v="1"/>
    <n v="20"/>
    <n v="1660"/>
    <x v="0"/>
  </r>
  <r>
    <x v="55"/>
    <x v="125"/>
    <x v="0"/>
    <s v="Tue Sep 23, 1980 10:30 UTC"/>
    <s v="1980-09-23"/>
    <s v="10:30:00"/>
    <x v="5"/>
    <x v="44"/>
    <s v="Soyuz U | Cosmos 1211"/>
    <x v="122"/>
    <x v="4273"/>
    <x v="1"/>
    <n v="20"/>
    <n v="1660"/>
    <x v="0"/>
  </r>
  <r>
    <x v="55"/>
    <x v="125"/>
    <x v="0"/>
    <s v="Fri Sep 19, 1980 10:10 UTC"/>
    <s v="1980-09-19"/>
    <s v="10:10:00"/>
    <x v="5"/>
    <x v="44"/>
    <s v="Soyuz U | Cosmos 1210"/>
    <x v="122"/>
    <x v="4274"/>
    <x v="1"/>
    <n v="20"/>
    <n v="1660"/>
    <x v="0"/>
  </r>
  <r>
    <x v="55"/>
    <x v="71"/>
    <x v="8"/>
    <s v="Thu Sep 18, 1980 19:11 UTC"/>
    <s v="1980-09-18"/>
    <s v="19:11:00"/>
    <x v="5"/>
    <x v="44"/>
    <s v="Soyuz U | Soyuz 38"/>
    <x v="122"/>
    <x v="4275"/>
    <x v="1"/>
    <n v="20"/>
    <n v="1660"/>
    <x v="0"/>
  </r>
  <r>
    <x v="54"/>
    <x v="91"/>
    <x v="1"/>
    <s v="Tue Sep 09, 1980 22:27 UTC"/>
    <s v="1980-09-09"/>
    <s v="22:27:00"/>
    <x v="5"/>
    <x v="44"/>
    <s v="Delta 3914 | GOES-D"/>
    <x v="288"/>
    <x v="4276"/>
    <x v="1"/>
    <m/>
    <n v="0"/>
    <x v="0"/>
  </r>
  <r>
    <x v="55"/>
    <x v="30"/>
    <x v="0"/>
    <s v="Tue Sep 09, 1980 11:00 UTC"/>
    <s v="1980-09-09"/>
    <s v="11:00:00"/>
    <x v="5"/>
    <x v="44"/>
    <s v="Vostok-2M | Meteor-2 nÂ°7"/>
    <x v="267"/>
    <x v="4277"/>
    <x v="1"/>
    <m/>
    <n v="0"/>
    <x v="0"/>
  </r>
  <r>
    <x v="55"/>
    <x v="125"/>
    <x v="0"/>
    <s v="Wed Sep 03, 1980 10:20 UTC"/>
    <s v="1980-09-03"/>
    <s v="10:20:00"/>
    <x v="5"/>
    <x v="44"/>
    <s v="Soyuz U | Cosmos 1209"/>
    <x v="122"/>
    <x v="4278"/>
    <x v="1"/>
    <n v="20"/>
    <n v="1660"/>
    <x v="0"/>
  </r>
  <r>
    <x v="55"/>
    <x v="125"/>
    <x v="0"/>
    <s v="Tue Aug 26, 1980 15:30 UTC"/>
    <s v="1980-08-26"/>
    <s v="15:30:00"/>
    <x v="6"/>
    <x v="44"/>
    <s v="Soyuz U | Cosmos 1208"/>
    <x v="122"/>
    <x v="4279"/>
    <x v="1"/>
    <n v="20"/>
    <n v="1660"/>
    <x v="0"/>
  </r>
  <r>
    <x v="55"/>
    <x v="125"/>
    <x v="0"/>
    <s v="Fri Aug 22, 1980 10:00 UTC"/>
    <s v="1980-08-22"/>
    <s v="10:00:00"/>
    <x v="6"/>
    <x v="44"/>
    <s v="Soyuz U | Cosmos 1207"/>
    <x v="122"/>
    <x v="4280"/>
    <x v="1"/>
    <n v="20"/>
    <n v="1660"/>
    <x v="0"/>
  </r>
  <r>
    <x v="55"/>
    <x v="30"/>
    <x v="0"/>
    <s v="Fri Aug 15, 1980 05:34 UTC"/>
    <s v="1980-08-15"/>
    <s v="05:34:00"/>
    <x v="6"/>
    <x v="44"/>
    <s v="Vostok-2M | Cosmos 1206"/>
    <x v="267"/>
    <x v="4281"/>
    <x v="1"/>
    <m/>
    <n v="0"/>
    <x v="0"/>
  </r>
  <r>
    <x v="55"/>
    <x v="30"/>
    <x v="0"/>
    <s v="Tue Aug 12, 1980 11:50 UTC"/>
    <s v="1980-08-12"/>
    <s v="11:50:00"/>
    <x v="6"/>
    <x v="44"/>
    <s v="Soyuz U | Cosmos 1205"/>
    <x v="122"/>
    <x v="4282"/>
    <x v="1"/>
    <n v="20"/>
    <n v="1660"/>
    <x v="0"/>
  </r>
  <r>
    <x v="55"/>
    <x v="109"/>
    <x v="0"/>
    <s v="Thu Jul 31, 1980 10:20 UTC"/>
    <s v="1980-07-31"/>
    <s v="10:20:00"/>
    <x v="7"/>
    <x v="44"/>
    <s v="Cosmos-3M | Cosmos 1204"/>
    <x v="161"/>
    <x v="4283"/>
    <x v="1"/>
    <m/>
    <n v="0"/>
    <x v="0"/>
  </r>
  <r>
    <x v="55"/>
    <x v="30"/>
    <x v="0"/>
    <s v="Thu Jul 31, 1980 07:45 UTC"/>
    <s v="1980-07-31"/>
    <s v="07:45:00"/>
    <x v="7"/>
    <x v="44"/>
    <s v="Soyuz U | Cosmos 1203"/>
    <x v="122"/>
    <x v="4284"/>
    <x v="1"/>
    <n v="20"/>
    <n v="1660"/>
    <x v="0"/>
  </r>
  <r>
    <x v="55"/>
    <x v="30"/>
    <x v="0"/>
    <s v="Thu Jul 24, 1980 12:40 UTC"/>
    <s v="1980-07-24"/>
    <s v="12:40:00"/>
    <x v="7"/>
    <x v="44"/>
    <s v="Soyuz U | Cosmos 1202"/>
    <x v="122"/>
    <x v="4285"/>
    <x v="1"/>
    <n v="20"/>
    <n v="1660"/>
    <x v="0"/>
  </r>
  <r>
    <x v="55"/>
    <x v="71"/>
    <x v="8"/>
    <s v="Wed Jul 23, 1980 18:33 UTC"/>
    <s v="1980-07-23"/>
    <s v="18:33:00"/>
    <x v="7"/>
    <x v="44"/>
    <s v="Soyuz U | Soyuz 37"/>
    <x v="122"/>
    <x v="4286"/>
    <x v="1"/>
    <n v="20"/>
    <n v="1660"/>
    <x v="0"/>
  </r>
  <r>
    <x v="55"/>
    <x v="30"/>
    <x v="0"/>
    <s v="Fri Jul 18, 1980 10:37 UTC"/>
    <s v="1980-07-18"/>
    <s v="10:37:00"/>
    <x v="7"/>
    <x v="44"/>
    <s v="Molniya-M /Block ML | Molniya-3 nÂ°86"/>
    <x v="184"/>
    <x v="4287"/>
    <x v="1"/>
    <m/>
    <n v="0"/>
    <x v="0"/>
  </r>
  <r>
    <x v="12"/>
    <x v="119"/>
    <x v="7"/>
    <s v="Fri Jul 18, 1980 02:33 UTC"/>
    <s v="1980-07-18"/>
    <s v="02:33:00"/>
    <x v="7"/>
    <x v="44"/>
    <s v="SLV-3 | Rohini RS-1"/>
    <x v="300"/>
    <x v="4288"/>
    <x v="1"/>
    <m/>
    <n v="0"/>
    <x v="0"/>
  </r>
  <r>
    <x v="55"/>
    <x v="30"/>
    <x v="0"/>
    <s v="Tue Jul 15, 1980 07:30 UTC"/>
    <s v="1980-07-15"/>
    <s v="07:30:00"/>
    <x v="7"/>
    <x v="44"/>
    <s v="Soyuz U | Cosmos 1201"/>
    <x v="122"/>
    <x v="4289"/>
    <x v="1"/>
    <n v="20"/>
    <n v="1660"/>
    <x v="0"/>
  </r>
  <r>
    <x v="54"/>
    <x v="132"/>
    <x v="1"/>
    <s v="Tue Jul 15, 1980 02:22 UTC"/>
    <s v="1980-07-15"/>
    <s v="02:22:00"/>
    <x v="7"/>
    <x v="44"/>
    <s v="Thor-LV2F Star-ISS | DMSP-5D-F5"/>
    <x v="309"/>
    <x v="4290"/>
    <x v="1"/>
    <m/>
    <n v="0"/>
    <x v="2"/>
  </r>
  <r>
    <x v="55"/>
    <x v="121"/>
    <x v="8"/>
    <s v="Mon Jul 14, 1980 22:35 UTC"/>
    <s v="1980-07-14"/>
    <s v="22:35:00"/>
    <x v="7"/>
    <x v="44"/>
    <s v="Proton-K/Block-DM | Ekran 5"/>
    <x v="243"/>
    <x v="4291"/>
    <x v="1"/>
    <m/>
    <n v="0"/>
    <x v="0"/>
  </r>
  <r>
    <x v="55"/>
    <x v="125"/>
    <x v="0"/>
    <s v="Wed Jul 09, 1980 12:40 UTC"/>
    <s v="1980-07-09"/>
    <s v="12:40:00"/>
    <x v="7"/>
    <x v="44"/>
    <s v="Soyuz U | Cosmos 1200"/>
    <x v="122"/>
    <x v="4292"/>
    <x v="1"/>
    <n v="20"/>
    <n v="1660"/>
    <x v="0"/>
  </r>
  <r>
    <x v="55"/>
    <x v="124"/>
    <x v="0"/>
    <s v="Wed Jul 09, 1980 00:42 UTC"/>
    <s v="1980-07-09"/>
    <s v="00:42:00"/>
    <x v="7"/>
    <x v="44"/>
    <s v="Cosmos-3M | Cosmos 1192 to 1199"/>
    <x v="161"/>
    <x v="4293"/>
    <x v="1"/>
    <m/>
    <n v="0"/>
    <x v="0"/>
  </r>
  <r>
    <x v="55"/>
    <x v="125"/>
    <x v="0"/>
    <s v="Wed Jul 02, 1980 00:53 UTC"/>
    <s v="1980-07-02"/>
    <s v="00:53:00"/>
    <x v="7"/>
    <x v="44"/>
    <s v="Molniya-M /Block 2BL | Cosmos 1191"/>
    <x v="159"/>
    <x v="4294"/>
    <x v="1"/>
    <m/>
    <n v="0"/>
    <x v="0"/>
  </r>
  <r>
    <x v="55"/>
    <x v="124"/>
    <x v="0"/>
    <s v="Tue Jul 01, 1980 07:12 UTC"/>
    <s v="1980-07-01"/>
    <s v="07:12:00"/>
    <x v="7"/>
    <x v="44"/>
    <s v="Cosmos-3M | Cosmos 1190"/>
    <x v="161"/>
    <x v="4295"/>
    <x v="1"/>
    <m/>
    <n v="0"/>
    <x v="0"/>
  </r>
  <r>
    <x v="55"/>
    <x v="71"/>
    <x v="8"/>
    <s v="Sun Jun 29, 1980 04:40 UTC"/>
    <s v="1980-06-29"/>
    <s v="04:40:00"/>
    <x v="8"/>
    <x v="44"/>
    <s v="Soyuz U | Progress 10"/>
    <x v="122"/>
    <x v="4296"/>
    <x v="1"/>
    <n v="20"/>
    <n v="1660"/>
    <x v="0"/>
  </r>
  <r>
    <x v="55"/>
    <x v="125"/>
    <x v="0"/>
    <s v="Thu Jun 26, 1980 12:20 UTC"/>
    <s v="1980-06-26"/>
    <s v="12:20:00"/>
    <x v="8"/>
    <x v="44"/>
    <s v="Soyuz U | Cosmos 1189"/>
    <x v="122"/>
    <x v="4297"/>
    <x v="1"/>
    <n v="20"/>
    <n v="1660"/>
    <x v="0"/>
  </r>
  <r>
    <x v="55"/>
    <x v="125"/>
    <x v="0"/>
    <s v="Sat Jun 21, 1980 18:34 UTC"/>
    <s v="1980-06-21"/>
    <s v="18:34:00"/>
    <x v="8"/>
    <x v="44"/>
    <s v="Molniya-M /Block ML | Molniya-1 nÂ°85"/>
    <x v="184"/>
    <x v="4298"/>
    <x v="1"/>
    <m/>
    <n v="0"/>
    <x v="0"/>
  </r>
  <r>
    <x v="53"/>
    <x v="5"/>
    <x v="1"/>
    <s v="Wed Jun 18, 1980 18:30 UTC"/>
    <s v="1980-06-18"/>
    <s v="18:30:00"/>
    <x v="8"/>
    <x v="44"/>
    <s v="Titan IIID | KH9-16"/>
    <x v="301"/>
    <x v="4299"/>
    <x v="1"/>
    <m/>
    <n v="0"/>
    <x v="0"/>
  </r>
  <r>
    <x v="55"/>
    <x v="22"/>
    <x v="8"/>
    <s v="Wed Jun 18, 1980 06:14 UTC"/>
    <s v="1980-06-18"/>
    <s v="06:14:00"/>
    <x v="8"/>
    <x v="44"/>
    <s v="Vostok-2M | Meteor-Priroda nÂ°4"/>
    <x v="267"/>
    <x v="4300"/>
    <x v="1"/>
    <m/>
    <n v="0"/>
    <x v="0"/>
  </r>
  <r>
    <x v="55"/>
    <x v="30"/>
    <x v="0"/>
    <s v="Sat Jun 14, 1980 20:51 UTC"/>
    <s v="1980-06-14"/>
    <s v="20:51:00"/>
    <x v="8"/>
    <x v="44"/>
    <s v="Molniya-M /Block 2BL | Cosmos 1188"/>
    <x v="159"/>
    <x v="4301"/>
    <x v="1"/>
    <m/>
    <n v="0"/>
    <x v="0"/>
  </r>
  <r>
    <x v="55"/>
    <x v="45"/>
    <x v="8"/>
    <s v="Sat Jun 14, 1980 00:49 UTC"/>
    <s v="1980-06-14"/>
    <s v="00:49:00"/>
    <x v="8"/>
    <x v="44"/>
    <s v="Proton-K/Block-DM | Gorizont 4"/>
    <x v="243"/>
    <x v="4302"/>
    <x v="1"/>
    <m/>
    <n v="0"/>
    <x v="0"/>
  </r>
  <r>
    <x v="55"/>
    <x v="125"/>
    <x v="0"/>
    <s v="Thu Jun 12, 1980 12:30 UTC"/>
    <s v="1980-06-12"/>
    <s v="12:30:00"/>
    <x v="8"/>
    <x v="44"/>
    <s v="Soyuz U | Cosmos 1187"/>
    <x v="122"/>
    <x v="4303"/>
    <x v="1"/>
    <n v="20"/>
    <n v="1660"/>
    <x v="0"/>
  </r>
  <r>
    <x v="55"/>
    <x v="90"/>
    <x v="0"/>
    <s v="Fri Jun 06, 1980 11:00 UTC"/>
    <s v="1980-06-06"/>
    <s v="11:00:00"/>
    <x v="8"/>
    <x v="44"/>
    <s v="Cosmos-3M | Cosmos 1186"/>
    <x v="161"/>
    <x v="4304"/>
    <x v="1"/>
    <m/>
    <n v="0"/>
    <x v="0"/>
  </r>
  <r>
    <x v="55"/>
    <x v="125"/>
    <x v="0"/>
    <s v="Fri Jun 06, 1980 07:00 UTC"/>
    <s v="1980-06-06"/>
    <s v="07:00:00"/>
    <x v="8"/>
    <x v="44"/>
    <s v="Soyuz U | Cosmos 1185"/>
    <x v="122"/>
    <x v="4305"/>
    <x v="1"/>
    <n v="20"/>
    <n v="1660"/>
    <x v="0"/>
  </r>
  <r>
    <x v="55"/>
    <x v="71"/>
    <x v="8"/>
    <s v="Thu Jun 05, 1980 14:19 UTC"/>
    <s v="1980-06-05"/>
    <s v="14:19:00"/>
    <x v="8"/>
    <x v="44"/>
    <s v="Soyuz U | Soyuz T-2"/>
    <x v="122"/>
    <x v="4306"/>
    <x v="1"/>
    <n v="20"/>
    <n v="1660"/>
    <x v="0"/>
  </r>
  <r>
    <x v="55"/>
    <x v="30"/>
    <x v="0"/>
    <s v="Wed Jun 04, 1980 07:34 UTC"/>
    <s v="1980-06-04"/>
    <s v="07:34:00"/>
    <x v="8"/>
    <x v="44"/>
    <s v="Vostok-2M | Cosmos 1184"/>
    <x v="267"/>
    <x v="4307"/>
    <x v="1"/>
    <m/>
    <n v="0"/>
    <x v="0"/>
  </r>
  <r>
    <x v="52"/>
    <x v="115"/>
    <x v="1"/>
    <s v="Thu May 29, 1980 10:53 UTC"/>
    <s v="1980-05-29"/>
    <s v="10:53:00"/>
    <x v="9"/>
    <x v="44"/>
    <s v="Atlas-E/F Star-37S-ISS | NOAA-B"/>
    <x v="253"/>
    <x v="4308"/>
    <x v="1"/>
    <m/>
    <n v="0"/>
    <x v="2"/>
  </r>
  <r>
    <x v="55"/>
    <x v="125"/>
    <x v="0"/>
    <s v="Wed May 28, 1980 12:00 UTC"/>
    <s v="1980-05-28"/>
    <s v="12:00:00"/>
    <x v="9"/>
    <x v="44"/>
    <s v="Soyuz U | Cosmos 1183"/>
    <x v="122"/>
    <x v="4309"/>
    <x v="1"/>
    <n v="20"/>
    <n v="1660"/>
    <x v="0"/>
  </r>
  <r>
    <x v="55"/>
    <x v="22"/>
    <x v="8"/>
    <s v="Mon May 26, 1980 18:20 UTC"/>
    <s v="1980-05-26"/>
    <s v="18:20:00"/>
    <x v="9"/>
    <x v="44"/>
    <s v="Soyuz U | Soyuz 36"/>
    <x v="122"/>
    <x v="4310"/>
    <x v="1"/>
    <n v="20"/>
    <n v="1660"/>
    <x v="0"/>
  </r>
  <r>
    <x v="32"/>
    <x v="126"/>
    <x v="11"/>
    <s v="Fri May 23, 1980 14:29 UTC"/>
    <s v="1980-05-23"/>
    <s v="14:29:00"/>
    <x v="9"/>
    <x v="44"/>
    <s v="Ariane 1 | CAT-2, Amsat P3A &amp; Firewheel"/>
    <x v="291"/>
    <x v="4311"/>
    <x v="1"/>
    <m/>
    <n v="0"/>
    <x v="2"/>
  </r>
  <r>
    <x v="55"/>
    <x v="30"/>
    <x v="0"/>
    <s v="Fri May 23, 1980 07:10 UTC"/>
    <s v="1980-05-23"/>
    <s v="07:10:00"/>
    <x v="9"/>
    <x v="44"/>
    <s v="Soyuz U | Cosmos 1182"/>
    <x v="122"/>
    <x v="4312"/>
    <x v="1"/>
    <n v="20"/>
    <n v="1660"/>
    <x v="0"/>
  </r>
  <r>
    <x v="55"/>
    <x v="124"/>
    <x v="0"/>
    <s v="Tue May 20, 1980 09:21 UTC"/>
    <s v="1980-05-20"/>
    <s v="09:21:00"/>
    <x v="9"/>
    <x v="44"/>
    <s v="Cosmos-3M | Cosmos 1181"/>
    <x v="161"/>
    <x v="4313"/>
    <x v="1"/>
    <m/>
    <n v="0"/>
    <x v="0"/>
  </r>
  <r>
    <x v="55"/>
    <x v="30"/>
    <x v="0"/>
    <s v="Thu May 15, 1980 05:35 UTC"/>
    <s v="1980-05-15"/>
    <s v="05:35:00"/>
    <x v="9"/>
    <x v="44"/>
    <s v="Soyuz U | Cosmos 1180"/>
    <x v="122"/>
    <x v="4314"/>
    <x v="1"/>
    <n v="20"/>
    <n v="1660"/>
    <x v="0"/>
  </r>
  <r>
    <x v="55"/>
    <x v="90"/>
    <x v="0"/>
    <s v="Wed May 14, 1980 13:00 UTC"/>
    <s v="1980-05-14"/>
    <s v="13:00:00"/>
    <x v="9"/>
    <x v="44"/>
    <s v="Cosmos-3M | Cosmos 1179"/>
    <x v="161"/>
    <x v="4315"/>
    <x v="1"/>
    <m/>
    <n v="0"/>
    <x v="0"/>
  </r>
  <r>
    <x v="55"/>
    <x v="125"/>
    <x v="0"/>
    <s v="Wed May 07, 1980 13:00 UTC"/>
    <s v="1980-05-07"/>
    <s v="13:00:00"/>
    <x v="9"/>
    <x v="44"/>
    <s v="Soyuz U | Cosmos 1178"/>
    <x v="122"/>
    <x v="4316"/>
    <x v="1"/>
    <n v="20"/>
    <n v="1660"/>
    <x v="0"/>
  </r>
  <r>
    <x v="55"/>
    <x v="30"/>
    <x v="0"/>
    <s v="Tue Apr 29, 1980 13:30 UTC"/>
    <s v="1980-04-29"/>
    <s v="13:30:00"/>
    <x v="10"/>
    <x v="44"/>
    <s v="Soyuz U | Cosmos 1177"/>
    <x v="122"/>
    <x v="4317"/>
    <x v="1"/>
    <n v="20"/>
    <n v="1660"/>
    <x v="0"/>
  </r>
  <r>
    <x v="55"/>
    <x v="96"/>
    <x v="8"/>
    <s v="Tue Apr 29, 1980 11:40 UTC"/>
    <s v="1980-04-29"/>
    <s v="11:40:00"/>
    <x v="10"/>
    <x v="44"/>
    <s v="Tsyklon-2 | Cosmos 1176"/>
    <x v="179"/>
    <x v="4318"/>
    <x v="1"/>
    <m/>
    <n v="0"/>
    <x v="0"/>
  </r>
  <r>
    <x v="55"/>
    <x v="71"/>
    <x v="8"/>
    <s v="Sun Apr 27, 1980 06:24 UTC"/>
    <s v="1980-04-27"/>
    <s v="06:24:00"/>
    <x v="10"/>
    <x v="44"/>
    <s v="Soyuz U | Progress 9"/>
    <x v="122"/>
    <x v="4319"/>
    <x v="1"/>
    <n v="20"/>
    <n v="1660"/>
    <x v="0"/>
  </r>
  <r>
    <x v="52"/>
    <x v="52"/>
    <x v="1"/>
    <s v="Sat Apr 26, 1980 10:00 UTC"/>
    <s v="1980-04-26"/>
    <s v="10:00:00"/>
    <x v="10"/>
    <x v="44"/>
    <s v="Atlas-E/F SGS-1 | GPS-6"/>
    <x v="304"/>
    <x v="4320"/>
    <x v="1"/>
    <m/>
    <n v="0"/>
    <x v="0"/>
  </r>
  <r>
    <x v="55"/>
    <x v="125"/>
    <x v="0"/>
    <s v="Fri Apr 18, 1980 17:31 UTC"/>
    <s v="1980-04-18"/>
    <s v="17:31:00"/>
    <x v="10"/>
    <x v="44"/>
    <s v="Molniya-M /Block ML | Cosmos 1175"/>
    <x v="184"/>
    <x v="4321"/>
    <x v="1"/>
    <m/>
    <n v="0"/>
    <x v="1"/>
  </r>
  <r>
    <x v="55"/>
    <x v="96"/>
    <x v="8"/>
    <s v="Fri Apr 18, 1980 00:51 UTC"/>
    <s v="1980-04-18"/>
    <s v="00:51:00"/>
    <x v="10"/>
    <x v="44"/>
    <s v="Tsyklon-2 | Cosmos 1174"/>
    <x v="179"/>
    <x v="4322"/>
    <x v="1"/>
    <m/>
    <n v="0"/>
    <x v="0"/>
  </r>
  <r>
    <x v="55"/>
    <x v="71"/>
    <x v="8"/>
    <s v="Thu Apr 17, 1980 08:30 UTC"/>
    <s v="1980-04-17"/>
    <s v="08:30:00"/>
    <x v="10"/>
    <x v="44"/>
    <s v="Soyuz U | Cosmos 1173"/>
    <x v="122"/>
    <x v="4323"/>
    <x v="1"/>
    <n v="20"/>
    <n v="1660"/>
    <x v="0"/>
  </r>
  <r>
    <x v="55"/>
    <x v="125"/>
    <x v="0"/>
    <s v="Sat Apr 12, 1980 20:17 UTC"/>
    <s v="1980-04-12"/>
    <s v="20:17:00"/>
    <x v="10"/>
    <x v="44"/>
    <s v="Molniya-M /Block 2BL | Cosmos 1172"/>
    <x v="159"/>
    <x v="4324"/>
    <x v="1"/>
    <m/>
    <n v="0"/>
    <x v="0"/>
  </r>
  <r>
    <x v="55"/>
    <x v="22"/>
    <x v="8"/>
    <s v="Wed Apr 09, 1980 13:38 UTC"/>
    <s v="1980-04-09"/>
    <s v="13:38:00"/>
    <x v="10"/>
    <x v="44"/>
    <s v="Soyuz U | Soyuz 35"/>
    <x v="122"/>
    <x v="4325"/>
    <x v="1"/>
    <n v="20"/>
    <n v="1660"/>
    <x v="0"/>
  </r>
  <r>
    <x v="55"/>
    <x v="124"/>
    <x v="0"/>
    <s v="Thu Apr 03, 1980 07:40 UTC"/>
    <s v="1980-04-03"/>
    <s v="07:40:00"/>
    <x v="10"/>
    <x v="44"/>
    <s v="Cosmos-3M | Cosmos 1171"/>
    <x v="161"/>
    <x v="4326"/>
    <x v="1"/>
    <m/>
    <n v="0"/>
    <x v="0"/>
  </r>
  <r>
    <x v="55"/>
    <x v="71"/>
    <x v="8"/>
    <s v="Tue Apr 01, 1980 08:00 UTC"/>
    <s v="1980-04-01"/>
    <s v="08:00:00"/>
    <x v="10"/>
    <x v="44"/>
    <s v="Soyuz U | Cosmos 1170"/>
    <x v="122"/>
    <x v="4327"/>
    <x v="1"/>
    <n v="20"/>
    <n v="1660"/>
    <x v="0"/>
  </r>
  <r>
    <x v="55"/>
    <x v="22"/>
    <x v="8"/>
    <s v="Thu Mar 27, 1980 18:53 UTC"/>
    <s v="1980-03-27"/>
    <s v="18:53:00"/>
    <x v="11"/>
    <x v="44"/>
    <s v="Soyuz U | Progress 8"/>
    <x v="122"/>
    <x v="4328"/>
    <x v="1"/>
    <n v="20"/>
    <n v="1660"/>
    <x v="0"/>
  </r>
  <r>
    <x v="55"/>
    <x v="90"/>
    <x v="0"/>
    <s v="Thu Mar 27, 1980 07:30 UTC"/>
    <s v="1980-03-27"/>
    <s v="07:30:00"/>
    <x v="11"/>
    <x v="44"/>
    <s v="Cosmos-3M | Cosmos 1169"/>
    <x v="161"/>
    <x v="4329"/>
    <x v="1"/>
    <m/>
    <n v="0"/>
    <x v="0"/>
  </r>
  <r>
    <x v="55"/>
    <x v="90"/>
    <x v="0"/>
    <s v="Mon Mar 17, 1980 21:37 UTC"/>
    <s v="1980-03-17"/>
    <s v="21:37:00"/>
    <x v="11"/>
    <x v="44"/>
    <s v="Cosmos-3M | Cosmos 1168"/>
    <x v="161"/>
    <x v="4330"/>
    <x v="1"/>
    <m/>
    <n v="0"/>
    <x v="0"/>
  </r>
  <r>
    <x v="55"/>
    <x v="96"/>
    <x v="8"/>
    <s v="Fri Mar 14, 1980 10:40 UTC"/>
    <s v="1980-03-14"/>
    <s v="10:40:00"/>
    <x v="11"/>
    <x v="44"/>
    <s v="Tsyklon-2 | Cosmos 1167"/>
    <x v="179"/>
    <x v="4331"/>
    <x v="1"/>
    <m/>
    <n v="0"/>
    <x v="0"/>
  </r>
  <r>
    <x v="55"/>
    <x v="0"/>
    <x v="0"/>
    <s v="Tue Mar 04, 1980 10:30 UTC"/>
    <s v="1980-03-04"/>
    <s v="10:30:00"/>
    <x v="11"/>
    <x v="44"/>
    <s v="Soyuz U | Cosmos 1166"/>
    <x v="122"/>
    <x v="4332"/>
    <x v="1"/>
    <n v="20"/>
    <n v="1660"/>
    <x v="0"/>
  </r>
  <r>
    <x v="52"/>
    <x v="115"/>
    <x v="1"/>
    <s v="Mon Mar 03, 1980 09:27 UTC"/>
    <s v="1980-03-03"/>
    <s v="09:27:00"/>
    <x v="11"/>
    <x v="44"/>
    <s v="Atlas-E/F MSD | NOSS-3"/>
    <x v="308"/>
    <x v="4333"/>
    <x v="1"/>
    <m/>
    <n v="0"/>
    <x v="0"/>
  </r>
  <r>
    <x v="8"/>
    <x v="12"/>
    <x v="6"/>
    <s v="Fri Feb 22, 1980 08:35 UTC"/>
    <s v="1980-02-22"/>
    <s v="08:35:00"/>
    <x v="0"/>
    <x v="44"/>
    <s v="N-I Star-37E | Ayame 2"/>
    <x v="310"/>
    <x v="4334"/>
    <x v="1"/>
    <m/>
    <n v="0"/>
    <x v="0"/>
  </r>
  <r>
    <x v="55"/>
    <x v="0"/>
    <x v="0"/>
    <s v="Thu Feb 21, 1980 12:00 UTC"/>
    <s v="1980-02-21"/>
    <s v="12:00:00"/>
    <x v="0"/>
    <x v="44"/>
    <s v="Soyuz U | Cosmos 1165"/>
    <x v="122"/>
    <x v="4335"/>
    <x v="1"/>
    <n v="20"/>
    <n v="1660"/>
    <x v="0"/>
  </r>
  <r>
    <x v="55"/>
    <x v="45"/>
    <x v="8"/>
    <s v="Wed Feb 20, 1980 08:05 UTC"/>
    <s v="1980-02-20"/>
    <s v="08:05:00"/>
    <x v="0"/>
    <x v="44"/>
    <s v="Proton-K/Block-DM | Raduga 6"/>
    <x v="243"/>
    <x v="4336"/>
    <x v="1"/>
    <m/>
    <n v="0"/>
    <x v="0"/>
  </r>
  <r>
    <x v="45"/>
    <x v="54"/>
    <x v="6"/>
    <s v="Sun Feb 17, 1980 00:40 UTC"/>
    <s v="1980-02-17"/>
    <s v="00:40:00"/>
    <x v="0"/>
    <x v="44"/>
    <s v="Mu-III S | Tansei 4"/>
    <x v="298"/>
    <x v="4337"/>
    <x v="1"/>
    <m/>
    <n v="0"/>
    <x v="0"/>
  </r>
  <r>
    <x v="54"/>
    <x v="91"/>
    <x v="1"/>
    <s v="Thu Feb 14, 1980 15:57 UTC"/>
    <s v="1980-02-14"/>
    <s v="15:57:00"/>
    <x v="0"/>
    <x v="44"/>
    <s v="Delta 3910 | Solar Maximum Mission"/>
    <x v="284"/>
    <x v="4338"/>
    <x v="1"/>
    <m/>
    <n v="0"/>
    <x v="0"/>
  </r>
  <r>
    <x v="55"/>
    <x v="0"/>
    <x v="0"/>
    <s v="Tue Feb 12, 1980 00:52 UTC"/>
    <s v="1980-02-12"/>
    <s v="00:52:00"/>
    <x v="0"/>
    <x v="44"/>
    <s v="Molniya-M /Block 2BL | Cosmos 1164"/>
    <x v="159"/>
    <x v="4339"/>
    <x v="1"/>
    <m/>
    <n v="0"/>
    <x v="1"/>
  </r>
  <r>
    <x v="55"/>
    <x v="124"/>
    <x v="0"/>
    <s v="Mon Feb 11, 1980 23:32 UTC"/>
    <s v="1980-02-11"/>
    <s v="23:32:00"/>
    <x v="0"/>
    <x v="44"/>
    <s v="Cosmos-3M | Cosmos 1156 to 1163"/>
    <x v="161"/>
    <x v="4340"/>
    <x v="1"/>
    <m/>
    <n v="0"/>
    <x v="0"/>
  </r>
  <r>
    <x v="52"/>
    <x v="52"/>
    <x v="1"/>
    <s v="Sat Feb 09, 1980 23:08 UTC"/>
    <s v="1980-02-09"/>
    <s v="23:08:00"/>
    <x v="0"/>
    <x v="44"/>
    <s v="Atlas-E/F SGS-1 | GPS-5"/>
    <x v="304"/>
    <x v="4341"/>
    <x v="1"/>
    <m/>
    <n v="0"/>
    <x v="0"/>
  </r>
  <r>
    <x v="53"/>
    <x v="5"/>
    <x v="1"/>
    <s v="Thu Feb 07, 1980 21:10 UTC"/>
    <s v="1980-02-07"/>
    <s v="21:10:00"/>
    <x v="0"/>
    <x v="44"/>
    <s v="Titan IIID | KH-11 3"/>
    <x v="301"/>
    <x v="4342"/>
    <x v="1"/>
    <m/>
    <n v="0"/>
    <x v="0"/>
  </r>
  <r>
    <x v="55"/>
    <x v="0"/>
    <x v="0"/>
    <s v="Thu Feb 07, 1980 11:02 UTC"/>
    <s v="1980-02-07"/>
    <s v="11:02:00"/>
    <x v="0"/>
    <x v="44"/>
    <s v="Soyuz U | Cosmos 1155"/>
    <x v="122"/>
    <x v="4343"/>
    <x v="1"/>
    <n v="20"/>
    <n v="1660"/>
    <x v="0"/>
  </r>
  <r>
    <x v="55"/>
    <x v="0"/>
    <x v="0"/>
    <s v="Wed Jan 30, 1980 12:51 UTC"/>
    <s v="1980-01-30"/>
    <s v="12:51:00"/>
    <x v="1"/>
    <x v="44"/>
    <s v="Vostok-2M | Cosmos 1154"/>
    <x v="267"/>
    <x v="4344"/>
    <x v="1"/>
    <m/>
    <n v="0"/>
    <x v="0"/>
  </r>
  <r>
    <x v="55"/>
    <x v="124"/>
    <x v="0"/>
    <s v="Fri Jan 25, 1980 20:36 UTC"/>
    <s v="1980-01-25"/>
    <s v="20:36:00"/>
    <x v="1"/>
    <x v="44"/>
    <s v="Cosmos-3M | Cosmos 1153"/>
    <x v="161"/>
    <x v="4345"/>
    <x v="1"/>
    <m/>
    <n v="0"/>
    <x v="0"/>
  </r>
  <r>
    <x v="55"/>
    <x v="30"/>
    <x v="0"/>
    <s v="Thu Jan 24, 1980 15:45 UTC"/>
    <s v="1980-01-24"/>
    <s v="15:45:00"/>
    <x v="1"/>
    <x v="44"/>
    <s v="Soyuz U | Cosmos 1152"/>
    <x v="122"/>
    <x v="4346"/>
    <x v="1"/>
    <n v="20"/>
    <n v="1660"/>
    <x v="0"/>
  </r>
  <r>
    <x v="55"/>
    <x v="108"/>
    <x v="0"/>
    <s v="Wed Jan 23, 1980 07:00 UTC"/>
    <s v="1980-01-23"/>
    <s v="07:00:00"/>
    <x v="1"/>
    <x v="44"/>
    <s v="Tsyklon-3 | Cosmos 1151"/>
    <x v="170"/>
    <x v="4347"/>
    <x v="1"/>
    <m/>
    <n v="0"/>
    <x v="0"/>
  </r>
  <r>
    <x v="52"/>
    <x v="103"/>
    <x v="1"/>
    <s v="Fri Jan 18, 1980 01:26 UTC"/>
    <s v="1980-01-18"/>
    <s v="01:26:00"/>
    <x v="1"/>
    <x v="44"/>
    <s v="Atlas-SLV3D Centaur-D1AR | FLTSATCOM-3"/>
    <x v="299"/>
    <x v="4348"/>
    <x v="1"/>
    <m/>
    <n v="0"/>
    <x v="0"/>
  </r>
  <r>
    <x v="55"/>
    <x v="124"/>
    <x v="0"/>
    <s v="Mon Jan 14, 1980 19:49 UTC"/>
    <s v="1980-01-14"/>
    <s v="19:49:00"/>
    <x v="1"/>
    <x v="44"/>
    <s v="Cosmos-3M | Cosmos 1150"/>
    <x v="161"/>
    <x v="4349"/>
    <x v="1"/>
    <m/>
    <n v="0"/>
    <x v="0"/>
  </r>
  <r>
    <x v="55"/>
    <x v="125"/>
    <x v="0"/>
    <s v="Fri Jan 11, 1980 12:28 UTC"/>
    <s v="1980-01-11"/>
    <s v="12:28:00"/>
    <x v="1"/>
    <x v="44"/>
    <s v="Molniya-M /Block ML | Molniya-1 nÂ°83"/>
    <x v="184"/>
    <x v="4350"/>
    <x v="1"/>
    <m/>
    <n v="0"/>
    <x v="0"/>
  </r>
  <r>
    <x v="55"/>
    <x v="30"/>
    <x v="0"/>
    <s v="Wed Jan 09, 1980 12:15 UTC"/>
    <s v="1980-01-09"/>
    <s v="12:15:00"/>
    <x v="1"/>
    <x v="44"/>
    <s v="Soyuz U | Cosmos 1149"/>
    <x v="122"/>
    <x v="4351"/>
    <x v="1"/>
    <n v="20"/>
    <n v="1660"/>
    <x v="0"/>
  </r>
  <r>
    <x v="55"/>
    <x v="30"/>
    <x v="0"/>
    <s v="Fri Dec 28, 1979 13:00 UTC"/>
    <s v="1979-12-28"/>
    <s v="13:00:00"/>
    <x v="2"/>
    <x v="45"/>
    <s v="Soyuz U | Cosmos 1148"/>
    <x v="122"/>
    <x v="4352"/>
    <x v="1"/>
    <n v="20"/>
    <n v="1660"/>
    <x v="0"/>
  </r>
  <r>
    <x v="55"/>
    <x v="121"/>
    <x v="8"/>
    <s v="Fri Dec 28, 1979 11:51 UTC"/>
    <s v="1979-12-28"/>
    <s v="11:51:00"/>
    <x v="2"/>
    <x v="45"/>
    <s v="Proton-K/Block-DM | Gorizont 3"/>
    <x v="243"/>
    <x v="4353"/>
    <x v="1"/>
    <m/>
    <n v="0"/>
    <x v="0"/>
  </r>
  <r>
    <x v="32"/>
    <x v="126"/>
    <x v="11"/>
    <s v="Mon Dec 24, 1979 17:14 UTC"/>
    <s v="1979-12-24"/>
    <s v="17:14:00"/>
    <x v="2"/>
    <x v="45"/>
    <s v="Ariane 1 | CAT-1"/>
    <x v="291"/>
    <x v="4354"/>
    <x v="1"/>
    <m/>
    <n v="0"/>
    <x v="0"/>
  </r>
  <r>
    <x v="55"/>
    <x v="71"/>
    <x v="8"/>
    <s v="Sun Dec 16, 1979 12:29 UTC"/>
    <s v="1979-12-16"/>
    <s v="12:29:00"/>
    <x v="2"/>
    <x v="45"/>
    <s v="Soyuz U | Soyuz T-1"/>
    <x v="122"/>
    <x v="4355"/>
    <x v="1"/>
    <n v="20"/>
    <n v="1660"/>
    <x v="0"/>
  </r>
  <r>
    <x v="55"/>
    <x v="30"/>
    <x v="0"/>
    <s v="Wed Dec 12, 1979 12:30 UTC"/>
    <s v="1979-12-12"/>
    <s v="12:30:00"/>
    <x v="2"/>
    <x v="45"/>
    <s v="Soyuz U | Cosmos 1147"/>
    <x v="122"/>
    <x v="4356"/>
    <x v="1"/>
    <n v="20"/>
    <n v="1660"/>
    <x v="0"/>
  </r>
  <r>
    <x v="54"/>
    <x v="91"/>
    <x v="1"/>
    <s v="Fri Dec 07, 1979 01:35 UTC"/>
    <s v="1979-12-07"/>
    <s v="01:35:00"/>
    <x v="2"/>
    <x v="45"/>
    <s v="Delta 3914 | Satcom-3"/>
    <x v="288"/>
    <x v="4357"/>
    <x v="1"/>
    <m/>
    <n v="0"/>
    <x v="0"/>
  </r>
  <r>
    <x v="55"/>
    <x v="124"/>
    <x v="0"/>
    <s v="Wed Dec 05, 1979 09:00 UTC"/>
    <s v="1979-12-05"/>
    <s v="09:00:00"/>
    <x v="2"/>
    <x v="45"/>
    <s v="Cosmos-3M | Cosmos 1146"/>
    <x v="161"/>
    <x v="4358"/>
    <x v="1"/>
    <m/>
    <n v="0"/>
    <x v="0"/>
  </r>
  <r>
    <x v="55"/>
    <x v="0"/>
    <x v="0"/>
    <s v="Tue Nov 27, 1979 09:55 UTC"/>
    <s v="1979-11-27"/>
    <s v="09:55:00"/>
    <x v="3"/>
    <x v="45"/>
    <s v="Vostok-2M | Cosmos 1145"/>
    <x v="267"/>
    <x v="4359"/>
    <x v="1"/>
    <m/>
    <n v="0"/>
    <x v="0"/>
  </r>
  <r>
    <x v="53"/>
    <x v="1"/>
    <x v="1"/>
    <s v="Wed Nov 21, 1979 02:09 UTC"/>
    <s v="1979-11-21"/>
    <s v="02:09:00"/>
    <x v="3"/>
    <x v="45"/>
    <s v="Titan III(23)C | DSCS-II 13&amp;14"/>
    <x v="303"/>
    <x v="4360"/>
    <x v="1"/>
    <m/>
    <n v="0"/>
    <x v="0"/>
  </r>
  <r>
    <x v="55"/>
    <x v="30"/>
    <x v="0"/>
    <s v="Fri Nov 02, 1979 16:00 UTC"/>
    <s v="1979-11-02"/>
    <s v="16:00:00"/>
    <x v="3"/>
    <x v="45"/>
    <s v="Soyuz U | Cosmos 1144"/>
    <x v="122"/>
    <x v="4361"/>
    <x v="1"/>
    <n v="20"/>
    <n v="1660"/>
    <x v="0"/>
  </r>
  <r>
    <x v="55"/>
    <x v="124"/>
    <x v="0"/>
    <s v="Thu Nov 01, 1979 08:05 UTC"/>
    <s v="1979-11-01"/>
    <s v="08:05:00"/>
    <x v="3"/>
    <x v="45"/>
    <s v="Cosmos-3M | Intercosmos 20"/>
    <x v="161"/>
    <x v="4362"/>
    <x v="1"/>
    <m/>
    <n v="0"/>
    <x v="0"/>
  </r>
  <r>
    <x v="55"/>
    <x v="0"/>
    <x v="0"/>
    <s v="Wed Oct 31, 1979 09:25 UTC"/>
    <s v="1979-10-31"/>
    <s v="09:25:00"/>
    <x v="4"/>
    <x v="45"/>
    <s v="Vostok-2M | Meteor-2 nÂ°6"/>
    <x v="267"/>
    <x v="4363"/>
    <x v="1"/>
    <m/>
    <n v="0"/>
    <x v="0"/>
  </r>
  <r>
    <x v="54"/>
    <x v="118"/>
    <x v="1"/>
    <s v="Tue Oct 30, 1979 14:16 UTC"/>
    <s v="1979-10-30"/>
    <s v="14:16:00"/>
    <x v="4"/>
    <x v="45"/>
    <s v="Scout G1 | Explorer 61 (Magsat-A)"/>
    <x v="259"/>
    <x v="4364"/>
    <x v="1"/>
    <m/>
    <n v="0"/>
    <x v="0"/>
  </r>
  <r>
    <x v="55"/>
    <x v="0"/>
    <x v="0"/>
    <s v="Fri Oct 26, 1979 18:12 UTC"/>
    <s v="1979-10-26"/>
    <s v="18:12:00"/>
    <x v="4"/>
    <x v="45"/>
    <s v="Vostok-2M | Cosmos 1143"/>
    <x v="267"/>
    <x v="4365"/>
    <x v="1"/>
    <m/>
    <n v="0"/>
    <x v="0"/>
  </r>
  <r>
    <x v="55"/>
    <x v="30"/>
    <x v="0"/>
    <s v="Mon Oct 22, 1979 12:30 UTC"/>
    <s v="1979-10-22"/>
    <s v="12:30:00"/>
    <x v="4"/>
    <x v="45"/>
    <s v="Soyuz U | Cosmos 1142"/>
    <x v="122"/>
    <x v="4366"/>
    <x v="1"/>
    <n v="20"/>
    <n v="1660"/>
    <x v="0"/>
  </r>
  <r>
    <x v="55"/>
    <x v="125"/>
    <x v="0"/>
    <s v="Sat Oct 20, 1979 07:03 UTC"/>
    <s v="1979-10-20"/>
    <s v="07:03:00"/>
    <x v="4"/>
    <x v="45"/>
    <s v="Molniya-M /Block ML | Molniya-1 nÂ°82"/>
    <x v="184"/>
    <x v="4367"/>
    <x v="1"/>
    <m/>
    <n v="0"/>
    <x v="0"/>
  </r>
  <r>
    <x v="55"/>
    <x v="124"/>
    <x v="0"/>
    <s v="Tue Oct 16, 1979 12:17 UTC"/>
    <s v="1979-10-16"/>
    <s v="12:17:00"/>
    <x v="4"/>
    <x v="45"/>
    <s v="Cosmos-3M | Cosmos 1141"/>
    <x v="161"/>
    <x v="4368"/>
    <x v="1"/>
    <m/>
    <n v="0"/>
    <x v="0"/>
  </r>
  <r>
    <x v="55"/>
    <x v="30"/>
    <x v="0"/>
    <s v="Fri Oct 12, 1979 12:30 UTC"/>
    <s v="1979-10-12"/>
    <s v="12:30:00"/>
    <x v="4"/>
    <x v="45"/>
    <s v="Soyuz U | Zenit-6 nÂ°473"/>
    <x v="122"/>
    <x v="4369"/>
    <x v="1"/>
    <n v="20"/>
    <n v="1660"/>
    <x v="2"/>
  </r>
  <r>
    <x v="55"/>
    <x v="124"/>
    <x v="0"/>
    <s v="Thu Oct 11, 1979 16:36 UTC"/>
    <s v="1979-10-11"/>
    <s v="16:36:00"/>
    <x v="4"/>
    <x v="45"/>
    <s v="Cosmos-3M | Cosmos 1140"/>
    <x v="161"/>
    <x v="4370"/>
    <x v="1"/>
    <m/>
    <n v="0"/>
    <x v="0"/>
  </r>
  <r>
    <x v="55"/>
    <x v="125"/>
    <x v="0"/>
    <s v="Fri Oct 05, 1979 11:30 UTC"/>
    <s v="1979-10-05"/>
    <s v="11:30:00"/>
    <x v="4"/>
    <x v="45"/>
    <s v="Soyuz U | Cosmos 1139"/>
    <x v="122"/>
    <x v="4371"/>
    <x v="1"/>
    <n v="20"/>
    <n v="1660"/>
    <x v="0"/>
  </r>
  <r>
    <x v="55"/>
    <x v="121"/>
    <x v="8"/>
    <s v="Wed Oct 03, 1979 17:12 UTC"/>
    <s v="1979-10-03"/>
    <s v="17:12:00"/>
    <x v="4"/>
    <x v="45"/>
    <s v="Proton-K/Block-DM | Ekran 4"/>
    <x v="243"/>
    <x v="4372"/>
    <x v="1"/>
    <m/>
    <n v="0"/>
    <x v="0"/>
  </r>
  <r>
    <x v="53"/>
    <x v="1"/>
    <x v="1"/>
    <s v="Mon Oct 01, 1979 11:22 UTC"/>
    <s v="1979-10-01"/>
    <s v="11:22:00"/>
    <x v="4"/>
    <x v="45"/>
    <s v="Titan III(23)C | OPS-1948 (Vortex)"/>
    <x v="303"/>
    <x v="4373"/>
    <x v="1"/>
    <m/>
    <n v="0"/>
    <x v="0"/>
  </r>
  <r>
    <x v="55"/>
    <x v="30"/>
    <x v="0"/>
    <s v="Fri Sep 28, 1979 12:20 UTC"/>
    <s v="1979-09-28"/>
    <s v="12:20:00"/>
    <x v="5"/>
    <x v="45"/>
    <s v="Soyuz U | Cosmos 1138"/>
    <x v="122"/>
    <x v="4374"/>
    <x v="1"/>
    <n v="20"/>
    <n v="1660"/>
    <x v="0"/>
  </r>
  <r>
    <x v="55"/>
    <x v="124"/>
    <x v="0"/>
    <s v="Tue Sep 25, 1979 21:00 UTC"/>
    <s v="1979-09-25"/>
    <s v="21:00:00"/>
    <x v="5"/>
    <x v="45"/>
    <s v="Cosmos-3M | Cosmos 1130 to 1137"/>
    <x v="161"/>
    <x v="4375"/>
    <x v="1"/>
    <m/>
    <n v="0"/>
    <x v="0"/>
  </r>
  <r>
    <x v="55"/>
    <x v="125"/>
    <x v="0"/>
    <s v="Tue Sep 25, 1979 15:30 UTC"/>
    <s v="1979-09-25"/>
    <s v="15:30:00"/>
    <x v="5"/>
    <x v="45"/>
    <s v="Soyuz U | Cosmos 1129"/>
    <x v="122"/>
    <x v="4376"/>
    <x v="1"/>
    <n v="20"/>
    <n v="1660"/>
    <x v="0"/>
  </r>
  <r>
    <x v="52"/>
    <x v="101"/>
    <x v="1"/>
    <s v="Thu Sep 20, 1979 05:28 UTC"/>
    <s v="1979-09-20"/>
    <s v="05:28:00"/>
    <x v="5"/>
    <x v="45"/>
    <s v="Atlas-SLV3D Centaur-D1AR | HEAO-3"/>
    <x v="299"/>
    <x v="4377"/>
    <x v="1"/>
    <m/>
    <n v="0"/>
    <x v="0"/>
  </r>
  <r>
    <x v="55"/>
    <x v="0"/>
    <x v="0"/>
    <s v="Fri Sep 14, 1979 15:30 UTC"/>
    <s v="1979-09-14"/>
    <s v="15:30:00"/>
    <x v="5"/>
    <x v="45"/>
    <s v="Soyuz U | Cosmos 1128"/>
    <x v="122"/>
    <x v="4378"/>
    <x v="1"/>
    <n v="20"/>
    <n v="1660"/>
    <x v="0"/>
  </r>
  <r>
    <x v="55"/>
    <x v="125"/>
    <x v="0"/>
    <s v="Wed Sep 05, 1979 10:20 UTC"/>
    <s v="1979-09-05"/>
    <s v="10:20:00"/>
    <x v="5"/>
    <x v="45"/>
    <s v="Soyuz U | Cosmos 1127"/>
    <x v="122"/>
    <x v="4379"/>
    <x v="1"/>
    <n v="20"/>
    <n v="1660"/>
    <x v="0"/>
  </r>
  <r>
    <x v="55"/>
    <x v="0"/>
    <x v="0"/>
    <s v="Fri Aug 31, 1979 11:30 UTC"/>
    <s v="1979-08-31"/>
    <s v="11:30:00"/>
    <x v="6"/>
    <x v="45"/>
    <s v="Soyuz U | Cosmos 1126"/>
    <x v="122"/>
    <x v="4380"/>
    <x v="1"/>
    <n v="20"/>
    <n v="1660"/>
    <x v="0"/>
  </r>
  <r>
    <x v="55"/>
    <x v="90"/>
    <x v="0"/>
    <s v="Tue Aug 28, 1979 00:55 UTC"/>
    <s v="1979-08-28"/>
    <s v="00:55:00"/>
    <x v="6"/>
    <x v="45"/>
    <s v="Cosmos-3M | Cosmos 1125"/>
    <x v="161"/>
    <x v="4381"/>
    <x v="1"/>
    <m/>
    <n v="0"/>
    <x v="0"/>
  </r>
  <r>
    <x v="55"/>
    <x v="0"/>
    <x v="0"/>
    <s v="Tue Aug 28, 1979 00:17 UTC"/>
    <s v="1979-08-28"/>
    <s v="00:17:00"/>
    <x v="6"/>
    <x v="45"/>
    <s v="Molniya-M /Block 2BL | Cosmos 1124"/>
    <x v="159"/>
    <x v="4382"/>
    <x v="1"/>
    <m/>
    <n v="0"/>
    <x v="0"/>
  </r>
  <r>
    <x v="55"/>
    <x v="125"/>
    <x v="0"/>
    <s v="Tue Aug 21, 1979 11:10 UTC"/>
    <s v="1979-08-21"/>
    <s v="11:10:00"/>
    <x v="6"/>
    <x v="45"/>
    <s v="Soyuz U | Cosmos 1123"/>
    <x v="122"/>
    <x v="4383"/>
    <x v="1"/>
    <n v="20"/>
    <n v="1660"/>
    <x v="0"/>
  </r>
  <r>
    <x v="55"/>
    <x v="0"/>
    <x v="0"/>
    <s v="Fri Aug 17, 1979 07:45 UTC"/>
    <s v="1979-08-17"/>
    <s v="07:45:00"/>
    <x v="6"/>
    <x v="45"/>
    <s v="Soyuz U | Cosmos 1122"/>
    <x v="122"/>
    <x v="4384"/>
    <x v="1"/>
    <n v="20"/>
    <n v="1660"/>
    <x v="0"/>
  </r>
  <r>
    <x v="55"/>
    <x v="30"/>
    <x v="0"/>
    <s v="Tue Aug 14, 1979 15:30 UTC"/>
    <s v="1979-08-14"/>
    <s v="15:30:00"/>
    <x v="6"/>
    <x v="45"/>
    <s v="Soyuz U | Cosmos 1121"/>
    <x v="122"/>
    <x v="4385"/>
    <x v="1"/>
    <n v="20"/>
    <n v="1660"/>
    <x v="0"/>
  </r>
  <r>
    <x v="55"/>
    <x v="22"/>
    <x v="8"/>
    <s v="Sat Aug 11, 1979 09:15 UTC"/>
    <s v="1979-08-11"/>
    <s v="09:15:00"/>
    <x v="6"/>
    <x v="45"/>
    <s v="Soyuz U | Cosmos 1120"/>
    <x v="122"/>
    <x v="4386"/>
    <x v="1"/>
    <n v="20"/>
    <n v="1660"/>
    <x v="0"/>
  </r>
  <r>
    <x v="12"/>
    <x v="119"/>
    <x v="7"/>
    <s v="Fri Aug 10, 1979 02:28 UTC"/>
    <s v="1979-08-10"/>
    <s v="02:28:00"/>
    <x v="6"/>
    <x v="45"/>
    <s v="SLV-3 | Rohini 1A"/>
    <x v="300"/>
    <x v="4387"/>
    <x v="1"/>
    <m/>
    <n v="0"/>
    <x v="2"/>
  </r>
  <r>
    <x v="54"/>
    <x v="91"/>
    <x v="1"/>
    <s v="Fri Aug 10, 1979 00:20 UTC"/>
    <s v="1979-08-10"/>
    <s v="00:20:00"/>
    <x v="6"/>
    <x v="45"/>
    <s v="Delta 2914 | Westar-3"/>
    <x v="311"/>
    <x v="4388"/>
    <x v="1"/>
    <m/>
    <n v="0"/>
    <x v="0"/>
  </r>
  <r>
    <x v="55"/>
    <x v="30"/>
    <x v="0"/>
    <s v="Fri Aug 03, 1979 10:45 UTC"/>
    <s v="1979-08-03"/>
    <s v="10:45:00"/>
    <x v="6"/>
    <x v="45"/>
    <s v="Soyuz U | Cosmos 1119"/>
    <x v="122"/>
    <x v="4389"/>
    <x v="1"/>
    <n v="20"/>
    <n v="1660"/>
    <x v="0"/>
  </r>
  <r>
    <x v="55"/>
    <x v="30"/>
    <x v="0"/>
    <s v="Tue Jul 31, 1979 03:56 UTC"/>
    <s v="1979-07-31"/>
    <s v="03:56:00"/>
    <x v="7"/>
    <x v="45"/>
    <s v="Molniya-M /Block ML | Molniya-1 nÂ°81"/>
    <x v="184"/>
    <x v="4390"/>
    <x v="1"/>
    <m/>
    <n v="0"/>
    <x v="0"/>
  </r>
  <r>
    <x v="2"/>
    <x v="113"/>
    <x v="3"/>
    <s v="Fri Jul 27, 1979 21:28 UTC"/>
    <s v="1979-07-27"/>
    <s v="21:28:00"/>
    <x v="7"/>
    <x v="45"/>
    <s v="Feng Bao 1 | Shijian 2A"/>
    <x v="306"/>
    <x v="4391"/>
    <x v="1"/>
    <m/>
    <n v="0"/>
    <x v="2"/>
  </r>
  <r>
    <x v="55"/>
    <x v="0"/>
    <x v="0"/>
    <s v="Fri Jul 27, 1979 07:30 UTC"/>
    <s v="1979-07-27"/>
    <s v="07:30:00"/>
    <x v="7"/>
    <x v="45"/>
    <s v="Soyuz U | Cosmos 1118"/>
    <x v="122"/>
    <x v="4392"/>
    <x v="1"/>
    <n v="20"/>
    <n v="1660"/>
    <x v="0"/>
  </r>
  <r>
    <x v="55"/>
    <x v="30"/>
    <x v="0"/>
    <s v="Wed Jul 25, 1979 15:20 UTC"/>
    <s v="1979-07-25"/>
    <s v="15:20:00"/>
    <x v="7"/>
    <x v="45"/>
    <s v="Soyuz U | Cosmos 1117"/>
    <x v="122"/>
    <x v="4393"/>
    <x v="1"/>
    <n v="20"/>
    <n v="1660"/>
    <x v="0"/>
  </r>
  <r>
    <x v="55"/>
    <x v="0"/>
    <x v="0"/>
    <s v="Fri Jul 20, 1979 11:58 UTC"/>
    <s v="1979-07-20"/>
    <s v="11:58:00"/>
    <x v="7"/>
    <x v="45"/>
    <s v="Vostok-2M | Cosmos 1116"/>
    <x v="267"/>
    <x v="4394"/>
    <x v="1"/>
    <m/>
    <n v="0"/>
    <x v="0"/>
  </r>
  <r>
    <x v="55"/>
    <x v="0"/>
    <x v="0"/>
    <s v="Fri Jul 13, 1979 08:25 UTC"/>
    <s v="1979-07-13"/>
    <s v="08:25:00"/>
    <x v="7"/>
    <x v="45"/>
    <s v="Soyuz U | Cosmos 1115"/>
    <x v="122"/>
    <x v="4395"/>
    <x v="1"/>
    <n v="20"/>
    <n v="1660"/>
    <x v="0"/>
  </r>
  <r>
    <x v="55"/>
    <x v="90"/>
    <x v="0"/>
    <s v="Wed Jul 11, 1979 15:41 UTC"/>
    <s v="1979-07-11"/>
    <s v="15:41:00"/>
    <x v="7"/>
    <x v="45"/>
    <s v="Cosmos-3M | Cosmos 1114"/>
    <x v="161"/>
    <x v="4396"/>
    <x v="1"/>
    <m/>
    <n v="0"/>
    <x v="0"/>
  </r>
  <r>
    <x v="55"/>
    <x v="22"/>
    <x v="8"/>
    <s v="Tue Jul 10, 1979 09:00 UTC"/>
    <s v="1979-07-10"/>
    <s v="09:00:00"/>
    <x v="7"/>
    <x v="45"/>
    <s v="Soyuz U | Cosmos 1113"/>
    <x v="122"/>
    <x v="4397"/>
    <x v="1"/>
    <n v="20"/>
    <n v="1660"/>
    <x v="0"/>
  </r>
  <r>
    <x v="55"/>
    <x v="109"/>
    <x v="0"/>
    <s v="Fri Jul 06, 1979 08:20 UTC"/>
    <s v="1979-07-06"/>
    <s v="08:20:00"/>
    <x v="7"/>
    <x v="45"/>
    <s v="Cosmos-3M | Cosmos 1112"/>
    <x v="161"/>
    <x v="4398"/>
    <x v="1"/>
    <m/>
    <n v="0"/>
    <x v="0"/>
  </r>
  <r>
    <x v="55"/>
    <x v="121"/>
    <x v="8"/>
    <s v="Thu Jul 05, 1979 23:19 UTC"/>
    <s v="1979-07-05"/>
    <s v="23:19:00"/>
    <x v="7"/>
    <x v="45"/>
    <s v="Proton-K/Block-DM | Gorizont 2"/>
    <x v="243"/>
    <x v="4399"/>
    <x v="1"/>
    <m/>
    <n v="0"/>
    <x v="0"/>
  </r>
  <r>
    <x v="55"/>
    <x v="30"/>
    <x v="0"/>
    <s v="Fri Jun 29, 1979 16:00 UTC"/>
    <s v="1979-06-29"/>
    <s v="16:00:00"/>
    <x v="8"/>
    <x v="45"/>
    <s v="Soyuz U | Cosmos 1111"/>
    <x v="122"/>
    <x v="4400"/>
    <x v="1"/>
    <n v="20"/>
    <n v="1660"/>
    <x v="0"/>
  </r>
  <r>
    <x v="55"/>
    <x v="90"/>
    <x v="0"/>
    <s v="Thu Jun 28, 1979 20:09 UTC"/>
    <s v="1979-06-28"/>
    <s v="20:09:00"/>
    <x v="8"/>
    <x v="45"/>
    <s v="Cosmos-3M | Cosmos 1110"/>
    <x v="161"/>
    <x v="4401"/>
    <x v="1"/>
    <m/>
    <n v="0"/>
    <x v="0"/>
  </r>
  <r>
    <x v="55"/>
    <x v="22"/>
    <x v="8"/>
    <s v="Thu Jun 28, 1979 09:25 UTC"/>
    <s v="1979-06-28"/>
    <s v="09:25:00"/>
    <x v="8"/>
    <x v="45"/>
    <s v="Soyuz U | Progress 7"/>
    <x v="122"/>
    <x v="4402"/>
    <x v="1"/>
    <n v="20"/>
    <n v="1660"/>
    <x v="0"/>
  </r>
  <r>
    <x v="55"/>
    <x v="125"/>
    <x v="0"/>
    <s v="Wed Jun 27, 1979 18:11 UTC"/>
    <s v="1979-06-27"/>
    <s v="18:11:00"/>
    <x v="8"/>
    <x v="45"/>
    <s v="Molniya-M /Block 2BL | Cosmos 1109"/>
    <x v="159"/>
    <x v="4403"/>
    <x v="1"/>
    <m/>
    <n v="0"/>
    <x v="0"/>
  </r>
  <r>
    <x v="52"/>
    <x v="115"/>
    <x v="1"/>
    <s v="Wed Jun 27, 1979 15:51 UTC"/>
    <s v="1979-06-27"/>
    <s v="15:51:00"/>
    <x v="8"/>
    <x v="45"/>
    <s v="Atlas-E/F Star-37S-ISS | NOAA-A"/>
    <x v="253"/>
    <x v="4404"/>
    <x v="1"/>
    <m/>
    <n v="0"/>
    <x v="0"/>
  </r>
  <r>
    <x v="55"/>
    <x v="0"/>
    <x v="0"/>
    <s v="Fri Jun 22, 1979 07:00 UTC"/>
    <s v="1979-06-22"/>
    <s v="07:00:00"/>
    <x v="8"/>
    <x v="45"/>
    <s v="Soyuz U | Cosmos 1108"/>
    <x v="122"/>
    <x v="4405"/>
    <x v="1"/>
    <n v="20"/>
    <n v="1660"/>
    <x v="0"/>
  </r>
  <r>
    <x v="55"/>
    <x v="30"/>
    <x v="0"/>
    <s v="Fri Jun 15, 1979 10:50 UTC"/>
    <s v="1979-06-15"/>
    <s v="10:50:00"/>
    <x v="8"/>
    <x v="45"/>
    <s v="Soyuz U | Cosmos 1107"/>
    <x v="122"/>
    <x v="4406"/>
    <x v="1"/>
    <n v="20"/>
    <n v="1660"/>
    <x v="0"/>
  </r>
  <r>
    <x v="55"/>
    <x v="0"/>
    <x v="0"/>
    <s v="Tue Jun 12, 1979 07:00 UTC"/>
    <s v="1979-06-12"/>
    <s v="07:00:00"/>
    <x v="8"/>
    <x v="45"/>
    <s v="Soyuz U | Cosmos 1106"/>
    <x v="122"/>
    <x v="4407"/>
    <x v="1"/>
    <n v="20"/>
    <n v="1660"/>
    <x v="0"/>
  </r>
  <r>
    <x v="53"/>
    <x v="1"/>
    <x v="1"/>
    <s v="Sun Jun 10, 1979 13:39 UTC"/>
    <s v="1979-06-10"/>
    <s v="13:39:00"/>
    <x v="8"/>
    <x v="45"/>
    <s v="Titan III(23)C | DSP-8"/>
    <x v="303"/>
    <x v="4408"/>
    <x v="1"/>
    <m/>
    <n v="0"/>
    <x v="0"/>
  </r>
  <r>
    <x v="55"/>
    <x v="125"/>
    <x v="0"/>
    <s v="Fri Jun 08, 1979 07:10 UTC"/>
    <s v="1979-06-08"/>
    <s v="07:10:00"/>
    <x v="8"/>
    <x v="45"/>
    <s v="Soyuz U | Cosmos 1105"/>
    <x v="122"/>
    <x v="4409"/>
    <x v="1"/>
    <n v="20"/>
    <n v="1660"/>
    <x v="0"/>
  </r>
  <r>
    <x v="55"/>
    <x v="109"/>
    <x v="0"/>
    <s v="Thu Jun 07, 1979 10:30 UTC"/>
    <s v="1979-06-07"/>
    <s v="10:30:00"/>
    <x v="8"/>
    <x v="45"/>
    <s v="Cosmos-3M | Bhaskara-1"/>
    <x v="161"/>
    <x v="4410"/>
    <x v="1"/>
    <m/>
    <n v="0"/>
    <x v="0"/>
  </r>
  <r>
    <x v="54"/>
    <x v="132"/>
    <x v="1"/>
    <s v="Wed Jun 06, 1979 18:22 UTC"/>
    <s v="1979-06-06"/>
    <s v="18:22:00"/>
    <x v="8"/>
    <x v="45"/>
    <s v="Thor-LV2F Star-ISS | DMSP-5D-F4"/>
    <x v="309"/>
    <x v="4411"/>
    <x v="1"/>
    <m/>
    <n v="0"/>
    <x v="0"/>
  </r>
  <r>
    <x v="55"/>
    <x v="22"/>
    <x v="8"/>
    <s v="Wed Jun 06, 1979 18:12 UTC"/>
    <s v="1979-06-06"/>
    <s v="18:12:00"/>
    <x v="8"/>
    <x v="45"/>
    <s v="Soyuz U | Soyuz 34"/>
    <x v="122"/>
    <x v="4412"/>
    <x v="1"/>
    <n v="20"/>
    <n v="1660"/>
    <x v="0"/>
  </r>
  <r>
    <x v="55"/>
    <x v="0"/>
    <x v="0"/>
    <s v="Tue Jun 05, 1979 23:28 UTC"/>
    <s v="1979-06-05"/>
    <s v="23:28:00"/>
    <x v="8"/>
    <x v="45"/>
    <s v="Molniya-M /Block ML | Molniya-3 nÂ°80"/>
    <x v="184"/>
    <x v="4413"/>
    <x v="1"/>
    <m/>
    <n v="0"/>
    <x v="0"/>
  </r>
  <r>
    <x v="29"/>
    <x v="133"/>
    <x v="1"/>
    <s v="Sat Jun 02, 1979 23:26 UTC"/>
    <s v="1979-06-02"/>
    <s v="23:26:00"/>
    <x v="8"/>
    <x v="45"/>
    <s v="Scout D1 | Ariel 6"/>
    <x v="312"/>
    <x v="4414"/>
    <x v="1"/>
    <m/>
    <n v="0"/>
    <x v="0"/>
  </r>
  <r>
    <x v="55"/>
    <x v="90"/>
    <x v="0"/>
    <s v="Thu May 31, 1979 17:58 UTC"/>
    <s v="1979-05-31"/>
    <s v="17:58:00"/>
    <x v="9"/>
    <x v="45"/>
    <s v="Cosmos-3M | Cosmos 1104"/>
    <x v="161"/>
    <x v="4415"/>
    <x v="1"/>
    <m/>
    <n v="0"/>
    <x v="0"/>
  </r>
  <r>
    <x v="55"/>
    <x v="30"/>
    <x v="0"/>
    <s v="Thu May 31, 1979 16:30 UTC"/>
    <s v="1979-05-31"/>
    <s v="16:30:00"/>
    <x v="9"/>
    <x v="45"/>
    <s v="Soyuz U | Cosmos 1103"/>
    <x v="122"/>
    <x v="4416"/>
    <x v="1"/>
    <n v="20"/>
    <n v="1660"/>
    <x v="0"/>
  </r>
  <r>
    <x v="54"/>
    <x v="105"/>
    <x v="1"/>
    <s v="Mon May 28, 1979 18:30 UTC"/>
    <s v="1979-05-28"/>
    <s v="18:30:00"/>
    <x v="9"/>
    <x v="45"/>
    <s v="Titan III(24)B | OPS 7164"/>
    <x v="297"/>
    <x v="4417"/>
    <x v="1"/>
    <m/>
    <n v="0"/>
    <x v="0"/>
  </r>
  <r>
    <x v="55"/>
    <x v="125"/>
    <x v="0"/>
    <s v="Fri May 25, 1979 07:00 UTC"/>
    <s v="1979-05-25"/>
    <s v="07:00:00"/>
    <x v="9"/>
    <x v="45"/>
    <s v="Soyuz U | Cosmos 1102"/>
    <x v="122"/>
    <x v="4418"/>
    <x v="1"/>
    <n v="20"/>
    <n v="1660"/>
    <x v="0"/>
  </r>
  <r>
    <x v="55"/>
    <x v="47"/>
    <x v="8"/>
    <s v="Tue May 22, 1979 23:00 UTC"/>
    <s v="1979-05-22"/>
    <s v="23:00:00"/>
    <x v="9"/>
    <x v="45"/>
    <s v="Proton-K | Cosmos 1100 &amp; 1101"/>
    <x v="221"/>
    <x v="4419"/>
    <x v="1"/>
    <m/>
    <n v="0"/>
    <x v="0"/>
  </r>
  <r>
    <x v="55"/>
    <x v="0"/>
    <x v="0"/>
    <s v="Thu May 17, 1979 07:10 UTC"/>
    <s v="1979-05-17"/>
    <s v="07:10:00"/>
    <x v="9"/>
    <x v="45"/>
    <s v="Soyuz U | Cosmos 1099"/>
    <x v="122"/>
    <x v="4420"/>
    <x v="1"/>
    <n v="20"/>
    <n v="1660"/>
    <x v="0"/>
  </r>
  <r>
    <x v="55"/>
    <x v="125"/>
    <x v="0"/>
    <s v="Tue May 15, 1979 11:40 UTC"/>
    <s v="1979-05-15"/>
    <s v="11:40:00"/>
    <x v="9"/>
    <x v="45"/>
    <s v="Soyuz U | Cosmos 1098"/>
    <x v="122"/>
    <x v="4421"/>
    <x v="1"/>
    <n v="20"/>
    <n v="1660"/>
    <x v="0"/>
  </r>
  <r>
    <x v="55"/>
    <x v="22"/>
    <x v="8"/>
    <s v="Sun May 13, 1979 04:17 UTC"/>
    <s v="1979-05-13"/>
    <s v="04:17:00"/>
    <x v="9"/>
    <x v="45"/>
    <s v="Soyuz U | Progress 6"/>
    <x v="122"/>
    <x v="4422"/>
    <x v="1"/>
    <n v="20"/>
    <n v="1660"/>
    <x v="0"/>
  </r>
  <r>
    <x v="52"/>
    <x v="103"/>
    <x v="1"/>
    <s v="Fri May 04, 1979 18:57 UTC"/>
    <s v="1979-05-04"/>
    <s v="18:57:00"/>
    <x v="9"/>
    <x v="45"/>
    <s v="Atlas-SLV3D Centaur-D1AR | FLTSATCOM-2"/>
    <x v="299"/>
    <x v="4423"/>
    <x v="1"/>
    <m/>
    <n v="0"/>
    <x v="0"/>
  </r>
  <r>
    <x v="55"/>
    <x v="30"/>
    <x v="0"/>
    <s v="Fri Apr 27, 1979 17:15 UTC"/>
    <s v="1979-04-27"/>
    <s v="17:15:00"/>
    <x v="10"/>
    <x v="45"/>
    <s v="Soyuz U | Cosmos 1097"/>
    <x v="122"/>
    <x v="4424"/>
    <x v="1"/>
    <n v="20"/>
    <n v="1660"/>
    <x v="0"/>
  </r>
  <r>
    <x v="55"/>
    <x v="127"/>
    <x v="8"/>
    <s v="Wed Apr 25, 1979 10:00 UTC"/>
    <s v="1979-04-25"/>
    <s v="10:00:00"/>
    <x v="10"/>
    <x v="45"/>
    <s v="Tsyklon-2 | Cosmos 1096"/>
    <x v="179"/>
    <x v="4425"/>
    <x v="1"/>
    <m/>
    <n v="0"/>
    <x v="0"/>
  </r>
  <r>
    <x v="55"/>
    <x v="121"/>
    <x v="8"/>
    <s v="Wed Apr 25, 1979 03:44 UTC"/>
    <s v="1979-04-25"/>
    <s v="03:44:00"/>
    <x v="10"/>
    <x v="45"/>
    <s v="Proton-K/Block-DM | Raduga 5"/>
    <x v="243"/>
    <x v="4426"/>
    <x v="1"/>
    <m/>
    <n v="0"/>
    <x v="0"/>
  </r>
  <r>
    <x v="55"/>
    <x v="30"/>
    <x v="0"/>
    <s v="Fri Apr 20, 1979 11:30 UTC"/>
    <s v="1979-04-20"/>
    <s v="11:30:00"/>
    <x v="10"/>
    <x v="45"/>
    <s v="Soyuz U | Cosmos 1095"/>
    <x v="122"/>
    <x v="4427"/>
    <x v="1"/>
    <n v="20"/>
    <n v="1660"/>
    <x v="0"/>
  </r>
  <r>
    <x v="55"/>
    <x v="127"/>
    <x v="8"/>
    <s v="Wed Apr 18, 1979 12:00 UTC"/>
    <s v="1979-04-18"/>
    <s v="12:00:00"/>
    <x v="10"/>
    <x v="45"/>
    <s v="Tsyklon-2 | Cosmos 1094"/>
    <x v="179"/>
    <x v="4428"/>
    <x v="1"/>
    <m/>
    <n v="0"/>
    <x v="0"/>
  </r>
  <r>
    <x v="55"/>
    <x v="30"/>
    <x v="0"/>
    <s v="Sat Apr 14, 1979 05:27 UTC"/>
    <s v="1979-04-14"/>
    <s v="05:27:00"/>
    <x v="10"/>
    <x v="45"/>
    <s v="Vostok-2M | Cosmos 1093"/>
    <x v="267"/>
    <x v="4429"/>
    <x v="1"/>
    <m/>
    <n v="0"/>
    <x v="0"/>
  </r>
  <r>
    <x v="55"/>
    <x v="125"/>
    <x v="0"/>
    <s v="Thu Apr 12, 1979 00:28 UTC"/>
    <s v="1979-04-12"/>
    <s v="00:28:00"/>
    <x v="10"/>
    <x v="45"/>
    <s v="Molniya-M /Block ML | Molniya-1 nÂ°79"/>
    <x v="184"/>
    <x v="4430"/>
    <x v="1"/>
    <m/>
    <n v="0"/>
    <x v="0"/>
  </r>
  <r>
    <x v="55"/>
    <x v="90"/>
    <x v="0"/>
    <s v="Wed Apr 11, 1979 21:51 UTC"/>
    <s v="1979-04-11"/>
    <s v="21:51:00"/>
    <x v="10"/>
    <x v="45"/>
    <s v="Cosmos-3M | Cosmos 1092"/>
    <x v="161"/>
    <x v="4431"/>
    <x v="1"/>
    <m/>
    <n v="0"/>
    <x v="0"/>
  </r>
  <r>
    <x v="55"/>
    <x v="71"/>
    <x v="8"/>
    <s v="Tue Apr 10, 1979 17:34 UTC"/>
    <s v="1979-04-10"/>
    <s v="17:34:00"/>
    <x v="10"/>
    <x v="45"/>
    <s v="Soyuz U | Soyuz 33"/>
    <x v="122"/>
    <x v="4432"/>
    <x v="1"/>
    <n v="20"/>
    <n v="1660"/>
    <x v="0"/>
  </r>
  <r>
    <x v="55"/>
    <x v="90"/>
    <x v="0"/>
    <s v="Sat Apr 07, 1979 06:20 UTC"/>
    <s v="1979-04-07"/>
    <s v="06:20:00"/>
    <x v="10"/>
    <x v="45"/>
    <s v="Cosmos-3M | Cosmos 1091"/>
    <x v="161"/>
    <x v="4433"/>
    <x v="1"/>
    <m/>
    <n v="0"/>
    <x v="0"/>
  </r>
  <r>
    <x v="55"/>
    <x v="125"/>
    <x v="0"/>
    <s v="Sat Mar 31, 1979 10:45 UTC"/>
    <s v="1979-03-31"/>
    <s v="10:45:00"/>
    <x v="11"/>
    <x v="45"/>
    <s v="Soyuz U | Cosmos 1090"/>
    <x v="122"/>
    <x v="4434"/>
    <x v="1"/>
    <n v="20"/>
    <n v="1660"/>
    <x v="0"/>
  </r>
  <r>
    <x v="55"/>
    <x v="124"/>
    <x v="0"/>
    <s v="Wed Mar 21, 1979 04:13 UTC"/>
    <s v="1979-03-21"/>
    <s v="04:13:00"/>
    <x v="11"/>
    <x v="45"/>
    <s v="Cosmos-3M | Cosmos 1089"/>
    <x v="161"/>
    <x v="4435"/>
    <x v="1"/>
    <m/>
    <n v="0"/>
    <x v="0"/>
  </r>
  <r>
    <x v="53"/>
    <x v="5"/>
    <x v="1"/>
    <s v="Fri Mar 16, 1979 18:30 UTC"/>
    <s v="1979-03-16"/>
    <s v="18:30:00"/>
    <x v="11"/>
    <x v="45"/>
    <s v="Titan IIID | KH9-15 &amp; SSF-D-3"/>
    <x v="301"/>
    <x v="4436"/>
    <x v="1"/>
    <m/>
    <n v="0"/>
    <x v="0"/>
  </r>
  <r>
    <x v="55"/>
    <x v="124"/>
    <x v="0"/>
    <s v="Thu Mar 15, 1979 02:58 UTC"/>
    <s v="1979-03-15"/>
    <s v="02:58:00"/>
    <x v="11"/>
    <x v="45"/>
    <s v="Cosmos-3M | Cosmos 1081 to 1088"/>
    <x v="161"/>
    <x v="4437"/>
    <x v="1"/>
    <m/>
    <n v="0"/>
    <x v="0"/>
  </r>
  <r>
    <x v="55"/>
    <x v="125"/>
    <x v="0"/>
    <s v="Wed Mar 14, 1979 10:50 UTC"/>
    <s v="1979-03-14"/>
    <s v="10:50:00"/>
    <x v="11"/>
    <x v="45"/>
    <s v="Soyuz U | Cosmos 1080"/>
    <x v="122"/>
    <x v="4438"/>
    <x v="1"/>
    <n v="20"/>
    <n v="1660"/>
    <x v="0"/>
  </r>
  <r>
    <x v="55"/>
    <x v="22"/>
    <x v="8"/>
    <s v="Mon Mar 12, 1979 05:47 UTC"/>
    <s v="1979-03-12"/>
    <s v="05:47:00"/>
    <x v="11"/>
    <x v="45"/>
    <s v="Soyuz U | Progress 5"/>
    <x v="122"/>
    <x v="4439"/>
    <x v="1"/>
    <n v="20"/>
    <n v="1660"/>
    <x v="0"/>
  </r>
  <r>
    <x v="55"/>
    <x v="0"/>
    <x v="0"/>
    <s v="Thu Mar 01, 1979 18:45 UTC"/>
    <s v="1979-03-01"/>
    <s v="18:45:00"/>
    <x v="11"/>
    <x v="45"/>
    <s v="Vostok-2M | Meteor-2 nÂ°5"/>
    <x v="267"/>
    <x v="4440"/>
    <x v="1"/>
    <m/>
    <n v="0"/>
    <x v="0"/>
  </r>
  <r>
    <x v="55"/>
    <x v="124"/>
    <x v="0"/>
    <s v="Tue Feb 27, 1979 17:00 UTC"/>
    <s v="1979-02-27"/>
    <s v="17:00:00"/>
    <x v="0"/>
    <x v="45"/>
    <s v="Cosmos-3M | Intercosmos 19"/>
    <x v="161"/>
    <x v="4441"/>
    <x v="1"/>
    <m/>
    <n v="0"/>
    <x v="0"/>
  </r>
  <r>
    <x v="55"/>
    <x v="30"/>
    <x v="0"/>
    <s v="Tue Feb 27, 1979 15:00 UTC"/>
    <s v="1979-02-27"/>
    <s v="15:00:00"/>
    <x v="0"/>
    <x v="45"/>
    <s v="Soyuz U | Cosmos 1079"/>
    <x v="122"/>
    <x v="4442"/>
    <x v="1"/>
    <n v="20"/>
    <n v="1660"/>
    <x v="0"/>
  </r>
  <r>
    <x v="55"/>
    <x v="71"/>
    <x v="8"/>
    <s v="Sun Feb 25, 1979 11:53 UTC"/>
    <s v="1979-02-25"/>
    <s v="11:53:00"/>
    <x v="0"/>
    <x v="45"/>
    <s v="Soyuz U | Soyuz 32"/>
    <x v="122"/>
    <x v="4443"/>
    <x v="1"/>
    <n v="20"/>
    <n v="1660"/>
    <x v="0"/>
  </r>
  <r>
    <x v="52"/>
    <x v="115"/>
    <x v="1"/>
    <s v="Sat Feb 24, 1979 08:20 UTC"/>
    <s v="1979-02-24"/>
    <s v="08:20:00"/>
    <x v="0"/>
    <x v="45"/>
    <s v="Atlas-E/F OIS | Solwind"/>
    <x v="295"/>
    <x v="4444"/>
    <x v="1"/>
    <m/>
    <n v="0"/>
    <x v="0"/>
  </r>
  <r>
    <x v="55"/>
    <x v="125"/>
    <x v="0"/>
    <s v="Thu Feb 22, 1979 12:10 UTC"/>
    <s v="1979-02-22"/>
    <s v="12:10:00"/>
    <x v="0"/>
    <x v="45"/>
    <s v="Soyuz U | Cosmos 1078"/>
    <x v="122"/>
    <x v="4445"/>
    <x v="1"/>
    <n v="20"/>
    <n v="1660"/>
    <x v="0"/>
  </r>
  <r>
    <x v="55"/>
    <x v="121"/>
    <x v="8"/>
    <s v="Wed Feb 21, 1979 07:49 UTC"/>
    <s v="1979-02-21"/>
    <s v="07:49:00"/>
    <x v="0"/>
    <x v="45"/>
    <s v="Proton-K/Block-DM | Ekran 3"/>
    <x v="243"/>
    <x v="4446"/>
    <x v="1"/>
    <m/>
    <n v="0"/>
    <x v="0"/>
  </r>
  <r>
    <x v="45"/>
    <x v="54"/>
    <x v="6"/>
    <s v="Wed Feb 21, 1979 05:00 UTC"/>
    <s v="1979-02-21"/>
    <s v="05:00:00"/>
    <x v="0"/>
    <x v="45"/>
    <s v="Mu-III C | Hakucho"/>
    <x v="313"/>
    <x v="4447"/>
    <x v="1"/>
    <m/>
    <n v="0"/>
    <x v="0"/>
  </r>
  <r>
    <x v="29"/>
    <x v="133"/>
    <x v="1"/>
    <s v="Sun Feb 18, 1979 16:18 UTC"/>
    <s v="1979-02-18"/>
    <s v="16:18:00"/>
    <x v="0"/>
    <x v="45"/>
    <s v="Scout D1 | Explorer 60 (SAGE)"/>
    <x v="312"/>
    <x v="4448"/>
    <x v="1"/>
    <m/>
    <n v="0"/>
    <x v="0"/>
  </r>
  <r>
    <x v="55"/>
    <x v="125"/>
    <x v="0"/>
    <s v="Fri Feb 16, 1979 15:00 UTC"/>
    <s v="1979-02-16"/>
    <s v="15:00:00"/>
    <x v="0"/>
    <x v="45"/>
    <s v="Soyuz U | Zenit-2M nÂ°447"/>
    <x v="122"/>
    <x v="4449"/>
    <x v="1"/>
    <n v="20"/>
    <n v="1660"/>
    <x v="2"/>
  </r>
  <r>
    <x v="55"/>
    <x v="0"/>
    <x v="0"/>
    <s v="Tue Feb 13, 1979 21:41 UTC"/>
    <s v="1979-02-13"/>
    <s v="21:41:00"/>
    <x v="0"/>
    <x v="45"/>
    <s v="Vostok-2M | Cosmos 1077"/>
    <x v="267"/>
    <x v="4450"/>
    <x v="1"/>
    <m/>
    <n v="0"/>
    <x v="0"/>
  </r>
  <r>
    <x v="55"/>
    <x v="95"/>
    <x v="0"/>
    <s v="Mon Feb 12, 1979 13:00 UTC"/>
    <s v="1979-02-12"/>
    <s v="13:00:00"/>
    <x v="0"/>
    <x v="45"/>
    <s v="Tsyklon-3 | Cosmos 1076"/>
    <x v="170"/>
    <x v="4451"/>
    <x v="1"/>
    <m/>
    <n v="0"/>
    <x v="0"/>
  </r>
  <r>
    <x v="55"/>
    <x v="124"/>
    <x v="0"/>
    <s v="Thu Feb 08, 1979 10:00 UTC"/>
    <s v="1979-02-08"/>
    <s v="10:00:00"/>
    <x v="0"/>
    <x v="45"/>
    <s v="Cosmos-3M | Cosmos 1075"/>
    <x v="161"/>
    <x v="4452"/>
    <x v="1"/>
    <m/>
    <n v="0"/>
    <x v="0"/>
  </r>
  <r>
    <x v="8"/>
    <x v="12"/>
    <x v="6"/>
    <s v="Tue Feb 06, 1979 08:46 UTC"/>
    <s v="1979-02-06"/>
    <s v="08:46:00"/>
    <x v="0"/>
    <x v="45"/>
    <s v="N-I Star-37E | Ayame 1"/>
    <x v="310"/>
    <x v="4453"/>
    <x v="1"/>
    <m/>
    <n v="0"/>
    <x v="2"/>
  </r>
  <r>
    <x v="55"/>
    <x v="22"/>
    <x v="8"/>
    <s v="Wed Jan 31, 1979 09:00 UTC"/>
    <s v="1979-01-31"/>
    <s v="09:00:00"/>
    <x v="1"/>
    <x v="45"/>
    <s v="Soyuz U | Cosmos 1074"/>
    <x v="122"/>
    <x v="4454"/>
    <x v="1"/>
    <n v="20"/>
    <n v="1660"/>
    <x v="0"/>
  </r>
  <r>
    <x v="54"/>
    <x v="87"/>
    <x v="1"/>
    <s v="Tue Jan 30, 1979 21:42 UTC"/>
    <s v="1979-01-30"/>
    <s v="21:42:00"/>
    <x v="1"/>
    <x v="45"/>
    <s v="Delta 2914 | SCATHA"/>
    <x v="311"/>
    <x v="4455"/>
    <x v="1"/>
    <m/>
    <n v="0"/>
    <x v="0"/>
  </r>
  <r>
    <x v="55"/>
    <x v="0"/>
    <x v="0"/>
    <s v="Tue Jan 30, 1979 15:15 UTC"/>
    <s v="1979-01-30"/>
    <s v="15:15:00"/>
    <x v="1"/>
    <x v="45"/>
    <s v="Soyuz U | Cosmos 1073"/>
    <x v="122"/>
    <x v="4456"/>
    <x v="1"/>
    <n v="20"/>
    <n v="1660"/>
    <x v="0"/>
  </r>
  <r>
    <x v="55"/>
    <x v="22"/>
    <x v="8"/>
    <s v="Thu Jan 25, 1979 05:43 UTC"/>
    <s v="1979-01-25"/>
    <s v="05:43:00"/>
    <x v="1"/>
    <x v="45"/>
    <s v="Vostok-2M | Meteor-Priroda nÂ°3"/>
    <x v="267"/>
    <x v="4457"/>
    <x v="1"/>
    <m/>
    <n v="0"/>
    <x v="0"/>
  </r>
  <r>
    <x v="55"/>
    <x v="0"/>
    <x v="0"/>
    <s v="Thu Jan 18, 1979 15:42 UTC"/>
    <s v="1979-01-18"/>
    <s v="15:42:00"/>
    <x v="1"/>
    <x v="45"/>
    <s v="Molniya-M /Block ML | Molniya-3 nÂ°78"/>
    <x v="184"/>
    <x v="4458"/>
    <x v="1"/>
    <m/>
    <n v="0"/>
    <x v="0"/>
  </r>
  <r>
    <x v="55"/>
    <x v="90"/>
    <x v="0"/>
    <s v="Tue Jan 16, 1979 17:37 UTC"/>
    <s v="1979-01-16"/>
    <s v="17:37:00"/>
    <x v="1"/>
    <x v="45"/>
    <s v="Cosmos-3M | Cosmos 1072"/>
    <x v="161"/>
    <x v="4459"/>
    <x v="1"/>
    <m/>
    <n v="0"/>
    <x v="0"/>
  </r>
  <r>
    <x v="55"/>
    <x v="0"/>
    <x v="0"/>
    <s v="Sat Jan 13, 1979 15:30 UTC"/>
    <s v="1979-01-13"/>
    <s v="15:30:00"/>
    <x v="1"/>
    <x v="45"/>
    <s v="Soyuz U | Cosmos 1071"/>
    <x v="122"/>
    <x v="4460"/>
    <x v="1"/>
    <n v="20"/>
    <n v="1660"/>
    <x v="0"/>
  </r>
  <r>
    <x v="55"/>
    <x v="30"/>
    <x v="0"/>
    <s v="Thu Jan 11, 1979 15:00 UTC"/>
    <s v="1979-01-11"/>
    <s v="15:00:00"/>
    <x v="1"/>
    <x v="45"/>
    <s v="Soyuz U | Cosmos 1070"/>
    <x v="122"/>
    <x v="4461"/>
    <x v="1"/>
    <n v="20"/>
    <n v="1660"/>
    <x v="0"/>
  </r>
  <r>
    <x v="55"/>
    <x v="125"/>
    <x v="0"/>
    <s v="Thu Dec 28, 1978 16:30 UTC"/>
    <s v="1978-12-28"/>
    <s v="16:30:00"/>
    <x v="2"/>
    <x v="46"/>
    <s v="Soyuz U | Cosmos 1069"/>
    <x v="122"/>
    <x v="4462"/>
    <x v="1"/>
    <n v="20"/>
    <n v="1660"/>
    <x v="0"/>
  </r>
  <r>
    <x v="55"/>
    <x v="0"/>
    <x v="0"/>
    <s v="Tue Dec 26, 1978 15:30 UTC"/>
    <s v="1978-12-26"/>
    <s v="15:30:00"/>
    <x v="2"/>
    <x v="46"/>
    <s v="Soyuz U | Cosmos 1068"/>
    <x v="122"/>
    <x v="4463"/>
    <x v="1"/>
    <n v="20"/>
    <n v="1660"/>
    <x v="1"/>
  </r>
  <r>
    <x v="55"/>
    <x v="124"/>
    <x v="0"/>
    <s v="Tue Dec 26, 1978 13:30 UTC"/>
    <s v="1978-12-26"/>
    <s v="13:30:00"/>
    <x v="2"/>
    <x v="46"/>
    <s v="Cosmos-3M | Cosmos 1067"/>
    <x v="161"/>
    <x v="4464"/>
    <x v="1"/>
    <m/>
    <n v="0"/>
    <x v="0"/>
  </r>
  <r>
    <x v="55"/>
    <x v="30"/>
    <x v="0"/>
    <s v="Sat Dec 23, 1978 08:39 UTC"/>
    <s v="1978-12-23"/>
    <s v="08:39:00"/>
    <x v="2"/>
    <x v="46"/>
    <s v="Vostok-2M | Cosmos 1066"/>
    <x v="267"/>
    <x v="4465"/>
    <x v="1"/>
    <m/>
    <n v="0"/>
    <x v="0"/>
  </r>
  <r>
    <x v="55"/>
    <x v="109"/>
    <x v="0"/>
    <s v="Fri Dec 22, 1978 22:00 UTC"/>
    <s v="1978-12-22"/>
    <s v="22:00:00"/>
    <x v="2"/>
    <x v="46"/>
    <s v="Cosmos-3M | Cosmos 1065"/>
    <x v="161"/>
    <x v="4466"/>
    <x v="1"/>
    <m/>
    <n v="0"/>
    <x v="0"/>
  </r>
  <r>
    <x v="55"/>
    <x v="90"/>
    <x v="0"/>
    <s v="Wed Dec 20, 1978 20:43 UTC"/>
    <s v="1978-12-20"/>
    <s v="20:43:00"/>
    <x v="2"/>
    <x v="46"/>
    <s v="Cosmos-3M | Cosmos 1064"/>
    <x v="161"/>
    <x v="4467"/>
    <x v="1"/>
    <m/>
    <n v="0"/>
    <x v="1"/>
  </r>
  <r>
    <x v="55"/>
    <x v="121"/>
    <x v="8"/>
    <s v="Tue Dec 19, 1978 12:15 UTC"/>
    <s v="1978-12-19"/>
    <s v="12:15:00"/>
    <x v="2"/>
    <x v="46"/>
    <s v="Proton-K/Block-DM | Gorizont 1"/>
    <x v="243"/>
    <x v="4468"/>
    <x v="1"/>
    <m/>
    <n v="0"/>
    <x v="2"/>
  </r>
  <r>
    <x v="55"/>
    <x v="0"/>
    <x v="0"/>
    <s v="Tue Dec 19, 1978 01:35 UTC"/>
    <s v="1978-12-19"/>
    <s v="01:35:00"/>
    <x v="2"/>
    <x v="46"/>
    <s v="Vostok-2M | Cosmos 1063"/>
    <x v="267"/>
    <x v="4469"/>
    <x v="1"/>
    <m/>
    <n v="0"/>
    <x v="0"/>
  </r>
  <r>
    <x v="54"/>
    <x v="91"/>
    <x v="1"/>
    <s v="Sat Dec 16, 1978 00:21 UTC"/>
    <s v="1978-12-16"/>
    <s v="00:21:00"/>
    <x v="2"/>
    <x v="46"/>
    <s v="Delta 3914 | Anik-B1"/>
    <x v="288"/>
    <x v="4470"/>
    <x v="1"/>
    <m/>
    <n v="0"/>
    <x v="0"/>
  </r>
  <r>
    <x v="55"/>
    <x v="124"/>
    <x v="0"/>
    <s v="Fri Dec 15, 1978 13:19 UTC"/>
    <s v="1978-12-15"/>
    <s v="13:19:00"/>
    <x v="2"/>
    <x v="46"/>
    <s v="Cosmos-3M | Cosmos 1062"/>
    <x v="161"/>
    <x v="4471"/>
    <x v="1"/>
    <m/>
    <n v="0"/>
    <x v="0"/>
  </r>
  <r>
    <x v="55"/>
    <x v="0"/>
    <x v="0"/>
    <s v="Thu Dec 14, 1978 15:20 UTC"/>
    <s v="1978-12-14"/>
    <s v="15:20:00"/>
    <x v="2"/>
    <x v="46"/>
    <s v="Soyuz U | Cosmos 1061"/>
    <x v="122"/>
    <x v="4472"/>
    <x v="1"/>
    <n v="20"/>
    <n v="1660"/>
    <x v="0"/>
  </r>
  <r>
    <x v="53"/>
    <x v="1"/>
    <x v="1"/>
    <s v="Thu Dec 14, 1978 00:40 UTC"/>
    <s v="1978-12-14"/>
    <s v="00:40:00"/>
    <x v="2"/>
    <x v="46"/>
    <s v="Titan III(23)C | DSCS-II 11&amp;12"/>
    <x v="303"/>
    <x v="4473"/>
    <x v="1"/>
    <m/>
    <n v="0"/>
    <x v="0"/>
  </r>
  <r>
    <x v="52"/>
    <x v="52"/>
    <x v="1"/>
    <s v="Mon Dec 11, 1978 03:59 UTC"/>
    <s v="1978-12-11"/>
    <s v="03:59:00"/>
    <x v="2"/>
    <x v="46"/>
    <s v="Atlas-E/F SGS-1 | GPS-4"/>
    <x v="304"/>
    <x v="4474"/>
    <x v="1"/>
    <m/>
    <n v="0"/>
    <x v="0"/>
  </r>
  <r>
    <x v="55"/>
    <x v="22"/>
    <x v="8"/>
    <s v="Fri Dec 08, 1978 09:30 UTC"/>
    <s v="1978-12-08"/>
    <s v="09:30:00"/>
    <x v="2"/>
    <x v="46"/>
    <s v="Soyuz U | Cosmos 1060"/>
    <x v="122"/>
    <x v="4475"/>
    <x v="1"/>
    <n v="20"/>
    <n v="1660"/>
    <x v="0"/>
  </r>
  <r>
    <x v="55"/>
    <x v="125"/>
    <x v="0"/>
    <s v="Thu Dec 07, 1978 15:30 UTC"/>
    <s v="1978-12-07"/>
    <s v="15:30:00"/>
    <x v="2"/>
    <x v="46"/>
    <s v="Soyuz U | Cosmos 1059"/>
    <x v="122"/>
    <x v="4476"/>
    <x v="1"/>
    <n v="20"/>
    <n v="1660"/>
    <x v="0"/>
  </r>
  <r>
    <x v="55"/>
    <x v="124"/>
    <x v="0"/>
    <s v="Tue Dec 05, 1978 18:12 UTC"/>
    <s v="1978-12-05"/>
    <s v="18:12:00"/>
    <x v="2"/>
    <x v="46"/>
    <s v="Cosmos-3M | Cosmos 1051 to 1058"/>
    <x v="161"/>
    <x v="4477"/>
    <x v="1"/>
    <m/>
    <n v="0"/>
    <x v="0"/>
  </r>
  <r>
    <x v="55"/>
    <x v="0"/>
    <x v="0"/>
    <s v="Tue Nov 28, 1978 16:20 UTC"/>
    <s v="1978-11-28"/>
    <s v="16:20:00"/>
    <x v="3"/>
    <x v="46"/>
    <s v="Soyuz U | Cosmos 1050"/>
    <x v="122"/>
    <x v="4478"/>
    <x v="1"/>
    <n v="20"/>
    <n v="1660"/>
    <x v="0"/>
  </r>
  <r>
    <x v="55"/>
    <x v="0"/>
    <x v="0"/>
    <s v="Tue Nov 21, 1978 12:00 UTC"/>
    <s v="1978-11-21"/>
    <s v="12:00:00"/>
    <x v="3"/>
    <x v="46"/>
    <s v="Soyuz U | Cosmos 1049"/>
    <x v="122"/>
    <x v="4479"/>
    <x v="1"/>
    <n v="20"/>
    <n v="1660"/>
    <x v="0"/>
  </r>
  <r>
    <x v="54"/>
    <x v="87"/>
    <x v="1"/>
    <s v="Sun Nov 19, 1978 00:46 UTC"/>
    <s v="1978-11-19"/>
    <s v="00:46:00"/>
    <x v="3"/>
    <x v="46"/>
    <s v="Delta 2914 | NATO 3C"/>
    <x v="311"/>
    <x v="4480"/>
    <x v="1"/>
    <m/>
    <n v="0"/>
    <x v="0"/>
  </r>
  <r>
    <x v="55"/>
    <x v="124"/>
    <x v="0"/>
    <s v="Thu Nov 16, 1978 21:45 UTC"/>
    <s v="1978-11-16"/>
    <s v="21:45:00"/>
    <x v="3"/>
    <x v="46"/>
    <s v="Cosmos-3M | Cosmos 1048"/>
    <x v="161"/>
    <x v="4481"/>
    <x v="1"/>
    <m/>
    <n v="0"/>
    <x v="0"/>
  </r>
  <r>
    <x v="55"/>
    <x v="125"/>
    <x v="0"/>
    <s v="Wed Nov 15, 1978 11:45 UTC"/>
    <s v="1978-11-15"/>
    <s v="11:45:00"/>
    <x v="3"/>
    <x v="46"/>
    <s v="Soyuz U | Cosmos 1047"/>
    <x v="122"/>
    <x v="4482"/>
    <x v="1"/>
    <n v="20"/>
    <n v="1660"/>
    <x v="0"/>
  </r>
  <r>
    <x v="52"/>
    <x v="101"/>
    <x v="1"/>
    <s v="Mon Nov 13, 1978 05:24 UTC"/>
    <s v="1978-11-13"/>
    <s v="05:24:00"/>
    <x v="3"/>
    <x v="46"/>
    <s v="Atlas-SLV3D Centaur-D1AR | HEAO-2"/>
    <x v="299"/>
    <x v="4483"/>
    <x v="1"/>
    <m/>
    <n v="0"/>
    <x v="0"/>
  </r>
  <r>
    <x v="55"/>
    <x v="125"/>
    <x v="0"/>
    <s v="Wed Nov 01, 1978 12:00 UTC"/>
    <s v="1978-11-01"/>
    <s v="12:00:00"/>
    <x v="3"/>
    <x v="46"/>
    <s v="Soyuz U | Cosmos 1046"/>
    <x v="122"/>
    <x v="4484"/>
    <x v="1"/>
    <n v="20"/>
    <n v="1660"/>
    <x v="0"/>
  </r>
  <r>
    <x v="55"/>
    <x v="22"/>
    <x v="8"/>
    <s v="Mon Oct 30, 1978 05:23 UTC"/>
    <s v="1978-10-30"/>
    <s v="05:23:00"/>
    <x v="4"/>
    <x v="46"/>
    <s v="Molniya-M /Block SO-L | Prognoz nÂ°7"/>
    <x v="244"/>
    <x v="4485"/>
    <x v="1"/>
    <m/>
    <n v="0"/>
    <x v="0"/>
  </r>
  <r>
    <x v="55"/>
    <x v="95"/>
    <x v="0"/>
    <s v="Thu Oct 26, 1978 07:00 UTC"/>
    <s v="1978-10-26"/>
    <s v="07:00:00"/>
    <x v="4"/>
    <x v="46"/>
    <s v="Tsyklon-3 | Cosmos 1045, Radio 1 &amp; 2"/>
    <x v="170"/>
    <x v="4486"/>
    <x v="1"/>
    <m/>
    <n v="0"/>
    <x v="0"/>
  </r>
  <r>
    <x v="55"/>
    <x v="90"/>
    <x v="0"/>
    <s v="Tue Oct 24, 1978 19:00 UTC"/>
    <s v="1978-10-24"/>
    <s v="19:00:00"/>
    <x v="4"/>
    <x v="46"/>
    <s v="Cosmos-3M | Intercosmos 18 &amp; Magion 1"/>
    <x v="161"/>
    <x v="4487"/>
    <x v="1"/>
    <m/>
    <n v="0"/>
    <x v="0"/>
  </r>
  <r>
    <x v="54"/>
    <x v="20"/>
    <x v="1"/>
    <s v="Tue Oct 24, 1978 08:14 UTC"/>
    <s v="1978-10-24"/>
    <s v="08:14:00"/>
    <x v="4"/>
    <x v="46"/>
    <s v="Delta 2910 | Nimbus 7 &amp; CAMEO"/>
    <x v="314"/>
    <x v="4488"/>
    <x v="1"/>
    <m/>
    <n v="0"/>
    <x v="0"/>
  </r>
  <r>
    <x v="55"/>
    <x v="121"/>
    <x v="8"/>
    <s v="Tue Oct 17, 1978 16:04 UTC"/>
    <s v="1978-10-17"/>
    <s v="16:04:00"/>
    <x v="4"/>
    <x v="46"/>
    <s v="Proton-K/Block-DM | Ekran nÂ°14L"/>
    <x v="243"/>
    <x v="4489"/>
    <x v="1"/>
    <m/>
    <n v="0"/>
    <x v="2"/>
  </r>
  <r>
    <x v="55"/>
    <x v="0"/>
    <x v="0"/>
    <s v="Tue Oct 17, 1978 15:00 UTC"/>
    <s v="1978-10-17"/>
    <s v="15:00:00"/>
    <x v="4"/>
    <x v="46"/>
    <s v="Soyuz U | Cosmos 1044"/>
    <x v="122"/>
    <x v="4490"/>
    <x v="1"/>
    <n v="20"/>
    <n v="1660"/>
    <x v="0"/>
  </r>
  <r>
    <x v="52"/>
    <x v="115"/>
    <x v="1"/>
    <s v="Fri Oct 13, 1978 11:23 UTC"/>
    <s v="1978-10-13"/>
    <s v="11:23:00"/>
    <x v="4"/>
    <x v="46"/>
    <s v="Atlas-E/F Star-37S-ISS | TIROS-N"/>
    <x v="253"/>
    <x v="4491"/>
    <x v="1"/>
    <m/>
    <n v="0"/>
    <x v="0"/>
  </r>
  <r>
    <x v="55"/>
    <x v="30"/>
    <x v="0"/>
    <s v="Fri Oct 13, 1978 05:19 UTC"/>
    <s v="1978-10-13"/>
    <s v="05:19:00"/>
    <x v="4"/>
    <x v="46"/>
    <s v="Molniya-M /Block ML | Molniya-3 nÂ°77"/>
    <x v="184"/>
    <x v="4492"/>
    <x v="1"/>
    <m/>
    <n v="0"/>
    <x v="0"/>
  </r>
  <r>
    <x v="55"/>
    <x v="0"/>
    <x v="0"/>
    <s v="Tue Oct 10, 1978 19:44 UTC"/>
    <s v="1978-10-10"/>
    <s v="19:44:00"/>
    <x v="4"/>
    <x v="46"/>
    <s v="Vostok-2M | Cosmos 1043"/>
    <x v="267"/>
    <x v="4493"/>
    <x v="1"/>
    <m/>
    <n v="0"/>
    <x v="0"/>
  </r>
  <r>
    <x v="52"/>
    <x v="52"/>
    <x v="1"/>
    <s v="Sat Oct 07, 1978 00:00 UTC"/>
    <s v="1978-10-07"/>
    <s v="00:00:00"/>
    <x v="4"/>
    <x v="46"/>
    <s v="Atlas-E/F SGS-1 | GPS-3"/>
    <x v="304"/>
    <x v="4494"/>
    <x v="1"/>
    <m/>
    <n v="0"/>
    <x v="0"/>
  </r>
  <r>
    <x v="55"/>
    <x v="30"/>
    <x v="0"/>
    <s v="Fri Oct 06, 1978 15:30 UTC"/>
    <s v="1978-10-06"/>
    <s v="15:30:00"/>
    <x v="4"/>
    <x v="46"/>
    <s v="Soyuz U | Cosmos 1042"/>
    <x v="122"/>
    <x v="4495"/>
    <x v="1"/>
    <n v="20"/>
    <n v="1660"/>
    <x v="0"/>
  </r>
  <r>
    <x v="55"/>
    <x v="90"/>
    <x v="0"/>
    <s v="Wed Oct 04, 1978 03:49 UTC"/>
    <s v="1978-10-04"/>
    <s v="03:49:00"/>
    <x v="4"/>
    <x v="46"/>
    <s v="Cosmos-3M | Cosmos 1034 to 1041"/>
    <x v="161"/>
    <x v="4496"/>
    <x v="1"/>
    <m/>
    <n v="0"/>
    <x v="0"/>
  </r>
  <r>
    <x v="55"/>
    <x v="71"/>
    <x v="8"/>
    <s v="Tue Oct 03, 1978 23:09 UTC"/>
    <s v="1978-10-03"/>
    <s v="23:09:00"/>
    <x v="4"/>
    <x v="46"/>
    <s v="Soyuz U | Progress 4"/>
    <x v="122"/>
    <x v="4497"/>
    <x v="1"/>
    <n v="20"/>
    <n v="1660"/>
    <x v="0"/>
  </r>
  <r>
    <x v="55"/>
    <x v="30"/>
    <x v="0"/>
    <s v="Tue Oct 03, 1978 11:00 UTC"/>
    <s v="1978-10-03"/>
    <s v="11:00:00"/>
    <x v="4"/>
    <x v="46"/>
    <s v="Soyuz U | Cosmos 1033"/>
    <x v="122"/>
    <x v="4498"/>
    <x v="1"/>
    <n v="20"/>
    <n v="1660"/>
    <x v="0"/>
  </r>
  <r>
    <x v="55"/>
    <x v="30"/>
    <x v="0"/>
    <s v="Tue Sep 19, 1978 08:05 UTC"/>
    <s v="1978-09-19"/>
    <s v="08:05:00"/>
    <x v="5"/>
    <x v="46"/>
    <s v="Soyuz U | Cosmos 1032"/>
    <x v="122"/>
    <x v="4499"/>
    <x v="1"/>
    <n v="20"/>
    <n v="1660"/>
    <x v="0"/>
  </r>
  <r>
    <x v="45"/>
    <x v="54"/>
    <x v="6"/>
    <s v="Sat Sep 16, 1978 05:00 UTC"/>
    <s v="1978-09-16"/>
    <s v="05:00:00"/>
    <x v="5"/>
    <x v="46"/>
    <s v="Mu-III H | Jikiken"/>
    <x v="315"/>
    <x v="4500"/>
    <x v="1"/>
    <m/>
    <n v="0"/>
    <x v="0"/>
  </r>
  <r>
    <x v="55"/>
    <x v="47"/>
    <x v="8"/>
    <s v="Thu Sep 14, 1978 02:25 UTC"/>
    <s v="1978-09-14"/>
    <s v="02:25:00"/>
    <x v="5"/>
    <x v="46"/>
    <s v="Proton-K/Block D-1 | Venera 12"/>
    <x v="274"/>
    <x v="4501"/>
    <x v="1"/>
    <m/>
    <n v="0"/>
    <x v="0"/>
  </r>
  <r>
    <x v="55"/>
    <x v="125"/>
    <x v="0"/>
    <s v="Sat Sep 09, 1978 15:00 UTC"/>
    <s v="1978-09-09"/>
    <s v="15:00:00"/>
    <x v="5"/>
    <x v="46"/>
    <s v="Soyuz U | Cosmos 1031"/>
    <x v="122"/>
    <x v="4502"/>
    <x v="1"/>
    <n v="20"/>
    <n v="1660"/>
    <x v="0"/>
  </r>
  <r>
    <x v="55"/>
    <x v="104"/>
    <x v="8"/>
    <s v="Sat Sep 09, 1978 03:25 UTC"/>
    <s v="1978-09-09"/>
    <s v="03:25:00"/>
    <x v="5"/>
    <x v="46"/>
    <s v="Proton-K/Block D-1 | Venera 11"/>
    <x v="274"/>
    <x v="4503"/>
    <x v="1"/>
    <m/>
    <n v="0"/>
    <x v="0"/>
  </r>
  <r>
    <x v="55"/>
    <x v="0"/>
    <x v="0"/>
    <s v="Wed Sep 06, 1978 03:04 UTC"/>
    <s v="1978-09-06"/>
    <s v="03:04:00"/>
    <x v="5"/>
    <x v="46"/>
    <s v="Molniya-M /Block 2BL | Cosmos 1030"/>
    <x v="159"/>
    <x v="4504"/>
    <x v="1"/>
    <m/>
    <n v="0"/>
    <x v="0"/>
  </r>
  <r>
    <x v="55"/>
    <x v="0"/>
    <x v="0"/>
    <s v="Tue Aug 29, 1978 15:00 UTC"/>
    <s v="1978-08-29"/>
    <s v="15:00:00"/>
    <x v="6"/>
    <x v="46"/>
    <s v="Soyuz U | Cosmos 1029"/>
    <x v="122"/>
    <x v="4505"/>
    <x v="1"/>
    <n v="20"/>
    <n v="1660"/>
    <x v="0"/>
  </r>
  <r>
    <x v="55"/>
    <x v="71"/>
    <x v="8"/>
    <s v="Sat Aug 26, 1978 14:51 UTC"/>
    <s v="1978-08-26"/>
    <s v="14:51:00"/>
    <x v="6"/>
    <x v="46"/>
    <s v="Soyuz U | Soyuz 31"/>
    <x v="122"/>
    <x v="4506"/>
    <x v="1"/>
    <n v="20"/>
    <n v="1660"/>
    <x v="0"/>
  </r>
  <r>
    <x v="55"/>
    <x v="0"/>
    <x v="0"/>
    <s v="Tue Aug 22, 1978 23:47 UTC"/>
    <s v="1978-08-22"/>
    <s v="23:47:00"/>
    <x v="6"/>
    <x v="46"/>
    <s v="Molniya-M /Block ML | Molniya-1 nÂ°76"/>
    <x v="184"/>
    <x v="4507"/>
    <x v="1"/>
    <m/>
    <n v="0"/>
    <x v="0"/>
  </r>
  <r>
    <x v="55"/>
    <x v="121"/>
    <x v="8"/>
    <s v="Thu Aug 17, 1978 20:02 UTC"/>
    <s v="1978-08-17"/>
    <s v="20:02:00"/>
    <x v="6"/>
    <x v="46"/>
    <s v="Proton-K/Block-DM | Ekran nÂ°15L"/>
    <x v="243"/>
    <x v="4508"/>
    <x v="1"/>
    <m/>
    <n v="0"/>
    <x v="2"/>
  </r>
  <r>
    <x v="54"/>
    <x v="87"/>
    <x v="1"/>
    <s v="Sat Aug 12, 1978 15:12 UTC"/>
    <s v="1978-08-12"/>
    <s v="15:12:00"/>
    <x v="6"/>
    <x v="46"/>
    <s v="Delta 2914 | Explorer 59 (ISEE 3)"/>
    <x v="311"/>
    <x v="4509"/>
    <x v="1"/>
    <m/>
    <n v="0"/>
    <x v="0"/>
  </r>
  <r>
    <x v="52"/>
    <x v="103"/>
    <x v="1"/>
    <s v="Tue Aug 08, 1978 07:33 UTC"/>
    <s v="1978-08-08"/>
    <s v="07:33:00"/>
    <x v="6"/>
    <x v="46"/>
    <s v="Atlas-SLV3D Centaur-D1AR | Pioneer Venus Multiprobe"/>
    <x v="299"/>
    <x v="4510"/>
    <x v="1"/>
    <m/>
    <n v="0"/>
    <x v="0"/>
  </r>
  <r>
    <x v="55"/>
    <x v="22"/>
    <x v="8"/>
    <s v="Mon Aug 07, 1978 22:31 UTC"/>
    <s v="1978-08-07"/>
    <s v="22:31:00"/>
    <x v="6"/>
    <x v="46"/>
    <s v="Soyuz U | Progress 3"/>
    <x v="122"/>
    <x v="4511"/>
    <x v="1"/>
    <n v="20"/>
    <n v="1660"/>
    <x v="0"/>
  </r>
  <r>
    <x v="55"/>
    <x v="30"/>
    <x v="0"/>
    <s v="Sat Aug 05, 1978 15:00 UTC"/>
    <s v="1978-08-05"/>
    <s v="15:00:00"/>
    <x v="6"/>
    <x v="46"/>
    <s v="Soyuz U | Cosmos 1028"/>
    <x v="122"/>
    <x v="4512"/>
    <x v="1"/>
    <n v="20"/>
    <n v="1660"/>
    <x v="0"/>
  </r>
  <r>
    <x v="53"/>
    <x v="105"/>
    <x v="1"/>
    <s v="Sat Aug 05, 1978"/>
    <s v="1978-08-05"/>
    <s v="00:00:00"/>
    <x v="6"/>
    <x v="46"/>
    <s v="Titan III(34)B Agena-D | Quasar 3"/>
    <x v="290"/>
    <x v="4513"/>
    <x v="1"/>
    <m/>
    <n v="0"/>
    <x v="0"/>
  </r>
  <r>
    <x v="55"/>
    <x v="124"/>
    <x v="0"/>
    <s v="Thu Jul 27, 1978 04:49 UTC"/>
    <s v="1978-07-27"/>
    <s v="04:49:00"/>
    <x v="7"/>
    <x v="46"/>
    <s v="Cosmos-3M | Cosmos 1027"/>
    <x v="161"/>
    <x v="4514"/>
    <x v="1"/>
    <m/>
    <n v="0"/>
    <x v="0"/>
  </r>
  <r>
    <x v="55"/>
    <x v="121"/>
    <x v="8"/>
    <s v="Tue Jul 18, 1978 21:59 UTC"/>
    <s v="1978-07-18"/>
    <s v="21:59:00"/>
    <x v="7"/>
    <x v="46"/>
    <s v="Proton-K/Block-DM | Raduga 4"/>
    <x v="243"/>
    <x v="4515"/>
    <x v="1"/>
    <m/>
    <n v="0"/>
    <x v="0"/>
  </r>
  <r>
    <x v="55"/>
    <x v="0"/>
    <x v="0"/>
    <s v="Fri Jul 14, 1978 15:00 UTC"/>
    <s v="1978-07-14"/>
    <s v="15:00:00"/>
    <x v="7"/>
    <x v="46"/>
    <s v="Molniya-M /Block ML | Molniya-1 nÂ°75"/>
    <x v="184"/>
    <x v="4516"/>
    <x v="1"/>
    <m/>
    <n v="0"/>
    <x v="0"/>
  </r>
  <r>
    <x v="54"/>
    <x v="91"/>
    <x v="1"/>
    <s v="Fri Jul 14, 1978 10:43 UTC"/>
    <s v="1978-07-14"/>
    <s v="10:43:00"/>
    <x v="7"/>
    <x v="46"/>
    <s v="Delta 2914 | ESA-GEOS-2"/>
    <x v="311"/>
    <x v="4517"/>
    <x v="1"/>
    <m/>
    <n v="0"/>
    <x v="0"/>
  </r>
  <r>
    <x v="55"/>
    <x v="22"/>
    <x v="8"/>
    <s v="Fri Jul 07, 1978 11:26 UTC"/>
    <s v="1978-07-07"/>
    <s v="11:26:00"/>
    <x v="7"/>
    <x v="46"/>
    <s v="Soyuz U | Progress 2"/>
    <x v="122"/>
    <x v="4518"/>
    <x v="1"/>
    <n v="20"/>
    <n v="1660"/>
    <x v="0"/>
  </r>
  <r>
    <x v="55"/>
    <x v="22"/>
    <x v="8"/>
    <s v="Sun Jul 02, 1978 09:30 UTC"/>
    <s v="1978-07-02"/>
    <s v="09:30:00"/>
    <x v="7"/>
    <x v="46"/>
    <s v="Soyuz U | Cosmos 1026"/>
    <x v="122"/>
    <x v="4519"/>
    <x v="1"/>
    <n v="20"/>
    <n v="1660"/>
    <x v="0"/>
  </r>
  <r>
    <x v="52"/>
    <x v="101"/>
    <x v="1"/>
    <s v="Thu Jun 29, 1978 22:24 UTC"/>
    <s v="1978-06-29"/>
    <s v="22:24:00"/>
    <x v="8"/>
    <x v="46"/>
    <s v="Atlas-SLV3D Centaur-D1AR | Comstar D3"/>
    <x v="299"/>
    <x v="4520"/>
    <x v="1"/>
    <m/>
    <n v="0"/>
    <x v="0"/>
  </r>
  <r>
    <x v="55"/>
    <x v="95"/>
    <x v="0"/>
    <s v="Wed Jun 28, 1978 17:35 UTC"/>
    <s v="1978-06-28"/>
    <s v="17:35:00"/>
    <x v="8"/>
    <x v="46"/>
    <s v="Tsyklon-3 | Cosmos 1025"/>
    <x v="170"/>
    <x v="4521"/>
    <x v="1"/>
    <m/>
    <n v="0"/>
    <x v="0"/>
  </r>
  <r>
    <x v="55"/>
    <x v="30"/>
    <x v="0"/>
    <s v="Wed Jun 28, 1978 02:58 UTC"/>
    <s v="1978-06-28"/>
    <s v="02:58:00"/>
    <x v="8"/>
    <x v="46"/>
    <s v="Molniya-M /Block 2BL | Cosmos 1024"/>
    <x v="159"/>
    <x v="4522"/>
    <x v="1"/>
    <m/>
    <n v="0"/>
    <x v="0"/>
  </r>
  <r>
    <x v="55"/>
    <x v="71"/>
    <x v="8"/>
    <s v="Tue Jun 27, 1978 15:27 UTC"/>
    <s v="1978-06-27"/>
    <s v="15:27:00"/>
    <x v="8"/>
    <x v="46"/>
    <s v="Soyuz U | Soyuz 30"/>
    <x v="122"/>
    <x v="4523"/>
    <x v="1"/>
    <n v="20"/>
    <n v="1660"/>
    <x v="0"/>
  </r>
  <r>
    <x v="52"/>
    <x v="115"/>
    <x v="1"/>
    <s v="Tue Jun 27, 1978 01:12 UTC"/>
    <s v="1978-06-27"/>
    <s v="01:12:00"/>
    <x v="8"/>
    <x v="46"/>
    <s v="Atlas-E/F Agena D | Seasat"/>
    <x v="316"/>
    <x v="4524"/>
    <x v="1"/>
    <m/>
    <n v="0"/>
    <x v="0"/>
  </r>
  <r>
    <x v="55"/>
    <x v="90"/>
    <x v="0"/>
    <s v="Wed Jun 21, 1978 09:27 UTC"/>
    <s v="1978-06-21"/>
    <s v="09:27:00"/>
    <x v="8"/>
    <x v="46"/>
    <s v="Cosmos-3M | Cosmos 1023"/>
    <x v="161"/>
    <x v="4525"/>
    <x v="1"/>
    <m/>
    <n v="0"/>
    <x v="0"/>
  </r>
  <r>
    <x v="54"/>
    <x v="87"/>
    <x v="1"/>
    <s v="Fri Jun 16, 1978 10:49 UTC"/>
    <s v="1978-06-16"/>
    <s v="10:49:00"/>
    <x v="8"/>
    <x v="46"/>
    <s v="Delta 2914 | GOES-C"/>
    <x v="311"/>
    <x v="4526"/>
    <x v="1"/>
    <m/>
    <n v="0"/>
    <x v="0"/>
  </r>
  <r>
    <x v="55"/>
    <x v="71"/>
    <x v="8"/>
    <s v="Thu Jun 15, 1978 20:16 UTC"/>
    <s v="1978-06-15"/>
    <s v="20:16:00"/>
    <x v="8"/>
    <x v="46"/>
    <s v="Soyuz U | Soyuz 29"/>
    <x v="122"/>
    <x v="4527"/>
    <x v="1"/>
    <n v="20"/>
    <n v="1660"/>
    <x v="0"/>
  </r>
  <r>
    <x v="53"/>
    <x v="5"/>
    <x v="1"/>
    <s v="Wed Jun 14, 1978 18:28 UTC"/>
    <s v="1978-06-14"/>
    <s v="18:28:00"/>
    <x v="8"/>
    <x v="46"/>
    <s v="Titan IIID | KH-11 2"/>
    <x v="301"/>
    <x v="4528"/>
    <x v="1"/>
    <m/>
    <n v="0"/>
    <x v="0"/>
  </r>
  <r>
    <x v="55"/>
    <x v="30"/>
    <x v="0"/>
    <s v="Mon Jun 12, 1978 10:30 UTC"/>
    <s v="1978-06-12"/>
    <s v="10:30:00"/>
    <x v="8"/>
    <x v="46"/>
    <s v="Soyuz U | Cosmos 1022"/>
    <x v="122"/>
    <x v="4529"/>
    <x v="1"/>
    <n v="20"/>
    <n v="1660"/>
    <x v="0"/>
  </r>
  <r>
    <x v="53"/>
    <x v="1"/>
    <x v="1"/>
    <s v="Sat Jun 10, 1978 19:08 UTC"/>
    <s v="1978-06-10"/>
    <s v="19:08:00"/>
    <x v="8"/>
    <x v="46"/>
    <s v="Titan III(23)C | OPS-9454 (vortex)"/>
    <x v="303"/>
    <x v="4530"/>
    <x v="1"/>
    <m/>
    <n v="0"/>
    <x v="0"/>
  </r>
  <r>
    <x v="55"/>
    <x v="22"/>
    <x v="8"/>
    <s v="Sat Jun 10, 1978 08:35 UTC"/>
    <s v="1978-06-10"/>
    <s v="08:35:00"/>
    <x v="8"/>
    <x v="46"/>
    <s v="Soyuz U | Cosmos 1021"/>
    <x v="122"/>
    <x v="4531"/>
    <x v="1"/>
    <n v="20"/>
    <n v="1660"/>
    <x v="0"/>
  </r>
  <r>
    <x v="55"/>
    <x v="90"/>
    <x v="0"/>
    <s v="Wed Jun 07, 1978 22:00 UTC"/>
    <s v="1978-06-07"/>
    <s v="22:00:00"/>
    <x v="8"/>
    <x v="46"/>
    <s v="Cosmos-3M | Cosmos 1013 to 1020"/>
    <x v="161"/>
    <x v="4532"/>
    <x v="1"/>
    <m/>
    <n v="0"/>
    <x v="0"/>
  </r>
  <r>
    <x v="55"/>
    <x v="30"/>
    <x v="0"/>
    <s v="Fri Jun 02, 1978 12:12 UTC"/>
    <s v="1978-06-02"/>
    <s v="12:12:00"/>
    <x v="8"/>
    <x v="46"/>
    <s v="Molniya-M /Block ML | Molniya-1 nÂ°74"/>
    <x v="184"/>
    <x v="4533"/>
    <x v="1"/>
    <m/>
    <n v="0"/>
    <x v="0"/>
  </r>
  <r>
    <x v="55"/>
    <x v="121"/>
    <x v="8"/>
    <s v="Sat May 27, 1978 01:25 UTC"/>
    <s v="1978-05-27"/>
    <s v="01:25:00"/>
    <x v="9"/>
    <x v="46"/>
    <s v="Proton-K/Block-DM | Ekran nÂ°13L"/>
    <x v="243"/>
    <x v="4534"/>
    <x v="1"/>
    <m/>
    <n v="0"/>
    <x v="2"/>
  </r>
  <r>
    <x v="55"/>
    <x v="30"/>
    <x v="0"/>
    <s v="Thu May 25, 1978 14:30 UTC"/>
    <s v="1978-05-25"/>
    <s v="14:30:00"/>
    <x v="9"/>
    <x v="46"/>
    <s v="Soyuz U | Cosmos 1012"/>
    <x v="122"/>
    <x v="4535"/>
    <x v="1"/>
    <n v="20"/>
    <n v="1660"/>
    <x v="0"/>
  </r>
  <r>
    <x v="55"/>
    <x v="90"/>
    <x v="0"/>
    <s v="Tue May 23, 1978 16:57 UTC"/>
    <s v="1978-05-23"/>
    <s v="16:57:00"/>
    <x v="9"/>
    <x v="46"/>
    <s v="Cosmos-3M | Cosmos 1011"/>
    <x v="161"/>
    <x v="4536"/>
    <x v="1"/>
    <m/>
    <n v="0"/>
    <x v="0"/>
  </r>
  <r>
    <x v="55"/>
    <x v="0"/>
    <x v="0"/>
    <s v="Tue May 23, 1978 07:30 UTC"/>
    <s v="1978-05-23"/>
    <s v="07:30:00"/>
    <x v="9"/>
    <x v="46"/>
    <s v="Soyuz U | Cosmos 1010"/>
    <x v="122"/>
    <x v="4537"/>
    <x v="1"/>
    <n v="20"/>
    <n v="1660"/>
    <x v="0"/>
  </r>
  <r>
    <x v="52"/>
    <x v="103"/>
    <x v="1"/>
    <s v="Sat May 20, 1978 13:13 UTC"/>
    <s v="1978-05-20"/>
    <s v="13:13:00"/>
    <x v="9"/>
    <x v="46"/>
    <s v="Atlas-SLV3D Centaur-D1AR | Pioneer Venus Orbiter"/>
    <x v="299"/>
    <x v="4538"/>
    <x v="1"/>
    <m/>
    <n v="0"/>
    <x v="0"/>
  </r>
  <r>
    <x v="55"/>
    <x v="127"/>
    <x v="8"/>
    <s v="Fri May 19, 1978 00:21 UTC"/>
    <s v="1978-05-19"/>
    <s v="00:21:00"/>
    <x v="9"/>
    <x v="46"/>
    <s v="Tsyklon-2 | Cosmos 1009"/>
    <x v="179"/>
    <x v="4539"/>
    <x v="1"/>
    <m/>
    <n v="0"/>
    <x v="0"/>
  </r>
  <r>
    <x v="55"/>
    <x v="90"/>
    <x v="0"/>
    <s v="Wed May 17, 1978 14:39 UTC"/>
    <s v="1978-05-17"/>
    <s v="14:39:00"/>
    <x v="9"/>
    <x v="46"/>
    <s v="Cosmos-3M | Cosmos 1008"/>
    <x v="161"/>
    <x v="4540"/>
    <x v="1"/>
    <m/>
    <n v="0"/>
    <x v="0"/>
  </r>
  <r>
    <x v="55"/>
    <x v="30"/>
    <x v="0"/>
    <s v="Tue May 16, 1978 10:40 UTC"/>
    <s v="1978-05-16"/>
    <s v="10:40:00"/>
    <x v="9"/>
    <x v="46"/>
    <s v="Soyuz U | Cosmos 1007"/>
    <x v="122"/>
    <x v="4541"/>
    <x v="1"/>
    <n v="20"/>
    <n v="1660"/>
    <x v="0"/>
  </r>
  <r>
    <x v="52"/>
    <x v="52"/>
    <x v="1"/>
    <s v="Sat May 13, 1978 10:34 UTC"/>
    <s v="1978-05-13"/>
    <s v="10:34:00"/>
    <x v="9"/>
    <x v="46"/>
    <s v="Atlas-E/F SGS-1 | GPS-2"/>
    <x v="304"/>
    <x v="4542"/>
    <x v="1"/>
    <m/>
    <n v="0"/>
    <x v="0"/>
  </r>
  <r>
    <x v="55"/>
    <x v="90"/>
    <x v="0"/>
    <s v="Fri May 12, 1978 11:00 UTC"/>
    <s v="1978-05-12"/>
    <s v="11:00:00"/>
    <x v="9"/>
    <x v="46"/>
    <s v="Cosmos-3M | Cosmos 1006"/>
    <x v="161"/>
    <x v="4543"/>
    <x v="1"/>
    <m/>
    <n v="0"/>
    <x v="0"/>
  </r>
  <r>
    <x v="55"/>
    <x v="0"/>
    <x v="0"/>
    <s v="Fri May 12, 1978 04:07 UTC"/>
    <s v="1978-05-12"/>
    <s v="04:07:00"/>
    <x v="9"/>
    <x v="46"/>
    <s v="Vostok-2M | Cosmos 1005"/>
    <x v="267"/>
    <x v="4544"/>
    <x v="1"/>
    <m/>
    <n v="0"/>
    <x v="0"/>
  </r>
  <r>
    <x v="54"/>
    <x v="91"/>
    <x v="1"/>
    <s v="Thu May 11, 1978 22:59 UTC"/>
    <s v="1978-05-11"/>
    <s v="22:59:00"/>
    <x v="9"/>
    <x v="46"/>
    <s v="Delta 3914 | OTS-2"/>
    <x v="288"/>
    <x v="4545"/>
    <x v="1"/>
    <m/>
    <n v="0"/>
    <x v="0"/>
  </r>
  <r>
    <x v="55"/>
    <x v="30"/>
    <x v="0"/>
    <s v="Fri May 05, 1978 15:30 UTC"/>
    <s v="1978-05-05"/>
    <s v="15:30:00"/>
    <x v="9"/>
    <x v="46"/>
    <s v="Soyuz U | Cosmos 1004"/>
    <x v="122"/>
    <x v="4546"/>
    <x v="1"/>
    <n v="20"/>
    <n v="1660"/>
    <x v="0"/>
  </r>
  <r>
    <x v="54"/>
    <x v="132"/>
    <x v="1"/>
    <s v="Mon May 01, 1978 03:05 UTC"/>
    <s v="1978-05-01"/>
    <s v="03:05:00"/>
    <x v="9"/>
    <x v="46"/>
    <s v="Thor-LV2F Star-ISS | DMSP-5D-F3"/>
    <x v="309"/>
    <x v="4547"/>
    <x v="1"/>
    <m/>
    <n v="0"/>
    <x v="0"/>
  </r>
  <r>
    <x v="54"/>
    <x v="118"/>
    <x v="1"/>
    <s v="Wed Apr 26, 1978 10:20 UTC"/>
    <s v="1978-04-26"/>
    <s v="10:20:00"/>
    <x v="10"/>
    <x v="46"/>
    <s v="Scout D1 | Explorer 58 (HCMM)"/>
    <x v="312"/>
    <x v="4548"/>
    <x v="1"/>
    <m/>
    <n v="0"/>
    <x v="0"/>
  </r>
  <r>
    <x v="55"/>
    <x v="0"/>
    <x v="0"/>
    <s v="Thu Apr 20, 1978 15:30 UTC"/>
    <s v="1978-04-20"/>
    <s v="15:30:00"/>
    <x v="10"/>
    <x v="46"/>
    <s v="Soyuz U | Cosmos 1003"/>
    <x v="122"/>
    <x v="4549"/>
    <x v="1"/>
    <n v="20"/>
    <n v="1660"/>
    <x v="0"/>
  </r>
  <r>
    <x v="2"/>
    <x v="113"/>
    <x v="3"/>
    <s v="Sat Apr 15, 1978 16:39 UTC"/>
    <s v="1978-04-15"/>
    <s v="16:39:00"/>
    <x v="10"/>
    <x v="46"/>
    <s v="Feng Bao 1 | DDDS 2"/>
    <x v="306"/>
    <x v="4550"/>
    <x v="1"/>
    <m/>
    <n v="0"/>
    <x v="0"/>
  </r>
  <r>
    <x v="54"/>
    <x v="87"/>
    <x v="1"/>
    <s v="Fri Apr 07, 1978 22:01 UTC"/>
    <s v="1978-04-07"/>
    <s v="22:01:00"/>
    <x v="10"/>
    <x v="46"/>
    <s v="Delta 2914 | BSE / Yuri 1"/>
    <x v="311"/>
    <x v="4551"/>
    <x v="1"/>
    <m/>
    <n v="0"/>
    <x v="0"/>
  </r>
  <r>
    <x v="52"/>
    <x v="134"/>
    <x v="1"/>
    <s v="Fri Apr 07, 1978 00:45 UTC"/>
    <s v="1978-04-07"/>
    <s v="00:45:00"/>
    <x v="10"/>
    <x v="46"/>
    <s v="Atlas-SLV3A Agena-D | OPS-8790 (Aquacade-4)"/>
    <x v="317"/>
    <x v="4552"/>
    <x v="1"/>
    <m/>
    <n v="0"/>
    <x v="0"/>
  </r>
  <r>
    <x v="55"/>
    <x v="22"/>
    <x v="8"/>
    <s v="Thu Apr 06, 1978 09:10 UTC"/>
    <s v="1978-04-06"/>
    <s v="09:10:00"/>
    <x v="10"/>
    <x v="46"/>
    <s v="Soyuz U | Cosmos 1002"/>
    <x v="122"/>
    <x v="4553"/>
    <x v="1"/>
    <n v="20"/>
    <n v="1660"/>
    <x v="0"/>
  </r>
  <r>
    <x v="55"/>
    <x v="71"/>
    <x v="8"/>
    <s v="Tue Apr 04, 1978 15:00 UTC"/>
    <s v="1978-04-04"/>
    <s v="15:00:00"/>
    <x v="10"/>
    <x v="46"/>
    <s v="Soyuz U | Cosmos 1001"/>
    <x v="122"/>
    <x v="4554"/>
    <x v="1"/>
    <n v="20"/>
    <n v="1660"/>
    <x v="0"/>
  </r>
  <r>
    <x v="52"/>
    <x v="101"/>
    <x v="1"/>
    <s v="Fri Mar 31, 1978 23:36 UTC"/>
    <s v="1978-03-31"/>
    <s v="23:36:00"/>
    <x v="11"/>
    <x v="46"/>
    <s v="Atlas-SLV3D Centaur-D1AR | Intelsat 4A F6"/>
    <x v="299"/>
    <x v="4555"/>
    <x v="1"/>
    <m/>
    <n v="0"/>
    <x v="0"/>
  </r>
  <r>
    <x v="55"/>
    <x v="90"/>
    <x v="0"/>
    <s v="Fri Mar 31, 1978 14:01 UTC"/>
    <s v="1978-03-31"/>
    <s v="14:01:00"/>
    <x v="11"/>
    <x v="46"/>
    <s v="Cosmos-3M | Cosmos 1000"/>
    <x v="161"/>
    <x v="4556"/>
    <x v="1"/>
    <m/>
    <n v="0"/>
    <x v="0"/>
  </r>
  <r>
    <x v="55"/>
    <x v="22"/>
    <x v="8"/>
    <s v="Thu Mar 30, 1978 07:50 UTC"/>
    <s v="1978-03-30"/>
    <s v="07:50:00"/>
    <x v="11"/>
    <x v="46"/>
    <s v="Soyuz U | Cosmos 999"/>
    <x v="122"/>
    <x v="4557"/>
    <x v="1"/>
    <n v="20"/>
    <n v="1660"/>
    <x v="0"/>
  </r>
  <r>
    <x v="55"/>
    <x v="47"/>
    <x v="8"/>
    <s v="Thu Mar 30, 1978 00:00 UTC"/>
    <s v="1978-03-30"/>
    <s v="00:00:00"/>
    <x v="11"/>
    <x v="46"/>
    <s v="Proton-K | Cosmos 997 &amp; 998"/>
    <x v="221"/>
    <x v="4558"/>
    <x v="1"/>
    <m/>
    <n v="0"/>
    <x v="0"/>
  </r>
  <r>
    <x v="55"/>
    <x v="90"/>
    <x v="0"/>
    <s v="Tue Mar 28, 1978 01:30 UTC"/>
    <s v="1978-03-28"/>
    <s v="01:30:00"/>
    <x v="11"/>
    <x v="46"/>
    <s v="Cosmos-3M | Cosmos 996"/>
    <x v="161"/>
    <x v="4559"/>
    <x v="1"/>
    <m/>
    <n v="0"/>
    <x v="0"/>
  </r>
  <r>
    <x v="53"/>
    <x v="1"/>
    <x v="1"/>
    <s v="Sat Mar 25, 1978 18:09 UTC"/>
    <s v="1978-03-25"/>
    <s v="18:09:00"/>
    <x v="11"/>
    <x v="46"/>
    <s v="Titan III(23)C | DSCS-II 9&amp;10"/>
    <x v="303"/>
    <x v="4560"/>
    <x v="1"/>
    <m/>
    <n v="0"/>
    <x v="2"/>
  </r>
  <r>
    <x v="55"/>
    <x v="30"/>
    <x v="0"/>
    <s v="Fri Mar 17, 1978 10:50 UTC"/>
    <s v="1978-03-17"/>
    <s v="10:50:00"/>
    <x v="11"/>
    <x v="46"/>
    <s v="Soyuz U | Cosmos 995"/>
    <x v="122"/>
    <x v="4561"/>
    <x v="1"/>
    <n v="20"/>
    <n v="1660"/>
    <x v="0"/>
  </r>
  <r>
    <x v="53"/>
    <x v="5"/>
    <x v="1"/>
    <s v="Thu Mar 16, 1978 18:43 UTC"/>
    <s v="1978-03-16"/>
    <s v="18:43:00"/>
    <x v="11"/>
    <x v="46"/>
    <s v="Titan IIID | KH9-14 &amp; SSF-D-2"/>
    <x v="301"/>
    <x v="4562"/>
    <x v="1"/>
    <m/>
    <n v="0"/>
    <x v="0"/>
  </r>
  <r>
    <x v="55"/>
    <x v="124"/>
    <x v="0"/>
    <s v="Wed Mar 15, 1978 15:57 UTC"/>
    <s v="1978-03-15"/>
    <s v="15:57:00"/>
    <x v="11"/>
    <x v="46"/>
    <s v="Cosmos-3M | Cosmos 994"/>
    <x v="161"/>
    <x v="4563"/>
    <x v="1"/>
    <m/>
    <n v="0"/>
    <x v="0"/>
  </r>
  <r>
    <x v="55"/>
    <x v="30"/>
    <x v="0"/>
    <s v="Fri Mar 10, 1978 10:42 UTC"/>
    <s v="1978-03-10"/>
    <s v="10:42:00"/>
    <x v="11"/>
    <x v="46"/>
    <s v="Soyuz U | Cosmos 993"/>
    <x v="122"/>
    <x v="4564"/>
    <x v="1"/>
    <n v="20"/>
    <n v="1660"/>
    <x v="0"/>
  </r>
  <r>
    <x v="54"/>
    <x v="20"/>
    <x v="1"/>
    <s v="Sun Mar 05, 1978 17:54 UTC"/>
    <s v="1978-03-05"/>
    <s v="17:54:00"/>
    <x v="11"/>
    <x v="46"/>
    <s v="Delta 2910 | Landsat 3"/>
    <x v="314"/>
    <x v="4565"/>
    <x v="1"/>
    <m/>
    <n v="0"/>
    <x v="0"/>
  </r>
  <r>
    <x v="55"/>
    <x v="22"/>
    <x v="8"/>
    <s v="Sat Mar 04, 1978 07:40 UTC"/>
    <s v="1978-03-04"/>
    <s v="07:40:00"/>
    <x v="11"/>
    <x v="46"/>
    <s v="Soyuz U | Cosmos 992"/>
    <x v="122"/>
    <x v="4566"/>
    <x v="1"/>
    <n v="20"/>
    <n v="1660"/>
    <x v="0"/>
  </r>
  <r>
    <x v="55"/>
    <x v="30"/>
    <x v="0"/>
    <s v="Thu Mar 02, 1978 22:07 UTC"/>
    <s v="1978-03-02"/>
    <s v="22:07:00"/>
    <x v="11"/>
    <x v="46"/>
    <s v="Molniya-M /Block ML | Molniya-1 nÂ°73"/>
    <x v="184"/>
    <x v="4567"/>
    <x v="1"/>
    <m/>
    <n v="0"/>
    <x v="0"/>
  </r>
  <r>
    <x v="55"/>
    <x v="71"/>
    <x v="8"/>
    <s v="Thu Mar 02, 1978 15:28 UTC"/>
    <s v="1978-03-02"/>
    <s v="15:28:00"/>
    <x v="11"/>
    <x v="46"/>
    <s v="Soyuz U | Soyuz 28"/>
    <x v="122"/>
    <x v="4568"/>
    <x v="1"/>
    <n v="20"/>
    <n v="1660"/>
    <x v="0"/>
  </r>
  <r>
    <x v="55"/>
    <x v="124"/>
    <x v="0"/>
    <s v="Tue Feb 28, 1978 06:43 UTC"/>
    <s v="1978-02-28"/>
    <s v="06:43:00"/>
    <x v="0"/>
    <x v="46"/>
    <s v="Cosmos-3M | Cosmos 991"/>
    <x v="161"/>
    <x v="4569"/>
    <x v="1"/>
    <m/>
    <n v="0"/>
    <x v="0"/>
  </r>
  <r>
    <x v="53"/>
    <x v="105"/>
    <x v="1"/>
    <s v="Sat Feb 25, 1978 05:00 UTC"/>
    <s v="1978-02-25"/>
    <s v="05:00:00"/>
    <x v="0"/>
    <x v="46"/>
    <s v="Titan III(34)B Agena-D | Jumpseat 5"/>
    <x v="290"/>
    <x v="4570"/>
    <x v="1"/>
    <m/>
    <n v="0"/>
    <x v="0"/>
  </r>
  <r>
    <x v="52"/>
    <x v="52"/>
    <x v="1"/>
    <s v="Wed Feb 22, 1978 23:44 UTC"/>
    <s v="1978-02-22"/>
    <s v="23:44:00"/>
    <x v="0"/>
    <x v="46"/>
    <s v="Atlas-E/F SGS-1 | GPS-1"/>
    <x v="304"/>
    <x v="4571"/>
    <x v="1"/>
    <m/>
    <n v="0"/>
    <x v="0"/>
  </r>
  <r>
    <x v="55"/>
    <x v="124"/>
    <x v="0"/>
    <s v="Fri Feb 17, 1978 16:33 UTC"/>
    <s v="1978-02-17"/>
    <s v="16:33:00"/>
    <x v="0"/>
    <x v="46"/>
    <s v="Cosmos-3M | Cosmos 990"/>
    <x v="161"/>
    <x v="4572"/>
    <x v="1"/>
    <m/>
    <n v="0"/>
    <x v="0"/>
  </r>
  <r>
    <x v="8"/>
    <x v="12"/>
    <x v="6"/>
    <s v="Thu Feb 16, 1978 04:00 UTC"/>
    <s v="1978-02-16"/>
    <s v="04:00:00"/>
    <x v="0"/>
    <x v="46"/>
    <s v="N-I | Ume 2"/>
    <x v="302"/>
    <x v="4573"/>
    <x v="1"/>
    <m/>
    <n v="0"/>
    <x v="0"/>
  </r>
  <r>
    <x v="55"/>
    <x v="22"/>
    <x v="8"/>
    <s v="Tue Feb 14, 1978 09:30 UTC"/>
    <s v="1978-02-14"/>
    <s v="09:30:00"/>
    <x v="0"/>
    <x v="46"/>
    <s v="Soyuz U | Cosmos 989"/>
    <x v="122"/>
    <x v="4574"/>
    <x v="1"/>
    <n v="20"/>
    <n v="1660"/>
    <x v="0"/>
  </r>
  <r>
    <x v="52"/>
    <x v="103"/>
    <x v="1"/>
    <s v="Thu Feb 09, 1978 21:17 UTC"/>
    <s v="1978-02-09"/>
    <s v="21:17:00"/>
    <x v="0"/>
    <x v="46"/>
    <s v="Atlas-SLV3D Centaur-D1AR | FLTSATCOM-1"/>
    <x v="299"/>
    <x v="4575"/>
    <x v="1"/>
    <m/>
    <n v="0"/>
    <x v="0"/>
  </r>
  <r>
    <x v="55"/>
    <x v="30"/>
    <x v="0"/>
    <s v="Wed Feb 08, 1978 12:15 UTC"/>
    <s v="1978-02-08"/>
    <s v="12:15:00"/>
    <x v="0"/>
    <x v="46"/>
    <s v="Soyuz U | Cosmos 988"/>
    <x v="122"/>
    <x v="4576"/>
    <x v="1"/>
    <n v="20"/>
    <n v="1660"/>
    <x v="0"/>
  </r>
  <r>
    <x v="45"/>
    <x v="54"/>
    <x v="6"/>
    <s v="Sat Feb 04, 1978 07:00 UTC"/>
    <s v="1978-02-04"/>
    <s v="07:00:00"/>
    <x v="0"/>
    <x v="46"/>
    <s v="Mu-III H | Kyokko"/>
    <x v="315"/>
    <x v="4577"/>
    <x v="1"/>
    <m/>
    <n v="0"/>
    <x v="0"/>
  </r>
  <r>
    <x v="55"/>
    <x v="0"/>
    <x v="0"/>
    <s v="Tue Jan 31, 1978 14:50 UTC"/>
    <s v="1978-01-31"/>
    <s v="14:50:00"/>
    <x v="1"/>
    <x v="46"/>
    <s v="Soyuz U | Cosmos 987"/>
    <x v="122"/>
    <x v="4578"/>
    <x v="1"/>
    <n v="20"/>
    <n v="1660"/>
    <x v="0"/>
  </r>
  <r>
    <x v="54"/>
    <x v="91"/>
    <x v="1"/>
    <s v="Thu Jan 26, 1978 17:36 UTC"/>
    <s v="1978-01-26"/>
    <s v="17:36:00"/>
    <x v="1"/>
    <x v="46"/>
    <s v="Delta 2914 | Explorer 57 (IUE)"/>
    <x v="311"/>
    <x v="4579"/>
    <x v="1"/>
    <m/>
    <n v="0"/>
    <x v="0"/>
  </r>
  <r>
    <x v="2"/>
    <x v="113"/>
    <x v="3"/>
    <s v="Thu Jan 26, 1978 04:58 UTC"/>
    <s v="1978-01-26"/>
    <s v="04:58:00"/>
    <x v="1"/>
    <x v="46"/>
    <s v="Long March 2 | FSW-0 3"/>
    <x v="318"/>
    <x v="4580"/>
    <x v="1"/>
    <m/>
    <n v="0"/>
    <x v="0"/>
  </r>
  <r>
    <x v="55"/>
    <x v="22"/>
    <x v="8"/>
    <s v="Tue Jan 24, 1978 09:50 UTC"/>
    <s v="1978-01-24"/>
    <s v="09:50:00"/>
    <x v="1"/>
    <x v="46"/>
    <s v="Soyuz U | Cosmos 986"/>
    <x v="122"/>
    <x v="4581"/>
    <x v="1"/>
    <n v="20"/>
    <n v="1660"/>
    <x v="0"/>
  </r>
  <r>
    <x v="55"/>
    <x v="30"/>
    <x v="0"/>
    <s v="Tue Jan 24, 1978 06:51 UTC"/>
    <s v="1978-01-24"/>
    <s v="06:51:00"/>
    <x v="1"/>
    <x v="46"/>
    <s v="Molniya-M /Block ML | Molniya-3 nÂ°72"/>
    <x v="184"/>
    <x v="4582"/>
    <x v="1"/>
    <m/>
    <n v="0"/>
    <x v="0"/>
  </r>
  <r>
    <x v="55"/>
    <x v="22"/>
    <x v="8"/>
    <s v="Fri Jan 20, 1978 08:24 UTC"/>
    <s v="1978-01-20"/>
    <s v="08:24:00"/>
    <x v="1"/>
    <x v="46"/>
    <s v="Soyuz U | Progress 1"/>
    <x v="122"/>
    <x v="4583"/>
    <x v="1"/>
    <n v="20"/>
    <n v="1660"/>
    <x v="0"/>
  </r>
  <r>
    <x v="55"/>
    <x v="90"/>
    <x v="0"/>
    <s v="Tue Jan 17, 1978 03:26 UTC"/>
    <s v="1978-01-17"/>
    <s v="03:26:00"/>
    <x v="1"/>
    <x v="46"/>
    <s v="Cosmos-3M | Cosmos 985"/>
    <x v="161"/>
    <x v="4584"/>
    <x v="1"/>
    <m/>
    <n v="0"/>
    <x v="0"/>
  </r>
  <r>
    <x v="55"/>
    <x v="30"/>
    <x v="0"/>
    <s v="Fri Jan 13, 1978 15:15 UTC"/>
    <s v="1978-01-13"/>
    <s v="15:15:00"/>
    <x v="1"/>
    <x v="46"/>
    <s v="Soyuz U | Cosmos 984"/>
    <x v="122"/>
    <x v="4585"/>
    <x v="1"/>
    <n v="20"/>
    <n v="1660"/>
    <x v="0"/>
  </r>
  <r>
    <x v="55"/>
    <x v="124"/>
    <x v="0"/>
    <s v="Tue Jan 10, 1978 20:51 UTC"/>
    <s v="1978-01-10"/>
    <s v="20:51:00"/>
    <x v="1"/>
    <x v="46"/>
    <s v="Cosmos-3M | Cosmos 976 to 983"/>
    <x v="161"/>
    <x v="4586"/>
    <x v="1"/>
    <m/>
    <n v="0"/>
    <x v="0"/>
  </r>
  <r>
    <x v="55"/>
    <x v="0"/>
    <x v="0"/>
    <s v="Tue Jan 10, 1978 13:23 UTC"/>
    <s v="1978-01-10"/>
    <s v="13:23:00"/>
    <x v="1"/>
    <x v="46"/>
    <s v="Vostok-2M | Cosmos 975"/>
    <x v="267"/>
    <x v="4587"/>
    <x v="1"/>
    <m/>
    <n v="0"/>
    <x v="0"/>
  </r>
  <r>
    <x v="55"/>
    <x v="71"/>
    <x v="8"/>
    <s v="Tue Jan 10, 1978 12:26 UTC"/>
    <s v="1978-01-10"/>
    <s v="12:26:00"/>
    <x v="1"/>
    <x v="46"/>
    <s v="Soyuz U | Soyuz 27"/>
    <x v="122"/>
    <x v="4588"/>
    <x v="1"/>
    <n v="20"/>
    <n v="1660"/>
    <x v="0"/>
  </r>
  <r>
    <x v="52"/>
    <x v="101"/>
    <x v="1"/>
    <s v="Sat Jan 07, 1978 00:15 UTC"/>
    <s v="1978-01-07"/>
    <s v="00:15:00"/>
    <x v="1"/>
    <x v="46"/>
    <s v="Atlas-SLV3D Centaur-D1AR | Intelsat 4A F3"/>
    <x v="299"/>
    <x v="4589"/>
    <x v="1"/>
    <m/>
    <n v="0"/>
    <x v="0"/>
  </r>
  <r>
    <x v="55"/>
    <x v="30"/>
    <x v="0"/>
    <s v="Fri Jan 06, 1978 15:50 UTC"/>
    <s v="1978-01-06"/>
    <s v="15:50:00"/>
    <x v="1"/>
    <x v="46"/>
    <s v="Soyuz U | Cosmos 974"/>
    <x v="122"/>
    <x v="4590"/>
    <x v="1"/>
    <n v="20"/>
    <n v="1660"/>
    <x v="0"/>
  </r>
  <r>
    <x v="55"/>
    <x v="22"/>
    <x v="8"/>
    <s v="Tue Dec 27, 1977 09:20 UTC"/>
    <s v="1977-12-27"/>
    <s v="09:20:00"/>
    <x v="2"/>
    <x v="47"/>
    <s v="Soyuz U | Cosmos 973"/>
    <x v="122"/>
    <x v="4591"/>
    <x v="1"/>
    <n v="20"/>
    <n v="1660"/>
    <x v="0"/>
  </r>
  <r>
    <x v="55"/>
    <x v="95"/>
    <x v="0"/>
    <s v="Tue Dec 27, 1977 08:00 UTC"/>
    <s v="1977-12-27"/>
    <s v="08:00:00"/>
    <x v="2"/>
    <x v="47"/>
    <s v="Tsyklon-3 | Cosmos 972"/>
    <x v="170"/>
    <x v="4592"/>
    <x v="1"/>
    <m/>
    <n v="0"/>
    <x v="0"/>
  </r>
  <r>
    <x v="55"/>
    <x v="90"/>
    <x v="0"/>
    <s v="Fri Dec 23, 1977 16:24 UTC"/>
    <s v="1977-12-23"/>
    <s v="16:24:00"/>
    <x v="2"/>
    <x v="47"/>
    <s v="Cosmos-3M | Cosmos 971"/>
    <x v="161"/>
    <x v="4593"/>
    <x v="1"/>
    <m/>
    <n v="0"/>
    <x v="0"/>
  </r>
  <r>
    <x v="55"/>
    <x v="96"/>
    <x v="8"/>
    <s v="Wed Dec 21, 1977 10:35 UTC"/>
    <s v="1977-12-21"/>
    <s v="10:35:00"/>
    <x v="2"/>
    <x v="47"/>
    <s v="Tsyklon-2 | Cosmos 970"/>
    <x v="179"/>
    <x v="4594"/>
    <x v="1"/>
    <m/>
    <n v="0"/>
    <x v="0"/>
  </r>
  <r>
    <x v="55"/>
    <x v="0"/>
    <x v="0"/>
    <s v="Tue Dec 20, 1977 15:50 UTC"/>
    <s v="1977-12-20"/>
    <s v="15:50:00"/>
    <x v="2"/>
    <x v="47"/>
    <s v="Soyuz U | Cosmos 969"/>
    <x v="122"/>
    <x v="4595"/>
    <x v="1"/>
    <n v="20"/>
    <n v="1660"/>
    <x v="0"/>
  </r>
  <r>
    <x v="55"/>
    <x v="90"/>
    <x v="0"/>
    <s v="Fri Dec 16, 1977 04:25 UTC"/>
    <s v="1977-12-16"/>
    <s v="04:25:00"/>
    <x v="2"/>
    <x v="47"/>
    <s v="Cosmos-3M | Cosmos 968"/>
    <x v="161"/>
    <x v="4596"/>
    <x v="1"/>
    <m/>
    <n v="0"/>
    <x v="0"/>
  </r>
  <r>
    <x v="54"/>
    <x v="87"/>
    <x v="1"/>
    <s v="Thu Dec 15, 1977 00:47 UTC"/>
    <s v="1977-12-15"/>
    <s v="00:47:00"/>
    <x v="2"/>
    <x v="47"/>
    <s v="Delta 2914 | CS-1"/>
    <x v="311"/>
    <x v="4597"/>
    <x v="1"/>
    <m/>
    <n v="0"/>
    <x v="0"/>
  </r>
  <r>
    <x v="55"/>
    <x v="0"/>
    <x v="0"/>
    <s v="Wed Dec 14, 1977 09:30 UTC"/>
    <s v="1977-12-14"/>
    <s v="09:30:00"/>
    <x v="2"/>
    <x v="47"/>
    <s v="Vostok-2M | Meteor-2 nÂ°3"/>
    <x v="267"/>
    <x v="4598"/>
    <x v="1"/>
    <m/>
    <n v="0"/>
    <x v="0"/>
  </r>
  <r>
    <x v="55"/>
    <x v="124"/>
    <x v="0"/>
    <s v="Tue Dec 13, 1977 15:53 UTC"/>
    <s v="1977-12-13"/>
    <s v="15:53:00"/>
    <x v="2"/>
    <x v="47"/>
    <s v="Cosmos-3M | Cosmos 967"/>
    <x v="161"/>
    <x v="4599"/>
    <x v="1"/>
    <m/>
    <n v="0"/>
    <x v="0"/>
  </r>
  <r>
    <x v="55"/>
    <x v="22"/>
    <x v="8"/>
    <s v="Mon Dec 12, 1977 09:40 UTC"/>
    <s v="1977-12-12"/>
    <s v="09:40:00"/>
    <x v="2"/>
    <x v="47"/>
    <s v="Soyuz U | Cosmos 966"/>
    <x v="122"/>
    <x v="4600"/>
    <x v="1"/>
    <n v="20"/>
    <n v="1660"/>
    <x v="0"/>
  </r>
  <r>
    <x v="52"/>
    <x v="134"/>
    <x v="1"/>
    <s v="Sun Dec 11, 1977 22:45 UTC"/>
    <s v="1977-12-11"/>
    <s v="22:45:00"/>
    <x v="2"/>
    <x v="47"/>
    <s v="Atlas-SLV3A Agena-D | OPS-4258 (Aquacade-3)"/>
    <x v="317"/>
    <x v="4601"/>
    <x v="1"/>
    <m/>
    <n v="0"/>
    <x v="0"/>
  </r>
  <r>
    <x v="55"/>
    <x v="71"/>
    <x v="8"/>
    <s v="Sat Dec 10, 1977 01:18 UTC"/>
    <s v="1977-12-10"/>
    <s v="01:18:00"/>
    <x v="2"/>
    <x v="47"/>
    <s v="Soyuz U | Soyuz 26"/>
    <x v="122"/>
    <x v="4602"/>
    <x v="1"/>
    <n v="20"/>
    <n v="1660"/>
    <x v="0"/>
  </r>
  <r>
    <x v="52"/>
    <x v="115"/>
    <x v="1"/>
    <s v="Thu Dec 08, 1977 17:45 UTC"/>
    <s v="1977-12-08"/>
    <s v="17:45:00"/>
    <x v="2"/>
    <x v="47"/>
    <s v="Atlas-E/F MSD | NOSS-2"/>
    <x v="308"/>
    <x v="4603"/>
    <x v="1"/>
    <m/>
    <n v="0"/>
    <x v="0"/>
  </r>
  <r>
    <x v="55"/>
    <x v="124"/>
    <x v="0"/>
    <s v="Thu Dec 08, 1977 11:00 UTC"/>
    <s v="1977-12-08"/>
    <s v="11:00:00"/>
    <x v="2"/>
    <x v="47"/>
    <s v="Cosmos-3M | Cosmos 965"/>
    <x v="161"/>
    <x v="4604"/>
    <x v="1"/>
    <m/>
    <n v="0"/>
    <x v="0"/>
  </r>
  <r>
    <x v="55"/>
    <x v="0"/>
    <x v="0"/>
    <s v="Sun Dec 04, 1977 12:00 UTC"/>
    <s v="1977-12-04"/>
    <s v="12:00:00"/>
    <x v="2"/>
    <x v="47"/>
    <s v="Soyuz U | Cosmos 964"/>
    <x v="122"/>
    <x v="4605"/>
    <x v="1"/>
    <n v="20"/>
    <n v="1660"/>
    <x v="0"/>
  </r>
  <r>
    <x v="55"/>
    <x v="90"/>
    <x v="0"/>
    <s v="Tue Nov 29, 1977 07:05 UTC"/>
    <s v="1977-11-29"/>
    <s v="07:05:00"/>
    <x v="3"/>
    <x v="47"/>
    <s v="Cosmos-3M | Tsikada nÂ°3"/>
    <x v="161"/>
    <x v="4606"/>
    <x v="1"/>
    <m/>
    <n v="0"/>
    <x v="2"/>
  </r>
  <r>
    <x v="55"/>
    <x v="90"/>
    <x v="0"/>
    <s v="Thu Nov 24, 1977 14:30 UTC"/>
    <s v="1977-11-24"/>
    <s v="14:30:00"/>
    <x v="3"/>
    <x v="47"/>
    <s v="Cosmos-3M | Cosmos 963"/>
    <x v="161"/>
    <x v="4607"/>
    <x v="1"/>
    <m/>
    <n v="0"/>
    <x v="0"/>
  </r>
  <r>
    <x v="54"/>
    <x v="91"/>
    <x v="1"/>
    <s v="Wed Nov 23, 1977 01:35 UTC"/>
    <s v="1977-11-23"/>
    <s v="01:35:00"/>
    <x v="3"/>
    <x v="47"/>
    <s v="Delta 2914 | Meteosat-1"/>
    <x v="311"/>
    <x v="4608"/>
    <x v="1"/>
    <m/>
    <n v="0"/>
    <x v="0"/>
  </r>
  <r>
    <x v="55"/>
    <x v="90"/>
    <x v="0"/>
    <s v="Fri Oct 28, 1977 16:00 UTC"/>
    <s v="1977-10-28"/>
    <s v="16:00:00"/>
    <x v="4"/>
    <x v="47"/>
    <s v="Cosmos-3M | Cosmos 962"/>
    <x v="161"/>
    <x v="4609"/>
    <x v="1"/>
    <m/>
    <n v="0"/>
    <x v="0"/>
  </r>
  <r>
    <x v="54"/>
    <x v="118"/>
    <x v="1"/>
    <s v="Fri Oct 28, 1977 04:52 UTC"/>
    <s v="1977-10-28"/>
    <s v="04:52:00"/>
    <x v="4"/>
    <x v="47"/>
    <s v="Scout D1 | Transat"/>
    <x v="312"/>
    <x v="4610"/>
    <x v="1"/>
    <m/>
    <n v="0"/>
    <x v="0"/>
  </r>
  <r>
    <x v="55"/>
    <x v="30"/>
    <x v="0"/>
    <s v="Fri Oct 28, 1977 01:37 UTC"/>
    <s v="1977-10-28"/>
    <s v="01:37:00"/>
    <x v="4"/>
    <x v="47"/>
    <s v="Molniya-M /Block ML | Molniya-3 nÂ°71"/>
    <x v="184"/>
    <x v="4611"/>
    <x v="1"/>
    <m/>
    <n v="0"/>
    <x v="0"/>
  </r>
  <r>
    <x v="55"/>
    <x v="96"/>
    <x v="8"/>
    <s v="Wed Oct 26, 1977 05:14 UTC"/>
    <s v="1977-10-26"/>
    <s v="05:14:00"/>
    <x v="4"/>
    <x v="47"/>
    <s v="Tsyklon-2 | Cosmos 961"/>
    <x v="179"/>
    <x v="4612"/>
    <x v="1"/>
    <m/>
    <n v="0"/>
    <x v="0"/>
  </r>
  <r>
    <x v="55"/>
    <x v="90"/>
    <x v="0"/>
    <s v="Tue Oct 25, 1977 05:25 UTC"/>
    <s v="1977-10-25"/>
    <s v="05:25:00"/>
    <x v="4"/>
    <x v="47"/>
    <s v="Cosmos-3M | Cosmos 960"/>
    <x v="161"/>
    <x v="4613"/>
    <x v="1"/>
    <m/>
    <n v="0"/>
    <x v="0"/>
  </r>
  <r>
    <x v="54"/>
    <x v="87"/>
    <x v="1"/>
    <s v="Sat Oct 22, 1977 13:53 UTC"/>
    <s v="1977-10-22"/>
    <s v="13:53:00"/>
    <x v="4"/>
    <x v="47"/>
    <s v="Delta 2914 | Explorer 56 (ISEE 1)"/>
    <x v="311"/>
    <x v="4614"/>
    <x v="1"/>
    <m/>
    <n v="0"/>
    <x v="0"/>
  </r>
  <r>
    <x v="55"/>
    <x v="90"/>
    <x v="0"/>
    <s v="Fri Oct 21, 1977 10:05 UTC"/>
    <s v="1977-10-21"/>
    <s v="10:05:00"/>
    <x v="4"/>
    <x v="47"/>
    <s v="Cosmos-3M | Cosmos 959"/>
    <x v="161"/>
    <x v="4615"/>
    <x v="1"/>
    <m/>
    <n v="0"/>
    <x v="0"/>
  </r>
  <r>
    <x v="55"/>
    <x v="0"/>
    <x v="0"/>
    <s v="Tue Oct 11, 1977 15:14 UTC"/>
    <s v="1977-10-11"/>
    <s v="15:14:00"/>
    <x v="4"/>
    <x v="47"/>
    <s v="Soyuz U | Cosmos 958"/>
    <x v="122"/>
    <x v="4616"/>
    <x v="1"/>
    <n v="20"/>
    <n v="1660"/>
    <x v="0"/>
  </r>
  <r>
    <x v="55"/>
    <x v="71"/>
    <x v="8"/>
    <s v="Sun Oct 09, 1977 02:40 UTC"/>
    <s v="1977-10-09"/>
    <s v="02:40:00"/>
    <x v="4"/>
    <x v="47"/>
    <s v="Soyuz U | Soyuz 25"/>
    <x v="122"/>
    <x v="4617"/>
    <x v="1"/>
    <n v="20"/>
    <n v="1660"/>
    <x v="0"/>
  </r>
  <r>
    <x v="55"/>
    <x v="22"/>
    <x v="8"/>
    <s v="Fri Sep 30, 1977 09:46 UTC"/>
    <s v="1977-09-30"/>
    <s v="09:46:00"/>
    <x v="5"/>
    <x v="47"/>
    <s v="Soyuz U | Cosmos 957"/>
    <x v="122"/>
    <x v="4618"/>
    <x v="1"/>
    <n v="20"/>
    <n v="1660"/>
    <x v="0"/>
  </r>
  <r>
    <x v="52"/>
    <x v="103"/>
    <x v="1"/>
    <s v="Fri Sep 30, 1977 01:02 UTC"/>
    <s v="1977-09-30"/>
    <s v="01:02:00"/>
    <x v="5"/>
    <x v="47"/>
    <s v="Atlas-SLV3D Centaur-D1AR | Intelsat 4A F5"/>
    <x v="299"/>
    <x v="4619"/>
    <x v="1"/>
    <m/>
    <n v="0"/>
    <x v="2"/>
  </r>
  <r>
    <x v="55"/>
    <x v="47"/>
    <x v="8"/>
    <s v="Thu Sep 29, 1977 06:50 UTC"/>
    <s v="1977-09-29"/>
    <s v="06:50:00"/>
    <x v="5"/>
    <x v="47"/>
    <s v="Proton-K | Salyut 6"/>
    <x v="221"/>
    <x v="4620"/>
    <x v="1"/>
    <m/>
    <n v="0"/>
    <x v="0"/>
  </r>
  <r>
    <x v="55"/>
    <x v="90"/>
    <x v="0"/>
    <s v="Sat Sep 24, 1977 16:30 UTC"/>
    <s v="1977-09-24"/>
    <s v="16:30:00"/>
    <x v="5"/>
    <x v="47"/>
    <s v="Cosmos-3M | Intercosmos 17"/>
    <x v="161"/>
    <x v="4621"/>
    <x v="1"/>
    <m/>
    <n v="0"/>
    <x v="0"/>
  </r>
  <r>
    <x v="55"/>
    <x v="95"/>
    <x v="0"/>
    <s v="Sat Sep 24, 1977 10:15 UTC"/>
    <s v="1977-09-24"/>
    <s v="10:15:00"/>
    <x v="5"/>
    <x v="47"/>
    <s v="Tsyklon-3 | Cosmos 956"/>
    <x v="170"/>
    <x v="4622"/>
    <x v="1"/>
    <m/>
    <n v="0"/>
    <x v="0"/>
  </r>
  <r>
    <x v="54"/>
    <x v="105"/>
    <x v="1"/>
    <s v="Fri Sep 23, 1977 18:34 UTC"/>
    <s v="1977-09-23"/>
    <s v="18:34:00"/>
    <x v="5"/>
    <x v="47"/>
    <s v="Titan III(24)B | OPS 7471"/>
    <x v="297"/>
    <x v="4623"/>
    <x v="1"/>
    <m/>
    <n v="0"/>
    <x v="0"/>
  </r>
  <r>
    <x v="55"/>
    <x v="22"/>
    <x v="8"/>
    <s v="Thu Sep 22, 1977 00:51 UTC"/>
    <s v="1977-09-22"/>
    <s v="00:51:00"/>
    <x v="5"/>
    <x v="47"/>
    <s v="Molniya-M /Block SO-L | Prognoz nÂ°6"/>
    <x v="244"/>
    <x v="4624"/>
    <x v="1"/>
    <m/>
    <n v="0"/>
    <x v="0"/>
  </r>
  <r>
    <x v="55"/>
    <x v="121"/>
    <x v="8"/>
    <s v="Tue Sep 20, 1977 17:28 UTC"/>
    <s v="1977-09-20"/>
    <s v="17:28:00"/>
    <x v="5"/>
    <x v="47"/>
    <s v="Proton-K/Block-DM | Ekran 2"/>
    <x v="243"/>
    <x v="4625"/>
    <x v="1"/>
    <m/>
    <n v="0"/>
    <x v="0"/>
  </r>
  <r>
    <x v="55"/>
    <x v="0"/>
    <x v="0"/>
    <s v="Tue Sep 20, 1977 01:00 UTC"/>
    <s v="1977-09-20"/>
    <s v="01:00:00"/>
    <x v="5"/>
    <x v="47"/>
    <s v="Vostok-2M | Cosmos 955"/>
    <x v="267"/>
    <x v="4626"/>
    <x v="1"/>
    <m/>
    <n v="0"/>
    <x v="0"/>
  </r>
  <r>
    <x v="55"/>
    <x v="96"/>
    <x v="8"/>
    <s v="Sun Sep 18, 1977 13:48 UTC"/>
    <s v="1977-09-18"/>
    <s v="13:48:00"/>
    <x v="5"/>
    <x v="47"/>
    <s v="Tsyklon-2 | Cosmos 954"/>
    <x v="179"/>
    <x v="4627"/>
    <x v="1"/>
    <m/>
    <n v="0"/>
    <x v="0"/>
  </r>
  <r>
    <x v="55"/>
    <x v="30"/>
    <x v="0"/>
    <s v="Fri Sep 16, 1977 14:30 UTC"/>
    <s v="1977-09-16"/>
    <s v="14:30:00"/>
    <x v="5"/>
    <x v="47"/>
    <s v="Soyuz U | Cosmos 953"/>
    <x v="122"/>
    <x v="4628"/>
    <x v="1"/>
    <n v="20"/>
    <n v="1660"/>
    <x v="0"/>
  </r>
  <r>
    <x v="55"/>
    <x v="96"/>
    <x v="8"/>
    <s v="Fri Sep 16, 1977 14:25 UTC"/>
    <s v="1977-09-16"/>
    <s v="14:25:00"/>
    <x v="5"/>
    <x v="47"/>
    <s v="Tsyklon-2 | Cosmos 952"/>
    <x v="179"/>
    <x v="4629"/>
    <x v="1"/>
    <m/>
    <n v="0"/>
    <x v="0"/>
  </r>
  <r>
    <x v="2"/>
    <x v="113"/>
    <x v="3"/>
    <s v="Wed Sep 14, 1977 00:15 UTC"/>
    <s v="1977-09-14"/>
    <s v="00:15:00"/>
    <x v="5"/>
    <x v="47"/>
    <s v="Feng Bao 1 | DDDS 1"/>
    <x v="306"/>
    <x v="4630"/>
    <x v="1"/>
    <m/>
    <n v="0"/>
    <x v="0"/>
  </r>
  <r>
    <x v="54"/>
    <x v="91"/>
    <x v="1"/>
    <s v="Tue Sep 13, 1977 23:31 UTC"/>
    <s v="1977-09-13"/>
    <s v="23:31:00"/>
    <x v="5"/>
    <x v="47"/>
    <s v="Delta 3914 | OTS-1"/>
    <x v="288"/>
    <x v="4631"/>
    <x v="1"/>
    <m/>
    <n v="0"/>
    <x v="2"/>
  </r>
  <r>
    <x v="55"/>
    <x v="90"/>
    <x v="0"/>
    <s v="Tue Sep 13, 1977 19:59 UTC"/>
    <s v="1977-09-13"/>
    <s v="19:59:00"/>
    <x v="5"/>
    <x v="47"/>
    <s v="Cosmos-3M | Cosmos 951"/>
    <x v="161"/>
    <x v="4632"/>
    <x v="1"/>
    <m/>
    <n v="0"/>
    <x v="0"/>
  </r>
  <r>
    <x v="55"/>
    <x v="30"/>
    <x v="0"/>
    <s v="Tue Sep 13, 1977 15:10 UTC"/>
    <s v="1977-09-13"/>
    <s v="15:10:00"/>
    <x v="5"/>
    <x v="47"/>
    <s v="Soyuz U | Cosmos 950"/>
    <x v="122"/>
    <x v="4633"/>
    <x v="1"/>
    <n v="20"/>
    <n v="1660"/>
    <x v="0"/>
  </r>
  <r>
    <x v="55"/>
    <x v="30"/>
    <x v="0"/>
    <s v="Tue Sep 06, 1977 17:30 UTC"/>
    <s v="1977-09-06"/>
    <s v="17:30:00"/>
    <x v="5"/>
    <x v="47"/>
    <s v="Soyuz U | Cosmos 949"/>
    <x v="122"/>
    <x v="4634"/>
    <x v="1"/>
    <n v="20"/>
    <n v="1660"/>
    <x v="0"/>
  </r>
  <r>
    <x v="53"/>
    <x v="15"/>
    <x v="1"/>
    <s v="Mon Sep 05, 1977 12:56 UTC"/>
    <s v="1977-09-05"/>
    <s v="12:56:00"/>
    <x v="5"/>
    <x v="47"/>
    <s v="Titan IIIE | Voyager 1"/>
    <x v="319"/>
    <x v="4635"/>
    <x v="1"/>
    <m/>
    <n v="0"/>
    <x v="0"/>
  </r>
  <r>
    <x v="55"/>
    <x v="0"/>
    <x v="0"/>
    <s v="Fri Sep 02, 1977 09:00 UTC"/>
    <s v="1977-09-02"/>
    <s v="09:00:00"/>
    <x v="5"/>
    <x v="47"/>
    <s v="Soyuz U | Cosmos 948"/>
    <x v="122"/>
    <x v="4636"/>
    <x v="1"/>
    <n v="20"/>
    <n v="1660"/>
    <x v="0"/>
  </r>
  <r>
    <x v="55"/>
    <x v="30"/>
    <x v="0"/>
    <s v="Tue Aug 30, 1977 18:06 UTC"/>
    <s v="1977-08-30"/>
    <s v="18:06:00"/>
    <x v="6"/>
    <x v="47"/>
    <s v="Molniya-M /Block ML | Molniya-1 nÂ°70"/>
    <x v="184"/>
    <x v="4637"/>
    <x v="1"/>
    <m/>
    <n v="0"/>
    <x v="0"/>
  </r>
  <r>
    <x v="55"/>
    <x v="0"/>
    <x v="0"/>
    <s v="Sat Aug 27, 1977 10:09 UTC"/>
    <s v="1977-08-27"/>
    <s v="10:09:00"/>
    <x v="6"/>
    <x v="47"/>
    <s v="Soyuz U | Cosmos 947"/>
    <x v="122"/>
    <x v="4638"/>
    <x v="1"/>
    <n v="20"/>
    <n v="1660"/>
    <x v="0"/>
  </r>
  <r>
    <x v="54"/>
    <x v="87"/>
    <x v="1"/>
    <s v="Thu Aug 25, 1977 23:49 UTC"/>
    <s v="1977-08-25"/>
    <s v="23:49:00"/>
    <x v="6"/>
    <x v="47"/>
    <s v="Delta 2313 | Sirio-1"/>
    <x v="320"/>
    <x v="4639"/>
    <x v="1"/>
    <m/>
    <n v="0"/>
    <x v="0"/>
  </r>
  <r>
    <x v="55"/>
    <x v="90"/>
    <x v="0"/>
    <s v="Wed Aug 24, 1977 18:20 UTC"/>
    <s v="1977-08-24"/>
    <s v="18:20:00"/>
    <x v="6"/>
    <x v="47"/>
    <s v="Cosmos-3M | Cosmos 939 to 946"/>
    <x v="161"/>
    <x v="4640"/>
    <x v="1"/>
    <m/>
    <n v="0"/>
    <x v="0"/>
  </r>
  <r>
    <x v="55"/>
    <x v="0"/>
    <x v="0"/>
    <s v="Wed Aug 24, 1977 14:29 UTC"/>
    <s v="1977-08-24"/>
    <s v="14:29:00"/>
    <x v="6"/>
    <x v="47"/>
    <s v="Soyuz U | Cosmos 938"/>
    <x v="122"/>
    <x v="4641"/>
    <x v="1"/>
    <n v="20"/>
    <n v="1660"/>
    <x v="0"/>
  </r>
  <r>
    <x v="55"/>
    <x v="96"/>
    <x v="8"/>
    <s v="Wed Aug 24, 1977 07:07 UTC"/>
    <s v="1977-08-24"/>
    <s v="07:07:00"/>
    <x v="6"/>
    <x v="47"/>
    <s v="Tsyklon-2 | Cosmos 937"/>
    <x v="179"/>
    <x v="4642"/>
    <x v="1"/>
    <m/>
    <n v="0"/>
    <x v="0"/>
  </r>
  <r>
    <x v="53"/>
    <x v="15"/>
    <x v="1"/>
    <s v="Sat Aug 20, 1977 14:29 UTC"/>
    <s v="1977-08-20"/>
    <s v="14:29:00"/>
    <x v="6"/>
    <x v="47"/>
    <s v="Titan IIIE | Voyager 2"/>
    <x v="319"/>
    <x v="4643"/>
    <x v="1"/>
    <m/>
    <n v="0"/>
    <x v="0"/>
  </r>
  <r>
    <x v="52"/>
    <x v="101"/>
    <x v="1"/>
    <s v="Fri Aug 12, 1977 06:29 UTC"/>
    <s v="1977-08-12"/>
    <s v="06:29:00"/>
    <x v="6"/>
    <x v="47"/>
    <s v="Atlas-SLV3D Centaur-D1AR | HEAO-1"/>
    <x v="299"/>
    <x v="4644"/>
    <x v="1"/>
    <m/>
    <n v="0"/>
    <x v="0"/>
  </r>
  <r>
    <x v="55"/>
    <x v="22"/>
    <x v="8"/>
    <s v="Wed Aug 10, 1977 10:40 UTC"/>
    <s v="1977-08-10"/>
    <s v="10:40:00"/>
    <x v="6"/>
    <x v="47"/>
    <s v="Soyuz U | Zenit-4MKM nÂ°399"/>
    <x v="122"/>
    <x v="4645"/>
    <x v="1"/>
    <n v="20"/>
    <n v="1660"/>
    <x v="2"/>
  </r>
  <r>
    <x v="55"/>
    <x v="47"/>
    <x v="8"/>
    <s v="Thu Aug 04, 1977 22:00 UTC"/>
    <s v="1977-08-04"/>
    <s v="22:00:00"/>
    <x v="6"/>
    <x v="47"/>
    <s v="Proton-K | TKS VA 009A &amp; 009P"/>
    <x v="221"/>
    <x v="4646"/>
    <x v="1"/>
    <m/>
    <n v="0"/>
    <x v="2"/>
  </r>
  <r>
    <x v="55"/>
    <x v="30"/>
    <x v="0"/>
    <s v="Wed Aug 03, 1977 14:01 UTC"/>
    <s v="1977-08-03"/>
    <s v="14:01:00"/>
    <x v="6"/>
    <x v="47"/>
    <s v="Soyuz U | Cosmos 936"/>
    <x v="122"/>
    <x v="4647"/>
    <x v="1"/>
    <n v="20"/>
    <n v="1660"/>
    <x v="0"/>
  </r>
  <r>
    <x v="55"/>
    <x v="0"/>
    <x v="0"/>
    <s v="Fri Jul 29, 1977 08:00 UTC"/>
    <s v="1977-07-29"/>
    <s v="08:00:00"/>
    <x v="7"/>
    <x v="47"/>
    <s v="Soyuz U | Cosmos 935"/>
    <x v="122"/>
    <x v="4648"/>
    <x v="1"/>
    <n v="20"/>
    <n v="1660"/>
    <x v="0"/>
  </r>
  <r>
    <x v="55"/>
    <x v="0"/>
    <x v="0"/>
    <s v="Wed Jul 27, 1977 18:07 UTC"/>
    <s v="1977-07-27"/>
    <s v="18:07:00"/>
    <x v="7"/>
    <x v="47"/>
    <s v="Soyuz U | Cosmos 934"/>
    <x v="122"/>
    <x v="4649"/>
    <x v="1"/>
    <n v="20"/>
    <n v="1660"/>
    <x v="0"/>
  </r>
  <r>
    <x v="55"/>
    <x v="121"/>
    <x v="8"/>
    <s v="Sat Jul 23, 1977 21:15 UTC"/>
    <s v="1977-07-23"/>
    <s v="21:15:00"/>
    <x v="7"/>
    <x v="47"/>
    <s v="Proton-K/Block-DM | Raduga 3"/>
    <x v="243"/>
    <x v="4650"/>
    <x v="1"/>
    <m/>
    <n v="0"/>
    <x v="0"/>
  </r>
  <r>
    <x v="55"/>
    <x v="90"/>
    <x v="0"/>
    <s v="Fri Jul 22, 1977 10:00 UTC"/>
    <s v="1977-07-22"/>
    <s v="10:00:00"/>
    <x v="7"/>
    <x v="47"/>
    <s v="Cosmos-3M | Cosmos 933"/>
    <x v="161"/>
    <x v="4651"/>
    <x v="1"/>
    <m/>
    <n v="0"/>
    <x v="0"/>
  </r>
  <r>
    <x v="55"/>
    <x v="22"/>
    <x v="8"/>
    <s v="Wed Jul 20, 1977 07:35 UTC"/>
    <s v="1977-07-20"/>
    <s v="07:35:00"/>
    <x v="7"/>
    <x v="47"/>
    <s v="Soyuz U | Cosmos 932"/>
    <x v="122"/>
    <x v="4652"/>
    <x v="1"/>
    <n v="20"/>
    <n v="1660"/>
    <x v="0"/>
  </r>
  <r>
    <x v="55"/>
    <x v="0"/>
    <x v="0"/>
    <s v="Wed Jul 20, 1977 04:44 UTC"/>
    <s v="1977-07-20"/>
    <s v="04:44:00"/>
    <x v="7"/>
    <x v="47"/>
    <s v="Molniya-M /Block 2BL | Cosmos 931"/>
    <x v="159"/>
    <x v="4653"/>
    <x v="1"/>
    <m/>
    <n v="0"/>
    <x v="0"/>
  </r>
  <r>
    <x v="55"/>
    <x v="124"/>
    <x v="0"/>
    <s v="Tue Jul 19, 1977 08:40 UTC"/>
    <s v="1977-07-19"/>
    <s v="08:40:00"/>
    <x v="7"/>
    <x v="47"/>
    <s v="Cosmos-3M | Cosmos 930"/>
    <x v="161"/>
    <x v="4654"/>
    <x v="1"/>
    <m/>
    <n v="0"/>
    <x v="0"/>
  </r>
  <r>
    <x v="55"/>
    <x v="104"/>
    <x v="8"/>
    <s v="Sun Jul 17, 1977 09:00 UTC"/>
    <s v="1977-07-17"/>
    <s v="09:00:00"/>
    <x v="7"/>
    <x v="47"/>
    <s v="Proton-K | Cosmos 929"/>
    <x v="221"/>
    <x v="4655"/>
    <x v="1"/>
    <m/>
    <n v="0"/>
    <x v="0"/>
  </r>
  <r>
    <x v="54"/>
    <x v="87"/>
    <x v="1"/>
    <s v="Thu Jul 14, 1977 10:39 UTC"/>
    <s v="1977-07-14"/>
    <s v="10:39:00"/>
    <x v="7"/>
    <x v="47"/>
    <s v="Delta 2914 | GMS-1"/>
    <x v="311"/>
    <x v="4656"/>
    <x v="1"/>
    <m/>
    <n v="0"/>
    <x v="0"/>
  </r>
  <r>
    <x v="55"/>
    <x v="90"/>
    <x v="0"/>
    <s v="Wed Jul 13, 1977 05:02 UTC"/>
    <s v="1977-07-13"/>
    <s v="05:02:00"/>
    <x v="7"/>
    <x v="47"/>
    <s v="Cosmos-3M | Cosmos 928"/>
    <x v="161"/>
    <x v="4657"/>
    <x v="1"/>
    <m/>
    <n v="0"/>
    <x v="0"/>
  </r>
  <r>
    <x v="55"/>
    <x v="0"/>
    <x v="0"/>
    <s v="Tue Jul 12, 1977 09:00 UTC"/>
    <s v="1977-07-12"/>
    <s v="09:00:00"/>
    <x v="7"/>
    <x v="47"/>
    <s v="Soyuz U | Cosmos 927"/>
    <x v="122"/>
    <x v="4658"/>
    <x v="1"/>
    <n v="20"/>
    <n v="1660"/>
    <x v="0"/>
  </r>
  <r>
    <x v="55"/>
    <x v="124"/>
    <x v="0"/>
    <s v="Fri Jul 08, 1977 17:30 UTC"/>
    <s v="1977-07-08"/>
    <s v="17:30:00"/>
    <x v="7"/>
    <x v="47"/>
    <s v="Cosmos-3M | Cosmos 926"/>
    <x v="161"/>
    <x v="4659"/>
    <x v="1"/>
    <m/>
    <n v="0"/>
    <x v="0"/>
  </r>
  <r>
    <x v="55"/>
    <x v="0"/>
    <x v="0"/>
    <s v="Thu Jul 07, 1977 07:25 UTC"/>
    <s v="1977-07-07"/>
    <s v="07:25:00"/>
    <x v="7"/>
    <x v="47"/>
    <s v="Vostok-2M | Cosmos 925"/>
    <x v="267"/>
    <x v="4660"/>
    <x v="1"/>
    <m/>
    <n v="0"/>
    <x v="0"/>
  </r>
  <r>
    <x v="55"/>
    <x v="124"/>
    <x v="0"/>
    <s v="Mon Jul 04, 1977 22:20 UTC"/>
    <s v="1977-07-04"/>
    <s v="22:20:00"/>
    <x v="7"/>
    <x v="47"/>
    <s v="Cosmos-3M | Cosmos 924"/>
    <x v="161"/>
    <x v="4661"/>
    <x v="1"/>
    <m/>
    <n v="0"/>
    <x v="0"/>
  </r>
  <r>
    <x v="55"/>
    <x v="90"/>
    <x v="0"/>
    <s v="Fri Jul 01, 1977 11:52 UTC"/>
    <s v="1977-07-01"/>
    <s v="11:52:00"/>
    <x v="7"/>
    <x v="47"/>
    <s v="Cosmos-3M | Cosmos 923"/>
    <x v="161"/>
    <x v="4662"/>
    <x v="1"/>
    <m/>
    <n v="0"/>
    <x v="0"/>
  </r>
  <r>
    <x v="55"/>
    <x v="0"/>
    <x v="0"/>
    <s v="Thu Jun 30, 1977 14:00 UTC"/>
    <s v="1977-06-30"/>
    <s v="14:00:00"/>
    <x v="8"/>
    <x v="47"/>
    <s v="Soyuz U | Cosmos 922"/>
    <x v="122"/>
    <x v="4663"/>
    <x v="1"/>
    <n v="20"/>
    <n v="1660"/>
    <x v="0"/>
  </r>
  <r>
    <x v="55"/>
    <x v="22"/>
    <x v="8"/>
    <s v="Wed Jun 29, 1977 18:34 UTC"/>
    <s v="1977-06-29"/>
    <s v="18:34:00"/>
    <x v="8"/>
    <x v="47"/>
    <s v="Vostok-2M | Meteor-Priroda nÂ°2"/>
    <x v="267"/>
    <x v="4664"/>
    <x v="1"/>
    <m/>
    <n v="0"/>
    <x v="0"/>
  </r>
  <r>
    <x v="53"/>
    <x v="5"/>
    <x v="1"/>
    <s v="Mon Jun 27, 1977 18:30 UTC"/>
    <s v="1977-06-27"/>
    <s v="18:30:00"/>
    <x v="8"/>
    <x v="47"/>
    <s v="Titan IIID | KH9-13"/>
    <x v="301"/>
    <x v="4665"/>
    <x v="1"/>
    <m/>
    <n v="0"/>
    <x v="0"/>
  </r>
  <r>
    <x v="55"/>
    <x v="95"/>
    <x v="0"/>
    <s v="Fri Jun 24, 1977 10:30 UTC"/>
    <s v="1977-06-24"/>
    <s v="10:30:00"/>
    <x v="8"/>
    <x v="47"/>
    <s v="Tsyklon-3 | Cosmos 921"/>
    <x v="170"/>
    <x v="4666"/>
    <x v="1"/>
    <m/>
    <n v="0"/>
    <x v="0"/>
  </r>
  <r>
    <x v="55"/>
    <x v="71"/>
    <x v="8"/>
    <s v="Fri Jun 24, 1977 05:41 UTC"/>
    <s v="1977-06-24"/>
    <s v="05:41:00"/>
    <x v="8"/>
    <x v="47"/>
    <s v="Molniya-M /Block ML | Molniya-1 nÂ°69"/>
    <x v="184"/>
    <x v="4667"/>
    <x v="1"/>
    <m/>
    <n v="0"/>
    <x v="0"/>
  </r>
  <r>
    <x v="52"/>
    <x v="115"/>
    <x v="1"/>
    <s v="Thu Jun 23, 1977 08:17 UTC"/>
    <s v="1977-06-23"/>
    <s v="08:17:00"/>
    <x v="8"/>
    <x v="47"/>
    <s v="Atlas-E/F SGS-1 | NTS-2"/>
    <x v="304"/>
    <x v="4668"/>
    <x v="1"/>
    <m/>
    <n v="0"/>
    <x v="0"/>
  </r>
  <r>
    <x v="55"/>
    <x v="22"/>
    <x v="8"/>
    <s v="Wed Jun 22, 1977 08:00 UTC"/>
    <s v="1977-06-22"/>
    <s v="08:00:00"/>
    <x v="8"/>
    <x v="47"/>
    <s v="Soyuz U | Cosmos 920"/>
    <x v="122"/>
    <x v="4669"/>
    <x v="1"/>
    <n v="20"/>
    <n v="1660"/>
    <x v="0"/>
  </r>
  <r>
    <x v="55"/>
    <x v="69"/>
    <x v="0"/>
    <s v="Sat Jun 18, 1977 10:30 UTC"/>
    <s v="1977-06-18"/>
    <s v="10:30:00"/>
    <x v="8"/>
    <x v="47"/>
    <s v="Cosmos-2 (63SM) | Cosmos 919"/>
    <x v="321"/>
    <x v="4670"/>
    <x v="1"/>
    <m/>
    <n v="0"/>
    <x v="0"/>
  </r>
  <r>
    <x v="55"/>
    <x v="96"/>
    <x v="8"/>
    <s v="Fri Jun 17, 1977 07:23 UTC"/>
    <s v="1977-06-17"/>
    <s v="07:23:00"/>
    <x v="8"/>
    <x v="47"/>
    <s v="Tsyklon-2 | Cosmos 918"/>
    <x v="179"/>
    <x v="4671"/>
    <x v="1"/>
    <m/>
    <n v="0"/>
    <x v="0"/>
  </r>
  <r>
    <x v="55"/>
    <x v="109"/>
    <x v="0"/>
    <s v="Fri Jun 17, 1977 03:30 UTC"/>
    <s v="1977-06-17"/>
    <s v="03:30:00"/>
    <x v="8"/>
    <x v="47"/>
    <s v="Cosmos-3M | Signe 3"/>
    <x v="161"/>
    <x v="4672"/>
    <x v="1"/>
    <m/>
    <n v="0"/>
    <x v="0"/>
  </r>
  <r>
    <x v="54"/>
    <x v="87"/>
    <x v="1"/>
    <s v="Thu Jun 16, 1977 10:51 UTC"/>
    <s v="1977-06-16"/>
    <s v="10:51:00"/>
    <x v="8"/>
    <x v="47"/>
    <s v="Delta 2914 | GOES-B"/>
    <x v="311"/>
    <x v="4673"/>
    <x v="1"/>
    <m/>
    <n v="0"/>
    <x v="0"/>
  </r>
  <r>
    <x v="55"/>
    <x v="0"/>
    <x v="0"/>
    <s v="Thu Jun 16, 1977 01:58 UTC"/>
    <s v="1977-06-16"/>
    <s v="01:58:00"/>
    <x v="8"/>
    <x v="47"/>
    <s v="Molniya-M /Block 2BL | Cosmos 917"/>
    <x v="159"/>
    <x v="4674"/>
    <x v="1"/>
    <m/>
    <n v="0"/>
    <x v="0"/>
  </r>
  <r>
    <x v="55"/>
    <x v="30"/>
    <x v="0"/>
    <s v="Fri Jun 10, 1977 08:00 UTC"/>
    <s v="1977-06-10"/>
    <s v="08:00:00"/>
    <x v="8"/>
    <x v="47"/>
    <s v="Soyuz U | Cosmos 916"/>
    <x v="122"/>
    <x v="4675"/>
    <x v="1"/>
    <n v="20"/>
    <n v="1660"/>
    <x v="0"/>
  </r>
  <r>
    <x v="55"/>
    <x v="0"/>
    <x v="0"/>
    <s v="Wed Jun 08, 1977 14:00 UTC"/>
    <s v="1977-06-08"/>
    <s v="14:00:00"/>
    <x v="8"/>
    <x v="47"/>
    <s v="Soyuz U | Cosmos 915"/>
    <x v="122"/>
    <x v="4676"/>
    <x v="1"/>
    <n v="20"/>
    <n v="1660"/>
    <x v="0"/>
  </r>
  <r>
    <x v="54"/>
    <x v="132"/>
    <x v="1"/>
    <s v="Sun Jun 05, 1977 02:59 UTC"/>
    <s v="1977-06-05"/>
    <s v="02:59:00"/>
    <x v="8"/>
    <x v="47"/>
    <s v="Thor-LV2F Star-ISS | DMSP-5D-F2"/>
    <x v="309"/>
    <x v="4677"/>
    <x v="1"/>
    <m/>
    <n v="0"/>
    <x v="0"/>
  </r>
  <r>
    <x v="55"/>
    <x v="22"/>
    <x v="8"/>
    <s v="Tue May 31, 1977 07:30 UTC"/>
    <s v="1977-05-31"/>
    <s v="07:30:00"/>
    <x v="9"/>
    <x v="47"/>
    <s v="Soyuz U | Cosmos 914"/>
    <x v="122"/>
    <x v="4678"/>
    <x v="1"/>
    <n v="20"/>
    <n v="1660"/>
    <x v="0"/>
  </r>
  <r>
    <x v="55"/>
    <x v="90"/>
    <x v="0"/>
    <s v="Mon May 30, 1977 22:30 UTC"/>
    <s v="1977-05-30"/>
    <s v="22:30:00"/>
    <x v="9"/>
    <x v="47"/>
    <s v="Cosmos-3M | Cosmos 913"/>
    <x v="161"/>
    <x v="4679"/>
    <x v="1"/>
    <m/>
    <n v="0"/>
    <x v="0"/>
  </r>
  <r>
    <x v="52"/>
    <x v="103"/>
    <x v="1"/>
    <s v="Thu May 26, 1977 21:47 UTC"/>
    <s v="1977-05-26"/>
    <s v="21:47:00"/>
    <x v="9"/>
    <x v="47"/>
    <s v="Atlas-SLV3D Centaur-D1AR | Intelsat 4A F4"/>
    <x v="299"/>
    <x v="4680"/>
    <x v="1"/>
    <m/>
    <n v="0"/>
    <x v="0"/>
  </r>
  <r>
    <x v="55"/>
    <x v="0"/>
    <x v="0"/>
    <s v="Thu May 26, 1977 07:00 UTC"/>
    <s v="1977-05-26"/>
    <s v="07:00:00"/>
    <x v="9"/>
    <x v="47"/>
    <s v="Soyuz U | Cosmos 912"/>
    <x v="122"/>
    <x v="4681"/>
    <x v="1"/>
    <n v="20"/>
    <n v="1660"/>
    <x v="0"/>
  </r>
  <r>
    <x v="55"/>
    <x v="124"/>
    <x v="0"/>
    <s v="Wed May 25, 1977 11:00 UTC"/>
    <s v="1977-05-25"/>
    <s v="11:00:00"/>
    <x v="9"/>
    <x v="47"/>
    <s v="Cosmos-3M | Cosmos 911"/>
    <x v="161"/>
    <x v="4682"/>
    <x v="1"/>
    <m/>
    <n v="0"/>
    <x v="0"/>
  </r>
  <r>
    <x v="52"/>
    <x v="134"/>
    <x v="1"/>
    <s v="Mon May 23, 1977 18:13 UTC"/>
    <s v="1977-05-23"/>
    <s v="18:13:00"/>
    <x v="9"/>
    <x v="47"/>
    <s v="Atlas-SLV3A Agena-D | AFP-827 (Canyon-7)"/>
    <x v="317"/>
    <x v="4683"/>
    <x v="1"/>
    <m/>
    <n v="0"/>
    <x v="0"/>
  </r>
  <r>
    <x v="55"/>
    <x v="96"/>
    <x v="8"/>
    <s v="Mon May 23, 1977 12:14 UTC"/>
    <s v="1977-05-23"/>
    <s v="12:14:00"/>
    <x v="9"/>
    <x v="47"/>
    <s v="Tsyklon-2 | Cosmos 910"/>
    <x v="179"/>
    <x v="4684"/>
    <x v="1"/>
    <m/>
    <n v="0"/>
    <x v="2"/>
  </r>
  <r>
    <x v="55"/>
    <x v="124"/>
    <x v="0"/>
    <s v="Thu May 19, 1977 16:30 UTC"/>
    <s v="1977-05-19"/>
    <s v="16:30:00"/>
    <x v="9"/>
    <x v="47"/>
    <s v="Cosmos-3M | Cosmos 909"/>
    <x v="161"/>
    <x v="4685"/>
    <x v="1"/>
    <m/>
    <n v="0"/>
    <x v="0"/>
  </r>
  <r>
    <x v="55"/>
    <x v="22"/>
    <x v="8"/>
    <s v="Tue May 17, 1977 10:10 UTC"/>
    <s v="1977-05-17"/>
    <s v="10:10:00"/>
    <x v="9"/>
    <x v="47"/>
    <s v="Soyuz U | Cosmos 908"/>
    <x v="122"/>
    <x v="4686"/>
    <x v="1"/>
    <n v="20"/>
    <n v="1660"/>
    <x v="0"/>
  </r>
  <r>
    <x v="53"/>
    <x v="1"/>
    <x v="1"/>
    <s v="Thu May 12, 1977 14:26 UTC"/>
    <s v="1977-05-12"/>
    <s v="14:26:00"/>
    <x v="9"/>
    <x v="47"/>
    <s v="Titan III(23)C | DSCS-II 7&amp;8"/>
    <x v="303"/>
    <x v="4687"/>
    <x v="1"/>
    <m/>
    <n v="0"/>
    <x v="0"/>
  </r>
  <r>
    <x v="55"/>
    <x v="30"/>
    <x v="0"/>
    <s v="Thu May 05, 1977 14:00 UTC"/>
    <s v="1977-05-05"/>
    <s v="14:00:00"/>
    <x v="9"/>
    <x v="47"/>
    <s v="Soyuz U | Cosmos 907"/>
    <x v="122"/>
    <x v="4688"/>
    <x v="1"/>
    <n v="20"/>
    <n v="1660"/>
    <x v="0"/>
  </r>
  <r>
    <x v="55"/>
    <x v="0"/>
    <x v="0"/>
    <s v="Thu Apr 28, 1977 09:10 UTC"/>
    <s v="1977-04-28"/>
    <s v="09:10:00"/>
    <x v="10"/>
    <x v="47"/>
    <s v="Molniya-M /Block ML | Molniya-3 nÂ°68"/>
    <x v="184"/>
    <x v="4689"/>
    <x v="1"/>
    <m/>
    <n v="0"/>
    <x v="0"/>
  </r>
  <r>
    <x v="55"/>
    <x v="109"/>
    <x v="0"/>
    <s v="Wed Apr 27, 1977 03:30 UTC"/>
    <s v="1977-04-27"/>
    <s v="03:30:00"/>
    <x v="10"/>
    <x v="47"/>
    <s v="Cosmos-3M | Cosmos 906"/>
    <x v="161"/>
    <x v="4690"/>
    <x v="1"/>
    <m/>
    <n v="0"/>
    <x v="0"/>
  </r>
  <r>
    <x v="55"/>
    <x v="30"/>
    <x v="0"/>
    <s v="Tue Apr 26, 1977 14:45 UTC"/>
    <s v="1977-04-26"/>
    <s v="14:45:00"/>
    <x v="10"/>
    <x v="47"/>
    <s v="Soyuz U | Cosmos 905"/>
    <x v="122"/>
    <x v="4691"/>
    <x v="1"/>
    <n v="20"/>
    <n v="1660"/>
    <x v="0"/>
  </r>
  <r>
    <x v="54"/>
    <x v="91"/>
    <x v="1"/>
    <s v="Wed Apr 20, 1977 10:15 UTC"/>
    <s v="1977-04-20"/>
    <s v="10:15:00"/>
    <x v="10"/>
    <x v="47"/>
    <s v="Delta 2914 | ESA-GEOS-1"/>
    <x v="311"/>
    <x v="4692"/>
    <x v="1"/>
    <m/>
    <n v="0"/>
    <x v="1"/>
  </r>
  <r>
    <x v="55"/>
    <x v="22"/>
    <x v="8"/>
    <s v="Wed Apr 20, 1977 09:00 UTC"/>
    <s v="1977-04-20"/>
    <s v="09:00:00"/>
    <x v="10"/>
    <x v="47"/>
    <s v="Soyuz U | Cosmos 904"/>
    <x v="122"/>
    <x v="4693"/>
    <x v="1"/>
    <n v="20"/>
    <n v="1660"/>
    <x v="0"/>
  </r>
  <r>
    <x v="55"/>
    <x v="30"/>
    <x v="0"/>
    <s v="Mon Apr 11, 1977 01:38 UTC"/>
    <s v="1977-04-11"/>
    <s v="01:38:00"/>
    <x v="10"/>
    <x v="47"/>
    <s v="Molniya-M /Block 2BL | Cosmos 903"/>
    <x v="159"/>
    <x v="4694"/>
    <x v="1"/>
    <m/>
    <n v="0"/>
    <x v="0"/>
  </r>
  <r>
    <x v="55"/>
    <x v="0"/>
    <x v="0"/>
    <s v="Thu Apr 07, 1977 08:59 UTC"/>
    <s v="1977-04-07"/>
    <s v="08:59:00"/>
    <x v="10"/>
    <x v="47"/>
    <s v="Soyuz U | Cosmos 902"/>
    <x v="122"/>
    <x v="4695"/>
    <x v="1"/>
    <n v="20"/>
    <n v="1660"/>
    <x v="0"/>
  </r>
  <r>
    <x v="55"/>
    <x v="69"/>
    <x v="0"/>
    <s v="Tue Apr 05, 1977 10:30 UTC"/>
    <s v="1977-04-05"/>
    <s v="10:30:00"/>
    <x v="10"/>
    <x v="47"/>
    <s v="Cosmos-2 (63SM) | Cosmos 901"/>
    <x v="321"/>
    <x v="4696"/>
    <x v="1"/>
    <m/>
    <n v="0"/>
    <x v="0"/>
  </r>
  <r>
    <x v="55"/>
    <x v="30"/>
    <x v="0"/>
    <s v="Tue Apr 05, 1977 02:05 UTC"/>
    <s v="1977-04-05"/>
    <s v="02:05:00"/>
    <x v="10"/>
    <x v="47"/>
    <s v="Vostok-2M | Meteor nÂ°37"/>
    <x v="267"/>
    <x v="4697"/>
    <x v="1"/>
    <m/>
    <n v="0"/>
    <x v="0"/>
  </r>
  <r>
    <x v="55"/>
    <x v="124"/>
    <x v="0"/>
    <s v="Tue Mar 29, 1977 23:00 UTC"/>
    <s v="1977-03-29"/>
    <s v="23:00:00"/>
    <x v="11"/>
    <x v="47"/>
    <s v="Cosmos-3M | Cosmos 900"/>
    <x v="161"/>
    <x v="4698"/>
    <x v="1"/>
    <m/>
    <n v="0"/>
    <x v="0"/>
  </r>
  <r>
    <x v="55"/>
    <x v="124"/>
    <x v="0"/>
    <s v="Thu Mar 24, 1977 22:11 UTC"/>
    <s v="1977-03-24"/>
    <s v="22:11:00"/>
    <x v="11"/>
    <x v="47"/>
    <s v="Cosmos-3M | Cosmos 899"/>
    <x v="161"/>
    <x v="4699"/>
    <x v="1"/>
    <m/>
    <n v="0"/>
    <x v="0"/>
  </r>
  <r>
    <x v="55"/>
    <x v="0"/>
    <x v="0"/>
    <s v="Thu Mar 24, 1977 11:51 UTC"/>
    <s v="1977-03-24"/>
    <s v="11:51:00"/>
    <x v="11"/>
    <x v="47"/>
    <s v="Molniya-M /Block ML | Molniya-1 nÂ°67"/>
    <x v="184"/>
    <x v="4700"/>
    <x v="1"/>
    <m/>
    <n v="0"/>
    <x v="0"/>
  </r>
  <r>
    <x v="55"/>
    <x v="30"/>
    <x v="0"/>
    <s v="Thu Mar 17, 1977 08:30 UTC"/>
    <s v="1977-03-17"/>
    <s v="08:30:00"/>
    <x v="11"/>
    <x v="47"/>
    <s v="Soyuz U | Cosmos 898"/>
    <x v="122"/>
    <x v="4701"/>
    <x v="1"/>
    <n v="20"/>
    <n v="1660"/>
    <x v="0"/>
  </r>
  <r>
    <x v="54"/>
    <x v="105"/>
    <x v="1"/>
    <s v="Sun Mar 13, 1977 18:41 UTC"/>
    <s v="1977-03-13"/>
    <s v="18:41:00"/>
    <x v="11"/>
    <x v="47"/>
    <s v="Titan III(24)B | OPS 4915"/>
    <x v="297"/>
    <x v="4702"/>
    <x v="1"/>
    <m/>
    <n v="0"/>
    <x v="0"/>
  </r>
  <r>
    <x v="54"/>
    <x v="91"/>
    <x v="1"/>
    <s v="Thu Mar 10, 1977 23:16 UTC"/>
    <s v="1977-03-10"/>
    <s v="23:16:00"/>
    <x v="11"/>
    <x v="47"/>
    <s v="Delta 2914 | Palapa-A2"/>
    <x v="311"/>
    <x v="4703"/>
    <x v="1"/>
    <m/>
    <n v="0"/>
    <x v="0"/>
  </r>
  <r>
    <x v="55"/>
    <x v="30"/>
    <x v="0"/>
    <s v="Thu Mar 10, 1977 11:00 UTC"/>
    <s v="1977-03-10"/>
    <s v="11:00:00"/>
    <x v="11"/>
    <x v="47"/>
    <s v="Soyuz U | Cosmos 897"/>
    <x v="122"/>
    <x v="4704"/>
    <x v="1"/>
    <n v="20"/>
    <n v="1660"/>
    <x v="0"/>
  </r>
  <r>
    <x v="55"/>
    <x v="0"/>
    <x v="0"/>
    <s v="Thu Mar 03, 1977 10:30 UTC"/>
    <s v="1977-03-03"/>
    <s v="10:30:00"/>
    <x v="11"/>
    <x v="47"/>
    <s v="Soyuz U | Cosmos 896"/>
    <x v="122"/>
    <x v="4705"/>
    <x v="1"/>
    <n v="20"/>
    <n v="1660"/>
    <x v="0"/>
  </r>
  <r>
    <x v="55"/>
    <x v="0"/>
    <x v="0"/>
    <s v="Sat Feb 26, 1977 21:18 UTC"/>
    <s v="1977-02-26"/>
    <s v="21:18:00"/>
    <x v="0"/>
    <x v="47"/>
    <s v="Vostok-2M | Cosmos 895"/>
    <x v="267"/>
    <x v="4706"/>
    <x v="1"/>
    <m/>
    <n v="0"/>
    <x v="0"/>
  </r>
  <r>
    <x v="8"/>
    <x v="12"/>
    <x v="6"/>
    <s v="Wed Feb 23, 1977 08:50 UTC"/>
    <s v="1977-02-23"/>
    <s v="08:50:00"/>
    <x v="0"/>
    <x v="47"/>
    <s v="N-I Star-37E | Kiku 2"/>
    <x v="310"/>
    <x v="4707"/>
    <x v="1"/>
    <m/>
    <n v="0"/>
    <x v="0"/>
  </r>
  <r>
    <x v="55"/>
    <x v="22"/>
    <x v="8"/>
    <s v="Tue Feb 22, 1977 09:19 UTC"/>
    <s v="1977-02-22"/>
    <s v="09:19:00"/>
    <x v="0"/>
    <x v="47"/>
    <s v="Soyuz U | Zenit-4MK nÂ°381"/>
    <x v="122"/>
    <x v="4708"/>
    <x v="1"/>
    <n v="20"/>
    <n v="1660"/>
    <x v="2"/>
  </r>
  <r>
    <x v="55"/>
    <x v="90"/>
    <x v="0"/>
    <s v="Mon Feb 21, 1977 17:20 UTC"/>
    <s v="1977-02-21"/>
    <s v="17:20:00"/>
    <x v="0"/>
    <x v="47"/>
    <s v="Cosmos-3M | Cosmos 894"/>
    <x v="161"/>
    <x v="4709"/>
    <x v="1"/>
    <m/>
    <n v="0"/>
    <x v="0"/>
  </r>
  <r>
    <x v="45"/>
    <x v="54"/>
    <x v="6"/>
    <s v="Sat Feb 19, 1977 05:15 UTC"/>
    <s v="1977-02-19"/>
    <s v="05:15:00"/>
    <x v="0"/>
    <x v="47"/>
    <s v="Mu-III H | Tansei 3"/>
    <x v="315"/>
    <x v="4710"/>
    <x v="1"/>
    <m/>
    <n v="0"/>
    <x v="0"/>
  </r>
  <r>
    <x v="55"/>
    <x v="124"/>
    <x v="0"/>
    <s v="Tue Feb 15, 1977 11:00 UTC"/>
    <s v="1977-02-15"/>
    <s v="11:00:00"/>
    <x v="0"/>
    <x v="47"/>
    <s v="Cosmos-3M | Cosmos 893"/>
    <x v="161"/>
    <x v="4711"/>
    <x v="1"/>
    <m/>
    <n v="0"/>
    <x v="0"/>
  </r>
  <r>
    <x v="55"/>
    <x v="0"/>
    <x v="0"/>
    <s v="Fri Feb 11, 1977 14:57 UTC"/>
    <s v="1977-02-11"/>
    <s v="14:57:00"/>
    <x v="0"/>
    <x v="47"/>
    <s v="Molniya-M /Block ML | Molniya-2 nÂ°66"/>
    <x v="184"/>
    <x v="4712"/>
    <x v="1"/>
    <m/>
    <n v="0"/>
    <x v="0"/>
  </r>
  <r>
    <x v="55"/>
    <x v="30"/>
    <x v="0"/>
    <s v="Wed Feb 09, 1977 11:30 UTC"/>
    <s v="1977-02-09"/>
    <s v="11:30:00"/>
    <x v="0"/>
    <x v="47"/>
    <s v="Soyuz U | Cosmos 892"/>
    <x v="122"/>
    <x v="4713"/>
    <x v="1"/>
    <n v="20"/>
    <n v="1660"/>
    <x v="0"/>
  </r>
  <r>
    <x v="55"/>
    <x v="71"/>
    <x v="8"/>
    <s v="Mon Feb 07, 1977 16:11 UTC"/>
    <s v="1977-02-07"/>
    <s v="16:11:00"/>
    <x v="0"/>
    <x v="47"/>
    <s v="Soyuz U | Soyuz 24"/>
    <x v="122"/>
    <x v="4714"/>
    <x v="1"/>
    <n v="20"/>
    <n v="1660"/>
    <x v="0"/>
  </r>
  <r>
    <x v="53"/>
    <x v="1"/>
    <x v="1"/>
    <s v="Sun Feb 06, 1977 06:00 UTC"/>
    <s v="1977-02-06"/>
    <s v="06:00:00"/>
    <x v="0"/>
    <x v="47"/>
    <s v="Titan III(23)C | DSP-7"/>
    <x v="303"/>
    <x v="4715"/>
    <x v="1"/>
    <m/>
    <n v="0"/>
    <x v="0"/>
  </r>
  <r>
    <x v="55"/>
    <x v="124"/>
    <x v="0"/>
    <s v="Wed Feb 02, 1977 12:30 UTC"/>
    <s v="1977-02-02"/>
    <s v="12:30:00"/>
    <x v="0"/>
    <x v="47"/>
    <s v="Cosmos-3M | Cosmos 891"/>
    <x v="161"/>
    <x v="4716"/>
    <x v="1"/>
    <m/>
    <n v="0"/>
    <x v="0"/>
  </r>
  <r>
    <x v="54"/>
    <x v="91"/>
    <x v="1"/>
    <s v="Fri Jan 28, 1977 00:50 UTC"/>
    <s v="1977-01-28"/>
    <s v="00:50:00"/>
    <x v="1"/>
    <x v="47"/>
    <s v="Delta 2914 | NATO 3B"/>
    <x v="311"/>
    <x v="4717"/>
    <x v="1"/>
    <m/>
    <n v="0"/>
    <x v="0"/>
  </r>
  <r>
    <x v="55"/>
    <x v="90"/>
    <x v="0"/>
    <s v="Thu Jan 20, 1977 20:05 UTC"/>
    <s v="1977-01-20"/>
    <s v="20:05:00"/>
    <x v="1"/>
    <x v="47"/>
    <s v="Cosmos-3M | Cosmos 890"/>
    <x v="161"/>
    <x v="4718"/>
    <x v="1"/>
    <m/>
    <n v="0"/>
    <x v="0"/>
  </r>
  <r>
    <x v="55"/>
    <x v="22"/>
    <x v="8"/>
    <s v="Thu Jan 20, 1977 08:30 UTC"/>
    <s v="1977-01-20"/>
    <s v="08:30:00"/>
    <x v="1"/>
    <x v="47"/>
    <s v="Soyuz U | Cosmos 889"/>
    <x v="122"/>
    <x v="4719"/>
    <x v="1"/>
    <n v="20"/>
    <n v="1660"/>
    <x v="0"/>
  </r>
  <r>
    <x v="55"/>
    <x v="0"/>
    <x v="0"/>
    <s v="Thu Jan 06, 1977 23:17 UTC"/>
    <s v="1977-01-06"/>
    <s v="23:17:00"/>
    <x v="1"/>
    <x v="47"/>
    <s v="Vostok-2M | Meteor-2 nÂ°2"/>
    <x v="267"/>
    <x v="4720"/>
    <x v="1"/>
    <m/>
    <n v="0"/>
    <x v="0"/>
  </r>
  <r>
    <x v="55"/>
    <x v="22"/>
    <x v="8"/>
    <s v="Thu Jan 06, 1977 09:40 UTC"/>
    <s v="1977-01-06"/>
    <s v="09:40:00"/>
    <x v="1"/>
    <x v="47"/>
    <s v="Soyuz U | Cosmos 888"/>
    <x v="122"/>
    <x v="4721"/>
    <x v="1"/>
    <n v="20"/>
    <n v="1660"/>
    <x v="0"/>
  </r>
  <r>
    <x v="55"/>
    <x v="90"/>
    <x v="0"/>
    <s v="Tue Dec 28, 1976 07:49 UTC"/>
    <s v="1976-12-28"/>
    <s v="07:49:00"/>
    <x v="2"/>
    <x v="48"/>
    <s v="Cosmos-3M | Cosmos 887"/>
    <x v="161"/>
    <x v="4722"/>
    <x v="1"/>
    <m/>
    <n v="0"/>
    <x v="0"/>
  </r>
  <r>
    <x v="55"/>
    <x v="0"/>
    <x v="0"/>
    <s v="Tue Dec 28, 1976 06:38 UTC"/>
    <s v="1976-12-28"/>
    <s v="06:38:00"/>
    <x v="2"/>
    <x v="48"/>
    <s v="Molniya-M /Block ML | Molniya-3 nÂ°65"/>
    <x v="184"/>
    <x v="4723"/>
    <x v="1"/>
    <m/>
    <n v="0"/>
    <x v="0"/>
  </r>
  <r>
    <x v="55"/>
    <x v="127"/>
    <x v="8"/>
    <s v="Mon Dec 27, 1976 12:05 UTC"/>
    <s v="1976-12-27"/>
    <s v="12:05:00"/>
    <x v="2"/>
    <x v="48"/>
    <s v="Tsyklon-2 | Cosmos 886"/>
    <x v="179"/>
    <x v="4724"/>
    <x v="1"/>
    <m/>
    <n v="0"/>
    <x v="0"/>
  </r>
  <r>
    <x v="53"/>
    <x v="5"/>
    <x v="1"/>
    <s v="Sun Dec 19, 1976 18:19 UTC"/>
    <s v="1976-12-19"/>
    <s v="18:19:00"/>
    <x v="2"/>
    <x v="48"/>
    <s v="Titan IIID | KH-11 1"/>
    <x v="301"/>
    <x v="4725"/>
    <x v="1"/>
    <m/>
    <n v="0"/>
    <x v="0"/>
  </r>
  <r>
    <x v="55"/>
    <x v="124"/>
    <x v="0"/>
    <s v="Fri Dec 17, 1976 12:00 UTC"/>
    <s v="1976-12-17"/>
    <s v="12:00:00"/>
    <x v="2"/>
    <x v="48"/>
    <s v="Cosmos-3M | Cosmos 885"/>
    <x v="161"/>
    <x v="4726"/>
    <x v="1"/>
    <m/>
    <n v="0"/>
    <x v="0"/>
  </r>
  <r>
    <x v="55"/>
    <x v="22"/>
    <x v="8"/>
    <s v="Fri Dec 17, 1976 09:30 UTC"/>
    <s v="1976-12-17"/>
    <s v="09:30:00"/>
    <x v="2"/>
    <x v="48"/>
    <s v="Soyuz U | Cosmos 884"/>
    <x v="122"/>
    <x v="4727"/>
    <x v="1"/>
    <n v="20"/>
    <n v="1660"/>
    <x v="0"/>
  </r>
  <r>
    <x v="55"/>
    <x v="90"/>
    <x v="0"/>
    <s v="Wed Dec 15, 1976 13:59 UTC"/>
    <s v="1976-12-15"/>
    <s v="13:59:00"/>
    <x v="2"/>
    <x v="48"/>
    <s v="Cosmos-3M | Cosmos 883"/>
    <x v="161"/>
    <x v="4728"/>
    <x v="1"/>
    <m/>
    <n v="0"/>
    <x v="0"/>
  </r>
  <r>
    <x v="55"/>
    <x v="47"/>
    <x v="8"/>
    <s v="Wed Dec 15, 1976 01:30 UTC"/>
    <s v="1976-12-15"/>
    <s v="01:30:00"/>
    <x v="2"/>
    <x v="48"/>
    <s v="Proton-K | Cosmos 881 &amp; 882"/>
    <x v="221"/>
    <x v="4729"/>
    <x v="1"/>
    <m/>
    <n v="0"/>
    <x v="0"/>
  </r>
  <r>
    <x v="55"/>
    <x v="124"/>
    <x v="0"/>
    <s v="Thu Dec 09, 1976 20:00 UTC"/>
    <s v="1976-12-09"/>
    <s v="20:00:00"/>
    <x v="2"/>
    <x v="48"/>
    <s v="Cosmos-3M | Cosmos 880"/>
    <x v="161"/>
    <x v="4730"/>
    <x v="1"/>
    <m/>
    <n v="0"/>
    <x v="0"/>
  </r>
  <r>
    <x v="55"/>
    <x v="0"/>
    <x v="0"/>
    <s v="Thu Dec 09, 1976 10:00 UTC"/>
    <s v="1976-12-09"/>
    <s v="10:00:00"/>
    <x v="2"/>
    <x v="48"/>
    <s v="Soyuz U | Cosmos 879"/>
    <x v="122"/>
    <x v="4731"/>
    <x v="1"/>
    <n v="20"/>
    <n v="1660"/>
    <x v="0"/>
  </r>
  <r>
    <x v="55"/>
    <x v="90"/>
    <x v="0"/>
    <s v="Tue Dec 07, 1976 10:23 UTC"/>
    <s v="1976-12-07"/>
    <s v="10:23:00"/>
    <x v="2"/>
    <x v="48"/>
    <s v="Cosmos-3M | Cosmos 871 to 878"/>
    <x v="161"/>
    <x v="4732"/>
    <x v="1"/>
    <m/>
    <n v="0"/>
    <x v="0"/>
  </r>
  <r>
    <x v="2"/>
    <x v="113"/>
    <x v="3"/>
    <s v="Tue Dec 07, 1976 04:38 UTC"/>
    <s v="1976-12-07"/>
    <s v="04:38:00"/>
    <x v="2"/>
    <x v="48"/>
    <s v="Long March 2 | FSW-0 2"/>
    <x v="318"/>
    <x v="4733"/>
    <x v="1"/>
    <m/>
    <n v="0"/>
    <x v="0"/>
  </r>
  <r>
    <x v="55"/>
    <x v="0"/>
    <x v="0"/>
    <s v="Thu Dec 02, 1976 02:44 UTC"/>
    <s v="1976-12-02"/>
    <s v="02:44:00"/>
    <x v="2"/>
    <x v="48"/>
    <s v="Molniya-M /Block ML | Molniya-2 nÂ°64"/>
    <x v="184"/>
    <x v="4734"/>
    <x v="1"/>
    <m/>
    <n v="0"/>
    <x v="0"/>
  </r>
  <r>
    <x v="55"/>
    <x v="124"/>
    <x v="0"/>
    <s v="Thu Dec 02, 1976 00:17 UTC"/>
    <s v="1976-12-02"/>
    <s v="00:17:00"/>
    <x v="2"/>
    <x v="48"/>
    <s v="Cosmos-3M | Cosmos 870"/>
    <x v="161"/>
    <x v="4735"/>
    <x v="1"/>
    <m/>
    <n v="0"/>
    <x v="0"/>
  </r>
  <r>
    <x v="55"/>
    <x v="71"/>
    <x v="8"/>
    <s v="Mon Nov 29, 1976 16:04 UTC"/>
    <s v="1976-11-29"/>
    <s v="16:04:00"/>
    <x v="3"/>
    <x v="48"/>
    <s v="Soyuz U | Cosmos 869"/>
    <x v="122"/>
    <x v="4736"/>
    <x v="1"/>
    <n v="20"/>
    <n v="1660"/>
    <x v="0"/>
  </r>
  <r>
    <x v="55"/>
    <x v="96"/>
    <x v="8"/>
    <s v="Fri Nov 26, 1976 14:30 UTC"/>
    <s v="1976-11-26"/>
    <s v="14:30:00"/>
    <x v="3"/>
    <x v="48"/>
    <s v="Tsyklon-2 | Cosmos 868"/>
    <x v="179"/>
    <x v="4737"/>
    <x v="1"/>
    <m/>
    <n v="0"/>
    <x v="0"/>
  </r>
  <r>
    <x v="55"/>
    <x v="22"/>
    <x v="8"/>
    <s v="Thu Nov 25, 1976 03:59 UTC"/>
    <s v="1976-11-25"/>
    <s v="03:59:00"/>
    <x v="3"/>
    <x v="48"/>
    <s v="Molniya-M /Block SO-L | Prognoz nÂ°5"/>
    <x v="244"/>
    <x v="4738"/>
    <x v="1"/>
    <m/>
    <n v="0"/>
    <x v="0"/>
  </r>
  <r>
    <x v="55"/>
    <x v="0"/>
    <x v="0"/>
    <s v="Tue Nov 23, 1976 16:27 UTC"/>
    <s v="1976-11-23"/>
    <s v="16:27:00"/>
    <x v="3"/>
    <x v="48"/>
    <s v="Soyuz U | Cosmos 867"/>
    <x v="122"/>
    <x v="4739"/>
    <x v="1"/>
    <n v="20"/>
    <n v="1660"/>
    <x v="0"/>
  </r>
  <r>
    <x v="55"/>
    <x v="22"/>
    <x v="8"/>
    <s v="Thu Nov 11, 1976 10:45 UTC"/>
    <s v="1976-11-11"/>
    <s v="10:45:00"/>
    <x v="3"/>
    <x v="48"/>
    <s v="Soyuz U | Cosmos 866"/>
    <x v="122"/>
    <x v="4740"/>
    <x v="1"/>
    <n v="20"/>
    <n v="1660"/>
    <x v="0"/>
  </r>
  <r>
    <x v="2"/>
    <x v="113"/>
    <x v="3"/>
    <s v="Wed Nov 10, 1976 09:05 UTC"/>
    <s v="1976-11-10"/>
    <s v="09:05:00"/>
    <x v="3"/>
    <x v="48"/>
    <s v="Feng Bao 1 | JSSW-6"/>
    <x v="306"/>
    <x v="4741"/>
    <x v="1"/>
    <m/>
    <n v="0"/>
    <x v="2"/>
  </r>
  <r>
    <x v="55"/>
    <x v="0"/>
    <x v="0"/>
    <s v="Mon Nov 01, 1976 11:20 UTC"/>
    <s v="1976-11-01"/>
    <s v="11:20:00"/>
    <x v="3"/>
    <x v="48"/>
    <s v="Soyuz U | Cosmos 865"/>
    <x v="122"/>
    <x v="4742"/>
    <x v="1"/>
    <n v="20"/>
    <n v="1660"/>
    <x v="0"/>
  </r>
  <r>
    <x v="55"/>
    <x v="124"/>
    <x v="0"/>
    <s v="Fri Oct 29, 1976 12:39 UTC"/>
    <s v="1976-10-29"/>
    <s v="12:39:00"/>
    <x v="4"/>
    <x v="48"/>
    <s v="Cosmos-3M | Cosmos 864"/>
    <x v="161"/>
    <x v="4743"/>
    <x v="1"/>
    <m/>
    <n v="0"/>
    <x v="0"/>
  </r>
  <r>
    <x v="55"/>
    <x v="47"/>
    <x v="8"/>
    <s v="Tue Oct 26, 1976 14:50 UTC"/>
    <s v="1976-10-26"/>
    <s v="14:50:00"/>
    <x v="4"/>
    <x v="48"/>
    <s v="Proton-K/Block-DM | Ekran 1"/>
    <x v="243"/>
    <x v="4744"/>
    <x v="1"/>
    <m/>
    <n v="0"/>
    <x v="0"/>
  </r>
  <r>
    <x v="55"/>
    <x v="0"/>
    <x v="0"/>
    <s v="Mon Oct 25, 1976 14:30 UTC"/>
    <s v="1976-10-25"/>
    <s v="14:30:00"/>
    <x v="4"/>
    <x v="48"/>
    <s v="Soyuz U | Cosmos 863"/>
    <x v="122"/>
    <x v="4745"/>
    <x v="1"/>
    <n v="20"/>
    <n v="1660"/>
    <x v="0"/>
  </r>
  <r>
    <x v="55"/>
    <x v="0"/>
    <x v="0"/>
    <s v="Fri Oct 22, 1976 09:11 UTC"/>
    <s v="1976-10-22"/>
    <s v="09:11:00"/>
    <x v="4"/>
    <x v="48"/>
    <s v="Molniya-M /Block 2BL | Cosmos 862"/>
    <x v="159"/>
    <x v="4746"/>
    <x v="1"/>
    <m/>
    <n v="0"/>
    <x v="0"/>
  </r>
  <r>
    <x v="55"/>
    <x v="127"/>
    <x v="8"/>
    <s v="Thu Oct 21, 1976 16:53 UTC"/>
    <s v="1976-10-21"/>
    <s v="16:53:00"/>
    <x v="4"/>
    <x v="48"/>
    <s v="Tsyklon-2 | Cosmos 861"/>
    <x v="179"/>
    <x v="4747"/>
    <x v="1"/>
    <m/>
    <n v="0"/>
    <x v="0"/>
  </r>
  <r>
    <x v="55"/>
    <x v="127"/>
    <x v="8"/>
    <s v="Sun Oct 17, 1976 18:06 UTC"/>
    <s v="1976-10-17"/>
    <s v="18:06:00"/>
    <x v="4"/>
    <x v="48"/>
    <s v="Tsyklon-2 | Cosmos 860"/>
    <x v="179"/>
    <x v="4748"/>
    <x v="1"/>
    <m/>
    <n v="0"/>
    <x v="0"/>
  </r>
  <r>
    <x v="55"/>
    <x v="30"/>
    <x v="0"/>
    <s v="Fri Oct 15, 1976 22:59 UTC"/>
    <s v="1976-10-15"/>
    <s v="22:59:00"/>
    <x v="4"/>
    <x v="48"/>
    <s v="Vostok-2M | Meteor nÂ°36"/>
    <x v="267"/>
    <x v="4749"/>
    <x v="1"/>
    <m/>
    <n v="0"/>
    <x v="0"/>
  </r>
  <r>
    <x v="54"/>
    <x v="91"/>
    <x v="1"/>
    <s v="Thu Oct 14, 1976 22:44 UTC"/>
    <s v="1976-10-14"/>
    <s v="22:44:00"/>
    <x v="4"/>
    <x v="48"/>
    <s v="Delta 2914 | Marisat-3"/>
    <x v="311"/>
    <x v="4750"/>
    <x v="1"/>
    <m/>
    <n v="0"/>
    <x v="0"/>
  </r>
  <r>
    <x v="55"/>
    <x v="71"/>
    <x v="8"/>
    <s v="Thu Oct 14, 1976 17:39 UTC"/>
    <s v="1976-10-14"/>
    <s v="17:39:00"/>
    <x v="4"/>
    <x v="48"/>
    <s v="Soyuz | Soyuz 23"/>
    <x v="322"/>
    <x v="4751"/>
    <x v="1"/>
    <m/>
    <n v="0"/>
    <x v="0"/>
  </r>
  <r>
    <x v="55"/>
    <x v="22"/>
    <x v="8"/>
    <s v="Sun Oct 10, 1976 09:35 UTC"/>
    <s v="1976-10-10"/>
    <s v="09:35:00"/>
    <x v="4"/>
    <x v="48"/>
    <s v="Soyuz U | Cosmos 859"/>
    <x v="122"/>
    <x v="4752"/>
    <x v="1"/>
    <n v="20"/>
    <n v="1660"/>
    <x v="0"/>
  </r>
  <r>
    <x v="55"/>
    <x v="0"/>
    <x v="0"/>
    <s v="Mon Oct 04, 1976 11:00 UTC"/>
    <s v="1976-10-04"/>
    <s v="11:00:00"/>
    <x v="4"/>
    <x v="48"/>
    <s v="Soyuz U | Zenit-4MKT nÂ°370"/>
    <x v="122"/>
    <x v="4753"/>
    <x v="1"/>
    <n v="20"/>
    <n v="1660"/>
    <x v="2"/>
  </r>
  <r>
    <x v="55"/>
    <x v="124"/>
    <x v="0"/>
    <s v="Wed Sep 29, 1976 07:04 UTC"/>
    <s v="1976-09-29"/>
    <s v="07:04:00"/>
    <x v="5"/>
    <x v="48"/>
    <s v="Cosmos-3M | Cosmos 858"/>
    <x v="161"/>
    <x v="4754"/>
    <x v="1"/>
    <m/>
    <n v="0"/>
    <x v="0"/>
  </r>
  <r>
    <x v="55"/>
    <x v="30"/>
    <x v="0"/>
    <s v="Fri Sep 24, 1976 15:00 UTC"/>
    <s v="1976-09-24"/>
    <s v="15:00:00"/>
    <x v="5"/>
    <x v="48"/>
    <s v="Soyuz U | Cosmos 857"/>
    <x v="122"/>
    <x v="4755"/>
    <x v="1"/>
    <n v="20"/>
    <n v="1660"/>
    <x v="0"/>
  </r>
  <r>
    <x v="55"/>
    <x v="22"/>
    <x v="8"/>
    <s v="Wed Sep 22, 1976 09:30 UTC"/>
    <s v="1976-09-22"/>
    <s v="09:30:00"/>
    <x v="5"/>
    <x v="48"/>
    <s v="Soyuz U | Cosmos 856"/>
    <x v="122"/>
    <x v="4756"/>
    <x v="1"/>
    <n v="20"/>
    <n v="1660"/>
    <x v="0"/>
  </r>
  <r>
    <x v="55"/>
    <x v="30"/>
    <x v="0"/>
    <s v="Tue Sep 21, 1976 11:40 UTC"/>
    <s v="1976-09-21"/>
    <s v="11:40:00"/>
    <x v="5"/>
    <x v="48"/>
    <s v="Soyuz U | Cosmos 855"/>
    <x v="122"/>
    <x v="4757"/>
    <x v="1"/>
    <n v="20"/>
    <n v="1660"/>
    <x v="0"/>
  </r>
  <r>
    <x v="54"/>
    <x v="105"/>
    <x v="1"/>
    <s v="Wed Sep 15, 1976 18:50 UTC"/>
    <s v="1976-09-15"/>
    <s v="18:50:00"/>
    <x v="5"/>
    <x v="48"/>
    <s v="Titan III(24)B | OPS 8533"/>
    <x v="297"/>
    <x v="4758"/>
    <x v="1"/>
    <m/>
    <n v="0"/>
    <x v="0"/>
  </r>
  <r>
    <x v="55"/>
    <x v="71"/>
    <x v="8"/>
    <s v="Wed Sep 15, 1976 09:48 UTC"/>
    <s v="1976-09-15"/>
    <s v="09:48:00"/>
    <x v="5"/>
    <x v="48"/>
    <s v="Soyuz U | Soyuz 22"/>
    <x v="122"/>
    <x v="4759"/>
    <x v="1"/>
    <n v="20"/>
    <n v="1660"/>
    <x v="0"/>
  </r>
  <r>
    <x v="55"/>
    <x v="47"/>
    <x v="8"/>
    <s v="Sat Sep 11, 1976 18:24 UTC"/>
    <s v="1976-09-11"/>
    <s v="18:24:00"/>
    <x v="5"/>
    <x v="48"/>
    <s v="Proton-K/Block-DM | Raduga 2"/>
    <x v="243"/>
    <x v="4760"/>
    <x v="1"/>
    <m/>
    <n v="0"/>
    <x v="0"/>
  </r>
  <r>
    <x v="54"/>
    <x v="132"/>
    <x v="1"/>
    <s v="Sat Sep 11, 1976 08:00 UTC"/>
    <s v="1976-09-11"/>
    <s v="08:00:00"/>
    <x v="5"/>
    <x v="48"/>
    <s v="Thor-LV2F Star-ISS | DMSP-5D-F1"/>
    <x v="309"/>
    <x v="4761"/>
    <x v="1"/>
    <m/>
    <n v="0"/>
    <x v="0"/>
  </r>
  <r>
    <x v="55"/>
    <x v="0"/>
    <x v="0"/>
    <s v="Fri Sep 03, 1976 09:20 UTC"/>
    <s v="1976-09-03"/>
    <s v="09:20:00"/>
    <x v="5"/>
    <x v="48"/>
    <s v="Soyuz U | Cosmos 854"/>
    <x v="122"/>
    <x v="4762"/>
    <x v="1"/>
    <n v="20"/>
    <n v="1660"/>
    <x v="0"/>
  </r>
  <r>
    <x v="54"/>
    <x v="118"/>
    <x v="1"/>
    <s v="Wed Sep 01, 1976 21:14 UTC"/>
    <s v="1976-09-01"/>
    <s v="21:14:00"/>
    <x v="5"/>
    <x v="48"/>
    <s v="Scout D1 | TIP 3"/>
    <x v="312"/>
    <x v="4763"/>
    <x v="1"/>
    <m/>
    <n v="0"/>
    <x v="0"/>
  </r>
  <r>
    <x v="55"/>
    <x v="30"/>
    <x v="0"/>
    <s v="Wed Sep 01, 1976 03:23 UTC"/>
    <s v="1976-09-01"/>
    <s v="03:23:00"/>
    <x v="5"/>
    <x v="48"/>
    <s v="Molniya-M /Block ML | Cosmos 853"/>
    <x v="184"/>
    <x v="4764"/>
    <x v="1"/>
    <m/>
    <n v="0"/>
    <x v="1"/>
  </r>
  <r>
    <x v="2"/>
    <x v="113"/>
    <x v="3"/>
    <s v="Mon Aug 30, 1976 11:45 UTC"/>
    <s v="1976-08-30"/>
    <s v="11:45:00"/>
    <x v="6"/>
    <x v="48"/>
    <s v="Feng Bao 1 | JSSW-5"/>
    <x v="306"/>
    <x v="4765"/>
    <x v="1"/>
    <m/>
    <n v="0"/>
    <x v="0"/>
  </r>
  <r>
    <x v="55"/>
    <x v="22"/>
    <x v="8"/>
    <s v="Sat Aug 28, 1976 09:00 UTC"/>
    <s v="1976-08-28"/>
    <s v="09:00:00"/>
    <x v="6"/>
    <x v="48"/>
    <s v="Soyuz U | Cosmos 852"/>
    <x v="122"/>
    <x v="4766"/>
    <x v="1"/>
    <n v="20"/>
    <n v="1660"/>
    <x v="0"/>
  </r>
  <r>
    <x v="55"/>
    <x v="0"/>
    <x v="0"/>
    <s v="Fri Aug 27, 1976 14:34 UTC"/>
    <s v="1976-08-27"/>
    <s v="14:34:00"/>
    <x v="6"/>
    <x v="48"/>
    <s v="Vostok-2M | Cosmos 851"/>
    <x v="267"/>
    <x v="4767"/>
    <x v="1"/>
    <m/>
    <n v="0"/>
    <x v="0"/>
  </r>
  <r>
    <x v="55"/>
    <x v="69"/>
    <x v="0"/>
    <s v="Thu Aug 26, 1976 10:59 UTC"/>
    <s v="1976-08-26"/>
    <s v="10:59:00"/>
    <x v="6"/>
    <x v="48"/>
    <s v="Cosmos-2 (63SM) | Cosmos 850"/>
    <x v="321"/>
    <x v="4768"/>
    <x v="1"/>
    <m/>
    <n v="0"/>
    <x v="0"/>
  </r>
  <r>
    <x v="55"/>
    <x v="69"/>
    <x v="0"/>
    <s v="Wed Aug 18, 1976 09:30 UTC"/>
    <s v="1976-08-18"/>
    <s v="09:30:00"/>
    <x v="6"/>
    <x v="48"/>
    <s v="Cosmos-2 (63SM) | Cosmos 849"/>
    <x v="321"/>
    <x v="4769"/>
    <x v="1"/>
    <m/>
    <n v="0"/>
    <x v="0"/>
  </r>
  <r>
    <x v="55"/>
    <x v="30"/>
    <x v="0"/>
    <s v="Thu Aug 12, 1976 13:30 UTC"/>
    <s v="1976-08-12"/>
    <s v="13:30:00"/>
    <x v="6"/>
    <x v="48"/>
    <s v="Soyuz U | Cosmos 848"/>
    <x v="122"/>
    <x v="4770"/>
    <x v="1"/>
    <n v="20"/>
    <n v="1660"/>
    <x v="0"/>
  </r>
  <r>
    <x v="55"/>
    <x v="104"/>
    <x v="8"/>
    <s v="Mon Aug 09, 1976 15:04 UTC"/>
    <s v="1976-08-09"/>
    <s v="15:04:00"/>
    <x v="6"/>
    <x v="48"/>
    <s v="Proton-K/Block D | Luna 24"/>
    <x v="323"/>
    <x v="4771"/>
    <x v="1"/>
    <m/>
    <n v="0"/>
    <x v="0"/>
  </r>
  <r>
    <x v="53"/>
    <x v="105"/>
    <x v="1"/>
    <s v="Fri Aug 06, 1976 22:21 UTC"/>
    <s v="1976-08-06"/>
    <s v="22:21:00"/>
    <x v="6"/>
    <x v="48"/>
    <s v="Titan III(34)B Agena-D | Quasar 2"/>
    <x v="290"/>
    <x v="4772"/>
    <x v="1"/>
    <m/>
    <n v="0"/>
    <x v="0"/>
  </r>
  <r>
    <x v="55"/>
    <x v="0"/>
    <x v="0"/>
    <s v="Wed Aug 04, 1976 13:40 UTC"/>
    <s v="1976-08-04"/>
    <s v="13:40:00"/>
    <x v="6"/>
    <x v="48"/>
    <s v="Soyuz U | Cosmos 847"/>
    <x v="122"/>
    <x v="4773"/>
    <x v="1"/>
    <n v="20"/>
    <n v="1660"/>
    <x v="0"/>
  </r>
  <r>
    <x v="55"/>
    <x v="90"/>
    <x v="0"/>
    <s v="Thu Jul 29, 1976 20:02 UTC"/>
    <s v="1976-07-29"/>
    <s v="20:02:00"/>
    <x v="7"/>
    <x v="48"/>
    <s v="Cosmos-3M | Cosmos 846"/>
    <x v="161"/>
    <x v="4774"/>
    <x v="1"/>
    <m/>
    <n v="0"/>
    <x v="0"/>
  </r>
  <r>
    <x v="54"/>
    <x v="20"/>
    <x v="1"/>
    <s v="Thu Jul 29, 1976 17:07 UTC"/>
    <s v="1976-07-29"/>
    <s v="17:07:00"/>
    <x v="7"/>
    <x v="48"/>
    <s v="Delta 2310 | NOAA-5"/>
    <x v="305"/>
    <x v="4775"/>
    <x v="1"/>
    <m/>
    <n v="0"/>
    <x v="0"/>
  </r>
  <r>
    <x v="55"/>
    <x v="124"/>
    <x v="0"/>
    <s v="Tue Jul 27, 1976 12:00 UTC"/>
    <s v="1976-07-27"/>
    <s v="12:00:00"/>
    <x v="7"/>
    <x v="48"/>
    <s v="Cosmos-3M | Intercosmos 16"/>
    <x v="161"/>
    <x v="4776"/>
    <x v="1"/>
    <m/>
    <n v="0"/>
    <x v="0"/>
  </r>
  <r>
    <x v="55"/>
    <x v="90"/>
    <x v="0"/>
    <s v="Tue Jul 27, 1976 05:21 UTC"/>
    <s v="1976-07-27"/>
    <s v="05:21:00"/>
    <x v="7"/>
    <x v="48"/>
    <s v="Cosmos-3M | Cosmos 845"/>
    <x v="161"/>
    <x v="4777"/>
    <x v="1"/>
    <m/>
    <n v="0"/>
    <x v="0"/>
  </r>
  <r>
    <x v="55"/>
    <x v="71"/>
    <x v="8"/>
    <s v="Fri Jul 23, 1976 15:49 UTC"/>
    <s v="1976-07-23"/>
    <s v="15:49:00"/>
    <x v="7"/>
    <x v="48"/>
    <s v="Molniya-M /Block ML | Molniya-1 nÂ°62"/>
    <x v="184"/>
    <x v="4778"/>
    <x v="1"/>
    <m/>
    <n v="0"/>
    <x v="0"/>
  </r>
  <r>
    <x v="52"/>
    <x v="101"/>
    <x v="1"/>
    <s v="Thu Jul 22, 1976 22:04 UTC"/>
    <s v="1976-07-22"/>
    <s v="22:04:00"/>
    <x v="7"/>
    <x v="48"/>
    <s v="Atlas-SLV3D Centaur-D1AR | Comstar D2"/>
    <x v="299"/>
    <x v="4779"/>
    <x v="1"/>
    <m/>
    <n v="0"/>
    <x v="0"/>
  </r>
  <r>
    <x v="55"/>
    <x v="30"/>
    <x v="0"/>
    <s v="Thu Jul 22, 1976 15:40 UTC"/>
    <s v="1976-07-22"/>
    <s v="15:40:00"/>
    <x v="7"/>
    <x v="48"/>
    <s v="Soyuz U | Cosmos 844"/>
    <x v="122"/>
    <x v="4780"/>
    <x v="1"/>
    <n v="20"/>
    <n v="1660"/>
    <x v="0"/>
  </r>
  <r>
    <x v="55"/>
    <x v="127"/>
    <x v="8"/>
    <s v="Wed Jul 21, 1976 15:14 UTC"/>
    <s v="1976-07-21"/>
    <s v="15:14:00"/>
    <x v="7"/>
    <x v="48"/>
    <s v="Tsyklon-2 | Cosmos 843"/>
    <x v="179"/>
    <x v="4781"/>
    <x v="1"/>
    <m/>
    <n v="0"/>
    <x v="0"/>
  </r>
  <r>
    <x v="55"/>
    <x v="90"/>
    <x v="0"/>
    <s v="Wed Jul 21, 1976 10:20 UTC"/>
    <s v="1976-07-21"/>
    <s v="10:20:00"/>
    <x v="7"/>
    <x v="48"/>
    <s v="Cosmos-3M | Cosmos 842"/>
    <x v="161"/>
    <x v="4782"/>
    <x v="1"/>
    <m/>
    <n v="0"/>
    <x v="0"/>
  </r>
  <r>
    <x v="55"/>
    <x v="90"/>
    <x v="0"/>
    <s v="Thu Jul 15, 1976 13:11 UTC"/>
    <s v="1976-07-15"/>
    <s v="13:11:00"/>
    <x v="7"/>
    <x v="48"/>
    <s v="Cosmos-3M | Cosmos 841"/>
    <x v="161"/>
    <x v="4783"/>
    <x v="1"/>
    <m/>
    <n v="0"/>
    <x v="0"/>
  </r>
  <r>
    <x v="55"/>
    <x v="0"/>
    <x v="0"/>
    <s v="Wed Jul 14, 1976 09:00 UTC"/>
    <s v="1976-07-14"/>
    <s v="09:00:00"/>
    <x v="7"/>
    <x v="48"/>
    <s v="Soyuz U | Cosmos 840"/>
    <x v="122"/>
    <x v="4784"/>
    <x v="1"/>
    <n v="20"/>
    <n v="1660"/>
    <x v="0"/>
  </r>
  <r>
    <x v="54"/>
    <x v="91"/>
    <x v="1"/>
    <s v="Thu Jul 08, 1976 23:31 UTC"/>
    <s v="1976-07-08"/>
    <s v="23:31:00"/>
    <x v="7"/>
    <x v="48"/>
    <s v="Delta 2914 | Palapa-A1"/>
    <x v="311"/>
    <x v="4785"/>
    <x v="1"/>
    <m/>
    <n v="0"/>
    <x v="0"/>
  </r>
  <r>
    <x v="55"/>
    <x v="90"/>
    <x v="0"/>
    <s v="Thu Jul 08, 1976 21:08 UTC"/>
    <s v="1976-07-08"/>
    <s v="21:08:00"/>
    <x v="7"/>
    <x v="48"/>
    <s v="Cosmos-3M | Cosmos 839"/>
    <x v="161"/>
    <x v="4786"/>
    <x v="1"/>
    <m/>
    <n v="0"/>
    <x v="0"/>
  </r>
  <r>
    <x v="53"/>
    <x v="5"/>
    <x v="1"/>
    <s v="Thu Jul 08, 1976 18:30 UTC"/>
    <s v="1976-07-08"/>
    <s v="18:30:00"/>
    <x v="7"/>
    <x v="48"/>
    <s v="Titan IIID | KH9-12, S3 &amp; SSF-D-1"/>
    <x v="301"/>
    <x v="4787"/>
    <x v="1"/>
    <m/>
    <n v="0"/>
    <x v="0"/>
  </r>
  <r>
    <x v="55"/>
    <x v="71"/>
    <x v="8"/>
    <s v="Tue Jul 06, 1976 12:08 UTC"/>
    <s v="1976-07-06"/>
    <s v="12:08:00"/>
    <x v="7"/>
    <x v="48"/>
    <s v="Soyuz | Soyuz 21"/>
    <x v="322"/>
    <x v="4788"/>
    <x v="1"/>
    <m/>
    <n v="0"/>
    <x v="0"/>
  </r>
  <r>
    <x v="55"/>
    <x v="127"/>
    <x v="8"/>
    <s v="Fri Jul 02, 1976 10:30 UTC"/>
    <s v="1976-07-02"/>
    <s v="10:30:00"/>
    <x v="7"/>
    <x v="48"/>
    <s v="Tsyklon-2 | Cosmos 838"/>
    <x v="179"/>
    <x v="4789"/>
    <x v="1"/>
    <m/>
    <n v="0"/>
    <x v="0"/>
  </r>
  <r>
    <x v="55"/>
    <x v="0"/>
    <x v="0"/>
    <s v="Thu Jul 01, 1976 08:05 UTC"/>
    <s v="1976-07-01"/>
    <s v="08:05:00"/>
    <x v="7"/>
    <x v="48"/>
    <s v="Molniya-M /Block ML | Cosmos 837"/>
    <x v="184"/>
    <x v="4790"/>
    <x v="1"/>
    <m/>
    <n v="0"/>
    <x v="1"/>
  </r>
  <r>
    <x v="55"/>
    <x v="124"/>
    <x v="0"/>
    <s v="Tue Jun 29, 1976 08:12 UTC"/>
    <s v="1976-06-29"/>
    <s v="08:12:00"/>
    <x v="8"/>
    <x v="48"/>
    <s v="Cosmos-3M | Cosmos 836"/>
    <x v="161"/>
    <x v="4791"/>
    <x v="1"/>
    <m/>
    <n v="0"/>
    <x v="0"/>
  </r>
  <r>
    <x v="55"/>
    <x v="22"/>
    <x v="8"/>
    <s v="Tue Jun 29, 1976 07:20 UTC"/>
    <s v="1976-06-29"/>
    <s v="07:20:00"/>
    <x v="8"/>
    <x v="48"/>
    <s v="Voskhod | Cosmos 835"/>
    <x v="324"/>
    <x v="4792"/>
    <x v="1"/>
    <m/>
    <n v="0"/>
    <x v="0"/>
  </r>
  <r>
    <x v="53"/>
    <x v="1"/>
    <x v="1"/>
    <s v="Sat Jun 26, 1976 03:00 UTC"/>
    <s v="1976-06-26"/>
    <s v="03:00:00"/>
    <x v="8"/>
    <x v="48"/>
    <s v="Titan III(23)C | DSP-6"/>
    <x v="303"/>
    <x v="4793"/>
    <x v="1"/>
    <m/>
    <n v="0"/>
    <x v="0"/>
  </r>
  <r>
    <x v="55"/>
    <x v="30"/>
    <x v="0"/>
    <s v="Thu Jun 24, 1976 07:10 UTC"/>
    <s v="1976-06-24"/>
    <s v="07:10:00"/>
    <x v="8"/>
    <x v="48"/>
    <s v="Soyuz U | Cosmos 834"/>
    <x v="122"/>
    <x v="4794"/>
    <x v="1"/>
    <n v="20"/>
    <n v="1660"/>
    <x v="0"/>
  </r>
  <r>
    <x v="55"/>
    <x v="104"/>
    <x v="8"/>
    <s v="Tue Jun 22, 1976 18:04 UTC"/>
    <s v="1976-06-22"/>
    <s v="18:04:00"/>
    <x v="8"/>
    <x v="48"/>
    <s v="Proton-K | Salyut 5"/>
    <x v="221"/>
    <x v="4795"/>
    <x v="1"/>
    <m/>
    <n v="0"/>
    <x v="0"/>
  </r>
  <r>
    <x v="55"/>
    <x v="90"/>
    <x v="0"/>
    <s v="Sat Jun 19, 1976 16:00 UTC"/>
    <s v="1976-06-19"/>
    <s v="16:00:00"/>
    <x v="8"/>
    <x v="48"/>
    <s v="Cosmos-3M | Intercosmos 15"/>
    <x v="161"/>
    <x v="4796"/>
    <x v="1"/>
    <m/>
    <n v="0"/>
    <x v="0"/>
  </r>
  <r>
    <x v="55"/>
    <x v="30"/>
    <x v="0"/>
    <s v="Wed Jun 16, 1976 13:09 UTC"/>
    <s v="1976-06-16"/>
    <s v="13:09:00"/>
    <x v="8"/>
    <x v="48"/>
    <s v="Voskhod | Cosmos 833"/>
    <x v="324"/>
    <x v="4797"/>
    <x v="1"/>
    <m/>
    <n v="0"/>
    <x v="0"/>
  </r>
  <r>
    <x v="55"/>
    <x v="124"/>
    <x v="0"/>
    <s v="Tue Jun 15, 1976 13:19 UTC"/>
    <s v="1976-06-15"/>
    <s v="13:19:00"/>
    <x v="8"/>
    <x v="48"/>
    <s v="Cosmos-3M | Cosmos 825 to 832"/>
    <x v="161"/>
    <x v="4798"/>
    <x v="1"/>
    <m/>
    <n v="0"/>
    <x v="0"/>
  </r>
  <r>
    <x v="54"/>
    <x v="91"/>
    <x v="1"/>
    <s v="Thu Jun 10, 1976 00:09 UTC"/>
    <s v="1976-06-10"/>
    <s v="00:09:00"/>
    <x v="8"/>
    <x v="48"/>
    <s v="Delta 2914 | Marisat-2"/>
    <x v="311"/>
    <x v="4799"/>
    <x v="1"/>
    <m/>
    <n v="0"/>
    <x v="0"/>
  </r>
  <r>
    <x v="55"/>
    <x v="22"/>
    <x v="8"/>
    <s v="Tue Jun 08, 1976 07:00 UTC"/>
    <s v="1976-06-08"/>
    <s v="07:00:00"/>
    <x v="8"/>
    <x v="48"/>
    <s v="Voskhod | Cosmos 824"/>
    <x v="324"/>
    <x v="4800"/>
    <x v="1"/>
    <m/>
    <n v="0"/>
    <x v="0"/>
  </r>
  <r>
    <x v="55"/>
    <x v="124"/>
    <x v="0"/>
    <s v="Wed Jun 02, 1976 22:30 UTC"/>
    <s v="1976-06-02"/>
    <s v="22:30:00"/>
    <x v="8"/>
    <x v="48"/>
    <s v="Cosmos-3M | Cosmos 823"/>
    <x v="161"/>
    <x v="4801"/>
    <x v="1"/>
    <m/>
    <n v="0"/>
    <x v="0"/>
  </r>
  <r>
    <x v="53"/>
    <x v="105"/>
    <x v="1"/>
    <s v="Wed Jun 02, 1976 20:56 UTC"/>
    <s v="1976-06-02"/>
    <s v="20:56:00"/>
    <x v="8"/>
    <x v="48"/>
    <s v="Titan III(34)B Agena-D | Quasar 1"/>
    <x v="290"/>
    <x v="4802"/>
    <x v="1"/>
    <m/>
    <n v="0"/>
    <x v="0"/>
  </r>
  <r>
    <x v="55"/>
    <x v="90"/>
    <x v="0"/>
    <s v="Fri May 28, 1976 15:00 UTC"/>
    <s v="1976-05-28"/>
    <s v="15:00:00"/>
    <x v="9"/>
    <x v="48"/>
    <s v="Cosmos-3M | Cosmos 822"/>
    <x v="161"/>
    <x v="4803"/>
    <x v="1"/>
    <m/>
    <n v="0"/>
    <x v="0"/>
  </r>
  <r>
    <x v="55"/>
    <x v="30"/>
    <x v="0"/>
    <s v="Wed May 26, 1976 09:00 UTC"/>
    <s v="1976-05-26"/>
    <s v="09:00:00"/>
    <x v="9"/>
    <x v="48"/>
    <s v="Voskhod | Cosmos 821"/>
    <x v="324"/>
    <x v="4804"/>
    <x v="1"/>
    <m/>
    <n v="0"/>
    <x v="0"/>
  </r>
  <r>
    <x v="54"/>
    <x v="118"/>
    <x v="1"/>
    <s v="Sat May 22, 1976 07:42 UTC"/>
    <s v="1976-05-22"/>
    <s v="07:42:00"/>
    <x v="9"/>
    <x v="48"/>
    <s v="Scout B1 | Wideband"/>
    <x v="325"/>
    <x v="4805"/>
    <x v="1"/>
    <m/>
    <n v="0"/>
    <x v="0"/>
  </r>
  <r>
    <x v="55"/>
    <x v="30"/>
    <x v="0"/>
    <s v="Fri May 21, 1976 07:00 UTC"/>
    <s v="1976-05-21"/>
    <s v="07:00:00"/>
    <x v="9"/>
    <x v="48"/>
    <s v="Soyuz U | Cosmos 820"/>
    <x v="122"/>
    <x v="4806"/>
    <x v="1"/>
    <n v="20"/>
    <n v="1660"/>
    <x v="0"/>
  </r>
  <r>
    <x v="55"/>
    <x v="22"/>
    <x v="8"/>
    <s v="Thu May 20, 1976 09:00 UTC"/>
    <s v="1976-05-20"/>
    <s v="09:00:00"/>
    <x v="9"/>
    <x v="48"/>
    <s v="Voskhod | Cosmos 819"/>
    <x v="324"/>
    <x v="4807"/>
    <x v="1"/>
    <m/>
    <n v="0"/>
    <x v="0"/>
  </r>
  <r>
    <x v="55"/>
    <x v="69"/>
    <x v="0"/>
    <s v="Tue May 18, 1976 10:59 UTC"/>
    <s v="1976-05-18"/>
    <s v="10:59:00"/>
    <x v="9"/>
    <x v="48"/>
    <s v="Cosmos-2 (63SM) | Cosmos 818"/>
    <x v="321"/>
    <x v="4808"/>
    <x v="1"/>
    <m/>
    <n v="0"/>
    <x v="0"/>
  </r>
  <r>
    <x v="55"/>
    <x v="30"/>
    <x v="0"/>
    <s v="Sat May 15, 1976 13:30 UTC"/>
    <s v="1976-05-15"/>
    <s v="13:30:00"/>
    <x v="9"/>
    <x v="48"/>
    <s v="Vostok-2M | Meteor nÂ°35"/>
    <x v="267"/>
    <x v="4809"/>
    <x v="1"/>
    <m/>
    <n v="0"/>
    <x v="0"/>
  </r>
  <r>
    <x v="52"/>
    <x v="103"/>
    <x v="1"/>
    <s v="Thu May 13, 1976 22:28 UTC"/>
    <s v="1976-05-13"/>
    <s v="22:28:00"/>
    <x v="9"/>
    <x v="48"/>
    <s v="Atlas-SLV3D Centaur-D1AR | Comstar D1"/>
    <x v="299"/>
    <x v="4810"/>
    <x v="1"/>
    <m/>
    <n v="0"/>
    <x v="0"/>
  </r>
  <r>
    <x v="55"/>
    <x v="125"/>
    <x v="0"/>
    <s v="Wed May 12, 1976 17:57 UTC"/>
    <s v="1976-05-12"/>
    <s v="17:57:00"/>
    <x v="9"/>
    <x v="48"/>
    <s v="Molniya-M /Block ML | Molniya-3 nÂ°60"/>
    <x v="184"/>
    <x v="4811"/>
    <x v="1"/>
    <m/>
    <n v="0"/>
    <x v="0"/>
  </r>
  <r>
    <x v="55"/>
    <x v="22"/>
    <x v="8"/>
    <s v="Wed May 05, 1976 07:50 UTC"/>
    <s v="1976-05-05"/>
    <s v="07:50:00"/>
    <x v="9"/>
    <x v="48"/>
    <s v="Voskhod | Cosmos 817"/>
    <x v="324"/>
    <x v="4812"/>
    <x v="1"/>
    <m/>
    <n v="0"/>
    <x v="0"/>
  </r>
  <r>
    <x v="54"/>
    <x v="20"/>
    <x v="1"/>
    <s v="Tue May 04, 1976 08:00 UTC"/>
    <s v="1976-05-04"/>
    <s v="08:00:00"/>
    <x v="9"/>
    <x v="48"/>
    <s v="Delta 2913 | LAGEOS-1"/>
    <x v="326"/>
    <x v="4813"/>
    <x v="1"/>
    <m/>
    <n v="0"/>
    <x v="0"/>
  </r>
  <r>
    <x v="52"/>
    <x v="115"/>
    <x v="1"/>
    <s v="Fri Apr 30, 1976 19:12 UTC"/>
    <s v="1976-04-30"/>
    <s v="19:12:00"/>
    <x v="10"/>
    <x v="48"/>
    <s v="Atlas-E/F MSD | NOSS-1"/>
    <x v="308"/>
    <x v="4814"/>
    <x v="1"/>
    <m/>
    <n v="0"/>
    <x v="0"/>
  </r>
  <r>
    <x v="55"/>
    <x v="90"/>
    <x v="0"/>
    <s v="Wed Apr 28, 1976 13:30 UTC"/>
    <s v="1976-04-28"/>
    <s v="13:30:00"/>
    <x v="10"/>
    <x v="48"/>
    <s v="Cosmos-3M | Cosmos 816"/>
    <x v="161"/>
    <x v="4815"/>
    <x v="1"/>
    <m/>
    <n v="0"/>
    <x v="0"/>
  </r>
  <r>
    <x v="55"/>
    <x v="30"/>
    <x v="0"/>
    <s v="Wed Apr 28, 1976 09:30 UTC"/>
    <s v="1976-04-28"/>
    <s v="09:30:00"/>
    <x v="10"/>
    <x v="48"/>
    <s v="Voskhod | Cosmos 815"/>
    <x v="324"/>
    <x v="4816"/>
    <x v="1"/>
    <m/>
    <n v="0"/>
    <x v="0"/>
  </r>
  <r>
    <x v="54"/>
    <x v="87"/>
    <x v="1"/>
    <s v="Thu Apr 22, 1976 20:46 UTC"/>
    <s v="1976-04-22"/>
    <s v="20:46:00"/>
    <x v="10"/>
    <x v="48"/>
    <s v="Delta 2914 | NATO 3A"/>
    <x v="311"/>
    <x v="4817"/>
    <x v="1"/>
    <m/>
    <n v="0"/>
    <x v="0"/>
  </r>
  <r>
    <x v="55"/>
    <x v="96"/>
    <x v="8"/>
    <s v="Tue Apr 13, 1976 17:15 UTC"/>
    <s v="1976-04-13"/>
    <s v="17:15:00"/>
    <x v="10"/>
    <x v="48"/>
    <s v="Tsyklon-2 | Cosmos 814"/>
    <x v="179"/>
    <x v="4818"/>
    <x v="1"/>
    <m/>
    <n v="0"/>
    <x v="0"/>
  </r>
  <r>
    <x v="55"/>
    <x v="30"/>
    <x v="0"/>
    <s v="Fri Apr 09, 1976 08:30 UTC"/>
    <s v="1976-04-09"/>
    <s v="08:30:00"/>
    <x v="10"/>
    <x v="48"/>
    <s v="Voskhod | Cosmos 813"/>
    <x v="324"/>
    <x v="4819"/>
    <x v="1"/>
    <m/>
    <n v="0"/>
    <x v="0"/>
  </r>
  <r>
    <x v="55"/>
    <x v="125"/>
    <x v="0"/>
    <s v="Wed Apr 07, 1976 13:05 UTC"/>
    <s v="1976-04-07"/>
    <s v="13:05:00"/>
    <x v="10"/>
    <x v="48"/>
    <s v="Vostok-2M | Meteor nÂ°34"/>
    <x v="267"/>
    <x v="4820"/>
    <x v="1"/>
    <m/>
    <n v="0"/>
    <x v="0"/>
  </r>
  <r>
    <x v="55"/>
    <x v="90"/>
    <x v="0"/>
    <s v="Tue Apr 06, 1976 04:14 UTC"/>
    <s v="1976-04-06"/>
    <s v="04:14:00"/>
    <x v="10"/>
    <x v="48"/>
    <s v="Cosmos-3M | Cosmos 812"/>
    <x v="161"/>
    <x v="4821"/>
    <x v="1"/>
    <m/>
    <n v="0"/>
    <x v="0"/>
  </r>
  <r>
    <x v="55"/>
    <x v="125"/>
    <x v="0"/>
    <s v="Wed Mar 31, 1976 12:50 UTC"/>
    <s v="1976-03-31"/>
    <s v="12:50:00"/>
    <x v="11"/>
    <x v="48"/>
    <s v="Soyuz M | Cosmos 811"/>
    <x v="327"/>
    <x v="4822"/>
    <x v="1"/>
    <m/>
    <n v="0"/>
    <x v="0"/>
  </r>
  <r>
    <x v="54"/>
    <x v="91"/>
    <x v="1"/>
    <s v="Fri Mar 26, 1976 22:47 UTC"/>
    <s v="1976-03-26"/>
    <s v="22:47:00"/>
    <x v="11"/>
    <x v="48"/>
    <s v="Delta 3914 | Satcom-2"/>
    <x v="288"/>
    <x v="4823"/>
    <x v="1"/>
    <m/>
    <n v="0"/>
    <x v="0"/>
  </r>
  <r>
    <x v="55"/>
    <x v="30"/>
    <x v="0"/>
    <s v="Fri Mar 26, 1976 15:00 UTC"/>
    <s v="1976-03-26"/>
    <s v="15:00:00"/>
    <x v="11"/>
    <x v="48"/>
    <s v="Voskhod | Cosmos 810"/>
    <x v="324"/>
    <x v="4824"/>
    <x v="1"/>
    <m/>
    <n v="0"/>
    <x v="0"/>
  </r>
  <r>
    <x v="54"/>
    <x v="105"/>
    <x v="1"/>
    <s v="Mon Mar 22, 1976 18:14 UTC"/>
    <s v="1976-03-22"/>
    <s v="18:14:00"/>
    <x v="11"/>
    <x v="48"/>
    <s v="Titan III(24)B | OPS 7600"/>
    <x v="297"/>
    <x v="4825"/>
    <x v="1"/>
    <m/>
    <n v="0"/>
    <x v="0"/>
  </r>
  <r>
    <x v="55"/>
    <x v="71"/>
    <x v="8"/>
    <s v="Fri Mar 19, 1976 19:31 UTC"/>
    <s v="1976-03-19"/>
    <s v="19:31:00"/>
    <x v="11"/>
    <x v="48"/>
    <s v="Molniya-M /Block ML | Molniya-1 nÂ°59"/>
    <x v="184"/>
    <x v="4826"/>
    <x v="1"/>
    <m/>
    <n v="0"/>
    <x v="0"/>
  </r>
  <r>
    <x v="55"/>
    <x v="22"/>
    <x v="8"/>
    <s v="Thu Mar 18, 1976 09:15 UTC"/>
    <s v="1976-03-18"/>
    <s v="09:15:00"/>
    <x v="11"/>
    <x v="48"/>
    <s v="Soyuz U | Cosmos 809"/>
    <x v="122"/>
    <x v="4827"/>
    <x v="1"/>
    <n v="20"/>
    <n v="1660"/>
    <x v="0"/>
  </r>
  <r>
    <x v="55"/>
    <x v="125"/>
    <x v="0"/>
    <s v="Tue Mar 16, 1976 17:22 UTC"/>
    <s v="1976-03-16"/>
    <s v="17:22:00"/>
    <x v="11"/>
    <x v="48"/>
    <s v="Vostok-2M | Cosmos 808"/>
    <x v="267"/>
    <x v="4828"/>
    <x v="1"/>
    <m/>
    <n v="0"/>
    <x v="0"/>
  </r>
  <r>
    <x v="53"/>
    <x v="1"/>
    <x v="1"/>
    <s v="Mon Mar 15, 1976 01:25 UTC"/>
    <s v="1976-03-15"/>
    <s v="01:25:00"/>
    <x v="11"/>
    <x v="48"/>
    <s v="Titan III(23)C | LES-8, LES-9, Solrad-11a, Solrad-11b"/>
    <x v="303"/>
    <x v="4829"/>
    <x v="1"/>
    <m/>
    <n v="0"/>
    <x v="0"/>
  </r>
  <r>
    <x v="55"/>
    <x v="90"/>
    <x v="0"/>
    <s v="Fri Mar 12, 1976 13:30 UTC"/>
    <s v="1976-03-12"/>
    <s v="13:30:00"/>
    <x v="11"/>
    <x v="48"/>
    <s v="Cosmos-3M | Cosmos 807"/>
    <x v="161"/>
    <x v="4830"/>
    <x v="1"/>
    <m/>
    <n v="0"/>
    <x v="0"/>
  </r>
  <r>
    <x v="55"/>
    <x v="125"/>
    <x v="0"/>
    <s v="Thu Mar 11, 1976 19:45 UTC"/>
    <s v="1976-03-11"/>
    <s v="19:45:00"/>
    <x v="11"/>
    <x v="48"/>
    <s v="Molniya-M /Block ML | Molniya-1 nÂ°58"/>
    <x v="184"/>
    <x v="4831"/>
    <x v="1"/>
    <m/>
    <n v="0"/>
    <x v="0"/>
  </r>
  <r>
    <x v="55"/>
    <x v="22"/>
    <x v="8"/>
    <s v="Wed Mar 10, 1976 08:00 UTC"/>
    <s v="1976-03-10"/>
    <s v="08:00:00"/>
    <x v="11"/>
    <x v="48"/>
    <s v="Soyuz U | Cosmos 806"/>
    <x v="122"/>
    <x v="4832"/>
    <x v="1"/>
    <n v="20"/>
    <n v="1660"/>
    <x v="0"/>
  </r>
  <r>
    <x v="8"/>
    <x v="12"/>
    <x v="6"/>
    <s v="Sun Feb 29, 1976 03:30 UTC"/>
    <s v="1976-02-29"/>
    <s v="03:30:00"/>
    <x v="0"/>
    <x v="48"/>
    <s v="N-I | Ume 1"/>
    <x v="302"/>
    <x v="4833"/>
    <x v="1"/>
    <m/>
    <n v="0"/>
    <x v="0"/>
  </r>
  <r>
    <x v="55"/>
    <x v="30"/>
    <x v="0"/>
    <s v="Fri Feb 20, 1976 14:01 UTC"/>
    <s v="1976-02-20"/>
    <s v="14:01:00"/>
    <x v="0"/>
    <x v="48"/>
    <s v="Soyuz U | Cosmos 805"/>
    <x v="122"/>
    <x v="4834"/>
    <x v="1"/>
    <n v="20"/>
    <n v="1660"/>
    <x v="0"/>
  </r>
  <r>
    <x v="54"/>
    <x v="87"/>
    <x v="1"/>
    <s v="Thu Feb 19, 1976 22:32 UTC"/>
    <s v="1976-02-19"/>
    <s v="22:32:00"/>
    <x v="0"/>
    <x v="48"/>
    <s v="Delta 2914 | Marisat-1"/>
    <x v="311"/>
    <x v="4835"/>
    <x v="1"/>
    <m/>
    <n v="0"/>
    <x v="0"/>
  </r>
  <r>
    <x v="54"/>
    <x v="132"/>
    <x v="1"/>
    <s v="Thu Feb 19, 1976 07:52 UTC"/>
    <s v="1976-02-19"/>
    <s v="07:52:00"/>
    <x v="0"/>
    <x v="48"/>
    <s v="Thor-LV2D Burner-2 | DMSP-5C-F3"/>
    <x v="328"/>
    <x v="4836"/>
    <x v="1"/>
    <m/>
    <n v="0"/>
    <x v="2"/>
  </r>
  <r>
    <x v="55"/>
    <x v="96"/>
    <x v="8"/>
    <s v="Mon Feb 16, 1976 08:29 UTC"/>
    <s v="1976-02-16"/>
    <s v="08:29:00"/>
    <x v="0"/>
    <x v="48"/>
    <s v="Tsyklon-2 | Cosmos 804"/>
    <x v="179"/>
    <x v="4837"/>
    <x v="1"/>
    <m/>
    <n v="0"/>
    <x v="0"/>
  </r>
  <r>
    <x v="55"/>
    <x v="124"/>
    <x v="0"/>
    <s v="Thu Feb 12, 1976 13:00 UTC"/>
    <s v="1976-02-12"/>
    <s v="13:00:00"/>
    <x v="0"/>
    <x v="48"/>
    <s v="Cosmos-3M | Cosmos 803"/>
    <x v="161"/>
    <x v="4838"/>
    <x v="1"/>
    <m/>
    <n v="0"/>
    <x v="0"/>
  </r>
  <r>
    <x v="55"/>
    <x v="22"/>
    <x v="8"/>
    <s v="Wed Feb 11, 1976 08:50 UTC"/>
    <s v="1976-02-11"/>
    <s v="08:50:00"/>
    <x v="0"/>
    <x v="48"/>
    <s v="Voskhod | Cosmos 802"/>
    <x v="324"/>
    <x v="4839"/>
    <x v="1"/>
    <m/>
    <n v="0"/>
    <x v="0"/>
  </r>
  <r>
    <x v="55"/>
    <x v="69"/>
    <x v="0"/>
    <s v="Thu Feb 05, 1976 14:30 UTC"/>
    <s v="1976-02-05"/>
    <s v="14:30:00"/>
    <x v="0"/>
    <x v="48"/>
    <s v="Cosmos-2 (63SM) | Cosmos 801"/>
    <x v="321"/>
    <x v="4840"/>
    <x v="1"/>
    <m/>
    <n v="0"/>
    <x v="0"/>
  </r>
  <r>
    <x v="45"/>
    <x v="54"/>
    <x v="6"/>
    <s v="Wed Feb 04, 1976 06:00 UTC"/>
    <s v="1976-02-04"/>
    <s v="06:00:00"/>
    <x v="0"/>
    <x v="48"/>
    <s v="Mu-III C | Corsa A"/>
    <x v="313"/>
    <x v="4841"/>
    <x v="1"/>
    <m/>
    <n v="0"/>
    <x v="2"/>
  </r>
  <r>
    <x v="55"/>
    <x v="90"/>
    <x v="0"/>
    <s v="Tue Feb 03, 1976 08:16 UTC"/>
    <s v="1976-02-03"/>
    <s v="08:16:00"/>
    <x v="0"/>
    <x v="48"/>
    <s v="Cosmos-3M | Cosmos 800"/>
    <x v="161"/>
    <x v="4842"/>
    <x v="1"/>
    <m/>
    <n v="0"/>
    <x v="0"/>
  </r>
  <r>
    <x v="52"/>
    <x v="101"/>
    <x v="1"/>
    <s v="Thu Jan 29, 1976 23:56 UTC"/>
    <s v="1976-01-29"/>
    <s v="23:56:00"/>
    <x v="1"/>
    <x v="48"/>
    <s v="Atlas-SLV3D Centaur-D1AR | Intelsat 4A F2"/>
    <x v="299"/>
    <x v="4843"/>
    <x v="1"/>
    <m/>
    <n v="0"/>
    <x v="0"/>
  </r>
  <r>
    <x v="55"/>
    <x v="22"/>
    <x v="8"/>
    <s v="Thu Jan 29, 1976 08:30 UTC"/>
    <s v="1976-01-29"/>
    <s v="08:30:00"/>
    <x v="1"/>
    <x v="48"/>
    <s v="Voskhod | Cosmos 799"/>
    <x v="324"/>
    <x v="4844"/>
    <x v="1"/>
    <m/>
    <n v="0"/>
    <x v="0"/>
  </r>
  <r>
    <x v="55"/>
    <x v="90"/>
    <x v="0"/>
    <s v="Wed Jan 28, 1976 10:39 UTC"/>
    <s v="1976-01-28"/>
    <s v="10:39:00"/>
    <x v="1"/>
    <x v="48"/>
    <s v="Cosmos-3M | Cosmos 791 to 798"/>
    <x v="161"/>
    <x v="4845"/>
    <x v="1"/>
    <m/>
    <n v="0"/>
    <x v="0"/>
  </r>
  <r>
    <x v="55"/>
    <x v="90"/>
    <x v="0"/>
    <s v="Thu Jan 22, 1976 22:26 UTC"/>
    <s v="1976-01-22"/>
    <s v="22:26:00"/>
    <x v="1"/>
    <x v="48"/>
    <s v="Cosmos-3M | Cosmos 790"/>
    <x v="161"/>
    <x v="4846"/>
    <x v="1"/>
    <m/>
    <n v="0"/>
    <x v="0"/>
  </r>
  <r>
    <x v="55"/>
    <x v="71"/>
    <x v="8"/>
    <s v="Thu Jan 22, 1976 11:38 UTC"/>
    <s v="1976-01-22"/>
    <s v="11:38:00"/>
    <x v="1"/>
    <x v="48"/>
    <s v="Molniya-M /Block ML | Molniya-1 nÂ°57"/>
    <x v="184"/>
    <x v="4847"/>
    <x v="1"/>
    <m/>
    <n v="0"/>
    <x v="0"/>
  </r>
  <r>
    <x v="55"/>
    <x v="90"/>
    <x v="0"/>
    <s v="Tue Jan 20, 1976 17:07 UTC"/>
    <s v="1976-01-20"/>
    <s v="17:07:00"/>
    <x v="1"/>
    <x v="48"/>
    <s v="Cosmos-3M | Cosmos 789"/>
    <x v="161"/>
    <x v="4848"/>
    <x v="1"/>
    <m/>
    <n v="0"/>
    <x v="0"/>
  </r>
  <r>
    <x v="54"/>
    <x v="87"/>
    <x v="1"/>
    <s v="Sat Jan 17, 1976 23:27 UTC"/>
    <s v="1976-01-17"/>
    <s v="23:27:00"/>
    <x v="1"/>
    <x v="48"/>
    <s v="Delta 2914 | CTS 1 Hermes"/>
    <x v="311"/>
    <x v="4849"/>
    <x v="1"/>
    <m/>
    <n v="0"/>
    <x v="0"/>
  </r>
  <r>
    <x v="53"/>
    <x v="15"/>
    <x v="1"/>
    <s v="Thu Jan 15, 1976 05:34 UTC"/>
    <s v="1976-01-15"/>
    <s v="05:34:00"/>
    <x v="1"/>
    <x v="48"/>
    <s v="Titan IIIE | Helios-2"/>
    <x v="319"/>
    <x v="4850"/>
    <x v="1"/>
    <m/>
    <n v="0"/>
    <x v="0"/>
  </r>
  <r>
    <x v="55"/>
    <x v="30"/>
    <x v="0"/>
    <s v="Wed Jan 07, 1976 15:34 UTC"/>
    <s v="1976-01-07"/>
    <s v="15:34:00"/>
    <x v="1"/>
    <x v="48"/>
    <s v="Voskhod | Cosmos 788"/>
    <x v="324"/>
    <x v="4851"/>
    <x v="1"/>
    <m/>
    <n v="0"/>
    <x v="0"/>
  </r>
  <r>
    <x v="55"/>
    <x v="90"/>
    <x v="0"/>
    <s v="Tue Jan 06, 1976 04:52 UTC"/>
    <s v="1976-01-06"/>
    <s v="04:52:00"/>
    <x v="1"/>
    <x v="48"/>
    <s v="Cosmos-3M | Cosmos 787"/>
    <x v="161"/>
    <x v="4852"/>
    <x v="1"/>
    <m/>
    <n v="0"/>
    <x v="0"/>
  </r>
  <r>
    <x v="55"/>
    <x v="30"/>
    <x v="0"/>
    <s v="Sat Dec 27, 1975 10:22 UTC"/>
    <s v="1975-12-27"/>
    <s v="10:22:00"/>
    <x v="2"/>
    <x v="49"/>
    <s v="Molniya-M /Block ML | Molniya-3 nÂ°56"/>
    <x v="184"/>
    <x v="4853"/>
    <x v="1"/>
    <m/>
    <n v="0"/>
    <x v="0"/>
  </r>
  <r>
    <x v="55"/>
    <x v="125"/>
    <x v="0"/>
    <s v="Thu Dec 25, 1975 19:00 UTC"/>
    <s v="1975-12-25"/>
    <s v="19:00:00"/>
    <x v="2"/>
    <x v="49"/>
    <s v="Vostok-2M | Meteor nÂ°33"/>
    <x v="267"/>
    <x v="4854"/>
    <x v="1"/>
    <m/>
    <n v="0"/>
    <x v="0"/>
  </r>
  <r>
    <x v="55"/>
    <x v="47"/>
    <x v="8"/>
    <s v="Mon Dec 22, 1975 13:00 UTC"/>
    <s v="1975-12-22"/>
    <s v="13:00:00"/>
    <x v="2"/>
    <x v="49"/>
    <s v="Proton-K/Block-DM | Raduga 1"/>
    <x v="243"/>
    <x v="4855"/>
    <x v="1"/>
    <m/>
    <n v="0"/>
    <x v="0"/>
  </r>
  <r>
    <x v="55"/>
    <x v="22"/>
    <x v="8"/>
    <s v="Mon Dec 22, 1975 02:08 UTC"/>
    <s v="1975-12-22"/>
    <s v="02:08:00"/>
    <x v="2"/>
    <x v="49"/>
    <s v="Molniya-M /Block SO-L | Prognoz nÂ°4"/>
    <x v="244"/>
    <x v="4856"/>
    <x v="1"/>
    <m/>
    <n v="0"/>
    <x v="0"/>
  </r>
  <r>
    <x v="55"/>
    <x v="90"/>
    <x v="0"/>
    <s v="Fri Dec 19, 1975 14:00 UTC"/>
    <s v="1975-12-19"/>
    <s v="14:00:00"/>
    <x v="2"/>
    <x v="49"/>
    <s v="Cosmos-3M | DS-P1 satellite"/>
    <x v="161"/>
    <x v="4857"/>
    <x v="1"/>
    <m/>
    <n v="0"/>
    <x v="2"/>
  </r>
  <r>
    <x v="55"/>
    <x v="30"/>
    <x v="0"/>
    <s v="Wed Dec 17, 1975 11:06 UTC"/>
    <s v="1975-12-17"/>
    <s v="11:06:00"/>
    <x v="2"/>
    <x v="49"/>
    <s v="Molniya-M /Block ML | Molniya-2 nÂ°55"/>
    <x v="184"/>
    <x v="4858"/>
    <x v="1"/>
    <m/>
    <n v="0"/>
    <x v="0"/>
  </r>
  <r>
    <x v="55"/>
    <x v="22"/>
    <x v="8"/>
    <s v="Tue Dec 16, 1975 09:50 UTC"/>
    <s v="1975-12-16"/>
    <s v="09:50:00"/>
    <x v="2"/>
    <x v="49"/>
    <s v="Voskhod | Cosmos 786"/>
    <x v="324"/>
    <x v="4859"/>
    <x v="1"/>
    <m/>
    <n v="0"/>
    <x v="0"/>
  </r>
  <r>
    <x v="2"/>
    <x v="113"/>
    <x v="3"/>
    <s v="Tue Dec 16, 1975 09:21 UTC"/>
    <s v="1975-12-16"/>
    <s v="09:21:00"/>
    <x v="2"/>
    <x v="49"/>
    <s v="Feng Bao 1 | JSSW-4"/>
    <x v="306"/>
    <x v="4860"/>
    <x v="1"/>
    <m/>
    <n v="0"/>
    <x v="0"/>
  </r>
  <r>
    <x v="53"/>
    <x v="1"/>
    <x v="1"/>
    <s v="Sun Dec 14, 1975 05:15 UTC"/>
    <s v="1975-12-14"/>
    <s v="05:15:00"/>
    <x v="2"/>
    <x v="49"/>
    <s v="Titan III(23)C | DSP-5"/>
    <x v="303"/>
    <x v="4861"/>
    <x v="1"/>
    <m/>
    <n v="0"/>
    <x v="0"/>
  </r>
  <r>
    <x v="54"/>
    <x v="91"/>
    <x v="1"/>
    <s v="Sat Dec 13, 1975 01:56 UTC"/>
    <s v="1975-12-13"/>
    <s v="01:56:00"/>
    <x v="2"/>
    <x v="49"/>
    <s v="Delta 3914 | Satcom-1"/>
    <x v="288"/>
    <x v="4862"/>
    <x v="1"/>
    <m/>
    <n v="0"/>
    <x v="0"/>
  </r>
  <r>
    <x v="55"/>
    <x v="127"/>
    <x v="8"/>
    <s v="Fri Dec 12, 1975 12:45 UTC"/>
    <s v="1975-12-12"/>
    <s v="12:45:00"/>
    <x v="2"/>
    <x v="49"/>
    <s v="Tsyklon-2 | Cosmos 785"/>
    <x v="179"/>
    <x v="4863"/>
    <x v="1"/>
    <m/>
    <n v="0"/>
    <x v="0"/>
  </r>
  <r>
    <x v="55"/>
    <x v="90"/>
    <x v="0"/>
    <s v="Thu Dec 11, 1975 17:00 UTC"/>
    <s v="1975-12-11"/>
    <s v="17:00:00"/>
    <x v="2"/>
    <x v="49"/>
    <s v="Cosmos-3M | Intercosmos 14"/>
    <x v="161"/>
    <x v="4864"/>
    <x v="1"/>
    <m/>
    <n v="0"/>
    <x v="0"/>
  </r>
  <r>
    <x v="54"/>
    <x v="118"/>
    <x v="1"/>
    <s v="Sat Dec 06, 1975 03:35 UTC"/>
    <s v="1975-12-06"/>
    <s v="03:35:00"/>
    <x v="2"/>
    <x v="49"/>
    <s v="Scout F1 | DAD Explorer A &amp; B"/>
    <x v="329"/>
    <x v="4865"/>
    <x v="1"/>
    <m/>
    <n v="0"/>
    <x v="0"/>
  </r>
  <r>
    <x v="53"/>
    <x v="5"/>
    <x v="1"/>
    <s v="Thu Dec 04, 1975 20:38 UTC"/>
    <s v="1975-12-04"/>
    <s v="20:38:00"/>
    <x v="2"/>
    <x v="49"/>
    <s v="Titan IIID | KH9-11 &amp; S3"/>
    <x v="301"/>
    <x v="4866"/>
    <x v="1"/>
    <m/>
    <n v="0"/>
    <x v="0"/>
  </r>
  <r>
    <x v="55"/>
    <x v="30"/>
    <x v="0"/>
    <s v="Wed Dec 03, 1975 10:00 UTC"/>
    <s v="1975-12-03"/>
    <s v="10:00:00"/>
    <x v="2"/>
    <x v="49"/>
    <s v="Voskhod | Cosmos 784"/>
    <x v="324"/>
    <x v="4867"/>
    <x v="1"/>
    <m/>
    <n v="0"/>
    <x v="0"/>
  </r>
  <r>
    <x v="55"/>
    <x v="90"/>
    <x v="0"/>
    <s v="Fri Nov 28, 1975 00:10 UTC"/>
    <s v="1975-11-28"/>
    <s v="00:10:00"/>
    <x v="3"/>
    <x v="49"/>
    <s v="Cosmos-3M | Cosmos 783"/>
    <x v="161"/>
    <x v="4868"/>
    <x v="1"/>
    <m/>
    <n v="0"/>
    <x v="0"/>
  </r>
  <r>
    <x v="2"/>
    <x v="113"/>
    <x v="3"/>
    <s v="Wed Nov 26, 1975 03:27 UTC"/>
    <s v="1975-11-26"/>
    <s v="03:27:00"/>
    <x v="3"/>
    <x v="49"/>
    <s v="Long March 2 | FSW-0 1"/>
    <x v="318"/>
    <x v="4869"/>
    <x v="1"/>
    <m/>
    <n v="0"/>
    <x v="0"/>
  </r>
  <r>
    <x v="55"/>
    <x v="30"/>
    <x v="0"/>
    <s v="Tue Nov 25, 1975 17:00 UTC"/>
    <s v="1975-11-25"/>
    <s v="17:00:00"/>
    <x v="3"/>
    <x v="49"/>
    <s v="Soyuz U | Cosmos 782"/>
    <x v="122"/>
    <x v="4870"/>
    <x v="1"/>
    <n v="20"/>
    <n v="1660"/>
    <x v="0"/>
  </r>
  <r>
    <x v="55"/>
    <x v="90"/>
    <x v="0"/>
    <s v="Fri Nov 21, 1975 17:11 UTC"/>
    <s v="1975-11-21"/>
    <s v="17:11:00"/>
    <x v="3"/>
    <x v="49"/>
    <s v="Cosmos-3M | Cosmos 781"/>
    <x v="161"/>
    <x v="4871"/>
    <x v="1"/>
    <m/>
    <n v="0"/>
    <x v="0"/>
  </r>
  <r>
    <x v="55"/>
    <x v="22"/>
    <x v="8"/>
    <s v="Fri Nov 21, 1975 09:20 UTC"/>
    <s v="1975-11-21"/>
    <s v="09:20:00"/>
    <x v="3"/>
    <x v="49"/>
    <s v="Voskhod | Cosmos 780"/>
    <x v="324"/>
    <x v="4872"/>
    <x v="1"/>
    <m/>
    <n v="0"/>
    <x v="0"/>
  </r>
  <r>
    <x v="54"/>
    <x v="87"/>
    <x v="1"/>
    <s v="Thu Nov 20, 1975 02:06 UTC"/>
    <s v="1975-11-20"/>
    <s v="02:06:00"/>
    <x v="3"/>
    <x v="49"/>
    <s v="Delta 2910 | Explorer 55 (AE-E)"/>
    <x v="314"/>
    <x v="4873"/>
    <x v="1"/>
    <m/>
    <n v="0"/>
    <x v="0"/>
  </r>
  <r>
    <x v="55"/>
    <x v="71"/>
    <x v="8"/>
    <s v="Mon Nov 17, 1975 14:36 UTC"/>
    <s v="1975-11-17"/>
    <s v="14:36:00"/>
    <x v="3"/>
    <x v="49"/>
    <s v="Soyuz U | Soyuz 20"/>
    <x v="122"/>
    <x v="4874"/>
    <x v="1"/>
    <n v="20"/>
    <n v="1660"/>
    <x v="0"/>
  </r>
  <r>
    <x v="55"/>
    <x v="30"/>
    <x v="0"/>
    <s v="Fri Nov 14, 1975 19:13 UTC"/>
    <s v="1975-11-14"/>
    <s v="19:13:00"/>
    <x v="3"/>
    <x v="49"/>
    <s v="Molniya-M /Block ML | Molniya-3 nÂ°54"/>
    <x v="184"/>
    <x v="4875"/>
    <x v="1"/>
    <m/>
    <n v="0"/>
    <x v="0"/>
  </r>
  <r>
    <x v="55"/>
    <x v="30"/>
    <x v="0"/>
    <s v="Tue Nov 04, 1975 15:19 UTC"/>
    <s v="1975-11-04"/>
    <s v="15:19:00"/>
    <x v="3"/>
    <x v="49"/>
    <s v="Voskhod | Cosmos 779"/>
    <x v="324"/>
    <x v="4876"/>
    <x v="1"/>
    <m/>
    <n v="0"/>
    <x v="0"/>
  </r>
  <r>
    <x v="55"/>
    <x v="90"/>
    <x v="0"/>
    <s v="Tue Nov 04, 1975 10:12 UTC"/>
    <s v="1975-11-04"/>
    <s v="10:12:00"/>
    <x v="3"/>
    <x v="49"/>
    <s v="Cosmos-3M | Cosmos 778"/>
    <x v="161"/>
    <x v="4877"/>
    <x v="1"/>
    <m/>
    <n v="0"/>
    <x v="0"/>
  </r>
  <r>
    <x v="55"/>
    <x v="96"/>
    <x v="8"/>
    <s v="Wed Oct 29, 1975 11:00 UTC"/>
    <s v="1975-10-29"/>
    <s v="11:00:00"/>
    <x v="4"/>
    <x v="49"/>
    <s v="Tsyklon-2 | Cosmos 777"/>
    <x v="179"/>
    <x v="4878"/>
    <x v="1"/>
    <m/>
    <n v="0"/>
    <x v="0"/>
  </r>
  <r>
    <x v="55"/>
    <x v="125"/>
    <x v="0"/>
    <s v="Fri Oct 17, 1975 14:29 UTC"/>
    <s v="1975-10-17"/>
    <s v="14:29:00"/>
    <x v="4"/>
    <x v="49"/>
    <s v="Voskhod | Cosmos 776"/>
    <x v="324"/>
    <x v="4879"/>
    <x v="1"/>
    <m/>
    <n v="0"/>
    <x v="0"/>
  </r>
  <r>
    <x v="54"/>
    <x v="87"/>
    <x v="1"/>
    <s v="Thu Oct 16, 1975 22:40 UTC"/>
    <s v="1975-10-16"/>
    <s v="22:40:00"/>
    <x v="4"/>
    <x v="49"/>
    <s v="Delta 2914 | GOES-A"/>
    <x v="311"/>
    <x v="4880"/>
    <x v="1"/>
    <m/>
    <n v="0"/>
    <x v="0"/>
  </r>
  <r>
    <x v="55"/>
    <x v="104"/>
    <x v="8"/>
    <s v="Thu Oct 16, 1975 04:04 UTC"/>
    <s v="1975-10-16"/>
    <s v="04:04:00"/>
    <x v="4"/>
    <x v="49"/>
    <s v="Proton-K/Block D | Ye-8-5M nÂ°412"/>
    <x v="323"/>
    <x v="4881"/>
    <x v="1"/>
    <m/>
    <n v="0"/>
    <x v="2"/>
  </r>
  <r>
    <x v="54"/>
    <x v="118"/>
    <x v="1"/>
    <s v="Sun Oct 12, 1975 06:39 UTC"/>
    <s v="1975-10-12"/>
    <s v="06:39:00"/>
    <x v="4"/>
    <x v="49"/>
    <s v="Scout D1 | TIP 2"/>
    <x v="312"/>
    <x v="4882"/>
    <x v="1"/>
    <m/>
    <n v="0"/>
    <x v="0"/>
  </r>
  <r>
    <x v="54"/>
    <x v="105"/>
    <x v="1"/>
    <s v="Thu Oct 09, 1975 19:15 UTC"/>
    <s v="1975-10-09"/>
    <s v="19:15:00"/>
    <x v="4"/>
    <x v="49"/>
    <s v="Titan III(24)B | OPS 5499"/>
    <x v="297"/>
    <x v="4883"/>
    <x v="1"/>
    <m/>
    <n v="0"/>
    <x v="0"/>
  </r>
  <r>
    <x v="55"/>
    <x v="47"/>
    <x v="8"/>
    <s v="Wed Oct 08, 1975 00:30 UTC"/>
    <s v="1975-10-08"/>
    <s v="00:30:00"/>
    <x v="4"/>
    <x v="49"/>
    <s v="Proton-K/Block-DM | Cosmos 775"/>
    <x v="243"/>
    <x v="4884"/>
    <x v="1"/>
    <m/>
    <n v="0"/>
    <x v="0"/>
  </r>
  <r>
    <x v="54"/>
    <x v="20"/>
    <x v="1"/>
    <s v="Mon Oct 06, 1975 09:00 UTC"/>
    <s v="1975-10-06"/>
    <s v="09:00:00"/>
    <x v="4"/>
    <x v="49"/>
    <s v="Delta 2910 | Explorer 54 (AE-D)"/>
    <x v="314"/>
    <x v="4885"/>
    <x v="1"/>
    <m/>
    <n v="0"/>
    <x v="0"/>
  </r>
  <r>
    <x v="55"/>
    <x v="22"/>
    <x v="8"/>
    <s v="Wed Oct 01, 1975 08:30 UTC"/>
    <s v="1975-10-01"/>
    <s v="08:30:00"/>
    <x v="4"/>
    <x v="49"/>
    <s v="Voskhod | Cosmos 774"/>
    <x v="324"/>
    <x v="4886"/>
    <x v="1"/>
    <m/>
    <n v="0"/>
    <x v="0"/>
  </r>
  <r>
    <x v="55"/>
    <x v="90"/>
    <x v="0"/>
    <s v="Tue Sep 30, 1975 18:37 UTC"/>
    <s v="1975-09-30"/>
    <s v="18:37:00"/>
    <x v="5"/>
    <x v="49"/>
    <s v="Cosmos-3M | Cosmos 773"/>
    <x v="161"/>
    <x v="4887"/>
    <x v="1"/>
    <m/>
    <n v="0"/>
    <x v="0"/>
  </r>
  <r>
    <x v="55"/>
    <x v="71"/>
    <x v="8"/>
    <s v="Mon Sep 29, 1975 04:15 UTC"/>
    <s v="1975-09-29"/>
    <s v="04:15:00"/>
    <x v="5"/>
    <x v="49"/>
    <s v="Soyuz U | Cosmos 772"/>
    <x v="122"/>
    <x v="4888"/>
    <x v="1"/>
    <n v="20"/>
    <n v="1660"/>
    <x v="0"/>
  </r>
  <r>
    <x v="58"/>
    <x v="135"/>
    <x v="11"/>
    <s v="Sat Sep 27, 1975 08:37 UTC"/>
    <s v="1975-09-27"/>
    <s v="08:37:00"/>
    <x v="5"/>
    <x v="49"/>
    <s v="Diamant BP4 | Aura"/>
    <x v="330"/>
    <x v="1988"/>
    <x v="1"/>
    <m/>
    <n v="0"/>
    <x v="0"/>
  </r>
  <r>
    <x v="52"/>
    <x v="101"/>
    <x v="1"/>
    <s v="Fri Sep 26, 1975 00:17 UTC"/>
    <s v="1975-09-26"/>
    <s v="00:17:00"/>
    <x v="5"/>
    <x v="49"/>
    <s v="Atlas-SLV3D Centaur-D1AR | Intelsat 4A F1"/>
    <x v="299"/>
    <x v="4889"/>
    <x v="1"/>
    <m/>
    <n v="0"/>
    <x v="0"/>
  </r>
  <r>
    <x v="55"/>
    <x v="30"/>
    <x v="0"/>
    <s v="Thu Sep 25, 1975 09:49 UTC"/>
    <s v="1975-09-25"/>
    <s v="09:49:00"/>
    <x v="5"/>
    <x v="49"/>
    <s v="Soyuz U | Cosmos 771"/>
    <x v="122"/>
    <x v="4890"/>
    <x v="1"/>
    <n v="20"/>
    <n v="1660"/>
    <x v="0"/>
  </r>
  <r>
    <x v="55"/>
    <x v="90"/>
    <x v="0"/>
    <s v="Wed Sep 24, 1975 12:00 UTC"/>
    <s v="1975-09-24"/>
    <s v="12:00:00"/>
    <x v="5"/>
    <x v="49"/>
    <s v="Cosmos-3M | Cosmos 770"/>
    <x v="161"/>
    <x v="4891"/>
    <x v="1"/>
    <m/>
    <n v="0"/>
    <x v="0"/>
  </r>
  <r>
    <x v="55"/>
    <x v="125"/>
    <x v="0"/>
    <s v="Tue Sep 23, 1975 09:59 UTC"/>
    <s v="1975-09-23"/>
    <s v="09:59:00"/>
    <x v="5"/>
    <x v="49"/>
    <s v="Voskhod | Cosmos 769"/>
    <x v="324"/>
    <x v="4892"/>
    <x v="1"/>
    <m/>
    <n v="0"/>
    <x v="0"/>
  </r>
  <r>
    <x v="55"/>
    <x v="125"/>
    <x v="0"/>
    <s v="Thu Sep 18, 1975 00:12 UTC"/>
    <s v="1975-09-18"/>
    <s v="00:12:00"/>
    <x v="5"/>
    <x v="49"/>
    <s v="Vostok-2M | Meteor nÂ°32"/>
    <x v="267"/>
    <x v="4893"/>
    <x v="1"/>
    <m/>
    <n v="0"/>
    <x v="0"/>
  </r>
  <r>
    <x v="55"/>
    <x v="90"/>
    <x v="0"/>
    <s v="Wed Sep 17, 1975 07:10 UTC"/>
    <s v="1975-09-17"/>
    <s v="07:10:00"/>
    <x v="5"/>
    <x v="49"/>
    <s v="Cosmos-3M | Cosmos 761 to 768"/>
    <x v="161"/>
    <x v="4894"/>
    <x v="1"/>
    <m/>
    <n v="0"/>
    <x v="0"/>
  </r>
  <r>
    <x v="55"/>
    <x v="22"/>
    <x v="8"/>
    <s v="Tue Sep 16, 1975 09:00 UTC"/>
    <s v="1975-09-16"/>
    <s v="09:00:00"/>
    <x v="5"/>
    <x v="49"/>
    <s v="Voskhod | Cosmos 760"/>
    <x v="324"/>
    <x v="4895"/>
    <x v="1"/>
    <m/>
    <n v="0"/>
    <x v="0"/>
  </r>
  <r>
    <x v="55"/>
    <x v="30"/>
    <x v="0"/>
    <s v="Fri Sep 12, 1975 05:30 UTC"/>
    <s v="1975-09-12"/>
    <s v="05:30:00"/>
    <x v="5"/>
    <x v="49"/>
    <s v="Soyuz U | Cosmos 759"/>
    <x v="122"/>
    <x v="4896"/>
    <x v="1"/>
    <n v="20"/>
    <n v="1660"/>
    <x v="0"/>
  </r>
  <r>
    <x v="53"/>
    <x v="15"/>
    <x v="1"/>
    <s v="Tue Sep 09, 1975 18:39 UTC"/>
    <s v="1975-09-09"/>
    <s v="18:39:00"/>
    <x v="5"/>
    <x v="49"/>
    <s v="Titan IIIE | Viking 2"/>
    <x v="319"/>
    <x v="4897"/>
    <x v="1"/>
    <m/>
    <n v="0"/>
    <x v="0"/>
  </r>
  <r>
    <x v="8"/>
    <x v="12"/>
    <x v="6"/>
    <s v="Tue Sep 09, 1975 05:30 UTC"/>
    <s v="1975-09-09"/>
    <s v="05:30:00"/>
    <x v="5"/>
    <x v="49"/>
    <s v="N-I | Kiku 1"/>
    <x v="302"/>
    <x v="4898"/>
    <x v="1"/>
    <m/>
    <n v="0"/>
    <x v="0"/>
  </r>
  <r>
    <x v="55"/>
    <x v="125"/>
    <x v="0"/>
    <s v="Tue Sep 09, 1975 00:19 UTC"/>
    <s v="1975-09-09"/>
    <s v="00:19:00"/>
    <x v="5"/>
    <x v="49"/>
    <s v="Molniya-M /Block ML | Molniya-2 nÂ°53"/>
    <x v="184"/>
    <x v="4899"/>
    <x v="1"/>
    <m/>
    <n v="0"/>
    <x v="0"/>
  </r>
  <r>
    <x v="55"/>
    <x v="30"/>
    <x v="0"/>
    <s v="Fri Sep 05, 1975 14:49 UTC"/>
    <s v="1975-09-05"/>
    <s v="14:49:00"/>
    <x v="5"/>
    <x v="49"/>
    <s v="Soyuz U | Cosmos 758"/>
    <x v="122"/>
    <x v="4900"/>
    <x v="1"/>
    <n v="20"/>
    <n v="1660"/>
    <x v="0"/>
  </r>
  <r>
    <x v="55"/>
    <x v="125"/>
    <x v="0"/>
    <s v="Tue Sep 02, 1975 13:09 UTC"/>
    <s v="1975-09-02"/>
    <s v="13:09:00"/>
    <x v="5"/>
    <x v="49"/>
    <s v="Molniya-M /Block ML | Molniya-1 nÂ°52"/>
    <x v="184"/>
    <x v="4901"/>
    <x v="1"/>
    <m/>
    <n v="0"/>
    <x v="0"/>
  </r>
  <r>
    <x v="55"/>
    <x v="125"/>
    <x v="0"/>
    <s v="Wed Aug 27, 1975 14:45 UTC"/>
    <s v="1975-08-27"/>
    <s v="14:45:00"/>
    <x v="6"/>
    <x v="49"/>
    <s v="Voskhod | Cosmos 757"/>
    <x v="324"/>
    <x v="4902"/>
    <x v="1"/>
    <m/>
    <n v="0"/>
    <x v="0"/>
  </r>
  <r>
    <x v="54"/>
    <x v="91"/>
    <x v="1"/>
    <s v="Wed Aug 27, 1975 01:42 UTC"/>
    <s v="1975-08-27"/>
    <s v="01:42:00"/>
    <x v="6"/>
    <x v="49"/>
    <s v="Delta 2914 | Symphonie-2"/>
    <x v="311"/>
    <x v="4903"/>
    <x v="1"/>
    <m/>
    <n v="0"/>
    <x v="0"/>
  </r>
  <r>
    <x v="55"/>
    <x v="125"/>
    <x v="0"/>
    <s v="Fri Aug 22, 1975 02:10 UTC"/>
    <s v="1975-08-22"/>
    <s v="02:10:00"/>
    <x v="6"/>
    <x v="49"/>
    <s v="Vostok-2M | Cosmos 756"/>
    <x v="267"/>
    <x v="4904"/>
    <x v="1"/>
    <m/>
    <n v="0"/>
    <x v="0"/>
  </r>
  <r>
    <x v="53"/>
    <x v="15"/>
    <x v="1"/>
    <s v="Wed Aug 20, 1975 21:22 UTC"/>
    <s v="1975-08-20"/>
    <s v="21:22:00"/>
    <x v="6"/>
    <x v="49"/>
    <s v="Titan IIIE | Viking 1"/>
    <x v="319"/>
    <x v="4905"/>
    <x v="1"/>
    <m/>
    <n v="0"/>
    <x v="0"/>
  </r>
  <r>
    <x v="55"/>
    <x v="90"/>
    <x v="0"/>
    <s v="Thu Aug 14, 1975 13:29 UTC"/>
    <s v="1975-08-14"/>
    <s v="13:29:00"/>
    <x v="6"/>
    <x v="49"/>
    <s v="Cosmos-3M | Cosmos 755"/>
    <x v="161"/>
    <x v="4906"/>
    <x v="1"/>
    <m/>
    <n v="0"/>
    <x v="0"/>
  </r>
  <r>
    <x v="55"/>
    <x v="22"/>
    <x v="8"/>
    <s v="Wed Aug 13, 1975 07:21 UTC"/>
    <s v="1975-08-13"/>
    <s v="07:21:00"/>
    <x v="6"/>
    <x v="49"/>
    <s v="Voskhod | Cosmos 754"/>
    <x v="324"/>
    <x v="4907"/>
    <x v="1"/>
    <m/>
    <n v="0"/>
    <x v="0"/>
  </r>
  <r>
    <x v="54"/>
    <x v="20"/>
    <x v="1"/>
    <s v="Sat Aug 09, 1975 01:50 UTC"/>
    <s v="1975-08-09"/>
    <s v="01:50:00"/>
    <x v="6"/>
    <x v="49"/>
    <s v="Delta 2913 | COS-B"/>
    <x v="326"/>
    <x v="4908"/>
    <x v="1"/>
    <m/>
    <n v="0"/>
    <x v="0"/>
  </r>
  <r>
    <x v="55"/>
    <x v="30"/>
    <x v="0"/>
    <s v="Thu Jul 31, 1975 13:00 UTC"/>
    <s v="1975-07-31"/>
    <s v="13:00:00"/>
    <x v="7"/>
    <x v="49"/>
    <s v="Voskhod | Cosmos 753"/>
    <x v="324"/>
    <x v="4909"/>
    <x v="1"/>
    <m/>
    <n v="0"/>
    <x v="0"/>
  </r>
  <r>
    <x v="2"/>
    <x v="113"/>
    <x v="3"/>
    <s v="Sat Jul 26, 1975 13:30 UTC"/>
    <s v="1975-07-26"/>
    <s v="13:30:00"/>
    <x v="7"/>
    <x v="49"/>
    <s v="Feng Bao 1 | JSSW-3"/>
    <x v="306"/>
    <x v="4910"/>
    <x v="1"/>
    <m/>
    <n v="0"/>
    <x v="0"/>
  </r>
  <r>
    <x v="55"/>
    <x v="90"/>
    <x v="0"/>
    <s v="Thu Jul 24, 1975 19:00 UTC"/>
    <s v="1975-07-24"/>
    <s v="19:00:00"/>
    <x v="7"/>
    <x v="49"/>
    <s v="Cosmos-3M | Cosmos 752"/>
    <x v="161"/>
    <x v="4911"/>
    <x v="1"/>
    <m/>
    <n v="0"/>
    <x v="0"/>
  </r>
  <r>
    <x v="55"/>
    <x v="30"/>
    <x v="0"/>
    <s v="Wed Jul 23, 1975 13:00 UTC"/>
    <s v="1975-07-23"/>
    <s v="13:00:00"/>
    <x v="7"/>
    <x v="49"/>
    <s v="Voskhod | Cosmos 751"/>
    <x v="324"/>
    <x v="4912"/>
    <x v="1"/>
    <m/>
    <n v="0"/>
    <x v="0"/>
  </r>
  <r>
    <x v="55"/>
    <x v="69"/>
    <x v="0"/>
    <s v="Thu Jul 17, 1975 09:10 UTC"/>
    <s v="1975-07-17"/>
    <s v="09:10:00"/>
    <x v="7"/>
    <x v="49"/>
    <s v="Cosmos-2 (63SM) | Cosmos 750"/>
    <x v="321"/>
    <x v="4913"/>
    <x v="1"/>
    <m/>
    <n v="0"/>
    <x v="0"/>
  </r>
  <r>
    <x v="29"/>
    <x v="51"/>
    <x v="1"/>
    <s v="Tue Jul 15, 1975 19:50 UTC"/>
    <s v="1975-07-15"/>
    <s v="19:50:00"/>
    <x v="7"/>
    <x v="49"/>
    <s v="Saturn IB | ASTP (Apolloâ€“Soyuz Test Project)"/>
    <x v="331"/>
    <x v="4914"/>
    <x v="1"/>
    <m/>
    <n v="0"/>
    <x v="0"/>
  </r>
  <r>
    <x v="55"/>
    <x v="71"/>
    <x v="8"/>
    <s v="Tue Jul 15, 1975 12:20 UTC"/>
    <s v="1975-07-15"/>
    <s v="12:20:00"/>
    <x v="7"/>
    <x v="49"/>
    <s v="Soyuz U | Soyuz 19 (Apollo-Soyuz)"/>
    <x v="122"/>
    <x v="4915"/>
    <x v="1"/>
    <n v="20"/>
    <n v="1660"/>
    <x v="0"/>
  </r>
  <r>
    <x v="55"/>
    <x v="125"/>
    <x v="0"/>
    <s v="Fri Jul 11, 1975 04:15 UTC"/>
    <s v="1975-07-11"/>
    <s v="04:15:00"/>
    <x v="7"/>
    <x v="49"/>
    <s v="Vostok-2M | Meteor-2 nÂ°1"/>
    <x v="267"/>
    <x v="4916"/>
    <x v="1"/>
    <m/>
    <n v="0"/>
    <x v="0"/>
  </r>
  <r>
    <x v="55"/>
    <x v="125"/>
    <x v="0"/>
    <s v="Tue Jul 08, 1975 05:05 UTC"/>
    <s v="1975-07-08"/>
    <s v="05:05:00"/>
    <x v="7"/>
    <x v="49"/>
    <s v="Molniya-M /Block ML | Molniya-2 nÂ°51"/>
    <x v="184"/>
    <x v="4917"/>
    <x v="1"/>
    <m/>
    <n v="0"/>
    <x v="0"/>
  </r>
  <r>
    <x v="55"/>
    <x v="90"/>
    <x v="0"/>
    <s v="Fri Jul 04, 1975 00:56 UTC"/>
    <s v="1975-07-04"/>
    <s v="00:56:00"/>
    <x v="7"/>
    <x v="49"/>
    <s v="Cosmos-3M | Cosmos 749"/>
    <x v="161"/>
    <x v="4918"/>
    <x v="1"/>
    <m/>
    <n v="0"/>
    <x v="0"/>
  </r>
  <r>
    <x v="55"/>
    <x v="125"/>
    <x v="0"/>
    <s v="Thu Jul 03, 1975 13:40 UTC"/>
    <s v="1975-07-03"/>
    <s v="13:40:00"/>
    <x v="7"/>
    <x v="49"/>
    <s v="Voskhod | Cosmos 748"/>
    <x v="324"/>
    <x v="4919"/>
    <x v="1"/>
    <m/>
    <n v="0"/>
    <x v="0"/>
  </r>
  <r>
    <x v="55"/>
    <x v="125"/>
    <x v="0"/>
    <s v="Fri Jun 27, 1975 13:00 UTC"/>
    <s v="1975-06-27"/>
    <s v="13:00:00"/>
    <x v="8"/>
    <x v="49"/>
    <s v="Voskhod | Cosmos 747"/>
    <x v="324"/>
    <x v="4920"/>
    <x v="1"/>
    <m/>
    <n v="0"/>
    <x v="0"/>
  </r>
  <r>
    <x v="55"/>
    <x v="30"/>
    <x v="0"/>
    <s v="Wed Jun 25, 1975 12:59 UTC"/>
    <s v="1975-06-25"/>
    <s v="12:59:00"/>
    <x v="8"/>
    <x v="49"/>
    <s v="Voskhod | Cosmos 746"/>
    <x v="324"/>
    <x v="4921"/>
    <x v="1"/>
    <m/>
    <n v="0"/>
    <x v="0"/>
  </r>
  <r>
    <x v="55"/>
    <x v="69"/>
    <x v="0"/>
    <s v="Tue Jun 24, 1975 12:04 UTC"/>
    <s v="1975-06-24"/>
    <s v="12:04:00"/>
    <x v="8"/>
    <x v="49"/>
    <s v="Cosmos-2 (63SM) | Cosmos 745"/>
    <x v="321"/>
    <x v="4922"/>
    <x v="1"/>
    <m/>
    <n v="0"/>
    <x v="0"/>
  </r>
  <r>
    <x v="54"/>
    <x v="87"/>
    <x v="1"/>
    <s v="Sat Jun 21, 1975 11:43 UTC"/>
    <s v="1975-06-21"/>
    <s v="11:43:00"/>
    <x v="8"/>
    <x v="49"/>
    <s v="Delta 1910 | OSO-8"/>
    <x v="332"/>
    <x v="4923"/>
    <x v="1"/>
    <m/>
    <n v="0"/>
    <x v="0"/>
  </r>
  <r>
    <x v="55"/>
    <x v="125"/>
    <x v="0"/>
    <s v="Fri Jun 20, 1975 06:54 UTC"/>
    <s v="1975-06-20"/>
    <s v="06:54:00"/>
    <x v="8"/>
    <x v="49"/>
    <s v="Vostok-2M | Cosmos 744"/>
    <x v="267"/>
    <x v="4924"/>
    <x v="1"/>
    <m/>
    <n v="0"/>
    <x v="0"/>
  </r>
  <r>
    <x v="52"/>
    <x v="134"/>
    <x v="1"/>
    <s v="Wed Jun 18, 1975 09:00 UTC"/>
    <s v="1975-06-18"/>
    <s v="09:00:00"/>
    <x v="8"/>
    <x v="49"/>
    <s v="Atlas-SLV3A Agena-D | AFP-827 (Canyon-6)"/>
    <x v="317"/>
    <x v="4925"/>
    <x v="1"/>
    <m/>
    <n v="0"/>
    <x v="0"/>
  </r>
  <r>
    <x v="55"/>
    <x v="47"/>
    <x v="8"/>
    <s v="Sat Jun 14, 1975 03:00 UTC"/>
    <s v="1975-06-14"/>
    <s v="03:00:00"/>
    <x v="8"/>
    <x v="49"/>
    <s v="Proton-K/Block D-1 | Venera 10"/>
    <x v="274"/>
    <x v="4926"/>
    <x v="1"/>
    <m/>
    <n v="0"/>
    <x v="0"/>
  </r>
  <r>
    <x v="55"/>
    <x v="30"/>
    <x v="0"/>
    <s v="Thu Jun 12, 1975 12:30 UTC"/>
    <s v="1975-06-12"/>
    <s v="12:30:00"/>
    <x v="8"/>
    <x v="49"/>
    <s v="Soyuz U | Cosmos 743"/>
    <x v="122"/>
    <x v="4927"/>
    <x v="1"/>
    <n v="20"/>
    <n v="1660"/>
    <x v="0"/>
  </r>
  <r>
    <x v="54"/>
    <x v="20"/>
    <x v="1"/>
    <s v="Thu Jun 12, 1975 08:12 UTC"/>
    <s v="1975-06-12"/>
    <s v="08:12:00"/>
    <x v="8"/>
    <x v="49"/>
    <s v="Delta 2910 | Nimbus 6"/>
    <x v="314"/>
    <x v="4928"/>
    <x v="1"/>
    <m/>
    <n v="0"/>
    <x v="0"/>
  </r>
  <r>
    <x v="53"/>
    <x v="5"/>
    <x v="1"/>
    <s v="Sun Jun 08, 1975 18:30 UTC"/>
    <s v="1975-06-08"/>
    <s v="18:30:00"/>
    <x v="8"/>
    <x v="49"/>
    <s v="Titan IIID | KH9-10 &amp; SSF-C-5"/>
    <x v="301"/>
    <x v="4929"/>
    <x v="1"/>
    <m/>
    <n v="0"/>
    <x v="0"/>
  </r>
  <r>
    <x v="55"/>
    <x v="47"/>
    <x v="8"/>
    <s v="Sun Jun 08, 1975 02:37 UTC"/>
    <s v="1975-06-08"/>
    <s v="02:37:00"/>
    <x v="8"/>
    <x v="49"/>
    <s v="Proton-K/Block D-1 | Venera 9"/>
    <x v="274"/>
    <x v="4930"/>
    <x v="1"/>
    <m/>
    <n v="0"/>
    <x v="0"/>
  </r>
  <r>
    <x v="55"/>
    <x v="125"/>
    <x v="0"/>
    <s v="Thu Jun 05, 1975 01:37 UTC"/>
    <s v="1975-06-05"/>
    <s v="01:37:00"/>
    <x v="8"/>
    <x v="49"/>
    <s v="Molniya-M /Block ML | Molniya-1 nÂ°50 &amp; SRET-2"/>
    <x v="184"/>
    <x v="4931"/>
    <x v="1"/>
    <m/>
    <n v="0"/>
    <x v="0"/>
  </r>
  <r>
    <x v="55"/>
    <x v="30"/>
    <x v="0"/>
    <s v="Tue Jun 03, 1975 13:20 UTC"/>
    <s v="1975-06-03"/>
    <s v="13:20:00"/>
    <x v="8"/>
    <x v="49"/>
    <s v="Voskhod | Cosmos 742"/>
    <x v="324"/>
    <x v="4932"/>
    <x v="1"/>
    <m/>
    <n v="0"/>
    <x v="0"/>
  </r>
  <r>
    <x v="55"/>
    <x v="109"/>
    <x v="0"/>
    <s v="Tue Jun 03, 1975 09:00 UTC"/>
    <s v="1975-06-03"/>
    <s v="09:00:00"/>
    <x v="8"/>
    <x v="49"/>
    <s v="Cosmos-3M | DS-U3 satellite"/>
    <x v="161"/>
    <x v="4933"/>
    <x v="1"/>
    <m/>
    <n v="0"/>
    <x v="2"/>
  </r>
  <r>
    <x v="55"/>
    <x v="30"/>
    <x v="0"/>
    <s v="Fri May 30, 1975 06:45 UTC"/>
    <s v="1975-05-30"/>
    <s v="06:45:00"/>
    <x v="9"/>
    <x v="49"/>
    <s v="Voskhod | Cosmos 741"/>
    <x v="324"/>
    <x v="4934"/>
    <x v="1"/>
    <m/>
    <n v="0"/>
    <x v="0"/>
  </r>
  <r>
    <x v="55"/>
    <x v="22"/>
    <x v="8"/>
    <s v="Wed May 28, 1975 07:29 UTC"/>
    <s v="1975-05-28"/>
    <s v="07:29:00"/>
    <x v="9"/>
    <x v="49"/>
    <s v="Voskhod | Cosmos 740"/>
    <x v="324"/>
    <x v="4935"/>
    <x v="1"/>
    <m/>
    <n v="0"/>
    <x v="0"/>
  </r>
  <r>
    <x v="55"/>
    <x v="90"/>
    <x v="0"/>
    <s v="Wed May 28, 1975 00:25 UTC"/>
    <s v="1975-05-28"/>
    <s v="00:25:00"/>
    <x v="9"/>
    <x v="49"/>
    <s v="Cosmos-3M | Cosmos 732 to 739"/>
    <x v="161"/>
    <x v="4936"/>
    <x v="1"/>
    <m/>
    <n v="0"/>
    <x v="0"/>
  </r>
  <r>
    <x v="55"/>
    <x v="71"/>
    <x v="8"/>
    <s v="Sat May 24, 1975 14:58 UTC"/>
    <s v="1975-05-24"/>
    <s v="14:58:00"/>
    <x v="9"/>
    <x v="49"/>
    <s v="Soyuz | Soyuz 18"/>
    <x v="322"/>
    <x v="4937"/>
    <x v="1"/>
    <m/>
    <n v="0"/>
    <x v="0"/>
  </r>
  <r>
    <x v="54"/>
    <x v="132"/>
    <x v="1"/>
    <s v="Sat May 24, 1975 03:22 UTC"/>
    <s v="1975-05-24"/>
    <s v="03:22:00"/>
    <x v="9"/>
    <x v="49"/>
    <s v="Thor-LV2D Burner-2 | DMSP-5C-F2"/>
    <x v="328"/>
    <x v="4938"/>
    <x v="1"/>
    <m/>
    <n v="0"/>
    <x v="0"/>
  </r>
  <r>
    <x v="52"/>
    <x v="103"/>
    <x v="1"/>
    <s v="Thu May 22, 1975 22:04 UTC"/>
    <s v="1975-05-22"/>
    <s v="22:04:00"/>
    <x v="9"/>
    <x v="49"/>
    <s v="Atlas-SLV3D Centaur-D1A | Intelsat 4 F1"/>
    <x v="333"/>
    <x v="4939"/>
    <x v="1"/>
    <m/>
    <n v="0"/>
    <x v="0"/>
  </r>
  <r>
    <x v="55"/>
    <x v="22"/>
    <x v="8"/>
    <s v="Wed May 21, 1975 06:59 UTC"/>
    <s v="1975-05-21"/>
    <s v="06:59:00"/>
    <x v="9"/>
    <x v="49"/>
    <s v="Voskhod | Cosmos 731"/>
    <x v="324"/>
    <x v="4940"/>
    <x v="1"/>
    <m/>
    <n v="0"/>
    <x v="0"/>
  </r>
  <r>
    <x v="53"/>
    <x v="1"/>
    <x v="1"/>
    <s v="Tue May 20, 1975 14:03 UTC"/>
    <s v="1975-05-20"/>
    <s v="14:03:00"/>
    <x v="9"/>
    <x v="49"/>
    <s v="Titan III(23)C | DSCS-II 5&amp;6"/>
    <x v="303"/>
    <x v="4941"/>
    <x v="1"/>
    <m/>
    <n v="0"/>
    <x v="2"/>
  </r>
  <r>
    <x v="58"/>
    <x v="135"/>
    <x v="11"/>
    <s v="Sat May 17, 1975 10:32 UTC"/>
    <s v="1975-05-17"/>
    <s v="10:32:00"/>
    <x v="9"/>
    <x v="49"/>
    <s v="Diamant BP4 | Castor &amp; Pollux"/>
    <x v="330"/>
    <x v="4942"/>
    <x v="1"/>
    <m/>
    <n v="0"/>
    <x v="0"/>
  </r>
  <r>
    <x v="54"/>
    <x v="87"/>
    <x v="1"/>
    <s v="Wed May 07, 1975 23:35 UTC"/>
    <s v="1975-05-07"/>
    <s v="23:35:00"/>
    <x v="9"/>
    <x v="49"/>
    <s v="Delta 2914 | Anik-A3"/>
    <x v="311"/>
    <x v="4943"/>
    <x v="1"/>
    <m/>
    <n v="0"/>
    <x v="0"/>
  </r>
  <r>
    <x v="57"/>
    <x v="130"/>
    <x v="20"/>
    <s v="Wed May 07, 1975 22:45 UTC"/>
    <s v="1975-05-07"/>
    <s v="22:45:00"/>
    <x v="9"/>
    <x v="49"/>
    <s v="Scout F1 | Explorer 53 (SAS-C)"/>
    <x v="329"/>
    <x v="4944"/>
    <x v="1"/>
    <m/>
    <n v="0"/>
    <x v="0"/>
  </r>
  <r>
    <x v="55"/>
    <x v="125"/>
    <x v="0"/>
    <s v="Tue Apr 29, 1975 10:23 UTC"/>
    <s v="1975-04-29"/>
    <s v="10:23:00"/>
    <x v="10"/>
    <x v="49"/>
    <s v="Molniya-M /Block ML | Molniya-1 nÂ°49"/>
    <x v="184"/>
    <x v="4945"/>
    <x v="1"/>
    <m/>
    <n v="0"/>
    <x v="0"/>
  </r>
  <r>
    <x v="55"/>
    <x v="30"/>
    <x v="0"/>
    <s v="Thu Apr 24, 1975 08:04 UTC"/>
    <s v="1975-04-24"/>
    <s v="08:04:00"/>
    <x v="10"/>
    <x v="49"/>
    <s v="Voskhod | Cosmos 730"/>
    <x v="324"/>
    <x v="4946"/>
    <x v="1"/>
    <m/>
    <n v="0"/>
    <x v="0"/>
  </r>
  <r>
    <x v="55"/>
    <x v="90"/>
    <x v="0"/>
    <s v="Tue Apr 22, 1975 21:10 UTC"/>
    <s v="1975-04-22"/>
    <s v="21:10:00"/>
    <x v="10"/>
    <x v="49"/>
    <s v="Cosmos-3M | Cosmos 729"/>
    <x v="161"/>
    <x v="4947"/>
    <x v="1"/>
    <m/>
    <n v="0"/>
    <x v="0"/>
  </r>
  <r>
    <x v="55"/>
    <x v="124"/>
    <x v="0"/>
    <s v="Sat Apr 19, 1975 07:58 UTC"/>
    <s v="1975-04-19"/>
    <s v="07:58:00"/>
    <x v="10"/>
    <x v="49"/>
    <s v="Cosmos-3M | Aryabhata"/>
    <x v="161"/>
    <x v="4948"/>
    <x v="1"/>
    <m/>
    <n v="0"/>
    <x v="0"/>
  </r>
  <r>
    <x v="54"/>
    <x v="105"/>
    <x v="1"/>
    <s v="Fri Apr 18, 1975 16:48 UTC"/>
    <s v="1975-04-18"/>
    <s v="16:48:00"/>
    <x v="10"/>
    <x v="49"/>
    <s v="Titan III(24)B | OPS 4883"/>
    <x v="297"/>
    <x v="4949"/>
    <x v="1"/>
    <m/>
    <n v="0"/>
    <x v="0"/>
  </r>
  <r>
    <x v="55"/>
    <x v="125"/>
    <x v="0"/>
    <s v="Fri Apr 18, 1975 10:00 UTC"/>
    <s v="1975-04-18"/>
    <s v="10:00:00"/>
    <x v="10"/>
    <x v="49"/>
    <s v="Voskhod | Cosmos 728"/>
    <x v="324"/>
    <x v="4950"/>
    <x v="1"/>
    <m/>
    <n v="0"/>
    <x v="0"/>
  </r>
  <r>
    <x v="55"/>
    <x v="22"/>
    <x v="8"/>
    <s v="Wed Apr 16, 1975 08:00 UTC"/>
    <s v="1975-04-16"/>
    <s v="08:00:00"/>
    <x v="10"/>
    <x v="49"/>
    <s v="Soyuz U | Cosmos 727"/>
    <x v="122"/>
    <x v="4951"/>
    <x v="1"/>
    <n v="20"/>
    <n v="1660"/>
    <x v="0"/>
  </r>
  <r>
    <x v="55"/>
    <x v="125"/>
    <x v="0"/>
    <s v="Mon Apr 14, 1975 17:52 UTC"/>
    <s v="1975-04-14"/>
    <s v="17:52:00"/>
    <x v="10"/>
    <x v="49"/>
    <s v="Molniya-M /Block ML | Molniya-3 nÂ°48"/>
    <x v="184"/>
    <x v="4952"/>
    <x v="1"/>
    <m/>
    <n v="0"/>
    <x v="0"/>
  </r>
  <r>
    <x v="52"/>
    <x v="115"/>
    <x v="1"/>
    <s v="Sun Apr 13, 1975 00:51 UTC"/>
    <s v="1975-04-13"/>
    <s v="00:51:00"/>
    <x v="10"/>
    <x v="49"/>
    <s v="Atlas-E/F Star-17A | P72-2"/>
    <x v="334"/>
    <x v="4953"/>
    <x v="1"/>
    <m/>
    <n v="0"/>
    <x v="2"/>
  </r>
  <r>
    <x v="55"/>
    <x v="90"/>
    <x v="0"/>
    <s v="Fri Apr 11, 1975 07:57 UTC"/>
    <s v="1975-04-11"/>
    <s v="07:57:00"/>
    <x v="10"/>
    <x v="49"/>
    <s v="Cosmos-3M | Cosmos 726"/>
    <x v="161"/>
    <x v="4954"/>
    <x v="1"/>
    <m/>
    <n v="0"/>
    <x v="0"/>
  </r>
  <r>
    <x v="54"/>
    <x v="20"/>
    <x v="1"/>
    <s v="Wed Apr 09, 1975 23:58 UTC"/>
    <s v="1975-04-09"/>
    <s v="23:58:00"/>
    <x v="10"/>
    <x v="49"/>
    <s v="Delta 1410 | GEOS-C"/>
    <x v="335"/>
    <x v="4955"/>
    <x v="1"/>
    <m/>
    <n v="0"/>
    <x v="0"/>
  </r>
  <r>
    <x v="55"/>
    <x v="69"/>
    <x v="0"/>
    <s v="Tue Apr 08, 1975 18:29 UTC"/>
    <s v="1975-04-08"/>
    <s v="18:29:00"/>
    <x v="10"/>
    <x v="49"/>
    <s v="Cosmos-2 (63SM) | Cosmos 725"/>
    <x v="321"/>
    <x v="4956"/>
    <x v="1"/>
    <m/>
    <n v="0"/>
    <x v="0"/>
  </r>
  <r>
    <x v="55"/>
    <x v="96"/>
    <x v="8"/>
    <s v="Mon Apr 07, 1975 11:00 UTC"/>
    <s v="1975-04-07"/>
    <s v="11:00:00"/>
    <x v="10"/>
    <x v="49"/>
    <s v="Tsyklon-2 | Cosmos 724"/>
    <x v="179"/>
    <x v="4957"/>
    <x v="1"/>
    <m/>
    <n v="0"/>
    <x v="0"/>
  </r>
  <r>
    <x v="55"/>
    <x v="71"/>
    <x v="8"/>
    <s v="Sat Apr 05, 1975 11:04 UTC"/>
    <s v="1975-04-05"/>
    <s v="11:04:00"/>
    <x v="10"/>
    <x v="49"/>
    <s v="Soyuz | Soyuz 18a (7K-T nÂ°39)"/>
    <x v="322"/>
    <x v="4958"/>
    <x v="1"/>
    <m/>
    <n v="0"/>
    <x v="2"/>
  </r>
  <r>
    <x v="55"/>
    <x v="96"/>
    <x v="8"/>
    <s v="Wed Apr 02, 1975 11:00 UTC"/>
    <s v="1975-04-02"/>
    <s v="11:00:00"/>
    <x v="10"/>
    <x v="49"/>
    <s v="Tsyklon-2 | Cosmos 723"/>
    <x v="179"/>
    <x v="4959"/>
    <x v="1"/>
    <m/>
    <n v="0"/>
    <x v="0"/>
  </r>
  <r>
    <x v="55"/>
    <x v="125"/>
    <x v="0"/>
    <s v="Tue Apr 01, 1975 12:30 UTC"/>
    <s v="1975-04-01"/>
    <s v="12:30:00"/>
    <x v="10"/>
    <x v="49"/>
    <s v="Vostok-2M | Meteor nÂ°31"/>
    <x v="267"/>
    <x v="4960"/>
    <x v="1"/>
    <m/>
    <n v="0"/>
    <x v="0"/>
  </r>
  <r>
    <x v="55"/>
    <x v="90"/>
    <x v="0"/>
    <s v="Thu Mar 27, 1975 14:30 UTC"/>
    <s v="1975-03-27"/>
    <s v="14:30:00"/>
    <x v="11"/>
    <x v="49"/>
    <s v="Cosmos-3M | Intercosmos 13"/>
    <x v="161"/>
    <x v="4961"/>
    <x v="1"/>
    <m/>
    <n v="0"/>
    <x v="0"/>
  </r>
  <r>
    <x v="55"/>
    <x v="22"/>
    <x v="8"/>
    <s v="Thu Mar 27, 1975 08:00 UTC"/>
    <s v="1975-03-27"/>
    <s v="08:00:00"/>
    <x v="11"/>
    <x v="49"/>
    <s v="Voskhod | Cosmos 722"/>
    <x v="324"/>
    <x v="4962"/>
    <x v="1"/>
    <m/>
    <n v="0"/>
    <x v="0"/>
  </r>
  <r>
    <x v="55"/>
    <x v="125"/>
    <x v="0"/>
    <s v="Wed Mar 26, 1975 08:50 UTC"/>
    <s v="1975-03-26"/>
    <s v="08:50:00"/>
    <x v="11"/>
    <x v="49"/>
    <s v="Voskhod | Cosmos 721"/>
    <x v="324"/>
    <x v="4963"/>
    <x v="1"/>
    <m/>
    <n v="0"/>
    <x v="0"/>
  </r>
  <r>
    <x v="55"/>
    <x v="30"/>
    <x v="0"/>
    <s v="Fri Mar 21, 1975 06:50 UTC"/>
    <s v="1975-03-21"/>
    <s v="06:50:00"/>
    <x v="11"/>
    <x v="49"/>
    <s v="Soyuz U | Cosmos 720"/>
    <x v="122"/>
    <x v="4964"/>
    <x v="1"/>
    <n v="20"/>
    <n v="1660"/>
    <x v="0"/>
  </r>
  <r>
    <x v="55"/>
    <x v="22"/>
    <x v="8"/>
    <s v="Wed Mar 12, 1975 08:55 UTC"/>
    <s v="1975-03-12"/>
    <s v="08:55:00"/>
    <x v="11"/>
    <x v="49"/>
    <s v="Voskhod | Cosmos 719"/>
    <x v="324"/>
    <x v="4965"/>
    <x v="1"/>
    <m/>
    <n v="0"/>
    <x v="0"/>
  </r>
  <r>
    <x v="53"/>
    <x v="105"/>
    <x v="1"/>
    <s v="Mon Mar 10, 1975 04:41 UTC"/>
    <s v="1975-03-10"/>
    <s v="04:41:00"/>
    <x v="11"/>
    <x v="49"/>
    <s v="Titan III(34)B Agena-D | Jumpseat 4"/>
    <x v="290"/>
    <x v="4966"/>
    <x v="1"/>
    <m/>
    <n v="0"/>
    <x v="0"/>
  </r>
  <r>
    <x v="55"/>
    <x v="124"/>
    <x v="0"/>
    <s v="Fri Feb 28, 1975 14:01 UTC"/>
    <s v="1975-02-28"/>
    <s v="14:01:00"/>
    <x v="0"/>
    <x v="49"/>
    <s v="Cosmos-3M | Cosmos 711 to 718"/>
    <x v="161"/>
    <x v="4967"/>
    <x v="1"/>
    <m/>
    <n v="0"/>
    <x v="0"/>
  </r>
  <r>
    <x v="55"/>
    <x v="22"/>
    <x v="8"/>
    <s v="Wed Feb 26, 1975 09:00 UTC"/>
    <s v="1975-02-26"/>
    <s v="09:00:00"/>
    <x v="0"/>
    <x v="49"/>
    <s v="Voskhod | Cosmos 710"/>
    <x v="324"/>
    <x v="4968"/>
    <x v="1"/>
    <m/>
    <n v="0"/>
    <x v="0"/>
  </r>
  <r>
    <x v="45"/>
    <x v="54"/>
    <x v="6"/>
    <s v="Mon Feb 24, 1975 05:25 UTC"/>
    <s v="1975-02-24"/>
    <s v="05:25:00"/>
    <x v="0"/>
    <x v="49"/>
    <s v="Mu-III C | Taiyo"/>
    <x v="313"/>
    <x v="4969"/>
    <x v="1"/>
    <m/>
    <n v="0"/>
    <x v="0"/>
  </r>
  <r>
    <x v="52"/>
    <x v="103"/>
    <x v="1"/>
    <s v="Thu Feb 20, 1975 23:35 UTC"/>
    <s v="1975-02-20"/>
    <s v="23:35:00"/>
    <x v="0"/>
    <x v="49"/>
    <s v="Atlas-SLV3D Centaur-D1A | Intelsat 4 F6"/>
    <x v="333"/>
    <x v="4970"/>
    <x v="1"/>
    <m/>
    <n v="0"/>
    <x v="2"/>
  </r>
  <r>
    <x v="55"/>
    <x v="125"/>
    <x v="0"/>
    <s v="Wed Feb 12, 1975 14:30 UTC"/>
    <s v="1975-02-12"/>
    <s v="14:30:00"/>
    <x v="0"/>
    <x v="49"/>
    <s v="Voskhod | Cosmos 709"/>
    <x v="324"/>
    <x v="4971"/>
    <x v="1"/>
    <m/>
    <n v="0"/>
    <x v="0"/>
  </r>
  <r>
    <x v="55"/>
    <x v="90"/>
    <x v="0"/>
    <s v="Wed Feb 12, 1975 03:30 UTC"/>
    <s v="1975-02-12"/>
    <s v="03:30:00"/>
    <x v="0"/>
    <x v="49"/>
    <s v="Cosmos-3M | Cosmos 708"/>
    <x v="161"/>
    <x v="4972"/>
    <x v="1"/>
    <m/>
    <n v="0"/>
    <x v="0"/>
  </r>
  <r>
    <x v="54"/>
    <x v="87"/>
    <x v="1"/>
    <s v="Thu Feb 06, 1975 22:04 UTC"/>
    <s v="1975-02-06"/>
    <s v="22:04:00"/>
    <x v="0"/>
    <x v="49"/>
    <s v="Delta 2914 | SMS-2"/>
    <x v="311"/>
    <x v="4973"/>
    <x v="1"/>
    <m/>
    <n v="0"/>
    <x v="0"/>
  </r>
  <r>
    <x v="58"/>
    <x v="135"/>
    <x v="11"/>
    <s v="Thu Feb 06, 1975 16:35 UTC"/>
    <s v="1975-02-06"/>
    <s v="16:35:00"/>
    <x v="0"/>
    <x v="49"/>
    <s v="Diamant BP4 | Starlette"/>
    <x v="330"/>
    <x v="4974"/>
    <x v="1"/>
    <m/>
    <n v="0"/>
    <x v="0"/>
  </r>
  <r>
    <x v="55"/>
    <x v="125"/>
    <x v="0"/>
    <s v="Thu Feb 06, 1975 04:49 UTC"/>
    <s v="1975-02-06"/>
    <s v="04:49:00"/>
    <x v="0"/>
    <x v="49"/>
    <s v="Molniya-M /Block L | Molniya-2 nÂ°47"/>
    <x v="336"/>
    <x v="4975"/>
    <x v="1"/>
    <m/>
    <n v="0"/>
    <x v="0"/>
  </r>
  <r>
    <x v="55"/>
    <x v="90"/>
    <x v="0"/>
    <s v="Wed Feb 05, 1975 13:15 UTC"/>
    <s v="1975-02-05"/>
    <s v="13:15:00"/>
    <x v="0"/>
    <x v="49"/>
    <s v="Cosmos-3M | Cosmos 707"/>
    <x v="161"/>
    <x v="4976"/>
    <x v="1"/>
    <m/>
    <n v="0"/>
    <x v="0"/>
  </r>
  <r>
    <x v="55"/>
    <x v="125"/>
    <x v="0"/>
    <s v="Thu Jan 30, 1975 15:02 UTC"/>
    <s v="1975-01-30"/>
    <s v="15:02:00"/>
    <x v="1"/>
    <x v="49"/>
    <s v="Molniya-M /Block 2BL | Cosmos 706"/>
    <x v="159"/>
    <x v="4977"/>
    <x v="1"/>
    <m/>
    <n v="0"/>
    <x v="0"/>
  </r>
  <r>
    <x v="55"/>
    <x v="69"/>
    <x v="0"/>
    <s v="Tue Jan 28, 1975 12:05 UTC"/>
    <s v="1975-01-28"/>
    <s v="12:05:00"/>
    <x v="1"/>
    <x v="49"/>
    <s v="Cosmos-2 (63SM) | Cosmos 705"/>
    <x v="321"/>
    <x v="4978"/>
    <x v="1"/>
    <m/>
    <n v="0"/>
    <x v="0"/>
  </r>
  <r>
    <x v="55"/>
    <x v="125"/>
    <x v="0"/>
    <s v="Thu Jan 23, 1975 11:00 UTC"/>
    <s v="1975-01-23"/>
    <s v="11:00:00"/>
    <x v="1"/>
    <x v="49"/>
    <s v="Voskhod | Cosmos 704"/>
    <x v="324"/>
    <x v="4979"/>
    <x v="1"/>
    <m/>
    <n v="0"/>
    <x v="0"/>
  </r>
  <r>
    <x v="54"/>
    <x v="20"/>
    <x v="1"/>
    <s v="Wed Jan 22, 1975 17:55 UTC"/>
    <s v="1975-01-22"/>
    <s v="17:55:00"/>
    <x v="1"/>
    <x v="49"/>
    <s v="Delta 2910 | Landsat 2"/>
    <x v="314"/>
    <x v="4980"/>
    <x v="1"/>
    <m/>
    <n v="0"/>
    <x v="0"/>
  </r>
  <r>
    <x v="55"/>
    <x v="69"/>
    <x v="0"/>
    <s v="Tue Jan 21, 1975 11:04 UTC"/>
    <s v="1975-01-21"/>
    <s v="11:04:00"/>
    <x v="1"/>
    <x v="49"/>
    <s v="Cosmos-2 (63SM) | Cosmos 703"/>
    <x v="321"/>
    <x v="4981"/>
    <x v="1"/>
    <m/>
    <n v="0"/>
    <x v="0"/>
  </r>
  <r>
    <x v="55"/>
    <x v="22"/>
    <x v="8"/>
    <s v="Fri Jan 17, 1975 09:00 UTC"/>
    <s v="1975-01-17"/>
    <s v="09:00:00"/>
    <x v="1"/>
    <x v="49"/>
    <s v="Voskhod | Cosmos 702"/>
    <x v="324"/>
    <x v="4982"/>
    <x v="1"/>
    <m/>
    <n v="0"/>
    <x v="0"/>
  </r>
  <r>
    <x v="55"/>
    <x v="71"/>
    <x v="8"/>
    <s v="Fri Jan 10, 1975 21:43 UTC"/>
    <s v="1975-01-10"/>
    <s v="21:43:00"/>
    <x v="1"/>
    <x v="49"/>
    <s v="Soyuz | Soyuz 17"/>
    <x v="322"/>
    <x v="4983"/>
    <x v="1"/>
    <m/>
    <n v="0"/>
    <x v="0"/>
  </r>
  <r>
    <x v="55"/>
    <x v="22"/>
    <x v="8"/>
    <s v="Fri Dec 27, 1974 09:10 UTC"/>
    <s v="1974-12-27"/>
    <s v="09:10:00"/>
    <x v="2"/>
    <x v="50"/>
    <s v="Voskhod | Cosmos 701"/>
    <x v="324"/>
    <x v="4984"/>
    <x v="1"/>
    <m/>
    <n v="0"/>
    <x v="0"/>
  </r>
  <r>
    <x v="55"/>
    <x v="90"/>
    <x v="0"/>
    <s v="Thu Dec 26, 1974 11:59 UTC"/>
    <s v="1974-12-26"/>
    <s v="11:59:00"/>
    <x v="2"/>
    <x v="50"/>
    <s v="Cosmos-3M | Cosmos 700"/>
    <x v="161"/>
    <x v="4985"/>
    <x v="1"/>
    <m/>
    <n v="0"/>
    <x v="0"/>
  </r>
  <r>
    <x v="55"/>
    <x v="47"/>
    <x v="8"/>
    <s v="Thu Dec 26, 1974 04:15 UTC"/>
    <s v="1974-12-26"/>
    <s v="04:15:00"/>
    <x v="2"/>
    <x v="50"/>
    <s v="Proton-K | Salyut 4"/>
    <x v="221"/>
    <x v="4986"/>
    <x v="1"/>
    <m/>
    <n v="0"/>
    <x v="0"/>
  </r>
  <r>
    <x v="55"/>
    <x v="96"/>
    <x v="8"/>
    <s v="Tue Dec 24, 1974 11:00 UTC"/>
    <s v="1974-12-24"/>
    <s v="11:00:00"/>
    <x v="2"/>
    <x v="50"/>
    <s v="Tsyklon-2 | Cosmos 699"/>
    <x v="179"/>
    <x v="4987"/>
    <x v="1"/>
    <m/>
    <n v="0"/>
    <x v="0"/>
  </r>
  <r>
    <x v="55"/>
    <x v="125"/>
    <x v="0"/>
    <s v="Sat Dec 21, 1974 02:19 UTC"/>
    <s v="1974-12-21"/>
    <s v="02:19:00"/>
    <x v="2"/>
    <x v="50"/>
    <s v="Molniya-M /Block L | Molniya-2 nÂ°46"/>
    <x v="336"/>
    <x v="4988"/>
    <x v="1"/>
    <m/>
    <n v="0"/>
    <x v="0"/>
  </r>
  <r>
    <x v="54"/>
    <x v="87"/>
    <x v="1"/>
    <s v="Thu Dec 19, 1974 02:39 UTC"/>
    <s v="1974-12-19"/>
    <s v="02:39:00"/>
    <x v="2"/>
    <x v="50"/>
    <s v="Delta 2914 | Symphonie-1"/>
    <x v="311"/>
    <x v="4989"/>
    <x v="1"/>
    <m/>
    <n v="0"/>
    <x v="0"/>
  </r>
  <r>
    <x v="55"/>
    <x v="90"/>
    <x v="0"/>
    <s v="Wed Dec 18, 1974 14:11 UTC"/>
    <s v="1974-12-18"/>
    <s v="14:11:00"/>
    <x v="2"/>
    <x v="50"/>
    <s v="Cosmos-3M | Cosmos 698"/>
    <x v="161"/>
    <x v="4990"/>
    <x v="1"/>
    <m/>
    <n v="0"/>
    <x v="0"/>
  </r>
  <r>
    <x v="55"/>
    <x v="0"/>
    <x v="0"/>
    <s v="Tue Dec 17, 1974 11:45 UTC"/>
    <s v="1974-12-17"/>
    <s v="11:45:00"/>
    <x v="2"/>
    <x v="50"/>
    <s v="Vostok-2M | Meteor nÂ°30"/>
    <x v="267"/>
    <x v="4991"/>
    <x v="1"/>
    <m/>
    <n v="0"/>
    <x v="0"/>
  </r>
  <r>
    <x v="55"/>
    <x v="30"/>
    <x v="0"/>
    <s v="Fri Dec 13, 1974 13:30 UTC"/>
    <s v="1974-12-13"/>
    <s v="13:30:00"/>
    <x v="2"/>
    <x v="50"/>
    <s v="Soyuz U | Cosmos 697"/>
    <x v="122"/>
    <x v="4992"/>
    <x v="1"/>
    <n v="20"/>
    <n v="1660"/>
    <x v="1"/>
  </r>
  <r>
    <x v="53"/>
    <x v="15"/>
    <x v="1"/>
    <s v="Tue Dec 10, 1974 07:11 UTC"/>
    <s v="1974-12-10"/>
    <s v="07:11:00"/>
    <x v="2"/>
    <x v="50"/>
    <s v="Titan IIIE | Helios-1"/>
    <x v="319"/>
    <x v="4993"/>
    <x v="1"/>
    <m/>
    <n v="0"/>
    <x v="0"/>
  </r>
  <r>
    <x v="55"/>
    <x v="71"/>
    <x v="8"/>
    <s v="Mon Dec 02, 1974 09:40 UTC"/>
    <s v="1974-12-02"/>
    <s v="09:40:00"/>
    <x v="2"/>
    <x v="50"/>
    <s v="Soyuz U | Soyuz 16"/>
    <x v="122"/>
    <x v="4994"/>
    <x v="1"/>
    <n v="20"/>
    <n v="1660"/>
    <x v="0"/>
  </r>
  <r>
    <x v="55"/>
    <x v="0"/>
    <x v="0"/>
    <s v="Wed Nov 27, 1974 11:44 UTC"/>
    <s v="1974-11-27"/>
    <s v="11:44:00"/>
    <x v="3"/>
    <x v="50"/>
    <s v="Voskhod | Cosmos 696"/>
    <x v="324"/>
    <x v="4995"/>
    <x v="1"/>
    <m/>
    <n v="0"/>
    <x v="0"/>
  </r>
  <r>
    <x v="54"/>
    <x v="87"/>
    <x v="1"/>
    <s v="Sat Nov 23, 1974 00:28 UTC"/>
    <s v="1974-11-23"/>
    <s v="00:28:00"/>
    <x v="3"/>
    <x v="50"/>
    <s v="Delta 2313 | Skynet-2B"/>
    <x v="320"/>
    <x v="4996"/>
    <x v="1"/>
    <m/>
    <n v="0"/>
    <x v="0"/>
  </r>
  <r>
    <x v="52"/>
    <x v="101"/>
    <x v="1"/>
    <s v="Thu Nov 21, 1974 23:43 UTC"/>
    <s v="1974-11-21"/>
    <s v="23:43:00"/>
    <x v="3"/>
    <x v="50"/>
    <s v="Atlas-SLV3D Centaur-D1A | Intelsat 4 F8"/>
    <x v="333"/>
    <x v="4997"/>
    <x v="1"/>
    <m/>
    <n v="0"/>
    <x v="0"/>
  </r>
  <r>
    <x v="55"/>
    <x v="125"/>
    <x v="0"/>
    <s v="Thu Nov 21, 1974 10:33 UTC"/>
    <s v="1974-11-21"/>
    <s v="10:33:00"/>
    <x v="3"/>
    <x v="50"/>
    <s v="Molniya-M /Block L | Molniya-3 nÂ°45"/>
    <x v="336"/>
    <x v="4998"/>
    <x v="1"/>
    <m/>
    <n v="0"/>
    <x v="0"/>
  </r>
  <r>
    <x v="55"/>
    <x v="69"/>
    <x v="0"/>
    <s v="Wed Nov 20, 1974 11:59 UTC"/>
    <s v="1974-11-20"/>
    <s v="11:59:00"/>
    <x v="3"/>
    <x v="50"/>
    <s v="Cosmos-2 (63SM) | Cosmos 695"/>
    <x v="321"/>
    <x v="4999"/>
    <x v="1"/>
    <m/>
    <n v="0"/>
    <x v="0"/>
  </r>
  <r>
    <x v="55"/>
    <x v="0"/>
    <x v="0"/>
    <s v="Sat Nov 16, 1974 11:45 UTC"/>
    <s v="1974-11-16"/>
    <s v="11:45:00"/>
    <x v="3"/>
    <x v="50"/>
    <s v="Voskhod | Cosmos 694"/>
    <x v="324"/>
    <x v="5000"/>
    <x v="1"/>
    <m/>
    <n v="0"/>
    <x v="0"/>
  </r>
  <r>
    <x v="54"/>
    <x v="20"/>
    <x v="1"/>
    <s v="Fri Nov 15, 1974 17:11 UTC"/>
    <s v="1974-11-15"/>
    <s v="17:11:00"/>
    <x v="3"/>
    <x v="50"/>
    <s v="Delta 2310 | NOAA-4, Oscar 7 &amp; Intasat"/>
    <x v="305"/>
    <x v="5001"/>
    <x v="1"/>
    <m/>
    <n v="0"/>
    <x v="0"/>
  </r>
  <r>
    <x v="2"/>
    <x v="113"/>
    <x v="3"/>
    <s v="Tue Nov 05, 1974 09:40 UTC"/>
    <s v="1974-11-05"/>
    <s v="09:40:00"/>
    <x v="3"/>
    <x v="50"/>
    <s v="Long March 2 | FSW-0 0"/>
    <x v="318"/>
    <x v="5002"/>
    <x v="1"/>
    <m/>
    <n v="0"/>
    <x v="2"/>
  </r>
  <r>
    <x v="55"/>
    <x v="125"/>
    <x v="0"/>
    <s v="Mon Nov 04, 1974 10:40 UTC"/>
    <s v="1974-11-04"/>
    <s v="10:40:00"/>
    <x v="3"/>
    <x v="50"/>
    <s v="Soyuz M | Cosmos 693"/>
    <x v="327"/>
    <x v="5003"/>
    <x v="1"/>
    <m/>
    <n v="0"/>
    <x v="0"/>
  </r>
  <r>
    <x v="55"/>
    <x v="0"/>
    <x v="0"/>
    <s v="Fri Nov 01, 1974 14:20 UTC"/>
    <s v="1974-11-01"/>
    <s v="14:20:00"/>
    <x v="3"/>
    <x v="50"/>
    <s v="Voskhod | Cosmos 692"/>
    <x v="324"/>
    <x v="5004"/>
    <x v="1"/>
    <m/>
    <n v="0"/>
    <x v="0"/>
  </r>
  <r>
    <x v="55"/>
    <x v="124"/>
    <x v="0"/>
    <s v="Thu Oct 31, 1974 10:00 UTC"/>
    <s v="1974-10-31"/>
    <s v="10:00:00"/>
    <x v="4"/>
    <x v="50"/>
    <s v="Cosmos-3M | Intercosmos 12"/>
    <x v="161"/>
    <x v="5005"/>
    <x v="1"/>
    <m/>
    <n v="0"/>
    <x v="0"/>
  </r>
  <r>
    <x v="53"/>
    <x v="5"/>
    <x v="1"/>
    <s v="Tue Oct 29, 1974 19:30 UTC"/>
    <s v="1974-10-29"/>
    <s v="19:30:00"/>
    <x v="4"/>
    <x v="50"/>
    <s v="Titan IIID | KH9-9, S3 &amp; SSF-B-26"/>
    <x v="301"/>
    <x v="5006"/>
    <x v="1"/>
    <m/>
    <n v="0"/>
    <x v="0"/>
  </r>
  <r>
    <x v="55"/>
    <x v="47"/>
    <x v="8"/>
    <s v="Mon Oct 28, 1974 14:30 UTC"/>
    <s v="1974-10-28"/>
    <s v="14:30:00"/>
    <x v="4"/>
    <x v="50"/>
    <s v="Proton-K/Block D | Luna 23"/>
    <x v="323"/>
    <x v="5007"/>
    <x v="1"/>
    <m/>
    <n v="0"/>
    <x v="0"/>
  </r>
  <r>
    <x v="55"/>
    <x v="0"/>
    <x v="0"/>
    <s v="Mon Oct 28, 1974 10:17 UTC"/>
    <s v="1974-10-28"/>
    <s v="10:17:00"/>
    <x v="4"/>
    <x v="50"/>
    <s v="Vostok-2M | Meteor nÂ°29"/>
    <x v="267"/>
    <x v="5008"/>
    <x v="1"/>
    <m/>
    <n v="0"/>
    <x v="0"/>
  </r>
  <r>
    <x v="55"/>
    <x v="22"/>
    <x v="8"/>
    <s v="Fri Oct 25, 1974 09:30 UTC"/>
    <s v="1974-10-25"/>
    <s v="09:30:00"/>
    <x v="4"/>
    <x v="50"/>
    <s v="Soyuz U | Cosmos 691"/>
    <x v="122"/>
    <x v="5009"/>
    <x v="1"/>
    <n v="20"/>
    <n v="1660"/>
    <x v="0"/>
  </r>
  <r>
    <x v="55"/>
    <x v="125"/>
    <x v="0"/>
    <s v="Thu Oct 24, 1974 12:38 UTC"/>
    <s v="1974-10-24"/>
    <s v="12:38:00"/>
    <x v="4"/>
    <x v="50"/>
    <s v="Molniya-M /Block L | Molniya-1 nÂ°44"/>
    <x v="336"/>
    <x v="5010"/>
    <x v="1"/>
    <m/>
    <n v="0"/>
    <x v="0"/>
  </r>
  <r>
    <x v="55"/>
    <x v="30"/>
    <x v="0"/>
    <s v="Tue Oct 22, 1974 17:59 UTC"/>
    <s v="1974-10-22"/>
    <s v="17:59:00"/>
    <x v="4"/>
    <x v="50"/>
    <s v="Soyuz U | Cosmos 690"/>
    <x v="122"/>
    <x v="5011"/>
    <x v="1"/>
    <n v="20"/>
    <n v="1660"/>
    <x v="0"/>
  </r>
  <r>
    <x v="55"/>
    <x v="124"/>
    <x v="0"/>
    <s v="Fri Oct 18, 1974 22:36 UTC"/>
    <s v="1974-10-18"/>
    <s v="22:36:00"/>
    <x v="4"/>
    <x v="50"/>
    <s v="Cosmos-3M | Cosmos 689"/>
    <x v="161"/>
    <x v="5012"/>
    <x v="1"/>
    <m/>
    <n v="0"/>
    <x v="0"/>
  </r>
  <r>
    <x v="55"/>
    <x v="125"/>
    <x v="0"/>
    <s v="Fri Oct 18, 1974 15:00 UTC"/>
    <s v="1974-10-18"/>
    <s v="15:00:00"/>
    <x v="4"/>
    <x v="50"/>
    <s v="Voskhod | Cosmos 688"/>
    <x v="324"/>
    <x v="5013"/>
    <x v="1"/>
    <m/>
    <n v="0"/>
    <x v="0"/>
  </r>
  <r>
    <x v="57"/>
    <x v="130"/>
    <x v="20"/>
    <s v="Tue Oct 15, 1974 07:47 UTC"/>
    <s v="1974-10-15"/>
    <s v="07:47:00"/>
    <x v="4"/>
    <x v="50"/>
    <s v="Scout B1 | Ariel 5"/>
    <x v="325"/>
    <x v="5014"/>
    <x v="1"/>
    <m/>
    <n v="0"/>
    <x v="0"/>
  </r>
  <r>
    <x v="55"/>
    <x v="124"/>
    <x v="0"/>
    <s v="Fri Oct 11, 1974 11:29 UTC"/>
    <s v="1974-10-11"/>
    <s v="11:29:00"/>
    <x v="4"/>
    <x v="50"/>
    <s v="Cosmos-3M | Cosmos 687"/>
    <x v="161"/>
    <x v="5015"/>
    <x v="1"/>
    <m/>
    <n v="0"/>
    <x v="0"/>
  </r>
  <r>
    <x v="54"/>
    <x v="87"/>
    <x v="1"/>
    <s v="Thu Oct 10, 1974 22:53 UTC"/>
    <s v="1974-10-10"/>
    <s v="22:53:00"/>
    <x v="4"/>
    <x v="50"/>
    <s v="Delta 2914 | Westar-2"/>
    <x v="311"/>
    <x v="5016"/>
    <x v="1"/>
    <m/>
    <n v="0"/>
    <x v="0"/>
  </r>
  <r>
    <x v="55"/>
    <x v="69"/>
    <x v="0"/>
    <s v="Thu Sep 26, 1974 16:34 UTC"/>
    <s v="1974-09-26"/>
    <s v="16:34:00"/>
    <x v="5"/>
    <x v="50"/>
    <s v="Cosmos-2 (63SM) | Cosmos 686"/>
    <x v="321"/>
    <x v="5017"/>
    <x v="1"/>
    <m/>
    <n v="0"/>
    <x v="0"/>
  </r>
  <r>
    <x v="55"/>
    <x v="22"/>
    <x v="8"/>
    <s v="Fri Sep 20, 1974 09:30 UTC"/>
    <s v="1974-09-20"/>
    <s v="09:30:00"/>
    <x v="5"/>
    <x v="50"/>
    <s v="Voskhod | Cosmos 685"/>
    <x v="324"/>
    <x v="5018"/>
    <x v="1"/>
    <m/>
    <n v="0"/>
    <x v="0"/>
  </r>
  <r>
    <x v="55"/>
    <x v="124"/>
    <x v="0"/>
    <s v="Thu Sep 19, 1974 14:57 UTC"/>
    <s v="1974-09-19"/>
    <s v="14:57:00"/>
    <x v="5"/>
    <x v="50"/>
    <s v="Cosmos-3M | Cosmos 677 to 684"/>
    <x v="161"/>
    <x v="5019"/>
    <x v="1"/>
    <m/>
    <n v="0"/>
    <x v="0"/>
  </r>
  <r>
    <x v="55"/>
    <x v="124"/>
    <x v="0"/>
    <s v="Wed Sep 11, 1974 17:40 UTC"/>
    <s v="1974-09-11"/>
    <s v="17:40:00"/>
    <x v="5"/>
    <x v="50"/>
    <s v="Cosmos-3M | Cosmos 676"/>
    <x v="161"/>
    <x v="5020"/>
    <x v="1"/>
    <m/>
    <n v="0"/>
    <x v="0"/>
  </r>
  <r>
    <x v="29"/>
    <x v="118"/>
    <x v="1"/>
    <s v="Fri Aug 30, 1974 14:07 UTC"/>
    <s v="1974-08-30"/>
    <s v="14:07:00"/>
    <x v="6"/>
    <x v="50"/>
    <s v="Scout D1 | ANS"/>
    <x v="312"/>
    <x v="5021"/>
    <x v="1"/>
    <m/>
    <n v="0"/>
    <x v="0"/>
  </r>
  <r>
    <x v="55"/>
    <x v="125"/>
    <x v="0"/>
    <s v="Fri Aug 30, 1974 09:00 UTC"/>
    <s v="1974-08-30"/>
    <s v="09:00:00"/>
    <x v="6"/>
    <x v="50"/>
    <s v="Voskhod | Zenit-2M nÂ°51"/>
    <x v="324"/>
    <x v="5022"/>
    <x v="1"/>
    <m/>
    <n v="0"/>
    <x v="2"/>
  </r>
  <r>
    <x v="55"/>
    <x v="124"/>
    <x v="0"/>
    <s v="Thu Aug 29, 1974 14:54 UTC"/>
    <s v="1974-08-29"/>
    <s v="14:54:00"/>
    <x v="6"/>
    <x v="50"/>
    <s v="Cosmos-3M | Cosmos 675"/>
    <x v="161"/>
    <x v="5023"/>
    <x v="1"/>
    <m/>
    <n v="0"/>
    <x v="0"/>
  </r>
  <r>
    <x v="55"/>
    <x v="22"/>
    <x v="8"/>
    <s v="Thu Aug 29, 1974 07:39 UTC"/>
    <s v="1974-08-29"/>
    <s v="07:39:00"/>
    <x v="6"/>
    <x v="50"/>
    <s v="Voskhod | Cosmos 674"/>
    <x v="324"/>
    <x v="5024"/>
    <x v="1"/>
    <m/>
    <n v="0"/>
    <x v="0"/>
  </r>
  <r>
    <x v="55"/>
    <x v="71"/>
    <x v="8"/>
    <s v="Mon Aug 26, 1974 19:58 UTC"/>
    <s v="1974-08-26"/>
    <s v="19:58:00"/>
    <x v="6"/>
    <x v="50"/>
    <s v="Soyuz | Soyuz 15"/>
    <x v="322"/>
    <x v="5025"/>
    <x v="1"/>
    <m/>
    <n v="0"/>
    <x v="0"/>
  </r>
  <r>
    <x v="55"/>
    <x v="0"/>
    <x v="0"/>
    <s v="Fri Aug 16, 1974 03:41 UTC"/>
    <s v="1974-08-16"/>
    <s v="03:41:00"/>
    <x v="6"/>
    <x v="50"/>
    <s v="Vostok-2M | Cosmos 673"/>
    <x v="267"/>
    <x v="5026"/>
    <x v="1"/>
    <m/>
    <n v="0"/>
    <x v="0"/>
  </r>
  <r>
    <x v="54"/>
    <x v="105"/>
    <x v="1"/>
    <s v="Wed Aug 14, 1974 15:45 UTC"/>
    <s v="1974-08-14"/>
    <s v="15:45:00"/>
    <x v="6"/>
    <x v="50"/>
    <s v="Titan III(24)B | OPS 3004"/>
    <x v="297"/>
    <x v="5027"/>
    <x v="1"/>
    <m/>
    <n v="0"/>
    <x v="0"/>
  </r>
  <r>
    <x v="55"/>
    <x v="71"/>
    <x v="8"/>
    <s v="Mon Aug 12, 1974 06:25 UTC"/>
    <s v="1974-08-12"/>
    <s v="06:25:00"/>
    <x v="6"/>
    <x v="50"/>
    <s v="Soyuz U | Cosmos 672"/>
    <x v="122"/>
    <x v="5028"/>
    <x v="1"/>
    <n v="20"/>
    <n v="1660"/>
    <x v="0"/>
  </r>
  <r>
    <x v="54"/>
    <x v="132"/>
    <x v="1"/>
    <s v="Fri Aug 09, 1974 03:22 UTC"/>
    <s v="1974-08-09"/>
    <s v="03:22:00"/>
    <x v="6"/>
    <x v="50"/>
    <s v="Thor-LV2D Burner-2 | DMSP-5C-F1"/>
    <x v="328"/>
    <x v="5029"/>
    <x v="1"/>
    <m/>
    <n v="0"/>
    <x v="0"/>
  </r>
  <r>
    <x v="55"/>
    <x v="0"/>
    <x v="0"/>
    <s v="Wed Aug 07, 1974 12:49 UTC"/>
    <s v="1974-08-07"/>
    <s v="12:49:00"/>
    <x v="6"/>
    <x v="50"/>
    <s v="Voskhod | Cosmos 671"/>
    <x v="324"/>
    <x v="5030"/>
    <x v="1"/>
    <m/>
    <n v="0"/>
    <x v="0"/>
  </r>
  <r>
    <x v="55"/>
    <x v="71"/>
    <x v="8"/>
    <s v="Tue Aug 06, 1974 00:02 UTC"/>
    <s v="1974-08-06"/>
    <s v="00:02:00"/>
    <x v="6"/>
    <x v="50"/>
    <s v="Soyuz U | Cosmos 670"/>
    <x v="122"/>
    <x v="5031"/>
    <x v="1"/>
    <n v="20"/>
    <n v="1660"/>
    <x v="0"/>
  </r>
  <r>
    <x v="55"/>
    <x v="47"/>
    <x v="8"/>
    <s v="Mon Jul 29, 1974 12:00 UTC"/>
    <s v="1974-07-29"/>
    <s v="12:00:00"/>
    <x v="7"/>
    <x v="50"/>
    <s v="Proton-K/Block-DM | Molniya-1S"/>
    <x v="243"/>
    <x v="5032"/>
    <x v="1"/>
    <m/>
    <n v="0"/>
    <x v="0"/>
  </r>
  <r>
    <x v="55"/>
    <x v="0"/>
    <x v="0"/>
    <s v="Fri Jul 26, 1974 06:59 UTC"/>
    <s v="1974-07-26"/>
    <s v="06:59:00"/>
    <x v="7"/>
    <x v="50"/>
    <s v="Voskhod | Cosmos 669"/>
    <x v="324"/>
    <x v="5033"/>
    <x v="1"/>
    <m/>
    <n v="0"/>
    <x v="0"/>
  </r>
  <r>
    <x v="55"/>
    <x v="69"/>
    <x v="0"/>
    <s v="Thu Jul 25, 1974 12:06 UTC"/>
    <s v="1974-07-25"/>
    <s v="12:06:00"/>
    <x v="7"/>
    <x v="50"/>
    <s v="Cosmos-2 (63SM) | Cosmos 668"/>
    <x v="321"/>
    <x v="5034"/>
    <x v="1"/>
    <m/>
    <n v="0"/>
    <x v="0"/>
  </r>
  <r>
    <x v="55"/>
    <x v="22"/>
    <x v="8"/>
    <s v="Thu Jul 25, 1974 07:00 UTC"/>
    <s v="1974-07-25"/>
    <s v="07:00:00"/>
    <x v="7"/>
    <x v="50"/>
    <s v="Voskhod | Cosmos 667"/>
    <x v="324"/>
    <x v="5035"/>
    <x v="1"/>
    <m/>
    <n v="0"/>
    <x v="0"/>
  </r>
  <r>
    <x v="55"/>
    <x v="0"/>
    <x v="0"/>
    <s v="Tue Jul 23, 1974 01:23 UTC"/>
    <s v="1974-07-23"/>
    <s v="01:23:00"/>
    <x v="7"/>
    <x v="50"/>
    <s v="Molniya-M /Block L | Molniya-2 nÂ°42"/>
    <x v="336"/>
    <x v="5036"/>
    <x v="1"/>
    <m/>
    <n v="0"/>
    <x v="0"/>
  </r>
  <r>
    <x v="54"/>
    <x v="118"/>
    <x v="1"/>
    <s v="Tue Jul 16, 1974 11:51 UTC"/>
    <s v="1974-07-16"/>
    <s v="11:51:00"/>
    <x v="7"/>
    <x v="50"/>
    <s v="Scout D1 | Aeros 2"/>
    <x v="312"/>
    <x v="5037"/>
    <x v="1"/>
    <m/>
    <n v="0"/>
    <x v="0"/>
  </r>
  <r>
    <x v="52"/>
    <x v="115"/>
    <x v="1"/>
    <s v="Sun Jul 14, 1974 05:17 UTC"/>
    <s v="1974-07-14"/>
    <s v="05:17:00"/>
    <x v="7"/>
    <x v="50"/>
    <s v="Atlas-E/F PTS | P73-3"/>
    <x v="337"/>
    <x v="5038"/>
    <x v="1"/>
    <m/>
    <n v="0"/>
    <x v="0"/>
  </r>
  <r>
    <x v="2"/>
    <x v="113"/>
    <x v="3"/>
    <s v="Fri Jul 12, 1974 13:55 UTC"/>
    <s v="1974-07-12"/>
    <s v="13:55:00"/>
    <x v="7"/>
    <x v="50"/>
    <s v="Feng Bao 1 | JSSW-2"/>
    <x v="306"/>
    <x v="5039"/>
    <x v="1"/>
    <m/>
    <n v="0"/>
    <x v="2"/>
  </r>
  <r>
    <x v="55"/>
    <x v="0"/>
    <x v="0"/>
    <s v="Fri Jul 12, 1974 12:50 UTC"/>
    <s v="1974-07-12"/>
    <s v="12:50:00"/>
    <x v="7"/>
    <x v="50"/>
    <s v="Voskhod | Cosmos 666"/>
    <x v="324"/>
    <x v="5040"/>
    <x v="1"/>
    <m/>
    <n v="0"/>
    <x v="0"/>
  </r>
  <r>
    <x v="55"/>
    <x v="69"/>
    <x v="0"/>
    <s v="Thu Jul 11, 1974 10:59 UTC"/>
    <s v="1974-07-11"/>
    <s v="10:59:00"/>
    <x v="7"/>
    <x v="50"/>
    <s v="Cosmos-2 (63SM) | DS-P1-You nÂ°68"/>
    <x v="321"/>
    <x v="5041"/>
    <x v="1"/>
    <m/>
    <n v="0"/>
    <x v="2"/>
  </r>
  <r>
    <x v="55"/>
    <x v="129"/>
    <x v="0"/>
    <s v="Thu Jul 11, 1974 05:01 UTC"/>
    <s v="1974-07-11"/>
    <s v="05:01:00"/>
    <x v="7"/>
    <x v="50"/>
    <s v="K65M-RB5 | BOR-3 nÂ°302"/>
    <x v="283"/>
    <x v="5042"/>
    <x v="1"/>
    <m/>
    <n v="0"/>
    <x v="0"/>
  </r>
  <r>
    <x v="55"/>
    <x v="0"/>
    <x v="0"/>
    <s v="Tue Jul 09, 1974 14:39 UTC"/>
    <s v="1974-07-09"/>
    <s v="14:39:00"/>
    <x v="7"/>
    <x v="50"/>
    <s v="Vostok-2M | Meteor-Priroda nÂ°1"/>
    <x v="267"/>
    <x v="5043"/>
    <x v="1"/>
    <m/>
    <n v="0"/>
    <x v="0"/>
  </r>
  <r>
    <x v="55"/>
    <x v="71"/>
    <x v="8"/>
    <s v="Wed Jul 03, 1974 18:51 UTC"/>
    <s v="1974-07-03"/>
    <s v="18:51:00"/>
    <x v="7"/>
    <x v="50"/>
    <s v="Soyuz | Soyuz 14"/>
    <x v="322"/>
    <x v="5044"/>
    <x v="1"/>
    <m/>
    <n v="0"/>
    <x v="0"/>
  </r>
  <r>
    <x v="55"/>
    <x v="125"/>
    <x v="0"/>
    <s v="Sat Jun 29, 1974 15:59 UTC"/>
    <s v="1974-06-29"/>
    <s v="15:59:00"/>
    <x v="8"/>
    <x v="50"/>
    <s v="Molniya-M /Block 2BL | Cosmos 665"/>
    <x v="159"/>
    <x v="5045"/>
    <x v="1"/>
    <m/>
    <n v="0"/>
    <x v="0"/>
  </r>
  <r>
    <x v="55"/>
    <x v="0"/>
    <x v="0"/>
    <s v="Sat Jun 29, 1974 12:50 UTC"/>
    <s v="1974-06-29"/>
    <s v="12:50:00"/>
    <x v="8"/>
    <x v="50"/>
    <s v="Soyuz M | Cosmos 664"/>
    <x v="327"/>
    <x v="5046"/>
    <x v="1"/>
    <m/>
    <n v="0"/>
    <x v="0"/>
  </r>
  <r>
    <x v="55"/>
    <x v="90"/>
    <x v="0"/>
    <s v="Thu Jun 27, 1974 15:39 UTC"/>
    <s v="1974-06-27"/>
    <s v="15:39:00"/>
    <x v="8"/>
    <x v="50"/>
    <s v="Cosmos-3M | Cosmos 663"/>
    <x v="161"/>
    <x v="5047"/>
    <x v="1"/>
    <m/>
    <n v="0"/>
    <x v="0"/>
  </r>
  <r>
    <x v="55"/>
    <x v="69"/>
    <x v="0"/>
    <s v="Wed Jun 26, 1974 12:29 UTC"/>
    <s v="1974-06-26"/>
    <s v="12:29:00"/>
    <x v="8"/>
    <x v="50"/>
    <s v="Cosmos-2 (63SM) | Cosmos 662"/>
    <x v="321"/>
    <x v="5048"/>
    <x v="1"/>
    <m/>
    <n v="0"/>
    <x v="0"/>
  </r>
  <r>
    <x v="55"/>
    <x v="104"/>
    <x v="8"/>
    <s v="Mon Jun 24, 1974 22:38 UTC"/>
    <s v="1974-06-24"/>
    <s v="22:38:00"/>
    <x v="8"/>
    <x v="50"/>
    <s v="Proton-K | Salyut 3"/>
    <x v="221"/>
    <x v="5049"/>
    <x v="1"/>
    <m/>
    <n v="0"/>
    <x v="0"/>
  </r>
  <r>
    <x v="55"/>
    <x v="124"/>
    <x v="0"/>
    <s v="Fri Jun 21, 1974 09:03 UTC"/>
    <s v="1974-06-21"/>
    <s v="09:03:00"/>
    <x v="8"/>
    <x v="50"/>
    <s v="Cosmos-3M | Cosmos 661"/>
    <x v="161"/>
    <x v="5050"/>
    <x v="1"/>
    <m/>
    <n v="0"/>
    <x v="0"/>
  </r>
  <r>
    <x v="55"/>
    <x v="124"/>
    <x v="0"/>
    <s v="Tue Jun 18, 1974 13:00 UTC"/>
    <s v="1974-06-18"/>
    <s v="13:00:00"/>
    <x v="8"/>
    <x v="50"/>
    <s v="Cosmos-3M | Cosmos 660"/>
    <x v="161"/>
    <x v="5051"/>
    <x v="1"/>
    <m/>
    <n v="0"/>
    <x v="0"/>
  </r>
  <r>
    <x v="55"/>
    <x v="0"/>
    <x v="0"/>
    <s v="Thu Jun 13, 1974 12:29 UTC"/>
    <s v="1974-06-13"/>
    <s v="12:29:00"/>
    <x v="8"/>
    <x v="50"/>
    <s v="Voskhod | Cosmos 659"/>
    <x v="324"/>
    <x v="5052"/>
    <x v="1"/>
    <m/>
    <n v="0"/>
    <x v="0"/>
  </r>
  <r>
    <x v="54"/>
    <x v="105"/>
    <x v="1"/>
    <s v="Thu Jun 06, 1974 16:30 UTC"/>
    <s v="1974-06-06"/>
    <s v="16:30:00"/>
    <x v="8"/>
    <x v="50"/>
    <s v="Titan III(24)B | OPS 1776"/>
    <x v="297"/>
    <x v="5053"/>
    <x v="1"/>
    <m/>
    <n v="0"/>
    <x v="0"/>
  </r>
  <r>
    <x v="55"/>
    <x v="22"/>
    <x v="8"/>
    <s v="Thu Jun 06, 1974 06:20 UTC"/>
    <s v="1974-06-06"/>
    <s v="06:20:00"/>
    <x v="8"/>
    <x v="50"/>
    <s v="Voskhod | Cosmos 658"/>
    <x v="324"/>
    <x v="5054"/>
    <x v="1"/>
    <m/>
    <n v="0"/>
    <x v="0"/>
  </r>
  <r>
    <x v="54"/>
    <x v="118"/>
    <x v="1"/>
    <s v="Mon Jun 03, 1974 23:09 UTC"/>
    <s v="1974-06-03"/>
    <s v="23:09:00"/>
    <x v="8"/>
    <x v="50"/>
    <s v="Scout E1 | Explorer 52 (Hawkeye 1)"/>
    <x v="338"/>
    <x v="5055"/>
    <x v="1"/>
    <m/>
    <n v="0"/>
    <x v="0"/>
  </r>
  <r>
    <x v="53"/>
    <x v="1"/>
    <x v="1"/>
    <s v="Thu May 30, 1974 13:00 UTC"/>
    <s v="1974-05-30"/>
    <s v="13:00:00"/>
    <x v="9"/>
    <x v="50"/>
    <s v="Titan III(23)C | ATS-6"/>
    <x v="303"/>
    <x v="5056"/>
    <x v="1"/>
    <m/>
    <n v="0"/>
    <x v="0"/>
  </r>
  <r>
    <x v="55"/>
    <x v="0"/>
    <x v="0"/>
    <s v="Thu May 30, 1974 12:44 UTC"/>
    <s v="1974-05-30"/>
    <s v="12:44:00"/>
    <x v="9"/>
    <x v="50"/>
    <s v="Voskhod | Cosmos 657"/>
    <x v="324"/>
    <x v="5057"/>
    <x v="1"/>
    <m/>
    <n v="0"/>
    <x v="0"/>
  </r>
  <r>
    <x v="55"/>
    <x v="47"/>
    <x v="8"/>
    <s v="Wed May 29, 1974 08:56 UTC"/>
    <s v="1974-05-29"/>
    <s v="08:56:00"/>
    <x v="9"/>
    <x v="50"/>
    <s v="Proton-K/Block D | Luna 22"/>
    <x v="323"/>
    <x v="5058"/>
    <x v="1"/>
    <m/>
    <n v="0"/>
    <x v="0"/>
  </r>
  <r>
    <x v="55"/>
    <x v="71"/>
    <x v="8"/>
    <s v="Mon May 27, 1974 07:25 UTC"/>
    <s v="1974-05-27"/>
    <s v="07:25:00"/>
    <x v="9"/>
    <x v="50"/>
    <s v="Soyuz | Cosmos 656"/>
    <x v="322"/>
    <x v="5059"/>
    <x v="1"/>
    <m/>
    <n v="0"/>
    <x v="0"/>
  </r>
  <r>
    <x v="55"/>
    <x v="30"/>
    <x v="0"/>
    <s v="Thu May 23, 1974 12:16 UTC"/>
    <s v="1974-05-23"/>
    <s v="12:16:00"/>
    <x v="9"/>
    <x v="50"/>
    <s v="Soyuz U | Yantar-2K nÂ°01"/>
    <x v="122"/>
    <x v="5060"/>
    <x v="1"/>
    <n v="20"/>
    <n v="1660"/>
    <x v="2"/>
  </r>
  <r>
    <x v="55"/>
    <x v="124"/>
    <x v="0"/>
    <s v="Tue May 21, 1974 06:15 UTC"/>
    <s v="1974-05-21"/>
    <s v="06:15:00"/>
    <x v="9"/>
    <x v="50"/>
    <s v="Cosmos-3M | Cosmos 655"/>
    <x v="161"/>
    <x v="5061"/>
    <x v="1"/>
    <m/>
    <n v="0"/>
    <x v="0"/>
  </r>
  <r>
    <x v="55"/>
    <x v="90"/>
    <x v="0"/>
    <s v="Fri May 17, 1974 11:00 UTC"/>
    <s v="1974-05-17"/>
    <s v="11:00:00"/>
    <x v="9"/>
    <x v="50"/>
    <s v="Cosmos-3M | Intercosmos 11"/>
    <x v="161"/>
    <x v="5062"/>
    <x v="1"/>
    <m/>
    <n v="0"/>
    <x v="0"/>
  </r>
  <r>
    <x v="54"/>
    <x v="87"/>
    <x v="1"/>
    <s v="Fri May 17, 1974 09:31 UTC"/>
    <s v="1974-05-17"/>
    <s v="09:31:00"/>
    <x v="9"/>
    <x v="50"/>
    <s v="Delta 2914 | SMS-1"/>
    <x v="311"/>
    <x v="5063"/>
    <x v="1"/>
    <m/>
    <n v="0"/>
    <x v="0"/>
  </r>
  <r>
    <x v="55"/>
    <x v="127"/>
    <x v="8"/>
    <s v="Fri May 17, 1974 06:53 UTC"/>
    <s v="1974-05-17"/>
    <s v="06:53:00"/>
    <x v="9"/>
    <x v="50"/>
    <s v="Tsyklon-2 | Cosmos 654"/>
    <x v="179"/>
    <x v="5064"/>
    <x v="1"/>
    <m/>
    <n v="0"/>
    <x v="0"/>
  </r>
  <r>
    <x v="55"/>
    <x v="0"/>
    <x v="0"/>
    <s v="Wed May 15, 1974 12:30 UTC"/>
    <s v="1974-05-15"/>
    <s v="12:30:00"/>
    <x v="9"/>
    <x v="50"/>
    <s v="Voskhod | Cosmos 653"/>
    <x v="324"/>
    <x v="5065"/>
    <x v="1"/>
    <m/>
    <n v="0"/>
    <x v="0"/>
  </r>
  <r>
    <x v="55"/>
    <x v="22"/>
    <x v="8"/>
    <s v="Wed May 15, 1974 08:30 UTC"/>
    <s v="1974-05-15"/>
    <s v="08:30:00"/>
    <x v="9"/>
    <x v="50"/>
    <s v="Soyuz U | Cosmos 652"/>
    <x v="122"/>
    <x v="5066"/>
    <x v="1"/>
    <n v="20"/>
    <n v="1660"/>
    <x v="0"/>
  </r>
  <r>
    <x v="55"/>
    <x v="127"/>
    <x v="8"/>
    <s v="Wed May 15, 1974 07:30 UTC"/>
    <s v="1974-05-15"/>
    <s v="07:30:00"/>
    <x v="9"/>
    <x v="50"/>
    <s v="Tsyklon-2 | Cosmos 651"/>
    <x v="179"/>
    <x v="5067"/>
    <x v="1"/>
    <m/>
    <n v="0"/>
    <x v="0"/>
  </r>
  <r>
    <x v="55"/>
    <x v="124"/>
    <x v="0"/>
    <s v="Mon Apr 29, 1974 17:10 UTC"/>
    <s v="1974-04-29"/>
    <s v="17:10:00"/>
    <x v="10"/>
    <x v="50"/>
    <s v="Cosmos-3M | Cosmos 650"/>
    <x v="161"/>
    <x v="5068"/>
    <x v="1"/>
    <m/>
    <n v="0"/>
    <x v="0"/>
  </r>
  <r>
    <x v="55"/>
    <x v="0"/>
    <x v="0"/>
    <s v="Mon Apr 29, 1974 13:29 UTC"/>
    <s v="1974-04-29"/>
    <s v="13:29:00"/>
    <x v="10"/>
    <x v="50"/>
    <s v="Voskhod | Cosmos 649"/>
    <x v="324"/>
    <x v="5069"/>
    <x v="1"/>
    <m/>
    <n v="0"/>
    <x v="0"/>
  </r>
  <r>
    <x v="55"/>
    <x v="125"/>
    <x v="0"/>
    <s v="Fri Apr 26, 1974 14:22 UTC"/>
    <s v="1974-04-26"/>
    <s v="14:22:00"/>
    <x v="10"/>
    <x v="50"/>
    <s v="Molniya-M /Block L | Molniya-2 nÂ°41"/>
    <x v="336"/>
    <x v="5070"/>
    <x v="1"/>
    <m/>
    <n v="0"/>
    <x v="0"/>
  </r>
  <r>
    <x v="55"/>
    <x v="0"/>
    <x v="0"/>
    <s v="Wed Apr 24, 1974 11:50 UTC"/>
    <s v="1974-04-24"/>
    <s v="11:50:00"/>
    <x v="10"/>
    <x v="50"/>
    <s v="Vostok-2M | Meteor nÂ°28"/>
    <x v="267"/>
    <x v="5071"/>
    <x v="1"/>
    <m/>
    <n v="0"/>
    <x v="0"/>
  </r>
  <r>
    <x v="55"/>
    <x v="124"/>
    <x v="0"/>
    <s v="Tue Apr 23, 1974 14:14 UTC"/>
    <s v="1974-04-23"/>
    <s v="14:14:00"/>
    <x v="10"/>
    <x v="50"/>
    <s v="Cosmos-3M | Cosmos 641 to 648"/>
    <x v="161"/>
    <x v="5072"/>
    <x v="1"/>
    <m/>
    <n v="0"/>
    <x v="0"/>
  </r>
  <r>
    <x v="55"/>
    <x v="0"/>
    <x v="0"/>
    <s v="Sat Apr 20, 1974 20:53 UTC"/>
    <s v="1974-04-20"/>
    <s v="20:53:00"/>
    <x v="10"/>
    <x v="50"/>
    <s v="Molniya-M /Block ML | Molniya-1 nÂ°40"/>
    <x v="184"/>
    <x v="5073"/>
    <x v="1"/>
    <m/>
    <n v="0"/>
    <x v="0"/>
  </r>
  <r>
    <x v="54"/>
    <x v="87"/>
    <x v="1"/>
    <s v="Sat Apr 13, 1974 23:33 UTC"/>
    <s v="1974-04-13"/>
    <s v="23:33:00"/>
    <x v="10"/>
    <x v="50"/>
    <s v="Delta 2914 | Westar-1"/>
    <x v="311"/>
    <x v="5074"/>
    <x v="1"/>
    <m/>
    <n v="0"/>
    <x v="0"/>
  </r>
  <r>
    <x v="55"/>
    <x v="22"/>
    <x v="8"/>
    <s v="Fri Apr 12, 1974 08:00 UTC"/>
    <s v="1974-04-12"/>
    <s v="08:00:00"/>
    <x v="10"/>
    <x v="50"/>
    <s v="Voskhod | Zenit-4MK nÂ°23"/>
    <x v="324"/>
    <x v="5075"/>
    <x v="1"/>
    <m/>
    <n v="0"/>
    <x v="2"/>
  </r>
  <r>
    <x v="55"/>
    <x v="0"/>
    <x v="0"/>
    <s v="Thu Apr 11, 1974 12:22 UTC"/>
    <s v="1974-04-11"/>
    <s v="12:22:00"/>
    <x v="10"/>
    <x v="50"/>
    <s v="Voskhod | Cosmos 640"/>
    <x v="324"/>
    <x v="5076"/>
    <x v="1"/>
    <m/>
    <n v="0"/>
    <x v="0"/>
  </r>
  <r>
    <x v="53"/>
    <x v="5"/>
    <x v="1"/>
    <s v="Wed Apr 10, 1974 20:20 UTC"/>
    <s v="1974-04-10"/>
    <s v="20:20:00"/>
    <x v="10"/>
    <x v="50"/>
    <s v="Titan IIID | KH9-8, SSF-B-25, IRCB"/>
    <x v="301"/>
    <x v="5077"/>
    <x v="1"/>
    <m/>
    <n v="0"/>
    <x v="0"/>
  </r>
  <r>
    <x v="55"/>
    <x v="125"/>
    <x v="0"/>
    <s v="Thu Apr 04, 1974 08:30 UTC"/>
    <s v="1974-04-04"/>
    <s v="08:30:00"/>
    <x v="10"/>
    <x v="50"/>
    <s v="Voskhod | Cosmos 639"/>
    <x v="324"/>
    <x v="5078"/>
    <x v="1"/>
    <m/>
    <n v="0"/>
    <x v="0"/>
  </r>
  <r>
    <x v="55"/>
    <x v="22"/>
    <x v="8"/>
    <s v="Wed Apr 03, 1974 07:30 UTC"/>
    <s v="1974-04-03"/>
    <s v="07:30:00"/>
    <x v="10"/>
    <x v="50"/>
    <s v="Soyuz U | Cosmos 638"/>
    <x v="122"/>
    <x v="5079"/>
    <x v="1"/>
    <n v="20"/>
    <n v="1660"/>
    <x v="0"/>
  </r>
  <r>
    <x v="55"/>
    <x v="104"/>
    <x v="8"/>
    <s v="Tue Mar 26, 1974 13:35 UTC"/>
    <s v="1974-03-26"/>
    <s v="13:35:00"/>
    <x v="11"/>
    <x v="50"/>
    <s v="Proton-K/Block-DM | Cosmos 637"/>
    <x v="243"/>
    <x v="5080"/>
    <x v="1"/>
    <m/>
    <n v="0"/>
    <x v="0"/>
  </r>
  <r>
    <x v="55"/>
    <x v="22"/>
    <x v="8"/>
    <s v="Wed Mar 20, 1974 08:30 UTC"/>
    <s v="1974-03-20"/>
    <s v="08:30:00"/>
    <x v="11"/>
    <x v="50"/>
    <s v="Soyuz U | Cosmos 636"/>
    <x v="122"/>
    <x v="5081"/>
    <x v="1"/>
    <n v="20"/>
    <n v="1660"/>
    <x v="0"/>
  </r>
  <r>
    <x v="54"/>
    <x v="132"/>
    <x v="1"/>
    <s v="Sat Mar 16, 1974 08:00 UTC"/>
    <s v="1974-03-16"/>
    <s v="08:00:00"/>
    <x v="11"/>
    <x v="50"/>
    <s v="Thor-LV2D Burner-2 | DMSP-5B-F5"/>
    <x v="328"/>
    <x v="5082"/>
    <x v="1"/>
    <m/>
    <n v="0"/>
    <x v="0"/>
  </r>
  <r>
    <x v="55"/>
    <x v="0"/>
    <x v="0"/>
    <s v="Thu Mar 14, 1974 10:29 UTC"/>
    <s v="1974-03-14"/>
    <s v="10:29:00"/>
    <x v="11"/>
    <x v="50"/>
    <s v="Voskhod | Cosmos 635"/>
    <x v="324"/>
    <x v="5083"/>
    <x v="1"/>
    <m/>
    <n v="0"/>
    <x v="0"/>
  </r>
  <r>
    <x v="54"/>
    <x v="118"/>
    <x v="1"/>
    <s v="Sat Mar 09, 1974 02:22 UTC"/>
    <s v="1974-03-09"/>
    <s v="02:22:00"/>
    <x v="11"/>
    <x v="50"/>
    <s v="Scout D1 | Miranda"/>
    <x v="312"/>
    <x v="5084"/>
    <x v="1"/>
    <m/>
    <n v="0"/>
    <x v="0"/>
  </r>
  <r>
    <x v="55"/>
    <x v="69"/>
    <x v="0"/>
    <s v="Tue Mar 05, 1974 16:04 UTC"/>
    <s v="1974-03-05"/>
    <s v="16:04:00"/>
    <x v="11"/>
    <x v="50"/>
    <s v="Cosmos-2 (63SM) | Cosmos 634"/>
    <x v="321"/>
    <x v="5085"/>
    <x v="1"/>
    <m/>
    <n v="0"/>
    <x v="0"/>
  </r>
  <r>
    <x v="55"/>
    <x v="0"/>
    <x v="0"/>
    <s v="Tue Mar 05, 1974 11:38 UTC"/>
    <s v="1974-03-05"/>
    <s v="11:38:00"/>
    <x v="11"/>
    <x v="50"/>
    <s v="Vostok-2M | Meteor nÂ°27"/>
    <x v="267"/>
    <x v="5086"/>
    <x v="1"/>
    <m/>
    <n v="0"/>
    <x v="0"/>
  </r>
  <r>
    <x v="55"/>
    <x v="69"/>
    <x v="0"/>
    <s v="Wed Feb 27, 1974 11:04 UTC"/>
    <s v="1974-02-27"/>
    <s v="11:04:00"/>
    <x v="0"/>
    <x v="50"/>
    <s v="Cosmos-2 (63SM) | Cosmos 633"/>
    <x v="321"/>
    <x v="5087"/>
    <x v="1"/>
    <m/>
    <n v="0"/>
    <x v="0"/>
  </r>
  <r>
    <x v="57"/>
    <x v="130"/>
    <x v="20"/>
    <s v="Mon Feb 18, 1974 10:05 UTC"/>
    <s v="1974-02-18"/>
    <s v="10:05:00"/>
    <x v="0"/>
    <x v="50"/>
    <s v="Scout D1 | San Marco 4"/>
    <x v="312"/>
    <x v="5088"/>
    <x v="1"/>
    <m/>
    <n v="0"/>
    <x v="0"/>
  </r>
  <r>
    <x v="45"/>
    <x v="54"/>
    <x v="6"/>
    <s v="Sat Feb 16, 1974 05:00 UTC"/>
    <s v="1974-02-16"/>
    <s v="05:00:00"/>
    <x v="0"/>
    <x v="50"/>
    <s v="Mu-III C | Tansei 2"/>
    <x v="313"/>
    <x v="5089"/>
    <x v="1"/>
    <m/>
    <n v="0"/>
    <x v="0"/>
  </r>
  <r>
    <x v="54"/>
    <x v="105"/>
    <x v="1"/>
    <s v="Wed Feb 13, 1974 18:00 UTC"/>
    <s v="1974-02-13"/>
    <s v="18:00:00"/>
    <x v="0"/>
    <x v="50"/>
    <s v="Titan III(24)B | OPS 6889"/>
    <x v="297"/>
    <x v="5090"/>
    <x v="1"/>
    <m/>
    <n v="0"/>
    <x v="0"/>
  </r>
  <r>
    <x v="55"/>
    <x v="22"/>
    <x v="8"/>
    <s v="Tue Feb 12, 1974 08:56 UTC"/>
    <s v="1974-02-12"/>
    <s v="08:56:00"/>
    <x v="0"/>
    <x v="50"/>
    <s v="Voskhod | Cosmos 632"/>
    <x v="324"/>
    <x v="5091"/>
    <x v="1"/>
    <m/>
    <n v="0"/>
    <x v="0"/>
  </r>
  <r>
    <x v="53"/>
    <x v="15"/>
    <x v="1"/>
    <s v="Mon Feb 11, 1974 13:48 UTC"/>
    <s v="1974-02-11"/>
    <s v="13:48:00"/>
    <x v="0"/>
    <x v="50"/>
    <s v="Titan IIIE | Sphinx &amp; Viking-DS"/>
    <x v="319"/>
    <x v="5092"/>
    <x v="1"/>
    <m/>
    <n v="0"/>
    <x v="2"/>
  </r>
  <r>
    <x v="55"/>
    <x v="124"/>
    <x v="0"/>
    <s v="Wed Feb 06, 1974 00:33 UTC"/>
    <s v="1974-02-06"/>
    <s v="00:33:00"/>
    <x v="0"/>
    <x v="50"/>
    <s v="Cosmos-3M | Cosmos 631"/>
    <x v="161"/>
    <x v="5093"/>
    <x v="1"/>
    <m/>
    <n v="0"/>
    <x v="0"/>
  </r>
  <r>
    <x v="55"/>
    <x v="0"/>
    <x v="0"/>
    <s v="Wed Jan 30, 1974 11:00 UTC"/>
    <s v="1974-01-30"/>
    <s v="11:00:00"/>
    <x v="1"/>
    <x v="50"/>
    <s v="Voskhod | Cosmos 630"/>
    <x v="324"/>
    <x v="5094"/>
    <x v="1"/>
    <m/>
    <n v="0"/>
    <x v="0"/>
  </r>
  <r>
    <x v="55"/>
    <x v="0"/>
    <x v="0"/>
    <s v="Thu Jan 24, 1974 15:00 UTC"/>
    <s v="1974-01-24"/>
    <s v="15:00:00"/>
    <x v="1"/>
    <x v="50"/>
    <s v="Voskhod | Cosmos 629"/>
    <x v="324"/>
    <x v="5095"/>
    <x v="1"/>
    <m/>
    <n v="0"/>
    <x v="0"/>
  </r>
  <r>
    <x v="54"/>
    <x v="87"/>
    <x v="1"/>
    <s v="Sat Jan 19, 1974 01:38 UTC"/>
    <s v="1974-01-19"/>
    <s v="01:38:00"/>
    <x v="1"/>
    <x v="50"/>
    <s v="Delta 2313 | Skynet-2A"/>
    <x v="320"/>
    <x v="5096"/>
    <x v="1"/>
    <m/>
    <n v="0"/>
    <x v="2"/>
  </r>
  <r>
    <x v="55"/>
    <x v="124"/>
    <x v="0"/>
    <s v="Thu Jan 17, 1974 10:07 UTC"/>
    <s v="1974-01-17"/>
    <s v="10:07:00"/>
    <x v="1"/>
    <x v="50"/>
    <s v="Cosmos-3M | Cosmos 628"/>
    <x v="161"/>
    <x v="5097"/>
    <x v="1"/>
    <m/>
    <n v="0"/>
    <x v="0"/>
  </r>
  <r>
    <x v="55"/>
    <x v="124"/>
    <x v="0"/>
    <s v="Sat Dec 29, 1973 04:12 UTC"/>
    <s v="1973-12-29"/>
    <s v="04:12:00"/>
    <x v="2"/>
    <x v="51"/>
    <s v="Cosmos-3M | Cosmos 627"/>
    <x v="161"/>
    <x v="5098"/>
    <x v="1"/>
    <m/>
    <n v="0"/>
    <x v="0"/>
  </r>
  <r>
    <x v="55"/>
    <x v="127"/>
    <x v="8"/>
    <s v="Thu Dec 27, 1973 20:19 UTC"/>
    <s v="1973-12-27"/>
    <s v="20:19:00"/>
    <x v="2"/>
    <x v="51"/>
    <s v="Tsyklon-2 | Cosmos 626"/>
    <x v="179"/>
    <x v="5099"/>
    <x v="1"/>
    <m/>
    <n v="0"/>
    <x v="0"/>
  </r>
  <r>
    <x v="55"/>
    <x v="90"/>
    <x v="0"/>
    <s v="Wed Dec 26, 1973 16:30 UTC"/>
    <s v="1973-12-26"/>
    <s v="16:30:00"/>
    <x v="2"/>
    <x v="51"/>
    <s v="Cosmos-3M | AurÃ©ole 2"/>
    <x v="161"/>
    <x v="5100"/>
    <x v="1"/>
    <m/>
    <n v="0"/>
    <x v="0"/>
  </r>
  <r>
    <x v="55"/>
    <x v="125"/>
    <x v="0"/>
    <s v="Tue Dec 25, 1973 11:17 UTC"/>
    <s v="1973-12-25"/>
    <s v="11:17:00"/>
    <x v="2"/>
    <x v="51"/>
    <s v="Molniya-M /Block L | Molniya-2 nÂ°39"/>
    <x v="336"/>
    <x v="5101"/>
    <x v="1"/>
    <m/>
    <n v="0"/>
    <x v="0"/>
  </r>
  <r>
    <x v="55"/>
    <x v="0"/>
    <x v="0"/>
    <s v="Fri Dec 21, 1973 12:30 UTC"/>
    <s v="1973-12-21"/>
    <s v="12:30:00"/>
    <x v="2"/>
    <x v="51"/>
    <s v="Voskhod | Cosmos 625"/>
    <x v="324"/>
    <x v="5102"/>
    <x v="1"/>
    <m/>
    <n v="0"/>
    <x v="0"/>
  </r>
  <r>
    <x v="55"/>
    <x v="124"/>
    <x v="0"/>
    <s v="Wed Dec 19, 1973 09:43 UTC"/>
    <s v="1973-12-19"/>
    <s v="09:43:00"/>
    <x v="2"/>
    <x v="51"/>
    <s v="Cosmos-3M | Cosmos 617 to 624"/>
    <x v="161"/>
    <x v="5103"/>
    <x v="1"/>
    <m/>
    <n v="0"/>
    <x v="0"/>
  </r>
  <r>
    <x v="55"/>
    <x v="71"/>
    <x v="8"/>
    <s v="Tue Dec 18, 1973 11:55 UTC"/>
    <s v="1973-12-18"/>
    <s v="11:55:00"/>
    <x v="2"/>
    <x v="51"/>
    <s v="Soyuz | Soyuz 13"/>
    <x v="322"/>
    <x v="5104"/>
    <x v="1"/>
    <m/>
    <n v="0"/>
    <x v="0"/>
  </r>
  <r>
    <x v="55"/>
    <x v="125"/>
    <x v="0"/>
    <s v="Mon Dec 17, 1973 12:00 UTC"/>
    <s v="1973-12-17"/>
    <s v="12:00:00"/>
    <x v="2"/>
    <x v="51"/>
    <s v="Soyuz M | Cosmos 616"/>
    <x v="327"/>
    <x v="5105"/>
    <x v="1"/>
    <m/>
    <n v="0"/>
    <x v="0"/>
  </r>
  <r>
    <x v="54"/>
    <x v="20"/>
    <x v="1"/>
    <s v="Sun Dec 16, 1973 06:18 UTC"/>
    <s v="1973-12-16"/>
    <s v="06:18:00"/>
    <x v="2"/>
    <x v="51"/>
    <s v="Delta 1900 | Explorer 51 (AE-C)"/>
    <x v="339"/>
    <x v="5106"/>
    <x v="1"/>
    <m/>
    <n v="0"/>
    <x v="0"/>
  </r>
  <r>
    <x v="53"/>
    <x v="1"/>
    <x v="1"/>
    <s v="Thu Dec 13, 1973 23:57 UTC"/>
    <s v="1973-12-13"/>
    <s v="23:57:00"/>
    <x v="2"/>
    <x v="51"/>
    <s v="Titan III(23)C | DSCS-II 3&amp;4"/>
    <x v="303"/>
    <x v="5107"/>
    <x v="1"/>
    <m/>
    <n v="0"/>
    <x v="0"/>
  </r>
  <r>
    <x v="55"/>
    <x v="69"/>
    <x v="0"/>
    <s v="Thu Dec 13, 1973 11:10 UTC"/>
    <s v="1973-12-13"/>
    <s v="11:10:00"/>
    <x v="2"/>
    <x v="51"/>
    <s v="Cosmos-2 (63SM) | Cosmos 615"/>
    <x v="321"/>
    <x v="5108"/>
    <x v="1"/>
    <m/>
    <n v="0"/>
    <x v="0"/>
  </r>
  <r>
    <x v="55"/>
    <x v="124"/>
    <x v="0"/>
    <s v="Tue Dec 04, 1973 15:00 UTC"/>
    <s v="1973-12-04"/>
    <s v="15:00:00"/>
    <x v="2"/>
    <x v="51"/>
    <s v="Cosmos-3M | Cosmos 614"/>
    <x v="161"/>
    <x v="5109"/>
    <x v="1"/>
    <m/>
    <n v="0"/>
    <x v="0"/>
  </r>
  <r>
    <x v="55"/>
    <x v="125"/>
    <x v="0"/>
    <s v="Fri Nov 30, 1973 13:08 UTC"/>
    <s v="1973-11-30"/>
    <s v="13:08:00"/>
    <x v="3"/>
    <x v="51"/>
    <s v="Molniya-M /Block L | Molniya-1 nÂ°38"/>
    <x v="336"/>
    <x v="5110"/>
    <x v="1"/>
    <m/>
    <n v="0"/>
    <x v="0"/>
  </r>
  <r>
    <x v="55"/>
    <x v="71"/>
    <x v="8"/>
    <s v="Fri Nov 30, 1973 05:20 UTC"/>
    <s v="1973-11-30"/>
    <s v="05:20:00"/>
    <x v="3"/>
    <x v="51"/>
    <s v="Soyuz | Cosmos 613"/>
    <x v="322"/>
    <x v="5111"/>
    <x v="1"/>
    <m/>
    <n v="0"/>
    <x v="0"/>
  </r>
  <r>
    <x v="55"/>
    <x v="0"/>
    <x v="0"/>
    <s v="Wed Nov 28, 1973 11:43 UTC"/>
    <s v="1973-11-28"/>
    <s v="11:43:00"/>
    <x v="3"/>
    <x v="51"/>
    <s v="Voskhod | Cosmos 612"/>
    <x v="324"/>
    <x v="5112"/>
    <x v="1"/>
    <m/>
    <n v="0"/>
    <x v="0"/>
  </r>
  <r>
    <x v="55"/>
    <x v="69"/>
    <x v="0"/>
    <s v="Wed Nov 28, 1973 09:29 UTC"/>
    <s v="1973-11-28"/>
    <s v="09:29:00"/>
    <x v="3"/>
    <x v="51"/>
    <s v="Cosmos-2 (63SM) | Cosmos 611"/>
    <x v="321"/>
    <x v="5113"/>
    <x v="1"/>
    <m/>
    <n v="0"/>
    <x v="0"/>
  </r>
  <r>
    <x v="55"/>
    <x v="124"/>
    <x v="0"/>
    <s v="Tue Nov 27, 1973 00:08 UTC"/>
    <s v="1973-11-27"/>
    <s v="00:08:00"/>
    <x v="3"/>
    <x v="51"/>
    <s v="Cosmos-3M | Cosmos 610"/>
    <x v="161"/>
    <x v="5114"/>
    <x v="1"/>
    <m/>
    <n v="0"/>
    <x v="0"/>
  </r>
  <r>
    <x v="55"/>
    <x v="71"/>
    <x v="8"/>
    <s v="Wed Nov 21, 1973 10:00 UTC"/>
    <s v="1973-11-21"/>
    <s v="10:00:00"/>
    <x v="3"/>
    <x v="51"/>
    <s v="Voskhod | Cosmos 609"/>
    <x v="324"/>
    <x v="5115"/>
    <x v="1"/>
    <m/>
    <n v="0"/>
    <x v="0"/>
  </r>
  <r>
    <x v="55"/>
    <x v="69"/>
    <x v="0"/>
    <s v="Tue Nov 20, 1973 12:29 UTC"/>
    <s v="1973-11-20"/>
    <s v="12:29:00"/>
    <x v="3"/>
    <x v="51"/>
    <s v="Cosmos-2 (63SM) | Cosmos 608"/>
    <x v="321"/>
    <x v="5116"/>
    <x v="1"/>
    <m/>
    <n v="0"/>
    <x v="0"/>
  </r>
  <r>
    <x v="29"/>
    <x v="51"/>
    <x v="1"/>
    <s v="Fri Nov 16, 1973 14:01 UTC"/>
    <s v="1973-11-16"/>
    <s v="14:01:00"/>
    <x v="3"/>
    <x v="51"/>
    <s v="Saturn IB | Skylab 4"/>
    <x v="331"/>
    <x v="5117"/>
    <x v="1"/>
    <m/>
    <n v="0"/>
    <x v="0"/>
  </r>
  <r>
    <x v="55"/>
    <x v="71"/>
    <x v="8"/>
    <s v="Wed Nov 14, 1973 20:40 UTC"/>
    <s v="1973-11-14"/>
    <s v="20:40:00"/>
    <x v="3"/>
    <x v="51"/>
    <s v="Molniya-M /Block L | Molniya-1 nÂ°37"/>
    <x v="336"/>
    <x v="5118"/>
    <x v="1"/>
    <m/>
    <n v="0"/>
    <x v="0"/>
  </r>
  <r>
    <x v="53"/>
    <x v="5"/>
    <x v="1"/>
    <s v="Sat Nov 10, 1973 20:09 UTC"/>
    <s v="1973-11-10"/>
    <s v="20:09:00"/>
    <x v="3"/>
    <x v="51"/>
    <s v="Titan IIID | KH9-7, SSF-B-24 &amp; SSF-C-4"/>
    <x v="301"/>
    <x v="5119"/>
    <x v="1"/>
    <m/>
    <n v="0"/>
    <x v="0"/>
  </r>
  <r>
    <x v="55"/>
    <x v="0"/>
    <x v="0"/>
    <s v="Sat Nov 10, 1973 12:38 UTC"/>
    <s v="1973-11-10"/>
    <s v="12:38:00"/>
    <x v="3"/>
    <x v="51"/>
    <s v="Voskhod | Cosmos 607"/>
    <x v="324"/>
    <x v="5120"/>
    <x v="1"/>
    <m/>
    <n v="0"/>
    <x v="0"/>
  </r>
  <r>
    <x v="54"/>
    <x v="20"/>
    <x v="1"/>
    <s v="Tue Nov 06, 1973 17:02 UTC"/>
    <s v="1973-11-06"/>
    <s v="17:02:00"/>
    <x v="3"/>
    <x v="51"/>
    <s v="Delta 300 | NOAA-3"/>
    <x v="340"/>
    <x v="5121"/>
    <x v="1"/>
    <m/>
    <n v="0"/>
    <x v="0"/>
  </r>
  <r>
    <x v="52"/>
    <x v="101"/>
    <x v="1"/>
    <s v="Sat Nov 03, 1973 05:45 UTC"/>
    <s v="1973-11-03"/>
    <s v="05:45:00"/>
    <x v="3"/>
    <x v="51"/>
    <s v="Atlas-SLV3D Centaur-D1A | Mariner 10"/>
    <x v="333"/>
    <x v="5122"/>
    <x v="1"/>
    <m/>
    <n v="0"/>
    <x v="0"/>
  </r>
  <r>
    <x v="55"/>
    <x v="125"/>
    <x v="0"/>
    <s v="Fri Nov 02, 1973 13:01 UTC"/>
    <s v="1973-11-02"/>
    <s v="13:01:00"/>
    <x v="3"/>
    <x v="51"/>
    <s v="Molniya-M /Block 2BL | Cosmos 606"/>
    <x v="159"/>
    <x v="5123"/>
    <x v="1"/>
    <m/>
    <n v="0"/>
    <x v="0"/>
  </r>
  <r>
    <x v="55"/>
    <x v="30"/>
    <x v="0"/>
    <s v="Wed Oct 31, 1973 18:24 UTC"/>
    <s v="1973-10-31"/>
    <s v="18:24:00"/>
    <x v="4"/>
    <x v="51"/>
    <s v="Soyuz U | Cosmos 605"/>
    <x v="122"/>
    <x v="5124"/>
    <x v="1"/>
    <n v="20"/>
    <n v="1660"/>
    <x v="0"/>
  </r>
  <r>
    <x v="55"/>
    <x v="124"/>
    <x v="0"/>
    <s v="Tue Oct 30, 1973 19:00 UTC"/>
    <s v="1973-10-30"/>
    <s v="19:00:00"/>
    <x v="4"/>
    <x v="51"/>
    <s v="Cosmos-3M | Intercosmos 10"/>
    <x v="161"/>
    <x v="5125"/>
    <x v="1"/>
    <m/>
    <n v="0"/>
    <x v="0"/>
  </r>
  <r>
    <x v="54"/>
    <x v="118"/>
    <x v="1"/>
    <s v="Tue Oct 30, 1973 00:37 UTC"/>
    <s v="1973-10-30"/>
    <s v="00:37:00"/>
    <x v="4"/>
    <x v="51"/>
    <s v="Scout A1 | Transit-O 20"/>
    <x v="341"/>
    <x v="5126"/>
    <x v="1"/>
    <m/>
    <n v="0"/>
    <x v="0"/>
  </r>
  <r>
    <x v="55"/>
    <x v="0"/>
    <x v="0"/>
    <s v="Mon Oct 29, 1973 14:00 UTC"/>
    <s v="1973-10-29"/>
    <s v="14:00:00"/>
    <x v="4"/>
    <x v="51"/>
    <s v="Vostok-2M | Cosmos 604"/>
    <x v="267"/>
    <x v="5127"/>
    <x v="1"/>
    <m/>
    <n v="0"/>
    <x v="0"/>
  </r>
  <r>
    <x v="55"/>
    <x v="125"/>
    <x v="0"/>
    <s v="Sat Oct 27, 1973 11:09 UTC"/>
    <s v="1973-10-27"/>
    <s v="11:09:00"/>
    <x v="4"/>
    <x v="51"/>
    <s v="Voskhod | Cosmos 603"/>
    <x v="324"/>
    <x v="5128"/>
    <x v="1"/>
    <m/>
    <n v="0"/>
    <x v="0"/>
  </r>
  <r>
    <x v="54"/>
    <x v="87"/>
    <x v="1"/>
    <s v="Fri Oct 26, 1973 02:26 UTC"/>
    <s v="1973-10-26"/>
    <s v="02:26:00"/>
    <x v="4"/>
    <x v="51"/>
    <s v="Delta 1604 | Explorer 50 (IMP-J)"/>
    <x v="342"/>
    <x v="5129"/>
    <x v="1"/>
    <m/>
    <n v="0"/>
    <x v="0"/>
  </r>
  <r>
    <x v="55"/>
    <x v="0"/>
    <x v="0"/>
    <s v="Sat Oct 20, 1973 10:14 UTC"/>
    <s v="1973-10-20"/>
    <s v="10:14:00"/>
    <x v="4"/>
    <x v="51"/>
    <s v="Voskhod | Cosmos 602"/>
    <x v="324"/>
    <x v="5130"/>
    <x v="1"/>
    <m/>
    <n v="0"/>
    <x v="0"/>
  </r>
  <r>
    <x v="55"/>
    <x v="125"/>
    <x v="0"/>
    <s v="Fri Oct 19, 1973 10:26 UTC"/>
    <s v="1973-10-19"/>
    <s v="10:26:00"/>
    <x v="4"/>
    <x v="51"/>
    <s v="Molniya-M /Block L | Molniya-2 nÂ°36"/>
    <x v="336"/>
    <x v="5131"/>
    <x v="1"/>
    <m/>
    <n v="0"/>
    <x v="0"/>
  </r>
  <r>
    <x v="55"/>
    <x v="69"/>
    <x v="0"/>
    <s v="Tue Oct 16, 1973 14:00 UTC"/>
    <s v="1973-10-16"/>
    <s v="14:00:00"/>
    <x v="4"/>
    <x v="51"/>
    <s v="Cosmos-2 (63SM) | Cosmos 601"/>
    <x v="321"/>
    <x v="5132"/>
    <x v="1"/>
    <m/>
    <n v="0"/>
    <x v="0"/>
  </r>
  <r>
    <x v="55"/>
    <x v="0"/>
    <x v="0"/>
    <s v="Tue Oct 16, 1973 12:00 UTC"/>
    <s v="1973-10-16"/>
    <s v="12:00:00"/>
    <x v="4"/>
    <x v="51"/>
    <s v="Voskhod | Cosmos 600"/>
    <x v="324"/>
    <x v="5133"/>
    <x v="1"/>
    <m/>
    <n v="0"/>
    <x v="0"/>
  </r>
  <r>
    <x v="55"/>
    <x v="71"/>
    <x v="8"/>
    <s v="Mon Oct 15, 1973 08:45 UTC"/>
    <s v="1973-10-15"/>
    <s v="08:45:00"/>
    <x v="4"/>
    <x v="51"/>
    <s v="Voskhod | Cosmos 599"/>
    <x v="324"/>
    <x v="5134"/>
    <x v="1"/>
    <m/>
    <n v="0"/>
    <x v="0"/>
  </r>
  <r>
    <x v="55"/>
    <x v="125"/>
    <x v="0"/>
    <s v="Wed Oct 10, 1973 10:45 UTC"/>
    <s v="1973-10-10"/>
    <s v="10:45:00"/>
    <x v="4"/>
    <x v="51"/>
    <s v="Voskhod | Cosmos 598"/>
    <x v="324"/>
    <x v="5135"/>
    <x v="1"/>
    <m/>
    <n v="0"/>
    <x v="0"/>
  </r>
  <r>
    <x v="55"/>
    <x v="125"/>
    <x v="0"/>
    <s v="Sat Oct 06, 1973 12:30 UTC"/>
    <s v="1973-10-06"/>
    <s v="12:30:00"/>
    <x v="4"/>
    <x v="51"/>
    <s v="Voskhod | Cosmos 597"/>
    <x v="324"/>
    <x v="5136"/>
    <x v="1"/>
    <m/>
    <n v="0"/>
    <x v="0"/>
  </r>
  <r>
    <x v="55"/>
    <x v="125"/>
    <x v="0"/>
    <s v="Wed Oct 03, 1973 13:00 UTC"/>
    <s v="1973-10-03"/>
    <s v="13:00:00"/>
    <x v="4"/>
    <x v="51"/>
    <s v="Voskhod | Cosmos 596"/>
    <x v="324"/>
    <x v="5137"/>
    <x v="1"/>
    <m/>
    <n v="0"/>
    <x v="0"/>
  </r>
  <r>
    <x v="55"/>
    <x v="124"/>
    <x v="0"/>
    <s v="Tue Oct 02, 1973 21:46 UTC"/>
    <s v="1973-10-02"/>
    <s v="21:46:00"/>
    <x v="4"/>
    <x v="51"/>
    <s v="Cosmos-3M | Cosmos 588 to 595"/>
    <x v="161"/>
    <x v="5138"/>
    <x v="1"/>
    <m/>
    <n v="0"/>
    <x v="0"/>
  </r>
  <r>
    <x v="54"/>
    <x v="105"/>
    <x v="1"/>
    <s v="Thu Sep 27, 1973 17:15 UTC"/>
    <s v="1973-09-27"/>
    <s v="17:15:00"/>
    <x v="5"/>
    <x v="51"/>
    <s v="Titan III(24)B | OPS 6275"/>
    <x v="297"/>
    <x v="5139"/>
    <x v="1"/>
    <m/>
    <n v="0"/>
    <x v="0"/>
  </r>
  <r>
    <x v="55"/>
    <x v="71"/>
    <x v="8"/>
    <s v="Thu Sep 27, 1973 12:18 UTC"/>
    <s v="1973-09-27"/>
    <s v="12:18:00"/>
    <x v="5"/>
    <x v="51"/>
    <s v="Soyuz | Soyuz 12"/>
    <x v="322"/>
    <x v="5140"/>
    <x v="1"/>
    <m/>
    <n v="0"/>
    <x v="0"/>
  </r>
  <r>
    <x v="55"/>
    <x v="30"/>
    <x v="0"/>
    <s v="Fri Sep 21, 1973 13:05 UTC"/>
    <s v="1973-09-21"/>
    <s v="13:05:00"/>
    <x v="5"/>
    <x v="51"/>
    <s v="Soyuz U | Cosmos 587"/>
    <x v="122"/>
    <x v="5141"/>
    <x v="1"/>
    <n v="20"/>
    <n v="1660"/>
    <x v="0"/>
  </r>
  <r>
    <x v="2"/>
    <x v="113"/>
    <x v="3"/>
    <s v="Tue Sep 18, 1973 12:12 UTC"/>
    <s v="1973-09-18"/>
    <s v="12:12:00"/>
    <x v="5"/>
    <x v="51"/>
    <s v="Feng Bao 1 | JSSW-1"/>
    <x v="306"/>
    <x v="5142"/>
    <x v="1"/>
    <m/>
    <n v="0"/>
    <x v="2"/>
  </r>
  <r>
    <x v="55"/>
    <x v="124"/>
    <x v="0"/>
    <s v="Fri Sep 14, 1973 00:31 UTC"/>
    <s v="1973-09-14"/>
    <s v="00:31:00"/>
    <x v="5"/>
    <x v="51"/>
    <s v="Cosmos-3M | Cosmos 586"/>
    <x v="161"/>
    <x v="5143"/>
    <x v="1"/>
    <m/>
    <n v="0"/>
    <x v="0"/>
  </r>
  <r>
    <x v="55"/>
    <x v="124"/>
    <x v="0"/>
    <s v="Sat Sep 08, 1973 01:50 UTC"/>
    <s v="1973-09-08"/>
    <s v="01:50:00"/>
    <x v="5"/>
    <x v="51"/>
    <s v="Cosmos-3M | Cosmos 585"/>
    <x v="161"/>
    <x v="5144"/>
    <x v="1"/>
    <m/>
    <n v="0"/>
    <x v="0"/>
  </r>
  <r>
    <x v="55"/>
    <x v="125"/>
    <x v="0"/>
    <s v="Thu Sep 06, 1973 10:40 UTC"/>
    <s v="1973-09-06"/>
    <s v="10:40:00"/>
    <x v="5"/>
    <x v="51"/>
    <s v="Voskhod | Cosmos 584"/>
    <x v="324"/>
    <x v="5145"/>
    <x v="1"/>
    <m/>
    <n v="0"/>
    <x v="0"/>
  </r>
  <r>
    <x v="55"/>
    <x v="71"/>
    <x v="8"/>
    <s v="Thu Aug 30, 1973 10:30 UTC"/>
    <s v="1973-08-30"/>
    <s v="10:30:00"/>
    <x v="6"/>
    <x v="51"/>
    <s v="Voskhod | Cosmos 583"/>
    <x v="324"/>
    <x v="5146"/>
    <x v="1"/>
    <m/>
    <n v="0"/>
    <x v="0"/>
  </r>
  <r>
    <x v="55"/>
    <x v="125"/>
    <x v="0"/>
    <s v="Thu Aug 30, 1973 00:07 UTC"/>
    <s v="1973-08-30"/>
    <s v="00:07:00"/>
    <x v="6"/>
    <x v="51"/>
    <s v="Molniya-M /Block L | Molniya-1 nÂ°35"/>
    <x v="336"/>
    <x v="5147"/>
    <x v="1"/>
    <m/>
    <n v="0"/>
    <x v="0"/>
  </r>
  <r>
    <x v="55"/>
    <x v="124"/>
    <x v="0"/>
    <s v="Tue Aug 28, 1973 10:08 UTC"/>
    <s v="1973-08-28"/>
    <s v="10:08:00"/>
    <x v="6"/>
    <x v="51"/>
    <s v="Cosmos-3M | Cosmos 582"/>
    <x v="161"/>
    <x v="5148"/>
    <x v="1"/>
    <m/>
    <n v="0"/>
    <x v="0"/>
  </r>
  <r>
    <x v="55"/>
    <x v="71"/>
    <x v="8"/>
    <s v="Fri Aug 24, 1973 10:59 UTC"/>
    <s v="1973-08-24"/>
    <s v="10:59:00"/>
    <x v="6"/>
    <x v="51"/>
    <s v="Voskhod | Cosmos 581"/>
    <x v="324"/>
    <x v="5149"/>
    <x v="1"/>
    <m/>
    <n v="0"/>
    <x v="0"/>
  </r>
  <r>
    <x v="52"/>
    <x v="103"/>
    <x v="1"/>
    <s v="Thu Aug 23, 1973 22:57 UTC"/>
    <s v="1973-08-23"/>
    <s v="22:57:00"/>
    <x v="6"/>
    <x v="51"/>
    <s v="Atlas-SLV3D Centaur-D1A | Intelsat 4 F7"/>
    <x v="333"/>
    <x v="5150"/>
    <x v="1"/>
    <m/>
    <n v="0"/>
    <x v="0"/>
  </r>
  <r>
    <x v="55"/>
    <x v="69"/>
    <x v="0"/>
    <s v="Wed Aug 22, 1973 11:24 UTC"/>
    <s v="1973-08-22"/>
    <s v="11:24:00"/>
    <x v="6"/>
    <x v="51"/>
    <s v="Cosmos-2 (63SM) | Cosmos 580"/>
    <x v="321"/>
    <x v="5151"/>
    <x v="1"/>
    <m/>
    <n v="0"/>
    <x v="0"/>
  </r>
  <r>
    <x v="53"/>
    <x v="105"/>
    <x v="1"/>
    <s v="Tue Aug 21, 1973 16:07 UTC"/>
    <s v="1973-08-21"/>
    <s v="16:07:00"/>
    <x v="6"/>
    <x v="51"/>
    <s v="Titan-III(33)B Agena-D | Jumpseat 3"/>
    <x v="343"/>
    <x v="5152"/>
    <x v="1"/>
    <m/>
    <n v="0"/>
    <x v="0"/>
  </r>
  <r>
    <x v="55"/>
    <x v="125"/>
    <x v="0"/>
    <s v="Tue Aug 21, 1973 12:30 UTC"/>
    <s v="1973-08-21"/>
    <s v="12:30:00"/>
    <x v="6"/>
    <x v="51"/>
    <s v="Voskhod | Cosmos 579"/>
    <x v="324"/>
    <x v="5153"/>
    <x v="1"/>
    <m/>
    <n v="0"/>
    <x v="0"/>
  </r>
  <r>
    <x v="54"/>
    <x v="132"/>
    <x v="1"/>
    <s v="Fri Aug 17, 1973 04:49 UTC"/>
    <s v="1973-08-17"/>
    <s v="04:49:00"/>
    <x v="6"/>
    <x v="51"/>
    <s v="Thor-LV2D Burner-2 | DMSP-5B-F4"/>
    <x v="328"/>
    <x v="5154"/>
    <x v="1"/>
    <m/>
    <n v="0"/>
    <x v="0"/>
  </r>
  <r>
    <x v="55"/>
    <x v="47"/>
    <x v="8"/>
    <s v="Thu Aug 09, 1973 17:00 UTC"/>
    <s v="1973-08-09"/>
    <s v="17:00:00"/>
    <x v="6"/>
    <x v="51"/>
    <s v="Proton-K/Block D | Mars 7"/>
    <x v="323"/>
    <x v="5155"/>
    <x v="1"/>
    <m/>
    <n v="0"/>
    <x v="0"/>
  </r>
  <r>
    <x v="55"/>
    <x v="104"/>
    <x v="8"/>
    <s v="Sun Aug 05, 1973 17:45 UTC"/>
    <s v="1973-08-05"/>
    <s v="17:45:00"/>
    <x v="6"/>
    <x v="51"/>
    <s v="Proton-K/Block D | Mars 6"/>
    <x v="323"/>
    <x v="5156"/>
    <x v="1"/>
    <m/>
    <n v="0"/>
    <x v="0"/>
  </r>
  <r>
    <x v="55"/>
    <x v="0"/>
    <x v="0"/>
    <s v="Wed Aug 01, 1973 14:00 UTC"/>
    <s v="1973-08-01"/>
    <s v="14:00:00"/>
    <x v="6"/>
    <x v="51"/>
    <s v="Voskhod | Cosmos 578"/>
    <x v="324"/>
    <x v="5157"/>
    <x v="1"/>
    <m/>
    <n v="0"/>
    <x v="0"/>
  </r>
  <r>
    <x v="29"/>
    <x v="51"/>
    <x v="1"/>
    <s v="Sat Jul 28, 1973 11:10 UTC"/>
    <s v="1973-07-28"/>
    <s v="11:10:00"/>
    <x v="7"/>
    <x v="51"/>
    <s v="Saturn IB | Skylab 3"/>
    <x v="331"/>
    <x v="5158"/>
    <x v="1"/>
    <m/>
    <n v="0"/>
    <x v="0"/>
  </r>
  <r>
    <x v="55"/>
    <x v="47"/>
    <x v="8"/>
    <s v="Wed Jul 25, 1973 18:55 UTC"/>
    <s v="1973-07-25"/>
    <s v="18:55:00"/>
    <x v="7"/>
    <x v="51"/>
    <s v="Proton-K/Block D | Mars 5"/>
    <x v="323"/>
    <x v="5159"/>
    <x v="1"/>
    <m/>
    <n v="0"/>
    <x v="0"/>
  </r>
  <r>
    <x v="55"/>
    <x v="0"/>
    <x v="0"/>
    <s v="Wed Jul 25, 1973 11:30 UTC"/>
    <s v="1973-07-25"/>
    <s v="11:30:00"/>
    <x v="7"/>
    <x v="51"/>
    <s v="Voskhod | Cosmos 577"/>
    <x v="324"/>
    <x v="5160"/>
    <x v="1"/>
    <m/>
    <n v="0"/>
    <x v="0"/>
  </r>
  <r>
    <x v="55"/>
    <x v="104"/>
    <x v="8"/>
    <s v="Sat Jul 21, 1973 19:30 UTC"/>
    <s v="1973-07-21"/>
    <s v="19:30:00"/>
    <x v="7"/>
    <x v="51"/>
    <s v="Proton-K/Block D | Mars 4"/>
    <x v="323"/>
    <x v="5161"/>
    <x v="1"/>
    <m/>
    <n v="0"/>
    <x v="0"/>
  </r>
  <r>
    <x v="54"/>
    <x v="20"/>
    <x v="1"/>
    <s v="Mon Jul 16, 1973 17:10 UTC"/>
    <s v="1973-07-16"/>
    <s v="17:10:00"/>
    <x v="7"/>
    <x v="51"/>
    <s v="Delta 300 | ITOS-E"/>
    <x v="340"/>
    <x v="5162"/>
    <x v="1"/>
    <m/>
    <n v="0"/>
    <x v="2"/>
  </r>
  <r>
    <x v="53"/>
    <x v="5"/>
    <x v="1"/>
    <s v="Fri Jul 13, 1973 20:22 UTC"/>
    <s v="1973-07-13"/>
    <s v="20:22:00"/>
    <x v="7"/>
    <x v="51"/>
    <s v="Titan IIID | KH9-6"/>
    <x v="301"/>
    <x v="5163"/>
    <x v="1"/>
    <m/>
    <n v="0"/>
    <x v="0"/>
  </r>
  <r>
    <x v="55"/>
    <x v="125"/>
    <x v="0"/>
    <s v="Wed Jul 11, 1973 09:58 UTC"/>
    <s v="1973-07-11"/>
    <s v="09:58:00"/>
    <x v="7"/>
    <x v="51"/>
    <s v="Molniya-M /Block L | Molniya-2 nÂ°34"/>
    <x v="336"/>
    <x v="5164"/>
    <x v="1"/>
    <m/>
    <n v="0"/>
    <x v="0"/>
  </r>
  <r>
    <x v="55"/>
    <x v="30"/>
    <x v="0"/>
    <s v="Wed Jul 04, 1973 10:59 UTC"/>
    <s v="1973-07-04"/>
    <s v="10:59:00"/>
    <x v="7"/>
    <x v="51"/>
    <s v="Voskhod | Zenit-4M nÂ°50"/>
    <x v="324"/>
    <x v="5165"/>
    <x v="1"/>
    <m/>
    <n v="0"/>
    <x v="2"/>
  </r>
  <r>
    <x v="55"/>
    <x v="125"/>
    <x v="0"/>
    <s v="Wed Jun 27, 1973 11:50 UTC"/>
    <s v="1973-06-27"/>
    <s v="11:50:00"/>
    <x v="8"/>
    <x v="51"/>
    <s v="Soyuz M | Cosmos 576"/>
    <x v="327"/>
    <x v="5166"/>
    <x v="1"/>
    <m/>
    <n v="0"/>
    <x v="0"/>
  </r>
  <r>
    <x v="55"/>
    <x v="124"/>
    <x v="0"/>
    <s v="Tue Jun 26, 1973"/>
    <s v="1973-06-26"/>
    <s v="00:00:00"/>
    <x v="8"/>
    <x v="51"/>
    <s v="Cosmos-3M | Tselina-OM #20"/>
    <x v="161"/>
    <x v="5167"/>
    <x v="1"/>
    <m/>
    <n v="0"/>
    <x v="3"/>
  </r>
  <r>
    <x v="54"/>
    <x v="105"/>
    <x v="1"/>
    <s v="Tue Jun 26, 1973 17:00 UTC"/>
    <s v="1973-06-26"/>
    <s v="17:00:00"/>
    <x v="8"/>
    <x v="51"/>
    <s v="Titan III(24)B | OPS 4018"/>
    <x v="297"/>
    <x v="5168"/>
    <x v="1"/>
    <m/>
    <n v="0"/>
    <x v="2"/>
  </r>
  <r>
    <x v="55"/>
    <x v="0"/>
    <x v="0"/>
    <s v="Thu Jun 21, 1973 13:29 UTC"/>
    <s v="1973-06-21"/>
    <s v="13:29:00"/>
    <x v="8"/>
    <x v="51"/>
    <s v="Voskhod | Cosmos 575"/>
    <x v="324"/>
    <x v="5169"/>
    <x v="1"/>
    <m/>
    <n v="0"/>
    <x v="0"/>
  </r>
  <r>
    <x v="55"/>
    <x v="90"/>
    <x v="0"/>
    <s v="Wed Jun 20, 1973 06:16 UTC"/>
    <s v="1973-06-20"/>
    <s v="06:16:00"/>
    <x v="8"/>
    <x v="51"/>
    <s v="Cosmos-3M | Cosmos 574"/>
    <x v="161"/>
    <x v="5170"/>
    <x v="1"/>
    <m/>
    <n v="0"/>
    <x v="0"/>
  </r>
  <r>
    <x v="55"/>
    <x v="71"/>
    <x v="8"/>
    <s v="Fri Jun 15, 1973 06:00 UTC"/>
    <s v="1973-06-15"/>
    <s v="06:00:00"/>
    <x v="8"/>
    <x v="51"/>
    <s v="Soyuz | Cosmos 573"/>
    <x v="322"/>
    <x v="5171"/>
    <x v="1"/>
    <m/>
    <n v="0"/>
    <x v="0"/>
  </r>
  <r>
    <x v="53"/>
    <x v="1"/>
    <x v="1"/>
    <s v="Tue Jun 12, 1973 07:14 UTC"/>
    <s v="1973-06-12"/>
    <s v="07:14:00"/>
    <x v="8"/>
    <x v="51"/>
    <s v="Titan III(23)C | DSP-4"/>
    <x v="303"/>
    <x v="5172"/>
    <x v="1"/>
    <m/>
    <n v="0"/>
    <x v="0"/>
  </r>
  <r>
    <x v="54"/>
    <x v="87"/>
    <x v="1"/>
    <s v="Sun Jun 10, 1973 14:13 UTC"/>
    <s v="1973-06-10"/>
    <s v="14:13:00"/>
    <x v="8"/>
    <x v="51"/>
    <s v="Delta 1913 | Explorer 49 (RAE-B)"/>
    <x v="344"/>
    <x v="5173"/>
    <x v="1"/>
    <m/>
    <n v="0"/>
    <x v="0"/>
  </r>
  <r>
    <x v="55"/>
    <x v="71"/>
    <x v="8"/>
    <s v="Sun Jun 10, 1973 10:10 UTC"/>
    <s v="1973-06-10"/>
    <s v="10:10:00"/>
    <x v="8"/>
    <x v="51"/>
    <s v="Voskhod | Cosmos 572"/>
    <x v="324"/>
    <x v="5174"/>
    <x v="1"/>
    <m/>
    <n v="0"/>
    <x v="0"/>
  </r>
  <r>
    <x v="55"/>
    <x v="90"/>
    <x v="0"/>
    <s v="Fri Jun 08, 1973 15:50 UTC"/>
    <s v="1973-06-08"/>
    <s v="15:50:00"/>
    <x v="8"/>
    <x v="51"/>
    <s v="Cosmos-3M | Cosmos 564 to 571"/>
    <x v="161"/>
    <x v="5175"/>
    <x v="1"/>
    <m/>
    <n v="0"/>
    <x v="0"/>
  </r>
  <r>
    <x v="55"/>
    <x v="0"/>
    <x v="0"/>
    <s v="Wed Jun 06, 1973 11:30 UTC"/>
    <s v="1973-06-06"/>
    <s v="11:30:00"/>
    <x v="8"/>
    <x v="51"/>
    <s v="Voskhod | Cosmos 563"/>
    <x v="324"/>
    <x v="5176"/>
    <x v="1"/>
    <m/>
    <n v="0"/>
    <x v="0"/>
  </r>
  <r>
    <x v="55"/>
    <x v="69"/>
    <x v="0"/>
    <s v="Tue Jun 05, 1973 11:29 UTC"/>
    <s v="1973-06-05"/>
    <s v="11:29:00"/>
    <x v="8"/>
    <x v="51"/>
    <s v="Cosmos-2 (63SM) | Cosmos 562"/>
    <x v="321"/>
    <x v="5177"/>
    <x v="1"/>
    <m/>
    <n v="0"/>
    <x v="0"/>
  </r>
  <r>
    <x v="55"/>
    <x v="125"/>
    <x v="0"/>
    <s v="Tue May 29, 1973 10:16 UTC"/>
    <s v="1973-05-29"/>
    <s v="10:16:00"/>
    <x v="9"/>
    <x v="51"/>
    <s v="Vostok-2M | Meteor nÂ°26"/>
    <x v="267"/>
    <x v="5178"/>
    <x v="1"/>
    <m/>
    <n v="0"/>
    <x v="0"/>
  </r>
  <r>
    <x v="55"/>
    <x v="0"/>
    <x v="0"/>
    <s v="Fri May 25, 1973 13:30 UTC"/>
    <s v="1973-05-25"/>
    <s v="13:30:00"/>
    <x v="9"/>
    <x v="51"/>
    <s v="Voskhod | Cosmos 561"/>
    <x v="324"/>
    <x v="5179"/>
    <x v="1"/>
    <m/>
    <n v="0"/>
    <x v="0"/>
  </r>
  <r>
    <x v="29"/>
    <x v="51"/>
    <x v="1"/>
    <s v="Fri May 25, 1973 13:00 UTC"/>
    <s v="1973-05-25"/>
    <s v="13:00:00"/>
    <x v="9"/>
    <x v="51"/>
    <s v="Saturn IB | Skylab 2"/>
    <x v="331"/>
    <x v="5180"/>
    <x v="1"/>
    <m/>
    <n v="0"/>
    <x v="0"/>
  </r>
  <r>
    <x v="55"/>
    <x v="90"/>
    <x v="0"/>
    <s v="Fri May 25, 1973 09:15 UTC"/>
    <s v="1973-05-25"/>
    <s v="09:15:00"/>
    <x v="9"/>
    <x v="51"/>
    <s v="Cosmos-3M | Zaliv #17"/>
    <x v="161"/>
    <x v="5181"/>
    <x v="1"/>
    <m/>
    <n v="0"/>
    <x v="2"/>
  </r>
  <r>
    <x v="55"/>
    <x v="129"/>
    <x v="0"/>
    <s v="Thu May 24, 1973 03:50 UTC"/>
    <s v="1973-05-24"/>
    <s v="03:50:00"/>
    <x v="9"/>
    <x v="51"/>
    <s v="K65M-RB5 | BOR-3 nÂ°301"/>
    <x v="283"/>
    <x v="5182"/>
    <x v="1"/>
    <m/>
    <n v="0"/>
    <x v="0"/>
  </r>
  <r>
    <x v="55"/>
    <x v="0"/>
    <x v="0"/>
    <s v="Wed May 23, 1973 10:30 UTC"/>
    <s v="1973-05-23"/>
    <s v="10:30:00"/>
    <x v="9"/>
    <x v="51"/>
    <s v="Voskhod | Cosmos 560"/>
    <x v="324"/>
    <x v="5183"/>
    <x v="1"/>
    <m/>
    <n v="0"/>
    <x v="0"/>
  </r>
  <r>
    <x v="58"/>
    <x v="135"/>
    <x v="11"/>
    <s v="Mon May 21, 1973 08:47 UTC"/>
    <s v="1973-05-21"/>
    <s v="08:47:00"/>
    <x v="9"/>
    <x v="51"/>
    <s v="Diamant B | Castor &amp; Pollux"/>
    <x v="345"/>
    <x v="4942"/>
    <x v="1"/>
    <m/>
    <n v="0"/>
    <x v="2"/>
  </r>
  <r>
    <x v="55"/>
    <x v="30"/>
    <x v="0"/>
    <s v="Fri May 18, 1973 11:00 UTC"/>
    <s v="1973-05-18"/>
    <s v="11:00:00"/>
    <x v="9"/>
    <x v="51"/>
    <s v="Soyuz U | Cosmos 559"/>
    <x v="122"/>
    <x v="5184"/>
    <x v="1"/>
    <n v="20"/>
    <n v="1660"/>
    <x v="0"/>
  </r>
  <r>
    <x v="55"/>
    <x v="69"/>
    <x v="0"/>
    <s v="Thu May 17, 1973 13:19 UTC"/>
    <s v="1973-05-17"/>
    <s v="13:19:00"/>
    <x v="9"/>
    <x v="51"/>
    <s v="Cosmos-2 (63SM) | Cosmos 558"/>
    <x v="321"/>
    <x v="5185"/>
    <x v="1"/>
    <m/>
    <n v="0"/>
    <x v="0"/>
  </r>
  <r>
    <x v="54"/>
    <x v="105"/>
    <x v="1"/>
    <s v="Wed May 16, 1973 16:40 UTC"/>
    <s v="1973-05-16"/>
    <s v="16:40:00"/>
    <x v="9"/>
    <x v="51"/>
    <s v="Titan III(24)B | OPS 2093"/>
    <x v="297"/>
    <x v="5186"/>
    <x v="1"/>
    <m/>
    <n v="0"/>
    <x v="0"/>
  </r>
  <r>
    <x v="29"/>
    <x v="6"/>
    <x v="1"/>
    <s v="Mon May 14, 1973 17:30 UTC"/>
    <s v="1973-05-14"/>
    <s v="17:30:00"/>
    <x v="9"/>
    <x v="51"/>
    <s v="Saturn V | Skylab 1"/>
    <x v="346"/>
    <x v="5187"/>
    <x v="1"/>
    <m/>
    <n v="0"/>
    <x v="0"/>
  </r>
  <r>
    <x v="55"/>
    <x v="104"/>
    <x v="8"/>
    <s v="Fri May 11, 1973 00:20 UTC"/>
    <s v="1973-05-11"/>
    <s v="00:20:00"/>
    <x v="9"/>
    <x v="51"/>
    <s v="Proton-K | Cosmos 557"/>
    <x v="221"/>
    <x v="5188"/>
    <x v="1"/>
    <m/>
    <n v="0"/>
    <x v="0"/>
  </r>
  <r>
    <x v="55"/>
    <x v="125"/>
    <x v="0"/>
    <s v="Sat May 05, 1973 07:00 UTC"/>
    <s v="1973-05-05"/>
    <s v="07:00:00"/>
    <x v="9"/>
    <x v="51"/>
    <s v="Voskhod | Cosmos 556"/>
    <x v="324"/>
    <x v="5189"/>
    <x v="1"/>
    <m/>
    <n v="0"/>
    <x v="0"/>
  </r>
  <r>
    <x v="55"/>
    <x v="0"/>
    <x v="0"/>
    <s v="Wed Apr 25, 1973 10:45 UTC"/>
    <s v="1973-04-25"/>
    <s v="10:45:00"/>
    <x v="10"/>
    <x v="51"/>
    <s v="Voskhod | Cosmos 555"/>
    <x v="324"/>
    <x v="5190"/>
    <x v="1"/>
    <m/>
    <n v="0"/>
    <x v="0"/>
  </r>
  <r>
    <x v="55"/>
    <x v="127"/>
    <x v="8"/>
    <s v="Wed Apr 25, 1973 09:10 UTC"/>
    <s v="1973-04-25"/>
    <s v="09:10:00"/>
    <x v="10"/>
    <x v="51"/>
    <s v="Tsyklon-2 | US-A nÂ°10"/>
    <x v="179"/>
    <x v="5191"/>
    <x v="1"/>
    <m/>
    <n v="0"/>
    <x v="2"/>
  </r>
  <r>
    <x v="54"/>
    <x v="87"/>
    <x v="1"/>
    <s v="Fri Apr 20, 1973 23:47 UTC"/>
    <s v="1973-04-20"/>
    <s v="23:47:00"/>
    <x v="10"/>
    <x v="51"/>
    <s v="Delta 1914 | Anik-A2"/>
    <x v="347"/>
    <x v="5192"/>
    <x v="1"/>
    <m/>
    <n v="0"/>
    <x v="0"/>
  </r>
  <r>
    <x v="55"/>
    <x v="129"/>
    <x v="0"/>
    <s v="Thu Apr 19, 1973 10:19 UTC"/>
    <s v="1973-04-19"/>
    <s v="10:19:00"/>
    <x v="10"/>
    <x v="51"/>
    <s v="Cosmos-2 (63SM) | Intercosmos 9"/>
    <x v="321"/>
    <x v="5193"/>
    <x v="1"/>
    <m/>
    <n v="0"/>
    <x v="0"/>
  </r>
  <r>
    <x v="55"/>
    <x v="0"/>
    <x v="0"/>
    <s v="Thu Apr 19, 1973 08:59 UTC"/>
    <s v="1973-04-19"/>
    <s v="08:59:00"/>
    <x v="10"/>
    <x v="51"/>
    <s v="Voskhod | Cosmos 554"/>
    <x v="324"/>
    <x v="5194"/>
    <x v="1"/>
    <m/>
    <n v="0"/>
    <x v="0"/>
  </r>
  <r>
    <x v="55"/>
    <x v="69"/>
    <x v="0"/>
    <s v="Thu Apr 12, 1973 11:49 UTC"/>
    <s v="1973-04-12"/>
    <s v="11:49:00"/>
    <x v="10"/>
    <x v="51"/>
    <s v="Cosmos-2 (63SM) | Cosmos 553"/>
    <x v="321"/>
    <x v="5195"/>
    <x v="1"/>
    <m/>
    <n v="0"/>
    <x v="0"/>
  </r>
  <r>
    <x v="52"/>
    <x v="101"/>
    <x v="1"/>
    <s v="Fri Apr 06, 1973 02:11 UTC"/>
    <s v="1973-04-06"/>
    <s v="02:11:00"/>
    <x v="10"/>
    <x v="51"/>
    <s v="Atlas-SLV3D Centaur-D1A | Pioneer 11"/>
    <x v="333"/>
    <x v="5196"/>
    <x v="1"/>
    <m/>
    <n v="0"/>
    <x v="0"/>
  </r>
  <r>
    <x v="55"/>
    <x v="125"/>
    <x v="0"/>
    <s v="Thu Apr 05, 1973 11:11 UTC"/>
    <s v="1973-04-05"/>
    <s v="11:11:00"/>
    <x v="10"/>
    <x v="51"/>
    <s v="Molniya-M /Block L | Molniya-2 nÂ°33"/>
    <x v="336"/>
    <x v="5197"/>
    <x v="1"/>
    <m/>
    <n v="0"/>
    <x v="0"/>
  </r>
  <r>
    <x v="55"/>
    <x v="104"/>
    <x v="8"/>
    <s v="Tue Apr 03, 1973 09:00 UTC"/>
    <s v="1973-04-03"/>
    <s v="09:00:00"/>
    <x v="10"/>
    <x v="51"/>
    <s v="Proton-K | Salyut 2"/>
    <x v="221"/>
    <x v="5198"/>
    <x v="1"/>
    <m/>
    <n v="0"/>
    <x v="0"/>
  </r>
  <r>
    <x v="55"/>
    <x v="0"/>
    <x v="0"/>
    <s v="Thu Mar 22, 1973 10:00 UTC"/>
    <s v="1973-03-22"/>
    <s v="10:00:00"/>
    <x v="11"/>
    <x v="51"/>
    <s v="Voskhod | Cosmos 552"/>
    <x v="324"/>
    <x v="5199"/>
    <x v="1"/>
    <m/>
    <n v="0"/>
    <x v="0"/>
  </r>
  <r>
    <x v="55"/>
    <x v="125"/>
    <x v="0"/>
    <s v="Tue Mar 20, 1973 11:20 UTC"/>
    <s v="1973-03-20"/>
    <s v="11:20:00"/>
    <x v="11"/>
    <x v="51"/>
    <s v="Vostok-2M | Meteor nÂ°25"/>
    <x v="267"/>
    <x v="5200"/>
    <x v="1"/>
    <m/>
    <n v="0"/>
    <x v="0"/>
  </r>
  <r>
    <x v="53"/>
    <x v="5"/>
    <x v="1"/>
    <s v="Fri Mar 09, 1973 21:00 UTC"/>
    <s v="1973-03-09"/>
    <s v="21:00:00"/>
    <x v="11"/>
    <x v="51"/>
    <s v="Titan IIID | KH9-5"/>
    <x v="301"/>
    <x v="5201"/>
    <x v="1"/>
    <m/>
    <n v="0"/>
    <x v="0"/>
  </r>
  <r>
    <x v="52"/>
    <x v="134"/>
    <x v="1"/>
    <s v="Tue Mar 06, 1973 09:30 UTC"/>
    <s v="1973-03-06"/>
    <s v="09:30:00"/>
    <x v="11"/>
    <x v="51"/>
    <s v="Atlas-SLV3A Agena-D | AFP-720 (Rhyolite-2)"/>
    <x v="317"/>
    <x v="5202"/>
    <x v="1"/>
    <m/>
    <n v="0"/>
    <x v="0"/>
  </r>
  <r>
    <x v="55"/>
    <x v="22"/>
    <x v="8"/>
    <s v="Tue Mar 06, 1973 09:20 UTC"/>
    <s v="1973-03-06"/>
    <s v="09:20:00"/>
    <x v="11"/>
    <x v="51"/>
    <s v="Voskhod | Cosmos 551"/>
    <x v="324"/>
    <x v="5203"/>
    <x v="1"/>
    <m/>
    <n v="0"/>
    <x v="0"/>
  </r>
  <r>
    <x v="55"/>
    <x v="125"/>
    <x v="0"/>
    <s v="Thu Mar 01, 1973 12:40 UTC"/>
    <s v="1973-03-01"/>
    <s v="12:40:00"/>
    <x v="11"/>
    <x v="51"/>
    <s v="Voskhod | Cosmos 550"/>
    <x v="324"/>
    <x v="5204"/>
    <x v="1"/>
    <m/>
    <n v="0"/>
    <x v="0"/>
  </r>
  <r>
    <x v="55"/>
    <x v="90"/>
    <x v="0"/>
    <s v="Wed Feb 28, 1973 04:37 UTC"/>
    <s v="1973-02-28"/>
    <s v="04:37:00"/>
    <x v="0"/>
    <x v="51"/>
    <s v="Cosmos-3M | Cosmos 549"/>
    <x v="161"/>
    <x v="5205"/>
    <x v="1"/>
    <m/>
    <n v="0"/>
    <x v="0"/>
  </r>
  <r>
    <x v="55"/>
    <x v="22"/>
    <x v="8"/>
    <s v="Thu Feb 15, 1973 01:11 UTC"/>
    <s v="1973-02-15"/>
    <s v="01:11:00"/>
    <x v="0"/>
    <x v="51"/>
    <s v="Molniya-M /Block SO-L | Prognoz nÂ°3"/>
    <x v="244"/>
    <x v="5206"/>
    <x v="1"/>
    <m/>
    <n v="0"/>
    <x v="0"/>
  </r>
  <r>
    <x v="55"/>
    <x v="0"/>
    <x v="0"/>
    <s v="Thu Feb 08, 1973 13:15 UTC"/>
    <s v="1973-02-08"/>
    <s v="13:15:00"/>
    <x v="0"/>
    <x v="51"/>
    <s v="Voskhod | Cosmos 548"/>
    <x v="324"/>
    <x v="5207"/>
    <x v="1"/>
    <m/>
    <n v="0"/>
    <x v="0"/>
  </r>
  <r>
    <x v="55"/>
    <x v="71"/>
    <x v="8"/>
    <s v="Sat Feb 03, 1973 05:48 UTC"/>
    <s v="1973-02-03"/>
    <s v="05:48:00"/>
    <x v="0"/>
    <x v="51"/>
    <s v="Molniya-M /Block L | Molniya-1 nÂ°32"/>
    <x v="336"/>
    <x v="5208"/>
    <x v="1"/>
    <m/>
    <n v="0"/>
    <x v="0"/>
  </r>
  <r>
    <x v="55"/>
    <x v="22"/>
    <x v="8"/>
    <s v="Thu Feb 01, 1973 08:30 UTC"/>
    <s v="1973-02-01"/>
    <s v="08:30:00"/>
    <x v="0"/>
    <x v="51"/>
    <s v="Voskhod | Cosmos 547"/>
    <x v="324"/>
    <x v="5209"/>
    <x v="1"/>
    <m/>
    <n v="0"/>
    <x v="0"/>
  </r>
  <r>
    <x v="55"/>
    <x v="109"/>
    <x v="0"/>
    <s v="Fri Jan 26, 1973 11:44 UTC"/>
    <s v="1973-01-26"/>
    <s v="11:44:00"/>
    <x v="1"/>
    <x v="51"/>
    <s v="Cosmos-3M | Cosmos 546"/>
    <x v="161"/>
    <x v="5210"/>
    <x v="1"/>
    <m/>
    <n v="0"/>
    <x v="0"/>
  </r>
  <r>
    <x v="55"/>
    <x v="69"/>
    <x v="0"/>
    <s v="Wed Jan 24, 1973 11:44 UTC"/>
    <s v="1973-01-24"/>
    <s v="11:44:00"/>
    <x v="1"/>
    <x v="51"/>
    <s v="Cosmos-2 (63SM) | Cosmos 545"/>
    <x v="321"/>
    <x v="5211"/>
    <x v="1"/>
    <m/>
    <n v="0"/>
    <x v="0"/>
  </r>
  <r>
    <x v="55"/>
    <x v="90"/>
    <x v="0"/>
    <s v="Sat Jan 20, 1973 03:36 UTC"/>
    <s v="1973-01-20"/>
    <s v="03:36:00"/>
    <x v="1"/>
    <x v="51"/>
    <s v="Cosmos-3M | Cosmos 544"/>
    <x v="161"/>
    <x v="5212"/>
    <x v="1"/>
    <m/>
    <n v="0"/>
    <x v="0"/>
  </r>
  <r>
    <x v="55"/>
    <x v="22"/>
    <x v="8"/>
    <s v="Thu Jan 11, 1973 10:00 UTC"/>
    <s v="1973-01-11"/>
    <s v="10:00:00"/>
    <x v="1"/>
    <x v="51"/>
    <s v="Voskhod | Cosmos 543"/>
    <x v="324"/>
    <x v="5213"/>
    <x v="1"/>
    <m/>
    <n v="0"/>
    <x v="0"/>
  </r>
  <r>
    <x v="55"/>
    <x v="104"/>
    <x v="8"/>
    <s v="Mon Jan 08, 1973 06:55 UTC"/>
    <s v="1973-01-08"/>
    <s v="06:55:00"/>
    <x v="1"/>
    <x v="51"/>
    <s v="Proton-K/Block D | Luna 21"/>
    <x v="323"/>
    <x v="5214"/>
    <x v="1"/>
    <m/>
    <n v="0"/>
    <x v="0"/>
  </r>
  <r>
    <x v="55"/>
    <x v="0"/>
    <x v="0"/>
    <s v="Thu Dec 28, 1972 11:00 UTC"/>
    <s v="1972-12-28"/>
    <s v="11:00:00"/>
    <x v="2"/>
    <x v="52"/>
    <s v="Vostok-2M | Cosmos 542"/>
    <x v="267"/>
    <x v="5215"/>
    <x v="1"/>
    <m/>
    <n v="0"/>
    <x v="1"/>
  </r>
  <r>
    <x v="55"/>
    <x v="125"/>
    <x v="0"/>
    <s v="Wed Dec 27, 1972 10:30 UTC"/>
    <s v="1972-12-27"/>
    <s v="10:30:00"/>
    <x v="2"/>
    <x v="52"/>
    <s v="Soyuz M | Cosmos 541"/>
    <x v="327"/>
    <x v="5216"/>
    <x v="1"/>
    <m/>
    <n v="0"/>
    <x v="0"/>
  </r>
  <r>
    <x v="55"/>
    <x v="124"/>
    <x v="0"/>
    <s v="Mon Dec 25, 1972 23:05 UTC"/>
    <s v="1972-12-25"/>
    <s v="23:05:00"/>
    <x v="2"/>
    <x v="52"/>
    <s v="Cosmos-3M | Cosmos 540"/>
    <x v="161"/>
    <x v="5217"/>
    <x v="1"/>
    <m/>
    <n v="0"/>
    <x v="0"/>
  </r>
  <r>
    <x v="54"/>
    <x v="105"/>
    <x v="1"/>
    <s v="Thu Dec 21, 1972 17:45 UTC"/>
    <s v="1972-12-21"/>
    <s v="17:45:00"/>
    <x v="2"/>
    <x v="52"/>
    <s v="Titan III(24)B | OPS 3978"/>
    <x v="297"/>
    <x v="5218"/>
    <x v="1"/>
    <m/>
    <n v="0"/>
    <x v="0"/>
  </r>
  <r>
    <x v="55"/>
    <x v="124"/>
    <x v="0"/>
    <s v="Thu Dec 21, 1972 02:05 UTC"/>
    <s v="1972-12-21"/>
    <s v="02:05:00"/>
    <x v="2"/>
    <x v="52"/>
    <s v="Cosmos-3M | Cosmos 539"/>
    <x v="161"/>
    <x v="5219"/>
    <x v="1"/>
    <m/>
    <n v="0"/>
    <x v="0"/>
  </r>
  <r>
    <x v="52"/>
    <x v="134"/>
    <x v="1"/>
    <s v="Wed Dec 20, 1972 22:20 UTC"/>
    <s v="1972-12-20"/>
    <s v="22:20:00"/>
    <x v="2"/>
    <x v="52"/>
    <s v="Atlas-SLV3A Agena-D | AFP-827 (Canyon-5)"/>
    <x v="317"/>
    <x v="5220"/>
    <x v="1"/>
    <m/>
    <n v="0"/>
    <x v="0"/>
  </r>
  <r>
    <x v="54"/>
    <x v="118"/>
    <x v="1"/>
    <s v="Sat Dec 16, 1972 11:24 UTC"/>
    <s v="1972-12-16"/>
    <s v="11:24:00"/>
    <x v="2"/>
    <x v="52"/>
    <s v="Scout D1 | Aeros 1"/>
    <x v="312"/>
    <x v="5221"/>
    <x v="1"/>
    <m/>
    <n v="0"/>
    <x v="0"/>
  </r>
  <r>
    <x v="55"/>
    <x v="0"/>
    <x v="0"/>
    <s v="Thu Dec 14, 1972 13:40 UTC"/>
    <s v="1972-12-14"/>
    <s v="13:40:00"/>
    <x v="2"/>
    <x v="52"/>
    <s v="Voskhod | Cosmos 538"/>
    <x v="324"/>
    <x v="5222"/>
    <x v="1"/>
    <m/>
    <n v="0"/>
    <x v="0"/>
  </r>
  <r>
    <x v="55"/>
    <x v="125"/>
    <x v="0"/>
    <s v="Tue Dec 12, 1972 06:51 UTC"/>
    <s v="1972-12-12"/>
    <s v="06:51:00"/>
    <x v="2"/>
    <x v="52"/>
    <s v="Molniya-M /Block L | Molniya-2 nÂ°31"/>
    <x v="336"/>
    <x v="5223"/>
    <x v="1"/>
    <m/>
    <n v="0"/>
    <x v="0"/>
  </r>
  <r>
    <x v="54"/>
    <x v="20"/>
    <x v="1"/>
    <s v="Mon Dec 11, 1972 07:56 UTC"/>
    <s v="1972-12-11"/>
    <s v="07:56:00"/>
    <x v="2"/>
    <x v="52"/>
    <s v="Delta 900 | Nimbus 5"/>
    <x v="348"/>
    <x v="5224"/>
    <x v="1"/>
    <m/>
    <n v="0"/>
    <x v="0"/>
  </r>
  <r>
    <x v="29"/>
    <x v="6"/>
    <x v="1"/>
    <s v="Thu Dec 07, 1972 05:33 UTC"/>
    <s v="1972-12-07"/>
    <s v="05:33:00"/>
    <x v="2"/>
    <x v="52"/>
    <s v="Saturn V | Apollo 17"/>
    <x v="346"/>
    <x v="5225"/>
    <x v="1"/>
    <m/>
    <n v="0"/>
    <x v="0"/>
  </r>
  <r>
    <x v="55"/>
    <x v="71"/>
    <x v="8"/>
    <s v="Sat Dec 02, 1972 04:39 UTC"/>
    <s v="1972-12-02"/>
    <s v="04:39:00"/>
    <x v="2"/>
    <x v="52"/>
    <s v="Molniya-M /Block L | Molniya-1 nÂ°30"/>
    <x v="336"/>
    <x v="5226"/>
    <x v="1"/>
    <m/>
    <n v="0"/>
    <x v="0"/>
  </r>
  <r>
    <x v="55"/>
    <x v="129"/>
    <x v="0"/>
    <s v="Thu Nov 30, 1972 21:49 UTC"/>
    <s v="1972-11-30"/>
    <s v="21:49:00"/>
    <x v="3"/>
    <x v="52"/>
    <s v="Cosmos-2 (63SM) | Intercosmos 8"/>
    <x v="321"/>
    <x v="5227"/>
    <x v="1"/>
    <m/>
    <n v="0"/>
    <x v="0"/>
  </r>
  <r>
    <x v="55"/>
    <x v="22"/>
    <x v="8"/>
    <s v="Sat Nov 25, 1972 09:10 UTC"/>
    <s v="1972-11-25"/>
    <s v="09:10:00"/>
    <x v="3"/>
    <x v="52"/>
    <s v="Voskhod | Cosmos 537"/>
    <x v="324"/>
    <x v="5228"/>
    <x v="1"/>
    <m/>
    <n v="0"/>
    <x v="0"/>
  </r>
  <r>
    <x v="55"/>
    <x v="128"/>
    <x v="8"/>
    <s v="Thu Nov 23, 1972 06:11 UTC"/>
    <s v="1972-11-23"/>
    <s v="06:11:00"/>
    <x v="3"/>
    <x v="52"/>
    <s v="N-1 L3 | 7K-LOK nÂ°2 &amp; LK nÂ°4"/>
    <x v="349"/>
    <x v="5229"/>
    <x v="1"/>
    <m/>
    <n v="0"/>
    <x v="2"/>
  </r>
  <r>
    <x v="54"/>
    <x v="118"/>
    <x v="1"/>
    <s v="Wed Nov 22, 1972 00:17 UTC"/>
    <s v="1972-11-22"/>
    <s v="00:17:00"/>
    <x v="3"/>
    <x v="52"/>
    <s v="Scout D1 | ESRO 4"/>
    <x v="312"/>
    <x v="5230"/>
    <x v="1"/>
    <m/>
    <n v="0"/>
    <x v="0"/>
  </r>
  <r>
    <x v="57"/>
    <x v="130"/>
    <x v="20"/>
    <s v="Wed Nov 15, 1972 22:13 UTC"/>
    <s v="1972-11-15"/>
    <s v="22:13:00"/>
    <x v="3"/>
    <x v="52"/>
    <s v="Scout D1 | Explorer 48 (SAS-B)"/>
    <x v="312"/>
    <x v="5231"/>
    <x v="1"/>
    <m/>
    <n v="0"/>
    <x v="0"/>
  </r>
  <r>
    <x v="54"/>
    <x v="87"/>
    <x v="1"/>
    <s v="Fri Nov 10, 1972 01:14 UTC"/>
    <s v="1972-11-10"/>
    <s v="01:14:00"/>
    <x v="3"/>
    <x v="52"/>
    <s v="Delta 1914 | Anik-A1"/>
    <x v="347"/>
    <x v="5232"/>
    <x v="1"/>
    <m/>
    <n v="0"/>
    <x v="0"/>
  </r>
  <r>
    <x v="54"/>
    <x v="132"/>
    <x v="1"/>
    <s v="Thu Nov 09, 1972 03:23 UTC"/>
    <s v="1972-11-09"/>
    <s v="03:23:00"/>
    <x v="3"/>
    <x v="52"/>
    <s v="Thor-LV2D Burner-2 | DMSP-5B-F3"/>
    <x v="328"/>
    <x v="5233"/>
    <x v="1"/>
    <m/>
    <n v="0"/>
    <x v="0"/>
  </r>
  <r>
    <x v="55"/>
    <x v="90"/>
    <x v="0"/>
    <s v="Fri Nov 03, 1972 01:34 UTC"/>
    <s v="1972-11-03"/>
    <s v="01:34:00"/>
    <x v="3"/>
    <x v="52"/>
    <s v="Cosmos-3M | Cosmos 536"/>
    <x v="161"/>
    <x v="5234"/>
    <x v="1"/>
    <m/>
    <n v="0"/>
    <x v="0"/>
  </r>
  <r>
    <x v="55"/>
    <x v="124"/>
    <x v="0"/>
    <s v="Wed Nov 01, 1972 02:08 UTC"/>
    <s v="1972-11-01"/>
    <s v="02:08:00"/>
    <x v="3"/>
    <x v="52"/>
    <s v="Cosmos-3M | Cosmos 528 to 535"/>
    <x v="161"/>
    <x v="5235"/>
    <x v="1"/>
    <m/>
    <n v="0"/>
    <x v="0"/>
  </r>
  <r>
    <x v="55"/>
    <x v="0"/>
    <x v="0"/>
    <s v="Tue Oct 31, 1972 13:29 UTC"/>
    <s v="1972-10-31"/>
    <s v="13:29:00"/>
    <x v="4"/>
    <x v="52"/>
    <s v="Voskhod | Cosmos 527"/>
    <x v="324"/>
    <x v="5236"/>
    <x v="1"/>
    <m/>
    <n v="0"/>
    <x v="0"/>
  </r>
  <r>
    <x v="55"/>
    <x v="0"/>
    <x v="0"/>
    <s v="Thu Oct 26, 1972 22:05 UTC"/>
    <s v="1972-10-26"/>
    <s v="22:05:00"/>
    <x v="4"/>
    <x v="52"/>
    <s v="Vostok-2M | Meteor nÂ°24"/>
    <x v="267"/>
    <x v="5237"/>
    <x v="1"/>
    <m/>
    <n v="0"/>
    <x v="0"/>
  </r>
  <r>
    <x v="55"/>
    <x v="69"/>
    <x v="0"/>
    <s v="Wed Oct 25, 1972 10:39 UTC"/>
    <s v="1972-10-25"/>
    <s v="10:39:00"/>
    <x v="4"/>
    <x v="52"/>
    <s v="Cosmos-2 (63SM) | Cosmos 526"/>
    <x v="321"/>
    <x v="5238"/>
    <x v="1"/>
    <m/>
    <n v="0"/>
    <x v="0"/>
  </r>
  <r>
    <x v="55"/>
    <x v="0"/>
    <x v="0"/>
    <s v="Wed Oct 18, 1972 11:59 UTC"/>
    <s v="1972-10-18"/>
    <s v="11:59:00"/>
    <x v="4"/>
    <x v="52"/>
    <s v="Voskhod | Cosmos 525"/>
    <x v="324"/>
    <x v="5239"/>
    <x v="1"/>
    <m/>
    <n v="0"/>
    <x v="0"/>
  </r>
  <r>
    <x v="55"/>
    <x v="90"/>
    <x v="0"/>
    <s v="Tue Oct 17, 1972 19:59 UTC"/>
    <s v="1972-10-17"/>
    <s v="19:59:00"/>
    <x v="4"/>
    <x v="52"/>
    <s v="Cosmos-3M | Strela-2M satellite"/>
    <x v="161"/>
    <x v="4029"/>
    <x v="1"/>
    <m/>
    <n v="0"/>
    <x v="2"/>
  </r>
  <r>
    <x v="54"/>
    <x v="20"/>
    <x v="1"/>
    <s v="Sun Oct 15, 1972 17:19 UTC"/>
    <s v="1972-10-15"/>
    <s v="17:19:00"/>
    <x v="4"/>
    <x v="52"/>
    <s v="Delta 300 | NOAA-2 &amp; AMSAT-OSCAR 6"/>
    <x v="340"/>
    <x v="5240"/>
    <x v="1"/>
    <m/>
    <n v="0"/>
    <x v="0"/>
  </r>
  <r>
    <x v="55"/>
    <x v="125"/>
    <x v="0"/>
    <s v="Sat Oct 14, 1972 06:16 UTC"/>
    <s v="1972-10-14"/>
    <s v="06:16:00"/>
    <x v="4"/>
    <x v="52"/>
    <s v="Molniya-M /Block L | Molniya-1 nÂ°29"/>
    <x v="336"/>
    <x v="5241"/>
    <x v="1"/>
    <m/>
    <n v="0"/>
    <x v="0"/>
  </r>
  <r>
    <x v="55"/>
    <x v="69"/>
    <x v="0"/>
    <s v="Wed Oct 11, 1972 13:19 UTC"/>
    <s v="1972-10-11"/>
    <s v="13:19:00"/>
    <x v="4"/>
    <x v="52"/>
    <s v="Cosmos-2 (63SM) | Cosmos 524"/>
    <x v="321"/>
    <x v="5242"/>
    <x v="1"/>
    <m/>
    <n v="0"/>
    <x v="0"/>
  </r>
  <r>
    <x v="53"/>
    <x v="5"/>
    <x v="1"/>
    <s v="Tue Oct 10, 1972 18:03 UTC"/>
    <s v="1972-10-10"/>
    <s v="18:03:00"/>
    <x v="4"/>
    <x v="52"/>
    <s v="Titan IIID | KH9-4 &amp; SSF-C-3"/>
    <x v="301"/>
    <x v="5243"/>
    <x v="1"/>
    <m/>
    <n v="0"/>
    <x v="0"/>
  </r>
  <r>
    <x v="55"/>
    <x v="69"/>
    <x v="0"/>
    <s v="Thu Oct 05, 1972 11:30 UTC"/>
    <s v="1972-10-05"/>
    <s v="11:30:00"/>
    <x v="4"/>
    <x v="52"/>
    <s v="Cosmos-2 (63SM) | Cosmos 523"/>
    <x v="321"/>
    <x v="5244"/>
    <x v="1"/>
    <m/>
    <n v="0"/>
    <x v="0"/>
  </r>
  <r>
    <x v="55"/>
    <x v="125"/>
    <x v="0"/>
    <s v="Wed Oct 04, 1972 12:00 UTC"/>
    <s v="1972-10-04"/>
    <s v="12:00:00"/>
    <x v="4"/>
    <x v="52"/>
    <s v="Voskhod | Cosmos 522"/>
    <x v="324"/>
    <x v="5245"/>
    <x v="1"/>
    <m/>
    <n v="0"/>
    <x v="0"/>
  </r>
  <r>
    <x v="52"/>
    <x v="136"/>
    <x v="1"/>
    <s v="Mon Oct 02, 1972 20:10 UTC"/>
    <s v="1972-10-02"/>
    <s v="20:10:00"/>
    <x v="4"/>
    <x v="52"/>
    <s v="Atlas-E/F Burner | P72-1"/>
    <x v="350"/>
    <x v="5246"/>
    <x v="1"/>
    <m/>
    <n v="0"/>
    <x v="0"/>
  </r>
  <r>
    <x v="55"/>
    <x v="125"/>
    <x v="0"/>
    <s v="Sat Sep 30, 1972 20:19 UTC"/>
    <s v="1972-09-30"/>
    <s v="20:19:00"/>
    <x v="5"/>
    <x v="52"/>
    <s v="Molniya-M /Block L | Molniya-2 nÂ°28"/>
    <x v="336"/>
    <x v="5247"/>
    <x v="1"/>
    <m/>
    <n v="0"/>
    <x v="0"/>
  </r>
  <r>
    <x v="55"/>
    <x v="124"/>
    <x v="0"/>
    <s v="Fri Sep 29, 1972 20:18 UTC"/>
    <s v="1972-09-29"/>
    <s v="20:18:00"/>
    <x v="5"/>
    <x v="52"/>
    <s v="Cosmos-3M | Cosmos 521"/>
    <x v="161"/>
    <x v="5248"/>
    <x v="1"/>
    <m/>
    <n v="0"/>
    <x v="0"/>
  </r>
  <r>
    <x v="54"/>
    <x v="87"/>
    <x v="1"/>
    <s v="Sat Sep 23, 1972 01:20 UTC"/>
    <s v="1972-09-23"/>
    <s v="01:20:00"/>
    <x v="5"/>
    <x v="52"/>
    <s v="Delta 1604 | Explorer 47 (IMP-H)"/>
    <x v="342"/>
    <x v="5249"/>
    <x v="1"/>
    <m/>
    <n v="0"/>
    <x v="0"/>
  </r>
  <r>
    <x v="55"/>
    <x v="125"/>
    <x v="0"/>
    <s v="Tue Sep 19, 1972 19:19 UTC"/>
    <s v="1972-09-19"/>
    <s v="19:19:00"/>
    <x v="5"/>
    <x v="52"/>
    <s v="Molniya-M /Block 2BL | Cosmos 520"/>
    <x v="159"/>
    <x v="5250"/>
    <x v="1"/>
    <m/>
    <n v="0"/>
    <x v="0"/>
  </r>
  <r>
    <x v="55"/>
    <x v="22"/>
    <x v="8"/>
    <s v="Sat Sep 16, 1972 08:20 UTC"/>
    <s v="1972-09-16"/>
    <s v="08:20:00"/>
    <x v="5"/>
    <x v="52"/>
    <s v="Voskhod | Cosmos 519"/>
    <x v="324"/>
    <x v="5251"/>
    <x v="1"/>
    <m/>
    <n v="0"/>
    <x v="0"/>
  </r>
  <r>
    <x v="55"/>
    <x v="0"/>
    <x v="0"/>
    <s v="Fri Sep 15, 1972 09:40 UTC"/>
    <s v="1972-09-15"/>
    <s v="09:40:00"/>
    <x v="5"/>
    <x v="52"/>
    <s v="Voskhod | Cosmos 518"/>
    <x v="324"/>
    <x v="5252"/>
    <x v="1"/>
    <m/>
    <n v="0"/>
    <x v="0"/>
  </r>
  <r>
    <x v="54"/>
    <x v="118"/>
    <x v="1"/>
    <s v="Sat Sep 02, 1972 17:50 UTC"/>
    <s v="1972-09-02"/>
    <s v="17:50:00"/>
    <x v="5"/>
    <x v="52"/>
    <s v="Scout B1 | Triad 1"/>
    <x v="325"/>
    <x v="5253"/>
    <x v="1"/>
    <m/>
    <n v="0"/>
    <x v="0"/>
  </r>
  <r>
    <x v="55"/>
    <x v="0"/>
    <x v="0"/>
    <s v="Sat Sep 02, 1972 10:49 UTC"/>
    <s v="1972-09-02"/>
    <s v="10:49:00"/>
    <x v="5"/>
    <x v="52"/>
    <s v="Voskhod | Zenit-4M nÂ°40"/>
    <x v="324"/>
    <x v="5254"/>
    <x v="1"/>
    <m/>
    <n v="0"/>
    <x v="2"/>
  </r>
  <r>
    <x v="54"/>
    <x v="105"/>
    <x v="1"/>
    <s v="Fri Sep 01, 1972 17:36 UTC"/>
    <s v="1972-09-01"/>
    <s v="17:36:00"/>
    <x v="5"/>
    <x v="52"/>
    <s v="Titan III(24)B | OPS 8888"/>
    <x v="297"/>
    <x v="5255"/>
    <x v="1"/>
    <m/>
    <n v="0"/>
    <x v="0"/>
  </r>
  <r>
    <x v="55"/>
    <x v="22"/>
    <x v="8"/>
    <s v="Wed Aug 30, 1972 08:19 UTC"/>
    <s v="1972-08-30"/>
    <s v="08:19:00"/>
    <x v="6"/>
    <x v="52"/>
    <s v="Voskhod | Cosmos 517"/>
    <x v="324"/>
    <x v="5256"/>
    <x v="1"/>
    <m/>
    <n v="0"/>
    <x v="0"/>
  </r>
  <r>
    <x v="55"/>
    <x v="127"/>
    <x v="8"/>
    <s v="Mon Aug 21, 1972 10:36 UTC"/>
    <s v="1972-08-21"/>
    <s v="10:36:00"/>
    <x v="6"/>
    <x v="52"/>
    <s v="Tsyklon-2 | Cosmos 516"/>
    <x v="179"/>
    <x v="5257"/>
    <x v="1"/>
    <m/>
    <n v="0"/>
    <x v="0"/>
  </r>
  <r>
    <x v="52"/>
    <x v="101"/>
    <x v="1"/>
    <s v="Mon Aug 21, 1972 10:28 UTC"/>
    <s v="1972-08-21"/>
    <s v="10:28:00"/>
    <x v="6"/>
    <x v="52"/>
    <s v="Atlas-SLV3C Centaur-D | OAO-3"/>
    <x v="351"/>
    <x v="5258"/>
    <x v="1"/>
    <m/>
    <n v="0"/>
    <x v="0"/>
  </r>
  <r>
    <x v="45"/>
    <x v="54"/>
    <x v="6"/>
    <s v="Sat Aug 19, 1972 02:40 UTC"/>
    <s v="1972-08-19"/>
    <s v="02:40:00"/>
    <x v="6"/>
    <x v="52"/>
    <s v="Mu-IV S | Denpa"/>
    <x v="352"/>
    <x v="5259"/>
    <x v="1"/>
    <m/>
    <n v="0"/>
    <x v="0"/>
  </r>
  <r>
    <x v="55"/>
    <x v="0"/>
    <x v="0"/>
    <s v="Fri Aug 18, 1972 10:00 UTC"/>
    <s v="1972-08-18"/>
    <s v="10:00:00"/>
    <x v="6"/>
    <x v="52"/>
    <s v="Voskhod | Cosmos 515"/>
    <x v="324"/>
    <x v="5260"/>
    <x v="1"/>
    <m/>
    <n v="0"/>
    <x v="0"/>
  </r>
  <r>
    <x v="55"/>
    <x v="124"/>
    <x v="0"/>
    <s v="Wed Aug 16, 1972 13:40 UTC"/>
    <s v="1972-08-16"/>
    <s v="13:40:00"/>
    <x v="6"/>
    <x v="52"/>
    <s v="Cosmos-3M | Cosmos 514"/>
    <x v="161"/>
    <x v="5261"/>
    <x v="1"/>
    <m/>
    <n v="0"/>
    <x v="0"/>
  </r>
  <r>
    <x v="29"/>
    <x v="133"/>
    <x v="1"/>
    <s v="Sun Aug 13, 1972 15:10 UTC"/>
    <s v="1972-08-13"/>
    <s v="15:10:00"/>
    <x v="6"/>
    <x v="52"/>
    <s v="Scout D1 | Explorer 46 (MTS)"/>
    <x v="312"/>
    <x v="5262"/>
    <x v="1"/>
    <m/>
    <n v="0"/>
    <x v="0"/>
  </r>
  <r>
    <x v="2"/>
    <x v="113"/>
    <x v="3"/>
    <s v="Thu Aug 10, 1972 00:32 UTC"/>
    <s v="1972-08-10"/>
    <s v="00:32:00"/>
    <x v="6"/>
    <x v="52"/>
    <s v="Feng Bao 1 | Shiyan Peizhong"/>
    <x v="306"/>
    <x v="5263"/>
    <x v="1"/>
    <m/>
    <n v="0"/>
    <x v="0"/>
  </r>
  <r>
    <x v="55"/>
    <x v="22"/>
    <x v="8"/>
    <s v="Wed Aug 02, 1972 08:15 UTC"/>
    <s v="1972-08-02"/>
    <s v="08:15:00"/>
    <x v="6"/>
    <x v="52"/>
    <s v="Voskhod | Cosmos 513"/>
    <x v="324"/>
    <x v="5264"/>
    <x v="1"/>
    <m/>
    <n v="0"/>
    <x v="0"/>
  </r>
  <r>
    <x v="55"/>
    <x v="104"/>
    <x v="8"/>
    <s v="Sat Jul 29, 1972 03:20 UTC"/>
    <s v="1972-07-29"/>
    <s v="03:20:00"/>
    <x v="7"/>
    <x v="52"/>
    <s v="Proton-K/Block D | DOS-2"/>
    <x v="323"/>
    <x v="5265"/>
    <x v="1"/>
    <m/>
    <n v="0"/>
    <x v="2"/>
  </r>
  <r>
    <x v="55"/>
    <x v="0"/>
    <x v="0"/>
    <s v="Fri Jul 28, 1972 10:19 UTC"/>
    <s v="1972-07-28"/>
    <s v="10:19:00"/>
    <x v="7"/>
    <x v="52"/>
    <s v="Voskhod | Cosmos 512"/>
    <x v="324"/>
    <x v="5266"/>
    <x v="1"/>
    <m/>
    <n v="0"/>
    <x v="0"/>
  </r>
  <r>
    <x v="54"/>
    <x v="20"/>
    <x v="1"/>
    <s v="Sun Jul 23, 1972 18:06 UTC"/>
    <s v="1972-07-23"/>
    <s v="18:06:00"/>
    <x v="7"/>
    <x v="52"/>
    <s v="Delta 900 | Landsat 1"/>
    <x v="348"/>
    <x v="5267"/>
    <x v="1"/>
    <m/>
    <n v="0"/>
    <x v="0"/>
  </r>
  <r>
    <x v="55"/>
    <x v="124"/>
    <x v="0"/>
    <s v="Thu Jul 20, 1972 18:10 UTC"/>
    <s v="1972-07-20"/>
    <s v="18:10:00"/>
    <x v="7"/>
    <x v="52"/>
    <s v="Cosmos-3M | Cosmos 504 to 511"/>
    <x v="161"/>
    <x v="5268"/>
    <x v="1"/>
    <m/>
    <n v="0"/>
    <x v="0"/>
  </r>
  <r>
    <x v="55"/>
    <x v="30"/>
    <x v="0"/>
    <s v="Wed Jul 19, 1972 13:45 UTC"/>
    <s v="1972-07-19"/>
    <s v="13:45:00"/>
    <x v="7"/>
    <x v="52"/>
    <s v="Voskhod | Cosmos 503"/>
    <x v="324"/>
    <x v="5269"/>
    <x v="1"/>
    <m/>
    <n v="0"/>
    <x v="0"/>
  </r>
  <r>
    <x v="55"/>
    <x v="0"/>
    <x v="0"/>
    <s v="Thu Jul 13, 1972 14:30 UTC"/>
    <s v="1972-07-13"/>
    <s v="14:30:00"/>
    <x v="7"/>
    <x v="52"/>
    <s v="Soyuz M | Cosmos 502"/>
    <x v="327"/>
    <x v="5270"/>
    <x v="1"/>
    <m/>
    <n v="0"/>
    <x v="1"/>
  </r>
  <r>
    <x v="55"/>
    <x v="129"/>
    <x v="0"/>
    <s v="Wed Jul 12, 1972 05:59 UTC"/>
    <s v="1972-07-12"/>
    <s v="05:59:00"/>
    <x v="7"/>
    <x v="52"/>
    <s v="Cosmos-2 (63SM) | Cosmos 501"/>
    <x v="321"/>
    <x v="5271"/>
    <x v="1"/>
    <m/>
    <n v="0"/>
    <x v="0"/>
  </r>
  <r>
    <x v="55"/>
    <x v="124"/>
    <x v="0"/>
    <s v="Mon Jul 10, 1972 16:15 UTC"/>
    <s v="1972-07-10"/>
    <s v="16:15:00"/>
    <x v="7"/>
    <x v="52"/>
    <s v="Cosmos-3M | Cosmos 500"/>
    <x v="161"/>
    <x v="5272"/>
    <x v="1"/>
    <m/>
    <n v="0"/>
    <x v="0"/>
  </r>
  <r>
    <x v="53"/>
    <x v="5"/>
    <x v="1"/>
    <s v="Fri Jul 07, 1972 17:46 UTC"/>
    <s v="1972-07-07"/>
    <s v="17:46:00"/>
    <x v="7"/>
    <x v="52"/>
    <s v="Titan IIID | KH9-3 &amp; SSF-B-23"/>
    <x v="301"/>
    <x v="5273"/>
    <x v="1"/>
    <m/>
    <n v="0"/>
    <x v="0"/>
  </r>
  <r>
    <x v="55"/>
    <x v="22"/>
    <x v="8"/>
    <s v="Thu Jul 06, 1972 10:40 UTC"/>
    <s v="1972-07-06"/>
    <s v="10:40:00"/>
    <x v="7"/>
    <x v="52"/>
    <s v="Voskhod | Cosmos 499"/>
    <x v="324"/>
    <x v="5274"/>
    <x v="1"/>
    <m/>
    <n v="0"/>
    <x v="0"/>
  </r>
  <r>
    <x v="55"/>
    <x v="69"/>
    <x v="0"/>
    <s v="Wed Jul 05, 1972 09:29 UTC"/>
    <s v="1972-07-05"/>
    <s v="09:29:00"/>
    <x v="7"/>
    <x v="52"/>
    <s v="Cosmos-2 (63SM) | Cosmos 498"/>
    <x v="321"/>
    <x v="5275"/>
    <x v="1"/>
    <m/>
    <n v="0"/>
    <x v="0"/>
  </r>
  <r>
    <x v="55"/>
    <x v="125"/>
    <x v="0"/>
    <s v="Fri Jun 30, 1972 18:52 UTC"/>
    <s v="1972-06-30"/>
    <s v="18:52:00"/>
    <x v="8"/>
    <x v="52"/>
    <s v="Vostok-2M | Meteor nÂ°23"/>
    <x v="267"/>
    <x v="5276"/>
    <x v="1"/>
    <m/>
    <n v="0"/>
    <x v="0"/>
  </r>
  <r>
    <x v="55"/>
    <x v="69"/>
    <x v="0"/>
    <s v="Fri Jun 30, 1972 09:19 UTC"/>
    <s v="1972-06-30"/>
    <s v="09:19:00"/>
    <x v="8"/>
    <x v="52"/>
    <s v="Cosmos-2 (63SM) | Cosmos 497"/>
    <x v="321"/>
    <x v="5277"/>
    <x v="1"/>
    <m/>
    <n v="0"/>
    <x v="0"/>
  </r>
  <r>
    <x v="55"/>
    <x v="129"/>
    <x v="0"/>
    <s v="Fri Jun 30, 1972 05:58 UTC"/>
    <s v="1972-06-30"/>
    <s v="05:58:00"/>
    <x v="8"/>
    <x v="52"/>
    <s v="Cosmos-2 (63SM) | Intercosmos 7"/>
    <x v="321"/>
    <x v="5278"/>
    <x v="1"/>
    <m/>
    <n v="0"/>
    <x v="0"/>
  </r>
  <r>
    <x v="55"/>
    <x v="22"/>
    <x v="8"/>
    <s v="Thu Jun 29, 1972 03:47 UTC"/>
    <s v="1972-06-29"/>
    <s v="03:47:00"/>
    <x v="8"/>
    <x v="52"/>
    <s v="Molniya-M /Block SO-L | Prognoz nÂ°2"/>
    <x v="244"/>
    <x v="5279"/>
    <x v="1"/>
    <m/>
    <n v="0"/>
    <x v="0"/>
  </r>
  <r>
    <x v="55"/>
    <x v="71"/>
    <x v="8"/>
    <s v="Mon Jun 26, 1972 14:53 UTC"/>
    <s v="1972-06-26"/>
    <s v="14:53:00"/>
    <x v="8"/>
    <x v="52"/>
    <s v="Soyuz | Cosmos 496"/>
    <x v="322"/>
    <x v="5280"/>
    <x v="1"/>
    <m/>
    <n v="0"/>
    <x v="0"/>
  </r>
  <r>
    <x v="55"/>
    <x v="30"/>
    <x v="0"/>
    <s v="Fri Jun 23, 1972 11:19 UTC"/>
    <s v="1972-06-23"/>
    <s v="11:19:00"/>
    <x v="8"/>
    <x v="52"/>
    <s v="Voskhod | Cosmos 495"/>
    <x v="324"/>
    <x v="5281"/>
    <x v="1"/>
    <m/>
    <n v="0"/>
    <x v="0"/>
  </r>
  <r>
    <x v="55"/>
    <x v="124"/>
    <x v="0"/>
    <s v="Fri Jun 23, 1972 09:24 UTC"/>
    <s v="1972-06-23"/>
    <s v="09:24:00"/>
    <x v="8"/>
    <x v="52"/>
    <s v="Cosmos-3M | Cosmos 494"/>
    <x v="161"/>
    <x v="5282"/>
    <x v="1"/>
    <m/>
    <n v="0"/>
    <x v="0"/>
  </r>
  <r>
    <x v="55"/>
    <x v="22"/>
    <x v="8"/>
    <s v="Wed Jun 21, 1972 06:25 UTC"/>
    <s v="1972-06-21"/>
    <s v="06:25:00"/>
    <x v="8"/>
    <x v="52"/>
    <s v="Voskhod | Cosmos 493"/>
    <x v="324"/>
    <x v="5283"/>
    <x v="1"/>
    <m/>
    <n v="0"/>
    <x v="0"/>
  </r>
  <r>
    <x v="52"/>
    <x v="101"/>
    <x v="1"/>
    <s v="Tue Jun 13, 1972 21:53 UTC"/>
    <s v="1972-06-13"/>
    <s v="21:53:00"/>
    <x v="8"/>
    <x v="52"/>
    <s v="Atlas-SLV3C Centaur-D | Intelsat 4 F5"/>
    <x v="351"/>
    <x v="5284"/>
    <x v="1"/>
    <m/>
    <n v="0"/>
    <x v="0"/>
  </r>
  <r>
    <x v="55"/>
    <x v="22"/>
    <x v="8"/>
    <s v="Fri Jun 09, 1972 06:59 UTC"/>
    <s v="1972-06-09"/>
    <s v="06:59:00"/>
    <x v="8"/>
    <x v="52"/>
    <s v="Voskhod | Cosmos 492"/>
    <x v="324"/>
    <x v="5285"/>
    <x v="1"/>
    <m/>
    <n v="0"/>
    <x v="0"/>
  </r>
  <r>
    <x v="54"/>
    <x v="115"/>
    <x v="1"/>
    <s v="Thu May 25, 1972 18:41 UTC"/>
    <s v="1972-05-25"/>
    <s v="18:41:00"/>
    <x v="9"/>
    <x v="52"/>
    <s v="Thorad SLV-2G Agena-D | KH-4B 1117"/>
    <x v="353"/>
    <x v="5286"/>
    <x v="1"/>
    <m/>
    <n v="0"/>
    <x v="0"/>
  </r>
  <r>
    <x v="55"/>
    <x v="22"/>
    <x v="8"/>
    <s v="Thu May 25, 1972 06:35 UTC"/>
    <s v="1972-05-25"/>
    <s v="06:35:00"/>
    <x v="9"/>
    <x v="52"/>
    <s v="Voskhod | Cosmos 491"/>
    <x v="324"/>
    <x v="5287"/>
    <x v="1"/>
    <m/>
    <n v="0"/>
    <x v="0"/>
  </r>
  <r>
    <x v="54"/>
    <x v="105"/>
    <x v="1"/>
    <s v="Sat May 20, 1972 15:30 UTC"/>
    <s v="1972-05-20"/>
    <s v="15:30:00"/>
    <x v="9"/>
    <x v="52"/>
    <s v="Titan III(24)B | OPS 6574"/>
    <x v="297"/>
    <x v="5288"/>
    <x v="1"/>
    <m/>
    <n v="0"/>
    <x v="2"/>
  </r>
  <r>
    <x v="55"/>
    <x v="0"/>
    <x v="0"/>
    <s v="Fri May 19, 1972 14:30 UTC"/>
    <s v="1972-05-19"/>
    <s v="14:30:00"/>
    <x v="9"/>
    <x v="52"/>
    <s v="Molniya-M /Block L | Molniya-2 nÂ°27"/>
    <x v="336"/>
    <x v="5289"/>
    <x v="1"/>
    <m/>
    <n v="0"/>
    <x v="0"/>
  </r>
  <r>
    <x v="55"/>
    <x v="30"/>
    <x v="0"/>
    <s v="Wed May 17, 1972 10:19 UTC"/>
    <s v="1972-05-17"/>
    <s v="10:19:00"/>
    <x v="9"/>
    <x v="52"/>
    <s v="Voskhod | Cosmos 490"/>
    <x v="324"/>
    <x v="5290"/>
    <x v="1"/>
    <m/>
    <n v="0"/>
    <x v="0"/>
  </r>
  <r>
    <x v="55"/>
    <x v="90"/>
    <x v="0"/>
    <s v="Sat May 06, 1972 11:24 UTC"/>
    <s v="1972-05-06"/>
    <s v="11:24:00"/>
    <x v="9"/>
    <x v="52"/>
    <s v="Cosmos-3M | Cosmos 489"/>
    <x v="161"/>
    <x v="5291"/>
    <x v="1"/>
    <m/>
    <n v="0"/>
    <x v="0"/>
  </r>
  <r>
    <x v="55"/>
    <x v="0"/>
    <x v="0"/>
    <s v="Fri May 05, 1972 11:20 UTC"/>
    <s v="1972-05-05"/>
    <s v="11:20:00"/>
    <x v="9"/>
    <x v="52"/>
    <s v="Voskhod | Cosmos 488"/>
    <x v="324"/>
    <x v="5292"/>
    <x v="1"/>
    <m/>
    <n v="0"/>
    <x v="0"/>
  </r>
  <r>
    <x v="55"/>
    <x v="69"/>
    <x v="0"/>
    <s v="Tue Apr 25, 1972 11:29 UTC"/>
    <s v="1972-04-25"/>
    <s v="11:29:00"/>
    <x v="10"/>
    <x v="52"/>
    <s v="Cosmos-2 (63SM) | DS-P1-You #51"/>
    <x v="321"/>
    <x v="5293"/>
    <x v="1"/>
    <m/>
    <n v="0"/>
    <x v="2"/>
  </r>
  <r>
    <x v="55"/>
    <x v="69"/>
    <x v="0"/>
    <s v="Fri Apr 21, 1972 11:59 UTC"/>
    <s v="1972-04-21"/>
    <s v="11:59:00"/>
    <x v="10"/>
    <x v="52"/>
    <s v="Cosmos-2 (63SM) | Cosmos 487"/>
    <x v="321"/>
    <x v="5294"/>
    <x v="1"/>
    <m/>
    <n v="0"/>
    <x v="0"/>
  </r>
  <r>
    <x v="54"/>
    <x v="115"/>
    <x v="1"/>
    <s v="Wed Apr 19, 1972 21:43 UTC"/>
    <s v="1972-04-19"/>
    <s v="21:43:00"/>
    <x v="10"/>
    <x v="52"/>
    <s v="Thorad SLV-2G Agena-D | KH-4B 1116"/>
    <x v="353"/>
    <x v="5295"/>
    <x v="1"/>
    <m/>
    <n v="0"/>
    <x v="0"/>
  </r>
  <r>
    <x v="29"/>
    <x v="6"/>
    <x v="1"/>
    <s v="Sun Apr 16, 1972 17:54 UTC"/>
    <s v="1972-04-16"/>
    <s v="17:54:00"/>
    <x v="10"/>
    <x v="52"/>
    <s v="Saturn V | Apollo 16"/>
    <x v="346"/>
    <x v="5296"/>
    <x v="1"/>
    <m/>
    <n v="0"/>
    <x v="0"/>
  </r>
  <r>
    <x v="55"/>
    <x v="30"/>
    <x v="0"/>
    <s v="Fri Apr 14, 1972 08:00 UTC"/>
    <s v="1972-04-14"/>
    <s v="08:00:00"/>
    <x v="10"/>
    <x v="52"/>
    <s v="Voskhod | Cosmos 486"/>
    <x v="324"/>
    <x v="5297"/>
    <x v="1"/>
    <m/>
    <n v="0"/>
    <x v="0"/>
  </r>
  <r>
    <x v="55"/>
    <x v="22"/>
    <x v="8"/>
    <s v="Fri Apr 14, 1972 00:54 UTC"/>
    <s v="1972-04-14"/>
    <s v="00:54:00"/>
    <x v="10"/>
    <x v="52"/>
    <s v="Molniya-M /Block SO-L | Prognoz nÂ°1"/>
    <x v="244"/>
    <x v="5298"/>
    <x v="1"/>
    <m/>
    <n v="0"/>
    <x v="0"/>
  </r>
  <r>
    <x v="55"/>
    <x v="69"/>
    <x v="0"/>
    <s v="Tue Apr 11, 1972 11:04 UTC"/>
    <s v="1972-04-11"/>
    <s v="11:04:00"/>
    <x v="10"/>
    <x v="52"/>
    <s v="Cosmos-2 (63SM) | Cosmos 485"/>
    <x v="321"/>
    <x v="5299"/>
    <x v="1"/>
    <m/>
    <n v="0"/>
    <x v="0"/>
  </r>
  <r>
    <x v="55"/>
    <x v="22"/>
    <x v="8"/>
    <s v="Fri Apr 07, 1972 10:00 UTC"/>
    <s v="1972-04-07"/>
    <s v="10:00:00"/>
    <x v="10"/>
    <x v="52"/>
    <s v="Voskhod | Intercosmos 6"/>
    <x v="324"/>
    <x v="5300"/>
    <x v="1"/>
    <m/>
    <n v="0"/>
    <x v="0"/>
  </r>
  <r>
    <x v="55"/>
    <x v="30"/>
    <x v="0"/>
    <s v="Thu Apr 06, 1972 08:00 UTC"/>
    <s v="1972-04-06"/>
    <s v="08:00:00"/>
    <x v="10"/>
    <x v="52"/>
    <s v="Voskhod | Cosmos 484"/>
    <x v="324"/>
    <x v="5301"/>
    <x v="1"/>
    <m/>
    <n v="0"/>
    <x v="0"/>
  </r>
  <r>
    <x v="55"/>
    <x v="0"/>
    <x v="0"/>
    <s v="Tue Apr 04, 1972 20:38 UTC"/>
    <s v="1972-04-04"/>
    <s v="20:38:00"/>
    <x v="10"/>
    <x v="52"/>
    <s v="Molniya-M /Block L | Molniya-1 nÂ°26 &amp; SRET-1"/>
    <x v="336"/>
    <x v="5302"/>
    <x v="1"/>
    <m/>
    <n v="0"/>
    <x v="0"/>
  </r>
  <r>
    <x v="55"/>
    <x v="125"/>
    <x v="0"/>
    <s v="Mon Apr 03, 1972 10:15 UTC"/>
    <s v="1972-04-03"/>
    <s v="10:15:00"/>
    <x v="10"/>
    <x v="52"/>
    <s v="Voskhod | Cosmos 483"/>
    <x v="324"/>
    <x v="5303"/>
    <x v="1"/>
    <m/>
    <n v="0"/>
    <x v="0"/>
  </r>
  <r>
    <x v="55"/>
    <x v="22"/>
    <x v="8"/>
    <s v="Fri Mar 31, 1972 04:02 UTC"/>
    <s v="1972-03-31"/>
    <s v="04:02:00"/>
    <x v="11"/>
    <x v="52"/>
    <s v="Molniya-M /Block NVL | Cosmos 482"/>
    <x v="263"/>
    <x v="5304"/>
    <x v="1"/>
    <m/>
    <n v="0"/>
    <x v="1"/>
  </r>
  <r>
    <x v="55"/>
    <x v="125"/>
    <x v="0"/>
    <s v="Thu Mar 30, 1972 14:05 UTC"/>
    <s v="1972-03-30"/>
    <s v="14:05:00"/>
    <x v="11"/>
    <x v="52"/>
    <s v="Vostok-2M | Meteor nÂ°22"/>
    <x v="267"/>
    <x v="5305"/>
    <x v="1"/>
    <m/>
    <n v="0"/>
    <x v="0"/>
  </r>
  <r>
    <x v="55"/>
    <x v="22"/>
    <x v="8"/>
    <s v="Mon Mar 27, 1972 04:15 UTC"/>
    <s v="1972-03-27"/>
    <s v="04:15:00"/>
    <x v="11"/>
    <x v="52"/>
    <s v="Molniya-M /Block NVL | Venera 8"/>
    <x v="263"/>
    <x v="5306"/>
    <x v="1"/>
    <m/>
    <n v="0"/>
    <x v="0"/>
  </r>
  <r>
    <x v="55"/>
    <x v="69"/>
    <x v="0"/>
    <s v="Sat Mar 25, 1972 10:39 UTC"/>
    <s v="1972-03-25"/>
    <s v="10:39:00"/>
    <x v="11"/>
    <x v="52"/>
    <s v="Cosmos-2 (63SM) | Cosmos 481"/>
    <x v="321"/>
    <x v="5307"/>
    <x v="1"/>
    <m/>
    <n v="0"/>
    <x v="0"/>
  </r>
  <r>
    <x v="55"/>
    <x v="124"/>
    <x v="0"/>
    <s v="Sat Mar 25, 1972 02:20 UTC"/>
    <s v="1972-03-25"/>
    <s v="02:20:00"/>
    <x v="11"/>
    <x v="52"/>
    <s v="Cosmos-3M | Cosmos 480"/>
    <x v="161"/>
    <x v="5308"/>
    <x v="1"/>
    <m/>
    <n v="0"/>
    <x v="0"/>
  </r>
  <r>
    <x v="54"/>
    <x v="132"/>
    <x v="1"/>
    <s v="Fri Mar 24, 1972 08:46 UTC"/>
    <s v="1972-03-24"/>
    <s v="08:46:00"/>
    <x v="11"/>
    <x v="52"/>
    <s v="Thor-LV2D Burner-2 | DMSP-5B-F2"/>
    <x v="328"/>
    <x v="5309"/>
    <x v="1"/>
    <m/>
    <n v="0"/>
    <x v="0"/>
  </r>
  <r>
    <x v="55"/>
    <x v="124"/>
    <x v="0"/>
    <s v="Wed Mar 22, 1972 20:30 UTC"/>
    <s v="1972-03-22"/>
    <s v="20:30:00"/>
    <x v="11"/>
    <x v="52"/>
    <s v="Cosmos-3M | Cosmos 479"/>
    <x v="161"/>
    <x v="5310"/>
    <x v="1"/>
    <m/>
    <n v="0"/>
    <x v="0"/>
  </r>
  <r>
    <x v="54"/>
    <x v="105"/>
    <x v="1"/>
    <s v="Fri Mar 17, 1972 17:00 UTC"/>
    <s v="1972-03-17"/>
    <s v="17:00:00"/>
    <x v="11"/>
    <x v="52"/>
    <s v="Titan III(24)B | OPS 1678"/>
    <x v="297"/>
    <x v="5311"/>
    <x v="1"/>
    <m/>
    <n v="0"/>
    <x v="0"/>
  </r>
  <r>
    <x v="55"/>
    <x v="30"/>
    <x v="0"/>
    <s v="Wed Mar 15, 1972 13:00 UTC"/>
    <s v="1972-03-15"/>
    <s v="13:00:00"/>
    <x v="11"/>
    <x v="52"/>
    <s v="Voskhod | Cosmos 478"/>
    <x v="324"/>
    <x v="5312"/>
    <x v="1"/>
    <m/>
    <n v="0"/>
    <x v="0"/>
  </r>
  <r>
    <x v="54"/>
    <x v="137"/>
    <x v="1"/>
    <s v="Sun Mar 12, 1972 01:55 UTC"/>
    <s v="1972-03-12"/>
    <s v="01:55:00"/>
    <x v="11"/>
    <x v="52"/>
    <s v="Delta N | TD-1A"/>
    <x v="354"/>
    <x v="5313"/>
    <x v="1"/>
    <m/>
    <n v="0"/>
    <x v="0"/>
  </r>
  <r>
    <x v="55"/>
    <x v="125"/>
    <x v="0"/>
    <s v="Sat Mar 04, 1972 10:00 UTC"/>
    <s v="1972-03-04"/>
    <s v="10:00:00"/>
    <x v="11"/>
    <x v="52"/>
    <s v="Voskhod | Cosmos 477"/>
    <x v="324"/>
    <x v="5314"/>
    <x v="1"/>
    <m/>
    <n v="0"/>
    <x v="0"/>
  </r>
  <r>
    <x v="52"/>
    <x v="103"/>
    <x v="1"/>
    <s v="Fri Mar 03, 1972 01:49 UTC"/>
    <s v="1972-03-03"/>
    <s v="01:49:00"/>
    <x v="11"/>
    <x v="52"/>
    <s v="Atlas-SLV3C Centaur-D | Pioneer 10"/>
    <x v="351"/>
    <x v="5315"/>
    <x v="1"/>
    <m/>
    <n v="0"/>
    <x v="0"/>
  </r>
  <r>
    <x v="55"/>
    <x v="0"/>
    <x v="0"/>
    <s v="Wed Mar 01, 1972 11:15 UTC"/>
    <s v="1972-03-01"/>
    <s v="11:15:00"/>
    <x v="11"/>
    <x v="52"/>
    <s v="Vostok-2M | Cosmos 476"/>
    <x v="267"/>
    <x v="5316"/>
    <x v="1"/>
    <m/>
    <n v="0"/>
    <x v="0"/>
  </r>
  <r>
    <x v="53"/>
    <x v="1"/>
    <x v="1"/>
    <s v="Wed Mar 01, 1972 09:39 UTC"/>
    <s v="1972-03-01"/>
    <s v="09:39:00"/>
    <x v="11"/>
    <x v="52"/>
    <s v="Titan III(23)C | DSP-3"/>
    <x v="303"/>
    <x v="5317"/>
    <x v="1"/>
    <m/>
    <n v="0"/>
    <x v="0"/>
  </r>
  <r>
    <x v="55"/>
    <x v="124"/>
    <x v="0"/>
    <s v="Fri Feb 25, 1972 07:52 UTC"/>
    <s v="1972-02-25"/>
    <s v="07:52:00"/>
    <x v="0"/>
    <x v="52"/>
    <s v="Cosmos-3M | Cosmos 475"/>
    <x v="161"/>
    <x v="5318"/>
    <x v="1"/>
    <m/>
    <n v="0"/>
    <x v="0"/>
  </r>
  <r>
    <x v="53"/>
    <x v="105"/>
    <x v="1"/>
    <s v="Wed Feb 16, 1972 09:59 UTC"/>
    <s v="1972-02-16"/>
    <s v="09:59:00"/>
    <x v="0"/>
    <x v="52"/>
    <s v="Titan-III(33)B Agena-D | Jumpseat 2"/>
    <x v="343"/>
    <x v="5319"/>
    <x v="1"/>
    <m/>
    <n v="0"/>
    <x v="2"/>
  </r>
  <r>
    <x v="55"/>
    <x v="22"/>
    <x v="8"/>
    <s v="Wed Feb 16, 1972 09:30 UTC"/>
    <s v="1972-02-16"/>
    <s v="09:30:00"/>
    <x v="0"/>
    <x v="52"/>
    <s v="Voskhod | Cosmos 474"/>
    <x v="324"/>
    <x v="5320"/>
    <x v="1"/>
    <m/>
    <n v="0"/>
    <x v="0"/>
  </r>
  <r>
    <x v="55"/>
    <x v="47"/>
    <x v="8"/>
    <s v="Mon Feb 14, 1972 03:27 UTC"/>
    <s v="1972-02-14"/>
    <s v="03:27:00"/>
    <x v="0"/>
    <x v="52"/>
    <s v="Proton-K/Block D | Luna 20"/>
    <x v="323"/>
    <x v="5321"/>
    <x v="1"/>
    <m/>
    <n v="0"/>
    <x v="0"/>
  </r>
  <r>
    <x v="55"/>
    <x v="129"/>
    <x v="0"/>
    <s v="Tue Feb 08, 1972 05:59 UTC"/>
    <s v="1972-02-08"/>
    <s v="05:59:00"/>
    <x v="0"/>
    <x v="52"/>
    <s v="K65M-RB5 | BOR-2 nÂ°204"/>
    <x v="283"/>
    <x v="5322"/>
    <x v="1"/>
    <m/>
    <n v="0"/>
    <x v="0"/>
  </r>
  <r>
    <x v="55"/>
    <x v="22"/>
    <x v="8"/>
    <s v="Thu Feb 03, 1972 08:40 UTC"/>
    <s v="1972-02-03"/>
    <s v="08:40:00"/>
    <x v="0"/>
    <x v="52"/>
    <s v="Voskhod | Cosmos 473"/>
    <x v="324"/>
    <x v="5323"/>
    <x v="1"/>
    <m/>
    <n v="0"/>
    <x v="0"/>
  </r>
  <r>
    <x v="54"/>
    <x v="137"/>
    <x v="1"/>
    <s v="Mon Jan 31, 1972 17:20 UTC"/>
    <s v="1972-01-31"/>
    <s v="17:20:00"/>
    <x v="1"/>
    <x v="52"/>
    <s v="Delta L | HEOS-2"/>
    <x v="355"/>
    <x v="5324"/>
    <x v="1"/>
    <m/>
    <n v="0"/>
    <x v="0"/>
  </r>
  <r>
    <x v="55"/>
    <x v="69"/>
    <x v="0"/>
    <s v="Tue Jan 25, 1972 11:15 UTC"/>
    <s v="1972-01-25"/>
    <s v="11:15:00"/>
    <x v="1"/>
    <x v="52"/>
    <s v="Cosmos-2 (63SM) | Cosmos 472"/>
    <x v="321"/>
    <x v="5325"/>
    <x v="1"/>
    <m/>
    <n v="0"/>
    <x v="0"/>
  </r>
  <r>
    <x v="52"/>
    <x v="101"/>
    <x v="1"/>
    <s v="Sun Jan 23, 1972 00:12 UTC"/>
    <s v="1972-01-23"/>
    <s v="00:12:00"/>
    <x v="1"/>
    <x v="52"/>
    <s v="Atlas-SLV3C Centaur-D | Intelsat 4 F4"/>
    <x v="351"/>
    <x v="5326"/>
    <x v="1"/>
    <m/>
    <n v="0"/>
    <x v="0"/>
  </r>
  <r>
    <x v="53"/>
    <x v="5"/>
    <x v="1"/>
    <s v="Thu Jan 20, 1972 18:36 UTC"/>
    <s v="1972-01-20"/>
    <s v="18:36:00"/>
    <x v="1"/>
    <x v="52"/>
    <s v="Titan IIID | KH9-2 &amp; SSF-B-22"/>
    <x v="301"/>
    <x v="5327"/>
    <x v="1"/>
    <m/>
    <n v="0"/>
    <x v="0"/>
  </r>
  <r>
    <x v="55"/>
    <x v="22"/>
    <x v="8"/>
    <s v="Wed Jan 12, 1972 09:59 UTC"/>
    <s v="1972-01-12"/>
    <s v="09:59:00"/>
    <x v="1"/>
    <x v="52"/>
    <s v="Voskhod | Cosmos 471"/>
    <x v="324"/>
    <x v="5328"/>
    <x v="1"/>
    <m/>
    <n v="0"/>
    <x v="0"/>
  </r>
  <r>
    <x v="55"/>
    <x v="0"/>
    <x v="0"/>
    <s v="Wed Dec 29, 1971 10:50 UTC"/>
    <s v="1971-12-29"/>
    <s v="10:50:00"/>
    <x v="2"/>
    <x v="53"/>
    <s v="Vostok-2M | Meteor nÂ°21"/>
    <x v="267"/>
    <x v="5329"/>
    <x v="1"/>
    <m/>
    <n v="0"/>
    <x v="0"/>
  </r>
  <r>
    <x v="55"/>
    <x v="90"/>
    <x v="0"/>
    <s v="Mon Dec 27, 1971 19:00 UTC"/>
    <s v="1971-12-27"/>
    <s v="19:00:00"/>
    <x v="2"/>
    <x v="53"/>
    <s v="Cosmos-3M | AurÃ©ole 1"/>
    <x v="161"/>
    <x v="5330"/>
    <x v="1"/>
    <m/>
    <n v="0"/>
    <x v="0"/>
  </r>
  <r>
    <x v="55"/>
    <x v="125"/>
    <x v="0"/>
    <s v="Mon Dec 27, 1971 14:04 UTC"/>
    <s v="1971-12-27"/>
    <s v="14:04:00"/>
    <x v="2"/>
    <x v="53"/>
    <s v="Soyuz M | Cosmos 470"/>
    <x v="327"/>
    <x v="5331"/>
    <x v="1"/>
    <m/>
    <n v="0"/>
    <x v="1"/>
  </r>
  <r>
    <x v="55"/>
    <x v="127"/>
    <x v="8"/>
    <s v="Sat Dec 25, 1971 11:29 UTC"/>
    <s v="1971-12-25"/>
    <s v="11:29:00"/>
    <x v="2"/>
    <x v="53"/>
    <s v="Tsyklon-2 | Cosmos 469"/>
    <x v="179"/>
    <x v="5332"/>
    <x v="1"/>
    <m/>
    <n v="0"/>
    <x v="0"/>
  </r>
  <r>
    <x v="52"/>
    <x v="103"/>
    <x v="1"/>
    <s v="Mon Dec 20, 1971 01:10 UTC"/>
    <s v="1971-12-20"/>
    <s v="01:10:00"/>
    <x v="2"/>
    <x v="53"/>
    <s v="Atlas-SLV3C Centaur-D | Intelsat 4 F3"/>
    <x v="351"/>
    <x v="5333"/>
    <x v="1"/>
    <m/>
    <n v="0"/>
    <x v="0"/>
  </r>
  <r>
    <x v="55"/>
    <x v="0"/>
    <x v="0"/>
    <s v="Sun Dec 19, 1971 22:50 UTC"/>
    <s v="1971-12-19"/>
    <s v="22:50:00"/>
    <x v="2"/>
    <x v="53"/>
    <s v="Molniya-M /Block L | Molniya-1 nÂ°25"/>
    <x v="336"/>
    <x v="5334"/>
    <x v="1"/>
    <m/>
    <n v="0"/>
    <x v="0"/>
  </r>
  <r>
    <x v="55"/>
    <x v="124"/>
    <x v="0"/>
    <s v="Fri Dec 17, 1971 13:00 UTC"/>
    <s v="1971-12-17"/>
    <s v="13:00:00"/>
    <x v="2"/>
    <x v="53"/>
    <s v="Cosmos-3M | Cosmos 468"/>
    <x v="161"/>
    <x v="5335"/>
    <x v="1"/>
    <m/>
    <n v="0"/>
    <x v="0"/>
  </r>
  <r>
    <x v="55"/>
    <x v="69"/>
    <x v="0"/>
    <s v="Fri Dec 17, 1971 10:39 UTC"/>
    <s v="1971-12-17"/>
    <s v="10:39:00"/>
    <x v="2"/>
    <x v="53"/>
    <s v="Cosmos-2 (63SM) | Cosmos 467"/>
    <x v="321"/>
    <x v="5336"/>
    <x v="1"/>
    <m/>
    <n v="0"/>
    <x v="0"/>
  </r>
  <r>
    <x v="55"/>
    <x v="22"/>
    <x v="8"/>
    <s v="Thu Dec 16, 1971 09:39 UTC"/>
    <s v="1971-12-16"/>
    <s v="09:39:00"/>
    <x v="2"/>
    <x v="53"/>
    <s v="Voskhod | Cosmos 466"/>
    <x v="324"/>
    <x v="5337"/>
    <x v="1"/>
    <m/>
    <n v="0"/>
    <x v="0"/>
  </r>
  <r>
    <x v="55"/>
    <x v="124"/>
    <x v="0"/>
    <s v="Wed Dec 15, 1971 04:31 UTC"/>
    <s v="1971-12-15"/>
    <s v="04:31:00"/>
    <x v="2"/>
    <x v="53"/>
    <s v="Cosmos-3M | Cosmos 465"/>
    <x v="161"/>
    <x v="5338"/>
    <x v="1"/>
    <m/>
    <n v="0"/>
    <x v="0"/>
  </r>
  <r>
    <x v="54"/>
    <x v="138"/>
    <x v="1"/>
    <s v="Tue Dec 14, 1971 12:13 UTC"/>
    <s v="1971-12-14"/>
    <s v="12:13:00"/>
    <x v="2"/>
    <x v="53"/>
    <s v="Thorad SLV-2G Agena-D | OPS 7898"/>
    <x v="353"/>
    <x v="5339"/>
    <x v="1"/>
    <m/>
    <n v="0"/>
    <x v="0"/>
  </r>
  <r>
    <x v="54"/>
    <x v="118"/>
    <x v="1"/>
    <s v="Sat Dec 11, 1971 20:47 UTC"/>
    <s v="1971-12-11"/>
    <s v="20:47:00"/>
    <x v="2"/>
    <x v="53"/>
    <s v="Scout B1 | Ariel 4"/>
    <x v="325"/>
    <x v="5340"/>
    <x v="1"/>
    <m/>
    <n v="0"/>
    <x v="0"/>
  </r>
  <r>
    <x v="55"/>
    <x v="30"/>
    <x v="0"/>
    <s v="Fri Dec 10, 1971 11:00 UTC"/>
    <s v="1971-12-10"/>
    <s v="11:00:00"/>
    <x v="2"/>
    <x v="53"/>
    <s v="Voskhod | Cosmos 464"/>
    <x v="324"/>
    <x v="5341"/>
    <x v="1"/>
    <m/>
    <n v="0"/>
    <x v="0"/>
  </r>
  <r>
    <x v="55"/>
    <x v="22"/>
    <x v="8"/>
    <s v="Mon Dec 06, 1971 09:50 UTC"/>
    <s v="1971-12-06"/>
    <s v="09:50:00"/>
    <x v="2"/>
    <x v="53"/>
    <s v="Voskhod | Cosmos 463"/>
    <x v="324"/>
    <x v="5342"/>
    <x v="1"/>
    <m/>
    <n v="0"/>
    <x v="0"/>
  </r>
  <r>
    <x v="58"/>
    <x v="135"/>
    <x v="11"/>
    <s v="Sun Dec 05, 1971 16:20 UTC"/>
    <s v="1971-12-05"/>
    <s v="16:20:00"/>
    <x v="2"/>
    <x v="53"/>
    <s v="Diamant B | Polaire"/>
    <x v="345"/>
    <x v="5343"/>
    <x v="1"/>
    <m/>
    <n v="0"/>
    <x v="2"/>
  </r>
  <r>
    <x v="52"/>
    <x v="134"/>
    <x v="1"/>
    <s v="Sat Dec 04, 1971 22:33 UTC"/>
    <s v="1971-12-04"/>
    <s v="22:33:00"/>
    <x v="2"/>
    <x v="53"/>
    <s v="Atlas-SLV3A Agena-D | AFP-827 (Canyon-4)"/>
    <x v="317"/>
    <x v="5344"/>
    <x v="1"/>
    <m/>
    <n v="0"/>
    <x v="2"/>
  </r>
  <r>
    <x v="55"/>
    <x v="96"/>
    <x v="8"/>
    <s v="Fri Dec 03, 1971 13:19 UTC"/>
    <s v="1971-12-03"/>
    <s v="13:19:00"/>
    <x v="2"/>
    <x v="53"/>
    <s v="Tsyklon-2 | Cosmos 462"/>
    <x v="179"/>
    <x v="5345"/>
    <x v="1"/>
    <m/>
    <n v="0"/>
    <x v="0"/>
  </r>
  <r>
    <x v="55"/>
    <x v="0"/>
    <x v="0"/>
    <s v="Fri Dec 03, 1971 13:00 UTC"/>
    <s v="1971-12-03"/>
    <s v="13:00:00"/>
    <x v="2"/>
    <x v="53"/>
    <s v="Voskhod | Zenit-2M nÂ°25"/>
    <x v="324"/>
    <x v="5346"/>
    <x v="1"/>
    <m/>
    <n v="0"/>
    <x v="2"/>
  </r>
  <r>
    <x v="55"/>
    <x v="90"/>
    <x v="0"/>
    <s v="Thu Dec 02, 1971 17:30 UTC"/>
    <s v="1971-12-02"/>
    <s v="17:30:00"/>
    <x v="2"/>
    <x v="53"/>
    <s v="Cosmos-3M | Cosmos 461"/>
    <x v="161"/>
    <x v="5347"/>
    <x v="1"/>
    <m/>
    <n v="0"/>
    <x v="0"/>
  </r>
  <r>
    <x v="55"/>
    <x v="129"/>
    <x v="0"/>
    <s v="Thu Dec 02, 1971 08:25 UTC"/>
    <s v="1971-12-02"/>
    <s v="08:25:00"/>
    <x v="2"/>
    <x v="53"/>
    <s v="Cosmos-2 (63SM) | Intercosmos 5"/>
    <x v="321"/>
    <x v="5348"/>
    <x v="1"/>
    <m/>
    <n v="0"/>
    <x v="0"/>
  </r>
  <r>
    <x v="55"/>
    <x v="124"/>
    <x v="0"/>
    <s v="Tue Nov 30, 1971 16:39 UTC"/>
    <s v="1971-11-30"/>
    <s v="16:39:00"/>
    <x v="3"/>
    <x v="53"/>
    <s v="Cosmos-3M | Cosmos 460"/>
    <x v="161"/>
    <x v="5349"/>
    <x v="1"/>
    <m/>
    <n v="0"/>
    <x v="0"/>
  </r>
  <r>
    <x v="55"/>
    <x v="90"/>
    <x v="0"/>
    <s v="Mon Nov 29, 1971 17:30 UTC"/>
    <s v="1971-11-29"/>
    <s v="17:30:00"/>
    <x v="3"/>
    <x v="53"/>
    <s v="Cosmos-3M | Cosmos 459"/>
    <x v="161"/>
    <x v="5350"/>
    <x v="1"/>
    <m/>
    <n v="0"/>
    <x v="0"/>
  </r>
  <r>
    <x v="55"/>
    <x v="69"/>
    <x v="0"/>
    <s v="Mon Nov 29, 1971 10:09 UTC"/>
    <s v="1971-11-29"/>
    <s v="10:09:00"/>
    <x v="3"/>
    <x v="53"/>
    <s v="Cosmos-2 (63SM) | Cosmos 458"/>
    <x v="321"/>
    <x v="5351"/>
    <x v="1"/>
    <m/>
    <n v="0"/>
    <x v="0"/>
  </r>
  <r>
    <x v="55"/>
    <x v="0"/>
    <x v="0"/>
    <s v="Wed Nov 24, 1971 09:30 UTC"/>
    <s v="1971-11-24"/>
    <s v="09:30:00"/>
    <x v="3"/>
    <x v="53"/>
    <s v="Molniya-M /Block L | Molniya-2 nÂ°24"/>
    <x v="336"/>
    <x v="5352"/>
    <x v="1"/>
    <m/>
    <n v="0"/>
    <x v="0"/>
  </r>
  <r>
    <x v="55"/>
    <x v="124"/>
    <x v="0"/>
    <s v="Sat Nov 20, 1971 18:00 UTC"/>
    <s v="1971-11-20"/>
    <s v="18:00:00"/>
    <x v="3"/>
    <x v="53"/>
    <s v="Cosmos-3M | Cosmos 457"/>
    <x v="161"/>
    <x v="5353"/>
    <x v="1"/>
    <m/>
    <n v="0"/>
    <x v="0"/>
  </r>
  <r>
    <x v="55"/>
    <x v="30"/>
    <x v="0"/>
    <s v="Fri Nov 19, 1971 12:00 UTC"/>
    <s v="1971-11-19"/>
    <s v="12:00:00"/>
    <x v="3"/>
    <x v="53"/>
    <s v="Voskhod | Cosmos 456"/>
    <x v="324"/>
    <x v="5354"/>
    <x v="1"/>
    <m/>
    <n v="0"/>
    <x v="1"/>
  </r>
  <r>
    <x v="55"/>
    <x v="69"/>
    <x v="0"/>
    <s v="Wed Nov 17, 1971 11:09 UTC"/>
    <s v="1971-11-17"/>
    <s v="11:09:00"/>
    <x v="3"/>
    <x v="53"/>
    <s v="Cosmos-2 (63SM) | Cosmos 455"/>
    <x v="321"/>
    <x v="5355"/>
    <x v="1"/>
    <m/>
    <n v="0"/>
    <x v="0"/>
  </r>
  <r>
    <x v="57"/>
    <x v="130"/>
    <x v="20"/>
    <s v="Mon Nov 15, 1971 05:52 UTC"/>
    <s v="1971-11-15"/>
    <s v="05:52:00"/>
    <x v="3"/>
    <x v="53"/>
    <s v="Scout B | Explorer 45 (S-CubedA)"/>
    <x v="356"/>
    <x v="5356"/>
    <x v="1"/>
    <m/>
    <n v="0"/>
    <x v="0"/>
  </r>
  <r>
    <x v="59"/>
    <x v="126"/>
    <x v="11"/>
    <s v="Fri Nov 05, 1971 13:00 UTC"/>
    <s v="1971-11-05"/>
    <s v="13:00:00"/>
    <x v="3"/>
    <x v="53"/>
    <s v="Europa 2 | STV-4"/>
    <x v="357"/>
    <x v="5357"/>
    <x v="1"/>
    <m/>
    <n v="0"/>
    <x v="2"/>
  </r>
  <r>
    <x v="53"/>
    <x v="1"/>
    <x v="1"/>
    <s v="Wed Nov 03, 1971 03:09 UTC"/>
    <s v="1971-11-03"/>
    <s v="03:09:00"/>
    <x v="3"/>
    <x v="53"/>
    <s v="Titan III(23)C | DSCS-II 1&amp;2"/>
    <x v="303"/>
    <x v="5358"/>
    <x v="1"/>
    <m/>
    <n v="0"/>
    <x v="0"/>
  </r>
  <r>
    <x v="55"/>
    <x v="125"/>
    <x v="0"/>
    <s v="Tue Nov 02, 1971 14:25 UTC"/>
    <s v="1971-11-02"/>
    <s v="14:25:00"/>
    <x v="3"/>
    <x v="53"/>
    <s v="Voskhod | Cosmos 454"/>
    <x v="324"/>
    <x v="5359"/>
    <x v="1"/>
    <m/>
    <n v="0"/>
    <x v="0"/>
  </r>
  <r>
    <x v="60"/>
    <x v="139"/>
    <x v="21"/>
    <s v="Thu Oct 28, 1971 04:09 UTC"/>
    <s v="1971-10-28"/>
    <s v="04:09:00"/>
    <x v="4"/>
    <x v="53"/>
    <s v="Black Arrow | Prospero"/>
    <x v="358"/>
    <x v="5360"/>
    <x v="1"/>
    <m/>
    <n v="0"/>
    <x v="0"/>
  </r>
  <r>
    <x v="54"/>
    <x v="105"/>
    <x v="1"/>
    <s v="Sat Oct 23, 1971 17:10 UTC"/>
    <s v="1971-10-23"/>
    <s v="17:10:00"/>
    <x v="4"/>
    <x v="53"/>
    <s v="Titan III(24)B | OPS 7616"/>
    <x v="297"/>
    <x v="5361"/>
    <x v="1"/>
    <m/>
    <n v="0"/>
    <x v="0"/>
  </r>
  <r>
    <x v="54"/>
    <x v="137"/>
    <x v="1"/>
    <s v="Thu Oct 21, 1971 11:32 UTC"/>
    <s v="1971-10-21"/>
    <s v="11:32:00"/>
    <x v="4"/>
    <x v="53"/>
    <s v="Delta N6 | ITOS-B"/>
    <x v="359"/>
    <x v="5362"/>
    <x v="1"/>
    <m/>
    <n v="0"/>
    <x v="2"/>
  </r>
  <r>
    <x v="55"/>
    <x v="69"/>
    <x v="0"/>
    <s v="Tue Oct 19, 1971 12:40 UTC"/>
    <s v="1971-10-19"/>
    <s v="12:40:00"/>
    <x v="4"/>
    <x v="53"/>
    <s v="Cosmos-2 (63SM) | Cosmos 453"/>
    <x v="321"/>
    <x v="5363"/>
    <x v="1"/>
    <m/>
    <n v="0"/>
    <x v="0"/>
  </r>
  <r>
    <x v="54"/>
    <x v="138"/>
    <x v="1"/>
    <s v="Sun Oct 17, 1971 13:36 UTC"/>
    <s v="1971-10-17"/>
    <s v="13:36:00"/>
    <x v="4"/>
    <x v="53"/>
    <s v="Thorad SLV-2G Agena-D | ASTEX"/>
    <x v="353"/>
    <x v="5364"/>
    <x v="1"/>
    <m/>
    <n v="0"/>
    <x v="0"/>
  </r>
  <r>
    <x v="55"/>
    <x v="22"/>
    <x v="8"/>
    <s v="Thu Oct 14, 1971 09:00 UTC"/>
    <s v="1971-10-14"/>
    <s v="09:00:00"/>
    <x v="4"/>
    <x v="53"/>
    <s v="Voskhod | Cosmos 452"/>
    <x v="324"/>
    <x v="5365"/>
    <x v="1"/>
    <m/>
    <n v="0"/>
    <x v="0"/>
  </r>
  <r>
    <x v="54"/>
    <x v="132"/>
    <x v="1"/>
    <s v="Thu Oct 14, 1971 07:51 UTC"/>
    <s v="1971-10-14"/>
    <s v="07:51:00"/>
    <x v="4"/>
    <x v="53"/>
    <s v="Thor-LV2D Burner-2 | DMSP-5B-F1"/>
    <x v="328"/>
    <x v="5366"/>
    <x v="1"/>
    <m/>
    <n v="0"/>
    <x v="0"/>
  </r>
  <r>
    <x v="55"/>
    <x v="124"/>
    <x v="0"/>
    <s v="Wed Oct 13, 1971 13:41 UTC"/>
    <s v="1971-10-13"/>
    <s v="13:41:00"/>
    <x v="4"/>
    <x v="53"/>
    <s v="Cosmos-3M | Cosmos 444 to 451"/>
    <x v="161"/>
    <x v="5367"/>
    <x v="1"/>
    <m/>
    <n v="0"/>
    <x v="0"/>
  </r>
  <r>
    <x v="55"/>
    <x v="30"/>
    <x v="0"/>
    <s v="Thu Oct 07, 1971 12:30 UTC"/>
    <s v="1971-10-07"/>
    <s v="12:30:00"/>
    <x v="4"/>
    <x v="53"/>
    <s v="Voskhod | Cosmos 443"/>
    <x v="324"/>
    <x v="5368"/>
    <x v="1"/>
    <m/>
    <n v="0"/>
    <x v="0"/>
  </r>
  <r>
    <x v="55"/>
    <x v="30"/>
    <x v="0"/>
    <s v="Wed Sep 29, 1971 11:30 UTC"/>
    <s v="1971-09-29"/>
    <s v="11:30:00"/>
    <x v="5"/>
    <x v="53"/>
    <s v="Voskhod | Cosmos 442"/>
    <x v="324"/>
    <x v="5369"/>
    <x v="1"/>
    <m/>
    <n v="0"/>
    <x v="0"/>
  </r>
  <r>
    <x v="54"/>
    <x v="91"/>
    <x v="1"/>
    <s v="Wed Sep 29, 1971 09:45 UTC"/>
    <s v="1971-09-29"/>
    <s v="09:45:00"/>
    <x v="5"/>
    <x v="53"/>
    <s v="Delta N | OSO 7 &amp; TTS-4"/>
    <x v="354"/>
    <x v="5370"/>
    <x v="1"/>
    <m/>
    <n v="0"/>
    <x v="0"/>
  </r>
  <r>
    <x v="55"/>
    <x v="47"/>
    <x v="8"/>
    <s v="Tue Sep 28, 1971 10:00 UTC"/>
    <s v="1971-09-28"/>
    <s v="10:00:00"/>
    <x v="5"/>
    <x v="53"/>
    <s v="Proton-K/Block D | Luna 19"/>
    <x v="323"/>
    <x v="5371"/>
    <x v="1"/>
    <m/>
    <n v="0"/>
    <x v="0"/>
  </r>
  <r>
    <x v="55"/>
    <x v="22"/>
    <x v="8"/>
    <s v="Tue Sep 28, 1971 07:40 UTC"/>
    <s v="1971-09-28"/>
    <s v="07:40:00"/>
    <x v="5"/>
    <x v="53"/>
    <s v="Voskhod | Cosmos 441"/>
    <x v="324"/>
    <x v="5372"/>
    <x v="1"/>
    <m/>
    <n v="0"/>
    <x v="0"/>
  </r>
  <r>
    <x v="45"/>
    <x v="54"/>
    <x v="6"/>
    <s v="Tue Sep 28, 1971 04:00 UTC"/>
    <s v="1971-09-28"/>
    <s v="04:00:00"/>
    <x v="5"/>
    <x v="53"/>
    <s v="Mu-IV S | Shinsei"/>
    <x v="352"/>
    <x v="5373"/>
    <x v="1"/>
    <m/>
    <n v="0"/>
    <x v="0"/>
  </r>
  <r>
    <x v="55"/>
    <x v="69"/>
    <x v="0"/>
    <s v="Fri Sep 24, 1971 10:30 UTC"/>
    <s v="1971-09-24"/>
    <s v="10:30:00"/>
    <x v="5"/>
    <x v="53"/>
    <s v="Cosmos-2 (63SM) | Cosmos 440"/>
    <x v="321"/>
    <x v="5374"/>
    <x v="1"/>
    <m/>
    <n v="0"/>
    <x v="0"/>
  </r>
  <r>
    <x v="55"/>
    <x v="30"/>
    <x v="0"/>
    <s v="Tue Sep 21, 1971 12:00 UTC"/>
    <s v="1971-09-21"/>
    <s v="12:00:00"/>
    <x v="5"/>
    <x v="53"/>
    <s v="Voskhod | Cosmos 439"/>
    <x v="324"/>
    <x v="5375"/>
    <x v="1"/>
    <m/>
    <n v="0"/>
    <x v="0"/>
  </r>
  <r>
    <x v="55"/>
    <x v="125"/>
    <x v="0"/>
    <s v="Tue Sep 14, 1971 13:00 UTC"/>
    <s v="1971-09-14"/>
    <s v="13:00:00"/>
    <x v="5"/>
    <x v="53"/>
    <s v="Voskhod | Cosmos 438"/>
    <x v="324"/>
    <x v="5376"/>
    <x v="1"/>
    <m/>
    <n v="0"/>
    <x v="0"/>
  </r>
  <r>
    <x v="54"/>
    <x v="115"/>
    <x v="1"/>
    <s v="Fri Sep 10, 1971 21:32 UTC"/>
    <s v="1971-09-10"/>
    <s v="21:32:00"/>
    <x v="5"/>
    <x v="53"/>
    <s v="Thorad SLV-2G Agena-D | KH-4B 1115"/>
    <x v="353"/>
    <x v="5377"/>
    <x v="1"/>
    <m/>
    <n v="0"/>
    <x v="0"/>
  </r>
  <r>
    <x v="55"/>
    <x v="124"/>
    <x v="0"/>
    <s v="Fri Sep 10, 1971 03:37 UTC"/>
    <s v="1971-09-10"/>
    <s v="03:37:00"/>
    <x v="5"/>
    <x v="53"/>
    <s v="Cosmos-3M | Cosmos 437"/>
    <x v="161"/>
    <x v="5378"/>
    <x v="1"/>
    <m/>
    <n v="0"/>
    <x v="0"/>
  </r>
  <r>
    <x v="55"/>
    <x v="124"/>
    <x v="0"/>
    <s v="Tue Sep 07, 1971 01:15 UTC"/>
    <s v="1971-09-07"/>
    <s v="01:15:00"/>
    <x v="5"/>
    <x v="53"/>
    <s v="Cosmos-3M | Cosmos 436"/>
    <x v="161"/>
    <x v="5379"/>
    <x v="1"/>
    <m/>
    <n v="0"/>
    <x v="0"/>
  </r>
  <r>
    <x v="55"/>
    <x v="47"/>
    <x v="8"/>
    <s v="Thu Sep 02, 1971 13:40 UTC"/>
    <s v="1971-09-02"/>
    <s v="13:40:00"/>
    <x v="5"/>
    <x v="53"/>
    <s v="Proton-K/Block D | Luna 18"/>
    <x v="323"/>
    <x v="5380"/>
    <x v="1"/>
    <m/>
    <n v="0"/>
    <x v="0"/>
  </r>
  <r>
    <x v="55"/>
    <x v="69"/>
    <x v="0"/>
    <s v="Fri Aug 27, 1971 10:54 UTC"/>
    <s v="1971-08-27"/>
    <s v="10:54:00"/>
    <x v="6"/>
    <x v="53"/>
    <s v="Cosmos-2 (63SM) | Cosmos 435"/>
    <x v="321"/>
    <x v="5381"/>
    <x v="1"/>
    <m/>
    <n v="0"/>
    <x v="0"/>
  </r>
  <r>
    <x v="55"/>
    <x v="22"/>
    <x v="8"/>
    <s v="Thu Aug 19, 1971 06:30 UTC"/>
    <s v="1971-08-19"/>
    <s v="06:30:00"/>
    <x v="6"/>
    <x v="53"/>
    <s v="Voskhod | Zenit-2M nÂ°22"/>
    <x v="324"/>
    <x v="5382"/>
    <x v="1"/>
    <m/>
    <n v="0"/>
    <x v="2"/>
  </r>
  <r>
    <x v="29"/>
    <x v="133"/>
    <x v="1"/>
    <s v="Mon Aug 16, 1971 18:39 UTC"/>
    <s v="1971-08-16"/>
    <s v="18:39:00"/>
    <x v="6"/>
    <x v="53"/>
    <s v="Scout B1 | Eole"/>
    <x v="325"/>
    <x v="5383"/>
    <x v="1"/>
    <m/>
    <n v="0"/>
    <x v="0"/>
  </r>
  <r>
    <x v="54"/>
    <x v="105"/>
    <x v="1"/>
    <s v="Thu Aug 12, 1971 15:30 UTC"/>
    <s v="1971-08-12"/>
    <s v="15:30:00"/>
    <x v="6"/>
    <x v="53"/>
    <s v="Titan III(24)B | OPS 8607"/>
    <x v="297"/>
    <x v="5384"/>
    <x v="1"/>
    <m/>
    <n v="0"/>
    <x v="0"/>
  </r>
  <r>
    <x v="55"/>
    <x v="22"/>
    <x v="8"/>
    <s v="Thu Aug 12, 1971 05:30 UTC"/>
    <s v="1971-08-12"/>
    <s v="05:30:00"/>
    <x v="6"/>
    <x v="53"/>
    <s v="Soyuz L | Cosmos 434 (T2K lander)"/>
    <x v="360"/>
    <x v="5385"/>
    <x v="1"/>
    <m/>
    <n v="0"/>
    <x v="0"/>
  </r>
  <r>
    <x v="55"/>
    <x v="140"/>
    <x v="8"/>
    <s v="Sun Aug 08, 1971 23:45 UTC"/>
    <s v="1971-08-08"/>
    <s v="23:45:00"/>
    <x v="6"/>
    <x v="53"/>
    <s v="R-36 Orb. | Cosmos 433"/>
    <x v="361"/>
    <x v="5386"/>
    <x v="1"/>
    <m/>
    <n v="0"/>
    <x v="0"/>
  </r>
  <r>
    <x v="52"/>
    <x v="141"/>
    <x v="1"/>
    <s v="Sat Aug 07, 1971 00:11 UTC"/>
    <s v="1971-08-07"/>
    <s v="00:11:00"/>
    <x v="6"/>
    <x v="53"/>
    <s v="Atlas-E/F OV1 | OV1-20 OV1-21"/>
    <x v="362"/>
    <x v="5387"/>
    <x v="1"/>
    <m/>
    <n v="0"/>
    <x v="0"/>
  </r>
  <r>
    <x v="55"/>
    <x v="22"/>
    <x v="8"/>
    <s v="Thu Aug 05, 1971 10:00 UTC"/>
    <s v="1971-08-05"/>
    <s v="10:00:00"/>
    <x v="6"/>
    <x v="53"/>
    <s v="Voskhod | Cosmos 432"/>
    <x v="324"/>
    <x v="5388"/>
    <x v="1"/>
    <m/>
    <n v="0"/>
    <x v="0"/>
  </r>
  <r>
    <x v="55"/>
    <x v="69"/>
    <x v="0"/>
    <s v="Tue Aug 03, 1971 11:00 UTC"/>
    <s v="1971-08-03"/>
    <s v="11:00:00"/>
    <x v="6"/>
    <x v="53"/>
    <s v="Cosmos-2 (63SM) | DS-P1-You #33"/>
    <x v="321"/>
    <x v="5389"/>
    <x v="1"/>
    <m/>
    <n v="0"/>
    <x v="2"/>
  </r>
  <r>
    <x v="55"/>
    <x v="22"/>
    <x v="8"/>
    <s v="Fri Jul 30, 1971 08:29 UTC"/>
    <s v="1971-07-30"/>
    <s v="08:29:00"/>
    <x v="7"/>
    <x v="53"/>
    <s v="Voskhod | Cosmos 431"/>
    <x v="324"/>
    <x v="5390"/>
    <x v="1"/>
    <m/>
    <n v="0"/>
    <x v="0"/>
  </r>
  <r>
    <x v="55"/>
    <x v="0"/>
    <x v="0"/>
    <s v="Wed Jul 28, 1971 03:29 UTC"/>
    <s v="1971-07-28"/>
    <s v="03:29:00"/>
    <x v="7"/>
    <x v="53"/>
    <s v="Molniya-M /Block L | Molniya-1 nÂ°20"/>
    <x v="336"/>
    <x v="5391"/>
    <x v="1"/>
    <m/>
    <n v="0"/>
    <x v="0"/>
  </r>
  <r>
    <x v="29"/>
    <x v="6"/>
    <x v="1"/>
    <s v="Mon Jul 26, 1971 13:34 UTC"/>
    <s v="1971-07-26"/>
    <s v="13:34:00"/>
    <x v="7"/>
    <x v="53"/>
    <s v="Saturn V | Apollo 15"/>
    <x v="346"/>
    <x v="5392"/>
    <x v="1"/>
    <m/>
    <n v="0"/>
    <x v="0"/>
  </r>
  <r>
    <x v="55"/>
    <x v="30"/>
    <x v="0"/>
    <s v="Fri Jul 23, 1971 11:00 UTC"/>
    <s v="1971-07-23"/>
    <s v="11:00:00"/>
    <x v="7"/>
    <x v="53"/>
    <s v="Voskhod | Cosmos 430"/>
    <x v="324"/>
    <x v="5393"/>
    <x v="1"/>
    <m/>
    <n v="0"/>
    <x v="0"/>
  </r>
  <r>
    <x v="55"/>
    <x v="124"/>
    <x v="0"/>
    <s v="Thu Jul 22, 1971 13:45 UTC"/>
    <s v="1971-07-22"/>
    <s v="13:45:00"/>
    <x v="7"/>
    <x v="53"/>
    <s v="Cosmos-3M | Tselina-OM #10"/>
    <x v="161"/>
    <x v="5394"/>
    <x v="1"/>
    <m/>
    <n v="0"/>
    <x v="2"/>
  </r>
  <r>
    <x v="55"/>
    <x v="22"/>
    <x v="8"/>
    <s v="Tue Jul 20, 1971 10:00 UTC"/>
    <s v="1971-07-20"/>
    <s v="10:00:00"/>
    <x v="7"/>
    <x v="53"/>
    <s v="Voskhod | Cosmos 429"/>
    <x v="324"/>
    <x v="5395"/>
    <x v="1"/>
    <m/>
    <n v="0"/>
    <x v="0"/>
  </r>
  <r>
    <x v="54"/>
    <x v="138"/>
    <x v="1"/>
    <s v="Fri Jul 16, 1971 10:49 UTC"/>
    <s v="1971-07-16"/>
    <s v="10:49:00"/>
    <x v="7"/>
    <x v="53"/>
    <s v="Thorad SLV-2G Agena-D | Ferret 16"/>
    <x v="353"/>
    <x v="5396"/>
    <x v="1"/>
    <m/>
    <n v="0"/>
    <x v="0"/>
  </r>
  <r>
    <x v="55"/>
    <x v="0"/>
    <x v="0"/>
    <s v="Fri Jul 16, 1971 01:41 UTC"/>
    <s v="1971-07-16"/>
    <s v="01:41:00"/>
    <x v="7"/>
    <x v="53"/>
    <s v="Vostok-2M | Meteor nÂ°20"/>
    <x v="267"/>
    <x v="5397"/>
    <x v="1"/>
    <m/>
    <n v="0"/>
    <x v="0"/>
  </r>
  <r>
    <x v="29"/>
    <x v="133"/>
    <x v="1"/>
    <s v="Thu Jul 08, 1971 22:58 UTC"/>
    <s v="1971-07-08"/>
    <s v="22:58:00"/>
    <x v="7"/>
    <x v="53"/>
    <s v="Scout B | Solrad 10"/>
    <x v="356"/>
    <x v="5398"/>
    <x v="1"/>
    <m/>
    <n v="0"/>
    <x v="0"/>
  </r>
  <r>
    <x v="55"/>
    <x v="128"/>
    <x v="8"/>
    <s v="Sat Jun 26, 1971 23:15 UTC"/>
    <s v="1971-06-26"/>
    <s v="23:15:00"/>
    <x v="8"/>
    <x v="53"/>
    <s v="N-1 L3 | 7K-LOK nÂ°1 &amp; LK nÂ°3"/>
    <x v="349"/>
    <x v="5399"/>
    <x v="1"/>
    <m/>
    <n v="0"/>
    <x v="2"/>
  </r>
  <r>
    <x v="55"/>
    <x v="0"/>
    <x v="0"/>
    <s v="Fri Jun 25, 1971 10:30 UTC"/>
    <s v="1971-06-25"/>
    <s v="10:30:00"/>
    <x v="8"/>
    <x v="53"/>
    <s v="Voskhod | Zenit-4M nÂ°17"/>
    <x v="324"/>
    <x v="5400"/>
    <x v="1"/>
    <m/>
    <n v="0"/>
    <x v="2"/>
  </r>
  <r>
    <x v="55"/>
    <x v="22"/>
    <x v="8"/>
    <s v="Thu Jun 24, 1971 07:59 UTC"/>
    <s v="1971-06-24"/>
    <s v="07:59:00"/>
    <x v="8"/>
    <x v="53"/>
    <s v="Voskhod | Cosmos 428"/>
    <x v="324"/>
    <x v="5401"/>
    <x v="1"/>
    <m/>
    <n v="0"/>
    <x v="0"/>
  </r>
  <r>
    <x v="53"/>
    <x v="5"/>
    <x v="1"/>
    <s v="Tue Jun 15, 1971 18:41 UTC"/>
    <s v="1971-06-15"/>
    <s v="18:41:00"/>
    <x v="8"/>
    <x v="53"/>
    <s v="Titan IIID | KH9-1"/>
    <x v="301"/>
    <x v="5402"/>
    <x v="1"/>
    <m/>
    <n v="0"/>
    <x v="0"/>
  </r>
  <r>
    <x v="55"/>
    <x v="0"/>
    <x v="0"/>
    <s v="Fri Jun 11, 1971 10:00 UTC"/>
    <s v="1971-06-11"/>
    <s v="10:00:00"/>
    <x v="8"/>
    <x v="53"/>
    <s v="Voskhod | Cosmos 427"/>
    <x v="324"/>
    <x v="5403"/>
    <x v="1"/>
    <m/>
    <n v="0"/>
    <x v="0"/>
  </r>
  <r>
    <x v="54"/>
    <x v="132"/>
    <x v="1"/>
    <s v="Tue Jun 08, 1971 14:00 UTC"/>
    <s v="1971-06-08"/>
    <s v="14:00:00"/>
    <x v="8"/>
    <x v="53"/>
    <s v="Thor-LV2D Burner-2 | SESP-1"/>
    <x v="328"/>
    <x v="5404"/>
    <x v="1"/>
    <m/>
    <n v="0"/>
    <x v="0"/>
  </r>
  <r>
    <x v="55"/>
    <x v="71"/>
    <x v="8"/>
    <s v="Sun Jun 06, 1971 04:55 UTC"/>
    <s v="1971-06-06"/>
    <s v="04:55:00"/>
    <x v="8"/>
    <x v="53"/>
    <s v="Soyuz | Soyuz 11"/>
    <x v="322"/>
    <x v="5405"/>
    <x v="1"/>
    <m/>
    <n v="0"/>
    <x v="0"/>
  </r>
  <r>
    <x v="55"/>
    <x v="124"/>
    <x v="0"/>
    <s v="Fri Jun 04, 1971 18:10 UTC"/>
    <s v="1971-06-04"/>
    <s v="18:10:00"/>
    <x v="8"/>
    <x v="53"/>
    <s v="Cosmos-3M | Cosmos 426"/>
    <x v="161"/>
    <x v="5406"/>
    <x v="1"/>
    <m/>
    <n v="0"/>
    <x v="0"/>
  </r>
  <r>
    <x v="52"/>
    <x v="101"/>
    <x v="1"/>
    <s v="Sun May 30, 1971 22:23 UTC"/>
    <s v="1971-05-30"/>
    <s v="22:23:00"/>
    <x v="9"/>
    <x v="53"/>
    <s v="Atlas-SLV3C Centaur-D | Mariner 9"/>
    <x v="351"/>
    <x v="5407"/>
    <x v="1"/>
    <m/>
    <n v="0"/>
    <x v="0"/>
  </r>
  <r>
    <x v="55"/>
    <x v="90"/>
    <x v="0"/>
    <s v="Sat May 29, 1971 03:49 UTC"/>
    <s v="1971-05-29"/>
    <s v="03:49:00"/>
    <x v="9"/>
    <x v="53"/>
    <s v="Cosmos-3M | Cosmos 425"/>
    <x v="161"/>
    <x v="5408"/>
    <x v="1"/>
    <m/>
    <n v="0"/>
    <x v="0"/>
  </r>
  <r>
    <x v="55"/>
    <x v="104"/>
    <x v="8"/>
    <s v="Fri May 28, 1971 15:26 UTC"/>
    <s v="1971-05-28"/>
    <s v="15:26:00"/>
    <x v="9"/>
    <x v="53"/>
    <s v="Proton-K/Block D | Mars 3"/>
    <x v="323"/>
    <x v="5409"/>
    <x v="1"/>
    <m/>
    <n v="0"/>
    <x v="0"/>
  </r>
  <r>
    <x v="55"/>
    <x v="0"/>
    <x v="0"/>
    <s v="Fri May 28, 1971 10:30 UTC"/>
    <s v="1971-05-28"/>
    <s v="10:30:00"/>
    <x v="9"/>
    <x v="53"/>
    <s v="Voskhod | Cosmos 424"/>
    <x v="324"/>
    <x v="5410"/>
    <x v="1"/>
    <m/>
    <n v="0"/>
    <x v="0"/>
  </r>
  <r>
    <x v="55"/>
    <x v="69"/>
    <x v="0"/>
    <s v="Thu May 27, 1971 11:59 UTC"/>
    <s v="1971-05-27"/>
    <s v="11:59:00"/>
    <x v="9"/>
    <x v="53"/>
    <s v="Cosmos-2 (63SM) | Cosmos 423"/>
    <x v="321"/>
    <x v="5411"/>
    <x v="1"/>
    <m/>
    <n v="0"/>
    <x v="0"/>
  </r>
  <r>
    <x v="55"/>
    <x v="90"/>
    <x v="0"/>
    <s v="Sat May 22, 1971 00:51 UTC"/>
    <s v="1971-05-22"/>
    <s v="00:51:00"/>
    <x v="9"/>
    <x v="53"/>
    <s v="Cosmos-3M | Cosmos 422"/>
    <x v="161"/>
    <x v="5412"/>
    <x v="1"/>
    <m/>
    <n v="0"/>
    <x v="0"/>
  </r>
  <r>
    <x v="55"/>
    <x v="47"/>
    <x v="8"/>
    <s v="Wed May 19, 1971 16:22 UTC"/>
    <s v="1971-05-19"/>
    <s v="16:22:00"/>
    <x v="9"/>
    <x v="53"/>
    <s v="Proton-K/Block D | Mars 2"/>
    <x v="323"/>
    <x v="5413"/>
    <x v="1"/>
    <m/>
    <n v="0"/>
    <x v="0"/>
  </r>
  <r>
    <x v="55"/>
    <x v="69"/>
    <x v="0"/>
    <s v="Wed May 19, 1971 10:20 UTC"/>
    <s v="1971-05-19"/>
    <s v="10:20:00"/>
    <x v="9"/>
    <x v="53"/>
    <s v="Cosmos-2 (63SM) | Cosmos 421"/>
    <x v="321"/>
    <x v="5414"/>
    <x v="1"/>
    <m/>
    <n v="0"/>
    <x v="0"/>
  </r>
  <r>
    <x v="55"/>
    <x v="22"/>
    <x v="8"/>
    <s v="Tue May 18, 1971 08:00 UTC"/>
    <s v="1971-05-18"/>
    <s v="08:00:00"/>
    <x v="9"/>
    <x v="53"/>
    <s v="Voskhod | Cosmos 420"/>
    <x v="324"/>
    <x v="5415"/>
    <x v="1"/>
    <m/>
    <n v="0"/>
    <x v="0"/>
  </r>
  <r>
    <x v="55"/>
    <x v="104"/>
    <x v="8"/>
    <s v="Mon May 10, 1971 16:58 UTC"/>
    <s v="1971-05-10"/>
    <s v="16:58:00"/>
    <x v="9"/>
    <x v="53"/>
    <s v="Proton-K/Block D | Cosmos 419"/>
    <x v="323"/>
    <x v="5416"/>
    <x v="1"/>
    <m/>
    <n v="0"/>
    <x v="2"/>
  </r>
  <r>
    <x v="52"/>
    <x v="103"/>
    <x v="1"/>
    <s v="Sun May 09, 1971 01:11 UTC"/>
    <s v="1971-05-09"/>
    <s v="01:11:00"/>
    <x v="9"/>
    <x v="53"/>
    <s v="Atlas-SLV3C Centaur-D | Mariner 8"/>
    <x v="351"/>
    <x v="5417"/>
    <x v="1"/>
    <m/>
    <n v="0"/>
    <x v="2"/>
  </r>
  <r>
    <x v="55"/>
    <x v="90"/>
    <x v="0"/>
    <s v="Fri May 07, 1971 14:20 UTC"/>
    <s v="1971-05-07"/>
    <s v="14:20:00"/>
    <x v="9"/>
    <x v="53"/>
    <s v="Cosmos-3M | Cosmos 411 to 418"/>
    <x v="161"/>
    <x v="5418"/>
    <x v="1"/>
    <m/>
    <n v="0"/>
    <x v="0"/>
  </r>
  <r>
    <x v="55"/>
    <x v="22"/>
    <x v="8"/>
    <s v="Thu May 06, 1971 06:20 UTC"/>
    <s v="1971-05-06"/>
    <s v="06:20:00"/>
    <x v="9"/>
    <x v="53"/>
    <s v="Voskhod | Cosmos 410"/>
    <x v="324"/>
    <x v="5419"/>
    <x v="1"/>
    <m/>
    <n v="0"/>
    <x v="0"/>
  </r>
  <r>
    <x v="53"/>
    <x v="1"/>
    <x v="1"/>
    <s v="Wed May 05, 1971 07:43 UTC"/>
    <s v="1971-05-05"/>
    <s v="07:43:00"/>
    <x v="9"/>
    <x v="53"/>
    <s v="Titan III(23)C | DSP-2"/>
    <x v="303"/>
    <x v="5420"/>
    <x v="1"/>
    <m/>
    <n v="0"/>
    <x v="0"/>
  </r>
  <r>
    <x v="55"/>
    <x v="90"/>
    <x v="0"/>
    <s v="Wed Apr 28, 1971 14:35 UTC"/>
    <s v="1971-04-28"/>
    <s v="14:35:00"/>
    <x v="10"/>
    <x v="53"/>
    <s v="Cosmos-3M | Cosmos 409"/>
    <x v="161"/>
    <x v="5421"/>
    <x v="1"/>
    <m/>
    <n v="0"/>
    <x v="0"/>
  </r>
  <r>
    <x v="55"/>
    <x v="69"/>
    <x v="0"/>
    <s v="Sat Apr 24, 1971 11:15 UTC"/>
    <s v="1971-04-24"/>
    <s v="11:15:00"/>
    <x v="10"/>
    <x v="53"/>
    <s v="Cosmos-2 (63SM) | Cosmos 408"/>
    <x v="321"/>
    <x v="5422"/>
    <x v="1"/>
    <m/>
    <n v="0"/>
    <x v="0"/>
  </r>
  <r>
    <x v="57"/>
    <x v="130"/>
    <x v="20"/>
    <s v="Sat Apr 24, 1971 07:32 UTC"/>
    <s v="1971-04-24"/>
    <s v="07:32:00"/>
    <x v="10"/>
    <x v="53"/>
    <s v="Scout B | San Marco 3"/>
    <x v="356"/>
    <x v="5423"/>
    <x v="1"/>
    <m/>
    <n v="0"/>
    <x v="0"/>
  </r>
  <r>
    <x v="55"/>
    <x v="90"/>
    <x v="0"/>
    <s v="Fri Apr 23, 1971 11:30 UTC"/>
    <s v="1971-04-23"/>
    <s v="11:30:00"/>
    <x v="10"/>
    <x v="53"/>
    <s v="Cosmos-3M | Cosmos 407"/>
    <x v="161"/>
    <x v="5424"/>
    <x v="1"/>
    <m/>
    <n v="0"/>
    <x v="0"/>
  </r>
  <r>
    <x v="55"/>
    <x v="71"/>
    <x v="8"/>
    <s v="Thu Apr 22, 1971 23:54 UTC"/>
    <s v="1971-04-22"/>
    <s v="23:54:00"/>
    <x v="10"/>
    <x v="53"/>
    <s v="Soyuz | Soyuz 10"/>
    <x v="322"/>
    <x v="5425"/>
    <x v="1"/>
    <m/>
    <n v="0"/>
    <x v="0"/>
  </r>
  <r>
    <x v="54"/>
    <x v="105"/>
    <x v="1"/>
    <s v="Thu Apr 22, 1971 15:30 UTC"/>
    <s v="1971-04-22"/>
    <s v="15:30:00"/>
    <x v="10"/>
    <x v="53"/>
    <s v="Titan III(23)B | OPS 7899"/>
    <x v="363"/>
    <x v="5426"/>
    <x v="1"/>
    <m/>
    <n v="0"/>
    <x v="0"/>
  </r>
  <r>
    <x v="55"/>
    <x v="129"/>
    <x v="0"/>
    <s v="Thu Apr 22, 1971 04:22 UTC"/>
    <s v="1971-04-22"/>
    <s v="04:22:00"/>
    <x v="10"/>
    <x v="53"/>
    <s v="K65M-RB5 | BOR-2 nÂ°203"/>
    <x v="283"/>
    <x v="5427"/>
    <x v="1"/>
    <m/>
    <n v="0"/>
    <x v="0"/>
  </r>
  <r>
    <x v="55"/>
    <x v="47"/>
    <x v="8"/>
    <s v="Mon Apr 19, 1971 01:40 UTC"/>
    <s v="1971-04-19"/>
    <s v="01:40:00"/>
    <x v="10"/>
    <x v="53"/>
    <s v="Proton-K | Salyut 1"/>
    <x v="221"/>
    <x v="5428"/>
    <x v="1"/>
    <m/>
    <n v="0"/>
    <x v="0"/>
  </r>
  <r>
    <x v="55"/>
    <x v="0"/>
    <x v="0"/>
    <s v="Sat Apr 17, 1971 11:44 UTC"/>
    <s v="1971-04-17"/>
    <s v="11:44:00"/>
    <x v="10"/>
    <x v="53"/>
    <s v="Vostok-2M | Meteor nÂ°19"/>
    <x v="267"/>
    <x v="5429"/>
    <x v="1"/>
    <m/>
    <n v="0"/>
    <x v="0"/>
  </r>
  <r>
    <x v="58"/>
    <x v="135"/>
    <x v="11"/>
    <s v="Thu Apr 15, 1971 09:19 UTC"/>
    <s v="1971-04-15"/>
    <s v="09:19:00"/>
    <x v="10"/>
    <x v="53"/>
    <s v="Diamant B | Tournesol"/>
    <x v="345"/>
    <x v="5430"/>
    <x v="1"/>
    <m/>
    <n v="0"/>
    <x v="0"/>
  </r>
  <r>
    <x v="55"/>
    <x v="30"/>
    <x v="0"/>
    <s v="Wed Apr 14, 1971 08:00 UTC"/>
    <s v="1971-04-14"/>
    <s v="08:00:00"/>
    <x v="10"/>
    <x v="53"/>
    <s v="Voskhod | Cosmos 406"/>
    <x v="324"/>
    <x v="5431"/>
    <x v="1"/>
    <m/>
    <n v="0"/>
    <x v="0"/>
  </r>
  <r>
    <x v="55"/>
    <x v="0"/>
    <x v="0"/>
    <s v="Wed Apr 07, 1971 07:10 UTC"/>
    <s v="1971-04-07"/>
    <s v="07:10:00"/>
    <x v="10"/>
    <x v="53"/>
    <s v="Vostok-2M | Cosmos 405"/>
    <x v="267"/>
    <x v="5432"/>
    <x v="1"/>
    <m/>
    <n v="0"/>
    <x v="0"/>
  </r>
  <r>
    <x v="55"/>
    <x v="96"/>
    <x v="8"/>
    <s v="Sun Apr 04, 1971 14:27 UTC"/>
    <s v="1971-04-04"/>
    <s v="14:27:00"/>
    <x v="10"/>
    <x v="53"/>
    <s v="Tsyklon-2 | Cosmos 404"/>
    <x v="179"/>
    <x v="5433"/>
    <x v="1"/>
    <m/>
    <n v="0"/>
    <x v="0"/>
  </r>
  <r>
    <x v="55"/>
    <x v="30"/>
    <x v="0"/>
    <s v="Fri Apr 02, 1971 08:20 UTC"/>
    <s v="1971-04-02"/>
    <s v="08:20:00"/>
    <x v="10"/>
    <x v="53"/>
    <s v="Voskhod | Cosmos 403"/>
    <x v="324"/>
    <x v="5434"/>
    <x v="1"/>
    <m/>
    <n v="0"/>
    <x v="0"/>
  </r>
  <r>
    <x v="55"/>
    <x v="127"/>
    <x v="8"/>
    <s v="Thu Apr 01, 1971 11:29 UTC"/>
    <s v="1971-04-01"/>
    <s v="11:29:00"/>
    <x v="10"/>
    <x v="53"/>
    <s v="Tsyklon-2 | Cosmos 402"/>
    <x v="179"/>
    <x v="5435"/>
    <x v="1"/>
    <m/>
    <n v="0"/>
    <x v="0"/>
  </r>
  <r>
    <x v="54"/>
    <x v="137"/>
    <x v="1"/>
    <s v="Thu Apr 01, 1971 02:57 UTC"/>
    <s v="1971-04-01"/>
    <s v="02:57:00"/>
    <x v="10"/>
    <x v="53"/>
    <s v="Delta E1 | ISIS-II"/>
    <x v="364"/>
    <x v="5436"/>
    <x v="1"/>
    <m/>
    <n v="0"/>
    <x v="0"/>
  </r>
  <r>
    <x v="55"/>
    <x v="0"/>
    <x v="0"/>
    <s v="Sat Mar 27, 1971 10:59 UTC"/>
    <s v="1971-03-27"/>
    <s v="10:59:00"/>
    <x v="11"/>
    <x v="53"/>
    <s v="Voskhod | Cosmos 401"/>
    <x v="324"/>
    <x v="5437"/>
    <x v="1"/>
    <m/>
    <n v="0"/>
    <x v="0"/>
  </r>
  <r>
    <x v="54"/>
    <x v="115"/>
    <x v="1"/>
    <s v="Wed Mar 24, 1971 21:06 UTC"/>
    <s v="1971-03-24"/>
    <s v="21:06:00"/>
    <x v="11"/>
    <x v="53"/>
    <s v="Thorad SLV-2G Agena-D | KH-4B 1114"/>
    <x v="353"/>
    <x v="5438"/>
    <x v="1"/>
    <m/>
    <n v="0"/>
    <x v="0"/>
  </r>
  <r>
    <x v="53"/>
    <x v="105"/>
    <x v="1"/>
    <s v="Sun Mar 21, 1971 03:45 UTC"/>
    <s v="1971-03-21"/>
    <s v="03:45:00"/>
    <x v="11"/>
    <x v="53"/>
    <s v="Titan-III(33)B Agena-D | Jumpseat 1"/>
    <x v="343"/>
    <x v="5439"/>
    <x v="1"/>
    <m/>
    <n v="0"/>
    <x v="0"/>
  </r>
  <r>
    <x v="55"/>
    <x v="90"/>
    <x v="0"/>
    <s v="Thu Mar 18, 1971 21:45 UTC"/>
    <s v="1971-03-18"/>
    <s v="21:45:00"/>
    <x v="11"/>
    <x v="53"/>
    <s v="Cosmos-3M | Cosmos 400"/>
    <x v="161"/>
    <x v="5440"/>
    <x v="1"/>
    <m/>
    <n v="0"/>
    <x v="0"/>
  </r>
  <r>
    <x v="54"/>
    <x v="91"/>
    <x v="1"/>
    <s v="Sat Mar 13, 1971 16:15 UTC"/>
    <s v="1971-03-13"/>
    <s v="16:15:00"/>
    <x v="11"/>
    <x v="53"/>
    <s v="Delta M6 | Explorer 43 (IMP-I)"/>
    <x v="365"/>
    <x v="5441"/>
    <x v="1"/>
    <m/>
    <n v="0"/>
    <x v="0"/>
  </r>
  <r>
    <x v="55"/>
    <x v="129"/>
    <x v="0"/>
    <s v="Fri Mar 05, 1971 08:15 UTC"/>
    <s v="1971-03-05"/>
    <s v="08:15:00"/>
    <x v="11"/>
    <x v="53"/>
    <s v="Cosmos-2 (63SM) | DS-P1-You #39"/>
    <x v="321"/>
    <x v="5442"/>
    <x v="1"/>
    <m/>
    <n v="0"/>
    <x v="2"/>
  </r>
  <r>
    <x v="55"/>
    <x v="0"/>
    <x v="0"/>
    <s v="Fri Mar 05, 1971 01:02 UTC"/>
    <s v="1971-03-05"/>
    <s v="01:02:00"/>
    <x v="11"/>
    <x v="53"/>
    <s v="Voskhod | Zenit-2M nÂ°17"/>
    <x v="324"/>
    <x v="5443"/>
    <x v="1"/>
    <m/>
    <n v="0"/>
    <x v="2"/>
  </r>
  <r>
    <x v="2"/>
    <x v="142"/>
    <x v="3"/>
    <s v="Wed Mar 03, 1971 12:15 UTC"/>
    <s v="1971-03-03"/>
    <s v="12:15:00"/>
    <x v="11"/>
    <x v="53"/>
    <s v="Long March 1 | Shijian 1"/>
    <x v="366"/>
    <x v="5444"/>
    <x v="1"/>
    <m/>
    <n v="0"/>
    <x v="0"/>
  </r>
  <r>
    <x v="55"/>
    <x v="22"/>
    <x v="8"/>
    <s v="Wed Mar 03, 1971 09:30 UTC"/>
    <s v="1971-03-03"/>
    <s v="09:30:00"/>
    <x v="11"/>
    <x v="53"/>
    <s v="Voskhod | Cosmos 399"/>
    <x v="324"/>
    <x v="5445"/>
    <x v="1"/>
    <m/>
    <n v="0"/>
    <x v="0"/>
  </r>
  <r>
    <x v="55"/>
    <x v="22"/>
    <x v="8"/>
    <s v="Fri Feb 26, 1971 05:06 UTC"/>
    <s v="1971-02-26"/>
    <s v="05:06:00"/>
    <x v="0"/>
    <x v="53"/>
    <s v="Soyuz L | Cosmos 398 (T2K lander)"/>
    <x v="360"/>
    <x v="5446"/>
    <x v="1"/>
    <m/>
    <n v="0"/>
    <x v="0"/>
  </r>
  <r>
    <x v="55"/>
    <x v="96"/>
    <x v="8"/>
    <s v="Thu Feb 25, 1971 11:11 UTC"/>
    <s v="1971-02-25"/>
    <s v="11:11:00"/>
    <x v="0"/>
    <x v="53"/>
    <s v="Tsyklon-2 | Cosmos 397"/>
    <x v="179"/>
    <x v="5447"/>
    <x v="1"/>
    <m/>
    <n v="0"/>
    <x v="0"/>
  </r>
  <r>
    <x v="55"/>
    <x v="30"/>
    <x v="0"/>
    <s v="Thu Feb 18, 1971 13:59 UTC"/>
    <s v="1971-02-18"/>
    <s v="13:59:00"/>
    <x v="0"/>
    <x v="53"/>
    <s v="Voskhod | Cosmos 396"/>
    <x v="324"/>
    <x v="5448"/>
    <x v="1"/>
    <m/>
    <n v="0"/>
    <x v="0"/>
  </r>
  <r>
    <x v="55"/>
    <x v="90"/>
    <x v="0"/>
    <s v="Wed Feb 17, 1971 21:09 UTC"/>
    <s v="1971-02-17"/>
    <s v="21:09:00"/>
    <x v="0"/>
    <x v="53"/>
    <s v="Cosmos-3M | Cosmos 395"/>
    <x v="161"/>
    <x v="5449"/>
    <x v="1"/>
    <m/>
    <n v="0"/>
    <x v="0"/>
  </r>
  <r>
    <x v="54"/>
    <x v="115"/>
    <x v="1"/>
    <s v="Wed Feb 17, 1971 20:04 UTC"/>
    <s v="1971-02-17"/>
    <s v="20:04:00"/>
    <x v="0"/>
    <x v="53"/>
    <s v="Thorad SLV-2G Agena-D | KH-4B 1113"/>
    <x v="353"/>
    <x v="5450"/>
    <x v="1"/>
    <m/>
    <n v="0"/>
    <x v="0"/>
  </r>
  <r>
    <x v="54"/>
    <x v="132"/>
    <x v="1"/>
    <s v="Wed Feb 17, 1971 03:52 UTC"/>
    <s v="1971-02-17"/>
    <s v="03:52:00"/>
    <x v="0"/>
    <x v="53"/>
    <s v="Thor-LV2D Burner-2 | DMSP-5A-F3 &amp; Others"/>
    <x v="328"/>
    <x v="5451"/>
    <x v="1"/>
    <m/>
    <n v="0"/>
    <x v="0"/>
  </r>
  <r>
    <x v="45"/>
    <x v="54"/>
    <x v="6"/>
    <s v="Tue Feb 16, 1971 04:00 UTC"/>
    <s v="1971-02-16"/>
    <s v="04:00:00"/>
    <x v="0"/>
    <x v="53"/>
    <s v="Mu-IV S | Tansei 1"/>
    <x v="352"/>
    <x v="5452"/>
    <x v="1"/>
    <m/>
    <n v="0"/>
    <x v="0"/>
  </r>
  <r>
    <x v="55"/>
    <x v="90"/>
    <x v="0"/>
    <s v="Tue Feb 09, 1971 18:48 UTC"/>
    <s v="1971-02-09"/>
    <s v="18:48:00"/>
    <x v="0"/>
    <x v="53"/>
    <s v="Cosmos-3M | Cosmos 394"/>
    <x v="161"/>
    <x v="5453"/>
    <x v="1"/>
    <m/>
    <n v="0"/>
    <x v="0"/>
  </r>
  <r>
    <x v="54"/>
    <x v="91"/>
    <x v="1"/>
    <s v="Wed Feb 03, 1971 01:41 UTC"/>
    <s v="1971-02-03"/>
    <s v="01:41:00"/>
    <x v="0"/>
    <x v="53"/>
    <s v="Delta M | NATO 2"/>
    <x v="367"/>
    <x v="5454"/>
    <x v="1"/>
    <m/>
    <n v="0"/>
    <x v="0"/>
  </r>
  <r>
    <x v="29"/>
    <x v="6"/>
    <x v="1"/>
    <s v="Sun Jan 31, 1971 21:03 UTC"/>
    <s v="1971-01-31"/>
    <s v="21:03:00"/>
    <x v="1"/>
    <x v="53"/>
    <s v="Saturn V | Apollo 14"/>
    <x v="346"/>
    <x v="5455"/>
    <x v="1"/>
    <m/>
    <n v="0"/>
    <x v="0"/>
  </r>
  <r>
    <x v="55"/>
    <x v="69"/>
    <x v="0"/>
    <s v="Tue Jan 26, 1971 12:44 UTC"/>
    <s v="1971-01-26"/>
    <s v="12:44:00"/>
    <x v="1"/>
    <x v="53"/>
    <s v="Cosmos-2 (63SM) | Cosmos 393"/>
    <x v="321"/>
    <x v="5456"/>
    <x v="1"/>
    <m/>
    <n v="0"/>
    <x v="0"/>
  </r>
  <r>
    <x v="52"/>
    <x v="103"/>
    <x v="1"/>
    <s v="Tue Jan 26, 1971 00:36 UTC"/>
    <s v="1971-01-26"/>
    <s v="00:36:00"/>
    <x v="1"/>
    <x v="53"/>
    <s v="Atlas-SLV3C Centaur-D | Intelsat 4 F2"/>
    <x v="351"/>
    <x v="5457"/>
    <x v="1"/>
    <m/>
    <n v="0"/>
    <x v="0"/>
  </r>
  <r>
    <x v="54"/>
    <x v="105"/>
    <x v="1"/>
    <s v="Thu Jan 21, 1971 18:20 UTC"/>
    <s v="1971-01-21"/>
    <s v="18:20:00"/>
    <x v="1"/>
    <x v="53"/>
    <s v="Titan III(23)B | OPS 7776"/>
    <x v="363"/>
    <x v="5458"/>
    <x v="1"/>
    <m/>
    <n v="0"/>
    <x v="0"/>
  </r>
  <r>
    <x v="55"/>
    <x v="22"/>
    <x v="8"/>
    <s v="Thu Jan 21, 1971 08:40 UTC"/>
    <s v="1971-01-21"/>
    <s v="08:40:00"/>
    <x v="1"/>
    <x v="53"/>
    <s v="Voskhod | Cosmos 392"/>
    <x v="324"/>
    <x v="5459"/>
    <x v="1"/>
    <m/>
    <n v="0"/>
    <x v="0"/>
  </r>
  <r>
    <x v="55"/>
    <x v="125"/>
    <x v="0"/>
    <s v="Wed Jan 20, 1971 11:24 UTC"/>
    <s v="1971-01-20"/>
    <s v="11:24:00"/>
    <x v="1"/>
    <x v="53"/>
    <s v="Vostok-2M | Meteor nÂ°18"/>
    <x v="267"/>
    <x v="5460"/>
    <x v="1"/>
    <m/>
    <n v="0"/>
    <x v="0"/>
  </r>
  <r>
    <x v="55"/>
    <x v="69"/>
    <x v="0"/>
    <s v="Thu Jan 14, 1971 12:00 UTC"/>
    <s v="1971-01-14"/>
    <s v="12:00:00"/>
    <x v="1"/>
    <x v="53"/>
    <s v="Cosmos-2 (63SM) | Cosmos 391"/>
    <x v="321"/>
    <x v="5461"/>
    <x v="1"/>
    <m/>
    <n v="0"/>
    <x v="0"/>
  </r>
  <r>
    <x v="55"/>
    <x v="22"/>
    <x v="8"/>
    <s v="Tue Jan 12, 1971 09:30 UTC"/>
    <s v="1971-01-12"/>
    <s v="09:30:00"/>
    <x v="1"/>
    <x v="53"/>
    <s v="Voskhod | Cosmos 390"/>
    <x v="324"/>
    <x v="5462"/>
    <x v="1"/>
    <m/>
    <n v="0"/>
    <x v="0"/>
  </r>
  <r>
    <x v="55"/>
    <x v="71"/>
    <x v="8"/>
    <s v="Fri Dec 25, 1970 03:50 UTC"/>
    <s v="1970-12-25"/>
    <s v="03:50:00"/>
    <x v="2"/>
    <x v="54"/>
    <s v="Molniya-M /Block L | Molniya-1 nÂ°22"/>
    <x v="336"/>
    <x v="5463"/>
    <x v="1"/>
    <m/>
    <n v="0"/>
    <x v="0"/>
  </r>
  <r>
    <x v="55"/>
    <x v="124"/>
    <x v="0"/>
    <s v="Tue Dec 22, 1970 21:30 UTC"/>
    <s v="1970-12-22"/>
    <s v="21:30:00"/>
    <x v="2"/>
    <x v="54"/>
    <s v="Cosmos-3M | DS-P1-M #1"/>
    <x v="161"/>
    <x v="5464"/>
    <x v="1"/>
    <m/>
    <n v="0"/>
    <x v="2"/>
  </r>
  <r>
    <x v="55"/>
    <x v="125"/>
    <x v="0"/>
    <s v="Fri Dec 18, 1970 16:15 UTC"/>
    <s v="1970-12-18"/>
    <s v="16:15:00"/>
    <x v="2"/>
    <x v="54"/>
    <s v="Vostok-2M | Cosmos 389"/>
    <x v="267"/>
    <x v="5465"/>
    <x v="1"/>
    <m/>
    <n v="0"/>
    <x v="0"/>
  </r>
  <r>
    <x v="55"/>
    <x v="69"/>
    <x v="0"/>
    <s v="Fri Dec 18, 1970 09:39 UTC"/>
    <s v="1970-12-18"/>
    <s v="09:39:00"/>
    <x v="2"/>
    <x v="54"/>
    <s v="Cosmos-2 (63SM) | Cosmos 388"/>
    <x v="321"/>
    <x v="5466"/>
    <x v="1"/>
    <m/>
    <n v="0"/>
    <x v="0"/>
  </r>
  <r>
    <x v="55"/>
    <x v="124"/>
    <x v="0"/>
    <s v="Wed Dec 16, 1970 04:29 UTC"/>
    <s v="1970-12-16"/>
    <s v="04:29:00"/>
    <x v="2"/>
    <x v="54"/>
    <s v="Cosmos-3M | Cosmos 387"/>
    <x v="161"/>
    <x v="5467"/>
    <x v="1"/>
    <m/>
    <n v="0"/>
    <x v="0"/>
  </r>
  <r>
    <x v="55"/>
    <x v="22"/>
    <x v="8"/>
    <s v="Tue Dec 15, 1970 10:00 UTC"/>
    <s v="1970-12-15"/>
    <s v="10:00:00"/>
    <x v="2"/>
    <x v="54"/>
    <s v="Voskhod | Cosmos 386"/>
    <x v="324"/>
    <x v="5468"/>
    <x v="1"/>
    <m/>
    <n v="0"/>
    <x v="0"/>
  </r>
  <r>
    <x v="58"/>
    <x v="135"/>
    <x v="11"/>
    <s v="Sat Dec 12, 1970 13:04 UTC"/>
    <s v="1970-12-12"/>
    <s v="13:04:00"/>
    <x v="2"/>
    <x v="54"/>
    <s v="Diamant B | PÃ©ole"/>
    <x v="345"/>
    <x v="5469"/>
    <x v="1"/>
    <m/>
    <n v="0"/>
    <x v="0"/>
  </r>
  <r>
    <x v="55"/>
    <x v="124"/>
    <x v="0"/>
    <s v="Sat Dec 12, 1970 13:00 UTC"/>
    <s v="1970-12-12"/>
    <s v="13:00:00"/>
    <x v="2"/>
    <x v="54"/>
    <s v="Cosmos-3M | Cosmos 385"/>
    <x v="161"/>
    <x v="5470"/>
    <x v="1"/>
    <m/>
    <n v="0"/>
    <x v="0"/>
  </r>
  <r>
    <x v="57"/>
    <x v="130"/>
    <x v="20"/>
    <s v="Sat Dec 12, 1970 10:53 UTC"/>
    <s v="1970-12-12"/>
    <s v="10:53:00"/>
    <x v="2"/>
    <x v="54"/>
    <s v="Scout B | Explorer 42 (SAS-A)"/>
    <x v="356"/>
    <x v="5471"/>
    <x v="1"/>
    <m/>
    <n v="0"/>
    <x v="0"/>
  </r>
  <r>
    <x v="54"/>
    <x v="20"/>
    <x v="1"/>
    <s v="Fri Dec 11, 1970 11:35 UTC"/>
    <s v="1970-12-11"/>
    <s v="11:35:00"/>
    <x v="2"/>
    <x v="54"/>
    <s v="Delta N6 | NOAA-1"/>
    <x v="359"/>
    <x v="5472"/>
    <x v="1"/>
    <m/>
    <n v="0"/>
    <x v="0"/>
  </r>
  <r>
    <x v="55"/>
    <x v="125"/>
    <x v="0"/>
    <s v="Thu Dec 10, 1970 11:10 UTC"/>
    <s v="1970-12-10"/>
    <s v="11:10:00"/>
    <x v="2"/>
    <x v="54"/>
    <s v="Voskhod | Cosmos 384"/>
    <x v="324"/>
    <x v="5473"/>
    <x v="1"/>
    <m/>
    <n v="0"/>
    <x v="0"/>
  </r>
  <r>
    <x v="55"/>
    <x v="0"/>
    <x v="0"/>
    <s v="Thu Dec 03, 1970 13:55 UTC"/>
    <s v="1970-12-03"/>
    <s v="13:55:00"/>
    <x v="2"/>
    <x v="54"/>
    <s v="Voskhod | Cosmos 383"/>
    <x v="324"/>
    <x v="5474"/>
    <x v="1"/>
    <m/>
    <n v="0"/>
    <x v="0"/>
  </r>
  <r>
    <x v="55"/>
    <x v="104"/>
    <x v="8"/>
    <s v="Wed Dec 02, 1970 17:00 UTC"/>
    <s v="1970-12-02"/>
    <s v="17:00:00"/>
    <x v="2"/>
    <x v="54"/>
    <s v="Proton-K/Block D | Cosmos 382"/>
    <x v="323"/>
    <x v="5475"/>
    <x v="1"/>
    <m/>
    <n v="0"/>
    <x v="0"/>
  </r>
  <r>
    <x v="55"/>
    <x v="124"/>
    <x v="0"/>
    <s v="Wed Dec 02, 1970 04:00 UTC"/>
    <s v="1970-12-02"/>
    <s v="04:00:00"/>
    <x v="2"/>
    <x v="54"/>
    <s v="Cosmos-3M | Cosmos 381"/>
    <x v="161"/>
    <x v="5476"/>
    <x v="1"/>
    <m/>
    <n v="0"/>
    <x v="0"/>
  </r>
  <r>
    <x v="52"/>
    <x v="101"/>
    <x v="1"/>
    <s v="Mon Nov 30, 1970 22:40 UTC"/>
    <s v="1970-11-30"/>
    <s v="22:40:00"/>
    <x v="3"/>
    <x v="54"/>
    <s v="Atlas-SLV3C Centaur-D | OAO-B"/>
    <x v="351"/>
    <x v="5477"/>
    <x v="1"/>
    <m/>
    <n v="0"/>
    <x v="2"/>
  </r>
  <r>
    <x v="55"/>
    <x v="0"/>
    <x v="0"/>
    <s v="Fri Nov 27, 1970 15:47 UTC"/>
    <s v="1970-11-27"/>
    <s v="15:47:00"/>
    <x v="3"/>
    <x v="54"/>
    <s v="Molniya-M /Block L | Molniya-1 nÂ°23"/>
    <x v="336"/>
    <x v="5478"/>
    <x v="1"/>
    <m/>
    <n v="0"/>
    <x v="0"/>
  </r>
  <r>
    <x v="55"/>
    <x v="69"/>
    <x v="0"/>
    <s v="Tue Nov 24, 1970 10:59 UTC"/>
    <s v="1970-11-24"/>
    <s v="10:59:00"/>
    <x v="3"/>
    <x v="54"/>
    <s v="Cosmos-2 (63SM) | Cosmos 380"/>
    <x v="321"/>
    <x v="5479"/>
    <x v="1"/>
    <m/>
    <n v="0"/>
    <x v="0"/>
  </r>
  <r>
    <x v="55"/>
    <x v="22"/>
    <x v="8"/>
    <s v="Tue Nov 24, 1970 05:15 UTC"/>
    <s v="1970-11-24"/>
    <s v="05:15:00"/>
    <x v="3"/>
    <x v="54"/>
    <s v="Soyuz L | Cosmos 379 (T2K lander)"/>
    <x v="360"/>
    <x v="5480"/>
    <x v="1"/>
    <m/>
    <n v="0"/>
    <x v="0"/>
  </r>
  <r>
    <x v="54"/>
    <x v="115"/>
    <x v="1"/>
    <s v="Wed Nov 18, 1970 21:28 UTC"/>
    <s v="1970-11-18"/>
    <s v="21:28:00"/>
    <x v="3"/>
    <x v="54"/>
    <s v="Thorad SLV-2G Agena-D | KH-4B 1112"/>
    <x v="353"/>
    <x v="5481"/>
    <x v="1"/>
    <m/>
    <n v="0"/>
    <x v="0"/>
  </r>
  <r>
    <x v="55"/>
    <x v="124"/>
    <x v="0"/>
    <s v="Tue Nov 17, 1970 18:20 UTC"/>
    <s v="1970-11-17"/>
    <s v="18:20:00"/>
    <x v="3"/>
    <x v="54"/>
    <s v="Cosmos-3M | Cosmos 378"/>
    <x v="161"/>
    <x v="5482"/>
    <x v="1"/>
    <m/>
    <n v="0"/>
    <x v="0"/>
  </r>
  <r>
    <x v="55"/>
    <x v="22"/>
    <x v="8"/>
    <s v="Wed Nov 11, 1970 09:20 UTC"/>
    <s v="1970-11-11"/>
    <s v="09:20:00"/>
    <x v="3"/>
    <x v="54"/>
    <s v="Voskhod | Cosmos 377"/>
    <x v="324"/>
    <x v="5483"/>
    <x v="1"/>
    <m/>
    <n v="0"/>
    <x v="0"/>
  </r>
  <r>
    <x v="55"/>
    <x v="104"/>
    <x v="8"/>
    <s v="Tue Nov 10, 1970 14:44 UTC"/>
    <s v="1970-11-10"/>
    <s v="14:44:00"/>
    <x v="3"/>
    <x v="54"/>
    <s v="Proton-K/Block D | Luna 17"/>
    <x v="323"/>
    <x v="5484"/>
    <x v="1"/>
    <m/>
    <n v="0"/>
    <x v="0"/>
  </r>
  <r>
    <x v="29"/>
    <x v="133"/>
    <x v="1"/>
    <s v="Mon Nov 09, 1970 06:00 UTC"/>
    <s v="1970-11-09"/>
    <s v="06:00:00"/>
    <x v="3"/>
    <x v="54"/>
    <s v="Scout B | OFO 1 &amp; RM 1"/>
    <x v="356"/>
    <x v="5485"/>
    <x v="1"/>
    <m/>
    <n v="0"/>
    <x v="0"/>
  </r>
  <r>
    <x v="53"/>
    <x v="1"/>
    <x v="1"/>
    <s v="Fri Nov 06, 1970 10:35 UTC"/>
    <s v="1970-11-06"/>
    <s v="10:35:00"/>
    <x v="3"/>
    <x v="54"/>
    <s v="Titan III(23)C | DSP-1 (OPS-5960) (IMEWS-1)"/>
    <x v="303"/>
    <x v="5486"/>
    <x v="1"/>
    <m/>
    <n v="0"/>
    <x v="1"/>
  </r>
  <r>
    <x v="55"/>
    <x v="0"/>
    <x v="0"/>
    <s v="Fri Oct 30, 1970 13:20 UTC"/>
    <s v="1970-10-30"/>
    <s v="13:20:00"/>
    <x v="4"/>
    <x v="54"/>
    <s v="Voskhod | Cosmos 376"/>
    <x v="324"/>
    <x v="5487"/>
    <x v="1"/>
    <m/>
    <n v="0"/>
    <x v="0"/>
  </r>
  <r>
    <x v="55"/>
    <x v="96"/>
    <x v="8"/>
    <s v="Fri Oct 30, 1970 02:36 UTC"/>
    <s v="1970-10-30"/>
    <s v="02:36:00"/>
    <x v="4"/>
    <x v="54"/>
    <s v="Tsyklon-2 | Cosmos 375"/>
    <x v="179"/>
    <x v="5488"/>
    <x v="1"/>
    <m/>
    <n v="0"/>
    <x v="0"/>
  </r>
  <r>
    <x v="54"/>
    <x v="105"/>
    <x v="1"/>
    <s v="Fri Oct 23, 1970 17:40 UTC"/>
    <s v="1970-10-23"/>
    <s v="17:40:00"/>
    <x v="4"/>
    <x v="54"/>
    <s v="Titan III(23)B | OPS 7568"/>
    <x v="363"/>
    <x v="5489"/>
    <x v="1"/>
    <m/>
    <n v="0"/>
    <x v="0"/>
  </r>
  <r>
    <x v="55"/>
    <x v="96"/>
    <x v="8"/>
    <s v="Fri Oct 23, 1970 04:42 UTC"/>
    <s v="1970-10-23"/>
    <s v="04:42:00"/>
    <x v="4"/>
    <x v="54"/>
    <s v="Tsyklon-2 | Cosmos 374"/>
    <x v="179"/>
    <x v="5490"/>
    <x v="1"/>
    <m/>
    <n v="0"/>
    <x v="0"/>
  </r>
  <r>
    <x v="55"/>
    <x v="104"/>
    <x v="8"/>
    <s v="Tue Oct 20, 1970 19:55 UTC"/>
    <s v="1970-10-20"/>
    <s v="19:55:00"/>
    <x v="4"/>
    <x v="54"/>
    <s v="Proton-K/Block D | Zond 8"/>
    <x v="323"/>
    <x v="5491"/>
    <x v="1"/>
    <m/>
    <n v="0"/>
    <x v="0"/>
  </r>
  <r>
    <x v="55"/>
    <x v="127"/>
    <x v="8"/>
    <s v="Tue Oct 20, 1970 05:38 UTC"/>
    <s v="1970-10-20"/>
    <s v="05:38:00"/>
    <x v="4"/>
    <x v="54"/>
    <s v="Tsyklon-2 | Cosmos 373"/>
    <x v="179"/>
    <x v="5492"/>
    <x v="1"/>
    <m/>
    <n v="0"/>
    <x v="0"/>
  </r>
  <r>
    <x v="55"/>
    <x v="90"/>
    <x v="0"/>
    <s v="Fri Oct 16, 1970 14:59 UTC"/>
    <s v="1970-10-16"/>
    <s v="14:59:00"/>
    <x v="4"/>
    <x v="54"/>
    <s v="Cosmos-3M | Cosmos 372"/>
    <x v="161"/>
    <x v="5493"/>
    <x v="1"/>
    <m/>
    <n v="0"/>
    <x v="0"/>
  </r>
  <r>
    <x v="55"/>
    <x v="125"/>
    <x v="0"/>
    <s v="Thu Oct 15, 1970 11:22 UTC"/>
    <s v="1970-10-15"/>
    <s v="11:22:00"/>
    <x v="4"/>
    <x v="54"/>
    <s v="Vostok-2M | Meteor nÂ°17"/>
    <x v="267"/>
    <x v="5494"/>
    <x v="1"/>
    <m/>
    <n v="0"/>
    <x v="0"/>
  </r>
  <r>
    <x v="55"/>
    <x v="69"/>
    <x v="0"/>
    <s v="Wed Oct 14, 1970 11:29 UTC"/>
    <s v="1970-10-14"/>
    <s v="11:29:00"/>
    <x v="4"/>
    <x v="54"/>
    <s v="Cosmos-2 (63SM) | Intercosmos 4"/>
    <x v="321"/>
    <x v="5495"/>
    <x v="1"/>
    <m/>
    <n v="0"/>
    <x v="0"/>
  </r>
  <r>
    <x v="55"/>
    <x v="90"/>
    <x v="0"/>
    <s v="Mon Oct 12, 1970 13:57 UTC"/>
    <s v="1970-10-12"/>
    <s v="13:57:00"/>
    <x v="4"/>
    <x v="54"/>
    <s v="Cosmos-3M | Cosmos 371"/>
    <x v="161"/>
    <x v="5496"/>
    <x v="1"/>
    <m/>
    <n v="0"/>
    <x v="0"/>
  </r>
  <r>
    <x v="55"/>
    <x v="71"/>
    <x v="8"/>
    <s v="Fri Oct 09, 1970 11:04 UTC"/>
    <s v="1970-10-09"/>
    <s v="11:04:00"/>
    <x v="4"/>
    <x v="54"/>
    <s v="Voskhod | Cosmos 370"/>
    <x v="324"/>
    <x v="5497"/>
    <x v="1"/>
    <m/>
    <n v="0"/>
    <x v="0"/>
  </r>
  <r>
    <x v="55"/>
    <x v="69"/>
    <x v="0"/>
    <s v="Thu Oct 08, 1970 15:10 UTC"/>
    <s v="1970-10-08"/>
    <s v="15:10:00"/>
    <x v="4"/>
    <x v="54"/>
    <s v="Cosmos-2 (63SM) | Cosmos 369"/>
    <x v="321"/>
    <x v="5498"/>
    <x v="1"/>
    <m/>
    <n v="0"/>
    <x v="0"/>
  </r>
  <r>
    <x v="55"/>
    <x v="22"/>
    <x v="8"/>
    <s v="Thu Oct 08, 1970 12:39 UTC"/>
    <s v="1970-10-08"/>
    <s v="12:39:00"/>
    <x v="4"/>
    <x v="54"/>
    <s v="Voskhod | Cosmos 368"/>
    <x v="324"/>
    <x v="5499"/>
    <x v="1"/>
    <m/>
    <n v="0"/>
    <x v="0"/>
  </r>
  <r>
    <x v="55"/>
    <x v="127"/>
    <x v="8"/>
    <s v="Sat Oct 03, 1970 10:26 UTC"/>
    <s v="1970-10-03"/>
    <s v="10:26:00"/>
    <x v="4"/>
    <x v="54"/>
    <s v="Tsyklon-2 | Cosmos 367"/>
    <x v="179"/>
    <x v="5500"/>
    <x v="1"/>
    <m/>
    <n v="0"/>
    <x v="0"/>
  </r>
  <r>
    <x v="55"/>
    <x v="71"/>
    <x v="8"/>
    <s v="Thu Oct 01, 1970 08:20 UTC"/>
    <s v="1970-10-01"/>
    <s v="08:20:00"/>
    <x v="4"/>
    <x v="54"/>
    <s v="Voskhod | Cosmos 366"/>
    <x v="324"/>
    <x v="5501"/>
    <x v="1"/>
    <m/>
    <n v="0"/>
    <x v="0"/>
  </r>
  <r>
    <x v="55"/>
    <x v="0"/>
    <x v="0"/>
    <s v="Tue Sep 29, 1970 08:14 UTC"/>
    <s v="1970-09-29"/>
    <s v="08:14:00"/>
    <x v="5"/>
    <x v="54"/>
    <s v="Molniya-M /Block L | Molniya-1 nÂ°19"/>
    <x v="336"/>
    <x v="5502"/>
    <x v="1"/>
    <m/>
    <n v="0"/>
    <x v="0"/>
  </r>
  <r>
    <x v="55"/>
    <x v="140"/>
    <x v="8"/>
    <s v="Fri Sep 25, 1970 14:05 UTC"/>
    <s v="1970-09-25"/>
    <s v="14:05:00"/>
    <x v="5"/>
    <x v="54"/>
    <s v="R-36 Orb. | Cosmos 365"/>
    <x v="361"/>
    <x v="5503"/>
    <x v="1"/>
    <m/>
    <n v="0"/>
    <x v="0"/>
  </r>
  <r>
    <x v="45"/>
    <x v="54"/>
    <x v="6"/>
    <s v="Fri Sep 25, 1970 05:00 UTC"/>
    <s v="1970-09-25"/>
    <s v="05:00:00"/>
    <x v="5"/>
    <x v="54"/>
    <s v="Mu-IV S | SS 1"/>
    <x v="352"/>
    <x v="5504"/>
    <x v="1"/>
    <m/>
    <n v="0"/>
    <x v="2"/>
  </r>
  <r>
    <x v="55"/>
    <x v="125"/>
    <x v="0"/>
    <s v="Tue Sep 22, 1970 13:00 UTC"/>
    <s v="1970-09-22"/>
    <s v="13:00:00"/>
    <x v="5"/>
    <x v="54"/>
    <s v="Voskhod | Cosmos 364"/>
    <x v="324"/>
    <x v="5505"/>
    <x v="1"/>
    <m/>
    <n v="0"/>
    <x v="0"/>
  </r>
  <r>
    <x v="55"/>
    <x v="22"/>
    <x v="8"/>
    <s v="Thu Sep 17, 1970 08:10 UTC"/>
    <s v="1970-09-17"/>
    <s v="08:10:00"/>
    <x v="5"/>
    <x v="54"/>
    <s v="Voskhod | Cosmos 363"/>
    <x v="324"/>
    <x v="5506"/>
    <x v="1"/>
    <m/>
    <n v="0"/>
    <x v="0"/>
  </r>
  <r>
    <x v="55"/>
    <x v="69"/>
    <x v="0"/>
    <s v="Wed Sep 16, 1970 11:59 UTC"/>
    <s v="1970-09-16"/>
    <s v="11:59:00"/>
    <x v="5"/>
    <x v="54"/>
    <s v="Cosmos-2 (63SM) | Cosmos 362"/>
    <x v="321"/>
    <x v="5507"/>
    <x v="1"/>
    <m/>
    <n v="0"/>
    <x v="0"/>
  </r>
  <r>
    <x v="55"/>
    <x v="104"/>
    <x v="8"/>
    <s v="Sat Sep 12, 1970 13:25 UTC"/>
    <s v="1970-09-12"/>
    <s v="13:25:00"/>
    <x v="5"/>
    <x v="54"/>
    <s v="Proton-K/Block D | Luna 16"/>
    <x v="323"/>
    <x v="5508"/>
    <x v="1"/>
    <m/>
    <n v="0"/>
    <x v="0"/>
  </r>
  <r>
    <x v="55"/>
    <x v="125"/>
    <x v="0"/>
    <s v="Tue Sep 08, 1970 10:30 UTC"/>
    <s v="1970-09-08"/>
    <s v="10:30:00"/>
    <x v="5"/>
    <x v="54"/>
    <s v="Voskhod | Cosmos 361"/>
    <x v="324"/>
    <x v="5509"/>
    <x v="1"/>
    <m/>
    <n v="0"/>
    <x v="0"/>
  </r>
  <r>
    <x v="54"/>
    <x v="132"/>
    <x v="1"/>
    <s v="Thu Sep 03, 1970 08:39 UTC"/>
    <s v="1970-09-03"/>
    <s v="08:39:00"/>
    <x v="5"/>
    <x v="54"/>
    <s v="Thor-LV2D Burner-2 | DMSP-5A-F2"/>
    <x v="328"/>
    <x v="5510"/>
    <x v="1"/>
    <m/>
    <n v="0"/>
    <x v="0"/>
  </r>
  <r>
    <x v="60"/>
    <x v="139"/>
    <x v="21"/>
    <s v="Wed Sep 02, 1970 00:34 UTC"/>
    <s v="1970-09-02"/>
    <s v="00:34:00"/>
    <x v="5"/>
    <x v="54"/>
    <s v="Black Arrow | Orba"/>
    <x v="358"/>
    <x v="5511"/>
    <x v="1"/>
    <m/>
    <n v="0"/>
    <x v="2"/>
  </r>
  <r>
    <x v="52"/>
    <x v="134"/>
    <x v="1"/>
    <s v="Tue Sep 01, 1970 01:00 UTC"/>
    <s v="1970-09-01"/>
    <s v="01:00:00"/>
    <x v="5"/>
    <x v="54"/>
    <s v="Atlas-SLV3A Agena-D | AFP-827 (Canyon-3)"/>
    <x v="317"/>
    <x v="5512"/>
    <x v="1"/>
    <m/>
    <n v="0"/>
    <x v="0"/>
  </r>
  <r>
    <x v="55"/>
    <x v="22"/>
    <x v="8"/>
    <s v="Sat Aug 29, 1970 08:30 UTC"/>
    <s v="1970-08-29"/>
    <s v="08:30:00"/>
    <x v="6"/>
    <x v="54"/>
    <s v="Voskhod | Cosmos 360"/>
    <x v="324"/>
    <x v="5513"/>
    <x v="1"/>
    <m/>
    <n v="0"/>
    <x v="0"/>
  </r>
  <r>
    <x v="54"/>
    <x v="118"/>
    <x v="1"/>
    <s v="Thu Aug 27, 1970 13:23 UTC"/>
    <s v="1970-08-27"/>
    <s v="13:23:00"/>
    <x v="6"/>
    <x v="54"/>
    <s v="Scout A | Transit-O 19"/>
    <x v="368"/>
    <x v="5514"/>
    <x v="1"/>
    <m/>
    <n v="0"/>
    <x v="0"/>
  </r>
  <r>
    <x v="54"/>
    <x v="138"/>
    <x v="1"/>
    <s v="Wed Aug 26, 1970 10:01 UTC"/>
    <s v="1970-08-26"/>
    <s v="10:01:00"/>
    <x v="6"/>
    <x v="54"/>
    <s v="Thorad SLV-2G Agena-D | Ferret 15"/>
    <x v="353"/>
    <x v="5515"/>
    <x v="1"/>
    <m/>
    <n v="0"/>
    <x v="0"/>
  </r>
  <r>
    <x v="55"/>
    <x v="22"/>
    <x v="8"/>
    <s v="Sat Aug 22, 1970 05:06 UTC"/>
    <s v="1970-08-22"/>
    <s v="05:06:00"/>
    <x v="6"/>
    <x v="54"/>
    <s v="Molniya-M /Block NVL | Cosmos 359"/>
    <x v="263"/>
    <x v="5516"/>
    <x v="1"/>
    <m/>
    <n v="0"/>
    <x v="1"/>
  </r>
  <r>
    <x v="55"/>
    <x v="90"/>
    <x v="0"/>
    <s v="Thu Aug 20, 1970 14:30 UTC"/>
    <s v="1970-08-20"/>
    <s v="14:30:00"/>
    <x v="6"/>
    <x v="54"/>
    <s v="Cosmos-3M | Cosmos 358"/>
    <x v="161"/>
    <x v="5517"/>
    <x v="1"/>
    <m/>
    <n v="0"/>
    <x v="1"/>
  </r>
  <r>
    <x v="55"/>
    <x v="69"/>
    <x v="0"/>
    <s v="Wed Aug 19, 1970 14:59 UTC"/>
    <s v="1970-08-19"/>
    <s v="14:59:00"/>
    <x v="6"/>
    <x v="54"/>
    <s v="Cosmos-2 (63SM) | Cosmos 357"/>
    <x v="321"/>
    <x v="5518"/>
    <x v="1"/>
    <m/>
    <n v="0"/>
    <x v="0"/>
  </r>
  <r>
    <x v="54"/>
    <x v="91"/>
    <x v="1"/>
    <s v="Wed Aug 19, 1970 12:11 UTC"/>
    <s v="1970-08-19"/>
    <s v="12:11:00"/>
    <x v="6"/>
    <x v="54"/>
    <s v="Delta M | Skynet-1B"/>
    <x v="367"/>
    <x v="5519"/>
    <x v="1"/>
    <m/>
    <n v="0"/>
    <x v="0"/>
  </r>
  <r>
    <x v="54"/>
    <x v="105"/>
    <x v="1"/>
    <s v="Tue Aug 18, 1970 14:45 UTC"/>
    <s v="1970-08-18"/>
    <s v="14:45:00"/>
    <x v="6"/>
    <x v="54"/>
    <s v="Titan III(23)B | OPS 7874"/>
    <x v="363"/>
    <x v="5520"/>
    <x v="1"/>
    <m/>
    <n v="0"/>
    <x v="0"/>
  </r>
  <r>
    <x v="55"/>
    <x v="104"/>
    <x v="8"/>
    <s v="Tue Aug 18, 1970 03:45 UTC"/>
    <s v="1970-08-18"/>
    <s v="03:45:00"/>
    <x v="6"/>
    <x v="54"/>
    <s v="Proton-K | 82EV nÂ°1"/>
    <x v="221"/>
    <x v="5521"/>
    <x v="1"/>
    <m/>
    <n v="0"/>
    <x v="0"/>
  </r>
  <r>
    <x v="55"/>
    <x v="22"/>
    <x v="8"/>
    <s v="Mon Aug 17, 1970 05:38 UTC"/>
    <s v="1970-08-17"/>
    <s v="05:38:00"/>
    <x v="6"/>
    <x v="54"/>
    <s v="Molniya-M /Block NVL | Venera 7"/>
    <x v="263"/>
    <x v="5522"/>
    <x v="1"/>
    <m/>
    <n v="0"/>
    <x v="0"/>
  </r>
  <r>
    <x v="55"/>
    <x v="69"/>
    <x v="0"/>
    <s v="Mon Aug 10, 1970 19:59 UTC"/>
    <s v="1970-08-10"/>
    <s v="19:59:00"/>
    <x v="6"/>
    <x v="54"/>
    <s v="Cosmos-2 (63SM) | Cosmos 356"/>
    <x v="321"/>
    <x v="5523"/>
    <x v="1"/>
    <m/>
    <n v="0"/>
    <x v="0"/>
  </r>
  <r>
    <x v="55"/>
    <x v="0"/>
    <x v="0"/>
    <s v="Fri Aug 07, 1970 09:30 UTC"/>
    <s v="1970-08-07"/>
    <s v="09:30:00"/>
    <x v="6"/>
    <x v="54"/>
    <s v="Voskhod | Cosmos 355"/>
    <x v="324"/>
    <x v="5524"/>
    <x v="1"/>
    <m/>
    <n v="0"/>
    <x v="0"/>
  </r>
  <r>
    <x v="55"/>
    <x v="129"/>
    <x v="0"/>
    <s v="Fri Aug 07, 1970 02:59 UTC"/>
    <s v="1970-08-07"/>
    <s v="02:59:00"/>
    <x v="6"/>
    <x v="54"/>
    <s v="Cosmos-2 (63SM) | Intercosmos 3"/>
    <x v="321"/>
    <x v="5525"/>
    <x v="1"/>
    <m/>
    <n v="0"/>
    <x v="0"/>
  </r>
  <r>
    <x v="55"/>
    <x v="129"/>
    <x v="0"/>
    <s v="Fri Jul 31, 1970 02:00 UTC"/>
    <s v="1970-07-31"/>
    <s v="02:00:00"/>
    <x v="7"/>
    <x v="54"/>
    <s v="K65M-RB5 | BOR-2 nÂ°202"/>
    <x v="283"/>
    <x v="5526"/>
    <x v="1"/>
    <m/>
    <n v="0"/>
    <x v="0"/>
  </r>
  <r>
    <x v="55"/>
    <x v="143"/>
    <x v="8"/>
    <s v="Tue Jul 28, 1970 22:00 UTC"/>
    <s v="1970-07-28"/>
    <s v="22:00:00"/>
    <x v="7"/>
    <x v="54"/>
    <s v="R-36 Orb. | Cosmos 354"/>
    <x v="361"/>
    <x v="5527"/>
    <x v="1"/>
    <m/>
    <n v="0"/>
    <x v="0"/>
  </r>
  <r>
    <x v="54"/>
    <x v="91"/>
    <x v="1"/>
    <s v="Thu Jul 23, 1970 23:23 UTC"/>
    <s v="1970-07-23"/>
    <s v="23:23:00"/>
    <x v="7"/>
    <x v="54"/>
    <s v="Delta M | Intelsat 3-8"/>
    <x v="367"/>
    <x v="5528"/>
    <x v="1"/>
    <m/>
    <n v="0"/>
    <x v="0"/>
  </r>
  <r>
    <x v="54"/>
    <x v="115"/>
    <x v="1"/>
    <s v="Thu Jul 23, 1970 01:25 UTC"/>
    <s v="1970-07-23"/>
    <s v="01:25:00"/>
    <x v="7"/>
    <x v="54"/>
    <s v="Thorad SLV-2G Agena-D | KH-4B 1111"/>
    <x v="353"/>
    <x v="5529"/>
    <x v="1"/>
    <m/>
    <n v="0"/>
    <x v="0"/>
  </r>
  <r>
    <x v="55"/>
    <x v="0"/>
    <x v="0"/>
    <s v="Tue Jul 21, 1970 12:30 UTC"/>
    <s v="1970-07-21"/>
    <s v="12:30:00"/>
    <x v="7"/>
    <x v="54"/>
    <s v="Voskhod | Zenit-4 nÂ°75"/>
    <x v="324"/>
    <x v="5530"/>
    <x v="1"/>
    <m/>
    <n v="0"/>
    <x v="2"/>
  </r>
  <r>
    <x v="55"/>
    <x v="125"/>
    <x v="0"/>
    <s v="Thu Jul 09, 1970 13:35 UTC"/>
    <s v="1970-07-09"/>
    <s v="13:35:00"/>
    <x v="7"/>
    <x v="54"/>
    <s v="Voskhod | Cosmos 353"/>
    <x v="324"/>
    <x v="5531"/>
    <x v="1"/>
    <m/>
    <n v="0"/>
    <x v="0"/>
  </r>
  <r>
    <x v="55"/>
    <x v="22"/>
    <x v="8"/>
    <s v="Tue Jul 07, 1970 10:30 UTC"/>
    <s v="1970-07-07"/>
    <s v="10:30:00"/>
    <x v="7"/>
    <x v="54"/>
    <s v="Voskhod | Cosmos 352"/>
    <x v="324"/>
    <x v="5532"/>
    <x v="1"/>
    <m/>
    <n v="0"/>
    <x v="0"/>
  </r>
  <r>
    <x v="55"/>
    <x v="124"/>
    <x v="0"/>
    <s v="Sat Jun 27, 1970 16:39 UTC"/>
    <s v="1970-06-27"/>
    <s v="16:39:00"/>
    <x v="8"/>
    <x v="54"/>
    <s v="Cosmos-3M | Strela-2M satellite"/>
    <x v="161"/>
    <x v="4029"/>
    <x v="1"/>
    <m/>
    <n v="0"/>
    <x v="2"/>
  </r>
  <r>
    <x v="55"/>
    <x v="69"/>
    <x v="0"/>
    <s v="Sat Jun 27, 1970 07:39 UTC"/>
    <s v="1970-06-27"/>
    <s v="07:39:00"/>
    <x v="8"/>
    <x v="54"/>
    <s v="Cosmos-2 (63SM) | Cosmos 351"/>
    <x v="321"/>
    <x v="5533"/>
    <x v="1"/>
    <m/>
    <n v="0"/>
    <x v="0"/>
  </r>
  <r>
    <x v="55"/>
    <x v="22"/>
    <x v="8"/>
    <s v="Fri Jun 26, 1970 12:00 UTC"/>
    <s v="1970-06-26"/>
    <s v="12:00:00"/>
    <x v="8"/>
    <x v="54"/>
    <s v="Voskhod | Cosmos 350"/>
    <x v="324"/>
    <x v="5534"/>
    <x v="1"/>
    <m/>
    <n v="0"/>
    <x v="0"/>
  </r>
  <r>
    <x v="55"/>
    <x v="0"/>
    <x v="0"/>
    <s v="Fri Jun 26, 1970 03:23 UTC"/>
    <s v="1970-06-26"/>
    <s v="03:23:00"/>
    <x v="8"/>
    <x v="54"/>
    <s v="Molniya-M /Block L | Molniya-1 nÂ°21"/>
    <x v="336"/>
    <x v="5535"/>
    <x v="1"/>
    <m/>
    <n v="0"/>
    <x v="0"/>
  </r>
  <r>
    <x v="54"/>
    <x v="105"/>
    <x v="1"/>
    <s v="Thu Jun 25, 1970 14:50 UTC"/>
    <s v="1970-06-25"/>
    <s v="14:50:00"/>
    <x v="8"/>
    <x v="54"/>
    <s v="Titan III(23)B | OPS 6820"/>
    <x v="363"/>
    <x v="5536"/>
    <x v="1"/>
    <m/>
    <n v="0"/>
    <x v="0"/>
  </r>
  <r>
    <x v="55"/>
    <x v="125"/>
    <x v="0"/>
    <s v="Tue Jun 23, 1970 14:15 UTC"/>
    <s v="1970-06-23"/>
    <s v="14:15:00"/>
    <x v="8"/>
    <x v="54"/>
    <s v="Vostok-2M | Meteor nÂ°16"/>
    <x v="267"/>
    <x v="5537"/>
    <x v="1"/>
    <m/>
    <n v="0"/>
    <x v="0"/>
  </r>
  <r>
    <x v="52"/>
    <x v="134"/>
    <x v="1"/>
    <s v="Fri Jun 19, 1970 11:37 UTC"/>
    <s v="1970-06-19"/>
    <s v="11:37:00"/>
    <x v="8"/>
    <x v="54"/>
    <s v="Atlas-SLV3A Agena-D | AFP-720 (Rhyolite-1)"/>
    <x v="317"/>
    <x v="5538"/>
    <x v="1"/>
    <m/>
    <n v="0"/>
    <x v="0"/>
  </r>
  <r>
    <x v="55"/>
    <x v="0"/>
    <x v="0"/>
    <s v="Wed Jun 17, 1970 12:59 UTC"/>
    <s v="1970-06-17"/>
    <s v="12:59:00"/>
    <x v="8"/>
    <x v="54"/>
    <s v="Voskhod | Cosmos 349"/>
    <x v="324"/>
    <x v="5539"/>
    <x v="1"/>
    <m/>
    <n v="0"/>
    <x v="0"/>
  </r>
  <r>
    <x v="55"/>
    <x v="69"/>
    <x v="0"/>
    <s v="Sat Jun 13, 1970 04:59 UTC"/>
    <s v="1970-06-13"/>
    <s v="04:59:00"/>
    <x v="8"/>
    <x v="54"/>
    <s v="Cosmos-2 (63SM) | Cosmos 348"/>
    <x v="321"/>
    <x v="5540"/>
    <x v="1"/>
    <m/>
    <n v="0"/>
    <x v="0"/>
  </r>
  <r>
    <x v="55"/>
    <x v="129"/>
    <x v="0"/>
    <s v="Fri Jun 12, 1970 09:30 UTC"/>
    <s v="1970-06-12"/>
    <s v="09:30:00"/>
    <x v="8"/>
    <x v="54"/>
    <s v="Cosmos-2 (63SM) | Cosmos 347"/>
    <x v="321"/>
    <x v="5541"/>
    <x v="1"/>
    <m/>
    <n v="0"/>
    <x v="0"/>
  </r>
  <r>
    <x v="59"/>
    <x v="139"/>
    <x v="21"/>
    <s v="Fri Jun 12, 1970 01:10 UTC"/>
    <s v="1970-06-12"/>
    <s v="01:10:00"/>
    <x v="8"/>
    <x v="54"/>
    <s v="Europa 1 | STV-3"/>
    <x v="369"/>
    <x v="5542"/>
    <x v="1"/>
    <m/>
    <n v="0"/>
    <x v="2"/>
  </r>
  <r>
    <x v="55"/>
    <x v="22"/>
    <x v="8"/>
    <s v="Wed Jun 10, 1970 09:30 UTC"/>
    <s v="1970-06-10"/>
    <s v="09:30:00"/>
    <x v="8"/>
    <x v="54"/>
    <s v="Voskhod | Cosmos 346"/>
    <x v="324"/>
    <x v="5543"/>
    <x v="1"/>
    <m/>
    <n v="0"/>
    <x v="0"/>
  </r>
  <r>
    <x v="55"/>
    <x v="22"/>
    <x v="8"/>
    <s v="Mon Jun 01, 1970 19:00 UTC"/>
    <s v="1970-06-01"/>
    <s v="19:00:00"/>
    <x v="8"/>
    <x v="54"/>
    <s v="Soyuz | Soyuz 9"/>
    <x v="322"/>
    <x v="5544"/>
    <x v="1"/>
    <m/>
    <n v="0"/>
    <x v="0"/>
  </r>
  <r>
    <x v="55"/>
    <x v="69"/>
    <x v="0"/>
    <s v="Fri May 22, 1970 12:39 UTC"/>
    <s v="1970-05-22"/>
    <s v="12:39:00"/>
    <x v="9"/>
    <x v="54"/>
    <s v="Cosmos-2 (63SM) | DS-P1-You #36"/>
    <x v="321"/>
    <x v="5545"/>
    <x v="1"/>
    <m/>
    <n v="0"/>
    <x v="2"/>
  </r>
  <r>
    <x v="54"/>
    <x v="115"/>
    <x v="1"/>
    <s v="Wed May 20, 1970 21:35 UTC"/>
    <s v="1970-05-20"/>
    <s v="21:35:00"/>
    <x v="9"/>
    <x v="54"/>
    <s v="Thorad SLV-2G Agena-D | KH-4B 1110"/>
    <x v="353"/>
    <x v="5546"/>
    <x v="1"/>
    <m/>
    <n v="0"/>
    <x v="0"/>
  </r>
  <r>
    <x v="55"/>
    <x v="22"/>
    <x v="8"/>
    <s v="Wed May 20, 1970 09:20 UTC"/>
    <s v="1970-05-20"/>
    <s v="09:20:00"/>
    <x v="9"/>
    <x v="54"/>
    <s v="Voskhod | Cosmos 345"/>
    <x v="324"/>
    <x v="5547"/>
    <x v="1"/>
    <m/>
    <n v="0"/>
    <x v="0"/>
  </r>
  <r>
    <x v="55"/>
    <x v="125"/>
    <x v="0"/>
    <s v="Tue May 12, 1970 10:10 UTC"/>
    <s v="1970-05-12"/>
    <s v="10:10:00"/>
    <x v="9"/>
    <x v="54"/>
    <s v="Voskhod | Cosmos 344"/>
    <x v="324"/>
    <x v="5548"/>
    <x v="1"/>
    <m/>
    <n v="0"/>
    <x v="0"/>
  </r>
  <r>
    <x v="55"/>
    <x v="125"/>
    <x v="0"/>
    <s v="Tue Apr 28, 1970 10:50 UTC"/>
    <s v="1970-04-28"/>
    <s v="10:50:00"/>
    <x v="10"/>
    <x v="54"/>
    <s v="Vostok-2M | Meteor nÂ°15"/>
    <x v="267"/>
    <x v="5549"/>
    <x v="1"/>
    <m/>
    <n v="0"/>
    <x v="0"/>
  </r>
  <r>
    <x v="55"/>
    <x v="124"/>
    <x v="0"/>
    <s v="Sat Apr 25, 1970 17:09 UTC"/>
    <s v="1970-04-25"/>
    <s v="17:09:00"/>
    <x v="10"/>
    <x v="54"/>
    <s v="Cosmos-3M | Cosmos 336 to 343"/>
    <x v="161"/>
    <x v="5550"/>
    <x v="1"/>
    <m/>
    <n v="0"/>
    <x v="0"/>
  </r>
  <r>
    <x v="55"/>
    <x v="129"/>
    <x v="0"/>
    <s v="Fri Apr 24, 1970 22:24 UTC"/>
    <s v="1970-04-24"/>
    <s v="22:24:00"/>
    <x v="10"/>
    <x v="54"/>
    <s v="Cosmos-2 (63SM) | Cosmos 335"/>
    <x v="321"/>
    <x v="5551"/>
    <x v="1"/>
    <m/>
    <n v="0"/>
    <x v="0"/>
  </r>
  <r>
    <x v="2"/>
    <x v="142"/>
    <x v="3"/>
    <s v="Fri Apr 24, 1970 13:35 UTC"/>
    <s v="1970-04-24"/>
    <s v="13:35:00"/>
    <x v="10"/>
    <x v="54"/>
    <s v="Long March 1 | Dong Fang Hong 1"/>
    <x v="366"/>
    <x v="5552"/>
    <x v="1"/>
    <m/>
    <n v="0"/>
    <x v="0"/>
  </r>
  <r>
    <x v="55"/>
    <x v="69"/>
    <x v="0"/>
    <s v="Thu Apr 23, 1970 13:20 UTC"/>
    <s v="1970-04-23"/>
    <s v="13:20:00"/>
    <x v="10"/>
    <x v="54"/>
    <s v="Cosmos-2 (63SM) | Cosmos 334"/>
    <x v="321"/>
    <x v="5553"/>
    <x v="1"/>
    <m/>
    <n v="0"/>
    <x v="0"/>
  </r>
  <r>
    <x v="54"/>
    <x v="91"/>
    <x v="1"/>
    <s v="Thu Apr 23, 1970 00:46 UTC"/>
    <s v="1970-04-23"/>
    <s v="00:46:00"/>
    <x v="10"/>
    <x v="54"/>
    <s v="Delta M | Intelsat 3-7"/>
    <x v="367"/>
    <x v="5554"/>
    <x v="1"/>
    <m/>
    <n v="0"/>
    <x v="0"/>
  </r>
  <r>
    <x v="54"/>
    <x v="105"/>
    <x v="1"/>
    <s v="Wed Apr 15, 1970 15:52 UTC"/>
    <s v="1970-04-15"/>
    <s v="15:52:00"/>
    <x v="10"/>
    <x v="54"/>
    <s v="Titan III(23)B | OPS 2863"/>
    <x v="363"/>
    <x v="5555"/>
    <x v="1"/>
    <m/>
    <n v="0"/>
    <x v="0"/>
  </r>
  <r>
    <x v="55"/>
    <x v="125"/>
    <x v="0"/>
    <s v="Wed Apr 15, 1970 09:00 UTC"/>
    <s v="1970-04-15"/>
    <s v="09:00:00"/>
    <x v="10"/>
    <x v="54"/>
    <s v="Voskhod | Cosmos 333"/>
    <x v="324"/>
    <x v="5556"/>
    <x v="1"/>
    <m/>
    <n v="0"/>
    <x v="0"/>
  </r>
  <r>
    <x v="29"/>
    <x v="6"/>
    <x v="1"/>
    <s v="Sat Apr 11, 1970 19:13 UTC"/>
    <s v="1970-04-11"/>
    <s v="19:13:00"/>
    <x v="10"/>
    <x v="54"/>
    <s v="Saturn V | Apollo 13"/>
    <x v="346"/>
    <x v="5557"/>
    <x v="1"/>
    <m/>
    <n v="0"/>
    <x v="0"/>
  </r>
  <r>
    <x v="55"/>
    <x v="124"/>
    <x v="0"/>
    <s v="Sat Apr 11, 1970 17:00 UTC"/>
    <s v="1970-04-11"/>
    <s v="17:00:00"/>
    <x v="10"/>
    <x v="54"/>
    <s v="Cosmos-3M | Cosmos 332"/>
    <x v="161"/>
    <x v="5558"/>
    <x v="1"/>
    <m/>
    <n v="0"/>
    <x v="0"/>
  </r>
  <r>
    <x v="53"/>
    <x v="1"/>
    <x v="1"/>
    <s v="Wed Apr 08, 1970 10:50 UTC"/>
    <s v="1970-04-08"/>
    <s v="10:50:00"/>
    <x v="10"/>
    <x v="54"/>
    <s v="Titan IIIC | Vela 6A/6B"/>
    <x v="370"/>
    <x v="5559"/>
    <x v="1"/>
    <m/>
    <n v="0"/>
    <x v="0"/>
  </r>
  <r>
    <x v="55"/>
    <x v="22"/>
    <x v="8"/>
    <s v="Wed Apr 08, 1970 10:15 UTC"/>
    <s v="1970-04-08"/>
    <s v="10:15:00"/>
    <x v="10"/>
    <x v="54"/>
    <s v="Voskhod | Cosmos 331"/>
    <x v="324"/>
    <x v="5560"/>
    <x v="1"/>
    <m/>
    <n v="0"/>
    <x v="0"/>
  </r>
  <r>
    <x v="54"/>
    <x v="137"/>
    <x v="1"/>
    <s v="Wed Apr 08, 1970 08:17 UTC"/>
    <s v="1970-04-08"/>
    <s v="08:17:00"/>
    <x v="10"/>
    <x v="54"/>
    <s v="Thorad SLV-2G Agena-D | Nimbus 4 &amp; TOPO 1"/>
    <x v="353"/>
    <x v="5561"/>
    <x v="1"/>
    <m/>
    <n v="0"/>
    <x v="0"/>
  </r>
  <r>
    <x v="55"/>
    <x v="124"/>
    <x v="0"/>
    <s v="Tue Apr 07, 1970 11:10 UTC"/>
    <s v="1970-04-07"/>
    <s v="11:10:00"/>
    <x v="10"/>
    <x v="54"/>
    <s v="Cosmos-3M | Cosmos 330"/>
    <x v="161"/>
    <x v="5562"/>
    <x v="1"/>
    <m/>
    <n v="0"/>
    <x v="0"/>
  </r>
  <r>
    <x v="55"/>
    <x v="0"/>
    <x v="0"/>
    <s v="Fri Apr 03, 1970 08:30 UTC"/>
    <s v="1970-04-03"/>
    <s v="08:30:00"/>
    <x v="10"/>
    <x v="54"/>
    <s v="Voskhod | Cosmos 329"/>
    <x v="324"/>
    <x v="5563"/>
    <x v="1"/>
    <m/>
    <n v="0"/>
    <x v="0"/>
  </r>
  <r>
    <x v="55"/>
    <x v="125"/>
    <x v="0"/>
    <s v="Fri Mar 27, 1970 11:45 UTC"/>
    <s v="1970-03-27"/>
    <s v="11:45:00"/>
    <x v="11"/>
    <x v="54"/>
    <s v="Voskhod | Cosmos 328"/>
    <x v="324"/>
    <x v="5564"/>
    <x v="1"/>
    <m/>
    <n v="0"/>
    <x v="0"/>
  </r>
  <r>
    <x v="54"/>
    <x v="91"/>
    <x v="1"/>
    <s v="Fri Mar 20, 1970 23:52 UTC"/>
    <s v="1970-03-20"/>
    <s v="23:52:00"/>
    <x v="11"/>
    <x v="54"/>
    <s v="Delta M | NATO 1"/>
    <x v="367"/>
    <x v="5565"/>
    <x v="1"/>
    <m/>
    <n v="0"/>
    <x v="0"/>
  </r>
  <r>
    <x v="55"/>
    <x v="69"/>
    <x v="0"/>
    <s v="Wed Mar 18, 1970 14:39 UTC"/>
    <s v="1970-03-18"/>
    <s v="14:39:00"/>
    <x v="11"/>
    <x v="54"/>
    <s v="Cosmos-2 (63SM) | Cosmos 327"/>
    <x v="321"/>
    <x v="5566"/>
    <x v="1"/>
    <m/>
    <n v="0"/>
    <x v="0"/>
  </r>
  <r>
    <x v="55"/>
    <x v="125"/>
    <x v="0"/>
    <s v="Tue Mar 17, 1970 11:10 UTC"/>
    <s v="1970-03-17"/>
    <s v="11:10:00"/>
    <x v="11"/>
    <x v="54"/>
    <s v="Vostok-2M | Meteor nÂ°14"/>
    <x v="267"/>
    <x v="5567"/>
    <x v="1"/>
    <m/>
    <n v="0"/>
    <x v="1"/>
  </r>
  <r>
    <x v="55"/>
    <x v="0"/>
    <x v="0"/>
    <s v="Fri Mar 13, 1970 08:00 UTC"/>
    <s v="1970-03-13"/>
    <s v="08:00:00"/>
    <x v="11"/>
    <x v="54"/>
    <s v="Voskhod | Cosmos 326"/>
    <x v="324"/>
    <x v="5568"/>
    <x v="1"/>
    <m/>
    <n v="0"/>
    <x v="0"/>
  </r>
  <r>
    <x v="58"/>
    <x v="135"/>
    <x v="11"/>
    <s v="Tue Mar 10, 1970 12:20 UTC"/>
    <s v="1970-03-10"/>
    <s v="12:20:00"/>
    <x v="11"/>
    <x v="54"/>
    <s v="Diamant B | WIKA &amp; MIKA"/>
    <x v="345"/>
    <x v="5569"/>
    <x v="1"/>
    <m/>
    <n v="0"/>
    <x v="0"/>
  </r>
  <r>
    <x v="54"/>
    <x v="115"/>
    <x v="1"/>
    <s v="Wed Mar 04, 1970 22:15 UTC"/>
    <s v="1970-03-04"/>
    <s v="22:15:00"/>
    <x v="11"/>
    <x v="54"/>
    <s v="Thorad SLV-2G Agena-D | KH-4B 1109"/>
    <x v="353"/>
    <x v="5570"/>
    <x v="1"/>
    <m/>
    <n v="0"/>
    <x v="0"/>
  </r>
  <r>
    <x v="55"/>
    <x v="0"/>
    <x v="0"/>
    <s v="Wed Mar 04, 1970 12:14 UTC"/>
    <s v="1970-03-04"/>
    <s v="12:14:00"/>
    <x v="11"/>
    <x v="54"/>
    <s v="Voskhod | Cosmos 325"/>
    <x v="324"/>
    <x v="5571"/>
    <x v="1"/>
    <m/>
    <n v="0"/>
    <x v="0"/>
  </r>
  <r>
    <x v="55"/>
    <x v="69"/>
    <x v="0"/>
    <s v="Fri Feb 27, 1970 17:24 UTC"/>
    <s v="1970-02-27"/>
    <s v="17:24:00"/>
    <x v="0"/>
    <x v="54"/>
    <s v="Cosmos-2 (63SM) | Cosmos 324"/>
    <x v="321"/>
    <x v="5572"/>
    <x v="1"/>
    <m/>
    <n v="0"/>
    <x v="0"/>
  </r>
  <r>
    <x v="55"/>
    <x v="0"/>
    <x v="0"/>
    <s v="Thu Feb 19, 1970 18:57 UTC"/>
    <s v="1970-02-19"/>
    <s v="18:57:00"/>
    <x v="0"/>
    <x v="54"/>
    <s v="Molniya-M /Block L | Molniya-1 nÂ°17"/>
    <x v="336"/>
    <x v="5573"/>
    <x v="1"/>
    <m/>
    <n v="0"/>
    <x v="0"/>
  </r>
  <r>
    <x v="54"/>
    <x v="132"/>
    <x v="1"/>
    <s v="Wed Feb 11, 1970 08:40 UTC"/>
    <s v="1970-02-11"/>
    <s v="08:40:00"/>
    <x v="0"/>
    <x v="54"/>
    <s v="Thor-LV2D Burner-2 | DMSP-5A-F1"/>
    <x v="328"/>
    <x v="5574"/>
    <x v="1"/>
    <m/>
    <n v="0"/>
    <x v="0"/>
  </r>
  <r>
    <x v="61"/>
    <x v="74"/>
    <x v="6"/>
    <s v="Wed Feb 11, 1970 04:25 UTC"/>
    <s v="1970-02-11"/>
    <s v="04:25:00"/>
    <x v="0"/>
    <x v="54"/>
    <s v="Lambda-IV S | ÅŒsumi"/>
    <x v="371"/>
    <x v="5575"/>
    <x v="1"/>
    <m/>
    <n v="0"/>
    <x v="0"/>
  </r>
  <r>
    <x v="55"/>
    <x v="125"/>
    <x v="0"/>
    <s v="Tue Feb 10, 1970 12:00 UTC"/>
    <s v="1970-02-10"/>
    <s v="12:00:00"/>
    <x v="0"/>
    <x v="54"/>
    <s v="Voskhod | Cosmos 323"/>
    <x v="324"/>
    <x v="5576"/>
    <x v="1"/>
    <m/>
    <n v="0"/>
    <x v="0"/>
  </r>
  <r>
    <x v="55"/>
    <x v="104"/>
    <x v="8"/>
    <s v="Fri Feb 06, 1970 04:16 UTC"/>
    <s v="1970-02-06"/>
    <s v="04:16:00"/>
    <x v="0"/>
    <x v="54"/>
    <s v="Proton-K/Block D | Ye-8-5 nÂ°405"/>
    <x v="323"/>
    <x v="5577"/>
    <x v="1"/>
    <m/>
    <n v="0"/>
    <x v="2"/>
  </r>
  <r>
    <x v="54"/>
    <x v="137"/>
    <x v="1"/>
    <s v="Wed Feb 04, 1970 02:59 UTC"/>
    <s v="1970-02-04"/>
    <s v="02:59:00"/>
    <x v="0"/>
    <x v="54"/>
    <s v="Thorad SLV-2G Agena-D | SERT 2"/>
    <x v="353"/>
    <x v="5578"/>
    <x v="1"/>
    <m/>
    <n v="0"/>
    <x v="0"/>
  </r>
  <r>
    <x v="55"/>
    <x v="69"/>
    <x v="0"/>
    <s v="Fri Jan 30, 1970 15:40 UTC"/>
    <s v="1970-01-30"/>
    <s v="15:40:00"/>
    <x v="1"/>
    <x v="54"/>
    <s v="Cosmos-2 (63SM) | DS-P1-I #6"/>
    <x v="321"/>
    <x v="5579"/>
    <x v="1"/>
    <m/>
    <n v="0"/>
    <x v="2"/>
  </r>
  <r>
    <x v="54"/>
    <x v="20"/>
    <x v="1"/>
    <s v="Fri Jan 23, 1970 11:31 UTC"/>
    <s v="1970-01-23"/>
    <s v="11:31:00"/>
    <x v="1"/>
    <x v="54"/>
    <s v="Delta N6 | ITOS 1 &amp; Oscar 5"/>
    <x v="359"/>
    <x v="5580"/>
    <x v="1"/>
    <m/>
    <n v="0"/>
    <x v="0"/>
  </r>
  <r>
    <x v="55"/>
    <x v="125"/>
    <x v="0"/>
    <s v="Wed Jan 21, 1970 12:00 UTC"/>
    <s v="1970-01-21"/>
    <s v="12:00:00"/>
    <x v="1"/>
    <x v="54"/>
    <s v="Voskhod | Cosmos 322"/>
    <x v="324"/>
    <x v="5581"/>
    <x v="1"/>
    <m/>
    <n v="0"/>
    <x v="0"/>
  </r>
  <r>
    <x v="55"/>
    <x v="69"/>
    <x v="0"/>
    <s v="Tue Jan 20, 1970 20:20 UTC"/>
    <s v="1970-01-20"/>
    <s v="20:20:00"/>
    <x v="1"/>
    <x v="54"/>
    <s v="Cosmos-2 (63SM) | Cosmos 321"/>
    <x v="321"/>
    <x v="5582"/>
    <x v="1"/>
    <m/>
    <n v="0"/>
    <x v="0"/>
  </r>
  <r>
    <x v="55"/>
    <x v="129"/>
    <x v="0"/>
    <s v="Fri Jan 16, 1970 10:59 UTC"/>
    <s v="1970-01-16"/>
    <s v="10:59:00"/>
    <x v="1"/>
    <x v="54"/>
    <s v="Cosmos-2 (63SM) | Cosmos 320"/>
    <x v="321"/>
    <x v="5583"/>
    <x v="1"/>
    <m/>
    <n v="0"/>
    <x v="0"/>
  </r>
  <r>
    <x v="55"/>
    <x v="69"/>
    <x v="0"/>
    <s v="Thu Jan 15, 1970 13:39 UTC"/>
    <s v="1970-01-15"/>
    <s v="13:39:00"/>
    <x v="1"/>
    <x v="54"/>
    <s v="Cosmos-2 (63SM) | Cosmos 319"/>
    <x v="321"/>
    <x v="5584"/>
    <x v="1"/>
    <m/>
    <n v="0"/>
    <x v="0"/>
  </r>
  <r>
    <x v="54"/>
    <x v="91"/>
    <x v="1"/>
    <s v="Thu Jan 15, 1970 00:16 UTC"/>
    <s v="1970-01-15"/>
    <s v="00:16:00"/>
    <x v="1"/>
    <x v="54"/>
    <s v="Delta M | Intelsat 3-6"/>
    <x v="367"/>
    <x v="5585"/>
    <x v="1"/>
    <m/>
    <n v="0"/>
    <x v="0"/>
  </r>
  <r>
    <x v="54"/>
    <x v="105"/>
    <x v="1"/>
    <s v="Wed Jan 14, 1970 18:43 UTC"/>
    <s v="1970-01-14"/>
    <s v="18:43:00"/>
    <x v="1"/>
    <x v="54"/>
    <s v="Titan III(23)B | OPS 6531"/>
    <x v="363"/>
    <x v="5586"/>
    <x v="1"/>
    <m/>
    <n v="0"/>
    <x v="0"/>
  </r>
  <r>
    <x v="55"/>
    <x v="22"/>
    <x v="8"/>
    <s v="Fri Jan 09, 1970 09:20 UTC"/>
    <s v="1970-01-09"/>
    <s v="09:20:00"/>
    <x v="1"/>
    <x v="54"/>
    <s v="Voskhod | Cosmos 318"/>
    <x v="324"/>
    <x v="5587"/>
    <x v="1"/>
    <m/>
    <n v="0"/>
    <x v="0"/>
  </r>
  <r>
    <x v="55"/>
    <x v="90"/>
    <x v="0"/>
    <s v="Sat Dec 27, 1969 14:20 UTC"/>
    <s v="1969-12-27"/>
    <s v="14:20:00"/>
    <x v="2"/>
    <x v="55"/>
    <s v="Cosmos-3M | Ionosfernaya #1"/>
    <x v="161"/>
    <x v="5588"/>
    <x v="1"/>
    <m/>
    <n v="0"/>
    <x v="2"/>
  </r>
  <r>
    <x v="55"/>
    <x v="129"/>
    <x v="0"/>
    <s v="Thu Dec 25, 1969 09:59 UTC"/>
    <s v="1969-12-25"/>
    <s v="09:59:00"/>
    <x v="2"/>
    <x v="55"/>
    <s v="Cosmos-2 (63SM) | Intercosmos 2"/>
    <x v="321"/>
    <x v="5589"/>
    <x v="1"/>
    <m/>
    <n v="0"/>
    <x v="0"/>
  </r>
  <r>
    <x v="55"/>
    <x v="125"/>
    <x v="0"/>
    <s v="Tue Dec 23, 1969 13:50 UTC"/>
    <s v="1969-12-23"/>
    <s v="13:50:00"/>
    <x v="2"/>
    <x v="55"/>
    <s v="Voskhod | Cosmos 317"/>
    <x v="324"/>
    <x v="5590"/>
    <x v="1"/>
    <m/>
    <n v="0"/>
    <x v="0"/>
  </r>
  <r>
    <x v="55"/>
    <x v="96"/>
    <x v="8"/>
    <s v="Tue Dec 23, 1969 09:25 UTC"/>
    <s v="1969-12-23"/>
    <s v="09:25:00"/>
    <x v="2"/>
    <x v="55"/>
    <s v="Tsyklon-2 | Cosmos 316"/>
    <x v="179"/>
    <x v="5591"/>
    <x v="1"/>
    <m/>
    <n v="0"/>
    <x v="0"/>
  </r>
  <r>
    <x v="55"/>
    <x v="90"/>
    <x v="0"/>
    <s v="Sat Dec 20, 1969 03:26 UTC"/>
    <s v="1969-12-20"/>
    <s v="03:26:00"/>
    <x v="2"/>
    <x v="55"/>
    <s v="Cosmos-3M | Cosmos 315"/>
    <x v="161"/>
    <x v="5592"/>
    <x v="1"/>
    <m/>
    <n v="0"/>
    <x v="0"/>
  </r>
  <r>
    <x v="55"/>
    <x v="69"/>
    <x v="0"/>
    <s v="Thu Dec 11, 1969 12:58 UTC"/>
    <s v="1969-12-11"/>
    <s v="12:58:00"/>
    <x v="2"/>
    <x v="55"/>
    <s v="Cosmos-2 (63SM) | Cosmos 314"/>
    <x v="321"/>
    <x v="5593"/>
    <x v="1"/>
    <m/>
    <n v="0"/>
    <x v="0"/>
  </r>
  <r>
    <x v="54"/>
    <x v="115"/>
    <x v="1"/>
    <s v="Thu Dec 04, 1969 21:38 UTC"/>
    <s v="1969-12-04"/>
    <s v="21:38:00"/>
    <x v="2"/>
    <x v="55"/>
    <s v="Thorad SLV-2G Agena-D | KH-4B 1108"/>
    <x v="353"/>
    <x v="5594"/>
    <x v="1"/>
    <m/>
    <n v="0"/>
    <x v="0"/>
  </r>
  <r>
    <x v="55"/>
    <x v="0"/>
    <x v="0"/>
    <s v="Wed Dec 03, 1969 13:20 UTC"/>
    <s v="1969-12-03"/>
    <s v="13:20:00"/>
    <x v="2"/>
    <x v="55"/>
    <s v="Voskhod | Cosmos 313"/>
    <x v="324"/>
    <x v="5595"/>
    <x v="1"/>
    <m/>
    <n v="0"/>
    <x v="0"/>
  </r>
  <r>
    <x v="55"/>
    <x v="104"/>
    <x v="8"/>
    <s v="Fri Nov 28, 1969 09:00 UTC"/>
    <s v="1969-11-28"/>
    <s v="09:00:00"/>
    <x v="3"/>
    <x v="55"/>
    <s v="Proton-K/Block D | L1E nÂ°1"/>
    <x v="323"/>
    <x v="5596"/>
    <x v="1"/>
    <m/>
    <n v="0"/>
    <x v="2"/>
  </r>
  <r>
    <x v="55"/>
    <x v="90"/>
    <x v="0"/>
    <s v="Mon Nov 24, 1969 16:49 UTC"/>
    <s v="1969-11-24"/>
    <s v="16:49:00"/>
    <x v="3"/>
    <x v="55"/>
    <s v="Cosmos-3M | Cosmos 312"/>
    <x v="161"/>
    <x v="5597"/>
    <x v="1"/>
    <m/>
    <n v="0"/>
    <x v="0"/>
  </r>
  <r>
    <x v="55"/>
    <x v="69"/>
    <x v="0"/>
    <s v="Mon Nov 24, 1969 11:00 UTC"/>
    <s v="1969-11-24"/>
    <s v="11:00:00"/>
    <x v="3"/>
    <x v="55"/>
    <s v="Cosmos-2 (63SM) | Cosmos 311"/>
    <x v="321"/>
    <x v="5598"/>
    <x v="1"/>
    <m/>
    <n v="0"/>
    <x v="0"/>
  </r>
  <r>
    <x v="54"/>
    <x v="91"/>
    <x v="1"/>
    <s v="Sat Nov 22, 1969 00:37 UTC"/>
    <s v="1969-11-22"/>
    <s v="00:37:00"/>
    <x v="3"/>
    <x v="55"/>
    <s v="Delta M | Skynet 1A"/>
    <x v="367"/>
    <x v="5599"/>
    <x v="1"/>
    <m/>
    <n v="0"/>
    <x v="0"/>
  </r>
  <r>
    <x v="55"/>
    <x v="22"/>
    <x v="8"/>
    <s v="Sat Nov 15, 1969 08:30 UTC"/>
    <s v="1969-11-15"/>
    <s v="08:30:00"/>
    <x v="3"/>
    <x v="55"/>
    <s v="Voskhod | Cosmos 310"/>
    <x v="324"/>
    <x v="5600"/>
    <x v="1"/>
    <m/>
    <n v="0"/>
    <x v="0"/>
  </r>
  <r>
    <x v="29"/>
    <x v="6"/>
    <x v="1"/>
    <s v="Fri Nov 14, 1969 16:22 UTC"/>
    <s v="1969-11-14"/>
    <s v="16:22:00"/>
    <x v="3"/>
    <x v="55"/>
    <s v="Saturn V | Apollo 12"/>
    <x v="346"/>
    <x v="5601"/>
    <x v="1"/>
    <m/>
    <n v="0"/>
    <x v="0"/>
  </r>
  <r>
    <x v="55"/>
    <x v="125"/>
    <x v="0"/>
    <s v="Wed Nov 12, 1969 11:30 UTC"/>
    <s v="1969-11-12"/>
    <s v="11:30:00"/>
    <x v="3"/>
    <x v="55"/>
    <s v="Voskhod | Cosmos 309"/>
    <x v="324"/>
    <x v="5602"/>
    <x v="1"/>
    <m/>
    <n v="0"/>
    <x v="0"/>
  </r>
  <r>
    <x v="54"/>
    <x v="118"/>
    <x v="1"/>
    <s v="Sat Nov 08, 1969 01:52 UTC"/>
    <s v="1969-11-08"/>
    <s v="01:52:00"/>
    <x v="3"/>
    <x v="55"/>
    <s v="Scout B | Azur"/>
    <x v="356"/>
    <x v="5603"/>
    <x v="1"/>
    <m/>
    <n v="0"/>
    <x v="0"/>
  </r>
  <r>
    <x v="55"/>
    <x v="69"/>
    <x v="0"/>
    <s v="Tue Nov 04, 1969 11:59 UTC"/>
    <s v="1969-11-04"/>
    <s v="11:59:00"/>
    <x v="3"/>
    <x v="55"/>
    <s v="Cosmos-2 (63SM) | Cosmos 308"/>
    <x v="321"/>
    <x v="5604"/>
    <x v="1"/>
    <m/>
    <n v="0"/>
    <x v="0"/>
  </r>
  <r>
    <x v="55"/>
    <x v="96"/>
    <x v="8"/>
    <s v="Sat Nov 01, 1969 10:59 UTC"/>
    <s v="1969-11-01"/>
    <s v="10:59:00"/>
    <x v="3"/>
    <x v="55"/>
    <s v="Tsyklon-2 | IS Mockup"/>
    <x v="179"/>
    <x v="5605"/>
    <x v="1"/>
    <m/>
    <n v="0"/>
    <x v="0"/>
  </r>
  <r>
    <x v="54"/>
    <x v="105"/>
    <x v="1"/>
    <s v="Fri Oct 24, 1969 18:10 UTC"/>
    <s v="1969-10-24"/>
    <s v="18:10:00"/>
    <x v="4"/>
    <x v="55"/>
    <s v="Titan III(23)B | OPS 8455"/>
    <x v="363"/>
    <x v="5606"/>
    <x v="1"/>
    <m/>
    <n v="0"/>
    <x v="0"/>
  </r>
  <r>
    <x v="55"/>
    <x v="129"/>
    <x v="0"/>
    <s v="Fri Oct 24, 1969 13:01 UTC"/>
    <s v="1969-10-24"/>
    <s v="13:01:00"/>
    <x v="4"/>
    <x v="55"/>
    <s v="Cosmos-2 (63SM) | Cosmos 307"/>
    <x v="321"/>
    <x v="5607"/>
    <x v="1"/>
    <m/>
    <n v="0"/>
    <x v="0"/>
  </r>
  <r>
    <x v="55"/>
    <x v="71"/>
    <x v="8"/>
    <s v="Fri Oct 24, 1969 09:40 UTC"/>
    <s v="1969-10-24"/>
    <s v="09:40:00"/>
    <x v="4"/>
    <x v="55"/>
    <s v="Voskhod | Cosmos 306"/>
    <x v="324"/>
    <x v="5608"/>
    <x v="1"/>
    <m/>
    <n v="0"/>
    <x v="0"/>
  </r>
  <r>
    <x v="55"/>
    <x v="47"/>
    <x v="8"/>
    <s v="Wed Oct 22, 1969 14:09 UTC"/>
    <s v="1969-10-22"/>
    <s v="14:09:00"/>
    <x v="4"/>
    <x v="55"/>
    <s v="Proton-K/Block D | Cosmos 305"/>
    <x v="323"/>
    <x v="5609"/>
    <x v="1"/>
    <m/>
    <n v="0"/>
    <x v="0"/>
  </r>
  <r>
    <x v="55"/>
    <x v="90"/>
    <x v="0"/>
    <s v="Tue Oct 21, 1969 12:49 UTC"/>
    <s v="1969-10-21"/>
    <s v="12:49:00"/>
    <x v="4"/>
    <x v="55"/>
    <s v="Cosmos-3M | Cosmos 304"/>
    <x v="161"/>
    <x v="5610"/>
    <x v="1"/>
    <m/>
    <n v="0"/>
    <x v="0"/>
  </r>
  <r>
    <x v="55"/>
    <x v="69"/>
    <x v="0"/>
    <s v="Sat Oct 18, 1969 10:00 UTC"/>
    <s v="1969-10-18"/>
    <s v="10:00:00"/>
    <x v="4"/>
    <x v="55"/>
    <s v="Cosmos-2 (63SM) | Cosmos 303"/>
    <x v="321"/>
    <x v="5611"/>
    <x v="1"/>
    <m/>
    <n v="0"/>
    <x v="0"/>
  </r>
  <r>
    <x v="55"/>
    <x v="125"/>
    <x v="0"/>
    <s v="Fri Oct 17, 1969 11:45 UTC"/>
    <s v="1969-10-17"/>
    <s v="11:45:00"/>
    <x v="4"/>
    <x v="55"/>
    <s v="Voskhod | Cosmos 302"/>
    <x v="324"/>
    <x v="5612"/>
    <x v="1"/>
    <m/>
    <n v="0"/>
    <x v="0"/>
  </r>
  <r>
    <x v="55"/>
    <x v="129"/>
    <x v="0"/>
    <s v="Tue Oct 14, 1969 13:19 UTC"/>
    <s v="1969-10-14"/>
    <s v="13:19:00"/>
    <x v="4"/>
    <x v="55"/>
    <s v="Cosmos-2 (63SM) | Intercosmos 1"/>
    <x v="321"/>
    <x v="5613"/>
    <x v="1"/>
    <m/>
    <n v="0"/>
    <x v="0"/>
  </r>
  <r>
    <x v="55"/>
    <x v="22"/>
    <x v="8"/>
    <s v="Mon Oct 13, 1969 10:19 UTC"/>
    <s v="1969-10-13"/>
    <s v="10:19:00"/>
    <x v="4"/>
    <x v="55"/>
    <s v="Soyuz | Soyuz 8"/>
    <x v="322"/>
    <x v="5614"/>
    <x v="1"/>
    <m/>
    <n v="0"/>
    <x v="0"/>
  </r>
  <r>
    <x v="55"/>
    <x v="71"/>
    <x v="8"/>
    <s v="Sun Oct 12, 1969 10:44 UTC"/>
    <s v="1969-10-12"/>
    <s v="10:44:00"/>
    <x v="4"/>
    <x v="55"/>
    <s v="Soyuz | Soyuz 7"/>
    <x v="322"/>
    <x v="5615"/>
    <x v="1"/>
    <m/>
    <n v="0"/>
    <x v="0"/>
  </r>
  <r>
    <x v="55"/>
    <x v="22"/>
    <x v="8"/>
    <s v="Sat Oct 11, 1969 11:10 UTC"/>
    <s v="1969-10-11"/>
    <s v="11:10:00"/>
    <x v="4"/>
    <x v="55"/>
    <s v="Soyuz | Soyuz 6"/>
    <x v="322"/>
    <x v="5616"/>
    <x v="1"/>
    <m/>
    <n v="0"/>
    <x v="0"/>
  </r>
  <r>
    <x v="55"/>
    <x v="125"/>
    <x v="0"/>
    <s v="Mon Oct 06, 1969 01:45 UTC"/>
    <s v="1969-10-06"/>
    <s v="01:45:00"/>
    <x v="4"/>
    <x v="55"/>
    <s v="Vostok-2M | Meteor nÂ°13"/>
    <x v="267"/>
    <x v="5617"/>
    <x v="1"/>
    <m/>
    <n v="0"/>
    <x v="0"/>
  </r>
  <r>
    <x v="54"/>
    <x v="118"/>
    <x v="1"/>
    <s v="Wed Oct 01, 1969 22:29 UTC"/>
    <s v="1969-10-01"/>
    <s v="22:29:00"/>
    <x v="4"/>
    <x v="55"/>
    <s v="Scout B | ESRO 1B"/>
    <x v="356"/>
    <x v="5618"/>
    <x v="1"/>
    <m/>
    <n v="0"/>
    <x v="1"/>
  </r>
  <r>
    <x v="54"/>
    <x v="138"/>
    <x v="1"/>
    <s v="Tue Sep 30, 1969 13:40 UTC"/>
    <s v="1969-09-30"/>
    <s v="13:40:00"/>
    <x v="5"/>
    <x v="55"/>
    <s v="Thorad SLV-2G Agena-D | EHH B-17 &amp; Others"/>
    <x v="353"/>
    <x v="5619"/>
    <x v="1"/>
    <m/>
    <n v="0"/>
    <x v="0"/>
  </r>
  <r>
    <x v="55"/>
    <x v="125"/>
    <x v="0"/>
    <s v="Wed Sep 24, 1969 12:15 UTC"/>
    <s v="1969-09-24"/>
    <s v="12:15:00"/>
    <x v="5"/>
    <x v="55"/>
    <s v="Voskhod | Cosmos 301"/>
    <x v="324"/>
    <x v="5620"/>
    <x v="1"/>
    <m/>
    <n v="0"/>
    <x v="0"/>
  </r>
  <r>
    <x v="55"/>
    <x v="47"/>
    <x v="8"/>
    <s v="Tue Sep 23, 1969 14:07 UTC"/>
    <s v="1969-09-23"/>
    <s v="14:07:00"/>
    <x v="5"/>
    <x v="55"/>
    <s v="Proton-K/Block D | Cosmos 300"/>
    <x v="323"/>
    <x v="5621"/>
    <x v="1"/>
    <m/>
    <n v="0"/>
    <x v="2"/>
  </r>
  <r>
    <x v="54"/>
    <x v="115"/>
    <x v="1"/>
    <s v="Mon Sep 22, 1969 21:11 UTC"/>
    <s v="1969-09-22"/>
    <s v="21:11:00"/>
    <x v="5"/>
    <x v="55"/>
    <s v="Thorad SLV-2G Agena-D | KH-4A 1052"/>
    <x v="353"/>
    <x v="5622"/>
    <x v="1"/>
    <m/>
    <n v="0"/>
    <x v="0"/>
  </r>
  <r>
    <x v="61"/>
    <x v="74"/>
    <x v="6"/>
    <s v="Mon Sep 22, 1969 02:10 UTC"/>
    <s v="1969-09-22"/>
    <s v="02:10:00"/>
    <x v="5"/>
    <x v="55"/>
    <s v="Lambda-IV S | ÅŒsumi"/>
    <x v="371"/>
    <x v="5575"/>
    <x v="1"/>
    <m/>
    <n v="0"/>
    <x v="2"/>
  </r>
  <r>
    <x v="55"/>
    <x v="22"/>
    <x v="8"/>
    <s v="Thu Sep 18, 1969 08:40 UTC"/>
    <s v="1969-09-18"/>
    <s v="08:40:00"/>
    <x v="5"/>
    <x v="55"/>
    <s v="Voskhod | Cosmos 299"/>
    <x v="324"/>
    <x v="5623"/>
    <x v="1"/>
    <m/>
    <n v="0"/>
    <x v="0"/>
  </r>
  <r>
    <x v="55"/>
    <x v="143"/>
    <x v="8"/>
    <s v="Mon Sep 15, 1969 16:00 UTC"/>
    <s v="1969-09-15"/>
    <s v="16:00:00"/>
    <x v="5"/>
    <x v="55"/>
    <s v="R-36 Orb. | Cosmos 298"/>
    <x v="361"/>
    <x v="5624"/>
    <x v="1"/>
    <m/>
    <n v="0"/>
    <x v="0"/>
  </r>
  <r>
    <x v="55"/>
    <x v="125"/>
    <x v="0"/>
    <s v="Tue Sep 02, 1969 11:00 UTC"/>
    <s v="1969-09-02"/>
    <s v="11:00:00"/>
    <x v="5"/>
    <x v="55"/>
    <s v="Voskhod | Cosmos 297"/>
    <x v="324"/>
    <x v="5625"/>
    <x v="1"/>
    <m/>
    <n v="0"/>
    <x v="0"/>
  </r>
  <r>
    <x v="55"/>
    <x v="22"/>
    <x v="8"/>
    <s v="Fri Aug 29, 1969 09:05 UTC"/>
    <s v="1969-08-29"/>
    <s v="09:05:00"/>
    <x v="6"/>
    <x v="55"/>
    <s v="Voskhod | Cosmos 296"/>
    <x v="324"/>
    <x v="5626"/>
    <x v="1"/>
    <m/>
    <n v="0"/>
    <x v="0"/>
  </r>
  <r>
    <x v="54"/>
    <x v="91"/>
    <x v="1"/>
    <s v="Wed Aug 27, 1969 21:59 UTC"/>
    <s v="1969-08-27"/>
    <s v="21:59:00"/>
    <x v="6"/>
    <x v="55"/>
    <s v="Delta L | Pioneer E &amp; TTS-3"/>
    <x v="355"/>
    <x v="5627"/>
    <x v="1"/>
    <m/>
    <n v="0"/>
    <x v="2"/>
  </r>
  <r>
    <x v="54"/>
    <x v="105"/>
    <x v="1"/>
    <s v="Sat Aug 23, 1969 16:00 UTC"/>
    <s v="1969-08-23"/>
    <s v="16:00:00"/>
    <x v="6"/>
    <x v="55"/>
    <s v="Titan III(23)B | OPS 7807"/>
    <x v="363"/>
    <x v="5628"/>
    <x v="1"/>
    <m/>
    <n v="0"/>
    <x v="0"/>
  </r>
  <r>
    <x v="55"/>
    <x v="69"/>
    <x v="0"/>
    <s v="Fri Aug 22, 1969 14:14 UTC"/>
    <s v="1969-08-22"/>
    <s v="14:14:00"/>
    <x v="6"/>
    <x v="55"/>
    <s v="Cosmos-2 (63SM) | Cosmos 295"/>
    <x v="321"/>
    <x v="5629"/>
    <x v="1"/>
    <m/>
    <n v="0"/>
    <x v="0"/>
  </r>
  <r>
    <x v="55"/>
    <x v="125"/>
    <x v="0"/>
    <s v="Tue Aug 19, 1969 13:00 UTC"/>
    <s v="1969-08-19"/>
    <s v="13:00:00"/>
    <x v="6"/>
    <x v="55"/>
    <s v="Voskhod | Cosmos 294"/>
    <x v="324"/>
    <x v="5630"/>
    <x v="1"/>
    <m/>
    <n v="0"/>
    <x v="0"/>
  </r>
  <r>
    <x v="55"/>
    <x v="22"/>
    <x v="8"/>
    <s v="Sat Aug 16, 1969 11:59 UTC"/>
    <s v="1969-08-16"/>
    <s v="11:59:00"/>
    <x v="6"/>
    <x v="55"/>
    <s v="Voskhod | Cosmos 293"/>
    <x v="324"/>
    <x v="5631"/>
    <x v="1"/>
    <m/>
    <n v="0"/>
    <x v="0"/>
  </r>
  <r>
    <x v="55"/>
    <x v="124"/>
    <x v="0"/>
    <s v="Wed Aug 13, 1969 22:00 UTC"/>
    <s v="1969-08-13"/>
    <s v="22:00:00"/>
    <x v="6"/>
    <x v="55"/>
    <s v="Cosmos-3M | Cosmos 292"/>
    <x v="161"/>
    <x v="5632"/>
    <x v="1"/>
    <m/>
    <n v="0"/>
    <x v="0"/>
  </r>
  <r>
    <x v="52"/>
    <x v="103"/>
    <x v="1"/>
    <s v="Tue Aug 12, 1969 11:01 UTC"/>
    <s v="1969-08-12"/>
    <s v="11:01:00"/>
    <x v="6"/>
    <x v="55"/>
    <s v="Atlas-SLV3C Centaur-D | ATS-5"/>
    <x v="351"/>
    <x v="5633"/>
    <x v="1"/>
    <m/>
    <n v="0"/>
    <x v="0"/>
  </r>
  <r>
    <x v="54"/>
    <x v="91"/>
    <x v="1"/>
    <s v="Sat Aug 09, 1969 07:52 UTC"/>
    <s v="1969-08-09"/>
    <s v="07:52:00"/>
    <x v="6"/>
    <x v="55"/>
    <s v="Delta N | OSO-6 &amp; PAC-1"/>
    <x v="354"/>
    <x v="5634"/>
    <x v="1"/>
    <m/>
    <n v="0"/>
    <x v="0"/>
  </r>
  <r>
    <x v="55"/>
    <x v="104"/>
    <x v="8"/>
    <s v="Thu Aug 07, 1969 23:48 UTC"/>
    <s v="1969-08-07"/>
    <s v="23:48:00"/>
    <x v="6"/>
    <x v="55"/>
    <s v="Proton-K/Block D | Zond 7"/>
    <x v="323"/>
    <x v="5635"/>
    <x v="1"/>
    <m/>
    <n v="0"/>
    <x v="0"/>
  </r>
  <r>
    <x v="55"/>
    <x v="127"/>
    <x v="8"/>
    <s v="Wed Aug 06, 1969 05:40 UTC"/>
    <s v="1969-08-06"/>
    <s v="05:40:00"/>
    <x v="6"/>
    <x v="55"/>
    <s v="Tsyklon-2 | Cosmos 291"/>
    <x v="179"/>
    <x v="5636"/>
    <x v="1"/>
    <m/>
    <n v="0"/>
    <x v="0"/>
  </r>
  <r>
    <x v="54"/>
    <x v="138"/>
    <x v="1"/>
    <s v="Thu Jul 31, 1969 10:19 UTC"/>
    <s v="1969-07-31"/>
    <s v="10:19:00"/>
    <x v="7"/>
    <x v="55"/>
    <s v="Thorad SLV-2G Agena-D | Ferret 14"/>
    <x v="353"/>
    <x v="5637"/>
    <x v="1"/>
    <m/>
    <n v="0"/>
    <x v="0"/>
  </r>
  <r>
    <x v="54"/>
    <x v="91"/>
    <x v="1"/>
    <s v="Sat Jul 26, 1969 02:06 UTC"/>
    <s v="1969-07-26"/>
    <s v="02:06:00"/>
    <x v="7"/>
    <x v="55"/>
    <s v="Delta M | Intelsat 3-5"/>
    <x v="367"/>
    <x v="5638"/>
    <x v="1"/>
    <m/>
    <n v="0"/>
    <x v="2"/>
  </r>
  <r>
    <x v="54"/>
    <x v="115"/>
    <x v="1"/>
    <s v="Thu Jul 24, 1969 01:30 UTC"/>
    <s v="1969-07-24"/>
    <s v="01:30:00"/>
    <x v="7"/>
    <x v="55"/>
    <s v="Thorad SLV-2G Agena-D | KH-4B 1107"/>
    <x v="353"/>
    <x v="5639"/>
    <x v="1"/>
    <m/>
    <n v="0"/>
    <x v="0"/>
  </r>
  <r>
    <x v="55"/>
    <x v="69"/>
    <x v="0"/>
    <s v="Wed Jul 23, 1969 09:00 UTC"/>
    <s v="1969-07-23"/>
    <s v="09:00:00"/>
    <x v="7"/>
    <x v="55"/>
    <s v="Cosmos-2 (63SM) | DS-P1-You #23"/>
    <x v="321"/>
    <x v="5640"/>
    <x v="1"/>
    <m/>
    <n v="0"/>
    <x v="2"/>
  </r>
  <r>
    <x v="54"/>
    <x v="132"/>
    <x v="1"/>
    <s v="Wed Jul 23, 1969 04:39 UTC"/>
    <s v="1969-07-23"/>
    <s v="04:39:00"/>
    <x v="7"/>
    <x v="55"/>
    <s v="Thor-LV2D Burner-2 | DMSP-4B-F3"/>
    <x v="328"/>
    <x v="5641"/>
    <x v="1"/>
    <m/>
    <n v="0"/>
    <x v="0"/>
  </r>
  <r>
    <x v="55"/>
    <x v="71"/>
    <x v="8"/>
    <s v="Tue Jul 22, 1969 12:55 UTC"/>
    <s v="1969-07-22"/>
    <s v="12:55:00"/>
    <x v="7"/>
    <x v="55"/>
    <s v="Molniya-M /Block L | Molniya-1 nÂ°18"/>
    <x v="336"/>
    <x v="5642"/>
    <x v="1"/>
    <m/>
    <n v="0"/>
    <x v="0"/>
  </r>
  <r>
    <x v="55"/>
    <x v="125"/>
    <x v="0"/>
    <s v="Tue Jul 22, 1969 12:30 UTC"/>
    <s v="1969-07-22"/>
    <s v="12:30:00"/>
    <x v="7"/>
    <x v="55"/>
    <s v="Voskhod | Cosmos 290"/>
    <x v="324"/>
    <x v="5643"/>
    <x v="1"/>
    <m/>
    <n v="0"/>
    <x v="0"/>
  </r>
  <r>
    <x v="29"/>
    <x v="6"/>
    <x v="1"/>
    <s v="Wed Jul 16, 1969 13:32 UTC"/>
    <s v="1969-07-16"/>
    <s v="13:32:00"/>
    <x v="7"/>
    <x v="55"/>
    <s v="Saturn V | Apollo 11"/>
    <x v="346"/>
    <x v="5644"/>
    <x v="1"/>
    <m/>
    <n v="0"/>
    <x v="0"/>
  </r>
  <r>
    <x v="55"/>
    <x v="47"/>
    <x v="8"/>
    <s v="Sun Jul 13, 1969 02:54 UTC"/>
    <s v="1969-07-13"/>
    <s v="02:54:00"/>
    <x v="7"/>
    <x v="55"/>
    <s v="Proton-K/Block D | Luna 15"/>
    <x v="323"/>
    <x v="5645"/>
    <x v="1"/>
    <m/>
    <n v="0"/>
    <x v="0"/>
  </r>
  <r>
    <x v="55"/>
    <x v="125"/>
    <x v="0"/>
    <s v="Thu Jul 10, 1969 09:00 UTC"/>
    <s v="1969-07-10"/>
    <s v="09:00:00"/>
    <x v="7"/>
    <x v="55"/>
    <s v="Voskhod | Cosmos 289"/>
    <x v="324"/>
    <x v="5646"/>
    <x v="1"/>
    <m/>
    <n v="0"/>
    <x v="0"/>
  </r>
  <r>
    <x v="55"/>
    <x v="144"/>
    <x v="8"/>
    <s v="Thu Jul 03, 1969 20:18 UTC"/>
    <s v="1969-07-03"/>
    <s v="20:18:00"/>
    <x v="7"/>
    <x v="55"/>
    <s v="N-1 L3 | L1S nÂ°2 &amp; LK nÂ°2"/>
    <x v="349"/>
    <x v="5647"/>
    <x v="1"/>
    <m/>
    <n v="0"/>
    <x v="2"/>
  </r>
  <r>
    <x v="59"/>
    <x v="139"/>
    <x v="21"/>
    <s v="Wed Jul 02, 1969 22:55 UTC"/>
    <s v="1969-07-02"/>
    <s v="22:55:00"/>
    <x v="7"/>
    <x v="55"/>
    <s v="Europa 1 | STV-2"/>
    <x v="369"/>
    <x v="5648"/>
    <x v="1"/>
    <m/>
    <n v="0"/>
    <x v="2"/>
  </r>
  <r>
    <x v="54"/>
    <x v="91"/>
    <x v="1"/>
    <s v="Sun Jun 29, 1969 03:15 UTC"/>
    <s v="1969-06-29"/>
    <s v="03:15:00"/>
    <x v="8"/>
    <x v="55"/>
    <s v="Delta N | Biosatellite 3"/>
    <x v="354"/>
    <x v="5649"/>
    <x v="1"/>
    <m/>
    <n v="0"/>
    <x v="0"/>
  </r>
  <r>
    <x v="55"/>
    <x v="71"/>
    <x v="8"/>
    <s v="Fri Jun 27, 1969 06:59 UTC"/>
    <s v="1969-06-27"/>
    <s v="06:59:00"/>
    <x v="8"/>
    <x v="55"/>
    <s v="Voskhod | Cosmos 288"/>
    <x v="324"/>
    <x v="5650"/>
    <x v="1"/>
    <m/>
    <n v="0"/>
    <x v="0"/>
  </r>
  <r>
    <x v="55"/>
    <x v="22"/>
    <x v="8"/>
    <s v="Tue Jun 24, 1969 06:50 UTC"/>
    <s v="1969-06-24"/>
    <s v="06:50:00"/>
    <x v="8"/>
    <x v="55"/>
    <s v="Voskhod | Cosmos 287"/>
    <x v="324"/>
    <x v="5651"/>
    <x v="1"/>
    <m/>
    <n v="0"/>
    <x v="0"/>
  </r>
  <r>
    <x v="54"/>
    <x v="20"/>
    <x v="1"/>
    <s v="Sat Jun 21, 1969 08:47 UTC"/>
    <s v="1969-06-21"/>
    <s v="08:47:00"/>
    <x v="8"/>
    <x v="55"/>
    <s v="Delta E1 | Explorer 41 (IMP-G)"/>
    <x v="364"/>
    <x v="5652"/>
    <x v="1"/>
    <m/>
    <n v="0"/>
    <x v="0"/>
  </r>
  <r>
    <x v="55"/>
    <x v="125"/>
    <x v="0"/>
    <s v="Sun Jun 15, 1969 08:59 UTC"/>
    <s v="1969-06-15"/>
    <s v="08:59:00"/>
    <x v="8"/>
    <x v="55"/>
    <s v="Voskhod | Cosmos 286"/>
    <x v="324"/>
    <x v="5653"/>
    <x v="1"/>
    <m/>
    <n v="0"/>
    <x v="0"/>
  </r>
  <r>
    <x v="55"/>
    <x v="47"/>
    <x v="8"/>
    <s v="Sat Jun 14, 1969 04:00 UTC"/>
    <s v="1969-06-14"/>
    <s v="04:00:00"/>
    <x v="8"/>
    <x v="55"/>
    <s v="Proton-K/Block D | Ye-8-5 nÂ°402"/>
    <x v="323"/>
    <x v="5654"/>
    <x v="1"/>
    <m/>
    <n v="0"/>
    <x v="2"/>
  </r>
  <r>
    <x v="55"/>
    <x v="129"/>
    <x v="0"/>
    <s v="Thu Jun 12, 1969 06:00 UTC"/>
    <s v="1969-06-12"/>
    <s v="06:00:00"/>
    <x v="8"/>
    <x v="55"/>
    <s v="K65M-RB5 | BOR-2 nÂ°201"/>
    <x v="283"/>
    <x v="5655"/>
    <x v="1"/>
    <m/>
    <n v="0"/>
    <x v="0"/>
  </r>
  <r>
    <x v="54"/>
    <x v="137"/>
    <x v="1"/>
    <s v="Thu Jun 05, 1969 14:42 UTC"/>
    <s v="1969-06-05"/>
    <s v="14:42:00"/>
    <x v="8"/>
    <x v="55"/>
    <s v="Thorad SLV-2G Agena-D | OGO-6"/>
    <x v="353"/>
    <x v="5656"/>
    <x v="1"/>
    <m/>
    <n v="0"/>
    <x v="0"/>
  </r>
  <r>
    <x v="54"/>
    <x v="105"/>
    <x v="1"/>
    <s v="Tue Jun 03, 1969 16:49 UTC"/>
    <s v="1969-06-03"/>
    <s v="16:49:00"/>
    <x v="8"/>
    <x v="55"/>
    <s v="Titan IIIB | OPS 1077"/>
    <x v="372"/>
    <x v="5657"/>
    <x v="1"/>
    <n v="59"/>
    <n v="4897"/>
    <x v="0"/>
  </r>
  <r>
    <x v="55"/>
    <x v="69"/>
    <x v="0"/>
    <s v="Tue Jun 03, 1969 12:57 UTC"/>
    <s v="1969-06-03"/>
    <s v="12:57:00"/>
    <x v="8"/>
    <x v="55"/>
    <s v="Cosmos-2 (63SM) | Cosmos 285"/>
    <x v="321"/>
    <x v="5658"/>
    <x v="1"/>
    <m/>
    <n v="0"/>
    <x v="0"/>
  </r>
  <r>
    <x v="55"/>
    <x v="22"/>
    <x v="8"/>
    <s v="Thu May 29, 1969 06:59 UTC"/>
    <s v="1969-05-29"/>
    <s v="06:59:00"/>
    <x v="9"/>
    <x v="55"/>
    <s v="Voskhod | Cosmos 284"/>
    <x v="324"/>
    <x v="5659"/>
    <x v="1"/>
    <m/>
    <n v="0"/>
    <x v="0"/>
  </r>
  <r>
    <x v="55"/>
    <x v="69"/>
    <x v="0"/>
    <s v="Tue May 27, 1969 12:59 UTC"/>
    <s v="1969-05-27"/>
    <s v="12:59:00"/>
    <x v="9"/>
    <x v="55"/>
    <s v="Cosmos-2 (63SM) | Cosmos 283"/>
    <x v="321"/>
    <x v="5660"/>
    <x v="1"/>
    <m/>
    <n v="0"/>
    <x v="0"/>
  </r>
  <r>
    <x v="53"/>
    <x v="15"/>
    <x v="1"/>
    <s v="Fri May 23, 1969 07:57 UTC"/>
    <s v="1969-05-23"/>
    <s v="07:57:00"/>
    <x v="9"/>
    <x v="55"/>
    <s v="Titan IIIC | Vela 5A/5B, OV5-5, OV5-6, OV5-9"/>
    <x v="370"/>
    <x v="5661"/>
    <x v="1"/>
    <m/>
    <n v="0"/>
    <x v="0"/>
  </r>
  <r>
    <x v="54"/>
    <x v="91"/>
    <x v="1"/>
    <s v="Thu May 22, 1969 02:00 UTC"/>
    <s v="1969-05-22"/>
    <s v="02:00:00"/>
    <x v="9"/>
    <x v="55"/>
    <s v="Delta M | Intelsat 3-4"/>
    <x v="367"/>
    <x v="5662"/>
    <x v="1"/>
    <m/>
    <n v="0"/>
    <x v="0"/>
  </r>
  <r>
    <x v="55"/>
    <x v="125"/>
    <x v="0"/>
    <s v="Tue May 20, 1969 08:40 UTC"/>
    <s v="1969-05-20"/>
    <s v="08:40:00"/>
    <x v="9"/>
    <x v="55"/>
    <s v="Voskhod | Cosmos 282"/>
    <x v="324"/>
    <x v="5663"/>
    <x v="1"/>
    <m/>
    <n v="0"/>
    <x v="0"/>
  </r>
  <r>
    <x v="29"/>
    <x v="51"/>
    <x v="1"/>
    <s v="Sun May 18, 1969 16:49 UTC"/>
    <s v="1969-05-18"/>
    <s v="16:49:00"/>
    <x v="9"/>
    <x v="55"/>
    <s v="Saturn V | Apollo 10"/>
    <x v="346"/>
    <x v="5664"/>
    <x v="1"/>
    <m/>
    <n v="0"/>
    <x v="0"/>
  </r>
  <r>
    <x v="55"/>
    <x v="125"/>
    <x v="0"/>
    <s v="Tue May 13, 1969 09:15 UTC"/>
    <s v="1969-05-13"/>
    <s v="09:15:00"/>
    <x v="9"/>
    <x v="55"/>
    <s v="Voskhod | Cosmos 281"/>
    <x v="324"/>
    <x v="5665"/>
    <x v="1"/>
    <m/>
    <n v="0"/>
    <x v="1"/>
  </r>
  <r>
    <x v="54"/>
    <x v="115"/>
    <x v="1"/>
    <s v="Fri May 02, 1969 01:46 UTC"/>
    <s v="1969-05-02"/>
    <s v="01:46:00"/>
    <x v="9"/>
    <x v="55"/>
    <s v="Thorad SLV-2G Agena-D | KH-4A 1051"/>
    <x v="353"/>
    <x v="5666"/>
    <x v="1"/>
    <m/>
    <n v="0"/>
    <x v="0"/>
  </r>
  <r>
    <x v="55"/>
    <x v="71"/>
    <x v="8"/>
    <s v="Wed Apr 23, 1969 09:55 UTC"/>
    <s v="1969-04-23"/>
    <s v="09:55:00"/>
    <x v="10"/>
    <x v="55"/>
    <s v="Voskhod | Cosmos 280"/>
    <x v="324"/>
    <x v="5667"/>
    <x v="1"/>
    <m/>
    <n v="0"/>
    <x v="0"/>
  </r>
  <r>
    <x v="54"/>
    <x v="105"/>
    <x v="1"/>
    <s v="Tue Apr 15, 1969 17:30 UTC"/>
    <s v="1969-04-15"/>
    <s v="17:30:00"/>
    <x v="10"/>
    <x v="55"/>
    <s v="Titan IIIB | OPS 5310"/>
    <x v="372"/>
    <x v="5668"/>
    <x v="1"/>
    <n v="59"/>
    <n v="4897"/>
    <x v="0"/>
  </r>
  <r>
    <x v="55"/>
    <x v="22"/>
    <x v="8"/>
    <s v="Tue Apr 15, 1969 08:14 UTC"/>
    <s v="1969-04-15"/>
    <s v="08:14:00"/>
    <x v="10"/>
    <x v="55"/>
    <s v="Voskhod | Cosmos 279"/>
    <x v="324"/>
    <x v="5669"/>
    <x v="1"/>
    <m/>
    <n v="0"/>
    <x v="0"/>
  </r>
  <r>
    <x v="54"/>
    <x v="137"/>
    <x v="1"/>
    <s v="Mon Apr 14, 1969 07:54 UTC"/>
    <s v="1969-04-14"/>
    <s v="07:54:00"/>
    <x v="10"/>
    <x v="55"/>
    <s v="Thorad SLV-2G Agena-D | Nimbus 3 &amp; Secor 13"/>
    <x v="353"/>
    <x v="5670"/>
    <x v="1"/>
    <m/>
    <n v="0"/>
    <x v="0"/>
  </r>
  <r>
    <x v="52"/>
    <x v="134"/>
    <x v="1"/>
    <s v="Sun Apr 13, 1969 02:30 UTC"/>
    <s v="1969-04-13"/>
    <s v="02:30:00"/>
    <x v="10"/>
    <x v="55"/>
    <s v="Atlas-SLV3A Agena-D | Canyon 2 (AFP-827)"/>
    <x v="317"/>
    <x v="5671"/>
    <x v="1"/>
    <m/>
    <n v="0"/>
    <x v="0"/>
  </r>
  <r>
    <x v="55"/>
    <x v="71"/>
    <x v="8"/>
    <s v="Fri Apr 11, 1969 02:30 UTC"/>
    <s v="1969-04-11"/>
    <s v="02:30:00"/>
    <x v="10"/>
    <x v="55"/>
    <s v="Molniya-M /Block L | Molniya-1 nÂ°16"/>
    <x v="336"/>
    <x v="5672"/>
    <x v="1"/>
    <m/>
    <n v="0"/>
    <x v="0"/>
  </r>
  <r>
    <x v="55"/>
    <x v="125"/>
    <x v="0"/>
    <s v="Wed Apr 09, 1969 13:00 UTC"/>
    <s v="1969-04-09"/>
    <s v="13:00:00"/>
    <x v="10"/>
    <x v="55"/>
    <s v="Voskhod | Cosmos 278"/>
    <x v="324"/>
    <x v="5673"/>
    <x v="1"/>
    <m/>
    <n v="0"/>
    <x v="0"/>
  </r>
  <r>
    <x v="55"/>
    <x v="69"/>
    <x v="0"/>
    <s v="Fri Apr 04, 1969 13:00 UTC"/>
    <s v="1969-04-04"/>
    <s v="13:00:00"/>
    <x v="10"/>
    <x v="55"/>
    <s v="Cosmos-2 (63SM) | Cosmos 277"/>
    <x v="321"/>
    <x v="5674"/>
    <x v="1"/>
    <m/>
    <n v="0"/>
    <x v="0"/>
  </r>
  <r>
    <x v="55"/>
    <x v="125"/>
    <x v="0"/>
    <s v="Fri Apr 04, 1969 10:20 UTC"/>
    <s v="1969-04-04"/>
    <s v="10:20:00"/>
    <x v="10"/>
    <x v="55"/>
    <s v="Voskhod | Cosmos 276"/>
    <x v="324"/>
    <x v="5675"/>
    <x v="1"/>
    <m/>
    <n v="0"/>
    <x v="0"/>
  </r>
  <r>
    <x v="55"/>
    <x v="47"/>
    <x v="8"/>
    <s v="Wed Apr 02, 1969 10:33 UTC"/>
    <s v="1969-04-02"/>
    <s v="10:33:00"/>
    <x v="10"/>
    <x v="55"/>
    <s v="Proton-K/Block D | M-69 nÂ°522"/>
    <x v="323"/>
    <x v="5676"/>
    <x v="1"/>
    <m/>
    <n v="0"/>
    <x v="2"/>
  </r>
  <r>
    <x v="55"/>
    <x v="69"/>
    <x v="0"/>
    <s v="Fri Mar 28, 1969 16:00 UTC"/>
    <s v="1969-03-28"/>
    <s v="16:00:00"/>
    <x v="11"/>
    <x v="55"/>
    <s v="Cosmos-2 (63SM) | Cosmos 275"/>
    <x v="321"/>
    <x v="5677"/>
    <x v="1"/>
    <m/>
    <n v="0"/>
    <x v="0"/>
  </r>
  <r>
    <x v="52"/>
    <x v="103"/>
    <x v="1"/>
    <s v="Thu Mar 27, 1969 22:22 UTC"/>
    <s v="1969-03-27"/>
    <s v="22:22:00"/>
    <x v="11"/>
    <x v="55"/>
    <s v="Atlas-SLV3C Centaur-D | Mariner 7"/>
    <x v="351"/>
    <x v="5678"/>
    <x v="1"/>
    <m/>
    <n v="0"/>
    <x v="0"/>
  </r>
  <r>
    <x v="55"/>
    <x v="104"/>
    <x v="8"/>
    <s v="Thu Mar 27, 1969 10:40 UTC"/>
    <s v="1969-03-27"/>
    <s v="10:40:00"/>
    <x v="11"/>
    <x v="55"/>
    <s v="Proton-K/Block D | M-69 nÂ°521"/>
    <x v="323"/>
    <x v="5679"/>
    <x v="1"/>
    <m/>
    <n v="0"/>
    <x v="2"/>
  </r>
  <r>
    <x v="55"/>
    <x v="125"/>
    <x v="0"/>
    <s v="Wed Mar 26, 1969 12:30 UTC"/>
    <s v="1969-03-26"/>
    <s v="12:30:00"/>
    <x v="11"/>
    <x v="55"/>
    <s v="Vostok-2M | Meteor nÂ°12"/>
    <x v="267"/>
    <x v="5680"/>
    <x v="1"/>
    <m/>
    <n v="0"/>
    <x v="2"/>
  </r>
  <r>
    <x v="55"/>
    <x v="22"/>
    <x v="8"/>
    <s v="Mon Mar 24, 1969 10:10 UTC"/>
    <s v="1969-03-24"/>
    <s v="10:10:00"/>
    <x v="11"/>
    <x v="55"/>
    <s v="Voskhod | Cosmos 274"/>
    <x v="324"/>
    <x v="5681"/>
    <x v="1"/>
    <m/>
    <n v="0"/>
    <x v="0"/>
  </r>
  <r>
    <x v="55"/>
    <x v="125"/>
    <x v="0"/>
    <s v="Sat Mar 22, 1969 12:15 UTC"/>
    <s v="1969-03-22"/>
    <s v="12:15:00"/>
    <x v="11"/>
    <x v="55"/>
    <s v="Voskhod | Cosmos 273"/>
    <x v="324"/>
    <x v="5682"/>
    <x v="1"/>
    <m/>
    <n v="0"/>
    <x v="0"/>
  </r>
  <r>
    <x v="54"/>
    <x v="115"/>
    <x v="1"/>
    <s v="Wed Mar 19, 1969 21:38 UTC"/>
    <s v="1969-03-19"/>
    <s v="21:38:00"/>
    <x v="11"/>
    <x v="55"/>
    <s v="Thorad SLV-2G Agena-D | KH-4B 1150"/>
    <x v="353"/>
    <x v="5683"/>
    <x v="1"/>
    <m/>
    <n v="0"/>
    <x v="0"/>
  </r>
  <r>
    <x v="52"/>
    <x v="141"/>
    <x v="1"/>
    <s v="Tue Mar 18, 1969 07:47 UTC"/>
    <s v="1969-03-18"/>
    <s v="07:47:00"/>
    <x v="11"/>
    <x v="55"/>
    <s v="Atlas-E/F OV1 | OV1-17/OV1-18/OV1-19"/>
    <x v="362"/>
    <x v="5684"/>
    <x v="1"/>
    <m/>
    <n v="0"/>
    <x v="0"/>
  </r>
  <r>
    <x v="55"/>
    <x v="124"/>
    <x v="0"/>
    <s v="Mon Mar 17, 1969 16:40 UTC"/>
    <s v="1969-03-17"/>
    <s v="16:40:00"/>
    <x v="11"/>
    <x v="55"/>
    <s v="Cosmos-3M | Cosmos 272"/>
    <x v="161"/>
    <x v="5685"/>
    <x v="1"/>
    <m/>
    <n v="0"/>
    <x v="0"/>
  </r>
  <r>
    <x v="55"/>
    <x v="125"/>
    <x v="0"/>
    <s v="Sat Mar 15, 1969 12:15 UTC"/>
    <s v="1969-03-15"/>
    <s v="12:15:00"/>
    <x v="11"/>
    <x v="55"/>
    <s v="Voskhod | Cosmos 271"/>
    <x v="324"/>
    <x v="5686"/>
    <x v="1"/>
    <m/>
    <n v="0"/>
    <x v="0"/>
  </r>
  <r>
    <x v="55"/>
    <x v="125"/>
    <x v="0"/>
    <s v="Thu Mar 06, 1969 12:15 UTC"/>
    <s v="1969-03-06"/>
    <s v="12:15:00"/>
    <x v="11"/>
    <x v="55"/>
    <s v="Voskhod | Cosmos 270"/>
    <x v="324"/>
    <x v="5687"/>
    <x v="1"/>
    <m/>
    <n v="0"/>
    <x v="0"/>
  </r>
  <r>
    <x v="55"/>
    <x v="124"/>
    <x v="0"/>
    <s v="Wed Mar 05, 1969 17:25 UTC"/>
    <s v="1969-03-05"/>
    <s v="17:25:00"/>
    <x v="11"/>
    <x v="55"/>
    <s v="Cosmos-3M | Cosmos 269"/>
    <x v="161"/>
    <x v="5688"/>
    <x v="1"/>
    <m/>
    <n v="0"/>
    <x v="0"/>
  </r>
  <r>
    <x v="55"/>
    <x v="129"/>
    <x v="0"/>
    <s v="Wed Mar 05, 1969 13:04 UTC"/>
    <s v="1969-03-05"/>
    <s v="13:04:00"/>
    <x v="11"/>
    <x v="55"/>
    <s v="Cosmos-2 (63SM) | Cosmos 268"/>
    <x v="321"/>
    <x v="5689"/>
    <x v="1"/>
    <m/>
    <n v="0"/>
    <x v="0"/>
  </r>
  <r>
    <x v="54"/>
    <x v="105"/>
    <x v="1"/>
    <s v="Tue Mar 04, 1969 19:30 UTC"/>
    <s v="1969-03-04"/>
    <s v="19:30:00"/>
    <x v="11"/>
    <x v="55"/>
    <s v="Titan IIIB | OPS 4248"/>
    <x v="372"/>
    <x v="5690"/>
    <x v="1"/>
    <n v="59"/>
    <n v="4897"/>
    <x v="0"/>
  </r>
  <r>
    <x v="29"/>
    <x v="6"/>
    <x v="1"/>
    <s v="Mon Mar 03, 1969 16:00 UTC"/>
    <s v="1969-03-03"/>
    <s v="16:00:00"/>
    <x v="11"/>
    <x v="55"/>
    <s v="Saturn V | Apollo 9"/>
    <x v="346"/>
    <x v="5691"/>
    <x v="1"/>
    <m/>
    <n v="0"/>
    <x v="0"/>
  </r>
  <r>
    <x v="55"/>
    <x v="22"/>
    <x v="8"/>
    <s v="Wed Feb 26, 1969 08:30 UTC"/>
    <s v="1969-02-26"/>
    <s v="08:30:00"/>
    <x v="0"/>
    <x v="55"/>
    <s v="Voskhod | Cosmos 267"/>
    <x v="324"/>
    <x v="5692"/>
    <x v="1"/>
    <m/>
    <n v="0"/>
    <x v="0"/>
  </r>
  <r>
    <x v="54"/>
    <x v="87"/>
    <x v="1"/>
    <s v="Wed Feb 26, 1969 07:47 UTC"/>
    <s v="1969-02-26"/>
    <s v="07:47:00"/>
    <x v="0"/>
    <x v="55"/>
    <s v="Delta E1 | ESSA-9"/>
    <x v="364"/>
    <x v="5693"/>
    <x v="1"/>
    <m/>
    <n v="0"/>
    <x v="0"/>
  </r>
  <r>
    <x v="55"/>
    <x v="125"/>
    <x v="0"/>
    <s v="Tue Feb 25, 1969 10:20 UTC"/>
    <s v="1969-02-25"/>
    <s v="10:20:00"/>
    <x v="0"/>
    <x v="55"/>
    <s v="Voskhod | Cosmos 266"/>
    <x v="324"/>
    <x v="5694"/>
    <x v="1"/>
    <m/>
    <n v="0"/>
    <x v="0"/>
  </r>
  <r>
    <x v="52"/>
    <x v="101"/>
    <x v="1"/>
    <s v="Tue Feb 25, 1969 01:29 UTC"/>
    <s v="1969-02-25"/>
    <s v="01:29:00"/>
    <x v="0"/>
    <x v="55"/>
    <s v="Atlas-SLV3C Centaur-D | Mariner 6"/>
    <x v="351"/>
    <x v="5695"/>
    <x v="1"/>
    <m/>
    <n v="0"/>
    <x v="0"/>
  </r>
  <r>
    <x v="55"/>
    <x v="144"/>
    <x v="8"/>
    <s v="Fri Feb 21, 1969 09:18 UTC"/>
    <s v="1969-02-21"/>
    <s v="09:18:00"/>
    <x v="0"/>
    <x v="55"/>
    <s v="N-1 L3 | L1S nÂ°1 &amp; LK nÂ°1"/>
    <x v="349"/>
    <x v="5696"/>
    <x v="1"/>
    <m/>
    <n v="0"/>
    <x v="2"/>
  </r>
  <r>
    <x v="55"/>
    <x v="47"/>
    <x v="8"/>
    <s v="Wed Feb 19, 1969 06:48 UTC"/>
    <s v="1969-02-19"/>
    <s v="06:48:00"/>
    <x v="0"/>
    <x v="55"/>
    <s v="Proton-K/Block D | Ye-8 nÂ°201"/>
    <x v="323"/>
    <x v="5697"/>
    <x v="1"/>
    <m/>
    <n v="0"/>
    <x v="2"/>
  </r>
  <r>
    <x v="53"/>
    <x v="15"/>
    <x v="1"/>
    <s v="Sun Feb 09, 1969 21:09 UTC"/>
    <s v="1969-02-09"/>
    <s v="21:09:00"/>
    <x v="0"/>
    <x v="55"/>
    <s v="Titan IIIC | OPS-0757 (Tacsat)"/>
    <x v="370"/>
    <x v="5698"/>
    <x v="1"/>
    <m/>
    <n v="0"/>
    <x v="0"/>
  </r>
  <r>
    <x v="55"/>
    <x v="69"/>
    <x v="0"/>
    <s v="Fri Feb 07, 1969 13:59 UTC"/>
    <s v="1969-02-07"/>
    <s v="13:59:00"/>
    <x v="0"/>
    <x v="55"/>
    <s v="Cosmos-2 (63SM) | Cosmos 265"/>
    <x v="321"/>
    <x v="5699"/>
    <x v="1"/>
    <m/>
    <n v="0"/>
    <x v="0"/>
  </r>
  <r>
    <x v="54"/>
    <x v="91"/>
    <x v="1"/>
    <s v="Thu Feb 06, 1969 00:39 UTC"/>
    <s v="1969-02-06"/>
    <s v="00:39:00"/>
    <x v="0"/>
    <x v="55"/>
    <s v="Delta M | Intelsat 3-3"/>
    <x v="367"/>
    <x v="5700"/>
    <x v="1"/>
    <m/>
    <n v="0"/>
    <x v="0"/>
  </r>
  <r>
    <x v="54"/>
    <x v="115"/>
    <x v="1"/>
    <s v="Wed Feb 05, 1969 21:59 UTC"/>
    <s v="1969-02-05"/>
    <s v="21:59:00"/>
    <x v="0"/>
    <x v="55"/>
    <s v="Thorad SLV-2G Agena-D | KH-4B 1106"/>
    <x v="353"/>
    <x v="5701"/>
    <x v="1"/>
    <m/>
    <n v="0"/>
    <x v="0"/>
  </r>
  <r>
    <x v="55"/>
    <x v="125"/>
    <x v="0"/>
    <s v="Sat Feb 01, 1969 12:11 UTC"/>
    <s v="1969-02-01"/>
    <s v="12:11:00"/>
    <x v="0"/>
    <x v="55"/>
    <s v="Vostok-2M | Meteor nÂ°11"/>
    <x v="267"/>
    <x v="5702"/>
    <x v="1"/>
    <m/>
    <n v="0"/>
    <x v="2"/>
  </r>
  <r>
    <x v="54"/>
    <x v="137"/>
    <x v="1"/>
    <s v="Thu Jan 30, 1969 06:46 UTC"/>
    <s v="1969-01-30"/>
    <s v="06:46:00"/>
    <x v="1"/>
    <x v="55"/>
    <s v="Delta E1 | ISIS-I"/>
    <x v="364"/>
    <x v="5703"/>
    <x v="1"/>
    <m/>
    <n v="0"/>
    <x v="0"/>
  </r>
  <r>
    <x v="55"/>
    <x v="127"/>
    <x v="8"/>
    <s v="Sat Jan 25, 1969 11:14 UTC"/>
    <s v="1969-01-25"/>
    <s v="11:14:00"/>
    <x v="1"/>
    <x v="55"/>
    <s v="Tsyklon-2A | US-A nÂ°05"/>
    <x v="373"/>
    <x v="5704"/>
    <x v="1"/>
    <m/>
    <n v="0"/>
    <x v="2"/>
  </r>
  <r>
    <x v="55"/>
    <x v="71"/>
    <x v="8"/>
    <s v="Thu Jan 23, 1969 09:15 UTC"/>
    <s v="1969-01-23"/>
    <s v="09:15:00"/>
    <x v="1"/>
    <x v="55"/>
    <s v="Voskhod | Cosmos 264"/>
    <x v="324"/>
    <x v="5705"/>
    <x v="1"/>
    <m/>
    <n v="0"/>
    <x v="0"/>
  </r>
  <r>
    <x v="54"/>
    <x v="105"/>
    <x v="1"/>
    <s v="Wed Jan 22, 1969 19:10 UTC"/>
    <s v="1969-01-22"/>
    <s v="19:10:00"/>
    <x v="1"/>
    <x v="55"/>
    <s v="Titan IIIB | OPS 7585"/>
    <x v="372"/>
    <x v="5706"/>
    <x v="1"/>
    <n v="59"/>
    <n v="4897"/>
    <x v="0"/>
  </r>
  <r>
    <x v="54"/>
    <x v="87"/>
    <x v="1"/>
    <s v="Wed Jan 22, 1969 16:48 UTC"/>
    <s v="1969-01-22"/>
    <s v="16:48:00"/>
    <x v="1"/>
    <x v="55"/>
    <s v="Delta C1 | OSO-5"/>
    <x v="374"/>
    <x v="5707"/>
    <x v="1"/>
    <m/>
    <n v="0"/>
    <x v="0"/>
  </r>
  <r>
    <x v="55"/>
    <x v="104"/>
    <x v="8"/>
    <s v="Mon Jan 20, 1969 04:14 UTC"/>
    <s v="1969-01-20"/>
    <s v="04:14:00"/>
    <x v="1"/>
    <x v="55"/>
    <s v="Proton-K/Block D | L1 nÂ°13"/>
    <x v="323"/>
    <x v="5708"/>
    <x v="1"/>
    <m/>
    <n v="0"/>
    <x v="2"/>
  </r>
  <r>
    <x v="55"/>
    <x v="71"/>
    <x v="8"/>
    <s v="Wed Jan 15, 1969 07:04 UTC"/>
    <s v="1969-01-15"/>
    <s v="07:04:00"/>
    <x v="1"/>
    <x v="55"/>
    <s v="Soyuz | Soyuz 5"/>
    <x v="322"/>
    <x v="5709"/>
    <x v="1"/>
    <m/>
    <n v="0"/>
    <x v="0"/>
  </r>
  <r>
    <x v="55"/>
    <x v="22"/>
    <x v="8"/>
    <s v="Tue Jan 14, 1969 07:30 UTC"/>
    <s v="1969-01-14"/>
    <s v="07:30:00"/>
    <x v="1"/>
    <x v="55"/>
    <s v="Soyuz | Soyuz 4"/>
    <x v="322"/>
    <x v="5710"/>
    <x v="1"/>
    <m/>
    <n v="0"/>
    <x v="0"/>
  </r>
  <r>
    <x v="55"/>
    <x v="125"/>
    <x v="0"/>
    <s v="Sun Jan 12, 1969 12:10 UTC"/>
    <s v="1969-01-12"/>
    <s v="12:10:00"/>
    <x v="1"/>
    <x v="55"/>
    <s v="Voskhod | Cosmos 263"/>
    <x v="324"/>
    <x v="5711"/>
    <x v="1"/>
    <m/>
    <n v="0"/>
    <x v="0"/>
  </r>
  <r>
    <x v="55"/>
    <x v="71"/>
    <x v="8"/>
    <s v="Fri Jan 10, 1969 05:51 UTC"/>
    <s v="1969-01-10"/>
    <s v="05:51:00"/>
    <x v="1"/>
    <x v="55"/>
    <s v="Molniya-M /Block VL | Venera 6"/>
    <x v="375"/>
    <x v="5712"/>
    <x v="1"/>
    <m/>
    <n v="0"/>
    <x v="0"/>
  </r>
  <r>
    <x v="55"/>
    <x v="71"/>
    <x v="8"/>
    <s v="Sun Jan 05, 1969 06:28 UTC"/>
    <s v="1969-01-05"/>
    <s v="06:28:00"/>
    <x v="1"/>
    <x v="55"/>
    <s v="Molniya-M /Block VL | Venera 5"/>
    <x v="375"/>
    <x v="5713"/>
    <x v="1"/>
    <m/>
    <n v="0"/>
    <x v="0"/>
  </r>
  <r>
    <x v="55"/>
    <x v="129"/>
    <x v="0"/>
    <s v="Thu Dec 26, 1968 09:45 UTC"/>
    <s v="1968-12-26"/>
    <s v="09:45:00"/>
    <x v="2"/>
    <x v="56"/>
    <s v="Cosmos-2 (63SM) | Cosmos 262"/>
    <x v="321"/>
    <x v="5714"/>
    <x v="1"/>
    <m/>
    <n v="0"/>
    <x v="0"/>
  </r>
  <r>
    <x v="29"/>
    <x v="6"/>
    <x v="1"/>
    <s v="Sat Dec 21, 1968 12:51 UTC"/>
    <s v="1968-12-21"/>
    <s v="12:51:00"/>
    <x v="2"/>
    <x v="56"/>
    <s v="Saturn V | Apollo 8"/>
    <x v="346"/>
    <x v="5715"/>
    <x v="1"/>
    <m/>
    <n v="0"/>
    <x v="0"/>
  </r>
  <r>
    <x v="55"/>
    <x v="69"/>
    <x v="0"/>
    <s v="Thu Dec 19, 1968 23:55 UTC"/>
    <s v="1968-12-19"/>
    <s v="23:55:00"/>
    <x v="2"/>
    <x v="56"/>
    <s v="Cosmos-2 (63SM) | Cosmos 261"/>
    <x v="321"/>
    <x v="5716"/>
    <x v="1"/>
    <m/>
    <n v="0"/>
    <x v="0"/>
  </r>
  <r>
    <x v="54"/>
    <x v="91"/>
    <x v="1"/>
    <s v="Thu Dec 19, 1968 00:32 UTC"/>
    <s v="1968-12-19"/>
    <s v="00:32:00"/>
    <x v="2"/>
    <x v="56"/>
    <s v="Delta M | Intelsat 3-2"/>
    <x v="367"/>
    <x v="5717"/>
    <x v="1"/>
    <m/>
    <n v="0"/>
    <x v="0"/>
  </r>
  <r>
    <x v="55"/>
    <x v="71"/>
    <x v="8"/>
    <s v="Mon Dec 16, 1968 09:15 UTC"/>
    <s v="1968-12-16"/>
    <s v="09:15:00"/>
    <x v="2"/>
    <x v="56"/>
    <s v="Molniya-M /Block L | Cosmos 260"/>
    <x v="336"/>
    <x v="5718"/>
    <x v="1"/>
    <m/>
    <n v="0"/>
    <x v="0"/>
  </r>
  <r>
    <x v="54"/>
    <x v="137"/>
    <x v="1"/>
    <s v="Sun Dec 15, 1968 17:21 UTC"/>
    <s v="1968-12-15"/>
    <s v="17:21:00"/>
    <x v="2"/>
    <x v="56"/>
    <s v="Delta N | ESSA-8"/>
    <x v="354"/>
    <x v="5719"/>
    <x v="1"/>
    <m/>
    <n v="0"/>
    <x v="0"/>
  </r>
  <r>
    <x v="55"/>
    <x v="129"/>
    <x v="0"/>
    <s v="Sat Dec 14, 1968 05:09 UTC"/>
    <s v="1968-12-14"/>
    <s v="05:09:00"/>
    <x v="2"/>
    <x v="56"/>
    <s v="Cosmos-2 (63SM) | Cosmos 259"/>
    <x v="321"/>
    <x v="5720"/>
    <x v="1"/>
    <m/>
    <n v="0"/>
    <x v="0"/>
  </r>
  <r>
    <x v="54"/>
    <x v="115"/>
    <x v="1"/>
    <s v="Thu Dec 12, 1968 22:22 UTC"/>
    <s v="1968-12-12"/>
    <s v="22:22:00"/>
    <x v="2"/>
    <x v="56"/>
    <s v="Thorad SLV-2G Agena-D | KH-4A 1049"/>
    <x v="353"/>
    <x v="5721"/>
    <x v="1"/>
    <m/>
    <n v="0"/>
    <x v="0"/>
  </r>
  <r>
    <x v="55"/>
    <x v="22"/>
    <x v="8"/>
    <s v="Tue Dec 10, 1968 08:25 UTC"/>
    <s v="1968-12-10"/>
    <s v="08:25:00"/>
    <x v="2"/>
    <x v="56"/>
    <s v="Voskhod | Cosmos 258"/>
    <x v="324"/>
    <x v="5722"/>
    <x v="1"/>
    <m/>
    <n v="0"/>
    <x v="0"/>
  </r>
  <r>
    <x v="52"/>
    <x v="101"/>
    <x v="1"/>
    <s v="Sat Dec 07, 1968 08:40 UTC"/>
    <s v="1968-12-07"/>
    <s v="08:40:00"/>
    <x v="2"/>
    <x v="56"/>
    <s v="Atlas-SLV3C Centaur-D | OAO-2"/>
    <x v="351"/>
    <x v="5723"/>
    <x v="1"/>
    <m/>
    <n v="0"/>
    <x v="0"/>
  </r>
  <r>
    <x v="54"/>
    <x v="87"/>
    <x v="1"/>
    <s v="Thu Dec 05, 1968 18:55 UTC"/>
    <s v="1968-12-05"/>
    <s v="18:55:00"/>
    <x v="2"/>
    <x v="56"/>
    <s v="Delta E1 | HEOS-A"/>
    <x v="364"/>
    <x v="5724"/>
    <x v="1"/>
    <m/>
    <n v="0"/>
    <x v="0"/>
  </r>
  <r>
    <x v="54"/>
    <x v="105"/>
    <x v="1"/>
    <s v="Wed Dec 04, 1968 19:23 UTC"/>
    <s v="1968-12-04"/>
    <s v="19:23:00"/>
    <x v="2"/>
    <x v="56"/>
    <s v="Titan IIIB | OPS 6518"/>
    <x v="372"/>
    <x v="5725"/>
    <x v="1"/>
    <n v="59"/>
    <n v="4897"/>
    <x v="0"/>
  </r>
  <r>
    <x v="55"/>
    <x v="69"/>
    <x v="0"/>
    <s v="Tue Dec 03, 1968 14:52 UTC"/>
    <s v="1968-12-03"/>
    <s v="14:52:00"/>
    <x v="2"/>
    <x v="56"/>
    <s v="Cosmos-2 (63SM) | Cosmos 257"/>
    <x v="321"/>
    <x v="5726"/>
    <x v="1"/>
    <m/>
    <n v="0"/>
    <x v="0"/>
  </r>
  <r>
    <x v="55"/>
    <x v="124"/>
    <x v="0"/>
    <s v="Sat Nov 30, 1968 12:00 UTC"/>
    <s v="1968-11-30"/>
    <s v="12:00:00"/>
    <x v="3"/>
    <x v="56"/>
    <s v="Cosmos-3M | Cosmos 256"/>
    <x v="161"/>
    <x v="5727"/>
    <x v="1"/>
    <m/>
    <n v="0"/>
    <x v="0"/>
  </r>
  <r>
    <x v="59"/>
    <x v="139"/>
    <x v="21"/>
    <s v="Fri Nov 29, 1968 23:12 UTC"/>
    <s v="1968-11-29"/>
    <s v="23:12:00"/>
    <x v="3"/>
    <x v="56"/>
    <s v="Europa 1 | STV-1"/>
    <x v="369"/>
    <x v="5728"/>
    <x v="1"/>
    <m/>
    <n v="0"/>
    <x v="2"/>
  </r>
  <r>
    <x v="55"/>
    <x v="125"/>
    <x v="0"/>
    <s v="Fri Nov 29, 1968 12:40 UTC"/>
    <s v="1968-11-29"/>
    <s v="12:40:00"/>
    <x v="3"/>
    <x v="56"/>
    <s v="Voskhod | Cosmos 255"/>
    <x v="324"/>
    <x v="5729"/>
    <x v="1"/>
    <m/>
    <n v="0"/>
    <x v="0"/>
  </r>
  <r>
    <x v="55"/>
    <x v="125"/>
    <x v="0"/>
    <s v="Thu Nov 21, 1968 12:10 UTC"/>
    <s v="1968-11-21"/>
    <s v="12:10:00"/>
    <x v="3"/>
    <x v="56"/>
    <s v="Voskhod | Cosmos 254"/>
    <x v="324"/>
    <x v="5730"/>
    <x v="1"/>
    <m/>
    <n v="0"/>
    <x v="0"/>
  </r>
  <r>
    <x v="55"/>
    <x v="47"/>
    <x v="8"/>
    <s v="Sat Nov 16, 1968 11:40 UTC"/>
    <s v="1968-11-16"/>
    <s v="11:40:00"/>
    <x v="3"/>
    <x v="56"/>
    <s v="Proton-K | Proton 4"/>
    <x v="221"/>
    <x v="5731"/>
    <x v="1"/>
    <m/>
    <n v="0"/>
    <x v="0"/>
  </r>
  <r>
    <x v="55"/>
    <x v="125"/>
    <x v="0"/>
    <s v="Wed Nov 13, 1968 12:00 UTC"/>
    <s v="1968-11-13"/>
    <s v="12:00:00"/>
    <x v="3"/>
    <x v="56"/>
    <s v="Voskhod | Cosmos 253"/>
    <x v="324"/>
    <x v="5732"/>
    <x v="1"/>
    <m/>
    <n v="0"/>
    <x v="0"/>
  </r>
  <r>
    <x v="55"/>
    <x v="104"/>
    <x v="8"/>
    <s v="Sun Nov 10, 1968 19:11 UTC"/>
    <s v="1968-11-10"/>
    <s v="19:11:00"/>
    <x v="3"/>
    <x v="56"/>
    <s v="Proton-K/Block D | Zond 6"/>
    <x v="323"/>
    <x v="5733"/>
    <x v="1"/>
    <m/>
    <n v="0"/>
    <x v="0"/>
  </r>
  <r>
    <x v="54"/>
    <x v="87"/>
    <x v="1"/>
    <s v="Fri Nov 08, 1968 09:46 UTC"/>
    <s v="1968-11-08"/>
    <s v="09:46:00"/>
    <x v="3"/>
    <x v="56"/>
    <s v="Delta E1 | Pioneer 9 &amp; TTS-2"/>
    <x v="364"/>
    <x v="5734"/>
    <x v="1"/>
    <m/>
    <n v="0"/>
    <x v="0"/>
  </r>
  <r>
    <x v="54"/>
    <x v="105"/>
    <x v="1"/>
    <s v="Wed Nov 06, 1968 19:10 UTC"/>
    <s v="1968-11-06"/>
    <s v="19:10:00"/>
    <x v="3"/>
    <x v="56"/>
    <s v="Titan IIIB | OPS 5296"/>
    <x v="372"/>
    <x v="5735"/>
    <x v="1"/>
    <n v="59"/>
    <n v="4897"/>
    <x v="0"/>
  </r>
  <r>
    <x v="54"/>
    <x v="115"/>
    <x v="1"/>
    <s v="Sun Nov 03, 1968 21:30 UTC"/>
    <s v="1968-11-03"/>
    <s v="21:30:00"/>
    <x v="3"/>
    <x v="56"/>
    <s v="Thorad SLV-2G Agena-D | KH-4B 1105"/>
    <x v="353"/>
    <x v="5736"/>
    <x v="1"/>
    <m/>
    <n v="0"/>
    <x v="0"/>
  </r>
  <r>
    <x v="55"/>
    <x v="96"/>
    <x v="8"/>
    <s v="Fri Nov 01, 1968 00:27 UTC"/>
    <s v="1968-11-01"/>
    <s v="00:27:00"/>
    <x v="3"/>
    <x v="56"/>
    <s v="Tsyklon-2A | Cosmos 252"/>
    <x v="373"/>
    <x v="5737"/>
    <x v="1"/>
    <m/>
    <n v="0"/>
    <x v="0"/>
  </r>
  <r>
    <x v="55"/>
    <x v="71"/>
    <x v="8"/>
    <s v="Thu Oct 31, 1968 09:14 UTC"/>
    <s v="1968-10-31"/>
    <s v="09:14:00"/>
    <x v="4"/>
    <x v="56"/>
    <s v="Voskhod | Cosmos 251"/>
    <x v="324"/>
    <x v="5738"/>
    <x v="1"/>
    <m/>
    <n v="0"/>
    <x v="0"/>
  </r>
  <r>
    <x v="55"/>
    <x v="124"/>
    <x v="0"/>
    <s v="Wed Oct 30, 1968 22:00 UTC"/>
    <s v="1968-10-30"/>
    <s v="22:00:00"/>
    <x v="4"/>
    <x v="56"/>
    <s v="Cosmos-3M | Cosmos 250"/>
    <x v="161"/>
    <x v="5739"/>
    <x v="1"/>
    <m/>
    <n v="0"/>
    <x v="0"/>
  </r>
  <r>
    <x v="55"/>
    <x v="22"/>
    <x v="8"/>
    <s v="Sat Oct 26, 1968 08:34 UTC"/>
    <s v="1968-10-26"/>
    <s v="08:34:00"/>
    <x v="4"/>
    <x v="56"/>
    <s v="Soyuz | Soyuz 3"/>
    <x v="322"/>
    <x v="5740"/>
    <x v="1"/>
    <m/>
    <n v="0"/>
    <x v="0"/>
  </r>
  <r>
    <x v="55"/>
    <x v="71"/>
    <x v="8"/>
    <s v="Fri Oct 25, 1968 09:00 UTC"/>
    <s v="1968-10-25"/>
    <s v="09:00:00"/>
    <x v="4"/>
    <x v="56"/>
    <s v="Soyuz | Soyuz 2"/>
    <x v="322"/>
    <x v="5741"/>
    <x v="1"/>
    <m/>
    <n v="0"/>
    <x v="0"/>
  </r>
  <r>
    <x v="54"/>
    <x v="132"/>
    <x v="1"/>
    <s v="Wed Oct 23, 1968 04:34 UTC"/>
    <s v="1968-10-23"/>
    <s v="04:34:00"/>
    <x v="4"/>
    <x v="56"/>
    <s v="Thor-LV2D Burner-2 | DMSP-4B-F2"/>
    <x v="328"/>
    <x v="5742"/>
    <x v="1"/>
    <m/>
    <n v="0"/>
    <x v="0"/>
  </r>
  <r>
    <x v="55"/>
    <x v="96"/>
    <x v="8"/>
    <s v="Sun Oct 20, 1968 04:02 UTC"/>
    <s v="1968-10-20"/>
    <s v="04:02:00"/>
    <x v="4"/>
    <x v="56"/>
    <s v="Tsyklon-2A | Cosmos 249"/>
    <x v="373"/>
    <x v="5743"/>
    <x v="1"/>
    <m/>
    <n v="0"/>
    <x v="0"/>
  </r>
  <r>
    <x v="55"/>
    <x v="127"/>
    <x v="8"/>
    <s v="Sat Oct 19, 1968 04:20 UTC"/>
    <s v="1968-10-19"/>
    <s v="04:20:00"/>
    <x v="4"/>
    <x v="56"/>
    <s v="Tsyklon-2A | Cosmos 248"/>
    <x v="373"/>
    <x v="5744"/>
    <x v="1"/>
    <m/>
    <n v="0"/>
    <x v="0"/>
  </r>
  <r>
    <x v="29"/>
    <x v="145"/>
    <x v="1"/>
    <s v="Fri Oct 11, 1968 15:02 UTC"/>
    <s v="1968-10-11"/>
    <s v="15:02:00"/>
    <x v="4"/>
    <x v="56"/>
    <s v="Saturn IB | Apollo 7"/>
    <x v="331"/>
    <x v="5745"/>
    <x v="1"/>
    <m/>
    <n v="0"/>
    <x v="0"/>
  </r>
  <r>
    <x v="55"/>
    <x v="125"/>
    <x v="0"/>
    <s v="Fri Oct 11, 1968 12:05 UTC"/>
    <s v="1968-10-11"/>
    <s v="12:05:00"/>
    <x v="4"/>
    <x v="56"/>
    <s v="Voskhod | Cosmos 247"/>
    <x v="324"/>
    <x v="5746"/>
    <x v="1"/>
    <m/>
    <n v="0"/>
    <x v="0"/>
  </r>
  <r>
    <x v="55"/>
    <x v="125"/>
    <x v="0"/>
    <s v="Mon Oct 07, 1968 12:05 UTC"/>
    <s v="1968-10-07"/>
    <s v="12:05:00"/>
    <x v="4"/>
    <x v="56"/>
    <s v="Voskhod | Cosmos 246"/>
    <x v="324"/>
    <x v="5747"/>
    <x v="1"/>
    <m/>
    <n v="0"/>
    <x v="1"/>
  </r>
  <r>
    <x v="54"/>
    <x v="138"/>
    <x v="1"/>
    <s v="Sat Oct 05, 1968 11:16 UTC"/>
    <s v="1968-10-05"/>
    <s v="11:16:00"/>
    <x v="4"/>
    <x v="56"/>
    <s v="Thorad SLV-2G Agena-D | Ferret 13"/>
    <x v="353"/>
    <x v="5748"/>
    <x v="1"/>
    <m/>
    <n v="0"/>
    <x v="0"/>
  </r>
  <r>
    <x v="55"/>
    <x v="71"/>
    <x v="8"/>
    <s v="Sat Oct 05, 1968 00:32 UTC"/>
    <s v="1968-10-05"/>
    <s v="00:32:00"/>
    <x v="4"/>
    <x v="56"/>
    <s v="Molniya-M /Block L | Molniya-1 nÂ°14"/>
    <x v="336"/>
    <x v="5749"/>
    <x v="1"/>
    <m/>
    <n v="0"/>
    <x v="0"/>
  </r>
  <r>
    <x v="54"/>
    <x v="118"/>
    <x v="1"/>
    <s v="Thu Oct 03, 1968 20:49 UTC"/>
    <s v="1968-10-03"/>
    <s v="20:49:00"/>
    <x v="4"/>
    <x v="56"/>
    <s v="Scout B | ESRO 1A"/>
    <x v="356"/>
    <x v="5750"/>
    <x v="1"/>
    <m/>
    <n v="0"/>
    <x v="0"/>
  </r>
  <r>
    <x v="55"/>
    <x v="69"/>
    <x v="0"/>
    <s v="Thu Oct 03, 1968 12:58 UTC"/>
    <s v="1968-10-03"/>
    <s v="12:58:00"/>
    <x v="4"/>
    <x v="56"/>
    <s v="Cosmos-2 (63SM) | Cosmos 245"/>
    <x v="321"/>
    <x v="5751"/>
    <x v="1"/>
    <m/>
    <n v="0"/>
    <x v="0"/>
  </r>
  <r>
    <x v="55"/>
    <x v="140"/>
    <x v="8"/>
    <s v="Wed Oct 02, 1968 13:35 UTC"/>
    <s v="1968-10-02"/>
    <s v="13:35:00"/>
    <x v="4"/>
    <x v="56"/>
    <s v="R-36 Orb. | Cosmos 244"/>
    <x v="361"/>
    <x v="5752"/>
    <x v="1"/>
    <m/>
    <n v="0"/>
    <x v="0"/>
  </r>
  <r>
    <x v="53"/>
    <x v="15"/>
    <x v="1"/>
    <s v="Thu Sep 26, 1968 07:37 UTC"/>
    <s v="1968-09-26"/>
    <s v="07:37:00"/>
    <x v="5"/>
    <x v="56"/>
    <s v="Titan IIIC | LES-6, OV2-5, OV5-2, OV5-4"/>
    <x v="370"/>
    <x v="5753"/>
    <x v="1"/>
    <m/>
    <n v="0"/>
    <x v="0"/>
  </r>
  <r>
    <x v="55"/>
    <x v="71"/>
    <x v="8"/>
    <s v="Mon Sep 23, 1968 07:39 UTC"/>
    <s v="1968-09-23"/>
    <s v="07:39:00"/>
    <x v="5"/>
    <x v="56"/>
    <s v="Voskhod | Cosmos 243"/>
    <x v="324"/>
    <x v="5754"/>
    <x v="1"/>
    <m/>
    <n v="0"/>
    <x v="0"/>
  </r>
  <r>
    <x v="55"/>
    <x v="69"/>
    <x v="0"/>
    <s v="Fri Sep 20, 1968 14:39 UTC"/>
    <s v="1968-09-20"/>
    <s v="14:39:00"/>
    <x v="5"/>
    <x v="56"/>
    <s v="Cosmos-2 (63SM) | Cosmos 242"/>
    <x v="321"/>
    <x v="5755"/>
    <x v="1"/>
    <m/>
    <n v="0"/>
    <x v="0"/>
  </r>
  <r>
    <x v="54"/>
    <x v="91"/>
    <x v="1"/>
    <s v="Thu Sep 19, 1968 00:09 UTC"/>
    <s v="1968-09-19"/>
    <s v="00:09:00"/>
    <x v="5"/>
    <x v="56"/>
    <s v="Delta M | Intelsat 3-1"/>
    <x v="367"/>
    <x v="5756"/>
    <x v="1"/>
    <m/>
    <n v="0"/>
    <x v="2"/>
  </r>
  <r>
    <x v="54"/>
    <x v="146"/>
    <x v="1"/>
    <s v="Wed Sep 18, 1968 21:32 UTC"/>
    <s v="1968-09-18"/>
    <s v="21:32:00"/>
    <x v="5"/>
    <x v="56"/>
    <s v="Thorad SLV-2G Agena-D | KH-4A 1048"/>
    <x v="353"/>
    <x v="5757"/>
    <x v="1"/>
    <m/>
    <n v="0"/>
    <x v="0"/>
  </r>
  <r>
    <x v="55"/>
    <x v="125"/>
    <x v="0"/>
    <s v="Mon Sep 16, 1968 12:30 UTC"/>
    <s v="1968-09-16"/>
    <s v="12:30:00"/>
    <x v="5"/>
    <x v="56"/>
    <s v="Voskhod | Cosmos 241"/>
    <x v="324"/>
    <x v="5758"/>
    <x v="1"/>
    <m/>
    <n v="0"/>
    <x v="0"/>
  </r>
  <r>
    <x v="55"/>
    <x v="104"/>
    <x v="8"/>
    <s v="Sat Sep 14, 1968 21:42 UTC"/>
    <s v="1968-09-14"/>
    <s v="21:42:00"/>
    <x v="5"/>
    <x v="56"/>
    <s v="Proton-K/Block D | Zond 5"/>
    <x v="323"/>
    <x v="5759"/>
    <x v="1"/>
    <m/>
    <n v="0"/>
    <x v="0"/>
  </r>
  <r>
    <x v="55"/>
    <x v="22"/>
    <x v="8"/>
    <s v="Sat Sep 14, 1968 06:50 UTC"/>
    <s v="1968-09-14"/>
    <s v="06:50:00"/>
    <x v="5"/>
    <x v="56"/>
    <s v="Voskhod | Cosmos 240"/>
    <x v="324"/>
    <x v="5760"/>
    <x v="1"/>
    <m/>
    <n v="0"/>
    <x v="0"/>
  </r>
  <r>
    <x v="54"/>
    <x v="105"/>
    <x v="1"/>
    <s v="Tue Sep 10, 1968 18:30 UTC"/>
    <s v="1968-09-10"/>
    <s v="18:30:00"/>
    <x v="5"/>
    <x v="56"/>
    <s v="Titan IIIB | OPS 5247"/>
    <x v="372"/>
    <x v="5761"/>
    <x v="1"/>
    <n v="59"/>
    <n v="4897"/>
    <x v="0"/>
  </r>
  <r>
    <x v="55"/>
    <x v="22"/>
    <x v="8"/>
    <s v="Thu Sep 05, 1968 07:00 UTC"/>
    <s v="1968-09-05"/>
    <s v="07:00:00"/>
    <x v="5"/>
    <x v="56"/>
    <s v="Voskhod | Cosmos 239"/>
    <x v="324"/>
    <x v="5762"/>
    <x v="1"/>
    <m/>
    <n v="0"/>
    <x v="0"/>
  </r>
  <r>
    <x v="55"/>
    <x v="22"/>
    <x v="8"/>
    <s v="Wed Aug 28, 1968 10:04 UTC"/>
    <s v="1968-08-28"/>
    <s v="10:04:00"/>
    <x v="6"/>
    <x v="56"/>
    <s v="Soyuz | Cosmos 238"/>
    <x v="322"/>
    <x v="5763"/>
    <x v="1"/>
    <m/>
    <n v="0"/>
    <x v="0"/>
  </r>
  <r>
    <x v="55"/>
    <x v="125"/>
    <x v="0"/>
    <s v="Tue Aug 27, 1968 12:29 UTC"/>
    <s v="1968-08-27"/>
    <s v="12:29:00"/>
    <x v="6"/>
    <x v="56"/>
    <s v="Voskhod | Cosmos 237"/>
    <x v="324"/>
    <x v="5764"/>
    <x v="1"/>
    <m/>
    <n v="0"/>
    <x v="0"/>
  </r>
  <r>
    <x v="55"/>
    <x v="147"/>
    <x v="8"/>
    <s v="Tue Aug 27, 1968 11:29 UTC"/>
    <s v="1968-08-27"/>
    <s v="11:29:00"/>
    <x v="6"/>
    <x v="56"/>
    <s v="Cosmos-3 | Cosmos 236"/>
    <x v="376"/>
    <x v="5765"/>
    <x v="1"/>
    <m/>
    <n v="0"/>
    <x v="0"/>
  </r>
  <r>
    <x v="52"/>
    <x v="52"/>
    <x v="1"/>
    <s v="Fri Aug 16, 1968 20:57 UTC"/>
    <s v="1968-08-16"/>
    <s v="20:57:00"/>
    <x v="6"/>
    <x v="56"/>
    <s v="Atlas-SLV3 Burner-2 | STP P68-1"/>
    <x v="377"/>
    <x v="5766"/>
    <x v="1"/>
    <m/>
    <n v="0"/>
    <x v="2"/>
  </r>
  <r>
    <x v="54"/>
    <x v="137"/>
    <x v="1"/>
    <s v="Fri Aug 16, 1968 11:24 UTC"/>
    <s v="1968-08-16"/>
    <s v="11:24:00"/>
    <x v="6"/>
    <x v="56"/>
    <s v="Delta N | ESSA-7"/>
    <x v="354"/>
    <x v="5767"/>
    <x v="1"/>
    <m/>
    <n v="0"/>
    <x v="0"/>
  </r>
  <r>
    <x v="52"/>
    <x v="103"/>
    <x v="1"/>
    <s v="Sat Aug 10, 1968 22:33 UTC"/>
    <s v="1968-08-10"/>
    <s v="22:33:00"/>
    <x v="6"/>
    <x v="56"/>
    <s v="Atlas-SLV3C Centaur-D | ATS-4"/>
    <x v="351"/>
    <x v="5768"/>
    <x v="1"/>
    <m/>
    <n v="0"/>
    <x v="1"/>
  </r>
  <r>
    <x v="55"/>
    <x v="22"/>
    <x v="8"/>
    <s v="Fri Aug 09, 1968 07:00 UTC"/>
    <s v="1968-08-09"/>
    <s v="07:00:00"/>
    <x v="6"/>
    <x v="56"/>
    <s v="Voskhod | Cosmos 235"/>
    <x v="324"/>
    <x v="5769"/>
    <x v="1"/>
    <m/>
    <n v="0"/>
    <x v="0"/>
  </r>
  <r>
    <x v="54"/>
    <x v="118"/>
    <x v="1"/>
    <s v="Thu Aug 08, 1968 20:12 UTC"/>
    <s v="1968-08-08"/>
    <s v="20:12:00"/>
    <x v="6"/>
    <x v="56"/>
    <s v="Scout B | Explorer 39 &amp; 40 (AD-C &amp; Injun 5)"/>
    <x v="356"/>
    <x v="5770"/>
    <x v="1"/>
    <m/>
    <n v="0"/>
    <x v="0"/>
  </r>
  <r>
    <x v="54"/>
    <x v="115"/>
    <x v="1"/>
    <s v="Wed Aug 07, 1968 21:36 UTC"/>
    <s v="1968-08-07"/>
    <s v="21:36:00"/>
    <x v="6"/>
    <x v="56"/>
    <s v="Thorad SLV-2G Agena-D | KH-4B 1104"/>
    <x v="353"/>
    <x v="5771"/>
    <x v="1"/>
    <m/>
    <n v="0"/>
    <x v="0"/>
  </r>
  <r>
    <x v="54"/>
    <x v="105"/>
    <x v="1"/>
    <s v="Tue Aug 06, 1968 16:30 UTC"/>
    <s v="1968-08-06"/>
    <s v="16:30:00"/>
    <x v="6"/>
    <x v="56"/>
    <s v="Titan IIIB | OPS 5187"/>
    <x v="372"/>
    <x v="5772"/>
    <x v="1"/>
    <n v="59"/>
    <n v="4897"/>
    <x v="0"/>
  </r>
  <r>
    <x v="52"/>
    <x v="134"/>
    <x v="1"/>
    <s v="Tue Aug 06, 1968 11:08 UTC"/>
    <s v="1968-08-06"/>
    <s v="11:08:00"/>
    <x v="6"/>
    <x v="56"/>
    <s v="Atlas-SLV3A Agena-D | Canyon 1 (AFP-827)"/>
    <x v="317"/>
    <x v="5773"/>
    <x v="1"/>
    <m/>
    <n v="0"/>
    <x v="0"/>
  </r>
  <r>
    <x v="55"/>
    <x v="22"/>
    <x v="8"/>
    <s v="Tue Jul 30, 1968 07:00 UTC"/>
    <s v="1968-07-30"/>
    <s v="07:00:00"/>
    <x v="7"/>
    <x v="56"/>
    <s v="Voskhod | Cosmos 234"/>
    <x v="324"/>
    <x v="5774"/>
    <x v="1"/>
    <m/>
    <n v="0"/>
    <x v="0"/>
  </r>
  <r>
    <x v="55"/>
    <x v="69"/>
    <x v="0"/>
    <s v="Thu Jul 18, 1968 19:59 UTC"/>
    <s v="1968-07-18"/>
    <s v="19:59:00"/>
    <x v="7"/>
    <x v="56"/>
    <s v="Cosmos-2 (63SM) | Cosmos 233"/>
    <x v="321"/>
    <x v="5775"/>
    <x v="1"/>
    <m/>
    <n v="0"/>
    <x v="0"/>
  </r>
  <r>
    <x v="55"/>
    <x v="125"/>
    <x v="0"/>
    <s v="Tue Jul 16, 1968 13:10 UTC"/>
    <s v="1968-07-16"/>
    <s v="13:10:00"/>
    <x v="7"/>
    <x v="56"/>
    <s v="Voskhod | Cosmos 232"/>
    <x v="324"/>
    <x v="5776"/>
    <x v="1"/>
    <m/>
    <n v="0"/>
    <x v="0"/>
  </r>
  <r>
    <x v="52"/>
    <x v="141"/>
    <x v="1"/>
    <s v="Thu Jul 11, 1968 19:30 UTC"/>
    <s v="1968-07-11"/>
    <s v="19:30:00"/>
    <x v="7"/>
    <x v="56"/>
    <s v="Atlas-E/F OV1 | OV1-15/OV1-16"/>
    <x v="362"/>
    <x v="5777"/>
    <x v="1"/>
    <m/>
    <n v="0"/>
    <x v="0"/>
  </r>
  <r>
    <x v="55"/>
    <x v="22"/>
    <x v="8"/>
    <s v="Wed Jul 10, 1968 19:49 UTC"/>
    <s v="1968-07-10"/>
    <s v="19:49:00"/>
    <x v="7"/>
    <x v="56"/>
    <s v="Voskhod | Cosmos 231"/>
    <x v="324"/>
    <x v="5778"/>
    <x v="1"/>
    <m/>
    <n v="0"/>
    <x v="0"/>
  </r>
  <r>
    <x v="55"/>
    <x v="71"/>
    <x v="8"/>
    <s v="Fri Jul 05, 1968 15:25 UTC"/>
    <s v="1968-07-05"/>
    <s v="15:25:00"/>
    <x v="7"/>
    <x v="56"/>
    <s v="Molniya-M /Block L | Molniya-1 nÂ°13"/>
    <x v="336"/>
    <x v="5779"/>
    <x v="1"/>
    <m/>
    <n v="0"/>
    <x v="0"/>
  </r>
  <r>
    <x v="55"/>
    <x v="129"/>
    <x v="0"/>
    <s v="Fri Jul 05, 1968 06:59 UTC"/>
    <s v="1968-07-05"/>
    <s v="06:59:00"/>
    <x v="7"/>
    <x v="56"/>
    <s v="Cosmos-2 (63SM) | Cosmos 230"/>
    <x v="321"/>
    <x v="5780"/>
    <x v="1"/>
    <m/>
    <n v="0"/>
    <x v="0"/>
  </r>
  <r>
    <x v="54"/>
    <x v="137"/>
    <x v="1"/>
    <s v="Thu Jul 04, 1968 17:26 UTC"/>
    <s v="1968-07-04"/>
    <s v="17:26:00"/>
    <x v="7"/>
    <x v="56"/>
    <s v="Delta J | Explorer 38 (RAE-A)"/>
    <x v="378"/>
    <x v="5781"/>
    <x v="1"/>
    <m/>
    <n v="0"/>
    <x v="0"/>
  </r>
  <r>
    <x v="55"/>
    <x v="125"/>
    <x v="0"/>
    <s v="Wed Jun 26, 1968 11:00 UTC"/>
    <s v="1968-06-26"/>
    <s v="11:00:00"/>
    <x v="8"/>
    <x v="56"/>
    <s v="Voskhod | Cosmos 229"/>
    <x v="324"/>
    <x v="5782"/>
    <x v="1"/>
    <m/>
    <n v="0"/>
    <x v="0"/>
  </r>
  <r>
    <x v="55"/>
    <x v="71"/>
    <x v="8"/>
    <s v="Fri Jun 21, 1968 12:00 UTC"/>
    <s v="1968-06-21"/>
    <s v="12:00:00"/>
    <x v="8"/>
    <x v="56"/>
    <s v="Voskhod | Cosmos 228"/>
    <x v="324"/>
    <x v="5783"/>
    <x v="1"/>
    <m/>
    <n v="0"/>
    <x v="0"/>
  </r>
  <r>
    <x v="54"/>
    <x v="146"/>
    <x v="1"/>
    <s v="Thu Jun 20, 1968 21:46 UTC"/>
    <s v="1968-06-20"/>
    <s v="21:46:00"/>
    <x v="8"/>
    <x v="56"/>
    <s v="Thorad SLV-2G Agena-D | KH-4A 1047"/>
    <x v="353"/>
    <x v="5784"/>
    <x v="1"/>
    <m/>
    <n v="0"/>
    <x v="0"/>
  </r>
  <r>
    <x v="55"/>
    <x v="22"/>
    <x v="8"/>
    <s v="Tue Jun 18, 1968 06:15 UTC"/>
    <s v="1968-06-18"/>
    <s v="06:15:00"/>
    <x v="8"/>
    <x v="56"/>
    <s v="Voskhod | Cosmos 227"/>
    <x v="324"/>
    <x v="5785"/>
    <x v="1"/>
    <m/>
    <n v="0"/>
    <x v="0"/>
  </r>
  <r>
    <x v="55"/>
    <x v="147"/>
    <x v="8"/>
    <s v="Sat Jun 15, 1968 12:25 UTC"/>
    <s v="1968-06-15"/>
    <s v="12:25:00"/>
    <x v="8"/>
    <x v="56"/>
    <s v="Cosmos-3 | Strela-2 nÂ°4"/>
    <x v="376"/>
    <x v="5786"/>
    <x v="1"/>
    <m/>
    <n v="0"/>
    <x v="2"/>
  </r>
  <r>
    <x v="53"/>
    <x v="15"/>
    <x v="1"/>
    <s v="Thu Jun 13, 1968 14:03 UTC"/>
    <s v="1968-06-13"/>
    <s v="14:03:00"/>
    <x v="8"/>
    <x v="56"/>
    <s v="Titan IIIC | OPS 9341-9348"/>
    <x v="370"/>
    <x v="5787"/>
    <x v="1"/>
    <m/>
    <n v="0"/>
    <x v="0"/>
  </r>
  <r>
    <x v="55"/>
    <x v="125"/>
    <x v="0"/>
    <s v="Wed Jun 12, 1968 13:14 UTC"/>
    <s v="1968-06-12"/>
    <s v="13:14:00"/>
    <x v="8"/>
    <x v="56"/>
    <s v="Vostok-2M | Cosmos 226"/>
    <x v="267"/>
    <x v="5788"/>
    <x v="1"/>
    <m/>
    <n v="0"/>
    <x v="0"/>
  </r>
  <r>
    <x v="55"/>
    <x v="129"/>
    <x v="0"/>
    <s v="Tue Jun 11, 1968 21:29 UTC"/>
    <s v="1968-06-11"/>
    <s v="21:29:00"/>
    <x v="8"/>
    <x v="56"/>
    <s v="Cosmos-2 (63SM) | Cosmos 225"/>
    <x v="321"/>
    <x v="5789"/>
    <x v="1"/>
    <m/>
    <n v="0"/>
    <x v="0"/>
  </r>
  <r>
    <x v="54"/>
    <x v="105"/>
    <x v="1"/>
    <s v="Wed Jun 05, 1968 17:33 UTC"/>
    <s v="1968-06-05"/>
    <s v="17:33:00"/>
    <x v="8"/>
    <x v="56"/>
    <s v="Titan IIIB | OPS 5138"/>
    <x v="372"/>
    <x v="5790"/>
    <x v="1"/>
    <n v="59"/>
    <n v="4897"/>
    <x v="0"/>
  </r>
  <r>
    <x v="55"/>
    <x v="124"/>
    <x v="0"/>
    <s v="Tue Jun 04, 1968 18:45 UTC"/>
    <s v="1968-06-04"/>
    <s v="18:45:00"/>
    <x v="8"/>
    <x v="56"/>
    <s v="Cosmos-3M | Sfera #2"/>
    <x v="161"/>
    <x v="5791"/>
    <x v="1"/>
    <m/>
    <n v="0"/>
    <x v="2"/>
  </r>
  <r>
    <x v="55"/>
    <x v="22"/>
    <x v="8"/>
    <s v="Tue Jun 04, 1968 06:45 UTC"/>
    <s v="1968-06-04"/>
    <s v="06:45:00"/>
    <x v="8"/>
    <x v="56"/>
    <s v="Voskhod | Cosmos 224"/>
    <x v="324"/>
    <x v="5792"/>
    <x v="1"/>
    <m/>
    <n v="0"/>
    <x v="0"/>
  </r>
  <r>
    <x v="55"/>
    <x v="125"/>
    <x v="0"/>
    <s v="Sat Jun 01, 1968 10:50 UTC"/>
    <s v="1968-06-01"/>
    <s v="10:50:00"/>
    <x v="8"/>
    <x v="56"/>
    <s v="Voskhod | Cosmos 223"/>
    <x v="324"/>
    <x v="5793"/>
    <x v="1"/>
    <m/>
    <n v="0"/>
    <x v="0"/>
  </r>
  <r>
    <x v="55"/>
    <x v="69"/>
    <x v="0"/>
    <s v="Thu May 30, 1968 20:29 UTC"/>
    <s v="1968-05-30"/>
    <s v="20:29:00"/>
    <x v="9"/>
    <x v="56"/>
    <s v="Cosmos-2 (63SM) | Cosmos 222"/>
    <x v="321"/>
    <x v="5794"/>
    <x v="1"/>
    <m/>
    <n v="0"/>
    <x v="0"/>
  </r>
  <r>
    <x v="55"/>
    <x v="140"/>
    <x v="8"/>
    <s v="Mon May 27, 1968 23:15 UTC"/>
    <s v="1968-05-27"/>
    <s v="23:15:00"/>
    <x v="9"/>
    <x v="56"/>
    <s v="R-36 Orb. | OGTch nÂ°19"/>
    <x v="361"/>
    <x v="5795"/>
    <x v="1"/>
    <m/>
    <n v="0"/>
    <x v="0"/>
  </r>
  <r>
    <x v="55"/>
    <x v="129"/>
    <x v="0"/>
    <s v="Fri May 24, 1968 07:04 UTC"/>
    <s v="1968-05-24"/>
    <s v="07:04:00"/>
    <x v="9"/>
    <x v="56"/>
    <s v="Cosmos-2 (63SM) | Cosmos 221"/>
    <x v="321"/>
    <x v="5796"/>
    <x v="1"/>
    <m/>
    <n v="0"/>
    <x v="0"/>
  </r>
  <r>
    <x v="54"/>
    <x v="132"/>
    <x v="1"/>
    <s v="Thu May 23, 1968 04:38 UTC"/>
    <s v="1968-05-23"/>
    <s v="04:38:00"/>
    <x v="9"/>
    <x v="56"/>
    <s v="Thor-LV2D Burner-2 | DMSP-4B-F1"/>
    <x v="328"/>
    <x v="5797"/>
    <x v="1"/>
    <m/>
    <n v="0"/>
    <x v="0"/>
  </r>
  <r>
    <x v="55"/>
    <x v="148"/>
    <x v="8"/>
    <s v="Mon May 20, 1968 22:05 UTC"/>
    <s v="1968-05-20"/>
    <s v="22:05:00"/>
    <x v="9"/>
    <x v="56"/>
    <s v="R-36 Orb. | OGTch nÂ°18"/>
    <x v="361"/>
    <x v="5798"/>
    <x v="1"/>
    <m/>
    <n v="0"/>
    <x v="0"/>
  </r>
  <r>
    <x v="54"/>
    <x v="137"/>
    <x v="1"/>
    <s v="Sat May 18, 1968 08:23 UTC"/>
    <s v="1968-05-18"/>
    <s v="08:23:00"/>
    <x v="9"/>
    <x v="56"/>
    <s v="Thorad SLV-2G Agena-D | Nimbus B &amp; EGRS-10"/>
    <x v="353"/>
    <x v="5799"/>
    <x v="1"/>
    <m/>
    <n v="0"/>
    <x v="2"/>
  </r>
  <r>
    <x v="54"/>
    <x v="118"/>
    <x v="1"/>
    <s v="Fri May 17, 1968 02:06 UTC"/>
    <s v="1968-05-17"/>
    <s v="02:06:00"/>
    <x v="9"/>
    <x v="56"/>
    <s v="Scout B | ESRO 2B"/>
    <x v="356"/>
    <x v="5800"/>
    <x v="1"/>
    <m/>
    <n v="0"/>
    <x v="0"/>
  </r>
  <r>
    <x v="55"/>
    <x v="124"/>
    <x v="0"/>
    <s v="Tue May 07, 1968 13:57 UTC"/>
    <s v="1968-05-07"/>
    <s v="13:57:00"/>
    <x v="9"/>
    <x v="56"/>
    <s v="Cosmos-3M | Cosmos 220"/>
    <x v="161"/>
    <x v="5801"/>
    <x v="1"/>
    <m/>
    <n v="0"/>
    <x v="0"/>
  </r>
  <r>
    <x v="54"/>
    <x v="115"/>
    <x v="1"/>
    <s v="Wed May 01, 1968 21:31 UTC"/>
    <s v="1968-05-01"/>
    <s v="21:31:00"/>
    <x v="9"/>
    <x v="56"/>
    <s v="Thorad SLV-2G Agena-D | KH-4B 1103"/>
    <x v="353"/>
    <x v="5802"/>
    <x v="1"/>
    <m/>
    <n v="0"/>
    <x v="0"/>
  </r>
  <r>
    <x v="55"/>
    <x v="129"/>
    <x v="0"/>
    <s v="Fri Apr 26, 1968 04:42 UTC"/>
    <s v="1968-04-26"/>
    <s v="04:42:00"/>
    <x v="10"/>
    <x v="56"/>
    <s v="Cosmos-2 (63SM) | Cosmos 219"/>
    <x v="321"/>
    <x v="5803"/>
    <x v="1"/>
    <m/>
    <n v="0"/>
    <x v="0"/>
  </r>
  <r>
    <x v="55"/>
    <x v="148"/>
    <x v="8"/>
    <s v="Thu Apr 25, 1968 00:45 UTC"/>
    <s v="1968-04-25"/>
    <s v="00:45:00"/>
    <x v="10"/>
    <x v="56"/>
    <s v="R-36 Orb. | Cosmos 218"/>
    <x v="361"/>
    <x v="5804"/>
    <x v="1"/>
    <m/>
    <n v="0"/>
    <x v="0"/>
  </r>
  <r>
    <x v="55"/>
    <x v="127"/>
    <x v="8"/>
    <s v="Wed Apr 24, 1968 16:00 UTC"/>
    <s v="1968-04-24"/>
    <s v="16:00:00"/>
    <x v="10"/>
    <x v="56"/>
    <s v="Tsyklon-2A | Cosmos 217"/>
    <x v="373"/>
    <x v="5805"/>
    <x v="1"/>
    <m/>
    <n v="0"/>
    <x v="2"/>
  </r>
  <r>
    <x v="55"/>
    <x v="47"/>
    <x v="8"/>
    <s v="Mon Apr 22, 1968 23:01 UTC"/>
    <s v="1968-04-22"/>
    <s v="23:01:00"/>
    <x v="10"/>
    <x v="56"/>
    <s v="Proton-K/Block D | L1 nÂ°7L"/>
    <x v="323"/>
    <x v="5806"/>
    <x v="1"/>
    <m/>
    <n v="0"/>
    <x v="0"/>
  </r>
  <r>
    <x v="55"/>
    <x v="71"/>
    <x v="8"/>
    <s v="Sun Apr 21, 1968 04:20 UTC"/>
    <s v="1968-04-21"/>
    <s v="04:20:00"/>
    <x v="10"/>
    <x v="56"/>
    <s v="Molniya-M /Block L | Molniya-1 nÂ°10"/>
    <x v="336"/>
    <x v="5807"/>
    <x v="1"/>
    <m/>
    <n v="0"/>
    <x v="0"/>
  </r>
  <r>
    <x v="55"/>
    <x v="22"/>
    <x v="8"/>
    <s v="Sat Apr 20, 1968 10:30 UTC"/>
    <s v="1968-04-20"/>
    <s v="10:30:00"/>
    <x v="10"/>
    <x v="56"/>
    <s v="Voskhod | Cosmos 216"/>
    <x v="324"/>
    <x v="5808"/>
    <x v="1"/>
    <m/>
    <n v="0"/>
    <x v="0"/>
  </r>
  <r>
    <x v="55"/>
    <x v="129"/>
    <x v="0"/>
    <s v="Thu Apr 18, 1968 22:29 UTC"/>
    <s v="1968-04-18"/>
    <s v="22:29:00"/>
    <x v="10"/>
    <x v="56"/>
    <s v="Cosmos-2 (63SM) | Cosmos 215"/>
    <x v="321"/>
    <x v="5809"/>
    <x v="1"/>
    <m/>
    <n v="0"/>
    <x v="0"/>
  </r>
  <r>
    <x v="55"/>
    <x v="125"/>
    <x v="0"/>
    <s v="Thu Apr 18, 1968 10:30 UTC"/>
    <s v="1968-04-18"/>
    <s v="10:30:00"/>
    <x v="10"/>
    <x v="56"/>
    <s v="Voskhod | Cosmos 214"/>
    <x v="324"/>
    <x v="5810"/>
    <x v="1"/>
    <m/>
    <n v="0"/>
    <x v="0"/>
  </r>
  <r>
    <x v="54"/>
    <x v="105"/>
    <x v="1"/>
    <s v="Wed Apr 17, 1968 17:00 UTC"/>
    <s v="1968-04-17"/>
    <s v="17:00:00"/>
    <x v="10"/>
    <x v="56"/>
    <s v="Titan IIIB | OPS 5105"/>
    <x v="372"/>
    <x v="5811"/>
    <x v="1"/>
    <n v="59"/>
    <n v="4897"/>
    <x v="0"/>
  </r>
  <r>
    <x v="55"/>
    <x v="71"/>
    <x v="8"/>
    <s v="Mon Apr 15, 1968 09:34 UTC"/>
    <s v="1968-04-15"/>
    <s v="09:34:00"/>
    <x v="10"/>
    <x v="56"/>
    <s v="Soyuz | Cosmos 213"/>
    <x v="322"/>
    <x v="5812"/>
    <x v="1"/>
    <m/>
    <n v="0"/>
    <x v="0"/>
  </r>
  <r>
    <x v="55"/>
    <x v="22"/>
    <x v="8"/>
    <s v="Sun Apr 14, 1968 10:00 UTC"/>
    <s v="1968-04-14"/>
    <s v="10:00:00"/>
    <x v="10"/>
    <x v="56"/>
    <s v="Soyuz | Cosmos 212"/>
    <x v="322"/>
    <x v="5813"/>
    <x v="1"/>
    <m/>
    <n v="0"/>
    <x v="0"/>
  </r>
  <r>
    <x v="55"/>
    <x v="69"/>
    <x v="0"/>
    <s v="Tue Apr 09, 1968 11:26 UTC"/>
    <s v="1968-04-09"/>
    <s v="11:26:00"/>
    <x v="10"/>
    <x v="56"/>
    <s v="Cosmos-2 (63SM) | Cosmos 211"/>
    <x v="321"/>
    <x v="5814"/>
    <x v="1"/>
    <m/>
    <n v="0"/>
    <x v="0"/>
  </r>
  <r>
    <x v="55"/>
    <x v="71"/>
    <x v="8"/>
    <s v="Sun Apr 07, 1968 10:09 UTC"/>
    <s v="1968-04-07"/>
    <s v="10:09:00"/>
    <x v="10"/>
    <x v="56"/>
    <s v="Molniya-M /Block L | Luna 14"/>
    <x v="336"/>
    <x v="5815"/>
    <x v="1"/>
    <m/>
    <n v="0"/>
    <x v="0"/>
  </r>
  <r>
    <x v="52"/>
    <x v="141"/>
    <x v="1"/>
    <s v="Sat Apr 06, 1968 09:59 UTC"/>
    <s v="1968-04-06"/>
    <s v="09:59:00"/>
    <x v="10"/>
    <x v="56"/>
    <s v="Atlas-E/F OV1 | OV1-13/OV1-14"/>
    <x v="362"/>
    <x v="5816"/>
    <x v="1"/>
    <m/>
    <n v="0"/>
    <x v="0"/>
  </r>
  <r>
    <x v="29"/>
    <x v="6"/>
    <x v="1"/>
    <s v="Thu Apr 04, 1968 12:00 UTC"/>
    <s v="1968-04-04"/>
    <s v="12:00:00"/>
    <x v="10"/>
    <x v="56"/>
    <s v="Saturn V | Apollo 6"/>
    <x v="346"/>
    <x v="5817"/>
    <x v="1"/>
    <m/>
    <n v="0"/>
    <x v="1"/>
  </r>
  <r>
    <x v="55"/>
    <x v="125"/>
    <x v="0"/>
    <s v="Wed Apr 03, 1968 11:00 UTC"/>
    <s v="1968-04-03"/>
    <s v="11:00:00"/>
    <x v="10"/>
    <x v="56"/>
    <s v="Voskhod | Cosmos 210"/>
    <x v="324"/>
    <x v="5818"/>
    <x v="1"/>
    <m/>
    <n v="0"/>
    <x v="0"/>
  </r>
  <r>
    <x v="62"/>
    <x v="147"/>
    <x v="8"/>
    <s v="Thu Mar 28, 1968"/>
    <s v="1968-03-28"/>
    <s v="00:00:00"/>
    <x v="11"/>
    <x v="56"/>
    <s v="Cosmos-3 | VKZ nÂ°2"/>
    <x v="376"/>
    <x v="5819"/>
    <x v="1"/>
    <m/>
    <n v="0"/>
    <x v="0"/>
  </r>
  <r>
    <x v="55"/>
    <x v="127"/>
    <x v="8"/>
    <s v="Fri Mar 22, 1968 09:30 UTC"/>
    <s v="1968-03-22"/>
    <s v="09:30:00"/>
    <x v="11"/>
    <x v="56"/>
    <s v="Tsyklon-2A | Cosmos 209"/>
    <x v="373"/>
    <x v="5820"/>
    <x v="1"/>
    <m/>
    <n v="0"/>
    <x v="0"/>
  </r>
  <r>
    <x v="55"/>
    <x v="71"/>
    <x v="8"/>
    <s v="Thu Mar 21, 1968 09:50 UTC"/>
    <s v="1968-03-21"/>
    <s v="09:50:00"/>
    <x v="11"/>
    <x v="56"/>
    <s v="Voskhod | Cosmos 208"/>
    <x v="324"/>
    <x v="5821"/>
    <x v="1"/>
    <m/>
    <n v="0"/>
    <x v="0"/>
  </r>
  <r>
    <x v="55"/>
    <x v="125"/>
    <x v="0"/>
    <s v="Sat Mar 16, 1968 12:30 UTC"/>
    <s v="1968-03-16"/>
    <s v="12:30:00"/>
    <x v="11"/>
    <x v="56"/>
    <s v="Voskhod | Cosmos 207"/>
    <x v="324"/>
    <x v="5822"/>
    <x v="1"/>
    <m/>
    <n v="0"/>
    <x v="0"/>
  </r>
  <r>
    <x v="54"/>
    <x v="146"/>
    <x v="1"/>
    <s v="Thu Mar 14, 1968 22:00 UTC"/>
    <s v="1968-03-14"/>
    <s v="22:00:00"/>
    <x v="11"/>
    <x v="56"/>
    <s v="Thorad SLV-2G Agena-D | KH-4A 1046"/>
    <x v="353"/>
    <x v="5823"/>
    <x v="1"/>
    <m/>
    <n v="0"/>
    <x v="0"/>
  </r>
  <r>
    <x v="55"/>
    <x v="125"/>
    <x v="0"/>
    <s v="Thu Mar 14, 1968 09:34 UTC"/>
    <s v="1968-03-14"/>
    <s v="09:34:00"/>
    <x v="11"/>
    <x v="56"/>
    <s v="Vostok-2M | Cosmos 206"/>
    <x v="267"/>
    <x v="5824"/>
    <x v="1"/>
    <m/>
    <n v="0"/>
    <x v="0"/>
  </r>
  <r>
    <x v="54"/>
    <x v="105"/>
    <x v="1"/>
    <s v="Wed Mar 13, 1968 19:51 UTC"/>
    <s v="1968-03-13"/>
    <s v="19:51:00"/>
    <x v="11"/>
    <x v="56"/>
    <s v="Titan IIIB | OPS 5057"/>
    <x v="372"/>
    <x v="5825"/>
    <x v="1"/>
    <n v="59"/>
    <n v="4897"/>
    <x v="0"/>
  </r>
  <r>
    <x v="55"/>
    <x v="129"/>
    <x v="0"/>
    <s v="Wed Mar 06, 1968 11:02 UTC"/>
    <s v="1968-03-06"/>
    <s v="11:02:00"/>
    <x v="11"/>
    <x v="56"/>
    <s v="Cosmos-2 (63SM) | DS-U1-Ya #1"/>
    <x v="321"/>
    <x v="5826"/>
    <x v="1"/>
    <m/>
    <n v="0"/>
    <x v="2"/>
  </r>
  <r>
    <x v="29"/>
    <x v="133"/>
    <x v="1"/>
    <s v="Tue Mar 05, 1968 18:28 UTC"/>
    <s v="1968-03-05"/>
    <s v="18:28:00"/>
    <x v="11"/>
    <x v="56"/>
    <s v="Scout B | Explorer 37 (Solrad 9)"/>
    <x v="356"/>
    <x v="5827"/>
    <x v="1"/>
    <m/>
    <n v="0"/>
    <x v="1"/>
  </r>
  <r>
    <x v="55"/>
    <x v="125"/>
    <x v="0"/>
    <s v="Tue Mar 05, 1968 12:30 UTC"/>
    <s v="1968-03-05"/>
    <s v="12:30:00"/>
    <x v="11"/>
    <x v="56"/>
    <s v="Voskhod | Cosmos 205"/>
    <x v="324"/>
    <x v="5828"/>
    <x v="1"/>
    <m/>
    <n v="0"/>
    <x v="0"/>
  </r>
  <r>
    <x v="55"/>
    <x v="69"/>
    <x v="0"/>
    <s v="Tue Mar 05, 1968 11:20 UTC"/>
    <s v="1968-03-05"/>
    <s v="11:20:00"/>
    <x v="11"/>
    <x v="56"/>
    <s v="Cosmos-2 (63SM) | Cosmos 204"/>
    <x v="321"/>
    <x v="5829"/>
    <x v="1"/>
    <m/>
    <n v="0"/>
    <x v="0"/>
  </r>
  <r>
    <x v="52"/>
    <x v="134"/>
    <x v="1"/>
    <s v="Mon Mar 04, 1968 13:06 UTC"/>
    <s v="1968-03-04"/>
    <s v="13:06:00"/>
    <x v="11"/>
    <x v="56"/>
    <s v="Atlas-SLV3A Agena-D | OGO-5"/>
    <x v="317"/>
    <x v="5830"/>
    <x v="1"/>
    <m/>
    <n v="0"/>
    <x v="0"/>
  </r>
  <r>
    <x v="55"/>
    <x v="104"/>
    <x v="8"/>
    <s v="Sat Mar 02, 1968 18:29 UTC"/>
    <s v="1968-03-02"/>
    <s v="18:29:00"/>
    <x v="11"/>
    <x v="56"/>
    <s v="Proton-K/Block D | Zond 4"/>
    <x v="323"/>
    <x v="5831"/>
    <x v="1"/>
    <m/>
    <n v="0"/>
    <x v="0"/>
  </r>
  <r>
    <x v="54"/>
    <x v="118"/>
    <x v="1"/>
    <s v="Sat Mar 02, 1968 03:55 UTC"/>
    <s v="1968-03-02"/>
    <s v="03:55:00"/>
    <x v="11"/>
    <x v="56"/>
    <s v="Scout A | Transit-O 18"/>
    <x v="368"/>
    <x v="5832"/>
    <x v="1"/>
    <m/>
    <n v="0"/>
    <x v="0"/>
  </r>
  <r>
    <x v="55"/>
    <x v="124"/>
    <x v="0"/>
    <s v="Tue Feb 20, 1968 16:00 UTC"/>
    <s v="1968-02-20"/>
    <s v="16:00:00"/>
    <x v="0"/>
    <x v="56"/>
    <s v="Cosmos-3M | Cosmos 203"/>
    <x v="161"/>
    <x v="5833"/>
    <x v="1"/>
    <m/>
    <n v="0"/>
    <x v="0"/>
  </r>
  <r>
    <x v="55"/>
    <x v="129"/>
    <x v="0"/>
    <s v="Tue Feb 20, 1968 10:03 UTC"/>
    <s v="1968-02-20"/>
    <s v="10:03:00"/>
    <x v="0"/>
    <x v="56"/>
    <s v="Cosmos-2 (63SM) | Cosmos 202"/>
    <x v="321"/>
    <x v="5834"/>
    <x v="1"/>
    <m/>
    <n v="0"/>
    <x v="0"/>
  </r>
  <r>
    <x v="55"/>
    <x v="71"/>
    <x v="8"/>
    <s v="Wed Feb 07, 1968 10:43 UTC"/>
    <s v="1968-02-07"/>
    <s v="10:43:00"/>
    <x v="0"/>
    <x v="56"/>
    <s v="Molniya-M /Block L | E-6LS nÂ°112"/>
    <x v="336"/>
    <x v="5835"/>
    <x v="1"/>
    <m/>
    <n v="0"/>
    <x v="2"/>
  </r>
  <r>
    <x v="55"/>
    <x v="22"/>
    <x v="8"/>
    <s v="Tue Feb 06, 1968 08:00 UTC"/>
    <s v="1968-02-06"/>
    <s v="08:00:00"/>
    <x v="0"/>
    <x v="56"/>
    <s v="Voskhod | Cosmos 201"/>
    <x v="324"/>
    <x v="5836"/>
    <x v="1"/>
    <m/>
    <n v="0"/>
    <x v="0"/>
  </r>
  <r>
    <x v="54"/>
    <x v="146"/>
    <x v="1"/>
    <s v="Wed Jan 24, 1968 22:26 UTC"/>
    <s v="1968-01-24"/>
    <s v="22:26:00"/>
    <x v="1"/>
    <x v="56"/>
    <s v="Thorad SLV-2G Agena-D | KH-4A 1045"/>
    <x v="353"/>
    <x v="5837"/>
    <x v="1"/>
    <m/>
    <n v="0"/>
    <x v="0"/>
  </r>
  <r>
    <x v="29"/>
    <x v="38"/>
    <x v="1"/>
    <s v="Mon Jan 22, 1968 22:48 UTC"/>
    <s v="1968-01-22"/>
    <s v="22:48:00"/>
    <x v="1"/>
    <x v="56"/>
    <s v="Saturn IB | Apollo 5"/>
    <x v="331"/>
    <x v="5838"/>
    <x v="1"/>
    <m/>
    <n v="0"/>
    <x v="0"/>
  </r>
  <r>
    <x v="55"/>
    <x v="124"/>
    <x v="0"/>
    <s v="Fri Jan 19, 1968 22:00 UTC"/>
    <s v="1968-01-19"/>
    <s v="22:00:00"/>
    <x v="1"/>
    <x v="56"/>
    <s v="Cosmos-3M | Cosmos 200"/>
    <x v="161"/>
    <x v="5839"/>
    <x v="1"/>
    <m/>
    <n v="0"/>
    <x v="0"/>
  </r>
  <r>
    <x v="54"/>
    <x v="105"/>
    <x v="1"/>
    <s v="Thu Jan 18, 1968 19:04 UTC"/>
    <s v="1968-01-18"/>
    <s v="19:04:00"/>
    <x v="1"/>
    <x v="56"/>
    <s v="Titan IIIB | OPS 5028"/>
    <x v="372"/>
    <x v="5840"/>
    <x v="1"/>
    <n v="59"/>
    <n v="4897"/>
    <x v="0"/>
  </r>
  <r>
    <x v="54"/>
    <x v="20"/>
    <x v="1"/>
    <s v="Wed Jan 17, 1968 10:12 UTC"/>
    <s v="1968-01-17"/>
    <s v="10:12:00"/>
    <x v="1"/>
    <x v="56"/>
    <s v="Thor-SLV2A Agena-D | OPS 1965"/>
    <x v="379"/>
    <x v="5841"/>
    <x v="1"/>
    <m/>
    <n v="0"/>
    <x v="0"/>
  </r>
  <r>
    <x v="55"/>
    <x v="125"/>
    <x v="0"/>
    <s v="Tue Jan 16, 1968 12:00 UTC"/>
    <s v="1968-01-16"/>
    <s v="12:00:00"/>
    <x v="1"/>
    <x v="56"/>
    <s v="Voskhod | Cosmos 199"/>
    <x v="324"/>
    <x v="5842"/>
    <x v="1"/>
    <m/>
    <n v="0"/>
    <x v="0"/>
  </r>
  <r>
    <x v="54"/>
    <x v="137"/>
    <x v="1"/>
    <s v="Thu Jan 11, 1968 16:16 UTC"/>
    <s v="1968-01-11"/>
    <s v="16:16:00"/>
    <x v="1"/>
    <x v="56"/>
    <s v="Delta E1 | Explorer 36 (GEOS 2)"/>
    <x v="364"/>
    <x v="5843"/>
    <x v="1"/>
    <m/>
    <n v="0"/>
    <x v="0"/>
  </r>
  <r>
    <x v="52"/>
    <x v="103"/>
    <x v="1"/>
    <s v="Sun Jan 07, 1968 06:30 UTC"/>
    <s v="1968-01-07"/>
    <s v="06:30:00"/>
    <x v="1"/>
    <x v="56"/>
    <s v="Atlas-SLV3C Centaur-D | Surveyor 7"/>
    <x v="351"/>
    <x v="5844"/>
    <x v="1"/>
    <m/>
    <n v="0"/>
    <x v="0"/>
  </r>
  <r>
    <x v="55"/>
    <x v="127"/>
    <x v="8"/>
    <s v="Wed Dec 27, 1967 11:28 UTC"/>
    <s v="1967-12-27"/>
    <s v="11:28:00"/>
    <x v="2"/>
    <x v="57"/>
    <s v="Tsyklon-2A | Cosmos 198"/>
    <x v="373"/>
    <x v="5845"/>
    <x v="1"/>
    <m/>
    <n v="0"/>
    <x v="0"/>
  </r>
  <r>
    <x v="55"/>
    <x v="129"/>
    <x v="0"/>
    <s v="Tue Dec 26, 1967 09:01 UTC"/>
    <s v="1967-12-26"/>
    <s v="09:01:00"/>
    <x v="2"/>
    <x v="57"/>
    <s v="Cosmos-2 (63SM) | Cosmos 197"/>
    <x v="321"/>
    <x v="5846"/>
    <x v="1"/>
    <m/>
    <n v="0"/>
    <x v="0"/>
  </r>
  <r>
    <x v="55"/>
    <x v="129"/>
    <x v="0"/>
    <s v="Tue Dec 19, 1967 06:30 UTC"/>
    <s v="1967-12-19"/>
    <s v="06:30:00"/>
    <x v="2"/>
    <x v="57"/>
    <s v="Cosmos-1 (65S3) | Cosmos 196"/>
    <x v="380"/>
    <x v="5847"/>
    <x v="1"/>
    <m/>
    <n v="0"/>
    <x v="0"/>
  </r>
  <r>
    <x v="55"/>
    <x v="125"/>
    <x v="0"/>
    <s v="Sat Dec 16, 1967 12:00 UTC"/>
    <s v="1967-12-16"/>
    <s v="12:00:00"/>
    <x v="2"/>
    <x v="57"/>
    <s v="Voskhod | Cosmos 195"/>
    <x v="324"/>
    <x v="5848"/>
    <x v="1"/>
    <m/>
    <n v="0"/>
    <x v="0"/>
  </r>
  <r>
    <x v="54"/>
    <x v="87"/>
    <x v="1"/>
    <s v="Wed Dec 13, 1967 14:08 UTC"/>
    <s v="1967-12-13"/>
    <s v="14:08:00"/>
    <x v="2"/>
    <x v="57"/>
    <s v="Delta E1 | Pioneer 8 &amp; TTS-1"/>
    <x v="364"/>
    <x v="5849"/>
    <x v="1"/>
    <m/>
    <n v="0"/>
    <x v="0"/>
  </r>
  <r>
    <x v="54"/>
    <x v="138"/>
    <x v="1"/>
    <s v="Sat Dec 09, 1967 22:25 UTC"/>
    <s v="1967-12-09"/>
    <s v="22:25:00"/>
    <x v="2"/>
    <x v="57"/>
    <s v="Thorad SLV-2G Agena-D | KH-4B 1102"/>
    <x v="353"/>
    <x v="5850"/>
    <x v="1"/>
    <m/>
    <n v="0"/>
    <x v="0"/>
  </r>
  <r>
    <x v="54"/>
    <x v="105"/>
    <x v="1"/>
    <s v="Tue Dec 05, 1967 18:45 UTC"/>
    <s v="1967-12-05"/>
    <s v="18:45:00"/>
    <x v="2"/>
    <x v="57"/>
    <s v="Titan IIIB | OPS 5000"/>
    <x v="372"/>
    <x v="5851"/>
    <x v="1"/>
    <n v="59"/>
    <n v="4897"/>
    <x v="0"/>
  </r>
  <r>
    <x v="54"/>
    <x v="118"/>
    <x v="1"/>
    <s v="Tue Dec 05, 1967 01:03 UTC"/>
    <s v="1967-12-05"/>
    <s v="01:03:00"/>
    <x v="2"/>
    <x v="57"/>
    <s v="Scout B | OV3 6"/>
    <x v="356"/>
    <x v="5852"/>
    <x v="1"/>
    <m/>
    <n v="0"/>
    <x v="0"/>
  </r>
  <r>
    <x v="55"/>
    <x v="125"/>
    <x v="0"/>
    <s v="Sun Dec 03, 1967 12:00 UTC"/>
    <s v="1967-12-03"/>
    <s v="12:00:00"/>
    <x v="2"/>
    <x v="57"/>
    <s v="Voskhod | Cosmos 194"/>
    <x v="324"/>
    <x v="5853"/>
    <x v="1"/>
    <m/>
    <n v="0"/>
    <x v="0"/>
  </r>
  <r>
    <x v="63"/>
    <x v="139"/>
    <x v="21"/>
    <s v="Wed Nov 29, 1967 04:49 UTC"/>
    <s v="1967-11-29"/>
    <s v="04:49:00"/>
    <x v="3"/>
    <x v="57"/>
    <s v="Redstone Sparta | WRESAT"/>
    <x v="381"/>
    <x v="5854"/>
    <x v="1"/>
    <m/>
    <n v="0"/>
    <x v="0"/>
  </r>
  <r>
    <x v="55"/>
    <x v="125"/>
    <x v="0"/>
    <s v="Sat Nov 25, 1967 11:30 UTC"/>
    <s v="1967-11-25"/>
    <s v="11:30:00"/>
    <x v="3"/>
    <x v="57"/>
    <s v="Voskhod | Cosmos 193"/>
    <x v="324"/>
    <x v="5855"/>
    <x v="1"/>
    <m/>
    <n v="0"/>
    <x v="0"/>
  </r>
  <r>
    <x v="55"/>
    <x v="124"/>
    <x v="0"/>
    <s v="Thu Nov 23, 1967 15:00 UTC"/>
    <s v="1967-11-23"/>
    <s v="15:00:00"/>
    <x v="3"/>
    <x v="57"/>
    <s v="Cosmos-3M | Cosmos 192"/>
    <x v="161"/>
    <x v="5856"/>
    <x v="1"/>
    <m/>
    <n v="0"/>
    <x v="0"/>
  </r>
  <r>
    <x v="55"/>
    <x v="47"/>
    <x v="8"/>
    <s v="Wed Nov 22, 1967 19:07 UTC"/>
    <s v="1967-11-22"/>
    <s v="19:07:00"/>
    <x v="3"/>
    <x v="57"/>
    <s v="Proton-K/Block D | L1 nÂ°5L"/>
    <x v="323"/>
    <x v="5857"/>
    <x v="1"/>
    <m/>
    <n v="0"/>
    <x v="2"/>
  </r>
  <r>
    <x v="55"/>
    <x v="69"/>
    <x v="0"/>
    <s v="Tue Nov 21, 1967 14:29 UTC"/>
    <s v="1967-11-21"/>
    <s v="14:29:00"/>
    <x v="3"/>
    <x v="57"/>
    <s v="Cosmos-2 (63SM) | Cosmos 191"/>
    <x v="321"/>
    <x v="5858"/>
    <x v="1"/>
    <m/>
    <n v="0"/>
    <x v="0"/>
  </r>
  <r>
    <x v="54"/>
    <x v="137"/>
    <x v="1"/>
    <s v="Fri Nov 10, 1967 17:53 UTC"/>
    <s v="1967-11-10"/>
    <s v="17:53:00"/>
    <x v="3"/>
    <x v="57"/>
    <s v="Delta E1 | ESSA-6"/>
    <x v="364"/>
    <x v="5859"/>
    <x v="1"/>
    <m/>
    <n v="0"/>
    <x v="0"/>
  </r>
  <r>
    <x v="29"/>
    <x v="6"/>
    <x v="1"/>
    <s v="Thu Nov 09, 1967 12:00 UTC"/>
    <s v="1967-11-09"/>
    <s v="12:00:00"/>
    <x v="3"/>
    <x v="57"/>
    <s v="Saturn V | Apollo 4"/>
    <x v="346"/>
    <x v="5860"/>
    <x v="1"/>
    <m/>
    <n v="0"/>
    <x v="0"/>
  </r>
  <r>
    <x v="52"/>
    <x v="101"/>
    <x v="1"/>
    <s v="Tue Nov 07, 1967 07:39 UTC"/>
    <s v="1967-11-07"/>
    <s v="07:39:00"/>
    <x v="3"/>
    <x v="57"/>
    <s v="Atlas-SLV3C Centaur-D | Surveyor 6"/>
    <x v="351"/>
    <x v="5861"/>
    <x v="1"/>
    <m/>
    <n v="0"/>
    <x v="0"/>
  </r>
  <r>
    <x v="52"/>
    <x v="149"/>
    <x v="1"/>
    <s v="Sun Nov 05, 1967 23:37 UTC"/>
    <s v="1967-11-05"/>
    <s v="23:37:00"/>
    <x v="3"/>
    <x v="57"/>
    <s v="Atlas-SLV3 Agena-D | ATS-3"/>
    <x v="382"/>
    <x v="5862"/>
    <x v="1"/>
    <m/>
    <n v="0"/>
    <x v="0"/>
  </r>
  <r>
    <x v="55"/>
    <x v="125"/>
    <x v="0"/>
    <s v="Fri Nov 03, 1967 11:20 UTC"/>
    <s v="1967-11-03"/>
    <s v="11:20:00"/>
    <x v="3"/>
    <x v="57"/>
    <s v="Voskhod | Cosmos 190"/>
    <x v="324"/>
    <x v="5863"/>
    <x v="1"/>
    <m/>
    <n v="0"/>
    <x v="0"/>
  </r>
  <r>
    <x v="54"/>
    <x v="146"/>
    <x v="1"/>
    <s v="Thu Nov 02, 1967 21:31 UTC"/>
    <s v="1967-11-02"/>
    <s v="21:31:00"/>
    <x v="3"/>
    <x v="57"/>
    <s v="Thorad SLV-2G Agena-D | KH-4A 1044 &amp; Others"/>
    <x v="353"/>
    <x v="5864"/>
    <x v="1"/>
    <m/>
    <n v="0"/>
    <x v="0"/>
  </r>
  <r>
    <x v="55"/>
    <x v="124"/>
    <x v="0"/>
    <s v="Mon Oct 30, 1967 17:59 UTC"/>
    <s v="1967-10-30"/>
    <s v="17:59:00"/>
    <x v="4"/>
    <x v="57"/>
    <s v="Cosmos-3M | Cosmos 189"/>
    <x v="161"/>
    <x v="5865"/>
    <x v="1"/>
    <m/>
    <n v="0"/>
    <x v="0"/>
  </r>
  <r>
    <x v="55"/>
    <x v="71"/>
    <x v="8"/>
    <s v="Mon Oct 30, 1967 08:12 UTC"/>
    <s v="1967-10-30"/>
    <s v="08:12:00"/>
    <x v="4"/>
    <x v="57"/>
    <s v="Soyuz | Cosmos 188"/>
    <x v="322"/>
    <x v="5866"/>
    <x v="1"/>
    <m/>
    <n v="0"/>
    <x v="0"/>
  </r>
  <r>
    <x v="55"/>
    <x v="148"/>
    <x v="8"/>
    <s v="Sat Oct 28, 1967 13:15 UTC"/>
    <s v="1967-10-28"/>
    <s v="13:15:00"/>
    <x v="4"/>
    <x v="57"/>
    <s v="R-36 Orb. | Cosmos 187"/>
    <x v="361"/>
    <x v="5867"/>
    <x v="1"/>
    <m/>
    <n v="0"/>
    <x v="0"/>
  </r>
  <r>
    <x v="55"/>
    <x v="22"/>
    <x v="8"/>
    <s v="Fri Oct 27, 1967 09:29 UTC"/>
    <s v="1967-10-27"/>
    <s v="09:29:00"/>
    <x v="4"/>
    <x v="57"/>
    <s v="Soyuz | Cosmos 186"/>
    <x v="322"/>
    <x v="5868"/>
    <x v="1"/>
    <m/>
    <n v="0"/>
    <x v="0"/>
  </r>
  <r>
    <x v="55"/>
    <x v="127"/>
    <x v="8"/>
    <s v="Fri Oct 27, 1967 02:21 UTC"/>
    <s v="1967-10-27"/>
    <s v="02:21:00"/>
    <x v="4"/>
    <x v="57"/>
    <s v="Tsyklon-2A | Cosmos 185"/>
    <x v="373"/>
    <x v="5869"/>
    <x v="1"/>
    <m/>
    <n v="0"/>
    <x v="0"/>
  </r>
  <r>
    <x v="54"/>
    <x v="105"/>
    <x v="1"/>
    <s v="Wed Oct 25, 1967 19:15 UTC"/>
    <s v="1967-10-25"/>
    <s v="19:15:00"/>
    <x v="4"/>
    <x v="57"/>
    <s v="Titan IIIB | OPS 4995"/>
    <x v="372"/>
    <x v="5870"/>
    <x v="1"/>
    <n v="59"/>
    <n v="4897"/>
    <x v="0"/>
  </r>
  <r>
    <x v="55"/>
    <x v="125"/>
    <x v="0"/>
    <s v="Tue Oct 24, 1967 22:49 UTC"/>
    <s v="1967-10-24"/>
    <s v="22:49:00"/>
    <x v="4"/>
    <x v="57"/>
    <s v="Vostok-2M | Cosmos 184"/>
    <x v="267"/>
    <x v="5871"/>
    <x v="1"/>
    <m/>
    <n v="0"/>
    <x v="0"/>
  </r>
  <r>
    <x v="55"/>
    <x v="71"/>
    <x v="8"/>
    <s v="Sun Oct 22, 1967 08:40 UTC"/>
    <s v="1967-10-22"/>
    <s v="08:40:00"/>
    <x v="4"/>
    <x v="57"/>
    <s v="Molniya | Molniya-1 nÂ°12"/>
    <x v="383"/>
    <x v="5872"/>
    <x v="1"/>
    <m/>
    <n v="0"/>
    <x v="0"/>
  </r>
  <r>
    <x v="54"/>
    <x v="87"/>
    <x v="1"/>
    <s v="Wed Oct 18, 1967 15:58 UTC"/>
    <s v="1967-10-18"/>
    <s v="15:58:00"/>
    <x v="4"/>
    <x v="57"/>
    <s v="Delta C | OSO-4"/>
    <x v="384"/>
    <x v="5873"/>
    <x v="1"/>
    <m/>
    <n v="0"/>
    <x v="0"/>
  </r>
  <r>
    <x v="55"/>
    <x v="140"/>
    <x v="8"/>
    <s v="Wed Oct 18, 1967 13:30 UTC"/>
    <s v="1967-10-18"/>
    <s v="13:30:00"/>
    <x v="4"/>
    <x v="57"/>
    <s v="R-36 Orb. | Cosmos 183"/>
    <x v="361"/>
    <x v="5874"/>
    <x v="1"/>
    <m/>
    <n v="0"/>
    <x v="0"/>
  </r>
  <r>
    <x v="55"/>
    <x v="22"/>
    <x v="8"/>
    <s v="Mon Oct 16, 1967 08:00 UTC"/>
    <s v="1967-10-16"/>
    <s v="08:00:00"/>
    <x v="4"/>
    <x v="57"/>
    <s v="Voskhod | Cosmos 182"/>
    <x v="324"/>
    <x v="5875"/>
    <x v="1"/>
    <m/>
    <n v="0"/>
    <x v="0"/>
  </r>
  <r>
    <x v="62"/>
    <x v="147"/>
    <x v="8"/>
    <s v="Thu Oct 12, 1967 14:15 UTC"/>
    <s v="1967-10-12"/>
    <s v="14:15:00"/>
    <x v="4"/>
    <x v="57"/>
    <s v="Cosmos-3 | VKZ nÂ°1"/>
    <x v="376"/>
    <x v="5876"/>
    <x v="1"/>
    <m/>
    <n v="0"/>
    <x v="0"/>
  </r>
  <r>
    <x v="55"/>
    <x v="125"/>
    <x v="0"/>
    <s v="Wed Oct 11, 1967 11:30 UTC"/>
    <s v="1967-10-11"/>
    <s v="11:30:00"/>
    <x v="4"/>
    <x v="57"/>
    <s v="Voskhod | Cosmos 181"/>
    <x v="324"/>
    <x v="5877"/>
    <x v="1"/>
    <m/>
    <n v="0"/>
    <x v="0"/>
  </r>
  <r>
    <x v="54"/>
    <x v="132"/>
    <x v="1"/>
    <s v="Wed Oct 11, 1967 07:57 UTC"/>
    <s v="1967-10-11"/>
    <s v="07:57:00"/>
    <x v="4"/>
    <x v="57"/>
    <s v="Thor-LV2D Burner-2 | DMSP-4A-F4"/>
    <x v="328"/>
    <x v="5878"/>
    <x v="1"/>
    <m/>
    <n v="0"/>
    <x v="0"/>
  </r>
  <r>
    <x v="55"/>
    <x v="71"/>
    <x v="8"/>
    <s v="Tue Oct 03, 1967 05:00 UTC"/>
    <s v="1967-10-03"/>
    <s v="05:00:00"/>
    <x v="4"/>
    <x v="57"/>
    <s v="Molniya | Molniya-1 nÂ°9"/>
    <x v="383"/>
    <x v="5879"/>
    <x v="1"/>
    <m/>
    <n v="0"/>
    <x v="0"/>
  </r>
  <r>
    <x v="54"/>
    <x v="87"/>
    <x v="1"/>
    <s v="Thu Sep 28, 1967 00:45 UTC"/>
    <s v="1967-09-28"/>
    <s v="00:45:00"/>
    <x v="5"/>
    <x v="57"/>
    <s v="Delta E1 | Intelsat 2-4"/>
    <x v="364"/>
    <x v="5880"/>
    <x v="1"/>
    <m/>
    <n v="0"/>
    <x v="0"/>
  </r>
  <r>
    <x v="55"/>
    <x v="104"/>
    <x v="8"/>
    <s v="Wed Sep 27, 1967 22:11 UTC"/>
    <s v="1967-09-27"/>
    <s v="22:11:00"/>
    <x v="5"/>
    <x v="57"/>
    <s v="Proton-K/Block D | L1 nÂ°4L"/>
    <x v="323"/>
    <x v="5881"/>
    <x v="1"/>
    <m/>
    <n v="0"/>
    <x v="2"/>
  </r>
  <r>
    <x v="55"/>
    <x v="124"/>
    <x v="0"/>
    <s v="Wed Sep 27, 1967 11:00 UTC"/>
    <s v="1967-09-27"/>
    <s v="11:00:00"/>
    <x v="5"/>
    <x v="57"/>
    <s v="Cosmos-3M | Zaliv #2"/>
    <x v="161"/>
    <x v="5882"/>
    <x v="1"/>
    <m/>
    <n v="0"/>
    <x v="2"/>
  </r>
  <r>
    <x v="55"/>
    <x v="125"/>
    <x v="0"/>
    <s v="Tue Sep 26, 1967 10:20 UTC"/>
    <s v="1967-09-26"/>
    <s v="10:20:00"/>
    <x v="5"/>
    <x v="57"/>
    <s v="Voskhod | Cosmos 180"/>
    <x v="324"/>
    <x v="5883"/>
    <x v="1"/>
    <m/>
    <n v="0"/>
    <x v="0"/>
  </r>
  <r>
    <x v="54"/>
    <x v="118"/>
    <x v="1"/>
    <s v="Mon Sep 25, 1967 08:25 UTC"/>
    <s v="1967-09-25"/>
    <s v="08:25:00"/>
    <x v="5"/>
    <x v="57"/>
    <s v="Scout A | Transit-O 14"/>
    <x v="368"/>
    <x v="5884"/>
    <x v="1"/>
    <m/>
    <n v="0"/>
    <x v="0"/>
  </r>
  <r>
    <x v="55"/>
    <x v="148"/>
    <x v="8"/>
    <s v="Fri Sep 22, 1967 14:05 UTC"/>
    <s v="1967-09-22"/>
    <s v="14:05:00"/>
    <x v="5"/>
    <x v="57"/>
    <s v="R-36 Orb. | Cosmos 179"/>
    <x v="361"/>
    <x v="5885"/>
    <x v="1"/>
    <m/>
    <n v="0"/>
    <x v="0"/>
  </r>
  <r>
    <x v="54"/>
    <x v="105"/>
    <x v="1"/>
    <s v="Tue Sep 19, 1967 18:37 UTC"/>
    <s v="1967-09-19"/>
    <s v="18:37:00"/>
    <x v="5"/>
    <x v="57"/>
    <s v="Titan IIIB | OPS 4941"/>
    <x v="372"/>
    <x v="5886"/>
    <x v="1"/>
    <n v="59"/>
    <n v="4897"/>
    <x v="0"/>
  </r>
  <r>
    <x v="55"/>
    <x v="140"/>
    <x v="8"/>
    <s v="Tue Sep 19, 1967 14:45 UTC"/>
    <s v="1967-09-19"/>
    <s v="14:45:00"/>
    <x v="5"/>
    <x v="57"/>
    <s v="R-36 Orb. | Cosmos 178"/>
    <x v="361"/>
    <x v="5887"/>
    <x v="1"/>
    <m/>
    <n v="0"/>
    <x v="0"/>
  </r>
  <r>
    <x v="55"/>
    <x v="71"/>
    <x v="8"/>
    <s v="Sat Sep 16, 1967 06:06 UTC"/>
    <s v="1967-09-16"/>
    <s v="06:06:00"/>
    <x v="5"/>
    <x v="57"/>
    <s v="Voskhod | Cosmos 177"/>
    <x v="324"/>
    <x v="5888"/>
    <x v="1"/>
    <m/>
    <n v="0"/>
    <x v="0"/>
  </r>
  <r>
    <x v="54"/>
    <x v="138"/>
    <x v="1"/>
    <s v="Fri Sep 15, 1967 19:41 UTC"/>
    <s v="1967-09-15"/>
    <s v="19:41:00"/>
    <x v="5"/>
    <x v="57"/>
    <s v="Thorad SLV-2G Agena-D | KH-4B 1101"/>
    <x v="353"/>
    <x v="5889"/>
    <x v="1"/>
    <m/>
    <n v="0"/>
    <x v="0"/>
  </r>
  <r>
    <x v="55"/>
    <x v="69"/>
    <x v="0"/>
    <s v="Tue Sep 12, 1967 17:00 UTC"/>
    <s v="1967-09-12"/>
    <s v="17:00:00"/>
    <x v="5"/>
    <x v="57"/>
    <s v="Cosmos-2 (63SM) | Cosmos 176"/>
    <x v="321"/>
    <x v="5890"/>
    <x v="1"/>
    <m/>
    <n v="0"/>
    <x v="0"/>
  </r>
  <r>
    <x v="55"/>
    <x v="125"/>
    <x v="0"/>
    <s v="Mon Sep 11, 1967 10:30 UTC"/>
    <s v="1967-09-11"/>
    <s v="10:30:00"/>
    <x v="5"/>
    <x v="57"/>
    <s v="Voskhod | Cosmos 175"/>
    <x v="324"/>
    <x v="5891"/>
    <x v="1"/>
    <m/>
    <n v="0"/>
    <x v="0"/>
  </r>
  <r>
    <x v="52"/>
    <x v="101"/>
    <x v="1"/>
    <s v="Fri Sep 08, 1967 07:57 UTC"/>
    <s v="1967-09-08"/>
    <s v="07:57:00"/>
    <x v="5"/>
    <x v="57"/>
    <s v="Atlas-SLV3C Centaur-D | Surveyor 5"/>
    <x v="351"/>
    <x v="5892"/>
    <x v="1"/>
    <m/>
    <n v="0"/>
    <x v="0"/>
  </r>
  <r>
    <x v="54"/>
    <x v="87"/>
    <x v="1"/>
    <s v="Thu Sep 07, 1967 22:04 UTC"/>
    <s v="1967-09-07"/>
    <s v="22:04:00"/>
    <x v="5"/>
    <x v="57"/>
    <s v="Delta G | Biosatellite 2"/>
    <x v="385"/>
    <x v="5893"/>
    <x v="1"/>
    <m/>
    <n v="0"/>
    <x v="0"/>
  </r>
  <r>
    <x v="55"/>
    <x v="125"/>
    <x v="0"/>
    <s v="Fri Sep 01, 1967 10:30 UTC"/>
    <s v="1967-09-01"/>
    <s v="10:30:00"/>
    <x v="5"/>
    <x v="57"/>
    <s v="Voskhod | Zenit-2 nÂ°51"/>
    <x v="324"/>
    <x v="5894"/>
    <x v="1"/>
    <m/>
    <n v="0"/>
    <x v="2"/>
  </r>
  <r>
    <x v="55"/>
    <x v="71"/>
    <x v="8"/>
    <s v="Thu Aug 31, 1967 08:00 UTC"/>
    <s v="1967-08-31"/>
    <s v="08:00:00"/>
    <x v="6"/>
    <x v="57"/>
    <s v="Molniya | Cosmos 174"/>
    <x v="383"/>
    <x v="5895"/>
    <x v="1"/>
    <m/>
    <n v="0"/>
    <x v="0"/>
  </r>
  <r>
    <x v="55"/>
    <x v="69"/>
    <x v="0"/>
    <s v="Thu Aug 24, 1967 04:59 UTC"/>
    <s v="1967-08-24"/>
    <s v="04:59:00"/>
    <x v="6"/>
    <x v="57"/>
    <s v="Cosmos-2 (63SM) | Cosmos 173"/>
    <x v="321"/>
    <x v="5896"/>
    <x v="1"/>
    <m/>
    <n v="0"/>
    <x v="0"/>
  </r>
  <r>
    <x v="54"/>
    <x v="132"/>
    <x v="1"/>
    <s v="Wed Aug 23, 1967 04:41 UTC"/>
    <s v="1967-08-23"/>
    <s v="04:41:00"/>
    <x v="6"/>
    <x v="57"/>
    <s v="Thor-LV2D Burner-2 | DMSP-4A-F3"/>
    <x v="328"/>
    <x v="5897"/>
    <x v="1"/>
    <m/>
    <n v="0"/>
    <x v="0"/>
  </r>
  <r>
    <x v="54"/>
    <x v="105"/>
    <x v="1"/>
    <s v="Wed Aug 16, 1967 17:07 UTC"/>
    <s v="1967-08-16"/>
    <s v="17:07:00"/>
    <x v="6"/>
    <x v="57"/>
    <s v="Titan IIIB | OPS 4866"/>
    <x v="372"/>
    <x v="5898"/>
    <x v="1"/>
    <n v="59"/>
    <n v="4897"/>
    <x v="0"/>
  </r>
  <r>
    <x v="55"/>
    <x v="71"/>
    <x v="8"/>
    <s v="Wed Aug 09, 1967 05:45 UTC"/>
    <s v="1967-08-09"/>
    <s v="05:45:00"/>
    <x v="6"/>
    <x v="57"/>
    <s v="Voskhod | Cosmos 172"/>
    <x v="324"/>
    <x v="5899"/>
    <x v="1"/>
    <m/>
    <n v="0"/>
    <x v="0"/>
  </r>
  <r>
    <x v="55"/>
    <x v="148"/>
    <x v="8"/>
    <s v="Tue Aug 08, 1967 16:05 UTC"/>
    <s v="1967-08-08"/>
    <s v="16:05:00"/>
    <x v="6"/>
    <x v="57"/>
    <s v="R-36 Orb. | Cosmos 171"/>
    <x v="361"/>
    <x v="5900"/>
    <x v="1"/>
    <m/>
    <n v="0"/>
    <x v="0"/>
  </r>
  <r>
    <x v="54"/>
    <x v="146"/>
    <x v="1"/>
    <s v="Mon Aug 07, 1967 21:44 UTC"/>
    <s v="1967-08-07"/>
    <s v="21:44:00"/>
    <x v="6"/>
    <x v="57"/>
    <s v="Thorad SLV-2G Agena-D | KH-4A 1043"/>
    <x v="353"/>
    <x v="5901"/>
    <x v="1"/>
    <m/>
    <n v="0"/>
    <x v="0"/>
  </r>
  <r>
    <x v="52"/>
    <x v="134"/>
    <x v="1"/>
    <s v="Tue Aug 01, 1967 22:33 UTC"/>
    <s v="1967-08-01"/>
    <s v="22:33:00"/>
    <x v="6"/>
    <x v="57"/>
    <s v="Atlas-SLV3 Agena-D | Lunar Orbiter 5"/>
    <x v="382"/>
    <x v="5902"/>
    <x v="1"/>
    <m/>
    <n v="0"/>
    <x v="0"/>
  </r>
  <r>
    <x v="55"/>
    <x v="140"/>
    <x v="8"/>
    <s v="Mon Jul 31, 1967 16:45 UTC"/>
    <s v="1967-07-31"/>
    <s v="16:45:00"/>
    <x v="7"/>
    <x v="57"/>
    <s v="R-36 Orb. | Cosmos 170"/>
    <x v="361"/>
    <x v="5903"/>
    <x v="1"/>
    <m/>
    <n v="0"/>
    <x v="0"/>
  </r>
  <r>
    <x v="54"/>
    <x v="137"/>
    <x v="1"/>
    <s v="Fri Jul 28, 1967 14:21 UTC"/>
    <s v="1967-07-28"/>
    <s v="14:21:00"/>
    <x v="7"/>
    <x v="57"/>
    <s v="Thor-SLV2A Agena-D | OGO-4"/>
    <x v="379"/>
    <x v="5904"/>
    <x v="1"/>
    <m/>
    <n v="0"/>
    <x v="0"/>
  </r>
  <r>
    <x v="52"/>
    <x v="150"/>
    <x v="1"/>
    <s v="Thu Jul 27, 1967 19:00 UTC"/>
    <s v="1967-07-27"/>
    <s v="19:00:00"/>
    <x v="7"/>
    <x v="57"/>
    <s v="Atlas-D OV1 | OV1-11/OV1-12/OV1-86"/>
    <x v="386"/>
    <x v="5905"/>
    <x v="1"/>
    <m/>
    <n v="0"/>
    <x v="1"/>
  </r>
  <r>
    <x v="54"/>
    <x v="20"/>
    <x v="1"/>
    <s v="Tue Jul 25, 1967 03:48 UTC"/>
    <s v="1967-07-25"/>
    <s v="03:48:00"/>
    <x v="7"/>
    <x v="57"/>
    <s v="Thor-SLV2A Agena-D | OPS 1879"/>
    <x v="379"/>
    <x v="5906"/>
    <x v="1"/>
    <m/>
    <n v="0"/>
    <x v="0"/>
  </r>
  <r>
    <x v="55"/>
    <x v="22"/>
    <x v="8"/>
    <s v="Fri Jul 21, 1967 06:00 UTC"/>
    <s v="1967-07-21"/>
    <s v="06:00:00"/>
    <x v="7"/>
    <x v="57"/>
    <s v="Voskhod | Zenit-4 nÂ°32"/>
    <x v="324"/>
    <x v="5907"/>
    <x v="1"/>
    <m/>
    <n v="0"/>
    <x v="2"/>
  </r>
  <r>
    <x v="54"/>
    <x v="87"/>
    <x v="1"/>
    <s v="Wed Jul 19, 1967 14:19 UTC"/>
    <s v="1967-07-19"/>
    <s v="14:19:00"/>
    <x v="7"/>
    <x v="57"/>
    <s v="Delta E1 | Explorer 35 (IMP-E)"/>
    <x v="364"/>
    <x v="5908"/>
    <x v="1"/>
    <m/>
    <n v="0"/>
    <x v="0"/>
  </r>
  <r>
    <x v="55"/>
    <x v="148"/>
    <x v="8"/>
    <s v="Mon Jul 17, 1967 16:45 UTC"/>
    <s v="1967-07-17"/>
    <s v="16:45:00"/>
    <x v="7"/>
    <x v="57"/>
    <s v="R-36 Orb. | Cosmos 169"/>
    <x v="361"/>
    <x v="5909"/>
    <x v="1"/>
    <m/>
    <n v="0"/>
    <x v="0"/>
  </r>
  <r>
    <x v="52"/>
    <x v="103"/>
    <x v="1"/>
    <s v="Fri Jul 14, 1967 11:53 UTC"/>
    <s v="1967-07-14"/>
    <s v="11:53:00"/>
    <x v="7"/>
    <x v="57"/>
    <s v="Atlas-LV3C Centaur-D | Surveyor 4"/>
    <x v="387"/>
    <x v="5910"/>
    <x v="1"/>
    <m/>
    <n v="0"/>
    <x v="0"/>
  </r>
  <r>
    <x v="55"/>
    <x v="22"/>
    <x v="8"/>
    <s v="Tue Jul 04, 1967 05:59 UTC"/>
    <s v="1967-07-04"/>
    <s v="05:59:00"/>
    <x v="7"/>
    <x v="57"/>
    <s v="Voskhod | Cosmos 168"/>
    <x v="324"/>
    <x v="5911"/>
    <x v="1"/>
    <m/>
    <n v="0"/>
    <x v="0"/>
  </r>
  <r>
    <x v="53"/>
    <x v="15"/>
    <x v="1"/>
    <s v="Sat Jul 01, 1967 13:15 UTC"/>
    <s v="1967-07-01"/>
    <s v="13:15:00"/>
    <x v="7"/>
    <x v="57"/>
    <s v="Titan IIIC | OPS 9331-9334, LES-5 &amp; DODGE"/>
    <x v="370"/>
    <x v="5912"/>
    <x v="1"/>
    <m/>
    <n v="0"/>
    <x v="0"/>
  </r>
  <r>
    <x v="54"/>
    <x v="132"/>
    <x v="1"/>
    <s v="Thu Jun 29, 1967 21:01 UTC"/>
    <s v="1967-06-29"/>
    <s v="21:01:00"/>
    <x v="8"/>
    <x v="57"/>
    <s v="Thor-LV2D Burner-2 | Aurora &amp; SECOR-9"/>
    <x v="328"/>
    <x v="5913"/>
    <x v="1"/>
    <m/>
    <n v="0"/>
    <x v="0"/>
  </r>
  <r>
    <x v="55"/>
    <x v="124"/>
    <x v="0"/>
    <s v="Mon Jun 26, 1967 04:30 UTC"/>
    <s v="1967-06-26"/>
    <s v="04:30:00"/>
    <x v="8"/>
    <x v="57"/>
    <s v="Cosmos-3M | Tselina-O nÂ°01"/>
    <x v="161"/>
    <x v="5914"/>
    <x v="1"/>
    <m/>
    <n v="0"/>
    <x v="0"/>
  </r>
  <r>
    <x v="54"/>
    <x v="105"/>
    <x v="1"/>
    <s v="Tue Jun 20, 1967 16:15 UTC"/>
    <s v="1967-06-20"/>
    <s v="16:15:00"/>
    <x v="8"/>
    <x v="57"/>
    <s v="Titan IIIB | OPS 4282"/>
    <x v="372"/>
    <x v="5915"/>
    <x v="1"/>
    <n v="59"/>
    <n v="4897"/>
    <x v="1"/>
  </r>
  <r>
    <x v="55"/>
    <x v="125"/>
    <x v="0"/>
    <s v="Tue Jun 20, 1967 11:00 UTC"/>
    <s v="1967-06-20"/>
    <s v="11:00:00"/>
    <x v="8"/>
    <x v="57"/>
    <s v="Voskhod | Zenit-4 nÂ°31"/>
    <x v="324"/>
    <x v="5916"/>
    <x v="1"/>
    <m/>
    <n v="0"/>
    <x v="2"/>
  </r>
  <r>
    <x v="55"/>
    <x v="71"/>
    <x v="8"/>
    <s v="Sat Jun 17, 1967 02:36 UTC"/>
    <s v="1967-06-17"/>
    <s v="02:36:00"/>
    <x v="8"/>
    <x v="57"/>
    <s v="Molniya-M /Block VL | Cosmos 167"/>
    <x v="375"/>
    <x v="5917"/>
    <x v="1"/>
    <m/>
    <n v="0"/>
    <x v="2"/>
  </r>
  <r>
    <x v="54"/>
    <x v="138"/>
    <x v="1"/>
    <s v="Fri Jun 16, 1967 21:35 UTC"/>
    <s v="1967-06-16"/>
    <s v="21:35:00"/>
    <x v="8"/>
    <x v="57"/>
    <s v="Thorad SLV-2G Agena-D | KH-4A 1042"/>
    <x v="353"/>
    <x v="5918"/>
    <x v="1"/>
    <m/>
    <n v="0"/>
    <x v="0"/>
  </r>
  <r>
    <x v="55"/>
    <x v="129"/>
    <x v="0"/>
    <s v="Fri Jun 16, 1967 04:43 UTC"/>
    <s v="1967-06-16"/>
    <s v="04:43:00"/>
    <x v="8"/>
    <x v="57"/>
    <s v="Cosmos-2 (63SM) | Cosmos 166"/>
    <x v="321"/>
    <x v="5919"/>
    <x v="1"/>
    <m/>
    <n v="0"/>
    <x v="0"/>
  </r>
  <r>
    <x v="52"/>
    <x v="149"/>
    <x v="1"/>
    <s v="Wed Jun 14, 1967 06:01 UTC"/>
    <s v="1967-06-14"/>
    <s v="06:01:00"/>
    <x v="8"/>
    <x v="57"/>
    <s v="Atlas-SLV3 Agena-D | Mariner 5"/>
    <x v="382"/>
    <x v="5920"/>
    <x v="1"/>
    <m/>
    <n v="0"/>
    <x v="0"/>
  </r>
  <r>
    <x v="55"/>
    <x v="69"/>
    <x v="0"/>
    <s v="Mon Jun 12, 1967 18:06 UTC"/>
    <s v="1967-06-12"/>
    <s v="18:06:00"/>
    <x v="8"/>
    <x v="57"/>
    <s v="Cosmos-2 (63SM) | Cosmos 165"/>
    <x v="321"/>
    <x v="5921"/>
    <x v="1"/>
    <m/>
    <n v="0"/>
    <x v="0"/>
  </r>
  <r>
    <x v="55"/>
    <x v="71"/>
    <x v="8"/>
    <s v="Mon Jun 12, 1967 02:39 UTC"/>
    <s v="1967-06-12"/>
    <s v="02:39:00"/>
    <x v="8"/>
    <x v="57"/>
    <s v="Molniya-M /Block VL | Venera 4"/>
    <x v="375"/>
    <x v="5922"/>
    <x v="1"/>
    <m/>
    <n v="0"/>
    <x v="0"/>
  </r>
  <r>
    <x v="55"/>
    <x v="125"/>
    <x v="0"/>
    <s v="Thu Jun 08, 1967 13:00 UTC"/>
    <s v="1967-06-08"/>
    <s v="13:00:00"/>
    <x v="8"/>
    <x v="57"/>
    <s v="Voskhod | Cosmos 164"/>
    <x v="324"/>
    <x v="5923"/>
    <x v="1"/>
    <m/>
    <n v="0"/>
    <x v="0"/>
  </r>
  <r>
    <x v="55"/>
    <x v="129"/>
    <x v="0"/>
    <s v="Mon Jun 05, 1967 05:03 UTC"/>
    <s v="1967-06-05"/>
    <s v="05:03:00"/>
    <x v="8"/>
    <x v="57"/>
    <s v="Cosmos-2 (63SM) | Cosmos 163"/>
    <x v="321"/>
    <x v="5924"/>
    <x v="1"/>
    <m/>
    <n v="0"/>
    <x v="0"/>
  </r>
  <r>
    <x v="52"/>
    <x v="5"/>
    <x v="1"/>
    <s v="Sun Jun 04, 1967 18:07 UTC"/>
    <s v="1967-06-04"/>
    <s v="18:07:00"/>
    <x v="8"/>
    <x v="57"/>
    <s v="Atlas-SLV3 Agena-D | KH-7 Gambit 4038"/>
    <x v="382"/>
    <x v="5925"/>
    <x v="1"/>
    <m/>
    <n v="0"/>
    <x v="0"/>
  </r>
  <r>
    <x v="55"/>
    <x v="71"/>
    <x v="8"/>
    <s v="Thu Jun 01, 1967 10:40 UTC"/>
    <s v="1967-06-01"/>
    <s v="10:40:00"/>
    <x v="8"/>
    <x v="57"/>
    <s v="Voskhod | Cosmos 162"/>
    <x v="324"/>
    <x v="5926"/>
    <x v="1"/>
    <m/>
    <n v="0"/>
    <x v="0"/>
  </r>
  <r>
    <x v="54"/>
    <x v="20"/>
    <x v="1"/>
    <s v="Wed May 31, 1967 09:30 UTC"/>
    <s v="1967-05-31"/>
    <s v="09:30:00"/>
    <x v="9"/>
    <x v="57"/>
    <s v="Thor DM-21 Agena-D | Timation 1 &amp; Others"/>
    <x v="388"/>
    <x v="5927"/>
    <x v="1"/>
    <m/>
    <n v="0"/>
    <x v="0"/>
  </r>
  <r>
    <x v="54"/>
    <x v="118"/>
    <x v="1"/>
    <s v="Tue May 30, 1967 02:06 UTC"/>
    <s v="1967-05-30"/>
    <s v="02:06:00"/>
    <x v="9"/>
    <x v="57"/>
    <s v="Scout B | ESRO 2A"/>
    <x v="356"/>
    <x v="5928"/>
    <x v="1"/>
    <m/>
    <n v="0"/>
    <x v="2"/>
  </r>
  <r>
    <x v="55"/>
    <x v="71"/>
    <x v="8"/>
    <s v="Wed May 24, 1967 22:50 UTC"/>
    <s v="1967-05-24"/>
    <s v="22:50:00"/>
    <x v="9"/>
    <x v="57"/>
    <s v="Molniya | Molniya-1 nÂ°8"/>
    <x v="383"/>
    <x v="5929"/>
    <x v="1"/>
    <m/>
    <n v="0"/>
    <x v="0"/>
  </r>
  <r>
    <x v="54"/>
    <x v="137"/>
    <x v="1"/>
    <s v="Wed May 24, 1967 14:05 UTC"/>
    <s v="1967-05-24"/>
    <s v="14:05:00"/>
    <x v="9"/>
    <x v="57"/>
    <s v="Delta E1 | Explorer 34 (IMP-F)"/>
    <x v="364"/>
    <x v="5930"/>
    <x v="1"/>
    <m/>
    <n v="0"/>
    <x v="0"/>
  </r>
  <r>
    <x v="52"/>
    <x v="5"/>
    <x v="1"/>
    <s v="Mon May 22, 1967 18:30 UTC"/>
    <s v="1967-05-22"/>
    <s v="18:30:00"/>
    <x v="9"/>
    <x v="57"/>
    <s v="Atlas-SLV3 Agena-D | KH-7 Gambit 4037"/>
    <x v="382"/>
    <x v="5931"/>
    <x v="1"/>
    <m/>
    <n v="0"/>
    <x v="0"/>
  </r>
  <r>
    <x v="55"/>
    <x v="125"/>
    <x v="0"/>
    <s v="Mon May 22, 1967 14:00 UTC"/>
    <s v="1967-05-22"/>
    <s v="14:00:00"/>
    <x v="9"/>
    <x v="57"/>
    <s v="Voskhod | Cosmos 161"/>
    <x v="324"/>
    <x v="5932"/>
    <x v="1"/>
    <m/>
    <n v="0"/>
    <x v="0"/>
  </r>
  <r>
    <x v="54"/>
    <x v="118"/>
    <x v="1"/>
    <s v="Thu May 18, 1967 09:05 UTC"/>
    <s v="1967-05-18"/>
    <s v="09:05:00"/>
    <x v="9"/>
    <x v="57"/>
    <s v="Scout A | Transit-O 13"/>
    <x v="368"/>
    <x v="5933"/>
    <x v="1"/>
    <m/>
    <n v="0"/>
    <x v="0"/>
  </r>
  <r>
    <x v="55"/>
    <x v="151"/>
    <x v="8"/>
    <s v="Wed May 17, 1967 16:05 UTC"/>
    <s v="1967-05-17"/>
    <s v="16:05:00"/>
    <x v="9"/>
    <x v="57"/>
    <s v="R-36 Orb. | Cosmos 160"/>
    <x v="361"/>
    <x v="5934"/>
    <x v="1"/>
    <m/>
    <n v="0"/>
    <x v="0"/>
  </r>
  <r>
    <x v="55"/>
    <x v="71"/>
    <x v="8"/>
    <s v="Tue May 16, 1967 21:44 UTC"/>
    <s v="1967-05-16"/>
    <s v="21:44:00"/>
    <x v="9"/>
    <x v="57"/>
    <s v="Molniya-M /Block L | Cosmos 159"/>
    <x v="336"/>
    <x v="5935"/>
    <x v="1"/>
    <m/>
    <n v="0"/>
    <x v="1"/>
  </r>
  <r>
    <x v="55"/>
    <x v="124"/>
    <x v="0"/>
    <s v="Mon May 15, 1967 11:00 UTC"/>
    <s v="1967-05-15"/>
    <s v="11:00:00"/>
    <x v="9"/>
    <x v="57"/>
    <s v="Cosmos-3M | Cosmos 158"/>
    <x v="161"/>
    <x v="5936"/>
    <x v="1"/>
    <m/>
    <n v="0"/>
    <x v="0"/>
  </r>
  <r>
    <x v="55"/>
    <x v="71"/>
    <x v="8"/>
    <s v="Fri May 12, 1967 10:30 UTC"/>
    <s v="1967-05-12"/>
    <s v="10:30:00"/>
    <x v="9"/>
    <x v="57"/>
    <s v="Vostok-2 | Cosmos 157"/>
    <x v="389"/>
    <x v="5937"/>
    <x v="1"/>
    <m/>
    <n v="0"/>
    <x v="0"/>
  </r>
  <r>
    <x v="54"/>
    <x v="146"/>
    <x v="1"/>
    <s v="Tue May 09, 1967 21:50 UTC"/>
    <s v="1967-05-09"/>
    <s v="21:50:00"/>
    <x v="9"/>
    <x v="57"/>
    <s v="Thorad SLV-2G Agena-D | KH-4A 1041"/>
    <x v="353"/>
    <x v="5938"/>
    <x v="1"/>
    <m/>
    <n v="0"/>
    <x v="0"/>
  </r>
  <r>
    <x v="54"/>
    <x v="118"/>
    <x v="1"/>
    <s v="Fri May 05, 1967 16:00 UTC"/>
    <s v="1967-05-05"/>
    <s v="16:00:00"/>
    <x v="9"/>
    <x v="57"/>
    <s v="Scout A | Ariel 3"/>
    <x v="368"/>
    <x v="5939"/>
    <x v="1"/>
    <m/>
    <n v="0"/>
    <x v="0"/>
  </r>
  <r>
    <x v="52"/>
    <x v="134"/>
    <x v="1"/>
    <s v="Thu May 04, 1967 22:25 UTC"/>
    <s v="1967-05-04"/>
    <s v="22:25:00"/>
    <x v="9"/>
    <x v="57"/>
    <s v="Atlas-SLV3 Agena-D | Lunar Orbiter 4"/>
    <x v="382"/>
    <x v="5940"/>
    <x v="1"/>
    <m/>
    <n v="0"/>
    <x v="0"/>
  </r>
  <r>
    <x v="53"/>
    <x v="15"/>
    <x v="1"/>
    <s v="Fri Apr 28, 1967 10:01 UTC"/>
    <s v="1967-04-28"/>
    <s v="10:01:00"/>
    <x v="10"/>
    <x v="57"/>
    <s v="Titan IIIC | Vela 4A/4B, ERS-18, OV5-1, OV5-3"/>
    <x v="370"/>
    <x v="5941"/>
    <x v="1"/>
    <m/>
    <n v="0"/>
    <x v="0"/>
  </r>
  <r>
    <x v="55"/>
    <x v="125"/>
    <x v="0"/>
    <s v="Thu Apr 27, 1967 12:50 UTC"/>
    <s v="1967-04-27"/>
    <s v="12:50:00"/>
    <x v="10"/>
    <x v="57"/>
    <s v="Vostok-2M | Cosmos 156"/>
    <x v="267"/>
    <x v="5942"/>
    <x v="1"/>
    <m/>
    <n v="0"/>
    <x v="0"/>
  </r>
  <r>
    <x v="54"/>
    <x v="105"/>
    <x v="1"/>
    <s v="Wed Apr 26, 1967"/>
    <s v="1967-04-26"/>
    <s v="00:00:00"/>
    <x v="10"/>
    <x v="57"/>
    <s v="Titan IIIB | OPS 4243"/>
    <x v="372"/>
    <x v="5943"/>
    <x v="1"/>
    <n v="59"/>
    <n v="4897"/>
    <x v="2"/>
  </r>
  <r>
    <x v="57"/>
    <x v="130"/>
    <x v="20"/>
    <s v="Wed Apr 26, 1967 10:06 UTC"/>
    <s v="1967-04-26"/>
    <s v="10:06:00"/>
    <x v="10"/>
    <x v="57"/>
    <s v="Scout B | San Marco 2"/>
    <x v="356"/>
    <x v="5944"/>
    <x v="1"/>
    <m/>
    <n v="0"/>
    <x v="0"/>
  </r>
  <r>
    <x v="55"/>
    <x v="71"/>
    <x v="8"/>
    <s v="Sun Apr 23, 1967 00:35 UTC"/>
    <s v="1967-04-23"/>
    <s v="00:35:00"/>
    <x v="10"/>
    <x v="57"/>
    <s v="Soyuz | Soyuz 1"/>
    <x v="322"/>
    <x v="5945"/>
    <x v="1"/>
    <m/>
    <n v="0"/>
    <x v="0"/>
  </r>
  <r>
    <x v="54"/>
    <x v="137"/>
    <x v="1"/>
    <s v="Thu Apr 20, 1967 11:21 UTC"/>
    <s v="1967-04-20"/>
    <s v="11:21:00"/>
    <x v="10"/>
    <x v="57"/>
    <s v="Delta E | ESSA-5"/>
    <x v="390"/>
    <x v="5946"/>
    <x v="1"/>
    <m/>
    <n v="0"/>
    <x v="0"/>
  </r>
  <r>
    <x v="52"/>
    <x v="101"/>
    <x v="1"/>
    <s v="Mon Apr 17, 1967 07:05 UTC"/>
    <s v="1967-04-17"/>
    <s v="07:05:00"/>
    <x v="10"/>
    <x v="57"/>
    <s v="Atlas-LV3C Centaur-D | Surveyor 3"/>
    <x v="387"/>
    <x v="5947"/>
    <x v="1"/>
    <m/>
    <n v="0"/>
    <x v="0"/>
  </r>
  <r>
    <x v="54"/>
    <x v="118"/>
    <x v="1"/>
    <s v="Fri Apr 14, 1967 03:25 UTC"/>
    <s v="1967-04-14"/>
    <s v="03:25:00"/>
    <x v="10"/>
    <x v="57"/>
    <s v="Scout A | Transit-O 12"/>
    <x v="368"/>
    <x v="5948"/>
    <x v="1"/>
    <m/>
    <n v="0"/>
    <x v="0"/>
  </r>
  <r>
    <x v="61"/>
    <x v="74"/>
    <x v="6"/>
    <s v="Thu Apr 13, 1967 02:40 UTC"/>
    <s v="1967-04-13"/>
    <s v="02:40:00"/>
    <x v="10"/>
    <x v="57"/>
    <s v="Lambda-IV S | ÅŒsumi"/>
    <x v="371"/>
    <x v="5575"/>
    <x v="1"/>
    <m/>
    <n v="0"/>
    <x v="2"/>
  </r>
  <r>
    <x v="55"/>
    <x v="71"/>
    <x v="8"/>
    <s v="Wed Apr 12, 1967 10:51 UTC"/>
    <s v="1967-04-12"/>
    <s v="10:51:00"/>
    <x v="10"/>
    <x v="57"/>
    <s v="Voskhod | Cosmos 155"/>
    <x v="324"/>
    <x v="5949"/>
    <x v="1"/>
    <m/>
    <n v="0"/>
    <x v="0"/>
  </r>
  <r>
    <x v="55"/>
    <x v="104"/>
    <x v="8"/>
    <s v="Sat Apr 08, 1967 09:00 UTC"/>
    <s v="1967-04-08"/>
    <s v="09:00:00"/>
    <x v="10"/>
    <x v="57"/>
    <s v="Proton-K/Block D | Cosmos 154"/>
    <x v="323"/>
    <x v="5950"/>
    <x v="1"/>
    <m/>
    <n v="0"/>
    <x v="2"/>
  </r>
  <r>
    <x v="52"/>
    <x v="149"/>
    <x v="1"/>
    <s v="Thu Apr 06, 1967 03:23 UTC"/>
    <s v="1967-04-06"/>
    <s v="03:23:00"/>
    <x v="10"/>
    <x v="57"/>
    <s v="Atlas-SLV3 Agena-D | ATS-2"/>
    <x v="382"/>
    <x v="5951"/>
    <x v="1"/>
    <m/>
    <n v="0"/>
    <x v="1"/>
  </r>
  <r>
    <x v="55"/>
    <x v="125"/>
    <x v="0"/>
    <s v="Tue Apr 04, 1967 14:00 UTC"/>
    <s v="1967-04-04"/>
    <s v="14:00:00"/>
    <x v="10"/>
    <x v="57"/>
    <s v="Vostok-2 | Cosmos 153"/>
    <x v="389"/>
    <x v="5952"/>
    <x v="1"/>
    <m/>
    <n v="0"/>
    <x v="0"/>
  </r>
  <r>
    <x v="54"/>
    <x v="20"/>
    <x v="1"/>
    <s v="Thu Mar 30, 1967 18:54 UTC"/>
    <s v="1967-03-30"/>
    <s v="18:54:00"/>
    <x v="11"/>
    <x v="57"/>
    <s v="Thor-SLV2A Agena-D | OPS 4779"/>
    <x v="379"/>
    <x v="5953"/>
    <x v="1"/>
    <m/>
    <n v="0"/>
    <x v="0"/>
  </r>
  <r>
    <x v="55"/>
    <x v="69"/>
    <x v="0"/>
    <s v="Sat Mar 25, 1967 06:59 UTC"/>
    <s v="1967-03-25"/>
    <s v="06:59:00"/>
    <x v="11"/>
    <x v="57"/>
    <s v="Cosmos-2 (63SM) | Cosmos 152"/>
    <x v="321"/>
    <x v="5954"/>
    <x v="1"/>
    <m/>
    <n v="0"/>
    <x v="0"/>
  </r>
  <r>
    <x v="55"/>
    <x v="147"/>
    <x v="8"/>
    <s v="Fri Mar 24, 1967 11:50 UTC"/>
    <s v="1967-03-24"/>
    <s v="11:50:00"/>
    <x v="11"/>
    <x v="57"/>
    <s v="Cosmos-3 | Cosmos 151"/>
    <x v="376"/>
    <x v="5955"/>
    <x v="1"/>
    <m/>
    <n v="0"/>
    <x v="0"/>
  </r>
  <r>
    <x v="54"/>
    <x v="87"/>
    <x v="1"/>
    <s v="Thu Mar 23, 1967 01:30 UTC"/>
    <s v="1967-03-23"/>
    <s v="01:30:00"/>
    <x v="11"/>
    <x v="57"/>
    <s v="Delta E1 | Intelsat 2-3"/>
    <x v="364"/>
    <x v="5956"/>
    <x v="1"/>
    <m/>
    <n v="0"/>
    <x v="0"/>
  </r>
  <r>
    <x v="55"/>
    <x v="140"/>
    <x v="8"/>
    <s v="Wed Mar 22, 1967 14:05 UTC"/>
    <s v="1967-03-22"/>
    <s v="14:05:00"/>
    <x v="11"/>
    <x v="57"/>
    <s v="R-36 Orb. | OGTch nÂ°08"/>
    <x v="361"/>
    <x v="5957"/>
    <x v="1"/>
    <m/>
    <n v="0"/>
    <x v="2"/>
  </r>
  <r>
    <x v="55"/>
    <x v="125"/>
    <x v="0"/>
    <s v="Wed Mar 22, 1967 12:44 UTC"/>
    <s v="1967-03-22"/>
    <s v="12:44:00"/>
    <x v="11"/>
    <x v="57"/>
    <s v="Voskhod | Cosmos 150"/>
    <x v="324"/>
    <x v="5958"/>
    <x v="1"/>
    <m/>
    <n v="0"/>
    <x v="0"/>
  </r>
  <r>
    <x v="55"/>
    <x v="129"/>
    <x v="0"/>
    <s v="Tue Mar 21, 1967 10:07 UTC"/>
    <s v="1967-03-21"/>
    <s v="10:07:00"/>
    <x v="11"/>
    <x v="57"/>
    <s v="Cosmos-2 (63SM) | Cosmos 149"/>
    <x v="321"/>
    <x v="5959"/>
    <x v="1"/>
    <m/>
    <n v="0"/>
    <x v="0"/>
  </r>
  <r>
    <x v="55"/>
    <x v="69"/>
    <x v="0"/>
    <s v="Thu Mar 16, 1967 17:30 UTC"/>
    <s v="1967-03-16"/>
    <s v="17:30:00"/>
    <x v="11"/>
    <x v="57"/>
    <s v="Cosmos-2 (63SM) | Cosmos 148"/>
    <x v="321"/>
    <x v="5960"/>
    <x v="1"/>
    <m/>
    <n v="0"/>
    <x v="0"/>
  </r>
  <r>
    <x v="55"/>
    <x v="125"/>
    <x v="0"/>
    <s v="Mon Mar 13, 1967 12:10 UTC"/>
    <s v="1967-03-13"/>
    <s v="12:10:00"/>
    <x v="11"/>
    <x v="57"/>
    <s v="Vostok-2 | Cosmos 147"/>
    <x v="389"/>
    <x v="5961"/>
    <x v="1"/>
    <m/>
    <n v="0"/>
    <x v="0"/>
  </r>
  <r>
    <x v="55"/>
    <x v="104"/>
    <x v="8"/>
    <s v="Fri Mar 10, 1967 11:30 UTC"/>
    <s v="1967-03-10"/>
    <s v="11:30:00"/>
    <x v="11"/>
    <x v="57"/>
    <s v="Proton-K/Block D | Cosmos 146"/>
    <x v="323"/>
    <x v="5962"/>
    <x v="1"/>
    <m/>
    <n v="0"/>
    <x v="0"/>
  </r>
  <r>
    <x v="54"/>
    <x v="91"/>
    <x v="1"/>
    <s v="Wed Mar 08, 1967 16:12 UTC"/>
    <s v="1967-03-08"/>
    <s v="16:12:00"/>
    <x v="11"/>
    <x v="57"/>
    <s v="Delta C | OSO-3"/>
    <x v="384"/>
    <x v="5963"/>
    <x v="1"/>
    <m/>
    <n v="0"/>
    <x v="0"/>
  </r>
  <r>
    <x v="55"/>
    <x v="129"/>
    <x v="0"/>
    <s v="Fri Mar 03, 1967 06:44 UTC"/>
    <s v="1967-03-03"/>
    <s v="06:44:00"/>
    <x v="11"/>
    <x v="57"/>
    <s v="Cosmos-2 (63SM) | Cosmos 145"/>
    <x v="321"/>
    <x v="5964"/>
    <x v="1"/>
    <m/>
    <n v="0"/>
    <x v="0"/>
  </r>
  <r>
    <x v="55"/>
    <x v="125"/>
    <x v="0"/>
    <s v="Tue Feb 28, 1967 14:34 UTC"/>
    <s v="1967-02-28"/>
    <s v="14:34:00"/>
    <x v="0"/>
    <x v="57"/>
    <s v="Vostok-2M | Cosmos 144"/>
    <x v="267"/>
    <x v="5965"/>
    <x v="1"/>
    <m/>
    <n v="0"/>
    <x v="0"/>
  </r>
  <r>
    <x v="55"/>
    <x v="71"/>
    <x v="8"/>
    <s v="Mon Feb 27, 1967 08:45 UTC"/>
    <s v="1967-02-27"/>
    <s v="08:45:00"/>
    <x v="0"/>
    <x v="57"/>
    <s v="Vostok-2 | Cosmos 143"/>
    <x v="389"/>
    <x v="5966"/>
    <x v="1"/>
    <m/>
    <n v="0"/>
    <x v="1"/>
  </r>
  <r>
    <x v="54"/>
    <x v="105"/>
    <x v="1"/>
    <s v="Fri Feb 24, 1967 19:59 UTC"/>
    <s v="1967-02-24"/>
    <s v="19:59:00"/>
    <x v="0"/>
    <x v="57"/>
    <s v="Titan IIIB | OPS 4204"/>
    <x v="372"/>
    <x v="5967"/>
    <x v="1"/>
    <n v="59"/>
    <n v="4897"/>
    <x v="0"/>
  </r>
  <r>
    <x v="54"/>
    <x v="20"/>
    <x v="1"/>
    <s v="Wed Feb 22, 1967 22:02 UTC"/>
    <s v="1967-02-22"/>
    <s v="22:02:00"/>
    <x v="0"/>
    <x v="57"/>
    <s v="Thor-SLV2A Agena-D | OPS 4750"/>
    <x v="379"/>
    <x v="5968"/>
    <x v="1"/>
    <m/>
    <n v="0"/>
    <x v="0"/>
  </r>
  <r>
    <x v="64"/>
    <x v="152"/>
    <x v="11"/>
    <s v="Wed Feb 15, 1967 10:06 UTC"/>
    <s v="1967-02-15"/>
    <s v="10:06:00"/>
    <x v="0"/>
    <x v="57"/>
    <s v="Diamant A | DiadÃ¨me 2"/>
    <x v="391"/>
    <x v="5969"/>
    <x v="1"/>
    <m/>
    <n v="0"/>
    <x v="0"/>
  </r>
  <r>
    <x v="55"/>
    <x v="129"/>
    <x v="0"/>
    <s v="Tue Feb 14, 1967 10:04 UTC"/>
    <s v="1967-02-14"/>
    <s v="10:04:00"/>
    <x v="0"/>
    <x v="57"/>
    <s v="Cosmos-2 (63SM) | Cosmos 142"/>
    <x v="321"/>
    <x v="5970"/>
    <x v="1"/>
    <m/>
    <n v="0"/>
    <x v="0"/>
  </r>
  <r>
    <x v="55"/>
    <x v="125"/>
    <x v="0"/>
    <s v="Wed Feb 08, 1967 10:19 UTC"/>
    <s v="1967-02-08"/>
    <s v="10:19:00"/>
    <x v="0"/>
    <x v="57"/>
    <s v="Voskhod | Cosmos 141"/>
    <x v="324"/>
    <x v="5971"/>
    <x v="1"/>
    <m/>
    <n v="0"/>
    <x v="0"/>
  </r>
  <r>
    <x v="64"/>
    <x v="152"/>
    <x v="11"/>
    <s v="Wed Feb 08, 1967 09:39 UTC"/>
    <s v="1967-02-08"/>
    <s v="09:39:00"/>
    <x v="0"/>
    <x v="57"/>
    <s v="Diamant A | DiadÃ¨me 1"/>
    <x v="391"/>
    <x v="5972"/>
    <x v="1"/>
    <m/>
    <n v="0"/>
    <x v="1"/>
  </r>
  <r>
    <x v="54"/>
    <x v="132"/>
    <x v="1"/>
    <s v="Wed Feb 08, 1967 08:00 UTC"/>
    <s v="1967-02-08"/>
    <s v="08:00:00"/>
    <x v="0"/>
    <x v="57"/>
    <s v="Thor-LV2D Burner-2 | DMSP-4A-F2"/>
    <x v="328"/>
    <x v="5973"/>
    <x v="1"/>
    <m/>
    <n v="0"/>
    <x v="0"/>
  </r>
  <r>
    <x v="55"/>
    <x v="71"/>
    <x v="8"/>
    <s v="Tue Feb 07, 1967 03:20 UTC"/>
    <s v="1967-02-07"/>
    <s v="03:20:00"/>
    <x v="0"/>
    <x v="57"/>
    <s v="Soyuz | Cosmos 140"/>
    <x v="322"/>
    <x v="5974"/>
    <x v="1"/>
    <m/>
    <n v="0"/>
    <x v="0"/>
  </r>
  <r>
    <x v="52"/>
    <x v="134"/>
    <x v="1"/>
    <s v="Sun Feb 05, 1967 01:17 UTC"/>
    <s v="1967-02-05"/>
    <s v="01:17:00"/>
    <x v="0"/>
    <x v="57"/>
    <s v="Atlas-SLV3 Agena-D | Lunar Orbiter 3"/>
    <x v="382"/>
    <x v="5975"/>
    <x v="1"/>
    <m/>
    <n v="0"/>
    <x v="0"/>
  </r>
  <r>
    <x v="52"/>
    <x v="5"/>
    <x v="1"/>
    <s v="Thu Feb 02, 1967 20:00 UTC"/>
    <s v="1967-02-02"/>
    <s v="20:00:00"/>
    <x v="0"/>
    <x v="57"/>
    <s v="Atlas-SLV3 Agena-D | KH-7 Gambit 4036"/>
    <x v="382"/>
    <x v="5976"/>
    <x v="1"/>
    <m/>
    <n v="0"/>
    <x v="0"/>
  </r>
  <r>
    <x v="54"/>
    <x v="118"/>
    <x v="1"/>
    <s v="Tue Jan 31, 1967 12:45 UTC"/>
    <s v="1967-01-31"/>
    <s v="12:45:00"/>
    <x v="1"/>
    <x v="57"/>
    <s v="Scout B | OV3 5"/>
    <x v="356"/>
    <x v="5977"/>
    <x v="1"/>
    <m/>
    <n v="0"/>
    <x v="2"/>
  </r>
  <r>
    <x v="54"/>
    <x v="137"/>
    <x v="1"/>
    <s v="Thu Jan 26, 1967 17:31 UTC"/>
    <s v="1967-01-26"/>
    <s v="17:31:00"/>
    <x v="1"/>
    <x v="57"/>
    <s v="Delta E | ESSA-4"/>
    <x v="390"/>
    <x v="5978"/>
    <x v="1"/>
    <m/>
    <n v="0"/>
    <x v="0"/>
  </r>
  <r>
    <x v="55"/>
    <x v="148"/>
    <x v="8"/>
    <s v="Wed Jan 25, 1967 13:55 UTC"/>
    <s v="1967-01-25"/>
    <s v="13:55:00"/>
    <x v="1"/>
    <x v="57"/>
    <s v="R-36 Orb. | Cosmos 139"/>
    <x v="361"/>
    <x v="5979"/>
    <x v="1"/>
    <m/>
    <n v="0"/>
    <x v="0"/>
  </r>
  <r>
    <x v="55"/>
    <x v="125"/>
    <x v="0"/>
    <s v="Thu Jan 19, 1967 12:39 UTC"/>
    <s v="1967-01-19"/>
    <s v="12:39:00"/>
    <x v="1"/>
    <x v="57"/>
    <s v="Vostok-2 | Cosmos 138"/>
    <x v="389"/>
    <x v="5980"/>
    <x v="1"/>
    <m/>
    <n v="0"/>
    <x v="0"/>
  </r>
  <r>
    <x v="53"/>
    <x v="15"/>
    <x v="1"/>
    <s v="Wed Jan 18, 1967 14:19 UTC"/>
    <s v="1967-01-18"/>
    <s v="14:19:00"/>
    <x v="1"/>
    <x v="57"/>
    <s v="Titan IIIC | OPS 9321-9328"/>
    <x v="370"/>
    <x v="5981"/>
    <x v="1"/>
    <m/>
    <n v="0"/>
    <x v="0"/>
  </r>
  <r>
    <x v="54"/>
    <x v="20"/>
    <x v="1"/>
    <s v="Sat Jan 14, 1967 21:28 UTC"/>
    <s v="1967-01-14"/>
    <s v="21:28:00"/>
    <x v="1"/>
    <x v="57"/>
    <s v="Thor-SLV2A Agena-D | OPS 1664"/>
    <x v="379"/>
    <x v="5982"/>
    <x v="1"/>
    <m/>
    <n v="0"/>
    <x v="0"/>
  </r>
  <r>
    <x v="54"/>
    <x v="87"/>
    <x v="1"/>
    <s v="Wed Jan 11, 1967 10:55 UTC"/>
    <s v="1967-01-11"/>
    <s v="10:55:00"/>
    <x v="1"/>
    <x v="57"/>
    <s v="Delta E1 | Intelsat-2 2"/>
    <x v="364"/>
    <x v="5983"/>
    <x v="1"/>
    <m/>
    <n v="0"/>
    <x v="0"/>
  </r>
  <r>
    <x v="54"/>
    <x v="20"/>
    <x v="1"/>
    <s v="Thu Dec 29, 1966 12:00 UTC"/>
    <s v="1966-12-29"/>
    <s v="12:00:00"/>
    <x v="2"/>
    <x v="58"/>
    <s v="Thor-SLV2A Agena-D | OPS 1584"/>
    <x v="379"/>
    <x v="5984"/>
    <x v="1"/>
    <m/>
    <n v="0"/>
    <x v="0"/>
  </r>
  <r>
    <x v="55"/>
    <x v="129"/>
    <x v="0"/>
    <s v="Wed Dec 21, 1966 13:11 UTC"/>
    <s v="1966-12-21"/>
    <s v="13:11:00"/>
    <x v="2"/>
    <x v="58"/>
    <s v="Cosmos-1 (65S3) | Cosmos 137"/>
    <x v="380"/>
    <x v="5985"/>
    <x v="1"/>
    <m/>
    <n v="0"/>
    <x v="0"/>
  </r>
  <r>
    <x v="55"/>
    <x v="71"/>
    <x v="8"/>
    <s v="Wed Dec 21, 1966 10:17 UTC"/>
    <s v="1966-12-21"/>
    <s v="10:17:00"/>
    <x v="2"/>
    <x v="58"/>
    <s v="Molniya-M /Block L | Luna 13"/>
    <x v="336"/>
    <x v="5986"/>
    <x v="1"/>
    <m/>
    <n v="0"/>
    <x v="0"/>
  </r>
  <r>
    <x v="61"/>
    <x v="74"/>
    <x v="6"/>
    <s v="Tue Dec 20, 1966 02:20 UTC"/>
    <s v="1966-12-20"/>
    <s v="02:20:00"/>
    <x v="2"/>
    <x v="58"/>
    <s v="Lambda-IV S | ÅŒsumi"/>
    <x v="371"/>
    <x v="5575"/>
    <x v="1"/>
    <m/>
    <n v="0"/>
    <x v="2"/>
  </r>
  <r>
    <x v="55"/>
    <x v="125"/>
    <x v="0"/>
    <s v="Mon Dec 19, 1966 12:00 UTC"/>
    <s v="1966-12-19"/>
    <s v="12:00:00"/>
    <x v="2"/>
    <x v="58"/>
    <s v="Vostok-2 | Cosmos 136"/>
    <x v="389"/>
    <x v="5987"/>
    <x v="1"/>
    <m/>
    <n v="0"/>
    <x v="0"/>
  </r>
  <r>
    <x v="54"/>
    <x v="91"/>
    <x v="1"/>
    <s v="Wed Dec 14, 1966 19:20 UTC"/>
    <s v="1966-12-14"/>
    <s v="19:20:00"/>
    <x v="2"/>
    <x v="58"/>
    <s v="Delta G | Biosatellite 1"/>
    <x v="385"/>
    <x v="5988"/>
    <x v="1"/>
    <m/>
    <n v="0"/>
    <x v="0"/>
  </r>
  <r>
    <x v="54"/>
    <x v="105"/>
    <x v="1"/>
    <s v="Wed Dec 14, 1966 18:14 UTC"/>
    <s v="1966-12-14"/>
    <s v="18:14:00"/>
    <x v="2"/>
    <x v="58"/>
    <s v="Titan IIIB | OPS 8968"/>
    <x v="372"/>
    <x v="5989"/>
    <x v="1"/>
    <n v="59"/>
    <n v="4897"/>
    <x v="0"/>
  </r>
  <r>
    <x v="55"/>
    <x v="22"/>
    <x v="8"/>
    <s v="Wed Dec 14, 1966 11:27 UTC"/>
    <s v="1966-12-14"/>
    <s v="11:27:00"/>
    <x v="2"/>
    <x v="58"/>
    <s v="Soyuz | Soyuz 7K-OK nÂ°1"/>
    <x v="322"/>
    <x v="5990"/>
    <x v="1"/>
    <m/>
    <n v="0"/>
    <x v="3"/>
  </r>
  <r>
    <x v="55"/>
    <x v="129"/>
    <x v="0"/>
    <s v="Mon Dec 12, 1966 20:37 UTC"/>
    <s v="1966-12-12"/>
    <s v="20:37:00"/>
    <x v="2"/>
    <x v="58"/>
    <s v="Cosmos-2 (63SM) | Cosmos 135"/>
    <x v="321"/>
    <x v="5991"/>
    <x v="1"/>
    <m/>
    <n v="0"/>
    <x v="0"/>
  </r>
  <r>
    <x v="52"/>
    <x v="150"/>
    <x v="1"/>
    <s v="Sun Dec 11, 1966 21:09 UTC"/>
    <s v="1966-12-11"/>
    <s v="21:09:00"/>
    <x v="2"/>
    <x v="58"/>
    <s v="Atlas-D OV1 | OV1-9/OV1-10"/>
    <x v="386"/>
    <x v="5992"/>
    <x v="1"/>
    <m/>
    <n v="0"/>
    <x v="0"/>
  </r>
  <r>
    <x v="52"/>
    <x v="149"/>
    <x v="1"/>
    <s v="Wed Dec 07, 1966 02:12 UTC"/>
    <s v="1966-12-07"/>
    <s v="02:12:00"/>
    <x v="2"/>
    <x v="58"/>
    <s v="Atlas-SLV3 Agena-D | ATS-1"/>
    <x v="382"/>
    <x v="5993"/>
    <x v="1"/>
    <m/>
    <n v="0"/>
    <x v="0"/>
  </r>
  <r>
    <x v="52"/>
    <x v="5"/>
    <x v="1"/>
    <s v="Mon Dec 05, 1966 21:09 UTC"/>
    <s v="1966-12-05"/>
    <s v="21:09:00"/>
    <x v="2"/>
    <x v="58"/>
    <s v="Atlas-SLV3 Agena-D | KH-7 Gambit 4035"/>
    <x v="382"/>
    <x v="5994"/>
    <x v="1"/>
    <m/>
    <n v="0"/>
    <x v="0"/>
  </r>
  <r>
    <x v="55"/>
    <x v="22"/>
    <x v="8"/>
    <s v="Sat Dec 03, 1966 08:15 UTC"/>
    <s v="1966-12-03"/>
    <s v="08:15:00"/>
    <x v="2"/>
    <x v="58"/>
    <s v="Voskhod | Cosmos 134"/>
    <x v="324"/>
    <x v="5995"/>
    <x v="1"/>
    <m/>
    <n v="0"/>
    <x v="0"/>
  </r>
  <r>
    <x v="55"/>
    <x v="22"/>
    <x v="8"/>
    <s v="Mon Nov 28, 1966 11:00 UTC"/>
    <s v="1966-11-28"/>
    <s v="11:00:00"/>
    <x v="3"/>
    <x v="58"/>
    <s v="Soyuz | Cosmos 133"/>
    <x v="322"/>
    <x v="5996"/>
    <x v="1"/>
    <m/>
    <n v="0"/>
    <x v="0"/>
  </r>
  <r>
    <x v="55"/>
    <x v="22"/>
    <x v="8"/>
    <s v="Sat Nov 19, 1966 08:00 UTC"/>
    <s v="1966-11-19"/>
    <s v="08:00:00"/>
    <x v="3"/>
    <x v="58"/>
    <s v="Vostok-2 | Cosmos 132"/>
    <x v="389"/>
    <x v="5997"/>
    <x v="1"/>
    <m/>
    <n v="0"/>
    <x v="0"/>
  </r>
  <r>
    <x v="55"/>
    <x v="147"/>
    <x v="8"/>
    <s v="Wed Nov 16, 1966 13:00 UTC"/>
    <s v="1966-11-16"/>
    <s v="13:00:00"/>
    <x v="3"/>
    <x v="58"/>
    <s v="Cosmos-3 | Strela-2 nÂ°2"/>
    <x v="376"/>
    <x v="5998"/>
    <x v="1"/>
    <m/>
    <n v="0"/>
    <x v="2"/>
  </r>
  <r>
    <x v="55"/>
    <x v="125"/>
    <x v="0"/>
    <s v="Sat Nov 12, 1966 09:50 UTC"/>
    <s v="1966-11-12"/>
    <s v="09:50:00"/>
    <x v="3"/>
    <x v="58"/>
    <s v="Voskhod | Cosmos 131"/>
    <x v="324"/>
    <x v="5999"/>
    <x v="1"/>
    <m/>
    <n v="0"/>
    <x v="0"/>
  </r>
  <r>
    <x v="29"/>
    <x v="153"/>
    <x v="1"/>
    <s v="Fri Nov 11, 1966 20:46 UTC"/>
    <s v="1966-11-11"/>
    <s v="20:46:00"/>
    <x v="3"/>
    <x v="58"/>
    <s v="Titan II GLV | Gemini XII"/>
    <x v="392"/>
    <x v="6000"/>
    <x v="1"/>
    <m/>
    <n v="0"/>
    <x v="0"/>
  </r>
  <r>
    <x v="52"/>
    <x v="154"/>
    <x v="1"/>
    <s v="Fri Nov 11, 1966 19:07 UTC"/>
    <s v="1966-11-11"/>
    <s v="19:07:00"/>
    <x v="3"/>
    <x v="58"/>
    <s v="Atlas-SLV3 Agena-D | GATV 5001"/>
    <x v="382"/>
    <x v="6001"/>
    <x v="1"/>
    <m/>
    <n v="0"/>
    <x v="0"/>
  </r>
  <r>
    <x v="54"/>
    <x v="138"/>
    <x v="1"/>
    <s v="Tue Nov 08, 1966 19:53 UTC"/>
    <s v="1966-11-08"/>
    <s v="19:53:00"/>
    <x v="3"/>
    <x v="58"/>
    <s v="Thorad SLV-2G Agena-D | KH-4A 1037"/>
    <x v="353"/>
    <x v="6002"/>
    <x v="1"/>
    <m/>
    <n v="0"/>
    <x v="0"/>
  </r>
  <r>
    <x v="52"/>
    <x v="134"/>
    <x v="1"/>
    <s v="Sun Nov 06, 1966 23:21 UTC"/>
    <s v="1966-11-06"/>
    <s v="23:21:00"/>
    <x v="3"/>
    <x v="58"/>
    <s v="Atlas-SLV3 Agena-D | Lunar Orbiter 2"/>
    <x v="382"/>
    <x v="6003"/>
    <x v="1"/>
    <m/>
    <n v="0"/>
    <x v="0"/>
  </r>
  <r>
    <x v="53"/>
    <x v="1"/>
    <x v="1"/>
    <s v="Thu Nov 03, 1966 13:50 UTC"/>
    <s v="1966-11-03"/>
    <s v="13:50:00"/>
    <x v="3"/>
    <x v="58"/>
    <s v="Titan IIIC | Gemini B, OV4-3, &amp;  OV4-1R/T"/>
    <x v="370"/>
    <x v="6004"/>
    <x v="1"/>
    <m/>
    <n v="0"/>
    <x v="0"/>
  </r>
  <r>
    <x v="52"/>
    <x v="5"/>
    <x v="1"/>
    <s v="Wed Nov 02, 1966 20:24 UTC"/>
    <s v="1966-11-02"/>
    <s v="20:24:00"/>
    <x v="3"/>
    <x v="58"/>
    <s v="Atlas-SLV3 Agena-D | KH-7 Gambit 4034"/>
    <x v="382"/>
    <x v="6005"/>
    <x v="1"/>
    <m/>
    <n v="0"/>
    <x v="0"/>
  </r>
  <r>
    <x v="55"/>
    <x v="148"/>
    <x v="8"/>
    <s v="Wed Nov 02, 1966 00:45 UTC"/>
    <s v="1966-11-02"/>
    <s v="00:45:00"/>
    <x v="3"/>
    <x v="58"/>
    <s v="R-36 Orb. | OGTch nÂ°06"/>
    <x v="361"/>
    <x v="6006"/>
    <x v="1"/>
    <m/>
    <n v="0"/>
    <x v="2"/>
  </r>
  <r>
    <x v="54"/>
    <x v="118"/>
    <x v="1"/>
    <s v="Fri Oct 28, 1966 11:56 UTC"/>
    <s v="1966-10-28"/>
    <s v="11:56:00"/>
    <x v="4"/>
    <x v="58"/>
    <s v="Scout B | OV3 2"/>
    <x v="356"/>
    <x v="6007"/>
    <x v="1"/>
    <m/>
    <n v="0"/>
    <x v="0"/>
  </r>
  <r>
    <x v="54"/>
    <x v="87"/>
    <x v="1"/>
    <s v="Wed Oct 26, 1966 23:05 UTC"/>
    <s v="1966-10-26"/>
    <s v="23:05:00"/>
    <x v="4"/>
    <x v="58"/>
    <s v="Delta E1 | Intelsat-2 1"/>
    <x v="364"/>
    <x v="6008"/>
    <x v="1"/>
    <m/>
    <n v="0"/>
    <x v="0"/>
  </r>
  <r>
    <x v="52"/>
    <x v="101"/>
    <x v="1"/>
    <s v="Wed Oct 26, 1966 11:12 UTC"/>
    <s v="1966-10-26"/>
    <s v="11:12:00"/>
    <x v="4"/>
    <x v="58"/>
    <s v="Atlas-LV3C Centaur-D | Surveyor SD-4"/>
    <x v="387"/>
    <x v="6009"/>
    <x v="1"/>
    <m/>
    <n v="0"/>
    <x v="0"/>
  </r>
  <r>
    <x v="55"/>
    <x v="22"/>
    <x v="8"/>
    <s v="Sat Oct 22, 1966 08:42 UTC"/>
    <s v="1966-10-22"/>
    <s v="08:42:00"/>
    <x v="4"/>
    <x v="58"/>
    <s v="Molniya-M /Block L | Luna 12"/>
    <x v="336"/>
    <x v="6010"/>
    <x v="1"/>
    <m/>
    <n v="0"/>
    <x v="0"/>
  </r>
  <r>
    <x v="55"/>
    <x v="22"/>
    <x v="8"/>
    <s v="Thu Oct 20, 1966 08:46 UTC"/>
    <s v="1966-10-20"/>
    <s v="08:46:00"/>
    <x v="4"/>
    <x v="58"/>
    <s v="Voskhod | Cosmos 130"/>
    <x v="324"/>
    <x v="6011"/>
    <x v="1"/>
    <m/>
    <n v="0"/>
    <x v="0"/>
  </r>
  <r>
    <x v="55"/>
    <x v="71"/>
    <x v="8"/>
    <s v="Thu Oct 20, 1966 07:50 UTC"/>
    <s v="1966-10-20"/>
    <s v="07:50:00"/>
    <x v="4"/>
    <x v="58"/>
    <s v="Molniya | Molniya-1 nÂ°7"/>
    <x v="383"/>
    <x v="6012"/>
    <x v="1"/>
    <m/>
    <n v="0"/>
    <x v="0"/>
  </r>
  <r>
    <x v="55"/>
    <x v="125"/>
    <x v="0"/>
    <s v="Fri Oct 14, 1966 12:13 UTC"/>
    <s v="1966-10-14"/>
    <s v="12:13:00"/>
    <x v="4"/>
    <x v="58"/>
    <s v="Vostok-2 | Cosmos 129"/>
    <x v="389"/>
    <x v="6013"/>
    <x v="1"/>
    <m/>
    <n v="0"/>
    <x v="0"/>
  </r>
  <r>
    <x v="52"/>
    <x v="5"/>
    <x v="1"/>
    <s v="Wed Oct 12, 1966 19:15 UTC"/>
    <s v="1966-10-12"/>
    <s v="19:15:00"/>
    <x v="4"/>
    <x v="58"/>
    <s v="Atlas-SLV3 Agena-D | KH-7 Gambit 4033"/>
    <x v="382"/>
    <x v="6014"/>
    <x v="1"/>
    <m/>
    <n v="0"/>
    <x v="0"/>
  </r>
  <r>
    <x v="52"/>
    <x v="52"/>
    <x v="1"/>
    <s v="Wed Oct 05, 1966 22:00 UTC"/>
    <s v="1966-10-05"/>
    <s v="22:00:00"/>
    <x v="4"/>
    <x v="58"/>
    <s v="Atlas-SLV3 Agena-D | Midas 12"/>
    <x v="382"/>
    <x v="6015"/>
    <x v="1"/>
    <m/>
    <n v="0"/>
    <x v="0"/>
  </r>
  <r>
    <x v="54"/>
    <x v="137"/>
    <x v="1"/>
    <s v="Sun Oct 02, 1966 10:39 UTC"/>
    <s v="1966-10-02"/>
    <s v="10:39:00"/>
    <x v="4"/>
    <x v="58"/>
    <s v="Delta E | ESSA-3"/>
    <x v="390"/>
    <x v="6016"/>
    <x v="1"/>
    <m/>
    <n v="0"/>
    <x v="0"/>
  </r>
  <r>
    <x v="54"/>
    <x v="105"/>
    <x v="1"/>
    <s v="Wed Sep 28, 1966 19:07 UTC"/>
    <s v="1966-09-28"/>
    <s v="19:07:00"/>
    <x v="5"/>
    <x v="58"/>
    <s v="Titan IIIB | OPS 4096"/>
    <x v="372"/>
    <x v="6017"/>
    <x v="1"/>
    <n v="59"/>
    <n v="4897"/>
    <x v="0"/>
  </r>
  <r>
    <x v="61"/>
    <x v="74"/>
    <x v="6"/>
    <s v="Mon Sep 26, 1966 02:58 UTC"/>
    <s v="1966-09-26"/>
    <s v="02:58:00"/>
    <x v="5"/>
    <x v="58"/>
    <s v="Lambda-IV S | ÅŒsumi"/>
    <x v="371"/>
    <x v="5575"/>
    <x v="1"/>
    <m/>
    <n v="0"/>
    <x v="2"/>
  </r>
  <r>
    <x v="54"/>
    <x v="115"/>
    <x v="1"/>
    <s v="Tue Sep 20, 1966 21:14 UTC"/>
    <s v="1966-09-20"/>
    <s v="21:14:00"/>
    <x v="5"/>
    <x v="58"/>
    <s v="Thor-SLV2A Agena-D | OPS 1703"/>
    <x v="379"/>
    <x v="6018"/>
    <x v="1"/>
    <m/>
    <n v="0"/>
    <x v="0"/>
  </r>
  <r>
    <x v="52"/>
    <x v="103"/>
    <x v="1"/>
    <s v="Tue Sep 20, 1966 12:32 UTC"/>
    <s v="1966-09-20"/>
    <s v="12:32:00"/>
    <x v="5"/>
    <x v="58"/>
    <s v="Atlas-LV3C Centaur-D | Surveyor 2"/>
    <x v="387"/>
    <x v="6019"/>
    <x v="1"/>
    <m/>
    <n v="0"/>
    <x v="0"/>
  </r>
  <r>
    <x v="55"/>
    <x v="148"/>
    <x v="8"/>
    <s v="Sat Sep 17, 1966 22:35 UTC"/>
    <s v="1966-09-17"/>
    <s v="22:35:00"/>
    <x v="5"/>
    <x v="58"/>
    <s v="R-36 Orb. | OGTch nÂ°05"/>
    <x v="361"/>
    <x v="6020"/>
    <x v="1"/>
    <m/>
    <n v="0"/>
    <x v="2"/>
  </r>
  <r>
    <x v="52"/>
    <x v="5"/>
    <x v="1"/>
    <s v="Fri Sep 16, 1966 17:59 UTC"/>
    <s v="1966-09-16"/>
    <s v="17:59:00"/>
    <x v="5"/>
    <x v="58"/>
    <s v="Atlas-SLV3 Agena-D | KH-7 Gambit 4032"/>
    <x v="382"/>
    <x v="6021"/>
    <x v="1"/>
    <m/>
    <n v="0"/>
    <x v="0"/>
  </r>
  <r>
    <x v="55"/>
    <x v="22"/>
    <x v="8"/>
    <s v="Fri Sep 16, 1966 09:30 UTC"/>
    <s v="1966-09-16"/>
    <s v="09:30:00"/>
    <x v="5"/>
    <x v="58"/>
    <s v="Vostok-2 | Zenit-2 nÂ°40"/>
    <x v="389"/>
    <x v="6022"/>
    <x v="1"/>
    <m/>
    <n v="0"/>
    <x v="2"/>
  </r>
  <r>
    <x v="54"/>
    <x v="132"/>
    <x v="1"/>
    <s v="Fri Sep 16, 1966 04:36 UTC"/>
    <s v="1966-09-16"/>
    <s v="04:36:00"/>
    <x v="5"/>
    <x v="58"/>
    <s v="Thor-LV2D Burner-2 | DMSP-4A-F1"/>
    <x v="328"/>
    <x v="6023"/>
    <x v="1"/>
    <m/>
    <n v="0"/>
    <x v="0"/>
  </r>
  <r>
    <x v="29"/>
    <x v="153"/>
    <x v="1"/>
    <s v="Mon Sep 12, 1966 14:42 UTC"/>
    <s v="1966-09-12"/>
    <s v="14:42:00"/>
    <x v="5"/>
    <x v="58"/>
    <s v="Titan II GLV | Gemini XI"/>
    <x v="392"/>
    <x v="6024"/>
    <x v="1"/>
    <m/>
    <n v="0"/>
    <x v="0"/>
  </r>
  <r>
    <x v="52"/>
    <x v="154"/>
    <x v="1"/>
    <s v="Mon Sep 12, 1966 13:05 UTC"/>
    <s v="1966-09-12"/>
    <s v="13:05:00"/>
    <x v="5"/>
    <x v="58"/>
    <s v="Atlas-SLV3 Agena-D | GATV 5006"/>
    <x v="382"/>
    <x v="6025"/>
    <x v="1"/>
    <m/>
    <n v="0"/>
    <x v="0"/>
  </r>
  <r>
    <x v="55"/>
    <x v="22"/>
    <x v="8"/>
    <s v="Sat Aug 27, 1966 09:50 UTC"/>
    <s v="1966-08-27"/>
    <s v="09:50:00"/>
    <x v="6"/>
    <x v="58"/>
    <s v="Voskhod | Cosmos 128"/>
    <x v="324"/>
    <x v="6026"/>
    <x v="1"/>
    <m/>
    <n v="0"/>
    <x v="0"/>
  </r>
  <r>
    <x v="53"/>
    <x v="15"/>
    <x v="1"/>
    <s v="Fri Aug 26, 1966 13:59 UTC"/>
    <s v="1966-08-26"/>
    <s v="13:59:00"/>
    <x v="6"/>
    <x v="58"/>
    <s v="Titan IIIC | IDCSP-1 8-14, GGTS-2"/>
    <x v="370"/>
    <x v="6027"/>
    <x v="1"/>
    <m/>
    <n v="0"/>
    <x v="2"/>
  </r>
  <r>
    <x v="29"/>
    <x v="145"/>
    <x v="1"/>
    <s v="Thu Aug 25, 1966 17:15 UTC"/>
    <s v="1966-08-25"/>
    <s v="17:15:00"/>
    <x v="6"/>
    <x v="58"/>
    <s v="Saturn IB | AS-202"/>
    <x v="331"/>
    <x v="6028"/>
    <x v="1"/>
    <m/>
    <n v="0"/>
    <x v="0"/>
  </r>
  <r>
    <x v="55"/>
    <x v="22"/>
    <x v="8"/>
    <s v="Wed Aug 24, 1966 08:03 UTC"/>
    <s v="1966-08-24"/>
    <s v="08:03:00"/>
    <x v="6"/>
    <x v="58"/>
    <s v="Molniya-M /Block L | Luna 11"/>
    <x v="336"/>
    <x v="6029"/>
    <x v="1"/>
    <m/>
    <n v="0"/>
    <x v="0"/>
  </r>
  <r>
    <x v="52"/>
    <x v="52"/>
    <x v="1"/>
    <s v="Fri Aug 19, 1966 19:25 UTC"/>
    <s v="1966-08-19"/>
    <s v="19:25:00"/>
    <x v="6"/>
    <x v="58"/>
    <s v="Atlas-SLV3 Agena-D | Midas 11"/>
    <x v="382"/>
    <x v="6030"/>
    <x v="1"/>
    <m/>
    <n v="0"/>
    <x v="0"/>
  </r>
  <r>
    <x v="54"/>
    <x v="118"/>
    <x v="1"/>
    <s v="Thu Aug 18, 1966 02:25 UTC"/>
    <s v="1966-08-18"/>
    <s v="02:25:00"/>
    <x v="6"/>
    <x v="58"/>
    <s v="Scout A | Transit-O 10"/>
    <x v="368"/>
    <x v="6031"/>
    <x v="1"/>
    <m/>
    <n v="0"/>
    <x v="0"/>
  </r>
  <r>
    <x v="54"/>
    <x v="91"/>
    <x v="1"/>
    <s v="Wed Aug 17, 1966 15:20 UTC"/>
    <s v="1966-08-17"/>
    <s v="15:20:00"/>
    <x v="6"/>
    <x v="58"/>
    <s v="Delta E1 | Pioneer 7"/>
    <x v="364"/>
    <x v="6032"/>
    <x v="1"/>
    <m/>
    <n v="0"/>
    <x v="0"/>
  </r>
  <r>
    <x v="52"/>
    <x v="5"/>
    <x v="1"/>
    <s v="Tue Aug 16, 1966 18:30 UTC"/>
    <s v="1966-08-16"/>
    <s v="18:30:00"/>
    <x v="6"/>
    <x v="58"/>
    <s v="Atlas-SLV3 Agena-D | KH-7 Gambit 4031"/>
    <x v="382"/>
    <x v="6033"/>
    <x v="1"/>
    <m/>
    <n v="0"/>
    <x v="0"/>
  </r>
  <r>
    <x v="52"/>
    <x v="134"/>
    <x v="1"/>
    <s v="Wed Aug 10, 1966 19:26 UTC"/>
    <s v="1966-08-10"/>
    <s v="19:26:00"/>
    <x v="6"/>
    <x v="58"/>
    <s v="Atlas-SLV3 Agena-D | Lunar Orbiter 1"/>
    <x v="382"/>
    <x v="6034"/>
    <x v="1"/>
    <m/>
    <n v="0"/>
    <x v="0"/>
  </r>
  <r>
    <x v="54"/>
    <x v="138"/>
    <x v="1"/>
    <s v="Tue Aug 09, 1966 20:46 UTC"/>
    <s v="1966-08-09"/>
    <s v="20:46:00"/>
    <x v="6"/>
    <x v="58"/>
    <s v="Thorad SLV-2G Agena-D | KH-4A 1036"/>
    <x v="353"/>
    <x v="6035"/>
    <x v="1"/>
    <m/>
    <n v="0"/>
    <x v="0"/>
  </r>
  <r>
    <x v="55"/>
    <x v="22"/>
    <x v="8"/>
    <s v="Mon Aug 08, 1966 11:29 UTC"/>
    <s v="1966-08-08"/>
    <s v="11:29:00"/>
    <x v="6"/>
    <x v="58"/>
    <s v="Voskhod | Cosmos 127"/>
    <x v="324"/>
    <x v="6036"/>
    <x v="1"/>
    <m/>
    <n v="0"/>
    <x v="0"/>
  </r>
  <r>
    <x v="54"/>
    <x v="118"/>
    <x v="1"/>
    <s v="Thu Aug 04, 1966 10:45 UTC"/>
    <s v="1966-08-04"/>
    <s v="10:45:00"/>
    <x v="6"/>
    <x v="58"/>
    <s v="Scout B | OV3 3"/>
    <x v="356"/>
    <x v="6037"/>
    <x v="1"/>
    <m/>
    <n v="0"/>
    <x v="0"/>
  </r>
  <r>
    <x v="54"/>
    <x v="105"/>
    <x v="1"/>
    <s v="Fri Jul 29, 1966 18:30 UTC"/>
    <s v="1966-07-29"/>
    <s v="18:30:00"/>
    <x v="7"/>
    <x v="58"/>
    <s v="Titan IIIB | KH-8"/>
    <x v="372"/>
    <x v="6038"/>
    <x v="1"/>
    <n v="59"/>
    <n v="4897"/>
    <x v="0"/>
  </r>
  <r>
    <x v="55"/>
    <x v="22"/>
    <x v="8"/>
    <s v="Thu Jul 28, 1966 10:50 UTC"/>
    <s v="1966-07-28"/>
    <s v="10:50:00"/>
    <x v="7"/>
    <x v="58"/>
    <s v="Voskhod | Cosmos 126"/>
    <x v="324"/>
    <x v="6039"/>
    <x v="1"/>
    <m/>
    <n v="0"/>
    <x v="0"/>
  </r>
  <r>
    <x v="55"/>
    <x v="22"/>
    <x v="8"/>
    <s v="Wed Jul 20, 1966 08:58 UTC"/>
    <s v="1966-07-20"/>
    <s v="08:58:00"/>
    <x v="7"/>
    <x v="58"/>
    <s v="Vostok-2A | Cosmos 125"/>
    <x v="393"/>
    <x v="6040"/>
    <x v="1"/>
    <m/>
    <n v="0"/>
    <x v="0"/>
  </r>
  <r>
    <x v="29"/>
    <x v="153"/>
    <x v="1"/>
    <s v="Mon Jul 18, 1966 22:20 UTC"/>
    <s v="1966-07-18"/>
    <s v="22:20:00"/>
    <x v="7"/>
    <x v="58"/>
    <s v="Titan II GLV | Gemini X"/>
    <x v="392"/>
    <x v="6041"/>
    <x v="1"/>
    <m/>
    <n v="0"/>
    <x v="0"/>
  </r>
  <r>
    <x v="52"/>
    <x v="154"/>
    <x v="1"/>
    <s v="Mon Jul 18, 1966 20:39 UTC"/>
    <s v="1966-07-18"/>
    <s v="20:39:00"/>
    <x v="7"/>
    <x v="58"/>
    <s v="Atlas-SLV3 Agena-D | GATV 5005"/>
    <x v="382"/>
    <x v="6042"/>
    <x v="1"/>
    <m/>
    <n v="0"/>
    <x v="0"/>
  </r>
  <r>
    <x v="55"/>
    <x v="22"/>
    <x v="8"/>
    <s v="Thu Jul 14, 1966 10:25 UTC"/>
    <s v="1966-07-14"/>
    <s v="10:25:00"/>
    <x v="7"/>
    <x v="58"/>
    <s v="Voskhod | Cosmos 124"/>
    <x v="324"/>
    <x v="6043"/>
    <x v="1"/>
    <m/>
    <n v="0"/>
    <x v="0"/>
  </r>
  <r>
    <x v="52"/>
    <x v="150"/>
    <x v="1"/>
    <s v="Thu Jul 14, 1966 02:10 UTC"/>
    <s v="1966-07-14"/>
    <s v="02:10:00"/>
    <x v="7"/>
    <x v="58"/>
    <s v="Atlas-D OV1 | OV1-7/OV1-8"/>
    <x v="386"/>
    <x v="6044"/>
    <x v="1"/>
    <m/>
    <n v="0"/>
    <x v="1"/>
  </r>
  <r>
    <x v="52"/>
    <x v="5"/>
    <x v="1"/>
    <s v="Tue Jul 12, 1966 17:55 UTC"/>
    <s v="1966-07-12"/>
    <s v="17:55:00"/>
    <x v="7"/>
    <x v="58"/>
    <s v="Atlas-SLV3 Agena-D | KH-7 Gambit 4030"/>
    <x v="382"/>
    <x v="6045"/>
    <x v="1"/>
    <m/>
    <n v="0"/>
    <x v="0"/>
  </r>
  <r>
    <x v="55"/>
    <x v="129"/>
    <x v="0"/>
    <s v="Fri Jul 08, 1966 05:31 UTC"/>
    <s v="1966-07-08"/>
    <s v="05:31:00"/>
    <x v="7"/>
    <x v="58"/>
    <s v="Cosmos-1 (65S3) | Cosmos 123"/>
    <x v="380"/>
    <x v="6046"/>
    <x v="1"/>
    <m/>
    <n v="0"/>
    <x v="0"/>
  </r>
  <r>
    <x v="55"/>
    <x v="47"/>
    <x v="8"/>
    <s v="Wed Jul 06, 1966 12:57 UTC"/>
    <s v="1966-07-06"/>
    <s v="12:57:00"/>
    <x v="7"/>
    <x v="58"/>
    <s v="Proton | Proton 3"/>
    <x v="394"/>
    <x v="6047"/>
    <x v="1"/>
    <m/>
    <n v="0"/>
    <x v="0"/>
  </r>
  <r>
    <x v="29"/>
    <x v="38"/>
    <x v="1"/>
    <s v="Tue Jul 05, 1966 14:53 UTC"/>
    <s v="1966-07-05"/>
    <s v="14:53:00"/>
    <x v="7"/>
    <x v="58"/>
    <s v="Saturn IB | AS-203"/>
    <x v="331"/>
    <x v="6048"/>
    <x v="1"/>
    <m/>
    <n v="0"/>
    <x v="0"/>
  </r>
  <r>
    <x v="54"/>
    <x v="91"/>
    <x v="1"/>
    <s v="Fri Jul 01, 1966 16:02 UTC"/>
    <s v="1966-07-01"/>
    <s v="16:02:00"/>
    <x v="7"/>
    <x v="58"/>
    <s v="Delta E1 | Explorer 33 (IMP-D)"/>
    <x v="364"/>
    <x v="6049"/>
    <x v="1"/>
    <m/>
    <n v="0"/>
    <x v="0"/>
  </r>
  <r>
    <x v="55"/>
    <x v="22"/>
    <x v="8"/>
    <s v="Sat Jun 25, 1966 10:30 UTC"/>
    <s v="1966-06-25"/>
    <s v="10:30:00"/>
    <x v="8"/>
    <x v="58"/>
    <s v="Vostok-2M | Cosmos 122"/>
    <x v="267"/>
    <x v="6050"/>
    <x v="1"/>
    <m/>
    <n v="0"/>
    <x v="0"/>
  </r>
  <r>
    <x v="54"/>
    <x v="137"/>
    <x v="1"/>
    <s v="Fri Jun 24, 1966 00:12 UTC"/>
    <s v="1966-06-24"/>
    <s v="00:12:00"/>
    <x v="8"/>
    <x v="58"/>
    <s v="Thor-SLV2A Agena-D | PAGEOS-1"/>
    <x v="379"/>
    <x v="6051"/>
    <x v="1"/>
    <m/>
    <n v="0"/>
    <x v="0"/>
  </r>
  <r>
    <x v="54"/>
    <x v="146"/>
    <x v="1"/>
    <s v="Tue Jun 21, 1966 21:31 UTC"/>
    <s v="1966-06-21"/>
    <s v="21:31:00"/>
    <x v="8"/>
    <x v="58"/>
    <s v="Thor-SLV2A Agena-D | OPS 1599"/>
    <x v="379"/>
    <x v="6052"/>
    <x v="1"/>
    <m/>
    <n v="0"/>
    <x v="0"/>
  </r>
  <r>
    <x v="55"/>
    <x v="125"/>
    <x v="0"/>
    <s v="Fri Jun 17, 1966 11:00 UTC"/>
    <s v="1966-06-17"/>
    <s v="11:00:00"/>
    <x v="8"/>
    <x v="58"/>
    <s v="Voskhod | Cosmos 121"/>
    <x v="324"/>
    <x v="6053"/>
    <x v="1"/>
    <m/>
    <n v="0"/>
    <x v="0"/>
  </r>
  <r>
    <x v="53"/>
    <x v="15"/>
    <x v="1"/>
    <s v="Thu Jun 16, 1966 14:00 UTC"/>
    <s v="1966-06-16"/>
    <s v="14:00:00"/>
    <x v="8"/>
    <x v="58"/>
    <s v="Titan IIIC | OPS 9311-9317 &amp; GGTS-1"/>
    <x v="370"/>
    <x v="6054"/>
    <x v="1"/>
    <m/>
    <n v="0"/>
    <x v="0"/>
  </r>
  <r>
    <x v="29"/>
    <x v="133"/>
    <x v="1"/>
    <s v="Fri Jun 10, 1966 04:15 UTC"/>
    <s v="1966-06-10"/>
    <s v="04:15:00"/>
    <x v="8"/>
    <x v="58"/>
    <s v="Scout B | OV3 4"/>
    <x v="356"/>
    <x v="6055"/>
    <x v="1"/>
    <m/>
    <n v="0"/>
    <x v="0"/>
  </r>
  <r>
    <x v="52"/>
    <x v="52"/>
    <x v="1"/>
    <s v="Thu Jun 09, 1966 20:15 UTC"/>
    <s v="1966-06-09"/>
    <s v="20:15:00"/>
    <x v="8"/>
    <x v="58"/>
    <s v="Atlas-SLV3 Agena-D | Midas 10"/>
    <x v="382"/>
    <x v="6056"/>
    <x v="1"/>
    <m/>
    <n v="0"/>
    <x v="1"/>
  </r>
  <r>
    <x v="55"/>
    <x v="22"/>
    <x v="8"/>
    <s v="Wed Jun 08, 1966 11:00 UTC"/>
    <s v="1966-06-08"/>
    <s v="11:00:00"/>
    <x v="8"/>
    <x v="58"/>
    <s v="Voskhod | Cosmos 120"/>
    <x v="324"/>
    <x v="6057"/>
    <x v="1"/>
    <m/>
    <n v="0"/>
    <x v="0"/>
  </r>
  <r>
    <x v="52"/>
    <x v="149"/>
    <x v="1"/>
    <s v="Tue Jun 07, 1966 02:48 UTC"/>
    <s v="1966-06-07"/>
    <s v="02:48:00"/>
    <x v="8"/>
    <x v="58"/>
    <s v="Atlas-SLV3 Agena-B | OGO-3"/>
    <x v="395"/>
    <x v="6058"/>
    <x v="1"/>
    <m/>
    <n v="0"/>
    <x v="0"/>
  </r>
  <r>
    <x v="52"/>
    <x v="5"/>
    <x v="1"/>
    <s v="Fri Jun 03, 1966 19:25 UTC"/>
    <s v="1966-06-03"/>
    <s v="19:25:00"/>
    <x v="8"/>
    <x v="58"/>
    <s v="Atlas-SLV3 Agena-D | KH-7 Gambit 4029"/>
    <x v="382"/>
    <x v="6059"/>
    <x v="1"/>
    <m/>
    <n v="0"/>
    <x v="0"/>
  </r>
  <r>
    <x v="29"/>
    <x v="153"/>
    <x v="1"/>
    <s v="Fri Jun 03, 1966 13:39 UTC"/>
    <s v="1966-06-03"/>
    <s v="13:39:00"/>
    <x v="8"/>
    <x v="58"/>
    <s v="Titan II GLV | Gemini IX-A"/>
    <x v="392"/>
    <x v="6060"/>
    <x v="1"/>
    <m/>
    <n v="0"/>
    <x v="0"/>
  </r>
  <r>
    <x v="52"/>
    <x v="154"/>
    <x v="1"/>
    <s v="Wed Jun 01, 1966 15:00 UTC"/>
    <s v="1966-06-01"/>
    <s v="15:00:00"/>
    <x v="8"/>
    <x v="58"/>
    <s v="Atlas SLV-3 | ATDA"/>
    <x v="396"/>
    <x v="6061"/>
    <x v="1"/>
    <m/>
    <n v="0"/>
    <x v="0"/>
  </r>
  <r>
    <x v="52"/>
    <x v="103"/>
    <x v="1"/>
    <s v="Mon May 30, 1966 14:41 UTC"/>
    <s v="1966-05-30"/>
    <s v="14:41:00"/>
    <x v="9"/>
    <x v="58"/>
    <s v="Atlas-LV3C Centaur-D | Surveyor 1"/>
    <x v="387"/>
    <x v="6062"/>
    <x v="1"/>
    <m/>
    <n v="0"/>
    <x v="0"/>
  </r>
  <r>
    <x v="54"/>
    <x v="87"/>
    <x v="1"/>
    <s v="Wed May 25, 1966 14:00 UTC"/>
    <s v="1966-05-25"/>
    <s v="14:00:00"/>
    <x v="9"/>
    <x v="58"/>
    <s v="Delta C1 | Explorer 32 (AE-B)"/>
    <x v="374"/>
    <x v="6063"/>
    <x v="1"/>
    <m/>
    <n v="0"/>
    <x v="0"/>
  </r>
  <r>
    <x v="55"/>
    <x v="129"/>
    <x v="0"/>
    <s v="Tue May 24, 1966 05:30 UTC"/>
    <s v="1966-05-24"/>
    <s v="05:30:00"/>
    <x v="9"/>
    <x v="58"/>
    <s v="Cosmos-2 (63SM) | Cosmos 119"/>
    <x v="321"/>
    <x v="6064"/>
    <x v="1"/>
    <m/>
    <n v="0"/>
    <x v="0"/>
  </r>
  <r>
    <x v="54"/>
    <x v="137"/>
    <x v="1"/>
    <s v="Tue May 24, 1966 02:00 UTC"/>
    <s v="1966-05-24"/>
    <s v="02:00:00"/>
    <x v="9"/>
    <x v="58"/>
    <s v="Thor-SLV2A Agena-D | OPS 1778"/>
    <x v="379"/>
    <x v="6065"/>
    <x v="1"/>
    <m/>
    <n v="0"/>
    <x v="0"/>
  </r>
  <r>
    <x v="55"/>
    <x v="155"/>
    <x v="8"/>
    <s v="Thu May 19, 1966 19:30 UTC"/>
    <s v="1966-05-19"/>
    <s v="19:30:00"/>
    <x v="9"/>
    <x v="58"/>
    <s v="R-36 Orb. | OGTch nÂ°04"/>
    <x v="361"/>
    <x v="6066"/>
    <x v="1"/>
    <m/>
    <n v="0"/>
    <x v="0"/>
  </r>
  <r>
    <x v="54"/>
    <x v="118"/>
    <x v="1"/>
    <s v="Thu May 19, 1966 02:27 UTC"/>
    <s v="1966-05-19"/>
    <s v="02:27:00"/>
    <x v="9"/>
    <x v="58"/>
    <s v="Scout A | Transit-O 9"/>
    <x v="368"/>
    <x v="6067"/>
    <x v="1"/>
    <m/>
    <n v="0"/>
    <x v="0"/>
  </r>
  <r>
    <x v="52"/>
    <x v="154"/>
    <x v="1"/>
    <s v="Tue May 17, 1966 15:15 UTC"/>
    <s v="1966-05-17"/>
    <s v="15:15:00"/>
    <x v="9"/>
    <x v="58"/>
    <s v="Atlas-SLV3 Agena-D | GATV 5004"/>
    <x v="382"/>
    <x v="6068"/>
    <x v="1"/>
    <m/>
    <n v="0"/>
    <x v="2"/>
  </r>
  <r>
    <x v="55"/>
    <x v="125"/>
    <x v="0"/>
    <s v="Tue May 17, 1966 11:00 UTC"/>
    <s v="1966-05-17"/>
    <s v="11:00:00"/>
    <x v="9"/>
    <x v="58"/>
    <s v="Voskhod | Zenit-4 nÂ°18"/>
    <x v="324"/>
    <x v="6069"/>
    <x v="1"/>
    <m/>
    <n v="0"/>
    <x v="2"/>
  </r>
  <r>
    <x v="54"/>
    <x v="137"/>
    <x v="1"/>
    <s v="Sun May 15, 1966 07:55 UTC"/>
    <s v="1966-05-15"/>
    <s v="07:55:00"/>
    <x v="9"/>
    <x v="58"/>
    <s v="Thor-SLV2A Agena-D | Nimbus-2"/>
    <x v="379"/>
    <x v="6070"/>
    <x v="1"/>
    <m/>
    <n v="0"/>
    <x v="0"/>
  </r>
  <r>
    <x v="52"/>
    <x v="5"/>
    <x v="1"/>
    <s v="Sat May 14, 1966 19:02 UTC"/>
    <s v="1966-05-14"/>
    <s v="19:02:00"/>
    <x v="9"/>
    <x v="58"/>
    <s v="Atlas-SLV3 Agena-D | KH-7 Gambit 4028"/>
    <x v="382"/>
    <x v="6071"/>
    <x v="1"/>
    <m/>
    <n v="0"/>
    <x v="0"/>
  </r>
  <r>
    <x v="55"/>
    <x v="22"/>
    <x v="8"/>
    <s v="Wed May 11, 1966 14:10 UTC"/>
    <s v="1966-05-11"/>
    <s v="14:10:00"/>
    <x v="9"/>
    <x v="58"/>
    <s v="Vostok-2M | Cosmos 118"/>
    <x v="267"/>
    <x v="6072"/>
    <x v="1"/>
    <m/>
    <n v="0"/>
    <x v="0"/>
  </r>
  <r>
    <x v="55"/>
    <x v="22"/>
    <x v="8"/>
    <s v="Fri May 06, 1966 10:58 UTC"/>
    <s v="1966-05-06"/>
    <s v="10:58:00"/>
    <x v="9"/>
    <x v="58"/>
    <s v="Vostok-2 | Cosmos 117"/>
    <x v="389"/>
    <x v="6073"/>
    <x v="1"/>
    <m/>
    <n v="0"/>
    <x v="0"/>
  </r>
  <r>
    <x v="54"/>
    <x v="146"/>
    <x v="1"/>
    <s v="Tue May 03, 1966 19:25 UTC"/>
    <s v="1966-05-03"/>
    <s v="19:25:00"/>
    <x v="9"/>
    <x v="58"/>
    <s v="Thor-SLV2A Agena-D | OPS 1508"/>
    <x v="379"/>
    <x v="6074"/>
    <x v="1"/>
    <m/>
    <n v="0"/>
    <x v="2"/>
  </r>
  <r>
    <x v="55"/>
    <x v="129"/>
    <x v="0"/>
    <s v="Tue Apr 26, 1966 10:04 UTC"/>
    <s v="1966-04-26"/>
    <s v="10:04:00"/>
    <x v="10"/>
    <x v="58"/>
    <s v="Cosmos-2 (63SM) | Cosmos 116"/>
    <x v="321"/>
    <x v="6075"/>
    <x v="1"/>
    <m/>
    <n v="0"/>
    <x v="0"/>
  </r>
  <r>
    <x v="55"/>
    <x v="22"/>
    <x v="8"/>
    <s v="Mon Apr 25, 1966 07:10 UTC"/>
    <s v="1966-04-25"/>
    <s v="07:10:00"/>
    <x v="10"/>
    <x v="58"/>
    <s v="Molniya | Molniya-1 nÂ°6"/>
    <x v="383"/>
    <x v="6076"/>
    <x v="1"/>
    <m/>
    <n v="0"/>
    <x v="0"/>
  </r>
  <r>
    <x v="54"/>
    <x v="118"/>
    <x v="1"/>
    <s v="Fri Apr 22, 1966 09:45 UTC"/>
    <s v="1966-04-22"/>
    <s v="09:45:00"/>
    <x v="10"/>
    <x v="58"/>
    <s v="Scout B | OV3 1"/>
    <x v="356"/>
    <x v="6077"/>
    <x v="1"/>
    <m/>
    <n v="0"/>
    <x v="0"/>
  </r>
  <r>
    <x v="55"/>
    <x v="22"/>
    <x v="8"/>
    <s v="Wed Apr 20, 1966 10:40 UTC"/>
    <s v="1966-04-20"/>
    <s v="10:40:00"/>
    <x v="10"/>
    <x v="58"/>
    <s v="Vostok-2 | Cosmos 115"/>
    <x v="389"/>
    <x v="6078"/>
    <x v="1"/>
    <m/>
    <n v="0"/>
    <x v="0"/>
  </r>
  <r>
    <x v="52"/>
    <x v="5"/>
    <x v="1"/>
    <s v="Tue Apr 19, 1966 19:15 UTC"/>
    <s v="1966-04-19"/>
    <s v="19:15:00"/>
    <x v="10"/>
    <x v="58"/>
    <s v="Atlas-SLV3 Agena-D | KH-7 Gambit 4027"/>
    <x v="382"/>
    <x v="6079"/>
    <x v="1"/>
    <m/>
    <n v="0"/>
    <x v="0"/>
  </r>
  <r>
    <x v="52"/>
    <x v="149"/>
    <x v="1"/>
    <s v="Fri Apr 08, 1966 19:35 UTC"/>
    <s v="1966-04-08"/>
    <s v="19:35:00"/>
    <x v="10"/>
    <x v="58"/>
    <s v="Atlas-SLV3B Agena-D | OAO-1"/>
    <x v="397"/>
    <x v="6080"/>
    <x v="1"/>
    <m/>
    <n v="0"/>
    <x v="0"/>
  </r>
  <r>
    <x v="52"/>
    <x v="101"/>
    <x v="1"/>
    <s v="Fri Apr 08, 1966 01:00 UTC"/>
    <s v="1966-04-08"/>
    <s v="01:00:00"/>
    <x v="10"/>
    <x v="58"/>
    <s v="Atlas-LV3C Centaur-D | Surveyor Model-3"/>
    <x v="387"/>
    <x v="6081"/>
    <x v="1"/>
    <m/>
    <n v="0"/>
    <x v="1"/>
  </r>
  <r>
    <x v="54"/>
    <x v="137"/>
    <x v="1"/>
    <s v="Thu Apr 07, 1966 22:02 UTC"/>
    <s v="1966-04-07"/>
    <s v="22:02:00"/>
    <x v="10"/>
    <x v="58"/>
    <s v="Thor-SLV2A Agena-D | OPS 1612"/>
    <x v="379"/>
    <x v="6082"/>
    <x v="1"/>
    <m/>
    <n v="0"/>
    <x v="0"/>
  </r>
  <r>
    <x v="55"/>
    <x v="125"/>
    <x v="0"/>
    <s v="Wed Apr 06, 1966 11:40 UTC"/>
    <s v="1966-04-06"/>
    <s v="11:40:00"/>
    <x v="10"/>
    <x v="58"/>
    <s v="Voskhod | Cosmos 114"/>
    <x v="324"/>
    <x v="6083"/>
    <x v="1"/>
    <m/>
    <n v="0"/>
    <x v="0"/>
  </r>
  <r>
    <x v="55"/>
    <x v="22"/>
    <x v="8"/>
    <s v="Thu Mar 31, 1966 10:46 UTC"/>
    <s v="1966-03-31"/>
    <s v="10:46:00"/>
    <x v="11"/>
    <x v="58"/>
    <s v="Molniya-M /Block L | Luna 10"/>
    <x v="336"/>
    <x v="6084"/>
    <x v="1"/>
    <m/>
    <n v="0"/>
    <x v="0"/>
  </r>
  <r>
    <x v="54"/>
    <x v="132"/>
    <x v="1"/>
    <s v="Thu Mar 31, 1966 05:41 UTC"/>
    <s v="1966-03-31"/>
    <s v="05:41:00"/>
    <x v="11"/>
    <x v="58"/>
    <s v="Thor-LV2D Burner-1I | DMSP-3B-F6"/>
    <x v="398"/>
    <x v="6085"/>
    <x v="1"/>
    <m/>
    <n v="0"/>
    <x v="0"/>
  </r>
  <r>
    <x v="52"/>
    <x v="150"/>
    <x v="1"/>
    <s v="Wed Mar 30, 1966 09:20 UTC"/>
    <s v="1966-03-30"/>
    <s v="09:20:00"/>
    <x v="11"/>
    <x v="58"/>
    <s v="Atlas-D OV1 | OV1-4/OV1-5"/>
    <x v="386"/>
    <x v="6086"/>
    <x v="1"/>
    <m/>
    <n v="0"/>
    <x v="0"/>
  </r>
  <r>
    <x v="55"/>
    <x v="22"/>
    <x v="8"/>
    <s v="Sun Mar 27, 1966 07:20 UTC"/>
    <s v="1966-03-27"/>
    <s v="07:20:00"/>
    <x v="11"/>
    <x v="58"/>
    <s v="Molniya | Molniya-1 nÂ°5"/>
    <x v="383"/>
    <x v="6087"/>
    <x v="1"/>
    <m/>
    <n v="0"/>
    <x v="2"/>
  </r>
  <r>
    <x v="54"/>
    <x v="118"/>
    <x v="1"/>
    <s v="Sat Mar 26, 1966 03:31 UTC"/>
    <s v="1966-03-26"/>
    <s v="03:31:00"/>
    <x v="11"/>
    <x v="58"/>
    <s v="Scout A | Transit-O 8"/>
    <x v="368"/>
    <x v="6088"/>
    <x v="1"/>
    <m/>
    <n v="0"/>
    <x v="0"/>
  </r>
  <r>
    <x v="55"/>
    <x v="47"/>
    <x v="8"/>
    <s v="Thu Mar 24, 1966 14:39 UTC"/>
    <s v="1966-03-24"/>
    <s v="14:39:00"/>
    <x v="11"/>
    <x v="58"/>
    <s v="Proton | N-4 nÂ°3"/>
    <x v="394"/>
    <x v="6089"/>
    <x v="1"/>
    <m/>
    <n v="0"/>
    <x v="2"/>
  </r>
  <r>
    <x v="55"/>
    <x v="22"/>
    <x v="8"/>
    <s v="Mon Mar 21, 1966 09:40 UTC"/>
    <s v="1966-03-21"/>
    <s v="09:40:00"/>
    <x v="11"/>
    <x v="58"/>
    <s v="Voskhod | Cosmos 113"/>
    <x v="324"/>
    <x v="6090"/>
    <x v="1"/>
    <m/>
    <n v="0"/>
    <x v="0"/>
  </r>
  <r>
    <x v="52"/>
    <x v="5"/>
    <x v="1"/>
    <s v="Fri Mar 18, 1966 20:00 UTC"/>
    <s v="1966-03-18"/>
    <s v="20:00:00"/>
    <x v="11"/>
    <x v="58"/>
    <s v="Atlas-SLV3 Agena-D | KH-7 Gambit 4026"/>
    <x v="382"/>
    <x v="6091"/>
    <x v="1"/>
    <m/>
    <n v="0"/>
    <x v="0"/>
  </r>
  <r>
    <x v="55"/>
    <x v="125"/>
    <x v="0"/>
    <s v="Thu Mar 17, 1966 10:28 UTC"/>
    <s v="1966-03-17"/>
    <s v="10:28:00"/>
    <x v="11"/>
    <x v="58"/>
    <s v="Vostok-2 | Cosmos 112"/>
    <x v="389"/>
    <x v="6092"/>
    <x v="1"/>
    <m/>
    <n v="0"/>
    <x v="0"/>
  </r>
  <r>
    <x v="29"/>
    <x v="153"/>
    <x v="1"/>
    <s v="Wed Mar 16, 1966 16:41 UTC"/>
    <s v="1966-03-16"/>
    <s v="16:41:00"/>
    <x v="11"/>
    <x v="58"/>
    <s v="Titan II GLV | Gemini VIII"/>
    <x v="392"/>
    <x v="6093"/>
    <x v="1"/>
    <m/>
    <n v="0"/>
    <x v="0"/>
  </r>
  <r>
    <x v="52"/>
    <x v="154"/>
    <x v="1"/>
    <s v="Wed Mar 16, 1966 15:00 UTC"/>
    <s v="1966-03-16"/>
    <s v="15:00:00"/>
    <x v="11"/>
    <x v="58"/>
    <s v="Atlas-SLV3 Agena-D | GATV 5003"/>
    <x v="382"/>
    <x v="6094"/>
    <x v="1"/>
    <m/>
    <n v="0"/>
    <x v="0"/>
  </r>
  <r>
    <x v="55"/>
    <x v="156"/>
    <x v="8"/>
    <s v="Tue Mar 15, 1966 23:59 UTC"/>
    <s v="1966-03-15"/>
    <s v="23:59:00"/>
    <x v="11"/>
    <x v="58"/>
    <s v="R-36 Orb. | OGTch nÂ°03"/>
    <x v="361"/>
    <x v="6095"/>
    <x v="1"/>
    <m/>
    <n v="0"/>
    <x v="3"/>
  </r>
  <r>
    <x v="54"/>
    <x v="138"/>
    <x v="1"/>
    <s v="Wed Mar 09, 1966 22:02 UTC"/>
    <s v="1966-03-09"/>
    <s v="22:02:00"/>
    <x v="11"/>
    <x v="58"/>
    <s v="Thor-SLV2A Agena-D | OPS 3488"/>
    <x v="379"/>
    <x v="6096"/>
    <x v="1"/>
    <m/>
    <n v="0"/>
    <x v="0"/>
  </r>
  <r>
    <x v="55"/>
    <x v="22"/>
    <x v="8"/>
    <s v="Tue Mar 01, 1966 11:03 UTC"/>
    <s v="1966-03-01"/>
    <s v="11:03:00"/>
    <x v="11"/>
    <x v="58"/>
    <s v="Molniya-M /Block L | Cosmos 111"/>
    <x v="336"/>
    <x v="6097"/>
    <x v="1"/>
    <m/>
    <n v="0"/>
    <x v="1"/>
  </r>
  <r>
    <x v="54"/>
    <x v="87"/>
    <x v="1"/>
    <s v="Mon Feb 28, 1966 13:58 UTC"/>
    <s v="1966-02-28"/>
    <s v="13:58:00"/>
    <x v="0"/>
    <x v="58"/>
    <s v="Delta E | ESSA-2"/>
    <x v="390"/>
    <x v="6098"/>
    <x v="1"/>
    <m/>
    <n v="0"/>
    <x v="0"/>
  </r>
  <r>
    <x v="29"/>
    <x v="145"/>
    <x v="1"/>
    <s v="Sat Feb 26, 1966 16:12 UTC"/>
    <s v="1966-02-26"/>
    <s v="16:12:00"/>
    <x v="0"/>
    <x v="58"/>
    <s v="Saturn IB | AS-201"/>
    <x v="331"/>
    <x v="6099"/>
    <x v="1"/>
    <m/>
    <n v="0"/>
    <x v="0"/>
  </r>
  <r>
    <x v="55"/>
    <x v="22"/>
    <x v="8"/>
    <s v="Tue Feb 22, 1966 20:09 UTC"/>
    <s v="1966-02-22"/>
    <s v="20:09:00"/>
    <x v="0"/>
    <x v="58"/>
    <s v="Voskhod | Cosmos 110"/>
    <x v="324"/>
    <x v="6100"/>
    <x v="1"/>
    <m/>
    <n v="0"/>
    <x v="0"/>
  </r>
  <r>
    <x v="55"/>
    <x v="129"/>
    <x v="0"/>
    <s v="Mon Feb 21, 1966 13:30 UTC"/>
    <s v="1966-02-21"/>
    <s v="13:30:00"/>
    <x v="0"/>
    <x v="58"/>
    <s v="Cosmos-1 (65S3) | DS-K40 nÂ°2"/>
    <x v="380"/>
    <x v="6101"/>
    <x v="1"/>
    <m/>
    <n v="0"/>
    <x v="2"/>
  </r>
  <r>
    <x v="55"/>
    <x v="22"/>
    <x v="8"/>
    <s v="Sat Feb 19, 1966 08:49 UTC"/>
    <s v="1966-02-19"/>
    <s v="08:49:00"/>
    <x v="0"/>
    <x v="58"/>
    <s v="Voskhod | Cosmos 109"/>
    <x v="324"/>
    <x v="6102"/>
    <x v="1"/>
    <m/>
    <n v="0"/>
    <x v="0"/>
  </r>
  <r>
    <x v="64"/>
    <x v="152"/>
    <x v="11"/>
    <s v="Thu Feb 17, 1966 08:33 UTC"/>
    <s v="1966-02-17"/>
    <s v="08:33:00"/>
    <x v="0"/>
    <x v="58"/>
    <s v="Diamant A | Diapason"/>
    <x v="391"/>
    <x v="6103"/>
    <x v="1"/>
    <m/>
    <n v="0"/>
    <x v="0"/>
  </r>
  <r>
    <x v="52"/>
    <x v="5"/>
    <x v="1"/>
    <s v="Tue Feb 15, 1966 20:30 UTC"/>
    <s v="1966-02-15"/>
    <s v="20:30:00"/>
    <x v="0"/>
    <x v="58"/>
    <s v="Atlas-SLV3 Agena-D | KH-7 Gambit 4025"/>
    <x v="382"/>
    <x v="6104"/>
    <x v="1"/>
    <m/>
    <n v="0"/>
    <x v="0"/>
  </r>
  <r>
    <x v="55"/>
    <x v="129"/>
    <x v="0"/>
    <s v="Fri Feb 11, 1966 18:00 UTC"/>
    <s v="1966-02-11"/>
    <s v="18:00:00"/>
    <x v="0"/>
    <x v="58"/>
    <s v="Cosmos-1 (65S3) | Cosmos 108"/>
    <x v="380"/>
    <x v="6105"/>
    <x v="1"/>
    <m/>
    <n v="0"/>
    <x v="0"/>
  </r>
  <r>
    <x v="55"/>
    <x v="22"/>
    <x v="8"/>
    <s v="Thu Feb 10, 1966 08:40 UTC"/>
    <s v="1966-02-10"/>
    <s v="08:40:00"/>
    <x v="0"/>
    <x v="58"/>
    <s v="Vostok-2 | Cosmos 107"/>
    <x v="389"/>
    <x v="6106"/>
    <x v="1"/>
    <m/>
    <n v="0"/>
    <x v="0"/>
  </r>
  <r>
    <x v="54"/>
    <x v="20"/>
    <x v="1"/>
    <s v="Wed Feb 09, 1966 19:45 UTC"/>
    <s v="1966-02-09"/>
    <s v="19:45:00"/>
    <x v="0"/>
    <x v="58"/>
    <s v="Thor-SLV2A Agena-D | OPS 1439"/>
    <x v="379"/>
    <x v="6107"/>
    <x v="1"/>
    <m/>
    <n v="0"/>
    <x v="0"/>
  </r>
  <r>
    <x v="55"/>
    <x v="156"/>
    <x v="8"/>
    <s v="Sat Feb 05, 1966 12:19 UTC"/>
    <s v="1966-02-05"/>
    <s v="12:19:00"/>
    <x v="0"/>
    <x v="58"/>
    <s v="R-36 Orb. | OGTch nÂ°02"/>
    <x v="361"/>
    <x v="6108"/>
    <x v="1"/>
    <m/>
    <n v="0"/>
    <x v="0"/>
  </r>
  <r>
    <x v="54"/>
    <x v="91"/>
    <x v="1"/>
    <s v="Thu Feb 03, 1966 07:41 UTC"/>
    <s v="1966-02-03"/>
    <s v="07:41:00"/>
    <x v="0"/>
    <x v="58"/>
    <s v="Delta C | ESSA-1"/>
    <x v="384"/>
    <x v="6109"/>
    <x v="1"/>
    <m/>
    <n v="0"/>
    <x v="0"/>
  </r>
  <r>
    <x v="54"/>
    <x v="137"/>
    <x v="1"/>
    <s v="Wed Feb 02, 1966 21:32 UTC"/>
    <s v="1966-02-02"/>
    <s v="21:32:00"/>
    <x v="0"/>
    <x v="58"/>
    <s v="Thor-SLV2A Agena-D | OPS 7291"/>
    <x v="379"/>
    <x v="6110"/>
    <x v="1"/>
    <m/>
    <n v="0"/>
    <x v="0"/>
  </r>
  <r>
    <x v="55"/>
    <x v="22"/>
    <x v="8"/>
    <s v="Mon Jan 31, 1966 11:41 UTC"/>
    <s v="1966-01-31"/>
    <s v="11:41:00"/>
    <x v="1"/>
    <x v="58"/>
    <s v="Molniya-M /Block L | Luna 9"/>
    <x v="336"/>
    <x v="6111"/>
    <x v="1"/>
    <m/>
    <n v="0"/>
    <x v="0"/>
  </r>
  <r>
    <x v="54"/>
    <x v="118"/>
    <x v="1"/>
    <s v="Fri Jan 28, 1966 17:06 UTC"/>
    <s v="1966-01-28"/>
    <s v="17:06:00"/>
    <x v="1"/>
    <x v="58"/>
    <s v="Scout A | Transit-O 7"/>
    <x v="368"/>
    <x v="6112"/>
    <x v="1"/>
    <m/>
    <n v="0"/>
    <x v="0"/>
  </r>
  <r>
    <x v="55"/>
    <x v="129"/>
    <x v="0"/>
    <s v="Tue Jan 25, 1966 12:28 UTC"/>
    <s v="1966-01-25"/>
    <s v="12:28:00"/>
    <x v="1"/>
    <x v="58"/>
    <s v="Cosmos-2 (63SM) | Cosmos 106"/>
    <x v="321"/>
    <x v="6113"/>
    <x v="1"/>
    <m/>
    <n v="0"/>
    <x v="0"/>
  </r>
  <r>
    <x v="55"/>
    <x v="22"/>
    <x v="8"/>
    <s v="Sat Jan 22, 1966 08:30 UTC"/>
    <s v="1966-01-22"/>
    <s v="08:30:00"/>
    <x v="1"/>
    <x v="58"/>
    <s v="Vostok-2 | Cosmos 105"/>
    <x v="389"/>
    <x v="6114"/>
    <x v="1"/>
    <m/>
    <n v="0"/>
    <x v="0"/>
  </r>
  <r>
    <x v="52"/>
    <x v="5"/>
    <x v="1"/>
    <s v="Wed Jan 19, 1966 20:03 UTC"/>
    <s v="1966-01-19"/>
    <s v="20:03:00"/>
    <x v="1"/>
    <x v="58"/>
    <s v="Atlas-SLV3 Agena-D | KH-7 Gambit 4024"/>
    <x v="382"/>
    <x v="6115"/>
    <x v="1"/>
    <m/>
    <n v="0"/>
    <x v="0"/>
  </r>
  <r>
    <x v="55"/>
    <x v="22"/>
    <x v="8"/>
    <s v="Fri Jan 07, 1966 08:20 UTC"/>
    <s v="1966-01-07"/>
    <s v="08:20:00"/>
    <x v="1"/>
    <x v="58"/>
    <s v="Vostok-2 | Cosmos 104"/>
    <x v="389"/>
    <x v="6116"/>
    <x v="1"/>
    <m/>
    <n v="0"/>
    <x v="1"/>
  </r>
  <r>
    <x v="54"/>
    <x v="132"/>
    <x v="1"/>
    <s v="Fri Jan 07, 1966 04:48 UTC"/>
    <s v="1966-01-07"/>
    <s v="04:48:00"/>
    <x v="1"/>
    <x v="58"/>
    <s v="Thor-LV2D Burner-1I | DMSP-3B-F5"/>
    <x v="398"/>
    <x v="6117"/>
    <x v="1"/>
    <m/>
    <n v="0"/>
    <x v="2"/>
  </r>
  <r>
    <x v="55"/>
    <x v="147"/>
    <x v="8"/>
    <s v="Tue Dec 28, 1965 12:30 UTC"/>
    <s v="1965-12-28"/>
    <s v="12:30:00"/>
    <x v="2"/>
    <x v="59"/>
    <s v="Cosmos-3 | Cosmos 103"/>
    <x v="376"/>
    <x v="6118"/>
    <x v="1"/>
    <m/>
    <n v="0"/>
    <x v="0"/>
  </r>
  <r>
    <x v="55"/>
    <x v="129"/>
    <x v="0"/>
    <s v="Tue Dec 28, 1965 08:10 UTC"/>
    <s v="1965-12-28"/>
    <s v="08:10:00"/>
    <x v="2"/>
    <x v="59"/>
    <s v="Cosmos-1 (65S3) | DS-K40 nÂ°1"/>
    <x v="380"/>
    <x v="6119"/>
    <x v="1"/>
    <m/>
    <n v="0"/>
    <x v="2"/>
  </r>
  <r>
    <x v="55"/>
    <x v="22"/>
    <x v="8"/>
    <s v="Mon Dec 27, 1965 22:24 UTC"/>
    <s v="1965-12-27"/>
    <s v="22:24:00"/>
    <x v="2"/>
    <x v="59"/>
    <s v="Vostok-2A | Cosmos 102"/>
    <x v="393"/>
    <x v="6120"/>
    <x v="1"/>
    <m/>
    <n v="0"/>
    <x v="0"/>
  </r>
  <r>
    <x v="54"/>
    <x v="138"/>
    <x v="1"/>
    <s v="Fri Dec 24, 1965 21:06 UTC"/>
    <s v="1965-12-24"/>
    <s v="21:06:00"/>
    <x v="2"/>
    <x v="59"/>
    <s v="Thor-SLV2A Agena-D | OPS 4639"/>
    <x v="379"/>
    <x v="6121"/>
    <x v="1"/>
    <m/>
    <n v="0"/>
    <x v="0"/>
  </r>
  <r>
    <x v="54"/>
    <x v="118"/>
    <x v="1"/>
    <s v="Wed Dec 22, 1965 04:33 UTC"/>
    <s v="1965-12-22"/>
    <s v="04:33:00"/>
    <x v="2"/>
    <x v="59"/>
    <s v="Scout A | Transit-O 6"/>
    <x v="368"/>
    <x v="6122"/>
    <x v="1"/>
    <m/>
    <n v="0"/>
    <x v="0"/>
  </r>
  <r>
    <x v="53"/>
    <x v="15"/>
    <x v="1"/>
    <s v="Tue Dec 21, 1965 14:00 UTC"/>
    <s v="1965-12-21"/>
    <s v="14:00:00"/>
    <x v="2"/>
    <x v="59"/>
    <s v="Titan IIIC | LES 3 &amp; 4, OV2-3, OSCAR-4"/>
    <x v="370"/>
    <x v="6123"/>
    <x v="1"/>
    <m/>
    <n v="0"/>
    <x v="1"/>
  </r>
  <r>
    <x v="55"/>
    <x v="129"/>
    <x v="0"/>
    <s v="Tue Dec 21, 1965 06:14 UTC"/>
    <s v="1965-12-21"/>
    <s v="06:14:00"/>
    <x v="2"/>
    <x v="59"/>
    <s v="Cosmos-1 (65S3) | Cosmos 101"/>
    <x v="380"/>
    <x v="6124"/>
    <x v="1"/>
    <m/>
    <n v="0"/>
    <x v="0"/>
  </r>
  <r>
    <x v="55"/>
    <x v="22"/>
    <x v="8"/>
    <s v="Fri Dec 17, 1965 02:20 UTC"/>
    <s v="1965-12-17"/>
    <s v="02:20:00"/>
    <x v="2"/>
    <x v="59"/>
    <s v="Vostok-2M | Cosmos 100"/>
    <x v="267"/>
    <x v="6125"/>
    <x v="1"/>
    <m/>
    <n v="0"/>
    <x v="0"/>
  </r>
  <r>
    <x v="55"/>
    <x v="156"/>
    <x v="8"/>
    <s v="Thu Dec 16, 1965 14:09 UTC"/>
    <s v="1965-12-16"/>
    <s v="14:09:00"/>
    <x v="2"/>
    <x v="59"/>
    <s v="R-36 Orb. | OGTch nÂ°01"/>
    <x v="361"/>
    <x v="6126"/>
    <x v="1"/>
    <m/>
    <n v="0"/>
    <x v="0"/>
  </r>
  <r>
    <x v="54"/>
    <x v="91"/>
    <x v="1"/>
    <s v="Thu Dec 16, 1965 07:31 UTC"/>
    <s v="1965-12-16"/>
    <s v="07:31:00"/>
    <x v="2"/>
    <x v="59"/>
    <s v="Delta E | Pioneer 6"/>
    <x v="390"/>
    <x v="6127"/>
    <x v="1"/>
    <m/>
    <n v="0"/>
    <x v="0"/>
  </r>
  <r>
    <x v="29"/>
    <x v="153"/>
    <x v="1"/>
    <s v="Wed Dec 15, 1965 13:37 UTC"/>
    <s v="1965-12-15"/>
    <s v="13:37:00"/>
    <x v="2"/>
    <x v="59"/>
    <s v="Titan II GLV | Gemini VI-A"/>
    <x v="392"/>
    <x v="6128"/>
    <x v="1"/>
    <m/>
    <n v="0"/>
    <x v="0"/>
  </r>
  <r>
    <x v="55"/>
    <x v="22"/>
    <x v="8"/>
    <s v="Fri Dec 10, 1965 08:10 UTC"/>
    <s v="1965-12-10"/>
    <s v="08:10:00"/>
    <x v="2"/>
    <x v="59"/>
    <s v="Vostok-2 | Cosmos 99"/>
    <x v="389"/>
    <x v="6129"/>
    <x v="1"/>
    <m/>
    <n v="0"/>
    <x v="0"/>
  </r>
  <r>
    <x v="54"/>
    <x v="146"/>
    <x v="1"/>
    <s v="Thu Dec 09, 1965 21:10 UTC"/>
    <s v="1965-12-09"/>
    <s v="21:10:00"/>
    <x v="2"/>
    <x v="59"/>
    <s v="Thor-SLV2A Agena-D | OPS 7249"/>
    <x v="379"/>
    <x v="6130"/>
    <x v="1"/>
    <m/>
    <n v="0"/>
    <x v="0"/>
  </r>
  <r>
    <x v="54"/>
    <x v="118"/>
    <x v="1"/>
    <s v="Mon Dec 06, 1965 21:05 UTC"/>
    <s v="1965-12-06"/>
    <s v="21:05:00"/>
    <x v="2"/>
    <x v="59"/>
    <s v="Scout X-4 | France 1"/>
    <x v="399"/>
    <x v="6131"/>
    <x v="1"/>
    <m/>
    <n v="0"/>
    <x v="0"/>
  </r>
  <r>
    <x v="29"/>
    <x v="153"/>
    <x v="1"/>
    <s v="Sat Dec 04, 1965 19:30 UTC"/>
    <s v="1965-12-04"/>
    <s v="19:30:00"/>
    <x v="2"/>
    <x v="59"/>
    <s v="Titan II GLV | Gemini VII"/>
    <x v="392"/>
    <x v="6132"/>
    <x v="1"/>
    <m/>
    <n v="0"/>
    <x v="0"/>
  </r>
  <r>
    <x v="55"/>
    <x v="22"/>
    <x v="8"/>
    <s v="Fri Dec 03, 1965 10:46 UTC"/>
    <s v="1965-12-03"/>
    <s v="10:46:00"/>
    <x v="2"/>
    <x v="59"/>
    <s v="Molniya | Luna 8"/>
    <x v="383"/>
    <x v="6133"/>
    <x v="1"/>
    <m/>
    <n v="0"/>
    <x v="0"/>
  </r>
  <r>
    <x v="54"/>
    <x v="137"/>
    <x v="1"/>
    <s v="Mon Nov 29, 1965 04:48 UTC"/>
    <s v="1965-11-29"/>
    <s v="04:48:00"/>
    <x v="3"/>
    <x v="59"/>
    <s v="Thor DM-21 Agena-B | Alouette 2 &amp; Explorer 31 (DME-A)"/>
    <x v="400"/>
    <x v="6134"/>
    <x v="1"/>
    <m/>
    <n v="0"/>
    <x v="0"/>
  </r>
  <r>
    <x v="55"/>
    <x v="22"/>
    <x v="8"/>
    <s v="Sat Nov 27, 1965 08:20 UTC"/>
    <s v="1965-11-27"/>
    <s v="08:20:00"/>
    <x v="3"/>
    <x v="59"/>
    <s v="Vostok-2 | Cosmos 98"/>
    <x v="389"/>
    <x v="6135"/>
    <x v="1"/>
    <m/>
    <n v="0"/>
    <x v="0"/>
  </r>
  <r>
    <x v="64"/>
    <x v="152"/>
    <x v="11"/>
    <s v="Fri Nov 26, 1965 14:47 UTC"/>
    <s v="1965-11-26"/>
    <s v="14:47:00"/>
    <x v="3"/>
    <x v="59"/>
    <s v="Diamant A | AstÃ©rix"/>
    <x v="391"/>
    <x v="6136"/>
    <x v="1"/>
    <m/>
    <n v="0"/>
    <x v="0"/>
  </r>
  <r>
    <x v="55"/>
    <x v="129"/>
    <x v="0"/>
    <s v="Fri Nov 26, 1965 12:14 UTC"/>
    <s v="1965-11-26"/>
    <s v="12:14:00"/>
    <x v="3"/>
    <x v="59"/>
    <s v="Cosmos-2 (63SM) | Cosmos 97"/>
    <x v="321"/>
    <x v="6137"/>
    <x v="1"/>
    <m/>
    <n v="0"/>
    <x v="0"/>
  </r>
  <r>
    <x v="55"/>
    <x v="22"/>
    <x v="8"/>
    <s v="Tue Nov 23, 1965 03:14 UTC"/>
    <s v="1965-11-23"/>
    <s v="03:14:00"/>
    <x v="3"/>
    <x v="59"/>
    <s v="Molniya | Cosmos 96"/>
    <x v="383"/>
    <x v="6138"/>
    <x v="1"/>
    <m/>
    <n v="0"/>
    <x v="1"/>
  </r>
  <r>
    <x v="29"/>
    <x v="133"/>
    <x v="1"/>
    <s v="Fri Nov 19, 1965 04:48 UTC"/>
    <s v="1965-11-19"/>
    <s v="04:48:00"/>
    <x v="3"/>
    <x v="59"/>
    <s v="Scout X-4 | Explorer 30 (SOLRAD 8)"/>
    <x v="399"/>
    <x v="6139"/>
    <x v="1"/>
    <m/>
    <n v="0"/>
    <x v="0"/>
  </r>
  <r>
    <x v="55"/>
    <x v="22"/>
    <x v="8"/>
    <s v="Tue Nov 16, 1965 04:13 UTC"/>
    <s v="1965-11-16"/>
    <s v="04:13:00"/>
    <x v="3"/>
    <x v="59"/>
    <s v="Molniya | Venera 3"/>
    <x v="383"/>
    <x v="6140"/>
    <x v="1"/>
    <m/>
    <n v="0"/>
    <x v="0"/>
  </r>
  <r>
    <x v="55"/>
    <x v="22"/>
    <x v="8"/>
    <s v="Fri Nov 12, 1965 04:46 UTC"/>
    <s v="1965-11-12"/>
    <s v="04:46:00"/>
    <x v="3"/>
    <x v="59"/>
    <s v="Molniya | Venera 2"/>
    <x v="383"/>
    <x v="6141"/>
    <x v="1"/>
    <m/>
    <n v="0"/>
    <x v="0"/>
  </r>
  <r>
    <x v="52"/>
    <x v="5"/>
    <x v="1"/>
    <s v="Mon Nov 08, 1965 19:30 UTC"/>
    <s v="1965-11-08"/>
    <s v="19:30:00"/>
    <x v="3"/>
    <x v="59"/>
    <s v="Atlas-SLV3 Agena-D | KH-7 Gambit 4023"/>
    <x v="382"/>
    <x v="6142"/>
    <x v="1"/>
    <m/>
    <n v="0"/>
    <x v="0"/>
  </r>
  <r>
    <x v="54"/>
    <x v="91"/>
    <x v="1"/>
    <s v="Sat Nov 06, 1965 18:38 UTC"/>
    <s v="1965-11-06"/>
    <s v="18:38:00"/>
    <x v="3"/>
    <x v="59"/>
    <s v="Delta E | Explorer 29 (GEOS 1)"/>
    <x v="390"/>
    <x v="6143"/>
    <x v="1"/>
    <m/>
    <n v="0"/>
    <x v="0"/>
  </r>
  <r>
    <x v="55"/>
    <x v="129"/>
    <x v="0"/>
    <s v="Thu Nov 04, 1965 05:31 UTC"/>
    <s v="1965-11-04"/>
    <s v="05:31:00"/>
    <x v="3"/>
    <x v="59"/>
    <s v="Cosmos-2 (63SM) | Cosmos 95"/>
    <x v="321"/>
    <x v="6144"/>
    <x v="1"/>
    <m/>
    <n v="0"/>
    <x v="0"/>
  </r>
  <r>
    <x v="55"/>
    <x v="47"/>
    <x v="8"/>
    <s v="Tue Nov 02, 1965 12:29 UTC"/>
    <s v="1965-11-02"/>
    <s v="12:29:00"/>
    <x v="3"/>
    <x v="59"/>
    <s v="Proton | Proton 2"/>
    <x v="394"/>
    <x v="6145"/>
    <x v="1"/>
    <m/>
    <n v="0"/>
    <x v="0"/>
  </r>
  <r>
    <x v="54"/>
    <x v="137"/>
    <x v="1"/>
    <s v="Thu Oct 28, 1965 21:17 UTC"/>
    <s v="1965-10-28"/>
    <s v="21:17:00"/>
    <x v="4"/>
    <x v="59"/>
    <s v="Thor-SLV2A Agena-D | OPS 2155"/>
    <x v="379"/>
    <x v="6146"/>
    <x v="1"/>
    <m/>
    <n v="0"/>
    <x v="0"/>
  </r>
  <r>
    <x v="55"/>
    <x v="22"/>
    <x v="8"/>
    <s v="Thu Oct 28, 1965 08:15 UTC"/>
    <s v="1965-10-28"/>
    <s v="08:15:00"/>
    <x v="4"/>
    <x v="59"/>
    <s v="Voskhod | Cosmos 94"/>
    <x v="324"/>
    <x v="6147"/>
    <x v="1"/>
    <m/>
    <n v="0"/>
    <x v="0"/>
  </r>
  <r>
    <x v="52"/>
    <x v="154"/>
    <x v="1"/>
    <s v="Mon Oct 25, 1965 15:00 UTC"/>
    <s v="1965-10-25"/>
    <s v="15:00:00"/>
    <x v="4"/>
    <x v="59"/>
    <s v="Atlas-SLV3 Agena-D | GATV 5002"/>
    <x v="382"/>
    <x v="6148"/>
    <x v="1"/>
    <m/>
    <n v="0"/>
    <x v="2"/>
  </r>
  <r>
    <x v="55"/>
    <x v="129"/>
    <x v="0"/>
    <s v="Tue Oct 19, 1965 05:44 UTC"/>
    <s v="1965-10-19"/>
    <s v="05:44:00"/>
    <x v="4"/>
    <x v="59"/>
    <s v="Cosmos-2 (63SM) | Cosmos 93"/>
    <x v="321"/>
    <x v="6149"/>
    <x v="1"/>
    <m/>
    <n v="0"/>
    <x v="0"/>
  </r>
  <r>
    <x v="55"/>
    <x v="22"/>
    <x v="8"/>
    <s v="Sat Oct 16, 1965 08:14 UTC"/>
    <s v="1965-10-16"/>
    <s v="08:14:00"/>
    <x v="4"/>
    <x v="59"/>
    <s v="Voskhod | Cosmos 92"/>
    <x v="324"/>
    <x v="6150"/>
    <x v="1"/>
    <m/>
    <n v="0"/>
    <x v="0"/>
  </r>
  <r>
    <x v="53"/>
    <x v="1"/>
    <x v="1"/>
    <s v="Fri Oct 15, 1965 17:23 UTC"/>
    <s v="1965-10-15"/>
    <s v="17:23:00"/>
    <x v="4"/>
    <x v="59"/>
    <s v="Titan IIIC | LCS-2 &amp; OV2-1"/>
    <x v="370"/>
    <x v="6151"/>
    <x v="1"/>
    <m/>
    <n v="0"/>
    <x v="2"/>
  </r>
  <r>
    <x v="54"/>
    <x v="137"/>
    <x v="1"/>
    <s v="Thu Oct 14, 1965 13:11 UTC"/>
    <s v="1965-10-14"/>
    <s v="13:11:00"/>
    <x v="4"/>
    <x v="59"/>
    <s v="Thor-SLV2A Agena-D | OGO-2"/>
    <x v="379"/>
    <x v="6152"/>
    <x v="1"/>
    <m/>
    <n v="0"/>
    <x v="0"/>
  </r>
  <r>
    <x v="55"/>
    <x v="71"/>
    <x v="8"/>
    <s v="Thu Oct 14, 1965 06:00 UTC"/>
    <s v="1965-10-14"/>
    <s v="06:00:00"/>
    <x v="4"/>
    <x v="59"/>
    <s v="Molniya | Molniya-1 nÂ°4"/>
    <x v="383"/>
    <x v="6153"/>
    <x v="1"/>
    <m/>
    <n v="0"/>
    <x v="0"/>
  </r>
  <r>
    <x v="54"/>
    <x v="146"/>
    <x v="1"/>
    <s v="Tue Oct 05, 1965 17:45 UTC"/>
    <s v="1965-10-05"/>
    <s v="17:45:00"/>
    <x v="4"/>
    <x v="59"/>
    <s v="Thor-SLV2A Agena-D | OPS 5325"/>
    <x v="379"/>
    <x v="6154"/>
    <x v="1"/>
    <m/>
    <n v="0"/>
    <x v="0"/>
  </r>
  <r>
    <x v="52"/>
    <x v="150"/>
    <x v="1"/>
    <s v="Tue Oct 05, 1965 09:07 UTC"/>
    <s v="1965-10-05"/>
    <s v="09:07:00"/>
    <x v="4"/>
    <x v="59"/>
    <s v="Atlas-D OV1 | OV1-2"/>
    <x v="386"/>
    <x v="6155"/>
    <x v="1"/>
    <m/>
    <n v="0"/>
    <x v="0"/>
  </r>
  <r>
    <x v="55"/>
    <x v="71"/>
    <x v="8"/>
    <s v="Mon Oct 04, 1965 07:36 UTC"/>
    <s v="1965-10-04"/>
    <s v="07:36:00"/>
    <x v="4"/>
    <x v="59"/>
    <s v="Molniya-M /Block L | Luna 7"/>
    <x v="336"/>
    <x v="6156"/>
    <x v="1"/>
    <m/>
    <n v="0"/>
    <x v="0"/>
  </r>
  <r>
    <x v="52"/>
    <x v="5"/>
    <x v="1"/>
    <s v="Thu Sep 30, 1965 19:23 UTC"/>
    <s v="1965-09-30"/>
    <s v="19:23:00"/>
    <x v="5"/>
    <x v="59"/>
    <s v="Atlas-SLV3 Agena-D | KH-7 Gambit 4022"/>
    <x v="382"/>
    <x v="6157"/>
    <x v="1"/>
    <m/>
    <n v="0"/>
    <x v="0"/>
  </r>
  <r>
    <x v="55"/>
    <x v="22"/>
    <x v="8"/>
    <s v="Thu Sep 23, 1965 09:00 UTC"/>
    <s v="1965-09-23"/>
    <s v="09:00:00"/>
    <x v="5"/>
    <x v="59"/>
    <s v="Voskhod | Cosmos 91"/>
    <x v="324"/>
    <x v="6158"/>
    <x v="1"/>
    <m/>
    <n v="0"/>
    <x v="0"/>
  </r>
  <r>
    <x v="54"/>
    <x v="137"/>
    <x v="1"/>
    <s v="Wed Sep 22, 1965 21:31 UTC"/>
    <s v="1965-09-22"/>
    <s v="21:31:00"/>
    <x v="5"/>
    <x v="59"/>
    <s v="Thor-SLV2A Agena-D | OPS 7221"/>
    <x v="379"/>
    <x v="6159"/>
    <x v="1"/>
    <m/>
    <n v="0"/>
    <x v="0"/>
  </r>
  <r>
    <x v="55"/>
    <x v="147"/>
    <x v="8"/>
    <s v="Sat Sep 18, 1965 07:59 UTC"/>
    <s v="1965-09-18"/>
    <s v="07:59:00"/>
    <x v="5"/>
    <x v="59"/>
    <s v="Cosmos-3 | Cosmos 86 to 90"/>
    <x v="376"/>
    <x v="6160"/>
    <x v="1"/>
    <m/>
    <n v="0"/>
    <x v="0"/>
  </r>
  <r>
    <x v="54"/>
    <x v="132"/>
    <x v="1"/>
    <s v="Fri Sep 10, 1965 04:41 UTC"/>
    <s v="1965-09-10"/>
    <s v="04:41:00"/>
    <x v="5"/>
    <x v="59"/>
    <s v="Thor-LV2D Burner-1I | DMSP-3B-F4"/>
    <x v="398"/>
    <x v="6161"/>
    <x v="1"/>
    <m/>
    <n v="0"/>
    <x v="0"/>
  </r>
  <r>
    <x v="55"/>
    <x v="22"/>
    <x v="8"/>
    <s v="Thu Sep 09, 1965 09:30 UTC"/>
    <s v="1965-09-09"/>
    <s v="09:30:00"/>
    <x v="5"/>
    <x v="59"/>
    <s v="Voskhod | Cosmos 85"/>
    <x v="324"/>
    <x v="6162"/>
    <x v="1"/>
    <m/>
    <n v="0"/>
    <x v="0"/>
  </r>
  <r>
    <x v="55"/>
    <x v="147"/>
    <x v="8"/>
    <s v="Fri Sep 03, 1965 14:00 UTC"/>
    <s v="1965-09-03"/>
    <s v="14:00:00"/>
    <x v="5"/>
    <x v="59"/>
    <s v="Cosmos-3 | Cosmos 80 to 84"/>
    <x v="376"/>
    <x v="6163"/>
    <x v="1"/>
    <m/>
    <n v="0"/>
    <x v="0"/>
  </r>
  <r>
    <x v="54"/>
    <x v="146"/>
    <x v="1"/>
    <s v="Thu Sep 02, 1965 20:00 UTC"/>
    <s v="1965-09-02"/>
    <s v="20:00:00"/>
    <x v="5"/>
    <x v="59"/>
    <s v="Thor DM-21 Agena-D | MPRV"/>
    <x v="388"/>
    <x v="6164"/>
    <x v="1"/>
    <m/>
    <n v="0"/>
    <x v="2"/>
  </r>
  <r>
    <x v="54"/>
    <x v="87"/>
    <x v="1"/>
    <s v="Wed Aug 25, 1965 15:17 UTC"/>
    <s v="1965-08-25"/>
    <s v="15:17:00"/>
    <x v="6"/>
    <x v="59"/>
    <s v="Delta C | OSO-C"/>
    <x v="384"/>
    <x v="6165"/>
    <x v="1"/>
    <m/>
    <n v="0"/>
    <x v="2"/>
  </r>
  <r>
    <x v="55"/>
    <x v="71"/>
    <x v="8"/>
    <s v="Wed Aug 25, 1965 10:10 UTC"/>
    <s v="1965-08-25"/>
    <s v="10:10:00"/>
    <x v="6"/>
    <x v="59"/>
    <s v="Voskhod | Cosmos 79"/>
    <x v="324"/>
    <x v="6166"/>
    <x v="1"/>
    <m/>
    <n v="0"/>
    <x v="0"/>
  </r>
  <r>
    <x v="29"/>
    <x v="153"/>
    <x v="1"/>
    <s v="Sat Aug 21, 1965 13:59 UTC"/>
    <s v="1965-08-21"/>
    <s v="13:59:00"/>
    <x v="6"/>
    <x v="59"/>
    <s v="Titan II GLV | Gemini V"/>
    <x v="392"/>
    <x v="6167"/>
    <x v="1"/>
    <m/>
    <n v="0"/>
    <x v="0"/>
  </r>
  <r>
    <x v="54"/>
    <x v="137"/>
    <x v="1"/>
    <s v="Tue Aug 17, 1965 20:59 UTC"/>
    <s v="1965-08-17"/>
    <s v="20:59:00"/>
    <x v="6"/>
    <x v="59"/>
    <s v="Thor-SLV2A Agena-D | OPS 7208"/>
    <x v="379"/>
    <x v="6168"/>
    <x v="1"/>
    <m/>
    <n v="0"/>
    <x v="0"/>
  </r>
  <r>
    <x v="55"/>
    <x v="22"/>
    <x v="8"/>
    <s v="Sat Aug 14, 1965 10:56 UTC"/>
    <s v="1965-08-14"/>
    <s v="10:56:00"/>
    <x v="6"/>
    <x v="59"/>
    <s v="Vostok-2 | Cosmos 78"/>
    <x v="389"/>
    <x v="6169"/>
    <x v="1"/>
    <m/>
    <n v="0"/>
    <x v="0"/>
  </r>
  <r>
    <x v="54"/>
    <x v="137"/>
    <x v="1"/>
    <s v="Fri Aug 13, 1965 22:11 UTC"/>
    <s v="1965-08-13"/>
    <s v="22:11:00"/>
    <x v="6"/>
    <x v="59"/>
    <s v="Thor-DSV2A Ablestar | OPS 8464 &amp; Others"/>
    <x v="401"/>
    <x v="6170"/>
    <x v="1"/>
    <m/>
    <n v="0"/>
    <x v="0"/>
  </r>
  <r>
    <x v="52"/>
    <x v="101"/>
    <x v="1"/>
    <s v="Wed Aug 11, 1965 14:31 UTC"/>
    <s v="1965-08-11"/>
    <s v="14:31:00"/>
    <x v="6"/>
    <x v="59"/>
    <s v="Atlas-LV3C Centaur-D | Surveyor SD-2"/>
    <x v="387"/>
    <x v="6171"/>
    <x v="1"/>
    <m/>
    <n v="0"/>
    <x v="0"/>
  </r>
  <r>
    <x v="29"/>
    <x v="133"/>
    <x v="1"/>
    <s v="Tue Aug 10, 1965 17:54 UTC"/>
    <s v="1965-08-10"/>
    <s v="17:54:00"/>
    <x v="6"/>
    <x v="59"/>
    <s v="Scout B | SECOR 5 &amp; SEV"/>
    <x v="356"/>
    <x v="6172"/>
    <x v="1"/>
    <m/>
    <n v="0"/>
    <x v="0"/>
  </r>
  <r>
    <x v="52"/>
    <x v="5"/>
    <x v="1"/>
    <s v="Tue Aug 03, 1965 19:06 UTC"/>
    <s v="1965-08-03"/>
    <s v="19:06:00"/>
    <x v="6"/>
    <x v="59"/>
    <s v="Atlas-SLV3 Agena-D | KH-7 Gambit 4021"/>
    <x v="382"/>
    <x v="6173"/>
    <x v="1"/>
    <m/>
    <n v="0"/>
    <x v="0"/>
  </r>
  <r>
    <x v="55"/>
    <x v="22"/>
    <x v="8"/>
    <s v="Tue Aug 03, 1965 11:00 UTC"/>
    <s v="1965-08-03"/>
    <s v="11:00:00"/>
    <x v="6"/>
    <x v="59"/>
    <s v="Voskhod | Cosmos 77"/>
    <x v="324"/>
    <x v="6174"/>
    <x v="1"/>
    <m/>
    <n v="0"/>
    <x v="0"/>
  </r>
  <r>
    <x v="29"/>
    <x v="38"/>
    <x v="1"/>
    <s v="Fri Jul 30, 1965 13:00 UTC"/>
    <s v="1965-07-30"/>
    <s v="13:00:00"/>
    <x v="7"/>
    <x v="59"/>
    <s v="Saturn I Block II | A-105"/>
    <x v="402"/>
    <x v="6175"/>
    <x v="1"/>
    <m/>
    <n v="0"/>
    <x v="0"/>
  </r>
  <r>
    <x v="55"/>
    <x v="129"/>
    <x v="0"/>
    <s v="Fri Jul 23, 1965 04:34 UTC"/>
    <s v="1965-07-23"/>
    <s v="04:34:00"/>
    <x v="7"/>
    <x v="59"/>
    <s v="Cosmos-1 (65S3) | Cosmos 76"/>
    <x v="380"/>
    <x v="6176"/>
    <x v="1"/>
    <m/>
    <n v="0"/>
    <x v="0"/>
  </r>
  <r>
    <x v="52"/>
    <x v="134"/>
    <x v="1"/>
    <s v="Tue Jul 20, 1965 08:27 UTC"/>
    <s v="1965-07-20"/>
    <s v="08:27:00"/>
    <x v="7"/>
    <x v="59"/>
    <s v="Atlas-LV3 Agena-D | Vela 3A/3B, ERS-17"/>
    <x v="403"/>
    <x v="6177"/>
    <x v="1"/>
    <m/>
    <n v="0"/>
    <x v="0"/>
  </r>
  <r>
    <x v="54"/>
    <x v="137"/>
    <x v="1"/>
    <s v="Mon Jul 19, 1965 22:01 UTC"/>
    <s v="1965-07-19"/>
    <s v="22:01:00"/>
    <x v="7"/>
    <x v="59"/>
    <s v="Thor-SLV2A Agena-D | OPS 5543"/>
    <x v="379"/>
    <x v="6178"/>
    <x v="1"/>
    <m/>
    <n v="0"/>
    <x v="0"/>
  </r>
  <r>
    <x v="55"/>
    <x v="71"/>
    <x v="8"/>
    <s v="Sun Jul 18, 1965 14:32 UTC"/>
    <s v="1965-07-18"/>
    <s v="14:32:00"/>
    <x v="7"/>
    <x v="59"/>
    <s v="Molniya | Zond 3"/>
    <x v="383"/>
    <x v="6179"/>
    <x v="1"/>
    <m/>
    <n v="0"/>
    <x v="0"/>
  </r>
  <r>
    <x v="54"/>
    <x v="20"/>
    <x v="1"/>
    <s v="Sat Jul 17, 1965 05:55 UTC"/>
    <s v="1965-07-17"/>
    <s v="05:55:00"/>
    <x v="7"/>
    <x v="59"/>
    <s v="Thor-SLV2A Agena-D | OPS 8411"/>
    <x v="379"/>
    <x v="6180"/>
    <x v="1"/>
    <m/>
    <n v="0"/>
    <x v="0"/>
  </r>
  <r>
    <x v="55"/>
    <x v="47"/>
    <x v="8"/>
    <s v="Fri Jul 16, 1965 11:16 UTC"/>
    <s v="1965-07-16"/>
    <s v="11:16:00"/>
    <x v="7"/>
    <x v="59"/>
    <s v="Proton | Proton 1"/>
    <x v="394"/>
    <x v="6181"/>
    <x v="1"/>
    <m/>
    <n v="0"/>
    <x v="0"/>
  </r>
  <r>
    <x v="55"/>
    <x v="147"/>
    <x v="8"/>
    <s v="Fri Jul 16, 1965 03:31 UTC"/>
    <s v="1965-07-16"/>
    <s v="03:31:00"/>
    <x v="7"/>
    <x v="59"/>
    <s v="Cosmos-3 | Cosmos 71 to 75"/>
    <x v="376"/>
    <x v="6182"/>
    <x v="1"/>
    <m/>
    <n v="0"/>
    <x v="0"/>
  </r>
  <r>
    <x v="55"/>
    <x v="22"/>
    <x v="8"/>
    <s v="Tue Jul 13, 1965 11:00 UTC"/>
    <s v="1965-07-13"/>
    <s v="11:00:00"/>
    <x v="7"/>
    <x v="59"/>
    <s v="Vostok-2 | Zenit-2 nÂ°28"/>
    <x v="389"/>
    <x v="6183"/>
    <x v="1"/>
    <m/>
    <n v="0"/>
    <x v="2"/>
  </r>
  <r>
    <x v="52"/>
    <x v="5"/>
    <x v="1"/>
    <s v="Mon Jul 12, 1965 19:00 UTC"/>
    <s v="1965-07-12"/>
    <s v="19:00:00"/>
    <x v="7"/>
    <x v="59"/>
    <s v="Atlas-SLV3 Agena-D | KH-7 Gambit 4020"/>
    <x v="382"/>
    <x v="6184"/>
    <x v="1"/>
    <m/>
    <n v="0"/>
    <x v="2"/>
  </r>
  <r>
    <x v="55"/>
    <x v="129"/>
    <x v="0"/>
    <s v="Fri Jul 02, 1965 06:29 UTC"/>
    <s v="1965-07-02"/>
    <s v="06:29:00"/>
    <x v="7"/>
    <x v="59"/>
    <s v="Cosmos-1 (65S3) | Cosmos 70"/>
    <x v="380"/>
    <x v="6185"/>
    <x v="1"/>
    <m/>
    <n v="0"/>
    <x v="0"/>
  </r>
  <r>
    <x v="54"/>
    <x v="87"/>
    <x v="1"/>
    <s v="Fri Jul 02, 1965 04:07 UTC"/>
    <s v="1965-07-02"/>
    <s v="04:07:00"/>
    <x v="7"/>
    <x v="59"/>
    <s v="Delta C | TIROS-10"/>
    <x v="384"/>
    <x v="6186"/>
    <x v="1"/>
    <m/>
    <n v="0"/>
    <x v="0"/>
  </r>
  <r>
    <x v="52"/>
    <x v="5"/>
    <x v="1"/>
    <s v="Fri Jun 25, 1965 19:30 UTC"/>
    <s v="1965-06-25"/>
    <s v="19:30:00"/>
    <x v="8"/>
    <x v="59"/>
    <s v="Atlas-SLV3 Agena-D | KH-7 Gambit 4019"/>
    <x v="382"/>
    <x v="6187"/>
    <x v="1"/>
    <m/>
    <n v="0"/>
    <x v="0"/>
  </r>
  <r>
    <x v="55"/>
    <x v="71"/>
    <x v="8"/>
    <s v="Fri Jun 25, 1965 09:45 UTC"/>
    <s v="1965-06-25"/>
    <s v="09:45:00"/>
    <x v="8"/>
    <x v="59"/>
    <s v="Voskhod | Cosmos 69"/>
    <x v="324"/>
    <x v="6188"/>
    <x v="1"/>
    <m/>
    <n v="0"/>
    <x v="0"/>
  </r>
  <r>
    <x v="54"/>
    <x v="137"/>
    <x v="1"/>
    <s v="Thu Jun 24, 1965 22:35 UTC"/>
    <s v="1965-06-24"/>
    <s v="22:35:00"/>
    <x v="8"/>
    <x v="59"/>
    <s v="Thor-DSV2A Ablestar | OPS 8480"/>
    <x v="401"/>
    <x v="6189"/>
    <x v="1"/>
    <m/>
    <n v="0"/>
    <x v="0"/>
  </r>
  <r>
    <x v="53"/>
    <x v="1"/>
    <x v="1"/>
    <s v="Fri Jun 18, 1965 14:00 UTC"/>
    <s v="1965-06-18"/>
    <s v="14:00:00"/>
    <x v="8"/>
    <x v="59"/>
    <s v="Titan IIIC | Transtage 5"/>
    <x v="370"/>
    <x v="6190"/>
    <x v="1"/>
    <m/>
    <n v="0"/>
    <x v="0"/>
  </r>
  <r>
    <x v="55"/>
    <x v="22"/>
    <x v="8"/>
    <s v="Tue Jun 15, 1965 09:43 UTC"/>
    <s v="1965-06-15"/>
    <s v="09:43:00"/>
    <x v="8"/>
    <x v="59"/>
    <s v="Vostok-2 | Cosmos 68"/>
    <x v="389"/>
    <x v="6191"/>
    <x v="1"/>
    <m/>
    <n v="0"/>
    <x v="0"/>
  </r>
  <r>
    <x v="54"/>
    <x v="146"/>
    <x v="1"/>
    <s v="Wed Jun 09, 1965 21:58 UTC"/>
    <s v="1965-06-09"/>
    <s v="21:58:00"/>
    <x v="8"/>
    <x v="59"/>
    <s v="Thor-SLV2A Agena-D | OPS 8425"/>
    <x v="379"/>
    <x v="6192"/>
    <x v="1"/>
    <m/>
    <n v="0"/>
    <x v="0"/>
  </r>
  <r>
    <x v="55"/>
    <x v="71"/>
    <x v="8"/>
    <s v="Tue Jun 08, 1965 07:40 UTC"/>
    <s v="1965-06-08"/>
    <s v="07:40:00"/>
    <x v="8"/>
    <x v="59"/>
    <s v="Molniya | Luna 6"/>
    <x v="383"/>
    <x v="6193"/>
    <x v="1"/>
    <m/>
    <n v="0"/>
    <x v="0"/>
  </r>
  <r>
    <x v="29"/>
    <x v="153"/>
    <x v="1"/>
    <s v="Thu Jun 03, 1965 15:15 UTC"/>
    <s v="1965-06-03"/>
    <s v="15:15:00"/>
    <x v="8"/>
    <x v="59"/>
    <s v="Titan II GLV | Gemini IV"/>
    <x v="392"/>
    <x v="6194"/>
    <x v="1"/>
    <m/>
    <n v="0"/>
    <x v="0"/>
  </r>
  <r>
    <x v="54"/>
    <x v="87"/>
    <x v="1"/>
    <s v="Sat May 29, 1965 12:00 UTC"/>
    <s v="1965-05-29"/>
    <s v="12:00:00"/>
    <x v="9"/>
    <x v="59"/>
    <s v="Delta C | Explorer 28 (IMP-C)"/>
    <x v="384"/>
    <x v="6195"/>
    <x v="1"/>
    <m/>
    <n v="0"/>
    <x v="0"/>
  </r>
  <r>
    <x v="52"/>
    <x v="150"/>
    <x v="1"/>
    <s v="Fri May 28, 1965 02:54 UTC"/>
    <s v="1965-05-28"/>
    <s v="02:54:00"/>
    <x v="9"/>
    <x v="59"/>
    <s v="Atlas-D OV1 | OV1-3"/>
    <x v="386"/>
    <x v="6196"/>
    <x v="1"/>
    <m/>
    <n v="0"/>
    <x v="2"/>
  </r>
  <r>
    <x v="52"/>
    <x v="5"/>
    <x v="1"/>
    <s v="Thu May 27, 1965 20:48 UTC"/>
    <s v="1965-05-27"/>
    <s v="20:48:00"/>
    <x v="9"/>
    <x v="59"/>
    <s v="Atlas-SLV3 Agena-D | KH-7 Gambit 4018"/>
    <x v="382"/>
    <x v="6197"/>
    <x v="1"/>
    <m/>
    <n v="0"/>
    <x v="0"/>
  </r>
  <r>
    <x v="55"/>
    <x v="22"/>
    <x v="8"/>
    <s v="Tue May 25, 1965 10:50 UTC"/>
    <s v="1965-05-25"/>
    <s v="10:50:00"/>
    <x v="9"/>
    <x v="59"/>
    <s v="Voskhod | Cosmos 67"/>
    <x v="324"/>
    <x v="6198"/>
    <x v="1"/>
    <m/>
    <n v="0"/>
    <x v="0"/>
  </r>
  <r>
    <x v="29"/>
    <x v="38"/>
    <x v="1"/>
    <s v="Tue May 25, 1965 07:35 UTC"/>
    <s v="1965-05-25"/>
    <s v="07:35:00"/>
    <x v="9"/>
    <x v="59"/>
    <s v="Saturn I Block II | A-104"/>
    <x v="402"/>
    <x v="6199"/>
    <x v="1"/>
    <m/>
    <n v="0"/>
    <x v="0"/>
  </r>
  <r>
    <x v="54"/>
    <x v="132"/>
    <x v="1"/>
    <s v="Thu May 20, 1965 16:30 UTC"/>
    <s v="1965-05-20"/>
    <s v="16:30:00"/>
    <x v="9"/>
    <x v="59"/>
    <s v="Thor-LV2D Burner-1I | DMSP-3B-F3"/>
    <x v="398"/>
    <x v="6200"/>
    <x v="1"/>
    <m/>
    <n v="0"/>
    <x v="0"/>
  </r>
  <r>
    <x v="54"/>
    <x v="138"/>
    <x v="1"/>
    <s v="Tue May 18, 1965 18:02 UTC"/>
    <s v="1965-05-18"/>
    <s v="18:02:00"/>
    <x v="9"/>
    <x v="59"/>
    <s v="Thor-SLV2A Agena-D | OPS 8431"/>
    <x v="379"/>
    <x v="6201"/>
    <x v="1"/>
    <m/>
    <n v="0"/>
    <x v="0"/>
  </r>
  <r>
    <x v="55"/>
    <x v="71"/>
    <x v="8"/>
    <s v="Sun May 09, 1965 07:49 UTC"/>
    <s v="1965-05-09"/>
    <s v="07:49:00"/>
    <x v="9"/>
    <x v="59"/>
    <s v="Molniya | Luna 5"/>
    <x v="383"/>
    <x v="6202"/>
    <x v="1"/>
    <m/>
    <n v="0"/>
    <x v="0"/>
  </r>
  <r>
    <x v="55"/>
    <x v="22"/>
    <x v="8"/>
    <s v="Fri May 07, 1965 09:29 UTC"/>
    <s v="1965-05-07"/>
    <s v="09:29:00"/>
    <x v="9"/>
    <x v="59"/>
    <s v="Vostok-2 | Cosmos 66"/>
    <x v="389"/>
    <x v="6203"/>
    <x v="1"/>
    <m/>
    <n v="0"/>
    <x v="0"/>
  </r>
  <r>
    <x v="54"/>
    <x v="157"/>
    <x v="1"/>
    <s v="Thu May 06, 1965 15:00 UTC"/>
    <s v="1965-05-06"/>
    <s v="15:00:00"/>
    <x v="9"/>
    <x v="59"/>
    <s v="Titan IIIA | LES 2 &amp; LCS 1"/>
    <x v="404"/>
    <x v="6204"/>
    <x v="1"/>
    <n v="63.23"/>
    <n v="5248.09"/>
    <x v="0"/>
  </r>
  <r>
    <x v="54"/>
    <x v="137"/>
    <x v="1"/>
    <s v="Thu Apr 29, 1965 21:44 UTC"/>
    <s v="1965-04-29"/>
    <s v="21:44:00"/>
    <x v="10"/>
    <x v="59"/>
    <s v="Thor-SLV2A Agena-D | OPS 5023"/>
    <x v="379"/>
    <x v="6205"/>
    <x v="1"/>
    <m/>
    <n v="0"/>
    <x v="0"/>
  </r>
  <r>
    <x v="29"/>
    <x v="133"/>
    <x v="1"/>
    <s v="Thu Apr 29, 1965 14:17 UTC"/>
    <s v="1965-04-29"/>
    <s v="14:17:00"/>
    <x v="10"/>
    <x v="59"/>
    <s v="Scout X-4 | Explorer 27 (BE-C)"/>
    <x v="399"/>
    <x v="6206"/>
    <x v="1"/>
    <m/>
    <n v="0"/>
    <x v="0"/>
  </r>
  <r>
    <x v="52"/>
    <x v="5"/>
    <x v="1"/>
    <s v="Wed Apr 28, 1965 21:15 UTC"/>
    <s v="1965-04-28"/>
    <s v="21:15:00"/>
    <x v="10"/>
    <x v="59"/>
    <s v="Atlas-SLV3 Agena-D | KH-7 Gambit 4017"/>
    <x v="382"/>
    <x v="6207"/>
    <x v="1"/>
    <m/>
    <n v="0"/>
    <x v="0"/>
  </r>
  <r>
    <x v="55"/>
    <x v="71"/>
    <x v="8"/>
    <s v="Fri Apr 23, 1965 01:55 UTC"/>
    <s v="1965-04-23"/>
    <s v="01:55:00"/>
    <x v="10"/>
    <x v="59"/>
    <s v="Molniya | Molniya-1 nÂ°3"/>
    <x v="383"/>
    <x v="6208"/>
    <x v="1"/>
    <m/>
    <n v="0"/>
    <x v="0"/>
  </r>
  <r>
    <x v="55"/>
    <x v="22"/>
    <x v="8"/>
    <s v="Sat Apr 17, 1965 09:50 UTC"/>
    <s v="1965-04-17"/>
    <s v="09:50:00"/>
    <x v="10"/>
    <x v="59"/>
    <s v="Voskhod | Cosmos 65"/>
    <x v="324"/>
    <x v="6209"/>
    <x v="1"/>
    <m/>
    <n v="0"/>
    <x v="0"/>
  </r>
  <r>
    <x v="55"/>
    <x v="71"/>
    <x v="8"/>
    <s v="Sat Apr 10, 1965 08:39 UTC"/>
    <s v="1965-04-10"/>
    <s v="08:39:00"/>
    <x v="10"/>
    <x v="59"/>
    <s v="Molniya | E-6 nÂ°8 (Luna)"/>
    <x v="383"/>
    <x v="6210"/>
    <x v="1"/>
    <m/>
    <n v="0"/>
    <x v="2"/>
  </r>
  <r>
    <x v="54"/>
    <x v="91"/>
    <x v="1"/>
    <s v="Tue Apr 06, 1965 23:47 UTC"/>
    <s v="1965-04-06"/>
    <s v="23:47:00"/>
    <x v="10"/>
    <x v="59"/>
    <s v="Delta D | Intelsat 1"/>
    <x v="405"/>
    <x v="6211"/>
    <x v="1"/>
    <m/>
    <n v="0"/>
    <x v="0"/>
  </r>
  <r>
    <x v="52"/>
    <x v="5"/>
    <x v="1"/>
    <s v="Sat Apr 03, 1965 21:25 UTC"/>
    <s v="1965-04-03"/>
    <s v="21:25:00"/>
    <x v="10"/>
    <x v="59"/>
    <s v="Atlas-SLV3 Agena-D | SNAPSHOT"/>
    <x v="382"/>
    <x v="6212"/>
    <x v="1"/>
    <m/>
    <n v="0"/>
    <x v="0"/>
  </r>
  <r>
    <x v="54"/>
    <x v="138"/>
    <x v="1"/>
    <s v="Thu Mar 25, 1965 21:11 UTC"/>
    <s v="1965-03-25"/>
    <s v="21:11:00"/>
    <x v="11"/>
    <x v="59"/>
    <s v="Thor-SLV2A Agena-D | OPS 4782"/>
    <x v="379"/>
    <x v="6213"/>
    <x v="1"/>
    <m/>
    <n v="0"/>
    <x v="0"/>
  </r>
  <r>
    <x v="55"/>
    <x v="22"/>
    <x v="8"/>
    <s v="Thu Mar 25, 1965 10:00 UTC"/>
    <s v="1965-03-25"/>
    <s v="10:00:00"/>
    <x v="11"/>
    <x v="59"/>
    <s v="Vostok-2 | Cosmos 64"/>
    <x v="389"/>
    <x v="6214"/>
    <x v="1"/>
    <m/>
    <n v="0"/>
    <x v="0"/>
  </r>
  <r>
    <x v="29"/>
    <x v="153"/>
    <x v="1"/>
    <s v="Tue Mar 23, 1965 14:24 UTC"/>
    <s v="1965-03-23"/>
    <s v="14:24:00"/>
    <x v="11"/>
    <x v="59"/>
    <s v="Titan II GLV | Gemini 3"/>
    <x v="392"/>
    <x v="6215"/>
    <x v="1"/>
    <m/>
    <n v="0"/>
    <x v="0"/>
  </r>
  <r>
    <x v="52"/>
    <x v="149"/>
    <x v="1"/>
    <s v="Sun Mar 21, 1965 21:37 UTC"/>
    <s v="1965-03-21"/>
    <s v="21:37:00"/>
    <x v="11"/>
    <x v="59"/>
    <s v="Atlas-LV3 Agena-B | Ranger 9"/>
    <x v="406"/>
    <x v="6216"/>
    <x v="1"/>
    <m/>
    <n v="0"/>
    <x v="0"/>
  </r>
  <r>
    <x v="55"/>
    <x v="71"/>
    <x v="8"/>
    <s v="Thu Mar 18, 1965 07:00 UTC"/>
    <s v="1965-03-18"/>
    <s v="07:00:00"/>
    <x v="11"/>
    <x v="59"/>
    <s v="Voskhod | Voskhod 2"/>
    <x v="324"/>
    <x v="6217"/>
    <x v="1"/>
    <m/>
    <n v="0"/>
    <x v="0"/>
  </r>
  <r>
    <x v="54"/>
    <x v="132"/>
    <x v="1"/>
    <s v="Thu Mar 18, 1965 04:43 UTC"/>
    <s v="1965-03-18"/>
    <s v="04:43:00"/>
    <x v="11"/>
    <x v="59"/>
    <s v="Thor-LV2D Burner-1I | DMSP-3B-F2"/>
    <x v="398"/>
    <x v="6218"/>
    <x v="1"/>
    <m/>
    <n v="0"/>
    <x v="0"/>
  </r>
  <r>
    <x v="55"/>
    <x v="147"/>
    <x v="8"/>
    <s v="Mon Mar 15, 1965 11:00 UTC"/>
    <s v="1965-03-15"/>
    <s v="11:00:00"/>
    <x v="11"/>
    <x v="59"/>
    <s v="Cosmos-3 | Cosmos 61, 62 &amp; 63"/>
    <x v="376"/>
    <x v="6219"/>
    <x v="1"/>
    <m/>
    <n v="0"/>
    <x v="0"/>
  </r>
  <r>
    <x v="52"/>
    <x v="105"/>
    <x v="1"/>
    <s v="Fri Mar 12, 1965 19:20 UTC"/>
    <s v="1965-03-12"/>
    <s v="19:20:00"/>
    <x v="11"/>
    <x v="59"/>
    <s v="Atlas-SLV3 Agena-D | KH-7 Gambit 4016"/>
    <x v="382"/>
    <x v="6220"/>
    <x v="1"/>
    <m/>
    <n v="0"/>
    <x v="0"/>
  </r>
  <r>
    <x v="55"/>
    <x v="71"/>
    <x v="8"/>
    <s v="Fri Mar 12, 1965 09:25 UTC"/>
    <s v="1965-03-12"/>
    <s v="09:25:00"/>
    <x v="11"/>
    <x v="59"/>
    <s v="Molniya | Cosmos 60"/>
    <x v="383"/>
    <x v="6221"/>
    <x v="1"/>
    <m/>
    <n v="0"/>
    <x v="0"/>
  </r>
  <r>
    <x v="54"/>
    <x v="137"/>
    <x v="1"/>
    <s v="Thu Mar 11, 1965 13:39 UTC"/>
    <s v="1965-03-11"/>
    <s v="13:39:00"/>
    <x v="11"/>
    <x v="59"/>
    <s v="Thor-DSV2A Ablestar | OPS 7087 &amp; SECOR 2"/>
    <x v="401"/>
    <x v="6222"/>
    <x v="1"/>
    <m/>
    <n v="0"/>
    <x v="0"/>
  </r>
  <r>
    <x v="54"/>
    <x v="20"/>
    <x v="1"/>
    <s v="Tue Mar 09, 1965 18:29 UTC"/>
    <s v="1965-03-09"/>
    <s v="18:29:00"/>
    <x v="11"/>
    <x v="59"/>
    <s v="Thor DM-21 Agena-D | SECOR 3 &amp; Others"/>
    <x v="388"/>
    <x v="6223"/>
    <x v="1"/>
    <m/>
    <n v="0"/>
    <x v="0"/>
  </r>
  <r>
    <x v="55"/>
    <x v="22"/>
    <x v="8"/>
    <s v="Sun Mar 07, 1965 08:59 UTC"/>
    <s v="1965-03-07"/>
    <s v="08:59:00"/>
    <x v="11"/>
    <x v="59"/>
    <s v="Voskhod | Cosmos 59"/>
    <x v="324"/>
    <x v="6224"/>
    <x v="1"/>
    <m/>
    <n v="0"/>
    <x v="0"/>
  </r>
  <r>
    <x v="52"/>
    <x v="103"/>
    <x v="1"/>
    <s v="Tue Mar 02, 1965 13:25 UTC"/>
    <s v="1965-03-02"/>
    <s v="13:25:00"/>
    <x v="11"/>
    <x v="59"/>
    <s v="Atlas-LV3C Centaur-C | Surveyor-SD 1"/>
    <x v="407"/>
    <x v="6225"/>
    <x v="1"/>
    <m/>
    <n v="0"/>
    <x v="2"/>
  </r>
  <r>
    <x v="55"/>
    <x v="22"/>
    <x v="8"/>
    <s v="Fri Feb 26, 1965 05:01 UTC"/>
    <s v="1965-02-26"/>
    <s v="05:01:00"/>
    <x v="0"/>
    <x v="59"/>
    <s v="Vostok-2M | Cosmos 58"/>
    <x v="267"/>
    <x v="6226"/>
    <x v="1"/>
    <m/>
    <n v="0"/>
    <x v="0"/>
  </r>
  <r>
    <x v="54"/>
    <x v="137"/>
    <x v="1"/>
    <s v="Thu Feb 25, 1965 21:44 UTC"/>
    <s v="1965-02-25"/>
    <s v="21:44:00"/>
    <x v="0"/>
    <x v="59"/>
    <s v="Thor-SLV2A Agena-D | OPS 4782"/>
    <x v="379"/>
    <x v="6213"/>
    <x v="1"/>
    <m/>
    <n v="0"/>
    <x v="0"/>
  </r>
  <r>
    <x v="55"/>
    <x v="71"/>
    <x v="8"/>
    <s v="Mon Feb 22, 1965 07:30 UTC"/>
    <s v="1965-02-22"/>
    <s v="07:30:00"/>
    <x v="0"/>
    <x v="59"/>
    <s v="Voskhod | Cosmos 57"/>
    <x v="324"/>
    <x v="6227"/>
    <x v="1"/>
    <m/>
    <n v="0"/>
    <x v="0"/>
  </r>
  <r>
    <x v="55"/>
    <x v="147"/>
    <x v="8"/>
    <s v="Sun Feb 21, 1965 11:00 UTC"/>
    <s v="1965-02-21"/>
    <s v="11:00:00"/>
    <x v="0"/>
    <x v="59"/>
    <s v="Cosmos-3 | Cosmos 54, 55 &amp; 56"/>
    <x v="376"/>
    <x v="6228"/>
    <x v="1"/>
    <m/>
    <n v="0"/>
    <x v="0"/>
  </r>
  <r>
    <x v="55"/>
    <x v="129"/>
    <x v="0"/>
    <s v="Sat Feb 20, 1965 06:30 UTC"/>
    <s v="1965-02-20"/>
    <s v="06:30:00"/>
    <x v="0"/>
    <x v="59"/>
    <s v="Cosmos-1 (65S3) | DS-A1 nÂ°6"/>
    <x v="380"/>
    <x v="6229"/>
    <x v="1"/>
    <m/>
    <n v="0"/>
    <x v="2"/>
  </r>
  <r>
    <x v="52"/>
    <x v="149"/>
    <x v="1"/>
    <s v="Wed Feb 17, 1965 17:05 UTC"/>
    <s v="1965-02-17"/>
    <s v="17:05:00"/>
    <x v="0"/>
    <x v="59"/>
    <s v="Atlas-LV3 Agena-B | Ranger 8"/>
    <x v="406"/>
    <x v="6230"/>
    <x v="1"/>
    <m/>
    <n v="0"/>
    <x v="0"/>
  </r>
  <r>
    <x v="29"/>
    <x v="38"/>
    <x v="1"/>
    <s v="Tue Feb 16, 1965 14:37 UTC"/>
    <s v="1965-02-16"/>
    <s v="14:37:00"/>
    <x v="0"/>
    <x v="59"/>
    <s v="Saturn I Block II | A-103"/>
    <x v="402"/>
    <x v="6231"/>
    <x v="1"/>
    <m/>
    <n v="0"/>
    <x v="0"/>
  </r>
  <r>
    <x v="55"/>
    <x v="129"/>
    <x v="0"/>
    <s v="Fri Feb 12, 1965 12:00 UTC"/>
    <s v="1965-02-12"/>
    <s v="12:00:00"/>
    <x v="0"/>
    <x v="59"/>
    <s v="Cosmos-1 (65S3) | DS-P1 You nÂ°2"/>
    <x v="380"/>
    <x v="6232"/>
    <x v="1"/>
    <m/>
    <n v="0"/>
    <x v="2"/>
  </r>
  <r>
    <x v="54"/>
    <x v="157"/>
    <x v="1"/>
    <s v="Thu Feb 11, 1965 15:19 UTC"/>
    <s v="1965-02-11"/>
    <s v="15:19:00"/>
    <x v="0"/>
    <x v="59"/>
    <s v="Titan IIIA | LES 1"/>
    <x v="404"/>
    <x v="6233"/>
    <x v="1"/>
    <n v="63.23"/>
    <n v="5248.09"/>
    <x v="0"/>
  </r>
  <r>
    <x v="54"/>
    <x v="87"/>
    <x v="1"/>
    <s v="Wed Feb 03, 1965 16:36 UTC"/>
    <s v="1965-02-03"/>
    <s v="16:36:00"/>
    <x v="0"/>
    <x v="59"/>
    <s v="Delta C | OSO-2"/>
    <x v="384"/>
    <x v="6234"/>
    <x v="1"/>
    <m/>
    <n v="0"/>
    <x v="0"/>
  </r>
  <r>
    <x v="55"/>
    <x v="129"/>
    <x v="0"/>
    <s v="Sat Jan 30, 1965 09:36 UTC"/>
    <s v="1965-01-30"/>
    <s v="09:36:00"/>
    <x v="1"/>
    <x v="59"/>
    <s v="Cosmos-1 (65S3) | Cosmos 53"/>
    <x v="380"/>
    <x v="6235"/>
    <x v="1"/>
    <m/>
    <n v="0"/>
    <x v="0"/>
  </r>
  <r>
    <x v="52"/>
    <x v="105"/>
    <x v="1"/>
    <s v="Sat Jan 23, 1965 20:06 UTC"/>
    <s v="1965-01-23"/>
    <s v="20:06:00"/>
    <x v="1"/>
    <x v="59"/>
    <s v="Atlas-SLV3 Agena-D | KH-7 Gambit 4015"/>
    <x v="382"/>
    <x v="6236"/>
    <x v="1"/>
    <m/>
    <n v="0"/>
    <x v="0"/>
  </r>
  <r>
    <x v="54"/>
    <x v="91"/>
    <x v="1"/>
    <s v="Fri Jan 22, 1965 07:52 UTC"/>
    <s v="1965-01-22"/>
    <s v="07:52:00"/>
    <x v="1"/>
    <x v="59"/>
    <s v="Delta C | TIROS-9"/>
    <x v="384"/>
    <x v="6237"/>
    <x v="1"/>
    <m/>
    <n v="0"/>
    <x v="0"/>
  </r>
  <r>
    <x v="52"/>
    <x v="150"/>
    <x v="1"/>
    <s v="Thu Jan 21, 1965 21:34 UTC"/>
    <s v="1965-01-21"/>
    <s v="21:34:00"/>
    <x v="1"/>
    <x v="59"/>
    <s v="Atlas-D OV1 | OV1-1"/>
    <x v="386"/>
    <x v="6238"/>
    <x v="1"/>
    <m/>
    <n v="0"/>
    <x v="2"/>
  </r>
  <r>
    <x v="29"/>
    <x v="153"/>
    <x v="1"/>
    <s v="Tue Jan 19, 1965 14:04 UTC"/>
    <s v="1965-01-19"/>
    <s v="14:04:00"/>
    <x v="1"/>
    <x v="59"/>
    <s v="Titan II GLV | Gemini 2"/>
    <x v="392"/>
    <x v="6239"/>
    <x v="1"/>
    <m/>
    <n v="0"/>
    <x v="0"/>
  </r>
  <r>
    <x v="54"/>
    <x v="132"/>
    <x v="1"/>
    <s v="Tue Jan 19, 1965 05:03 UTC"/>
    <s v="1965-01-19"/>
    <s v="05:03:00"/>
    <x v="1"/>
    <x v="59"/>
    <s v="Thor-LV2D Burner-1I | DMSP-3B-F1"/>
    <x v="398"/>
    <x v="6240"/>
    <x v="1"/>
    <m/>
    <n v="0"/>
    <x v="1"/>
  </r>
  <r>
    <x v="54"/>
    <x v="146"/>
    <x v="1"/>
    <s v="Fri Jan 15, 1965"/>
    <s v="1965-01-15"/>
    <s v="00:00:00"/>
    <x v="1"/>
    <x v="59"/>
    <s v="Thor-SLV2A Agena-D | OPS 3928"/>
    <x v="379"/>
    <x v="6241"/>
    <x v="1"/>
    <m/>
    <n v="0"/>
    <x v="0"/>
  </r>
  <r>
    <x v="55"/>
    <x v="22"/>
    <x v="8"/>
    <s v="Mon Jan 11, 1965 09:29 UTC"/>
    <s v="1965-01-11"/>
    <s v="09:29:00"/>
    <x v="1"/>
    <x v="59"/>
    <s v="Vostok-2 | Cosmos 52"/>
    <x v="389"/>
    <x v="6242"/>
    <x v="1"/>
    <m/>
    <n v="0"/>
    <x v="0"/>
  </r>
  <r>
    <x v="54"/>
    <x v="137"/>
    <x v="1"/>
    <s v="Mon Dec 21, 1964 19:08 UTC"/>
    <s v="1964-12-21"/>
    <s v="19:08:00"/>
    <x v="2"/>
    <x v="60"/>
    <s v="Thor-SLV2A Agena-D | Quill"/>
    <x v="379"/>
    <x v="6243"/>
    <x v="1"/>
    <m/>
    <n v="0"/>
    <x v="0"/>
  </r>
  <r>
    <x v="54"/>
    <x v="91"/>
    <x v="1"/>
    <s v="Mon Dec 21, 1964 09:00 UTC"/>
    <s v="1964-12-21"/>
    <s v="09:00:00"/>
    <x v="2"/>
    <x v="60"/>
    <s v="Delta C | Explorer 26 (EPE-D)"/>
    <x v="384"/>
    <x v="6244"/>
    <x v="1"/>
    <m/>
    <n v="0"/>
    <x v="0"/>
  </r>
  <r>
    <x v="54"/>
    <x v="138"/>
    <x v="1"/>
    <s v="Sat Dec 19, 1964 21:10 UTC"/>
    <s v="1964-12-19"/>
    <s v="21:10:00"/>
    <x v="2"/>
    <x v="60"/>
    <s v="Thor-SLV2A Agena-D | OPS 3358"/>
    <x v="379"/>
    <x v="6245"/>
    <x v="1"/>
    <m/>
    <n v="0"/>
    <x v="0"/>
  </r>
  <r>
    <x v="29"/>
    <x v="133"/>
    <x v="1"/>
    <s v="Tue Dec 15, 1964 20:20 UTC"/>
    <s v="1964-12-15"/>
    <s v="20:20:00"/>
    <x v="2"/>
    <x v="60"/>
    <s v="Scout X-4 | San Marco 1"/>
    <x v="399"/>
    <x v="6246"/>
    <x v="1"/>
    <m/>
    <n v="0"/>
    <x v="0"/>
  </r>
  <r>
    <x v="54"/>
    <x v="20"/>
    <x v="1"/>
    <s v="Sun Dec 13, 1964 00:08 UTC"/>
    <s v="1964-12-13"/>
    <s v="00:08:00"/>
    <x v="2"/>
    <x v="60"/>
    <s v="Thor-DSV2A Ablestar | Transit O-2 &amp; Transit 5E-5"/>
    <x v="401"/>
    <x v="6247"/>
    <x v="1"/>
    <m/>
    <n v="0"/>
    <x v="0"/>
  </r>
  <r>
    <x v="52"/>
    <x v="103"/>
    <x v="1"/>
    <s v="Fri Dec 11, 1964 14:25 UTC"/>
    <s v="1964-12-11"/>
    <s v="14:25:00"/>
    <x v="2"/>
    <x v="60"/>
    <s v="Atlas-LV3C Centaur-C | Surveyor-Model 1"/>
    <x v="407"/>
    <x v="6248"/>
    <x v="1"/>
    <m/>
    <n v="0"/>
    <x v="1"/>
  </r>
  <r>
    <x v="54"/>
    <x v="157"/>
    <x v="1"/>
    <s v="Thu Dec 10, 1964 16:53 UTC"/>
    <s v="1964-12-10"/>
    <s v="16:53:00"/>
    <x v="2"/>
    <x v="60"/>
    <s v="Titan IIIA | Transtage 2"/>
    <x v="404"/>
    <x v="6249"/>
    <x v="1"/>
    <n v="63.23"/>
    <n v="5248.09"/>
    <x v="0"/>
  </r>
  <r>
    <x v="55"/>
    <x v="129"/>
    <x v="0"/>
    <s v="Wed Dec 09, 1964 23:02 UTC"/>
    <s v="1964-12-09"/>
    <s v="23:02:00"/>
    <x v="2"/>
    <x v="60"/>
    <s v="Cosmos-1 (65S3) | Cosmos 51"/>
    <x v="380"/>
    <x v="6250"/>
    <x v="1"/>
    <m/>
    <n v="0"/>
    <x v="0"/>
  </r>
  <r>
    <x v="52"/>
    <x v="5"/>
    <x v="1"/>
    <s v="Fri Dec 04, 1964 19:00 UTC"/>
    <s v="1964-12-04"/>
    <s v="19:00:00"/>
    <x v="2"/>
    <x v="60"/>
    <s v="Atlas-SLV3 Agena-D | KH-7 Gambit 4014"/>
    <x v="382"/>
    <x v="6251"/>
    <x v="1"/>
    <m/>
    <n v="0"/>
    <x v="0"/>
  </r>
  <r>
    <x v="55"/>
    <x v="158"/>
    <x v="0"/>
    <s v="Tue Dec 01, 1964 08:45 UTC"/>
    <s v="1964-12-01"/>
    <s v="08:45:00"/>
    <x v="2"/>
    <x v="60"/>
    <s v="Cosmos-1 (65S3) | DS-2 nÂ°2"/>
    <x v="380"/>
    <x v="6252"/>
    <x v="1"/>
    <m/>
    <n v="0"/>
    <x v="2"/>
  </r>
  <r>
    <x v="55"/>
    <x v="71"/>
    <x v="8"/>
    <s v="Mon Nov 30, 1964 13:12 UTC"/>
    <s v="1964-11-30"/>
    <s v="13:12:00"/>
    <x v="3"/>
    <x v="60"/>
    <s v="Molniya | Zond 2"/>
    <x v="383"/>
    <x v="6253"/>
    <x v="1"/>
    <m/>
    <n v="0"/>
    <x v="0"/>
  </r>
  <r>
    <x v="52"/>
    <x v="149"/>
    <x v="1"/>
    <s v="Sat Nov 28, 1964 14:22 UTC"/>
    <s v="1964-11-28"/>
    <s v="14:22:00"/>
    <x v="3"/>
    <x v="60"/>
    <s v="Atlas-LV3 Agena-D | Mariner 4"/>
    <x v="403"/>
    <x v="6254"/>
    <x v="1"/>
    <m/>
    <n v="0"/>
    <x v="0"/>
  </r>
  <r>
    <x v="54"/>
    <x v="118"/>
    <x v="1"/>
    <s v="Sat Nov 21, 1964 17:09 UTC"/>
    <s v="1964-11-21"/>
    <s v="17:09:00"/>
    <x v="3"/>
    <x v="60"/>
    <s v="Scout X-4 | Explorer 24 &amp; 25 (AD-B &amp; Injun4)"/>
    <x v="399"/>
    <x v="6255"/>
    <x v="1"/>
    <m/>
    <n v="0"/>
    <x v="0"/>
  </r>
  <r>
    <x v="54"/>
    <x v="137"/>
    <x v="1"/>
    <s v="Wed Nov 18, 1964 20:35 UTC"/>
    <s v="1964-11-18"/>
    <s v="20:35:00"/>
    <x v="3"/>
    <x v="60"/>
    <s v="Thor-SLV2A Agena-D | OPS 3360"/>
    <x v="379"/>
    <x v="6256"/>
    <x v="1"/>
    <m/>
    <n v="0"/>
    <x v="0"/>
  </r>
  <r>
    <x v="29"/>
    <x v="133"/>
    <x v="1"/>
    <s v="Fri Nov 06, 1964 12:02 UTC"/>
    <s v="1964-11-06"/>
    <s v="12:02:00"/>
    <x v="3"/>
    <x v="60"/>
    <s v="Scout X-4 | Explorer 23 (S 55C)"/>
    <x v="399"/>
    <x v="6257"/>
    <x v="1"/>
    <m/>
    <n v="0"/>
    <x v="0"/>
  </r>
  <r>
    <x v="52"/>
    <x v="134"/>
    <x v="1"/>
    <s v="Thu Nov 05, 1964 19:22 UTC"/>
    <s v="1964-11-05"/>
    <s v="19:22:00"/>
    <x v="3"/>
    <x v="60"/>
    <s v="Atlas-LV3 Agena-D | Mariner 3"/>
    <x v="403"/>
    <x v="6258"/>
    <x v="1"/>
    <m/>
    <n v="0"/>
    <x v="2"/>
  </r>
  <r>
    <x v="54"/>
    <x v="146"/>
    <x v="1"/>
    <s v="Wed Nov 04, 1964 02:12 UTC"/>
    <s v="1964-11-04"/>
    <s v="02:12:00"/>
    <x v="3"/>
    <x v="60"/>
    <s v="Thor-SLV2A Agena-D | OPS 3062"/>
    <x v="379"/>
    <x v="6259"/>
    <x v="1"/>
    <m/>
    <n v="0"/>
    <x v="0"/>
  </r>
  <r>
    <x v="54"/>
    <x v="138"/>
    <x v="1"/>
    <s v="Mon Nov 02, 1964 21:30 UTC"/>
    <s v="1964-11-02"/>
    <s v="21:30:00"/>
    <x v="3"/>
    <x v="60"/>
    <s v="Thor-SLV2A Agena-D | OPS 5434"/>
    <x v="379"/>
    <x v="6260"/>
    <x v="1"/>
    <m/>
    <n v="0"/>
    <x v="0"/>
  </r>
  <r>
    <x v="55"/>
    <x v="22"/>
    <x v="8"/>
    <s v="Wed Oct 28, 1964 10:40 UTC"/>
    <s v="1964-10-28"/>
    <s v="10:40:00"/>
    <x v="4"/>
    <x v="60"/>
    <s v="Vostok-2 | Cosmos 50"/>
    <x v="389"/>
    <x v="6261"/>
    <x v="1"/>
    <m/>
    <n v="0"/>
    <x v="0"/>
  </r>
  <r>
    <x v="55"/>
    <x v="158"/>
    <x v="0"/>
    <s v="Sat Oct 24, 1964 05:17 UTC"/>
    <s v="1964-10-24"/>
    <s v="05:17:00"/>
    <x v="4"/>
    <x v="60"/>
    <s v="Cosmos-1 (65S3) | Cosmos 49"/>
    <x v="380"/>
    <x v="6262"/>
    <x v="1"/>
    <m/>
    <n v="0"/>
    <x v="0"/>
  </r>
  <r>
    <x v="52"/>
    <x v="105"/>
    <x v="1"/>
    <s v="Fri Oct 23, 1964 18:27 UTC"/>
    <s v="1964-10-23"/>
    <s v="18:27:00"/>
    <x v="4"/>
    <x v="60"/>
    <s v="Atlas-LV3 Agena-D | KH-7 Gambit 4013"/>
    <x v="403"/>
    <x v="6263"/>
    <x v="1"/>
    <m/>
    <n v="0"/>
    <x v="0"/>
  </r>
  <r>
    <x v="55"/>
    <x v="147"/>
    <x v="8"/>
    <s v="Fri Oct 23, 1964 07:30 UTC"/>
    <s v="1964-10-23"/>
    <s v="07:30:00"/>
    <x v="4"/>
    <x v="60"/>
    <s v="Cosmos-3 | Strela-1 nÂ°04 to 06"/>
    <x v="376"/>
    <x v="6264"/>
    <x v="1"/>
    <m/>
    <n v="0"/>
    <x v="2"/>
  </r>
  <r>
    <x v="54"/>
    <x v="115"/>
    <x v="1"/>
    <s v="Sat Oct 17, 1964 22:02 UTC"/>
    <s v="1964-10-17"/>
    <s v="22:02:00"/>
    <x v="4"/>
    <x v="60"/>
    <s v="Thor-SLV2A Agena-D | OPS 3559"/>
    <x v="379"/>
    <x v="6265"/>
    <x v="1"/>
    <m/>
    <n v="0"/>
    <x v="0"/>
  </r>
  <r>
    <x v="55"/>
    <x v="22"/>
    <x v="8"/>
    <s v="Wed Oct 14, 1964 10:00 UTC"/>
    <s v="1964-10-14"/>
    <s v="10:00:00"/>
    <x v="4"/>
    <x v="60"/>
    <s v="Vostok-2 | Cosmos 48"/>
    <x v="389"/>
    <x v="6266"/>
    <x v="1"/>
    <m/>
    <n v="0"/>
    <x v="0"/>
  </r>
  <r>
    <x v="55"/>
    <x v="71"/>
    <x v="8"/>
    <s v="Mon Oct 12, 1964 07:30 UTC"/>
    <s v="1964-10-12"/>
    <s v="07:30:00"/>
    <x v="4"/>
    <x v="60"/>
    <s v="Voskhod | Voskhod 1"/>
    <x v="324"/>
    <x v="6267"/>
    <x v="1"/>
    <m/>
    <n v="0"/>
    <x v="0"/>
  </r>
  <r>
    <x v="54"/>
    <x v="118"/>
    <x v="1"/>
    <s v="Sat Oct 10, 1964 03:01 UTC"/>
    <s v="1964-10-10"/>
    <s v="03:01:00"/>
    <x v="4"/>
    <x v="60"/>
    <s v="Scout X-4 | Explorer 22 (BE-B)"/>
    <x v="399"/>
    <x v="6268"/>
    <x v="1"/>
    <m/>
    <n v="0"/>
    <x v="0"/>
  </r>
  <r>
    <x v="52"/>
    <x v="5"/>
    <x v="1"/>
    <s v="Wed Oct 07, 1964 19:30 UTC"/>
    <s v="1964-10-07"/>
    <s v="19:30:00"/>
    <x v="4"/>
    <x v="60"/>
    <s v="Atlas-SLV3 Agena-D | KH-7 Gambit 4012"/>
    <x v="382"/>
    <x v="6269"/>
    <x v="1"/>
    <m/>
    <n v="0"/>
    <x v="2"/>
  </r>
  <r>
    <x v="54"/>
    <x v="20"/>
    <x v="1"/>
    <s v="Tue Oct 06, 1964 17:04 UTC"/>
    <s v="1964-10-06"/>
    <s v="17:04:00"/>
    <x v="4"/>
    <x v="60"/>
    <s v="Thor-DSV2A Ablestar | Transit O-1, Dragsphere 1 &amp; 2"/>
    <x v="401"/>
    <x v="6270"/>
    <x v="1"/>
    <m/>
    <n v="0"/>
    <x v="0"/>
  </r>
  <r>
    <x v="55"/>
    <x v="71"/>
    <x v="8"/>
    <s v="Tue Oct 06, 1964 07:00 UTC"/>
    <s v="1964-10-06"/>
    <s v="07:00:00"/>
    <x v="4"/>
    <x v="60"/>
    <s v="Voskhod | Cosmos 47"/>
    <x v="324"/>
    <x v="6271"/>
    <x v="1"/>
    <m/>
    <n v="0"/>
    <x v="0"/>
  </r>
  <r>
    <x v="54"/>
    <x v="138"/>
    <x v="1"/>
    <s v="Mon Oct 05, 1964 21:50 UTC"/>
    <s v="1964-10-05"/>
    <s v="21:50:00"/>
    <x v="4"/>
    <x v="60"/>
    <s v="Thor-SLV2A Agena-D | OPS 3333"/>
    <x v="379"/>
    <x v="6272"/>
    <x v="1"/>
    <m/>
    <n v="0"/>
    <x v="0"/>
  </r>
  <r>
    <x v="54"/>
    <x v="91"/>
    <x v="1"/>
    <s v="Sun Oct 04, 1964 03:45 UTC"/>
    <s v="1964-10-04"/>
    <s v="03:45:00"/>
    <x v="4"/>
    <x v="60"/>
    <s v="Delta C | Explorer 21 (IMP-B)"/>
    <x v="384"/>
    <x v="6273"/>
    <x v="1"/>
    <m/>
    <n v="0"/>
    <x v="1"/>
  </r>
  <r>
    <x v="55"/>
    <x v="22"/>
    <x v="8"/>
    <s v="Thu Sep 24, 1964 12:04 UTC"/>
    <s v="1964-09-24"/>
    <s v="12:04:00"/>
    <x v="5"/>
    <x v="60"/>
    <s v="Vostok-2 | Cosmos 46"/>
    <x v="389"/>
    <x v="6274"/>
    <x v="1"/>
    <m/>
    <n v="0"/>
    <x v="0"/>
  </r>
  <r>
    <x v="52"/>
    <x v="5"/>
    <x v="1"/>
    <s v="Wed Sep 23, 1964 20:05 UTC"/>
    <s v="1964-09-23"/>
    <s v="20:05:00"/>
    <x v="5"/>
    <x v="60"/>
    <s v="Atlas-SLV3 Agena-D | KH-7 Gambit 4011"/>
    <x v="382"/>
    <x v="6275"/>
    <x v="1"/>
    <m/>
    <n v="0"/>
    <x v="0"/>
  </r>
  <r>
    <x v="29"/>
    <x v="38"/>
    <x v="1"/>
    <s v="Fri Sep 18, 1964 16:22 UTC"/>
    <s v="1964-09-18"/>
    <s v="16:22:00"/>
    <x v="5"/>
    <x v="60"/>
    <s v="Saturn I Block II | A-102"/>
    <x v="402"/>
    <x v="6276"/>
    <x v="1"/>
    <m/>
    <n v="0"/>
    <x v="0"/>
  </r>
  <r>
    <x v="54"/>
    <x v="115"/>
    <x v="1"/>
    <s v="Mon Sep 14, 1964 22:53 UTC"/>
    <s v="1964-09-14"/>
    <s v="22:53:00"/>
    <x v="5"/>
    <x v="60"/>
    <s v="Thor-SLV2A Agena-D | OPS 3497"/>
    <x v="379"/>
    <x v="6277"/>
    <x v="1"/>
    <m/>
    <n v="0"/>
    <x v="0"/>
  </r>
  <r>
    <x v="55"/>
    <x v="71"/>
    <x v="8"/>
    <s v="Sun Sep 13, 1964 09:45 UTC"/>
    <s v="1964-09-13"/>
    <s v="09:45:00"/>
    <x v="5"/>
    <x v="60"/>
    <s v="Voskhod | Cosmos 45"/>
    <x v="324"/>
    <x v="6278"/>
    <x v="1"/>
    <m/>
    <n v="0"/>
    <x v="0"/>
  </r>
  <r>
    <x v="52"/>
    <x v="149"/>
    <x v="1"/>
    <s v="Sat Sep 05, 1964 01:23 UTC"/>
    <s v="1964-09-05"/>
    <s v="01:23:00"/>
    <x v="5"/>
    <x v="60"/>
    <s v="Atlas-LV3 Agena-B | OGO 1"/>
    <x v="406"/>
    <x v="6279"/>
    <x v="1"/>
    <m/>
    <n v="0"/>
    <x v="0"/>
  </r>
  <r>
    <x v="54"/>
    <x v="157"/>
    <x v="1"/>
    <s v="Tue Sep 01, 1964 15:00 UTC"/>
    <s v="1964-09-01"/>
    <s v="15:00:00"/>
    <x v="5"/>
    <x v="60"/>
    <s v="Titan IIIA | Transtage 1"/>
    <x v="404"/>
    <x v="6280"/>
    <x v="1"/>
    <n v="63.23"/>
    <n v="5248.09"/>
    <x v="2"/>
  </r>
  <r>
    <x v="55"/>
    <x v="22"/>
    <x v="8"/>
    <s v="Fri Aug 28, 1964 16:00 UTC"/>
    <s v="1964-08-28"/>
    <s v="16:00:00"/>
    <x v="6"/>
    <x v="60"/>
    <s v="Vostok-2M | Cosmos 44"/>
    <x v="267"/>
    <x v="6281"/>
    <x v="1"/>
    <m/>
    <n v="0"/>
    <x v="0"/>
  </r>
  <r>
    <x v="54"/>
    <x v="137"/>
    <x v="1"/>
    <s v="Fri Aug 28, 1964 07:56 UTC"/>
    <s v="1964-08-28"/>
    <s v="07:56:00"/>
    <x v="6"/>
    <x v="60"/>
    <s v="Thor DM-21 Agena-B | Nimbus 1"/>
    <x v="400"/>
    <x v="6282"/>
    <x v="1"/>
    <m/>
    <n v="0"/>
    <x v="1"/>
  </r>
  <r>
    <x v="54"/>
    <x v="118"/>
    <x v="1"/>
    <s v="Tue Aug 25, 1964 13:43 UTC"/>
    <s v="1964-08-25"/>
    <s v="13:43:00"/>
    <x v="6"/>
    <x v="60"/>
    <s v="Scout X-4 | Explorer 20 (IE-A)"/>
    <x v="399"/>
    <x v="6283"/>
    <x v="1"/>
    <m/>
    <n v="0"/>
    <x v="0"/>
  </r>
  <r>
    <x v="55"/>
    <x v="158"/>
    <x v="0"/>
    <s v="Sat Aug 22, 1964 11:02 UTC"/>
    <s v="1964-08-22"/>
    <s v="11:02:00"/>
    <x v="6"/>
    <x v="60"/>
    <s v="Cosmos-1 (65S3) | Cosmos 42 &amp; 43"/>
    <x v="380"/>
    <x v="6284"/>
    <x v="1"/>
    <m/>
    <n v="0"/>
    <x v="0"/>
  </r>
  <r>
    <x v="55"/>
    <x v="71"/>
    <x v="8"/>
    <s v="Sat Aug 22, 1964 07:21 UTC"/>
    <s v="1964-08-22"/>
    <s v="07:21:00"/>
    <x v="6"/>
    <x v="60"/>
    <s v="Molniya | Cosmos 41"/>
    <x v="383"/>
    <x v="6285"/>
    <x v="1"/>
    <m/>
    <n v="0"/>
    <x v="0"/>
  </r>
  <r>
    <x v="54"/>
    <x v="20"/>
    <x v="1"/>
    <s v="Fri Aug 21, 1964 15:45 UTC"/>
    <s v="1964-08-21"/>
    <s v="15:45:00"/>
    <x v="6"/>
    <x v="60"/>
    <s v="Thor-SLV2A Agena-D | OPS 2739"/>
    <x v="379"/>
    <x v="6286"/>
    <x v="1"/>
    <m/>
    <n v="0"/>
    <x v="0"/>
  </r>
  <r>
    <x v="54"/>
    <x v="91"/>
    <x v="1"/>
    <s v="Wed Aug 19, 1964 12:15 UTC"/>
    <s v="1964-08-19"/>
    <s v="12:15:00"/>
    <x v="6"/>
    <x v="60"/>
    <s v="Delta D | Syncom 3"/>
    <x v="405"/>
    <x v="6287"/>
    <x v="1"/>
    <m/>
    <n v="0"/>
    <x v="0"/>
  </r>
  <r>
    <x v="55"/>
    <x v="147"/>
    <x v="8"/>
    <s v="Tue Aug 18, 1964 09:15 UTC"/>
    <s v="1964-08-18"/>
    <s v="09:15:00"/>
    <x v="6"/>
    <x v="60"/>
    <s v="Cosmos-3 | Cosmos 38, 39 &amp; 40"/>
    <x v="376"/>
    <x v="6288"/>
    <x v="1"/>
    <m/>
    <n v="0"/>
    <x v="0"/>
  </r>
  <r>
    <x v="52"/>
    <x v="5"/>
    <x v="1"/>
    <s v="Fri Aug 14, 1964 22:00 UTC"/>
    <s v="1964-08-14"/>
    <s v="22:00:00"/>
    <x v="6"/>
    <x v="60"/>
    <s v="Atlas-SLV3 Agena-D | KH-7 Gambit 4010"/>
    <x v="382"/>
    <x v="6289"/>
    <x v="1"/>
    <m/>
    <n v="0"/>
    <x v="0"/>
  </r>
  <r>
    <x v="55"/>
    <x v="22"/>
    <x v="8"/>
    <s v="Fri Aug 14, 1964 09:30 UTC"/>
    <s v="1964-08-14"/>
    <s v="09:30:00"/>
    <x v="6"/>
    <x v="60"/>
    <s v="Vostok-2 | Cosmos 37"/>
    <x v="389"/>
    <x v="6290"/>
    <x v="1"/>
    <m/>
    <n v="0"/>
    <x v="0"/>
  </r>
  <r>
    <x v="54"/>
    <x v="138"/>
    <x v="1"/>
    <s v="Wed Aug 05, 1964 23:15 UTC"/>
    <s v="1964-08-05"/>
    <s v="23:15:00"/>
    <x v="6"/>
    <x v="60"/>
    <s v="Thor-SLV2A Agena-D | OPS 3042"/>
    <x v="379"/>
    <x v="6291"/>
    <x v="1"/>
    <m/>
    <n v="0"/>
    <x v="0"/>
  </r>
  <r>
    <x v="55"/>
    <x v="158"/>
    <x v="0"/>
    <s v="Thu Jul 30, 1964 03:36 UTC"/>
    <s v="1964-07-30"/>
    <s v="03:36:00"/>
    <x v="7"/>
    <x v="60"/>
    <s v="Cosmos-1 (65S3) | Cosmos 36"/>
    <x v="380"/>
    <x v="6292"/>
    <x v="1"/>
    <m/>
    <n v="0"/>
    <x v="0"/>
  </r>
  <r>
    <x v="52"/>
    <x v="149"/>
    <x v="1"/>
    <s v="Tue Jul 28, 1964 16:50 UTC"/>
    <s v="1964-07-28"/>
    <s v="16:50:00"/>
    <x v="7"/>
    <x v="60"/>
    <s v="Atlas-LV3 Agena-B | Ranger 7"/>
    <x v="406"/>
    <x v="6293"/>
    <x v="1"/>
    <m/>
    <n v="0"/>
    <x v="0"/>
  </r>
  <r>
    <x v="52"/>
    <x v="134"/>
    <x v="1"/>
    <s v="Fri Jul 17, 1964 08:22 UTC"/>
    <s v="1964-07-17"/>
    <s v="08:22:00"/>
    <x v="7"/>
    <x v="60"/>
    <s v="Atlas-LV3 Agena-D | Vela 2A/2B"/>
    <x v="403"/>
    <x v="6294"/>
    <x v="1"/>
    <m/>
    <n v="0"/>
    <x v="0"/>
  </r>
  <r>
    <x v="55"/>
    <x v="22"/>
    <x v="8"/>
    <s v="Wed Jul 15, 1964 11:27 UTC"/>
    <s v="1964-07-15"/>
    <s v="11:27:00"/>
    <x v="7"/>
    <x v="60"/>
    <s v="Vostok-2 | Cosmos 35"/>
    <x v="389"/>
    <x v="6295"/>
    <x v="1"/>
    <m/>
    <n v="0"/>
    <x v="0"/>
  </r>
  <r>
    <x v="54"/>
    <x v="115"/>
    <x v="1"/>
    <s v="Fri Jul 10, 1964 23:14 UTC"/>
    <s v="1964-07-10"/>
    <s v="23:14:00"/>
    <x v="7"/>
    <x v="60"/>
    <s v="Thor-SLV2A Agena-D | OPS 3491"/>
    <x v="379"/>
    <x v="6296"/>
    <x v="1"/>
    <m/>
    <n v="0"/>
    <x v="0"/>
  </r>
  <r>
    <x v="55"/>
    <x v="71"/>
    <x v="8"/>
    <s v="Fri Jul 10, 1964 21:51 UTC"/>
    <s v="1964-07-10"/>
    <s v="21:51:00"/>
    <x v="7"/>
    <x v="60"/>
    <s v="Vostok | Elektron 3 &amp; 4"/>
    <x v="408"/>
    <x v="6297"/>
    <x v="1"/>
    <m/>
    <n v="0"/>
    <x v="0"/>
  </r>
  <r>
    <x v="52"/>
    <x v="105"/>
    <x v="1"/>
    <s v="Mon Jul 06, 1964 18:51 UTC"/>
    <s v="1964-07-06"/>
    <s v="18:51:00"/>
    <x v="7"/>
    <x v="60"/>
    <s v="Atlas-LV3 Agena-D | KH-7 Gambit 4009"/>
    <x v="403"/>
    <x v="6298"/>
    <x v="1"/>
    <m/>
    <n v="0"/>
    <x v="0"/>
  </r>
  <r>
    <x v="54"/>
    <x v="146"/>
    <x v="1"/>
    <s v="Thu Jul 02, 1964 23:59 UTC"/>
    <s v="1964-07-02"/>
    <s v="23:59:00"/>
    <x v="7"/>
    <x v="60"/>
    <s v="Thor-SLV2A Agena-D | OPS 3395"/>
    <x v="379"/>
    <x v="6299"/>
    <x v="1"/>
    <m/>
    <n v="0"/>
    <x v="0"/>
  </r>
  <r>
    <x v="55"/>
    <x v="71"/>
    <x v="8"/>
    <s v="Wed Jul 01, 1964 11:00 UTC"/>
    <s v="1964-07-01"/>
    <s v="11:00:00"/>
    <x v="7"/>
    <x v="60"/>
    <s v="Voskhod | Cosmos 34"/>
    <x v="324"/>
    <x v="6300"/>
    <x v="1"/>
    <m/>
    <n v="0"/>
    <x v="0"/>
  </r>
  <r>
    <x v="52"/>
    <x v="103"/>
    <x v="1"/>
    <s v="Tue Jun 30, 1964 14:04 UTC"/>
    <s v="1964-06-30"/>
    <s v="14:04:00"/>
    <x v="8"/>
    <x v="60"/>
    <s v="Atlas-LV3C Centaur-C | AC-3 (Test Vehicle)"/>
    <x v="407"/>
    <x v="6301"/>
    <x v="1"/>
    <m/>
    <n v="0"/>
    <x v="2"/>
  </r>
  <r>
    <x v="54"/>
    <x v="118"/>
    <x v="1"/>
    <s v="Thu Jun 25, 1964 01:40 UTC"/>
    <s v="1964-06-25"/>
    <s v="01:40:00"/>
    <x v="8"/>
    <x v="60"/>
    <s v="Scout X-4 | ESRS"/>
    <x v="399"/>
    <x v="6302"/>
    <x v="1"/>
    <m/>
    <n v="0"/>
    <x v="2"/>
  </r>
  <r>
    <x v="55"/>
    <x v="22"/>
    <x v="8"/>
    <s v="Tue Jun 23, 1964 10:00 UTC"/>
    <s v="1964-06-23"/>
    <s v="10:00:00"/>
    <x v="8"/>
    <x v="60"/>
    <s v="Vostok-2 | Cosmos 33"/>
    <x v="389"/>
    <x v="6303"/>
    <x v="1"/>
    <m/>
    <n v="0"/>
    <x v="0"/>
  </r>
  <r>
    <x v="54"/>
    <x v="137"/>
    <x v="1"/>
    <s v="Fri Jun 19, 1964 23:18 UTC"/>
    <s v="1964-06-19"/>
    <s v="23:18:00"/>
    <x v="8"/>
    <x v="60"/>
    <s v="Thor-SLV2A Agena-D | OPS 3754"/>
    <x v="379"/>
    <x v="6304"/>
    <x v="1"/>
    <m/>
    <n v="0"/>
    <x v="0"/>
  </r>
  <r>
    <x v="54"/>
    <x v="138"/>
    <x v="1"/>
    <s v="Thu Jun 18, 1964 04:56 UTC"/>
    <s v="1964-06-18"/>
    <s v="04:56:00"/>
    <x v="8"/>
    <x v="60"/>
    <s v="Thor DM-21 Agena-D | OPS 4467A &amp; OPS 4467B"/>
    <x v="388"/>
    <x v="6305"/>
    <x v="1"/>
    <m/>
    <n v="0"/>
    <x v="0"/>
  </r>
  <r>
    <x v="54"/>
    <x v="20"/>
    <x v="1"/>
    <s v="Sat Jun 13, 1964 15:47 UTC"/>
    <s v="1964-06-13"/>
    <s v="15:47:00"/>
    <x v="8"/>
    <x v="60"/>
    <s v="Thor-SLV2A Agena-D | OPS 3236"/>
    <x v="379"/>
    <x v="6306"/>
    <x v="1"/>
    <m/>
    <n v="0"/>
    <x v="0"/>
  </r>
  <r>
    <x v="55"/>
    <x v="22"/>
    <x v="8"/>
    <s v="Wed Jun 10, 1964 11:00 UTC"/>
    <s v="1964-06-10"/>
    <s v="11:00:00"/>
    <x v="8"/>
    <x v="60"/>
    <s v="Vostok-2 | Cosmos 32"/>
    <x v="389"/>
    <x v="6307"/>
    <x v="1"/>
    <m/>
    <n v="0"/>
    <x v="0"/>
  </r>
  <r>
    <x v="55"/>
    <x v="158"/>
    <x v="0"/>
    <s v="Sat Jun 06, 1964 06:00 UTC"/>
    <s v="1964-06-06"/>
    <s v="06:00:00"/>
    <x v="8"/>
    <x v="60"/>
    <s v="Cosmos-1 (65S3) | Cosmos 31"/>
    <x v="380"/>
    <x v="6308"/>
    <x v="1"/>
    <m/>
    <n v="0"/>
    <x v="0"/>
  </r>
  <r>
    <x v="54"/>
    <x v="115"/>
    <x v="1"/>
    <s v="Thu Jun 04, 1964 22:59 UTC"/>
    <s v="1964-06-04"/>
    <s v="22:59:00"/>
    <x v="8"/>
    <x v="60"/>
    <s v="Thor-SLV2A Agena-D | OPS 3483"/>
    <x v="379"/>
    <x v="6309"/>
    <x v="1"/>
    <m/>
    <n v="0"/>
    <x v="0"/>
  </r>
  <r>
    <x v="55"/>
    <x v="71"/>
    <x v="8"/>
    <s v="Thu Jun 04, 1964 04:00 UTC"/>
    <s v="1964-06-04"/>
    <s v="04:00:00"/>
    <x v="8"/>
    <x v="60"/>
    <s v="Molniya | Molniya-1 nÂ°1"/>
    <x v="383"/>
    <x v="6310"/>
    <x v="1"/>
    <m/>
    <n v="0"/>
    <x v="2"/>
  </r>
  <r>
    <x v="54"/>
    <x v="118"/>
    <x v="1"/>
    <s v="Thu Jun 04, 1964 03:50 UTC"/>
    <s v="1964-06-04"/>
    <s v="03:50:00"/>
    <x v="8"/>
    <x v="60"/>
    <s v="Scout X-4 | Transit-5C 1"/>
    <x v="399"/>
    <x v="6311"/>
    <x v="1"/>
    <m/>
    <n v="0"/>
    <x v="0"/>
  </r>
  <r>
    <x v="29"/>
    <x v="38"/>
    <x v="1"/>
    <s v="Thu May 28, 1964 17:07 UTC"/>
    <s v="1964-05-28"/>
    <s v="17:07:00"/>
    <x v="9"/>
    <x v="60"/>
    <s v="Saturn I Block II | A-101"/>
    <x v="402"/>
    <x v="6312"/>
    <x v="1"/>
    <m/>
    <n v="0"/>
    <x v="0"/>
  </r>
  <r>
    <x v="52"/>
    <x v="105"/>
    <x v="1"/>
    <s v="Tue May 19, 1964 19:21 UTC"/>
    <s v="1964-05-19"/>
    <s v="19:21:00"/>
    <x v="9"/>
    <x v="60"/>
    <s v="Atlas-LV3 Agena-D | KH-7 Gambit 4008"/>
    <x v="403"/>
    <x v="6313"/>
    <x v="1"/>
    <m/>
    <n v="0"/>
    <x v="0"/>
  </r>
  <r>
    <x v="55"/>
    <x v="71"/>
    <x v="8"/>
    <s v="Mon May 18, 1964 09:42 UTC"/>
    <s v="1964-05-18"/>
    <s v="09:42:00"/>
    <x v="9"/>
    <x v="60"/>
    <s v="Voskhod | Cosmos 30"/>
    <x v="324"/>
    <x v="6314"/>
    <x v="1"/>
    <m/>
    <n v="0"/>
    <x v="0"/>
  </r>
  <r>
    <x v="54"/>
    <x v="138"/>
    <x v="1"/>
    <s v="Mon Apr 27, 1964 23:23 UTC"/>
    <s v="1964-04-27"/>
    <s v="23:23:00"/>
    <x v="10"/>
    <x v="60"/>
    <s v="Thor-SLV2A Agena-D | OPS 2921"/>
    <x v="379"/>
    <x v="6315"/>
    <x v="1"/>
    <m/>
    <n v="0"/>
    <x v="0"/>
  </r>
  <r>
    <x v="55"/>
    <x v="22"/>
    <x v="8"/>
    <s v="Sat Apr 25, 1964 10:21 UTC"/>
    <s v="1964-04-25"/>
    <s v="10:21:00"/>
    <x v="10"/>
    <x v="60"/>
    <s v="Vostok-2 | Cosmos 29"/>
    <x v="389"/>
    <x v="6316"/>
    <x v="1"/>
    <m/>
    <n v="0"/>
    <x v="0"/>
  </r>
  <r>
    <x v="52"/>
    <x v="105"/>
    <x v="1"/>
    <s v="Thu Apr 23, 1964 18:43 UTC"/>
    <s v="1964-04-23"/>
    <s v="18:43:00"/>
    <x v="10"/>
    <x v="60"/>
    <s v="Atlas-LV3 Agena-D | KH-7 Gambit 4007"/>
    <x v="403"/>
    <x v="6317"/>
    <x v="1"/>
    <m/>
    <n v="0"/>
    <x v="0"/>
  </r>
  <r>
    <x v="54"/>
    <x v="137"/>
    <x v="1"/>
    <s v="Tue Apr 21, 1964 18:50 UTC"/>
    <s v="1964-04-21"/>
    <s v="18:50:00"/>
    <x v="10"/>
    <x v="60"/>
    <s v="Thor-DSV2A Ablestar | Transit 5BN-3 &amp; Transit 5E-4"/>
    <x v="401"/>
    <x v="6318"/>
    <x v="1"/>
    <m/>
    <n v="0"/>
    <x v="2"/>
  </r>
  <r>
    <x v="55"/>
    <x v="71"/>
    <x v="8"/>
    <s v="Mon Apr 20, 1964 08:08 UTC"/>
    <s v="1964-04-20"/>
    <s v="08:08:00"/>
    <x v="10"/>
    <x v="60"/>
    <s v="Molniya | E-6 nÂ°5 (Luna 5)"/>
    <x v="383"/>
    <x v="6319"/>
    <x v="1"/>
    <m/>
    <n v="0"/>
    <x v="2"/>
  </r>
  <r>
    <x v="55"/>
    <x v="71"/>
    <x v="8"/>
    <s v="Sun Apr 12, 1964 09:30 UTC"/>
    <s v="1964-04-12"/>
    <s v="09:30:00"/>
    <x v="10"/>
    <x v="60"/>
    <s v="Polyot | Polyot-2"/>
    <x v="409"/>
    <x v="6320"/>
    <x v="1"/>
    <m/>
    <n v="0"/>
    <x v="0"/>
  </r>
  <r>
    <x v="29"/>
    <x v="153"/>
    <x v="1"/>
    <s v="Wed Apr 08, 1964 16:00 UTC"/>
    <s v="1964-04-08"/>
    <s v="16:00:00"/>
    <x v="10"/>
    <x v="60"/>
    <s v="Titan II GLV | Gemini 1"/>
    <x v="392"/>
    <x v="6321"/>
    <x v="1"/>
    <m/>
    <n v="0"/>
    <x v="0"/>
  </r>
  <r>
    <x v="55"/>
    <x v="22"/>
    <x v="8"/>
    <s v="Sat Apr 04, 1964 09:45 UTC"/>
    <s v="1964-04-04"/>
    <s v="09:45:00"/>
    <x v="10"/>
    <x v="60"/>
    <s v="Vostok-2 | Cosmos 28"/>
    <x v="389"/>
    <x v="6322"/>
    <x v="1"/>
    <m/>
    <n v="0"/>
    <x v="0"/>
  </r>
  <r>
    <x v="55"/>
    <x v="71"/>
    <x v="8"/>
    <s v="Thu Apr 02, 1964 02:42 UTC"/>
    <s v="1964-04-02"/>
    <s v="02:42:00"/>
    <x v="10"/>
    <x v="60"/>
    <s v="Molniya | Zond 1"/>
    <x v="383"/>
    <x v="6323"/>
    <x v="1"/>
    <m/>
    <n v="0"/>
    <x v="0"/>
  </r>
  <r>
    <x v="29"/>
    <x v="133"/>
    <x v="1"/>
    <s v="Fri Mar 27, 1964 17:25 UTC"/>
    <s v="1964-03-27"/>
    <s v="17:25:00"/>
    <x v="11"/>
    <x v="60"/>
    <s v="Scout X-3 | Ariel 2"/>
    <x v="410"/>
    <x v="6324"/>
    <x v="1"/>
    <m/>
    <n v="0"/>
    <x v="0"/>
  </r>
  <r>
    <x v="55"/>
    <x v="71"/>
    <x v="8"/>
    <s v="Fri Mar 27, 1964 03:24 UTC"/>
    <s v="1964-03-27"/>
    <s v="03:24:00"/>
    <x v="11"/>
    <x v="60"/>
    <s v="Molniya | Cosmos 27"/>
    <x v="383"/>
    <x v="6325"/>
    <x v="1"/>
    <m/>
    <n v="0"/>
    <x v="2"/>
  </r>
  <r>
    <x v="54"/>
    <x v="115"/>
    <x v="1"/>
    <s v="Tue Mar 24, 1964 22:22 UTC"/>
    <s v="1964-03-24"/>
    <s v="22:22:00"/>
    <x v="11"/>
    <x v="60"/>
    <s v="Thor-SLV2A Agena-D | OPS 3467"/>
    <x v="379"/>
    <x v="6326"/>
    <x v="1"/>
    <m/>
    <n v="0"/>
    <x v="2"/>
  </r>
  <r>
    <x v="55"/>
    <x v="71"/>
    <x v="8"/>
    <s v="Sat Mar 21, 1964 08:15 UTC"/>
    <s v="1964-03-21"/>
    <s v="08:15:00"/>
    <x v="11"/>
    <x v="60"/>
    <s v="Molniya | E-6 nÂ°6"/>
    <x v="383"/>
    <x v="6327"/>
    <x v="1"/>
    <m/>
    <n v="0"/>
    <x v="2"/>
  </r>
  <r>
    <x v="54"/>
    <x v="91"/>
    <x v="1"/>
    <s v="Thu Mar 19, 1964 11:13 UTC"/>
    <s v="1964-03-19"/>
    <s v="11:13:00"/>
    <x v="11"/>
    <x v="60"/>
    <s v="Delta B | BE-A"/>
    <x v="411"/>
    <x v="6328"/>
    <x v="1"/>
    <m/>
    <n v="0"/>
    <x v="2"/>
  </r>
  <r>
    <x v="55"/>
    <x v="158"/>
    <x v="0"/>
    <s v="Wed Mar 18, 1964 15:07 UTC"/>
    <s v="1964-03-18"/>
    <s v="15:07:00"/>
    <x v="11"/>
    <x v="60"/>
    <s v="Cosmos-1 (65S3) | Cosmos 26"/>
    <x v="380"/>
    <x v="6329"/>
    <x v="1"/>
    <m/>
    <n v="0"/>
    <x v="0"/>
  </r>
  <r>
    <x v="52"/>
    <x v="105"/>
    <x v="1"/>
    <s v="Wed Mar 11, 1964 20:14 UTC"/>
    <s v="1964-03-11"/>
    <s v="20:14:00"/>
    <x v="11"/>
    <x v="60"/>
    <s v="Atlas-LV3 Agena-D | KH-7 Gambit 4006"/>
    <x v="403"/>
    <x v="6330"/>
    <x v="1"/>
    <m/>
    <n v="0"/>
    <x v="0"/>
  </r>
  <r>
    <x v="54"/>
    <x v="146"/>
    <x v="1"/>
    <s v="Fri Feb 28, 1964 03:20 UTC"/>
    <s v="1964-02-28"/>
    <s v="03:20:00"/>
    <x v="0"/>
    <x v="60"/>
    <s v="Thor-SLV2A Agena-D | OPS 3722"/>
    <x v="379"/>
    <x v="6331"/>
    <x v="1"/>
    <m/>
    <n v="0"/>
    <x v="0"/>
  </r>
  <r>
    <x v="55"/>
    <x v="158"/>
    <x v="0"/>
    <s v="Thu Feb 27, 1964 13:26 UTC"/>
    <s v="1964-02-27"/>
    <s v="13:26:00"/>
    <x v="0"/>
    <x v="60"/>
    <s v="Cosmos-1 (65S3) | Cosmos 25"/>
    <x v="380"/>
    <x v="6332"/>
    <x v="1"/>
    <m/>
    <n v="0"/>
    <x v="0"/>
  </r>
  <r>
    <x v="52"/>
    <x v="105"/>
    <x v="1"/>
    <s v="Tue Feb 25, 1964 18:59 UTC"/>
    <s v="1964-02-25"/>
    <s v="18:59:00"/>
    <x v="0"/>
    <x v="60"/>
    <s v="Atlas-LV3 Agena-D | KH-7 Gambit 4005"/>
    <x v="403"/>
    <x v="6333"/>
    <x v="1"/>
    <m/>
    <n v="0"/>
    <x v="0"/>
  </r>
  <r>
    <x v="55"/>
    <x v="71"/>
    <x v="8"/>
    <s v="Wed Feb 19, 1964 05:47 UTC"/>
    <s v="1964-02-19"/>
    <s v="05:47:00"/>
    <x v="0"/>
    <x v="60"/>
    <s v="Molniya | 3MV-1 nÂ°2 (Zond 1)"/>
    <x v="383"/>
    <x v="6334"/>
    <x v="1"/>
    <m/>
    <n v="0"/>
    <x v="2"/>
  </r>
  <r>
    <x v="54"/>
    <x v="138"/>
    <x v="1"/>
    <s v="Sat Feb 15, 1964 21:38 UTC"/>
    <s v="1964-02-15"/>
    <s v="21:38:00"/>
    <x v="0"/>
    <x v="60"/>
    <s v="Thor-SLV2A Agena-D | OPS 3444"/>
    <x v="379"/>
    <x v="6335"/>
    <x v="1"/>
    <m/>
    <n v="0"/>
    <x v="0"/>
  </r>
  <r>
    <x v="52"/>
    <x v="149"/>
    <x v="1"/>
    <s v="Thu Jan 30, 1964 15:49 UTC"/>
    <s v="1964-01-30"/>
    <s v="15:49:00"/>
    <x v="1"/>
    <x v="60"/>
    <s v="Atlas-LV3 Agena-B | Ranger 6"/>
    <x v="406"/>
    <x v="6336"/>
    <x v="1"/>
    <m/>
    <n v="0"/>
    <x v="0"/>
  </r>
  <r>
    <x v="55"/>
    <x v="71"/>
    <x v="8"/>
    <s v="Thu Jan 30, 1964 09:45 UTC"/>
    <s v="1964-01-30"/>
    <s v="09:45:00"/>
    <x v="1"/>
    <x v="60"/>
    <s v="Vostok | Elektron 1 &amp; 2"/>
    <x v="408"/>
    <x v="6337"/>
    <x v="1"/>
    <m/>
    <n v="0"/>
    <x v="0"/>
  </r>
  <r>
    <x v="29"/>
    <x v="145"/>
    <x v="1"/>
    <s v="Wed Jan 29, 1964 16:25 UTC"/>
    <s v="1964-01-29"/>
    <s v="16:25:00"/>
    <x v="1"/>
    <x v="60"/>
    <s v="Saturn I Block II | SA-5"/>
    <x v="402"/>
    <x v="6338"/>
    <x v="1"/>
    <m/>
    <n v="0"/>
    <x v="0"/>
  </r>
  <r>
    <x v="54"/>
    <x v="137"/>
    <x v="1"/>
    <s v="Sat Jan 25, 1964 13:59 UTC"/>
    <s v="1964-01-25"/>
    <s v="13:59:00"/>
    <x v="1"/>
    <x v="60"/>
    <s v="Thor DM-21 Agena-B | Echo 2"/>
    <x v="400"/>
    <x v="6339"/>
    <x v="1"/>
    <m/>
    <n v="0"/>
    <x v="0"/>
  </r>
  <r>
    <x v="54"/>
    <x v="87"/>
    <x v="1"/>
    <s v="Tue Jan 21, 1964 21:14 UTC"/>
    <s v="1964-01-21"/>
    <s v="21:14:00"/>
    <x v="1"/>
    <x v="60"/>
    <s v="Delta B | Relay 2"/>
    <x v="411"/>
    <x v="6340"/>
    <x v="1"/>
    <m/>
    <n v="0"/>
    <x v="0"/>
  </r>
  <r>
    <x v="54"/>
    <x v="20"/>
    <x v="1"/>
    <s v="Sun Jan 19, 1964 10:59 UTC"/>
    <s v="1964-01-19"/>
    <s v="10:59:00"/>
    <x v="1"/>
    <x v="60"/>
    <s v="Thor DM-21 Agena-D | OPS 3367A &amp; OPS 3367B"/>
    <x v="388"/>
    <x v="6341"/>
    <x v="1"/>
    <m/>
    <n v="0"/>
    <x v="0"/>
  </r>
  <r>
    <x v="54"/>
    <x v="146"/>
    <x v="1"/>
    <s v="Sat Jan 11, 1964 20:07 UTC"/>
    <s v="1964-01-11"/>
    <s v="20:07:00"/>
    <x v="1"/>
    <x v="60"/>
    <s v="Thor-SLV2A Agena-D | Poppy 5A-5C, SECOR 1, &amp; Hayloft"/>
    <x v="379"/>
    <x v="6342"/>
    <x v="1"/>
    <m/>
    <n v="0"/>
    <x v="0"/>
  </r>
  <r>
    <x v="54"/>
    <x v="20"/>
    <x v="1"/>
    <s v="Sat Dec 21, 1963 21:45 UTC"/>
    <s v="1963-12-21"/>
    <s v="21:45:00"/>
    <x v="2"/>
    <x v="61"/>
    <s v="Thor-SLV2A Agena-D | OPS 1388 &amp; Hitchhiker 3"/>
    <x v="379"/>
    <x v="6343"/>
    <x v="1"/>
    <m/>
    <n v="0"/>
    <x v="0"/>
  </r>
  <r>
    <x v="54"/>
    <x v="87"/>
    <x v="1"/>
    <s v="Sat Dec 21, 1963 09:30 UTC"/>
    <s v="1963-12-21"/>
    <s v="09:30:00"/>
    <x v="2"/>
    <x v="61"/>
    <s v="Delta B | TIROS-8"/>
    <x v="411"/>
    <x v="6344"/>
    <x v="1"/>
    <m/>
    <n v="0"/>
    <x v="0"/>
  </r>
  <r>
    <x v="29"/>
    <x v="118"/>
    <x v="1"/>
    <s v="Thu Dec 19, 1963 18:49 UTC"/>
    <s v="1963-12-19"/>
    <s v="18:49:00"/>
    <x v="2"/>
    <x v="61"/>
    <s v="Scout X-4 | Explorer 19 (AD-A)"/>
    <x v="399"/>
    <x v="6345"/>
    <x v="1"/>
    <m/>
    <n v="0"/>
    <x v="0"/>
  </r>
  <r>
    <x v="55"/>
    <x v="71"/>
    <x v="8"/>
    <s v="Thu Dec 19, 1963 09:28 UTC"/>
    <s v="1963-12-19"/>
    <s v="09:28:00"/>
    <x v="2"/>
    <x v="61"/>
    <s v="Vostok-2 | Cosmos 24"/>
    <x v="389"/>
    <x v="6346"/>
    <x v="1"/>
    <m/>
    <n v="0"/>
    <x v="0"/>
  </r>
  <r>
    <x v="52"/>
    <x v="105"/>
    <x v="1"/>
    <s v="Wed Dec 18, 1963 21:45 UTC"/>
    <s v="1963-12-18"/>
    <s v="21:45:00"/>
    <x v="2"/>
    <x v="61"/>
    <s v="Atlas-LV3 Agena-D | KH-7 Gambit 4004"/>
    <x v="403"/>
    <x v="6347"/>
    <x v="1"/>
    <m/>
    <n v="0"/>
    <x v="0"/>
  </r>
  <r>
    <x v="55"/>
    <x v="158"/>
    <x v="0"/>
    <s v="Fri Dec 13, 1963 14:15 UTC"/>
    <s v="1963-12-13"/>
    <s v="14:15:00"/>
    <x v="2"/>
    <x v="61"/>
    <s v="Cosmos-1 (65S3) | Cosmos 23"/>
    <x v="380"/>
    <x v="6348"/>
    <x v="1"/>
    <m/>
    <n v="0"/>
    <x v="0"/>
  </r>
  <r>
    <x v="54"/>
    <x v="137"/>
    <x v="1"/>
    <s v="Thu Dec 05, 1963 21:51 UTC"/>
    <s v="1963-12-05"/>
    <s v="21:51:00"/>
    <x v="2"/>
    <x v="61"/>
    <s v="Thor-DSV2A Ablestar | Transit 5BN-2 &amp; Transit 5E-3"/>
    <x v="401"/>
    <x v="6349"/>
    <x v="1"/>
    <m/>
    <n v="0"/>
    <x v="0"/>
  </r>
  <r>
    <x v="55"/>
    <x v="71"/>
    <x v="8"/>
    <s v="Thu Nov 28, 1963 09:19 UTC"/>
    <s v="1963-11-28"/>
    <s v="09:19:00"/>
    <x v="3"/>
    <x v="61"/>
    <s v="Vostok-2 | Zenit-2 nÂ°14"/>
    <x v="389"/>
    <x v="6350"/>
    <x v="1"/>
    <m/>
    <n v="0"/>
    <x v="2"/>
  </r>
  <r>
    <x v="54"/>
    <x v="115"/>
    <x v="1"/>
    <s v="Wed Nov 27, 1963 21:15 UTC"/>
    <s v="1963-11-27"/>
    <s v="21:15:00"/>
    <x v="3"/>
    <x v="61"/>
    <s v="Thor DM-21 Agena-D | OPS 2260"/>
    <x v="388"/>
    <x v="6351"/>
    <x v="1"/>
    <m/>
    <n v="0"/>
    <x v="0"/>
  </r>
  <r>
    <x v="52"/>
    <x v="103"/>
    <x v="1"/>
    <s v="Wed Nov 27, 1963 19:03 UTC"/>
    <s v="1963-11-27"/>
    <s v="19:03:00"/>
    <x v="3"/>
    <x v="61"/>
    <s v="Atlas-LV3C Centaur-B | AC-2 (Test Vehicle)"/>
    <x v="412"/>
    <x v="6352"/>
    <x v="1"/>
    <m/>
    <n v="0"/>
    <x v="0"/>
  </r>
  <r>
    <x v="54"/>
    <x v="87"/>
    <x v="1"/>
    <s v="Wed Nov 27, 1963 02:30 UTC"/>
    <s v="1963-11-27"/>
    <s v="02:30:00"/>
    <x v="3"/>
    <x v="61"/>
    <s v="Delta C | Explorer 18 (IMP-A)"/>
    <x v="384"/>
    <x v="6353"/>
    <x v="1"/>
    <m/>
    <n v="0"/>
    <x v="0"/>
  </r>
  <r>
    <x v="55"/>
    <x v="71"/>
    <x v="8"/>
    <s v="Sat Nov 16, 1963 10:34 UTC"/>
    <s v="1963-11-16"/>
    <s v="10:34:00"/>
    <x v="3"/>
    <x v="61"/>
    <s v="Voskhod | Cosmos 22"/>
    <x v="324"/>
    <x v="6354"/>
    <x v="1"/>
    <m/>
    <n v="0"/>
    <x v="0"/>
  </r>
  <r>
    <x v="55"/>
    <x v="71"/>
    <x v="8"/>
    <s v="Mon Nov 11, 1963 06:23 UTC"/>
    <s v="1963-11-11"/>
    <s v="06:23:00"/>
    <x v="3"/>
    <x v="61"/>
    <s v="Molniya | Cosmos 21"/>
    <x v="383"/>
    <x v="6355"/>
    <x v="1"/>
    <m/>
    <n v="0"/>
    <x v="0"/>
  </r>
  <r>
    <x v="54"/>
    <x v="20"/>
    <x v="1"/>
    <s v="Sat Nov 09, 1963 20:27 UTC"/>
    <s v="1963-11-09"/>
    <s v="20:27:00"/>
    <x v="3"/>
    <x v="61"/>
    <s v="Thor DM-21 Agena-D | OPS 2268"/>
    <x v="388"/>
    <x v="6356"/>
    <x v="1"/>
    <m/>
    <n v="0"/>
    <x v="2"/>
  </r>
  <r>
    <x v="55"/>
    <x v="71"/>
    <x v="8"/>
    <s v="Fri Nov 01, 1963 08:56 UTC"/>
    <s v="1963-11-01"/>
    <s v="08:56:00"/>
    <x v="3"/>
    <x v="61"/>
    <s v="Polyot | Polyot"/>
    <x v="409"/>
    <x v="6357"/>
    <x v="1"/>
    <m/>
    <n v="0"/>
    <x v="0"/>
  </r>
  <r>
    <x v="54"/>
    <x v="138"/>
    <x v="1"/>
    <s v="Tue Oct 29, 1963 21:19 UTC"/>
    <s v="1963-10-29"/>
    <s v="21:19:00"/>
    <x v="4"/>
    <x v="61"/>
    <s v="Thor-SLV2A Agena-D | OPS 2437 &amp; Hitchhiker 2"/>
    <x v="379"/>
    <x v="6358"/>
    <x v="1"/>
    <m/>
    <n v="0"/>
    <x v="0"/>
  </r>
  <r>
    <x v="52"/>
    <x v="105"/>
    <x v="1"/>
    <s v="Fri Oct 25, 1963 18:59 UTC"/>
    <s v="1963-10-25"/>
    <s v="18:59:00"/>
    <x v="4"/>
    <x v="61"/>
    <s v="Atlas-LV3 Agena-D | KH-7 Gambit 4003"/>
    <x v="403"/>
    <x v="6359"/>
    <x v="1"/>
    <m/>
    <n v="0"/>
    <x v="0"/>
  </r>
  <r>
    <x v="55"/>
    <x v="158"/>
    <x v="0"/>
    <s v="Thu Oct 24, 1963 04:30 UTC"/>
    <s v="1963-10-24"/>
    <s v="04:30:00"/>
    <x v="4"/>
    <x v="61"/>
    <s v="Cosmos-1 (65S3) | DS-A1 nÂ°4"/>
    <x v="380"/>
    <x v="6360"/>
    <x v="1"/>
    <m/>
    <n v="0"/>
    <x v="2"/>
  </r>
  <r>
    <x v="55"/>
    <x v="71"/>
    <x v="8"/>
    <s v="Fri Oct 18, 1963 09:29 UTC"/>
    <s v="1963-10-18"/>
    <s v="09:29:00"/>
    <x v="4"/>
    <x v="61"/>
    <s v="Vostok-2 | Cosmos 20"/>
    <x v="389"/>
    <x v="6361"/>
    <x v="1"/>
    <m/>
    <n v="0"/>
    <x v="0"/>
  </r>
  <r>
    <x v="52"/>
    <x v="134"/>
    <x v="1"/>
    <s v="Thu Oct 17, 1963 02:37 UTC"/>
    <s v="1963-10-17"/>
    <s v="02:37:00"/>
    <x v="4"/>
    <x v="61"/>
    <s v="Atlas-LV3 Agena-D | Vela 1A/1B"/>
    <x v="403"/>
    <x v="6362"/>
    <x v="1"/>
    <m/>
    <n v="0"/>
    <x v="0"/>
  </r>
  <r>
    <x v="54"/>
    <x v="137"/>
    <x v="1"/>
    <s v="Sat Sep 28, 1963 20:22 UTC"/>
    <s v="1963-09-28"/>
    <s v="20:22:00"/>
    <x v="5"/>
    <x v="61"/>
    <s v="Thor-DSV2A Ablestar | Transit 5BN-1 &amp; Transit 5E-1"/>
    <x v="401"/>
    <x v="6363"/>
    <x v="1"/>
    <m/>
    <n v="0"/>
    <x v="0"/>
  </r>
  <r>
    <x v="54"/>
    <x v="118"/>
    <x v="1"/>
    <s v="Fri Sep 27, 1963 11:17 UTC"/>
    <s v="1963-09-27"/>
    <s v="11:17:00"/>
    <x v="5"/>
    <x v="61"/>
    <s v="Scout X-2B | DSAP-1 F5 (Program 35)"/>
    <x v="413"/>
    <x v="6364"/>
    <x v="1"/>
    <m/>
    <n v="0"/>
    <x v="2"/>
  </r>
  <r>
    <x v="54"/>
    <x v="20"/>
    <x v="1"/>
    <s v="Mon Sep 23, 1963 23:00 UTC"/>
    <s v="1963-09-23"/>
    <s v="23:00:00"/>
    <x v="5"/>
    <x v="61"/>
    <s v="Thor-SLV2A Agena-D | OPS 1353"/>
    <x v="379"/>
    <x v="6365"/>
    <x v="1"/>
    <m/>
    <n v="0"/>
    <x v="0"/>
  </r>
  <r>
    <x v="52"/>
    <x v="105"/>
    <x v="1"/>
    <s v="Fri Sep 06, 1963 19:30 UTC"/>
    <s v="1963-09-06"/>
    <s v="19:30:00"/>
    <x v="5"/>
    <x v="61"/>
    <s v="Atlas-LV3 Agena-D | KH-7 Gambit 4002"/>
    <x v="403"/>
    <x v="6366"/>
    <x v="1"/>
    <m/>
    <n v="0"/>
    <x v="0"/>
  </r>
  <r>
    <x v="54"/>
    <x v="146"/>
    <x v="1"/>
    <s v="Thu Aug 29, 1963 20:31 UTC"/>
    <s v="1963-08-29"/>
    <s v="20:31:00"/>
    <x v="6"/>
    <x v="61"/>
    <s v="Thor DM-21 Agena-D | OPS 1561 &amp; LAMPO"/>
    <x v="388"/>
    <x v="6367"/>
    <x v="1"/>
    <m/>
    <n v="0"/>
    <x v="0"/>
  </r>
  <r>
    <x v="54"/>
    <x v="138"/>
    <x v="1"/>
    <s v="Sun Aug 25, 1963 00:29 UTC"/>
    <s v="1963-08-25"/>
    <s v="00:29:00"/>
    <x v="6"/>
    <x v="61"/>
    <s v="Thor-SLV2A Agena-D | OPS 1419"/>
    <x v="379"/>
    <x v="6368"/>
    <x v="1"/>
    <m/>
    <n v="0"/>
    <x v="0"/>
  </r>
  <r>
    <x v="55"/>
    <x v="158"/>
    <x v="0"/>
    <s v="Thu Aug 22, 1963 06:00 UTC"/>
    <s v="1963-08-22"/>
    <s v="06:00:00"/>
    <x v="6"/>
    <x v="61"/>
    <s v="Cosmos-1 (65S3) | DS-A1 nÂ°3"/>
    <x v="380"/>
    <x v="6369"/>
    <x v="1"/>
    <m/>
    <n v="0"/>
    <x v="2"/>
  </r>
  <r>
    <x v="55"/>
    <x v="158"/>
    <x v="0"/>
    <s v="Tue Aug 06, 1963 06:07 UTC"/>
    <s v="1963-08-06"/>
    <s v="06:07:00"/>
    <x v="6"/>
    <x v="61"/>
    <s v="Cosmos-1 (65S3) | Cosmos 19"/>
    <x v="380"/>
    <x v="6370"/>
    <x v="1"/>
    <m/>
    <n v="0"/>
    <x v="0"/>
  </r>
  <r>
    <x v="54"/>
    <x v="20"/>
    <x v="1"/>
    <s v="Wed Jul 31, 1963 00:00 UTC"/>
    <s v="1963-07-31"/>
    <s v="00:00:00"/>
    <x v="7"/>
    <x v="61"/>
    <s v="Thor-SLV2A Agena-D | OPS 1370"/>
    <x v="379"/>
    <x v="6371"/>
    <x v="1"/>
    <m/>
    <n v="0"/>
    <x v="0"/>
  </r>
  <r>
    <x v="54"/>
    <x v="91"/>
    <x v="1"/>
    <s v="Fri Jul 26, 1963 14:33 UTC"/>
    <s v="1963-07-26"/>
    <s v="14:33:00"/>
    <x v="7"/>
    <x v="61"/>
    <s v="Delta B | Syncom 2"/>
    <x v="411"/>
    <x v="6372"/>
    <x v="1"/>
    <m/>
    <n v="0"/>
    <x v="0"/>
  </r>
  <r>
    <x v="52"/>
    <x v="52"/>
    <x v="1"/>
    <s v="Fri Jul 19, 1963 03:51 UTC"/>
    <s v="1963-07-19"/>
    <s v="03:51:00"/>
    <x v="7"/>
    <x v="61"/>
    <s v="Atlas-LV3 Agena-B | Midas 9"/>
    <x v="406"/>
    <x v="6373"/>
    <x v="1"/>
    <m/>
    <n v="0"/>
    <x v="0"/>
  </r>
  <r>
    <x v="54"/>
    <x v="137"/>
    <x v="1"/>
    <s v="Fri Jul 19, 1963 00:00 UTC"/>
    <s v="1963-07-19"/>
    <s v="00:00:00"/>
    <x v="7"/>
    <x v="61"/>
    <s v="Thor DM-21 Agena-D | OPS 1266"/>
    <x v="388"/>
    <x v="6374"/>
    <x v="1"/>
    <m/>
    <n v="0"/>
    <x v="0"/>
  </r>
  <r>
    <x v="52"/>
    <x v="105"/>
    <x v="1"/>
    <s v="Fri Jul 12, 1963 20:45 UTC"/>
    <s v="1963-07-12"/>
    <s v="20:45:00"/>
    <x v="7"/>
    <x v="61"/>
    <s v="Atlas-LV3 Agena-D | KH-7 Gambit 4001"/>
    <x v="403"/>
    <x v="6375"/>
    <x v="1"/>
    <m/>
    <n v="0"/>
    <x v="0"/>
  </r>
  <r>
    <x v="55"/>
    <x v="71"/>
    <x v="8"/>
    <s v="Wed Jul 10, 1963 10:03 UTC"/>
    <s v="1963-07-10"/>
    <s v="10:03:00"/>
    <x v="7"/>
    <x v="61"/>
    <s v="Vostok-2 | Zenit-2 nÂ°12"/>
    <x v="389"/>
    <x v="6376"/>
    <x v="1"/>
    <m/>
    <n v="0"/>
    <x v="3"/>
  </r>
  <r>
    <x v="54"/>
    <x v="146"/>
    <x v="1"/>
    <s v="Sat Jun 29, 1963 22:30 UTC"/>
    <s v="1963-06-29"/>
    <s v="22:30:00"/>
    <x v="8"/>
    <x v="61"/>
    <s v="Thor-SLV2A Agena-D | OPS 1440"/>
    <x v="379"/>
    <x v="6377"/>
    <x v="1"/>
    <m/>
    <n v="0"/>
    <x v="0"/>
  </r>
  <r>
    <x v="54"/>
    <x v="118"/>
    <x v="1"/>
    <s v="Fri Jun 28, 1963 21:19 UTC"/>
    <s v="1963-06-28"/>
    <s v="21:19:00"/>
    <x v="8"/>
    <x v="61"/>
    <s v="Scout X-4 | CRL-1 (GRS)"/>
    <x v="399"/>
    <x v="6378"/>
    <x v="1"/>
    <m/>
    <n v="0"/>
    <x v="0"/>
  </r>
  <r>
    <x v="54"/>
    <x v="20"/>
    <x v="1"/>
    <s v="Thu Jun 27, 1963 00:37 UTC"/>
    <s v="1963-06-27"/>
    <s v="00:37:00"/>
    <x v="8"/>
    <x v="61"/>
    <s v="Thor-SLV2A Agena-D | OPS 0999 &amp; Hitchhiker 1"/>
    <x v="379"/>
    <x v="6379"/>
    <x v="1"/>
    <m/>
    <n v="0"/>
    <x v="0"/>
  </r>
  <r>
    <x v="54"/>
    <x v="87"/>
    <x v="1"/>
    <s v="Wed Jun 19, 1963 09:50 UTC"/>
    <s v="1963-06-19"/>
    <s v="09:50:00"/>
    <x v="8"/>
    <x v="61"/>
    <s v="Delta B | TIROS-7"/>
    <x v="411"/>
    <x v="6380"/>
    <x v="1"/>
    <m/>
    <n v="0"/>
    <x v="0"/>
  </r>
  <r>
    <x v="55"/>
    <x v="71"/>
    <x v="8"/>
    <s v="Sun Jun 16, 1963 09:29 UTC"/>
    <s v="1963-06-16"/>
    <s v="09:29:00"/>
    <x v="8"/>
    <x v="61"/>
    <s v="Vostok | Vostok 6"/>
    <x v="408"/>
    <x v="6381"/>
    <x v="1"/>
    <m/>
    <n v="0"/>
    <x v="0"/>
  </r>
  <r>
    <x v="54"/>
    <x v="118"/>
    <x v="1"/>
    <s v="Sun Jun 16, 1963 01:49 UTC"/>
    <s v="1963-06-16"/>
    <s v="01:49:00"/>
    <x v="8"/>
    <x v="61"/>
    <s v="Scout X-3 | Transit-5A 3"/>
    <x v="410"/>
    <x v="6382"/>
    <x v="1"/>
    <m/>
    <n v="0"/>
    <x v="0"/>
  </r>
  <r>
    <x v="54"/>
    <x v="137"/>
    <x v="1"/>
    <s v="Sat Jun 15, 1963 14:29 UTC"/>
    <s v="1963-06-15"/>
    <s v="14:29:00"/>
    <x v="8"/>
    <x v="61"/>
    <s v="Thor DM-21 Agena-D | Poppy 4A-4C &amp; Others"/>
    <x v="388"/>
    <x v="6383"/>
    <x v="1"/>
    <m/>
    <n v="0"/>
    <x v="0"/>
  </r>
  <r>
    <x v="55"/>
    <x v="71"/>
    <x v="8"/>
    <s v="Fri Jun 14, 1963 11:58 UTC"/>
    <s v="1963-06-14"/>
    <s v="11:58:00"/>
    <x v="8"/>
    <x v="61"/>
    <s v="Vostok | Vostok 5"/>
    <x v="408"/>
    <x v="6384"/>
    <x v="1"/>
    <m/>
    <n v="0"/>
    <x v="0"/>
  </r>
  <r>
    <x v="54"/>
    <x v="138"/>
    <x v="1"/>
    <s v="Wed Jun 12, 1963 23:58 UTC"/>
    <s v="1963-06-12"/>
    <s v="23:58:00"/>
    <x v="8"/>
    <x v="61"/>
    <s v="Thor-SLV2A Agena-D | OPS 0954"/>
    <x v="379"/>
    <x v="6385"/>
    <x v="1"/>
    <m/>
    <n v="0"/>
    <x v="0"/>
  </r>
  <r>
    <x v="52"/>
    <x v="52"/>
    <x v="1"/>
    <s v="Wed Jun 12, 1963"/>
    <s v="1963-06-12"/>
    <s v="00:00:00"/>
    <x v="8"/>
    <x v="61"/>
    <s v="Atlas-LV3 Agena-B | Midas 8"/>
    <x v="406"/>
    <x v="6386"/>
    <x v="1"/>
    <m/>
    <n v="0"/>
    <x v="2"/>
  </r>
  <r>
    <x v="55"/>
    <x v="158"/>
    <x v="0"/>
    <s v="Sat Jun 01, 1963 02:50 UTC"/>
    <s v="1963-06-01"/>
    <s v="02:50:00"/>
    <x v="8"/>
    <x v="61"/>
    <s v="Cosmos-1 (65S3) | DS-MT nÂ°1"/>
    <x v="380"/>
    <x v="6387"/>
    <x v="1"/>
    <m/>
    <n v="0"/>
    <x v="2"/>
  </r>
  <r>
    <x v="55"/>
    <x v="71"/>
    <x v="8"/>
    <s v="Fri May 24, 1963 10:34 UTC"/>
    <s v="1963-05-24"/>
    <s v="10:34:00"/>
    <x v="9"/>
    <x v="61"/>
    <s v="Vostok-2 | Cosmos 18"/>
    <x v="389"/>
    <x v="6388"/>
    <x v="1"/>
    <m/>
    <n v="0"/>
    <x v="0"/>
  </r>
  <r>
    <x v="55"/>
    <x v="158"/>
    <x v="0"/>
    <s v="Wed May 22, 1963 03:00 UTC"/>
    <s v="1963-05-22"/>
    <s v="03:00:00"/>
    <x v="9"/>
    <x v="61"/>
    <s v="Cosmos-1 (65S3) | Cosmos 17"/>
    <x v="380"/>
    <x v="6389"/>
    <x v="1"/>
    <m/>
    <n v="0"/>
    <x v="0"/>
  </r>
  <r>
    <x v="54"/>
    <x v="146"/>
    <x v="1"/>
    <s v="Sat May 18, 1963 22:21 UTC"/>
    <s v="1963-05-18"/>
    <s v="22:21:00"/>
    <x v="9"/>
    <x v="61"/>
    <s v="Thor-SLV2A Agena-D | OPS 0924"/>
    <x v="379"/>
    <x v="6390"/>
    <x v="1"/>
    <m/>
    <n v="0"/>
    <x v="0"/>
  </r>
  <r>
    <x v="29"/>
    <x v="154"/>
    <x v="1"/>
    <s v="Wed May 15, 1963 13:04 UTC"/>
    <s v="1963-05-15"/>
    <s v="13:04:00"/>
    <x v="9"/>
    <x v="61"/>
    <s v="Atlas-D Mercury | Faith 7 (MA-9)"/>
    <x v="414"/>
    <x v="6391"/>
    <x v="1"/>
    <m/>
    <n v="0"/>
    <x v="0"/>
  </r>
  <r>
    <x v="52"/>
    <x v="52"/>
    <x v="1"/>
    <s v="Thu May 09, 1963 20:06 UTC"/>
    <s v="1963-05-09"/>
    <s v="20:06:00"/>
    <x v="9"/>
    <x v="61"/>
    <s v="Atlas-LV3 Agena-B | Midas 7"/>
    <x v="406"/>
    <x v="6392"/>
    <x v="1"/>
    <m/>
    <n v="0"/>
    <x v="0"/>
  </r>
  <r>
    <x v="54"/>
    <x v="87"/>
    <x v="1"/>
    <s v="Tue May 07, 1963 11:38 UTC"/>
    <s v="1963-05-07"/>
    <s v="11:38:00"/>
    <x v="9"/>
    <x v="61"/>
    <s v="Delta B | Telstar 2"/>
    <x v="411"/>
    <x v="6393"/>
    <x v="1"/>
    <m/>
    <n v="0"/>
    <x v="0"/>
  </r>
  <r>
    <x v="55"/>
    <x v="71"/>
    <x v="8"/>
    <s v="Sun Apr 28, 1963 08:49 UTC"/>
    <s v="1963-04-28"/>
    <s v="08:49:00"/>
    <x v="10"/>
    <x v="61"/>
    <s v="Vostok-2 | Cosmos 16"/>
    <x v="389"/>
    <x v="6394"/>
    <x v="1"/>
    <m/>
    <n v="0"/>
    <x v="0"/>
  </r>
  <r>
    <x v="54"/>
    <x v="137"/>
    <x v="1"/>
    <s v="Fri Apr 26, 1963 20:12 UTC"/>
    <s v="1963-04-26"/>
    <s v="20:12:00"/>
    <x v="10"/>
    <x v="61"/>
    <s v="Thor DM-21 Agena-D | OPS 1008"/>
    <x v="388"/>
    <x v="6395"/>
    <x v="1"/>
    <m/>
    <n v="0"/>
    <x v="2"/>
  </r>
  <r>
    <x v="54"/>
    <x v="118"/>
    <x v="1"/>
    <s v="Fri Apr 26, 1963"/>
    <s v="1963-04-26"/>
    <s v="00:00:00"/>
    <x v="10"/>
    <x v="61"/>
    <s v="Scout X-2M | DSAP-1 F4 (Program 35)"/>
    <x v="415"/>
    <x v="6396"/>
    <x v="1"/>
    <m/>
    <n v="0"/>
    <x v="2"/>
  </r>
  <r>
    <x v="55"/>
    <x v="71"/>
    <x v="8"/>
    <s v="Mon Apr 22, 1963 08:30 UTC"/>
    <s v="1963-04-22"/>
    <s v="08:30:00"/>
    <x v="10"/>
    <x v="61"/>
    <s v="Vostok-2 | Cosmos 15"/>
    <x v="389"/>
    <x v="6397"/>
    <x v="1"/>
    <m/>
    <n v="0"/>
    <x v="0"/>
  </r>
  <r>
    <x v="55"/>
    <x v="158"/>
    <x v="0"/>
    <s v="Sat Apr 13, 1963 11:00 UTC"/>
    <s v="1963-04-13"/>
    <s v="11:00:00"/>
    <x v="10"/>
    <x v="61"/>
    <s v="Cosmos-1 (65S3) | Cosmos 14"/>
    <x v="380"/>
    <x v="6398"/>
    <x v="1"/>
    <m/>
    <n v="0"/>
    <x v="0"/>
  </r>
  <r>
    <x v="55"/>
    <x v="158"/>
    <x v="0"/>
    <s v="Sat Apr 06, 1963 03:01 UTC"/>
    <s v="1963-04-06"/>
    <s v="03:01:00"/>
    <x v="10"/>
    <x v="61"/>
    <s v="Cosmos-1 (65S3) | DS-P1 nÂ°2"/>
    <x v="380"/>
    <x v="6399"/>
    <x v="1"/>
    <m/>
    <n v="0"/>
    <x v="2"/>
  </r>
  <r>
    <x v="54"/>
    <x v="118"/>
    <x v="1"/>
    <s v="Fri Apr 05, 1963 03:01 UTC"/>
    <s v="1963-04-05"/>
    <s v="03:01:00"/>
    <x v="10"/>
    <x v="61"/>
    <s v="Scout X-3 | Transit-5A 2"/>
    <x v="410"/>
    <x v="6400"/>
    <x v="1"/>
    <m/>
    <n v="0"/>
    <x v="2"/>
  </r>
  <r>
    <x v="54"/>
    <x v="91"/>
    <x v="1"/>
    <s v="Wed Apr 03, 1963 02:00 UTC"/>
    <s v="1963-04-03"/>
    <s v="02:00:00"/>
    <x v="10"/>
    <x v="61"/>
    <s v="Delta B | Explorer 17 (AE-A)"/>
    <x v="411"/>
    <x v="6401"/>
    <x v="1"/>
    <m/>
    <n v="0"/>
    <x v="0"/>
  </r>
  <r>
    <x v="55"/>
    <x v="71"/>
    <x v="8"/>
    <s v="Tue Apr 02, 1963 08:16 UTC"/>
    <s v="1963-04-02"/>
    <s v="08:16:00"/>
    <x v="10"/>
    <x v="61"/>
    <s v="Molniya | Luna 4"/>
    <x v="383"/>
    <x v="6402"/>
    <x v="1"/>
    <m/>
    <n v="0"/>
    <x v="0"/>
  </r>
  <r>
    <x v="54"/>
    <x v="146"/>
    <x v="1"/>
    <s v="Mon Apr 01, 1963 23:01 UTC"/>
    <s v="1963-04-01"/>
    <s v="23:01:00"/>
    <x v="10"/>
    <x v="61"/>
    <s v="Thor DM-21 Agena-D | KH-4 20"/>
    <x v="388"/>
    <x v="6403"/>
    <x v="1"/>
    <m/>
    <n v="0"/>
    <x v="0"/>
  </r>
  <r>
    <x v="29"/>
    <x v="145"/>
    <x v="1"/>
    <s v="Thu Mar 28, 1963 21:11 UTC"/>
    <s v="1963-03-28"/>
    <s v="21:11:00"/>
    <x v="11"/>
    <x v="61"/>
    <s v="Saturn I Block I | SA-4"/>
    <x v="416"/>
    <x v="6404"/>
    <x v="1"/>
    <m/>
    <n v="0"/>
    <x v="0"/>
  </r>
  <r>
    <x v="55"/>
    <x v="71"/>
    <x v="8"/>
    <s v="Thu Mar 21, 1963 08:30 UTC"/>
    <s v="1963-03-21"/>
    <s v="08:30:00"/>
    <x v="11"/>
    <x v="61"/>
    <s v="Vostok-2 | Cosmos 13"/>
    <x v="389"/>
    <x v="6405"/>
    <x v="1"/>
    <m/>
    <n v="0"/>
    <x v="0"/>
  </r>
  <r>
    <x v="54"/>
    <x v="138"/>
    <x v="1"/>
    <s v="Mon Mar 18, 1963 21:13 UTC"/>
    <s v="1963-03-18"/>
    <s v="21:13:00"/>
    <x v="11"/>
    <x v="61"/>
    <s v="Thor-SLV2A Agena-D | OPS 0627"/>
    <x v="379"/>
    <x v="6406"/>
    <x v="1"/>
    <m/>
    <n v="0"/>
    <x v="2"/>
  </r>
  <r>
    <x v="54"/>
    <x v="146"/>
    <x v="1"/>
    <s v="Thu Feb 28, 1963 21:48 UTC"/>
    <s v="1963-02-28"/>
    <s v="21:48:00"/>
    <x v="0"/>
    <x v="61"/>
    <s v="Thor-SLV2A Agena-D | OPS 0583"/>
    <x v="379"/>
    <x v="6407"/>
    <x v="1"/>
    <m/>
    <n v="0"/>
    <x v="2"/>
  </r>
  <r>
    <x v="54"/>
    <x v="118"/>
    <x v="1"/>
    <s v="Tue Feb 19, 1963 16:33 UTC"/>
    <s v="1963-02-19"/>
    <s v="16:33:00"/>
    <x v="0"/>
    <x v="61"/>
    <s v="Scout X-3M | DSAP-1 F3 (Program 35)"/>
    <x v="417"/>
    <x v="6408"/>
    <x v="1"/>
    <m/>
    <n v="0"/>
    <x v="0"/>
  </r>
  <r>
    <x v="54"/>
    <x v="87"/>
    <x v="1"/>
    <s v="Thu Feb 14, 1963 05:35 UTC"/>
    <s v="1963-02-14"/>
    <s v="05:35:00"/>
    <x v="0"/>
    <x v="61"/>
    <s v="Delta B | Syncom 1"/>
    <x v="411"/>
    <x v="6409"/>
    <x v="1"/>
    <m/>
    <n v="0"/>
    <x v="0"/>
  </r>
  <r>
    <x v="55"/>
    <x v="71"/>
    <x v="8"/>
    <s v="Sun Feb 03, 1963 09:29 UTC"/>
    <s v="1963-02-03"/>
    <s v="09:29:00"/>
    <x v="0"/>
    <x v="61"/>
    <s v="Molniya | E-6 nÂ°2 (Luna 4)"/>
    <x v="383"/>
    <x v="6410"/>
    <x v="1"/>
    <m/>
    <n v="0"/>
    <x v="2"/>
  </r>
  <r>
    <x v="54"/>
    <x v="146"/>
    <x v="1"/>
    <s v="Wed Jan 16, 1963 21:59 UTC"/>
    <s v="1963-01-16"/>
    <s v="21:59:00"/>
    <x v="1"/>
    <x v="61"/>
    <s v="Thor DM-21 Agena-B | OPS 0180"/>
    <x v="400"/>
    <x v="6411"/>
    <x v="1"/>
    <m/>
    <n v="0"/>
    <x v="0"/>
  </r>
  <r>
    <x v="54"/>
    <x v="137"/>
    <x v="1"/>
    <s v="Mon Jan 07, 1963 21:09 UTC"/>
    <s v="1963-01-07"/>
    <s v="21:09:00"/>
    <x v="1"/>
    <x v="61"/>
    <s v="Thor DM-21 Agena-D | OPS 0048"/>
    <x v="388"/>
    <x v="6412"/>
    <x v="1"/>
    <m/>
    <n v="0"/>
    <x v="0"/>
  </r>
  <r>
    <x v="55"/>
    <x v="71"/>
    <x v="8"/>
    <s v="Fri Jan 04, 1963 08:49 UTC"/>
    <s v="1963-01-04"/>
    <s v="08:49:00"/>
    <x v="1"/>
    <x v="61"/>
    <s v="Molniya | E-6 nÂ°1 (Luna 4)"/>
    <x v="383"/>
    <x v="6413"/>
    <x v="1"/>
    <m/>
    <n v="0"/>
    <x v="2"/>
  </r>
  <r>
    <x v="55"/>
    <x v="71"/>
    <x v="8"/>
    <s v="Sat Dec 22, 1962 09:24 UTC"/>
    <s v="1962-12-22"/>
    <s v="09:24:00"/>
    <x v="2"/>
    <x v="62"/>
    <s v="Vostok-2 | Cosmos 12"/>
    <x v="389"/>
    <x v="6414"/>
    <x v="1"/>
    <m/>
    <n v="0"/>
    <x v="0"/>
  </r>
  <r>
    <x v="54"/>
    <x v="118"/>
    <x v="1"/>
    <s v="Wed Dec 19, 1962 01:25 UTC"/>
    <s v="1962-12-19"/>
    <s v="01:25:00"/>
    <x v="2"/>
    <x v="62"/>
    <s v="Scout X-3 | Transit-5A 1"/>
    <x v="410"/>
    <x v="6415"/>
    <x v="1"/>
    <m/>
    <n v="0"/>
    <x v="0"/>
  </r>
  <r>
    <x v="52"/>
    <x v="52"/>
    <x v="1"/>
    <s v="Mon Dec 17, 1962 20:36 UTC"/>
    <s v="1962-12-17"/>
    <s v="20:36:00"/>
    <x v="2"/>
    <x v="62"/>
    <s v="Atlas-LV3 Agena-B | Midas 6"/>
    <x v="406"/>
    <x v="6416"/>
    <x v="1"/>
    <m/>
    <n v="0"/>
    <x v="2"/>
  </r>
  <r>
    <x v="29"/>
    <x v="133"/>
    <x v="1"/>
    <s v="Sun Dec 16, 1962 14:33 UTC"/>
    <s v="1962-12-16"/>
    <s v="14:33:00"/>
    <x v="2"/>
    <x v="62"/>
    <s v="Scout X-3 | Explorer 16 (S-55B)"/>
    <x v="410"/>
    <x v="6417"/>
    <x v="1"/>
    <m/>
    <n v="0"/>
    <x v="0"/>
  </r>
  <r>
    <x v="54"/>
    <x v="146"/>
    <x v="1"/>
    <s v="Fri Dec 14, 1962 21:26 UTC"/>
    <s v="1962-12-14"/>
    <s v="21:26:00"/>
    <x v="2"/>
    <x v="62"/>
    <s v="Thor DM-21 Agena-D | FTV 1156"/>
    <x v="388"/>
    <x v="6418"/>
    <x v="1"/>
    <m/>
    <n v="0"/>
    <x v="0"/>
  </r>
  <r>
    <x v="54"/>
    <x v="91"/>
    <x v="1"/>
    <s v="Thu Dec 13, 1962 23:30 UTC"/>
    <s v="1962-12-13"/>
    <s v="23:30:00"/>
    <x v="2"/>
    <x v="62"/>
    <s v="Delta B | Relay 1"/>
    <x v="411"/>
    <x v="6419"/>
    <x v="1"/>
    <m/>
    <n v="0"/>
    <x v="0"/>
  </r>
  <r>
    <x v="54"/>
    <x v="137"/>
    <x v="1"/>
    <s v="Thu Dec 13, 1962 04:07 UTC"/>
    <s v="1962-12-13"/>
    <s v="04:07:00"/>
    <x v="2"/>
    <x v="62"/>
    <s v="Thor DM-21 Agena-D | Injun 3 &amp; Others"/>
    <x v="388"/>
    <x v="6420"/>
    <x v="1"/>
    <m/>
    <n v="0"/>
    <x v="0"/>
  </r>
  <r>
    <x v="54"/>
    <x v="137"/>
    <x v="1"/>
    <s v="Tue Dec 04, 1962 21:30 UTC"/>
    <s v="1962-12-04"/>
    <s v="21:30:00"/>
    <x v="2"/>
    <x v="62"/>
    <s v="Thor DM-21 Agena-D | FTV 1155"/>
    <x v="388"/>
    <x v="6421"/>
    <x v="1"/>
    <m/>
    <n v="0"/>
    <x v="0"/>
  </r>
  <r>
    <x v="54"/>
    <x v="138"/>
    <x v="1"/>
    <s v="Sat Nov 24, 1962 22:00 UTC"/>
    <s v="1962-11-24"/>
    <s v="22:00:00"/>
    <x v="3"/>
    <x v="62"/>
    <s v="Thor DM-21 Agena-B | FTV 1135"/>
    <x v="400"/>
    <x v="6422"/>
    <x v="1"/>
    <m/>
    <n v="0"/>
    <x v="0"/>
  </r>
  <r>
    <x v="29"/>
    <x v="145"/>
    <x v="1"/>
    <s v="Fri Nov 16, 1962 16:45 UTC"/>
    <s v="1962-11-16"/>
    <s v="16:45:00"/>
    <x v="3"/>
    <x v="62"/>
    <s v="Saturn I Block I | SA-3"/>
    <x v="416"/>
    <x v="6423"/>
    <x v="1"/>
    <m/>
    <n v="0"/>
    <x v="0"/>
  </r>
  <r>
    <x v="52"/>
    <x v="115"/>
    <x v="1"/>
    <s v="Sun Nov 11, 1962 20:17 UTC"/>
    <s v="1962-11-11"/>
    <s v="20:17:00"/>
    <x v="3"/>
    <x v="62"/>
    <s v="Atlas-LV3 Agena-B | Samos 11"/>
    <x v="406"/>
    <x v="6424"/>
    <x v="1"/>
    <m/>
    <n v="0"/>
    <x v="0"/>
  </r>
  <r>
    <x v="54"/>
    <x v="138"/>
    <x v="1"/>
    <s v="Mon Nov 05, 1962 22:04 UTC"/>
    <s v="1962-11-05"/>
    <s v="22:04:00"/>
    <x v="3"/>
    <x v="62"/>
    <s v="Thor DM-21 Agena-B | FTV 1136"/>
    <x v="400"/>
    <x v="6425"/>
    <x v="1"/>
    <m/>
    <n v="0"/>
    <x v="0"/>
  </r>
  <r>
    <x v="55"/>
    <x v="71"/>
    <x v="8"/>
    <s v="Sun Nov 04, 1962 15:35 UTC"/>
    <s v="1962-11-04"/>
    <s v="15:35:00"/>
    <x v="3"/>
    <x v="62"/>
    <s v="Molniya | 2MV-3 nÂ°1 (Mars 2)"/>
    <x v="383"/>
    <x v="6426"/>
    <x v="1"/>
    <m/>
    <n v="0"/>
    <x v="2"/>
  </r>
  <r>
    <x v="55"/>
    <x v="71"/>
    <x v="8"/>
    <s v="Thu Nov 01, 1962 16:14 UTC"/>
    <s v="1962-11-01"/>
    <s v="16:14:00"/>
    <x v="3"/>
    <x v="62"/>
    <s v="Molniya | Mars 1"/>
    <x v="383"/>
    <x v="6427"/>
    <x v="1"/>
    <m/>
    <n v="0"/>
    <x v="0"/>
  </r>
  <r>
    <x v="54"/>
    <x v="91"/>
    <x v="1"/>
    <s v="Wed Oct 31, 1962 08:08 UTC"/>
    <s v="1962-10-31"/>
    <s v="08:08:00"/>
    <x v="4"/>
    <x v="62"/>
    <s v="Thor-DM21 Ablestar | ANNA 1B"/>
    <x v="418"/>
    <x v="6428"/>
    <x v="1"/>
    <m/>
    <n v="0"/>
    <x v="0"/>
  </r>
  <r>
    <x v="54"/>
    <x v="87"/>
    <x v="1"/>
    <s v="Sat Oct 27, 1962 23:15 UTC"/>
    <s v="1962-10-27"/>
    <s v="23:15:00"/>
    <x v="4"/>
    <x v="62"/>
    <s v="Delta A | Explorer 15 (EPE-C)"/>
    <x v="419"/>
    <x v="6429"/>
    <x v="1"/>
    <m/>
    <n v="0"/>
    <x v="0"/>
  </r>
  <r>
    <x v="54"/>
    <x v="20"/>
    <x v="1"/>
    <s v="Fri Oct 26, 1962 16:14 UTC"/>
    <s v="1962-10-26"/>
    <s v="16:14:00"/>
    <x v="4"/>
    <x v="62"/>
    <s v="Thor DM-21 Agena-D | STARAD"/>
    <x v="388"/>
    <x v="6430"/>
    <x v="1"/>
    <m/>
    <n v="0"/>
    <x v="0"/>
  </r>
  <r>
    <x v="55"/>
    <x v="158"/>
    <x v="0"/>
    <s v="Thu Oct 25, 1962 07:00 UTC"/>
    <s v="1962-10-25"/>
    <s v="07:00:00"/>
    <x v="4"/>
    <x v="62"/>
    <s v="Cosmos-1 (65S3) | 1MS nÂ°2"/>
    <x v="380"/>
    <x v="6431"/>
    <x v="1"/>
    <m/>
    <n v="0"/>
    <x v="2"/>
  </r>
  <r>
    <x v="55"/>
    <x v="71"/>
    <x v="8"/>
    <s v="Wed Oct 24, 1962 17:55 UTC"/>
    <s v="1962-10-24"/>
    <s v="17:55:00"/>
    <x v="4"/>
    <x v="62"/>
    <s v="Molniya | 2MV-4 nÂ°1 (Mars 1)"/>
    <x v="383"/>
    <x v="6432"/>
    <x v="1"/>
    <m/>
    <n v="0"/>
    <x v="2"/>
  </r>
  <r>
    <x v="55"/>
    <x v="158"/>
    <x v="0"/>
    <s v="Sat Oct 20, 1962 04:00 UTC"/>
    <s v="1962-10-20"/>
    <s v="04:00:00"/>
    <x v="4"/>
    <x v="62"/>
    <s v="Cosmos-1 (65S3) | Cosmos 11"/>
    <x v="380"/>
    <x v="6433"/>
    <x v="1"/>
    <m/>
    <n v="0"/>
    <x v="0"/>
  </r>
  <r>
    <x v="52"/>
    <x v="149"/>
    <x v="1"/>
    <s v="Thu Oct 18, 1962 16:59 UTC"/>
    <s v="1962-10-18"/>
    <s v="16:59:00"/>
    <x v="4"/>
    <x v="62"/>
    <s v="Atlas-LV3 Agena-B | Ranger 5"/>
    <x v="406"/>
    <x v="6434"/>
    <x v="1"/>
    <m/>
    <n v="0"/>
    <x v="0"/>
  </r>
  <r>
    <x v="55"/>
    <x v="71"/>
    <x v="8"/>
    <s v="Wed Oct 17, 1962 09:00 UTC"/>
    <s v="1962-10-17"/>
    <s v="09:00:00"/>
    <x v="4"/>
    <x v="62"/>
    <s v="Vostok-2 | Cosmos 10"/>
    <x v="389"/>
    <x v="6435"/>
    <x v="1"/>
    <m/>
    <n v="0"/>
    <x v="0"/>
  </r>
  <r>
    <x v="54"/>
    <x v="138"/>
    <x v="1"/>
    <s v="Tue Oct 09, 1962 18:35 UTC"/>
    <s v="1962-10-09"/>
    <s v="18:35:00"/>
    <x v="4"/>
    <x v="62"/>
    <s v="Thor DM-21 Agena-B | FTV 1134"/>
    <x v="400"/>
    <x v="6436"/>
    <x v="1"/>
    <m/>
    <n v="0"/>
    <x v="0"/>
  </r>
  <r>
    <x v="29"/>
    <x v="154"/>
    <x v="1"/>
    <s v="Wed Oct 03, 1962 12:15 UTC"/>
    <s v="1962-10-03"/>
    <s v="12:15:00"/>
    <x v="4"/>
    <x v="62"/>
    <s v="Atlas-D Mercury | Sigma 7 (MA-8)"/>
    <x v="414"/>
    <x v="6437"/>
    <x v="1"/>
    <m/>
    <n v="0"/>
    <x v="0"/>
  </r>
  <r>
    <x v="54"/>
    <x v="87"/>
    <x v="1"/>
    <s v="Tue Oct 02, 1962 22:11 UTC"/>
    <s v="1962-10-02"/>
    <s v="22:11:00"/>
    <x v="4"/>
    <x v="62"/>
    <s v="Delta A | Explorer 14 (EPE-B)"/>
    <x v="419"/>
    <x v="6438"/>
    <x v="1"/>
    <m/>
    <n v="0"/>
    <x v="0"/>
  </r>
  <r>
    <x v="54"/>
    <x v="20"/>
    <x v="1"/>
    <s v="Sat Sep 29, 1962 23:34 UTC"/>
    <s v="1962-09-29"/>
    <s v="23:34:00"/>
    <x v="5"/>
    <x v="62"/>
    <s v="Thor DM-21 Agena-D | FTV 1154"/>
    <x v="388"/>
    <x v="6439"/>
    <x v="1"/>
    <m/>
    <n v="0"/>
    <x v="0"/>
  </r>
  <r>
    <x v="54"/>
    <x v="137"/>
    <x v="1"/>
    <s v="Sat Sep 29, 1962 06:05 UTC"/>
    <s v="1962-09-29"/>
    <s v="06:05:00"/>
    <x v="5"/>
    <x v="62"/>
    <s v="Thor DM-21 Agena-B | Alouette 1 &amp; TAVE"/>
    <x v="400"/>
    <x v="6440"/>
    <x v="1"/>
    <m/>
    <n v="0"/>
    <x v="0"/>
  </r>
  <r>
    <x v="55"/>
    <x v="71"/>
    <x v="8"/>
    <s v="Thu Sep 27, 1962 09:39 UTC"/>
    <s v="1962-09-27"/>
    <s v="09:39:00"/>
    <x v="5"/>
    <x v="62"/>
    <s v="Vostok-2 | Cosmos 9"/>
    <x v="389"/>
    <x v="6441"/>
    <x v="1"/>
    <m/>
    <n v="0"/>
    <x v="0"/>
  </r>
  <r>
    <x v="54"/>
    <x v="91"/>
    <x v="1"/>
    <s v="Tue Sep 18, 1962 08:53 UTC"/>
    <s v="1962-09-18"/>
    <s v="08:53:00"/>
    <x v="5"/>
    <x v="62"/>
    <s v="Thor DM-19 Delta | TIROS-6"/>
    <x v="420"/>
    <x v="6442"/>
    <x v="1"/>
    <m/>
    <n v="0"/>
    <x v="0"/>
  </r>
  <r>
    <x v="54"/>
    <x v="138"/>
    <x v="1"/>
    <s v="Mon Sep 17, 1962 23:46 UTC"/>
    <s v="1962-09-17"/>
    <s v="23:46:00"/>
    <x v="5"/>
    <x v="62"/>
    <s v="Thor DM-21 Agena-B | FTV 1133 &amp; ERS-2"/>
    <x v="400"/>
    <x v="6443"/>
    <x v="1"/>
    <m/>
    <n v="0"/>
    <x v="0"/>
  </r>
  <r>
    <x v="55"/>
    <x v="71"/>
    <x v="8"/>
    <s v="Wed Sep 12, 1962 00:59 UTC"/>
    <s v="1962-09-12"/>
    <s v="00:59:00"/>
    <x v="5"/>
    <x v="62"/>
    <s v="Molniya | 2MV-2 nÂ°1 (Venera 2)"/>
    <x v="383"/>
    <x v="6444"/>
    <x v="1"/>
    <m/>
    <n v="0"/>
    <x v="2"/>
  </r>
  <r>
    <x v="54"/>
    <x v="146"/>
    <x v="1"/>
    <s v="Sat Sep 01, 1962 20:39 UTC"/>
    <s v="1962-09-01"/>
    <s v="20:39:00"/>
    <x v="5"/>
    <x v="62"/>
    <s v="Thor DM-21 Agena-B | FTV 1132"/>
    <x v="400"/>
    <x v="6445"/>
    <x v="1"/>
    <m/>
    <n v="0"/>
    <x v="0"/>
  </r>
  <r>
    <x v="55"/>
    <x v="71"/>
    <x v="8"/>
    <s v="Sat Sep 01, 1962 02:12 UTC"/>
    <s v="1962-09-01"/>
    <s v="02:12:00"/>
    <x v="5"/>
    <x v="62"/>
    <s v="Molniya | 2MV-1 nÂ°2 (Venera 2)"/>
    <x v="383"/>
    <x v="6446"/>
    <x v="1"/>
    <m/>
    <n v="0"/>
    <x v="2"/>
  </r>
  <r>
    <x v="54"/>
    <x v="20"/>
    <x v="1"/>
    <s v="Wed Aug 29, 1962 01:00 UTC"/>
    <s v="1962-08-29"/>
    <s v="01:00:00"/>
    <x v="6"/>
    <x v="62"/>
    <s v="Thor DM-21 Agena-D | FTV 1153"/>
    <x v="388"/>
    <x v="6447"/>
    <x v="1"/>
    <m/>
    <n v="0"/>
    <x v="0"/>
  </r>
  <r>
    <x v="52"/>
    <x v="149"/>
    <x v="1"/>
    <s v="Mon Aug 27, 1962 06:53 UTC"/>
    <s v="1962-08-27"/>
    <s v="06:53:00"/>
    <x v="6"/>
    <x v="62"/>
    <s v="Atlas-LV3 Agena-B | Mariner 2"/>
    <x v="406"/>
    <x v="6448"/>
    <x v="1"/>
    <m/>
    <n v="0"/>
    <x v="0"/>
  </r>
  <r>
    <x v="55"/>
    <x v="71"/>
    <x v="8"/>
    <s v="Sat Aug 25, 1962 02:18 UTC"/>
    <s v="1962-08-25"/>
    <s v="02:18:00"/>
    <x v="6"/>
    <x v="62"/>
    <s v="Molniya | 2MV-1 nÂ°1 (Venera 2)"/>
    <x v="383"/>
    <x v="6449"/>
    <x v="1"/>
    <m/>
    <n v="0"/>
    <x v="2"/>
  </r>
  <r>
    <x v="54"/>
    <x v="118"/>
    <x v="1"/>
    <s v="Thu Aug 23, 1962 11:44 UTC"/>
    <s v="1962-08-23"/>
    <s v="11:44:00"/>
    <x v="6"/>
    <x v="62"/>
    <s v="Scout X-2M | DSAP-1 F2 (Program 35)"/>
    <x v="415"/>
    <x v="6450"/>
    <x v="1"/>
    <m/>
    <n v="0"/>
    <x v="0"/>
  </r>
  <r>
    <x v="55"/>
    <x v="158"/>
    <x v="0"/>
    <s v="Sat Aug 18, 1962 15:00 UTC"/>
    <s v="1962-08-18"/>
    <s v="15:00:00"/>
    <x v="6"/>
    <x v="62"/>
    <s v="Cosmos-1 (65S3) | Cosmos 8"/>
    <x v="380"/>
    <x v="6451"/>
    <x v="1"/>
    <m/>
    <n v="0"/>
    <x v="0"/>
  </r>
  <r>
    <x v="55"/>
    <x v="71"/>
    <x v="8"/>
    <s v="Sun Aug 12, 1962 08:02 UTC"/>
    <s v="1962-08-12"/>
    <s v="08:02:00"/>
    <x v="6"/>
    <x v="62"/>
    <s v="Vostok | Vostok 4"/>
    <x v="408"/>
    <x v="6452"/>
    <x v="1"/>
    <m/>
    <n v="0"/>
    <x v="0"/>
  </r>
  <r>
    <x v="55"/>
    <x v="71"/>
    <x v="8"/>
    <s v="Sat Aug 11, 1962 08:30 UTC"/>
    <s v="1962-08-11"/>
    <s v="08:30:00"/>
    <x v="6"/>
    <x v="62"/>
    <s v="Vostok | Vostok 3"/>
    <x v="408"/>
    <x v="6453"/>
    <x v="1"/>
    <m/>
    <n v="0"/>
    <x v="0"/>
  </r>
  <r>
    <x v="52"/>
    <x v="115"/>
    <x v="1"/>
    <s v="Sun Aug 05, 1962 17:58 UTC"/>
    <s v="1962-08-05"/>
    <s v="17:58:00"/>
    <x v="6"/>
    <x v="62"/>
    <s v="Atlas-LV3 Agena-B | Samos 10"/>
    <x v="406"/>
    <x v="6454"/>
    <x v="1"/>
    <m/>
    <n v="0"/>
    <x v="0"/>
  </r>
  <r>
    <x v="54"/>
    <x v="137"/>
    <x v="1"/>
    <s v="Thu Aug 02, 1962 00:17 UTC"/>
    <s v="1962-08-02"/>
    <s v="00:17:00"/>
    <x v="6"/>
    <x v="62"/>
    <s v="Thor DM-21 Agena-D | FTV 1152"/>
    <x v="388"/>
    <x v="6455"/>
    <x v="1"/>
    <m/>
    <n v="0"/>
    <x v="0"/>
  </r>
  <r>
    <x v="55"/>
    <x v="71"/>
    <x v="8"/>
    <s v="Sat Jul 28, 1962 09:18 UTC"/>
    <s v="1962-07-28"/>
    <s v="09:18:00"/>
    <x v="7"/>
    <x v="62"/>
    <s v="Vostok-2 | Cosmos 7"/>
    <x v="389"/>
    <x v="6456"/>
    <x v="1"/>
    <m/>
    <n v="0"/>
    <x v="0"/>
  </r>
  <r>
    <x v="54"/>
    <x v="138"/>
    <x v="1"/>
    <s v="Sat Jul 28, 1962 00:30 UTC"/>
    <s v="1962-07-28"/>
    <s v="00:30:00"/>
    <x v="7"/>
    <x v="62"/>
    <s v="Thor DM-21 Agena-B | FTV 1131"/>
    <x v="400"/>
    <x v="6457"/>
    <x v="1"/>
    <m/>
    <n v="0"/>
    <x v="0"/>
  </r>
  <r>
    <x v="52"/>
    <x v="149"/>
    <x v="1"/>
    <s v="Sun Jul 22, 1962 09:21 UTC"/>
    <s v="1962-07-22"/>
    <s v="09:21:00"/>
    <x v="7"/>
    <x v="62"/>
    <s v="Atlas-LV3 Agena-B | Mariner 1"/>
    <x v="406"/>
    <x v="6458"/>
    <x v="1"/>
    <m/>
    <n v="0"/>
    <x v="2"/>
  </r>
  <r>
    <x v="54"/>
    <x v="146"/>
    <x v="1"/>
    <s v="Sat Jul 21, 1962 00:56 UTC"/>
    <s v="1962-07-21"/>
    <s v="00:56:00"/>
    <x v="7"/>
    <x v="62"/>
    <s v="Thor DM-21 Agena-B | FTV 1130"/>
    <x v="400"/>
    <x v="6459"/>
    <x v="1"/>
    <m/>
    <n v="0"/>
    <x v="0"/>
  </r>
  <r>
    <x v="52"/>
    <x v="115"/>
    <x v="1"/>
    <s v="Wed Jul 18, 1962 20:51 UTC"/>
    <s v="1962-07-18"/>
    <s v="20:51:00"/>
    <x v="7"/>
    <x v="62"/>
    <s v="Atlas-LV3 Agena-B | Samos 9"/>
    <x v="406"/>
    <x v="6460"/>
    <x v="1"/>
    <m/>
    <n v="0"/>
    <x v="0"/>
  </r>
  <r>
    <x v="54"/>
    <x v="87"/>
    <x v="1"/>
    <s v="Tue Jul 10, 1962 08:35 UTC"/>
    <s v="1962-07-10"/>
    <s v="08:35:00"/>
    <x v="7"/>
    <x v="62"/>
    <s v="Thor DM-19 Delta | Telstar 1"/>
    <x v="420"/>
    <x v="6461"/>
    <x v="1"/>
    <m/>
    <n v="0"/>
    <x v="0"/>
  </r>
  <r>
    <x v="55"/>
    <x v="158"/>
    <x v="0"/>
    <s v="Sat Jun 30, 1962 16:00 UTC"/>
    <s v="1962-06-30"/>
    <s v="16:00:00"/>
    <x v="8"/>
    <x v="62"/>
    <s v="Cosmos-1 (65S3) | Cosmos 6"/>
    <x v="380"/>
    <x v="6462"/>
    <x v="1"/>
    <m/>
    <n v="0"/>
    <x v="0"/>
  </r>
  <r>
    <x v="54"/>
    <x v="137"/>
    <x v="1"/>
    <s v="Thu Jun 28, 1962 01:09 UTC"/>
    <s v="1962-06-28"/>
    <s v="01:09:00"/>
    <x v="8"/>
    <x v="62"/>
    <s v="Thor DM-21 Agena-D | FTV 1151"/>
    <x v="388"/>
    <x v="6463"/>
    <x v="1"/>
    <m/>
    <n v="0"/>
    <x v="0"/>
  </r>
  <r>
    <x v="54"/>
    <x v="138"/>
    <x v="1"/>
    <s v="Sat Jun 23, 1962 00:30 UTC"/>
    <s v="1962-06-23"/>
    <s v="00:30:00"/>
    <x v="8"/>
    <x v="62"/>
    <s v="Thor DM-21 Agena-B | FTV 1129"/>
    <x v="400"/>
    <x v="6464"/>
    <x v="1"/>
    <m/>
    <n v="0"/>
    <x v="0"/>
  </r>
  <r>
    <x v="54"/>
    <x v="91"/>
    <x v="1"/>
    <s v="Tue Jun 19, 1962 12:19 UTC"/>
    <s v="1962-06-19"/>
    <s v="12:19:00"/>
    <x v="8"/>
    <x v="62"/>
    <s v="Thor DM-19 Delta | TIROS-5"/>
    <x v="420"/>
    <x v="6465"/>
    <x v="1"/>
    <m/>
    <n v="0"/>
    <x v="0"/>
  </r>
  <r>
    <x v="54"/>
    <x v="146"/>
    <x v="1"/>
    <s v="Mon Jun 18, 1962 20:20 UTC"/>
    <s v="1962-06-18"/>
    <s v="20:20:00"/>
    <x v="8"/>
    <x v="62"/>
    <s v="Thor DM-21 Agena-B | FTV 2312"/>
    <x v="400"/>
    <x v="6466"/>
    <x v="1"/>
    <m/>
    <n v="0"/>
    <x v="0"/>
  </r>
  <r>
    <x v="52"/>
    <x v="115"/>
    <x v="1"/>
    <s v="Sun Jun 17, 1962 18:14 UTC"/>
    <s v="1962-06-17"/>
    <s v="18:14:00"/>
    <x v="8"/>
    <x v="62"/>
    <s v="Atlas-LV3 Agena-B | Samos 8"/>
    <x v="406"/>
    <x v="6467"/>
    <x v="1"/>
    <m/>
    <n v="0"/>
    <x v="0"/>
  </r>
  <r>
    <x v="54"/>
    <x v="138"/>
    <x v="1"/>
    <s v="Sat Jun 02, 1962 00:31 UTC"/>
    <s v="1962-06-02"/>
    <s v="00:31:00"/>
    <x v="8"/>
    <x v="62"/>
    <s v="Thor-DM18 Agena-A | FTV 1127 &amp; Oscar 2"/>
    <x v="421"/>
    <x v="6468"/>
    <x v="1"/>
    <m/>
    <n v="0"/>
    <x v="0"/>
  </r>
  <r>
    <x v="55"/>
    <x v="71"/>
    <x v="8"/>
    <s v="Fri Jun 01, 1962 09:37 UTC"/>
    <s v="1962-06-01"/>
    <s v="09:37:00"/>
    <x v="8"/>
    <x v="62"/>
    <s v="Vostok-2 | Zenit-2 nÂ°3"/>
    <x v="389"/>
    <x v="6469"/>
    <x v="1"/>
    <m/>
    <n v="0"/>
    <x v="2"/>
  </r>
  <r>
    <x v="54"/>
    <x v="137"/>
    <x v="1"/>
    <s v="Wed May 30, 1962 01:00 UTC"/>
    <s v="1962-05-30"/>
    <s v="01:00:00"/>
    <x v="9"/>
    <x v="62"/>
    <s v="Thor DM-21 Agena-B | FTV 1128"/>
    <x v="400"/>
    <x v="6470"/>
    <x v="1"/>
    <m/>
    <n v="0"/>
    <x v="0"/>
  </r>
  <r>
    <x v="55"/>
    <x v="158"/>
    <x v="0"/>
    <s v="Mon May 28, 1962 03:00 UTC"/>
    <s v="1962-05-28"/>
    <s v="03:00:00"/>
    <x v="9"/>
    <x v="62"/>
    <s v="Cosmos-1 (65S3) | Cosmos 5"/>
    <x v="380"/>
    <x v="6471"/>
    <x v="1"/>
    <m/>
    <n v="0"/>
    <x v="0"/>
  </r>
  <r>
    <x v="29"/>
    <x v="154"/>
    <x v="1"/>
    <s v="Thu May 24, 1962 12:45 UTC"/>
    <s v="1962-05-24"/>
    <s v="12:45:00"/>
    <x v="9"/>
    <x v="62"/>
    <s v="Atlas-D Mercury | Aurora 7 (MA-7)"/>
    <x v="414"/>
    <x v="6472"/>
    <x v="1"/>
    <m/>
    <n v="0"/>
    <x v="0"/>
  </r>
  <r>
    <x v="54"/>
    <x v="118"/>
    <x v="1"/>
    <s v="Thu May 24, 1962 10:49 UTC"/>
    <s v="1962-05-24"/>
    <s v="10:49:00"/>
    <x v="9"/>
    <x v="62"/>
    <s v="Scout X-2M | DSAP-1 F1 (Program 35)"/>
    <x v="415"/>
    <x v="6473"/>
    <x v="1"/>
    <m/>
    <n v="0"/>
    <x v="2"/>
  </r>
  <r>
    <x v="54"/>
    <x v="146"/>
    <x v="1"/>
    <s v="Tue May 15, 1962 19:36 UTC"/>
    <s v="1962-05-15"/>
    <s v="19:36:00"/>
    <x v="9"/>
    <x v="62"/>
    <s v="Thor DM-21 Agena-B | FTV 1126"/>
    <x v="400"/>
    <x v="6474"/>
    <x v="1"/>
    <m/>
    <n v="0"/>
    <x v="0"/>
  </r>
  <r>
    <x v="54"/>
    <x v="87"/>
    <x v="1"/>
    <s v="Thu May 10, 1962 12:06 UTC"/>
    <s v="1962-05-10"/>
    <s v="12:06:00"/>
    <x v="9"/>
    <x v="62"/>
    <s v="Thor-DM21 Ablestar | ANNA 1A"/>
    <x v="418"/>
    <x v="6475"/>
    <x v="1"/>
    <m/>
    <n v="0"/>
    <x v="2"/>
  </r>
  <r>
    <x v="52"/>
    <x v="103"/>
    <x v="1"/>
    <s v="Tue May 08, 1962 19:49 UTC"/>
    <s v="1962-05-08"/>
    <s v="19:49:00"/>
    <x v="9"/>
    <x v="62"/>
    <s v="Atlas-LV3C Centaur-A | AC-1 (Test Vehicle)"/>
    <x v="422"/>
    <x v="6476"/>
    <x v="1"/>
    <m/>
    <n v="0"/>
    <x v="2"/>
  </r>
  <r>
    <x v="54"/>
    <x v="138"/>
    <x v="1"/>
    <s v="Sun Apr 29, 1962 00:30 UTC"/>
    <s v="1962-04-29"/>
    <s v="00:30:00"/>
    <x v="10"/>
    <x v="62"/>
    <s v="Thor DM-21 Agena-B | FTV 1125"/>
    <x v="400"/>
    <x v="6477"/>
    <x v="1"/>
    <m/>
    <n v="0"/>
    <x v="0"/>
  </r>
  <r>
    <x v="52"/>
    <x v="115"/>
    <x v="1"/>
    <s v="Thu Apr 26, 1962 18:56 UTC"/>
    <s v="1962-04-26"/>
    <s v="18:56:00"/>
    <x v="10"/>
    <x v="62"/>
    <s v="Atlas-LV3 Agena-B | Samos 7"/>
    <x v="406"/>
    <x v="6478"/>
    <x v="1"/>
    <m/>
    <n v="0"/>
    <x v="0"/>
  </r>
  <r>
    <x v="54"/>
    <x v="91"/>
    <x v="1"/>
    <s v="Thu Apr 26, 1962 18:00 UTC"/>
    <s v="1962-04-26"/>
    <s v="18:00:00"/>
    <x v="10"/>
    <x v="62"/>
    <s v="Thor DM-19 Delta | Ariel 1"/>
    <x v="420"/>
    <x v="6479"/>
    <x v="1"/>
    <m/>
    <n v="0"/>
    <x v="0"/>
  </r>
  <r>
    <x v="29"/>
    <x v="133"/>
    <x v="1"/>
    <s v="Thu Apr 26, 1962 10:49 UTC"/>
    <s v="1962-04-26"/>
    <s v="10:49:00"/>
    <x v="10"/>
    <x v="62"/>
    <s v="Scout X-2 | Solrad 4B"/>
    <x v="423"/>
    <x v="6480"/>
    <x v="1"/>
    <m/>
    <n v="0"/>
    <x v="2"/>
  </r>
  <r>
    <x v="55"/>
    <x v="71"/>
    <x v="8"/>
    <s v="Thu Apr 26, 1962 10:02 UTC"/>
    <s v="1962-04-26"/>
    <s v="10:02:00"/>
    <x v="10"/>
    <x v="62"/>
    <s v="Vostok | Cosmos 4"/>
    <x v="408"/>
    <x v="6481"/>
    <x v="1"/>
    <m/>
    <n v="0"/>
    <x v="0"/>
  </r>
  <r>
    <x v="29"/>
    <x v="145"/>
    <x v="1"/>
    <s v="Wed Apr 25, 1962 13:00 UTC"/>
    <s v="1962-04-25"/>
    <s v="13:00:00"/>
    <x v="10"/>
    <x v="62"/>
    <s v="Saturn I Block I | SA-2"/>
    <x v="416"/>
    <x v="6482"/>
    <x v="1"/>
    <m/>
    <n v="0"/>
    <x v="0"/>
  </r>
  <r>
    <x v="55"/>
    <x v="158"/>
    <x v="0"/>
    <s v="Tue Apr 24, 1962 04:00 UTC"/>
    <s v="1962-04-24"/>
    <s v="04:00:00"/>
    <x v="10"/>
    <x v="62"/>
    <s v="Cosmos-1 (65S3) | Cosmos 3"/>
    <x v="380"/>
    <x v="6483"/>
    <x v="1"/>
    <m/>
    <n v="0"/>
    <x v="0"/>
  </r>
  <r>
    <x v="52"/>
    <x v="149"/>
    <x v="1"/>
    <s v="Mon Apr 23, 1962 20:50 UTC"/>
    <s v="1962-04-23"/>
    <s v="20:50:00"/>
    <x v="10"/>
    <x v="62"/>
    <s v="Atlas-LV3 Agena-B | Ranger 4"/>
    <x v="406"/>
    <x v="6484"/>
    <x v="1"/>
    <m/>
    <n v="0"/>
    <x v="0"/>
  </r>
  <r>
    <x v="54"/>
    <x v="146"/>
    <x v="1"/>
    <s v="Wed Apr 18, 1962 00:53 UTC"/>
    <s v="1962-04-18"/>
    <s v="00:53:00"/>
    <x v="10"/>
    <x v="62"/>
    <s v="Thor DM-21 Agena-B | Discoverer 39"/>
    <x v="400"/>
    <x v="6485"/>
    <x v="1"/>
    <m/>
    <n v="0"/>
    <x v="0"/>
  </r>
  <r>
    <x v="52"/>
    <x v="52"/>
    <x v="1"/>
    <s v="Mon Apr 09, 1962 15:04 UTC"/>
    <s v="1962-04-09"/>
    <s v="15:04:00"/>
    <x v="10"/>
    <x v="62"/>
    <s v="Atlas-LV3 Agena-B | Midas 5"/>
    <x v="406"/>
    <x v="6486"/>
    <x v="1"/>
    <m/>
    <n v="0"/>
    <x v="0"/>
  </r>
  <r>
    <x v="55"/>
    <x v="158"/>
    <x v="0"/>
    <s v="Fri Apr 06, 1962 17:15 UTC"/>
    <s v="1962-04-06"/>
    <s v="17:15:00"/>
    <x v="10"/>
    <x v="62"/>
    <s v="Cosmos-1 (65S3) | Cosmos 2"/>
    <x v="380"/>
    <x v="6487"/>
    <x v="1"/>
    <m/>
    <n v="0"/>
    <x v="0"/>
  </r>
  <r>
    <x v="55"/>
    <x v="158"/>
    <x v="0"/>
    <s v="Fri Mar 16, 1962 11:59 UTC"/>
    <s v="1962-03-16"/>
    <s v="11:59:00"/>
    <x v="11"/>
    <x v="62"/>
    <s v="Cosmos-1 (65S3) | Cosmos 1"/>
    <x v="380"/>
    <x v="1934"/>
    <x v="1"/>
    <m/>
    <n v="0"/>
    <x v="0"/>
  </r>
  <r>
    <x v="52"/>
    <x v="52"/>
    <x v="1"/>
    <s v="Wed Mar 07, 1962 22:10 UTC"/>
    <s v="1962-03-07"/>
    <s v="22:10:00"/>
    <x v="11"/>
    <x v="62"/>
    <s v="Atlas-LV3 Agena-B | Samos 6"/>
    <x v="406"/>
    <x v="6488"/>
    <x v="1"/>
    <m/>
    <n v="0"/>
    <x v="0"/>
  </r>
  <r>
    <x v="54"/>
    <x v="91"/>
    <x v="1"/>
    <s v="Wed Mar 07, 1962 16:06 UTC"/>
    <s v="1962-03-07"/>
    <s v="16:06:00"/>
    <x v="11"/>
    <x v="62"/>
    <s v="Thor DM-19 Delta | OSO-1"/>
    <x v="420"/>
    <x v="6489"/>
    <x v="1"/>
    <m/>
    <n v="0"/>
    <x v="0"/>
  </r>
  <r>
    <x v="54"/>
    <x v="138"/>
    <x v="1"/>
    <s v="Tue Feb 27, 1962 19:39 UTC"/>
    <s v="1962-02-27"/>
    <s v="19:39:00"/>
    <x v="0"/>
    <x v="62"/>
    <s v="Thor DM-21 Agena-B | Discoverer 38"/>
    <x v="400"/>
    <x v="6490"/>
    <x v="1"/>
    <m/>
    <n v="0"/>
    <x v="0"/>
  </r>
  <r>
    <x v="54"/>
    <x v="146"/>
    <x v="1"/>
    <s v="Wed Feb 21, 1962 18:44 UTC"/>
    <s v="1962-02-21"/>
    <s v="18:44:00"/>
    <x v="0"/>
    <x v="62"/>
    <s v="Thor DM-21 Agena-B | FTV 2301"/>
    <x v="400"/>
    <x v="6491"/>
    <x v="1"/>
    <m/>
    <n v="0"/>
    <x v="1"/>
  </r>
  <r>
    <x v="29"/>
    <x v="154"/>
    <x v="1"/>
    <s v="Tue Feb 20, 1962 14:47 UTC"/>
    <s v="1962-02-20"/>
    <s v="14:47:00"/>
    <x v="0"/>
    <x v="62"/>
    <s v="Atlas-D Mercury | Friendship 7 (MA-6)"/>
    <x v="414"/>
    <x v="6492"/>
    <x v="1"/>
    <m/>
    <n v="0"/>
    <x v="0"/>
  </r>
  <r>
    <x v="54"/>
    <x v="91"/>
    <x v="1"/>
    <s v="Thu Feb 08, 1962 12:43 UTC"/>
    <s v="1962-02-08"/>
    <s v="12:43:00"/>
    <x v="0"/>
    <x v="62"/>
    <s v="Thor DM-19 Delta | TIROS-4"/>
    <x v="420"/>
    <x v="6493"/>
    <x v="1"/>
    <m/>
    <n v="0"/>
    <x v="0"/>
  </r>
  <r>
    <x v="52"/>
    <x v="149"/>
    <x v="1"/>
    <s v="Fri Jan 26, 1962 20:30 UTC"/>
    <s v="1962-01-26"/>
    <s v="20:30:00"/>
    <x v="1"/>
    <x v="62"/>
    <s v="Atlas-LV3 Agena-B | Ranger 3"/>
    <x v="406"/>
    <x v="6494"/>
    <x v="1"/>
    <m/>
    <n v="0"/>
    <x v="1"/>
  </r>
  <r>
    <x v="54"/>
    <x v="87"/>
    <x v="1"/>
    <s v="Wed Jan 24, 1962 09:30 UTC"/>
    <s v="1962-01-24"/>
    <s v="09:30:00"/>
    <x v="1"/>
    <x v="62"/>
    <s v="Thor-DM21 Ablestar | LOFTI-2A &amp; Others"/>
    <x v="418"/>
    <x v="6495"/>
    <x v="1"/>
    <m/>
    <n v="0"/>
    <x v="2"/>
  </r>
  <r>
    <x v="54"/>
    <x v="138"/>
    <x v="1"/>
    <s v="Sat Jan 13, 1962 21:41 UTC"/>
    <s v="1962-01-13"/>
    <s v="21:41:00"/>
    <x v="1"/>
    <x v="62"/>
    <s v="Thor DM-21 Agena-B | Discoverer 37"/>
    <x v="400"/>
    <x v="6496"/>
    <x v="1"/>
    <m/>
    <n v="0"/>
    <x v="2"/>
  </r>
  <r>
    <x v="52"/>
    <x v="52"/>
    <x v="1"/>
    <s v="Fri Dec 22, 1961 19:12 UTC"/>
    <s v="1961-12-22"/>
    <s v="19:12:00"/>
    <x v="2"/>
    <x v="63"/>
    <s v="Atlas-LV3 Agena-B | Samos 5"/>
    <x v="406"/>
    <x v="6497"/>
    <x v="1"/>
    <m/>
    <n v="0"/>
    <x v="1"/>
  </r>
  <r>
    <x v="55"/>
    <x v="158"/>
    <x v="0"/>
    <s v="Thu Dec 21, 1961 12:30 UTC"/>
    <s v="1961-12-21"/>
    <s v="12:30:00"/>
    <x v="2"/>
    <x v="63"/>
    <s v="Cosmos-1 (65S3) | DS-1 nÂ°2"/>
    <x v="380"/>
    <x v="6498"/>
    <x v="1"/>
    <m/>
    <n v="0"/>
    <x v="2"/>
  </r>
  <r>
    <x v="54"/>
    <x v="138"/>
    <x v="1"/>
    <s v="Tue Dec 12, 1961 20:40 UTC"/>
    <s v="1961-12-12"/>
    <s v="20:40:00"/>
    <x v="2"/>
    <x v="63"/>
    <s v="Thor DM-21 Agena-B | Discoverer 36 &amp; Oscar 1"/>
    <x v="400"/>
    <x v="6499"/>
    <x v="1"/>
    <m/>
    <n v="0"/>
    <x v="0"/>
  </r>
  <r>
    <x v="55"/>
    <x v="71"/>
    <x v="8"/>
    <s v="Mon Dec 11, 1961 09:39 UTC"/>
    <s v="1961-12-11"/>
    <s v="09:39:00"/>
    <x v="2"/>
    <x v="63"/>
    <s v="Vostok | Zenit-2 nÂ°1"/>
    <x v="408"/>
    <x v="6500"/>
    <x v="1"/>
    <m/>
    <n v="0"/>
    <x v="2"/>
  </r>
  <r>
    <x v="29"/>
    <x v="154"/>
    <x v="1"/>
    <s v="Wed Nov 29, 1961 15:07 UTC"/>
    <s v="1961-11-29"/>
    <s v="15:07:00"/>
    <x v="3"/>
    <x v="63"/>
    <s v="Atlas-D Mercury | Mercury-Atlas 5 (MA-5)"/>
    <x v="414"/>
    <x v="6501"/>
    <x v="1"/>
    <m/>
    <n v="0"/>
    <x v="0"/>
  </r>
  <r>
    <x v="52"/>
    <x v="115"/>
    <x v="1"/>
    <s v="Wed Nov 22, 1961 20:45 UTC"/>
    <s v="1961-11-22"/>
    <s v="20:45:00"/>
    <x v="3"/>
    <x v="63"/>
    <s v="Atlas-LV3 Agena-B | Samos 4"/>
    <x v="406"/>
    <x v="6502"/>
    <x v="1"/>
    <m/>
    <n v="0"/>
    <x v="2"/>
  </r>
  <r>
    <x v="52"/>
    <x v="149"/>
    <x v="1"/>
    <s v="Sat Nov 18, 1961 08:12 UTC"/>
    <s v="1961-11-18"/>
    <s v="08:12:00"/>
    <x v="3"/>
    <x v="63"/>
    <s v="Atlas-LV3 Agena-B | Ranger 2"/>
    <x v="406"/>
    <x v="6503"/>
    <x v="1"/>
    <m/>
    <n v="0"/>
    <x v="2"/>
  </r>
  <r>
    <x v="54"/>
    <x v="87"/>
    <x v="1"/>
    <s v="Wed Nov 15, 1961 22:26 UTC"/>
    <s v="1961-11-15"/>
    <s v="22:26:00"/>
    <x v="3"/>
    <x v="63"/>
    <s v="Thor-DM21 Ablestar | Transit 4B &amp; TRAAC"/>
    <x v="418"/>
    <x v="6504"/>
    <x v="1"/>
    <m/>
    <n v="0"/>
    <x v="0"/>
  </r>
  <r>
    <x v="54"/>
    <x v="138"/>
    <x v="1"/>
    <s v="Wed Nov 15, 1961 21:22 UTC"/>
    <s v="1961-11-15"/>
    <s v="21:22:00"/>
    <x v="3"/>
    <x v="63"/>
    <s v="Thor DM-21 Agena-B | Discoverer 35"/>
    <x v="400"/>
    <x v="6505"/>
    <x v="1"/>
    <m/>
    <n v="0"/>
    <x v="0"/>
  </r>
  <r>
    <x v="54"/>
    <x v="137"/>
    <x v="1"/>
    <s v="Sun Nov 05, 1961 20:00 UTC"/>
    <s v="1961-11-05"/>
    <s v="20:00:00"/>
    <x v="3"/>
    <x v="63"/>
    <s v="Thor DM-21 Agena-B | Discoverer 34"/>
    <x v="400"/>
    <x v="6506"/>
    <x v="1"/>
    <m/>
    <n v="0"/>
    <x v="2"/>
  </r>
  <r>
    <x v="29"/>
    <x v="159"/>
    <x v="1"/>
    <s v="Wed Nov 01, 1961 15:32 UTC"/>
    <s v="1961-11-01"/>
    <s v="15:32:00"/>
    <x v="3"/>
    <x v="63"/>
    <s v="Blue Scout II | Mercury-Scout 1"/>
    <x v="424"/>
    <x v="6507"/>
    <x v="1"/>
    <m/>
    <n v="0"/>
    <x v="2"/>
  </r>
  <r>
    <x v="55"/>
    <x v="158"/>
    <x v="0"/>
    <s v="Fri Oct 27, 1961 16:30 UTC"/>
    <s v="1961-10-27"/>
    <s v="16:30:00"/>
    <x v="4"/>
    <x v="63"/>
    <s v="Cosmos-1 (65S3) | DS-1 nÂ°1"/>
    <x v="380"/>
    <x v="6508"/>
    <x v="1"/>
    <m/>
    <n v="0"/>
    <x v="2"/>
  </r>
  <r>
    <x v="29"/>
    <x v="145"/>
    <x v="1"/>
    <s v="Fri Oct 27, 1961 14:06 UTC"/>
    <s v="1961-10-27"/>
    <s v="14:06:00"/>
    <x v="4"/>
    <x v="63"/>
    <s v="Saturn I Block I | SA-1"/>
    <x v="416"/>
    <x v="6509"/>
    <x v="1"/>
    <m/>
    <n v="0"/>
    <x v="0"/>
  </r>
  <r>
    <x v="54"/>
    <x v="146"/>
    <x v="1"/>
    <s v="Mon Oct 23, 1961 19:23 UTC"/>
    <s v="1961-10-23"/>
    <s v="19:23:00"/>
    <x v="4"/>
    <x v="63"/>
    <s v="Thor DM-21 Agena-B | Discoverer 33"/>
    <x v="400"/>
    <x v="6510"/>
    <x v="1"/>
    <m/>
    <n v="0"/>
    <x v="2"/>
  </r>
  <r>
    <x v="52"/>
    <x v="52"/>
    <x v="1"/>
    <s v="Sat Oct 21, 1961 13:53 UTC"/>
    <s v="1961-10-21"/>
    <s v="13:53:00"/>
    <x v="4"/>
    <x v="63"/>
    <s v="Atlas-LV3 Agena-B | Midas 4"/>
    <x v="406"/>
    <x v="6511"/>
    <x v="1"/>
    <m/>
    <n v="0"/>
    <x v="1"/>
  </r>
  <r>
    <x v="54"/>
    <x v="138"/>
    <x v="1"/>
    <s v="Fri Oct 13, 1961 19:22 UTC"/>
    <s v="1961-10-13"/>
    <s v="19:22:00"/>
    <x v="4"/>
    <x v="63"/>
    <s v="Thor DM-21 Agena-B | Discoverer 32"/>
    <x v="400"/>
    <x v="6512"/>
    <x v="1"/>
    <m/>
    <n v="0"/>
    <x v="0"/>
  </r>
  <r>
    <x v="54"/>
    <x v="137"/>
    <x v="1"/>
    <s v="Sun Sep 17, 1961 21:00 UTC"/>
    <s v="1961-09-17"/>
    <s v="21:00:00"/>
    <x v="5"/>
    <x v="63"/>
    <s v="Thor DM-21 Agena-B | Discoverer 31"/>
    <x v="400"/>
    <x v="6513"/>
    <x v="1"/>
    <m/>
    <n v="0"/>
    <x v="0"/>
  </r>
  <r>
    <x v="29"/>
    <x v="154"/>
    <x v="1"/>
    <s v="Wed Sep 13, 1961 14:04 UTC"/>
    <s v="1961-09-13"/>
    <s v="14:04:00"/>
    <x v="5"/>
    <x v="63"/>
    <s v="Atlas-D Mercury | Mercury-Atlas 4 (MA-4)"/>
    <x v="414"/>
    <x v="6514"/>
    <x v="1"/>
    <m/>
    <n v="0"/>
    <x v="0"/>
  </r>
  <r>
    <x v="54"/>
    <x v="146"/>
    <x v="1"/>
    <s v="Tue Sep 12, 1961 19:59 UTC"/>
    <s v="1961-09-12"/>
    <s v="19:59:00"/>
    <x v="5"/>
    <x v="63"/>
    <s v="Thor DM-21 Agena-B | Discoverer 30"/>
    <x v="400"/>
    <x v="6515"/>
    <x v="1"/>
    <m/>
    <n v="0"/>
    <x v="0"/>
  </r>
  <r>
    <x v="52"/>
    <x v="115"/>
    <x v="1"/>
    <s v="Sat Sep 09, 1961 19:28 UTC"/>
    <s v="1961-09-09"/>
    <s v="19:28:00"/>
    <x v="5"/>
    <x v="63"/>
    <s v="Atlas-LV3 Agena-B | Samos 3"/>
    <x v="406"/>
    <x v="6516"/>
    <x v="1"/>
    <m/>
    <n v="0"/>
    <x v="2"/>
  </r>
  <r>
    <x v="54"/>
    <x v="138"/>
    <x v="1"/>
    <s v="Wed Aug 30, 1961 20:00 UTC"/>
    <s v="1961-08-30"/>
    <s v="20:00:00"/>
    <x v="6"/>
    <x v="63"/>
    <s v="Thor DM-21 Agena-B | Discoverer 29"/>
    <x v="400"/>
    <x v="6517"/>
    <x v="1"/>
    <m/>
    <n v="0"/>
    <x v="0"/>
  </r>
  <r>
    <x v="29"/>
    <x v="133"/>
    <x v="1"/>
    <s v="Fri Aug 25, 1961 18:29 UTC"/>
    <s v="1961-08-25"/>
    <s v="18:29:00"/>
    <x v="6"/>
    <x v="63"/>
    <s v="Scout X-1 | Explorer 13 (S55A)"/>
    <x v="425"/>
    <x v="6518"/>
    <x v="1"/>
    <m/>
    <n v="0"/>
    <x v="1"/>
  </r>
  <r>
    <x v="52"/>
    <x v="149"/>
    <x v="1"/>
    <s v="Wed Aug 23, 1961 10:04 UTC"/>
    <s v="1961-08-23"/>
    <s v="10:04:00"/>
    <x v="6"/>
    <x v="63"/>
    <s v="Atlas-LV3 Agena-B | Ranger 1"/>
    <x v="406"/>
    <x v="6519"/>
    <x v="1"/>
    <m/>
    <n v="0"/>
    <x v="2"/>
  </r>
  <r>
    <x v="54"/>
    <x v="91"/>
    <x v="1"/>
    <s v="Wed Aug 16, 1961 03:21 UTC"/>
    <s v="1961-08-16"/>
    <s v="03:21:00"/>
    <x v="6"/>
    <x v="63"/>
    <s v="Thor DM-19 Delta | Explorer 12 (EPE-A)"/>
    <x v="420"/>
    <x v="6520"/>
    <x v="1"/>
    <m/>
    <n v="0"/>
    <x v="0"/>
  </r>
  <r>
    <x v="55"/>
    <x v="71"/>
    <x v="8"/>
    <s v="Sun Aug 06, 1961 06:00 UTC"/>
    <s v="1961-08-06"/>
    <s v="06:00:00"/>
    <x v="6"/>
    <x v="63"/>
    <s v="Vostok | Vostok 2"/>
    <x v="408"/>
    <x v="6521"/>
    <x v="1"/>
    <m/>
    <n v="0"/>
    <x v="0"/>
  </r>
  <r>
    <x v="54"/>
    <x v="137"/>
    <x v="1"/>
    <s v="Fri Aug 04, 1961 00:01 UTC"/>
    <s v="1961-08-04"/>
    <s v="00:01:00"/>
    <x v="6"/>
    <x v="63"/>
    <s v="Thor DM-21 Agena-B | Discoverer 28"/>
    <x v="400"/>
    <x v="6522"/>
    <x v="1"/>
    <m/>
    <n v="0"/>
    <x v="2"/>
  </r>
  <r>
    <x v="54"/>
    <x v="138"/>
    <x v="1"/>
    <s v="Fri Jul 21, 1961 22:35 UTC"/>
    <s v="1961-07-21"/>
    <s v="22:35:00"/>
    <x v="7"/>
    <x v="63"/>
    <s v="Thor DM-21 Agena-B | Discoverer 27"/>
    <x v="400"/>
    <x v="6523"/>
    <x v="1"/>
    <m/>
    <n v="0"/>
    <x v="2"/>
  </r>
  <r>
    <x v="29"/>
    <x v="160"/>
    <x v="1"/>
    <s v="Fri Jul 21, 1961 12:36 UTC"/>
    <s v="1961-07-21"/>
    <s v="12:36:00"/>
    <x v="7"/>
    <x v="63"/>
    <s v="Mercury-Redstone | Liberty Bell 7 (MR-4)"/>
    <x v="426"/>
    <x v="6524"/>
    <x v="1"/>
    <m/>
    <n v="0"/>
    <x v="0"/>
  </r>
  <r>
    <x v="52"/>
    <x v="52"/>
    <x v="1"/>
    <s v="Wed Jul 12, 1961 15:11 UTC"/>
    <s v="1961-07-12"/>
    <s v="15:11:00"/>
    <x v="7"/>
    <x v="63"/>
    <s v="Atlas-LV3 Agena-B | Midas 3"/>
    <x v="406"/>
    <x v="6525"/>
    <x v="1"/>
    <m/>
    <n v="0"/>
    <x v="0"/>
  </r>
  <r>
    <x v="54"/>
    <x v="91"/>
    <x v="1"/>
    <s v="Wed Jul 12, 1961 10:25 UTC"/>
    <s v="1961-07-12"/>
    <s v="10:25:00"/>
    <x v="7"/>
    <x v="63"/>
    <s v="Thor DM-19 Delta | TIROS-3"/>
    <x v="420"/>
    <x v="6526"/>
    <x v="1"/>
    <m/>
    <n v="0"/>
    <x v="0"/>
  </r>
  <r>
    <x v="54"/>
    <x v="146"/>
    <x v="1"/>
    <s v="Fri Jul 07, 1961 23:29 UTC"/>
    <s v="1961-07-07"/>
    <s v="23:29:00"/>
    <x v="7"/>
    <x v="63"/>
    <s v="Thor DM-21 Agena-B | Discoverer 26"/>
    <x v="400"/>
    <x v="6527"/>
    <x v="1"/>
    <m/>
    <n v="0"/>
    <x v="0"/>
  </r>
  <r>
    <x v="29"/>
    <x v="133"/>
    <x v="1"/>
    <s v="Fri Jun 30, 1961 17:09 UTC"/>
    <s v="1961-06-30"/>
    <s v="17:09:00"/>
    <x v="8"/>
    <x v="63"/>
    <s v="Scout X-1 | Explorer (S-55)"/>
    <x v="425"/>
    <x v="6528"/>
    <x v="1"/>
    <m/>
    <n v="0"/>
    <x v="2"/>
  </r>
  <r>
    <x v="54"/>
    <x v="87"/>
    <x v="1"/>
    <s v="Thu Jun 29, 1961 04:23 UTC"/>
    <s v="1961-06-29"/>
    <s v="04:23:00"/>
    <x v="8"/>
    <x v="63"/>
    <s v="Thor-DM21 Ablestar | Transit 4A, Injun 1 &amp; GRAB-3"/>
    <x v="418"/>
    <x v="6529"/>
    <x v="1"/>
    <m/>
    <n v="0"/>
    <x v="0"/>
  </r>
  <r>
    <x v="54"/>
    <x v="137"/>
    <x v="1"/>
    <s v="Fri Jun 16, 1961 23:02 UTC"/>
    <s v="1961-06-16"/>
    <s v="23:02:00"/>
    <x v="8"/>
    <x v="63"/>
    <s v="Thor DM-21 Agena-B | Discoverer 25"/>
    <x v="400"/>
    <x v="6530"/>
    <x v="1"/>
    <m/>
    <n v="0"/>
    <x v="0"/>
  </r>
  <r>
    <x v="54"/>
    <x v="138"/>
    <x v="1"/>
    <s v="Thu Jun 08, 1961 21:16 UTC"/>
    <s v="1961-06-08"/>
    <s v="21:16:00"/>
    <x v="8"/>
    <x v="63"/>
    <s v="Thor DM-21 Agena-B | Discoverer 24"/>
    <x v="400"/>
    <x v="6531"/>
    <x v="1"/>
    <m/>
    <n v="0"/>
    <x v="2"/>
  </r>
  <r>
    <x v="63"/>
    <x v="161"/>
    <x v="1"/>
    <s v="Wed May 24, 1961 19:48 UTC"/>
    <s v="1961-05-24"/>
    <s v="19:48:00"/>
    <x v="9"/>
    <x v="63"/>
    <s v="Juno II | Explorer 12a"/>
    <x v="427"/>
    <x v="6532"/>
    <x v="1"/>
    <m/>
    <n v="0"/>
    <x v="2"/>
  </r>
  <r>
    <x v="29"/>
    <x v="160"/>
    <x v="1"/>
    <s v="Fri May 05, 1961 14:34 UTC"/>
    <s v="1961-05-05"/>
    <s v="14:34:00"/>
    <x v="9"/>
    <x v="63"/>
    <s v="Mercury-Redstone | Freedom 7 (MR-3)"/>
    <x v="426"/>
    <x v="6533"/>
    <x v="1"/>
    <m/>
    <n v="0"/>
    <x v="0"/>
  </r>
  <r>
    <x v="63"/>
    <x v="161"/>
    <x v="1"/>
    <s v="Thu Apr 27, 1961 14:16 UTC"/>
    <s v="1961-04-27"/>
    <s v="14:16:00"/>
    <x v="10"/>
    <x v="63"/>
    <s v="Juno II | Explorer 11 (S 15)"/>
    <x v="427"/>
    <x v="6534"/>
    <x v="1"/>
    <m/>
    <n v="0"/>
    <x v="0"/>
  </r>
  <r>
    <x v="29"/>
    <x v="154"/>
    <x v="1"/>
    <s v="Tue Apr 25, 1961 16:15 UTC"/>
    <s v="1961-04-25"/>
    <s v="16:15:00"/>
    <x v="10"/>
    <x v="63"/>
    <s v="Atlas-D Mercury | Mercury-Atlas 3 (MA-3)"/>
    <x v="414"/>
    <x v="6535"/>
    <x v="1"/>
    <m/>
    <n v="0"/>
    <x v="2"/>
  </r>
  <r>
    <x v="55"/>
    <x v="71"/>
    <x v="8"/>
    <s v="Wed Apr 12, 1961 06:07 UTC"/>
    <s v="1961-04-12"/>
    <s v="06:07:00"/>
    <x v="10"/>
    <x v="63"/>
    <s v="Vostok | Vostok 1"/>
    <x v="408"/>
    <x v="6536"/>
    <x v="1"/>
    <m/>
    <n v="0"/>
    <x v="0"/>
  </r>
  <r>
    <x v="54"/>
    <x v="146"/>
    <x v="1"/>
    <s v="Sat Apr 08, 1961 19:21 UTC"/>
    <s v="1961-04-08"/>
    <s v="19:21:00"/>
    <x v="10"/>
    <x v="63"/>
    <s v="Thor DM-21 Agena-B | Discoverer 23"/>
    <x v="400"/>
    <x v="6537"/>
    <x v="1"/>
    <m/>
    <n v="0"/>
    <x v="0"/>
  </r>
  <r>
    <x v="54"/>
    <x v="138"/>
    <x v="1"/>
    <s v="Thu Mar 30, 1961 20:34 UTC"/>
    <s v="1961-03-30"/>
    <s v="20:34:00"/>
    <x v="11"/>
    <x v="63"/>
    <s v="Thor DM-21 Agena-B | Discoverer 22"/>
    <x v="400"/>
    <x v="6538"/>
    <x v="1"/>
    <m/>
    <n v="0"/>
    <x v="2"/>
  </r>
  <r>
    <x v="54"/>
    <x v="91"/>
    <x v="1"/>
    <s v="Sat Mar 25, 1961 15:17 UTC"/>
    <s v="1961-03-25"/>
    <s v="15:17:00"/>
    <x v="11"/>
    <x v="63"/>
    <s v="Thor DM-19 Delta | Explorer 10 (P 14)"/>
    <x v="420"/>
    <x v="6539"/>
    <x v="1"/>
    <m/>
    <n v="0"/>
    <x v="0"/>
  </r>
  <r>
    <x v="55"/>
    <x v="71"/>
    <x v="8"/>
    <s v="Sat Mar 25, 1961 05:54 UTC"/>
    <s v="1961-03-25"/>
    <s v="05:54:00"/>
    <x v="11"/>
    <x v="63"/>
    <s v="Vostok | Korabl-Sputnik 5"/>
    <x v="408"/>
    <x v="6540"/>
    <x v="1"/>
    <m/>
    <n v="0"/>
    <x v="0"/>
  </r>
  <r>
    <x v="29"/>
    <x v="160"/>
    <x v="1"/>
    <s v="Fri Mar 24, 1961 17:30 UTC"/>
    <s v="1961-03-24"/>
    <s v="17:30:00"/>
    <x v="11"/>
    <x v="63"/>
    <s v="Mercury-Redstone | Mercury-Redstone BD (MR-BD)"/>
    <x v="426"/>
    <x v="6541"/>
    <x v="1"/>
    <m/>
    <n v="0"/>
    <x v="0"/>
  </r>
  <r>
    <x v="55"/>
    <x v="71"/>
    <x v="8"/>
    <s v="Thu Mar 09, 1961 06:29 UTC"/>
    <s v="1961-03-09"/>
    <s v="06:29:00"/>
    <x v="11"/>
    <x v="63"/>
    <s v="Vostok | Korabl-Sputnik 4"/>
    <x v="408"/>
    <x v="6542"/>
    <x v="1"/>
    <m/>
    <n v="0"/>
    <x v="0"/>
  </r>
  <r>
    <x v="63"/>
    <x v="161"/>
    <x v="1"/>
    <s v="Sat Feb 25, 1961 00:13 UTC"/>
    <s v="1961-02-25"/>
    <s v="00:13:00"/>
    <x v="0"/>
    <x v="63"/>
    <s v="Juno II | Explorer 10a"/>
    <x v="427"/>
    <x v="6543"/>
    <x v="1"/>
    <m/>
    <n v="0"/>
    <x v="2"/>
  </r>
  <r>
    <x v="54"/>
    <x v="87"/>
    <x v="1"/>
    <s v="Wed Feb 22, 1961 03:45 UTC"/>
    <s v="1961-02-22"/>
    <s v="03:45:00"/>
    <x v="0"/>
    <x v="63"/>
    <s v="Thor-DM21 Ablestar | Transit 3B &amp; Lofti 1"/>
    <x v="418"/>
    <x v="6544"/>
    <x v="1"/>
    <m/>
    <n v="0"/>
    <x v="0"/>
  </r>
  <r>
    <x v="29"/>
    <x v="154"/>
    <x v="1"/>
    <s v="Tue Feb 21, 1961 14:12 UTC"/>
    <s v="1961-02-21"/>
    <s v="14:12:00"/>
    <x v="0"/>
    <x v="63"/>
    <s v="Atlas-D Mercury | Mercury-Atlas 2 (MA-2)"/>
    <x v="414"/>
    <x v="6545"/>
    <x v="1"/>
    <m/>
    <n v="0"/>
    <x v="0"/>
  </r>
  <r>
    <x v="54"/>
    <x v="146"/>
    <x v="1"/>
    <s v="Sat Feb 18, 1961 22:57 UTC"/>
    <s v="1961-02-18"/>
    <s v="22:57:00"/>
    <x v="0"/>
    <x v="63"/>
    <s v="Thor DM-21 Agena-B | Discoverer 21"/>
    <x v="400"/>
    <x v="6546"/>
    <x v="1"/>
    <m/>
    <n v="0"/>
    <x v="0"/>
  </r>
  <r>
    <x v="54"/>
    <x v="138"/>
    <x v="1"/>
    <s v="Fri Feb 17, 1961 20:25 UTC"/>
    <s v="1961-02-17"/>
    <s v="20:25:00"/>
    <x v="0"/>
    <x v="63"/>
    <s v="Thor DM-21 Agena-B | Discoverer 20"/>
    <x v="400"/>
    <x v="6547"/>
    <x v="1"/>
    <m/>
    <n v="0"/>
    <x v="0"/>
  </r>
  <r>
    <x v="29"/>
    <x v="133"/>
    <x v="1"/>
    <s v="Thu Feb 16, 1961 13:05 UTC"/>
    <s v="1961-02-16"/>
    <s v="13:05:00"/>
    <x v="0"/>
    <x v="63"/>
    <s v="Scout X-1 | Explorer 9 (S-56A)"/>
    <x v="425"/>
    <x v="6548"/>
    <x v="1"/>
    <m/>
    <n v="0"/>
    <x v="0"/>
  </r>
  <r>
    <x v="55"/>
    <x v="71"/>
    <x v="8"/>
    <s v="Sun Feb 12, 1961 00:34 UTC"/>
    <s v="1961-02-12"/>
    <s v="00:34:00"/>
    <x v="0"/>
    <x v="63"/>
    <s v="Molniya | Venera 1"/>
    <x v="383"/>
    <x v="6549"/>
    <x v="1"/>
    <m/>
    <n v="0"/>
    <x v="0"/>
  </r>
  <r>
    <x v="55"/>
    <x v="71"/>
    <x v="8"/>
    <s v="Sat Feb 04, 1961 01:18 UTC"/>
    <s v="1961-02-04"/>
    <s v="01:18:00"/>
    <x v="0"/>
    <x v="63"/>
    <s v="Molniya | 1VA nÂ°1 (Venera 1)"/>
    <x v="383"/>
    <x v="6550"/>
    <x v="1"/>
    <m/>
    <n v="0"/>
    <x v="2"/>
  </r>
  <r>
    <x v="52"/>
    <x v="115"/>
    <x v="1"/>
    <s v="Tue Jan 31, 1961 20:21 UTC"/>
    <s v="1961-01-31"/>
    <s v="20:21:00"/>
    <x v="1"/>
    <x v="63"/>
    <s v="Atlas-LV3 Agena-A | Samos 2"/>
    <x v="428"/>
    <x v="6551"/>
    <x v="1"/>
    <m/>
    <n v="0"/>
    <x v="0"/>
  </r>
  <r>
    <x v="29"/>
    <x v="160"/>
    <x v="1"/>
    <s v="Tue Jan 31, 1961 16:55 UTC"/>
    <s v="1961-01-31"/>
    <s v="16:55:00"/>
    <x v="1"/>
    <x v="63"/>
    <s v="Mercury-Redstone | Mercury-Redstone 2 (MR-2)"/>
    <x v="426"/>
    <x v="6552"/>
    <x v="1"/>
    <m/>
    <n v="0"/>
    <x v="0"/>
  </r>
  <r>
    <x v="55"/>
    <x v="71"/>
    <x v="8"/>
    <s v="Thu Dec 22, 1960 07:45 UTC"/>
    <s v="1960-12-22"/>
    <s v="07:45:00"/>
    <x v="2"/>
    <x v="64"/>
    <s v="Vostok | 1K nÂ°5 (Korabl-Sputnik 3)"/>
    <x v="408"/>
    <x v="6553"/>
    <x v="1"/>
    <m/>
    <n v="0"/>
    <x v="2"/>
  </r>
  <r>
    <x v="54"/>
    <x v="146"/>
    <x v="1"/>
    <s v="Tue Dec 20, 1960 20:32 UTC"/>
    <s v="1960-12-20"/>
    <s v="20:32:00"/>
    <x v="2"/>
    <x v="64"/>
    <s v="Thor DM-21 Agena-B | Discoverer 19"/>
    <x v="400"/>
    <x v="6554"/>
    <x v="1"/>
    <m/>
    <n v="0"/>
    <x v="0"/>
  </r>
  <r>
    <x v="29"/>
    <x v="160"/>
    <x v="1"/>
    <s v="Mon Dec 19, 1960 16:15 UTC"/>
    <s v="1960-12-19"/>
    <s v="16:15:00"/>
    <x v="2"/>
    <x v="64"/>
    <s v="Mercury-Redstone | Mercury-Redstone 1A (MR-1A)"/>
    <x v="426"/>
    <x v="6555"/>
    <x v="1"/>
    <m/>
    <n v="0"/>
    <x v="0"/>
  </r>
  <r>
    <x v="52"/>
    <x v="149"/>
    <x v="1"/>
    <s v="Thu Dec 15, 1960 09:10 UTC"/>
    <s v="1960-12-15"/>
    <s v="09:10:00"/>
    <x v="2"/>
    <x v="64"/>
    <s v="Atlas-D Able | Pioneer P-31"/>
    <x v="429"/>
    <x v="6556"/>
    <x v="1"/>
    <m/>
    <n v="0"/>
    <x v="2"/>
  </r>
  <r>
    <x v="54"/>
    <x v="138"/>
    <x v="1"/>
    <s v="Wed Dec 07, 1960 20:20 UTC"/>
    <s v="1960-12-07"/>
    <s v="20:20:00"/>
    <x v="2"/>
    <x v="64"/>
    <s v="Thor DM-21 Agena-B | Discoverer 18"/>
    <x v="400"/>
    <x v="6557"/>
    <x v="1"/>
    <m/>
    <n v="0"/>
    <x v="0"/>
  </r>
  <r>
    <x v="29"/>
    <x v="133"/>
    <x v="1"/>
    <s v="Sun Dec 04, 1960 21:14 UTC"/>
    <s v="1960-12-04"/>
    <s v="21:14:00"/>
    <x v="2"/>
    <x v="64"/>
    <s v="Scout X-1 | Explorer (S-56)"/>
    <x v="425"/>
    <x v="6558"/>
    <x v="1"/>
    <m/>
    <n v="0"/>
    <x v="2"/>
  </r>
  <r>
    <x v="55"/>
    <x v="71"/>
    <x v="8"/>
    <s v="Thu Dec 01, 1960 07:30 UTC"/>
    <s v="1960-12-01"/>
    <s v="07:30:00"/>
    <x v="2"/>
    <x v="64"/>
    <s v="Vostok | Korabl-Sputnik 3"/>
    <x v="408"/>
    <x v="6559"/>
    <x v="1"/>
    <m/>
    <n v="0"/>
    <x v="0"/>
  </r>
  <r>
    <x v="54"/>
    <x v="87"/>
    <x v="1"/>
    <s v="Wed Nov 30, 1960 19:50 UTC"/>
    <s v="1960-11-30"/>
    <s v="19:50:00"/>
    <x v="3"/>
    <x v="64"/>
    <s v="Thor-DM21 Ablestar | Transit 3A &amp; GRAB-2"/>
    <x v="418"/>
    <x v="6560"/>
    <x v="1"/>
    <m/>
    <n v="0"/>
    <x v="2"/>
  </r>
  <r>
    <x v="54"/>
    <x v="91"/>
    <x v="1"/>
    <s v="Wed Nov 23, 1960 11:13 UTC"/>
    <s v="1960-11-23"/>
    <s v="11:13:00"/>
    <x v="3"/>
    <x v="64"/>
    <s v="Thor DM-19 Delta | TIROS-2"/>
    <x v="420"/>
    <x v="6561"/>
    <x v="1"/>
    <m/>
    <n v="0"/>
    <x v="0"/>
  </r>
  <r>
    <x v="29"/>
    <x v="160"/>
    <x v="1"/>
    <s v="Mon Nov 21, 1960 14:00 UTC"/>
    <s v="1960-11-21"/>
    <s v="14:00:00"/>
    <x v="3"/>
    <x v="64"/>
    <s v="Mercury-Redstone | Mercury-Redstone 1 (MR-1)"/>
    <x v="426"/>
    <x v="6562"/>
    <x v="1"/>
    <m/>
    <n v="0"/>
    <x v="2"/>
  </r>
  <r>
    <x v="54"/>
    <x v="146"/>
    <x v="1"/>
    <s v="Sat Nov 12, 1960 20:42 UTC"/>
    <s v="1960-11-12"/>
    <s v="20:42:00"/>
    <x v="3"/>
    <x v="64"/>
    <s v="Thor DM-21 Agena-B | Discoverer 17"/>
    <x v="400"/>
    <x v="6563"/>
    <x v="1"/>
    <m/>
    <n v="0"/>
    <x v="0"/>
  </r>
  <r>
    <x v="63"/>
    <x v="161"/>
    <x v="1"/>
    <s v="Thu Nov 03, 1960 05:23 UTC"/>
    <s v="1960-11-03"/>
    <s v="05:23:00"/>
    <x v="3"/>
    <x v="64"/>
    <s v="Juno II | Explorer 8"/>
    <x v="427"/>
    <x v="6564"/>
    <x v="1"/>
    <m/>
    <n v="0"/>
    <x v="0"/>
  </r>
  <r>
    <x v="54"/>
    <x v="138"/>
    <x v="1"/>
    <s v="Wed Oct 26, 1960 20:26 UTC"/>
    <s v="1960-10-26"/>
    <s v="20:26:00"/>
    <x v="4"/>
    <x v="64"/>
    <s v="Thor DM-21 Agena-B | Discoverer 16"/>
    <x v="400"/>
    <x v="6565"/>
    <x v="1"/>
    <m/>
    <n v="0"/>
    <x v="2"/>
  </r>
  <r>
    <x v="55"/>
    <x v="71"/>
    <x v="8"/>
    <s v="Fri Oct 14, 1960 13:51 UTC"/>
    <s v="1960-10-14"/>
    <s v="13:51:00"/>
    <x v="4"/>
    <x v="64"/>
    <s v="Molniya | 1M nÂ°2 (Marsnik 2)"/>
    <x v="383"/>
    <x v="6566"/>
    <x v="1"/>
    <m/>
    <n v="0"/>
    <x v="2"/>
  </r>
  <r>
    <x v="52"/>
    <x v="115"/>
    <x v="1"/>
    <s v="Tue Oct 11, 1960 20:33 UTC"/>
    <s v="1960-10-11"/>
    <s v="20:33:00"/>
    <x v="4"/>
    <x v="64"/>
    <s v="Atlas-LV3 Agena-A | Samos 1"/>
    <x v="428"/>
    <x v="6567"/>
    <x v="1"/>
    <m/>
    <n v="0"/>
    <x v="2"/>
  </r>
  <r>
    <x v="55"/>
    <x v="71"/>
    <x v="8"/>
    <s v="Mon Oct 10, 1960 14:27 UTC"/>
    <s v="1960-10-10"/>
    <s v="14:27:00"/>
    <x v="4"/>
    <x v="64"/>
    <s v="Molniya | 1M nÂ°1 (Marsnik 1)"/>
    <x v="383"/>
    <x v="6568"/>
    <x v="1"/>
    <m/>
    <n v="0"/>
    <x v="2"/>
  </r>
  <r>
    <x v="54"/>
    <x v="87"/>
    <x v="1"/>
    <s v="Tue Oct 04, 1960 17:50 UTC"/>
    <s v="1960-10-04"/>
    <s v="17:50:00"/>
    <x v="4"/>
    <x v="64"/>
    <s v="Thor-DM21 Ablestar | Courier 1B"/>
    <x v="418"/>
    <x v="6569"/>
    <x v="1"/>
    <m/>
    <n v="0"/>
    <x v="0"/>
  </r>
  <r>
    <x v="52"/>
    <x v="149"/>
    <x v="1"/>
    <s v="Sun Sep 25, 1960 15:13 UTC"/>
    <s v="1960-09-25"/>
    <s v="15:13:00"/>
    <x v="5"/>
    <x v="64"/>
    <s v="Atlas-D Able | Pioneer P-30"/>
    <x v="429"/>
    <x v="6570"/>
    <x v="1"/>
    <m/>
    <n v="0"/>
    <x v="2"/>
  </r>
  <r>
    <x v="54"/>
    <x v="146"/>
    <x v="1"/>
    <s v="Tue Sep 13, 1960 22:13 UTC"/>
    <s v="1960-09-13"/>
    <s v="22:13:00"/>
    <x v="5"/>
    <x v="64"/>
    <s v="Thor-DM18 Agena-A | Discoverer 15"/>
    <x v="421"/>
    <x v="6571"/>
    <x v="1"/>
    <m/>
    <n v="0"/>
    <x v="0"/>
  </r>
  <r>
    <x v="55"/>
    <x v="71"/>
    <x v="8"/>
    <s v="Fri Aug 19, 1960 08:44 UTC"/>
    <s v="1960-08-19"/>
    <s v="08:44:00"/>
    <x v="6"/>
    <x v="64"/>
    <s v="Vostok | Korabl-Sputnik 2"/>
    <x v="408"/>
    <x v="6572"/>
    <x v="1"/>
    <m/>
    <n v="0"/>
    <x v="0"/>
  </r>
  <r>
    <x v="54"/>
    <x v="87"/>
    <x v="1"/>
    <s v="Thu Aug 18, 1960 19:58 UTC"/>
    <s v="1960-08-18"/>
    <s v="19:58:00"/>
    <x v="6"/>
    <x v="64"/>
    <s v="Thor-DM21 Ablestar | Courier 1A"/>
    <x v="418"/>
    <x v="6573"/>
    <x v="1"/>
    <m/>
    <n v="0"/>
    <x v="2"/>
  </r>
  <r>
    <x v="54"/>
    <x v="138"/>
    <x v="1"/>
    <s v="Thu Aug 18, 1960 19:57 UTC"/>
    <s v="1960-08-18"/>
    <s v="19:57:00"/>
    <x v="6"/>
    <x v="64"/>
    <s v="Thor-DM18 Agena-A | Discoverer 14"/>
    <x v="421"/>
    <x v="6574"/>
    <x v="1"/>
    <m/>
    <n v="0"/>
    <x v="0"/>
  </r>
  <r>
    <x v="54"/>
    <x v="91"/>
    <x v="1"/>
    <s v="Fri Aug 12, 1960 09:39 UTC"/>
    <s v="1960-08-12"/>
    <s v="09:39:00"/>
    <x v="6"/>
    <x v="64"/>
    <s v="Thor DM-19 Delta | Echo 1A"/>
    <x v="420"/>
    <x v="6575"/>
    <x v="1"/>
    <m/>
    <n v="0"/>
    <x v="0"/>
  </r>
  <r>
    <x v="54"/>
    <x v="146"/>
    <x v="1"/>
    <s v="Wed Aug 10, 1960 20:37 UTC"/>
    <s v="1960-08-10"/>
    <s v="20:37:00"/>
    <x v="6"/>
    <x v="64"/>
    <s v="Thor-DM18 Agena-A | Discoverer 13"/>
    <x v="421"/>
    <x v="6576"/>
    <x v="1"/>
    <m/>
    <n v="0"/>
    <x v="0"/>
  </r>
  <r>
    <x v="29"/>
    <x v="154"/>
    <x v="1"/>
    <s v="Fri Jul 29, 1960 13:13 UTC"/>
    <s v="1960-07-29"/>
    <s v="13:13:00"/>
    <x v="7"/>
    <x v="64"/>
    <s v="Atlas-D Mercury | Mercury-Atlas 1 (MA-1)"/>
    <x v="414"/>
    <x v="6577"/>
    <x v="1"/>
    <m/>
    <n v="0"/>
    <x v="2"/>
  </r>
  <r>
    <x v="55"/>
    <x v="71"/>
    <x v="8"/>
    <s v="Thu Jul 28, 1960 09:31 UTC"/>
    <s v="1960-07-28"/>
    <s v="09:31:00"/>
    <x v="7"/>
    <x v="64"/>
    <s v="Vostok | 1K nÂ°2 (Korabl-Sputnik 2)"/>
    <x v="408"/>
    <x v="6578"/>
    <x v="1"/>
    <m/>
    <n v="0"/>
    <x v="2"/>
  </r>
  <r>
    <x v="54"/>
    <x v="138"/>
    <x v="1"/>
    <s v="Wed Jun 29, 1960 22:00 UTC"/>
    <s v="1960-06-29"/>
    <s v="22:00:00"/>
    <x v="8"/>
    <x v="64"/>
    <s v="Thor-DM18 Agena-A | Discoverer 12"/>
    <x v="421"/>
    <x v="6579"/>
    <x v="1"/>
    <m/>
    <n v="0"/>
    <x v="2"/>
  </r>
  <r>
    <x v="54"/>
    <x v="87"/>
    <x v="1"/>
    <s v="Wed Jun 22, 1960 05:54 UTC"/>
    <s v="1960-06-22"/>
    <s v="05:54:00"/>
    <x v="8"/>
    <x v="64"/>
    <s v="Thor-DM21 Ablestar | Transit 2A &amp; GRAB-1"/>
    <x v="418"/>
    <x v="6580"/>
    <x v="1"/>
    <m/>
    <n v="0"/>
    <x v="0"/>
  </r>
  <r>
    <x v="52"/>
    <x v="154"/>
    <x v="1"/>
    <s v="Tue May 24, 1960 17:36 UTC"/>
    <s v="1960-05-24"/>
    <s v="17:36:00"/>
    <x v="9"/>
    <x v="64"/>
    <s v="Atlas-LV3 Agena-A | Midas 2"/>
    <x v="428"/>
    <x v="6581"/>
    <x v="1"/>
    <m/>
    <n v="0"/>
    <x v="0"/>
  </r>
  <r>
    <x v="55"/>
    <x v="71"/>
    <x v="8"/>
    <s v="Sun May 15, 1960 00:00 UTC"/>
    <s v="1960-05-15"/>
    <s v="00:00:00"/>
    <x v="9"/>
    <x v="64"/>
    <s v="Vostok | Korabl-Sputnik 1"/>
    <x v="408"/>
    <x v="6582"/>
    <x v="1"/>
    <m/>
    <n v="0"/>
    <x v="0"/>
  </r>
  <r>
    <x v="54"/>
    <x v="91"/>
    <x v="1"/>
    <s v="Fri May 13, 1960 09:16 UTC"/>
    <s v="1960-05-13"/>
    <s v="09:16:00"/>
    <x v="9"/>
    <x v="64"/>
    <s v="Thor DM-19 Delta | Echo 1"/>
    <x v="420"/>
    <x v="6583"/>
    <x v="1"/>
    <m/>
    <n v="0"/>
    <x v="2"/>
  </r>
  <r>
    <x v="55"/>
    <x v="71"/>
    <x v="8"/>
    <s v="Sat Apr 16, 1960 16:07 UTC"/>
    <s v="1960-04-16"/>
    <s v="16:07:00"/>
    <x v="10"/>
    <x v="64"/>
    <s v="Vostok | E-3 nÂ°3 (Luna-3)"/>
    <x v="408"/>
    <x v="6584"/>
    <x v="1"/>
    <m/>
    <n v="0"/>
    <x v="2"/>
  </r>
  <r>
    <x v="54"/>
    <x v="146"/>
    <x v="1"/>
    <s v="Fri Apr 15, 1960 20:30 UTC"/>
    <s v="1960-04-15"/>
    <s v="20:30:00"/>
    <x v="10"/>
    <x v="64"/>
    <s v="Thor-DM18 Agena-A | Discoverer 11"/>
    <x v="421"/>
    <x v="6585"/>
    <x v="1"/>
    <m/>
    <n v="0"/>
    <x v="0"/>
  </r>
  <r>
    <x v="55"/>
    <x v="71"/>
    <x v="8"/>
    <s v="Fri Apr 15, 1960 15:06 UTC"/>
    <s v="1960-04-15"/>
    <s v="15:06:00"/>
    <x v="10"/>
    <x v="64"/>
    <s v="Vostok | E-3 nÂ°2 (Luna-3)"/>
    <x v="408"/>
    <x v="6586"/>
    <x v="1"/>
    <m/>
    <n v="0"/>
    <x v="2"/>
  </r>
  <r>
    <x v="54"/>
    <x v="87"/>
    <x v="1"/>
    <s v="Wed Apr 13, 1960 12:02 UTC"/>
    <s v="1960-04-13"/>
    <s v="12:02:00"/>
    <x v="10"/>
    <x v="64"/>
    <s v="Thor-DM21 Ablestar | Transit 1B"/>
    <x v="418"/>
    <x v="6587"/>
    <x v="1"/>
    <m/>
    <n v="0"/>
    <x v="0"/>
  </r>
  <r>
    <x v="54"/>
    <x v="91"/>
    <x v="1"/>
    <s v="Fri Apr 01, 1960 11:40 UTC"/>
    <s v="1960-04-01"/>
    <s v="11:40:00"/>
    <x v="10"/>
    <x v="64"/>
    <s v="Thor DM-18 Able-II | TIROS-1"/>
    <x v="430"/>
    <x v="6588"/>
    <x v="1"/>
    <m/>
    <n v="0"/>
    <x v="0"/>
  </r>
  <r>
    <x v="63"/>
    <x v="161"/>
    <x v="1"/>
    <s v="Wed Mar 23, 1960 13:35 UTC"/>
    <s v="1960-03-23"/>
    <s v="13:35:00"/>
    <x v="11"/>
    <x v="64"/>
    <s v="Juno II | Explorer 8a"/>
    <x v="427"/>
    <x v="6589"/>
    <x v="1"/>
    <m/>
    <n v="0"/>
    <x v="2"/>
  </r>
  <r>
    <x v="54"/>
    <x v="91"/>
    <x v="1"/>
    <s v="Fri Mar 11, 1960 13:00 UTC"/>
    <s v="1960-03-11"/>
    <s v="13:00:00"/>
    <x v="11"/>
    <x v="64"/>
    <s v="Thor DM-18 Able-IV | Pioneer 5"/>
    <x v="431"/>
    <x v="6590"/>
    <x v="1"/>
    <m/>
    <n v="0"/>
    <x v="0"/>
  </r>
  <r>
    <x v="52"/>
    <x v="154"/>
    <x v="1"/>
    <s v="Fri Feb 26, 1960 17:25 UTC"/>
    <s v="1960-02-26"/>
    <s v="17:25:00"/>
    <x v="0"/>
    <x v="64"/>
    <s v="Atlas-LV3 Agena-A | Midas 1"/>
    <x v="428"/>
    <x v="6591"/>
    <x v="1"/>
    <m/>
    <n v="0"/>
    <x v="2"/>
  </r>
  <r>
    <x v="54"/>
    <x v="146"/>
    <x v="1"/>
    <s v="Fri Feb 19, 1960 20:15 UTC"/>
    <s v="1960-02-19"/>
    <s v="20:15:00"/>
    <x v="0"/>
    <x v="64"/>
    <s v="Thor-DM18 Agena-A | Discoverer 10"/>
    <x v="421"/>
    <x v="6592"/>
    <x v="1"/>
    <m/>
    <n v="0"/>
    <x v="2"/>
  </r>
  <r>
    <x v="54"/>
    <x v="138"/>
    <x v="1"/>
    <s v="Thu Feb 04, 1960 18:51 UTC"/>
    <s v="1960-02-04"/>
    <s v="18:51:00"/>
    <x v="0"/>
    <x v="64"/>
    <s v="Thor-DM18 Agena-A | Discoverer 9"/>
    <x v="421"/>
    <x v="6593"/>
    <x v="1"/>
    <m/>
    <n v="0"/>
    <x v="2"/>
  </r>
  <r>
    <x v="52"/>
    <x v="154"/>
    <x v="1"/>
    <s v="Thu Nov 26, 1959 07:26 UTC"/>
    <s v="1959-11-26"/>
    <s v="07:26:00"/>
    <x v="3"/>
    <x v="65"/>
    <s v="Atlas-D Able | Pioneer P-3"/>
    <x v="429"/>
    <x v="6594"/>
    <x v="1"/>
    <m/>
    <n v="0"/>
    <x v="2"/>
  </r>
  <r>
    <x v="54"/>
    <x v="146"/>
    <x v="1"/>
    <s v="Fri Nov 20, 1959 19:25 UTC"/>
    <s v="1959-11-20"/>
    <s v="19:25:00"/>
    <x v="3"/>
    <x v="65"/>
    <s v="Thor-DM18 Agena-A | Discoverer 8"/>
    <x v="421"/>
    <x v="6595"/>
    <x v="1"/>
    <m/>
    <n v="0"/>
    <x v="2"/>
  </r>
  <r>
    <x v="54"/>
    <x v="138"/>
    <x v="1"/>
    <s v="Sat Nov 07, 1959 20:28 UTC"/>
    <s v="1959-11-07"/>
    <s v="20:28:00"/>
    <x v="3"/>
    <x v="65"/>
    <s v="Thor-DM18 Agena-A | Discoverer 7"/>
    <x v="421"/>
    <x v="6596"/>
    <x v="1"/>
    <m/>
    <n v="0"/>
    <x v="0"/>
  </r>
  <r>
    <x v="63"/>
    <x v="160"/>
    <x v="1"/>
    <s v="Tue Oct 13, 1959 15:30 UTC"/>
    <s v="1959-10-13"/>
    <s v="15:30:00"/>
    <x v="4"/>
    <x v="65"/>
    <s v="Juno II | Explorer 7"/>
    <x v="427"/>
    <x v="6597"/>
    <x v="1"/>
    <m/>
    <n v="0"/>
    <x v="0"/>
  </r>
  <r>
    <x v="55"/>
    <x v="71"/>
    <x v="8"/>
    <s v="Sun Oct 04, 1959 00:43 UTC"/>
    <s v="1959-10-04"/>
    <s v="00:43:00"/>
    <x v="4"/>
    <x v="65"/>
    <s v="Vostok | Luna-3"/>
    <x v="408"/>
    <x v="6598"/>
    <x v="1"/>
    <m/>
    <n v="0"/>
    <x v="0"/>
  </r>
  <r>
    <x v="65"/>
    <x v="162"/>
    <x v="1"/>
    <s v="Fri Sep 18, 1959 05:20 UTC"/>
    <s v="1959-09-18"/>
    <s v="05:20:00"/>
    <x v="5"/>
    <x v="65"/>
    <s v="Vanguard | Vanguard 3"/>
    <x v="432"/>
    <x v="6599"/>
    <x v="1"/>
    <m/>
    <n v="0"/>
    <x v="1"/>
  </r>
  <r>
    <x v="54"/>
    <x v="91"/>
    <x v="1"/>
    <s v="Thu Sep 17, 1959 14:34 UTC"/>
    <s v="1959-09-17"/>
    <s v="14:34:00"/>
    <x v="5"/>
    <x v="65"/>
    <s v="Thor DM-18 Able-II | Transit 1A"/>
    <x v="430"/>
    <x v="6600"/>
    <x v="1"/>
    <m/>
    <n v="0"/>
    <x v="2"/>
  </r>
  <r>
    <x v="55"/>
    <x v="71"/>
    <x v="8"/>
    <s v="Sat Sep 12, 1959 06:39 UTC"/>
    <s v="1959-09-12"/>
    <s v="06:39:00"/>
    <x v="5"/>
    <x v="65"/>
    <s v="Vostok | Luna-2"/>
    <x v="408"/>
    <x v="6601"/>
    <x v="1"/>
    <m/>
    <n v="0"/>
    <x v="0"/>
  </r>
  <r>
    <x v="29"/>
    <x v="154"/>
    <x v="1"/>
    <s v="Wed Sep 09, 1959 08:19 UTC"/>
    <s v="1959-09-09"/>
    <s v="08:19:00"/>
    <x v="5"/>
    <x v="65"/>
    <s v="Atlas-D Mercury | Big Joe 1"/>
    <x v="414"/>
    <x v="6602"/>
    <x v="1"/>
    <m/>
    <n v="0"/>
    <x v="1"/>
  </r>
  <r>
    <x v="54"/>
    <x v="146"/>
    <x v="1"/>
    <s v="Wed Aug 19, 1959 19:24 UTC"/>
    <s v="1959-08-19"/>
    <s v="19:24:00"/>
    <x v="6"/>
    <x v="65"/>
    <s v="Thor-DM18 Agena-A | Discoverer 6"/>
    <x v="421"/>
    <x v="6603"/>
    <x v="1"/>
    <m/>
    <n v="0"/>
    <x v="0"/>
  </r>
  <r>
    <x v="63"/>
    <x v="161"/>
    <x v="1"/>
    <s v="Sat Aug 15, 1959 00:31 UTC"/>
    <s v="1959-08-15"/>
    <s v="00:31:00"/>
    <x v="6"/>
    <x v="65"/>
    <s v="Juno II | Beacon 2"/>
    <x v="427"/>
    <x v="6604"/>
    <x v="1"/>
    <m/>
    <n v="0"/>
    <x v="2"/>
  </r>
  <r>
    <x v="54"/>
    <x v="138"/>
    <x v="1"/>
    <s v="Thu Aug 13, 1959 19:00 UTC"/>
    <s v="1959-08-13"/>
    <s v="19:00:00"/>
    <x v="6"/>
    <x v="65"/>
    <s v="Thor-DM18 Agena-A | Discoverer 5"/>
    <x v="421"/>
    <x v="6605"/>
    <x v="1"/>
    <m/>
    <n v="0"/>
    <x v="0"/>
  </r>
  <r>
    <x v="54"/>
    <x v="91"/>
    <x v="1"/>
    <s v="Fri Aug 07, 1959 14:24 UTC"/>
    <s v="1959-08-07"/>
    <s v="14:24:00"/>
    <x v="6"/>
    <x v="65"/>
    <s v="Thor DM-18 Able-III | Explorer 6"/>
    <x v="433"/>
    <x v="6606"/>
    <x v="1"/>
    <m/>
    <n v="0"/>
    <x v="0"/>
  </r>
  <r>
    <x v="63"/>
    <x v="160"/>
    <x v="1"/>
    <s v="Thu Jul 16, 1959 17:37 UTC"/>
    <s v="1959-07-16"/>
    <s v="17:37:00"/>
    <x v="7"/>
    <x v="65"/>
    <s v="Juno II | Explorer 6a"/>
    <x v="427"/>
    <x v="6607"/>
    <x v="1"/>
    <m/>
    <n v="0"/>
    <x v="2"/>
  </r>
  <r>
    <x v="54"/>
    <x v="146"/>
    <x v="1"/>
    <s v="Thu Jun 25, 1959 22:47 UTC"/>
    <s v="1959-06-25"/>
    <s v="22:47:00"/>
    <x v="8"/>
    <x v="65"/>
    <s v="Thor-DM18 Agena-A | Discoverer 4"/>
    <x v="421"/>
    <x v="6608"/>
    <x v="1"/>
    <m/>
    <n v="0"/>
    <x v="2"/>
  </r>
  <r>
    <x v="65"/>
    <x v="162"/>
    <x v="1"/>
    <s v="Mon Jun 22, 1959 20:16 UTC"/>
    <s v="1959-06-22"/>
    <s v="20:16:00"/>
    <x v="8"/>
    <x v="65"/>
    <s v="Vanguard | Vanguard SLV-6"/>
    <x v="432"/>
    <x v="6609"/>
    <x v="1"/>
    <m/>
    <n v="0"/>
    <x v="2"/>
  </r>
  <r>
    <x v="55"/>
    <x v="71"/>
    <x v="8"/>
    <s v="Thu Jun 18, 1959 08:08 UTC"/>
    <s v="1959-06-18"/>
    <s v="08:08:00"/>
    <x v="8"/>
    <x v="65"/>
    <s v="Vostok | E-1A nÂ°1 (Luna-2)"/>
    <x v="408"/>
    <x v="6610"/>
    <x v="1"/>
    <m/>
    <n v="0"/>
    <x v="2"/>
  </r>
  <r>
    <x v="54"/>
    <x v="138"/>
    <x v="1"/>
    <s v="Wed Jun 03, 1959 20:09 UTC"/>
    <s v="1959-06-03"/>
    <s v="20:09:00"/>
    <x v="8"/>
    <x v="65"/>
    <s v="Thor-DM18 Agena-A | Discoverer 3"/>
    <x v="421"/>
    <x v="6611"/>
    <x v="1"/>
    <m/>
    <n v="0"/>
    <x v="2"/>
  </r>
  <r>
    <x v="65"/>
    <x v="162"/>
    <x v="1"/>
    <s v="Tue Apr 14, 1959 02:49 UTC"/>
    <s v="1959-04-14"/>
    <s v="02:49:00"/>
    <x v="10"/>
    <x v="65"/>
    <s v="Vanguard | Vanguard SLV-5"/>
    <x v="432"/>
    <x v="6612"/>
    <x v="1"/>
    <m/>
    <n v="0"/>
    <x v="2"/>
  </r>
  <r>
    <x v="54"/>
    <x v="138"/>
    <x v="1"/>
    <s v="Mon Apr 13, 1959 21:18 UTC"/>
    <s v="1959-04-13"/>
    <s v="21:18:00"/>
    <x v="10"/>
    <x v="65"/>
    <s v="Thor-DM18 Agena-A | Discoverer 2"/>
    <x v="421"/>
    <x v="6613"/>
    <x v="1"/>
    <m/>
    <n v="0"/>
    <x v="0"/>
  </r>
  <r>
    <x v="63"/>
    <x v="160"/>
    <x v="1"/>
    <s v="Tue Mar 03, 1959 05:10 UTC"/>
    <s v="1959-03-03"/>
    <s v="05:10:00"/>
    <x v="11"/>
    <x v="65"/>
    <s v="Juno II | Pioneer 4"/>
    <x v="427"/>
    <x v="6614"/>
    <x v="1"/>
    <m/>
    <n v="0"/>
    <x v="0"/>
  </r>
  <r>
    <x v="54"/>
    <x v="138"/>
    <x v="1"/>
    <s v="Sat Feb 28, 1959 21:49 UTC"/>
    <s v="1959-02-28"/>
    <s v="21:49:00"/>
    <x v="0"/>
    <x v="65"/>
    <s v="Thor-DM18 Agena-A | Discoverer 1"/>
    <x v="421"/>
    <x v="6615"/>
    <x v="1"/>
    <m/>
    <n v="0"/>
    <x v="2"/>
  </r>
  <r>
    <x v="65"/>
    <x v="162"/>
    <x v="1"/>
    <s v="Tue Feb 17, 1959 15:55 UTC"/>
    <s v="1959-02-17"/>
    <s v="15:55:00"/>
    <x v="0"/>
    <x v="65"/>
    <s v="Vanguard | Vanguard 2"/>
    <x v="432"/>
    <x v="6616"/>
    <x v="1"/>
    <m/>
    <n v="0"/>
    <x v="0"/>
  </r>
  <r>
    <x v="55"/>
    <x v="71"/>
    <x v="8"/>
    <s v="Fri Jan 02, 1959 16:41 UTC"/>
    <s v="1959-01-02"/>
    <s v="16:41:00"/>
    <x v="1"/>
    <x v="65"/>
    <s v="Vostok | Luna-1"/>
    <x v="408"/>
    <x v="6617"/>
    <x v="1"/>
    <m/>
    <n v="0"/>
    <x v="1"/>
  </r>
  <r>
    <x v="54"/>
    <x v="163"/>
    <x v="1"/>
    <s v="Thu Dec 18, 1958 23:02 UTC"/>
    <s v="1958-12-18"/>
    <s v="23:02:00"/>
    <x v="2"/>
    <x v="66"/>
    <s v="SM-65B Atlas | SCORE"/>
    <x v="434"/>
    <x v="6618"/>
    <x v="1"/>
    <m/>
    <n v="0"/>
    <x v="0"/>
  </r>
  <r>
    <x v="63"/>
    <x v="160"/>
    <x v="1"/>
    <s v="Sat Dec 06, 1958 05:44 UTC"/>
    <s v="1958-12-06"/>
    <s v="05:44:00"/>
    <x v="2"/>
    <x v="66"/>
    <s v="Juno II | Pioneer 3"/>
    <x v="427"/>
    <x v="6619"/>
    <x v="1"/>
    <m/>
    <n v="0"/>
    <x v="1"/>
  </r>
  <r>
    <x v="55"/>
    <x v="71"/>
    <x v="8"/>
    <s v="Thu Dec 04, 1958 18:18 UTC"/>
    <s v="1958-12-04"/>
    <s v="18:18:00"/>
    <x v="2"/>
    <x v="66"/>
    <s v="Vostok | E-1 nÂ°3 (Luna-1)"/>
    <x v="408"/>
    <x v="6620"/>
    <x v="1"/>
    <m/>
    <n v="0"/>
    <x v="2"/>
  </r>
  <r>
    <x v="29"/>
    <x v="91"/>
    <x v="1"/>
    <s v="Sat Nov 08, 1958 07:30 UTC"/>
    <s v="1958-11-08"/>
    <s v="07:30:00"/>
    <x v="3"/>
    <x v="66"/>
    <s v="Thor-DM 18 Able I | Pioneer 2"/>
    <x v="435"/>
    <x v="6621"/>
    <x v="1"/>
    <m/>
    <n v="0"/>
    <x v="2"/>
  </r>
  <r>
    <x v="63"/>
    <x v="160"/>
    <x v="1"/>
    <s v="Thu Oct 23, 1958 03:21 UTC"/>
    <s v="1958-10-23"/>
    <s v="03:21:00"/>
    <x v="4"/>
    <x v="66"/>
    <s v="Juno I | Beacon 1"/>
    <x v="436"/>
    <x v="6622"/>
    <x v="1"/>
    <m/>
    <n v="0"/>
    <x v="2"/>
  </r>
  <r>
    <x v="55"/>
    <x v="71"/>
    <x v="8"/>
    <s v="Sat Oct 11, 1958 21:41 UTC"/>
    <s v="1958-10-11"/>
    <s v="21:41:00"/>
    <x v="4"/>
    <x v="66"/>
    <s v="Vostok | E-1 nÂ°2 (Luna-1)"/>
    <x v="408"/>
    <x v="6623"/>
    <x v="1"/>
    <m/>
    <n v="0"/>
    <x v="2"/>
  </r>
  <r>
    <x v="29"/>
    <x v="91"/>
    <x v="1"/>
    <s v="Sat Oct 11, 1958 08:42 UTC"/>
    <s v="1958-10-11"/>
    <s v="08:42:00"/>
    <x v="4"/>
    <x v="66"/>
    <s v="Thor-DM 18 Able I | Pioneer 1"/>
    <x v="435"/>
    <x v="6624"/>
    <x v="1"/>
    <m/>
    <n v="0"/>
    <x v="1"/>
  </r>
  <r>
    <x v="65"/>
    <x v="162"/>
    <x v="1"/>
    <s v="Fri Sep 26, 1958 15:38 UTC"/>
    <s v="1958-09-26"/>
    <s v="15:38:00"/>
    <x v="5"/>
    <x v="66"/>
    <s v="Vanguard | Vanguard SLV-3"/>
    <x v="432"/>
    <x v="6625"/>
    <x v="1"/>
    <m/>
    <n v="0"/>
    <x v="2"/>
  </r>
  <r>
    <x v="55"/>
    <x v="71"/>
    <x v="8"/>
    <s v="Tue Sep 23, 1958 07:40 UTC"/>
    <s v="1958-09-23"/>
    <s v="07:40:00"/>
    <x v="5"/>
    <x v="66"/>
    <s v="Vostok | E-1 nÂ°1 (Luna-1)"/>
    <x v="408"/>
    <x v="6626"/>
    <x v="1"/>
    <m/>
    <n v="0"/>
    <x v="2"/>
  </r>
  <r>
    <x v="65"/>
    <x v="164"/>
    <x v="1"/>
    <s v="Thu Aug 28, 1958"/>
    <s v="1958-08-28"/>
    <s v="00:00:00"/>
    <x v="6"/>
    <x v="66"/>
    <s v="NOTS-EV-1 | Pilot 6"/>
    <x v="437"/>
    <x v="6627"/>
    <x v="1"/>
    <m/>
    <n v="0"/>
    <x v="2"/>
  </r>
  <r>
    <x v="65"/>
    <x v="164"/>
    <x v="1"/>
    <s v="Tue Aug 26, 1958"/>
    <s v="1958-08-26"/>
    <s v="00:00:00"/>
    <x v="6"/>
    <x v="66"/>
    <s v="NOTS-EV-1 | Pilot 5"/>
    <x v="437"/>
    <x v="6628"/>
    <x v="1"/>
    <m/>
    <n v="0"/>
    <x v="2"/>
  </r>
  <r>
    <x v="65"/>
    <x v="164"/>
    <x v="1"/>
    <s v="Mon Aug 25, 1958"/>
    <s v="1958-08-25"/>
    <s v="00:00:00"/>
    <x v="6"/>
    <x v="66"/>
    <s v="NOTS-EV-1 | Pilot 4"/>
    <x v="437"/>
    <x v="6629"/>
    <x v="1"/>
    <m/>
    <n v="0"/>
    <x v="2"/>
  </r>
  <r>
    <x v="63"/>
    <x v="160"/>
    <x v="1"/>
    <s v="Sun Aug 24, 1958 06:17 UTC"/>
    <s v="1958-08-24"/>
    <s v="06:17:00"/>
    <x v="6"/>
    <x v="66"/>
    <s v="Juno I | Explorer 5"/>
    <x v="436"/>
    <x v="6630"/>
    <x v="1"/>
    <m/>
    <n v="0"/>
    <x v="2"/>
  </r>
  <r>
    <x v="65"/>
    <x v="164"/>
    <x v="1"/>
    <s v="Fri Aug 22, 1958"/>
    <s v="1958-08-22"/>
    <s v="00:00:00"/>
    <x v="6"/>
    <x v="66"/>
    <s v="NOTS-EV-1 | Pilot 3"/>
    <x v="437"/>
    <x v="6631"/>
    <x v="1"/>
    <m/>
    <n v="0"/>
    <x v="2"/>
  </r>
  <r>
    <x v="54"/>
    <x v="91"/>
    <x v="1"/>
    <s v="Sun Aug 17, 1958 12:18 UTC"/>
    <s v="1958-08-17"/>
    <s v="12:18:00"/>
    <x v="6"/>
    <x v="66"/>
    <s v="Thor-DM 18 Able I | Pioneer 0"/>
    <x v="435"/>
    <x v="6632"/>
    <x v="1"/>
    <m/>
    <n v="0"/>
    <x v="2"/>
  </r>
  <r>
    <x v="65"/>
    <x v="164"/>
    <x v="1"/>
    <s v="Tue Aug 12, 1958"/>
    <s v="1958-08-12"/>
    <s v="00:00:00"/>
    <x v="6"/>
    <x v="66"/>
    <s v="NOTS-EV-1 | Pilot 2"/>
    <x v="437"/>
    <x v="6633"/>
    <x v="1"/>
    <m/>
    <n v="0"/>
    <x v="2"/>
  </r>
  <r>
    <x v="63"/>
    <x v="160"/>
    <x v="1"/>
    <s v="Sat Jul 26, 1958 15:00 UTC"/>
    <s v="1958-07-26"/>
    <s v="15:00:00"/>
    <x v="7"/>
    <x v="66"/>
    <s v="Juno I | Explorer 4"/>
    <x v="436"/>
    <x v="6634"/>
    <x v="1"/>
    <m/>
    <n v="0"/>
    <x v="0"/>
  </r>
  <r>
    <x v="65"/>
    <x v="164"/>
    <x v="1"/>
    <s v="Fri Jul 25, 1958"/>
    <s v="1958-07-25"/>
    <s v="00:00:00"/>
    <x v="7"/>
    <x v="66"/>
    <s v="NOTS-EV-1 | Pilot 1"/>
    <x v="437"/>
    <x v="6635"/>
    <x v="1"/>
    <m/>
    <n v="0"/>
    <x v="2"/>
  </r>
  <r>
    <x v="65"/>
    <x v="162"/>
    <x v="1"/>
    <s v="Thu Jun 26, 1958 05:00 UTC"/>
    <s v="1958-06-26"/>
    <s v="05:00:00"/>
    <x v="8"/>
    <x v="66"/>
    <s v="Vanguard | Vanguard SLV-2"/>
    <x v="432"/>
    <x v="6636"/>
    <x v="1"/>
    <m/>
    <n v="0"/>
    <x v="2"/>
  </r>
  <r>
    <x v="65"/>
    <x v="162"/>
    <x v="1"/>
    <s v="Wed May 28, 1958 03:46 UTC"/>
    <s v="1958-05-28"/>
    <s v="03:46:00"/>
    <x v="9"/>
    <x v="66"/>
    <s v="Vanguard | Vanguard SLV-1"/>
    <x v="432"/>
    <x v="6637"/>
    <x v="1"/>
    <m/>
    <n v="0"/>
    <x v="2"/>
  </r>
  <r>
    <x v="55"/>
    <x v="71"/>
    <x v="8"/>
    <s v="Thu May 15, 1958 07:00 UTC"/>
    <s v="1958-05-15"/>
    <s v="07:00:00"/>
    <x v="9"/>
    <x v="66"/>
    <s v="Sputnik 8A91 | Sputnik 3"/>
    <x v="438"/>
    <x v="6638"/>
    <x v="1"/>
    <m/>
    <n v="0"/>
    <x v="0"/>
  </r>
  <r>
    <x v="65"/>
    <x v="162"/>
    <x v="1"/>
    <s v="Tue Apr 29, 1958 02:53 UTC"/>
    <s v="1958-04-29"/>
    <s v="02:53:00"/>
    <x v="10"/>
    <x v="66"/>
    <s v="Vanguard | Vanguard TV5"/>
    <x v="432"/>
    <x v="6639"/>
    <x v="1"/>
    <m/>
    <n v="0"/>
    <x v="2"/>
  </r>
  <r>
    <x v="55"/>
    <x v="71"/>
    <x v="8"/>
    <s v="Sun Apr 27, 1958 09:01 UTC"/>
    <s v="1958-04-27"/>
    <s v="09:01:00"/>
    <x v="10"/>
    <x v="66"/>
    <s v="Sputnik 8A91 | D-1 nÂ°01"/>
    <x v="438"/>
    <x v="6640"/>
    <x v="1"/>
    <m/>
    <n v="0"/>
    <x v="2"/>
  </r>
  <r>
    <x v="63"/>
    <x v="160"/>
    <x v="1"/>
    <s v="Wed Mar 26, 1958 17:38 UTC"/>
    <s v="1958-03-26"/>
    <s v="17:38:00"/>
    <x v="11"/>
    <x v="66"/>
    <s v="Juno I | Explorer 3"/>
    <x v="436"/>
    <x v="6641"/>
    <x v="1"/>
    <m/>
    <n v="0"/>
    <x v="0"/>
  </r>
  <r>
    <x v="65"/>
    <x v="162"/>
    <x v="1"/>
    <s v="Mon Mar 17, 1958 12:15 UTC"/>
    <s v="1958-03-17"/>
    <s v="12:15:00"/>
    <x v="11"/>
    <x v="66"/>
    <s v="Vanguard | Vanguard 1"/>
    <x v="432"/>
    <x v="6642"/>
    <x v="1"/>
    <m/>
    <n v="0"/>
    <x v="0"/>
  </r>
  <r>
    <x v="63"/>
    <x v="165"/>
    <x v="1"/>
    <s v="Wed Mar 05, 1958 18:27 UTC"/>
    <s v="1958-03-05"/>
    <s v="18:27:00"/>
    <x v="11"/>
    <x v="66"/>
    <s v="Juno I | Explorer 2"/>
    <x v="436"/>
    <x v="6643"/>
    <x v="1"/>
    <m/>
    <n v="0"/>
    <x v="2"/>
  </r>
  <r>
    <x v="65"/>
    <x v="162"/>
    <x v="1"/>
    <s v="Wed Feb 05, 1958 07:33 UTC"/>
    <s v="1958-02-05"/>
    <s v="07:33:00"/>
    <x v="0"/>
    <x v="66"/>
    <s v="Vanguard | Vanguard TV3BU"/>
    <x v="432"/>
    <x v="6644"/>
    <x v="1"/>
    <m/>
    <n v="0"/>
    <x v="2"/>
  </r>
  <r>
    <x v="63"/>
    <x v="165"/>
    <x v="1"/>
    <s v="Sat Feb 01, 1958 03:47 UTC"/>
    <s v="1958-02-01"/>
    <s v="03:47:00"/>
    <x v="0"/>
    <x v="66"/>
    <s v="Juno I | Explorer 1"/>
    <x v="436"/>
    <x v="6645"/>
    <x v="1"/>
    <m/>
    <n v="0"/>
    <x v="0"/>
  </r>
  <r>
    <x v="65"/>
    <x v="162"/>
    <x v="1"/>
    <s v="Fri Dec 06, 1957 16:44 UTC"/>
    <s v="1957-12-06"/>
    <s v="16:44:00"/>
    <x v="2"/>
    <x v="67"/>
    <s v="Vanguard | Vanguard TV3"/>
    <x v="432"/>
    <x v="6646"/>
    <x v="1"/>
    <m/>
    <n v="0"/>
    <x v="2"/>
  </r>
  <r>
    <x v="55"/>
    <x v="71"/>
    <x v="8"/>
    <s v="Sun Nov 03, 1957 02:30 UTC"/>
    <s v="1957-11-03"/>
    <s v="02:30:00"/>
    <x v="3"/>
    <x v="67"/>
    <s v="Sputnik 8K71PS | Sputnik 2"/>
    <x v="439"/>
    <x v="6647"/>
    <x v="1"/>
    <m/>
    <n v="0"/>
    <x v="0"/>
  </r>
  <r>
    <x v="55"/>
    <x v="71"/>
    <x v="8"/>
    <s v="Fri Oct 04, 1957 19:28 UTC"/>
    <s v="1957-10-04"/>
    <s v="19:28:00"/>
    <x v="4"/>
    <x v="67"/>
    <s v="Sputnik 8K71PS | Sputnik 1"/>
    <x v="439"/>
    <x v="6648"/>
    <x v="1"/>
    <m/>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21"/>
  </r>
  <r>
    <x v="1"/>
    <n v="36"/>
  </r>
  <r>
    <x v="2"/>
    <n v="40"/>
  </r>
  <r>
    <x v="3"/>
    <n v="92"/>
  </r>
  <r>
    <x v="4"/>
    <n v="132"/>
  </r>
  <r>
    <x v="5"/>
    <n v="324"/>
  </r>
  <r>
    <x v="6"/>
    <n v="574"/>
  </r>
  <r>
    <x v="7"/>
    <n v="1553"/>
  </r>
  <r>
    <x v="8"/>
    <n v="1813"/>
  </r>
  <r>
    <x v="9"/>
    <n v="205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x v="0"/>
    <x v="0"/>
  </r>
  <r>
    <x v="0"/>
    <x v="1"/>
    <x v="1"/>
    <x v="0"/>
  </r>
  <r>
    <x v="0"/>
    <x v="1"/>
    <x v="2"/>
    <x v="0"/>
  </r>
  <r>
    <x v="0"/>
    <x v="1"/>
    <x v="3"/>
    <x v="0"/>
  </r>
  <r>
    <x v="0"/>
    <x v="1"/>
    <x v="4"/>
    <x v="0"/>
  </r>
  <r>
    <x v="0"/>
    <x v="1"/>
    <x v="2"/>
    <x v="0"/>
  </r>
  <r>
    <x v="0"/>
    <x v="1"/>
    <x v="3"/>
    <x v="0"/>
  </r>
  <r>
    <x v="0"/>
    <x v="1"/>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99A87-7170-4AA2-9BC4-81C4F130FB8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G17:H30"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items count="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dataField="1" showAll="0" measureFilter="1">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items count="6650">
        <item x="557"/>
        <item x="612"/>
        <item x="6578"/>
        <item x="6553"/>
        <item x="6568"/>
        <item x="6566"/>
        <item x="6431"/>
        <item x="6550"/>
        <item x="153"/>
        <item x="6449"/>
        <item x="6446"/>
        <item x="6444"/>
        <item x="6426"/>
        <item x="6432"/>
        <item x="446"/>
        <item x="59"/>
        <item x="6334"/>
        <item x="165"/>
        <item x="55"/>
        <item x="306"/>
        <item x="132"/>
        <item x="591"/>
        <item x="250"/>
        <item x="5399"/>
        <item x="5229"/>
        <item x="5521"/>
        <item x="2"/>
        <item x="464"/>
        <item x="629"/>
        <item x="6312"/>
        <item x="6276"/>
        <item x="6231"/>
        <item x="6199"/>
        <item x="6175"/>
        <item x="2342"/>
        <item x="1300"/>
        <item x="1083"/>
        <item x="1201"/>
        <item x="6476"/>
        <item x="6352"/>
        <item x="6301"/>
        <item x="114"/>
        <item x="871"/>
        <item x="2487"/>
        <item x="310"/>
        <item x="763"/>
        <item x="691"/>
        <item x="1580"/>
        <item x="1443"/>
        <item x="1335"/>
        <item x="857"/>
        <item x="5221"/>
        <item x="5037"/>
        <item x="5538"/>
        <item x="5202"/>
        <item x="5512"/>
        <item x="5344"/>
        <item x="5220"/>
        <item x="4925"/>
        <item x="4683"/>
        <item x="2378"/>
        <item x="905"/>
        <item x="1262"/>
        <item x="1068"/>
        <item x="2490"/>
        <item x="1821"/>
        <item x="1819"/>
        <item x="1897"/>
        <item x="1600"/>
        <item x="3239"/>
        <item x="663"/>
        <item x="950"/>
        <item x="2835"/>
        <item x="3018"/>
        <item x="3504"/>
        <item x="227"/>
        <item x="6440"/>
        <item x="6134"/>
        <item x="1347"/>
        <item x="2088"/>
        <item x="582"/>
        <item x="1983"/>
        <item x="1643"/>
        <item x="976"/>
        <item x="240"/>
        <item x="1380"/>
        <item x="2012"/>
        <item x="1998"/>
        <item x="1954"/>
        <item x="1757"/>
        <item x="1970"/>
        <item x="1962"/>
        <item x="1902"/>
        <item x="2055"/>
        <item x="2017"/>
        <item x="1746"/>
        <item x="1340"/>
        <item x="1470"/>
        <item x="764"/>
        <item x="1065"/>
        <item x="2669"/>
        <item x="662"/>
        <item x="941"/>
        <item x="307"/>
        <item x="4032"/>
        <item x="2976"/>
        <item x="3016"/>
        <item x="2210"/>
        <item x="1987"/>
        <item x="1825"/>
        <item x="1372"/>
        <item x="5232"/>
        <item x="5192"/>
        <item x="4943"/>
        <item x="4470"/>
        <item x="1919"/>
        <item x="6475"/>
        <item x="6428"/>
        <item x="595"/>
        <item x="5021"/>
        <item x="1370"/>
        <item x="350"/>
        <item x="5575"/>
        <item x="2734"/>
        <item x="762"/>
        <item x="5664"/>
        <item x="5644"/>
        <item x="5601"/>
        <item x="5557"/>
        <item x="5455"/>
        <item x="5392"/>
        <item x="5296"/>
        <item x="5225"/>
        <item x="5860"/>
        <item x="5838"/>
        <item x="5817"/>
        <item x="5745"/>
        <item x="5715"/>
        <item x="5691"/>
        <item x="2737"/>
        <item x="2568"/>
        <item x="2687"/>
        <item x="2470"/>
        <item x="1945"/>
        <item x="899"/>
        <item x="252"/>
        <item x="1149"/>
        <item x="666"/>
        <item x="1450"/>
        <item x="2122"/>
        <item x="796"/>
        <item x="1142"/>
        <item x="176"/>
        <item x="3715"/>
        <item x="2567"/>
        <item x="2544"/>
        <item x="2355"/>
        <item x="1896"/>
        <item x="1848"/>
        <item x="1587"/>
        <item x="1495"/>
        <item x="1639"/>
        <item x="2356"/>
        <item x="6479"/>
        <item x="6324"/>
        <item x="5939"/>
        <item x="5340"/>
        <item x="5014"/>
        <item x="4414"/>
        <item x="581"/>
        <item x="42"/>
        <item x="2174"/>
        <item x="282"/>
        <item x="4948"/>
        <item x="745"/>
        <item x="6099"/>
        <item x="6028"/>
        <item x="6048"/>
        <item x="3014"/>
        <item x="3126"/>
        <item x="2621"/>
        <item x="2446"/>
        <item x="2351"/>
        <item x="2065"/>
        <item x="1656"/>
        <item x="1253"/>
        <item x="1475"/>
        <item x="1259"/>
        <item x="972"/>
        <item x="934"/>
        <item x="6136"/>
        <item x="5364"/>
        <item x="4914"/>
        <item x="3027"/>
        <item x="2830"/>
        <item x="2711"/>
        <item x="2631"/>
        <item x="2589"/>
        <item x="2456"/>
        <item x="2331"/>
        <item x="2089"/>
        <item x="1889"/>
        <item x="1818"/>
        <item x="1505"/>
        <item x="2393"/>
        <item x="2232"/>
        <item x="2205"/>
        <item x="1329"/>
        <item x="1411"/>
        <item x="1213"/>
        <item x="2129"/>
        <item x="1599"/>
        <item x="1295"/>
        <item x="1710"/>
        <item x="2178"/>
        <item x="2278"/>
        <item x="1110"/>
        <item x="3968"/>
        <item x="1156"/>
        <item x="2850"/>
        <item x="6061"/>
        <item x="2104"/>
        <item x="2160"/>
        <item x="1493"/>
        <item x="5993"/>
        <item x="5951"/>
        <item x="5862"/>
        <item x="5768"/>
        <item x="5633"/>
        <item x="5056"/>
        <item x="1760"/>
        <item x="1540"/>
        <item x="1453"/>
        <item x="1359"/>
        <item x="1261"/>
        <item x="1988"/>
        <item x="5330"/>
        <item x="5100"/>
        <item x="4148"/>
        <item x="5913"/>
        <item x="3005"/>
        <item x="6472"/>
        <item x="3410"/>
        <item x="97"/>
        <item x="407"/>
        <item x="182"/>
        <item x="13"/>
        <item x="4453"/>
        <item x="4334"/>
        <item x="5603"/>
        <item x="148"/>
        <item x="3098"/>
        <item x="1595"/>
        <item x="896"/>
        <item x="6328"/>
        <item x="6622"/>
        <item x="6604"/>
        <item x="2217"/>
        <item x="2204"/>
        <item x="2058"/>
        <item x="1832"/>
        <item x="1620"/>
        <item x="1680"/>
        <item x="1596"/>
        <item x="1562"/>
        <item x="1455"/>
        <item x="1403"/>
        <item x="1084"/>
        <item x="789"/>
        <item x="1583"/>
        <item x="1550"/>
        <item x="1533"/>
        <item x="1508"/>
        <item x="1471"/>
        <item x="1101"/>
        <item x="882"/>
        <item x="1823"/>
        <item x="1444"/>
        <item x="1412"/>
        <item x="850"/>
        <item x="697"/>
        <item x="672"/>
        <item x="186"/>
        <item x="1192"/>
        <item x="1155"/>
        <item x="794"/>
        <item x="780"/>
        <item x="741"/>
        <item x="960"/>
        <item x="870"/>
        <item x="865"/>
        <item x="858"/>
        <item x="842"/>
        <item x="723"/>
        <item x="1171"/>
        <item x="736"/>
        <item x="753"/>
        <item x="32"/>
        <item x="924"/>
        <item x="1116"/>
        <item x="875"/>
        <item x="938"/>
        <item x="913"/>
        <item x="543"/>
        <item x="337"/>
        <item x="1122"/>
        <item x="1869"/>
        <item x="856"/>
        <item x="2583"/>
        <item x="4410"/>
        <item x="4127"/>
        <item x="6602"/>
        <item x="2534"/>
        <item x="1371"/>
        <item x="5988"/>
        <item x="5893"/>
        <item x="5649"/>
        <item x="708"/>
        <item x="2373"/>
        <item x="5655"/>
        <item x="5526"/>
        <item x="5427"/>
        <item x="5322"/>
        <item x="5182"/>
        <item x="5042"/>
        <item x="4252"/>
        <item x="3787"/>
        <item x="3384"/>
        <item x="3946"/>
        <item x="3804"/>
        <item x="3699"/>
        <item x="3495"/>
        <item x="3418"/>
        <item x="3321"/>
        <item x="2731"/>
        <item x="2672"/>
        <item x="2439"/>
        <item x="2240"/>
        <item x="654"/>
        <item x="4551"/>
        <item x="993"/>
        <item x="3271"/>
        <item x="1751"/>
        <item x="5773"/>
        <item x="5671"/>
        <item x="370"/>
        <item x="1220"/>
        <item x="1941"/>
        <item x="1835"/>
        <item x="1747"/>
        <item x="1584"/>
        <item x="1080"/>
        <item x="1024"/>
        <item x="995"/>
        <item x="937"/>
        <item x="733"/>
        <item x="575"/>
        <item x="771"/>
        <item x="2471"/>
        <item x="1330"/>
        <item x="4942"/>
        <item x="4354"/>
        <item x="4311"/>
        <item x="4185"/>
        <item x="291"/>
        <item x="2306"/>
        <item x="2028"/>
        <item x="1791"/>
        <item x="1311"/>
        <item x="1224"/>
        <item x="720"/>
        <item x="862"/>
        <item x="332"/>
        <item x="313"/>
        <item x="479"/>
        <item x="852"/>
        <item x="2247"/>
        <item x="1715"/>
        <item x="772"/>
        <item x="150"/>
        <item x="1782"/>
        <item x="1569"/>
        <item x="1315"/>
        <item x="832"/>
        <item x="620"/>
        <item x="1240"/>
        <item x="494"/>
        <item x="290"/>
        <item x="470"/>
        <item x="327"/>
        <item x="234"/>
        <item x="406"/>
        <item x="69"/>
        <item x="506"/>
        <item x="1520"/>
        <item x="1366"/>
        <item x="1395"/>
        <item x="761"/>
        <item x="1497"/>
        <item x="1133"/>
        <item x="2025"/>
        <item x="1555"/>
        <item x="2285"/>
        <item x="1861"/>
        <item x="1434"/>
        <item x="1145"/>
        <item x="821"/>
        <item x="2701"/>
        <item x="2512"/>
        <item x="1577"/>
        <item x="1803"/>
        <item x="806"/>
        <item x="2559"/>
        <item x="1740"/>
        <item x="996"/>
        <item x="2412"/>
        <item x="1254"/>
        <item x="338"/>
        <item x="1704"/>
        <item x="2776"/>
        <item x="1250"/>
        <item x="1885"/>
        <item x="2241"/>
        <item x="2245"/>
        <item x="2574"/>
        <item x="605"/>
        <item x="4810"/>
        <item x="4779"/>
        <item x="4520"/>
        <item x="4224"/>
        <item x="2110"/>
        <item x="2078"/>
        <item x="119"/>
        <item x="1836"/>
        <item x="4841"/>
        <item x="4908"/>
        <item x="1890"/>
        <item x="1774"/>
        <item x="1713"/>
        <item x="1559"/>
        <item x="1934"/>
        <item x="6435"/>
        <item x="6125"/>
        <item x="4556"/>
        <item x="4554"/>
        <item x="4553"/>
        <item x="4549"/>
        <item x="4546"/>
        <item x="4544"/>
        <item x="4543"/>
        <item x="4541"/>
        <item x="4540"/>
        <item x="4539"/>
        <item x="6124"/>
        <item x="4537"/>
        <item x="4536"/>
        <item x="4535"/>
        <item x="4532"/>
        <item x="6120"/>
        <item x="4531"/>
        <item x="4529"/>
        <item x="4525"/>
        <item x="4522"/>
        <item x="4521"/>
        <item x="4519"/>
        <item x="4514"/>
        <item x="4512"/>
        <item x="4505"/>
        <item x="6118"/>
        <item x="4504"/>
        <item x="4502"/>
        <item x="4499"/>
        <item x="4498"/>
        <item x="4496"/>
        <item x="6116"/>
        <item x="4495"/>
        <item x="4493"/>
        <item x="4490"/>
        <item x="4486"/>
        <item x="4484"/>
        <item x="4482"/>
        <item x="4481"/>
        <item x="4479"/>
        <item x="6114"/>
        <item x="4478"/>
        <item x="4477"/>
        <item x="4476"/>
        <item x="6113"/>
        <item x="4475"/>
        <item x="4472"/>
        <item x="4471"/>
        <item x="4469"/>
        <item x="4467"/>
        <item x="4466"/>
        <item x="4465"/>
        <item x="4464"/>
        <item x="4463"/>
        <item x="4462"/>
        <item x="6106"/>
        <item x="4461"/>
        <item x="4460"/>
        <item x="4459"/>
        <item x="4456"/>
        <item x="4454"/>
        <item x="4452"/>
        <item x="4451"/>
        <item x="4450"/>
        <item x="4445"/>
        <item x="4442"/>
        <item x="6105"/>
        <item x="4438"/>
        <item x="4437"/>
        <item x="4435"/>
        <item x="6102"/>
        <item x="4434"/>
        <item x="4433"/>
        <item x="4431"/>
        <item x="4429"/>
        <item x="4428"/>
        <item x="4427"/>
        <item x="4425"/>
        <item x="4424"/>
        <item x="4421"/>
        <item x="4420"/>
        <item x="6433"/>
        <item x="6100"/>
        <item x="4419"/>
        <item x="4418"/>
        <item x="4416"/>
        <item x="4415"/>
        <item x="4409"/>
        <item x="4407"/>
        <item x="4406"/>
        <item x="4405"/>
        <item x="4403"/>
        <item x="6097"/>
        <item x="4401"/>
        <item x="4400"/>
        <item x="4398"/>
        <item x="4397"/>
        <item x="4396"/>
        <item x="4395"/>
        <item x="4394"/>
        <item x="4393"/>
        <item x="4392"/>
        <item x="4389"/>
        <item x="6092"/>
        <item x="4386"/>
        <item x="4385"/>
        <item x="4384"/>
        <item x="4383"/>
        <item x="4382"/>
        <item x="4381"/>
        <item x="4380"/>
        <item x="4379"/>
        <item x="4378"/>
        <item x="4376"/>
        <item x="6090"/>
        <item x="4375"/>
        <item x="4374"/>
        <item x="4371"/>
        <item x="6083"/>
        <item x="4370"/>
        <item x="4368"/>
        <item x="4366"/>
        <item x="4365"/>
        <item x="4361"/>
        <item x="4359"/>
        <item x="4358"/>
        <item x="4356"/>
        <item x="4352"/>
        <item x="4351"/>
        <item x="6078"/>
        <item x="4349"/>
        <item x="4347"/>
        <item x="4346"/>
        <item x="4345"/>
        <item x="4344"/>
        <item x="4343"/>
        <item x="4340"/>
        <item x="6075"/>
        <item x="4339"/>
        <item x="4335"/>
        <item x="4332"/>
        <item x="4331"/>
        <item x="4330"/>
        <item x="4329"/>
        <item x="6073"/>
        <item x="4327"/>
        <item x="4326"/>
        <item x="4324"/>
        <item x="4323"/>
        <item x="4322"/>
        <item x="4321"/>
        <item x="4318"/>
        <item x="4317"/>
        <item x="4316"/>
        <item x="4315"/>
        <item x="6072"/>
        <item x="4314"/>
        <item x="4313"/>
        <item x="4312"/>
        <item x="4309"/>
        <item x="4307"/>
        <item x="4305"/>
        <item x="4304"/>
        <item x="4303"/>
        <item x="4301"/>
        <item x="4297"/>
        <item x="6064"/>
        <item x="4295"/>
        <item x="4294"/>
        <item x="4293"/>
        <item x="6414"/>
        <item x="6057"/>
        <item x="4292"/>
        <item x="4289"/>
        <item x="4285"/>
        <item x="4284"/>
        <item x="4283"/>
        <item x="4282"/>
        <item x="4281"/>
        <item x="4280"/>
        <item x="4279"/>
        <item x="4278"/>
        <item x="6053"/>
        <item x="4274"/>
        <item x="4273"/>
        <item x="4272"/>
        <item x="4270"/>
        <item x="4268"/>
        <item x="4267"/>
        <item x="4266"/>
        <item x="4265"/>
        <item x="4264"/>
        <item x="4262"/>
        <item x="6050"/>
        <item x="4261"/>
        <item x="4260"/>
        <item x="4257"/>
        <item x="4255"/>
        <item x="4254"/>
        <item x="4253"/>
        <item x="4249"/>
        <item x="4247"/>
        <item x="4246"/>
        <item x="6046"/>
        <item x="4243"/>
        <item x="4242"/>
        <item x="4240"/>
        <item x="4239"/>
        <item x="6043"/>
        <item x="4238"/>
        <item x="4237"/>
        <item x="4234"/>
        <item x="4232"/>
        <item x="4229"/>
        <item x="4228"/>
        <item x="4227"/>
        <item x="4226"/>
        <item x="4222"/>
        <item x="4221"/>
        <item x="6040"/>
        <item x="4220"/>
        <item x="4218"/>
        <item x="4216"/>
        <item x="6039"/>
        <item x="4214"/>
        <item x="4210"/>
        <item x="4209"/>
        <item x="4208"/>
        <item x="4206"/>
        <item x="4205"/>
        <item x="4204"/>
        <item x="4202"/>
        <item x="4201"/>
        <item x="4200"/>
        <item x="6036"/>
        <item x="4197"/>
        <item x="4196"/>
        <item x="4195"/>
        <item x="4194"/>
        <item x="4190"/>
        <item x="4189"/>
        <item x="4187"/>
        <item x="4186"/>
        <item x="4184"/>
        <item x="4180"/>
        <item x="6026"/>
        <item x="4179"/>
        <item x="4178"/>
        <item x="4176"/>
        <item x="4175"/>
        <item x="4174"/>
        <item x="4171"/>
        <item x="4170"/>
        <item x="4168"/>
        <item x="6013"/>
        <item x="4165"/>
        <item x="4164"/>
        <item x="4163"/>
        <item x="4162"/>
        <item x="4161"/>
        <item x="6405"/>
        <item x="6011"/>
        <item x="4160"/>
        <item x="4159"/>
        <item x="4158"/>
        <item x="4156"/>
        <item x="4155"/>
        <item x="4154"/>
        <item x="4153"/>
        <item x="4152"/>
        <item x="4151"/>
        <item x="4150"/>
        <item x="5999"/>
        <item x="4147"/>
        <item x="4145"/>
        <item x="4144"/>
        <item x="4143"/>
        <item x="4141"/>
        <item x="4139"/>
        <item x="4138"/>
        <item x="4134"/>
        <item x="4133"/>
        <item x="4130"/>
        <item x="5997"/>
        <item x="4126"/>
        <item x="4125"/>
        <item x="4124"/>
        <item x="5996"/>
        <item x="4120"/>
        <item x="4117"/>
        <item x="4116"/>
        <item x="4115"/>
        <item x="4113"/>
        <item x="4111"/>
        <item x="4110"/>
        <item x="4108"/>
        <item x="4107"/>
        <item x="4106"/>
        <item x="5995"/>
        <item x="4105"/>
        <item x="4102"/>
        <item x="4099"/>
        <item x="4096"/>
        <item x="4093"/>
        <item x="4091"/>
        <item x="4090"/>
        <item x="4089"/>
        <item x="4088"/>
        <item x="4087"/>
        <item x="5991"/>
        <item x="4085"/>
        <item x="4083"/>
        <item x="4082"/>
        <item x="4081"/>
        <item x="4080"/>
        <item x="4079"/>
        <item x="4078"/>
        <item x="4077"/>
        <item x="5987"/>
        <item x="4074"/>
        <item x="4072"/>
        <item x="4071"/>
        <item x="4070"/>
        <item x="4068"/>
        <item x="5985"/>
        <item x="4067"/>
        <item x="4065"/>
        <item x="4064"/>
        <item x="4063"/>
        <item x="4062"/>
        <item x="4061"/>
        <item x="4060"/>
        <item x="4059"/>
        <item x="4057"/>
        <item x="4055"/>
        <item x="5980"/>
        <item x="4054"/>
        <item x="4053"/>
        <item x="4051"/>
        <item x="4049"/>
        <item x="4048"/>
        <item x="4047"/>
        <item x="4046"/>
        <item x="4044"/>
        <item x="4042"/>
        <item x="5979"/>
        <item x="4039"/>
        <item x="4038"/>
        <item x="4037"/>
        <item x="4036"/>
        <item x="6398"/>
        <item x="5974"/>
        <item x="4035"/>
        <item x="4033"/>
        <item x="4030"/>
        <item x="4028"/>
        <item x="4027"/>
        <item x="4025"/>
        <item x="4024"/>
        <item x="4021"/>
        <item x="4020"/>
        <item x="4017"/>
        <item x="5971"/>
        <item x="4016"/>
        <item x="4014"/>
        <item x="4013"/>
        <item x="4012"/>
        <item x="4011"/>
        <item x="4010"/>
        <item x="4008"/>
        <item x="4004"/>
        <item x="5970"/>
        <item x="4003"/>
        <item x="4000"/>
        <item x="3997"/>
        <item x="3996"/>
        <item x="3994"/>
        <item x="3992"/>
        <item x="3990"/>
        <item x="3989"/>
        <item x="3988"/>
        <item x="3987"/>
        <item x="5966"/>
        <item x="3986"/>
        <item x="3983"/>
        <item x="3981"/>
        <item x="5965"/>
        <item x="3979"/>
        <item x="3978"/>
        <item x="3976"/>
        <item x="3975"/>
        <item x="3974"/>
        <item x="3971"/>
        <item x="3970"/>
        <item x="3967"/>
        <item x="3965"/>
        <item x="3964"/>
        <item x="5964"/>
        <item x="3961"/>
        <item x="3959"/>
        <item x="3957"/>
        <item x="3954"/>
        <item x="3952"/>
        <item x="3951"/>
        <item x="3950"/>
        <item x="3949"/>
        <item x="3948"/>
        <item x="3945"/>
        <item x="5962"/>
        <item x="3944"/>
        <item x="3943"/>
        <item x="3942"/>
        <item x="3941"/>
        <item x="3939"/>
        <item x="3938"/>
        <item x="3937"/>
        <item x="3935"/>
        <item x="3932"/>
        <item x="3930"/>
        <item x="5961"/>
        <item x="3926"/>
        <item x="3923"/>
        <item x="3919"/>
        <item x="3918"/>
        <item x="5960"/>
        <item x="3917"/>
        <item x="3916"/>
        <item x="3913"/>
        <item x="3912"/>
        <item x="3911"/>
        <item x="3908"/>
        <item x="3907"/>
        <item x="3905"/>
        <item x="3904"/>
        <item x="5959"/>
        <item x="3903"/>
        <item x="3900"/>
        <item x="3896"/>
        <item x="3895"/>
        <item x="3894"/>
        <item x="3892"/>
        <item x="3891"/>
        <item x="3890"/>
        <item x="6397"/>
        <item x="5958"/>
        <item x="3887"/>
        <item x="3885"/>
        <item x="3884"/>
        <item x="3883"/>
        <item x="3882"/>
        <item x="3879"/>
        <item x="3878"/>
        <item x="3877"/>
        <item x="3876"/>
        <item x="3875"/>
        <item x="5955"/>
        <item x="3872"/>
        <item x="3870"/>
        <item x="3868"/>
        <item x="3867"/>
        <item x="3866"/>
        <item x="3865"/>
        <item x="3863"/>
        <item x="3862"/>
        <item x="3861"/>
        <item x="3860"/>
        <item x="5954"/>
        <item x="3859"/>
        <item x="5952"/>
        <item x="3858"/>
        <item x="3857"/>
        <item x="3856"/>
        <item x="3854"/>
        <item x="3853"/>
        <item x="3850"/>
        <item x="3847"/>
        <item x="3843"/>
        <item x="3841"/>
        <item x="3840"/>
        <item x="5950"/>
        <item x="3838"/>
        <item x="3836"/>
        <item x="3835"/>
        <item x="3834"/>
        <item x="3833"/>
        <item x="3830"/>
        <item x="3829"/>
        <item x="3827"/>
        <item x="3824"/>
        <item x="3820"/>
        <item x="5949"/>
        <item x="3817"/>
        <item x="3816"/>
        <item x="3815"/>
        <item x="3814"/>
        <item x="3813"/>
        <item x="3812"/>
        <item x="3810"/>
        <item x="3808"/>
        <item x="5942"/>
        <item x="3807"/>
        <item x="3806"/>
        <item x="3805"/>
        <item x="5937"/>
        <item x="3803"/>
        <item x="3801"/>
        <item x="3799"/>
        <item x="3798"/>
        <item x="3797"/>
        <item x="3795"/>
        <item x="3793"/>
        <item x="3792"/>
        <item x="3791"/>
        <item x="3790"/>
        <item x="5936"/>
        <item x="3789"/>
        <item x="3788"/>
        <item x="3784"/>
        <item x="3783"/>
        <item x="3782"/>
        <item x="3781"/>
        <item x="3779"/>
        <item x="3776"/>
        <item x="3775"/>
        <item x="3774"/>
        <item x="5935"/>
        <item x="3771"/>
        <item x="3766"/>
        <item x="3764"/>
        <item x="3763"/>
        <item x="3762"/>
        <item x="3759"/>
        <item x="3758"/>
        <item x="3756"/>
        <item x="6394"/>
        <item x="5934"/>
        <item x="3755"/>
        <item x="3754"/>
        <item x="3753"/>
        <item x="3752"/>
        <item x="3751"/>
        <item x="3749"/>
        <item x="3748"/>
        <item x="3747"/>
        <item x="3743"/>
        <item x="3742"/>
        <item x="5932"/>
        <item x="3741"/>
        <item x="3740"/>
        <item x="3739"/>
        <item x="3738"/>
        <item x="3733"/>
        <item x="3732"/>
        <item x="3728"/>
        <item x="3727"/>
        <item x="5926"/>
        <item x="3725"/>
        <item x="3724"/>
        <item x="3722"/>
        <item x="3721"/>
        <item x="3719"/>
        <item x="3718"/>
        <item x="3714"/>
        <item x="5924"/>
        <item x="3713"/>
        <item x="3712"/>
        <item x="3711"/>
        <item x="3710"/>
        <item x="3708"/>
        <item x="3707"/>
        <item x="5923"/>
        <item x="3704"/>
        <item x="3703"/>
        <item x="3700"/>
        <item x="3698"/>
        <item x="3697"/>
        <item x="3696"/>
        <item x="3692"/>
        <item x="5921"/>
        <item x="3691"/>
        <item x="3690"/>
        <item x="3689"/>
        <item x="3687"/>
        <item x="3686"/>
        <item x="3684"/>
        <item x="3683"/>
        <item x="3682"/>
        <item x="5919"/>
        <item x="3681"/>
        <item x="3679"/>
        <item x="3678"/>
        <item x="3676"/>
        <item x="3674"/>
        <item x="3671"/>
        <item x="3670"/>
        <item x="3669"/>
        <item x="3668"/>
        <item x="3666"/>
        <item x="5917"/>
        <item x="3664"/>
        <item x="3663"/>
        <item x="3661"/>
        <item x="3660"/>
        <item x="3659"/>
        <item x="3657"/>
        <item x="3656"/>
        <item x="3653"/>
        <item x="3650"/>
        <item x="3649"/>
        <item x="5911"/>
        <item x="3648"/>
        <item x="3647"/>
        <item x="3644"/>
        <item x="3643"/>
        <item x="3642"/>
        <item x="3641"/>
        <item x="3640"/>
        <item x="3638"/>
        <item x="3637"/>
        <item x="3636"/>
        <item x="5909"/>
        <item x="3632"/>
        <item x="3631"/>
        <item x="3629"/>
        <item x="3628"/>
        <item x="3624"/>
        <item x="6389"/>
        <item x="5903"/>
        <item x="3623"/>
        <item x="3620"/>
        <item x="3619"/>
        <item x="3617"/>
        <item x="3615"/>
        <item x="3614"/>
        <item x="3613"/>
        <item x="3612"/>
        <item x="3610"/>
        <item x="3609"/>
        <item x="5900"/>
        <item x="3607"/>
        <item x="3605"/>
        <item x="3604"/>
        <item x="3603"/>
        <item x="3602"/>
        <item x="5899"/>
        <item x="3600"/>
        <item x="3599"/>
        <item x="3598"/>
        <item x="3596"/>
        <item x="3595"/>
        <item x="3592"/>
        <item x="5896"/>
        <item x="3591"/>
        <item x="3590"/>
        <item x="3588"/>
        <item x="3585"/>
        <item x="3583"/>
        <item x="3582"/>
        <item x="3579"/>
        <item x="3578"/>
        <item x="3575"/>
        <item x="3574"/>
        <item x="5895"/>
        <item x="3573"/>
        <item x="3572"/>
        <item x="3567"/>
        <item x="3566"/>
        <item x="3564"/>
        <item x="3563"/>
        <item x="3560"/>
        <item x="3559"/>
        <item x="3557"/>
        <item x="5891"/>
        <item x="3556"/>
        <item x="3554"/>
        <item x="3553"/>
        <item x="3552"/>
        <item x="5890"/>
        <item x="3551"/>
        <item x="3549"/>
        <item x="3548"/>
        <item x="3547"/>
        <item x="3546"/>
        <item x="3545"/>
        <item x="3544"/>
        <item x="3543"/>
        <item x="3541"/>
        <item x="3540"/>
        <item x="5888"/>
        <item x="3539"/>
        <item x="3537"/>
        <item x="3536"/>
        <item x="3535"/>
        <item x="3534"/>
        <item x="3533"/>
        <item x="3532"/>
        <item x="3529"/>
        <item x="3528"/>
        <item x="5887"/>
        <item x="3527"/>
        <item x="3525"/>
        <item x="3524"/>
        <item x="3522"/>
        <item x="3520"/>
        <item x="3518"/>
        <item x="3517"/>
        <item x="3515"/>
        <item x="3514"/>
        <item x="5885"/>
        <item x="3513"/>
        <item x="3512"/>
        <item x="3511"/>
        <item x="3507"/>
        <item x="3506"/>
        <item x="6388"/>
        <item x="5883"/>
        <item x="3505"/>
        <item x="3503"/>
        <item x="3502"/>
        <item x="3500"/>
        <item x="3499"/>
        <item x="3498"/>
        <item x="3497"/>
        <item x="3496"/>
        <item x="5877"/>
        <item x="3494"/>
        <item x="3491"/>
        <item x="3490"/>
        <item x="3489"/>
        <item x="3487"/>
        <item x="3486"/>
        <item x="3484"/>
        <item x="3483"/>
        <item x="3482"/>
        <item x="3479"/>
        <item x="5875"/>
        <item x="3477"/>
        <item x="3476"/>
        <item x="3474"/>
        <item x="3473"/>
        <item x="3472"/>
        <item x="3469"/>
        <item x="3468"/>
        <item x="3467"/>
        <item x="5874"/>
        <item x="3466"/>
        <item x="3460"/>
        <item x="3459"/>
        <item x="3458"/>
        <item x="3456"/>
        <item x="3455"/>
        <item x="5871"/>
        <item x="3454"/>
        <item x="3453"/>
        <item x="3452"/>
        <item x="3450"/>
        <item x="3449"/>
        <item x="3445"/>
        <item x="3444"/>
        <item x="3443"/>
        <item x="3442"/>
        <item x="5869"/>
        <item x="3441"/>
        <item x="3440"/>
        <item x="3439"/>
        <item x="5868"/>
        <item x="3437"/>
        <item x="3435"/>
        <item x="3434"/>
        <item x="3433"/>
        <item x="3432"/>
        <item x="3431"/>
        <item x="3430"/>
        <item x="3429"/>
        <item x="3428"/>
        <item x="3427"/>
        <item x="5867"/>
        <item x="3425"/>
        <item x="3424"/>
        <item x="3420"/>
        <item x="3417"/>
        <item x="3416"/>
        <item x="3414"/>
        <item x="5866"/>
        <item x="3412"/>
        <item x="3411"/>
        <item x="3409"/>
        <item x="3407"/>
        <item x="3405"/>
        <item x="3404"/>
        <item x="3403"/>
        <item x="5865"/>
        <item x="3402"/>
        <item x="3401"/>
        <item x="3400"/>
        <item x="3399"/>
        <item x="3397"/>
        <item x="3396"/>
        <item x="3395"/>
        <item x="3392"/>
        <item x="3390"/>
        <item x="3389"/>
        <item x="6370"/>
        <item x="5863"/>
        <item x="3387"/>
        <item x="3386"/>
        <item x="3385"/>
        <item x="3382"/>
        <item x="3381"/>
        <item x="3380"/>
        <item x="3379"/>
        <item x="3377"/>
        <item x="3376"/>
        <item x="3375"/>
        <item x="5858"/>
        <item x="3372"/>
        <item x="3369"/>
        <item x="3367"/>
        <item x="5856"/>
        <item x="3366"/>
        <item x="3365"/>
        <item x="3363"/>
        <item x="3361"/>
        <item x="3360"/>
        <item x="5855"/>
        <item x="3357"/>
        <item x="3356"/>
        <item x="3353"/>
        <item x="3351"/>
        <item x="3349"/>
        <item x="3347"/>
        <item x="3346"/>
        <item x="3344"/>
        <item x="5853"/>
        <item x="3342"/>
        <item x="3341"/>
        <item x="3339"/>
        <item x="3337"/>
        <item x="3335"/>
        <item x="3334"/>
        <item x="3333"/>
        <item x="3331"/>
        <item x="5848"/>
        <item x="3330"/>
        <item x="3329"/>
        <item x="3327"/>
        <item x="3326"/>
        <item x="3323"/>
        <item x="3322"/>
        <item x="3320"/>
        <item x="3318"/>
        <item x="3313"/>
        <item x="3311"/>
        <item x="5847"/>
        <item x="3307"/>
        <item x="3306"/>
        <item x="3304"/>
        <item x="3302"/>
        <item x="3300"/>
        <item x="3299"/>
        <item x="3296"/>
        <item x="3293"/>
        <item x="3290"/>
        <item x="3288"/>
        <item x="5846"/>
        <item x="3287"/>
        <item x="3284"/>
        <item x="3280"/>
        <item x="3279"/>
        <item x="3278"/>
        <item x="3276"/>
        <item x="3275"/>
        <item x="3270"/>
        <item x="5845"/>
        <item x="3269"/>
        <item x="3268"/>
        <item x="3266"/>
        <item x="3264"/>
        <item x="3261"/>
        <item x="3258"/>
        <item x="3255"/>
        <item x="3254"/>
        <item x="5842"/>
        <item x="3253"/>
        <item x="3252"/>
        <item x="3250"/>
        <item x="3248"/>
        <item x="3246"/>
        <item x="6487"/>
        <item x="6361"/>
        <item x="5839"/>
        <item x="3245"/>
        <item x="3244"/>
        <item x="3243"/>
        <item x="3240"/>
        <item x="3238"/>
        <item x="3236"/>
        <item x="3233"/>
        <item x="3231"/>
        <item x="3230"/>
        <item x="5836"/>
        <item x="3227"/>
        <item x="3226"/>
        <item x="3224"/>
        <item x="3221"/>
        <item x="5834"/>
        <item x="3219"/>
        <item x="3218"/>
        <item x="3217"/>
        <item x="3216"/>
        <item x="3214"/>
        <item x="3210"/>
        <item x="3208"/>
        <item x="3205"/>
        <item x="5833"/>
        <item x="3202"/>
        <item x="3201"/>
        <item x="3200"/>
        <item x="3199"/>
        <item x="3198"/>
        <item x="3197"/>
        <item x="3193"/>
        <item x="3190"/>
        <item x="3185"/>
        <item x="5829"/>
        <item x="3184"/>
        <item x="3183"/>
        <item x="3180"/>
        <item x="3177"/>
        <item x="3176"/>
        <item x="3171"/>
        <item x="5828"/>
        <item x="3168"/>
        <item x="3167"/>
        <item x="3164"/>
        <item x="3159"/>
        <item x="3158"/>
        <item x="3155"/>
        <item x="3154"/>
        <item x="3149"/>
        <item x="3148"/>
        <item x="3146"/>
        <item x="5824"/>
        <item x="3135"/>
        <item x="3134"/>
        <item x="3133"/>
        <item x="3131"/>
        <item x="3127"/>
        <item x="5822"/>
        <item x="3123"/>
        <item x="3121"/>
        <item x="3120"/>
        <item x="3118"/>
        <item x="3116"/>
        <item x="3114"/>
        <item x="3112"/>
        <item x="3111"/>
        <item x="5821"/>
        <item x="3110"/>
        <item x="3105"/>
        <item x="3103"/>
        <item x="3097"/>
        <item x="3096"/>
        <item x="3094"/>
        <item x="3092"/>
        <item x="3089"/>
        <item x="5820"/>
        <item x="3088"/>
        <item x="3083"/>
        <item x="3082"/>
        <item x="3080"/>
        <item x="3078"/>
        <item x="6355"/>
        <item x="5818"/>
        <item x="3076"/>
        <item x="3072"/>
        <item x="3066"/>
        <item x="3062"/>
        <item x="3060"/>
        <item x="3059"/>
        <item x="3054"/>
        <item x="3050"/>
        <item x="3049"/>
        <item x="3048"/>
        <item x="5814"/>
        <item x="3047"/>
        <item x="3045"/>
        <item x="3044"/>
        <item x="5813"/>
        <item x="3043"/>
        <item x="3038"/>
        <item x="3037"/>
        <item x="3035"/>
        <item x="3034"/>
        <item x="3033"/>
        <item x="5812"/>
        <item x="3032"/>
        <item x="3031"/>
        <item x="3029"/>
        <item x="3026"/>
        <item x="3021"/>
        <item x="3019"/>
        <item x="3017"/>
        <item x="5810"/>
        <item x="3013"/>
        <item x="3008"/>
        <item x="3006"/>
        <item x="5809"/>
        <item x="3001"/>
        <item x="3000"/>
        <item x="2994"/>
        <item x="2993"/>
        <item x="2985"/>
        <item x="2979"/>
        <item x="2977"/>
        <item x="2975"/>
        <item x="5808"/>
        <item x="2972"/>
        <item x="2971"/>
        <item x="2966"/>
        <item x="5805"/>
        <item x="2965"/>
        <item x="2964"/>
        <item x="2962"/>
        <item x="2958"/>
        <item x="2953"/>
        <item x="2951"/>
        <item x="2949"/>
        <item x="5804"/>
        <item x="2945"/>
        <item x="2941"/>
        <item x="2937"/>
        <item x="2935"/>
        <item x="2933"/>
        <item x="2929"/>
        <item x="2925"/>
        <item x="2924"/>
        <item x="5803"/>
        <item x="2919"/>
        <item x="2915"/>
        <item x="2913"/>
        <item x="6354"/>
        <item x="5801"/>
        <item x="2910"/>
        <item x="2908"/>
        <item x="2907"/>
        <item x="2902"/>
        <item x="2897"/>
        <item x="5796"/>
        <item x="2894"/>
        <item x="2888"/>
        <item x="2887"/>
        <item x="2883"/>
        <item x="2880"/>
        <item x="5794"/>
        <item x="2879"/>
        <item x="2876"/>
        <item x="2875"/>
        <item x="2869"/>
        <item x="2868"/>
        <item x="2865"/>
        <item x="2864"/>
        <item x="2863"/>
        <item x="2862"/>
        <item x="2861"/>
        <item x="5793"/>
        <item x="2860"/>
        <item x="2857"/>
        <item x="2855"/>
        <item x="2853"/>
        <item x="2851"/>
        <item x="2845"/>
        <item x="2843"/>
        <item x="2841"/>
        <item x="5792"/>
        <item x="2840"/>
        <item x="2839"/>
        <item x="2837"/>
        <item x="2833"/>
        <item x="2832"/>
        <item x="2831"/>
        <item x="5789"/>
        <item x="2824"/>
        <item x="2822"/>
        <item x="2817"/>
        <item x="2816"/>
        <item x="5788"/>
        <item x="2814"/>
        <item x="2809"/>
        <item x="2804"/>
        <item x="2802"/>
        <item x="2801"/>
        <item x="2585"/>
        <item x="2790"/>
        <item x="2789"/>
        <item x="2769"/>
        <item x="5785"/>
        <item x="2762"/>
        <item x="2759"/>
        <item x="2757"/>
        <item x="2756"/>
        <item x="5783"/>
        <item x="2755"/>
        <item x="2749"/>
        <item x="2742"/>
        <item x="2738"/>
        <item x="2736"/>
        <item x="2735"/>
        <item x="2732"/>
        <item x="2730"/>
        <item x="5782"/>
        <item x="2727"/>
        <item x="2721"/>
        <item x="2720"/>
        <item x="2709"/>
        <item x="2705"/>
        <item x="2704"/>
        <item x="2697"/>
        <item x="2694"/>
        <item x="6348"/>
        <item x="5780"/>
        <item x="2692"/>
        <item x="2681"/>
        <item x="2680"/>
        <item x="5778"/>
        <item x="2677"/>
        <item x="2675"/>
        <item x="2662"/>
        <item x="2660"/>
        <item x="2656"/>
        <item x="2655"/>
        <item x="2650"/>
        <item x="2641"/>
        <item x="5776"/>
        <item x="2635"/>
        <item x="2634"/>
        <item x="2627"/>
        <item x="2617"/>
        <item x="2614"/>
        <item x="2607"/>
        <item x="2601"/>
        <item x="5775"/>
        <item x="2594"/>
        <item x="2556"/>
        <item x="2555"/>
        <item x="2538"/>
        <item x="2536"/>
        <item x="2527"/>
        <item x="5774"/>
        <item x="2518"/>
        <item x="2516"/>
        <item x="2511"/>
        <item x="2509"/>
        <item x="2504"/>
        <item x="2491"/>
        <item x="2480"/>
        <item x="2453"/>
        <item x="2452"/>
        <item x="2436"/>
        <item x="5769"/>
        <item x="2420"/>
        <item x="2418"/>
        <item x="2409"/>
        <item x="2407"/>
        <item x="2406"/>
        <item x="5765"/>
        <item x="2400"/>
        <item x="2365"/>
        <item x="2364"/>
        <item x="2319"/>
        <item x="2318"/>
        <item x="2289"/>
        <item x="2288"/>
        <item x="2282"/>
        <item x="5764"/>
        <item x="2263"/>
        <item x="2250"/>
        <item x="2230"/>
        <item x="2228"/>
        <item x="2223"/>
        <item x="2181"/>
        <item x="2203"/>
        <item x="2180"/>
        <item x="2166"/>
        <item x="5763"/>
        <item x="2149"/>
        <item x="2145"/>
        <item x="2144"/>
        <item x="2136"/>
        <item x="2127"/>
        <item x="2118"/>
        <item x="5762"/>
        <item x="2108"/>
        <item x="2107"/>
        <item x="2082"/>
        <item x="2081"/>
        <item x="2064"/>
        <item x="2056"/>
        <item x="2044"/>
        <item x="6346"/>
        <item x="5760"/>
        <item x="2042"/>
        <item x="2020"/>
        <item x="1995"/>
        <item x="2010"/>
        <item x="1994"/>
        <item x="1986"/>
        <item x="1976"/>
        <item x="5758"/>
        <item x="1975"/>
        <item x="1957"/>
        <item x="1955"/>
        <item x="1921"/>
        <item x="1906"/>
        <item x="1904"/>
        <item x="5755"/>
        <item x="1884"/>
        <item x="1875"/>
        <item x="1870"/>
        <item x="1860"/>
        <item x="1837"/>
        <item x="1812"/>
        <item x="1805"/>
        <item x="1795"/>
        <item x="5754"/>
        <item x="1783"/>
        <item x="1781"/>
        <item x="1775"/>
        <item x="1768"/>
        <item x="1743"/>
        <item x="5752"/>
        <item x="1735"/>
        <item x="1731"/>
        <item x="1721"/>
        <item x="1709"/>
        <item x="1705"/>
        <item x="1700"/>
        <item x="5751"/>
        <item x="1676"/>
        <item x="1662"/>
        <item x="1659"/>
        <item x="1633"/>
        <item x="1626"/>
        <item x="1614"/>
        <item x="5747"/>
        <item x="1606"/>
        <item x="1603"/>
        <item x="1578"/>
        <item x="1576"/>
        <item x="1570"/>
        <item x="5746"/>
        <item x="1542"/>
        <item x="1538"/>
        <item x="1518"/>
        <item x="1496"/>
        <item x="1489"/>
        <item x="1480"/>
        <item x="1473"/>
        <item x="1451"/>
        <item x="5744"/>
        <item x="1438"/>
        <item x="1421"/>
        <item x="1386"/>
        <item x="1367"/>
        <item x="1358"/>
        <item x="1354"/>
        <item x="1308"/>
        <item x="1351"/>
        <item x="5743"/>
        <item x="1294"/>
        <item x="1306"/>
        <item x="1281"/>
        <item x="1277"/>
        <item x="6332"/>
        <item x="5739"/>
        <item x="1273"/>
        <item x="1228"/>
        <item x="1216"/>
        <item x="1202"/>
        <item x="1191"/>
        <item x="1182"/>
        <item x="1180"/>
        <item x="1158"/>
        <item x="5738"/>
        <item x="1141"/>
        <item x="1135"/>
        <item x="1131"/>
        <item x="1114"/>
        <item x="1102"/>
        <item x="1089"/>
        <item x="1087"/>
        <item x="1004"/>
        <item x="994"/>
        <item x="5737"/>
        <item x="983"/>
        <item x="974"/>
        <item x="952"/>
        <item x="914"/>
        <item x="904"/>
        <item x="886"/>
        <item x="854"/>
        <item x="849"/>
        <item x="5732"/>
        <item x="838"/>
        <item x="827"/>
        <item x="785"/>
        <item x="776"/>
        <item x="766"/>
        <item x="5730"/>
        <item x="757"/>
        <item x="749"/>
        <item x="735"/>
        <item x="726"/>
        <item x="695"/>
        <item x="681"/>
        <item x="633"/>
        <item x="589"/>
        <item x="5729"/>
        <item x="537"/>
        <item x="505"/>
        <item x="471"/>
        <item x="435"/>
        <item x="408"/>
        <item x="400"/>
        <item x="389"/>
        <item x="365"/>
        <item x="352"/>
        <item x="309"/>
        <item x="5727"/>
        <item x="303"/>
        <item x="301"/>
        <item x="293"/>
        <item x="277"/>
        <item x="275"/>
        <item x="214"/>
        <item x="209"/>
        <item x="134"/>
        <item x="5726"/>
        <item x="77"/>
        <item x="58"/>
        <item x="38"/>
        <item x="30"/>
        <item x="0"/>
        <item x="5722"/>
        <item x="5720"/>
        <item x="6329"/>
        <item x="5718"/>
        <item x="5716"/>
        <item x="5714"/>
        <item x="5711"/>
        <item x="5705"/>
        <item x="5699"/>
        <item x="5694"/>
        <item x="5692"/>
        <item x="5689"/>
        <item x="5688"/>
        <item x="6325"/>
        <item x="5687"/>
        <item x="5686"/>
        <item x="5685"/>
        <item x="5682"/>
        <item x="5681"/>
        <item x="5677"/>
        <item x="5675"/>
        <item x="5674"/>
        <item x="5673"/>
        <item x="5669"/>
        <item x="6322"/>
        <item x="5667"/>
        <item x="5665"/>
        <item x="5663"/>
        <item x="5660"/>
        <item x="5659"/>
        <item x="5658"/>
        <item x="5653"/>
        <item x="5651"/>
        <item x="5650"/>
        <item x="5646"/>
        <item x="6316"/>
        <item x="5643"/>
        <item x="5636"/>
        <item x="5632"/>
        <item x="5631"/>
        <item x="5630"/>
        <item x="5629"/>
        <item x="5626"/>
        <item x="5625"/>
        <item x="5624"/>
        <item x="5623"/>
        <item x="6483"/>
        <item x="6314"/>
        <item x="5621"/>
        <item x="5620"/>
        <item x="5612"/>
        <item x="5611"/>
        <item x="5610"/>
        <item x="5609"/>
        <item x="5608"/>
        <item x="5607"/>
        <item x="5604"/>
        <item x="5602"/>
        <item x="6308"/>
        <item x="5600"/>
        <item x="5598"/>
        <item x="5597"/>
        <item x="5595"/>
        <item x="5593"/>
        <item x="5592"/>
        <item x="5591"/>
        <item x="5590"/>
        <item x="5587"/>
        <item x="5584"/>
        <item x="6307"/>
        <item x="5583"/>
        <item x="5582"/>
        <item x="5581"/>
        <item x="5576"/>
        <item x="5572"/>
        <item x="5571"/>
        <item x="5568"/>
        <item x="5566"/>
        <item x="5564"/>
        <item x="5563"/>
        <item x="6303"/>
        <item x="5562"/>
        <item x="5560"/>
        <item x="5558"/>
        <item x="5556"/>
        <item x="5553"/>
        <item x="5551"/>
        <item x="5550"/>
        <item x="6300"/>
        <item x="5548"/>
        <item x="5547"/>
        <item x="5543"/>
        <item x="5541"/>
        <item x="5540"/>
        <item x="5539"/>
        <item x="6295"/>
        <item x="5534"/>
        <item x="5533"/>
        <item x="5532"/>
        <item x="5531"/>
        <item x="5527"/>
        <item x="5524"/>
        <item x="5523"/>
        <item x="5518"/>
        <item x="5517"/>
        <item x="5516"/>
        <item x="6292"/>
        <item x="5513"/>
        <item x="5509"/>
        <item x="5507"/>
        <item x="5506"/>
        <item x="5505"/>
        <item x="5503"/>
        <item x="5501"/>
        <item x="5500"/>
        <item x="5499"/>
        <item x="5498"/>
        <item x="6290"/>
        <item x="5497"/>
        <item x="5496"/>
        <item x="5493"/>
        <item x="5492"/>
        <item x="5490"/>
        <item x="5488"/>
        <item x="5487"/>
        <item x="5483"/>
        <item x="5482"/>
        <item x="5480"/>
        <item x="6288"/>
        <item x="5479"/>
        <item x="5476"/>
        <item x="5475"/>
        <item x="5474"/>
        <item x="5473"/>
        <item x="5470"/>
        <item x="5468"/>
        <item x="5467"/>
        <item x="5466"/>
        <item x="5465"/>
        <item x="5462"/>
        <item x="5461"/>
        <item x="5459"/>
        <item x="5456"/>
        <item x="5453"/>
        <item x="5449"/>
        <item x="5448"/>
        <item x="5447"/>
        <item x="5446"/>
        <item x="5445"/>
        <item x="6481"/>
        <item x="5440"/>
        <item x="5437"/>
        <item x="5435"/>
        <item x="5434"/>
        <item x="5433"/>
        <item x="5432"/>
        <item x="5431"/>
        <item x="5424"/>
        <item x="5422"/>
        <item x="5421"/>
        <item x="6285"/>
        <item x="5419"/>
        <item x="5418"/>
        <item x="5416"/>
        <item x="6284"/>
        <item x="5415"/>
        <item x="5414"/>
        <item x="5412"/>
        <item x="5411"/>
        <item x="5410"/>
        <item x="5408"/>
        <item x="5406"/>
        <item x="5403"/>
        <item x="5401"/>
        <item x="5395"/>
        <item x="5393"/>
        <item x="5390"/>
        <item x="5388"/>
        <item x="5386"/>
        <item x="5385"/>
        <item x="5381"/>
        <item x="5379"/>
        <item x="5378"/>
        <item x="5376"/>
        <item x="5375"/>
        <item x="6281"/>
        <item x="5374"/>
        <item x="5372"/>
        <item x="5369"/>
        <item x="5368"/>
        <item x="5367"/>
        <item x="6278"/>
        <item x="5365"/>
        <item x="5363"/>
        <item x="5359"/>
        <item x="5355"/>
        <item x="5354"/>
        <item x="5353"/>
        <item x="5351"/>
        <item x="5350"/>
        <item x="6274"/>
        <item x="5349"/>
        <item x="5347"/>
        <item x="5345"/>
        <item x="5342"/>
        <item x="5341"/>
        <item x="5338"/>
        <item x="5337"/>
        <item x="5336"/>
        <item x="5335"/>
        <item x="5332"/>
        <item x="6271"/>
        <item x="5331"/>
        <item x="5328"/>
        <item x="5325"/>
        <item x="5323"/>
        <item x="5320"/>
        <item x="5318"/>
        <item x="5316"/>
        <item x="5314"/>
        <item x="5312"/>
        <item x="5310"/>
        <item x="6266"/>
        <item x="5308"/>
        <item x="5307"/>
        <item x="5304"/>
        <item x="5303"/>
        <item x="5301"/>
        <item x="5299"/>
        <item x="5297"/>
        <item x="5294"/>
        <item x="5292"/>
        <item x="5291"/>
        <item x="6262"/>
        <item x="5290"/>
        <item x="5287"/>
        <item x="5285"/>
        <item x="5283"/>
        <item x="5282"/>
        <item x="5281"/>
        <item x="5280"/>
        <item x="5277"/>
        <item x="5275"/>
        <item x="5274"/>
        <item x="6471"/>
        <item x="6261"/>
        <item x="5272"/>
        <item x="5271"/>
        <item x="5270"/>
        <item x="5269"/>
        <item x="5268"/>
        <item x="6250"/>
        <item x="5266"/>
        <item x="5264"/>
        <item x="5261"/>
        <item x="5260"/>
        <item x="5257"/>
        <item x="5256"/>
        <item x="5252"/>
        <item x="5251"/>
        <item x="6242"/>
        <item x="5250"/>
        <item x="5248"/>
        <item x="5245"/>
        <item x="5244"/>
        <item x="5242"/>
        <item x="5239"/>
        <item x="5238"/>
        <item x="5236"/>
        <item x="5235"/>
        <item x="6235"/>
        <item x="5234"/>
        <item x="5228"/>
        <item x="5222"/>
        <item x="5219"/>
        <item x="6228"/>
        <item x="5217"/>
        <item x="5216"/>
        <item x="5215"/>
        <item x="5213"/>
        <item x="5212"/>
        <item x="5211"/>
        <item x="5210"/>
        <item x="5209"/>
        <item x="5207"/>
        <item x="5205"/>
        <item x="5204"/>
        <item x="5203"/>
        <item x="5199"/>
        <item x="5195"/>
        <item x="5194"/>
        <item x="5190"/>
        <item x="5189"/>
        <item x="5188"/>
        <item x="5185"/>
        <item x="5184"/>
        <item x="5183"/>
        <item x="5179"/>
        <item x="5177"/>
        <item x="5176"/>
        <item x="5175"/>
        <item x="6227"/>
        <item x="5174"/>
        <item x="5171"/>
        <item x="5170"/>
        <item x="5169"/>
        <item x="5166"/>
        <item x="5160"/>
        <item x="5157"/>
        <item x="5153"/>
        <item x="6226"/>
        <item x="5151"/>
        <item x="5149"/>
        <item x="5148"/>
        <item x="5146"/>
        <item x="5145"/>
        <item x="5144"/>
        <item x="5143"/>
        <item x="5141"/>
        <item x="5138"/>
        <item x="6224"/>
        <item x="5137"/>
        <item x="5136"/>
        <item x="5135"/>
        <item x="5134"/>
        <item x="6462"/>
        <item x="6221"/>
        <item x="5133"/>
        <item x="5132"/>
        <item x="5130"/>
        <item x="5128"/>
        <item x="5127"/>
        <item x="5124"/>
        <item x="5123"/>
        <item x="5120"/>
        <item x="5116"/>
        <item x="5115"/>
        <item x="6219"/>
        <item x="5114"/>
        <item x="5113"/>
        <item x="5112"/>
        <item x="5111"/>
        <item x="5109"/>
        <item x="5108"/>
        <item x="5105"/>
        <item x="5103"/>
        <item x="5102"/>
        <item x="5099"/>
        <item x="5098"/>
        <item x="5097"/>
        <item x="5095"/>
        <item x="5094"/>
        <item x="5093"/>
        <item x="5091"/>
        <item x="5087"/>
        <item x="5085"/>
        <item x="5083"/>
        <item x="5081"/>
        <item x="5080"/>
        <item x="5079"/>
        <item x="5078"/>
        <item x="6214"/>
        <item x="5076"/>
        <item x="5072"/>
        <item x="5069"/>
        <item x="6209"/>
        <item x="5068"/>
        <item x="5067"/>
        <item x="5066"/>
        <item x="5065"/>
        <item x="5064"/>
        <item x="5061"/>
        <item x="5059"/>
        <item x="5057"/>
        <item x="5054"/>
        <item x="5052"/>
        <item x="6203"/>
        <item x="5051"/>
        <item x="5050"/>
        <item x="5048"/>
        <item x="5047"/>
        <item x="5046"/>
        <item x="5045"/>
        <item x="5040"/>
        <item x="5035"/>
        <item x="5034"/>
        <item x="5033"/>
        <item x="6198"/>
        <item x="5031"/>
        <item x="5030"/>
        <item x="5028"/>
        <item x="5026"/>
        <item x="5024"/>
        <item x="5023"/>
        <item x="5020"/>
        <item x="5019"/>
        <item x="6191"/>
        <item x="5018"/>
        <item x="5017"/>
        <item x="5015"/>
        <item x="5013"/>
        <item x="5012"/>
        <item x="6188"/>
        <item x="5011"/>
        <item x="5009"/>
        <item x="5004"/>
        <item x="5003"/>
        <item x="5000"/>
        <item x="4999"/>
        <item x="4995"/>
        <item x="4992"/>
        <item x="4990"/>
        <item x="4987"/>
        <item x="6456"/>
        <item x="6185"/>
        <item x="4985"/>
        <item x="4984"/>
        <item x="4982"/>
        <item x="4981"/>
        <item x="4979"/>
        <item x="4978"/>
        <item x="4977"/>
        <item x="4976"/>
        <item x="4972"/>
        <item x="4971"/>
        <item x="6182"/>
        <item x="4968"/>
        <item x="4967"/>
        <item x="4965"/>
        <item x="4964"/>
        <item x="4963"/>
        <item x="4962"/>
        <item x="4959"/>
        <item x="4957"/>
        <item x="4956"/>
        <item x="4954"/>
        <item x="4951"/>
        <item x="4950"/>
        <item x="4947"/>
        <item x="4946"/>
        <item x="4940"/>
        <item x="4936"/>
        <item x="4935"/>
        <item x="4934"/>
        <item x="4932"/>
        <item x="4927"/>
        <item x="4924"/>
        <item x="4922"/>
        <item x="4921"/>
        <item x="4920"/>
        <item x="4919"/>
        <item x="4918"/>
        <item x="4913"/>
        <item x="4912"/>
        <item x="4911"/>
        <item x="4909"/>
        <item x="4907"/>
        <item x="4906"/>
        <item x="4904"/>
        <item x="4902"/>
        <item x="4900"/>
        <item x="4896"/>
        <item x="6176"/>
        <item x="4895"/>
        <item x="4894"/>
        <item x="4892"/>
        <item x="6174"/>
        <item x="4891"/>
        <item x="4890"/>
        <item x="4888"/>
        <item x="4887"/>
        <item x="4886"/>
        <item x="4884"/>
        <item x="4879"/>
        <item x="4878"/>
        <item x="4877"/>
        <item x="4876"/>
        <item x="6169"/>
        <item x="4872"/>
        <item x="4871"/>
        <item x="4870"/>
        <item x="4868"/>
        <item x="4867"/>
        <item x="4863"/>
        <item x="4859"/>
        <item x="4852"/>
        <item x="4851"/>
        <item x="4848"/>
        <item x="6166"/>
        <item x="4846"/>
        <item x="4845"/>
        <item x="4844"/>
        <item x="6451"/>
        <item x="6163"/>
        <item x="4842"/>
        <item x="4840"/>
        <item x="4839"/>
        <item x="4838"/>
        <item x="4837"/>
        <item x="4834"/>
        <item x="4832"/>
        <item x="4830"/>
        <item x="4828"/>
        <item x="4827"/>
        <item x="4824"/>
        <item x="4822"/>
        <item x="4821"/>
        <item x="4819"/>
        <item x="4818"/>
        <item x="4816"/>
        <item x="4815"/>
        <item x="4812"/>
        <item x="4808"/>
        <item x="4807"/>
        <item x="4806"/>
        <item x="4804"/>
        <item x="4803"/>
        <item x="4801"/>
        <item x="4800"/>
        <item x="4798"/>
        <item x="4797"/>
        <item x="4794"/>
        <item x="4792"/>
        <item x="4791"/>
        <item x="4790"/>
        <item x="4789"/>
        <item x="4786"/>
        <item x="4784"/>
        <item x="4783"/>
        <item x="4782"/>
        <item x="4781"/>
        <item x="4780"/>
        <item x="4777"/>
        <item x="4774"/>
        <item x="4773"/>
        <item x="4770"/>
        <item x="4769"/>
        <item x="6162"/>
        <item x="4768"/>
        <item x="4767"/>
        <item x="4766"/>
        <item x="4764"/>
        <item x="4762"/>
        <item x="4757"/>
        <item x="4756"/>
        <item x="4755"/>
        <item x="4754"/>
        <item x="4752"/>
        <item x="6160"/>
        <item x="4748"/>
        <item x="4747"/>
        <item x="4746"/>
        <item x="4745"/>
        <item x="4743"/>
        <item x="4742"/>
        <item x="4740"/>
        <item x="4739"/>
        <item x="4737"/>
        <item x="4736"/>
        <item x="4735"/>
        <item x="4732"/>
        <item x="4731"/>
        <item x="4730"/>
        <item x="4729"/>
        <item x="4728"/>
        <item x="4727"/>
        <item x="4726"/>
        <item x="4724"/>
        <item x="4722"/>
        <item x="4721"/>
        <item x="4719"/>
        <item x="4718"/>
        <item x="4716"/>
        <item x="4713"/>
        <item x="4711"/>
        <item x="4709"/>
        <item x="4706"/>
        <item x="4705"/>
        <item x="4704"/>
        <item x="4701"/>
        <item x="4699"/>
        <item x="6441"/>
        <item x="4698"/>
        <item x="4696"/>
        <item x="4695"/>
        <item x="4694"/>
        <item x="4693"/>
        <item x="4691"/>
        <item x="4690"/>
        <item x="4688"/>
        <item x="4686"/>
        <item x="4685"/>
        <item x="6158"/>
        <item x="4684"/>
        <item x="4682"/>
        <item x="4681"/>
        <item x="4679"/>
        <item x="4678"/>
        <item x="4676"/>
        <item x="4675"/>
        <item x="4674"/>
        <item x="4671"/>
        <item x="4670"/>
        <item x="6150"/>
        <item x="4669"/>
        <item x="4666"/>
        <item x="4663"/>
        <item x="4662"/>
        <item x="4661"/>
        <item x="4660"/>
        <item x="4659"/>
        <item x="4658"/>
        <item x="4657"/>
        <item x="4655"/>
        <item x="6149"/>
        <item x="4654"/>
        <item x="4653"/>
        <item x="4652"/>
        <item x="4651"/>
        <item x="4649"/>
        <item x="4648"/>
        <item x="4647"/>
        <item x="4642"/>
        <item x="4641"/>
        <item x="4640"/>
        <item x="6147"/>
        <item x="4638"/>
        <item x="4636"/>
        <item x="4634"/>
        <item x="6144"/>
        <item x="4633"/>
        <item x="4632"/>
        <item x="4629"/>
        <item x="4628"/>
        <item x="4627"/>
        <item x="4626"/>
        <item x="4622"/>
        <item x="4618"/>
        <item x="4616"/>
        <item x="4615"/>
        <item x="6138"/>
        <item x="4613"/>
        <item x="4612"/>
        <item x="4609"/>
        <item x="4607"/>
        <item x="4605"/>
        <item x="4604"/>
        <item x="4600"/>
        <item x="4599"/>
        <item x="4596"/>
        <item x="4595"/>
        <item x="6137"/>
        <item x="4594"/>
        <item x="4593"/>
        <item x="4592"/>
        <item x="4591"/>
        <item x="4590"/>
        <item x="4587"/>
        <item x="4586"/>
        <item x="6135"/>
        <item x="4585"/>
        <item x="4584"/>
        <item x="4581"/>
        <item x="4578"/>
        <item x="4576"/>
        <item x="4574"/>
        <item x="6129"/>
        <item x="4572"/>
        <item x="4569"/>
        <item x="4566"/>
        <item x="4564"/>
        <item x="4563"/>
        <item x="4561"/>
        <item x="4559"/>
        <item x="4558"/>
        <item x="4557"/>
        <item x="1811"/>
        <item x="1552"/>
        <item x="1435"/>
        <item x="6573"/>
        <item x="6569"/>
        <item x="710"/>
        <item x="6378"/>
        <item x="3093"/>
        <item x="843"/>
        <item x="795"/>
        <item x="743"/>
        <item x="703"/>
        <item x="640"/>
        <item x="584"/>
        <item x="518"/>
        <item x="430"/>
        <item x="289"/>
        <item x="138"/>
        <item x="5"/>
        <item x="1134"/>
        <item x="1055"/>
        <item x="1103"/>
        <item x="1013"/>
        <item x="958"/>
        <item x="894"/>
        <item x="1303"/>
        <item x="1266"/>
        <item x="1238"/>
        <item x="1334"/>
        <item x="1408"/>
        <item x="1023"/>
        <item x="1001"/>
        <item x="984"/>
        <item x="947"/>
        <item x="910"/>
        <item x="884"/>
        <item x="834"/>
        <item x="791"/>
        <item x="770"/>
        <item x="731"/>
        <item x="1376"/>
        <item x="698"/>
        <item x="614"/>
        <item x="545"/>
        <item x="509"/>
        <item x="455"/>
        <item x="359"/>
        <item x="279"/>
        <item x="222"/>
        <item x="170"/>
        <item x="68"/>
        <item x="1284"/>
        <item x="1249"/>
        <item x="1211"/>
        <item x="1190"/>
        <item x="1178"/>
        <item x="1097"/>
        <item x="1074"/>
        <item x="1915"/>
        <item x="1608"/>
        <item x="4597"/>
        <item x="721"/>
        <item x="438"/>
        <item x="828"/>
        <item x="600"/>
        <item x="4849"/>
        <item x="1474"/>
        <item x="1038"/>
        <item x="6640"/>
        <item x="4865"/>
        <item x="1900"/>
        <item x="1276"/>
        <item x="1128"/>
        <item x="405"/>
        <item x="474"/>
        <item x="1790"/>
        <item x="2733"/>
        <item x="4630"/>
        <item x="4550"/>
        <item x="41"/>
        <item x="1956"/>
        <item x="2380"/>
        <item x="1272"/>
        <item x="3229"/>
        <item x="1989"/>
        <item x="205"/>
        <item x="685"/>
        <item x="372"/>
        <item x="590"/>
        <item x="253"/>
        <item x="2279"/>
        <item x="1827"/>
        <item x="1960"/>
        <item x="5259"/>
        <item x="1078"/>
        <item x="3852"/>
        <item x="3825"/>
        <item x="3593"/>
        <item x="3362"/>
        <item x="3260"/>
        <item x="3147"/>
        <item x="2954"/>
        <item x="2890"/>
        <item x="5972"/>
        <item x="5969"/>
        <item x="6103"/>
        <item x="1792"/>
        <item x="2307"/>
        <item x="2659"/>
        <item x="2782"/>
        <item x="1802"/>
        <item x="1755"/>
        <item x="1621"/>
        <item x="1225"/>
        <item x="1183"/>
        <item x="2150"/>
        <item x="2121"/>
        <item x="1999"/>
        <item x="1939"/>
        <item x="1856"/>
        <item x="6615"/>
        <item x="6592"/>
        <item x="6585"/>
        <item x="6579"/>
        <item x="6576"/>
        <item x="6574"/>
        <item x="6571"/>
        <item x="6565"/>
        <item x="6563"/>
        <item x="6557"/>
        <item x="6554"/>
        <item x="6613"/>
        <item x="6547"/>
        <item x="6546"/>
        <item x="6538"/>
        <item x="6537"/>
        <item x="6531"/>
        <item x="6530"/>
        <item x="6527"/>
        <item x="6523"/>
        <item x="6522"/>
        <item x="6517"/>
        <item x="6611"/>
        <item x="6515"/>
        <item x="6513"/>
        <item x="6512"/>
        <item x="6510"/>
        <item x="6506"/>
        <item x="6505"/>
        <item x="6499"/>
        <item x="6496"/>
        <item x="6490"/>
        <item x="6485"/>
        <item x="6608"/>
        <item x="6605"/>
        <item x="6603"/>
        <item x="6596"/>
        <item x="6595"/>
        <item x="6593"/>
        <item x="2238"/>
        <item x="3993"/>
        <item x="3874"/>
        <item x="3436"/>
        <item x="3370"/>
        <item x="3053"/>
        <item x="2961"/>
        <item x="2724"/>
        <item x="2674"/>
        <item x="1849"/>
        <item x="6240"/>
        <item x="6218"/>
        <item x="6200"/>
        <item x="6161"/>
        <item x="6117"/>
        <item x="6085"/>
        <item x="6023"/>
        <item x="5973"/>
        <item x="5897"/>
        <item x="5878"/>
        <item x="5797"/>
        <item x="5742"/>
        <item x="5641"/>
        <item x="5574"/>
        <item x="5510"/>
        <item x="5451"/>
        <item x="5366"/>
        <item x="5309"/>
        <item x="5233"/>
        <item x="5154"/>
        <item x="5082"/>
        <item x="5029"/>
        <item x="4938"/>
        <item x="4836"/>
        <item x="1640"/>
        <item x="1291"/>
        <item x="4761"/>
        <item x="4677"/>
        <item x="4547"/>
        <item x="4411"/>
        <item x="4290"/>
        <item x="5552"/>
        <item x="675"/>
        <item x="5265"/>
        <item x="2015"/>
        <item x="1985"/>
        <item x="812"/>
        <item x="508"/>
        <item x="6508"/>
        <item x="6498"/>
        <item x="6252"/>
        <item x="6369"/>
        <item x="6360"/>
        <item x="6229"/>
        <item x="6473"/>
        <item x="6450"/>
        <item x="6408"/>
        <item x="6396"/>
        <item x="6364"/>
        <item x="1204"/>
        <item x="2221"/>
        <item x="2467"/>
        <item x="2947"/>
        <item x="2287"/>
        <item x="2071"/>
        <item x="2038"/>
        <item x="5358"/>
        <item x="4473"/>
        <item x="4360"/>
        <item x="5107"/>
        <item x="4941"/>
        <item x="4687"/>
        <item x="4560"/>
        <item x="4006"/>
        <item x="3189"/>
        <item x="368"/>
        <item x="6119"/>
        <item x="6101"/>
        <item x="6387"/>
        <item x="5486"/>
        <item x="6399"/>
        <item x="4857"/>
        <item x="6232"/>
        <item x="4098"/>
        <item x="3823"/>
        <item x="3730"/>
        <item x="3391"/>
        <item x="3209"/>
        <item x="3063"/>
        <item x="2696"/>
        <item x="2525"/>
        <item x="2348"/>
        <item x="5579"/>
        <item x="5464"/>
        <item x="5640"/>
        <item x="5389"/>
        <item x="5545"/>
        <item x="5442"/>
        <item x="5293"/>
        <item x="5041"/>
        <item x="5420"/>
        <item x="2262"/>
        <item x="2170"/>
        <item x="2011"/>
        <item x="1779"/>
        <item x="5317"/>
        <item x="5172"/>
        <item x="4861"/>
        <item x="4793"/>
        <item x="4715"/>
        <item x="4408"/>
        <item x="4217"/>
        <item x="139"/>
        <item x="5826"/>
        <item x="4933"/>
        <item x="1657"/>
        <item x="1319"/>
        <item x="203"/>
        <item x="2271"/>
        <item x="6626"/>
        <item x="6623"/>
        <item x="6620"/>
        <item x="6610"/>
        <item x="6586"/>
        <item x="6584"/>
        <item x="6413"/>
        <item x="6410"/>
        <item x="6319"/>
        <item x="6327"/>
        <item x="6210"/>
        <item x="5835"/>
        <item x="2447"/>
        <item x="6583"/>
        <item x="6575"/>
        <item x="6339"/>
        <item x="2612"/>
        <item x="1082"/>
        <item x="1037"/>
        <item x="2552"/>
        <item x="999"/>
        <item x="1018"/>
        <item x="140"/>
        <item x="2473"/>
        <item x="2417"/>
        <item x="2313"/>
        <item x="2248"/>
        <item x="2045"/>
        <item x="2138"/>
        <item x="2105"/>
        <item x="1733"/>
        <item x="1611"/>
        <item x="1585"/>
        <item x="1397"/>
        <item x="1427"/>
        <item x="1899"/>
        <item x="3929"/>
        <item x="3646"/>
        <item x="765"/>
        <item x="1226"/>
        <item x="1822"/>
        <item x="1285"/>
        <item x="811"/>
        <item x="5619"/>
        <item x="20"/>
        <item x="2847"/>
        <item x="2673"/>
        <item x="4744"/>
        <item x="3972"/>
        <item x="3886"/>
        <item x="3832"/>
        <item x="3768"/>
        <item x="3706"/>
        <item x="3562"/>
        <item x="3415"/>
        <item x="3340"/>
        <item x="4625"/>
        <item x="4446"/>
        <item x="4372"/>
        <item x="4291"/>
        <item x="4244"/>
        <item x="4181"/>
        <item x="4109"/>
        <item x="4019"/>
        <item x="4534"/>
        <item x="4489"/>
        <item x="4508"/>
        <item x="4040"/>
        <item x="3378"/>
        <item x="3263"/>
        <item x="2882"/>
        <item x="3087"/>
        <item x="2190"/>
        <item x="2714"/>
        <item x="2549"/>
        <item x="1501"/>
        <item x="1307"/>
        <item x="657"/>
        <item x="2303"/>
        <item x="2115"/>
        <item x="2274"/>
        <item x="2255"/>
        <item x="1968"/>
        <item x="2000"/>
        <item x="1947"/>
        <item x="2016"/>
        <item x="1932"/>
        <item x="1765"/>
        <item x="1693"/>
        <item x="1280"/>
        <item x="1241"/>
        <item x="1199"/>
        <item x="1160"/>
        <item x="1124"/>
        <item x="460"/>
        <item x="1296"/>
        <item x="597"/>
        <item x="2712"/>
        <item x="1546"/>
        <item x="1132"/>
        <item x="718"/>
        <item x="241"/>
        <item x="6337"/>
        <item x="6297"/>
        <item x="799"/>
        <item x="2135"/>
        <item x="2211"/>
        <item x="5383"/>
        <item x="627"/>
        <item x="346"/>
        <item x="517"/>
        <item x="432"/>
        <item x="280"/>
        <item x="238"/>
        <item x="3701"/>
        <item x="3675"/>
        <item x="2207"/>
        <item x="1887"/>
        <item x="259"/>
        <item x="2992"/>
        <item x="2667"/>
        <item x="4692"/>
        <item x="4517"/>
        <item x="845"/>
        <item x="5750"/>
        <item x="5618"/>
        <item x="5928"/>
        <item x="5800"/>
        <item x="5230"/>
        <item x="6302"/>
        <item x="6109"/>
        <item x="6098"/>
        <item x="6016"/>
        <item x="5978"/>
        <item x="5946"/>
        <item x="5859"/>
        <item x="5767"/>
        <item x="5719"/>
        <item x="5693"/>
        <item x="156"/>
        <item x="2192"/>
        <item x="2218"/>
        <item x="281"/>
        <item x="1400"/>
        <item x="1341"/>
        <item x="2960"/>
        <item x="2778"/>
        <item x="1275"/>
        <item x="1364"/>
        <item x="747"/>
        <item x="1108"/>
        <item x="781"/>
        <item x="1169"/>
        <item x="1117"/>
        <item x="711"/>
        <item x="330"/>
        <item x="522"/>
        <item x="2234"/>
        <item x="2385"/>
        <item x="1683"/>
        <item x="2347"/>
        <item x="2007"/>
        <item x="1563"/>
        <item x="1487"/>
        <item x="2258"/>
        <item x="2091"/>
        <item x="1631"/>
        <item x="3777"/>
        <item x="1393"/>
        <item x="1105"/>
        <item x="3936"/>
        <item x="45"/>
        <item x="6528"/>
        <item x="6558"/>
        <item x="6645"/>
        <item x="6539"/>
        <item x="6543"/>
        <item x="6534"/>
        <item x="6520"/>
        <item x="6532"/>
        <item x="6518"/>
        <item x="6438"/>
        <item x="6429"/>
        <item x="6417"/>
        <item x="6401"/>
        <item x="6353"/>
        <item x="6345"/>
        <item x="6643"/>
        <item x="6283"/>
        <item x="6273"/>
        <item x="6268"/>
        <item x="6257"/>
        <item x="6255"/>
        <item x="6244"/>
        <item x="6206"/>
        <item x="6195"/>
        <item x="6143"/>
        <item x="6641"/>
        <item x="6139"/>
        <item x="6063"/>
        <item x="6049"/>
        <item x="5930"/>
        <item x="5908"/>
        <item x="5843"/>
        <item x="5827"/>
        <item x="5781"/>
        <item x="5770"/>
        <item x="6634"/>
        <item x="5652"/>
        <item x="5471"/>
        <item x="5441"/>
        <item x="5356"/>
        <item x="5262"/>
        <item x="5249"/>
        <item x="5231"/>
        <item x="5173"/>
        <item x="6630"/>
        <item x="5129"/>
        <item x="5106"/>
        <item x="5055"/>
        <item x="4944"/>
        <item x="4885"/>
        <item x="4873"/>
        <item x="4614"/>
        <item x="4579"/>
        <item x="4548"/>
        <item x="4509"/>
        <item x="6606"/>
        <item x="4448"/>
        <item x="4364"/>
        <item x="4172"/>
        <item x="4142"/>
        <item x="3770"/>
        <item x="3170"/>
        <item x="2923"/>
        <item x="6607"/>
        <item x="6597"/>
        <item x="6564"/>
        <item x="6589"/>
        <item x="6548"/>
        <item x="2689"/>
        <item x="6391"/>
        <item x="1206"/>
        <item x="775"/>
        <item x="617"/>
        <item x="1893"/>
        <item x="3294"/>
        <item x="3186"/>
        <item x="2558"/>
        <item x="3292"/>
        <item x="3077"/>
        <item x="2339"/>
        <item x="1039"/>
        <item x="2120"/>
        <item x="2503"/>
        <item x="2254"/>
        <item x="1969"/>
        <item x="1846"/>
        <item x="1701"/>
        <item x="1461"/>
        <item x="1212"/>
        <item x="889"/>
        <item x="1742"/>
        <item x="1560"/>
        <item x="1333"/>
        <item x="957"/>
        <item x="531"/>
        <item x="137"/>
        <item x="199"/>
        <item x="546"/>
        <item x="5748"/>
        <item x="5637"/>
        <item x="5515"/>
        <item x="5396"/>
        <item x="1594"/>
        <item x="1992"/>
        <item x="1973"/>
        <item x="1972"/>
        <item x="151"/>
        <item x="47"/>
        <item x="4575"/>
        <item x="4423"/>
        <item x="4348"/>
        <item x="4263"/>
        <item x="4169"/>
        <item x="3462"/>
        <item x="3501"/>
        <item x="3182"/>
        <item x="37"/>
        <item x="3317"/>
        <item x="3315"/>
        <item x="1479"/>
        <item x="980"/>
        <item x="2485"/>
        <item x="2683"/>
        <item x="2472"/>
        <item x="2315"/>
        <item x="3345"/>
        <item x="3223"/>
        <item x="3124"/>
        <item x="2973"/>
        <item x="2891"/>
        <item x="2748"/>
        <item x="2095"/>
        <item x="1938"/>
        <item x="1793"/>
        <item x="1264"/>
        <item x="4"/>
        <item x="6131"/>
        <item x="6533"/>
        <item x="6492"/>
        <item x="5002"/>
        <item x="4869"/>
        <item x="4733"/>
        <item x="4580"/>
        <item x="4022"/>
        <item x="3901"/>
        <item x="3760"/>
        <item x="3630"/>
        <item x="3523"/>
        <item x="3422"/>
        <item x="3413"/>
        <item x="3305"/>
        <item x="3069"/>
        <item x="2892"/>
        <item x="2796"/>
        <item x="2904"/>
        <item x="2743"/>
        <item x="2548"/>
        <item x="2026"/>
        <item x="1974"/>
        <item x="1922"/>
        <item x="1981"/>
        <item x="1928"/>
        <item x="6477"/>
        <item x="6474"/>
        <item x="6468"/>
        <item x="6470"/>
        <item x="6464"/>
        <item x="6459"/>
        <item x="6457"/>
        <item x="6445"/>
        <item x="6443"/>
        <item x="6436"/>
        <item x="6422"/>
        <item x="6425"/>
        <item x="6463"/>
        <item x="6455"/>
        <item x="6447"/>
        <item x="6439"/>
        <item x="6421"/>
        <item x="6418"/>
        <item x="6491"/>
        <item x="6466"/>
        <item x="3538"/>
        <item x="2561"/>
        <item x="2329"/>
        <item x="2946"/>
        <item x="1043"/>
        <item x="1389"/>
        <item x="1310"/>
        <item x="157"/>
        <item x="130"/>
        <item x="108"/>
        <item x="89"/>
        <item x="73"/>
        <item x="9"/>
        <item x="3922"/>
        <item x="2394"/>
        <item x="2286"/>
        <item x="2290"/>
        <item x="1925"/>
        <item x="1878"/>
        <item x="1744"/>
        <item x="1722"/>
        <item x="2767"/>
        <item x="3889"/>
        <item x="285"/>
        <item x="311"/>
        <item x="269"/>
        <item x="136"/>
        <item x="2616"/>
        <item x="2821"/>
        <item x="2266"/>
        <item x="2940"/>
        <item x="2454"/>
        <item x="2576"/>
        <item x="2114"/>
        <item x="2033"/>
        <item x="3757"/>
        <item x="2884"/>
        <item x="2062"/>
        <item x="1255"/>
        <item x="1194"/>
        <item x="1163"/>
        <item x="1127"/>
        <item x="1091"/>
        <item x="948"/>
        <item x="878"/>
        <item x="468"/>
        <item x="1048"/>
        <item x="1484"/>
        <item x="1407"/>
        <item x="2779"/>
        <item x="2622"/>
        <item x="3099"/>
        <item x="748"/>
        <item x="615"/>
        <item x="1256"/>
        <item x="1123"/>
        <item x="897"/>
        <item x="891"/>
        <item x="1179"/>
        <item x="1161"/>
        <item x="670"/>
        <item x="911"/>
        <item x="1368"/>
        <item x="1066"/>
        <item x="874"/>
        <item x="647"/>
        <item x="477"/>
        <item x="262"/>
        <item x="732"/>
        <item x="571"/>
        <item x="371"/>
        <item x="124"/>
        <item x="638"/>
        <item x="219"/>
        <item x="1071"/>
        <item x="475"/>
        <item x="409"/>
        <item x="273"/>
        <item x="507"/>
        <item x="742"/>
        <item x="678"/>
        <item x="673"/>
        <item x="656"/>
        <item x="652"/>
        <item x="1033"/>
        <item x="939"/>
        <item x="2276"/>
        <item x="6001"/>
        <item x="6148"/>
        <item x="6094"/>
        <item x="6068"/>
        <item x="6042"/>
        <item x="6025"/>
        <item x="945"/>
        <item x="2553"/>
        <item x="2227"/>
        <item x="2531"/>
        <item x="2482"/>
        <item x="2302"/>
        <item x="2219"/>
        <item x="613"/>
        <item x="385"/>
        <item x="3"/>
        <item x="458"/>
        <item x="6321"/>
        <item x="6239"/>
        <item x="6215"/>
        <item x="6004"/>
        <item x="6194"/>
        <item x="6060"/>
        <item x="6167"/>
        <item x="6128"/>
        <item x="6132"/>
        <item x="6093"/>
        <item x="6041"/>
        <item x="6024"/>
        <item x="6000"/>
        <item x="2644"/>
        <item x="1871"/>
        <item x="1806"/>
        <item x="2169"/>
        <item x="1725"/>
        <item x="4236"/>
        <item x="2703"/>
        <item x="3709"/>
        <item x="4955"/>
        <item x="2911"/>
        <item x="2438"/>
        <item x="3481"/>
        <item x="3672"/>
        <item x="1903"/>
        <item x="1748"/>
        <item x="256"/>
        <item x="1739"/>
        <item x="2333"/>
        <item x="2326"/>
        <item x="2322"/>
        <item x="2320"/>
        <item x="1814"/>
        <item x="1785"/>
        <item x="2280"/>
        <item x="377"/>
        <item x="2346"/>
        <item x="2352"/>
        <item x="2360"/>
        <item x="2300"/>
        <item x="2305"/>
        <item x="2314"/>
        <item x="2390"/>
        <item x="2437"/>
        <item x="2422"/>
        <item x="1565"/>
        <item x="1381"/>
        <item x="1463"/>
        <item x="1513"/>
        <item x="1553"/>
        <item x="1537"/>
        <item x="4656"/>
        <item x="1686"/>
        <item x="4880"/>
        <item x="4673"/>
        <item x="4526"/>
        <item x="4276"/>
        <item x="4193"/>
        <item x="3947"/>
        <item x="3568"/>
        <item x="3471"/>
        <item x="2758"/>
        <item x="2663"/>
        <item x="2514"/>
        <item x="2264"/>
        <item x="2172"/>
        <item x="1883"/>
        <item x="1665"/>
        <item x="1613"/>
        <item x="1046"/>
        <item x="920"/>
        <item x="424"/>
        <item x="1337"/>
        <item x="1269"/>
        <item x="717"/>
        <item x="641"/>
        <item x="616"/>
        <item x="299"/>
        <item x="215"/>
        <item x="4468"/>
        <item x="3780"/>
        <item x="3723"/>
        <item x="3555"/>
        <item x="3508"/>
        <item x="3451"/>
        <item x="3348"/>
        <item x="3301"/>
        <item x="3251"/>
        <item x="3204"/>
        <item x="3178"/>
        <item x="4399"/>
        <item x="3104"/>
        <item x="3064"/>
        <item x="3056"/>
        <item x="2996"/>
        <item x="2969"/>
        <item x="2936"/>
        <item x="2912"/>
        <item x="2874"/>
        <item x="2791"/>
        <item x="2788"/>
        <item x="4353"/>
        <item x="2751"/>
        <item x="2606"/>
        <item x="2575"/>
        <item x="2257"/>
        <item x="4302"/>
        <item x="4097"/>
        <item x="4009"/>
        <item x="3921"/>
        <item x="3869"/>
        <item x="3819"/>
        <item x="3374"/>
        <item x="2825"/>
        <item x="928"/>
        <item x="1297"/>
        <item x="1598"/>
        <item x="1175"/>
        <item x="1146"/>
        <item x="1115"/>
        <item x="1510"/>
        <item x="1409"/>
        <item x="1363"/>
        <item x="1298"/>
        <item x="1279"/>
        <item x="1260"/>
        <item x="1236"/>
        <item x="1198"/>
        <item x="825"/>
        <item x="758"/>
        <item x="671"/>
        <item x="630"/>
        <item x="539"/>
        <item x="248"/>
        <item x="2532"/>
        <item x="2018"/>
        <item x="2006"/>
        <item x="1991"/>
        <item x="1966"/>
        <item x="2261"/>
        <item x="2246"/>
        <item x="2215"/>
        <item x="2199"/>
        <item x="2074"/>
        <item x="2069"/>
        <item x="1917"/>
        <item x="1857"/>
        <item x="1847"/>
        <item x="1786"/>
        <item x="1771"/>
        <item x="1756"/>
        <item x="1685"/>
        <item x="1655"/>
        <item x="4571"/>
        <item x="3761"/>
        <item x="3633"/>
        <item x="4542"/>
        <item x="4494"/>
        <item x="4474"/>
        <item x="4341"/>
        <item x="4320"/>
        <item x="4121"/>
        <item x="3915"/>
        <item x="3800"/>
        <item x="2132"/>
        <item x="1498"/>
        <item x="3163"/>
        <item x="2001"/>
        <item x="2021"/>
        <item x="846"/>
        <item x="2188"/>
        <item x="835"/>
        <item x="1512"/>
        <item x="1305"/>
        <item x="1000"/>
        <item x="2061"/>
        <item x="1977"/>
        <item x="813"/>
        <item x="1607"/>
        <item x="1549"/>
        <item x="1167"/>
        <item x="915"/>
        <item x="829"/>
        <item x="1008"/>
        <item x="440"/>
        <item x="3291"/>
        <item x="3693"/>
        <item x="3576"/>
        <item x="2955"/>
        <item x="2654"/>
        <item x="2298"/>
        <item x="1961"/>
        <item x="1623"/>
        <item x="426"/>
        <item x="643"/>
        <item x="551"/>
        <item x="65"/>
        <item x="1824"/>
        <item x="869"/>
        <item x="676"/>
        <item x="1503"/>
        <item x="855"/>
        <item x="4447"/>
        <item x="271"/>
        <item x="2528"/>
        <item x="2060"/>
        <item x="1227"/>
        <item x="727"/>
        <item x="126"/>
        <item x="4644"/>
        <item x="4483"/>
        <item x="4377"/>
        <item x="4993"/>
        <item x="4850"/>
        <item x="991"/>
        <item x="2059"/>
        <item x="5324"/>
        <item x="5724"/>
        <item x="1672"/>
        <item x="2546"/>
        <item x="2225"/>
        <item x="1144"/>
        <item x="3924"/>
        <item x="4166"/>
        <item x="3778"/>
        <item x="3188"/>
        <item x="2678"/>
        <item x="1951"/>
        <item x="1898"/>
        <item x="1245"/>
        <item x="1053"/>
        <item x="1858"/>
        <item x="4225"/>
        <item x="2896"/>
        <item x="2813"/>
        <item x="2281"/>
        <item x="2099"/>
        <item x="919"/>
        <item x="1026"/>
        <item x="3151"/>
        <item x="822"/>
        <item x="826"/>
        <item x="863"/>
        <item x="232"/>
        <item x="223"/>
        <item x="1692"/>
        <item x="2540"/>
        <item x="2384"/>
        <item x="2106"/>
        <item x="2086"/>
        <item x="1702"/>
        <item x="304"/>
        <item x="292"/>
        <item x="2483"/>
        <item x="2432"/>
        <item x="1867"/>
        <item x="1649"/>
        <item x="1544"/>
        <item x="1424"/>
        <item x="1345"/>
        <item x="1170"/>
        <item x="1040"/>
        <item x="864"/>
        <item x="752"/>
        <item x="682"/>
        <item x="1726"/>
        <item x="1398"/>
        <item x="642"/>
        <item x="997"/>
        <item x="839"/>
        <item x="628"/>
        <item x="650"/>
        <item x="1716"/>
        <item x="851"/>
        <item x="1698"/>
        <item x="2077"/>
        <item x="867"/>
        <item x="2272"/>
        <item x="2177"/>
        <item x="1752"/>
        <item x="746"/>
        <item x="6027"/>
        <item x="2023"/>
        <item x="2070"/>
        <item x="1862"/>
        <item x="1630"/>
        <item x="1830"/>
        <item x="1494"/>
        <item x="1196"/>
        <item x="1385"/>
        <item x="921"/>
        <item x="706"/>
        <item x="17"/>
        <item x="1469"/>
        <item x="1017"/>
        <item x="887"/>
        <item x="245"/>
        <item x="1208"/>
        <item x="2343"/>
        <item x="2312"/>
        <item x="2269"/>
        <item x="631"/>
        <item x="2623"/>
        <item x="6420"/>
        <item x="2505"/>
        <item x="2590"/>
        <item x="2537"/>
        <item x="1910"/>
        <item x="734"/>
        <item x="454"/>
        <item x="235"/>
        <item x="3065"/>
        <item x="3024"/>
        <item x="2554"/>
        <item x="1948"/>
        <item x="1728"/>
        <item x="1312"/>
        <item x="1207"/>
        <item x="1166"/>
        <item x="1007"/>
        <item x="818"/>
        <item x="2142"/>
        <item x="2034"/>
        <item x="4086"/>
        <item x="3310"/>
        <item x="3107"/>
        <item x="2914"/>
        <item x="2349"/>
        <item x="2066"/>
        <item x="2270"/>
        <item x="1064"/>
        <item x="1905"/>
        <item x="1872"/>
        <item x="1797"/>
        <item x="898"/>
        <item x="502"/>
        <item x="2094"/>
        <item x="6211"/>
        <item x="1789"/>
        <item x="1632"/>
        <item x="1629"/>
        <item x="1615"/>
        <item x="1554"/>
        <item x="1488"/>
        <item x="1432"/>
        <item x="1419"/>
        <item x="1417"/>
        <item x="1452"/>
        <item x="1405"/>
        <item x="5956"/>
        <item x="5880"/>
        <item x="1382"/>
        <item x="1118"/>
        <item x="1243"/>
        <item x="1086"/>
        <item x="5756"/>
        <item x="5717"/>
        <item x="1025"/>
        <item x="5700"/>
        <item x="1067"/>
        <item x="5662"/>
        <item x="5638"/>
        <item x="989"/>
        <item x="5585"/>
        <item x="5554"/>
        <item x="970"/>
        <item x="5528"/>
        <item x="3336"/>
        <item x="4939"/>
        <item x="5457"/>
        <item x="5333"/>
        <item x="5326"/>
        <item x="5284"/>
        <item x="4970"/>
        <item x="5150"/>
        <item x="4997"/>
        <item x="202"/>
        <item x="4889"/>
        <item x="4843"/>
        <item x="4589"/>
        <item x="4680"/>
        <item x="4619"/>
        <item x="4555"/>
        <item x="4192"/>
        <item x="4251"/>
        <item x="4123"/>
        <item x="4100"/>
        <item x="4015"/>
        <item x="3940"/>
        <item x="3881"/>
        <item x="3837"/>
        <item x="3802"/>
        <item x="3705"/>
        <item x="3673"/>
        <item x="3639"/>
        <item x="3136"/>
        <item x="3102"/>
        <item x="2988"/>
        <item x="2968"/>
        <item x="3172"/>
        <item x="2793"/>
        <item x="2747"/>
        <item x="2717"/>
        <item x="2690"/>
        <item x="2676"/>
        <item x="2665"/>
        <item x="2595"/>
        <item x="2603"/>
        <item x="2573"/>
        <item x="2524"/>
        <item x="2501"/>
        <item x="2479"/>
        <item x="2449"/>
        <item x="2408"/>
        <item x="2431"/>
        <item x="2179"/>
        <item x="2164"/>
        <item x="2128"/>
        <item x="2137"/>
        <item x="2117"/>
        <item x="2103"/>
        <item x="2072"/>
        <item x="2922"/>
        <item x="1993"/>
        <item x="6008"/>
        <item x="5983"/>
        <item x="3558"/>
        <item x="3249"/>
        <item x="1933"/>
        <item x="2648"/>
        <item x="2557"/>
        <item x="5613"/>
        <item x="5125"/>
        <item x="5062"/>
        <item x="5005"/>
        <item x="4961"/>
        <item x="4864"/>
        <item x="4796"/>
        <item x="4776"/>
        <item x="4621"/>
        <item x="4487"/>
        <item x="4441"/>
        <item x="5589"/>
        <item x="4362"/>
        <item x="4231"/>
        <item x="4167"/>
        <item x="3179"/>
        <item x="2957"/>
        <item x="5525"/>
        <item x="5495"/>
        <item x="5348"/>
        <item x="5300"/>
        <item x="5278"/>
        <item x="5227"/>
        <item x="5193"/>
        <item x="5588"/>
        <item x="1927"/>
        <item x="3984"/>
        <item x="2139"/>
        <item x="2502"/>
        <item x="2481"/>
        <item x="2455"/>
        <item x="2427"/>
        <item x="2424"/>
        <item x="2419"/>
        <item x="2396"/>
        <item x="2367"/>
        <item x="2332"/>
        <item x="2113"/>
        <item x="1030"/>
        <item x="992"/>
        <item x="968"/>
        <item x="944"/>
        <item x="912"/>
        <item x="893"/>
        <item x="877"/>
        <item x="820"/>
        <item x="184"/>
        <item x="2484"/>
        <item x="1353"/>
        <item x="1352"/>
        <item x="1289"/>
        <item x="1244"/>
        <item x="1193"/>
        <item x="1120"/>
        <item x="1107"/>
        <item x="1094"/>
        <item x="978"/>
        <item x="906"/>
        <item x="3355"/>
        <item x="2983"/>
        <item x="2613"/>
        <item x="2475"/>
        <item x="2800"/>
        <item x="2713"/>
        <item x="2593"/>
        <item x="2335"/>
        <item x="5605"/>
        <item x="5703"/>
        <item x="5436"/>
        <item x="312"/>
        <item x="523"/>
        <item x="2563"/>
        <item x="3039"/>
        <item x="5580"/>
        <item x="5362"/>
        <item x="5162"/>
        <item x="1005"/>
        <item x="847"/>
        <item x="3611"/>
        <item x="463"/>
        <item x="1205"/>
        <item x="452"/>
        <item x="2147"/>
        <item x="1736"/>
        <item x="1121"/>
        <item x="2284"/>
        <item x="3235"/>
        <item x="1866"/>
        <item x="1796"/>
        <item x="1654"/>
        <item x="1439"/>
        <item x="1093"/>
        <item x="1070"/>
        <item x="701"/>
        <item x="722"/>
        <item x="2643"/>
        <item x="2526"/>
        <item x="2457"/>
        <item x="2358"/>
        <item x="1891"/>
        <item x="618"/>
        <item x="4500"/>
        <item x="739"/>
        <item x="783"/>
        <item x="665"/>
        <item x="1031"/>
        <item x="933"/>
        <item x="398"/>
        <item x="728"/>
        <item x="645"/>
        <item x="500"/>
        <item x="487"/>
        <item x="644"/>
        <item x="342"/>
        <item x="816"/>
        <item x="713"/>
        <item x="521"/>
        <item x="393"/>
        <item x="955"/>
        <item x="532"/>
        <item x="396"/>
        <item x="1151"/>
        <item x="956"/>
        <item x="288"/>
        <item x="5142"/>
        <item x="5039"/>
        <item x="4910"/>
        <item x="4860"/>
        <item x="4765"/>
        <item x="4741"/>
        <item x="201"/>
        <item x="5439"/>
        <item x="5319"/>
        <item x="5152"/>
        <item x="4966"/>
        <item x="4570"/>
        <item x="4203"/>
        <item x="3909"/>
        <item x="1506"/>
        <item x="1794"/>
        <item x="2434"/>
        <item x="1423"/>
        <item x="988"/>
        <item x="927"/>
        <item x="823"/>
        <item x="1548"/>
        <item x="1282"/>
        <item x="1879"/>
        <item x="1283"/>
        <item x="467"/>
        <item x="1688"/>
        <item x="4725"/>
        <item x="2873"/>
        <item x="2619"/>
        <item x="2535"/>
        <item x="2158"/>
        <item x="1912"/>
        <item x="1545"/>
        <item x="1342"/>
        <item x="817"/>
        <item x="564"/>
        <item x="322"/>
        <item x="4528"/>
        <item x="4342"/>
        <item x="4157"/>
        <item x="4001"/>
        <item x="3737"/>
        <item x="3651"/>
        <item x="3398"/>
        <item x="3273"/>
        <item x="6403"/>
        <item x="6035"/>
        <item x="6002"/>
        <item x="5938"/>
        <item x="5918"/>
        <item x="5901"/>
        <item x="5864"/>
        <item x="5837"/>
        <item x="5823"/>
        <item x="5784"/>
        <item x="5757"/>
        <item x="5721"/>
        <item x="5666"/>
        <item x="5622"/>
        <item x="5889"/>
        <item x="5850"/>
        <item x="5802"/>
        <item x="5771"/>
        <item x="5736"/>
        <item x="5701"/>
        <item x="5639"/>
        <item x="5594"/>
        <item x="5570"/>
        <item x="5546"/>
        <item x="5529"/>
        <item x="5481"/>
        <item x="5450"/>
        <item x="5438"/>
        <item x="5377"/>
        <item x="5295"/>
        <item x="5286"/>
        <item x="5683"/>
        <item x="6375"/>
        <item x="6366"/>
        <item x="6359"/>
        <item x="6347"/>
        <item x="6333"/>
        <item x="6330"/>
        <item x="6317"/>
        <item x="6313"/>
        <item x="6298"/>
        <item x="6289"/>
        <item x="6275"/>
        <item x="6269"/>
        <item x="6263"/>
        <item x="6251"/>
        <item x="6236"/>
        <item x="6220"/>
        <item x="6207"/>
        <item x="6197"/>
        <item x="6187"/>
        <item x="6184"/>
        <item x="6173"/>
        <item x="6157"/>
        <item x="6142"/>
        <item x="6115"/>
        <item x="6104"/>
        <item x="6091"/>
        <item x="6079"/>
        <item x="6071"/>
        <item x="6059"/>
        <item x="6045"/>
        <item x="6033"/>
        <item x="6021"/>
        <item x="6014"/>
        <item x="6005"/>
        <item x="5994"/>
        <item x="5976"/>
        <item x="5931"/>
        <item x="5925"/>
        <item x="6038"/>
        <item x="3794"/>
        <item x="5402"/>
        <item x="4929"/>
        <item x="4866"/>
        <item x="4787"/>
        <item x="4665"/>
        <item x="4562"/>
        <item x="4436"/>
        <item x="4299"/>
        <item x="4076"/>
        <item x="3927"/>
        <item x="5327"/>
        <item x="3571"/>
        <item x="5273"/>
        <item x="5243"/>
        <item x="5201"/>
        <item x="5163"/>
        <item x="5119"/>
        <item x="5077"/>
        <item x="5006"/>
        <item x="344"/>
        <item x="4898"/>
        <item x="4707"/>
        <item x="4230"/>
        <item x="4026"/>
        <item x="3419"/>
        <item x="2725"/>
        <item x="1840"/>
        <item x="1027"/>
        <item x="1924"/>
        <item x="1761"/>
        <item x="737"/>
        <item x="520"/>
        <item x="1882"/>
        <item x="2291"/>
        <item x="1868"/>
        <item x="1197"/>
        <item x="1343"/>
        <item x="1218"/>
        <item x="177"/>
        <item x="6582"/>
        <item x="6572"/>
        <item x="6559"/>
        <item x="6542"/>
        <item x="6540"/>
        <item x="347"/>
        <item x="2646"/>
        <item x="2317"/>
        <item x="1865"/>
        <item x="962"/>
        <item x="1547"/>
        <item x="1009"/>
        <item x="2608"/>
        <item x="1697"/>
        <item x="2766"/>
        <item x="2171"/>
        <item x="3109"/>
        <item x="1332"/>
        <item x="1230"/>
        <item x="2461"/>
        <item x="3461"/>
        <item x="3166"/>
        <item x="2392"/>
        <item x="1681"/>
        <item x="1448"/>
        <item x="1390"/>
        <item x="1113"/>
        <item x="756"/>
        <item x="4577"/>
        <item x="5708"/>
        <item x="5881"/>
        <item x="5857"/>
        <item x="5806"/>
        <item x="5596"/>
        <item x="5696"/>
        <item x="5647"/>
        <item x="3143"/>
        <item x="3025"/>
        <item x="1338"/>
        <item x="4813"/>
        <item x="5267"/>
        <item x="4980"/>
        <item x="4565"/>
        <item x="4043"/>
        <item x="3839"/>
        <item x="2797"/>
        <item x="2345"/>
        <item x="1378"/>
        <item x="498"/>
        <item x="1140"/>
        <item x="360"/>
        <item x="1457"/>
        <item x="6151"/>
        <item x="145"/>
        <item x="6233"/>
        <item x="6204"/>
        <item x="6123"/>
        <item x="5753"/>
        <item x="4829"/>
        <item x="2488"/>
        <item x="6524"/>
        <item x="802"/>
        <item x="1136"/>
        <item x="951"/>
        <item x="943"/>
        <item x="935"/>
        <item x="917"/>
        <item x="2310"/>
        <item x="6495"/>
        <item x="168"/>
        <item x="760"/>
        <item x="478"/>
        <item x="1667"/>
        <item x="439"/>
        <item x="427"/>
        <item x="127"/>
        <item x="2698"/>
        <item x="1247"/>
        <item x="2632"/>
        <item x="224"/>
        <item x="131"/>
        <item x="492"/>
        <item x="6084"/>
        <item x="6029"/>
        <item x="6010"/>
        <item x="5986"/>
        <item x="5815"/>
        <item x="5645"/>
        <item x="5508"/>
        <item x="5484"/>
        <item x="5380"/>
        <item x="5371"/>
        <item x="5321"/>
        <item x="5214"/>
        <item x="5058"/>
        <item x="5007"/>
        <item x="4771"/>
        <item x="129"/>
        <item x="6402"/>
        <item x="6202"/>
        <item x="6193"/>
        <item x="6156"/>
        <item x="6133"/>
        <item x="6111"/>
        <item x="6617"/>
        <item x="6601"/>
        <item x="6598"/>
        <item x="6034"/>
        <item x="6003"/>
        <item x="5975"/>
        <item x="5940"/>
        <item x="5902"/>
        <item x="2445"/>
        <item x="5679"/>
        <item x="5676"/>
        <item x="3325"/>
        <item x="3113"/>
        <item x="8"/>
        <item x="18"/>
        <item x="778"/>
        <item x="1325"/>
        <item x="173"/>
        <item x="121"/>
        <item x="61"/>
        <item x="2382"/>
        <item x="2466"/>
        <item x="4119"/>
        <item x="4023"/>
        <item x="3191"/>
        <item x="3084"/>
        <item x="6458"/>
        <item x="5122"/>
        <item x="6448"/>
        <item x="6258"/>
        <item x="6254"/>
        <item x="5920"/>
        <item x="5695"/>
        <item x="5678"/>
        <item x="5417"/>
        <item x="5407"/>
        <item x="4835"/>
        <item x="4799"/>
        <item x="4750"/>
        <item x="6427"/>
        <item x="5413"/>
        <item x="5409"/>
        <item x="5161"/>
        <item x="5159"/>
        <item x="5156"/>
        <item x="5155"/>
        <item x="2543"/>
        <item x="2368"/>
        <item x="2057"/>
        <item x="2545"/>
        <item x="2893"/>
        <item x="2189"/>
        <item x="2539"/>
        <item x="2363"/>
        <item x="1926"/>
        <item x="1322"/>
        <item x="2008"/>
        <item x="1843"/>
        <item x="1666"/>
        <item x="1251"/>
        <item x="374"/>
        <item x="1486"/>
        <item x="2229"/>
        <item x="295"/>
        <item x="2666"/>
        <item x="873"/>
        <item x="2584"/>
        <item x="6577"/>
        <item x="6545"/>
        <item x="6535"/>
        <item x="6514"/>
        <item x="6501"/>
        <item x="6562"/>
        <item x="6555"/>
        <item x="6552"/>
        <item x="6541"/>
        <item x="6507"/>
        <item x="1838"/>
        <item x="1669"/>
        <item x="1561"/>
        <item x="1528"/>
        <item x="1464"/>
        <item x="1399"/>
        <item x="1235"/>
        <item x="768"/>
        <item x="699"/>
        <item x="415"/>
        <item x="1984"/>
        <item x="2628"/>
        <item x="5702"/>
        <item x="5680"/>
        <item x="5617"/>
        <item x="5567"/>
        <item x="5549"/>
        <item x="5537"/>
        <item x="5494"/>
        <item x="5460"/>
        <item x="5429"/>
        <item x="5397"/>
        <item x="5329"/>
        <item x="5305"/>
        <item x="5276"/>
        <item x="5237"/>
        <item x="5200"/>
        <item x="5178"/>
        <item x="5086"/>
        <item x="5071"/>
        <item x="5008"/>
        <item x="4991"/>
        <item x="4960"/>
        <item x="4893"/>
        <item x="4854"/>
        <item x="4820"/>
        <item x="4809"/>
        <item x="4749"/>
        <item x="4697"/>
        <item x="4092"/>
        <item x="4916"/>
        <item x="3995"/>
        <item x="3786"/>
        <item x="3717"/>
        <item x="3606"/>
        <item x="3561"/>
        <item x="3492"/>
        <item x="3421"/>
        <item x="3371"/>
        <item x="3237"/>
        <item x="3101"/>
        <item x="4720"/>
        <item x="3073"/>
        <item x="2806"/>
        <item x="4598"/>
        <item x="4440"/>
        <item x="4363"/>
        <item x="4277"/>
        <item x="4198"/>
        <item x="3625"/>
        <item x="3309"/>
        <item x="3173"/>
        <item x="3011"/>
        <item x="2987"/>
        <item x="2777"/>
        <item x="2146"/>
        <item x="1648"/>
        <item x="1268"/>
        <item x="158"/>
        <item x="953"/>
        <item x="777"/>
        <item x="5043"/>
        <item x="4664"/>
        <item x="4457"/>
        <item x="4300"/>
        <item x="4177"/>
        <item x="4608"/>
        <item x="848"/>
        <item x="1855"/>
        <item x="1413"/>
        <item x="2101"/>
        <item x="1185"/>
        <item x="1217"/>
        <item x="608"/>
        <item x="449"/>
        <item x="1574"/>
        <item x="1003"/>
        <item x="981"/>
        <item x="967"/>
        <item x="2991"/>
        <item x="814"/>
        <item x="6591"/>
        <item x="6056"/>
        <item x="6030"/>
        <item x="6015"/>
        <item x="6581"/>
        <item x="6525"/>
        <item x="6511"/>
        <item x="6486"/>
        <item x="6416"/>
        <item x="6392"/>
        <item x="6386"/>
        <item x="6373"/>
        <item x="2085"/>
        <item x="2244"/>
        <item x="1095"/>
        <item x="2771"/>
        <item x="2625"/>
        <item x="2341"/>
        <item x="2194"/>
        <item x="2143"/>
        <item x="2067"/>
        <item x="2515"/>
        <item x="3586"/>
        <item x="5084"/>
        <item x="53"/>
        <item x="1186"/>
        <item x="1139"/>
        <item x="1119"/>
        <item x="1099"/>
        <item x="1081"/>
        <item x="1058"/>
        <item x="949"/>
        <item x="900"/>
        <item x="880"/>
        <item x="1877"/>
        <item x="525"/>
        <item x="1200"/>
        <item x="959"/>
        <item x="840"/>
        <item x="6310"/>
        <item x="5807"/>
        <item x="4041"/>
        <item x="3969"/>
        <item x="3963"/>
        <item x="3914"/>
        <item x="3873"/>
        <item x="3831"/>
        <item x="3773"/>
        <item x="3769"/>
        <item x="3735"/>
        <item x="3654"/>
        <item x="3627"/>
        <item x="5872"/>
        <item x="3622"/>
        <item x="3542"/>
        <item x="3531"/>
        <item x="3509"/>
        <item x="3493"/>
        <item x="5779"/>
        <item x="3359"/>
        <item x="3354"/>
        <item x="3303"/>
        <item x="3256"/>
        <item x="3241"/>
        <item x="3181"/>
        <item x="5749"/>
        <item x="3117"/>
        <item x="3086"/>
        <item x="3057"/>
        <item x="3030"/>
        <item x="2999"/>
        <item x="2990"/>
        <item x="2942"/>
        <item x="2905"/>
        <item x="2859"/>
        <item x="2826"/>
        <item x="5672"/>
        <item x="5573"/>
        <item x="5642"/>
        <item x="5502"/>
        <item x="5391"/>
        <item x="5535"/>
        <item x="5463"/>
        <item x="5478"/>
        <item x="5334"/>
        <item x="5302"/>
        <item x="5241"/>
        <item x="6208"/>
        <item x="5226"/>
        <item x="5208"/>
        <item x="5147"/>
        <item x="5118"/>
        <item x="5110"/>
        <item x="6153"/>
        <item x="5073"/>
        <item x="5010"/>
        <item x="4945"/>
        <item x="6087"/>
        <item x="4931"/>
        <item x="4901"/>
        <item x="4847"/>
        <item x="4831"/>
        <item x="4826"/>
        <item x="6076"/>
        <item x="4778"/>
        <item x="4700"/>
        <item x="4667"/>
        <item x="6012"/>
        <item x="4637"/>
        <item x="4567"/>
        <item x="4533"/>
        <item x="4516"/>
        <item x="4507"/>
        <item x="4430"/>
        <item x="5929"/>
        <item x="4390"/>
        <item x="4367"/>
        <item x="4350"/>
        <item x="4298"/>
        <item x="4258"/>
        <item x="4233"/>
        <item x="5879"/>
        <item x="4182"/>
        <item x="4129"/>
        <item x="4118"/>
        <item x="4103"/>
        <item x="4066"/>
        <item x="5032"/>
        <item x="2781"/>
        <item x="2699"/>
        <item x="2562"/>
        <item x="2478"/>
        <item x="2387"/>
        <item x="2068"/>
        <item x="5352"/>
        <item x="5289"/>
        <item x="5247"/>
        <item x="5223"/>
        <item x="5197"/>
        <item x="5164"/>
        <item x="5131"/>
        <item x="5101"/>
        <item x="5070"/>
        <item x="5036"/>
        <item x="4988"/>
        <item x="4975"/>
        <item x="4917"/>
        <item x="4899"/>
        <item x="4858"/>
        <item x="4734"/>
        <item x="4712"/>
        <item x="4031"/>
        <item x="3973"/>
        <item x="3897"/>
        <item x="3864"/>
        <item x="3726"/>
        <item x="3688"/>
        <item x="3667"/>
        <item x="3635"/>
        <item x="3608"/>
        <item x="3570"/>
        <item x="3550"/>
        <item x="3519"/>
        <item x="3485"/>
        <item x="3332"/>
        <item x="3282"/>
        <item x="3259"/>
        <item x="3213"/>
        <item x="3165"/>
        <item x="3152"/>
        <item x="3106"/>
        <item x="3075"/>
        <item x="3020"/>
        <item x="2978"/>
        <item x="2889"/>
        <item x="2871"/>
        <item x="2836"/>
        <item x="2811"/>
        <item x="2729"/>
        <item x="2645"/>
        <item x="2547"/>
        <item x="2405"/>
        <item x="2327"/>
        <item x="2152"/>
        <item x="2050"/>
        <item x="4998"/>
        <item x="4952"/>
        <item x="4875"/>
        <item x="4853"/>
        <item x="4811"/>
        <item x="4723"/>
        <item x="4689"/>
        <item x="4611"/>
        <item x="4582"/>
        <item x="4492"/>
        <item x="4458"/>
        <item x="4413"/>
        <item x="4287"/>
        <item x="4241"/>
        <item x="4212"/>
        <item x="4188"/>
        <item x="4137"/>
        <item x="4094"/>
        <item x="2173"/>
        <item x="1935"/>
        <item x="3475"/>
        <item x="1923"/>
        <item x="2048"/>
        <item x="1152"/>
        <item x="6164"/>
        <item x="2513"/>
        <item x="2391"/>
        <item x="2375"/>
        <item x="2498"/>
        <item x="2489"/>
        <item x="2476"/>
        <item x="2462"/>
        <item x="2450"/>
        <item x="2435"/>
        <item x="2426"/>
        <item x="2413"/>
        <item x="2588"/>
        <item x="3589"/>
        <item x="2878"/>
        <item x="2753"/>
        <item x="2578"/>
        <item x="2586"/>
        <item x="2273"/>
        <item x="1454"/>
        <item x="1349"/>
        <item x="1210"/>
        <item x="1164"/>
        <item x="1079"/>
        <item x="183"/>
        <item x="6089"/>
        <item x="3206"/>
        <item x="3140"/>
        <item x="3023"/>
        <item x="2739"/>
        <item x="2369"/>
        <item x="2253"/>
        <item x="2097"/>
        <item x="228"/>
        <item x="5565"/>
        <item x="5454"/>
        <item x="4817"/>
        <item x="4717"/>
        <item x="4480"/>
        <item x="3744"/>
        <item x="3041"/>
        <item x="2784"/>
        <item x="1458"/>
        <item x="3242"/>
        <item x="3211"/>
        <item x="3194"/>
        <item x="3174"/>
        <item x="3162"/>
        <item x="1154"/>
        <item x="2602"/>
        <item x="1901"/>
        <item x="180"/>
        <item x="1820"/>
        <item x="1816"/>
        <item x="1467"/>
        <item x="2421"/>
        <item x="1582"/>
        <item x="381"/>
        <item x="6282"/>
        <item x="5670"/>
        <item x="5561"/>
        <item x="5224"/>
        <item x="4928"/>
        <item x="4488"/>
        <item x="5799"/>
        <item x="6070"/>
        <item x="2337"/>
        <item x="1723"/>
        <item x="1647"/>
        <item x="1436"/>
        <item x="2079"/>
        <item x="738"/>
        <item x="5472"/>
        <item x="2415"/>
        <item x="2231"/>
        <item x="2112"/>
        <item x="5240"/>
        <item x="5121"/>
        <item x="5001"/>
        <item x="4775"/>
        <item x="4404"/>
        <item x="4308"/>
        <item x="4183"/>
        <item x="3009"/>
        <item x="3966"/>
        <item x="3736"/>
        <item x="3526"/>
        <item x="3283"/>
        <item x="2810"/>
        <item x="2691"/>
        <item x="1940"/>
        <item x="1695"/>
        <item x="4814"/>
        <item x="4603"/>
        <item x="4333"/>
        <item x="4250"/>
        <item x="3980"/>
        <item x="3931"/>
        <item x="3848"/>
        <item x="3448"/>
        <item x="688"/>
        <item x="421"/>
        <item x="93"/>
        <item x="3324"/>
        <item x="2404"/>
        <item x="1980"/>
        <item x="2206"/>
        <item x="625"/>
        <item x="603"/>
        <item x="2239"/>
        <item x="541"/>
        <item x="2156"/>
        <item x="664"/>
        <item x="2163"/>
        <item x="1428"/>
        <item x="1942"/>
        <item x="2183"/>
        <item x="2022"/>
        <item x="2037"/>
        <item x="1842"/>
        <item x="1874"/>
        <item x="1953"/>
        <item x="1773"/>
        <item x="1449"/>
        <item x="1699"/>
        <item x="1535"/>
        <item x="1758"/>
        <item x="2468"/>
        <item x="1807"/>
        <item x="1556"/>
        <item x="1278"/>
        <item x="1532"/>
        <item x="1222"/>
        <item x="1414"/>
        <item x="1085"/>
        <item x="1429"/>
        <item x="1313"/>
        <item x="2463"/>
        <item x="1573"/>
        <item x="973"/>
        <item x="611"/>
        <item x="1112"/>
        <item x="936"/>
        <item x="2440"/>
        <item x="963"/>
        <item x="1150"/>
        <item x="2416"/>
        <item x="1073"/>
        <item x="1541"/>
        <item x="1286"/>
        <item x="160"/>
        <item x="2398"/>
        <item x="1010"/>
        <item x="1021"/>
        <item x="404"/>
        <item x="437"/>
        <item x="2336"/>
        <item x="815"/>
        <item x="792"/>
        <item x="724"/>
        <item x="637"/>
        <item x="598"/>
        <item x="567"/>
        <item x="526"/>
        <item x="511"/>
        <item x="496"/>
        <item x="461"/>
        <item x="412"/>
        <item x="383"/>
        <item x="348"/>
        <item x="328"/>
        <item x="39"/>
        <item x="2226"/>
        <item x="1638"/>
        <item x="2084"/>
        <item x="2125"/>
        <item x="1833"/>
        <item x="2642"/>
        <item x="2604"/>
        <item x="4668"/>
        <item x="689"/>
        <item x="810"/>
        <item x="1431"/>
        <item x="175"/>
        <item x="1355"/>
        <item x="1267"/>
        <item x="1219"/>
        <item x="918"/>
        <item x="797"/>
        <item x="265"/>
        <item x="193"/>
        <item x="66"/>
        <item x="6080"/>
        <item x="5723"/>
        <item x="5258"/>
        <item x="5477"/>
        <item x="1965"/>
        <item x="1646"/>
        <item x="1270"/>
        <item x="2196"/>
        <item x="542"/>
        <item x="2828"/>
        <item x="3285"/>
        <item x="1287"/>
        <item x="1062"/>
        <item x="210"/>
        <item x="667"/>
        <item x="3130"/>
        <item x="2670"/>
        <item x="2443"/>
        <item x="2119"/>
        <item x="1979"/>
        <item x="1809"/>
        <item x="1766"/>
        <item x="1588"/>
        <item x="5485"/>
        <item x="1265"/>
        <item x="1125"/>
        <item x="6279"/>
        <item x="6152"/>
        <item x="6058"/>
        <item x="5904"/>
        <item x="5830"/>
        <item x="5656"/>
        <item x="6126"/>
        <item x="6108"/>
        <item x="6095"/>
        <item x="6066"/>
        <item x="6020"/>
        <item x="6006"/>
        <item x="5957"/>
        <item x="5798"/>
        <item x="5795"/>
        <item x="3845"/>
        <item x="3319"/>
        <item x="3139"/>
        <item x="3003"/>
        <item x="2715"/>
        <item x="2324"/>
        <item x="3212"/>
        <item x="3203"/>
        <item x="1696"/>
        <item x="808"/>
        <item x="503"/>
        <item x="495"/>
        <item x="450"/>
        <item x="434"/>
        <item x="300"/>
        <item x="272"/>
        <item x="254"/>
        <item x="226"/>
        <item x="211"/>
        <item x="707"/>
        <item x="693"/>
        <item x="604"/>
        <item x="572"/>
        <item x="565"/>
        <item x="548"/>
        <item x="533"/>
        <item x="514"/>
        <item x="2047"/>
        <item x="6412"/>
        <item x="6411"/>
        <item x="6407"/>
        <item x="6406"/>
        <item x="6390"/>
        <item x="6385"/>
        <item x="6379"/>
        <item x="6395"/>
        <item x="5657"/>
        <item x="4223"/>
        <item x="6374"/>
        <item x="6365"/>
        <item x="6371"/>
        <item x="6343"/>
        <item x="6368"/>
        <item x="6107"/>
        <item x="6377"/>
        <item x="6074"/>
        <item x="6367"/>
        <item x="5984"/>
        <item x="6052"/>
        <item x="6082"/>
        <item x="5982"/>
        <item x="5311"/>
        <item x="6018"/>
        <item x="5053"/>
        <item x="6065"/>
        <item x="5906"/>
        <item x="5841"/>
        <item x="5186"/>
        <item x="6146"/>
        <item x="6351"/>
        <item x="6356"/>
        <item x="6358"/>
        <item x="6286"/>
        <item x="4112"/>
        <item x="5555"/>
        <item x="6315"/>
        <item x="3956"/>
        <item x="5027"/>
        <item x="6291"/>
        <item x="6259"/>
        <item x="6306"/>
        <item x="6272"/>
        <item x="6245"/>
        <item x="6256"/>
        <item x="6341"/>
        <item x="6299"/>
        <item x="6335"/>
        <item x="6326"/>
        <item x="6309"/>
        <item x="6096"/>
        <item x="6296"/>
        <item x="6277"/>
        <item x="6265"/>
        <item x="6331"/>
        <item x="6304"/>
        <item x="6241"/>
        <item x="5218"/>
        <item x="5168"/>
        <item x="6017"/>
        <item x="5967"/>
        <item x="5943"/>
        <item x="5690"/>
        <item x="5915"/>
        <item x="6305"/>
        <item x="6121"/>
        <item x="5968"/>
        <item x="5953"/>
        <item x="6213"/>
        <item x="5898"/>
        <item x="4949"/>
        <item x="4702"/>
        <item x="5886"/>
        <item x="5870"/>
        <item x="5851"/>
        <item x="6205"/>
        <item x="5840"/>
        <item x="5825"/>
        <item x="5811"/>
        <item x="5790"/>
        <item x="5772"/>
        <item x="5761"/>
        <item x="5735"/>
        <item x="5668"/>
        <item x="6154"/>
        <item x="6260"/>
        <item x="4883"/>
        <item x="6178"/>
        <item x="5139"/>
        <item x="5725"/>
        <item x="5586"/>
        <item x="5288"/>
        <item x="5536"/>
        <item x="5090"/>
        <item x="6222"/>
        <item x="4417"/>
        <item x="6168"/>
        <item x="6159"/>
        <item x="6130"/>
        <item x="6110"/>
        <item x="4623"/>
        <item x="5489"/>
        <item x="5706"/>
        <item x="4825"/>
        <item x="5361"/>
        <item x="5458"/>
        <item x="5628"/>
        <item x="5520"/>
        <item x="5339"/>
        <item x="5426"/>
        <item x="6180"/>
        <item x="3821"/>
        <item x="6192"/>
        <item x="6201"/>
        <item x="5606"/>
        <item x="6170"/>
        <item x="6189"/>
        <item x="4758"/>
        <item x="5384"/>
        <item x="5255"/>
        <item x="5989"/>
        <item x="6054"/>
        <item x="5981"/>
        <item x="5912"/>
        <item x="5787"/>
        <item x="3851"/>
        <item x="5698"/>
        <item x="4373"/>
        <item x="4135"/>
        <item x="4601"/>
        <item x="4552"/>
        <item x="4530"/>
        <item x="985"/>
        <item x="2901"/>
        <item x="2866"/>
        <item x="2726"/>
        <item x="2051"/>
        <item x="5511"/>
        <item x="2448"/>
        <item x="2399"/>
        <item x="2388"/>
        <item x="2297"/>
        <item x="2671"/>
        <item x="1737"/>
        <item x="1691"/>
        <item x="2495"/>
        <item x="2049"/>
        <item x="2161"/>
        <item x="2702"/>
        <item x="2304"/>
        <item x="2340"/>
        <item x="3145"/>
        <item x="1517"/>
        <item x="1321"/>
        <item x="979"/>
        <item x="3036"/>
        <item x="1063"/>
        <item x="5370"/>
        <item x="6489"/>
        <item x="6234"/>
        <item x="5963"/>
        <item x="5873"/>
        <item x="5707"/>
        <item x="5634"/>
        <item x="4923"/>
        <item x="6165"/>
        <item x="4631"/>
        <item x="4545"/>
        <item x="1605"/>
        <item x="1536"/>
        <item x="1391"/>
        <item x="1184"/>
        <item x="977"/>
        <item x="683"/>
        <item x="6238"/>
        <item x="5905"/>
        <item x="5816"/>
        <item x="5777"/>
        <item x="5684"/>
        <item x="6155"/>
        <item x="5387"/>
        <item x="6196"/>
        <item x="6086"/>
        <item x="6044"/>
        <item x="5992"/>
        <item x="6077"/>
        <item x="6007"/>
        <item x="6037"/>
        <item x="6055"/>
        <item x="5977"/>
        <item x="5852"/>
        <item x="24"/>
        <item x="5246"/>
        <item x="4953"/>
        <item x="5038"/>
        <item x="5469"/>
        <item x="1"/>
        <item x="6051"/>
        <item x="1504"/>
        <item x="3464"/>
        <item x="3122"/>
        <item x="2927"/>
        <item x="2605"/>
        <item x="2579"/>
        <item x="4785"/>
        <item x="4703"/>
        <item x="1651"/>
        <item x="1650"/>
        <item x="2492"/>
        <item x="2366"/>
        <item x="2389"/>
        <item x="2184"/>
        <item x="2214"/>
        <item x="2740"/>
        <item x="2700"/>
        <item x="2609"/>
        <item x="2647"/>
        <item x="872"/>
        <item x="3626"/>
        <item x="2486"/>
        <item x="2376"/>
        <item x="2243"/>
        <item x="819"/>
        <item x="922"/>
        <item x="3128"/>
        <item x="1060"/>
        <item x="21"/>
        <item x="658"/>
        <item x="908"/>
        <item x="892"/>
        <item x="876"/>
        <item x="1234"/>
        <item x="1800"/>
        <item x="1591"/>
        <item x="669"/>
        <item x="207"/>
        <item x="6635"/>
        <item x="6633"/>
        <item x="6631"/>
        <item x="6629"/>
        <item x="6628"/>
        <item x="6627"/>
        <item x="6632"/>
        <item x="6624"/>
        <item x="5315"/>
        <item x="5196"/>
        <item x="6621"/>
        <item x="6619"/>
        <item x="6614"/>
        <item x="6590"/>
        <item x="6127"/>
        <item x="6032"/>
        <item x="5849"/>
        <item x="5734"/>
        <item x="5627"/>
        <item x="6594"/>
        <item x="6570"/>
        <item x="6556"/>
        <item x="4510"/>
        <item x="4538"/>
        <item x="263"/>
        <item x="1468"/>
        <item x="1394"/>
        <item x="562"/>
        <item x="516"/>
        <item x="5343"/>
        <item x="2597"/>
        <item x="3510"/>
        <item x="6357"/>
        <item x="6320"/>
        <item x="3447"/>
        <item x="6383"/>
        <item x="6342"/>
        <item x="2587"/>
        <item x="803"/>
        <item x="1365"/>
        <item x="5298"/>
        <item x="3695"/>
        <item x="5279"/>
        <item x="5206"/>
        <item x="4856"/>
        <item x="4738"/>
        <item x="4624"/>
        <item x="4485"/>
        <item x="4245"/>
        <item x="3920"/>
        <item x="4583"/>
        <item x="4296"/>
        <item x="4271"/>
        <item x="4235"/>
        <item x="4069"/>
        <item x="4045"/>
        <item x="4018"/>
        <item x="4005"/>
        <item x="3902"/>
        <item x="3880"/>
        <item x="3842"/>
        <item x="4518"/>
        <item x="3822"/>
        <item x="3818"/>
        <item x="3809"/>
        <item x="3772"/>
        <item x="3677"/>
        <item x="3580"/>
        <item x="3569"/>
        <item x="3488"/>
        <item x="3470"/>
        <item x="3457"/>
        <item x="4511"/>
        <item x="3446"/>
        <item x="3423"/>
        <item x="3406"/>
        <item x="3394"/>
        <item x="3373"/>
        <item x="3352"/>
        <item x="3338"/>
        <item x="3312"/>
        <item x="3289"/>
        <item x="3257"/>
        <item x="4497"/>
        <item x="3247"/>
        <item x="3232"/>
        <item x="3115"/>
        <item x="4439"/>
        <item x="4422"/>
        <item x="4402"/>
        <item x="4328"/>
        <item x="4319"/>
        <item x="1707"/>
        <item x="1674"/>
        <item x="1641"/>
        <item x="1618"/>
        <item x="1602"/>
        <item x="1586"/>
        <item x="1575"/>
        <item x="1564"/>
        <item x="1543"/>
        <item x="3192"/>
        <item x="2970"/>
        <item x="1529"/>
        <item x="2283"/>
        <item x="2950"/>
        <item x="2054"/>
        <item x="2013"/>
        <item x="1519"/>
        <item x="2265"/>
        <item x="2931"/>
        <item x="1499"/>
        <item x="2242"/>
        <item x="2920"/>
        <item x="1482"/>
        <item x="2213"/>
        <item x="2900"/>
        <item x="1459"/>
        <item x="2200"/>
        <item x="2885"/>
        <item x="1447"/>
        <item x="2182"/>
        <item x="2849"/>
        <item x="1420"/>
        <item x="2151"/>
        <item x="2842"/>
        <item x="1402"/>
        <item x="2131"/>
        <item x="2827"/>
        <item x="1379"/>
        <item x="2098"/>
        <item x="2808"/>
        <item x="1369"/>
        <item x="3160"/>
        <item x="2795"/>
        <item x="1346"/>
        <item x="2775"/>
        <item x="1316"/>
        <item x="2761"/>
        <item x="1301"/>
        <item x="2750"/>
        <item x="1288"/>
        <item x="2728"/>
        <item x="1263"/>
        <item x="2706"/>
        <item x="1237"/>
        <item x="2684"/>
        <item x="1203"/>
        <item x="2668"/>
        <item x="1187"/>
        <item x="2651"/>
        <item x="1177"/>
        <item x="2633"/>
        <item x="1153"/>
        <item x="3137"/>
        <item x="2615"/>
        <item x="2582"/>
        <item x="2564"/>
        <item x="2541"/>
        <item x="2519"/>
        <item x="2499"/>
        <item x="2474"/>
        <item x="2451"/>
        <item x="2430"/>
        <item x="2414"/>
        <item x="3085"/>
        <item x="2379"/>
        <item x="2350"/>
        <item x="2325"/>
        <item x="2222"/>
        <item x="2195"/>
        <item x="2167"/>
        <item x="2111"/>
        <item x="2073"/>
        <item x="2039"/>
        <item x="1996"/>
        <item x="3074"/>
        <item x="1982"/>
        <item x="1959"/>
        <item x="1950"/>
        <item x="1936"/>
        <item x="1920"/>
        <item x="1907"/>
        <item x="1888"/>
        <item x="1876"/>
        <item x="1854"/>
        <item x="1834"/>
        <item x="3040"/>
        <item x="1817"/>
        <item x="1801"/>
        <item x="1769"/>
        <item x="1764"/>
        <item x="1745"/>
        <item x="1724"/>
        <item x="1694"/>
        <item x="1658"/>
        <item x="3022"/>
        <item x="3004"/>
        <item x="2986"/>
        <item x="1636"/>
        <item x="1126"/>
        <item x="1100"/>
        <item x="1075"/>
        <item x="1044"/>
        <item x="1022"/>
        <item x="998"/>
        <item x="964"/>
        <item x="923"/>
        <item x="881"/>
        <item x="844"/>
        <item x="798"/>
        <item x="767"/>
        <item x="729"/>
        <item x="686"/>
        <item x="660"/>
        <item x="586"/>
        <item x="536"/>
        <item x="486"/>
        <item x="431"/>
        <item x="384"/>
        <item x="298"/>
        <item x="239"/>
        <item x="181"/>
        <item x="122"/>
        <item x="56"/>
        <item x="2162"/>
        <item x="473"/>
        <item x="88"/>
        <item x="5360"/>
        <item x="6181"/>
        <item x="6145"/>
        <item x="6047"/>
        <item x="5731"/>
        <item x="1671"/>
        <item x="1734"/>
        <item x="883"/>
        <item x="2100"/>
        <item x="2036"/>
        <item x="1937"/>
        <item x="85"/>
        <item x="1157"/>
        <item x="414"/>
        <item x="563"/>
        <item x="4802"/>
        <item x="4772"/>
        <item x="4513"/>
        <item x="4248"/>
        <item x="3767"/>
        <item x="3716"/>
        <item x="3478"/>
        <item x="895"/>
        <item x="1069"/>
        <item x="1490"/>
        <item x="2155"/>
        <item x="2212"/>
        <item x="2330"/>
        <item x="6243"/>
        <item x="488"/>
        <item x="1772"/>
        <item x="782"/>
        <item x="2626"/>
        <item x="2820"/>
        <item x="2695"/>
        <item x="4122"/>
        <item x="4855"/>
        <item x="4140"/>
        <item x="3998"/>
        <item x="3960"/>
        <item x="3899"/>
        <item x="3844"/>
        <item x="3796"/>
        <item x="3658"/>
        <item x="3618"/>
        <item x="3597"/>
        <item x="3516"/>
        <item x="4760"/>
        <item x="3465"/>
        <item x="3388"/>
        <item x="3277"/>
        <item x="3225"/>
        <item x="3161"/>
        <item x="3142"/>
        <item x="3046"/>
        <item x="3028"/>
        <item x="2956"/>
        <item x="2848"/>
        <item x="4650"/>
        <item x="2798"/>
        <item x="2768"/>
        <item x="2693"/>
        <item x="2600"/>
        <item x="4515"/>
        <item x="4426"/>
        <item x="4336"/>
        <item x="4269"/>
        <item x="4215"/>
        <item x="4173"/>
        <item x="3991"/>
        <item x="2328"/>
        <item x="3207"/>
        <item x="3042"/>
        <item x="2772"/>
        <item x="2354"/>
        <item x="2237"/>
        <item x="2157"/>
        <item x="2005"/>
        <item x="1689"/>
        <item x="1619"/>
        <item x="1323"/>
        <item x="2046"/>
        <item x="482"/>
        <item x="308"/>
        <item x="6519"/>
        <item x="6503"/>
        <item x="6494"/>
        <item x="6484"/>
        <item x="6434"/>
        <item x="6336"/>
        <item x="6293"/>
        <item x="6230"/>
        <item x="6216"/>
        <item x="1727"/>
        <item x="1521"/>
        <item x="1770"/>
        <item x="1719"/>
        <item x="1661"/>
        <item x="6419"/>
        <item x="6340"/>
        <item x="2031"/>
        <item x="1531"/>
        <item x="1042"/>
        <item x="2881"/>
        <item x="1880"/>
        <item x="2636"/>
        <item x="3438"/>
        <item x="3308"/>
        <item x="2309"/>
        <item x="2707"/>
        <item x="2402"/>
        <item x="1356"/>
        <item x="1215"/>
        <item x="1106"/>
        <item x="622"/>
        <item x="2997"/>
        <item x="2596"/>
        <item x="2140"/>
        <item x="725"/>
        <item x="1445"/>
        <item x="1679"/>
        <item x="788"/>
        <item x="646"/>
        <item x="606"/>
        <item x="2362"/>
        <item x="1997"/>
        <item x="4387"/>
        <item x="4288"/>
        <item x="4191"/>
        <item x="3955"/>
        <item x="3108"/>
        <item x="2009"/>
        <item x="513"/>
        <item x="387"/>
        <item x="2083"/>
        <item x="730"/>
        <item x="554"/>
        <item x="2773"/>
        <item x="6509"/>
        <item x="6482"/>
        <item x="6423"/>
        <item x="6404"/>
        <item x="6338"/>
        <item x="1522"/>
        <item x="2295"/>
        <item x="3729"/>
        <item x="3982"/>
        <item x="3906"/>
        <item x="3364"/>
        <item x="3286"/>
        <item x="5428"/>
        <item x="5198"/>
        <item x="5049"/>
        <item x="4986"/>
        <item x="4795"/>
        <item x="4620"/>
        <item x="4084"/>
        <item x="6567"/>
        <item x="6454"/>
        <item x="6424"/>
        <item x="6551"/>
        <item x="6516"/>
        <item x="6502"/>
        <item x="6497"/>
        <item x="6488"/>
        <item x="6478"/>
        <item x="6467"/>
        <item x="6460"/>
        <item x="2917"/>
        <item x="6246"/>
        <item x="5944"/>
        <item x="5423"/>
        <item x="5088"/>
        <item x="3350"/>
        <item x="861"/>
        <item x="651"/>
        <item x="378"/>
        <item x="35"/>
        <item x="1377"/>
        <item x="1839"/>
        <item x="1804"/>
        <item x="1780"/>
        <item x="1754"/>
        <item x="1732"/>
        <item x="1233"/>
        <item x="4128"/>
        <item x="4114"/>
        <item x="4007"/>
        <item x="3958"/>
        <item x="3893"/>
        <item x="3058"/>
        <item x="2899"/>
        <item x="4862"/>
        <item x="4823"/>
        <item x="4357"/>
        <item x="2041"/>
        <item x="2371"/>
        <item x="1374"/>
        <item x="1881"/>
        <item x="50"/>
        <item x="27"/>
        <item x="163"/>
        <item x="833"/>
        <item x="1527"/>
        <item x="1375"/>
        <item x="1028"/>
        <item x="932"/>
        <item x="552"/>
        <item x="349"/>
        <item x="4259"/>
        <item x="4146"/>
        <item x="3067"/>
        <item x="1571"/>
        <item x="4455"/>
        <item x="1059"/>
        <item x="2852"/>
        <item x="2381"/>
        <item x="2465"/>
        <item x="2043"/>
        <item x="6618"/>
        <item x="164"/>
        <item x="484"/>
        <item x="1616"/>
        <item x="2569"/>
        <item x="4524"/>
        <item x="169"/>
        <item x="6223"/>
        <item x="6172"/>
        <item x="1290"/>
        <item x="1096"/>
        <item x="1181"/>
        <item x="1019"/>
        <item x="1111"/>
        <item x="902"/>
        <item x="965"/>
        <item x="621"/>
        <item x="5578"/>
        <item x="2027"/>
        <item x="1597"/>
        <item x="1604"/>
        <item x="1015"/>
        <item x="966"/>
        <item x="890"/>
        <item x="929"/>
        <item x="1006"/>
        <item x="489"/>
        <item x="217"/>
        <item x="316"/>
        <item x="369"/>
        <item x="1511"/>
        <item x="1456"/>
        <item x="1426"/>
        <item x="1360"/>
        <item x="1314"/>
        <item x="1109"/>
        <item x="2267"/>
        <item x="5404"/>
        <item x="5791"/>
        <item x="2301"/>
        <item x="1357"/>
        <item x="1056"/>
        <item x="540"/>
        <item x="493"/>
        <item x="382"/>
        <item x="276"/>
        <item x="174"/>
        <item x="78"/>
        <item x="2202"/>
        <item x="2130"/>
        <item x="2080"/>
        <item x="2032"/>
        <item x="1914"/>
        <item x="1720"/>
        <item x="1481"/>
        <item x="1430"/>
        <item x="5444"/>
        <item x="1014"/>
        <item x="4149"/>
        <item x="490"/>
        <item x="257"/>
        <item x="4391"/>
        <item x="2770"/>
        <item x="462"/>
        <item x="1098"/>
        <item x="1635"/>
        <item x="1507"/>
        <item x="1516"/>
        <item x="1500"/>
        <item x="1350"/>
        <item x="1292"/>
        <item x="1246"/>
        <item x="1239"/>
        <item x="1592"/>
        <item x="1348"/>
        <item x="1328"/>
        <item x="1077"/>
        <item x="1052"/>
        <item x="990"/>
        <item x="716"/>
        <item x="1978"/>
        <item x="1853"/>
        <item x="1714"/>
        <item x="1568"/>
        <item x="1931"/>
        <item x="1864"/>
        <item x="1406"/>
        <item x="5373"/>
        <item x="499"/>
        <item x="260"/>
        <item x="472"/>
        <item x="453"/>
        <item x="442"/>
        <item x="321"/>
        <item x="318"/>
        <item x="221"/>
        <item x="270"/>
        <item x="296"/>
        <item x="267"/>
        <item x="33"/>
        <item x="162"/>
        <item x="578"/>
        <item x="5263"/>
        <item x="2003"/>
        <item x="1964"/>
        <item x="1711"/>
        <item x="1476"/>
        <item x="1317"/>
        <item x="668"/>
        <item x="569"/>
        <item x="841"/>
        <item x="1437"/>
        <item x="2640"/>
        <item x="1958"/>
        <item x="1502"/>
        <item x="2198"/>
        <item x="1678"/>
        <item x="6437"/>
        <item x="4672"/>
        <item x="105"/>
        <item x="2260"/>
        <item x="2401"/>
        <item x="1851"/>
        <item x="1813"/>
        <item x="4639"/>
        <item x="1776"/>
        <item x="2251"/>
        <item x="2235"/>
        <item x="2209"/>
        <item x="1664"/>
        <item x="1327"/>
        <item x="1566"/>
        <item x="2460"/>
        <item x="1057"/>
        <item x="5187"/>
        <item x="5180"/>
        <item x="5158"/>
        <item x="5117"/>
        <item x="5599"/>
        <item x="3157"/>
        <item x="3262"/>
        <item x="3079"/>
        <item x="2444"/>
        <item x="1828"/>
        <item x="1777"/>
        <item x="1738"/>
        <item x="1387"/>
        <item x="5519"/>
        <item x="5096"/>
        <item x="4996"/>
        <item x="961"/>
        <item x="144"/>
        <item x="1558"/>
        <item x="2812"/>
        <item x="2967"/>
        <item x="2581"/>
        <item x="109"/>
        <item x="1209"/>
        <item x="1637"/>
        <item x="5063"/>
        <item x="4973"/>
        <item x="6212"/>
        <item x="2433"/>
        <item x="2620"/>
        <item x="4338"/>
        <item x="704"/>
        <item x="2787"/>
        <item x="2716"/>
        <item x="5398"/>
        <item x="6480"/>
        <item x="4444"/>
        <item x="12"/>
        <item x="2075"/>
        <item x="5945"/>
        <item x="5425"/>
        <item x="5405"/>
        <item x="5140"/>
        <item x="5104"/>
        <item x="5044"/>
        <item x="5025"/>
        <item x="4994"/>
        <item x="4983"/>
        <item x="4937"/>
        <item x="4958"/>
        <item x="4915"/>
        <item x="5741"/>
        <item x="4874"/>
        <item x="4788"/>
        <item x="4759"/>
        <item x="4751"/>
        <item x="4714"/>
        <item x="4617"/>
        <item x="4602"/>
        <item x="4588"/>
        <item x="4568"/>
        <item x="4527"/>
        <item x="5740"/>
        <item x="4523"/>
        <item x="4506"/>
        <item x="4443"/>
        <item x="4432"/>
        <item x="4412"/>
        <item x="4325"/>
        <item x="4310"/>
        <item x="4286"/>
        <item x="4275"/>
        <item x="4213"/>
        <item x="5710"/>
        <item x="4199"/>
        <item x="5709"/>
        <item x="5616"/>
        <item x="5615"/>
        <item x="5990"/>
        <item x="5614"/>
        <item x="5544"/>
        <item x="1076"/>
        <item x="1054"/>
        <item x="1047"/>
        <item x="1012"/>
        <item x="986"/>
        <item x="975"/>
        <item x="946"/>
        <item x="916"/>
        <item x="888"/>
        <item x="859"/>
        <item x="837"/>
        <item x="805"/>
        <item x="773"/>
        <item x="759"/>
        <item x="750"/>
        <item x="690"/>
        <item x="636"/>
        <item x="568"/>
        <item x="497"/>
        <item x="465"/>
        <item x="417"/>
        <item x="323"/>
        <item x="233"/>
        <item x="102"/>
        <item x="4355"/>
        <item x="3846"/>
        <item x="3888"/>
        <item x="3828"/>
        <item x="3785"/>
        <item x="3685"/>
        <item x="3645"/>
        <item x="3581"/>
        <item x="4306"/>
        <item x="4256"/>
        <item x="4219"/>
        <item x="4075"/>
        <item x="4052"/>
        <item x="4034"/>
        <item x="3953"/>
        <item x="3925"/>
        <item x="3565"/>
        <item x="3091"/>
        <item x="3051"/>
        <item x="3007"/>
        <item x="2974"/>
        <item x="2939"/>
        <item x="2909"/>
        <item x="2856"/>
        <item x="2818"/>
        <item x="2780"/>
        <item x="2744"/>
        <item x="3480"/>
        <item x="2718"/>
        <item x="2679"/>
        <item x="2639"/>
        <item x="2599"/>
        <item x="2560"/>
        <item x="2530"/>
        <item x="2494"/>
        <item x="2441"/>
        <item x="2397"/>
        <item x="2357"/>
        <item x="3426"/>
        <item x="2268"/>
        <item x="2216"/>
        <item x="2186"/>
        <item x="2154"/>
        <item x="2124"/>
        <item x="3383"/>
        <item x="3328"/>
        <item x="3297"/>
        <item x="3267"/>
        <item x="3187"/>
        <item x="3144"/>
        <item x="1567"/>
        <item x="1523"/>
        <item x="1466"/>
        <item x="1440"/>
        <item x="1425"/>
        <item x="1404"/>
        <item x="1388"/>
        <item x="1373"/>
        <item x="1361"/>
        <item x="2092"/>
        <item x="1826"/>
        <item x="1331"/>
        <item x="1788"/>
        <item x="1324"/>
        <item x="1753"/>
        <item x="1293"/>
        <item x="1717"/>
        <item x="1274"/>
        <item x="1684"/>
        <item x="1248"/>
        <item x="1668"/>
        <item x="1229"/>
        <item x="1644"/>
        <item x="1195"/>
        <item x="1622"/>
        <item x="1173"/>
        <item x="1610"/>
        <item x="1165"/>
        <item x="1590"/>
        <item x="1130"/>
        <item x="2063"/>
        <item x="1551"/>
        <item x="1104"/>
        <item x="1534"/>
        <item x="1477"/>
        <item x="2030"/>
        <item x="2002"/>
        <item x="1971"/>
        <item x="1944"/>
        <item x="1916"/>
        <item x="1892"/>
        <item x="1859"/>
        <item x="419"/>
        <item x="836"/>
        <item x="3745"/>
        <item x="3358"/>
        <item x="3811"/>
        <item x="1943"/>
        <item x="1908"/>
        <item x="1798"/>
        <item x="624"/>
        <item x="566"/>
        <item x="481"/>
        <item x="402"/>
        <item x="315"/>
        <item x="230"/>
        <item x="118"/>
        <item x="807"/>
        <item x="679"/>
        <item x="1895"/>
        <item x="2664"/>
        <item x="1509"/>
        <item x="774"/>
        <item x="5092"/>
        <item x="2052"/>
        <item x="2040"/>
        <item x="3584"/>
        <item x="3153"/>
        <item x="2799"/>
        <item x="2428"/>
        <item x="2123"/>
        <item x="1415"/>
        <item x="1271"/>
        <item x="1336"/>
        <item x="1036"/>
        <item x="6648"/>
        <item x="6647"/>
        <item x="6638"/>
        <item x="2926"/>
        <item x="2754"/>
        <item x="3463"/>
        <item x="3314"/>
        <item x="5504"/>
        <item x="649"/>
        <item x="52"/>
        <item x="866"/>
        <item x="2395"/>
        <item x="1524"/>
        <item x="1894"/>
        <item x="1750"/>
        <item x="1174"/>
        <item x="1034"/>
        <item x="6430"/>
        <item x="2361"/>
        <item x="4974"/>
        <item x="719"/>
        <item x="388"/>
        <item x="504"/>
        <item x="172"/>
        <item x="247"/>
        <item x="236"/>
        <item x="243"/>
        <item x="229"/>
        <item x="218"/>
        <item x="188"/>
        <item x="363"/>
        <item x="356"/>
        <item x="341"/>
        <item x="335"/>
        <item x="194"/>
        <item x="480"/>
        <item x="420"/>
        <item x="428"/>
        <item x="416"/>
        <item x="392"/>
        <item x="403"/>
        <item x="391"/>
        <item x="399"/>
        <item x="395"/>
        <item x="390"/>
        <item x="379"/>
        <item x="329"/>
        <item x="333"/>
        <item x="364"/>
        <item x="357"/>
        <item x="336"/>
        <item x="354"/>
        <item x="343"/>
        <item x="339"/>
        <item x="314"/>
        <item x="469"/>
        <item x="297"/>
        <item x="325"/>
        <item x="320"/>
        <item x="302"/>
        <item x="264"/>
        <item x="457"/>
        <item x="445"/>
        <item x="441"/>
        <item x="436"/>
        <item x="429"/>
        <item x="423"/>
        <item x="261"/>
        <item x="208"/>
        <item x="167"/>
        <item x="159"/>
        <item x="154"/>
        <item x="149"/>
        <item x="244"/>
        <item x="242"/>
        <item x="237"/>
        <item x="212"/>
        <item x="191"/>
        <item x="161"/>
        <item x="187"/>
        <item x="231"/>
        <item x="125"/>
        <item x="117"/>
        <item x="112"/>
        <item x="115"/>
        <item x="107"/>
        <item x="146"/>
        <item x="101"/>
        <item x="98"/>
        <item x="96"/>
        <item x="92"/>
        <item x="198"/>
        <item x="133"/>
        <item x="90"/>
        <item x="84"/>
        <item x="82"/>
        <item x="80"/>
        <item x="75"/>
        <item x="71"/>
        <item x="70"/>
        <item x="64"/>
        <item x="60"/>
        <item x="185"/>
        <item x="57"/>
        <item x="54"/>
        <item x="36"/>
        <item x="49"/>
        <item x="40"/>
        <item x="22"/>
        <item x="28"/>
        <item x="15"/>
        <item x="7"/>
        <item x="171"/>
        <item x="152"/>
        <item x="143"/>
        <item x="141"/>
        <item x="135"/>
        <item x="128"/>
        <item x="123"/>
        <item x="16"/>
        <item x="10"/>
        <item x="6"/>
        <item x="104"/>
        <item x="95"/>
        <item x="86"/>
        <item x="81"/>
        <item x="76"/>
        <item x="62"/>
        <item x="48"/>
        <item x="25"/>
        <item x="786"/>
        <item x="740"/>
        <item x="653"/>
        <item x="648"/>
        <item x="639"/>
        <item x="635"/>
        <item x="634"/>
        <item x="619"/>
        <item x="594"/>
        <item x="580"/>
        <item x="588"/>
        <item x="585"/>
        <item x="715"/>
        <item x="579"/>
        <item x="576"/>
        <item x="573"/>
        <item x="570"/>
        <item x="560"/>
        <item x="558"/>
        <item x="553"/>
        <item x="555"/>
        <item x="549"/>
        <item x="709"/>
        <item x="702"/>
        <item x="694"/>
        <item x="687"/>
        <item x="677"/>
        <item x="674"/>
        <item x="655"/>
        <item x="2159"/>
        <item x="197"/>
        <item x="63"/>
        <item x="255"/>
        <item x="2109"/>
        <item x="2763"/>
        <item x="2745"/>
        <item x="2752"/>
        <item x="2658"/>
        <item x="2469"/>
        <item x="1852"/>
        <item x="2386"/>
        <item x="931"/>
        <item x="5766"/>
        <item x="1829"/>
        <item x="779"/>
        <item x="510"/>
        <item x="476"/>
        <item x="443"/>
        <item x="466"/>
        <item x="1557"/>
        <item x="366"/>
        <item x="1918"/>
        <item x="6264"/>
        <item x="3999"/>
        <item x="5998"/>
        <item x="5786"/>
        <item x="4029"/>
        <item x="3521"/>
        <item x="220"/>
        <item x="4207"/>
        <item x="2187"/>
        <item x="2259"/>
        <item x="2193"/>
        <item x="2292"/>
        <item x="2175"/>
        <item x="2168"/>
        <item x="2233"/>
        <item x="2076"/>
        <item x="2148"/>
        <item x="2134"/>
        <item x="2126"/>
        <item x="2116"/>
        <item x="2096"/>
        <item x="2090"/>
        <item x="1929"/>
        <item x="1863"/>
        <item x="1844"/>
        <item x="1810"/>
        <item x="1799"/>
        <item x="1687"/>
        <item x="1784"/>
        <item x="1873"/>
        <item x="1763"/>
        <item x="1759"/>
        <item x="1741"/>
        <item x="1673"/>
        <item x="1708"/>
        <item x="1660"/>
        <item x="1652"/>
        <item x="1634"/>
        <item x="1617"/>
        <item x="1609"/>
        <item x="1601"/>
        <item x="1539"/>
        <item x="1526"/>
        <item x="1515"/>
        <item x="4131"/>
        <item x="3281"/>
        <item x="3265"/>
        <item x="3196"/>
        <item x="3234"/>
        <item x="4095"/>
        <item x="3222"/>
        <item x="3119"/>
        <item x="3156"/>
        <item x="3169"/>
        <item x="3175"/>
        <item x="3052"/>
        <item x="3138"/>
        <item x="3015"/>
        <item x="3061"/>
        <item x="3010"/>
        <item x="4050"/>
        <item x="3002"/>
        <item x="3068"/>
        <item x="3849"/>
        <item x="3826"/>
        <item x="3765"/>
        <item x="3750"/>
        <item x="2952"/>
        <item x="2989"/>
        <item x="2963"/>
        <item x="2938"/>
        <item x="2906"/>
        <item x="2895"/>
        <item x="2980"/>
        <item x="2928"/>
        <item x="4002"/>
        <item x="2921"/>
        <item x="2803"/>
        <item x="3746"/>
        <item x="3694"/>
        <item x="3720"/>
        <item x="3702"/>
        <item x="3665"/>
        <item x="3680"/>
        <item x="3652"/>
        <item x="3634"/>
        <item x="3594"/>
        <item x="2886"/>
        <item x="2870"/>
        <item x="2858"/>
        <item x="2834"/>
        <item x="2838"/>
        <item x="2823"/>
        <item x="2794"/>
        <item x="2760"/>
        <item x="3962"/>
        <item x="2774"/>
        <item x="2785"/>
        <item x="3621"/>
        <item x="3616"/>
        <item x="3601"/>
        <item x="2765"/>
        <item x="2685"/>
        <item x="2722"/>
        <item x="2741"/>
        <item x="2708"/>
        <item x="2682"/>
        <item x="2719"/>
        <item x="2638"/>
        <item x="3928"/>
        <item x="2652"/>
        <item x="2657"/>
        <item x="2610"/>
        <item x="2630"/>
        <item x="2624"/>
        <item x="2598"/>
        <item x="2592"/>
        <item x="2577"/>
        <item x="2572"/>
        <item x="2550"/>
        <item x="3898"/>
        <item x="2542"/>
        <item x="2533"/>
        <item x="2529"/>
        <item x="2520"/>
        <item x="2510"/>
        <item x="2493"/>
        <item x="2477"/>
        <item x="2459"/>
        <item x="2372"/>
        <item x="2442"/>
        <item x="3871"/>
        <item x="2423"/>
        <item x="2411"/>
        <item x="2224"/>
        <item x="2323"/>
        <item x="2500"/>
        <item x="2377"/>
        <item x="2334"/>
        <item x="2208"/>
        <item x="2197"/>
        <item x="2277"/>
        <item x="2035"/>
        <item x="1653"/>
        <item x="1593"/>
        <item x="1384"/>
        <item x="1645"/>
        <item x="1675"/>
        <item x="5728"/>
        <item x="5648"/>
        <item x="5542"/>
        <item x="5357"/>
        <item x="3655"/>
        <item x="1483"/>
        <item x="2275"/>
        <item x="2004"/>
        <item x="2872"/>
        <item x="2496"/>
        <item x="1729"/>
        <item x="3215"/>
        <item x="3141"/>
        <item x="2943"/>
        <item x="909"/>
        <item x="401"/>
        <item x="358"/>
        <item x="6062"/>
        <item x="6019"/>
        <item x="5947"/>
        <item x="5910"/>
        <item x="5892"/>
        <item x="5861"/>
        <item x="5844"/>
        <item x="6081"/>
        <item x="6171"/>
        <item x="6009"/>
        <item x="6248"/>
        <item x="6225"/>
        <item x="1930"/>
        <item x="1318"/>
        <item x="2370"/>
        <item x="1963"/>
        <item x="266"/>
        <item x="609"/>
        <item x="544"/>
        <item x="4989"/>
        <item x="4903"/>
        <item x="6409"/>
        <item x="6372"/>
        <item x="6287"/>
        <item x="1913"/>
        <item x="155"/>
        <item x="2959"/>
        <item x="2932"/>
        <item x="2618"/>
        <item x="1188"/>
        <item x="2201"/>
        <item x="1299"/>
        <item x="599"/>
        <item x="456"/>
        <item x="1148"/>
        <item x="4101"/>
        <item x="3985"/>
        <item x="2998"/>
        <item x="1841"/>
        <item x="1670"/>
        <item x="1492"/>
        <item x="4969"/>
        <item x="1589"/>
        <item x="1035"/>
        <item x="5452"/>
        <item x="5089"/>
        <item x="4710"/>
        <item x="4337"/>
        <item x="1309"/>
        <item x="623"/>
        <item x="5313"/>
        <item x="3274"/>
        <item x="3095"/>
        <item x="2252"/>
        <item x="2133"/>
        <item x="2087"/>
        <item x="1383"/>
        <item x="1302"/>
        <item x="982"/>
        <item x="1129"/>
        <item x="196"/>
        <item x="3228"/>
        <item x="2321"/>
        <item x="1418"/>
        <item x="6461"/>
        <item x="1138"/>
        <item x="2014"/>
        <item x="1525"/>
        <item x="1990"/>
        <item x="868"/>
        <item x="879"/>
        <item x="6393"/>
        <item x="2783"/>
        <item x="2723"/>
        <item x="2637"/>
        <item x="2506"/>
        <item x="2359"/>
        <item x="2311"/>
        <item x="1690"/>
        <item x="3910"/>
        <item x="2522"/>
        <item x="3977"/>
        <item x="2293"/>
        <item x="1808"/>
        <item x="1663"/>
        <item x="351"/>
        <item x="2338"/>
        <item x="2153"/>
        <item x="491"/>
        <item x="376"/>
        <item x="2517"/>
        <item x="1304"/>
        <item x="1090"/>
        <item x="790"/>
        <item x="213"/>
        <item x="111"/>
        <item x="44"/>
        <item x="326"/>
        <item x="607"/>
        <item x="425"/>
        <item x="1831"/>
        <item x="1718"/>
        <item x="87"/>
        <item x="397"/>
        <item x="574"/>
        <item x="11"/>
        <item x="830"/>
        <item x="1189"/>
        <item x="2507"/>
        <item x="2410"/>
        <item x="1762"/>
        <item x="3368"/>
        <item x="2220"/>
        <item x="2053"/>
        <item x="1767"/>
        <item x="1491"/>
        <item x="1061"/>
        <item x="561"/>
        <item x="448"/>
        <item x="74"/>
        <item x="524"/>
        <item x="1579"/>
        <item x="1442"/>
        <item x="1147"/>
        <item x="793"/>
        <item x="515"/>
        <item x="225"/>
        <item x="1020"/>
        <item x="530"/>
        <item x="1749"/>
        <item x="1514"/>
        <item x="1422"/>
        <item x="1045"/>
        <item x="800"/>
        <item x="459"/>
        <item x="362"/>
        <item x="216"/>
        <item x="147"/>
        <item x="34"/>
        <item x="23"/>
        <item x="31"/>
        <item x="413"/>
        <item x="1072"/>
        <item x="626"/>
        <item x="596"/>
        <item x="661"/>
        <item x="375"/>
        <item x="19"/>
        <item x="1011"/>
        <item x="547"/>
        <item x="501"/>
        <item x="394"/>
        <item x="286"/>
        <item x="189"/>
        <item x="14"/>
        <item x="5927"/>
        <item x="4882"/>
        <item x="4763"/>
        <item x="6588"/>
        <item x="6186"/>
        <item x="6561"/>
        <item x="6526"/>
        <item x="6493"/>
        <item x="6465"/>
        <item x="6442"/>
        <item x="6380"/>
        <item x="6344"/>
        <item x="6237"/>
        <item x="4491"/>
        <item x="1032"/>
        <item x="824"/>
        <item x="587"/>
        <item x="1162"/>
        <item x="72"/>
        <item x="744"/>
        <item x="714"/>
        <item x="512"/>
        <item x="447"/>
        <item x="4646"/>
        <item x="317"/>
        <item x="987"/>
        <item x="2570"/>
        <item x="2903"/>
        <item x="1911"/>
        <item x="5430"/>
        <item x="2425"/>
        <item x="1730"/>
        <item x="4610"/>
        <item x="6600"/>
        <item x="6587"/>
        <item x="6580"/>
        <item x="6560"/>
        <item x="6544"/>
        <item x="6529"/>
        <item x="6504"/>
        <item x="6363"/>
        <item x="6349"/>
        <item x="6318"/>
        <item x="6270"/>
        <item x="6247"/>
        <item x="6415"/>
        <item x="6400"/>
        <item x="6382"/>
        <item x="6311"/>
        <item x="903"/>
        <item x="6031"/>
        <item x="5948"/>
        <item x="5933"/>
        <item x="5884"/>
        <item x="5832"/>
        <item x="5514"/>
        <item x="5126"/>
        <item x="3343"/>
        <item x="3662"/>
        <item x="3298"/>
        <item x="3408"/>
        <item x="6122"/>
        <item x="6112"/>
        <item x="6088"/>
        <item x="6067"/>
        <item x="204"/>
        <item x="113"/>
        <item x="593"/>
        <item x="534"/>
        <item x="444"/>
        <item x="411"/>
        <item x="386"/>
        <item x="258"/>
        <item x="200"/>
        <item x="166"/>
        <item x="67"/>
        <item x="6280"/>
        <item x="6249"/>
        <item x="6190"/>
        <item x="5253"/>
        <item x="1029"/>
        <item x="925"/>
        <item x="2458"/>
        <item x="380"/>
        <item x="190"/>
        <item x="178"/>
        <item x="2653"/>
        <item x="3070"/>
        <item x="2981"/>
        <item x="2948"/>
        <item x="2508"/>
        <item x="5914"/>
        <item x="5394"/>
        <item x="5167"/>
        <item x="2688"/>
        <item x="4606"/>
        <item x="2256"/>
        <item x="2403"/>
        <item x="535"/>
        <item x="3393"/>
        <item x="3195"/>
        <item x="801"/>
        <item x="2019"/>
        <item x="2846"/>
        <item x="2299"/>
        <item x="2805"/>
        <item x="2746"/>
        <item x="2565"/>
        <item x="2429"/>
        <item x="2383"/>
        <item x="1176"/>
        <item x="4833"/>
        <item x="4573"/>
        <item x="528"/>
        <item x="195"/>
        <item x="179"/>
        <item x="2344"/>
        <item x="5704"/>
        <item x="5191"/>
        <item x="2764"/>
        <item x="2686"/>
        <item x="2661"/>
        <item x="2649"/>
        <item x="2629"/>
        <item x="2591"/>
        <item x="2566"/>
        <item x="2551"/>
        <item x="2521"/>
        <item x="2497"/>
        <item x="2464"/>
        <item x="2308"/>
        <item x="2294"/>
        <item x="2029"/>
        <item x="3150"/>
        <item x="3132"/>
        <item x="3125"/>
        <item x="3090"/>
        <item x="3071"/>
        <item x="3055"/>
        <item x="2995"/>
        <item x="2944"/>
        <item x="2934"/>
        <item x="2930"/>
        <item x="2918"/>
        <item x="2916"/>
        <item x="2898"/>
        <item x="2877"/>
        <item x="2867"/>
        <item x="2854"/>
        <item x="2844"/>
        <item x="2829"/>
        <item x="2819"/>
        <item x="2815"/>
        <item x="2807"/>
        <item x="2792"/>
        <item x="2786"/>
        <item x="2102"/>
        <item x="367"/>
        <item x="294"/>
        <item x="29"/>
        <item x="249"/>
        <item x="1416"/>
        <item x="6642"/>
        <item x="6616"/>
        <item x="6599"/>
        <item x="6637"/>
        <item x="6636"/>
        <item x="6625"/>
        <item x="6612"/>
        <item x="6609"/>
        <item x="6646"/>
        <item x="6644"/>
        <item x="6639"/>
        <item x="433"/>
        <item x="3530"/>
        <item x="3734"/>
        <item x="3731"/>
        <item x="6362"/>
        <item x="6294"/>
        <item x="6177"/>
        <item x="5941"/>
        <item x="5661"/>
        <item x="5559"/>
        <item x="6549"/>
        <item x="4926"/>
        <item x="4503"/>
        <item x="4501"/>
        <item x="4136"/>
        <item x="4132"/>
        <item x="3934"/>
        <item x="3933"/>
        <item x="6141"/>
        <item x="6140"/>
        <item x="5922"/>
        <item x="5713"/>
        <item x="5712"/>
        <item x="5522"/>
        <item x="5306"/>
        <item x="4930"/>
        <item x="1712"/>
        <item x="1909"/>
        <item x="2165"/>
        <item x="2141"/>
        <item x="809"/>
        <item x="610"/>
        <item x="550"/>
        <item x="1002"/>
        <item x="1485"/>
        <item x="192"/>
        <item x="103"/>
        <item x="4905"/>
        <item x="4897"/>
        <item x="246"/>
        <item x="5876"/>
        <item x="5819"/>
        <item x="3295"/>
        <item x="3220"/>
        <item x="6267"/>
        <item x="6217"/>
        <item x="6536"/>
        <item x="6521"/>
        <item x="6453"/>
        <item x="6452"/>
        <item x="6384"/>
        <item x="6381"/>
        <item x="4635"/>
        <item x="4643"/>
        <item x="831"/>
        <item x="1410"/>
        <item x="969"/>
        <item x="120"/>
        <item x="99"/>
        <item x="51"/>
        <item x="853"/>
        <item x="355"/>
        <item x="4104"/>
        <item x="4058"/>
        <item x="5074"/>
        <item x="5016"/>
        <item x="4388"/>
        <item x="1787"/>
        <item x="804"/>
        <item x="1682"/>
        <item x="1628"/>
        <item x="1460"/>
        <item x="1362"/>
        <item x="1344"/>
        <item x="1172"/>
        <item x="1041"/>
        <item x="1016"/>
        <item x="345"/>
        <item x="4805"/>
        <item x="5569"/>
        <item x="1845"/>
        <item x="2710"/>
        <item x="2353"/>
        <item x="1625"/>
        <item x="361"/>
        <item x="410"/>
        <item x="2176"/>
        <item x="1642"/>
        <item x="1257"/>
        <item x="1050"/>
        <item x="5854"/>
        <item x="274"/>
        <item x="684"/>
        <item x="700"/>
        <item x="680"/>
        <item x="885"/>
        <item x="696"/>
        <item x="602"/>
        <item x="2185"/>
        <item x="2191"/>
        <item x="1949"/>
        <item x="1850"/>
        <item x="2296"/>
        <item x="1051"/>
        <item x="26"/>
        <item x="1946"/>
        <item x="1952"/>
        <item x="2611"/>
        <item x="1159"/>
        <item x="1530"/>
        <item x="1446"/>
        <item x="2316"/>
        <item x="2024"/>
        <item x="1221"/>
        <item x="1392"/>
        <item x="784"/>
        <item x="1401"/>
        <item x="2580"/>
        <item x="5060"/>
        <item x="4211"/>
        <item x="3129"/>
        <item x="3100"/>
        <item x="2571"/>
        <item x="3316"/>
        <item x="3272"/>
        <item x="1886"/>
        <item x="1581"/>
        <item x="1572"/>
        <item x="1478"/>
        <item x="1472"/>
        <item x="1441"/>
        <item x="1433"/>
        <item x="1326"/>
        <item x="1320"/>
        <item x="1815"/>
        <item x="1252"/>
        <item x="1242"/>
        <item x="1232"/>
        <item x="1231"/>
        <item x="1214"/>
        <item x="1168"/>
        <item x="1137"/>
        <item x="1778"/>
        <item x="1092"/>
        <item x="334"/>
        <item x="110"/>
        <item x="94"/>
        <item x="559"/>
        <item x="418"/>
        <item x="284"/>
        <item x="206"/>
        <item x="483"/>
        <item x="373"/>
        <item x="353"/>
        <item x="340"/>
        <item x="331"/>
        <item x="319"/>
        <item x="305"/>
        <item x="278"/>
        <item x="268"/>
        <item x="142"/>
        <item x="251"/>
        <item x="116"/>
        <item x="100"/>
        <item x="91"/>
        <item x="79"/>
        <item x="46"/>
        <item x="1706"/>
        <item x="106"/>
        <item x="43"/>
        <item x="1703"/>
        <item x="1677"/>
        <item x="1627"/>
        <item x="1624"/>
        <item x="1396"/>
        <item x="1339"/>
        <item x="1258"/>
        <item x="1223"/>
        <item x="1143"/>
        <item x="971"/>
        <item x="954"/>
        <item x="942"/>
        <item x="930"/>
        <item x="769"/>
        <item x="692"/>
        <item x="632"/>
        <item x="556"/>
        <item x="538"/>
        <item x="527"/>
        <item x="907"/>
        <item x="592"/>
        <item x="583"/>
        <item x="577"/>
        <item x="860"/>
        <item x="485"/>
        <item x="787"/>
        <item x="601"/>
        <item x="1612"/>
        <item x="5697"/>
        <item x="5654"/>
        <item x="5577"/>
        <item x="4881"/>
        <item x="712"/>
        <item x="422"/>
        <item x="2982"/>
        <item x="283"/>
        <item x="287"/>
        <item x="1049"/>
        <item x="751"/>
        <item x="324"/>
        <item x="83"/>
        <item x="3855"/>
        <item x="3587"/>
        <item x="3012"/>
        <item x="3081"/>
        <item x="2984"/>
        <item x="705"/>
        <item x="5181"/>
        <item x="5882"/>
        <item x="2374"/>
        <item x="6500"/>
        <item x="6376"/>
        <item x="6350"/>
        <item x="6183"/>
        <item x="6469"/>
        <item x="6022"/>
        <item x="5894"/>
        <item x="5443"/>
        <item x="5382"/>
        <item x="5346"/>
        <item x="4449"/>
        <item x="5022"/>
        <item x="6069"/>
        <item x="5916"/>
        <item x="5907"/>
        <item x="5530"/>
        <item x="5400"/>
        <item x="5254"/>
        <item x="5165"/>
        <item x="5075"/>
        <item x="4708"/>
        <item x="4645"/>
        <item x="4753"/>
        <item x="4369"/>
        <item x="4073"/>
        <item x="4056"/>
        <item x="3577"/>
        <item x="2523"/>
        <item x="926"/>
        <item x="519"/>
        <item x="529"/>
        <item x="901"/>
        <item x="754"/>
        <item x="1465"/>
        <item x="451"/>
        <item x="2236"/>
        <item x="2093"/>
        <item x="1967"/>
        <item x="755"/>
        <item x="1462"/>
        <item x="1088"/>
        <item x="659"/>
        <item x="6323"/>
        <item x="6253"/>
        <item x="6179"/>
        <item x="5831"/>
        <item x="5759"/>
        <item x="5733"/>
        <item x="5635"/>
        <item x="5491"/>
        <item x="940"/>
        <item x="2249"/>
        <item t="default"/>
      </items>
    </pivotField>
    <pivotField axis="axisRow" showAll="0">
      <items count="3">
        <item x="0"/>
        <item x="1"/>
        <item t="default"/>
      </items>
    </pivotField>
    <pivotField showAll="0"/>
    <pivotField showAll="0"/>
    <pivotField showAll="0">
      <items count="5">
        <item x="2"/>
        <item x="1"/>
        <item x="3"/>
        <item x="0"/>
        <item t="default"/>
      </items>
    </pivotField>
  </pivotFields>
  <rowFields count="2">
    <field x="11"/>
    <field x="9"/>
  </rowFields>
  <rowItems count="13">
    <i>
      <x/>
    </i>
    <i r="1">
      <x v="208"/>
    </i>
    <i r="1">
      <x v="223"/>
    </i>
    <i r="1">
      <x v="213"/>
    </i>
    <i r="1">
      <x v="288"/>
    </i>
    <i r="1">
      <x v="170"/>
    </i>
    <i>
      <x v="1"/>
    </i>
    <i r="1">
      <x v="85"/>
    </i>
    <i r="1">
      <x v="250"/>
    </i>
    <i r="1">
      <x v="426"/>
    </i>
    <i r="1">
      <x v="87"/>
    </i>
    <i r="1">
      <x v="354"/>
    </i>
    <i t="grand">
      <x/>
    </i>
  </rowItems>
  <colItems count="1">
    <i/>
  </colItems>
  <dataFields count="1">
    <dataField name="Count of Rocket" fld="9" subtotal="count" baseField="0" baseItem="0"/>
  </dataFields>
  <chartFormats count="1">
    <chartFormat chart="7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557F03-46B5-4813-A880-74623404242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D13:E19"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axis="axisRow" showAll="0" measureFilter="1" sortType="descending">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autoSortScope>
        <pivotArea dataOnly="0" outline="0" fieldPosition="0">
          <references count="1">
            <reference field="4294967294" count="1" selected="0">
              <x v="0"/>
            </reference>
          </references>
        </pivotArea>
      </autoSortScope>
    </pivotField>
    <pivotField dataField="1" showAll="0">
      <items count="6650">
        <item x="557"/>
        <item x="612"/>
        <item x="6578"/>
        <item x="6553"/>
        <item x="6568"/>
        <item x="6566"/>
        <item x="6431"/>
        <item x="6550"/>
        <item x="153"/>
        <item x="6449"/>
        <item x="6446"/>
        <item x="6444"/>
        <item x="6426"/>
        <item x="6432"/>
        <item x="446"/>
        <item x="59"/>
        <item x="6334"/>
        <item x="165"/>
        <item x="55"/>
        <item x="306"/>
        <item x="132"/>
        <item x="591"/>
        <item x="250"/>
        <item x="5399"/>
        <item x="5229"/>
        <item x="5521"/>
        <item x="2"/>
        <item x="464"/>
        <item x="629"/>
        <item x="6312"/>
        <item x="6276"/>
        <item x="6231"/>
        <item x="6199"/>
        <item x="6175"/>
        <item x="2342"/>
        <item x="1300"/>
        <item x="1083"/>
        <item x="1201"/>
        <item x="6476"/>
        <item x="6352"/>
        <item x="6301"/>
        <item x="114"/>
        <item x="871"/>
        <item x="2487"/>
        <item x="310"/>
        <item x="763"/>
        <item x="691"/>
        <item x="1580"/>
        <item x="1443"/>
        <item x="1335"/>
        <item x="857"/>
        <item x="5221"/>
        <item x="5037"/>
        <item x="5538"/>
        <item x="5202"/>
        <item x="5512"/>
        <item x="5344"/>
        <item x="5220"/>
        <item x="4925"/>
        <item x="4683"/>
        <item x="2378"/>
        <item x="905"/>
        <item x="1262"/>
        <item x="1068"/>
        <item x="2490"/>
        <item x="1821"/>
        <item x="1819"/>
        <item x="1897"/>
        <item x="1600"/>
        <item x="3239"/>
        <item x="663"/>
        <item x="950"/>
        <item x="2835"/>
        <item x="3018"/>
        <item x="3504"/>
        <item x="227"/>
        <item x="6440"/>
        <item x="6134"/>
        <item x="1347"/>
        <item x="2088"/>
        <item x="582"/>
        <item x="1983"/>
        <item x="1643"/>
        <item x="976"/>
        <item x="240"/>
        <item x="1380"/>
        <item x="2012"/>
        <item x="1998"/>
        <item x="1954"/>
        <item x="1757"/>
        <item x="1970"/>
        <item x="1962"/>
        <item x="1902"/>
        <item x="2055"/>
        <item x="2017"/>
        <item x="1746"/>
        <item x="1340"/>
        <item x="1470"/>
        <item x="764"/>
        <item x="1065"/>
        <item x="2669"/>
        <item x="662"/>
        <item x="941"/>
        <item x="307"/>
        <item x="4032"/>
        <item x="2976"/>
        <item x="3016"/>
        <item x="2210"/>
        <item x="1987"/>
        <item x="1825"/>
        <item x="1372"/>
        <item x="5232"/>
        <item x="5192"/>
        <item x="4943"/>
        <item x="4470"/>
        <item x="1919"/>
        <item x="6475"/>
        <item x="6428"/>
        <item x="595"/>
        <item x="5021"/>
        <item x="1370"/>
        <item x="350"/>
        <item x="5575"/>
        <item x="2734"/>
        <item x="762"/>
        <item x="5664"/>
        <item x="5644"/>
        <item x="5601"/>
        <item x="5557"/>
        <item x="5455"/>
        <item x="5392"/>
        <item x="5296"/>
        <item x="5225"/>
        <item x="5860"/>
        <item x="5838"/>
        <item x="5817"/>
        <item x="5745"/>
        <item x="5715"/>
        <item x="5691"/>
        <item x="2737"/>
        <item x="2568"/>
        <item x="2687"/>
        <item x="2470"/>
        <item x="1945"/>
        <item x="899"/>
        <item x="252"/>
        <item x="1149"/>
        <item x="666"/>
        <item x="1450"/>
        <item x="2122"/>
        <item x="796"/>
        <item x="1142"/>
        <item x="176"/>
        <item x="3715"/>
        <item x="2567"/>
        <item x="2544"/>
        <item x="2355"/>
        <item x="1896"/>
        <item x="1848"/>
        <item x="1587"/>
        <item x="1495"/>
        <item x="1639"/>
        <item x="2356"/>
        <item x="6479"/>
        <item x="6324"/>
        <item x="5939"/>
        <item x="5340"/>
        <item x="5014"/>
        <item x="4414"/>
        <item x="581"/>
        <item x="42"/>
        <item x="2174"/>
        <item x="282"/>
        <item x="4948"/>
        <item x="745"/>
        <item x="6099"/>
        <item x="6028"/>
        <item x="6048"/>
        <item x="3014"/>
        <item x="3126"/>
        <item x="2621"/>
        <item x="2446"/>
        <item x="2351"/>
        <item x="2065"/>
        <item x="1656"/>
        <item x="1253"/>
        <item x="1475"/>
        <item x="1259"/>
        <item x="972"/>
        <item x="934"/>
        <item x="6136"/>
        <item x="5364"/>
        <item x="4914"/>
        <item x="3027"/>
        <item x="2830"/>
        <item x="2711"/>
        <item x="2631"/>
        <item x="2589"/>
        <item x="2456"/>
        <item x="2331"/>
        <item x="2089"/>
        <item x="1889"/>
        <item x="1818"/>
        <item x="1505"/>
        <item x="2393"/>
        <item x="2232"/>
        <item x="2205"/>
        <item x="1329"/>
        <item x="1411"/>
        <item x="1213"/>
        <item x="2129"/>
        <item x="1599"/>
        <item x="1295"/>
        <item x="1710"/>
        <item x="2178"/>
        <item x="2278"/>
        <item x="1110"/>
        <item x="3968"/>
        <item x="1156"/>
        <item x="2850"/>
        <item x="6061"/>
        <item x="2104"/>
        <item x="2160"/>
        <item x="1493"/>
        <item x="5993"/>
        <item x="5951"/>
        <item x="5862"/>
        <item x="5768"/>
        <item x="5633"/>
        <item x="5056"/>
        <item x="1760"/>
        <item x="1540"/>
        <item x="1453"/>
        <item x="1359"/>
        <item x="1261"/>
        <item x="1988"/>
        <item x="5330"/>
        <item x="5100"/>
        <item x="4148"/>
        <item x="5913"/>
        <item x="3005"/>
        <item x="6472"/>
        <item x="3410"/>
        <item x="97"/>
        <item x="407"/>
        <item x="182"/>
        <item x="13"/>
        <item x="4453"/>
        <item x="4334"/>
        <item x="5603"/>
        <item x="148"/>
        <item x="3098"/>
        <item x="1595"/>
        <item x="896"/>
        <item x="6328"/>
        <item x="6622"/>
        <item x="6604"/>
        <item x="2217"/>
        <item x="2204"/>
        <item x="2058"/>
        <item x="1832"/>
        <item x="1620"/>
        <item x="1680"/>
        <item x="1596"/>
        <item x="1562"/>
        <item x="1455"/>
        <item x="1403"/>
        <item x="1084"/>
        <item x="789"/>
        <item x="1583"/>
        <item x="1550"/>
        <item x="1533"/>
        <item x="1508"/>
        <item x="1471"/>
        <item x="1101"/>
        <item x="882"/>
        <item x="1823"/>
        <item x="1444"/>
        <item x="1412"/>
        <item x="850"/>
        <item x="697"/>
        <item x="672"/>
        <item x="186"/>
        <item x="1192"/>
        <item x="1155"/>
        <item x="794"/>
        <item x="780"/>
        <item x="741"/>
        <item x="960"/>
        <item x="870"/>
        <item x="865"/>
        <item x="858"/>
        <item x="842"/>
        <item x="723"/>
        <item x="1171"/>
        <item x="736"/>
        <item x="753"/>
        <item x="32"/>
        <item x="924"/>
        <item x="1116"/>
        <item x="875"/>
        <item x="938"/>
        <item x="913"/>
        <item x="543"/>
        <item x="337"/>
        <item x="1122"/>
        <item x="1869"/>
        <item x="856"/>
        <item x="2583"/>
        <item x="4410"/>
        <item x="4127"/>
        <item x="6602"/>
        <item x="2534"/>
        <item x="1371"/>
        <item x="5988"/>
        <item x="5893"/>
        <item x="5649"/>
        <item x="708"/>
        <item x="2373"/>
        <item x="5655"/>
        <item x="5526"/>
        <item x="5427"/>
        <item x="5322"/>
        <item x="5182"/>
        <item x="5042"/>
        <item x="4252"/>
        <item x="3787"/>
        <item x="3384"/>
        <item x="3946"/>
        <item x="3804"/>
        <item x="3699"/>
        <item x="3495"/>
        <item x="3418"/>
        <item x="3321"/>
        <item x="2731"/>
        <item x="2672"/>
        <item x="2439"/>
        <item x="2240"/>
        <item x="654"/>
        <item x="4551"/>
        <item x="993"/>
        <item x="3271"/>
        <item x="1751"/>
        <item x="5773"/>
        <item x="5671"/>
        <item x="370"/>
        <item x="1220"/>
        <item x="1941"/>
        <item x="1835"/>
        <item x="1747"/>
        <item x="1584"/>
        <item x="1080"/>
        <item x="1024"/>
        <item x="995"/>
        <item x="937"/>
        <item x="733"/>
        <item x="575"/>
        <item x="771"/>
        <item x="2471"/>
        <item x="1330"/>
        <item x="4942"/>
        <item x="4354"/>
        <item x="4311"/>
        <item x="4185"/>
        <item x="291"/>
        <item x="2306"/>
        <item x="2028"/>
        <item x="1791"/>
        <item x="1311"/>
        <item x="1224"/>
        <item x="720"/>
        <item x="862"/>
        <item x="332"/>
        <item x="313"/>
        <item x="479"/>
        <item x="852"/>
        <item x="2247"/>
        <item x="1715"/>
        <item x="772"/>
        <item x="150"/>
        <item x="1782"/>
        <item x="1569"/>
        <item x="1315"/>
        <item x="832"/>
        <item x="620"/>
        <item x="1240"/>
        <item x="494"/>
        <item x="290"/>
        <item x="470"/>
        <item x="327"/>
        <item x="234"/>
        <item x="406"/>
        <item x="69"/>
        <item x="506"/>
        <item x="1520"/>
        <item x="1366"/>
        <item x="1395"/>
        <item x="761"/>
        <item x="1497"/>
        <item x="1133"/>
        <item x="2025"/>
        <item x="1555"/>
        <item x="2285"/>
        <item x="1861"/>
        <item x="1434"/>
        <item x="1145"/>
        <item x="821"/>
        <item x="2701"/>
        <item x="2512"/>
        <item x="1577"/>
        <item x="1803"/>
        <item x="806"/>
        <item x="2559"/>
        <item x="1740"/>
        <item x="996"/>
        <item x="2412"/>
        <item x="1254"/>
        <item x="338"/>
        <item x="1704"/>
        <item x="2776"/>
        <item x="1250"/>
        <item x="1885"/>
        <item x="2241"/>
        <item x="2245"/>
        <item x="2574"/>
        <item x="605"/>
        <item x="4810"/>
        <item x="4779"/>
        <item x="4520"/>
        <item x="4224"/>
        <item x="2110"/>
        <item x="2078"/>
        <item x="119"/>
        <item x="1836"/>
        <item x="4841"/>
        <item x="4908"/>
        <item x="1890"/>
        <item x="1774"/>
        <item x="1713"/>
        <item x="1559"/>
        <item x="1934"/>
        <item x="6435"/>
        <item x="6125"/>
        <item x="4556"/>
        <item x="4554"/>
        <item x="4553"/>
        <item x="4549"/>
        <item x="4546"/>
        <item x="4544"/>
        <item x="4543"/>
        <item x="4541"/>
        <item x="4540"/>
        <item x="4539"/>
        <item x="6124"/>
        <item x="4537"/>
        <item x="4536"/>
        <item x="4535"/>
        <item x="4532"/>
        <item x="6120"/>
        <item x="4531"/>
        <item x="4529"/>
        <item x="4525"/>
        <item x="4522"/>
        <item x="4521"/>
        <item x="4519"/>
        <item x="4514"/>
        <item x="4512"/>
        <item x="4505"/>
        <item x="6118"/>
        <item x="4504"/>
        <item x="4502"/>
        <item x="4499"/>
        <item x="4498"/>
        <item x="4496"/>
        <item x="6116"/>
        <item x="4495"/>
        <item x="4493"/>
        <item x="4490"/>
        <item x="4486"/>
        <item x="4484"/>
        <item x="4482"/>
        <item x="4481"/>
        <item x="4479"/>
        <item x="6114"/>
        <item x="4478"/>
        <item x="4477"/>
        <item x="4476"/>
        <item x="6113"/>
        <item x="4475"/>
        <item x="4472"/>
        <item x="4471"/>
        <item x="4469"/>
        <item x="4467"/>
        <item x="4466"/>
        <item x="4465"/>
        <item x="4464"/>
        <item x="4463"/>
        <item x="4462"/>
        <item x="6106"/>
        <item x="4461"/>
        <item x="4460"/>
        <item x="4459"/>
        <item x="4456"/>
        <item x="4454"/>
        <item x="4452"/>
        <item x="4451"/>
        <item x="4450"/>
        <item x="4445"/>
        <item x="4442"/>
        <item x="6105"/>
        <item x="4438"/>
        <item x="4437"/>
        <item x="4435"/>
        <item x="6102"/>
        <item x="4434"/>
        <item x="4433"/>
        <item x="4431"/>
        <item x="4429"/>
        <item x="4428"/>
        <item x="4427"/>
        <item x="4425"/>
        <item x="4424"/>
        <item x="4421"/>
        <item x="4420"/>
        <item x="6433"/>
        <item x="6100"/>
        <item x="4419"/>
        <item x="4418"/>
        <item x="4416"/>
        <item x="4415"/>
        <item x="4409"/>
        <item x="4407"/>
        <item x="4406"/>
        <item x="4405"/>
        <item x="4403"/>
        <item x="6097"/>
        <item x="4401"/>
        <item x="4400"/>
        <item x="4398"/>
        <item x="4397"/>
        <item x="4396"/>
        <item x="4395"/>
        <item x="4394"/>
        <item x="4393"/>
        <item x="4392"/>
        <item x="4389"/>
        <item x="6092"/>
        <item x="4386"/>
        <item x="4385"/>
        <item x="4384"/>
        <item x="4383"/>
        <item x="4382"/>
        <item x="4381"/>
        <item x="4380"/>
        <item x="4379"/>
        <item x="4378"/>
        <item x="4376"/>
        <item x="6090"/>
        <item x="4375"/>
        <item x="4374"/>
        <item x="4371"/>
        <item x="6083"/>
        <item x="4370"/>
        <item x="4368"/>
        <item x="4366"/>
        <item x="4365"/>
        <item x="4361"/>
        <item x="4359"/>
        <item x="4358"/>
        <item x="4356"/>
        <item x="4352"/>
        <item x="4351"/>
        <item x="6078"/>
        <item x="4349"/>
        <item x="4347"/>
        <item x="4346"/>
        <item x="4345"/>
        <item x="4344"/>
        <item x="4343"/>
        <item x="4340"/>
        <item x="6075"/>
        <item x="4339"/>
        <item x="4335"/>
        <item x="4332"/>
        <item x="4331"/>
        <item x="4330"/>
        <item x="4329"/>
        <item x="6073"/>
        <item x="4327"/>
        <item x="4326"/>
        <item x="4324"/>
        <item x="4323"/>
        <item x="4322"/>
        <item x="4321"/>
        <item x="4318"/>
        <item x="4317"/>
        <item x="4316"/>
        <item x="4315"/>
        <item x="6072"/>
        <item x="4314"/>
        <item x="4313"/>
        <item x="4312"/>
        <item x="4309"/>
        <item x="4307"/>
        <item x="4305"/>
        <item x="4304"/>
        <item x="4303"/>
        <item x="4301"/>
        <item x="4297"/>
        <item x="6064"/>
        <item x="4295"/>
        <item x="4294"/>
        <item x="4293"/>
        <item x="6414"/>
        <item x="6057"/>
        <item x="4292"/>
        <item x="4289"/>
        <item x="4285"/>
        <item x="4284"/>
        <item x="4283"/>
        <item x="4282"/>
        <item x="4281"/>
        <item x="4280"/>
        <item x="4279"/>
        <item x="4278"/>
        <item x="6053"/>
        <item x="4274"/>
        <item x="4273"/>
        <item x="4272"/>
        <item x="4270"/>
        <item x="4268"/>
        <item x="4267"/>
        <item x="4266"/>
        <item x="4265"/>
        <item x="4264"/>
        <item x="4262"/>
        <item x="6050"/>
        <item x="4261"/>
        <item x="4260"/>
        <item x="4257"/>
        <item x="4255"/>
        <item x="4254"/>
        <item x="4253"/>
        <item x="4249"/>
        <item x="4247"/>
        <item x="4246"/>
        <item x="6046"/>
        <item x="4243"/>
        <item x="4242"/>
        <item x="4240"/>
        <item x="4239"/>
        <item x="6043"/>
        <item x="4238"/>
        <item x="4237"/>
        <item x="4234"/>
        <item x="4232"/>
        <item x="4229"/>
        <item x="4228"/>
        <item x="4227"/>
        <item x="4226"/>
        <item x="4222"/>
        <item x="4221"/>
        <item x="6040"/>
        <item x="4220"/>
        <item x="4218"/>
        <item x="4216"/>
        <item x="6039"/>
        <item x="4214"/>
        <item x="4210"/>
        <item x="4209"/>
        <item x="4208"/>
        <item x="4206"/>
        <item x="4205"/>
        <item x="4204"/>
        <item x="4202"/>
        <item x="4201"/>
        <item x="4200"/>
        <item x="6036"/>
        <item x="4197"/>
        <item x="4196"/>
        <item x="4195"/>
        <item x="4194"/>
        <item x="4190"/>
        <item x="4189"/>
        <item x="4187"/>
        <item x="4186"/>
        <item x="4184"/>
        <item x="4180"/>
        <item x="6026"/>
        <item x="4179"/>
        <item x="4178"/>
        <item x="4176"/>
        <item x="4175"/>
        <item x="4174"/>
        <item x="4171"/>
        <item x="4170"/>
        <item x="4168"/>
        <item x="6013"/>
        <item x="4165"/>
        <item x="4164"/>
        <item x="4163"/>
        <item x="4162"/>
        <item x="4161"/>
        <item x="6405"/>
        <item x="6011"/>
        <item x="4160"/>
        <item x="4159"/>
        <item x="4158"/>
        <item x="4156"/>
        <item x="4155"/>
        <item x="4154"/>
        <item x="4153"/>
        <item x="4152"/>
        <item x="4151"/>
        <item x="4150"/>
        <item x="5999"/>
        <item x="4147"/>
        <item x="4145"/>
        <item x="4144"/>
        <item x="4143"/>
        <item x="4141"/>
        <item x="4139"/>
        <item x="4138"/>
        <item x="4134"/>
        <item x="4133"/>
        <item x="4130"/>
        <item x="5997"/>
        <item x="4126"/>
        <item x="4125"/>
        <item x="4124"/>
        <item x="5996"/>
        <item x="4120"/>
        <item x="4117"/>
        <item x="4116"/>
        <item x="4115"/>
        <item x="4113"/>
        <item x="4111"/>
        <item x="4110"/>
        <item x="4108"/>
        <item x="4107"/>
        <item x="4106"/>
        <item x="5995"/>
        <item x="4105"/>
        <item x="4102"/>
        <item x="4099"/>
        <item x="4096"/>
        <item x="4093"/>
        <item x="4091"/>
        <item x="4090"/>
        <item x="4089"/>
        <item x="4088"/>
        <item x="4087"/>
        <item x="5991"/>
        <item x="4085"/>
        <item x="4083"/>
        <item x="4082"/>
        <item x="4081"/>
        <item x="4080"/>
        <item x="4079"/>
        <item x="4078"/>
        <item x="4077"/>
        <item x="5987"/>
        <item x="4074"/>
        <item x="4072"/>
        <item x="4071"/>
        <item x="4070"/>
        <item x="4068"/>
        <item x="5985"/>
        <item x="4067"/>
        <item x="4065"/>
        <item x="4064"/>
        <item x="4063"/>
        <item x="4062"/>
        <item x="4061"/>
        <item x="4060"/>
        <item x="4059"/>
        <item x="4057"/>
        <item x="4055"/>
        <item x="5980"/>
        <item x="4054"/>
        <item x="4053"/>
        <item x="4051"/>
        <item x="4049"/>
        <item x="4048"/>
        <item x="4047"/>
        <item x="4046"/>
        <item x="4044"/>
        <item x="4042"/>
        <item x="5979"/>
        <item x="4039"/>
        <item x="4038"/>
        <item x="4037"/>
        <item x="4036"/>
        <item x="6398"/>
        <item x="5974"/>
        <item x="4035"/>
        <item x="4033"/>
        <item x="4030"/>
        <item x="4028"/>
        <item x="4027"/>
        <item x="4025"/>
        <item x="4024"/>
        <item x="4021"/>
        <item x="4020"/>
        <item x="4017"/>
        <item x="5971"/>
        <item x="4016"/>
        <item x="4014"/>
        <item x="4013"/>
        <item x="4012"/>
        <item x="4011"/>
        <item x="4010"/>
        <item x="4008"/>
        <item x="4004"/>
        <item x="5970"/>
        <item x="4003"/>
        <item x="4000"/>
        <item x="3997"/>
        <item x="3996"/>
        <item x="3994"/>
        <item x="3992"/>
        <item x="3990"/>
        <item x="3989"/>
        <item x="3988"/>
        <item x="3987"/>
        <item x="5966"/>
        <item x="3986"/>
        <item x="3983"/>
        <item x="3981"/>
        <item x="5965"/>
        <item x="3979"/>
        <item x="3978"/>
        <item x="3976"/>
        <item x="3975"/>
        <item x="3974"/>
        <item x="3971"/>
        <item x="3970"/>
        <item x="3967"/>
        <item x="3965"/>
        <item x="3964"/>
        <item x="5964"/>
        <item x="3961"/>
        <item x="3959"/>
        <item x="3957"/>
        <item x="3954"/>
        <item x="3952"/>
        <item x="3951"/>
        <item x="3950"/>
        <item x="3949"/>
        <item x="3948"/>
        <item x="3945"/>
        <item x="5962"/>
        <item x="3944"/>
        <item x="3943"/>
        <item x="3942"/>
        <item x="3941"/>
        <item x="3939"/>
        <item x="3938"/>
        <item x="3937"/>
        <item x="3935"/>
        <item x="3932"/>
        <item x="3930"/>
        <item x="5961"/>
        <item x="3926"/>
        <item x="3923"/>
        <item x="3919"/>
        <item x="3918"/>
        <item x="5960"/>
        <item x="3917"/>
        <item x="3916"/>
        <item x="3913"/>
        <item x="3912"/>
        <item x="3911"/>
        <item x="3908"/>
        <item x="3907"/>
        <item x="3905"/>
        <item x="3904"/>
        <item x="5959"/>
        <item x="3903"/>
        <item x="3900"/>
        <item x="3896"/>
        <item x="3895"/>
        <item x="3894"/>
        <item x="3892"/>
        <item x="3891"/>
        <item x="3890"/>
        <item x="6397"/>
        <item x="5958"/>
        <item x="3887"/>
        <item x="3885"/>
        <item x="3884"/>
        <item x="3883"/>
        <item x="3882"/>
        <item x="3879"/>
        <item x="3878"/>
        <item x="3877"/>
        <item x="3876"/>
        <item x="3875"/>
        <item x="5955"/>
        <item x="3872"/>
        <item x="3870"/>
        <item x="3868"/>
        <item x="3867"/>
        <item x="3866"/>
        <item x="3865"/>
        <item x="3863"/>
        <item x="3862"/>
        <item x="3861"/>
        <item x="3860"/>
        <item x="5954"/>
        <item x="3859"/>
        <item x="5952"/>
        <item x="3858"/>
        <item x="3857"/>
        <item x="3856"/>
        <item x="3854"/>
        <item x="3853"/>
        <item x="3850"/>
        <item x="3847"/>
        <item x="3843"/>
        <item x="3841"/>
        <item x="3840"/>
        <item x="5950"/>
        <item x="3838"/>
        <item x="3836"/>
        <item x="3835"/>
        <item x="3834"/>
        <item x="3833"/>
        <item x="3830"/>
        <item x="3829"/>
        <item x="3827"/>
        <item x="3824"/>
        <item x="3820"/>
        <item x="5949"/>
        <item x="3817"/>
        <item x="3816"/>
        <item x="3815"/>
        <item x="3814"/>
        <item x="3813"/>
        <item x="3812"/>
        <item x="3810"/>
        <item x="3808"/>
        <item x="5942"/>
        <item x="3807"/>
        <item x="3806"/>
        <item x="3805"/>
        <item x="5937"/>
        <item x="3803"/>
        <item x="3801"/>
        <item x="3799"/>
        <item x="3798"/>
        <item x="3797"/>
        <item x="3795"/>
        <item x="3793"/>
        <item x="3792"/>
        <item x="3791"/>
        <item x="3790"/>
        <item x="5936"/>
        <item x="3789"/>
        <item x="3788"/>
        <item x="3784"/>
        <item x="3783"/>
        <item x="3782"/>
        <item x="3781"/>
        <item x="3779"/>
        <item x="3776"/>
        <item x="3775"/>
        <item x="3774"/>
        <item x="5935"/>
        <item x="3771"/>
        <item x="3766"/>
        <item x="3764"/>
        <item x="3763"/>
        <item x="3762"/>
        <item x="3759"/>
        <item x="3758"/>
        <item x="3756"/>
        <item x="6394"/>
        <item x="5934"/>
        <item x="3755"/>
        <item x="3754"/>
        <item x="3753"/>
        <item x="3752"/>
        <item x="3751"/>
        <item x="3749"/>
        <item x="3748"/>
        <item x="3747"/>
        <item x="3743"/>
        <item x="3742"/>
        <item x="5932"/>
        <item x="3741"/>
        <item x="3740"/>
        <item x="3739"/>
        <item x="3738"/>
        <item x="3733"/>
        <item x="3732"/>
        <item x="3728"/>
        <item x="3727"/>
        <item x="5926"/>
        <item x="3725"/>
        <item x="3724"/>
        <item x="3722"/>
        <item x="3721"/>
        <item x="3719"/>
        <item x="3718"/>
        <item x="3714"/>
        <item x="5924"/>
        <item x="3713"/>
        <item x="3712"/>
        <item x="3711"/>
        <item x="3710"/>
        <item x="3708"/>
        <item x="3707"/>
        <item x="5923"/>
        <item x="3704"/>
        <item x="3703"/>
        <item x="3700"/>
        <item x="3698"/>
        <item x="3697"/>
        <item x="3696"/>
        <item x="3692"/>
        <item x="5921"/>
        <item x="3691"/>
        <item x="3690"/>
        <item x="3689"/>
        <item x="3687"/>
        <item x="3686"/>
        <item x="3684"/>
        <item x="3683"/>
        <item x="3682"/>
        <item x="5919"/>
        <item x="3681"/>
        <item x="3679"/>
        <item x="3678"/>
        <item x="3676"/>
        <item x="3674"/>
        <item x="3671"/>
        <item x="3670"/>
        <item x="3669"/>
        <item x="3668"/>
        <item x="3666"/>
        <item x="5917"/>
        <item x="3664"/>
        <item x="3663"/>
        <item x="3661"/>
        <item x="3660"/>
        <item x="3659"/>
        <item x="3657"/>
        <item x="3656"/>
        <item x="3653"/>
        <item x="3650"/>
        <item x="3649"/>
        <item x="5911"/>
        <item x="3648"/>
        <item x="3647"/>
        <item x="3644"/>
        <item x="3643"/>
        <item x="3642"/>
        <item x="3641"/>
        <item x="3640"/>
        <item x="3638"/>
        <item x="3637"/>
        <item x="3636"/>
        <item x="5909"/>
        <item x="3632"/>
        <item x="3631"/>
        <item x="3629"/>
        <item x="3628"/>
        <item x="3624"/>
        <item x="6389"/>
        <item x="5903"/>
        <item x="3623"/>
        <item x="3620"/>
        <item x="3619"/>
        <item x="3617"/>
        <item x="3615"/>
        <item x="3614"/>
        <item x="3613"/>
        <item x="3612"/>
        <item x="3610"/>
        <item x="3609"/>
        <item x="5900"/>
        <item x="3607"/>
        <item x="3605"/>
        <item x="3604"/>
        <item x="3603"/>
        <item x="3602"/>
        <item x="5899"/>
        <item x="3600"/>
        <item x="3599"/>
        <item x="3598"/>
        <item x="3596"/>
        <item x="3595"/>
        <item x="3592"/>
        <item x="5896"/>
        <item x="3591"/>
        <item x="3590"/>
        <item x="3588"/>
        <item x="3585"/>
        <item x="3583"/>
        <item x="3582"/>
        <item x="3579"/>
        <item x="3578"/>
        <item x="3575"/>
        <item x="3574"/>
        <item x="5895"/>
        <item x="3573"/>
        <item x="3572"/>
        <item x="3567"/>
        <item x="3566"/>
        <item x="3564"/>
        <item x="3563"/>
        <item x="3560"/>
        <item x="3559"/>
        <item x="3557"/>
        <item x="5891"/>
        <item x="3556"/>
        <item x="3554"/>
        <item x="3553"/>
        <item x="3552"/>
        <item x="5890"/>
        <item x="3551"/>
        <item x="3549"/>
        <item x="3548"/>
        <item x="3547"/>
        <item x="3546"/>
        <item x="3545"/>
        <item x="3544"/>
        <item x="3543"/>
        <item x="3541"/>
        <item x="3540"/>
        <item x="5888"/>
        <item x="3539"/>
        <item x="3537"/>
        <item x="3536"/>
        <item x="3535"/>
        <item x="3534"/>
        <item x="3533"/>
        <item x="3532"/>
        <item x="3529"/>
        <item x="3528"/>
        <item x="5887"/>
        <item x="3527"/>
        <item x="3525"/>
        <item x="3524"/>
        <item x="3522"/>
        <item x="3520"/>
        <item x="3518"/>
        <item x="3517"/>
        <item x="3515"/>
        <item x="3514"/>
        <item x="5885"/>
        <item x="3513"/>
        <item x="3512"/>
        <item x="3511"/>
        <item x="3507"/>
        <item x="3506"/>
        <item x="6388"/>
        <item x="5883"/>
        <item x="3505"/>
        <item x="3503"/>
        <item x="3502"/>
        <item x="3500"/>
        <item x="3499"/>
        <item x="3498"/>
        <item x="3497"/>
        <item x="3496"/>
        <item x="5877"/>
        <item x="3494"/>
        <item x="3491"/>
        <item x="3490"/>
        <item x="3489"/>
        <item x="3487"/>
        <item x="3486"/>
        <item x="3484"/>
        <item x="3483"/>
        <item x="3482"/>
        <item x="3479"/>
        <item x="5875"/>
        <item x="3477"/>
        <item x="3476"/>
        <item x="3474"/>
        <item x="3473"/>
        <item x="3472"/>
        <item x="3469"/>
        <item x="3468"/>
        <item x="3467"/>
        <item x="5874"/>
        <item x="3466"/>
        <item x="3460"/>
        <item x="3459"/>
        <item x="3458"/>
        <item x="3456"/>
        <item x="3455"/>
        <item x="5871"/>
        <item x="3454"/>
        <item x="3453"/>
        <item x="3452"/>
        <item x="3450"/>
        <item x="3449"/>
        <item x="3445"/>
        <item x="3444"/>
        <item x="3443"/>
        <item x="3442"/>
        <item x="5869"/>
        <item x="3441"/>
        <item x="3440"/>
        <item x="3439"/>
        <item x="5868"/>
        <item x="3437"/>
        <item x="3435"/>
        <item x="3434"/>
        <item x="3433"/>
        <item x="3432"/>
        <item x="3431"/>
        <item x="3430"/>
        <item x="3429"/>
        <item x="3428"/>
        <item x="3427"/>
        <item x="5867"/>
        <item x="3425"/>
        <item x="3424"/>
        <item x="3420"/>
        <item x="3417"/>
        <item x="3416"/>
        <item x="3414"/>
        <item x="5866"/>
        <item x="3412"/>
        <item x="3411"/>
        <item x="3409"/>
        <item x="3407"/>
        <item x="3405"/>
        <item x="3404"/>
        <item x="3403"/>
        <item x="5865"/>
        <item x="3402"/>
        <item x="3401"/>
        <item x="3400"/>
        <item x="3399"/>
        <item x="3397"/>
        <item x="3396"/>
        <item x="3395"/>
        <item x="3392"/>
        <item x="3390"/>
        <item x="3389"/>
        <item x="6370"/>
        <item x="5863"/>
        <item x="3387"/>
        <item x="3386"/>
        <item x="3385"/>
        <item x="3382"/>
        <item x="3381"/>
        <item x="3380"/>
        <item x="3379"/>
        <item x="3377"/>
        <item x="3376"/>
        <item x="3375"/>
        <item x="5858"/>
        <item x="3372"/>
        <item x="3369"/>
        <item x="3367"/>
        <item x="5856"/>
        <item x="3366"/>
        <item x="3365"/>
        <item x="3363"/>
        <item x="3361"/>
        <item x="3360"/>
        <item x="5855"/>
        <item x="3357"/>
        <item x="3356"/>
        <item x="3353"/>
        <item x="3351"/>
        <item x="3349"/>
        <item x="3347"/>
        <item x="3346"/>
        <item x="3344"/>
        <item x="5853"/>
        <item x="3342"/>
        <item x="3341"/>
        <item x="3339"/>
        <item x="3337"/>
        <item x="3335"/>
        <item x="3334"/>
        <item x="3333"/>
        <item x="3331"/>
        <item x="5848"/>
        <item x="3330"/>
        <item x="3329"/>
        <item x="3327"/>
        <item x="3326"/>
        <item x="3323"/>
        <item x="3322"/>
        <item x="3320"/>
        <item x="3318"/>
        <item x="3313"/>
        <item x="3311"/>
        <item x="5847"/>
        <item x="3307"/>
        <item x="3306"/>
        <item x="3304"/>
        <item x="3302"/>
        <item x="3300"/>
        <item x="3299"/>
        <item x="3296"/>
        <item x="3293"/>
        <item x="3290"/>
        <item x="3288"/>
        <item x="5846"/>
        <item x="3287"/>
        <item x="3284"/>
        <item x="3280"/>
        <item x="3279"/>
        <item x="3278"/>
        <item x="3276"/>
        <item x="3275"/>
        <item x="3270"/>
        <item x="5845"/>
        <item x="3269"/>
        <item x="3268"/>
        <item x="3266"/>
        <item x="3264"/>
        <item x="3261"/>
        <item x="3258"/>
        <item x="3255"/>
        <item x="3254"/>
        <item x="5842"/>
        <item x="3253"/>
        <item x="3252"/>
        <item x="3250"/>
        <item x="3248"/>
        <item x="3246"/>
        <item x="6487"/>
        <item x="6361"/>
        <item x="5839"/>
        <item x="3245"/>
        <item x="3244"/>
        <item x="3243"/>
        <item x="3240"/>
        <item x="3238"/>
        <item x="3236"/>
        <item x="3233"/>
        <item x="3231"/>
        <item x="3230"/>
        <item x="5836"/>
        <item x="3227"/>
        <item x="3226"/>
        <item x="3224"/>
        <item x="3221"/>
        <item x="5834"/>
        <item x="3219"/>
        <item x="3218"/>
        <item x="3217"/>
        <item x="3216"/>
        <item x="3214"/>
        <item x="3210"/>
        <item x="3208"/>
        <item x="3205"/>
        <item x="5833"/>
        <item x="3202"/>
        <item x="3201"/>
        <item x="3200"/>
        <item x="3199"/>
        <item x="3198"/>
        <item x="3197"/>
        <item x="3193"/>
        <item x="3190"/>
        <item x="3185"/>
        <item x="5829"/>
        <item x="3184"/>
        <item x="3183"/>
        <item x="3180"/>
        <item x="3177"/>
        <item x="3176"/>
        <item x="3171"/>
        <item x="5828"/>
        <item x="3168"/>
        <item x="3167"/>
        <item x="3164"/>
        <item x="3159"/>
        <item x="3158"/>
        <item x="3155"/>
        <item x="3154"/>
        <item x="3149"/>
        <item x="3148"/>
        <item x="3146"/>
        <item x="5824"/>
        <item x="3135"/>
        <item x="3134"/>
        <item x="3133"/>
        <item x="3131"/>
        <item x="3127"/>
        <item x="5822"/>
        <item x="3123"/>
        <item x="3121"/>
        <item x="3120"/>
        <item x="3118"/>
        <item x="3116"/>
        <item x="3114"/>
        <item x="3112"/>
        <item x="3111"/>
        <item x="5821"/>
        <item x="3110"/>
        <item x="3105"/>
        <item x="3103"/>
        <item x="3097"/>
        <item x="3096"/>
        <item x="3094"/>
        <item x="3092"/>
        <item x="3089"/>
        <item x="5820"/>
        <item x="3088"/>
        <item x="3083"/>
        <item x="3082"/>
        <item x="3080"/>
        <item x="3078"/>
        <item x="6355"/>
        <item x="5818"/>
        <item x="3076"/>
        <item x="3072"/>
        <item x="3066"/>
        <item x="3062"/>
        <item x="3060"/>
        <item x="3059"/>
        <item x="3054"/>
        <item x="3050"/>
        <item x="3049"/>
        <item x="3048"/>
        <item x="5814"/>
        <item x="3047"/>
        <item x="3045"/>
        <item x="3044"/>
        <item x="5813"/>
        <item x="3043"/>
        <item x="3038"/>
        <item x="3037"/>
        <item x="3035"/>
        <item x="3034"/>
        <item x="3033"/>
        <item x="5812"/>
        <item x="3032"/>
        <item x="3031"/>
        <item x="3029"/>
        <item x="3026"/>
        <item x="3021"/>
        <item x="3019"/>
        <item x="3017"/>
        <item x="5810"/>
        <item x="3013"/>
        <item x="3008"/>
        <item x="3006"/>
        <item x="5809"/>
        <item x="3001"/>
        <item x="3000"/>
        <item x="2994"/>
        <item x="2993"/>
        <item x="2985"/>
        <item x="2979"/>
        <item x="2977"/>
        <item x="2975"/>
        <item x="5808"/>
        <item x="2972"/>
        <item x="2971"/>
        <item x="2966"/>
        <item x="5805"/>
        <item x="2965"/>
        <item x="2964"/>
        <item x="2962"/>
        <item x="2958"/>
        <item x="2953"/>
        <item x="2951"/>
        <item x="2949"/>
        <item x="5804"/>
        <item x="2945"/>
        <item x="2941"/>
        <item x="2937"/>
        <item x="2935"/>
        <item x="2933"/>
        <item x="2929"/>
        <item x="2925"/>
        <item x="2924"/>
        <item x="5803"/>
        <item x="2919"/>
        <item x="2915"/>
        <item x="2913"/>
        <item x="6354"/>
        <item x="5801"/>
        <item x="2910"/>
        <item x="2908"/>
        <item x="2907"/>
        <item x="2902"/>
        <item x="2897"/>
        <item x="5796"/>
        <item x="2894"/>
        <item x="2888"/>
        <item x="2887"/>
        <item x="2883"/>
        <item x="2880"/>
        <item x="5794"/>
        <item x="2879"/>
        <item x="2876"/>
        <item x="2875"/>
        <item x="2869"/>
        <item x="2868"/>
        <item x="2865"/>
        <item x="2864"/>
        <item x="2863"/>
        <item x="2862"/>
        <item x="2861"/>
        <item x="5793"/>
        <item x="2860"/>
        <item x="2857"/>
        <item x="2855"/>
        <item x="2853"/>
        <item x="2851"/>
        <item x="2845"/>
        <item x="2843"/>
        <item x="2841"/>
        <item x="5792"/>
        <item x="2840"/>
        <item x="2839"/>
        <item x="2837"/>
        <item x="2833"/>
        <item x="2832"/>
        <item x="2831"/>
        <item x="5789"/>
        <item x="2824"/>
        <item x="2822"/>
        <item x="2817"/>
        <item x="2816"/>
        <item x="5788"/>
        <item x="2814"/>
        <item x="2809"/>
        <item x="2804"/>
        <item x="2802"/>
        <item x="2801"/>
        <item x="2585"/>
        <item x="2790"/>
        <item x="2789"/>
        <item x="2769"/>
        <item x="5785"/>
        <item x="2762"/>
        <item x="2759"/>
        <item x="2757"/>
        <item x="2756"/>
        <item x="5783"/>
        <item x="2755"/>
        <item x="2749"/>
        <item x="2742"/>
        <item x="2738"/>
        <item x="2736"/>
        <item x="2735"/>
        <item x="2732"/>
        <item x="2730"/>
        <item x="5782"/>
        <item x="2727"/>
        <item x="2721"/>
        <item x="2720"/>
        <item x="2709"/>
        <item x="2705"/>
        <item x="2704"/>
        <item x="2697"/>
        <item x="2694"/>
        <item x="6348"/>
        <item x="5780"/>
        <item x="2692"/>
        <item x="2681"/>
        <item x="2680"/>
        <item x="5778"/>
        <item x="2677"/>
        <item x="2675"/>
        <item x="2662"/>
        <item x="2660"/>
        <item x="2656"/>
        <item x="2655"/>
        <item x="2650"/>
        <item x="2641"/>
        <item x="5776"/>
        <item x="2635"/>
        <item x="2634"/>
        <item x="2627"/>
        <item x="2617"/>
        <item x="2614"/>
        <item x="2607"/>
        <item x="2601"/>
        <item x="5775"/>
        <item x="2594"/>
        <item x="2556"/>
        <item x="2555"/>
        <item x="2538"/>
        <item x="2536"/>
        <item x="2527"/>
        <item x="5774"/>
        <item x="2518"/>
        <item x="2516"/>
        <item x="2511"/>
        <item x="2509"/>
        <item x="2504"/>
        <item x="2491"/>
        <item x="2480"/>
        <item x="2453"/>
        <item x="2452"/>
        <item x="2436"/>
        <item x="5769"/>
        <item x="2420"/>
        <item x="2418"/>
        <item x="2409"/>
        <item x="2407"/>
        <item x="2406"/>
        <item x="5765"/>
        <item x="2400"/>
        <item x="2365"/>
        <item x="2364"/>
        <item x="2319"/>
        <item x="2318"/>
        <item x="2289"/>
        <item x="2288"/>
        <item x="2282"/>
        <item x="5764"/>
        <item x="2263"/>
        <item x="2250"/>
        <item x="2230"/>
        <item x="2228"/>
        <item x="2223"/>
        <item x="2181"/>
        <item x="2203"/>
        <item x="2180"/>
        <item x="2166"/>
        <item x="5763"/>
        <item x="2149"/>
        <item x="2145"/>
        <item x="2144"/>
        <item x="2136"/>
        <item x="2127"/>
        <item x="2118"/>
        <item x="5762"/>
        <item x="2108"/>
        <item x="2107"/>
        <item x="2082"/>
        <item x="2081"/>
        <item x="2064"/>
        <item x="2056"/>
        <item x="2044"/>
        <item x="6346"/>
        <item x="5760"/>
        <item x="2042"/>
        <item x="2020"/>
        <item x="1995"/>
        <item x="2010"/>
        <item x="1994"/>
        <item x="1986"/>
        <item x="1976"/>
        <item x="5758"/>
        <item x="1975"/>
        <item x="1957"/>
        <item x="1955"/>
        <item x="1921"/>
        <item x="1906"/>
        <item x="1904"/>
        <item x="5755"/>
        <item x="1884"/>
        <item x="1875"/>
        <item x="1870"/>
        <item x="1860"/>
        <item x="1837"/>
        <item x="1812"/>
        <item x="1805"/>
        <item x="1795"/>
        <item x="5754"/>
        <item x="1783"/>
        <item x="1781"/>
        <item x="1775"/>
        <item x="1768"/>
        <item x="1743"/>
        <item x="5752"/>
        <item x="1735"/>
        <item x="1731"/>
        <item x="1721"/>
        <item x="1709"/>
        <item x="1705"/>
        <item x="1700"/>
        <item x="5751"/>
        <item x="1676"/>
        <item x="1662"/>
        <item x="1659"/>
        <item x="1633"/>
        <item x="1626"/>
        <item x="1614"/>
        <item x="5747"/>
        <item x="1606"/>
        <item x="1603"/>
        <item x="1578"/>
        <item x="1576"/>
        <item x="1570"/>
        <item x="5746"/>
        <item x="1542"/>
        <item x="1538"/>
        <item x="1518"/>
        <item x="1496"/>
        <item x="1489"/>
        <item x="1480"/>
        <item x="1473"/>
        <item x="1451"/>
        <item x="5744"/>
        <item x="1438"/>
        <item x="1421"/>
        <item x="1386"/>
        <item x="1367"/>
        <item x="1358"/>
        <item x="1354"/>
        <item x="1308"/>
        <item x="1351"/>
        <item x="5743"/>
        <item x="1294"/>
        <item x="1306"/>
        <item x="1281"/>
        <item x="1277"/>
        <item x="6332"/>
        <item x="5739"/>
        <item x="1273"/>
        <item x="1228"/>
        <item x="1216"/>
        <item x="1202"/>
        <item x="1191"/>
        <item x="1182"/>
        <item x="1180"/>
        <item x="1158"/>
        <item x="5738"/>
        <item x="1141"/>
        <item x="1135"/>
        <item x="1131"/>
        <item x="1114"/>
        <item x="1102"/>
        <item x="1089"/>
        <item x="1087"/>
        <item x="1004"/>
        <item x="994"/>
        <item x="5737"/>
        <item x="983"/>
        <item x="974"/>
        <item x="952"/>
        <item x="914"/>
        <item x="904"/>
        <item x="886"/>
        <item x="854"/>
        <item x="849"/>
        <item x="5732"/>
        <item x="838"/>
        <item x="827"/>
        <item x="785"/>
        <item x="776"/>
        <item x="766"/>
        <item x="5730"/>
        <item x="757"/>
        <item x="749"/>
        <item x="735"/>
        <item x="726"/>
        <item x="695"/>
        <item x="681"/>
        <item x="633"/>
        <item x="589"/>
        <item x="5729"/>
        <item x="537"/>
        <item x="505"/>
        <item x="471"/>
        <item x="435"/>
        <item x="408"/>
        <item x="400"/>
        <item x="389"/>
        <item x="365"/>
        <item x="352"/>
        <item x="309"/>
        <item x="5727"/>
        <item x="303"/>
        <item x="301"/>
        <item x="293"/>
        <item x="277"/>
        <item x="275"/>
        <item x="214"/>
        <item x="209"/>
        <item x="134"/>
        <item x="5726"/>
        <item x="77"/>
        <item x="58"/>
        <item x="38"/>
        <item x="30"/>
        <item x="0"/>
        <item x="5722"/>
        <item x="5720"/>
        <item x="6329"/>
        <item x="5718"/>
        <item x="5716"/>
        <item x="5714"/>
        <item x="5711"/>
        <item x="5705"/>
        <item x="5699"/>
        <item x="5694"/>
        <item x="5692"/>
        <item x="5689"/>
        <item x="5688"/>
        <item x="6325"/>
        <item x="5687"/>
        <item x="5686"/>
        <item x="5685"/>
        <item x="5682"/>
        <item x="5681"/>
        <item x="5677"/>
        <item x="5675"/>
        <item x="5674"/>
        <item x="5673"/>
        <item x="5669"/>
        <item x="6322"/>
        <item x="5667"/>
        <item x="5665"/>
        <item x="5663"/>
        <item x="5660"/>
        <item x="5659"/>
        <item x="5658"/>
        <item x="5653"/>
        <item x="5651"/>
        <item x="5650"/>
        <item x="5646"/>
        <item x="6316"/>
        <item x="5643"/>
        <item x="5636"/>
        <item x="5632"/>
        <item x="5631"/>
        <item x="5630"/>
        <item x="5629"/>
        <item x="5626"/>
        <item x="5625"/>
        <item x="5624"/>
        <item x="5623"/>
        <item x="6483"/>
        <item x="6314"/>
        <item x="5621"/>
        <item x="5620"/>
        <item x="5612"/>
        <item x="5611"/>
        <item x="5610"/>
        <item x="5609"/>
        <item x="5608"/>
        <item x="5607"/>
        <item x="5604"/>
        <item x="5602"/>
        <item x="6308"/>
        <item x="5600"/>
        <item x="5598"/>
        <item x="5597"/>
        <item x="5595"/>
        <item x="5593"/>
        <item x="5592"/>
        <item x="5591"/>
        <item x="5590"/>
        <item x="5587"/>
        <item x="5584"/>
        <item x="6307"/>
        <item x="5583"/>
        <item x="5582"/>
        <item x="5581"/>
        <item x="5576"/>
        <item x="5572"/>
        <item x="5571"/>
        <item x="5568"/>
        <item x="5566"/>
        <item x="5564"/>
        <item x="5563"/>
        <item x="6303"/>
        <item x="5562"/>
        <item x="5560"/>
        <item x="5558"/>
        <item x="5556"/>
        <item x="5553"/>
        <item x="5551"/>
        <item x="5550"/>
        <item x="6300"/>
        <item x="5548"/>
        <item x="5547"/>
        <item x="5543"/>
        <item x="5541"/>
        <item x="5540"/>
        <item x="5539"/>
        <item x="6295"/>
        <item x="5534"/>
        <item x="5533"/>
        <item x="5532"/>
        <item x="5531"/>
        <item x="5527"/>
        <item x="5524"/>
        <item x="5523"/>
        <item x="5518"/>
        <item x="5517"/>
        <item x="5516"/>
        <item x="6292"/>
        <item x="5513"/>
        <item x="5509"/>
        <item x="5507"/>
        <item x="5506"/>
        <item x="5505"/>
        <item x="5503"/>
        <item x="5501"/>
        <item x="5500"/>
        <item x="5499"/>
        <item x="5498"/>
        <item x="6290"/>
        <item x="5497"/>
        <item x="5496"/>
        <item x="5493"/>
        <item x="5492"/>
        <item x="5490"/>
        <item x="5488"/>
        <item x="5487"/>
        <item x="5483"/>
        <item x="5482"/>
        <item x="5480"/>
        <item x="6288"/>
        <item x="5479"/>
        <item x="5476"/>
        <item x="5475"/>
        <item x="5474"/>
        <item x="5473"/>
        <item x="5470"/>
        <item x="5468"/>
        <item x="5467"/>
        <item x="5466"/>
        <item x="5465"/>
        <item x="5462"/>
        <item x="5461"/>
        <item x="5459"/>
        <item x="5456"/>
        <item x="5453"/>
        <item x="5449"/>
        <item x="5448"/>
        <item x="5447"/>
        <item x="5446"/>
        <item x="5445"/>
        <item x="6481"/>
        <item x="5440"/>
        <item x="5437"/>
        <item x="5435"/>
        <item x="5434"/>
        <item x="5433"/>
        <item x="5432"/>
        <item x="5431"/>
        <item x="5424"/>
        <item x="5422"/>
        <item x="5421"/>
        <item x="6285"/>
        <item x="5419"/>
        <item x="5418"/>
        <item x="5416"/>
        <item x="6284"/>
        <item x="5415"/>
        <item x="5414"/>
        <item x="5412"/>
        <item x="5411"/>
        <item x="5410"/>
        <item x="5408"/>
        <item x="5406"/>
        <item x="5403"/>
        <item x="5401"/>
        <item x="5395"/>
        <item x="5393"/>
        <item x="5390"/>
        <item x="5388"/>
        <item x="5386"/>
        <item x="5385"/>
        <item x="5381"/>
        <item x="5379"/>
        <item x="5378"/>
        <item x="5376"/>
        <item x="5375"/>
        <item x="6281"/>
        <item x="5374"/>
        <item x="5372"/>
        <item x="5369"/>
        <item x="5368"/>
        <item x="5367"/>
        <item x="6278"/>
        <item x="5365"/>
        <item x="5363"/>
        <item x="5359"/>
        <item x="5355"/>
        <item x="5354"/>
        <item x="5353"/>
        <item x="5351"/>
        <item x="5350"/>
        <item x="6274"/>
        <item x="5349"/>
        <item x="5347"/>
        <item x="5345"/>
        <item x="5342"/>
        <item x="5341"/>
        <item x="5338"/>
        <item x="5337"/>
        <item x="5336"/>
        <item x="5335"/>
        <item x="5332"/>
        <item x="6271"/>
        <item x="5331"/>
        <item x="5328"/>
        <item x="5325"/>
        <item x="5323"/>
        <item x="5320"/>
        <item x="5318"/>
        <item x="5316"/>
        <item x="5314"/>
        <item x="5312"/>
        <item x="5310"/>
        <item x="6266"/>
        <item x="5308"/>
        <item x="5307"/>
        <item x="5304"/>
        <item x="5303"/>
        <item x="5301"/>
        <item x="5299"/>
        <item x="5297"/>
        <item x="5294"/>
        <item x="5292"/>
        <item x="5291"/>
        <item x="6262"/>
        <item x="5290"/>
        <item x="5287"/>
        <item x="5285"/>
        <item x="5283"/>
        <item x="5282"/>
        <item x="5281"/>
        <item x="5280"/>
        <item x="5277"/>
        <item x="5275"/>
        <item x="5274"/>
        <item x="6471"/>
        <item x="6261"/>
        <item x="5272"/>
        <item x="5271"/>
        <item x="5270"/>
        <item x="5269"/>
        <item x="5268"/>
        <item x="6250"/>
        <item x="5266"/>
        <item x="5264"/>
        <item x="5261"/>
        <item x="5260"/>
        <item x="5257"/>
        <item x="5256"/>
        <item x="5252"/>
        <item x="5251"/>
        <item x="6242"/>
        <item x="5250"/>
        <item x="5248"/>
        <item x="5245"/>
        <item x="5244"/>
        <item x="5242"/>
        <item x="5239"/>
        <item x="5238"/>
        <item x="5236"/>
        <item x="5235"/>
        <item x="6235"/>
        <item x="5234"/>
        <item x="5228"/>
        <item x="5222"/>
        <item x="5219"/>
        <item x="6228"/>
        <item x="5217"/>
        <item x="5216"/>
        <item x="5215"/>
        <item x="5213"/>
        <item x="5212"/>
        <item x="5211"/>
        <item x="5210"/>
        <item x="5209"/>
        <item x="5207"/>
        <item x="5205"/>
        <item x="5204"/>
        <item x="5203"/>
        <item x="5199"/>
        <item x="5195"/>
        <item x="5194"/>
        <item x="5190"/>
        <item x="5189"/>
        <item x="5188"/>
        <item x="5185"/>
        <item x="5184"/>
        <item x="5183"/>
        <item x="5179"/>
        <item x="5177"/>
        <item x="5176"/>
        <item x="5175"/>
        <item x="6227"/>
        <item x="5174"/>
        <item x="5171"/>
        <item x="5170"/>
        <item x="5169"/>
        <item x="5166"/>
        <item x="5160"/>
        <item x="5157"/>
        <item x="5153"/>
        <item x="6226"/>
        <item x="5151"/>
        <item x="5149"/>
        <item x="5148"/>
        <item x="5146"/>
        <item x="5145"/>
        <item x="5144"/>
        <item x="5143"/>
        <item x="5141"/>
        <item x="5138"/>
        <item x="6224"/>
        <item x="5137"/>
        <item x="5136"/>
        <item x="5135"/>
        <item x="5134"/>
        <item x="6462"/>
        <item x="6221"/>
        <item x="5133"/>
        <item x="5132"/>
        <item x="5130"/>
        <item x="5128"/>
        <item x="5127"/>
        <item x="5124"/>
        <item x="5123"/>
        <item x="5120"/>
        <item x="5116"/>
        <item x="5115"/>
        <item x="6219"/>
        <item x="5114"/>
        <item x="5113"/>
        <item x="5112"/>
        <item x="5111"/>
        <item x="5109"/>
        <item x="5108"/>
        <item x="5105"/>
        <item x="5103"/>
        <item x="5102"/>
        <item x="5099"/>
        <item x="5098"/>
        <item x="5097"/>
        <item x="5095"/>
        <item x="5094"/>
        <item x="5093"/>
        <item x="5091"/>
        <item x="5087"/>
        <item x="5085"/>
        <item x="5083"/>
        <item x="5081"/>
        <item x="5080"/>
        <item x="5079"/>
        <item x="5078"/>
        <item x="6214"/>
        <item x="5076"/>
        <item x="5072"/>
        <item x="5069"/>
        <item x="6209"/>
        <item x="5068"/>
        <item x="5067"/>
        <item x="5066"/>
        <item x="5065"/>
        <item x="5064"/>
        <item x="5061"/>
        <item x="5059"/>
        <item x="5057"/>
        <item x="5054"/>
        <item x="5052"/>
        <item x="6203"/>
        <item x="5051"/>
        <item x="5050"/>
        <item x="5048"/>
        <item x="5047"/>
        <item x="5046"/>
        <item x="5045"/>
        <item x="5040"/>
        <item x="5035"/>
        <item x="5034"/>
        <item x="5033"/>
        <item x="6198"/>
        <item x="5031"/>
        <item x="5030"/>
        <item x="5028"/>
        <item x="5026"/>
        <item x="5024"/>
        <item x="5023"/>
        <item x="5020"/>
        <item x="5019"/>
        <item x="6191"/>
        <item x="5018"/>
        <item x="5017"/>
        <item x="5015"/>
        <item x="5013"/>
        <item x="5012"/>
        <item x="6188"/>
        <item x="5011"/>
        <item x="5009"/>
        <item x="5004"/>
        <item x="5003"/>
        <item x="5000"/>
        <item x="4999"/>
        <item x="4995"/>
        <item x="4992"/>
        <item x="4990"/>
        <item x="4987"/>
        <item x="6456"/>
        <item x="6185"/>
        <item x="4985"/>
        <item x="4984"/>
        <item x="4982"/>
        <item x="4981"/>
        <item x="4979"/>
        <item x="4978"/>
        <item x="4977"/>
        <item x="4976"/>
        <item x="4972"/>
        <item x="4971"/>
        <item x="6182"/>
        <item x="4968"/>
        <item x="4967"/>
        <item x="4965"/>
        <item x="4964"/>
        <item x="4963"/>
        <item x="4962"/>
        <item x="4959"/>
        <item x="4957"/>
        <item x="4956"/>
        <item x="4954"/>
        <item x="4951"/>
        <item x="4950"/>
        <item x="4947"/>
        <item x="4946"/>
        <item x="4940"/>
        <item x="4936"/>
        <item x="4935"/>
        <item x="4934"/>
        <item x="4932"/>
        <item x="4927"/>
        <item x="4924"/>
        <item x="4922"/>
        <item x="4921"/>
        <item x="4920"/>
        <item x="4919"/>
        <item x="4918"/>
        <item x="4913"/>
        <item x="4912"/>
        <item x="4911"/>
        <item x="4909"/>
        <item x="4907"/>
        <item x="4906"/>
        <item x="4904"/>
        <item x="4902"/>
        <item x="4900"/>
        <item x="4896"/>
        <item x="6176"/>
        <item x="4895"/>
        <item x="4894"/>
        <item x="4892"/>
        <item x="6174"/>
        <item x="4891"/>
        <item x="4890"/>
        <item x="4888"/>
        <item x="4887"/>
        <item x="4886"/>
        <item x="4884"/>
        <item x="4879"/>
        <item x="4878"/>
        <item x="4877"/>
        <item x="4876"/>
        <item x="6169"/>
        <item x="4872"/>
        <item x="4871"/>
        <item x="4870"/>
        <item x="4868"/>
        <item x="4867"/>
        <item x="4863"/>
        <item x="4859"/>
        <item x="4852"/>
        <item x="4851"/>
        <item x="4848"/>
        <item x="6166"/>
        <item x="4846"/>
        <item x="4845"/>
        <item x="4844"/>
        <item x="6451"/>
        <item x="6163"/>
        <item x="4842"/>
        <item x="4840"/>
        <item x="4839"/>
        <item x="4838"/>
        <item x="4837"/>
        <item x="4834"/>
        <item x="4832"/>
        <item x="4830"/>
        <item x="4828"/>
        <item x="4827"/>
        <item x="4824"/>
        <item x="4822"/>
        <item x="4821"/>
        <item x="4819"/>
        <item x="4818"/>
        <item x="4816"/>
        <item x="4815"/>
        <item x="4812"/>
        <item x="4808"/>
        <item x="4807"/>
        <item x="4806"/>
        <item x="4804"/>
        <item x="4803"/>
        <item x="4801"/>
        <item x="4800"/>
        <item x="4798"/>
        <item x="4797"/>
        <item x="4794"/>
        <item x="4792"/>
        <item x="4791"/>
        <item x="4790"/>
        <item x="4789"/>
        <item x="4786"/>
        <item x="4784"/>
        <item x="4783"/>
        <item x="4782"/>
        <item x="4781"/>
        <item x="4780"/>
        <item x="4777"/>
        <item x="4774"/>
        <item x="4773"/>
        <item x="4770"/>
        <item x="4769"/>
        <item x="6162"/>
        <item x="4768"/>
        <item x="4767"/>
        <item x="4766"/>
        <item x="4764"/>
        <item x="4762"/>
        <item x="4757"/>
        <item x="4756"/>
        <item x="4755"/>
        <item x="4754"/>
        <item x="4752"/>
        <item x="6160"/>
        <item x="4748"/>
        <item x="4747"/>
        <item x="4746"/>
        <item x="4745"/>
        <item x="4743"/>
        <item x="4742"/>
        <item x="4740"/>
        <item x="4739"/>
        <item x="4737"/>
        <item x="4736"/>
        <item x="4735"/>
        <item x="4732"/>
        <item x="4731"/>
        <item x="4730"/>
        <item x="4729"/>
        <item x="4728"/>
        <item x="4727"/>
        <item x="4726"/>
        <item x="4724"/>
        <item x="4722"/>
        <item x="4721"/>
        <item x="4719"/>
        <item x="4718"/>
        <item x="4716"/>
        <item x="4713"/>
        <item x="4711"/>
        <item x="4709"/>
        <item x="4706"/>
        <item x="4705"/>
        <item x="4704"/>
        <item x="4701"/>
        <item x="4699"/>
        <item x="6441"/>
        <item x="4698"/>
        <item x="4696"/>
        <item x="4695"/>
        <item x="4694"/>
        <item x="4693"/>
        <item x="4691"/>
        <item x="4690"/>
        <item x="4688"/>
        <item x="4686"/>
        <item x="4685"/>
        <item x="6158"/>
        <item x="4684"/>
        <item x="4682"/>
        <item x="4681"/>
        <item x="4679"/>
        <item x="4678"/>
        <item x="4676"/>
        <item x="4675"/>
        <item x="4674"/>
        <item x="4671"/>
        <item x="4670"/>
        <item x="6150"/>
        <item x="4669"/>
        <item x="4666"/>
        <item x="4663"/>
        <item x="4662"/>
        <item x="4661"/>
        <item x="4660"/>
        <item x="4659"/>
        <item x="4658"/>
        <item x="4657"/>
        <item x="4655"/>
        <item x="6149"/>
        <item x="4654"/>
        <item x="4653"/>
        <item x="4652"/>
        <item x="4651"/>
        <item x="4649"/>
        <item x="4648"/>
        <item x="4647"/>
        <item x="4642"/>
        <item x="4641"/>
        <item x="4640"/>
        <item x="6147"/>
        <item x="4638"/>
        <item x="4636"/>
        <item x="4634"/>
        <item x="6144"/>
        <item x="4633"/>
        <item x="4632"/>
        <item x="4629"/>
        <item x="4628"/>
        <item x="4627"/>
        <item x="4626"/>
        <item x="4622"/>
        <item x="4618"/>
        <item x="4616"/>
        <item x="4615"/>
        <item x="6138"/>
        <item x="4613"/>
        <item x="4612"/>
        <item x="4609"/>
        <item x="4607"/>
        <item x="4605"/>
        <item x="4604"/>
        <item x="4600"/>
        <item x="4599"/>
        <item x="4596"/>
        <item x="4595"/>
        <item x="6137"/>
        <item x="4594"/>
        <item x="4593"/>
        <item x="4592"/>
        <item x="4591"/>
        <item x="4590"/>
        <item x="4587"/>
        <item x="4586"/>
        <item x="6135"/>
        <item x="4585"/>
        <item x="4584"/>
        <item x="4581"/>
        <item x="4578"/>
        <item x="4576"/>
        <item x="4574"/>
        <item x="6129"/>
        <item x="4572"/>
        <item x="4569"/>
        <item x="4566"/>
        <item x="4564"/>
        <item x="4563"/>
        <item x="4561"/>
        <item x="4559"/>
        <item x="4558"/>
        <item x="4557"/>
        <item x="1811"/>
        <item x="1552"/>
        <item x="1435"/>
        <item x="6573"/>
        <item x="6569"/>
        <item x="710"/>
        <item x="6378"/>
        <item x="3093"/>
        <item x="843"/>
        <item x="795"/>
        <item x="743"/>
        <item x="703"/>
        <item x="640"/>
        <item x="584"/>
        <item x="518"/>
        <item x="430"/>
        <item x="289"/>
        <item x="138"/>
        <item x="5"/>
        <item x="1134"/>
        <item x="1055"/>
        <item x="1103"/>
        <item x="1013"/>
        <item x="958"/>
        <item x="894"/>
        <item x="1303"/>
        <item x="1266"/>
        <item x="1238"/>
        <item x="1334"/>
        <item x="1408"/>
        <item x="1023"/>
        <item x="1001"/>
        <item x="984"/>
        <item x="947"/>
        <item x="910"/>
        <item x="884"/>
        <item x="834"/>
        <item x="791"/>
        <item x="770"/>
        <item x="731"/>
        <item x="1376"/>
        <item x="698"/>
        <item x="614"/>
        <item x="545"/>
        <item x="509"/>
        <item x="455"/>
        <item x="359"/>
        <item x="279"/>
        <item x="222"/>
        <item x="170"/>
        <item x="68"/>
        <item x="1284"/>
        <item x="1249"/>
        <item x="1211"/>
        <item x="1190"/>
        <item x="1178"/>
        <item x="1097"/>
        <item x="1074"/>
        <item x="1915"/>
        <item x="1608"/>
        <item x="4597"/>
        <item x="721"/>
        <item x="438"/>
        <item x="828"/>
        <item x="600"/>
        <item x="4849"/>
        <item x="1474"/>
        <item x="1038"/>
        <item x="6640"/>
        <item x="4865"/>
        <item x="1900"/>
        <item x="1276"/>
        <item x="1128"/>
        <item x="405"/>
        <item x="474"/>
        <item x="1790"/>
        <item x="2733"/>
        <item x="4630"/>
        <item x="4550"/>
        <item x="41"/>
        <item x="1956"/>
        <item x="2380"/>
        <item x="1272"/>
        <item x="3229"/>
        <item x="1989"/>
        <item x="205"/>
        <item x="685"/>
        <item x="372"/>
        <item x="590"/>
        <item x="253"/>
        <item x="2279"/>
        <item x="1827"/>
        <item x="1960"/>
        <item x="5259"/>
        <item x="1078"/>
        <item x="3852"/>
        <item x="3825"/>
        <item x="3593"/>
        <item x="3362"/>
        <item x="3260"/>
        <item x="3147"/>
        <item x="2954"/>
        <item x="2890"/>
        <item x="5972"/>
        <item x="5969"/>
        <item x="6103"/>
        <item x="1792"/>
        <item x="2307"/>
        <item x="2659"/>
        <item x="2782"/>
        <item x="1802"/>
        <item x="1755"/>
        <item x="1621"/>
        <item x="1225"/>
        <item x="1183"/>
        <item x="2150"/>
        <item x="2121"/>
        <item x="1999"/>
        <item x="1939"/>
        <item x="1856"/>
        <item x="6615"/>
        <item x="6592"/>
        <item x="6585"/>
        <item x="6579"/>
        <item x="6576"/>
        <item x="6574"/>
        <item x="6571"/>
        <item x="6565"/>
        <item x="6563"/>
        <item x="6557"/>
        <item x="6554"/>
        <item x="6613"/>
        <item x="6547"/>
        <item x="6546"/>
        <item x="6538"/>
        <item x="6537"/>
        <item x="6531"/>
        <item x="6530"/>
        <item x="6527"/>
        <item x="6523"/>
        <item x="6522"/>
        <item x="6517"/>
        <item x="6611"/>
        <item x="6515"/>
        <item x="6513"/>
        <item x="6512"/>
        <item x="6510"/>
        <item x="6506"/>
        <item x="6505"/>
        <item x="6499"/>
        <item x="6496"/>
        <item x="6490"/>
        <item x="6485"/>
        <item x="6608"/>
        <item x="6605"/>
        <item x="6603"/>
        <item x="6596"/>
        <item x="6595"/>
        <item x="6593"/>
        <item x="2238"/>
        <item x="3993"/>
        <item x="3874"/>
        <item x="3436"/>
        <item x="3370"/>
        <item x="3053"/>
        <item x="2961"/>
        <item x="2724"/>
        <item x="2674"/>
        <item x="1849"/>
        <item x="6240"/>
        <item x="6218"/>
        <item x="6200"/>
        <item x="6161"/>
        <item x="6117"/>
        <item x="6085"/>
        <item x="6023"/>
        <item x="5973"/>
        <item x="5897"/>
        <item x="5878"/>
        <item x="5797"/>
        <item x="5742"/>
        <item x="5641"/>
        <item x="5574"/>
        <item x="5510"/>
        <item x="5451"/>
        <item x="5366"/>
        <item x="5309"/>
        <item x="5233"/>
        <item x="5154"/>
        <item x="5082"/>
        <item x="5029"/>
        <item x="4938"/>
        <item x="4836"/>
        <item x="1640"/>
        <item x="1291"/>
        <item x="4761"/>
        <item x="4677"/>
        <item x="4547"/>
        <item x="4411"/>
        <item x="4290"/>
        <item x="5552"/>
        <item x="675"/>
        <item x="5265"/>
        <item x="2015"/>
        <item x="1985"/>
        <item x="812"/>
        <item x="508"/>
        <item x="6508"/>
        <item x="6498"/>
        <item x="6252"/>
        <item x="6369"/>
        <item x="6360"/>
        <item x="6229"/>
        <item x="6473"/>
        <item x="6450"/>
        <item x="6408"/>
        <item x="6396"/>
        <item x="6364"/>
        <item x="1204"/>
        <item x="2221"/>
        <item x="2467"/>
        <item x="2947"/>
        <item x="2287"/>
        <item x="2071"/>
        <item x="2038"/>
        <item x="5358"/>
        <item x="4473"/>
        <item x="4360"/>
        <item x="5107"/>
        <item x="4941"/>
        <item x="4687"/>
        <item x="4560"/>
        <item x="4006"/>
        <item x="3189"/>
        <item x="368"/>
        <item x="6119"/>
        <item x="6101"/>
        <item x="6387"/>
        <item x="5486"/>
        <item x="6399"/>
        <item x="4857"/>
        <item x="6232"/>
        <item x="4098"/>
        <item x="3823"/>
        <item x="3730"/>
        <item x="3391"/>
        <item x="3209"/>
        <item x="3063"/>
        <item x="2696"/>
        <item x="2525"/>
        <item x="2348"/>
        <item x="5579"/>
        <item x="5464"/>
        <item x="5640"/>
        <item x="5389"/>
        <item x="5545"/>
        <item x="5442"/>
        <item x="5293"/>
        <item x="5041"/>
        <item x="5420"/>
        <item x="2262"/>
        <item x="2170"/>
        <item x="2011"/>
        <item x="1779"/>
        <item x="5317"/>
        <item x="5172"/>
        <item x="4861"/>
        <item x="4793"/>
        <item x="4715"/>
        <item x="4408"/>
        <item x="4217"/>
        <item x="139"/>
        <item x="5826"/>
        <item x="4933"/>
        <item x="1657"/>
        <item x="1319"/>
        <item x="203"/>
        <item x="2271"/>
        <item x="6626"/>
        <item x="6623"/>
        <item x="6620"/>
        <item x="6610"/>
        <item x="6586"/>
        <item x="6584"/>
        <item x="6413"/>
        <item x="6410"/>
        <item x="6319"/>
        <item x="6327"/>
        <item x="6210"/>
        <item x="5835"/>
        <item x="2447"/>
        <item x="6583"/>
        <item x="6575"/>
        <item x="6339"/>
        <item x="2612"/>
        <item x="1082"/>
        <item x="1037"/>
        <item x="2552"/>
        <item x="999"/>
        <item x="1018"/>
        <item x="140"/>
        <item x="2473"/>
        <item x="2417"/>
        <item x="2313"/>
        <item x="2248"/>
        <item x="2045"/>
        <item x="2138"/>
        <item x="2105"/>
        <item x="1733"/>
        <item x="1611"/>
        <item x="1585"/>
        <item x="1397"/>
        <item x="1427"/>
        <item x="1899"/>
        <item x="3929"/>
        <item x="3646"/>
        <item x="765"/>
        <item x="1226"/>
        <item x="1822"/>
        <item x="1285"/>
        <item x="811"/>
        <item x="5619"/>
        <item x="20"/>
        <item x="2847"/>
        <item x="2673"/>
        <item x="4744"/>
        <item x="3972"/>
        <item x="3886"/>
        <item x="3832"/>
        <item x="3768"/>
        <item x="3706"/>
        <item x="3562"/>
        <item x="3415"/>
        <item x="3340"/>
        <item x="4625"/>
        <item x="4446"/>
        <item x="4372"/>
        <item x="4291"/>
        <item x="4244"/>
        <item x="4181"/>
        <item x="4109"/>
        <item x="4019"/>
        <item x="4534"/>
        <item x="4489"/>
        <item x="4508"/>
        <item x="4040"/>
        <item x="3378"/>
        <item x="3263"/>
        <item x="2882"/>
        <item x="3087"/>
        <item x="2190"/>
        <item x="2714"/>
        <item x="2549"/>
        <item x="1501"/>
        <item x="1307"/>
        <item x="657"/>
        <item x="2303"/>
        <item x="2115"/>
        <item x="2274"/>
        <item x="2255"/>
        <item x="1968"/>
        <item x="2000"/>
        <item x="1947"/>
        <item x="2016"/>
        <item x="1932"/>
        <item x="1765"/>
        <item x="1693"/>
        <item x="1280"/>
        <item x="1241"/>
        <item x="1199"/>
        <item x="1160"/>
        <item x="1124"/>
        <item x="460"/>
        <item x="1296"/>
        <item x="597"/>
        <item x="2712"/>
        <item x="1546"/>
        <item x="1132"/>
        <item x="718"/>
        <item x="241"/>
        <item x="6337"/>
        <item x="6297"/>
        <item x="799"/>
        <item x="2135"/>
        <item x="2211"/>
        <item x="5383"/>
        <item x="627"/>
        <item x="346"/>
        <item x="517"/>
        <item x="432"/>
        <item x="280"/>
        <item x="238"/>
        <item x="3701"/>
        <item x="3675"/>
        <item x="2207"/>
        <item x="1887"/>
        <item x="259"/>
        <item x="2992"/>
        <item x="2667"/>
        <item x="4692"/>
        <item x="4517"/>
        <item x="845"/>
        <item x="5750"/>
        <item x="5618"/>
        <item x="5928"/>
        <item x="5800"/>
        <item x="5230"/>
        <item x="6302"/>
        <item x="6109"/>
        <item x="6098"/>
        <item x="6016"/>
        <item x="5978"/>
        <item x="5946"/>
        <item x="5859"/>
        <item x="5767"/>
        <item x="5719"/>
        <item x="5693"/>
        <item x="156"/>
        <item x="2192"/>
        <item x="2218"/>
        <item x="281"/>
        <item x="1400"/>
        <item x="1341"/>
        <item x="2960"/>
        <item x="2778"/>
        <item x="1275"/>
        <item x="1364"/>
        <item x="747"/>
        <item x="1108"/>
        <item x="781"/>
        <item x="1169"/>
        <item x="1117"/>
        <item x="711"/>
        <item x="330"/>
        <item x="522"/>
        <item x="2234"/>
        <item x="2385"/>
        <item x="1683"/>
        <item x="2347"/>
        <item x="2007"/>
        <item x="1563"/>
        <item x="1487"/>
        <item x="2258"/>
        <item x="2091"/>
        <item x="1631"/>
        <item x="3777"/>
        <item x="1393"/>
        <item x="1105"/>
        <item x="3936"/>
        <item x="45"/>
        <item x="6528"/>
        <item x="6558"/>
        <item x="6645"/>
        <item x="6539"/>
        <item x="6543"/>
        <item x="6534"/>
        <item x="6520"/>
        <item x="6532"/>
        <item x="6518"/>
        <item x="6438"/>
        <item x="6429"/>
        <item x="6417"/>
        <item x="6401"/>
        <item x="6353"/>
        <item x="6345"/>
        <item x="6643"/>
        <item x="6283"/>
        <item x="6273"/>
        <item x="6268"/>
        <item x="6257"/>
        <item x="6255"/>
        <item x="6244"/>
        <item x="6206"/>
        <item x="6195"/>
        <item x="6143"/>
        <item x="6641"/>
        <item x="6139"/>
        <item x="6063"/>
        <item x="6049"/>
        <item x="5930"/>
        <item x="5908"/>
        <item x="5843"/>
        <item x="5827"/>
        <item x="5781"/>
        <item x="5770"/>
        <item x="6634"/>
        <item x="5652"/>
        <item x="5471"/>
        <item x="5441"/>
        <item x="5356"/>
        <item x="5262"/>
        <item x="5249"/>
        <item x="5231"/>
        <item x="5173"/>
        <item x="6630"/>
        <item x="5129"/>
        <item x="5106"/>
        <item x="5055"/>
        <item x="4944"/>
        <item x="4885"/>
        <item x="4873"/>
        <item x="4614"/>
        <item x="4579"/>
        <item x="4548"/>
        <item x="4509"/>
        <item x="6606"/>
        <item x="4448"/>
        <item x="4364"/>
        <item x="4172"/>
        <item x="4142"/>
        <item x="3770"/>
        <item x="3170"/>
        <item x="2923"/>
        <item x="6607"/>
        <item x="6597"/>
        <item x="6564"/>
        <item x="6589"/>
        <item x="6548"/>
        <item x="2689"/>
        <item x="6391"/>
        <item x="1206"/>
        <item x="775"/>
        <item x="617"/>
        <item x="1893"/>
        <item x="3294"/>
        <item x="3186"/>
        <item x="2558"/>
        <item x="3292"/>
        <item x="3077"/>
        <item x="2339"/>
        <item x="1039"/>
        <item x="2120"/>
        <item x="2503"/>
        <item x="2254"/>
        <item x="1969"/>
        <item x="1846"/>
        <item x="1701"/>
        <item x="1461"/>
        <item x="1212"/>
        <item x="889"/>
        <item x="1742"/>
        <item x="1560"/>
        <item x="1333"/>
        <item x="957"/>
        <item x="531"/>
        <item x="137"/>
        <item x="199"/>
        <item x="546"/>
        <item x="5748"/>
        <item x="5637"/>
        <item x="5515"/>
        <item x="5396"/>
        <item x="1594"/>
        <item x="1992"/>
        <item x="1973"/>
        <item x="1972"/>
        <item x="151"/>
        <item x="47"/>
        <item x="4575"/>
        <item x="4423"/>
        <item x="4348"/>
        <item x="4263"/>
        <item x="4169"/>
        <item x="3462"/>
        <item x="3501"/>
        <item x="3182"/>
        <item x="37"/>
        <item x="3317"/>
        <item x="3315"/>
        <item x="1479"/>
        <item x="980"/>
        <item x="2485"/>
        <item x="2683"/>
        <item x="2472"/>
        <item x="2315"/>
        <item x="3345"/>
        <item x="3223"/>
        <item x="3124"/>
        <item x="2973"/>
        <item x="2891"/>
        <item x="2748"/>
        <item x="2095"/>
        <item x="1938"/>
        <item x="1793"/>
        <item x="1264"/>
        <item x="4"/>
        <item x="6131"/>
        <item x="6533"/>
        <item x="6492"/>
        <item x="5002"/>
        <item x="4869"/>
        <item x="4733"/>
        <item x="4580"/>
        <item x="4022"/>
        <item x="3901"/>
        <item x="3760"/>
        <item x="3630"/>
        <item x="3523"/>
        <item x="3422"/>
        <item x="3413"/>
        <item x="3305"/>
        <item x="3069"/>
        <item x="2892"/>
        <item x="2796"/>
        <item x="2904"/>
        <item x="2743"/>
        <item x="2548"/>
        <item x="2026"/>
        <item x="1974"/>
        <item x="1922"/>
        <item x="1981"/>
        <item x="1928"/>
        <item x="6477"/>
        <item x="6474"/>
        <item x="6468"/>
        <item x="6470"/>
        <item x="6464"/>
        <item x="6459"/>
        <item x="6457"/>
        <item x="6445"/>
        <item x="6443"/>
        <item x="6436"/>
        <item x="6422"/>
        <item x="6425"/>
        <item x="6463"/>
        <item x="6455"/>
        <item x="6447"/>
        <item x="6439"/>
        <item x="6421"/>
        <item x="6418"/>
        <item x="6491"/>
        <item x="6466"/>
        <item x="3538"/>
        <item x="2561"/>
        <item x="2329"/>
        <item x="2946"/>
        <item x="1043"/>
        <item x="1389"/>
        <item x="1310"/>
        <item x="157"/>
        <item x="130"/>
        <item x="108"/>
        <item x="89"/>
        <item x="73"/>
        <item x="9"/>
        <item x="3922"/>
        <item x="2394"/>
        <item x="2286"/>
        <item x="2290"/>
        <item x="1925"/>
        <item x="1878"/>
        <item x="1744"/>
        <item x="1722"/>
        <item x="2767"/>
        <item x="3889"/>
        <item x="285"/>
        <item x="311"/>
        <item x="269"/>
        <item x="136"/>
        <item x="2616"/>
        <item x="2821"/>
        <item x="2266"/>
        <item x="2940"/>
        <item x="2454"/>
        <item x="2576"/>
        <item x="2114"/>
        <item x="2033"/>
        <item x="3757"/>
        <item x="2884"/>
        <item x="2062"/>
        <item x="1255"/>
        <item x="1194"/>
        <item x="1163"/>
        <item x="1127"/>
        <item x="1091"/>
        <item x="948"/>
        <item x="878"/>
        <item x="468"/>
        <item x="1048"/>
        <item x="1484"/>
        <item x="1407"/>
        <item x="2779"/>
        <item x="2622"/>
        <item x="3099"/>
        <item x="748"/>
        <item x="615"/>
        <item x="1256"/>
        <item x="1123"/>
        <item x="897"/>
        <item x="891"/>
        <item x="1179"/>
        <item x="1161"/>
        <item x="670"/>
        <item x="911"/>
        <item x="1368"/>
        <item x="1066"/>
        <item x="874"/>
        <item x="647"/>
        <item x="477"/>
        <item x="262"/>
        <item x="732"/>
        <item x="571"/>
        <item x="371"/>
        <item x="124"/>
        <item x="638"/>
        <item x="219"/>
        <item x="1071"/>
        <item x="475"/>
        <item x="409"/>
        <item x="273"/>
        <item x="507"/>
        <item x="742"/>
        <item x="678"/>
        <item x="673"/>
        <item x="656"/>
        <item x="652"/>
        <item x="1033"/>
        <item x="939"/>
        <item x="2276"/>
        <item x="6001"/>
        <item x="6148"/>
        <item x="6094"/>
        <item x="6068"/>
        <item x="6042"/>
        <item x="6025"/>
        <item x="945"/>
        <item x="2553"/>
        <item x="2227"/>
        <item x="2531"/>
        <item x="2482"/>
        <item x="2302"/>
        <item x="2219"/>
        <item x="613"/>
        <item x="385"/>
        <item x="3"/>
        <item x="458"/>
        <item x="6321"/>
        <item x="6239"/>
        <item x="6215"/>
        <item x="6004"/>
        <item x="6194"/>
        <item x="6060"/>
        <item x="6167"/>
        <item x="6128"/>
        <item x="6132"/>
        <item x="6093"/>
        <item x="6041"/>
        <item x="6024"/>
        <item x="6000"/>
        <item x="2644"/>
        <item x="1871"/>
        <item x="1806"/>
        <item x="2169"/>
        <item x="1725"/>
        <item x="4236"/>
        <item x="2703"/>
        <item x="3709"/>
        <item x="4955"/>
        <item x="2911"/>
        <item x="2438"/>
        <item x="3481"/>
        <item x="3672"/>
        <item x="1903"/>
        <item x="1748"/>
        <item x="256"/>
        <item x="1739"/>
        <item x="2333"/>
        <item x="2326"/>
        <item x="2322"/>
        <item x="2320"/>
        <item x="1814"/>
        <item x="1785"/>
        <item x="2280"/>
        <item x="377"/>
        <item x="2346"/>
        <item x="2352"/>
        <item x="2360"/>
        <item x="2300"/>
        <item x="2305"/>
        <item x="2314"/>
        <item x="2390"/>
        <item x="2437"/>
        <item x="2422"/>
        <item x="1565"/>
        <item x="1381"/>
        <item x="1463"/>
        <item x="1513"/>
        <item x="1553"/>
        <item x="1537"/>
        <item x="4656"/>
        <item x="1686"/>
        <item x="4880"/>
        <item x="4673"/>
        <item x="4526"/>
        <item x="4276"/>
        <item x="4193"/>
        <item x="3947"/>
        <item x="3568"/>
        <item x="3471"/>
        <item x="2758"/>
        <item x="2663"/>
        <item x="2514"/>
        <item x="2264"/>
        <item x="2172"/>
        <item x="1883"/>
        <item x="1665"/>
        <item x="1613"/>
        <item x="1046"/>
        <item x="920"/>
        <item x="424"/>
        <item x="1337"/>
        <item x="1269"/>
        <item x="717"/>
        <item x="641"/>
        <item x="616"/>
        <item x="299"/>
        <item x="215"/>
        <item x="4468"/>
        <item x="3780"/>
        <item x="3723"/>
        <item x="3555"/>
        <item x="3508"/>
        <item x="3451"/>
        <item x="3348"/>
        <item x="3301"/>
        <item x="3251"/>
        <item x="3204"/>
        <item x="3178"/>
        <item x="4399"/>
        <item x="3104"/>
        <item x="3064"/>
        <item x="3056"/>
        <item x="2996"/>
        <item x="2969"/>
        <item x="2936"/>
        <item x="2912"/>
        <item x="2874"/>
        <item x="2791"/>
        <item x="2788"/>
        <item x="4353"/>
        <item x="2751"/>
        <item x="2606"/>
        <item x="2575"/>
        <item x="2257"/>
        <item x="4302"/>
        <item x="4097"/>
        <item x="4009"/>
        <item x="3921"/>
        <item x="3869"/>
        <item x="3819"/>
        <item x="3374"/>
        <item x="2825"/>
        <item x="928"/>
        <item x="1297"/>
        <item x="1598"/>
        <item x="1175"/>
        <item x="1146"/>
        <item x="1115"/>
        <item x="1510"/>
        <item x="1409"/>
        <item x="1363"/>
        <item x="1298"/>
        <item x="1279"/>
        <item x="1260"/>
        <item x="1236"/>
        <item x="1198"/>
        <item x="825"/>
        <item x="758"/>
        <item x="671"/>
        <item x="630"/>
        <item x="539"/>
        <item x="248"/>
        <item x="2532"/>
        <item x="2018"/>
        <item x="2006"/>
        <item x="1991"/>
        <item x="1966"/>
        <item x="2261"/>
        <item x="2246"/>
        <item x="2215"/>
        <item x="2199"/>
        <item x="2074"/>
        <item x="2069"/>
        <item x="1917"/>
        <item x="1857"/>
        <item x="1847"/>
        <item x="1786"/>
        <item x="1771"/>
        <item x="1756"/>
        <item x="1685"/>
        <item x="1655"/>
        <item x="4571"/>
        <item x="3761"/>
        <item x="3633"/>
        <item x="4542"/>
        <item x="4494"/>
        <item x="4474"/>
        <item x="4341"/>
        <item x="4320"/>
        <item x="4121"/>
        <item x="3915"/>
        <item x="3800"/>
        <item x="2132"/>
        <item x="1498"/>
        <item x="3163"/>
        <item x="2001"/>
        <item x="2021"/>
        <item x="846"/>
        <item x="2188"/>
        <item x="835"/>
        <item x="1512"/>
        <item x="1305"/>
        <item x="1000"/>
        <item x="2061"/>
        <item x="1977"/>
        <item x="813"/>
        <item x="1607"/>
        <item x="1549"/>
        <item x="1167"/>
        <item x="915"/>
        <item x="829"/>
        <item x="1008"/>
        <item x="440"/>
        <item x="3291"/>
        <item x="3693"/>
        <item x="3576"/>
        <item x="2955"/>
        <item x="2654"/>
        <item x="2298"/>
        <item x="1961"/>
        <item x="1623"/>
        <item x="426"/>
        <item x="643"/>
        <item x="551"/>
        <item x="65"/>
        <item x="1824"/>
        <item x="869"/>
        <item x="676"/>
        <item x="1503"/>
        <item x="855"/>
        <item x="4447"/>
        <item x="271"/>
        <item x="2528"/>
        <item x="2060"/>
        <item x="1227"/>
        <item x="727"/>
        <item x="126"/>
        <item x="4644"/>
        <item x="4483"/>
        <item x="4377"/>
        <item x="4993"/>
        <item x="4850"/>
        <item x="991"/>
        <item x="2059"/>
        <item x="5324"/>
        <item x="5724"/>
        <item x="1672"/>
        <item x="2546"/>
        <item x="2225"/>
        <item x="1144"/>
        <item x="3924"/>
        <item x="4166"/>
        <item x="3778"/>
        <item x="3188"/>
        <item x="2678"/>
        <item x="1951"/>
        <item x="1898"/>
        <item x="1245"/>
        <item x="1053"/>
        <item x="1858"/>
        <item x="4225"/>
        <item x="2896"/>
        <item x="2813"/>
        <item x="2281"/>
        <item x="2099"/>
        <item x="919"/>
        <item x="1026"/>
        <item x="3151"/>
        <item x="822"/>
        <item x="826"/>
        <item x="863"/>
        <item x="232"/>
        <item x="223"/>
        <item x="1692"/>
        <item x="2540"/>
        <item x="2384"/>
        <item x="2106"/>
        <item x="2086"/>
        <item x="1702"/>
        <item x="304"/>
        <item x="292"/>
        <item x="2483"/>
        <item x="2432"/>
        <item x="1867"/>
        <item x="1649"/>
        <item x="1544"/>
        <item x="1424"/>
        <item x="1345"/>
        <item x="1170"/>
        <item x="1040"/>
        <item x="864"/>
        <item x="752"/>
        <item x="682"/>
        <item x="1726"/>
        <item x="1398"/>
        <item x="642"/>
        <item x="997"/>
        <item x="839"/>
        <item x="628"/>
        <item x="650"/>
        <item x="1716"/>
        <item x="851"/>
        <item x="1698"/>
        <item x="2077"/>
        <item x="867"/>
        <item x="2272"/>
        <item x="2177"/>
        <item x="1752"/>
        <item x="746"/>
        <item x="6027"/>
        <item x="2023"/>
        <item x="2070"/>
        <item x="1862"/>
        <item x="1630"/>
        <item x="1830"/>
        <item x="1494"/>
        <item x="1196"/>
        <item x="1385"/>
        <item x="921"/>
        <item x="706"/>
        <item x="17"/>
        <item x="1469"/>
        <item x="1017"/>
        <item x="887"/>
        <item x="245"/>
        <item x="1208"/>
        <item x="2343"/>
        <item x="2312"/>
        <item x="2269"/>
        <item x="631"/>
        <item x="2623"/>
        <item x="6420"/>
        <item x="2505"/>
        <item x="2590"/>
        <item x="2537"/>
        <item x="1910"/>
        <item x="734"/>
        <item x="454"/>
        <item x="235"/>
        <item x="3065"/>
        <item x="3024"/>
        <item x="2554"/>
        <item x="1948"/>
        <item x="1728"/>
        <item x="1312"/>
        <item x="1207"/>
        <item x="1166"/>
        <item x="1007"/>
        <item x="818"/>
        <item x="2142"/>
        <item x="2034"/>
        <item x="4086"/>
        <item x="3310"/>
        <item x="3107"/>
        <item x="2914"/>
        <item x="2349"/>
        <item x="2066"/>
        <item x="2270"/>
        <item x="1064"/>
        <item x="1905"/>
        <item x="1872"/>
        <item x="1797"/>
        <item x="898"/>
        <item x="502"/>
        <item x="2094"/>
        <item x="6211"/>
        <item x="1789"/>
        <item x="1632"/>
        <item x="1629"/>
        <item x="1615"/>
        <item x="1554"/>
        <item x="1488"/>
        <item x="1432"/>
        <item x="1419"/>
        <item x="1417"/>
        <item x="1452"/>
        <item x="1405"/>
        <item x="5956"/>
        <item x="5880"/>
        <item x="1382"/>
        <item x="1118"/>
        <item x="1243"/>
        <item x="1086"/>
        <item x="5756"/>
        <item x="5717"/>
        <item x="1025"/>
        <item x="5700"/>
        <item x="1067"/>
        <item x="5662"/>
        <item x="5638"/>
        <item x="989"/>
        <item x="5585"/>
        <item x="5554"/>
        <item x="970"/>
        <item x="5528"/>
        <item x="3336"/>
        <item x="4939"/>
        <item x="5457"/>
        <item x="5333"/>
        <item x="5326"/>
        <item x="5284"/>
        <item x="4970"/>
        <item x="5150"/>
        <item x="4997"/>
        <item x="202"/>
        <item x="4889"/>
        <item x="4843"/>
        <item x="4589"/>
        <item x="4680"/>
        <item x="4619"/>
        <item x="4555"/>
        <item x="4192"/>
        <item x="4251"/>
        <item x="4123"/>
        <item x="4100"/>
        <item x="4015"/>
        <item x="3940"/>
        <item x="3881"/>
        <item x="3837"/>
        <item x="3802"/>
        <item x="3705"/>
        <item x="3673"/>
        <item x="3639"/>
        <item x="3136"/>
        <item x="3102"/>
        <item x="2988"/>
        <item x="2968"/>
        <item x="3172"/>
        <item x="2793"/>
        <item x="2747"/>
        <item x="2717"/>
        <item x="2690"/>
        <item x="2676"/>
        <item x="2665"/>
        <item x="2595"/>
        <item x="2603"/>
        <item x="2573"/>
        <item x="2524"/>
        <item x="2501"/>
        <item x="2479"/>
        <item x="2449"/>
        <item x="2408"/>
        <item x="2431"/>
        <item x="2179"/>
        <item x="2164"/>
        <item x="2128"/>
        <item x="2137"/>
        <item x="2117"/>
        <item x="2103"/>
        <item x="2072"/>
        <item x="2922"/>
        <item x="1993"/>
        <item x="6008"/>
        <item x="5983"/>
        <item x="3558"/>
        <item x="3249"/>
        <item x="1933"/>
        <item x="2648"/>
        <item x="2557"/>
        <item x="5613"/>
        <item x="5125"/>
        <item x="5062"/>
        <item x="5005"/>
        <item x="4961"/>
        <item x="4864"/>
        <item x="4796"/>
        <item x="4776"/>
        <item x="4621"/>
        <item x="4487"/>
        <item x="4441"/>
        <item x="5589"/>
        <item x="4362"/>
        <item x="4231"/>
        <item x="4167"/>
        <item x="3179"/>
        <item x="2957"/>
        <item x="5525"/>
        <item x="5495"/>
        <item x="5348"/>
        <item x="5300"/>
        <item x="5278"/>
        <item x="5227"/>
        <item x="5193"/>
        <item x="5588"/>
        <item x="1927"/>
        <item x="3984"/>
        <item x="2139"/>
        <item x="2502"/>
        <item x="2481"/>
        <item x="2455"/>
        <item x="2427"/>
        <item x="2424"/>
        <item x="2419"/>
        <item x="2396"/>
        <item x="2367"/>
        <item x="2332"/>
        <item x="2113"/>
        <item x="1030"/>
        <item x="992"/>
        <item x="968"/>
        <item x="944"/>
        <item x="912"/>
        <item x="893"/>
        <item x="877"/>
        <item x="820"/>
        <item x="184"/>
        <item x="2484"/>
        <item x="1353"/>
        <item x="1352"/>
        <item x="1289"/>
        <item x="1244"/>
        <item x="1193"/>
        <item x="1120"/>
        <item x="1107"/>
        <item x="1094"/>
        <item x="978"/>
        <item x="906"/>
        <item x="3355"/>
        <item x="2983"/>
        <item x="2613"/>
        <item x="2475"/>
        <item x="2800"/>
        <item x="2713"/>
        <item x="2593"/>
        <item x="2335"/>
        <item x="5605"/>
        <item x="5703"/>
        <item x="5436"/>
        <item x="312"/>
        <item x="523"/>
        <item x="2563"/>
        <item x="3039"/>
        <item x="5580"/>
        <item x="5362"/>
        <item x="5162"/>
        <item x="1005"/>
        <item x="847"/>
        <item x="3611"/>
        <item x="463"/>
        <item x="1205"/>
        <item x="452"/>
        <item x="2147"/>
        <item x="1736"/>
        <item x="1121"/>
        <item x="2284"/>
        <item x="3235"/>
        <item x="1866"/>
        <item x="1796"/>
        <item x="1654"/>
        <item x="1439"/>
        <item x="1093"/>
        <item x="1070"/>
        <item x="701"/>
        <item x="722"/>
        <item x="2643"/>
        <item x="2526"/>
        <item x="2457"/>
        <item x="2358"/>
        <item x="1891"/>
        <item x="618"/>
        <item x="4500"/>
        <item x="739"/>
        <item x="783"/>
        <item x="665"/>
        <item x="1031"/>
        <item x="933"/>
        <item x="398"/>
        <item x="728"/>
        <item x="645"/>
        <item x="500"/>
        <item x="487"/>
        <item x="644"/>
        <item x="342"/>
        <item x="816"/>
        <item x="713"/>
        <item x="521"/>
        <item x="393"/>
        <item x="955"/>
        <item x="532"/>
        <item x="396"/>
        <item x="1151"/>
        <item x="956"/>
        <item x="288"/>
        <item x="5142"/>
        <item x="5039"/>
        <item x="4910"/>
        <item x="4860"/>
        <item x="4765"/>
        <item x="4741"/>
        <item x="201"/>
        <item x="5439"/>
        <item x="5319"/>
        <item x="5152"/>
        <item x="4966"/>
        <item x="4570"/>
        <item x="4203"/>
        <item x="3909"/>
        <item x="1506"/>
        <item x="1794"/>
        <item x="2434"/>
        <item x="1423"/>
        <item x="988"/>
        <item x="927"/>
        <item x="823"/>
        <item x="1548"/>
        <item x="1282"/>
        <item x="1879"/>
        <item x="1283"/>
        <item x="467"/>
        <item x="1688"/>
        <item x="4725"/>
        <item x="2873"/>
        <item x="2619"/>
        <item x="2535"/>
        <item x="2158"/>
        <item x="1912"/>
        <item x="1545"/>
        <item x="1342"/>
        <item x="817"/>
        <item x="564"/>
        <item x="322"/>
        <item x="4528"/>
        <item x="4342"/>
        <item x="4157"/>
        <item x="4001"/>
        <item x="3737"/>
        <item x="3651"/>
        <item x="3398"/>
        <item x="3273"/>
        <item x="6403"/>
        <item x="6035"/>
        <item x="6002"/>
        <item x="5938"/>
        <item x="5918"/>
        <item x="5901"/>
        <item x="5864"/>
        <item x="5837"/>
        <item x="5823"/>
        <item x="5784"/>
        <item x="5757"/>
        <item x="5721"/>
        <item x="5666"/>
        <item x="5622"/>
        <item x="5889"/>
        <item x="5850"/>
        <item x="5802"/>
        <item x="5771"/>
        <item x="5736"/>
        <item x="5701"/>
        <item x="5639"/>
        <item x="5594"/>
        <item x="5570"/>
        <item x="5546"/>
        <item x="5529"/>
        <item x="5481"/>
        <item x="5450"/>
        <item x="5438"/>
        <item x="5377"/>
        <item x="5295"/>
        <item x="5286"/>
        <item x="5683"/>
        <item x="6375"/>
        <item x="6366"/>
        <item x="6359"/>
        <item x="6347"/>
        <item x="6333"/>
        <item x="6330"/>
        <item x="6317"/>
        <item x="6313"/>
        <item x="6298"/>
        <item x="6289"/>
        <item x="6275"/>
        <item x="6269"/>
        <item x="6263"/>
        <item x="6251"/>
        <item x="6236"/>
        <item x="6220"/>
        <item x="6207"/>
        <item x="6197"/>
        <item x="6187"/>
        <item x="6184"/>
        <item x="6173"/>
        <item x="6157"/>
        <item x="6142"/>
        <item x="6115"/>
        <item x="6104"/>
        <item x="6091"/>
        <item x="6079"/>
        <item x="6071"/>
        <item x="6059"/>
        <item x="6045"/>
        <item x="6033"/>
        <item x="6021"/>
        <item x="6014"/>
        <item x="6005"/>
        <item x="5994"/>
        <item x="5976"/>
        <item x="5931"/>
        <item x="5925"/>
        <item x="6038"/>
        <item x="3794"/>
        <item x="5402"/>
        <item x="4929"/>
        <item x="4866"/>
        <item x="4787"/>
        <item x="4665"/>
        <item x="4562"/>
        <item x="4436"/>
        <item x="4299"/>
        <item x="4076"/>
        <item x="3927"/>
        <item x="5327"/>
        <item x="3571"/>
        <item x="5273"/>
        <item x="5243"/>
        <item x="5201"/>
        <item x="5163"/>
        <item x="5119"/>
        <item x="5077"/>
        <item x="5006"/>
        <item x="344"/>
        <item x="4898"/>
        <item x="4707"/>
        <item x="4230"/>
        <item x="4026"/>
        <item x="3419"/>
        <item x="2725"/>
        <item x="1840"/>
        <item x="1027"/>
        <item x="1924"/>
        <item x="1761"/>
        <item x="737"/>
        <item x="520"/>
        <item x="1882"/>
        <item x="2291"/>
        <item x="1868"/>
        <item x="1197"/>
        <item x="1343"/>
        <item x="1218"/>
        <item x="177"/>
        <item x="6582"/>
        <item x="6572"/>
        <item x="6559"/>
        <item x="6542"/>
        <item x="6540"/>
        <item x="347"/>
        <item x="2646"/>
        <item x="2317"/>
        <item x="1865"/>
        <item x="962"/>
        <item x="1547"/>
        <item x="1009"/>
        <item x="2608"/>
        <item x="1697"/>
        <item x="2766"/>
        <item x="2171"/>
        <item x="3109"/>
        <item x="1332"/>
        <item x="1230"/>
        <item x="2461"/>
        <item x="3461"/>
        <item x="3166"/>
        <item x="2392"/>
        <item x="1681"/>
        <item x="1448"/>
        <item x="1390"/>
        <item x="1113"/>
        <item x="756"/>
        <item x="4577"/>
        <item x="5708"/>
        <item x="5881"/>
        <item x="5857"/>
        <item x="5806"/>
        <item x="5596"/>
        <item x="5696"/>
        <item x="5647"/>
        <item x="3143"/>
        <item x="3025"/>
        <item x="1338"/>
        <item x="4813"/>
        <item x="5267"/>
        <item x="4980"/>
        <item x="4565"/>
        <item x="4043"/>
        <item x="3839"/>
        <item x="2797"/>
        <item x="2345"/>
        <item x="1378"/>
        <item x="498"/>
        <item x="1140"/>
        <item x="360"/>
        <item x="1457"/>
        <item x="6151"/>
        <item x="145"/>
        <item x="6233"/>
        <item x="6204"/>
        <item x="6123"/>
        <item x="5753"/>
        <item x="4829"/>
        <item x="2488"/>
        <item x="6524"/>
        <item x="802"/>
        <item x="1136"/>
        <item x="951"/>
        <item x="943"/>
        <item x="935"/>
        <item x="917"/>
        <item x="2310"/>
        <item x="6495"/>
        <item x="168"/>
        <item x="760"/>
        <item x="478"/>
        <item x="1667"/>
        <item x="439"/>
        <item x="427"/>
        <item x="127"/>
        <item x="2698"/>
        <item x="1247"/>
        <item x="2632"/>
        <item x="224"/>
        <item x="131"/>
        <item x="492"/>
        <item x="6084"/>
        <item x="6029"/>
        <item x="6010"/>
        <item x="5986"/>
        <item x="5815"/>
        <item x="5645"/>
        <item x="5508"/>
        <item x="5484"/>
        <item x="5380"/>
        <item x="5371"/>
        <item x="5321"/>
        <item x="5214"/>
        <item x="5058"/>
        <item x="5007"/>
        <item x="4771"/>
        <item x="129"/>
        <item x="6402"/>
        <item x="6202"/>
        <item x="6193"/>
        <item x="6156"/>
        <item x="6133"/>
        <item x="6111"/>
        <item x="6617"/>
        <item x="6601"/>
        <item x="6598"/>
        <item x="6034"/>
        <item x="6003"/>
        <item x="5975"/>
        <item x="5940"/>
        <item x="5902"/>
        <item x="2445"/>
        <item x="5679"/>
        <item x="5676"/>
        <item x="3325"/>
        <item x="3113"/>
        <item x="8"/>
        <item x="18"/>
        <item x="778"/>
        <item x="1325"/>
        <item x="173"/>
        <item x="121"/>
        <item x="61"/>
        <item x="2382"/>
        <item x="2466"/>
        <item x="4119"/>
        <item x="4023"/>
        <item x="3191"/>
        <item x="3084"/>
        <item x="6458"/>
        <item x="5122"/>
        <item x="6448"/>
        <item x="6258"/>
        <item x="6254"/>
        <item x="5920"/>
        <item x="5695"/>
        <item x="5678"/>
        <item x="5417"/>
        <item x="5407"/>
        <item x="4835"/>
        <item x="4799"/>
        <item x="4750"/>
        <item x="6427"/>
        <item x="5413"/>
        <item x="5409"/>
        <item x="5161"/>
        <item x="5159"/>
        <item x="5156"/>
        <item x="5155"/>
        <item x="2543"/>
        <item x="2368"/>
        <item x="2057"/>
        <item x="2545"/>
        <item x="2893"/>
        <item x="2189"/>
        <item x="2539"/>
        <item x="2363"/>
        <item x="1926"/>
        <item x="1322"/>
        <item x="2008"/>
        <item x="1843"/>
        <item x="1666"/>
        <item x="1251"/>
        <item x="374"/>
        <item x="1486"/>
        <item x="2229"/>
        <item x="295"/>
        <item x="2666"/>
        <item x="873"/>
        <item x="2584"/>
        <item x="6577"/>
        <item x="6545"/>
        <item x="6535"/>
        <item x="6514"/>
        <item x="6501"/>
        <item x="6562"/>
        <item x="6555"/>
        <item x="6552"/>
        <item x="6541"/>
        <item x="6507"/>
        <item x="1838"/>
        <item x="1669"/>
        <item x="1561"/>
        <item x="1528"/>
        <item x="1464"/>
        <item x="1399"/>
        <item x="1235"/>
        <item x="768"/>
        <item x="699"/>
        <item x="415"/>
        <item x="1984"/>
        <item x="2628"/>
        <item x="5702"/>
        <item x="5680"/>
        <item x="5617"/>
        <item x="5567"/>
        <item x="5549"/>
        <item x="5537"/>
        <item x="5494"/>
        <item x="5460"/>
        <item x="5429"/>
        <item x="5397"/>
        <item x="5329"/>
        <item x="5305"/>
        <item x="5276"/>
        <item x="5237"/>
        <item x="5200"/>
        <item x="5178"/>
        <item x="5086"/>
        <item x="5071"/>
        <item x="5008"/>
        <item x="4991"/>
        <item x="4960"/>
        <item x="4893"/>
        <item x="4854"/>
        <item x="4820"/>
        <item x="4809"/>
        <item x="4749"/>
        <item x="4697"/>
        <item x="4092"/>
        <item x="4916"/>
        <item x="3995"/>
        <item x="3786"/>
        <item x="3717"/>
        <item x="3606"/>
        <item x="3561"/>
        <item x="3492"/>
        <item x="3421"/>
        <item x="3371"/>
        <item x="3237"/>
        <item x="3101"/>
        <item x="4720"/>
        <item x="3073"/>
        <item x="2806"/>
        <item x="4598"/>
        <item x="4440"/>
        <item x="4363"/>
        <item x="4277"/>
        <item x="4198"/>
        <item x="3625"/>
        <item x="3309"/>
        <item x="3173"/>
        <item x="3011"/>
        <item x="2987"/>
        <item x="2777"/>
        <item x="2146"/>
        <item x="1648"/>
        <item x="1268"/>
        <item x="158"/>
        <item x="953"/>
        <item x="777"/>
        <item x="5043"/>
        <item x="4664"/>
        <item x="4457"/>
        <item x="4300"/>
        <item x="4177"/>
        <item x="4608"/>
        <item x="848"/>
        <item x="1855"/>
        <item x="1413"/>
        <item x="2101"/>
        <item x="1185"/>
        <item x="1217"/>
        <item x="608"/>
        <item x="449"/>
        <item x="1574"/>
        <item x="1003"/>
        <item x="981"/>
        <item x="967"/>
        <item x="2991"/>
        <item x="814"/>
        <item x="6591"/>
        <item x="6056"/>
        <item x="6030"/>
        <item x="6015"/>
        <item x="6581"/>
        <item x="6525"/>
        <item x="6511"/>
        <item x="6486"/>
        <item x="6416"/>
        <item x="6392"/>
        <item x="6386"/>
        <item x="6373"/>
        <item x="2085"/>
        <item x="2244"/>
        <item x="1095"/>
        <item x="2771"/>
        <item x="2625"/>
        <item x="2341"/>
        <item x="2194"/>
        <item x="2143"/>
        <item x="2067"/>
        <item x="2515"/>
        <item x="3586"/>
        <item x="5084"/>
        <item x="53"/>
        <item x="1186"/>
        <item x="1139"/>
        <item x="1119"/>
        <item x="1099"/>
        <item x="1081"/>
        <item x="1058"/>
        <item x="949"/>
        <item x="900"/>
        <item x="880"/>
        <item x="1877"/>
        <item x="525"/>
        <item x="1200"/>
        <item x="959"/>
        <item x="840"/>
        <item x="6310"/>
        <item x="5807"/>
        <item x="4041"/>
        <item x="3969"/>
        <item x="3963"/>
        <item x="3914"/>
        <item x="3873"/>
        <item x="3831"/>
        <item x="3773"/>
        <item x="3769"/>
        <item x="3735"/>
        <item x="3654"/>
        <item x="3627"/>
        <item x="5872"/>
        <item x="3622"/>
        <item x="3542"/>
        <item x="3531"/>
        <item x="3509"/>
        <item x="3493"/>
        <item x="5779"/>
        <item x="3359"/>
        <item x="3354"/>
        <item x="3303"/>
        <item x="3256"/>
        <item x="3241"/>
        <item x="3181"/>
        <item x="5749"/>
        <item x="3117"/>
        <item x="3086"/>
        <item x="3057"/>
        <item x="3030"/>
        <item x="2999"/>
        <item x="2990"/>
        <item x="2942"/>
        <item x="2905"/>
        <item x="2859"/>
        <item x="2826"/>
        <item x="5672"/>
        <item x="5573"/>
        <item x="5642"/>
        <item x="5502"/>
        <item x="5391"/>
        <item x="5535"/>
        <item x="5463"/>
        <item x="5478"/>
        <item x="5334"/>
        <item x="5302"/>
        <item x="5241"/>
        <item x="6208"/>
        <item x="5226"/>
        <item x="5208"/>
        <item x="5147"/>
        <item x="5118"/>
        <item x="5110"/>
        <item x="6153"/>
        <item x="5073"/>
        <item x="5010"/>
        <item x="4945"/>
        <item x="6087"/>
        <item x="4931"/>
        <item x="4901"/>
        <item x="4847"/>
        <item x="4831"/>
        <item x="4826"/>
        <item x="6076"/>
        <item x="4778"/>
        <item x="4700"/>
        <item x="4667"/>
        <item x="6012"/>
        <item x="4637"/>
        <item x="4567"/>
        <item x="4533"/>
        <item x="4516"/>
        <item x="4507"/>
        <item x="4430"/>
        <item x="5929"/>
        <item x="4390"/>
        <item x="4367"/>
        <item x="4350"/>
        <item x="4298"/>
        <item x="4258"/>
        <item x="4233"/>
        <item x="5879"/>
        <item x="4182"/>
        <item x="4129"/>
        <item x="4118"/>
        <item x="4103"/>
        <item x="4066"/>
        <item x="5032"/>
        <item x="2781"/>
        <item x="2699"/>
        <item x="2562"/>
        <item x="2478"/>
        <item x="2387"/>
        <item x="2068"/>
        <item x="5352"/>
        <item x="5289"/>
        <item x="5247"/>
        <item x="5223"/>
        <item x="5197"/>
        <item x="5164"/>
        <item x="5131"/>
        <item x="5101"/>
        <item x="5070"/>
        <item x="5036"/>
        <item x="4988"/>
        <item x="4975"/>
        <item x="4917"/>
        <item x="4899"/>
        <item x="4858"/>
        <item x="4734"/>
        <item x="4712"/>
        <item x="4031"/>
        <item x="3973"/>
        <item x="3897"/>
        <item x="3864"/>
        <item x="3726"/>
        <item x="3688"/>
        <item x="3667"/>
        <item x="3635"/>
        <item x="3608"/>
        <item x="3570"/>
        <item x="3550"/>
        <item x="3519"/>
        <item x="3485"/>
        <item x="3332"/>
        <item x="3282"/>
        <item x="3259"/>
        <item x="3213"/>
        <item x="3165"/>
        <item x="3152"/>
        <item x="3106"/>
        <item x="3075"/>
        <item x="3020"/>
        <item x="2978"/>
        <item x="2889"/>
        <item x="2871"/>
        <item x="2836"/>
        <item x="2811"/>
        <item x="2729"/>
        <item x="2645"/>
        <item x="2547"/>
        <item x="2405"/>
        <item x="2327"/>
        <item x="2152"/>
        <item x="2050"/>
        <item x="4998"/>
        <item x="4952"/>
        <item x="4875"/>
        <item x="4853"/>
        <item x="4811"/>
        <item x="4723"/>
        <item x="4689"/>
        <item x="4611"/>
        <item x="4582"/>
        <item x="4492"/>
        <item x="4458"/>
        <item x="4413"/>
        <item x="4287"/>
        <item x="4241"/>
        <item x="4212"/>
        <item x="4188"/>
        <item x="4137"/>
        <item x="4094"/>
        <item x="2173"/>
        <item x="1935"/>
        <item x="3475"/>
        <item x="1923"/>
        <item x="2048"/>
        <item x="1152"/>
        <item x="6164"/>
        <item x="2513"/>
        <item x="2391"/>
        <item x="2375"/>
        <item x="2498"/>
        <item x="2489"/>
        <item x="2476"/>
        <item x="2462"/>
        <item x="2450"/>
        <item x="2435"/>
        <item x="2426"/>
        <item x="2413"/>
        <item x="2588"/>
        <item x="3589"/>
        <item x="2878"/>
        <item x="2753"/>
        <item x="2578"/>
        <item x="2586"/>
        <item x="2273"/>
        <item x="1454"/>
        <item x="1349"/>
        <item x="1210"/>
        <item x="1164"/>
        <item x="1079"/>
        <item x="183"/>
        <item x="6089"/>
        <item x="3206"/>
        <item x="3140"/>
        <item x="3023"/>
        <item x="2739"/>
        <item x="2369"/>
        <item x="2253"/>
        <item x="2097"/>
        <item x="228"/>
        <item x="5565"/>
        <item x="5454"/>
        <item x="4817"/>
        <item x="4717"/>
        <item x="4480"/>
        <item x="3744"/>
        <item x="3041"/>
        <item x="2784"/>
        <item x="1458"/>
        <item x="3242"/>
        <item x="3211"/>
        <item x="3194"/>
        <item x="3174"/>
        <item x="3162"/>
        <item x="1154"/>
        <item x="2602"/>
        <item x="1901"/>
        <item x="180"/>
        <item x="1820"/>
        <item x="1816"/>
        <item x="1467"/>
        <item x="2421"/>
        <item x="1582"/>
        <item x="381"/>
        <item x="6282"/>
        <item x="5670"/>
        <item x="5561"/>
        <item x="5224"/>
        <item x="4928"/>
        <item x="4488"/>
        <item x="5799"/>
        <item x="6070"/>
        <item x="2337"/>
        <item x="1723"/>
        <item x="1647"/>
        <item x="1436"/>
        <item x="2079"/>
        <item x="738"/>
        <item x="5472"/>
        <item x="2415"/>
        <item x="2231"/>
        <item x="2112"/>
        <item x="5240"/>
        <item x="5121"/>
        <item x="5001"/>
        <item x="4775"/>
        <item x="4404"/>
        <item x="4308"/>
        <item x="4183"/>
        <item x="3009"/>
        <item x="3966"/>
        <item x="3736"/>
        <item x="3526"/>
        <item x="3283"/>
        <item x="2810"/>
        <item x="2691"/>
        <item x="1940"/>
        <item x="1695"/>
        <item x="4814"/>
        <item x="4603"/>
        <item x="4333"/>
        <item x="4250"/>
        <item x="3980"/>
        <item x="3931"/>
        <item x="3848"/>
        <item x="3448"/>
        <item x="688"/>
        <item x="421"/>
        <item x="93"/>
        <item x="3324"/>
        <item x="2404"/>
        <item x="1980"/>
        <item x="2206"/>
        <item x="625"/>
        <item x="603"/>
        <item x="2239"/>
        <item x="541"/>
        <item x="2156"/>
        <item x="664"/>
        <item x="2163"/>
        <item x="1428"/>
        <item x="1942"/>
        <item x="2183"/>
        <item x="2022"/>
        <item x="2037"/>
        <item x="1842"/>
        <item x="1874"/>
        <item x="1953"/>
        <item x="1773"/>
        <item x="1449"/>
        <item x="1699"/>
        <item x="1535"/>
        <item x="1758"/>
        <item x="2468"/>
        <item x="1807"/>
        <item x="1556"/>
        <item x="1278"/>
        <item x="1532"/>
        <item x="1222"/>
        <item x="1414"/>
        <item x="1085"/>
        <item x="1429"/>
        <item x="1313"/>
        <item x="2463"/>
        <item x="1573"/>
        <item x="973"/>
        <item x="611"/>
        <item x="1112"/>
        <item x="936"/>
        <item x="2440"/>
        <item x="963"/>
        <item x="1150"/>
        <item x="2416"/>
        <item x="1073"/>
        <item x="1541"/>
        <item x="1286"/>
        <item x="160"/>
        <item x="2398"/>
        <item x="1010"/>
        <item x="1021"/>
        <item x="404"/>
        <item x="437"/>
        <item x="2336"/>
        <item x="815"/>
        <item x="792"/>
        <item x="724"/>
        <item x="637"/>
        <item x="598"/>
        <item x="567"/>
        <item x="526"/>
        <item x="511"/>
        <item x="496"/>
        <item x="461"/>
        <item x="412"/>
        <item x="383"/>
        <item x="348"/>
        <item x="328"/>
        <item x="39"/>
        <item x="2226"/>
        <item x="1638"/>
        <item x="2084"/>
        <item x="2125"/>
        <item x="1833"/>
        <item x="2642"/>
        <item x="2604"/>
        <item x="4668"/>
        <item x="689"/>
        <item x="810"/>
        <item x="1431"/>
        <item x="175"/>
        <item x="1355"/>
        <item x="1267"/>
        <item x="1219"/>
        <item x="918"/>
        <item x="797"/>
        <item x="265"/>
        <item x="193"/>
        <item x="66"/>
        <item x="6080"/>
        <item x="5723"/>
        <item x="5258"/>
        <item x="5477"/>
        <item x="1965"/>
        <item x="1646"/>
        <item x="1270"/>
        <item x="2196"/>
        <item x="542"/>
        <item x="2828"/>
        <item x="3285"/>
        <item x="1287"/>
        <item x="1062"/>
        <item x="210"/>
        <item x="667"/>
        <item x="3130"/>
        <item x="2670"/>
        <item x="2443"/>
        <item x="2119"/>
        <item x="1979"/>
        <item x="1809"/>
        <item x="1766"/>
        <item x="1588"/>
        <item x="5485"/>
        <item x="1265"/>
        <item x="1125"/>
        <item x="6279"/>
        <item x="6152"/>
        <item x="6058"/>
        <item x="5904"/>
        <item x="5830"/>
        <item x="5656"/>
        <item x="6126"/>
        <item x="6108"/>
        <item x="6095"/>
        <item x="6066"/>
        <item x="6020"/>
        <item x="6006"/>
        <item x="5957"/>
        <item x="5798"/>
        <item x="5795"/>
        <item x="3845"/>
        <item x="3319"/>
        <item x="3139"/>
        <item x="3003"/>
        <item x="2715"/>
        <item x="2324"/>
        <item x="3212"/>
        <item x="3203"/>
        <item x="1696"/>
        <item x="808"/>
        <item x="503"/>
        <item x="495"/>
        <item x="450"/>
        <item x="434"/>
        <item x="300"/>
        <item x="272"/>
        <item x="254"/>
        <item x="226"/>
        <item x="211"/>
        <item x="707"/>
        <item x="693"/>
        <item x="604"/>
        <item x="572"/>
        <item x="565"/>
        <item x="548"/>
        <item x="533"/>
        <item x="514"/>
        <item x="2047"/>
        <item x="6412"/>
        <item x="6411"/>
        <item x="6407"/>
        <item x="6406"/>
        <item x="6390"/>
        <item x="6385"/>
        <item x="6379"/>
        <item x="6395"/>
        <item x="5657"/>
        <item x="4223"/>
        <item x="6374"/>
        <item x="6365"/>
        <item x="6371"/>
        <item x="6343"/>
        <item x="6368"/>
        <item x="6107"/>
        <item x="6377"/>
        <item x="6074"/>
        <item x="6367"/>
        <item x="5984"/>
        <item x="6052"/>
        <item x="6082"/>
        <item x="5982"/>
        <item x="5311"/>
        <item x="6018"/>
        <item x="5053"/>
        <item x="6065"/>
        <item x="5906"/>
        <item x="5841"/>
        <item x="5186"/>
        <item x="6146"/>
        <item x="6351"/>
        <item x="6356"/>
        <item x="6358"/>
        <item x="6286"/>
        <item x="4112"/>
        <item x="5555"/>
        <item x="6315"/>
        <item x="3956"/>
        <item x="5027"/>
        <item x="6291"/>
        <item x="6259"/>
        <item x="6306"/>
        <item x="6272"/>
        <item x="6245"/>
        <item x="6256"/>
        <item x="6341"/>
        <item x="6299"/>
        <item x="6335"/>
        <item x="6326"/>
        <item x="6309"/>
        <item x="6096"/>
        <item x="6296"/>
        <item x="6277"/>
        <item x="6265"/>
        <item x="6331"/>
        <item x="6304"/>
        <item x="6241"/>
        <item x="5218"/>
        <item x="5168"/>
        <item x="6017"/>
        <item x="5967"/>
        <item x="5943"/>
        <item x="5690"/>
        <item x="5915"/>
        <item x="6305"/>
        <item x="6121"/>
        <item x="5968"/>
        <item x="5953"/>
        <item x="6213"/>
        <item x="5898"/>
        <item x="4949"/>
        <item x="4702"/>
        <item x="5886"/>
        <item x="5870"/>
        <item x="5851"/>
        <item x="6205"/>
        <item x="5840"/>
        <item x="5825"/>
        <item x="5811"/>
        <item x="5790"/>
        <item x="5772"/>
        <item x="5761"/>
        <item x="5735"/>
        <item x="5668"/>
        <item x="6154"/>
        <item x="6260"/>
        <item x="4883"/>
        <item x="6178"/>
        <item x="5139"/>
        <item x="5725"/>
        <item x="5586"/>
        <item x="5288"/>
        <item x="5536"/>
        <item x="5090"/>
        <item x="6222"/>
        <item x="4417"/>
        <item x="6168"/>
        <item x="6159"/>
        <item x="6130"/>
        <item x="6110"/>
        <item x="4623"/>
        <item x="5489"/>
        <item x="5706"/>
        <item x="4825"/>
        <item x="5361"/>
        <item x="5458"/>
        <item x="5628"/>
        <item x="5520"/>
        <item x="5339"/>
        <item x="5426"/>
        <item x="6180"/>
        <item x="3821"/>
        <item x="6192"/>
        <item x="6201"/>
        <item x="5606"/>
        <item x="6170"/>
        <item x="6189"/>
        <item x="4758"/>
        <item x="5384"/>
        <item x="5255"/>
        <item x="5989"/>
        <item x="6054"/>
        <item x="5981"/>
        <item x="5912"/>
        <item x="5787"/>
        <item x="3851"/>
        <item x="5698"/>
        <item x="4373"/>
        <item x="4135"/>
        <item x="4601"/>
        <item x="4552"/>
        <item x="4530"/>
        <item x="985"/>
        <item x="2901"/>
        <item x="2866"/>
        <item x="2726"/>
        <item x="2051"/>
        <item x="5511"/>
        <item x="2448"/>
        <item x="2399"/>
        <item x="2388"/>
        <item x="2297"/>
        <item x="2671"/>
        <item x="1737"/>
        <item x="1691"/>
        <item x="2495"/>
        <item x="2049"/>
        <item x="2161"/>
        <item x="2702"/>
        <item x="2304"/>
        <item x="2340"/>
        <item x="3145"/>
        <item x="1517"/>
        <item x="1321"/>
        <item x="979"/>
        <item x="3036"/>
        <item x="1063"/>
        <item x="5370"/>
        <item x="6489"/>
        <item x="6234"/>
        <item x="5963"/>
        <item x="5873"/>
        <item x="5707"/>
        <item x="5634"/>
        <item x="4923"/>
        <item x="6165"/>
        <item x="4631"/>
        <item x="4545"/>
        <item x="1605"/>
        <item x="1536"/>
        <item x="1391"/>
        <item x="1184"/>
        <item x="977"/>
        <item x="683"/>
        <item x="6238"/>
        <item x="5905"/>
        <item x="5816"/>
        <item x="5777"/>
        <item x="5684"/>
        <item x="6155"/>
        <item x="5387"/>
        <item x="6196"/>
        <item x="6086"/>
        <item x="6044"/>
        <item x="5992"/>
        <item x="6077"/>
        <item x="6007"/>
        <item x="6037"/>
        <item x="6055"/>
        <item x="5977"/>
        <item x="5852"/>
        <item x="24"/>
        <item x="5246"/>
        <item x="4953"/>
        <item x="5038"/>
        <item x="5469"/>
        <item x="1"/>
        <item x="6051"/>
        <item x="1504"/>
        <item x="3464"/>
        <item x="3122"/>
        <item x="2927"/>
        <item x="2605"/>
        <item x="2579"/>
        <item x="4785"/>
        <item x="4703"/>
        <item x="1651"/>
        <item x="1650"/>
        <item x="2492"/>
        <item x="2366"/>
        <item x="2389"/>
        <item x="2184"/>
        <item x="2214"/>
        <item x="2740"/>
        <item x="2700"/>
        <item x="2609"/>
        <item x="2647"/>
        <item x="872"/>
        <item x="3626"/>
        <item x="2486"/>
        <item x="2376"/>
        <item x="2243"/>
        <item x="819"/>
        <item x="922"/>
        <item x="3128"/>
        <item x="1060"/>
        <item x="21"/>
        <item x="658"/>
        <item x="908"/>
        <item x="892"/>
        <item x="876"/>
        <item x="1234"/>
        <item x="1800"/>
        <item x="1591"/>
        <item x="669"/>
        <item x="207"/>
        <item x="6635"/>
        <item x="6633"/>
        <item x="6631"/>
        <item x="6629"/>
        <item x="6628"/>
        <item x="6627"/>
        <item x="6632"/>
        <item x="6624"/>
        <item x="5315"/>
        <item x="5196"/>
        <item x="6621"/>
        <item x="6619"/>
        <item x="6614"/>
        <item x="6590"/>
        <item x="6127"/>
        <item x="6032"/>
        <item x="5849"/>
        <item x="5734"/>
        <item x="5627"/>
        <item x="6594"/>
        <item x="6570"/>
        <item x="6556"/>
        <item x="4510"/>
        <item x="4538"/>
        <item x="263"/>
        <item x="1468"/>
        <item x="1394"/>
        <item x="562"/>
        <item x="516"/>
        <item x="5343"/>
        <item x="2597"/>
        <item x="3510"/>
        <item x="6357"/>
        <item x="6320"/>
        <item x="3447"/>
        <item x="6383"/>
        <item x="6342"/>
        <item x="2587"/>
        <item x="803"/>
        <item x="1365"/>
        <item x="5298"/>
        <item x="3695"/>
        <item x="5279"/>
        <item x="5206"/>
        <item x="4856"/>
        <item x="4738"/>
        <item x="4624"/>
        <item x="4485"/>
        <item x="4245"/>
        <item x="3920"/>
        <item x="4583"/>
        <item x="4296"/>
        <item x="4271"/>
        <item x="4235"/>
        <item x="4069"/>
        <item x="4045"/>
        <item x="4018"/>
        <item x="4005"/>
        <item x="3902"/>
        <item x="3880"/>
        <item x="3842"/>
        <item x="4518"/>
        <item x="3822"/>
        <item x="3818"/>
        <item x="3809"/>
        <item x="3772"/>
        <item x="3677"/>
        <item x="3580"/>
        <item x="3569"/>
        <item x="3488"/>
        <item x="3470"/>
        <item x="3457"/>
        <item x="4511"/>
        <item x="3446"/>
        <item x="3423"/>
        <item x="3406"/>
        <item x="3394"/>
        <item x="3373"/>
        <item x="3352"/>
        <item x="3338"/>
        <item x="3312"/>
        <item x="3289"/>
        <item x="3257"/>
        <item x="4497"/>
        <item x="3247"/>
        <item x="3232"/>
        <item x="3115"/>
        <item x="4439"/>
        <item x="4422"/>
        <item x="4402"/>
        <item x="4328"/>
        <item x="4319"/>
        <item x="1707"/>
        <item x="1674"/>
        <item x="1641"/>
        <item x="1618"/>
        <item x="1602"/>
        <item x="1586"/>
        <item x="1575"/>
        <item x="1564"/>
        <item x="1543"/>
        <item x="3192"/>
        <item x="2970"/>
        <item x="1529"/>
        <item x="2283"/>
        <item x="2950"/>
        <item x="2054"/>
        <item x="2013"/>
        <item x="1519"/>
        <item x="2265"/>
        <item x="2931"/>
        <item x="1499"/>
        <item x="2242"/>
        <item x="2920"/>
        <item x="1482"/>
        <item x="2213"/>
        <item x="2900"/>
        <item x="1459"/>
        <item x="2200"/>
        <item x="2885"/>
        <item x="1447"/>
        <item x="2182"/>
        <item x="2849"/>
        <item x="1420"/>
        <item x="2151"/>
        <item x="2842"/>
        <item x="1402"/>
        <item x="2131"/>
        <item x="2827"/>
        <item x="1379"/>
        <item x="2098"/>
        <item x="2808"/>
        <item x="1369"/>
        <item x="3160"/>
        <item x="2795"/>
        <item x="1346"/>
        <item x="2775"/>
        <item x="1316"/>
        <item x="2761"/>
        <item x="1301"/>
        <item x="2750"/>
        <item x="1288"/>
        <item x="2728"/>
        <item x="1263"/>
        <item x="2706"/>
        <item x="1237"/>
        <item x="2684"/>
        <item x="1203"/>
        <item x="2668"/>
        <item x="1187"/>
        <item x="2651"/>
        <item x="1177"/>
        <item x="2633"/>
        <item x="1153"/>
        <item x="3137"/>
        <item x="2615"/>
        <item x="2582"/>
        <item x="2564"/>
        <item x="2541"/>
        <item x="2519"/>
        <item x="2499"/>
        <item x="2474"/>
        <item x="2451"/>
        <item x="2430"/>
        <item x="2414"/>
        <item x="3085"/>
        <item x="2379"/>
        <item x="2350"/>
        <item x="2325"/>
        <item x="2222"/>
        <item x="2195"/>
        <item x="2167"/>
        <item x="2111"/>
        <item x="2073"/>
        <item x="2039"/>
        <item x="1996"/>
        <item x="3074"/>
        <item x="1982"/>
        <item x="1959"/>
        <item x="1950"/>
        <item x="1936"/>
        <item x="1920"/>
        <item x="1907"/>
        <item x="1888"/>
        <item x="1876"/>
        <item x="1854"/>
        <item x="1834"/>
        <item x="3040"/>
        <item x="1817"/>
        <item x="1801"/>
        <item x="1769"/>
        <item x="1764"/>
        <item x="1745"/>
        <item x="1724"/>
        <item x="1694"/>
        <item x="1658"/>
        <item x="3022"/>
        <item x="3004"/>
        <item x="2986"/>
        <item x="1636"/>
        <item x="1126"/>
        <item x="1100"/>
        <item x="1075"/>
        <item x="1044"/>
        <item x="1022"/>
        <item x="998"/>
        <item x="964"/>
        <item x="923"/>
        <item x="881"/>
        <item x="844"/>
        <item x="798"/>
        <item x="767"/>
        <item x="729"/>
        <item x="686"/>
        <item x="660"/>
        <item x="586"/>
        <item x="536"/>
        <item x="486"/>
        <item x="431"/>
        <item x="384"/>
        <item x="298"/>
        <item x="239"/>
        <item x="181"/>
        <item x="122"/>
        <item x="56"/>
        <item x="2162"/>
        <item x="473"/>
        <item x="88"/>
        <item x="5360"/>
        <item x="6181"/>
        <item x="6145"/>
        <item x="6047"/>
        <item x="5731"/>
        <item x="1671"/>
        <item x="1734"/>
        <item x="883"/>
        <item x="2100"/>
        <item x="2036"/>
        <item x="1937"/>
        <item x="85"/>
        <item x="1157"/>
        <item x="414"/>
        <item x="563"/>
        <item x="4802"/>
        <item x="4772"/>
        <item x="4513"/>
        <item x="4248"/>
        <item x="3767"/>
        <item x="3716"/>
        <item x="3478"/>
        <item x="895"/>
        <item x="1069"/>
        <item x="1490"/>
        <item x="2155"/>
        <item x="2212"/>
        <item x="2330"/>
        <item x="6243"/>
        <item x="488"/>
        <item x="1772"/>
        <item x="782"/>
        <item x="2626"/>
        <item x="2820"/>
        <item x="2695"/>
        <item x="4122"/>
        <item x="4855"/>
        <item x="4140"/>
        <item x="3998"/>
        <item x="3960"/>
        <item x="3899"/>
        <item x="3844"/>
        <item x="3796"/>
        <item x="3658"/>
        <item x="3618"/>
        <item x="3597"/>
        <item x="3516"/>
        <item x="4760"/>
        <item x="3465"/>
        <item x="3388"/>
        <item x="3277"/>
        <item x="3225"/>
        <item x="3161"/>
        <item x="3142"/>
        <item x="3046"/>
        <item x="3028"/>
        <item x="2956"/>
        <item x="2848"/>
        <item x="4650"/>
        <item x="2798"/>
        <item x="2768"/>
        <item x="2693"/>
        <item x="2600"/>
        <item x="4515"/>
        <item x="4426"/>
        <item x="4336"/>
        <item x="4269"/>
        <item x="4215"/>
        <item x="4173"/>
        <item x="3991"/>
        <item x="2328"/>
        <item x="3207"/>
        <item x="3042"/>
        <item x="2772"/>
        <item x="2354"/>
        <item x="2237"/>
        <item x="2157"/>
        <item x="2005"/>
        <item x="1689"/>
        <item x="1619"/>
        <item x="1323"/>
        <item x="2046"/>
        <item x="482"/>
        <item x="308"/>
        <item x="6519"/>
        <item x="6503"/>
        <item x="6494"/>
        <item x="6484"/>
        <item x="6434"/>
        <item x="6336"/>
        <item x="6293"/>
        <item x="6230"/>
        <item x="6216"/>
        <item x="1727"/>
        <item x="1521"/>
        <item x="1770"/>
        <item x="1719"/>
        <item x="1661"/>
        <item x="6419"/>
        <item x="6340"/>
        <item x="2031"/>
        <item x="1531"/>
        <item x="1042"/>
        <item x="2881"/>
        <item x="1880"/>
        <item x="2636"/>
        <item x="3438"/>
        <item x="3308"/>
        <item x="2309"/>
        <item x="2707"/>
        <item x="2402"/>
        <item x="1356"/>
        <item x="1215"/>
        <item x="1106"/>
        <item x="622"/>
        <item x="2997"/>
        <item x="2596"/>
        <item x="2140"/>
        <item x="725"/>
        <item x="1445"/>
        <item x="1679"/>
        <item x="788"/>
        <item x="646"/>
        <item x="606"/>
        <item x="2362"/>
        <item x="1997"/>
        <item x="4387"/>
        <item x="4288"/>
        <item x="4191"/>
        <item x="3955"/>
        <item x="3108"/>
        <item x="2009"/>
        <item x="513"/>
        <item x="387"/>
        <item x="2083"/>
        <item x="730"/>
        <item x="554"/>
        <item x="2773"/>
        <item x="6509"/>
        <item x="6482"/>
        <item x="6423"/>
        <item x="6404"/>
        <item x="6338"/>
        <item x="1522"/>
        <item x="2295"/>
        <item x="3729"/>
        <item x="3982"/>
        <item x="3906"/>
        <item x="3364"/>
        <item x="3286"/>
        <item x="5428"/>
        <item x="5198"/>
        <item x="5049"/>
        <item x="4986"/>
        <item x="4795"/>
        <item x="4620"/>
        <item x="4084"/>
        <item x="6567"/>
        <item x="6454"/>
        <item x="6424"/>
        <item x="6551"/>
        <item x="6516"/>
        <item x="6502"/>
        <item x="6497"/>
        <item x="6488"/>
        <item x="6478"/>
        <item x="6467"/>
        <item x="6460"/>
        <item x="2917"/>
        <item x="6246"/>
        <item x="5944"/>
        <item x="5423"/>
        <item x="5088"/>
        <item x="3350"/>
        <item x="861"/>
        <item x="651"/>
        <item x="378"/>
        <item x="35"/>
        <item x="1377"/>
        <item x="1839"/>
        <item x="1804"/>
        <item x="1780"/>
        <item x="1754"/>
        <item x="1732"/>
        <item x="1233"/>
        <item x="4128"/>
        <item x="4114"/>
        <item x="4007"/>
        <item x="3958"/>
        <item x="3893"/>
        <item x="3058"/>
        <item x="2899"/>
        <item x="4862"/>
        <item x="4823"/>
        <item x="4357"/>
        <item x="2041"/>
        <item x="2371"/>
        <item x="1374"/>
        <item x="1881"/>
        <item x="50"/>
        <item x="27"/>
        <item x="163"/>
        <item x="833"/>
        <item x="1527"/>
        <item x="1375"/>
        <item x="1028"/>
        <item x="932"/>
        <item x="552"/>
        <item x="349"/>
        <item x="4259"/>
        <item x="4146"/>
        <item x="3067"/>
        <item x="1571"/>
        <item x="4455"/>
        <item x="1059"/>
        <item x="2852"/>
        <item x="2381"/>
        <item x="2465"/>
        <item x="2043"/>
        <item x="6618"/>
        <item x="164"/>
        <item x="484"/>
        <item x="1616"/>
        <item x="2569"/>
        <item x="4524"/>
        <item x="169"/>
        <item x="6223"/>
        <item x="6172"/>
        <item x="1290"/>
        <item x="1096"/>
        <item x="1181"/>
        <item x="1019"/>
        <item x="1111"/>
        <item x="902"/>
        <item x="965"/>
        <item x="621"/>
        <item x="5578"/>
        <item x="2027"/>
        <item x="1597"/>
        <item x="1604"/>
        <item x="1015"/>
        <item x="966"/>
        <item x="890"/>
        <item x="929"/>
        <item x="1006"/>
        <item x="489"/>
        <item x="217"/>
        <item x="316"/>
        <item x="369"/>
        <item x="1511"/>
        <item x="1456"/>
        <item x="1426"/>
        <item x="1360"/>
        <item x="1314"/>
        <item x="1109"/>
        <item x="2267"/>
        <item x="5404"/>
        <item x="5791"/>
        <item x="2301"/>
        <item x="1357"/>
        <item x="1056"/>
        <item x="540"/>
        <item x="493"/>
        <item x="382"/>
        <item x="276"/>
        <item x="174"/>
        <item x="78"/>
        <item x="2202"/>
        <item x="2130"/>
        <item x="2080"/>
        <item x="2032"/>
        <item x="1914"/>
        <item x="1720"/>
        <item x="1481"/>
        <item x="1430"/>
        <item x="5444"/>
        <item x="1014"/>
        <item x="4149"/>
        <item x="490"/>
        <item x="257"/>
        <item x="4391"/>
        <item x="2770"/>
        <item x="462"/>
        <item x="1098"/>
        <item x="1635"/>
        <item x="1507"/>
        <item x="1516"/>
        <item x="1500"/>
        <item x="1350"/>
        <item x="1292"/>
        <item x="1246"/>
        <item x="1239"/>
        <item x="1592"/>
        <item x="1348"/>
        <item x="1328"/>
        <item x="1077"/>
        <item x="1052"/>
        <item x="990"/>
        <item x="716"/>
        <item x="1978"/>
        <item x="1853"/>
        <item x="1714"/>
        <item x="1568"/>
        <item x="1931"/>
        <item x="1864"/>
        <item x="1406"/>
        <item x="5373"/>
        <item x="499"/>
        <item x="260"/>
        <item x="472"/>
        <item x="453"/>
        <item x="442"/>
        <item x="321"/>
        <item x="318"/>
        <item x="221"/>
        <item x="270"/>
        <item x="296"/>
        <item x="267"/>
        <item x="33"/>
        <item x="162"/>
        <item x="578"/>
        <item x="5263"/>
        <item x="2003"/>
        <item x="1964"/>
        <item x="1711"/>
        <item x="1476"/>
        <item x="1317"/>
        <item x="668"/>
        <item x="569"/>
        <item x="841"/>
        <item x="1437"/>
        <item x="2640"/>
        <item x="1958"/>
        <item x="1502"/>
        <item x="2198"/>
        <item x="1678"/>
        <item x="6437"/>
        <item x="4672"/>
        <item x="105"/>
        <item x="2260"/>
        <item x="2401"/>
        <item x="1851"/>
        <item x="1813"/>
        <item x="4639"/>
        <item x="1776"/>
        <item x="2251"/>
        <item x="2235"/>
        <item x="2209"/>
        <item x="1664"/>
        <item x="1327"/>
        <item x="1566"/>
        <item x="2460"/>
        <item x="1057"/>
        <item x="5187"/>
        <item x="5180"/>
        <item x="5158"/>
        <item x="5117"/>
        <item x="5599"/>
        <item x="3157"/>
        <item x="3262"/>
        <item x="3079"/>
        <item x="2444"/>
        <item x="1828"/>
        <item x="1777"/>
        <item x="1738"/>
        <item x="1387"/>
        <item x="5519"/>
        <item x="5096"/>
        <item x="4996"/>
        <item x="961"/>
        <item x="144"/>
        <item x="1558"/>
        <item x="2812"/>
        <item x="2967"/>
        <item x="2581"/>
        <item x="109"/>
        <item x="1209"/>
        <item x="1637"/>
        <item x="5063"/>
        <item x="4973"/>
        <item x="6212"/>
        <item x="2433"/>
        <item x="2620"/>
        <item x="4338"/>
        <item x="704"/>
        <item x="2787"/>
        <item x="2716"/>
        <item x="5398"/>
        <item x="6480"/>
        <item x="4444"/>
        <item x="12"/>
        <item x="2075"/>
        <item x="5945"/>
        <item x="5425"/>
        <item x="5405"/>
        <item x="5140"/>
        <item x="5104"/>
        <item x="5044"/>
        <item x="5025"/>
        <item x="4994"/>
        <item x="4983"/>
        <item x="4937"/>
        <item x="4958"/>
        <item x="4915"/>
        <item x="5741"/>
        <item x="4874"/>
        <item x="4788"/>
        <item x="4759"/>
        <item x="4751"/>
        <item x="4714"/>
        <item x="4617"/>
        <item x="4602"/>
        <item x="4588"/>
        <item x="4568"/>
        <item x="4527"/>
        <item x="5740"/>
        <item x="4523"/>
        <item x="4506"/>
        <item x="4443"/>
        <item x="4432"/>
        <item x="4412"/>
        <item x="4325"/>
        <item x="4310"/>
        <item x="4286"/>
        <item x="4275"/>
        <item x="4213"/>
        <item x="5710"/>
        <item x="4199"/>
        <item x="5709"/>
        <item x="5616"/>
        <item x="5615"/>
        <item x="5990"/>
        <item x="5614"/>
        <item x="5544"/>
        <item x="1076"/>
        <item x="1054"/>
        <item x="1047"/>
        <item x="1012"/>
        <item x="986"/>
        <item x="975"/>
        <item x="946"/>
        <item x="916"/>
        <item x="888"/>
        <item x="859"/>
        <item x="837"/>
        <item x="805"/>
        <item x="773"/>
        <item x="759"/>
        <item x="750"/>
        <item x="690"/>
        <item x="636"/>
        <item x="568"/>
        <item x="497"/>
        <item x="465"/>
        <item x="417"/>
        <item x="323"/>
        <item x="233"/>
        <item x="102"/>
        <item x="4355"/>
        <item x="3846"/>
        <item x="3888"/>
        <item x="3828"/>
        <item x="3785"/>
        <item x="3685"/>
        <item x="3645"/>
        <item x="3581"/>
        <item x="4306"/>
        <item x="4256"/>
        <item x="4219"/>
        <item x="4075"/>
        <item x="4052"/>
        <item x="4034"/>
        <item x="3953"/>
        <item x="3925"/>
        <item x="3565"/>
        <item x="3091"/>
        <item x="3051"/>
        <item x="3007"/>
        <item x="2974"/>
        <item x="2939"/>
        <item x="2909"/>
        <item x="2856"/>
        <item x="2818"/>
        <item x="2780"/>
        <item x="2744"/>
        <item x="3480"/>
        <item x="2718"/>
        <item x="2679"/>
        <item x="2639"/>
        <item x="2599"/>
        <item x="2560"/>
        <item x="2530"/>
        <item x="2494"/>
        <item x="2441"/>
        <item x="2397"/>
        <item x="2357"/>
        <item x="3426"/>
        <item x="2268"/>
        <item x="2216"/>
        <item x="2186"/>
        <item x="2154"/>
        <item x="2124"/>
        <item x="3383"/>
        <item x="3328"/>
        <item x="3297"/>
        <item x="3267"/>
        <item x="3187"/>
        <item x="3144"/>
        <item x="1567"/>
        <item x="1523"/>
        <item x="1466"/>
        <item x="1440"/>
        <item x="1425"/>
        <item x="1404"/>
        <item x="1388"/>
        <item x="1373"/>
        <item x="1361"/>
        <item x="2092"/>
        <item x="1826"/>
        <item x="1331"/>
        <item x="1788"/>
        <item x="1324"/>
        <item x="1753"/>
        <item x="1293"/>
        <item x="1717"/>
        <item x="1274"/>
        <item x="1684"/>
        <item x="1248"/>
        <item x="1668"/>
        <item x="1229"/>
        <item x="1644"/>
        <item x="1195"/>
        <item x="1622"/>
        <item x="1173"/>
        <item x="1610"/>
        <item x="1165"/>
        <item x="1590"/>
        <item x="1130"/>
        <item x="2063"/>
        <item x="1551"/>
        <item x="1104"/>
        <item x="1534"/>
        <item x="1477"/>
        <item x="2030"/>
        <item x="2002"/>
        <item x="1971"/>
        <item x="1944"/>
        <item x="1916"/>
        <item x="1892"/>
        <item x="1859"/>
        <item x="419"/>
        <item x="836"/>
        <item x="3745"/>
        <item x="3358"/>
        <item x="3811"/>
        <item x="1943"/>
        <item x="1908"/>
        <item x="1798"/>
        <item x="624"/>
        <item x="566"/>
        <item x="481"/>
        <item x="402"/>
        <item x="315"/>
        <item x="230"/>
        <item x="118"/>
        <item x="807"/>
        <item x="679"/>
        <item x="1895"/>
        <item x="2664"/>
        <item x="1509"/>
        <item x="774"/>
        <item x="5092"/>
        <item x="2052"/>
        <item x="2040"/>
        <item x="3584"/>
        <item x="3153"/>
        <item x="2799"/>
        <item x="2428"/>
        <item x="2123"/>
        <item x="1415"/>
        <item x="1271"/>
        <item x="1336"/>
        <item x="1036"/>
        <item x="6648"/>
        <item x="6647"/>
        <item x="6638"/>
        <item x="2926"/>
        <item x="2754"/>
        <item x="3463"/>
        <item x="3314"/>
        <item x="5504"/>
        <item x="649"/>
        <item x="52"/>
        <item x="866"/>
        <item x="2395"/>
        <item x="1524"/>
        <item x="1894"/>
        <item x="1750"/>
        <item x="1174"/>
        <item x="1034"/>
        <item x="6430"/>
        <item x="2361"/>
        <item x="4974"/>
        <item x="719"/>
        <item x="388"/>
        <item x="504"/>
        <item x="172"/>
        <item x="247"/>
        <item x="236"/>
        <item x="243"/>
        <item x="229"/>
        <item x="218"/>
        <item x="188"/>
        <item x="363"/>
        <item x="356"/>
        <item x="341"/>
        <item x="335"/>
        <item x="194"/>
        <item x="480"/>
        <item x="420"/>
        <item x="428"/>
        <item x="416"/>
        <item x="392"/>
        <item x="403"/>
        <item x="391"/>
        <item x="399"/>
        <item x="395"/>
        <item x="390"/>
        <item x="379"/>
        <item x="329"/>
        <item x="333"/>
        <item x="364"/>
        <item x="357"/>
        <item x="336"/>
        <item x="354"/>
        <item x="343"/>
        <item x="339"/>
        <item x="314"/>
        <item x="469"/>
        <item x="297"/>
        <item x="325"/>
        <item x="320"/>
        <item x="302"/>
        <item x="264"/>
        <item x="457"/>
        <item x="445"/>
        <item x="441"/>
        <item x="436"/>
        <item x="429"/>
        <item x="423"/>
        <item x="261"/>
        <item x="208"/>
        <item x="167"/>
        <item x="159"/>
        <item x="154"/>
        <item x="149"/>
        <item x="244"/>
        <item x="242"/>
        <item x="237"/>
        <item x="212"/>
        <item x="191"/>
        <item x="161"/>
        <item x="187"/>
        <item x="231"/>
        <item x="125"/>
        <item x="117"/>
        <item x="112"/>
        <item x="115"/>
        <item x="107"/>
        <item x="146"/>
        <item x="101"/>
        <item x="98"/>
        <item x="96"/>
        <item x="92"/>
        <item x="198"/>
        <item x="133"/>
        <item x="90"/>
        <item x="84"/>
        <item x="82"/>
        <item x="80"/>
        <item x="75"/>
        <item x="71"/>
        <item x="70"/>
        <item x="64"/>
        <item x="60"/>
        <item x="185"/>
        <item x="57"/>
        <item x="54"/>
        <item x="36"/>
        <item x="49"/>
        <item x="40"/>
        <item x="22"/>
        <item x="28"/>
        <item x="15"/>
        <item x="7"/>
        <item x="171"/>
        <item x="152"/>
        <item x="143"/>
        <item x="141"/>
        <item x="135"/>
        <item x="128"/>
        <item x="123"/>
        <item x="16"/>
        <item x="10"/>
        <item x="6"/>
        <item x="104"/>
        <item x="95"/>
        <item x="86"/>
        <item x="81"/>
        <item x="76"/>
        <item x="62"/>
        <item x="48"/>
        <item x="25"/>
        <item x="786"/>
        <item x="740"/>
        <item x="653"/>
        <item x="648"/>
        <item x="639"/>
        <item x="635"/>
        <item x="634"/>
        <item x="619"/>
        <item x="594"/>
        <item x="580"/>
        <item x="588"/>
        <item x="585"/>
        <item x="715"/>
        <item x="579"/>
        <item x="576"/>
        <item x="573"/>
        <item x="570"/>
        <item x="560"/>
        <item x="558"/>
        <item x="553"/>
        <item x="555"/>
        <item x="549"/>
        <item x="709"/>
        <item x="702"/>
        <item x="694"/>
        <item x="687"/>
        <item x="677"/>
        <item x="674"/>
        <item x="655"/>
        <item x="2159"/>
        <item x="197"/>
        <item x="63"/>
        <item x="255"/>
        <item x="2109"/>
        <item x="2763"/>
        <item x="2745"/>
        <item x="2752"/>
        <item x="2658"/>
        <item x="2469"/>
        <item x="1852"/>
        <item x="2386"/>
        <item x="931"/>
        <item x="5766"/>
        <item x="1829"/>
        <item x="779"/>
        <item x="510"/>
        <item x="476"/>
        <item x="443"/>
        <item x="466"/>
        <item x="1557"/>
        <item x="366"/>
        <item x="1918"/>
        <item x="6264"/>
        <item x="3999"/>
        <item x="5998"/>
        <item x="5786"/>
        <item x="4029"/>
        <item x="3521"/>
        <item x="220"/>
        <item x="4207"/>
        <item x="2187"/>
        <item x="2259"/>
        <item x="2193"/>
        <item x="2292"/>
        <item x="2175"/>
        <item x="2168"/>
        <item x="2233"/>
        <item x="2076"/>
        <item x="2148"/>
        <item x="2134"/>
        <item x="2126"/>
        <item x="2116"/>
        <item x="2096"/>
        <item x="2090"/>
        <item x="1929"/>
        <item x="1863"/>
        <item x="1844"/>
        <item x="1810"/>
        <item x="1799"/>
        <item x="1687"/>
        <item x="1784"/>
        <item x="1873"/>
        <item x="1763"/>
        <item x="1759"/>
        <item x="1741"/>
        <item x="1673"/>
        <item x="1708"/>
        <item x="1660"/>
        <item x="1652"/>
        <item x="1634"/>
        <item x="1617"/>
        <item x="1609"/>
        <item x="1601"/>
        <item x="1539"/>
        <item x="1526"/>
        <item x="1515"/>
        <item x="4131"/>
        <item x="3281"/>
        <item x="3265"/>
        <item x="3196"/>
        <item x="3234"/>
        <item x="4095"/>
        <item x="3222"/>
        <item x="3119"/>
        <item x="3156"/>
        <item x="3169"/>
        <item x="3175"/>
        <item x="3052"/>
        <item x="3138"/>
        <item x="3015"/>
        <item x="3061"/>
        <item x="3010"/>
        <item x="4050"/>
        <item x="3002"/>
        <item x="3068"/>
        <item x="3849"/>
        <item x="3826"/>
        <item x="3765"/>
        <item x="3750"/>
        <item x="2952"/>
        <item x="2989"/>
        <item x="2963"/>
        <item x="2938"/>
        <item x="2906"/>
        <item x="2895"/>
        <item x="2980"/>
        <item x="2928"/>
        <item x="4002"/>
        <item x="2921"/>
        <item x="2803"/>
        <item x="3746"/>
        <item x="3694"/>
        <item x="3720"/>
        <item x="3702"/>
        <item x="3665"/>
        <item x="3680"/>
        <item x="3652"/>
        <item x="3634"/>
        <item x="3594"/>
        <item x="2886"/>
        <item x="2870"/>
        <item x="2858"/>
        <item x="2834"/>
        <item x="2838"/>
        <item x="2823"/>
        <item x="2794"/>
        <item x="2760"/>
        <item x="3962"/>
        <item x="2774"/>
        <item x="2785"/>
        <item x="3621"/>
        <item x="3616"/>
        <item x="3601"/>
        <item x="2765"/>
        <item x="2685"/>
        <item x="2722"/>
        <item x="2741"/>
        <item x="2708"/>
        <item x="2682"/>
        <item x="2719"/>
        <item x="2638"/>
        <item x="3928"/>
        <item x="2652"/>
        <item x="2657"/>
        <item x="2610"/>
        <item x="2630"/>
        <item x="2624"/>
        <item x="2598"/>
        <item x="2592"/>
        <item x="2577"/>
        <item x="2572"/>
        <item x="2550"/>
        <item x="3898"/>
        <item x="2542"/>
        <item x="2533"/>
        <item x="2529"/>
        <item x="2520"/>
        <item x="2510"/>
        <item x="2493"/>
        <item x="2477"/>
        <item x="2459"/>
        <item x="2372"/>
        <item x="2442"/>
        <item x="3871"/>
        <item x="2423"/>
        <item x="2411"/>
        <item x="2224"/>
        <item x="2323"/>
        <item x="2500"/>
        <item x="2377"/>
        <item x="2334"/>
        <item x="2208"/>
        <item x="2197"/>
        <item x="2277"/>
        <item x="2035"/>
        <item x="1653"/>
        <item x="1593"/>
        <item x="1384"/>
        <item x="1645"/>
        <item x="1675"/>
        <item x="5728"/>
        <item x="5648"/>
        <item x="5542"/>
        <item x="5357"/>
        <item x="3655"/>
        <item x="1483"/>
        <item x="2275"/>
        <item x="2004"/>
        <item x="2872"/>
        <item x="2496"/>
        <item x="1729"/>
        <item x="3215"/>
        <item x="3141"/>
        <item x="2943"/>
        <item x="909"/>
        <item x="401"/>
        <item x="358"/>
        <item x="6062"/>
        <item x="6019"/>
        <item x="5947"/>
        <item x="5910"/>
        <item x="5892"/>
        <item x="5861"/>
        <item x="5844"/>
        <item x="6081"/>
        <item x="6171"/>
        <item x="6009"/>
        <item x="6248"/>
        <item x="6225"/>
        <item x="1930"/>
        <item x="1318"/>
        <item x="2370"/>
        <item x="1963"/>
        <item x="266"/>
        <item x="609"/>
        <item x="544"/>
        <item x="4989"/>
        <item x="4903"/>
        <item x="6409"/>
        <item x="6372"/>
        <item x="6287"/>
        <item x="1913"/>
        <item x="155"/>
        <item x="2959"/>
        <item x="2932"/>
        <item x="2618"/>
        <item x="1188"/>
        <item x="2201"/>
        <item x="1299"/>
        <item x="599"/>
        <item x="456"/>
        <item x="1148"/>
        <item x="4101"/>
        <item x="3985"/>
        <item x="2998"/>
        <item x="1841"/>
        <item x="1670"/>
        <item x="1492"/>
        <item x="4969"/>
        <item x="1589"/>
        <item x="1035"/>
        <item x="5452"/>
        <item x="5089"/>
        <item x="4710"/>
        <item x="4337"/>
        <item x="1309"/>
        <item x="623"/>
        <item x="5313"/>
        <item x="3274"/>
        <item x="3095"/>
        <item x="2252"/>
        <item x="2133"/>
        <item x="2087"/>
        <item x="1383"/>
        <item x="1302"/>
        <item x="982"/>
        <item x="1129"/>
        <item x="196"/>
        <item x="3228"/>
        <item x="2321"/>
        <item x="1418"/>
        <item x="6461"/>
        <item x="1138"/>
        <item x="2014"/>
        <item x="1525"/>
        <item x="1990"/>
        <item x="868"/>
        <item x="879"/>
        <item x="6393"/>
        <item x="2783"/>
        <item x="2723"/>
        <item x="2637"/>
        <item x="2506"/>
        <item x="2359"/>
        <item x="2311"/>
        <item x="1690"/>
        <item x="3910"/>
        <item x="2522"/>
        <item x="3977"/>
        <item x="2293"/>
        <item x="1808"/>
        <item x="1663"/>
        <item x="351"/>
        <item x="2338"/>
        <item x="2153"/>
        <item x="491"/>
        <item x="376"/>
        <item x="2517"/>
        <item x="1304"/>
        <item x="1090"/>
        <item x="790"/>
        <item x="213"/>
        <item x="111"/>
        <item x="44"/>
        <item x="326"/>
        <item x="607"/>
        <item x="425"/>
        <item x="1831"/>
        <item x="1718"/>
        <item x="87"/>
        <item x="397"/>
        <item x="574"/>
        <item x="11"/>
        <item x="830"/>
        <item x="1189"/>
        <item x="2507"/>
        <item x="2410"/>
        <item x="1762"/>
        <item x="3368"/>
        <item x="2220"/>
        <item x="2053"/>
        <item x="1767"/>
        <item x="1491"/>
        <item x="1061"/>
        <item x="561"/>
        <item x="448"/>
        <item x="74"/>
        <item x="524"/>
        <item x="1579"/>
        <item x="1442"/>
        <item x="1147"/>
        <item x="793"/>
        <item x="515"/>
        <item x="225"/>
        <item x="1020"/>
        <item x="530"/>
        <item x="1749"/>
        <item x="1514"/>
        <item x="1422"/>
        <item x="1045"/>
        <item x="800"/>
        <item x="459"/>
        <item x="362"/>
        <item x="216"/>
        <item x="147"/>
        <item x="34"/>
        <item x="23"/>
        <item x="31"/>
        <item x="413"/>
        <item x="1072"/>
        <item x="626"/>
        <item x="596"/>
        <item x="661"/>
        <item x="375"/>
        <item x="19"/>
        <item x="1011"/>
        <item x="547"/>
        <item x="501"/>
        <item x="394"/>
        <item x="286"/>
        <item x="189"/>
        <item x="14"/>
        <item x="5927"/>
        <item x="4882"/>
        <item x="4763"/>
        <item x="6588"/>
        <item x="6186"/>
        <item x="6561"/>
        <item x="6526"/>
        <item x="6493"/>
        <item x="6465"/>
        <item x="6442"/>
        <item x="6380"/>
        <item x="6344"/>
        <item x="6237"/>
        <item x="4491"/>
        <item x="1032"/>
        <item x="824"/>
        <item x="587"/>
        <item x="1162"/>
        <item x="72"/>
        <item x="744"/>
        <item x="714"/>
        <item x="512"/>
        <item x="447"/>
        <item x="4646"/>
        <item x="317"/>
        <item x="987"/>
        <item x="2570"/>
        <item x="2903"/>
        <item x="1911"/>
        <item x="5430"/>
        <item x="2425"/>
        <item x="1730"/>
        <item x="4610"/>
        <item x="6600"/>
        <item x="6587"/>
        <item x="6580"/>
        <item x="6560"/>
        <item x="6544"/>
        <item x="6529"/>
        <item x="6504"/>
        <item x="6363"/>
        <item x="6349"/>
        <item x="6318"/>
        <item x="6270"/>
        <item x="6247"/>
        <item x="6415"/>
        <item x="6400"/>
        <item x="6382"/>
        <item x="6311"/>
        <item x="903"/>
        <item x="6031"/>
        <item x="5948"/>
        <item x="5933"/>
        <item x="5884"/>
        <item x="5832"/>
        <item x="5514"/>
        <item x="5126"/>
        <item x="3343"/>
        <item x="3662"/>
        <item x="3298"/>
        <item x="3408"/>
        <item x="6122"/>
        <item x="6112"/>
        <item x="6088"/>
        <item x="6067"/>
        <item x="204"/>
        <item x="113"/>
        <item x="593"/>
        <item x="534"/>
        <item x="444"/>
        <item x="411"/>
        <item x="386"/>
        <item x="258"/>
        <item x="200"/>
        <item x="166"/>
        <item x="67"/>
        <item x="6280"/>
        <item x="6249"/>
        <item x="6190"/>
        <item x="5253"/>
        <item x="1029"/>
        <item x="925"/>
        <item x="2458"/>
        <item x="380"/>
        <item x="190"/>
        <item x="178"/>
        <item x="2653"/>
        <item x="3070"/>
        <item x="2981"/>
        <item x="2948"/>
        <item x="2508"/>
        <item x="5914"/>
        <item x="5394"/>
        <item x="5167"/>
        <item x="2688"/>
        <item x="4606"/>
        <item x="2256"/>
        <item x="2403"/>
        <item x="535"/>
        <item x="3393"/>
        <item x="3195"/>
        <item x="801"/>
        <item x="2019"/>
        <item x="2846"/>
        <item x="2299"/>
        <item x="2805"/>
        <item x="2746"/>
        <item x="2565"/>
        <item x="2429"/>
        <item x="2383"/>
        <item x="1176"/>
        <item x="4833"/>
        <item x="4573"/>
        <item x="528"/>
        <item x="195"/>
        <item x="179"/>
        <item x="2344"/>
        <item x="5704"/>
        <item x="5191"/>
        <item x="2764"/>
        <item x="2686"/>
        <item x="2661"/>
        <item x="2649"/>
        <item x="2629"/>
        <item x="2591"/>
        <item x="2566"/>
        <item x="2551"/>
        <item x="2521"/>
        <item x="2497"/>
        <item x="2464"/>
        <item x="2308"/>
        <item x="2294"/>
        <item x="2029"/>
        <item x="3150"/>
        <item x="3132"/>
        <item x="3125"/>
        <item x="3090"/>
        <item x="3071"/>
        <item x="3055"/>
        <item x="2995"/>
        <item x="2944"/>
        <item x="2934"/>
        <item x="2930"/>
        <item x="2918"/>
        <item x="2916"/>
        <item x="2898"/>
        <item x="2877"/>
        <item x="2867"/>
        <item x="2854"/>
        <item x="2844"/>
        <item x="2829"/>
        <item x="2819"/>
        <item x="2815"/>
        <item x="2807"/>
        <item x="2792"/>
        <item x="2786"/>
        <item x="2102"/>
        <item x="367"/>
        <item x="294"/>
        <item x="29"/>
        <item x="249"/>
        <item x="1416"/>
        <item x="6642"/>
        <item x="6616"/>
        <item x="6599"/>
        <item x="6637"/>
        <item x="6636"/>
        <item x="6625"/>
        <item x="6612"/>
        <item x="6609"/>
        <item x="6646"/>
        <item x="6644"/>
        <item x="6639"/>
        <item x="433"/>
        <item x="3530"/>
        <item x="3734"/>
        <item x="3731"/>
        <item x="6362"/>
        <item x="6294"/>
        <item x="6177"/>
        <item x="5941"/>
        <item x="5661"/>
        <item x="5559"/>
        <item x="6549"/>
        <item x="4926"/>
        <item x="4503"/>
        <item x="4501"/>
        <item x="4136"/>
        <item x="4132"/>
        <item x="3934"/>
        <item x="3933"/>
        <item x="6141"/>
        <item x="6140"/>
        <item x="5922"/>
        <item x="5713"/>
        <item x="5712"/>
        <item x="5522"/>
        <item x="5306"/>
        <item x="4930"/>
        <item x="1712"/>
        <item x="1909"/>
        <item x="2165"/>
        <item x="2141"/>
        <item x="809"/>
        <item x="610"/>
        <item x="550"/>
        <item x="1002"/>
        <item x="1485"/>
        <item x="192"/>
        <item x="103"/>
        <item x="4905"/>
        <item x="4897"/>
        <item x="246"/>
        <item x="5876"/>
        <item x="5819"/>
        <item x="3295"/>
        <item x="3220"/>
        <item x="6267"/>
        <item x="6217"/>
        <item x="6536"/>
        <item x="6521"/>
        <item x="6453"/>
        <item x="6452"/>
        <item x="6384"/>
        <item x="6381"/>
        <item x="4635"/>
        <item x="4643"/>
        <item x="831"/>
        <item x="1410"/>
        <item x="969"/>
        <item x="120"/>
        <item x="99"/>
        <item x="51"/>
        <item x="853"/>
        <item x="355"/>
        <item x="4104"/>
        <item x="4058"/>
        <item x="5074"/>
        <item x="5016"/>
        <item x="4388"/>
        <item x="1787"/>
        <item x="804"/>
        <item x="1682"/>
        <item x="1628"/>
        <item x="1460"/>
        <item x="1362"/>
        <item x="1344"/>
        <item x="1172"/>
        <item x="1041"/>
        <item x="1016"/>
        <item x="345"/>
        <item x="4805"/>
        <item x="5569"/>
        <item x="1845"/>
        <item x="2710"/>
        <item x="2353"/>
        <item x="1625"/>
        <item x="361"/>
        <item x="410"/>
        <item x="2176"/>
        <item x="1642"/>
        <item x="1257"/>
        <item x="1050"/>
        <item x="5854"/>
        <item x="274"/>
        <item x="684"/>
        <item x="700"/>
        <item x="680"/>
        <item x="885"/>
        <item x="696"/>
        <item x="602"/>
        <item x="2185"/>
        <item x="2191"/>
        <item x="1949"/>
        <item x="1850"/>
        <item x="2296"/>
        <item x="1051"/>
        <item x="26"/>
        <item x="1946"/>
        <item x="1952"/>
        <item x="2611"/>
        <item x="1159"/>
        <item x="1530"/>
        <item x="1446"/>
        <item x="2316"/>
        <item x="2024"/>
        <item x="1221"/>
        <item x="1392"/>
        <item x="784"/>
        <item x="1401"/>
        <item x="2580"/>
        <item x="5060"/>
        <item x="4211"/>
        <item x="3129"/>
        <item x="3100"/>
        <item x="2571"/>
        <item x="3316"/>
        <item x="3272"/>
        <item x="1886"/>
        <item x="1581"/>
        <item x="1572"/>
        <item x="1478"/>
        <item x="1472"/>
        <item x="1441"/>
        <item x="1433"/>
        <item x="1326"/>
        <item x="1320"/>
        <item x="1815"/>
        <item x="1252"/>
        <item x="1242"/>
        <item x="1232"/>
        <item x="1231"/>
        <item x="1214"/>
        <item x="1168"/>
        <item x="1137"/>
        <item x="1778"/>
        <item x="1092"/>
        <item x="334"/>
        <item x="110"/>
        <item x="94"/>
        <item x="559"/>
        <item x="418"/>
        <item x="284"/>
        <item x="206"/>
        <item x="483"/>
        <item x="373"/>
        <item x="353"/>
        <item x="340"/>
        <item x="331"/>
        <item x="319"/>
        <item x="305"/>
        <item x="278"/>
        <item x="268"/>
        <item x="142"/>
        <item x="251"/>
        <item x="116"/>
        <item x="100"/>
        <item x="91"/>
        <item x="79"/>
        <item x="46"/>
        <item x="1706"/>
        <item x="106"/>
        <item x="43"/>
        <item x="1703"/>
        <item x="1677"/>
        <item x="1627"/>
        <item x="1624"/>
        <item x="1396"/>
        <item x="1339"/>
        <item x="1258"/>
        <item x="1223"/>
        <item x="1143"/>
        <item x="971"/>
        <item x="954"/>
        <item x="942"/>
        <item x="930"/>
        <item x="769"/>
        <item x="692"/>
        <item x="632"/>
        <item x="556"/>
        <item x="538"/>
        <item x="527"/>
        <item x="907"/>
        <item x="592"/>
        <item x="583"/>
        <item x="577"/>
        <item x="860"/>
        <item x="485"/>
        <item x="787"/>
        <item x="601"/>
        <item x="1612"/>
        <item x="5697"/>
        <item x="5654"/>
        <item x="5577"/>
        <item x="4881"/>
        <item x="712"/>
        <item x="422"/>
        <item x="2982"/>
        <item x="283"/>
        <item x="287"/>
        <item x="1049"/>
        <item x="751"/>
        <item x="324"/>
        <item x="83"/>
        <item x="3855"/>
        <item x="3587"/>
        <item x="3012"/>
        <item x="3081"/>
        <item x="2984"/>
        <item x="705"/>
        <item x="5181"/>
        <item x="5882"/>
        <item x="2374"/>
        <item x="6500"/>
        <item x="6376"/>
        <item x="6350"/>
        <item x="6183"/>
        <item x="6469"/>
        <item x="6022"/>
        <item x="5894"/>
        <item x="5443"/>
        <item x="5382"/>
        <item x="5346"/>
        <item x="4449"/>
        <item x="5022"/>
        <item x="6069"/>
        <item x="5916"/>
        <item x="5907"/>
        <item x="5530"/>
        <item x="5400"/>
        <item x="5254"/>
        <item x="5165"/>
        <item x="5075"/>
        <item x="4708"/>
        <item x="4645"/>
        <item x="4753"/>
        <item x="4369"/>
        <item x="4073"/>
        <item x="4056"/>
        <item x="3577"/>
        <item x="2523"/>
        <item x="926"/>
        <item x="519"/>
        <item x="529"/>
        <item x="901"/>
        <item x="754"/>
        <item x="1465"/>
        <item x="451"/>
        <item x="2236"/>
        <item x="2093"/>
        <item x="1967"/>
        <item x="755"/>
        <item x="1462"/>
        <item x="1088"/>
        <item x="659"/>
        <item x="6323"/>
        <item x="6253"/>
        <item x="6179"/>
        <item x="5831"/>
        <item x="5759"/>
        <item x="5733"/>
        <item x="5635"/>
        <item x="5491"/>
        <item x="940"/>
        <item x="2249"/>
        <item t="default"/>
      </items>
    </pivotField>
    <pivotField showAll="0">
      <items count="3">
        <item x="0"/>
        <item x="1"/>
        <item t="default"/>
      </items>
    </pivotField>
    <pivotField showAll="0"/>
    <pivotField showAll="0"/>
    <pivotField showAll="0">
      <items count="5">
        <item x="2"/>
        <item x="1"/>
        <item x="3"/>
        <item x="0"/>
        <item t="default"/>
      </items>
    </pivotField>
  </pivotFields>
  <rowFields count="1">
    <field x="9"/>
  </rowFields>
  <rowItems count="6">
    <i>
      <x v="354"/>
    </i>
    <i>
      <x v="87"/>
    </i>
    <i>
      <x v="426"/>
    </i>
    <i>
      <x v="170"/>
    </i>
    <i>
      <x v="250"/>
    </i>
    <i t="grand">
      <x/>
    </i>
  </rowItems>
  <colItems count="1">
    <i/>
  </colItems>
  <dataFields count="1">
    <dataField name="Count of Mission" fld="10" subtotal="count" baseField="0" baseItem="0"/>
  </dataFields>
  <chartFormats count="6">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9" count="1" selected="0">
            <x v="354"/>
          </reference>
        </references>
      </pivotArea>
    </chartFormat>
    <chartFormat chart="59" format="4">
      <pivotArea type="data" outline="0" fieldPosition="0">
        <references count="2">
          <reference field="4294967294" count="1" selected="0">
            <x v="0"/>
          </reference>
          <reference field="9" count="1" selected="0">
            <x v="87"/>
          </reference>
        </references>
      </pivotArea>
    </chartFormat>
    <chartFormat chart="59" format="5">
      <pivotArea type="data" outline="0" fieldPosition="0">
        <references count="2">
          <reference field="4294967294" count="1" selected="0">
            <x v="0"/>
          </reference>
          <reference field="9" count="1" selected="0">
            <x v="426"/>
          </reference>
        </references>
      </pivotArea>
    </chartFormat>
    <chartFormat chart="59" format="6">
      <pivotArea type="data" outline="0" fieldPosition="0">
        <references count="2">
          <reference field="4294967294" count="1" selected="0">
            <x v="0"/>
          </reference>
          <reference field="9" count="1" selected="0">
            <x v="170"/>
          </reference>
        </references>
      </pivotArea>
    </chartFormat>
    <chartFormat chart="59" format="7">
      <pivotArea type="data" outline="0" fieldPosition="0">
        <references count="2">
          <reference field="4294967294" count="1" selected="0">
            <x v="0"/>
          </reference>
          <reference field="9" count="1" selected="0">
            <x v="25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A4DEB-C7F7-4304-867F-A4300E7BD1D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4">
  <location ref="D21:E24"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showAll="0" measureFilter="1">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pivotField axis="axisRow" dataField="1" showAll="0">
      <items count="3">
        <item x="0"/>
        <item x="1"/>
        <item t="default"/>
      </items>
    </pivotField>
    <pivotField showAll="0"/>
    <pivotField showAll="0"/>
    <pivotField showAll="0">
      <items count="5">
        <item x="2"/>
        <item x="1"/>
        <item x="3"/>
        <item x="0"/>
        <item t="default"/>
      </items>
    </pivotField>
  </pivotFields>
  <rowFields count="1">
    <field x="11"/>
  </rowFields>
  <rowItems count="3">
    <i>
      <x/>
    </i>
    <i>
      <x v="1"/>
    </i>
    <i t="grand">
      <x/>
    </i>
  </rowItems>
  <colItems count="1">
    <i/>
  </colItems>
  <dataFields count="1">
    <dataField name="Count of Rocket_Status" fld="11" subtotal="count" baseField="0" baseItem="0"/>
  </dataFields>
  <chartFormats count="9">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11" count="1" selected="0">
            <x v="0"/>
          </reference>
        </references>
      </pivotArea>
    </chartFormat>
    <chartFormat chart="43" format="6">
      <pivotArea type="data" outline="0" fieldPosition="0">
        <references count="2">
          <reference field="4294967294" count="1" selected="0">
            <x v="0"/>
          </reference>
          <reference field="11" count="1" selected="0">
            <x v="1"/>
          </reference>
        </references>
      </pivotArea>
    </chartFormat>
    <chartFormat chart="59" format="4" series="1">
      <pivotArea type="data" outline="0" fieldPosition="0">
        <references count="1">
          <reference field="4294967294" count="1" selected="0">
            <x v="0"/>
          </reference>
        </references>
      </pivotArea>
    </chartFormat>
    <chartFormat chart="61" format="4" series="1">
      <pivotArea type="data" outline="0" fieldPosition="0">
        <references count="1">
          <reference field="4294967294" count="1" selected="0">
            <x v="0"/>
          </reference>
        </references>
      </pivotArea>
    </chartFormat>
    <chartFormat chart="64" format="6" series="1">
      <pivotArea type="data" outline="0" fieldPosition="0">
        <references count="1">
          <reference field="4294967294" count="1" selected="0">
            <x v="0"/>
          </reference>
        </references>
      </pivotArea>
    </chartFormat>
    <chartFormat chart="93" format="16" series="1">
      <pivotArea type="data" outline="0" fieldPosition="0">
        <references count="1">
          <reference field="4294967294" count="1" selected="0">
            <x v="0"/>
          </reference>
        </references>
      </pivotArea>
    </chartFormat>
    <chartFormat chart="93" format="17">
      <pivotArea type="data" outline="0" fieldPosition="0">
        <references count="2">
          <reference field="4294967294" count="1" selected="0">
            <x v="0"/>
          </reference>
          <reference field="11" count="1" selected="0">
            <x v="0"/>
          </reference>
        </references>
      </pivotArea>
    </chartFormat>
    <chartFormat chart="93" format="1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585A0-495A-45D2-B563-F29B1F1E27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B8" firstHeaderRow="1" firstDataRow="1" firstDataCol="1"/>
  <pivotFields count="15">
    <pivotField showAll="0"/>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s>
  <rowFields count="1">
    <field x="14"/>
  </rowFields>
  <rowItems count="5">
    <i>
      <x v="2"/>
    </i>
    <i>
      <x v="1"/>
    </i>
    <i>
      <x/>
    </i>
    <i>
      <x v="3"/>
    </i>
    <i t="grand">
      <x/>
    </i>
  </rowItems>
  <colItems count="1">
    <i/>
  </colItems>
  <dataFields count="1">
    <dataField name="Count of Mission_Status" fld="14" subtotal="count" baseField="0" baseItem="0"/>
  </dataFields>
  <chartFormats count="4">
    <chartFormat chart="9"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08591-C6B5-421E-8CAD-5F99CC75E6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D3:E11" firstHeaderRow="1" firstDataRow="1" firstDataCol="1"/>
  <pivotFields count="15">
    <pivotField axis="axisRow" showAll="0" measureFilter="1">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dataField="1" showAll="0">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pivotField showAll="0"/>
    <pivotField showAll="0"/>
    <pivotField showAll="0"/>
    <pivotField showAll="0">
      <items count="5">
        <item x="2"/>
        <item x="1"/>
        <item x="3"/>
        <item x="0"/>
        <item t="default"/>
      </items>
    </pivotField>
  </pivotFields>
  <rowFields count="1">
    <field x="0"/>
  </rowFields>
  <rowItems count="8">
    <i>
      <x v="51"/>
    </i>
    <i>
      <x v="60"/>
    </i>
    <i>
      <x v="11"/>
    </i>
    <i>
      <x v="50"/>
    </i>
    <i>
      <x v="65"/>
    </i>
    <i>
      <x v="56"/>
    </i>
    <i>
      <x v="4"/>
    </i>
    <i t="grand">
      <x/>
    </i>
  </rowItems>
  <colItems count="1">
    <i/>
  </colItems>
  <dataFields count="1">
    <dataField name="Count of Rocket" fld="9" subtotal="count" baseField="0" baseItem="0"/>
  </dataFields>
  <chartFormats count="1">
    <chartFormat chart="5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31A9C2-20BD-4F39-82FF-F3D6452D71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A24:B30"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axis="axisRow" showAll="0" measureFilter="1" sortType="ascending">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autoSortScope>
        <pivotArea dataOnly="0" outline="0" fieldPosition="0">
          <references count="1">
            <reference field="4294967294" count="1" selected="0">
              <x v="0"/>
            </reference>
          </references>
        </pivotArea>
      </autoSortScope>
    </pivotField>
    <pivotField showAll="0">
      <items count="6650">
        <item x="557"/>
        <item x="612"/>
        <item x="6578"/>
        <item x="6553"/>
        <item x="6568"/>
        <item x="6566"/>
        <item x="6431"/>
        <item x="6550"/>
        <item x="153"/>
        <item x="6449"/>
        <item x="6446"/>
        <item x="6444"/>
        <item x="6426"/>
        <item x="6432"/>
        <item x="446"/>
        <item x="59"/>
        <item x="6334"/>
        <item x="165"/>
        <item x="55"/>
        <item x="306"/>
        <item x="132"/>
        <item x="591"/>
        <item x="250"/>
        <item x="5399"/>
        <item x="5229"/>
        <item x="5521"/>
        <item x="2"/>
        <item x="464"/>
        <item x="629"/>
        <item x="6312"/>
        <item x="6276"/>
        <item x="6231"/>
        <item x="6199"/>
        <item x="6175"/>
        <item x="2342"/>
        <item x="1300"/>
        <item x="1083"/>
        <item x="1201"/>
        <item x="6476"/>
        <item x="6352"/>
        <item x="6301"/>
        <item x="114"/>
        <item x="871"/>
        <item x="2487"/>
        <item x="310"/>
        <item x="763"/>
        <item x="691"/>
        <item x="1580"/>
        <item x="1443"/>
        <item x="1335"/>
        <item x="857"/>
        <item x="5221"/>
        <item x="5037"/>
        <item x="5538"/>
        <item x="5202"/>
        <item x="5512"/>
        <item x="5344"/>
        <item x="5220"/>
        <item x="4925"/>
        <item x="4683"/>
        <item x="2378"/>
        <item x="905"/>
        <item x="1262"/>
        <item x="1068"/>
        <item x="2490"/>
        <item x="1821"/>
        <item x="1819"/>
        <item x="1897"/>
        <item x="1600"/>
        <item x="3239"/>
        <item x="663"/>
        <item x="950"/>
        <item x="2835"/>
        <item x="3018"/>
        <item x="3504"/>
        <item x="227"/>
        <item x="6440"/>
        <item x="6134"/>
        <item x="1347"/>
        <item x="2088"/>
        <item x="582"/>
        <item x="1983"/>
        <item x="1643"/>
        <item x="976"/>
        <item x="240"/>
        <item x="1380"/>
        <item x="2012"/>
        <item x="1998"/>
        <item x="1954"/>
        <item x="1757"/>
        <item x="1970"/>
        <item x="1962"/>
        <item x="1902"/>
        <item x="2055"/>
        <item x="2017"/>
        <item x="1746"/>
        <item x="1340"/>
        <item x="1470"/>
        <item x="764"/>
        <item x="1065"/>
        <item x="2669"/>
        <item x="662"/>
        <item x="941"/>
        <item x="307"/>
        <item x="4032"/>
        <item x="2976"/>
        <item x="3016"/>
        <item x="2210"/>
        <item x="1987"/>
        <item x="1825"/>
        <item x="1372"/>
        <item x="5232"/>
        <item x="5192"/>
        <item x="4943"/>
        <item x="4470"/>
        <item x="1919"/>
        <item x="6475"/>
        <item x="6428"/>
        <item x="595"/>
        <item x="5021"/>
        <item x="1370"/>
        <item x="350"/>
        <item x="5575"/>
        <item x="2734"/>
        <item x="762"/>
        <item x="5664"/>
        <item x="5644"/>
        <item x="5601"/>
        <item x="5557"/>
        <item x="5455"/>
        <item x="5392"/>
        <item x="5296"/>
        <item x="5225"/>
        <item x="5860"/>
        <item x="5838"/>
        <item x="5817"/>
        <item x="5745"/>
        <item x="5715"/>
        <item x="5691"/>
        <item x="2737"/>
        <item x="2568"/>
        <item x="2687"/>
        <item x="2470"/>
        <item x="1945"/>
        <item x="899"/>
        <item x="252"/>
        <item x="1149"/>
        <item x="666"/>
        <item x="1450"/>
        <item x="2122"/>
        <item x="796"/>
        <item x="1142"/>
        <item x="176"/>
        <item x="3715"/>
        <item x="2567"/>
        <item x="2544"/>
        <item x="2355"/>
        <item x="1896"/>
        <item x="1848"/>
        <item x="1587"/>
        <item x="1495"/>
        <item x="1639"/>
        <item x="2356"/>
        <item x="6479"/>
        <item x="6324"/>
        <item x="5939"/>
        <item x="5340"/>
        <item x="5014"/>
        <item x="4414"/>
        <item x="581"/>
        <item x="42"/>
        <item x="2174"/>
        <item x="282"/>
        <item x="4948"/>
        <item x="745"/>
        <item x="6099"/>
        <item x="6028"/>
        <item x="6048"/>
        <item x="3014"/>
        <item x="3126"/>
        <item x="2621"/>
        <item x="2446"/>
        <item x="2351"/>
        <item x="2065"/>
        <item x="1656"/>
        <item x="1253"/>
        <item x="1475"/>
        <item x="1259"/>
        <item x="972"/>
        <item x="934"/>
        <item x="6136"/>
        <item x="5364"/>
        <item x="4914"/>
        <item x="3027"/>
        <item x="2830"/>
        <item x="2711"/>
        <item x="2631"/>
        <item x="2589"/>
        <item x="2456"/>
        <item x="2331"/>
        <item x="2089"/>
        <item x="1889"/>
        <item x="1818"/>
        <item x="1505"/>
        <item x="2393"/>
        <item x="2232"/>
        <item x="2205"/>
        <item x="1329"/>
        <item x="1411"/>
        <item x="1213"/>
        <item x="2129"/>
        <item x="1599"/>
        <item x="1295"/>
        <item x="1710"/>
        <item x="2178"/>
        <item x="2278"/>
        <item x="1110"/>
        <item x="3968"/>
        <item x="1156"/>
        <item x="2850"/>
        <item x="6061"/>
        <item x="2104"/>
        <item x="2160"/>
        <item x="1493"/>
        <item x="5993"/>
        <item x="5951"/>
        <item x="5862"/>
        <item x="5768"/>
        <item x="5633"/>
        <item x="5056"/>
        <item x="1760"/>
        <item x="1540"/>
        <item x="1453"/>
        <item x="1359"/>
        <item x="1261"/>
        <item x="1988"/>
        <item x="5330"/>
        <item x="5100"/>
        <item x="4148"/>
        <item x="5913"/>
        <item x="3005"/>
        <item x="6472"/>
        <item x="3410"/>
        <item x="97"/>
        <item x="407"/>
        <item x="182"/>
        <item x="13"/>
        <item x="4453"/>
        <item x="4334"/>
        <item x="5603"/>
        <item x="148"/>
        <item x="3098"/>
        <item x="1595"/>
        <item x="896"/>
        <item x="6328"/>
        <item x="6622"/>
        <item x="6604"/>
        <item x="2217"/>
        <item x="2204"/>
        <item x="2058"/>
        <item x="1832"/>
        <item x="1620"/>
        <item x="1680"/>
        <item x="1596"/>
        <item x="1562"/>
        <item x="1455"/>
        <item x="1403"/>
        <item x="1084"/>
        <item x="789"/>
        <item x="1583"/>
        <item x="1550"/>
        <item x="1533"/>
        <item x="1508"/>
        <item x="1471"/>
        <item x="1101"/>
        <item x="882"/>
        <item x="1823"/>
        <item x="1444"/>
        <item x="1412"/>
        <item x="850"/>
        <item x="697"/>
        <item x="672"/>
        <item x="186"/>
        <item x="1192"/>
        <item x="1155"/>
        <item x="794"/>
        <item x="780"/>
        <item x="741"/>
        <item x="960"/>
        <item x="870"/>
        <item x="865"/>
        <item x="858"/>
        <item x="842"/>
        <item x="723"/>
        <item x="1171"/>
        <item x="736"/>
        <item x="753"/>
        <item x="32"/>
        <item x="924"/>
        <item x="1116"/>
        <item x="875"/>
        <item x="938"/>
        <item x="913"/>
        <item x="543"/>
        <item x="337"/>
        <item x="1122"/>
        <item x="1869"/>
        <item x="856"/>
        <item x="2583"/>
        <item x="4410"/>
        <item x="4127"/>
        <item x="6602"/>
        <item x="2534"/>
        <item x="1371"/>
        <item x="5988"/>
        <item x="5893"/>
        <item x="5649"/>
        <item x="708"/>
        <item x="2373"/>
        <item x="5655"/>
        <item x="5526"/>
        <item x="5427"/>
        <item x="5322"/>
        <item x="5182"/>
        <item x="5042"/>
        <item x="4252"/>
        <item x="3787"/>
        <item x="3384"/>
        <item x="3946"/>
        <item x="3804"/>
        <item x="3699"/>
        <item x="3495"/>
        <item x="3418"/>
        <item x="3321"/>
        <item x="2731"/>
        <item x="2672"/>
        <item x="2439"/>
        <item x="2240"/>
        <item x="654"/>
        <item x="4551"/>
        <item x="993"/>
        <item x="3271"/>
        <item x="1751"/>
        <item x="5773"/>
        <item x="5671"/>
        <item x="370"/>
        <item x="1220"/>
        <item x="1941"/>
        <item x="1835"/>
        <item x="1747"/>
        <item x="1584"/>
        <item x="1080"/>
        <item x="1024"/>
        <item x="995"/>
        <item x="937"/>
        <item x="733"/>
        <item x="575"/>
        <item x="771"/>
        <item x="2471"/>
        <item x="1330"/>
        <item x="4942"/>
        <item x="4354"/>
        <item x="4311"/>
        <item x="4185"/>
        <item x="291"/>
        <item x="2306"/>
        <item x="2028"/>
        <item x="1791"/>
        <item x="1311"/>
        <item x="1224"/>
        <item x="720"/>
        <item x="862"/>
        <item x="332"/>
        <item x="313"/>
        <item x="479"/>
        <item x="852"/>
        <item x="2247"/>
        <item x="1715"/>
        <item x="772"/>
        <item x="150"/>
        <item x="1782"/>
        <item x="1569"/>
        <item x="1315"/>
        <item x="832"/>
        <item x="620"/>
        <item x="1240"/>
        <item x="494"/>
        <item x="290"/>
        <item x="470"/>
        <item x="327"/>
        <item x="234"/>
        <item x="406"/>
        <item x="69"/>
        <item x="506"/>
        <item x="1520"/>
        <item x="1366"/>
        <item x="1395"/>
        <item x="761"/>
        <item x="1497"/>
        <item x="1133"/>
        <item x="2025"/>
        <item x="1555"/>
        <item x="2285"/>
        <item x="1861"/>
        <item x="1434"/>
        <item x="1145"/>
        <item x="821"/>
        <item x="2701"/>
        <item x="2512"/>
        <item x="1577"/>
        <item x="1803"/>
        <item x="806"/>
        <item x="2559"/>
        <item x="1740"/>
        <item x="996"/>
        <item x="2412"/>
        <item x="1254"/>
        <item x="338"/>
        <item x="1704"/>
        <item x="2776"/>
        <item x="1250"/>
        <item x="1885"/>
        <item x="2241"/>
        <item x="2245"/>
        <item x="2574"/>
        <item x="605"/>
        <item x="4810"/>
        <item x="4779"/>
        <item x="4520"/>
        <item x="4224"/>
        <item x="2110"/>
        <item x="2078"/>
        <item x="119"/>
        <item x="1836"/>
        <item x="4841"/>
        <item x="4908"/>
        <item x="1890"/>
        <item x="1774"/>
        <item x="1713"/>
        <item x="1559"/>
        <item x="1934"/>
        <item x="6435"/>
        <item x="6125"/>
        <item x="4556"/>
        <item x="4554"/>
        <item x="4553"/>
        <item x="4549"/>
        <item x="4546"/>
        <item x="4544"/>
        <item x="4543"/>
        <item x="4541"/>
        <item x="4540"/>
        <item x="4539"/>
        <item x="6124"/>
        <item x="4537"/>
        <item x="4536"/>
        <item x="4535"/>
        <item x="4532"/>
        <item x="6120"/>
        <item x="4531"/>
        <item x="4529"/>
        <item x="4525"/>
        <item x="4522"/>
        <item x="4521"/>
        <item x="4519"/>
        <item x="4514"/>
        <item x="4512"/>
        <item x="4505"/>
        <item x="6118"/>
        <item x="4504"/>
        <item x="4502"/>
        <item x="4499"/>
        <item x="4498"/>
        <item x="4496"/>
        <item x="6116"/>
        <item x="4495"/>
        <item x="4493"/>
        <item x="4490"/>
        <item x="4486"/>
        <item x="4484"/>
        <item x="4482"/>
        <item x="4481"/>
        <item x="4479"/>
        <item x="6114"/>
        <item x="4478"/>
        <item x="4477"/>
        <item x="4476"/>
        <item x="6113"/>
        <item x="4475"/>
        <item x="4472"/>
        <item x="4471"/>
        <item x="4469"/>
        <item x="4467"/>
        <item x="4466"/>
        <item x="4465"/>
        <item x="4464"/>
        <item x="4463"/>
        <item x="4462"/>
        <item x="6106"/>
        <item x="4461"/>
        <item x="4460"/>
        <item x="4459"/>
        <item x="4456"/>
        <item x="4454"/>
        <item x="4452"/>
        <item x="4451"/>
        <item x="4450"/>
        <item x="4445"/>
        <item x="4442"/>
        <item x="6105"/>
        <item x="4438"/>
        <item x="4437"/>
        <item x="4435"/>
        <item x="6102"/>
        <item x="4434"/>
        <item x="4433"/>
        <item x="4431"/>
        <item x="4429"/>
        <item x="4428"/>
        <item x="4427"/>
        <item x="4425"/>
        <item x="4424"/>
        <item x="4421"/>
        <item x="4420"/>
        <item x="6433"/>
        <item x="6100"/>
        <item x="4419"/>
        <item x="4418"/>
        <item x="4416"/>
        <item x="4415"/>
        <item x="4409"/>
        <item x="4407"/>
        <item x="4406"/>
        <item x="4405"/>
        <item x="4403"/>
        <item x="6097"/>
        <item x="4401"/>
        <item x="4400"/>
        <item x="4398"/>
        <item x="4397"/>
        <item x="4396"/>
        <item x="4395"/>
        <item x="4394"/>
        <item x="4393"/>
        <item x="4392"/>
        <item x="4389"/>
        <item x="6092"/>
        <item x="4386"/>
        <item x="4385"/>
        <item x="4384"/>
        <item x="4383"/>
        <item x="4382"/>
        <item x="4381"/>
        <item x="4380"/>
        <item x="4379"/>
        <item x="4378"/>
        <item x="4376"/>
        <item x="6090"/>
        <item x="4375"/>
        <item x="4374"/>
        <item x="4371"/>
        <item x="6083"/>
        <item x="4370"/>
        <item x="4368"/>
        <item x="4366"/>
        <item x="4365"/>
        <item x="4361"/>
        <item x="4359"/>
        <item x="4358"/>
        <item x="4356"/>
        <item x="4352"/>
        <item x="4351"/>
        <item x="6078"/>
        <item x="4349"/>
        <item x="4347"/>
        <item x="4346"/>
        <item x="4345"/>
        <item x="4344"/>
        <item x="4343"/>
        <item x="4340"/>
        <item x="6075"/>
        <item x="4339"/>
        <item x="4335"/>
        <item x="4332"/>
        <item x="4331"/>
        <item x="4330"/>
        <item x="4329"/>
        <item x="6073"/>
        <item x="4327"/>
        <item x="4326"/>
        <item x="4324"/>
        <item x="4323"/>
        <item x="4322"/>
        <item x="4321"/>
        <item x="4318"/>
        <item x="4317"/>
        <item x="4316"/>
        <item x="4315"/>
        <item x="6072"/>
        <item x="4314"/>
        <item x="4313"/>
        <item x="4312"/>
        <item x="4309"/>
        <item x="4307"/>
        <item x="4305"/>
        <item x="4304"/>
        <item x="4303"/>
        <item x="4301"/>
        <item x="4297"/>
        <item x="6064"/>
        <item x="4295"/>
        <item x="4294"/>
        <item x="4293"/>
        <item x="6414"/>
        <item x="6057"/>
        <item x="4292"/>
        <item x="4289"/>
        <item x="4285"/>
        <item x="4284"/>
        <item x="4283"/>
        <item x="4282"/>
        <item x="4281"/>
        <item x="4280"/>
        <item x="4279"/>
        <item x="4278"/>
        <item x="6053"/>
        <item x="4274"/>
        <item x="4273"/>
        <item x="4272"/>
        <item x="4270"/>
        <item x="4268"/>
        <item x="4267"/>
        <item x="4266"/>
        <item x="4265"/>
        <item x="4264"/>
        <item x="4262"/>
        <item x="6050"/>
        <item x="4261"/>
        <item x="4260"/>
        <item x="4257"/>
        <item x="4255"/>
        <item x="4254"/>
        <item x="4253"/>
        <item x="4249"/>
        <item x="4247"/>
        <item x="4246"/>
        <item x="6046"/>
        <item x="4243"/>
        <item x="4242"/>
        <item x="4240"/>
        <item x="4239"/>
        <item x="6043"/>
        <item x="4238"/>
        <item x="4237"/>
        <item x="4234"/>
        <item x="4232"/>
        <item x="4229"/>
        <item x="4228"/>
        <item x="4227"/>
        <item x="4226"/>
        <item x="4222"/>
        <item x="4221"/>
        <item x="6040"/>
        <item x="4220"/>
        <item x="4218"/>
        <item x="4216"/>
        <item x="6039"/>
        <item x="4214"/>
        <item x="4210"/>
        <item x="4209"/>
        <item x="4208"/>
        <item x="4206"/>
        <item x="4205"/>
        <item x="4204"/>
        <item x="4202"/>
        <item x="4201"/>
        <item x="4200"/>
        <item x="6036"/>
        <item x="4197"/>
        <item x="4196"/>
        <item x="4195"/>
        <item x="4194"/>
        <item x="4190"/>
        <item x="4189"/>
        <item x="4187"/>
        <item x="4186"/>
        <item x="4184"/>
        <item x="4180"/>
        <item x="6026"/>
        <item x="4179"/>
        <item x="4178"/>
        <item x="4176"/>
        <item x="4175"/>
        <item x="4174"/>
        <item x="4171"/>
        <item x="4170"/>
        <item x="4168"/>
        <item x="6013"/>
        <item x="4165"/>
        <item x="4164"/>
        <item x="4163"/>
        <item x="4162"/>
        <item x="4161"/>
        <item x="6405"/>
        <item x="6011"/>
        <item x="4160"/>
        <item x="4159"/>
        <item x="4158"/>
        <item x="4156"/>
        <item x="4155"/>
        <item x="4154"/>
        <item x="4153"/>
        <item x="4152"/>
        <item x="4151"/>
        <item x="4150"/>
        <item x="5999"/>
        <item x="4147"/>
        <item x="4145"/>
        <item x="4144"/>
        <item x="4143"/>
        <item x="4141"/>
        <item x="4139"/>
        <item x="4138"/>
        <item x="4134"/>
        <item x="4133"/>
        <item x="4130"/>
        <item x="5997"/>
        <item x="4126"/>
        <item x="4125"/>
        <item x="4124"/>
        <item x="5996"/>
        <item x="4120"/>
        <item x="4117"/>
        <item x="4116"/>
        <item x="4115"/>
        <item x="4113"/>
        <item x="4111"/>
        <item x="4110"/>
        <item x="4108"/>
        <item x="4107"/>
        <item x="4106"/>
        <item x="5995"/>
        <item x="4105"/>
        <item x="4102"/>
        <item x="4099"/>
        <item x="4096"/>
        <item x="4093"/>
        <item x="4091"/>
        <item x="4090"/>
        <item x="4089"/>
        <item x="4088"/>
        <item x="4087"/>
        <item x="5991"/>
        <item x="4085"/>
        <item x="4083"/>
        <item x="4082"/>
        <item x="4081"/>
        <item x="4080"/>
        <item x="4079"/>
        <item x="4078"/>
        <item x="4077"/>
        <item x="5987"/>
        <item x="4074"/>
        <item x="4072"/>
        <item x="4071"/>
        <item x="4070"/>
        <item x="4068"/>
        <item x="5985"/>
        <item x="4067"/>
        <item x="4065"/>
        <item x="4064"/>
        <item x="4063"/>
        <item x="4062"/>
        <item x="4061"/>
        <item x="4060"/>
        <item x="4059"/>
        <item x="4057"/>
        <item x="4055"/>
        <item x="5980"/>
        <item x="4054"/>
        <item x="4053"/>
        <item x="4051"/>
        <item x="4049"/>
        <item x="4048"/>
        <item x="4047"/>
        <item x="4046"/>
        <item x="4044"/>
        <item x="4042"/>
        <item x="5979"/>
        <item x="4039"/>
        <item x="4038"/>
        <item x="4037"/>
        <item x="4036"/>
        <item x="6398"/>
        <item x="5974"/>
        <item x="4035"/>
        <item x="4033"/>
        <item x="4030"/>
        <item x="4028"/>
        <item x="4027"/>
        <item x="4025"/>
        <item x="4024"/>
        <item x="4021"/>
        <item x="4020"/>
        <item x="4017"/>
        <item x="5971"/>
        <item x="4016"/>
        <item x="4014"/>
        <item x="4013"/>
        <item x="4012"/>
        <item x="4011"/>
        <item x="4010"/>
        <item x="4008"/>
        <item x="4004"/>
        <item x="5970"/>
        <item x="4003"/>
        <item x="4000"/>
        <item x="3997"/>
        <item x="3996"/>
        <item x="3994"/>
        <item x="3992"/>
        <item x="3990"/>
        <item x="3989"/>
        <item x="3988"/>
        <item x="3987"/>
        <item x="5966"/>
        <item x="3986"/>
        <item x="3983"/>
        <item x="3981"/>
        <item x="5965"/>
        <item x="3979"/>
        <item x="3978"/>
        <item x="3976"/>
        <item x="3975"/>
        <item x="3974"/>
        <item x="3971"/>
        <item x="3970"/>
        <item x="3967"/>
        <item x="3965"/>
        <item x="3964"/>
        <item x="5964"/>
        <item x="3961"/>
        <item x="3959"/>
        <item x="3957"/>
        <item x="3954"/>
        <item x="3952"/>
        <item x="3951"/>
        <item x="3950"/>
        <item x="3949"/>
        <item x="3948"/>
        <item x="3945"/>
        <item x="5962"/>
        <item x="3944"/>
        <item x="3943"/>
        <item x="3942"/>
        <item x="3941"/>
        <item x="3939"/>
        <item x="3938"/>
        <item x="3937"/>
        <item x="3935"/>
        <item x="3932"/>
        <item x="3930"/>
        <item x="5961"/>
        <item x="3926"/>
        <item x="3923"/>
        <item x="3919"/>
        <item x="3918"/>
        <item x="5960"/>
        <item x="3917"/>
        <item x="3916"/>
        <item x="3913"/>
        <item x="3912"/>
        <item x="3911"/>
        <item x="3908"/>
        <item x="3907"/>
        <item x="3905"/>
        <item x="3904"/>
        <item x="5959"/>
        <item x="3903"/>
        <item x="3900"/>
        <item x="3896"/>
        <item x="3895"/>
        <item x="3894"/>
        <item x="3892"/>
        <item x="3891"/>
        <item x="3890"/>
        <item x="6397"/>
        <item x="5958"/>
        <item x="3887"/>
        <item x="3885"/>
        <item x="3884"/>
        <item x="3883"/>
        <item x="3882"/>
        <item x="3879"/>
        <item x="3878"/>
        <item x="3877"/>
        <item x="3876"/>
        <item x="3875"/>
        <item x="5955"/>
        <item x="3872"/>
        <item x="3870"/>
        <item x="3868"/>
        <item x="3867"/>
        <item x="3866"/>
        <item x="3865"/>
        <item x="3863"/>
        <item x="3862"/>
        <item x="3861"/>
        <item x="3860"/>
        <item x="5954"/>
        <item x="3859"/>
        <item x="5952"/>
        <item x="3858"/>
        <item x="3857"/>
        <item x="3856"/>
        <item x="3854"/>
        <item x="3853"/>
        <item x="3850"/>
        <item x="3847"/>
        <item x="3843"/>
        <item x="3841"/>
        <item x="3840"/>
        <item x="5950"/>
        <item x="3838"/>
        <item x="3836"/>
        <item x="3835"/>
        <item x="3834"/>
        <item x="3833"/>
        <item x="3830"/>
        <item x="3829"/>
        <item x="3827"/>
        <item x="3824"/>
        <item x="3820"/>
        <item x="5949"/>
        <item x="3817"/>
        <item x="3816"/>
        <item x="3815"/>
        <item x="3814"/>
        <item x="3813"/>
        <item x="3812"/>
        <item x="3810"/>
        <item x="3808"/>
        <item x="5942"/>
        <item x="3807"/>
        <item x="3806"/>
        <item x="3805"/>
        <item x="5937"/>
        <item x="3803"/>
        <item x="3801"/>
        <item x="3799"/>
        <item x="3798"/>
        <item x="3797"/>
        <item x="3795"/>
        <item x="3793"/>
        <item x="3792"/>
        <item x="3791"/>
        <item x="3790"/>
        <item x="5936"/>
        <item x="3789"/>
        <item x="3788"/>
        <item x="3784"/>
        <item x="3783"/>
        <item x="3782"/>
        <item x="3781"/>
        <item x="3779"/>
        <item x="3776"/>
        <item x="3775"/>
        <item x="3774"/>
        <item x="5935"/>
        <item x="3771"/>
        <item x="3766"/>
        <item x="3764"/>
        <item x="3763"/>
        <item x="3762"/>
        <item x="3759"/>
        <item x="3758"/>
        <item x="3756"/>
        <item x="6394"/>
        <item x="5934"/>
        <item x="3755"/>
        <item x="3754"/>
        <item x="3753"/>
        <item x="3752"/>
        <item x="3751"/>
        <item x="3749"/>
        <item x="3748"/>
        <item x="3747"/>
        <item x="3743"/>
        <item x="3742"/>
        <item x="5932"/>
        <item x="3741"/>
        <item x="3740"/>
        <item x="3739"/>
        <item x="3738"/>
        <item x="3733"/>
        <item x="3732"/>
        <item x="3728"/>
        <item x="3727"/>
        <item x="5926"/>
        <item x="3725"/>
        <item x="3724"/>
        <item x="3722"/>
        <item x="3721"/>
        <item x="3719"/>
        <item x="3718"/>
        <item x="3714"/>
        <item x="5924"/>
        <item x="3713"/>
        <item x="3712"/>
        <item x="3711"/>
        <item x="3710"/>
        <item x="3708"/>
        <item x="3707"/>
        <item x="5923"/>
        <item x="3704"/>
        <item x="3703"/>
        <item x="3700"/>
        <item x="3698"/>
        <item x="3697"/>
        <item x="3696"/>
        <item x="3692"/>
        <item x="5921"/>
        <item x="3691"/>
        <item x="3690"/>
        <item x="3689"/>
        <item x="3687"/>
        <item x="3686"/>
        <item x="3684"/>
        <item x="3683"/>
        <item x="3682"/>
        <item x="5919"/>
        <item x="3681"/>
        <item x="3679"/>
        <item x="3678"/>
        <item x="3676"/>
        <item x="3674"/>
        <item x="3671"/>
        <item x="3670"/>
        <item x="3669"/>
        <item x="3668"/>
        <item x="3666"/>
        <item x="5917"/>
        <item x="3664"/>
        <item x="3663"/>
        <item x="3661"/>
        <item x="3660"/>
        <item x="3659"/>
        <item x="3657"/>
        <item x="3656"/>
        <item x="3653"/>
        <item x="3650"/>
        <item x="3649"/>
        <item x="5911"/>
        <item x="3648"/>
        <item x="3647"/>
        <item x="3644"/>
        <item x="3643"/>
        <item x="3642"/>
        <item x="3641"/>
        <item x="3640"/>
        <item x="3638"/>
        <item x="3637"/>
        <item x="3636"/>
        <item x="5909"/>
        <item x="3632"/>
        <item x="3631"/>
        <item x="3629"/>
        <item x="3628"/>
        <item x="3624"/>
        <item x="6389"/>
        <item x="5903"/>
        <item x="3623"/>
        <item x="3620"/>
        <item x="3619"/>
        <item x="3617"/>
        <item x="3615"/>
        <item x="3614"/>
        <item x="3613"/>
        <item x="3612"/>
        <item x="3610"/>
        <item x="3609"/>
        <item x="5900"/>
        <item x="3607"/>
        <item x="3605"/>
        <item x="3604"/>
        <item x="3603"/>
        <item x="3602"/>
        <item x="5899"/>
        <item x="3600"/>
        <item x="3599"/>
        <item x="3598"/>
        <item x="3596"/>
        <item x="3595"/>
        <item x="3592"/>
        <item x="5896"/>
        <item x="3591"/>
        <item x="3590"/>
        <item x="3588"/>
        <item x="3585"/>
        <item x="3583"/>
        <item x="3582"/>
        <item x="3579"/>
        <item x="3578"/>
        <item x="3575"/>
        <item x="3574"/>
        <item x="5895"/>
        <item x="3573"/>
        <item x="3572"/>
        <item x="3567"/>
        <item x="3566"/>
        <item x="3564"/>
        <item x="3563"/>
        <item x="3560"/>
        <item x="3559"/>
        <item x="3557"/>
        <item x="5891"/>
        <item x="3556"/>
        <item x="3554"/>
        <item x="3553"/>
        <item x="3552"/>
        <item x="5890"/>
        <item x="3551"/>
        <item x="3549"/>
        <item x="3548"/>
        <item x="3547"/>
        <item x="3546"/>
        <item x="3545"/>
        <item x="3544"/>
        <item x="3543"/>
        <item x="3541"/>
        <item x="3540"/>
        <item x="5888"/>
        <item x="3539"/>
        <item x="3537"/>
        <item x="3536"/>
        <item x="3535"/>
        <item x="3534"/>
        <item x="3533"/>
        <item x="3532"/>
        <item x="3529"/>
        <item x="3528"/>
        <item x="5887"/>
        <item x="3527"/>
        <item x="3525"/>
        <item x="3524"/>
        <item x="3522"/>
        <item x="3520"/>
        <item x="3518"/>
        <item x="3517"/>
        <item x="3515"/>
        <item x="3514"/>
        <item x="5885"/>
        <item x="3513"/>
        <item x="3512"/>
        <item x="3511"/>
        <item x="3507"/>
        <item x="3506"/>
        <item x="6388"/>
        <item x="5883"/>
        <item x="3505"/>
        <item x="3503"/>
        <item x="3502"/>
        <item x="3500"/>
        <item x="3499"/>
        <item x="3498"/>
        <item x="3497"/>
        <item x="3496"/>
        <item x="5877"/>
        <item x="3494"/>
        <item x="3491"/>
        <item x="3490"/>
        <item x="3489"/>
        <item x="3487"/>
        <item x="3486"/>
        <item x="3484"/>
        <item x="3483"/>
        <item x="3482"/>
        <item x="3479"/>
        <item x="5875"/>
        <item x="3477"/>
        <item x="3476"/>
        <item x="3474"/>
        <item x="3473"/>
        <item x="3472"/>
        <item x="3469"/>
        <item x="3468"/>
        <item x="3467"/>
        <item x="5874"/>
        <item x="3466"/>
        <item x="3460"/>
        <item x="3459"/>
        <item x="3458"/>
        <item x="3456"/>
        <item x="3455"/>
        <item x="5871"/>
        <item x="3454"/>
        <item x="3453"/>
        <item x="3452"/>
        <item x="3450"/>
        <item x="3449"/>
        <item x="3445"/>
        <item x="3444"/>
        <item x="3443"/>
        <item x="3442"/>
        <item x="5869"/>
        <item x="3441"/>
        <item x="3440"/>
        <item x="3439"/>
        <item x="5868"/>
        <item x="3437"/>
        <item x="3435"/>
        <item x="3434"/>
        <item x="3433"/>
        <item x="3432"/>
        <item x="3431"/>
        <item x="3430"/>
        <item x="3429"/>
        <item x="3428"/>
        <item x="3427"/>
        <item x="5867"/>
        <item x="3425"/>
        <item x="3424"/>
        <item x="3420"/>
        <item x="3417"/>
        <item x="3416"/>
        <item x="3414"/>
        <item x="5866"/>
        <item x="3412"/>
        <item x="3411"/>
        <item x="3409"/>
        <item x="3407"/>
        <item x="3405"/>
        <item x="3404"/>
        <item x="3403"/>
        <item x="5865"/>
        <item x="3402"/>
        <item x="3401"/>
        <item x="3400"/>
        <item x="3399"/>
        <item x="3397"/>
        <item x="3396"/>
        <item x="3395"/>
        <item x="3392"/>
        <item x="3390"/>
        <item x="3389"/>
        <item x="6370"/>
        <item x="5863"/>
        <item x="3387"/>
        <item x="3386"/>
        <item x="3385"/>
        <item x="3382"/>
        <item x="3381"/>
        <item x="3380"/>
        <item x="3379"/>
        <item x="3377"/>
        <item x="3376"/>
        <item x="3375"/>
        <item x="5858"/>
        <item x="3372"/>
        <item x="3369"/>
        <item x="3367"/>
        <item x="5856"/>
        <item x="3366"/>
        <item x="3365"/>
        <item x="3363"/>
        <item x="3361"/>
        <item x="3360"/>
        <item x="5855"/>
        <item x="3357"/>
        <item x="3356"/>
        <item x="3353"/>
        <item x="3351"/>
        <item x="3349"/>
        <item x="3347"/>
        <item x="3346"/>
        <item x="3344"/>
        <item x="5853"/>
        <item x="3342"/>
        <item x="3341"/>
        <item x="3339"/>
        <item x="3337"/>
        <item x="3335"/>
        <item x="3334"/>
        <item x="3333"/>
        <item x="3331"/>
        <item x="5848"/>
        <item x="3330"/>
        <item x="3329"/>
        <item x="3327"/>
        <item x="3326"/>
        <item x="3323"/>
        <item x="3322"/>
        <item x="3320"/>
        <item x="3318"/>
        <item x="3313"/>
        <item x="3311"/>
        <item x="5847"/>
        <item x="3307"/>
        <item x="3306"/>
        <item x="3304"/>
        <item x="3302"/>
        <item x="3300"/>
        <item x="3299"/>
        <item x="3296"/>
        <item x="3293"/>
        <item x="3290"/>
        <item x="3288"/>
        <item x="5846"/>
        <item x="3287"/>
        <item x="3284"/>
        <item x="3280"/>
        <item x="3279"/>
        <item x="3278"/>
        <item x="3276"/>
        <item x="3275"/>
        <item x="3270"/>
        <item x="5845"/>
        <item x="3269"/>
        <item x="3268"/>
        <item x="3266"/>
        <item x="3264"/>
        <item x="3261"/>
        <item x="3258"/>
        <item x="3255"/>
        <item x="3254"/>
        <item x="5842"/>
        <item x="3253"/>
        <item x="3252"/>
        <item x="3250"/>
        <item x="3248"/>
        <item x="3246"/>
        <item x="6487"/>
        <item x="6361"/>
        <item x="5839"/>
        <item x="3245"/>
        <item x="3244"/>
        <item x="3243"/>
        <item x="3240"/>
        <item x="3238"/>
        <item x="3236"/>
        <item x="3233"/>
        <item x="3231"/>
        <item x="3230"/>
        <item x="5836"/>
        <item x="3227"/>
        <item x="3226"/>
        <item x="3224"/>
        <item x="3221"/>
        <item x="5834"/>
        <item x="3219"/>
        <item x="3218"/>
        <item x="3217"/>
        <item x="3216"/>
        <item x="3214"/>
        <item x="3210"/>
        <item x="3208"/>
        <item x="3205"/>
        <item x="5833"/>
        <item x="3202"/>
        <item x="3201"/>
        <item x="3200"/>
        <item x="3199"/>
        <item x="3198"/>
        <item x="3197"/>
        <item x="3193"/>
        <item x="3190"/>
        <item x="3185"/>
        <item x="5829"/>
        <item x="3184"/>
        <item x="3183"/>
        <item x="3180"/>
        <item x="3177"/>
        <item x="3176"/>
        <item x="3171"/>
        <item x="5828"/>
        <item x="3168"/>
        <item x="3167"/>
        <item x="3164"/>
        <item x="3159"/>
        <item x="3158"/>
        <item x="3155"/>
        <item x="3154"/>
        <item x="3149"/>
        <item x="3148"/>
        <item x="3146"/>
        <item x="5824"/>
        <item x="3135"/>
        <item x="3134"/>
        <item x="3133"/>
        <item x="3131"/>
        <item x="3127"/>
        <item x="5822"/>
        <item x="3123"/>
        <item x="3121"/>
        <item x="3120"/>
        <item x="3118"/>
        <item x="3116"/>
        <item x="3114"/>
        <item x="3112"/>
        <item x="3111"/>
        <item x="5821"/>
        <item x="3110"/>
        <item x="3105"/>
        <item x="3103"/>
        <item x="3097"/>
        <item x="3096"/>
        <item x="3094"/>
        <item x="3092"/>
        <item x="3089"/>
        <item x="5820"/>
        <item x="3088"/>
        <item x="3083"/>
        <item x="3082"/>
        <item x="3080"/>
        <item x="3078"/>
        <item x="6355"/>
        <item x="5818"/>
        <item x="3076"/>
        <item x="3072"/>
        <item x="3066"/>
        <item x="3062"/>
        <item x="3060"/>
        <item x="3059"/>
        <item x="3054"/>
        <item x="3050"/>
        <item x="3049"/>
        <item x="3048"/>
        <item x="5814"/>
        <item x="3047"/>
        <item x="3045"/>
        <item x="3044"/>
        <item x="5813"/>
        <item x="3043"/>
        <item x="3038"/>
        <item x="3037"/>
        <item x="3035"/>
        <item x="3034"/>
        <item x="3033"/>
        <item x="5812"/>
        <item x="3032"/>
        <item x="3031"/>
        <item x="3029"/>
        <item x="3026"/>
        <item x="3021"/>
        <item x="3019"/>
        <item x="3017"/>
        <item x="5810"/>
        <item x="3013"/>
        <item x="3008"/>
        <item x="3006"/>
        <item x="5809"/>
        <item x="3001"/>
        <item x="3000"/>
        <item x="2994"/>
        <item x="2993"/>
        <item x="2985"/>
        <item x="2979"/>
        <item x="2977"/>
        <item x="2975"/>
        <item x="5808"/>
        <item x="2972"/>
        <item x="2971"/>
        <item x="2966"/>
        <item x="5805"/>
        <item x="2965"/>
        <item x="2964"/>
        <item x="2962"/>
        <item x="2958"/>
        <item x="2953"/>
        <item x="2951"/>
        <item x="2949"/>
        <item x="5804"/>
        <item x="2945"/>
        <item x="2941"/>
        <item x="2937"/>
        <item x="2935"/>
        <item x="2933"/>
        <item x="2929"/>
        <item x="2925"/>
        <item x="2924"/>
        <item x="5803"/>
        <item x="2919"/>
        <item x="2915"/>
        <item x="2913"/>
        <item x="6354"/>
        <item x="5801"/>
        <item x="2910"/>
        <item x="2908"/>
        <item x="2907"/>
        <item x="2902"/>
        <item x="2897"/>
        <item x="5796"/>
        <item x="2894"/>
        <item x="2888"/>
        <item x="2887"/>
        <item x="2883"/>
        <item x="2880"/>
        <item x="5794"/>
        <item x="2879"/>
        <item x="2876"/>
        <item x="2875"/>
        <item x="2869"/>
        <item x="2868"/>
        <item x="2865"/>
        <item x="2864"/>
        <item x="2863"/>
        <item x="2862"/>
        <item x="2861"/>
        <item x="5793"/>
        <item x="2860"/>
        <item x="2857"/>
        <item x="2855"/>
        <item x="2853"/>
        <item x="2851"/>
        <item x="2845"/>
        <item x="2843"/>
        <item x="2841"/>
        <item x="5792"/>
        <item x="2840"/>
        <item x="2839"/>
        <item x="2837"/>
        <item x="2833"/>
        <item x="2832"/>
        <item x="2831"/>
        <item x="5789"/>
        <item x="2824"/>
        <item x="2822"/>
        <item x="2817"/>
        <item x="2816"/>
        <item x="5788"/>
        <item x="2814"/>
        <item x="2809"/>
        <item x="2804"/>
        <item x="2802"/>
        <item x="2801"/>
        <item x="2585"/>
        <item x="2790"/>
        <item x="2789"/>
        <item x="2769"/>
        <item x="5785"/>
        <item x="2762"/>
        <item x="2759"/>
        <item x="2757"/>
        <item x="2756"/>
        <item x="5783"/>
        <item x="2755"/>
        <item x="2749"/>
        <item x="2742"/>
        <item x="2738"/>
        <item x="2736"/>
        <item x="2735"/>
        <item x="2732"/>
        <item x="2730"/>
        <item x="5782"/>
        <item x="2727"/>
        <item x="2721"/>
        <item x="2720"/>
        <item x="2709"/>
        <item x="2705"/>
        <item x="2704"/>
        <item x="2697"/>
        <item x="2694"/>
        <item x="6348"/>
        <item x="5780"/>
        <item x="2692"/>
        <item x="2681"/>
        <item x="2680"/>
        <item x="5778"/>
        <item x="2677"/>
        <item x="2675"/>
        <item x="2662"/>
        <item x="2660"/>
        <item x="2656"/>
        <item x="2655"/>
        <item x="2650"/>
        <item x="2641"/>
        <item x="5776"/>
        <item x="2635"/>
        <item x="2634"/>
        <item x="2627"/>
        <item x="2617"/>
        <item x="2614"/>
        <item x="2607"/>
        <item x="2601"/>
        <item x="5775"/>
        <item x="2594"/>
        <item x="2556"/>
        <item x="2555"/>
        <item x="2538"/>
        <item x="2536"/>
        <item x="2527"/>
        <item x="5774"/>
        <item x="2518"/>
        <item x="2516"/>
        <item x="2511"/>
        <item x="2509"/>
        <item x="2504"/>
        <item x="2491"/>
        <item x="2480"/>
        <item x="2453"/>
        <item x="2452"/>
        <item x="2436"/>
        <item x="5769"/>
        <item x="2420"/>
        <item x="2418"/>
        <item x="2409"/>
        <item x="2407"/>
        <item x="2406"/>
        <item x="5765"/>
        <item x="2400"/>
        <item x="2365"/>
        <item x="2364"/>
        <item x="2319"/>
        <item x="2318"/>
        <item x="2289"/>
        <item x="2288"/>
        <item x="2282"/>
        <item x="5764"/>
        <item x="2263"/>
        <item x="2250"/>
        <item x="2230"/>
        <item x="2228"/>
        <item x="2223"/>
        <item x="2181"/>
        <item x="2203"/>
        <item x="2180"/>
        <item x="2166"/>
        <item x="5763"/>
        <item x="2149"/>
        <item x="2145"/>
        <item x="2144"/>
        <item x="2136"/>
        <item x="2127"/>
        <item x="2118"/>
        <item x="5762"/>
        <item x="2108"/>
        <item x="2107"/>
        <item x="2082"/>
        <item x="2081"/>
        <item x="2064"/>
        <item x="2056"/>
        <item x="2044"/>
        <item x="6346"/>
        <item x="5760"/>
        <item x="2042"/>
        <item x="2020"/>
        <item x="1995"/>
        <item x="2010"/>
        <item x="1994"/>
        <item x="1986"/>
        <item x="1976"/>
        <item x="5758"/>
        <item x="1975"/>
        <item x="1957"/>
        <item x="1955"/>
        <item x="1921"/>
        <item x="1906"/>
        <item x="1904"/>
        <item x="5755"/>
        <item x="1884"/>
        <item x="1875"/>
        <item x="1870"/>
        <item x="1860"/>
        <item x="1837"/>
        <item x="1812"/>
        <item x="1805"/>
        <item x="1795"/>
        <item x="5754"/>
        <item x="1783"/>
        <item x="1781"/>
        <item x="1775"/>
        <item x="1768"/>
        <item x="1743"/>
        <item x="5752"/>
        <item x="1735"/>
        <item x="1731"/>
        <item x="1721"/>
        <item x="1709"/>
        <item x="1705"/>
        <item x="1700"/>
        <item x="5751"/>
        <item x="1676"/>
        <item x="1662"/>
        <item x="1659"/>
        <item x="1633"/>
        <item x="1626"/>
        <item x="1614"/>
        <item x="5747"/>
        <item x="1606"/>
        <item x="1603"/>
        <item x="1578"/>
        <item x="1576"/>
        <item x="1570"/>
        <item x="5746"/>
        <item x="1542"/>
        <item x="1538"/>
        <item x="1518"/>
        <item x="1496"/>
        <item x="1489"/>
        <item x="1480"/>
        <item x="1473"/>
        <item x="1451"/>
        <item x="5744"/>
        <item x="1438"/>
        <item x="1421"/>
        <item x="1386"/>
        <item x="1367"/>
        <item x="1358"/>
        <item x="1354"/>
        <item x="1308"/>
        <item x="1351"/>
        <item x="5743"/>
        <item x="1294"/>
        <item x="1306"/>
        <item x="1281"/>
        <item x="1277"/>
        <item x="6332"/>
        <item x="5739"/>
        <item x="1273"/>
        <item x="1228"/>
        <item x="1216"/>
        <item x="1202"/>
        <item x="1191"/>
        <item x="1182"/>
        <item x="1180"/>
        <item x="1158"/>
        <item x="5738"/>
        <item x="1141"/>
        <item x="1135"/>
        <item x="1131"/>
        <item x="1114"/>
        <item x="1102"/>
        <item x="1089"/>
        <item x="1087"/>
        <item x="1004"/>
        <item x="994"/>
        <item x="5737"/>
        <item x="983"/>
        <item x="974"/>
        <item x="952"/>
        <item x="914"/>
        <item x="904"/>
        <item x="886"/>
        <item x="854"/>
        <item x="849"/>
        <item x="5732"/>
        <item x="838"/>
        <item x="827"/>
        <item x="785"/>
        <item x="776"/>
        <item x="766"/>
        <item x="5730"/>
        <item x="757"/>
        <item x="749"/>
        <item x="735"/>
        <item x="726"/>
        <item x="695"/>
        <item x="681"/>
        <item x="633"/>
        <item x="589"/>
        <item x="5729"/>
        <item x="537"/>
        <item x="505"/>
        <item x="471"/>
        <item x="435"/>
        <item x="408"/>
        <item x="400"/>
        <item x="389"/>
        <item x="365"/>
        <item x="352"/>
        <item x="309"/>
        <item x="5727"/>
        <item x="303"/>
        <item x="301"/>
        <item x="293"/>
        <item x="277"/>
        <item x="275"/>
        <item x="214"/>
        <item x="209"/>
        <item x="134"/>
        <item x="5726"/>
        <item x="77"/>
        <item x="58"/>
        <item x="38"/>
        <item x="30"/>
        <item x="0"/>
        <item x="5722"/>
        <item x="5720"/>
        <item x="6329"/>
        <item x="5718"/>
        <item x="5716"/>
        <item x="5714"/>
        <item x="5711"/>
        <item x="5705"/>
        <item x="5699"/>
        <item x="5694"/>
        <item x="5692"/>
        <item x="5689"/>
        <item x="5688"/>
        <item x="6325"/>
        <item x="5687"/>
        <item x="5686"/>
        <item x="5685"/>
        <item x="5682"/>
        <item x="5681"/>
        <item x="5677"/>
        <item x="5675"/>
        <item x="5674"/>
        <item x="5673"/>
        <item x="5669"/>
        <item x="6322"/>
        <item x="5667"/>
        <item x="5665"/>
        <item x="5663"/>
        <item x="5660"/>
        <item x="5659"/>
        <item x="5658"/>
        <item x="5653"/>
        <item x="5651"/>
        <item x="5650"/>
        <item x="5646"/>
        <item x="6316"/>
        <item x="5643"/>
        <item x="5636"/>
        <item x="5632"/>
        <item x="5631"/>
        <item x="5630"/>
        <item x="5629"/>
        <item x="5626"/>
        <item x="5625"/>
        <item x="5624"/>
        <item x="5623"/>
        <item x="6483"/>
        <item x="6314"/>
        <item x="5621"/>
        <item x="5620"/>
        <item x="5612"/>
        <item x="5611"/>
        <item x="5610"/>
        <item x="5609"/>
        <item x="5608"/>
        <item x="5607"/>
        <item x="5604"/>
        <item x="5602"/>
        <item x="6308"/>
        <item x="5600"/>
        <item x="5598"/>
        <item x="5597"/>
        <item x="5595"/>
        <item x="5593"/>
        <item x="5592"/>
        <item x="5591"/>
        <item x="5590"/>
        <item x="5587"/>
        <item x="5584"/>
        <item x="6307"/>
        <item x="5583"/>
        <item x="5582"/>
        <item x="5581"/>
        <item x="5576"/>
        <item x="5572"/>
        <item x="5571"/>
        <item x="5568"/>
        <item x="5566"/>
        <item x="5564"/>
        <item x="5563"/>
        <item x="6303"/>
        <item x="5562"/>
        <item x="5560"/>
        <item x="5558"/>
        <item x="5556"/>
        <item x="5553"/>
        <item x="5551"/>
        <item x="5550"/>
        <item x="6300"/>
        <item x="5548"/>
        <item x="5547"/>
        <item x="5543"/>
        <item x="5541"/>
        <item x="5540"/>
        <item x="5539"/>
        <item x="6295"/>
        <item x="5534"/>
        <item x="5533"/>
        <item x="5532"/>
        <item x="5531"/>
        <item x="5527"/>
        <item x="5524"/>
        <item x="5523"/>
        <item x="5518"/>
        <item x="5517"/>
        <item x="5516"/>
        <item x="6292"/>
        <item x="5513"/>
        <item x="5509"/>
        <item x="5507"/>
        <item x="5506"/>
        <item x="5505"/>
        <item x="5503"/>
        <item x="5501"/>
        <item x="5500"/>
        <item x="5499"/>
        <item x="5498"/>
        <item x="6290"/>
        <item x="5497"/>
        <item x="5496"/>
        <item x="5493"/>
        <item x="5492"/>
        <item x="5490"/>
        <item x="5488"/>
        <item x="5487"/>
        <item x="5483"/>
        <item x="5482"/>
        <item x="5480"/>
        <item x="6288"/>
        <item x="5479"/>
        <item x="5476"/>
        <item x="5475"/>
        <item x="5474"/>
        <item x="5473"/>
        <item x="5470"/>
        <item x="5468"/>
        <item x="5467"/>
        <item x="5466"/>
        <item x="5465"/>
        <item x="5462"/>
        <item x="5461"/>
        <item x="5459"/>
        <item x="5456"/>
        <item x="5453"/>
        <item x="5449"/>
        <item x="5448"/>
        <item x="5447"/>
        <item x="5446"/>
        <item x="5445"/>
        <item x="6481"/>
        <item x="5440"/>
        <item x="5437"/>
        <item x="5435"/>
        <item x="5434"/>
        <item x="5433"/>
        <item x="5432"/>
        <item x="5431"/>
        <item x="5424"/>
        <item x="5422"/>
        <item x="5421"/>
        <item x="6285"/>
        <item x="5419"/>
        <item x="5418"/>
        <item x="5416"/>
        <item x="6284"/>
        <item x="5415"/>
        <item x="5414"/>
        <item x="5412"/>
        <item x="5411"/>
        <item x="5410"/>
        <item x="5408"/>
        <item x="5406"/>
        <item x="5403"/>
        <item x="5401"/>
        <item x="5395"/>
        <item x="5393"/>
        <item x="5390"/>
        <item x="5388"/>
        <item x="5386"/>
        <item x="5385"/>
        <item x="5381"/>
        <item x="5379"/>
        <item x="5378"/>
        <item x="5376"/>
        <item x="5375"/>
        <item x="6281"/>
        <item x="5374"/>
        <item x="5372"/>
        <item x="5369"/>
        <item x="5368"/>
        <item x="5367"/>
        <item x="6278"/>
        <item x="5365"/>
        <item x="5363"/>
        <item x="5359"/>
        <item x="5355"/>
        <item x="5354"/>
        <item x="5353"/>
        <item x="5351"/>
        <item x="5350"/>
        <item x="6274"/>
        <item x="5349"/>
        <item x="5347"/>
        <item x="5345"/>
        <item x="5342"/>
        <item x="5341"/>
        <item x="5338"/>
        <item x="5337"/>
        <item x="5336"/>
        <item x="5335"/>
        <item x="5332"/>
        <item x="6271"/>
        <item x="5331"/>
        <item x="5328"/>
        <item x="5325"/>
        <item x="5323"/>
        <item x="5320"/>
        <item x="5318"/>
        <item x="5316"/>
        <item x="5314"/>
        <item x="5312"/>
        <item x="5310"/>
        <item x="6266"/>
        <item x="5308"/>
        <item x="5307"/>
        <item x="5304"/>
        <item x="5303"/>
        <item x="5301"/>
        <item x="5299"/>
        <item x="5297"/>
        <item x="5294"/>
        <item x="5292"/>
        <item x="5291"/>
        <item x="6262"/>
        <item x="5290"/>
        <item x="5287"/>
        <item x="5285"/>
        <item x="5283"/>
        <item x="5282"/>
        <item x="5281"/>
        <item x="5280"/>
        <item x="5277"/>
        <item x="5275"/>
        <item x="5274"/>
        <item x="6471"/>
        <item x="6261"/>
        <item x="5272"/>
        <item x="5271"/>
        <item x="5270"/>
        <item x="5269"/>
        <item x="5268"/>
        <item x="6250"/>
        <item x="5266"/>
        <item x="5264"/>
        <item x="5261"/>
        <item x="5260"/>
        <item x="5257"/>
        <item x="5256"/>
        <item x="5252"/>
        <item x="5251"/>
        <item x="6242"/>
        <item x="5250"/>
        <item x="5248"/>
        <item x="5245"/>
        <item x="5244"/>
        <item x="5242"/>
        <item x="5239"/>
        <item x="5238"/>
        <item x="5236"/>
        <item x="5235"/>
        <item x="6235"/>
        <item x="5234"/>
        <item x="5228"/>
        <item x="5222"/>
        <item x="5219"/>
        <item x="6228"/>
        <item x="5217"/>
        <item x="5216"/>
        <item x="5215"/>
        <item x="5213"/>
        <item x="5212"/>
        <item x="5211"/>
        <item x="5210"/>
        <item x="5209"/>
        <item x="5207"/>
        <item x="5205"/>
        <item x="5204"/>
        <item x="5203"/>
        <item x="5199"/>
        <item x="5195"/>
        <item x="5194"/>
        <item x="5190"/>
        <item x="5189"/>
        <item x="5188"/>
        <item x="5185"/>
        <item x="5184"/>
        <item x="5183"/>
        <item x="5179"/>
        <item x="5177"/>
        <item x="5176"/>
        <item x="5175"/>
        <item x="6227"/>
        <item x="5174"/>
        <item x="5171"/>
        <item x="5170"/>
        <item x="5169"/>
        <item x="5166"/>
        <item x="5160"/>
        <item x="5157"/>
        <item x="5153"/>
        <item x="6226"/>
        <item x="5151"/>
        <item x="5149"/>
        <item x="5148"/>
        <item x="5146"/>
        <item x="5145"/>
        <item x="5144"/>
        <item x="5143"/>
        <item x="5141"/>
        <item x="5138"/>
        <item x="6224"/>
        <item x="5137"/>
        <item x="5136"/>
        <item x="5135"/>
        <item x="5134"/>
        <item x="6462"/>
        <item x="6221"/>
        <item x="5133"/>
        <item x="5132"/>
        <item x="5130"/>
        <item x="5128"/>
        <item x="5127"/>
        <item x="5124"/>
        <item x="5123"/>
        <item x="5120"/>
        <item x="5116"/>
        <item x="5115"/>
        <item x="6219"/>
        <item x="5114"/>
        <item x="5113"/>
        <item x="5112"/>
        <item x="5111"/>
        <item x="5109"/>
        <item x="5108"/>
        <item x="5105"/>
        <item x="5103"/>
        <item x="5102"/>
        <item x="5099"/>
        <item x="5098"/>
        <item x="5097"/>
        <item x="5095"/>
        <item x="5094"/>
        <item x="5093"/>
        <item x="5091"/>
        <item x="5087"/>
        <item x="5085"/>
        <item x="5083"/>
        <item x="5081"/>
        <item x="5080"/>
        <item x="5079"/>
        <item x="5078"/>
        <item x="6214"/>
        <item x="5076"/>
        <item x="5072"/>
        <item x="5069"/>
        <item x="6209"/>
        <item x="5068"/>
        <item x="5067"/>
        <item x="5066"/>
        <item x="5065"/>
        <item x="5064"/>
        <item x="5061"/>
        <item x="5059"/>
        <item x="5057"/>
        <item x="5054"/>
        <item x="5052"/>
        <item x="6203"/>
        <item x="5051"/>
        <item x="5050"/>
        <item x="5048"/>
        <item x="5047"/>
        <item x="5046"/>
        <item x="5045"/>
        <item x="5040"/>
        <item x="5035"/>
        <item x="5034"/>
        <item x="5033"/>
        <item x="6198"/>
        <item x="5031"/>
        <item x="5030"/>
        <item x="5028"/>
        <item x="5026"/>
        <item x="5024"/>
        <item x="5023"/>
        <item x="5020"/>
        <item x="5019"/>
        <item x="6191"/>
        <item x="5018"/>
        <item x="5017"/>
        <item x="5015"/>
        <item x="5013"/>
        <item x="5012"/>
        <item x="6188"/>
        <item x="5011"/>
        <item x="5009"/>
        <item x="5004"/>
        <item x="5003"/>
        <item x="5000"/>
        <item x="4999"/>
        <item x="4995"/>
        <item x="4992"/>
        <item x="4990"/>
        <item x="4987"/>
        <item x="6456"/>
        <item x="6185"/>
        <item x="4985"/>
        <item x="4984"/>
        <item x="4982"/>
        <item x="4981"/>
        <item x="4979"/>
        <item x="4978"/>
        <item x="4977"/>
        <item x="4976"/>
        <item x="4972"/>
        <item x="4971"/>
        <item x="6182"/>
        <item x="4968"/>
        <item x="4967"/>
        <item x="4965"/>
        <item x="4964"/>
        <item x="4963"/>
        <item x="4962"/>
        <item x="4959"/>
        <item x="4957"/>
        <item x="4956"/>
        <item x="4954"/>
        <item x="4951"/>
        <item x="4950"/>
        <item x="4947"/>
        <item x="4946"/>
        <item x="4940"/>
        <item x="4936"/>
        <item x="4935"/>
        <item x="4934"/>
        <item x="4932"/>
        <item x="4927"/>
        <item x="4924"/>
        <item x="4922"/>
        <item x="4921"/>
        <item x="4920"/>
        <item x="4919"/>
        <item x="4918"/>
        <item x="4913"/>
        <item x="4912"/>
        <item x="4911"/>
        <item x="4909"/>
        <item x="4907"/>
        <item x="4906"/>
        <item x="4904"/>
        <item x="4902"/>
        <item x="4900"/>
        <item x="4896"/>
        <item x="6176"/>
        <item x="4895"/>
        <item x="4894"/>
        <item x="4892"/>
        <item x="6174"/>
        <item x="4891"/>
        <item x="4890"/>
        <item x="4888"/>
        <item x="4887"/>
        <item x="4886"/>
        <item x="4884"/>
        <item x="4879"/>
        <item x="4878"/>
        <item x="4877"/>
        <item x="4876"/>
        <item x="6169"/>
        <item x="4872"/>
        <item x="4871"/>
        <item x="4870"/>
        <item x="4868"/>
        <item x="4867"/>
        <item x="4863"/>
        <item x="4859"/>
        <item x="4852"/>
        <item x="4851"/>
        <item x="4848"/>
        <item x="6166"/>
        <item x="4846"/>
        <item x="4845"/>
        <item x="4844"/>
        <item x="6451"/>
        <item x="6163"/>
        <item x="4842"/>
        <item x="4840"/>
        <item x="4839"/>
        <item x="4838"/>
        <item x="4837"/>
        <item x="4834"/>
        <item x="4832"/>
        <item x="4830"/>
        <item x="4828"/>
        <item x="4827"/>
        <item x="4824"/>
        <item x="4822"/>
        <item x="4821"/>
        <item x="4819"/>
        <item x="4818"/>
        <item x="4816"/>
        <item x="4815"/>
        <item x="4812"/>
        <item x="4808"/>
        <item x="4807"/>
        <item x="4806"/>
        <item x="4804"/>
        <item x="4803"/>
        <item x="4801"/>
        <item x="4800"/>
        <item x="4798"/>
        <item x="4797"/>
        <item x="4794"/>
        <item x="4792"/>
        <item x="4791"/>
        <item x="4790"/>
        <item x="4789"/>
        <item x="4786"/>
        <item x="4784"/>
        <item x="4783"/>
        <item x="4782"/>
        <item x="4781"/>
        <item x="4780"/>
        <item x="4777"/>
        <item x="4774"/>
        <item x="4773"/>
        <item x="4770"/>
        <item x="4769"/>
        <item x="6162"/>
        <item x="4768"/>
        <item x="4767"/>
        <item x="4766"/>
        <item x="4764"/>
        <item x="4762"/>
        <item x="4757"/>
        <item x="4756"/>
        <item x="4755"/>
        <item x="4754"/>
        <item x="4752"/>
        <item x="6160"/>
        <item x="4748"/>
        <item x="4747"/>
        <item x="4746"/>
        <item x="4745"/>
        <item x="4743"/>
        <item x="4742"/>
        <item x="4740"/>
        <item x="4739"/>
        <item x="4737"/>
        <item x="4736"/>
        <item x="4735"/>
        <item x="4732"/>
        <item x="4731"/>
        <item x="4730"/>
        <item x="4729"/>
        <item x="4728"/>
        <item x="4727"/>
        <item x="4726"/>
        <item x="4724"/>
        <item x="4722"/>
        <item x="4721"/>
        <item x="4719"/>
        <item x="4718"/>
        <item x="4716"/>
        <item x="4713"/>
        <item x="4711"/>
        <item x="4709"/>
        <item x="4706"/>
        <item x="4705"/>
        <item x="4704"/>
        <item x="4701"/>
        <item x="4699"/>
        <item x="6441"/>
        <item x="4698"/>
        <item x="4696"/>
        <item x="4695"/>
        <item x="4694"/>
        <item x="4693"/>
        <item x="4691"/>
        <item x="4690"/>
        <item x="4688"/>
        <item x="4686"/>
        <item x="4685"/>
        <item x="6158"/>
        <item x="4684"/>
        <item x="4682"/>
        <item x="4681"/>
        <item x="4679"/>
        <item x="4678"/>
        <item x="4676"/>
        <item x="4675"/>
        <item x="4674"/>
        <item x="4671"/>
        <item x="4670"/>
        <item x="6150"/>
        <item x="4669"/>
        <item x="4666"/>
        <item x="4663"/>
        <item x="4662"/>
        <item x="4661"/>
        <item x="4660"/>
        <item x="4659"/>
        <item x="4658"/>
        <item x="4657"/>
        <item x="4655"/>
        <item x="6149"/>
        <item x="4654"/>
        <item x="4653"/>
        <item x="4652"/>
        <item x="4651"/>
        <item x="4649"/>
        <item x="4648"/>
        <item x="4647"/>
        <item x="4642"/>
        <item x="4641"/>
        <item x="4640"/>
        <item x="6147"/>
        <item x="4638"/>
        <item x="4636"/>
        <item x="4634"/>
        <item x="6144"/>
        <item x="4633"/>
        <item x="4632"/>
        <item x="4629"/>
        <item x="4628"/>
        <item x="4627"/>
        <item x="4626"/>
        <item x="4622"/>
        <item x="4618"/>
        <item x="4616"/>
        <item x="4615"/>
        <item x="6138"/>
        <item x="4613"/>
        <item x="4612"/>
        <item x="4609"/>
        <item x="4607"/>
        <item x="4605"/>
        <item x="4604"/>
        <item x="4600"/>
        <item x="4599"/>
        <item x="4596"/>
        <item x="4595"/>
        <item x="6137"/>
        <item x="4594"/>
        <item x="4593"/>
        <item x="4592"/>
        <item x="4591"/>
        <item x="4590"/>
        <item x="4587"/>
        <item x="4586"/>
        <item x="6135"/>
        <item x="4585"/>
        <item x="4584"/>
        <item x="4581"/>
        <item x="4578"/>
        <item x="4576"/>
        <item x="4574"/>
        <item x="6129"/>
        <item x="4572"/>
        <item x="4569"/>
        <item x="4566"/>
        <item x="4564"/>
        <item x="4563"/>
        <item x="4561"/>
        <item x="4559"/>
        <item x="4558"/>
        <item x="4557"/>
        <item x="1811"/>
        <item x="1552"/>
        <item x="1435"/>
        <item x="6573"/>
        <item x="6569"/>
        <item x="710"/>
        <item x="6378"/>
        <item x="3093"/>
        <item x="843"/>
        <item x="795"/>
        <item x="743"/>
        <item x="703"/>
        <item x="640"/>
        <item x="584"/>
        <item x="518"/>
        <item x="430"/>
        <item x="289"/>
        <item x="138"/>
        <item x="5"/>
        <item x="1134"/>
        <item x="1055"/>
        <item x="1103"/>
        <item x="1013"/>
        <item x="958"/>
        <item x="894"/>
        <item x="1303"/>
        <item x="1266"/>
        <item x="1238"/>
        <item x="1334"/>
        <item x="1408"/>
        <item x="1023"/>
        <item x="1001"/>
        <item x="984"/>
        <item x="947"/>
        <item x="910"/>
        <item x="884"/>
        <item x="834"/>
        <item x="791"/>
        <item x="770"/>
        <item x="731"/>
        <item x="1376"/>
        <item x="698"/>
        <item x="614"/>
        <item x="545"/>
        <item x="509"/>
        <item x="455"/>
        <item x="359"/>
        <item x="279"/>
        <item x="222"/>
        <item x="170"/>
        <item x="68"/>
        <item x="1284"/>
        <item x="1249"/>
        <item x="1211"/>
        <item x="1190"/>
        <item x="1178"/>
        <item x="1097"/>
        <item x="1074"/>
        <item x="1915"/>
        <item x="1608"/>
        <item x="4597"/>
        <item x="721"/>
        <item x="438"/>
        <item x="828"/>
        <item x="600"/>
        <item x="4849"/>
        <item x="1474"/>
        <item x="1038"/>
        <item x="6640"/>
        <item x="4865"/>
        <item x="1900"/>
        <item x="1276"/>
        <item x="1128"/>
        <item x="405"/>
        <item x="474"/>
        <item x="1790"/>
        <item x="2733"/>
        <item x="4630"/>
        <item x="4550"/>
        <item x="41"/>
        <item x="1956"/>
        <item x="2380"/>
        <item x="1272"/>
        <item x="3229"/>
        <item x="1989"/>
        <item x="205"/>
        <item x="685"/>
        <item x="372"/>
        <item x="590"/>
        <item x="253"/>
        <item x="2279"/>
        <item x="1827"/>
        <item x="1960"/>
        <item x="5259"/>
        <item x="1078"/>
        <item x="3852"/>
        <item x="3825"/>
        <item x="3593"/>
        <item x="3362"/>
        <item x="3260"/>
        <item x="3147"/>
        <item x="2954"/>
        <item x="2890"/>
        <item x="5972"/>
        <item x="5969"/>
        <item x="6103"/>
        <item x="1792"/>
        <item x="2307"/>
        <item x="2659"/>
        <item x="2782"/>
        <item x="1802"/>
        <item x="1755"/>
        <item x="1621"/>
        <item x="1225"/>
        <item x="1183"/>
        <item x="2150"/>
        <item x="2121"/>
        <item x="1999"/>
        <item x="1939"/>
        <item x="1856"/>
        <item x="6615"/>
        <item x="6592"/>
        <item x="6585"/>
        <item x="6579"/>
        <item x="6576"/>
        <item x="6574"/>
        <item x="6571"/>
        <item x="6565"/>
        <item x="6563"/>
        <item x="6557"/>
        <item x="6554"/>
        <item x="6613"/>
        <item x="6547"/>
        <item x="6546"/>
        <item x="6538"/>
        <item x="6537"/>
        <item x="6531"/>
        <item x="6530"/>
        <item x="6527"/>
        <item x="6523"/>
        <item x="6522"/>
        <item x="6517"/>
        <item x="6611"/>
        <item x="6515"/>
        <item x="6513"/>
        <item x="6512"/>
        <item x="6510"/>
        <item x="6506"/>
        <item x="6505"/>
        <item x="6499"/>
        <item x="6496"/>
        <item x="6490"/>
        <item x="6485"/>
        <item x="6608"/>
        <item x="6605"/>
        <item x="6603"/>
        <item x="6596"/>
        <item x="6595"/>
        <item x="6593"/>
        <item x="2238"/>
        <item x="3993"/>
        <item x="3874"/>
        <item x="3436"/>
        <item x="3370"/>
        <item x="3053"/>
        <item x="2961"/>
        <item x="2724"/>
        <item x="2674"/>
        <item x="1849"/>
        <item x="6240"/>
        <item x="6218"/>
        <item x="6200"/>
        <item x="6161"/>
        <item x="6117"/>
        <item x="6085"/>
        <item x="6023"/>
        <item x="5973"/>
        <item x="5897"/>
        <item x="5878"/>
        <item x="5797"/>
        <item x="5742"/>
        <item x="5641"/>
        <item x="5574"/>
        <item x="5510"/>
        <item x="5451"/>
        <item x="5366"/>
        <item x="5309"/>
        <item x="5233"/>
        <item x="5154"/>
        <item x="5082"/>
        <item x="5029"/>
        <item x="4938"/>
        <item x="4836"/>
        <item x="1640"/>
        <item x="1291"/>
        <item x="4761"/>
        <item x="4677"/>
        <item x="4547"/>
        <item x="4411"/>
        <item x="4290"/>
        <item x="5552"/>
        <item x="675"/>
        <item x="5265"/>
        <item x="2015"/>
        <item x="1985"/>
        <item x="812"/>
        <item x="508"/>
        <item x="6508"/>
        <item x="6498"/>
        <item x="6252"/>
        <item x="6369"/>
        <item x="6360"/>
        <item x="6229"/>
        <item x="6473"/>
        <item x="6450"/>
        <item x="6408"/>
        <item x="6396"/>
        <item x="6364"/>
        <item x="1204"/>
        <item x="2221"/>
        <item x="2467"/>
        <item x="2947"/>
        <item x="2287"/>
        <item x="2071"/>
        <item x="2038"/>
        <item x="5358"/>
        <item x="4473"/>
        <item x="4360"/>
        <item x="5107"/>
        <item x="4941"/>
        <item x="4687"/>
        <item x="4560"/>
        <item x="4006"/>
        <item x="3189"/>
        <item x="368"/>
        <item x="6119"/>
        <item x="6101"/>
        <item x="6387"/>
        <item x="5486"/>
        <item x="6399"/>
        <item x="4857"/>
        <item x="6232"/>
        <item x="4098"/>
        <item x="3823"/>
        <item x="3730"/>
        <item x="3391"/>
        <item x="3209"/>
        <item x="3063"/>
        <item x="2696"/>
        <item x="2525"/>
        <item x="2348"/>
        <item x="5579"/>
        <item x="5464"/>
        <item x="5640"/>
        <item x="5389"/>
        <item x="5545"/>
        <item x="5442"/>
        <item x="5293"/>
        <item x="5041"/>
        <item x="5420"/>
        <item x="2262"/>
        <item x="2170"/>
        <item x="2011"/>
        <item x="1779"/>
        <item x="5317"/>
        <item x="5172"/>
        <item x="4861"/>
        <item x="4793"/>
        <item x="4715"/>
        <item x="4408"/>
        <item x="4217"/>
        <item x="139"/>
        <item x="5826"/>
        <item x="4933"/>
        <item x="1657"/>
        <item x="1319"/>
        <item x="203"/>
        <item x="2271"/>
        <item x="6626"/>
        <item x="6623"/>
        <item x="6620"/>
        <item x="6610"/>
        <item x="6586"/>
        <item x="6584"/>
        <item x="6413"/>
        <item x="6410"/>
        <item x="6319"/>
        <item x="6327"/>
        <item x="6210"/>
        <item x="5835"/>
        <item x="2447"/>
        <item x="6583"/>
        <item x="6575"/>
        <item x="6339"/>
        <item x="2612"/>
        <item x="1082"/>
        <item x="1037"/>
        <item x="2552"/>
        <item x="999"/>
        <item x="1018"/>
        <item x="140"/>
        <item x="2473"/>
        <item x="2417"/>
        <item x="2313"/>
        <item x="2248"/>
        <item x="2045"/>
        <item x="2138"/>
        <item x="2105"/>
        <item x="1733"/>
        <item x="1611"/>
        <item x="1585"/>
        <item x="1397"/>
        <item x="1427"/>
        <item x="1899"/>
        <item x="3929"/>
        <item x="3646"/>
        <item x="765"/>
        <item x="1226"/>
        <item x="1822"/>
        <item x="1285"/>
        <item x="811"/>
        <item x="5619"/>
        <item x="20"/>
        <item x="2847"/>
        <item x="2673"/>
        <item x="4744"/>
        <item x="3972"/>
        <item x="3886"/>
        <item x="3832"/>
        <item x="3768"/>
        <item x="3706"/>
        <item x="3562"/>
        <item x="3415"/>
        <item x="3340"/>
        <item x="4625"/>
        <item x="4446"/>
        <item x="4372"/>
        <item x="4291"/>
        <item x="4244"/>
        <item x="4181"/>
        <item x="4109"/>
        <item x="4019"/>
        <item x="4534"/>
        <item x="4489"/>
        <item x="4508"/>
        <item x="4040"/>
        <item x="3378"/>
        <item x="3263"/>
        <item x="2882"/>
        <item x="3087"/>
        <item x="2190"/>
        <item x="2714"/>
        <item x="2549"/>
        <item x="1501"/>
        <item x="1307"/>
        <item x="657"/>
        <item x="2303"/>
        <item x="2115"/>
        <item x="2274"/>
        <item x="2255"/>
        <item x="1968"/>
        <item x="2000"/>
        <item x="1947"/>
        <item x="2016"/>
        <item x="1932"/>
        <item x="1765"/>
        <item x="1693"/>
        <item x="1280"/>
        <item x="1241"/>
        <item x="1199"/>
        <item x="1160"/>
        <item x="1124"/>
        <item x="460"/>
        <item x="1296"/>
        <item x="597"/>
        <item x="2712"/>
        <item x="1546"/>
        <item x="1132"/>
        <item x="718"/>
        <item x="241"/>
        <item x="6337"/>
        <item x="6297"/>
        <item x="799"/>
        <item x="2135"/>
        <item x="2211"/>
        <item x="5383"/>
        <item x="627"/>
        <item x="346"/>
        <item x="517"/>
        <item x="432"/>
        <item x="280"/>
        <item x="238"/>
        <item x="3701"/>
        <item x="3675"/>
        <item x="2207"/>
        <item x="1887"/>
        <item x="259"/>
        <item x="2992"/>
        <item x="2667"/>
        <item x="4692"/>
        <item x="4517"/>
        <item x="845"/>
        <item x="5750"/>
        <item x="5618"/>
        <item x="5928"/>
        <item x="5800"/>
        <item x="5230"/>
        <item x="6302"/>
        <item x="6109"/>
        <item x="6098"/>
        <item x="6016"/>
        <item x="5978"/>
        <item x="5946"/>
        <item x="5859"/>
        <item x="5767"/>
        <item x="5719"/>
        <item x="5693"/>
        <item x="156"/>
        <item x="2192"/>
        <item x="2218"/>
        <item x="281"/>
        <item x="1400"/>
        <item x="1341"/>
        <item x="2960"/>
        <item x="2778"/>
        <item x="1275"/>
        <item x="1364"/>
        <item x="747"/>
        <item x="1108"/>
        <item x="781"/>
        <item x="1169"/>
        <item x="1117"/>
        <item x="711"/>
        <item x="330"/>
        <item x="522"/>
        <item x="2234"/>
        <item x="2385"/>
        <item x="1683"/>
        <item x="2347"/>
        <item x="2007"/>
        <item x="1563"/>
        <item x="1487"/>
        <item x="2258"/>
        <item x="2091"/>
        <item x="1631"/>
        <item x="3777"/>
        <item x="1393"/>
        <item x="1105"/>
        <item x="3936"/>
        <item x="45"/>
        <item x="6528"/>
        <item x="6558"/>
        <item x="6645"/>
        <item x="6539"/>
        <item x="6543"/>
        <item x="6534"/>
        <item x="6520"/>
        <item x="6532"/>
        <item x="6518"/>
        <item x="6438"/>
        <item x="6429"/>
        <item x="6417"/>
        <item x="6401"/>
        <item x="6353"/>
        <item x="6345"/>
        <item x="6643"/>
        <item x="6283"/>
        <item x="6273"/>
        <item x="6268"/>
        <item x="6257"/>
        <item x="6255"/>
        <item x="6244"/>
        <item x="6206"/>
        <item x="6195"/>
        <item x="6143"/>
        <item x="6641"/>
        <item x="6139"/>
        <item x="6063"/>
        <item x="6049"/>
        <item x="5930"/>
        <item x="5908"/>
        <item x="5843"/>
        <item x="5827"/>
        <item x="5781"/>
        <item x="5770"/>
        <item x="6634"/>
        <item x="5652"/>
        <item x="5471"/>
        <item x="5441"/>
        <item x="5356"/>
        <item x="5262"/>
        <item x="5249"/>
        <item x="5231"/>
        <item x="5173"/>
        <item x="6630"/>
        <item x="5129"/>
        <item x="5106"/>
        <item x="5055"/>
        <item x="4944"/>
        <item x="4885"/>
        <item x="4873"/>
        <item x="4614"/>
        <item x="4579"/>
        <item x="4548"/>
        <item x="4509"/>
        <item x="6606"/>
        <item x="4448"/>
        <item x="4364"/>
        <item x="4172"/>
        <item x="4142"/>
        <item x="3770"/>
        <item x="3170"/>
        <item x="2923"/>
        <item x="6607"/>
        <item x="6597"/>
        <item x="6564"/>
        <item x="6589"/>
        <item x="6548"/>
        <item x="2689"/>
        <item x="6391"/>
        <item x="1206"/>
        <item x="775"/>
        <item x="617"/>
        <item x="1893"/>
        <item x="3294"/>
        <item x="3186"/>
        <item x="2558"/>
        <item x="3292"/>
        <item x="3077"/>
        <item x="2339"/>
        <item x="1039"/>
        <item x="2120"/>
        <item x="2503"/>
        <item x="2254"/>
        <item x="1969"/>
        <item x="1846"/>
        <item x="1701"/>
        <item x="1461"/>
        <item x="1212"/>
        <item x="889"/>
        <item x="1742"/>
        <item x="1560"/>
        <item x="1333"/>
        <item x="957"/>
        <item x="531"/>
        <item x="137"/>
        <item x="199"/>
        <item x="546"/>
        <item x="5748"/>
        <item x="5637"/>
        <item x="5515"/>
        <item x="5396"/>
        <item x="1594"/>
        <item x="1992"/>
        <item x="1973"/>
        <item x="1972"/>
        <item x="151"/>
        <item x="47"/>
        <item x="4575"/>
        <item x="4423"/>
        <item x="4348"/>
        <item x="4263"/>
        <item x="4169"/>
        <item x="3462"/>
        <item x="3501"/>
        <item x="3182"/>
        <item x="37"/>
        <item x="3317"/>
        <item x="3315"/>
        <item x="1479"/>
        <item x="980"/>
        <item x="2485"/>
        <item x="2683"/>
        <item x="2472"/>
        <item x="2315"/>
        <item x="3345"/>
        <item x="3223"/>
        <item x="3124"/>
        <item x="2973"/>
        <item x="2891"/>
        <item x="2748"/>
        <item x="2095"/>
        <item x="1938"/>
        <item x="1793"/>
        <item x="1264"/>
        <item x="4"/>
        <item x="6131"/>
        <item x="6533"/>
        <item x="6492"/>
        <item x="5002"/>
        <item x="4869"/>
        <item x="4733"/>
        <item x="4580"/>
        <item x="4022"/>
        <item x="3901"/>
        <item x="3760"/>
        <item x="3630"/>
        <item x="3523"/>
        <item x="3422"/>
        <item x="3413"/>
        <item x="3305"/>
        <item x="3069"/>
        <item x="2892"/>
        <item x="2796"/>
        <item x="2904"/>
        <item x="2743"/>
        <item x="2548"/>
        <item x="2026"/>
        <item x="1974"/>
        <item x="1922"/>
        <item x="1981"/>
        <item x="1928"/>
        <item x="6477"/>
        <item x="6474"/>
        <item x="6468"/>
        <item x="6470"/>
        <item x="6464"/>
        <item x="6459"/>
        <item x="6457"/>
        <item x="6445"/>
        <item x="6443"/>
        <item x="6436"/>
        <item x="6422"/>
        <item x="6425"/>
        <item x="6463"/>
        <item x="6455"/>
        <item x="6447"/>
        <item x="6439"/>
        <item x="6421"/>
        <item x="6418"/>
        <item x="6491"/>
        <item x="6466"/>
        <item x="3538"/>
        <item x="2561"/>
        <item x="2329"/>
        <item x="2946"/>
        <item x="1043"/>
        <item x="1389"/>
        <item x="1310"/>
        <item x="157"/>
        <item x="130"/>
        <item x="108"/>
        <item x="89"/>
        <item x="73"/>
        <item x="9"/>
        <item x="3922"/>
        <item x="2394"/>
        <item x="2286"/>
        <item x="2290"/>
        <item x="1925"/>
        <item x="1878"/>
        <item x="1744"/>
        <item x="1722"/>
        <item x="2767"/>
        <item x="3889"/>
        <item x="285"/>
        <item x="311"/>
        <item x="269"/>
        <item x="136"/>
        <item x="2616"/>
        <item x="2821"/>
        <item x="2266"/>
        <item x="2940"/>
        <item x="2454"/>
        <item x="2576"/>
        <item x="2114"/>
        <item x="2033"/>
        <item x="3757"/>
        <item x="2884"/>
        <item x="2062"/>
        <item x="1255"/>
        <item x="1194"/>
        <item x="1163"/>
        <item x="1127"/>
        <item x="1091"/>
        <item x="948"/>
        <item x="878"/>
        <item x="468"/>
        <item x="1048"/>
        <item x="1484"/>
        <item x="1407"/>
        <item x="2779"/>
        <item x="2622"/>
        <item x="3099"/>
        <item x="748"/>
        <item x="615"/>
        <item x="1256"/>
        <item x="1123"/>
        <item x="897"/>
        <item x="891"/>
        <item x="1179"/>
        <item x="1161"/>
        <item x="670"/>
        <item x="911"/>
        <item x="1368"/>
        <item x="1066"/>
        <item x="874"/>
        <item x="647"/>
        <item x="477"/>
        <item x="262"/>
        <item x="732"/>
        <item x="571"/>
        <item x="371"/>
        <item x="124"/>
        <item x="638"/>
        <item x="219"/>
        <item x="1071"/>
        <item x="475"/>
        <item x="409"/>
        <item x="273"/>
        <item x="507"/>
        <item x="742"/>
        <item x="678"/>
        <item x="673"/>
        <item x="656"/>
        <item x="652"/>
        <item x="1033"/>
        <item x="939"/>
        <item x="2276"/>
        <item x="6001"/>
        <item x="6148"/>
        <item x="6094"/>
        <item x="6068"/>
        <item x="6042"/>
        <item x="6025"/>
        <item x="945"/>
        <item x="2553"/>
        <item x="2227"/>
        <item x="2531"/>
        <item x="2482"/>
        <item x="2302"/>
        <item x="2219"/>
        <item x="613"/>
        <item x="385"/>
        <item x="3"/>
        <item x="458"/>
        <item x="6321"/>
        <item x="6239"/>
        <item x="6215"/>
        <item x="6004"/>
        <item x="6194"/>
        <item x="6060"/>
        <item x="6167"/>
        <item x="6128"/>
        <item x="6132"/>
        <item x="6093"/>
        <item x="6041"/>
        <item x="6024"/>
        <item x="6000"/>
        <item x="2644"/>
        <item x="1871"/>
        <item x="1806"/>
        <item x="2169"/>
        <item x="1725"/>
        <item x="4236"/>
        <item x="2703"/>
        <item x="3709"/>
        <item x="4955"/>
        <item x="2911"/>
        <item x="2438"/>
        <item x="3481"/>
        <item x="3672"/>
        <item x="1903"/>
        <item x="1748"/>
        <item x="256"/>
        <item x="1739"/>
        <item x="2333"/>
        <item x="2326"/>
        <item x="2322"/>
        <item x="2320"/>
        <item x="1814"/>
        <item x="1785"/>
        <item x="2280"/>
        <item x="377"/>
        <item x="2346"/>
        <item x="2352"/>
        <item x="2360"/>
        <item x="2300"/>
        <item x="2305"/>
        <item x="2314"/>
        <item x="2390"/>
        <item x="2437"/>
        <item x="2422"/>
        <item x="1565"/>
        <item x="1381"/>
        <item x="1463"/>
        <item x="1513"/>
        <item x="1553"/>
        <item x="1537"/>
        <item x="4656"/>
        <item x="1686"/>
        <item x="4880"/>
        <item x="4673"/>
        <item x="4526"/>
        <item x="4276"/>
        <item x="4193"/>
        <item x="3947"/>
        <item x="3568"/>
        <item x="3471"/>
        <item x="2758"/>
        <item x="2663"/>
        <item x="2514"/>
        <item x="2264"/>
        <item x="2172"/>
        <item x="1883"/>
        <item x="1665"/>
        <item x="1613"/>
        <item x="1046"/>
        <item x="920"/>
        <item x="424"/>
        <item x="1337"/>
        <item x="1269"/>
        <item x="717"/>
        <item x="641"/>
        <item x="616"/>
        <item x="299"/>
        <item x="215"/>
        <item x="4468"/>
        <item x="3780"/>
        <item x="3723"/>
        <item x="3555"/>
        <item x="3508"/>
        <item x="3451"/>
        <item x="3348"/>
        <item x="3301"/>
        <item x="3251"/>
        <item x="3204"/>
        <item x="3178"/>
        <item x="4399"/>
        <item x="3104"/>
        <item x="3064"/>
        <item x="3056"/>
        <item x="2996"/>
        <item x="2969"/>
        <item x="2936"/>
        <item x="2912"/>
        <item x="2874"/>
        <item x="2791"/>
        <item x="2788"/>
        <item x="4353"/>
        <item x="2751"/>
        <item x="2606"/>
        <item x="2575"/>
        <item x="2257"/>
        <item x="4302"/>
        <item x="4097"/>
        <item x="4009"/>
        <item x="3921"/>
        <item x="3869"/>
        <item x="3819"/>
        <item x="3374"/>
        <item x="2825"/>
        <item x="928"/>
        <item x="1297"/>
        <item x="1598"/>
        <item x="1175"/>
        <item x="1146"/>
        <item x="1115"/>
        <item x="1510"/>
        <item x="1409"/>
        <item x="1363"/>
        <item x="1298"/>
        <item x="1279"/>
        <item x="1260"/>
        <item x="1236"/>
        <item x="1198"/>
        <item x="825"/>
        <item x="758"/>
        <item x="671"/>
        <item x="630"/>
        <item x="539"/>
        <item x="248"/>
        <item x="2532"/>
        <item x="2018"/>
        <item x="2006"/>
        <item x="1991"/>
        <item x="1966"/>
        <item x="2261"/>
        <item x="2246"/>
        <item x="2215"/>
        <item x="2199"/>
        <item x="2074"/>
        <item x="2069"/>
        <item x="1917"/>
        <item x="1857"/>
        <item x="1847"/>
        <item x="1786"/>
        <item x="1771"/>
        <item x="1756"/>
        <item x="1685"/>
        <item x="1655"/>
        <item x="4571"/>
        <item x="3761"/>
        <item x="3633"/>
        <item x="4542"/>
        <item x="4494"/>
        <item x="4474"/>
        <item x="4341"/>
        <item x="4320"/>
        <item x="4121"/>
        <item x="3915"/>
        <item x="3800"/>
        <item x="2132"/>
        <item x="1498"/>
        <item x="3163"/>
        <item x="2001"/>
        <item x="2021"/>
        <item x="846"/>
        <item x="2188"/>
        <item x="835"/>
        <item x="1512"/>
        <item x="1305"/>
        <item x="1000"/>
        <item x="2061"/>
        <item x="1977"/>
        <item x="813"/>
        <item x="1607"/>
        <item x="1549"/>
        <item x="1167"/>
        <item x="915"/>
        <item x="829"/>
        <item x="1008"/>
        <item x="440"/>
        <item x="3291"/>
        <item x="3693"/>
        <item x="3576"/>
        <item x="2955"/>
        <item x="2654"/>
        <item x="2298"/>
        <item x="1961"/>
        <item x="1623"/>
        <item x="426"/>
        <item x="643"/>
        <item x="551"/>
        <item x="65"/>
        <item x="1824"/>
        <item x="869"/>
        <item x="676"/>
        <item x="1503"/>
        <item x="855"/>
        <item x="4447"/>
        <item x="271"/>
        <item x="2528"/>
        <item x="2060"/>
        <item x="1227"/>
        <item x="727"/>
        <item x="126"/>
        <item x="4644"/>
        <item x="4483"/>
        <item x="4377"/>
        <item x="4993"/>
        <item x="4850"/>
        <item x="991"/>
        <item x="2059"/>
        <item x="5324"/>
        <item x="5724"/>
        <item x="1672"/>
        <item x="2546"/>
        <item x="2225"/>
        <item x="1144"/>
        <item x="3924"/>
        <item x="4166"/>
        <item x="3778"/>
        <item x="3188"/>
        <item x="2678"/>
        <item x="1951"/>
        <item x="1898"/>
        <item x="1245"/>
        <item x="1053"/>
        <item x="1858"/>
        <item x="4225"/>
        <item x="2896"/>
        <item x="2813"/>
        <item x="2281"/>
        <item x="2099"/>
        <item x="919"/>
        <item x="1026"/>
        <item x="3151"/>
        <item x="822"/>
        <item x="826"/>
        <item x="863"/>
        <item x="232"/>
        <item x="223"/>
        <item x="1692"/>
        <item x="2540"/>
        <item x="2384"/>
        <item x="2106"/>
        <item x="2086"/>
        <item x="1702"/>
        <item x="304"/>
        <item x="292"/>
        <item x="2483"/>
        <item x="2432"/>
        <item x="1867"/>
        <item x="1649"/>
        <item x="1544"/>
        <item x="1424"/>
        <item x="1345"/>
        <item x="1170"/>
        <item x="1040"/>
        <item x="864"/>
        <item x="752"/>
        <item x="682"/>
        <item x="1726"/>
        <item x="1398"/>
        <item x="642"/>
        <item x="997"/>
        <item x="839"/>
        <item x="628"/>
        <item x="650"/>
        <item x="1716"/>
        <item x="851"/>
        <item x="1698"/>
        <item x="2077"/>
        <item x="867"/>
        <item x="2272"/>
        <item x="2177"/>
        <item x="1752"/>
        <item x="746"/>
        <item x="6027"/>
        <item x="2023"/>
        <item x="2070"/>
        <item x="1862"/>
        <item x="1630"/>
        <item x="1830"/>
        <item x="1494"/>
        <item x="1196"/>
        <item x="1385"/>
        <item x="921"/>
        <item x="706"/>
        <item x="17"/>
        <item x="1469"/>
        <item x="1017"/>
        <item x="887"/>
        <item x="245"/>
        <item x="1208"/>
        <item x="2343"/>
        <item x="2312"/>
        <item x="2269"/>
        <item x="631"/>
        <item x="2623"/>
        <item x="6420"/>
        <item x="2505"/>
        <item x="2590"/>
        <item x="2537"/>
        <item x="1910"/>
        <item x="734"/>
        <item x="454"/>
        <item x="235"/>
        <item x="3065"/>
        <item x="3024"/>
        <item x="2554"/>
        <item x="1948"/>
        <item x="1728"/>
        <item x="1312"/>
        <item x="1207"/>
        <item x="1166"/>
        <item x="1007"/>
        <item x="818"/>
        <item x="2142"/>
        <item x="2034"/>
        <item x="4086"/>
        <item x="3310"/>
        <item x="3107"/>
        <item x="2914"/>
        <item x="2349"/>
        <item x="2066"/>
        <item x="2270"/>
        <item x="1064"/>
        <item x="1905"/>
        <item x="1872"/>
        <item x="1797"/>
        <item x="898"/>
        <item x="502"/>
        <item x="2094"/>
        <item x="6211"/>
        <item x="1789"/>
        <item x="1632"/>
        <item x="1629"/>
        <item x="1615"/>
        <item x="1554"/>
        <item x="1488"/>
        <item x="1432"/>
        <item x="1419"/>
        <item x="1417"/>
        <item x="1452"/>
        <item x="1405"/>
        <item x="5956"/>
        <item x="5880"/>
        <item x="1382"/>
        <item x="1118"/>
        <item x="1243"/>
        <item x="1086"/>
        <item x="5756"/>
        <item x="5717"/>
        <item x="1025"/>
        <item x="5700"/>
        <item x="1067"/>
        <item x="5662"/>
        <item x="5638"/>
        <item x="989"/>
        <item x="5585"/>
        <item x="5554"/>
        <item x="970"/>
        <item x="5528"/>
        <item x="3336"/>
        <item x="4939"/>
        <item x="5457"/>
        <item x="5333"/>
        <item x="5326"/>
        <item x="5284"/>
        <item x="4970"/>
        <item x="5150"/>
        <item x="4997"/>
        <item x="202"/>
        <item x="4889"/>
        <item x="4843"/>
        <item x="4589"/>
        <item x="4680"/>
        <item x="4619"/>
        <item x="4555"/>
        <item x="4192"/>
        <item x="4251"/>
        <item x="4123"/>
        <item x="4100"/>
        <item x="4015"/>
        <item x="3940"/>
        <item x="3881"/>
        <item x="3837"/>
        <item x="3802"/>
        <item x="3705"/>
        <item x="3673"/>
        <item x="3639"/>
        <item x="3136"/>
        <item x="3102"/>
        <item x="2988"/>
        <item x="2968"/>
        <item x="3172"/>
        <item x="2793"/>
        <item x="2747"/>
        <item x="2717"/>
        <item x="2690"/>
        <item x="2676"/>
        <item x="2665"/>
        <item x="2595"/>
        <item x="2603"/>
        <item x="2573"/>
        <item x="2524"/>
        <item x="2501"/>
        <item x="2479"/>
        <item x="2449"/>
        <item x="2408"/>
        <item x="2431"/>
        <item x="2179"/>
        <item x="2164"/>
        <item x="2128"/>
        <item x="2137"/>
        <item x="2117"/>
        <item x="2103"/>
        <item x="2072"/>
        <item x="2922"/>
        <item x="1993"/>
        <item x="6008"/>
        <item x="5983"/>
        <item x="3558"/>
        <item x="3249"/>
        <item x="1933"/>
        <item x="2648"/>
        <item x="2557"/>
        <item x="5613"/>
        <item x="5125"/>
        <item x="5062"/>
        <item x="5005"/>
        <item x="4961"/>
        <item x="4864"/>
        <item x="4796"/>
        <item x="4776"/>
        <item x="4621"/>
        <item x="4487"/>
        <item x="4441"/>
        <item x="5589"/>
        <item x="4362"/>
        <item x="4231"/>
        <item x="4167"/>
        <item x="3179"/>
        <item x="2957"/>
        <item x="5525"/>
        <item x="5495"/>
        <item x="5348"/>
        <item x="5300"/>
        <item x="5278"/>
        <item x="5227"/>
        <item x="5193"/>
        <item x="5588"/>
        <item x="1927"/>
        <item x="3984"/>
        <item x="2139"/>
        <item x="2502"/>
        <item x="2481"/>
        <item x="2455"/>
        <item x="2427"/>
        <item x="2424"/>
        <item x="2419"/>
        <item x="2396"/>
        <item x="2367"/>
        <item x="2332"/>
        <item x="2113"/>
        <item x="1030"/>
        <item x="992"/>
        <item x="968"/>
        <item x="944"/>
        <item x="912"/>
        <item x="893"/>
        <item x="877"/>
        <item x="820"/>
        <item x="184"/>
        <item x="2484"/>
        <item x="1353"/>
        <item x="1352"/>
        <item x="1289"/>
        <item x="1244"/>
        <item x="1193"/>
        <item x="1120"/>
        <item x="1107"/>
        <item x="1094"/>
        <item x="978"/>
        <item x="906"/>
        <item x="3355"/>
        <item x="2983"/>
        <item x="2613"/>
        <item x="2475"/>
        <item x="2800"/>
        <item x="2713"/>
        <item x="2593"/>
        <item x="2335"/>
        <item x="5605"/>
        <item x="5703"/>
        <item x="5436"/>
        <item x="312"/>
        <item x="523"/>
        <item x="2563"/>
        <item x="3039"/>
        <item x="5580"/>
        <item x="5362"/>
        <item x="5162"/>
        <item x="1005"/>
        <item x="847"/>
        <item x="3611"/>
        <item x="463"/>
        <item x="1205"/>
        <item x="452"/>
        <item x="2147"/>
        <item x="1736"/>
        <item x="1121"/>
        <item x="2284"/>
        <item x="3235"/>
        <item x="1866"/>
        <item x="1796"/>
        <item x="1654"/>
        <item x="1439"/>
        <item x="1093"/>
        <item x="1070"/>
        <item x="701"/>
        <item x="722"/>
        <item x="2643"/>
        <item x="2526"/>
        <item x="2457"/>
        <item x="2358"/>
        <item x="1891"/>
        <item x="618"/>
        <item x="4500"/>
        <item x="739"/>
        <item x="783"/>
        <item x="665"/>
        <item x="1031"/>
        <item x="933"/>
        <item x="398"/>
        <item x="728"/>
        <item x="645"/>
        <item x="500"/>
        <item x="487"/>
        <item x="644"/>
        <item x="342"/>
        <item x="816"/>
        <item x="713"/>
        <item x="521"/>
        <item x="393"/>
        <item x="955"/>
        <item x="532"/>
        <item x="396"/>
        <item x="1151"/>
        <item x="956"/>
        <item x="288"/>
        <item x="5142"/>
        <item x="5039"/>
        <item x="4910"/>
        <item x="4860"/>
        <item x="4765"/>
        <item x="4741"/>
        <item x="201"/>
        <item x="5439"/>
        <item x="5319"/>
        <item x="5152"/>
        <item x="4966"/>
        <item x="4570"/>
        <item x="4203"/>
        <item x="3909"/>
        <item x="1506"/>
        <item x="1794"/>
        <item x="2434"/>
        <item x="1423"/>
        <item x="988"/>
        <item x="927"/>
        <item x="823"/>
        <item x="1548"/>
        <item x="1282"/>
        <item x="1879"/>
        <item x="1283"/>
        <item x="467"/>
        <item x="1688"/>
        <item x="4725"/>
        <item x="2873"/>
        <item x="2619"/>
        <item x="2535"/>
        <item x="2158"/>
        <item x="1912"/>
        <item x="1545"/>
        <item x="1342"/>
        <item x="817"/>
        <item x="564"/>
        <item x="322"/>
        <item x="4528"/>
        <item x="4342"/>
        <item x="4157"/>
        <item x="4001"/>
        <item x="3737"/>
        <item x="3651"/>
        <item x="3398"/>
        <item x="3273"/>
        <item x="6403"/>
        <item x="6035"/>
        <item x="6002"/>
        <item x="5938"/>
        <item x="5918"/>
        <item x="5901"/>
        <item x="5864"/>
        <item x="5837"/>
        <item x="5823"/>
        <item x="5784"/>
        <item x="5757"/>
        <item x="5721"/>
        <item x="5666"/>
        <item x="5622"/>
        <item x="5889"/>
        <item x="5850"/>
        <item x="5802"/>
        <item x="5771"/>
        <item x="5736"/>
        <item x="5701"/>
        <item x="5639"/>
        <item x="5594"/>
        <item x="5570"/>
        <item x="5546"/>
        <item x="5529"/>
        <item x="5481"/>
        <item x="5450"/>
        <item x="5438"/>
        <item x="5377"/>
        <item x="5295"/>
        <item x="5286"/>
        <item x="5683"/>
        <item x="6375"/>
        <item x="6366"/>
        <item x="6359"/>
        <item x="6347"/>
        <item x="6333"/>
        <item x="6330"/>
        <item x="6317"/>
        <item x="6313"/>
        <item x="6298"/>
        <item x="6289"/>
        <item x="6275"/>
        <item x="6269"/>
        <item x="6263"/>
        <item x="6251"/>
        <item x="6236"/>
        <item x="6220"/>
        <item x="6207"/>
        <item x="6197"/>
        <item x="6187"/>
        <item x="6184"/>
        <item x="6173"/>
        <item x="6157"/>
        <item x="6142"/>
        <item x="6115"/>
        <item x="6104"/>
        <item x="6091"/>
        <item x="6079"/>
        <item x="6071"/>
        <item x="6059"/>
        <item x="6045"/>
        <item x="6033"/>
        <item x="6021"/>
        <item x="6014"/>
        <item x="6005"/>
        <item x="5994"/>
        <item x="5976"/>
        <item x="5931"/>
        <item x="5925"/>
        <item x="6038"/>
        <item x="3794"/>
        <item x="5402"/>
        <item x="4929"/>
        <item x="4866"/>
        <item x="4787"/>
        <item x="4665"/>
        <item x="4562"/>
        <item x="4436"/>
        <item x="4299"/>
        <item x="4076"/>
        <item x="3927"/>
        <item x="5327"/>
        <item x="3571"/>
        <item x="5273"/>
        <item x="5243"/>
        <item x="5201"/>
        <item x="5163"/>
        <item x="5119"/>
        <item x="5077"/>
        <item x="5006"/>
        <item x="344"/>
        <item x="4898"/>
        <item x="4707"/>
        <item x="4230"/>
        <item x="4026"/>
        <item x="3419"/>
        <item x="2725"/>
        <item x="1840"/>
        <item x="1027"/>
        <item x="1924"/>
        <item x="1761"/>
        <item x="737"/>
        <item x="520"/>
        <item x="1882"/>
        <item x="2291"/>
        <item x="1868"/>
        <item x="1197"/>
        <item x="1343"/>
        <item x="1218"/>
        <item x="177"/>
        <item x="6582"/>
        <item x="6572"/>
        <item x="6559"/>
        <item x="6542"/>
        <item x="6540"/>
        <item x="347"/>
        <item x="2646"/>
        <item x="2317"/>
        <item x="1865"/>
        <item x="962"/>
        <item x="1547"/>
        <item x="1009"/>
        <item x="2608"/>
        <item x="1697"/>
        <item x="2766"/>
        <item x="2171"/>
        <item x="3109"/>
        <item x="1332"/>
        <item x="1230"/>
        <item x="2461"/>
        <item x="3461"/>
        <item x="3166"/>
        <item x="2392"/>
        <item x="1681"/>
        <item x="1448"/>
        <item x="1390"/>
        <item x="1113"/>
        <item x="756"/>
        <item x="4577"/>
        <item x="5708"/>
        <item x="5881"/>
        <item x="5857"/>
        <item x="5806"/>
        <item x="5596"/>
        <item x="5696"/>
        <item x="5647"/>
        <item x="3143"/>
        <item x="3025"/>
        <item x="1338"/>
        <item x="4813"/>
        <item x="5267"/>
        <item x="4980"/>
        <item x="4565"/>
        <item x="4043"/>
        <item x="3839"/>
        <item x="2797"/>
        <item x="2345"/>
        <item x="1378"/>
        <item x="498"/>
        <item x="1140"/>
        <item x="360"/>
        <item x="1457"/>
        <item x="6151"/>
        <item x="145"/>
        <item x="6233"/>
        <item x="6204"/>
        <item x="6123"/>
        <item x="5753"/>
        <item x="4829"/>
        <item x="2488"/>
        <item x="6524"/>
        <item x="802"/>
        <item x="1136"/>
        <item x="951"/>
        <item x="943"/>
        <item x="935"/>
        <item x="917"/>
        <item x="2310"/>
        <item x="6495"/>
        <item x="168"/>
        <item x="760"/>
        <item x="478"/>
        <item x="1667"/>
        <item x="439"/>
        <item x="427"/>
        <item x="127"/>
        <item x="2698"/>
        <item x="1247"/>
        <item x="2632"/>
        <item x="224"/>
        <item x="131"/>
        <item x="492"/>
        <item x="6084"/>
        <item x="6029"/>
        <item x="6010"/>
        <item x="5986"/>
        <item x="5815"/>
        <item x="5645"/>
        <item x="5508"/>
        <item x="5484"/>
        <item x="5380"/>
        <item x="5371"/>
        <item x="5321"/>
        <item x="5214"/>
        <item x="5058"/>
        <item x="5007"/>
        <item x="4771"/>
        <item x="129"/>
        <item x="6402"/>
        <item x="6202"/>
        <item x="6193"/>
        <item x="6156"/>
        <item x="6133"/>
        <item x="6111"/>
        <item x="6617"/>
        <item x="6601"/>
        <item x="6598"/>
        <item x="6034"/>
        <item x="6003"/>
        <item x="5975"/>
        <item x="5940"/>
        <item x="5902"/>
        <item x="2445"/>
        <item x="5679"/>
        <item x="5676"/>
        <item x="3325"/>
        <item x="3113"/>
        <item x="8"/>
        <item x="18"/>
        <item x="778"/>
        <item x="1325"/>
        <item x="173"/>
        <item x="121"/>
        <item x="61"/>
        <item x="2382"/>
        <item x="2466"/>
        <item x="4119"/>
        <item x="4023"/>
        <item x="3191"/>
        <item x="3084"/>
        <item x="6458"/>
        <item x="5122"/>
        <item x="6448"/>
        <item x="6258"/>
        <item x="6254"/>
        <item x="5920"/>
        <item x="5695"/>
        <item x="5678"/>
        <item x="5417"/>
        <item x="5407"/>
        <item x="4835"/>
        <item x="4799"/>
        <item x="4750"/>
        <item x="6427"/>
        <item x="5413"/>
        <item x="5409"/>
        <item x="5161"/>
        <item x="5159"/>
        <item x="5156"/>
        <item x="5155"/>
        <item x="2543"/>
        <item x="2368"/>
        <item x="2057"/>
        <item x="2545"/>
        <item x="2893"/>
        <item x="2189"/>
        <item x="2539"/>
        <item x="2363"/>
        <item x="1926"/>
        <item x="1322"/>
        <item x="2008"/>
        <item x="1843"/>
        <item x="1666"/>
        <item x="1251"/>
        <item x="374"/>
        <item x="1486"/>
        <item x="2229"/>
        <item x="295"/>
        <item x="2666"/>
        <item x="873"/>
        <item x="2584"/>
        <item x="6577"/>
        <item x="6545"/>
        <item x="6535"/>
        <item x="6514"/>
        <item x="6501"/>
        <item x="6562"/>
        <item x="6555"/>
        <item x="6552"/>
        <item x="6541"/>
        <item x="6507"/>
        <item x="1838"/>
        <item x="1669"/>
        <item x="1561"/>
        <item x="1528"/>
        <item x="1464"/>
        <item x="1399"/>
        <item x="1235"/>
        <item x="768"/>
        <item x="699"/>
        <item x="415"/>
        <item x="1984"/>
        <item x="2628"/>
        <item x="5702"/>
        <item x="5680"/>
        <item x="5617"/>
        <item x="5567"/>
        <item x="5549"/>
        <item x="5537"/>
        <item x="5494"/>
        <item x="5460"/>
        <item x="5429"/>
        <item x="5397"/>
        <item x="5329"/>
        <item x="5305"/>
        <item x="5276"/>
        <item x="5237"/>
        <item x="5200"/>
        <item x="5178"/>
        <item x="5086"/>
        <item x="5071"/>
        <item x="5008"/>
        <item x="4991"/>
        <item x="4960"/>
        <item x="4893"/>
        <item x="4854"/>
        <item x="4820"/>
        <item x="4809"/>
        <item x="4749"/>
        <item x="4697"/>
        <item x="4092"/>
        <item x="4916"/>
        <item x="3995"/>
        <item x="3786"/>
        <item x="3717"/>
        <item x="3606"/>
        <item x="3561"/>
        <item x="3492"/>
        <item x="3421"/>
        <item x="3371"/>
        <item x="3237"/>
        <item x="3101"/>
        <item x="4720"/>
        <item x="3073"/>
        <item x="2806"/>
        <item x="4598"/>
        <item x="4440"/>
        <item x="4363"/>
        <item x="4277"/>
        <item x="4198"/>
        <item x="3625"/>
        <item x="3309"/>
        <item x="3173"/>
        <item x="3011"/>
        <item x="2987"/>
        <item x="2777"/>
        <item x="2146"/>
        <item x="1648"/>
        <item x="1268"/>
        <item x="158"/>
        <item x="953"/>
        <item x="777"/>
        <item x="5043"/>
        <item x="4664"/>
        <item x="4457"/>
        <item x="4300"/>
        <item x="4177"/>
        <item x="4608"/>
        <item x="848"/>
        <item x="1855"/>
        <item x="1413"/>
        <item x="2101"/>
        <item x="1185"/>
        <item x="1217"/>
        <item x="608"/>
        <item x="449"/>
        <item x="1574"/>
        <item x="1003"/>
        <item x="981"/>
        <item x="967"/>
        <item x="2991"/>
        <item x="814"/>
        <item x="6591"/>
        <item x="6056"/>
        <item x="6030"/>
        <item x="6015"/>
        <item x="6581"/>
        <item x="6525"/>
        <item x="6511"/>
        <item x="6486"/>
        <item x="6416"/>
        <item x="6392"/>
        <item x="6386"/>
        <item x="6373"/>
        <item x="2085"/>
        <item x="2244"/>
        <item x="1095"/>
        <item x="2771"/>
        <item x="2625"/>
        <item x="2341"/>
        <item x="2194"/>
        <item x="2143"/>
        <item x="2067"/>
        <item x="2515"/>
        <item x="3586"/>
        <item x="5084"/>
        <item x="53"/>
        <item x="1186"/>
        <item x="1139"/>
        <item x="1119"/>
        <item x="1099"/>
        <item x="1081"/>
        <item x="1058"/>
        <item x="949"/>
        <item x="900"/>
        <item x="880"/>
        <item x="1877"/>
        <item x="525"/>
        <item x="1200"/>
        <item x="959"/>
        <item x="840"/>
        <item x="6310"/>
        <item x="5807"/>
        <item x="4041"/>
        <item x="3969"/>
        <item x="3963"/>
        <item x="3914"/>
        <item x="3873"/>
        <item x="3831"/>
        <item x="3773"/>
        <item x="3769"/>
        <item x="3735"/>
        <item x="3654"/>
        <item x="3627"/>
        <item x="5872"/>
        <item x="3622"/>
        <item x="3542"/>
        <item x="3531"/>
        <item x="3509"/>
        <item x="3493"/>
        <item x="5779"/>
        <item x="3359"/>
        <item x="3354"/>
        <item x="3303"/>
        <item x="3256"/>
        <item x="3241"/>
        <item x="3181"/>
        <item x="5749"/>
        <item x="3117"/>
        <item x="3086"/>
        <item x="3057"/>
        <item x="3030"/>
        <item x="2999"/>
        <item x="2990"/>
        <item x="2942"/>
        <item x="2905"/>
        <item x="2859"/>
        <item x="2826"/>
        <item x="5672"/>
        <item x="5573"/>
        <item x="5642"/>
        <item x="5502"/>
        <item x="5391"/>
        <item x="5535"/>
        <item x="5463"/>
        <item x="5478"/>
        <item x="5334"/>
        <item x="5302"/>
        <item x="5241"/>
        <item x="6208"/>
        <item x="5226"/>
        <item x="5208"/>
        <item x="5147"/>
        <item x="5118"/>
        <item x="5110"/>
        <item x="6153"/>
        <item x="5073"/>
        <item x="5010"/>
        <item x="4945"/>
        <item x="6087"/>
        <item x="4931"/>
        <item x="4901"/>
        <item x="4847"/>
        <item x="4831"/>
        <item x="4826"/>
        <item x="6076"/>
        <item x="4778"/>
        <item x="4700"/>
        <item x="4667"/>
        <item x="6012"/>
        <item x="4637"/>
        <item x="4567"/>
        <item x="4533"/>
        <item x="4516"/>
        <item x="4507"/>
        <item x="4430"/>
        <item x="5929"/>
        <item x="4390"/>
        <item x="4367"/>
        <item x="4350"/>
        <item x="4298"/>
        <item x="4258"/>
        <item x="4233"/>
        <item x="5879"/>
        <item x="4182"/>
        <item x="4129"/>
        <item x="4118"/>
        <item x="4103"/>
        <item x="4066"/>
        <item x="5032"/>
        <item x="2781"/>
        <item x="2699"/>
        <item x="2562"/>
        <item x="2478"/>
        <item x="2387"/>
        <item x="2068"/>
        <item x="5352"/>
        <item x="5289"/>
        <item x="5247"/>
        <item x="5223"/>
        <item x="5197"/>
        <item x="5164"/>
        <item x="5131"/>
        <item x="5101"/>
        <item x="5070"/>
        <item x="5036"/>
        <item x="4988"/>
        <item x="4975"/>
        <item x="4917"/>
        <item x="4899"/>
        <item x="4858"/>
        <item x="4734"/>
        <item x="4712"/>
        <item x="4031"/>
        <item x="3973"/>
        <item x="3897"/>
        <item x="3864"/>
        <item x="3726"/>
        <item x="3688"/>
        <item x="3667"/>
        <item x="3635"/>
        <item x="3608"/>
        <item x="3570"/>
        <item x="3550"/>
        <item x="3519"/>
        <item x="3485"/>
        <item x="3332"/>
        <item x="3282"/>
        <item x="3259"/>
        <item x="3213"/>
        <item x="3165"/>
        <item x="3152"/>
        <item x="3106"/>
        <item x="3075"/>
        <item x="3020"/>
        <item x="2978"/>
        <item x="2889"/>
        <item x="2871"/>
        <item x="2836"/>
        <item x="2811"/>
        <item x="2729"/>
        <item x="2645"/>
        <item x="2547"/>
        <item x="2405"/>
        <item x="2327"/>
        <item x="2152"/>
        <item x="2050"/>
        <item x="4998"/>
        <item x="4952"/>
        <item x="4875"/>
        <item x="4853"/>
        <item x="4811"/>
        <item x="4723"/>
        <item x="4689"/>
        <item x="4611"/>
        <item x="4582"/>
        <item x="4492"/>
        <item x="4458"/>
        <item x="4413"/>
        <item x="4287"/>
        <item x="4241"/>
        <item x="4212"/>
        <item x="4188"/>
        <item x="4137"/>
        <item x="4094"/>
        <item x="2173"/>
        <item x="1935"/>
        <item x="3475"/>
        <item x="1923"/>
        <item x="2048"/>
        <item x="1152"/>
        <item x="6164"/>
        <item x="2513"/>
        <item x="2391"/>
        <item x="2375"/>
        <item x="2498"/>
        <item x="2489"/>
        <item x="2476"/>
        <item x="2462"/>
        <item x="2450"/>
        <item x="2435"/>
        <item x="2426"/>
        <item x="2413"/>
        <item x="2588"/>
        <item x="3589"/>
        <item x="2878"/>
        <item x="2753"/>
        <item x="2578"/>
        <item x="2586"/>
        <item x="2273"/>
        <item x="1454"/>
        <item x="1349"/>
        <item x="1210"/>
        <item x="1164"/>
        <item x="1079"/>
        <item x="183"/>
        <item x="6089"/>
        <item x="3206"/>
        <item x="3140"/>
        <item x="3023"/>
        <item x="2739"/>
        <item x="2369"/>
        <item x="2253"/>
        <item x="2097"/>
        <item x="228"/>
        <item x="5565"/>
        <item x="5454"/>
        <item x="4817"/>
        <item x="4717"/>
        <item x="4480"/>
        <item x="3744"/>
        <item x="3041"/>
        <item x="2784"/>
        <item x="1458"/>
        <item x="3242"/>
        <item x="3211"/>
        <item x="3194"/>
        <item x="3174"/>
        <item x="3162"/>
        <item x="1154"/>
        <item x="2602"/>
        <item x="1901"/>
        <item x="180"/>
        <item x="1820"/>
        <item x="1816"/>
        <item x="1467"/>
        <item x="2421"/>
        <item x="1582"/>
        <item x="381"/>
        <item x="6282"/>
        <item x="5670"/>
        <item x="5561"/>
        <item x="5224"/>
        <item x="4928"/>
        <item x="4488"/>
        <item x="5799"/>
        <item x="6070"/>
        <item x="2337"/>
        <item x="1723"/>
        <item x="1647"/>
        <item x="1436"/>
        <item x="2079"/>
        <item x="738"/>
        <item x="5472"/>
        <item x="2415"/>
        <item x="2231"/>
        <item x="2112"/>
        <item x="5240"/>
        <item x="5121"/>
        <item x="5001"/>
        <item x="4775"/>
        <item x="4404"/>
        <item x="4308"/>
        <item x="4183"/>
        <item x="3009"/>
        <item x="3966"/>
        <item x="3736"/>
        <item x="3526"/>
        <item x="3283"/>
        <item x="2810"/>
        <item x="2691"/>
        <item x="1940"/>
        <item x="1695"/>
        <item x="4814"/>
        <item x="4603"/>
        <item x="4333"/>
        <item x="4250"/>
        <item x="3980"/>
        <item x="3931"/>
        <item x="3848"/>
        <item x="3448"/>
        <item x="688"/>
        <item x="421"/>
        <item x="93"/>
        <item x="3324"/>
        <item x="2404"/>
        <item x="1980"/>
        <item x="2206"/>
        <item x="625"/>
        <item x="603"/>
        <item x="2239"/>
        <item x="541"/>
        <item x="2156"/>
        <item x="664"/>
        <item x="2163"/>
        <item x="1428"/>
        <item x="1942"/>
        <item x="2183"/>
        <item x="2022"/>
        <item x="2037"/>
        <item x="1842"/>
        <item x="1874"/>
        <item x="1953"/>
        <item x="1773"/>
        <item x="1449"/>
        <item x="1699"/>
        <item x="1535"/>
        <item x="1758"/>
        <item x="2468"/>
        <item x="1807"/>
        <item x="1556"/>
        <item x="1278"/>
        <item x="1532"/>
        <item x="1222"/>
        <item x="1414"/>
        <item x="1085"/>
        <item x="1429"/>
        <item x="1313"/>
        <item x="2463"/>
        <item x="1573"/>
        <item x="973"/>
        <item x="611"/>
        <item x="1112"/>
        <item x="936"/>
        <item x="2440"/>
        <item x="963"/>
        <item x="1150"/>
        <item x="2416"/>
        <item x="1073"/>
        <item x="1541"/>
        <item x="1286"/>
        <item x="160"/>
        <item x="2398"/>
        <item x="1010"/>
        <item x="1021"/>
        <item x="404"/>
        <item x="437"/>
        <item x="2336"/>
        <item x="815"/>
        <item x="792"/>
        <item x="724"/>
        <item x="637"/>
        <item x="598"/>
        <item x="567"/>
        <item x="526"/>
        <item x="511"/>
        <item x="496"/>
        <item x="461"/>
        <item x="412"/>
        <item x="383"/>
        <item x="348"/>
        <item x="328"/>
        <item x="39"/>
        <item x="2226"/>
        <item x="1638"/>
        <item x="2084"/>
        <item x="2125"/>
        <item x="1833"/>
        <item x="2642"/>
        <item x="2604"/>
        <item x="4668"/>
        <item x="689"/>
        <item x="810"/>
        <item x="1431"/>
        <item x="175"/>
        <item x="1355"/>
        <item x="1267"/>
        <item x="1219"/>
        <item x="918"/>
        <item x="797"/>
        <item x="265"/>
        <item x="193"/>
        <item x="66"/>
        <item x="6080"/>
        <item x="5723"/>
        <item x="5258"/>
        <item x="5477"/>
        <item x="1965"/>
        <item x="1646"/>
        <item x="1270"/>
        <item x="2196"/>
        <item x="542"/>
        <item x="2828"/>
        <item x="3285"/>
        <item x="1287"/>
        <item x="1062"/>
        <item x="210"/>
        <item x="667"/>
        <item x="3130"/>
        <item x="2670"/>
        <item x="2443"/>
        <item x="2119"/>
        <item x="1979"/>
        <item x="1809"/>
        <item x="1766"/>
        <item x="1588"/>
        <item x="5485"/>
        <item x="1265"/>
        <item x="1125"/>
        <item x="6279"/>
        <item x="6152"/>
        <item x="6058"/>
        <item x="5904"/>
        <item x="5830"/>
        <item x="5656"/>
        <item x="6126"/>
        <item x="6108"/>
        <item x="6095"/>
        <item x="6066"/>
        <item x="6020"/>
        <item x="6006"/>
        <item x="5957"/>
        <item x="5798"/>
        <item x="5795"/>
        <item x="3845"/>
        <item x="3319"/>
        <item x="3139"/>
        <item x="3003"/>
        <item x="2715"/>
        <item x="2324"/>
        <item x="3212"/>
        <item x="3203"/>
        <item x="1696"/>
        <item x="808"/>
        <item x="503"/>
        <item x="495"/>
        <item x="450"/>
        <item x="434"/>
        <item x="300"/>
        <item x="272"/>
        <item x="254"/>
        <item x="226"/>
        <item x="211"/>
        <item x="707"/>
        <item x="693"/>
        <item x="604"/>
        <item x="572"/>
        <item x="565"/>
        <item x="548"/>
        <item x="533"/>
        <item x="514"/>
        <item x="2047"/>
        <item x="6412"/>
        <item x="6411"/>
        <item x="6407"/>
        <item x="6406"/>
        <item x="6390"/>
        <item x="6385"/>
        <item x="6379"/>
        <item x="6395"/>
        <item x="5657"/>
        <item x="4223"/>
        <item x="6374"/>
        <item x="6365"/>
        <item x="6371"/>
        <item x="6343"/>
        <item x="6368"/>
        <item x="6107"/>
        <item x="6377"/>
        <item x="6074"/>
        <item x="6367"/>
        <item x="5984"/>
        <item x="6052"/>
        <item x="6082"/>
        <item x="5982"/>
        <item x="5311"/>
        <item x="6018"/>
        <item x="5053"/>
        <item x="6065"/>
        <item x="5906"/>
        <item x="5841"/>
        <item x="5186"/>
        <item x="6146"/>
        <item x="6351"/>
        <item x="6356"/>
        <item x="6358"/>
        <item x="6286"/>
        <item x="4112"/>
        <item x="5555"/>
        <item x="6315"/>
        <item x="3956"/>
        <item x="5027"/>
        <item x="6291"/>
        <item x="6259"/>
        <item x="6306"/>
        <item x="6272"/>
        <item x="6245"/>
        <item x="6256"/>
        <item x="6341"/>
        <item x="6299"/>
        <item x="6335"/>
        <item x="6326"/>
        <item x="6309"/>
        <item x="6096"/>
        <item x="6296"/>
        <item x="6277"/>
        <item x="6265"/>
        <item x="6331"/>
        <item x="6304"/>
        <item x="6241"/>
        <item x="5218"/>
        <item x="5168"/>
        <item x="6017"/>
        <item x="5967"/>
        <item x="5943"/>
        <item x="5690"/>
        <item x="5915"/>
        <item x="6305"/>
        <item x="6121"/>
        <item x="5968"/>
        <item x="5953"/>
        <item x="6213"/>
        <item x="5898"/>
        <item x="4949"/>
        <item x="4702"/>
        <item x="5886"/>
        <item x="5870"/>
        <item x="5851"/>
        <item x="6205"/>
        <item x="5840"/>
        <item x="5825"/>
        <item x="5811"/>
        <item x="5790"/>
        <item x="5772"/>
        <item x="5761"/>
        <item x="5735"/>
        <item x="5668"/>
        <item x="6154"/>
        <item x="6260"/>
        <item x="4883"/>
        <item x="6178"/>
        <item x="5139"/>
        <item x="5725"/>
        <item x="5586"/>
        <item x="5288"/>
        <item x="5536"/>
        <item x="5090"/>
        <item x="6222"/>
        <item x="4417"/>
        <item x="6168"/>
        <item x="6159"/>
        <item x="6130"/>
        <item x="6110"/>
        <item x="4623"/>
        <item x="5489"/>
        <item x="5706"/>
        <item x="4825"/>
        <item x="5361"/>
        <item x="5458"/>
        <item x="5628"/>
        <item x="5520"/>
        <item x="5339"/>
        <item x="5426"/>
        <item x="6180"/>
        <item x="3821"/>
        <item x="6192"/>
        <item x="6201"/>
        <item x="5606"/>
        <item x="6170"/>
        <item x="6189"/>
        <item x="4758"/>
        <item x="5384"/>
        <item x="5255"/>
        <item x="5989"/>
        <item x="6054"/>
        <item x="5981"/>
        <item x="5912"/>
        <item x="5787"/>
        <item x="3851"/>
        <item x="5698"/>
        <item x="4373"/>
        <item x="4135"/>
        <item x="4601"/>
        <item x="4552"/>
        <item x="4530"/>
        <item x="985"/>
        <item x="2901"/>
        <item x="2866"/>
        <item x="2726"/>
        <item x="2051"/>
        <item x="5511"/>
        <item x="2448"/>
        <item x="2399"/>
        <item x="2388"/>
        <item x="2297"/>
        <item x="2671"/>
        <item x="1737"/>
        <item x="1691"/>
        <item x="2495"/>
        <item x="2049"/>
        <item x="2161"/>
        <item x="2702"/>
        <item x="2304"/>
        <item x="2340"/>
        <item x="3145"/>
        <item x="1517"/>
        <item x="1321"/>
        <item x="979"/>
        <item x="3036"/>
        <item x="1063"/>
        <item x="5370"/>
        <item x="6489"/>
        <item x="6234"/>
        <item x="5963"/>
        <item x="5873"/>
        <item x="5707"/>
        <item x="5634"/>
        <item x="4923"/>
        <item x="6165"/>
        <item x="4631"/>
        <item x="4545"/>
        <item x="1605"/>
        <item x="1536"/>
        <item x="1391"/>
        <item x="1184"/>
        <item x="977"/>
        <item x="683"/>
        <item x="6238"/>
        <item x="5905"/>
        <item x="5816"/>
        <item x="5777"/>
        <item x="5684"/>
        <item x="6155"/>
        <item x="5387"/>
        <item x="6196"/>
        <item x="6086"/>
        <item x="6044"/>
        <item x="5992"/>
        <item x="6077"/>
        <item x="6007"/>
        <item x="6037"/>
        <item x="6055"/>
        <item x="5977"/>
        <item x="5852"/>
        <item x="24"/>
        <item x="5246"/>
        <item x="4953"/>
        <item x="5038"/>
        <item x="5469"/>
        <item x="1"/>
        <item x="6051"/>
        <item x="1504"/>
        <item x="3464"/>
        <item x="3122"/>
        <item x="2927"/>
        <item x="2605"/>
        <item x="2579"/>
        <item x="4785"/>
        <item x="4703"/>
        <item x="1651"/>
        <item x="1650"/>
        <item x="2492"/>
        <item x="2366"/>
        <item x="2389"/>
        <item x="2184"/>
        <item x="2214"/>
        <item x="2740"/>
        <item x="2700"/>
        <item x="2609"/>
        <item x="2647"/>
        <item x="872"/>
        <item x="3626"/>
        <item x="2486"/>
        <item x="2376"/>
        <item x="2243"/>
        <item x="819"/>
        <item x="922"/>
        <item x="3128"/>
        <item x="1060"/>
        <item x="21"/>
        <item x="658"/>
        <item x="908"/>
        <item x="892"/>
        <item x="876"/>
        <item x="1234"/>
        <item x="1800"/>
        <item x="1591"/>
        <item x="669"/>
        <item x="207"/>
        <item x="6635"/>
        <item x="6633"/>
        <item x="6631"/>
        <item x="6629"/>
        <item x="6628"/>
        <item x="6627"/>
        <item x="6632"/>
        <item x="6624"/>
        <item x="5315"/>
        <item x="5196"/>
        <item x="6621"/>
        <item x="6619"/>
        <item x="6614"/>
        <item x="6590"/>
        <item x="6127"/>
        <item x="6032"/>
        <item x="5849"/>
        <item x="5734"/>
        <item x="5627"/>
        <item x="6594"/>
        <item x="6570"/>
        <item x="6556"/>
        <item x="4510"/>
        <item x="4538"/>
        <item x="263"/>
        <item x="1468"/>
        <item x="1394"/>
        <item x="562"/>
        <item x="516"/>
        <item x="5343"/>
        <item x="2597"/>
        <item x="3510"/>
        <item x="6357"/>
        <item x="6320"/>
        <item x="3447"/>
        <item x="6383"/>
        <item x="6342"/>
        <item x="2587"/>
        <item x="803"/>
        <item x="1365"/>
        <item x="5298"/>
        <item x="3695"/>
        <item x="5279"/>
        <item x="5206"/>
        <item x="4856"/>
        <item x="4738"/>
        <item x="4624"/>
        <item x="4485"/>
        <item x="4245"/>
        <item x="3920"/>
        <item x="4583"/>
        <item x="4296"/>
        <item x="4271"/>
        <item x="4235"/>
        <item x="4069"/>
        <item x="4045"/>
        <item x="4018"/>
        <item x="4005"/>
        <item x="3902"/>
        <item x="3880"/>
        <item x="3842"/>
        <item x="4518"/>
        <item x="3822"/>
        <item x="3818"/>
        <item x="3809"/>
        <item x="3772"/>
        <item x="3677"/>
        <item x="3580"/>
        <item x="3569"/>
        <item x="3488"/>
        <item x="3470"/>
        <item x="3457"/>
        <item x="4511"/>
        <item x="3446"/>
        <item x="3423"/>
        <item x="3406"/>
        <item x="3394"/>
        <item x="3373"/>
        <item x="3352"/>
        <item x="3338"/>
        <item x="3312"/>
        <item x="3289"/>
        <item x="3257"/>
        <item x="4497"/>
        <item x="3247"/>
        <item x="3232"/>
        <item x="3115"/>
        <item x="4439"/>
        <item x="4422"/>
        <item x="4402"/>
        <item x="4328"/>
        <item x="4319"/>
        <item x="1707"/>
        <item x="1674"/>
        <item x="1641"/>
        <item x="1618"/>
        <item x="1602"/>
        <item x="1586"/>
        <item x="1575"/>
        <item x="1564"/>
        <item x="1543"/>
        <item x="3192"/>
        <item x="2970"/>
        <item x="1529"/>
        <item x="2283"/>
        <item x="2950"/>
        <item x="2054"/>
        <item x="2013"/>
        <item x="1519"/>
        <item x="2265"/>
        <item x="2931"/>
        <item x="1499"/>
        <item x="2242"/>
        <item x="2920"/>
        <item x="1482"/>
        <item x="2213"/>
        <item x="2900"/>
        <item x="1459"/>
        <item x="2200"/>
        <item x="2885"/>
        <item x="1447"/>
        <item x="2182"/>
        <item x="2849"/>
        <item x="1420"/>
        <item x="2151"/>
        <item x="2842"/>
        <item x="1402"/>
        <item x="2131"/>
        <item x="2827"/>
        <item x="1379"/>
        <item x="2098"/>
        <item x="2808"/>
        <item x="1369"/>
        <item x="3160"/>
        <item x="2795"/>
        <item x="1346"/>
        <item x="2775"/>
        <item x="1316"/>
        <item x="2761"/>
        <item x="1301"/>
        <item x="2750"/>
        <item x="1288"/>
        <item x="2728"/>
        <item x="1263"/>
        <item x="2706"/>
        <item x="1237"/>
        <item x="2684"/>
        <item x="1203"/>
        <item x="2668"/>
        <item x="1187"/>
        <item x="2651"/>
        <item x="1177"/>
        <item x="2633"/>
        <item x="1153"/>
        <item x="3137"/>
        <item x="2615"/>
        <item x="2582"/>
        <item x="2564"/>
        <item x="2541"/>
        <item x="2519"/>
        <item x="2499"/>
        <item x="2474"/>
        <item x="2451"/>
        <item x="2430"/>
        <item x="2414"/>
        <item x="3085"/>
        <item x="2379"/>
        <item x="2350"/>
        <item x="2325"/>
        <item x="2222"/>
        <item x="2195"/>
        <item x="2167"/>
        <item x="2111"/>
        <item x="2073"/>
        <item x="2039"/>
        <item x="1996"/>
        <item x="3074"/>
        <item x="1982"/>
        <item x="1959"/>
        <item x="1950"/>
        <item x="1936"/>
        <item x="1920"/>
        <item x="1907"/>
        <item x="1888"/>
        <item x="1876"/>
        <item x="1854"/>
        <item x="1834"/>
        <item x="3040"/>
        <item x="1817"/>
        <item x="1801"/>
        <item x="1769"/>
        <item x="1764"/>
        <item x="1745"/>
        <item x="1724"/>
        <item x="1694"/>
        <item x="1658"/>
        <item x="3022"/>
        <item x="3004"/>
        <item x="2986"/>
        <item x="1636"/>
        <item x="1126"/>
        <item x="1100"/>
        <item x="1075"/>
        <item x="1044"/>
        <item x="1022"/>
        <item x="998"/>
        <item x="964"/>
        <item x="923"/>
        <item x="881"/>
        <item x="844"/>
        <item x="798"/>
        <item x="767"/>
        <item x="729"/>
        <item x="686"/>
        <item x="660"/>
        <item x="586"/>
        <item x="536"/>
        <item x="486"/>
        <item x="431"/>
        <item x="384"/>
        <item x="298"/>
        <item x="239"/>
        <item x="181"/>
        <item x="122"/>
        <item x="56"/>
        <item x="2162"/>
        <item x="473"/>
        <item x="88"/>
        <item x="5360"/>
        <item x="6181"/>
        <item x="6145"/>
        <item x="6047"/>
        <item x="5731"/>
        <item x="1671"/>
        <item x="1734"/>
        <item x="883"/>
        <item x="2100"/>
        <item x="2036"/>
        <item x="1937"/>
        <item x="85"/>
        <item x="1157"/>
        <item x="414"/>
        <item x="563"/>
        <item x="4802"/>
        <item x="4772"/>
        <item x="4513"/>
        <item x="4248"/>
        <item x="3767"/>
        <item x="3716"/>
        <item x="3478"/>
        <item x="895"/>
        <item x="1069"/>
        <item x="1490"/>
        <item x="2155"/>
        <item x="2212"/>
        <item x="2330"/>
        <item x="6243"/>
        <item x="488"/>
        <item x="1772"/>
        <item x="782"/>
        <item x="2626"/>
        <item x="2820"/>
        <item x="2695"/>
        <item x="4122"/>
        <item x="4855"/>
        <item x="4140"/>
        <item x="3998"/>
        <item x="3960"/>
        <item x="3899"/>
        <item x="3844"/>
        <item x="3796"/>
        <item x="3658"/>
        <item x="3618"/>
        <item x="3597"/>
        <item x="3516"/>
        <item x="4760"/>
        <item x="3465"/>
        <item x="3388"/>
        <item x="3277"/>
        <item x="3225"/>
        <item x="3161"/>
        <item x="3142"/>
        <item x="3046"/>
        <item x="3028"/>
        <item x="2956"/>
        <item x="2848"/>
        <item x="4650"/>
        <item x="2798"/>
        <item x="2768"/>
        <item x="2693"/>
        <item x="2600"/>
        <item x="4515"/>
        <item x="4426"/>
        <item x="4336"/>
        <item x="4269"/>
        <item x="4215"/>
        <item x="4173"/>
        <item x="3991"/>
        <item x="2328"/>
        <item x="3207"/>
        <item x="3042"/>
        <item x="2772"/>
        <item x="2354"/>
        <item x="2237"/>
        <item x="2157"/>
        <item x="2005"/>
        <item x="1689"/>
        <item x="1619"/>
        <item x="1323"/>
        <item x="2046"/>
        <item x="482"/>
        <item x="308"/>
        <item x="6519"/>
        <item x="6503"/>
        <item x="6494"/>
        <item x="6484"/>
        <item x="6434"/>
        <item x="6336"/>
        <item x="6293"/>
        <item x="6230"/>
        <item x="6216"/>
        <item x="1727"/>
        <item x="1521"/>
        <item x="1770"/>
        <item x="1719"/>
        <item x="1661"/>
        <item x="6419"/>
        <item x="6340"/>
        <item x="2031"/>
        <item x="1531"/>
        <item x="1042"/>
        <item x="2881"/>
        <item x="1880"/>
        <item x="2636"/>
        <item x="3438"/>
        <item x="3308"/>
        <item x="2309"/>
        <item x="2707"/>
        <item x="2402"/>
        <item x="1356"/>
        <item x="1215"/>
        <item x="1106"/>
        <item x="622"/>
        <item x="2997"/>
        <item x="2596"/>
        <item x="2140"/>
        <item x="725"/>
        <item x="1445"/>
        <item x="1679"/>
        <item x="788"/>
        <item x="646"/>
        <item x="606"/>
        <item x="2362"/>
        <item x="1997"/>
        <item x="4387"/>
        <item x="4288"/>
        <item x="4191"/>
        <item x="3955"/>
        <item x="3108"/>
        <item x="2009"/>
        <item x="513"/>
        <item x="387"/>
        <item x="2083"/>
        <item x="730"/>
        <item x="554"/>
        <item x="2773"/>
        <item x="6509"/>
        <item x="6482"/>
        <item x="6423"/>
        <item x="6404"/>
        <item x="6338"/>
        <item x="1522"/>
        <item x="2295"/>
        <item x="3729"/>
        <item x="3982"/>
        <item x="3906"/>
        <item x="3364"/>
        <item x="3286"/>
        <item x="5428"/>
        <item x="5198"/>
        <item x="5049"/>
        <item x="4986"/>
        <item x="4795"/>
        <item x="4620"/>
        <item x="4084"/>
        <item x="6567"/>
        <item x="6454"/>
        <item x="6424"/>
        <item x="6551"/>
        <item x="6516"/>
        <item x="6502"/>
        <item x="6497"/>
        <item x="6488"/>
        <item x="6478"/>
        <item x="6467"/>
        <item x="6460"/>
        <item x="2917"/>
        <item x="6246"/>
        <item x="5944"/>
        <item x="5423"/>
        <item x="5088"/>
        <item x="3350"/>
        <item x="861"/>
        <item x="651"/>
        <item x="378"/>
        <item x="35"/>
        <item x="1377"/>
        <item x="1839"/>
        <item x="1804"/>
        <item x="1780"/>
        <item x="1754"/>
        <item x="1732"/>
        <item x="1233"/>
        <item x="4128"/>
        <item x="4114"/>
        <item x="4007"/>
        <item x="3958"/>
        <item x="3893"/>
        <item x="3058"/>
        <item x="2899"/>
        <item x="4862"/>
        <item x="4823"/>
        <item x="4357"/>
        <item x="2041"/>
        <item x="2371"/>
        <item x="1374"/>
        <item x="1881"/>
        <item x="50"/>
        <item x="27"/>
        <item x="163"/>
        <item x="833"/>
        <item x="1527"/>
        <item x="1375"/>
        <item x="1028"/>
        <item x="932"/>
        <item x="552"/>
        <item x="349"/>
        <item x="4259"/>
        <item x="4146"/>
        <item x="3067"/>
        <item x="1571"/>
        <item x="4455"/>
        <item x="1059"/>
        <item x="2852"/>
        <item x="2381"/>
        <item x="2465"/>
        <item x="2043"/>
        <item x="6618"/>
        <item x="164"/>
        <item x="484"/>
        <item x="1616"/>
        <item x="2569"/>
        <item x="4524"/>
        <item x="169"/>
        <item x="6223"/>
        <item x="6172"/>
        <item x="1290"/>
        <item x="1096"/>
        <item x="1181"/>
        <item x="1019"/>
        <item x="1111"/>
        <item x="902"/>
        <item x="965"/>
        <item x="621"/>
        <item x="5578"/>
        <item x="2027"/>
        <item x="1597"/>
        <item x="1604"/>
        <item x="1015"/>
        <item x="966"/>
        <item x="890"/>
        <item x="929"/>
        <item x="1006"/>
        <item x="489"/>
        <item x="217"/>
        <item x="316"/>
        <item x="369"/>
        <item x="1511"/>
        <item x="1456"/>
        <item x="1426"/>
        <item x="1360"/>
        <item x="1314"/>
        <item x="1109"/>
        <item x="2267"/>
        <item x="5404"/>
        <item x="5791"/>
        <item x="2301"/>
        <item x="1357"/>
        <item x="1056"/>
        <item x="540"/>
        <item x="493"/>
        <item x="382"/>
        <item x="276"/>
        <item x="174"/>
        <item x="78"/>
        <item x="2202"/>
        <item x="2130"/>
        <item x="2080"/>
        <item x="2032"/>
        <item x="1914"/>
        <item x="1720"/>
        <item x="1481"/>
        <item x="1430"/>
        <item x="5444"/>
        <item x="1014"/>
        <item x="4149"/>
        <item x="490"/>
        <item x="257"/>
        <item x="4391"/>
        <item x="2770"/>
        <item x="462"/>
        <item x="1098"/>
        <item x="1635"/>
        <item x="1507"/>
        <item x="1516"/>
        <item x="1500"/>
        <item x="1350"/>
        <item x="1292"/>
        <item x="1246"/>
        <item x="1239"/>
        <item x="1592"/>
        <item x="1348"/>
        <item x="1328"/>
        <item x="1077"/>
        <item x="1052"/>
        <item x="990"/>
        <item x="716"/>
        <item x="1978"/>
        <item x="1853"/>
        <item x="1714"/>
        <item x="1568"/>
        <item x="1931"/>
        <item x="1864"/>
        <item x="1406"/>
        <item x="5373"/>
        <item x="499"/>
        <item x="260"/>
        <item x="472"/>
        <item x="453"/>
        <item x="442"/>
        <item x="321"/>
        <item x="318"/>
        <item x="221"/>
        <item x="270"/>
        <item x="296"/>
        <item x="267"/>
        <item x="33"/>
        <item x="162"/>
        <item x="578"/>
        <item x="5263"/>
        <item x="2003"/>
        <item x="1964"/>
        <item x="1711"/>
        <item x="1476"/>
        <item x="1317"/>
        <item x="668"/>
        <item x="569"/>
        <item x="841"/>
        <item x="1437"/>
        <item x="2640"/>
        <item x="1958"/>
        <item x="1502"/>
        <item x="2198"/>
        <item x="1678"/>
        <item x="6437"/>
        <item x="4672"/>
        <item x="105"/>
        <item x="2260"/>
        <item x="2401"/>
        <item x="1851"/>
        <item x="1813"/>
        <item x="4639"/>
        <item x="1776"/>
        <item x="2251"/>
        <item x="2235"/>
        <item x="2209"/>
        <item x="1664"/>
        <item x="1327"/>
        <item x="1566"/>
        <item x="2460"/>
        <item x="1057"/>
        <item x="5187"/>
        <item x="5180"/>
        <item x="5158"/>
        <item x="5117"/>
        <item x="5599"/>
        <item x="3157"/>
        <item x="3262"/>
        <item x="3079"/>
        <item x="2444"/>
        <item x="1828"/>
        <item x="1777"/>
        <item x="1738"/>
        <item x="1387"/>
        <item x="5519"/>
        <item x="5096"/>
        <item x="4996"/>
        <item x="961"/>
        <item x="144"/>
        <item x="1558"/>
        <item x="2812"/>
        <item x="2967"/>
        <item x="2581"/>
        <item x="109"/>
        <item x="1209"/>
        <item x="1637"/>
        <item x="5063"/>
        <item x="4973"/>
        <item x="6212"/>
        <item x="2433"/>
        <item x="2620"/>
        <item x="4338"/>
        <item x="704"/>
        <item x="2787"/>
        <item x="2716"/>
        <item x="5398"/>
        <item x="6480"/>
        <item x="4444"/>
        <item x="12"/>
        <item x="2075"/>
        <item x="5945"/>
        <item x="5425"/>
        <item x="5405"/>
        <item x="5140"/>
        <item x="5104"/>
        <item x="5044"/>
        <item x="5025"/>
        <item x="4994"/>
        <item x="4983"/>
        <item x="4937"/>
        <item x="4958"/>
        <item x="4915"/>
        <item x="5741"/>
        <item x="4874"/>
        <item x="4788"/>
        <item x="4759"/>
        <item x="4751"/>
        <item x="4714"/>
        <item x="4617"/>
        <item x="4602"/>
        <item x="4588"/>
        <item x="4568"/>
        <item x="4527"/>
        <item x="5740"/>
        <item x="4523"/>
        <item x="4506"/>
        <item x="4443"/>
        <item x="4432"/>
        <item x="4412"/>
        <item x="4325"/>
        <item x="4310"/>
        <item x="4286"/>
        <item x="4275"/>
        <item x="4213"/>
        <item x="5710"/>
        <item x="4199"/>
        <item x="5709"/>
        <item x="5616"/>
        <item x="5615"/>
        <item x="5990"/>
        <item x="5614"/>
        <item x="5544"/>
        <item x="1076"/>
        <item x="1054"/>
        <item x="1047"/>
        <item x="1012"/>
        <item x="986"/>
        <item x="975"/>
        <item x="946"/>
        <item x="916"/>
        <item x="888"/>
        <item x="859"/>
        <item x="837"/>
        <item x="805"/>
        <item x="773"/>
        <item x="759"/>
        <item x="750"/>
        <item x="690"/>
        <item x="636"/>
        <item x="568"/>
        <item x="497"/>
        <item x="465"/>
        <item x="417"/>
        <item x="323"/>
        <item x="233"/>
        <item x="102"/>
        <item x="4355"/>
        <item x="3846"/>
        <item x="3888"/>
        <item x="3828"/>
        <item x="3785"/>
        <item x="3685"/>
        <item x="3645"/>
        <item x="3581"/>
        <item x="4306"/>
        <item x="4256"/>
        <item x="4219"/>
        <item x="4075"/>
        <item x="4052"/>
        <item x="4034"/>
        <item x="3953"/>
        <item x="3925"/>
        <item x="3565"/>
        <item x="3091"/>
        <item x="3051"/>
        <item x="3007"/>
        <item x="2974"/>
        <item x="2939"/>
        <item x="2909"/>
        <item x="2856"/>
        <item x="2818"/>
        <item x="2780"/>
        <item x="2744"/>
        <item x="3480"/>
        <item x="2718"/>
        <item x="2679"/>
        <item x="2639"/>
        <item x="2599"/>
        <item x="2560"/>
        <item x="2530"/>
        <item x="2494"/>
        <item x="2441"/>
        <item x="2397"/>
        <item x="2357"/>
        <item x="3426"/>
        <item x="2268"/>
        <item x="2216"/>
        <item x="2186"/>
        <item x="2154"/>
        <item x="2124"/>
        <item x="3383"/>
        <item x="3328"/>
        <item x="3297"/>
        <item x="3267"/>
        <item x="3187"/>
        <item x="3144"/>
        <item x="1567"/>
        <item x="1523"/>
        <item x="1466"/>
        <item x="1440"/>
        <item x="1425"/>
        <item x="1404"/>
        <item x="1388"/>
        <item x="1373"/>
        <item x="1361"/>
        <item x="2092"/>
        <item x="1826"/>
        <item x="1331"/>
        <item x="1788"/>
        <item x="1324"/>
        <item x="1753"/>
        <item x="1293"/>
        <item x="1717"/>
        <item x="1274"/>
        <item x="1684"/>
        <item x="1248"/>
        <item x="1668"/>
        <item x="1229"/>
        <item x="1644"/>
        <item x="1195"/>
        <item x="1622"/>
        <item x="1173"/>
        <item x="1610"/>
        <item x="1165"/>
        <item x="1590"/>
        <item x="1130"/>
        <item x="2063"/>
        <item x="1551"/>
        <item x="1104"/>
        <item x="1534"/>
        <item x="1477"/>
        <item x="2030"/>
        <item x="2002"/>
        <item x="1971"/>
        <item x="1944"/>
        <item x="1916"/>
        <item x="1892"/>
        <item x="1859"/>
        <item x="419"/>
        <item x="836"/>
        <item x="3745"/>
        <item x="3358"/>
        <item x="3811"/>
        <item x="1943"/>
        <item x="1908"/>
        <item x="1798"/>
        <item x="624"/>
        <item x="566"/>
        <item x="481"/>
        <item x="402"/>
        <item x="315"/>
        <item x="230"/>
        <item x="118"/>
        <item x="807"/>
        <item x="679"/>
        <item x="1895"/>
        <item x="2664"/>
        <item x="1509"/>
        <item x="774"/>
        <item x="5092"/>
        <item x="2052"/>
        <item x="2040"/>
        <item x="3584"/>
        <item x="3153"/>
        <item x="2799"/>
        <item x="2428"/>
        <item x="2123"/>
        <item x="1415"/>
        <item x="1271"/>
        <item x="1336"/>
        <item x="1036"/>
        <item x="6648"/>
        <item x="6647"/>
        <item x="6638"/>
        <item x="2926"/>
        <item x="2754"/>
        <item x="3463"/>
        <item x="3314"/>
        <item x="5504"/>
        <item x="649"/>
        <item x="52"/>
        <item x="866"/>
        <item x="2395"/>
        <item x="1524"/>
        <item x="1894"/>
        <item x="1750"/>
        <item x="1174"/>
        <item x="1034"/>
        <item x="6430"/>
        <item x="2361"/>
        <item x="4974"/>
        <item x="719"/>
        <item x="388"/>
        <item x="504"/>
        <item x="172"/>
        <item x="247"/>
        <item x="236"/>
        <item x="243"/>
        <item x="229"/>
        <item x="218"/>
        <item x="188"/>
        <item x="363"/>
        <item x="356"/>
        <item x="341"/>
        <item x="335"/>
        <item x="194"/>
        <item x="480"/>
        <item x="420"/>
        <item x="428"/>
        <item x="416"/>
        <item x="392"/>
        <item x="403"/>
        <item x="391"/>
        <item x="399"/>
        <item x="395"/>
        <item x="390"/>
        <item x="379"/>
        <item x="329"/>
        <item x="333"/>
        <item x="364"/>
        <item x="357"/>
        <item x="336"/>
        <item x="354"/>
        <item x="343"/>
        <item x="339"/>
        <item x="314"/>
        <item x="469"/>
        <item x="297"/>
        <item x="325"/>
        <item x="320"/>
        <item x="302"/>
        <item x="264"/>
        <item x="457"/>
        <item x="445"/>
        <item x="441"/>
        <item x="436"/>
        <item x="429"/>
        <item x="423"/>
        <item x="261"/>
        <item x="208"/>
        <item x="167"/>
        <item x="159"/>
        <item x="154"/>
        <item x="149"/>
        <item x="244"/>
        <item x="242"/>
        <item x="237"/>
        <item x="212"/>
        <item x="191"/>
        <item x="161"/>
        <item x="187"/>
        <item x="231"/>
        <item x="125"/>
        <item x="117"/>
        <item x="112"/>
        <item x="115"/>
        <item x="107"/>
        <item x="146"/>
        <item x="101"/>
        <item x="98"/>
        <item x="96"/>
        <item x="92"/>
        <item x="198"/>
        <item x="133"/>
        <item x="90"/>
        <item x="84"/>
        <item x="82"/>
        <item x="80"/>
        <item x="75"/>
        <item x="71"/>
        <item x="70"/>
        <item x="64"/>
        <item x="60"/>
        <item x="185"/>
        <item x="57"/>
        <item x="54"/>
        <item x="36"/>
        <item x="49"/>
        <item x="40"/>
        <item x="22"/>
        <item x="28"/>
        <item x="15"/>
        <item x="7"/>
        <item x="171"/>
        <item x="152"/>
        <item x="143"/>
        <item x="141"/>
        <item x="135"/>
        <item x="128"/>
        <item x="123"/>
        <item x="16"/>
        <item x="10"/>
        <item x="6"/>
        <item x="104"/>
        <item x="95"/>
        <item x="86"/>
        <item x="81"/>
        <item x="76"/>
        <item x="62"/>
        <item x="48"/>
        <item x="25"/>
        <item x="786"/>
        <item x="740"/>
        <item x="653"/>
        <item x="648"/>
        <item x="639"/>
        <item x="635"/>
        <item x="634"/>
        <item x="619"/>
        <item x="594"/>
        <item x="580"/>
        <item x="588"/>
        <item x="585"/>
        <item x="715"/>
        <item x="579"/>
        <item x="576"/>
        <item x="573"/>
        <item x="570"/>
        <item x="560"/>
        <item x="558"/>
        <item x="553"/>
        <item x="555"/>
        <item x="549"/>
        <item x="709"/>
        <item x="702"/>
        <item x="694"/>
        <item x="687"/>
        <item x="677"/>
        <item x="674"/>
        <item x="655"/>
        <item x="2159"/>
        <item x="197"/>
        <item x="63"/>
        <item x="255"/>
        <item x="2109"/>
        <item x="2763"/>
        <item x="2745"/>
        <item x="2752"/>
        <item x="2658"/>
        <item x="2469"/>
        <item x="1852"/>
        <item x="2386"/>
        <item x="931"/>
        <item x="5766"/>
        <item x="1829"/>
        <item x="779"/>
        <item x="510"/>
        <item x="476"/>
        <item x="443"/>
        <item x="466"/>
        <item x="1557"/>
        <item x="366"/>
        <item x="1918"/>
        <item x="6264"/>
        <item x="3999"/>
        <item x="5998"/>
        <item x="5786"/>
        <item x="4029"/>
        <item x="3521"/>
        <item x="220"/>
        <item x="4207"/>
        <item x="2187"/>
        <item x="2259"/>
        <item x="2193"/>
        <item x="2292"/>
        <item x="2175"/>
        <item x="2168"/>
        <item x="2233"/>
        <item x="2076"/>
        <item x="2148"/>
        <item x="2134"/>
        <item x="2126"/>
        <item x="2116"/>
        <item x="2096"/>
        <item x="2090"/>
        <item x="1929"/>
        <item x="1863"/>
        <item x="1844"/>
        <item x="1810"/>
        <item x="1799"/>
        <item x="1687"/>
        <item x="1784"/>
        <item x="1873"/>
        <item x="1763"/>
        <item x="1759"/>
        <item x="1741"/>
        <item x="1673"/>
        <item x="1708"/>
        <item x="1660"/>
        <item x="1652"/>
        <item x="1634"/>
        <item x="1617"/>
        <item x="1609"/>
        <item x="1601"/>
        <item x="1539"/>
        <item x="1526"/>
        <item x="1515"/>
        <item x="4131"/>
        <item x="3281"/>
        <item x="3265"/>
        <item x="3196"/>
        <item x="3234"/>
        <item x="4095"/>
        <item x="3222"/>
        <item x="3119"/>
        <item x="3156"/>
        <item x="3169"/>
        <item x="3175"/>
        <item x="3052"/>
        <item x="3138"/>
        <item x="3015"/>
        <item x="3061"/>
        <item x="3010"/>
        <item x="4050"/>
        <item x="3002"/>
        <item x="3068"/>
        <item x="3849"/>
        <item x="3826"/>
        <item x="3765"/>
        <item x="3750"/>
        <item x="2952"/>
        <item x="2989"/>
        <item x="2963"/>
        <item x="2938"/>
        <item x="2906"/>
        <item x="2895"/>
        <item x="2980"/>
        <item x="2928"/>
        <item x="4002"/>
        <item x="2921"/>
        <item x="2803"/>
        <item x="3746"/>
        <item x="3694"/>
        <item x="3720"/>
        <item x="3702"/>
        <item x="3665"/>
        <item x="3680"/>
        <item x="3652"/>
        <item x="3634"/>
        <item x="3594"/>
        <item x="2886"/>
        <item x="2870"/>
        <item x="2858"/>
        <item x="2834"/>
        <item x="2838"/>
        <item x="2823"/>
        <item x="2794"/>
        <item x="2760"/>
        <item x="3962"/>
        <item x="2774"/>
        <item x="2785"/>
        <item x="3621"/>
        <item x="3616"/>
        <item x="3601"/>
        <item x="2765"/>
        <item x="2685"/>
        <item x="2722"/>
        <item x="2741"/>
        <item x="2708"/>
        <item x="2682"/>
        <item x="2719"/>
        <item x="2638"/>
        <item x="3928"/>
        <item x="2652"/>
        <item x="2657"/>
        <item x="2610"/>
        <item x="2630"/>
        <item x="2624"/>
        <item x="2598"/>
        <item x="2592"/>
        <item x="2577"/>
        <item x="2572"/>
        <item x="2550"/>
        <item x="3898"/>
        <item x="2542"/>
        <item x="2533"/>
        <item x="2529"/>
        <item x="2520"/>
        <item x="2510"/>
        <item x="2493"/>
        <item x="2477"/>
        <item x="2459"/>
        <item x="2372"/>
        <item x="2442"/>
        <item x="3871"/>
        <item x="2423"/>
        <item x="2411"/>
        <item x="2224"/>
        <item x="2323"/>
        <item x="2500"/>
        <item x="2377"/>
        <item x="2334"/>
        <item x="2208"/>
        <item x="2197"/>
        <item x="2277"/>
        <item x="2035"/>
        <item x="1653"/>
        <item x="1593"/>
        <item x="1384"/>
        <item x="1645"/>
        <item x="1675"/>
        <item x="5728"/>
        <item x="5648"/>
        <item x="5542"/>
        <item x="5357"/>
        <item x="3655"/>
        <item x="1483"/>
        <item x="2275"/>
        <item x="2004"/>
        <item x="2872"/>
        <item x="2496"/>
        <item x="1729"/>
        <item x="3215"/>
        <item x="3141"/>
        <item x="2943"/>
        <item x="909"/>
        <item x="401"/>
        <item x="358"/>
        <item x="6062"/>
        <item x="6019"/>
        <item x="5947"/>
        <item x="5910"/>
        <item x="5892"/>
        <item x="5861"/>
        <item x="5844"/>
        <item x="6081"/>
        <item x="6171"/>
        <item x="6009"/>
        <item x="6248"/>
        <item x="6225"/>
        <item x="1930"/>
        <item x="1318"/>
        <item x="2370"/>
        <item x="1963"/>
        <item x="266"/>
        <item x="609"/>
        <item x="544"/>
        <item x="4989"/>
        <item x="4903"/>
        <item x="6409"/>
        <item x="6372"/>
        <item x="6287"/>
        <item x="1913"/>
        <item x="155"/>
        <item x="2959"/>
        <item x="2932"/>
        <item x="2618"/>
        <item x="1188"/>
        <item x="2201"/>
        <item x="1299"/>
        <item x="599"/>
        <item x="456"/>
        <item x="1148"/>
        <item x="4101"/>
        <item x="3985"/>
        <item x="2998"/>
        <item x="1841"/>
        <item x="1670"/>
        <item x="1492"/>
        <item x="4969"/>
        <item x="1589"/>
        <item x="1035"/>
        <item x="5452"/>
        <item x="5089"/>
        <item x="4710"/>
        <item x="4337"/>
        <item x="1309"/>
        <item x="623"/>
        <item x="5313"/>
        <item x="3274"/>
        <item x="3095"/>
        <item x="2252"/>
        <item x="2133"/>
        <item x="2087"/>
        <item x="1383"/>
        <item x="1302"/>
        <item x="982"/>
        <item x="1129"/>
        <item x="196"/>
        <item x="3228"/>
        <item x="2321"/>
        <item x="1418"/>
        <item x="6461"/>
        <item x="1138"/>
        <item x="2014"/>
        <item x="1525"/>
        <item x="1990"/>
        <item x="868"/>
        <item x="879"/>
        <item x="6393"/>
        <item x="2783"/>
        <item x="2723"/>
        <item x="2637"/>
        <item x="2506"/>
        <item x="2359"/>
        <item x="2311"/>
        <item x="1690"/>
        <item x="3910"/>
        <item x="2522"/>
        <item x="3977"/>
        <item x="2293"/>
        <item x="1808"/>
        <item x="1663"/>
        <item x="351"/>
        <item x="2338"/>
        <item x="2153"/>
        <item x="491"/>
        <item x="376"/>
        <item x="2517"/>
        <item x="1304"/>
        <item x="1090"/>
        <item x="790"/>
        <item x="213"/>
        <item x="111"/>
        <item x="44"/>
        <item x="326"/>
        <item x="607"/>
        <item x="425"/>
        <item x="1831"/>
        <item x="1718"/>
        <item x="87"/>
        <item x="397"/>
        <item x="574"/>
        <item x="11"/>
        <item x="830"/>
        <item x="1189"/>
        <item x="2507"/>
        <item x="2410"/>
        <item x="1762"/>
        <item x="3368"/>
        <item x="2220"/>
        <item x="2053"/>
        <item x="1767"/>
        <item x="1491"/>
        <item x="1061"/>
        <item x="561"/>
        <item x="448"/>
        <item x="74"/>
        <item x="524"/>
        <item x="1579"/>
        <item x="1442"/>
        <item x="1147"/>
        <item x="793"/>
        <item x="515"/>
        <item x="225"/>
        <item x="1020"/>
        <item x="530"/>
        <item x="1749"/>
        <item x="1514"/>
        <item x="1422"/>
        <item x="1045"/>
        <item x="800"/>
        <item x="459"/>
        <item x="362"/>
        <item x="216"/>
        <item x="147"/>
        <item x="34"/>
        <item x="23"/>
        <item x="31"/>
        <item x="413"/>
        <item x="1072"/>
        <item x="626"/>
        <item x="596"/>
        <item x="661"/>
        <item x="375"/>
        <item x="19"/>
        <item x="1011"/>
        <item x="547"/>
        <item x="501"/>
        <item x="394"/>
        <item x="286"/>
        <item x="189"/>
        <item x="14"/>
        <item x="5927"/>
        <item x="4882"/>
        <item x="4763"/>
        <item x="6588"/>
        <item x="6186"/>
        <item x="6561"/>
        <item x="6526"/>
        <item x="6493"/>
        <item x="6465"/>
        <item x="6442"/>
        <item x="6380"/>
        <item x="6344"/>
        <item x="6237"/>
        <item x="4491"/>
        <item x="1032"/>
        <item x="824"/>
        <item x="587"/>
        <item x="1162"/>
        <item x="72"/>
        <item x="744"/>
        <item x="714"/>
        <item x="512"/>
        <item x="447"/>
        <item x="4646"/>
        <item x="317"/>
        <item x="987"/>
        <item x="2570"/>
        <item x="2903"/>
        <item x="1911"/>
        <item x="5430"/>
        <item x="2425"/>
        <item x="1730"/>
        <item x="4610"/>
        <item x="6600"/>
        <item x="6587"/>
        <item x="6580"/>
        <item x="6560"/>
        <item x="6544"/>
        <item x="6529"/>
        <item x="6504"/>
        <item x="6363"/>
        <item x="6349"/>
        <item x="6318"/>
        <item x="6270"/>
        <item x="6247"/>
        <item x="6415"/>
        <item x="6400"/>
        <item x="6382"/>
        <item x="6311"/>
        <item x="903"/>
        <item x="6031"/>
        <item x="5948"/>
        <item x="5933"/>
        <item x="5884"/>
        <item x="5832"/>
        <item x="5514"/>
        <item x="5126"/>
        <item x="3343"/>
        <item x="3662"/>
        <item x="3298"/>
        <item x="3408"/>
        <item x="6122"/>
        <item x="6112"/>
        <item x="6088"/>
        <item x="6067"/>
        <item x="204"/>
        <item x="113"/>
        <item x="593"/>
        <item x="534"/>
        <item x="444"/>
        <item x="411"/>
        <item x="386"/>
        <item x="258"/>
        <item x="200"/>
        <item x="166"/>
        <item x="67"/>
        <item x="6280"/>
        <item x="6249"/>
        <item x="6190"/>
        <item x="5253"/>
        <item x="1029"/>
        <item x="925"/>
        <item x="2458"/>
        <item x="380"/>
        <item x="190"/>
        <item x="178"/>
        <item x="2653"/>
        <item x="3070"/>
        <item x="2981"/>
        <item x="2948"/>
        <item x="2508"/>
        <item x="5914"/>
        <item x="5394"/>
        <item x="5167"/>
        <item x="2688"/>
        <item x="4606"/>
        <item x="2256"/>
        <item x="2403"/>
        <item x="535"/>
        <item x="3393"/>
        <item x="3195"/>
        <item x="801"/>
        <item x="2019"/>
        <item x="2846"/>
        <item x="2299"/>
        <item x="2805"/>
        <item x="2746"/>
        <item x="2565"/>
        <item x="2429"/>
        <item x="2383"/>
        <item x="1176"/>
        <item x="4833"/>
        <item x="4573"/>
        <item x="528"/>
        <item x="195"/>
        <item x="179"/>
        <item x="2344"/>
        <item x="5704"/>
        <item x="5191"/>
        <item x="2764"/>
        <item x="2686"/>
        <item x="2661"/>
        <item x="2649"/>
        <item x="2629"/>
        <item x="2591"/>
        <item x="2566"/>
        <item x="2551"/>
        <item x="2521"/>
        <item x="2497"/>
        <item x="2464"/>
        <item x="2308"/>
        <item x="2294"/>
        <item x="2029"/>
        <item x="3150"/>
        <item x="3132"/>
        <item x="3125"/>
        <item x="3090"/>
        <item x="3071"/>
        <item x="3055"/>
        <item x="2995"/>
        <item x="2944"/>
        <item x="2934"/>
        <item x="2930"/>
        <item x="2918"/>
        <item x="2916"/>
        <item x="2898"/>
        <item x="2877"/>
        <item x="2867"/>
        <item x="2854"/>
        <item x="2844"/>
        <item x="2829"/>
        <item x="2819"/>
        <item x="2815"/>
        <item x="2807"/>
        <item x="2792"/>
        <item x="2786"/>
        <item x="2102"/>
        <item x="367"/>
        <item x="294"/>
        <item x="29"/>
        <item x="249"/>
        <item x="1416"/>
        <item x="6642"/>
        <item x="6616"/>
        <item x="6599"/>
        <item x="6637"/>
        <item x="6636"/>
        <item x="6625"/>
        <item x="6612"/>
        <item x="6609"/>
        <item x="6646"/>
        <item x="6644"/>
        <item x="6639"/>
        <item x="433"/>
        <item x="3530"/>
        <item x="3734"/>
        <item x="3731"/>
        <item x="6362"/>
        <item x="6294"/>
        <item x="6177"/>
        <item x="5941"/>
        <item x="5661"/>
        <item x="5559"/>
        <item x="6549"/>
        <item x="4926"/>
        <item x="4503"/>
        <item x="4501"/>
        <item x="4136"/>
        <item x="4132"/>
        <item x="3934"/>
        <item x="3933"/>
        <item x="6141"/>
        <item x="6140"/>
        <item x="5922"/>
        <item x="5713"/>
        <item x="5712"/>
        <item x="5522"/>
        <item x="5306"/>
        <item x="4930"/>
        <item x="1712"/>
        <item x="1909"/>
        <item x="2165"/>
        <item x="2141"/>
        <item x="809"/>
        <item x="610"/>
        <item x="550"/>
        <item x="1002"/>
        <item x="1485"/>
        <item x="192"/>
        <item x="103"/>
        <item x="4905"/>
        <item x="4897"/>
        <item x="246"/>
        <item x="5876"/>
        <item x="5819"/>
        <item x="3295"/>
        <item x="3220"/>
        <item x="6267"/>
        <item x="6217"/>
        <item x="6536"/>
        <item x="6521"/>
        <item x="6453"/>
        <item x="6452"/>
        <item x="6384"/>
        <item x="6381"/>
        <item x="4635"/>
        <item x="4643"/>
        <item x="831"/>
        <item x="1410"/>
        <item x="969"/>
        <item x="120"/>
        <item x="99"/>
        <item x="51"/>
        <item x="853"/>
        <item x="355"/>
        <item x="4104"/>
        <item x="4058"/>
        <item x="5074"/>
        <item x="5016"/>
        <item x="4388"/>
        <item x="1787"/>
        <item x="804"/>
        <item x="1682"/>
        <item x="1628"/>
        <item x="1460"/>
        <item x="1362"/>
        <item x="1344"/>
        <item x="1172"/>
        <item x="1041"/>
        <item x="1016"/>
        <item x="345"/>
        <item x="4805"/>
        <item x="5569"/>
        <item x="1845"/>
        <item x="2710"/>
        <item x="2353"/>
        <item x="1625"/>
        <item x="361"/>
        <item x="410"/>
        <item x="2176"/>
        <item x="1642"/>
        <item x="1257"/>
        <item x="1050"/>
        <item x="5854"/>
        <item x="274"/>
        <item x="684"/>
        <item x="700"/>
        <item x="680"/>
        <item x="885"/>
        <item x="696"/>
        <item x="602"/>
        <item x="2185"/>
        <item x="2191"/>
        <item x="1949"/>
        <item x="1850"/>
        <item x="2296"/>
        <item x="1051"/>
        <item x="26"/>
        <item x="1946"/>
        <item x="1952"/>
        <item x="2611"/>
        <item x="1159"/>
        <item x="1530"/>
        <item x="1446"/>
        <item x="2316"/>
        <item x="2024"/>
        <item x="1221"/>
        <item x="1392"/>
        <item x="784"/>
        <item x="1401"/>
        <item x="2580"/>
        <item x="5060"/>
        <item x="4211"/>
        <item x="3129"/>
        <item x="3100"/>
        <item x="2571"/>
        <item x="3316"/>
        <item x="3272"/>
        <item x="1886"/>
        <item x="1581"/>
        <item x="1572"/>
        <item x="1478"/>
        <item x="1472"/>
        <item x="1441"/>
        <item x="1433"/>
        <item x="1326"/>
        <item x="1320"/>
        <item x="1815"/>
        <item x="1252"/>
        <item x="1242"/>
        <item x="1232"/>
        <item x="1231"/>
        <item x="1214"/>
        <item x="1168"/>
        <item x="1137"/>
        <item x="1778"/>
        <item x="1092"/>
        <item x="334"/>
        <item x="110"/>
        <item x="94"/>
        <item x="559"/>
        <item x="418"/>
        <item x="284"/>
        <item x="206"/>
        <item x="483"/>
        <item x="373"/>
        <item x="353"/>
        <item x="340"/>
        <item x="331"/>
        <item x="319"/>
        <item x="305"/>
        <item x="278"/>
        <item x="268"/>
        <item x="142"/>
        <item x="251"/>
        <item x="116"/>
        <item x="100"/>
        <item x="91"/>
        <item x="79"/>
        <item x="46"/>
        <item x="1706"/>
        <item x="106"/>
        <item x="43"/>
        <item x="1703"/>
        <item x="1677"/>
        <item x="1627"/>
        <item x="1624"/>
        <item x="1396"/>
        <item x="1339"/>
        <item x="1258"/>
        <item x="1223"/>
        <item x="1143"/>
        <item x="971"/>
        <item x="954"/>
        <item x="942"/>
        <item x="930"/>
        <item x="769"/>
        <item x="692"/>
        <item x="632"/>
        <item x="556"/>
        <item x="538"/>
        <item x="527"/>
        <item x="907"/>
        <item x="592"/>
        <item x="583"/>
        <item x="577"/>
        <item x="860"/>
        <item x="485"/>
        <item x="787"/>
        <item x="601"/>
        <item x="1612"/>
        <item x="5697"/>
        <item x="5654"/>
        <item x="5577"/>
        <item x="4881"/>
        <item x="712"/>
        <item x="422"/>
        <item x="2982"/>
        <item x="283"/>
        <item x="287"/>
        <item x="1049"/>
        <item x="751"/>
        <item x="324"/>
        <item x="83"/>
        <item x="3855"/>
        <item x="3587"/>
        <item x="3012"/>
        <item x="3081"/>
        <item x="2984"/>
        <item x="705"/>
        <item x="5181"/>
        <item x="5882"/>
        <item x="2374"/>
        <item x="6500"/>
        <item x="6376"/>
        <item x="6350"/>
        <item x="6183"/>
        <item x="6469"/>
        <item x="6022"/>
        <item x="5894"/>
        <item x="5443"/>
        <item x="5382"/>
        <item x="5346"/>
        <item x="4449"/>
        <item x="5022"/>
        <item x="6069"/>
        <item x="5916"/>
        <item x="5907"/>
        <item x="5530"/>
        <item x="5400"/>
        <item x="5254"/>
        <item x="5165"/>
        <item x="5075"/>
        <item x="4708"/>
        <item x="4645"/>
        <item x="4753"/>
        <item x="4369"/>
        <item x="4073"/>
        <item x="4056"/>
        <item x="3577"/>
        <item x="2523"/>
        <item x="926"/>
        <item x="519"/>
        <item x="529"/>
        <item x="901"/>
        <item x="754"/>
        <item x="1465"/>
        <item x="451"/>
        <item x="2236"/>
        <item x="2093"/>
        <item x="1967"/>
        <item x="755"/>
        <item x="1462"/>
        <item x="1088"/>
        <item x="659"/>
        <item x="6323"/>
        <item x="6253"/>
        <item x="6179"/>
        <item x="5831"/>
        <item x="5759"/>
        <item x="5733"/>
        <item x="5635"/>
        <item x="5491"/>
        <item x="940"/>
        <item x="2249"/>
        <item t="default"/>
      </items>
    </pivotField>
    <pivotField showAll="0">
      <items count="3">
        <item x="0"/>
        <item x="1"/>
        <item t="default"/>
      </items>
    </pivotField>
    <pivotField showAll="0"/>
    <pivotField dataField="1" showAll="0"/>
    <pivotField showAll="0">
      <items count="5">
        <item x="2"/>
        <item x="1"/>
        <item x="3"/>
        <item x="0"/>
        <item t="default"/>
      </items>
    </pivotField>
  </pivotFields>
  <rowFields count="1">
    <field x="9"/>
  </rowFields>
  <rowItems count="6">
    <i>
      <x v="358"/>
    </i>
    <i>
      <x v="354"/>
    </i>
    <i>
      <x v="170"/>
    </i>
    <i>
      <x v="20"/>
    </i>
    <i>
      <x v="361"/>
    </i>
    <i t="grand">
      <x/>
    </i>
  </rowItems>
  <colItems count="1">
    <i/>
  </colItems>
  <dataFields count="1">
    <dataField name="Sum of Rocket Cost (Millions in INR)" fld="13" baseField="0" baseItem="0"/>
  </dataFields>
  <chartFormats count="2">
    <chartFormat chart="65" format="4" series="1">
      <pivotArea type="data" outline="0" fieldPosition="0">
        <references count="1">
          <reference field="4294967294" count="1" selected="0">
            <x v="0"/>
          </reference>
        </references>
      </pivotArea>
    </chartFormat>
    <chartFormat chart="6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C2CD0B-67B9-45BB-B03D-8635A9A104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G3:H15"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items count="13">
        <item x="1"/>
        <item x="0"/>
        <item x="11"/>
        <item x="10"/>
        <item x="9"/>
        <item x="8"/>
        <item x="7"/>
        <item x="6"/>
        <item x="5"/>
        <item x="4"/>
        <item x="3"/>
        <item x="2"/>
        <item t="default"/>
      </items>
    </pivotField>
    <pivotField axis="axisRow" showAll="0" measureFilter="1" sortType="descending">
      <items count="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dataField="1" showAll="0">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items count="6650">
        <item x="557"/>
        <item x="612"/>
        <item x="6578"/>
        <item x="6553"/>
        <item x="6568"/>
        <item x="6566"/>
        <item x="6431"/>
        <item x="6550"/>
        <item x="153"/>
        <item x="6449"/>
        <item x="6446"/>
        <item x="6444"/>
        <item x="6426"/>
        <item x="6432"/>
        <item x="446"/>
        <item x="59"/>
        <item x="6334"/>
        <item x="165"/>
        <item x="55"/>
        <item x="306"/>
        <item x="132"/>
        <item x="591"/>
        <item x="250"/>
        <item x="5399"/>
        <item x="5229"/>
        <item x="5521"/>
        <item x="2"/>
        <item x="464"/>
        <item x="629"/>
        <item x="6312"/>
        <item x="6276"/>
        <item x="6231"/>
        <item x="6199"/>
        <item x="6175"/>
        <item x="2342"/>
        <item x="1300"/>
        <item x="1083"/>
        <item x="1201"/>
        <item x="6476"/>
        <item x="6352"/>
        <item x="6301"/>
        <item x="114"/>
        <item x="871"/>
        <item x="2487"/>
        <item x="310"/>
        <item x="763"/>
        <item x="691"/>
        <item x="1580"/>
        <item x="1443"/>
        <item x="1335"/>
        <item x="857"/>
        <item x="5221"/>
        <item x="5037"/>
        <item x="5538"/>
        <item x="5202"/>
        <item x="5512"/>
        <item x="5344"/>
        <item x="5220"/>
        <item x="4925"/>
        <item x="4683"/>
        <item x="2378"/>
        <item x="905"/>
        <item x="1262"/>
        <item x="1068"/>
        <item x="2490"/>
        <item x="1821"/>
        <item x="1819"/>
        <item x="1897"/>
        <item x="1600"/>
        <item x="3239"/>
        <item x="663"/>
        <item x="950"/>
        <item x="2835"/>
        <item x="3018"/>
        <item x="3504"/>
        <item x="227"/>
        <item x="6440"/>
        <item x="6134"/>
        <item x="1347"/>
        <item x="2088"/>
        <item x="582"/>
        <item x="1983"/>
        <item x="1643"/>
        <item x="976"/>
        <item x="240"/>
        <item x="1380"/>
        <item x="2012"/>
        <item x="1998"/>
        <item x="1954"/>
        <item x="1757"/>
        <item x="1970"/>
        <item x="1962"/>
        <item x="1902"/>
        <item x="2055"/>
        <item x="2017"/>
        <item x="1746"/>
        <item x="1340"/>
        <item x="1470"/>
        <item x="764"/>
        <item x="1065"/>
        <item x="2669"/>
        <item x="662"/>
        <item x="941"/>
        <item x="307"/>
        <item x="4032"/>
        <item x="2976"/>
        <item x="3016"/>
        <item x="2210"/>
        <item x="1987"/>
        <item x="1825"/>
        <item x="1372"/>
        <item x="5232"/>
        <item x="5192"/>
        <item x="4943"/>
        <item x="4470"/>
        <item x="1919"/>
        <item x="6475"/>
        <item x="6428"/>
        <item x="595"/>
        <item x="5021"/>
        <item x="1370"/>
        <item x="350"/>
        <item x="5575"/>
        <item x="2734"/>
        <item x="762"/>
        <item x="5664"/>
        <item x="5644"/>
        <item x="5601"/>
        <item x="5557"/>
        <item x="5455"/>
        <item x="5392"/>
        <item x="5296"/>
        <item x="5225"/>
        <item x="5860"/>
        <item x="5838"/>
        <item x="5817"/>
        <item x="5745"/>
        <item x="5715"/>
        <item x="5691"/>
        <item x="2737"/>
        <item x="2568"/>
        <item x="2687"/>
        <item x="2470"/>
        <item x="1945"/>
        <item x="899"/>
        <item x="252"/>
        <item x="1149"/>
        <item x="666"/>
        <item x="1450"/>
        <item x="2122"/>
        <item x="796"/>
        <item x="1142"/>
        <item x="176"/>
        <item x="3715"/>
        <item x="2567"/>
        <item x="2544"/>
        <item x="2355"/>
        <item x="1896"/>
        <item x="1848"/>
        <item x="1587"/>
        <item x="1495"/>
        <item x="1639"/>
        <item x="2356"/>
        <item x="6479"/>
        <item x="6324"/>
        <item x="5939"/>
        <item x="5340"/>
        <item x="5014"/>
        <item x="4414"/>
        <item x="581"/>
        <item x="42"/>
        <item x="2174"/>
        <item x="282"/>
        <item x="4948"/>
        <item x="745"/>
        <item x="6099"/>
        <item x="6028"/>
        <item x="6048"/>
        <item x="3014"/>
        <item x="3126"/>
        <item x="2621"/>
        <item x="2446"/>
        <item x="2351"/>
        <item x="2065"/>
        <item x="1656"/>
        <item x="1253"/>
        <item x="1475"/>
        <item x="1259"/>
        <item x="972"/>
        <item x="934"/>
        <item x="6136"/>
        <item x="5364"/>
        <item x="4914"/>
        <item x="3027"/>
        <item x="2830"/>
        <item x="2711"/>
        <item x="2631"/>
        <item x="2589"/>
        <item x="2456"/>
        <item x="2331"/>
        <item x="2089"/>
        <item x="1889"/>
        <item x="1818"/>
        <item x="1505"/>
        <item x="2393"/>
        <item x="2232"/>
        <item x="2205"/>
        <item x="1329"/>
        <item x="1411"/>
        <item x="1213"/>
        <item x="2129"/>
        <item x="1599"/>
        <item x="1295"/>
        <item x="1710"/>
        <item x="2178"/>
        <item x="2278"/>
        <item x="1110"/>
        <item x="3968"/>
        <item x="1156"/>
        <item x="2850"/>
        <item x="6061"/>
        <item x="2104"/>
        <item x="2160"/>
        <item x="1493"/>
        <item x="5993"/>
        <item x="5951"/>
        <item x="5862"/>
        <item x="5768"/>
        <item x="5633"/>
        <item x="5056"/>
        <item x="1760"/>
        <item x="1540"/>
        <item x="1453"/>
        <item x="1359"/>
        <item x="1261"/>
        <item x="1988"/>
        <item x="5330"/>
        <item x="5100"/>
        <item x="4148"/>
        <item x="5913"/>
        <item x="3005"/>
        <item x="6472"/>
        <item x="3410"/>
        <item x="97"/>
        <item x="407"/>
        <item x="182"/>
        <item x="13"/>
        <item x="4453"/>
        <item x="4334"/>
        <item x="5603"/>
        <item x="148"/>
        <item x="3098"/>
        <item x="1595"/>
        <item x="896"/>
        <item x="6328"/>
        <item x="6622"/>
        <item x="6604"/>
        <item x="2217"/>
        <item x="2204"/>
        <item x="2058"/>
        <item x="1832"/>
        <item x="1620"/>
        <item x="1680"/>
        <item x="1596"/>
        <item x="1562"/>
        <item x="1455"/>
        <item x="1403"/>
        <item x="1084"/>
        <item x="789"/>
        <item x="1583"/>
        <item x="1550"/>
        <item x="1533"/>
        <item x="1508"/>
        <item x="1471"/>
        <item x="1101"/>
        <item x="882"/>
        <item x="1823"/>
        <item x="1444"/>
        <item x="1412"/>
        <item x="850"/>
        <item x="697"/>
        <item x="672"/>
        <item x="186"/>
        <item x="1192"/>
        <item x="1155"/>
        <item x="794"/>
        <item x="780"/>
        <item x="741"/>
        <item x="960"/>
        <item x="870"/>
        <item x="865"/>
        <item x="858"/>
        <item x="842"/>
        <item x="723"/>
        <item x="1171"/>
        <item x="736"/>
        <item x="753"/>
        <item x="32"/>
        <item x="924"/>
        <item x="1116"/>
        <item x="875"/>
        <item x="938"/>
        <item x="913"/>
        <item x="543"/>
        <item x="337"/>
        <item x="1122"/>
        <item x="1869"/>
        <item x="856"/>
        <item x="2583"/>
        <item x="4410"/>
        <item x="4127"/>
        <item x="6602"/>
        <item x="2534"/>
        <item x="1371"/>
        <item x="5988"/>
        <item x="5893"/>
        <item x="5649"/>
        <item x="708"/>
        <item x="2373"/>
        <item x="5655"/>
        <item x="5526"/>
        <item x="5427"/>
        <item x="5322"/>
        <item x="5182"/>
        <item x="5042"/>
        <item x="4252"/>
        <item x="3787"/>
        <item x="3384"/>
        <item x="3946"/>
        <item x="3804"/>
        <item x="3699"/>
        <item x="3495"/>
        <item x="3418"/>
        <item x="3321"/>
        <item x="2731"/>
        <item x="2672"/>
        <item x="2439"/>
        <item x="2240"/>
        <item x="654"/>
        <item x="4551"/>
        <item x="993"/>
        <item x="3271"/>
        <item x="1751"/>
        <item x="5773"/>
        <item x="5671"/>
        <item x="370"/>
        <item x="1220"/>
        <item x="1941"/>
        <item x="1835"/>
        <item x="1747"/>
        <item x="1584"/>
        <item x="1080"/>
        <item x="1024"/>
        <item x="995"/>
        <item x="937"/>
        <item x="733"/>
        <item x="575"/>
        <item x="771"/>
        <item x="2471"/>
        <item x="1330"/>
        <item x="4942"/>
        <item x="4354"/>
        <item x="4311"/>
        <item x="4185"/>
        <item x="291"/>
        <item x="2306"/>
        <item x="2028"/>
        <item x="1791"/>
        <item x="1311"/>
        <item x="1224"/>
        <item x="720"/>
        <item x="862"/>
        <item x="332"/>
        <item x="313"/>
        <item x="479"/>
        <item x="852"/>
        <item x="2247"/>
        <item x="1715"/>
        <item x="772"/>
        <item x="150"/>
        <item x="1782"/>
        <item x="1569"/>
        <item x="1315"/>
        <item x="832"/>
        <item x="620"/>
        <item x="1240"/>
        <item x="494"/>
        <item x="290"/>
        <item x="470"/>
        <item x="327"/>
        <item x="234"/>
        <item x="406"/>
        <item x="69"/>
        <item x="506"/>
        <item x="1520"/>
        <item x="1366"/>
        <item x="1395"/>
        <item x="761"/>
        <item x="1497"/>
        <item x="1133"/>
        <item x="2025"/>
        <item x="1555"/>
        <item x="2285"/>
        <item x="1861"/>
        <item x="1434"/>
        <item x="1145"/>
        <item x="821"/>
        <item x="2701"/>
        <item x="2512"/>
        <item x="1577"/>
        <item x="1803"/>
        <item x="806"/>
        <item x="2559"/>
        <item x="1740"/>
        <item x="996"/>
        <item x="2412"/>
        <item x="1254"/>
        <item x="338"/>
        <item x="1704"/>
        <item x="2776"/>
        <item x="1250"/>
        <item x="1885"/>
        <item x="2241"/>
        <item x="2245"/>
        <item x="2574"/>
        <item x="605"/>
        <item x="4810"/>
        <item x="4779"/>
        <item x="4520"/>
        <item x="4224"/>
        <item x="2110"/>
        <item x="2078"/>
        <item x="119"/>
        <item x="1836"/>
        <item x="4841"/>
        <item x="4908"/>
        <item x="1890"/>
        <item x="1774"/>
        <item x="1713"/>
        <item x="1559"/>
        <item x="1934"/>
        <item x="6435"/>
        <item x="6125"/>
        <item x="4556"/>
        <item x="4554"/>
        <item x="4553"/>
        <item x="4549"/>
        <item x="4546"/>
        <item x="4544"/>
        <item x="4543"/>
        <item x="4541"/>
        <item x="4540"/>
        <item x="4539"/>
        <item x="6124"/>
        <item x="4537"/>
        <item x="4536"/>
        <item x="4535"/>
        <item x="4532"/>
        <item x="6120"/>
        <item x="4531"/>
        <item x="4529"/>
        <item x="4525"/>
        <item x="4522"/>
        <item x="4521"/>
        <item x="4519"/>
        <item x="4514"/>
        <item x="4512"/>
        <item x="4505"/>
        <item x="6118"/>
        <item x="4504"/>
        <item x="4502"/>
        <item x="4499"/>
        <item x="4498"/>
        <item x="4496"/>
        <item x="6116"/>
        <item x="4495"/>
        <item x="4493"/>
        <item x="4490"/>
        <item x="4486"/>
        <item x="4484"/>
        <item x="4482"/>
        <item x="4481"/>
        <item x="4479"/>
        <item x="6114"/>
        <item x="4478"/>
        <item x="4477"/>
        <item x="4476"/>
        <item x="6113"/>
        <item x="4475"/>
        <item x="4472"/>
        <item x="4471"/>
        <item x="4469"/>
        <item x="4467"/>
        <item x="4466"/>
        <item x="4465"/>
        <item x="4464"/>
        <item x="4463"/>
        <item x="4462"/>
        <item x="6106"/>
        <item x="4461"/>
        <item x="4460"/>
        <item x="4459"/>
        <item x="4456"/>
        <item x="4454"/>
        <item x="4452"/>
        <item x="4451"/>
        <item x="4450"/>
        <item x="4445"/>
        <item x="4442"/>
        <item x="6105"/>
        <item x="4438"/>
        <item x="4437"/>
        <item x="4435"/>
        <item x="6102"/>
        <item x="4434"/>
        <item x="4433"/>
        <item x="4431"/>
        <item x="4429"/>
        <item x="4428"/>
        <item x="4427"/>
        <item x="4425"/>
        <item x="4424"/>
        <item x="4421"/>
        <item x="4420"/>
        <item x="6433"/>
        <item x="6100"/>
        <item x="4419"/>
        <item x="4418"/>
        <item x="4416"/>
        <item x="4415"/>
        <item x="4409"/>
        <item x="4407"/>
        <item x="4406"/>
        <item x="4405"/>
        <item x="4403"/>
        <item x="6097"/>
        <item x="4401"/>
        <item x="4400"/>
        <item x="4398"/>
        <item x="4397"/>
        <item x="4396"/>
        <item x="4395"/>
        <item x="4394"/>
        <item x="4393"/>
        <item x="4392"/>
        <item x="4389"/>
        <item x="6092"/>
        <item x="4386"/>
        <item x="4385"/>
        <item x="4384"/>
        <item x="4383"/>
        <item x="4382"/>
        <item x="4381"/>
        <item x="4380"/>
        <item x="4379"/>
        <item x="4378"/>
        <item x="4376"/>
        <item x="6090"/>
        <item x="4375"/>
        <item x="4374"/>
        <item x="4371"/>
        <item x="6083"/>
        <item x="4370"/>
        <item x="4368"/>
        <item x="4366"/>
        <item x="4365"/>
        <item x="4361"/>
        <item x="4359"/>
        <item x="4358"/>
        <item x="4356"/>
        <item x="4352"/>
        <item x="4351"/>
        <item x="6078"/>
        <item x="4349"/>
        <item x="4347"/>
        <item x="4346"/>
        <item x="4345"/>
        <item x="4344"/>
        <item x="4343"/>
        <item x="4340"/>
        <item x="6075"/>
        <item x="4339"/>
        <item x="4335"/>
        <item x="4332"/>
        <item x="4331"/>
        <item x="4330"/>
        <item x="4329"/>
        <item x="6073"/>
        <item x="4327"/>
        <item x="4326"/>
        <item x="4324"/>
        <item x="4323"/>
        <item x="4322"/>
        <item x="4321"/>
        <item x="4318"/>
        <item x="4317"/>
        <item x="4316"/>
        <item x="4315"/>
        <item x="6072"/>
        <item x="4314"/>
        <item x="4313"/>
        <item x="4312"/>
        <item x="4309"/>
        <item x="4307"/>
        <item x="4305"/>
        <item x="4304"/>
        <item x="4303"/>
        <item x="4301"/>
        <item x="4297"/>
        <item x="6064"/>
        <item x="4295"/>
        <item x="4294"/>
        <item x="4293"/>
        <item x="6414"/>
        <item x="6057"/>
        <item x="4292"/>
        <item x="4289"/>
        <item x="4285"/>
        <item x="4284"/>
        <item x="4283"/>
        <item x="4282"/>
        <item x="4281"/>
        <item x="4280"/>
        <item x="4279"/>
        <item x="4278"/>
        <item x="6053"/>
        <item x="4274"/>
        <item x="4273"/>
        <item x="4272"/>
        <item x="4270"/>
        <item x="4268"/>
        <item x="4267"/>
        <item x="4266"/>
        <item x="4265"/>
        <item x="4264"/>
        <item x="4262"/>
        <item x="6050"/>
        <item x="4261"/>
        <item x="4260"/>
        <item x="4257"/>
        <item x="4255"/>
        <item x="4254"/>
        <item x="4253"/>
        <item x="4249"/>
        <item x="4247"/>
        <item x="4246"/>
        <item x="6046"/>
        <item x="4243"/>
        <item x="4242"/>
        <item x="4240"/>
        <item x="4239"/>
        <item x="6043"/>
        <item x="4238"/>
        <item x="4237"/>
        <item x="4234"/>
        <item x="4232"/>
        <item x="4229"/>
        <item x="4228"/>
        <item x="4227"/>
        <item x="4226"/>
        <item x="4222"/>
        <item x="4221"/>
        <item x="6040"/>
        <item x="4220"/>
        <item x="4218"/>
        <item x="4216"/>
        <item x="6039"/>
        <item x="4214"/>
        <item x="4210"/>
        <item x="4209"/>
        <item x="4208"/>
        <item x="4206"/>
        <item x="4205"/>
        <item x="4204"/>
        <item x="4202"/>
        <item x="4201"/>
        <item x="4200"/>
        <item x="6036"/>
        <item x="4197"/>
        <item x="4196"/>
        <item x="4195"/>
        <item x="4194"/>
        <item x="4190"/>
        <item x="4189"/>
        <item x="4187"/>
        <item x="4186"/>
        <item x="4184"/>
        <item x="4180"/>
        <item x="6026"/>
        <item x="4179"/>
        <item x="4178"/>
        <item x="4176"/>
        <item x="4175"/>
        <item x="4174"/>
        <item x="4171"/>
        <item x="4170"/>
        <item x="4168"/>
        <item x="6013"/>
        <item x="4165"/>
        <item x="4164"/>
        <item x="4163"/>
        <item x="4162"/>
        <item x="4161"/>
        <item x="6405"/>
        <item x="6011"/>
        <item x="4160"/>
        <item x="4159"/>
        <item x="4158"/>
        <item x="4156"/>
        <item x="4155"/>
        <item x="4154"/>
        <item x="4153"/>
        <item x="4152"/>
        <item x="4151"/>
        <item x="4150"/>
        <item x="5999"/>
        <item x="4147"/>
        <item x="4145"/>
        <item x="4144"/>
        <item x="4143"/>
        <item x="4141"/>
        <item x="4139"/>
        <item x="4138"/>
        <item x="4134"/>
        <item x="4133"/>
        <item x="4130"/>
        <item x="5997"/>
        <item x="4126"/>
        <item x="4125"/>
        <item x="4124"/>
        <item x="5996"/>
        <item x="4120"/>
        <item x="4117"/>
        <item x="4116"/>
        <item x="4115"/>
        <item x="4113"/>
        <item x="4111"/>
        <item x="4110"/>
        <item x="4108"/>
        <item x="4107"/>
        <item x="4106"/>
        <item x="5995"/>
        <item x="4105"/>
        <item x="4102"/>
        <item x="4099"/>
        <item x="4096"/>
        <item x="4093"/>
        <item x="4091"/>
        <item x="4090"/>
        <item x="4089"/>
        <item x="4088"/>
        <item x="4087"/>
        <item x="5991"/>
        <item x="4085"/>
        <item x="4083"/>
        <item x="4082"/>
        <item x="4081"/>
        <item x="4080"/>
        <item x="4079"/>
        <item x="4078"/>
        <item x="4077"/>
        <item x="5987"/>
        <item x="4074"/>
        <item x="4072"/>
        <item x="4071"/>
        <item x="4070"/>
        <item x="4068"/>
        <item x="5985"/>
        <item x="4067"/>
        <item x="4065"/>
        <item x="4064"/>
        <item x="4063"/>
        <item x="4062"/>
        <item x="4061"/>
        <item x="4060"/>
        <item x="4059"/>
        <item x="4057"/>
        <item x="4055"/>
        <item x="5980"/>
        <item x="4054"/>
        <item x="4053"/>
        <item x="4051"/>
        <item x="4049"/>
        <item x="4048"/>
        <item x="4047"/>
        <item x="4046"/>
        <item x="4044"/>
        <item x="4042"/>
        <item x="5979"/>
        <item x="4039"/>
        <item x="4038"/>
        <item x="4037"/>
        <item x="4036"/>
        <item x="6398"/>
        <item x="5974"/>
        <item x="4035"/>
        <item x="4033"/>
        <item x="4030"/>
        <item x="4028"/>
        <item x="4027"/>
        <item x="4025"/>
        <item x="4024"/>
        <item x="4021"/>
        <item x="4020"/>
        <item x="4017"/>
        <item x="5971"/>
        <item x="4016"/>
        <item x="4014"/>
        <item x="4013"/>
        <item x="4012"/>
        <item x="4011"/>
        <item x="4010"/>
        <item x="4008"/>
        <item x="4004"/>
        <item x="5970"/>
        <item x="4003"/>
        <item x="4000"/>
        <item x="3997"/>
        <item x="3996"/>
        <item x="3994"/>
        <item x="3992"/>
        <item x="3990"/>
        <item x="3989"/>
        <item x="3988"/>
        <item x="3987"/>
        <item x="5966"/>
        <item x="3986"/>
        <item x="3983"/>
        <item x="3981"/>
        <item x="5965"/>
        <item x="3979"/>
        <item x="3978"/>
        <item x="3976"/>
        <item x="3975"/>
        <item x="3974"/>
        <item x="3971"/>
        <item x="3970"/>
        <item x="3967"/>
        <item x="3965"/>
        <item x="3964"/>
        <item x="5964"/>
        <item x="3961"/>
        <item x="3959"/>
        <item x="3957"/>
        <item x="3954"/>
        <item x="3952"/>
        <item x="3951"/>
        <item x="3950"/>
        <item x="3949"/>
        <item x="3948"/>
        <item x="3945"/>
        <item x="5962"/>
        <item x="3944"/>
        <item x="3943"/>
        <item x="3942"/>
        <item x="3941"/>
        <item x="3939"/>
        <item x="3938"/>
        <item x="3937"/>
        <item x="3935"/>
        <item x="3932"/>
        <item x="3930"/>
        <item x="5961"/>
        <item x="3926"/>
        <item x="3923"/>
        <item x="3919"/>
        <item x="3918"/>
        <item x="5960"/>
        <item x="3917"/>
        <item x="3916"/>
        <item x="3913"/>
        <item x="3912"/>
        <item x="3911"/>
        <item x="3908"/>
        <item x="3907"/>
        <item x="3905"/>
        <item x="3904"/>
        <item x="5959"/>
        <item x="3903"/>
        <item x="3900"/>
        <item x="3896"/>
        <item x="3895"/>
        <item x="3894"/>
        <item x="3892"/>
        <item x="3891"/>
        <item x="3890"/>
        <item x="6397"/>
        <item x="5958"/>
        <item x="3887"/>
        <item x="3885"/>
        <item x="3884"/>
        <item x="3883"/>
        <item x="3882"/>
        <item x="3879"/>
        <item x="3878"/>
        <item x="3877"/>
        <item x="3876"/>
        <item x="3875"/>
        <item x="5955"/>
        <item x="3872"/>
        <item x="3870"/>
        <item x="3868"/>
        <item x="3867"/>
        <item x="3866"/>
        <item x="3865"/>
        <item x="3863"/>
        <item x="3862"/>
        <item x="3861"/>
        <item x="3860"/>
        <item x="5954"/>
        <item x="3859"/>
        <item x="5952"/>
        <item x="3858"/>
        <item x="3857"/>
        <item x="3856"/>
        <item x="3854"/>
        <item x="3853"/>
        <item x="3850"/>
        <item x="3847"/>
        <item x="3843"/>
        <item x="3841"/>
        <item x="3840"/>
        <item x="5950"/>
        <item x="3838"/>
        <item x="3836"/>
        <item x="3835"/>
        <item x="3834"/>
        <item x="3833"/>
        <item x="3830"/>
        <item x="3829"/>
        <item x="3827"/>
        <item x="3824"/>
        <item x="3820"/>
        <item x="5949"/>
        <item x="3817"/>
        <item x="3816"/>
        <item x="3815"/>
        <item x="3814"/>
        <item x="3813"/>
        <item x="3812"/>
        <item x="3810"/>
        <item x="3808"/>
        <item x="5942"/>
        <item x="3807"/>
        <item x="3806"/>
        <item x="3805"/>
        <item x="5937"/>
        <item x="3803"/>
        <item x="3801"/>
        <item x="3799"/>
        <item x="3798"/>
        <item x="3797"/>
        <item x="3795"/>
        <item x="3793"/>
        <item x="3792"/>
        <item x="3791"/>
        <item x="3790"/>
        <item x="5936"/>
        <item x="3789"/>
        <item x="3788"/>
        <item x="3784"/>
        <item x="3783"/>
        <item x="3782"/>
        <item x="3781"/>
        <item x="3779"/>
        <item x="3776"/>
        <item x="3775"/>
        <item x="3774"/>
        <item x="5935"/>
        <item x="3771"/>
        <item x="3766"/>
        <item x="3764"/>
        <item x="3763"/>
        <item x="3762"/>
        <item x="3759"/>
        <item x="3758"/>
        <item x="3756"/>
        <item x="6394"/>
        <item x="5934"/>
        <item x="3755"/>
        <item x="3754"/>
        <item x="3753"/>
        <item x="3752"/>
        <item x="3751"/>
        <item x="3749"/>
        <item x="3748"/>
        <item x="3747"/>
        <item x="3743"/>
        <item x="3742"/>
        <item x="5932"/>
        <item x="3741"/>
        <item x="3740"/>
        <item x="3739"/>
        <item x="3738"/>
        <item x="3733"/>
        <item x="3732"/>
        <item x="3728"/>
        <item x="3727"/>
        <item x="5926"/>
        <item x="3725"/>
        <item x="3724"/>
        <item x="3722"/>
        <item x="3721"/>
        <item x="3719"/>
        <item x="3718"/>
        <item x="3714"/>
        <item x="5924"/>
        <item x="3713"/>
        <item x="3712"/>
        <item x="3711"/>
        <item x="3710"/>
        <item x="3708"/>
        <item x="3707"/>
        <item x="5923"/>
        <item x="3704"/>
        <item x="3703"/>
        <item x="3700"/>
        <item x="3698"/>
        <item x="3697"/>
        <item x="3696"/>
        <item x="3692"/>
        <item x="5921"/>
        <item x="3691"/>
        <item x="3690"/>
        <item x="3689"/>
        <item x="3687"/>
        <item x="3686"/>
        <item x="3684"/>
        <item x="3683"/>
        <item x="3682"/>
        <item x="5919"/>
        <item x="3681"/>
        <item x="3679"/>
        <item x="3678"/>
        <item x="3676"/>
        <item x="3674"/>
        <item x="3671"/>
        <item x="3670"/>
        <item x="3669"/>
        <item x="3668"/>
        <item x="3666"/>
        <item x="5917"/>
        <item x="3664"/>
        <item x="3663"/>
        <item x="3661"/>
        <item x="3660"/>
        <item x="3659"/>
        <item x="3657"/>
        <item x="3656"/>
        <item x="3653"/>
        <item x="3650"/>
        <item x="3649"/>
        <item x="5911"/>
        <item x="3648"/>
        <item x="3647"/>
        <item x="3644"/>
        <item x="3643"/>
        <item x="3642"/>
        <item x="3641"/>
        <item x="3640"/>
        <item x="3638"/>
        <item x="3637"/>
        <item x="3636"/>
        <item x="5909"/>
        <item x="3632"/>
        <item x="3631"/>
        <item x="3629"/>
        <item x="3628"/>
        <item x="3624"/>
        <item x="6389"/>
        <item x="5903"/>
        <item x="3623"/>
        <item x="3620"/>
        <item x="3619"/>
        <item x="3617"/>
        <item x="3615"/>
        <item x="3614"/>
        <item x="3613"/>
        <item x="3612"/>
        <item x="3610"/>
        <item x="3609"/>
        <item x="5900"/>
        <item x="3607"/>
        <item x="3605"/>
        <item x="3604"/>
        <item x="3603"/>
        <item x="3602"/>
        <item x="5899"/>
        <item x="3600"/>
        <item x="3599"/>
        <item x="3598"/>
        <item x="3596"/>
        <item x="3595"/>
        <item x="3592"/>
        <item x="5896"/>
        <item x="3591"/>
        <item x="3590"/>
        <item x="3588"/>
        <item x="3585"/>
        <item x="3583"/>
        <item x="3582"/>
        <item x="3579"/>
        <item x="3578"/>
        <item x="3575"/>
        <item x="3574"/>
        <item x="5895"/>
        <item x="3573"/>
        <item x="3572"/>
        <item x="3567"/>
        <item x="3566"/>
        <item x="3564"/>
        <item x="3563"/>
        <item x="3560"/>
        <item x="3559"/>
        <item x="3557"/>
        <item x="5891"/>
        <item x="3556"/>
        <item x="3554"/>
        <item x="3553"/>
        <item x="3552"/>
        <item x="5890"/>
        <item x="3551"/>
        <item x="3549"/>
        <item x="3548"/>
        <item x="3547"/>
        <item x="3546"/>
        <item x="3545"/>
        <item x="3544"/>
        <item x="3543"/>
        <item x="3541"/>
        <item x="3540"/>
        <item x="5888"/>
        <item x="3539"/>
        <item x="3537"/>
        <item x="3536"/>
        <item x="3535"/>
        <item x="3534"/>
        <item x="3533"/>
        <item x="3532"/>
        <item x="3529"/>
        <item x="3528"/>
        <item x="5887"/>
        <item x="3527"/>
        <item x="3525"/>
        <item x="3524"/>
        <item x="3522"/>
        <item x="3520"/>
        <item x="3518"/>
        <item x="3517"/>
        <item x="3515"/>
        <item x="3514"/>
        <item x="5885"/>
        <item x="3513"/>
        <item x="3512"/>
        <item x="3511"/>
        <item x="3507"/>
        <item x="3506"/>
        <item x="6388"/>
        <item x="5883"/>
        <item x="3505"/>
        <item x="3503"/>
        <item x="3502"/>
        <item x="3500"/>
        <item x="3499"/>
        <item x="3498"/>
        <item x="3497"/>
        <item x="3496"/>
        <item x="5877"/>
        <item x="3494"/>
        <item x="3491"/>
        <item x="3490"/>
        <item x="3489"/>
        <item x="3487"/>
        <item x="3486"/>
        <item x="3484"/>
        <item x="3483"/>
        <item x="3482"/>
        <item x="3479"/>
        <item x="5875"/>
        <item x="3477"/>
        <item x="3476"/>
        <item x="3474"/>
        <item x="3473"/>
        <item x="3472"/>
        <item x="3469"/>
        <item x="3468"/>
        <item x="3467"/>
        <item x="5874"/>
        <item x="3466"/>
        <item x="3460"/>
        <item x="3459"/>
        <item x="3458"/>
        <item x="3456"/>
        <item x="3455"/>
        <item x="5871"/>
        <item x="3454"/>
        <item x="3453"/>
        <item x="3452"/>
        <item x="3450"/>
        <item x="3449"/>
        <item x="3445"/>
        <item x="3444"/>
        <item x="3443"/>
        <item x="3442"/>
        <item x="5869"/>
        <item x="3441"/>
        <item x="3440"/>
        <item x="3439"/>
        <item x="5868"/>
        <item x="3437"/>
        <item x="3435"/>
        <item x="3434"/>
        <item x="3433"/>
        <item x="3432"/>
        <item x="3431"/>
        <item x="3430"/>
        <item x="3429"/>
        <item x="3428"/>
        <item x="3427"/>
        <item x="5867"/>
        <item x="3425"/>
        <item x="3424"/>
        <item x="3420"/>
        <item x="3417"/>
        <item x="3416"/>
        <item x="3414"/>
        <item x="5866"/>
        <item x="3412"/>
        <item x="3411"/>
        <item x="3409"/>
        <item x="3407"/>
        <item x="3405"/>
        <item x="3404"/>
        <item x="3403"/>
        <item x="5865"/>
        <item x="3402"/>
        <item x="3401"/>
        <item x="3400"/>
        <item x="3399"/>
        <item x="3397"/>
        <item x="3396"/>
        <item x="3395"/>
        <item x="3392"/>
        <item x="3390"/>
        <item x="3389"/>
        <item x="6370"/>
        <item x="5863"/>
        <item x="3387"/>
        <item x="3386"/>
        <item x="3385"/>
        <item x="3382"/>
        <item x="3381"/>
        <item x="3380"/>
        <item x="3379"/>
        <item x="3377"/>
        <item x="3376"/>
        <item x="3375"/>
        <item x="5858"/>
        <item x="3372"/>
        <item x="3369"/>
        <item x="3367"/>
        <item x="5856"/>
        <item x="3366"/>
        <item x="3365"/>
        <item x="3363"/>
        <item x="3361"/>
        <item x="3360"/>
        <item x="5855"/>
        <item x="3357"/>
        <item x="3356"/>
        <item x="3353"/>
        <item x="3351"/>
        <item x="3349"/>
        <item x="3347"/>
        <item x="3346"/>
        <item x="3344"/>
        <item x="5853"/>
        <item x="3342"/>
        <item x="3341"/>
        <item x="3339"/>
        <item x="3337"/>
        <item x="3335"/>
        <item x="3334"/>
        <item x="3333"/>
        <item x="3331"/>
        <item x="5848"/>
        <item x="3330"/>
        <item x="3329"/>
        <item x="3327"/>
        <item x="3326"/>
        <item x="3323"/>
        <item x="3322"/>
        <item x="3320"/>
        <item x="3318"/>
        <item x="3313"/>
        <item x="3311"/>
        <item x="5847"/>
        <item x="3307"/>
        <item x="3306"/>
        <item x="3304"/>
        <item x="3302"/>
        <item x="3300"/>
        <item x="3299"/>
        <item x="3296"/>
        <item x="3293"/>
        <item x="3290"/>
        <item x="3288"/>
        <item x="5846"/>
        <item x="3287"/>
        <item x="3284"/>
        <item x="3280"/>
        <item x="3279"/>
        <item x="3278"/>
        <item x="3276"/>
        <item x="3275"/>
        <item x="3270"/>
        <item x="5845"/>
        <item x="3269"/>
        <item x="3268"/>
        <item x="3266"/>
        <item x="3264"/>
        <item x="3261"/>
        <item x="3258"/>
        <item x="3255"/>
        <item x="3254"/>
        <item x="5842"/>
        <item x="3253"/>
        <item x="3252"/>
        <item x="3250"/>
        <item x="3248"/>
        <item x="3246"/>
        <item x="6487"/>
        <item x="6361"/>
        <item x="5839"/>
        <item x="3245"/>
        <item x="3244"/>
        <item x="3243"/>
        <item x="3240"/>
        <item x="3238"/>
        <item x="3236"/>
        <item x="3233"/>
        <item x="3231"/>
        <item x="3230"/>
        <item x="5836"/>
        <item x="3227"/>
        <item x="3226"/>
        <item x="3224"/>
        <item x="3221"/>
        <item x="5834"/>
        <item x="3219"/>
        <item x="3218"/>
        <item x="3217"/>
        <item x="3216"/>
        <item x="3214"/>
        <item x="3210"/>
        <item x="3208"/>
        <item x="3205"/>
        <item x="5833"/>
        <item x="3202"/>
        <item x="3201"/>
        <item x="3200"/>
        <item x="3199"/>
        <item x="3198"/>
        <item x="3197"/>
        <item x="3193"/>
        <item x="3190"/>
        <item x="3185"/>
        <item x="5829"/>
        <item x="3184"/>
        <item x="3183"/>
        <item x="3180"/>
        <item x="3177"/>
        <item x="3176"/>
        <item x="3171"/>
        <item x="5828"/>
        <item x="3168"/>
        <item x="3167"/>
        <item x="3164"/>
        <item x="3159"/>
        <item x="3158"/>
        <item x="3155"/>
        <item x="3154"/>
        <item x="3149"/>
        <item x="3148"/>
        <item x="3146"/>
        <item x="5824"/>
        <item x="3135"/>
        <item x="3134"/>
        <item x="3133"/>
        <item x="3131"/>
        <item x="3127"/>
        <item x="5822"/>
        <item x="3123"/>
        <item x="3121"/>
        <item x="3120"/>
        <item x="3118"/>
        <item x="3116"/>
        <item x="3114"/>
        <item x="3112"/>
        <item x="3111"/>
        <item x="5821"/>
        <item x="3110"/>
        <item x="3105"/>
        <item x="3103"/>
        <item x="3097"/>
        <item x="3096"/>
        <item x="3094"/>
        <item x="3092"/>
        <item x="3089"/>
        <item x="5820"/>
        <item x="3088"/>
        <item x="3083"/>
        <item x="3082"/>
        <item x="3080"/>
        <item x="3078"/>
        <item x="6355"/>
        <item x="5818"/>
        <item x="3076"/>
        <item x="3072"/>
        <item x="3066"/>
        <item x="3062"/>
        <item x="3060"/>
        <item x="3059"/>
        <item x="3054"/>
        <item x="3050"/>
        <item x="3049"/>
        <item x="3048"/>
        <item x="5814"/>
        <item x="3047"/>
        <item x="3045"/>
        <item x="3044"/>
        <item x="5813"/>
        <item x="3043"/>
        <item x="3038"/>
        <item x="3037"/>
        <item x="3035"/>
        <item x="3034"/>
        <item x="3033"/>
        <item x="5812"/>
        <item x="3032"/>
        <item x="3031"/>
        <item x="3029"/>
        <item x="3026"/>
        <item x="3021"/>
        <item x="3019"/>
        <item x="3017"/>
        <item x="5810"/>
        <item x="3013"/>
        <item x="3008"/>
        <item x="3006"/>
        <item x="5809"/>
        <item x="3001"/>
        <item x="3000"/>
        <item x="2994"/>
        <item x="2993"/>
        <item x="2985"/>
        <item x="2979"/>
        <item x="2977"/>
        <item x="2975"/>
        <item x="5808"/>
        <item x="2972"/>
        <item x="2971"/>
        <item x="2966"/>
        <item x="5805"/>
        <item x="2965"/>
        <item x="2964"/>
        <item x="2962"/>
        <item x="2958"/>
        <item x="2953"/>
        <item x="2951"/>
        <item x="2949"/>
        <item x="5804"/>
        <item x="2945"/>
        <item x="2941"/>
        <item x="2937"/>
        <item x="2935"/>
        <item x="2933"/>
        <item x="2929"/>
        <item x="2925"/>
        <item x="2924"/>
        <item x="5803"/>
        <item x="2919"/>
        <item x="2915"/>
        <item x="2913"/>
        <item x="6354"/>
        <item x="5801"/>
        <item x="2910"/>
        <item x="2908"/>
        <item x="2907"/>
        <item x="2902"/>
        <item x="2897"/>
        <item x="5796"/>
        <item x="2894"/>
        <item x="2888"/>
        <item x="2887"/>
        <item x="2883"/>
        <item x="2880"/>
        <item x="5794"/>
        <item x="2879"/>
        <item x="2876"/>
        <item x="2875"/>
        <item x="2869"/>
        <item x="2868"/>
        <item x="2865"/>
        <item x="2864"/>
        <item x="2863"/>
        <item x="2862"/>
        <item x="2861"/>
        <item x="5793"/>
        <item x="2860"/>
        <item x="2857"/>
        <item x="2855"/>
        <item x="2853"/>
        <item x="2851"/>
        <item x="2845"/>
        <item x="2843"/>
        <item x="2841"/>
        <item x="5792"/>
        <item x="2840"/>
        <item x="2839"/>
        <item x="2837"/>
        <item x="2833"/>
        <item x="2832"/>
        <item x="2831"/>
        <item x="5789"/>
        <item x="2824"/>
        <item x="2822"/>
        <item x="2817"/>
        <item x="2816"/>
        <item x="5788"/>
        <item x="2814"/>
        <item x="2809"/>
        <item x="2804"/>
        <item x="2802"/>
        <item x="2801"/>
        <item x="2585"/>
        <item x="2790"/>
        <item x="2789"/>
        <item x="2769"/>
        <item x="5785"/>
        <item x="2762"/>
        <item x="2759"/>
        <item x="2757"/>
        <item x="2756"/>
        <item x="5783"/>
        <item x="2755"/>
        <item x="2749"/>
        <item x="2742"/>
        <item x="2738"/>
        <item x="2736"/>
        <item x="2735"/>
        <item x="2732"/>
        <item x="2730"/>
        <item x="5782"/>
        <item x="2727"/>
        <item x="2721"/>
        <item x="2720"/>
        <item x="2709"/>
        <item x="2705"/>
        <item x="2704"/>
        <item x="2697"/>
        <item x="2694"/>
        <item x="6348"/>
        <item x="5780"/>
        <item x="2692"/>
        <item x="2681"/>
        <item x="2680"/>
        <item x="5778"/>
        <item x="2677"/>
        <item x="2675"/>
        <item x="2662"/>
        <item x="2660"/>
        <item x="2656"/>
        <item x="2655"/>
        <item x="2650"/>
        <item x="2641"/>
        <item x="5776"/>
        <item x="2635"/>
        <item x="2634"/>
        <item x="2627"/>
        <item x="2617"/>
        <item x="2614"/>
        <item x="2607"/>
        <item x="2601"/>
        <item x="5775"/>
        <item x="2594"/>
        <item x="2556"/>
        <item x="2555"/>
        <item x="2538"/>
        <item x="2536"/>
        <item x="2527"/>
        <item x="5774"/>
        <item x="2518"/>
        <item x="2516"/>
        <item x="2511"/>
        <item x="2509"/>
        <item x="2504"/>
        <item x="2491"/>
        <item x="2480"/>
        <item x="2453"/>
        <item x="2452"/>
        <item x="2436"/>
        <item x="5769"/>
        <item x="2420"/>
        <item x="2418"/>
        <item x="2409"/>
        <item x="2407"/>
        <item x="2406"/>
        <item x="5765"/>
        <item x="2400"/>
        <item x="2365"/>
        <item x="2364"/>
        <item x="2319"/>
        <item x="2318"/>
        <item x="2289"/>
        <item x="2288"/>
        <item x="2282"/>
        <item x="5764"/>
        <item x="2263"/>
        <item x="2250"/>
        <item x="2230"/>
        <item x="2228"/>
        <item x="2223"/>
        <item x="2181"/>
        <item x="2203"/>
        <item x="2180"/>
        <item x="2166"/>
        <item x="5763"/>
        <item x="2149"/>
        <item x="2145"/>
        <item x="2144"/>
        <item x="2136"/>
        <item x="2127"/>
        <item x="2118"/>
        <item x="5762"/>
        <item x="2108"/>
        <item x="2107"/>
        <item x="2082"/>
        <item x="2081"/>
        <item x="2064"/>
        <item x="2056"/>
        <item x="2044"/>
        <item x="6346"/>
        <item x="5760"/>
        <item x="2042"/>
        <item x="2020"/>
        <item x="1995"/>
        <item x="2010"/>
        <item x="1994"/>
        <item x="1986"/>
        <item x="1976"/>
        <item x="5758"/>
        <item x="1975"/>
        <item x="1957"/>
        <item x="1955"/>
        <item x="1921"/>
        <item x="1906"/>
        <item x="1904"/>
        <item x="5755"/>
        <item x="1884"/>
        <item x="1875"/>
        <item x="1870"/>
        <item x="1860"/>
        <item x="1837"/>
        <item x="1812"/>
        <item x="1805"/>
        <item x="1795"/>
        <item x="5754"/>
        <item x="1783"/>
        <item x="1781"/>
        <item x="1775"/>
        <item x="1768"/>
        <item x="1743"/>
        <item x="5752"/>
        <item x="1735"/>
        <item x="1731"/>
        <item x="1721"/>
        <item x="1709"/>
        <item x="1705"/>
        <item x="1700"/>
        <item x="5751"/>
        <item x="1676"/>
        <item x="1662"/>
        <item x="1659"/>
        <item x="1633"/>
        <item x="1626"/>
        <item x="1614"/>
        <item x="5747"/>
        <item x="1606"/>
        <item x="1603"/>
        <item x="1578"/>
        <item x="1576"/>
        <item x="1570"/>
        <item x="5746"/>
        <item x="1542"/>
        <item x="1538"/>
        <item x="1518"/>
        <item x="1496"/>
        <item x="1489"/>
        <item x="1480"/>
        <item x="1473"/>
        <item x="1451"/>
        <item x="5744"/>
        <item x="1438"/>
        <item x="1421"/>
        <item x="1386"/>
        <item x="1367"/>
        <item x="1358"/>
        <item x="1354"/>
        <item x="1308"/>
        <item x="1351"/>
        <item x="5743"/>
        <item x="1294"/>
        <item x="1306"/>
        <item x="1281"/>
        <item x="1277"/>
        <item x="6332"/>
        <item x="5739"/>
        <item x="1273"/>
        <item x="1228"/>
        <item x="1216"/>
        <item x="1202"/>
        <item x="1191"/>
        <item x="1182"/>
        <item x="1180"/>
        <item x="1158"/>
        <item x="5738"/>
        <item x="1141"/>
        <item x="1135"/>
        <item x="1131"/>
        <item x="1114"/>
        <item x="1102"/>
        <item x="1089"/>
        <item x="1087"/>
        <item x="1004"/>
        <item x="994"/>
        <item x="5737"/>
        <item x="983"/>
        <item x="974"/>
        <item x="952"/>
        <item x="914"/>
        <item x="904"/>
        <item x="886"/>
        <item x="854"/>
        <item x="849"/>
        <item x="5732"/>
        <item x="838"/>
        <item x="827"/>
        <item x="785"/>
        <item x="776"/>
        <item x="766"/>
        <item x="5730"/>
        <item x="757"/>
        <item x="749"/>
        <item x="735"/>
        <item x="726"/>
        <item x="695"/>
        <item x="681"/>
        <item x="633"/>
        <item x="589"/>
        <item x="5729"/>
        <item x="537"/>
        <item x="505"/>
        <item x="471"/>
        <item x="435"/>
        <item x="408"/>
        <item x="400"/>
        <item x="389"/>
        <item x="365"/>
        <item x="352"/>
        <item x="309"/>
        <item x="5727"/>
        <item x="303"/>
        <item x="301"/>
        <item x="293"/>
        <item x="277"/>
        <item x="275"/>
        <item x="214"/>
        <item x="209"/>
        <item x="134"/>
        <item x="5726"/>
        <item x="77"/>
        <item x="58"/>
        <item x="38"/>
        <item x="30"/>
        <item x="0"/>
        <item x="5722"/>
        <item x="5720"/>
        <item x="6329"/>
        <item x="5718"/>
        <item x="5716"/>
        <item x="5714"/>
        <item x="5711"/>
        <item x="5705"/>
        <item x="5699"/>
        <item x="5694"/>
        <item x="5692"/>
        <item x="5689"/>
        <item x="5688"/>
        <item x="6325"/>
        <item x="5687"/>
        <item x="5686"/>
        <item x="5685"/>
        <item x="5682"/>
        <item x="5681"/>
        <item x="5677"/>
        <item x="5675"/>
        <item x="5674"/>
        <item x="5673"/>
        <item x="5669"/>
        <item x="6322"/>
        <item x="5667"/>
        <item x="5665"/>
        <item x="5663"/>
        <item x="5660"/>
        <item x="5659"/>
        <item x="5658"/>
        <item x="5653"/>
        <item x="5651"/>
        <item x="5650"/>
        <item x="5646"/>
        <item x="6316"/>
        <item x="5643"/>
        <item x="5636"/>
        <item x="5632"/>
        <item x="5631"/>
        <item x="5630"/>
        <item x="5629"/>
        <item x="5626"/>
        <item x="5625"/>
        <item x="5624"/>
        <item x="5623"/>
        <item x="6483"/>
        <item x="6314"/>
        <item x="5621"/>
        <item x="5620"/>
        <item x="5612"/>
        <item x="5611"/>
        <item x="5610"/>
        <item x="5609"/>
        <item x="5608"/>
        <item x="5607"/>
        <item x="5604"/>
        <item x="5602"/>
        <item x="6308"/>
        <item x="5600"/>
        <item x="5598"/>
        <item x="5597"/>
        <item x="5595"/>
        <item x="5593"/>
        <item x="5592"/>
        <item x="5591"/>
        <item x="5590"/>
        <item x="5587"/>
        <item x="5584"/>
        <item x="6307"/>
        <item x="5583"/>
        <item x="5582"/>
        <item x="5581"/>
        <item x="5576"/>
        <item x="5572"/>
        <item x="5571"/>
        <item x="5568"/>
        <item x="5566"/>
        <item x="5564"/>
        <item x="5563"/>
        <item x="6303"/>
        <item x="5562"/>
        <item x="5560"/>
        <item x="5558"/>
        <item x="5556"/>
        <item x="5553"/>
        <item x="5551"/>
        <item x="5550"/>
        <item x="6300"/>
        <item x="5548"/>
        <item x="5547"/>
        <item x="5543"/>
        <item x="5541"/>
        <item x="5540"/>
        <item x="5539"/>
        <item x="6295"/>
        <item x="5534"/>
        <item x="5533"/>
        <item x="5532"/>
        <item x="5531"/>
        <item x="5527"/>
        <item x="5524"/>
        <item x="5523"/>
        <item x="5518"/>
        <item x="5517"/>
        <item x="5516"/>
        <item x="6292"/>
        <item x="5513"/>
        <item x="5509"/>
        <item x="5507"/>
        <item x="5506"/>
        <item x="5505"/>
        <item x="5503"/>
        <item x="5501"/>
        <item x="5500"/>
        <item x="5499"/>
        <item x="5498"/>
        <item x="6290"/>
        <item x="5497"/>
        <item x="5496"/>
        <item x="5493"/>
        <item x="5492"/>
        <item x="5490"/>
        <item x="5488"/>
        <item x="5487"/>
        <item x="5483"/>
        <item x="5482"/>
        <item x="5480"/>
        <item x="6288"/>
        <item x="5479"/>
        <item x="5476"/>
        <item x="5475"/>
        <item x="5474"/>
        <item x="5473"/>
        <item x="5470"/>
        <item x="5468"/>
        <item x="5467"/>
        <item x="5466"/>
        <item x="5465"/>
        <item x="5462"/>
        <item x="5461"/>
        <item x="5459"/>
        <item x="5456"/>
        <item x="5453"/>
        <item x="5449"/>
        <item x="5448"/>
        <item x="5447"/>
        <item x="5446"/>
        <item x="5445"/>
        <item x="6481"/>
        <item x="5440"/>
        <item x="5437"/>
        <item x="5435"/>
        <item x="5434"/>
        <item x="5433"/>
        <item x="5432"/>
        <item x="5431"/>
        <item x="5424"/>
        <item x="5422"/>
        <item x="5421"/>
        <item x="6285"/>
        <item x="5419"/>
        <item x="5418"/>
        <item x="5416"/>
        <item x="6284"/>
        <item x="5415"/>
        <item x="5414"/>
        <item x="5412"/>
        <item x="5411"/>
        <item x="5410"/>
        <item x="5408"/>
        <item x="5406"/>
        <item x="5403"/>
        <item x="5401"/>
        <item x="5395"/>
        <item x="5393"/>
        <item x="5390"/>
        <item x="5388"/>
        <item x="5386"/>
        <item x="5385"/>
        <item x="5381"/>
        <item x="5379"/>
        <item x="5378"/>
        <item x="5376"/>
        <item x="5375"/>
        <item x="6281"/>
        <item x="5374"/>
        <item x="5372"/>
        <item x="5369"/>
        <item x="5368"/>
        <item x="5367"/>
        <item x="6278"/>
        <item x="5365"/>
        <item x="5363"/>
        <item x="5359"/>
        <item x="5355"/>
        <item x="5354"/>
        <item x="5353"/>
        <item x="5351"/>
        <item x="5350"/>
        <item x="6274"/>
        <item x="5349"/>
        <item x="5347"/>
        <item x="5345"/>
        <item x="5342"/>
        <item x="5341"/>
        <item x="5338"/>
        <item x="5337"/>
        <item x="5336"/>
        <item x="5335"/>
        <item x="5332"/>
        <item x="6271"/>
        <item x="5331"/>
        <item x="5328"/>
        <item x="5325"/>
        <item x="5323"/>
        <item x="5320"/>
        <item x="5318"/>
        <item x="5316"/>
        <item x="5314"/>
        <item x="5312"/>
        <item x="5310"/>
        <item x="6266"/>
        <item x="5308"/>
        <item x="5307"/>
        <item x="5304"/>
        <item x="5303"/>
        <item x="5301"/>
        <item x="5299"/>
        <item x="5297"/>
        <item x="5294"/>
        <item x="5292"/>
        <item x="5291"/>
        <item x="6262"/>
        <item x="5290"/>
        <item x="5287"/>
        <item x="5285"/>
        <item x="5283"/>
        <item x="5282"/>
        <item x="5281"/>
        <item x="5280"/>
        <item x="5277"/>
        <item x="5275"/>
        <item x="5274"/>
        <item x="6471"/>
        <item x="6261"/>
        <item x="5272"/>
        <item x="5271"/>
        <item x="5270"/>
        <item x="5269"/>
        <item x="5268"/>
        <item x="6250"/>
        <item x="5266"/>
        <item x="5264"/>
        <item x="5261"/>
        <item x="5260"/>
        <item x="5257"/>
        <item x="5256"/>
        <item x="5252"/>
        <item x="5251"/>
        <item x="6242"/>
        <item x="5250"/>
        <item x="5248"/>
        <item x="5245"/>
        <item x="5244"/>
        <item x="5242"/>
        <item x="5239"/>
        <item x="5238"/>
        <item x="5236"/>
        <item x="5235"/>
        <item x="6235"/>
        <item x="5234"/>
        <item x="5228"/>
        <item x="5222"/>
        <item x="5219"/>
        <item x="6228"/>
        <item x="5217"/>
        <item x="5216"/>
        <item x="5215"/>
        <item x="5213"/>
        <item x="5212"/>
        <item x="5211"/>
        <item x="5210"/>
        <item x="5209"/>
        <item x="5207"/>
        <item x="5205"/>
        <item x="5204"/>
        <item x="5203"/>
        <item x="5199"/>
        <item x="5195"/>
        <item x="5194"/>
        <item x="5190"/>
        <item x="5189"/>
        <item x="5188"/>
        <item x="5185"/>
        <item x="5184"/>
        <item x="5183"/>
        <item x="5179"/>
        <item x="5177"/>
        <item x="5176"/>
        <item x="5175"/>
        <item x="6227"/>
        <item x="5174"/>
        <item x="5171"/>
        <item x="5170"/>
        <item x="5169"/>
        <item x="5166"/>
        <item x="5160"/>
        <item x="5157"/>
        <item x="5153"/>
        <item x="6226"/>
        <item x="5151"/>
        <item x="5149"/>
        <item x="5148"/>
        <item x="5146"/>
        <item x="5145"/>
        <item x="5144"/>
        <item x="5143"/>
        <item x="5141"/>
        <item x="5138"/>
        <item x="6224"/>
        <item x="5137"/>
        <item x="5136"/>
        <item x="5135"/>
        <item x="5134"/>
        <item x="6462"/>
        <item x="6221"/>
        <item x="5133"/>
        <item x="5132"/>
        <item x="5130"/>
        <item x="5128"/>
        <item x="5127"/>
        <item x="5124"/>
        <item x="5123"/>
        <item x="5120"/>
        <item x="5116"/>
        <item x="5115"/>
        <item x="6219"/>
        <item x="5114"/>
        <item x="5113"/>
        <item x="5112"/>
        <item x="5111"/>
        <item x="5109"/>
        <item x="5108"/>
        <item x="5105"/>
        <item x="5103"/>
        <item x="5102"/>
        <item x="5099"/>
        <item x="5098"/>
        <item x="5097"/>
        <item x="5095"/>
        <item x="5094"/>
        <item x="5093"/>
        <item x="5091"/>
        <item x="5087"/>
        <item x="5085"/>
        <item x="5083"/>
        <item x="5081"/>
        <item x="5080"/>
        <item x="5079"/>
        <item x="5078"/>
        <item x="6214"/>
        <item x="5076"/>
        <item x="5072"/>
        <item x="5069"/>
        <item x="6209"/>
        <item x="5068"/>
        <item x="5067"/>
        <item x="5066"/>
        <item x="5065"/>
        <item x="5064"/>
        <item x="5061"/>
        <item x="5059"/>
        <item x="5057"/>
        <item x="5054"/>
        <item x="5052"/>
        <item x="6203"/>
        <item x="5051"/>
        <item x="5050"/>
        <item x="5048"/>
        <item x="5047"/>
        <item x="5046"/>
        <item x="5045"/>
        <item x="5040"/>
        <item x="5035"/>
        <item x="5034"/>
        <item x="5033"/>
        <item x="6198"/>
        <item x="5031"/>
        <item x="5030"/>
        <item x="5028"/>
        <item x="5026"/>
        <item x="5024"/>
        <item x="5023"/>
        <item x="5020"/>
        <item x="5019"/>
        <item x="6191"/>
        <item x="5018"/>
        <item x="5017"/>
        <item x="5015"/>
        <item x="5013"/>
        <item x="5012"/>
        <item x="6188"/>
        <item x="5011"/>
        <item x="5009"/>
        <item x="5004"/>
        <item x="5003"/>
        <item x="5000"/>
        <item x="4999"/>
        <item x="4995"/>
        <item x="4992"/>
        <item x="4990"/>
        <item x="4987"/>
        <item x="6456"/>
        <item x="6185"/>
        <item x="4985"/>
        <item x="4984"/>
        <item x="4982"/>
        <item x="4981"/>
        <item x="4979"/>
        <item x="4978"/>
        <item x="4977"/>
        <item x="4976"/>
        <item x="4972"/>
        <item x="4971"/>
        <item x="6182"/>
        <item x="4968"/>
        <item x="4967"/>
        <item x="4965"/>
        <item x="4964"/>
        <item x="4963"/>
        <item x="4962"/>
        <item x="4959"/>
        <item x="4957"/>
        <item x="4956"/>
        <item x="4954"/>
        <item x="4951"/>
        <item x="4950"/>
        <item x="4947"/>
        <item x="4946"/>
        <item x="4940"/>
        <item x="4936"/>
        <item x="4935"/>
        <item x="4934"/>
        <item x="4932"/>
        <item x="4927"/>
        <item x="4924"/>
        <item x="4922"/>
        <item x="4921"/>
        <item x="4920"/>
        <item x="4919"/>
        <item x="4918"/>
        <item x="4913"/>
        <item x="4912"/>
        <item x="4911"/>
        <item x="4909"/>
        <item x="4907"/>
        <item x="4906"/>
        <item x="4904"/>
        <item x="4902"/>
        <item x="4900"/>
        <item x="4896"/>
        <item x="6176"/>
        <item x="4895"/>
        <item x="4894"/>
        <item x="4892"/>
        <item x="6174"/>
        <item x="4891"/>
        <item x="4890"/>
        <item x="4888"/>
        <item x="4887"/>
        <item x="4886"/>
        <item x="4884"/>
        <item x="4879"/>
        <item x="4878"/>
        <item x="4877"/>
        <item x="4876"/>
        <item x="6169"/>
        <item x="4872"/>
        <item x="4871"/>
        <item x="4870"/>
        <item x="4868"/>
        <item x="4867"/>
        <item x="4863"/>
        <item x="4859"/>
        <item x="4852"/>
        <item x="4851"/>
        <item x="4848"/>
        <item x="6166"/>
        <item x="4846"/>
        <item x="4845"/>
        <item x="4844"/>
        <item x="6451"/>
        <item x="6163"/>
        <item x="4842"/>
        <item x="4840"/>
        <item x="4839"/>
        <item x="4838"/>
        <item x="4837"/>
        <item x="4834"/>
        <item x="4832"/>
        <item x="4830"/>
        <item x="4828"/>
        <item x="4827"/>
        <item x="4824"/>
        <item x="4822"/>
        <item x="4821"/>
        <item x="4819"/>
        <item x="4818"/>
        <item x="4816"/>
        <item x="4815"/>
        <item x="4812"/>
        <item x="4808"/>
        <item x="4807"/>
        <item x="4806"/>
        <item x="4804"/>
        <item x="4803"/>
        <item x="4801"/>
        <item x="4800"/>
        <item x="4798"/>
        <item x="4797"/>
        <item x="4794"/>
        <item x="4792"/>
        <item x="4791"/>
        <item x="4790"/>
        <item x="4789"/>
        <item x="4786"/>
        <item x="4784"/>
        <item x="4783"/>
        <item x="4782"/>
        <item x="4781"/>
        <item x="4780"/>
        <item x="4777"/>
        <item x="4774"/>
        <item x="4773"/>
        <item x="4770"/>
        <item x="4769"/>
        <item x="6162"/>
        <item x="4768"/>
        <item x="4767"/>
        <item x="4766"/>
        <item x="4764"/>
        <item x="4762"/>
        <item x="4757"/>
        <item x="4756"/>
        <item x="4755"/>
        <item x="4754"/>
        <item x="4752"/>
        <item x="6160"/>
        <item x="4748"/>
        <item x="4747"/>
        <item x="4746"/>
        <item x="4745"/>
        <item x="4743"/>
        <item x="4742"/>
        <item x="4740"/>
        <item x="4739"/>
        <item x="4737"/>
        <item x="4736"/>
        <item x="4735"/>
        <item x="4732"/>
        <item x="4731"/>
        <item x="4730"/>
        <item x="4729"/>
        <item x="4728"/>
        <item x="4727"/>
        <item x="4726"/>
        <item x="4724"/>
        <item x="4722"/>
        <item x="4721"/>
        <item x="4719"/>
        <item x="4718"/>
        <item x="4716"/>
        <item x="4713"/>
        <item x="4711"/>
        <item x="4709"/>
        <item x="4706"/>
        <item x="4705"/>
        <item x="4704"/>
        <item x="4701"/>
        <item x="4699"/>
        <item x="6441"/>
        <item x="4698"/>
        <item x="4696"/>
        <item x="4695"/>
        <item x="4694"/>
        <item x="4693"/>
        <item x="4691"/>
        <item x="4690"/>
        <item x="4688"/>
        <item x="4686"/>
        <item x="4685"/>
        <item x="6158"/>
        <item x="4684"/>
        <item x="4682"/>
        <item x="4681"/>
        <item x="4679"/>
        <item x="4678"/>
        <item x="4676"/>
        <item x="4675"/>
        <item x="4674"/>
        <item x="4671"/>
        <item x="4670"/>
        <item x="6150"/>
        <item x="4669"/>
        <item x="4666"/>
        <item x="4663"/>
        <item x="4662"/>
        <item x="4661"/>
        <item x="4660"/>
        <item x="4659"/>
        <item x="4658"/>
        <item x="4657"/>
        <item x="4655"/>
        <item x="6149"/>
        <item x="4654"/>
        <item x="4653"/>
        <item x="4652"/>
        <item x="4651"/>
        <item x="4649"/>
        <item x="4648"/>
        <item x="4647"/>
        <item x="4642"/>
        <item x="4641"/>
        <item x="4640"/>
        <item x="6147"/>
        <item x="4638"/>
        <item x="4636"/>
        <item x="4634"/>
        <item x="6144"/>
        <item x="4633"/>
        <item x="4632"/>
        <item x="4629"/>
        <item x="4628"/>
        <item x="4627"/>
        <item x="4626"/>
        <item x="4622"/>
        <item x="4618"/>
        <item x="4616"/>
        <item x="4615"/>
        <item x="6138"/>
        <item x="4613"/>
        <item x="4612"/>
        <item x="4609"/>
        <item x="4607"/>
        <item x="4605"/>
        <item x="4604"/>
        <item x="4600"/>
        <item x="4599"/>
        <item x="4596"/>
        <item x="4595"/>
        <item x="6137"/>
        <item x="4594"/>
        <item x="4593"/>
        <item x="4592"/>
        <item x="4591"/>
        <item x="4590"/>
        <item x="4587"/>
        <item x="4586"/>
        <item x="6135"/>
        <item x="4585"/>
        <item x="4584"/>
        <item x="4581"/>
        <item x="4578"/>
        <item x="4576"/>
        <item x="4574"/>
        <item x="6129"/>
        <item x="4572"/>
        <item x="4569"/>
        <item x="4566"/>
        <item x="4564"/>
        <item x="4563"/>
        <item x="4561"/>
        <item x="4559"/>
        <item x="4558"/>
        <item x="4557"/>
        <item x="1811"/>
        <item x="1552"/>
        <item x="1435"/>
        <item x="6573"/>
        <item x="6569"/>
        <item x="710"/>
        <item x="6378"/>
        <item x="3093"/>
        <item x="843"/>
        <item x="795"/>
        <item x="743"/>
        <item x="703"/>
        <item x="640"/>
        <item x="584"/>
        <item x="518"/>
        <item x="430"/>
        <item x="289"/>
        <item x="138"/>
        <item x="5"/>
        <item x="1134"/>
        <item x="1055"/>
        <item x="1103"/>
        <item x="1013"/>
        <item x="958"/>
        <item x="894"/>
        <item x="1303"/>
        <item x="1266"/>
        <item x="1238"/>
        <item x="1334"/>
        <item x="1408"/>
        <item x="1023"/>
        <item x="1001"/>
        <item x="984"/>
        <item x="947"/>
        <item x="910"/>
        <item x="884"/>
        <item x="834"/>
        <item x="791"/>
        <item x="770"/>
        <item x="731"/>
        <item x="1376"/>
        <item x="698"/>
        <item x="614"/>
        <item x="545"/>
        <item x="509"/>
        <item x="455"/>
        <item x="359"/>
        <item x="279"/>
        <item x="222"/>
        <item x="170"/>
        <item x="68"/>
        <item x="1284"/>
        <item x="1249"/>
        <item x="1211"/>
        <item x="1190"/>
        <item x="1178"/>
        <item x="1097"/>
        <item x="1074"/>
        <item x="1915"/>
        <item x="1608"/>
        <item x="4597"/>
        <item x="721"/>
        <item x="438"/>
        <item x="828"/>
        <item x="600"/>
        <item x="4849"/>
        <item x="1474"/>
        <item x="1038"/>
        <item x="6640"/>
        <item x="4865"/>
        <item x="1900"/>
        <item x="1276"/>
        <item x="1128"/>
        <item x="405"/>
        <item x="474"/>
        <item x="1790"/>
        <item x="2733"/>
        <item x="4630"/>
        <item x="4550"/>
        <item x="41"/>
        <item x="1956"/>
        <item x="2380"/>
        <item x="1272"/>
        <item x="3229"/>
        <item x="1989"/>
        <item x="205"/>
        <item x="685"/>
        <item x="372"/>
        <item x="590"/>
        <item x="253"/>
        <item x="2279"/>
        <item x="1827"/>
        <item x="1960"/>
        <item x="5259"/>
        <item x="1078"/>
        <item x="3852"/>
        <item x="3825"/>
        <item x="3593"/>
        <item x="3362"/>
        <item x="3260"/>
        <item x="3147"/>
        <item x="2954"/>
        <item x="2890"/>
        <item x="5972"/>
        <item x="5969"/>
        <item x="6103"/>
        <item x="1792"/>
        <item x="2307"/>
        <item x="2659"/>
        <item x="2782"/>
        <item x="1802"/>
        <item x="1755"/>
        <item x="1621"/>
        <item x="1225"/>
        <item x="1183"/>
        <item x="2150"/>
        <item x="2121"/>
        <item x="1999"/>
        <item x="1939"/>
        <item x="1856"/>
        <item x="6615"/>
        <item x="6592"/>
        <item x="6585"/>
        <item x="6579"/>
        <item x="6576"/>
        <item x="6574"/>
        <item x="6571"/>
        <item x="6565"/>
        <item x="6563"/>
        <item x="6557"/>
        <item x="6554"/>
        <item x="6613"/>
        <item x="6547"/>
        <item x="6546"/>
        <item x="6538"/>
        <item x="6537"/>
        <item x="6531"/>
        <item x="6530"/>
        <item x="6527"/>
        <item x="6523"/>
        <item x="6522"/>
        <item x="6517"/>
        <item x="6611"/>
        <item x="6515"/>
        <item x="6513"/>
        <item x="6512"/>
        <item x="6510"/>
        <item x="6506"/>
        <item x="6505"/>
        <item x="6499"/>
        <item x="6496"/>
        <item x="6490"/>
        <item x="6485"/>
        <item x="6608"/>
        <item x="6605"/>
        <item x="6603"/>
        <item x="6596"/>
        <item x="6595"/>
        <item x="6593"/>
        <item x="2238"/>
        <item x="3993"/>
        <item x="3874"/>
        <item x="3436"/>
        <item x="3370"/>
        <item x="3053"/>
        <item x="2961"/>
        <item x="2724"/>
        <item x="2674"/>
        <item x="1849"/>
        <item x="6240"/>
        <item x="6218"/>
        <item x="6200"/>
        <item x="6161"/>
        <item x="6117"/>
        <item x="6085"/>
        <item x="6023"/>
        <item x="5973"/>
        <item x="5897"/>
        <item x="5878"/>
        <item x="5797"/>
        <item x="5742"/>
        <item x="5641"/>
        <item x="5574"/>
        <item x="5510"/>
        <item x="5451"/>
        <item x="5366"/>
        <item x="5309"/>
        <item x="5233"/>
        <item x="5154"/>
        <item x="5082"/>
        <item x="5029"/>
        <item x="4938"/>
        <item x="4836"/>
        <item x="1640"/>
        <item x="1291"/>
        <item x="4761"/>
        <item x="4677"/>
        <item x="4547"/>
        <item x="4411"/>
        <item x="4290"/>
        <item x="5552"/>
        <item x="675"/>
        <item x="5265"/>
        <item x="2015"/>
        <item x="1985"/>
        <item x="812"/>
        <item x="508"/>
        <item x="6508"/>
        <item x="6498"/>
        <item x="6252"/>
        <item x="6369"/>
        <item x="6360"/>
        <item x="6229"/>
        <item x="6473"/>
        <item x="6450"/>
        <item x="6408"/>
        <item x="6396"/>
        <item x="6364"/>
        <item x="1204"/>
        <item x="2221"/>
        <item x="2467"/>
        <item x="2947"/>
        <item x="2287"/>
        <item x="2071"/>
        <item x="2038"/>
        <item x="5358"/>
        <item x="4473"/>
        <item x="4360"/>
        <item x="5107"/>
        <item x="4941"/>
        <item x="4687"/>
        <item x="4560"/>
        <item x="4006"/>
        <item x="3189"/>
        <item x="368"/>
        <item x="6119"/>
        <item x="6101"/>
        <item x="6387"/>
        <item x="5486"/>
        <item x="6399"/>
        <item x="4857"/>
        <item x="6232"/>
        <item x="4098"/>
        <item x="3823"/>
        <item x="3730"/>
        <item x="3391"/>
        <item x="3209"/>
        <item x="3063"/>
        <item x="2696"/>
        <item x="2525"/>
        <item x="2348"/>
        <item x="5579"/>
        <item x="5464"/>
        <item x="5640"/>
        <item x="5389"/>
        <item x="5545"/>
        <item x="5442"/>
        <item x="5293"/>
        <item x="5041"/>
        <item x="5420"/>
        <item x="2262"/>
        <item x="2170"/>
        <item x="2011"/>
        <item x="1779"/>
        <item x="5317"/>
        <item x="5172"/>
        <item x="4861"/>
        <item x="4793"/>
        <item x="4715"/>
        <item x="4408"/>
        <item x="4217"/>
        <item x="139"/>
        <item x="5826"/>
        <item x="4933"/>
        <item x="1657"/>
        <item x="1319"/>
        <item x="203"/>
        <item x="2271"/>
        <item x="6626"/>
        <item x="6623"/>
        <item x="6620"/>
        <item x="6610"/>
        <item x="6586"/>
        <item x="6584"/>
        <item x="6413"/>
        <item x="6410"/>
        <item x="6319"/>
        <item x="6327"/>
        <item x="6210"/>
        <item x="5835"/>
        <item x="2447"/>
        <item x="6583"/>
        <item x="6575"/>
        <item x="6339"/>
        <item x="2612"/>
        <item x="1082"/>
        <item x="1037"/>
        <item x="2552"/>
        <item x="999"/>
        <item x="1018"/>
        <item x="140"/>
        <item x="2473"/>
        <item x="2417"/>
        <item x="2313"/>
        <item x="2248"/>
        <item x="2045"/>
        <item x="2138"/>
        <item x="2105"/>
        <item x="1733"/>
        <item x="1611"/>
        <item x="1585"/>
        <item x="1397"/>
        <item x="1427"/>
        <item x="1899"/>
        <item x="3929"/>
        <item x="3646"/>
        <item x="765"/>
        <item x="1226"/>
        <item x="1822"/>
        <item x="1285"/>
        <item x="811"/>
        <item x="5619"/>
        <item x="20"/>
        <item x="2847"/>
        <item x="2673"/>
        <item x="4744"/>
        <item x="3972"/>
        <item x="3886"/>
        <item x="3832"/>
        <item x="3768"/>
        <item x="3706"/>
        <item x="3562"/>
        <item x="3415"/>
        <item x="3340"/>
        <item x="4625"/>
        <item x="4446"/>
        <item x="4372"/>
        <item x="4291"/>
        <item x="4244"/>
        <item x="4181"/>
        <item x="4109"/>
        <item x="4019"/>
        <item x="4534"/>
        <item x="4489"/>
        <item x="4508"/>
        <item x="4040"/>
        <item x="3378"/>
        <item x="3263"/>
        <item x="2882"/>
        <item x="3087"/>
        <item x="2190"/>
        <item x="2714"/>
        <item x="2549"/>
        <item x="1501"/>
        <item x="1307"/>
        <item x="657"/>
        <item x="2303"/>
        <item x="2115"/>
        <item x="2274"/>
        <item x="2255"/>
        <item x="1968"/>
        <item x="2000"/>
        <item x="1947"/>
        <item x="2016"/>
        <item x="1932"/>
        <item x="1765"/>
        <item x="1693"/>
        <item x="1280"/>
        <item x="1241"/>
        <item x="1199"/>
        <item x="1160"/>
        <item x="1124"/>
        <item x="460"/>
        <item x="1296"/>
        <item x="597"/>
        <item x="2712"/>
        <item x="1546"/>
        <item x="1132"/>
        <item x="718"/>
        <item x="241"/>
        <item x="6337"/>
        <item x="6297"/>
        <item x="799"/>
        <item x="2135"/>
        <item x="2211"/>
        <item x="5383"/>
        <item x="627"/>
        <item x="346"/>
        <item x="517"/>
        <item x="432"/>
        <item x="280"/>
        <item x="238"/>
        <item x="3701"/>
        <item x="3675"/>
        <item x="2207"/>
        <item x="1887"/>
        <item x="259"/>
        <item x="2992"/>
        <item x="2667"/>
        <item x="4692"/>
        <item x="4517"/>
        <item x="845"/>
        <item x="5750"/>
        <item x="5618"/>
        <item x="5928"/>
        <item x="5800"/>
        <item x="5230"/>
        <item x="6302"/>
        <item x="6109"/>
        <item x="6098"/>
        <item x="6016"/>
        <item x="5978"/>
        <item x="5946"/>
        <item x="5859"/>
        <item x="5767"/>
        <item x="5719"/>
        <item x="5693"/>
        <item x="156"/>
        <item x="2192"/>
        <item x="2218"/>
        <item x="281"/>
        <item x="1400"/>
        <item x="1341"/>
        <item x="2960"/>
        <item x="2778"/>
        <item x="1275"/>
        <item x="1364"/>
        <item x="747"/>
        <item x="1108"/>
        <item x="781"/>
        <item x="1169"/>
        <item x="1117"/>
        <item x="711"/>
        <item x="330"/>
        <item x="522"/>
        <item x="2234"/>
        <item x="2385"/>
        <item x="1683"/>
        <item x="2347"/>
        <item x="2007"/>
        <item x="1563"/>
        <item x="1487"/>
        <item x="2258"/>
        <item x="2091"/>
        <item x="1631"/>
        <item x="3777"/>
        <item x="1393"/>
        <item x="1105"/>
        <item x="3936"/>
        <item x="45"/>
        <item x="6528"/>
        <item x="6558"/>
        <item x="6645"/>
        <item x="6539"/>
        <item x="6543"/>
        <item x="6534"/>
        <item x="6520"/>
        <item x="6532"/>
        <item x="6518"/>
        <item x="6438"/>
        <item x="6429"/>
        <item x="6417"/>
        <item x="6401"/>
        <item x="6353"/>
        <item x="6345"/>
        <item x="6643"/>
        <item x="6283"/>
        <item x="6273"/>
        <item x="6268"/>
        <item x="6257"/>
        <item x="6255"/>
        <item x="6244"/>
        <item x="6206"/>
        <item x="6195"/>
        <item x="6143"/>
        <item x="6641"/>
        <item x="6139"/>
        <item x="6063"/>
        <item x="6049"/>
        <item x="5930"/>
        <item x="5908"/>
        <item x="5843"/>
        <item x="5827"/>
        <item x="5781"/>
        <item x="5770"/>
        <item x="6634"/>
        <item x="5652"/>
        <item x="5471"/>
        <item x="5441"/>
        <item x="5356"/>
        <item x="5262"/>
        <item x="5249"/>
        <item x="5231"/>
        <item x="5173"/>
        <item x="6630"/>
        <item x="5129"/>
        <item x="5106"/>
        <item x="5055"/>
        <item x="4944"/>
        <item x="4885"/>
        <item x="4873"/>
        <item x="4614"/>
        <item x="4579"/>
        <item x="4548"/>
        <item x="4509"/>
        <item x="6606"/>
        <item x="4448"/>
        <item x="4364"/>
        <item x="4172"/>
        <item x="4142"/>
        <item x="3770"/>
        <item x="3170"/>
        <item x="2923"/>
        <item x="6607"/>
        <item x="6597"/>
        <item x="6564"/>
        <item x="6589"/>
        <item x="6548"/>
        <item x="2689"/>
        <item x="6391"/>
        <item x="1206"/>
        <item x="775"/>
        <item x="617"/>
        <item x="1893"/>
        <item x="3294"/>
        <item x="3186"/>
        <item x="2558"/>
        <item x="3292"/>
        <item x="3077"/>
        <item x="2339"/>
        <item x="1039"/>
        <item x="2120"/>
        <item x="2503"/>
        <item x="2254"/>
        <item x="1969"/>
        <item x="1846"/>
        <item x="1701"/>
        <item x="1461"/>
        <item x="1212"/>
        <item x="889"/>
        <item x="1742"/>
        <item x="1560"/>
        <item x="1333"/>
        <item x="957"/>
        <item x="531"/>
        <item x="137"/>
        <item x="199"/>
        <item x="546"/>
        <item x="5748"/>
        <item x="5637"/>
        <item x="5515"/>
        <item x="5396"/>
        <item x="1594"/>
        <item x="1992"/>
        <item x="1973"/>
        <item x="1972"/>
        <item x="151"/>
        <item x="47"/>
        <item x="4575"/>
        <item x="4423"/>
        <item x="4348"/>
        <item x="4263"/>
        <item x="4169"/>
        <item x="3462"/>
        <item x="3501"/>
        <item x="3182"/>
        <item x="37"/>
        <item x="3317"/>
        <item x="3315"/>
        <item x="1479"/>
        <item x="980"/>
        <item x="2485"/>
        <item x="2683"/>
        <item x="2472"/>
        <item x="2315"/>
        <item x="3345"/>
        <item x="3223"/>
        <item x="3124"/>
        <item x="2973"/>
        <item x="2891"/>
        <item x="2748"/>
        <item x="2095"/>
        <item x="1938"/>
        <item x="1793"/>
        <item x="1264"/>
        <item x="4"/>
        <item x="6131"/>
        <item x="6533"/>
        <item x="6492"/>
        <item x="5002"/>
        <item x="4869"/>
        <item x="4733"/>
        <item x="4580"/>
        <item x="4022"/>
        <item x="3901"/>
        <item x="3760"/>
        <item x="3630"/>
        <item x="3523"/>
        <item x="3422"/>
        <item x="3413"/>
        <item x="3305"/>
        <item x="3069"/>
        <item x="2892"/>
        <item x="2796"/>
        <item x="2904"/>
        <item x="2743"/>
        <item x="2548"/>
        <item x="2026"/>
        <item x="1974"/>
        <item x="1922"/>
        <item x="1981"/>
        <item x="1928"/>
        <item x="6477"/>
        <item x="6474"/>
        <item x="6468"/>
        <item x="6470"/>
        <item x="6464"/>
        <item x="6459"/>
        <item x="6457"/>
        <item x="6445"/>
        <item x="6443"/>
        <item x="6436"/>
        <item x="6422"/>
        <item x="6425"/>
        <item x="6463"/>
        <item x="6455"/>
        <item x="6447"/>
        <item x="6439"/>
        <item x="6421"/>
        <item x="6418"/>
        <item x="6491"/>
        <item x="6466"/>
        <item x="3538"/>
        <item x="2561"/>
        <item x="2329"/>
        <item x="2946"/>
        <item x="1043"/>
        <item x="1389"/>
        <item x="1310"/>
        <item x="157"/>
        <item x="130"/>
        <item x="108"/>
        <item x="89"/>
        <item x="73"/>
        <item x="9"/>
        <item x="3922"/>
        <item x="2394"/>
        <item x="2286"/>
        <item x="2290"/>
        <item x="1925"/>
        <item x="1878"/>
        <item x="1744"/>
        <item x="1722"/>
        <item x="2767"/>
        <item x="3889"/>
        <item x="285"/>
        <item x="311"/>
        <item x="269"/>
        <item x="136"/>
        <item x="2616"/>
        <item x="2821"/>
        <item x="2266"/>
        <item x="2940"/>
        <item x="2454"/>
        <item x="2576"/>
        <item x="2114"/>
        <item x="2033"/>
        <item x="3757"/>
        <item x="2884"/>
        <item x="2062"/>
        <item x="1255"/>
        <item x="1194"/>
        <item x="1163"/>
        <item x="1127"/>
        <item x="1091"/>
        <item x="948"/>
        <item x="878"/>
        <item x="468"/>
        <item x="1048"/>
        <item x="1484"/>
        <item x="1407"/>
        <item x="2779"/>
        <item x="2622"/>
        <item x="3099"/>
        <item x="748"/>
        <item x="615"/>
        <item x="1256"/>
        <item x="1123"/>
        <item x="897"/>
        <item x="891"/>
        <item x="1179"/>
        <item x="1161"/>
        <item x="670"/>
        <item x="911"/>
        <item x="1368"/>
        <item x="1066"/>
        <item x="874"/>
        <item x="647"/>
        <item x="477"/>
        <item x="262"/>
        <item x="732"/>
        <item x="571"/>
        <item x="371"/>
        <item x="124"/>
        <item x="638"/>
        <item x="219"/>
        <item x="1071"/>
        <item x="475"/>
        <item x="409"/>
        <item x="273"/>
        <item x="507"/>
        <item x="742"/>
        <item x="678"/>
        <item x="673"/>
        <item x="656"/>
        <item x="652"/>
        <item x="1033"/>
        <item x="939"/>
        <item x="2276"/>
        <item x="6001"/>
        <item x="6148"/>
        <item x="6094"/>
        <item x="6068"/>
        <item x="6042"/>
        <item x="6025"/>
        <item x="945"/>
        <item x="2553"/>
        <item x="2227"/>
        <item x="2531"/>
        <item x="2482"/>
        <item x="2302"/>
        <item x="2219"/>
        <item x="613"/>
        <item x="385"/>
        <item x="3"/>
        <item x="458"/>
        <item x="6321"/>
        <item x="6239"/>
        <item x="6215"/>
        <item x="6004"/>
        <item x="6194"/>
        <item x="6060"/>
        <item x="6167"/>
        <item x="6128"/>
        <item x="6132"/>
        <item x="6093"/>
        <item x="6041"/>
        <item x="6024"/>
        <item x="6000"/>
        <item x="2644"/>
        <item x="1871"/>
        <item x="1806"/>
        <item x="2169"/>
        <item x="1725"/>
        <item x="4236"/>
        <item x="2703"/>
        <item x="3709"/>
        <item x="4955"/>
        <item x="2911"/>
        <item x="2438"/>
        <item x="3481"/>
        <item x="3672"/>
        <item x="1903"/>
        <item x="1748"/>
        <item x="256"/>
        <item x="1739"/>
        <item x="2333"/>
        <item x="2326"/>
        <item x="2322"/>
        <item x="2320"/>
        <item x="1814"/>
        <item x="1785"/>
        <item x="2280"/>
        <item x="377"/>
        <item x="2346"/>
        <item x="2352"/>
        <item x="2360"/>
        <item x="2300"/>
        <item x="2305"/>
        <item x="2314"/>
        <item x="2390"/>
        <item x="2437"/>
        <item x="2422"/>
        <item x="1565"/>
        <item x="1381"/>
        <item x="1463"/>
        <item x="1513"/>
        <item x="1553"/>
        <item x="1537"/>
        <item x="4656"/>
        <item x="1686"/>
        <item x="4880"/>
        <item x="4673"/>
        <item x="4526"/>
        <item x="4276"/>
        <item x="4193"/>
        <item x="3947"/>
        <item x="3568"/>
        <item x="3471"/>
        <item x="2758"/>
        <item x="2663"/>
        <item x="2514"/>
        <item x="2264"/>
        <item x="2172"/>
        <item x="1883"/>
        <item x="1665"/>
        <item x="1613"/>
        <item x="1046"/>
        <item x="920"/>
        <item x="424"/>
        <item x="1337"/>
        <item x="1269"/>
        <item x="717"/>
        <item x="641"/>
        <item x="616"/>
        <item x="299"/>
        <item x="215"/>
        <item x="4468"/>
        <item x="3780"/>
        <item x="3723"/>
        <item x="3555"/>
        <item x="3508"/>
        <item x="3451"/>
        <item x="3348"/>
        <item x="3301"/>
        <item x="3251"/>
        <item x="3204"/>
        <item x="3178"/>
        <item x="4399"/>
        <item x="3104"/>
        <item x="3064"/>
        <item x="3056"/>
        <item x="2996"/>
        <item x="2969"/>
        <item x="2936"/>
        <item x="2912"/>
        <item x="2874"/>
        <item x="2791"/>
        <item x="2788"/>
        <item x="4353"/>
        <item x="2751"/>
        <item x="2606"/>
        <item x="2575"/>
        <item x="2257"/>
        <item x="4302"/>
        <item x="4097"/>
        <item x="4009"/>
        <item x="3921"/>
        <item x="3869"/>
        <item x="3819"/>
        <item x="3374"/>
        <item x="2825"/>
        <item x="928"/>
        <item x="1297"/>
        <item x="1598"/>
        <item x="1175"/>
        <item x="1146"/>
        <item x="1115"/>
        <item x="1510"/>
        <item x="1409"/>
        <item x="1363"/>
        <item x="1298"/>
        <item x="1279"/>
        <item x="1260"/>
        <item x="1236"/>
        <item x="1198"/>
        <item x="825"/>
        <item x="758"/>
        <item x="671"/>
        <item x="630"/>
        <item x="539"/>
        <item x="248"/>
        <item x="2532"/>
        <item x="2018"/>
        <item x="2006"/>
        <item x="1991"/>
        <item x="1966"/>
        <item x="2261"/>
        <item x="2246"/>
        <item x="2215"/>
        <item x="2199"/>
        <item x="2074"/>
        <item x="2069"/>
        <item x="1917"/>
        <item x="1857"/>
        <item x="1847"/>
        <item x="1786"/>
        <item x="1771"/>
        <item x="1756"/>
        <item x="1685"/>
        <item x="1655"/>
        <item x="4571"/>
        <item x="3761"/>
        <item x="3633"/>
        <item x="4542"/>
        <item x="4494"/>
        <item x="4474"/>
        <item x="4341"/>
        <item x="4320"/>
        <item x="4121"/>
        <item x="3915"/>
        <item x="3800"/>
        <item x="2132"/>
        <item x="1498"/>
        <item x="3163"/>
        <item x="2001"/>
        <item x="2021"/>
        <item x="846"/>
        <item x="2188"/>
        <item x="835"/>
        <item x="1512"/>
        <item x="1305"/>
        <item x="1000"/>
        <item x="2061"/>
        <item x="1977"/>
        <item x="813"/>
        <item x="1607"/>
        <item x="1549"/>
        <item x="1167"/>
        <item x="915"/>
        <item x="829"/>
        <item x="1008"/>
        <item x="440"/>
        <item x="3291"/>
        <item x="3693"/>
        <item x="3576"/>
        <item x="2955"/>
        <item x="2654"/>
        <item x="2298"/>
        <item x="1961"/>
        <item x="1623"/>
        <item x="426"/>
        <item x="643"/>
        <item x="551"/>
        <item x="65"/>
        <item x="1824"/>
        <item x="869"/>
        <item x="676"/>
        <item x="1503"/>
        <item x="855"/>
        <item x="4447"/>
        <item x="271"/>
        <item x="2528"/>
        <item x="2060"/>
        <item x="1227"/>
        <item x="727"/>
        <item x="126"/>
        <item x="4644"/>
        <item x="4483"/>
        <item x="4377"/>
        <item x="4993"/>
        <item x="4850"/>
        <item x="991"/>
        <item x="2059"/>
        <item x="5324"/>
        <item x="5724"/>
        <item x="1672"/>
        <item x="2546"/>
        <item x="2225"/>
        <item x="1144"/>
        <item x="3924"/>
        <item x="4166"/>
        <item x="3778"/>
        <item x="3188"/>
        <item x="2678"/>
        <item x="1951"/>
        <item x="1898"/>
        <item x="1245"/>
        <item x="1053"/>
        <item x="1858"/>
        <item x="4225"/>
        <item x="2896"/>
        <item x="2813"/>
        <item x="2281"/>
        <item x="2099"/>
        <item x="919"/>
        <item x="1026"/>
        <item x="3151"/>
        <item x="822"/>
        <item x="826"/>
        <item x="863"/>
        <item x="232"/>
        <item x="223"/>
        <item x="1692"/>
        <item x="2540"/>
        <item x="2384"/>
        <item x="2106"/>
        <item x="2086"/>
        <item x="1702"/>
        <item x="304"/>
        <item x="292"/>
        <item x="2483"/>
        <item x="2432"/>
        <item x="1867"/>
        <item x="1649"/>
        <item x="1544"/>
        <item x="1424"/>
        <item x="1345"/>
        <item x="1170"/>
        <item x="1040"/>
        <item x="864"/>
        <item x="752"/>
        <item x="682"/>
        <item x="1726"/>
        <item x="1398"/>
        <item x="642"/>
        <item x="997"/>
        <item x="839"/>
        <item x="628"/>
        <item x="650"/>
        <item x="1716"/>
        <item x="851"/>
        <item x="1698"/>
        <item x="2077"/>
        <item x="867"/>
        <item x="2272"/>
        <item x="2177"/>
        <item x="1752"/>
        <item x="746"/>
        <item x="6027"/>
        <item x="2023"/>
        <item x="2070"/>
        <item x="1862"/>
        <item x="1630"/>
        <item x="1830"/>
        <item x="1494"/>
        <item x="1196"/>
        <item x="1385"/>
        <item x="921"/>
        <item x="706"/>
        <item x="17"/>
        <item x="1469"/>
        <item x="1017"/>
        <item x="887"/>
        <item x="245"/>
        <item x="1208"/>
        <item x="2343"/>
        <item x="2312"/>
        <item x="2269"/>
        <item x="631"/>
        <item x="2623"/>
        <item x="6420"/>
        <item x="2505"/>
        <item x="2590"/>
        <item x="2537"/>
        <item x="1910"/>
        <item x="734"/>
        <item x="454"/>
        <item x="235"/>
        <item x="3065"/>
        <item x="3024"/>
        <item x="2554"/>
        <item x="1948"/>
        <item x="1728"/>
        <item x="1312"/>
        <item x="1207"/>
        <item x="1166"/>
        <item x="1007"/>
        <item x="818"/>
        <item x="2142"/>
        <item x="2034"/>
        <item x="4086"/>
        <item x="3310"/>
        <item x="3107"/>
        <item x="2914"/>
        <item x="2349"/>
        <item x="2066"/>
        <item x="2270"/>
        <item x="1064"/>
        <item x="1905"/>
        <item x="1872"/>
        <item x="1797"/>
        <item x="898"/>
        <item x="502"/>
        <item x="2094"/>
        <item x="6211"/>
        <item x="1789"/>
        <item x="1632"/>
        <item x="1629"/>
        <item x="1615"/>
        <item x="1554"/>
        <item x="1488"/>
        <item x="1432"/>
        <item x="1419"/>
        <item x="1417"/>
        <item x="1452"/>
        <item x="1405"/>
        <item x="5956"/>
        <item x="5880"/>
        <item x="1382"/>
        <item x="1118"/>
        <item x="1243"/>
        <item x="1086"/>
        <item x="5756"/>
        <item x="5717"/>
        <item x="1025"/>
        <item x="5700"/>
        <item x="1067"/>
        <item x="5662"/>
        <item x="5638"/>
        <item x="989"/>
        <item x="5585"/>
        <item x="5554"/>
        <item x="970"/>
        <item x="5528"/>
        <item x="3336"/>
        <item x="4939"/>
        <item x="5457"/>
        <item x="5333"/>
        <item x="5326"/>
        <item x="5284"/>
        <item x="4970"/>
        <item x="5150"/>
        <item x="4997"/>
        <item x="202"/>
        <item x="4889"/>
        <item x="4843"/>
        <item x="4589"/>
        <item x="4680"/>
        <item x="4619"/>
        <item x="4555"/>
        <item x="4192"/>
        <item x="4251"/>
        <item x="4123"/>
        <item x="4100"/>
        <item x="4015"/>
        <item x="3940"/>
        <item x="3881"/>
        <item x="3837"/>
        <item x="3802"/>
        <item x="3705"/>
        <item x="3673"/>
        <item x="3639"/>
        <item x="3136"/>
        <item x="3102"/>
        <item x="2988"/>
        <item x="2968"/>
        <item x="3172"/>
        <item x="2793"/>
        <item x="2747"/>
        <item x="2717"/>
        <item x="2690"/>
        <item x="2676"/>
        <item x="2665"/>
        <item x="2595"/>
        <item x="2603"/>
        <item x="2573"/>
        <item x="2524"/>
        <item x="2501"/>
        <item x="2479"/>
        <item x="2449"/>
        <item x="2408"/>
        <item x="2431"/>
        <item x="2179"/>
        <item x="2164"/>
        <item x="2128"/>
        <item x="2137"/>
        <item x="2117"/>
        <item x="2103"/>
        <item x="2072"/>
        <item x="2922"/>
        <item x="1993"/>
        <item x="6008"/>
        <item x="5983"/>
        <item x="3558"/>
        <item x="3249"/>
        <item x="1933"/>
        <item x="2648"/>
        <item x="2557"/>
        <item x="5613"/>
        <item x="5125"/>
        <item x="5062"/>
        <item x="5005"/>
        <item x="4961"/>
        <item x="4864"/>
        <item x="4796"/>
        <item x="4776"/>
        <item x="4621"/>
        <item x="4487"/>
        <item x="4441"/>
        <item x="5589"/>
        <item x="4362"/>
        <item x="4231"/>
        <item x="4167"/>
        <item x="3179"/>
        <item x="2957"/>
        <item x="5525"/>
        <item x="5495"/>
        <item x="5348"/>
        <item x="5300"/>
        <item x="5278"/>
        <item x="5227"/>
        <item x="5193"/>
        <item x="5588"/>
        <item x="1927"/>
        <item x="3984"/>
        <item x="2139"/>
        <item x="2502"/>
        <item x="2481"/>
        <item x="2455"/>
        <item x="2427"/>
        <item x="2424"/>
        <item x="2419"/>
        <item x="2396"/>
        <item x="2367"/>
        <item x="2332"/>
        <item x="2113"/>
        <item x="1030"/>
        <item x="992"/>
        <item x="968"/>
        <item x="944"/>
        <item x="912"/>
        <item x="893"/>
        <item x="877"/>
        <item x="820"/>
        <item x="184"/>
        <item x="2484"/>
        <item x="1353"/>
        <item x="1352"/>
        <item x="1289"/>
        <item x="1244"/>
        <item x="1193"/>
        <item x="1120"/>
        <item x="1107"/>
        <item x="1094"/>
        <item x="978"/>
        <item x="906"/>
        <item x="3355"/>
        <item x="2983"/>
        <item x="2613"/>
        <item x="2475"/>
        <item x="2800"/>
        <item x="2713"/>
        <item x="2593"/>
        <item x="2335"/>
        <item x="5605"/>
        <item x="5703"/>
        <item x="5436"/>
        <item x="312"/>
        <item x="523"/>
        <item x="2563"/>
        <item x="3039"/>
        <item x="5580"/>
        <item x="5362"/>
        <item x="5162"/>
        <item x="1005"/>
        <item x="847"/>
        <item x="3611"/>
        <item x="463"/>
        <item x="1205"/>
        <item x="452"/>
        <item x="2147"/>
        <item x="1736"/>
        <item x="1121"/>
        <item x="2284"/>
        <item x="3235"/>
        <item x="1866"/>
        <item x="1796"/>
        <item x="1654"/>
        <item x="1439"/>
        <item x="1093"/>
        <item x="1070"/>
        <item x="701"/>
        <item x="722"/>
        <item x="2643"/>
        <item x="2526"/>
        <item x="2457"/>
        <item x="2358"/>
        <item x="1891"/>
        <item x="618"/>
        <item x="4500"/>
        <item x="739"/>
        <item x="783"/>
        <item x="665"/>
        <item x="1031"/>
        <item x="933"/>
        <item x="398"/>
        <item x="728"/>
        <item x="645"/>
        <item x="500"/>
        <item x="487"/>
        <item x="644"/>
        <item x="342"/>
        <item x="816"/>
        <item x="713"/>
        <item x="521"/>
        <item x="393"/>
        <item x="955"/>
        <item x="532"/>
        <item x="396"/>
        <item x="1151"/>
        <item x="956"/>
        <item x="288"/>
        <item x="5142"/>
        <item x="5039"/>
        <item x="4910"/>
        <item x="4860"/>
        <item x="4765"/>
        <item x="4741"/>
        <item x="201"/>
        <item x="5439"/>
        <item x="5319"/>
        <item x="5152"/>
        <item x="4966"/>
        <item x="4570"/>
        <item x="4203"/>
        <item x="3909"/>
        <item x="1506"/>
        <item x="1794"/>
        <item x="2434"/>
        <item x="1423"/>
        <item x="988"/>
        <item x="927"/>
        <item x="823"/>
        <item x="1548"/>
        <item x="1282"/>
        <item x="1879"/>
        <item x="1283"/>
        <item x="467"/>
        <item x="1688"/>
        <item x="4725"/>
        <item x="2873"/>
        <item x="2619"/>
        <item x="2535"/>
        <item x="2158"/>
        <item x="1912"/>
        <item x="1545"/>
        <item x="1342"/>
        <item x="817"/>
        <item x="564"/>
        <item x="322"/>
        <item x="4528"/>
        <item x="4342"/>
        <item x="4157"/>
        <item x="4001"/>
        <item x="3737"/>
        <item x="3651"/>
        <item x="3398"/>
        <item x="3273"/>
        <item x="6403"/>
        <item x="6035"/>
        <item x="6002"/>
        <item x="5938"/>
        <item x="5918"/>
        <item x="5901"/>
        <item x="5864"/>
        <item x="5837"/>
        <item x="5823"/>
        <item x="5784"/>
        <item x="5757"/>
        <item x="5721"/>
        <item x="5666"/>
        <item x="5622"/>
        <item x="5889"/>
        <item x="5850"/>
        <item x="5802"/>
        <item x="5771"/>
        <item x="5736"/>
        <item x="5701"/>
        <item x="5639"/>
        <item x="5594"/>
        <item x="5570"/>
        <item x="5546"/>
        <item x="5529"/>
        <item x="5481"/>
        <item x="5450"/>
        <item x="5438"/>
        <item x="5377"/>
        <item x="5295"/>
        <item x="5286"/>
        <item x="5683"/>
        <item x="6375"/>
        <item x="6366"/>
        <item x="6359"/>
        <item x="6347"/>
        <item x="6333"/>
        <item x="6330"/>
        <item x="6317"/>
        <item x="6313"/>
        <item x="6298"/>
        <item x="6289"/>
        <item x="6275"/>
        <item x="6269"/>
        <item x="6263"/>
        <item x="6251"/>
        <item x="6236"/>
        <item x="6220"/>
        <item x="6207"/>
        <item x="6197"/>
        <item x="6187"/>
        <item x="6184"/>
        <item x="6173"/>
        <item x="6157"/>
        <item x="6142"/>
        <item x="6115"/>
        <item x="6104"/>
        <item x="6091"/>
        <item x="6079"/>
        <item x="6071"/>
        <item x="6059"/>
        <item x="6045"/>
        <item x="6033"/>
        <item x="6021"/>
        <item x="6014"/>
        <item x="6005"/>
        <item x="5994"/>
        <item x="5976"/>
        <item x="5931"/>
        <item x="5925"/>
        <item x="6038"/>
        <item x="3794"/>
        <item x="5402"/>
        <item x="4929"/>
        <item x="4866"/>
        <item x="4787"/>
        <item x="4665"/>
        <item x="4562"/>
        <item x="4436"/>
        <item x="4299"/>
        <item x="4076"/>
        <item x="3927"/>
        <item x="5327"/>
        <item x="3571"/>
        <item x="5273"/>
        <item x="5243"/>
        <item x="5201"/>
        <item x="5163"/>
        <item x="5119"/>
        <item x="5077"/>
        <item x="5006"/>
        <item x="344"/>
        <item x="4898"/>
        <item x="4707"/>
        <item x="4230"/>
        <item x="4026"/>
        <item x="3419"/>
        <item x="2725"/>
        <item x="1840"/>
        <item x="1027"/>
        <item x="1924"/>
        <item x="1761"/>
        <item x="737"/>
        <item x="520"/>
        <item x="1882"/>
        <item x="2291"/>
        <item x="1868"/>
        <item x="1197"/>
        <item x="1343"/>
        <item x="1218"/>
        <item x="177"/>
        <item x="6582"/>
        <item x="6572"/>
        <item x="6559"/>
        <item x="6542"/>
        <item x="6540"/>
        <item x="347"/>
        <item x="2646"/>
        <item x="2317"/>
        <item x="1865"/>
        <item x="962"/>
        <item x="1547"/>
        <item x="1009"/>
        <item x="2608"/>
        <item x="1697"/>
        <item x="2766"/>
        <item x="2171"/>
        <item x="3109"/>
        <item x="1332"/>
        <item x="1230"/>
        <item x="2461"/>
        <item x="3461"/>
        <item x="3166"/>
        <item x="2392"/>
        <item x="1681"/>
        <item x="1448"/>
        <item x="1390"/>
        <item x="1113"/>
        <item x="756"/>
        <item x="4577"/>
        <item x="5708"/>
        <item x="5881"/>
        <item x="5857"/>
        <item x="5806"/>
        <item x="5596"/>
        <item x="5696"/>
        <item x="5647"/>
        <item x="3143"/>
        <item x="3025"/>
        <item x="1338"/>
        <item x="4813"/>
        <item x="5267"/>
        <item x="4980"/>
        <item x="4565"/>
        <item x="4043"/>
        <item x="3839"/>
        <item x="2797"/>
        <item x="2345"/>
        <item x="1378"/>
        <item x="498"/>
        <item x="1140"/>
        <item x="360"/>
        <item x="1457"/>
        <item x="6151"/>
        <item x="145"/>
        <item x="6233"/>
        <item x="6204"/>
        <item x="6123"/>
        <item x="5753"/>
        <item x="4829"/>
        <item x="2488"/>
        <item x="6524"/>
        <item x="802"/>
        <item x="1136"/>
        <item x="951"/>
        <item x="943"/>
        <item x="935"/>
        <item x="917"/>
        <item x="2310"/>
        <item x="6495"/>
        <item x="168"/>
        <item x="760"/>
        <item x="478"/>
        <item x="1667"/>
        <item x="439"/>
        <item x="427"/>
        <item x="127"/>
        <item x="2698"/>
        <item x="1247"/>
        <item x="2632"/>
        <item x="224"/>
        <item x="131"/>
        <item x="492"/>
        <item x="6084"/>
        <item x="6029"/>
        <item x="6010"/>
        <item x="5986"/>
        <item x="5815"/>
        <item x="5645"/>
        <item x="5508"/>
        <item x="5484"/>
        <item x="5380"/>
        <item x="5371"/>
        <item x="5321"/>
        <item x="5214"/>
        <item x="5058"/>
        <item x="5007"/>
        <item x="4771"/>
        <item x="129"/>
        <item x="6402"/>
        <item x="6202"/>
        <item x="6193"/>
        <item x="6156"/>
        <item x="6133"/>
        <item x="6111"/>
        <item x="6617"/>
        <item x="6601"/>
        <item x="6598"/>
        <item x="6034"/>
        <item x="6003"/>
        <item x="5975"/>
        <item x="5940"/>
        <item x="5902"/>
        <item x="2445"/>
        <item x="5679"/>
        <item x="5676"/>
        <item x="3325"/>
        <item x="3113"/>
        <item x="8"/>
        <item x="18"/>
        <item x="778"/>
        <item x="1325"/>
        <item x="173"/>
        <item x="121"/>
        <item x="61"/>
        <item x="2382"/>
        <item x="2466"/>
        <item x="4119"/>
        <item x="4023"/>
        <item x="3191"/>
        <item x="3084"/>
        <item x="6458"/>
        <item x="5122"/>
        <item x="6448"/>
        <item x="6258"/>
        <item x="6254"/>
        <item x="5920"/>
        <item x="5695"/>
        <item x="5678"/>
        <item x="5417"/>
        <item x="5407"/>
        <item x="4835"/>
        <item x="4799"/>
        <item x="4750"/>
        <item x="6427"/>
        <item x="5413"/>
        <item x="5409"/>
        <item x="5161"/>
        <item x="5159"/>
        <item x="5156"/>
        <item x="5155"/>
        <item x="2543"/>
        <item x="2368"/>
        <item x="2057"/>
        <item x="2545"/>
        <item x="2893"/>
        <item x="2189"/>
        <item x="2539"/>
        <item x="2363"/>
        <item x="1926"/>
        <item x="1322"/>
        <item x="2008"/>
        <item x="1843"/>
        <item x="1666"/>
        <item x="1251"/>
        <item x="374"/>
        <item x="1486"/>
        <item x="2229"/>
        <item x="295"/>
        <item x="2666"/>
        <item x="873"/>
        <item x="2584"/>
        <item x="6577"/>
        <item x="6545"/>
        <item x="6535"/>
        <item x="6514"/>
        <item x="6501"/>
        <item x="6562"/>
        <item x="6555"/>
        <item x="6552"/>
        <item x="6541"/>
        <item x="6507"/>
        <item x="1838"/>
        <item x="1669"/>
        <item x="1561"/>
        <item x="1528"/>
        <item x="1464"/>
        <item x="1399"/>
        <item x="1235"/>
        <item x="768"/>
        <item x="699"/>
        <item x="415"/>
        <item x="1984"/>
        <item x="2628"/>
        <item x="5702"/>
        <item x="5680"/>
        <item x="5617"/>
        <item x="5567"/>
        <item x="5549"/>
        <item x="5537"/>
        <item x="5494"/>
        <item x="5460"/>
        <item x="5429"/>
        <item x="5397"/>
        <item x="5329"/>
        <item x="5305"/>
        <item x="5276"/>
        <item x="5237"/>
        <item x="5200"/>
        <item x="5178"/>
        <item x="5086"/>
        <item x="5071"/>
        <item x="5008"/>
        <item x="4991"/>
        <item x="4960"/>
        <item x="4893"/>
        <item x="4854"/>
        <item x="4820"/>
        <item x="4809"/>
        <item x="4749"/>
        <item x="4697"/>
        <item x="4092"/>
        <item x="4916"/>
        <item x="3995"/>
        <item x="3786"/>
        <item x="3717"/>
        <item x="3606"/>
        <item x="3561"/>
        <item x="3492"/>
        <item x="3421"/>
        <item x="3371"/>
        <item x="3237"/>
        <item x="3101"/>
        <item x="4720"/>
        <item x="3073"/>
        <item x="2806"/>
        <item x="4598"/>
        <item x="4440"/>
        <item x="4363"/>
        <item x="4277"/>
        <item x="4198"/>
        <item x="3625"/>
        <item x="3309"/>
        <item x="3173"/>
        <item x="3011"/>
        <item x="2987"/>
        <item x="2777"/>
        <item x="2146"/>
        <item x="1648"/>
        <item x="1268"/>
        <item x="158"/>
        <item x="953"/>
        <item x="777"/>
        <item x="5043"/>
        <item x="4664"/>
        <item x="4457"/>
        <item x="4300"/>
        <item x="4177"/>
        <item x="4608"/>
        <item x="848"/>
        <item x="1855"/>
        <item x="1413"/>
        <item x="2101"/>
        <item x="1185"/>
        <item x="1217"/>
        <item x="608"/>
        <item x="449"/>
        <item x="1574"/>
        <item x="1003"/>
        <item x="981"/>
        <item x="967"/>
        <item x="2991"/>
        <item x="814"/>
        <item x="6591"/>
        <item x="6056"/>
        <item x="6030"/>
        <item x="6015"/>
        <item x="6581"/>
        <item x="6525"/>
        <item x="6511"/>
        <item x="6486"/>
        <item x="6416"/>
        <item x="6392"/>
        <item x="6386"/>
        <item x="6373"/>
        <item x="2085"/>
        <item x="2244"/>
        <item x="1095"/>
        <item x="2771"/>
        <item x="2625"/>
        <item x="2341"/>
        <item x="2194"/>
        <item x="2143"/>
        <item x="2067"/>
        <item x="2515"/>
        <item x="3586"/>
        <item x="5084"/>
        <item x="53"/>
        <item x="1186"/>
        <item x="1139"/>
        <item x="1119"/>
        <item x="1099"/>
        <item x="1081"/>
        <item x="1058"/>
        <item x="949"/>
        <item x="900"/>
        <item x="880"/>
        <item x="1877"/>
        <item x="525"/>
        <item x="1200"/>
        <item x="959"/>
        <item x="840"/>
        <item x="6310"/>
        <item x="5807"/>
        <item x="4041"/>
        <item x="3969"/>
        <item x="3963"/>
        <item x="3914"/>
        <item x="3873"/>
        <item x="3831"/>
        <item x="3773"/>
        <item x="3769"/>
        <item x="3735"/>
        <item x="3654"/>
        <item x="3627"/>
        <item x="5872"/>
        <item x="3622"/>
        <item x="3542"/>
        <item x="3531"/>
        <item x="3509"/>
        <item x="3493"/>
        <item x="5779"/>
        <item x="3359"/>
        <item x="3354"/>
        <item x="3303"/>
        <item x="3256"/>
        <item x="3241"/>
        <item x="3181"/>
        <item x="5749"/>
        <item x="3117"/>
        <item x="3086"/>
        <item x="3057"/>
        <item x="3030"/>
        <item x="2999"/>
        <item x="2990"/>
        <item x="2942"/>
        <item x="2905"/>
        <item x="2859"/>
        <item x="2826"/>
        <item x="5672"/>
        <item x="5573"/>
        <item x="5642"/>
        <item x="5502"/>
        <item x="5391"/>
        <item x="5535"/>
        <item x="5463"/>
        <item x="5478"/>
        <item x="5334"/>
        <item x="5302"/>
        <item x="5241"/>
        <item x="6208"/>
        <item x="5226"/>
        <item x="5208"/>
        <item x="5147"/>
        <item x="5118"/>
        <item x="5110"/>
        <item x="6153"/>
        <item x="5073"/>
        <item x="5010"/>
        <item x="4945"/>
        <item x="6087"/>
        <item x="4931"/>
        <item x="4901"/>
        <item x="4847"/>
        <item x="4831"/>
        <item x="4826"/>
        <item x="6076"/>
        <item x="4778"/>
        <item x="4700"/>
        <item x="4667"/>
        <item x="6012"/>
        <item x="4637"/>
        <item x="4567"/>
        <item x="4533"/>
        <item x="4516"/>
        <item x="4507"/>
        <item x="4430"/>
        <item x="5929"/>
        <item x="4390"/>
        <item x="4367"/>
        <item x="4350"/>
        <item x="4298"/>
        <item x="4258"/>
        <item x="4233"/>
        <item x="5879"/>
        <item x="4182"/>
        <item x="4129"/>
        <item x="4118"/>
        <item x="4103"/>
        <item x="4066"/>
        <item x="5032"/>
        <item x="2781"/>
        <item x="2699"/>
        <item x="2562"/>
        <item x="2478"/>
        <item x="2387"/>
        <item x="2068"/>
        <item x="5352"/>
        <item x="5289"/>
        <item x="5247"/>
        <item x="5223"/>
        <item x="5197"/>
        <item x="5164"/>
        <item x="5131"/>
        <item x="5101"/>
        <item x="5070"/>
        <item x="5036"/>
        <item x="4988"/>
        <item x="4975"/>
        <item x="4917"/>
        <item x="4899"/>
        <item x="4858"/>
        <item x="4734"/>
        <item x="4712"/>
        <item x="4031"/>
        <item x="3973"/>
        <item x="3897"/>
        <item x="3864"/>
        <item x="3726"/>
        <item x="3688"/>
        <item x="3667"/>
        <item x="3635"/>
        <item x="3608"/>
        <item x="3570"/>
        <item x="3550"/>
        <item x="3519"/>
        <item x="3485"/>
        <item x="3332"/>
        <item x="3282"/>
        <item x="3259"/>
        <item x="3213"/>
        <item x="3165"/>
        <item x="3152"/>
        <item x="3106"/>
        <item x="3075"/>
        <item x="3020"/>
        <item x="2978"/>
        <item x="2889"/>
        <item x="2871"/>
        <item x="2836"/>
        <item x="2811"/>
        <item x="2729"/>
        <item x="2645"/>
        <item x="2547"/>
        <item x="2405"/>
        <item x="2327"/>
        <item x="2152"/>
        <item x="2050"/>
        <item x="4998"/>
        <item x="4952"/>
        <item x="4875"/>
        <item x="4853"/>
        <item x="4811"/>
        <item x="4723"/>
        <item x="4689"/>
        <item x="4611"/>
        <item x="4582"/>
        <item x="4492"/>
        <item x="4458"/>
        <item x="4413"/>
        <item x="4287"/>
        <item x="4241"/>
        <item x="4212"/>
        <item x="4188"/>
        <item x="4137"/>
        <item x="4094"/>
        <item x="2173"/>
        <item x="1935"/>
        <item x="3475"/>
        <item x="1923"/>
        <item x="2048"/>
        <item x="1152"/>
        <item x="6164"/>
        <item x="2513"/>
        <item x="2391"/>
        <item x="2375"/>
        <item x="2498"/>
        <item x="2489"/>
        <item x="2476"/>
        <item x="2462"/>
        <item x="2450"/>
        <item x="2435"/>
        <item x="2426"/>
        <item x="2413"/>
        <item x="2588"/>
        <item x="3589"/>
        <item x="2878"/>
        <item x="2753"/>
        <item x="2578"/>
        <item x="2586"/>
        <item x="2273"/>
        <item x="1454"/>
        <item x="1349"/>
        <item x="1210"/>
        <item x="1164"/>
        <item x="1079"/>
        <item x="183"/>
        <item x="6089"/>
        <item x="3206"/>
        <item x="3140"/>
        <item x="3023"/>
        <item x="2739"/>
        <item x="2369"/>
        <item x="2253"/>
        <item x="2097"/>
        <item x="228"/>
        <item x="5565"/>
        <item x="5454"/>
        <item x="4817"/>
        <item x="4717"/>
        <item x="4480"/>
        <item x="3744"/>
        <item x="3041"/>
        <item x="2784"/>
        <item x="1458"/>
        <item x="3242"/>
        <item x="3211"/>
        <item x="3194"/>
        <item x="3174"/>
        <item x="3162"/>
        <item x="1154"/>
        <item x="2602"/>
        <item x="1901"/>
        <item x="180"/>
        <item x="1820"/>
        <item x="1816"/>
        <item x="1467"/>
        <item x="2421"/>
        <item x="1582"/>
        <item x="381"/>
        <item x="6282"/>
        <item x="5670"/>
        <item x="5561"/>
        <item x="5224"/>
        <item x="4928"/>
        <item x="4488"/>
        <item x="5799"/>
        <item x="6070"/>
        <item x="2337"/>
        <item x="1723"/>
        <item x="1647"/>
        <item x="1436"/>
        <item x="2079"/>
        <item x="738"/>
        <item x="5472"/>
        <item x="2415"/>
        <item x="2231"/>
        <item x="2112"/>
        <item x="5240"/>
        <item x="5121"/>
        <item x="5001"/>
        <item x="4775"/>
        <item x="4404"/>
        <item x="4308"/>
        <item x="4183"/>
        <item x="3009"/>
        <item x="3966"/>
        <item x="3736"/>
        <item x="3526"/>
        <item x="3283"/>
        <item x="2810"/>
        <item x="2691"/>
        <item x="1940"/>
        <item x="1695"/>
        <item x="4814"/>
        <item x="4603"/>
        <item x="4333"/>
        <item x="4250"/>
        <item x="3980"/>
        <item x="3931"/>
        <item x="3848"/>
        <item x="3448"/>
        <item x="688"/>
        <item x="421"/>
        <item x="93"/>
        <item x="3324"/>
        <item x="2404"/>
        <item x="1980"/>
        <item x="2206"/>
        <item x="625"/>
        <item x="603"/>
        <item x="2239"/>
        <item x="541"/>
        <item x="2156"/>
        <item x="664"/>
        <item x="2163"/>
        <item x="1428"/>
        <item x="1942"/>
        <item x="2183"/>
        <item x="2022"/>
        <item x="2037"/>
        <item x="1842"/>
        <item x="1874"/>
        <item x="1953"/>
        <item x="1773"/>
        <item x="1449"/>
        <item x="1699"/>
        <item x="1535"/>
        <item x="1758"/>
        <item x="2468"/>
        <item x="1807"/>
        <item x="1556"/>
        <item x="1278"/>
        <item x="1532"/>
        <item x="1222"/>
        <item x="1414"/>
        <item x="1085"/>
        <item x="1429"/>
        <item x="1313"/>
        <item x="2463"/>
        <item x="1573"/>
        <item x="973"/>
        <item x="611"/>
        <item x="1112"/>
        <item x="936"/>
        <item x="2440"/>
        <item x="963"/>
        <item x="1150"/>
        <item x="2416"/>
        <item x="1073"/>
        <item x="1541"/>
        <item x="1286"/>
        <item x="160"/>
        <item x="2398"/>
        <item x="1010"/>
        <item x="1021"/>
        <item x="404"/>
        <item x="437"/>
        <item x="2336"/>
        <item x="815"/>
        <item x="792"/>
        <item x="724"/>
        <item x="637"/>
        <item x="598"/>
        <item x="567"/>
        <item x="526"/>
        <item x="511"/>
        <item x="496"/>
        <item x="461"/>
        <item x="412"/>
        <item x="383"/>
        <item x="348"/>
        <item x="328"/>
        <item x="39"/>
        <item x="2226"/>
        <item x="1638"/>
        <item x="2084"/>
        <item x="2125"/>
        <item x="1833"/>
        <item x="2642"/>
        <item x="2604"/>
        <item x="4668"/>
        <item x="689"/>
        <item x="810"/>
        <item x="1431"/>
        <item x="175"/>
        <item x="1355"/>
        <item x="1267"/>
        <item x="1219"/>
        <item x="918"/>
        <item x="797"/>
        <item x="265"/>
        <item x="193"/>
        <item x="66"/>
        <item x="6080"/>
        <item x="5723"/>
        <item x="5258"/>
        <item x="5477"/>
        <item x="1965"/>
        <item x="1646"/>
        <item x="1270"/>
        <item x="2196"/>
        <item x="542"/>
        <item x="2828"/>
        <item x="3285"/>
        <item x="1287"/>
        <item x="1062"/>
        <item x="210"/>
        <item x="667"/>
        <item x="3130"/>
        <item x="2670"/>
        <item x="2443"/>
        <item x="2119"/>
        <item x="1979"/>
        <item x="1809"/>
        <item x="1766"/>
        <item x="1588"/>
        <item x="5485"/>
        <item x="1265"/>
        <item x="1125"/>
        <item x="6279"/>
        <item x="6152"/>
        <item x="6058"/>
        <item x="5904"/>
        <item x="5830"/>
        <item x="5656"/>
        <item x="6126"/>
        <item x="6108"/>
        <item x="6095"/>
        <item x="6066"/>
        <item x="6020"/>
        <item x="6006"/>
        <item x="5957"/>
        <item x="5798"/>
        <item x="5795"/>
        <item x="3845"/>
        <item x="3319"/>
        <item x="3139"/>
        <item x="3003"/>
        <item x="2715"/>
        <item x="2324"/>
        <item x="3212"/>
        <item x="3203"/>
        <item x="1696"/>
        <item x="808"/>
        <item x="503"/>
        <item x="495"/>
        <item x="450"/>
        <item x="434"/>
        <item x="300"/>
        <item x="272"/>
        <item x="254"/>
        <item x="226"/>
        <item x="211"/>
        <item x="707"/>
        <item x="693"/>
        <item x="604"/>
        <item x="572"/>
        <item x="565"/>
        <item x="548"/>
        <item x="533"/>
        <item x="514"/>
        <item x="2047"/>
        <item x="6412"/>
        <item x="6411"/>
        <item x="6407"/>
        <item x="6406"/>
        <item x="6390"/>
        <item x="6385"/>
        <item x="6379"/>
        <item x="6395"/>
        <item x="5657"/>
        <item x="4223"/>
        <item x="6374"/>
        <item x="6365"/>
        <item x="6371"/>
        <item x="6343"/>
        <item x="6368"/>
        <item x="6107"/>
        <item x="6377"/>
        <item x="6074"/>
        <item x="6367"/>
        <item x="5984"/>
        <item x="6052"/>
        <item x="6082"/>
        <item x="5982"/>
        <item x="5311"/>
        <item x="6018"/>
        <item x="5053"/>
        <item x="6065"/>
        <item x="5906"/>
        <item x="5841"/>
        <item x="5186"/>
        <item x="6146"/>
        <item x="6351"/>
        <item x="6356"/>
        <item x="6358"/>
        <item x="6286"/>
        <item x="4112"/>
        <item x="5555"/>
        <item x="6315"/>
        <item x="3956"/>
        <item x="5027"/>
        <item x="6291"/>
        <item x="6259"/>
        <item x="6306"/>
        <item x="6272"/>
        <item x="6245"/>
        <item x="6256"/>
        <item x="6341"/>
        <item x="6299"/>
        <item x="6335"/>
        <item x="6326"/>
        <item x="6309"/>
        <item x="6096"/>
        <item x="6296"/>
        <item x="6277"/>
        <item x="6265"/>
        <item x="6331"/>
        <item x="6304"/>
        <item x="6241"/>
        <item x="5218"/>
        <item x="5168"/>
        <item x="6017"/>
        <item x="5967"/>
        <item x="5943"/>
        <item x="5690"/>
        <item x="5915"/>
        <item x="6305"/>
        <item x="6121"/>
        <item x="5968"/>
        <item x="5953"/>
        <item x="6213"/>
        <item x="5898"/>
        <item x="4949"/>
        <item x="4702"/>
        <item x="5886"/>
        <item x="5870"/>
        <item x="5851"/>
        <item x="6205"/>
        <item x="5840"/>
        <item x="5825"/>
        <item x="5811"/>
        <item x="5790"/>
        <item x="5772"/>
        <item x="5761"/>
        <item x="5735"/>
        <item x="5668"/>
        <item x="6154"/>
        <item x="6260"/>
        <item x="4883"/>
        <item x="6178"/>
        <item x="5139"/>
        <item x="5725"/>
        <item x="5586"/>
        <item x="5288"/>
        <item x="5536"/>
        <item x="5090"/>
        <item x="6222"/>
        <item x="4417"/>
        <item x="6168"/>
        <item x="6159"/>
        <item x="6130"/>
        <item x="6110"/>
        <item x="4623"/>
        <item x="5489"/>
        <item x="5706"/>
        <item x="4825"/>
        <item x="5361"/>
        <item x="5458"/>
        <item x="5628"/>
        <item x="5520"/>
        <item x="5339"/>
        <item x="5426"/>
        <item x="6180"/>
        <item x="3821"/>
        <item x="6192"/>
        <item x="6201"/>
        <item x="5606"/>
        <item x="6170"/>
        <item x="6189"/>
        <item x="4758"/>
        <item x="5384"/>
        <item x="5255"/>
        <item x="5989"/>
        <item x="6054"/>
        <item x="5981"/>
        <item x="5912"/>
        <item x="5787"/>
        <item x="3851"/>
        <item x="5698"/>
        <item x="4373"/>
        <item x="4135"/>
        <item x="4601"/>
        <item x="4552"/>
        <item x="4530"/>
        <item x="985"/>
        <item x="2901"/>
        <item x="2866"/>
        <item x="2726"/>
        <item x="2051"/>
        <item x="5511"/>
        <item x="2448"/>
        <item x="2399"/>
        <item x="2388"/>
        <item x="2297"/>
        <item x="2671"/>
        <item x="1737"/>
        <item x="1691"/>
        <item x="2495"/>
        <item x="2049"/>
        <item x="2161"/>
        <item x="2702"/>
        <item x="2304"/>
        <item x="2340"/>
        <item x="3145"/>
        <item x="1517"/>
        <item x="1321"/>
        <item x="979"/>
        <item x="3036"/>
        <item x="1063"/>
        <item x="5370"/>
        <item x="6489"/>
        <item x="6234"/>
        <item x="5963"/>
        <item x="5873"/>
        <item x="5707"/>
        <item x="5634"/>
        <item x="4923"/>
        <item x="6165"/>
        <item x="4631"/>
        <item x="4545"/>
        <item x="1605"/>
        <item x="1536"/>
        <item x="1391"/>
        <item x="1184"/>
        <item x="977"/>
        <item x="683"/>
        <item x="6238"/>
        <item x="5905"/>
        <item x="5816"/>
        <item x="5777"/>
        <item x="5684"/>
        <item x="6155"/>
        <item x="5387"/>
        <item x="6196"/>
        <item x="6086"/>
        <item x="6044"/>
        <item x="5992"/>
        <item x="6077"/>
        <item x="6007"/>
        <item x="6037"/>
        <item x="6055"/>
        <item x="5977"/>
        <item x="5852"/>
        <item x="24"/>
        <item x="5246"/>
        <item x="4953"/>
        <item x="5038"/>
        <item x="5469"/>
        <item x="1"/>
        <item x="6051"/>
        <item x="1504"/>
        <item x="3464"/>
        <item x="3122"/>
        <item x="2927"/>
        <item x="2605"/>
        <item x="2579"/>
        <item x="4785"/>
        <item x="4703"/>
        <item x="1651"/>
        <item x="1650"/>
        <item x="2492"/>
        <item x="2366"/>
        <item x="2389"/>
        <item x="2184"/>
        <item x="2214"/>
        <item x="2740"/>
        <item x="2700"/>
        <item x="2609"/>
        <item x="2647"/>
        <item x="872"/>
        <item x="3626"/>
        <item x="2486"/>
        <item x="2376"/>
        <item x="2243"/>
        <item x="819"/>
        <item x="922"/>
        <item x="3128"/>
        <item x="1060"/>
        <item x="21"/>
        <item x="658"/>
        <item x="908"/>
        <item x="892"/>
        <item x="876"/>
        <item x="1234"/>
        <item x="1800"/>
        <item x="1591"/>
        <item x="669"/>
        <item x="207"/>
        <item x="6635"/>
        <item x="6633"/>
        <item x="6631"/>
        <item x="6629"/>
        <item x="6628"/>
        <item x="6627"/>
        <item x="6632"/>
        <item x="6624"/>
        <item x="5315"/>
        <item x="5196"/>
        <item x="6621"/>
        <item x="6619"/>
        <item x="6614"/>
        <item x="6590"/>
        <item x="6127"/>
        <item x="6032"/>
        <item x="5849"/>
        <item x="5734"/>
        <item x="5627"/>
        <item x="6594"/>
        <item x="6570"/>
        <item x="6556"/>
        <item x="4510"/>
        <item x="4538"/>
        <item x="263"/>
        <item x="1468"/>
        <item x="1394"/>
        <item x="562"/>
        <item x="516"/>
        <item x="5343"/>
        <item x="2597"/>
        <item x="3510"/>
        <item x="6357"/>
        <item x="6320"/>
        <item x="3447"/>
        <item x="6383"/>
        <item x="6342"/>
        <item x="2587"/>
        <item x="803"/>
        <item x="1365"/>
        <item x="5298"/>
        <item x="3695"/>
        <item x="5279"/>
        <item x="5206"/>
        <item x="4856"/>
        <item x="4738"/>
        <item x="4624"/>
        <item x="4485"/>
        <item x="4245"/>
        <item x="3920"/>
        <item x="4583"/>
        <item x="4296"/>
        <item x="4271"/>
        <item x="4235"/>
        <item x="4069"/>
        <item x="4045"/>
        <item x="4018"/>
        <item x="4005"/>
        <item x="3902"/>
        <item x="3880"/>
        <item x="3842"/>
        <item x="4518"/>
        <item x="3822"/>
        <item x="3818"/>
        <item x="3809"/>
        <item x="3772"/>
        <item x="3677"/>
        <item x="3580"/>
        <item x="3569"/>
        <item x="3488"/>
        <item x="3470"/>
        <item x="3457"/>
        <item x="4511"/>
        <item x="3446"/>
        <item x="3423"/>
        <item x="3406"/>
        <item x="3394"/>
        <item x="3373"/>
        <item x="3352"/>
        <item x="3338"/>
        <item x="3312"/>
        <item x="3289"/>
        <item x="3257"/>
        <item x="4497"/>
        <item x="3247"/>
        <item x="3232"/>
        <item x="3115"/>
        <item x="4439"/>
        <item x="4422"/>
        <item x="4402"/>
        <item x="4328"/>
        <item x="4319"/>
        <item x="1707"/>
        <item x="1674"/>
        <item x="1641"/>
        <item x="1618"/>
        <item x="1602"/>
        <item x="1586"/>
        <item x="1575"/>
        <item x="1564"/>
        <item x="1543"/>
        <item x="3192"/>
        <item x="2970"/>
        <item x="1529"/>
        <item x="2283"/>
        <item x="2950"/>
        <item x="2054"/>
        <item x="2013"/>
        <item x="1519"/>
        <item x="2265"/>
        <item x="2931"/>
        <item x="1499"/>
        <item x="2242"/>
        <item x="2920"/>
        <item x="1482"/>
        <item x="2213"/>
        <item x="2900"/>
        <item x="1459"/>
        <item x="2200"/>
        <item x="2885"/>
        <item x="1447"/>
        <item x="2182"/>
        <item x="2849"/>
        <item x="1420"/>
        <item x="2151"/>
        <item x="2842"/>
        <item x="1402"/>
        <item x="2131"/>
        <item x="2827"/>
        <item x="1379"/>
        <item x="2098"/>
        <item x="2808"/>
        <item x="1369"/>
        <item x="3160"/>
        <item x="2795"/>
        <item x="1346"/>
        <item x="2775"/>
        <item x="1316"/>
        <item x="2761"/>
        <item x="1301"/>
        <item x="2750"/>
        <item x="1288"/>
        <item x="2728"/>
        <item x="1263"/>
        <item x="2706"/>
        <item x="1237"/>
        <item x="2684"/>
        <item x="1203"/>
        <item x="2668"/>
        <item x="1187"/>
        <item x="2651"/>
        <item x="1177"/>
        <item x="2633"/>
        <item x="1153"/>
        <item x="3137"/>
        <item x="2615"/>
        <item x="2582"/>
        <item x="2564"/>
        <item x="2541"/>
        <item x="2519"/>
        <item x="2499"/>
        <item x="2474"/>
        <item x="2451"/>
        <item x="2430"/>
        <item x="2414"/>
        <item x="3085"/>
        <item x="2379"/>
        <item x="2350"/>
        <item x="2325"/>
        <item x="2222"/>
        <item x="2195"/>
        <item x="2167"/>
        <item x="2111"/>
        <item x="2073"/>
        <item x="2039"/>
        <item x="1996"/>
        <item x="3074"/>
        <item x="1982"/>
        <item x="1959"/>
        <item x="1950"/>
        <item x="1936"/>
        <item x="1920"/>
        <item x="1907"/>
        <item x="1888"/>
        <item x="1876"/>
        <item x="1854"/>
        <item x="1834"/>
        <item x="3040"/>
        <item x="1817"/>
        <item x="1801"/>
        <item x="1769"/>
        <item x="1764"/>
        <item x="1745"/>
        <item x="1724"/>
        <item x="1694"/>
        <item x="1658"/>
        <item x="3022"/>
        <item x="3004"/>
        <item x="2986"/>
        <item x="1636"/>
        <item x="1126"/>
        <item x="1100"/>
        <item x="1075"/>
        <item x="1044"/>
        <item x="1022"/>
        <item x="998"/>
        <item x="964"/>
        <item x="923"/>
        <item x="881"/>
        <item x="844"/>
        <item x="798"/>
        <item x="767"/>
        <item x="729"/>
        <item x="686"/>
        <item x="660"/>
        <item x="586"/>
        <item x="536"/>
        <item x="486"/>
        <item x="431"/>
        <item x="384"/>
        <item x="298"/>
        <item x="239"/>
        <item x="181"/>
        <item x="122"/>
        <item x="56"/>
        <item x="2162"/>
        <item x="473"/>
        <item x="88"/>
        <item x="5360"/>
        <item x="6181"/>
        <item x="6145"/>
        <item x="6047"/>
        <item x="5731"/>
        <item x="1671"/>
        <item x="1734"/>
        <item x="883"/>
        <item x="2100"/>
        <item x="2036"/>
        <item x="1937"/>
        <item x="85"/>
        <item x="1157"/>
        <item x="414"/>
        <item x="563"/>
        <item x="4802"/>
        <item x="4772"/>
        <item x="4513"/>
        <item x="4248"/>
        <item x="3767"/>
        <item x="3716"/>
        <item x="3478"/>
        <item x="895"/>
        <item x="1069"/>
        <item x="1490"/>
        <item x="2155"/>
        <item x="2212"/>
        <item x="2330"/>
        <item x="6243"/>
        <item x="488"/>
        <item x="1772"/>
        <item x="782"/>
        <item x="2626"/>
        <item x="2820"/>
        <item x="2695"/>
        <item x="4122"/>
        <item x="4855"/>
        <item x="4140"/>
        <item x="3998"/>
        <item x="3960"/>
        <item x="3899"/>
        <item x="3844"/>
        <item x="3796"/>
        <item x="3658"/>
        <item x="3618"/>
        <item x="3597"/>
        <item x="3516"/>
        <item x="4760"/>
        <item x="3465"/>
        <item x="3388"/>
        <item x="3277"/>
        <item x="3225"/>
        <item x="3161"/>
        <item x="3142"/>
        <item x="3046"/>
        <item x="3028"/>
        <item x="2956"/>
        <item x="2848"/>
        <item x="4650"/>
        <item x="2798"/>
        <item x="2768"/>
        <item x="2693"/>
        <item x="2600"/>
        <item x="4515"/>
        <item x="4426"/>
        <item x="4336"/>
        <item x="4269"/>
        <item x="4215"/>
        <item x="4173"/>
        <item x="3991"/>
        <item x="2328"/>
        <item x="3207"/>
        <item x="3042"/>
        <item x="2772"/>
        <item x="2354"/>
        <item x="2237"/>
        <item x="2157"/>
        <item x="2005"/>
        <item x="1689"/>
        <item x="1619"/>
        <item x="1323"/>
        <item x="2046"/>
        <item x="482"/>
        <item x="308"/>
        <item x="6519"/>
        <item x="6503"/>
        <item x="6494"/>
        <item x="6484"/>
        <item x="6434"/>
        <item x="6336"/>
        <item x="6293"/>
        <item x="6230"/>
        <item x="6216"/>
        <item x="1727"/>
        <item x="1521"/>
        <item x="1770"/>
        <item x="1719"/>
        <item x="1661"/>
        <item x="6419"/>
        <item x="6340"/>
        <item x="2031"/>
        <item x="1531"/>
        <item x="1042"/>
        <item x="2881"/>
        <item x="1880"/>
        <item x="2636"/>
        <item x="3438"/>
        <item x="3308"/>
        <item x="2309"/>
        <item x="2707"/>
        <item x="2402"/>
        <item x="1356"/>
        <item x="1215"/>
        <item x="1106"/>
        <item x="622"/>
        <item x="2997"/>
        <item x="2596"/>
        <item x="2140"/>
        <item x="725"/>
        <item x="1445"/>
        <item x="1679"/>
        <item x="788"/>
        <item x="646"/>
        <item x="606"/>
        <item x="2362"/>
        <item x="1997"/>
        <item x="4387"/>
        <item x="4288"/>
        <item x="4191"/>
        <item x="3955"/>
        <item x="3108"/>
        <item x="2009"/>
        <item x="513"/>
        <item x="387"/>
        <item x="2083"/>
        <item x="730"/>
        <item x="554"/>
        <item x="2773"/>
        <item x="6509"/>
        <item x="6482"/>
        <item x="6423"/>
        <item x="6404"/>
        <item x="6338"/>
        <item x="1522"/>
        <item x="2295"/>
        <item x="3729"/>
        <item x="3982"/>
        <item x="3906"/>
        <item x="3364"/>
        <item x="3286"/>
        <item x="5428"/>
        <item x="5198"/>
        <item x="5049"/>
        <item x="4986"/>
        <item x="4795"/>
        <item x="4620"/>
        <item x="4084"/>
        <item x="6567"/>
        <item x="6454"/>
        <item x="6424"/>
        <item x="6551"/>
        <item x="6516"/>
        <item x="6502"/>
        <item x="6497"/>
        <item x="6488"/>
        <item x="6478"/>
        <item x="6467"/>
        <item x="6460"/>
        <item x="2917"/>
        <item x="6246"/>
        <item x="5944"/>
        <item x="5423"/>
        <item x="5088"/>
        <item x="3350"/>
        <item x="861"/>
        <item x="651"/>
        <item x="378"/>
        <item x="35"/>
        <item x="1377"/>
        <item x="1839"/>
        <item x="1804"/>
        <item x="1780"/>
        <item x="1754"/>
        <item x="1732"/>
        <item x="1233"/>
        <item x="4128"/>
        <item x="4114"/>
        <item x="4007"/>
        <item x="3958"/>
        <item x="3893"/>
        <item x="3058"/>
        <item x="2899"/>
        <item x="4862"/>
        <item x="4823"/>
        <item x="4357"/>
        <item x="2041"/>
        <item x="2371"/>
        <item x="1374"/>
        <item x="1881"/>
        <item x="50"/>
        <item x="27"/>
        <item x="163"/>
        <item x="833"/>
        <item x="1527"/>
        <item x="1375"/>
        <item x="1028"/>
        <item x="932"/>
        <item x="552"/>
        <item x="349"/>
        <item x="4259"/>
        <item x="4146"/>
        <item x="3067"/>
        <item x="1571"/>
        <item x="4455"/>
        <item x="1059"/>
        <item x="2852"/>
        <item x="2381"/>
        <item x="2465"/>
        <item x="2043"/>
        <item x="6618"/>
        <item x="164"/>
        <item x="484"/>
        <item x="1616"/>
        <item x="2569"/>
        <item x="4524"/>
        <item x="169"/>
        <item x="6223"/>
        <item x="6172"/>
        <item x="1290"/>
        <item x="1096"/>
        <item x="1181"/>
        <item x="1019"/>
        <item x="1111"/>
        <item x="902"/>
        <item x="965"/>
        <item x="621"/>
        <item x="5578"/>
        <item x="2027"/>
        <item x="1597"/>
        <item x="1604"/>
        <item x="1015"/>
        <item x="966"/>
        <item x="890"/>
        <item x="929"/>
        <item x="1006"/>
        <item x="489"/>
        <item x="217"/>
        <item x="316"/>
        <item x="369"/>
        <item x="1511"/>
        <item x="1456"/>
        <item x="1426"/>
        <item x="1360"/>
        <item x="1314"/>
        <item x="1109"/>
        <item x="2267"/>
        <item x="5404"/>
        <item x="5791"/>
        <item x="2301"/>
        <item x="1357"/>
        <item x="1056"/>
        <item x="540"/>
        <item x="493"/>
        <item x="382"/>
        <item x="276"/>
        <item x="174"/>
        <item x="78"/>
        <item x="2202"/>
        <item x="2130"/>
        <item x="2080"/>
        <item x="2032"/>
        <item x="1914"/>
        <item x="1720"/>
        <item x="1481"/>
        <item x="1430"/>
        <item x="5444"/>
        <item x="1014"/>
        <item x="4149"/>
        <item x="490"/>
        <item x="257"/>
        <item x="4391"/>
        <item x="2770"/>
        <item x="462"/>
        <item x="1098"/>
        <item x="1635"/>
        <item x="1507"/>
        <item x="1516"/>
        <item x="1500"/>
        <item x="1350"/>
        <item x="1292"/>
        <item x="1246"/>
        <item x="1239"/>
        <item x="1592"/>
        <item x="1348"/>
        <item x="1328"/>
        <item x="1077"/>
        <item x="1052"/>
        <item x="990"/>
        <item x="716"/>
        <item x="1978"/>
        <item x="1853"/>
        <item x="1714"/>
        <item x="1568"/>
        <item x="1931"/>
        <item x="1864"/>
        <item x="1406"/>
        <item x="5373"/>
        <item x="499"/>
        <item x="260"/>
        <item x="472"/>
        <item x="453"/>
        <item x="442"/>
        <item x="321"/>
        <item x="318"/>
        <item x="221"/>
        <item x="270"/>
        <item x="296"/>
        <item x="267"/>
        <item x="33"/>
        <item x="162"/>
        <item x="578"/>
        <item x="5263"/>
        <item x="2003"/>
        <item x="1964"/>
        <item x="1711"/>
        <item x="1476"/>
        <item x="1317"/>
        <item x="668"/>
        <item x="569"/>
        <item x="841"/>
        <item x="1437"/>
        <item x="2640"/>
        <item x="1958"/>
        <item x="1502"/>
        <item x="2198"/>
        <item x="1678"/>
        <item x="6437"/>
        <item x="4672"/>
        <item x="105"/>
        <item x="2260"/>
        <item x="2401"/>
        <item x="1851"/>
        <item x="1813"/>
        <item x="4639"/>
        <item x="1776"/>
        <item x="2251"/>
        <item x="2235"/>
        <item x="2209"/>
        <item x="1664"/>
        <item x="1327"/>
        <item x="1566"/>
        <item x="2460"/>
        <item x="1057"/>
        <item x="5187"/>
        <item x="5180"/>
        <item x="5158"/>
        <item x="5117"/>
        <item x="5599"/>
        <item x="3157"/>
        <item x="3262"/>
        <item x="3079"/>
        <item x="2444"/>
        <item x="1828"/>
        <item x="1777"/>
        <item x="1738"/>
        <item x="1387"/>
        <item x="5519"/>
        <item x="5096"/>
        <item x="4996"/>
        <item x="961"/>
        <item x="144"/>
        <item x="1558"/>
        <item x="2812"/>
        <item x="2967"/>
        <item x="2581"/>
        <item x="109"/>
        <item x="1209"/>
        <item x="1637"/>
        <item x="5063"/>
        <item x="4973"/>
        <item x="6212"/>
        <item x="2433"/>
        <item x="2620"/>
        <item x="4338"/>
        <item x="704"/>
        <item x="2787"/>
        <item x="2716"/>
        <item x="5398"/>
        <item x="6480"/>
        <item x="4444"/>
        <item x="12"/>
        <item x="2075"/>
        <item x="5945"/>
        <item x="5425"/>
        <item x="5405"/>
        <item x="5140"/>
        <item x="5104"/>
        <item x="5044"/>
        <item x="5025"/>
        <item x="4994"/>
        <item x="4983"/>
        <item x="4937"/>
        <item x="4958"/>
        <item x="4915"/>
        <item x="5741"/>
        <item x="4874"/>
        <item x="4788"/>
        <item x="4759"/>
        <item x="4751"/>
        <item x="4714"/>
        <item x="4617"/>
        <item x="4602"/>
        <item x="4588"/>
        <item x="4568"/>
        <item x="4527"/>
        <item x="5740"/>
        <item x="4523"/>
        <item x="4506"/>
        <item x="4443"/>
        <item x="4432"/>
        <item x="4412"/>
        <item x="4325"/>
        <item x="4310"/>
        <item x="4286"/>
        <item x="4275"/>
        <item x="4213"/>
        <item x="5710"/>
        <item x="4199"/>
        <item x="5709"/>
        <item x="5616"/>
        <item x="5615"/>
        <item x="5990"/>
        <item x="5614"/>
        <item x="5544"/>
        <item x="1076"/>
        <item x="1054"/>
        <item x="1047"/>
        <item x="1012"/>
        <item x="986"/>
        <item x="975"/>
        <item x="946"/>
        <item x="916"/>
        <item x="888"/>
        <item x="859"/>
        <item x="837"/>
        <item x="805"/>
        <item x="773"/>
        <item x="759"/>
        <item x="750"/>
        <item x="690"/>
        <item x="636"/>
        <item x="568"/>
        <item x="497"/>
        <item x="465"/>
        <item x="417"/>
        <item x="323"/>
        <item x="233"/>
        <item x="102"/>
        <item x="4355"/>
        <item x="3846"/>
        <item x="3888"/>
        <item x="3828"/>
        <item x="3785"/>
        <item x="3685"/>
        <item x="3645"/>
        <item x="3581"/>
        <item x="4306"/>
        <item x="4256"/>
        <item x="4219"/>
        <item x="4075"/>
        <item x="4052"/>
        <item x="4034"/>
        <item x="3953"/>
        <item x="3925"/>
        <item x="3565"/>
        <item x="3091"/>
        <item x="3051"/>
        <item x="3007"/>
        <item x="2974"/>
        <item x="2939"/>
        <item x="2909"/>
        <item x="2856"/>
        <item x="2818"/>
        <item x="2780"/>
        <item x="2744"/>
        <item x="3480"/>
        <item x="2718"/>
        <item x="2679"/>
        <item x="2639"/>
        <item x="2599"/>
        <item x="2560"/>
        <item x="2530"/>
        <item x="2494"/>
        <item x="2441"/>
        <item x="2397"/>
        <item x="2357"/>
        <item x="3426"/>
        <item x="2268"/>
        <item x="2216"/>
        <item x="2186"/>
        <item x="2154"/>
        <item x="2124"/>
        <item x="3383"/>
        <item x="3328"/>
        <item x="3297"/>
        <item x="3267"/>
        <item x="3187"/>
        <item x="3144"/>
        <item x="1567"/>
        <item x="1523"/>
        <item x="1466"/>
        <item x="1440"/>
        <item x="1425"/>
        <item x="1404"/>
        <item x="1388"/>
        <item x="1373"/>
        <item x="1361"/>
        <item x="2092"/>
        <item x="1826"/>
        <item x="1331"/>
        <item x="1788"/>
        <item x="1324"/>
        <item x="1753"/>
        <item x="1293"/>
        <item x="1717"/>
        <item x="1274"/>
        <item x="1684"/>
        <item x="1248"/>
        <item x="1668"/>
        <item x="1229"/>
        <item x="1644"/>
        <item x="1195"/>
        <item x="1622"/>
        <item x="1173"/>
        <item x="1610"/>
        <item x="1165"/>
        <item x="1590"/>
        <item x="1130"/>
        <item x="2063"/>
        <item x="1551"/>
        <item x="1104"/>
        <item x="1534"/>
        <item x="1477"/>
        <item x="2030"/>
        <item x="2002"/>
        <item x="1971"/>
        <item x="1944"/>
        <item x="1916"/>
        <item x="1892"/>
        <item x="1859"/>
        <item x="419"/>
        <item x="836"/>
        <item x="3745"/>
        <item x="3358"/>
        <item x="3811"/>
        <item x="1943"/>
        <item x="1908"/>
        <item x="1798"/>
        <item x="624"/>
        <item x="566"/>
        <item x="481"/>
        <item x="402"/>
        <item x="315"/>
        <item x="230"/>
        <item x="118"/>
        <item x="807"/>
        <item x="679"/>
        <item x="1895"/>
        <item x="2664"/>
        <item x="1509"/>
        <item x="774"/>
        <item x="5092"/>
        <item x="2052"/>
        <item x="2040"/>
        <item x="3584"/>
        <item x="3153"/>
        <item x="2799"/>
        <item x="2428"/>
        <item x="2123"/>
        <item x="1415"/>
        <item x="1271"/>
        <item x="1336"/>
        <item x="1036"/>
        <item x="6648"/>
        <item x="6647"/>
        <item x="6638"/>
        <item x="2926"/>
        <item x="2754"/>
        <item x="3463"/>
        <item x="3314"/>
        <item x="5504"/>
        <item x="649"/>
        <item x="52"/>
        <item x="866"/>
        <item x="2395"/>
        <item x="1524"/>
        <item x="1894"/>
        <item x="1750"/>
        <item x="1174"/>
        <item x="1034"/>
        <item x="6430"/>
        <item x="2361"/>
        <item x="4974"/>
        <item x="719"/>
        <item x="388"/>
        <item x="504"/>
        <item x="172"/>
        <item x="247"/>
        <item x="236"/>
        <item x="243"/>
        <item x="229"/>
        <item x="218"/>
        <item x="188"/>
        <item x="363"/>
        <item x="356"/>
        <item x="341"/>
        <item x="335"/>
        <item x="194"/>
        <item x="480"/>
        <item x="420"/>
        <item x="428"/>
        <item x="416"/>
        <item x="392"/>
        <item x="403"/>
        <item x="391"/>
        <item x="399"/>
        <item x="395"/>
        <item x="390"/>
        <item x="379"/>
        <item x="329"/>
        <item x="333"/>
        <item x="364"/>
        <item x="357"/>
        <item x="336"/>
        <item x="354"/>
        <item x="343"/>
        <item x="339"/>
        <item x="314"/>
        <item x="469"/>
        <item x="297"/>
        <item x="325"/>
        <item x="320"/>
        <item x="302"/>
        <item x="264"/>
        <item x="457"/>
        <item x="445"/>
        <item x="441"/>
        <item x="436"/>
        <item x="429"/>
        <item x="423"/>
        <item x="261"/>
        <item x="208"/>
        <item x="167"/>
        <item x="159"/>
        <item x="154"/>
        <item x="149"/>
        <item x="244"/>
        <item x="242"/>
        <item x="237"/>
        <item x="212"/>
        <item x="191"/>
        <item x="161"/>
        <item x="187"/>
        <item x="231"/>
        <item x="125"/>
        <item x="117"/>
        <item x="112"/>
        <item x="115"/>
        <item x="107"/>
        <item x="146"/>
        <item x="101"/>
        <item x="98"/>
        <item x="96"/>
        <item x="92"/>
        <item x="198"/>
        <item x="133"/>
        <item x="90"/>
        <item x="84"/>
        <item x="82"/>
        <item x="80"/>
        <item x="75"/>
        <item x="71"/>
        <item x="70"/>
        <item x="64"/>
        <item x="60"/>
        <item x="185"/>
        <item x="57"/>
        <item x="54"/>
        <item x="36"/>
        <item x="49"/>
        <item x="40"/>
        <item x="22"/>
        <item x="28"/>
        <item x="15"/>
        <item x="7"/>
        <item x="171"/>
        <item x="152"/>
        <item x="143"/>
        <item x="141"/>
        <item x="135"/>
        <item x="128"/>
        <item x="123"/>
        <item x="16"/>
        <item x="10"/>
        <item x="6"/>
        <item x="104"/>
        <item x="95"/>
        <item x="86"/>
        <item x="81"/>
        <item x="76"/>
        <item x="62"/>
        <item x="48"/>
        <item x="25"/>
        <item x="786"/>
        <item x="740"/>
        <item x="653"/>
        <item x="648"/>
        <item x="639"/>
        <item x="635"/>
        <item x="634"/>
        <item x="619"/>
        <item x="594"/>
        <item x="580"/>
        <item x="588"/>
        <item x="585"/>
        <item x="715"/>
        <item x="579"/>
        <item x="576"/>
        <item x="573"/>
        <item x="570"/>
        <item x="560"/>
        <item x="558"/>
        <item x="553"/>
        <item x="555"/>
        <item x="549"/>
        <item x="709"/>
        <item x="702"/>
        <item x="694"/>
        <item x="687"/>
        <item x="677"/>
        <item x="674"/>
        <item x="655"/>
        <item x="2159"/>
        <item x="197"/>
        <item x="63"/>
        <item x="255"/>
        <item x="2109"/>
        <item x="2763"/>
        <item x="2745"/>
        <item x="2752"/>
        <item x="2658"/>
        <item x="2469"/>
        <item x="1852"/>
        <item x="2386"/>
        <item x="931"/>
        <item x="5766"/>
        <item x="1829"/>
        <item x="779"/>
        <item x="510"/>
        <item x="476"/>
        <item x="443"/>
        <item x="466"/>
        <item x="1557"/>
        <item x="366"/>
        <item x="1918"/>
        <item x="6264"/>
        <item x="3999"/>
        <item x="5998"/>
        <item x="5786"/>
        <item x="4029"/>
        <item x="3521"/>
        <item x="220"/>
        <item x="4207"/>
        <item x="2187"/>
        <item x="2259"/>
        <item x="2193"/>
        <item x="2292"/>
        <item x="2175"/>
        <item x="2168"/>
        <item x="2233"/>
        <item x="2076"/>
        <item x="2148"/>
        <item x="2134"/>
        <item x="2126"/>
        <item x="2116"/>
        <item x="2096"/>
        <item x="2090"/>
        <item x="1929"/>
        <item x="1863"/>
        <item x="1844"/>
        <item x="1810"/>
        <item x="1799"/>
        <item x="1687"/>
        <item x="1784"/>
        <item x="1873"/>
        <item x="1763"/>
        <item x="1759"/>
        <item x="1741"/>
        <item x="1673"/>
        <item x="1708"/>
        <item x="1660"/>
        <item x="1652"/>
        <item x="1634"/>
        <item x="1617"/>
        <item x="1609"/>
        <item x="1601"/>
        <item x="1539"/>
        <item x="1526"/>
        <item x="1515"/>
        <item x="4131"/>
        <item x="3281"/>
        <item x="3265"/>
        <item x="3196"/>
        <item x="3234"/>
        <item x="4095"/>
        <item x="3222"/>
        <item x="3119"/>
        <item x="3156"/>
        <item x="3169"/>
        <item x="3175"/>
        <item x="3052"/>
        <item x="3138"/>
        <item x="3015"/>
        <item x="3061"/>
        <item x="3010"/>
        <item x="4050"/>
        <item x="3002"/>
        <item x="3068"/>
        <item x="3849"/>
        <item x="3826"/>
        <item x="3765"/>
        <item x="3750"/>
        <item x="2952"/>
        <item x="2989"/>
        <item x="2963"/>
        <item x="2938"/>
        <item x="2906"/>
        <item x="2895"/>
        <item x="2980"/>
        <item x="2928"/>
        <item x="4002"/>
        <item x="2921"/>
        <item x="2803"/>
        <item x="3746"/>
        <item x="3694"/>
        <item x="3720"/>
        <item x="3702"/>
        <item x="3665"/>
        <item x="3680"/>
        <item x="3652"/>
        <item x="3634"/>
        <item x="3594"/>
        <item x="2886"/>
        <item x="2870"/>
        <item x="2858"/>
        <item x="2834"/>
        <item x="2838"/>
        <item x="2823"/>
        <item x="2794"/>
        <item x="2760"/>
        <item x="3962"/>
        <item x="2774"/>
        <item x="2785"/>
        <item x="3621"/>
        <item x="3616"/>
        <item x="3601"/>
        <item x="2765"/>
        <item x="2685"/>
        <item x="2722"/>
        <item x="2741"/>
        <item x="2708"/>
        <item x="2682"/>
        <item x="2719"/>
        <item x="2638"/>
        <item x="3928"/>
        <item x="2652"/>
        <item x="2657"/>
        <item x="2610"/>
        <item x="2630"/>
        <item x="2624"/>
        <item x="2598"/>
        <item x="2592"/>
        <item x="2577"/>
        <item x="2572"/>
        <item x="2550"/>
        <item x="3898"/>
        <item x="2542"/>
        <item x="2533"/>
        <item x="2529"/>
        <item x="2520"/>
        <item x="2510"/>
        <item x="2493"/>
        <item x="2477"/>
        <item x="2459"/>
        <item x="2372"/>
        <item x="2442"/>
        <item x="3871"/>
        <item x="2423"/>
        <item x="2411"/>
        <item x="2224"/>
        <item x="2323"/>
        <item x="2500"/>
        <item x="2377"/>
        <item x="2334"/>
        <item x="2208"/>
        <item x="2197"/>
        <item x="2277"/>
        <item x="2035"/>
        <item x="1653"/>
        <item x="1593"/>
        <item x="1384"/>
        <item x="1645"/>
        <item x="1675"/>
        <item x="5728"/>
        <item x="5648"/>
        <item x="5542"/>
        <item x="5357"/>
        <item x="3655"/>
        <item x="1483"/>
        <item x="2275"/>
        <item x="2004"/>
        <item x="2872"/>
        <item x="2496"/>
        <item x="1729"/>
        <item x="3215"/>
        <item x="3141"/>
        <item x="2943"/>
        <item x="909"/>
        <item x="401"/>
        <item x="358"/>
        <item x="6062"/>
        <item x="6019"/>
        <item x="5947"/>
        <item x="5910"/>
        <item x="5892"/>
        <item x="5861"/>
        <item x="5844"/>
        <item x="6081"/>
        <item x="6171"/>
        <item x="6009"/>
        <item x="6248"/>
        <item x="6225"/>
        <item x="1930"/>
        <item x="1318"/>
        <item x="2370"/>
        <item x="1963"/>
        <item x="266"/>
        <item x="609"/>
        <item x="544"/>
        <item x="4989"/>
        <item x="4903"/>
        <item x="6409"/>
        <item x="6372"/>
        <item x="6287"/>
        <item x="1913"/>
        <item x="155"/>
        <item x="2959"/>
        <item x="2932"/>
        <item x="2618"/>
        <item x="1188"/>
        <item x="2201"/>
        <item x="1299"/>
        <item x="599"/>
        <item x="456"/>
        <item x="1148"/>
        <item x="4101"/>
        <item x="3985"/>
        <item x="2998"/>
        <item x="1841"/>
        <item x="1670"/>
        <item x="1492"/>
        <item x="4969"/>
        <item x="1589"/>
        <item x="1035"/>
        <item x="5452"/>
        <item x="5089"/>
        <item x="4710"/>
        <item x="4337"/>
        <item x="1309"/>
        <item x="623"/>
        <item x="5313"/>
        <item x="3274"/>
        <item x="3095"/>
        <item x="2252"/>
        <item x="2133"/>
        <item x="2087"/>
        <item x="1383"/>
        <item x="1302"/>
        <item x="982"/>
        <item x="1129"/>
        <item x="196"/>
        <item x="3228"/>
        <item x="2321"/>
        <item x="1418"/>
        <item x="6461"/>
        <item x="1138"/>
        <item x="2014"/>
        <item x="1525"/>
        <item x="1990"/>
        <item x="868"/>
        <item x="879"/>
        <item x="6393"/>
        <item x="2783"/>
        <item x="2723"/>
        <item x="2637"/>
        <item x="2506"/>
        <item x="2359"/>
        <item x="2311"/>
        <item x="1690"/>
        <item x="3910"/>
        <item x="2522"/>
        <item x="3977"/>
        <item x="2293"/>
        <item x="1808"/>
        <item x="1663"/>
        <item x="351"/>
        <item x="2338"/>
        <item x="2153"/>
        <item x="491"/>
        <item x="376"/>
        <item x="2517"/>
        <item x="1304"/>
        <item x="1090"/>
        <item x="790"/>
        <item x="213"/>
        <item x="111"/>
        <item x="44"/>
        <item x="326"/>
        <item x="607"/>
        <item x="425"/>
        <item x="1831"/>
        <item x="1718"/>
        <item x="87"/>
        <item x="397"/>
        <item x="574"/>
        <item x="11"/>
        <item x="830"/>
        <item x="1189"/>
        <item x="2507"/>
        <item x="2410"/>
        <item x="1762"/>
        <item x="3368"/>
        <item x="2220"/>
        <item x="2053"/>
        <item x="1767"/>
        <item x="1491"/>
        <item x="1061"/>
        <item x="561"/>
        <item x="448"/>
        <item x="74"/>
        <item x="524"/>
        <item x="1579"/>
        <item x="1442"/>
        <item x="1147"/>
        <item x="793"/>
        <item x="515"/>
        <item x="225"/>
        <item x="1020"/>
        <item x="530"/>
        <item x="1749"/>
        <item x="1514"/>
        <item x="1422"/>
        <item x="1045"/>
        <item x="800"/>
        <item x="459"/>
        <item x="362"/>
        <item x="216"/>
        <item x="147"/>
        <item x="34"/>
        <item x="23"/>
        <item x="31"/>
        <item x="413"/>
        <item x="1072"/>
        <item x="626"/>
        <item x="596"/>
        <item x="661"/>
        <item x="375"/>
        <item x="19"/>
        <item x="1011"/>
        <item x="547"/>
        <item x="501"/>
        <item x="394"/>
        <item x="286"/>
        <item x="189"/>
        <item x="14"/>
        <item x="5927"/>
        <item x="4882"/>
        <item x="4763"/>
        <item x="6588"/>
        <item x="6186"/>
        <item x="6561"/>
        <item x="6526"/>
        <item x="6493"/>
        <item x="6465"/>
        <item x="6442"/>
        <item x="6380"/>
        <item x="6344"/>
        <item x="6237"/>
        <item x="4491"/>
        <item x="1032"/>
        <item x="824"/>
        <item x="587"/>
        <item x="1162"/>
        <item x="72"/>
        <item x="744"/>
        <item x="714"/>
        <item x="512"/>
        <item x="447"/>
        <item x="4646"/>
        <item x="317"/>
        <item x="987"/>
        <item x="2570"/>
        <item x="2903"/>
        <item x="1911"/>
        <item x="5430"/>
        <item x="2425"/>
        <item x="1730"/>
        <item x="4610"/>
        <item x="6600"/>
        <item x="6587"/>
        <item x="6580"/>
        <item x="6560"/>
        <item x="6544"/>
        <item x="6529"/>
        <item x="6504"/>
        <item x="6363"/>
        <item x="6349"/>
        <item x="6318"/>
        <item x="6270"/>
        <item x="6247"/>
        <item x="6415"/>
        <item x="6400"/>
        <item x="6382"/>
        <item x="6311"/>
        <item x="903"/>
        <item x="6031"/>
        <item x="5948"/>
        <item x="5933"/>
        <item x="5884"/>
        <item x="5832"/>
        <item x="5514"/>
        <item x="5126"/>
        <item x="3343"/>
        <item x="3662"/>
        <item x="3298"/>
        <item x="3408"/>
        <item x="6122"/>
        <item x="6112"/>
        <item x="6088"/>
        <item x="6067"/>
        <item x="204"/>
        <item x="113"/>
        <item x="593"/>
        <item x="534"/>
        <item x="444"/>
        <item x="411"/>
        <item x="386"/>
        <item x="258"/>
        <item x="200"/>
        <item x="166"/>
        <item x="67"/>
        <item x="6280"/>
        <item x="6249"/>
        <item x="6190"/>
        <item x="5253"/>
        <item x="1029"/>
        <item x="925"/>
        <item x="2458"/>
        <item x="380"/>
        <item x="190"/>
        <item x="178"/>
        <item x="2653"/>
        <item x="3070"/>
        <item x="2981"/>
        <item x="2948"/>
        <item x="2508"/>
        <item x="5914"/>
        <item x="5394"/>
        <item x="5167"/>
        <item x="2688"/>
        <item x="4606"/>
        <item x="2256"/>
        <item x="2403"/>
        <item x="535"/>
        <item x="3393"/>
        <item x="3195"/>
        <item x="801"/>
        <item x="2019"/>
        <item x="2846"/>
        <item x="2299"/>
        <item x="2805"/>
        <item x="2746"/>
        <item x="2565"/>
        <item x="2429"/>
        <item x="2383"/>
        <item x="1176"/>
        <item x="4833"/>
        <item x="4573"/>
        <item x="528"/>
        <item x="195"/>
        <item x="179"/>
        <item x="2344"/>
        <item x="5704"/>
        <item x="5191"/>
        <item x="2764"/>
        <item x="2686"/>
        <item x="2661"/>
        <item x="2649"/>
        <item x="2629"/>
        <item x="2591"/>
        <item x="2566"/>
        <item x="2551"/>
        <item x="2521"/>
        <item x="2497"/>
        <item x="2464"/>
        <item x="2308"/>
        <item x="2294"/>
        <item x="2029"/>
        <item x="3150"/>
        <item x="3132"/>
        <item x="3125"/>
        <item x="3090"/>
        <item x="3071"/>
        <item x="3055"/>
        <item x="2995"/>
        <item x="2944"/>
        <item x="2934"/>
        <item x="2930"/>
        <item x="2918"/>
        <item x="2916"/>
        <item x="2898"/>
        <item x="2877"/>
        <item x="2867"/>
        <item x="2854"/>
        <item x="2844"/>
        <item x="2829"/>
        <item x="2819"/>
        <item x="2815"/>
        <item x="2807"/>
        <item x="2792"/>
        <item x="2786"/>
        <item x="2102"/>
        <item x="367"/>
        <item x="294"/>
        <item x="29"/>
        <item x="249"/>
        <item x="1416"/>
        <item x="6642"/>
        <item x="6616"/>
        <item x="6599"/>
        <item x="6637"/>
        <item x="6636"/>
        <item x="6625"/>
        <item x="6612"/>
        <item x="6609"/>
        <item x="6646"/>
        <item x="6644"/>
        <item x="6639"/>
        <item x="433"/>
        <item x="3530"/>
        <item x="3734"/>
        <item x="3731"/>
        <item x="6362"/>
        <item x="6294"/>
        <item x="6177"/>
        <item x="5941"/>
        <item x="5661"/>
        <item x="5559"/>
        <item x="6549"/>
        <item x="4926"/>
        <item x="4503"/>
        <item x="4501"/>
        <item x="4136"/>
        <item x="4132"/>
        <item x="3934"/>
        <item x="3933"/>
        <item x="6141"/>
        <item x="6140"/>
        <item x="5922"/>
        <item x="5713"/>
        <item x="5712"/>
        <item x="5522"/>
        <item x="5306"/>
        <item x="4930"/>
        <item x="1712"/>
        <item x="1909"/>
        <item x="2165"/>
        <item x="2141"/>
        <item x="809"/>
        <item x="610"/>
        <item x="550"/>
        <item x="1002"/>
        <item x="1485"/>
        <item x="192"/>
        <item x="103"/>
        <item x="4905"/>
        <item x="4897"/>
        <item x="246"/>
        <item x="5876"/>
        <item x="5819"/>
        <item x="3295"/>
        <item x="3220"/>
        <item x="6267"/>
        <item x="6217"/>
        <item x="6536"/>
        <item x="6521"/>
        <item x="6453"/>
        <item x="6452"/>
        <item x="6384"/>
        <item x="6381"/>
        <item x="4635"/>
        <item x="4643"/>
        <item x="831"/>
        <item x="1410"/>
        <item x="969"/>
        <item x="120"/>
        <item x="99"/>
        <item x="51"/>
        <item x="853"/>
        <item x="355"/>
        <item x="4104"/>
        <item x="4058"/>
        <item x="5074"/>
        <item x="5016"/>
        <item x="4388"/>
        <item x="1787"/>
        <item x="804"/>
        <item x="1682"/>
        <item x="1628"/>
        <item x="1460"/>
        <item x="1362"/>
        <item x="1344"/>
        <item x="1172"/>
        <item x="1041"/>
        <item x="1016"/>
        <item x="345"/>
        <item x="4805"/>
        <item x="5569"/>
        <item x="1845"/>
        <item x="2710"/>
        <item x="2353"/>
        <item x="1625"/>
        <item x="361"/>
        <item x="410"/>
        <item x="2176"/>
        <item x="1642"/>
        <item x="1257"/>
        <item x="1050"/>
        <item x="5854"/>
        <item x="274"/>
        <item x="684"/>
        <item x="700"/>
        <item x="680"/>
        <item x="885"/>
        <item x="696"/>
        <item x="602"/>
        <item x="2185"/>
        <item x="2191"/>
        <item x="1949"/>
        <item x="1850"/>
        <item x="2296"/>
        <item x="1051"/>
        <item x="26"/>
        <item x="1946"/>
        <item x="1952"/>
        <item x="2611"/>
        <item x="1159"/>
        <item x="1530"/>
        <item x="1446"/>
        <item x="2316"/>
        <item x="2024"/>
        <item x="1221"/>
        <item x="1392"/>
        <item x="784"/>
        <item x="1401"/>
        <item x="2580"/>
        <item x="5060"/>
        <item x="4211"/>
        <item x="3129"/>
        <item x="3100"/>
        <item x="2571"/>
        <item x="3316"/>
        <item x="3272"/>
        <item x="1886"/>
        <item x="1581"/>
        <item x="1572"/>
        <item x="1478"/>
        <item x="1472"/>
        <item x="1441"/>
        <item x="1433"/>
        <item x="1326"/>
        <item x="1320"/>
        <item x="1815"/>
        <item x="1252"/>
        <item x="1242"/>
        <item x="1232"/>
        <item x="1231"/>
        <item x="1214"/>
        <item x="1168"/>
        <item x="1137"/>
        <item x="1778"/>
        <item x="1092"/>
        <item x="334"/>
        <item x="110"/>
        <item x="94"/>
        <item x="559"/>
        <item x="418"/>
        <item x="284"/>
        <item x="206"/>
        <item x="483"/>
        <item x="373"/>
        <item x="353"/>
        <item x="340"/>
        <item x="331"/>
        <item x="319"/>
        <item x="305"/>
        <item x="278"/>
        <item x="268"/>
        <item x="142"/>
        <item x="251"/>
        <item x="116"/>
        <item x="100"/>
        <item x="91"/>
        <item x="79"/>
        <item x="46"/>
        <item x="1706"/>
        <item x="106"/>
        <item x="43"/>
        <item x="1703"/>
        <item x="1677"/>
        <item x="1627"/>
        <item x="1624"/>
        <item x="1396"/>
        <item x="1339"/>
        <item x="1258"/>
        <item x="1223"/>
        <item x="1143"/>
        <item x="971"/>
        <item x="954"/>
        <item x="942"/>
        <item x="930"/>
        <item x="769"/>
        <item x="692"/>
        <item x="632"/>
        <item x="556"/>
        <item x="538"/>
        <item x="527"/>
        <item x="907"/>
        <item x="592"/>
        <item x="583"/>
        <item x="577"/>
        <item x="860"/>
        <item x="485"/>
        <item x="787"/>
        <item x="601"/>
        <item x="1612"/>
        <item x="5697"/>
        <item x="5654"/>
        <item x="5577"/>
        <item x="4881"/>
        <item x="712"/>
        <item x="422"/>
        <item x="2982"/>
        <item x="283"/>
        <item x="287"/>
        <item x="1049"/>
        <item x="751"/>
        <item x="324"/>
        <item x="83"/>
        <item x="3855"/>
        <item x="3587"/>
        <item x="3012"/>
        <item x="3081"/>
        <item x="2984"/>
        <item x="705"/>
        <item x="5181"/>
        <item x="5882"/>
        <item x="2374"/>
        <item x="6500"/>
        <item x="6376"/>
        <item x="6350"/>
        <item x="6183"/>
        <item x="6469"/>
        <item x="6022"/>
        <item x="5894"/>
        <item x="5443"/>
        <item x="5382"/>
        <item x="5346"/>
        <item x="4449"/>
        <item x="5022"/>
        <item x="6069"/>
        <item x="5916"/>
        <item x="5907"/>
        <item x="5530"/>
        <item x="5400"/>
        <item x="5254"/>
        <item x="5165"/>
        <item x="5075"/>
        <item x="4708"/>
        <item x="4645"/>
        <item x="4753"/>
        <item x="4369"/>
        <item x="4073"/>
        <item x="4056"/>
        <item x="3577"/>
        <item x="2523"/>
        <item x="926"/>
        <item x="519"/>
        <item x="529"/>
        <item x="901"/>
        <item x="754"/>
        <item x="1465"/>
        <item x="451"/>
        <item x="2236"/>
        <item x="2093"/>
        <item x="1967"/>
        <item x="755"/>
        <item x="1462"/>
        <item x="1088"/>
        <item x="659"/>
        <item x="6323"/>
        <item x="6253"/>
        <item x="6179"/>
        <item x="5831"/>
        <item x="5759"/>
        <item x="5733"/>
        <item x="5635"/>
        <item x="5491"/>
        <item x="940"/>
        <item x="2249"/>
        <item t="default"/>
      </items>
    </pivotField>
    <pivotField showAll="0">
      <items count="3">
        <item x="0"/>
        <item x="1"/>
        <item t="default"/>
      </items>
    </pivotField>
    <pivotField showAll="0"/>
    <pivotField showAll="0"/>
    <pivotField showAll="0">
      <items count="5">
        <item x="2"/>
        <item x="1"/>
        <item x="3"/>
        <item x="0"/>
        <item t="default"/>
      </items>
    </pivotField>
  </pivotFields>
  <rowFields count="1">
    <field x="7"/>
  </rowFields>
  <rowItems count="12">
    <i>
      <x v="66"/>
    </i>
    <i>
      <x v="65"/>
    </i>
    <i>
      <x v="64"/>
    </i>
    <i>
      <x v="10"/>
    </i>
    <i>
      <x v="9"/>
    </i>
    <i>
      <x v="14"/>
    </i>
    <i>
      <x v="18"/>
    </i>
    <i>
      <x v="27"/>
    </i>
    <i>
      <x v="20"/>
    </i>
    <i>
      <x v="11"/>
    </i>
    <i>
      <x v="19"/>
    </i>
    <i t="grand">
      <x/>
    </i>
  </rowItems>
  <colItems count="1">
    <i/>
  </colItems>
  <dataFields count="1">
    <dataField name="Count of Rocket" fld="9" subtotal="count" baseField="0" baseItem="0"/>
  </dataFields>
  <chartFormats count="1">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F2CAD1-8BA5-4333-B390-33E66692A7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11:B22" firstHeaderRow="1" firstDataRow="1" firstDataCol="1"/>
  <pivotFields count="15">
    <pivotField showAll="0"/>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axis="axisRow" showAll="0" measureFilter="1" sortType="ascending">
      <items count="23">
        <item x="21"/>
        <item x="17"/>
        <item x="18"/>
        <item x="3"/>
        <item x="2"/>
        <item x="11"/>
        <item x="19"/>
        <item x="7"/>
        <item x="5"/>
        <item x="12"/>
        <item x="6"/>
        <item x="8"/>
        <item x="20"/>
        <item x="16"/>
        <item x="4"/>
        <item x="10"/>
        <item x="14"/>
        <item x="15"/>
        <item x="0"/>
        <item x="9"/>
        <item x="1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22"/>
        <item x="30"/>
        <item x="108"/>
        <item x="53"/>
        <item x="128"/>
        <item x="20"/>
        <item x="85"/>
        <item x="23"/>
        <item x="0"/>
        <item x="71"/>
        <item x="100"/>
        <item x="149"/>
        <item x="360"/>
        <item x="327"/>
        <item x="147"/>
        <item x="92"/>
        <item x="107"/>
        <item x="8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pivotField showAll="0"/>
    <pivotField showAll="0"/>
    <pivotField showAll="0"/>
    <pivotField showAll="0">
      <items count="5">
        <item x="2"/>
        <item x="1"/>
        <item x="3"/>
        <item x="0"/>
        <item t="default"/>
      </items>
    </pivotField>
  </pivotFields>
  <rowFields count="1">
    <field x="2"/>
  </rowFields>
  <rowItems count="11">
    <i>
      <x v="8"/>
    </i>
    <i>
      <x v="17"/>
    </i>
    <i>
      <x v="14"/>
    </i>
    <i>
      <x v="7"/>
    </i>
    <i>
      <x v="10"/>
    </i>
    <i>
      <x v="5"/>
    </i>
    <i>
      <x v="3"/>
    </i>
    <i>
      <x v="11"/>
    </i>
    <i>
      <x v="18"/>
    </i>
    <i>
      <x v="21"/>
    </i>
    <i t="grand">
      <x/>
    </i>
  </rowItems>
  <colItems count="1">
    <i/>
  </colItems>
  <dataFields count="1">
    <dataField name="Count of Rocket" fld="9" subtotal="count" baseField="0" baseItem="0"/>
  </dataFields>
  <chartFormats count="1">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C04276-4F25-4ECE-898C-225F2757ACC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5">
  <location ref="D26:E48" firstHeaderRow="1" firstDataRow="1" firstDataCol="1"/>
  <pivotFields count="15">
    <pivotField showAll="0">
      <items count="67">
        <item x="27"/>
        <item x="63"/>
        <item x="19"/>
        <item x="50"/>
        <item x="21"/>
        <item x="64"/>
        <item x="57"/>
        <item x="33"/>
        <item x="14"/>
        <item x="44"/>
        <item x="6"/>
        <item x="2"/>
        <item x="31"/>
        <item x="59"/>
        <item x="58"/>
        <item x="56"/>
        <item x="51"/>
        <item x="32"/>
        <item x="38"/>
        <item x="10"/>
        <item x="13"/>
        <item x="18"/>
        <item x="52"/>
        <item x="35"/>
        <item x="25"/>
        <item x="36"/>
        <item x="7"/>
        <item x="4"/>
        <item x="45"/>
        <item x="15"/>
        <item x="12"/>
        <item x="30"/>
        <item x="23"/>
        <item x="43"/>
        <item x="40"/>
        <item x="42"/>
        <item x="17"/>
        <item x="48"/>
        <item x="53"/>
        <item x="8"/>
        <item x="47"/>
        <item x="20"/>
        <item x="29"/>
        <item x="22"/>
        <item x="62"/>
        <item x="37"/>
        <item x="9"/>
        <item x="60"/>
        <item x="26"/>
        <item x="3"/>
        <item x="16"/>
        <item x="55"/>
        <item x="39"/>
        <item x="49"/>
        <item x="41"/>
        <item x="24"/>
        <item x="1"/>
        <item x="46"/>
        <item x="34"/>
        <item x="11"/>
        <item x="54"/>
        <item x="65"/>
        <item x="61"/>
        <item x="5"/>
        <item x="28"/>
        <item x="0"/>
        <item t="default"/>
      </items>
    </pivotField>
    <pivotField showAll="0">
      <items count="167">
        <item x="26"/>
        <item x="19"/>
        <item x="2"/>
        <item x="152"/>
        <item x="58"/>
        <item x="68"/>
        <item x="126"/>
        <item x="107"/>
        <item x="37"/>
        <item x="135"/>
        <item x="63"/>
        <item x="31"/>
        <item x="16"/>
        <item x="13"/>
        <item x="7"/>
        <item x="164"/>
        <item x="111"/>
        <item x="99"/>
        <item x="97"/>
        <item x="100"/>
        <item x="133"/>
        <item x="139"/>
        <item x="74"/>
        <item x="10"/>
        <item x="21"/>
        <item x="12"/>
        <item x="46"/>
        <item x="83"/>
        <item x="23"/>
        <item x="163"/>
        <item x="149"/>
        <item x="134"/>
        <item x="154"/>
        <item x="44"/>
        <item x="39"/>
        <item x="162"/>
        <item x="159"/>
        <item x="153"/>
        <item x="41"/>
        <item x="18"/>
        <item x="11"/>
        <item x="165"/>
        <item x="161"/>
        <item x="3"/>
        <item x="145"/>
        <item x="6"/>
        <item x="51"/>
        <item x="160"/>
        <item x="136"/>
        <item x="141"/>
        <item x="150"/>
        <item x="93"/>
        <item x="35"/>
        <item x="29"/>
        <item x="82"/>
        <item x="36"/>
        <item x="64"/>
        <item x="86"/>
        <item x="62"/>
        <item x="48"/>
        <item x="78"/>
        <item x="158"/>
        <item x="55"/>
        <item x="33"/>
        <item x="54"/>
        <item x="120"/>
        <item x="117"/>
        <item x="92"/>
        <item x="28"/>
        <item x="43"/>
        <item x="77"/>
        <item x="94"/>
        <item x="27"/>
        <item x="57"/>
        <item x="4"/>
        <item x="40"/>
        <item x="59"/>
        <item x="32"/>
        <item x="71"/>
        <item x="109"/>
        <item x="89"/>
        <item x="128"/>
        <item x="144"/>
        <item x="42"/>
        <item x="9"/>
        <item x="122"/>
        <item x="90"/>
        <item x="124"/>
        <item x="69"/>
        <item x="113"/>
        <item x="114"/>
        <item x="85"/>
        <item x="151"/>
        <item x="140"/>
        <item x="148"/>
        <item x="116"/>
        <item x="80"/>
        <item x="143"/>
        <item x="34"/>
        <item x="45"/>
        <item x="121"/>
        <item x="131"/>
        <item x="22"/>
        <item x="108"/>
        <item x="95"/>
        <item x="53"/>
        <item x="79"/>
        <item x="125"/>
        <item x="147"/>
        <item x="30"/>
        <item x="0"/>
        <item x="75"/>
        <item x="123"/>
        <item x="98"/>
        <item x="142"/>
        <item x="156"/>
        <item x="155"/>
        <item x="104"/>
        <item x="47"/>
        <item x="129"/>
        <item x="127"/>
        <item x="96"/>
        <item x="24"/>
        <item x="17"/>
        <item x="14"/>
        <item x="81"/>
        <item x="25"/>
        <item x="132"/>
        <item x="91"/>
        <item x="87"/>
        <item x="146"/>
        <item x="138"/>
        <item x="157"/>
        <item x="137"/>
        <item x="20"/>
        <item x="103"/>
        <item x="101"/>
        <item x="38"/>
        <item x="52"/>
        <item x="115"/>
        <item x="1"/>
        <item x="15"/>
        <item x="60"/>
        <item x="5"/>
        <item x="105"/>
        <item x="118"/>
        <item x="76"/>
        <item x="56"/>
        <item x="88"/>
        <item x="119"/>
        <item x="130"/>
        <item x="49"/>
        <item x="112"/>
        <item x="70"/>
        <item x="84"/>
        <item x="65"/>
        <item x="110"/>
        <item x="66"/>
        <item x="67"/>
        <item x="72"/>
        <item x="61"/>
        <item x="50"/>
        <item x="106"/>
        <item x="73"/>
        <item x="8"/>
        <item x="102"/>
        <item t="default"/>
      </items>
    </pivotField>
    <pivotField showAll="0">
      <items count="23">
        <item x="21"/>
        <item x="17"/>
        <item x="18"/>
        <item x="3"/>
        <item x="2"/>
        <item x="11"/>
        <item x="19"/>
        <item x="7"/>
        <item x="5"/>
        <item x="12"/>
        <item x="6"/>
        <item x="8"/>
        <item x="20"/>
        <item x="16"/>
        <item x="4"/>
        <item x="10"/>
        <item x="14"/>
        <item x="15"/>
        <item x="0"/>
        <item x="9"/>
        <item x="13"/>
        <item x="1"/>
        <item t="default"/>
      </items>
    </pivotField>
    <pivotField showAll="0"/>
    <pivotField showAll="0"/>
    <pivotField showAll="0"/>
    <pivotField showAll="0"/>
    <pivotField showAll="0"/>
    <pivotField showAll="0"/>
    <pivotField axis="axisRow" dataField="1" showAll="0" measureFilter="1">
      <items count="441">
        <item x="19"/>
        <item x="72"/>
        <item x="139"/>
        <item x="84"/>
        <item x="94"/>
        <item x="141"/>
        <item x="138"/>
        <item x="137"/>
        <item x="104"/>
        <item x="45"/>
        <item x="163"/>
        <item x="291"/>
        <item x="280"/>
        <item x="279"/>
        <item x="226"/>
        <item x="211"/>
        <item x="210"/>
        <item x="205"/>
        <item x="212"/>
        <item x="214"/>
        <item x="48"/>
        <item x="111"/>
        <item x="201"/>
        <item x="189"/>
        <item x="162"/>
        <item x="260"/>
        <item x="213"/>
        <item x="230"/>
        <item x="240"/>
        <item x="236"/>
        <item x="207"/>
        <item x="193"/>
        <item x="196"/>
        <item x="188"/>
        <item x="396"/>
        <item x="69"/>
        <item x="97"/>
        <item x="75"/>
        <item x="124"/>
        <item x="39"/>
        <item x="83"/>
        <item x="190"/>
        <item x="74"/>
        <item x="76"/>
        <item x="42"/>
        <item x="80"/>
        <item x="429"/>
        <item x="414"/>
        <item x="386"/>
        <item x="316"/>
        <item x="272"/>
        <item x="350"/>
        <item x="308"/>
        <item x="295"/>
        <item x="362"/>
        <item x="337"/>
        <item x="304"/>
        <item x="294"/>
        <item x="334"/>
        <item x="253"/>
        <item x="276"/>
        <item x="286"/>
        <item x="428"/>
        <item x="406"/>
        <item x="403"/>
        <item x="422"/>
        <item x="412"/>
        <item x="407"/>
        <item x="387"/>
        <item x="395"/>
        <item x="382"/>
        <item x="377"/>
        <item x="317"/>
        <item x="397"/>
        <item x="351"/>
        <item x="333"/>
        <item x="299"/>
        <item x="358"/>
        <item x="424"/>
        <item x="28"/>
        <item x="43"/>
        <item x="32"/>
        <item x="262"/>
        <item x="250"/>
        <item x="380"/>
        <item x="321"/>
        <item x="376"/>
        <item x="161"/>
        <item x="335"/>
        <item x="342"/>
        <item x="339"/>
        <item x="332"/>
        <item x="344"/>
        <item x="347"/>
        <item x="305"/>
        <item x="320"/>
        <item x="314"/>
        <item x="326"/>
        <item x="311"/>
        <item x="340"/>
        <item x="284"/>
        <item x="307"/>
        <item x="288"/>
        <item x="287"/>
        <item x="281"/>
        <item x="296"/>
        <item x="270"/>
        <item x="275"/>
        <item x="348"/>
        <item x="419"/>
        <item x="411"/>
        <item x="384"/>
        <item x="374"/>
        <item x="405"/>
        <item x="390"/>
        <item x="364"/>
        <item x="385"/>
        <item x="265"/>
        <item x="273"/>
        <item x="264"/>
        <item x="271"/>
        <item x="134"/>
        <item x="215"/>
        <item x="110"/>
        <item x="209"/>
        <item x="216"/>
        <item x="232"/>
        <item x="231"/>
        <item x="119"/>
        <item x="195"/>
        <item x="239"/>
        <item x="203"/>
        <item x="153"/>
        <item x="165"/>
        <item x="247"/>
        <item x="176"/>
        <item x="168"/>
        <item x="248"/>
        <item x="173"/>
        <item x="218"/>
        <item x="49"/>
        <item x="177"/>
        <item x="102"/>
        <item x="117"/>
        <item x="106"/>
        <item x="378"/>
        <item x="355"/>
        <item x="367"/>
        <item x="365"/>
        <item x="354"/>
        <item x="359"/>
        <item x="391"/>
        <item x="345"/>
        <item x="330"/>
        <item x="133"/>
        <item x="51"/>
        <item x="4"/>
        <item x="77"/>
        <item x="282"/>
        <item x="285"/>
        <item x="123"/>
        <item x="142"/>
        <item x="73"/>
        <item x="369"/>
        <item x="357"/>
        <item x="166"/>
        <item x="145"/>
        <item x="131"/>
        <item x="115"/>
        <item x="114"/>
        <item x="1"/>
        <item x="16"/>
        <item x="306"/>
        <item x="11"/>
        <item x="158"/>
        <item x="52"/>
        <item x="61"/>
        <item x="266"/>
        <item x="277"/>
        <item x="268"/>
        <item x="237"/>
        <item x="245"/>
        <item x="10"/>
        <item x="174"/>
        <item x="172"/>
        <item x="86"/>
        <item x="96"/>
        <item x="228"/>
        <item x="22"/>
        <item x="103"/>
        <item x="2"/>
        <item x="436"/>
        <item x="427"/>
        <item x="283"/>
        <item x="185"/>
        <item x="121"/>
        <item x="7"/>
        <item x="146"/>
        <item x="54"/>
        <item x="136"/>
        <item x="67"/>
        <item x="12"/>
        <item x="371"/>
        <item x="65"/>
        <item x="366"/>
        <item x="59"/>
        <item x="18"/>
        <item x="318"/>
        <item x="3"/>
        <item x="198"/>
        <item x="194"/>
        <item x="113"/>
        <item x="15"/>
        <item x="26"/>
        <item x="31"/>
        <item x="254"/>
        <item x="249"/>
        <item x="171"/>
        <item x="37"/>
        <item x="25"/>
        <item x="222"/>
        <item x="112"/>
        <item x="164"/>
        <item x="34"/>
        <item x="17"/>
        <item x="148"/>
        <item x="88"/>
        <item x="130"/>
        <item x="269"/>
        <item x="55"/>
        <item x="41"/>
        <item x="24"/>
        <item x="125"/>
        <item x="70"/>
        <item x="50"/>
        <item x="36"/>
        <item x="9"/>
        <item x="127"/>
        <item x="35"/>
        <item x="93"/>
        <item x="81"/>
        <item x="47"/>
        <item x="426"/>
        <item x="120"/>
        <item x="89"/>
        <item x="95"/>
        <item x="143"/>
        <item x="383"/>
        <item x="159"/>
        <item x="336"/>
        <item x="184"/>
        <item x="263"/>
        <item x="244"/>
        <item x="375"/>
        <item x="313"/>
        <item x="315"/>
        <item x="298"/>
        <item x="255"/>
        <item x="352"/>
        <item x="224"/>
        <item x="178"/>
        <item x="349"/>
        <item x="21"/>
        <item x="302"/>
        <item x="310"/>
        <item x="289"/>
        <item x="292"/>
        <item x="437"/>
        <item x="105"/>
        <item x="217"/>
        <item x="90"/>
        <item x="225"/>
        <item x="258"/>
        <item x="409"/>
        <item x="394"/>
        <item x="150"/>
        <item x="221"/>
        <item x="323"/>
        <item x="274"/>
        <item x="242"/>
        <item x="187"/>
        <item x="229"/>
        <item x="223"/>
        <item x="208"/>
        <item x="243"/>
        <item x="235"/>
        <item x="199"/>
        <item x="87"/>
        <item x="60"/>
        <item x="160"/>
        <item x="63"/>
        <item x="46"/>
        <item x="14"/>
        <item x="126"/>
        <item x="99"/>
        <item x="44"/>
        <item x="8"/>
        <item x="40"/>
        <item x="361"/>
        <item x="381"/>
        <item x="79"/>
        <item x="256"/>
        <item x="98"/>
        <item x="64"/>
        <item x="169"/>
        <item x="155"/>
        <item x="151"/>
        <item x="101"/>
        <item x="416"/>
        <item x="402"/>
        <item x="331"/>
        <item x="346"/>
        <item x="368"/>
        <item x="341"/>
        <item x="356"/>
        <item x="325"/>
        <item x="312"/>
        <item x="338"/>
        <item x="329"/>
        <item x="259"/>
        <item x="425"/>
        <item x="423"/>
        <item x="413"/>
        <item x="415"/>
        <item x="410"/>
        <item x="417"/>
        <item x="399"/>
        <item x="261"/>
        <item x="192"/>
        <item x="57"/>
        <item x="180"/>
        <item x="5"/>
        <item x="68"/>
        <item x="300"/>
        <item x="434"/>
        <item x="29"/>
        <item x="30"/>
        <item x="108"/>
        <item x="53"/>
        <item x="128"/>
        <item x="20"/>
        <item x="85"/>
        <item x="23"/>
        <item x="0"/>
        <item x="71"/>
        <item x="100"/>
        <item x="149"/>
        <item x="360"/>
        <item x="327"/>
        <item x="147"/>
        <item x="92"/>
        <item x="107"/>
        <item x="82"/>
        <item x="322"/>
        <item x="122"/>
        <item x="220"/>
        <item x="227"/>
        <item x="251"/>
        <item x="154"/>
        <item x="293"/>
        <item x="206"/>
        <item x="157"/>
        <item x="156"/>
        <item x="191"/>
        <item x="6"/>
        <item x="438"/>
        <item x="439"/>
        <item x="116"/>
        <item x="62"/>
        <item x="91"/>
        <item x="33"/>
        <item x="252"/>
        <item x="181"/>
        <item x="135"/>
        <item x="132"/>
        <item x="233"/>
        <item x="58"/>
        <item x="430"/>
        <item x="433"/>
        <item x="431"/>
        <item x="420"/>
        <item x="400"/>
        <item x="388"/>
        <item x="353"/>
        <item x="435"/>
        <item x="421"/>
        <item x="418"/>
        <item x="401"/>
        <item x="398"/>
        <item x="328"/>
        <item x="309"/>
        <item x="379"/>
        <item x="56"/>
        <item x="278"/>
        <item x="392"/>
        <item x="200"/>
        <item x="363"/>
        <item x="303"/>
        <item x="297"/>
        <item x="290"/>
        <item x="404"/>
        <item x="372"/>
        <item x="370"/>
        <item x="301"/>
        <item x="319"/>
        <item x="234"/>
        <item x="202"/>
        <item x="257"/>
        <item x="197"/>
        <item x="238"/>
        <item x="219"/>
        <item x="241"/>
        <item x="182"/>
        <item x="246"/>
        <item x="186"/>
        <item x="343"/>
        <item x="179"/>
        <item x="373"/>
        <item x="170"/>
        <item x="167"/>
        <item x="129"/>
        <item x="432"/>
        <item x="38"/>
        <item x="66"/>
        <item x="204"/>
        <item x="183"/>
        <item x="324"/>
        <item x="408"/>
        <item x="389"/>
        <item x="393"/>
        <item x="267"/>
        <item x="13"/>
        <item x="175"/>
        <item x="152"/>
        <item x="140"/>
        <item x="144"/>
        <item x="118"/>
        <item x="109"/>
        <item x="27"/>
        <item x="78"/>
        <item t="default"/>
      </items>
    </pivotField>
    <pivotField showAll="0"/>
    <pivotField showAll="0">
      <items count="3">
        <item x="0"/>
        <item x="1"/>
        <item t="default"/>
      </items>
    </pivotField>
    <pivotField showAll="0"/>
    <pivotField showAll="0"/>
    <pivotField axis="axisRow" showAll="0" measureFilter="1" sortType="ascending">
      <items count="5">
        <item x="2"/>
        <item x="1"/>
        <item x="3"/>
        <item x="0"/>
        <item t="default"/>
      </items>
      <autoSortScope>
        <pivotArea dataOnly="0" outline="0" fieldPosition="0">
          <references count="1">
            <reference field="4294967294" count="1" selected="0">
              <x v="0"/>
            </reference>
          </references>
        </pivotArea>
      </autoSortScope>
    </pivotField>
  </pivotFields>
  <rowFields count="2">
    <field x="14"/>
    <field x="9"/>
  </rowFields>
  <rowItems count="22">
    <i>
      <x v="2"/>
    </i>
    <i r="1">
      <x v="87"/>
    </i>
    <i r="1">
      <x v="168"/>
    </i>
    <i r="1">
      <x v="298"/>
    </i>
    <i r="1">
      <x v="307"/>
    </i>
    <i r="1">
      <x v="353"/>
    </i>
    <i r="1">
      <x v="354"/>
    </i>
    <i r="1">
      <x v="424"/>
    </i>
    <i r="1">
      <x v="428"/>
    </i>
    <i>
      <x v="1"/>
    </i>
    <i r="1">
      <x v="87"/>
    </i>
    <i r="1">
      <x v="250"/>
    </i>
    <i r="1">
      <x v="288"/>
    </i>
    <i>
      <x/>
    </i>
    <i r="1">
      <x v="87"/>
    </i>
    <i r="1">
      <x v="247"/>
    </i>
    <i r="1">
      <x v="354"/>
    </i>
    <i>
      <x v="3"/>
    </i>
    <i r="1">
      <x v="87"/>
    </i>
    <i r="1">
      <x v="354"/>
    </i>
    <i r="1">
      <x v="426"/>
    </i>
    <i t="grand">
      <x/>
    </i>
  </rowItems>
  <colItems count="1">
    <i/>
  </colItems>
  <dataFields count="1">
    <dataField name="Count of Rocket" fld="9" subtotal="count" baseField="0" baseItem="0"/>
  </dataFields>
  <chartFormats count="1">
    <chartFormat chart="104"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7" iMeasureFld="0">
      <autoFilter ref="A1">
        <filterColumn colId="0">
          <top10 val="3" filterVal="3"/>
        </filterColumn>
      </autoFilter>
    </filter>
    <filter fld="1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4F9D70-3B1F-443C-8260-9B31196DD4C2}"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4" firstHeaderRow="1" firstDataRow="2" firstDataCol="1"/>
  <pivotFields count="4">
    <pivotField axis="axisRow" showAll="0">
      <items count="2">
        <item x="0"/>
        <item t="default"/>
      </items>
    </pivotField>
    <pivotField axis="axisRow" showAll="0" sortType="ascending">
      <items count="3">
        <item x="1"/>
        <item x="0"/>
        <item t="default"/>
      </items>
      <autoSortScope>
        <pivotArea dataOnly="0" outline="0" fieldPosition="0">
          <references count="2">
            <reference field="4294967294" count="1" selected="0">
              <x v="0"/>
            </reference>
            <reference field="3" count="1" selected="0">
              <x v="0"/>
            </reference>
          </references>
        </pivotArea>
      </autoSortScope>
    </pivotField>
    <pivotField axis="axisRow" dataField="1" showAll="0" sortType="ascending">
      <items count="7">
        <item x="4"/>
        <item x="3"/>
        <item x="2"/>
        <item x="0"/>
        <item x="1"/>
        <item x="5"/>
        <item t="default"/>
      </items>
      <autoSortScope>
        <pivotArea dataOnly="0" outline="0" fieldPosition="0">
          <references count="2">
            <reference field="4294967294" count="1" selected="0">
              <x v="0"/>
            </reference>
            <reference field="3" count="1" selected="0">
              <x v="0"/>
            </reference>
          </references>
        </pivotArea>
      </autoSortScope>
    </pivotField>
    <pivotField axis="axisCol" showAll="0">
      <items count="2">
        <item x="0"/>
        <item t="default"/>
      </items>
    </pivotField>
  </pivotFields>
  <rowFields count="3">
    <field x="0"/>
    <field x="1"/>
    <field x="2"/>
  </rowFields>
  <rowItems count="10">
    <i>
      <x/>
    </i>
    <i r="1">
      <x v="1"/>
    </i>
    <i r="2">
      <x v="3"/>
    </i>
    <i r="1">
      <x/>
    </i>
    <i r="2">
      <x/>
    </i>
    <i r="2">
      <x v="5"/>
    </i>
    <i r="2">
      <x v="4"/>
    </i>
    <i r="2">
      <x v="2"/>
    </i>
    <i r="2">
      <x v="1"/>
    </i>
    <i t="grand">
      <x/>
    </i>
  </rowItems>
  <colFields count="1">
    <field x="3"/>
  </colFields>
  <colItems count="2">
    <i>
      <x/>
    </i>
    <i t="grand">
      <x/>
    </i>
  </colItems>
  <dataFields count="1">
    <dataField name="Count of Rocket" fld="2" subtotal="count" baseField="0" baseItem="0"/>
  </dataFields>
  <chartFormats count="1">
    <chartFormat chart="10" format="2"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BAC1D5-E11B-45F2-9CAE-AAD426264E8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4" firstHeaderRow="1" firstDataRow="1" firstDataCol="1"/>
  <pivotFields count="2">
    <pivotField axis="axisRow" showAll="0">
      <items count="11">
        <item x="6"/>
        <item x="5"/>
        <item x="3"/>
        <item x="0"/>
        <item x="4"/>
        <item x="7"/>
        <item x="2"/>
        <item x="1"/>
        <item x="8"/>
        <item x="9"/>
        <item t="default"/>
      </items>
    </pivotField>
    <pivotField showAll="0"/>
  </pivotFields>
  <rowFields count="1">
    <field x="0"/>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_Status" xr10:uid="{E04C4CF5-4C13-4F21-9E03-862BE148F0C0}" sourceName="Rocket_Status">
  <data>
    <tabular pivotCacheId="189209997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_Status" xr10:uid="{2F21D679-DC58-4C90-B71F-33662597CF65}" sourceName="Mission_Status">
  <data>
    <tabular pivotCacheId="1892099970">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9EA9D63-0922-4195-8421-05FC87AD2E86}" sourceName="Country">
  <pivotTables>
    <pivotTable tabId="12" name="PivotTable28"/>
  </pivotTables>
  <data>
    <tabular pivotCacheId="625231473">
      <items count="10">
        <i x="6" s="1"/>
        <i x="5" s="1"/>
        <i x="3" s="1"/>
        <i x="0" s="1"/>
        <i x="4" s="1"/>
        <i x="7" s="1"/>
        <i x="2" s="1"/>
        <i x="1"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cket_Status" xr10:uid="{C4B34655-126A-4038-B1A8-E17C01F8709F}" cache="Slicer_Rocket_Status" caption="Rocket_Status" rowHeight="288000"/>
  <slicer name="Mission_Status" xr10:uid="{B8C17B2F-96CF-45C4-99A3-B64A34102DCD}" cache="Slicer_Mission_Status" caption="Mission_Status" rowHeight="288000"/>
  <slicer name="Country" xr10:uid="{F5D0CFC6-03D4-4B90-A1E9-0CCFD2EFF552}" cache="Slicer_Country" caption="Country"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54D13-0560-4096-B5BF-2FBC0F76CA53}">
  <dimension ref="A1:B10"/>
  <sheetViews>
    <sheetView tabSelected="1" workbookViewId="0">
      <selection activeCell="B26" sqref="B26"/>
    </sheetView>
  </sheetViews>
  <sheetFormatPr defaultRowHeight="14.4" x14ac:dyDescent="0.3"/>
  <cols>
    <col min="1" max="1" width="12.77734375" customWidth="1"/>
    <col min="2" max="2" width="59.6640625" customWidth="1"/>
  </cols>
  <sheetData>
    <row r="1" spans="1:2" x14ac:dyDescent="0.3">
      <c r="A1" s="15" t="s">
        <v>13719</v>
      </c>
      <c r="B1" s="15" t="s">
        <v>13720</v>
      </c>
    </row>
    <row r="2" spans="1:2" x14ac:dyDescent="0.3">
      <c r="A2" s="1" t="s">
        <v>13618</v>
      </c>
      <c r="B2" s="1" t="s">
        <v>13721</v>
      </c>
    </row>
    <row r="3" spans="1:2" x14ac:dyDescent="0.3">
      <c r="A3" s="1" t="s">
        <v>0</v>
      </c>
      <c r="B3" s="1" t="s">
        <v>13722</v>
      </c>
    </row>
    <row r="4" spans="1:2" x14ac:dyDescent="0.3">
      <c r="A4" s="1" t="s">
        <v>13620</v>
      </c>
      <c r="B4" s="1" t="s">
        <v>13723</v>
      </c>
    </row>
    <row r="5" spans="1:2" x14ac:dyDescent="0.3">
      <c r="A5" s="1" t="s">
        <v>13621</v>
      </c>
      <c r="B5" s="1" t="s">
        <v>13724</v>
      </c>
    </row>
    <row r="6" spans="1:2" x14ac:dyDescent="0.3">
      <c r="A6" s="1" t="s">
        <v>13626</v>
      </c>
      <c r="B6" s="1" t="s">
        <v>13725</v>
      </c>
    </row>
    <row r="7" spans="1:2" x14ac:dyDescent="0.3">
      <c r="A7" s="1" t="s">
        <v>13619</v>
      </c>
      <c r="B7" s="1" t="s">
        <v>13726</v>
      </c>
    </row>
    <row r="8" spans="1:2" x14ac:dyDescent="0.3">
      <c r="A8" s="1" t="s">
        <v>13727</v>
      </c>
      <c r="B8" s="1" t="s">
        <v>13728</v>
      </c>
    </row>
    <row r="9" spans="1:2" x14ac:dyDescent="0.3">
      <c r="A9" s="1" t="s">
        <v>13697</v>
      </c>
      <c r="B9" s="1" t="s">
        <v>13729</v>
      </c>
    </row>
    <row r="10" spans="1:2" x14ac:dyDescent="0.3">
      <c r="A10" s="1" t="s">
        <v>13730</v>
      </c>
      <c r="B10" s="1" t="s">
        <v>13731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E6B74-9ED5-460E-8CBA-1AF034D3D5D9}">
  <dimension ref="A1:H6712"/>
  <sheetViews>
    <sheetView workbookViewId="0">
      <pane ySplit="1" topLeftCell="A2" activePane="bottomLeft" state="frozen"/>
      <selection pane="bottomLeft"/>
    </sheetView>
  </sheetViews>
  <sheetFormatPr defaultColWidth="20.77734375" defaultRowHeight="14.4" x14ac:dyDescent="0.3"/>
  <sheetData>
    <row r="1" spans="1:8" x14ac:dyDescent="0.3">
      <c r="A1" s="15" t="s">
        <v>13694</v>
      </c>
      <c r="B1" s="15" t="s">
        <v>13695</v>
      </c>
      <c r="C1" s="15" t="s">
        <v>0</v>
      </c>
      <c r="D1" s="15" t="s">
        <v>1</v>
      </c>
      <c r="E1" s="15" t="s">
        <v>13696</v>
      </c>
      <c r="F1" s="15" t="s">
        <v>2</v>
      </c>
      <c r="G1" s="15" t="s">
        <v>13697</v>
      </c>
      <c r="H1" s="15" t="s">
        <v>3</v>
      </c>
    </row>
    <row r="2" spans="1:8" x14ac:dyDescent="0.3">
      <c r="A2" s="1">
        <v>0</v>
      </c>
      <c r="B2" s="1" t="s">
        <v>4</v>
      </c>
      <c r="C2" s="1" t="s">
        <v>5</v>
      </c>
      <c r="D2" s="1" t="s">
        <v>6</v>
      </c>
      <c r="E2" s="1" t="s">
        <v>7</v>
      </c>
      <c r="F2" s="1" t="s">
        <v>8</v>
      </c>
      <c r="G2" s="1"/>
      <c r="H2" s="1" t="s">
        <v>9</v>
      </c>
    </row>
    <row r="3" spans="1:8" x14ac:dyDescent="0.3">
      <c r="A3" s="1">
        <v>1</v>
      </c>
      <c r="B3" s="1" t="s">
        <v>10</v>
      </c>
      <c r="C3" s="1" t="s">
        <v>11</v>
      </c>
      <c r="D3" s="1" t="s">
        <v>12</v>
      </c>
      <c r="E3" s="1" t="s">
        <v>13</v>
      </c>
      <c r="F3" s="1" t="s">
        <v>8</v>
      </c>
      <c r="G3" s="1">
        <v>67</v>
      </c>
      <c r="H3" s="1" t="s">
        <v>9</v>
      </c>
    </row>
    <row r="4" spans="1:8" x14ac:dyDescent="0.3">
      <c r="A4" s="1">
        <v>2</v>
      </c>
      <c r="B4" s="1" t="s">
        <v>14</v>
      </c>
      <c r="C4" s="1" t="s">
        <v>15</v>
      </c>
      <c r="D4" s="1" t="s">
        <v>16</v>
      </c>
      <c r="E4" s="1" t="s">
        <v>17</v>
      </c>
      <c r="F4" s="1" t="s">
        <v>8</v>
      </c>
      <c r="G4" s="1"/>
      <c r="H4" s="1" t="s">
        <v>9</v>
      </c>
    </row>
    <row r="5" spans="1:8" x14ac:dyDescent="0.3">
      <c r="A5" s="1">
        <v>3</v>
      </c>
      <c r="B5" s="1" t="s">
        <v>14</v>
      </c>
      <c r="C5" s="1" t="s">
        <v>18</v>
      </c>
      <c r="D5" s="1" t="s">
        <v>19</v>
      </c>
      <c r="E5" s="1" t="s">
        <v>20</v>
      </c>
      <c r="F5" s="1" t="s">
        <v>8</v>
      </c>
      <c r="G5" s="1">
        <v>30.8</v>
      </c>
      <c r="H5" s="1" t="s">
        <v>9</v>
      </c>
    </row>
    <row r="6" spans="1:8" x14ac:dyDescent="0.3">
      <c r="A6" s="1">
        <v>4</v>
      </c>
      <c r="B6" s="1" t="s">
        <v>21</v>
      </c>
      <c r="C6" s="1" t="s">
        <v>22</v>
      </c>
      <c r="D6" s="1" t="s">
        <v>23</v>
      </c>
      <c r="E6" s="1" t="s">
        <v>24</v>
      </c>
      <c r="F6" s="1" t="s">
        <v>8</v>
      </c>
      <c r="G6" s="1">
        <v>7.5</v>
      </c>
      <c r="H6" s="1" t="s">
        <v>9</v>
      </c>
    </row>
    <row r="7" spans="1:8" x14ac:dyDescent="0.3">
      <c r="A7" s="1">
        <v>5</v>
      </c>
      <c r="B7" s="1" t="s">
        <v>10</v>
      </c>
      <c r="C7" s="1" t="s">
        <v>11</v>
      </c>
      <c r="D7" s="1" t="s">
        <v>25</v>
      </c>
      <c r="E7" s="1" t="s">
        <v>26</v>
      </c>
      <c r="F7" s="1" t="s">
        <v>8</v>
      </c>
      <c r="G7" s="1">
        <v>67</v>
      </c>
      <c r="H7" s="1" t="s">
        <v>9</v>
      </c>
    </row>
    <row r="8" spans="1:8" x14ac:dyDescent="0.3">
      <c r="A8" s="1">
        <v>6</v>
      </c>
      <c r="B8" s="1" t="s">
        <v>10</v>
      </c>
      <c r="C8" s="1" t="s">
        <v>27</v>
      </c>
      <c r="D8" s="1" t="s">
        <v>28</v>
      </c>
      <c r="E8" s="1" t="s">
        <v>29</v>
      </c>
      <c r="F8" s="1" t="s">
        <v>8</v>
      </c>
      <c r="G8" s="1">
        <v>67</v>
      </c>
      <c r="H8" s="1" t="s">
        <v>9</v>
      </c>
    </row>
    <row r="9" spans="1:8" x14ac:dyDescent="0.3">
      <c r="A9" s="1">
        <v>7</v>
      </c>
      <c r="B9" s="1" t="s">
        <v>10</v>
      </c>
      <c r="C9" s="1" t="s">
        <v>30</v>
      </c>
      <c r="D9" s="1" t="s">
        <v>31</v>
      </c>
      <c r="E9" s="1" t="s">
        <v>32</v>
      </c>
      <c r="F9" s="1" t="s">
        <v>8</v>
      </c>
      <c r="G9" s="1">
        <v>67</v>
      </c>
      <c r="H9" s="1" t="s">
        <v>9</v>
      </c>
    </row>
    <row r="10" spans="1:8" x14ac:dyDescent="0.3">
      <c r="A10" s="1">
        <v>8</v>
      </c>
      <c r="B10" s="1" t="s">
        <v>33</v>
      </c>
      <c r="C10" s="1" t="s">
        <v>34</v>
      </c>
      <c r="D10" s="1" t="s">
        <v>35</v>
      </c>
      <c r="E10" s="1" t="s">
        <v>36</v>
      </c>
      <c r="F10" s="1" t="s">
        <v>8</v>
      </c>
      <c r="G10" s="1"/>
      <c r="H10" s="1" t="s">
        <v>9</v>
      </c>
    </row>
    <row r="11" spans="1:8" x14ac:dyDescent="0.3">
      <c r="A11" s="1">
        <v>9</v>
      </c>
      <c r="B11" s="1" t="s">
        <v>37</v>
      </c>
      <c r="C11" s="1" t="s">
        <v>38</v>
      </c>
      <c r="D11" s="1" t="s">
        <v>39</v>
      </c>
      <c r="E11" s="1" t="s">
        <v>40</v>
      </c>
      <c r="F11" s="1" t="s">
        <v>8</v>
      </c>
      <c r="G11" s="1"/>
      <c r="H11" s="1" t="s">
        <v>9</v>
      </c>
    </row>
    <row r="12" spans="1:8" x14ac:dyDescent="0.3">
      <c r="A12" s="1">
        <v>10</v>
      </c>
      <c r="B12" s="1" t="s">
        <v>10</v>
      </c>
      <c r="C12" s="1" t="s">
        <v>27</v>
      </c>
      <c r="D12" s="1" t="s">
        <v>41</v>
      </c>
      <c r="E12" s="1" t="s">
        <v>42</v>
      </c>
      <c r="F12" s="1" t="s">
        <v>8</v>
      </c>
      <c r="G12" s="1">
        <v>67</v>
      </c>
      <c r="H12" s="1" t="s">
        <v>9</v>
      </c>
    </row>
    <row r="13" spans="1:8" x14ac:dyDescent="0.3">
      <c r="A13" s="1">
        <v>11</v>
      </c>
      <c r="B13" s="1" t="s">
        <v>43</v>
      </c>
      <c r="C13" s="1" t="s">
        <v>44</v>
      </c>
      <c r="D13" s="1" t="s">
        <v>45</v>
      </c>
      <c r="E13" s="1" t="s">
        <v>46</v>
      </c>
      <c r="F13" s="1" t="s">
        <v>8</v>
      </c>
      <c r="G13" s="1"/>
      <c r="H13" s="1" t="s">
        <v>9</v>
      </c>
    </row>
    <row r="14" spans="1:8" x14ac:dyDescent="0.3">
      <c r="A14" s="1">
        <v>12</v>
      </c>
      <c r="B14" s="1" t="s">
        <v>47</v>
      </c>
      <c r="C14" s="1" t="s">
        <v>48</v>
      </c>
      <c r="D14" s="1" t="s">
        <v>49</v>
      </c>
      <c r="E14" s="1" t="s">
        <v>50</v>
      </c>
      <c r="F14" s="1" t="s">
        <v>8</v>
      </c>
      <c r="G14" s="1"/>
      <c r="H14" s="1" t="s">
        <v>9</v>
      </c>
    </row>
    <row r="15" spans="1:8" x14ac:dyDescent="0.3">
      <c r="A15" s="1">
        <v>13</v>
      </c>
      <c r="B15" s="1" t="s">
        <v>10</v>
      </c>
      <c r="C15" s="1" t="s">
        <v>30</v>
      </c>
      <c r="D15" s="1" t="s">
        <v>51</v>
      </c>
      <c r="E15" s="1" t="s">
        <v>52</v>
      </c>
      <c r="F15" s="1" t="s">
        <v>8</v>
      </c>
      <c r="G15" s="1">
        <v>67</v>
      </c>
      <c r="H15" s="1" t="s">
        <v>9</v>
      </c>
    </row>
    <row r="16" spans="1:8" x14ac:dyDescent="0.3">
      <c r="A16" s="1">
        <v>14</v>
      </c>
      <c r="B16" s="1" t="s">
        <v>14</v>
      </c>
      <c r="C16" s="1" t="s">
        <v>53</v>
      </c>
      <c r="D16" s="1" t="s">
        <v>54</v>
      </c>
      <c r="E16" s="1" t="s">
        <v>55</v>
      </c>
      <c r="F16" s="1" t="s">
        <v>8</v>
      </c>
      <c r="G16" s="1"/>
      <c r="H16" s="1" t="s">
        <v>9</v>
      </c>
    </row>
    <row r="17" spans="1:8" x14ac:dyDescent="0.3">
      <c r="A17" s="1">
        <v>15</v>
      </c>
      <c r="B17" s="1" t="s">
        <v>10</v>
      </c>
      <c r="C17" s="1" t="s">
        <v>11</v>
      </c>
      <c r="D17" s="1" t="s">
        <v>56</v>
      </c>
      <c r="E17" s="1" t="s">
        <v>57</v>
      </c>
      <c r="F17" s="1" t="s">
        <v>8</v>
      </c>
      <c r="G17" s="1">
        <v>67</v>
      </c>
      <c r="H17" s="1" t="s">
        <v>9</v>
      </c>
    </row>
    <row r="18" spans="1:8" x14ac:dyDescent="0.3">
      <c r="A18" s="1">
        <v>16</v>
      </c>
      <c r="B18" s="1" t="s">
        <v>10</v>
      </c>
      <c r="C18" s="1" t="s">
        <v>27</v>
      </c>
      <c r="D18" s="1" t="s">
        <v>58</v>
      </c>
      <c r="E18" s="1" t="s">
        <v>59</v>
      </c>
      <c r="F18" s="1" t="s">
        <v>8</v>
      </c>
      <c r="G18" s="1">
        <v>67</v>
      </c>
      <c r="H18" s="1" t="s">
        <v>9</v>
      </c>
    </row>
    <row r="19" spans="1:8" x14ac:dyDescent="0.3">
      <c r="A19" s="1">
        <v>17</v>
      </c>
      <c r="B19" s="1" t="s">
        <v>60</v>
      </c>
      <c r="C19" s="1" t="s">
        <v>61</v>
      </c>
      <c r="D19" s="1" t="s">
        <v>62</v>
      </c>
      <c r="E19" s="1" t="s">
        <v>63</v>
      </c>
      <c r="F19" s="1" t="s">
        <v>8</v>
      </c>
      <c r="G19" s="1">
        <v>90</v>
      </c>
      <c r="H19" s="1" t="s">
        <v>9</v>
      </c>
    </row>
    <row r="20" spans="1:8" x14ac:dyDescent="0.3">
      <c r="A20" s="1">
        <v>18</v>
      </c>
      <c r="B20" s="1" t="s">
        <v>64</v>
      </c>
      <c r="C20" s="1" t="s">
        <v>65</v>
      </c>
      <c r="D20" s="1" t="s">
        <v>66</v>
      </c>
      <c r="E20" s="1" t="s">
        <v>67</v>
      </c>
      <c r="F20" s="1" t="s">
        <v>8</v>
      </c>
      <c r="G20" s="1">
        <v>27.22</v>
      </c>
      <c r="H20" s="1" t="s">
        <v>9</v>
      </c>
    </row>
    <row r="21" spans="1:8" x14ac:dyDescent="0.3">
      <c r="A21" s="1">
        <v>19</v>
      </c>
      <c r="B21" s="1" t="s">
        <v>68</v>
      </c>
      <c r="C21" s="1" t="s">
        <v>69</v>
      </c>
      <c r="D21" s="1" t="s">
        <v>70</v>
      </c>
      <c r="E21" s="1" t="s">
        <v>71</v>
      </c>
      <c r="F21" s="1" t="s">
        <v>8</v>
      </c>
      <c r="G21" s="1">
        <v>5.8</v>
      </c>
      <c r="H21" s="1" t="s">
        <v>9</v>
      </c>
    </row>
    <row r="22" spans="1:8" x14ac:dyDescent="0.3">
      <c r="A22" s="1">
        <v>20</v>
      </c>
      <c r="B22" s="1" t="s">
        <v>14</v>
      </c>
      <c r="C22" s="1" t="s">
        <v>18</v>
      </c>
      <c r="D22" s="1" t="s">
        <v>72</v>
      </c>
      <c r="E22" s="1" t="s">
        <v>73</v>
      </c>
      <c r="F22" s="1" t="s">
        <v>8</v>
      </c>
      <c r="G22" s="1">
        <v>30.8</v>
      </c>
      <c r="H22" s="1" t="s">
        <v>9</v>
      </c>
    </row>
    <row r="23" spans="1:8" x14ac:dyDescent="0.3">
      <c r="A23" s="1">
        <v>21</v>
      </c>
      <c r="B23" s="1" t="s">
        <v>74</v>
      </c>
      <c r="C23" s="1" t="s">
        <v>75</v>
      </c>
      <c r="D23" s="1" t="s">
        <v>76</v>
      </c>
      <c r="E23" s="1" t="s">
        <v>77</v>
      </c>
      <c r="F23" s="1" t="s">
        <v>8</v>
      </c>
      <c r="G23" s="1"/>
      <c r="H23" s="1" t="s">
        <v>9</v>
      </c>
    </row>
    <row r="24" spans="1:8" x14ac:dyDescent="0.3">
      <c r="A24" s="1">
        <v>22</v>
      </c>
      <c r="B24" s="1" t="s">
        <v>10</v>
      </c>
      <c r="C24" s="1" t="s">
        <v>11</v>
      </c>
      <c r="D24" s="1" t="s">
        <v>78</v>
      </c>
      <c r="E24" s="1" t="s">
        <v>79</v>
      </c>
      <c r="F24" s="1" t="s">
        <v>8</v>
      </c>
      <c r="G24" s="1">
        <v>67</v>
      </c>
      <c r="H24" s="1" t="s">
        <v>9</v>
      </c>
    </row>
    <row r="25" spans="1:8" x14ac:dyDescent="0.3">
      <c r="A25" s="1">
        <v>23</v>
      </c>
      <c r="B25" s="1" t="s">
        <v>68</v>
      </c>
      <c r="C25" s="1" t="s">
        <v>69</v>
      </c>
      <c r="D25" s="1" t="s">
        <v>80</v>
      </c>
      <c r="E25" s="1" t="s">
        <v>81</v>
      </c>
      <c r="F25" s="1" t="s">
        <v>8</v>
      </c>
      <c r="G25" s="1">
        <v>5.8</v>
      </c>
      <c r="H25" s="1" t="s">
        <v>9</v>
      </c>
    </row>
    <row r="26" spans="1:8" x14ac:dyDescent="0.3">
      <c r="A26" s="1">
        <v>24</v>
      </c>
      <c r="B26" s="1" t="s">
        <v>10</v>
      </c>
      <c r="C26" s="1" t="s">
        <v>11</v>
      </c>
      <c r="D26" s="1" t="s">
        <v>82</v>
      </c>
      <c r="E26" s="1" t="s">
        <v>83</v>
      </c>
      <c r="F26" s="1" t="s">
        <v>8</v>
      </c>
      <c r="G26" s="1">
        <v>67</v>
      </c>
      <c r="H26" s="1" t="s">
        <v>9</v>
      </c>
    </row>
    <row r="27" spans="1:8" x14ac:dyDescent="0.3">
      <c r="A27" s="1">
        <v>25</v>
      </c>
      <c r="B27" s="1" t="s">
        <v>10</v>
      </c>
      <c r="C27" s="1" t="s">
        <v>27</v>
      </c>
      <c r="D27" s="1" t="s">
        <v>84</v>
      </c>
      <c r="E27" s="1" t="s">
        <v>85</v>
      </c>
      <c r="F27" s="1" t="s">
        <v>8</v>
      </c>
      <c r="G27" s="1">
        <v>67</v>
      </c>
      <c r="H27" s="1" t="s">
        <v>9</v>
      </c>
    </row>
    <row r="28" spans="1:8" x14ac:dyDescent="0.3">
      <c r="A28" s="1">
        <v>26</v>
      </c>
      <c r="B28" s="1" t="s">
        <v>86</v>
      </c>
      <c r="C28" s="1" t="s">
        <v>87</v>
      </c>
      <c r="D28" s="1" t="s">
        <v>88</v>
      </c>
      <c r="E28" s="1" t="s">
        <v>89</v>
      </c>
      <c r="F28" s="1" t="s">
        <v>8</v>
      </c>
      <c r="G28" s="1"/>
      <c r="H28" s="1" t="s">
        <v>9</v>
      </c>
    </row>
    <row r="29" spans="1:8" x14ac:dyDescent="0.3">
      <c r="A29" s="1">
        <v>27</v>
      </c>
      <c r="B29" s="1" t="s">
        <v>14</v>
      </c>
      <c r="C29" s="1" t="s">
        <v>90</v>
      </c>
      <c r="D29" s="1" t="s">
        <v>91</v>
      </c>
      <c r="E29" s="1" t="s">
        <v>92</v>
      </c>
      <c r="F29" s="1" t="s">
        <v>8</v>
      </c>
      <c r="G29" s="1">
        <v>30.8</v>
      </c>
      <c r="H29" s="1" t="s">
        <v>9</v>
      </c>
    </row>
    <row r="30" spans="1:8" x14ac:dyDescent="0.3">
      <c r="A30" s="1">
        <v>28</v>
      </c>
      <c r="B30" s="1" t="s">
        <v>10</v>
      </c>
      <c r="C30" s="1" t="s">
        <v>11</v>
      </c>
      <c r="D30" s="1" t="s">
        <v>93</v>
      </c>
      <c r="E30" s="1" t="s">
        <v>94</v>
      </c>
      <c r="F30" s="1" t="s">
        <v>8</v>
      </c>
      <c r="G30" s="1">
        <v>67</v>
      </c>
      <c r="H30" s="1" t="s">
        <v>9</v>
      </c>
    </row>
    <row r="31" spans="1:8" x14ac:dyDescent="0.3">
      <c r="A31" s="1">
        <v>29</v>
      </c>
      <c r="B31" s="1" t="s">
        <v>10</v>
      </c>
      <c r="C31" s="1" t="s">
        <v>30</v>
      </c>
      <c r="D31" s="1" t="s">
        <v>95</v>
      </c>
      <c r="E31" s="1" t="s">
        <v>96</v>
      </c>
      <c r="F31" s="1" t="s">
        <v>8</v>
      </c>
      <c r="G31" s="1">
        <v>97</v>
      </c>
      <c r="H31" s="1" t="s">
        <v>9</v>
      </c>
    </row>
    <row r="32" spans="1:8" x14ac:dyDescent="0.3">
      <c r="A32" s="1">
        <v>30</v>
      </c>
      <c r="B32" s="1" t="s">
        <v>4</v>
      </c>
      <c r="C32" s="1" t="s">
        <v>5</v>
      </c>
      <c r="D32" s="1" t="s">
        <v>97</v>
      </c>
      <c r="E32" s="1" t="s">
        <v>98</v>
      </c>
      <c r="F32" s="1" t="s">
        <v>8</v>
      </c>
      <c r="G32" s="1"/>
      <c r="H32" s="1" t="s">
        <v>9</v>
      </c>
    </row>
    <row r="33" spans="1:8" x14ac:dyDescent="0.3">
      <c r="A33" s="1">
        <v>31</v>
      </c>
      <c r="B33" s="1" t="s">
        <v>68</v>
      </c>
      <c r="C33" s="1" t="s">
        <v>69</v>
      </c>
      <c r="D33" s="1" t="s">
        <v>99</v>
      </c>
      <c r="E33" s="1" t="s">
        <v>100</v>
      </c>
      <c r="F33" s="1" t="s">
        <v>8</v>
      </c>
      <c r="G33" s="1">
        <v>5.8</v>
      </c>
      <c r="H33" s="1" t="s">
        <v>9</v>
      </c>
    </row>
    <row r="34" spans="1:8" x14ac:dyDescent="0.3">
      <c r="A34" s="1">
        <v>32</v>
      </c>
      <c r="B34" s="1" t="s">
        <v>14</v>
      </c>
      <c r="C34" s="1" t="s">
        <v>101</v>
      </c>
      <c r="D34" s="1" t="s">
        <v>102</v>
      </c>
      <c r="E34" s="1" t="s">
        <v>103</v>
      </c>
      <c r="F34" s="1" t="s">
        <v>8</v>
      </c>
      <c r="G34" s="1"/>
      <c r="H34" s="1" t="s">
        <v>9</v>
      </c>
    </row>
    <row r="35" spans="1:8" x14ac:dyDescent="0.3">
      <c r="A35" s="1">
        <v>33</v>
      </c>
      <c r="B35" s="1" t="s">
        <v>14</v>
      </c>
      <c r="C35" s="1" t="s">
        <v>104</v>
      </c>
      <c r="D35" s="1" t="s">
        <v>105</v>
      </c>
      <c r="E35" s="1" t="s">
        <v>106</v>
      </c>
      <c r="F35" s="1" t="s">
        <v>8</v>
      </c>
      <c r="G35" s="1">
        <v>5.3</v>
      </c>
      <c r="H35" s="1" t="s">
        <v>9</v>
      </c>
    </row>
    <row r="36" spans="1:8" x14ac:dyDescent="0.3">
      <c r="A36" s="1">
        <v>34</v>
      </c>
      <c r="B36" s="1" t="s">
        <v>68</v>
      </c>
      <c r="C36" s="1" t="s">
        <v>69</v>
      </c>
      <c r="D36" s="1" t="s">
        <v>107</v>
      </c>
      <c r="E36" s="1" t="s">
        <v>108</v>
      </c>
      <c r="F36" s="1" t="s">
        <v>8</v>
      </c>
      <c r="G36" s="1">
        <v>5.8</v>
      </c>
      <c r="H36" s="1" t="s">
        <v>9</v>
      </c>
    </row>
    <row r="37" spans="1:8" x14ac:dyDescent="0.3">
      <c r="A37" s="1">
        <v>35</v>
      </c>
      <c r="B37" s="1" t="s">
        <v>10</v>
      </c>
      <c r="C37" s="1" t="s">
        <v>27</v>
      </c>
      <c r="D37" s="1" t="s">
        <v>109</v>
      </c>
      <c r="E37" s="1" t="s">
        <v>110</v>
      </c>
      <c r="F37" s="1" t="s">
        <v>8</v>
      </c>
      <c r="G37" s="1">
        <v>67</v>
      </c>
      <c r="H37" s="1" t="s">
        <v>9</v>
      </c>
    </row>
    <row r="38" spans="1:8" x14ac:dyDescent="0.3">
      <c r="A38" s="1">
        <v>36</v>
      </c>
      <c r="B38" s="1" t="s">
        <v>10</v>
      </c>
      <c r="C38" s="1" t="s">
        <v>11</v>
      </c>
      <c r="D38" s="1" t="s">
        <v>111</v>
      </c>
      <c r="E38" s="1" t="s">
        <v>112</v>
      </c>
      <c r="F38" s="1" t="s">
        <v>8</v>
      </c>
      <c r="G38" s="1">
        <v>67</v>
      </c>
      <c r="H38" s="1" t="s">
        <v>9</v>
      </c>
    </row>
    <row r="39" spans="1:8" x14ac:dyDescent="0.3">
      <c r="A39" s="1">
        <v>37</v>
      </c>
      <c r="B39" s="1" t="s">
        <v>113</v>
      </c>
      <c r="C39" s="1" t="s">
        <v>114</v>
      </c>
      <c r="D39" s="1" t="s">
        <v>115</v>
      </c>
      <c r="E39" s="1" t="s">
        <v>116</v>
      </c>
      <c r="F39" s="1" t="s">
        <v>8</v>
      </c>
      <c r="G39" s="1">
        <v>15</v>
      </c>
      <c r="H39" s="1" t="s">
        <v>117</v>
      </c>
    </row>
    <row r="40" spans="1:8" x14ac:dyDescent="0.3">
      <c r="A40" s="1">
        <v>38</v>
      </c>
      <c r="B40" s="1" t="s">
        <v>4</v>
      </c>
      <c r="C40" s="1" t="s">
        <v>5</v>
      </c>
      <c r="D40" s="1" t="s">
        <v>118</v>
      </c>
      <c r="E40" s="1" t="s">
        <v>119</v>
      </c>
      <c r="F40" s="1" t="s">
        <v>8</v>
      </c>
      <c r="G40" s="1">
        <v>20</v>
      </c>
      <c r="H40" s="1" t="s">
        <v>9</v>
      </c>
    </row>
    <row r="41" spans="1:8" x14ac:dyDescent="0.3">
      <c r="A41" s="1">
        <v>39</v>
      </c>
      <c r="B41" s="1" t="s">
        <v>120</v>
      </c>
      <c r="C41" s="1" t="s">
        <v>121</v>
      </c>
      <c r="D41" s="1" t="s">
        <v>122</v>
      </c>
      <c r="E41" s="1" t="s">
        <v>123</v>
      </c>
      <c r="F41" s="1" t="s">
        <v>8</v>
      </c>
      <c r="G41" s="1"/>
      <c r="H41" s="1" t="s">
        <v>9</v>
      </c>
    </row>
    <row r="42" spans="1:8" x14ac:dyDescent="0.3">
      <c r="A42" s="1">
        <v>40</v>
      </c>
      <c r="B42" s="1" t="s">
        <v>10</v>
      </c>
      <c r="C42" s="1" t="s">
        <v>11</v>
      </c>
      <c r="D42" s="1" t="s">
        <v>124</v>
      </c>
      <c r="E42" s="1" t="s">
        <v>125</v>
      </c>
      <c r="F42" s="1" t="s">
        <v>8</v>
      </c>
      <c r="G42" s="1">
        <v>67</v>
      </c>
      <c r="H42" s="1" t="s">
        <v>9</v>
      </c>
    </row>
    <row r="43" spans="1:8" x14ac:dyDescent="0.3">
      <c r="A43" s="1">
        <v>41</v>
      </c>
      <c r="B43" s="1" t="s">
        <v>126</v>
      </c>
      <c r="C43" s="1" t="s">
        <v>69</v>
      </c>
      <c r="D43" s="1" t="s">
        <v>127</v>
      </c>
      <c r="E43" s="1" t="s">
        <v>128</v>
      </c>
      <c r="F43" s="1" t="s">
        <v>8</v>
      </c>
      <c r="G43" s="1"/>
      <c r="H43" s="1" t="s">
        <v>9</v>
      </c>
    </row>
    <row r="44" spans="1:8" x14ac:dyDescent="0.3">
      <c r="A44" s="1">
        <v>42</v>
      </c>
      <c r="B44" s="1" t="s">
        <v>129</v>
      </c>
      <c r="C44" s="1" t="s">
        <v>130</v>
      </c>
      <c r="D44" s="1" t="s">
        <v>131</v>
      </c>
      <c r="E44" s="1" t="s">
        <v>132</v>
      </c>
      <c r="F44" s="1" t="s">
        <v>8</v>
      </c>
      <c r="G44" s="1">
        <v>25</v>
      </c>
      <c r="H44" s="1" t="s">
        <v>9</v>
      </c>
    </row>
    <row r="45" spans="1:8" x14ac:dyDescent="0.3">
      <c r="A45" s="1">
        <v>43</v>
      </c>
      <c r="B45" s="1" t="s">
        <v>14</v>
      </c>
      <c r="C45" s="1" t="s">
        <v>133</v>
      </c>
      <c r="D45" s="1" t="s">
        <v>134</v>
      </c>
      <c r="E45" s="1" t="s">
        <v>135</v>
      </c>
      <c r="F45" s="1" t="s">
        <v>8</v>
      </c>
      <c r="G45" s="1"/>
      <c r="H45" s="1" t="s">
        <v>9</v>
      </c>
    </row>
    <row r="46" spans="1:8" x14ac:dyDescent="0.3">
      <c r="A46" s="1">
        <v>44</v>
      </c>
      <c r="B46" s="1" t="s">
        <v>21</v>
      </c>
      <c r="C46" s="1" t="s">
        <v>22</v>
      </c>
      <c r="D46" s="1" t="s">
        <v>136</v>
      </c>
      <c r="E46" s="1" t="s">
        <v>137</v>
      </c>
      <c r="F46" s="1" t="s">
        <v>8</v>
      </c>
      <c r="G46" s="1">
        <v>7.5</v>
      </c>
      <c r="H46" s="1" t="s">
        <v>9</v>
      </c>
    </row>
    <row r="47" spans="1:8" x14ac:dyDescent="0.3">
      <c r="A47" s="1">
        <v>45</v>
      </c>
      <c r="B47" s="1" t="s">
        <v>14</v>
      </c>
      <c r="C47" s="1" t="s">
        <v>138</v>
      </c>
      <c r="D47" s="1" t="s">
        <v>139</v>
      </c>
      <c r="E47" s="1" t="s">
        <v>140</v>
      </c>
      <c r="F47" s="1" t="s">
        <v>8</v>
      </c>
      <c r="G47" s="1"/>
      <c r="H47" s="1" t="s">
        <v>9</v>
      </c>
    </row>
    <row r="48" spans="1:8" x14ac:dyDescent="0.3">
      <c r="A48" s="1">
        <v>46</v>
      </c>
      <c r="B48" s="1" t="s">
        <v>14</v>
      </c>
      <c r="C48" s="1" t="s">
        <v>18</v>
      </c>
      <c r="D48" s="1" t="s">
        <v>141</v>
      </c>
      <c r="E48" s="1" t="s">
        <v>142</v>
      </c>
      <c r="F48" s="1" t="s">
        <v>8</v>
      </c>
      <c r="G48" s="1">
        <v>29.75</v>
      </c>
      <c r="H48" s="1" t="s">
        <v>9</v>
      </c>
    </row>
    <row r="49" spans="1:8" x14ac:dyDescent="0.3">
      <c r="A49" s="1">
        <v>47</v>
      </c>
      <c r="B49" s="1" t="s">
        <v>143</v>
      </c>
      <c r="C49" s="1" t="s">
        <v>144</v>
      </c>
      <c r="D49" s="1" t="s">
        <v>145</v>
      </c>
      <c r="E49" s="1" t="s">
        <v>146</v>
      </c>
      <c r="F49" s="1" t="s">
        <v>8</v>
      </c>
      <c r="G49" s="1"/>
      <c r="H49" s="1" t="s">
        <v>9</v>
      </c>
    </row>
    <row r="50" spans="1:8" x14ac:dyDescent="0.3">
      <c r="A50" s="1">
        <v>48</v>
      </c>
      <c r="B50" s="1" t="s">
        <v>10</v>
      </c>
      <c r="C50" s="1" t="s">
        <v>27</v>
      </c>
      <c r="D50" s="1" t="s">
        <v>147</v>
      </c>
      <c r="E50" s="1" t="s">
        <v>148</v>
      </c>
      <c r="F50" s="1" t="s">
        <v>8</v>
      </c>
      <c r="G50" s="1">
        <v>67</v>
      </c>
      <c r="H50" s="1" t="s">
        <v>9</v>
      </c>
    </row>
    <row r="51" spans="1:8" x14ac:dyDescent="0.3">
      <c r="A51" s="1">
        <v>49</v>
      </c>
      <c r="B51" s="1" t="s">
        <v>10</v>
      </c>
      <c r="C51" s="1" t="s">
        <v>11</v>
      </c>
      <c r="D51" s="1" t="s">
        <v>149</v>
      </c>
      <c r="E51" s="1" t="s">
        <v>150</v>
      </c>
      <c r="F51" s="1" t="s">
        <v>8</v>
      </c>
      <c r="G51" s="1">
        <v>67</v>
      </c>
      <c r="H51" s="1" t="s">
        <v>9</v>
      </c>
    </row>
    <row r="52" spans="1:8" x14ac:dyDescent="0.3">
      <c r="A52" s="1">
        <v>50</v>
      </c>
      <c r="B52" s="1" t="s">
        <v>14</v>
      </c>
      <c r="C52" s="1" t="s">
        <v>104</v>
      </c>
      <c r="D52" s="1" t="s">
        <v>151</v>
      </c>
      <c r="E52" s="1" t="s">
        <v>152</v>
      </c>
      <c r="F52" s="1" t="s">
        <v>8</v>
      </c>
      <c r="G52" s="1"/>
      <c r="H52" s="1" t="s">
        <v>9</v>
      </c>
    </row>
    <row r="53" spans="1:8" x14ac:dyDescent="0.3">
      <c r="A53" s="1">
        <v>51</v>
      </c>
      <c r="B53" s="1" t="s">
        <v>153</v>
      </c>
      <c r="C53" s="1" t="s">
        <v>69</v>
      </c>
      <c r="D53" s="1" t="s">
        <v>154</v>
      </c>
      <c r="E53" s="1" t="s">
        <v>155</v>
      </c>
      <c r="F53" s="1" t="s">
        <v>8</v>
      </c>
      <c r="G53" s="1">
        <v>4.38</v>
      </c>
      <c r="H53" s="1" t="s">
        <v>9</v>
      </c>
    </row>
    <row r="54" spans="1:8" x14ac:dyDescent="0.3">
      <c r="A54" s="1">
        <v>52</v>
      </c>
      <c r="B54" s="1" t="s">
        <v>156</v>
      </c>
      <c r="C54" s="1" t="s">
        <v>157</v>
      </c>
      <c r="D54" s="1" t="s">
        <v>158</v>
      </c>
      <c r="E54" s="1" t="s">
        <v>159</v>
      </c>
      <c r="F54" s="1" t="s">
        <v>8</v>
      </c>
      <c r="G54" s="1"/>
      <c r="H54" s="1" t="s">
        <v>9</v>
      </c>
    </row>
    <row r="55" spans="1:8" x14ac:dyDescent="0.3">
      <c r="A55" s="1">
        <v>53</v>
      </c>
      <c r="B55" s="1" t="s">
        <v>14</v>
      </c>
      <c r="C55" s="1" t="s">
        <v>90</v>
      </c>
      <c r="D55" s="1" t="s">
        <v>160</v>
      </c>
      <c r="E55" s="1" t="s">
        <v>161</v>
      </c>
      <c r="F55" s="1" t="s">
        <v>8</v>
      </c>
      <c r="G55" s="1">
        <v>30.8</v>
      </c>
      <c r="H55" s="1" t="s">
        <v>9</v>
      </c>
    </row>
    <row r="56" spans="1:8" x14ac:dyDescent="0.3">
      <c r="A56" s="1">
        <v>54</v>
      </c>
      <c r="B56" s="1" t="s">
        <v>10</v>
      </c>
      <c r="C56" s="1" t="s">
        <v>11</v>
      </c>
      <c r="D56" s="1" t="s">
        <v>162</v>
      </c>
      <c r="E56" s="1" t="s">
        <v>163</v>
      </c>
      <c r="F56" s="1" t="s">
        <v>8</v>
      </c>
      <c r="G56" s="1">
        <v>67</v>
      </c>
      <c r="H56" s="1" t="s">
        <v>9</v>
      </c>
    </row>
    <row r="57" spans="1:8" x14ac:dyDescent="0.3">
      <c r="A57" s="1">
        <v>55</v>
      </c>
      <c r="B57" s="1" t="s">
        <v>10</v>
      </c>
      <c r="C57" s="1" t="s">
        <v>27</v>
      </c>
      <c r="D57" s="1" t="s">
        <v>164</v>
      </c>
      <c r="E57" s="1" t="s">
        <v>165</v>
      </c>
      <c r="F57" s="1" t="s">
        <v>8</v>
      </c>
      <c r="G57" s="1">
        <v>67</v>
      </c>
      <c r="H57" s="1" t="s">
        <v>9</v>
      </c>
    </row>
    <row r="58" spans="1:8" x14ac:dyDescent="0.3">
      <c r="A58" s="1">
        <v>56</v>
      </c>
      <c r="B58" s="1" t="s">
        <v>129</v>
      </c>
      <c r="C58" s="1" t="s">
        <v>130</v>
      </c>
      <c r="D58" s="1" t="s">
        <v>166</v>
      </c>
      <c r="E58" s="1" t="s">
        <v>167</v>
      </c>
      <c r="F58" s="1" t="s">
        <v>8</v>
      </c>
      <c r="G58" s="1">
        <v>17.420000000000002</v>
      </c>
      <c r="H58" s="1" t="s">
        <v>9</v>
      </c>
    </row>
    <row r="59" spans="1:8" x14ac:dyDescent="0.3">
      <c r="A59" s="1">
        <v>57</v>
      </c>
      <c r="B59" s="1" t="s">
        <v>10</v>
      </c>
      <c r="C59" s="1" t="s">
        <v>11</v>
      </c>
      <c r="D59" s="1" t="s">
        <v>168</v>
      </c>
      <c r="E59" s="1" t="s">
        <v>169</v>
      </c>
      <c r="F59" s="1" t="s">
        <v>8</v>
      </c>
      <c r="G59" s="1">
        <v>67</v>
      </c>
      <c r="H59" s="1" t="s">
        <v>9</v>
      </c>
    </row>
    <row r="60" spans="1:8" x14ac:dyDescent="0.3">
      <c r="A60" s="1">
        <v>58</v>
      </c>
      <c r="B60" s="1" t="s">
        <v>4</v>
      </c>
      <c r="C60" s="1" t="s">
        <v>5</v>
      </c>
      <c r="D60" s="1" t="s">
        <v>170</v>
      </c>
      <c r="E60" s="1" t="s">
        <v>171</v>
      </c>
      <c r="F60" s="1" t="s">
        <v>8</v>
      </c>
      <c r="G60" s="1">
        <v>20</v>
      </c>
      <c r="H60" s="1" t="s">
        <v>9</v>
      </c>
    </row>
    <row r="61" spans="1:8" x14ac:dyDescent="0.3">
      <c r="A61" s="1">
        <v>59</v>
      </c>
      <c r="B61" s="1" t="s">
        <v>14</v>
      </c>
      <c r="C61" s="1" t="s">
        <v>18</v>
      </c>
      <c r="D61" s="1" t="s">
        <v>172</v>
      </c>
      <c r="E61" s="1" t="s">
        <v>173</v>
      </c>
      <c r="F61" s="1" t="s">
        <v>8</v>
      </c>
      <c r="G61" s="1">
        <v>30</v>
      </c>
      <c r="H61" s="1" t="s">
        <v>9</v>
      </c>
    </row>
    <row r="62" spans="1:8" x14ac:dyDescent="0.3">
      <c r="A62" s="1">
        <v>60</v>
      </c>
      <c r="B62" s="1" t="s">
        <v>10</v>
      </c>
      <c r="C62" s="1" t="s">
        <v>11</v>
      </c>
      <c r="D62" s="1" t="s">
        <v>174</v>
      </c>
      <c r="E62" s="1" t="s">
        <v>175</v>
      </c>
      <c r="F62" s="1" t="s">
        <v>8</v>
      </c>
      <c r="G62" s="1">
        <v>67</v>
      </c>
      <c r="H62" s="1" t="s">
        <v>9</v>
      </c>
    </row>
    <row r="63" spans="1:8" x14ac:dyDescent="0.3">
      <c r="A63" s="1">
        <v>61</v>
      </c>
      <c r="B63" s="1" t="s">
        <v>176</v>
      </c>
      <c r="C63" s="1" t="s">
        <v>177</v>
      </c>
      <c r="D63" s="1" t="s">
        <v>178</v>
      </c>
      <c r="E63" s="1" t="s">
        <v>179</v>
      </c>
      <c r="F63" s="1" t="s">
        <v>8</v>
      </c>
      <c r="G63" s="1"/>
      <c r="H63" s="1" t="s">
        <v>9</v>
      </c>
    </row>
    <row r="64" spans="1:8" x14ac:dyDescent="0.3">
      <c r="A64" s="1">
        <v>62</v>
      </c>
      <c r="B64" s="1" t="s">
        <v>10</v>
      </c>
      <c r="C64" s="1" t="s">
        <v>27</v>
      </c>
      <c r="D64" s="1" t="s">
        <v>180</v>
      </c>
      <c r="E64" s="1" t="s">
        <v>181</v>
      </c>
      <c r="F64" s="1" t="s">
        <v>8</v>
      </c>
      <c r="G64" s="1">
        <v>67</v>
      </c>
      <c r="H64" s="1" t="s">
        <v>9</v>
      </c>
    </row>
    <row r="65" spans="1:8" x14ac:dyDescent="0.3">
      <c r="A65" s="1">
        <v>63</v>
      </c>
      <c r="B65" s="1" t="s">
        <v>10</v>
      </c>
      <c r="C65" s="1" t="s">
        <v>182</v>
      </c>
      <c r="D65" s="1" t="s">
        <v>183</v>
      </c>
      <c r="E65" s="1" t="s">
        <v>184</v>
      </c>
      <c r="F65" s="1" t="s">
        <v>8</v>
      </c>
      <c r="G65" s="1"/>
      <c r="H65" s="1" t="s">
        <v>117</v>
      </c>
    </row>
    <row r="66" spans="1:8" x14ac:dyDescent="0.3">
      <c r="A66" s="1">
        <v>64</v>
      </c>
      <c r="B66" s="1" t="s">
        <v>10</v>
      </c>
      <c r="C66" s="1" t="s">
        <v>11</v>
      </c>
      <c r="D66" s="1" t="s">
        <v>185</v>
      </c>
      <c r="E66" s="1" t="s">
        <v>186</v>
      </c>
      <c r="F66" s="1" t="s">
        <v>8</v>
      </c>
      <c r="G66" s="1">
        <v>67</v>
      </c>
      <c r="H66" s="1" t="s">
        <v>9</v>
      </c>
    </row>
    <row r="67" spans="1:8" x14ac:dyDescent="0.3">
      <c r="A67" s="1">
        <v>65</v>
      </c>
      <c r="B67" s="1" t="s">
        <v>14</v>
      </c>
      <c r="C67" s="1" t="s">
        <v>90</v>
      </c>
      <c r="D67" s="1" t="s">
        <v>187</v>
      </c>
      <c r="E67" s="1" t="s">
        <v>188</v>
      </c>
      <c r="F67" s="1" t="s">
        <v>8</v>
      </c>
      <c r="G67" s="1">
        <v>30.8</v>
      </c>
      <c r="H67" s="1" t="s">
        <v>9</v>
      </c>
    </row>
    <row r="68" spans="1:8" x14ac:dyDescent="0.3">
      <c r="A68" s="1">
        <v>66</v>
      </c>
      <c r="B68" s="1" t="s">
        <v>10</v>
      </c>
      <c r="C68" s="1" t="s">
        <v>11</v>
      </c>
      <c r="D68" s="1" t="s">
        <v>189</v>
      </c>
      <c r="E68" s="1" t="s">
        <v>190</v>
      </c>
      <c r="F68" s="1" t="s">
        <v>8</v>
      </c>
      <c r="G68" s="1">
        <v>67</v>
      </c>
      <c r="H68" s="1" t="s">
        <v>9</v>
      </c>
    </row>
    <row r="69" spans="1:8" x14ac:dyDescent="0.3">
      <c r="A69" s="1">
        <v>67</v>
      </c>
      <c r="B69" s="1" t="s">
        <v>10</v>
      </c>
      <c r="C69" s="1" t="s">
        <v>27</v>
      </c>
      <c r="D69" s="1" t="s">
        <v>191</v>
      </c>
      <c r="E69" s="1" t="s">
        <v>192</v>
      </c>
      <c r="F69" s="1" t="s">
        <v>8</v>
      </c>
      <c r="G69" s="1">
        <v>67</v>
      </c>
      <c r="H69" s="1" t="s">
        <v>9</v>
      </c>
    </row>
    <row r="70" spans="1:8" x14ac:dyDescent="0.3">
      <c r="A70" s="1">
        <v>68</v>
      </c>
      <c r="B70" s="1" t="s">
        <v>10</v>
      </c>
      <c r="C70" s="1" t="s">
        <v>30</v>
      </c>
      <c r="D70" s="1" t="s">
        <v>193</v>
      </c>
      <c r="E70" s="1" t="s">
        <v>194</v>
      </c>
      <c r="F70" s="1" t="s">
        <v>8</v>
      </c>
      <c r="G70" s="1">
        <v>67</v>
      </c>
      <c r="H70" s="1" t="s">
        <v>9</v>
      </c>
    </row>
    <row r="71" spans="1:8" x14ac:dyDescent="0.3">
      <c r="A71" s="1">
        <v>69</v>
      </c>
      <c r="B71" s="1" t="s">
        <v>14</v>
      </c>
      <c r="C71" s="1" t="s">
        <v>101</v>
      </c>
      <c r="D71" s="1" t="s">
        <v>195</v>
      </c>
      <c r="E71" s="1" t="s">
        <v>196</v>
      </c>
      <c r="F71" s="1" t="s">
        <v>8</v>
      </c>
      <c r="G71" s="1">
        <v>29.15</v>
      </c>
      <c r="H71" s="1" t="s">
        <v>9</v>
      </c>
    </row>
    <row r="72" spans="1:8" x14ac:dyDescent="0.3">
      <c r="A72" s="1">
        <v>70</v>
      </c>
      <c r="B72" s="1" t="s">
        <v>10</v>
      </c>
      <c r="C72" s="1" t="s">
        <v>11</v>
      </c>
      <c r="D72" s="1" t="s">
        <v>197</v>
      </c>
      <c r="E72" s="1" t="s">
        <v>198</v>
      </c>
      <c r="F72" s="1" t="s">
        <v>8</v>
      </c>
      <c r="G72" s="1">
        <v>67</v>
      </c>
      <c r="H72" s="1" t="s">
        <v>9</v>
      </c>
    </row>
    <row r="73" spans="1:8" x14ac:dyDescent="0.3">
      <c r="A73" s="1">
        <v>71</v>
      </c>
      <c r="B73" s="1" t="s">
        <v>10</v>
      </c>
      <c r="C73" s="1" t="s">
        <v>11</v>
      </c>
      <c r="D73" s="1" t="s">
        <v>199</v>
      </c>
      <c r="E73" s="1" t="s">
        <v>200</v>
      </c>
      <c r="F73" s="1" t="s">
        <v>8</v>
      </c>
      <c r="G73" s="1">
        <v>67</v>
      </c>
      <c r="H73" s="1" t="s">
        <v>9</v>
      </c>
    </row>
    <row r="74" spans="1:8" x14ac:dyDescent="0.3">
      <c r="A74" s="1">
        <v>72</v>
      </c>
      <c r="B74" s="1" t="s">
        <v>14</v>
      </c>
      <c r="C74" s="1" t="s">
        <v>53</v>
      </c>
      <c r="D74" s="1" t="s">
        <v>201</v>
      </c>
      <c r="E74" s="1" t="s">
        <v>202</v>
      </c>
      <c r="F74" s="1" t="s">
        <v>8</v>
      </c>
      <c r="G74" s="1"/>
      <c r="H74" s="1" t="s">
        <v>9</v>
      </c>
    </row>
    <row r="75" spans="1:8" x14ac:dyDescent="0.3">
      <c r="A75" s="1">
        <v>73</v>
      </c>
      <c r="B75" s="1" t="s">
        <v>37</v>
      </c>
      <c r="C75" s="1" t="s">
        <v>38</v>
      </c>
      <c r="D75" s="1" t="s">
        <v>203</v>
      </c>
      <c r="E75" s="1" t="s">
        <v>204</v>
      </c>
      <c r="F75" s="1" t="s">
        <v>8</v>
      </c>
      <c r="G75" s="1"/>
      <c r="H75" s="1" t="s">
        <v>9</v>
      </c>
    </row>
    <row r="76" spans="1:8" x14ac:dyDescent="0.3">
      <c r="A76" s="1">
        <v>74</v>
      </c>
      <c r="B76" s="1" t="s">
        <v>14</v>
      </c>
      <c r="C76" s="1" t="s">
        <v>205</v>
      </c>
      <c r="D76" s="1" t="s">
        <v>206</v>
      </c>
      <c r="E76" s="1" t="s">
        <v>207</v>
      </c>
      <c r="F76" s="1" t="s">
        <v>8</v>
      </c>
      <c r="G76" s="1"/>
      <c r="H76" s="1" t="s">
        <v>9</v>
      </c>
    </row>
    <row r="77" spans="1:8" x14ac:dyDescent="0.3">
      <c r="A77" s="1">
        <v>75</v>
      </c>
      <c r="B77" s="1" t="s">
        <v>10</v>
      </c>
      <c r="C77" s="1" t="s">
        <v>11</v>
      </c>
      <c r="D77" s="1" t="s">
        <v>208</v>
      </c>
      <c r="E77" s="1" t="s">
        <v>209</v>
      </c>
      <c r="F77" s="1" t="s">
        <v>8</v>
      </c>
      <c r="G77" s="1">
        <v>67</v>
      </c>
      <c r="H77" s="1" t="s">
        <v>9</v>
      </c>
    </row>
    <row r="78" spans="1:8" x14ac:dyDescent="0.3">
      <c r="A78" s="1">
        <v>76</v>
      </c>
      <c r="B78" s="1" t="s">
        <v>10</v>
      </c>
      <c r="C78" s="1" t="s">
        <v>27</v>
      </c>
      <c r="D78" s="1" t="s">
        <v>210</v>
      </c>
      <c r="E78" s="1" t="s">
        <v>211</v>
      </c>
      <c r="F78" s="1" t="s">
        <v>8</v>
      </c>
      <c r="G78" s="1">
        <v>67</v>
      </c>
      <c r="H78" s="1" t="s">
        <v>9</v>
      </c>
    </row>
    <row r="79" spans="1:8" x14ac:dyDescent="0.3">
      <c r="A79" s="1">
        <v>77</v>
      </c>
      <c r="B79" s="1" t="s">
        <v>4</v>
      </c>
      <c r="C79" s="1" t="s">
        <v>212</v>
      </c>
      <c r="D79" s="1" t="s">
        <v>213</v>
      </c>
      <c r="E79" s="1" t="s">
        <v>214</v>
      </c>
      <c r="F79" s="1" t="s">
        <v>8</v>
      </c>
      <c r="G79" s="1">
        <v>20</v>
      </c>
      <c r="H79" s="1" t="s">
        <v>9</v>
      </c>
    </row>
    <row r="80" spans="1:8" x14ac:dyDescent="0.3">
      <c r="A80" s="1">
        <v>78</v>
      </c>
      <c r="B80" s="1" t="s">
        <v>14</v>
      </c>
      <c r="C80" s="1" t="s">
        <v>138</v>
      </c>
      <c r="D80" s="1" t="s">
        <v>215</v>
      </c>
      <c r="E80" s="1" t="s">
        <v>216</v>
      </c>
      <c r="F80" s="1" t="s">
        <v>8</v>
      </c>
      <c r="G80" s="1"/>
      <c r="H80" s="1" t="s">
        <v>9</v>
      </c>
    </row>
    <row r="81" spans="1:8" x14ac:dyDescent="0.3">
      <c r="A81" s="1">
        <v>79</v>
      </c>
      <c r="B81" s="1" t="s">
        <v>14</v>
      </c>
      <c r="C81" s="1" t="s">
        <v>18</v>
      </c>
      <c r="D81" s="1" t="s">
        <v>217</v>
      </c>
      <c r="E81" s="1" t="s">
        <v>218</v>
      </c>
      <c r="F81" s="1" t="s">
        <v>8</v>
      </c>
      <c r="G81" s="1">
        <v>29.75</v>
      </c>
      <c r="H81" s="1" t="s">
        <v>9</v>
      </c>
    </row>
    <row r="82" spans="1:8" x14ac:dyDescent="0.3">
      <c r="A82" s="1">
        <v>80</v>
      </c>
      <c r="B82" s="1" t="s">
        <v>10</v>
      </c>
      <c r="C82" s="1" t="s">
        <v>11</v>
      </c>
      <c r="D82" s="1" t="s">
        <v>219</v>
      </c>
      <c r="E82" s="1" t="s">
        <v>220</v>
      </c>
      <c r="F82" s="1" t="s">
        <v>8</v>
      </c>
      <c r="G82" s="1">
        <v>67</v>
      </c>
      <c r="H82" s="1" t="s">
        <v>9</v>
      </c>
    </row>
    <row r="83" spans="1:8" x14ac:dyDescent="0.3">
      <c r="A83" s="1">
        <v>81</v>
      </c>
      <c r="B83" s="1" t="s">
        <v>10</v>
      </c>
      <c r="C83" s="1" t="s">
        <v>27</v>
      </c>
      <c r="D83" s="1" t="s">
        <v>221</v>
      </c>
      <c r="E83" s="1" t="s">
        <v>222</v>
      </c>
      <c r="F83" s="1" t="s">
        <v>8</v>
      </c>
      <c r="G83" s="1">
        <v>67</v>
      </c>
      <c r="H83" s="1" t="s">
        <v>9</v>
      </c>
    </row>
    <row r="84" spans="1:8" x14ac:dyDescent="0.3">
      <c r="A84" s="1">
        <v>82</v>
      </c>
      <c r="B84" s="1" t="s">
        <v>10</v>
      </c>
      <c r="C84" s="1" t="s">
        <v>11</v>
      </c>
      <c r="D84" s="1" t="s">
        <v>223</v>
      </c>
      <c r="E84" s="1" t="s">
        <v>224</v>
      </c>
      <c r="F84" s="1" t="s">
        <v>8</v>
      </c>
      <c r="G84" s="1">
        <v>67</v>
      </c>
      <c r="H84" s="1" t="s">
        <v>9</v>
      </c>
    </row>
    <row r="85" spans="1:8" x14ac:dyDescent="0.3">
      <c r="A85" s="1">
        <v>83</v>
      </c>
      <c r="B85" s="1" t="s">
        <v>14</v>
      </c>
      <c r="C85" s="1" t="s">
        <v>90</v>
      </c>
      <c r="D85" s="1" t="s">
        <v>225</v>
      </c>
      <c r="E85" s="1" t="s">
        <v>226</v>
      </c>
      <c r="F85" s="1" t="s">
        <v>8</v>
      </c>
      <c r="G85" s="1">
        <v>29.75</v>
      </c>
      <c r="H85" s="1" t="s">
        <v>9</v>
      </c>
    </row>
    <row r="86" spans="1:8" x14ac:dyDescent="0.3">
      <c r="A86" s="1">
        <v>84</v>
      </c>
      <c r="B86" s="1" t="s">
        <v>10</v>
      </c>
      <c r="C86" s="1" t="s">
        <v>11</v>
      </c>
      <c r="D86" s="1" t="s">
        <v>227</v>
      </c>
      <c r="E86" s="1" t="s">
        <v>228</v>
      </c>
      <c r="F86" s="1" t="s">
        <v>8</v>
      </c>
      <c r="G86" s="1">
        <v>67</v>
      </c>
      <c r="H86" s="1" t="s">
        <v>9</v>
      </c>
    </row>
    <row r="87" spans="1:8" x14ac:dyDescent="0.3">
      <c r="A87" s="1">
        <v>85</v>
      </c>
      <c r="B87" s="1" t="s">
        <v>10</v>
      </c>
      <c r="C87" s="1" t="s">
        <v>30</v>
      </c>
      <c r="D87" s="1" t="s">
        <v>229</v>
      </c>
      <c r="E87" s="1" t="s">
        <v>230</v>
      </c>
      <c r="F87" s="1" t="s">
        <v>8</v>
      </c>
      <c r="G87" s="1">
        <v>97</v>
      </c>
      <c r="H87" s="1" t="s">
        <v>9</v>
      </c>
    </row>
    <row r="88" spans="1:8" x14ac:dyDescent="0.3">
      <c r="A88" s="1">
        <v>86</v>
      </c>
      <c r="B88" s="1" t="s">
        <v>10</v>
      </c>
      <c r="C88" s="1" t="s">
        <v>27</v>
      </c>
      <c r="D88" s="1" t="s">
        <v>231</v>
      </c>
      <c r="E88" s="1" t="s">
        <v>232</v>
      </c>
      <c r="F88" s="1" t="s">
        <v>8</v>
      </c>
      <c r="G88" s="1">
        <v>67</v>
      </c>
      <c r="H88" s="1" t="s">
        <v>9</v>
      </c>
    </row>
    <row r="89" spans="1:8" x14ac:dyDescent="0.3">
      <c r="A89" s="1">
        <v>87</v>
      </c>
      <c r="B89" s="1" t="s">
        <v>233</v>
      </c>
      <c r="C89" s="1" t="s">
        <v>234</v>
      </c>
      <c r="D89" s="1" t="s">
        <v>235</v>
      </c>
      <c r="E89" s="1" t="s">
        <v>236</v>
      </c>
      <c r="F89" s="1" t="s">
        <v>8</v>
      </c>
      <c r="G89" s="1">
        <v>37</v>
      </c>
      <c r="H89" s="1" t="s">
        <v>9</v>
      </c>
    </row>
    <row r="90" spans="1:8" x14ac:dyDescent="0.3">
      <c r="A90" s="1">
        <v>88</v>
      </c>
      <c r="B90" s="1" t="s">
        <v>74</v>
      </c>
      <c r="C90" s="1" t="s">
        <v>75</v>
      </c>
      <c r="D90" s="1" t="s">
        <v>237</v>
      </c>
      <c r="E90" s="1" t="s">
        <v>238</v>
      </c>
      <c r="F90" s="1" t="s">
        <v>8</v>
      </c>
      <c r="G90" s="1">
        <v>120</v>
      </c>
      <c r="H90" s="1" t="s">
        <v>9</v>
      </c>
    </row>
    <row r="91" spans="1:8" x14ac:dyDescent="0.3">
      <c r="A91" s="1">
        <v>89</v>
      </c>
      <c r="B91" s="1" t="s">
        <v>37</v>
      </c>
      <c r="C91" s="1" t="s">
        <v>38</v>
      </c>
      <c r="D91" s="1" t="s">
        <v>239</v>
      </c>
      <c r="E91" s="1" t="s">
        <v>240</v>
      </c>
      <c r="F91" s="1" t="s">
        <v>8</v>
      </c>
      <c r="G91" s="1"/>
      <c r="H91" s="1" t="s">
        <v>9</v>
      </c>
    </row>
    <row r="92" spans="1:8" x14ac:dyDescent="0.3">
      <c r="A92" s="1">
        <v>90</v>
      </c>
      <c r="B92" s="1" t="s">
        <v>10</v>
      </c>
      <c r="C92" s="1" t="s">
        <v>11</v>
      </c>
      <c r="D92" s="1" t="s">
        <v>241</v>
      </c>
      <c r="E92" s="1" t="s">
        <v>242</v>
      </c>
      <c r="F92" s="1" t="s">
        <v>8</v>
      </c>
      <c r="G92" s="1">
        <v>67</v>
      </c>
      <c r="H92" s="1" t="s">
        <v>9</v>
      </c>
    </row>
    <row r="93" spans="1:8" x14ac:dyDescent="0.3">
      <c r="A93" s="1">
        <v>91</v>
      </c>
      <c r="B93" s="1" t="s">
        <v>14</v>
      </c>
      <c r="C93" s="1" t="s">
        <v>18</v>
      </c>
      <c r="D93" s="1" t="s">
        <v>243</v>
      </c>
      <c r="E93" s="1" t="s">
        <v>244</v>
      </c>
      <c r="F93" s="1" t="s">
        <v>8</v>
      </c>
      <c r="G93" s="1">
        <v>29.75</v>
      </c>
      <c r="H93" s="1" t="s">
        <v>9</v>
      </c>
    </row>
    <row r="94" spans="1:8" x14ac:dyDescent="0.3">
      <c r="A94" s="1">
        <v>92</v>
      </c>
      <c r="B94" s="1" t="s">
        <v>10</v>
      </c>
      <c r="C94" s="1" t="s">
        <v>11</v>
      </c>
      <c r="D94" s="1" t="s">
        <v>245</v>
      </c>
      <c r="E94" s="1" t="s">
        <v>246</v>
      </c>
      <c r="F94" s="1" t="s">
        <v>8</v>
      </c>
      <c r="G94" s="1">
        <v>67</v>
      </c>
      <c r="H94" s="1" t="s">
        <v>9</v>
      </c>
    </row>
    <row r="95" spans="1:8" x14ac:dyDescent="0.3">
      <c r="A95" s="1">
        <v>93</v>
      </c>
      <c r="B95" s="1" t="s">
        <v>47</v>
      </c>
      <c r="C95" s="1" t="s">
        <v>48</v>
      </c>
      <c r="D95" s="1" t="s">
        <v>247</v>
      </c>
      <c r="E95" s="1" t="s">
        <v>248</v>
      </c>
      <c r="F95" s="1" t="s">
        <v>8</v>
      </c>
      <c r="G95" s="1"/>
      <c r="H95" s="1" t="s">
        <v>9</v>
      </c>
    </row>
    <row r="96" spans="1:8" x14ac:dyDescent="0.3">
      <c r="A96" s="1">
        <v>94</v>
      </c>
      <c r="B96" s="1" t="s">
        <v>14</v>
      </c>
      <c r="C96" s="1" t="s">
        <v>90</v>
      </c>
      <c r="D96" s="1" t="s">
        <v>249</v>
      </c>
      <c r="E96" s="1" t="s">
        <v>250</v>
      </c>
      <c r="F96" s="1" t="s">
        <v>8</v>
      </c>
      <c r="G96" s="1">
        <v>64.680000000000007</v>
      </c>
      <c r="H96" s="1" t="s">
        <v>9</v>
      </c>
    </row>
    <row r="97" spans="1:8" x14ac:dyDescent="0.3">
      <c r="A97" s="1">
        <v>95</v>
      </c>
      <c r="B97" s="1" t="s">
        <v>10</v>
      </c>
      <c r="C97" s="1" t="s">
        <v>27</v>
      </c>
      <c r="D97" s="1" t="s">
        <v>251</v>
      </c>
      <c r="E97" s="1" t="s">
        <v>252</v>
      </c>
      <c r="F97" s="1" t="s">
        <v>8</v>
      </c>
      <c r="G97" s="1">
        <v>67</v>
      </c>
      <c r="H97" s="1" t="s">
        <v>9</v>
      </c>
    </row>
    <row r="98" spans="1:8" x14ac:dyDescent="0.3">
      <c r="A98" s="1">
        <v>96</v>
      </c>
      <c r="B98" s="1" t="s">
        <v>10</v>
      </c>
      <c r="C98" s="1" t="s">
        <v>11</v>
      </c>
      <c r="D98" s="1" t="s">
        <v>253</v>
      </c>
      <c r="E98" s="1" t="s">
        <v>254</v>
      </c>
      <c r="F98" s="1" t="s">
        <v>8</v>
      </c>
      <c r="G98" s="1">
        <v>67</v>
      </c>
      <c r="H98" s="1" t="s">
        <v>9</v>
      </c>
    </row>
    <row r="99" spans="1:8" x14ac:dyDescent="0.3">
      <c r="A99" s="1">
        <v>97</v>
      </c>
      <c r="B99" s="1" t="s">
        <v>153</v>
      </c>
      <c r="C99" s="1" t="s">
        <v>69</v>
      </c>
      <c r="D99" s="1" t="s">
        <v>255</v>
      </c>
      <c r="E99" s="1" t="s">
        <v>256</v>
      </c>
      <c r="F99" s="1" t="s">
        <v>8</v>
      </c>
      <c r="G99" s="1">
        <v>4.38</v>
      </c>
      <c r="H99" s="1" t="s">
        <v>257</v>
      </c>
    </row>
    <row r="100" spans="1:8" x14ac:dyDescent="0.3">
      <c r="A100" s="1">
        <v>98</v>
      </c>
      <c r="B100" s="1" t="s">
        <v>10</v>
      </c>
      <c r="C100" s="1" t="s">
        <v>11</v>
      </c>
      <c r="D100" s="1" t="s">
        <v>258</v>
      </c>
      <c r="E100" s="1" t="s">
        <v>259</v>
      </c>
      <c r="F100" s="1" t="s">
        <v>8</v>
      </c>
      <c r="G100" s="1">
        <v>67</v>
      </c>
      <c r="H100" s="1" t="s">
        <v>9</v>
      </c>
    </row>
    <row r="101" spans="1:8" x14ac:dyDescent="0.3">
      <c r="A101" s="1">
        <v>99</v>
      </c>
      <c r="B101" s="1" t="s">
        <v>21</v>
      </c>
      <c r="C101" s="1" t="s">
        <v>22</v>
      </c>
      <c r="D101" s="1" t="s">
        <v>260</v>
      </c>
      <c r="E101" s="1" t="s">
        <v>261</v>
      </c>
      <c r="F101" s="1" t="s">
        <v>8</v>
      </c>
      <c r="G101" s="1">
        <v>7.5</v>
      </c>
      <c r="H101" s="1" t="s">
        <v>257</v>
      </c>
    </row>
    <row r="102" spans="1:8" x14ac:dyDescent="0.3">
      <c r="A102" s="1">
        <v>100</v>
      </c>
      <c r="B102" s="1" t="s">
        <v>14</v>
      </c>
      <c r="C102" s="1" t="s">
        <v>18</v>
      </c>
      <c r="D102" s="1" t="s">
        <v>262</v>
      </c>
      <c r="E102" s="1" t="s">
        <v>263</v>
      </c>
      <c r="F102" s="1" t="s">
        <v>8</v>
      </c>
      <c r="G102" s="1">
        <v>29.75</v>
      </c>
      <c r="H102" s="1" t="s">
        <v>9</v>
      </c>
    </row>
    <row r="103" spans="1:8" x14ac:dyDescent="0.3">
      <c r="A103" s="1">
        <v>101</v>
      </c>
      <c r="B103" s="1" t="s">
        <v>10</v>
      </c>
      <c r="C103" s="1" t="s">
        <v>11</v>
      </c>
      <c r="D103" s="1" t="s">
        <v>264</v>
      </c>
      <c r="E103" s="1" t="s">
        <v>265</v>
      </c>
      <c r="F103" s="1" t="s">
        <v>8</v>
      </c>
      <c r="G103" s="1">
        <v>67</v>
      </c>
      <c r="H103" s="1" t="s">
        <v>9</v>
      </c>
    </row>
    <row r="104" spans="1:8" x14ac:dyDescent="0.3">
      <c r="A104" s="1">
        <v>102</v>
      </c>
      <c r="B104" s="1" t="s">
        <v>129</v>
      </c>
      <c r="C104" s="1" t="s">
        <v>130</v>
      </c>
      <c r="D104" s="1" t="s">
        <v>266</v>
      </c>
      <c r="E104" s="1" t="s">
        <v>267</v>
      </c>
      <c r="F104" s="1" t="s">
        <v>8</v>
      </c>
      <c r="G104" s="1">
        <v>17.420000000000002</v>
      </c>
      <c r="H104" s="1" t="s">
        <v>9</v>
      </c>
    </row>
    <row r="105" spans="1:8" x14ac:dyDescent="0.3">
      <c r="A105" s="1">
        <v>103</v>
      </c>
      <c r="B105" s="1" t="s">
        <v>113</v>
      </c>
      <c r="C105" s="1" t="s">
        <v>114</v>
      </c>
      <c r="D105" s="1" t="s">
        <v>268</v>
      </c>
      <c r="E105" s="1" t="s">
        <v>269</v>
      </c>
      <c r="F105" s="1" t="s">
        <v>8</v>
      </c>
      <c r="G105" s="1">
        <v>15</v>
      </c>
      <c r="H105" s="1" t="s">
        <v>9</v>
      </c>
    </row>
    <row r="106" spans="1:8" x14ac:dyDescent="0.3">
      <c r="A106" s="1">
        <v>104</v>
      </c>
      <c r="B106" s="1" t="s">
        <v>10</v>
      </c>
      <c r="C106" s="1" t="s">
        <v>27</v>
      </c>
      <c r="D106" s="1" t="s">
        <v>270</v>
      </c>
      <c r="E106" s="1" t="s">
        <v>271</v>
      </c>
      <c r="F106" s="1" t="s">
        <v>8</v>
      </c>
      <c r="G106" s="1">
        <v>67</v>
      </c>
      <c r="H106" s="1" t="s">
        <v>9</v>
      </c>
    </row>
    <row r="107" spans="1:8" x14ac:dyDescent="0.3">
      <c r="A107" s="1">
        <v>105</v>
      </c>
      <c r="B107" s="1" t="s">
        <v>74</v>
      </c>
      <c r="C107" s="1" t="s">
        <v>75</v>
      </c>
      <c r="D107" s="1" t="s">
        <v>272</v>
      </c>
      <c r="E107" s="1" t="s">
        <v>273</v>
      </c>
      <c r="F107" s="1" t="s">
        <v>8</v>
      </c>
      <c r="G107" s="1">
        <v>153</v>
      </c>
      <c r="H107" s="1" t="s">
        <v>9</v>
      </c>
    </row>
    <row r="108" spans="1:8" x14ac:dyDescent="0.3">
      <c r="A108" s="1">
        <v>106</v>
      </c>
      <c r="B108" s="1" t="s">
        <v>14</v>
      </c>
      <c r="C108" s="1" t="s">
        <v>205</v>
      </c>
      <c r="D108" s="1" t="s">
        <v>274</v>
      </c>
      <c r="E108" s="1" t="s">
        <v>275</v>
      </c>
      <c r="F108" s="1" t="s">
        <v>8</v>
      </c>
      <c r="G108" s="1"/>
      <c r="H108" s="1" t="s">
        <v>9</v>
      </c>
    </row>
    <row r="109" spans="1:8" x14ac:dyDescent="0.3">
      <c r="A109" s="1">
        <v>107</v>
      </c>
      <c r="B109" s="1" t="s">
        <v>10</v>
      </c>
      <c r="C109" s="1" t="s">
        <v>11</v>
      </c>
      <c r="D109" s="1" t="s">
        <v>276</v>
      </c>
      <c r="E109" s="1" t="s">
        <v>277</v>
      </c>
      <c r="F109" s="1" t="s">
        <v>8</v>
      </c>
      <c r="G109" s="1">
        <v>67</v>
      </c>
      <c r="H109" s="1" t="s">
        <v>9</v>
      </c>
    </row>
    <row r="110" spans="1:8" x14ac:dyDescent="0.3">
      <c r="A110" s="1">
        <v>108</v>
      </c>
      <c r="B110" s="1" t="s">
        <v>37</v>
      </c>
      <c r="C110" s="1" t="s">
        <v>38</v>
      </c>
      <c r="D110" s="1" t="s">
        <v>278</v>
      </c>
      <c r="E110" s="1" t="s">
        <v>279</v>
      </c>
      <c r="F110" s="1" t="s">
        <v>8</v>
      </c>
      <c r="G110" s="1"/>
      <c r="H110" s="1" t="s">
        <v>9</v>
      </c>
    </row>
    <row r="111" spans="1:8" x14ac:dyDescent="0.3">
      <c r="A111" s="1">
        <v>109</v>
      </c>
      <c r="B111" s="1" t="s">
        <v>60</v>
      </c>
      <c r="C111" s="1" t="s">
        <v>61</v>
      </c>
      <c r="D111" s="1" t="s">
        <v>280</v>
      </c>
      <c r="E111" s="1" t="s">
        <v>281</v>
      </c>
      <c r="F111" s="1" t="s">
        <v>8</v>
      </c>
      <c r="G111" s="1">
        <v>90</v>
      </c>
      <c r="H111" s="1" t="s">
        <v>9</v>
      </c>
    </row>
    <row r="112" spans="1:8" x14ac:dyDescent="0.3">
      <c r="A112" s="1">
        <v>110</v>
      </c>
      <c r="B112" s="1" t="s">
        <v>14</v>
      </c>
      <c r="C112" s="1" t="s">
        <v>90</v>
      </c>
      <c r="D112" s="1" t="s">
        <v>282</v>
      </c>
      <c r="E112" s="1" t="s">
        <v>283</v>
      </c>
      <c r="F112" s="1" t="s">
        <v>8</v>
      </c>
      <c r="G112" s="1">
        <v>64.680000000000007</v>
      </c>
      <c r="H112" s="1" t="s">
        <v>9</v>
      </c>
    </row>
    <row r="113" spans="1:8" x14ac:dyDescent="0.3">
      <c r="A113" s="1">
        <v>111</v>
      </c>
      <c r="B113" s="1" t="s">
        <v>153</v>
      </c>
      <c r="C113" s="1" t="s">
        <v>65</v>
      </c>
      <c r="D113" s="1" t="s">
        <v>284</v>
      </c>
      <c r="E113" s="1" t="s">
        <v>285</v>
      </c>
      <c r="F113" s="1" t="s">
        <v>8</v>
      </c>
      <c r="G113" s="1">
        <v>4.38</v>
      </c>
      <c r="H113" s="1" t="s">
        <v>9</v>
      </c>
    </row>
    <row r="114" spans="1:8" x14ac:dyDescent="0.3">
      <c r="A114" s="1">
        <v>112</v>
      </c>
      <c r="B114" s="1" t="s">
        <v>10</v>
      </c>
      <c r="C114" s="1" t="s">
        <v>30</v>
      </c>
      <c r="D114" s="1" t="s">
        <v>286</v>
      </c>
      <c r="E114" s="1" t="s">
        <v>287</v>
      </c>
      <c r="F114" s="1" t="s">
        <v>8</v>
      </c>
      <c r="G114" s="1">
        <v>67</v>
      </c>
      <c r="H114" s="1" t="s">
        <v>9</v>
      </c>
    </row>
    <row r="115" spans="1:8" x14ac:dyDescent="0.3">
      <c r="A115" s="1">
        <v>113</v>
      </c>
      <c r="B115" s="1" t="s">
        <v>10</v>
      </c>
      <c r="C115" s="1" t="s">
        <v>27</v>
      </c>
      <c r="D115" s="1" t="s">
        <v>288</v>
      </c>
      <c r="E115" s="1" t="s">
        <v>289</v>
      </c>
      <c r="F115" s="1" t="s">
        <v>8</v>
      </c>
      <c r="G115" s="1">
        <v>67</v>
      </c>
      <c r="H115" s="1" t="s">
        <v>9</v>
      </c>
    </row>
    <row r="116" spans="1:8" x14ac:dyDescent="0.3">
      <c r="A116" s="1">
        <v>114</v>
      </c>
      <c r="B116" s="1" t="s">
        <v>86</v>
      </c>
      <c r="C116" s="1" t="s">
        <v>290</v>
      </c>
      <c r="D116" s="1" t="s">
        <v>291</v>
      </c>
      <c r="E116" s="1" t="s">
        <v>292</v>
      </c>
      <c r="F116" s="1" t="s">
        <v>8</v>
      </c>
      <c r="G116" s="1">
        <v>31</v>
      </c>
      <c r="H116" s="1" t="s">
        <v>9</v>
      </c>
    </row>
    <row r="117" spans="1:8" x14ac:dyDescent="0.3">
      <c r="A117" s="1">
        <v>115</v>
      </c>
      <c r="B117" s="1" t="s">
        <v>10</v>
      </c>
      <c r="C117" s="1" t="s">
        <v>11</v>
      </c>
      <c r="D117" s="1" t="s">
        <v>293</v>
      </c>
      <c r="E117" s="1" t="s">
        <v>294</v>
      </c>
      <c r="F117" s="1" t="s">
        <v>8</v>
      </c>
      <c r="G117" s="1">
        <v>67</v>
      </c>
      <c r="H117" s="1" t="s">
        <v>9</v>
      </c>
    </row>
    <row r="118" spans="1:8" x14ac:dyDescent="0.3">
      <c r="A118" s="1">
        <v>116</v>
      </c>
      <c r="B118" s="1" t="s">
        <v>14</v>
      </c>
      <c r="C118" s="1" t="s">
        <v>18</v>
      </c>
      <c r="D118" s="1" t="s">
        <v>295</v>
      </c>
      <c r="E118" s="1" t="s">
        <v>296</v>
      </c>
      <c r="F118" s="1" t="s">
        <v>8</v>
      </c>
      <c r="G118" s="1">
        <v>29.75</v>
      </c>
      <c r="H118" s="1" t="s">
        <v>9</v>
      </c>
    </row>
    <row r="119" spans="1:8" x14ac:dyDescent="0.3">
      <c r="A119" s="1">
        <v>117</v>
      </c>
      <c r="B119" s="1" t="s">
        <v>10</v>
      </c>
      <c r="C119" s="1" t="s">
        <v>11</v>
      </c>
      <c r="D119" s="1" t="s">
        <v>297</v>
      </c>
      <c r="E119" s="1" t="s">
        <v>298</v>
      </c>
      <c r="F119" s="1" t="s">
        <v>8</v>
      </c>
      <c r="G119" s="1">
        <v>67</v>
      </c>
      <c r="H119" s="1" t="s">
        <v>9</v>
      </c>
    </row>
    <row r="120" spans="1:8" x14ac:dyDescent="0.3">
      <c r="A120" s="1">
        <v>118</v>
      </c>
      <c r="B120" s="1" t="s">
        <v>10</v>
      </c>
      <c r="C120" s="1" t="s">
        <v>30</v>
      </c>
      <c r="D120" s="1" t="s">
        <v>299</v>
      </c>
      <c r="E120" s="1" t="s">
        <v>300</v>
      </c>
      <c r="F120" s="1" t="s">
        <v>8</v>
      </c>
      <c r="G120" s="1">
        <v>67</v>
      </c>
      <c r="H120" s="1" t="s">
        <v>9</v>
      </c>
    </row>
    <row r="121" spans="1:8" x14ac:dyDescent="0.3">
      <c r="A121" s="1">
        <v>119</v>
      </c>
      <c r="B121" s="1" t="s">
        <v>153</v>
      </c>
      <c r="C121" s="1" t="s">
        <v>69</v>
      </c>
      <c r="D121" s="1" t="s">
        <v>301</v>
      </c>
      <c r="E121" s="1" t="s">
        <v>302</v>
      </c>
      <c r="F121" s="1" t="s">
        <v>8</v>
      </c>
      <c r="G121" s="1">
        <v>4.38</v>
      </c>
      <c r="H121" s="1" t="s">
        <v>9</v>
      </c>
    </row>
    <row r="122" spans="1:8" x14ac:dyDescent="0.3">
      <c r="A122" s="1">
        <v>120</v>
      </c>
      <c r="B122" s="1" t="s">
        <v>21</v>
      </c>
      <c r="C122" s="1" t="s">
        <v>22</v>
      </c>
      <c r="D122" s="1" t="s">
        <v>303</v>
      </c>
      <c r="E122" s="1" t="s">
        <v>304</v>
      </c>
      <c r="F122" s="1" t="s">
        <v>8</v>
      </c>
      <c r="G122" s="1">
        <v>7.5</v>
      </c>
      <c r="H122" s="1" t="s">
        <v>9</v>
      </c>
    </row>
    <row r="123" spans="1:8" x14ac:dyDescent="0.3">
      <c r="A123" s="1">
        <v>121</v>
      </c>
      <c r="B123" s="1" t="s">
        <v>176</v>
      </c>
      <c r="C123" s="1" t="s">
        <v>177</v>
      </c>
      <c r="D123" s="1" t="s">
        <v>305</v>
      </c>
      <c r="E123" s="1" t="s">
        <v>306</v>
      </c>
      <c r="F123" s="1" t="s">
        <v>8</v>
      </c>
      <c r="G123" s="1"/>
      <c r="H123" s="1" t="s">
        <v>257</v>
      </c>
    </row>
    <row r="124" spans="1:8" x14ac:dyDescent="0.3">
      <c r="A124" s="1">
        <v>122</v>
      </c>
      <c r="B124" s="1" t="s">
        <v>129</v>
      </c>
      <c r="C124" s="1" t="s">
        <v>130</v>
      </c>
      <c r="D124" s="1" t="s">
        <v>307</v>
      </c>
      <c r="E124" s="1" t="s">
        <v>308</v>
      </c>
      <c r="F124" s="1" t="s">
        <v>8</v>
      </c>
      <c r="G124" s="1">
        <v>17.420000000000002</v>
      </c>
      <c r="H124" s="1" t="s">
        <v>9</v>
      </c>
    </row>
    <row r="125" spans="1:8" x14ac:dyDescent="0.3">
      <c r="A125" s="1">
        <v>123</v>
      </c>
      <c r="B125" s="1" t="s">
        <v>10</v>
      </c>
      <c r="C125" s="1" t="s">
        <v>27</v>
      </c>
      <c r="D125" s="1" t="s">
        <v>309</v>
      </c>
      <c r="E125" s="1" t="s">
        <v>310</v>
      </c>
      <c r="F125" s="1" t="s">
        <v>8</v>
      </c>
      <c r="G125" s="1">
        <v>67</v>
      </c>
      <c r="H125" s="1" t="s">
        <v>9</v>
      </c>
    </row>
    <row r="126" spans="1:8" x14ac:dyDescent="0.3">
      <c r="A126" s="1">
        <v>124</v>
      </c>
      <c r="B126" s="1" t="s">
        <v>14</v>
      </c>
      <c r="C126" s="1" t="s">
        <v>90</v>
      </c>
      <c r="D126" s="1" t="s">
        <v>311</v>
      </c>
      <c r="E126" s="1" t="s">
        <v>312</v>
      </c>
      <c r="F126" s="1" t="s">
        <v>8</v>
      </c>
      <c r="G126" s="1">
        <v>64.680000000000007</v>
      </c>
      <c r="H126" s="1" t="s">
        <v>9</v>
      </c>
    </row>
    <row r="127" spans="1:8" x14ac:dyDescent="0.3">
      <c r="A127" s="1">
        <v>125</v>
      </c>
      <c r="B127" s="1" t="s">
        <v>10</v>
      </c>
      <c r="C127" s="1" t="s">
        <v>11</v>
      </c>
      <c r="D127" s="1" t="s">
        <v>313</v>
      </c>
      <c r="E127" s="1" t="s">
        <v>314</v>
      </c>
      <c r="F127" s="1" t="s">
        <v>8</v>
      </c>
      <c r="G127" s="1">
        <v>67</v>
      </c>
      <c r="H127" s="1" t="s">
        <v>9</v>
      </c>
    </row>
    <row r="128" spans="1:8" x14ac:dyDescent="0.3">
      <c r="A128" s="1">
        <v>126</v>
      </c>
      <c r="B128" s="1" t="s">
        <v>68</v>
      </c>
      <c r="C128" s="1" t="s">
        <v>315</v>
      </c>
      <c r="D128" s="1" t="s">
        <v>316</v>
      </c>
      <c r="E128" s="1" t="s">
        <v>317</v>
      </c>
      <c r="F128" s="1" t="s">
        <v>8</v>
      </c>
      <c r="G128" s="1">
        <v>5.8</v>
      </c>
      <c r="H128" s="1" t="s">
        <v>9</v>
      </c>
    </row>
    <row r="129" spans="1:8" x14ac:dyDescent="0.3">
      <c r="A129" s="1">
        <v>127</v>
      </c>
      <c r="B129" s="1" t="s">
        <v>14</v>
      </c>
      <c r="C129" s="1" t="s">
        <v>101</v>
      </c>
      <c r="D129" s="1" t="s">
        <v>318</v>
      </c>
      <c r="E129" s="1" t="s">
        <v>319</v>
      </c>
      <c r="F129" s="1" t="s">
        <v>8</v>
      </c>
      <c r="G129" s="1">
        <v>29.15</v>
      </c>
      <c r="H129" s="1" t="s">
        <v>9</v>
      </c>
    </row>
    <row r="130" spans="1:8" x14ac:dyDescent="0.3">
      <c r="A130" s="1">
        <v>128</v>
      </c>
      <c r="B130" s="1" t="s">
        <v>10</v>
      </c>
      <c r="C130" s="1" t="s">
        <v>11</v>
      </c>
      <c r="D130" s="1" t="s">
        <v>320</v>
      </c>
      <c r="E130" s="1" t="s">
        <v>321</v>
      </c>
      <c r="F130" s="1" t="s">
        <v>8</v>
      </c>
      <c r="G130" s="1">
        <v>67</v>
      </c>
      <c r="H130" s="1" t="s">
        <v>9</v>
      </c>
    </row>
    <row r="131" spans="1:8" x14ac:dyDescent="0.3">
      <c r="A131" s="1">
        <v>129</v>
      </c>
      <c r="B131" s="1" t="s">
        <v>129</v>
      </c>
      <c r="C131" s="1" t="s">
        <v>322</v>
      </c>
      <c r="D131" s="1" t="s">
        <v>323</v>
      </c>
      <c r="E131" s="1" t="s">
        <v>324</v>
      </c>
      <c r="F131" s="1" t="s">
        <v>8</v>
      </c>
      <c r="G131" s="1">
        <v>25</v>
      </c>
      <c r="H131" s="1" t="s">
        <v>9</v>
      </c>
    </row>
    <row r="132" spans="1:8" x14ac:dyDescent="0.3">
      <c r="A132" s="1">
        <v>130</v>
      </c>
      <c r="B132" s="1" t="s">
        <v>37</v>
      </c>
      <c r="C132" s="1" t="s">
        <v>38</v>
      </c>
      <c r="D132" s="1" t="s">
        <v>325</v>
      </c>
      <c r="E132" s="1" t="s">
        <v>326</v>
      </c>
      <c r="F132" s="1" t="s">
        <v>8</v>
      </c>
      <c r="G132" s="1"/>
      <c r="H132" s="1" t="s">
        <v>9</v>
      </c>
    </row>
    <row r="133" spans="1:8" x14ac:dyDescent="0.3">
      <c r="A133" s="1">
        <v>131</v>
      </c>
      <c r="B133" s="1" t="s">
        <v>153</v>
      </c>
      <c r="C133" s="1" t="s">
        <v>69</v>
      </c>
      <c r="D133" s="1" t="s">
        <v>327</v>
      </c>
      <c r="E133" s="1" t="s">
        <v>328</v>
      </c>
      <c r="F133" s="1" t="s">
        <v>8</v>
      </c>
      <c r="G133" s="1">
        <v>4.38</v>
      </c>
      <c r="H133" s="1" t="s">
        <v>9</v>
      </c>
    </row>
    <row r="134" spans="1:8" x14ac:dyDescent="0.3">
      <c r="A134" s="1">
        <v>132</v>
      </c>
      <c r="B134" s="1" t="s">
        <v>14</v>
      </c>
      <c r="C134" s="1" t="s">
        <v>329</v>
      </c>
      <c r="D134" s="1" t="s">
        <v>330</v>
      </c>
      <c r="E134" s="1" t="s">
        <v>331</v>
      </c>
      <c r="F134" s="1" t="s">
        <v>8</v>
      </c>
      <c r="G134" s="1">
        <v>30.8</v>
      </c>
      <c r="H134" s="1" t="s">
        <v>9</v>
      </c>
    </row>
    <row r="135" spans="1:8" x14ac:dyDescent="0.3">
      <c r="A135" s="1">
        <v>133</v>
      </c>
      <c r="B135" s="1" t="s">
        <v>10</v>
      </c>
      <c r="C135" s="1" t="s">
        <v>27</v>
      </c>
      <c r="D135" s="1" t="s">
        <v>332</v>
      </c>
      <c r="E135" s="1" t="s">
        <v>333</v>
      </c>
      <c r="F135" s="1" t="s">
        <v>8</v>
      </c>
      <c r="G135" s="1">
        <v>67</v>
      </c>
      <c r="H135" s="1" t="s">
        <v>9</v>
      </c>
    </row>
    <row r="136" spans="1:8" x14ac:dyDescent="0.3">
      <c r="A136" s="1">
        <v>134</v>
      </c>
      <c r="B136" s="1" t="s">
        <v>4</v>
      </c>
      <c r="C136" s="1" t="s">
        <v>212</v>
      </c>
      <c r="D136" s="1" t="s">
        <v>334</v>
      </c>
      <c r="E136" s="1" t="s">
        <v>335</v>
      </c>
      <c r="F136" s="1" t="s">
        <v>8</v>
      </c>
      <c r="G136" s="1">
        <v>25</v>
      </c>
      <c r="H136" s="1" t="s">
        <v>9</v>
      </c>
    </row>
    <row r="137" spans="1:8" x14ac:dyDescent="0.3">
      <c r="A137" s="1">
        <v>135</v>
      </c>
      <c r="B137" s="1" t="s">
        <v>10</v>
      </c>
      <c r="C137" s="1" t="s">
        <v>11</v>
      </c>
      <c r="D137" s="1" t="s">
        <v>336</v>
      </c>
      <c r="E137" s="1" t="s">
        <v>337</v>
      </c>
      <c r="F137" s="1" t="s">
        <v>8</v>
      </c>
      <c r="G137" s="1">
        <v>67</v>
      </c>
      <c r="H137" s="1" t="s">
        <v>9</v>
      </c>
    </row>
    <row r="138" spans="1:8" x14ac:dyDescent="0.3">
      <c r="A138" s="1">
        <v>136</v>
      </c>
      <c r="B138" s="1" t="s">
        <v>10</v>
      </c>
      <c r="C138" s="1" t="s">
        <v>11</v>
      </c>
      <c r="D138" s="1" t="s">
        <v>338</v>
      </c>
      <c r="E138" s="1" t="s">
        <v>339</v>
      </c>
      <c r="F138" s="1" t="s">
        <v>8</v>
      </c>
      <c r="G138" s="1">
        <v>67</v>
      </c>
      <c r="H138" s="1" t="s">
        <v>9</v>
      </c>
    </row>
    <row r="139" spans="1:8" x14ac:dyDescent="0.3">
      <c r="A139" s="1">
        <v>137</v>
      </c>
      <c r="B139" s="1" t="s">
        <v>14</v>
      </c>
      <c r="C139" s="1" t="s">
        <v>90</v>
      </c>
      <c r="D139" s="1" t="s">
        <v>340</v>
      </c>
      <c r="E139" s="1" t="s">
        <v>341</v>
      </c>
      <c r="F139" s="1" t="s">
        <v>8</v>
      </c>
      <c r="G139" s="1">
        <v>64.680000000000007</v>
      </c>
      <c r="H139" s="1" t="s">
        <v>9</v>
      </c>
    </row>
    <row r="140" spans="1:8" x14ac:dyDescent="0.3">
      <c r="A140" s="1">
        <v>138</v>
      </c>
      <c r="B140" s="1" t="s">
        <v>342</v>
      </c>
      <c r="C140" s="1" t="s">
        <v>343</v>
      </c>
      <c r="D140" s="1" t="s">
        <v>344</v>
      </c>
      <c r="E140" s="1" t="s">
        <v>345</v>
      </c>
      <c r="F140" s="1" t="s">
        <v>346</v>
      </c>
      <c r="G140" s="1">
        <v>85</v>
      </c>
      <c r="H140" s="1" t="s">
        <v>9</v>
      </c>
    </row>
    <row r="141" spans="1:8" x14ac:dyDescent="0.3">
      <c r="A141" s="1">
        <v>139</v>
      </c>
      <c r="B141" s="1" t="s">
        <v>86</v>
      </c>
      <c r="C141" s="1" t="s">
        <v>87</v>
      </c>
      <c r="D141" s="1" t="s">
        <v>347</v>
      </c>
      <c r="E141" s="1" t="s">
        <v>348</v>
      </c>
      <c r="F141" s="1" t="s">
        <v>8</v>
      </c>
      <c r="G141" s="1">
        <v>21</v>
      </c>
      <c r="H141" s="1" t="s">
        <v>9</v>
      </c>
    </row>
    <row r="142" spans="1:8" x14ac:dyDescent="0.3">
      <c r="A142" s="1">
        <v>140</v>
      </c>
      <c r="B142" s="1" t="s">
        <v>10</v>
      </c>
      <c r="C142" s="1" t="s">
        <v>30</v>
      </c>
      <c r="D142" s="1" t="s">
        <v>349</v>
      </c>
      <c r="E142" s="1" t="s">
        <v>350</v>
      </c>
      <c r="F142" s="1" t="s">
        <v>8</v>
      </c>
      <c r="G142" s="1">
        <v>97</v>
      </c>
      <c r="H142" s="1" t="s">
        <v>9</v>
      </c>
    </row>
    <row r="143" spans="1:8" x14ac:dyDescent="0.3">
      <c r="A143" s="1">
        <v>141</v>
      </c>
      <c r="B143" s="1" t="s">
        <v>10</v>
      </c>
      <c r="C143" s="1" t="s">
        <v>11</v>
      </c>
      <c r="D143" s="1" t="s">
        <v>351</v>
      </c>
      <c r="E143" s="1" t="s">
        <v>352</v>
      </c>
      <c r="F143" s="1" t="s">
        <v>8</v>
      </c>
      <c r="G143" s="1">
        <v>67</v>
      </c>
      <c r="H143" s="1" t="s">
        <v>9</v>
      </c>
    </row>
    <row r="144" spans="1:8" x14ac:dyDescent="0.3">
      <c r="A144" s="1">
        <v>142</v>
      </c>
      <c r="B144" s="1" t="s">
        <v>14</v>
      </c>
      <c r="C144" s="1" t="s">
        <v>18</v>
      </c>
      <c r="D144" s="1" t="s">
        <v>353</v>
      </c>
      <c r="E144" s="1" t="s">
        <v>354</v>
      </c>
      <c r="F144" s="1" t="s">
        <v>8</v>
      </c>
      <c r="G144" s="1">
        <v>29.75</v>
      </c>
      <c r="H144" s="1" t="s">
        <v>9</v>
      </c>
    </row>
    <row r="145" spans="1:8" x14ac:dyDescent="0.3">
      <c r="A145" s="1">
        <v>143</v>
      </c>
      <c r="B145" s="1" t="s">
        <v>10</v>
      </c>
      <c r="C145" s="1" t="s">
        <v>11</v>
      </c>
      <c r="D145" s="1" t="s">
        <v>355</v>
      </c>
      <c r="E145" s="1" t="s">
        <v>356</v>
      </c>
      <c r="F145" s="1" t="s">
        <v>8</v>
      </c>
      <c r="G145" s="1">
        <v>67</v>
      </c>
      <c r="H145" s="1" t="s">
        <v>9</v>
      </c>
    </row>
    <row r="146" spans="1:8" x14ac:dyDescent="0.3">
      <c r="A146" s="1">
        <v>144</v>
      </c>
      <c r="B146" s="1" t="s">
        <v>14</v>
      </c>
      <c r="C146" s="1" t="s">
        <v>329</v>
      </c>
      <c r="D146" s="1" t="s">
        <v>357</v>
      </c>
      <c r="E146" s="1" t="s">
        <v>358</v>
      </c>
      <c r="F146" s="1" t="s">
        <v>8</v>
      </c>
      <c r="G146" s="1">
        <v>29.75</v>
      </c>
      <c r="H146" s="1" t="s">
        <v>9</v>
      </c>
    </row>
    <row r="147" spans="1:8" x14ac:dyDescent="0.3">
      <c r="A147" s="1">
        <v>145</v>
      </c>
      <c r="B147" s="1" t="s">
        <v>153</v>
      </c>
      <c r="C147" s="1" t="s">
        <v>69</v>
      </c>
      <c r="D147" s="1" t="s">
        <v>359</v>
      </c>
      <c r="E147" s="1" t="s">
        <v>360</v>
      </c>
      <c r="F147" s="1" t="s">
        <v>8</v>
      </c>
      <c r="G147" s="1">
        <v>4.38</v>
      </c>
      <c r="H147" s="1" t="s">
        <v>9</v>
      </c>
    </row>
    <row r="148" spans="1:8" x14ac:dyDescent="0.3">
      <c r="A148" s="1">
        <v>146</v>
      </c>
      <c r="B148" s="1" t="s">
        <v>10</v>
      </c>
      <c r="C148" s="1" t="s">
        <v>27</v>
      </c>
      <c r="D148" s="1" t="s">
        <v>361</v>
      </c>
      <c r="E148" s="1" t="s">
        <v>362</v>
      </c>
      <c r="F148" s="1" t="s">
        <v>8</v>
      </c>
      <c r="G148" s="1">
        <v>67</v>
      </c>
      <c r="H148" s="1" t="s">
        <v>9</v>
      </c>
    </row>
    <row r="149" spans="1:8" x14ac:dyDescent="0.3">
      <c r="A149" s="1">
        <v>147</v>
      </c>
      <c r="B149" s="1" t="s">
        <v>68</v>
      </c>
      <c r="C149" s="1" t="s">
        <v>69</v>
      </c>
      <c r="D149" s="1" t="s">
        <v>363</v>
      </c>
      <c r="E149" s="1" t="s">
        <v>364</v>
      </c>
      <c r="F149" s="1" t="s">
        <v>8</v>
      </c>
      <c r="G149" s="1">
        <v>5.8</v>
      </c>
      <c r="H149" s="1" t="s">
        <v>9</v>
      </c>
    </row>
    <row r="150" spans="1:8" x14ac:dyDescent="0.3">
      <c r="A150" s="1">
        <v>148</v>
      </c>
      <c r="B150" s="1" t="s">
        <v>21</v>
      </c>
      <c r="C150" s="1" t="s">
        <v>22</v>
      </c>
      <c r="D150" s="1" t="s">
        <v>365</v>
      </c>
      <c r="E150" s="1" t="s">
        <v>366</v>
      </c>
      <c r="F150" s="1" t="s">
        <v>8</v>
      </c>
      <c r="G150" s="1">
        <v>7.5</v>
      </c>
      <c r="H150" s="1" t="s">
        <v>9</v>
      </c>
    </row>
    <row r="151" spans="1:8" x14ac:dyDescent="0.3">
      <c r="A151" s="1">
        <v>149</v>
      </c>
      <c r="B151" s="1" t="s">
        <v>10</v>
      </c>
      <c r="C151" s="1" t="s">
        <v>11</v>
      </c>
      <c r="D151" s="1" t="s">
        <v>367</v>
      </c>
      <c r="E151" s="1" t="s">
        <v>368</v>
      </c>
      <c r="F151" s="1" t="s">
        <v>8</v>
      </c>
      <c r="G151" s="1">
        <v>67</v>
      </c>
      <c r="H151" s="1" t="s">
        <v>9</v>
      </c>
    </row>
    <row r="152" spans="1:8" x14ac:dyDescent="0.3">
      <c r="A152" s="1">
        <v>150</v>
      </c>
      <c r="B152" s="1" t="s">
        <v>86</v>
      </c>
      <c r="C152" s="1" t="s">
        <v>290</v>
      </c>
      <c r="D152" s="1" t="s">
        <v>369</v>
      </c>
      <c r="E152" s="1" t="s">
        <v>370</v>
      </c>
      <c r="F152" s="1" t="s">
        <v>8</v>
      </c>
      <c r="G152" s="1">
        <v>62</v>
      </c>
      <c r="H152" s="1" t="s">
        <v>9</v>
      </c>
    </row>
    <row r="153" spans="1:8" x14ac:dyDescent="0.3">
      <c r="A153" s="1">
        <v>151</v>
      </c>
      <c r="B153" s="1" t="s">
        <v>143</v>
      </c>
      <c r="C153" s="1" t="s">
        <v>144</v>
      </c>
      <c r="D153" s="1" t="s">
        <v>371</v>
      </c>
      <c r="E153" s="1" t="s">
        <v>372</v>
      </c>
      <c r="F153" s="1" t="s">
        <v>8</v>
      </c>
      <c r="G153" s="1"/>
      <c r="H153" s="1" t="s">
        <v>9</v>
      </c>
    </row>
    <row r="154" spans="1:8" x14ac:dyDescent="0.3">
      <c r="A154" s="1">
        <v>152</v>
      </c>
      <c r="B154" s="1" t="s">
        <v>10</v>
      </c>
      <c r="C154" s="1" t="s">
        <v>11</v>
      </c>
      <c r="D154" s="1" t="s">
        <v>373</v>
      </c>
      <c r="E154" s="1" t="s">
        <v>374</v>
      </c>
      <c r="F154" s="1" t="s">
        <v>8</v>
      </c>
      <c r="G154" s="1">
        <v>67</v>
      </c>
      <c r="H154" s="1" t="s">
        <v>9</v>
      </c>
    </row>
    <row r="155" spans="1:8" x14ac:dyDescent="0.3">
      <c r="A155" s="1">
        <v>153</v>
      </c>
      <c r="B155" s="1" t="s">
        <v>14</v>
      </c>
      <c r="C155" s="1" t="s">
        <v>90</v>
      </c>
      <c r="D155" s="1" t="s">
        <v>375</v>
      </c>
      <c r="E155" s="1" t="s">
        <v>376</v>
      </c>
      <c r="F155" s="1" t="s">
        <v>8</v>
      </c>
      <c r="G155" s="1">
        <v>30.8</v>
      </c>
      <c r="H155" s="1" t="s">
        <v>9</v>
      </c>
    </row>
    <row r="156" spans="1:8" x14ac:dyDescent="0.3">
      <c r="A156" s="1">
        <v>154</v>
      </c>
      <c r="B156" s="1" t="s">
        <v>10</v>
      </c>
      <c r="C156" s="1" t="s">
        <v>27</v>
      </c>
      <c r="D156" s="1" t="s">
        <v>377</v>
      </c>
      <c r="E156" s="1" t="s">
        <v>378</v>
      </c>
      <c r="F156" s="1" t="s">
        <v>8</v>
      </c>
      <c r="G156" s="1">
        <v>67</v>
      </c>
      <c r="H156" s="1" t="s">
        <v>9</v>
      </c>
    </row>
    <row r="157" spans="1:8" x14ac:dyDescent="0.3">
      <c r="A157" s="1">
        <v>155</v>
      </c>
      <c r="B157" s="1" t="s">
        <v>233</v>
      </c>
      <c r="C157" s="1" t="s">
        <v>379</v>
      </c>
      <c r="D157" s="1" t="s">
        <v>380</v>
      </c>
      <c r="E157" s="1" t="s">
        <v>381</v>
      </c>
      <c r="F157" s="1" t="s">
        <v>346</v>
      </c>
      <c r="G157" s="1">
        <v>200</v>
      </c>
      <c r="H157" s="1" t="s">
        <v>9</v>
      </c>
    </row>
    <row r="158" spans="1:8" x14ac:dyDescent="0.3">
      <c r="A158" s="1">
        <v>156</v>
      </c>
      <c r="B158" s="1" t="s">
        <v>10</v>
      </c>
      <c r="C158" s="1" t="s">
        <v>11</v>
      </c>
      <c r="D158" s="1" t="s">
        <v>382</v>
      </c>
      <c r="E158" s="1" t="s">
        <v>383</v>
      </c>
      <c r="F158" s="1" t="s">
        <v>8</v>
      </c>
      <c r="G158" s="1">
        <v>67</v>
      </c>
      <c r="H158" s="1" t="s">
        <v>9</v>
      </c>
    </row>
    <row r="159" spans="1:8" x14ac:dyDescent="0.3">
      <c r="A159" s="1">
        <v>157</v>
      </c>
      <c r="B159" s="1" t="s">
        <v>37</v>
      </c>
      <c r="C159" s="1" t="s">
        <v>38</v>
      </c>
      <c r="D159" s="1" t="s">
        <v>384</v>
      </c>
      <c r="E159" s="1" t="s">
        <v>385</v>
      </c>
      <c r="F159" s="1" t="s">
        <v>8</v>
      </c>
      <c r="G159" s="1"/>
      <c r="H159" s="1" t="s">
        <v>9</v>
      </c>
    </row>
    <row r="160" spans="1:8" x14ac:dyDescent="0.3">
      <c r="A160" s="1">
        <v>158</v>
      </c>
      <c r="B160" s="1" t="s">
        <v>129</v>
      </c>
      <c r="C160" s="1" t="s">
        <v>322</v>
      </c>
      <c r="D160" s="1" t="s">
        <v>386</v>
      </c>
      <c r="E160" s="1" t="s">
        <v>387</v>
      </c>
      <c r="F160" s="1" t="s">
        <v>8</v>
      </c>
      <c r="G160" s="1">
        <v>25</v>
      </c>
      <c r="H160" s="1" t="s">
        <v>9</v>
      </c>
    </row>
    <row r="161" spans="1:8" x14ac:dyDescent="0.3">
      <c r="A161" s="1">
        <v>159</v>
      </c>
      <c r="B161" s="1" t="s">
        <v>10</v>
      </c>
      <c r="C161" s="1" t="s">
        <v>11</v>
      </c>
      <c r="D161" s="1" t="s">
        <v>388</v>
      </c>
      <c r="E161" s="1" t="s">
        <v>389</v>
      </c>
      <c r="F161" s="1" t="s">
        <v>8</v>
      </c>
      <c r="G161" s="1">
        <v>67</v>
      </c>
      <c r="H161" s="1" t="s">
        <v>9</v>
      </c>
    </row>
    <row r="162" spans="1:8" x14ac:dyDescent="0.3">
      <c r="A162" s="1">
        <v>160</v>
      </c>
      <c r="B162" s="1" t="s">
        <v>74</v>
      </c>
      <c r="C162" s="1" t="s">
        <v>390</v>
      </c>
      <c r="D162" s="1" t="s">
        <v>391</v>
      </c>
      <c r="E162" s="1" t="s">
        <v>392</v>
      </c>
      <c r="F162" s="1" t="s">
        <v>8</v>
      </c>
      <c r="G162" s="1">
        <v>350</v>
      </c>
      <c r="H162" s="1" t="s">
        <v>9</v>
      </c>
    </row>
    <row r="163" spans="1:8" x14ac:dyDescent="0.3">
      <c r="A163" s="1">
        <v>161</v>
      </c>
      <c r="B163" s="1" t="s">
        <v>10</v>
      </c>
      <c r="C163" s="1" t="s">
        <v>27</v>
      </c>
      <c r="D163" s="1" t="s">
        <v>393</v>
      </c>
      <c r="E163" s="1" t="s">
        <v>394</v>
      </c>
      <c r="F163" s="1" t="s">
        <v>8</v>
      </c>
      <c r="G163" s="1">
        <v>67</v>
      </c>
      <c r="H163" s="1" t="s">
        <v>9</v>
      </c>
    </row>
    <row r="164" spans="1:8" x14ac:dyDescent="0.3">
      <c r="A164" s="1">
        <v>162</v>
      </c>
      <c r="B164" s="1" t="s">
        <v>14</v>
      </c>
      <c r="C164" s="1" t="s">
        <v>395</v>
      </c>
      <c r="D164" s="1" t="s">
        <v>396</v>
      </c>
      <c r="E164" s="1" t="s">
        <v>397</v>
      </c>
      <c r="F164" s="1" t="s">
        <v>8</v>
      </c>
      <c r="G164" s="1">
        <v>19</v>
      </c>
      <c r="H164" s="1" t="s">
        <v>9</v>
      </c>
    </row>
    <row r="165" spans="1:8" x14ac:dyDescent="0.3">
      <c r="A165" s="1">
        <v>163</v>
      </c>
      <c r="B165" s="1" t="s">
        <v>10</v>
      </c>
      <c r="C165" s="1" t="s">
        <v>11</v>
      </c>
      <c r="D165" s="1" t="s">
        <v>398</v>
      </c>
      <c r="E165" s="1" t="s">
        <v>399</v>
      </c>
      <c r="F165" s="1" t="s">
        <v>8</v>
      </c>
      <c r="G165" s="1">
        <v>67</v>
      </c>
      <c r="H165" s="1" t="s">
        <v>9</v>
      </c>
    </row>
    <row r="166" spans="1:8" x14ac:dyDescent="0.3">
      <c r="A166" s="1">
        <v>164</v>
      </c>
      <c r="B166" s="1" t="s">
        <v>21</v>
      </c>
      <c r="C166" s="1" t="s">
        <v>400</v>
      </c>
      <c r="D166" s="1" t="s">
        <v>401</v>
      </c>
      <c r="E166" s="1" t="s">
        <v>402</v>
      </c>
      <c r="F166" s="1" t="s">
        <v>8</v>
      </c>
      <c r="G166" s="1">
        <v>7.5</v>
      </c>
      <c r="H166" s="1" t="s">
        <v>9</v>
      </c>
    </row>
    <row r="167" spans="1:8" x14ac:dyDescent="0.3">
      <c r="A167" s="1">
        <v>165</v>
      </c>
      <c r="B167" s="1" t="s">
        <v>14</v>
      </c>
      <c r="C167" s="1" t="s">
        <v>329</v>
      </c>
      <c r="D167" s="1" t="s">
        <v>403</v>
      </c>
      <c r="E167" s="1" t="s">
        <v>404</v>
      </c>
      <c r="F167" s="1" t="s">
        <v>8</v>
      </c>
      <c r="G167" s="1">
        <v>29.75</v>
      </c>
      <c r="H167" s="1" t="s">
        <v>9</v>
      </c>
    </row>
    <row r="168" spans="1:8" x14ac:dyDescent="0.3">
      <c r="A168" s="1">
        <v>166</v>
      </c>
      <c r="B168" s="1" t="s">
        <v>10</v>
      </c>
      <c r="C168" s="1" t="s">
        <v>27</v>
      </c>
      <c r="D168" s="1" t="s">
        <v>405</v>
      </c>
      <c r="E168" s="1" t="s">
        <v>406</v>
      </c>
      <c r="F168" s="1" t="s">
        <v>8</v>
      </c>
      <c r="G168" s="1">
        <v>67</v>
      </c>
      <c r="H168" s="1" t="s">
        <v>9</v>
      </c>
    </row>
    <row r="169" spans="1:8" x14ac:dyDescent="0.3">
      <c r="A169" s="1">
        <v>167</v>
      </c>
      <c r="B169" s="1" t="s">
        <v>10</v>
      </c>
      <c r="C169" s="1" t="s">
        <v>11</v>
      </c>
      <c r="D169" s="1" t="s">
        <v>407</v>
      </c>
      <c r="E169" s="1" t="s">
        <v>408</v>
      </c>
      <c r="F169" s="1" t="s">
        <v>8</v>
      </c>
      <c r="G169" s="1">
        <v>67</v>
      </c>
      <c r="H169" s="1" t="s">
        <v>9</v>
      </c>
    </row>
    <row r="170" spans="1:8" x14ac:dyDescent="0.3">
      <c r="A170" s="1">
        <v>168</v>
      </c>
      <c r="B170" s="1" t="s">
        <v>68</v>
      </c>
      <c r="C170" s="1" t="s">
        <v>69</v>
      </c>
      <c r="D170" s="1" t="s">
        <v>409</v>
      </c>
      <c r="E170" s="1" t="s">
        <v>410</v>
      </c>
      <c r="F170" s="1" t="s">
        <v>8</v>
      </c>
      <c r="G170" s="1">
        <v>5.8</v>
      </c>
      <c r="H170" s="1" t="s">
        <v>9</v>
      </c>
    </row>
    <row r="171" spans="1:8" x14ac:dyDescent="0.3">
      <c r="A171" s="1">
        <v>169</v>
      </c>
      <c r="B171" s="1" t="s">
        <v>43</v>
      </c>
      <c r="C171" s="1" t="s">
        <v>44</v>
      </c>
      <c r="D171" s="1" t="s">
        <v>411</v>
      </c>
      <c r="E171" s="1" t="s">
        <v>412</v>
      </c>
      <c r="F171" s="1" t="s">
        <v>8</v>
      </c>
      <c r="G171" s="1"/>
      <c r="H171" s="1" t="s">
        <v>9</v>
      </c>
    </row>
    <row r="172" spans="1:8" x14ac:dyDescent="0.3">
      <c r="A172" s="1">
        <v>170</v>
      </c>
      <c r="B172" s="1" t="s">
        <v>10</v>
      </c>
      <c r="C172" s="1" t="s">
        <v>30</v>
      </c>
      <c r="D172" s="1" t="s">
        <v>413</v>
      </c>
      <c r="E172" s="1" t="s">
        <v>414</v>
      </c>
      <c r="F172" s="1" t="s">
        <v>8</v>
      </c>
      <c r="G172" s="1">
        <v>67</v>
      </c>
      <c r="H172" s="1" t="s">
        <v>9</v>
      </c>
    </row>
    <row r="173" spans="1:8" x14ac:dyDescent="0.3">
      <c r="A173" s="1">
        <v>171</v>
      </c>
      <c r="B173" s="1" t="s">
        <v>10</v>
      </c>
      <c r="C173" s="1" t="s">
        <v>11</v>
      </c>
      <c r="D173" s="1" t="s">
        <v>415</v>
      </c>
      <c r="E173" s="1" t="s">
        <v>416</v>
      </c>
      <c r="F173" s="1" t="s">
        <v>8</v>
      </c>
      <c r="G173" s="1">
        <v>67</v>
      </c>
      <c r="H173" s="1" t="s">
        <v>9</v>
      </c>
    </row>
    <row r="174" spans="1:8" x14ac:dyDescent="0.3">
      <c r="A174" s="1">
        <v>172</v>
      </c>
      <c r="B174" s="1" t="s">
        <v>10</v>
      </c>
      <c r="C174" s="1" t="s">
        <v>27</v>
      </c>
      <c r="D174" s="1" t="s">
        <v>417</v>
      </c>
      <c r="E174" s="1" t="s">
        <v>418</v>
      </c>
      <c r="F174" s="1" t="s">
        <v>8</v>
      </c>
      <c r="G174" s="1">
        <v>67</v>
      </c>
      <c r="H174" s="1" t="s">
        <v>9</v>
      </c>
    </row>
    <row r="175" spans="1:8" x14ac:dyDescent="0.3">
      <c r="A175" s="1">
        <v>173</v>
      </c>
      <c r="B175" s="1" t="s">
        <v>176</v>
      </c>
      <c r="C175" s="1" t="s">
        <v>177</v>
      </c>
      <c r="D175" s="1" t="s">
        <v>419</v>
      </c>
      <c r="E175" s="1" t="s">
        <v>420</v>
      </c>
      <c r="F175" s="1" t="s">
        <v>8</v>
      </c>
      <c r="G175" s="1"/>
      <c r="H175" s="1" t="s">
        <v>257</v>
      </c>
    </row>
    <row r="176" spans="1:8" x14ac:dyDescent="0.3">
      <c r="A176" s="1">
        <v>174</v>
      </c>
      <c r="B176" s="1" t="s">
        <v>14</v>
      </c>
      <c r="C176" s="1" t="s">
        <v>138</v>
      </c>
      <c r="D176" s="1" t="s">
        <v>421</v>
      </c>
      <c r="E176" s="1" t="s">
        <v>422</v>
      </c>
      <c r="F176" s="1" t="s">
        <v>8</v>
      </c>
      <c r="G176" s="1"/>
      <c r="H176" s="1" t="s">
        <v>9</v>
      </c>
    </row>
    <row r="177" spans="1:8" x14ac:dyDescent="0.3">
      <c r="A177" s="1">
        <v>175</v>
      </c>
      <c r="B177" s="1" t="s">
        <v>86</v>
      </c>
      <c r="C177" s="1" t="s">
        <v>290</v>
      </c>
      <c r="D177" s="1" t="s">
        <v>423</v>
      </c>
      <c r="E177" s="1" t="s">
        <v>424</v>
      </c>
      <c r="F177" s="1" t="s">
        <v>8</v>
      </c>
      <c r="G177" s="1">
        <v>47</v>
      </c>
      <c r="H177" s="1" t="s">
        <v>9</v>
      </c>
    </row>
    <row r="178" spans="1:8" x14ac:dyDescent="0.3">
      <c r="A178" s="1">
        <v>176</v>
      </c>
      <c r="B178" s="1" t="s">
        <v>10</v>
      </c>
      <c r="C178" s="1" t="s">
        <v>11</v>
      </c>
      <c r="D178" s="1" t="s">
        <v>425</v>
      </c>
      <c r="E178" s="1" t="s">
        <v>426</v>
      </c>
      <c r="F178" s="1" t="s">
        <v>8</v>
      </c>
      <c r="G178" s="1">
        <v>67</v>
      </c>
      <c r="H178" s="1" t="s">
        <v>9</v>
      </c>
    </row>
    <row r="179" spans="1:8" x14ac:dyDescent="0.3">
      <c r="A179" s="1">
        <v>177</v>
      </c>
      <c r="B179" s="1" t="s">
        <v>129</v>
      </c>
      <c r="C179" s="1" t="s">
        <v>322</v>
      </c>
      <c r="D179" s="1" t="s">
        <v>427</v>
      </c>
      <c r="E179" s="1" t="s">
        <v>428</v>
      </c>
      <c r="F179" s="1" t="s">
        <v>8</v>
      </c>
      <c r="G179" s="1">
        <v>23</v>
      </c>
      <c r="H179" s="1" t="s">
        <v>9</v>
      </c>
    </row>
    <row r="180" spans="1:8" x14ac:dyDescent="0.3">
      <c r="A180" s="1">
        <v>178</v>
      </c>
      <c r="B180" s="1" t="s">
        <v>21</v>
      </c>
      <c r="C180" s="1" t="s">
        <v>22</v>
      </c>
      <c r="D180" s="1" t="s">
        <v>429</v>
      </c>
      <c r="E180" s="1" t="s">
        <v>430</v>
      </c>
      <c r="F180" s="1" t="s">
        <v>8</v>
      </c>
      <c r="G180" s="1">
        <v>7.5</v>
      </c>
      <c r="H180" s="1" t="s">
        <v>9</v>
      </c>
    </row>
    <row r="181" spans="1:8" x14ac:dyDescent="0.3">
      <c r="A181" s="1">
        <v>179</v>
      </c>
      <c r="B181" s="1" t="s">
        <v>37</v>
      </c>
      <c r="C181" s="1" t="s">
        <v>38</v>
      </c>
      <c r="D181" s="1" t="s">
        <v>431</v>
      </c>
      <c r="E181" s="1" t="s">
        <v>432</v>
      </c>
      <c r="F181" s="1" t="s">
        <v>8</v>
      </c>
      <c r="G181" s="1"/>
      <c r="H181" s="1" t="s">
        <v>9</v>
      </c>
    </row>
    <row r="182" spans="1:8" x14ac:dyDescent="0.3">
      <c r="A182" s="1">
        <v>180</v>
      </c>
      <c r="B182" s="1" t="s">
        <v>433</v>
      </c>
      <c r="C182" s="1" t="s">
        <v>434</v>
      </c>
      <c r="D182" s="1" t="s">
        <v>435</v>
      </c>
      <c r="E182" s="1" t="s">
        <v>436</v>
      </c>
      <c r="F182" s="1" t="s">
        <v>8</v>
      </c>
      <c r="G182" s="1"/>
      <c r="H182" s="1" t="s">
        <v>9</v>
      </c>
    </row>
    <row r="183" spans="1:8" x14ac:dyDescent="0.3">
      <c r="A183" s="1">
        <v>181</v>
      </c>
      <c r="B183" s="1" t="s">
        <v>129</v>
      </c>
      <c r="C183" s="1" t="s">
        <v>130</v>
      </c>
      <c r="D183" s="1" t="s">
        <v>437</v>
      </c>
      <c r="E183" s="1" t="s">
        <v>438</v>
      </c>
      <c r="F183" s="1" t="s">
        <v>8</v>
      </c>
      <c r="G183" s="1">
        <v>17.420000000000002</v>
      </c>
      <c r="H183" s="1" t="s">
        <v>9</v>
      </c>
    </row>
    <row r="184" spans="1:8" x14ac:dyDescent="0.3">
      <c r="A184" s="1">
        <v>182</v>
      </c>
      <c r="B184" s="1" t="s">
        <v>10</v>
      </c>
      <c r="C184" s="1" t="s">
        <v>30</v>
      </c>
      <c r="D184" s="1" t="s">
        <v>439</v>
      </c>
      <c r="E184" s="1" t="s">
        <v>440</v>
      </c>
      <c r="F184" s="1" t="s">
        <v>8</v>
      </c>
      <c r="G184" s="1">
        <v>67</v>
      </c>
      <c r="H184" s="1" t="s">
        <v>9</v>
      </c>
    </row>
    <row r="185" spans="1:8" x14ac:dyDescent="0.3">
      <c r="A185" s="1">
        <v>183</v>
      </c>
      <c r="B185" s="1" t="s">
        <v>14</v>
      </c>
      <c r="C185" s="1" t="s">
        <v>90</v>
      </c>
      <c r="D185" s="1" t="s">
        <v>441</v>
      </c>
      <c r="E185" s="1" t="s">
        <v>442</v>
      </c>
      <c r="F185" s="1" t="s">
        <v>8</v>
      </c>
      <c r="G185" s="1">
        <v>30.8</v>
      </c>
      <c r="H185" s="1" t="s">
        <v>9</v>
      </c>
    </row>
    <row r="186" spans="1:8" x14ac:dyDescent="0.3">
      <c r="A186" s="1">
        <v>184</v>
      </c>
      <c r="B186" s="1" t="s">
        <v>10</v>
      </c>
      <c r="C186" s="1" t="s">
        <v>27</v>
      </c>
      <c r="D186" s="1" t="s">
        <v>443</v>
      </c>
      <c r="E186" s="1" t="s">
        <v>444</v>
      </c>
      <c r="F186" s="1" t="s">
        <v>8</v>
      </c>
      <c r="G186" s="1">
        <v>67</v>
      </c>
      <c r="H186" s="1" t="s">
        <v>9</v>
      </c>
    </row>
    <row r="187" spans="1:8" x14ac:dyDescent="0.3">
      <c r="A187" s="1">
        <v>185</v>
      </c>
      <c r="B187" s="1" t="s">
        <v>10</v>
      </c>
      <c r="C187" s="1" t="s">
        <v>11</v>
      </c>
      <c r="D187" s="1" t="s">
        <v>445</v>
      </c>
      <c r="E187" s="1" t="s">
        <v>446</v>
      </c>
      <c r="F187" s="1" t="s">
        <v>8</v>
      </c>
      <c r="G187" s="1">
        <v>67</v>
      </c>
      <c r="H187" s="1" t="s">
        <v>9</v>
      </c>
    </row>
    <row r="188" spans="1:8" x14ac:dyDescent="0.3">
      <c r="A188" s="1">
        <v>186</v>
      </c>
      <c r="B188" s="1" t="s">
        <v>14</v>
      </c>
      <c r="C188" s="1" t="s">
        <v>101</v>
      </c>
      <c r="D188" s="1" t="s">
        <v>447</v>
      </c>
      <c r="E188" s="1" t="s">
        <v>448</v>
      </c>
      <c r="F188" s="1" t="s">
        <v>8</v>
      </c>
      <c r="G188" s="1">
        <v>29.15</v>
      </c>
      <c r="H188" s="1" t="s">
        <v>9</v>
      </c>
    </row>
    <row r="189" spans="1:8" x14ac:dyDescent="0.3">
      <c r="A189" s="1">
        <v>187</v>
      </c>
      <c r="B189" s="1" t="s">
        <v>10</v>
      </c>
      <c r="C189" s="1" t="s">
        <v>11</v>
      </c>
      <c r="D189" s="1" t="s">
        <v>449</v>
      </c>
      <c r="E189" s="1" t="s">
        <v>450</v>
      </c>
      <c r="F189" s="1" t="s">
        <v>8</v>
      </c>
      <c r="G189" s="1">
        <v>67</v>
      </c>
      <c r="H189" s="1" t="s">
        <v>9</v>
      </c>
    </row>
    <row r="190" spans="1:8" x14ac:dyDescent="0.3">
      <c r="A190" s="1">
        <v>188</v>
      </c>
      <c r="B190" s="1" t="s">
        <v>10</v>
      </c>
      <c r="C190" s="1" t="s">
        <v>27</v>
      </c>
      <c r="D190" s="1" t="s">
        <v>451</v>
      </c>
      <c r="E190" s="1" t="s">
        <v>452</v>
      </c>
      <c r="F190" s="1" t="s">
        <v>8</v>
      </c>
      <c r="G190" s="1">
        <v>67</v>
      </c>
      <c r="H190" s="1" t="s">
        <v>9</v>
      </c>
    </row>
    <row r="191" spans="1:8" x14ac:dyDescent="0.3">
      <c r="A191" s="1">
        <v>189</v>
      </c>
      <c r="B191" s="1" t="s">
        <v>14</v>
      </c>
      <c r="C191" s="1" t="s">
        <v>53</v>
      </c>
      <c r="D191" s="1" t="s">
        <v>453</v>
      </c>
      <c r="E191" s="1" t="s">
        <v>454</v>
      </c>
      <c r="F191" s="1" t="s">
        <v>8</v>
      </c>
      <c r="G191" s="1"/>
      <c r="H191" s="1" t="s">
        <v>9</v>
      </c>
    </row>
    <row r="192" spans="1:8" x14ac:dyDescent="0.3">
      <c r="A192" s="1">
        <v>190</v>
      </c>
      <c r="B192" s="1" t="s">
        <v>21</v>
      </c>
      <c r="C192" s="1" t="s">
        <v>22</v>
      </c>
      <c r="D192" s="1" t="s">
        <v>455</v>
      </c>
      <c r="E192" s="1" t="s">
        <v>456</v>
      </c>
      <c r="F192" s="1" t="s">
        <v>8</v>
      </c>
      <c r="G192" s="1">
        <v>7.5</v>
      </c>
      <c r="H192" s="1" t="s">
        <v>9</v>
      </c>
    </row>
    <row r="193" spans="1:8" x14ac:dyDescent="0.3">
      <c r="A193" s="1">
        <v>191</v>
      </c>
      <c r="B193" s="1" t="s">
        <v>10</v>
      </c>
      <c r="C193" s="1" t="s">
        <v>11</v>
      </c>
      <c r="D193" s="1" t="s">
        <v>457</v>
      </c>
      <c r="E193" s="1" t="s">
        <v>458</v>
      </c>
      <c r="F193" s="1" t="s">
        <v>8</v>
      </c>
      <c r="G193" s="1">
        <v>67</v>
      </c>
      <c r="H193" s="1" t="s">
        <v>9</v>
      </c>
    </row>
    <row r="194" spans="1:8" x14ac:dyDescent="0.3">
      <c r="A194" s="1">
        <v>192</v>
      </c>
      <c r="B194" s="1" t="s">
        <v>10</v>
      </c>
      <c r="C194" s="1" t="s">
        <v>30</v>
      </c>
      <c r="D194" s="1" t="s">
        <v>459</v>
      </c>
      <c r="E194" s="1" t="s">
        <v>460</v>
      </c>
      <c r="F194" s="1" t="s">
        <v>8</v>
      </c>
      <c r="G194" s="1">
        <v>97</v>
      </c>
      <c r="H194" s="1" t="s">
        <v>9</v>
      </c>
    </row>
    <row r="195" spans="1:8" x14ac:dyDescent="0.3">
      <c r="A195" s="1">
        <v>193</v>
      </c>
      <c r="B195" s="1" t="s">
        <v>10</v>
      </c>
      <c r="C195" s="1" t="s">
        <v>11</v>
      </c>
      <c r="D195" s="1" t="s">
        <v>461</v>
      </c>
      <c r="E195" s="1" t="s">
        <v>462</v>
      </c>
      <c r="F195" s="1" t="s">
        <v>8</v>
      </c>
      <c r="G195" s="1">
        <v>67</v>
      </c>
      <c r="H195" s="1" t="s">
        <v>9</v>
      </c>
    </row>
    <row r="196" spans="1:8" x14ac:dyDescent="0.3">
      <c r="A196" s="1">
        <v>194</v>
      </c>
      <c r="B196" s="1" t="s">
        <v>10</v>
      </c>
      <c r="C196" s="1" t="s">
        <v>27</v>
      </c>
      <c r="D196" s="1" t="s">
        <v>463</v>
      </c>
      <c r="E196" s="1" t="s">
        <v>464</v>
      </c>
      <c r="F196" s="1" t="s">
        <v>8</v>
      </c>
      <c r="G196" s="1">
        <v>67</v>
      </c>
      <c r="H196" s="1" t="s">
        <v>9</v>
      </c>
    </row>
    <row r="197" spans="1:8" x14ac:dyDescent="0.3">
      <c r="A197" s="1">
        <v>195</v>
      </c>
      <c r="B197" s="1" t="s">
        <v>37</v>
      </c>
      <c r="C197" s="1" t="s">
        <v>38</v>
      </c>
      <c r="D197" s="1" t="s">
        <v>465</v>
      </c>
      <c r="E197" s="1" t="s">
        <v>466</v>
      </c>
      <c r="F197" s="1" t="s">
        <v>8</v>
      </c>
      <c r="G197" s="1"/>
      <c r="H197" s="1" t="s">
        <v>9</v>
      </c>
    </row>
    <row r="198" spans="1:8" x14ac:dyDescent="0.3">
      <c r="A198" s="1">
        <v>196</v>
      </c>
      <c r="B198" s="1" t="s">
        <v>86</v>
      </c>
      <c r="C198" s="1" t="s">
        <v>87</v>
      </c>
      <c r="D198" s="1" t="s">
        <v>467</v>
      </c>
      <c r="E198" s="1" t="s">
        <v>468</v>
      </c>
      <c r="F198" s="1" t="s">
        <v>8</v>
      </c>
      <c r="G198" s="1">
        <v>21</v>
      </c>
      <c r="H198" s="1" t="s">
        <v>9</v>
      </c>
    </row>
    <row r="199" spans="1:8" x14ac:dyDescent="0.3">
      <c r="A199" s="1">
        <v>197</v>
      </c>
      <c r="B199" s="1" t="s">
        <v>10</v>
      </c>
      <c r="C199" s="1" t="s">
        <v>182</v>
      </c>
      <c r="D199" s="1" t="s">
        <v>469</v>
      </c>
      <c r="E199" s="1" t="s">
        <v>470</v>
      </c>
      <c r="F199" s="1" t="s">
        <v>8</v>
      </c>
      <c r="G199" s="1"/>
      <c r="H199" s="1" t="s">
        <v>257</v>
      </c>
    </row>
    <row r="200" spans="1:8" x14ac:dyDescent="0.3">
      <c r="A200" s="1">
        <v>198</v>
      </c>
      <c r="B200" s="1" t="s">
        <v>10</v>
      </c>
      <c r="C200" s="1" t="s">
        <v>11</v>
      </c>
      <c r="D200" s="1" t="s">
        <v>471</v>
      </c>
      <c r="E200" s="1" t="s">
        <v>472</v>
      </c>
      <c r="F200" s="1" t="s">
        <v>8</v>
      </c>
      <c r="G200" s="1">
        <v>67</v>
      </c>
      <c r="H200" s="1" t="s">
        <v>9</v>
      </c>
    </row>
    <row r="201" spans="1:8" x14ac:dyDescent="0.3">
      <c r="A201" s="1">
        <v>199</v>
      </c>
      <c r="B201" s="1" t="s">
        <v>14</v>
      </c>
      <c r="C201" s="1" t="s">
        <v>90</v>
      </c>
      <c r="D201" s="1" t="s">
        <v>473</v>
      </c>
      <c r="E201" s="1" t="s">
        <v>474</v>
      </c>
      <c r="F201" s="1" t="s">
        <v>8</v>
      </c>
      <c r="G201" s="1">
        <v>64.680000000000007</v>
      </c>
      <c r="H201" s="1" t="s">
        <v>9</v>
      </c>
    </row>
    <row r="202" spans="1:8" x14ac:dyDescent="0.3">
      <c r="A202" s="1">
        <v>200</v>
      </c>
      <c r="B202" s="1" t="s">
        <v>10</v>
      </c>
      <c r="C202" s="1" t="s">
        <v>27</v>
      </c>
      <c r="D202" s="1" t="s">
        <v>475</v>
      </c>
      <c r="E202" s="1" t="s">
        <v>476</v>
      </c>
      <c r="F202" s="1" t="s">
        <v>8</v>
      </c>
      <c r="G202" s="1">
        <v>67</v>
      </c>
      <c r="H202" s="1" t="s">
        <v>9</v>
      </c>
    </row>
    <row r="203" spans="1:8" x14ac:dyDescent="0.3">
      <c r="A203" s="1">
        <v>201</v>
      </c>
      <c r="B203" s="1" t="s">
        <v>233</v>
      </c>
      <c r="C203" s="1" t="s">
        <v>379</v>
      </c>
      <c r="D203" s="1" t="s">
        <v>477</v>
      </c>
      <c r="E203" s="1" t="s">
        <v>478</v>
      </c>
      <c r="F203" s="1" t="s">
        <v>346</v>
      </c>
      <c r="G203" s="1">
        <v>200</v>
      </c>
      <c r="H203" s="1" t="s">
        <v>9</v>
      </c>
    </row>
    <row r="204" spans="1:8" x14ac:dyDescent="0.3">
      <c r="A204" s="1">
        <v>202</v>
      </c>
      <c r="B204" s="1" t="s">
        <v>10</v>
      </c>
      <c r="C204" s="1" t="s">
        <v>11</v>
      </c>
      <c r="D204" s="1" t="s">
        <v>479</v>
      </c>
      <c r="E204" s="1" t="s">
        <v>480</v>
      </c>
      <c r="F204" s="1" t="s">
        <v>8</v>
      </c>
      <c r="G204" s="1">
        <v>67</v>
      </c>
      <c r="H204" s="1" t="s">
        <v>9</v>
      </c>
    </row>
    <row r="205" spans="1:8" x14ac:dyDescent="0.3">
      <c r="A205" s="1">
        <v>203</v>
      </c>
      <c r="B205" s="1" t="s">
        <v>126</v>
      </c>
      <c r="C205" s="1" t="s">
        <v>69</v>
      </c>
      <c r="D205" s="1" t="s">
        <v>481</v>
      </c>
      <c r="E205" s="1" t="s">
        <v>482</v>
      </c>
      <c r="F205" s="1" t="s">
        <v>8</v>
      </c>
      <c r="G205" s="1"/>
      <c r="H205" s="1" t="s">
        <v>9</v>
      </c>
    </row>
    <row r="206" spans="1:8" x14ac:dyDescent="0.3">
      <c r="A206" s="1">
        <v>204</v>
      </c>
      <c r="B206" s="1" t="s">
        <v>10</v>
      </c>
      <c r="C206" s="1" t="s">
        <v>27</v>
      </c>
      <c r="D206" s="1" t="s">
        <v>483</v>
      </c>
      <c r="E206" s="1" t="s">
        <v>484</v>
      </c>
      <c r="F206" s="1" t="s">
        <v>8</v>
      </c>
      <c r="G206" s="1">
        <v>67</v>
      </c>
      <c r="H206" s="1" t="s">
        <v>9</v>
      </c>
    </row>
    <row r="207" spans="1:8" x14ac:dyDescent="0.3">
      <c r="A207" s="1">
        <v>205</v>
      </c>
      <c r="B207" s="1" t="s">
        <v>485</v>
      </c>
      <c r="C207" s="1" t="s">
        <v>486</v>
      </c>
      <c r="D207" s="1" t="s">
        <v>487</v>
      </c>
      <c r="E207" s="1" t="s">
        <v>488</v>
      </c>
      <c r="F207" s="1" t="s">
        <v>8</v>
      </c>
      <c r="G207" s="1"/>
      <c r="H207" s="1" t="s">
        <v>9</v>
      </c>
    </row>
    <row r="208" spans="1:8" x14ac:dyDescent="0.3">
      <c r="A208" s="1">
        <v>206</v>
      </c>
      <c r="B208" s="1" t="s">
        <v>14</v>
      </c>
      <c r="C208" s="1" t="s">
        <v>90</v>
      </c>
      <c r="D208" s="1" t="s">
        <v>489</v>
      </c>
      <c r="E208" s="1" t="s">
        <v>490</v>
      </c>
      <c r="F208" s="1" t="s">
        <v>8</v>
      </c>
      <c r="G208" s="1">
        <v>64.680000000000007</v>
      </c>
      <c r="H208" s="1" t="s">
        <v>9</v>
      </c>
    </row>
    <row r="209" spans="1:8" x14ac:dyDescent="0.3">
      <c r="A209" s="1">
        <v>207</v>
      </c>
      <c r="B209" s="1" t="s">
        <v>14</v>
      </c>
      <c r="C209" s="1" t="s">
        <v>329</v>
      </c>
      <c r="D209" s="1" t="s">
        <v>491</v>
      </c>
      <c r="E209" s="1" t="s">
        <v>492</v>
      </c>
      <c r="F209" s="1" t="s">
        <v>8</v>
      </c>
      <c r="G209" s="1">
        <v>29.75</v>
      </c>
      <c r="H209" s="1" t="s">
        <v>9</v>
      </c>
    </row>
    <row r="210" spans="1:8" x14ac:dyDescent="0.3">
      <c r="A210" s="1">
        <v>208</v>
      </c>
      <c r="B210" s="1" t="s">
        <v>10</v>
      </c>
      <c r="C210" s="1" t="s">
        <v>11</v>
      </c>
      <c r="D210" s="1" t="s">
        <v>493</v>
      </c>
      <c r="E210" s="1" t="s">
        <v>494</v>
      </c>
      <c r="F210" s="1" t="s">
        <v>8</v>
      </c>
      <c r="G210" s="1">
        <v>67</v>
      </c>
      <c r="H210" s="1" t="s">
        <v>9</v>
      </c>
    </row>
    <row r="211" spans="1:8" x14ac:dyDescent="0.3">
      <c r="A211" s="1">
        <v>209</v>
      </c>
      <c r="B211" s="1" t="s">
        <v>4</v>
      </c>
      <c r="C211" s="1" t="s">
        <v>5</v>
      </c>
      <c r="D211" s="1" t="s">
        <v>495</v>
      </c>
      <c r="E211" s="1" t="s">
        <v>496</v>
      </c>
      <c r="F211" s="1" t="s">
        <v>8</v>
      </c>
      <c r="G211" s="1"/>
      <c r="H211" s="1" t="s">
        <v>9</v>
      </c>
    </row>
    <row r="212" spans="1:8" x14ac:dyDescent="0.3">
      <c r="A212" s="1">
        <v>210</v>
      </c>
      <c r="B212" s="1" t="s">
        <v>497</v>
      </c>
      <c r="C212" s="1" t="s">
        <v>498</v>
      </c>
      <c r="D212" s="1" t="s">
        <v>499</v>
      </c>
      <c r="E212" s="1" t="s">
        <v>500</v>
      </c>
      <c r="F212" s="1" t="s">
        <v>8</v>
      </c>
      <c r="G212" s="1"/>
      <c r="H212" s="1" t="s">
        <v>9</v>
      </c>
    </row>
    <row r="213" spans="1:8" x14ac:dyDescent="0.3">
      <c r="A213" s="1">
        <v>211</v>
      </c>
      <c r="B213" s="1" t="s">
        <v>86</v>
      </c>
      <c r="C213" s="1" t="s">
        <v>290</v>
      </c>
      <c r="D213" s="1" t="s">
        <v>501</v>
      </c>
      <c r="E213" s="1" t="s">
        <v>502</v>
      </c>
      <c r="F213" s="1" t="s">
        <v>8</v>
      </c>
      <c r="G213" s="1">
        <v>62</v>
      </c>
      <c r="H213" s="1" t="s">
        <v>9</v>
      </c>
    </row>
    <row r="214" spans="1:8" x14ac:dyDescent="0.3">
      <c r="A214" s="1">
        <v>212</v>
      </c>
      <c r="B214" s="1" t="s">
        <v>10</v>
      </c>
      <c r="C214" s="1" t="s">
        <v>11</v>
      </c>
      <c r="D214" s="1" t="s">
        <v>503</v>
      </c>
      <c r="E214" s="1" t="s">
        <v>504</v>
      </c>
      <c r="F214" s="1" t="s">
        <v>8</v>
      </c>
      <c r="G214" s="1">
        <v>67</v>
      </c>
      <c r="H214" s="1" t="s">
        <v>9</v>
      </c>
    </row>
    <row r="215" spans="1:8" x14ac:dyDescent="0.3">
      <c r="A215" s="1">
        <v>213</v>
      </c>
      <c r="B215" s="1" t="s">
        <v>21</v>
      </c>
      <c r="C215" s="1" t="s">
        <v>22</v>
      </c>
      <c r="D215" s="1" t="s">
        <v>505</v>
      </c>
      <c r="E215" s="1" t="s">
        <v>506</v>
      </c>
      <c r="F215" s="1" t="s">
        <v>8</v>
      </c>
      <c r="G215" s="1">
        <v>7.5</v>
      </c>
      <c r="H215" s="1" t="s">
        <v>9</v>
      </c>
    </row>
    <row r="216" spans="1:8" x14ac:dyDescent="0.3">
      <c r="A216" s="1">
        <v>214</v>
      </c>
      <c r="B216" s="1" t="s">
        <v>4</v>
      </c>
      <c r="C216" s="1" t="s">
        <v>212</v>
      </c>
      <c r="D216" s="1" t="s">
        <v>507</v>
      </c>
      <c r="E216" s="1" t="s">
        <v>508</v>
      </c>
      <c r="F216" s="1" t="s">
        <v>8</v>
      </c>
      <c r="G216" s="1">
        <v>17.420000000000002</v>
      </c>
      <c r="H216" s="1" t="s">
        <v>9</v>
      </c>
    </row>
    <row r="217" spans="1:8" x14ac:dyDescent="0.3">
      <c r="A217" s="1">
        <v>215</v>
      </c>
      <c r="B217" s="1" t="s">
        <v>509</v>
      </c>
      <c r="C217" s="1" t="s">
        <v>510</v>
      </c>
      <c r="D217" s="1" t="s">
        <v>511</v>
      </c>
      <c r="E217" s="1" t="s">
        <v>512</v>
      </c>
      <c r="F217" s="1" t="s">
        <v>346</v>
      </c>
      <c r="G217" s="1">
        <v>12</v>
      </c>
      <c r="H217" s="1" t="s">
        <v>257</v>
      </c>
    </row>
    <row r="218" spans="1:8" x14ac:dyDescent="0.3">
      <c r="A218" s="1">
        <v>216</v>
      </c>
      <c r="B218" s="1" t="s">
        <v>68</v>
      </c>
      <c r="C218" s="1" t="s">
        <v>69</v>
      </c>
      <c r="D218" s="1" t="s">
        <v>513</v>
      </c>
      <c r="E218" s="1" t="s">
        <v>514</v>
      </c>
      <c r="F218" s="1" t="s">
        <v>8</v>
      </c>
      <c r="G218" s="1">
        <v>5.8</v>
      </c>
      <c r="H218" s="1" t="s">
        <v>9</v>
      </c>
    </row>
    <row r="219" spans="1:8" x14ac:dyDescent="0.3">
      <c r="A219" s="1">
        <v>217</v>
      </c>
      <c r="B219" s="1" t="s">
        <v>10</v>
      </c>
      <c r="C219" s="1" t="s">
        <v>11</v>
      </c>
      <c r="D219" s="1" t="s">
        <v>515</v>
      </c>
      <c r="E219" s="1" t="s">
        <v>516</v>
      </c>
      <c r="F219" s="1" t="s">
        <v>8</v>
      </c>
      <c r="G219" s="1">
        <v>67</v>
      </c>
      <c r="H219" s="1" t="s">
        <v>9</v>
      </c>
    </row>
    <row r="220" spans="1:8" x14ac:dyDescent="0.3">
      <c r="A220" s="1">
        <v>218</v>
      </c>
      <c r="B220" s="1" t="s">
        <v>10</v>
      </c>
      <c r="C220" s="1" t="s">
        <v>27</v>
      </c>
      <c r="D220" s="1" t="s">
        <v>517</v>
      </c>
      <c r="E220" s="1" t="s">
        <v>518</v>
      </c>
      <c r="F220" s="1" t="s">
        <v>8</v>
      </c>
      <c r="G220" s="1">
        <v>67</v>
      </c>
      <c r="H220" s="1" t="s">
        <v>9</v>
      </c>
    </row>
    <row r="221" spans="1:8" x14ac:dyDescent="0.3">
      <c r="A221" s="1">
        <v>219</v>
      </c>
      <c r="B221" s="1" t="s">
        <v>14</v>
      </c>
      <c r="C221" s="1" t="s">
        <v>101</v>
      </c>
      <c r="D221" s="1" t="s">
        <v>519</v>
      </c>
      <c r="E221" s="1" t="s">
        <v>520</v>
      </c>
      <c r="F221" s="1" t="s">
        <v>8</v>
      </c>
      <c r="G221" s="1">
        <v>29.15</v>
      </c>
      <c r="H221" s="1" t="s">
        <v>9</v>
      </c>
    </row>
    <row r="222" spans="1:8" x14ac:dyDescent="0.3">
      <c r="A222" s="1">
        <v>220</v>
      </c>
      <c r="B222" s="1" t="s">
        <v>21</v>
      </c>
      <c r="C222" s="1" t="s">
        <v>400</v>
      </c>
      <c r="D222" s="1" t="s">
        <v>521</v>
      </c>
      <c r="E222" s="1" t="s">
        <v>522</v>
      </c>
      <c r="F222" s="1" t="s">
        <v>8</v>
      </c>
      <c r="G222" s="1">
        <v>7.5</v>
      </c>
      <c r="H222" s="1" t="s">
        <v>9</v>
      </c>
    </row>
    <row r="223" spans="1:8" x14ac:dyDescent="0.3">
      <c r="A223" s="1">
        <v>221</v>
      </c>
      <c r="B223" s="1" t="s">
        <v>14</v>
      </c>
      <c r="C223" s="1" t="s">
        <v>69</v>
      </c>
      <c r="D223" s="1" t="s">
        <v>523</v>
      </c>
      <c r="E223" s="1" t="s">
        <v>524</v>
      </c>
      <c r="F223" s="1" t="s">
        <v>8</v>
      </c>
      <c r="G223" s="1">
        <v>5.3</v>
      </c>
      <c r="H223" s="1" t="s">
        <v>9</v>
      </c>
    </row>
    <row r="224" spans="1:8" x14ac:dyDescent="0.3">
      <c r="A224" s="1">
        <v>222</v>
      </c>
      <c r="B224" s="1" t="s">
        <v>10</v>
      </c>
      <c r="C224" s="1" t="s">
        <v>30</v>
      </c>
      <c r="D224" s="1" t="s">
        <v>525</v>
      </c>
      <c r="E224" s="1" t="s">
        <v>526</v>
      </c>
      <c r="F224" s="1" t="s">
        <v>8</v>
      </c>
      <c r="G224" s="1">
        <v>67</v>
      </c>
      <c r="H224" s="1" t="s">
        <v>9</v>
      </c>
    </row>
    <row r="225" spans="1:8" x14ac:dyDescent="0.3">
      <c r="A225" s="1">
        <v>223</v>
      </c>
      <c r="B225" s="1" t="s">
        <v>14</v>
      </c>
      <c r="C225" s="1" t="s">
        <v>90</v>
      </c>
      <c r="D225" s="1" t="s">
        <v>527</v>
      </c>
      <c r="E225" s="1" t="s">
        <v>528</v>
      </c>
      <c r="F225" s="1" t="s">
        <v>8</v>
      </c>
      <c r="G225" s="1">
        <v>30.8</v>
      </c>
      <c r="H225" s="1" t="s">
        <v>9</v>
      </c>
    </row>
    <row r="226" spans="1:8" x14ac:dyDescent="0.3">
      <c r="A226" s="1">
        <v>224</v>
      </c>
      <c r="B226" s="1" t="s">
        <v>4</v>
      </c>
      <c r="C226" s="1" t="s">
        <v>529</v>
      </c>
      <c r="D226" s="1" t="s">
        <v>530</v>
      </c>
      <c r="E226" s="1" t="s">
        <v>531</v>
      </c>
      <c r="F226" s="1" t="s">
        <v>8</v>
      </c>
      <c r="G226" s="1">
        <v>65</v>
      </c>
      <c r="H226" s="1" t="s">
        <v>9</v>
      </c>
    </row>
    <row r="227" spans="1:8" x14ac:dyDescent="0.3">
      <c r="A227" s="1">
        <v>225</v>
      </c>
      <c r="B227" s="1" t="s">
        <v>14</v>
      </c>
      <c r="C227" s="1" t="s">
        <v>329</v>
      </c>
      <c r="D227" s="1" t="s">
        <v>532</v>
      </c>
      <c r="E227" s="1" t="s">
        <v>533</v>
      </c>
      <c r="F227" s="1" t="s">
        <v>8</v>
      </c>
      <c r="G227" s="1">
        <v>64.680000000000007</v>
      </c>
      <c r="H227" s="1" t="s">
        <v>9</v>
      </c>
    </row>
    <row r="228" spans="1:8" x14ac:dyDescent="0.3">
      <c r="A228" s="1">
        <v>226</v>
      </c>
      <c r="B228" s="1" t="s">
        <v>10</v>
      </c>
      <c r="C228" s="1" t="s">
        <v>11</v>
      </c>
      <c r="D228" s="1" t="s">
        <v>534</v>
      </c>
      <c r="E228" s="1" t="s">
        <v>535</v>
      </c>
      <c r="F228" s="1" t="s">
        <v>8</v>
      </c>
      <c r="G228" s="1">
        <v>67</v>
      </c>
      <c r="H228" s="1" t="s">
        <v>9</v>
      </c>
    </row>
    <row r="229" spans="1:8" x14ac:dyDescent="0.3">
      <c r="A229" s="1">
        <v>227</v>
      </c>
      <c r="B229" s="1" t="s">
        <v>60</v>
      </c>
      <c r="C229" s="1" t="s">
        <v>536</v>
      </c>
      <c r="D229" s="1" t="s">
        <v>537</v>
      </c>
      <c r="E229" s="1" t="s">
        <v>538</v>
      </c>
      <c r="F229" s="1" t="s">
        <v>8</v>
      </c>
      <c r="G229" s="1">
        <v>50</v>
      </c>
      <c r="H229" s="1" t="s">
        <v>257</v>
      </c>
    </row>
    <row r="230" spans="1:8" x14ac:dyDescent="0.3">
      <c r="A230" s="1">
        <v>228</v>
      </c>
      <c r="B230" s="1" t="s">
        <v>47</v>
      </c>
      <c r="C230" s="1" t="s">
        <v>48</v>
      </c>
      <c r="D230" s="1" t="s">
        <v>539</v>
      </c>
      <c r="E230" s="1" t="s">
        <v>540</v>
      </c>
      <c r="F230" s="1" t="s">
        <v>8</v>
      </c>
      <c r="G230" s="1"/>
      <c r="H230" s="1" t="s">
        <v>257</v>
      </c>
    </row>
    <row r="231" spans="1:8" x14ac:dyDescent="0.3">
      <c r="A231" s="1">
        <v>229</v>
      </c>
      <c r="B231" s="1" t="s">
        <v>10</v>
      </c>
      <c r="C231" s="1" t="s">
        <v>27</v>
      </c>
      <c r="D231" s="1" t="s">
        <v>541</v>
      </c>
      <c r="E231" s="1" t="s">
        <v>542</v>
      </c>
      <c r="F231" s="1" t="s">
        <v>8</v>
      </c>
      <c r="G231" s="1">
        <v>67</v>
      </c>
      <c r="H231" s="1" t="s">
        <v>9</v>
      </c>
    </row>
    <row r="232" spans="1:8" x14ac:dyDescent="0.3">
      <c r="A232" s="1">
        <v>230</v>
      </c>
      <c r="B232" s="1" t="s">
        <v>10</v>
      </c>
      <c r="C232" s="1" t="s">
        <v>30</v>
      </c>
      <c r="D232" s="1" t="s">
        <v>543</v>
      </c>
      <c r="E232" s="1" t="s">
        <v>544</v>
      </c>
      <c r="F232" s="1" t="s">
        <v>8</v>
      </c>
      <c r="G232" s="1">
        <v>67</v>
      </c>
      <c r="H232" s="1" t="s">
        <v>9</v>
      </c>
    </row>
    <row r="233" spans="1:8" x14ac:dyDescent="0.3">
      <c r="A233" s="1">
        <v>231</v>
      </c>
      <c r="B233" s="1" t="s">
        <v>10</v>
      </c>
      <c r="C233" s="1" t="s">
        <v>11</v>
      </c>
      <c r="D233" s="1" t="s">
        <v>545</v>
      </c>
      <c r="E233" s="1" t="s">
        <v>546</v>
      </c>
      <c r="F233" s="1" t="s">
        <v>8</v>
      </c>
      <c r="G233" s="1">
        <v>67</v>
      </c>
      <c r="H233" s="1" t="s">
        <v>9</v>
      </c>
    </row>
    <row r="234" spans="1:8" x14ac:dyDescent="0.3">
      <c r="A234" s="1">
        <v>232</v>
      </c>
      <c r="B234" s="1" t="s">
        <v>14</v>
      </c>
      <c r="C234" s="1" t="s">
        <v>90</v>
      </c>
      <c r="D234" s="1" t="s">
        <v>547</v>
      </c>
      <c r="E234" s="1" t="s">
        <v>548</v>
      </c>
      <c r="F234" s="1" t="s">
        <v>8</v>
      </c>
      <c r="G234" s="1">
        <v>30.8</v>
      </c>
      <c r="H234" s="1" t="s">
        <v>9</v>
      </c>
    </row>
    <row r="235" spans="1:8" x14ac:dyDescent="0.3">
      <c r="A235" s="1">
        <v>233</v>
      </c>
      <c r="B235" s="1" t="s">
        <v>129</v>
      </c>
      <c r="C235" s="1" t="s">
        <v>130</v>
      </c>
      <c r="D235" s="1" t="s">
        <v>549</v>
      </c>
      <c r="E235" s="1" t="s">
        <v>550</v>
      </c>
      <c r="F235" s="1" t="s">
        <v>8</v>
      </c>
      <c r="G235" s="1">
        <v>17.420000000000002</v>
      </c>
      <c r="H235" s="1" t="s">
        <v>9</v>
      </c>
    </row>
    <row r="236" spans="1:8" x14ac:dyDescent="0.3">
      <c r="A236" s="1">
        <v>234</v>
      </c>
      <c r="B236" s="1" t="s">
        <v>14</v>
      </c>
      <c r="C236" s="1" t="s">
        <v>101</v>
      </c>
      <c r="D236" s="1" t="s">
        <v>551</v>
      </c>
      <c r="E236" s="1" t="s">
        <v>552</v>
      </c>
      <c r="F236" s="1" t="s">
        <v>8</v>
      </c>
      <c r="G236" s="1">
        <v>29.15</v>
      </c>
      <c r="H236" s="1" t="s">
        <v>9</v>
      </c>
    </row>
    <row r="237" spans="1:8" x14ac:dyDescent="0.3">
      <c r="A237" s="1">
        <v>235</v>
      </c>
      <c r="B237" s="1" t="s">
        <v>10</v>
      </c>
      <c r="C237" s="1" t="s">
        <v>11</v>
      </c>
      <c r="D237" s="1" t="s">
        <v>553</v>
      </c>
      <c r="E237" s="1" t="s">
        <v>554</v>
      </c>
      <c r="F237" s="1" t="s">
        <v>8</v>
      </c>
      <c r="G237" s="1">
        <v>67</v>
      </c>
      <c r="H237" s="1" t="s">
        <v>9</v>
      </c>
    </row>
    <row r="238" spans="1:8" x14ac:dyDescent="0.3">
      <c r="A238" s="1">
        <v>236</v>
      </c>
      <c r="B238" s="1" t="s">
        <v>10</v>
      </c>
      <c r="C238" s="1" t="s">
        <v>27</v>
      </c>
      <c r="D238" s="1" t="s">
        <v>555</v>
      </c>
      <c r="E238" s="1" t="s">
        <v>556</v>
      </c>
      <c r="F238" s="1" t="s">
        <v>8</v>
      </c>
      <c r="G238" s="1">
        <v>67</v>
      </c>
      <c r="H238" s="1" t="s">
        <v>9</v>
      </c>
    </row>
    <row r="239" spans="1:8" x14ac:dyDescent="0.3">
      <c r="A239" s="1">
        <v>237</v>
      </c>
      <c r="B239" s="1" t="s">
        <v>10</v>
      </c>
      <c r="C239" s="1" t="s">
        <v>11</v>
      </c>
      <c r="D239" s="1" t="s">
        <v>557</v>
      </c>
      <c r="E239" s="1" t="s">
        <v>558</v>
      </c>
      <c r="F239" s="1" t="s">
        <v>8</v>
      </c>
      <c r="G239" s="1">
        <v>67</v>
      </c>
      <c r="H239" s="1" t="s">
        <v>9</v>
      </c>
    </row>
    <row r="240" spans="1:8" x14ac:dyDescent="0.3">
      <c r="A240" s="1">
        <v>238</v>
      </c>
      <c r="B240" s="1" t="s">
        <v>86</v>
      </c>
      <c r="C240" s="1" t="s">
        <v>87</v>
      </c>
      <c r="D240" s="1" t="s">
        <v>559</v>
      </c>
      <c r="E240" s="1" t="s">
        <v>560</v>
      </c>
      <c r="F240" s="1" t="s">
        <v>8</v>
      </c>
      <c r="G240" s="1"/>
      <c r="H240" s="1" t="s">
        <v>9</v>
      </c>
    </row>
    <row r="241" spans="1:8" x14ac:dyDescent="0.3">
      <c r="A241" s="1">
        <v>239</v>
      </c>
      <c r="B241" s="1" t="s">
        <v>129</v>
      </c>
      <c r="C241" s="1" t="s">
        <v>130</v>
      </c>
      <c r="D241" s="1" t="s">
        <v>561</v>
      </c>
      <c r="E241" s="1" t="s">
        <v>562</v>
      </c>
      <c r="F241" s="1" t="s">
        <v>8</v>
      </c>
      <c r="G241" s="1">
        <v>17.420000000000002</v>
      </c>
      <c r="H241" s="1" t="s">
        <v>9</v>
      </c>
    </row>
    <row r="242" spans="1:8" x14ac:dyDescent="0.3">
      <c r="A242" s="1">
        <v>240</v>
      </c>
      <c r="B242" s="1" t="s">
        <v>10</v>
      </c>
      <c r="C242" s="1" t="s">
        <v>11</v>
      </c>
      <c r="D242" s="1" t="s">
        <v>563</v>
      </c>
      <c r="E242" s="1" t="s">
        <v>564</v>
      </c>
      <c r="F242" s="1" t="s">
        <v>8</v>
      </c>
      <c r="G242" s="1">
        <v>67</v>
      </c>
      <c r="H242" s="1" t="s">
        <v>9</v>
      </c>
    </row>
    <row r="243" spans="1:8" x14ac:dyDescent="0.3">
      <c r="A243" s="1">
        <v>241</v>
      </c>
      <c r="B243" s="1" t="s">
        <v>129</v>
      </c>
      <c r="C243" s="1" t="s">
        <v>565</v>
      </c>
      <c r="D243" s="1" t="s">
        <v>566</v>
      </c>
      <c r="E243" s="1" t="s">
        <v>567</v>
      </c>
      <c r="F243" s="1" t="s">
        <v>8</v>
      </c>
      <c r="G243" s="1">
        <v>65</v>
      </c>
      <c r="H243" s="1" t="s">
        <v>9</v>
      </c>
    </row>
    <row r="244" spans="1:8" x14ac:dyDescent="0.3">
      <c r="A244" s="1">
        <v>242</v>
      </c>
      <c r="B244" s="1" t="s">
        <v>10</v>
      </c>
      <c r="C244" s="1" t="s">
        <v>30</v>
      </c>
      <c r="D244" s="1" t="s">
        <v>568</v>
      </c>
      <c r="E244" s="1" t="s">
        <v>569</v>
      </c>
      <c r="F244" s="1" t="s">
        <v>8</v>
      </c>
      <c r="G244" s="1">
        <v>67</v>
      </c>
      <c r="H244" s="1" t="s">
        <v>9</v>
      </c>
    </row>
    <row r="245" spans="1:8" x14ac:dyDescent="0.3">
      <c r="A245" s="1">
        <v>243</v>
      </c>
      <c r="B245" s="1" t="s">
        <v>10</v>
      </c>
      <c r="C245" s="1" t="s">
        <v>27</v>
      </c>
      <c r="D245" s="1" t="s">
        <v>570</v>
      </c>
      <c r="E245" s="1" t="s">
        <v>571</v>
      </c>
      <c r="F245" s="1" t="s">
        <v>8</v>
      </c>
      <c r="G245" s="1">
        <v>67</v>
      </c>
      <c r="H245" s="1" t="s">
        <v>9</v>
      </c>
    </row>
    <row r="246" spans="1:8" x14ac:dyDescent="0.3">
      <c r="A246" s="1">
        <v>244</v>
      </c>
      <c r="B246" s="1" t="s">
        <v>10</v>
      </c>
      <c r="C246" s="1" t="s">
        <v>11</v>
      </c>
      <c r="D246" s="1" t="s">
        <v>572</v>
      </c>
      <c r="E246" s="1" t="s">
        <v>573</v>
      </c>
      <c r="F246" s="1" t="s">
        <v>8</v>
      </c>
      <c r="G246" s="1">
        <v>67</v>
      </c>
      <c r="H246" s="1" t="s">
        <v>9</v>
      </c>
    </row>
    <row r="247" spans="1:8" x14ac:dyDescent="0.3">
      <c r="A247" s="1">
        <v>245</v>
      </c>
      <c r="B247" s="1" t="s">
        <v>60</v>
      </c>
      <c r="C247" s="1" t="s">
        <v>61</v>
      </c>
      <c r="D247" s="1" t="s">
        <v>574</v>
      </c>
      <c r="E247" s="1" t="s">
        <v>575</v>
      </c>
      <c r="F247" s="1" t="s">
        <v>8</v>
      </c>
      <c r="G247" s="1">
        <v>90</v>
      </c>
      <c r="H247" s="1" t="s">
        <v>9</v>
      </c>
    </row>
    <row r="248" spans="1:8" x14ac:dyDescent="0.3">
      <c r="A248" s="1">
        <v>246</v>
      </c>
      <c r="B248" s="1" t="s">
        <v>21</v>
      </c>
      <c r="C248" s="1" t="s">
        <v>400</v>
      </c>
      <c r="D248" s="1" t="s">
        <v>576</v>
      </c>
      <c r="E248" s="1" t="s">
        <v>577</v>
      </c>
      <c r="F248" s="1" t="s">
        <v>8</v>
      </c>
      <c r="G248" s="1">
        <v>7.5</v>
      </c>
      <c r="H248" s="1" t="s">
        <v>9</v>
      </c>
    </row>
    <row r="249" spans="1:8" x14ac:dyDescent="0.3">
      <c r="A249" s="1">
        <v>247</v>
      </c>
      <c r="B249" s="1" t="s">
        <v>10</v>
      </c>
      <c r="C249" s="1" t="s">
        <v>27</v>
      </c>
      <c r="D249" s="1" t="s">
        <v>578</v>
      </c>
      <c r="E249" s="1" t="s">
        <v>579</v>
      </c>
      <c r="F249" s="1" t="s">
        <v>8</v>
      </c>
      <c r="G249" s="1">
        <v>67</v>
      </c>
      <c r="H249" s="1" t="s">
        <v>9</v>
      </c>
    </row>
    <row r="250" spans="1:8" x14ac:dyDescent="0.3">
      <c r="A250" s="1">
        <v>248</v>
      </c>
      <c r="B250" s="1" t="s">
        <v>10</v>
      </c>
      <c r="C250" s="1" t="s">
        <v>11</v>
      </c>
      <c r="D250" s="1" t="s">
        <v>580</v>
      </c>
      <c r="E250" s="1" t="s">
        <v>581</v>
      </c>
      <c r="F250" s="1" t="s">
        <v>8</v>
      </c>
      <c r="G250" s="1">
        <v>67</v>
      </c>
      <c r="H250" s="1" t="s">
        <v>9</v>
      </c>
    </row>
    <row r="251" spans="1:8" x14ac:dyDescent="0.3">
      <c r="A251" s="1">
        <v>249</v>
      </c>
      <c r="B251" s="1" t="s">
        <v>10</v>
      </c>
      <c r="C251" s="1" t="s">
        <v>30</v>
      </c>
      <c r="D251" s="1" t="s">
        <v>582</v>
      </c>
      <c r="E251" s="1" t="s">
        <v>583</v>
      </c>
      <c r="F251" s="1" t="s">
        <v>8</v>
      </c>
      <c r="G251" s="1">
        <v>97</v>
      </c>
      <c r="H251" s="1" t="s">
        <v>9</v>
      </c>
    </row>
    <row r="252" spans="1:8" x14ac:dyDescent="0.3">
      <c r="A252" s="1">
        <v>250</v>
      </c>
      <c r="B252" s="1" t="s">
        <v>14</v>
      </c>
      <c r="C252" s="1" t="s">
        <v>329</v>
      </c>
      <c r="D252" s="1" t="s">
        <v>584</v>
      </c>
      <c r="E252" s="1" t="s">
        <v>585</v>
      </c>
      <c r="F252" s="1" t="s">
        <v>8</v>
      </c>
      <c r="G252" s="1">
        <v>29.75</v>
      </c>
      <c r="H252" s="1" t="s">
        <v>9</v>
      </c>
    </row>
    <row r="253" spans="1:8" x14ac:dyDescent="0.3">
      <c r="A253" s="1">
        <v>251</v>
      </c>
      <c r="B253" s="1" t="s">
        <v>14</v>
      </c>
      <c r="C253" s="1" t="s">
        <v>90</v>
      </c>
      <c r="D253" s="1" t="s">
        <v>586</v>
      </c>
      <c r="E253" s="1" t="s">
        <v>587</v>
      </c>
      <c r="F253" s="1" t="s">
        <v>8</v>
      </c>
      <c r="G253" s="1">
        <v>29.75</v>
      </c>
      <c r="H253" s="1" t="s">
        <v>9</v>
      </c>
    </row>
    <row r="254" spans="1:8" x14ac:dyDescent="0.3">
      <c r="A254" s="1">
        <v>252</v>
      </c>
      <c r="B254" s="1" t="s">
        <v>14</v>
      </c>
      <c r="C254" s="1" t="s">
        <v>18</v>
      </c>
      <c r="D254" s="1" t="s">
        <v>588</v>
      </c>
      <c r="E254" s="1" t="s">
        <v>589</v>
      </c>
      <c r="F254" s="1" t="s">
        <v>8</v>
      </c>
      <c r="G254" s="1">
        <v>30.8</v>
      </c>
      <c r="H254" s="1" t="s">
        <v>9</v>
      </c>
    </row>
    <row r="255" spans="1:8" x14ac:dyDescent="0.3">
      <c r="A255" s="1">
        <v>253</v>
      </c>
      <c r="B255" s="1" t="s">
        <v>590</v>
      </c>
      <c r="C255" s="1" t="s">
        <v>591</v>
      </c>
      <c r="D255" s="1" t="s">
        <v>592</v>
      </c>
      <c r="E255" s="1" t="s">
        <v>593</v>
      </c>
      <c r="F255" s="1" t="s">
        <v>8</v>
      </c>
      <c r="G255" s="1">
        <v>12</v>
      </c>
      <c r="H255" s="1" t="s">
        <v>257</v>
      </c>
    </row>
    <row r="256" spans="1:8" x14ac:dyDescent="0.3">
      <c r="A256" s="1">
        <v>254</v>
      </c>
      <c r="B256" s="1" t="s">
        <v>10</v>
      </c>
      <c r="C256" s="1" t="s">
        <v>11</v>
      </c>
      <c r="D256" s="1" t="s">
        <v>594</v>
      </c>
      <c r="E256" s="1" t="s">
        <v>595</v>
      </c>
      <c r="F256" s="1" t="s">
        <v>8</v>
      </c>
      <c r="G256" s="1">
        <v>67</v>
      </c>
      <c r="H256" s="1" t="s">
        <v>9</v>
      </c>
    </row>
    <row r="257" spans="1:8" x14ac:dyDescent="0.3">
      <c r="A257" s="1">
        <v>255</v>
      </c>
      <c r="B257" s="1" t="s">
        <v>596</v>
      </c>
      <c r="C257" s="1" t="s">
        <v>597</v>
      </c>
      <c r="D257" s="1" t="s">
        <v>598</v>
      </c>
      <c r="E257" s="1" t="s">
        <v>599</v>
      </c>
      <c r="F257" s="1" t="s">
        <v>346</v>
      </c>
      <c r="G257" s="1">
        <v>12</v>
      </c>
      <c r="H257" s="1" t="s">
        <v>257</v>
      </c>
    </row>
    <row r="258" spans="1:8" x14ac:dyDescent="0.3">
      <c r="A258" s="1">
        <v>256</v>
      </c>
      <c r="B258" s="1" t="s">
        <v>153</v>
      </c>
      <c r="C258" s="1" t="s">
        <v>69</v>
      </c>
      <c r="D258" s="1" t="s">
        <v>600</v>
      </c>
      <c r="E258" s="1" t="s">
        <v>601</v>
      </c>
      <c r="F258" s="1" t="s">
        <v>8</v>
      </c>
      <c r="G258" s="1">
        <v>4.38</v>
      </c>
      <c r="H258" s="1" t="s">
        <v>9</v>
      </c>
    </row>
    <row r="259" spans="1:8" x14ac:dyDescent="0.3">
      <c r="A259" s="1">
        <v>257</v>
      </c>
      <c r="B259" s="1" t="s">
        <v>14</v>
      </c>
      <c r="C259" s="1" t="s">
        <v>53</v>
      </c>
      <c r="D259" s="1" t="s">
        <v>602</v>
      </c>
      <c r="E259" s="1" t="s">
        <v>603</v>
      </c>
      <c r="F259" s="1" t="s">
        <v>8</v>
      </c>
      <c r="G259" s="1"/>
      <c r="H259" s="1" t="s">
        <v>9</v>
      </c>
    </row>
    <row r="260" spans="1:8" x14ac:dyDescent="0.3">
      <c r="A260" s="1">
        <v>258</v>
      </c>
      <c r="B260" s="1" t="s">
        <v>10</v>
      </c>
      <c r="C260" s="1" t="s">
        <v>11</v>
      </c>
      <c r="D260" s="1" t="s">
        <v>604</v>
      </c>
      <c r="E260" s="1" t="s">
        <v>605</v>
      </c>
      <c r="F260" s="1" t="s">
        <v>8</v>
      </c>
      <c r="G260" s="1">
        <v>67</v>
      </c>
      <c r="H260" s="1" t="s">
        <v>9</v>
      </c>
    </row>
    <row r="261" spans="1:8" x14ac:dyDescent="0.3">
      <c r="A261" s="1">
        <v>259</v>
      </c>
      <c r="B261" s="1" t="s">
        <v>10</v>
      </c>
      <c r="C261" s="1" t="s">
        <v>27</v>
      </c>
      <c r="D261" s="1" t="s">
        <v>606</v>
      </c>
      <c r="E261" s="1" t="s">
        <v>607</v>
      </c>
      <c r="F261" s="1" t="s">
        <v>8</v>
      </c>
      <c r="G261" s="1">
        <v>67</v>
      </c>
      <c r="H261" s="1" t="s">
        <v>9</v>
      </c>
    </row>
    <row r="262" spans="1:8" x14ac:dyDescent="0.3">
      <c r="A262" s="1">
        <v>260</v>
      </c>
      <c r="B262" s="1" t="s">
        <v>14</v>
      </c>
      <c r="C262" s="1" t="s">
        <v>101</v>
      </c>
      <c r="D262" s="1" t="s">
        <v>608</v>
      </c>
      <c r="E262" s="1" t="s">
        <v>609</v>
      </c>
      <c r="F262" s="1" t="s">
        <v>8</v>
      </c>
      <c r="G262" s="1">
        <v>29.15</v>
      </c>
      <c r="H262" s="1" t="s">
        <v>9</v>
      </c>
    </row>
    <row r="263" spans="1:8" x14ac:dyDescent="0.3">
      <c r="A263" s="1">
        <v>261</v>
      </c>
      <c r="B263" s="1" t="s">
        <v>10</v>
      </c>
      <c r="C263" s="1" t="s">
        <v>11</v>
      </c>
      <c r="D263" s="1" t="s">
        <v>610</v>
      </c>
      <c r="E263" s="1" t="s">
        <v>611</v>
      </c>
      <c r="F263" s="1" t="s">
        <v>8</v>
      </c>
      <c r="G263" s="1">
        <v>67</v>
      </c>
      <c r="H263" s="1" t="s">
        <v>9</v>
      </c>
    </row>
    <row r="264" spans="1:8" x14ac:dyDescent="0.3">
      <c r="A264" s="1">
        <v>262</v>
      </c>
      <c r="B264" s="1" t="s">
        <v>14</v>
      </c>
      <c r="C264" s="1" t="s">
        <v>329</v>
      </c>
      <c r="D264" s="1" t="s">
        <v>612</v>
      </c>
      <c r="E264" s="1" t="s">
        <v>613</v>
      </c>
      <c r="F264" s="1" t="s">
        <v>8</v>
      </c>
      <c r="G264" s="1">
        <v>64.680000000000007</v>
      </c>
      <c r="H264" s="1" t="s">
        <v>9</v>
      </c>
    </row>
    <row r="265" spans="1:8" x14ac:dyDescent="0.3">
      <c r="A265" s="1">
        <v>263</v>
      </c>
      <c r="B265" s="1" t="s">
        <v>233</v>
      </c>
      <c r="C265" s="1" t="s">
        <v>234</v>
      </c>
      <c r="D265" s="1" t="s">
        <v>614</v>
      </c>
      <c r="E265" s="1" t="s">
        <v>615</v>
      </c>
      <c r="F265" s="1" t="s">
        <v>8</v>
      </c>
      <c r="G265" s="1"/>
      <c r="H265" s="1" t="s">
        <v>257</v>
      </c>
    </row>
    <row r="266" spans="1:8" x14ac:dyDescent="0.3">
      <c r="A266" s="1">
        <v>264</v>
      </c>
      <c r="B266" s="1" t="s">
        <v>10</v>
      </c>
      <c r="C266" s="1" t="s">
        <v>30</v>
      </c>
      <c r="D266" s="1" t="s">
        <v>616</v>
      </c>
      <c r="E266" s="1" t="s">
        <v>617</v>
      </c>
      <c r="F266" s="1" t="s">
        <v>8</v>
      </c>
      <c r="G266" s="1">
        <v>67</v>
      </c>
      <c r="H266" s="1" t="s">
        <v>9</v>
      </c>
    </row>
    <row r="267" spans="1:8" x14ac:dyDescent="0.3">
      <c r="A267" s="1">
        <v>265</v>
      </c>
      <c r="B267" s="1" t="s">
        <v>10</v>
      </c>
      <c r="C267" s="1" t="s">
        <v>11</v>
      </c>
      <c r="D267" s="1" t="s">
        <v>618</v>
      </c>
      <c r="E267" s="1" t="s">
        <v>619</v>
      </c>
      <c r="F267" s="1" t="s">
        <v>8</v>
      </c>
      <c r="G267" s="1">
        <v>67</v>
      </c>
      <c r="H267" s="1" t="s">
        <v>9</v>
      </c>
    </row>
    <row r="268" spans="1:8" x14ac:dyDescent="0.3">
      <c r="A268" s="1">
        <v>266</v>
      </c>
      <c r="B268" s="1" t="s">
        <v>10</v>
      </c>
      <c r="C268" s="1" t="s">
        <v>27</v>
      </c>
      <c r="D268" s="1" t="s">
        <v>620</v>
      </c>
      <c r="E268" s="1" t="s">
        <v>621</v>
      </c>
      <c r="F268" s="1" t="s">
        <v>8</v>
      </c>
      <c r="G268" s="1">
        <v>67</v>
      </c>
      <c r="H268" s="1" t="s">
        <v>9</v>
      </c>
    </row>
    <row r="269" spans="1:8" x14ac:dyDescent="0.3">
      <c r="A269" s="1">
        <v>267</v>
      </c>
      <c r="B269" s="1" t="s">
        <v>14</v>
      </c>
      <c r="C269" s="1" t="s">
        <v>315</v>
      </c>
      <c r="D269" s="1" t="s">
        <v>622</v>
      </c>
      <c r="E269" s="1" t="s">
        <v>623</v>
      </c>
      <c r="F269" s="1" t="s">
        <v>8</v>
      </c>
      <c r="G269" s="1">
        <v>5.3</v>
      </c>
      <c r="H269" s="1" t="s">
        <v>9</v>
      </c>
    </row>
    <row r="270" spans="1:8" x14ac:dyDescent="0.3">
      <c r="A270" s="1">
        <v>268</v>
      </c>
      <c r="B270" s="1" t="s">
        <v>14</v>
      </c>
      <c r="C270" s="1" t="s">
        <v>18</v>
      </c>
      <c r="D270" s="1" t="s">
        <v>624</v>
      </c>
      <c r="E270" s="1" t="s">
        <v>625</v>
      </c>
      <c r="F270" s="1" t="s">
        <v>8</v>
      </c>
      <c r="G270" s="1">
        <v>29.75</v>
      </c>
      <c r="H270" s="1" t="s">
        <v>9</v>
      </c>
    </row>
    <row r="271" spans="1:8" x14ac:dyDescent="0.3">
      <c r="A271" s="1">
        <v>269</v>
      </c>
      <c r="B271" s="1" t="s">
        <v>143</v>
      </c>
      <c r="C271" s="1" t="s">
        <v>144</v>
      </c>
      <c r="D271" s="1" t="s">
        <v>626</v>
      </c>
      <c r="E271" s="1" t="s">
        <v>627</v>
      </c>
      <c r="F271" s="1" t="s">
        <v>8</v>
      </c>
      <c r="G271" s="1"/>
      <c r="H271" s="1" t="s">
        <v>257</v>
      </c>
    </row>
    <row r="272" spans="1:8" x14ac:dyDescent="0.3">
      <c r="A272" s="1">
        <v>270</v>
      </c>
      <c r="B272" s="1" t="s">
        <v>233</v>
      </c>
      <c r="C272" s="1" t="s">
        <v>379</v>
      </c>
      <c r="D272" s="1" t="s">
        <v>628</v>
      </c>
      <c r="E272" s="1" t="s">
        <v>629</v>
      </c>
      <c r="F272" s="1" t="s">
        <v>346</v>
      </c>
      <c r="G272" s="1">
        <v>200</v>
      </c>
      <c r="H272" s="1" t="s">
        <v>9</v>
      </c>
    </row>
    <row r="273" spans="1:8" x14ac:dyDescent="0.3">
      <c r="A273" s="1">
        <v>271</v>
      </c>
      <c r="B273" s="1" t="s">
        <v>14</v>
      </c>
      <c r="C273" s="1" t="s">
        <v>90</v>
      </c>
      <c r="D273" s="1" t="s">
        <v>630</v>
      </c>
      <c r="E273" s="1" t="s">
        <v>631</v>
      </c>
      <c r="F273" s="1" t="s">
        <v>8</v>
      </c>
      <c r="G273" s="1">
        <v>64.680000000000007</v>
      </c>
      <c r="H273" s="1" t="s">
        <v>9</v>
      </c>
    </row>
    <row r="274" spans="1:8" x14ac:dyDescent="0.3">
      <c r="A274" s="1">
        <v>272</v>
      </c>
      <c r="B274" s="1" t="s">
        <v>10</v>
      </c>
      <c r="C274" s="1" t="s">
        <v>11</v>
      </c>
      <c r="D274" s="1" t="s">
        <v>632</v>
      </c>
      <c r="E274" s="1" t="s">
        <v>633</v>
      </c>
      <c r="F274" s="1" t="s">
        <v>8</v>
      </c>
      <c r="G274" s="1">
        <v>67</v>
      </c>
      <c r="H274" s="1" t="s">
        <v>9</v>
      </c>
    </row>
    <row r="275" spans="1:8" x14ac:dyDescent="0.3">
      <c r="A275" s="1">
        <v>273</v>
      </c>
      <c r="B275" s="1" t="s">
        <v>14</v>
      </c>
      <c r="C275" s="1" t="s">
        <v>634</v>
      </c>
      <c r="D275" s="1" t="s">
        <v>635</v>
      </c>
      <c r="E275" s="1" t="s">
        <v>636</v>
      </c>
      <c r="F275" s="1" t="s">
        <v>8</v>
      </c>
      <c r="G275" s="1"/>
      <c r="H275" s="1" t="s">
        <v>9</v>
      </c>
    </row>
    <row r="276" spans="1:8" x14ac:dyDescent="0.3">
      <c r="A276" s="1">
        <v>274</v>
      </c>
      <c r="B276" s="1" t="s">
        <v>10</v>
      </c>
      <c r="C276" s="1" t="s">
        <v>30</v>
      </c>
      <c r="D276" s="1" t="s">
        <v>637</v>
      </c>
      <c r="E276" s="1" t="s">
        <v>638</v>
      </c>
      <c r="F276" s="1" t="s">
        <v>8</v>
      </c>
      <c r="G276" s="1">
        <v>67</v>
      </c>
      <c r="H276" s="1" t="s">
        <v>9</v>
      </c>
    </row>
    <row r="277" spans="1:8" x14ac:dyDescent="0.3">
      <c r="A277" s="1">
        <v>275</v>
      </c>
      <c r="B277" s="1" t="s">
        <v>14</v>
      </c>
      <c r="C277" s="1" t="s">
        <v>329</v>
      </c>
      <c r="D277" s="1" t="s">
        <v>639</v>
      </c>
      <c r="E277" s="1" t="s">
        <v>640</v>
      </c>
      <c r="F277" s="1" t="s">
        <v>8</v>
      </c>
      <c r="G277" s="1">
        <v>29.75</v>
      </c>
      <c r="H277" s="1" t="s">
        <v>9</v>
      </c>
    </row>
    <row r="278" spans="1:8" x14ac:dyDescent="0.3">
      <c r="A278" s="1">
        <v>276</v>
      </c>
      <c r="B278" s="1" t="s">
        <v>68</v>
      </c>
      <c r="C278" s="1" t="s">
        <v>69</v>
      </c>
      <c r="D278" s="1" t="s">
        <v>641</v>
      </c>
      <c r="E278" s="1" t="s">
        <v>642</v>
      </c>
      <c r="F278" s="1" t="s">
        <v>8</v>
      </c>
      <c r="G278" s="1">
        <v>28.3</v>
      </c>
      <c r="H278" s="1" t="s">
        <v>9</v>
      </c>
    </row>
    <row r="279" spans="1:8" x14ac:dyDescent="0.3">
      <c r="A279" s="1">
        <v>277</v>
      </c>
      <c r="B279" s="1" t="s">
        <v>4</v>
      </c>
      <c r="C279" s="1" t="s">
        <v>5</v>
      </c>
      <c r="D279" s="1" t="s">
        <v>643</v>
      </c>
      <c r="E279" s="1" t="s">
        <v>644</v>
      </c>
      <c r="F279" s="1" t="s">
        <v>8</v>
      </c>
      <c r="G279" s="1">
        <v>20</v>
      </c>
      <c r="H279" s="1" t="s">
        <v>9</v>
      </c>
    </row>
    <row r="280" spans="1:8" x14ac:dyDescent="0.3">
      <c r="A280" s="1">
        <v>278</v>
      </c>
      <c r="B280" s="1" t="s">
        <v>14</v>
      </c>
      <c r="C280" s="1" t="s">
        <v>138</v>
      </c>
      <c r="D280" s="1" t="s">
        <v>645</v>
      </c>
      <c r="E280" s="1" t="s">
        <v>646</v>
      </c>
      <c r="F280" s="1" t="s">
        <v>8</v>
      </c>
      <c r="G280" s="1"/>
      <c r="H280" s="1" t="s">
        <v>9</v>
      </c>
    </row>
    <row r="281" spans="1:8" x14ac:dyDescent="0.3">
      <c r="A281" s="1">
        <v>279</v>
      </c>
      <c r="B281" s="1" t="s">
        <v>4</v>
      </c>
      <c r="C281" s="1" t="s">
        <v>212</v>
      </c>
      <c r="D281" s="1" t="s">
        <v>647</v>
      </c>
      <c r="E281" s="1" t="s">
        <v>648</v>
      </c>
      <c r="F281" s="1" t="s">
        <v>8</v>
      </c>
      <c r="G281" s="1">
        <v>25</v>
      </c>
      <c r="H281" s="1" t="s">
        <v>9</v>
      </c>
    </row>
    <row r="282" spans="1:8" x14ac:dyDescent="0.3">
      <c r="A282" s="1">
        <v>280</v>
      </c>
      <c r="B282" s="1" t="s">
        <v>14</v>
      </c>
      <c r="C282" s="1" t="s">
        <v>18</v>
      </c>
      <c r="D282" s="1" t="s">
        <v>649</v>
      </c>
      <c r="E282" s="1" t="s">
        <v>650</v>
      </c>
      <c r="F282" s="1" t="s">
        <v>8</v>
      </c>
      <c r="G282" s="1">
        <v>29.75</v>
      </c>
      <c r="H282" s="1" t="s">
        <v>9</v>
      </c>
    </row>
    <row r="283" spans="1:8" x14ac:dyDescent="0.3">
      <c r="A283" s="1">
        <v>281</v>
      </c>
      <c r="B283" s="1" t="s">
        <v>10</v>
      </c>
      <c r="C283" s="1" t="s">
        <v>30</v>
      </c>
      <c r="D283" s="1" t="s">
        <v>651</v>
      </c>
      <c r="E283" s="1" t="s">
        <v>652</v>
      </c>
      <c r="F283" s="1" t="s">
        <v>8</v>
      </c>
      <c r="G283" s="1">
        <v>67</v>
      </c>
      <c r="H283" s="1" t="s">
        <v>9</v>
      </c>
    </row>
    <row r="284" spans="1:8" x14ac:dyDescent="0.3">
      <c r="A284" s="1">
        <v>282</v>
      </c>
      <c r="B284" s="1" t="s">
        <v>86</v>
      </c>
      <c r="C284" s="1" t="s">
        <v>87</v>
      </c>
      <c r="D284" s="1" t="s">
        <v>653</v>
      </c>
      <c r="E284" s="1" t="s">
        <v>654</v>
      </c>
      <c r="F284" s="1" t="s">
        <v>8</v>
      </c>
      <c r="G284" s="1">
        <v>31</v>
      </c>
      <c r="H284" s="1" t="s">
        <v>9</v>
      </c>
    </row>
    <row r="285" spans="1:8" x14ac:dyDescent="0.3">
      <c r="A285" s="1">
        <v>283</v>
      </c>
      <c r="B285" s="1" t="s">
        <v>10</v>
      </c>
      <c r="C285" s="1" t="s">
        <v>11</v>
      </c>
      <c r="D285" s="1" t="s">
        <v>655</v>
      </c>
      <c r="E285" s="1" t="s">
        <v>656</v>
      </c>
      <c r="F285" s="1" t="s">
        <v>8</v>
      </c>
      <c r="G285" s="1">
        <v>67</v>
      </c>
      <c r="H285" s="1" t="s">
        <v>9</v>
      </c>
    </row>
    <row r="286" spans="1:8" x14ac:dyDescent="0.3">
      <c r="A286" s="1">
        <v>284</v>
      </c>
      <c r="B286" s="1" t="s">
        <v>657</v>
      </c>
      <c r="C286" s="1" t="s">
        <v>658</v>
      </c>
      <c r="D286" s="1" t="s">
        <v>659</v>
      </c>
      <c r="E286" s="1" t="s">
        <v>660</v>
      </c>
      <c r="F286" s="1" t="s">
        <v>8</v>
      </c>
      <c r="G286" s="1">
        <v>876</v>
      </c>
      <c r="H286" s="1" t="s">
        <v>9</v>
      </c>
    </row>
    <row r="287" spans="1:8" x14ac:dyDescent="0.3">
      <c r="A287" s="1">
        <v>285</v>
      </c>
      <c r="B287" s="1" t="s">
        <v>153</v>
      </c>
      <c r="C287" s="1" t="s">
        <v>69</v>
      </c>
      <c r="D287" s="1" t="s">
        <v>661</v>
      </c>
      <c r="E287" s="1" t="s">
        <v>662</v>
      </c>
      <c r="F287" s="1" t="s">
        <v>8</v>
      </c>
      <c r="G287" s="1">
        <v>4.38</v>
      </c>
      <c r="H287" s="1" t="s">
        <v>9</v>
      </c>
    </row>
    <row r="288" spans="1:8" x14ac:dyDescent="0.3">
      <c r="A288" s="1">
        <v>286</v>
      </c>
      <c r="B288" s="1" t="s">
        <v>14</v>
      </c>
      <c r="C288" s="1" t="s">
        <v>90</v>
      </c>
      <c r="D288" s="1" t="s">
        <v>663</v>
      </c>
      <c r="E288" s="1" t="s">
        <v>664</v>
      </c>
      <c r="F288" s="1" t="s">
        <v>8</v>
      </c>
      <c r="G288" s="1">
        <v>64.680000000000007</v>
      </c>
      <c r="H288" s="1" t="s">
        <v>9</v>
      </c>
    </row>
    <row r="289" spans="1:8" x14ac:dyDescent="0.3">
      <c r="A289" s="1">
        <v>287</v>
      </c>
      <c r="B289" s="1" t="s">
        <v>10</v>
      </c>
      <c r="C289" s="1" t="s">
        <v>11</v>
      </c>
      <c r="D289" s="1" t="s">
        <v>665</v>
      </c>
      <c r="E289" s="1" t="s">
        <v>666</v>
      </c>
      <c r="F289" s="1" t="s">
        <v>8</v>
      </c>
      <c r="G289" s="1">
        <v>67</v>
      </c>
      <c r="H289" s="1" t="s">
        <v>9</v>
      </c>
    </row>
    <row r="290" spans="1:8" x14ac:dyDescent="0.3">
      <c r="A290" s="1">
        <v>288</v>
      </c>
      <c r="B290" s="1" t="s">
        <v>14</v>
      </c>
      <c r="C290" s="1" t="s">
        <v>53</v>
      </c>
      <c r="D290" s="1" t="s">
        <v>667</v>
      </c>
      <c r="E290" s="1" t="s">
        <v>668</v>
      </c>
      <c r="F290" s="1" t="s">
        <v>8</v>
      </c>
      <c r="G290" s="1"/>
      <c r="H290" s="1" t="s">
        <v>9</v>
      </c>
    </row>
    <row r="291" spans="1:8" x14ac:dyDescent="0.3">
      <c r="A291" s="1">
        <v>289</v>
      </c>
      <c r="B291" s="1" t="s">
        <v>14</v>
      </c>
      <c r="C291" s="1" t="s">
        <v>205</v>
      </c>
      <c r="D291" s="1" t="s">
        <v>669</v>
      </c>
      <c r="E291" s="1" t="s">
        <v>670</v>
      </c>
      <c r="F291" s="1" t="s">
        <v>8</v>
      </c>
      <c r="G291" s="1"/>
      <c r="H291" s="1" t="s">
        <v>9</v>
      </c>
    </row>
    <row r="292" spans="1:8" x14ac:dyDescent="0.3">
      <c r="A292" s="1">
        <v>290</v>
      </c>
      <c r="B292" s="1" t="s">
        <v>74</v>
      </c>
      <c r="C292" s="1" t="s">
        <v>671</v>
      </c>
      <c r="D292" s="1" t="s">
        <v>672</v>
      </c>
      <c r="E292" s="1" t="s">
        <v>673</v>
      </c>
      <c r="F292" s="1" t="s">
        <v>8</v>
      </c>
      <c r="G292" s="1">
        <v>109</v>
      </c>
      <c r="H292" s="1" t="s">
        <v>9</v>
      </c>
    </row>
    <row r="293" spans="1:8" x14ac:dyDescent="0.3">
      <c r="A293" s="1">
        <v>291</v>
      </c>
      <c r="B293" s="1" t="s">
        <v>342</v>
      </c>
      <c r="C293" s="1" t="s">
        <v>343</v>
      </c>
      <c r="D293" s="1" t="s">
        <v>674</v>
      </c>
      <c r="E293" s="1" t="s">
        <v>675</v>
      </c>
      <c r="F293" s="1" t="s">
        <v>346</v>
      </c>
      <c r="G293" s="1">
        <v>85</v>
      </c>
      <c r="H293" s="1" t="s">
        <v>9</v>
      </c>
    </row>
    <row r="294" spans="1:8" x14ac:dyDescent="0.3">
      <c r="A294" s="1">
        <v>292</v>
      </c>
      <c r="B294" s="1" t="s">
        <v>14</v>
      </c>
      <c r="C294" s="1" t="s">
        <v>101</v>
      </c>
      <c r="D294" s="1" t="s">
        <v>676</v>
      </c>
      <c r="E294" s="1" t="s">
        <v>677</v>
      </c>
      <c r="F294" s="1" t="s">
        <v>8</v>
      </c>
      <c r="G294" s="1">
        <v>29.15</v>
      </c>
      <c r="H294" s="1" t="s">
        <v>9</v>
      </c>
    </row>
    <row r="295" spans="1:8" x14ac:dyDescent="0.3">
      <c r="A295" s="1">
        <v>293</v>
      </c>
      <c r="B295" s="1" t="s">
        <v>21</v>
      </c>
      <c r="C295" s="1" t="s">
        <v>22</v>
      </c>
      <c r="D295" s="1" t="s">
        <v>678</v>
      </c>
      <c r="E295" s="1" t="s">
        <v>679</v>
      </c>
      <c r="F295" s="1" t="s">
        <v>8</v>
      </c>
      <c r="G295" s="1">
        <v>7.5</v>
      </c>
      <c r="H295" s="1" t="s">
        <v>9</v>
      </c>
    </row>
    <row r="296" spans="1:8" x14ac:dyDescent="0.3">
      <c r="A296" s="1">
        <v>294</v>
      </c>
      <c r="B296" s="1" t="s">
        <v>10</v>
      </c>
      <c r="C296" s="1" t="s">
        <v>11</v>
      </c>
      <c r="D296" s="1" t="s">
        <v>680</v>
      </c>
      <c r="E296" s="1" t="s">
        <v>681</v>
      </c>
      <c r="F296" s="1" t="s">
        <v>8</v>
      </c>
      <c r="G296" s="1">
        <v>67</v>
      </c>
      <c r="H296" s="1" t="s">
        <v>9</v>
      </c>
    </row>
    <row r="297" spans="1:8" x14ac:dyDescent="0.3">
      <c r="A297" s="1">
        <v>295</v>
      </c>
      <c r="B297" s="1" t="s">
        <v>4</v>
      </c>
      <c r="C297" s="1" t="s">
        <v>5</v>
      </c>
      <c r="D297" s="1" t="s">
        <v>682</v>
      </c>
      <c r="E297" s="1" t="s">
        <v>683</v>
      </c>
      <c r="F297" s="1" t="s">
        <v>8</v>
      </c>
      <c r="G297" s="1">
        <v>25</v>
      </c>
      <c r="H297" s="1" t="s">
        <v>9</v>
      </c>
    </row>
    <row r="298" spans="1:8" x14ac:dyDescent="0.3">
      <c r="A298" s="1">
        <v>296</v>
      </c>
      <c r="B298" s="1" t="s">
        <v>10</v>
      </c>
      <c r="C298" s="1" t="s">
        <v>30</v>
      </c>
      <c r="D298" s="1" t="s">
        <v>684</v>
      </c>
      <c r="E298" s="1" t="s">
        <v>685</v>
      </c>
      <c r="F298" s="1" t="s">
        <v>8</v>
      </c>
      <c r="G298" s="1">
        <v>97</v>
      </c>
      <c r="H298" s="1" t="s">
        <v>9</v>
      </c>
    </row>
    <row r="299" spans="1:8" x14ac:dyDescent="0.3">
      <c r="A299" s="1">
        <v>297</v>
      </c>
      <c r="B299" s="1" t="s">
        <v>14</v>
      </c>
      <c r="C299" s="1" t="s">
        <v>133</v>
      </c>
      <c r="D299" s="1" t="s">
        <v>686</v>
      </c>
      <c r="E299" s="1" t="s">
        <v>687</v>
      </c>
      <c r="F299" s="1" t="s">
        <v>8</v>
      </c>
      <c r="G299" s="1"/>
      <c r="H299" s="1" t="s">
        <v>9</v>
      </c>
    </row>
    <row r="300" spans="1:8" x14ac:dyDescent="0.3">
      <c r="A300" s="1">
        <v>298</v>
      </c>
      <c r="B300" s="1" t="s">
        <v>14</v>
      </c>
      <c r="C300" s="1" t="s">
        <v>90</v>
      </c>
      <c r="D300" s="1" t="s">
        <v>688</v>
      </c>
      <c r="E300" s="1" t="s">
        <v>689</v>
      </c>
      <c r="F300" s="1" t="s">
        <v>8</v>
      </c>
      <c r="G300" s="1">
        <v>29.75</v>
      </c>
      <c r="H300" s="1" t="s">
        <v>9</v>
      </c>
    </row>
    <row r="301" spans="1:8" x14ac:dyDescent="0.3">
      <c r="A301" s="1">
        <v>299</v>
      </c>
      <c r="B301" s="1" t="s">
        <v>10</v>
      </c>
      <c r="C301" s="1" t="s">
        <v>27</v>
      </c>
      <c r="D301" s="1" t="s">
        <v>690</v>
      </c>
      <c r="E301" s="1" t="s">
        <v>691</v>
      </c>
      <c r="F301" s="1" t="s">
        <v>8</v>
      </c>
      <c r="G301" s="1">
        <v>67</v>
      </c>
      <c r="H301" s="1" t="s">
        <v>9</v>
      </c>
    </row>
    <row r="302" spans="1:8" x14ac:dyDescent="0.3">
      <c r="A302" s="1">
        <v>0</v>
      </c>
      <c r="B302" s="1" t="s">
        <v>129</v>
      </c>
      <c r="C302" s="1" t="s">
        <v>130</v>
      </c>
      <c r="D302" s="1" t="s">
        <v>692</v>
      </c>
      <c r="E302" s="1" t="s">
        <v>693</v>
      </c>
      <c r="F302" s="1" t="s">
        <v>8</v>
      </c>
      <c r="G302" s="1">
        <v>17.420000000000002</v>
      </c>
      <c r="H302" s="1" t="s">
        <v>9</v>
      </c>
    </row>
    <row r="303" spans="1:8" x14ac:dyDescent="0.3">
      <c r="A303" s="1">
        <v>1</v>
      </c>
      <c r="B303" s="1" t="s">
        <v>129</v>
      </c>
      <c r="C303" s="1" t="s">
        <v>322</v>
      </c>
      <c r="D303" s="1" t="s">
        <v>694</v>
      </c>
      <c r="E303" s="1" t="s">
        <v>695</v>
      </c>
      <c r="F303" s="1" t="s">
        <v>8</v>
      </c>
      <c r="G303" s="1">
        <v>25</v>
      </c>
      <c r="H303" s="1" t="s">
        <v>9</v>
      </c>
    </row>
    <row r="304" spans="1:8" x14ac:dyDescent="0.3">
      <c r="A304" s="1">
        <v>2</v>
      </c>
      <c r="B304" s="1" t="s">
        <v>86</v>
      </c>
      <c r="C304" s="1" t="s">
        <v>290</v>
      </c>
      <c r="D304" s="1" t="s">
        <v>696</v>
      </c>
      <c r="E304" s="1" t="s">
        <v>697</v>
      </c>
      <c r="F304" s="1" t="s">
        <v>8</v>
      </c>
      <c r="G304" s="1">
        <v>62</v>
      </c>
      <c r="H304" s="1" t="s">
        <v>9</v>
      </c>
    </row>
    <row r="305" spans="1:8" x14ac:dyDescent="0.3">
      <c r="A305" s="1">
        <v>3</v>
      </c>
      <c r="B305" s="1" t="s">
        <v>4</v>
      </c>
      <c r="C305" s="1" t="s">
        <v>5</v>
      </c>
      <c r="D305" s="1" t="s">
        <v>698</v>
      </c>
      <c r="E305" s="1" t="s">
        <v>699</v>
      </c>
      <c r="F305" s="1" t="s">
        <v>8</v>
      </c>
      <c r="G305" s="1"/>
      <c r="H305" s="1" t="s">
        <v>9</v>
      </c>
    </row>
    <row r="306" spans="1:8" x14ac:dyDescent="0.3">
      <c r="A306" s="1">
        <v>4</v>
      </c>
      <c r="B306" s="1" t="s">
        <v>10</v>
      </c>
      <c r="C306" s="1" t="s">
        <v>11</v>
      </c>
      <c r="D306" s="1" t="s">
        <v>700</v>
      </c>
      <c r="E306" s="1" t="s">
        <v>701</v>
      </c>
      <c r="F306" s="1" t="s">
        <v>8</v>
      </c>
      <c r="G306" s="1">
        <v>67</v>
      </c>
      <c r="H306" s="1" t="s">
        <v>9</v>
      </c>
    </row>
    <row r="307" spans="1:8" x14ac:dyDescent="0.3">
      <c r="A307" s="1">
        <v>5</v>
      </c>
      <c r="B307" s="1" t="s">
        <v>4</v>
      </c>
      <c r="C307" s="1" t="s">
        <v>702</v>
      </c>
      <c r="D307" s="1" t="s">
        <v>703</v>
      </c>
      <c r="E307" s="1" t="s">
        <v>704</v>
      </c>
      <c r="F307" s="1" t="s">
        <v>8</v>
      </c>
      <c r="G307" s="1"/>
      <c r="H307" s="1" t="s">
        <v>9</v>
      </c>
    </row>
    <row r="308" spans="1:8" x14ac:dyDescent="0.3">
      <c r="A308" s="1">
        <v>6</v>
      </c>
      <c r="B308" s="1" t="s">
        <v>10</v>
      </c>
      <c r="C308" s="1" t="s">
        <v>11</v>
      </c>
      <c r="D308" s="1" t="s">
        <v>705</v>
      </c>
      <c r="E308" s="1" t="s">
        <v>706</v>
      </c>
      <c r="F308" s="1" t="s">
        <v>8</v>
      </c>
      <c r="G308" s="1">
        <v>67</v>
      </c>
      <c r="H308" s="1" t="s">
        <v>9</v>
      </c>
    </row>
    <row r="309" spans="1:8" x14ac:dyDescent="0.3">
      <c r="A309" s="1">
        <v>7</v>
      </c>
      <c r="B309" s="1" t="s">
        <v>14</v>
      </c>
      <c r="C309" s="1" t="s">
        <v>18</v>
      </c>
      <c r="D309" s="1" t="s">
        <v>707</v>
      </c>
      <c r="E309" s="1" t="s">
        <v>708</v>
      </c>
      <c r="F309" s="1" t="s">
        <v>8</v>
      </c>
      <c r="G309" s="1">
        <v>29.75</v>
      </c>
      <c r="H309" s="1" t="s">
        <v>9</v>
      </c>
    </row>
    <row r="310" spans="1:8" x14ac:dyDescent="0.3">
      <c r="A310" s="1">
        <v>8</v>
      </c>
      <c r="B310" s="1" t="s">
        <v>14</v>
      </c>
      <c r="C310" s="1" t="s">
        <v>329</v>
      </c>
      <c r="D310" s="1" t="s">
        <v>709</v>
      </c>
      <c r="E310" s="1" t="s">
        <v>710</v>
      </c>
      <c r="F310" s="1" t="s">
        <v>8</v>
      </c>
      <c r="G310" s="1">
        <v>30.8</v>
      </c>
      <c r="H310" s="1" t="s">
        <v>9</v>
      </c>
    </row>
    <row r="311" spans="1:8" x14ac:dyDescent="0.3">
      <c r="A311" s="1">
        <v>9</v>
      </c>
      <c r="B311" s="1" t="s">
        <v>129</v>
      </c>
      <c r="C311" s="1" t="s">
        <v>565</v>
      </c>
      <c r="D311" s="1" t="s">
        <v>711</v>
      </c>
      <c r="E311" s="1" t="s">
        <v>712</v>
      </c>
      <c r="F311" s="1" t="s">
        <v>8</v>
      </c>
      <c r="G311" s="1">
        <v>65</v>
      </c>
      <c r="H311" s="1" t="s">
        <v>9</v>
      </c>
    </row>
    <row r="312" spans="1:8" x14ac:dyDescent="0.3">
      <c r="A312" s="1">
        <v>10</v>
      </c>
      <c r="B312" s="1" t="s">
        <v>713</v>
      </c>
      <c r="C312" s="1" t="s">
        <v>714</v>
      </c>
      <c r="D312" s="1" t="s">
        <v>715</v>
      </c>
      <c r="E312" s="1" t="s">
        <v>716</v>
      </c>
      <c r="F312" s="1" t="s">
        <v>8</v>
      </c>
      <c r="G312" s="1">
        <v>39</v>
      </c>
      <c r="H312" s="1" t="s">
        <v>257</v>
      </c>
    </row>
    <row r="313" spans="1:8" x14ac:dyDescent="0.3">
      <c r="A313" s="1">
        <v>11</v>
      </c>
      <c r="B313" s="1" t="s">
        <v>4</v>
      </c>
      <c r="C313" s="1" t="s">
        <v>212</v>
      </c>
      <c r="D313" s="1" t="s">
        <v>717</v>
      </c>
      <c r="E313" s="1" t="s">
        <v>718</v>
      </c>
      <c r="F313" s="1" t="s">
        <v>8</v>
      </c>
      <c r="G313" s="1">
        <v>25</v>
      </c>
      <c r="H313" s="1" t="s">
        <v>9</v>
      </c>
    </row>
    <row r="314" spans="1:8" x14ac:dyDescent="0.3">
      <c r="A314" s="1">
        <v>12</v>
      </c>
      <c r="B314" s="1" t="s">
        <v>14</v>
      </c>
      <c r="C314" s="1" t="s">
        <v>90</v>
      </c>
      <c r="D314" s="1" t="s">
        <v>719</v>
      </c>
      <c r="E314" s="1" t="s">
        <v>720</v>
      </c>
      <c r="F314" s="1" t="s">
        <v>8</v>
      </c>
      <c r="G314" s="1">
        <v>29.75</v>
      </c>
      <c r="H314" s="1" t="s">
        <v>9</v>
      </c>
    </row>
    <row r="315" spans="1:8" x14ac:dyDescent="0.3">
      <c r="A315" s="1">
        <v>13</v>
      </c>
      <c r="B315" s="1" t="s">
        <v>10</v>
      </c>
      <c r="C315" s="1" t="s">
        <v>11</v>
      </c>
      <c r="D315" s="1" t="s">
        <v>721</v>
      </c>
      <c r="E315" s="1" t="s">
        <v>722</v>
      </c>
      <c r="F315" s="1" t="s">
        <v>8</v>
      </c>
      <c r="G315" s="1">
        <v>67</v>
      </c>
      <c r="H315" s="1" t="s">
        <v>9</v>
      </c>
    </row>
    <row r="316" spans="1:8" x14ac:dyDescent="0.3">
      <c r="A316" s="1">
        <v>14</v>
      </c>
      <c r="B316" s="1" t="s">
        <v>21</v>
      </c>
      <c r="C316" s="1" t="s">
        <v>22</v>
      </c>
      <c r="D316" s="1" t="s">
        <v>723</v>
      </c>
      <c r="E316" s="1" t="s">
        <v>724</v>
      </c>
      <c r="F316" s="1" t="s">
        <v>8</v>
      </c>
      <c r="G316" s="1">
        <v>7.5</v>
      </c>
      <c r="H316" s="1" t="s">
        <v>9</v>
      </c>
    </row>
    <row r="317" spans="1:8" x14ac:dyDescent="0.3">
      <c r="A317" s="1">
        <v>15</v>
      </c>
      <c r="B317" s="1" t="s">
        <v>14</v>
      </c>
      <c r="C317" s="1" t="s">
        <v>65</v>
      </c>
      <c r="D317" s="1" t="s">
        <v>725</v>
      </c>
      <c r="E317" s="1" t="s">
        <v>726</v>
      </c>
      <c r="F317" s="1" t="s">
        <v>8</v>
      </c>
      <c r="G317" s="1">
        <v>5.3</v>
      </c>
      <c r="H317" s="1" t="s">
        <v>9</v>
      </c>
    </row>
    <row r="318" spans="1:8" x14ac:dyDescent="0.3">
      <c r="A318" s="1">
        <v>16</v>
      </c>
      <c r="B318" s="1" t="s">
        <v>10</v>
      </c>
      <c r="C318" s="1" t="s">
        <v>27</v>
      </c>
      <c r="D318" s="1" t="s">
        <v>727</v>
      </c>
      <c r="E318" s="1" t="s">
        <v>728</v>
      </c>
      <c r="F318" s="1" t="s">
        <v>8</v>
      </c>
      <c r="G318" s="1">
        <v>67</v>
      </c>
      <c r="H318" s="1" t="s">
        <v>9</v>
      </c>
    </row>
    <row r="319" spans="1:8" x14ac:dyDescent="0.3">
      <c r="A319" s="1">
        <v>17</v>
      </c>
      <c r="B319" s="1" t="s">
        <v>10</v>
      </c>
      <c r="C319" s="1" t="s">
        <v>30</v>
      </c>
      <c r="D319" s="1" t="s">
        <v>729</v>
      </c>
      <c r="E319" s="1" t="s">
        <v>730</v>
      </c>
      <c r="F319" s="1" t="s">
        <v>8</v>
      </c>
      <c r="G319" s="1">
        <v>67</v>
      </c>
      <c r="H319" s="1" t="s">
        <v>9</v>
      </c>
    </row>
    <row r="320" spans="1:8" x14ac:dyDescent="0.3">
      <c r="A320" s="1">
        <v>18</v>
      </c>
      <c r="B320" s="1" t="s">
        <v>74</v>
      </c>
      <c r="C320" s="1" t="s">
        <v>75</v>
      </c>
      <c r="D320" s="1" t="s">
        <v>731</v>
      </c>
      <c r="E320" s="1" t="s">
        <v>732</v>
      </c>
      <c r="F320" s="1" t="s">
        <v>8</v>
      </c>
      <c r="G320" s="1">
        <v>140</v>
      </c>
      <c r="H320" s="1" t="s">
        <v>9</v>
      </c>
    </row>
    <row r="321" spans="1:8" x14ac:dyDescent="0.3">
      <c r="A321" s="1">
        <v>19</v>
      </c>
      <c r="B321" s="1" t="s">
        <v>113</v>
      </c>
      <c r="C321" s="1" t="s">
        <v>114</v>
      </c>
      <c r="D321" s="1" t="s">
        <v>733</v>
      </c>
      <c r="E321" s="1" t="s">
        <v>734</v>
      </c>
      <c r="F321" s="1" t="s">
        <v>8</v>
      </c>
      <c r="G321" s="1">
        <v>15</v>
      </c>
      <c r="H321" s="1" t="s">
        <v>117</v>
      </c>
    </row>
    <row r="322" spans="1:8" x14ac:dyDescent="0.3">
      <c r="A322" s="1">
        <v>20</v>
      </c>
      <c r="B322" s="1" t="s">
        <v>14</v>
      </c>
      <c r="C322" s="1" t="s">
        <v>395</v>
      </c>
      <c r="D322" s="1" t="s">
        <v>735</v>
      </c>
      <c r="E322" s="1" t="s">
        <v>736</v>
      </c>
      <c r="F322" s="1" t="s">
        <v>8</v>
      </c>
      <c r="G322" s="1">
        <v>19</v>
      </c>
      <c r="H322" s="1" t="s">
        <v>9</v>
      </c>
    </row>
    <row r="323" spans="1:8" x14ac:dyDescent="0.3">
      <c r="A323" s="1">
        <v>21</v>
      </c>
      <c r="B323" s="1" t="s">
        <v>14</v>
      </c>
      <c r="C323" s="1" t="s">
        <v>18</v>
      </c>
      <c r="D323" s="1" t="s">
        <v>737</v>
      </c>
      <c r="E323" s="1" t="s">
        <v>738</v>
      </c>
      <c r="F323" s="1" t="s">
        <v>8</v>
      </c>
      <c r="G323" s="1">
        <v>29.75</v>
      </c>
      <c r="H323" s="1" t="s">
        <v>9</v>
      </c>
    </row>
    <row r="324" spans="1:8" x14ac:dyDescent="0.3">
      <c r="A324" s="1">
        <v>22</v>
      </c>
      <c r="B324" s="1" t="s">
        <v>10</v>
      </c>
      <c r="C324" s="1" t="s">
        <v>11</v>
      </c>
      <c r="D324" s="1" t="s">
        <v>739</v>
      </c>
      <c r="E324" s="1" t="s">
        <v>740</v>
      </c>
      <c r="F324" s="1" t="s">
        <v>8</v>
      </c>
      <c r="G324" s="1">
        <v>67</v>
      </c>
      <c r="H324" s="1" t="s">
        <v>9</v>
      </c>
    </row>
    <row r="325" spans="1:8" x14ac:dyDescent="0.3">
      <c r="A325" s="1">
        <v>23</v>
      </c>
      <c r="B325" s="1" t="s">
        <v>741</v>
      </c>
      <c r="C325" s="1" t="s">
        <v>742</v>
      </c>
      <c r="D325" s="1" t="s">
        <v>743</v>
      </c>
      <c r="E325" s="1" t="s">
        <v>744</v>
      </c>
      <c r="F325" s="1" t="s">
        <v>8</v>
      </c>
      <c r="G325" s="1">
        <v>5.8</v>
      </c>
      <c r="H325" s="1" t="s">
        <v>9</v>
      </c>
    </row>
    <row r="326" spans="1:8" x14ac:dyDescent="0.3">
      <c r="A326" s="1">
        <v>24</v>
      </c>
      <c r="B326" s="1" t="s">
        <v>74</v>
      </c>
      <c r="C326" s="1" t="s">
        <v>745</v>
      </c>
      <c r="D326" s="1" t="s">
        <v>746</v>
      </c>
      <c r="E326" s="1" t="s">
        <v>747</v>
      </c>
      <c r="F326" s="1" t="s">
        <v>8</v>
      </c>
      <c r="G326" s="1">
        <v>350</v>
      </c>
      <c r="H326" s="1" t="s">
        <v>9</v>
      </c>
    </row>
    <row r="327" spans="1:8" x14ac:dyDescent="0.3">
      <c r="A327" s="1">
        <v>25</v>
      </c>
      <c r="B327" s="1" t="s">
        <v>129</v>
      </c>
      <c r="C327" s="1" t="s">
        <v>130</v>
      </c>
      <c r="D327" s="1" t="s">
        <v>748</v>
      </c>
      <c r="E327" s="1" t="s">
        <v>749</v>
      </c>
      <c r="F327" s="1" t="s">
        <v>8</v>
      </c>
      <c r="G327" s="1">
        <v>17.420000000000002</v>
      </c>
      <c r="H327" s="1" t="s">
        <v>9</v>
      </c>
    </row>
    <row r="328" spans="1:8" x14ac:dyDescent="0.3">
      <c r="A328" s="1">
        <v>26</v>
      </c>
      <c r="B328" s="1" t="s">
        <v>14</v>
      </c>
      <c r="C328" s="1" t="s">
        <v>90</v>
      </c>
      <c r="D328" s="1" t="s">
        <v>750</v>
      </c>
      <c r="E328" s="1" t="s">
        <v>751</v>
      </c>
      <c r="F328" s="1" t="s">
        <v>8</v>
      </c>
      <c r="G328" s="1">
        <v>29.75</v>
      </c>
      <c r="H328" s="1" t="s">
        <v>9</v>
      </c>
    </row>
    <row r="329" spans="1:8" x14ac:dyDescent="0.3">
      <c r="A329" s="1">
        <v>27</v>
      </c>
      <c r="B329" s="1" t="s">
        <v>10</v>
      </c>
      <c r="C329" s="1" t="s">
        <v>11</v>
      </c>
      <c r="D329" s="1" t="s">
        <v>752</v>
      </c>
      <c r="E329" s="1" t="s">
        <v>753</v>
      </c>
      <c r="F329" s="1" t="s">
        <v>8</v>
      </c>
      <c r="G329" s="1">
        <v>67</v>
      </c>
      <c r="H329" s="1" t="s">
        <v>9</v>
      </c>
    </row>
    <row r="330" spans="1:8" x14ac:dyDescent="0.3">
      <c r="A330" s="1">
        <v>28</v>
      </c>
      <c r="B330" s="1" t="s">
        <v>21</v>
      </c>
      <c r="C330" s="1" t="s">
        <v>22</v>
      </c>
      <c r="D330" s="1" t="s">
        <v>754</v>
      </c>
      <c r="E330" s="1" t="s">
        <v>755</v>
      </c>
      <c r="F330" s="1" t="s">
        <v>8</v>
      </c>
      <c r="G330" s="1">
        <v>7.5</v>
      </c>
      <c r="H330" s="1" t="s">
        <v>9</v>
      </c>
    </row>
    <row r="331" spans="1:8" x14ac:dyDescent="0.3">
      <c r="A331" s="1">
        <v>29</v>
      </c>
      <c r="B331" s="1" t="s">
        <v>14</v>
      </c>
      <c r="C331" s="1" t="s">
        <v>53</v>
      </c>
      <c r="D331" s="1" t="s">
        <v>756</v>
      </c>
      <c r="E331" s="1" t="s">
        <v>757</v>
      </c>
      <c r="F331" s="1" t="s">
        <v>8</v>
      </c>
      <c r="G331" s="1"/>
      <c r="H331" s="1" t="s">
        <v>9</v>
      </c>
    </row>
    <row r="332" spans="1:8" x14ac:dyDescent="0.3">
      <c r="A332" s="1">
        <v>30</v>
      </c>
      <c r="B332" s="1" t="s">
        <v>120</v>
      </c>
      <c r="C332" s="1" t="s">
        <v>121</v>
      </c>
      <c r="D332" s="1" t="s">
        <v>758</v>
      </c>
      <c r="E332" s="1" t="s">
        <v>759</v>
      </c>
      <c r="F332" s="1" t="s">
        <v>8</v>
      </c>
      <c r="G332" s="1"/>
      <c r="H332" s="1" t="s">
        <v>257</v>
      </c>
    </row>
    <row r="333" spans="1:8" x14ac:dyDescent="0.3">
      <c r="A333" s="1">
        <v>31</v>
      </c>
      <c r="B333" s="1" t="s">
        <v>10</v>
      </c>
      <c r="C333" s="1" t="s">
        <v>30</v>
      </c>
      <c r="D333" s="1" t="s">
        <v>760</v>
      </c>
      <c r="E333" s="1" t="s">
        <v>761</v>
      </c>
      <c r="F333" s="1" t="s">
        <v>8</v>
      </c>
      <c r="G333" s="1">
        <v>67</v>
      </c>
      <c r="H333" s="1" t="s">
        <v>9</v>
      </c>
    </row>
    <row r="334" spans="1:8" x14ac:dyDescent="0.3">
      <c r="A334" s="1">
        <v>32</v>
      </c>
      <c r="B334" s="1" t="s">
        <v>233</v>
      </c>
      <c r="C334" s="1" t="s">
        <v>379</v>
      </c>
      <c r="D334" s="1" t="s">
        <v>762</v>
      </c>
      <c r="E334" s="1" t="s">
        <v>763</v>
      </c>
      <c r="F334" s="1" t="s">
        <v>346</v>
      </c>
      <c r="G334" s="1">
        <v>200</v>
      </c>
      <c r="H334" s="1" t="s">
        <v>9</v>
      </c>
    </row>
    <row r="335" spans="1:8" x14ac:dyDescent="0.3">
      <c r="A335" s="1">
        <v>33</v>
      </c>
      <c r="B335" s="1" t="s">
        <v>14</v>
      </c>
      <c r="C335" s="1" t="s">
        <v>18</v>
      </c>
      <c r="D335" s="1" t="s">
        <v>764</v>
      </c>
      <c r="E335" s="1" t="s">
        <v>765</v>
      </c>
      <c r="F335" s="1" t="s">
        <v>8</v>
      </c>
      <c r="G335" s="1">
        <v>29.75</v>
      </c>
      <c r="H335" s="1" t="s">
        <v>9</v>
      </c>
    </row>
    <row r="336" spans="1:8" x14ac:dyDescent="0.3">
      <c r="A336" s="1">
        <v>34</v>
      </c>
      <c r="B336" s="1" t="s">
        <v>68</v>
      </c>
      <c r="C336" s="1" t="s">
        <v>69</v>
      </c>
      <c r="D336" s="1" t="s">
        <v>766</v>
      </c>
      <c r="E336" s="1" t="s">
        <v>767</v>
      </c>
      <c r="F336" s="1" t="s">
        <v>8</v>
      </c>
      <c r="G336" s="1">
        <v>5.8</v>
      </c>
      <c r="H336" s="1" t="s">
        <v>9</v>
      </c>
    </row>
    <row r="337" spans="1:8" x14ac:dyDescent="0.3">
      <c r="A337" s="1">
        <v>35</v>
      </c>
      <c r="B337" s="1" t="s">
        <v>10</v>
      </c>
      <c r="C337" s="1" t="s">
        <v>11</v>
      </c>
      <c r="D337" s="1" t="s">
        <v>768</v>
      </c>
      <c r="E337" s="1" t="s">
        <v>769</v>
      </c>
      <c r="F337" s="1" t="s">
        <v>8</v>
      </c>
      <c r="G337" s="1">
        <v>67</v>
      </c>
      <c r="H337" s="1" t="s">
        <v>9</v>
      </c>
    </row>
    <row r="338" spans="1:8" x14ac:dyDescent="0.3">
      <c r="A338" s="1">
        <v>36</v>
      </c>
      <c r="B338" s="1" t="s">
        <v>14</v>
      </c>
      <c r="C338" s="1" t="s">
        <v>90</v>
      </c>
      <c r="D338" s="1" t="s">
        <v>770</v>
      </c>
      <c r="E338" s="1" t="s">
        <v>771</v>
      </c>
      <c r="F338" s="1" t="s">
        <v>8</v>
      </c>
      <c r="G338" s="1">
        <v>64.680000000000007</v>
      </c>
      <c r="H338" s="1" t="s">
        <v>9</v>
      </c>
    </row>
    <row r="339" spans="1:8" x14ac:dyDescent="0.3">
      <c r="A339" s="1">
        <v>37</v>
      </c>
      <c r="B339" s="1" t="s">
        <v>10</v>
      </c>
      <c r="C339" s="1" t="s">
        <v>27</v>
      </c>
      <c r="D339" s="1" t="s">
        <v>772</v>
      </c>
      <c r="E339" s="1" t="s">
        <v>773</v>
      </c>
      <c r="F339" s="1" t="s">
        <v>8</v>
      </c>
      <c r="G339" s="1">
        <v>67</v>
      </c>
      <c r="H339" s="1" t="s">
        <v>9</v>
      </c>
    </row>
    <row r="340" spans="1:8" x14ac:dyDescent="0.3">
      <c r="A340" s="1">
        <v>38</v>
      </c>
      <c r="B340" s="1" t="s">
        <v>10</v>
      </c>
      <c r="C340" s="1" t="s">
        <v>11</v>
      </c>
      <c r="D340" s="1" t="s">
        <v>774</v>
      </c>
      <c r="E340" s="1" t="s">
        <v>775</v>
      </c>
      <c r="F340" s="1" t="s">
        <v>8</v>
      </c>
      <c r="G340" s="1">
        <v>67</v>
      </c>
      <c r="H340" s="1" t="s">
        <v>9</v>
      </c>
    </row>
    <row r="341" spans="1:8" x14ac:dyDescent="0.3">
      <c r="A341" s="1">
        <v>39</v>
      </c>
      <c r="B341" s="1" t="s">
        <v>14</v>
      </c>
      <c r="C341" s="1" t="s">
        <v>329</v>
      </c>
      <c r="D341" s="1" t="s">
        <v>776</v>
      </c>
      <c r="E341" s="1" t="s">
        <v>777</v>
      </c>
      <c r="F341" s="1" t="s">
        <v>8</v>
      </c>
      <c r="G341" s="1">
        <v>29.75</v>
      </c>
      <c r="H341" s="1" t="s">
        <v>9</v>
      </c>
    </row>
    <row r="342" spans="1:8" x14ac:dyDescent="0.3">
      <c r="A342" s="1">
        <v>40</v>
      </c>
      <c r="B342" s="1" t="s">
        <v>741</v>
      </c>
      <c r="C342" s="1" t="s">
        <v>315</v>
      </c>
      <c r="D342" s="1" t="s">
        <v>778</v>
      </c>
      <c r="E342" s="1" t="s">
        <v>779</v>
      </c>
      <c r="F342" s="1" t="s">
        <v>8</v>
      </c>
      <c r="G342" s="1">
        <v>5.8</v>
      </c>
      <c r="H342" s="1" t="s">
        <v>9</v>
      </c>
    </row>
    <row r="343" spans="1:8" x14ac:dyDescent="0.3">
      <c r="A343" s="1">
        <v>41</v>
      </c>
      <c r="B343" s="1" t="s">
        <v>10</v>
      </c>
      <c r="C343" s="1" t="s">
        <v>11</v>
      </c>
      <c r="D343" s="1" t="s">
        <v>780</v>
      </c>
      <c r="E343" s="1" t="s">
        <v>781</v>
      </c>
      <c r="F343" s="1" t="s">
        <v>8</v>
      </c>
      <c r="G343" s="1">
        <v>67</v>
      </c>
      <c r="H343" s="1" t="s">
        <v>9</v>
      </c>
    </row>
    <row r="344" spans="1:8" x14ac:dyDescent="0.3">
      <c r="A344" s="1">
        <v>42</v>
      </c>
      <c r="B344" s="1" t="s">
        <v>14</v>
      </c>
      <c r="C344" s="1" t="s">
        <v>18</v>
      </c>
      <c r="D344" s="1" t="s">
        <v>782</v>
      </c>
      <c r="E344" s="1" t="s">
        <v>783</v>
      </c>
      <c r="F344" s="1" t="s">
        <v>8</v>
      </c>
      <c r="G344" s="1">
        <v>29.75</v>
      </c>
      <c r="H344" s="1" t="s">
        <v>9</v>
      </c>
    </row>
    <row r="345" spans="1:8" x14ac:dyDescent="0.3">
      <c r="A345" s="1">
        <v>43</v>
      </c>
      <c r="B345" s="1" t="s">
        <v>10</v>
      </c>
      <c r="C345" s="1" t="s">
        <v>27</v>
      </c>
      <c r="D345" s="1" t="s">
        <v>784</v>
      </c>
      <c r="E345" s="1" t="s">
        <v>785</v>
      </c>
      <c r="F345" s="1" t="s">
        <v>8</v>
      </c>
      <c r="G345" s="1">
        <v>67</v>
      </c>
      <c r="H345" s="1" t="s">
        <v>9</v>
      </c>
    </row>
    <row r="346" spans="1:8" x14ac:dyDescent="0.3">
      <c r="A346" s="1">
        <v>44</v>
      </c>
      <c r="B346" s="1" t="s">
        <v>14</v>
      </c>
      <c r="C346" s="1" t="s">
        <v>395</v>
      </c>
      <c r="D346" s="1" t="s">
        <v>786</v>
      </c>
      <c r="E346" s="1" t="s">
        <v>787</v>
      </c>
      <c r="F346" s="1" t="s">
        <v>8</v>
      </c>
      <c r="G346" s="1">
        <v>19</v>
      </c>
      <c r="H346" s="1" t="s">
        <v>9</v>
      </c>
    </row>
    <row r="347" spans="1:8" x14ac:dyDescent="0.3">
      <c r="A347" s="1">
        <v>45</v>
      </c>
      <c r="B347" s="1" t="s">
        <v>10</v>
      </c>
      <c r="C347" s="1" t="s">
        <v>30</v>
      </c>
      <c r="D347" s="1" t="s">
        <v>788</v>
      </c>
      <c r="E347" s="1" t="s">
        <v>789</v>
      </c>
      <c r="F347" s="1" t="s">
        <v>8</v>
      </c>
      <c r="G347" s="1">
        <v>67</v>
      </c>
      <c r="H347" s="1" t="s">
        <v>9</v>
      </c>
    </row>
    <row r="348" spans="1:8" x14ac:dyDescent="0.3">
      <c r="A348" s="1">
        <v>46</v>
      </c>
      <c r="B348" s="1" t="s">
        <v>129</v>
      </c>
      <c r="C348" s="1" t="s">
        <v>130</v>
      </c>
      <c r="D348" s="1" t="s">
        <v>790</v>
      </c>
      <c r="E348" s="1" t="s">
        <v>791</v>
      </c>
      <c r="F348" s="1" t="s">
        <v>8</v>
      </c>
      <c r="G348" s="1">
        <v>25</v>
      </c>
      <c r="H348" s="1" t="s">
        <v>9</v>
      </c>
    </row>
    <row r="349" spans="1:8" x14ac:dyDescent="0.3">
      <c r="A349" s="1">
        <v>47</v>
      </c>
      <c r="B349" s="1" t="s">
        <v>153</v>
      </c>
      <c r="C349" s="1" t="s">
        <v>69</v>
      </c>
      <c r="D349" s="1" t="s">
        <v>792</v>
      </c>
      <c r="E349" s="1" t="s">
        <v>793</v>
      </c>
      <c r="F349" s="1" t="s">
        <v>8</v>
      </c>
      <c r="G349" s="1">
        <v>4.38</v>
      </c>
      <c r="H349" s="1" t="s">
        <v>9</v>
      </c>
    </row>
    <row r="350" spans="1:8" x14ac:dyDescent="0.3">
      <c r="A350" s="1">
        <v>48</v>
      </c>
      <c r="B350" s="1" t="s">
        <v>86</v>
      </c>
      <c r="C350" s="1" t="s">
        <v>87</v>
      </c>
      <c r="D350" s="1" t="s">
        <v>794</v>
      </c>
      <c r="E350" s="1" t="s">
        <v>795</v>
      </c>
      <c r="F350" s="1" t="s">
        <v>8</v>
      </c>
      <c r="G350" s="1"/>
      <c r="H350" s="1" t="s">
        <v>257</v>
      </c>
    </row>
    <row r="351" spans="1:8" x14ac:dyDescent="0.3">
      <c r="A351" s="1">
        <v>49</v>
      </c>
      <c r="B351" s="1" t="s">
        <v>10</v>
      </c>
      <c r="C351" s="1" t="s">
        <v>11</v>
      </c>
      <c r="D351" s="1" t="s">
        <v>796</v>
      </c>
      <c r="E351" s="1" t="s">
        <v>797</v>
      </c>
      <c r="F351" s="1" t="s">
        <v>8</v>
      </c>
      <c r="G351" s="1">
        <v>67</v>
      </c>
      <c r="H351" s="1" t="s">
        <v>9</v>
      </c>
    </row>
    <row r="352" spans="1:8" x14ac:dyDescent="0.3">
      <c r="A352" s="1">
        <v>50</v>
      </c>
      <c r="B352" s="1" t="s">
        <v>14</v>
      </c>
      <c r="C352" s="1" t="s">
        <v>138</v>
      </c>
      <c r="D352" s="1" t="s">
        <v>798</v>
      </c>
      <c r="E352" s="1" t="s">
        <v>140</v>
      </c>
      <c r="F352" s="1" t="s">
        <v>8</v>
      </c>
      <c r="G352" s="1"/>
      <c r="H352" s="1" t="s">
        <v>9</v>
      </c>
    </row>
    <row r="353" spans="1:8" x14ac:dyDescent="0.3">
      <c r="A353" s="1">
        <v>51</v>
      </c>
      <c r="B353" s="1" t="s">
        <v>120</v>
      </c>
      <c r="C353" s="1" t="s">
        <v>121</v>
      </c>
      <c r="D353" s="1" t="s">
        <v>799</v>
      </c>
      <c r="E353" s="1" t="s">
        <v>800</v>
      </c>
      <c r="F353" s="1" t="s">
        <v>8</v>
      </c>
      <c r="G353" s="1"/>
      <c r="H353" s="1" t="s">
        <v>9</v>
      </c>
    </row>
    <row r="354" spans="1:8" x14ac:dyDescent="0.3">
      <c r="A354" s="1">
        <v>52</v>
      </c>
      <c r="B354" s="1" t="s">
        <v>74</v>
      </c>
      <c r="C354" s="1" t="s">
        <v>75</v>
      </c>
      <c r="D354" s="1" t="s">
        <v>801</v>
      </c>
      <c r="E354" s="1" t="s">
        <v>802</v>
      </c>
      <c r="F354" s="1" t="s">
        <v>8</v>
      </c>
      <c r="G354" s="1">
        <v>123</v>
      </c>
      <c r="H354" s="1" t="s">
        <v>9</v>
      </c>
    </row>
    <row r="355" spans="1:8" x14ac:dyDescent="0.3">
      <c r="A355" s="1">
        <v>53</v>
      </c>
      <c r="B355" s="1" t="s">
        <v>21</v>
      </c>
      <c r="C355" s="1" t="s">
        <v>22</v>
      </c>
      <c r="D355" s="1" t="s">
        <v>803</v>
      </c>
      <c r="E355" s="1" t="s">
        <v>804</v>
      </c>
      <c r="F355" s="1" t="s">
        <v>8</v>
      </c>
      <c r="G355" s="1">
        <v>7.5</v>
      </c>
      <c r="H355" s="1" t="s">
        <v>9</v>
      </c>
    </row>
    <row r="356" spans="1:8" x14ac:dyDescent="0.3">
      <c r="A356" s="1">
        <v>54</v>
      </c>
      <c r="B356" s="1" t="s">
        <v>14</v>
      </c>
      <c r="C356" s="1" t="s">
        <v>329</v>
      </c>
      <c r="D356" s="1" t="s">
        <v>805</v>
      </c>
      <c r="E356" s="1" t="s">
        <v>806</v>
      </c>
      <c r="F356" s="1" t="s">
        <v>8</v>
      </c>
      <c r="G356" s="1">
        <v>64.680000000000007</v>
      </c>
      <c r="H356" s="1" t="s">
        <v>9</v>
      </c>
    </row>
    <row r="357" spans="1:8" x14ac:dyDescent="0.3">
      <c r="A357" s="1">
        <v>55</v>
      </c>
      <c r="B357" s="1" t="s">
        <v>4</v>
      </c>
      <c r="C357" s="1" t="s">
        <v>5</v>
      </c>
      <c r="D357" s="1" t="s">
        <v>807</v>
      </c>
      <c r="E357" s="1" t="s">
        <v>808</v>
      </c>
      <c r="F357" s="1" t="s">
        <v>8</v>
      </c>
      <c r="G357" s="1"/>
      <c r="H357" s="1" t="s">
        <v>9</v>
      </c>
    </row>
    <row r="358" spans="1:8" x14ac:dyDescent="0.3">
      <c r="A358" s="1">
        <v>56</v>
      </c>
      <c r="B358" s="1" t="s">
        <v>14</v>
      </c>
      <c r="C358" s="1" t="s">
        <v>18</v>
      </c>
      <c r="D358" s="1" t="s">
        <v>809</v>
      </c>
      <c r="E358" s="1" t="s">
        <v>810</v>
      </c>
      <c r="F358" s="1" t="s">
        <v>8</v>
      </c>
      <c r="G358" s="1">
        <v>29.75</v>
      </c>
      <c r="H358" s="1" t="s">
        <v>9</v>
      </c>
    </row>
    <row r="359" spans="1:8" x14ac:dyDescent="0.3">
      <c r="A359" s="1">
        <v>57</v>
      </c>
      <c r="B359" s="1" t="s">
        <v>43</v>
      </c>
      <c r="C359" s="1" t="s">
        <v>44</v>
      </c>
      <c r="D359" s="1" t="s">
        <v>811</v>
      </c>
      <c r="E359" s="1" t="s">
        <v>812</v>
      </c>
      <c r="F359" s="1" t="s">
        <v>8</v>
      </c>
      <c r="G359" s="1"/>
      <c r="H359" s="1" t="s">
        <v>9</v>
      </c>
    </row>
    <row r="360" spans="1:8" x14ac:dyDescent="0.3">
      <c r="A360" s="1">
        <v>58</v>
      </c>
      <c r="B360" s="1" t="s">
        <v>10</v>
      </c>
      <c r="C360" s="1" t="s">
        <v>30</v>
      </c>
      <c r="D360" s="1" t="s">
        <v>813</v>
      </c>
      <c r="E360" s="1" t="s">
        <v>814</v>
      </c>
      <c r="F360" s="1" t="s">
        <v>8</v>
      </c>
      <c r="G360" s="1">
        <v>67</v>
      </c>
      <c r="H360" s="1" t="s">
        <v>9</v>
      </c>
    </row>
    <row r="361" spans="1:8" x14ac:dyDescent="0.3">
      <c r="A361" s="1">
        <v>59</v>
      </c>
      <c r="B361" s="1" t="s">
        <v>14</v>
      </c>
      <c r="C361" s="1" t="s">
        <v>133</v>
      </c>
      <c r="D361" s="1" t="s">
        <v>815</v>
      </c>
      <c r="E361" s="1" t="s">
        <v>816</v>
      </c>
      <c r="F361" s="1" t="s">
        <v>8</v>
      </c>
      <c r="G361" s="1"/>
      <c r="H361" s="1" t="s">
        <v>9</v>
      </c>
    </row>
    <row r="362" spans="1:8" x14ac:dyDescent="0.3">
      <c r="A362" s="1">
        <v>60</v>
      </c>
      <c r="B362" s="1" t="s">
        <v>10</v>
      </c>
      <c r="C362" s="1" t="s">
        <v>27</v>
      </c>
      <c r="D362" s="1" t="s">
        <v>817</v>
      </c>
      <c r="E362" s="1" t="s">
        <v>818</v>
      </c>
      <c r="F362" s="1" t="s">
        <v>8</v>
      </c>
      <c r="G362" s="1">
        <v>67</v>
      </c>
      <c r="H362" s="1" t="s">
        <v>9</v>
      </c>
    </row>
    <row r="363" spans="1:8" x14ac:dyDescent="0.3">
      <c r="A363" s="1">
        <v>61</v>
      </c>
      <c r="B363" s="1" t="s">
        <v>10</v>
      </c>
      <c r="C363" s="1" t="s">
        <v>11</v>
      </c>
      <c r="D363" s="1" t="s">
        <v>819</v>
      </c>
      <c r="E363" s="1" t="s">
        <v>820</v>
      </c>
      <c r="F363" s="1" t="s">
        <v>8</v>
      </c>
      <c r="G363" s="1">
        <v>67</v>
      </c>
      <c r="H363" s="1" t="s">
        <v>9</v>
      </c>
    </row>
    <row r="364" spans="1:8" x14ac:dyDescent="0.3">
      <c r="A364" s="1">
        <v>62</v>
      </c>
      <c r="B364" s="1" t="s">
        <v>14</v>
      </c>
      <c r="C364" s="1" t="s">
        <v>329</v>
      </c>
      <c r="D364" s="1" t="s">
        <v>821</v>
      </c>
      <c r="E364" s="1" t="s">
        <v>822</v>
      </c>
      <c r="F364" s="1" t="s">
        <v>8</v>
      </c>
      <c r="G364" s="1">
        <v>30.8</v>
      </c>
      <c r="H364" s="1" t="s">
        <v>9</v>
      </c>
    </row>
    <row r="365" spans="1:8" x14ac:dyDescent="0.3">
      <c r="A365" s="1">
        <v>63</v>
      </c>
      <c r="B365" s="1" t="s">
        <v>10</v>
      </c>
      <c r="C365" s="1" t="s">
        <v>30</v>
      </c>
      <c r="D365" s="1" t="s">
        <v>823</v>
      </c>
      <c r="E365" s="1" t="s">
        <v>824</v>
      </c>
      <c r="F365" s="1" t="s">
        <v>8</v>
      </c>
      <c r="G365" s="1">
        <v>67</v>
      </c>
      <c r="H365" s="1" t="s">
        <v>9</v>
      </c>
    </row>
    <row r="366" spans="1:8" x14ac:dyDescent="0.3">
      <c r="A366" s="1">
        <v>64</v>
      </c>
      <c r="B366" s="1" t="s">
        <v>825</v>
      </c>
      <c r="C366" s="1" t="s">
        <v>234</v>
      </c>
      <c r="D366" s="1" t="s">
        <v>826</v>
      </c>
      <c r="E366" s="1" t="s">
        <v>827</v>
      </c>
      <c r="F366" s="1" t="s">
        <v>8</v>
      </c>
      <c r="G366" s="1"/>
      <c r="H366" s="1" t="s">
        <v>9</v>
      </c>
    </row>
    <row r="367" spans="1:8" x14ac:dyDescent="0.3">
      <c r="A367" s="1">
        <v>65</v>
      </c>
      <c r="B367" s="1" t="s">
        <v>21</v>
      </c>
      <c r="C367" s="1" t="s">
        <v>828</v>
      </c>
      <c r="D367" s="1" t="s">
        <v>829</v>
      </c>
      <c r="E367" s="1" t="s">
        <v>830</v>
      </c>
      <c r="F367" s="1" t="s">
        <v>8</v>
      </c>
      <c r="G367" s="1">
        <v>7.5</v>
      </c>
      <c r="H367" s="1" t="s">
        <v>9</v>
      </c>
    </row>
    <row r="368" spans="1:8" x14ac:dyDescent="0.3">
      <c r="A368" s="1">
        <v>66</v>
      </c>
      <c r="B368" s="1" t="s">
        <v>14</v>
      </c>
      <c r="C368" s="1" t="s">
        <v>101</v>
      </c>
      <c r="D368" s="1" t="s">
        <v>831</v>
      </c>
      <c r="E368" s="1" t="s">
        <v>832</v>
      </c>
      <c r="F368" s="1" t="s">
        <v>8</v>
      </c>
      <c r="G368" s="1">
        <v>29.15</v>
      </c>
      <c r="H368" s="1" t="s">
        <v>9</v>
      </c>
    </row>
    <row r="369" spans="1:8" x14ac:dyDescent="0.3">
      <c r="A369" s="1">
        <v>67</v>
      </c>
      <c r="B369" s="1" t="s">
        <v>10</v>
      </c>
      <c r="C369" s="1" t="s">
        <v>27</v>
      </c>
      <c r="D369" s="1" t="s">
        <v>833</v>
      </c>
      <c r="E369" s="1" t="s">
        <v>834</v>
      </c>
      <c r="F369" s="1" t="s">
        <v>8</v>
      </c>
      <c r="G369" s="1">
        <v>67</v>
      </c>
      <c r="H369" s="1" t="s">
        <v>9</v>
      </c>
    </row>
    <row r="370" spans="1:8" x14ac:dyDescent="0.3">
      <c r="A370" s="1">
        <v>68</v>
      </c>
      <c r="B370" s="1" t="s">
        <v>10</v>
      </c>
      <c r="C370" s="1" t="s">
        <v>11</v>
      </c>
      <c r="D370" s="1" t="s">
        <v>835</v>
      </c>
      <c r="E370" s="1" t="s">
        <v>836</v>
      </c>
      <c r="F370" s="1" t="s">
        <v>8</v>
      </c>
      <c r="G370" s="1">
        <v>67</v>
      </c>
      <c r="H370" s="1" t="s">
        <v>9</v>
      </c>
    </row>
    <row r="371" spans="1:8" x14ac:dyDescent="0.3">
      <c r="A371" s="1">
        <v>69</v>
      </c>
      <c r="B371" s="1" t="s">
        <v>4</v>
      </c>
      <c r="C371" s="1" t="s">
        <v>5</v>
      </c>
      <c r="D371" s="1" t="s">
        <v>837</v>
      </c>
      <c r="E371" s="1" t="s">
        <v>838</v>
      </c>
      <c r="F371" s="1" t="s">
        <v>8</v>
      </c>
      <c r="G371" s="1">
        <v>25</v>
      </c>
      <c r="H371" s="1" t="s">
        <v>9</v>
      </c>
    </row>
    <row r="372" spans="1:8" x14ac:dyDescent="0.3">
      <c r="A372" s="1">
        <v>70</v>
      </c>
      <c r="B372" s="1" t="s">
        <v>596</v>
      </c>
      <c r="C372" s="1" t="s">
        <v>839</v>
      </c>
      <c r="D372" s="1" t="s">
        <v>840</v>
      </c>
      <c r="E372" s="1" t="s">
        <v>841</v>
      </c>
      <c r="F372" s="1" t="s">
        <v>346</v>
      </c>
      <c r="G372" s="1">
        <v>12</v>
      </c>
      <c r="H372" s="1" t="s">
        <v>9</v>
      </c>
    </row>
    <row r="373" spans="1:8" x14ac:dyDescent="0.3">
      <c r="A373" s="1">
        <v>71</v>
      </c>
      <c r="B373" s="1" t="s">
        <v>74</v>
      </c>
      <c r="C373" s="1" t="s">
        <v>75</v>
      </c>
      <c r="D373" s="1" t="s">
        <v>842</v>
      </c>
      <c r="E373" s="1" t="s">
        <v>843</v>
      </c>
      <c r="F373" s="1" t="s">
        <v>8</v>
      </c>
      <c r="G373" s="1">
        <v>145</v>
      </c>
      <c r="H373" s="1" t="s">
        <v>9</v>
      </c>
    </row>
    <row r="374" spans="1:8" x14ac:dyDescent="0.3">
      <c r="A374" s="1">
        <v>72</v>
      </c>
      <c r="B374" s="1" t="s">
        <v>86</v>
      </c>
      <c r="C374" s="1" t="s">
        <v>290</v>
      </c>
      <c r="D374" s="1" t="s">
        <v>844</v>
      </c>
      <c r="E374" s="1" t="s">
        <v>845</v>
      </c>
      <c r="F374" s="1" t="s">
        <v>8</v>
      </c>
      <c r="G374" s="1">
        <v>21</v>
      </c>
      <c r="H374" s="1" t="s">
        <v>9</v>
      </c>
    </row>
    <row r="375" spans="1:8" x14ac:dyDescent="0.3">
      <c r="A375" s="1">
        <v>73</v>
      </c>
      <c r="B375" s="1" t="s">
        <v>10</v>
      </c>
      <c r="C375" s="1" t="s">
        <v>11</v>
      </c>
      <c r="D375" s="1" t="s">
        <v>846</v>
      </c>
      <c r="E375" s="1" t="s">
        <v>847</v>
      </c>
      <c r="F375" s="1" t="s">
        <v>8</v>
      </c>
      <c r="G375" s="1">
        <v>67</v>
      </c>
      <c r="H375" s="1" t="s">
        <v>9</v>
      </c>
    </row>
    <row r="376" spans="1:8" x14ac:dyDescent="0.3">
      <c r="A376" s="1">
        <v>74</v>
      </c>
      <c r="B376" s="1" t="s">
        <v>21</v>
      </c>
      <c r="C376" s="1" t="s">
        <v>22</v>
      </c>
      <c r="D376" s="1" t="s">
        <v>848</v>
      </c>
      <c r="E376" s="1" t="s">
        <v>849</v>
      </c>
      <c r="F376" s="1" t="s">
        <v>8</v>
      </c>
      <c r="G376" s="1">
        <v>7.5</v>
      </c>
      <c r="H376" s="1" t="s">
        <v>9</v>
      </c>
    </row>
    <row r="377" spans="1:8" x14ac:dyDescent="0.3">
      <c r="A377" s="1">
        <v>75</v>
      </c>
      <c r="B377" s="1" t="s">
        <v>14</v>
      </c>
      <c r="C377" s="1" t="s">
        <v>90</v>
      </c>
      <c r="D377" s="1" t="s">
        <v>850</v>
      </c>
      <c r="E377" s="1" t="s">
        <v>851</v>
      </c>
      <c r="F377" s="1" t="s">
        <v>8</v>
      </c>
      <c r="G377" s="1">
        <v>64.680000000000007</v>
      </c>
      <c r="H377" s="1" t="s">
        <v>9</v>
      </c>
    </row>
    <row r="378" spans="1:8" x14ac:dyDescent="0.3">
      <c r="A378" s="1">
        <v>76</v>
      </c>
      <c r="B378" s="1" t="s">
        <v>33</v>
      </c>
      <c r="C378" s="1" t="s">
        <v>852</v>
      </c>
      <c r="D378" s="1" t="s">
        <v>853</v>
      </c>
      <c r="E378" s="1" t="s">
        <v>854</v>
      </c>
      <c r="F378" s="1" t="s">
        <v>8</v>
      </c>
      <c r="G378" s="1"/>
      <c r="H378" s="1" t="s">
        <v>9</v>
      </c>
    </row>
    <row r="379" spans="1:8" x14ac:dyDescent="0.3">
      <c r="A379" s="1">
        <v>77</v>
      </c>
      <c r="B379" s="1" t="s">
        <v>14</v>
      </c>
      <c r="C379" s="1" t="s">
        <v>18</v>
      </c>
      <c r="D379" s="1" t="s">
        <v>855</v>
      </c>
      <c r="E379" s="1" t="s">
        <v>856</v>
      </c>
      <c r="F379" s="1" t="s">
        <v>8</v>
      </c>
      <c r="G379" s="1">
        <v>29.75</v>
      </c>
      <c r="H379" s="1" t="s">
        <v>9</v>
      </c>
    </row>
    <row r="380" spans="1:8" x14ac:dyDescent="0.3">
      <c r="A380" s="1">
        <v>78</v>
      </c>
      <c r="B380" s="1" t="s">
        <v>233</v>
      </c>
      <c r="C380" s="1" t="s">
        <v>379</v>
      </c>
      <c r="D380" s="1" t="s">
        <v>857</v>
      </c>
      <c r="E380" s="1" t="s">
        <v>858</v>
      </c>
      <c r="F380" s="1" t="s">
        <v>346</v>
      </c>
      <c r="G380" s="1">
        <v>200</v>
      </c>
      <c r="H380" s="1" t="s">
        <v>9</v>
      </c>
    </row>
    <row r="381" spans="1:8" x14ac:dyDescent="0.3">
      <c r="A381" s="1">
        <v>79</v>
      </c>
      <c r="B381" s="1" t="s">
        <v>68</v>
      </c>
      <c r="C381" s="1" t="s">
        <v>69</v>
      </c>
      <c r="D381" s="1" t="s">
        <v>859</v>
      </c>
      <c r="E381" s="1" t="s">
        <v>860</v>
      </c>
      <c r="F381" s="1" t="s">
        <v>8</v>
      </c>
      <c r="G381" s="1">
        <v>5.8</v>
      </c>
      <c r="H381" s="1" t="s">
        <v>9</v>
      </c>
    </row>
    <row r="382" spans="1:8" x14ac:dyDescent="0.3">
      <c r="A382" s="1">
        <v>80</v>
      </c>
      <c r="B382" s="1" t="s">
        <v>433</v>
      </c>
      <c r="C382" s="1" t="s">
        <v>434</v>
      </c>
      <c r="D382" s="1" t="s">
        <v>861</v>
      </c>
      <c r="E382" s="1" t="s">
        <v>862</v>
      </c>
      <c r="F382" s="1" t="s">
        <v>8</v>
      </c>
      <c r="G382" s="1"/>
      <c r="H382" s="1" t="s">
        <v>9</v>
      </c>
    </row>
    <row r="383" spans="1:8" x14ac:dyDescent="0.3">
      <c r="A383" s="1">
        <v>81</v>
      </c>
      <c r="B383" s="1" t="s">
        <v>10</v>
      </c>
      <c r="C383" s="1" t="s">
        <v>11</v>
      </c>
      <c r="D383" s="1" t="s">
        <v>863</v>
      </c>
      <c r="E383" s="1" t="s">
        <v>864</v>
      </c>
      <c r="F383" s="1" t="s">
        <v>8</v>
      </c>
      <c r="G383" s="1">
        <v>67</v>
      </c>
      <c r="H383" s="1" t="s">
        <v>9</v>
      </c>
    </row>
    <row r="384" spans="1:8" x14ac:dyDescent="0.3">
      <c r="A384" s="1">
        <v>82</v>
      </c>
      <c r="B384" s="1" t="s">
        <v>10</v>
      </c>
      <c r="C384" s="1" t="s">
        <v>27</v>
      </c>
      <c r="D384" s="1" t="s">
        <v>865</v>
      </c>
      <c r="E384" s="1" t="s">
        <v>866</v>
      </c>
      <c r="F384" s="1" t="s">
        <v>8</v>
      </c>
      <c r="G384" s="1">
        <v>67</v>
      </c>
      <c r="H384" s="1" t="s">
        <v>9</v>
      </c>
    </row>
    <row r="385" spans="1:8" x14ac:dyDescent="0.3">
      <c r="A385" s="1">
        <v>83</v>
      </c>
      <c r="B385" s="1" t="s">
        <v>10</v>
      </c>
      <c r="C385" s="1" t="s">
        <v>30</v>
      </c>
      <c r="D385" s="1" t="s">
        <v>867</v>
      </c>
      <c r="E385" s="1" t="s">
        <v>868</v>
      </c>
      <c r="F385" s="1" t="s">
        <v>8</v>
      </c>
      <c r="G385" s="1">
        <v>67</v>
      </c>
      <c r="H385" s="1" t="s">
        <v>9</v>
      </c>
    </row>
    <row r="386" spans="1:8" x14ac:dyDescent="0.3">
      <c r="A386" s="1">
        <v>84</v>
      </c>
      <c r="B386" s="1" t="s">
        <v>869</v>
      </c>
      <c r="C386" s="1" t="s">
        <v>870</v>
      </c>
      <c r="D386" s="1" t="s">
        <v>871</v>
      </c>
      <c r="E386" s="1" t="s">
        <v>872</v>
      </c>
      <c r="F386" s="1" t="s">
        <v>346</v>
      </c>
      <c r="G386" s="1">
        <v>2.5</v>
      </c>
      <c r="H386" s="1" t="s">
        <v>257</v>
      </c>
    </row>
    <row r="387" spans="1:8" x14ac:dyDescent="0.3">
      <c r="A387" s="1">
        <v>85</v>
      </c>
      <c r="B387" s="1" t="s">
        <v>10</v>
      </c>
      <c r="C387" s="1" t="s">
        <v>11</v>
      </c>
      <c r="D387" s="1" t="s">
        <v>873</v>
      </c>
      <c r="E387" s="1" t="s">
        <v>874</v>
      </c>
      <c r="F387" s="1" t="s">
        <v>8</v>
      </c>
      <c r="G387" s="1">
        <v>67</v>
      </c>
      <c r="H387" s="1" t="s">
        <v>9</v>
      </c>
    </row>
    <row r="388" spans="1:8" x14ac:dyDescent="0.3">
      <c r="A388" s="1">
        <v>86</v>
      </c>
      <c r="B388" s="1" t="s">
        <v>14</v>
      </c>
      <c r="C388" s="1" t="s">
        <v>138</v>
      </c>
      <c r="D388" s="1" t="s">
        <v>875</v>
      </c>
      <c r="E388" s="1" t="s">
        <v>876</v>
      </c>
      <c r="F388" s="1" t="s">
        <v>8</v>
      </c>
      <c r="G388" s="1"/>
      <c r="H388" s="1" t="s">
        <v>9</v>
      </c>
    </row>
    <row r="389" spans="1:8" x14ac:dyDescent="0.3">
      <c r="A389" s="1">
        <v>87</v>
      </c>
      <c r="B389" s="1" t="s">
        <v>120</v>
      </c>
      <c r="C389" s="1" t="s">
        <v>121</v>
      </c>
      <c r="D389" s="1" t="s">
        <v>877</v>
      </c>
      <c r="E389" s="1" t="s">
        <v>878</v>
      </c>
      <c r="F389" s="1" t="s">
        <v>8</v>
      </c>
      <c r="G389" s="1"/>
      <c r="H389" s="1" t="s">
        <v>9</v>
      </c>
    </row>
    <row r="390" spans="1:8" x14ac:dyDescent="0.3">
      <c r="A390" s="1">
        <v>88</v>
      </c>
      <c r="B390" s="1" t="s">
        <v>129</v>
      </c>
      <c r="C390" s="1" t="s">
        <v>130</v>
      </c>
      <c r="D390" s="1" t="s">
        <v>879</v>
      </c>
      <c r="E390" s="1" t="s">
        <v>880</v>
      </c>
      <c r="F390" s="1" t="s">
        <v>8</v>
      </c>
      <c r="G390" s="1">
        <v>17.420000000000002</v>
      </c>
      <c r="H390" s="1" t="s">
        <v>9</v>
      </c>
    </row>
    <row r="391" spans="1:8" x14ac:dyDescent="0.3">
      <c r="A391" s="1">
        <v>89</v>
      </c>
      <c r="B391" s="1" t="s">
        <v>14</v>
      </c>
      <c r="C391" s="1" t="s">
        <v>18</v>
      </c>
      <c r="D391" s="1" t="s">
        <v>881</v>
      </c>
      <c r="E391" s="1" t="s">
        <v>882</v>
      </c>
      <c r="F391" s="1" t="s">
        <v>8</v>
      </c>
      <c r="G391" s="1">
        <v>30.8</v>
      </c>
      <c r="H391" s="1" t="s">
        <v>9</v>
      </c>
    </row>
    <row r="392" spans="1:8" x14ac:dyDescent="0.3">
      <c r="A392" s="1">
        <v>90</v>
      </c>
      <c r="B392" s="1" t="s">
        <v>10</v>
      </c>
      <c r="C392" s="1" t="s">
        <v>11</v>
      </c>
      <c r="D392" s="1" t="s">
        <v>883</v>
      </c>
      <c r="E392" s="1" t="s">
        <v>884</v>
      </c>
      <c r="F392" s="1" t="s">
        <v>8</v>
      </c>
      <c r="G392" s="1">
        <v>67</v>
      </c>
      <c r="H392" s="1" t="s">
        <v>9</v>
      </c>
    </row>
    <row r="393" spans="1:8" x14ac:dyDescent="0.3">
      <c r="A393" s="1">
        <v>91</v>
      </c>
      <c r="B393" s="1" t="s">
        <v>14</v>
      </c>
      <c r="C393" s="1" t="s">
        <v>90</v>
      </c>
      <c r="D393" s="1" t="s">
        <v>885</v>
      </c>
      <c r="E393" s="1" t="s">
        <v>886</v>
      </c>
      <c r="F393" s="1" t="s">
        <v>8</v>
      </c>
      <c r="G393" s="1">
        <v>30.8</v>
      </c>
      <c r="H393" s="1" t="s">
        <v>9</v>
      </c>
    </row>
    <row r="394" spans="1:8" x14ac:dyDescent="0.3">
      <c r="A394" s="1">
        <v>92</v>
      </c>
      <c r="B394" s="1" t="s">
        <v>74</v>
      </c>
      <c r="C394" s="1" t="s">
        <v>75</v>
      </c>
      <c r="D394" s="1" t="s">
        <v>887</v>
      </c>
      <c r="E394" s="1" t="s">
        <v>888</v>
      </c>
      <c r="F394" s="1" t="s">
        <v>8</v>
      </c>
      <c r="G394" s="1"/>
      <c r="H394" s="1" t="s">
        <v>9</v>
      </c>
    </row>
    <row r="395" spans="1:8" x14ac:dyDescent="0.3">
      <c r="A395" s="1">
        <v>93</v>
      </c>
      <c r="B395" s="1" t="s">
        <v>4</v>
      </c>
      <c r="C395" s="1" t="s">
        <v>5</v>
      </c>
      <c r="D395" s="1" t="s">
        <v>889</v>
      </c>
      <c r="E395" s="1" t="s">
        <v>890</v>
      </c>
      <c r="F395" s="1" t="s">
        <v>8</v>
      </c>
      <c r="G395" s="1">
        <v>17.420000000000002</v>
      </c>
      <c r="H395" s="1" t="s">
        <v>9</v>
      </c>
    </row>
    <row r="396" spans="1:8" x14ac:dyDescent="0.3">
      <c r="A396" s="1">
        <v>94</v>
      </c>
      <c r="B396" s="1" t="s">
        <v>10</v>
      </c>
      <c r="C396" s="1" t="s">
        <v>30</v>
      </c>
      <c r="D396" s="1" t="s">
        <v>891</v>
      </c>
      <c r="E396" s="1" t="s">
        <v>892</v>
      </c>
      <c r="F396" s="1" t="s">
        <v>8</v>
      </c>
      <c r="G396" s="1">
        <v>67</v>
      </c>
      <c r="H396" s="1" t="s">
        <v>9</v>
      </c>
    </row>
    <row r="397" spans="1:8" x14ac:dyDescent="0.3">
      <c r="A397" s="1">
        <v>95</v>
      </c>
      <c r="B397" s="1" t="s">
        <v>10</v>
      </c>
      <c r="C397" s="1" t="s">
        <v>11</v>
      </c>
      <c r="D397" s="1" t="s">
        <v>893</v>
      </c>
      <c r="E397" s="1" t="s">
        <v>894</v>
      </c>
      <c r="F397" s="1" t="s">
        <v>8</v>
      </c>
      <c r="G397" s="1">
        <v>67</v>
      </c>
      <c r="H397" s="1" t="s">
        <v>9</v>
      </c>
    </row>
    <row r="398" spans="1:8" x14ac:dyDescent="0.3">
      <c r="A398" s="1">
        <v>96</v>
      </c>
      <c r="B398" s="1" t="s">
        <v>10</v>
      </c>
      <c r="C398" s="1" t="s">
        <v>27</v>
      </c>
      <c r="D398" s="1" t="s">
        <v>895</v>
      </c>
      <c r="E398" s="1" t="s">
        <v>896</v>
      </c>
      <c r="F398" s="1" t="s">
        <v>8</v>
      </c>
      <c r="G398" s="1">
        <v>67</v>
      </c>
      <c r="H398" s="1" t="s">
        <v>9</v>
      </c>
    </row>
    <row r="399" spans="1:8" x14ac:dyDescent="0.3">
      <c r="A399" s="1">
        <v>97</v>
      </c>
      <c r="B399" s="1" t="s">
        <v>126</v>
      </c>
      <c r="C399" s="1" t="s">
        <v>69</v>
      </c>
      <c r="D399" s="1" t="s">
        <v>897</v>
      </c>
      <c r="E399" s="1" t="s">
        <v>898</v>
      </c>
      <c r="F399" s="1" t="s">
        <v>8</v>
      </c>
      <c r="G399" s="1"/>
      <c r="H399" s="1" t="s">
        <v>257</v>
      </c>
    </row>
    <row r="400" spans="1:8" x14ac:dyDescent="0.3">
      <c r="A400" s="1">
        <v>98</v>
      </c>
      <c r="B400" s="1" t="s">
        <v>14</v>
      </c>
      <c r="C400" s="1" t="s">
        <v>53</v>
      </c>
      <c r="D400" s="1" t="s">
        <v>899</v>
      </c>
      <c r="E400" s="1" t="s">
        <v>900</v>
      </c>
      <c r="F400" s="1" t="s">
        <v>8</v>
      </c>
      <c r="G400" s="1"/>
      <c r="H400" s="1" t="s">
        <v>9</v>
      </c>
    </row>
    <row r="401" spans="1:8" x14ac:dyDescent="0.3">
      <c r="A401" s="1">
        <v>99</v>
      </c>
      <c r="B401" s="1" t="s">
        <v>10</v>
      </c>
      <c r="C401" s="1" t="s">
        <v>30</v>
      </c>
      <c r="D401" s="1" t="s">
        <v>901</v>
      </c>
      <c r="E401" s="1" t="s">
        <v>902</v>
      </c>
      <c r="F401" s="1" t="s">
        <v>8</v>
      </c>
      <c r="G401" s="1">
        <v>67</v>
      </c>
      <c r="H401" s="1" t="s">
        <v>9</v>
      </c>
    </row>
    <row r="402" spans="1:8" x14ac:dyDescent="0.3">
      <c r="A402" s="1">
        <v>100</v>
      </c>
      <c r="B402" s="1" t="s">
        <v>14</v>
      </c>
      <c r="C402" s="1" t="s">
        <v>329</v>
      </c>
      <c r="D402" s="1" t="s">
        <v>903</v>
      </c>
      <c r="E402" s="1" t="s">
        <v>904</v>
      </c>
      <c r="F402" s="1" t="s">
        <v>8</v>
      </c>
      <c r="G402" s="1">
        <v>29.75</v>
      </c>
      <c r="H402" s="1" t="s">
        <v>9</v>
      </c>
    </row>
    <row r="403" spans="1:8" x14ac:dyDescent="0.3">
      <c r="A403" s="1">
        <v>101</v>
      </c>
      <c r="B403" s="1" t="s">
        <v>21</v>
      </c>
      <c r="C403" s="1" t="s">
        <v>828</v>
      </c>
      <c r="D403" s="1" t="s">
        <v>905</v>
      </c>
      <c r="E403" s="1" t="s">
        <v>906</v>
      </c>
      <c r="F403" s="1" t="s">
        <v>8</v>
      </c>
      <c r="G403" s="1">
        <v>7.5</v>
      </c>
      <c r="H403" s="1" t="s">
        <v>9</v>
      </c>
    </row>
    <row r="404" spans="1:8" x14ac:dyDescent="0.3">
      <c r="A404" s="1">
        <v>102</v>
      </c>
      <c r="B404" s="1" t="s">
        <v>14</v>
      </c>
      <c r="C404" s="1" t="s">
        <v>907</v>
      </c>
      <c r="D404" s="1" t="s">
        <v>908</v>
      </c>
      <c r="E404" s="1" t="s">
        <v>909</v>
      </c>
      <c r="F404" s="1" t="s">
        <v>8</v>
      </c>
      <c r="G404" s="1">
        <v>5.3</v>
      </c>
      <c r="H404" s="1" t="s">
        <v>9</v>
      </c>
    </row>
    <row r="405" spans="1:8" x14ac:dyDescent="0.3">
      <c r="A405" s="1">
        <v>103</v>
      </c>
      <c r="B405" s="1" t="s">
        <v>10</v>
      </c>
      <c r="C405" s="1" t="s">
        <v>11</v>
      </c>
      <c r="D405" s="1" t="s">
        <v>910</v>
      </c>
      <c r="E405" s="1" t="s">
        <v>911</v>
      </c>
      <c r="F405" s="1" t="s">
        <v>8</v>
      </c>
      <c r="G405" s="1">
        <v>67</v>
      </c>
      <c r="H405" s="1" t="s">
        <v>9</v>
      </c>
    </row>
    <row r="406" spans="1:8" x14ac:dyDescent="0.3">
      <c r="A406" s="1">
        <v>104</v>
      </c>
      <c r="B406" s="1" t="s">
        <v>4</v>
      </c>
      <c r="C406" s="1" t="s">
        <v>702</v>
      </c>
      <c r="D406" s="1" t="s">
        <v>912</v>
      </c>
      <c r="E406" s="1" t="s">
        <v>913</v>
      </c>
      <c r="F406" s="1" t="s">
        <v>8</v>
      </c>
      <c r="G406" s="1"/>
      <c r="H406" s="1" t="s">
        <v>9</v>
      </c>
    </row>
    <row r="407" spans="1:8" x14ac:dyDescent="0.3">
      <c r="A407" s="1">
        <v>105</v>
      </c>
      <c r="B407" s="1" t="s">
        <v>14</v>
      </c>
      <c r="C407" s="1" t="s">
        <v>90</v>
      </c>
      <c r="D407" s="1" t="s">
        <v>914</v>
      </c>
      <c r="E407" s="1" t="s">
        <v>915</v>
      </c>
      <c r="F407" s="1" t="s">
        <v>8</v>
      </c>
      <c r="G407" s="1">
        <v>30.8</v>
      </c>
      <c r="H407" s="1" t="s">
        <v>9</v>
      </c>
    </row>
    <row r="408" spans="1:8" x14ac:dyDescent="0.3">
      <c r="A408" s="1">
        <v>106</v>
      </c>
      <c r="B408" s="1" t="s">
        <v>10</v>
      </c>
      <c r="C408" s="1" t="s">
        <v>30</v>
      </c>
      <c r="D408" s="1" t="s">
        <v>916</v>
      </c>
      <c r="E408" s="1" t="s">
        <v>917</v>
      </c>
      <c r="F408" s="1" t="s">
        <v>8</v>
      </c>
      <c r="G408" s="1">
        <v>67</v>
      </c>
      <c r="H408" s="1" t="s">
        <v>9</v>
      </c>
    </row>
    <row r="409" spans="1:8" x14ac:dyDescent="0.3">
      <c r="A409" s="1">
        <v>107</v>
      </c>
      <c r="B409" s="1" t="s">
        <v>10</v>
      </c>
      <c r="C409" s="1" t="s">
        <v>11</v>
      </c>
      <c r="D409" s="1" t="s">
        <v>918</v>
      </c>
      <c r="E409" s="1" t="s">
        <v>919</v>
      </c>
      <c r="F409" s="1" t="s">
        <v>8</v>
      </c>
      <c r="G409" s="1">
        <v>67</v>
      </c>
      <c r="H409" s="1" t="s">
        <v>9</v>
      </c>
    </row>
    <row r="410" spans="1:8" x14ac:dyDescent="0.3">
      <c r="A410" s="1">
        <v>108</v>
      </c>
      <c r="B410" s="1" t="s">
        <v>10</v>
      </c>
      <c r="C410" s="1" t="s">
        <v>27</v>
      </c>
      <c r="D410" s="1" t="s">
        <v>920</v>
      </c>
      <c r="E410" s="1" t="s">
        <v>921</v>
      </c>
      <c r="F410" s="1" t="s">
        <v>8</v>
      </c>
      <c r="G410" s="1">
        <v>67</v>
      </c>
      <c r="H410" s="1" t="s">
        <v>9</v>
      </c>
    </row>
    <row r="411" spans="1:8" x14ac:dyDescent="0.3">
      <c r="A411" s="1">
        <v>109</v>
      </c>
      <c r="B411" s="1" t="s">
        <v>14</v>
      </c>
      <c r="C411" s="1" t="s">
        <v>329</v>
      </c>
      <c r="D411" s="1" t="s">
        <v>922</v>
      </c>
      <c r="E411" s="1" t="s">
        <v>923</v>
      </c>
      <c r="F411" s="1" t="s">
        <v>8</v>
      </c>
      <c r="G411" s="1">
        <v>64.680000000000007</v>
      </c>
      <c r="H411" s="1" t="s">
        <v>9</v>
      </c>
    </row>
    <row r="412" spans="1:8" x14ac:dyDescent="0.3">
      <c r="A412" s="1">
        <v>110</v>
      </c>
      <c r="B412" s="1" t="s">
        <v>14</v>
      </c>
      <c r="C412" s="1" t="s">
        <v>101</v>
      </c>
      <c r="D412" s="1" t="s">
        <v>924</v>
      </c>
      <c r="E412" s="1" t="s">
        <v>925</v>
      </c>
      <c r="F412" s="1" t="s">
        <v>8</v>
      </c>
      <c r="G412" s="1">
        <v>29.15</v>
      </c>
      <c r="H412" s="1" t="s">
        <v>9</v>
      </c>
    </row>
    <row r="413" spans="1:8" x14ac:dyDescent="0.3">
      <c r="A413" s="1">
        <v>111</v>
      </c>
      <c r="B413" s="1" t="s">
        <v>10</v>
      </c>
      <c r="C413" s="1" t="s">
        <v>30</v>
      </c>
      <c r="D413" s="1" t="s">
        <v>926</v>
      </c>
      <c r="E413" s="1" t="s">
        <v>927</v>
      </c>
      <c r="F413" s="1" t="s">
        <v>8</v>
      </c>
      <c r="G413" s="1">
        <v>67</v>
      </c>
      <c r="H413" s="1" t="s">
        <v>9</v>
      </c>
    </row>
    <row r="414" spans="1:8" x14ac:dyDescent="0.3">
      <c r="A414" s="1">
        <v>112</v>
      </c>
      <c r="B414" s="1" t="s">
        <v>4</v>
      </c>
      <c r="C414" s="1" t="s">
        <v>212</v>
      </c>
      <c r="D414" s="1" t="s">
        <v>928</v>
      </c>
      <c r="E414" s="1" t="s">
        <v>929</v>
      </c>
      <c r="F414" s="1" t="s">
        <v>8</v>
      </c>
      <c r="G414" s="1">
        <v>20</v>
      </c>
      <c r="H414" s="1" t="s">
        <v>9</v>
      </c>
    </row>
    <row r="415" spans="1:8" x14ac:dyDescent="0.3">
      <c r="A415" s="1">
        <v>113</v>
      </c>
      <c r="B415" s="1" t="s">
        <v>14</v>
      </c>
      <c r="C415" s="1" t="s">
        <v>90</v>
      </c>
      <c r="D415" s="1" t="s">
        <v>930</v>
      </c>
      <c r="E415" s="1" t="s">
        <v>931</v>
      </c>
      <c r="F415" s="1" t="s">
        <v>8</v>
      </c>
      <c r="G415" s="1">
        <v>64.680000000000007</v>
      </c>
      <c r="H415" s="1" t="s">
        <v>9</v>
      </c>
    </row>
    <row r="416" spans="1:8" x14ac:dyDescent="0.3">
      <c r="A416" s="1">
        <v>114</v>
      </c>
      <c r="B416" s="1" t="s">
        <v>21</v>
      </c>
      <c r="C416" s="1" t="s">
        <v>828</v>
      </c>
      <c r="D416" s="1" t="s">
        <v>932</v>
      </c>
      <c r="E416" s="1" t="s">
        <v>933</v>
      </c>
      <c r="F416" s="1" t="s">
        <v>8</v>
      </c>
      <c r="G416" s="1">
        <v>7.5</v>
      </c>
      <c r="H416" s="1" t="s">
        <v>9</v>
      </c>
    </row>
    <row r="417" spans="1:8" x14ac:dyDescent="0.3">
      <c r="A417" s="1">
        <v>115</v>
      </c>
      <c r="B417" s="1" t="s">
        <v>10</v>
      </c>
      <c r="C417" s="1" t="s">
        <v>11</v>
      </c>
      <c r="D417" s="1" t="s">
        <v>934</v>
      </c>
      <c r="E417" s="1" t="s">
        <v>935</v>
      </c>
      <c r="F417" s="1" t="s">
        <v>8</v>
      </c>
      <c r="G417" s="1">
        <v>67</v>
      </c>
      <c r="H417" s="1" t="s">
        <v>9</v>
      </c>
    </row>
    <row r="418" spans="1:8" x14ac:dyDescent="0.3">
      <c r="A418" s="1">
        <v>116</v>
      </c>
      <c r="B418" s="1" t="s">
        <v>120</v>
      </c>
      <c r="C418" s="1" t="s">
        <v>121</v>
      </c>
      <c r="D418" s="1" t="s">
        <v>936</v>
      </c>
      <c r="E418" s="1" t="s">
        <v>937</v>
      </c>
      <c r="F418" s="1" t="s">
        <v>8</v>
      </c>
      <c r="G418" s="1"/>
      <c r="H418" s="1" t="s">
        <v>9</v>
      </c>
    </row>
    <row r="419" spans="1:8" x14ac:dyDescent="0.3">
      <c r="A419" s="1">
        <v>117</v>
      </c>
      <c r="B419" s="1" t="s">
        <v>14</v>
      </c>
      <c r="C419" s="1" t="s">
        <v>69</v>
      </c>
      <c r="D419" s="1" t="s">
        <v>938</v>
      </c>
      <c r="E419" s="1" t="s">
        <v>939</v>
      </c>
      <c r="F419" s="1" t="s">
        <v>8</v>
      </c>
      <c r="G419" s="1">
        <v>5.3</v>
      </c>
      <c r="H419" s="1" t="s">
        <v>9</v>
      </c>
    </row>
    <row r="420" spans="1:8" x14ac:dyDescent="0.3">
      <c r="A420" s="1">
        <v>118</v>
      </c>
      <c r="B420" s="1" t="s">
        <v>14</v>
      </c>
      <c r="C420" s="1" t="s">
        <v>205</v>
      </c>
      <c r="D420" s="1" t="s">
        <v>940</v>
      </c>
      <c r="E420" s="1" t="s">
        <v>941</v>
      </c>
      <c r="F420" s="1" t="s">
        <v>8</v>
      </c>
      <c r="G420" s="1"/>
      <c r="H420" s="1" t="s">
        <v>9</v>
      </c>
    </row>
    <row r="421" spans="1:8" x14ac:dyDescent="0.3">
      <c r="A421" s="1">
        <v>119</v>
      </c>
      <c r="B421" s="1" t="s">
        <v>4</v>
      </c>
      <c r="C421" s="1" t="s">
        <v>212</v>
      </c>
      <c r="D421" s="1" t="s">
        <v>942</v>
      </c>
      <c r="E421" s="1" t="s">
        <v>943</v>
      </c>
      <c r="F421" s="1" t="s">
        <v>8</v>
      </c>
      <c r="G421" s="1">
        <v>23</v>
      </c>
      <c r="H421" s="1" t="s">
        <v>9</v>
      </c>
    </row>
    <row r="422" spans="1:8" x14ac:dyDescent="0.3">
      <c r="A422" s="1">
        <v>120</v>
      </c>
      <c r="B422" s="1" t="s">
        <v>10</v>
      </c>
      <c r="C422" s="1" t="s">
        <v>11</v>
      </c>
      <c r="D422" s="1" t="s">
        <v>944</v>
      </c>
      <c r="E422" s="1" t="s">
        <v>945</v>
      </c>
      <c r="F422" s="1" t="s">
        <v>8</v>
      </c>
      <c r="G422" s="1">
        <v>67</v>
      </c>
      <c r="H422" s="1" t="s">
        <v>9</v>
      </c>
    </row>
    <row r="423" spans="1:8" x14ac:dyDescent="0.3">
      <c r="A423" s="1">
        <v>121</v>
      </c>
      <c r="B423" s="1" t="s">
        <v>129</v>
      </c>
      <c r="C423" s="1" t="s">
        <v>130</v>
      </c>
      <c r="D423" s="1" t="s">
        <v>946</v>
      </c>
      <c r="E423" s="1" t="s">
        <v>947</v>
      </c>
      <c r="F423" s="1" t="s">
        <v>8</v>
      </c>
      <c r="G423" s="1">
        <v>17.420000000000002</v>
      </c>
      <c r="H423" s="1" t="s">
        <v>9</v>
      </c>
    </row>
    <row r="424" spans="1:8" x14ac:dyDescent="0.3">
      <c r="A424" s="1">
        <v>122</v>
      </c>
      <c r="B424" s="1" t="s">
        <v>14</v>
      </c>
      <c r="C424" s="1" t="s">
        <v>90</v>
      </c>
      <c r="D424" s="1" t="s">
        <v>948</v>
      </c>
      <c r="E424" s="1" t="s">
        <v>949</v>
      </c>
      <c r="F424" s="1" t="s">
        <v>8</v>
      </c>
      <c r="G424" s="1">
        <v>64.680000000000007</v>
      </c>
      <c r="H424" s="1" t="s">
        <v>9</v>
      </c>
    </row>
    <row r="425" spans="1:8" x14ac:dyDescent="0.3">
      <c r="A425" s="1">
        <v>123</v>
      </c>
      <c r="B425" s="1" t="s">
        <v>869</v>
      </c>
      <c r="C425" s="1" t="s">
        <v>950</v>
      </c>
      <c r="D425" s="1" t="s">
        <v>951</v>
      </c>
      <c r="E425" s="1" t="s">
        <v>952</v>
      </c>
      <c r="F425" s="1" t="s">
        <v>346</v>
      </c>
      <c r="G425" s="1">
        <v>2.5</v>
      </c>
      <c r="H425" s="1" t="s">
        <v>9</v>
      </c>
    </row>
    <row r="426" spans="1:8" x14ac:dyDescent="0.3">
      <c r="A426" s="1">
        <v>124</v>
      </c>
      <c r="B426" s="1" t="s">
        <v>10</v>
      </c>
      <c r="C426" s="1" t="s">
        <v>11</v>
      </c>
      <c r="D426" s="1" t="s">
        <v>953</v>
      </c>
      <c r="E426" s="1" t="s">
        <v>954</v>
      </c>
      <c r="F426" s="1" t="s">
        <v>8</v>
      </c>
      <c r="G426" s="1">
        <v>67</v>
      </c>
      <c r="H426" s="1" t="s">
        <v>9</v>
      </c>
    </row>
    <row r="427" spans="1:8" x14ac:dyDescent="0.3">
      <c r="A427" s="1">
        <v>125</v>
      </c>
      <c r="B427" s="1" t="s">
        <v>47</v>
      </c>
      <c r="C427" s="1" t="s">
        <v>48</v>
      </c>
      <c r="D427" s="1" t="s">
        <v>955</v>
      </c>
      <c r="E427" s="1" t="s">
        <v>956</v>
      </c>
      <c r="F427" s="1" t="s">
        <v>8</v>
      </c>
      <c r="G427" s="1"/>
      <c r="H427" s="1" t="s">
        <v>9</v>
      </c>
    </row>
    <row r="428" spans="1:8" x14ac:dyDescent="0.3">
      <c r="A428" s="1">
        <v>126</v>
      </c>
      <c r="B428" s="1" t="s">
        <v>14</v>
      </c>
      <c r="C428" s="1" t="s">
        <v>18</v>
      </c>
      <c r="D428" s="1" t="s">
        <v>957</v>
      </c>
      <c r="E428" s="1" t="s">
        <v>958</v>
      </c>
      <c r="F428" s="1" t="s">
        <v>8</v>
      </c>
      <c r="G428" s="1">
        <v>30.8</v>
      </c>
      <c r="H428" s="1" t="s">
        <v>9</v>
      </c>
    </row>
    <row r="429" spans="1:8" x14ac:dyDescent="0.3">
      <c r="A429" s="1">
        <v>127</v>
      </c>
      <c r="B429" s="1" t="s">
        <v>10</v>
      </c>
      <c r="C429" s="1" t="s">
        <v>30</v>
      </c>
      <c r="D429" s="1" t="s">
        <v>959</v>
      </c>
      <c r="E429" s="1" t="s">
        <v>960</v>
      </c>
      <c r="F429" s="1" t="s">
        <v>8</v>
      </c>
      <c r="G429" s="1">
        <v>67</v>
      </c>
      <c r="H429" s="1" t="s">
        <v>9</v>
      </c>
    </row>
    <row r="430" spans="1:8" x14ac:dyDescent="0.3">
      <c r="A430" s="1">
        <v>128</v>
      </c>
      <c r="B430" s="1" t="s">
        <v>74</v>
      </c>
      <c r="C430" s="1" t="s">
        <v>75</v>
      </c>
      <c r="D430" s="1" t="s">
        <v>961</v>
      </c>
      <c r="E430" s="1" t="s">
        <v>962</v>
      </c>
      <c r="F430" s="1" t="s">
        <v>8</v>
      </c>
      <c r="G430" s="1">
        <v>145</v>
      </c>
      <c r="H430" s="1" t="s">
        <v>9</v>
      </c>
    </row>
    <row r="431" spans="1:8" x14ac:dyDescent="0.3">
      <c r="A431" s="1">
        <v>129</v>
      </c>
      <c r="B431" s="1" t="s">
        <v>21</v>
      </c>
      <c r="C431" s="1" t="s">
        <v>22</v>
      </c>
      <c r="D431" s="1" t="s">
        <v>963</v>
      </c>
      <c r="E431" s="1" t="s">
        <v>964</v>
      </c>
      <c r="F431" s="1" t="s">
        <v>8</v>
      </c>
      <c r="G431" s="1">
        <v>7.5</v>
      </c>
      <c r="H431" s="1" t="s">
        <v>9</v>
      </c>
    </row>
    <row r="432" spans="1:8" x14ac:dyDescent="0.3">
      <c r="A432" s="1">
        <v>130</v>
      </c>
      <c r="B432" s="1" t="s">
        <v>14</v>
      </c>
      <c r="C432" s="1" t="s">
        <v>53</v>
      </c>
      <c r="D432" s="1" t="s">
        <v>965</v>
      </c>
      <c r="E432" s="1" t="s">
        <v>966</v>
      </c>
      <c r="F432" s="1" t="s">
        <v>8</v>
      </c>
      <c r="G432" s="1">
        <v>27</v>
      </c>
      <c r="H432" s="1" t="s">
        <v>9</v>
      </c>
    </row>
    <row r="433" spans="1:8" x14ac:dyDescent="0.3">
      <c r="A433" s="1">
        <v>131</v>
      </c>
      <c r="B433" s="1" t="s">
        <v>14</v>
      </c>
      <c r="C433" s="1" t="s">
        <v>90</v>
      </c>
      <c r="D433" s="1" t="s">
        <v>967</v>
      </c>
      <c r="E433" s="1" t="s">
        <v>968</v>
      </c>
      <c r="F433" s="1" t="s">
        <v>8</v>
      </c>
      <c r="G433" s="1">
        <v>64.680000000000007</v>
      </c>
      <c r="H433" s="1" t="s">
        <v>9</v>
      </c>
    </row>
    <row r="434" spans="1:8" x14ac:dyDescent="0.3">
      <c r="A434" s="1">
        <v>132</v>
      </c>
      <c r="B434" s="1" t="s">
        <v>10</v>
      </c>
      <c r="C434" s="1" t="s">
        <v>27</v>
      </c>
      <c r="D434" s="1" t="s">
        <v>969</v>
      </c>
      <c r="E434" s="1" t="s">
        <v>970</v>
      </c>
      <c r="F434" s="1" t="s">
        <v>8</v>
      </c>
      <c r="G434" s="1">
        <v>67</v>
      </c>
      <c r="H434" s="1" t="s">
        <v>9</v>
      </c>
    </row>
    <row r="435" spans="1:8" x14ac:dyDescent="0.3">
      <c r="A435" s="1">
        <v>133</v>
      </c>
      <c r="B435" s="1" t="s">
        <v>10</v>
      </c>
      <c r="C435" s="1" t="s">
        <v>11</v>
      </c>
      <c r="D435" s="1" t="s">
        <v>971</v>
      </c>
      <c r="E435" s="1" t="s">
        <v>972</v>
      </c>
      <c r="F435" s="1" t="s">
        <v>8</v>
      </c>
      <c r="G435" s="1">
        <v>67</v>
      </c>
      <c r="H435" s="1" t="s">
        <v>9</v>
      </c>
    </row>
    <row r="436" spans="1:8" x14ac:dyDescent="0.3">
      <c r="A436" s="1">
        <v>134</v>
      </c>
      <c r="B436" s="1" t="s">
        <v>342</v>
      </c>
      <c r="C436" s="1" t="s">
        <v>343</v>
      </c>
      <c r="D436" s="1" t="s">
        <v>973</v>
      </c>
      <c r="E436" s="1" t="s">
        <v>974</v>
      </c>
      <c r="F436" s="1" t="s">
        <v>346</v>
      </c>
      <c r="G436" s="1">
        <v>85</v>
      </c>
      <c r="H436" s="1" t="s">
        <v>9</v>
      </c>
    </row>
    <row r="437" spans="1:8" x14ac:dyDescent="0.3">
      <c r="A437" s="1">
        <v>135</v>
      </c>
      <c r="B437" s="1" t="s">
        <v>129</v>
      </c>
      <c r="C437" s="1" t="s">
        <v>130</v>
      </c>
      <c r="D437" s="1" t="s">
        <v>975</v>
      </c>
      <c r="E437" s="1" t="s">
        <v>976</v>
      </c>
      <c r="F437" s="1" t="s">
        <v>8</v>
      </c>
      <c r="G437" s="1">
        <v>17.420000000000002</v>
      </c>
      <c r="H437" s="1" t="s">
        <v>9</v>
      </c>
    </row>
    <row r="438" spans="1:8" x14ac:dyDescent="0.3">
      <c r="A438" s="1">
        <v>136</v>
      </c>
      <c r="B438" s="1" t="s">
        <v>86</v>
      </c>
      <c r="C438" s="1" t="s">
        <v>87</v>
      </c>
      <c r="D438" s="1" t="s">
        <v>977</v>
      </c>
      <c r="E438" s="1" t="s">
        <v>978</v>
      </c>
      <c r="F438" s="1" t="s">
        <v>8</v>
      </c>
      <c r="G438" s="1">
        <v>31</v>
      </c>
      <c r="H438" s="1" t="s">
        <v>9</v>
      </c>
    </row>
    <row r="439" spans="1:8" x14ac:dyDescent="0.3">
      <c r="A439" s="1">
        <v>137</v>
      </c>
      <c r="B439" s="1" t="s">
        <v>869</v>
      </c>
      <c r="C439" s="1" t="s">
        <v>870</v>
      </c>
      <c r="D439" s="1" t="s">
        <v>979</v>
      </c>
      <c r="E439" s="1" t="s">
        <v>980</v>
      </c>
      <c r="F439" s="1" t="s">
        <v>346</v>
      </c>
      <c r="G439" s="1">
        <v>2.5</v>
      </c>
      <c r="H439" s="1" t="s">
        <v>257</v>
      </c>
    </row>
    <row r="440" spans="1:8" x14ac:dyDescent="0.3">
      <c r="A440" s="1">
        <v>138</v>
      </c>
      <c r="B440" s="1" t="s">
        <v>233</v>
      </c>
      <c r="C440" s="1" t="s">
        <v>981</v>
      </c>
      <c r="D440" s="1" t="s">
        <v>982</v>
      </c>
      <c r="E440" s="1" t="s">
        <v>983</v>
      </c>
      <c r="F440" s="1" t="s">
        <v>8</v>
      </c>
      <c r="G440" s="1">
        <v>30</v>
      </c>
      <c r="H440" s="1" t="s">
        <v>9</v>
      </c>
    </row>
    <row r="441" spans="1:8" x14ac:dyDescent="0.3">
      <c r="A441" s="1">
        <v>139</v>
      </c>
      <c r="B441" s="1" t="s">
        <v>4</v>
      </c>
      <c r="C441" s="1" t="s">
        <v>5</v>
      </c>
      <c r="D441" s="1" t="s">
        <v>984</v>
      </c>
      <c r="E441" s="1" t="s">
        <v>985</v>
      </c>
      <c r="F441" s="1" t="s">
        <v>8</v>
      </c>
      <c r="G441" s="1">
        <v>23</v>
      </c>
      <c r="H441" s="1" t="s">
        <v>9</v>
      </c>
    </row>
    <row r="442" spans="1:8" x14ac:dyDescent="0.3">
      <c r="A442" s="1">
        <v>140</v>
      </c>
      <c r="B442" s="1" t="s">
        <v>10</v>
      </c>
      <c r="C442" s="1" t="s">
        <v>30</v>
      </c>
      <c r="D442" s="1" t="s">
        <v>986</v>
      </c>
      <c r="E442" s="1" t="s">
        <v>987</v>
      </c>
      <c r="F442" s="1" t="s">
        <v>8</v>
      </c>
      <c r="G442" s="1">
        <v>67</v>
      </c>
      <c r="H442" s="1" t="s">
        <v>9</v>
      </c>
    </row>
    <row r="443" spans="1:8" x14ac:dyDescent="0.3">
      <c r="A443" s="1">
        <v>141</v>
      </c>
      <c r="B443" s="1" t="s">
        <v>10</v>
      </c>
      <c r="C443" s="1" t="s">
        <v>27</v>
      </c>
      <c r="D443" s="1" t="s">
        <v>988</v>
      </c>
      <c r="E443" s="1" t="s">
        <v>989</v>
      </c>
      <c r="F443" s="1" t="s">
        <v>8</v>
      </c>
      <c r="G443" s="1">
        <v>67</v>
      </c>
      <c r="H443" s="1" t="s">
        <v>9</v>
      </c>
    </row>
    <row r="444" spans="1:8" x14ac:dyDescent="0.3">
      <c r="A444" s="1">
        <v>142</v>
      </c>
      <c r="B444" s="1" t="s">
        <v>10</v>
      </c>
      <c r="C444" s="1" t="s">
        <v>11</v>
      </c>
      <c r="D444" s="1" t="s">
        <v>990</v>
      </c>
      <c r="E444" s="1" t="s">
        <v>991</v>
      </c>
      <c r="F444" s="1" t="s">
        <v>8</v>
      </c>
      <c r="G444" s="1">
        <v>67</v>
      </c>
      <c r="H444" s="1" t="s">
        <v>9</v>
      </c>
    </row>
    <row r="445" spans="1:8" x14ac:dyDescent="0.3">
      <c r="A445" s="1">
        <v>143</v>
      </c>
      <c r="B445" s="1" t="s">
        <v>14</v>
      </c>
      <c r="C445" s="1" t="s">
        <v>90</v>
      </c>
      <c r="D445" s="1" t="s">
        <v>992</v>
      </c>
      <c r="E445" s="1" t="s">
        <v>993</v>
      </c>
      <c r="F445" s="1" t="s">
        <v>8</v>
      </c>
      <c r="G445" s="1">
        <v>64.680000000000007</v>
      </c>
      <c r="H445" s="1" t="s">
        <v>9</v>
      </c>
    </row>
    <row r="446" spans="1:8" x14ac:dyDescent="0.3">
      <c r="A446" s="1">
        <v>144</v>
      </c>
      <c r="B446" s="1" t="s">
        <v>74</v>
      </c>
      <c r="C446" s="1" t="s">
        <v>75</v>
      </c>
      <c r="D446" s="1" t="s">
        <v>994</v>
      </c>
      <c r="E446" s="1" t="s">
        <v>995</v>
      </c>
      <c r="F446" s="1" t="s">
        <v>346</v>
      </c>
      <c r="G446" s="1">
        <v>130</v>
      </c>
      <c r="H446" s="1" t="s">
        <v>9</v>
      </c>
    </row>
    <row r="447" spans="1:8" x14ac:dyDescent="0.3">
      <c r="A447" s="1">
        <v>145</v>
      </c>
      <c r="B447" s="1" t="s">
        <v>10</v>
      </c>
      <c r="C447" s="1" t="s">
        <v>30</v>
      </c>
      <c r="D447" s="1" t="s">
        <v>996</v>
      </c>
      <c r="E447" s="1" t="s">
        <v>997</v>
      </c>
      <c r="F447" s="1" t="s">
        <v>8</v>
      </c>
      <c r="G447" s="1">
        <v>67</v>
      </c>
      <c r="H447" s="1" t="s">
        <v>9</v>
      </c>
    </row>
    <row r="448" spans="1:8" x14ac:dyDescent="0.3">
      <c r="A448" s="1">
        <v>146</v>
      </c>
      <c r="B448" s="1" t="s">
        <v>14</v>
      </c>
      <c r="C448" s="1" t="s">
        <v>329</v>
      </c>
      <c r="D448" s="1" t="s">
        <v>998</v>
      </c>
      <c r="E448" s="1" t="s">
        <v>999</v>
      </c>
      <c r="F448" s="1" t="s">
        <v>8</v>
      </c>
      <c r="G448" s="1">
        <v>29.75</v>
      </c>
      <c r="H448" s="1" t="s">
        <v>9</v>
      </c>
    </row>
    <row r="449" spans="1:8" x14ac:dyDescent="0.3">
      <c r="A449" s="1">
        <v>147</v>
      </c>
      <c r="B449" s="1" t="s">
        <v>596</v>
      </c>
      <c r="C449" s="1" t="s">
        <v>839</v>
      </c>
      <c r="D449" s="1" t="s">
        <v>1000</v>
      </c>
      <c r="E449" s="1" t="s">
        <v>1001</v>
      </c>
      <c r="F449" s="1" t="s">
        <v>346</v>
      </c>
      <c r="G449" s="1">
        <v>12</v>
      </c>
      <c r="H449" s="1" t="s">
        <v>9</v>
      </c>
    </row>
    <row r="450" spans="1:8" x14ac:dyDescent="0.3">
      <c r="A450" s="1">
        <v>148</v>
      </c>
      <c r="B450" s="1" t="s">
        <v>10</v>
      </c>
      <c r="C450" s="1" t="s">
        <v>11</v>
      </c>
      <c r="D450" s="1" t="s">
        <v>1002</v>
      </c>
      <c r="E450" s="1" t="s">
        <v>1003</v>
      </c>
      <c r="F450" s="1" t="s">
        <v>8</v>
      </c>
      <c r="G450" s="1">
        <v>67</v>
      </c>
      <c r="H450" s="1" t="s">
        <v>9</v>
      </c>
    </row>
    <row r="451" spans="1:8" x14ac:dyDescent="0.3">
      <c r="A451" s="1">
        <v>149</v>
      </c>
      <c r="B451" s="1" t="s">
        <v>10</v>
      </c>
      <c r="C451" s="1" t="s">
        <v>30</v>
      </c>
      <c r="D451" s="1" t="s">
        <v>1004</v>
      </c>
      <c r="E451" s="1" t="s">
        <v>1005</v>
      </c>
      <c r="F451" s="1" t="s">
        <v>8</v>
      </c>
      <c r="G451" s="1">
        <v>67</v>
      </c>
      <c r="H451" s="1" t="s">
        <v>9</v>
      </c>
    </row>
    <row r="452" spans="1:8" x14ac:dyDescent="0.3">
      <c r="A452" s="1">
        <v>150</v>
      </c>
      <c r="B452" s="1" t="s">
        <v>33</v>
      </c>
      <c r="C452" s="1" t="s">
        <v>34</v>
      </c>
      <c r="D452" s="1" t="s">
        <v>1006</v>
      </c>
      <c r="E452" s="1" t="s">
        <v>1007</v>
      </c>
      <c r="F452" s="1" t="s">
        <v>8</v>
      </c>
      <c r="G452" s="1"/>
      <c r="H452" s="1" t="s">
        <v>257</v>
      </c>
    </row>
    <row r="453" spans="1:8" x14ac:dyDescent="0.3">
      <c r="A453" s="1">
        <v>151</v>
      </c>
      <c r="B453" s="1" t="s">
        <v>14</v>
      </c>
      <c r="C453" s="1" t="s">
        <v>101</v>
      </c>
      <c r="D453" s="1" t="s">
        <v>1008</v>
      </c>
      <c r="E453" s="1" t="s">
        <v>1009</v>
      </c>
      <c r="F453" s="1" t="s">
        <v>8</v>
      </c>
      <c r="G453" s="1">
        <v>29.15</v>
      </c>
      <c r="H453" s="1" t="s">
        <v>9</v>
      </c>
    </row>
    <row r="454" spans="1:8" x14ac:dyDescent="0.3">
      <c r="A454" s="1">
        <v>152</v>
      </c>
      <c r="B454" s="1" t="s">
        <v>14</v>
      </c>
      <c r="C454" s="1" t="s">
        <v>90</v>
      </c>
      <c r="D454" s="1" t="s">
        <v>1010</v>
      </c>
      <c r="E454" s="1" t="s">
        <v>1011</v>
      </c>
      <c r="F454" s="1" t="s">
        <v>8</v>
      </c>
      <c r="G454" s="1">
        <v>29.75</v>
      </c>
      <c r="H454" s="1" t="s">
        <v>9</v>
      </c>
    </row>
    <row r="455" spans="1:8" x14ac:dyDescent="0.3">
      <c r="A455" s="1">
        <v>153</v>
      </c>
      <c r="B455" s="1" t="s">
        <v>4</v>
      </c>
      <c r="C455" s="1" t="s">
        <v>702</v>
      </c>
      <c r="D455" s="1" t="s">
        <v>1012</v>
      </c>
      <c r="E455" s="1" t="s">
        <v>1013</v>
      </c>
      <c r="F455" s="1" t="s">
        <v>8</v>
      </c>
      <c r="G455" s="1">
        <v>100</v>
      </c>
      <c r="H455" s="1" t="s">
        <v>257</v>
      </c>
    </row>
    <row r="456" spans="1:8" x14ac:dyDescent="0.3">
      <c r="A456" s="1">
        <v>154</v>
      </c>
      <c r="B456" s="1" t="s">
        <v>1014</v>
      </c>
      <c r="C456" s="1" t="s">
        <v>130</v>
      </c>
      <c r="D456" s="1" t="s">
        <v>1015</v>
      </c>
      <c r="E456" s="1" t="s">
        <v>1016</v>
      </c>
      <c r="F456" s="1" t="s">
        <v>8</v>
      </c>
      <c r="G456" s="1">
        <v>25</v>
      </c>
      <c r="H456" s="1" t="s">
        <v>9</v>
      </c>
    </row>
    <row r="457" spans="1:8" x14ac:dyDescent="0.3">
      <c r="A457" s="1">
        <v>155</v>
      </c>
      <c r="B457" s="1" t="s">
        <v>14</v>
      </c>
      <c r="C457" s="1" t="s">
        <v>329</v>
      </c>
      <c r="D457" s="1" t="s">
        <v>1017</v>
      </c>
      <c r="E457" s="1" t="s">
        <v>1018</v>
      </c>
      <c r="F457" s="1" t="s">
        <v>8</v>
      </c>
      <c r="G457" s="1">
        <v>64.680000000000007</v>
      </c>
      <c r="H457" s="1" t="s">
        <v>9</v>
      </c>
    </row>
    <row r="458" spans="1:8" x14ac:dyDescent="0.3">
      <c r="A458" s="1">
        <v>156</v>
      </c>
      <c r="B458" s="1" t="s">
        <v>233</v>
      </c>
      <c r="C458" s="1" t="s">
        <v>379</v>
      </c>
      <c r="D458" s="1" t="s">
        <v>1019</v>
      </c>
      <c r="E458" s="1" t="s">
        <v>1020</v>
      </c>
      <c r="F458" s="1" t="s">
        <v>346</v>
      </c>
      <c r="G458" s="1">
        <v>200</v>
      </c>
      <c r="H458" s="1" t="s">
        <v>9</v>
      </c>
    </row>
    <row r="459" spans="1:8" x14ac:dyDescent="0.3">
      <c r="A459" s="1">
        <v>157</v>
      </c>
      <c r="B459" s="1" t="s">
        <v>14</v>
      </c>
      <c r="C459" s="1" t="s">
        <v>53</v>
      </c>
      <c r="D459" s="1" t="s">
        <v>1021</v>
      </c>
      <c r="E459" s="1" t="s">
        <v>1022</v>
      </c>
      <c r="F459" s="1" t="s">
        <v>8</v>
      </c>
      <c r="G459" s="1"/>
      <c r="H459" s="1" t="s">
        <v>9</v>
      </c>
    </row>
    <row r="460" spans="1:8" x14ac:dyDescent="0.3">
      <c r="A460" s="1">
        <v>158</v>
      </c>
      <c r="B460" s="1" t="s">
        <v>60</v>
      </c>
      <c r="C460" s="1" t="s">
        <v>61</v>
      </c>
      <c r="D460" s="1" t="s">
        <v>1023</v>
      </c>
      <c r="E460" s="1" t="s">
        <v>1024</v>
      </c>
      <c r="F460" s="1" t="s">
        <v>8</v>
      </c>
      <c r="G460" s="1"/>
      <c r="H460" s="1" t="s">
        <v>9</v>
      </c>
    </row>
    <row r="461" spans="1:8" x14ac:dyDescent="0.3">
      <c r="A461" s="1">
        <v>159</v>
      </c>
      <c r="B461" s="1" t="s">
        <v>10</v>
      </c>
      <c r="C461" s="1" t="s">
        <v>30</v>
      </c>
      <c r="D461" s="1" t="s">
        <v>1025</v>
      </c>
      <c r="E461" s="1" t="s">
        <v>1026</v>
      </c>
      <c r="F461" s="1" t="s">
        <v>8</v>
      </c>
      <c r="G461" s="1">
        <v>67</v>
      </c>
      <c r="H461" s="1" t="s">
        <v>9</v>
      </c>
    </row>
    <row r="462" spans="1:8" x14ac:dyDescent="0.3">
      <c r="A462" s="1">
        <v>160</v>
      </c>
      <c r="B462" s="1" t="s">
        <v>10</v>
      </c>
      <c r="C462" s="1" t="s">
        <v>11</v>
      </c>
      <c r="D462" s="1" t="s">
        <v>1027</v>
      </c>
      <c r="E462" s="1" t="s">
        <v>1028</v>
      </c>
      <c r="F462" s="1" t="s">
        <v>8</v>
      </c>
      <c r="G462" s="1">
        <v>67</v>
      </c>
      <c r="H462" s="1" t="s">
        <v>9</v>
      </c>
    </row>
    <row r="463" spans="1:8" x14ac:dyDescent="0.3">
      <c r="A463" s="1">
        <v>161</v>
      </c>
      <c r="B463" s="1" t="s">
        <v>10</v>
      </c>
      <c r="C463" s="1" t="s">
        <v>27</v>
      </c>
      <c r="D463" s="1" t="s">
        <v>1029</v>
      </c>
      <c r="E463" s="1" t="s">
        <v>1030</v>
      </c>
      <c r="F463" s="1" t="s">
        <v>8</v>
      </c>
      <c r="G463" s="1">
        <v>67</v>
      </c>
      <c r="H463" s="1" t="s">
        <v>9</v>
      </c>
    </row>
    <row r="464" spans="1:8" x14ac:dyDescent="0.3">
      <c r="A464" s="1">
        <v>162</v>
      </c>
      <c r="B464" s="1" t="s">
        <v>68</v>
      </c>
      <c r="C464" s="1" t="s">
        <v>69</v>
      </c>
      <c r="D464" s="1" t="s">
        <v>1031</v>
      </c>
      <c r="E464" s="1" t="s">
        <v>1032</v>
      </c>
      <c r="F464" s="1" t="s">
        <v>8</v>
      </c>
      <c r="G464" s="1">
        <v>5.8</v>
      </c>
      <c r="H464" s="1" t="s">
        <v>257</v>
      </c>
    </row>
    <row r="465" spans="1:8" x14ac:dyDescent="0.3">
      <c r="A465" s="1">
        <v>163</v>
      </c>
      <c r="B465" s="1" t="s">
        <v>14</v>
      </c>
      <c r="C465" s="1" t="s">
        <v>18</v>
      </c>
      <c r="D465" s="1" t="s">
        <v>1033</v>
      </c>
      <c r="E465" s="1" t="s">
        <v>1034</v>
      </c>
      <c r="F465" s="1" t="s">
        <v>8</v>
      </c>
      <c r="G465" s="1">
        <v>29.15</v>
      </c>
      <c r="H465" s="1" t="s">
        <v>9</v>
      </c>
    </row>
    <row r="466" spans="1:8" x14ac:dyDescent="0.3">
      <c r="A466" s="1">
        <v>164</v>
      </c>
      <c r="B466" s="1" t="s">
        <v>129</v>
      </c>
      <c r="C466" s="1" t="s">
        <v>529</v>
      </c>
      <c r="D466" s="1" t="s">
        <v>1035</v>
      </c>
      <c r="E466" s="1" t="s">
        <v>1036</v>
      </c>
      <c r="F466" s="1" t="s">
        <v>8</v>
      </c>
      <c r="G466" s="1">
        <v>65</v>
      </c>
      <c r="H466" s="1" t="s">
        <v>117</v>
      </c>
    </row>
    <row r="467" spans="1:8" x14ac:dyDescent="0.3">
      <c r="A467" s="1">
        <v>165</v>
      </c>
      <c r="B467" s="1" t="s">
        <v>120</v>
      </c>
      <c r="C467" s="1" t="s">
        <v>121</v>
      </c>
      <c r="D467" s="1" t="s">
        <v>1037</v>
      </c>
      <c r="E467" s="1" t="s">
        <v>1038</v>
      </c>
      <c r="F467" s="1" t="s">
        <v>8</v>
      </c>
      <c r="G467" s="1"/>
      <c r="H467" s="1" t="s">
        <v>9</v>
      </c>
    </row>
    <row r="468" spans="1:8" x14ac:dyDescent="0.3">
      <c r="A468" s="1">
        <v>166</v>
      </c>
      <c r="B468" s="1" t="s">
        <v>14</v>
      </c>
      <c r="C468" s="1" t="s">
        <v>90</v>
      </c>
      <c r="D468" s="1" t="s">
        <v>1039</v>
      </c>
      <c r="E468" s="1" t="s">
        <v>1040</v>
      </c>
      <c r="F468" s="1" t="s">
        <v>8</v>
      </c>
      <c r="G468" s="1">
        <v>64.680000000000007</v>
      </c>
      <c r="H468" s="1" t="s">
        <v>9</v>
      </c>
    </row>
    <row r="469" spans="1:8" x14ac:dyDescent="0.3">
      <c r="A469" s="1">
        <v>167</v>
      </c>
      <c r="B469" s="1" t="s">
        <v>10</v>
      </c>
      <c r="C469" s="1" t="s">
        <v>30</v>
      </c>
      <c r="D469" s="1" t="s">
        <v>1041</v>
      </c>
      <c r="E469" s="1" t="s">
        <v>1042</v>
      </c>
      <c r="F469" s="1" t="s">
        <v>8</v>
      </c>
      <c r="G469" s="1">
        <v>67</v>
      </c>
      <c r="H469" s="1" t="s">
        <v>9</v>
      </c>
    </row>
    <row r="470" spans="1:8" x14ac:dyDescent="0.3">
      <c r="A470" s="1">
        <v>168</v>
      </c>
      <c r="B470" s="1" t="s">
        <v>21</v>
      </c>
      <c r="C470" s="1" t="s">
        <v>828</v>
      </c>
      <c r="D470" s="1" t="s">
        <v>1043</v>
      </c>
      <c r="E470" s="1" t="s">
        <v>1044</v>
      </c>
      <c r="F470" s="1" t="s">
        <v>8</v>
      </c>
      <c r="G470" s="1">
        <v>7.5</v>
      </c>
      <c r="H470" s="1" t="s">
        <v>9</v>
      </c>
    </row>
    <row r="471" spans="1:8" x14ac:dyDescent="0.3">
      <c r="A471" s="1">
        <v>169</v>
      </c>
      <c r="B471" s="1" t="s">
        <v>129</v>
      </c>
      <c r="C471" s="1" t="s">
        <v>130</v>
      </c>
      <c r="D471" s="1" t="s">
        <v>1045</v>
      </c>
      <c r="E471" s="1" t="s">
        <v>1046</v>
      </c>
      <c r="F471" s="1" t="s">
        <v>8</v>
      </c>
      <c r="G471" s="1">
        <v>17.420000000000002</v>
      </c>
      <c r="H471" s="1" t="s">
        <v>9</v>
      </c>
    </row>
    <row r="472" spans="1:8" x14ac:dyDescent="0.3">
      <c r="A472" s="1">
        <v>170</v>
      </c>
      <c r="B472" s="1" t="s">
        <v>74</v>
      </c>
      <c r="C472" s="1" t="s">
        <v>75</v>
      </c>
      <c r="D472" s="1" t="s">
        <v>1047</v>
      </c>
      <c r="E472" s="1" t="s">
        <v>1048</v>
      </c>
      <c r="F472" s="1" t="s">
        <v>8</v>
      </c>
      <c r="G472" s="1">
        <v>153</v>
      </c>
      <c r="H472" s="1" t="s">
        <v>9</v>
      </c>
    </row>
    <row r="473" spans="1:8" x14ac:dyDescent="0.3">
      <c r="A473" s="1">
        <v>171</v>
      </c>
      <c r="B473" s="1" t="s">
        <v>153</v>
      </c>
      <c r="C473" s="1" t="s">
        <v>69</v>
      </c>
      <c r="D473" s="1" t="s">
        <v>1049</v>
      </c>
      <c r="E473" s="1" t="s">
        <v>1050</v>
      </c>
      <c r="F473" s="1" t="s">
        <v>8</v>
      </c>
      <c r="G473" s="1">
        <v>4.38</v>
      </c>
      <c r="H473" s="1" t="s">
        <v>9</v>
      </c>
    </row>
    <row r="474" spans="1:8" x14ac:dyDescent="0.3">
      <c r="A474" s="1">
        <v>172</v>
      </c>
      <c r="B474" s="1" t="s">
        <v>233</v>
      </c>
      <c r="C474" s="1" t="s">
        <v>981</v>
      </c>
      <c r="D474" s="1" t="s">
        <v>1051</v>
      </c>
      <c r="E474" s="1" t="s">
        <v>1052</v>
      </c>
      <c r="F474" s="1" t="s">
        <v>8</v>
      </c>
      <c r="G474" s="1">
        <v>30</v>
      </c>
      <c r="H474" s="1" t="s">
        <v>9</v>
      </c>
    </row>
    <row r="475" spans="1:8" x14ac:dyDescent="0.3">
      <c r="A475" s="1">
        <v>173</v>
      </c>
      <c r="B475" s="1" t="s">
        <v>10</v>
      </c>
      <c r="C475" s="1" t="s">
        <v>11</v>
      </c>
      <c r="D475" s="1" t="s">
        <v>1053</v>
      </c>
      <c r="E475" s="1" t="s">
        <v>1054</v>
      </c>
      <c r="F475" s="1" t="s">
        <v>8</v>
      </c>
      <c r="G475" s="1">
        <v>67</v>
      </c>
      <c r="H475" s="1" t="s">
        <v>9</v>
      </c>
    </row>
    <row r="476" spans="1:8" x14ac:dyDescent="0.3">
      <c r="A476" s="1">
        <v>174</v>
      </c>
      <c r="B476" s="1" t="s">
        <v>14</v>
      </c>
      <c r="C476" s="1" t="s">
        <v>101</v>
      </c>
      <c r="D476" s="1" t="s">
        <v>1055</v>
      </c>
      <c r="E476" s="1" t="s">
        <v>1056</v>
      </c>
      <c r="F476" s="1" t="s">
        <v>8</v>
      </c>
      <c r="G476" s="1">
        <v>29.15</v>
      </c>
      <c r="H476" s="1" t="s">
        <v>9</v>
      </c>
    </row>
    <row r="477" spans="1:8" x14ac:dyDescent="0.3">
      <c r="A477" s="1">
        <v>175</v>
      </c>
      <c r="B477" s="1" t="s">
        <v>4</v>
      </c>
      <c r="C477" s="1" t="s">
        <v>5</v>
      </c>
      <c r="D477" s="1" t="s">
        <v>1057</v>
      </c>
      <c r="E477" s="1" t="s">
        <v>1058</v>
      </c>
      <c r="F477" s="1" t="s">
        <v>8</v>
      </c>
      <c r="G477" s="1">
        <v>25</v>
      </c>
      <c r="H477" s="1" t="s">
        <v>9</v>
      </c>
    </row>
    <row r="478" spans="1:8" x14ac:dyDescent="0.3">
      <c r="A478" s="1">
        <v>176</v>
      </c>
      <c r="B478" s="1" t="s">
        <v>741</v>
      </c>
      <c r="C478" s="1" t="s">
        <v>69</v>
      </c>
      <c r="D478" s="1" t="s">
        <v>1059</v>
      </c>
      <c r="E478" s="1" t="s">
        <v>1060</v>
      </c>
      <c r="F478" s="1" t="s">
        <v>8</v>
      </c>
      <c r="G478" s="1">
        <v>5.8</v>
      </c>
      <c r="H478" s="1" t="s">
        <v>9</v>
      </c>
    </row>
    <row r="479" spans="1:8" x14ac:dyDescent="0.3">
      <c r="A479" s="1">
        <v>177</v>
      </c>
      <c r="B479" s="1" t="s">
        <v>129</v>
      </c>
      <c r="C479" s="1" t="s">
        <v>130</v>
      </c>
      <c r="D479" s="1" t="s">
        <v>1061</v>
      </c>
      <c r="E479" s="1" t="s">
        <v>1062</v>
      </c>
      <c r="F479" s="1" t="s">
        <v>8</v>
      </c>
      <c r="G479" s="1">
        <v>20</v>
      </c>
      <c r="H479" s="1" t="s">
        <v>9</v>
      </c>
    </row>
    <row r="480" spans="1:8" x14ac:dyDescent="0.3">
      <c r="A480" s="1">
        <v>178</v>
      </c>
      <c r="B480" s="1" t="s">
        <v>10</v>
      </c>
      <c r="C480" s="1" t="s">
        <v>27</v>
      </c>
      <c r="D480" s="1" t="s">
        <v>1063</v>
      </c>
      <c r="E480" s="1" t="s">
        <v>1064</v>
      </c>
      <c r="F480" s="1" t="s">
        <v>8</v>
      </c>
      <c r="G480" s="1">
        <v>67</v>
      </c>
      <c r="H480" s="1" t="s">
        <v>9</v>
      </c>
    </row>
    <row r="481" spans="1:8" x14ac:dyDescent="0.3">
      <c r="A481" s="1">
        <v>179</v>
      </c>
      <c r="B481" s="1" t="s">
        <v>14</v>
      </c>
      <c r="C481" s="1" t="s">
        <v>90</v>
      </c>
      <c r="D481" s="1" t="s">
        <v>1065</v>
      </c>
      <c r="E481" s="1" t="s">
        <v>1066</v>
      </c>
      <c r="F481" s="1" t="s">
        <v>8</v>
      </c>
      <c r="G481" s="1">
        <v>64.680000000000007</v>
      </c>
      <c r="H481" s="1" t="s">
        <v>9</v>
      </c>
    </row>
    <row r="482" spans="1:8" x14ac:dyDescent="0.3">
      <c r="A482" s="1">
        <v>180</v>
      </c>
      <c r="B482" s="1" t="s">
        <v>869</v>
      </c>
      <c r="C482" s="1" t="s">
        <v>950</v>
      </c>
      <c r="D482" s="1" t="s">
        <v>1067</v>
      </c>
      <c r="E482" s="1" t="s">
        <v>1068</v>
      </c>
      <c r="F482" s="1" t="s">
        <v>346</v>
      </c>
      <c r="G482" s="1">
        <v>2.5</v>
      </c>
      <c r="H482" s="1" t="s">
        <v>9</v>
      </c>
    </row>
    <row r="483" spans="1:8" x14ac:dyDescent="0.3">
      <c r="A483" s="1">
        <v>181</v>
      </c>
      <c r="B483" s="1" t="s">
        <v>14</v>
      </c>
      <c r="C483" s="1" t="s">
        <v>329</v>
      </c>
      <c r="D483" s="1" t="s">
        <v>1069</v>
      </c>
      <c r="E483" s="1" t="s">
        <v>1070</v>
      </c>
      <c r="F483" s="1" t="s">
        <v>8</v>
      </c>
      <c r="G483" s="1">
        <v>64.680000000000007</v>
      </c>
      <c r="H483" s="1" t="s">
        <v>9</v>
      </c>
    </row>
    <row r="484" spans="1:8" x14ac:dyDescent="0.3">
      <c r="A484" s="1">
        <v>182</v>
      </c>
      <c r="B484" s="1" t="s">
        <v>21</v>
      </c>
      <c r="C484" s="1" t="s">
        <v>828</v>
      </c>
      <c r="D484" s="1" t="s">
        <v>1071</v>
      </c>
      <c r="E484" s="1" t="s">
        <v>1072</v>
      </c>
      <c r="F484" s="1" t="s">
        <v>8</v>
      </c>
      <c r="G484" s="1">
        <v>7.5</v>
      </c>
      <c r="H484" s="1" t="s">
        <v>9</v>
      </c>
    </row>
    <row r="485" spans="1:8" x14ac:dyDescent="0.3">
      <c r="A485" s="1">
        <v>183</v>
      </c>
      <c r="B485" s="1" t="s">
        <v>233</v>
      </c>
      <c r="C485" s="1" t="s">
        <v>234</v>
      </c>
      <c r="D485" s="1" t="s">
        <v>1073</v>
      </c>
      <c r="E485" s="1" t="s">
        <v>1074</v>
      </c>
      <c r="F485" s="1" t="s">
        <v>8</v>
      </c>
      <c r="G485" s="1">
        <v>37</v>
      </c>
      <c r="H485" s="1" t="s">
        <v>9</v>
      </c>
    </row>
    <row r="486" spans="1:8" x14ac:dyDescent="0.3">
      <c r="A486" s="1">
        <v>184</v>
      </c>
      <c r="B486" s="1" t="s">
        <v>10</v>
      </c>
      <c r="C486" s="1" t="s">
        <v>11</v>
      </c>
      <c r="D486" s="1" t="s">
        <v>1075</v>
      </c>
      <c r="E486" s="1" t="s">
        <v>1076</v>
      </c>
      <c r="F486" s="1" t="s">
        <v>8</v>
      </c>
      <c r="G486" s="1">
        <v>67</v>
      </c>
      <c r="H486" s="1" t="s">
        <v>9</v>
      </c>
    </row>
    <row r="487" spans="1:8" x14ac:dyDescent="0.3">
      <c r="A487" s="1">
        <v>185</v>
      </c>
      <c r="B487" s="1" t="s">
        <v>10</v>
      </c>
      <c r="C487" s="1" t="s">
        <v>30</v>
      </c>
      <c r="D487" s="1" t="s">
        <v>1077</v>
      </c>
      <c r="E487" s="1" t="s">
        <v>1078</v>
      </c>
      <c r="F487" s="1" t="s">
        <v>8</v>
      </c>
      <c r="G487" s="1">
        <v>67</v>
      </c>
      <c r="H487" s="1" t="s">
        <v>9</v>
      </c>
    </row>
    <row r="488" spans="1:8" x14ac:dyDescent="0.3">
      <c r="A488" s="1">
        <v>186</v>
      </c>
      <c r="B488" s="1" t="s">
        <v>713</v>
      </c>
      <c r="C488" s="1" t="s">
        <v>714</v>
      </c>
      <c r="D488" s="1" t="s">
        <v>1079</v>
      </c>
      <c r="E488" s="1" t="s">
        <v>1080</v>
      </c>
      <c r="F488" s="1" t="s">
        <v>8</v>
      </c>
      <c r="G488" s="1">
        <v>39</v>
      </c>
      <c r="H488" s="1" t="s">
        <v>9</v>
      </c>
    </row>
    <row r="489" spans="1:8" x14ac:dyDescent="0.3">
      <c r="A489" s="1">
        <v>187</v>
      </c>
      <c r="B489" s="1" t="s">
        <v>14</v>
      </c>
      <c r="C489" s="1" t="s">
        <v>18</v>
      </c>
      <c r="D489" s="1" t="s">
        <v>1081</v>
      </c>
      <c r="E489" s="1" t="s">
        <v>1082</v>
      </c>
      <c r="F489" s="1" t="s">
        <v>8</v>
      </c>
      <c r="G489" s="1">
        <v>29.75</v>
      </c>
      <c r="H489" s="1" t="s">
        <v>9</v>
      </c>
    </row>
    <row r="490" spans="1:8" x14ac:dyDescent="0.3">
      <c r="A490" s="1">
        <v>188</v>
      </c>
      <c r="B490" s="1" t="s">
        <v>14</v>
      </c>
      <c r="C490" s="1" t="s">
        <v>395</v>
      </c>
      <c r="D490" s="1" t="s">
        <v>1083</v>
      </c>
      <c r="E490" s="1" t="s">
        <v>1084</v>
      </c>
      <c r="F490" s="1" t="s">
        <v>8</v>
      </c>
      <c r="G490" s="1">
        <v>19</v>
      </c>
      <c r="H490" s="1" t="s">
        <v>9</v>
      </c>
    </row>
    <row r="491" spans="1:8" x14ac:dyDescent="0.3">
      <c r="A491" s="1">
        <v>189</v>
      </c>
      <c r="B491" s="1" t="s">
        <v>14</v>
      </c>
      <c r="C491" s="1" t="s">
        <v>90</v>
      </c>
      <c r="D491" s="1" t="s">
        <v>1085</v>
      </c>
      <c r="E491" s="1" t="s">
        <v>1086</v>
      </c>
      <c r="F491" s="1" t="s">
        <v>8</v>
      </c>
      <c r="G491" s="1">
        <v>30.8</v>
      </c>
      <c r="H491" s="1" t="s">
        <v>9</v>
      </c>
    </row>
    <row r="492" spans="1:8" x14ac:dyDescent="0.3">
      <c r="A492" s="1">
        <v>190</v>
      </c>
      <c r="B492" s="1" t="s">
        <v>129</v>
      </c>
      <c r="C492" s="1" t="s">
        <v>130</v>
      </c>
      <c r="D492" s="1" t="s">
        <v>1087</v>
      </c>
      <c r="E492" s="1" t="s">
        <v>1088</v>
      </c>
      <c r="F492" s="1" t="s">
        <v>8</v>
      </c>
      <c r="G492" s="1">
        <v>17.420000000000002</v>
      </c>
      <c r="H492" s="1" t="s">
        <v>9</v>
      </c>
    </row>
    <row r="493" spans="1:8" x14ac:dyDescent="0.3">
      <c r="A493" s="1">
        <v>191</v>
      </c>
      <c r="B493" s="1" t="s">
        <v>68</v>
      </c>
      <c r="C493" s="1" t="s">
        <v>69</v>
      </c>
      <c r="D493" s="1" t="s">
        <v>1089</v>
      </c>
      <c r="E493" s="1" t="s">
        <v>1090</v>
      </c>
      <c r="F493" s="1" t="s">
        <v>8</v>
      </c>
      <c r="G493" s="1">
        <v>5.8</v>
      </c>
      <c r="H493" s="1" t="s">
        <v>9</v>
      </c>
    </row>
    <row r="494" spans="1:8" x14ac:dyDescent="0.3">
      <c r="A494" s="1">
        <v>192</v>
      </c>
      <c r="B494" s="1" t="s">
        <v>60</v>
      </c>
      <c r="C494" s="1" t="s">
        <v>61</v>
      </c>
      <c r="D494" s="1" t="s">
        <v>1091</v>
      </c>
      <c r="E494" s="1" t="s">
        <v>1092</v>
      </c>
      <c r="F494" s="1" t="s">
        <v>8</v>
      </c>
      <c r="G494" s="1">
        <v>90</v>
      </c>
      <c r="H494" s="1" t="s">
        <v>9</v>
      </c>
    </row>
    <row r="495" spans="1:8" x14ac:dyDescent="0.3">
      <c r="A495" s="1">
        <v>193</v>
      </c>
      <c r="B495" s="1" t="s">
        <v>233</v>
      </c>
      <c r="C495" s="1" t="s">
        <v>379</v>
      </c>
      <c r="D495" s="1" t="s">
        <v>1093</v>
      </c>
      <c r="E495" s="1" t="s">
        <v>1094</v>
      </c>
      <c r="F495" s="1" t="s">
        <v>346</v>
      </c>
      <c r="G495" s="1">
        <v>200</v>
      </c>
      <c r="H495" s="1" t="s">
        <v>9</v>
      </c>
    </row>
    <row r="496" spans="1:8" x14ac:dyDescent="0.3">
      <c r="A496" s="1">
        <v>194</v>
      </c>
      <c r="B496" s="1" t="s">
        <v>14</v>
      </c>
      <c r="C496" s="1" t="s">
        <v>101</v>
      </c>
      <c r="D496" s="1" t="s">
        <v>1095</v>
      </c>
      <c r="E496" s="1" t="s">
        <v>1096</v>
      </c>
      <c r="F496" s="1" t="s">
        <v>8</v>
      </c>
      <c r="G496" s="1">
        <v>29.15</v>
      </c>
      <c r="H496" s="1" t="s">
        <v>9</v>
      </c>
    </row>
    <row r="497" spans="1:8" x14ac:dyDescent="0.3">
      <c r="A497" s="1">
        <v>195</v>
      </c>
      <c r="B497" s="1" t="s">
        <v>433</v>
      </c>
      <c r="C497" s="1" t="s">
        <v>434</v>
      </c>
      <c r="D497" s="1" t="s">
        <v>1097</v>
      </c>
      <c r="E497" s="1" t="s">
        <v>1098</v>
      </c>
      <c r="F497" s="1" t="s">
        <v>8</v>
      </c>
      <c r="G497" s="1"/>
      <c r="H497" s="1" t="s">
        <v>257</v>
      </c>
    </row>
    <row r="498" spans="1:8" x14ac:dyDescent="0.3">
      <c r="A498" s="1">
        <v>196</v>
      </c>
      <c r="B498" s="1" t="s">
        <v>74</v>
      </c>
      <c r="C498" s="1" t="s">
        <v>75</v>
      </c>
      <c r="D498" s="1" t="s">
        <v>1099</v>
      </c>
      <c r="E498" s="1" t="s">
        <v>1100</v>
      </c>
      <c r="F498" s="1" t="s">
        <v>8</v>
      </c>
      <c r="G498" s="1">
        <v>109</v>
      </c>
      <c r="H498" s="1" t="s">
        <v>9</v>
      </c>
    </row>
    <row r="499" spans="1:8" x14ac:dyDescent="0.3">
      <c r="A499" s="1">
        <v>197</v>
      </c>
      <c r="B499" s="1" t="s">
        <v>14</v>
      </c>
      <c r="C499" s="1" t="s">
        <v>138</v>
      </c>
      <c r="D499" s="1" t="s">
        <v>1101</v>
      </c>
      <c r="E499" s="1" t="s">
        <v>1102</v>
      </c>
      <c r="F499" s="1" t="s">
        <v>8</v>
      </c>
      <c r="G499" s="1"/>
      <c r="H499" s="1" t="s">
        <v>9</v>
      </c>
    </row>
    <row r="500" spans="1:8" x14ac:dyDescent="0.3">
      <c r="A500" s="1">
        <v>198</v>
      </c>
      <c r="B500" s="1" t="s">
        <v>14</v>
      </c>
      <c r="C500" s="1" t="s">
        <v>329</v>
      </c>
      <c r="D500" s="1" t="s">
        <v>1103</v>
      </c>
      <c r="E500" s="1" t="s">
        <v>1104</v>
      </c>
      <c r="F500" s="1" t="s">
        <v>8</v>
      </c>
      <c r="G500" s="1">
        <v>29.75</v>
      </c>
      <c r="H500" s="1" t="s">
        <v>9</v>
      </c>
    </row>
    <row r="501" spans="1:8" x14ac:dyDescent="0.3">
      <c r="A501" s="1">
        <v>199</v>
      </c>
      <c r="B501" s="1" t="s">
        <v>1014</v>
      </c>
      <c r="C501" s="1" t="s">
        <v>322</v>
      </c>
      <c r="D501" s="1" t="s">
        <v>1105</v>
      </c>
      <c r="E501" s="1" t="s">
        <v>1106</v>
      </c>
      <c r="F501" s="1" t="s">
        <v>8</v>
      </c>
      <c r="G501" s="1">
        <v>25</v>
      </c>
      <c r="H501" s="1" t="s">
        <v>9</v>
      </c>
    </row>
    <row r="502" spans="1:8" x14ac:dyDescent="0.3">
      <c r="A502" s="1">
        <v>200</v>
      </c>
      <c r="B502" s="1" t="s">
        <v>120</v>
      </c>
      <c r="C502" s="1" t="s">
        <v>121</v>
      </c>
      <c r="D502" s="1" t="s">
        <v>1107</v>
      </c>
      <c r="E502" s="1" t="s">
        <v>1108</v>
      </c>
      <c r="F502" s="1" t="s">
        <v>8</v>
      </c>
      <c r="G502" s="1"/>
      <c r="H502" s="1" t="s">
        <v>9</v>
      </c>
    </row>
    <row r="503" spans="1:8" x14ac:dyDescent="0.3">
      <c r="A503" s="1">
        <v>201</v>
      </c>
      <c r="B503" s="1" t="s">
        <v>129</v>
      </c>
      <c r="C503" s="1" t="s">
        <v>130</v>
      </c>
      <c r="D503" s="1" t="s">
        <v>1109</v>
      </c>
      <c r="E503" s="1" t="s">
        <v>1110</v>
      </c>
      <c r="F503" s="1" t="s">
        <v>8</v>
      </c>
      <c r="G503" s="1">
        <v>17.420000000000002</v>
      </c>
      <c r="H503" s="1" t="s">
        <v>9</v>
      </c>
    </row>
    <row r="504" spans="1:8" x14ac:dyDescent="0.3">
      <c r="A504" s="1">
        <v>202</v>
      </c>
      <c r="B504" s="1" t="s">
        <v>74</v>
      </c>
      <c r="C504" s="1" t="s">
        <v>671</v>
      </c>
      <c r="D504" s="1" t="s">
        <v>1111</v>
      </c>
      <c r="E504" s="1" t="s">
        <v>1112</v>
      </c>
      <c r="F504" s="1" t="s">
        <v>8</v>
      </c>
      <c r="G504" s="1">
        <v>109</v>
      </c>
      <c r="H504" s="1" t="s">
        <v>9</v>
      </c>
    </row>
    <row r="505" spans="1:8" x14ac:dyDescent="0.3">
      <c r="A505" s="1">
        <v>203</v>
      </c>
      <c r="B505" s="1" t="s">
        <v>14</v>
      </c>
      <c r="C505" s="1" t="s">
        <v>18</v>
      </c>
      <c r="D505" s="1" t="s">
        <v>1113</v>
      </c>
      <c r="E505" s="1" t="s">
        <v>1114</v>
      </c>
      <c r="F505" s="1" t="s">
        <v>8</v>
      </c>
      <c r="G505" s="1">
        <v>29.15</v>
      </c>
      <c r="H505" s="1" t="s">
        <v>9</v>
      </c>
    </row>
    <row r="506" spans="1:8" x14ac:dyDescent="0.3">
      <c r="A506" s="1">
        <v>204</v>
      </c>
      <c r="B506" s="1" t="s">
        <v>68</v>
      </c>
      <c r="C506" s="1" t="s">
        <v>69</v>
      </c>
      <c r="D506" s="1" t="s">
        <v>1115</v>
      </c>
      <c r="E506" s="1" t="s">
        <v>1116</v>
      </c>
      <c r="F506" s="1" t="s">
        <v>8</v>
      </c>
      <c r="G506" s="1">
        <v>5.8</v>
      </c>
      <c r="H506" s="1" t="s">
        <v>9</v>
      </c>
    </row>
    <row r="507" spans="1:8" x14ac:dyDescent="0.3">
      <c r="A507" s="1">
        <v>205</v>
      </c>
      <c r="B507" s="1" t="s">
        <v>14</v>
      </c>
      <c r="C507" s="1" t="s">
        <v>53</v>
      </c>
      <c r="D507" s="1" t="s">
        <v>1117</v>
      </c>
      <c r="E507" s="1" t="s">
        <v>1118</v>
      </c>
      <c r="F507" s="1" t="s">
        <v>8</v>
      </c>
      <c r="G507" s="1"/>
      <c r="H507" s="1" t="s">
        <v>9</v>
      </c>
    </row>
    <row r="508" spans="1:8" x14ac:dyDescent="0.3">
      <c r="A508" s="1">
        <v>206</v>
      </c>
      <c r="B508" s="1" t="s">
        <v>10</v>
      </c>
      <c r="C508" s="1" t="s">
        <v>30</v>
      </c>
      <c r="D508" s="1" t="s">
        <v>1119</v>
      </c>
      <c r="E508" s="1" t="s">
        <v>1120</v>
      </c>
      <c r="F508" s="1" t="s">
        <v>8</v>
      </c>
      <c r="G508" s="1">
        <v>67</v>
      </c>
      <c r="H508" s="1" t="s">
        <v>9</v>
      </c>
    </row>
    <row r="509" spans="1:8" x14ac:dyDescent="0.3">
      <c r="A509" s="1">
        <v>207</v>
      </c>
      <c r="B509" s="1" t="s">
        <v>1014</v>
      </c>
      <c r="C509" s="1" t="s">
        <v>130</v>
      </c>
      <c r="D509" s="1" t="s">
        <v>1121</v>
      </c>
      <c r="E509" s="1" t="s">
        <v>1122</v>
      </c>
      <c r="F509" s="1" t="s">
        <v>8</v>
      </c>
      <c r="G509" s="1">
        <v>25</v>
      </c>
      <c r="H509" s="1" t="s">
        <v>9</v>
      </c>
    </row>
    <row r="510" spans="1:8" x14ac:dyDescent="0.3">
      <c r="A510" s="1">
        <v>208</v>
      </c>
      <c r="B510" s="1" t="s">
        <v>10</v>
      </c>
      <c r="C510" s="1" t="s">
        <v>27</v>
      </c>
      <c r="D510" s="1" t="s">
        <v>1123</v>
      </c>
      <c r="E510" s="1" t="s">
        <v>1124</v>
      </c>
      <c r="F510" s="1" t="s">
        <v>8</v>
      </c>
      <c r="G510" s="1">
        <v>67</v>
      </c>
      <c r="H510" s="1" t="s">
        <v>9</v>
      </c>
    </row>
    <row r="511" spans="1:8" x14ac:dyDescent="0.3">
      <c r="A511" s="1">
        <v>209</v>
      </c>
      <c r="B511" s="1" t="s">
        <v>4</v>
      </c>
      <c r="C511" s="1" t="s">
        <v>5</v>
      </c>
      <c r="D511" s="1" t="s">
        <v>1125</v>
      </c>
      <c r="E511" s="1" t="s">
        <v>1126</v>
      </c>
      <c r="F511" s="1" t="s">
        <v>8</v>
      </c>
      <c r="G511" s="1"/>
      <c r="H511" s="1" t="s">
        <v>9</v>
      </c>
    </row>
    <row r="512" spans="1:8" x14ac:dyDescent="0.3">
      <c r="A512" s="1">
        <v>210</v>
      </c>
      <c r="B512" s="1" t="s">
        <v>14</v>
      </c>
      <c r="C512" s="1" t="s">
        <v>101</v>
      </c>
      <c r="D512" s="1" t="s">
        <v>1127</v>
      </c>
      <c r="E512" s="1" t="s">
        <v>1128</v>
      </c>
      <c r="F512" s="1" t="s">
        <v>8</v>
      </c>
      <c r="G512" s="1">
        <v>29.15</v>
      </c>
      <c r="H512" s="1" t="s">
        <v>9</v>
      </c>
    </row>
    <row r="513" spans="1:8" x14ac:dyDescent="0.3">
      <c r="A513" s="1">
        <v>211</v>
      </c>
      <c r="B513" s="1" t="s">
        <v>14</v>
      </c>
      <c r="C513" s="1" t="s">
        <v>329</v>
      </c>
      <c r="D513" s="1" t="s">
        <v>1129</v>
      </c>
      <c r="E513" s="1" t="s">
        <v>1130</v>
      </c>
      <c r="F513" s="1" t="s">
        <v>8</v>
      </c>
      <c r="G513" s="1">
        <v>64.680000000000007</v>
      </c>
      <c r="H513" s="1" t="s">
        <v>9</v>
      </c>
    </row>
    <row r="514" spans="1:8" x14ac:dyDescent="0.3">
      <c r="A514" s="1">
        <v>212</v>
      </c>
      <c r="B514" s="1" t="s">
        <v>113</v>
      </c>
      <c r="C514" s="1" t="s">
        <v>114</v>
      </c>
      <c r="D514" s="1" t="s">
        <v>1131</v>
      </c>
      <c r="E514" s="1" t="s">
        <v>1132</v>
      </c>
      <c r="F514" s="1" t="s">
        <v>8</v>
      </c>
      <c r="G514" s="1">
        <v>15</v>
      </c>
      <c r="H514" s="1" t="s">
        <v>257</v>
      </c>
    </row>
    <row r="515" spans="1:8" x14ac:dyDescent="0.3">
      <c r="A515" s="1">
        <v>213</v>
      </c>
      <c r="B515" s="1" t="s">
        <v>10</v>
      </c>
      <c r="C515" s="1" t="s">
        <v>30</v>
      </c>
      <c r="D515" s="1" t="s">
        <v>1133</v>
      </c>
      <c r="E515" s="1" t="s">
        <v>1134</v>
      </c>
      <c r="F515" s="1" t="s">
        <v>8</v>
      </c>
      <c r="G515" s="1">
        <v>67</v>
      </c>
      <c r="H515" s="1" t="s">
        <v>9</v>
      </c>
    </row>
    <row r="516" spans="1:8" x14ac:dyDescent="0.3">
      <c r="A516" s="1">
        <v>214</v>
      </c>
      <c r="B516" s="1" t="s">
        <v>869</v>
      </c>
      <c r="C516" s="1" t="s">
        <v>950</v>
      </c>
      <c r="D516" s="1" t="s">
        <v>1135</v>
      </c>
      <c r="E516" s="1" t="s">
        <v>1136</v>
      </c>
      <c r="F516" s="1" t="s">
        <v>346</v>
      </c>
      <c r="G516" s="1">
        <v>2.5</v>
      </c>
      <c r="H516" s="1" t="s">
        <v>257</v>
      </c>
    </row>
    <row r="517" spans="1:8" x14ac:dyDescent="0.3">
      <c r="A517" s="1">
        <v>215</v>
      </c>
      <c r="B517" s="1" t="s">
        <v>120</v>
      </c>
      <c r="C517" s="1" t="s">
        <v>121</v>
      </c>
      <c r="D517" s="1" t="s">
        <v>1137</v>
      </c>
      <c r="E517" s="1" t="s">
        <v>1138</v>
      </c>
      <c r="F517" s="1" t="s">
        <v>8</v>
      </c>
      <c r="G517" s="1"/>
      <c r="H517" s="1" t="s">
        <v>9</v>
      </c>
    </row>
    <row r="518" spans="1:8" x14ac:dyDescent="0.3">
      <c r="A518" s="1">
        <v>216</v>
      </c>
      <c r="B518" s="1" t="s">
        <v>14</v>
      </c>
      <c r="C518" s="1" t="s">
        <v>18</v>
      </c>
      <c r="D518" s="1" t="s">
        <v>1139</v>
      </c>
      <c r="E518" s="1" t="s">
        <v>1140</v>
      </c>
      <c r="F518" s="1" t="s">
        <v>8</v>
      </c>
      <c r="G518" s="1">
        <v>29.15</v>
      </c>
      <c r="H518" s="1" t="s">
        <v>9</v>
      </c>
    </row>
    <row r="519" spans="1:8" x14ac:dyDescent="0.3">
      <c r="A519" s="1">
        <v>217</v>
      </c>
      <c r="B519" s="1" t="s">
        <v>14</v>
      </c>
      <c r="C519" s="1" t="s">
        <v>90</v>
      </c>
      <c r="D519" s="1" t="s">
        <v>1141</v>
      </c>
      <c r="E519" s="1" t="s">
        <v>1142</v>
      </c>
      <c r="F519" s="1" t="s">
        <v>8</v>
      </c>
      <c r="G519" s="1">
        <v>30.8</v>
      </c>
      <c r="H519" s="1" t="s">
        <v>9</v>
      </c>
    </row>
    <row r="520" spans="1:8" x14ac:dyDescent="0.3">
      <c r="A520" s="1">
        <v>218</v>
      </c>
      <c r="B520" s="1" t="s">
        <v>1014</v>
      </c>
      <c r="C520" s="1" t="s">
        <v>130</v>
      </c>
      <c r="D520" s="1" t="s">
        <v>1143</v>
      </c>
      <c r="E520" s="1" t="s">
        <v>1144</v>
      </c>
      <c r="F520" s="1" t="s">
        <v>8</v>
      </c>
      <c r="G520" s="1">
        <v>25</v>
      </c>
      <c r="H520" s="1" t="s">
        <v>9</v>
      </c>
    </row>
    <row r="521" spans="1:8" x14ac:dyDescent="0.3">
      <c r="A521" s="1">
        <v>219</v>
      </c>
      <c r="B521" s="1" t="s">
        <v>14</v>
      </c>
      <c r="C521" s="1" t="s">
        <v>329</v>
      </c>
      <c r="D521" s="1" t="s">
        <v>1145</v>
      </c>
      <c r="E521" s="1" t="s">
        <v>1146</v>
      </c>
      <c r="F521" s="1" t="s">
        <v>8</v>
      </c>
      <c r="G521" s="1">
        <v>64.680000000000007</v>
      </c>
      <c r="H521" s="1" t="s">
        <v>9</v>
      </c>
    </row>
    <row r="522" spans="1:8" x14ac:dyDescent="0.3">
      <c r="A522" s="1">
        <v>220</v>
      </c>
      <c r="B522" s="1" t="s">
        <v>233</v>
      </c>
      <c r="C522" s="1" t="s">
        <v>234</v>
      </c>
      <c r="D522" s="1" t="s">
        <v>1147</v>
      </c>
      <c r="E522" s="1" t="s">
        <v>1148</v>
      </c>
      <c r="F522" s="1" t="s">
        <v>8</v>
      </c>
      <c r="G522" s="1">
        <v>37</v>
      </c>
      <c r="H522" s="1" t="s">
        <v>9</v>
      </c>
    </row>
    <row r="523" spans="1:8" x14ac:dyDescent="0.3">
      <c r="A523" s="1">
        <v>221</v>
      </c>
      <c r="B523" s="1" t="s">
        <v>86</v>
      </c>
      <c r="C523" s="1" t="s">
        <v>290</v>
      </c>
      <c r="D523" s="1" t="s">
        <v>1149</v>
      </c>
      <c r="E523" s="1" t="s">
        <v>1150</v>
      </c>
      <c r="F523" s="1" t="s">
        <v>8</v>
      </c>
      <c r="G523" s="1">
        <v>47</v>
      </c>
      <c r="H523" s="1" t="s">
        <v>257</v>
      </c>
    </row>
    <row r="524" spans="1:8" x14ac:dyDescent="0.3">
      <c r="A524" s="1">
        <v>222</v>
      </c>
      <c r="B524" s="1" t="s">
        <v>342</v>
      </c>
      <c r="C524" s="1" t="s">
        <v>343</v>
      </c>
      <c r="D524" s="1" t="s">
        <v>1151</v>
      </c>
      <c r="E524" s="1" t="s">
        <v>1152</v>
      </c>
      <c r="F524" s="1" t="s">
        <v>346</v>
      </c>
      <c r="G524" s="1">
        <v>85</v>
      </c>
      <c r="H524" s="1" t="s">
        <v>9</v>
      </c>
    </row>
    <row r="525" spans="1:8" x14ac:dyDescent="0.3">
      <c r="A525" s="1">
        <v>223</v>
      </c>
      <c r="B525" s="1" t="s">
        <v>14</v>
      </c>
      <c r="C525" s="1" t="s">
        <v>101</v>
      </c>
      <c r="D525" s="1" t="s">
        <v>1153</v>
      </c>
      <c r="E525" s="1" t="s">
        <v>1154</v>
      </c>
      <c r="F525" s="1" t="s">
        <v>8</v>
      </c>
      <c r="G525" s="1">
        <v>29.15</v>
      </c>
      <c r="H525" s="1" t="s">
        <v>9</v>
      </c>
    </row>
    <row r="526" spans="1:8" x14ac:dyDescent="0.3">
      <c r="A526" s="1">
        <v>224</v>
      </c>
      <c r="B526" s="1" t="s">
        <v>14</v>
      </c>
      <c r="C526" s="1" t="s">
        <v>395</v>
      </c>
      <c r="D526" s="1" t="s">
        <v>1155</v>
      </c>
      <c r="E526" s="1" t="s">
        <v>1156</v>
      </c>
      <c r="F526" s="1" t="s">
        <v>8</v>
      </c>
      <c r="G526" s="1">
        <v>19</v>
      </c>
      <c r="H526" s="1" t="s">
        <v>9</v>
      </c>
    </row>
    <row r="527" spans="1:8" x14ac:dyDescent="0.3">
      <c r="A527" s="1">
        <v>225</v>
      </c>
      <c r="B527" s="1" t="s">
        <v>126</v>
      </c>
      <c r="C527" s="1" t="s">
        <v>69</v>
      </c>
      <c r="D527" s="1" t="s">
        <v>1157</v>
      </c>
      <c r="E527" s="1" t="s">
        <v>1158</v>
      </c>
      <c r="F527" s="1" t="s">
        <v>8</v>
      </c>
      <c r="G527" s="1"/>
      <c r="H527" s="1" t="s">
        <v>257</v>
      </c>
    </row>
    <row r="528" spans="1:8" x14ac:dyDescent="0.3">
      <c r="A528" s="1">
        <v>226</v>
      </c>
      <c r="B528" s="1" t="s">
        <v>233</v>
      </c>
      <c r="C528" s="1" t="s">
        <v>379</v>
      </c>
      <c r="D528" s="1" t="s">
        <v>1159</v>
      </c>
      <c r="E528" s="1" t="s">
        <v>1160</v>
      </c>
      <c r="F528" s="1" t="s">
        <v>346</v>
      </c>
      <c r="G528" s="1">
        <v>200</v>
      </c>
      <c r="H528" s="1" t="s">
        <v>9</v>
      </c>
    </row>
    <row r="529" spans="1:8" x14ac:dyDescent="0.3">
      <c r="A529" s="1">
        <v>227</v>
      </c>
      <c r="B529" s="1" t="s">
        <v>21</v>
      </c>
      <c r="C529" s="1" t="s">
        <v>828</v>
      </c>
      <c r="D529" s="1" t="s">
        <v>1161</v>
      </c>
      <c r="E529" s="1" t="s">
        <v>1162</v>
      </c>
      <c r="F529" s="1" t="s">
        <v>8</v>
      </c>
      <c r="G529" s="1">
        <v>7.5</v>
      </c>
      <c r="H529" s="1" t="s">
        <v>9</v>
      </c>
    </row>
    <row r="530" spans="1:8" x14ac:dyDescent="0.3">
      <c r="A530" s="1">
        <v>228</v>
      </c>
      <c r="B530" s="1" t="s">
        <v>14</v>
      </c>
      <c r="C530" s="1" t="s">
        <v>90</v>
      </c>
      <c r="D530" s="1" t="s">
        <v>1163</v>
      </c>
      <c r="E530" s="1" t="s">
        <v>1164</v>
      </c>
      <c r="F530" s="1" t="s">
        <v>8</v>
      </c>
      <c r="G530" s="1">
        <v>29.75</v>
      </c>
      <c r="H530" s="1" t="s">
        <v>9</v>
      </c>
    </row>
    <row r="531" spans="1:8" x14ac:dyDescent="0.3">
      <c r="A531" s="1">
        <v>229</v>
      </c>
      <c r="B531" s="1" t="s">
        <v>129</v>
      </c>
      <c r="C531" s="1" t="s">
        <v>529</v>
      </c>
      <c r="D531" s="1" t="s">
        <v>1165</v>
      </c>
      <c r="E531" s="1" t="s">
        <v>1166</v>
      </c>
      <c r="F531" s="1" t="s">
        <v>8</v>
      </c>
      <c r="G531" s="1">
        <v>65</v>
      </c>
      <c r="H531" s="1" t="s">
        <v>9</v>
      </c>
    </row>
    <row r="532" spans="1:8" x14ac:dyDescent="0.3">
      <c r="A532" s="1">
        <v>230</v>
      </c>
      <c r="B532" s="1" t="s">
        <v>120</v>
      </c>
      <c r="C532" s="1" t="s">
        <v>121</v>
      </c>
      <c r="D532" s="1" t="s">
        <v>1167</v>
      </c>
      <c r="E532" s="1" t="s">
        <v>1168</v>
      </c>
      <c r="F532" s="1" t="s">
        <v>8</v>
      </c>
      <c r="G532" s="1"/>
      <c r="H532" s="1" t="s">
        <v>9</v>
      </c>
    </row>
    <row r="533" spans="1:8" x14ac:dyDescent="0.3">
      <c r="A533" s="1">
        <v>231</v>
      </c>
      <c r="B533" s="1" t="s">
        <v>14</v>
      </c>
      <c r="C533" s="1" t="s">
        <v>18</v>
      </c>
      <c r="D533" s="1" t="s">
        <v>1169</v>
      </c>
      <c r="E533" s="1" t="s">
        <v>1170</v>
      </c>
      <c r="F533" s="1" t="s">
        <v>8</v>
      </c>
      <c r="G533" s="1">
        <v>30.8</v>
      </c>
      <c r="H533" s="1" t="s">
        <v>9</v>
      </c>
    </row>
    <row r="534" spans="1:8" x14ac:dyDescent="0.3">
      <c r="A534" s="1">
        <v>232</v>
      </c>
      <c r="B534" s="1" t="s">
        <v>37</v>
      </c>
      <c r="C534" s="1" t="s">
        <v>38</v>
      </c>
      <c r="D534" s="1" t="s">
        <v>1171</v>
      </c>
      <c r="E534" s="1" t="s">
        <v>1172</v>
      </c>
      <c r="F534" s="1" t="s">
        <v>8</v>
      </c>
      <c r="G534" s="1"/>
      <c r="H534" s="1" t="s">
        <v>9</v>
      </c>
    </row>
    <row r="535" spans="1:8" x14ac:dyDescent="0.3">
      <c r="A535" s="1">
        <v>233</v>
      </c>
      <c r="B535" s="1" t="s">
        <v>14</v>
      </c>
      <c r="C535" s="1" t="s">
        <v>395</v>
      </c>
      <c r="D535" s="1" t="s">
        <v>1173</v>
      </c>
      <c r="E535" s="1" t="s">
        <v>1174</v>
      </c>
      <c r="F535" s="1" t="s">
        <v>8</v>
      </c>
      <c r="G535" s="1">
        <v>19</v>
      </c>
      <c r="H535" s="1" t="s">
        <v>9</v>
      </c>
    </row>
    <row r="536" spans="1:8" x14ac:dyDescent="0.3">
      <c r="A536" s="1">
        <v>234</v>
      </c>
      <c r="B536" s="1" t="s">
        <v>14</v>
      </c>
      <c r="C536" s="1" t="s">
        <v>101</v>
      </c>
      <c r="D536" s="1" t="s">
        <v>1175</v>
      </c>
      <c r="E536" s="1" t="s">
        <v>1176</v>
      </c>
      <c r="F536" s="1" t="s">
        <v>8</v>
      </c>
      <c r="G536" s="1">
        <v>20</v>
      </c>
      <c r="H536" s="1" t="s">
        <v>9</v>
      </c>
    </row>
    <row r="537" spans="1:8" x14ac:dyDescent="0.3">
      <c r="A537" s="1">
        <v>235</v>
      </c>
      <c r="B537" s="1" t="s">
        <v>14</v>
      </c>
      <c r="C537" s="1" t="s">
        <v>90</v>
      </c>
      <c r="D537" s="1" t="s">
        <v>1177</v>
      </c>
      <c r="E537" s="1" t="s">
        <v>1178</v>
      </c>
      <c r="F537" s="1" t="s">
        <v>8</v>
      </c>
      <c r="G537" s="1">
        <v>64.680000000000007</v>
      </c>
      <c r="H537" s="1" t="s">
        <v>9</v>
      </c>
    </row>
    <row r="538" spans="1:8" x14ac:dyDescent="0.3">
      <c r="A538" s="1">
        <v>236</v>
      </c>
      <c r="B538" s="1" t="s">
        <v>14</v>
      </c>
      <c r="C538" s="1" t="s">
        <v>329</v>
      </c>
      <c r="D538" s="1" t="s">
        <v>1179</v>
      </c>
      <c r="E538" s="1" t="s">
        <v>1180</v>
      </c>
      <c r="F538" s="1" t="s">
        <v>8</v>
      </c>
      <c r="G538" s="1">
        <v>29.75</v>
      </c>
      <c r="H538" s="1" t="s">
        <v>9</v>
      </c>
    </row>
    <row r="539" spans="1:8" x14ac:dyDescent="0.3">
      <c r="A539" s="1">
        <v>237</v>
      </c>
      <c r="B539" s="1" t="s">
        <v>1014</v>
      </c>
      <c r="C539" s="1" t="s">
        <v>322</v>
      </c>
      <c r="D539" s="1" t="s">
        <v>1181</v>
      </c>
      <c r="E539" s="1" t="s">
        <v>1182</v>
      </c>
      <c r="F539" s="1" t="s">
        <v>8</v>
      </c>
      <c r="G539" s="1">
        <v>25</v>
      </c>
      <c r="H539" s="1" t="s">
        <v>9</v>
      </c>
    </row>
    <row r="540" spans="1:8" x14ac:dyDescent="0.3">
      <c r="A540" s="1">
        <v>238</v>
      </c>
      <c r="B540" s="1" t="s">
        <v>10</v>
      </c>
      <c r="C540" s="1" t="s">
        <v>11</v>
      </c>
      <c r="D540" s="1" t="s">
        <v>1183</v>
      </c>
      <c r="E540" s="1" t="s">
        <v>1184</v>
      </c>
      <c r="F540" s="1" t="s">
        <v>8</v>
      </c>
      <c r="G540" s="1">
        <v>67</v>
      </c>
      <c r="H540" s="1" t="s">
        <v>9</v>
      </c>
    </row>
    <row r="541" spans="1:8" x14ac:dyDescent="0.3">
      <c r="A541" s="1">
        <v>239</v>
      </c>
      <c r="B541" s="1" t="s">
        <v>596</v>
      </c>
      <c r="C541" s="1" t="s">
        <v>839</v>
      </c>
      <c r="D541" s="1" t="s">
        <v>1185</v>
      </c>
      <c r="E541" s="1" t="s">
        <v>1186</v>
      </c>
      <c r="F541" s="1" t="s">
        <v>346</v>
      </c>
      <c r="G541" s="1">
        <v>12</v>
      </c>
      <c r="H541" s="1" t="s">
        <v>9</v>
      </c>
    </row>
    <row r="542" spans="1:8" x14ac:dyDescent="0.3">
      <c r="A542" s="1">
        <v>240</v>
      </c>
      <c r="B542" s="1" t="s">
        <v>129</v>
      </c>
      <c r="C542" s="1" t="s">
        <v>130</v>
      </c>
      <c r="D542" s="1" t="s">
        <v>1187</v>
      </c>
      <c r="E542" s="1" t="s">
        <v>1188</v>
      </c>
      <c r="F542" s="1" t="s">
        <v>8</v>
      </c>
      <c r="G542" s="1">
        <v>17.420000000000002</v>
      </c>
      <c r="H542" s="1" t="s">
        <v>9</v>
      </c>
    </row>
    <row r="543" spans="1:8" x14ac:dyDescent="0.3">
      <c r="A543" s="1">
        <v>241</v>
      </c>
      <c r="B543" s="1" t="s">
        <v>4</v>
      </c>
      <c r="C543" s="1" t="s">
        <v>5</v>
      </c>
      <c r="D543" s="1" t="s">
        <v>1189</v>
      </c>
      <c r="E543" s="1" t="s">
        <v>1190</v>
      </c>
      <c r="F543" s="1" t="s">
        <v>8</v>
      </c>
      <c r="G543" s="1">
        <v>20</v>
      </c>
      <c r="H543" s="1" t="s">
        <v>9</v>
      </c>
    </row>
    <row r="544" spans="1:8" x14ac:dyDescent="0.3">
      <c r="A544" s="1">
        <v>242</v>
      </c>
      <c r="B544" s="1" t="s">
        <v>14</v>
      </c>
      <c r="C544" s="1" t="s">
        <v>18</v>
      </c>
      <c r="D544" s="1" t="s">
        <v>1191</v>
      </c>
      <c r="E544" s="1" t="s">
        <v>1192</v>
      </c>
      <c r="F544" s="1" t="s">
        <v>8</v>
      </c>
      <c r="G544" s="1">
        <v>30.8</v>
      </c>
      <c r="H544" s="1" t="s">
        <v>9</v>
      </c>
    </row>
    <row r="545" spans="1:8" x14ac:dyDescent="0.3">
      <c r="A545" s="1">
        <v>243</v>
      </c>
      <c r="B545" s="1" t="s">
        <v>10</v>
      </c>
      <c r="C545" s="1" t="s">
        <v>11</v>
      </c>
      <c r="D545" s="1" t="s">
        <v>1193</v>
      </c>
      <c r="E545" s="1" t="s">
        <v>1194</v>
      </c>
      <c r="F545" s="1" t="s">
        <v>8</v>
      </c>
      <c r="G545" s="1">
        <v>67</v>
      </c>
      <c r="H545" s="1" t="s">
        <v>9</v>
      </c>
    </row>
    <row r="546" spans="1:8" x14ac:dyDescent="0.3">
      <c r="A546" s="1">
        <v>244</v>
      </c>
      <c r="B546" s="1" t="s">
        <v>14</v>
      </c>
      <c r="C546" s="1" t="s">
        <v>138</v>
      </c>
      <c r="D546" s="1" t="s">
        <v>1195</v>
      </c>
      <c r="E546" s="1" t="s">
        <v>1196</v>
      </c>
      <c r="F546" s="1" t="s">
        <v>8</v>
      </c>
      <c r="G546" s="1"/>
      <c r="H546" s="1" t="s">
        <v>9</v>
      </c>
    </row>
    <row r="547" spans="1:8" x14ac:dyDescent="0.3">
      <c r="A547" s="1">
        <v>245</v>
      </c>
      <c r="B547" s="1" t="s">
        <v>342</v>
      </c>
      <c r="C547" s="1" t="s">
        <v>1197</v>
      </c>
      <c r="D547" s="1" t="s">
        <v>1198</v>
      </c>
      <c r="E547" s="1" t="s">
        <v>1199</v>
      </c>
      <c r="F547" s="1" t="s">
        <v>8</v>
      </c>
      <c r="G547" s="1">
        <v>40</v>
      </c>
      <c r="H547" s="1" t="s">
        <v>9</v>
      </c>
    </row>
    <row r="548" spans="1:8" x14ac:dyDescent="0.3">
      <c r="A548" s="1">
        <v>246</v>
      </c>
      <c r="B548" s="1" t="s">
        <v>342</v>
      </c>
      <c r="C548" s="1" t="s">
        <v>1200</v>
      </c>
      <c r="D548" s="1" t="s">
        <v>1201</v>
      </c>
      <c r="E548" s="1" t="s">
        <v>1202</v>
      </c>
      <c r="F548" s="1" t="s">
        <v>8</v>
      </c>
      <c r="G548" s="1">
        <v>40</v>
      </c>
      <c r="H548" s="1" t="s">
        <v>9</v>
      </c>
    </row>
    <row r="549" spans="1:8" x14ac:dyDescent="0.3">
      <c r="A549" s="1">
        <v>247</v>
      </c>
      <c r="B549" s="1" t="s">
        <v>14</v>
      </c>
      <c r="C549" s="1" t="s">
        <v>329</v>
      </c>
      <c r="D549" s="1" t="s">
        <v>1203</v>
      </c>
      <c r="E549" s="1" t="s">
        <v>1204</v>
      </c>
      <c r="F549" s="1" t="s">
        <v>8</v>
      </c>
      <c r="G549" s="1">
        <v>29.75</v>
      </c>
      <c r="H549" s="1" t="s">
        <v>9</v>
      </c>
    </row>
    <row r="550" spans="1:8" x14ac:dyDescent="0.3">
      <c r="A550" s="1">
        <v>248</v>
      </c>
      <c r="B550" s="1" t="s">
        <v>10</v>
      </c>
      <c r="C550" s="1" t="s">
        <v>11</v>
      </c>
      <c r="D550" s="1" t="s">
        <v>1205</v>
      </c>
      <c r="E550" s="1" t="s">
        <v>1206</v>
      </c>
      <c r="F550" s="1" t="s">
        <v>8</v>
      </c>
      <c r="G550" s="1">
        <v>67</v>
      </c>
      <c r="H550" s="1" t="s">
        <v>9</v>
      </c>
    </row>
    <row r="551" spans="1:8" x14ac:dyDescent="0.3">
      <c r="A551" s="1">
        <v>249</v>
      </c>
      <c r="B551" s="1" t="s">
        <v>10</v>
      </c>
      <c r="C551" s="1" t="s">
        <v>30</v>
      </c>
      <c r="D551" s="1" t="s">
        <v>1207</v>
      </c>
      <c r="E551" s="1" t="s">
        <v>1208</v>
      </c>
      <c r="F551" s="1" t="s">
        <v>8</v>
      </c>
      <c r="G551" s="1">
        <v>67</v>
      </c>
      <c r="H551" s="1" t="s">
        <v>9</v>
      </c>
    </row>
    <row r="552" spans="1:8" x14ac:dyDescent="0.3">
      <c r="A552" s="1">
        <v>250</v>
      </c>
      <c r="B552" s="1" t="s">
        <v>14</v>
      </c>
      <c r="C552" s="1" t="s">
        <v>101</v>
      </c>
      <c r="D552" s="1" t="s">
        <v>1209</v>
      </c>
      <c r="E552" s="1" t="s">
        <v>1210</v>
      </c>
      <c r="F552" s="1" t="s">
        <v>8</v>
      </c>
      <c r="G552" s="1">
        <v>29.15</v>
      </c>
      <c r="H552" s="1" t="s">
        <v>9</v>
      </c>
    </row>
    <row r="553" spans="1:8" x14ac:dyDescent="0.3">
      <c r="A553" s="1">
        <v>251</v>
      </c>
      <c r="B553" s="1" t="s">
        <v>14</v>
      </c>
      <c r="C553" s="1" t="s">
        <v>53</v>
      </c>
      <c r="D553" s="1" t="s">
        <v>1211</v>
      </c>
      <c r="E553" s="1" t="s">
        <v>1212</v>
      </c>
      <c r="F553" s="1" t="s">
        <v>8</v>
      </c>
      <c r="G553" s="1"/>
      <c r="H553" s="1" t="s">
        <v>9</v>
      </c>
    </row>
    <row r="554" spans="1:8" x14ac:dyDescent="0.3">
      <c r="A554" s="1">
        <v>252</v>
      </c>
      <c r="B554" s="1" t="s">
        <v>1014</v>
      </c>
      <c r="C554" s="1" t="s">
        <v>322</v>
      </c>
      <c r="D554" s="1" t="s">
        <v>1213</v>
      </c>
      <c r="E554" s="1" t="s">
        <v>1214</v>
      </c>
      <c r="F554" s="1" t="s">
        <v>8</v>
      </c>
      <c r="G554" s="1">
        <v>25</v>
      </c>
      <c r="H554" s="1" t="s">
        <v>9</v>
      </c>
    </row>
    <row r="555" spans="1:8" x14ac:dyDescent="0.3">
      <c r="A555" s="1">
        <v>253</v>
      </c>
      <c r="B555" s="1" t="s">
        <v>10</v>
      </c>
      <c r="C555" s="1" t="s">
        <v>11</v>
      </c>
      <c r="D555" s="1" t="s">
        <v>1215</v>
      </c>
      <c r="E555" s="1" t="s">
        <v>1216</v>
      </c>
      <c r="F555" s="1" t="s">
        <v>8</v>
      </c>
      <c r="G555" s="1">
        <v>67</v>
      </c>
      <c r="H555" s="1" t="s">
        <v>9</v>
      </c>
    </row>
    <row r="556" spans="1:8" x14ac:dyDescent="0.3">
      <c r="A556" s="1">
        <v>254</v>
      </c>
      <c r="B556" s="1" t="s">
        <v>37</v>
      </c>
      <c r="C556" s="1" t="s">
        <v>38</v>
      </c>
      <c r="D556" s="1" t="s">
        <v>1217</v>
      </c>
      <c r="E556" s="1" t="s">
        <v>1218</v>
      </c>
      <c r="F556" s="1" t="s">
        <v>8</v>
      </c>
      <c r="G556" s="1"/>
      <c r="H556" s="1" t="s">
        <v>9</v>
      </c>
    </row>
    <row r="557" spans="1:8" x14ac:dyDescent="0.3">
      <c r="A557" s="1">
        <v>255</v>
      </c>
      <c r="B557" s="1" t="s">
        <v>14</v>
      </c>
      <c r="C557" s="1" t="s">
        <v>90</v>
      </c>
      <c r="D557" s="1" t="s">
        <v>1219</v>
      </c>
      <c r="E557" s="1" t="s">
        <v>1220</v>
      </c>
      <c r="F557" s="1" t="s">
        <v>8</v>
      </c>
      <c r="G557" s="1">
        <v>64.680000000000007</v>
      </c>
      <c r="H557" s="1" t="s">
        <v>9</v>
      </c>
    </row>
    <row r="558" spans="1:8" x14ac:dyDescent="0.3">
      <c r="A558" s="1">
        <v>256</v>
      </c>
      <c r="B558" s="1" t="s">
        <v>74</v>
      </c>
      <c r="C558" s="1" t="s">
        <v>75</v>
      </c>
      <c r="D558" s="1" t="s">
        <v>1221</v>
      </c>
      <c r="E558" s="1" t="s">
        <v>1222</v>
      </c>
      <c r="F558" s="1" t="s">
        <v>8</v>
      </c>
      <c r="G558" s="1">
        <v>123</v>
      </c>
      <c r="H558" s="1" t="s">
        <v>9</v>
      </c>
    </row>
    <row r="559" spans="1:8" x14ac:dyDescent="0.3">
      <c r="A559" s="1">
        <v>257</v>
      </c>
      <c r="B559" s="1" t="s">
        <v>10</v>
      </c>
      <c r="C559" s="1" t="s">
        <v>30</v>
      </c>
      <c r="D559" s="1" t="s">
        <v>1223</v>
      </c>
      <c r="E559" s="1" t="s">
        <v>1224</v>
      </c>
      <c r="F559" s="1" t="s">
        <v>8</v>
      </c>
      <c r="G559" s="1">
        <v>67</v>
      </c>
      <c r="H559" s="1" t="s">
        <v>9</v>
      </c>
    </row>
    <row r="560" spans="1:8" x14ac:dyDescent="0.3">
      <c r="A560" s="1">
        <v>258</v>
      </c>
      <c r="B560" s="1" t="s">
        <v>21</v>
      </c>
      <c r="C560" s="1" t="s">
        <v>828</v>
      </c>
      <c r="D560" s="1" t="s">
        <v>1225</v>
      </c>
      <c r="E560" s="1" t="s">
        <v>1226</v>
      </c>
      <c r="F560" s="1" t="s">
        <v>8</v>
      </c>
      <c r="G560" s="1">
        <v>7.5</v>
      </c>
      <c r="H560" s="1" t="s">
        <v>257</v>
      </c>
    </row>
    <row r="561" spans="1:8" x14ac:dyDescent="0.3">
      <c r="A561" s="1">
        <v>259</v>
      </c>
      <c r="B561" s="1" t="s">
        <v>10</v>
      </c>
      <c r="C561" s="1" t="s">
        <v>11</v>
      </c>
      <c r="D561" s="1" t="s">
        <v>1227</v>
      </c>
      <c r="E561" s="1" t="s">
        <v>1228</v>
      </c>
      <c r="F561" s="1" t="s">
        <v>8</v>
      </c>
      <c r="G561" s="1">
        <v>67</v>
      </c>
      <c r="H561" s="1" t="s">
        <v>9</v>
      </c>
    </row>
    <row r="562" spans="1:8" x14ac:dyDescent="0.3">
      <c r="A562" s="1">
        <v>260</v>
      </c>
      <c r="B562" s="1" t="s">
        <v>14</v>
      </c>
      <c r="C562" s="1" t="s">
        <v>18</v>
      </c>
      <c r="D562" s="1" t="s">
        <v>1229</v>
      </c>
      <c r="E562" s="1" t="s">
        <v>1230</v>
      </c>
      <c r="F562" s="1" t="s">
        <v>8</v>
      </c>
      <c r="G562" s="1">
        <v>30.8</v>
      </c>
      <c r="H562" s="1" t="s">
        <v>9</v>
      </c>
    </row>
    <row r="563" spans="1:8" x14ac:dyDescent="0.3">
      <c r="A563" s="1">
        <v>261</v>
      </c>
      <c r="B563" s="1" t="s">
        <v>10</v>
      </c>
      <c r="C563" s="1" t="s">
        <v>1231</v>
      </c>
      <c r="D563" s="1" t="s">
        <v>1232</v>
      </c>
      <c r="E563" s="1" t="s">
        <v>1233</v>
      </c>
      <c r="F563" s="1" t="s">
        <v>8</v>
      </c>
      <c r="G563" s="1"/>
      <c r="H563" s="1" t="s">
        <v>9</v>
      </c>
    </row>
    <row r="564" spans="1:8" x14ac:dyDescent="0.3">
      <c r="A564" s="1">
        <v>262</v>
      </c>
      <c r="B564" s="1" t="s">
        <v>10</v>
      </c>
      <c r="C564" s="1" t="s">
        <v>30</v>
      </c>
      <c r="D564" s="1" t="s">
        <v>1234</v>
      </c>
      <c r="E564" s="1" t="s">
        <v>1235</v>
      </c>
      <c r="F564" s="1" t="s">
        <v>8</v>
      </c>
      <c r="G564" s="1">
        <v>67</v>
      </c>
      <c r="H564" s="1" t="s">
        <v>9</v>
      </c>
    </row>
    <row r="565" spans="1:8" x14ac:dyDescent="0.3">
      <c r="A565" s="1">
        <v>263</v>
      </c>
      <c r="B565" s="1" t="s">
        <v>14</v>
      </c>
      <c r="C565" s="1" t="s">
        <v>90</v>
      </c>
      <c r="D565" s="1" t="s">
        <v>1236</v>
      </c>
      <c r="E565" s="1" t="s">
        <v>1237</v>
      </c>
      <c r="F565" s="1" t="s">
        <v>8</v>
      </c>
      <c r="G565" s="1">
        <v>64.680000000000007</v>
      </c>
      <c r="H565" s="1" t="s">
        <v>9</v>
      </c>
    </row>
    <row r="566" spans="1:8" x14ac:dyDescent="0.3">
      <c r="A566" s="1">
        <v>264</v>
      </c>
      <c r="B566" s="1" t="s">
        <v>10</v>
      </c>
      <c r="C566" s="1" t="s">
        <v>11</v>
      </c>
      <c r="D566" s="1" t="s">
        <v>1238</v>
      </c>
      <c r="E566" s="1" t="s">
        <v>1239</v>
      </c>
      <c r="F566" s="1" t="s">
        <v>8</v>
      </c>
      <c r="G566" s="1">
        <v>67</v>
      </c>
      <c r="H566" s="1" t="s">
        <v>9</v>
      </c>
    </row>
    <row r="567" spans="1:8" x14ac:dyDescent="0.3">
      <c r="A567" s="1">
        <v>265</v>
      </c>
      <c r="B567" s="1" t="s">
        <v>14</v>
      </c>
      <c r="C567" s="1" t="s">
        <v>133</v>
      </c>
      <c r="D567" s="1" t="s">
        <v>1240</v>
      </c>
      <c r="E567" s="1" t="s">
        <v>1241</v>
      </c>
      <c r="F567" s="1" t="s">
        <v>8</v>
      </c>
      <c r="G567" s="1"/>
      <c r="H567" s="1" t="s">
        <v>9</v>
      </c>
    </row>
    <row r="568" spans="1:8" x14ac:dyDescent="0.3">
      <c r="A568" s="1">
        <v>266</v>
      </c>
      <c r="B568" s="1" t="s">
        <v>233</v>
      </c>
      <c r="C568" s="1" t="s">
        <v>234</v>
      </c>
      <c r="D568" s="1" t="s">
        <v>1242</v>
      </c>
      <c r="E568" s="1" t="s">
        <v>1243</v>
      </c>
      <c r="F568" s="1" t="s">
        <v>8</v>
      </c>
      <c r="G568" s="1">
        <v>37</v>
      </c>
      <c r="H568" s="1" t="s">
        <v>9</v>
      </c>
    </row>
    <row r="569" spans="1:8" x14ac:dyDescent="0.3">
      <c r="A569" s="1">
        <v>267</v>
      </c>
      <c r="B569" s="1" t="s">
        <v>14</v>
      </c>
      <c r="C569" s="1" t="s">
        <v>395</v>
      </c>
      <c r="D569" s="1" t="s">
        <v>1244</v>
      </c>
      <c r="E569" s="1" t="s">
        <v>1245</v>
      </c>
      <c r="F569" s="1" t="s">
        <v>8</v>
      </c>
      <c r="G569" s="1">
        <v>19</v>
      </c>
      <c r="H569" s="1" t="s">
        <v>9</v>
      </c>
    </row>
    <row r="570" spans="1:8" x14ac:dyDescent="0.3">
      <c r="A570" s="1">
        <v>268</v>
      </c>
      <c r="B570" s="1" t="s">
        <v>74</v>
      </c>
      <c r="C570" s="1" t="s">
        <v>745</v>
      </c>
      <c r="D570" s="1" t="s">
        <v>1246</v>
      </c>
      <c r="E570" s="1" t="s">
        <v>1247</v>
      </c>
      <c r="F570" s="1" t="s">
        <v>8</v>
      </c>
      <c r="G570" s="1">
        <v>350</v>
      </c>
      <c r="H570" s="1" t="s">
        <v>9</v>
      </c>
    </row>
    <row r="571" spans="1:8" x14ac:dyDescent="0.3">
      <c r="A571" s="1">
        <v>269</v>
      </c>
      <c r="B571" s="1" t="s">
        <v>1014</v>
      </c>
      <c r="C571" s="1" t="s">
        <v>322</v>
      </c>
      <c r="D571" s="1" t="s">
        <v>1248</v>
      </c>
      <c r="E571" s="1" t="s">
        <v>1249</v>
      </c>
      <c r="F571" s="1" t="s">
        <v>8</v>
      </c>
      <c r="G571" s="1">
        <v>25</v>
      </c>
      <c r="H571" s="1" t="s">
        <v>9</v>
      </c>
    </row>
    <row r="572" spans="1:8" x14ac:dyDescent="0.3">
      <c r="A572" s="1">
        <v>270</v>
      </c>
      <c r="B572" s="1" t="s">
        <v>10</v>
      </c>
      <c r="C572" s="1" t="s">
        <v>30</v>
      </c>
      <c r="D572" s="1" t="s">
        <v>1250</v>
      </c>
      <c r="E572" s="1" t="s">
        <v>1251</v>
      </c>
      <c r="F572" s="1" t="s">
        <v>8</v>
      </c>
      <c r="G572" s="1">
        <v>67</v>
      </c>
      <c r="H572" s="1" t="s">
        <v>9</v>
      </c>
    </row>
    <row r="573" spans="1:8" x14ac:dyDescent="0.3">
      <c r="A573" s="1">
        <v>271</v>
      </c>
      <c r="B573" s="1" t="s">
        <v>120</v>
      </c>
      <c r="C573" s="1" t="s">
        <v>121</v>
      </c>
      <c r="D573" s="1" t="s">
        <v>1252</v>
      </c>
      <c r="E573" s="1" t="s">
        <v>1253</v>
      </c>
      <c r="F573" s="1" t="s">
        <v>8</v>
      </c>
      <c r="G573" s="1"/>
      <c r="H573" s="1" t="s">
        <v>9</v>
      </c>
    </row>
    <row r="574" spans="1:8" x14ac:dyDescent="0.3">
      <c r="A574" s="1">
        <v>272</v>
      </c>
      <c r="B574" s="1" t="s">
        <v>129</v>
      </c>
      <c r="C574" s="1" t="s">
        <v>130</v>
      </c>
      <c r="D574" s="1" t="s">
        <v>1254</v>
      </c>
      <c r="E574" s="1" t="s">
        <v>1255</v>
      </c>
      <c r="F574" s="1" t="s">
        <v>8</v>
      </c>
      <c r="G574" s="1">
        <v>17.420000000000002</v>
      </c>
      <c r="H574" s="1" t="s">
        <v>9</v>
      </c>
    </row>
    <row r="575" spans="1:8" x14ac:dyDescent="0.3">
      <c r="A575" s="1">
        <v>273</v>
      </c>
      <c r="B575" s="1" t="s">
        <v>14</v>
      </c>
      <c r="C575" s="1" t="s">
        <v>329</v>
      </c>
      <c r="D575" s="1" t="s">
        <v>1256</v>
      </c>
      <c r="E575" s="1" t="s">
        <v>1257</v>
      </c>
      <c r="F575" s="1" t="s">
        <v>8</v>
      </c>
      <c r="G575" s="1">
        <v>64.680000000000007</v>
      </c>
      <c r="H575" s="1" t="s">
        <v>9</v>
      </c>
    </row>
    <row r="576" spans="1:8" x14ac:dyDescent="0.3">
      <c r="A576" s="1">
        <v>274</v>
      </c>
      <c r="B576" s="1" t="s">
        <v>10</v>
      </c>
      <c r="C576" s="1" t="s">
        <v>11</v>
      </c>
      <c r="D576" s="1" t="s">
        <v>1258</v>
      </c>
      <c r="E576" s="1" t="s">
        <v>1259</v>
      </c>
      <c r="F576" s="1" t="s">
        <v>8</v>
      </c>
      <c r="G576" s="1">
        <v>67</v>
      </c>
      <c r="H576" s="1" t="s">
        <v>9</v>
      </c>
    </row>
    <row r="577" spans="1:8" x14ac:dyDescent="0.3">
      <c r="A577" s="1">
        <v>275</v>
      </c>
      <c r="B577" s="1" t="s">
        <v>14</v>
      </c>
      <c r="C577" s="1" t="s">
        <v>90</v>
      </c>
      <c r="D577" s="1" t="s">
        <v>1260</v>
      </c>
      <c r="E577" s="1" t="s">
        <v>1261</v>
      </c>
      <c r="F577" s="1" t="s">
        <v>8</v>
      </c>
      <c r="G577" s="1">
        <v>64.680000000000007</v>
      </c>
      <c r="H577" s="1" t="s">
        <v>9</v>
      </c>
    </row>
    <row r="578" spans="1:8" x14ac:dyDescent="0.3">
      <c r="A578" s="1">
        <v>276</v>
      </c>
      <c r="B578" s="1" t="s">
        <v>10</v>
      </c>
      <c r="C578" s="1" t="s">
        <v>1262</v>
      </c>
      <c r="D578" s="1" t="s">
        <v>1263</v>
      </c>
      <c r="E578" s="1" t="s">
        <v>1233</v>
      </c>
      <c r="F578" s="1" t="s">
        <v>8</v>
      </c>
      <c r="G578" s="1"/>
      <c r="H578" s="1" t="s">
        <v>257</v>
      </c>
    </row>
    <row r="579" spans="1:8" x14ac:dyDescent="0.3">
      <c r="A579" s="1">
        <v>277</v>
      </c>
      <c r="B579" s="1" t="s">
        <v>1014</v>
      </c>
      <c r="C579" s="1" t="s">
        <v>322</v>
      </c>
      <c r="D579" s="1" t="s">
        <v>1264</v>
      </c>
      <c r="E579" s="1" t="s">
        <v>1265</v>
      </c>
      <c r="F579" s="1" t="s">
        <v>8</v>
      </c>
      <c r="G579" s="1">
        <v>25</v>
      </c>
      <c r="H579" s="1" t="s">
        <v>9</v>
      </c>
    </row>
    <row r="580" spans="1:8" x14ac:dyDescent="0.3">
      <c r="A580" s="1">
        <v>278</v>
      </c>
      <c r="B580" s="1" t="s">
        <v>10</v>
      </c>
      <c r="C580" s="1" t="s">
        <v>11</v>
      </c>
      <c r="D580" s="1" t="s">
        <v>1266</v>
      </c>
      <c r="E580" s="1" t="s">
        <v>1267</v>
      </c>
      <c r="F580" s="1" t="s">
        <v>8</v>
      </c>
      <c r="G580" s="1">
        <v>67</v>
      </c>
      <c r="H580" s="1" t="s">
        <v>9</v>
      </c>
    </row>
    <row r="581" spans="1:8" x14ac:dyDescent="0.3">
      <c r="A581" s="1">
        <v>279</v>
      </c>
      <c r="B581" s="1" t="s">
        <v>21</v>
      </c>
      <c r="C581" s="1" t="s">
        <v>828</v>
      </c>
      <c r="D581" s="1" t="s">
        <v>1268</v>
      </c>
      <c r="E581" s="1" t="s">
        <v>1269</v>
      </c>
      <c r="F581" s="1" t="s">
        <v>8</v>
      </c>
      <c r="G581" s="1">
        <v>7.5</v>
      </c>
      <c r="H581" s="1" t="s">
        <v>9</v>
      </c>
    </row>
    <row r="582" spans="1:8" x14ac:dyDescent="0.3">
      <c r="A582" s="1">
        <v>280</v>
      </c>
      <c r="B582" s="1" t="s">
        <v>1270</v>
      </c>
      <c r="C582" s="1" t="s">
        <v>130</v>
      </c>
      <c r="D582" s="1" t="s">
        <v>1271</v>
      </c>
      <c r="E582" s="1" t="s">
        <v>1272</v>
      </c>
      <c r="F582" s="1" t="s">
        <v>8</v>
      </c>
      <c r="G582" s="1">
        <v>23</v>
      </c>
      <c r="H582" s="1" t="s">
        <v>9</v>
      </c>
    </row>
    <row r="583" spans="1:8" x14ac:dyDescent="0.3">
      <c r="A583" s="1">
        <v>281</v>
      </c>
      <c r="B583" s="1" t="s">
        <v>10</v>
      </c>
      <c r="C583" s="1" t="s">
        <v>30</v>
      </c>
      <c r="D583" s="1" t="s">
        <v>1273</v>
      </c>
      <c r="E583" s="1" t="s">
        <v>1274</v>
      </c>
      <c r="F583" s="1" t="s">
        <v>8</v>
      </c>
      <c r="G583" s="1">
        <v>67</v>
      </c>
      <c r="H583" s="1" t="s">
        <v>9</v>
      </c>
    </row>
    <row r="584" spans="1:8" x14ac:dyDescent="0.3">
      <c r="A584" s="1">
        <v>282</v>
      </c>
      <c r="B584" s="1" t="s">
        <v>14</v>
      </c>
      <c r="C584" s="1" t="s">
        <v>90</v>
      </c>
      <c r="D584" s="1" t="s">
        <v>1275</v>
      </c>
      <c r="E584" s="1" t="s">
        <v>1276</v>
      </c>
      <c r="F584" s="1" t="s">
        <v>8</v>
      </c>
      <c r="G584" s="1">
        <v>64.680000000000007</v>
      </c>
      <c r="H584" s="1" t="s">
        <v>9</v>
      </c>
    </row>
    <row r="585" spans="1:8" x14ac:dyDescent="0.3">
      <c r="A585" s="1">
        <v>283</v>
      </c>
      <c r="B585" s="1" t="s">
        <v>14</v>
      </c>
      <c r="C585" s="1" t="s">
        <v>53</v>
      </c>
      <c r="D585" s="1" t="s">
        <v>1277</v>
      </c>
      <c r="E585" s="1" t="s">
        <v>1278</v>
      </c>
      <c r="F585" s="1" t="s">
        <v>8</v>
      </c>
      <c r="G585" s="1"/>
      <c r="H585" s="1" t="s">
        <v>9</v>
      </c>
    </row>
    <row r="586" spans="1:8" x14ac:dyDescent="0.3">
      <c r="A586" s="1">
        <v>284</v>
      </c>
      <c r="B586" s="1" t="s">
        <v>10</v>
      </c>
      <c r="C586" s="1" t="s">
        <v>11</v>
      </c>
      <c r="D586" s="1" t="s">
        <v>1279</v>
      </c>
      <c r="E586" s="1" t="s">
        <v>1280</v>
      </c>
      <c r="F586" s="1" t="s">
        <v>8</v>
      </c>
      <c r="G586" s="1">
        <v>67</v>
      </c>
      <c r="H586" s="1" t="s">
        <v>9</v>
      </c>
    </row>
    <row r="587" spans="1:8" x14ac:dyDescent="0.3">
      <c r="A587" s="1">
        <v>285</v>
      </c>
      <c r="B587" s="1" t="s">
        <v>10</v>
      </c>
      <c r="C587" s="1" t="s">
        <v>30</v>
      </c>
      <c r="D587" s="1" t="s">
        <v>1281</v>
      </c>
      <c r="E587" s="1" t="s">
        <v>1282</v>
      </c>
      <c r="F587" s="1" t="s">
        <v>8</v>
      </c>
      <c r="G587" s="1">
        <v>67</v>
      </c>
      <c r="H587" s="1" t="s">
        <v>9</v>
      </c>
    </row>
    <row r="588" spans="1:8" x14ac:dyDescent="0.3">
      <c r="A588" s="1">
        <v>286</v>
      </c>
      <c r="B588" s="1" t="s">
        <v>10</v>
      </c>
      <c r="C588" s="1" t="s">
        <v>1231</v>
      </c>
      <c r="D588" s="1" t="s">
        <v>1283</v>
      </c>
      <c r="E588" s="1" t="s">
        <v>1233</v>
      </c>
      <c r="F588" s="1" t="s">
        <v>8</v>
      </c>
      <c r="G588" s="1"/>
      <c r="H588" s="1" t="s">
        <v>117</v>
      </c>
    </row>
    <row r="589" spans="1:8" x14ac:dyDescent="0.3">
      <c r="A589" s="1">
        <v>287</v>
      </c>
      <c r="B589" s="1" t="s">
        <v>129</v>
      </c>
      <c r="C589" s="1" t="s">
        <v>130</v>
      </c>
      <c r="D589" s="1" t="s">
        <v>1284</v>
      </c>
      <c r="E589" s="1" t="s">
        <v>1285</v>
      </c>
      <c r="F589" s="1" t="s">
        <v>8</v>
      </c>
      <c r="G589" s="1">
        <v>25</v>
      </c>
      <c r="H589" s="1" t="s">
        <v>9</v>
      </c>
    </row>
    <row r="590" spans="1:8" x14ac:dyDescent="0.3">
      <c r="A590" s="1">
        <v>288</v>
      </c>
      <c r="B590" s="1" t="s">
        <v>86</v>
      </c>
      <c r="C590" s="1" t="s">
        <v>87</v>
      </c>
      <c r="D590" s="1" t="s">
        <v>1286</v>
      </c>
      <c r="E590" s="1" t="s">
        <v>1287</v>
      </c>
      <c r="F590" s="1" t="s">
        <v>8</v>
      </c>
      <c r="G590" s="1"/>
      <c r="H590" s="1" t="s">
        <v>9</v>
      </c>
    </row>
    <row r="591" spans="1:8" x14ac:dyDescent="0.3">
      <c r="A591" s="1">
        <v>289</v>
      </c>
      <c r="B591" s="1" t="s">
        <v>14</v>
      </c>
      <c r="C591" s="1" t="s">
        <v>90</v>
      </c>
      <c r="D591" s="1" t="s">
        <v>1288</v>
      </c>
      <c r="E591" s="1" t="s">
        <v>1289</v>
      </c>
      <c r="F591" s="1" t="s">
        <v>8</v>
      </c>
      <c r="G591" s="1">
        <v>64.680000000000007</v>
      </c>
      <c r="H591" s="1" t="s">
        <v>9</v>
      </c>
    </row>
    <row r="592" spans="1:8" x14ac:dyDescent="0.3">
      <c r="A592" s="1">
        <v>290</v>
      </c>
      <c r="B592" s="1" t="s">
        <v>342</v>
      </c>
      <c r="C592" s="1" t="s">
        <v>343</v>
      </c>
      <c r="D592" s="1" t="s">
        <v>1290</v>
      </c>
      <c r="E592" s="1" t="s">
        <v>1291</v>
      </c>
      <c r="F592" s="1" t="s">
        <v>346</v>
      </c>
      <c r="G592" s="1">
        <v>85</v>
      </c>
      <c r="H592" s="1" t="s">
        <v>9</v>
      </c>
    </row>
    <row r="593" spans="1:8" x14ac:dyDescent="0.3">
      <c r="A593" s="1">
        <v>291</v>
      </c>
      <c r="B593" s="1" t="s">
        <v>10</v>
      </c>
      <c r="C593" s="1" t="s">
        <v>11</v>
      </c>
      <c r="D593" s="1" t="s">
        <v>1292</v>
      </c>
      <c r="E593" s="1" t="s">
        <v>1293</v>
      </c>
      <c r="F593" s="1" t="s">
        <v>8</v>
      </c>
      <c r="G593" s="1">
        <v>67</v>
      </c>
      <c r="H593" s="1" t="s">
        <v>9</v>
      </c>
    </row>
    <row r="594" spans="1:8" x14ac:dyDescent="0.3">
      <c r="A594" s="1">
        <v>292</v>
      </c>
      <c r="B594" s="1" t="s">
        <v>129</v>
      </c>
      <c r="C594" s="1" t="s">
        <v>130</v>
      </c>
      <c r="D594" s="1" t="s">
        <v>1294</v>
      </c>
      <c r="E594" s="1" t="s">
        <v>1295</v>
      </c>
      <c r="F594" s="1" t="s">
        <v>8</v>
      </c>
      <c r="G594" s="1">
        <v>17.420000000000002</v>
      </c>
      <c r="H594" s="1" t="s">
        <v>9</v>
      </c>
    </row>
    <row r="595" spans="1:8" x14ac:dyDescent="0.3">
      <c r="A595" s="1">
        <v>293</v>
      </c>
      <c r="B595" s="1" t="s">
        <v>14</v>
      </c>
      <c r="C595" s="1" t="s">
        <v>18</v>
      </c>
      <c r="D595" s="1" t="s">
        <v>1296</v>
      </c>
      <c r="E595" s="1" t="s">
        <v>1297</v>
      </c>
      <c r="F595" s="1" t="s">
        <v>8</v>
      </c>
      <c r="G595" s="1">
        <v>29.15</v>
      </c>
      <c r="H595" s="1" t="s">
        <v>9</v>
      </c>
    </row>
    <row r="596" spans="1:8" x14ac:dyDescent="0.3">
      <c r="A596" s="1">
        <v>294</v>
      </c>
      <c r="B596" s="1" t="s">
        <v>10</v>
      </c>
      <c r="C596" s="1" t="s">
        <v>11</v>
      </c>
      <c r="D596" s="1" t="s">
        <v>1298</v>
      </c>
      <c r="E596" s="1" t="s">
        <v>1299</v>
      </c>
      <c r="F596" s="1" t="s">
        <v>8</v>
      </c>
      <c r="G596" s="1">
        <v>67</v>
      </c>
      <c r="H596" s="1" t="s">
        <v>9</v>
      </c>
    </row>
    <row r="597" spans="1:8" x14ac:dyDescent="0.3">
      <c r="A597" s="1">
        <v>295</v>
      </c>
      <c r="B597" s="1" t="s">
        <v>4</v>
      </c>
      <c r="C597" s="1" t="s">
        <v>5</v>
      </c>
      <c r="D597" s="1" t="s">
        <v>1300</v>
      </c>
      <c r="E597" s="1" t="s">
        <v>1301</v>
      </c>
      <c r="F597" s="1" t="s">
        <v>8</v>
      </c>
      <c r="G597" s="1">
        <v>20</v>
      </c>
      <c r="H597" s="1" t="s">
        <v>9</v>
      </c>
    </row>
    <row r="598" spans="1:8" x14ac:dyDescent="0.3">
      <c r="A598" s="1">
        <v>296</v>
      </c>
      <c r="B598" s="1" t="s">
        <v>10</v>
      </c>
      <c r="C598" s="1" t="s">
        <v>1262</v>
      </c>
      <c r="D598" s="1" t="s">
        <v>1302</v>
      </c>
      <c r="E598" s="1" t="s">
        <v>1233</v>
      </c>
      <c r="F598" s="1" t="s">
        <v>8</v>
      </c>
      <c r="G598" s="1"/>
      <c r="H598" s="1" t="s">
        <v>117</v>
      </c>
    </row>
    <row r="599" spans="1:8" x14ac:dyDescent="0.3">
      <c r="A599" s="1">
        <v>297</v>
      </c>
      <c r="B599" s="1" t="s">
        <v>33</v>
      </c>
      <c r="C599" s="1" t="s">
        <v>852</v>
      </c>
      <c r="D599" s="1" t="s">
        <v>1303</v>
      </c>
      <c r="E599" s="1" t="s">
        <v>1304</v>
      </c>
      <c r="F599" s="1" t="s">
        <v>8</v>
      </c>
      <c r="G599" s="1"/>
      <c r="H599" s="1" t="s">
        <v>9</v>
      </c>
    </row>
    <row r="600" spans="1:8" x14ac:dyDescent="0.3">
      <c r="A600" s="1">
        <v>298</v>
      </c>
      <c r="B600" s="1" t="s">
        <v>126</v>
      </c>
      <c r="C600" s="1" t="s">
        <v>69</v>
      </c>
      <c r="D600" s="1" t="s">
        <v>1305</v>
      </c>
      <c r="E600" s="1" t="s">
        <v>1306</v>
      </c>
      <c r="F600" s="1" t="s">
        <v>8</v>
      </c>
      <c r="G600" s="1"/>
      <c r="H600" s="1" t="s">
        <v>257</v>
      </c>
    </row>
    <row r="601" spans="1:8" x14ac:dyDescent="0.3">
      <c r="A601" s="1">
        <v>299</v>
      </c>
      <c r="B601" s="1" t="s">
        <v>14</v>
      </c>
      <c r="C601" s="1" t="s">
        <v>90</v>
      </c>
      <c r="D601" s="1" t="s">
        <v>1307</v>
      </c>
      <c r="E601" s="1" t="s">
        <v>1308</v>
      </c>
      <c r="F601" s="1" t="s">
        <v>8</v>
      </c>
      <c r="G601" s="1">
        <v>64.680000000000007</v>
      </c>
      <c r="H601" s="1" t="s">
        <v>9</v>
      </c>
    </row>
    <row r="602" spans="1:8" x14ac:dyDescent="0.3">
      <c r="A602" s="1">
        <v>300</v>
      </c>
      <c r="B602" s="1" t="s">
        <v>10</v>
      </c>
      <c r="C602" s="1" t="s">
        <v>11</v>
      </c>
      <c r="D602" s="1" t="s">
        <v>1309</v>
      </c>
      <c r="E602" s="1" t="s">
        <v>1310</v>
      </c>
      <c r="F602" s="1" t="s">
        <v>8</v>
      </c>
      <c r="G602" s="1">
        <v>67</v>
      </c>
      <c r="H602" s="1" t="s">
        <v>9</v>
      </c>
    </row>
    <row r="603" spans="1:8" x14ac:dyDescent="0.3">
      <c r="A603" s="1">
        <v>301</v>
      </c>
      <c r="B603" s="1" t="s">
        <v>10</v>
      </c>
      <c r="C603" s="1" t="s">
        <v>30</v>
      </c>
      <c r="D603" s="1" t="s">
        <v>1311</v>
      </c>
      <c r="E603" s="1" t="s">
        <v>1312</v>
      </c>
      <c r="F603" s="1" t="s">
        <v>8</v>
      </c>
      <c r="G603" s="1">
        <v>67</v>
      </c>
      <c r="H603" s="1" t="s">
        <v>9</v>
      </c>
    </row>
    <row r="604" spans="1:8" x14ac:dyDescent="0.3">
      <c r="A604" s="1">
        <v>302</v>
      </c>
      <c r="B604" s="1" t="s">
        <v>21</v>
      </c>
      <c r="C604" s="1" t="s">
        <v>828</v>
      </c>
      <c r="D604" s="1" t="s">
        <v>1313</v>
      </c>
      <c r="E604" s="1" t="s">
        <v>1314</v>
      </c>
      <c r="F604" s="1" t="s">
        <v>8</v>
      </c>
      <c r="G604" s="1">
        <v>7.5</v>
      </c>
      <c r="H604" s="1" t="s">
        <v>9</v>
      </c>
    </row>
    <row r="605" spans="1:8" x14ac:dyDescent="0.3">
      <c r="A605" s="1">
        <v>303</v>
      </c>
      <c r="B605" s="1" t="s">
        <v>14</v>
      </c>
      <c r="C605" s="1" t="s">
        <v>101</v>
      </c>
      <c r="D605" s="1" t="s">
        <v>1315</v>
      </c>
      <c r="E605" s="1" t="s">
        <v>1316</v>
      </c>
      <c r="F605" s="1" t="s">
        <v>8</v>
      </c>
      <c r="G605" s="1">
        <v>29.15</v>
      </c>
      <c r="H605" s="1" t="s">
        <v>9</v>
      </c>
    </row>
    <row r="606" spans="1:8" x14ac:dyDescent="0.3">
      <c r="A606" s="1">
        <v>304</v>
      </c>
      <c r="B606" s="1" t="s">
        <v>596</v>
      </c>
      <c r="C606" s="1" t="s">
        <v>839</v>
      </c>
      <c r="D606" s="1" t="s">
        <v>1317</v>
      </c>
      <c r="E606" s="1" t="s">
        <v>1318</v>
      </c>
      <c r="F606" s="1" t="s">
        <v>346</v>
      </c>
      <c r="G606" s="1">
        <v>12</v>
      </c>
      <c r="H606" s="1" t="s">
        <v>9</v>
      </c>
    </row>
    <row r="607" spans="1:8" x14ac:dyDescent="0.3">
      <c r="A607" s="1">
        <v>305</v>
      </c>
      <c r="B607" s="1" t="s">
        <v>120</v>
      </c>
      <c r="C607" s="1" t="s">
        <v>121</v>
      </c>
      <c r="D607" s="1" t="s">
        <v>1319</v>
      </c>
      <c r="E607" s="1" t="s">
        <v>1320</v>
      </c>
      <c r="F607" s="1" t="s">
        <v>8</v>
      </c>
      <c r="G607" s="1"/>
      <c r="H607" s="1" t="s">
        <v>9</v>
      </c>
    </row>
    <row r="608" spans="1:8" x14ac:dyDescent="0.3">
      <c r="A608" s="1">
        <v>306</v>
      </c>
      <c r="B608" s="1" t="s">
        <v>10</v>
      </c>
      <c r="C608" s="1" t="s">
        <v>11</v>
      </c>
      <c r="D608" s="1" t="s">
        <v>1321</v>
      </c>
      <c r="E608" s="1" t="s">
        <v>1322</v>
      </c>
      <c r="F608" s="1" t="s">
        <v>8</v>
      </c>
      <c r="G608" s="1">
        <v>67</v>
      </c>
      <c r="H608" s="1" t="s">
        <v>9</v>
      </c>
    </row>
    <row r="609" spans="1:8" x14ac:dyDescent="0.3">
      <c r="A609" s="1">
        <v>307</v>
      </c>
      <c r="B609" s="1" t="s">
        <v>233</v>
      </c>
      <c r="C609" s="1" t="s">
        <v>981</v>
      </c>
      <c r="D609" s="1" t="s">
        <v>1323</v>
      </c>
      <c r="E609" s="1" t="s">
        <v>1324</v>
      </c>
      <c r="F609" s="1" t="s">
        <v>8</v>
      </c>
      <c r="G609" s="1">
        <v>30</v>
      </c>
      <c r="H609" s="1" t="s">
        <v>9</v>
      </c>
    </row>
    <row r="610" spans="1:8" x14ac:dyDescent="0.3">
      <c r="A610" s="1">
        <v>308</v>
      </c>
      <c r="B610" s="1" t="s">
        <v>14</v>
      </c>
      <c r="C610" s="1" t="s">
        <v>90</v>
      </c>
      <c r="D610" s="1" t="s">
        <v>1325</v>
      </c>
      <c r="E610" s="1" t="s">
        <v>1326</v>
      </c>
      <c r="F610" s="1" t="s">
        <v>8</v>
      </c>
      <c r="G610" s="1">
        <v>64.680000000000007</v>
      </c>
      <c r="H610" s="1" t="s">
        <v>9</v>
      </c>
    </row>
    <row r="611" spans="1:8" x14ac:dyDescent="0.3">
      <c r="A611" s="1">
        <v>309</v>
      </c>
      <c r="B611" s="1" t="s">
        <v>14</v>
      </c>
      <c r="C611" s="1" t="s">
        <v>53</v>
      </c>
      <c r="D611" s="1" t="s">
        <v>1327</v>
      </c>
      <c r="E611" s="1" t="s">
        <v>1328</v>
      </c>
      <c r="F611" s="1" t="s">
        <v>8</v>
      </c>
      <c r="G611" s="1">
        <v>27</v>
      </c>
      <c r="H611" s="1" t="s">
        <v>9</v>
      </c>
    </row>
    <row r="612" spans="1:8" x14ac:dyDescent="0.3">
      <c r="A612" s="1">
        <v>310</v>
      </c>
      <c r="B612" s="1" t="s">
        <v>10</v>
      </c>
      <c r="C612" s="1" t="s">
        <v>30</v>
      </c>
      <c r="D612" s="1" t="s">
        <v>1329</v>
      </c>
      <c r="E612" s="1" t="s">
        <v>1330</v>
      </c>
      <c r="F612" s="1" t="s">
        <v>8</v>
      </c>
      <c r="G612" s="1">
        <v>67</v>
      </c>
      <c r="H612" s="1" t="s">
        <v>9</v>
      </c>
    </row>
    <row r="613" spans="1:8" x14ac:dyDescent="0.3">
      <c r="A613" s="1">
        <v>311</v>
      </c>
      <c r="B613" s="1" t="s">
        <v>1014</v>
      </c>
      <c r="C613" s="1" t="s">
        <v>322</v>
      </c>
      <c r="D613" s="1" t="s">
        <v>1331</v>
      </c>
      <c r="E613" s="1" t="s">
        <v>1332</v>
      </c>
      <c r="F613" s="1" t="s">
        <v>8</v>
      </c>
      <c r="G613" s="1">
        <v>25</v>
      </c>
      <c r="H613" s="1" t="s">
        <v>9</v>
      </c>
    </row>
    <row r="614" spans="1:8" x14ac:dyDescent="0.3">
      <c r="A614" s="1">
        <v>312</v>
      </c>
      <c r="B614" s="1" t="s">
        <v>86</v>
      </c>
      <c r="C614" s="1" t="s">
        <v>290</v>
      </c>
      <c r="D614" s="1" t="s">
        <v>1333</v>
      </c>
      <c r="E614" s="1" t="s">
        <v>1334</v>
      </c>
      <c r="F614" s="1" t="s">
        <v>8</v>
      </c>
      <c r="G614" s="1">
        <v>31</v>
      </c>
      <c r="H614" s="1" t="s">
        <v>9</v>
      </c>
    </row>
    <row r="615" spans="1:8" x14ac:dyDescent="0.3">
      <c r="A615" s="1">
        <v>313</v>
      </c>
      <c r="B615" s="1" t="s">
        <v>869</v>
      </c>
      <c r="C615" s="1" t="s">
        <v>950</v>
      </c>
      <c r="D615" s="1" t="s">
        <v>1335</v>
      </c>
      <c r="E615" s="1" t="s">
        <v>1336</v>
      </c>
      <c r="F615" s="1" t="s">
        <v>346</v>
      </c>
      <c r="G615" s="1">
        <v>2.5</v>
      </c>
      <c r="H615" s="1" t="s">
        <v>257</v>
      </c>
    </row>
    <row r="616" spans="1:8" x14ac:dyDescent="0.3">
      <c r="A616" s="1">
        <v>314</v>
      </c>
      <c r="B616" s="1" t="s">
        <v>21</v>
      </c>
      <c r="C616" s="1" t="s">
        <v>828</v>
      </c>
      <c r="D616" s="1" t="s">
        <v>1337</v>
      </c>
      <c r="E616" s="1" t="s">
        <v>1338</v>
      </c>
      <c r="F616" s="1" t="s">
        <v>8</v>
      </c>
      <c r="G616" s="1">
        <v>7.5</v>
      </c>
      <c r="H616" s="1" t="s">
        <v>9</v>
      </c>
    </row>
    <row r="617" spans="1:8" x14ac:dyDescent="0.3">
      <c r="A617" s="1">
        <v>315</v>
      </c>
      <c r="B617" s="1" t="s">
        <v>4</v>
      </c>
      <c r="C617" s="1" t="s">
        <v>702</v>
      </c>
      <c r="D617" s="1" t="s">
        <v>1339</v>
      </c>
      <c r="E617" s="1" t="s">
        <v>1340</v>
      </c>
      <c r="F617" s="1" t="s">
        <v>8</v>
      </c>
      <c r="G617" s="1">
        <v>100</v>
      </c>
      <c r="H617" s="1" t="s">
        <v>9</v>
      </c>
    </row>
    <row r="618" spans="1:8" x14ac:dyDescent="0.3">
      <c r="A618" s="1">
        <v>316</v>
      </c>
      <c r="B618" s="1" t="s">
        <v>10</v>
      </c>
      <c r="C618" s="1" t="s">
        <v>11</v>
      </c>
      <c r="D618" s="1" t="s">
        <v>1341</v>
      </c>
      <c r="E618" s="1" t="s">
        <v>1342</v>
      </c>
      <c r="F618" s="1" t="s">
        <v>8</v>
      </c>
      <c r="G618" s="1">
        <v>67</v>
      </c>
      <c r="H618" s="1" t="s">
        <v>9</v>
      </c>
    </row>
    <row r="619" spans="1:8" x14ac:dyDescent="0.3">
      <c r="A619" s="1">
        <v>317</v>
      </c>
      <c r="B619" s="1" t="s">
        <v>37</v>
      </c>
      <c r="C619" s="1" t="s">
        <v>38</v>
      </c>
      <c r="D619" s="1" t="s">
        <v>1343</v>
      </c>
      <c r="E619" s="1" t="s">
        <v>1344</v>
      </c>
      <c r="F619" s="1" t="s">
        <v>8</v>
      </c>
      <c r="G619" s="1"/>
      <c r="H619" s="1" t="s">
        <v>117</v>
      </c>
    </row>
    <row r="620" spans="1:8" x14ac:dyDescent="0.3">
      <c r="A620" s="1">
        <v>318</v>
      </c>
      <c r="B620" s="1" t="s">
        <v>74</v>
      </c>
      <c r="C620" s="1" t="s">
        <v>390</v>
      </c>
      <c r="D620" s="1" t="s">
        <v>1345</v>
      </c>
      <c r="E620" s="1" t="s">
        <v>1346</v>
      </c>
      <c r="F620" s="1" t="s">
        <v>8</v>
      </c>
      <c r="G620" s="1">
        <v>350</v>
      </c>
      <c r="H620" s="1" t="s">
        <v>9</v>
      </c>
    </row>
    <row r="621" spans="1:8" x14ac:dyDescent="0.3">
      <c r="A621" s="1">
        <v>319</v>
      </c>
      <c r="B621" s="1" t="s">
        <v>10</v>
      </c>
      <c r="C621" s="1" t="s">
        <v>1231</v>
      </c>
      <c r="D621" s="1" t="s">
        <v>1347</v>
      </c>
      <c r="E621" s="1" t="s">
        <v>1348</v>
      </c>
      <c r="F621" s="1" t="s">
        <v>8</v>
      </c>
      <c r="G621" s="1"/>
      <c r="H621" s="1" t="s">
        <v>117</v>
      </c>
    </row>
    <row r="622" spans="1:8" x14ac:dyDescent="0.3">
      <c r="A622" s="1">
        <v>320</v>
      </c>
      <c r="B622" s="1" t="s">
        <v>14</v>
      </c>
      <c r="C622" s="1" t="s">
        <v>315</v>
      </c>
      <c r="D622" s="1" t="s">
        <v>1349</v>
      </c>
      <c r="E622" s="1" t="s">
        <v>1350</v>
      </c>
      <c r="F622" s="1" t="s">
        <v>8</v>
      </c>
      <c r="G622" s="1">
        <v>5.3</v>
      </c>
      <c r="H622" s="1" t="s">
        <v>9</v>
      </c>
    </row>
    <row r="623" spans="1:8" x14ac:dyDescent="0.3">
      <c r="A623" s="1">
        <v>321</v>
      </c>
      <c r="B623" s="1" t="s">
        <v>10</v>
      </c>
      <c r="C623" s="1" t="s">
        <v>30</v>
      </c>
      <c r="D623" s="1" t="s">
        <v>1351</v>
      </c>
      <c r="E623" s="1" t="s">
        <v>1352</v>
      </c>
      <c r="F623" s="1" t="s">
        <v>8</v>
      </c>
      <c r="G623" s="1">
        <v>67</v>
      </c>
      <c r="H623" s="1" t="s">
        <v>9</v>
      </c>
    </row>
    <row r="624" spans="1:8" x14ac:dyDescent="0.3">
      <c r="A624" s="1">
        <v>322</v>
      </c>
      <c r="B624" s="1" t="s">
        <v>14</v>
      </c>
      <c r="C624" s="1" t="s">
        <v>18</v>
      </c>
      <c r="D624" s="1" t="s">
        <v>1353</v>
      </c>
      <c r="E624" s="1" t="s">
        <v>1354</v>
      </c>
      <c r="F624" s="1" t="s">
        <v>8</v>
      </c>
      <c r="G624" s="1">
        <v>29.15</v>
      </c>
      <c r="H624" s="1" t="s">
        <v>9</v>
      </c>
    </row>
    <row r="625" spans="1:8" x14ac:dyDescent="0.3">
      <c r="A625" s="1">
        <v>323</v>
      </c>
      <c r="B625" s="1" t="s">
        <v>4</v>
      </c>
      <c r="C625" s="1" t="s">
        <v>212</v>
      </c>
      <c r="D625" s="1" t="s">
        <v>1355</v>
      </c>
      <c r="E625" s="1" t="s">
        <v>1356</v>
      </c>
      <c r="F625" s="1" t="s">
        <v>8</v>
      </c>
      <c r="G625" s="1">
        <v>25</v>
      </c>
      <c r="H625" s="1" t="s">
        <v>9</v>
      </c>
    </row>
    <row r="626" spans="1:8" x14ac:dyDescent="0.3">
      <c r="A626" s="1">
        <v>324</v>
      </c>
      <c r="B626" s="1" t="s">
        <v>233</v>
      </c>
      <c r="C626" s="1" t="s">
        <v>981</v>
      </c>
      <c r="D626" s="1" t="s">
        <v>1357</v>
      </c>
      <c r="E626" s="1" t="s">
        <v>1358</v>
      </c>
      <c r="F626" s="1" t="s">
        <v>8</v>
      </c>
      <c r="G626" s="1">
        <v>30</v>
      </c>
      <c r="H626" s="1" t="s">
        <v>9</v>
      </c>
    </row>
    <row r="627" spans="1:8" x14ac:dyDescent="0.3">
      <c r="A627" s="1">
        <v>325</v>
      </c>
      <c r="B627" s="1" t="s">
        <v>60</v>
      </c>
      <c r="C627" s="1" t="s">
        <v>61</v>
      </c>
      <c r="D627" s="1" t="s">
        <v>1359</v>
      </c>
      <c r="E627" s="1" t="s">
        <v>1360</v>
      </c>
      <c r="F627" s="1" t="s">
        <v>8</v>
      </c>
      <c r="G627" s="1">
        <v>90</v>
      </c>
      <c r="H627" s="1" t="s">
        <v>9</v>
      </c>
    </row>
    <row r="628" spans="1:8" x14ac:dyDescent="0.3">
      <c r="A628" s="1">
        <v>326</v>
      </c>
      <c r="B628" s="1" t="s">
        <v>10</v>
      </c>
      <c r="C628" s="1" t="s">
        <v>11</v>
      </c>
      <c r="D628" s="1" t="s">
        <v>1361</v>
      </c>
      <c r="E628" s="1" t="s">
        <v>1362</v>
      </c>
      <c r="F628" s="1" t="s">
        <v>8</v>
      </c>
      <c r="G628" s="1">
        <v>67</v>
      </c>
      <c r="H628" s="1" t="s">
        <v>9</v>
      </c>
    </row>
    <row r="629" spans="1:8" x14ac:dyDescent="0.3">
      <c r="A629" s="1">
        <v>327</v>
      </c>
      <c r="B629" s="1" t="s">
        <v>14</v>
      </c>
      <c r="C629" s="1" t="s">
        <v>133</v>
      </c>
      <c r="D629" s="1" t="s">
        <v>1363</v>
      </c>
      <c r="E629" s="1" t="s">
        <v>1364</v>
      </c>
      <c r="F629" s="1" t="s">
        <v>8</v>
      </c>
      <c r="G629" s="1"/>
      <c r="H629" s="1" t="s">
        <v>9</v>
      </c>
    </row>
    <row r="630" spans="1:8" x14ac:dyDescent="0.3">
      <c r="A630" s="1">
        <v>328</v>
      </c>
      <c r="B630" s="1" t="s">
        <v>10</v>
      </c>
      <c r="C630" s="1" t="s">
        <v>27</v>
      </c>
      <c r="D630" s="1" t="s">
        <v>1365</v>
      </c>
      <c r="E630" s="1" t="s">
        <v>1366</v>
      </c>
      <c r="F630" s="1" t="s">
        <v>8</v>
      </c>
      <c r="G630" s="1">
        <v>67</v>
      </c>
      <c r="H630" s="1" t="s">
        <v>9</v>
      </c>
    </row>
    <row r="631" spans="1:8" x14ac:dyDescent="0.3">
      <c r="A631" s="1">
        <v>329</v>
      </c>
      <c r="B631" s="1" t="s">
        <v>21</v>
      </c>
      <c r="C631" s="1" t="s">
        <v>828</v>
      </c>
      <c r="D631" s="1" t="s">
        <v>1367</v>
      </c>
      <c r="E631" s="1" t="s">
        <v>1368</v>
      </c>
      <c r="F631" s="1" t="s">
        <v>8</v>
      </c>
      <c r="G631" s="1">
        <v>7.5</v>
      </c>
      <c r="H631" s="1" t="s">
        <v>9</v>
      </c>
    </row>
    <row r="632" spans="1:8" x14ac:dyDescent="0.3">
      <c r="A632" s="1">
        <v>330</v>
      </c>
      <c r="B632" s="1" t="s">
        <v>233</v>
      </c>
      <c r="C632" s="1" t="s">
        <v>234</v>
      </c>
      <c r="D632" s="1" t="s">
        <v>1369</v>
      </c>
      <c r="E632" s="1" t="s">
        <v>1370</v>
      </c>
      <c r="F632" s="1" t="s">
        <v>8</v>
      </c>
      <c r="G632" s="1">
        <v>37</v>
      </c>
      <c r="H632" s="1" t="s">
        <v>257</v>
      </c>
    </row>
    <row r="633" spans="1:8" x14ac:dyDescent="0.3">
      <c r="A633" s="1">
        <v>331</v>
      </c>
      <c r="B633" s="1" t="s">
        <v>10</v>
      </c>
      <c r="C633" s="1" t="s">
        <v>30</v>
      </c>
      <c r="D633" s="1" t="s">
        <v>1371</v>
      </c>
      <c r="E633" s="1" t="s">
        <v>1372</v>
      </c>
      <c r="F633" s="1" t="s">
        <v>8</v>
      </c>
      <c r="G633" s="1">
        <v>67</v>
      </c>
      <c r="H633" s="1" t="s">
        <v>9</v>
      </c>
    </row>
    <row r="634" spans="1:8" x14ac:dyDescent="0.3">
      <c r="A634" s="1">
        <v>332</v>
      </c>
      <c r="B634" s="1" t="s">
        <v>74</v>
      </c>
      <c r="C634" s="1" t="s">
        <v>75</v>
      </c>
      <c r="D634" s="1" t="s">
        <v>1373</v>
      </c>
      <c r="E634" s="1" t="s">
        <v>1374</v>
      </c>
      <c r="F634" s="1" t="s">
        <v>8</v>
      </c>
      <c r="G634" s="1">
        <v>140</v>
      </c>
      <c r="H634" s="1" t="s">
        <v>9</v>
      </c>
    </row>
    <row r="635" spans="1:8" x14ac:dyDescent="0.3">
      <c r="A635" s="1">
        <v>333</v>
      </c>
      <c r="B635" s="1" t="s">
        <v>14</v>
      </c>
      <c r="C635" s="1" t="s">
        <v>101</v>
      </c>
      <c r="D635" s="1" t="s">
        <v>1375</v>
      </c>
      <c r="E635" s="1" t="s">
        <v>1376</v>
      </c>
      <c r="F635" s="1" t="s">
        <v>8</v>
      </c>
      <c r="G635" s="1">
        <v>29.15</v>
      </c>
      <c r="H635" s="1" t="s">
        <v>9</v>
      </c>
    </row>
    <row r="636" spans="1:8" x14ac:dyDescent="0.3">
      <c r="A636" s="1">
        <v>334</v>
      </c>
      <c r="B636" s="1" t="s">
        <v>86</v>
      </c>
      <c r="C636" s="1" t="s">
        <v>87</v>
      </c>
      <c r="D636" s="1" t="s">
        <v>1377</v>
      </c>
      <c r="E636" s="1" t="s">
        <v>1378</v>
      </c>
      <c r="F636" s="1" t="s">
        <v>8</v>
      </c>
      <c r="G636" s="1"/>
      <c r="H636" s="1" t="s">
        <v>9</v>
      </c>
    </row>
    <row r="637" spans="1:8" x14ac:dyDescent="0.3">
      <c r="A637" s="1">
        <v>335</v>
      </c>
      <c r="B637" s="1" t="s">
        <v>153</v>
      </c>
      <c r="C637" s="1" t="s">
        <v>69</v>
      </c>
      <c r="D637" s="1" t="s">
        <v>1379</v>
      </c>
      <c r="E637" s="1" t="s">
        <v>1380</v>
      </c>
      <c r="F637" s="1" t="s">
        <v>8</v>
      </c>
      <c r="G637" s="1">
        <v>4.38</v>
      </c>
      <c r="H637" s="1" t="s">
        <v>9</v>
      </c>
    </row>
    <row r="638" spans="1:8" x14ac:dyDescent="0.3">
      <c r="A638" s="1">
        <v>336</v>
      </c>
      <c r="B638" s="1" t="s">
        <v>14</v>
      </c>
      <c r="C638" s="1" t="s">
        <v>395</v>
      </c>
      <c r="D638" s="1" t="s">
        <v>1381</v>
      </c>
      <c r="E638" s="1" t="s">
        <v>1382</v>
      </c>
      <c r="F638" s="1" t="s">
        <v>8</v>
      </c>
      <c r="G638" s="1">
        <v>19</v>
      </c>
      <c r="H638" s="1" t="s">
        <v>9</v>
      </c>
    </row>
    <row r="639" spans="1:8" x14ac:dyDescent="0.3">
      <c r="A639" s="1">
        <v>337</v>
      </c>
      <c r="B639" s="1" t="s">
        <v>10</v>
      </c>
      <c r="C639" s="1" t="s">
        <v>11</v>
      </c>
      <c r="D639" s="1" t="s">
        <v>1383</v>
      </c>
      <c r="E639" s="1" t="s">
        <v>1384</v>
      </c>
      <c r="F639" s="1" t="s">
        <v>8</v>
      </c>
      <c r="G639" s="1">
        <v>67</v>
      </c>
      <c r="H639" s="1" t="s">
        <v>9</v>
      </c>
    </row>
    <row r="640" spans="1:8" x14ac:dyDescent="0.3">
      <c r="A640" s="1">
        <v>338</v>
      </c>
      <c r="B640" s="1" t="s">
        <v>21</v>
      </c>
      <c r="C640" s="1" t="s">
        <v>828</v>
      </c>
      <c r="D640" s="1" t="s">
        <v>1385</v>
      </c>
      <c r="E640" s="1" t="s">
        <v>1386</v>
      </c>
      <c r="F640" s="1" t="s">
        <v>8</v>
      </c>
      <c r="G640" s="1">
        <v>7.5</v>
      </c>
      <c r="H640" s="1" t="s">
        <v>9</v>
      </c>
    </row>
    <row r="641" spans="1:8" x14ac:dyDescent="0.3">
      <c r="A641" s="1">
        <v>339</v>
      </c>
      <c r="B641" s="1" t="s">
        <v>14</v>
      </c>
      <c r="C641" s="1" t="s">
        <v>18</v>
      </c>
      <c r="D641" s="1" t="s">
        <v>1387</v>
      </c>
      <c r="E641" s="1" t="s">
        <v>1388</v>
      </c>
      <c r="F641" s="1" t="s">
        <v>8</v>
      </c>
      <c r="G641" s="1">
        <v>30.8</v>
      </c>
      <c r="H641" s="1" t="s">
        <v>9</v>
      </c>
    </row>
    <row r="642" spans="1:8" x14ac:dyDescent="0.3">
      <c r="A642" s="1">
        <v>340</v>
      </c>
      <c r="B642" s="1" t="s">
        <v>4</v>
      </c>
      <c r="C642" s="1" t="s">
        <v>5</v>
      </c>
      <c r="D642" s="1" t="s">
        <v>1389</v>
      </c>
      <c r="E642" s="1" t="s">
        <v>1390</v>
      </c>
      <c r="F642" s="1" t="s">
        <v>8</v>
      </c>
      <c r="G642" s="1">
        <v>25</v>
      </c>
      <c r="H642" s="1" t="s">
        <v>9</v>
      </c>
    </row>
    <row r="643" spans="1:8" x14ac:dyDescent="0.3">
      <c r="A643" s="1">
        <v>341</v>
      </c>
      <c r="B643" s="1" t="s">
        <v>10</v>
      </c>
      <c r="C643" s="1" t="s">
        <v>11</v>
      </c>
      <c r="D643" s="1" t="s">
        <v>1391</v>
      </c>
      <c r="E643" s="1" t="s">
        <v>1392</v>
      </c>
      <c r="F643" s="1" t="s">
        <v>8</v>
      </c>
      <c r="G643" s="1">
        <v>67</v>
      </c>
      <c r="H643" s="1" t="s">
        <v>9</v>
      </c>
    </row>
    <row r="644" spans="1:8" x14ac:dyDescent="0.3">
      <c r="A644" s="1">
        <v>342</v>
      </c>
      <c r="B644" s="1" t="s">
        <v>10</v>
      </c>
      <c r="C644" s="1" t="s">
        <v>30</v>
      </c>
      <c r="D644" s="1" t="s">
        <v>1393</v>
      </c>
      <c r="E644" s="1" t="s">
        <v>1394</v>
      </c>
      <c r="F644" s="1" t="s">
        <v>8</v>
      </c>
      <c r="G644" s="1">
        <v>67</v>
      </c>
      <c r="H644" s="1" t="s">
        <v>9</v>
      </c>
    </row>
    <row r="645" spans="1:8" x14ac:dyDescent="0.3">
      <c r="A645" s="1">
        <v>343</v>
      </c>
      <c r="B645" s="1" t="s">
        <v>129</v>
      </c>
      <c r="C645" s="1" t="s">
        <v>130</v>
      </c>
      <c r="D645" s="1" t="s">
        <v>1395</v>
      </c>
      <c r="E645" s="1" t="s">
        <v>1396</v>
      </c>
      <c r="F645" s="1" t="s">
        <v>8</v>
      </c>
      <c r="G645" s="1">
        <v>17.420000000000002</v>
      </c>
      <c r="H645" s="1" t="s">
        <v>9</v>
      </c>
    </row>
    <row r="646" spans="1:8" x14ac:dyDescent="0.3">
      <c r="A646" s="1">
        <v>344</v>
      </c>
      <c r="B646" s="1" t="s">
        <v>120</v>
      </c>
      <c r="C646" s="1" t="s">
        <v>121</v>
      </c>
      <c r="D646" s="1" t="s">
        <v>1397</v>
      </c>
      <c r="E646" s="1" t="s">
        <v>1398</v>
      </c>
      <c r="F646" s="1" t="s">
        <v>8</v>
      </c>
      <c r="G646" s="1"/>
      <c r="H646" s="1" t="s">
        <v>9</v>
      </c>
    </row>
    <row r="647" spans="1:8" x14ac:dyDescent="0.3">
      <c r="A647" s="1">
        <v>345</v>
      </c>
      <c r="B647" s="1" t="s">
        <v>14</v>
      </c>
      <c r="C647" s="1" t="s">
        <v>101</v>
      </c>
      <c r="D647" s="1" t="s">
        <v>1399</v>
      </c>
      <c r="E647" s="1" t="s">
        <v>1400</v>
      </c>
      <c r="F647" s="1" t="s">
        <v>8</v>
      </c>
      <c r="G647" s="1">
        <v>29.15</v>
      </c>
      <c r="H647" s="1" t="s">
        <v>9</v>
      </c>
    </row>
    <row r="648" spans="1:8" x14ac:dyDescent="0.3">
      <c r="A648" s="1">
        <v>346</v>
      </c>
      <c r="B648" s="1" t="s">
        <v>10</v>
      </c>
      <c r="C648" s="1" t="s">
        <v>30</v>
      </c>
      <c r="D648" s="1" t="s">
        <v>1401</v>
      </c>
      <c r="E648" s="1" t="s">
        <v>1402</v>
      </c>
      <c r="F648" s="1" t="s">
        <v>8</v>
      </c>
      <c r="G648" s="1">
        <v>67</v>
      </c>
      <c r="H648" s="1" t="s">
        <v>9</v>
      </c>
    </row>
    <row r="649" spans="1:8" x14ac:dyDescent="0.3">
      <c r="A649" s="1">
        <v>347</v>
      </c>
      <c r="B649" s="1" t="s">
        <v>342</v>
      </c>
      <c r="C649" s="1" t="s">
        <v>343</v>
      </c>
      <c r="D649" s="1" t="s">
        <v>1403</v>
      </c>
      <c r="E649" s="1" t="s">
        <v>1404</v>
      </c>
      <c r="F649" s="1" t="s">
        <v>346</v>
      </c>
      <c r="G649" s="1">
        <v>85</v>
      </c>
      <c r="H649" s="1" t="s">
        <v>9</v>
      </c>
    </row>
    <row r="650" spans="1:8" x14ac:dyDescent="0.3">
      <c r="A650" s="1">
        <v>348</v>
      </c>
      <c r="B650" s="1" t="s">
        <v>4</v>
      </c>
      <c r="C650" s="1" t="s">
        <v>5</v>
      </c>
      <c r="D650" s="1" t="s">
        <v>1405</v>
      </c>
      <c r="E650" s="1" t="s">
        <v>1406</v>
      </c>
      <c r="F650" s="1" t="s">
        <v>8</v>
      </c>
      <c r="G650" s="1">
        <v>25</v>
      </c>
      <c r="H650" s="1" t="s">
        <v>9</v>
      </c>
    </row>
    <row r="651" spans="1:8" x14ac:dyDescent="0.3">
      <c r="A651" s="1">
        <v>349</v>
      </c>
      <c r="B651" s="1" t="s">
        <v>14</v>
      </c>
      <c r="C651" s="1" t="s">
        <v>329</v>
      </c>
      <c r="D651" s="1" t="s">
        <v>1407</v>
      </c>
      <c r="E651" s="1" t="s">
        <v>1408</v>
      </c>
      <c r="F651" s="1" t="s">
        <v>8</v>
      </c>
      <c r="G651" s="1">
        <v>64.680000000000007</v>
      </c>
      <c r="H651" s="1" t="s">
        <v>9</v>
      </c>
    </row>
    <row r="652" spans="1:8" x14ac:dyDescent="0.3">
      <c r="A652" s="1">
        <v>350</v>
      </c>
      <c r="B652" s="1" t="s">
        <v>14</v>
      </c>
      <c r="C652" s="1" t="s">
        <v>90</v>
      </c>
      <c r="D652" s="1" t="s">
        <v>1409</v>
      </c>
      <c r="E652" s="1" t="s">
        <v>1410</v>
      </c>
      <c r="F652" s="1" t="s">
        <v>8</v>
      </c>
      <c r="G652" s="1">
        <v>64.680000000000007</v>
      </c>
      <c r="H652" s="1" t="s">
        <v>9</v>
      </c>
    </row>
    <row r="653" spans="1:8" x14ac:dyDescent="0.3">
      <c r="A653" s="1">
        <v>351</v>
      </c>
      <c r="B653" s="1" t="s">
        <v>14</v>
      </c>
      <c r="C653" s="1" t="s">
        <v>1411</v>
      </c>
      <c r="D653" s="1" t="s">
        <v>1412</v>
      </c>
      <c r="E653" s="1" t="s">
        <v>1413</v>
      </c>
      <c r="F653" s="1" t="s">
        <v>8</v>
      </c>
      <c r="G653" s="1">
        <v>5.3</v>
      </c>
      <c r="H653" s="1" t="s">
        <v>9</v>
      </c>
    </row>
    <row r="654" spans="1:8" x14ac:dyDescent="0.3">
      <c r="A654" s="1">
        <v>352</v>
      </c>
      <c r="B654" s="1" t="s">
        <v>68</v>
      </c>
      <c r="C654" s="1" t="s">
        <v>69</v>
      </c>
      <c r="D654" s="1" t="s">
        <v>1414</v>
      </c>
      <c r="E654" s="1" t="s">
        <v>1415</v>
      </c>
      <c r="F654" s="1" t="s">
        <v>8</v>
      </c>
      <c r="G654" s="1">
        <v>5.8</v>
      </c>
      <c r="H654" s="1" t="s">
        <v>257</v>
      </c>
    </row>
    <row r="655" spans="1:8" x14ac:dyDescent="0.3">
      <c r="A655" s="1">
        <v>353</v>
      </c>
      <c r="B655" s="1" t="s">
        <v>869</v>
      </c>
      <c r="C655" s="1" t="s">
        <v>950</v>
      </c>
      <c r="D655" s="1" t="s">
        <v>1416</v>
      </c>
      <c r="E655" s="1" t="s">
        <v>1417</v>
      </c>
      <c r="F655" s="1" t="s">
        <v>346</v>
      </c>
      <c r="G655" s="1">
        <v>2.5</v>
      </c>
      <c r="H655" s="1" t="s">
        <v>257</v>
      </c>
    </row>
    <row r="656" spans="1:8" x14ac:dyDescent="0.3">
      <c r="A656" s="1">
        <v>354</v>
      </c>
      <c r="B656" s="1" t="s">
        <v>14</v>
      </c>
      <c r="C656" s="1" t="s">
        <v>329</v>
      </c>
      <c r="D656" s="1" t="s">
        <v>1418</v>
      </c>
      <c r="E656" s="1" t="s">
        <v>1419</v>
      </c>
      <c r="F656" s="1" t="s">
        <v>8</v>
      </c>
      <c r="G656" s="1">
        <v>64.680000000000007</v>
      </c>
      <c r="H656" s="1" t="s">
        <v>9</v>
      </c>
    </row>
    <row r="657" spans="1:8" x14ac:dyDescent="0.3">
      <c r="A657" s="1">
        <v>355</v>
      </c>
      <c r="B657" s="1" t="s">
        <v>14</v>
      </c>
      <c r="C657" s="1" t="s">
        <v>138</v>
      </c>
      <c r="D657" s="1" t="s">
        <v>1420</v>
      </c>
      <c r="E657" s="1" t="s">
        <v>140</v>
      </c>
      <c r="F657" s="1" t="s">
        <v>8</v>
      </c>
      <c r="G657" s="1"/>
      <c r="H657" s="1" t="s">
        <v>9</v>
      </c>
    </row>
    <row r="658" spans="1:8" x14ac:dyDescent="0.3">
      <c r="A658" s="1">
        <v>356</v>
      </c>
      <c r="B658" s="1" t="s">
        <v>10</v>
      </c>
      <c r="C658" s="1" t="s">
        <v>30</v>
      </c>
      <c r="D658" s="1" t="s">
        <v>1421</v>
      </c>
      <c r="E658" s="1" t="s">
        <v>1422</v>
      </c>
      <c r="F658" s="1" t="s">
        <v>8</v>
      </c>
      <c r="G658" s="1">
        <v>67</v>
      </c>
      <c r="H658" s="1" t="s">
        <v>9</v>
      </c>
    </row>
    <row r="659" spans="1:8" x14ac:dyDescent="0.3">
      <c r="A659" s="1">
        <v>357</v>
      </c>
      <c r="B659" s="1" t="s">
        <v>233</v>
      </c>
      <c r="C659" s="1" t="s">
        <v>234</v>
      </c>
      <c r="D659" s="1" t="s">
        <v>1423</v>
      </c>
      <c r="E659" s="1" t="s">
        <v>1424</v>
      </c>
      <c r="F659" s="1" t="s">
        <v>8</v>
      </c>
      <c r="G659" s="1">
        <v>37</v>
      </c>
      <c r="H659" s="1" t="s">
        <v>9</v>
      </c>
    </row>
    <row r="660" spans="1:8" x14ac:dyDescent="0.3">
      <c r="A660" s="1">
        <v>358</v>
      </c>
      <c r="B660" s="1" t="s">
        <v>21</v>
      </c>
      <c r="C660" s="1" t="s">
        <v>828</v>
      </c>
      <c r="D660" s="1" t="s">
        <v>1425</v>
      </c>
      <c r="E660" s="1" t="s">
        <v>1426</v>
      </c>
      <c r="F660" s="1" t="s">
        <v>8</v>
      </c>
      <c r="G660" s="1">
        <v>7.5</v>
      </c>
      <c r="H660" s="1" t="s">
        <v>9</v>
      </c>
    </row>
    <row r="661" spans="1:8" x14ac:dyDescent="0.3">
      <c r="A661" s="1">
        <v>359</v>
      </c>
      <c r="B661" s="1" t="s">
        <v>10</v>
      </c>
      <c r="C661" s="1" t="s">
        <v>11</v>
      </c>
      <c r="D661" s="1" t="s">
        <v>1427</v>
      </c>
      <c r="E661" s="1" t="s">
        <v>1428</v>
      </c>
      <c r="F661" s="1" t="s">
        <v>8</v>
      </c>
      <c r="G661" s="1">
        <v>67</v>
      </c>
      <c r="H661" s="1" t="s">
        <v>9</v>
      </c>
    </row>
    <row r="662" spans="1:8" x14ac:dyDescent="0.3">
      <c r="A662" s="1">
        <v>360</v>
      </c>
      <c r="B662" s="1" t="s">
        <v>14</v>
      </c>
      <c r="C662" s="1" t="s">
        <v>90</v>
      </c>
      <c r="D662" s="1" t="s">
        <v>1429</v>
      </c>
      <c r="E662" s="1" t="s">
        <v>1430</v>
      </c>
      <c r="F662" s="1" t="s">
        <v>8</v>
      </c>
      <c r="G662" s="1">
        <v>29.75</v>
      </c>
      <c r="H662" s="1" t="s">
        <v>9</v>
      </c>
    </row>
    <row r="663" spans="1:8" x14ac:dyDescent="0.3">
      <c r="A663" s="1">
        <v>361</v>
      </c>
      <c r="B663" s="1" t="s">
        <v>10</v>
      </c>
      <c r="C663" s="1" t="s">
        <v>11</v>
      </c>
      <c r="D663" s="1" t="s">
        <v>1431</v>
      </c>
      <c r="E663" s="1" t="s">
        <v>1432</v>
      </c>
      <c r="F663" s="1" t="s">
        <v>8</v>
      </c>
      <c r="G663" s="1">
        <v>67</v>
      </c>
      <c r="H663" s="1" t="s">
        <v>9</v>
      </c>
    </row>
    <row r="664" spans="1:8" x14ac:dyDescent="0.3">
      <c r="A664" s="1">
        <v>362</v>
      </c>
      <c r="B664" s="1" t="s">
        <v>233</v>
      </c>
      <c r="C664" s="1" t="s">
        <v>379</v>
      </c>
      <c r="D664" s="1" t="s">
        <v>1433</v>
      </c>
      <c r="E664" s="1" t="s">
        <v>1434</v>
      </c>
      <c r="F664" s="1" t="s">
        <v>346</v>
      </c>
      <c r="G664" s="1">
        <v>200</v>
      </c>
      <c r="H664" s="1" t="s">
        <v>9</v>
      </c>
    </row>
    <row r="665" spans="1:8" x14ac:dyDescent="0.3">
      <c r="A665" s="1">
        <v>363</v>
      </c>
      <c r="B665" s="1" t="s">
        <v>10</v>
      </c>
      <c r="C665" s="1" t="s">
        <v>30</v>
      </c>
      <c r="D665" s="1" t="s">
        <v>1435</v>
      </c>
      <c r="E665" s="1" t="s">
        <v>1436</v>
      </c>
      <c r="F665" s="1" t="s">
        <v>8</v>
      </c>
      <c r="G665" s="1">
        <v>67</v>
      </c>
      <c r="H665" s="1" t="s">
        <v>9</v>
      </c>
    </row>
    <row r="666" spans="1:8" x14ac:dyDescent="0.3">
      <c r="A666" s="1">
        <v>364</v>
      </c>
      <c r="B666" s="1" t="s">
        <v>14</v>
      </c>
      <c r="C666" s="1" t="s">
        <v>90</v>
      </c>
      <c r="D666" s="1" t="s">
        <v>1437</v>
      </c>
      <c r="E666" s="1" t="s">
        <v>1438</v>
      </c>
      <c r="F666" s="1" t="s">
        <v>8</v>
      </c>
      <c r="G666" s="1">
        <v>29.75</v>
      </c>
      <c r="H666" s="1" t="s">
        <v>9</v>
      </c>
    </row>
    <row r="667" spans="1:8" x14ac:dyDescent="0.3">
      <c r="A667" s="1">
        <v>365</v>
      </c>
      <c r="B667" s="1" t="s">
        <v>129</v>
      </c>
      <c r="C667" s="1" t="s">
        <v>529</v>
      </c>
      <c r="D667" s="1" t="s">
        <v>1439</v>
      </c>
      <c r="E667" s="1" t="s">
        <v>1440</v>
      </c>
      <c r="F667" s="1" t="s">
        <v>8</v>
      </c>
      <c r="G667" s="1">
        <v>65</v>
      </c>
      <c r="H667" s="1" t="s">
        <v>9</v>
      </c>
    </row>
    <row r="668" spans="1:8" x14ac:dyDescent="0.3">
      <c r="A668" s="1">
        <v>366</v>
      </c>
      <c r="B668" s="1" t="s">
        <v>74</v>
      </c>
      <c r="C668" s="1" t="s">
        <v>75</v>
      </c>
      <c r="D668" s="1" t="s">
        <v>1441</v>
      </c>
      <c r="E668" s="1" t="s">
        <v>1442</v>
      </c>
      <c r="F668" s="1" t="s">
        <v>8</v>
      </c>
      <c r="G668" s="1">
        <v>145</v>
      </c>
      <c r="H668" s="1" t="s">
        <v>9</v>
      </c>
    </row>
    <row r="669" spans="1:8" x14ac:dyDescent="0.3">
      <c r="A669" s="1">
        <v>367</v>
      </c>
      <c r="B669" s="1" t="s">
        <v>14</v>
      </c>
      <c r="C669" s="1" t="s">
        <v>329</v>
      </c>
      <c r="D669" s="1" t="s">
        <v>1443</v>
      </c>
      <c r="E669" s="1" t="s">
        <v>1444</v>
      </c>
      <c r="F669" s="1" t="s">
        <v>8</v>
      </c>
      <c r="G669" s="1">
        <v>64.680000000000007</v>
      </c>
      <c r="H669" s="1" t="s">
        <v>9</v>
      </c>
    </row>
    <row r="670" spans="1:8" x14ac:dyDescent="0.3">
      <c r="A670" s="1">
        <v>368</v>
      </c>
      <c r="B670" s="1" t="s">
        <v>129</v>
      </c>
      <c r="C670" s="1" t="s">
        <v>130</v>
      </c>
      <c r="D670" s="1" t="s">
        <v>1445</v>
      </c>
      <c r="E670" s="1" t="s">
        <v>1446</v>
      </c>
      <c r="F670" s="1" t="s">
        <v>8</v>
      </c>
      <c r="G670" s="1">
        <v>17.420000000000002</v>
      </c>
      <c r="H670" s="1" t="s">
        <v>9</v>
      </c>
    </row>
    <row r="671" spans="1:8" x14ac:dyDescent="0.3">
      <c r="A671" s="1">
        <v>369</v>
      </c>
      <c r="B671" s="1" t="s">
        <v>14</v>
      </c>
      <c r="C671" s="1" t="s">
        <v>133</v>
      </c>
      <c r="D671" s="1" t="s">
        <v>1447</v>
      </c>
      <c r="E671" s="1" t="s">
        <v>1448</v>
      </c>
      <c r="F671" s="1" t="s">
        <v>8</v>
      </c>
      <c r="G671" s="1"/>
      <c r="H671" s="1" t="s">
        <v>9</v>
      </c>
    </row>
    <row r="672" spans="1:8" x14ac:dyDescent="0.3">
      <c r="A672" s="1">
        <v>370</v>
      </c>
      <c r="B672" s="1" t="s">
        <v>10</v>
      </c>
      <c r="C672" s="1" t="s">
        <v>11</v>
      </c>
      <c r="D672" s="1" t="s">
        <v>1449</v>
      </c>
      <c r="E672" s="1" t="s">
        <v>1450</v>
      </c>
      <c r="F672" s="1" t="s">
        <v>8</v>
      </c>
      <c r="G672" s="1">
        <v>67</v>
      </c>
      <c r="H672" s="1" t="s">
        <v>9</v>
      </c>
    </row>
    <row r="673" spans="1:8" x14ac:dyDescent="0.3">
      <c r="A673" s="1">
        <v>371</v>
      </c>
      <c r="B673" s="1" t="s">
        <v>60</v>
      </c>
      <c r="C673" s="1" t="s">
        <v>61</v>
      </c>
      <c r="D673" s="1" t="s">
        <v>1451</v>
      </c>
      <c r="E673" s="1" t="s">
        <v>1452</v>
      </c>
      <c r="F673" s="1" t="s">
        <v>8</v>
      </c>
      <c r="G673" s="1">
        <v>90</v>
      </c>
      <c r="H673" s="1" t="s">
        <v>9</v>
      </c>
    </row>
    <row r="674" spans="1:8" x14ac:dyDescent="0.3">
      <c r="A674" s="1">
        <v>372</v>
      </c>
      <c r="B674" s="1" t="s">
        <v>342</v>
      </c>
      <c r="C674" s="1" t="s">
        <v>1197</v>
      </c>
      <c r="D674" s="1" t="s">
        <v>1453</v>
      </c>
      <c r="E674" s="1" t="s">
        <v>1454</v>
      </c>
      <c r="F674" s="1" t="s">
        <v>8</v>
      </c>
      <c r="G674" s="1">
        <v>46</v>
      </c>
      <c r="H674" s="1" t="s">
        <v>9</v>
      </c>
    </row>
    <row r="675" spans="1:8" x14ac:dyDescent="0.3">
      <c r="A675" s="1">
        <v>373</v>
      </c>
      <c r="B675" s="1" t="s">
        <v>68</v>
      </c>
      <c r="C675" s="1" t="s">
        <v>69</v>
      </c>
      <c r="D675" s="1" t="s">
        <v>1455</v>
      </c>
      <c r="E675" s="1" t="s">
        <v>1456</v>
      </c>
      <c r="F675" s="1" t="s">
        <v>8</v>
      </c>
      <c r="G675" s="1">
        <v>28.3</v>
      </c>
      <c r="H675" s="1" t="s">
        <v>257</v>
      </c>
    </row>
    <row r="676" spans="1:8" x14ac:dyDescent="0.3">
      <c r="A676" s="1">
        <v>374</v>
      </c>
      <c r="B676" s="1" t="s">
        <v>14</v>
      </c>
      <c r="C676" s="1" t="s">
        <v>18</v>
      </c>
      <c r="D676" s="1" t="s">
        <v>1457</v>
      </c>
      <c r="E676" s="1" t="s">
        <v>1458</v>
      </c>
      <c r="F676" s="1" t="s">
        <v>8</v>
      </c>
      <c r="G676" s="1">
        <v>29.15</v>
      </c>
      <c r="H676" s="1" t="s">
        <v>9</v>
      </c>
    </row>
    <row r="677" spans="1:8" x14ac:dyDescent="0.3">
      <c r="A677" s="1">
        <v>375</v>
      </c>
      <c r="B677" s="1" t="s">
        <v>497</v>
      </c>
      <c r="C677" s="1" t="s">
        <v>498</v>
      </c>
      <c r="D677" s="1" t="s">
        <v>1459</v>
      </c>
      <c r="E677" s="1" t="s">
        <v>1460</v>
      </c>
      <c r="F677" s="1" t="s">
        <v>8</v>
      </c>
      <c r="G677" s="1"/>
      <c r="H677" s="1" t="s">
        <v>9</v>
      </c>
    </row>
    <row r="678" spans="1:8" x14ac:dyDescent="0.3">
      <c r="A678" s="1">
        <v>376</v>
      </c>
      <c r="B678" s="1" t="s">
        <v>14</v>
      </c>
      <c r="C678" s="1" t="s">
        <v>90</v>
      </c>
      <c r="D678" s="1" t="s">
        <v>1461</v>
      </c>
      <c r="E678" s="1" t="s">
        <v>1462</v>
      </c>
      <c r="F678" s="1" t="s">
        <v>8</v>
      </c>
      <c r="G678" s="1">
        <v>29.75</v>
      </c>
      <c r="H678" s="1" t="s">
        <v>9</v>
      </c>
    </row>
    <row r="679" spans="1:8" x14ac:dyDescent="0.3">
      <c r="A679" s="1">
        <v>377</v>
      </c>
      <c r="B679" s="1" t="s">
        <v>21</v>
      </c>
      <c r="C679" s="1" t="s">
        <v>828</v>
      </c>
      <c r="D679" s="1" t="s">
        <v>1463</v>
      </c>
      <c r="E679" s="1" t="s">
        <v>1464</v>
      </c>
      <c r="F679" s="1" t="s">
        <v>8</v>
      </c>
      <c r="G679" s="1">
        <v>7.5</v>
      </c>
      <c r="H679" s="1" t="s">
        <v>257</v>
      </c>
    </row>
    <row r="680" spans="1:8" x14ac:dyDescent="0.3">
      <c r="A680" s="1">
        <v>378</v>
      </c>
      <c r="B680" s="1" t="s">
        <v>14</v>
      </c>
      <c r="C680" s="1" t="s">
        <v>329</v>
      </c>
      <c r="D680" s="1" t="s">
        <v>1465</v>
      </c>
      <c r="E680" s="1" t="s">
        <v>1466</v>
      </c>
      <c r="F680" s="1" t="s">
        <v>8</v>
      </c>
      <c r="G680" s="1">
        <v>64.680000000000007</v>
      </c>
      <c r="H680" s="1" t="s">
        <v>9</v>
      </c>
    </row>
    <row r="681" spans="1:8" x14ac:dyDescent="0.3">
      <c r="A681" s="1">
        <v>379</v>
      </c>
      <c r="B681" s="1" t="s">
        <v>10</v>
      </c>
      <c r="C681" s="1" t="s">
        <v>11</v>
      </c>
      <c r="D681" s="1" t="s">
        <v>1467</v>
      </c>
      <c r="E681" s="1" t="s">
        <v>1468</v>
      </c>
      <c r="F681" s="1" t="s">
        <v>8</v>
      </c>
      <c r="G681" s="1">
        <v>67</v>
      </c>
      <c r="H681" s="1" t="s">
        <v>9</v>
      </c>
    </row>
    <row r="682" spans="1:8" x14ac:dyDescent="0.3">
      <c r="A682" s="1">
        <v>380</v>
      </c>
      <c r="B682" s="1" t="s">
        <v>14</v>
      </c>
      <c r="C682" s="1" t="s">
        <v>101</v>
      </c>
      <c r="D682" s="1" t="s">
        <v>1469</v>
      </c>
      <c r="E682" s="1" t="s">
        <v>1470</v>
      </c>
      <c r="F682" s="1" t="s">
        <v>8</v>
      </c>
      <c r="G682" s="1">
        <v>29.15</v>
      </c>
      <c r="H682" s="1" t="s">
        <v>9</v>
      </c>
    </row>
    <row r="683" spans="1:8" x14ac:dyDescent="0.3">
      <c r="A683" s="1">
        <v>381</v>
      </c>
      <c r="B683" s="1" t="s">
        <v>14</v>
      </c>
      <c r="C683" s="1" t="s">
        <v>90</v>
      </c>
      <c r="D683" s="1" t="s">
        <v>1471</v>
      </c>
      <c r="E683" s="1" t="s">
        <v>1472</v>
      </c>
      <c r="F683" s="1" t="s">
        <v>8</v>
      </c>
      <c r="G683" s="1">
        <v>29.75</v>
      </c>
      <c r="H683" s="1" t="s">
        <v>9</v>
      </c>
    </row>
    <row r="684" spans="1:8" x14ac:dyDescent="0.3">
      <c r="A684" s="1">
        <v>382</v>
      </c>
      <c r="B684" s="1" t="s">
        <v>10</v>
      </c>
      <c r="C684" s="1" t="s">
        <v>11</v>
      </c>
      <c r="D684" s="1" t="s">
        <v>1473</v>
      </c>
      <c r="E684" s="1" t="s">
        <v>1474</v>
      </c>
      <c r="F684" s="1" t="s">
        <v>8</v>
      </c>
      <c r="G684" s="1">
        <v>67</v>
      </c>
      <c r="H684" s="1" t="s">
        <v>9</v>
      </c>
    </row>
    <row r="685" spans="1:8" x14ac:dyDescent="0.3">
      <c r="A685" s="1">
        <v>383</v>
      </c>
      <c r="B685" s="1" t="s">
        <v>21</v>
      </c>
      <c r="C685" s="1" t="s">
        <v>828</v>
      </c>
      <c r="D685" s="1" t="s">
        <v>1475</v>
      </c>
      <c r="E685" s="1" t="s">
        <v>1476</v>
      </c>
      <c r="F685" s="1" t="s">
        <v>8</v>
      </c>
      <c r="G685" s="1">
        <v>7.5</v>
      </c>
      <c r="H685" s="1" t="s">
        <v>9</v>
      </c>
    </row>
    <row r="686" spans="1:8" x14ac:dyDescent="0.3">
      <c r="A686" s="1">
        <v>384</v>
      </c>
      <c r="B686" s="1" t="s">
        <v>14</v>
      </c>
      <c r="C686" s="1" t="s">
        <v>329</v>
      </c>
      <c r="D686" s="1" t="s">
        <v>1477</v>
      </c>
      <c r="E686" s="1" t="s">
        <v>1478</v>
      </c>
      <c r="F686" s="1" t="s">
        <v>8</v>
      </c>
      <c r="G686" s="1">
        <v>30.8</v>
      </c>
      <c r="H686" s="1" t="s">
        <v>9</v>
      </c>
    </row>
    <row r="687" spans="1:8" x14ac:dyDescent="0.3">
      <c r="A687" s="1">
        <v>385</v>
      </c>
      <c r="B687" s="1" t="s">
        <v>10</v>
      </c>
      <c r="C687" s="1" t="s">
        <v>11</v>
      </c>
      <c r="D687" s="1" t="s">
        <v>1479</v>
      </c>
      <c r="E687" s="1" t="s">
        <v>1480</v>
      </c>
      <c r="F687" s="1" t="s">
        <v>8</v>
      </c>
      <c r="G687" s="1">
        <v>67</v>
      </c>
      <c r="H687" s="1" t="s">
        <v>9</v>
      </c>
    </row>
    <row r="688" spans="1:8" x14ac:dyDescent="0.3">
      <c r="A688" s="1">
        <v>386</v>
      </c>
      <c r="B688" s="1" t="s">
        <v>14</v>
      </c>
      <c r="C688" s="1" t="s">
        <v>90</v>
      </c>
      <c r="D688" s="1" t="s">
        <v>1481</v>
      </c>
      <c r="E688" s="1" t="s">
        <v>1482</v>
      </c>
      <c r="F688" s="1" t="s">
        <v>8</v>
      </c>
      <c r="G688" s="1">
        <v>29.75</v>
      </c>
      <c r="H688" s="1" t="s">
        <v>9</v>
      </c>
    </row>
    <row r="689" spans="1:8" x14ac:dyDescent="0.3">
      <c r="A689" s="1">
        <v>387</v>
      </c>
      <c r="B689" s="1" t="s">
        <v>10</v>
      </c>
      <c r="C689" s="1" t="s">
        <v>30</v>
      </c>
      <c r="D689" s="1" t="s">
        <v>1483</v>
      </c>
      <c r="E689" s="1" t="s">
        <v>1484</v>
      </c>
      <c r="F689" s="1" t="s">
        <v>8</v>
      </c>
      <c r="G689" s="1">
        <v>67</v>
      </c>
      <c r="H689" s="1" t="s">
        <v>9</v>
      </c>
    </row>
    <row r="690" spans="1:8" x14ac:dyDescent="0.3">
      <c r="A690" s="1">
        <v>388</v>
      </c>
      <c r="B690" s="1" t="s">
        <v>14</v>
      </c>
      <c r="C690" s="1" t="s">
        <v>315</v>
      </c>
      <c r="D690" s="1" t="s">
        <v>1485</v>
      </c>
      <c r="E690" s="1" t="s">
        <v>1486</v>
      </c>
      <c r="F690" s="1" t="s">
        <v>8</v>
      </c>
      <c r="G690" s="1">
        <v>5.3</v>
      </c>
      <c r="H690" s="1" t="s">
        <v>9</v>
      </c>
    </row>
    <row r="691" spans="1:8" x14ac:dyDescent="0.3">
      <c r="A691" s="1">
        <v>389</v>
      </c>
      <c r="B691" s="1" t="s">
        <v>596</v>
      </c>
      <c r="C691" s="1" t="s">
        <v>839</v>
      </c>
      <c r="D691" s="1" t="s">
        <v>1487</v>
      </c>
      <c r="E691" s="1" t="s">
        <v>1488</v>
      </c>
      <c r="F691" s="1" t="s">
        <v>346</v>
      </c>
      <c r="G691" s="1">
        <v>12</v>
      </c>
      <c r="H691" s="1" t="s">
        <v>257</v>
      </c>
    </row>
    <row r="692" spans="1:8" x14ac:dyDescent="0.3">
      <c r="A692" s="1">
        <v>390</v>
      </c>
      <c r="B692" s="1" t="s">
        <v>4</v>
      </c>
      <c r="C692" s="1" t="s">
        <v>5</v>
      </c>
      <c r="D692" s="1" t="s">
        <v>1489</v>
      </c>
      <c r="E692" s="1" t="s">
        <v>1490</v>
      </c>
      <c r="F692" s="1" t="s">
        <v>8</v>
      </c>
      <c r="G692" s="1">
        <v>25</v>
      </c>
      <c r="H692" s="1" t="s">
        <v>9</v>
      </c>
    </row>
    <row r="693" spans="1:8" x14ac:dyDescent="0.3">
      <c r="A693" s="1">
        <v>391</v>
      </c>
      <c r="B693" s="1" t="s">
        <v>60</v>
      </c>
      <c r="C693" s="1" t="s">
        <v>536</v>
      </c>
      <c r="D693" s="1" t="s">
        <v>1491</v>
      </c>
      <c r="E693" s="1" t="s">
        <v>1492</v>
      </c>
      <c r="F693" s="1" t="s">
        <v>346</v>
      </c>
      <c r="G693" s="1">
        <v>112.5</v>
      </c>
      <c r="H693" s="1" t="s">
        <v>9</v>
      </c>
    </row>
    <row r="694" spans="1:8" x14ac:dyDescent="0.3">
      <c r="A694" s="1">
        <v>392</v>
      </c>
      <c r="B694" s="1" t="s">
        <v>74</v>
      </c>
      <c r="C694" s="1" t="s">
        <v>75</v>
      </c>
      <c r="D694" s="1" t="s">
        <v>1493</v>
      </c>
      <c r="E694" s="1" t="s">
        <v>1494</v>
      </c>
      <c r="F694" s="1" t="s">
        <v>8</v>
      </c>
      <c r="G694" s="1">
        <v>120</v>
      </c>
      <c r="H694" s="1" t="s">
        <v>9</v>
      </c>
    </row>
    <row r="695" spans="1:8" x14ac:dyDescent="0.3">
      <c r="A695" s="1">
        <v>393</v>
      </c>
      <c r="B695" s="1" t="s">
        <v>68</v>
      </c>
      <c r="C695" s="1" t="s">
        <v>69</v>
      </c>
      <c r="D695" s="1" t="s">
        <v>1495</v>
      </c>
      <c r="E695" s="1" t="s">
        <v>1496</v>
      </c>
      <c r="F695" s="1" t="s">
        <v>8</v>
      </c>
      <c r="G695" s="1">
        <v>5.8</v>
      </c>
      <c r="H695" s="1" t="s">
        <v>9</v>
      </c>
    </row>
    <row r="696" spans="1:8" x14ac:dyDescent="0.3">
      <c r="A696" s="1">
        <v>394</v>
      </c>
      <c r="B696" s="1" t="s">
        <v>14</v>
      </c>
      <c r="C696" s="1" t="s">
        <v>133</v>
      </c>
      <c r="D696" s="1" t="s">
        <v>1497</v>
      </c>
      <c r="E696" s="1" t="s">
        <v>1498</v>
      </c>
      <c r="F696" s="1" t="s">
        <v>8</v>
      </c>
      <c r="G696" s="1"/>
      <c r="H696" s="1" t="s">
        <v>9</v>
      </c>
    </row>
    <row r="697" spans="1:8" x14ac:dyDescent="0.3">
      <c r="A697" s="1">
        <v>395</v>
      </c>
      <c r="B697" s="1" t="s">
        <v>129</v>
      </c>
      <c r="C697" s="1" t="s">
        <v>130</v>
      </c>
      <c r="D697" s="1" t="s">
        <v>1499</v>
      </c>
      <c r="E697" s="1" t="s">
        <v>1500</v>
      </c>
      <c r="F697" s="1" t="s">
        <v>8</v>
      </c>
      <c r="G697" s="1">
        <v>17.420000000000002</v>
      </c>
      <c r="H697" s="1" t="s">
        <v>9</v>
      </c>
    </row>
    <row r="698" spans="1:8" x14ac:dyDescent="0.3">
      <c r="A698" s="1">
        <v>396</v>
      </c>
      <c r="B698" s="1" t="s">
        <v>10</v>
      </c>
      <c r="C698" s="1" t="s">
        <v>30</v>
      </c>
      <c r="D698" s="1" t="s">
        <v>1501</v>
      </c>
      <c r="E698" s="1" t="s">
        <v>1502</v>
      </c>
      <c r="F698" s="1" t="s">
        <v>8</v>
      </c>
      <c r="G698" s="1">
        <v>67</v>
      </c>
      <c r="H698" s="1" t="s">
        <v>9</v>
      </c>
    </row>
    <row r="699" spans="1:8" x14ac:dyDescent="0.3">
      <c r="A699" s="1">
        <v>397</v>
      </c>
      <c r="B699" s="1" t="s">
        <v>47</v>
      </c>
      <c r="C699" s="1" t="s">
        <v>48</v>
      </c>
      <c r="D699" s="1" t="s">
        <v>1503</v>
      </c>
      <c r="E699" s="1" t="s">
        <v>1504</v>
      </c>
      <c r="F699" s="1" t="s">
        <v>8</v>
      </c>
      <c r="G699" s="1"/>
      <c r="H699" s="1" t="s">
        <v>9</v>
      </c>
    </row>
    <row r="700" spans="1:8" x14ac:dyDescent="0.3">
      <c r="A700" s="1">
        <v>398</v>
      </c>
      <c r="B700" s="1" t="s">
        <v>14</v>
      </c>
      <c r="C700" s="1" t="s">
        <v>101</v>
      </c>
      <c r="D700" s="1" t="s">
        <v>1505</v>
      </c>
      <c r="E700" s="1" t="s">
        <v>1506</v>
      </c>
      <c r="F700" s="1" t="s">
        <v>8</v>
      </c>
      <c r="G700" s="1">
        <v>29.15</v>
      </c>
      <c r="H700" s="1" t="s">
        <v>257</v>
      </c>
    </row>
    <row r="701" spans="1:8" x14ac:dyDescent="0.3">
      <c r="A701" s="1">
        <v>399</v>
      </c>
      <c r="B701" s="1" t="s">
        <v>129</v>
      </c>
      <c r="C701" s="1" t="s">
        <v>130</v>
      </c>
      <c r="D701" s="1" t="s">
        <v>1507</v>
      </c>
      <c r="E701" s="1" t="s">
        <v>1508</v>
      </c>
      <c r="F701" s="1" t="s">
        <v>8</v>
      </c>
      <c r="G701" s="1">
        <v>17.420000000000002</v>
      </c>
      <c r="H701" s="1" t="s">
        <v>9</v>
      </c>
    </row>
    <row r="702" spans="1:8" x14ac:dyDescent="0.3">
      <c r="A702" s="1">
        <v>400</v>
      </c>
      <c r="B702" s="1" t="s">
        <v>74</v>
      </c>
      <c r="C702" s="1" t="s">
        <v>75</v>
      </c>
      <c r="D702" s="1" t="s">
        <v>1509</v>
      </c>
      <c r="E702" s="1" t="s">
        <v>1510</v>
      </c>
      <c r="F702" s="1" t="s">
        <v>8</v>
      </c>
      <c r="G702" s="1">
        <v>153</v>
      </c>
      <c r="H702" s="1" t="s">
        <v>9</v>
      </c>
    </row>
    <row r="703" spans="1:8" x14ac:dyDescent="0.3">
      <c r="A703" s="1">
        <v>401</v>
      </c>
      <c r="B703" s="1" t="s">
        <v>14</v>
      </c>
      <c r="C703" s="1" t="s">
        <v>18</v>
      </c>
      <c r="D703" s="1" t="s">
        <v>1511</v>
      </c>
      <c r="E703" s="1" t="s">
        <v>1512</v>
      </c>
      <c r="F703" s="1" t="s">
        <v>8</v>
      </c>
      <c r="G703" s="1">
        <v>30.8</v>
      </c>
      <c r="H703" s="1" t="s">
        <v>9</v>
      </c>
    </row>
    <row r="704" spans="1:8" x14ac:dyDescent="0.3">
      <c r="A704" s="1">
        <v>402</v>
      </c>
      <c r="B704" s="1" t="s">
        <v>1014</v>
      </c>
      <c r="C704" s="1" t="s">
        <v>130</v>
      </c>
      <c r="D704" s="1" t="s">
        <v>1513</v>
      </c>
      <c r="E704" s="1" t="s">
        <v>1514</v>
      </c>
      <c r="F704" s="1" t="s">
        <v>8</v>
      </c>
      <c r="G704" s="1">
        <v>25</v>
      </c>
      <c r="H704" s="1" t="s">
        <v>9</v>
      </c>
    </row>
    <row r="705" spans="1:8" x14ac:dyDescent="0.3">
      <c r="A705" s="1">
        <v>403</v>
      </c>
      <c r="B705" s="1" t="s">
        <v>10</v>
      </c>
      <c r="C705" s="1" t="s">
        <v>30</v>
      </c>
      <c r="D705" s="1" t="s">
        <v>1515</v>
      </c>
      <c r="E705" s="1" t="s">
        <v>1516</v>
      </c>
      <c r="F705" s="1" t="s">
        <v>8</v>
      </c>
      <c r="G705" s="1">
        <v>67</v>
      </c>
      <c r="H705" s="1" t="s">
        <v>9</v>
      </c>
    </row>
    <row r="706" spans="1:8" x14ac:dyDescent="0.3">
      <c r="A706" s="1">
        <v>404</v>
      </c>
      <c r="B706" s="1" t="s">
        <v>4</v>
      </c>
      <c r="C706" s="1" t="s">
        <v>5</v>
      </c>
      <c r="D706" s="1" t="s">
        <v>1517</v>
      </c>
      <c r="E706" s="1" t="s">
        <v>1518</v>
      </c>
      <c r="F706" s="1" t="s">
        <v>8</v>
      </c>
      <c r="G706" s="1">
        <v>25</v>
      </c>
      <c r="H706" s="1" t="s">
        <v>9</v>
      </c>
    </row>
    <row r="707" spans="1:8" x14ac:dyDescent="0.3">
      <c r="A707" s="1">
        <v>405</v>
      </c>
      <c r="B707" s="1" t="s">
        <v>14</v>
      </c>
      <c r="C707" s="1" t="s">
        <v>53</v>
      </c>
      <c r="D707" s="1" t="s">
        <v>1519</v>
      </c>
      <c r="E707" s="1" t="s">
        <v>1520</v>
      </c>
      <c r="F707" s="1" t="s">
        <v>8</v>
      </c>
      <c r="G707" s="1"/>
      <c r="H707" s="1" t="s">
        <v>257</v>
      </c>
    </row>
    <row r="708" spans="1:8" x14ac:dyDescent="0.3">
      <c r="A708" s="1">
        <v>406</v>
      </c>
      <c r="B708" s="1" t="s">
        <v>14</v>
      </c>
      <c r="C708" s="1" t="s">
        <v>101</v>
      </c>
      <c r="D708" s="1" t="s">
        <v>1521</v>
      </c>
      <c r="E708" s="1" t="s">
        <v>1522</v>
      </c>
      <c r="F708" s="1" t="s">
        <v>8</v>
      </c>
      <c r="G708" s="1">
        <v>29.15</v>
      </c>
      <c r="H708" s="1" t="s">
        <v>9</v>
      </c>
    </row>
    <row r="709" spans="1:8" x14ac:dyDescent="0.3">
      <c r="A709" s="1">
        <v>407</v>
      </c>
      <c r="B709" s="1" t="s">
        <v>10</v>
      </c>
      <c r="C709" s="1" t="s">
        <v>11</v>
      </c>
      <c r="D709" s="1" t="s">
        <v>1523</v>
      </c>
      <c r="E709" s="1" t="s">
        <v>1524</v>
      </c>
      <c r="F709" s="1" t="s">
        <v>8</v>
      </c>
      <c r="G709" s="1">
        <v>67</v>
      </c>
      <c r="H709" s="1" t="s">
        <v>9</v>
      </c>
    </row>
    <row r="710" spans="1:8" x14ac:dyDescent="0.3">
      <c r="A710" s="1">
        <v>408</v>
      </c>
      <c r="B710" s="1" t="s">
        <v>4</v>
      </c>
      <c r="C710" s="1" t="s">
        <v>212</v>
      </c>
      <c r="D710" s="1" t="s">
        <v>1525</v>
      </c>
      <c r="E710" s="1" t="s">
        <v>1526</v>
      </c>
      <c r="F710" s="1" t="s">
        <v>8</v>
      </c>
      <c r="G710" s="1">
        <v>23</v>
      </c>
      <c r="H710" s="1" t="s">
        <v>9</v>
      </c>
    </row>
    <row r="711" spans="1:8" x14ac:dyDescent="0.3">
      <c r="A711" s="1">
        <v>409</v>
      </c>
      <c r="B711" s="1" t="s">
        <v>14</v>
      </c>
      <c r="C711" s="1" t="s">
        <v>18</v>
      </c>
      <c r="D711" s="1" t="s">
        <v>1527</v>
      </c>
      <c r="E711" s="1" t="s">
        <v>1528</v>
      </c>
      <c r="F711" s="1" t="s">
        <v>8</v>
      </c>
      <c r="G711" s="1">
        <v>29.75</v>
      </c>
      <c r="H711" s="1" t="s">
        <v>9</v>
      </c>
    </row>
    <row r="712" spans="1:8" x14ac:dyDescent="0.3">
      <c r="A712" s="1">
        <v>410</v>
      </c>
      <c r="B712" s="1" t="s">
        <v>233</v>
      </c>
      <c r="C712" s="1" t="s">
        <v>379</v>
      </c>
      <c r="D712" s="1" t="s">
        <v>1529</v>
      </c>
      <c r="E712" s="1" t="s">
        <v>1530</v>
      </c>
      <c r="F712" s="1" t="s">
        <v>346</v>
      </c>
      <c r="G712" s="1">
        <v>200</v>
      </c>
      <c r="H712" s="1" t="s">
        <v>9</v>
      </c>
    </row>
    <row r="713" spans="1:8" x14ac:dyDescent="0.3">
      <c r="A713" s="1">
        <v>411</v>
      </c>
      <c r="B713" s="1" t="s">
        <v>10</v>
      </c>
      <c r="C713" s="1" t="s">
        <v>11</v>
      </c>
      <c r="D713" s="1" t="s">
        <v>1531</v>
      </c>
      <c r="E713" s="1" t="s">
        <v>1532</v>
      </c>
      <c r="F713" s="1" t="s">
        <v>8</v>
      </c>
      <c r="G713" s="1">
        <v>67</v>
      </c>
      <c r="H713" s="1" t="s">
        <v>9</v>
      </c>
    </row>
    <row r="714" spans="1:8" x14ac:dyDescent="0.3">
      <c r="A714" s="1">
        <v>412</v>
      </c>
      <c r="B714" s="1" t="s">
        <v>342</v>
      </c>
      <c r="C714" s="1" t="s">
        <v>343</v>
      </c>
      <c r="D714" s="1" t="s">
        <v>1533</v>
      </c>
      <c r="E714" s="1" t="s">
        <v>1534</v>
      </c>
      <c r="F714" s="1" t="s">
        <v>346</v>
      </c>
      <c r="G714" s="1">
        <v>85</v>
      </c>
      <c r="H714" s="1" t="s">
        <v>9</v>
      </c>
    </row>
    <row r="715" spans="1:8" x14ac:dyDescent="0.3">
      <c r="A715" s="1">
        <v>413</v>
      </c>
      <c r="B715" s="1" t="s">
        <v>74</v>
      </c>
      <c r="C715" s="1" t="s">
        <v>75</v>
      </c>
      <c r="D715" s="1" t="s">
        <v>1535</v>
      </c>
      <c r="E715" s="1" t="s">
        <v>1536</v>
      </c>
      <c r="F715" s="1" t="s">
        <v>346</v>
      </c>
      <c r="G715" s="1">
        <v>115</v>
      </c>
      <c r="H715" s="1" t="s">
        <v>9</v>
      </c>
    </row>
    <row r="716" spans="1:8" x14ac:dyDescent="0.3">
      <c r="A716" s="1">
        <v>414</v>
      </c>
      <c r="B716" s="1" t="s">
        <v>33</v>
      </c>
      <c r="C716" s="1" t="s">
        <v>34</v>
      </c>
      <c r="D716" s="1" t="s">
        <v>1537</v>
      </c>
      <c r="E716" s="1" t="s">
        <v>1538</v>
      </c>
      <c r="F716" s="1" t="s">
        <v>8</v>
      </c>
      <c r="G716" s="1"/>
      <c r="H716" s="1" t="s">
        <v>257</v>
      </c>
    </row>
    <row r="717" spans="1:8" x14ac:dyDescent="0.3">
      <c r="A717" s="1">
        <v>415</v>
      </c>
      <c r="B717" s="1" t="s">
        <v>60</v>
      </c>
      <c r="C717" s="1" t="s">
        <v>61</v>
      </c>
      <c r="D717" s="1" t="s">
        <v>1539</v>
      </c>
      <c r="E717" s="1" t="s">
        <v>1540</v>
      </c>
      <c r="F717" s="1" t="s">
        <v>8</v>
      </c>
      <c r="G717" s="1">
        <v>90</v>
      </c>
      <c r="H717" s="1" t="s">
        <v>9</v>
      </c>
    </row>
    <row r="718" spans="1:8" x14ac:dyDescent="0.3">
      <c r="A718" s="1">
        <v>416</v>
      </c>
      <c r="B718" s="1" t="s">
        <v>1014</v>
      </c>
      <c r="C718" s="1" t="s">
        <v>130</v>
      </c>
      <c r="D718" s="1" t="s">
        <v>1541</v>
      </c>
      <c r="E718" s="1" t="s">
        <v>1542</v>
      </c>
      <c r="F718" s="1" t="s">
        <v>8</v>
      </c>
      <c r="G718" s="1">
        <v>25</v>
      </c>
      <c r="H718" s="1" t="s">
        <v>9</v>
      </c>
    </row>
    <row r="719" spans="1:8" x14ac:dyDescent="0.3">
      <c r="A719" s="1">
        <v>417</v>
      </c>
      <c r="B719" s="1" t="s">
        <v>21</v>
      </c>
      <c r="C719" s="1" t="s">
        <v>828</v>
      </c>
      <c r="D719" s="1" t="s">
        <v>1543</v>
      </c>
      <c r="E719" s="1" t="s">
        <v>1544</v>
      </c>
      <c r="F719" s="1" t="s">
        <v>8</v>
      </c>
      <c r="G719" s="1">
        <v>7.5</v>
      </c>
      <c r="H719" s="1" t="s">
        <v>9</v>
      </c>
    </row>
    <row r="720" spans="1:8" x14ac:dyDescent="0.3">
      <c r="A720" s="1">
        <v>418</v>
      </c>
      <c r="B720" s="1" t="s">
        <v>10</v>
      </c>
      <c r="C720" s="1" t="s">
        <v>11</v>
      </c>
      <c r="D720" s="1" t="s">
        <v>1545</v>
      </c>
      <c r="E720" s="1" t="s">
        <v>1546</v>
      </c>
      <c r="F720" s="1" t="s">
        <v>8</v>
      </c>
      <c r="G720" s="1">
        <v>67</v>
      </c>
      <c r="H720" s="1" t="s">
        <v>9</v>
      </c>
    </row>
    <row r="721" spans="1:8" x14ac:dyDescent="0.3">
      <c r="A721" s="1">
        <v>419</v>
      </c>
      <c r="B721" s="1" t="s">
        <v>10</v>
      </c>
      <c r="C721" s="1" t="s">
        <v>30</v>
      </c>
      <c r="D721" s="1" t="s">
        <v>1547</v>
      </c>
      <c r="E721" s="1" t="s">
        <v>1548</v>
      </c>
      <c r="F721" s="1" t="s">
        <v>8</v>
      </c>
      <c r="G721" s="1">
        <v>67</v>
      </c>
      <c r="H721" s="1" t="s">
        <v>9</v>
      </c>
    </row>
    <row r="722" spans="1:8" x14ac:dyDescent="0.3">
      <c r="A722" s="1">
        <v>420</v>
      </c>
      <c r="B722" s="1" t="s">
        <v>233</v>
      </c>
      <c r="C722" s="1" t="s">
        <v>379</v>
      </c>
      <c r="D722" s="1" t="s">
        <v>1549</v>
      </c>
      <c r="E722" s="1" t="s">
        <v>1550</v>
      </c>
      <c r="F722" s="1" t="s">
        <v>346</v>
      </c>
      <c r="G722" s="1">
        <v>200</v>
      </c>
      <c r="H722" s="1" t="s">
        <v>9</v>
      </c>
    </row>
    <row r="723" spans="1:8" x14ac:dyDescent="0.3">
      <c r="A723" s="1">
        <v>421</v>
      </c>
      <c r="B723" s="1" t="s">
        <v>68</v>
      </c>
      <c r="C723" s="1" t="s">
        <v>69</v>
      </c>
      <c r="D723" s="1" t="s">
        <v>1551</v>
      </c>
      <c r="E723" s="1" t="s">
        <v>1552</v>
      </c>
      <c r="F723" s="1" t="s">
        <v>8</v>
      </c>
      <c r="G723" s="1">
        <v>5.8</v>
      </c>
      <c r="H723" s="1" t="s">
        <v>9</v>
      </c>
    </row>
    <row r="724" spans="1:8" x14ac:dyDescent="0.3">
      <c r="A724" s="1">
        <v>422</v>
      </c>
      <c r="B724" s="1" t="s">
        <v>14</v>
      </c>
      <c r="C724" s="1" t="s">
        <v>329</v>
      </c>
      <c r="D724" s="1" t="s">
        <v>1553</v>
      </c>
      <c r="E724" s="1" t="s">
        <v>1554</v>
      </c>
      <c r="F724" s="1" t="s">
        <v>8</v>
      </c>
      <c r="G724" s="1">
        <v>29.75</v>
      </c>
      <c r="H724" s="1" t="s">
        <v>9</v>
      </c>
    </row>
    <row r="725" spans="1:8" x14ac:dyDescent="0.3">
      <c r="A725" s="1">
        <v>423</v>
      </c>
      <c r="B725" s="1" t="s">
        <v>14</v>
      </c>
      <c r="C725" s="1" t="s">
        <v>101</v>
      </c>
      <c r="D725" s="1" t="s">
        <v>1555</v>
      </c>
      <c r="E725" s="1" t="s">
        <v>1556</v>
      </c>
      <c r="F725" s="1" t="s">
        <v>8</v>
      </c>
      <c r="G725" s="1">
        <v>29.15</v>
      </c>
      <c r="H725" s="1" t="s">
        <v>9</v>
      </c>
    </row>
    <row r="726" spans="1:8" x14ac:dyDescent="0.3">
      <c r="A726" s="1">
        <v>424</v>
      </c>
      <c r="B726" s="1" t="s">
        <v>10</v>
      </c>
      <c r="C726" s="1" t="s">
        <v>11</v>
      </c>
      <c r="D726" s="1" t="s">
        <v>1557</v>
      </c>
      <c r="E726" s="1" t="s">
        <v>1558</v>
      </c>
      <c r="F726" s="1" t="s">
        <v>8</v>
      </c>
      <c r="G726" s="1">
        <v>67</v>
      </c>
      <c r="H726" s="1" t="s">
        <v>9</v>
      </c>
    </row>
    <row r="727" spans="1:8" x14ac:dyDescent="0.3">
      <c r="A727" s="1">
        <v>425</v>
      </c>
      <c r="B727" s="1" t="s">
        <v>14</v>
      </c>
      <c r="C727" s="1" t="s">
        <v>133</v>
      </c>
      <c r="D727" s="1" t="s">
        <v>1559</v>
      </c>
      <c r="E727" s="1" t="s">
        <v>1560</v>
      </c>
      <c r="F727" s="1" t="s">
        <v>8</v>
      </c>
      <c r="G727" s="1"/>
      <c r="H727" s="1" t="s">
        <v>9</v>
      </c>
    </row>
    <row r="728" spans="1:8" x14ac:dyDescent="0.3">
      <c r="A728" s="1">
        <v>426</v>
      </c>
      <c r="B728" s="1" t="s">
        <v>4</v>
      </c>
      <c r="C728" s="1" t="s">
        <v>1561</v>
      </c>
      <c r="D728" s="1" t="s">
        <v>1562</v>
      </c>
      <c r="E728" s="1" t="s">
        <v>1563</v>
      </c>
      <c r="F728" s="1" t="s">
        <v>346</v>
      </c>
      <c r="G728" s="1">
        <v>13</v>
      </c>
      <c r="H728" s="1" t="s">
        <v>9</v>
      </c>
    </row>
    <row r="729" spans="1:8" x14ac:dyDescent="0.3">
      <c r="A729" s="1">
        <v>427</v>
      </c>
      <c r="B729" s="1" t="s">
        <v>129</v>
      </c>
      <c r="C729" s="1" t="s">
        <v>565</v>
      </c>
      <c r="D729" s="1" t="s">
        <v>1564</v>
      </c>
      <c r="E729" s="1" t="s">
        <v>1565</v>
      </c>
      <c r="F729" s="1" t="s">
        <v>8</v>
      </c>
      <c r="G729" s="1">
        <v>65</v>
      </c>
      <c r="H729" s="1" t="s">
        <v>9</v>
      </c>
    </row>
    <row r="730" spans="1:8" x14ac:dyDescent="0.3">
      <c r="A730" s="1">
        <v>428</v>
      </c>
      <c r="B730" s="1" t="s">
        <v>74</v>
      </c>
      <c r="C730" s="1" t="s">
        <v>75</v>
      </c>
      <c r="D730" s="1" t="s">
        <v>1566</v>
      </c>
      <c r="E730" s="1" t="s">
        <v>1567</v>
      </c>
      <c r="F730" s="1" t="s">
        <v>8</v>
      </c>
      <c r="G730" s="1"/>
      <c r="H730" s="1" t="s">
        <v>9</v>
      </c>
    </row>
    <row r="731" spans="1:8" x14ac:dyDescent="0.3">
      <c r="A731" s="1">
        <v>429</v>
      </c>
      <c r="B731" s="1" t="s">
        <v>14</v>
      </c>
      <c r="C731" s="1" t="s">
        <v>329</v>
      </c>
      <c r="D731" s="1" t="s">
        <v>1568</v>
      </c>
      <c r="E731" s="1" t="s">
        <v>1569</v>
      </c>
      <c r="F731" s="1" t="s">
        <v>8</v>
      </c>
      <c r="G731" s="1">
        <v>64.680000000000007</v>
      </c>
      <c r="H731" s="1" t="s">
        <v>9</v>
      </c>
    </row>
    <row r="732" spans="1:8" x14ac:dyDescent="0.3">
      <c r="A732" s="1">
        <v>430</v>
      </c>
      <c r="B732" s="1" t="s">
        <v>233</v>
      </c>
      <c r="C732" s="1" t="s">
        <v>981</v>
      </c>
      <c r="D732" s="1" t="s">
        <v>1570</v>
      </c>
      <c r="E732" s="1" t="s">
        <v>1571</v>
      </c>
      <c r="F732" s="1" t="s">
        <v>8</v>
      </c>
      <c r="G732" s="1">
        <v>30</v>
      </c>
      <c r="H732" s="1" t="s">
        <v>9</v>
      </c>
    </row>
    <row r="733" spans="1:8" x14ac:dyDescent="0.3">
      <c r="A733" s="1">
        <v>431</v>
      </c>
      <c r="B733" s="1" t="s">
        <v>10</v>
      </c>
      <c r="C733" s="1" t="s">
        <v>11</v>
      </c>
      <c r="D733" s="1" t="s">
        <v>1572</v>
      </c>
      <c r="E733" s="1" t="s">
        <v>1573</v>
      </c>
      <c r="F733" s="1" t="s">
        <v>8</v>
      </c>
      <c r="G733" s="1">
        <v>67</v>
      </c>
      <c r="H733" s="1" t="s">
        <v>9</v>
      </c>
    </row>
    <row r="734" spans="1:8" x14ac:dyDescent="0.3">
      <c r="A734" s="1">
        <v>432</v>
      </c>
      <c r="B734" s="1" t="s">
        <v>14</v>
      </c>
      <c r="C734" s="1" t="s">
        <v>18</v>
      </c>
      <c r="D734" s="1" t="s">
        <v>1574</v>
      </c>
      <c r="E734" s="1" t="s">
        <v>1575</v>
      </c>
      <c r="F734" s="1" t="s">
        <v>8</v>
      </c>
      <c r="G734" s="1"/>
      <c r="H734" s="1" t="s">
        <v>9</v>
      </c>
    </row>
    <row r="735" spans="1:8" x14ac:dyDescent="0.3">
      <c r="A735" s="1">
        <v>433</v>
      </c>
      <c r="B735" s="1" t="s">
        <v>120</v>
      </c>
      <c r="C735" s="1" t="s">
        <v>121</v>
      </c>
      <c r="D735" s="1" t="s">
        <v>1576</v>
      </c>
      <c r="E735" s="1" t="s">
        <v>1577</v>
      </c>
      <c r="F735" s="1" t="s">
        <v>8</v>
      </c>
      <c r="G735" s="1"/>
      <c r="H735" s="1" t="s">
        <v>9</v>
      </c>
    </row>
    <row r="736" spans="1:8" x14ac:dyDescent="0.3">
      <c r="A736" s="1">
        <v>434</v>
      </c>
      <c r="B736" s="1" t="s">
        <v>86</v>
      </c>
      <c r="C736" s="1" t="s">
        <v>87</v>
      </c>
      <c r="D736" s="1" t="s">
        <v>1578</v>
      </c>
      <c r="E736" s="1" t="s">
        <v>1579</v>
      </c>
      <c r="F736" s="1" t="s">
        <v>8</v>
      </c>
      <c r="G736" s="1">
        <v>21</v>
      </c>
      <c r="H736" s="1" t="s">
        <v>9</v>
      </c>
    </row>
    <row r="737" spans="1:8" x14ac:dyDescent="0.3">
      <c r="A737" s="1">
        <v>435</v>
      </c>
      <c r="B737" s="1" t="s">
        <v>4</v>
      </c>
      <c r="C737" s="1" t="s">
        <v>212</v>
      </c>
      <c r="D737" s="1" t="s">
        <v>1580</v>
      </c>
      <c r="E737" s="1" t="s">
        <v>1581</v>
      </c>
      <c r="F737" s="1" t="s">
        <v>8</v>
      </c>
      <c r="G737" s="1">
        <v>25</v>
      </c>
      <c r="H737" s="1" t="s">
        <v>9</v>
      </c>
    </row>
    <row r="738" spans="1:8" x14ac:dyDescent="0.3">
      <c r="A738" s="1">
        <v>436</v>
      </c>
      <c r="B738" s="1" t="s">
        <v>68</v>
      </c>
      <c r="C738" s="1" t="s">
        <v>395</v>
      </c>
      <c r="D738" s="1" t="s">
        <v>1582</v>
      </c>
      <c r="E738" s="1" t="s">
        <v>1583</v>
      </c>
      <c r="F738" s="1" t="s">
        <v>8</v>
      </c>
      <c r="G738" s="1">
        <v>5.8</v>
      </c>
      <c r="H738" s="1" t="s">
        <v>9</v>
      </c>
    </row>
    <row r="739" spans="1:8" x14ac:dyDescent="0.3">
      <c r="A739" s="1">
        <v>437</v>
      </c>
      <c r="B739" s="1" t="s">
        <v>68</v>
      </c>
      <c r="C739" s="1" t="s">
        <v>742</v>
      </c>
      <c r="D739" s="1" t="s">
        <v>1584</v>
      </c>
      <c r="E739" s="1" t="s">
        <v>1585</v>
      </c>
      <c r="F739" s="1" t="s">
        <v>8</v>
      </c>
      <c r="G739" s="1">
        <v>5.8</v>
      </c>
      <c r="H739" s="1" t="s">
        <v>9</v>
      </c>
    </row>
    <row r="740" spans="1:8" x14ac:dyDescent="0.3">
      <c r="A740" s="1">
        <v>438</v>
      </c>
      <c r="B740" s="1" t="s">
        <v>129</v>
      </c>
      <c r="C740" s="1" t="s">
        <v>130</v>
      </c>
      <c r="D740" s="1" t="s">
        <v>1586</v>
      </c>
      <c r="E740" s="1" t="s">
        <v>1587</v>
      </c>
      <c r="F740" s="1" t="s">
        <v>8</v>
      </c>
      <c r="G740" s="1">
        <v>17.420000000000002</v>
      </c>
      <c r="H740" s="1" t="s">
        <v>9</v>
      </c>
    </row>
    <row r="741" spans="1:8" x14ac:dyDescent="0.3">
      <c r="A741" s="1">
        <v>439</v>
      </c>
      <c r="B741" s="1" t="s">
        <v>21</v>
      </c>
      <c r="C741" s="1" t="s">
        <v>828</v>
      </c>
      <c r="D741" s="1" t="s">
        <v>1588</v>
      </c>
      <c r="E741" s="1" t="s">
        <v>1589</v>
      </c>
      <c r="F741" s="1" t="s">
        <v>8</v>
      </c>
      <c r="G741" s="1">
        <v>7.5</v>
      </c>
      <c r="H741" s="1" t="s">
        <v>9</v>
      </c>
    </row>
    <row r="742" spans="1:8" x14ac:dyDescent="0.3">
      <c r="A742" s="1">
        <v>440</v>
      </c>
      <c r="B742" s="1" t="s">
        <v>10</v>
      </c>
      <c r="C742" s="1" t="s">
        <v>11</v>
      </c>
      <c r="D742" s="1" t="s">
        <v>1590</v>
      </c>
      <c r="E742" s="1" t="s">
        <v>1591</v>
      </c>
      <c r="F742" s="1" t="s">
        <v>8</v>
      </c>
      <c r="G742" s="1">
        <v>67</v>
      </c>
      <c r="H742" s="1" t="s">
        <v>9</v>
      </c>
    </row>
    <row r="743" spans="1:8" x14ac:dyDescent="0.3">
      <c r="A743" s="1">
        <v>441</v>
      </c>
      <c r="B743" s="1" t="s">
        <v>14</v>
      </c>
      <c r="C743" s="1" t="s">
        <v>329</v>
      </c>
      <c r="D743" s="1" t="s">
        <v>1592</v>
      </c>
      <c r="E743" s="1" t="s">
        <v>1593</v>
      </c>
      <c r="F743" s="1" t="s">
        <v>8</v>
      </c>
      <c r="G743" s="1">
        <v>64.680000000000007</v>
      </c>
      <c r="H743" s="1" t="s">
        <v>9</v>
      </c>
    </row>
    <row r="744" spans="1:8" x14ac:dyDescent="0.3">
      <c r="A744" s="1">
        <v>442</v>
      </c>
      <c r="B744" s="1" t="s">
        <v>86</v>
      </c>
      <c r="C744" s="1" t="s">
        <v>290</v>
      </c>
      <c r="D744" s="1" t="s">
        <v>1594</v>
      </c>
      <c r="E744" s="1" t="s">
        <v>1595</v>
      </c>
      <c r="F744" s="1" t="s">
        <v>8</v>
      </c>
      <c r="G744" s="1">
        <v>31</v>
      </c>
      <c r="H744" s="1" t="s">
        <v>9</v>
      </c>
    </row>
    <row r="745" spans="1:8" x14ac:dyDescent="0.3">
      <c r="A745" s="1">
        <v>443</v>
      </c>
      <c r="B745" s="1" t="s">
        <v>233</v>
      </c>
      <c r="C745" s="1" t="s">
        <v>379</v>
      </c>
      <c r="D745" s="1" t="s">
        <v>1596</v>
      </c>
      <c r="E745" s="1" t="s">
        <v>1597</v>
      </c>
      <c r="F745" s="1" t="s">
        <v>346</v>
      </c>
      <c r="G745" s="1">
        <v>200</v>
      </c>
      <c r="H745" s="1" t="s">
        <v>9</v>
      </c>
    </row>
    <row r="746" spans="1:8" x14ac:dyDescent="0.3">
      <c r="A746" s="1">
        <v>444</v>
      </c>
      <c r="B746" s="1" t="s">
        <v>4</v>
      </c>
      <c r="C746" s="1" t="s">
        <v>5</v>
      </c>
      <c r="D746" s="1" t="s">
        <v>1598</v>
      </c>
      <c r="E746" s="1" t="s">
        <v>1599</v>
      </c>
      <c r="F746" s="1" t="s">
        <v>8</v>
      </c>
      <c r="G746" s="1"/>
      <c r="H746" s="1" t="s">
        <v>9</v>
      </c>
    </row>
    <row r="747" spans="1:8" x14ac:dyDescent="0.3">
      <c r="A747" s="1">
        <v>445</v>
      </c>
      <c r="B747" s="1" t="s">
        <v>14</v>
      </c>
      <c r="C747" s="1" t="s">
        <v>18</v>
      </c>
      <c r="D747" s="1" t="s">
        <v>1600</v>
      </c>
      <c r="E747" s="1" t="s">
        <v>1601</v>
      </c>
      <c r="F747" s="1" t="s">
        <v>8</v>
      </c>
      <c r="G747" s="1"/>
      <c r="H747" s="1" t="s">
        <v>9</v>
      </c>
    </row>
    <row r="748" spans="1:8" x14ac:dyDescent="0.3">
      <c r="A748" s="1">
        <v>446</v>
      </c>
      <c r="B748" s="1" t="s">
        <v>68</v>
      </c>
      <c r="C748" s="1" t="s">
        <v>69</v>
      </c>
      <c r="D748" s="1" t="s">
        <v>1602</v>
      </c>
      <c r="E748" s="1" t="s">
        <v>1603</v>
      </c>
      <c r="F748" s="1" t="s">
        <v>8</v>
      </c>
      <c r="G748" s="1">
        <v>5.8</v>
      </c>
      <c r="H748" s="1" t="s">
        <v>9</v>
      </c>
    </row>
    <row r="749" spans="1:8" x14ac:dyDescent="0.3">
      <c r="A749" s="1">
        <v>447</v>
      </c>
      <c r="B749" s="1" t="s">
        <v>14</v>
      </c>
      <c r="C749" s="1" t="s">
        <v>395</v>
      </c>
      <c r="D749" s="1" t="s">
        <v>1604</v>
      </c>
      <c r="E749" s="1" t="s">
        <v>1605</v>
      </c>
      <c r="F749" s="1" t="s">
        <v>8</v>
      </c>
      <c r="G749" s="1">
        <v>19</v>
      </c>
      <c r="H749" s="1" t="s">
        <v>9</v>
      </c>
    </row>
    <row r="750" spans="1:8" x14ac:dyDescent="0.3">
      <c r="A750" s="1">
        <v>448</v>
      </c>
      <c r="B750" s="1" t="s">
        <v>68</v>
      </c>
      <c r="C750" s="1" t="s">
        <v>69</v>
      </c>
      <c r="D750" s="1" t="s">
        <v>1606</v>
      </c>
      <c r="E750" s="1" t="s">
        <v>1607</v>
      </c>
      <c r="F750" s="1" t="s">
        <v>8</v>
      </c>
      <c r="G750" s="1">
        <v>5.8</v>
      </c>
      <c r="H750" s="1" t="s">
        <v>9</v>
      </c>
    </row>
    <row r="751" spans="1:8" x14ac:dyDescent="0.3">
      <c r="A751" s="1">
        <v>449</v>
      </c>
      <c r="B751" s="1" t="s">
        <v>10</v>
      </c>
      <c r="C751" s="1" t="s">
        <v>11</v>
      </c>
      <c r="D751" s="1" t="s">
        <v>1608</v>
      </c>
      <c r="E751" s="1" t="s">
        <v>1609</v>
      </c>
      <c r="F751" s="1" t="s">
        <v>8</v>
      </c>
      <c r="G751" s="1">
        <v>67</v>
      </c>
      <c r="H751" s="1" t="s">
        <v>9</v>
      </c>
    </row>
    <row r="752" spans="1:8" x14ac:dyDescent="0.3">
      <c r="A752" s="1">
        <v>450</v>
      </c>
      <c r="B752" s="1" t="s">
        <v>14</v>
      </c>
      <c r="C752" s="1" t="s">
        <v>101</v>
      </c>
      <c r="D752" s="1" t="s">
        <v>1610</v>
      </c>
      <c r="E752" s="1" t="s">
        <v>1611</v>
      </c>
      <c r="F752" s="1" t="s">
        <v>8</v>
      </c>
      <c r="G752" s="1">
        <v>29.15</v>
      </c>
      <c r="H752" s="1" t="s">
        <v>9</v>
      </c>
    </row>
    <row r="753" spans="1:8" x14ac:dyDescent="0.3">
      <c r="A753" s="1">
        <v>451</v>
      </c>
      <c r="B753" s="1" t="s">
        <v>14</v>
      </c>
      <c r="C753" s="1" t="s">
        <v>329</v>
      </c>
      <c r="D753" s="1" t="s">
        <v>1612</v>
      </c>
      <c r="E753" s="1" t="s">
        <v>1613</v>
      </c>
      <c r="F753" s="1" t="s">
        <v>8</v>
      </c>
      <c r="G753" s="1">
        <v>64.680000000000007</v>
      </c>
      <c r="H753" s="1" t="s">
        <v>9</v>
      </c>
    </row>
    <row r="754" spans="1:8" x14ac:dyDescent="0.3">
      <c r="A754" s="1">
        <v>452</v>
      </c>
      <c r="B754" s="1" t="s">
        <v>342</v>
      </c>
      <c r="C754" s="1" t="s">
        <v>343</v>
      </c>
      <c r="D754" s="1" t="s">
        <v>1614</v>
      </c>
      <c r="E754" s="1" t="s">
        <v>1615</v>
      </c>
      <c r="F754" s="1" t="s">
        <v>346</v>
      </c>
      <c r="G754" s="1">
        <v>85</v>
      </c>
      <c r="H754" s="1" t="s">
        <v>9</v>
      </c>
    </row>
    <row r="755" spans="1:8" x14ac:dyDescent="0.3">
      <c r="A755" s="1">
        <v>453</v>
      </c>
      <c r="B755" s="1" t="s">
        <v>14</v>
      </c>
      <c r="C755" s="1" t="s">
        <v>18</v>
      </c>
      <c r="D755" s="1" t="s">
        <v>1616</v>
      </c>
      <c r="E755" s="1" t="s">
        <v>1617</v>
      </c>
      <c r="F755" s="1" t="s">
        <v>8</v>
      </c>
      <c r="G755" s="1">
        <v>29.15</v>
      </c>
      <c r="H755" s="1" t="s">
        <v>9</v>
      </c>
    </row>
    <row r="756" spans="1:8" x14ac:dyDescent="0.3">
      <c r="A756" s="1">
        <v>454</v>
      </c>
      <c r="B756" s="1" t="s">
        <v>21</v>
      </c>
      <c r="C756" s="1" t="s">
        <v>828</v>
      </c>
      <c r="D756" s="1" t="s">
        <v>1618</v>
      </c>
      <c r="E756" s="1" t="s">
        <v>1619</v>
      </c>
      <c r="F756" s="1" t="s">
        <v>8</v>
      </c>
      <c r="G756" s="1">
        <v>7.5</v>
      </c>
      <c r="H756" s="1" t="s">
        <v>9</v>
      </c>
    </row>
    <row r="757" spans="1:8" x14ac:dyDescent="0.3">
      <c r="A757" s="1">
        <v>455</v>
      </c>
      <c r="B757" s="1" t="s">
        <v>342</v>
      </c>
      <c r="C757" s="1" t="s">
        <v>1620</v>
      </c>
      <c r="D757" s="1" t="s">
        <v>1621</v>
      </c>
      <c r="E757" s="1" t="s">
        <v>1622</v>
      </c>
      <c r="F757" s="1" t="s">
        <v>8</v>
      </c>
      <c r="G757" s="1">
        <v>40</v>
      </c>
      <c r="H757" s="1" t="s">
        <v>9</v>
      </c>
    </row>
    <row r="758" spans="1:8" x14ac:dyDescent="0.3">
      <c r="A758" s="1">
        <v>456</v>
      </c>
      <c r="B758" s="1" t="s">
        <v>1623</v>
      </c>
      <c r="C758" s="1" t="s">
        <v>529</v>
      </c>
      <c r="D758" s="1" t="s">
        <v>1624</v>
      </c>
      <c r="E758" s="1" t="s">
        <v>1625</v>
      </c>
      <c r="F758" s="1" t="s">
        <v>8</v>
      </c>
      <c r="G758" s="1">
        <v>65</v>
      </c>
      <c r="H758" s="1" t="s">
        <v>9</v>
      </c>
    </row>
    <row r="759" spans="1:8" x14ac:dyDescent="0.3">
      <c r="A759" s="1">
        <v>457</v>
      </c>
      <c r="B759" s="1" t="s">
        <v>14</v>
      </c>
      <c r="C759" s="1" t="s">
        <v>329</v>
      </c>
      <c r="D759" s="1" t="s">
        <v>1626</v>
      </c>
      <c r="E759" s="1" t="s">
        <v>1627</v>
      </c>
      <c r="F759" s="1" t="s">
        <v>8</v>
      </c>
      <c r="G759" s="1">
        <v>64.680000000000007</v>
      </c>
      <c r="H759" s="1" t="s">
        <v>9</v>
      </c>
    </row>
    <row r="760" spans="1:8" x14ac:dyDescent="0.3">
      <c r="A760" s="1">
        <v>458</v>
      </c>
      <c r="B760" s="1" t="s">
        <v>4</v>
      </c>
      <c r="C760" s="1" t="s">
        <v>5</v>
      </c>
      <c r="D760" s="1" t="s">
        <v>1628</v>
      </c>
      <c r="E760" s="1" t="s">
        <v>1629</v>
      </c>
      <c r="F760" s="1" t="s">
        <v>8</v>
      </c>
      <c r="G760" s="1">
        <v>25</v>
      </c>
      <c r="H760" s="1" t="s">
        <v>9</v>
      </c>
    </row>
    <row r="761" spans="1:8" x14ac:dyDescent="0.3">
      <c r="A761" s="1">
        <v>459</v>
      </c>
      <c r="B761" s="1" t="s">
        <v>129</v>
      </c>
      <c r="C761" s="1" t="s">
        <v>1630</v>
      </c>
      <c r="D761" s="1" t="s">
        <v>1631</v>
      </c>
      <c r="E761" s="1" t="s">
        <v>1632</v>
      </c>
      <c r="F761" s="1" t="s">
        <v>346</v>
      </c>
      <c r="G761" s="1"/>
      <c r="H761" s="1" t="s">
        <v>9</v>
      </c>
    </row>
    <row r="762" spans="1:8" x14ac:dyDescent="0.3">
      <c r="A762" s="1">
        <v>460</v>
      </c>
      <c r="B762" s="1" t="s">
        <v>14</v>
      </c>
      <c r="C762" s="1" t="s">
        <v>90</v>
      </c>
      <c r="D762" s="1" t="s">
        <v>1633</v>
      </c>
      <c r="E762" s="1" t="s">
        <v>1634</v>
      </c>
      <c r="F762" s="1" t="s">
        <v>8</v>
      </c>
      <c r="G762" s="1">
        <v>29.75</v>
      </c>
      <c r="H762" s="1" t="s">
        <v>9</v>
      </c>
    </row>
    <row r="763" spans="1:8" x14ac:dyDescent="0.3">
      <c r="A763" s="1">
        <v>461</v>
      </c>
      <c r="B763" s="1" t="s">
        <v>60</v>
      </c>
      <c r="C763" s="1" t="s">
        <v>536</v>
      </c>
      <c r="D763" s="1" t="s">
        <v>1635</v>
      </c>
      <c r="E763" s="1" t="s">
        <v>1636</v>
      </c>
      <c r="F763" s="1" t="s">
        <v>346</v>
      </c>
      <c r="G763" s="1">
        <v>112.5</v>
      </c>
      <c r="H763" s="1" t="s">
        <v>9</v>
      </c>
    </row>
    <row r="764" spans="1:8" x14ac:dyDescent="0.3">
      <c r="A764" s="1">
        <v>462</v>
      </c>
      <c r="B764" s="1" t="s">
        <v>14</v>
      </c>
      <c r="C764" s="1" t="s">
        <v>101</v>
      </c>
      <c r="D764" s="1" t="s">
        <v>1637</v>
      </c>
      <c r="E764" s="1" t="s">
        <v>1638</v>
      </c>
      <c r="F764" s="1" t="s">
        <v>8</v>
      </c>
      <c r="G764" s="1"/>
      <c r="H764" s="1" t="s">
        <v>9</v>
      </c>
    </row>
    <row r="765" spans="1:8" x14ac:dyDescent="0.3">
      <c r="A765" s="1">
        <v>463</v>
      </c>
      <c r="B765" s="1" t="s">
        <v>14</v>
      </c>
      <c r="C765" s="1" t="s">
        <v>69</v>
      </c>
      <c r="D765" s="1" t="s">
        <v>1639</v>
      </c>
      <c r="E765" s="1" t="s">
        <v>1640</v>
      </c>
      <c r="F765" s="1" t="s">
        <v>8</v>
      </c>
      <c r="G765" s="1">
        <v>5.3</v>
      </c>
      <c r="H765" s="1" t="s">
        <v>9</v>
      </c>
    </row>
    <row r="766" spans="1:8" x14ac:dyDescent="0.3">
      <c r="A766" s="1">
        <v>464</v>
      </c>
      <c r="B766" s="1" t="s">
        <v>14</v>
      </c>
      <c r="C766" s="1" t="s">
        <v>329</v>
      </c>
      <c r="D766" s="1" t="s">
        <v>1641</v>
      </c>
      <c r="E766" s="1" t="s">
        <v>1642</v>
      </c>
      <c r="F766" s="1" t="s">
        <v>8</v>
      </c>
      <c r="G766" s="1">
        <v>64.680000000000007</v>
      </c>
      <c r="H766" s="1" t="s">
        <v>9</v>
      </c>
    </row>
    <row r="767" spans="1:8" x14ac:dyDescent="0.3">
      <c r="A767" s="1">
        <v>465</v>
      </c>
      <c r="B767" s="1" t="s">
        <v>68</v>
      </c>
      <c r="C767" s="1" t="s">
        <v>69</v>
      </c>
      <c r="D767" s="1" t="s">
        <v>1643</v>
      </c>
      <c r="E767" s="1" t="s">
        <v>1644</v>
      </c>
      <c r="F767" s="1" t="s">
        <v>8</v>
      </c>
      <c r="G767" s="1">
        <v>5.8</v>
      </c>
      <c r="H767" s="1" t="s">
        <v>9</v>
      </c>
    </row>
    <row r="768" spans="1:8" x14ac:dyDescent="0.3">
      <c r="A768" s="1">
        <v>466</v>
      </c>
      <c r="B768" s="1" t="s">
        <v>4</v>
      </c>
      <c r="C768" s="1" t="s">
        <v>1561</v>
      </c>
      <c r="D768" s="1" t="s">
        <v>1645</v>
      </c>
      <c r="E768" s="1" t="s">
        <v>1646</v>
      </c>
      <c r="F768" s="1" t="s">
        <v>346</v>
      </c>
      <c r="G768" s="1">
        <v>13</v>
      </c>
      <c r="H768" s="1" t="s">
        <v>9</v>
      </c>
    </row>
    <row r="769" spans="1:8" x14ac:dyDescent="0.3">
      <c r="A769" s="1">
        <v>467</v>
      </c>
      <c r="B769" s="1" t="s">
        <v>33</v>
      </c>
      <c r="C769" s="1" t="s">
        <v>852</v>
      </c>
      <c r="D769" s="1" t="s">
        <v>1647</v>
      </c>
      <c r="E769" s="1" t="s">
        <v>1648</v>
      </c>
      <c r="F769" s="1" t="s">
        <v>8</v>
      </c>
      <c r="G769" s="1"/>
      <c r="H769" s="1" t="s">
        <v>1649</v>
      </c>
    </row>
    <row r="770" spans="1:8" x14ac:dyDescent="0.3">
      <c r="A770" s="1">
        <v>468</v>
      </c>
      <c r="B770" s="1" t="s">
        <v>74</v>
      </c>
      <c r="C770" s="1" t="s">
        <v>390</v>
      </c>
      <c r="D770" s="1" t="s">
        <v>1650</v>
      </c>
      <c r="E770" s="1" t="s">
        <v>1651</v>
      </c>
      <c r="F770" s="1" t="s">
        <v>346</v>
      </c>
      <c r="G770" s="1">
        <v>164</v>
      </c>
      <c r="H770" s="1" t="s">
        <v>9</v>
      </c>
    </row>
    <row r="771" spans="1:8" x14ac:dyDescent="0.3">
      <c r="A771" s="1">
        <v>469</v>
      </c>
      <c r="B771" s="1" t="s">
        <v>129</v>
      </c>
      <c r="C771" s="1" t="s">
        <v>130</v>
      </c>
      <c r="D771" s="1" t="s">
        <v>1652</v>
      </c>
      <c r="E771" s="1" t="s">
        <v>1653</v>
      </c>
      <c r="F771" s="1" t="s">
        <v>8</v>
      </c>
      <c r="G771" s="1">
        <v>17.420000000000002</v>
      </c>
      <c r="H771" s="1" t="s">
        <v>9</v>
      </c>
    </row>
    <row r="772" spans="1:8" x14ac:dyDescent="0.3">
      <c r="A772" s="1">
        <v>470</v>
      </c>
      <c r="B772" s="1" t="s">
        <v>21</v>
      </c>
      <c r="C772" s="1" t="s">
        <v>828</v>
      </c>
      <c r="D772" s="1" t="s">
        <v>1654</v>
      </c>
      <c r="E772" s="1" t="s">
        <v>1655</v>
      </c>
      <c r="F772" s="1" t="s">
        <v>8</v>
      </c>
      <c r="G772" s="1">
        <v>7.5</v>
      </c>
      <c r="H772" s="1" t="s">
        <v>9</v>
      </c>
    </row>
    <row r="773" spans="1:8" x14ac:dyDescent="0.3">
      <c r="A773" s="1">
        <v>471</v>
      </c>
      <c r="B773" s="1" t="s">
        <v>14</v>
      </c>
      <c r="C773" s="1" t="s">
        <v>101</v>
      </c>
      <c r="D773" s="1" t="s">
        <v>1656</v>
      </c>
      <c r="E773" s="1" t="s">
        <v>1657</v>
      </c>
      <c r="F773" s="1" t="s">
        <v>8</v>
      </c>
      <c r="G773" s="1">
        <v>29.15</v>
      </c>
      <c r="H773" s="1" t="s">
        <v>9</v>
      </c>
    </row>
    <row r="774" spans="1:8" x14ac:dyDescent="0.3">
      <c r="A774" s="1">
        <v>472</v>
      </c>
      <c r="B774" s="1" t="s">
        <v>14</v>
      </c>
      <c r="C774" s="1" t="s">
        <v>69</v>
      </c>
      <c r="D774" s="1" t="s">
        <v>1658</v>
      </c>
      <c r="E774" s="1" t="s">
        <v>1659</v>
      </c>
      <c r="F774" s="1" t="s">
        <v>8</v>
      </c>
      <c r="G774" s="1">
        <v>7.5</v>
      </c>
      <c r="H774" s="1" t="s">
        <v>9</v>
      </c>
    </row>
    <row r="775" spans="1:8" x14ac:dyDescent="0.3">
      <c r="A775" s="1">
        <v>473</v>
      </c>
      <c r="B775" s="1" t="s">
        <v>74</v>
      </c>
      <c r="C775" s="1" t="s">
        <v>75</v>
      </c>
      <c r="D775" s="1" t="s">
        <v>1660</v>
      </c>
      <c r="E775" s="1" t="s">
        <v>1661</v>
      </c>
      <c r="F775" s="1" t="s">
        <v>8</v>
      </c>
      <c r="G775" s="1">
        <v>153</v>
      </c>
      <c r="H775" s="1" t="s">
        <v>9</v>
      </c>
    </row>
    <row r="776" spans="1:8" x14ac:dyDescent="0.3">
      <c r="A776" s="1">
        <v>474</v>
      </c>
      <c r="B776" s="1" t="s">
        <v>10</v>
      </c>
      <c r="C776" s="1" t="s">
        <v>11</v>
      </c>
      <c r="D776" s="1" t="s">
        <v>1662</v>
      </c>
      <c r="E776" s="1" t="s">
        <v>1663</v>
      </c>
      <c r="F776" s="1" t="s">
        <v>8</v>
      </c>
      <c r="G776" s="1">
        <v>67</v>
      </c>
      <c r="H776" s="1" t="s">
        <v>9</v>
      </c>
    </row>
    <row r="777" spans="1:8" x14ac:dyDescent="0.3">
      <c r="A777" s="1">
        <v>475</v>
      </c>
      <c r="B777" s="1" t="s">
        <v>233</v>
      </c>
      <c r="C777" s="1" t="s">
        <v>379</v>
      </c>
      <c r="D777" s="1" t="s">
        <v>1664</v>
      </c>
      <c r="E777" s="1" t="s">
        <v>1665</v>
      </c>
      <c r="F777" s="1" t="s">
        <v>346</v>
      </c>
      <c r="G777" s="1">
        <v>200</v>
      </c>
      <c r="H777" s="1" t="s">
        <v>9</v>
      </c>
    </row>
    <row r="778" spans="1:8" x14ac:dyDescent="0.3">
      <c r="A778" s="1">
        <v>476</v>
      </c>
      <c r="B778" s="1" t="s">
        <v>129</v>
      </c>
      <c r="C778" s="1" t="s">
        <v>565</v>
      </c>
      <c r="D778" s="1" t="s">
        <v>1666</v>
      </c>
      <c r="E778" s="1" t="s">
        <v>1667</v>
      </c>
      <c r="F778" s="1" t="s">
        <v>8</v>
      </c>
      <c r="G778" s="1">
        <v>65</v>
      </c>
      <c r="H778" s="1" t="s">
        <v>9</v>
      </c>
    </row>
    <row r="779" spans="1:8" x14ac:dyDescent="0.3">
      <c r="A779" s="1">
        <v>477</v>
      </c>
      <c r="B779" s="1" t="s">
        <v>129</v>
      </c>
      <c r="C779" s="1" t="s">
        <v>130</v>
      </c>
      <c r="D779" s="1" t="s">
        <v>1668</v>
      </c>
      <c r="E779" s="1" t="s">
        <v>1669</v>
      </c>
      <c r="F779" s="1" t="s">
        <v>8</v>
      </c>
      <c r="G779" s="1">
        <v>17.420000000000002</v>
      </c>
      <c r="H779" s="1" t="s">
        <v>9</v>
      </c>
    </row>
    <row r="780" spans="1:8" x14ac:dyDescent="0.3">
      <c r="A780" s="1">
        <v>478</v>
      </c>
      <c r="B780" s="1" t="s">
        <v>4</v>
      </c>
      <c r="C780" s="1" t="s">
        <v>5</v>
      </c>
      <c r="D780" s="1" t="s">
        <v>1670</v>
      </c>
      <c r="E780" s="1" t="s">
        <v>1671</v>
      </c>
      <c r="F780" s="1" t="s">
        <v>8</v>
      </c>
      <c r="G780" s="1">
        <v>23</v>
      </c>
      <c r="H780" s="1" t="s">
        <v>9</v>
      </c>
    </row>
    <row r="781" spans="1:8" x14ac:dyDescent="0.3">
      <c r="A781" s="1">
        <v>479</v>
      </c>
      <c r="B781" s="1" t="s">
        <v>14</v>
      </c>
      <c r="C781" s="1" t="s">
        <v>18</v>
      </c>
      <c r="D781" s="1" t="s">
        <v>1672</v>
      </c>
      <c r="E781" s="1" t="s">
        <v>1673</v>
      </c>
      <c r="F781" s="1" t="s">
        <v>8</v>
      </c>
      <c r="G781" s="1">
        <v>30.8</v>
      </c>
      <c r="H781" s="1" t="s">
        <v>9</v>
      </c>
    </row>
    <row r="782" spans="1:8" x14ac:dyDescent="0.3">
      <c r="A782" s="1">
        <v>480</v>
      </c>
      <c r="B782" s="1" t="s">
        <v>10</v>
      </c>
      <c r="C782" s="1" t="s">
        <v>11</v>
      </c>
      <c r="D782" s="1" t="s">
        <v>1674</v>
      </c>
      <c r="E782" s="1" t="s">
        <v>1675</v>
      </c>
      <c r="F782" s="1" t="s">
        <v>8</v>
      </c>
      <c r="G782" s="1">
        <v>67</v>
      </c>
      <c r="H782" s="1" t="s">
        <v>9</v>
      </c>
    </row>
    <row r="783" spans="1:8" x14ac:dyDescent="0.3">
      <c r="A783" s="1">
        <v>481</v>
      </c>
      <c r="B783" s="1" t="s">
        <v>126</v>
      </c>
      <c r="C783" s="1" t="s">
        <v>69</v>
      </c>
      <c r="D783" s="1" t="s">
        <v>1676</v>
      </c>
      <c r="E783" s="1" t="s">
        <v>1677</v>
      </c>
      <c r="F783" s="1" t="s">
        <v>8</v>
      </c>
      <c r="G783" s="1"/>
      <c r="H783" s="1" t="s">
        <v>9</v>
      </c>
    </row>
    <row r="784" spans="1:8" x14ac:dyDescent="0.3">
      <c r="A784" s="1">
        <v>482</v>
      </c>
      <c r="B784" s="1" t="s">
        <v>86</v>
      </c>
      <c r="C784" s="1" t="s">
        <v>290</v>
      </c>
      <c r="D784" s="1" t="s">
        <v>1678</v>
      </c>
      <c r="E784" s="1" t="s">
        <v>1679</v>
      </c>
      <c r="F784" s="1" t="s">
        <v>8</v>
      </c>
      <c r="G784" s="1">
        <v>62</v>
      </c>
      <c r="H784" s="1" t="s">
        <v>9</v>
      </c>
    </row>
    <row r="785" spans="1:8" x14ac:dyDescent="0.3">
      <c r="A785" s="1">
        <v>483</v>
      </c>
      <c r="B785" s="1" t="s">
        <v>129</v>
      </c>
      <c r="C785" s="1" t="s">
        <v>1630</v>
      </c>
      <c r="D785" s="1" t="s">
        <v>1680</v>
      </c>
      <c r="E785" s="1" t="s">
        <v>1681</v>
      </c>
      <c r="F785" s="1" t="s">
        <v>346</v>
      </c>
      <c r="G785" s="1"/>
      <c r="H785" s="1" t="s">
        <v>9</v>
      </c>
    </row>
    <row r="786" spans="1:8" x14ac:dyDescent="0.3">
      <c r="A786" s="1">
        <v>484</v>
      </c>
      <c r="B786" s="1" t="s">
        <v>129</v>
      </c>
      <c r="C786" s="1" t="s">
        <v>565</v>
      </c>
      <c r="D786" s="1" t="s">
        <v>1682</v>
      </c>
      <c r="E786" s="1" t="s">
        <v>1683</v>
      </c>
      <c r="F786" s="1" t="s">
        <v>8</v>
      </c>
      <c r="G786" s="1">
        <v>65</v>
      </c>
      <c r="H786" s="1" t="s">
        <v>9</v>
      </c>
    </row>
    <row r="787" spans="1:8" x14ac:dyDescent="0.3">
      <c r="A787" s="1">
        <v>485</v>
      </c>
      <c r="B787" s="1" t="s">
        <v>233</v>
      </c>
      <c r="C787" s="1" t="s">
        <v>234</v>
      </c>
      <c r="D787" s="1" t="s">
        <v>1684</v>
      </c>
      <c r="E787" s="1" t="s">
        <v>1685</v>
      </c>
      <c r="F787" s="1" t="s">
        <v>8</v>
      </c>
      <c r="G787" s="1">
        <v>37</v>
      </c>
      <c r="H787" s="1" t="s">
        <v>257</v>
      </c>
    </row>
    <row r="788" spans="1:8" x14ac:dyDescent="0.3">
      <c r="A788" s="1">
        <v>486</v>
      </c>
      <c r="B788" s="1" t="s">
        <v>4</v>
      </c>
      <c r="C788" s="1" t="s">
        <v>5</v>
      </c>
      <c r="D788" s="1" t="s">
        <v>1686</v>
      </c>
      <c r="E788" s="1" t="s">
        <v>1687</v>
      </c>
      <c r="F788" s="1" t="s">
        <v>8</v>
      </c>
      <c r="G788" s="1"/>
      <c r="H788" s="1" t="s">
        <v>9</v>
      </c>
    </row>
    <row r="789" spans="1:8" x14ac:dyDescent="0.3">
      <c r="A789" s="1">
        <v>487</v>
      </c>
      <c r="B789" s="1" t="s">
        <v>129</v>
      </c>
      <c r="C789" s="1" t="s">
        <v>322</v>
      </c>
      <c r="D789" s="1" t="s">
        <v>1688</v>
      </c>
      <c r="E789" s="1" t="s">
        <v>1689</v>
      </c>
      <c r="F789" s="1" t="s">
        <v>8</v>
      </c>
      <c r="G789" s="1">
        <v>25</v>
      </c>
      <c r="H789" s="1" t="s">
        <v>9</v>
      </c>
    </row>
    <row r="790" spans="1:8" x14ac:dyDescent="0.3">
      <c r="A790" s="1">
        <v>488</v>
      </c>
      <c r="B790" s="1" t="s">
        <v>21</v>
      </c>
      <c r="C790" s="1" t="s">
        <v>828</v>
      </c>
      <c r="D790" s="1" t="s">
        <v>1690</v>
      </c>
      <c r="E790" s="1" t="s">
        <v>1691</v>
      </c>
      <c r="F790" s="1" t="s">
        <v>8</v>
      </c>
      <c r="G790" s="1">
        <v>7.5</v>
      </c>
      <c r="H790" s="1" t="s">
        <v>9</v>
      </c>
    </row>
    <row r="791" spans="1:8" x14ac:dyDescent="0.3">
      <c r="A791" s="1">
        <v>489</v>
      </c>
      <c r="B791" s="1" t="s">
        <v>10</v>
      </c>
      <c r="C791" s="1" t="s">
        <v>30</v>
      </c>
      <c r="D791" s="1" t="s">
        <v>1692</v>
      </c>
      <c r="E791" s="1" t="s">
        <v>1693</v>
      </c>
      <c r="F791" s="1" t="s">
        <v>8</v>
      </c>
      <c r="G791" s="1">
        <v>97</v>
      </c>
      <c r="H791" s="1" t="s">
        <v>9</v>
      </c>
    </row>
    <row r="792" spans="1:8" x14ac:dyDescent="0.3">
      <c r="A792" s="1">
        <v>490</v>
      </c>
      <c r="B792" s="1" t="s">
        <v>14</v>
      </c>
      <c r="C792" s="1" t="s">
        <v>18</v>
      </c>
      <c r="D792" s="1" t="s">
        <v>1694</v>
      </c>
      <c r="E792" s="1" t="s">
        <v>1695</v>
      </c>
      <c r="F792" s="1" t="s">
        <v>8</v>
      </c>
      <c r="G792" s="1">
        <v>29.15</v>
      </c>
      <c r="H792" s="1" t="s">
        <v>9</v>
      </c>
    </row>
    <row r="793" spans="1:8" x14ac:dyDescent="0.3">
      <c r="A793" s="1">
        <v>491</v>
      </c>
      <c r="B793" s="1" t="s">
        <v>233</v>
      </c>
      <c r="C793" s="1" t="s">
        <v>379</v>
      </c>
      <c r="D793" s="1" t="s">
        <v>1696</v>
      </c>
      <c r="E793" s="1" t="s">
        <v>1697</v>
      </c>
      <c r="F793" s="1" t="s">
        <v>346</v>
      </c>
      <c r="G793" s="1">
        <v>200</v>
      </c>
      <c r="H793" s="1" t="s">
        <v>9</v>
      </c>
    </row>
    <row r="794" spans="1:8" x14ac:dyDescent="0.3">
      <c r="A794" s="1">
        <v>492</v>
      </c>
      <c r="B794" s="1" t="s">
        <v>10</v>
      </c>
      <c r="C794" s="1" t="s">
        <v>27</v>
      </c>
      <c r="D794" s="1" t="s">
        <v>1698</v>
      </c>
      <c r="E794" s="1" t="s">
        <v>1699</v>
      </c>
      <c r="F794" s="1" t="s">
        <v>8</v>
      </c>
      <c r="G794" s="1">
        <v>67</v>
      </c>
      <c r="H794" s="1" t="s">
        <v>9</v>
      </c>
    </row>
    <row r="795" spans="1:8" x14ac:dyDescent="0.3">
      <c r="A795" s="1">
        <v>493</v>
      </c>
      <c r="B795" s="1" t="s">
        <v>14</v>
      </c>
      <c r="C795" s="1" t="s">
        <v>1700</v>
      </c>
      <c r="D795" s="1" t="s">
        <v>1701</v>
      </c>
      <c r="E795" s="1" t="s">
        <v>1702</v>
      </c>
      <c r="F795" s="1" t="s">
        <v>8</v>
      </c>
      <c r="G795" s="1">
        <v>5.3</v>
      </c>
      <c r="H795" s="1" t="s">
        <v>9</v>
      </c>
    </row>
    <row r="796" spans="1:8" x14ac:dyDescent="0.3">
      <c r="A796" s="1">
        <v>494</v>
      </c>
      <c r="B796" s="1" t="s">
        <v>129</v>
      </c>
      <c r="C796" s="1" t="s">
        <v>529</v>
      </c>
      <c r="D796" s="1" t="s">
        <v>1703</v>
      </c>
      <c r="E796" s="1" t="s">
        <v>1704</v>
      </c>
      <c r="F796" s="1" t="s">
        <v>8</v>
      </c>
      <c r="G796" s="1">
        <v>65</v>
      </c>
      <c r="H796" s="1" t="s">
        <v>9</v>
      </c>
    </row>
    <row r="797" spans="1:8" x14ac:dyDescent="0.3">
      <c r="A797" s="1">
        <v>495</v>
      </c>
      <c r="B797" s="1" t="s">
        <v>129</v>
      </c>
      <c r="C797" s="1" t="s">
        <v>5</v>
      </c>
      <c r="D797" s="1" t="s">
        <v>1705</v>
      </c>
      <c r="E797" s="1" t="s">
        <v>1706</v>
      </c>
      <c r="F797" s="1" t="s">
        <v>8</v>
      </c>
      <c r="G797" s="1">
        <v>25</v>
      </c>
      <c r="H797" s="1" t="s">
        <v>9</v>
      </c>
    </row>
    <row r="798" spans="1:8" x14ac:dyDescent="0.3">
      <c r="A798" s="1">
        <v>496</v>
      </c>
      <c r="B798" s="1" t="s">
        <v>10</v>
      </c>
      <c r="C798" s="1" t="s">
        <v>11</v>
      </c>
      <c r="D798" s="1" t="s">
        <v>1707</v>
      </c>
      <c r="E798" s="1" t="s">
        <v>1708</v>
      </c>
      <c r="F798" s="1" t="s">
        <v>8</v>
      </c>
      <c r="G798" s="1">
        <v>67</v>
      </c>
      <c r="H798" s="1" t="s">
        <v>9</v>
      </c>
    </row>
    <row r="799" spans="1:8" x14ac:dyDescent="0.3">
      <c r="A799" s="1">
        <v>497</v>
      </c>
      <c r="B799" s="1" t="s">
        <v>14</v>
      </c>
      <c r="C799" s="1" t="s">
        <v>329</v>
      </c>
      <c r="D799" s="1" t="s">
        <v>1709</v>
      </c>
      <c r="E799" s="1" t="s">
        <v>1710</v>
      </c>
      <c r="F799" s="1" t="s">
        <v>8</v>
      </c>
      <c r="G799" s="1">
        <v>64.680000000000007</v>
      </c>
      <c r="H799" s="1" t="s">
        <v>257</v>
      </c>
    </row>
    <row r="800" spans="1:8" x14ac:dyDescent="0.3">
      <c r="A800" s="1">
        <v>498</v>
      </c>
      <c r="B800" s="1" t="s">
        <v>86</v>
      </c>
      <c r="C800" s="1" t="s">
        <v>87</v>
      </c>
      <c r="D800" s="1" t="s">
        <v>1711</v>
      </c>
      <c r="E800" s="1" t="s">
        <v>1712</v>
      </c>
      <c r="F800" s="1" t="s">
        <v>8</v>
      </c>
      <c r="G800" s="1">
        <v>21</v>
      </c>
      <c r="H800" s="1" t="s">
        <v>9</v>
      </c>
    </row>
    <row r="801" spans="1:8" x14ac:dyDescent="0.3">
      <c r="A801" s="1">
        <v>499</v>
      </c>
      <c r="B801" s="1" t="s">
        <v>14</v>
      </c>
      <c r="C801" s="1" t="s">
        <v>101</v>
      </c>
      <c r="D801" s="1" t="s">
        <v>1713</v>
      </c>
      <c r="E801" s="1" t="s">
        <v>1714</v>
      </c>
      <c r="F801" s="1" t="s">
        <v>8</v>
      </c>
      <c r="G801" s="1">
        <v>20</v>
      </c>
      <c r="H801" s="1" t="s">
        <v>9</v>
      </c>
    </row>
    <row r="802" spans="1:8" x14ac:dyDescent="0.3">
      <c r="A802" s="1">
        <v>500</v>
      </c>
      <c r="B802" s="1" t="s">
        <v>21</v>
      </c>
      <c r="C802" s="1" t="s">
        <v>828</v>
      </c>
      <c r="D802" s="1" t="s">
        <v>1715</v>
      </c>
      <c r="E802" s="1" t="s">
        <v>1716</v>
      </c>
      <c r="F802" s="1" t="s">
        <v>8</v>
      </c>
      <c r="G802" s="1">
        <v>7.5</v>
      </c>
      <c r="H802" s="1" t="s">
        <v>9</v>
      </c>
    </row>
    <row r="803" spans="1:8" x14ac:dyDescent="0.3">
      <c r="A803" s="1">
        <v>501</v>
      </c>
      <c r="B803" s="1" t="s">
        <v>10</v>
      </c>
      <c r="C803" s="1" t="s">
        <v>11</v>
      </c>
      <c r="D803" s="1" t="s">
        <v>1717</v>
      </c>
      <c r="E803" s="1" t="s">
        <v>1718</v>
      </c>
      <c r="F803" s="1" t="s">
        <v>8</v>
      </c>
      <c r="G803" s="1">
        <v>67</v>
      </c>
      <c r="H803" s="1" t="s">
        <v>9</v>
      </c>
    </row>
    <row r="804" spans="1:8" x14ac:dyDescent="0.3">
      <c r="A804" s="1">
        <v>502</v>
      </c>
      <c r="B804" s="1" t="s">
        <v>120</v>
      </c>
      <c r="C804" s="1" t="s">
        <v>121</v>
      </c>
      <c r="D804" s="1" t="s">
        <v>1719</v>
      </c>
      <c r="E804" s="1" t="s">
        <v>1720</v>
      </c>
      <c r="F804" s="1" t="s">
        <v>8</v>
      </c>
      <c r="G804" s="1"/>
      <c r="H804" s="1" t="s">
        <v>9</v>
      </c>
    </row>
    <row r="805" spans="1:8" x14ac:dyDescent="0.3">
      <c r="A805" s="1">
        <v>503</v>
      </c>
      <c r="B805" s="1" t="s">
        <v>14</v>
      </c>
      <c r="C805" s="1" t="s">
        <v>329</v>
      </c>
      <c r="D805" s="1" t="s">
        <v>1721</v>
      </c>
      <c r="E805" s="1" t="s">
        <v>1722</v>
      </c>
      <c r="F805" s="1" t="s">
        <v>8</v>
      </c>
      <c r="G805" s="1">
        <v>64.680000000000007</v>
      </c>
      <c r="H805" s="1" t="s">
        <v>9</v>
      </c>
    </row>
    <row r="806" spans="1:8" x14ac:dyDescent="0.3">
      <c r="A806" s="1">
        <v>504</v>
      </c>
      <c r="B806" s="1" t="s">
        <v>14</v>
      </c>
      <c r="C806" s="1" t="s">
        <v>18</v>
      </c>
      <c r="D806" s="1" t="s">
        <v>1723</v>
      </c>
      <c r="E806" s="1" t="s">
        <v>1724</v>
      </c>
      <c r="F806" s="1" t="s">
        <v>8</v>
      </c>
      <c r="G806" s="1">
        <v>29.15</v>
      </c>
      <c r="H806" s="1" t="s">
        <v>9</v>
      </c>
    </row>
    <row r="807" spans="1:8" x14ac:dyDescent="0.3">
      <c r="A807" s="1">
        <v>505</v>
      </c>
      <c r="B807" s="1" t="s">
        <v>342</v>
      </c>
      <c r="C807" s="1" t="s">
        <v>343</v>
      </c>
      <c r="D807" s="1" t="s">
        <v>1725</v>
      </c>
      <c r="E807" s="1" t="s">
        <v>1726</v>
      </c>
      <c r="F807" s="1" t="s">
        <v>346</v>
      </c>
      <c r="G807" s="1">
        <v>85</v>
      </c>
      <c r="H807" s="1" t="s">
        <v>9</v>
      </c>
    </row>
    <row r="808" spans="1:8" x14ac:dyDescent="0.3">
      <c r="A808" s="1">
        <v>506</v>
      </c>
      <c r="B808" s="1" t="s">
        <v>10</v>
      </c>
      <c r="C808" s="1" t="s">
        <v>30</v>
      </c>
      <c r="D808" s="1" t="s">
        <v>1727</v>
      </c>
      <c r="E808" s="1" t="s">
        <v>1728</v>
      </c>
      <c r="F808" s="1" t="s">
        <v>8</v>
      </c>
      <c r="G808" s="1">
        <v>97</v>
      </c>
      <c r="H808" s="1" t="s">
        <v>9</v>
      </c>
    </row>
    <row r="809" spans="1:8" x14ac:dyDescent="0.3">
      <c r="A809" s="1">
        <v>507</v>
      </c>
      <c r="B809" s="1" t="s">
        <v>233</v>
      </c>
      <c r="C809" s="1" t="s">
        <v>981</v>
      </c>
      <c r="D809" s="1" t="s">
        <v>1729</v>
      </c>
      <c r="E809" s="1" t="s">
        <v>1730</v>
      </c>
      <c r="F809" s="1" t="s">
        <v>8</v>
      </c>
      <c r="G809" s="1">
        <v>30</v>
      </c>
      <c r="H809" s="1" t="s">
        <v>9</v>
      </c>
    </row>
    <row r="810" spans="1:8" x14ac:dyDescent="0.3">
      <c r="A810" s="1">
        <v>508</v>
      </c>
      <c r="B810" s="1" t="s">
        <v>129</v>
      </c>
      <c r="C810" s="1" t="s">
        <v>130</v>
      </c>
      <c r="D810" s="1" t="s">
        <v>1731</v>
      </c>
      <c r="E810" s="1" t="s">
        <v>1732</v>
      </c>
      <c r="F810" s="1" t="s">
        <v>8</v>
      </c>
      <c r="G810" s="1">
        <v>17.420000000000002</v>
      </c>
      <c r="H810" s="1" t="s">
        <v>9</v>
      </c>
    </row>
    <row r="811" spans="1:8" x14ac:dyDescent="0.3">
      <c r="A811" s="1">
        <v>509</v>
      </c>
      <c r="B811" s="1" t="s">
        <v>86</v>
      </c>
      <c r="C811" s="1" t="s">
        <v>290</v>
      </c>
      <c r="D811" s="1" t="s">
        <v>1733</v>
      </c>
      <c r="E811" s="1" t="s">
        <v>1734</v>
      </c>
      <c r="F811" s="1" t="s">
        <v>8</v>
      </c>
      <c r="G811" s="1">
        <v>21</v>
      </c>
      <c r="H811" s="1" t="s">
        <v>9</v>
      </c>
    </row>
    <row r="812" spans="1:8" x14ac:dyDescent="0.3">
      <c r="A812" s="1">
        <v>510</v>
      </c>
      <c r="B812" s="1" t="s">
        <v>14</v>
      </c>
      <c r="C812" s="1" t="s">
        <v>101</v>
      </c>
      <c r="D812" s="1" t="s">
        <v>1735</v>
      </c>
      <c r="E812" s="1" t="s">
        <v>1736</v>
      </c>
      <c r="F812" s="1" t="s">
        <v>8</v>
      </c>
      <c r="G812" s="1">
        <v>29.15</v>
      </c>
      <c r="H812" s="1" t="s">
        <v>9</v>
      </c>
    </row>
    <row r="813" spans="1:8" x14ac:dyDescent="0.3">
      <c r="A813" s="1">
        <v>511</v>
      </c>
      <c r="B813" s="1" t="s">
        <v>21</v>
      </c>
      <c r="C813" s="1" t="s">
        <v>828</v>
      </c>
      <c r="D813" s="1" t="s">
        <v>1737</v>
      </c>
      <c r="E813" s="1" t="s">
        <v>1738</v>
      </c>
      <c r="F813" s="1" t="s">
        <v>8</v>
      </c>
      <c r="G813" s="1">
        <v>7.5</v>
      </c>
      <c r="H813" s="1" t="s">
        <v>9</v>
      </c>
    </row>
    <row r="814" spans="1:8" x14ac:dyDescent="0.3">
      <c r="A814" s="1">
        <v>512</v>
      </c>
      <c r="B814" s="1" t="s">
        <v>1739</v>
      </c>
      <c r="C814" s="1" t="s">
        <v>69</v>
      </c>
      <c r="D814" s="1" t="s">
        <v>1740</v>
      </c>
      <c r="E814" s="1" t="s">
        <v>1741</v>
      </c>
      <c r="F814" s="1" t="s">
        <v>346</v>
      </c>
      <c r="G814" s="1"/>
      <c r="H814" s="1" t="s">
        <v>257</v>
      </c>
    </row>
    <row r="815" spans="1:8" x14ac:dyDescent="0.3">
      <c r="A815" s="1">
        <v>513</v>
      </c>
      <c r="B815" s="1" t="s">
        <v>233</v>
      </c>
      <c r="C815" s="1" t="s">
        <v>234</v>
      </c>
      <c r="D815" s="1" t="s">
        <v>1742</v>
      </c>
      <c r="E815" s="1" t="s">
        <v>1743</v>
      </c>
      <c r="F815" s="1" t="s">
        <v>8</v>
      </c>
      <c r="G815" s="1">
        <v>37</v>
      </c>
      <c r="H815" s="1" t="s">
        <v>9</v>
      </c>
    </row>
    <row r="816" spans="1:8" x14ac:dyDescent="0.3">
      <c r="A816" s="1">
        <v>514</v>
      </c>
      <c r="B816" s="1" t="s">
        <v>74</v>
      </c>
      <c r="C816" s="1" t="s">
        <v>390</v>
      </c>
      <c r="D816" s="1" t="s">
        <v>1744</v>
      </c>
      <c r="E816" s="1" t="s">
        <v>1745</v>
      </c>
      <c r="F816" s="1" t="s">
        <v>346</v>
      </c>
      <c r="G816" s="1"/>
      <c r="H816" s="1" t="s">
        <v>9</v>
      </c>
    </row>
    <row r="817" spans="1:8" x14ac:dyDescent="0.3">
      <c r="A817" s="1">
        <v>515</v>
      </c>
      <c r="B817" s="1" t="s">
        <v>129</v>
      </c>
      <c r="C817" s="1" t="s">
        <v>1630</v>
      </c>
      <c r="D817" s="1" t="s">
        <v>1746</v>
      </c>
      <c r="E817" s="1" t="s">
        <v>1747</v>
      </c>
      <c r="F817" s="1" t="s">
        <v>346</v>
      </c>
      <c r="G817" s="1"/>
      <c r="H817" s="1" t="s">
        <v>9</v>
      </c>
    </row>
    <row r="818" spans="1:8" x14ac:dyDescent="0.3">
      <c r="A818" s="1">
        <v>516</v>
      </c>
      <c r="B818" s="1" t="s">
        <v>14</v>
      </c>
      <c r="C818" s="1" t="s">
        <v>18</v>
      </c>
      <c r="D818" s="1" t="s">
        <v>1748</v>
      </c>
      <c r="E818" s="1" t="s">
        <v>1749</v>
      </c>
      <c r="F818" s="1" t="s">
        <v>8</v>
      </c>
      <c r="G818" s="1">
        <v>29.15</v>
      </c>
      <c r="H818" s="1" t="s">
        <v>9</v>
      </c>
    </row>
    <row r="819" spans="1:8" x14ac:dyDescent="0.3">
      <c r="A819" s="1">
        <v>517</v>
      </c>
      <c r="B819" s="1" t="s">
        <v>10</v>
      </c>
      <c r="C819" s="1" t="s">
        <v>30</v>
      </c>
      <c r="D819" s="1" t="s">
        <v>1750</v>
      </c>
      <c r="E819" s="1" t="s">
        <v>1751</v>
      </c>
      <c r="F819" s="1" t="s">
        <v>8</v>
      </c>
      <c r="G819" s="1">
        <v>67</v>
      </c>
      <c r="H819" s="1" t="s">
        <v>9</v>
      </c>
    </row>
    <row r="820" spans="1:8" x14ac:dyDescent="0.3">
      <c r="A820" s="1">
        <v>518</v>
      </c>
      <c r="B820" s="1" t="s">
        <v>233</v>
      </c>
      <c r="C820" s="1" t="s">
        <v>981</v>
      </c>
      <c r="D820" s="1" t="s">
        <v>1752</v>
      </c>
      <c r="E820" s="1" t="s">
        <v>1753</v>
      </c>
      <c r="F820" s="1" t="s">
        <v>8</v>
      </c>
      <c r="G820" s="1">
        <v>30</v>
      </c>
      <c r="H820" s="1" t="s">
        <v>9</v>
      </c>
    </row>
    <row r="821" spans="1:8" x14ac:dyDescent="0.3">
      <c r="A821" s="1">
        <v>519</v>
      </c>
      <c r="B821" s="1" t="s">
        <v>37</v>
      </c>
      <c r="C821" s="1" t="s">
        <v>1754</v>
      </c>
      <c r="D821" s="1" t="s">
        <v>1755</v>
      </c>
      <c r="E821" s="1" t="s">
        <v>1756</v>
      </c>
      <c r="F821" s="1" t="s">
        <v>8</v>
      </c>
      <c r="G821" s="1"/>
      <c r="H821" s="1" t="s">
        <v>9</v>
      </c>
    </row>
    <row r="822" spans="1:8" x14ac:dyDescent="0.3">
      <c r="A822" s="1">
        <v>520</v>
      </c>
      <c r="B822" s="1" t="s">
        <v>10</v>
      </c>
      <c r="C822" s="1" t="s">
        <v>11</v>
      </c>
      <c r="D822" s="1" t="s">
        <v>1757</v>
      </c>
      <c r="E822" s="1" t="s">
        <v>1758</v>
      </c>
      <c r="F822" s="1" t="s">
        <v>8</v>
      </c>
      <c r="G822" s="1">
        <v>67</v>
      </c>
      <c r="H822" s="1" t="s">
        <v>9</v>
      </c>
    </row>
    <row r="823" spans="1:8" x14ac:dyDescent="0.3">
      <c r="A823" s="1">
        <v>521</v>
      </c>
      <c r="B823" s="1" t="s">
        <v>4</v>
      </c>
      <c r="C823" s="1" t="s">
        <v>130</v>
      </c>
      <c r="D823" s="1" t="s">
        <v>1759</v>
      </c>
      <c r="E823" s="1" t="s">
        <v>1760</v>
      </c>
      <c r="F823" s="1" t="s">
        <v>8</v>
      </c>
      <c r="G823" s="1">
        <v>25</v>
      </c>
      <c r="H823" s="1" t="s">
        <v>9</v>
      </c>
    </row>
    <row r="824" spans="1:8" x14ac:dyDescent="0.3">
      <c r="A824" s="1">
        <v>522</v>
      </c>
      <c r="B824" s="1" t="s">
        <v>33</v>
      </c>
      <c r="C824" s="1" t="s">
        <v>852</v>
      </c>
      <c r="D824" s="1" t="s">
        <v>1761</v>
      </c>
      <c r="E824" s="1" t="s">
        <v>1762</v>
      </c>
      <c r="F824" s="1" t="s">
        <v>8</v>
      </c>
      <c r="G824" s="1"/>
      <c r="H824" s="1" t="s">
        <v>257</v>
      </c>
    </row>
    <row r="825" spans="1:8" x14ac:dyDescent="0.3">
      <c r="A825" s="1">
        <v>523</v>
      </c>
      <c r="B825" s="1" t="s">
        <v>233</v>
      </c>
      <c r="C825" s="1" t="s">
        <v>379</v>
      </c>
      <c r="D825" s="1" t="s">
        <v>1761</v>
      </c>
      <c r="E825" s="1" t="s">
        <v>1763</v>
      </c>
      <c r="F825" s="1" t="s">
        <v>346</v>
      </c>
      <c r="G825" s="1">
        <v>200</v>
      </c>
      <c r="H825" s="1" t="s">
        <v>9</v>
      </c>
    </row>
    <row r="826" spans="1:8" x14ac:dyDescent="0.3">
      <c r="A826" s="1">
        <v>524</v>
      </c>
      <c r="B826" s="1" t="s">
        <v>86</v>
      </c>
      <c r="C826" s="1" t="s">
        <v>87</v>
      </c>
      <c r="D826" s="1" t="s">
        <v>1764</v>
      </c>
      <c r="E826" s="1" t="s">
        <v>1765</v>
      </c>
      <c r="F826" s="1" t="s">
        <v>8</v>
      </c>
      <c r="G826" s="1"/>
      <c r="H826" s="1" t="s">
        <v>9</v>
      </c>
    </row>
    <row r="827" spans="1:8" x14ac:dyDescent="0.3">
      <c r="A827" s="1">
        <v>525</v>
      </c>
      <c r="B827" s="1" t="s">
        <v>120</v>
      </c>
      <c r="C827" s="1" t="s">
        <v>121</v>
      </c>
      <c r="D827" s="1" t="s">
        <v>1766</v>
      </c>
      <c r="E827" s="1" t="s">
        <v>1767</v>
      </c>
      <c r="F827" s="1" t="s">
        <v>8</v>
      </c>
      <c r="G827" s="1"/>
      <c r="H827" s="1" t="s">
        <v>9</v>
      </c>
    </row>
    <row r="828" spans="1:8" x14ac:dyDescent="0.3">
      <c r="A828" s="1">
        <v>526</v>
      </c>
      <c r="B828" s="1" t="s">
        <v>14</v>
      </c>
      <c r="C828" s="1" t="s">
        <v>69</v>
      </c>
      <c r="D828" s="1" t="s">
        <v>1768</v>
      </c>
      <c r="E828" s="1" t="s">
        <v>1769</v>
      </c>
      <c r="F828" s="1" t="s">
        <v>8</v>
      </c>
      <c r="G828" s="1">
        <v>5.3</v>
      </c>
      <c r="H828" s="1" t="s">
        <v>9</v>
      </c>
    </row>
    <row r="829" spans="1:8" x14ac:dyDescent="0.3">
      <c r="A829" s="1">
        <v>527</v>
      </c>
      <c r="B829" s="1" t="s">
        <v>74</v>
      </c>
      <c r="C829" s="1" t="s">
        <v>745</v>
      </c>
      <c r="D829" s="1" t="s">
        <v>1770</v>
      </c>
      <c r="E829" s="1" t="s">
        <v>1771</v>
      </c>
      <c r="F829" s="1" t="s">
        <v>8</v>
      </c>
      <c r="G829" s="1">
        <v>350</v>
      </c>
      <c r="H829" s="1" t="s">
        <v>9</v>
      </c>
    </row>
    <row r="830" spans="1:8" x14ac:dyDescent="0.3">
      <c r="A830" s="1">
        <v>528</v>
      </c>
      <c r="B830" s="1" t="s">
        <v>713</v>
      </c>
      <c r="C830" s="1" t="s">
        <v>714</v>
      </c>
      <c r="D830" s="1" t="s">
        <v>1772</v>
      </c>
      <c r="E830" s="1" t="s">
        <v>1773</v>
      </c>
      <c r="F830" s="1" t="s">
        <v>8</v>
      </c>
      <c r="G830" s="1">
        <v>39</v>
      </c>
      <c r="H830" s="1" t="s">
        <v>9</v>
      </c>
    </row>
    <row r="831" spans="1:8" x14ac:dyDescent="0.3">
      <c r="A831" s="1">
        <v>529</v>
      </c>
      <c r="B831" s="1" t="s">
        <v>33</v>
      </c>
      <c r="C831" s="1" t="s">
        <v>34</v>
      </c>
      <c r="D831" s="1" t="s">
        <v>1774</v>
      </c>
      <c r="E831" s="1" t="s">
        <v>1775</v>
      </c>
      <c r="F831" s="1" t="s">
        <v>8</v>
      </c>
      <c r="G831" s="1"/>
      <c r="H831" s="1" t="s">
        <v>257</v>
      </c>
    </row>
    <row r="832" spans="1:8" x14ac:dyDescent="0.3">
      <c r="A832" s="1">
        <v>530</v>
      </c>
      <c r="B832" s="1" t="s">
        <v>10</v>
      </c>
      <c r="C832" s="1" t="s">
        <v>27</v>
      </c>
      <c r="D832" s="1" t="s">
        <v>1776</v>
      </c>
      <c r="E832" s="1" t="s">
        <v>1777</v>
      </c>
      <c r="F832" s="1" t="s">
        <v>8</v>
      </c>
      <c r="G832" s="1">
        <v>67</v>
      </c>
      <c r="H832" s="1" t="s">
        <v>9</v>
      </c>
    </row>
    <row r="833" spans="1:8" x14ac:dyDescent="0.3">
      <c r="A833" s="1">
        <v>531</v>
      </c>
      <c r="B833" s="1" t="s">
        <v>14</v>
      </c>
      <c r="C833" s="1" t="s">
        <v>101</v>
      </c>
      <c r="D833" s="1" t="s">
        <v>1778</v>
      </c>
      <c r="E833" s="1" t="s">
        <v>1779</v>
      </c>
      <c r="F833" s="1" t="s">
        <v>8</v>
      </c>
      <c r="G833" s="1">
        <v>29.15</v>
      </c>
      <c r="H833" s="1" t="s">
        <v>9</v>
      </c>
    </row>
    <row r="834" spans="1:8" x14ac:dyDescent="0.3">
      <c r="A834" s="1">
        <v>532</v>
      </c>
      <c r="B834" s="1" t="s">
        <v>14</v>
      </c>
      <c r="C834" s="1" t="s">
        <v>90</v>
      </c>
      <c r="D834" s="1" t="s">
        <v>1780</v>
      </c>
      <c r="E834" s="1" t="s">
        <v>1781</v>
      </c>
      <c r="F834" s="1" t="s">
        <v>8</v>
      </c>
      <c r="G834" s="1">
        <v>30</v>
      </c>
      <c r="H834" s="1" t="s">
        <v>9</v>
      </c>
    </row>
    <row r="835" spans="1:8" x14ac:dyDescent="0.3">
      <c r="A835" s="1">
        <v>533</v>
      </c>
      <c r="B835" s="1" t="s">
        <v>129</v>
      </c>
      <c r="C835" s="1" t="s">
        <v>322</v>
      </c>
      <c r="D835" s="1" t="s">
        <v>1782</v>
      </c>
      <c r="E835" s="1" t="s">
        <v>1783</v>
      </c>
      <c r="F835" s="1" t="s">
        <v>8</v>
      </c>
      <c r="G835" s="1">
        <v>23</v>
      </c>
      <c r="H835" s="1" t="s">
        <v>9</v>
      </c>
    </row>
    <row r="836" spans="1:8" x14ac:dyDescent="0.3">
      <c r="A836" s="1">
        <v>534</v>
      </c>
      <c r="B836" s="1" t="s">
        <v>14</v>
      </c>
      <c r="C836" s="1" t="s">
        <v>18</v>
      </c>
      <c r="D836" s="1" t="s">
        <v>1784</v>
      </c>
      <c r="E836" s="1" t="s">
        <v>1785</v>
      </c>
      <c r="F836" s="1" t="s">
        <v>8</v>
      </c>
      <c r="G836" s="1">
        <v>20</v>
      </c>
      <c r="H836" s="1" t="s">
        <v>9</v>
      </c>
    </row>
    <row r="837" spans="1:8" x14ac:dyDescent="0.3">
      <c r="A837" s="1">
        <v>535</v>
      </c>
      <c r="B837" s="1" t="s">
        <v>10</v>
      </c>
      <c r="C837" s="1" t="s">
        <v>11</v>
      </c>
      <c r="D837" s="1" t="s">
        <v>1786</v>
      </c>
      <c r="E837" s="1" t="s">
        <v>1787</v>
      </c>
      <c r="F837" s="1" t="s">
        <v>8</v>
      </c>
      <c r="G837" s="1">
        <v>67</v>
      </c>
      <c r="H837" s="1" t="s">
        <v>9</v>
      </c>
    </row>
    <row r="838" spans="1:8" x14ac:dyDescent="0.3">
      <c r="A838" s="1">
        <v>536</v>
      </c>
      <c r="B838" s="1" t="s">
        <v>14</v>
      </c>
      <c r="C838" s="1" t="s">
        <v>69</v>
      </c>
      <c r="D838" s="1" t="s">
        <v>1788</v>
      </c>
      <c r="E838" s="1" t="s">
        <v>1789</v>
      </c>
      <c r="F838" s="1" t="s">
        <v>8</v>
      </c>
      <c r="G838" s="1">
        <v>5.3</v>
      </c>
      <c r="H838" s="1" t="s">
        <v>9</v>
      </c>
    </row>
    <row r="839" spans="1:8" x14ac:dyDescent="0.3">
      <c r="A839" s="1">
        <v>537</v>
      </c>
      <c r="B839" s="1" t="s">
        <v>129</v>
      </c>
      <c r="C839" s="1" t="s">
        <v>529</v>
      </c>
      <c r="D839" s="1" t="s">
        <v>1790</v>
      </c>
      <c r="E839" s="1" t="s">
        <v>1791</v>
      </c>
      <c r="F839" s="1" t="s">
        <v>8</v>
      </c>
      <c r="G839" s="1">
        <v>65</v>
      </c>
      <c r="H839" s="1" t="s">
        <v>9</v>
      </c>
    </row>
    <row r="840" spans="1:8" x14ac:dyDescent="0.3">
      <c r="A840" s="1">
        <v>538</v>
      </c>
      <c r="B840" s="1" t="s">
        <v>233</v>
      </c>
      <c r="C840" s="1" t="s">
        <v>981</v>
      </c>
      <c r="D840" s="1" t="s">
        <v>1792</v>
      </c>
      <c r="E840" s="1" t="s">
        <v>1793</v>
      </c>
      <c r="F840" s="1" t="s">
        <v>8</v>
      </c>
      <c r="G840" s="1">
        <v>30</v>
      </c>
      <c r="H840" s="1" t="s">
        <v>9</v>
      </c>
    </row>
    <row r="841" spans="1:8" x14ac:dyDescent="0.3">
      <c r="A841" s="1">
        <v>539</v>
      </c>
      <c r="B841" s="1" t="s">
        <v>86</v>
      </c>
      <c r="C841" s="1" t="s">
        <v>290</v>
      </c>
      <c r="D841" s="1" t="s">
        <v>1794</v>
      </c>
      <c r="E841" s="1" t="s">
        <v>1795</v>
      </c>
      <c r="F841" s="1" t="s">
        <v>8</v>
      </c>
      <c r="G841" s="1">
        <v>47</v>
      </c>
      <c r="H841" s="1" t="s">
        <v>9</v>
      </c>
    </row>
    <row r="842" spans="1:8" x14ac:dyDescent="0.3">
      <c r="A842" s="1">
        <v>540</v>
      </c>
      <c r="B842" s="1" t="s">
        <v>21</v>
      </c>
      <c r="C842" s="1" t="s">
        <v>828</v>
      </c>
      <c r="D842" s="1" t="s">
        <v>1796</v>
      </c>
      <c r="E842" s="1" t="s">
        <v>1797</v>
      </c>
      <c r="F842" s="1" t="s">
        <v>8</v>
      </c>
      <c r="G842" s="1">
        <v>7.5</v>
      </c>
      <c r="H842" s="1" t="s">
        <v>9</v>
      </c>
    </row>
    <row r="843" spans="1:8" x14ac:dyDescent="0.3">
      <c r="A843" s="1">
        <v>541</v>
      </c>
      <c r="B843" s="1" t="s">
        <v>37</v>
      </c>
      <c r="C843" s="1" t="s">
        <v>1754</v>
      </c>
      <c r="D843" s="1" t="s">
        <v>1798</v>
      </c>
      <c r="E843" s="1" t="s">
        <v>1799</v>
      </c>
      <c r="F843" s="1" t="s">
        <v>8</v>
      </c>
      <c r="G843" s="1"/>
      <c r="H843" s="1" t="s">
        <v>9</v>
      </c>
    </row>
    <row r="844" spans="1:8" x14ac:dyDescent="0.3">
      <c r="A844" s="1">
        <v>542</v>
      </c>
      <c r="B844" s="1" t="s">
        <v>14</v>
      </c>
      <c r="C844" s="1" t="s">
        <v>101</v>
      </c>
      <c r="D844" s="1" t="s">
        <v>1800</v>
      </c>
      <c r="E844" s="1" t="s">
        <v>1801</v>
      </c>
      <c r="F844" s="1" t="s">
        <v>8</v>
      </c>
      <c r="G844" s="1">
        <v>29.15</v>
      </c>
      <c r="H844" s="1" t="s">
        <v>9</v>
      </c>
    </row>
    <row r="845" spans="1:8" x14ac:dyDescent="0.3">
      <c r="A845" s="1">
        <v>543</v>
      </c>
      <c r="B845" s="1" t="s">
        <v>14</v>
      </c>
      <c r="C845" s="1" t="s">
        <v>90</v>
      </c>
      <c r="D845" s="1" t="s">
        <v>1802</v>
      </c>
      <c r="E845" s="1" t="s">
        <v>1803</v>
      </c>
      <c r="F845" s="1" t="s">
        <v>8</v>
      </c>
      <c r="G845" s="1">
        <v>29.75</v>
      </c>
      <c r="H845" s="1" t="s">
        <v>9</v>
      </c>
    </row>
    <row r="846" spans="1:8" x14ac:dyDescent="0.3">
      <c r="A846" s="1">
        <v>544</v>
      </c>
      <c r="B846" s="1" t="s">
        <v>10</v>
      </c>
      <c r="C846" s="1" t="s">
        <v>11</v>
      </c>
      <c r="D846" s="1" t="s">
        <v>1804</v>
      </c>
      <c r="E846" s="1" t="s">
        <v>1805</v>
      </c>
      <c r="F846" s="1" t="s">
        <v>8</v>
      </c>
      <c r="G846" s="1">
        <v>67</v>
      </c>
      <c r="H846" s="1" t="s">
        <v>9</v>
      </c>
    </row>
    <row r="847" spans="1:8" x14ac:dyDescent="0.3">
      <c r="A847" s="1">
        <v>545</v>
      </c>
      <c r="B847" s="1" t="s">
        <v>233</v>
      </c>
      <c r="C847" s="1" t="s">
        <v>379</v>
      </c>
      <c r="D847" s="1" t="s">
        <v>1806</v>
      </c>
      <c r="E847" s="1" t="s">
        <v>1807</v>
      </c>
      <c r="F847" s="1" t="s">
        <v>346</v>
      </c>
      <c r="G847" s="1">
        <v>200</v>
      </c>
      <c r="H847" s="1" t="s">
        <v>9</v>
      </c>
    </row>
    <row r="848" spans="1:8" x14ac:dyDescent="0.3">
      <c r="A848" s="1">
        <v>546</v>
      </c>
      <c r="B848" s="1" t="s">
        <v>10</v>
      </c>
      <c r="C848" s="1" t="s">
        <v>27</v>
      </c>
      <c r="D848" s="1" t="s">
        <v>1808</v>
      </c>
      <c r="E848" s="1" t="s">
        <v>1809</v>
      </c>
      <c r="F848" s="1" t="s">
        <v>8</v>
      </c>
      <c r="G848" s="1">
        <v>67</v>
      </c>
      <c r="H848" s="1" t="s">
        <v>9</v>
      </c>
    </row>
    <row r="849" spans="1:8" x14ac:dyDescent="0.3">
      <c r="A849" s="1">
        <v>547</v>
      </c>
      <c r="B849" s="1" t="s">
        <v>129</v>
      </c>
      <c r="C849" s="1" t="s">
        <v>1630</v>
      </c>
      <c r="D849" s="1" t="s">
        <v>1810</v>
      </c>
      <c r="E849" s="1" t="s">
        <v>1811</v>
      </c>
      <c r="F849" s="1" t="s">
        <v>346</v>
      </c>
      <c r="G849" s="1"/>
      <c r="H849" s="1" t="s">
        <v>9</v>
      </c>
    </row>
    <row r="850" spans="1:8" x14ac:dyDescent="0.3">
      <c r="A850" s="1">
        <v>548</v>
      </c>
      <c r="B850" s="1" t="s">
        <v>4</v>
      </c>
      <c r="C850" s="1" t="s">
        <v>1561</v>
      </c>
      <c r="D850" s="1" t="s">
        <v>1812</v>
      </c>
      <c r="E850" s="1" t="s">
        <v>1813</v>
      </c>
      <c r="F850" s="1" t="s">
        <v>346</v>
      </c>
      <c r="G850" s="1">
        <v>13</v>
      </c>
      <c r="H850" s="1" t="s">
        <v>9</v>
      </c>
    </row>
    <row r="851" spans="1:8" x14ac:dyDescent="0.3">
      <c r="A851" s="1">
        <v>549</v>
      </c>
      <c r="B851" s="1" t="s">
        <v>86</v>
      </c>
      <c r="C851" s="1" t="s">
        <v>87</v>
      </c>
      <c r="D851" s="1" t="s">
        <v>1814</v>
      </c>
      <c r="E851" s="1" t="s">
        <v>1815</v>
      </c>
      <c r="F851" s="1" t="s">
        <v>8</v>
      </c>
      <c r="G851" s="1">
        <v>21</v>
      </c>
      <c r="H851" s="1" t="s">
        <v>9</v>
      </c>
    </row>
    <row r="852" spans="1:8" x14ac:dyDescent="0.3">
      <c r="A852" s="1">
        <v>550</v>
      </c>
      <c r="B852" s="1" t="s">
        <v>233</v>
      </c>
      <c r="C852" s="1" t="s">
        <v>234</v>
      </c>
      <c r="D852" s="1" t="s">
        <v>1816</v>
      </c>
      <c r="E852" s="1" t="s">
        <v>1817</v>
      </c>
      <c r="F852" s="1" t="s">
        <v>8</v>
      </c>
      <c r="G852" s="1">
        <v>37</v>
      </c>
      <c r="H852" s="1" t="s">
        <v>9</v>
      </c>
    </row>
    <row r="853" spans="1:8" x14ac:dyDescent="0.3">
      <c r="A853" s="1">
        <v>551</v>
      </c>
      <c r="B853" s="1" t="s">
        <v>14</v>
      </c>
      <c r="C853" s="1" t="s">
        <v>90</v>
      </c>
      <c r="D853" s="1" t="s">
        <v>1818</v>
      </c>
      <c r="E853" s="1" t="s">
        <v>1819</v>
      </c>
      <c r="F853" s="1" t="s">
        <v>8</v>
      </c>
      <c r="G853" s="1">
        <v>29.75</v>
      </c>
      <c r="H853" s="1" t="s">
        <v>9</v>
      </c>
    </row>
    <row r="854" spans="1:8" x14ac:dyDescent="0.3">
      <c r="A854" s="1">
        <v>552</v>
      </c>
      <c r="B854" s="1" t="s">
        <v>14</v>
      </c>
      <c r="C854" s="1" t="s">
        <v>18</v>
      </c>
      <c r="D854" s="1" t="s">
        <v>1820</v>
      </c>
      <c r="E854" s="1" t="s">
        <v>1821</v>
      </c>
      <c r="F854" s="1" t="s">
        <v>8</v>
      </c>
      <c r="G854" s="1"/>
      <c r="H854" s="1" t="s">
        <v>9</v>
      </c>
    </row>
    <row r="855" spans="1:8" x14ac:dyDescent="0.3">
      <c r="A855" s="1">
        <v>553</v>
      </c>
      <c r="B855" s="1" t="s">
        <v>342</v>
      </c>
      <c r="C855" s="1" t="s">
        <v>343</v>
      </c>
      <c r="D855" s="1" t="s">
        <v>1822</v>
      </c>
      <c r="E855" s="1" t="s">
        <v>1823</v>
      </c>
      <c r="F855" s="1" t="s">
        <v>346</v>
      </c>
      <c r="G855" s="1">
        <v>85</v>
      </c>
      <c r="H855" s="1" t="s">
        <v>9</v>
      </c>
    </row>
    <row r="856" spans="1:8" x14ac:dyDescent="0.3">
      <c r="A856" s="1">
        <v>554</v>
      </c>
      <c r="B856" s="1" t="s">
        <v>129</v>
      </c>
      <c r="C856" s="1" t="s">
        <v>130</v>
      </c>
      <c r="D856" s="1" t="s">
        <v>1824</v>
      </c>
      <c r="E856" s="1" t="s">
        <v>1825</v>
      </c>
      <c r="F856" s="1" t="s">
        <v>346</v>
      </c>
      <c r="G856" s="1"/>
      <c r="H856" s="1" t="s">
        <v>9</v>
      </c>
    </row>
    <row r="857" spans="1:8" x14ac:dyDescent="0.3">
      <c r="A857" s="1">
        <v>555</v>
      </c>
      <c r="B857" s="1" t="s">
        <v>10</v>
      </c>
      <c r="C857" s="1" t="s">
        <v>30</v>
      </c>
      <c r="D857" s="1" t="s">
        <v>1826</v>
      </c>
      <c r="E857" s="1" t="s">
        <v>1827</v>
      </c>
      <c r="F857" s="1" t="s">
        <v>8</v>
      </c>
      <c r="G857" s="1">
        <v>67</v>
      </c>
      <c r="H857" s="1" t="s">
        <v>9</v>
      </c>
    </row>
    <row r="858" spans="1:8" x14ac:dyDescent="0.3">
      <c r="A858" s="1">
        <v>556</v>
      </c>
      <c r="B858" s="1" t="s">
        <v>86</v>
      </c>
      <c r="C858" s="1" t="s">
        <v>290</v>
      </c>
      <c r="D858" s="1" t="s">
        <v>1828</v>
      </c>
      <c r="E858" s="1" t="s">
        <v>1829</v>
      </c>
      <c r="F858" s="1" t="s">
        <v>8</v>
      </c>
      <c r="G858" s="1">
        <v>62</v>
      </c>
      <c r="H858" s="1" t="s">
        <v>9</v>
      </c>
    </row>
    <row r="859" spans="1:8" x14ac:dyDescent="0.3">
      <c r="A859" s="1">
        <v>557</v>
      </c>
      <c r="B859" s="1" t="s">
        <v>21</v>
      </c>
      <c r="C859" s="1" t="s">
        <v>828</v>
      </c>
      <c r="D859" s="1" t="s">
        <v>1830</v>
      </c>
      <c r="E859" s="1" t="s">
        <v>1831</v>
      </c>
      <c r="F859" s="1" t="s">
        <v>8</v>
      </c>
      <c r="G859" s="1">
        <v>7.5</v>
      </c>
      <c r="H859" s="1" t="s">
        <v>9</v>
      </c>
    </row>
    <row r="860" spans="1:8" x14ac:dyDescent="0.3">
      <c r="A860" s="1">
        <v>558</v>
      </c>
      <c r="B860" s="1" t="s">
        <v>233</v>
      </c>
      <c r="C860" s="1" t="s">
        <v>981</v>
      </c>
      <c r="D860" s="1" t="s">
        <v>1832</v>
      </c>
      <c r="E860" s="1" t="s">
        <v>1833</v>
      </c>
      <c r="F860" s="1" t="s">
        <v>8</v>
      </c>
      <c r="G860" s="1">
        <v>30</v>
      </c>
      <c r="H860" s="1" t="s">
        <v>9</v>
      </c>
    </row>
    <row r="861" spans="1:8" x14ac:dyDescent="0.3">
      <c r="A861" s="1">
        <v>559</v>
      </c>
      <c r="B861" s="1" t="s">
        <v>4</v>
      </c>
      <c r="C861" s="1" t="s">
        <v>5</v>
      </c>
      <c r="D861" s="1" t="s">
        <v>1834</v>
      </c>
      <c r="E861" s="1" t="s">
        <v>1835</v>
      </c>
      <c r="F861" s="1" t="s">
        <v>8</v>
      </c>
      <c r="G861" s="1">
        <v>25</v>
      </c>
      <c r="H861" s="1" t="s">
        <v>9</v>
      </c>
    </row>
    <row r="862" spans="1:8" x14ac:dyDescent="0.3">
      <c r="A862" s="1">
        <v>560</v>
      </c>
      <c r="B862" s="1" t="s">
        <v>14</v>
      </c>
      <c r="C862" s="1" t="s">
        <v>101</v>
      </c>
      <c r="D862" s="1" t="s">
        <v>1836</v>
      </c>
      <c r="E862" s="1" t="s">
        <v>1837</v>
      </c>
      <c r="F862" s="1" t="s">
        <v>8</v>
      </c>
      <c r="G862" s="1">
        <v>29.15</v>
      </c>
      <c r="H862" s="1" t="s">
        <v>9</v>
      </c>
    </row>
    <row r="863" spans="1:8" x14ac:dyDescent="0.3">
      <c r="A863" s="1">
        <v>561</v>
      </c>
      <c r="B863" s="1" t="s">
        <v>60</v>
      </c>
      <c r="C863" s="1" t="s">
        <v>61</v>
      </c>
      <c r="D863" s="1" t="s">
        <v>1838</v>
      </c>
      <c r="E863" s="1" t="s">
        <v>1839</v>
      </c>
      <c r="F863" s="1" t="s">
        <v>8</v>
      </c>
      <c r="G863" s="1">
        <v>90</v>
      </c>
      <c r="H863" s="1" t="s">
        <v>9</v>
      </c>
    </row>
    <row r="864" spans="1:8" x14ac:dyDescent="0.3">
      <c r="A864" s="1">
        <v>562</v>
      </c>
      <c r="B864" s="1" t="s">
        <v>14</v>
      </c>
      <c r="C864" s="1" t="s">
        <v>90</v>
      </c>
      <c r="D864" s="1" t="s">
        <v>1840</v>
      </c>
      <c r="E864" s="1" t="s">
        <v>1841</v>
      </c>
      <c r="F864" s="1" t="s">
        <v>8</v>
      </c>
      <c r="G864" s="1">
        <v>30.8</v>
      </c>
      <c r="H864" s="1" t="s">
        <v>9</v>
      </c>
    </row>
    <row r="865" spans="1:8" x14ac:dyDescent="0.3">
      <c r="A865" s="1">
        <v>563</v>
      </c>
      <c r="B865" s="1" t="s">
        <v>143</v>
      </c>
      <c r="C865" s="1" t="s">
        <v>69</v>
      </c>
      <c r="D865" s="1" t="s">
        <v>1842</v>
      </c>
      <c r="E865" s="1" t="s">
        <v>1843</v>
      </c>
      <c r="F865" s="1" t="s">
        <v>346</v>
      </c>
      <c r="G865" s="1"/>
      <c r="H865" s="1" t="s">
        <v>257</v>
      </c>
    </row>
    <row r="866" spans="1:8" x14ac:dyDescent="0.3">
      <c r="A866" s="1">
        <v>564</v>
      </c>
      <c r="B866" s="1" t="s">
        <v>129</v>
      </c>
      <c r="C866" s="1" t="s">
        <v>5</v>
      </c>
      <c r="D866" s="1" t="s">
        <v>1844</v>
      </c>
      <c r="E866" s="1" t="s">
        <v>1845</v>
      </c>
      <c r="F866" s="1" t="s">
        <v>8</v>
      </c>
      <c r="G866" s="1">
        <v>20</v>
      </c>
      <c r="H866" s="1" t="s">
        <v>9</v>
      </c>
    </row>
    <row r="867" spans="1:8" x14ac:dyDescent="0.3">
      <c r="A867" s="1">
        <v>565</v>
      </c>
      <c r="B867" s="1" t="s">
        <v>14</v>
      </c>
      <c r="C867" s="1" t="s">
        <v>329</v>
      </c>
      <c r="D867" s="1" t="s">
        <v>1846</v>
      </c>
      <c r="E867" s="1" t="s">
        <v>1847</v>
      </c>
      <c r="F867" s="1" t="s">
        <v>8</v>
      </c>
      <c r="G867" s="1">
        <v>64.680000000000007</v>
      </c>
      <c r="H867" s="1" t="s">
        <v>9</v>
      </c>
    </row>
    <row r="868" spans="1:8" x14ac:dyDescent="0.3">
      <c r="A868" s="1">
        <v>566</v>
      </c>
      <c r="B868" s="1" t="s">
        <v>233</v>
      </c>
      <c r="C868" s="1" t="s">
        <v>379</v>
      </c>
      <c r="D868" s="1" t="s">
        <v>1848</v>
      </c>
      <c r="E868" s="1" t="s">
        <v>1849</v>
      </c>
      <c r="F868" s="1" t="s">
        <v>346</v>
      </c>
      <c r="G868" s="1">
        <v>200</v>
      </c>
      <c r="H868" s="1" t="s">
        <v>9</v>
      </c>
    </row>
    <row r="869" spans="1:8" x14ac:dyDescent="0.3">
      <c r="A869" s="1">
        <v>567</v>
      </c>
      <c r="B869" s="1" t="s">
        <v>74</v>
      </c>
      <c r="C869" s="1" t="s">
        <v>75</v>
      </c>
      <c r="D869" s="1" t="s">
        <v>1850</v>
      </c>
      <c r="E869" s="1" t="s">
        <v>1851</v>
      </c>
      <c r="F869" s="1" t="s">
        <v>8</v>
      </c>
      <c r="G869" s="1">
        <v>153</v>
      </c>
      <c r="H869" s="1" t="s">
        <v>9</v>
      </c>
    </row>
    <row r="870" spans="1:8" x14ac:dyDescent="0.3">
      <c r="A870" s="1">
        <v>568</v>
      </c>
      <c r="B870" s="1" t="s">
        <v>14</v>
      </c>
      <c r="C870" s="1" t="s">
        <v>18</v>
      </c>
      <c r="D870" s="1" t="s">
        <v>1852</v>
      </c>
      <c r="E870" s="1" t="s">
        <v>1853</v>
      </c>
      <c r="F870" s="1" t="s">
        <v>8</v>
      </c>
      <c r="G870" s="1"/>
      <c r="H870" s="1" t="s">
        <v>9</v>
      </c>
    </row>
    <row r="871" spans="1:8" x14ac:dyDescent="0.3">
      <c r="A871" s="1">
        <v>569</v>
      </c>
      <c r="B871" s="1" t="s">
        <v>129</v>
      </c>
      <c r="C871" s="1" t="s">
        <v>1630</v>
      </c>
      <c r="D871" s="1" t="s">
        <v>1854</v>
      </c>
      <c r="E871" s="1" t="s">
        <v>1855</v>
      </c>
      <c r="F871" s="1" t="s">
        <v>346</v>
      </c>
      <c r="G871" s="1"/>
      <c r="H871" s="1" t="s">
        <v>257</v>
      </c>
    </row>
    <row r="872" spans="1:8" x14ac:dyDescent="0.3">
      <c r="A872" s="1">
        <v>570</v>
      </c>
      <c r="B872" s="1" t="s">
        <v>14</v>
      </c>
      <c r="C872" s="1" t="s">
        <v>90</v>
      </c>
      <c r="D872" s="1" t="s">
        <v>1856</v>
      </c>
      <c r="E872" s="1" t="s">
        <v>1857</v>
      </c>
      <c r="F872" s="1" t="s">
        <v>8</v>
      </c>
      <c r="G872" s="1">
        <v>30.8</v>
      </c>
      <c r="H872" s="1" t="s">
        <v>9</v>
      </c>
    </row>
    <row r="873" spans="1:8" x14ac:dyDescent="0.3">
      <c r="A873" s="1">
        <v>571</v>
      </c>
      <c r="B873" s="1" t="s">
        <v>10</v>
      </c>
      <c r="C873" s="1" t="s">
        <v>27</v>
      </c>
      <c r="D873" s="1" t="s">
        <v>1858</v>
      </c>
      <c r="E873" s="1" t="s">
        <v>1859</v>
      </c>
      <c r="F873" s="1" t="s">
        <v>8</v>
      </c>
      <c r="G873" s="1">
        <v>67</v>
      </c>
      <c r="H873" s="1" t="s">
        <v>9</v>
      </c>
    </row>
    <row r="874" spans="1:8" x14ac:dyDescent="0.3">
      <c r="A874" s="1">
        <v>572</v>
      </c>
      <c r="B874" s="1" t="s">
        <v>68</v>
      </c>
      <c r="C874" s="1" t="s">
        <v>69</v>
      </c>
      <c r="D874" s="1" t="s">
        <v>1860</v>
      </c>
      <c r="E874" s="1" t="s">
        <v>1861</v>
      </c>
      <c r="F874" s="1" t="s">
        <v>8</v>
      </c>
      <c r="G874" s="1">
        <v>5.8</v>
      </c>
      <c r="H874" s="1" t="s">
        <v>9</v>
      </c>
    </row>
    <row r="875" spans="1:8" x14ac:dyDescent="0.3">
      <c r="A875" s="1">
        <v>573</v>
      </c>
      <c r="B875" s="1" t="s">
        <v>233</v>
      </c>
      <c r="C875" s="1" t="s">
        <v>379</v>
      </c>
      <c r="D875" s="1" t="s">
        <v>1862</v>
      </c>
      <c r="E875" s="1" t="s">
        <v>1863</v>
      </c>
      <c r="F875" s="1" t="s">
        <v>346</v>
      </c>
      <c r="G875" s="1">
        <v>200</v>
      </c>
      <c r="H875" s="1" t="s">
        <v>9</v>
      </c>
    </row>
    <row r="876" spans="1:8" x14ac:dyDescent="0.3">
      <c r="A876" s="1">
        <v>574</v>
      </c>
      <c r="B876" s="1" t="s">
        <v>60</v>
      </c>
      <c r="C876" s="1" t="s">
        <v>536</v>
      </c>
      <c r="D876" s="1" t="s">
        <v>1864</v>
      </c>
      <c r="E876" s="1" t="s">
        <v>1865</v>
      </c>
      <c r="F876" s="1" t="s">
        <v>346</v>
      </c>
      <c r="G876" s="1">
        <v>112.5</v>
      </c>
      <c r="H876" s="1" t="s">
        <v>9</v>
      </c>
    </row>
    <row r="877" spans="1:8" x14ac:dyDescent="0.3">
      <c r="A877" s="1">
        <v>575</v>
      </c>
      <c r="B877" s="1" t="s">
        <v>14</v>
      </c>
      <c r="C877" s="1" t="s">
        <v>101</v>
      </c>
      <c r="D877" s="1" t="s">
        <v>1866</v>
      </c>
      <c r="E877" s="1" t="s">
        <v>1867</v>
      </c>
      <c r="F877" s="1" t="s">
        <v>8</v>
      </c>
      <c r="G877" s="1"/>
      <c r="H877" s="1" t="s">
        <v>9</v>
      </c>
    </row>
    <row r="878" spans="1:8" x14ac:dyDescent="0.3">
      <c r="A878" s="1">
        <v>576</v>
      </c>
      <c r="B878" s="1" t="s">
        <v>86</v>
      </c>
      <c r="C878" s="1" t="s">
        <v>87</v>
      </c>
      <c r="D878" s="1" t="s">
        <v>1868</v>
      </c>
      <c r="E878" s="1" t="s">
        <v>1869</v>
      </c>
      <c r="F878" s="1" t="s">
        <v>8</v>
      </c>
      <c r="G878" s="1">
        <v>21</v>
      </c>
      <c r="H878" s="1" t="s">
        <v>9</v>
      </c>
    </row>
    <row r="879" spans="1:8" x14ac:dyDescent="0.3">
      <c r="A879" s="1">
        <v>577</v>
      </c>
      <c r="B879" s="1" t="s">
        <v>74</v>
      </c>
      <c r="C879" s="1" t="s">
        <v>114</v>
      </c>
      <c r="D879" s="1" t="s">
        <v>1870</v>
      </c>
      <c r="E879" s="1" t="s">
        <v>1871</v>
      </c>
      <c r="F879" s="1" t="s">
        <v>346</v>
      </c>
      <c r="G879" s="1"/>
      <c r="H879" s="1" t="s">
        <v>9</v>
      </c>
    </row>
    <row r="880" spans="1:8" x14ac:dyDescent="0.3">
      <c r="A880" s="1">
        <v>578</v>
      </c>
      <c r="B880" s="1" t="s">
        <v>10</v>
      </c>
      <c r="C880" s="1" t="s">
        <v>11</v>
      </c>
      <c r="D880" s="1" t="s">
        <v>1872</v>
      </c>
      <c r="E880" s="1" t="s">
        <v>1873</v>
      </c>
      <c r="F880" s="1" t="s">
        <v>8</v>
      </c>
      <c r="G880" s="1">
        <v>67</v>
      </c>
      <c r="H880" s="1" t="s">
        <v>9</v>
      </c>
    </row>
    <row r="881" spans="1:8" x14ac:dyDescent="0.3">
      <c r="A881" s="1">
        <v>579</v>
      </c>
      <c r="B881" s="1" t="s">
        <v>14</v>
      </c>
      <c r="C881" s="1" t="s">
        <v>329</v>
      </c>
      <c r="D881" s="1" t="s">
        <v>1874</v>
      </c>
      <c r="E881" s="1" t="s">
        <v>1875</v>
      </c>
      <c r="F881" s="1" t="s">
        <v>8</v>
      </c>
      <c r="G881" s="1">
        <v>30.8</v>
      </c>
      <c r="H881" s="1" t="s">
        <v>9</v>
      </c>
    </row>
    <row r="882" spans="1:8" x14ac:dyDescent="0.3">
      <c r="A882" s="1">
        <v>580</v>
      </c>
      <c r="B882" s="1" t="s">
        <v>14</v>
      </c>
      <c r="C882" s="1" t="s">
        <v>18</v>
      </c>
      <c r="D882" s="1" t="s">
        <v>1876</v>
      </c>
      <c r="E882" s="1" t="s">
        <v>1877</v>
      </c>
      <c r="F882" s="1" t="s">
        <v>8</v>
      </c>
      <c r="G882" s="1"/>
      <c r="H882" s="1" t="s">
        <v>9</v>
      </c>
    </row>
    <row r="883" spans="1:8" x14ac:dyDescent="0.3">
      <c r="A883" s="1">
        <v>581</v>
      </c>
      <c r="B883" s="1" t="s">
        <v>233</v>
      </c>
      <c r="C883" s="1" t="s">
        <v>234</v>
      </c>
      <c r="D883" s="1" t="s">
        <v>1878</v>
      </c>
      <c r="E883" s="1" t="s">
        <v>1879</v>
      </c>
      <c r="F883" s="1" t="s">
        <v>8</v>
      </c>
      <c r="G883" s="1">
        <v>37</v>
      </c>
      <c r="H883" s="1" t="s">
        <v>9</v>
      </c>
    </row>
    <row r="884" spans="1:8" x14ac:dyDescent="0.3">
      <c r="A884" s="1">
        <v>582</v>
      </c>
      <c r="B884" s="1" t="s">
        <v>74</v>
      </c>
      <c r="C884" s="1" t="s">
        <v>390</v>
      </c>
      <c r="D884" s="1" t="s">
        <v>1880</v>
      </c>
      <c r="E884" s="1" t="s">
        <v>1881</v>
      </c>
      <c r="F884" s="1" t="s">
        <v>8</v>
      </c>
      <c r="G884" s="1">
        <v>350</v>
      </c>
      <c r="H884" s="1" t="s">
        <v>9</v>
      </c>
    </row>
    <row r="885" spans="1:8" x14ac:dyDescent="0.3">
      <c r="A885" s="1">
        <v>583</v>
      </c>
      <c r="B885" s="1" t="s">
        <v>10</v>
      </c>
      <c r="C885" s="1" t="s">
        <v>11</v>
      </c>
      <c r="D885" s="1" t="s">
        <v>1882</v>
      </c>
      <c r="E885" s="1" t="s">
        <v>1883</v>
      </c>
      <c r="F885" s="1" t="s">
        <v>8</v>
      </c>
      <c r="G885" s="1">
        <v>67</v>
      </c>
      <c r="H885" s="1" t="s">
        <v>9</v>
      </c>
    </row>
    <row r="886" spans="1:8" x14ac:dyDescent="0.3">
      <c r="A886" s="1">
        <v>584</v>
      </c>
      <c r="B886" s="1" t="s">
        <v>14</v>
      </c>
      <c r="C886" s="1" t="s">
        <v>329</v>
      </c>
      <c r="D886" s="1" t="s">
        <v>1884</v>
      </c>
      <c r="E886" s="1" t="s">
        <v>1885</v>
      </c>
      <c r="F886" s="1" t="s">
        <v>8</v>
      </c>
      <c r="G886" s="1">
        <v>64.680000000000007</v>
      </c>
      <c r="H886" s="1" t="s">
        <v>9</v>
      </c>
    </row>
    <row r="887" spans="1:8" x14ac:dyDescent="0.3">
      <c r="A887" s="1">
        <v>585</v>
      </c>
      <c r="B887" s="1" t="s">
        <v>14</v>
      </c>
      <c r="C887" s="1" t="s">
        <v>18</v>
      </c>
      <c r="D887" s="1" t="s">
        <v>1886</v>
      </c>
      <c r="E887" s="1" t="s">
        <v>1887</v>
      </c>
      <c r="F887" s="1" t="s">
        <v>8</v>
      </c>
      <c r="G887" s="1"/>
      <c r="H887" s="1" t="s">
        <v>9</v>
      </c>
    </row>
    <row r="888" spans="1:8" x14ac:dyDescent="0.3">
      <c r="A888" s="1">
        <v>586</v>
      </c>
      <c r="B888" s="1" t="s">
        <v>37</v>
      </c>
      <c r="C888" s="1" t="s">
        <v>1754</v>
      </c>
      <c r="D888" s="1" t="s">
        <v>1888</v>
      </c>
      <c r="E888" s="1" t="s">
        <v>1889</v>
      </c>
      <c r="F888" s="1" t="s">
        <v>8</v>
      </c>
      <c r="G888" s="1"/>
      <c r="H888" s="1" t="s">
        <v>9</v>
      </c>
    </row>
    <row r="889" spans="1:8" x14ac:dyDescent="0.3">
      <c r="A889" s="1">
        <v>587</v>
      </c>
      <c r="B889" s="1" t="s">
        <v>10</v>
      </c>
      <c r="C889" s="1" t="s">
        <v>27</v>
      </c>
      <c r="D889" s="1" t="s">
        <v>1890</v>
      </c>
      <c r="E889" s="1" t="s">
        <v>1891</v>
      </c>
      <c r="F889" s="1" t="s">
        <v>8</v>
      </c>
      <c r="G889" s="1">
        <v>67</v>
      </c>
      <c r="H889" s="1" t="s">
        <v>9</v>
      </c>
    </row>
    <row r="890" spans="1:8" x14ac:dyDescent="0.3">
      <c r="A890" s="1">
        <v>588</v>
      </c>
      <c r="B890" s="1" t="s">
        <v>233</v>
      </c>
      <c r="C890" s="1" t="s">
        <v>379</v>
      </c>
      <c r="D890" s="1" t="s">
        <v>1892</v>
      </c>
      <c r="E890" s="1" t="s">
        <v>1893</v>
      </c>
      <c r="F890" s="1" t="s">
        <v>346</v>
      </c>
      <c r="G890" s="1"/>
      <c r="H890" s="1" t="s">
        <v>9</v>
      </c>
    </row>
    <row r="891" spans="1:8" x14ac:dyDescent="0.3">
      <c r="A891" s="1">
        <v>589</v>
      </c>
      <c r="B891" s="1" t="s">
        <v>10</v>
      </c>
      <c r="C891" s="1" t="s">
        <v>11</v>
      </c>
      <c r="D891" s="1" t="s">
        <v>1894</v>
      </c>
      <c r="E891" s="1" t="s">
        <v>1895</v>
      </c>
      <c r="F891" s="1" t="s">
        <v>8</v>
      </c>
      <c r="G891" s="1">
        <v>67</v>
      </c>
      <c r="H891" s="1" t="s">
        <v>9</v>
      </c>
    </row>
    <row r="892" spans="1:8" x14ac:dyDescent="0.3">
      <c r="A892" s="1">
        <v>590</v>
      </c>
      <c r="B892" s="1" t="s">
        <v>120</v>
      </c>
      <c r="C892" s="1" t="s">
        <v>121</v>
      </c>
      <c r="D892" s="1" t="s">
        <v>1896</v>
      </c>
      <c r="E892" s="1" t="s">
        <v>1897</v>
      </c>
      <c r="F892" s="1" t="s">
        <v>8</v>
      </c>
      <c r="G892" s="1"/>
      <c r="H892" s="1" t="s">
        <v>9</v>
      </c>
    </row>
    <row r="893" spans="1:8" x14ac:dyDescent="0.3">
      <c r="A893" s="1">
        <v>591</v>
      </c>
      <c r="B893" s="1" t="s">
        <v>129</v>
      </c>
      <c r="C893" s="1" t="s">
        <v>130</v>
      </c>
      <c r="D893" s="1" t="s">
        <v>1898</v>
      </c>
      <c r="E893" s="1" t="s">
        <v>1899</v>
      </c>
      <c r="F893" s="1" t="s">
        <v>8</v>
      </c>
      <c r="G893" s="1">
        <v>17.420000000000002</v>
      </c>
      <c r="H893" s="1" t="s">
        <v>9</v>
      </c>
    </row>
    <row r="894" spans="1:8" x14ac:dyDescent="0.3">
      <c r="A894" s="1">
        <v>592</v>
      </c>
      <c r="B894" s="1" t="s">
        <v>14</v>
      </c>
      <c r="C894" s="1" t="s">
        <v>101</v>
      </c>
      <c r="D894" s="1" t="s">
        <v>1900</v>
      </c>
      <c r="E894" s="1" t="s">
        <v>1901</v>
      </c>
      <c r="F894" s="1" t="s">
        <v>8</v>
      </c>
      <c r="G894" s="1">
        <v>69.7</v>
      </c>
      <c r="H894" s="1" t="s">
        <v>9</v>
      </c>
    </row>
    <row r="895" spans="1:8" x14ac:dyDescent="0.3">
      <c r="A895" s="1">
        <v>593</v>
      </c>
      <c r="B895" s="1" t="s">
        <v>14</v>
      </c>
      <c r="C895" s="1" t="s">
        <v>90</v>
      </c>
      <c r="D895" s="1" t="s">
        <v>1902</v>
      </c>
      <c r="E895" s="1" t="s">
        <v>1903</v>
      </c>
      <c r="F895" s="1" t="s">
        <v>346</v>
      </c>
      <c r="G895" s="1">
        <v>30.8</v>
      </c>
      <c r="H895" s="1" t="s">
        <v>9</v>
      </c>
    </row>
    <row r="896" spans="1:8" x14ac:dyDescent="0.3">
      <c r="A896" s="1">
        <v>594</v>
      </c>
      <c r="B896" s="1" t="s">
        <v>10</v>
      </c>
      <c r="C896" s="1" t="s">
        <v>11</v>
      </c>
      <c r="D896" s="1" t="s">
        <v>1904</v>
      </c>
      <c r="E896" s="1" t="s">
        <v>1905</v>
      </c>
      <c r="F896" s="1" t="s">
        <v>346</v>
      </c>
      <c r="G896" s="1">
        <v>62</v>
      </c>
      <c r="H896" s="1" t="s">
        <v>9</v>
      </c>
    </row>
    <row r="897" spans="1:8" x14ac:dyDescent="0.3">
      <c r="A897" s="1">
        <v>595</v>
      </c>
      <c r="B897" s="1" t="s">
        <v>14</v>
      </c>
      <c r="C897" s="1" t="s">
        <v>18</v>
      </c>
      <c r="D897" s="1" t="s">
        <v>1906</v>
      </c>
      <c r="E897" s="1" t="s">
        <v>1907</v>
      </c>
      <c r="F897" s="1" t="s">
        <v>8</v>
      </c>
      <c r="G897" s="1">
        <v>30.8</v>
      </c>
      <c r="H897" s="1" t="s">
        <v>9</v>
      </c>
    </row>
    <row r="898" spans="1:8" x14ac:dyDescent="0.3">
      <c r="A898" s="1">
        <v>596</v>
      </c>
      <c r="B898" s="1" t="s">
        <v>4</v>
      </c>
      <c r="C898" s="1" t="s">
        <v>5</v>
      </c>
      <c r="D898" s="1" t="s">
        <v>1908</v>
      </c>
      <c r="E898" s="1" t="s">
        <v>1909</v>
      </c>
      <c r="F898" s="1" t="s">
        <v>8</v>
      </c>
      <c r="G898" s="1">
        <v>25</v>
      </c>
      <c r="H898" s="1" t="s">
        <v>9</v>
      </c>
    </row>
    <row r="899" spans="1:8" x14ac:dyDescent="0.3">
      <c r="A899" s="1">
        <v>597</v>
      </c>
      <c r="B899" s="1" t="s">
        <v>60</v>
      </c>
      <c r="C899" s="1" t="s">
        <v>61</v>
      </c>
      <c r="D899" s="1" t="s">
        <v>1910</v>
      </c>
      <c r="E899" s="1" t="s">
        <v>1911</v>
      </c>
      <c r="F899" s="1" t="s">
        <v>8</v>
      </c>
      <c r="G899" s="1">
        <v>90</v>
      </c>
      <c r="H899" s="1" t="s">
        <v>9</v>
      </c>
    </row>
    <row r="900" spans="1:8" x14ac:dyDescent="0.3">
      <c r="A900" s="1">
        <v>598</v>
      </c>
      <c r="B900" s="1" t="s">
        <v>129</v>
      </c>
      <c r="C900" s="1" t="s">
        <v>1630</v>
      </c>
      <c r="D900" s="1" t="s">
        <v>1912</v>
      </c>
      <c r="E900" s="1" t="s">
        <v>1913</v>
      </c>
      <c r="F900" s="1" t="s">
        <v>346</v>
      </c>
      <c r="G900" s="1"/>
      <c r="H900" s="1" t="s">
        <v>9</v>
      </c>
    </row>
    <row r="901" spans="1:8" x14ac:dyDescent="0.3">
      <c r="A901" s="1">
        <v>599</v>
      </c>
      <c r="B901" s="1" t="s">
        <v>14</v>
      </c>
      <c r="C901" s="1" t="s">
        <v>101</v>
      </c>
      <c r="D901" s="1" t="s">
        <v>1914</v>
      </c>
      <c r="E901" s="1" t="s">
        <v>1915</v>
      </c>
      <c r="F901" s="1" t="s">
        <v>8</v>
      </c>
      <c r="G901" s="1">
        <v>69.7</v>
      </c>
      <c r="H901" s="1" t="s">
        <v>9</v>
      </c>
    </row>
    <row r="902" spans="1:8" x14ac:dyDescent="0.3">
      <c r="A902" s="1">
        <v>600</v>
      </c>
      <c r="B902" s="1" t="s">
        <v>10</v>
      </c>
      <c r="C902" s="1" t="s">
        <v>11</v>
      </c>
      <c r="D902" s="1" t="s">
        <v>1916</v>
      </c>
      <c r="E902" s="1" t="s">
        <v>1917</v>
      </c>
      <c r="F902" s="1" t="s">
        <v>346</v>
      </c>
      <c r="G902" s="1">
        <v>62</v>
      </c>
      <c r="H902" s="1" t="s">
        <v>9</v>
      </c>
    </row>
    <row r="903" spans="1:8" x14ac:dyDescent="0.3">
      <c r="A903" s="1">
        <v>601</v>
      </c>
      <c r="B903" s="1" t="s">
        <v>14</v>
      </c>
      <c r="C903" s="1" t="s">
        <v>90</v>
      </c>
      <c r="D903" s="1" t="s">
        <v>1918</v>
      </c>
      <c r="E903" s="1" t="s">
        <v>1919</v>
      </c>
      <c r="F903" s="1" t="s">
        <v>8</v>
      </c>
      <c r="G903" s="1">
        <v>29.75</v>
      </c>
      <c r="H903" s="1" t="s">
        <v>9</v>
      </c>
    </row>
    <row r="904" spans="1:8" x14ac:dyDescent="0.3">
      <c r="A904" s="1">
        <v>602</v>
      </c>
      <c r="B904" s="1" t="s">
        <v>37</v>
      </c>
      <c r="C904" s="1" t="s">
        <v>1754</v>
      </c>
      <c r="D904" s="1" t="s">
        <v>1920</v>
      </c>
      <c r="E904" s="1" t="s">
        <v>1921</v>
      </c>
      <c r="F904" s="1" t="s">
        <v>8</v>
      </c>
      <c r="G904" s="1"/>
      <c r="H904" s="1" t="s">
        <v>9</v>
      </c>
    </row>
    <row r="905" spans="1:8" x14ac:dyDescent="0.3">
      <c r="A905" s="1">
        <v>603</v>
      </c>
      <c r="B905" s="1" t="s">
        <v>10</v>
      </c>
      <c r="C905" s="1" t="s">
        <v>27</v>
      </c>
      <c r="D905" s="1" t="s">
        <v>1922</v>
      </c>
      <c r="E905" s="1" t="s">
        <v>1923</v>
      </c>
      <c r="F905" s="1" t="s">
        <v>346</v>
      </c>
      <c r="G905" s="1">
        <v>62</v>
      </c>
      <c r="H905" s="1" t="s">
        <v>9</v>
      </c>
    </row>
    <row r="906" spans="1:8" x14ac:dyDescent="0.3">
      <c r="A906" s="1">
        <v>604</v>
      </c>
      <c r="B906" s="1" t="s">
        <v>342</v>
      </c>
      <c r="C906" s="1" t="s">
        <v>343</v>
      </c>
      <c r="D906" s="1" t="s">
        <v>1924</v>
      </c>
      <c r="E906" s="1" t="s">
        <v>1925</v>
      </c>
      <c r="F906" s="1" t="s">
        <v>346</v>
      </c>
      <c r="G906" s="1">
        <v>85</v>
      </c>
      <c r="H906" s="1" t="s">
        <v>9</v>
      </c>
    </row>
    <row r="907" spans="1:8" x14ac:dyDescent="0.3">
      <c r="A907" s="1">
        <v>605</v>
      </c>
      <c r="B907" s="1" t="s">
        <v>14</v>
      </c>
      <c r="C907" s="1" t="s">
        <v>18</v>
      </c>
      <c r="D907" s="1" t="s">
        <v>1926</v>
      </c>
      <c r="E907" s="1" t="s">
        <v>1927</v>
      </c>
      <c r="F907" s="1" t="s">
        <v>8</v>
      </c>
      <c r="G907" s="1">
        <v>64.680000000000007</v>
      </c>
      <c r="H907" s="1" t="s">
        <v>9</v>
      </c>
    </row>
    <row r="908" spans="1:8" x14ac:dyDescent="0.3">
      <c r="A908" s="1">
        <v>606</v>
      </c>
      <c r="B908" s="1" t="s">
        <v>10</v>
      </c>
      <c r="C908" s="1" t="s">
        <v>30</v>
      </c>
      <c r="D908" s="1" t="s">
        <v>1928</v>
      </c>
      <c r="E908" s="1" t="s">
        <v>1929</v>
      </c>
      <c r="F908" s="1" t="s">
        <v>8</v>
      </c>
      <c r="G908" s="1">
        <v>67</v>
      </c>
      <c r="H908" s="1" t="s">
        <v>9</v>
      </c>
    </row>
    <row r="909" spans="1:8" x14ac:dyDescent="0.3">
      <c r="A909" s="1">
        <v>607</v>
      </c>
      <c r="B909" s="1" t="s">
        <v>14</v>
      </c>
      <c r="C909" s="1" t="s">
        <v>329</v>
      </c>
      <c r="D909" s="1" t="s">
        <v>1930</v>
      </c>
      <c r="E909" s="1" t="s">
        <v>1931</v>
      </c>
      <c r="F909" s="1" t="s">
        <v>8</v>
      </c>
      <c r="G909" s="1">
        <v>64.680000000000007</v>
      </c>
      <c r="H909" s="1" t="s">
        <v>9</v>
      </c>
    </row>
    <row r="910" spans="1:8" x14ac:dyDescent="0.3">
      <c r="A910" s="1">
        <v>608</v>
      </c>
      <c r="B910" s="1" t="s">
        <v>74</v>
      </c>
      <c r="C910" s="1" t="s">
        <v>671</v>
      </c>
      <c r="D910" s="1" t="s">
        <v>1932</v>
      </c>
      <c r="E910" s="1" t="s">
        <v>1933</v>
      </c>
      <c r="F910" s="1" t="s">
        <v>8</v>
      </c>
      <c r="G910" s="1">
        <v>109</v>
      </c>
      <c r="H910" s="1" t="s">
        <v>9</v>
      </c>
    </row>
    <row r="911" spans="1:8" x14ac:dyDescent="0.3">
      <c r="A911" s="1">
        <v>609</v>
      </c>
      <c r="B911" s="1" t="s">
        <v>14</v>
      </c>
      <c r="C911" s="1" t="s">
        <v>101</v>
      </c>
      <c r="D911" s="1" t="s">
        <v>1934</v>
      </c>
      <c r="E911" s="1" t="s">
        <v>1935</v>
      </c>
      <c r="F911" s="1" t="s">
        <v>8</v>
      </c>
      <c r="G911" s="1">
        <v>29.15</v>
      </c>
      <c r="H911" s="1" t="s">
        <v>9</v>
      </c>
    </row>
    <row r="912" spans="1:8" x14ac:dyDescent="0.3">
      <c r="A912" s="1">
        <v>610</v>
      </c>
      <c r="B912" s="1" t="s">
        <v>120</v>
      </c>
      <c r="C912" s="1" t="s">
        <v>121</v>
      </c>
      <c r="D912" s="1" t="s">
        <v>1936</v>
      </c>
      <c r="E912" s="1" t="s">
        <v>1937</v>
      </c>
      <c r="F912" s="1" t="s">
        <v>8</v>
      </c>
      <c r="G912" s="1"/>
      <c r="H912" s="1" t="s">
        <v>9</v>
      </c>
    </row>
    <row r="913" spans="1:8" x14ac:dyDescent="0.3">
      <c r="A913" s="1">
        <v>611</v>
      </c>
      <c r="B913" s="1" t="s">
        <v>14</v>
      </c>
      <c r="C913" s="1" t="s">
        <v>69</v>
      </c>
      <c r="D913" s="1" t="s">
        <v>1938</v>
      </c>
      <c r="E913" s="1" t="s">
        <v>1939</v>
      </c>
      <c r="F913" s="1" t="s">
        <v>8</v>
      </c>
      <c r="G913" s="1">
        <v>5.3</v>
      </c>
      <c r="H913" s="1" t="s">
        <v>9</v>
      </c>
    </row>
    <row r="914" spans="1:8" x14ac:dyDescent="0.3">
      <c r="A914" s="1">
        <v>612</v>
      </c>
      <c r="B914" s="1" t="s">
        <v>1940</v>
      </c>
      <c r="C914" s="1" t="s">
        <v>1561</v>
      </c>
      <c r="D914" s="1" t="s">
        <v>1941</v>
      </c>
      <c r="E914" s="1" t="s">
        <v>1942</v>
      </c>
      <c r="F914" s="1" t="s">
        <v>346</v>
      </c>
      <c r="G914" s="1">
        <v>13</v>
      </c>
      <c r="H914" s="1" t="s">
        <v>9</v>
      </c>
    </row>
    <row r="915" spans="1:8" x14ac:dyDescent="0.3">
      <c r="A915" s="1">
        <v>613</v>
      </c>
      <c r="B915" s="1" t="s">
        <v>10</v>
      </c>
      <c r="C915" s="1" t="s">
        <v>11</v>
      </c>
      <c r="D915" s="1" t="s">
        <v>1943</v>
      </c>
      <c r="E915" s="1" t="s">
        <v>1944</v>
      </c>
      <c r="F915" s="1" t="s">
        <v>346</v>
      </c>
      <c r="G915" s="1">
        <v>62</v>
      </c>
      <c r="H915" s="1" t="s">
        <v>9</v>
      </c>
    </row>
    <row r="916" spans="1:8" x14ac:dyDescent="0.3">
      <c r="A916" s="1">
        <v>614</v>
      </c>
      <c r="B916" s="1" t="s">
        <v>129</v>
      </c>
      <c r="C916" s="1" t="s">
        <v>565</v>
      </c>
      <c r="D916" s="1" t="s">
        <v>1945</v>
      </c>
      <c r="E916" s="1" t="s">
        <v>1946</v>
      </c>
      <c r="F916" s="1" t="s">
        <v>8</v>
      </c>
      <c r="G916" s="1">
        <v>65</v>
      </c>
      <c r="H916" s="1" t="s">
        <v>9</v>
      </c>
    </row>
    <row r="917" spans="1:8" x14ac:dyDescent="0.3">
      <c r="A917" s="1">
        <v>615</v>
      </c>
      <c r="B917" s="1" t="s">
        <v>74</v>
      </c>
      <c r="C917" s="1" t="s">
        <v>75</v>
      </c>
      <c r="D917" s="1" t="s">
        <v>1947</v>
      </c>
      <c r="E917" s="1" t="s">
        <v>1948</v>
      </c>
      <c r="F917" s="1" t="s">
        <v>8</v>
      </c>
      <c r="G917" s="1">
        <v>153</v>
      </c>
      <c r="H917" s="1" t="s">
        <v>9</v>
      </c>
    </row>
    <row r="918" spans="1:8" x14ac:dyDescent="0.3">
      <c r="A918" s="1">
        <v>616</v>
      </c>
      <c r="B918" s="1" t="s">
        <v>86</v>
      </c>
      <c r="C918" s="1" t="s">
        <v>87</v>
      </c>
      <c r="D918" s="1" t="s">
        <v>1949</v>
      </c>
      <c r="E918" s="1" t="s">
        <v>1950</v>
      </c>
      <c r="F918" s="1" t="s">
        <v>8</v>
      </c>
      <c r="G918" s="1">
        <v>31</v>
      </c>
      <c r="H918" s="1" t="s">
        <v>9</v>
      </c>
    </row>
    <row r="919" spans="1:8" x14ac:dyDescent="0.3">
      <c r="A919" s="1">
        <v>617</v>
      </c>
      <c r="B919" s="1" t="s">
        <v>14</v>
      </c>
      <c r="C919" s="1" t="s">
        <v>90</v>
      </c>
      <c r="D919" s="1" t="s">
        <v>1951</v>
      </c>
      <c r="E919" s="1" t="s">
        <v>1952</v>
      </c>
      <c r="F919" s="1" t="s">
        <v>8</v>
      </c>
      <c r="G919" s="1">
        <v>64.680000000000007</v>
      </c>
      <c r="H919" s="1" t="s">
        <v>9</v>
      </c>
    </row>
    <row r="920" spans="1:8" x14ac:dyDescent="0.3">
      <c r="A920" s="1">
        <v>618</v>
      </c>
      <c r="B920" s="1" t="s">
        <v>37</v>
      </c>
      <c r="C920" s="1" t="s">
        <v>1754</v>
      </c>
      <c r="D920" s="1" t="s">
        <v>1953</v>
      </c>
      <c r="E920" s="1" t="s">
        <v>1954</v>
      </c>
      <c r="F920" s="1" t="s">
        <v>8</v>
      </c>
      <c r="G920" s="1"/>
      <c r="H920" s="1" t="s">
        <v>9</v>
      </c>
    </row>
    <row r="921" spans="1:8" x14ac:dyDescent="0.3">
      <c r="A921" s="1">
        <v>619</v>
      </c>
      <c r="B921" s="1" t="s">
        <v>233</v>
      </c>
      <c r="C921" s="1" t="s">
        <v>379</v>
      </c>
      <c r="D921" s="1" t="s">
        <v>1955</v>
      </c>
      <c r="E921" s="1" t="s">
        <v>1956</v>
      </c>
      <c r="F921" s="1" t="s">
        <v>346</v>
      </c>
      <c r="G921" s="1">
        <v>200</v>
      </c>
      <c r="H921" s="1" t="s">
        <v>9</v>
      </c>
    </row>
    <row r="922" spans="1:8" x14ac:dyDescent="0.3">
      <c r="A922" s="1">
        <v>620</v>
      </c>
      <c r="B922" s="1" t="s">
        <v>10</v>
      </c>
      <c r="C922" s="1" t="s">
        <v>11</v>
      </c>
      <c r="D922" s="1" t="s">
        <v>1957</v>
      </c>
      <c r="E922" s="1" t="s">
        <v>1958</v>
      </c>
      <c r="F922" s="1" t="s">
        <v>346</v>
      </c>
      <c r="G922" s="1">
        <v>62</v>
      </c>
      <c r="H922" s="1" t="s">
        <v>9</v>
      </c>
    </row>
    <row r="923" spans="1:8" x14ac:dyDescent="0.3">
      <c r="A923" s="1">
        <v>621</v>
      </c>
      <c r="B923" s="1" t="s">
        <v>14</v>
      </c>
      <c r="C923" s="1" t="s">
        <v>329</v>
      </c>
      <c r="D923" s="1" t="s">
        <v>1959</v>
      </c>
      <c r="E923" s="1" t="s">
        <v>1960</v>
      </c>
      <c r="F923" s="1" t="s">
        <v>8</v>
      </c>
      <c r="G923" s="1">
        <v>64.680000000000007</v>
      </c>
      <c r="H923" s="1" t="s">
        <v>9</v>
      </c>
    </row>
    <row r="924" spans="1:8" x14ac:dyDescent="0.3">
      <c r="A924" s="1">
        <v>622</v>
      </c>
      <c r="B924" s="1" t="s">
        <v>10</v>
      </c>
      <c r="C924" s="1" t="s">
        <v>27</v>
      </c>
      <c r="D924" s="1" t="s">
        <v>1961</v>
      </c>
      <c r="E924" s="1" t="s">
        <v>1962</v>
      </c>
      <c r="F924" s="1" t="s">
        <v>346</v>
      </c>
      <c r="G924" s="1">
        <v>62</v>
      </c>
      <c r="H924" s="1" t="s">
        <v>9</v>
      </c>
    </row>
    <row r="925" spans="1:8" x14ac:dyDescent="0.3">
      <c r="A925" s="1">
        <v>623</v>
      </c>
      <c r="B925" s="1" t="s">
        <v>14</v>
      </c>
      <c r="C925" s="1" t="s">
        <v>101</v>
      </c>
      <c r="D925" s="1" t="s">
        <v>1963</v>
      </c>
      <c r="E925" s="1" t="s">
        <v>1964</v>
      </c>
      <c r="F925" s="1" t="s">
        <v>8</v>
      </c>
      <c r="G925" s="1"/>
      <c r="H925" s="1" t="s">
        <v>9</v>
      </c>
    </row>
    <row r="926" spans="1:8" x14ac:dyDescent="0.3">
      <c r="A926" s="1">
        <v>624</v>
      </c>
      <c r="B926" s="1" t="s">
        <v>129</v>
      </c>
      <c r="C926" s="1" t="s">
        <v>5</v>
      </c>
      <c r="D926" s="1" t="s">
        <v>1965</v>
      </c>
      <c r="E926" s="1" t="s">
        <v>1966</v>
      </c>
      <c r="F926" s="1" t="s">
        <v>8</v>
      </c>
      <c r="G926" s="1"/>
      <c r="H926" s="1" t="s">
        <v>9</v>
      </c>
    </row>
    <row r="927" spans="1:8" x14ac:dyDescent="0.3">
      <c r="A927" s="1">
        <v>625</v>
      </c>
      <c r="B927" s="1" t="s">
        <v>86</v>
      </c>
      <c r="C927" s="1" t="s">
        <v>290</v>
      </c>
      <c r="D927" s="1" t="s">
        <v>1967</v>
      </c>
      <c r="E927" s="1" t="s">
        <v>1968</v>
      </c>
      <c r="F927" s="1" t="s">
        <v>8</v>
      </c>
      <c r="G927" s="1">
        <v>47</v>
      </c>
      <c r="H927" s="1" t="s">
        <v>9</v>
      </c>
    </row>
    <row r="928" spans="1:8" x14ac:dyDescent="0.3">
      <c r="A928" s="1">
        <v>626</v>
      </c>
      <c r="B928" s="1" t="s">
        <v>129</v>
      </c>
      <c r="C928" s="1" t="s">
        <v>1630</v>
      </c>
      <c r="D928" s="1" t="s">
        <v>1969</v>
      </c>
      <c r="E928" s="1" t="s">
        <v>1970</v>
      </c>
      <c r="F928" s="1" t="s">
        <v>346</v>
      </c>
      <c r="G928" s="1"/>
      <c r="H928" s="1" t="s">
        <v>9</v>
      </c>
    </row>
    <row r="929" spans="1:8" x14ac:dyDescent="0.3">
      <c r="A929" s="1">
        <v>627</v>
      </c>
      <c r="B929" s="1" t="s">
        <v>14</v>
      </c>
      <c r="C929" s="1" t="s">
        <v>90</v>
      </c>
      <c r="D929" s="1" t="s">
        <v>1971</v>
      </c>
      <c r="E929" s="1" t="s">
        <v>1972</v>
      </c>
      <c r="F929" s="1" t="s">
        <v>8</v>
      </c>
      <c r="G929" s="1">
        <v>29.75</v>
      </c>
      <c r="H929" s="1" t="s">
        <v>9</v>
      </c>
    </row>
    <row r="930" spans="1:8" x14ac:dyDescent="0.3">
      <c r="A930" s="1">
        <v>628</v>
      </c>
      <c r="B930" s="1" t="s">
        <v>233</v>
      </c>
      <c r="C930" s="1" t="s">
        <v>981</v>
      </c>
      <c r="D930" s="1" t="s">
        <v>1973</v>
      </c>
      <c r="E930" s="1" t="s">
        <v>1974</v>
      </c>
      <c r="F930" s="1" t="s">
        <v>8</v>
      </c>
      <c r="G930" s="1">
        <v>30</v>
      </c>
      <c r="H930" s="1" t="s">
        <v>9</v>
      </c>
    </row>
    <row r="931" spans="1:8" x14ac:dyDescent="0.3">
      <c r="A931" s="1">
        <v>629</v>
      </c>
      <c r="B931" s="1" t="s">
        <v>10</v>
      </c>
      <c r="C931" s="1" t="s">
        <v>11</v>
      </c>
      <c r="D931" s="1" t="s">
        <v>1975</v>
      </c>
      <c r="E931" s="1" t="s">
        <v>1976</v>
      </c>
      <c r="F931" s="1" t="s">
        <v>346</v>
      </c>
      <c r="G931" s="1">
        <v>62</v>
      </c>
      <c r="H931" s="1" t="s">
        <v>9</v>
      </c>
    </row>
    <row r="932" spans="1:8" x14ac:dyDescent="0.3">
      <c r="A932" s="1">
        <v>630</v>
      </c>
      <c r="B932" s="1" t="s">
        <v>74</v>
      </c>
      <c r="C932" s="1" t="s">
        <v>75</v>
      </c>
      <c r="D932" s="1" t="s">
        <v>1977</v>
      </c>
      <c r="E932" s="1" t="s">
        <v>1978</v>
      </c>
      <c r="F932" s="1" t="s">
        <v>8</v>
      </c>
      <c r="G932" s="1">
        <v>145</v>
      </c>
      <c r="H932" s="1" t="s">
        <v>9</v>
      </c>
    </row>
    <row r="933" spans="1:8" x14ac:dyDescent="0.3">
      <c r="A933" s="1">
        <v>631</v>
      </c>
      <c r="B933" s="1" t="s">
        <v>60</v>
      </c>
      <c r="C933" s="1" t="s">
        <v>61</v>
      </c>
      <c r="D933" s="1" t="s">
        <v>1979</v>
      </c>
      <c r="E933" s="1" t="s">
        <v>1980</v>
      </c>
      <c r="F933" s="1" t="s">
        <v>8</v>
      </c>
      <c r="G933" s="1">
        <v>90</v>
      </c>
      <c r="H933" s="1" t="s">
        <v>9</v>
      </c>
    </row>
    <row r="934" spans="1:8" x14ac:dyDescent="0.3">
      <c r="A934" s="1">
        <v>632</v>
      </c>
      <c r="B934" s="1" t="s">
        <v>10</v>
      </c>
      <c r="C934" s="1" t="s">
        <v>27</v>
      </c>
      <c r="D934" s="1" t="s">
        <v>1981</v>
      </c>
      <c r="E934" s="1" t="s">
        <v>1982</v>
      </c>
      <c r="F934" s="1" t="s">
        <v>346</v>
      </c>
      <c r="G934" s="1">
        <v>62</v>
      </c>
      <c r="H934" s="1" t="s">
        <v>9</v>
      </c>
    </row>
    <row r="935" spans="1:8" x14ac:dyDescent="0.3">
      <c r="A935" s="1">
        <v>633</v>
      </c>
      <c r="B935" s="1" t="s">
        <v>129</v>
      </c>
      <c r="C935" s="1" t="s">
        <v>130</v>
      </c>
      <c r="D935" s="1" t="s">
        <v>1983</v>
      </c>
      <c r="E935" s="1" t="s">
        <v>1984</v>
      </c>
      <c r="F935" s="1" t="s">
        <v>8</v>
      </c>
      <c r="G935" s="1">
        <v>17.420000000000002</v>
      </c>
      <c r="H935" s="1" t="s">
        <v>9</v>
      </c>
    </row>
    <row r="936" spans="1:8" x14ac:dyDescent="0.3">
      <c r="A936" s="1">
        <v>634</v>
      </c>
      <c r="B936" s="1" t="s">
        <v>14</v>
      </c>
      <c r="C936" s="1" t="s">
        <v>101</v>
      </c>
      <c r="D936" s="1" t="s">
        <v>1985</v>
      </c>
      <c r="E936" s="1" t="s">
        <v>1986</v>
      </c>
      <c r="F936" s="1" t="s">
        <v>8</v>
      </c>
      <c r="G936" s="1"/>
      <c r="H936" s="1" t="s">
        <v>9</v>
      </c>
    </row>
    <row r="937" spans="1:8" x14ac:dyDescent="0.3">
      <c r="A937" s="1">
        <v>635</v>
      </c>
      <c r="B937" s="1" t="s">
        <v>10</v>
      </c>
      <c r="C937" s="1" t="s">
        <v>30</v>
      </c>
      <c r="D937" s="1" t="s">
        <v>1987</v>
      </c>
      <c r="E937" s="1" t="s">
        <v>1988</v>
      </c>
      <c r="F937" s="1" t="s">
        <v>8</v>
      </c>
      <c r="G937" s="1">
        <v>97</v>
      </c>
      <c r="H937" s="1" t="s">
        <v>9</v>
      </c>
    </row>
    <row r="938" spans="1:8" x14ac:dyDescent="0.3">
      <c r="A938" s="1">
        <v>636</v>
      </c>
      <c r="B938" s="1" t="s">
        <v>713</v>
      </c>
      <c r="C938" s="1" t="s">
        <v>1989</v>
      </c>
      <c r="D938" s="1" t="s">
        <v>1990</v>
      </c>
      <c r="E938" s="1" t="s">
        <v>1991</v>
      </c>
      <c r="F938" s="1" t="s">
        <v>346</v>
      </c>
      <c r="G938" s="1"/>
      <c r="H938" s="1" t="s">
        <v>9</v>
      </c>
    </row>
    <row r="939" spans="1:8" x14ac:dyDescent="0.3">
      <c r="A939" s="1">
        <v>637</v>
      </c>
      <c r="B939" s="1" t="s">
        <v>14</v>
      </c>
      <c r="C939" s="1" t="s">
        <v>90</v>
      </c>
      <c r="D939" s="1" t="s">
        <v>1992</v>
      </c>
      <c r="E939" s="1" t="s">
        <v>1993</v>
      </c>
      <c r="F939" s="1" t="s">
        <v>8</v>
      </c>
      <c r="G939" s="1">
        <v>29.75</v>
      </c>
      <c r="H939" s="1" t="s">
        <v>9</v>
      </c>
    </row>
    <row r="940" spans="1:8" x14ac:dyDescent="0.3">
      <c r="A940" s="1">
        <v>638</v>
      </c>
      <c r="B940" s="1" t="s">
        <v>129</v>
      </c>
      <c r="C940" s="1" t="s">
        <v>322</v>
      </c>
      <c r="D940" s="1" t="s">
        <v>1994</v>
      </c>
      <c r="E940" s="1" t="s">
        <v>1995</v>
      </c>
      <c r="F940" s="1" t="s">
        <v>8</v>
      </c>
      <c r="G940" s="1">
        <v>23</v>
      </c>
      <c r="H940" s="1" t="s">
        <v>9</v>
      </c>
    </row>
    <row r="941" spans="1:8" x14ac:dyDescent="0.3">
      <c r="A941" s="1">
        <v>639</v>
      </c>
      <c r="B941" s="1" t="s">
        <v>10</v>
      </c>
      <c r="C941" s="1" t="s">
        <v>11</v>
      </c>
      <c r="D941" s="1" t="s">
        <v>1996</v>
      </c>
      <c r="E941" s="1" t="s">
        <v>1997</v>
      </c>
      <c r="F941" s="1" t="s">
        <v>346</v>
      </c>
      <c r="G941" s="1">
        <v>62</v>
      </c>
      <c r="H941" s="1" t="s">
        <v>9</v>
      </c>
    </row>
    <row r="942" spans="1:8" x14ac:dyDescent="0.3">
      <c r="A942" s="1">
        <v>640</v>
      </c>
      <c r="B942" s="1" t="s">
        <v>233</v>
      </c>
      <c r="C942" s="1" t="s">
        <v>379</v>
      </c>
      <c r="D942" s="1" t="s">
        <v>1998</v>
      </c>
      <c r="E942" s="1" t="s">
        <v>1999</v>
      </c>
      <c r="F942" s="1" t="s">
        <v>346</v>
      </c>
      <c r="G942" s="1">
        <v>200</v>
      </c>
      <c r="H942" s="1" t="s">
        <v>117</v>
      </c>
    </row>
    <row r="943" spans="1:8" x14ac:dyDescent="0.3">
      <c r="A943" s="1">
        <v>641</v>
      </c>
      <c r="B943" s="1" t="s">
        <v>14</v>
      </c>
      <c r="C943" s="1" t="s">
        <v>18</v>
      </c>
      <c r="D943" s="1" t="s">
        <v>2000</v>
      </c>
      <c r="E943" s="1" t="s">
        <v>2001</v>
      </c>
      <c r="F943" s="1" t="s">
        <v>8</v>
      </c>
      <c r="G943" s="1">
        <v>30.8</v>
      </c>
      <c r="H943" s="1" t="s">
        <v>9</v>
      </c>
    </row>
    <row r="944" spans="1:8" x14ac:dyDescent="0.3">
      <c r="A944" s="1">
        <v>642</v>
      </c>
      <c r="B944" s="1" t="s">
        <v>21</v>
      </c>
      <c r="C944" s="1" t="s">
        <v>828</v>
      </c>
      <c r="D944" s="1" t="s">
        <v>2002</v>
      </c>
      <c r="E944" s="1" t="s">
        <v>2003</v>
      </c>
      <c r="F944" s="1" t="s">
        <v>8</v>
      </c>
      <c r="G944" s="1">
        <v>7.5</v>
      </c>
      <c r="H944" s="1" t="s">
        <v>9</v>
      </c>
    </row>
    <row r="945" spans="1:8" x14ac:dyDescent="0.3">
      <c r="A945" s="1">
        <v>643</v>
      </c>
      <c r="B945" s="1" t="s">
        <v>74</v>
      </c>
      <c r="C945" s="1" t="s">
        <v>75</v>
      </c>
      <c r="D945" s="1" t="s">
        <v>2004</v>
      </c>
      <c r="E945" s="1" t="s">
        <v>2005</v>
      </c>
      <c r="F945" s="1" t="s">
        <v>346</v>
      </c>
      <c r="G945" s="1">
        <v>115</v>
      </c>
      <c r="H945" s="1" t="s">
        <v>9</v>
      </c>
    </row>
    <row r="946" spans="1:8" x14ac:dyDescent="0.3">
      <c r="A946" s="1">
        <v>644</v>
      </c>
      <c r="B946" s="1" t="s">
        <v>14</v>
      </c>
      <c r="C946" s="1" t="s">
        <v>69</v>
      </c>
      <c r="D946" s="1" t="s">
        <v>2006</v>
      </c>
      <c r="E946" s="1" t="s">
        <v>2007</v>
      </c>
      <c r="F946" s="1" t="s">
        <v>8</v>
      </c>
      <c r="G946" s="1">
        <v>5.3</v>
      </c>
      <c r="H946" s="1" t="s">
        <v>9</v>
      </c>
    </row>
    <row r="947" spans="1:8" x14ac:dyDescent="0.3">
      <c r="A947" s="1">
        <v>645</v>
      </c>
      <c r="B947" s="1" t="s">
        <v>713</v>
      </c>
      <c r="C947" s="1" t="s">
        <v>714</v>
      </c>
      <c r="D947" s="1" t="s">
        <v>2008</v>
      </c>
      <c r="E947" s="1" t="s">
        <v>2009</v>
      </c>
      <c r="F947" s="1" t="s">
        <v>8</v>
      </c>
      <c r="G947" s="1">
        <v>39</v>
      </c>
      <c r="H947" s="1" t="s">
        <v>9</v>
      </c>
    </row>
    <row r="948" spans="1:8" x14ac:dyDescent="0.3">
      <c r="A948" s="1">
        <v>646</v>
      </c>
      <c r="B948" s="1" t="s">
        <v>14</v>
      </c>
      <c r="C948" s="1" t="s">
        <v>90</v>
      </c>
      <c r="D948" s="1" t="s">
        <v>2010</v>
      </c>
      <c r="E948" s="1" t="s">
        <v>2011</v>
      </c>
      <c r="F948" s="1" t="s">
        <v>8</v>
      </c>
      <c r="G948" s="1">
        <v>29.75</v>
      </c>
      <c r="H948" s="1" t="s">
        <v>9</v>
      </c>
    </row>
    <row r="949" spans="1:8" x14ac:dyDescent="0.3">
      <c r="A949" s="1">
        <v>647</v>
      </c>
      <c r="B949" s="1" t="s">
        <v>74</v>
      </c>
      <c r="C949" s="1" t="s">
        <v>745</v>
      </c>
      <c r="D949" s="1" t="s">
        <v>2012</v>
      </c>
      <c r="E949" s="1" t="s">
        <v>2013</v>
      </c>
      <c r="F949" s="1" t="s">
        <v>346</v>
      </c>
      <c r="G949" s="1"/>
      <c r="H949" s="1" t="s">
        <v>9</v>
      </c>
    </row>
    <row r="950" spans="1:8" x14ac:dyDescent="0.3">
      <c r="A950" s="1">
        <v>648</v>
      </c>
      <c r="B950" s="1" t="s">
        <v>86</v>
      </c>
      <c r="C950" s="1" t="s">
        <v>87</v>
      </c>
      <c r="D950" s="1" t="s">
        <v>2014</v>
      </c>
      <c r="E950" s="1" t="s">
        <v>2015</v>
      </c>
      <c r="F950" s="1" t="s">
        <v>8</v>
      </c>
      <c r="G950" s="1">
        <v>31</v>
      </c>
      <c r="H950" s="1" t="s">
        <v>9</v>
      </c>
    </row>
    <row r="951" spans="1:8" x14ac:dyDescent="0.3">
      <c r="A951" s="1">
        <v>649</v>
      </c>
      <c r="B951" s="1" t="s">
        <v>14</v>
      </c>
      <c r="C951" s="1" t="s">
        <v>101</v>
      </c>
      <c r="D951" s="1" t="s">
        <v>2016</v>
      </c>
      <c r="E951" s="1" t="s">
        <v>2017</v>
      </c>
      <c r="F951" s="1" t="s">
        <v>8</v>
      </c>
      <c r="G951" s="1"/>
      <c r="H951" s="1" t="s">
        <v>9</v>
      </c>
    </row>
    <row r="952" spans="1:8" x14ac:dyDescent="0.3">
      <c r="A952" s="1">
        <v>650</v>
      </c>
      <c r="B952" s="1" t="s">
        <v>14</v>
      </c>
      <c r="C952" s="1" t="s">
        <v>329</v>
      </c>
      <c r="D952" s="1" t="s">
        <v>2018</v>
      </c>
      <c r="E952" s="1" t="s">
        <v>2019</v>
      </c>
      <c r="F952" s="1" t="s">
        <v>8</v>
      </c>
      <c r="G952" s="1">
        <v>29.75</v>
      </c>
      <c r="H952" s="1" t="s">
        <v>9</v>
      </c>
    </row>
    <row r="953" spans="1:8" x14ac:dyDescent="0.3">
      <c r="A953" s="1">
        <v>651</v>
      </c>
      <c r="B953" s="1" t="s">
        <v>10</v>
      </c>
      <c r="C953" s="1" t="s">
        <v>11</v>
      </c>
      <c r="D953" s="1" t="s">
        <v>2020</v>
      </c>
      <c r="E953" s="1" t="s">
        <v>2021</v>
      </c>
      <c r="F953" s="1" t="s">
        <v>346</v>
      </c>
      <c r="G953" s="1">
        <v>62</v>
      </c>
      <c r="H953" s="1" t="s">
        <v>9</v>
      </c>
    </row>
    <row r="954" spans="1:8" x14ac:dyDescent="0.3">
      <c r="A954" s="1">
        <v>652</v>
      </c>
      <c r="B954" s="1" t="s">
        <v>129</v>
      </c>
      <c r="C954" s="1" t="s">
        <v>2022</v>
      </c>
      <c r="D954" s="1" t="s">
        <v>2023</v>
      </c>
      <c r="E954" s="1" t="s">
        <v>2024</v>
      </c>
      <c r="F954" s="1" t="s">
        <v>346</v>
      </c>
      <c r="G954" s="1"/>
      <c r="H954" s="1" t="s">
        <v>9</v>
      </c>
    </row>
    <row r="955" spans="1:8" x14ac:dyDescent="0.3">
      <c r="A955" s="1">
        <v>653</v>
      </c>
      <c r="B955" s="1" t="s">
        <v>14</v>
      </c>
      <c r="C955" s="1" t="s">
        <v>18</v>
      </c>
      <c r="D955" s="1" t="s">
        <v>2025</v>
      </c>
      <c r="E955" s="1" t="s">
        <v>2026</v>
      </c>
      <c r="F955" s="1" t="s">
        <v>8</v>
      </c>
      <c r="G955" s="1">
        <v>30.8</v>
      </c>
      <c r="H955" s="1" t="s">
        <v>9</v>
      </c>
    </row>
    <row r="956" spans="1:8" x14ac:dyDescent="0.3">
      <c r="A956" s="1">
        <v>654</v>
      </c>
      <c r="B956" s="1" t="s">
        <v>14</v>
      </c>
      <c r="C956" s="1" t="s">
        <v>90</v>
      </c>
      <c r="D956" s="1" t="s">
        <v>2027</v>
      </c>
      <c r="E956" s="1" t="s">
        <v>2028</v>
      </c>
      <c r="F956" s="1" t="s">
        <v>8</v>
      </c>
      <c r="G956" s="1">
        <v>29.75</v>
      </c>
      <c r="H956" s="1" t="s">
        <v>9</v>
      </c>
    </row>
    <row r="957" spans="1:8" x14ac:dyDescent="0.3">
      <c r="A957" s="1">
        <v>655</v>
      </c>
      <c r="B957" s="1" t="s">
        <v>10</v>
      </c>
      <c r="C957" s="1" t="s">
        <v>27</v>
      </c>
      <c r="D957" s="1" t="s">
        <v>2029</v>
      </c>
      <c r="E957" s="1" t="s">
        <v>2030</v>
      </c>
      <c r="F957" s="1" t="s">
        <v>346</v>
      </c>
      <c r="G957" s="1">
        <v>62</v>
      </c>
      <c r="H957" s="1" t="s">
        <v>9</v>
      </c>
    </row>
    <row r="958" spans="1:8" x14ac:dyDescent="0.3">
      <c r="A958" s="1">
        <v>656</v>
      </c>
      <c r="B958" s="1" t="s">
        <v>60</v>
      </c>
      <c r="C958" s="1" t="s">
        <v>61</v>
      </c>
      <c r="D958" s="1" t="s">
        <v>2031</v>
      </c>
      <c r="E958" s="1" t="s">
        <v>2032</v>
      </c>
      <c r="F958" s="1" t="s">
        <v>8</v>
      </c>
      <c r="G958" s="1">
        <v>90</v>
      </c>
      <c r="H958" s="1" t="s">
        <v>9</v>
      </c>
    </row>
    <row r="959" spans="1:8" x14ac:dyDescent="0.3">
      <c r="A959" s="1">
        <v>657</v>
      </c>
      <c r="B959" s="1" t="s">
        <v>129</v>
      </c>
      <c r="C959" s="1" t="s">
        <v>1630</v>
      </c>
      <c r="D959" s="1" t="s">
        <v>2033</v>
      </c>
      <c r="E959" s="1" t="s">
        <v>2034</v>
      </c>
      <c r="F959" s="1" t="s">
        <v>346</v>
      </c>
      <c r="G959" s="1"/>
      <c r="H959" s="1" t="s">
        <v>9</v>
      </c>
    </row>
    <row r="960" spans="1:8" x14ac:dyDescent="0.3">
      <c r="A960" s="1">
        <v>658</v>
      </c>
      <c r="B960" s="1" t="s">
        <v>10</v>
      </c>
      <c r="C960" s="1" t="s">
        <v>11</v>
      </c>
      <c r="D960" s="1" t="s">
        <v>2035</v>
      </c>
      <c r="E960" s="1" t="s">
        <v>2036</v>
      </c>
      <c r="F960" s="1" t="s">
        <v>346</v>
      </c>
      <c r="G960" s="1">
        <v>62</v>
      </c>
      <c r="H960" s="1" t="s">
        <v>9</v>
      </c>
    </row>
    <row r="961" spans="1:8" x14ac:dyDescent="0.3">
      <c r="A961" s="1">
        <v>659</v>
      </c>
      <c r="B961" s="1" t="s">
        <v>233</v>
      </c>
      <c r="C961" s="1" t="s">
        <v>379</v>
      </c>
      <c r="D961" s="1" t="s">
        <v>2037</v>
      </c>
      <c r="E961" s="1" t="s">
        <v>2038</v>
      </c>
      <c r="F961" s="1" t="s">
        <v>346</v>
      </c>
      <c r="G961" s="1"/>
      <c r="H961" s="1" t="s">
        <v>9</v>
      </c>
    </row>
    <row r="962" spans="1:8" x14ac:dyDescent="0.3">
      <c r="A962" s="1">
        <v>660</v>
      </c>
      <c r="B962" s="1" t="s">
        <v>120</v>
      </c>
      <c r="C962" s="1" t="s">
        <v>121</v>
      </c>
      <c r="D962" s="1" t="s">
        <v>2039</v>
      </c>
      <c r="E962" s="1" t="s">
        <v>2040</v>
      </c>
      <c r="F962" s="1" t="s">
        <v>8</v>
      </c>
      <c r="G962" s="1"/>
      <c r="H962" s="1" t="s">
        <v>9</v>
      </c>
    </row>
    <row r="963" spans="1:8" x14ac:dyDescent="0.3">
      <c r="A963" s="1">
        <v>661</v>
      </c>
      <c r="B963" s="1" t="s">
        <v>14</v>
      </c>
      <c r="C963" s="1" t="s">
        <v>101</v>
      </c>
      <c r="D963" s="1" t="s">
        <v>2041</v>
      </c>
      <c r="E963" s="1" t="s">
        <v>2042</v>
      </c>
      <c r="F963" s="1" t="s">
        <v>8</v>
      </c>
      <c r="G963" s="1">
        <v>29.15</v>
      </c>
      <c r="H963" s="1" t="s">
        <v>9</v>
      </c>
    </row>
    <row r="964" spans="1:8" x14ac:dyDescent="0.3">
      <c r="A964" s="1">
        <v>662</v>
      </c>
      <c r="B964" s="1" t="s">
        <v>14</v>
      </c>
      <c r="C964" s="1" t="s">
        <v>90</v>
      </c>
      <c r="D964" s="1" t="s">
        <v>2043</v>
      </c>
      <c r="E964" s="1" t="s">
        <v>2044</v>
      </c>
      <c r="F964" s="1" t="s">
        <v>8</v>
      </c>
      <c r="G964" s="1">
        <v>29.75</v>
      </c>
      <c r="H964" s="1" t="s">
        <v>9</v>
      </c>
    </row>
    <row r="965" spans="1:8" x14ac:dyDescent="0.3">
      <c r="A965" s="1">
        <v>663</v>
      </c>
      <c r="B965" s="1" t="s">
        <v>4</v>
      </c>
      <c r="C965" s="1" t="s">
        <v>5</v>
      </c>
      <c r="D965" s="1" t="s">
        <v>2045</v>
      </c>
      <c r="E965" s="1" t="s">
        <v>2046</v>
      </c>
      <c r="F965" s="1" t="s">
        <v>8</v>
      </c>
      <c r="G965" s="1">
        <v>20</v>
      </c>
      <c r="H965" s="1" t="s">
        <v>9</v>
      </c>
    </row>
    <row r="966" spans="1:8" x14ac:dyDescent="0.3">
      <c r="A966" s="1">
        <v>664</v>
      </c>
      <c r="B966" s="1" t="s">
        <v>129</v>
      </c>
      <c r="C966" s="1" t="s">
        <v>322</v>
      </c>
      <c r="D966" s="1" t="s">
        <v>2047</v>
      </c>
      <c r="E966" s="1" t="s">
        <v>2048</v>
      </c>
      <c r="F966" s="1" t="s">
        <v>8</v>
      </c>
      <c r="G966" s="1">
        <v>25</v>
      </c>
      <c r="H966" s="1" t="s">
        <v>257</v>
      </c>
    </row>
    <row r="967" spans="1:8" x14ac:dyDescent="0.3">
      <c r="A967" s="1">
        <v>665</v>
      </c>
      <c r="B967" s="1" t="s">
        <v>14</v>
      </c>
      <c r="C967" s="1" t="s">
        <v>18</v>
      </c>
      <c r="D967" s="1" t="s">
        <v>2049</v>
      </c>
      <c r="E967" s="1" t="s">
        <v>2050</v>
      </c>
      <c r="F967" s="1" t="s">
        <v>8</v>
      </c>
      <c r="G967" s="1">
        <v>30.8</v>
      </c>
      <c r="H967" s="1" t="s">
        <v>9</v>
      </c>
    </row>
    <row r="968" spans="1:8" x14ac:dyDescent="0.3">
      <c r="A968" s="1">
        <v>666</v>
      </c>
      <c r="B968" s="1" t="s">
        <v>14</v>
      </c>
      <c r="C968" s="1" t="s">
        <v>395</v>
      </c>
      <c r="D968" s="1" t="s">
        <v>2051</v>
      </c>
      <c r="E968" s="1" t="s">
        <v>2052</v>
      </c>
      <c r="F968" s="1" t="s">
        <v>8</v>
      </c>
      <c r="G968" s="1">
        <v>19</v>
      </c>
      <c r="H968" s="1" t="s">
        <v>9</v>
      </c>
    </row>
    <row r="969" spans="1:8" x14ac:dyDescent="0.3">
      <c r="A969" s="1">
        <v>667</v>
      </c>
      <c r="B969" s="1" t="s">
        <v>74</v>
      </c>
      <c r="C969" s="1" t="s">
        <v>114</v>
      </c>
      <c r="D969" s="1" t="s">
        <v>2053</v>
      </c>
      <c r="E969" s="1" t="s">
        <v>2054</v>
      </c>
      <c r="F969" s="1" t="s">
        <v>346</v>
      </c>
      <c r="G969" s="1"/>
      <c r="H969" s="1" t="s">
        <v>9</v>
      </c>
    </row>
    <row r="970" spans="1:8" x14ac:dyDescent="0.3">
      <c r="A970" s="1">
        <v>668</v>
      </c>
      <c r="B970" s="1" t="s">
        <v>14</v>
      </c>
      <c r="C970" s="1" t="s">
        <v>329</v>
      </c>
      <c r="D970" s="1" t="s">
        <v>2055</v>
      </c>
      <c r="E970" s="1" t="s">
        <v>2056</v>
      </c>
      <c r="F970" s="1" t="s">
        <v>8</v>
      </c>
      <c r="G970" s="1">
        <v>64.680000000000007</v>
      </c>
      <c r="H970" s="1" t="s">
        <v>9</v>
      </c>
    </row>
    <row r="971" spans="1:8" x14ac:dyDescent="0.3">
      <c r="A971" s="1">
        <v>669</v>
      </c>
      <c r="B971" s="1" t="s">
        <v>342</v>
      </c>
      <c r="C971" s="1" t="s">
        <v>343</v>
      </c>
      <c r="D971" s="1" t="s">
        <v>2057</v>
      </c>
      <c r="E971" s="1" t="s">
        <v>2058</v>
      </c>
      <c r="F971" s="1" t="s">
        <v>346</v>
      </c>
      <c r="G971" s="1">
        <v>85</v>
      </c>
      <c r="H971" s="1" t="s">
        <v>9</v>
      </c>
    </row>
    <row r="972" spans="1:8" x14ac:dyDescent="0.3">
      <c r="A972" s="1">
        <v>670</v>
      </c>
      <c r="B972" s="1" t="s">
        <v>233</v>
      </c>
      <c r="C972" s="1" t="s">
        <v>234</v>
      </c>
      <c r="D972" s="1" t="s">
        <v>2059</v>
      </c>
      <c r="E972" s="1" t="s">
        <v>2060</v>
      </c>
      <c r="F972" s="1" t="s">
        <v>8</v>
      </c>
      <c r="G972" s="1">
        <v>37</v>
      </c>
      <c r="H972" s="1" t="s">
        <v>9</v>
      </c>
    </row>
    <row r="973" spans="1:8" x14ac:dyDescent="0.3">
      <c r="A973" s="1">
        <v>671</v>
      </c>
      <c r="B973" s="1" t="s">
        <v>14</v>
      </c>
      <c r="C973" s="1" t="s">
        <v>101</v>
      </c>
      <c r="D973" s="1" t="s">
        <v>2061</v>
      </c>
      <c r="E973" s="1" t="s">
        <v>2062</v>
      </c>
      <c r="F973" s="1" t="s">
        <v>8</v>
      </c>
      <c r="G973" s="1"/>
      <c r="H973" s="1" t="s">
        <v>9</v>
      </c>
    </row>
    <row r="974" spans="1:8" x14ac:dyDescent="0.3">
      <c r="A974" s="1">
        <v>672</v>
      </c>
      <c r="B974" s="1" t="s">
        <v>342</v>
      </c>
      <c r="C974" s="1" t="s">
        <v>2063</v>
      </c>
      <c r="D974" s="1" t="s">
        <v>2064</v>
      </c>
      <c r="E974" s="1" t="s">
        <v>2065</v>
      </c>
      <c r="F974" s="1" t="s">
        <v>8</v>
      </c>
      <c r="G974" s="1">
        <v>45</v>
      </c>
      <c r="H974" s="1" t="s">
        <v>9</v>
      </c>
    </row>
    <row r="975" spans="1:8" x14ac:dyDescent="0.3">
      <c r="A975" s="1">
        <v>673</v>
      </c>
      <c r="B975" s="1" t="s">
        <v>10</v>
      </c>
      <c r="C975" s="1" t="s">
        <v>30</v>
      </c>
      <c r="D975" s="1" t="s">
        <v>2066</v>
      </c>
      <c r="E975" s="1" t="s">
        <v>2067</v>
      </c>
      <c r="F975" s="1" t="s">
        <v>346</v>
      </c>
      <c r="G975" s="1">
        <v>62</v>
      </c>
      <c r="H975" s="1" t="s">
        <v>9</v>
      </c>
    </row>
    <row r="976" spans="1:8" x14ac:dyDescent="0.3">
      <c r="A976" s="1">
        <v>674</v>
      </c>
      <c r="B976" s="1" t="s">
        <v>74</v>
      </c>
      <c r="C976" s="1" t="s">
        <v>75</v>
      </c>
      <c r="D976" s="1" t="s">
        <v>2068</v>
      </c>
      <c r="E976" s="1" t="s">
        <v>2069</v>
      </c>
      <c r="F976" s="1" t="s">
        <v>8</v>
      </c>
      <c r="G976" s="1">
        <v>123</v>
      </c>
      <c r="H976" s="1" t="s">
        <v>9</v>
      </c>
    </row>
    <row r="977" spans="1:8" x14ac:dyDescent="0.3">
      <c r="A977" s="1">
        <v>675</v>
      </c>
      <c r="B977" s="1" t="s">
        <v>129</v>
      </c>
      <c r="C977" s="1" t="s">
        <v>130</v>
      </c>
      <c r="D977" s="1" t="s">
        <v>2070</v>
      </c>
      <c r="E977" s="1" t="s">
        <v>2071</v>
      </c>
      <c r="F977" s="1" t="s">
        <v>8</v>
      </c>
      <c r="G977" s="1">
        <v>17.420000000000002</v>
      </c>
      <c r="H977" s="1" t="s">
        <v>9</v>
      </c>
    </row>
    <row r="978" spans="1:8" x14ac:dyDescent="0.3">
      <c r="A978" s="1">
        <v>676</v>
      </c>
      <c r="B978" s="1" t="s">
        <v>1940</v>
      </c>
      <c r="C978" s="1" t="s">
        <v>1561</v>
      </c>
      <c r="D978" s="1" t="s">
        <v>2072</v>
      </c>
      <c r="E978" s="1" t="s">
        <v>2073</v>
      </c>
      <c r="F978" s="1" t="s">
        <v>346</v>
      </c>
      <c r="G978" s="1">
        <v>13</v>
      </c>
      <c r="H978" s="1" t="s">
        <v>9</v>
      </c>
    </row>
    <row r="979" spans="1:8" x14ac:dyDescent="0.3">
      <c r="A979" s="1">
        <v>677</v>
      </c>
      <c r="B979" s="1" t="s">
        <v>10</v>
      </c>
      <c r="C979" s="1" t="s">
        <v>30</v>
      </c>
      <c r="D979" s="1" t="s">
        <v>2074</v>
      </c>
      <c r="E979" s="1" t="s">
        <v>2075</v>
      </c>
      <c r="F979" s="1" t="s">
        <v>346</v>
      </c>
      <c r="G979" s="1">
        <v>62</v>
      </c>
      <c r="H979" s="1" t="s">
        <v>9</v>
      </c>
    </row>
    <row r="980" spans="1:8" x14ac:dyDescent="0.3">
      <c r="A980" s="1">
        <v>678</v>
      </c>
      <c r="B980" s="1" t="s">
        <v>60</v>
      </c>
      <c r="C980" s="1" t="s">
        <v>61</v>
      </c>
      <c r="D980" s="1" t="s">
        <v>2076</v>
      </c>
      <c r="E980" s="1" t="s">
        <v>2077</v>
      </c>
      <c r="F980" s="1" t="s">
        <v>8</v>
      </c>
      <c r="G980" s="1">
        <v>90</v>
      </c>
      <c r="H980" s="1" t="s">
        <v>9</v>
      </c>
    </row>
    <row r="981" spans="1:8" x14ac:dyDescent="0.3">
      <c r="A981" s="1">
        <v>679</v>
      </c>
      <c r="B981" s="1" t="s">
        <v>10</v>
      </c>
      <c r="C981" s="1" t="s">
        <v>27</v>
      </c>
      <c r="D981" s="1" t="s">
        <v>2078</v>
      </c>
      <c r="E981" s="1" t="s">
        <v>2079</v>
      </c>
      <c r="F981" s="1" t="s">
        <v>346</v>
      </c>
      <c r="G981" s="1">
        <v>62</v>
      </c>
      <c r="H981" s="1" t="s">
        <v>9</v>
      </c>
    </row>
    <row r="982" spans="1:8" x14ac:dyDescent="0.3">
      <c r="A982" s="1">
        <v>680</v>
      </c>
      <c r="B982" s="1" t="s">
        <v>14</v>
      </c>
      <c r="C982" s="1" t="s">
        <v>90</v>
      </c>
      <c r="D982" s="1" t="s">
        <v>2080</v>
      </c>
      <c r="E982" s="1" t="s">
        <v>2081</v>
      </c>
      <c r="F982" s="1" t="s">
        <v>8</v>
      </c>
      <c r="G982" s="1">
        <v>29.75</v>
      </c>
      <c r="H982" s="1" t="s">
        <v>9</v>
      </c>
    </row>
    <row r="983" spans="1:8" x14ac:dyDescent="0.3">
      <c r="A983" s="1">
        <v>681</v>
      </c>
      <c r="B983" s="1" t="s">
        <v>233</v>
      </c>
      <c r="C983" s="1" t="s">
        <v>379</v>
      </c>
      <c r="D983" s="1" t="s">
        <v>2082</v>
      </c>
      <c r="E983" s="1" t="s">
        <v>2083</v>
      </c>
      <c r="F983" s="1" t="s">
        <v>346</v>
      </c>
      <c r="G983" s="1">
        <v>200</v>
      </c>
      <c r="H983" s="1" t="s">
        <v>9</v>
      </c>
    </row>
    <row r="984" spans="1:8" x14ac:dyDescent="0.3">
      <c r="A984" s="1">
        <v>682</v>
      </c>
      <c r="B984" s="1" t="s">
        <v>14</v>
      </c>
      <c r="C984" s="1" t="s">
        <v>18</v>
      </c>
      <c r="D984" s="1" t="s">
        <v>2084</v>
      </c>
      <c r="E984" s="1" t="s">
        <v>2085</v>
      </c>
      <c r="F984" s="1" t="s">
        <v>8</v>
      </c>
      <c r="G984" s="1">
        <v>30.8</v>
      </c>
      <c r="H984" s="1" t="s">
        <v>9</v>
      </c>
    </row>
    <row r="985" spans="1:8" x14ac:dyDescent="0.3">
      <c r="A985" s="1">
        <v>683</v>
      </c>
      <c r="B985" s="1" t="s">
        <v>1623</v>
      </c>
      <c r="C985" s="1" t="s">
        <v>529</v>
      </c>
      <c r="D985" s="1" t="s">
        <v>2086</v>
      </c>
      <c r="E985" s="1" t="s">
        <v>2087</v>
      </c>
      <c r="F985" s="1" t="s">
        <v>8</v>
      </c>
      <c r="G985" s="1">
        <v>65</v>
      </c>
      <c r="H985" s="1" t="s">
        <v>9</v>
      </c>
    </row>
    <row r="986" spans="1:8" x14ac:dyDescent="0.3">
      <c r="A986" s="1">
        <v>684</v>
      </c>
      <c r="B986" s="1" t="s">
        <v>74</v>
      </c>
      <c r="C986" s="1" t="s">
        <v>671</v>
      </c>
      <c r="D986" s="1" t="s">
        <v>2088</v>
      </c>
      <c r="E986" s="1" t="s">
        <v>2089</v>
      </c>
      <c r="F986" s="1" t="s">
        <v>8</v>
      </c>
      <c r="G986" s="1">
        <v>145</v>
      </c>
      <c r="H986" s="1" t="s">
        <v>9</v>
      </c>
    </row>
    <row r="987" spans="1:8" x14ac:dyDescent="0.3">
      <c r="A987" s="1">
        <v>685</v>
      </c>
      <c r="B987" s="1" t="s">
        <v>4</v>
      </c>
      <c r="C987" s="1" t="s">
        <v>5</v>
      </c>
      <c r="D987" s="1" t="s">
        <v>2090</v>
      </c>
      <c r="E987" s="1" t="s">
        <v>2091</v>
      </c>
      <c r="F987" s="1" t="s">
        <v>8</v>
      </c>
      <c r="G987" s="1">
        <v>25</v>
      </c>
      <c r="H987" s="1" t="s">
        <v>9</v>
      </c>
    </row>
    <row r="988" spans="1:8" x14ac:dyDescent="0.3">
      <c r="A988" s="1">
        <v>686</v>
      </c>
      <c r="B988" s="1" t="s">
        <v>129</v>
      </c>
      <c r="C988" s="1" t="s">
        <v>1630</v>
      </c>
      <c r="D988" s="1" t="s">
        <v>2092</v>
      </c>
      <c r="E988" s="1" t="s">
        <v>2093</v>
      </c>
      <c r="F988" s="1" t="s">
        <v>346</v>
      </c>
      <c r="G988" s="1"/>
      <c r="H988" s="1" t="s">
        <v>9</v>
      </c>
    </row>
    <row r="989" spans="1:8" x14ac:dyDescent="0.3">
      <c r="A989" s="1">
        <v>687</v>
      </c>
      <c r="B989" s="1" t="s">
        <v>1623</v>
      </c>
      <c r="C989" s="1" t="s">
        <v>529</v>
      </c>
      <c r="D989" s="1" t="s">
        <v>2094</v>
      </c>
      <c r="E989" s="1" t="s">
        <v>2095</v>
      </c>
      <c r="F989" s="1" t="s">
        <v>8</v>
      </c>
      <c r="G989" s="1">
        <v>65</v>
      </c>
      <c r="H989" s="1" t="s">
        <v>9</v>
      </c>
    </row>
    <row r="990" spans="1:8" x14ac:dyDescent="0.3">
      <c r="A990" s="1">
        <v>688</v>
      </c>
      <c r="B990" s="1" t="s">
        <v>10</v>
      </c>
      <c r="C990" s="1" t="s">
        <v>30</v>
      </c>
      <c r="D990" s="1" t="s">
        <v>2096</v>
      </c>
      <c r="E990" s="1" t="s">
        <v>2097</v>
      </c>
      <c r="F990" s="1" t="s">
        <v>346</v>
      </c>
      <c r="G990" s="1">
        <v>62</v>
      </c>
      <c r="H990" s="1" t="s">
        <v>9</v>
      </c>
    </row>
    <row r="991" spans="1:8" x14ac:dyDescent="0.3">
      <c r="A991" s="1">
        <v>689</v>
      </c>
      <c r="B991" s="1" t="s">
        <v>86</v>
      </c>
      <c r="C991" s="1" t="s">
        <v>87</v>
      </c>
      <c r="D991" s="1" t="s">
        <v>2098</v>
      </c>
      <c r="E991" s="1" t="s">
        <v>2099</v>
      </c>
      <c r="F991" s="1" t="s">
        <v>8</v>
      </c>
      <c r="G991" s="1">
        <v>31</v>
      </c>
      <c r="H991" s="1" t="s">
        <v>257</v>
      </c>
    </row>
    <row r="992" spans="1:8" x14ac:dyDescent="0.3">
      <c r="A992" s="1">
        <v>690</v>
      </c>
      <c r="B992" s="1" t="s">
        <v>342</v>
      </c>
      <c r="C992" s="1" t="s">
        <v>870</v>
      </c>
      <c r="D992" s="1" t="s">
        <v>2100</v>
      </c>
      <c r="E992" s="1" t="s">
        <v>2101</v>
      </c>
      <c r="F992" s="1" t="s">
        <v>8</v>
      </c>
      <c r="G992" s="1">
        <v>46</v>
      </c>
      <c r="H992" s="1" t="s">
        <v>9</v>
      </c>
    </row>
    <row r="993" spans="1:8" x14ac:dyDescent="0.3">
      <c r="A993" s="1">
        <v>691</v>
      </c>
      <c r="B993" s="1" t="s">
        <v>10</v>
      </c>
      <c r="C993" s="1" t="s">
        <v>27</v>
      </c>
      <c r="D993" s="1" t="s">
        <v>2102</v>
      </c>
      <c r="E993" s="1" t="s">
        <v>2103</v>
      </c>
      <c r="F993" s="1" t="s">
        <v>346</v>
      </c>
      <c r="G993" s="1">
        <v>62</v>
      </c>
      <c r="H993" s="1" t="s">
        <v>9</v>
      </c>
    </row>
    <row r="994" spans="1:8" x14ac:dyDescent="0.3">
      <c r="A994" s="1">
        <v>692</v>
      </c>
      <c r="B994" s="1" t="s">
        <v>60</v>
      </c>
      <c r="C994" s="1" t="s">
        <v>61</v>
      </c>
      <c r="D994" s="1" t="s">
        <v>2104</v>
      </c>
      <c r="E994" s="1" t="s">
        <v>2105</v>
      </c>
      <c r="F994" s="1" t="s">
        <v>8</v>
      </c>
      <c r="G994" s="1"/>
      <c r="H994" s="1" t="s">
        <v>9</v>
      </c>
    </row>
    <row r="995" spans="1:8" x14ac:dyDescent="0.3">
      <c r="A995" s="1">
        <v>693</v>
      </c>
      <c r="B995" s="1" t="s">
        <v>74</v>
      </c>
      <c r="C995" s="1" t="s">
        <v>75</v>
      </c>
      <c r="D995" s="1" t="s">
        <v>2106</v>
      </c>
      <c r="E995" s="1" t="s">
        <v>2107</v>
      </c>
      <c r="F995" s="1" t="s">
        <v>8</v>
      </c>
      <c r="G995" s="1">
        <v>109</v>
      </c>
      <c r="H995" s="1" t="s">
        <v>9</v>
      </c>
    </row>
    <row r="996" spans="1:8" x14ac:dyDescent="0.3">
      <c r="A996" s="1">
        <v>694</v>
      </c>
      <c r="B996" s="1" t="s">
        <v>129</v>
      </c>
      <c r="C996" s="1" t="s">
        <v>565</v>
      </c>
      <c r="D996" s="1" t="s">
        <v>2108</v>
      </c>
      <c r="E996" s="1" t="s">
        <v>2109</v>
      </c>
      <c r="F996" s="1" t="s">
        <v>8</v>
      </c>
      <c r="G996" s="1">
        <v>65</v>
      </c>
      <c r="H996" s="1" t="s">
        <v>9</v>
      </c>
    </row>
    <row r="997" spans="1:8" x14ac:dyDescent="0.3">
      <c r="A997" s="1">
        <v>695</v>
      </c>
      <c r="B997" s="1" t="s">
        <v>10</v>
      </c>
      <c r="C997" s="1" t="s">
        <v>30</v>
      </c>
      <c r="D997" s="1" t="s">
        <v>2110</v>
      </c>
      <c r="E997" s="1" t="s">
        <v>2111</v>
      </c>
      <c r="F997" s="1" t="s">
        <v>346</v>
      </c>
      <c r="G997" s="1">
        <v>62</v>
      </c>
      <c r="H997" s="1" t="s">
        <v>9</v>
      </c>
    </row>
    <row r="998" spans="1:8" x14ac:dyDescent="0.3">
      <c r="A998" s="1">
        <v>696</v>
      </c>
      <c r="B998" s="1" t="s">
        <v>233</v>
      </c>
      <c r="C998" s="1" t="s">
        <v>234</v>
      </c>
      <c r="D998" s="1" t="s">
        <v>2112</v>
      </c>
      <c r="E998" s="1" t="s">
        <v>2113</v>
      </c>
      <c r="F998" s="1" t="s">
        <v>8</v>
      </c>
      <c r="G998" s="1">
        <v>37</v>
      </c>
      <c r="H998" s="1" t="s">
        <v>9</v>
      </c>
    </row>
    <row r="999" spans="1:8" x14ac:dyDescent="0.3">
      <c r="A999" s="1">
        <v>697</v>
      </c>
      <c r="B999" s="1" t="s">
        <v>129</v>
      </c>
      <c r="C999" s="1" t="s">
        <v>1630</v>
      </c>
      <c r="D999" s="1" t="s">
        <v>2114</v>
      </c>
      <c r="E999" s="1" t="s">
        <v>2115</v>
      </c>
      <c r="F999" s="1" t="s">
        <v>346</v>
      </c>
      <c r="G999" s="1"/>
      <c r="H999" s="1" t="s">
        <v>9</v>
      </c>
    </row>
    <row r="1000" spans="1:8" x14ac:dyDescent="0.3">
      <c r="A1000" s="1">
        <v>698</v>
      </c>
      <c r="B1000" s="1" t="s">
        <v>33</v>
      </c>
      <c r="C1000" s="1" t="s">
        <v>34</v>
      </c>
      <c r="D1000" s="1" t="s">
        <v>2116</v>
      </c>
      <c r="E1000" s="1" t="s">
        <v>2117</v>
      </c>
      <c r="F1000" s="1" t="s">
        <v>8</v>
      </c>
      <c r="G1000" s="1"/>
      <c r="H1000" s="1" t="s">
        <v>257</v>
      </c>
    </row>
    <row r="1001" spans="1:8" x14ac:dyDescent="0.3">
      <c r="A1001" s="1">
        <v>699</v>
      </c>
      <c r="B1001" s="1" t="s">
        <v>129</v>
      </c>
      <c r="C1001" s="1" t="s">
        <v>130</v>
      </c>
      <c r="D1001" s="1" t="s">
        <v>2118</v>
      </c>
      <c r="E1001" s="1" t="s">
        <v>2119</v>
      </c>
      <c r="F1001" s="1" t="s">
        <v>8</v>
      </c>
      <c r="G1001" s="1">
        <v>23</v>
      </c>
      <c r="H1001" s="1" t="s">
        <v>9</v>
      </c>
    </row>
    <row r="1002" spans="1:8" x14ac:dyDescent="0.3">
      <c r="A1002" s="1">
        <v>700</v>
      </c>
      <c r="B1002" s="1" t="s">
        <v>10</v>
      </c>
      <c r="C1002" s="1" t="s">
        <v>30</v>
      </c>
      <c r="D1002" s="1" t="s">
        <v>2120</v>
      </c>
      <c r="E1002" s="1" t="s">
        <v>2121</v>
      </c>
      <c r="F1002" s="1" t="s">
        <v>346</v>
      </c>
      <c r="G1002" s="1">
        <v>62</v>
      </c>
      <c r="H1002" s="1" t="s">
        <v>9</v>
      </c>
    </row>
    <row r="1003" spans="1:8" x14ac:dyDescent="0.3">
      <c r="A1003" s="1">
        <v>701</v>
      </c>
      <c r="B1003" s="1" t="s">
        <v>14</v>
      </c>
      <c r="C1003" s="1" t="s">
        <v>133</v>
      </c>
      <c r="D1003" s="1" t="s">
        <v>2122</v>
      </c>
      <c r="E1003" s="1" t="s">
        <v>2123</v>
      </c>
      <c r="F1003" s="1" t="s">
        <v>8</v>
      </c>
      <c r="G1003" s="1"/>
      <c r="H1003" s="1" t="s">
        <v>257</v>
      </c>
    </row>
    <row r="1004" spans="1:8" x14ac:dyDescent="0.3">
      <c r="A1004" s="1">
        <v>702</v>
      </c>
      <c r="B1004" s="1" t="s">
        <v>233</v>
      </c>
      <c r="C1004" s="1" t="s">
        <v>379</v>
      </c>
      <c r="D1004" s="1" t="s">
        <v>2124</v>
      </c>
      <c r="E1004" s="1" t="s">
        <v>2125</v>
      </c>
      <c r="F1004" s="1" t="s">
        <v>346</v>
      </c>
      <c r="G1004" s="1">
        <v>200</v>
      </c>
      <c r="H1004" s="1" t="s">
        <v>9</v>
      </c>
    </row>
    <row r="1005" spans="1:8" x14ac:dyDescent="0.3">
      <c r="A1005" s="1">
        <v>703</v>
      </c>
      <c r="B1005" s="1" t="s">
        <v>10</v>
      </c>
      <c r="C1005" s="1" t="s">
        <v>27</v>
      </c>
      <c r="D1005" s="1" t="s">
        <v>2126</v>
      </c>
      <c r="E1005" s="1" t="s">
        <v>2127</v>
      </c>
      <c r="F1005" s="1" t="s">
        <v>346</v>
      </c>
      <c r="G1005" s="1">
        <v>62</v>
      </c>
      <c r="H1005" s="1" t="s">
        <v>9</v>
      </c>
    </row>
    <row r="1006" spans="1:8" x14ac:dyDescent="0.3">
      <c r="A1006" s="1">
        <v>704</v>
      </c>
      <c r="B1006" s="1" t="s">
        <v>10</v>
      </c>
      <c r="C1006" s="1" t="s">
        <v>30</v>
      </c>
      <c r="D1006" s="1" t="s">
        <v>2128</v>
      </c>
      <c r="E1006" s="1" t="s">
        <v>2129</v>
      </c>
      <c r="F1006" s="1" t="s">
        <v>346</v>
      </c>
      <c r="G1006" s="1">
        <v>62</v>
      </c>
      <c r="H1006" s="1" t="s">
        <v>9</v>
      </c>
    </row>
    <row r="1007" spans="1:8" x14ac:dyDescent="0.3">
      <c r="A1007" s="1">
        <v>705</v>
      </c>
      <c r="B1007" s="1" t="s">
        <v>4</v>
      </c>
      <c r="C1007" s="1" t="s">
        <v>5</v>
      </c>
      <c r="D1007" s="1" t="s">
        <v>2130</v>
      </c>
      <c r="E1007" s="1" t="s">
        <v>2131</v>
      </c>
      <c r="F1007" s="1" t="s">
        <v>8</v>
      </c>
      <c r="G1007" s="1"/>
      <c r="H1007" s="1" t="s">
        <v>9</v>
      </c>
    </row>
    <row r="1008" spans="1:8" x14ac:dyDescent="0.3">
      <c r="A1008" s="1">
        <v>706</v>
      </c>
      <c r="B1008" s="1" t="s">
        <v>86</v>
      </c>
      <c r="C1008" s="1" t="s">
        <v>87</v>
      </c>
      <c r="D1008" s="1" t="s">
        <v>2132</v>
      </c>
      <c r="E1008" s="1" t="s">
        <v>2133</v>
      </c>
      <c r="F1008" s="1" t="s">
        <v>8</v>
      </c>
      <c r="G1008" s="1">
        <v>31</v>
      </c>
      <c r="H1008" s="1" t="s">
        <v>9</v>
      </c>
    </row>
    <row r="1009" spans="1:8" x14ac:dyDescent="0.3">
      <c r="A1009" s="1">
        <v>707</v>
      </c>
      <c r="B1009" s="1" t="s">
        <v>14</v>
      </c>
      <c r="C1009" s="1" t="s">
        <v>101</v>
      </c>
      <c r="D1009" s="1" t="s">
        <v>2134</v>
      </c>
      <c r="E1009" s="1" t="s">
        <v>2135</v>
      </c>
      <c r="F1009" s="1" t="s">
        <v>8</v>
      </c>
      <c r="G1009" s="1">
        <v>29.15</v>
      </c>
      <c r="H1009" s="1" t="s">
        <v>117</v>
      </c>
    </row>
    <row r="1010" spans="1:8" x14ac:dyDescent="0.3">
      <c r="A1010" s="1">
        <v>708</v>
      </c>
      <c r="B1010" s="1" t="s">
        <v>14</v>
      </c>
      <c r="C1010" s="1" t="s">
        <v>90</v>
      </c>
      <c r="D1010" s="1" t="s">
        <v>2136</v>
      </c>
      <c r="E1010" s="1" t="s">
        <v>2137</v>
      </c>
      <c r="F1010" s="1" t="s">
        <v>8</v>
      </c>
      <c r="G1010" s="1">
        <v>64.680000000000007</v>
      </c>
      <c r="H1010" s="1" t="s">
        <v>9</v>
      </c>
    </row>
    <row r="1011" spans="1:8" x14ac:dyDescent="0.3">
      <c r="A1011" s="1">
        <v>709</v>
      </c>
      <c r="B1011" s="1" t="s">
        <v>129</v>
      </c>
      <c r="C1011" s="1" t="s">
        <v>130</v>
      </c>
      <c r="D1011" s="1" t="s">
        <v>2138</v>
      </c>
      <c r="E1011" s="1" t="s">
        <v>2139</v>
      </c>
      <c r="F1011" s="1" t="s">
        <v>8</v>
      </c>
      <c r="G1011" s="1">
        <v>17.420000000000002</v>
      </c>
      <c r="H1011" s="1" t="s">
        <v>9</v>
      </c>
    </row>
    <row r="1012" spans="1:8" x14ac:dyDescent="0.3">
      <c r="A1012" s="1">
        <v>710</v>
      </c>
      <c r="B1012" s="1" t="s">
        <v>1623</v>
      </c>
      <c r="C1012" s="1" t="s">
        <v>565</v>
      </c>
      <c r="D1012" s="1" t="s">
        <v>2140</v>
      </c>
      <c r="E1012" s="1" t="s">
        <v>2141</v>
      </c>
      <c r="F1012" s="1" t="s">
        <v>8</v>
      </c>
      <c r="G1012" s="1">
        <v>65</v>
      </c>
      <c r="H1012" s="1" t="s">
        <v>9</v>
      </c>
    </row>
    <row r="1013" spans="1:8" x14ac:dyDescent="0.3">
      <c r="A1013" s="1">
        <v>711</v>
      </c>
      <c r="B1013" s="1" t="s">
        <v>86</v>
      </c>
      <c r="C1013" s="1" t="s">
        <v>290</v>
      </c>
      <c r="D1013" s="1" t="s">
        <v>2142</v>
      </c>
      <c r="E1013" s="1" t="s">
        <v>2143</v>
      </c>
      <c r="F1013" s="1" t="s">
        <v>8</v>
      </c>
      <c r="G1013" s="1">
        <v>62</v>
      </c>
      <c r="H1013" s="1" t="s">
        <v>9</v>
      </c>
    </row>
    <row r="1014" spans="1:8" x14ac:dyDescent="0.3">
      <c r="A1014" s="1">
        <v>712</v>
      </c>
      <c r="B1014" s="1" t="s">
        <v>10</v>
      </c>
      <c r="C1014" s="1" t="s">
        <v>30</v>
      </c>
      <c r="D1014" s="1" t="s">
        <v>2144</v>
      </c>
      <c r="E1014" s="1" t="s">
        <v>2145</v>
      </c>
      <c r="F1014" s="1" t="s">
        <v>346</v>
      </c>
      <c r="G1014" s="1">
        <v>62</v>
      </c>
      <c r="H1014" s="1" t="s">
        <v>9</v>
      </c>
    </row>
    <row r="1015" spans="1:8" x14ac:dyDescent="0.3">
      <c r="A1015" s="1">
        <v>713</v>
      </c>
      <c r="B1015" s="1" t="s">
        <v>233</v>
      </c>
      <c r="C1015" s="1" t="s">
        <v>379</v>
      </c>
      <c r="D1015" s="1" t="s">
        <v>2146</v>
      </c>
      <c r="E1015" s="1" t="s">
        <v>2147</v>
      </c>
      <c r="F1015" s="1" t="s">
        <v>346</v>
      </c>
      <c r="G1015" s="1">
        <v>200</v>
      </c>
      <c r="H1015" s="1" t="s">
        <v>9</v>
      </c>
    </row>
    <row r="1016" spans="1:8" x14ac:dyDescent="0.3">
      <c r="A1016" s="1">
        <v>714</v>
      </c>
      <c r="B1016" s="1" t="s">
        <v>60</v>
      </c>
      <c r="C1016" s="1" t="s">
        <v>61</v>
      </c>
      <c r="D1016" s="1" t="s">
        <v>2148</v>
      </c>
      <c r="E1016" s="1" t="s">
        <v>2149</v>
      </c>
      <c r="F1016" s="1" t="s">
        <v>8</v>
      </c>
      <c r="G1016" s="1">
        <v>90</v>
      </c>
      <c r="H1016" s="1" t="s">
        <v>9</v>
      </c>
    </row>
    <row r="1017" spans="1:8" x14ac:dyDescent="0.3">
      <c r="A1017" s="1">
        <v>715</v>
      </c>
      <c r="B1017" s="1" t="s">
        <v>4</v>
      </c>
      <c r="C1017" s="1" t="s">
        <v>5</v>
      </c>
      <c r="D1017" s="1" t="s">
        <v>2150</v>
      </c>
      <c r="E1017" s="1" t="s">
        <v>2151</v>
      </c>
      <c r="F1017" s="1" t="s">
        <v>8</v>
      </c>
      <c r="G1017" s="1">
        <v>25</v>
      </c>
      <c r="H1017" s="1" t="s">
        <v>9</v>
      </c>
    </row>
    <row r="1018" spans="1:8" x14ac:dyDescent="0.3">
      <c r="A1018" s="1">
        <v>716</v>
      </c>
      <c r="B1018" s="1" t="s">
        <v>21</v>
      </c>
      <c r="C1018" s="1" t="s">
        <v>828</v>
      </c>
      <c r="D1018" s="1" t="s">
        <v>2152</v>
      </c>
      <c r="E1018" s="1" t="s">
        <v>2153</v>
      </c>
      <c r="F1018" s="1" t="s">
        <v>8</v>
      </c>
      <c r="G1018" s="1">
        <v>7.5</v>
      </c>
      <c r="H1018" s="1" t="s">
        <v>257</v>
      </c>
    </row>
    <row r="1019" spans="1:8" x14ac:dyDescent="0.3">
      <c r="A1019" s="1">
        <v>717</v>
      </c>
      <c r="B1019" s="1" t="s">
        <v>233</v>
      </c>
      <c r="C1019" s="1" t="s">
        <v>981</v>
      </c>
      <c r="D1019" s="1" t="s">
        <v>2154</v>
      </c>
      <c r="E1019" s="1" t="s">
        <v>2155</v>
      </c>
      <c r="F1019" s="1" t="s">
        <v>8</v>
      </c>
      <c r="G1019" s="1">
        <v>30</v>
      </c>
      <c r="H1019" s="1" t="s">
        <v>9</v>
      </c>
    </row>
    <row r="1020" spans="1:8" x14ac:dyDescent="0.3">
      <c r="A1020" s="1">
        <v>718</v>
      </c>
      <c r="B1020" s="1" t="s">
        <v>10</v>
      </c>
      <c r="C1020" s="1" t="s">
        <v>30</v>
      </c>
      <c r="D1020" s="1" t="s">
        <v>2156</v>
      </c>
      <c r="E1020" s="1" t="s">
        <v>2157</v>
      </c>
      <c r="F1020" s="1" t="s">
        <v>346</v>
      </c>
      <c r="G1020" s="1">
        <v>62</v>
      </c>
      <c r="H1020" s="1" t="s">
        <v>9</v>
      </c>
    </row>
    <row r="1021" spans="1:8" x14ac:dyDescent="0.3">
      <c r="A1021" s="1">
        <v>719</v>
      </c>
      <c r="B1021" s="1" t="s">
        <v>86</v>
      </c>
      <c r="C1021" s="1" t="s">
        <v>290</v>
      </c>
      <c r="D1021" s="1" t="s">
        <v>2158</v>
      </c>
      <c r="E1021" s="1" t="s">
        <v>2159</v>
      </c>
      <c r="F1021" s="1" t="s">
        <v>8</v>
      </c>
      <c r="G1021" s="1">
        <v>47</v>
      </c>
      <c r="H1021" s="1" t="s">
        <v>9</v>
      </c>
    </row>
    <row r="1022" spans="1:8" x14ac:dyDescent="0.3">
      <c r="A1022" s="1">
        <v>720</v>
      </c>
      <c r="B1022" s="1" t="s">
        <v>233</v>
      </c>
      <c r="C1022" s="1" t="s">
        <v>379</v>
      </c>
      <c r="D1022" s="1" t="s">
        <v>2160</v>
      </c>
      <c r="E1022" s="1" t="s">
        <v>2161</v>
      </c>
      <c r="F1022" s="1" t="s">
        <v>346</v>
      </c>
      <c r="G1022" s="1">
        <v>200</v>
      </c>
      <c r="H1022" s="1" t="s">
        <v>9</v>
      </c>
    </row>
    <row r="1023" spans="1:8" x14ac:dyDescent="0.3">
      <c r="A1023" s="1">
        <v>721</v>
      </c>
      <c r="B1023" s="1" t="s">
        <v>10</v>
      </c>
      <c r="C1023" s="1" t="s">
        <v>30</v>
      </c>
      <c r="D1023" s="1" t="s">
        <v>2162</v>
      </c>
      <c r="E1023" s="1" t="s">
        <v>2163</v>
      </c>
      <c r="F1023" s="1" t="s">
        <v>346</v>
      </c>
      <c r="G1023" s="1">
        <v>62</v>
      </c>
      <c r="H1023" s="1" t="s">
        <v>9</v>
      </c>
    </row>
    <row r="1024" spans="1:8" x14ac:dyDescent="0.3">
      <c r="A1024" s="1">
        <v>722</v>
      </c>
      <c r="B1024" s="1" t="s">
        <v>14</v>
      </c>
      <c r="C1024" s="1" t="s">
        <v>53</v>
      </c>
      <c r="D1024" s="1" t="s">
        <v>2164</v>
      </c>
      <c r="E1024" s="1" t="s">
        <v>2165</v>
      </c>
      <c r="F1024" s="1" t="s">
        <v>8</v>
      </c>
      <c r="G1024" s="1"/>
      <c r="H1024" s="1" t="s">
        <v>9</v>
      </c>
    </row>
    <row r="1025" spans="1:8" x14ac:dyDescent="0.3">
      <c r="A1025" s="1">
        <v>723</v>
      </c>
      <c r="B1025" s="1" t="s">
        <v>129</v>
      </c>
      <c r="C1025" s="1" t="s">
        <v>1630</v>
      </c>
      <c r="D1025" s="1" t="s">
        <v>2166</v>
      </c>
      <c r="E1025" s="1" t="s">
        <v>2167</v>
      </c>
      <c r="F1025" s="1" t="s">
        <v>346</v>
      </c>
      <c r="G1025" s="1"/>
      <c r="H1025" s="1" t="s">
        <v>9</v>
      </c>
    </row>
    <row r="1026" spans="1:8" x14ac:dyDescent="0.3">
      <c r="A1026" s="1">
        <v>724</v>
      </c>
      <c r="B1026" s="1" t="s">
        <v>74</v>
      </c>
      <c r="C1026" s="1" t="s">
        <v>75</v>
      </c>
      <c r="D1026" s="1" t="s">
        <v>2168</v>
      </c>
      <c r="E1026" s="1" t="s">
        <v>2169</v>
      </c>
      <c r="F1026" s="1" t="s">
        <v>8</v>
      </c>
      <c r="G1026" s="1">
        <v>109</v>
      </c>
      <c r="H1026" s="1" t="s">
        <v>9</v>
      </c>
    </row>
    <row r="1027" spans="1:8" x14ac:dyDescent="0.3">
      <c r="A1027" s="1">
        <v>725</v>
      </c>
      <c r="B1027" s="1" t="s">
        <v>14</v>
      </c>
      <c r="C1027" s="1" t="s">
        <v>101</v>
      </c>
      <c r="D1027" s="1" t="s">
        <v>2170</v>
      </c>
      <c r="E1027" s="1" t="s">
        <v>2171</v>
      </c>
      <c r="F1027" s="1" t="s">
        <v>8</v>
      </c>
      <c r="G1027" s="1">
        <v>29.15</v>
      </c>
      <c r="H1027" s="1" t="s">
        <v>9</v>
      </c>
    </row>
    <row r="1028" spans="1:8" x14ac:dyDescent="0.3">
      <c r="A1028" s="1">
        <v>726</v>
      </c>
      <c r="B1028" s="1" t="s">
        <v>10</v>
      </c>
      <c r="C1028" s="1" t="s">
        <v>30</v>
      </c>
      <c r="D1028" s="1" t="s">
        <v>2172</v>
      </c>
      <c r="E1028" s="1" t="s">
        <v>2173</v>
      </c>
      <c r="F1028" s="1" t="s">
        <v>346</v>
      </c>
      <c r="G1028" s="1">
        <v>62</v>
      </c>
      <c r="H1028" s="1" t="s">
        <v>9</v>
      </c>
    </row>
    <row r="1029" spans="1:8" x14ac:dyDescent="0.3">
      <c r="A1029" s="1">
        <v>727</v>
      </c>
      <c r="B1029" s="1" t="s">
        <v>74</v>
      </c>
      <c r="C1029" s="1" t="s">
        <v>390</v>
      </c>
      <c r="D1029" s="1" t="s">
        <v>2174</v>
      </c>
      <c r="E1029" s="1" t="s">
        <v>2175</v>
      </c>
      <c r="F1029" s="1" t="s">
        <v>346</v>
      </c>
      <c r="G1029" s="1"/>
      <c r="H1029" s="1" t="s">
        <v>9</v>
      </c>
    </row>
    <row r="1030" spans="1:8" x14ac:dyDescent="0.3">
      <c r="A1030" s="1">
        <v>728</v>
      </c>
      <c r="B1030" s="1" t="s">
        <v>60</v>
      </c>
      <c r="C1030" s="1" t="s">
        <v>61</v>
      </c>
      <c r="D1030" s="1" t="s">
        <v>2176</v>
      </c>
      <c r="E1030" s="1" t="s">
        <v>2177</v>
      </c>
      <c r="F1030" s="1" t="s">
        <v>8</v>
      </c>
      <c r="G1030" s="1">
        <v>90</v>
      </c>
      <c r="H1030" s="1" t="s">
        <v>9</v>
      </c>
    </row>
    <row r="1031" spans="1:8" x14ac:dyDescent="0.3">
      <c r="A1031" s="1">
        <v>729</v>
      </c>
      <c r="B1031" s="1" t="s">
        <v>10</v>
      </c>
      <c r="C1031" s="1" t="s">
        <v>30</v>
      </c>
      <c r="D1031" s="1" t="s">
        <v>2178</v>
      </c>
      <c r="E1031" s="1" t="s">
        <v>2179</v>
      </c>
      <c r="F1031" s="1" t="s">
        <v>346</v>
      </c>
      <c r="G1031" s="1">
        <v>62</v>
      </c>
      <c r="H1031" s="1" t="s">
        <v>9</v>
      </c>
    </row>
    <row r="1032" spans="1:8" x14ac:dyDescent="0.3">
      <c r="A1032" s="1">
        <v>730</v>
      </c>
      <c r="B1032" s="1" t="s">
        <v>233</v>
      </c>
      <c r="C1032" s="1" t="s">
        <v>234</v>
      </c>
      <c r="D1032" s="1" t="s">
        <v>2180</v>
      </c>
      <c r="E1032" s="1" t="s">
        <v>2181</v>
      </c>
      <c r="F1032" s="1" t="s">
        <v>8</v>
      </c>
      <c r="G1032" s="1">
        <v>37</v>
      </c>
      <c r="H1032" s="1" t="s">
        <v>9</v>
      </c>
    </row>
    <row r="1033" spans="1:8" x14ac:dyDescent="0.3">
      <c r="A1033" s="1">
        <v>731</v>
      </c>
      <c r="B1033" s="1" t="s">
        <v>741</v>
      </c>
      <c r="C1033" s="1" t="s">
        <v>69</v>
      </c>
      <c r="D1033" s="1" t="s">
        <v>2182</v>
      </c>
      <c r="E1033" s="1" t="s">
        <v>2183</v>
      </c>
      <c r="F1033" s="1" t="s">
        <v>346</v>
      </c>
      <c r="G1033" s="1"/>
      <c r="H1033" s="1" t="s">
        <v>9</v>
      </c>
    </row>
    <row r="1034" spans="1:8" x14ac:dyDescent="0.3">
      <c r="A1034" s="1">
        <v>732</v>
      </c>
      <c r="B1034" s="1" t="s">
        <v>74</v>
      </c>
      <c r="C1034" s="1" t="s">
        <v>671</v>
      </c>
      <c r="D1034" s="1" t="s">
        <v>2184</v>
      </c>
      <c r="E1034" s="1" t="s">
        <v>2185</v>
      </c>
      <c r="F1034" s="1" t="s">
        <v>8</v>
      </c>
      <c r="G1034" s="1">
        <v>109</v>
      </c>
      <c r="H1034" s="1" t="s">
        <v>9</v>
      </c>
    </row>
    <row r="1035" spans="1:8" x14ac:dyDescent="0.3">
      <c r="A1035" s="1">
        <v>733</v>
      </c>
      <c r="B1035" s="1" t="s">
        <v>129</v>
      </c>
      <c r="C1035" s="1" t="s">
        <v>1630</v>
      </c>
      <c r="D1035" s="1" t="s">
        <v>2186</v>
      </c>
      <c r="E1035" s="1" t="s">
        <v>2187</v>
      </c>
      <c r="F1035" s="1" t="s">
        <v>346</v>
      </c>
      <c r="G1035" s="1">
        <v>20</v>
      </c>
      <c r="H1035" s="1" t="s">
        <v>9</v>
      </c>
    </row>
    <row r="1036" spans="1:8" x14ac:dyDescent="0.3">
      <c r="A1036" s="1">
        <v>734</v>
      </c>
      <c r="B1036" s="1" t="s">
        <v>10</v>
      </c>
      <c r="C1036" s="1" t="s">
        <v>30</v>
      </c>
      <c r="D1036" s="1" t="s">
        <v>2188</v>
      </c>
      <c r="E1036" s="1" t="s">
        <v>2189</v>
      </c>
      <c r="F1036" s="1" t="s">
        <v>346</v>
      </c>
      <c r="G1036" s="1">
        <v>62</v>
      </c>
      <c r="H1036" s="1" t="s">
        <v>9</v>
      </c>
    </row>
    <row r="1037" spans="1:8" x14ac:dyDescent="0.3">
      <c r="A1037" s="1">
        <v>735</v>
      </c>
      <c r="B1037" s="1" t="s">
        <v>86</v>
      </c>
      <c r="C1037" s="1" t="s">
        <v>87</v>
      </c>
      <c r="D1037" s="1" t="s">
        <v>2190</v>
      </c>
      <c r="E1037" s="1" t="s">
        <v>2191</v>
      </c>
      <c r="F1037" s="1" t="s">
        <v>8</v>
      </c>
      <c r="G1037" s="1">
        <v>31</v>
      </c>
      <c r="H1037" s="1" t="s">
        <v>9</v>
      </c>
    </row>
    <row r="1038" spans="1:8" x14ac:dyDescent="0.3">
      <c r="A1038" s="1">
        <v>736</v>
      </c>
      <c r="B1038" s="1" t="s">
        <v>233</v>
      </c>
      <c r="C1038" s="1" t="s">
        <v>379</v>
      </c>
      <c r="D1038" s="1" t="s">
        <v>2192</v>
      </c>
      <c r="E1038" s="1" t="s">
        <v>2193</v>
      </c>
      <c r="F1038" s="1" t="s">
        <v>346</v>
      </c>
      <c r="G1038" s="1">
        <v>200</v>
      </c>
      <c r="H1038" s="1" t="s">
        <v>9</v>
      </c>
    </row>
    <row r="1039" spans="1:8" x14ac:dyDescent="0.3">
      <c r="A1039" s="1">
        <v>737</v>
      </c>
      <c r="B1039" s="1" t="s">
        <v>233</v>
      </c>
      <c r="C1039" s="1" t="s">
        <v>981</v>
      </c>
      <c r="D1039" s="1" t="s">
        <v>2194</v>
      </c>
      <c r="E1039" s="1" t="s">
        <v>2195</v>
      </c>
      <c r="F1039" s="1" t="s">
        <v>8</v>
      </c>
      <c r="G1039" s="1">
        <v>30</v>
      </c>
      <c r="H1039" s="1" t="s">
        <v>9</v>
      </c>
    </row>
    <row r="1040" spans="1:8" x14ac:dyDescent="0.3">
      <c r="A1040" s="1">
        <v>738</v>
      </c>
      <c r="B1040" s="1" t="s">
        <v>60</v>
      </c>
      <c r="C1040" s="1" t="s">
        <v>61</v>
      </c>
      <c r="D1040" s="1" t="s">
        <v>2196</v>
      </c>
      <c r="E1040" s="1" t="s">
        <v>2197</v>
      </c>
      <c r="F1040" s="1" t="s">
        <v>8</v>
      </c>
      <c r="G1040" s="1"/>
      <c r="H1040" s="1" t="s">
        <v>9</v>
      </c>
    </row>
    <row r="1041" spans="1:8" x14ac:dyDescent="0.3">
      <c r="A1041" s="1">
        <v>739</v>
      </c>
      <c r="B1041" s="1" t="s">
        <v>74</v>
      </c>
      <c r="C1041" s="1" t="s">
        <v>75</v>
      </c>
      <c r="D1041" s="1" t="s">
        <v>2198</v>
      </c>
      <c r="E1041" s="1" t="s">
        <v>2199</v>
      </c>
      <c r="F1041" s="1" t="s">
        <v>8</v>
      </c>
      <c r="G1041" s="1">
        <v>109</v>
      </c>
      <c r="H1041" s="1" t="s">
        <v>9</v>
      </c>
    </row>
    <row r="1042" spans="1:8" x14ac:dyDescent="0.3">
      <c r="A1042" s="1">
        <v>740</v>
      </c>
      <c r="B1042" s="1" t="s">
        <v>713</v>
      </c>
      <c r="C1042" s="1" t="s">
        <v>1989</v>
      </c>
      <c r="D1042" s="1" t="s">
        <v>2200</v>
      </c>
      <c r="E1042" s="1" t="s">
        <v>2201</v>
      </c>
      <c r="F1042" s="1" t="s">
        <v>346</v>
      </c>
      <c r="G1042" s="1"/>
      <c r="H1042" s="1" t="s">
        <v>257</v>
      </c>
    </row>
    <row r="1043" spans="1:8" x14ac:dyDescent="0.3">
      <c r="A1043" s="1">
        <v>741</v>
      </c>
      <c r="B1043" s="1" t="s">
        <v>10</v>
      </c>
      <c r="C1043" s="1" t="s">
        <v>27</v>
      </c>
      <c r="D1043" s="1" t="s">
        <v>2202</v>
      </c>
      <c r="E1043" s="1" t="s">
        <v>2203</v>
      </c>
      <c r="F1043" s="1" t="s">
        <v>346</v>
      </c>
      <c r="G1043" s="1">
        <v>62</v>
      </c>
      <c r="H1043" s="1" t="s">
        <v>9</v>
      </c>
    </row>
    <row r="1044" spans="1:8" x14ac:dyDescent="0.3">
      <c r="A1044" s="1">
        <v>742</v>
      </c>
      <c r="B1044" s="1" t="s">
        <v>68</v>
      </c>
      <c r="C1044" s="1" t="s">
        <v>69</v>
      </c>
      <c r="D1044" s="1" t="s">
        <v>2204</v>
      </c>
      <c r="E1044" s="1" t="s">
        <v>2205</v>
      </c>
      <c r="F1044" s="1" t="s">
        <v>8</v>
      </c>
      <c r="G1044" s="1">
        <v>5.8</v>
      </c>
      <c r="H1044" s="1" t="s">
        <v>9</v>
      </c>
    </row>
    <row r="1045" spans="1:8" x14ac:dyDescent="0.3">
      <c r="A1045" s="1">
        <v>743</v>
      </c>
      <c r="B1045" s="1" t="s">
        <v>14</v>
      </c>
      <c r="C1045" s="1" t="s">
        <v>101</v>
      </c>
      <c r="D1045" s="1" t="s">
        <v>2206</v>
      </c>
      <c r="E1045" s="1" t="s">
        <v>2207</v>
      </c>
      <c r="F1045" s="1" t="s">
        <v>8</v>
      </c>
      <c r="G1045" s="1">
        <v>29.15</v>
      </c>
      <c r="H1045" s="1" t="s">
        <v>9</v>
      </c>
    </row>
    <row r="1046" spans="1:8" x14ac:dyDescent="0.3">
      <c r="A1046" s="1">
        <v>744</v>
      </c>
      <c r="B1046" s="1" t="s">
        <v>14</v>
      </c>
      <c r="C1046" s="1" t="s">
        <v>329</v>
      </c>
      <c r="D1046" s="1" t="s">
        <v>2208</v>
      </c>
      <c r="E1046" s="1" t="s">
        <v>2209</v>
      </c>
      <c r="F1046" s="1" t="s">
        <v>8</v>
      </c>
      <c r="G1046" s="1">
        <v>29.75</v>
      </c>
      <c r="H1046" s="1" t="s">
        <v>117</v>
      </c>
    </row>
    <row r="1047" spans="1:8" x14ac:dyDescent="0.3">
      <c r="A1047" s="1">
        <v>745</v>
      </c>
      <c r="B1047" s="1" t="s">
        <v>233</v>
      </c>
      <c r="C1047" s="1" t="s">
        <v>379</v>
      </c>
      <c r="D1047" s="1" t="s">
        <v>2210</v>
      </c>
      <c r="E1047" s="1" t="s">
        <v>2211</v>
      </c>
      <c r="F1047" s="1" t="s">
        <v>346</v>
      </c>
      <c r="G1047" s="1">
        <v>200</v>
      </c>
      <c r="H1047" s="1" t="s">
        <v>9</v>
      </c>
    </row>
    <row r="1048" spans="1:8" x14ac:dyDescent="0.3">
      <c r="A1048" s="1">
        <v>746</v>
      </c>
      <c r="B1048" s="1" t="s">
        <v>14</v>
      </c>
      <c r="C1048" s="1" t="s">
        <v>90</v>
      </c>
      <c r="D1048" s="1" t="s">
        <v>2212</v>
      </c>
      <c r="E1048" s="1" t="s">
        <v>2213</v>
      </c>
      <c r="F1048" s="1" t="s">
        <v>8</v>
      </c>
      <c r="G1048" s="1">
        <v>29.75</v>
      </c>
      <c r="H1048" s="1" t="s">
        <v>9</v>
      </c>
    </row>
    <row r="1049" spans="1:8" x14ac:dyDescent="0.3">
      <c r="A1049" s="1">
        <v>747</v>
      </c>
      <c r="B1049" s="1" t="s">
        <v>713</v>
      </c>
      <c r="C1049" s="1" t="s">
        <v>714</v>
      </c>
      <c r="D1049" s="1" t="s">
        <v>2214</v>
      </c>
      <c r="E1049" s="1" t="s">
        <v>2215</v>
      </c>
      <c r="F1049" s="1" t="s">
        <v>8</v>
      </c>
      <c r="G1049" s="1"/>
      <c r="H1049" s="1" t="s">
        <v>9</v>
      </c>
    </row>
    <row r="1050" spans="1:8" x14ac:dyDescent="0.3">
      <c r="A1050" s="1">
        <v>748</v>
      </c>
      <c r="B1050" s="1" t="s">
        <v>74</v>
      </c>
      <c r="C1050" s="1" t="s">
        <v>75</v>
      </c>
      <c r="D1050" s="1" t="s">
        <v>2216</v>
      </c>
      <c r="E1050" s="1" t="s">
        <v>2217</v>
      </c>
      <c r="F1050" s="1" t="s">
        <v>346</v>
      </c>
      <c r="G1050" s="1">
        <v>130</v>
      </c>
      <c r="H1050" s="1" t="s">
        <v>9</v>
      </c>
    </row>
    <row r="1051" spans="1:8" x14ac:dyDescent="0.3">
      <c r="A1051" s="1">
        <v>749</v>
      </c>
      <c r="B1051" s="1" t="s">
        <v>342</v>
      </c>
      <c r="C1051" s="1" t="s">
        <v>1620</v>
      </c>
      <c r="D1051" s="1" t="s">
        <v>2218</v>
      </c>
      <c r="E1051" s="1" t="s">
        <v>2219</v>
      </c>
      <c r="F1051" s="1" t="s">
        <v>8</v>
      </c>
      <c r="G1051" s="1">
        <v>40</v>
      </c>
      <c r="H1051" s="1" t="s">
        <v>9</v>
      </c>
    </row>
    <row r="1052" spans="1:8" x14ac:dyDescent="0.3">
      <c r="A1052" s="1">
        <v>750</v>
      </c>
      <c r="B1052" s="1" t="s">
        <v>14</v>
      </c>
      <c r="C1052" s="1" t="s">
        <v>18</v>
      </c>
      <c r="D1052" s="1" t="s">
        <v>2220</v>
      </c>
      <c r="E1052" s="1" t="s">
        <v>2221</v>
      </c>
      <c r="F1052" s="1" t="s">
        <v>8</v>
      </c>
      <c r="G1052" s="1">
        <v>29.15</v>
      </c>
      <c r="H1052" s="1" t="s">
        <v>9</v>
      </c>
    </row>
    <row r="1053" spans="1:8" x14ac:dyDescent="0.3">
      <c r="A1053" s="1">
        <v>751</v>
      </c>
      <c r="B1053" s="1" t="s">
        <v>60</v>
      </c>
      <c r="C1053" s="1" t="s">
        <v>536</v>
      </c>
      <c r="D1053" s="1" t="s">
        <v>2222</v>
      </c>
      <c r="E1053" s="1" t="s">
        <v>2223</v>
      </c>
      <c r="F1053" s="1" t="s">
        <v>346</v>
      </c>
      <c r="G1053" s="1">
        <v>112.5</v>
      </c>
      <c r="H1053" s="1" t="s">
        <v>9</v>
      </c>
    </row>
    <row r="1054" spans="1:8" x14ac:dyDescent="0.3">
      <c r="A1054" s="1">
        <v>752</v>
      </c>
      <c r="B1054" s="1" t="s">
        <v>74</v>
      </c>
      <c r="C1054" s="1" t="s">
        <v>390</v>
      </c>
      <c r="D1054" s="1" t="s">
        <v>2224</v>
      </c>
      <c r="E1054" s="1" t="s">
        <v>2225</v>
      </c>
      <c r="F1054" s="1" t="s">
        <v>346</v>
      </c>
      <c r="G1054" s="1"/>
      <c r="H1054" s="1" t="s">
        <v>9</v>
      </c>
    </row>
    <row r="1055" spans="1:8" x14ac:dyDescent="0.3">
      <c r="A1055" s="1">
        <v>753</v>
      </c>
      <c r="B1055" s="1" t="s">
        <v>86</v>
      </c>
      <c r="C1055" s="1" t="s">
        <v>87</v>
      </c>
      <c r="D1055" s="1" t="s">
        <v>2226</v>
      </c>
      <c r="E1055" s="1" t="s">
        <v>2227</v>
      </c>
      <c r="F1055" s="1" t="s">
        <v>8</v>
      </c>
      <c r="G1055" s="1">
        <v>31</v>
      </c>
      <c r="H1055" s="1" t="s">
        <v>9</v>
      </c>
    </row>
    <row r="1056" spans="1:8" x14ac:dyDescent="0.3">
      <c r="A1056" s="1">
        <v>754</v>
      </c>
      <c r="B1056" s="1" t="s">
        <v>233</v>
      </c>
      <c r="C1056" s="1" t="s">
        <v>234</v>
      </c>
      <c r="D1056" s="1" t="s">
        <v>2228</v>
      </c>
      <c r="E1056" s="1" t="s">
        <v>2229</v>
      </c>
      <c r="F1056" s="1" t="s">
        <v>8</v>
      </c>
      <c r="G1056" s="1">
        <v>37</v>
      </c>
      <c r="H1056" s="1" t="s">
        <v>9</v>
      </c>
    </row>
    <row r="1057" spans="1:8" x14ac:dyDescent="0.3">
      <c r="A1057" s="1">
        <v>755</v>
      </c>
      <c r="B1057" s="1" t="s">
        <v>129</v>
      </c>
      <c r="C1057" s="1" t="s">
        <v>1630</v>
      </c>
      <c r="D1057" s="1" t="s">
        <v>2230</v>
      </c>
      <c r="E1057" s="1" t="s">
        <v>2231</v>
      </c>
      <c r="F1057" s="1" t="s">
        <v>346</v>
      </c>
      <c r="G1057" s="1">
        <v>20</v>
      </c>
      <c r="H1057" s="1" t="s">
        <v>257</v>
      </c>
    </row>
    <row r="1058" spans="1:8" x14ac:dyDescent="0.3">
      <c r="A1058" s="1">
        <v>756</v>
      </c>
      <c r="B1058" s="1" t="s">
        <v>14</v>
      </c>
      <c r="C1058" s="1" t="s">
        <v>101</v>
      </c>
      <c r="D1058" s="1" t="s">
        <v>2232</v>
      </c>
      <c r="E1058" s="1" t="s">
        <v>2233</v>
      </c>
      <c r="F1058" s="1" t="s">
        <v>8</v>
      </c>
      <c r="G1058" s="1">
        <v>20</v>
      </c>
      <c r="H1058" s="1" t="s">
        <v>9</v>
      </c>
    </row>
    <row r="1059" spans="1:8" x14ac:dyDescent="0.3">
      <c r="A1059" s="1">
        <v>757</v>
      </c>
      <c r="B1059" s="1" t="s">
        <v>74</v>
      </c>
      <c r="C1059" s="1" t="s">
        <v>75</v>
      </c>
      <c r="D1059" s="1" t="s">
        <v>2234</v>
      </c>
      <c r="E1059" s="1" t="s">
        <v>2235</v>
      </c>
      <c r="F1059" s="1" t="s">
        <v>8</v>
      </c>
      <c r="G1059" s="1">
        <v>145</v>
      </c>
      <c r="H1059" s="1" t="s">
        <v>9</v>
      </c>
    </row>
    <row r="1060" spans="1:8" x14ac:dyDescent="0.3">
      <c r="A1060" s="1">
        <v>758</v>
      </c>
      <c r="B1060" s="1" t="s">
        <v>129</v>
      </c>
      <c r="C1060" s="1" t="s">
        <v>1630</v>
      </c>
      <c r="D1060" s="1" t="s">
        <v>2236</v>
      </c>
      <c r="E1060" s="1" t="s">
        <v>2237</v>
      </c>
      <c r="F1060" s="1" t="s">
        <v>346</v>
      </c>
      <c r="G1060" s="1"/>
      <c r="H1060" s="1" t="s">
        <v>9</v>
      </c>
    </row>
    <row r="1061" spans="1:8" x14ac:dyDescent="0.3">
      <c r="A1061" s="1">
        <v>759</v>
      </c>
      <c r="B1061" s="1" t="s">
        <v>233</v>
      </c>
      <c r="C1061" s="1" t="s">
        <v>379</v>
      </c>
      <c r="D1061" s="1" t="s">
        <v>2238</v>
      </c>
      <c r="E1061" s="1" t="s">
        <v>2239</v>
      </c>
      <c r="F1061" s="1" t="s">
        <v>346</v>
      </c>
      <c r="G1061" s="1"/>
      <c r="H1061" s="1" t="s">
        <v>9</v>
      </c>
    </row>
    <row r="1062" spans="1:8" x14ac:dyDescent="0.3">
      <c r="A1062" s="1">
        <v>760</v>
      </c>
      <c r="B1062" s="1" t="s">
        <v>14</v>
      </c>
      <c r="C1062" s="1" t="s">
        <v>90</v>
      </c>
      <c r="D1062" s="1" t="s">
        <v>2240</v>
      </c>
      <c r="E1062" s="1" t="s">
        <v>2241</v>
      </c>
      <c r="F1062" s="1" t="s">
        <v>8</v>
      </c>
      <c r="G1062" s="1">
        <v>29.75</v>
      </c>
      <c r="H1062" s="1" t="s">
        <v>9</v>
      </c>
    </row>
    <row r="1063" spans="1:8" x14ac:dyDescent="0.3">
      <c r="A1063" s="1">
        <v>761</v>
      </c>
      <c r="B1063" s="1" t="s">
        <v>74</v>
      </c>
      <c r="C1063" s="1" t="s">
        <v>671</v>
      </c>
      <c r="D1063" s="1" t="s">
        <v>2242</v>
      </c>
      <c r="E1063" s="1" t="s">
        <v>2243</v>
      </c>
      <c r="F1063" s="1" t="s">
        <v>8</v>
      </c>
      <c r="G1063" s="1">
        <v>109</v>
      </c>
      <c r="H1063" s="1" t="s">
        <v>9</v>
      </c>
    </row>
    <row r="1064" spans="1:8" x14ac:dyDescent="0.3">
      <c r="A1064" s="1">
        <v>762</v>
      </c>
      <c r="B1064" s="1" t="s">
        <v>14</v>
      </c>
      <c r="C1064" s="1" t="s">
        <v>69</v>
      </c>
      <c r="D1064" s="1" t="s">
        <v>2244</v>
      </c>
      <c r="E1064" s="1" t="s">
        <v>2245</v>
      </c>
      <c r="F1064" s="1" t="s">
        <v>8</v>
      </c>
      <c r="G1064" s="1">
        <v>5.3</v>
      </c>
      <c r="H1064" s="1" t="s">
        <v>9</v>
      </c>
    </row>
    <row r="1065" spans="1:8" x14ac:dyDescent="0.3">
      <c r="A1065" s="1">
        <v>763</v>
      </c>
      <c r="B1065" s="1" t="s">
        <v>14</v>
      </c>
      <c r="C1065" s="1" t="s">
        <v>133</v>
      </c>
      <c r="D1065" s="1" t="s">
        <v>2246</v>
      </c>
      <c r="E1065" s="1" t="s">
        <v>2247</v>
      </c>
      <c r="F1065" s="1" t="s">
        <v>8</v>
      </c>
      <c r="G1065" s="1"/>
      <c r="H1065" s="1" t="s">
        <v>9</v>
      </c>
    </row>
    <row r="1066" spans="1:8" x14ac:dyDescent="0.3">
      <c r="A1066" s="1">
        <v>764</v>
      </c>
      <c r="B1066" s="1" t="s">
        <v>60</v>
      </c>
      <c r="C1066" s="1" t="s">
        <v>61</v>
      </c>
      <c r="D1066" s="1" t="s">
        <v>2248</v>
      </c>
      <c r="E1066" s="1" t="s">
        <v>2249</v>
      </c>
      <c r="F1066" s="1" t="s">
        <v>8</v>
      </c>
      <c r="G1066" s="1">
        <v>90</v>
      </c>
      <c r="H1066" s="1" t="s">
        <v>9</v>
      </c>
    </row>
    <row r="1067" spans="1:8" x14ac:dyDescent="0.3">
      <c r="A1067" s="1">
        <v>765</v>
      </c>
      <c r="B1067" s="1" t="s">
        <v>129</v>
      </c>
      <c r="C1067" s="1" t="s">
        <v>130</v>
      </c>
      <c r="D1067" s="1" t="s">
        <v>2250</v>
      </c>
      <c r="E1067" s="1" t="s">
        <v>2251</v>
      </c>
      <c r="F1067" s="1" t="s">
        <v>346</v>
      </c>
      <c r="G1067" s="1"/>
      <c r="H1067" s="1" t="s">
        <v>9</v>
      </c>
    </row>
    <row r="1068" spans="1:8" x14ac:dyDescent="0.3">
      <c r="A1068" s="1">
        <v>766</v>
      </c>
      <c r="B1068" s="1" t="s">
        <v>342</v>
      </c>
      <c r="C1068" s="1" t="s">
        <v>343</v>
      </c>
      <c r="D1068" s="1" t="s">
        <v>2252</v>
      </c>
      <c r="E1068" s="1" t="s">
        <v>2253</v>
      </c>
      <c r="F1068" s="1" t="s">
        <v>346</v>
      </c>
      <c r="G1068" s="1">
        <v>85</v>
      </c>
      <c r="H1068" s="1" t="s">
        <v>9</v>
      </c>
    </row>
    <row r="1069" spans="1:8" x14ac:dyDescent="0.3">
      <c r="A1069" s="1">
        <v>767</v>
      </c>
      <c r="B1069" s="1" t="s">
        <v>14</v>
      </c>
      <c r="C1069" s="1" t="s">
        <v>138</v>
      </c>
      <c r="D1069" s="1" t="s">
        <v>2254</v>
      </c>
      <c r="E1069" s="1" t="s">
        <v>2255</v>
      </c>
      <c r="F1069" s="1" t="s">
        <v>8</v>
      </c>
      <c r="G1069" s="1"/>
      <c r="H1069" s="1" t="s">
        <v>9</v>
      </c>
    </row>
    <row r="1070" spans="1:8" x14ac:dyDescent="0.3">
      <c r="A1070" s="1">
        <v>768</v>
      </c>
      <c r="B1070" s="1" t="s">
        <v>233</v>
      </c>
      <c r="C1070" s="1" t="s">
        <v>379</v>
      </c>
      <c r="D1070" s="1" t="s">
        <v>2256</v>
      </c>
      <c r="E1070" s="1" t="s">
        <v>2257</v>
      </c>
      <c r="F1070" s="1" t="s">
        <v>346</v>
      </c>
      <c r="G1070" s="1">
        <v>200</v>
      </c>
      <c r="H1070" s="1" t="s">
        <v>9</v>
      </c>
    </row>
    <row r="1071" spans="1:8" x14ac:dyDescent="0.3">
      <c r="A1071" s="1">
        <v>769</v>
      </c>
      <c r="B1071" s="1" t="s">
        <v>120</v>
      </c>
      <c r="C1071" s="1" t="s">
        <v>121</v>
      </c>
      <c r="D1071" s="1" t="s">
        <v>2258</v>
      </c>
      <c r="E1071" s="1" t="s">
        <v>2259</v>
      </c>
      <c r="F1071" s="1" t="s">
        <v>8</v>
      </c>
      <c r="G1071" s="1"/>
      <c r="H1071" s="1" t="s">
        <v>9</v>
      </c>
    </row>
    <row r="1072" spans="1:8" x14ac:dyDescent="0.3">
      <c r="A1072" s="1">
        <v>770</v>
      </c>
      <c r="B1072" s="1" t="s">
        <v>86</v>
      </c>
      <c r="C1072" s="1" t="s">
        <v>87</v>
      </c>
      <c r="D1072" s="1" t="s">
        <v>2260</v>
      </c>
      <c r="E1072" s="1" t="s">
        <v>2261</v>
      </c>
      <c r="F1072" s="1" t="s">
        <v>346</v>
      </c>
      <c r="G1072" s="1">
        <v>25</v>
      </c>
      <c r="H1072" s="1" t="s">
        <v>9</v>
      </c>
    </row>
    <row r="1073" spans="1:8" x14ac:dyDescent="0.3">
      <c r="A1073" s="1">
        <v>771</v>
      </c>
      <c r="B1073" s="1" t="s">
        <v>233</v>
      </c>
      <c r="C1073" s="1" t="s">
        <v>234</v>
      </c>
      <c r="D1073" s="1" t="s">
        <v>2262</v>
      </c>
      <c r="E1073" s="1" t="s">
        <v>2263</v>
      </c>
      <c r="F1073" s="1" t="s">
        <v>8</v>
      </c>
      <c r="G1073" s="1">
        <v>37</v>
      </c>
      <c r="H1073" s="1" t="s">
        <v>9</v>
      </c>
    </row>
    <row r="1074" spans="1:8" x14ac:dyDescent="0.3">
      <c r="A1074" s="1">
        <v>772</v>
      </c>
      <c r="B1074" s="1" t="s">
        <v>14</v>
      </c>
      <c r="C1074" s="1" t="s">
        <v>138</v>
      </c>
      <c r="D1074" s="1" t="s">
        <v>2264</v>
      </c>
      <c r="E1074" s="1" t="s">
        <v>2265</v>
      </c>
      <c r="F1074" s="1" t="s">
        <v>8</v>
      </c>
      <c r="G1074" s="1"/>
      <c r="H1074" s="1" t="s">
        <v>9</v>
      </c>
    </row>
    <row r="1075" spans="1:8" x14ac:dyDescent="0.3">
      <c r="A1075" s="1">
        <v>773</v>
      </c>
      <c r="B1075" s="1" t="s">
        <v>497</v>
      </c>
      <c r="C1075" s="1" t="s">
        <v>498</v>
      </c>
      <c r="D1075" s="1" t="s">
        <v>2266</v>
      </c>
      <c r="E1075" s="1" t="s">
        <v>2267</v>
      </c>
      <c r="F1075" s="1" t="s">
        <v>8</v>
      </c>
      <c r="G1075" s="1"/>
      <c r="H1075" s="1" t="s">
        <v>9</v>
      </c>
    </row>
    <row r="1076" spans="1:8" x14ac:dyDescent="0.3">
      <c r="A1076" s="1">
        <v>774</v>
      </c>
      <c r="B1076" s="1" t="s">
        <v>74</v>
      </c>
      <c r="C1076" s="1" t="s">
        <v>75</v>
      </c>
      <c r="D1076" s="1" t="s">
        <v>2268</v>
      </c>
      <c r="E1076" s="1" t="s">
        <v>2269</v>
      </c>
      <c r="F1076" s="1" t="s">
        <v>346</v>
      </c>
      <c r="G1076" s="1">
        <v>115</v>
      </c>
      <c r="H1076" s="1" t="s">
        <v>9</v>
      </c>
    </row>
    <row r="1077" spans="1:8" x14ac:dyDescent="0.3">
      <c r="A1077" s="1">
        <v>775</v>
      </c>
      <c r="B1077" s="1" t="s">
        <v>86</v>
      </c>
      <c r="C1077" s="1" t="s">
        <v>290</v>
      </c>
      <c r="D1077" s="1" t="s">
        <v>2270</v>
      </c>
      <c r="E1077" s="1" t="s">
        <v>2271</v>
      </c>
      <c r="F1077" s="1" t="s">
        <v>8</v>
      </c>
      <c r="G1077" s="1">
        <v>47</v>
      </c>
      <c r="H1077" s="1" t="s">
        <v>9</v>
      </c>
    </row>
    <row r="1078" spans="1:8" x14ac:dyDescent="0.3">
      <c r="A1078" s="1">
        <v>776</v>
      </c>
      <c r="B1078" s="1" t="s">
        <v>10</v>
      </c>
      <c r="C1078" s="1" t="s">
        <v>11</v>
      </c>
      <c r="D1078" s="1" t="s">
        <v>2272</v>
      </c>
      <c r="E1078" s="1" t="s">
        <v>2273</v>
      </c>
      <c r="F1078" s="1" t="s">
        <v>346</v>
      </c>
      <c r="G1078" s="1">
        <v>62</v>
      </c>
      <c r="H1078" s="1" t="s">
        <v>1649</v>
      </c>
    </row>
    <row r="1079" spans="1:8" x14ac:dyDescent="0.3">
      <c r="A1079" s="1">
        <v>777</v>
      </c>
      <c r="B1079" s="1" t="s">
        <v>14</v>
      </c>
      <c r="C1079" s="1" t="s">
        <v>329</v>
      </c>
      <c r="D1079" s="1" t="s">
        <v>2274</v>
      </c>
      <c r="E1079" s="1" t="s">
        <v>2275</v>
      </c>
      <c r="F1079" s="1" t="s">
        <v>8</v>
      </c>
      <c r="G1079" s="1">
        <v>64.680000000000007</v>
      </c>
      <c r="H1079" s="1" t="s">
        <v>257</v>
      </c>
    </row>
    <row r="1080" spans="1:8" x14ac:dyDescent="0.3">
      <c r="A1080" s="1">
        <v>778</v>
      </c>
      <c r="B1080" s="1" t="s">
        <v>233</v>
      </c>
      <c r="C1080" s="1" t="s">
        <v>379</v>
      </c>
      <c r="D1080" s="1" t="s">
        <v>2276</v>
      </c>
      <c r="E1080" s="1" t="s">
        <v>2277</v>
      </c>
      <c r="F1080" s="1" t="s">
        <v>346</v>
      </c>
      <c r="G1080" s="1">
        <v>200</v>
      </c>
      <c r="H1080" s="1" t="s">
        <v>9</v>
      </c>
    </row>
    <row r="1081" spans="1:8" x14ac:dyDescent="0.3">
      <c r="A1081" s="1">
        <v>779</v>
      </c>
      <c r="B1081" s="1" t="s">
        <v>74</v>
      </c>
      <c r="C1081" s="1" t="s">
        <v>390</v>
      </c>
      <c r="D1081" s="1" t="s">
        <v>2278</v>
      </c>
      <c r="E1081" s="1" t="s">
        <v>2279</v>
      </c>
      <c r="F1081" s="1" t="s">
        <v>346</v>
      </c>
      <c r="G1081" s="1">
        <v>164</v>
      </c>
      <c r="H1081" s="1" t="s">
        <v>9</v>
      </c>
    </row>
    <row r="1082" spans="1:8" x14ac:dyDescent="0.3">
      <c r="A1082" s="1">
        <v>780</v>
      </c>
      <c r="B1082" s="1" t="s">
        <v>14</v>
      </c>
      <c r="C1082" s="1" t="s">
        <v>90</v>
      </c>
      <c r="D1082" s="1" t="s">
        <v>2280</v>
      </c>
      <c r="E1082" s="1" t="s">
        <v>2281</v>
      </c>
      <c r="F1082" s="1" t="s">
        <v>8</v>
      </c>
      <c r="G1082" s="1">
        <v>29.75</v>
      </c>
      <c r="H1082" s="1" t="s">
        <v>9</v>
      </c>
    </row>
    <row r="1083" spans="1:8" x14ac:dyDescent="0.3">
      <c r="A1083" s="1">
        <v>781</v>
      </c>
      <c r="B1083" s="1" t="s">
        <v>10</v>
      </c>
      <c r="C1083" s="1" t="s">
        <v>11</v>
      </c>
      <c r="D1083" s="1" t="s">
        <v>2282</v>
      </c>
      <c r="E1083" s="1" t="s">
        <v>2283</v>
      </c>
      <c r="F1083" s="1" t="s">
        <v>346</v>
      </c>
      <c r="G1083" s="1">
        <v>62</v>
      </c>
      <c r="H1083" s="1" t="s">
        <v>9</v>
      </c>
    </row>
    <row r="1084" spans="1:8" x14ac:dyDescent="0.3">
      <c r="A1084" s="1">
        <v>782</v>
      </c>
      <c r="B1084" s="1" t="s">
        <v>14</v>
      </c>
      <c r="C1084" s="1" t="s">
        <v>329</v>
      </c>
      <c r="D1084" s="1" t="s">
        <v>2284</v>
      </c>
      <c r="E1084" s="1" t="s">
        <v>2285</v>
      </c>
      <c r="F1084" s="1" t="s">
        <v>8</v>
      </c>
      <c r="G1084" s="1">
        <v>64.680000000000007</v>
      </c>
      <c r="H1084" s="1" t="s">
        <v>9</v>
      </c>
    </row>
    <row r="1085" spans="1:8" x14ac:dyDescent="0.3">
      <c r="A1085" s="1">
        <v>783</v>
      </c>
      <c r="B1085" s="1" t="s">
        <v>14</v>
      </c>
      <c r="C1085" s="1" t="s">
        <v>18</v>
      </c>
      <c r="D1085" s="1" t="s">
        <v>2286</v>
      </c>
      <c r="E1085" s="1" t="s">
        <v>2287</v>
      </c>
      <c r="F1085" s="1" t="s">
        <v>8</v>
      </c>
      <c r="G1085" s="1">
        <v>29.15</v>
      </c>
      <c r="H1085" s="1" t="s">
        <v>9</v>
      </c>
    </row>
    <row r="1086" spans="1:8" x14ac:dyDescent="0.3">
      <c r="A1086" s="1">
        <v>784</v>
      </c>
      <c r="B1086" s="1" t="s">
        <v>74</v>
      </c>
      <c r="C1086" s="1" t="s">
        <v>75</v>
      </c>
      <c r="D1086" s="1" t="s">
        <v>2288</v>
      </c>
      <c r="E1086" s="1" t="s">
        <v>2289</v>
      </c>
      <c r="F1086" s="1" t="s">
        <v>8</v>
      </c>
      <c r="G1086" s="1">
        <v>123</v>
      </c>
      <c r="H1086" s="1" t="s">
        <v>9</v>
      </c>
    </row>
    <row r="1087" spans="1:8" x14ac:dyDescent="0.3">
      <c r="A1087" s="1">
        <v>785</v>
      </c>
      <c r="B1087" s="1" t="s">
        <v>10</v>
      </c>
      <c r="C1087" s="1" t="s">
        <v>11</v>
      </c>
      <c r="D1087" s="1" t="s">
        <v>2290</v>
      </c>
      <c r="E1087" s="1" t="s">
        <v>2291</v>
      </c>
      <c r="F1087" s="1" t="s">
        <v>346</v>
      </c>
      <c r="G1087" s="1">
        <v>62</v>
      </c>
      <c r="H1087" s="1" t="s">
        <v>9</v>
      </c>
    </row>
    <row r="1088" spans="1:8" x14ac:dyDescent="0.3">
      <c r="A1088" s="1">
        <v>786</v>
      </c>
      <c r="B1088" s="1" t="s">
        <v>129</v>
      </c>
      <c r="C1088" s="1" t="s">
        <v>130</v>
      </c>
      <c r="D1088" s="1" t="s">
        <v>2292</v>
      </c>
      <c r="E1088" s="1" t="s">
        <v>2293</v>
      </c>
      <c r="F1088" s="1" t="s">
        <v>346</v>
      </c>
      <c r="G1088" s="1">
        <v>20</v>
      </c>
      <c r="H1088" s="1" t="s">
        <v>9</v>
      </c>
    </row>
    <row r="1089" spans="1:8" x14ac:dyDescent="0.3">
      <c r="A1089" s="1">
        <v>787</v>
      </c>
      <c r="B1089" s="1" t="s">
        <v>129</v>
      </c>
      <c r="C1089" s="1" t="s">
        <v>1630</v>
      </c>
      <c r="D1089" s="1" t="s">
        <v>2294</v>
      </c>
      <c r="E1089" s="1" t="s">
        <v>2295</v>
      </c>
      <c r="F1089" s="1" t="s">
        <v>346</v>
      </c>
      <c r="G1089" s="1"/>
      <c r="H1089" s="1" t="s">
        <v>9</v>
      </c>
    </row>
    <row r="1090" spans="1:8" x14ac:dyDescent="0.3">
      <c r="A1090" s="1">
        <v>788</v>
      </c>
      <c r="B1090" s="1" t="s">
        <v>14</v>
      </c>
      <c r="C1090" s="1" t="s">
        <v>90</v>
      </c>
      <c r="D1090" s="1" t="s">
        <v>2296</v>
      </c>
      <c r="E1090" s="1" t="s">
        <v>2297</v>
      </c>
      <c r="F1090" s="1" t="s">
        <v>8</v>
      </c>
      <c r="G1090" s="1">
        <v>64.680000000000007</v>
      </c>
      <c r="H1090" s="1" t="s">
        <v>9</v>
      </c>
    </row>
    <row r="1091" spans="1:8" x14ac:dyDescent="0.3">
      <c r="A1091" s="1">
        <v>789</v>
      </c>
      <c r="B1091" s="1" t="s">
        <v>14</v>
      </c>
      <c r="C1091" s="1" t="s">
        <v>53</v>
      </c>
      <c r="D1091" s="1" t="s">
        <v>2298</v>
      </c>
      <c r="E1091" s="1" t="s">
        <v>2299</v>
      </c>
      <c r="F1091" s="1" t="s">
        <v>8</v>
      </c>
      <c r="G1091" s="1"/>
      <c r="H1091" s="1" t="s">
        <v>9</v>
      </c>
    </row>
    <row r="1092" spans="1:8" x14ac:dyDescent="0.3">
      <c r="A1092" s="1">
        <v>790</v>
      </c>
      <c r="B1092" s="1" t="s">
        <v>74</v>
      </c>
      <c r="C1092" s="1" t="s">
        <v>75</v>
      </c>
      <c r="D1092" s="1" t="s">
        <v>2300</v>
      </c>
      <c r="E1092" s="1" t="s">
        <v>2301</v>
      </c>
      <c r="F1092" s="1" t="s">
        <v>8</v>
      </c>
      <c r="G1092" s="1">
        <v>153</v>
      </c>
      <c r="H1092" s="1" t="s">
        <v>9</v>
      </c>
    </row>
    <row r="1093" spans="1:8" x14ac:dyDescent="0.3">
      <c r="A1093" s="1">
        <v>791</v>
      </c>
      <c r="B1093" s="1" t="s">
        <v>86</v>
      </c>
      <c r="C1093" s="1" t="s">
        <v>290</v>
      </c>
      <c r="D1093" s="1" t="s">
        <v>2302</v>
      </c>
      <c r="E1093" s="1" t="s">
        <v>2303</v>
      </c>
      <c r="F1093" s="1" t="s">
        <v>8</v>
      </c>
      <c r="G1093" s="1">
        <v>31</v>
      </c>
      <c r="H1093" s="1" t="s">
        <v>9</v>
      </c>
    </row>
    <row r="1094" spans="1:8" x14ac:dyDescent="0.3">
      <c r="A1094" s="1">
        <v>792</v>
      </c>
      <c r="B1094" s="1" t="s">
        <v>120</v>
      </c>
      <c r="C1094" s="1" t="s">
        <v>121</v>
      </c>
      <c r="D1094" s="1" t="s">
        <v>2304</v>
      </c>
      <c r="E1094" s="1" t="s">
        <v>2305</v>
      </c>
      <c r="F1094" s="1" t="s">
        <v>8</v>
      </c>
      <c r="G1094" s="1"/>
      <c r="H1094" s="1" t="s">
        <v>9</v>
      </c>
    </row>
    <row r="1095" spans="1:8" x14ac:dyDescent="0.3">
      <c r="A1095" s="1">
        <v>793</v>
      </c>
      <c r="B1095" s="1" t="s">
        <v>233</v>
      </c>
      <c r="C1095" s="1" t="s">
        <v>379</v>
      </c>
      <c r="D1095" s="1" t="s">
        <v>2306</v>
      </c>
      <c r="E1095" s="1" t="s">
        <v>2307</v>
      </c>
      <c r="F1095" s="1" t="s">
        <v>346</v>
      </c>
      <c r="G1095" s="1">
        <v>200</v>
      </c>
      <c r="H1095" s="1" t="s">
        <v>9</v>
      </c>
    </row>
    <row r="1096" spans="1:8" x14ac:dyDescent="0.3">
      <c r="A1096" s="1">
        <v>794</v>
      </c>
      <c r="B1096" s="1" t="s">
        <v>10</v>
      </c>
      <c r="C1096" s="1" t="s">
        <v>11</v>
      </c>
      <c r="D1096" s="1" t="s">
        <v>2308</v>
      </c>
      <c r="E1096" s="1" t="s">
        <v>2309</v>
      </c>
      <c r="F1096" s="1" t="s">
        <v>346</v>
      </c>
      <c r="G1096" s="1">
        <v>62</v>
      </c>
      <c r="H1096" s="1" t="s">
        <v>9</v>
      </c>
    </row>
    <row r="1097" spans="1:8" x14ac:dyDescent="0.3">
      <c r="A1097" s="1">
        <v>795</v>
      </c>
      <c r="B1097" s="1" t="s">
        <v>14</v>
      </c>
      <c r="C1097" s="1" t="s">
        <v>18</v>
      </c>
      <c r="D1097" s="1" t="s">
        <v>2310</v>
      </c>
      <c r="E1097" s="1" t="s">
        <v>2311</v>
      </c>
      <c r="F1097" s="1" t="s">
        <v>8</v>
      </c>
      <c r="G1097" s="1">
        <v>20</v>
      </c>
      <c r="H1097" s="1" t="s">
        <v>9</v>
      </c>
    </row>
    <row r="1098" spans="1:8" x14ac:dyDescent="0.3">
      <c r="A1098" s="1">
        <v>796</v>
      </c>
      <c r="B1098" s="1" t="s">
        <v>74</v>
      </c>
      <c r="C1098" s="1" t="s">
        <v>390</v>
      </c>
      <c r="D1098" s="1" t="s">
        <v>2312</v>
      </c>
      <c r="E1098" s="1" t="s">
        <v>2313</v>
      </c>
      <c r="F1098" s="1" t="s">
        <v>8</v>
      </c>
      <c r="G1098" s="1">
        <v>350</v>
      </c>
      <c r="H1098" s="1" t="s">
        <v>9</v>
      </c>
    </row>
    <row r="1099" spans="1:8" x14ac:dyDescent="0.3">
      <c r="A1099" s="1">
        <v>797</v>
      </c>
      <c r="B1099" s="1" t="s">
        <v>1623</v>
      </c>
      <c r="C1099" s="1" t="s">
        <v>565</v>
      </c>
      <c r="D1099" s="1" t="s">
        <v>2314</v>
      </c>
      <c r="E1099" s="1" t="s">
        <v>2315</v>
      </c>
      <c r="F1099" s="1" t="s">
        <v>8</v>
      </c>
      <c r="G1099" s="1">
        <v>65</v>
      </c>
      <c r="H1099" s="1" t="s">
        <v>9</v>
      </c>
    </row>
    <row r="1100" spans="1:8" x14ac:dyDescent="0.3">
      <c r="A1100" s="1">
        <v>798</v>
      </c>
      <c r="B1100" s="1" t="s">
        <v>4</v>
      </c>
      <c r="C1100" s="1" t="s">
        <v>1561</v>
      </c>
      <c r="D1100" s="1" t="s">
        <v>2316</v>
      </c>
      <c r="E1100" s="1" t="s">
        <v>2317</v>
      </c>
      <c r="F1100" s="1" t="s">
        <v>346</v>
      </c>
      <c r="G1100" s="1">
        <v>13</v>
      </c>
      <c r="H1100" s="1" t="s">
        <v>9</v>
      </c>
    </row>
    <row r="1101" spans="1:8" x14ac:dyDescent="0.3">
      <c r="A1101" s="1">
        <v>799</v>
      </c>
      <c r="B1101" s="1" t="s">
        <v>14</v>
      </c>
      <c r="C1101" s="1" t="s">
        <v>329</v>
      </c>
      <c r="D1101" s="1" t="s">
        <v>2318</v>
      </c>
      <c r="E1101" s="1" t="s">
        <v>2319</v>
      </c>
      <c r="F1101" s="1" t="s">
        <v>8</v>
      </c>
      <c r="G1101" s="1">
        <v>64.680000000000007</v>
      </c>
      <c r="H1101" s="1" t="s">
        <v>9</v>
      </c>
    </row>
    <row r="1102" spans="1:8" x14ac:dyDescent="0.3">
      <c r="A1102" s="1">
        <v>800</v>
      </c>
      <c r="B1102" s="1" t="s">
        <v>4</v>
      </c>
      <c r="C1102" s="1" t="s">
        <v>5</v>
      </c>
      <c r="D1102" s="1" t="s">
        <v>2320</v>
      </c>
      <c r="E1102" s="1" t="s">
        <v>2321</v>
      </c>
      <c r="F1102" s="1" t="s">
        <v>8</v>
      </c>
      <c r="G1102" s="1">
        <v>25</v>
      </c>
      <c r="H1102" s="1" t="s">
        <v>9</v>
      </c>
    </row>
    <row r="1103" spans="1:8" x14ac:dyDescent="0.3">
      <c r="A1103" s="1">
        <v>801</v>
      </c>
      <c r="B1103" s="1" t="s">
        <v>10</v>
      </c>
      <c r="C1103" s="1" t="s">
        <v>11</v>
      </c>
      <c r="D1103" s="1" t="s">
        <v>2322</v>
      </c>
      <c r="E1103" s="1" t="s">
        <v>2323</v>
      </c>
      <c r="F1103" s="1" t="s">
        <v>346</v>
      </c>
      <c r="G1103" s="1">
        <v>62</v>
      </c>
      <c r="H1103" s="1" t="s">
        <v>9</v>
      </c>
    </row>
    <row r="1104" spans="1:8" x14ac:dyDescent="0.3">
      <c r="A1104" s="1">
        <v>802</v>
      </c>
      <c r="B1104" s="1" t="s">
        <v>233</v>
      </c>
      <c r="C1104" s="1" t="s">
        <v>981</v>
      </c>
      <c r="D1104" s="1" t="s">
        <v>2324</v>
      </c>
      <c r="E1104" s="1" t="s">
        <v>2325</v>
      </c>
      <c r="F1104" s="1" t="s">
        <v>8</v>
      </c>
      <c r="G1104" s="1">
        <v>30</v>
      </c>
      <c r="H1104" s="1" t="s">
        <v>9</v>
      </c>
    </row>
    <row r="1105" spans="1:8" x14ac:dyDescent="0.3">
      <c r="A1105" s="1">
        <v>803</v>
      </c>
      <c r="B1105" s="1" t="s">
        <v>14</v>
      </c>
      <c r="C1105" s="1" t="s">
        <v>90</v>
      </c>
      <c r="D1105" s="1" t="s">
        <v>2326</v>
      </c>
      <c r="E1105" s="1" t="s">
        <v>2327</v>
      </c>
      <c r="F1105" s="1" t="s">
        <v>8</v>
      </c>
      <c r="G1105" s="1">
        <v>29.75</v>
      </c>
      <c r="H1105" s="1" t="s">
        <v>9</v>
      </c>
    </row>
    <row r="1106" spans="1:8" x14ac:dyDescent="0.3">
      <c r="A1106" s="1">
        <v>804</v>
      </c>
      <c r="B1106" s="1" t="s">
        <v>10</v>
      </c>
      <c r="C1106" s="1" t="s">
        <v>11</v>
      </c>
      <c r="D1106" s="1" t="s">
        <v>2328</v>
      </c>
      <c r="E1106" s="1" t="s">
        <v>2329</v>
      </c>
      <c r="F1106" s="1" t="s">
        <v>346</v>
      </c>
      <c r="G1106" s="1">
        <v>62</v>
      </c>
      <c r="H1106" s="1" t="s">
        <v>9</v>
      </c>
    </row>
    <row r="1107" spans="1:8" x14ac:dyDescent="0.3">
      <c r="A1107" s="1">
        <v>805</v>
      </c>
      <c r="B1107" s="1" t="s">
        <v>86</v>
      </c>
      <c r="C1107" s="1" t="s">
        <v>87</v>
      </c>
      <c r="D1107" s="1" t="s">
        <v>2330</v>
      </c>
      <c r="E1107" s="1" t="s">
        <v>2331</v>
      </c>
      <c r="F1107" s="1" t="s">
        <v>8</v>
      </c>
      <c r="G1107" s="1">
        <v>31</v>
      </c>
      <c r="H1107" s="1" t="s">
        <v>9</v>
      </c>
    </row>
    <row r="1108" spans="1:8" x14ac:dyDescent="0.3">
      <c r="A1108" s="1">
        <v>806</v>
      </c>
      <c r="B1108" s="1" t="s">
        <v>129</v>
      </c>
      <c r="C1108" s="1" t="s">
        <v>322</v>
      </c>
      <c r="D1108" s="1" t="s">
        <v>2332</v>
      </c>
      <c r="E1108" s="1" t="s">
        <v>2333</v>
      </c>
      <c r="F1108" s="1" t="s">
        <v>8</v>
      </c>
      <c r="G1108" s="1">
        <v>23</v>
      </c>
      <c r="H1108" s="1" t="s">
        <v>9</v>
      </c>
    </row>
    <row r="1109" spans="1:8" x14ac:dyDescent="0.3">
      <c r="A1109" s="1">
        <v>807</v>
      </c>
      <c r="B1109" s="1" t="s">
        <v>233</v>
      </c>
      <c r="C1109" s="1" t="s">
        <v>981</v>
      </c>
      <c r="D1109" s="1" t="s">
        <v>2334</v>
      </c>
      <c r="E1109" s="1" t="s">
        <v>2335</v>
      </c>
      <c r="F1109" s="1" t="s">
        <v>8</v>
      </c>
      <c r="G1109" s="1">
        <v>30</v>
      </c>
      <c r="H1109" s="1" t="s">
        <v>9</v>
      </c>
    </row>
    <row r="1110" spans="1:8" x14ac:dyDescent="0.3">
      <c r="A1110" s="1">
        <v>808</v>
      </c>
      <c r="B1110" s="1" t="s">
        <v>10</v>
      </c>
      <c r="C1110" s="1" t="s">
        <v>11</v>
      </c>
      <c r="D1110" s="1" t="s">
        <v>2336</v>
      </c>
      <c r="E1110" s="1" t="s">
        <v>2337</v>
      </c>
      <c r="F1110" s="1" t="s">
        <v>346</v>
      </c>
      <c r="G1110" s="1">
        <v>62</v>
      </c>
      <c r="H1110" s="1" t="s">
        <v>9</v>
      </c>
    </row>
    <row r="1111" spans="1:8" x14ac:dyDescent="0.3">
      <c r="A1111" s="1">
        <v>809</v>
      </c>
      <c r="B1111" s="1" t="s">
        <v>14</v>
      </c>
      <c r="C1111" s="1" t="s">
        <v>90</v>
      </c>
      <c r="D1111" s="1" t="s">
        <v>2338</v>
      </c>
      <c r="E1111" s="1" t="s">
        <v>2339</v>
      </c>
      <c r="F1111" s="1" t="s">
        <v>8</v>
      </c>
      <c r="G1111" s="1">
        <v>29.75</v>
      </c>
      <c r="H1111" s="1" t="s">
        <v>9</v>
      </c>
    </row>
    <row r="1112" spans="1:8" x14ac:dyDescent="0.3">
      <c r="A1112" s="1">
        <v>810</v>
      </c>
      <c r="B1112" s="1" t="s">
        <v>120</v>
      </c>
      <c r="C1112" s="1" t="s">
        <v>121</v>
      </c>
      <c r="D1112" s="1" t="s">
        <v>2340</v>
      </c>
      <c r="E1112" s="1" t="s">
        <v>2341</v>
      </c>
      <c r="F1112" s="1" t="s">
        <v>8</v>
      </c>
      <c r="G1112" s="1"/>
      <c r="H1112" s="1" t="s">
        <v>9</v>
      </c>
    </row>
    <row r="1113" spans="1:8" x14ac:dyDescent="0.3">
      <c r="A1113" s="1">
        <v>811</v>
      </c>
      <c r="B1113" s="1" t="s">
        <v>129</v>
      </c>
      <c r="C1113" s="1" t="s">
        <v>130</v>
      </c>
      <c r="D1113" s="1" t="s">
        <v>2342</v>
      </c>
      <c r="E1113" s="1" t="s">
        <v>2343</v>
      </c>
      <c r="F1113" s="1" t="s">
        <v>8</v>
      </c>
      <c r="G1113" s="1">
        <v>17.420000000000002</v>
      </c>
      <c r="H1113" s="1" t="s">
        <v>9</v>
      </c>
    </row>
    <row r="1114" spans="1:8" x14ac:dyDescent="0.3">
      <c r="A1114" s="1">
        <v>812</v>
      </c>
      <c r="B1114" s="1" t="s">
        <v>14</v>
      </c>
      <c r="C1114" s="1" t="s">
        <v>101</v>
      </c>
      <c r="D1114" s="1" t="s">
        <v>2344</v>
      </c>
      <c r="E1114" s="1" t="s">
        <v>2345</v>
      </c>
      <c r="F1114" s="1" t="s">
        <v>8</v>
      </c>
      <c r="G1114" s="1">
        <v>69.7</v>
      </c>
      <c r="H1114" s="1" t="s">
        <v>9</v>
      </c>
    </row>
    <row r="1115" spans="1:8" x14ac:dyDescent="0.3">
      <c r="A1115" s="1">
        <v>813</v>
      </c>
      <c r="B1115" s="1" t="s">
        <v>4</v>
      </c>
      <c r="C1115" s="1" t="s">
        <v>5</v>
      </c>
      <c r="D1115" s="1" t="s">
        <v>2346</v>
      </c>
      <c r="E1115" s="1" t="s">
        <v>2347</v>
      </c>
      <c r="F1115" s="1" t="s">
        <v>8</v>
      </c>
      <c r="G1115" s="1">
        <v>17.420000000000002</v>
      </c>
      <c r="H1115" s="1" t="s">
        <v>9</v>
      </c>
    </row>
    <row r="1116" spans="1:8" x14ac:dyDescent="0.3">
      <c r="A1116" s="1">
        <v>814</v>
      </c>
      <c r="B1116" s="1" t="s">
        <v>74</v>
      </c>
      <c r="C1116" s="1" t="s">
        <v>75</v>
      </c>
      <c r="D1116" s="1" t="s">
        <v>2348</v>
      </c>
      <c r="E1116" s="1" t="s">
        <v>2349</v>
      </c>
      <c r="F1116" s="1" t="s">
        <v>8</v>
      </c>
      <c r="G1116" s="1">
        <v>109</v>
      </c>
      <c r="H1116" s="1" t="s">
        <v>9</v>
      </c>
    </row>
    <row r="1117" spans="1:8" x14ac:dyDescent="0.3">
      <c r="A1117" s="1">
        <v>815</v>
      </c>
      <c r="B1117" s="1" t="s">
        <v>129</v>
      </c>
      <c r="C1117" s="1" t="s">
        <v>1630</v>
      </c>
      <c r="D1117" s="1" t="s">
        <v>2350</v>
      </c>
      <c r="E1117" s="1" t="s">
        <v>2351</v>
      </c>
      <c r="F1117" s="1" t="s">
        <v>346</v>
      </c>
      <c r="G1117" s="1"/>
      <c r="H1117" s="1" t="s">
        <v>9</v>
      </c>
    </row>
    <row r="1118" spans="1:8" x14ac:dyDescent="0.3">
      <c r="A1118" s="1">
        <v>816</v>
      </c>
      <c r="B1118" s="1" t="s">
        <v>129</v>
      </c>
      <c r="C1118" s="1" t="s">
        <v>529</v>
      </c>
      <c r="D1118" s="1" t="s">
        <v>2352</v>
      </c>
      <c r="E1118" s="1" t="s">
        <v>2353</v>
      </c>
      <c r="F1118" s="1" t="s">
        <v>8</v>
      </c>
      <c r="G1118" s="1">
        <v>65</v>
      </c>
      <c r="H1118" s="1" t="s">
        <v>9</v>
      </c>
    </row>
    <row r="1119" spans="1:8" x14ac:dyDescent="0.3">
      <c r="A1119" s="1">
        <v>817</v>
      </c>
      <c r="B1119" s="1" t="s">
        <v>129</v>
      </c>
      <c r="C1119" s="1" t="s">
        <v>130</v>
      </c>
      <c r="D1119" s="1" t="s">
        <v>2354</v>
      </c>
      <c r="E1119" s="1" t="s">
        <v>2355</v>
      </c>
      <c r="F1119" s="1" t="s">
        <v>8</v>
      </c>
      <c r="G1119" s="1">
        <v>20</v>
      </c>
      <c r="H1119" s="1" t="s">
        <v>9</v>
      </c>
    </row>
    <row r="1120" spans="1:8" x14ac:dyDescent="0.3">
      <c r="A1120" s="1">
        <v>818</v>
      </c>
      <c r="B1120" s="1" t="s">
        <v>86</v>
      </c>
      <c r="C1120" s="1" t="s">
        <v>290</v>
      </c>
      <c r="D1120" s="1" t="s">
        <v>2356</v>
      </c>
      <c r="E1120" s="1" t="s">
        <v>2357</v>
      </c>
      <c r="F1120" s="1" t="s">
        <v>8</v>
      </c>
      <c r="G1120" s="1">
        <v>31</v>
      </c>
      <c r="H1120" s="1" t="s">
        <v>9</v>
      </c>
    </row>
    <row r="1121" spans="1:8" x14ac:dyDescent="0.3">
      <c r="A1121" s="1">
        <v>819</v>
      </c>
      <c r="B1121" s="1" t="s">
        <v>233</v>
      </c>
      <c r="C1121" s="1" t="s">
        <v>379</v>
      </c>
      <c r="D1121" s="1" t="s">
        <v>2358</v>
      </c>
      <c r="E1121" s="1" t="s">
        <v>2359</v>
      </c>
      <c r="F1121" s="1" t="s">
        <v>346</v>
      </c>
      <c r="G1121" s="1">
        <v>200</v>
      </c>
      <c r="H1121" s="1" t="s">
        <v>9</v>
      </c>
    </row>
    <row r="1122" spans="1:8" x14ac:dyDescent="0.3">
      <c r="A1122" s="1">
        <v>820</v>
      </c>
      <c r="B1122" s="1" t="s">
        <v>10</v>
      </c>
      <c r="C1122" s="1" t="s">
        <v>11</v>
      </c>
      <c r="D1122" s="1" t="s">
        <v>2360</v>
      </c>
      <c r="E1122" s="1" t="s">
        <v>2361</v>
      </c>
      <c r="F1122" s="1" t="s">
        <v>346</v>
      </c>
      <c r="G1122" s="1">
        <v>62</v>
      </c>
      <c r="H1122" s="1" t="s">
        <v>9</v>
      </c>
    </row>
    <row r="1123" spans="1:8" x14ac:dyDescent="0.3">
      <c r="A1123" s="1">
        <v>821</v>
      </c>
      <c r="B1123" s="1" t="s">
        <v>60</v>
      </c>
      <c r="C1123" s="1" t="s">
        <v>61</v>
      </c>
      <c r="D1123" s="1" t="s">
        <v>2362</v>
      </c>
      <c r="E1123" s="1" t="s">
        <v>2363</v>
      </c>
      <c r="F1123" s="1" t="s">
        <v>8</v>
      </c>
      <c r="G1123" s="1">
        <v>90</v>
      </c>
      <c r="H1123" s="1" t="s">
        <v>9</v>
      </c>
    </row>
    <row r="1124" spans="1:8" x14ac:dyDescent="0.3">
      <c r="A1124" s="1">
        <v>822</v>
      </c>
      <c r="B1124" s="1" t="s">
        <v>1940</v>
      </c>
      <c r="C1124" s="1" t="s">
        <v>1561</v>
      </c>
      <c r="D1124" s="1" t="s">
        <v>2364</v>
      </c>
      <c r="E1124" s="1" t="s">
        <v>2365</v>
      </c>
      <c r="F1124" s="1" t="s">
        <v>346</v>
      </c>
      <c r="G1124" s="1">
        <v>13</v>
      </c>
      <c r="H1124" s="1" t="s">
        <v>9</v>
      </c>
    </row>
    <row r="1125" spans="1:8" x14ac:dyDescent="0.3">
      <c r="A1125" s="1">
        <v>823</v>
      </c>
      <c r="B1125" s="1" t="s">
        <v>74</v>
      </c>
      <c r="C1125" s="1" t="s">
        <v>745</v>
      </c>
      <c r="D1125" s="1" t="s">
        <v>2366</v>
      </c>
      <c r="E1125" s="1" t="s">
        <v>2367</v>
      </c>
      <c r="F1125" s="1" t="s">
        <v>346</v>
      </c>
      <c r="G1125" s="1"/>
      <c r="H1125" s="1" t="s">
        <v>9</v>
      </c>
    </row>
    <row r="1126" spans="1:8" x14ac:dyDescent="0.3">
      <c r="A1126" s="1">
        <v>824</v>
      </c>
      <c r="B1126" s="1" t="s">
        <v>176</v>
      </c>
      <c r="C1126" s="1" t="s">
        <v>2368</v>
      </c>
      <c r="D1126" s="1" t="s">
        <v>2369</v>
      </c>
      <c r="E1126" s="1" t="s">
        <v>2370</v>
      </c>
      <c r="F1126" s="1" t="s">
        <v>8</v>
      </c>
      <c r="G1126" s="1"/>
      <c r="H1126" s="1" t="s">
        <v>9</v>
      </c>
    </row>
    <row r="1127" spans="1:8" x14ac:dyDescent="0.3">
      <c r="A1127" s="1">
        <v>825</v>
      </c>
      <c r="B1127" s="1" t="s">
        <v>4</v>
      </c>
      <c r="C1127" s="1" t="s">
        <v>5</v>
      </c>
      <c r="D1127" s="1" t="s">
        <v>2371</v>
      </c>
      <c r="E1127" s="1" t="s">
        <v>2372</v>
      </c>
      <c r="F1127" s="1" t="s">
        <v>8</v>
      </c>
      <c r="G1127" s="1">
        <v>25</v>
      </c>
      <c r="H1127" s="1" t="s">
        <v>9</v>
      </c>
    </row>
    <row r="1128" spans="1:8" x14ac:dyDescent="0.3">
      <c r="A1128" s="1">
        <v>826</v>
      </c>
      <c r="B1128" s="1" t="s">
        <v>74</v>
      </c>
      <c r="C1128" s="1" t="s">
        <v>75</v>
      </c>
      <c r="D1128" s="1" t="s">
        <v>2373</v>
      </c>
      <c r="E1128" s="1" t="s">
        <v>2374</v>
      </c>
      <c r="F1128" s="1" t="s">
        <v>8</v>
      </c>
      <c r="G1128" s="1">
        <v>109</v>
      </c>
      <c r="H1128" s="1" t="s">
        <v>9</v>
      </c>
    </row>
    <row r="1129" spans="1:8" x14ac:dyDescent="0.3">
      <c r="A1129" s="1">
        <v>827</v>
      </c>
      <c r="B1129" s="1" t="s">
        <v>14</v>
      </c>
      <c r="C1129" s="1" t="s">
        <v>101</v>
      </c>
      <c r="D1129" s="1" t="s">
        <v>2375</v>
      </c>
      <c r="E1129" s="1" t="s">
        <v>2376</v>
      </c>
      <c r="F1129" s="1" t="s">
        <v>8</v>
      </c>
      <c r="G1129" s="1">
        <v>20</v>
      </c>
      <c r="H1129" s="1" t="s">
        <v>9</v>
      </c>
    </row>
    <row r="1130" spans="1:8" x14ac:dyDescent="0.3">
      <c r="A1130" s="1">
        <v>828</v>
      </c>
      <c r="B1130" s="1" t="s">
        <v>1623</v>
      </c>
      <c r="C1130" s="1" t="s">
        <v>529</v>
      </c>
      <c r="D1130" s="1" t="s">
        <v>2377</v>
      </c>
      <c r="E1130" s="1" t="s">
        <v>2378</v>
      </c>
      <c r="F1130" s="1" t="s">
        <v>8</v>
      </c>
      <c r="G1130" s="1">
        <v>65</v>
      </c>
      <c r="H1130" s="1" t="s">
        <v>9</v>
      </c>
    </row>
    <row r="1131" spans="1:8" x14ac:dyDescent="0.3">
      <c r="A1131" s="1">
        <v>829</v>
      </c>
      <c r="B1131" s="1" t="s">
        <v>233</v>
      </c>
      <c r="C1131" s="1" t="s">
        <v>379</v>
      </c>
      <c r="D1131" s="1" t="s">
        <v>2379</v>
      </c>
      <c r="E1131" s="1" t="s">
        <v>2380</v>
      </c>
      <c r="F1131" s="1" t="s">
        <v>346</v>
      </c>
      <c r="G1131" s="1">
        <v>200</v>
      </c>
      <c r="H1131" s="1" t="s">
        <v>9</v>
      </c>
    </row>
    <row r="1132" spans="1:8" x14ac:dyDescent="0.3">
      <c r="A1132" s="1">
        <v>830</v>
      </c>
      <c r="B1132" s="1" t="s">
        <v>120</v>
      </c>
      <c r="C1132" s="1" t="s">
        <v>121</v>
      </c>
      <c r="D1132" s="1" t="s">
        <v>2381</v>
      </c>
      <c r="E1132" s="1" t="s">
        <v>2382</v>
      </c>
      <c r="F1132" s="1" t="s">
        <v>8</v>
      </c>
      <c r="G1132" s="1"/>
      <c r="H1132" s="1" t="s">
        <v>9</v>
      </c>
    </row>
    <row r="1133" spans="1:8" x14ac:dyDescent="0.3">
      <c r="A1133" s="1">
        <v>831</v>
      </c>
      <c r="B1133" s="1" t="s">
        <v>86</v>
      </c>
      <c r="C1133" s="1" t="s">
        <v>290</v>
      </c>
      <c r="D1133" s="1" t="s">
        <v>2383</v>
      </c>
      <c r="E1133" s="1" t="s">
        <v>2384</v>
      </c>
      <c r="F1133" s="1" t="s">
        <v>8</v>
      </c>
      <c r="G1133" s="1">
        <v>31</v>
      </c>
      <c r="H1133" s="1" t="s">
        <v>9</v>
      </c>
    </row>
    <row r="1134" spans="1:8" x14ac:dyDescent="0.3">
      <c r="A1134" s="1">
        <v>832</v>
      </c>
      <c r="B1134" s="1" t="s">
        <v>10</v>
      </c>
      <c r="C1134" s="1" t="s">
        <v>27</v>
      </c>
      <c r="D1134" s="1" t="s">
        <v>2385</v>
      </c>
      <c r="E1134" s="1" t="s">
        <v>2386</v>
      </c>
      <c r="F1134" s="1" t="s">
        <v>346</v>
      </c>
      <c r="G1134" s="1">
        <v>56.5</v>
      </c>
      <c r="H1134" s="1" t="s">
        <v>9</v>
      </c>
    </row>
    <row r="1135" spans="1:8" x14ac:dyDescent="0.3">
      <c r="A1135" s="1">
        <v>833</v>
      </c>
      <c r="B1135" s="1" t="s">
        <v>14</v>
      </c>
      <c r="C1135" s="1" t="s">
        <v>18</v>
      </c>
      <c r="D1135" s="1" t="s">
        <v>2387</v>
      </c>
      <c r="E1135" s="1" t="s">
        <v>2388</v>
      </c>
      <c r="F1135" s="1" t="s">
        <v>8</v>
      </c>
      <c r="G1135" s="1">
        <v>29.15</v>
      </c>
      <c r="H1135" s="1" t="s">
        <v>9</v>
      </c>
    </row>
    <row r="1136" spans="1:8" x14ac:dyDescent="0.3">
      <c r="A1136" s="1">
        <v>834</v>
      </c>
      <c r="B1136" s="1" t="s">
        <v>14</v>
      </c>
      <c r="C1136" s="1" t="s">
        <v>101</v>
      </c>
      <c r="D1136" s="1" t="s">
        <v>2389</v>
      </c>
      <c r="E1136" s="1" t="s">
        <v>2390</v>
      </c>
      <c r="F1136" s="1" t="s">
        <v>8</v>
      </c>
      <c r="G1136" s="1">
        <v>29.15</v>
      </c>
      <c r="H1136" s="1" t="s">
        <v>9</v>
      </c>
    </row>
    <row r="1137" spans="1:8" x14ac:dyDescent="0.3">
      <c r="A1137" s="1">
        <v>835</v>
      </c>
      <c r="B1137" s="1" t="s">
        <v>129</v>
      </c>
      <c r="C1137" s="1" t="s">
        <v>529</v>
      </c>
      <c r="D1137" s="1" t="s">
        <v>2391</v>
      </c>
      <c r="E1137" s="1" t="s">
        <v>2392</v>
      </c>
      <c r="F1137" s="1" t="s">
        <v>8</v>
      </c>
      <c r="G1137" s="1">
        <v>65</v>
      </c>
      <c r="H1137" s="1" t="s">
        <v>9</v>
      </c>
    </row>
    <row r="1138" spans="1:8" x14ac:dyDescent="0.3">
      <c r="A1138" s="1">
        <v>836</v>
      </c>
      <c r="B1138" s="1" t="s">
        <v>10</v>
      </c>
      <c r="C1138" s="1" t="s">
        <v>11</v>
      </c>
      <c r="D1138" s="1" t="s">
        <v>2393</v>
      </c>
      <c r="E1138" s="1" t="s">
        <v>2394</v>
      </c>
      <c r="F1138" s="1" t="s">
        <v>346</v>
      </c>
      <c r="G1138" s="1">
        <v>62</v>
      </c>
      <c r="H1138" s="1" t="s">
        <v>9</v>
      </c>
    </row>
    <row r="1139" spans="1:8" x14ac:dyDescent="0.3">
      <c r="A1139" s="1">
        <v>837</v>
      </c>
      <c r="B1139" s="1" t="s">
        <v>129</v>
      </c>
      <c r="C1139" s="1" t="s">
        <v>130</v>
      </c>
      <c r="D1139" s="1" t="s">
        <v>2395</v>
      </c>
      <c r="E1139" s="1" t="s">
        <v>2396</v>
      </c>
      <c r="F1139" s="1" t="s">
        <v>8</v>
      </c>
      <c r="G1139" s="1">
        <v>17.420000000000002</v>
      </c>
      <c r="H1139" s="1" t="s">
        <v>9</v>
      </c>
    </row>
    <row r="1140" spans="1:8" x14ac:dyDescent="0.3">
      <c r="A1140" s="1">
        <v>838</v>
      </c>
      <c r="B1140" s="1" t="s">
        <v>233</v>
      </c>
      <c r="C1140" s="1" t="s">
        <v>981</v>
      </c>
      <c r="D1140" s="1" t="s">
        <v>2397</v>
      </c>
      <c r="E1140" s="1" t="s">
        <v>2398</v>
      </c>
      <c r="F1140" s="1" t="s">
        <v>8</v>
      </c>
      <c r="G1140" s="1">
        <v>30</v>
      </c>
      <c r="H1140" s="1" t="s">
        <v>9</v>
      </c>
    </row>
    <row r="1141" spans="1:8" x14ac:dyDescent="0.3">
      <c r="A1141" s="1">
        <v>839</v>
      </c>
      <c r="B1141" s="1" t="s">
        <v>14</v>
      </c>
      <c r="C1141" s="1" t="s">
        <v>90</v>
      </c>
      <c r="D1141" s="1" t="s">
        <v>2399</v>
      </c>
      <c r="E1141" s="1" t="s">
        <v>2400</v>
      </c>
      <c r="F1141" s="1" t="s">
        <v>8</v>
      </c>
      <c r="G1141" s="1">
        <v>29.75</v>
      </c>
      <c r="H1141" s="1" t="s">
        <v>9</v>
      </c>
    </row>
    <row r="1142" spans="1:8" x14ac:dyDescent="0.3">
      <c r="A1142" s="1">
        <v>840</v>
      </c>
      <c r="B1142" s="1" t="s">
        <v>86</v>
      </c>
      <c r="C1142" s="1" t="s">
        <v>87</v>
      </c>
      <c r="D1142" s="1" t="s">
        <v>2401</v>
      </c>
      <c r="E1142" s="1" t="s">
        <v>2402</v>
      </c>
      <c r="F1142" s="1" t="s">
        <v>8</v>
      </c>
      <c r="G1142" s="1">
        <v>21</v>
      </c>
      <c r="H1142" s="1" t="s">
        <v>9</v>
      </c>
    </row>
    <row r="1143" spans="1:8" x14ac:dyDescent="0.3">
      <c r="A1143" s="1">
        <v>841</v>
      </c>
      <c r="B1143" s="1" t="s">
        <v>129</v>
      </c>
      <c r="C1143" s="1" t="s">
        <v>1630</v>
      </c>
      <c r="D1143" s="1" t="s">
        <v>2403</v>
      </c>
      <c r="E1143" s="1" t="s">
        <v>2404</v>
      </c>
      <c r="F1143" s="1" t="s">
        <v>346</v>
      </c>
      <c r="G1143" s="1"/>
      <c r="H1143" s="1" t="s">
        <v>9</v>
      </c>
    </row>
    <row r="1144" spans="1:8" x14ac:dyDescent="0.3">
      <c r="A1144" s="1">
        <v>842</v>
      </c>
      <c r="B1144" s="1" t="s">
        <v>129</v>
      </c>
      <c r="C1144" s="1" t="s">
        <v>565</v>
      </c>
      <c r="D1144" s="1" t="s">
        <v>2405</v>
      </c>
      <c r="E1144" s="1" t="s">
        <v>2406</v>
      </c>
      <c r="F1144" s="1" t="s">
        <v>8</v>
      </c>
      <c r="G1144" s="1">
        <v>65</v>
      </c>
      <c r="H1144" s="1" t="s">
        <v>9</v>
      </c>
    </row>
    <row r="1145" spans="1:8" x14ac:dyDescent="0.3">
      <c r="A1145" s="1">
        <v>843</v>
      </c>
      <c r="B1145" s="1" t="s">
        <v>129</v>
      </c>
      <c r="C1145" s="1" t="s">
        <v>2022</v>
      </c>
      <c r="D1145" s="1" t="s">
        <v>2407</v>
      </c>
      <c r="E1145" s="1" t="s">
        <v>2408</v>
      </c>
      <c r="F1145" s="1" t="s">
        <v>346</v>
      </c>
      <c r="G1145" s="1"/>
      <c r="H1145" s="1" t="s">
        <v>9</v>
      </c>
    </row>
    <row r="1146" spans="1:8" x14ac:dyDescent="0.3">
      <c r="A1146" s="1">
        <v>844</v>
      </c>
      <c r="B1146" s="1" t="s">
        <v>14</v>
      </c>
      <c r="C1146" s="1" t="s">
        <v>18</v>
      </c>
      <c r="D1146" s="1" t="s">
        <v>2409</v>
      </c>
      <c r="E1146" s="1" t="s">
        <v>2410</v>
      </c>
      <c r="F1146" s="1" t="s">
        <v>8</v>
      </c>
      <c r="G1146" s="1">
        <v>29.15</v>
      </c>
      <c r="H1146" s="1" t="s">
        <v>9</v>
      </c>
    </row>
    <row r="1147" spans="1:8" x14ac:dyDescent="0.3">
      <c r="A1147" s="1">
        <v>845</v>
      </c>
      <c r="B1147" s="1" t="s">
        <v>74</v>
      </c>
      <c r="C1147" s="1" t="s">
        <v>75</v>
      </c>
      <c r="D1147" s="1" t="s">
        <v>2411</v>
      </c>
      <c r="E1147" s="1" t="s">
        <v>2412</v>
      </c>
      <c r="F1147" s="1" t="s">
        <v>8</v>
      </c>
      <c r="G1147" s="1">
        <v>109</v>
      </c>
      <c r="H1147" s="1" t="s">
        <v>9</v>
      </c>
    </row>
    <row r="1148" spans="1:8" x14ac:dyDescent="0.3">
      <c r="A1148" s="1">
        <v>846</v>
      </c>
      <c r="B1148" s="1" t="s">
        <v>4</v>
      </c>
      <c r="C1148" s="1" t="s">
        <v>5</v>
      </c>
      <c r="D1148" s="1" t="s">
        <v>2413</v>
      </c>
      <c r="E1148" s="1" t="s">
        <v>2414</v>
      </c>
      <c r="F1148" s="1" t="s">
        <v>8</v>
      </c>
      <c r="G1148" s="1"/>
      <c r="H1148" s="1" t="s">
        <v>117</v>
      </c>
    </row>
    <row r="1149" spans="1:8" x14ac:dyDescent="0.3">
      <c r="A1149" s="1">
        <v>847</v>
      </c>
      <c r="B1149" s="1" t="s">
        <v>233</v>
      </c>
      <c r="C1149" s="1" t="s">
        <v>234</v>
      </c>
      <c r="D1149" s="1" t="s">
        <v>2415</v>
      </c>
      <c r="E1149" s="1" t="s">
        <v>2416</v>
      </c>
      <c r="F1149" s="1" t="s">
        <v>8</v>
      </c>
      <c r="G1149" s="1">
        <v>37</v>
      </c>
      <c r="H1149" s="1" t="s">
        <v>9</v>
      </c>
    </row>
    <row r="1150" spans="1:8" x14ac:dyDescent="0.3">
      <c r="A1150" s="1">
        <v>848</v>
      </c>
      <c r="B1150" s="1" t="s">
        <v>14</v>
      </c>
      <c r="C1150" s="1" t="s">
        <v>329</v>
      </c>
      <c r="D1150" s="1" t="s">
        <v>2417</v>
      </c>
      <c r="E1150" s="1" t="s">
        <v>2418</v>
      </c>
      <c r="F1150" s="1" t="s">
        <v>8</v>
      </c>
      <c r="G1150" s="1">
        <v>64.680000000000007</v>
      </c>
      <c r="H1150" s="1" t="s">
        <v>9</v>
      </c>
    </row>
    <row r="1151" spans="1:8" x14ac:dyDescent="0.3">
      <c r="A1151" s="1">
        <v>849</v>
      </c>
      <c r="B1151" s="1" t="s">
        <v>60</v>
      </c>
      <c r="C1151" s="1" t="s">
        <v>61</v>
      </c>
      <c r="D1151" s="1" t="s">
        <v>2419</v>
      </c>
      <c r="E1151" s="1" t="s">
        <v>2420</v>
      </c>
      <c r="F1151" s="1" t="s">
        <v>8</v>
      </c>
      <c r="G1151" s="1"/>
      <c r="H1151" s="1" t="s">
        <v>9</v>
      </c>
    </row>
    <row r="1152" spans="1:8" x14ac:dyDescent="0.3">
      <c r="A1152" s="1">
        <v>850</v>
      </c>
      <c r="B1152" s="1" t="s">
        <v>120</v>
      </c>
      <c r="C1152" s="1" t="s">
        <v>121</v>
      </c>
      <c r="D1152" s="1" t="s">
        <v>2421</v>
      </c>
      <c r="E1152" s="1" t="s">
        <v>2422</v>
      </c>
      <c r="F1152" s="1" t="s">
        <v>8</v>
      </c>
      <c r="G1152" s="1"/>
      <c r="H1152" s="1" t="s">
        <v>9</v>
      </c>
    </row>
    <row r="1153" spans="1:8" x14ac:dyDescent="0.3">
      <c r="A1153" s="1">
        <v>851</v>
      </c>
      <c r="B1153" s="1" t="s">
        <v>14</v>
      </c>
      <c r="C1153" s="1" t="s">
        <v>101</v>
      </c>
      <c r="D1153" s="1" t="s">
        <v>2423</v>
      </c>
      <c r="E1153" s="1" t="s">
        <v>2424</v>
      </c>
      <c r="F1153" s="1" t="s">
        <v>8</v>
      </c>
      <c r="G1153" s="1">
        <v>29.15</v>
      </c>
      <c r="H1153" s="1" t="s">
        <v>9</v>
      </c>
    </row>
    <row r="1154" spans="1:8" x14ac:dyDescent="0.3">
      <c r="A1154" s="1">
        <v>852</v>
      </c>
      <c r="B1154" s="1" t="s">
        <v>4</v>
      </c>
      <c r="C1154" s="1" t="s">
        <v>5</v>
      </c>
      <c r="D1154" s="1" t="s">
        <v>2425</v>
      </c>
      <c r="E1154" s="1" t="s">
        <v>2426</v>
      </c>
      <c r="F1154" s="1" t="s">
        <v>8</v>
      </c>
      <c r="G1154" s="1">
        <v>25</v>
      </c>
      <c r="H1154" s="1" t="s">
        <v>9</v>
      </c>
    </row>
    <row r="1155" spans="1:8" x14ac:dyDescent="0.3">
      <c r="A1155" s="1">
        <v>853</v>
      </c>
      <c r="B1155" s="1" t="s">
        <v>233</v>
      </c>
      <c r="C1155" s="1" t="s">
        <v>379</v>
      </c>
      <c r="D1155" s="1" t="s">
        <v>2427</v>
      </c>
      <c r="E1155" s="1" t="s">
        <v>2428</v>
      </c>
      <c r="F1155" s="1" t="s">
        <v>346</v>
      </c>
      <c r="G1155" s="1">
        <v>200</v>
      </c>
      <c r="H1155" s="1" t="s">
        <v>9</v>
      </c>
    </row>
    <row r="1156" spans="1:8" x14ac:dyDescent="0.3">
      <c r="A1156" s="1">
        <v>854</v>
      </c>
      <c r="B1156" s="1" t="s">
        <v>14</v>
      </c>
      <c r="C1156" s="1" t="s">
        <v>329</v>
      </c>
      <c r="D1156" s="1" t="s">
        <v>2429</v>
      </c>
      <c r="E1156" s="1" t="s">
        <v>2430</v>
      </c>
      <c r="F1156" s="1" t="s">
        <v>8</v>
      </c>
      <c r="G1156" s="1">
        <v>64.680000000000007</v>
      </c>
      <c r="H1156" s="1" t="s">
        <v>9</v>
      </c>
    </row>
    <row r="1157" spans="1:8" x14ac:dyDescent="0.3">
      <c r="A1157" s="1">
        <v>855</v>
      </c>
      <c r="B1157" s="1" t="s">
        <v>2431</v>
      </c>
      <c r="C1157" s="1" t="s">
        <v>2432</v>
      </c>
      <c r="D1157" s="1" t="s">
        <v>2433</v>
      </c>
      <c r="E1157" s="1" t="s">
        <v>2434</v>
      </c>
      <c r="F1157" s="1" t="s">
        <v>346</v>
      </c>
      <c r="G1157" s="1">
        <v>15</v>
      </c>
      <c r="H1157" s="1" t="s">
        <v>257</v>
      </c>
    </row>
    <row r="1158" spans="1:8" x14ac:dyDescent="0.3">
      <c r="A1158" s="1">
        <v>856</v>
      </c>
      <c r="B1158" s="1" t="s">
        <v>14</v>
      </c>
      <c r="C1158" s="1" t="s">
        <v>18</v>
      </c>
      <c r="D1158" s="1" t="s">
        <v>2435</v>
      </c>
      <c r="E1158" s="1" t="s">
        <v>2436</v>
      </c>
      <c r="F1158" s="1" t="s">
        <v>8</v>
      </c>
      <c r="G1158" s="1">
        <v>29.15</v>
      </c>
      <c r="H1158" s="1" t="s">
        <v>9</v>
      </c>
    </row>
    <row r="1159" spans="1:8" x14ac:dyDescent="0.3">
      <c r="A1159" s="1">
        <v>857</v>
      </c>
      <c r="B1159" s="1" t="s">
        <v>74</v>
      </c>
      <c r="C1159" s="1" t="s">
        <v>75</v>
      </c>
      <c r="D1159" s="1" t="s">
        <v>2437</v>
      </c>
      <c r="E1159" s="1" t="s">
        <v>2438</v>
      </c>
      <c r="F1159" s="1" t="s">
        <v>8</v>
      </c>
      <c r="G1159" s="1">
        <v>109</v>
      </c>
      <c r="H1159" s="1" t="s">
        <v>9</v>
      </c>
    </row>
    <row r="1160" spans="1:8" x14ac:dyDescent="0.3">
      <c r="A1160" s="1">
        <v>858</v>
      </c>
      <c r="B1160" s="1" t="s">
        <v>14</v>
      </c>
      <c r="C1160" s="1" t="s">
        <v>90</v>
      </c>
      <c r="D1160" s="1" t="s">
        <v>2439</v>
      </c>
      <c r="E1160" s="1" t="s">
        <v>2440</v>
      </c>
      <c r="F1160" s="1" t="s">
        <v>8</v>
      </c>
      <c r="G1160" s="1">
        <v>29.75</v>
      </c>
      <c r="H1160" s="1" t="s">
        <v>9</v>
      </c>
    </row>
    <row r="1161" spans="1:8" x14ac:dyDescent="0.3">
      <c r="A1161" s="1">
        <v>859</v>
      </c>
      <c r="B1161" s="1" t="s">
        <v>1623</v>
      </c>
      <c r="C1161" s="1" t="s">
        <v>529</v>
      </c>
      <c r="D1161" s="1" t="s">
        <v>2441</v>
      </c>
      <c r="E1161" s="1" t="s">
        <v>2442</v>
      </c>
      <c r="F1161" s="1" t="s">
        <v>8</v>
      </c>
      <c r="G1161" s="1">
        <v>65</v>
      </c>
      <c r="H1161" s="1" t="s">
        <v>9</v>
      </c>
    </row>
    <row r="1162" spans="1:8" x14ac:dyDescent="0.3">
      <c r="A1162" s="1">
        <v>860</v>
      </c>
      <c r="B1162" s="1" t="s">
        <v>14</v>
      </c>
      <c r="C1162" s="1" t="s">
        <v>101</v>
      </c>
      <c r="D1162" s="1" t="s">
        <v>2443</v>
      </c>
      <c r="E1162" s="1" t="s">
        <v>2444</v>
      </c>
      <c r="F1162" s="1" t="s">
        <v>8</v>
      </c>
      <c r="G1162" s="1">
        <v>29.15</v>
      </c>
      <c r="H1162" s="1" t="s">
        <v>9</v>
      </c>
    </row>
    <row r="1163" spans="1:8" x14ac:dyDescent="0.3">
      <c r="A1163" s="1">
        <v>861</v>
      </c>
      <c r="B1163" s="1" t="s">
        <v>74</v>
      </c>
      <c r="C1163" s="1" t="s">
        <v>671</v>
      </c>
      <c r="D1163" s="1" t="s">
        <v>2445</v>
      </c>
      <c r="E1163" s="1" t="s">
        <v>2446</v>
      </c>
      <c r="F1163" s="1" t="s">
        <v>8</v>
      </c>
      <c r="G1163" s="1">
        <v>109</v>
      </c>
      <c r="H1163" s="1" t="s">
        <v>9</v>
      </c>
    </row>
    <row r="1164" spans="1:8" x14ac:dyDescent="0.3">
      <c r="A1164" s="1">
        <v>862</v>
      </c>
      <c r="B1164" s="1" t="s">
        <v>14</v>
      </c>
      <c r="C1164" s="1" t="s">
        <v>90</v>
      </c>
      <c r="D1164" s="1" t="s">
        <v>2447</v>
      </c>
      <c r="E1164" s="1" t="s">
        <v>2448</v>
      </c>
      <c r="F1164" s="1" t="s">
        <v>8</v>
      </c>
      <c r="G1164" s="1">
        <v>29.75</v>
      </c>
      <c r="H1164" s="1" t="s">
        <v>9</v>
      </c>
    </row>
    <row r="1165" spans="1:8" x14ac:dyDescent="0.3">
      <c r="A1165" s="1">
        <v>863</v>
      </c>
      <c r="B1165" s="1" t="s">
        <v>74</v>
      </c>
      <c r="C1165" s="1" t="s">
        <v>75</v>
      </c>
      <c r="D1165" s="1" t="s">
        <v>2449</v>
      </c>
      <c r="E1165" s="1" t="s">
        <v>2450</v>
      </c>
      <c r="F1165" s="1" t="s">
        <v>8</v>
      </c>
      <c r="G1165" s="1">
        <v>123</v>
      </c>
      <c r="H1165" s="1" t="s">
        <v>9</v>
      </c>
    </row>
    <row r="1166" spans="1:8" x14ac:dyDescent="0.3">
      <c r="A1166" s="1">
        <v>864</v>
      </c>
      <c r="B1166" s="1" t="s">
        <v>129</v>
      </c>
      <c r="C1166" s="1" t="s">
        <v>1630</v>
      </c>
      <c r="D1166" s="1" t="s">
        <v>2451</v>
      </c>
      <c r="E1166" s="1" t="s">
        <v>2452</v>
      </c>
      <c r="F1166" s="1" t="s">
        <v>346</v>
      </c>
      <c r="G1166" s="1">
        <v>20</v>
      </c>
      <c r="H1166" s="1" t="s">
        <v>9</v>
      </c>
    </row>
    <row r="1167" spans="1:8" x14ac:dyDescent="0.3">
      <c r="A1167" s="1">
        <v>865</v>
      </c>
      <c r="B1167" s="1" t="s">
        <v>233</v>
      </c>
      <c r="C1167" s="1" t="s">
        <v>379</v>
      </c>
      <c r="D1167" s="1" t="s">
        <v>2453</v>
      </c>
      <c r="E1167" s="1" t="s">
        <v>2454</v>
      </c>
      <c r="F1167" s="1" t="s">
        <v>346</v>
      </c>
      <c r="G1167" s="1">
        <v>200</v>
      </c>
      <c r="H1167" s="1" t="s">
        <v>9</v>
      </c>
    </row>
    <row r="1168" spans="1:8" x14ac:dyDescent="0.3">
      <c r="A1168" s="1">
        <v>866</v>
      </c>
      <c r="B1168" s="1" t="s">
        <v>14</v>
      </c>
      <c r="C1168" s="1" t="s">
        <v>18</v>
      </c>
      <c r="D1168" s="1" t="s">
        <v>2455</v>
      </c>
      <c r="E1168" s="1" t="s">
        <v>2456</v>
      </c>
      <c r="F1168" s="1" t="s">
        <v>8</v>
      </c>
      <c r="G1168" s="1">
        <v>29.15</v>
      </c>
      <c r="H1168" s="1" t="s">
        <v>9</v>
      </c>
    </row>
    <row r="1169" spans="1:8" x14ac:dyDescent="0.3">
      <c r="A1169" s="1">
        <v>867</v>
      </c>
      <c r="B1169" s="1" t="s">
        <v>86</v>
      </c>
      <c r="C1169" s="1" t="s">
        <v>87</v>
      </c>
      <c r="D1169" s="1" t="s">
        <v>2457</v>
      </c>
      <c r="E1169" s="1" t="s">
        <v>2458</v>
      </c>
      <c r="F1169" s="1" t="s">
        <v>8</v>
      </c>
      <c r="G1169" s="1">
        <v>31</v>
      </c>
      <c r="H1169" s="1" t="s">
        <v>9</v>
      </c>
    </row>
    <row r="1170" spans="1:8" x14ac:dyDescent="0.3">
      <c r="A1170" s="1">
        <v>868</v>
      </c>
      <c r="B1170" s="1" t="s">
        <v>14</v>
      </c>
      <c r="C1170" s="1" t="s">
        <v>69</v>
      </c>
      <c r="D1170" s="1" t="s">
        <v>2459</v>
      </c>
      <c r="E1170" s="1" t="s">
        <v>2460</v>
      </c>
      <c r="F1170" s="1" t="s">
        <v>8</v>
      </c>
      <c r="G1170" s="1">
        <v>5.3</v>
      </c>
      <c r="H1170" s="1" t="s">
        <v>9</v>
      </c>
    </row>
    <row r="1171" spans="1:8" x14ac:dyDescent="0.3">
      <c r="A1171" s="1">
        <v>869</v>
      </c>
      <c r="B1171" s="1" t="s">
        <v>4</v>
      </c>
      <c r="C1171" s="1" t="s">
        <v>1561</v>
      </c>
      <c r="D1171" s="1" t="s">
        <v>2461</v>
      </c>
      <c r="E1171" s="1" t="s">
        <v>2462</v>
      </c>
      <c r="F1171" s="1" t="s">
        <v>346</v>
      </c>
      <c r="G1171" s="1">
        <v>13</v>
      </c>
      <c r="H1171" s="1" t="s">
        <v>9</v>
      </c>
    </row>
    <row r="1172" spans="1:8" x14ac:dyDescent="0.3">
      <c r="A1172" s="1">
        <v>870</v>
      </c>
      <c r="B1172" s="1" t="s">
        <v>14</v>
      </c>
      <c r="C1172" s="1" t="s">
        <v>395</v>
      </c>
      <c r="D1172" s="1" t="s">
        <v>2463</v>
      </c>
      <c r="E1172" s="1" t="s">
        <v>2464</v>
      </c>
      <c r="F1172" s="1" t="s">
        <v>8</v>
      </c>
      <c r="G1172" s="1">
        <v>19</v>
      </c>
      <c r="H1172" s="1" t="s">
        <v>9</v>
      </c>
    </row>
    <row r="1173" spans="1:8" x14ac:dyDescent="0.3">
      <c r="A1173" s="1">
        <v>871</v>
      </c>
      <c r="B1173" s="1" t="s">
        <v>129</v>
      </c>
      <c r="C1173" s="1" t="s">
        <v>565</v>
      </c>
      <c r="D1173" s="1" t="s">
        <v>2465</v>
      </c>
      <c r="E1173" s="1" t="s">
        <v>2466</v>
      </c>
      <c r="F1173" s="1" t="s">
        <v>8</v>
      </c>
      <c r="G1173" s="1">
        <v>65</v>
      </c>
      <c r="H1173" s="1" t="s">
        <v>9</v>
      </c>
    </row>
    <row r="1174" spans="1:8" x14ac:dyDescent="0.3">
      <c r="A1174" s="1">
        <v>872</v>
      </c>
      <c r="B1174" s="1" t="s">
        <v>14</v>
      </c>
      <c r="C1174" s="1" t="s">
        <v>90</v>
      </c>
      <c r="D1174" s="1" t="s">
        <v>2467</v>
      </c>
      <c r="E1174" s="1" t="s">
        <v>2468</v>
      </c>
      <c r="F1174" s="1" t="s">
        <v>8</v>
      </c>
      <c r="G1174" s="1">
        <v>29.75</v>
      </c>
      <c r="H1174" s="1" t="s">
        <v>9</v>
      </c>
    </row>
    <row r="1175" spans="1:8" x14ac:dyDescent="0.3">
      <c r="A1175" s="1">
        <v>873</v>
      </c>
      <c r="B1175" s="1" t="s">
        <v>14</v>
      </c>
      <c r="C1175" s="1" t="s">
        <v>101</v>
      </c>
      <c r="D1175" s="1" t="s">
        <v>2469</v>
      </c>
      <c r="E1175" s="1" t="s">
        <v>2470</v>
      </c>
      <c r="F1175" s="1" t="s">
        <v>8</v>
      </c>
      <c r="G1175" s="1">
        <v>29.15</v>
      </c>
      <c r="H1175" s="1" t="s">
        <v>9</v>
      </c>
    </row>
    <row r="1176" spans="1:8" x14ac:dyDescent="0.3">
      <c r="A1176" s="1">
        <v>874</v>
      </c>
      <c r="B1176" s="1" t="s">
        <v>233</v>
      </c>
      <c r="C1176" s="1" t="s">
        <v>981</v>
      </c>
      <c r="D1176" s="1" t="s">
        <v>2471</v>
      </c>
      <c r="E1176" s="1" t="s">
        <v>2472</v>
      </c>
      <c r="F1176" s="1" t="s">
        <v>8</v>
      </c>
      <c r="G1176" s="1">
        <v>30</v>
      </c>
      <c r="H1176" s="1" t="s">
        <v>9</v>
      </c>
    </row>
    <row r="1177" spans="1:8" x14ac:dyDescent="0.3">
      <c r="A1177" s="1">
        <v>875</v>
      </c>
      <c r="B1177" s="1" t="s">
        <v>74</v>
      </c>
      <c r="C1177" s="1" t="s">
        <v>75</v>
      </c>
      <c r="D1177" s="1" t="s">
        <v>2473</v>
      </c>
      <c r="E1177" s="1" t="s">
        <v>2474</v>
      </c>
      <c r="F1177" s="1" t="s">
        <v>8</v>
      </c>
      <c r="G1177" s="1">
        <v>153</v>
      </c>
      <c r="H1177" s="1" t="s">
        <v>9</v>
      </c>
    </row>
    <row r="1178" spans="1:8" x14ac:dyDescent="0.3">
      <c r="A1178" s="1">
        <v>876</v>
      </c>
      <c r="B1178" s="1" t="s">
        <v>129</v>
      </c>
      <c r="C1178" s="1" t="s">
        <v>1630</v>
      </c>
      <c r="D1178" s="1" t="s">
        <v>2475</v>
      </c>
      <c r="E1178" s="1" t="s">
        <v>2476</v>
      </c>
      <c r="F1178" s="1" t="s">
        <v>346</v>
      </c>
      <c r="G1178" s="1"/>
      <c r="H1178" s="1" t="s">
        <v>9</v>
      </c>
    </row>
    <row r="1179" spans="1:8" x14ac:dyDescent="0.3">
      <c r="A1179" s="1">
        <v>877</v>
      </c>
      <c r="B1179" s="1" t="s">
        <v>1623</v>
      </c>
      <c r="C1179" s="1" t="s">
        <v>529</v>
      </c>
      <c r="D1179" s="1" t="s">
        <v>2477</v>
      </c>
      <c r="E1179" s="1" t="s">
        <v>2478</v>
      </c>
      <c r="F1179" s="1" t="s">
        <v>8</v>
      </c>
      <c r="G1179" s="1">
        <v>65</v>
      </c>
      <c r="H1179" s="1" t="s">
        <v>9</v>
      </c>
    </row>
    <row r="1180" spans="1:8" x14ac:dyDescent="0.3">
      <c r="A1180" s="1">
        <v>878</v>
      </c>
      <c r="B1180" s="1" t="s">
        <v>86</v>
      </c>
      <c r="C1180" s="1" t="s">
        <v>290</v>
      </c>
      <c r="D1180" s="1" t="s">
        <v>2479</v>
      </c>
      <c r="E1180" s="1" t="s">
        <v>2480</v>
      </c>
      <c r="F1180" s="1" t="s">
        <v>8</v>
      </c>
      <c r="G1180" s="1">
        <v>47</v>
      </c>
      <c r="H1180" s="1" t="s">
        <v>9</v>
      </c>
    </row>
    <row r="1181" spans="1:8" x14ac:dyDescent="0.3">
      <c r="A1181" s="1">
        <v>879</v>
      </c>
      <c r="B1181" s="1" t="s">
        <v>14</v>
      </c>
      <c r="C1181" s="1" t="s">
        <v>329</v>
      </c>
      <c r="D1181" s="1" t="s">
        <v>2481</v>
      </c>
      <c r="E1181" s="1" t="s">
        <v>2482</v>
      </c>
      <c r="F1181" s="1" t="s">
        <v>8</v>
      </c>
      <c r="G1181" s="1">
        <v>64.680000000000007</v>
      </c>
      <c r="H1181" s="1" t="s">
        <v>9</v>
      </c>
    </row>
    <row r="1182" spans="1:8" x14ac:dyDescent="0.3">
      <c r="A1182" s="1">
        <v>880</v>
      </c>
      <c r="B1182" s="1" t="s">
        <v>233</v>
      </c>
      <c r="C1182" s="1" t="s">
        <v>379</v>
      </c>
      <c r="D1182" s="1" t="s">
        <v>2483</v>
      </c>
      <c r="E1182" s="1" t="s">
        <v>2484</v>
      </c>
      <c r="F1182" s="1" t="s">
        <v>346</v>
      </c>
      <c r="G1182" s="1">
        <v>200</v>
      </c>
      <c r="H1182" s="1" t="s">
        <v>9</v>
      </c>
    </row>
    <row r="1183" spans="1:8" x14ac:dyDescent="0.3">
      <c r="A1183" s="1">
        <v>881</v>
      </c>
      <c r="B1183" s="1" t="s">
        <v>60</v>
      </c>
      <c r="C1183" s="1" t="s">
        <v>536</v>
      </c>
      <c r="D1183" s="1" t="s">
        <v>2485</v>
      </c>
      <c r="E1183" s="1" t="s">
        <v>2486</v>
      </c>
      <c r="F1183" s="1" t="s">
        <v>346</v>
      </c>
      <c r="G1183" s="1">
        <v>112.5</v>
      </c>
      <c r="H1183" s="1" t="s">
        <v>9</v>
      </c>
    </row>
    <row r="1184" spans="1:8" x14ac:dyDescent="0.3">
      <c r="A1184" s="1">
        <v>882</v>
      </c>
      <c r="B1184" s="1" t="s">
        <v>14</v>
      </c>
      <c r="C1184" s="1" t="s">
        <v>101</v>
      </c>
      <c r="D1184" s="1" t="s">
        <v>2487</v>
      </c>
      <c r="E1184" s="1" t="s">
        <v>2488</v>
      </c>
      <c r="F1184" s="1" t="s">
        <v>8</v>
      </c>
      <c r="G1184" s="1"/>
      <c r="H1184" s="1" t="s">
        <v>9</v>
      </c>
    </row>
    <row r="1185" spans="1:8" x14ac:dyDescent="0.3">
      <c r="A1185" s="1">
        <v>883</v>
      </c>
      <c r="B1185" s="1" t="s">
        <v>74</v>
      </c>
      <c r="C1185" s="1" t="s">
        <v>390</v>
      </c>
      <c r="D1185" s="1" t="s">
        <v>2489</v>
      </c>
      <c r="E1185" s="1" t="s">
        <v>2490</v>
      </c>
      <c r="F1185" s="1" t="s">
        <v>346</v>
      </c>
      <c r="G1185" s="1"/>
      <c r="H1185" s="1" t="s">
        <v>9</v>
      </c>
    </row>
    <row r="1186" spans="1:8" x14ac:dyDescent="0.3">
      <c r="A1186" s="1">
        <v>884</v>
      </c>
      <c r="B1186" s="1" t="s">
        <v>129</v>
      </c>
      <c r="C1186" s="1" t="s">
        <v>1630</v>
      </c>
      <c r="D1186" s="1" t="s">
        <v>2491</v>
      </c>
      <c r="E1186" s="1" t="s">
        <v>2492</v>
      </c>
      <c r="F1186" s="1" t="s">
        <v>346</v>
      </c>
      <c r="G1186" s="1"/>
      <c r="H1186" s="1" t="s">
        <v>9</v>
      </c>
    </row>
    <row r="1187" spans="1:8" x14ac:dyDescent="0.3">
      <c r="A1187" s="1">
        <v>885</v>
      </c>
      <c r="B1187" s="1" t="s">
        <v>233</v>
      </c>
      <c r="C1187" s="1" t="s">
        <v>379</v>
      </c>
      <c r="D1187" s="1" t="s">
        <v>2493</v>
      </c>
      <c r="E1187" s="1" t="s">
        <v>2494</v>
      </c>
      <c r="F1187" s="1" t="s">
        <v>346</v>
      </c>
      <c r="G1187" s="1">
        <v>200</v>
      </c>
      <c r="H1187" s="1" t="s">
        <v>9</v>
      </c>
    </row>
    <row r="1188" spans="1:8" x14ac:dyDescent="0.3">
      <c r="A1188" s="1">
        <v>886</v>
      </c>
      <c r="B1188" s="1" t="s">
        <v>74</v>
      </c>
      <c r="C1188" s="1" t="s">
        <v>75</v>
      </c>
      <c r="D1188" s="1" t="s">
        <v>2495</v>
      </c>
      <c r="E1188" s="1" t="s">
        <v>2496</v>
      </c>
      <c r="F1188" s="1" t="s">
        <v>8</v>
      </c>
      <c r="G1188" s="1">
        <v>109</v>
      </c>
      <c r="H1188" s="1" t="s">
        <v>9</v>
      </c>
    </row>
    <row r="1189" spans="1:8" x14ac:dyDescent="0.3">
      <c r="A1189" s="1">
        <v>887</v>
      </c>
      <c r="B1189" s="1" t="s">
        <v>86</v>
      </c>
      <c r="C1189" s="1" t="s">
        <v>87</v>
      </c>
      <c r="D1189" s="1" t="s">
        <v>2497</v>
      </c>
      <c r="E1189" s="1" t="s">
        <v>2498</v>
      </c>
      <c r="F1189" s="1" t="s">
        <v>8</v>
      </c>
      <c r="G1189" s="1">
        <v>31</v>
      </c>
      <c r="H1189" s="1" t="s">
        <v>9</v>
      </c>
    </row>
    <row r="1190" spans="1:8" x14ac:dyDescent="0.3">
      <c r="A1190" s="1">
        <v>888</v>
      </c>
      <c r="B1190" s="1" t="s">
        <v>129</v>
      </c>
      <c r="C1190" s="1" t="s">
        <v>1630</v>
      </c>
      <c r="D1190" s="1" t="s">
        <v>2499</v>
      </c>
      <c r="E1190" s="1" t="s">
        <v>2500</v>
      </c>
      <c r="F1190" s="1" t="s">
        <v>346</v>
      </c>
      <c r="G1190" s="1">
        <v>20</v>
      </c>
      <c r="H1190" s="1" t="s">
        <v>9</v>
      </c>
    </row>
    <row r="1191" spans="1:8" x14ac:dyDescent="0.3">
      <c r="A1191" s="1">
        <v>889</v>
      </c>
      <c r="B1191" s="1" t="s">
        <v>10</v>
      </c>
      <c r="C1191" s="1" t="s">
        <v>11</v>
      </c>
      <c r="D1191" s="1" t="s">
        <v>2501</v>
      </c>
      <c r="E1191" s="1" t="s">
        <v>2502</v>
      </c>
      <c r="F1191" s="1" t="s">
        <v>346</v>
      </c>
      <c r="G1191" s="1">
        <v>56.5</v>
      </c>
      <c r="H1191" s="1" t="s">
        <v>257</v>
      </c>
    </row>
    <row r="1192" spans="1:8" x14ac:dyDescent="0.3">
      <c r="A1192" s="1">
        <v>890</v>
      </c>
      <c r="B1192" s="1" t="s">
        <v>14</v>
      </c>
      <c r="C1192" s="1" t="s">
        <v>329</v>
      </c>
      <c r="D1192" s="1" t="s">
        <v>2503</v>
      </c>
      <c r="E1192" s="1" t="s">
        <v>2504</v>
      </c>
      <c r="F1192" s="1" t="s">
        <v>8</v>
      </c>
      <c r="G1192" s="1">
        <v>64.680000000000007</v>
      </c>
      <c r="H1192" s="1" t="s">
        <v>9</v>
      </c>
    </row>
    <row r="1193" spans="1:8" x14ac:dyDescent="0.3">
      <c r="A1193" s="1">
        <v>891</v>
      </c>
      <c r="B1193" s="1" t="s">
        <v>4</v>
      </c>
      <c r="C1193" s="1" t="s">
        <v>5</v>
      </c>
      <c r="D1193" s="1" t="s">
        <v>2505</v>
      </c>
      <c r="E1193" s="1" t="s">
        <v>2506</v>
      </c>
      <c r="F1193" s="1" t="s">
        <v>8</v>
      </c>
      <c r="G1193" s="1">
        <v>20</v>
      </c>
      <c r="H1193" s="1" t="s">
        <v>9</v>
      </c>
    </row>
    <row r="1194" spans="1:8" x14ac:dyDescent="0.3">
      <c r="A1194" s="1">
        <v>892</v>
      </c>
      <c r="B1194" s="1" t="s">
        <v>233</v>
      </c>
      <c r="C1194" s="1" t="s">
        <v>234</v>
      </c>
      <c r="D1194" s="1" t="s">
        <v>2507</v>
      </c>
      <c r="E1194" s="1" t="s">
        <v>2508</v>
      </c>
      <c r="F1194" s="1" t="s">
        <v>8</v>
      </c>
      <c r="G1194" s="1">
        <v>37</v>
      </c>
      <c r="H1194" s="1" t="s">
        <v>9</v>
      </c>
    </row>
    <row r="1195" spans="1:8" x14ac:dyDescent="0.3">
      <c r="A1195" s="1">
        <v>893</v>
      </c>
      <c r="B1195" s="1" t="s">
        <v>4</v>
      </c>
      <c r="C1195" s="1" t="s">
        <v>5</v>
      </c>
      <c r="D1195" s="1" t="s">
        <v>2509</v>
      </c>
      <c r="E1195" s="1" t="s">
        <v>2510</v>
      </c>
      <c r="F1195" s="1" t="s">
        <v>8</v>
      </c>
      <c r="G1195" s="1">
        <v>17.420000000000002</v>
      </c>
      <c r="H1195" s="1" t="s">
        <v>9</v>
      </c>
    </row>
    <row r="1196" spans="1:8" x14ac:dyDescent="0.3">
      <c r="A1196" s="1">
        <v>894</v>
      </c>
      <c r="B1196" s="1" t="s">
        <v>233</v>
      </c>
      <c r="C1196" s="1" t="s">
        <v>379</v>
      </c>
      <c r="D1196" s="1" t="s">
        <v>2511</v>
      </c>
      <c r="E1196" s="1" t="s">
        <v>2512</v>
      </c>
      <c r="F1196" s="1" t="s">
        <v>346</v>
      </c>
      <c r="G1196" s="1">
        <v>200</v>
      </c>
      <c r="H1196" s="1" t="s">
        <v>9</v>
      </c>
    </row>
    <row r="1197" spans="1:8" x14ac:dyDescent="0.3">
      <c r="A1197" s="1">
        <v>895</v>
      </c>
      <c r="B1197" s="1" t="s">
        <v>74</v>
      </c>
      <c r="C1197" s="1" t="s">
        <v>75</v>
      </c>
      <c r="D1197" s="1" t="s">
        <v>2513</v>
      </c>
      <c r="E1197" s="1" t="s">
        <v>2514</v>
      </c>
      <c r="F1197" s="1" t="s">
        <v>8</v>
      </c>
      <c r="G1197" s="1">
        <v>120</v>
      </c>
      <c r="H1197" s="1" t="s">
        <v>9</v>
      </c>
    </row>
    <row r="1198" spans="1:8" x14ac:dyDescent="0.3">
      <c r="A1198" s="1">
        <v>896</v>
      </c>
      <c r="B1198" s="1" t="s">
        <v>1623</v>
      </c>
      <c r="C1198" s="1" t="s">
        <v>529</v>
      </c>
      <c r="D1198" s="1" t="s">
        <v>2515</v>
      </c>
      <c r="E1198" s="1" t="s">
        <v>2516</v>
      </c>
      <c r="F1198" s="1" t="s">
        <v>8</v>
      </c>
      <c r="G1198" s="1">
        <v>65</v>
      </c>
      <c r="H1198" s="1" t="s">
        <v>257</v>
      </c>
    </row>
    <row r="1199" spans="1:8" x14ac:dyDescent="0.3">
      <c r="A1199" s="1">
        <v>897</v>
      </c>
      <c r="B1199" s="1" t="s">
        <v>120</v>
      </c>
      <c r="C1199" s="1" t="s">
        <v>121</v>
      </c>
      <c r="D1199" s="1" t="s">
        <v>2517</v>
      </c>
      <c r="E1199" s="1" t="s">
        <v>2518</v>
      </c>
      <c r="F1199" s="1" t="s">
        <v>8</v>
      </c>
      <c r="G1199" s="1"/>
      <c r="H1199" s="1" t="s">
        <v>9</v>
      </c>
    </row>
    <row r="1200" spans="1:8" x14ac:dyDescent="0.3">
      <c r="A1200" s="1">
        <v>898</v>
      </c>
      <c r="B1200" s="1" t="s">
        <v>129</v>
      </c>
      <c r="C1200" s="1" t="s">
        <v>130</v>
      </c>
      <c r="D1200" s="1" t="s">
        <v>2519</v>
      </c>
      <c r="E1200" s="1" t="s">
        <v>2520</v>
      </c>
      <c r="F1200" s="1" t="s">
        <v>8</v>
      </c>
      <c r="G1200" s="1">
        <v>17.420000000000002</v>
      </c>
      <c r="H1200" s="1" t="s">
        <v>257</v>
      </c>
    </row>
    <row r="1201" spans="1:8" x14ac:dyDescent="0.3">
      <c r="A1201" s="1">
        <v>899</v>
      </c>
      <c r="B1201" s="1" t="s">
        <v>10</v>
      </c>
      <c r="C1201" s="1" t="s">
        <v>11</v>
      </c>
      <c r="D1201" s="1" t="s">
        <v>2521</v>
      </c>
      <c r="E1201" s="1" t="s">
        <v>2522</v>
      </c>
      <c r="F1201" s="1" t="s">
        <v>346</v>
      </c>
      <c r="G1201" s="1">
        <v>56.5</v>
      </c>
      <c r="H1201" s="1" t="s">
        <v>9</v>
      </c>
    </row>
    <row r="1202" spans="1:8" x14ac:dyDescent="0.3">
      <c r="A1202" s="1">
        <v>900</v>
      </c>
      <c r="B1202" s="1" t="s">
        <v>233</v>
      </c>
      <c r="C1202" s="1" t="s">
        <v>379</v>
      </c>
      <c r="D1202" s="1" t="s">
        <v>2523</v>
      </c>
      <c r="E1202" s="1" t="s">
        <v>2524</v>
      </c>
      <c r="F1202" s="1" t="s">
        <v>346</v>
      </c>
      <c r="G1202" s="1">
        <v>200</v>
      </c>
      <c r="H1202" s="1" t="s">
        <v>9</v>
      </c>
    </row>
    <row r="1203" spans="1:8" x14ac:dyDescent="0.3">
      <c r="A1203" s="1">
        <v>901</v>
      </c>
      <c r="B1203" s="1" t="s">
        <v>10</v>
      </c>
      <c r="C1203" s="1" t="s">
        <v>11</v>
      </c>
      <c r="D1203" s="1" t="s">
        <v>2525</v>
      </c>
      <c r="E1203" s="1" t="s">
        <v>2526</v>
      </c>
      <c r="F1203" s="1" t="s">
        <v>346</v>
      </c>
      <c r="G1203" s="1">
        <v>56.5</v>
      </c>
      <c r="H1203" s="1" t="s">
        <v>9</v>
      </c>
    </row>
    <row r="1204" spans="1:8" x14ac:dyDescent="0.3">
      <c r="A1204" s="1">
        <v>902</v>
      </c>
      <c r="B1204" s="1" t="s">
        <v>4</v>
      </c>
      <c r="C1204" s="1" t="s">
        <v>1561</v>
      </c>
      <c r="D1204" s="1" t="s">
        <v>2527</v>
      </c>
      <c r="E1204" s="1" t="s">
        <v>2528</v>
      </c>
      <c r="F1204" s="1" t="s">
        <v>346</v>
      </c>
      <c r="G1204" s="1">
        <v>13</v>
      </c>
      <c r="H1204" s="1" t="s">
        <v>9</v>
      </c>
    </row>
    <row r="1205" spans="1:8" x14ac:dyDescent="0.3">
      <c r="A1205" s="1">
        <v>903</v>
      </c>
      <c r="B1205" s="1" t="s">
        <v>14</v>
      </c>
      <c r="C1205" s="1" t="s">
        <v>101</v>
      </c>
      <c r="D1205" s="1" t="s">
        <v>2529</v>
      </c>
      <c r="E1205" s="1" t="s">
        <v>2530</v>
      </c>
      <c r="F1205" s="1" t="s">
        <v>8</v>
      </c>
      <c r="G1205" s="1">
        <v>20</v>
      </c>
      <c r="H1205" s="1" t="s">
        <v>9</v>
      </c>
    </row>
    <row r="1206" spans="1:8" x14ac:dyDescent="0.3">
      <c r="A1206" s="1">
        <v>904</v>
      </c>
      <c r="B1206" s="1" t="s">
        <v>86</v>
      </c>
      <c r="C1206" s="1" t="s">
        <v>290</v>
      </c>
      <c r="D1206" s="1" t="s">
        <v>2531</v>
      </c>
      <c r="E1206" s="1" t="s">
        <v>2532</v>
      </c>
      <c r="F1206" s="1" t="s">
        <v>8</v>
      </c>
      <c r="G1206" s="1">
        <v>31</v>
      </c>
      <c r="H1206" s="1" t="s">
        <v>9</v>
      </c>
    </row>
    <row r="1207" spans="1:8" x14ac:dyDescent="0.3">
      <c r="A1207" s="1">
        <v>905</v>
      </c>
      <c r="B1207" s="1" t="s">
        <v>233</v>
      </c>
      <c r="C1207" s="1" t="s">
        <v>981</v>
      </c>
      <c r="D1207" s="1" t="s">
        <v>2533</v>
      </c>
      <c r="E1207" s="1" t="s">
        <v>2534</v>
      </c>
      <c r="F1207" s="1" t="s">
        <v>8</v>
      </c>
      <c r="G1207" s="1">
        <v>30</v>
      </c>
      <c r="H1207" s="1" t="s">
        <v>9</v>
      </c>
    </row>
    <row r="1208" spans="1:8" x14ac:dyDescent="0.3">
      <c r="A1208" s="1">
        <v>906</v>
      </c>
      <c r="B1208" s="1" t="s">
        <v>129</v>
      </c>
      <c r="C1208" s="1" t="s">
        <v>1630</v>
      </c>
      <c r="D1208" s="1" t="s">
        <v>2535</v>
      </c>
      <c r="E1208" s="1" t="s">
        <v>2536</v>
      </c>
      <c r="F1208" s="1" t="s">
        <v>346</v>
      </c>
      <c r="G1208" s="1"/>
      <c r="H1208" s="1" t="s">
        <v>9</v>
      </c>
    </row>
    <row r="1209" spans="1:8" x14ac:dyDescent="0.3">
      <c r="A1209" s="1">
        <v>907</v>
      </c>
      <c r="B1209" s="1" t="s">
        <v>60</v>
      </c>
      <c r="C1209" s="1" t="s">
        <v>61</v>
      </c>
      <c r="D1209" s="1" t="s">
        <v>2537</v>
      </c>
      <c r="E1209" s="1" t="s">
        <v>2538</v>
      </c>
      <c r="F1209" s="1" t="s">
        <v>8</v>
      </c>
      <c r="G1209" s="1">
        <v>90</v>
      </c>
      <c r="H1209" s="1" t="s">
        <v>9</v>
      </c>
    </row>
    <row r="1210" spans="1:8" x14ac:dyDescent="0.3">
      <c r="A1210" s="1">
        <v>908</v>
      </c>
      <c r="B1210" s="1" t="s">
        <v>2539</v>
      </c>
      <c r="C1210" s="1" t="s">
        <v>2540</v>
      </c>
      <c r="D1210" s="1" t="s">
        <v>2541</v>
      </c>
      <c r="E1210" s="1" t="s">
        <v>2542</v>
      </c>
      <c r="F1210" s="1" t="s">
        <v>346</v>
      </c>
      <c r="G1210" s="1">
        <v>29</v>
      </c>
      <c r="H1210" s="1" t="s">
        <v>9</v>
      </c>
    </row>
    <row r="1211" spans="1:8" x14ac:dyDescent="0.3">
      <c r="A1211" s="1">
        <v>909</v>
      </c>
      <c r="B1211" s="1" t="s">
        <v>74</v>
      </c>
      <c r="C1211" s="1" t="s">
        <v>390</v>
      </c>
      <c r="D1211" s="1" t="s">
        <v>2543</v>
      </c>
      <c r="E1211" s="1" t="s">
        <v>2544</v>
      </c>
      <c r="F1211" s="1" t="s">
        <v>346</v>
      </c>
      <c r="G1211" s="1">
        <v>164</v>
      </c>
      <c r="H1211" s="1" t="s">
        <v>9</v>
      </c>
    </row>
    <row r="1212" spans="1:8" x14ac:dyDescent="0.3">
      <c r="A1212" s="1">
        <v>910</v>
      </c>
      <c r="B1212" s="1" t="s">
        <v>129</v>
      </c>
      <c r="C1212" s="1" t="s">
        <v>529</v>
      </c>
      <c r="D1212" s="1" t="s">
        <v>2545</v>
      </c>
      <c r="E1212" s="1" t="s">
        <v>2546</v>
      </c>
      <c r="F1212" s="1" t="s">
        <v>8</v>
      </c>
      <c r="G1212" s="1">
        <v>65</v>
      </c>
      <c r="H1212" s="1" t="s">
        <v>9</v>
      </c>
    </row>
    <row r="1213" spans="1:8" x14ac:dyDescent="0.3">
      <c r="A1213" s="1">
        <v>911</v>
      </c>
      <c r="B1213" s="1" t="s">
        <v>74</v>
      </c>
      <c r="C1213" s="1" t="s">
        <v>75</v>
      </c>
      <c r="D1213" s="1" t="s">
        <v>2547</v>
      </c>
      <c r="E1213" s="1" t="s">
        <v>2548</v>
      </c>
      <c r="F1213" s="1" t="s">
        <v>8</v>
      </c>
      <c r="G1213" s="1">
        <v>123</v>
      </c>
      <c r="H1213" s="1" t="s">
        <v>9</v>
      </c>
    </row>
    <row r="1214" spans="1:8" x14ac:dyDescent="0.3">
      <c r="A1214" s="1">
        <v>912</v>
      </c>
      <c r="B1214" s="1" t="s">
        <v>10</v>
      </c>
      <c r="C1214" s="1" t="s">
        <v>11</v>
      </c>
      <c r="D1214" s="1" t="s">
        <v>2549</v>
      </c>
      <c r="E1214" s="1" t="s">
        <v>2550</v>
      </c>
      <c r="F1214" s="1" t="s">
        <v>346</v>
      </c>
      <c r="G1214" s="1">
        <v>56.5</v>
      </c>
      <c r="H1214" s="1" t="s">
        <v>9</v>
      </c>
    </row>
    <row r="1215" spans="1:8" x14ac:dyDescent="0.3">
      <c r="A1215" s="1">
        <v>913</v>
      </c>
      <c r="B1215" s="1" t="s">
        <v>4</v>
      </c>
      <c r="C1215" s="1" t="s">
        <v>5</v>
      </c>
      <c r="D1215" s="1" t="s">
        <v>2551</v>
      </c>
      <c r="E1215" s="1" t="s">
        <v>2552</v>
      </c>
      <c r="F1215" s="1" t="s">
        <v>8</v>
      </c>
      <c r="G1215" s="1">
        <v>17.420000000000002</v>
      </c>
      <c r="H1215" s="1" t="s">
        <v>9</v>
      </c>
    </row>
    <row r="1216" spans="1:8" x14ac:dyDescent="0.3">
      <c r="A1216" s="1">
        <v>914</v>
      </c>
      <c r="B1216" s="1" t="s">
        <v>129</v>
      </c>
      <c r="C1216" s="1" t="s">
        <v>1630</v>
      </c>
      <c r="D1216" s="1" t="s">
        <v>2553</v>
      </c>
      <c r="E1216" s="1" t="s">
        <v>2554</v>
      </c>
      <c r="F1216" s="1" t="s">
        <v>346</v>
      </c>
      <c r="G1216" s="1">
        <v>20</v>
      </c>
      <c r="H1216" s="1" t="s">
        <v>9</v>
      </c>
    </row>
    <row r="1217" spans="1:8" x14ac:dyDescent="0.3">
      <c r="A1217" s="1">
        <v>915</v>
      </c>
      <c r="B1217" s="1" t="s">
        <v>10</v>
      </c>
      <c r="C1217" s="1" t="s">
        <v>11</v>
      </c>
      <c r="D1217" s="1" t="s">
        <v>2555</v>
      </c>
      <c r="E1217" s="1" t="s">
        <v>2556</v>
      </c>
      <c r="F1217" s="1" t="s">
        <v>346</v>
      </c>
      <c r="G1217" s="1">
        <v>56.5</v>
      </c>
      <c r="H1217" s="1" t="s">
        <v>9</v>
      </c>
    </row>
    <row r="1218" spans="1:8" x14ac:dyDescent="0.3">
      <c r="A1218" s="1">
        <v>916</v>
      </c>
      <c r="B1218" s="1" t="s">
        <v>233</v>
      </c>
      <c r="C1218" s="1" t="s">
        <v>234</v>
      </c>
      <c r="D1218" s="1" t="s">
        <v>2557</v>
      </c>
      <c r="E1218" s="1" t="s">
        <v>2558</v>
      </c>
      <c r="F1218" s="1" t="s">
        <v>8</v>
      </c>
      <c r="G1218" s="1">
        <v>37</v>
      </c>
      <c r="H1218" s="1" t="s">
        <v>9</v>
      </c>
    </row>
    <row r="1219" spans="1:8" x14ac:dyDescent="0.3">
      <c r="A1219" s="1">
        <v>917</v>
      </c>
      <c r="B1219" s="1" t="s">
        <v>33</v>
      </c>
      <c r="C1219" s="1" t="s">
        <v>852</v>
      </c>
      <c r="D1219" s="1" t="s">
        <v>2559</v>
      </c>
      <c r="E1219" s="1" t="s">
        <v>2560</v>
      </c>
      <c r="F1219" s="1" t="s">
        <v>8</v>
      </c>
      <c r="G1219" s="1"/>
      <c r="H1219" s="1" t="s">
        <v>9</v>
      </c>
    </row>
    <row r="1220" spans="1:8" x14ac:dyDescent="0.3">
      <c r="A1220" s="1">
        <v>918</v>
      </c>
      <c r="B1220" s="1" t="s">
        <v>1623</v>
      </c>
      <c r="C1220" s="1" t="s">
        <v>529</v>
      </c>
      <c r="D1220" s="1" t="s">
        <v>2561</v>
      </c>
      <c r="E1220" s="1" t="s">
        <v>2562</v>
      </c>
      <c r="F1220" s="1" t="s">
        <v>8</v>
      </c>
      <c r="G1220" s="1">
        <v>65</v>
      </c>
      <c r="H1220" s="1" t="s">
        <v>9</v>
      </c>
    </row>
    <row r="1221" spans="1:8" x14ac:dyDescent="0.3">
      <c r="A1221" s="1">
        <v>919</v>
      </c>
      <c r="B1221" s="1" t="s">
        <v>60</v>
      </c>
      <c r="C1221" s="1" t="s">
        <v>61</v>
      </c>
      <c r="D1221" s="1" t="s">
        <v>2563</v>
      </c>
      <c r="E1221" s="1" t="s">
        <v>2564</v>
      </c>
      <c r="F1221" s="1" t="s">
        <v>8</v>
      </c>
      <c r="G1221" s="1">
        <v>90</v>
      </c>
      <c r="H1221" s="1" t="s">
        <v>9</v>
      </c>
    </row>
    <row r="1222" spans="1:8" x14ac:dyDescent="0.3">
      <c r="A1222" s="1">
        <v>920</v>
      </c>
      <c r="B1222" s="1" t="s">
        <v>74</v>
      </c>
      <c r="C1222" s="1" t="s">
        <v>114</v>
      </c>
      <c r="D1222" s="1" t="s">
        <v>2565</v>
      </c>
      <c r="E1222" s="1" t="s">
        <v>2566</v>
      </c>
      <c r="F1222" s="1" t="s">
        <v>346</v>
      </c>
      <c r="G1222" s="1"/>
      <c r="H1222" s="1" t="s">
        <v>9</v>
      </c>
    </row>
    <row r="1223" spans="1:8" x14ac:dyDescent="0.3">
      <c r="A1223" s="1">
        <v>921</v>
      </c>
      <c r="B1223" s="1" t="s">
        <v>74</v>
      </c>
      <c r="C1223" s="1" t="s">
        <v>75</v>
      </c>
      <c r="D1223" s="1" t="s">
        <v>2567</v>
      </c>
      <c r="E1223" s="1" t="s">
        <v>2568</v>
      </c>
      <c r="F1223" s="1" t="s">
        <v>8</v>
      </c>
      <c r="G1223" s="1">
        <v>153</v>
      </c>
      <c r="H1223" s="1" t="s">
        <v>9</v>
      </c>
    </row>
    <row r="1224" spans="1:8" x14ac:dyDescent="0.3">
      <c r="A1224" s="1">
        <v>922</v>
      </c>
      <c r="B1224" s="1" t="s">
        <v>10</v>
      </c>
      <c r="C1224" s="1" t="s">
        <v>11</v>
      </c>
      <c r="D1224" s="1" t="s">
        <v>2569</v>
      </c>
      <c r="E1224" s="1" t="s">
        <v>2570</v>
      </c>
      <c r="F1224" s="1" t="s">
        <v>346</v>
      </c>
      <c r="G1224" s="1">
        <v>56.5</v>
      </c>
      <c r="H1224" s="1" t="s">
        <v>9</v>
      </c>
    </row>
    <row r="1225" spans="1:8" x14ac:dyDescent="0.3">
      <c r="A1225" s="1">
        <v>923</v>
      </c>
      <c r="B1225" s="1" t="s">
        <v>14</v>
      </c>
      <c r="C1225" s="1" t="s">
        <v>101</v>
      </c>
      <c r="D1225" s="1" t="s">
        <v>2571</v>
      </c>
      <c r="E1225" s="1" t="s">
        <v>2572</v>
      </c>
      <c r="F1225" s="1" t="s">
        <v>8</v>
      </c>
      <c r="G1225" s="1">
        <v>69.7</v>
      </c>
      <c r="H1225" s="1" t="s">
        <v>9</v>
      </c>
    </row>
    <row r="1226" spans="1:8" x14ac:dyDescent="0.3">
      <c r="A1226" s="1">
        <v>924</v>
      </c>
      <c r="B1226" s="1" t="s">
        <v>1623</v>
      </c>
      <c r="C1226" s="1" t="s">
        <v>529</v>
      </c>
      <c r="D1226" s="1" t="s">
        <v>2573</v>
      </c>
      <c r="E1226" s="1" t="s">
        <v>2574</v>
      </c>
      <c r="F1226" s="1" t="s">
        <v>8</v>
      </c>
      <c r="G1226" s="1">
        <v>65</v>
      </c>
      <c r="H1226" s="1" t="s">
        <v>9</v>
      </c>
    </row>
    <row r="1227" spans="1:8" x14ac:dyDescent="0.3">
      <c r="A1227" s="1">
        <v>925</v>
      </c>
      <c r="B1227" s="1" t="s">
        <v>14</v>
      </c>
      <c r="C1227" s="1" t="s">
        <v>329</v>
      </c>
      <c r="D1227" s="1" t="s">
        <v>2575</v>
      </c>
      <c r="E1227" s="1" t="s">
        <v>2576</v>
      </c>
      <c r="F1227" s="1" t="s">
        <v>8</v>
      </c>
      <c r="G1227" s="1">
        <v>64.680000000000007</v>
      </c>
      <c r="H1227" s="1" t="s">
        <v>9</v>
      </c>
    </row>
    <row r="1228" spans="1:8" x14ac:dyDescent="0.3">
      <c r="A1228" s="1">
        <v>926</v>
      </c>
      <c r="B1228" s="1" t="s">
        <v>4</v>
      </c>
      <c r="C1228" s="1" t="s">
        <v>130</v>
      </c>
      <c r="D1228" s="1" t="s">
        <v>2577</v>
      </c>
      <c r="E1228" s="1" t="s">
        <v>2578</v>
      </c>
      <c r="F1228" s="1" t="s">
        <v>8</v>
      </c>
      <c r="G1228" s="1">
        <v>20</v>
      </c>
      <c r="H1228" s="1" t="s">
        <v>9</v>
      </c>
    </row>
    <row r="1229" spans="1:8" x14ac:dyDescent="0.3">
      <c r="A1229" s="1">
        <v>927</v>
      </c>
      <c r="B1229" s="1" t="s">
        <v>4</v>
      </c>
      <c r="C1229" s="1" t="s">
        <v>5</v>
      </c>
      <c r="D1229" s="1" t="s">
        <v>2579</v>
      </c>
      <c r="E1229" s="1" t="s">
        <v>2580</v>
      </c>
      <c r="F1229" s="1" t="s">
        <v>8</v>
      </c>
      <c r="G1229" s="1">
        <v>20</v>
      </c>
      <c r="H1229" s="1" t="s">
        <v>9</v>
      </c>
    </row>
    <row r="1230" spans="1:8" x14ac:dyDescent="0.3">
      <c r="A1230" s="1">
        <v>928</v>
      </c>
      <c r="B1230" s="1" t="s">
        <v>4</v>
      </c>
      <c r="C1230" s="1" t="s">
        <v>702</v>
      </c>
      <c r="D1230" s="1" t="s">
        <v>2581</v>
      </c>
      <c r="E1230" s="1" t="s">
        <v>2582</v>
      </c>
      <c r="F1230" s="1" t="s">
        <v>8</v>
      </c>
      <c r="G1230" s="1">
        <v>100</v>
      </c>
      <c r="H1230" s="1" t="s">
        <v>9</v>
      </c>
    </row>
    <row r="1231" spans="1:8" x14ac:dyDescent="0.3">
      <c r="A1231" s="1">
        <v>929</v>
      </c>
      <c r="B1231" s="1" t="s">
        <v>4</v>
      </c>
      <c r="C1231" s="1" t="s">
        <v>2583</v>
      </c>
      <c r="D1231" s="1" t="s">
        <v>2584</v>
      </c>
      <c r="E1231" s="1" t="s">
        <v>2585</v>
      </c>
      <c r="F1231" s="1" t="s">
        <v>346</v>
      </c>
      <c r="G1231" s="1"/>
      <c r="H1231" s="1" t="s">
        <v>9</v>
      </c>
    </row>
    <row r="1232" spans="1:8" x14ac:dyDescent="0.3">
      <c r="A1232" s="1">
        <v>930</v>
      </c>
      <c r="B1232" s="1" t="s">
        <v>233</v>
      </c>
      <c r="C1232" s="1" t="s">
        <v>981</v>
      </c>
      <c r="D1232" s="1" t="s">
        <v>2586</v>
      </c>
      <c r="E1232" s="1" t="s">
        <v>2587</v>
      </c>
      <c r="F1232" s="1" t="s">
        <v>8</v>
      </c>
      <c r="G1232" s="1">
        <v>30</v>
      </c>
      <c r="H1232" s="1" t="s">
        <v>9</v>
      </c>
    </row>
    <row r="1233" spans="1:8" x14ac:dyDescent="0.3">
      <c r="A1233" s="1">
        <v>931</v>
      </c>
      <c r="B1233" s="1" t="s">
        <v>86</v>
      </c>
      <c r="C1233" s="1" t="s">
        <v>290</v>
      </c>
      <c r="D1233" s="1" t="s">
        <v>2588</v>
      </c>
      <c r="E1233" s="1" t="s">
        <v>2589</v>
      </c>
      <c r="F1233" s="1" t="s">
        <v>8</v>
      </c>
      <c r="G1233" s="1">
        <v>62</v>
      </c>
      <c r="H1233" s="1" t="s">
        <v>9</v>
      </c>
    </row>
    <row r="1234" spans="1:8" x14ac:dyDescent="0.3">
      <c r="A1234" s="1">
        <v>932</v>
      </c>
      <c r="B1234" s="1" t="s">
        <v>1623</v>
      </c>
      <c r="C1234" s="1" t="s">
        <v>565</v>
      </c>
      <c r="D1234" s="1" t="s">
        <v>2590</v>
      </c>
      <c r="E1234" s="1" t="s">
        <v>2591</v>
      </c>
      <c r="F1234" s="1" t="s">
        <v>8</v>
      </c>
      <c r="G1234" s="1">
        <v>65</v>
      </c>
      <c r="H1234" s="1" t="s">
        <v>9</v>
      </c>
    </row>
    <row r="1235" spans="1:8" x14ac:dyDescent="0.3">
      <c r="A1235" s="1">
        <v>933</v>
      </c>
      <c r="B1235" s="1" t="s">
        <v>74</v>
      </c>
      <c r="C1235" s="1" t="s">
        <v>671</v>
      </c>
      <c r="D1235" s="1" t="s">
        <v>2592</v>
      </c>
      <c r="E1235" s="1" t="s">
        <v>2593</v>
      </c>
      <c r="F1235" s="1" t="s">
        <v>8</v>
      </c>
      <c r="G1235" s="1">
        <v>145</v>
      </c>
      <c r="H1235" s="1" t="s">
        <v>9</v>
      </c>
    </row>
    <row r="1236" spans="1:8" x14ac:dyDescent="0.3">
      <c r="A1236" s="1">
        <v>934</v>
      </c>
      <c r="B1236" s="1" t="s">
        <v>14</v>
      </c>
      <c r="C1236" s="1" t="s">
        <v>90</v>
      </c>
      <c r="D1236" s="1" t="s">
        <v>2594</v>
      </c>
      <c r="E1236" s="1" t="s">
        <v>2595</v>
      </c>
      <c r="F1236" s="1" t="s">
        <v>8</v>
      </c>
      <c r="G1236" s="1">
        <v>64.680000000000007</v>
      </c>
      <c r="H1236" s="1" t="s">
        <v>9</v>
      </c>
    </row>
    <row r="1237" spans="1:8" x14ac:dyDescent="0.3">
      <c r="A1237" s="1">
        <v>935</v>
      </c>
      <c r="B1237" s="1" t="s">
        <v>14</v>
      </c>
      <c r="C1237" s="1" t="s">
        <v>329</v>
      </c>
      <c r="D1237" s="1" t="s">
        <v>2596</v>
      </c>
      <c r="E1237" s="1" t="s">
        <v>2597</v>
      </c>
      <c r="F1237" s="1" t="s">
        <v>8</v>
      </c>
      <c r="G1237" s="1">
        <v>64.680000000000007</v>
      </c>
      <c r="H1237" s="1" t="s">
        <v>9</v>
      </c>
    </row>
    <row r="1238" spans="1:8" x14ac:dyDescent="0.3">
      <c r="A1238" s="1">
        <v>936</v>
      </c>
      <c r="B1238" s="1" t="s">
        <v>233</v>
      </c>
      <c r="C1238" s="1" t="s">
        <v>379</v>
      </c>
      <c r="D1238" s="1" t="s">
        <v>2598</v>
      </c>
      <c r="E1238" s="1" t="s">
        <v>2599</v>
      </c>
      <c r="F1238" s="1" t="s">
        <v>346</v>
      </c>
      <c r="G1238" s="1">
        <v>200</v>
      </c>
      <c r="H1238" s="1" t="s">
        <v>9</v>
      </c>
    </row>
    <row r="1239" spans="1:8" x14ac:dyDescent="0.3">
      <c r="A1239" s="1">
        <v>937</v>
      </c>
      <c r="B1239" s="1" t="s">
        <v>74</v>
      </c>
      <c r="C1239" s="1" t="s">
        <v>390</v>
      </c>
      <c r="D1239" s="1" t="s">
        <v>2600</v>
      </c>
      <c r="E1239" s="1" t="s">
        <v>2601</v>
      </c>
      <c r="F1239" s="1" t="s">
        <v>8</v>
      </c>
      <c r="G1239" s="1">
        <v>350</v>
      </c>
      <c r="H1239" s="1" t="s">
        <v>9</v>
      </c>
    </row>
    <row r="1240" spans="1:8" x14ac:dyDescent="0.3">
      <c r="A1240" s="1">
        <v>938</v>
      </c>
      <c r="B1240" s="1" t="s">
        <v>60</v>
      </c>
      <c r="C1240" s="1" t="s">
        <v>61</v>
      </c>
      <c r="D1240" s="1" t="s">
        <v>2602</v>
      </c>
      <c r="E1240" s="1" t="s">
        <v>2603</v>
      </c>
      <c r="F1240" s="1" t="s">
        <v>8</v>
      </c>
      <c r="G1240" s="1">
        <v>90</v>
      </c>
      <c r="H1240" s="1" t="s">
        <v>9</v>
      </c>
    </row>
    <row r="1241" spans="1:8" x14ac:dyDescent="0.3">
      <c r="A1241" s="1">
        <v>939</v>
      </c>
      <c r="B1241" s="1" t="s">
        <v>4</v>
      </c>
      <c r="C1241" s="1" t="s">
        <v>5</v>
      </c>
      <c r="D1241" s="1" t="s">
        <v>2604</v>
      </c>
      <c r="E1241" s="1" t="s">
        <v>2605</v>
      </c>
      <c r="F1241" s="1" t="s">
        <v>8</v>
      </c>
      <c r="G1241" s="1">
        <v>25</v>
      </c>
      <c r="H1241" s="1" t="s">
        <v>9</v>
      </c>
    </row>
    <row r="1242" spans="1:8" x14ac:dyDescent="0.3">
      <c r="A1242" s="1">
        <v>940</v>
      </c>
      <c r="B1242" s="1" t="s">
        <v>129</v>
      </c>
      <c r="C1242" s="1" t="s">
        <v>130</v>
      </c>
      <c r="D1242" s="1" t="s">
        <v>2606</v>
      </c>
      <c r="E1242" s="1" t="s">
        <v>2607</v>
      </c>
      <c r="F1242" s="1" t="s">
        <v>346</v>
      </c>
      <c r="G1242" s="1"/>
      <c r="H1242" s="1" t="s">
        <v>9</v>
      </c>
    </row>
    <row r="1243" spans="1:8" x14ac:dyDescent="0.3">
      <c r="A1243" s="1">
        <v>941</v>
      </c>
      <c r="B1243" s="1" t="s">
        <v>741</v>
      </c>
      <c r="C1243" s="1" t="s">
        <v>2608</v>
      </c>
      <c r="D1243" s="1" t="s">
        <v>2609</v>
      </c>
      <c r="E1243" s="1" t="s">
        <v>2610</v>
      </c>
      <c r="F1243" s="1" t="s">
        <v>346</v>
      </c>
      <c r="G1243" s="1"/>
      <c r="H1243" s="1" t="s">
        <v>9</v>
      </c>
    </row>
    <row r="1244" spans="1:8" x14ac:dyDescent="0.3">
      <c r="A1244" s="1">
        <v>942</v>
      </c>
      <c r="B1244" s="1" t="s">
        <v>14</v>
      </c>
      <c r="C1244" s="1" t="s">
        <v>90</v>
      </c>
      <c r="D1244" s="1" t="s">
        <v>2611</v>
      </c>
      <c r="E1244" s="1" t="s">
        <v>2612</v>
      </c>
      <c r="F1244" s="1" t="s">
        <v>8</v>
      </c>
      <c r="G1244" s="1">
        <v>29.75</v>
      </c>
      <c r="H1244" s="1" t="s">
        <v>9</v>
      </c>
    </row>
    <row r="1245" spans="1:8" x14ac:dyDescent="0.3">
      <c r="A1245" s="1">
        <v>943</v>
      </c>
      <c r="B1245" s="1" t="s">
        <v>14</v>
      </c>
      <c r="C1245" s="1" t="s">
        <v>329</v>
      </c>
      <c r="D1245" s="1" t="s">
        <v>2613</v>
      </c>
      <c r="E1245" s="1" t="s">
        <v>2614</v>
      </c>
      <c r="F1245" s="1" t="s">
        <v>8</v>
      </c>
      <c r="G1245" s="1">
        <v>30.8</v>
      </c>
      <c r="H1245" s="1" t="s">
        <v>9</v>
      </c>
    </row>
    <row r="1246" spans="1:8" x14ac:dyDescent="0.3">
      <c r="A1246" s="1">
        <v>944</v>
      </c>
      <c r="B1246" s="1" t="s">
        <v>2539</v>
      </c>
      <c r="C1246" s="1" t="s">
        <v>2540</v>
      </c>
      <c r="D1246" s="1" t="s">
        <v>2615</v>
      </c>
      <c r="E1246" s="1" t="s">
        <v>2616</v>
      </c>
      <c r="F1246" s="1" t="s">
        <v>346</v>
      </c>
      <c r="G1246" s="1">
        <v>29</v>
      </c>
      <c r="H1246" s="1" t="s">
        <v>9</v>
      </c>
    </row>
    <row r="1247" spans="1:8" x14ac:dyDescent="0.3">
      <c r="A1247" s="1">
        <v>945</v>
      </c>
      <c r="B1247" s="1" t="s">
        <v>37</v>
      </c>
      <c r="C1247" s="1" t="s">
        <v>1754</v>
      </c>
      <c r="D1247" s="1" t="s">
        <v>2617</v>
      </c>
      <c r="E1247" s="1" t="s">
        <v>2618</v>
      </c>
      <c r="F1247" s="1" t="s">
        <v>8</v>
      </c>
      <c r="G1247" s="1"/>
      <c r="H1247" s="1" t="s">
        <v>257</v>
      </c>
    </row>
    <row r="1248" spans="1:8" x14ac:dyDescent="0.3">
      <c r="A1248" s="1">
        <v>946</v>
      </c>
      <c r="B1248" s="1" t="s">
        <v>4</v>
      </c>
      <c r="C1248" s="1" t="s">
        <v>5</v>
      </c>
      <c r="D1248" s="1" t="s">
        <v>2619</v>
      </c>
      <c r="E1248" s="1" t="s">
        <v>2620</v>
      </c>
      <c r="F1248" s="1" t="s">
        <v>8</v>
      </c>
      <c r="G1248" s="1">
        <v>23</v>
      </c>
      <c r="H1248" s="1" t="s">
        <v>9</v>
      </c>
    </row>
    <row r="1249" spans="1:8" x14ac:dyDescent="0.3">
      <c r="A1249" s="1">
        <v>947</v>
      </c>
      <c r="B1249" s="1" t="s">
        <v>74</v>
      </c>
      <c r="C1249" s="1" t="s">
        <v>75</v>
      </c>
      <c r="D1249" s="1" t="s">
        <v>2621</v>
      </c>
      <c r="E1249" s="1" t="s">
        <v>2622</v>
      </c>
      <c r="F1249" s="1" t="s">
        <v>8</v>
      </c>
      <c r="G1249" s="1">
        <v>109</v>
      </c>
      <c r="H1249" s="1" t="s">
        <v>9</v>
      </c>
    </row>
    <row r="1250" spans="1:8" x14ac:dyDescent="0.3">
      <c r="A1250" s="1">
        <v>948</v>
      </c>
      <c r="B1250" s="1" t="s">
        <v>129</v>
      </c>
      <c r="C1250" s="1" t="s">
        <v>130</v>
      </c>
      <c r="D1250" s="1" t="s">
        <v>2623</v>
      </c>
      <c r="E1250" s="1" t="s">
        <v>2624</v>
      </c>
      <c r="F1250" s="1" t="s">
        <v>8</v>
      </c>
      <c r="G1250" s="1">
        <v>17.420000000000002</v>
      </c>
      <c r="H1250" s="1" t="s">
        <v>9</v>
      </c>
    </row>
    <row r="1251" spans="1:8" x14ac:dyDescent="0.3">
      <c r="A1251" s="1">
        <v>949</v>
      </c>
      <c r="B1251" s="1" t="s">
        <v>342</v>
      </c>
      <c r="C1251" s="1" t="s">
        <v>343</v>
      </c>
      <c r="D1251" s="1" t="s">
        <v>2625</v>
      </c>
      <c r="E1251" s="1" t="s">
        <v>2626</v>
      </c>
      <c r="F1251" s="1" t="s">
        <v>346</v>
      </c>
      <c r="G1251" s="1">
        <v>80</v>
      </c>
      <c r="H1251" s="1" t="s">
        <v>257</v>
      </c>
    </row>
    <row r="1252" spans="1:8" x14ac:dyDescent="0.3">
      <c r="A1252" s="1">
        <v>950</v>
      </c>
      <c r="B1252" s="1" t="s">
        <v>14</v>
      </c>
      <c r="C1252" s="1" t="s">
        <v>90</v>
      </c>
      <c r="D1252" s="1" t="s">
        <v>2627</v>
      </c>
      <c r="E1252" s="1" t="s">
        <v>2628</v>
      </c>
      <c r="F1252" s="1" t="s">
        <v>8</v>
      </c>
      <c r="G1252" s="1">
        <v>30.8</v>
      </c>
      <c r="H1252" s="1" t="s">
        <v>9</v>
      </c>
    </row>
    <row r="1253" spans="1:8" x14ac:dyDescent="0.3">
      <c r="A1253" s="1">
        <v>951</v>
      </c>
      <c r="B1253" s="1" t="s">
        <v>14</v>
      </c>
      <c r="C1253" s="1" t="s">
        <v>101</v>
      </c>
      <c r="D1253" s="1" t="s">
        <v>2629</v>
      </c>
      <c r="E1253" s="1" t="s">
        <v>2630</v>
      </c>
      <c r="F1253" s="1" t="s">
        <v>8</v>
      </c>
      <c r="G1253" s="1">
        <v>20</v>
      </c>
      <c r="H1253" s="1" t="s">
        <v>9</v>
      </c>
    </row>
    <row r="1254" spans="1:8" x14ac:dyDescent="0.3">
      <c r="A1254" s="1">
        <v>952</v>
      </c>
      <c r="B1254" s="1" t="s">
        <v>129</v>
      </c>
      <c r="C1254" s="1" t="s">
        <v>565</v>
      </c>
      <c r="D1254" s="1" t="s">
        <v>2631</v>
      </c>
      <c r="E1254" s="1" t="s">
        <v>2632</v>
      </c>
      <c r="F1254" s="1" t="s">
        <v>8</v>
      </c>
      <c r="G1254" s="1">
        <v>65</v>
      </c>
      <c r="H1254" s="1" t="s">
        <v>117</v>
      </c>
    </row>
    <row r="1255" spans="1:8" x14ac:dyDescent="0.3">
      <c r="A1255" s="1">
        <v>953</v>
      </c>
      <c r="B1255" s="1" t="s">
        <v>14</v>
      </c>
      <c r="C1255" s="1" t="s">
        <v>329</v>
      </c>
      <c r="D1255" s="1" t="s">
        <v>2633</v>
      </c>
      <c r="E1255" s="1" t="s">
        <v>2634</v>
      </c>
      <c r="F1255" s="1" t="s">
        <v>8</v>
      </c>
      <c r="G1255" s="1">
        <v>64.680000000000007</v>
      </c>
      <c r="H1255" s="1" t="s">
        <v>9</v>
      </c>
    </row>
    <row r="1256" spans="1:8" x14ac:dyDescent="0.3">
      <c r="A1256" s="1">
        <v>954</v>
      </c>
      <c r="B1256" s="1" t="s">
        <v>233</v>
      </c>
      <c r="C1256" s="1" t="s">
        <v>379</v>
      </c>
      <c r="D1256" s="1" t="s">
        <v>2635</v>
      </c>
      <c r="E1256" s="1" t="s">
        <v>2636</v>
      </c>
      <c r="F1256" s="1" t="s">
        <v>346</v>
      </c>
      <c r="G1256" s="1">
        <v>200</v>
      </c>
      <c r="H1256" s="1" t="s">
        <v>9</v>
      </c>
    </row>
    <row r="1257" spans="1:8" x14ac:dyDescent="0.3">
      <c r="A1257" s="1">
        <v>955</v>
      </c>
      <c r="B1257" s="1" t="s">
        <v>86</v>
      </c>
      <c r="C1257" s="1" t="s">
        <v>87</v>
      </c>
      <c r="D1257" s="1" t="s">
        <v>2637</v>
      </c>
      <c r="E1257" s="1" t="s">
        <v>2638</v>
      </c>
      <c r="F1257" s="1" t="s">
        <v>8</v>
      </c>
      <c r="G1257" s="1">
        <v>31</v>
      </c>
      <c r="H1257" s="1" t="s">
        <v>9</v>
      </c>
    </row>
    <row r="1258" spans="1:8" x14ac:dyDescent="0.3">
      <c r="A1258" s="1">
        <v>956</v>
      </c>
      <c r="B1258" s="1" t="s">
        <v>60</v>
      </c>
      <c r="C1258" s="1" t="s">
        <v>61</v>
      </c>
      <c r="D1258" s="1" t="s">
        <v>2639</v>
      </c>
      <c r="E1258" s="1" t="s">
        <v>2640</v>
      </c>
      <c r="F1258" s="1" t="s">
        <v>8</v>
      </c>
      <c r="G1258" s="1">
        <v>90</v>
      </c>
      <c r="H1258" s="1" t="s">
        <v>9</v>
      </c>
    </row>
    <row r="1259" spans="1:8" x14ac:dyDescent="0.3">
      <c r="A1259" s="1">
        <v>957</v>
      </c>
      <c r="B1259" s="1" t="s">
        <v>14</v>
      </c>
      <c r="C1259" s="1" t="s">
        <v>90</v>
      </c>
      <c r="D1259" s="1" t="s">
        <v>2641</v>
      </c>
      <c r="E1259" s="1" t="s">
        <v>2642</v>
      </c>
      <c r="F1259" s="1" t="s">
        <v>8</v>
      </c>
      <c r="G1259" s="1">
        <v>30.8</v>
      </c>
      <c r="H1259" s="1" t="s">
        <v>9</v>
      </c>
    </row>
    <row r="1260" spans="1:8" x14ac:dyDescent="0.3">
      <c r="A1260" s="1">
        <v>958</v>
      </c>
      <c r="B1260" s="1" t="s">
        <v>129</v>
      </c>
      <c r="C1260" s="1" t="s">
        <v>565</v>
      </c>
      <c r="D1260" s="1" t="s">
        <v>2643</v>
      </c>
      <c r="E1260" s="1" t="s">
        <v>2644</v>
      </c>
      <c r="F1260" s="1" t="s">
        <v>8</v>
      </c>
      <c r="G1260" s="1">
        <v>65</v>
      </c>
      <c r="H1260" s="1" t="s">
        <v>9</v>
      </c>
    </row>
    <row r="1261" spans="1:8" x14ac:dyDescent="0.3">
      <c r="A1261" s="1">
        <v>959</v>
      </c>
      <c r="B1261" s="1" t="s">
        <v>129</v>
      </c>
      <c r="C1261" s="1" t="s">
        <v>1630</v>
      </c>
      <c r="D1261" s="1" t="s">
        <v>2645</v>
      </c>
      <c r="E1261" s="1" t="s">
        <v>2646</v>
      </c>
      <c r="F1261" s="1" t="s">
        <v>346</v>
      </c>
      <c r="G1261" s="1"/>
      <c r="H1261" s="1" t="s">
        <v>9</v>
      </c>
    </row>
    <row r="1262" spans="1:8" x14ac:dyDescent="0.3">
      <c r="A1262" s="1">
        <v>960</v>
      </c>
      <c r="B1262" s="1" t="s">
        <v>10</v>
      </c>
      <c r="C1262" s="1" t="s">
        <v>11</v>
      </c>
      <c r="D1262" s="1" t="s">
        <v>2647</v>
      </c>
      <c r="E1262" s="1" t="s">
        <v>2648</v>
      </c>
      <c r="F1262" s="1" t="s">
        <v>346</v>
      </c>
      <c r="G1262" s="1">
        <v>56.5</v>
      </c>
      <c r="H1262" s="1" t="s">
        <v>9</v>
      </c>
    </row>
    <row r="1263" spans="1:8" x14ac:dyDescent="0.3">
      <c r="A1263" s="1">
        <v>961</v>
      </c>
      <c r="B1263" s="1" t="s">
        <v>74</v>
      </c>
      <c r="C1263" s="1" t="s">
        <v>75</v>
      </c>
      <c r="D1263" s="1" t="s">
        <v>2649</v>
      </c>
      <c r="E1263" s="1" t="s">
        <v>2650</v>
      </c>
      <c r="F1263" s="1" t="s">
        <v>8</v>
      </c>
      <c r="G1263" s="1">
        <v>109</v>
      </c>
      <c r="H1263" s="1" t="s">
        <v>9</v>
      </c>
    </row>
    <row r="1264" spans="1:8" x14ac:dyDescent="0.3">
      <c r="A1264" s="1">
        <v>962</v>
      </c>
      <c r="B1264" s="1" t="s">
        <v>233</v>
      </c>
      <c r="C1264" s="1" t="s">
        <v>379</v>
      </c>
      <c r="D1264" s="1" t="s">
        <v>2651</v>
      </c>
      <c r="E1264" s="1" t="s">
        <v>2652</v>
      </c>
      <c r="F1264" s="1" t="s">
        <v>346</v>
      </c>
      <c r="G1264" s="1">
        <v>200</v>
      </c>
      <c r="H1264" s="1" t="s">
        <v>9</v>
      </c>
    </row>
    <row r="1265" spans="1:8" x14ac:dyDescent="0.3">
      <c r="A1265" s="1">
        <v>963</v>
      </c>
      <c r="B1265" s="1" t="s">
        <v>14</v>
      </c>
      <c r="C1265" s="1" t="s">
        <v>329</v>
      </c>
      <c r="D1265" s="1" t="s">
        <v>2653</v>
      </c>
      <c r="E1265" s="1" t="s">
        <v>2654</v>
      </c>
      <c r="F1265" s="1" t="s">
        <v>8</v>
      </c>
      <c r="G1265" s="1">
        <v>64.680000000000007</v>
      </c>
      <c r="H1265" s="1" t="s">
        <v>9</v>
      </c>
    </row>
    <row r="1266" spans="1:8" x14ac:dyDescent="0.3">
      <c r="A1266" s="1">
        <v>964</v>
      </c>
      <c r="B1266" s="1" t="s">
        <v>10</v>
      </c>
      <c r="C1266" s="1" t="s">
        <v>11</v>
      </c>
      <c r="D1266" s="1" t="s">
        <v>2655</v>
      </c>
      <c r="E1266" s="1" t="s">
        <v>2656</v>
      </c>
      <c r="F1266" s="1" t="s">
        <v>346</v>
      </c>
      <c r="G1266" s="1">
        <v>56.5</v>
      </c>
      <c r="H1266" s="1" t="s">
        <v>9</v>
      </c>
    </row>
    <row r="1267" spans="1:8" x14ac:dyDescent="0.3">
      <c r="A1267" s="1">
        <v>965</v>
      </c>
      <c r="B1267" s="1" t="s">
        <v>14</v>
      </c>
      <c r="C1267" s="1" t="s">
        <v>90</v>
      </c>
      <c r="D1267" s="1" t="s">
        <v>2657</v>
      </c>
      <c r="E1267" s="1" t="s">
        <v>2658</v>
      </c>
      <c r="F1267" s="1" t="s">
        <v>8</v>
      </c>
      <c r="G1267" s="1">
        <v>29.75</v>
      </c>
      <c r="H1267" s="1" t="s">
        <v>9</v>
      </c>
    </row>
    <row r="1268" spans="1:8" x14ac:dyDescent="0.3">
      <c r="A1268" s="1">
        <v>966</v>
      </c>
      <c r="B1268" s="1" t="s">
        <v>233</v>
      </c>
      <c r="C1268" s="1" t="s">
        <v>981</v>
      </c>
      <c r="D1268" s="1" t="s">
        <v>2659</v>
      </c>
      <c r="E1268" s="1" t="s">
        <v>2660</v>
      </c>
      <c r="F1268" s="1" t="s">
        <v>8</v>
      </c>
      <c r="G1268" s="1">
        <v>30</v>
      </c>
      <c r="H1268" s="1" t="s">
        <v>117</v>
      </c>
    </row>
    <row r="1269" spans="1:8" x14ac:dyDescent="0.3">
      <c r="A1269" s="1">
        <v>967</v>
      </c>
      <c r="B1269" s="1" t="s">
        <v>14</v>
      </c>
      <c r="C1269" s="1" t="s">
        <v>329</v>
      </c>
      <c r="D1269" s="1" t="s">
        <v>2661</v>
      </c>
      <c r="E1269" s="1" t="s">
        <v>2662</v>
      </c>
      <c r="F1269" s="1" t="s">
        <v>8</v>
      </c>
      <c r="G1269" s="1">
        <v>64.680000000000007</v>
      </c>
      <c r="H1269" s="1" t="s">
        <v>9</v>
      </c>
    </row>
    <row r="1270" spans="1:8" x14ac:dyDescent="0.3">
      <c r="A1270" s="1">
        <v>968</v>
      </c>
      <c r="B1270" s="1" t="s">
        <v>74</v>
      </c>
      <c r="C1270" s="1" t="s">
        <v>671</v>
      </c>
      <c r="D1270" s="1" t="s">
        <v>2663</v>
      </c>
      <c r="E1270" s="1" t="s">
        <v>2664</v>
      </c>
      <c r="F1270" s="1" t="s">
        <v>8</v>
      </c>
      <c r="G1270" s="1">
        <v>109</v>
      </c>
      <c r="H1270" s="1" t="s">
        <v>9</v>
      </c>
    </row>
    <row r="1271" spans="1:8" x14ac:dyDescent="0.3">
      <c r="A1271" s="1">
        <v>969</v>
      </c>
      <c r="B1271" s="1" t="s">
        <v>14</v>
      </c>
      <c r="C1271" s="1" t="s">
        <v>90</v>
      </c>
      <c r="D1271" s="1" t="s">
        <v>2665</v>
      </c>
      <c r="E1271" s="1" t="s">
        <v>2666</v>
      </c>
      <c r="F1271" s="1" t="s">
        <v>8</v>
      </c>
      <c r="G1271" s="1">
        <v>64.680000000000007</v>
      </c>
      <c r="H1271" s="1" t="s">
        <v>9</v>
      </c>
    </row>
    <row r="1272" spans="1:8" x14ac:dyDescent="0.3">
      <c r="A1272" s="1">
        <v>970</v>
      </c>
      <c r="B1272" s="1" t="s">
        <v>10</v>
      </c>
      <c r="C1272" s="1" t="s">
        <v>11</v>
      </c>
      <c r="D1272" s="1" t="s">
        <v>2667</v>
      </c>
      <c r="E1272" s="1" t="s">
        <v>2668</v>
      </c>
      <c r="F1272" s="1" t="s">
        <v>346</v>
      </c>
      <c r="G1272" s="1">
        <v>56.5</v>
      </c>
      <c r="H1272" s="1" t="s">
        <v>9</v>
      </c>
    </row>
    <row r="1273" spans="1:8" x14ac:dyDescent="0.3">
      <c r="A1273" s="1">
        <v>971</v>
      </c>
      <c r="B1273" s="1" t="s">
        <v>74</v>
      </c>
      <c r="C1273" s="1" t="s">
        <v>75</v>
      </c>
      <c r="D1273" s="1" t="s">
        <v>2669</v>
      </c>
      <c r="E1273" s="1" t="s">
        <v>2670</v>
      </c>
      <c r="F1273" s="1" t="s">
        <v>8</v>
      </c>
      <c r="G1273" s="1">
        <v>109</v>
      </c>
      <c r="H1273" s="1" t="s">
        <v>9</v>
      </c>
    </row>
    <row r="1274" spans="1:8" x14ac:dyDescent="0.3">
      <c r="A1274" s="1">
        <v>972</v>
      </c>
      <c r="B1274" s="1" t="s">
        <v>233</v>
      </c>
      <c r="C1274" s="1" t="s">
        <v>379</v>
      </c>
      <c r="D1274" s="1" t="s">
        <v>2671</v>
      </c>
      <c r="E1274" s="1" t="s">
        <v>2672</v>
      </c>
      <c r="F1274" s="1" t="s">
        <v>346</v>
      </c>
      <c r="G1274" s="1"/>
      <c r="H1274" s="1" t="s">
        <v>9</v>
      </c>
    </row>
    <row r="1275" spans="1:8" x14ac:dyDescent="0.3">
      <c r="A1275" s="1">
        <v>973</v>
      </c>
      <c r="B1275" s="1" t="s">
        <v>74</v>
      </c>
      <c r="C1275" s="1" t="s">
        <v>390</v>
      </c>
      <c r="D1275" s="1" t="s">
        <v>2673</v>
      </c>
      <c r="E1275" s="1" t="s">
        <v>2674</v>
      </c>
      <c r="F1275" s="1" t="s">
        <v>346</v>
      </c>
      <c r="G1275" s="1">
        <v>164</v>
      </c>
      <c r="H1275" s="1" t="s">
        <v>9</v>
      </c>
    </row>
    <row r="1276" spans="1:8" x14ac:dyDescent="0.3">
      <c r="A1276" s="1">
        <v>974</v>
      </c>
      <c r="B1276" s="1" t="s">
        <v>129</v>
      </c>
      <c r="C1276" s="1" t="s">
        <v>1630</v>
      </c>
      <c r="D1276" s="1" t="s">
        <v>2675</v>
      </c>
      <c r="E1276" s="1" t="s">
        <v>2676</v>
      </c>
      <c r="F1276" s="1" t="s">
        <v>346</v>
      </c>
      <c r="G1276" s="1">
        <v>20</v>
      </c>
      <c r="H1276" s="1" t="s">
        <v>9</v>
      </c>
    </row>
    <row r="1277" spans="1:8" x14ac:dyDescent="0.3">
      <c r="A1277" s="1">
        <v>975</v>
      </c>
      <c r="B1277" s="1" t="s">
        <v>129</v>
      </c>
      <c r="C1277" s="1" t="s">
        <v>130</v>
      </c>
      <c r="D1277" s="1" t="s">
        <v>2677</v>
      </c>
      <c r="E1277" s="1" t="s">
        <v>2678</v>
      </c>
      <c r="F1277" s="1" t="s">
        <v>8</v>
      </c>
      <c r="G1277" s="1">
        <v>17.420000000000002</v>
      </c>
      <c r="H1277" s="1" t="s">
        <v>9</v>
      </c>
    </row>
    <row r="1278" spans="1:8" x14ac:dyDescent="0.3">
      <c r="A1278" s="1">
        <v>976</v>
      </c>
      <c r="B1278" s="1" t="s">
        <v>10</v>
      </c>
      <c r="C1278" s="1" t="s">
        <v>11</v>
      </c>
      <c r="D1278" s="1" t="s">
        <v>2679</v>
      </c>
      <c r="E1278" s="1" t="s">
        <v>2680</v>
      </c>
      <c r="F1278" s="1" t="s">
        <v>346</v>
      </c>
      <c r="G1278" s="1">
        <v>56.5</v>
      </c>
      <c r="H1278" s="1" t="s">
        <v>9</v>
      </c>
    </row>
    <row r="1279" spans="1:8" x14ac:dyDescent="0.3">
      <c r="A1279" s="1">
        <v>977</v>
      </c>
      <c r="B1279" s="1" t="s">
        <v>342</v>
      </c>
      <c r="C1279" s="1" t="s">
        <v>343</v>
      </c>
      <c r="D1279" s="1" t="s">
        <v>2681</v>
      </c>
      <c r="E1279" s="1" t="s">
        <v>2682</v>
      </c>
      <c r="F1279" s="1" t="s">
        <v>346</v>
      </c>
      <c r="G1279" s="1">
        <v>80</v>
      </c>
      <c r="H1279" s="1" t="s">
        <v>9</v>
      </c>
    </row>
    <row r="1280" spans="1:8" x14ac:dyDescent="0.3">
      <c r="A1280" s="1">
        <v>978</v>
      </c>
      <c r="B1280" s="1" t="s">
        <v>233</v>
      </c>
      <c r="C1280" s="1" t="s">
        <v>981</v>
      </c>
      <c r="D1280" s="1" t="s">
        <v>2683</v>
      </c>
      <c r="E1280" s="1" t="s">
        <v>2684</v>
      </c>
      <c r="F1280" s="1" t="s">
        <v>8</v>
      </c>
      <c r="G1280" s="1">
        <v>30</v>
      </c>
      <c r="H1280" s="1" t="s">
        <v>9</v>
      </c>
    </row>
    <row r="1281" spans="1:8" x14ac:dyDescent="0.3">
      <c r="A1281" s="1">
        <v>979</v>
      </c>
      <c r="B1281" s="1" t="s">
        <v>4</v>
      </c>
      <c r="C1281" s="1" t="s">
        <v>702</v>
      </c>
      <c r="D1281" s="1" t="s">
        <v>2685</v>
      </c>
      <c r="E1281" s="1" t="s">
        <v>2686</v>
      </c>
      <c r="F1281" s="1" t="s">
        <v>346</v>
      </c>
      <c r="G1281" s="1"/>
      <c r="H1281" s="1" t="s">
        <v>9</v>
      </c>
    </row>
    <row r="1282" spans="1:8" x14ac:dyDescent="0.3">
      <c r="A1282" s="1">
        <v>980</v>
      </c>
      <c r="B1282" s="1" t="s">
        <v>129</v>
      </c>
      <c r="C1282" s="1" t="s">
        <v>130</v>
      </c>
      <c r="D1282" s="1" t="s">
        <v>2687</v>
      </c>
      <c r="E1282" s="1" t="s">
        <v>2688</v>
      </c>
      <c r="F1282" s="1" t="s">
        <v>8</v>
      </c>
      <c r="G1282" s="1">
        <v>25</v>
      </c>
      <c r="H1282" s="1" t="s">
        <v>9</v>
      </c>
    </row>
    <row r="1283" spans="1:8" x14ac:dyDescent="0.3">
      <c r="A1283" s="1">
        <v>981</v>
      </c>
      <c r="B1283" s="1" t="s">
        <v>4</v>
      </c>
      <c r="C1283" s="1" t="s">
        <v>1561</v>
      </c>
      <c r="D1283" s="1" t="s">
        <v>2689</v>
      </c>
      <c r="E1283" s="1" t="s">
        <v>2690</v>
      </c>
      <c r="F1283" s="1" t="s">
        <v>346</v>
      </c>
      <c r="G1283" s="1">
        <v>13</v>
      </c>
      <c r="H1283" s="1" t="s">
        <v>9</v>
      </c>
    </row>
    <row r="1284" spans="1:8" x14ac:dyDescent="0.3">
      <c r="A1284" s="1">
        <v>982</v>
      </c>
      <c r="B1284" s="1" t="s">
        <v>74</v>
      </c>
      <c r="C1284" s="1" t="s">
        <v>114</v>
      </c>
      <c r="D1284" s="1" t="s">
        <v>2691</v>
      </c>
      <c r="E1284" s="1" t="s">
        <v>2692</v>
      </c>
      <c r="F1284" s="1" t="s">
        <v>346</v>
      </c>
      <c r="G1284" s="1"/>
      <c r="H1284" s="1" t="s">
        <v>9</v>
      </c>
    </row>
    <row r="1285" spans="1:8" x14ac:dyDescent="0.3">
      <c r="A1285" s="1">
        <v>983</v>
      </c>
      <c r="B1285" s="1" t="s">
        <v>86</v>
      </c>
      <c r="C1285" s="1" t="s">
        <v>87</v>
      </c>
      <c r="D1285" s="1" t="s">
        <v>2693</v>
      </c>
      <c r="E1285" s="1" t="s">
        <v>2694</v>
      </c>
      <c r="F1285" s="1" t="s">
        <v>8</v>
      </c>
      <c r="G1285" s="1">
        <v>21</v>
      </c>
      <c r="H1285" s="1" t="s">
        <v>9</v>
      </c>
    </row>
    <row r="1286" spans="1:8" x14ac:dyDescent="0.3">
      <c r="A1286" s="1">
        <v>984</v>
      </c>
      <c r="B1286" s="1" t="s">
        <v>2539</v>
      </c>
      <c r="C1286" s="1" t="s">
        <v>2540</v>
      </c>
      <c r="D1286" s="1" t="s">
        <v>2695</v>
      </c>
      <c r="E1286" s="1" t="s">
        <v>2696</v>
      </c>
      <c r="F1286" s="1" t="s">
        <v>346</v>
      </c>
      <c r="G1286" s="1">
        <v>29</v>
      </c>
      <c r="H1286" s="1" t="s">
        <v>9</v>
      </c>
    </row>
    <row r="1287" spans="1:8" x14ac:dyDescent="0.3">
      <c r="A1287" s="1">
        <v>985</v>
      </c>
      <c r="B1287" s="1" t="s">
        <v>4</v>
      </c>
      <c r="C1287" s="1" t="s">
        <v>5</v>
      </c>
      <c r="D1287" s="1" t="s">
        <v>2697</v>
      </c>
      <c r="E1287" s="1" t="s">
        <v>2698</v>
      </c>
      <c r="F1287" s="1" t="s">
        <v>8</v>
      </c>
      <c r="G1287" s="1">
        <v>25</v>
      </c>
      <c r="H1287" s="1" t="s">
        <v>9</v>
      </c>
    </row>
    <row r="1288" spans="1:8" x14ac:dyDescent="0.3">
      <c r="A1288" s="1">
        <v>986</v>
      </c>
      <c r="B1288" s="1" t="s">
        <v>129</v>
      </c>
      <c r="C1288" s="1" t="s">
        <v>1630</v>
      </c>
      <c r="D1288" s="1" t="s">
        <v>2699</v>
      </c>
      <c r="E1288" s="1" t="s">
        <v>2700</v>
      </c>
      <c r="F1288" s="1" t="s">
        <v>346</v>
      </c>
      <c r="G1288" s="1"/>
      <c r="H1288" s="1" t="s">
        <v>9</v>
      </c>
    </row>
    <row r="1289" spans="1:8" x14ac:dyDescent="0.3">
      <c r="A1289" s="1">
        <v>987</v>
      </c>
      <c r="B1289" s="1" t="s">
        <v>2701</v>
      </c>
      <c r="C1289" s="1" t="s">
        <v>2702</v>
      </c>
      <c r="D1289" s="1" t="s">
        <v>2703</v>
      </c>
      <c r="E1289" s="1" t="s">
        <v>2704</v>
      </c>
      <c r="F1289" s="1" t="s">
        <v>346</v>
      </c>
      <c r="G1289" s="1"/>
      <c r="H1289" s="1" t="s">
        <v>9</v>
      </c>
    </row>
    <row r="1290" spans="1:8" x14ac:dyDescent="0.3">
      <c r="A1290" s="1">
        <v>988</v>
      </c>
      <c r="B1290" s="1" t="s">
        <v>60</v>
      </c>
      <c r="C1290" s="1" t="s">
        <v>61</v>
      </c>
      <c r="D1290" s="1" t="s">
        <v>2705</v>
      </c>
      <c r="E1290" s="1" t="s">
        <v>2706</v>
      </c>
      <c r="F1290" s="1" t="s">
        <v>8</v>
      </c>
      <c r="G1290" s="1">
        <v>90</v>
      </c>
      <c r="H1290" s="1" t="s">
        <v>9</v>
      </c>
    </row>
    <row r="1291" spans="1:8" x14ac:dyDescent="0.3">
      <c r="A1291" s="1">
        <v>989</v>
      </c>
      <c r="B1291" s="1" t="s">
        <v>4</v>
      </c>
      <c r="C1291" s="1" t="s">
        <v>1561</v>
      </c>
      <c r="D1291" s="1" t="s">
        <v>2707</v>
      </c>
      <c r="E1291" s="1" t="s">
        <v>2708</v>
      </c>
      <c r="F1291" s="1" t="s">
        <v>346</v>
      </c>
      <c r="G1291" s="1">
        <v>13</v>
      </c>
      <c r="H1291" s="1" t="s">
        <v>9</v>
      </c>
    </row>
    <row r="1292" spans="1:8" x14ac:dyDescent="0.3">
      <c r="A1292" s="1">
        <v>990</v>
      </c>
      <c r="B1292" s="1" t="s">
        <v>74</v>
      </c>
      <c r="C1292" s="1" t="s">
        <v>75</v>
      </c>
      <c r="D1292" s="1" t="s">
        <v>2709</v>
      </c>
      <c r="E1292" s="1" t="s">
        <v>2710</v>
      </c>
      <c r="F1292" s="1" t="s">
        <v>8</v>
      </c>
      <c r="G1292" s="1">
        <v>109</v>
      </c>
      <c r="H1292" s="1" t="s">
        <v>9</v>
      </c>
    </row>
    <row r="1293" spans="1:8" x14ac:dyDescent="0.3">
      <c r="A1293" s="1">
        <v>991</v>
      </c>
      <c r="B1293" s="1" t="s">
        <v>74</v>
      </c>
      <c r="C1293" s="1" t="s">
        <v>390</v>
      </c>
      <c r="D1293" s="1" t="s">
        <v>2711</v>
      </c>
      <c r="E1293" s="1" t="s">
        <v>2712</v>
      </c>
      <c r="F1293" s="1" t="s">
        <v>346</v>
      </c>
      <c r="G1293" s="1">
        <v>164</v>
      </c>
      <c r="H1293" s="1" t="s">
        <v>9</v>
      </c>
    </row>
    <row r="1294" spans="1:8" x14ac:dyDescent="0.3">
      <c r="A1294" s="1">
        <v>992</v>
      </c>
      <c r="B1294" s="1" t="s">
        <v>129</v>
      </c>
      <c r="C1294" s="1" t="s">
        <v>529</v>
      </c>
      <c r="D1294" s="1" t="s">
        <v>2713</v>
      </c>
      <c r="E1294" s="1" t="s">
        <v>2714</v>
      </c>
      <c r="F1294" s="1" t="s">
        <v>8</v>
      </c>
      <c r="G1294" s="1">
        <v>65</v>
      </c>
      <c r="H1294" s="1" t="s">
        <v>257</v>
      </c>
    </row>
    <row r="1295" spans="1:8" x14ac:dyDescent="0.3">
      <c r="A1295" s="1">
        <v>993</v>
      </c>
      <c r="B1295" s="1" t="s">
        <v>4</v>
      </c>
      <c r="C1295" s="1" t="s">
        <v>5</v>
      </c>
      <c r="D1295" s="1" t="s">
        <v>2715</v>
      </c>
      <c r="E1295" s="1" t="s">
        <v>2716</v>
      </c>
      <c r="F1295" s="1" t="s">
        <v>8</v>
      </c>
      <c r="G1295" s="1">
        <v>17.420000000000002</v>
      </c>
      <c r="H1295" s="1" t="s">
        <v>9</v>
      </c>
    </row>
    <row r="1296" spans="1:8" x14ac:dyDescent="0.3">
      <c r="A1296" s="1">
        <v>994</v>
      </c>
      <c r="B1296" s="1" t="s">
        <v>233</v>
      </c>
      <c r="C1296" s="1" t="s">
        <v>234</v>
      </c>
      <c r="D1296" s="1" t="s">
        <v>2717</v>
      </c>
      <c r="E1296" s="1" t="s">
        <v>2718</v>
      </c>
      <c r="F1296" s="1" t="s">
        <v>8</v>
      </c>
      <c r="G1296" s="1">
        <v>37</v>
      </c>
      <c r="H1296" s="1" t="s">
        <v>9</v>
      </c>
    </row>
    <row r="1297" spans="1:8" x14ac:dyDescent="0.3">
      <c r="A1297" s="1">
        <v>995</v>
      </c>
      <c r="B1297" s="1" t="s">
        <v>129</v>
      </c>
      <c r="C1297" s="1" t="s">
        <v>565</v>
      </c>
      <c r="D1297" s="1" t="s">
        <v>2719</v>
      </c>
      <c r="E1297" s="1" t="s">
        <v>2720</v>
      </c>
      <c r="F1297" s="1" t="s">
        <v>8</v>
      </c>
      <c r="G1297" s="1">
        <v>65</v>
      </c>
      <c r="H1297" s="1" t="s">
        <v>9</v>
      </c>
    </row>
    <row r="1298" spans="1:8" x14ac:dyDescent="0.3">
      <c r="A1298" s="1">
        <v>996</v>
      </c>
      <c r="B1298" s="1" t="s">
        <v>10</v>
      </c>
      <c r="C1298" s="1" t="s">
        <v>11</v>
      </c>
      <c r="D1298" s="1" t="s">
        <v>2721</v>
      </c>
      <c r="E1298" s="1" t="s">
        <v>2722</v>
      </c>
      <c r="F1298" s="1" t="s">
        <v>346</v>
      </c>
      <c r="G1298" s="1">
        <v>56.5</v>
      </c>
      <c r="H1298" s="1" t="s">
        <v>9</v>
      </c>
    </row>
    <row r="1299" spans="1:8" x14ac:dyDescent="0.3">
      <c r="A1299" s="1">
        <v>997</v>
      </c>
      <c r="B1299" s="1" t="s">
        <v>129</v>
      </c>
      <c r="C1299" s="1" t="s">
        <v>130</v>
      </c>
      <c r="D1299" s="1" t="s">
        <v>2723</v>
      </c>
      <c r="E1299" s="1" t="s">
        <v>2724</v>
      </c>
      <c r="F1299" s="1" t="s">
        <v>346</v>
      </c>
      <c r="G1299" s="1">
        <v>20</v>
      </c>
      <c r="H1299" s="1" t="s">
        <v>9</v>
      </c>
    </row>
    <row r="1300" spans="1:8" x14ac:dyDescent="0.3">
      <c r="A1300" s="1">
        <v>998</v>
      </c>
      <c r="B1300" s="1" t="s">
        <v>74</v>
      </c>
      <c r="C1300" s="1" t="s">
        <v>75</v>
      </c>
      <c r="D1300" s="1" t="s">
        <v>2725</v>
      </c>
      <c r="E1300" s="1" t="s">
        <v>2726</v>
      </c>
      <c r="F1300" s="1" t="s">
        <v>8</v>
      </c>
      <c r="G1300" s="1">
        <v>145</v>
      </c>
      <c r="H1300" s="1" t="s">
        <v>9</v>
      </c>
    </row>
    <row r="1301" spans="1:8" x14ac:dyDescent="0.3">
      <c r="A1301" s="1">
        <v>999</v>
      </c>
      <c r="B1301" s="1" t="s">
        <v>497</v>
      </c>
      <c r="C1301" s="1" t="s">
        <v>498</v>
      </c>
      <c r="D1301" s="1" t="s">
        <v>2727</v>
      </c>
      <c r="E1301" s="1" t="s">
        <v>2728</v>
      </c>
      <c r="F1301" s="1" t="s">
        <v>8</v>
      </c>
      <c r="G1301" s="1"/>
      <c r="H1301" s="1" t="s">
        <v>9</v>
      </c>
    </row>
    <row r="1302" spans="1:8" x14ac:dyDescent="0.3">
      <c r="A1302" s="1">
        <v>1000</v>
      </c>
      <c r="B1302" s="1" t="s">
        <v>129</v>
      </c>
      <c r="C1302" s="1" t="s">
        <v>1630</v>
      </c>
      <c r="D1302" s="1" t="s">
        <v>2729</v>
      </c>
      <c r="E1302" s="1" t="s">
        <v>2730</v>
      </c>
      <c r="F1302" s="1" t="s">
        <v>346</v>
      </c>
      <c r="G1302" s="1">
        <v>20</v>
      </c>
      <c r="H1302" s="1" t="s">
        <v>9</v>
      </c>
    </row>
    <row r="1303" spans="1:8" x14ac:dyDescent="0.3">
      <c r="A1303" s="1">
        <v>1001</v>
      </c>
      <c r="B1303" s="1" t="s">
        <v>86</v>
      </c>
      <c r="C1303" s="1" t="s">
        <v>87</v>
      </c>
      <c r="D1303" s="1" t="s">
        <v>2731</v>
      </c>
      <c r="E1303" s="1" t="s">
        <v>2732</v>
      </c>
      <c r="F1303" s="1" t="s">
        <v>8</v>
      </c>
      <c r="G1303" s="1">
        <v>31</v>
      </c>
      <c r="H1303" s="1" t="s">
        <v>9</v>
      </c>
    </row>
    <row r="1304" spans="1:8" x14ac:dyDescent="0.3">
      <c r="A1304" s="1">
        <v>1002</v>
      </c>
      <c r="B1304" s="1" t="s">
        <v>233</v>
      </c>
      <c r="C1304" s="1" t="s">
        <v>981</v>
      </c>
      <c r="D1304" s="1" t="s">
        <v>2733</v>
      </c>
      <c r="E1304" s="1" t="s">
        <v>2734</v>
      </c>
      <c r="F1304" s="1" t="s">
        <v>8</v>
      </c>
      <c r="G1304" s="1">
        <v>30</v>
      </c>
      <c r="H1304" s="1" t="s">
        <v>9</v>
      </c>
    </row>
    <row r="1305" spans="1:8" x14ac:dyDescent="0.3">
      <c r="A1305" s="1">
        <v>1003</v>
      </c>
      <c r="B1305" s="1" t="s">
        <v>74</v>
      </c>
      <c r="C1305" s="1" t="s">
        <v>671</v>
      </c>
      <c r="D1305" s="1" t="s">
        <v>2735</v>
      </c>
      <c r="E1305" s="1" t="s">
        <v>2736</v>
      </c>
      <c r="F1305" s="1" t="s">
        <v>8</v>
      </c>
      <c r="G1305" s="1">
        <v>109</v>
      </c>
      <c r="H1305" s="1" t="s">
        <v>9</v>
      </c>
    </row>
    <row r="1306" spans="1:8" x14ac:dyDescent="0.3">
      <c r="A1306" s="1">
        <v>1004</v>
      </c>
      <c r="B1306" s="1" t="s">
        <v>14</v>
      </c>
      <c r="C1306" s="1" t="s">
        <v>90</v>
      </c>
      <c r="D1306" s="1" t="s">
        <v>2737</v>
      </c>
      <c r="E1306" s="1" t="s">
        <v>2738</v>
      </c>
      <c r="F1306" s="1" t="s">
        <v>8</v>
      </c>
      <c r="G1306" s="1">
        <v>30.8</v>
      </c>
      <c r="H1306" s="1" t="s">
        <v>9</v>
      </c>
    </row>
    <row r="1307" spans="1:8" x14ac:dyDescent="0.3">
      <c r="A1307" s="1">
        <v>1005</v>
      </c>
      <c r="B1307" s="1" t="s">
        <v>129</v>
      </c>
      <c r="C1307" s="1" t="s">
        <v>1630</v>
      </c>
      <c r="D1307" s="1" t="s">
        <v>2739</v>
      </c>
      <c r="E1307" s="1" t="s">
        <v>2740</v>
      </c>
      <c r="F1307" s="1" t="s">
        <v>346</v>
      </c>
      <c r="G1307" s="1"/>
      <c r="H1307" s="1" t="s">
        <v>9</v>
      </c>
    </row>
    <row r="1308" spans="1:8" x14ac:dyDescent="0.3">
      <c r="A1308" s="1">
        <v>1006</v>
      </c>
      <c r="B1308" s="1" t="s">
        <v>4</v>
      </c>
      <c r="C1308" s="1" t="s">
        <v>5</v>
      </c>
      <c r="D1308" s="1" t="s">
        <v>2741</v>
      </c>
      <c r="E1308" s="1" t="s">
        <v>2742</v>
      </c>
      <c r="F1308" s="1" t="s">
        <v>8</v>
      </c>
      <c r="G1308" s="1">
        <v>25</v>
      </c>
      <c r="H1308" s="1" t="s">
        <v>9</v>
      </c>
    </row>
    <row r="1309" spans="1:8" x14ac:dyDescent="0.3">
      <c r="A1309" s="1">
        <v>1007</v>
      </c>
      <c r="B1309" s="1" t="s">
        <v>233</v>
      </c>
      <c r="C1309" s="1" t="s">
        <v>379</v>
      </c>
      <c r="D1309" s="1" t="s">
        <v>2743</v>
      </c>
      <c r="E1309" s="1" t="s">
        <v>2744</v>
      </c>
      <c r="F1309" s="1" t="s">
        <v>346</v>
      </c>
      <c r="G1309" s="1">
        <v>200</v>
      </c>
      <c r="H1309" s="1" t="s">
        <v>9</v>
      </c>
    </row>
    <row r="1310" spans="1:8" x14ac:dyDescent="0.3">
      <c r="A1310" s="1">
        <v>1008</v>
      </c>
      <c r="B1310" s="1" t="s">
        <v>129</v>
      </c>
      <c r="C1310" s="1" t="s">
        <v>565</v>
      </c>
      <c r="D1310" s="1" t="s">
        <v>2745</v>
      </c>
      <c r="E1310" s="1" t="s">
        <v>2746</v>
      </c>
      <c r="F1310" s="1" t="s">
        <v>8</v>
      </c>
      <c r="G1310" s="1">
        <v>65</v>
      </c>
      <c r="H1310" s="1" t="s">
        <v>9</v>
      </c>
    </row>
    <row r="1311" spans="1:8" x14ac:dyDescent="0.3">
      <c r="A1311" s="1">
        <v>1009</v>
      </c>
      <c r="B1311" s="1" t="s">
        <v>60</v>
      </c>
      <c r="C1311" s="1" t="s">
        <v>61</v>
      </c>
      <c r="D1311" s="1" t="s">
        <v>2747</v>
      </c>
      <c r="E1311" s="1" t="s">
        <v>2748</v>
      </c>
      <c r="F1311" s="1" t="s">
        <v>8</v>
      </c>
      <c r="G1311" s="1">
        <v>90</v>
      </c>
      <c r="H1311" s="1" t="s">
        <v>9</v>
      </c>
    </row>
    <row r="1312" spans="1:8" x14ac:dyDescent="0.3">
      <c r="A1312" s="1">
        <v>1010</v>
      </c>
      <c r="B1312" s="1" t="s">
        <v>74</v>
      </c>
      <c r="C1312" s="1" t="s">
        <v>390</v>
      </c>
      <c r="D1312" s="1" t="s">
        <v>2749</v>
      </c>
      <c r="E1312" s="1" t="s">
        <v>2750</v>
      </c>
      <c r="F1312" s="1" t="s">
        <v>346</v>
      </c>
      <c r="G1312" s="1">
        <v>164</v>
      </c>
      <c r="H1312" s="1" t="s">
        <v>9</v>
      </c>
    </row>
    <row r="1313" spans="1:8" x14ac:dyDescent="0.3">
      <c r="A1313" s="1">
        <v>1011</v>
      </c>
      <c r="B1313" s="1" t="s">
        <v>1623</v>
      </c>
      <c r="C1313" s="1" t="s">
        <v>565</v>
      </c>
      <c r="D1313" s="1" t="s">
        <v>2751</v>
      </c>
      <c r="E1313" s="1" t="s">
        <v>2752</v>
      </c>
      <c r="F1313" s="1" t="s">
        <v>8</v>
      </c>
      <c r="G1313" s="1">
        <v>65</v>
      </c>
      <c r="H1313" s="1" t="s">
        <v>9</v>
      </c>
    </row>
    <row r="1314" spans="1:8" x14ac:dyDescent="0.3">
      <c r="A1314" s="1">
        <v>1012</v>
      </c>
      <c r="B1314" s="1" t="s">
        <v>233</v>
      </c>
      <c r="C1314" s="1" t="s">
        <v>379</v>
      </c>
      <c r="D1314" s="1" t="s">
        <v>2753</v>
      </c>
      <c r="E1314" s="1" t="s">
        <v>2754</v>
      </c>
      <c r="F1314" s="1" t="s">
        <v>346</v>
      </c>
      <c r="G1314" s="1">
        <v>200</v>
      </c>
      <c r="H1314" s="1" t="s">
        <v>9</v>
      </c>
    </row>
    <row r="1315" spans="1:8" x14ac:dyDescent="0.3">
      <c r="A1315" s="1">
        <v>1013</v>
      </c>
      <c r="B1315" s="1" t="s">
        <v>129</v>
      </c>
      <c r="C1315" s="1" t="s">
        <v>1630</v>
      </c>
      <c r="D1315" s="1" t="s">
        <v>2755</v>
      </c>
      <c r="E1315" s="1" t="s">
        <v>2756</v>
      </c>
      <c r="F1315" s="1" t="s">
        <v>346</v>
      </c>
      <c r="G1315" s="1">
        <v>20</v>
      </c>
      <c r="H1315" s="1" t="s">
        <v>9</v>
      </c>
    </row>
    <row r="1316" spans="1:8" x14ac:dyDescent="0.3">
      <c r="A1316" s="1">
        <v>1014</v>
      </c>
      <c r="B1316" s="1" t="s">
        <v>74</v>
      </c>
      <c r="C1316" s="1" t="s">
        <v>75</v>
      </c>
      <c r="D1316" s="1" t="s">
        <v>2757</v>
      </c>
      <c r="E1316" s="1" t="s">
        <v>2758</v>
      </c>
      <c r="F1316" s="1" t="s">
        <v>8</v>
      </c>
      <c r="G1316" s="1">
        <v>109</v>
      </c>
      <c r="H1316" s="1" t="s">
        <v>9</v>
      </c>
    </row>
    <row r="1317" spans="1:8" x14ac:dyDescent="0.3">
      <c r="A1317" s="1">
        <v>1015</v>
      </c>
      <c r="B1317" s="1" t="s">
        <v>37</v>
      </c>
      <c r="C1317" s="1" t="s">
        <v>1754</v>
      </c>
      <c r="D1317" s="1" t="s">
        <v>2759</v>
      </c>
      <c r="E1317" s="1" t="s">
        <v>1889</v>
      </c>
      <c r="F1317" s="1" t="s">
        <v>8</v>
      </c>
      <c r="G1317" s="1"/>
      <c r="H1317" s="1" t="s">
        <v>9</v>
      </c>
    </row>
    <row r="1318" spans="1:8" x14ac:dyDescent="0.3">
      <c r="A1318" s="1">
        <v>1016</v>
      </c>
      <c r="B1318" s="1" t="s">
        <v>342</v>
      </c>
      <c r="C1318" s="1" t="s">
        <v>343</v>
      </c>
      <c r="D1318" s="1" t="s">
        <v>2760</v>
      </c>
      <c r="E1318" s="1" t="s">
        <v>2761</v>
      </c>
      <c r="F1318" s="1" t="s">
        <v>346</v>
      </c>
      <c r="G1318" s="1">
        <v>80</v>
      </c>
      <c r="H1318" s="1" t="s">
        <v>9</v>
      </c>
    </row>
    <row r="1319" spans="1:8" x14ac:dyDescent="0.3">
      <c r="A1319" s="1">
        <v>1017</v>
      </c>
      <c r="B1319" s="1" t="s">
        <v>10</v>
      </c>
      <c r="C1319" s="1" t="s">
        <v>11</v>
      </c>
      <c r="D1319" s="1" t="s">
        <v>2762</v>
      </c>
      <c r="E1319" s="1" t="s">
        <v>2763</v>
      </c>
      <c r="F1319" s="1" t="s">
        <v>346</v>
      </c>
      <c r="G1319" s="1">
        <v>56.5</v>
      </c>
      <c r="H1319" s="1" t="s">
        <v>9</v>
      </c>
    </row>
    <row r="1320" spans="1:8" x14ac:dyDescent="0.3">
      <c r="A1320" s="1">
        <v>1018</v>
      </c>
      <c r="B1320" s="1" t="s">
        <v>86</v>
      </c>
      <c r="C1320" s="1" t="s">
        <v>290</v>
      </c>
      <c r="D1320" s="1" t="s">
        <v>2764</v>
      </c>
      <c r="E1320" s="1" t="s">
        <v>2765</v>
      </c>
      <c r="F1320" s="1" t="s">
        <v>8</v>
      </c>
      <c r="G1320" s="1">
        <v>47</v>
      </c>
      <c r="H1320" s="1" t="s">
        <v>9</v>
      </c>
    </row>
    <row r="1321" spans="1:8" x14ac:dyDescent="0.3">
      <c r="A1321" s="1">
        <v>1019</v>
      </c>
      <c r="B1321" s="1" t="s">
        <v>4</v>
      </c>
      <c r="C1321" s="1" t="s">
        <v>5</v>
      </c>
      <c r="D1321" s="1" t="s">
        <v>2766</v>
      </c>
      <c r="E1321" s="1" t="s">
        <v>2767</v>
      </c>
      <c r="F1321" s="1" t="s">
        <v>8</v>
      </c>
      <c r="G1321" s="1"/>
      <c r="H1321" s="1" t="s">
        <v>9</v>
      </c>
    </row>
    <row r="1322" spans="1:8" x14ac:dyDescent="0.3">
      <c r="A1322" s="1">
        <v>1020</v>
      </c>
      <c r="B1322" s="1" t="s">
        <v>129</v>
      </c>
      <c r="C1322" s="1" t="s">
        <v>565</v>
      </c>
      <c r="D1322" s="1" t="s">
        <v>2768</v>
      </c>
      <c r="E1322" s="1" t="s">
        <v>2769</v>
      </c>
      <c r="F1322" s="1" t="s">
        <v>8</v>
      </c>
      <c r="G1322" s="1">
        <v>65</v>
      </c>
      <c r="H1322" s="1" t="s">
        <v>9</v>
      </c>
    </row>
    <row r="1323" spans="1:8" x14ac:dyDescent="0.3">
      <c r="A1323" s="1">
        <v>1021</v>
      </c>
      <c r="B1323" s="1" t="s">
        <v>4</v>
      </c>
      <c r="C1323" s="1" t="s">
        <v>1561</v>
      </c>
      <c r="D1323" s="1" t="s">
        <v>2770</v>
      </c>
      <c r="E1323" s="1" t="s">
        <v>2771</v>
      </c>
      <c r="F1323" s="1" t="s">
        <v>346</v>
      </c>
      <c r="G1323" s="1">
        <v>13</v>
      </c>
      <c r="H1323" s="1" t="s">
        <v>9</v>
      </c>
    </row>
    <row r="1324" spans="1:8" x14ac:dyDescent="0.3">
      <c r="A1324" s="1">
        <v>1022</v>
      </c>
      <c r="B1324" s="1" t="s">
        <v>14</v>
      </c>
      <c r="C1324" s="1" t="s">
        <v>101</v>
      </c>
      <c r="D1324" s="1" t="s">
        <v>2772</v>
      </c>
      <c r="E1324" s="1" t="s">
        <v>2773</v>
      </c>
      <c r="F1324" s="1" t="s">
        <v>8</v>
      </c>
      <c r="G1324" s="1">
        <v>29.15</v>
      </c>
      <c r="H1324" s="1" t="s">
        <v>9</v>
      </c>
    </row>
    <row r="1325" spans="1:8" x14ac:dyDescent="0.3">
      <c r="A1325" s="1">
        <v>1023</v>
      </c>
      <c r="B1325" s="1" t="s">
        <v>233</v>
      </c>
      <c r="C1325" s="1" t="s">
        <v>981</v>
      </c>
      <c r="D1325" s="1" t="s">
        <v>2774</v>
      </c>
      <c r="E1325" s="1" t="s">
        <v>2775</v>
      </c>
      <c r="F1325" s="1" t="s">
        <v>8</v>
      </c>
      <c r="G1325" s="1">
        <v>30</v>
      </c>
      <c r="H1325" s="1" t="s">
        <v>9</v>
      </c>
    </row>
    <row r="1326" spans="1:8" x14ac:dyDescent="0.3">
      <c r="A1326" s="1">
        <v>1024</v>
      </c>
      <c r="B1326" s="1" t="s">
        <v>14</v>
      </c>
      <c r="C1326" s="1" t="s">
        <v>329</v>
      </c>
      <c r="D1326" s="1" t="s">
        <v>2776</v>
      </c>
      <c r="E1326" s="1" t="s">
        <v>2777</v>
      </c>
      <c r="F1326" s="1" t="s">
        <v>8</v>
      </c>
      <c r="G1326" s="1">
        <v>64.680000000000007</v>
      </c>
      <c r="H1326" s="1" t="s">
        <v>257</v>
      </c>
    </row>
    <row r="1327" spans="1:8" x14ac:dyDescent="0.3">
      <c r="A1327" s="1">
        <v>1025</v>
      </c>
      <c r="B1327" s="1" t="s">
        <v>1623</v>
      </c>
      <c r="C1327" s="1" t="s">
        <v>529</v>
      </c>
      <c r="D1327" s="1" t="s">
        <v>2778</v>
      </c>
      <c r="E1327" s="1" t="s">
        <v>2779</v>
      </c>
      <c r="F1327" s="1" t="s">
        <v>8</v>
      </c>
      <c r="G1327" s="1">
        <v>65</v>
      </c>
      <c r="H1327" s="1" t="s">
        <v>9</v>
      </c>
    </row>
    <row r="1328" spans="1:8" x14ac:dyDescent="0.3">
      <c r="A1328" s="1">
        <v>1026</v>
      </c>
      <c r="B1328" s="1" t="s">
        <v>74</v>
      </c>
      <c r="C1328" s="1" t="s">
        <v>671</v>
      </c>
      <c r="D1328" s="1" t="s">
        <v>2780</v>
      </c>
      <c r="E1328" s="1" t="s">
        <v>2781</v>
      </c>
      <c r="F1328" s="1" t="s">
        <v>8</v>
      </c>
      <c r="G1328" s="1">
        <v>120</v>
      </c>
      <c r="H1328" s="1" t="s">
        <v>9</v>
      </c>
    </row>
    <row r="1329" spans="1:8" x14ac:dyDescent="0.3">
      <c r="A1329" s="1">
        <v>1027</v>
      </c>
      <c r="B1329" s="1" t="s">
        <v>10</v>
      </c>
      <c r="C1329" s="1" t="s">
        <v>11</v>
      </c>
      <c r="D1329" s="1" t="s">
        <v>2782</v>
      </c>
      <c r="E1329" s="1" t="s">
        <v>2783</v>
      </c>
      <c r="F1329" s="1" t="s">
        <v>346</v>
      </c>
      <c r="G1329" s="1">
        <v>56.5</v>
      </c>
      <c r="H1329" s="1" t="s">
        <v>9</v>
      </c>
    </row>
    <row r="1330" spans="1:8" x14ac:dyDescent="0.3">
      <c r="A1330" s="1">
        <v>1028</v>
      </c>
      <c r="B1330" s="1" t="s">
        <v>14</v>
      </c>
      <c r="C1330" s="1" t="s">
        <v>101</v>
      </c>
      <c r="D1330" s="1" t="s">
        <v>2784</v>
      </c>
      <c r="E1330" s="1" t="s">
        <v>2785</v>
      </c>
      <c r="F1330" s="1" t="s">
        <v>8</v>
      </c>
      <c r="G1330" s="1">
        <v>29.15</v>
      </c>
      <c r="H1330" s="1" t="s">
        <v>9</v>
      </c>
    </row>
    <row r="1331" spans="1:8" x14ac:dyDescent="0.3">
      <c r="A1331" s="1">
        <v>1029</v>
      </c>
      <c r="B1331" s="1" t="s">
        <v>129</v>
      </c>
      <c r="C1331" s="1" t="s">
        <v>130</v>
      </c>
      <c r="D1331" s="1" t="s">
        <v>2786</v>
      </c>
      <c r="E1331" s="1" t="s">
        <v>2787</v>
      </c>
      <c r="F1331" s="1" t="s">
        <v>346</v>
      </c>
      <c r="G1331" s="1">
        <v>20</v>
      </c>
      <c r="H1331" s="1" t="s">
        <v>9</v>
      </c>
    </row>
    <row r="1332" spans="1:8" x14ac:dyDescent="0.3">
      <c r="A1332" s="1">
        <v>1030</v>
      </c>
      <c r="B1332" s="1" t="s">
        <v>14</v>
      </c>
      <c r="C1332" s="1" t="s">
        <v>90</v>
      </c>
      <c r="D1332" s="1" t="s">
        <v>2788</v>
      </c>
      <c r="E1332" s="1" t="s">
        <v>2789</v>
      </c>
      <c r="F1332" s="1" t="s">
        <v>8</v>
      </c>
      <c r="G1332" s="1">
        <v>29.75</v>
      </c>
      <c r="H1332" s="1" t="s">
        <v>9</v>
      </c>
    </row>
    <row r="1333" spans="1:8" x14ac:dyDescent="0.3">
      <c r="A1333" s="1">
        <v>1031</v>
      </c>
      <c r="B1333" s="1" t="s">
        <v>4</v>
      </c>
      <c r="C1333" s="1" t="s">
        <v>1561</v>
      </c>
      <c r="D1333" s="1" t="s">
        <v>2790</v>
      </c>
      <c r="E1333" s="1" t="s">
        <v>2791</v>
      </c>
      <c r="F1333" s="1" t="s">
        <v>346</v>
      </c>
      <c r="G1333" s="1">
        <v>13</v>
      </c>
      <c r="H1333" s="1" t="s">
        <v>9</v>
      </c>
    </row>
    <row r="1334" spans="1:8" x14ac:dyDescent="0.3">
      <c r="A1334" s="1">
        <v>1032</v>
      </c>
      <c r="B1334" s="1" t="s">
        <v>2539</v>
      </c>
      <c r="C1334" s="1" t="s">
        <v>2540</v>
      </c>
      <c r="D1334" s="1" t="s">
        <v>2792</v>
      </c>
      <c r="E1334" s="1" t="s">
        <v>2793</v>
      </c>
      <c r="F1334" s="1" t="s">
        <v>346</v>
      </c>
      <c r="G1334" s="1">
        <v>29</v>
      </c>
      <c r="H1334" s="1" t="s">
        <v>9</v>
      </c>
    </row>
    <row r="1335" spans="1:8" x14ac:dyDescent="0.3">
      <c r="A1335" s="1">
        <v>1033</v>
      </c>
      <c r="B1335" s="1" t="s">
        <v>14</v>
      </c>
      <c r="C1335" s="1" t="s">
        <v>329</v>
      </c>
      <c r="D1335" s="1" t="s">
        <v>2794</v>
      </c>
      <c r="E1335" s="1" t="s">
        <v>2795</v>
      </c>
      <c r="F1335" s="1" t="s">
        <v>8</v>
      </c>
      <c r="G1335" s="1">
        <v>64.680000000000007</v>
      </c>
      <c r="H1335" s="1" t="s">
        <v>9</v>
      </c>
    </row>
    <row r="1336" spans="1:8" x14ac:dyDescent="0.3">
      <c r="A1336" s="1">
        <v>1034</v>
      </c>
      <c r="B1336" s="1" t="s">
        <v>342</v>
      </c>
      <c r="C1336" s="1" t="s">
        <v>1197</v>
      </c>
      <c r="D1336" s="1" t="s">
        <v>2796</v>
      </c>
      <c r="E1336" s="1" t="s">
        <v>2797</v>
      </c>
      <c r="F1336" s="1" t="s">
        <v>8</v>
      </c>
      <c r="G1336" s="1">
        <v>40</v>
      </c>
      <c r="H1336" s="1" t="s">
        <v>9</v>
      </c>
    </row>
    <row r="1337" spans="1:8" x14ac:dyDescent="0.3">
      <c r="A1337" s="1">
        <v>1035</v>
      </c>
      <c r="B1337" s="1" t="s">
        <v>74</v>
      </c>
      <c r="C1337" s="1" t="s">
        <v>75</v>
      </c>
      <c r="D1337" s="1" t="s">
        <v>2798</v>
      </c>
      <c r="E1337" s="1" t="s">
        <v>2799</v>
      </c>
      <c r="F1337" s="1" t="s">
        <v>8</v>
      </c>
      <c r="G1337" s="1">
        <v>109</v>
      </c>
      <c r="H1337" s="1" t="s">
        <v>9</v>
      </c>
    </row>
    <row r="1338" spans="1:8" x14ac:dyDescent="0.3">
      <c r="A1338" s="1">
        <v>1036</v>
      </c>
      <c r="B1338" s="1" t="s">
        <v>129</v>
      </c>
      <c r="C1338" s="1" t="s">
        <v>565</v>
      </c>
      <c r="D1338" s="1" t="s">
        <v>2800</v>
      </c>
      <c r="E1338" s="1" t="s">
        <v>2801</v>
      </c>
      <c r="F1338" s="1" t="s">
        <v>8</v>
      </c>
      <c r="G1338" s="1">
        <v>65</v>
      </c>
      <c r="H1338" s="1" t="s">
        <v>9</v>
      </c>
    </row>
    <row r="1339" spans="1:8" x14ac:dyDescent="0.3">
      <c r="A1339" s="1">
        <v>1037</v>
      </c>
      <c r="B1339" s="1" t="s">
        <v>129</v>
      </c>
      <c r="C1339" s="1" t="s">
        <v>1630</v>
      </c>
      <c r="D1339" s="1" t="s">
        <v>2802</v>
      </c>
      <c r="E1339" s="1" t="s">
        <v>2803</v>
      </c>
      <c r="F1339" s="1" t="s">
        <v>346</v>
      </c>
      <c r="G1339" s="1"/>
      <c r="H1339" s="1" t="s">
        <v>9</v>
      </c>
    </row>
    <row r="1340" spans="1:8" x14ac:dyDescent="0.3">
      <c r="A1340" s="1">
        <v>1038</v>
      </c>
      <c r="B1340" s="1" t="s">
        <v>86</v>
      </c>
      <c r="C1340" s="1" t="s">
        <v>87</v>
      </c>
      <c r="D1340" s="1" t="s">
        <v>2804</v>
      </c>
      <c r="E1340" s="1" t="s">
        <v>2805</v>
      </c>
      <c r="F1340" s="1" t="s">
        <v>8</v>
      </c>
      <c r="G1340" s="1">
        <v>31</v>
      </c>
      <c r="H1340" s="1" t="s">
        <v>9</v>
      </c>
    </row>
    <row r="1341" spans="1:8" x14ac:dyDescent="0.3">
      <c r="A1341" s="1">
        <v>1039</v>
      </c>
      <c r="B1341" s="1" t="s">
        <v>14</v>
      </c>
      <c r="C1341" s="1" t="s">
        <v>329</v>
      </c>
      <c r="D1341" s="1" t="s">
        <v>2806</v>
      </c>
      <c r="E1341" s="1" t="s">
        <v>2807</v>
      </c>
      <c r="F1341" s="1" t="s">
        <v>8</v>
      </c>
      <c r="G1341" s="1">
        <v>30.8</v>
      </c>
      <c r="H1341" s="1" t="s">
        <v>9</v>
      </c>
    </row>
    <row r="1342" spans="1:8" x14ac:dyDescent="0.3">
      <c r="A1342" s="1">
        <v>1040</v>
      </c>
      <c r="B1342" s="1" t="s">
        <v>1623</v>
      </c>
      <c r="C1342" s="1" t="s">
        <v>529</v>
      </c>
      <c r="D1342" s="1" t="s">
        <v>2808</v>
      </c>
      <c r="E1342" s="1" t="s">
        <v>2809</v>
      </c>
      <c r="F1342" s="1" t="s">
        <v>8</v>
      </c>
      <c r="G1342" s="1">
        <v>65</v>
      </c>
      <c r="H1342" s="1" t="s">
        <v>9</v>
      </c>
    </row>
    <row r="1343" spans="1:8" x14ac:dyDescent="0.3">
      <c r="A1343" s="1">
        <v>1041</v>
      </c>
      <c r="B1343" s="1" t="s">
        <v>14</v>
      </c>
      <c r="C1343" s="1" t="s">
        <v>90</v>
      </c>
      <c r="D1343" s="1" t="s">
        <v>2810</v>
      </c>
      <c r="E1343" s="1" t="s">
        <v>2811</v>
      </c>
      <c r="F1343" s="1" t="s">
        <v>8</v>
      </c>
      <c r="G1343" s="1">
        <v>64.680000000000007</v>
      </c>
      <c r="H1343" s="1" t="s">
        <v>9</v>
      </c>
    </row>
    <row r="1344" spans="1:8" x14ac:dyDescent="0.3">
      <c r="A1344" s="1">
        <v>1042</v>
      </c>
      <c r="B1344" s="1" t="s">
        <v>1623</v>
      </c>
      <c r="C1344" s="1" t="s">
        <v>529</v>
      </c>
      <c r="D1344" s="1" t="s">
        <v>2812</v>
      </c>
      <c r="E1344" s="1" t="s">
        <v>2813</v>
      </c>
      <c r="F1344" s="1" t="s">
        <v>8</v>
      </c>
      <c r="G1344" s="1">
        <v>65</v>
      </c>
      <c r="H1344" s="1" t="s">
        <v>9</v>
      </c>
    </row>
    <row r="1345" spans="1:8" x14ac:dyDescent="0.3">
      <c r="A1345" s="1">
        <v>1043</v>
      </c>
      <c r="B1345" s="1" t="s">
        <v>10</v>
      </c>
      <c r="C1345" s="1" t="s">
        <v>27</v>
      </c>
      <c r="D1345" s="1" t="s">
        <v>2814</v>
      </c>
      <c r="E1345" s="1" t="s">
        <v>2815</v>
      </c>
      <c r="F1345" s="1" t="s">
        <v>346</v>
      </c>
      <c r="G1345" s="1">
        <v>56.5</v>
      </c>
      <c r="H1345" s="1" t="s">
        <v>9</v>
      </c>
    </row>
    <row r="1346" spans="1:8" x14ac:dyDescent="0.3">
      <c r="A1346" s="1">
        <v>1044</v>
      </c>
      <c r="B1346" s="1" t="s">
        <v>129</v>
      </c>
      <c r="C1346" s="1" t="s">
        <v>1630</v>
      </c>
      <c r="D1346" s="1" t="s">
        <v>2816</v>
      </c>
      <c r="E1346" s="1" t="s">
        <v>2817</v>
      </c>
      <c r="F1346" s="1" t="s">
        <v>346</v>
      </c>
      <c r="G1346" s="1"/>
      <c r="H1346" s="1" t="s">
        <v>9</v>
      </c>
    </row>
    <row r="1347" spans="1:8" x14ac:dyDescent="0.3">
      <c r="A1347" s="1">
        <v>1045</v>
      </c>
      <c r="B1347" s="1" t="s">
        <v>741</v>
      </c>
      <c r="C1347" s="1" t="s">
        <v>2608</v>
      </c>
      <c r="D1347" s="1" t="s">
        <v>2818</v>
      </c>
      <c r="E1347" s="1" t="s">
        <v>2819</v>
      </c>
      <c r="F1347" s="1" t="s">
        <v>346</v>
      </c>
      <c r="G1347" s="1"/>
      <c r="H1347" s="1" t="s">
        <v>9</v>
      </c>
    </row>
    <row r="1348" spans="1:8" x14ac:dyDescent="0.3">
      <c r="A1348" s="1">
        <v>1046</v>
      </c>
      <c r="B1348" s="1" t="s">
        <v>14</v>
      </c>
      <c r="C1348" s="1" t="s">
        <v>329</v>
      </c>
      <c r="D1348" s="1" t="s">
        <v>2820</v>
      </c>
      <c r="E1348" s="1" t="s">
        <v>2821</v>
      </c>
      <c r="F1348" s="1" t="s">
        <v>8</v>
      </c>
      <c r="G1348" s="1">
        <v>64.680000000000007</v>
      </c>
      <c r="H1348" s="1" t="s">
        <v>9</v>
      </c>
    </row>
    <row r="1349" spans="1:8" x14ac:dyDescent="0.3">
      <c r="A1349" s="1">
        <v>1047</v>
      </c>
      <c r="B1349" s="1" t="s">
        <v>342</v>
      </c>
      <c r="C1349" s="1" t="s">
        <v>343</v>
      </c>
      <c r="D1349" s="1" t="s">
        <v>2822</v>
      </c>
      <c r="E1349" s="1" t="s">
        <v>2823</v>
      </c>
      <c r="F1349" s="1" t="s">
        <v>346</v>
      </c>
      <c r="G1349" s="1">
        <v>80</v>
      </c>
      <c r="H1349" s="1" t="s">
        <v>9</v>
      </c>
    </row>
    <row r="1350" spans="1:8" x14ac:dyDescent="0.3">
      <c r="A1350" s="1">
        <v>1048</v>
      </c>
      <c r="B1350" s="1" t="s">
        <v>74</v>
      </c>
      <c r="C1350" s="1" t="s">
        <v>75</v>
      </c>
      <c r="D1350" s="1" t="s">
        <v>2824</v>
      </c>
      <c r="E1350" s="1" t="s">
        <v>2825</v>
      </c>
      <c r="F1350" s="1" t="s">
        <v>8</v>
      </c>
      <c r="G1350" s="1">
        <v>140</v>
      </c>
      <c r="H1350" s="1" t="s">
        <v>9</v>
      </c>
    </row>
    <row r="1351" spans="1:8" x14ac:dyDescent="0.3">
      <c r="A1351" s="1">
        <v>1049</v>
      </c>
      <c r="B1351" s="1" t="s">
        <v>713</v>
      </c>
      <c r="C1351" s="1" t="s">
        <v>714</v>
      </c>
      <c r="D1351" s="1" t="s">
        <v>2826</v>
      </c>
      <c r="E1351" s="1" t="s">
        <v>2827</v>
      </c>
      <c r="F1351" s="1" t="s">
        <v>346</v>
      </c>
      <c r="G1351" s="1"/>
      <c r="H1351" s="1" t="s">
        <v>9</v>
      </c>
    </row>
    <row r="1352" spans="1:8" x14ac:dyDescent="0.3">
      <c r="A1352" s="1">
        <v>1050</v>
      </c>
      <c r="B1352" s="1" t="s">
        <v>4</v>
      </c>
      <c r="C1352" s="1" t="s">
        <v>1561</v>
      </c>
      <c r="D1352" s="1" t="s">
        <v>2828</v>
      </c>
      <c r="E1352" s="1" t="s">
        <v>2829</v>
      </c>
      <c r="F1352" s="1" t="s">
        <v>346</v>
      </c>
      <c r="G1352" s="1">
        <v>13</v>
      </c>
      <c r="H1352" s="1" t="s">
        <v>9</v>
      </c>
    </row>
    <row r="1353" spans="1:8" x14ac:dyDescent="0.3">
      <c r="A1353" s="1">
        <v>1051</v>
      </c>
      <c r="B1353" s="1" t="s">
        <v>342</v>
      </c>
      <c r="C1353" s="1" t="s">
        <v>1197</v>
      </c>
      <c r="D1353" s="1" t="s">
        <v>2830</v>
      </c>
      <c r="E1353" s="1" t="s">
        <v>2831</v>
      </c>
      <c r="F1353" s="1" t="s">
        <v>8</v>
      </c>
      <c r="G1353" s="1">
        <v>55</v>
      </c>
      <c r="H1353" s="1" t="s">
        <v>9</v>
      </c>
    </row>
    <row r="1354" spans="1:8" x14ac:dyDescent="0.3">
      <c r="A1354" s="1">
        <v>1052</v>
      </c>
      <c r="B1354" s="1" t="s">
        <v>37</v>
      </c>
      <c r="C1354" s="1" t="s">
        <v>1754</v>
      </c>
      <c r="D1354" s="1" t="s">
        <v>2832</v>
      </c>
      <c r="E1354" s="1" t="s">
        <v>1921</v>
      </c>
      <c r="F1354" s="1" t="s">
        <v>8</v>
      </c>
      <c r="G1354" s="1"/>
      <c r="H1354" s="1" t="s">
        <v>9</v>
      </c>
    </row>
    <row r="1355" spans="1:8" x14ac:dyDescent="0.3">
      <c r="A1355" s="1">
        <v>1053</v>
      </c>
      <c r="B1355" s="1" t="s">
        <v>14</v>
      </c>
      <c r="C1355" s="1" t="s">
        <v>90</v>
      </c>
      <c r="D1355" s="1" t="s">
        <v>2833</v>
      </c>
      <c r="E1355" s="1" t="s">
        <v>2834</v>
      </c>
      <c r="F1355" s="1" t="s">
        <v>8</v>
      </c>
      <c r="G1355" s="1">
        <v>64.680000000000007</v>
      </c>
      <c r="H1355" s="1" t="s">
        <v>9</v>
      </c>
    </row>
    <row r="1356" spans="1:8" x14ac:dyDescent="0.3">
      <c r="A1356" s="1">
        <v>1054</v>
      </c>
      <c r="B1356" s="1" t="s">
        <v>2835</v>
      </c>
      <c r="C1356" s="1" t="s">
        <v>2022</v>
      </c>
      <c r="D1356" s="1" t="s">
        <v>2836</v>
      </c>
      <c r="E1356" s="1" t="s">
        <v>2837</v>
      </c>
      <c r="F1356" s="1" t="s">
        <v>346</v>
      </c>
      <c r="G1356" s="1"/>
      <c r="H1356" s="1" t="s">
        <v>9</v>
      </c>
    </row>
    <row r="1357" spans="1:8" x14ac:dyDescent="0.3">
      <c r="A1357" s="1">
        <v>1055</v>
      </c>
      <c r="B1357" s="1" t="s">
        <v>233</v>
      </c>
      <c r="C1357" s="1" t="s">
        <v>379</v>
      </c>
      <c r="D1357" s="1" t="s">
        <v>2838</v>
      </c>
      <c r="E1357" s="1" t="s">
        <v>2839</v>
      </c>
      <c r="F1357" s="1" t="s">
        <v>346</v>
      </c>
      <c r="G1357" s="1">
        <v>200</v>
      </c>
      <c r="H1357" s="1" t="s">
        <v>9</v>
      </c>
    </row>
    <row r="1358" spans="1:8" x14ac:dyDescent="0.3">
      <c r="A1358" s="1">
        <v>1056</v>
      </c>
      <c r="B1358" s="1" t="s">
        <v>74</v>
      </c>
      <c r="C1358" s="1" t="s">
        <v>745</v>
      </c>
      <c r="D1358" s="1" t="s">
        <v>2840</v>
      </c>
      <c r="E1358" s="1" t="s">
        <v>2841</v>
      </c>
      <c r="F1358" s="1" t="s">
        <v>8</v>
      </c>
      <c r="G1358" s="1">
        <v>350</v>
      </c>
      <c r="H1358" s="1" t="s">
        <v>9</v>
      </c>
    </row>
    <row r="1359" spans="1:8" x14ac:dyDescent="0.3">
      <c r="A1359" s="1">
        <v>1057</v>
      </c>
      <c r="B1359" s="1" t="s">
        <v>2539</v>
      </c>
      <c r="C1359" s="1" t="s">
        <v>2540</v>
      </c>
      <c r="D1359" s="1" t="s">
        <v>2842</v>
      </c>
      <c r="E1359" s="1" t="s">
        <v>2843</v>
      </c>
      <c r="F1359" s="1" t="s">
        <v>346</v>
      </c>
      <c r="G1359" s="1">
        <v>29</v>
      </c>
      <c r="H1359" s="1" t="s">
        <v>9</v>
      </c>
    </row>
    <row r="1360" spans="1:8" x14ac:dyDescent="0.3">
      <c r="A1360" s="1">
        <v>1058</v>
      </c>
      <c r="B1360" s="1" t="s">
        <v>74</v>
      </c>
      <c r="C1360" s="1" t="s">
        <v>390</v>
      </c>
      <c r="D1360" s="1" t="s">
        <v>2844</v>
      </c>
      <c r="E1360" s="1" t="s">
        <v>2845</v>
      </c>
      <c r="F1360" s="1" t="s">
        <v>346</v>
      </c>
      <c r="G1360" s="1"/>
      <c r="H1360" s="1" t="s">
        <v>9</v>
      </c>
    </row>
    <row r="1361" spans="1:8" x14ac:dyDescent="0.3">
      <c r="A1361" s="1">
        <v>1059</v>
      </c>
      <c r="B1361" s="1" t="s">
        <v>60</v>
      </c>
      <c r="C1361" s="1" t="s">
        <v>536</v>
      </c>
      <c r="D1361" s="1" t="s">
        <v>2846</v>
      </c>
      <c r="E1361" s="1" t="s">
        <v>2847</v>
      </c>
      <c r="F1361" s="1" t="s">
        <v>346</v>
      </c>
      <c r="G1361" s="1">
        <v>112.5</v>
      </c>
      <c r="H1361" s="1" t="s">
        <v>9</v>
      </c>
    </row>
    <row r="1362" spans="1:8" x14ac:dyDescent="0.3">
      <c r="A1362" s="1">
        <v>1060</v>
      </c>
      <c r="B1362" s="1" t="s">
        <v>129</v>
      </c>
      <c r="C1362" s="1" t="s">
        <v>130</v>
      </c>
      <c r="D1362" s="1" t="s">
        <v>2848</v>
      </c>
      <c r="E1362" s="1" t="s">
        <v>2849</v>
      </c>
      <c r="F1362" s="1" t="s">
        <v>346</v>
      </c>
      <c r="G1362" s="1">
        <v>20</v>
      </c>
      <c r="H1362" s="1" t="s">
        <v>9</v>
      </c>
    </row>
    <row r="1363" spans="1:8" x14ac:dyDescent="0.3">
      <c r="A1363" s="1">
        <v>1061</v>
      </c>
      <c r="B1363" s="1" t="s">
        <v>233</v>
      </c>
      <c r="C1363" s="1" t="s">
        <v>379</v>
      </c>
      <c r="D1363" s="1" t="s">
        <v>2850</v>
      </c>
      <c r="E1363" s="1" t="s">
        <v>2851</v>
      </c>
      <c r="F1363" s="1" t="s">
        <v>346</v>
      </c>
      <c r="G1363" s="1">
        <v>200</v>
      </c>
      <c r="H1363" s="1" t="s">
        <v>9</v>
      </c>
    </row>
    <row r="1364" spans="1:8" x14ac:dyDescent="0.3">
      <c r="A1364" s="1">
        <v>1062</v>
      </c>
      <c r="B1364" s="1" t="s">
        <v>14</v>
      </c>
      <c r="C1364" s="1" t="s">
        <v>329</v>
      </c>
      <c r="D1364" s="1" t="s">
        <v>2852</v>
      </c>
      <c r="E1364" s="1" t="s">
        <v>2853</v>
      </c>
      <c r="F1364" s="1" t="s">
        <v>8</v>
      </c>
      <c r="G1364" s="1">
        <v>64.680000000000007</v>
      </c>
      <c r="H1364" s="1" t="s">
        <v>9</v>
      </c>
    </row>
    <row r="1365" spans="1:8" x14ac:dyDescent="0.3">
      <c r="A1365" s="1">
        <v>1063</v>
      </c>
      <c r="B1365" s="1" t="s">
        <v>74</v>
      </c>
      <c r="C1365" s="1" t="s">
        <v>75</v>
      </c>
      <c r="D1365" s="1" t="s">
        <v>2854</v>
      </c>
      <c r="E1365" s="1" t="s">
        <v>2855</v>
      </c>
      <c r="F1365" s="1" t="s">
        <v>8</v>
      </c>
      <c r="G1365" s="1">
        <v>153</v>
      </c>
      <c r="H1365" s="1" t="s">
        <v>9</v>
      </c>
    </row>
    <row r="1366" spans="1:8" x14ac:dyDescent="0.3">
      <c r="A1366" s="1">
        <v>1064</v>
      </c>
      <c r="B1366" s="1" t="s">
        <v>14</v>
      </c>
      <c r="C1366" s="1" t="s">
        <v>90</v>
      </c>
      <c r="D1366" s="1" t="s">
        <v>2856</v>
      </c>
      <c r="E1366" s="1" t="s">
        <v>2857</v>
      </c>
      <c r="F1366" s="1" t="s">
        <v>8</v>
      </c>
      <c r="G1366" s="1">
        <v>30.8</v>
      </c>
      <c r="H1366" s="1" t="s">
        <v>9</v>
      </c>
    </row>
    <row r="1367" spans="1:8" x14ac:dyDescent="0.3">
      <c r="A1367" s="1">
        <v>1065</v>
      </c>
      <c r="B1367" s="1" t="s">
        <v>129</v>
      </c>
      <c r="C1367" s="1" t="s">
        <v>565</v>
      </c>
      <c r="D1367" s="1" t="s">
        <v>2858</v>
      </c>
      <c r="E1367" s="1" t="s">
        <v>2859</v>
      </c>
      <c r="F1367" s="1" t="s">
        <v>8</v>
      </c>
      <c r="G1367" s="1">
        <v>65</v>
      </c>
      <c r="H1367" s="1" t="s">
        <v>257</v>
      </c>
    </row>
    <row r="1368" spans="1:8" x14ac:dyDescent="0.3">
      <c r="A1368" s="1">
        <v>1066</v>
      </c>
      <c r="B1368" s="1" t="s">
        <v>86</v>
      </c>
      <c r="C1368" s="1" t="s">
        <v>87</v>
      </c>
      <c r="D1368" s="1" t="s">
        <v>2860</v>
      </c>
      <c r="E1368" s="1" t="s">
        <v>2861</v>
      </c>
      <c r="F1368" s="1" t="s">
        <v>8</v>
      </c>
      <c r="G1368" s="1">
        <v>31</v>
      </c>
      <c r="H1368" s="1" t="s">
        <v>9</v>
      </c>
    </row>
    <row r="1369" spans="1:8" x14ac:dyDescent="0.3">
      <c r="A1369" s="1">
        <v>1067</v>
      </c>
      <c r="B1369" s="1" t="s">
        <v>342</v>
      </c>
      <c r="C1369" s="1" t="s">
        <v>1200</v>
      </c>
      <c r="D1369" s="1" t="s">
        <v>2862</v>
      </c>
      <c r="E1369" s="1" t="s">
        <v>2863</v>
      </c>
      <c r="F1369" s="1" t="s">
        <v>8</v>
      </c>
      <c r="G1369" s="1">
        <v>40</v>
      </c>
      <c r="H1369" s="1" t="s">
        <v>9</v>
      </c>
    </row>
    <row r="1370" spans="1:8" x14ac:dyDescent="0.3">
      <c r="A1370" s="1">
        <v>1068</v>
      </c>
      <c r="B1370" s="1" t="s">
        <v>4</v>
      </c>
      <c r="C1370" s="1" t="s">
        <v>2583</v>
      </c>
      <c r="D1370" s="1" t="s">
        <v>2864</v>
      </c>
      <c r="E1370" s="1" t="s">
        <v>2865</v>
      </c>
      <c r="F1370" s="1" t="s">
        <v>346</v>
      </c>
      <c r="G1370" s="1"/>
      <c r="H1370" s="1" t="s">
        <v>9</v>
      </c>
    </row>
    <row r="1371" spans="1:8" x14ac:dyDescent="0.3">
      <c r="A1371" s="1">
        <v>1069</v>
      </c>
      <c r="B1371" s="1" t="s">
        <v>233</v>
      </c>
      <c r="C1371" s="1" t="s">
        <v>981</v>
      </c>
      <c r="D1371" s="1" t="s">
        <v>2866</v>
      </c>
      <c r="E1371" s="1" t="s">
        <v>2867</v>
      </c>
      <c r="F1371" s="1" t="s">
        <v>8</v>
      </c>
      <c r="G1371" s="1">
        <v>30</v>
      </c>
      <c r="H1371" s="1" t="s">
        <v>9</v>
      </c>
    </row>
    <row r="1372" spans="1:8" x14ac:dyDescent="0.3">
      <c r="A1372" s="1">
        <v>1070</v>
      </c>
      <c r="B1372" s="1" t="s">
        <v>4</v>
      </c>
      <c r="C1372" s="1" t="s">
        <v>130</v>
      </c>
      <c r="D1372" s="1" t="s">
        <v>2868</v>
      </c>
      <c r="E1372" s="1" t="s">
        <v>2869</v>
      </c>
      <c r="F1372" s="1" t="s">
        <v>8</v>
      </c>
      <c r="G1372" s="1">
        <v>20</v>
      </c>
      <c r="H1372" s="1" t="s">
        <v>9</v>
      </c>
    </row>
    <row r="1373" spans="1:8" x14ac:dyDescent="0.3">
      <c r="A1373" s="1">
        <v>1071</v>
      </c>
      <c r="B1373" s="1" t="s">
        <v>14</v>
      </c>
      <c r="C1373" s="1" t="s">
        <v>138</v>
      </c>
      <c r="D1373" s="1" t="s">
        <v>2870</v>
      </c>
      <c r="E1373" s="1" t="s">
        <v>2871</v>
      </c>
      <c r="F1373" s="1" t="s">
        <v>8</v>
      </c>
      <c r="G1373" s="1"/>
      <c r="H1373" s="1" t="s">
        <v>9</v>
      </c>
    </row>
    <row r="1374" spans="1:8" x14ac:dyDescent="0.3">
      <c r="A1374" s="1">
        <v>1072</v>
      </c>
      <c r="B1374" s="1" t="s">
        <v>4</v>
      </c>
      <c r="C1374" s="1" t="s">
        <v>5</v>
      </c>
      <c r="D1374" s="1" t="s">
        <v>2872</v>
      </c>
      <c r="E1374" s="1" t="s">
        <v>2873</v>
      </c>
      <c r="F1374" s="1" t="s">
        <v>8</v>
      </c>
      <c r="G1374" s="1">
        <v>20</v>
      </c>
      <c r="H1374" s="1" t="s">
        <v>9</v>
      </c>
    </row>
    <row r="1375" spans="1:8" x14ac:dyDescent="0.3">
      <c r="A1375" s="1">
        <v>1073</v>
      </c>
      <c r="B1375" s="1" t="s">
        <v>233</v>
      </c>
      <c r="C1375" s="1" t="s">
        <v>379</v>
      </c>
      <c r="D1375" s="1" t="s">
        <v>2874</v>
      </c>
      <c r="E1375" s="1" t="s">
        <v>2875</v>
      </c>
      <c r="F1375" s="1" t="s">
        <v>346</v>
      </c>
      <c r="G1375" s="1"/>
      <c r="H1375" s="1" t="s">
        <v>9</v>
      </c>
    </row>
    <row r="1376" spans="1:8" x14ac:dyDescent="0.3">
      <c r="A1376" s="1">
        <v>1074</v>
      </c>
      <c r="B1376" s="1" t="s">
        <v>1623</v>
      </c>
      <c r="C1376" s="1" t="s">
        <v>529</v>
      </c>
      <c r="D1376" s="1" t="s">
        <v>2876</v>
      </c>
      <c r="E1376" s="1" t="s">
        <v>2877</v>
      </c>
      <c r="F1376" s="1" t="s">
        <v>8</v>
      </c>
      <c r="G1376" s="1">
        <v>65</v>
      </c>
      <c r="H1376" s="1" t="s">
        <v>9</v>
      </c>
    </row>
    <row r="1377" spans="1:8" x14ac:dyDescent="0.3">
      <c r="A1377" s="1">
        <v>1075</v>
      </c>
      <c r="B1377" s="1" t="s">
        <v>129</v>
      </c>
      <c r="C1377" s="1" t="s">
        <v>1630</v>
      </c>
      <c r="D1377" s="1" t="s">
        <v>2878</v>
      </c>
      <c r="E1377" s="1" t="s">
        <v>2879</v>
      </c>
      <c r="F1377" s="1" t="s">
        <v>346</v>
      </c>
      <c r="G1377" s="1"/>
      <c r="H1377" s="1" t="s">
        <v>9</v>
      </c>
    </row>
    <row r="1378" spans="1:8" x14ac:dyDescent="0.3">
      <c r="A1378" s="1">
        <v>1076</v>
      </c>
      <c r="B1378" s="1" t="s">
        <v>74</v>
      </c>
      <c r="C1378" s="1" t="s">
        <v>390</v>
      </c>
      <c r="D1378" s="1" t="s">
        <v>2880</v>
      </c>
      <c r="E1378" s="1" t="s">
        <v>2881</v>
      </c>
      <c r="F1378" s="1" t="s">
        <v>346</v>
      </c>
      <c r="G1378" s="1"/>
      <c r="H1378" s="1" t="s">
        <v>9</v>
      </c>
    </row>
    <row r="1379" spans="1:8" x14ac:dyDescent="0.3">
      <c r="A1379" s="1">
        <v>1077</v>
      </c>
      <c r="B1379" s="1" t="s">
        <v>74</v>
      </c>
      <c r="C1379" s="1" t="s">
        <v>75</v>
      </c>
      <c r="D1379" s="1" t="s">
        <v>2882</v>
      </c>
      <c r="E1379" s="1" t="s">
        <v>2883</v>
      </c>
      <c r="F1379" s="1" t="s">
        <v>8</v>
      </c>
      <c r="G1379" s="1">
        <v>109</v>
      </c>
      <c r="H1379" s="1" t="s">
        <v>9</v>
      </c>
    </row>
    <row r="1380" spans="1:8" x14ac:dyDescent="0.3">
      <c r="A1380" s="1">
        <v>1078</v>
      </c>
      <c r="B1380" s="1" t="s">
        <v>1623</v>
      </c>
      <c r="C1380" s="1" t="s">
        <v>529</v>
      </c>
      <c r="D1380" s="1" t="s">
        <v>2884</v>
      </c>
      <c r="E1380" s="1" t="s">
        <v>2885</v>
      </c>
      <c r="F1380" s="1" t="s">
        <v>8</v>
      </c>
      <c r="G1380" s="1">
        <v>65</v>
      </c>
      <c r="H1380" s="1" t="s">
        <v>9</v>
      </c>
    </row>
    <row r="1381" spans="1:8" x14ac:dyDescent="0.3">
      <c r="A1381" s="1">
        <v>1079</v>
      </c>
      <c r="B1381" s="1" t="s">
        <v>233</v>
      </c>
      <c r="C1381" s="1" t="s">
        <v>234</v>
      </c>
      <c r="D1381" s="1" t="s">
        <v>2886</v>
      </c>
      <c r="E1381" s="1" t="s">
        <v>2887</v>
      </c>
      <c r="F1381" s="1" t="s">
        <v>8</v>
      </c>
      <c r="G1381" s="1">
        <v>37</v>
      </c>
      <c r="H1381" s="1" t="s">
        <v>9</v>
      </c>
    </row>
    <row r="1382" spans="1:8" x14ac:dyDescent="0.3">
      <c r="A1382" s="1">
        <v>1080</v>
      </c>
      <c r="B1382" s="1" t="s">
        <v>14</v>
      </c>
      <c r="C1382" s="1" t="s">
        <v>101</v>
      </c>
      <c r="D1382" s="1" t="s">
        <v>2888</v>
      </c>
      <c r="E1382" s="1" t="s">
        <v>2889</v>
      </c>
      <c r="F1382" s="1" t="s">
        <v>8</v>
      </c>
      <c r="G1382" s="1">
        <v>29.15</v>
      </c>
      <c r="H1382" s="1" t="s">
        <v>9</v>
      </c>
    </row>
    <row r="1383" spans="1:8" x14ac:dyDescent="0.3">
      <c r="A1383" s="1">
        <v>1081</v>
      </c>
      <c r="B1383" s="1" t="s">
        <v>37</v>
      </c>
      <c r="C1383" s="1" t="s">
        <v>1754</v>
      </c>
      <c r="D1383" s="1" t="s">
        <v>2890</v>
      </c>
      <c r="E1383" s="1" t="s">
        <v>1954</v>
      </c>
      <c r="F1383" s="1" t="s">
        <v>8</v>
      </c>
      <c r="G1383" s="1"/>
      <c r="H1383" s="1" t="s">
        <v>9</v>
      </c>
    </row>
    <row r="1384" spans="1:8" x14ac:dyDescent="0.3">
      <c r="A1384" s="1">
        <v>1082</v>
      </c>
      <c r="B1384" s="1" t="s">
        <v>4</v>
      </c>
      <c r="C1384" s="1" t="s">
        <v>5</v>
      </c>
      <c r="D1384" s="1" t="s">
        <v>2891</v>
      </c>
      <c r="E1384" s="1" t="s">
        <v>2892</v>
      </c>
      <c r="F1384" s="1" t="s">
        <v>8</v>
      </c>
      <c r="G1384" s="1">
        <v>25</v>
      </c>
      <c r="H1384" s="1" t="s">
        <v>9</v>
      </c>
    </row>
    <row r="1385" spans="1:8" x14ac:dyDescent="0.3">
      <c r="A1385" s="1">
        <v>1083</v>
      </c>
      <c r="B1385" s="1" t="s">
        <v>14</v>
      </c>
      <c r="C1385" s="1" t="s">
        <v>90</v>
      </c>
      <c r="D1385" s="1" t="s">
        <v>2893</v>
      </c>
      <c r="E1385" s="1" t="s">
        <v>2894</v>
      </c>
      <c r="F1385" s="1" t="s">
        <v>8</v>
      </c>
      <c r="G1385" s="1">
        <v>29.75</v>
      </c>
      <c r="H1385" s="1" t="s">
        <v>9</v>
      </c>
    </row>
    <row r="1386" spans="1:8" x14ac:dyDescent="0.3">
      <c r="A1386" s="1">
        <v>1084</v>
      </c>
      <c r="B1386" s="1" t="s">
        <v>129</v>
      </c>
      <c r="C1386" s="1" t="s">
        <v>1630</v>
      </c>
      <c r="D1386" s="1" t="s">
        <v>2895</v>
      </c>
      <c r="E1386" s="1" t="s">
        <v>2896</v>
      </c>
      <c r="F1386" s="1" t="s">
        <v>346</v>
      </c>
      <c r="G1386" s="1">
        <v>20</v>
      </c>
      <c r="H1386" s="1" t="s">
        <v>9</v>
      </c>
    </row>
    <row r="1387" spans="1:8" x14ac:dyDescent="0.3">
      <c r="A1387" s="1">
        <v>1085</v>
      </c>
      <c r="B1387" s="1" t="s">
        <v>342</v>
      </c>
      <c r="C1387" s="1" t="s">
        <v>343</v>
      </c>
      <c r="D1387" s="1" t="s">
        <v>2897</v>
      </c>
      <c r="E1387" s="1" t="s">
        <v>2898</v>
      </c>
      <c r="F1387" s="1" t="s">
        <v>346</v>
      </c>
      <c r="G1387" s="1">
        <v>80</v>
      </c>
      <c r="H1387" s="1" t="s">
        <v>9</v>
      </c>
    </row>
    <row r="1388" spans="1:8" x14ac:dyDescent="0.3">
      <c r="A1388" s="1">
        <v>1086</v>
      </c>
      <c r="B1388" s="1" t="s">
        <v>129</v>
      </c>
      <c r="C1388" s="1" t="s">
        <v>130</v>
      </c>
      <c r="D1388" s="1" t="s">
        <v>2899</v>
      </c>
      <c r="E1388" s="1" t="s">
        <v>2900</v>
      </c>
      <c r="F1388" s="1" t="s">
        <v>8</v>
      </c>
      <c r="G1388" s="1">
        <v>17.420000000000002</v>
      </c>
      <c r="H1388" s="1" t="s">
        <v>9</v>
      </c>
    </row>
    <row r="1389" spans="1:8" x14ac:dyDescent="0.3">
      <c r="A1389" s="1">
        <v>1087</v>
      </c>
      <c r="B1389" s="1" t="s">
        <v>1623</v>
      </c>
      <c r="C1389" s="1" t="s">
        <v>529</v>
      </c>
      <c r="D1389" s="1" t="s">
        <v>2901</v>
      </c>
      <c r="E1389" s="1" t="s">
        <v>2902</v>
      </c>
      <c r="F1389" s="1" t="s">
        <v>8</v>
      </c>
      <c r="G1389" s="1">
        <v>65</v>
      </c>
      <c r="H1389" s="1" t="s">
        <v>9</v>
      </c>
    </row>
    <row r="1390" spans="1:8" x14ac:dyDescent="0.3">
      <c r="A1390" s="1">
        <v>1088</v>
      </c>
      <c r="B1390" s="1" t="s">
        <v>129</v>
      </c>
      <c r="C1390" s="1" t="s">
        <v>1630</v>
      </c>
      <c r="D1390" s="1" t="s">
        <v>2903</v>
      </c>
      <c r="E1390" s="1" t="s">
        <v>2904</v>
      </c>
      <c r="F1390" s="1" t="s">
        <v>346</v>
      </c>
      <c r="G1390" s="1"/>
      <c r="H1390" s="1" t="s">
        <v>9</v>
      </c>
    </row>
    <row r="1391" spans="1:8" x14ac:dyDescent="0.3">
      <c r="A1391" s="1">
        <v>1089</v>
      </c>
      <c r="B1391" s="1" t="s">
        <v>1623</v>
      </c>
      <c r="C1391" s="1" t="s">
        <v>529</v>
      </c>
      <c r="D1391" s="1" t="s">
        <v>2905</v>
      </c>
      <c r="E1391" s="1" t="s">
        <v>2906</v>
      </c>
      <c r="F1391" s="1" t="s">
        <v>8</v>
      </c>
      <c r="G1391" s="1">
        <v>65</v>
      </c>
      <c r="H1391" s="1" t="s">
        <v>9</v>
      </c>
    </row>
    <row r="1392" spans="1:8" x14ac:dyDescent="0.3">
      <c r="A1392" s="1">
        <v>1090</v>
      </c>
      <c r="B1392" s="1" t="s">
        <v>74</v>
      </c>
      <c r="C1392" s="1" t="s">
        <v>75</v>
      </c>
      <c r="D1392" s="1" t="s">
        <v>2907</v>
      </c>
      <c r="E1392" s="1" t="s">
        <v>2908</v>
      </c>
      <c r="F1392" s="1" t="s">
        <v>8</v>
      </c>
      <c r="G1392" s="1">
        <v>109</v>
      </c>
      <c r="H1392" s="1" t="s">
        <v>9</v>
      </c>
    </row>
    <row r="1393" spans="1:8" x14ac:dyDescent="0.3">
      <c r="A1393" s="1">
        <v>1091</v>
      </c>
      <c r="B1393" s="1" t="s">
        <v>10</v>
      </c>
      <c r="C1393" s="1" t="s">
        <v>11</v>
      </c>
      <c r="D1393" s="1" t="s">
        <v>2909</v>
      </c>
      <c r="E1393" s="1" t="s">
        <v>2910</v>
      </c>
      <c r="F1393" s="1" t="s">
        <v>346</v>
      </c>
      <c r="G1393" s="1">
        <v>59.5</v>
      </c>
      <c r="H1393" s="1" t="s">
        <v>9</v>
      </c>
    </row>
    <row r="1394" spans="1:8" x14ac:dyDescent="0.3">
      <c r="A1394" s="1">
        <v>1092</v>
      </c>
      <c r="B1394" s="1" t="s">
        <v>86</v>
      </c>
      <c r="C1394" s="1" t="s">
        <v>87</v>
      </c>
      <c r="D1394" s="1" t="s">
        <v>2911</v>
      </c>
      <c r="E1394" s="1" t="s">
        <v>2912</v>
      </c>
      <c r="F1394" s="1" t="s">
        <v>8</v>
      </c>
      <c r="G1394" s="1">
        <v>21</v>
      </c>
      <c r="H1394" s="1" t="s">
        <v>9</v>
      </c>
    </row>
    <row r="1395" spans="1:8" x14ac:dyDescent="0.3">
      <c r="A1395" s="1">
        <v>1093</v>
      </c>
      <c r="B1395" s="1" t="s">
        <v>74</v>
      </c>
      <c r="C1395" s="1" t="s">
        <v>671</v>
      </c>
      <c r="D1395" s="1" t="s">
        <v>2913</v>
      </c>
      <c r="E1395" s="1" t="s">
        <v>2914</v>
      </c>
      <c r="F1395" s="1" t="s">
        <v>8</v>
      </c>
      <c r="G1395" s="1">
        <v>109</v>
      </c>
      <c r="H1395" s="1" t="s">
        <v>9</v>
      </c>
    </row>
    <row r="1396" spans="1:8" x14ac:dyDescent="0.3">
      <c r="A1396" s="1">
        <v>1094</v>
      </c>
      <c r="B1396" s="1" t="s">
        <v>129</v>
      </c>
      <c r="C1396" s="1" t="s">
        <v>1630</v>
      </c>
      <c r="D1396" s="1" t="s">
        <v>2915</v>
      </c>
      <c r="E1396" s="1" t="s">
        <v>2916</v>
      </c>
      <c r="F1396" s="1" t="s">
        <v>346</v>
      </c>
      <c r="G1396" s="1">
        <v>20</v>
      </c>
      <c r="H1396" s="1" t="s">
        <v>9</v>
      </c>
    </row>
    <row r="1397" spans="1:8" x14ac:dyDescent="0.3">
      <c r="A1397" s="1">
        <v>1095</v>
      </c>
      <c r="B1397" s="1" t="s">
        <v>233</v>
      </c>
      <c r="C1397" s="1" t="s">
        <v>379</v>
      </c>
      <c r="D1397" s="1" t="s">
        <v>2917</v>
      </c>
      <c r="E1397" s="1" t="s">
        <v>2918</v>
      </c>
      <c r="F1397" s="1" t="s">
        <v>346</v>
      </c>
      <c r="G1397" s="1">
        <v>200</v>
      </c>
      <c r="H1397" s="1" t="s">
        <v>9</v>
      </c>
    </row>
    <row r="1398" spans="1:8" x14ac:dyDescent="0.3">
      <c r="A1398" s="1">
        <v>1096</v>
      </c>
      <c r="B1398" s="1" t="s">
        <v>1014</v>
      </c>
      <c r="C1398" s="1" t="s">
        <v>130</v>
      </c>
      <c r="D1398" s="1" t="s">
        <v>2919</v>
      </c>
      <c r="E1398" s="1" t="s">
        <v>2920</v>
      </c>
      <c r="F1398" s="1" t="s">
        <v>8</v>
      </c>
      <c r="G1398" s="1">
        <v>23</v>
      </c>
      <c r="H1398" s="1" t="s">
        <v>9</v>
      </c>
    </row>
    <row r="1399" spans="1:8" x14ac:dyDescent="0.3">
      <c r="A1399" s="1">
        <v>1097</v>
      </c>
      <c r="B1399" s="1" t="s">
        <v>2701</v>
      </c>
      <c r="C1399" s="1" t="s">
        <v>2702</v>
      </c>
      <c r="D1399" s="1" t="s">
        <v>2921</v>
      </c>
      <c r="E1399" s="1" t="s">
        <v>2922</v>
      </c>
      <c r="F1399" s="1" t="s">
        <v>346</v>
      </c>
      <c r="G1399" s="1"/>
      <c r="H1399" s="1" t="s">
        <v>257</v>
      </c>
    </row>
    <row r="1400" spans="1:8" x14ac:dyDescent="0.3">
      <c r="A1400" s="1">
        <v>1098</v>
      </c>
      <c r="B1400" s="1" t="s">
        <v>74</v>
      </c>
      <c r="C1400" s="1" t="s">
        <v>75</v>
      </c>
      <c r="D1400" s="1" t="s">
        <v>2923</v>
      </c>
      <c r="E1400" s="1" t="s">
        <v>2924</v>
      </c>
      <c r="F1400" s="1" t="s">
        <v>8</v>
      </c>
      <c r="G1400" s="1">
        <v>109</v>
      </c>
      <c r="H1400" s="1" t="s">
        <v>9</v>
      </c>
    </row>
    <row r="1401" spans="1:8" x14ac:dyDescent="0.3">
      <c r="A1401" s="1">
        <v>1099</v>
      </c>
      <c r="B1401" s="1" t="s">
        <v>433</v>
      </c>
      <c r="C1401" s="1" t="s">
        <v>2925</v>
      </c>
      <c r="D1401" s="1" t="s">
        <v>2926</v>
      </c>
      <c r="E1401" s="1" t="s">
        <v>2927</v>
      </c>
      <c r="F1401" s="1" t="s">
        <v>346</v>
      </c>
      <c r="G1401" s="1"/>
      <c r="H1401" s="1" t="s">
        <v>9</v>
      </c>
    </row>
    <row r="1402" spans="1:8" x14ac:dyDescent="0.3">
      <c r="A1402" s="1">
        <v>1100</v>
      </c>
      <c r="B1402" s="1" t="s">
        <v>60</v>
      </c>
      <c r="C1402" s="1" t="s">
        <v>61</v>
      </c>
      <c r="D1402" s="1" t="s">
        <v>2928</v>
      </c>
      <c r="E1402" s="1" t="s">
        <v>2929</v>
      </c>
      <c r="F1402" s="1" t="s">
        <v>8</v>
      </c>
      <c r="G1402" s="1">
        <v>90</v>
      </c>
      <c r="H1402" s="1" t="s">
        <v>9</v>
      </c>
    </row>
    <row r="1403" spans="1:8" x14ac:dyDescent="0.3">
      <c r="A1403" s="1">
        <v>1101</v>
      </c>
      <c r="B1403" s="1" t="s">
        <v>4</v>
      </c>
      <c r="C1403" s="1" t="s">
        <v>1561</v>
      </c>
      <c r="D1403" s="1" t="s">
        <v>2930</v>
      </c>
      <c r="E1403" s="1" t="s">
        <v>2931</v>
      </c>
      <c r="F1403" s="1" t="s">
        <v>346</v>
      </c>
      <c r="G1403" s="1">
        <v>13</v>
      </c>
      <c r="H1403" s="1" t="s">
        <v>117</v>
      </c>
    </row>
    <row r="1404" spans="1:8" x14ac:dyDescent="0.3">
      <c r="A1404" s="1">
        <v>1102</v>
      </c>
      <c r="B1404" s="1" t="s">
        <v>233</v>
      </c>
      <c r="C1404" s="1" t="s">
        <v>379</v>
      </c>
      <c r="D1404" s="1" t="s">
        <v>2932</v>
      </c>
      <c r="E1404" s="1" t="s">
        <v>2933</v>
      </c>
      <c r="F1404" s="1" t="s">
        <v>346</v>
      </c>
      <c r="G1404" s="1">
        <v>200</v>
      </c>
      <c r="H1404" s="1" t="s">
        <v>9</v>
      </c>
    </row>
    <row r="1405" spans="1:8" x14ac:dyDescent="0.3">
      <c r="A1405" s="1">
        <v>1103</v>
      </c>
      <c r="B1405" s="1" t="s">
        <v>129</v>
      </c>
      <c r="C1405" s="1" t="s">
        <v>1630</v>
      </c>
      <c r="D1405" s="1" t="s">
        <v>2934</v>
      </c>
      <c r="E1405" s="1" t="s">
        <v>2935</v>
      </c>
      <c r="F1405" s="1" t="s">
        <v>346</v>
      </c>
      <c r="G1405" s="1"/>
      <c r="H1405" s="1" t="s">
        <v>9</v>
      </c>
    </row>
    <row r="1406" spans="1:8" x14ac:dyDescent="0.3">
      <c r="A1406" s="1">
        <v>1104</v>
      </c>
      <c r="B1406" s="1" t="s">
        <v>14</v>
      </c>
      <c r="C1406" s="1" t="s">
        <v>90</v>
      </c>
      <c r="D1406" s="1" t="s">
        <v>2936</v>
      </c>
      <c r="E1406" s="1" t="s">
        <v>2937</v>
      </c>
      <c r="F1406" s="1" t="s">
        <v>8</v>
      </c>
      <c r="G1406" s="1">
        <v>29.75</v>
      </c>
      <c r="H1406" s="1" t="s">
        <v>9</v>
      </c>
    </row>
    <row r="1407" spans="1:8" x14ac:dyDescent="0.3">
      <c r="A1407" s="1">
        <v>1105</v>
      </c>
      <c r="B1407" s="1" t="s">
        <v>2938</v>
      </c>
      <c r="C1407" s="1" t="s">
        <v>2368</v>
      </c>
      <c r="D1407" s="1" t="s">
        <v>2939</v>
      </c>
      <c r="E1407" s="1" t="s">
        <v>2940</v>
      </c>
      <c r="F1407" s="1" t="s">
        <v>8</v>
      </c>
      <c r="G1407" s="1"/>
      <c r="H1407" s="1" t="s">
        <v>9</v>
      </c>
    </row>
    <row r="1408" spans="1:8" x14ac:dyDescent="0.3">
      <c r="A1408" s="1">
        <v>1106</v>
      </c>
      <c r="B1408" s="1" t="s">
        <v>74</v>
      </c>
      <c r="C1408" s="1" t="s">
        <v>75</v>
      </c>
      <c r="D1408" s="1" t="s">
        <v>2941</v>
      </c>
      <c r="E1408" s="1" t="s">
        <v>2942</v>
      </c>
      <c r="F1408" s="1" t="s">
        <v>8</v>
      </c>
      <c r="G1408" s="1">
        <v>120</v>
      </c>
      <c r="H1408" s="1" t="s">
        <v>9</v>
      </c>
    </row>
    <row r="1409" spans="1:8" x14ac:dyDescent="0.3">
      <c r="A1409" s="1">
        <v>1107</v>
      </c>
      <c r="B1409" s="1" t="s">
        <v>1623</v>
      </c>
      <c r="C1409" s="1" t="s">
        <v>529</v>
      </c>
      <c r="D1409" s="1" t="s">
        <v>2943</v>
      </c>
      <c r="E1409" s="1" t="s">
        <v>2944</v>
      </c>
      <c r="F1409" s="1" t="s">
        <v>8</v>
      </c>
      <c r="G1409" s="1">
        <v>65</v>
      </c>
      <c r="H1409" s="1" t="s">
        <v>117</v>
      </c>
    </row>
    <row r="1410" spans="1:8" x14ac:dyDescent="0.3">
      <c r="A1410" s="1">
        <v>1108</v>
      </c>
      <c r="B1410" s="1" t="s">
        <v>2701</v>
      </c>
      <c r="C1410" s="1" t="s">
        <v>2702</v>
      </c>
      <c r="D1410" s="1" t="s">
        <v>2945</v>
      </c>
      <c r="E1410" s="1" t="s">
        <v>2946</v>
      </c>
      <c r="F1410" s="1" t="s">
        <v>346</v>
      </c>
      <c r="G1410" s="1"/>
      <c r="H1410" s="1" t="s">
        <v>9</v>
      </c>
    </row>
    <row r="1411" spans="1:8" x14ac:dyDescent="0.3">
      <c r="A1411" s="1">
        <v>1109</v>
      </c>
      <c r="B1411" s="1" t="s">
        <v>233</v>
      </c>
      <c r="C1411" s="1" t="s">
        <v>981</v>
      </c>
      <c r="D1411" s="1" t="s">
        <v>2947</v>
      </c>
      <c r="E1411" s="1" t="s">
        <v>2948</v>
      </c>
      <c r="F1411" s="1" t="s">
        <v>8</v>
      </c>
      <c r="G1411" s="1">
        <v>30</v>
      </c>
      <c r="H1411" s="1" t="s">
        <v>9</v>
      </c>
    </row>
    <row r="1412" spans="1:8" x14ac:dyDescent="0.3">
      <c r="A1412" s="1">
        <v>1110</v>
      </c>
      <c r="B1412" s="1" t="s">
        <v>14</v>
      </c>
      <c r="C1412" s="1" t="s">
        <v>101</v>
      </c>
      <c r="D1412" s="1" t="s">
        <v>2949</v>
      </c>
      <c r="E1412" s="1" t="s">
        <v>2950</v>
      </c>
      <c r="F1412" s="1" t="s">
        <v>8</v>
      </c>
      <c r="G1412" s="1">
        <v>29.15</v>
      </c>
      <c r="H1412" s="1" t="s">
        <v>9</v>
      </c>
    </row>
    <row r="1413" spans="1:8" x14ac:dyDescent="0.3">
      <c r="A1413" s="1">
        <v>1111</v>
      </c>
      <c r="B1413" s="1" t="s">
        <v>14</v>
      </c>
      <c r="C1413" s="1" t="s">
        <v>90</v>
      </c>
      <c r="D1413" s="1" t="s">
        <v>2951</v>
      </c>
      <c r="E1413" s="1" t="s">
        <v>2952</v>
      </c>
      <c r="F1413" s="1" t="s">
        <v>8</v>
      </c>
      <c r="G1413" s="1">
        <v>64.680000000000007</v>
      </c>
      <c r="H1413" s="1" t="s">
        <v>9</v>
      </c>
    </row>
    <row r="1414" spans="1:8" x14ac:dyDescent="0.3">
      <c r="A1414" s="1">
        <v>1112</v>
      </c>
      <c r="B1414" s="1" t="s">
        <v>1623</v>
      </c>
      <c r="C1414" s="1" t="s">
        <v>529</v>
      </c>
      <c r="D1414" s="1" t="s">
        <v>2953</v>
      </c>
      <c r="E1414" s="1" t="s">
        <v>2954</v>
      </c>
      <c r="F1414" s="1" t="s">
        <v>8</v>
      </c>
      <c r="G1414" s="1">
        <v>65</v>
      </c>
      <c r="H1414" s="1" t="s">
        <v>9</v>
      </c>
    </row>
    <row r="1415" spans="1:8" x14ac:dyDescent="0.3">
      <c r="A1415" s="1">
        <v>1113</v>
      </c>
      <c r="B1415" s="1" t="s">
        <v>14</v>
      </c>
      <c r="C1415" s="1" t="s">
        <v>329</v>
      </c>
      <c r="D1415" s="1" t="s">
        <v>2955</v>
      </c>
      <c r="E1415" s="1" t="s">
        <v>2956</v>
      </c>
      <c r="F1415" s="1" t="s">
        <v>8</v>
      </c>
      <c r="G1415" s="1">
        <v>30.8</v>
      </c>
      <c r="H1415" s="1" t="s">
        <v>9</v>
      </c>
    </row>
    <row r="1416" spans="1:8" x14ac:dyDescent="0.3">
      <c r="A1416" s="1">
        <v>1114</v>
      </c>
      <c r="B1416" s="1" t="s">
        <v>4</v>
      </c>
      <c r="C1416" s="1" t="s">
        <v>5</v>
      </c>
      <c r="D1416" s="1" t="s">
        <v>2957</v>
      </c>
      <c r="E1416" s="1" t="s">
        <v>2958</v>
      </c>
      <c r="F1416" s="1" t="s">
        <v>8</v>
      </c>
      <c r="G1416" s="1">
        <v>23</v>
      </c>
      <c r="H1416" s="1" t="s">
        <v>9</v>
      </c>
    </row>
    <row r="1417" spans="1:8" x14ac:dyDescent="0.3">
      <c r="A1417" s="1">
        <v>1115</v>
      </c>
      <c r="B1417" s="1" t="s">
        <v>233</v>
      </c>
      <c r="C1417" s="1" t="s">
        <v>379</v>
      </c>
      <c r="D1417" s="1" t="s">
        <v>2959</v>
      </c>
      <c r="E1417" s="1" t="s">
        <v>2960</v>
      </c>
      <c r="F1417" s="1" t="s">
        <v>346</v>
      </c>
      <c r="G1417" s="1">
        <v>200</v>
      </c>
      <c r="H1417" s="1" t="s">
        <v>9</v>
      </c>
    </row>
    <row r="1418" spans="1:8" x14ac:dyDescent="0.3">
      <c r="A1418" s="1">
        <v>1116</v>
      </c>
      <c r="B1418" s="1" t="s">
        <v>129</v>
      </c>
      <c r="C1418" s="1" t="s">
        <v>565</v>
      </c>
      <c r="D1418" s="1" t="s">
        <v>2961</v>
      </c>
      <c r="E1418" s="1" t="s">
        <v>2962</v>
      </c>
      <c r="F1418" s="1" t="s">
        <v>8</v>
      </c>
      <c r="G1418" s="1">
        <v>65</v>
      </c>
      <c r="H1418" s="1" t="s">
        <v>9</v>
      </c>
    </row>
    <row r="1419" spans="1:8" x14ac:dyDescent="0.3">
      <c r="A1419" s="1">
        <v>1117</v>
      </c>
      <c r="B1419" s="1" t="s">
        <v>129</v>
      </c>
      <c r="C1419" s="1" t="s">
        <v>1630</v>
      </c>
      <c r="D1419" s="1" t="s">
        <v>2963</v>
      </c>
      <c r="E1419" s="1" t="s">
        <v>2964</v>
      </c>
      <c r="F1419" s="1" t="s">
        <v>346</v>
      </c>
      <c r="G1419" s="1">
        <v>20</v>
      </c>
      <c r="H1419" s="1" t="s">
        <v>9</v>
      </c>
    </row>
    <row r="1420" spans="1:8" x14ac:dyDescent="0.3">
      <c r="A1420" s="1">
        <v>1118</v>
      </c>
      <c r="B1420" s="1" t="s">
        <v>14</v>
      </c>
      <c r="C1420" s="1" t="s">
        <v>101</v>
      </c>
      <c r="D1420" s="1" t="s">
        <v>2965</v>
      </c>
      <c r="E1420" s="1" t="s">
        <v>2966</v>
      </c>
      <c r="F1420" s="1" t="s">
        <v>346</v>
      </c>
      <c r="G1420" s="1">
        <v>20.14</v>
      </c>
      <c r="H1420" s="1" t="s">
        <v>9</v>
      </c>
    </row>
    <row r="1421" spans="1:8" x14ac:dyDescent="0.3">
      <c r="A1421" s="1">
        <v>1119</v>
      </c>
      <c r="B1421" s="1" t="s">
        <v>129</v>
      </c>
      <c r="C1421" s="1" t="s">
        <v>130</v>
      </c>
      <c r="D1421" s="1" t="s">
        <v>2967</v>
      </c>
      <c r="E1421" s="1" t="s">
        <v>2968</v>
      </c>
      <c r="F1421" s="1" t="s">
        <v>346</v>
      </c>
      <c r="G1421" s="1"/>
      <c r="H1421" s="1" t="s">
        <v>9</v>
      </c>
    </row>
    <row r="1422" spans="1:8" x14ac:dyDescent="0.3">
      <c r="A1422" s="1">
        <v>1120</v>
      </c>
      <c r="B1422" s="1" t="s">
        <v>1623</v>
      </c>
      <c r="C1422" s="1" t="s">
        <v>565</v>
      </c>
      <c r="D1422" s="1" t="s">
        <v>2969</v>
      </c>
      <c r="E1422" s="1" t="s">
        <v>2970</v>
      </c>
      <c r="F1422" s="1" t="s">
        <v>8</v>
      </c>
      <c r="G1422" s="1">
        <v>65</v>
      </c>
      <c r="H1422" s="1" t="s">
        <v>9</v>
      </c>
    </row>
    <row r="1423" spans="1:8" x14ac:dyDescent="0.3">
      <c r="A1423" s="1">
        <v>1121</v>
      </c>
      <c r="B1423" s="1" t="s">
        <v>14</v>
      </c>
      <c r="C1423" s="1" t="s">
        <v>329</v>
      </c>
      <c r="D1423" s="1" t="s">
        <v>2971</v>
      </c>
      <c r="E1423" s="1" t="s">
        <v>2972</v>
      </c>
      <c r="F1423" s="1" t="s">
        <v>346</v>
      </c>
      <c r="G1423" s="1">
        <v>30.8</v>
      </c>
      <c r="H1423" s="1" t="s">
        <v>9</v>
      </c>
    </row>
    <row r="1424" spans="1:8" x14ac:dyDescent="0.3">
      <c r="A1424" s="1">
        <v>1122</v>
      </c>
      <c r="B1424" s="1" t="s">
        <v>233</v>
      </c>
      <c r="C1424" s="1" t="s">
        <v>981</v>
      </c>
      <c r="D1424" s="1" t="s">
        <v>2973</v>
      </c>
      <c r="E1424" s="1" t="s">
        <v>2974</v>
      </c>
      <c r="F1424" s="1" t="s">
        <v>8</v>
      </c>
      <c r="G1424" s="1">
        <v>30</v>
      </c>
      <c r="H1424" s="1" t="s">
        <v>9</v>
      </c>
    </row>
    <row r="1425" spans="1:8" x14ac:dyDescent="0.3">
      <c r="A1425" s="1">
        <v>1123</v>
      </c>
      <c r="B1425" s="1" t="s">
        <v>10</v>
      </c>
      <c r="C1425" s="1" t="s">
        <v>11</v>
      </c>
      <c r="D1425" s="1" t="s">
        <v>2975</v>
      </c>
      <c r="E1425" s="1" t="s">
        <v>2976</v>
      </c>
      <c r="F1425" s="1" t="s">
        <v>346</v>
      </c>
      <c r="G1425" s="1">
        <v>59.5</v>
      </c>
      <c r="H1425" s="1" t="s">
        <v>117</v>
      </c>
    </row>
    <row r="1426" spans="1:8" x14ac:dyDescent="0.3">
      <c r="A1426" s="1">
        <v>1124</v>
      </c>
      <c r="B1426" s="1" t="s">
        <v>74</v>
      </c>
      <c r="C1426" s="1" t="s">
        <v>390</v>
      </c>
      <c r="D1426" s="1" t="s">
        <v>2977</v>
      </c>
      <c r="E1426" s="1" t="s">
        <v>2978</v>
      </c>
      <c r="F1426" s="1" t="s">
        <v>346</v>
      </c>
      <c r="G1426" s="1">
        <v>164</v>
      </c>
      <c r="H1426" s="1" t="s">
        <v>9</v>
      </c>
    </row>
    <row r="1427" spans="1:8" x14ac:dyDescent="0.3">
      <c r="A1427" s="1">
        <v>1125</v>
      </c>
      <c r="B1427" s="1" t="s">
        <v>14</v>
      </c>
      <c r="C1427" s="1" t="s">
        <v>90</v>
      </c>
      <c r="D1427" s="1" t="s">
        <v>2979</v>
      </c>
      <c r="E1427" s="1" t="s">
        <v>2980</v>
      </c>
      <c r="F1427" s="1" t="s">
        <v>8</v>
      </c>
      <c r="G1427" s="1">
        <v>29.75</v>
      </c>
      <c r="H1427" s="1" t="s">
        <v>9</v>
      </c>
    </row>
    <row r="1428" spans="1:8" x14ac:dyDescent="0.3">
      <c r="A1428" s="1">
        <v>1126</v>
      </c>
      <c r="B1428" s="1" t="s">
        <v>233</v>
      </c>
      <c r="C1428" s="1" t="s">
        <v>379</v>
      </c>
      <c r="D1428" s="1" t="s">
        <v>2981</v>
      </c>
      <c r="E1428" s="1" t="s">
        <v>2982</v>
      </c>
      <c r="F1428" s="1" t="s">
        <v>346</v>
      </c>
      <c r="G1428" s="1">
        <v>200</v>
      </c>
      <c r="H1428" s="1" t="s">
        <v>9</v>
      </c>
    </row>
    <row r="1429" spans="1:8" x14ac:dyDescent="0.3">
      <c r="A1429" s="1">
        <v>1127</v>
      </c>
      <c r="B1429" s="1" t="s">
        <v>33</v>
      </c>
      <c r="C1429" s="1" t="s">
        <v>852</v>
      </c>
      <c r="D1429" s="1" t="s">
        <v>2983</v>
      </c>
      <c r="E1429" s="1" t="s">
        <v>2560</v>
      </c>
      <c r="F1429" s="1" t="s">
        <v>8</v>
      </c>
      <c r="G1429" s="1"/>
      <c r="H1429" s="1" t="s">
        <v>257</v>
      </c>
    </row>
    <row r="1430" spans="1:8" x14ac:dyDescent="0.3">
      <c r="A1430" s="1">
        <v>1128</v>
      </c>
      <c r="B1430" s="1" t="s">
        <v>14</v>
      </c>
      <c r="C1430" s="1" t="s">
        <v>101</v>
      </c>
      <c r="D1430" s="1" t="s">
        <v>2984</v>
      </c>
      <c r="E1430" s="1" t="s">
        <v>2985</v>
      </c>
      <c r="F1430" s="1" t="s">
        <v>8</v>
      </c>
      <c r="G1430" s="1">
        <v>29.15</v>
      </c>
      <c r="H1430" s="1" t="s">
        <v>9</v>
      </c>
    </row>
    <row r="1431" spans="1:8" x14ac:dyDescent="0.3">
      <c r="A1431" s="1">
        <v>1129</v>
      </c>
      <c r="B1431" s="1" t="s">
        <v>1014</v>
      </c>
      <c r="C1431" s="1" t="s">
        <v>130</v>
      </c>
      <c r="D1431" s="1" t="s">
        <v>2986</v>
      </c>
      <c r="E1431" s="1" t="s">
        <v>2987</v>
      </c>
      <c r="F1431" s="1" t="s">
        <v>8</v>
      </c>
      <c r="G1431" s="1">
        <v>23</v>
      </c>
      <c r="H1431" s="1" t="s">
        <v>9</v>
      </c>
    </row>
    <row r="1432" spans="1:8" x14ac:dyDescent="0.3">
      <c r="A1432" s="1">
        <v>1130</v>
      </c>
      <c r="B1432" s="1" t="s">
        <v>74</v>
      </c>
      <c r="C1432" s="1" t="s">
        <v>671</v>
      </c>
      <c r="D1432" s="1" t="s">
        <v>2988</v>
      </c>
      <c r="E1432" s="1" t="s">
        <v>2989</v>
      </c>
      <c r="F1432" s="1" t="s">
        <v>8</v>
      </c>
      <c r="G1432" s="1">
        <v>109</v>
      </c>
      <c r="H1432" s="1" t="s">
        <v>9</v>
      </c>
    </row>
    <row r="1433" spans="1:8" x14ac:dyDescent="0.3">
      <c r="A1433" s="1">
        <v>1131</v>
      </c>
      <c r="B1433" s="1" t="s">
        <v>86</v>
      </c>
      <c r="C1433" s="1" t="s">
        <v>87</v>
      </c>
      <c r="D1433" s="1" t="s">
        <v>2990</v>
      </c>
      <c r="E1433" s="1" t="s">
        <v>2991</v>
      </c>
      <c r="F1433" s="1" t="s">
        <v>8</v>
      </c>
      <c r="G1433" s="1">
        <v>21</v>
      </c>
      <c r="H1433" s="1" t="s">
        <v>9</v>
      </c>
    </row>
    <row r="1434" spans="1:8" x14ac:dyDescent="0.3">
      <c r="A1434" s="1">
        <v>1132</v>
      </c>
      <c r="B1434" s="1" t="s">
        <v>74</v>
      </c>
      <c r="C1434" s="1" t="s">
        <v>75</v>
      </c>
      <c r="D1434" s="1" t="s">
        <v>2992</v>
      </c>
      <c r="E1434" s="1" t="s">
        <v>2993</v>
      </c>
      <c r="F1434" s="1" t="s">
        <v>8</v>
      </c>
      <c r="G1434" s="1">
        <v>109</v>
      </c>
      <c r="H1434" s="1" t="s">
        <v>9</v>
      </c>
    </row>
    <row r="1435" spans="1:8" x14ac:dyDescent="0.3">
      <c r="A1435" s="1">
        <v>1133</v>
      </c>
      <c r="B1435" s="1" t="s">
        <v>2701</v>
      </c>
      <c r="C1435" s="1" t="s">
        <v>2702</v>
      </c>
      <c r="D1435" s="1" t="s">
        <v>2994</v>
      </c>
      <c r="E1435" s="1" t="s">
        <v>2995</v>
      </c>
      <c r="F1435" s="1" t="s">
        <v>346</v>
      </c>
      <c r="G1435" s="1"/>
      <c r="H1435" s="1" t="s">
        <v>9</v>
      </c>
    </row>
    <row r="1436" spans="1:8" x14ac:dyDescent="0.3">
      <c r="A1436" s="1">
        <v>1134</v>
      </c>
      <c r="B1436" s="1" t="s">
        <v>129</v>
      </c>
      <c r="C1436" s="1" t="s">
        <v>565</v>
      </c>
      <c r="D1436" s="1" t="s">
        <v>2996</v>
      </c>
      <c r="E1436" s="1" t="s">
        <v>2997</v>
      </c>
      <c r="F1436" s="1" t="s">
        <v>8</v>
      </c>
      <c r="G1436" s="1">
        <v>65</v>
      </c>
      <c r="H1436" s="1" t="s">
        <v>257</v>
      </c>
    </row>
    <row r="1437" spans="1:8" x14ac:dyDescent="0.3">
      <c r="A1437" s="1">
        <v>1135</v>
      </c>
      <c r="B1437" s="1" t="s">
        <v>233</v>
      </c>
      <c r="C1437" s="1" t="s">
        <v>379</v>
      </c>
      <c r="D1437" s="1" t="s">
        <v>2998</v>
      </c>
      <c r="E1437" s="1" t="s">
        <v>2999</v>
      </c>
      <c r="F1437" s="1" t="s">
        <v>346</v>
      </c>
      <c r="G1437" s="1">
        <v>200</v>
      </c>
      <c r="H1437" s="1" t="s">
        <v>9</v>
      </c>
    </row>
    <row r="1438" spans="1:8" x14ac:dyDescent="0.3">
      <c r="A1438" s="1">
        <v>1136</v>
      </c>
      <c r="B1438" s="1" t="s">
        <v>129</v>
      </c>
      <c r="C1438" s="1" t="s">
        <v>1630</v>
      </c>
      <c r="D1438" s="1" t="s">
        <v>3000</v>
      </c>
      <c r="E1438" s="1" t="s">
        <v>3001</v>
      </c>
      <c r="F1438" s="1" t="s">
        <v>346</v>
      </c>
      <c r="G1438" s="1">
        <v>20</v>
      </c>
      <c r="H1438" s="1" t="s">
        <v>9</v>
      </c>
    </row>
    <row r="1439" spans="1:8" x14ac:dyDescent="0.3">
      <c r="A1439" s="1">
        <v>1137</v>
      </c>
      <c r="B1439" s="1" t="s">
        <v>4</v>
      </c>
      <c r="C1439" s="1" t="s">
        <v>1561</v>
      </c>
      <c r="D1439" s="1" t="s">
        <v>3002</v>
      </c>
      <c r="E1439" s="1" t="s">
        <v>3003</v>
      </c>
      <c r="F1439" s="1" t="s">
        <v>346</v>
      </c>
      <c r="G1439" s="1">
        <v>13</v>
      </c>
      <c r="H1439" s="1" t="s">
        <v>9</v>
      </c>
    </row>
    <row r="1440" spans="1:8" x14ac:dyDescent="0.3">
      <c r="A1440" s="1">
        <v>1138</v>
      </c>
      <c r="B1440" s="1" t="s">
        <v>14</v>
      </c>
      <c r="C1440" s="1" t="s">
        <v>101</v>
      </c>
      <c r="D1440" s="1" t="s">
        <v>3004</v>
      </c>
      <c r="E1440" s="1" t="s">
        <v>3005</v>
      </c>
      <c r="F1440" s="1" t="s">
        <v>346</v>
      </c>
      <c r="G1440" s="1">
        <v>20.14</v>
      </c>
      <c r="H1440" s="1" t="s">
        <v>9</v>
      </c>
    </row>
    <row r="1441" spans="1:8" x14ac:dyDescent="0.3">
      <c r="A1441" s="1">
        <v>1139</v>
      </c>
      <c r="B1441" s="1" t="s">
        <v>129</v>
      </c>
      <c r="C1441" s="1" t="s">
        <v>130</v>
      </c>
      <c r="D1441" s="1" t="s">
        <v>3006</v>
      </c>
      <c r="E1441" s="1" t="s">
        <v>3007</v>
      </c>
      <c r="F1441" s="1" t="s">
        <v>346</v>
      </c>
      <c r="G1441" s="1"/>
      <c r="H1441" s="1" t="s">
        <v>9</v>
      </c>
    </row>
    <row r="1442" spans="1:8" x14ac:dyDescent="0.3">
      <c r="A1442" s="1">
        <v>1140</v>
      </c>
      <c r="B1442" s="1" t="s">
        <v>60</v>
      </c>
      <c r="C1442" s="1" t="s">
        <v>536</v>
      </c>
      <c r="D1442" s="1" t="s">
        <v>3008</v>
      </c>
      <c r="E1442" s="1" t="s">
        <v>3009</v>
      </c>
      <c r="F1442" s="1" t="s">
        <v>346</v>
      </c>
      <c r="G1442" s="1">
        <v>112.5</v>
      </c>
      <c r="H1442" s="1" t="s">
        <v>9</v>
      </c>
    </row>
    <row r="1443" spans="1:8" x14ac:dyDescent="0.3">
      <c r="A1443" s="1">
        <v>1141</v>
      </c>
      <c r="B1443" s="1" t="s">
        <v>129</v>
      </c>
      <c r="C1443" s="1" t="s">
        <v>1630</v>
      </c>
      <c r="D1443" s="1" t="s">
        <v>3010</v>
      </c>
      <c r="E1443" s="1" t="s">
        <v>3011</v>
      </c>
      <c r="F1443" s="1" t="s">
        <v>346</v>
      </c>
      <c r="G1443" s="1"/>
      <c r="H1443" s="1" t="s">
        <v>9</v>
      </c>
    </row>
    <row r="1444" spans="1:8" x14ac:dyDescent="0.3">
      <c r="A1444" s="1">
        <v>1142</v>
      </c>
      <c r="B1444" s="1" t="s">
        <v>1623</v>
      </c>
      <c r="C1444" s="1" t="s">
        <v>565</v>
      </c>
      <c r="D1444" s="1" t="s">
        <v>3012</v>
      </c>
      <c r="E1444" s="1" t="s">
        <v>3013</v>
      </c>
      <c r="F1444" s="1" t="s">
        <v>8</v>
      </c>
      <c r="G1444" s="1">
        <v>65</v>
      </c>
      <c r="H1444" s="1" t="s">
        <v>9</v>
      </c>
    </row>
    <row r="1445" spans="1:8" x14ac:dyDescent="0.3">
      <c r="A1445" s="1">
        <v>1143</v>
      </c>
      <c r="B1445" s="1" t="s">
        <v>233</v>
      </c>
      <c r="C1445" s="1" t="s">
        <v>379</v>
      </c>
      <c r="D1445" s="1" t="s">
        <v>3014</v>
      </c>
      <c r="E1445" s="1" t="s">
        <v>3015</v>
      </c>
      <c r="F1445" s="1" t="s">
        <v>346</v>
      </c>
      <c r="G1445" s="1">
        <v>200</v>
      </c>
      <c r="H1445" s="1" t="s">
        <v>9</v>
      </c>
    </row>
    <row r="1446" spans="1:8" x14ac:dyDescent="0.3">
      <c r="A1446" s="1">
        <v>1144</v>
      </c>
      <c r="B1446" s="1" t="s">
        <v>74</v>
      </c>
      <c r="C1446" s="1" t="s">
        <v>390</v>
      </c>
      <c r="D1446" s="1" t="s">
        <v>3016</v>
      </c>
      <c r="E1446" s="1" t="s">
        <v>3017</v>
      </c>
      <c r="F1446" s="1" t="s">
        <v>8</v>
      </c>
      <c r="G1446" s="1">
        <v>350</v>
      </c>
      <c r="H1446" s="1" t="s">
        <v>9</v>
      </c>
    </row>
    <row r="1447" spans="1:8" x14ac:dyDescent="0.3">
      <c r="A1447" s="1">
        <v>1145</v>
      </c>
      <c r="B1447" s="1" t="s">
        <v>74</v>
      </c>
      <c r="C1447" s="1" t="s">
        <v>75</v>
      </c>
      <c r="D1447" s="1" t="s">
        <v>3018</v>
      </c>
      <c r="E1447" s="1" t="s">
        <v>3019</v>
      </c>
      <c r="F1447" s="1" t="s">
        <v>8</v>
      </c>
      <c r="G1447" s="1">
        <v>109</v>
      </c>
      <c r="H1447" s="1" t="s">
        <v>9</v>
      </c>
    </row>
    <row r="1448" spans="1:8" x14ac:dyDescent="0.3">
      <c r="A1448" s="1">
        <v>1146</v>
      </c>
      <c r="B1448" s="1" t="s">
        <v>14</v>
      </c>
      <c r="C1448" s="1" t="s">
        <v>138</v>
      </c>
      <c r="D1448" s="1" t="s">
        <v>3020</v>
      </c>
      <c r="E1448" s="1" t="s">
        <v>3021</v>
      </c>
      <c r="F1448" s="1" t="s">
        <v>8</v>
      </c>
      <c r="G1448" s="1"/>
      <c r="H1448" s="1" t="s">
        <v>9</v>
      </c>
    </row>
    <row r="1449" spans="1:8" x14ac:dyDescent="0.3">
      <c r="A1449" s="1">
        <v>1147</v>
      </c>
      <c r="B1449" s="1" t="s">
        <v>342</v>
      </c>
      <c r="C1449" s="1" t="s">
        <v>3022</v>
      </c>
      <c r="D1449" s="1" t="s">
        <v>3023</v>
      </c>
      <c r="E1449" s="1" t="s">
        <v>3024</v>
      </c>
      <c r="F1449" s="1" t="s">
        <v>8</v>
      </c>
      <c r="G1449" s="1">
        <v>40</v>
      </c>
      <c r="H1449" s="1" t="s">
        <v>9</v>
      </c>
    </row>
    <row r="1450" spans="1:8" x14ac:dyDescent="0.3">
      <c r="A1450" s="1">
        <v>1148</v>
      </c>
      <c r="B1450" s="1" t="s">
        <v>2701</v>
      </c>
      <c r="C1450" s="1" t="s">
        <v>2702</v>
      </c>
      <c r="D1450" s="1" t="s">
        <v>3025</v>
      </c>
      <c r="E1450" s="1" t="s">
        <v>3026</v>
      </c>
      <c r="F1450" s="1" t="s">
        <v>346</v>
      </c>
      <c r="G1450" s="1"/>
      <c r="H1450" s="1" t="s">
        <v>9</v>
      </c>
    </row>
    <row r="1451" spans="1:8" x14ac:dyDescent="0.3">
      <c r="A1451" s="1">
        <v>1149</v>
      </c>
      <c r="B1451" s="1" t="s">
        <v>14</v>
      </c>
      <c r="C1451" s="1" t="s">
        <v>329</v>
      </c>
      <c r="D1451" s="1" t="s">
        <v>3027</v>
      </c>
      <c r="E1451" s="1" t="s">
        <v>3028</v>
      </c>
      <c r="F1451" s="1" t="s">
        <v>8</v>
      </c>
      <c r="G1451" s="1">
        <v>64.680000000000007</v>
      </c>
      <c r="H1451" s="1" t="s">
        <v>9</v>
      </c>
    </row>
    <row r="1452" spans="1:8" x14ac:dyDescent="0.3">
      <c r="A1452" s="1">
        <v>1150</v>
      </c>
      <c r="B1452" s="1" t="s">
        <v>14</v>
      </c>
      <c r="C1452" s="1" t="s">
        <v>101</v>
      </c>
      <c r="D1452" s="1" t="s">
        <v>3029</v>
      </c>
      <c r="E1452" s="1" t="s">
        <v>3030</v>
      </c>
      <c r="F1452" s="1" t="s">
        <v>8</v>
      </c>
      <c r="G1452" s="1">
        <v>29.15</v>
      </c>
      <c r="H1452" s="1" t="s">
        <v>9</v>
      </c>
    </row>
    <row r="1453" spans="1:8" x14ac:dyDescent="0.3">
      <c r="A1453" s="1">
        <v>1151</v>
      </c>
      <c r="B1453" s="1" t="s">
        <v>33</v>
      </c>
      <c r="C1453" s="1" t="s">
        <v>852</v>
      </c>
      <c r="D1453" s="1" t="s">
        <v>3031</v>
      </c>
      <c r="E1453" s="1" t="s">
        <v>2560</v>
      </c>
      <c r="F1453" s="1" t="s">
        <v>8</v>
      </c>
      <c r="G1453" s="1"/>
      <c r="H1453" s="1" t="s">
        <v>257</v>
      </c>
    </row>
    <row r="1454" spans="1:8" x14ac:dyDescent="0.3">
      <c r="A1454" s="1">
        <v>1152</v>
      </c>
      <c r="B1454" s="1" t="s">
        <v>10</v>
      </c>
      <c r="C1454" s="1" t="s">
        <v>11</v>
      </c>
      <c r="D1454" s="1" t="s">
        <v>3032</v>
      </c>
      <c r="E1454" s="1" t="s">
        <v>3033</v>
      </c>
      <c r="F1454" s="1" t="s">
        <v>346</v>
      </c>
      <c r="G1454" s="1">
        <v>59.5</v>
      </c>
      <c r="H1454" s="1" t="s">
        <v>9</v>
      </c>
    </row>
    <row r="1455" spans="1:8" x14ac:dyDescent="0.3">
      <c r="A1455" s="1">
        <v>1153</v>
      </c>
      <c r="B1455" s="1" t="s">
        <v>1623</v>
      </c>
      <c r="C1455" s="1" t="s">
        <v>565</v>
      </c>
      <c r="D1455" s="1" t="s">
        <v>3034</v>
      </c>
      <c r="E1455" s="1" t="s">
        <v>3035</v>
      </c>
      <c r="F1455" s="1" t="s">
        <v>8</v>
      </c>
      <c r="G1455" s="1">
        <v>65</v>
      </c>
      <c r="H1455" s="1" t="s">
        <v>9</v>
      </c>
    </row>
    <row r="1456" spans="1:8" x14ac:dyDescent="0.3">
      <c r="A1456" s="1">
        <v>1154</v>
      </c>
      <c r="B1456" s="1" t="s">
        <v>60</v>
      </c>
      <c r="C1456" s="1" t="s">
        <v>61</v>
      </c>
      <c r="D1456" s="1" t="s">
        <v>3036</v>
      </c>
      <c r="E1456" s="1" t="s">
        <v>3037</v>
      </c>
      <c r="F1456" s="1" t="s">
        <v>8</v>
      </c>
      <c r="G1456" s="1">
        <v>90</v>
      </c>
      <c r="H1456" s="1" t="s">
        <v>9</v>
      </c>
    </row>
    <row r="1457" spans="1:8" x14ac:dyDescent="0.3">
      <c r="A1457" s="1">
        <v>1155</v>
      </c>
      <c r="B1457" s="1" t="s">
        <v>4</v>
      </c>
      <c r="C1457" s="1" t="s">
        <v>3038</v>
      </c>
      <c r="D1457" s="1" t="s">
        <v>3039</v>
      </c>
      <c r="E1457" s="1" t="s">
        <v>3040</v>
      </c>
      <c r="F1457" s="1" t="s">
        <v>346</v>
      </c>
      <c r="G1457" s="1">
        <v>20</v>
      </c>
      <c r="H1457" s="1" t="s">
        <v>9</v>
      </c>
    </row>
    <row r="1458" spans="1:8" x14ac:dyDescent="0.3">
      <c r="A1458" s="1">
        <v>1156</v>
      </c>
      <c r="B1458" s="1" t="s">
        <v>233</v>
      </c>
      <c r="C1458" s="1" t="s">
        <v>379</v>
      </c>
      <c r="D1458" s="1" t="s">
        <v>3041</v>
      </c>
      <c r="E1458" s="1" t="s">
        <v>3042</v>
      </c>
      <c r="F1458" s="1" t="s">
        <v>346</v>
      </c>
      <c r="G1458" s="1">
        <v>200</v>
      </c>
      <c r="H1458" s="1" t="s">
        <v>9</v>
      </c>
    </row>
    <row r="1459" spans="1:8" x14ac:dyDescent="0.3">
      <c r="A1459" s="1">
        <v>1157</v>
      </c>
      <c r="B1459" s="1" t="s">
        <v>129</v>
      </c>
      <c r="C1459" s="1" t="s">
        <v>1630</v>
      </c>
      <c r="D1459" s="1" t="s">
        <v>3043</v>
      </c>
      <c r="E1459" s="1" t="s">
        <v>3044</v>
      </c>
      <c r="F1459" s="1" t="s">
        <v>346</v>
      </c>
      <c r="G1459" s="1"/>
      <c r="H1459" s="1" t="s">
        <v>9</v>
      </c>
    </row>
    <row r="1460" spans="1:8" x14ac:dyDescent="0.3">
      <c r="A1460" s="1">
        <v>1158</v>
      </c>
      <c r="B1460" s="1" t="s">
        <v>14</v>
      </c>
      <c r="C1460" s="1" t="s">
        <v>329</v>
      </c>
      <c r="D1460" s="1" t="s">
        <v>3045</v>
      </c>
      <c r="E1460" s="1" t="s">
        <v>3046</v>
      </c>
      <c r="F1460" s="1" t="s">
        <v>8</v>
      </c>
      <c r="G1460" s="1">
        <v>64.680000000000007</v>
      </c>
      <c r="H1460" s="1" t="s">
        <v>9</v>
      </c>
    </row>
    <row r="1461" spans="1:8" x14ac:dyDescent="0.3">
      <c r="A1461" s="1">
        <v>1159</v>
      </c>
      <c r="B1461" s="1" t="s">
        <v>14</v>
      </c>
      <c r="C1461" s="1" t="s">
        <v>90</v>
      </c>
      <c r="D1461" s="1" t="s">
        <v>3047</v>
      </c>
      <c r="E1461" s="1" t="s">
        <v>3048</v>
      </c>
      <c r="F1461" s="1" t="s">
        <v>8</v>
      </c>
      <c r="G1461" s="1">
        <v>29.75</v>
      </c>
      <c r="H1461" s="1" t="s">
        <v>9</v>
      </c>
    </row>
    <row r="1462" spans="1:8" x14ac:dyDescent="0.3">
      <c r="A1462" s="1">
        <v>1160</v>
      </c>
      <c r="B1462" s="1" t="s">
        <v>74</v>
      </c>
      <c r="C1462" s="1" t="s">
        <v>75</v>
      </c>
      <c r="D1462" s="1" t="s">
        <v>3049</v>
      </c>
      <c r="E1462" s="1" t="s">
        <v>3050</v>
      </c>
      <c r="F1462" s="1" t="s">
        <v>8</v>
      </c>
      <c r="G1462" s="1">
        <v>140</v>
      </c>
      <c r="H1462" s="1" t="s">
        <v>9</v>
      </c>
    </row>
    <row r="1463" spans="1:8" x14ac:dyDescent="0.3">
      <c r="A1463" s="1">
        <v>1161</v>
      </c>
      <c r="B1463" s="1" t="s">
        <v>14</v>
      </c>
      <c r="C1463" s="1" t="s">
        <v>101</v>
      </c>
      <c r="D1463" s="1" t="s">
        <v>3051</v>
      </c>
      <c r="E1463" s="1" t="s">
        <v>3052</v>
      </c>
      <c r="F1463" s="1" t="s">
        <v>8</v>
      </c>
      <c r="G1463" s="1">
        <v>29.15</v>
      </c>
      <c r="H1463" s="1" t="s">
        <v>9</v>
      </c>
    </row>
    <row r="1464" spans="1:8" x14ac:dyDescent="0.3">
      <c r="A1464" s="1">
        <v>1162</v>
      </c>
      <c r="B1464" s="1" t="s">
        <v>86</v>
      </c>
      <c r="C1464" s="1" t="s">
        <v>87</v>
      </c>
      <c r="D1464" s="1" t="s">
        <v>3053</v>
      </c>
      <c r="E1464" s="1" t="s">
        <v>3054</v>
      </c>
      <c r="F1464" s="1" t="s">
        <v>8</v>
      </c>
      <c r="G1464" s="1">
        <v>31</v>
      </c>
      <c r="H1464" s="1" t="s">
        <v>9</v>
      </c>
    </row>
    <row r="1465" spans="1:8" x14ac:dyDescent="0.3">
      <c r="A1465" s="1">
        <v>1163</v>
      </c>
      <c r="B1465" s="1" t="s">
        <v>1623</v>
      </c>
      <c r="C1465" s="1" t="s">
        <v>529</v>
      </c>
      <c r="D1465" s="1" t="s">
        <v>3055</v>
      </c>
      <c r="E1465" s="1" t="s">
        <v>3056</v>
      </c>
      <c r="F1465" s="1" t="s">
        <v>8</v>
      </c>
      <c r="G1465" s="1">
        <v>65</v>
      </c>
      <c r="H1465" s="1" t="s">
        <v>9</v>
      </c>
    </row>
    <row r="1466" spans="1:8" x14ac:dyDescent="0.3">
      <c r="A1466" s="1">
        <v>1164</v>
      </c>
      <c r="B1466" s="1" t="s">
        <v>129</v>
      </c>
      <c r="C1466" s="1" t="s">
        <v>130</v>
      </c>
      <c r="D1466" s="1" t="s">
        <v>3057</v>
      </c>
      <c r="E1466" s="1" t="s">
        <v>3058</v>
      </c>
      <c r="F1466" s="1" t="s">
        <v>346</v>
      </c>
      <c r="G1466" s="1">
        <v>20</v>
      </c>
      <c r="H1466" s="1" t="s">
        <v>9</v>
      </c>
    </row>
    <row r="1467" spans="1:8" x14ac:dyDescent="0.3">
      <c r="A1467" s="1">
        <v>1165</v>
      </c>
      <c r="B1467" s="1" t="s">
        <v>2938</v>
      </c>
      <c r="C1467" s="1" t="s">
        <v>2368</v>
      </c>
      <c r="D1467" s="1" t="s">
        <v>3059</v>
      </c>
      <c r="E1467" s="1" t="s">
        <v>3060</v>
      </c>
      <c r="F1467" s="1" t="s">
        <v>8</v>
      </c>
      <c r="G1467" s="1"/>
      <c r="H1467" s="1" t="s">
        <v>257</v>
      </c>
    </row>
    <row r="1468" spans="1:8" x14ac:dyDescent="0.3">
      <c r="A1468" s="1">
        <v>1166</v>
      </c>
      <c r="B1468" s="1" t="s">
        <v>74</v>
      </c>
      <c r="C1468" s="1" t="s">
        <v>745</v>
      </c>
      <c r="D1468" s="1" t="s">
        <v>3061</v>
      </c>
      <c r="E1468" s="1" t="s">
        <v>3062</v>
      </c>
      <c r="F1468" s="1" t="s">
        <v>346</v>
      </c>
      <c r="G1468" s="1"/>
      <c r="H1468" s="1" t="s">
        <v>9</v>
      </c>
    </row>
    <row r="1469" spans="1:8" x14ac:dyDescent="0.3">
      <c r="A1469" s="1">
        <v>1167</v>
      </c>
      <c r="B1469" s="1" t="s">
        <v>14</v>
      </c>
      <c r="C1469" s="1" t="s">
        <v>101</v>
      </c>
      <c r="D1469" s="1" t="s">
        <v>3063</v>
      </c>
      <c r="E1469" s="1" t="s">
        <v>3064</v>
      </c>
      <c r="F1469" s="1" t="s">
        <v>8</v>
      </c>
      <c r="G1469" s="1">
        <v>29.15</v>
      </c>
      <c r="H1469" s="1" t="s">
        <v>9</v>
      </c>
    </row>
    <row r="1470" spans="1:8" x14ac:dyDescent="0.3">
      <c r="A1470" s="1">
        <v>1168</v>
      </c>
      <c r="B1470" s="1" t="s">
        <v>129</v>
      </c>
      <c r="C1470" s="1" t="s">
        <v>565</v>
      </c>
      <c r="D1470" s="1" t="s">
        <v>3065</v>
      </c>
      <c r="E1470" s="1" t="s">
        <v>3066</v>
      </c>
      <c r="F1470" s="1" t="s">
        <v>346</v>
      </c>
      <c r="G1470" s="1"/>
      <c r="H1470" s="1" t="s">
        <v>9</v>
      </c>
    </row>
    <row r="1471" spans="1:8" x14ac:dyDescent="0.3">
      <c r="A1471" s="1">
        <v>1169</v>
      </c>
      <c r="B1471" s="1" t="s">
        <v>1623</v>
      </c>
      <c r="C1471" s="1" t="s">
        <v>529</v>
      </c>
      <c r="D1471" s="1" t="s">
        <v>3067</v>
      </c>
      <c r="E1471" s="1" t="s">
        <v>3068</v>
      </c>
      <c r="F1471" s="1" t="s">
        <v>8</v>
      </c>
      <c r="G1471" s="1">
        <v>65</v>
      </c>
      <c r="H1471" s="1" t="s">
        <v>9</v>
      </c>
    </row>
    <row r="1472" spans="1:8" x14ac:dyDescent="0.3">
      <c r="A1472" s="1">
        <v>1170</v>
      </c>
      <c r="B1472" s="1" t="s">
        <v>233</v>
      </c>
      <c r="C1472" s="1" t="s">
        <v>379</v>
      </c>
      <c r="D1472" s="1" t="s">
        <v>3069</v>
      </c>
      <c r="E1472" s="1" t="s">
        <v>3070</v>
      </c>
      <c r="F1472" s="1" t="s">
        <v>346</v>
      </c>
      <c r="G1472" s="1"/>
      <c r="H1472" s="1" t="s">
        <v>9</v>
      </c>
    </row>
    <row r="1473" spans="1:8" x14ac:dyDescent="0.3">
      <c r="A1473" s="1">
        <v>1171</v>
      </c>
      <c r="B1473" s="1" t="s">
        <v>74</v>
      </c>
      <c r="C1473" s="1" t="s">
        <v>75</v>
      </c>
      <c r="D1473" s="1" t="s">
        <v>3071</v>
      </c>
      <c r="E1473" s="1" t="s">
        <v>3072</v>
      </c>
      <c r="F1473" s="1" t="s">
        <v>8</v>
      </c>
      <c r="G1473" s="1">
        <v>153</v>
      </c>
      <c r="H1473" s="1" t="s">
        <v>9</v>
      </c>
    </row>
    <row r="1474" spans="1:8" x14ac:dyDescent="0.3">
      <c r="A1474" s="1">
        <v>1172</v>
      </c>
      <c r="B1474" s="1" t="s">
        <v>14</v>
      </c>
      <c r="C1474" s="1" t="s">
        <v>101</v>
      </c>
      <c r="D1474" s="1" t="s">
        <v>3073</v>
      </c>
      <c r="E1474" s="1" t="s">
        <v>3074</v>
      </c>
      <c r="F1474" s="1" t="s">
        <v>346</v>
      </c>
      <c r="G1474" s="1">
        <v>20.14</v>
      </c>
      <c r="H1474" s="1" t="s">
        <v>9</v>
      </c>
    </row>
    <row r="1475" spans="1:8" x14ac:dyDescent="0.3">
      <c r="A1475" s="1">
        <v>1173</v>
      </c>
      <c r="B1475" s="1" t="s">
        <v>1623</v>
      </c>
      <c r="C1475" s="1" t="s">
        <v>529</v>
      </c>
      <c r="D1475" s="1" t="s">
        <v>3075</v>
      </c>
      <c r="E1475" s="1" t="s">
        <v>3076</v>
      </c>
      <c r="F1475" s="1" t="s">
        <v>8</v>
      </c>
      <c r="G1475" s="1">
        <v>65</v>
      </c>
      <c r="H1475" s="1" t="s">
        <v>9</v>
      </c>
    </row>
    <row r="1476" spans="1:8" x14ac:dyDescent="0.3">
      <c r="A1476" s="1">
        <v>1174</v>
      </c>
      <c r="B1476" s="1" t="s">
        <v>825</v>
      </c>
      <c r="C1476" s="1" t="s">
        <v>234</v>
      </c>
      <c r="D1476" s="1" t="s">
        <v>3077</v>
      </c>
      <c r="E1476" s="1" t="s">
        <v>3078</v>
      </c>
      <c r="F1476" s="1" t="s">
        <v>8</v>
      </c>
      <c r="G1476" s="1">
        <v>37</v>
      </c>
      <c r="H1476" s="1" t="s">
        <v>9</v>
      </c>
    </row>
    <row r="1477" spans="1:8" x14ac:dyDescent="0.3">
      <c r="A1477" s="1">
        <v>1175</v>
      </c>
      <c r="B1477" s="1" t="s">
        <v>33</v>
      </c>
      <c r="C1477" s="1" t="s">
        <v>852</v>
      </c>
      <c r="D1477" s="1" t="s">
        <v>3079</v>
      </c>
      <c r="E1477" s="1" t="s">
        <v>3080</v>
      </c>
      <c r="F1477" s="1" t="s">
        <v>346</v>
      </c>
      <c r="G1477" s="1"/>
      <c r="H1477" s="1" t="s">
        <v>9</v>
      </c>
    </row>
    <row r="1478" spans="1:8" x14ac:dyDescent="0.3">
      <c r="A1478" s="1">
        <v>1176</v>
      </c>
      <c r="B1478" s="1" t="s">
        <v>129</v>
      </c>
      <c r="C1478" s="1" t="s">
        <v>1630</v>
      </c>
      <c r="D1478" s="1" t="s">
        <v>3081</v>
      </c>
      <c r="E1478" s="1" t="s">
        <v>3082</v>
      </c>
      <c r="F1478" s="1" t="s">
        <v>346</v>
      </c>
      <c r="G1478" s="1">
        <v>20</v>
      </c>
      <c r="H1478" s="1" t="s">
        <v>9</v>
      </c>
    </row>
    <row r="1479" spans="1:8" x14ac:dyDescent="0.3">
      <c r="A1479" s="1">
        <v>1177</v>
      </c>
      <c r="B1479" s="1" t="s">
        <v>74</v>
      </c>
      <c r="C1479" s="1" t="s">
        <v>390</v>
      </c>
      <c r="D1479" s="1" t="s">
        <v>3083</v>
      </c>
      <c r="E1479" s="1" t="s">
        <v>3084</v>
      </c>
      <c r="F1479" s="1" t="s">
        <v>346</v>
      </c>
      <c r="G1479" s="1"/>
      <c r="H1479" s="1" t="s">
        <v>9</v>
      </c>
    </row>
    <row r="1480" spans="1:8" x14ac:dyDescent="0.3">
      <c r="A1480" s="1">
        <v>1178</v>
      </c>
      <c r="B1480" s="1" t="s">
        <v>14</v>
      </c>
      <c r="C1480" s="1" t="s">
        <v>18</v>
      </c>
      <c r="D1480" s="1" t="s">
        <v>3085</v>
      </c>
      <c r="E1480" s="1" t="s">
        <v>3086</v>
      </c>
      <c r="F1480" s="1" t="s">
        <v>8</v>
      </c>
      <c r="G1480" s="1">
        <v>69.7</v>
      </c>
      <c r="H1480" s="1" t="s">
        <v>9</v>
      </c>
    </row>
    <row r="1481" spans="1:8" x14ac:dyDescent="0.3">
      <c r="A1481" s="1">
        <v>1179</v>
      </c>
      <c r="B1481" s="1" t="s">
        <v>14</v>
      </c>
      <c r="C1481" s="1" t="s">
        <v>329</v>
      </c>
      <c r="D1481" s="1" t="s">
        <v>3087</v>
      </c>
      <c r="E1481" s="1" t="s">
        <v>3088</v>
      </c>
      <c r="F1481" s="1" t="s">
        <v>8</v>
      </c>
      <c r="G1481" s="1">
        <v>64.680000000000007</v>
      </c>
      <c r="H1481" s="1" t="s">
        <v>9</v>
      </c>
    </row>
    <row r="1482" spans="1:8" x14ac:dyDescent="0.3">
      <c r="A1482" s="1">
        <v>1180</v>
      </c>
      <c r="B1482" s="1" t="s">
        <v>1014</v>
      </c>
      <c r="C1482" s="1" t="s">
        <v>130</v>
      </c>
      <c r="D1482" s="1" t="s">
        <v>3089</v>
      </c>
      <c r="E1482" s="1" t="s">
        <v>3090</v>
      </c>
      <c r="F1482" s="1" t="s">
        <v>8</v>
      </c>
      <c r="G1482" s="1">
        <v>23</v>
      </c>
      <c r="H1482" s="1" t="s">
        <v>9</v>
      </c>
    </row>
    <row r="1483" spans="1:8" x14ac:dyDescent="0.3">
      <c r="A1483" s="1">
        <v>1181</v>
      </c>
      <c r="B1483" s="1" t="s">
        <v>4</v>
      </c>
      <c r="C1483" s="1" t="s">
        <v>5</v>
      </c>
      <c r="D1483" s="1" t="s">
        <v>3091</v>
      </c>
      <c r="E1483" s="1" t="s">
        <v>3092</v>
      </c>
      <c r="F1483" s="1" t="s">
        <v>8</v>
      </c>
      <c r="G1483" s="1">
        <v>25</v>
      </c>
      <c r="H1483" s="1" t="s">
        <v>257</v>
      </c>
    </row>
    <row r="1484" spans="1:8" x14ac:dyDescent="0.3">
      <c r="A1484" s="1">
        <v>1182</v>
      </c>
      <c r="B1484" s="1" t="s">
        <v>14</v>
      </c>
      <c r="C1484" s="1" t="s">
        <v>329</v>
      </c>
      <c r="D1484" s="1" t="s">
        <v>3093</v>
      </c>
      <c r="E1484" s="1" t="s">
        <v>3094</v>
      </c>
      <c r="F1484" s="1" t="s">
        <v>8</v>
      </c>
      <c r="G1484" s="1">
        <v>64.680000000000007</v>
      </c>
      <c r="H1484" s="1" t="s">
        <v>9</v>
      </c>
    </row>
    <row r="1485" spans="1:8" x14ac:dyDescent="0.3">
      <c r="A1485" s="1">
        <v>1183</v>
      </c>
      <c r="B1485" s="1" t="s">
        <v>129</v>
      </c>
      <c r="C1485" s="1" t="s">
        <v>1630</v>
      </c>
      <c r="D1485" s="1" t="s">
        <v>3095</v>
      </c>
      <c r="E1485" s="1" t="s">
        <v>3096</v>
      </c>
      <c r="F1485" s="1" t="s">
        <v>346</v>
      </c>
      <c r="G1485" s="1"/>
      <c r="H1485" s="1" t="s">
        <v>9</v>
      </c>
    </row>
    <row r="1486" spans="1:8" x14ac:dyDescent="0.3">
      <c r="A1486" s="1">
        <v>1184</v>
      </c>
      <c r="B1486" s="1" t="s">
        <v>14</v>
      </c>
      <c r="C1486" s="1" t="s">
        <v>101</v>
      </c>
      <c r="D1486" s="1" t="s">
        <v>3097</v>
      </c>
      <c r="E1486" s="1" t="s">
        <v>3098</v>
      </c>
      <c r="F1486" s="1" t="s">
        <v>8</v>
      </c>
      <c r="G1486" s="1">
        <v>29.15</v>
      </c>
      <c r="H1486" s="1" t="s">
        <v>9</v>
      </c>
    </row>
    <row r="1487" spans="1:8" x14ac:dyDescent="0.3">
      <c r="A1487" s="1">
        <v>1185</v>
      </c>
      <c r="B1487" s="1" t="s">
        <v>233</v>
      </c>
      <c r="C1487" s="1" t="s">
        <v>981</v>
      </c>
      <c r="D1487" s="1" t="s">
        <v>3099</v>
      </c>
      <c r="E1487" s="1" t="s">
        <v>3100</v>
      </c>
      <c r="F1487" s="1" t="s">
        <v>8</v>
      </c>
      <c r="G1487" s="1">
        <v>30</v>
      </c>
      <c r="H1487" s="1" t="s">
        <v>9</v>
      </c>
    </row>
    <row r="1488" spans="1:8" x14ac:dyDescent="0.3">
      <c r="A1488" s="1">
        <v>1186</v>
      </c>
      <c r="B1488" s="1" t="s">
        <v>60</v>
      </c>
      <c r="C1488" s="1" t="s">
        <v>61</v>
      </c>
      <c r="D1488" s="1" t="s">
        <v>3101</v>
      </c>
      <c r="E1488" s="1" t="s">
        <v>3102</v>
      </c>
      <c r="F1488" s="1" t="s">
        <v>8</v>
      </c>
      <c r="G1488" s="1">
        <v>90</v>
      </c>
      <c r="H1488" s="1" t="s">
        <v>9</v>
      </c>
    </row>
    <row r="1489" spans="1:8" x14ac:dyDescent="0.3">
      <c r="A1489" s="1">
        <v>1187</v>
      </c>
      <c r="B1489" s="1" t="s">
        <v>129</v>
      </c>
      <c r="C1489" s="1" t="s">
        <v>565</v>
      </c>
      <c r="D1489" s="1" t="s">
        <v>3103</v>
      </c>
      <c r="E1489" s="1" t="s">
        <v>3104</v>
      </c>
      <c r="F1489" s="1" t="s">
        <v>8</v>
      </c>
      <c r="G1489" s="1">
        <v>65</v>
      </c>
      <c r="H1489" s="1" t="s">
        <v>9</v>
      </c>
    </row>
    <row r="1490" spans="1:8" x14ac:dyDescent="0.3">
      <c r="A1490" s="1">
        <v>1188</v>
      </c>
      <c r="B1490" s="1" t="s">
        <v>14</v>
      </c>
      <c r="C1490" s="1" t="s">
        <v>18</v>
      </c>
      <c r="D1490" s="1" t="s">
        <v>3105</v>
      </c>
      <c r="E1490" s="1" t="s">
        <v>3106</v>
      </c>
      <c r="F1490" s="1" t="s">
        <v>8</v>
      </c>
      <c r="G1490" s="1">
        <v>69.7</v>
      </c>
      <c r="H1490" s="1" t="s">
        <v>9</v>
      </c>
    </row>
    <row r="1491" spans="1:8" x14ac:dyDescent="0.3">
      <c r="A1491" s="1">
        <v>1189</v>
      </c>
      <c r="B1491" s="1" t="s">
        <v>14</v>
      </c>
      <c r="C1491" s="1" t="s">
        <v>329</v>
      </c>
      <c r="D1491" s="1" t="s">
        <v>3107</v>
      </c>
      <c r="E1491" s="1" t="s">
        <v>3108</v>
      </c>
      <c r="F1491" s="1" t="s">
        <v>8</v>
      </c>
      <c r="G1491" s="1">
        <v>30.8</v>
      </c>
      <c r="H1491" s="1" t="s">
        <v>9</v>
      </c>
    </row>
    <row r="1492" spans="1:8" x14ac:dyDescent="0.3">
      <c r="A1492" s="1">
        <v>1190</v>
      </c>
      <c r="B1492" s="1" t="s">
        <v>4</v>
      </c>
      <c r="C1492" s="1" t="s">
        <v>5</v>
      </c>
      <c r="D1492" s="1" t="s">
        <v>3109</v>
      </c>
      <c r="E1492" s="1" t="s">
        <v>3110</v>
      </c>
      <c r="F1492" s="1" t="s">
        <v>8</v>
      </c>
      <c r="G1492" s="1">
        <v>25</v>
      </c>
      <c r="H1492" s="1" t="s">
        <v>9</v>
      </c>
    </row>
    <row r="1493" spans="1:8" x14ac:dyDescent="0.3">
      <c r="A1493" s="1">
        <v>1191</v>
      </c>
      <c r="B1493" s="1" t="s">
        <v>74</v>
      </c>
      <c r="C1493" s="1" t="s">
        <v>75</v>
      </c>
      <c r="D1493" s="1" t="s">
        <v>3111</v>
      </c>
      <c r="E1493" s="1" t="s">
        <v>3112</v>
      </c>
      <c r="F1493" s="1" t="s">
        <v>8</v>
      </c>
      <c r="G1493" s="1">
        <v>145</v>
      </c>
      <c r="H1493" s="1" t="s">
        <v>9</v>
      </c>
    </row>
    <row r="1494" spans="1:8" x14ac:dyDescent="0.3">
      <c r="A1494" s="1">
        <v>1192</v>
      </c>
      <c r="B1494" s="1" t="s">
        <v>1623</v>
      </c>
      <c r="C1494" s="1" t="s">
        <v>529</v>
      </c>
      <c r="D1494" s="1" t="s">
        <v>3113</v>
      </c>
      <c r="E1494" s="1" t="s">
        <v>3114</v>
      </c>
      <c r="F1494" s="1" t="s">
        <v>8</v>
      </c>
      <c r="G1494" s="1">
        <v>65</v>
      </c>
      <c r="H1494" s="1" t="s">
        <v>9</v>
      </c>
    </row>
    <row r="1495" spans="1:8" x14ac:dyDescent="0.3">
      <c r="A1495" s="1">
        <v>1193</v>
      </c>
      <c r="B1495" s="1" t="s">
        <v>14</v>
      </c>
      <c r="C1495" s="1" t="s">
        <v>90</v>
      </c>
      <c r="D1495" s="1" t="s">
        <v>3115</v>
      </c>
      <c r="E1495" s="1" t="s">
        <v>3116</v>
      </c>
      <c r="F1495" s="1" t="s">
        <v>8</v>
      </c>
      <c r="G1495" s="1">
        <v>29.75</v>
      </c>
      <c r="H1495" s="1" t="s">
        <v>9</v>
      </c>
    </row>
    <row r="1496" spans="1:8" x14ac:dyDescent="0.3">
      <c r="A1496" s="1">
        <v>1194</v>
      </c>
      <c r="B1496" s="1" t="s">
        <v>129</v>
      </c>
      <c r="C1496" s="1" t="s">
        <v>1630</v>
      </c>
      <c r="D1496" s="1" t="s">
        <v>3117</v>
      </c>
      <c r="E1496" s="1" t="s">
        <v>3118</v>
      </c>
      <c r="F1496" s="1" t="s">
        <v>346</v>
      </c>
      <c r="G1496" s="1"/>
      <c r="H1496" s="1" t="s">
        <v>9</v>
      </c>
    </row>
    <row r="1497" spans="1:8" x14ac:dyDescent="0.3">
      <c r="A1497" s="1">
        <v>1195</v>
      </c>
      <c r="B1497" s="1" t="s">
        <v>14</v>
      </c>
      <c r="C1497" s="1" t="s">
        <v>329</v>
      </c>
      <c r="D1497" s="1" t="s">
        <v>3119</v>
      </c>
      <c r="E1497" s="1" t="s">
        <v>3120</v>
      </c>
      <c r="F1497" s="1" t="s">
        <v>8</v>
      </c>
      <c r="G1497" s="1">
        <v>64.680000000000007</v>
      </c>
      <c r="H1497" s="1" t="s">
        <v>9</v>
      </c>
    </row>
    <row r="1498" spans="1:8" x14ac:dyDescent="0.3">
      <c r="A1498" s="1">
        <v>1196</v>
      </c>
      <c r="B1498" s="1" t="s">
        <v>129</v>
      </c>
      <c r="C1498" s="1" t="s">
        <v>2022</v>
      </c>
      <c r="D1498" s="1" t="s">
        <v>3121</v>
      </c>
      <c r="E1498" s="1" t="s">
        <v>3122</v>
      </c>
      <c r="F1498" s="1" t="s">
        <v>346</v>
      </c>
      <c r="G1498" s="1"/>
      <c r="H1498" s="1" t="s">
        <v>9</v>
      </c>
    </row>
    <row r="1499" spans="1:8" x14ac:dyDescent="0.3">
      <c r="A1499" s="1">
        <v>1197</v>
      </c>
      <c r="B1499" s="1" t="s">
        <v>129</v>
      </c>
      <c r="C1499" s="1" t="s">
        <v>565</v>
      </c>
      <c r="D1499" s="1" t="s">
        <v>3123</v>
      </c>
      <c r="E1499" s="1" t="s">
        <v>3124</v>
      </c>
      <c r="F1499" s="1" t="s">
        <v>8</v>
      </c>
      <c r="G1499" s="1">
        <v>65</v>
      </c>
      <c r="H1499" s="1" t="s">
        <v>9</v>
      </c>
    </row>
    <row r="1500" spans="1:8" x14ac:dyDescent="0.3">
      <c r="A1500" s="1">
        <v>1198</v>
      </c>
      <c r="B1500" s="1" t="s">
        <v>14</v>
      </c>
      <c r="C1500" s="1" t="s">
        <v>138</v>
      </c>
      <c r="D1500" s="1" t="s">
        <v>3125</v>
      </c>
      <c r="E1500" s="1" t="s">
        <v>3126</v>
      </c>
      <c r="F1500" s="1" t="s">
        <v>8</v>
      </c>
      <c r="G1500" s="1"/>
      <c r="H1500" s="1" t="s">
        <v>9</v>
      </c>
    </row>
    <row r="1501" spans="1:8" x14ac:dyDescent="0.3">
      <c r="A1501" s="1">
        <v>1199</v>
      </c>
      <c r="B1501" s="1" t="s">
        <v>129</v>
      </c>
      <c r="C1501" s="1" t="s">
        <v>1630</v>
      </c>
      <c r="D1501" s="1" t="s">
        <v>3127</v>
      </c>
      <c r="E1501" s="1" t="s">
        <v>3128</v>
      </c>
      <c r="F1501" s="1" t="s">
        <v>346</v>
      </c>
      <c r="G1501" s="1">
        <v>20</v>
      </c>
      <c r="H1501" s="1" t="s">
        <v>9</v>
      </c>
    </row>
    <row r="1502" spans="1:8" x14ac:dyDescent="0.3">
      <c r="A1502" s="1">
        <v>0</v>
      </c>
      <c r="B1502" s="1" t="s">
        <v>74</v>
      </c>
      <c r="C1502" s="1" t="s">
        <v>114</v>
      </c>
      <c r="D1502" s="1" t="s">
        <v>3129</v>
      </c>
      <c r="E1502" s="1" t="s">
        <v>3130</v>
      </c>
      <c r="F1502" s="1" t="s">
        <v>346</v>
      </c>
      <c r="G1502" s="1"/>
      <c r="H1502" s="1" t="s">
        <v>9</v>
      </c>
    </row>
    <row r="1503" spans="1:8" x14ac:dyDescent="0.3">
      <c r="A1503" s="1">
        <v>1</v>
      </c>
      <c r="B1503" s="1" t="s">
        <v>233</v>
      </c>
      <c r="C1503" s="1" t="s">
        <v>981</v>
      </c>
      <c r="D1503" s="1" t="s">
        <v>3131</v>
      </c>
      <c r="E1503" s="1" t="s">
        <v>3132</v>
      </c>
      <c r="F1503" s="1" t="s">
        <v>8</v>
      </c>
      <c r="G1503" s="1">
        <v>30</v>
      </c>
      <c r="H1503" s="1" t="s">
        <v>9</v>
      </c>
    </row>
    <row r="1504" spans="1:8" x14ac:dyDescent="0.3">
      <c r="A1504" s="1">
        <v>2</v>
      </c>
      <c r="B1504" s="1" t="s">
        <v>1623</v>
      </c>
      <c r="C1504" s="1" t="s">
        <v>529</v>
      </c>
      <c r="D1504" s="1" t="s">
        <v>3133</v>
      </c>
      <c r="E1504" s="1" t="s">
        <v>3134</v>
      </c>
      <c r="F1504" s="1" t="s">
        <v>8</v>
      </c>
      <c r="G1504" s="1">
        <v>65</v>
      </c>
      <c r="H1504" s="1" t="s">
        <v>9</v>
      </c>
    </row>
    <row r="1505" spans="1:8" x14ac:dyDescent="0.3">
      <c r="A1505" s="1">
        <v>3</v>
      </c>
      <c r="B1505" s="1" t="s">
        <v>86</v>
      </c>
      <c r="C1505" s="1" t="s">
        <v>87</v>
      </c>
      <c r="D1505" s="1" t="s">
        <v>3135</v>
      </c>
      <c r="E1505" s="1" t="s">
        <v>3136</v>
      </c>
      <c r="F1505" s="1" t="s">
        <v>8</v>
      </c>
      <c r="G1505" s="1">
        <v>21</v>
      </c>
      <c r="H1505" s="1" t="s">
        <v>9</v>
      </c>
    </row>
    <row r="1506" spans="1:8" x14ac:dyDescent="0.3">
      <c r="A1506" s="1">
        <v>4</v>
      </c>
      <c r="B1506" s="1" t="s">
        <v>14</v>
      </c>
      <c r="C1506" s="1" t="s">
        <v>101</v>
      </c>
      <c r="D1506" s="1" t="s">
        <v>3137</v>
      </c>
      <c r="E1506" s="1" t="s">
        <v>3138</v>
      </c>
      <c r="F1506" s="1" t="s">
        <v>8</v>
      </c>
      <c r="G1506" s="1">
        <v>29.15</v>
      </c>
      <c r="H1506" s="1" t="s">
        <v>9</v>
      </c>
    </row>
    <row r="1507" spans="1:8" x14ac:dyDescent="0.3">
      <c r="A1507" s="1">
        <v>5</v>
      </c>
      <c r="B1507" s="1" t="s">
        <v>2835</v>
      </c>
      <c r="C1507" s="1" t="s">
        <v>2022</v>
      </c>
      <c r="D1507" s="1" t="s">
        <v>3139</v>
      </c>
      <c r="E1507" s="1" t="s">
        <v>3140</v>
      </c>
      <c r="F1507" s="1" t="s">
        <v>346</v>
      </c>
      <c r="G1507" s="1"/>
      <c r="H1507" s="1" t="s">
        <v>9</v>
      </c>
    </row>
    <row r="1508" spans="1:8" x14ac:dyDescent="0.3">
      <c r="A1508" s="1">
        <v>6</v>
      </c>
      <c r="B1508" s="1" t="s">
        <v>4</v>
      </c>
      <c r="C1508" s="1" t="s">
        <v>5</v>
      </c>
      <c r="D1508" s="1" t="s">
        <v>3141</v>
      </c>
      <c r="E1508" s="1" t="s">
        <v>3142</v>
      </c>
      <c r="F1508" s="1" t="s">
        <v>8</v>
      </c>
      <c r="G1508" s="1">
        <v>25</v>
      </c>
      <c r="H1508" s="1" t="s">
        <v>9</v>
      </c>
    </row>
    <row r="1509" spans="1:8" x14ac:dyDescent="0.3">
      <c r="A1509" s="1">
        <v>7</v>
      </c>
      <c r="B1509" s="1" t="s">
        <v>1623</v>
      </c>
      <c r="C1509" s="1" t="s">
        <v>529</v>
      </c>
      <c r="D1509" s="1" t="s">
        <v>3143</v>
      </c>
      <c r="E1509" s="1" t="s">
        <v>3144</v>
      </c>
      <c r="F1509" s="1" t="s">
        <v>8</v>
      </c>
      <c r="G1509" s="1">
        <v>65</v>
      </c>
      <c r="H1509" s="1" t="s">
        <v>9</v>
      </c>
    </row>
    <row r="1510" spans="1:8" x14ac:dyDescent="0.3">
      <c r="A1510" s="1">
        <v>8</v>
      </c>
      <c r="B1510" s="1" t="s">
        <v>14</v>
      </c>
      <c r="C1510" s="1" t="s">
        <v>138</v>
      </c>
      <c r="D1510" s="1" t="s">
        <v>3145</v>
      </c>
      <c r="E1510" s="1" t="s">
        <v>3146</v>
      </c>
      <c r="F1510" s="1" t="s">
        <v>8</v>
      </c>
      <c r="G1510" s="1"/>
      <c r="H1510" s="1" t="s">
        <v>9</v>
      </c>
    </row>
    <row r="1511" spans="1:8" x14ac:dyDescent="0.3">
      <c r="A1511" s="1">
        <v>9</v>
      </c>
      <c r="B1511" s="1" t="s">
        <v>342</v>
      </c>
      <c r="C1511" s="1" t="s">
        <v>3147</v>
      </c>
      <c r="D1511" s="1" t="s">
        <v>3148</v>
      </c>
      <c r="E1511" s="1" t="s">
        <v>3149</v>
      </c>
      <c r="F1511" s="1" t="s">
        <v>8</v>
      </c>
      <c r="G1511" s="1">
        <v>46</v>
      </c>
      <c r="H1511" s="1" t="s">
        <v>9</v>
      </c>
    </row>
    <row r="1512" spans="1:8" x14ac:dyDescent="0.3">
      <c r="A1512" s="1">
        <v>10</v>
      </c>
      <c r="B1512" s="1" t="s">
        <v>2701</v>
      </c>
      <c r="C1512" s="1" t="s">
        <v>2702</v>
      </c>
      <c r="D1512" s="1" t="s">
        <v>3150</v>
      </c>
      <c r="E1512" s="1" t="s">
        <v>3151</v>
      </c>
      <c r="F1512" s="1" t="s">
        <v>346</v>
      </c>
      <c r="G1512" s="1"/>
      <c r="H1512" s="1" t="s">
        <v>9</v>
      </c>
    </row>
    <row r="1513" spans="1:8" x14ac:dyDescent="0.3">
      <c r="A1513" s="1">
        <v>11</v>
      </c>
      <c r="B1513" s="1" t="s">
        <v>60</v>
      </c>
      <c r="C1513" s="1" t="s">
        <v>61</v>
      </c>
      <c r="D1513" s="1" t="s">
        <v>3152</v>
      </c>
      <c r="E1513" s="1" t="s">
        <v>3153</v>
      </c>
      <c r="F1513" s="1" t="s">
        <v>8</v>
      </c>
      <c r="G1513" s="1">
        <v>90</v>
      </c>
      <c r="H1513" s="1" t="s">
        <v>9</v>
      </c>
    </row>
    <row r="1514" spans="1:8" x14ac:dyDescent="0.3">
      <c r="A1514" s="1">
        <v>12</v>
      </c>
      <c r="B1514" s="1" t="s">
        <v>233</v>
      </c>
      <c r="C1514" s="1" t="s">
        <v>379</v>
      </c>
      <c r="D1514" s="1" t="s">
        <v>3154</v>
      </c>
      <c r="E1514" s="1" t="s">
        <v>3155</v>
      </c>
      <c r="F1514" s="1" t="s">
        <v>346</v>
      </c>
      <c r="G1514" s="1">
        <v>200</v>
      </c>
      <c r="H1514" s="1" t="s">
        <v>9</v>
      </c>
    </row>
    <row r="1515" spans="1:8" x14ac:dyDescent="0.3">
      <c r="A1515" s="1">
        <v>13</v>
      </c>
      <c r="B1515" s="1" t="s">
        <v>129</v>
      </c>
      <c r="C1515" s="1" t="s">
        <v>565</v>
      </c>
      <c r="D1515" s="1" t="s">
        <v>3156</v>
      </c>
      <c r="E1515" s="1" t="s">
        <v>3157</v>
      </c>
      <c r="F1515" s="1" t="s">
        <v>8</v>
      </c>
      <c r="G1515" s="1">
        <v>65</v>
      </c>
      <c r="H1515" s="1" t="s">
        <v>9</v>
      </c>
    </row>
    <row r="1516" spans="1:8" x14ac:dyDescent="0.3">
      <c r="A1516" s="1">
        <v>14</v>
      </c>
      <c r="B1516" s="1" t="s">
        <v>14</v>
      </c>
      <c r="C1516" s="1" t="s">
        <v>101</v>
      </c>
      <c r="D1516" s="1" t="s">
        <v>3158</v>
      </c>
      <c r="E1516" s="1" t="s">
        <v>3159</v>
      </c>
      <c r="F1516" s="1" t="s">
        <v>8</v>
      </c>
      <c r="G1516" s="1">
        <v>29.15</v>
      </c>
      <c r="H1516" s="1" t="s">
        <v>9</v>
      </c>
    </row>
    <row r="1517" spans="1:8" x14ac:dyDescent="0.3">
      <c r="A1517" s="1">
        <v>15</v>
      </c>
      <c r="B1517" s="1" t="s">
        <v>74</v>
      </c>
      <c r="C1517" s="1" t="s">
        <v>3160</v>
      </c>
      <c r="D1517" s="1" t="s">
        <v>3161</v>
      </c>
      <c r="E1517" s="1" t="s">
        <v>3162</v>
      </c>
      <c r="F1517" s="1" t="s">
        <v>346</v>
      </c>
      <c r="G1517" s="1"/>
      <c r="H1517" s="1" t="s">
        <v>9</v>
      </c>
    </row>
    <row r="1518" spans="1:8" x14ac:dyDescent="0.3">
      <c r="A1518" s="1">
        <v>16</v>
      </c>
      <c r="B1518" s="1" t="s">
        <v>129</v>
      </c>
      <c r="C1518" s="1" t="s">
        <v>1630</v>
      </c>
      <c r="D1518" s="1" t="s">
        <v>3163</v>
      </c>
      <c r="E1518" s="1" t="s">
        <v>3164</v>
      </c>
      <c r="F1518" s="1" t="s">
        <v>346</v>
      </c>
      <c r="G1518" s="1">
        <v>20</v>
      </c>
      <c r="H1518" s="1" t="s">
        <v>257</v>
      </c>
    </row>
    <row r="1519" spans="1:8" x14ac:dyDescent="0.3">
      <c r="A1519" s="1">
        <v>17</v>
      </c>
      <c r="B1519" s="1" t="s">
        <v>14</v>
      </c>
      <c r="C1519" s="1" t="s">
        <v>90</v>
      </c>
      <c r="D1519" s="1" t="s">
        <v>3165</v>
      </c>
      <c r="E1519" s="1" t="s">
        <v>3166</v>
      </c>
      <c r="F1519" s="1" t="s">
        <v>8</v>
      </c>
      <c r="G1519" s="1">
        <v>30.8</v>
      </c>
      <c r="H1519" s="1" t="s">
        <v>257</v>
      </c>
    </row>
    <row r="1520" spans="1:8" x14ac:dyDescent="0.3">
      <c r="A1520" s="1">
        <v>18</v>
      </c>
      <c r="B1520" s="1" t="s">
        <v>129</v>
      </c>
      <c r="C1520" s="1" t="s">
        <v>529</v>
      </c>
      <c r="D1520" s="1" t="s">
        <v>3167</v>
      </c>
      <c r="E1520" s="1" t="s">
        <v>3168</v>
      </c>
      <c r="F1520" s="1" t="s">
        <v>8</v>
      </c>
      <c r="G1520" s="1">
        <v>65</v>
      </c>
      <c r="H1520" s="1" t="s">
        <v>257</v>
      </c>
    </row>
    <row r="1521" spans="1:8" x14ac:dyDescent="0.3">
      <c r="A1521" s="1">
        <v>19</v>
      </c>
      <c r="B1521" s="1" t="s">
        <v>2539</v>
      </c>
      <c r="C1521" s="1" t="s">
        <v>2540</v>
      </c>
      <c r="D1521" s="1" t="s">
        <v>3169</v>
      </c>
      <c r="E1521" s="1" t="s">
        <v>3170</v>
      </c>
      <c r="F1521" s="1" t="s">
        <v>346</v>
      </c>
      <c r="G1521" s="1">
        <v>29</v>
      </c>
      <c r="H1521" s="1" t="s">
        <v>9</v>
      </c>
    </row>
    <row r="1522" spans="1:8" x14ac:dyDescent="0.3">
      <c r="A1522" s="1">
        <v>20</v>
      </c>
      <c r="B1522" s="1" t="s">
        <v>14</v>
      </c>
      <c r="C1522" s="1" t="s">
        <v>329</v>
      </c>
      <c r="D1522" s="1" t="s">
        <v>3171</v>
      </c>
      <c r="E1522" s="1" t="s">
        <v>3172</v>
      </c>
      <c r="F1522" s="1" t="s">
        <v>8</v>
      </c>
      <c r="G1522" s="1">
        <v>64.680000000000007</v>
      </c>
      <c r="H1522" s="1" t="s">
        <v>9</v>
      </c>
    </row>
    <row r="1523" spans="1:8" x14ac:dyDescent="0.3">
      <c r="A1523" s="1">
        <v>21</v>
      </c>
      <c r="B1523" s="1" t="s">
        <v>14</v>
      </c>
      <c r="C1523" s="1" t="s">
        <v>101</v>
      </c>
      <c r="D1523" s="1" t="s">
        <v>3173</v>
      </c>
      <c r="E1523" s="1" t="s">
        <v>3174</v>
      </c>
      <c r="F1523" s="1" t="s">
        <v>8</v>
      </c>
      <c r="G1523" s="1">
        <v>29.15</v>
      </c>
      <c r="H1523" s="1" t="s">
        <v>9</v>
      </c>
    </row>
    <row r="1524" spans="1:8" x14ac:dyDescent="0.3">
      <c r="A1524" s="1">
        <v>22</v>
      </c>
      <c r="B1524" s="1" t="s">
        <v>233</v>
      </c>
      <c r="C1524" s="1" t="s">
        <v>379</v>
      </c>
      <c r="D1524" s="1" t="s">
        <v>3175</v>
      </c>
      <c r="E1524" s="1" t="s">
        <v>3176</v>
      </c>
      <c r="F1524" s="1" t="s">
        <v>346</v>
      </c>
      <c r="G1524" s="1">
        <v>200</v>
      </c>
      <c r="H1524" s="1" t="s">
        <v>9</v>
      </c>
    </row>
    <row r="1525" spans="1:8" x14ac:dyDescent="0.3">
      <c r="A1525" s="1">
        <v>23</v>
      </c>
      <c r="B1525" s="1" t="s">
        <v>74</v>
      </c>
      <c r="C1525" s="1" t="s">
        <v>75</v>
      </c>
      <c r="D1525" s="1" t="s">
        <v>3177</v>
      </c>
      <c r="E1525" s="1" t="s">
        <v>3178</v>
      </c>
      <c r="F1525" s="1" t="s">
        <v>8</v>
      </c>
      <c r="G1525" s="1">
        <v>153</v>
      </c>
      <c r="H1525" s="1" t="s">
        <v>9</v>
      </c>
    </row>
    <row r="1526" spans="1:8" x14ac:dyDescent="0.3">
      <c r="A1526" s="1">
        <v>24</v>
      </c>
      <c r="B1526" s="1" t="s">
        <v>14</v>
      </c>
      <c r="C1526" s="1" t="s">
        <v>90</v>
      </c>
      <c r="D1526" s="1" t="s">
        <v>3179</v>
      </c>
      <c r="E1526" s="1" t="s">
        <v>3180</v>
      </c>
      <c r="F1526" s="1" t="s">
        <v>8</v>
      </c>
      <c r="G1526" s="1">
        <v>30.8</v>
      </c>
      <c r="H1526" s="1" t="s">
        <v>9</v>
      </c>
    </row>
    <row r="1527" spans="1:8" x14ac:dyDescent="0.3">
      <c r="A1527" s="1">
        <v>25</v>
      </c>
      <c r="B1527" s="1" t="s">
        <v>14</v>
      </c>
      <c r="C1527" s="1" t="s">
        <v>18</v>
      </c>
      <c r="D1527" s="1" t="s">
        <v>3181</v>
      </c>
      <c r="E1527" s="1" t="s">
        <v>3182</v>
      </c>
      <c r="F1527" s="1" t="s">
        <v>8</v>
      </c>
      <c r="G1527" s="1">
        <v>69.7</v>
      </c>
      <c r="H1527" s="1" t="s">
        <v>9</v>
      </c>
    </row>
    <row r="1528" spans="1:8" x14ac:dyDescent="0.3">
      <c r="A1528" s="1">
        <v>26</v>
      </c>
      <c r="B1528" s="1" t="s">
        <v>129</v>
      </c>
      <c r="C1528" s="1" t="s">
        <v>2022</v>
      </c>
      <c r="D1528" s="1" t="s">
        <v>3183</v>
      </c>
      <c r="E1528" s="1" t="s">
        <v>3184</v>
      </c>
      <c r="F1528" s="1" t="s">
        <v>346</v>
      </c>
      <c r="G1528" s="1"/>
      <c r="H1528" s="1" t="s">
        <v>9</v>
      </c>
    </row>
    <row r="1529" spans="1:8" x14ac:dyDescent="0.3">
      <c r="A1529" s="1">
        <v>27</v>
      </c>
      <c r="B1529" s="1" t="s">
        <v>74</v>
      </c>
      <c r="C1529" s="1" t="s">
        <v>390</v>
      </c>
      <c r="D1529" s="1" t="s">
        <v>3185</v>
      </c>
      <c r="E1529" s="1" t="s">
        <v>3186</v>
      </c>
      <c r="F1529" s="1" t="s">
        <v>346</v>
      </c>
      <c r="G1529" s="1">
        <v>164</v>
      </c>
      <c r="H1529" s="1" t="s">
        <v>9</v>
      </c>
    </row>
    <row r="1530" spans="1:8" x14ac:dyDescent="0.3">
      <c r="A1530" s="1">
        <v>28</v>
      </c>
      <c r="B1530" s="1" t="s">
        <v>1623</v>
      </c>
      <c r="C1530" s="1" t="s">
        <v>529</v>
      </c>
      <c r="D1530" s="1" t="s">
        <v>3187</v>
      </c>
      <c r="E1530" s="1" t="s">
        <v>3188</v>
      </c>
      <c r="F1530" s="1" t="s">
        <v>8</v>
      </c>
      <c r="G1530" s="1">
        <v>65</v>
      </c>
      <c r="H1530" s="1" t="s">
        <v>9</v>
      </c>
    </row>
    <row r="1531" spans="1:8" x14ac:dyDescent="0.3">
      <c r="A1531" s="1">
        <v>29</v>
      </c>
      <c r="B1531" s="1" t="s">
        <v>86</v>
      </c>
      <c r="C1531" s="1" t="s">
        <v>290</v>
      </c>
      <c r="D1531" s="1" t="s">
        <v>3189</v>
      </c>
      <c r="E1531" s="1" t="s">
        <v>3190</v>
      </c>
      <c r="F1531" s="1" t="s">
        <v>8</v>
      </c>
      <c r="G1531" s="1">
        <v>31</v>
      </c>
      <c r="H1531" s="1" t="s">
        <v>9</v>
      </c>
    </row>
    <row r="1532" spans="1:8" x14ac:dyDescent="0.3">
      <c r="A1532" s="1">
        <v>30</v>
      </c>
      <c r="B1532" s="1" t="s">
        <v>1014</v>
      </c>
      <c r="C1532" s="1" t="s">
        <v>130</v>
      </c>
      <c r="D1532" s="1" t="s">
        <v>3191</v>
      </c>
      <c r="E1532" s="1" t="s">
        <v>3192</v>
      </c>
      <c r="F1532" s="1" t="s">
        <v>8</v>
      </c>
      <c r="G1532" s="1">
        <v>23</v>
      </c>
      <c r="H1532" s="1" t="s">
        <v>9</v>
      </c>
    </row>
    <row r="1533" spans="1:8" x14ac:dyDescent="0.3">
      <c r="A1533" s="1">
        <v>31</v>
      </c>
      <c r="B1533" s="1" t="s">
        <v>14</v>
      </c>
      <c r="C1533" s="1" t="s">
        <v>101</v>
      </c>
      <c r="D1533" s="1" t="s">
        <v>3193</v>
      </c>
      <c r="E1533" s="1" t="s">
        <v>3194</v>
      </c>
      <c r="F1533" s="1" t="s">
        <v>346</v>
      </c>
      <c r="G1533" s="1">
        <v>20.14</v>
      </c>
      <c r="H1533" s="1" t="s">
        <v>9</v>
      </c>
    </row>
    <row r="1534" spans="1:8" x14ac:dyDescent="0.3">
      <c r="A1534" s="1">
        <v>32</v>
      </c>
      <c r="B1534" s="1" t="s">
        <v>657</v>
      </c>
      <c r="C1534" s="1" t="s">
        <v>30</v>
      </c>
      <c r="D1534" s="1" t="s">
        <v>3195</v>
      </c>
      <c r="E1534" s="1" t="s">
        <v>3196</v>
      </c>
      <c r="F1534" s="1" t="s">
        <v>346</v>
      </c>
      <c r="G1534" s="1">
        <v>450</v>
      </c>
      <c r="H1534" s="1" t="s">
        <v>9</v>
      </c>
    </row>
    <row r="1535" spans="1:8" x14ac:dyDescent="0.3">
      <c r="A1535" s="1">
        <v>33</v>
      </c>
      <c r="B1535" s="1" t="s">
        <v>14</v>
      </c>
      <c r="C1535" s="1" t="s">
        <v>90</v>
      </c>
      <c r="D1535" s="1" t="s">
        <v>3197</v>
      </c>
      <c r="E1535" s="1" t="s">
        <v>3198</v>
      </c>
      <c r="F1535" s="1" t="s">
        <v>8</v>
      </c>
      <c r="G1535" s="1">
        <v>30.8</v>
      </c>
      <c r="H1535" s="1" t="s">
        <v>9</v>
      </c>
    </row>
    <row r="1536" spans="1:8" x14ac:dyDescent="0.3">
      <c r="A1536" s="1">
        <v>34</v>
      </c>
      <c r="B1536" s="1" t="s">
        <v>342</v>
      </c>
      <c r="C1536" s="1" t="s">
        <v>1197</v>
      </c>
      <c r="D1536" s="1" t="s">
        <v>3199</v>
      </c>
      <c r="E1536" s="1" t="s">
        <v>3200</v>
      </c>
      <c r="F1536" s="1" t="s">
        <v>8</v>
      </c>
      <c r="G1536" s="1">
        <v>40</v>
      </c>
      <c r="H1536" s="1" t="s">
        <v>9</v>
      </c>
    </row>
    <row r="1537" spans="1:8" x14ac:dyDescent="0.3">
      <c r="A1537" s="1">
        <v>35</v>
      </c>
      <c r="B1537" s="1" t="s">
        <v>4</v>
      </c>
      <c r="C1537" s="1" t="s">
        <v>3038</v>
      </c>
      <c r="D1537" s="1" t="s">
        <v>3201</v>
      </c>
      <c r="E1537" s="1" t="s">
        <v>3202</v>
      </c>
      <c r="F1537" s="1" t="s">
        <v>346</v>
      </c>
      <c r="G1537" s="1">
        <v>20</v>
      </c>
      <c r="H1537" s="1" t="s">
        <v>9</v>
      </c>
    </row>
    <row r="1538" spans="1:8" x14ac:dyDescent="0.3">
      <c r="A1538" s="1">
        <v>36</v>
      </c>
      <c r="B1538" s="1" t="s">
        <v>129</v>
      </c>
      <c r="C1538" s="1" t="s">
        <v>1630</v>
      </c>
      <c r="D1538" s="1" t="s">
        <v>3203</v>
      </c>
      <c r="E1538" s="1" t="s">
        <v>3204</v>
      </c>
      <c r="F1538" s="1" t="s">
        <v>346</v>
      </c>
      <c r="G1538" s="1">
        <v>20</v>
      </c>
      <c r="H1538" s="1" t="s">
        <v>9</v>
      </c>
    </row>
    <row r="1539" spans="1:8" x14ac:dyDescent="0.3">
      <c r="A1539" s="1">
        <v>37</v>
      </c>
      <c r="B1539" s="1" t="s">
        <v>14</v>
      </c>
      <c r="C1539" s="1" t="s">
        <v>101</v>
      </c>
      <c r="D1539" s="1" t="s">
        <v>3205</v>
      </c>
      <c r="E1539" s="1" t="s">
        <v>3206</v>
      </c>
      <c r="F1539" s="1" t="s">
        <v>8</v>
      </c>
      <c r="G1539" s="1">
        <v>29.15</v>
      </c>
      <c r="H1539" s="1" t="s">
        <v>9</v>
      </c>
    </row>
    <row r="1540" spans="1:8" x14ac:dyDescent="0.3">
      <c r="A1540" s="1">
        <v>38</v>
      </c>
      <c r="B1540" s="1" t="s">
        <v>33</v>
      </c>
      <c r="C1540" s="1" t="s">
        <v>852</v>
      </c>
      <c r="D1540" s="1" t="s">
        <v>3207</v>
      </c>
      <c r="E1540" s="1" t="s">
        <v>3208</v>
      </c>
      <c r="F1540" s="1" t="s">
        <v>346</v>
      </c>
      <c r="G1540" s="1"/>
      <c r="H1540" s="1" t="s">
        <v>9</v>
      </c>
    </row>
    <row r="1541" spans="1:8" x14ac:dyDescent="0.3">
      <c r="A1541" s="1">
        <v>39</v>
      </c>
      <c r="B1541" s="1" t="s">
        <v>74</v>
      </c>
      <c r="C1541" s="1" t="s">
        <v>114</v>
      </c>
      <c r="D1541" s="1" t="s">
        <v>3209</v>
      </c>
      <c r="E1541" s="1" t="s">
        <v>3210</v>
      </c>
      <c r="F1541" s="1" t="s">
        <v>346</v>
      </c>
      <c r="G1541" s="1"/>
      <c r="H1541" s="1" t="s">
        <v>9</v>
      </c>
    </row>
    <row r="1542" spans="1:8" x14ac:dyDescent="0.3">
      <c r="A1542" s="1">
        <v>40</v>
      </c>
      <c r="B1542" s="1" t="s">
        <v>129</v>
      </c>
      <c r="C1542" s="1" t="s">
        <v>1630</v>
      </c>
      <c r="D1542" s="1" t="s">
        <v>3211</v>
      </c>
      <c r="E1542" s="1" t="s">
        <v>3212</v>
      </c>
      <c r="F1542" s="1" t="s">
        <v>346</v>
      </c>
      <c r="G1542" s="1"/>
      <c r="H1542" s="1" t="s">
        <v>9</v>
      </c>
    </row>
    <row r="1543" spans="1:8" x14ac:dyDescent="0.3">
      <c r="A1543" s="1">
        <v>41</v>
      </c>
      <c r="B1543" s="1" t="s">
        <v>233</v>
      </c>
      <c r="C1543" s="1" t="s">
        <v>379</v>
      </c>
      <c r="D1543" s="1" t="s">
        <v>3213</v>
      </c>
      <c r="E1543" s="1" t="s">
        <v>3214</v>
      </c>
      <c r="F1543" s="1" t="s">
        <v>346</v>
      </c>
      <c r="G1543" s="1">
        <v>200</v>
      </c>
      <c r="H1543" s="1" t="s">
        <v>9</v>
      </c>
    </row>
    <row r="1544" spans="1:8" x14ac:dyDescent="0.3">
      <c r="A1544" s="1">
        <v>42</v>
      </c>
      <c r="B1544" s="1" t="s">
        <v>1623</v>
      </c>
      <c r="C1544" s="1" t="s">
        <v>529</v>
      </c>
      <c r="D1544" s="1" t="s">
        <v>3215</v>
      </c>
      <c r="E1544" s="1" t="s">
        <v>3216</v>
      </c>
      <c r="F1544" s="1" t="s">
        <v>8</v>
      </c>
      <c r="G1544" s="1">
        <v>65</v>
      </c>
      <c r="H1544" s="1" t="s">
        <v>9</v>
      </c>
    </row>
    <row r="1545" spans="1:8" x14ac:dyDescent="0.3">
      <c r="A1545" s="1">
        <v>43</v>
      </c>
      <c r="B1545" s="1" t="s">
        <v>657</v>
      </c>
      <c r="C1545" s="1" t="s">
        <v>30</v>
      </c>
      <c r="D1545" s="1" t="s">
        <v>3217</v>
      </c>
      <c r="E1545" s="1" t="s">
        <v>3218</v>
      </c>
      <c r="F1545" s="1" t="s">
        <v>346</v>
      </c>
      <c r="G1545" s="1">
        <v>450</v>
      </c>
      <c r="H1545" s="1" t="s">
        <v>9</v>
      </c>
    </row>
    <row r="1546" spans="1:8" x14ac:dyDescent="0.3">
      <c r="A1546" s="1">
        <v>44</v>
      </c>
      <c r="B1546" s="1" t="s">
        <v>74</v>
      </c>
      <c r="C1546" s="1" t="s">
        <v>75</v>
      </c>
      <c r="D1546" s="1" t="s">
        <v>3219</v>
      </c>
      <c r="E1546" s="1" t="s">
        <v>3220</v>
      </c>
      <c r="F1546" s="1" t="s">
        <v>8</v>
      </c>
      <c r="G1546" s="1">
        <v>109</v>
      </c>
      <c r="H1546" s="1" t="s">
        <v>9</v>
      </c>
    </row>
    <row r="1547" spans="1:8" x14ac:dyDescent="0.3">
      <c r="A1547" s="1">
        <v>45</v>
      </c>
      <c r="B1547" s="1" t="s">
        <v>4</v>
      </c>
      <c r="C1547" s="1" t="s">
        <v>5</v>
      </c>
      <c r="D1547" s="1" t="s">
        <v>3221</v>
      </c>
      <c r="E1547" s="1" t="s">
        <v>3222</v>
      </c>
      <c r="F1547" s="1" t="s">
        <v>8</v>
      </c>
      <c r="G1547" s="1">
        <v>23</v>
      </c>
      <c r="H1547" s="1" t="s">
        <v>9</v>
      </c>
    </row>
    <row r="1548" spans="1:8" x14ac:dyDescent="0.3">
      <c r="A1548" s="1">
        <v>46</v>
      </c>
      <c r="B1548" s="1" t="s">
        <v>129</v>
      </c>
      <c r="C1548" s="1" t="s">
        <v>1630</v>
      </c>
      <c r="D1548" s="1" t="s">
        <v>3223</v>
      </c>
      <c r="E1548" s="1" t="s">
        <v>3224</v>
      </c>
      <c r="F1548" s="1" t="s">
        <v>346</v>
      </c>
      <c r="G1548" s="1">
        <v>20</v>
      </c>
      <c r="H1548" s="1" t="s">
        <v>9</v>
      </c>
    </row>
    <row r="1549" spans="1:8" x14ac:dyDescent="0.3">
      <c r="A1549" s="1">
        <v>47</v>
      </c>
      <c r="B1549" s="1" t="s">
        <v>233</v>
      </c>
      <c r="C1549" s="1" t="s">
        <v>379</v>
      </c>
      <c r="D1549" s="1" t="s">
        <v>3225</v>
      </c>
      <c r="E1549" s="1" t="s">
        <v>3226</v>
      </c>
      <c r="F1549" s="1" t="s">
        <v>346</v>
      </c>
      <c r="G1549" s="1">
        <v>200</v>
      </c>
      <c r="H1549" s="1" t="s">
        <v>9</v>
      </c>
    </row>
    <row r="1550" spans="1:8" x14ac:dyDescent="0.3">
      <c r="A1550" s="1">
        <v>48</v>
      </c>
      <c r="B1550" s="1" t="s">
        <v>86</v>
      </c>
      <c r="C1550" s="1" t="s">
        <v>87</v>
      </c>
      <c r="D1550" s="1" t="s">
        <v>3227</v>
      </c>
      <c r="E1550" s="1" t="s">
        <v>3228</v>
      </c>
      <c r="F1550" s="1" t="s">
        <v>346</v>
      </c>
      <c r="G1550" s="1">
        <v>25</v>
      </c>
      <c r="H1550" s="1" t="s">
        <v>9</v>
      </c>
    </row>
    <row r="1551" spans="1:8" x14ac:dyDescent="0.3">
      <c r="A1551" s="1">
        <v>49</v>
      </c>
      <c r="B1551" s="1" t="s">
        <v>74</v>
      </c>
      <c r="C1551" s="1" t="s">
        <v>671</v>
      </c>
      <c r="D1551" s="1" t="s">
        <v>3229</v>
      </c>
      <c r="E1551" s="1" t="s">
        <v>3230</v>
      </c>
      <c r="F1551" s="1" t="s">
        <v>346</v>
      </c>
      <c r="G1551" s="1">
        <v>115</v>
      </c>
      <c r="H1551" s="1" t="s">
        <v>9</v>
      </c>
    </row>
    <row r="1552" spans="1:8" x14ac:dyDescent="0.3">
      <c r="A1552" s="1">
        <v>50</v>
      </c>
      <c r="B1552" s="1" t="s">
        <v>14</v>
      </c>
      <c r="C1552" s="1" t="s">
        <v>18</v>
      </c>
      <c r="D1552" s="1" t="s">
        <v>3231</v>
      </c>
      <c r="E1552" s="1" t="s">
        <v>3232</v>
      </c>
      <c r="F1552" s="1" t="s">
        <v>8</v>
      </c>
      <c r="G1552" s="1">
        <v>69.7</v>
      </c>
      <c r="H1552" s="1" t="s">
        <v>9</v>
      </c>
    </row>
    <row r="1553" spans="1:8" x14ac:dyDescent="0.3">
      <c r="A1553" s="1">
        <v>51</v>
      </c>
      <c r="B1553" s="1" t="s">
        <v>129</v>
      </c>
      <c r="C1553" s="1" t="s">
        <v>1630</v>
      </c>
      <c r="D1553" s="1" t="s">
        <v>3233</v>
      </c>
      <c r="E1553" s="1" t="s">
        <v>3234</v>
      </c>
      <c r="F1553" s="1" t="s">
        <v>346</v>
      </c>
      <c r="G1553" s="1"/>
      <c r="H1553" s="1" t="s">
        <v>9</v>
      </c>
    </row>
    <row r="1554" spans="1:8" x14ac:dyDescent="0.3">
      <c r="A1554" s="1">
        <v>52</v>
      </c>
      <c r="B1554" s="1" t="s">
        <v>74</v>
      </c>
      <c r="C1554" s="1" t="s">
        <v>390</v>
      </c>
      <c r="D1554" s="1" t="s">
        <v>3235</v>
      </c>
      <c r="E1554" s="1" t="s">
        <v>3236</v>
      </c>
      <c r="F1554" s="1" t="s">
        <v>346</v>
      </c>
      <c r="G1554" s="1">
        <v>164</v>
      </c>
      <c r="H1554" s="1" t="s">
        <v>9</v>
      </c>
    </row>
    <row r="1555" spans="1:8" x14ac:dyDescent="0.3">
      <c r="A1555" s="1">
        <v>53</v>
      </c>
      <c r="B1555" s="1" t="s">
        <v>74</v>
      </c>
      <c r="C1555" s="1" t="s">
        <v>75</v>
      </c>
      <c r="D1555" s="1" t="s">
        <v>3237</v>
      </c>
      <c r="E1555" s="1" t="s">
        <v>3238</v>
      </c>
      <c r="F1555" s="1" t="s">
        <v>8</v>
      </c>
      <c r="G1555" s="1">
        <v>120</v>
      </c>
      <c r="H1555" s="1" t="s">
        <v>9</v>
      </c>
    </row>
    <row r="1556" spans="1:8" x14ac:dyDescent="0.3">
      <c r="A1556" s="1">
        <v>54</v>
      </c>
      <c r="B1556" s="1" t="s">
        <v>342</v>
      </c>
      <c r="C1556" s="1" t="s">
        <v>2063</v>
      </c>
      <c r="D1556" s="1" t="s">
        <v>3239</v>
      </c>
      <c r="E1556" s="1" t="s">
        <v>3240</v>
      </c>
      <c r="F1556" s="1" t="s">
        <v>8</v>
      </c>
      <c r="G1556" s="1">
        <v>45</v>
      </c>
      <c r="H1556" s="1" t="s">
        <v>257</v>
      </c>
    </row>
    <row r="1557" spans="1:8" x14ac:dyDescent="0.3">
      <c r="A1557" s="1">
        <v>55</v>
      </c>
      <c r="B1557" s="1" t="s">
        <v>4</v>
      </c>
      <c r="C1557" s="1" t="s">
        <v>5</v>
      </c>
      <c r="D1557" s="1" t="s">
        <v>3241</v>
      </c>
      <c r="E1557" s="1" t="s">
        <v>3242</v>
      </c>
      <c r="F1557" s="1" t="s">
        <v>8</v>
      </c>
      <c r="G1557" s="1">
        <v>25</v>
      </c>
      <c r="H1557" s="1" t="s">
        <v>9</v>
      </c>
    </row>
    <row r="1558" spans="1:8" x14ac:dyDescent="0.3">
      <c r="A1558" s="1">
        <v>56</v>
      </c>
      <c r="B1558" s="1" t="s">
        <v>657</v>
      </c>
      <c r="C1558" s="1" t="s">
        <v>30</v>
      </c>
      <c r="D1558" s="1" t="s">
        <v>3243</v>
      </c>
      <c r="E1558" s="1" t="s">
        <v>3244</v>
      </c>
      <c r="F1558" s="1" t="s">
        <v>346</v>
      </c>
      <c r="G1558" s="1">
        <v>450</v>
      </c>
      <c r="H1558" s="1" t="s">
        <v>9</v>
      </c>
    </row>
    <row r="1559" spans="1:8" x14ac:dyDescent="0.3">
      <c r="A1559" s="1">
        <v>57</v>
      </c>
      <c r="B1559" s="1" t="s">
        <v>233</v>
      </c>
      <c r="C1559" s="1" t="s">
        <v>379</v>
      </c>
      <c r="D1559" s="1" t="s">
        <v>3245</v>
      </c>
      <c r="E1559" s="1" t="s">
        <v>3246</v>
      </c>
      <c r="F1559" s="1" t="s">
        <v>346</v>
      </c>
      <c r="G1559" s="1"/>
      <c r="H1559" s="1" t="s">
        <v>9</v>
      </c>
    </row>
    <row r="1560" spans="1:8" x14ac:dyDescent="0.3">
      <c r="A1560" s="1">
        <v>58</v>
      </c>
      <c r="B1560" s="1" t="s">
        <v>342</v>
      </c>
      <c r="C1560" s="1" t="s">
        <v>3247</v>
      </c>
      <c r="D1560" s="1" t="s">
        <v>3248</v>
      </c>
      <c r="E1560" s="1" t="s">
        <v>3249</v>
      </c>
      <c r="F1560" s="1" t="s">
        <v>8</v>
      </c>
      <c r="G1560" s="1">
        <v>40</v>
      </c>
      <c r="H1560" s="1" t="s">
        <v>9</v>
      </c>
    </row>
    <row r="1561" spans="1:8" x14ac:dyDescent="0.3">
      <c r="A1561" s="1">
        <v>59</v>
      </c>
      <c r="B1561" s="1" t="s">
        <v>4</v>
      </c>
      <c r="C1561" s="1" t="s">
        <v>1561</v>
      </c>
      <c r="D1561" s="1" t="s">
        <v>3250</v>
      </c>
      <c r="E1561" s="1" t="s">
        <v>3251</v>
      </c>
      <c r="F1561" s="1" t="s">
        <v>346</v>
      </c>
      <c r="G1561" s="1">
        <v>13</v>
      </c>
      <c r="H1561" s="1" t="s">
        <v>117</v>
      </c>
    </row>
    <row r="1562" spans="1:8" x14ac:dyDescent="0.3">
      <c r="A1562" s="1">
        <v>60</v>
      </c>
      <c r="B1562" s="1" t="s">
        <v>129</v>
      </c>
      <c r="C1562" s="1" t="s">
        <v>1630</v>
      </c>
      <c r="D1562" s="1" t="s">
        <v>3252</v>
      </c>
      <c r="E1562" s="1" t="s">
        <v>3253</v>
      </c>
      <c r="F1562" s="1" t="s">
        <v>346</v>
      </c>
      <c r="G1562" s="1">
        <v>20</v>
      </c>
      <c r="H1562" s="1" t="s">
        <v>9</v>
      </c>
    </row>
    <row r="1563" spans="1:8" x14ac:dyDescent="0.3">
      <c r="A1563" s="1">
        <v>61</v>
      </c>
      <c r="B1563" s="1" t="s">
        <v>60</v>
      </c>
      <c r="C1563" s="1" t="s">
        <v>536</v>
      </c>
      <c r="D1563" s="1" t="s">
        <v>3254</v>
      </c>
      <c r="E1563" s="1" t="s">
        <v>3255</v>
      </c>
      <c r="F1563" s="1" t="s">
        <v>346</v>
      </c>
      <c r="G1563" s="1">
        <v>112.5</v>
      </c>
      <c r="H1563" s="1" t="s">
        <v>9</v>
      </c>
    </row>
    <row r="1564" spans="1:8" x14ac:dyDescent="0.3">
      <c r="A1564" s="1">
        <v>62</v>
      </c>
      <c r="B1564" s="1" t="s">
        <v>74</v>
      </c>
      <c r="C1564" s="1" t="s">
        <v>745</v>
      </c>
      <c r="D1564" s="1" t="s">
        <v>3256</v>
      </c>
      <c r="E1564" s="1" t="s">
        <v>3257</v>
      </c>
      <c r="F1564" s="1" t="s">
        <v>8</v>
      </c>
      <c r="G1564" s="1">
        <v>350</v>
      </c>
      <c r="H1564" s="1" t="s">
        <v>9</v>
      </c>
    </row>
    <row r="1565" spans="1:8" x14ac:dyDescent="0.3">
      <c r="A1565" s="1">
        <v>63</v>
      </c>
      <c r="B1565" s="1" t="s">
        <v>129</v>
      </c>
      <c r="C1565" s="1" t="s">
        <v>2022</v>
      </c>
      <c r="D1565" s="1" t="s">
        <v>3258</v>
      </c>
      <c r="E1565" s="1" t="s">
        <v>3259</v>
      </c>
      <c r="F1565" s="1" t="s">
        <v>346</v>
      </c>
      <c r="G1565" s="1"/>
      <c r="H1565" s="1" t="s">
        <v>9</v>
      </c>
    </row>
    <row r="1566" spans="1:8" x14ac:dyDescent="0.3">
      <c r="A1566" s="1">
        <v>64</v>
      </c>
      <c r="B1566" s="1" t="s">
        <v>233</v>
      </c>
      <c r="C1566" s="1" t="s">
        <v>379</v>
      </c>
      <c r="D1566" s="1" t="s">
        <v>3260</v>
      </c>
      <c r="E1566" s="1" t="s">
        <v>3261</v>
      </c>
      <c r="F1566" s="1" t="s">
        <v>346</v>
      </c>
      <c r="G1566" s="1">
        <v>200</v>
      </c>
      <c r="H1566" s="1" t="s">
        <v>9</v>
      </c>
    </row>
    <row r="1567" spans="1:8" x14ac:dyDescent="0.3">
      <c r="A1567" s="1">
        <v>65</v>
      </c>
      <c r="B1567" s="1" t="s">
        <v>1623</v>
      </c>
      <c r="C1567" s="1" t="s">
        <v>529</v>
      </c>
      <c r="D1567" s="1" t="s">
        <v>3262</v>
      </c>
      <c r="E1567" s="1" t="s">
        <v>3263</v>
      </c>
      <c r="F1567" s="1" t="s">
        <v>8</v>
      </c>
      <c r="G1567" s="1">
        <v>65</v>
      </c>
      <c r="H1567" s="1" t="s">
        <v>9</v>
      </c>
    </row>
    <row r="1568" spans="1:8" x14ac:dyDescent="0.3">
      <c r="A1568" s="1">
        <v>66</v>
      </c>
      <c r="B1568" s="1" t="s">
        <v>86</v>
      </c>
      <c r="C1568" s="1" t="s">
        <v>290</v>
      </c>
      <c r="D1568" s="1" t="s">
        <v>3264</v>
      </c>
      <c r="E1568" s="1" t="s">
        <v>3265</v>
      </c>
      <c r="F1568" s="1" t="s">
        <v>346</v>
      </c>
      <c r="G1568" s="1">
        <v>47</v>
      </c>
      <c r="H1568" s="1" t="s">
        <v>257</v>
      </c>
    </row>
    <row r="1569" spans="1:8" x14ac:dyDescent="0.3">
      <c r="A1569" s="1">
        <v>67</v>
      </c>
      <c r="B1569" s="1" t="s">
        <v>14</v>
      </c>
      <c r="C1569" s="1" t="s">
        <v>18</v>
      </c>
      <c r="D1569" s="1" t="s">
        <v>3266</v>
      </c>
      <c r="E1569" s="1" t="s">
        <v>3267</v>
      </c>
      <c r="F1569" s="1" t="s">
        <v>8</v>
      </c>
      <c r="G1569" s="1">
        <v>69.7</v>
      </c>
      <c r="H1569" s="1" t="s">
        <v>9</v>
      </c>
    </row>
    <row r="1570" spans="1:8" x14ac:dyDescent="0.3">
      <c r="A1570" s="1">
        <v>68</v>
      </c>
      <c r="B1570" s="1" t="s">
        <v>129</v>
      </c>
      <c r="C1570" s="1" t="s">
        <v>1630</v>
      </c>
      <c r="D1570" s="1" t="s">
        <v>3268</v>
      </c>
      <c r="E1570" s="1" t="s">
        <v>3269</v>
      </c>
      <c r="F1570" s="1" t="s">
        <v>346</v>
      </c>
      <c r="G1570" s="1"/>
      <c r="H1570" s="1" t="s">
        <v>9</v>
      </c>
    </row>
    <row r="1571" spans="1:8" x14ac:dyDescent="0.3">
      <c r="A1571" s="1">
        <v>69</v>
      </c>
      <c r="B1571" s="1" t="s">
        <v>10</v>
      </c>
      <c r="C1571" s="1" t="s">
        <v>11</v>
      </c>
      <c r="D1571" s="1" t="s">
        <v>3270</v>
      </c>
      <c r="E1571" s="1" t="s">
        <v>3271</v>
      </c>
      <c r="F1571" s="1" t="s">
        <v>346</v>
      </c>
      <c r="G1571" s="1">
        <v>59.5</v>
      </c>
      <c r="H1571" s="1" t="s">
        <v>9</v>
      </c>
    </row>
    <row r="1572" spans="1:8" x14ac:dyDescent="0.3">
      <c r="A1572" s="1">
        <v>70</v>
      </c>
      <c r="B1572" s="1" t="s">
        <v>129</v>
      </c>
      <c r="C1572" s="1" t="s">
        <v>565</v>
      </c>
      <c r="D1572" s="1" t="s">
        <v>3272</v>
      </c>
      <c r="E1572" s="1" t="s">
        <v>3273</v>
      </c>
      <c r="F1572" s="1" t="s">
        <v>8</v>
      </c>
      <c r="G1572" s="1">
        <v>65</v>
      </c>
      <c r="H1572" s="1" t="s">
        <v>257</v>
      </c>
    </row>
    <row r="1573" spans="1:8" x14ac:dyDescent="0.3">
      <c r="A1573" s="1">
        <v>71</v>
      </c>
      <c r="B1573" s="1" t="s">
        <v>233</v>
      </c>
      <c r="C1573" s="1" t="s">
        <v>379</v>
      </c>
      <c r="D1573" s="1" t="s">
        <v>3274</v>
      </c>
      <c r="E1573" s="1" t="s">
        <v>3275</v>
      </c>
      <c r="F1573" s="1" t="s">
        <v>346</v>
      </c>
      <c r="G1573" s="1">
        <v>200</v>
      </c>
      <c r="H1573" s="1" t="s">
        <v>9</v>
      </c>
    </row>
    <row r="1574" spans="1:8" x14ac:dyDescent="0.3">
      <c r="A1574" s="1">
        <v>72</v>
      </c>
      <c r="B1574" s="1" t="s">
        <v>14</v>
      </c>
      <c r="C1574" s="1" t="s">
        <v>18</v>
      </c>
      <c r="D1574" s="1" t="s">
        <v>3276</v>
      </c>
      <c r="E1574" s="1" t="s">
        <v>3277</v>
      </c>
      <c r="F1574" s="1" t="s">
        <v>8</v>
      </c>
      <c r="G1574" s="1">
        <v>69.7</v>
      </c>
      <c r="H1574" s="1" t="s">
        <v>9</v>
      </c>
    </row>
    <row r="1575" spans="1:8" x14ac:dyDescent="0.3">
      <c r="A1575" s="1">
        <v>73</v>
      </c>
      <c r="B1575" s="1" t="s">
        <v>74</v>
      </c>
      <c r="C1575" s="1" t="s">
        <v>390</v>
      </c>
      <c r="D1575" s="1" t="s">
        <v>3278</v>
      </c>
      <c r="E1575" s="1" t="s">
        <v>3279</v>
      </c>
      <c r="F1575" s="1" t="s">
        <v>8</v>
      </c>
      <c r="G1575" s="1">
        <v>350</v>
      </c>
      <c r="H1575" s="1" t="s">
        <v>9</v>
      </c>
    </row>
    <row r="1576" spans="1:8" x14ac:dyDescent="0.3">
      <c r="A1576" s="1">
        <v>74</v>
      </c>
      <c r="B1576" s="1" t="s">
        <v>342</v>
      </c>
      <c r="C1576" s="1" t="s">
        <v>3147</v>
      </c>
      <c r="D1576" s="1" t="s">
        <v>3280</v>
      </c>
      <c r="E1576" s="1" t="s">
        <v>3281</v>
      </c>
      <c r="F1576" s="1" t="s">
        <v>8</v>
      </c>
      <c r="G1576" s="1">
        <v>46</v>
      </c>
      <c r="H1576" s="1" t="s">
        <v>9</v>
      </c>
    </row>
    <row r="1577" spans="1:8" x14ac:dyDescent="0.3">
      <c r="A1577" s="1">
        <v>75</v>
      </c>
      <c r="B1577" s="1" t="s">
        <v>1623</v>
      </c>
      <c r="C1577" s="1" t="s">
        <v>529</v>
      </c>
      <c r="D1577" s="1" t="s">
        <v>3282</v>
      </c>
      <c r="E1577" s="1" t="s">
        <v>3283</v>
      </c>
      <c r="F1577" s="1" t="s">
        <v>8</v>
      </c>
      <c r="G1577" s="1">
        <v>65</v>
      </c>
      <c r="H1577" s="1" t="s">
        <v>9</v>
      </c>
    </row>
    <row r="1578" spans="1:8" x14ac:dyDescent="0.3">
      <c r="A1578" s="1">
        <v>76</v>
      </c>
      <c r="B1578" s="1" t="s">
        <v>74</v>
      </c>
      <c r="C1578" s="1" t="s">
        <v>114</v>
      </c>
      <c r="D1578" s="1" t="s">
        <v>3284</v>
      </c>
      <c r="E1578" s="1" t="s">
        <v>3285</v>
      </c>
      <c r="F1578" s="1" t="s">
        <v>346</v>
      </c>
      <c r="G1578" s="1"/>
      <c r="H1578" s="1" t="s">
        <v>9</v>
      </c>
    </row>
    <row r="1579" spans="1:8" x14ac:dyDescent="0.3">
      <c r="A1579" s="1">
        <v>77</v>
      </c>
      <c r="B1579" s="1" t="s">
        <v>14</v>
      </c>
      <c r="C1579" s="1" t="s">
        <v>329</v>
      </c>
      <c r="D1579" s="1" t="s">
        <v>3286</v>
      </c>
      <c r="E1579" s="1" t="s">
        <v>3287</v>
      </c>
      <c r="F1579" s="1" t="s">
        <v>8</v>
      </c>
      <c r="G1579" s="1">
        <v>64.680000000000007</v>
      </c>
      <c r="H1579" s="1" t="s">
        <v>9</v>
      </c>
    </row>
    <row r="1580" spans="1:8" x14ac:dyDescent="0.3">
      <c r="A1580" s="1">
        <v>78</v>
      </c>
      <c r="B1580" s="1" t="s">
        <v>4</v>
      </c>
      <c r="C1580" s="1" t="s">
        <v>5</v>
      </c>
      <c r="D1580" s="1" t="s">
        <v>3288</v>
      </c>
      <c r="E1580" s="1" t="s">
        <v>3289</v>
      </c>
      <c r="F1580" s="1" t="s">
        <v>8</v>
      </c>
      <c r="G1580" s="1">
        <v>23</v>
      </c>
      <c r="H1580" s="1" t="s">
        <v>9</v>
      </c>
    </row>
    <row r="1581" spans="1:8" x14ac:dyDescent="0.3">
      <c r="A1581" s="1">
        <v>79</v>
      </c>
      <c r="B1581" s="1" t="s">
        <v>14</v>
      </c>
      <c r="C1581" s="1" t="s">
        <v>101</v>
      </c>
      <c r="D1581" s="1" t="s">
        <v>3290</v>
      </c>
      <c r="E1581" s="1" t="s">
        <v>3291</v>
      </c>
      <c r="F1581" s="1" t="s">
        <v>346</v>
      </c>
      <c r="G1581" s="1">
        <v>20.14</v>
      </c>
      <c r="H1581" s="1" t="s">
        <v>9</v>
      </c>
    </row>
    <row r="1582" spans="1:8" x14ac:dyDescent="0.3">
      <c r="A1582" s="1">
        <v>80</v>
      </c>
      <c r="B1582" s="1" t="s">
        <v>233</v>
      </c>
      <c r="C1582" s="1" t="s">
        <v>379</v>
      </c>
      <c r="D1582" s="1" t="s">
        <v>3292</v>
      </c>
      <c r="E1582" s="1" t="s">
        <v>3293</v>
      </c>
      <c r="F1582" s="1" t="s">
        <v>346</v>
      </c>
      <c r="G1582" s="1">
        <v>200</v>
      </c>
      <c r="H1582" s="1" t="s">
        <v>9</v>
      </c>
    </row>
    <row r="1583" spans="1:8" x14ac:dyDescent="0.3">
      <c r="A1583" s="1">
        <v>81</v>
      </c>
      <c r="B1583" s="1" t="s">
        <v>129</v>
      </c>
      <c r="C1583" s="1" t="s">
        <v>1630</v>
      </c>
      <c r="D1583" s="1" t="s">
        <v>3294</v>
      </c>
      <c r="E1583" s="1" t="s">
        <v>3295</v>
      </c>
      <c r="F1583" s="1" t="s">
        <v>346</v>
      </c>
      <c r="G1583" s="1">
        <v>20</v>
      </c>
      <c r="H1583" s="1" t="s">
        <v>9</v>
      </c>
    </row>
    <row r="1584" spans="1:8" x14ac:dyDescent="0.3">
      <c r="A1584" s="1">
        <v>82</v>
      </c>
      <c r="B1584" s="1" t="s">
        <v>1014</v>
      </c>
      <c r="C1584" s="1" t="s">
        <v>130</v>
      </c>
      <c r="D1584" s="1" t="s">
        <v>3296</v>
      </c>
      <c r="E1584" s="1" t="s">
        <v>3297</v>
      </c>
      <c r="F1584" s="1" t="s">
        <v>8</v>
      </c>
      <c r="G1584" s="1">
        <v>23</v>
      </c>
      <c r="H1584" s="1" t="s">
        <v>9</v>
      </c>
    </row>
    <row r="1585" spans="1:8" x14ac:dyDescent="0.3">
      <c r="A1585" s="1">
        <v>83</v>
      </c>
      <c r="B1585" s="1" t="s">
        <v>1623</v>
      </c>
      <c r="C1585" s="1" t="s">
        <v>565</v>
      </c>
      <c r="D1585" s="1" t="s">
        <v>3298</v>
      </c>
      <c r="E1585" s="1" t="s">
        <v>3299</v>
      </c>
      <c r="F1585" s="1" t="s">
        <v>8</v>
      </c>
      <c r="G1585" s="1">
        <v>65</v>
      </c>
      <c r="H1585" s="1" t="s">
        <v>9</v>
      </c>
    </row>
    <row r="1586" spans="1:8" x14ac:dyDescent="0.3">
      <c r="A1586" s="1">
        <v>84</v>
      </c>
      <c r="B1586" s="1" t="s">
        <v>129</v>
      </c>
      <c r="C1586" s="1" t="s">
        <v>1630</v>
      </c>
      <c r="D1586" s="1" t="s">
        <v>3300</v>
      </c>
      <c r="E1586" s="1" t="s">
        <v>3301</v>
      </c>
      <c r="F1586" s="1" t="s">
        <v>346</v>
      </c>
      <c r="G1586" s="1"/>
      <c r="H1586" s="1" t="s">
        <v>9</v>
      </c>
    </row>
    <row r="1587" spans="1:8" x14ac:dyDescent="0.3">
      <c r="A1587" s="1">
        <v>85</v>
      </c>
      <c r="B1587" s="1" t="s">
        <v>14</v>
      </c>
      <c r="C1587" s="1" t="s">
        <v>329</v>
      </c>
      <c r="D1587" s="1" t="s">
        <v>3302</v>
      </c>
      <c r="E1587" s="1" t="s">
        <v>3303</v>
      </c>
      <c r="F1587" s="1" t="s">
        <v>8</v>
      </c>
      <c r="G1587" s="1">
        <v>64.680000000000007</v>
      </c>
      <c r="H1587" s="1" t="s">
        <v>9</v>
      </c>
    </row>
    <row r="1588" spans="1:8" x14ac:dyDescent="0.3">
      <c r="A1588" s="1">
        <v>86</v>
      </c>
      <c r="B1588" s="1" t="s">
        <v>14</v>
      </c>
      <c r="C1588" s="1" t="s">
        <v>101</v>
      </c>
      <c r="D1588" s="1" t="s">
        <v>3304</v>
      </c>
      <c r="E1588" s="1" t="s">
        <v>3305</v>
      </c>
      <c r="F1588" s="1" t="s">
        <v>346</v>
      </c>
      <c r="G1588" s="1">
        <v>20.14</v>
      </c>
      <c r="H1588" s="1" t="s">
        <v>9</v>
      </c>
    </row>
    <row r="1589" spans="1:8" x14ac:dyDescent="0.3">
      <c r="A1589" s="1">
        <v>87</v>
      </c>
      <c r="B1589" s="1" t="s">
        <v>4</v>
      </c>
      <c r="C1589" s="1" t="s">
        <v>3038</v>
      </c>
      <c r="D1589" s="1" t="s">
        <v>3306</v>
      </c>
      <c r="E1589" s="1" t="s">
        <v>3307</v>
      </c>
      <c r="F1589" s="1" t="s">
        <v>346</v>
      </c>
      <c r="G1589" s="1"/>
      <c r="H1589" s="1" t="s">
        <v>9</v>
      </c>
    </row>
    <row r="1590" spans="1:8" x14ac:dyDescent="0.3">
      <c r="A1590" s="1">
        <v>88</v>
      </c>
      <c r="B1590" s="1" t="s">
        <v>342</v>
      </c>
      <c r="C1590" s="1" t="s">
        <v>3247</v>
      </c>
      <c r="D1590" s="1" t="s">
        <v>3308</v>
      </c>
      <c r="E1590" s="1" t="s">
        <v>3309</v>
      </c>
      <c r="F1590" s="1" t="s">
        <v>8</v>
      </c>
      <c r="G1590" s="1">
        <v>46</v>
      </c>
      <c r="H1590" s="1" t="s">
        <v>9</v>
      </c>
    </row>
    <row r="1591" spans="1:8" x14ac:dyDescent="0.3">
      <c r="A1591" s="1">
        <v>89</v>
      </c>
      <c r="B1591" s="1" t="s">
        <v>14</v>
      </c>
      <c r="C1591" s="1" t="s">
        <v>90</v>
      </c>
      <c r="D1591" s="1" t="s">
        <v>3310</v>
      </c>
      <c r="E1591" s="1" t="s">
        <v>3311</v>
      </c>
      <c r="F1591" s="1" t="s">
        <v>8</v>
      </c>
      <c r="G1591" s="1">
        <v>29.75</v>
      </c>
      <c r="H1591" s="1" t="s">
        <v>9</v>
      </c>
    </row>
    <row r="1592" spans="1:8" x14ac:dyDescent="0.3">
      <c r="A1592" s="1">
        <v>90</v>
      </c>
      <c r="B1592" s="1" t="s">
        <v>74</v>
      </c>
      <c r="C1592" s="1" t="s">
        <v>671</v>
      </c>
      <c r="D1592" s="1" t="s">
        <v>3312</v>
      </c>
      <c r="E1592" s="1" t="s">
        <v>3313</v>
      </c>
      <c r="F1592" s="1" t="s">
        <v>8</v>
      </c>
      <c r="G1592" s="1">
        <v>120</v>
      </c>
      <c r="H1592" s="1" t="s">
        <v>9</v>
      </c>
    </row>
    <row r="1593" spans="1:8" x14ac:dyDescent="0.3">
      <c r="A1593" s="1">
        <v>91</v>
      </c>
      <c r="B1593" s="1" t="s">
        <v>60</v>
      </c>
      <c r="C1593" s="1" t="s">
        <v>61</v>
      </c>
      <c r="D1593" s="1" t="s">
        <v>3314</v>
      </c>
      <c r="E1593" s="1" t="s">
        <v>3315</v>
      </c>
      <c r="F1593" s="1" t="s">
        <v>8</v>
      </c>
      <c r="G1593" s="1">
        <v>90</v>
      </c>
      <c r="H1593" s="1" t="s">
        <v>9</v>
      </c>
    </row>
    <row r="1594" spans="1:8" x14ac:dyDescent="0.3">
      <c r="A1594" s="1">
        <v>92</v>
      </c>
      <c r="B1594" s="1" t="s">
        <v>129</v>
      </c>
      <c r="C1594" s="1" t="s">
        <v>130</v>
      </c>
      <c r="D1594" s="1" t="s">
        <v>3316</v>
      </c>
      <c r="E1594" s="1" t="s">
        <v>3317</v>
      </c>
      <c r="F1594" s="1" t="s">
        <v>346</v>
      </c>
      <c r="G1594" s="1">
        <v>20</v>
      </c>
      <c r="H1594" s="1" t="s">
        <v>9</v>
      </c>
    </row>
    <row r="1595" spans="1:8" x14ac:dyDescent="0.3">
      <c r="A1595" s="1">
        <v>93</v>
      </c>
      <c r="B1595" s="1" t="s">
        <v>4</v>
      </c>
      <c r="C1595" s="1" t="s">
        <v>1561</v>
      </c>
      <c r="D1595" s="1" t="s">
        <v>3318</v>
      </c>
      <c r="E1595" s="1" t="s">
        <v>3319</v>
      </c>
      <c r="F1595" s="1" t="s">
        <v>346</v>
      </c>
      <c r="G1595" s="1">
        <v>13</v>
      </c>
      <c r="H1595" s="1" t="s">
        <v>9</v>
      </c>
    </row>
    <row r="1596" spans="1:8" x14ac:dyDescent="0.3">
      <c r="A1596" s="1">
        <v>94</v>
      </c>
      <c r="B1596" s="1" t="s">
        <v>14</v>
      </c>
      <c r="C1596" s="1" t="s">
        <v>101</v>
      </c>
      <c r="D1596" s="1" t="s">
        <v>3320</v>
      </c>
      <c r="E1596" s="1" t="s">
        <v>3321</v>
      </c>
      <c r="F1596" s="1" t="s">
        <v>8</v>
      </c>
      <c r="G1596" s="1">
        <v>29.15</v>
      </c>
      <c r="H1596" s="1" t="s">
        <v>9</v>
      </c>
    </row>
    <row r="1597" spans="1:8" x14ac:dyDescent="0.3">
      <c r="A1597" s="1">
        <v>95</v>
      </c>
      <c r="B1597" s="1" t="s">
        <v>129</v>
      </c>
      <c r="C1597" s="1" t="s">
        <v>565</v>
      </c>
      <c r="D1597" s="1" t="s">
        <v>3322</v>
      </c>
      <c r="E1597" s="1" t="s">
        <v>3323</v>
      </c>
      <c r="F1597" s="1" t="s">
        <v>8</v>
      </c>
      <c r="G1597" s="1">
        <v>65</v>
      </c>
      <c r="H1597" s="1" t="s">
        <v>9</v>
      </c>
    </row>
    <row r="1598" spans="1:8" x14ac:dyDescent="0.3">
      <c r="A1598" s="1">
        <v>96</v>
      </c>
      <c r="B1598" s="1" t="s">
        <v>14</v>
      </c>
      <c r="C1598" s="1" t="s">
        <v>90</v>
      </c>
      <c r="D1598" s="1" t="s">
        <v>3324</v>
      </c>
      <c r="E1598" s="1" t="s">
        <v>3325</v>
      </c>
      <c r="F1598" s="1" t="s">
        <v>8</v>
      </c>
      <c r="G1598" s="1">
        <v>29.75</v>
      </c>
      <c r="H1598" s="1" t="s">
        <v>9</v>
      </c>
    </row>
    <row r="1599" spans="1:8" x14ac:dyDescent="0.3">
      <c r="A1599" s="1">
        <v>97</v>
      </c>
      <c r="B1599" s="1" t="s">
        <v>74</v>
      </c>
      <c r="C1599" s="1" t="s">
        <v>75</v>
      </c>
      <c r="D1599" s="1" t="s">
        <v>3326</v>
      </c>
      <c r="E1599" s="1" t="s">
        <v>3327</v>
      </c>
      <c r="F1599" s="1" t="s">
        <v>8</v>
      </c>
      <c r="G1599" s="1">
        <v>140</v>
      </c>
      <c r="H1599" s="1" t="s">
        <v>9</v>
      </c>
    </row>
    <row r="1600" spans="1:8" x14ac:dyDescent="0.3">
      <c r="A1600" s="1">
        <v>98</v>
      </c>
      <c r="B1600" s="1" t="s">
        <v>14</v>
      </c>
      <c r="C1600" s="1" t="s">
        <v>329</v>
      </c>
      <c r="D1600" s="1" t="s">
        <v>3328</v>
      </c>
      <c r="E1600" s="1" t="s">
        <v>3329</v>
      </c>
      <c r="F1600" s="1" t="s">
        <v>8</v>
      </c>
      <c r="G1600" s="1">
        <v>64.680000000000007</v>
      </c>
      <c r="H1600" s="1" t="s">
        <v>9</v>
      </c>
    </row>
    <row r="1601" spans="1:8" x14ac:dyDescent="0.3">
      <c r="A1601" s="1">
        <v>99</v>
      </c>
      <c r="B1601" s="1" t="s">
        <v>233</v>
      </c>
      <c r="C1601" s="1" t="s">
        <v>379</v>
      </c>
      <c r="D1601" s="1" t="s">
        <v>3330</v>
      </c>
      <c r="E1601" s="1" t="s">
        <v>3331</v>
      </c>
      <c r="F1601" s="1" t="s">
        <v>346</v>
      </c>
      <c r="G1601" s="1">
        <v>200</v>
      </c>
      <c r="H1601" s="1" t="s">
        <v>9</v>
      </c>
    </row>
    <row r="1602" spans="1:8" x14ac:dyDescent="0.3">
      <c r="A1602" s="1">
        <v>100</v>
      </c>
      <c r="B1602" s="1" t="s">
        <v>14</v>
      </c>
      <c r="C1602" s="1" t="s">
        <v>18</v>
      </c>
      <c r="D1602" s="1" t="s">
        <v>3332</v>
      </c>
      <c r="E1602" s="1" t="s">
        <v>3333</v>
      </c>
      <c r="F1602" s="1" t="s">
        <v>8</v>
      </c>
      <c r="G1602" s="1">
        <v>69.7</v>
      </c>
      <c r="H1602" s="1" t="s">
        <v>9</v>
      </c>
    </row>
    <row r="1603" spans="1:8" x14ac:dyDescent="0.3">
      <c r="A1603" s="1">
        <v>101</v>
      </c>
      <c r="B1603" s="1" t="s">
        <v>86</v>
      </c>
      <c r="C1603" s="1" t="s">
        <v>87</v>
      </c>
      <c r="D1603" s="1" t="s">
        <v>3334</v>
      </c>
      <c r="E1603" s="1" t="s">
        <v>3335</v>
      </c>
      <c r="F1603" s="1" t="s">
        <v>8</v>
      </c>
      <c r="G1603" s="1">
        <v>21</v>
      </c>
      <c r="H1603" s="1" t="s">
        <v>9</v>
      </c>
    </row>
    <row r="1604" spans="1:8" x14ac:dyDescent="0.3">
      <c r="A1604" s="1">
        <v>102</v>
      </c>
      <c r="B1604" s="1" t="s">
        <v>1623</v>
      </c>
      <c r="C1604" s="1" t="s">
        <v>529</v>
      </c>
      <c r="D1604" s="1" t="s">
        <v>3336</v>
      </c>
      <c r="E1604" s="1" t="s">
        <v>3337</v>
      </c>
      <c r="F1604" s="1" t="s">
        <v>8</v>
      </c>
      <c r="G1604" s="1">
        <v>65</v>
      </c>
      <c r="H1604" s="1" t="s">
        <v>9</v>
      </c>
    </row>
    <row r="1605" spans="1:8" x14ac:dyDescent="0.3">
      <c r="A1605" s="1">
        <v>103</v>
      </c>
      <c r="B1605" s="1" t="s">
        <v>129</v>
      </c>
      <c r="C1605" s="1" t="s">
        <v>1630</v>
      </c>
      <c r="D1605" s="1" t="s">
        <v>3338</v>
      </c>
      <c r="E1605" s="1" t="s">
        <v>3339</v>
      </c>
      <c r="F1605" s="1" t="s">
        <v>346</v>
      </c>
      <c r="G1605" s="1">
        <v>20</v>
      </c>
      <c r="H1605" s="1" t="s">
        <v>9</v>
      </c>
    </row>
    <row r="1606" spans="1:8" x14ac:dyDescent="0.3">
      <c r="A1606" s="1">
        <v>104</v>
      </c>
      <c r="B1606" s="1" t="s">
        <v>233</v>
      </c>
      <c r="C1606" s="1" t="s">
        <v>379</v>
      </c>
      <c r="D1606" s="1" t="s">
        <v>3340</v>
      </c>
      <c r="E1606" s="1" t="s">
        <v>3341</v>
      </c>
      <c r="F1606" s="1" t="s">
        <v>346</v>
      </c>
      <c r="G1606" s="1">
        <v>200</v>
      </c>
      <c r="H1606" s="1" t="s">
        <v>9</v>
      </c>
    </row>
    <row r="1607" spans="1:8" x14ac:dyDescent="0.3">
      <c r="A1607" s="1">
        <v>105</v>
      </c>
      <c r="B1607" s="1" t="s">
        <v>497</v>
      </c>
      <c r="C1607" s="1" t="s">
        <v>498</v>
      </c>
      <c r="D1607" s="1" t="s">
        <v>3342</v>
      </c>
      <c r="E1607" s="1" t="s">
        <v>3343</v>
      </c>
      <c r="F1607" s="1" t="s">
        <v>8</v>
      </c>
      <c r="G1607" s="1"/>
      <c r="H1607" s="1" t="s">
        <v>9</v>
      </c>
    </row>
    <row r="1608" spans="1:8" x14ac:dyDescent="0.3">
      <c r="A1608" s="1">
        <v>106</v>
      </c>
      <c r="B1608" s="1" t="s">
        <v>2539</v>
      </c>
      <c r="C1608" s="1" t="s">
        <v>3344</v>
      </c>
      <c r="D1608" s="1" t="s">
        <v>3345</v>
      </c>
      <c r="E1608" s="1" t="s">
        <v>3346</v>
      </c>
      <c r="F1608" s="1" t="s">
        <v>346</v>
      </c>
      <c r="G1608" s="1">
        <v>29</v>
      </c>
      <c r="H1608" s="1" t="s">
        <v>9</v>
      </c>
    </row>
    <row r="1609" spans="1:8" x14ac:dyDescent="0.3">
      <c r="A1609" s="1">
        <v>107</v>
      </c>
      <c r="B1609" s="1" t="s">
        <v>129</v>
      </c>
      <c r="C1609" s="1" t="s">
        <v>1630</v>
      </c>
      <c r="D1609" s="1" t="s">
        <v>3347</v>
      </c>
      <c r="E1609" s="1" t="s">
        <v>3348</v>
      </c>
      <c r="F1609" s="1" t="s">
        <v>346</v>
      </c>
      <c r="G1609" s="1"/>
      <c r="H1609" s="1" t="s">
        <v>9</v>
      </c>
    </row>
    <row r="1610" spans="1:8" x14ac:dyDescent="0.3">
      <c r="A1610" s="1">
        <v>108</v>
      </c>
      <c r="B1610" s="1" t="s">
        <v>2539</v>
      </c>
      <c r="C1610" s="1" t="s">
        <v>2540</v>
      </c>
      <c r="D1610" s="1" t="s">
        <v>3349</v>
      </c>
      <c r="E1610" s="1" t="s">
        <v>3350</v>
      </c>
      <c r="F1610" s="1" t="s">
        <v>346</v>
      </c>
      <c r="G1610" s="1">
        <v>29</v>
      </c>
      <c r="H1610" s="1" t="s">
        <v>9</v>
      </c>
    </row>
    <row r="1611" spans="1:8" x14ac:dyDescent="0.3">
      <c r="A1611" s="1">
        <v>109</v>
      </c>
      <c r="B1611" s="1" t="s">
        <v>14</v>
      </c>
      <c r="C1611" s="1" t="s">
        <v>90</v>
      </c>
      <c r="D1611" s="1" t="s">
        <v>3351</v>
      </c>
      <c r="E1611" s="1" t="s">
        <v>3352</v>
      </c>
      <c r="F1611" s="1" t="s">
        <v>8</v>
      </c>
      <c r="G1611" s="1">
        <v>29.75</v>
      </c>
      <c r="H1611" s="1" t="s">
        <v>9</v>
      </c>
    </row>
    <row r="1612" spans="1:8" x14ac:dyDescent="0.3">
      <c r="A1612" s="1">
        <v>110</v>
      </c>
      <c r="B1612" s="1" t="s">
        <v>433</v>
      </c>
      <c r="C1612" s="1" t="s">
        <v>2925</v>
      </c>
      <c r="D1612" s="1" t="s">
        <v>3353</v>
      </c>
      <c r="E1612" s="1" t="s">
        <v>3354</v>
      </c>
      <c r="F1612" s="1" t="s">
        <v>346</v>
      </c>
      <c r="G1612" s="1"/>
      <c r="H1612" s="1" t="s">
        <v>257</v>
      </c>
    </row>
    <row r="1613" spans="1:8" x14ac:dyDescent="0.3">
      <c r="A1613" s="1">
        <v>111</v>
      </c>
      <c r="B1613" s="1" t="s">
        <v>10</v>
      </c>
      <c r="C1613" s="1" t="s">
        <v>11</v>
      </c>
      <c r="D1613" s="1" t="s">
        <v>3355</v>
      </c>
      <c r="E1613" s="1" t="s">
        <v>3356</v>
      </c>
      <c r="F1613" s="1" t="s">
        <v>346</v>
      </c>
      <c r="G1613" s="1">
        <v>59.5</v>
      </c>
      <c r="H1613" s="1" t="s">
        <v>9</v>
      </c>
    </row>
    <row r="1614" spans="1:8" x14ac:dyDescent="0.3">
      <c r="A1614" s="1">
        <v>112</v>
      </c>
      <c r="B1614" s="1" t="s">
        <v>1623</v>
      </c>
      <c r="C1614" s="1" t="s">
        <v>529</v>
      </c>
      <c r="D1614" s="1" t="s">
        <v>3357</v>
      </c>
      <c r="E1614" s="1" t="s">
        <v>3358</v>
      </c>
      <c r="F1614" s="1" t="s">
        <v>8</v>
      </c>
      <c r="G1614" s="1">
        <v>65</v>
      </c>
      <c r="H1614" s="1" t="s">
        <v>9</v>
      </c>
    </row>
    <row r="1615" spans="1:8" x14ac:dyDescent="0.3">
      <c r="A1615" s="1">
        <v>113</v>
      </c>
      <c r="B1615" s="1" t="s">
        <v>14</v>
      </c>
      <c r="C1615" s="1" t="s">
        <v>101</v>
      </c>
      <c r="D1615" s="1" t="s">
        <v>3359</v>
      </c>
      <c r="E1615" s="1" t="s">
        <v>3360</v>
      </c>
      <c r="F1615" s="1" t="s">
        <v>346</v>
      </c>
      <c r="G1615" s="1">
        <v>20.14</v>
      </c>
      <c r="H1615" s="1" t="s">
        <v>9</v>
      </c>
    </row>
    <row r="1616" spans="1:8" x14ac:dyDescent="0.3">
      <c r="A1616" s="1">
        <v>114</v>
      </c>
      <c r="B1616" s="1" t="s">
        <v>1940</v>
      </c>
      <c r="C1616" s="1" t="s">
        <v>1561</v>
      </c>
      <c r="D1616" s="1" t="s">
        <v>3361</v>
      </c>
      <c r="E1616" s="1" t="s">
        <v>3362</v>
      </c>
      <c r="F1616" s="1" t="s">
        <v>346</v>
      </c>
      <c r="G1616" s="1">
        <v>13</v>
      </c>
      <c r="H1616" s="1" t="s">
        <v>9</v>
      </c>
    </row>
    <row r="1617" spans="1:8" x14ac:dyDescent="0.3">
      <c r="A1617" s="1">
        <v>115</v>
      </c>
      <c r="B1617" s="1" t="s">
        <v>74</v>
      </c>
      <c r="C1617" s="1" t="s">
        <v>390</v>
      </c>
      <c r="D1617" s="1" t="s">
        <v>3363</v>
      </c>
      <c r="E1617" s="1" t="s">
        <v>3364</v>
      </c>
      <c r="F1617" s="1" t="s">
        <v>346</v>
      </c>
      <c r="G1617" s="1">
        <v>164</v>
      </c>
      <c r="H1617" s="1" t="s">
        <v>9</v>
      </c>
    </row>
    <row r="1618" spans="1:8" x14ac:dyDescent="0.3">
      <c r="A1618" s="1">
        <v>116</v>
      </c>
      <c r="B1618" s="1" t="s">
        <v>233</v>
      </c>
      <c r="C1618" s="1" t="s">
        <v>379</v>
      </c>
      <c r="D1618" s="1" t="s">
        <v>3365</v>
      </c>
      <c r="E1618" s="1" t="s">
        <v>3366</v>
      </c>
      <c r="F1618" s="1" t="s">
        <v>346</v>
      </c>
      <c r="G1618" s="1">
        <v>200</v>
      </c>
      <c r="H1618" s="1" t="s">
        <v>9</v>
      </c>
    </row>
    <row r="1619" spans="1:8" x14ac:dyDescent="0.3">
      <c r="A1619" s="1">
        <v>117</v>
      </c>
      <c r="B1619" s="1" t="s">
        <v>60</v>
      </c>
      <c r="C1619" s="1" t="s">
        <v>61</v>
      </c>
      <c r="D1619" s="1" t="s">
        <v>3367</v>
      </c>
      <c r="E1619" s="1" t="s">
        <v>3368</v>
      </c>
      <c r="F1619" s="1" t="s">
        <v>8</v>
      </c>
      <c r="G1619" s="1">
        <v>90</v>
      </c>
      <c r="H1619" s="1" t="s">
        <v>9</v>
      </c>
    </row>
    <row r="1620" spans="1:8" x14ac:dyDescent="0.3">
      <c r="A1620" s="1">
        <v>118</v>
      </c>
      <c r="B1620" s="1" t="s">
        <v>657</v>
      </c>
      <c r="C1620" s="1" t="s">
        <v>30</v>
      </c>
      <c r="D1620" s="1" t="s">
        <v>3369</v>
      </c>
      <c r="E1620" s="1" t="s">
        <v>3370</v>
      </c>
      <c r="F1620" s="1" t="s">
        <v>346</v>
      </c>
      <c r="G1620" s="1">
        <v>450</v>
      </c>
      <c r="H1620" s="1" t="s">
        <v>9</v>
      </c>
    </row>
    <row r="1621" spans="1:8" x14ac:dyDescent="0.3">
      <c r="A1621" s="1">
        <v>119</v>
      </c>
      <c r="B1621" s="1" t="s">
        <v>129</v>
      </c>
      <c r="C1621" s="1" t="s">
        <v>1630</v>
      </c>
      <c r="D1621" s="1" t="s">
        <v>3371</v>
      </c>
      <c r="E1621" s="1" t="s">
        <v>3372</v>
      </c>
      <c r="F1621" s="1" t="s">
        <v>346</v>
      </c>
      <c r="G1621" s="1">
        <v>20</v>
      </c>
      <c r="H1621" s="1" t="s">
        <v>9</v>
      </c>
    </row>
    <row r="1622" spans="1:8" x14ac:dyDescent="0.3">
      <c r="A1622" s="1">
        <v>120</v>
      </c>
      <c r="B1622" s="1" t="s">
        <v>4</v>
      </c>
      <c r="C1622" s="1" t="s">
        <v>3373</v>
      </c>
      <c r="D1622" s="1" t="s">
        <v>3374</v>
      </c>
      <c r="E1622" s="1" t="s">
        <v>3375</v>
      </c>
      <c r="F1622" s="1" t="s">
        <v>346</v>
      </c>
      <c r="G1622" s="1"/>
      <c r="H1622" s="1" t="s">
        <v>9</v>
      </c>
    </row>
    <row r="1623" spans="1:8" x14ac:dyDescent="0.3">
      <c r="A1623" s="1">
        <v>121</v>
      </c>
      <c r="B1623" s="1" t="s">
        <v>1623</v>
      </c>
      <c r="C1623" s="1" t="s">
        <v>529</v>
      </c>
      <c r="D1623" s="1" t="s">
        <v>3376</v>
      </c>
      <c r="E1623" s="1" t="s">
        <v>3377</v>
      </c>
      <c r="F1623" s="1" t="s">
        <v>8</v>
      </c>
      <c r="G1623" s="1">
        <v>65</v>
      </c>
      <c r="H1623" s="1" t="s">
        <v>9</v>
      </c>
    </row>
    <row r="1624" spans="1:8" x14ac:dyDescent="0.3">
      <c r="A1624" s="1">
        <v>122</v>
      </c>
      <c r="B1624" s="1" t="s">
        <v>74</v>
      </c>
      <c r="C1624" s="1" t="s">
        <v>75</v>
      </c>
      <c r="D1624" s="1" t="s">
        <v>3378</v>
      </c>
      <c r="E1624" s="1" t="s">
        <v>3379</v>
      </c>
      <c r="F1624" s="1" t="s">
        <v>8</v>
      </c>
      <c r="G1624" s="1">
        <v>120</v>
      </c>
      <c r="H1624" s="1" t="s">
        <v>9</v>
      </c>
    </row>
    <row r="1625" spans="1:8" x14ac:dyDescent="0.3">
      <c r="A1625" s="1">
        <v>123</v>
      </c>
      <c r="B1625" s="1" t="s">
        <v>4</v>
      </c>
      <c r="C1625" s="1" t="s">
        <v>3038</v>
      </c>
      <c r="D1625" s="1" t="s">
        <v>3380</v>
      </c>
      <c r="E1625" s="1" t="s">
        <v>3381</v>
      </c>
      <c r="F1625" s="1" t="s">
        <v>346</v>
      </c>
      <c r="G1625" s="1">
        <v>20</v>
      </c>
      <c r="H1625" s="1" t="s">
        <v>9</v>
      </c>
    </row>
    <row r="1626" spans="1:8" x14ac:dyDescent="0.3">
      <c r="A1626" s="1">
        <v>124</v>
      </c>
      <c r="B1626" s="1" t="s">
        <v>86</v>
      </c>
      <c r="C1626" s="1" t="s">
        <v>290</v>
      </c>
      <c r="D1626" s="1" t="s">
        <v>3382</v>
      </c>
      <c r="E1626" s="1" t="s">
        <v>3383</v>
      </c>
      <c r="F1626" s="1" t="s">
        <v>8</v>
      </c>
      <c r="G1626" s="1">
        <v>47</v>
      </c>
      <c r="H1626" s="1" t="s">
        <v>257</v>
      </c>
    </row>
    <row r="1627" spans="1:8" x14ac:dyDescent="0.3">
      <c r="A1627" s="1">
        <v>125</v>
      </c>
      <c r="B1627" s="1" t="s">
        <v>2539</v>
      </c>
      <c r="C1627" s="1" t="s">
        <v>3344</v>
      </c>
      <c r="D1627" s="1" t="s">
        <v>3384</v>
      </c>
      <c r="E1627" s="1" t="s">
        <v>3385</v>
      </c>
      <c r="F1627" s="1" t="s">
        <v>346</v>
      </c>
      <c r="G1627" s="1">
        <v>29</v>
      </c>
      <c r="H1627" s="1" t="s">
        <v>9</v>
      </c>
    </row>
    <row r="1628" spans="1:8" x14ac:dyDescent="0.3">
      <c r="A1628" s="1">
        <v>126</v>
      </c>
      <c r="B1628" s="1" t="s">
        <v>657</v>
      </c>
      <c r="C1628" s="1" t="s">
        <v>30</v>
      </c>
      <c r="D1628" s="1" t="s">
        <v>3386</v>
      </c>
      <c r="E1628" s="1" t="s">
        <v>3387</v>
      </c>
      <c r="F1628" s="1" t="s">
        <v>346</v>
      </c>
      <c r="G1628" s="1">
        <v>450</v>
      </c>
      <c r="H1628" s="1" t="s">
        <v>9</v>
      </c>
    </row>
    <row r="1629" spans="1:8" x14ac:dyDescent="0.3">
      <c r="A1629" s="1">
        <v>127</v>
      </c>
      <c r="B1629" s="1" t="s">
        <v>129</v>
      </c>
      <c r="C1629" s="1" t="s">
        <v>1630</v>
      </c>
      <c r="D1629" s="1" t="s">
        <v>3388</v>
      </c>
      <c r="E1629" s="1" t="s">
        <v>3389</v>
      </c>
      <c r="F1629" s="1" t="s">
        <v>346</v>
      </c>
      <c r="G1629" s="1"/>
      <c r="H1629" s="1" t="s">
        <v>9</v>
      </c>
    </row>
    <row r="1630" spans="1:8" x14ac:dyDescent="0.3">
      <c r="A1630" s="1">
        <v>128</v>
      </c>
      <c r="B1630" s="1" t="s">
        <v>1623</v>
      </c>
      <c r="C1630" s="1" t="s">
        <v>529</v>
      </c>
      <c r="D1630" s="1" t="s">
        <v>3390</v>
      </c>
      <c r="E1630" s="1" t="s">
        <v>3391</v>
      </c>
      <c r="F1630" s="1" t="s">
        <v>8</v>
      </c>
      <c r="G1630" s="1">
        <v>65</v>
      </c>
      <c r="H1630" s="1" t="s">
        <v>9</v>
      </c>
    </row>
    <row r="1631" spans="1:8" x14ac:dyDescent="0.3">
      <c r="A1631" s="1">
        <v>129</v>
      </c>
      <c r="B1631" s="1" t="s">
        <v>14</v>
      </c>
      <c r="C1631" s="1" t="s">
        <v>90</v>
      </c>
      <c r="D1631" s="1" t="s">
        <v>3392</v>
      </c>
      <c r="E1631" s="1" t="s">
        <v>3393</v>
      </c>
      <c r="F1631" s="1" t="s">
        <v>8</v>
      </c>
      <c r="G1631" s="1">
        <v>64.680000000000007</v>
      </c>
      <c r="H1631" s="1" t="s">
        <v>9</v>
      </c>
    </row>
    <row r="1632" spans="1:8" x14ac:dyDescent="0.3">
      <c r="A1632" s="1">
        <v>130</v>
      </c>
      <c r="B1632" s="1" t="s">
        <v>74</v>
      </c>
      <c r="C1632" s="1" t="s">
        <v>390</v>
      </c>
      <c r="D1632" s="1" t="s">
        <v>3394</v>
      </c>
      <c r="E1632" s="1" t="s">
        <v>3395</v>
      </c>
      <c r="F1632" s="1" t="s">
        <v>346</v>
      </c>
      <c r="G1632" s="1">
        <v>164</v>
      </c>
      <c r="H1632" s="1" t="s">
        <v>9</v>
      </c>
    </row>
    <row r="1633" spans="1:8" x14ac:dyDescent="0.3">
      <c r="A1633" s="1">
        <v>131</v>
      </c>
      <c r="B1633" s="1" t="s">
        <v>129</v>
      </c>
      <c r="C1633" s="1" t="s">
        <v>565</v>
      </c>
      <c r="D1633" s="1" t="s">
        <v>3396</v>
      </c>
      <c r="E1633" s="1" t="s">
        <v>3397</v>
      </c>
      <c r="F1633" s="1" t="s">
        <v>8</v>
      </c>
      <c r="G1633" s="1">
        <v>65</v>
      </c>
      <c r="H1633" s="1" t="s">
        <v>9</v>
      </c>
    </row>
    <row r="1634" spans="1:8" x14ac:dyDescent="0.3">
      <c r="A1634" s="1">
        <v>132</v>
      </c>
      <c r="B1634" s="1" t="s">
        <v>1623</v>
      </c>
      <c r="C1634" s="1" t="s">
        <v>529</v>
      </c>
      <c r="D1634" s="1" t="s">
        <v>3398</v>
      </c>
      <c r="E1634" s="1" t="s">
        <v>3399</v>
      </c>
      <c r="F1634" s="1" t="s">
        <v>8</v>
      </c>
      <c r="G1634" s="1">
        <v>65</v>
      </c>
      <c r="H1634" s="1" t="s">
        <v>9</v>
      </c>
    </row>
    <row r="1635" spans="1:8" x14ac:dyDescent="0.3">
      <c r="A1635" s="1">
        <v>133</v>
      </c>
      <c r="B1635" s="1" t="s">
        <v>74</v>
      </c>
      <c r="C1635" s="1" t="s">
        <v>75</v>
      </c>
      <c r="D1635" s="1" t="s">
        <v>3400</v>
      </c>
      <c r="E1635" s="1" t="s">
        <v>3401</v>
      </c>
      <c r="F1635" s="1" t="s">
        <v>8</v>
      </c>
      <c r="G1635" s="1">
        <v>109</v>
      </c>
      <c r="H1635" s="1" t="s">
        <v>9</v>
      </c>
    </row>
    <row r="1636" spans="1:8" x14ac:dyDescent="0.3">
      <c r="A1636" s="1">
        <v>134</v>
      </c>
      <c r="B1636" s="1" t="s">
        <v>657</v>
      </c>
      <c r="C1636" s="1" t="s">
        <v>30</v>
      </c>
      <c r="D1636" s="1" t="s">
        <v>3402</v>
      </c>
      <c r="E1636" s="1" t="s">
        <v>3403</v>
      </c>
      <c r="F1636" s="1" t="s">
        <v>346</v>
      </c>
      <c r="G1636" s="1">
        <v>450</v>
      </c>
      <c r="H1636" s="1" t="s">
        <v>9</v>
      </c>
    </row>
    <row r="1637" spans="1:8" x14ac:dyDescent="0.3">
      <c r="A1637" s="1">
        <v>135</v>
      </c>
      <c r="B1637" s="1" t="s">
        <v>129</v>
      </c>
      <c r="C1637" s="1" t="s">
        <v>1630</v>
      </c>
      <c r="D1637" s="1" t="s">
        <v>3404</v>
      </c>
      <c r="E1637" s="1" t="s">
        <v>3405</v>
      </c>
      <c r="F1637" s="1" t="s">
        <v>346</v>
      </c>
      <c r="G1637" s="1">
        <v>20</v>
      </c>
      <c r="H1637" s="1" t="s">
        <v>9</v>
      </c>
    </row>
    <row r="1638" spans="1:8" x14ac:dyDescent="0.3">
      <c r="A1638" s="1">
        <v>136</v>
      </c>
      <c r="B1638" s="1" t="s">
        <v>129</v>
      </c>
      <c r="C1638" s="1" t="s">
        <v>565</v>
      </c>
      <c r="D1638" s="1" t="s">
        <v>3406</v>
      </c>
      <c r="E1638" s="1" t="s">
        <v>3407</v>
      </c>
      <c r="F1638" s="1" t="s">
        <v>8</v>
      </c>
      <c r="G1638" s="1">
        <v>65</v>
      </c>
      <c r="H1638" s="1" t="s">
        <v>9</v>
      </c>
    </row>
    <row r="1639" spans="1:8" x14ac:dyDescent="0.3">
      <c r="A1639" s="1">
        <v>137</v>
      </c>
      <c r="B1639" s="1" t="s">
        <v>14</v>
      </c>
      <c r="C1639" s="1" t="s">
        <v>101</v>
      </c>
      <c r="D1639" s="1" t="s">
        <v>3408</v>
      </c>
      <c r="E1639" s="1" t="s">
        <v>3409</v>
      </c>
      <c r="F1639" s="1" t="s">
        <v>346</v>
      </c>
      <c r="G1639" s="1">
        <v>20.14</v>
      </c>
      <c r="H1639" s="1" t="s">
        <v>9</v>
      </c>
    </row>
    <row r="1640" spans="1:8" x14ac:dyDescent="0.3">
      <c r="A1640" s="1">
        <v>138</v>
      </c>
      <c r="B1640" s="1" t="s">
        <v>1623</v>
      </c>
      <c r="C1640" s="1" t="s">
        <v>529</v>
      </c>
      <c r="D1640" s="1" t="s">
        <v>3410</v>
      </c>
      <c r="E1640" s="1" t="s">
        <v>3411</v>
      </c>
      <c r="F1640" s="1" t="s">
        <v>8</v>
      </c>
      <c r="G1640" s="1">
        <v>65</v>
      </c>
      <c r="H1640" s="1" t="s">
        <v>9</v>
      </c>
    </row>
    <row r="1641" spans="1:8" x14ac:dyDescent="0.3">
      <c r="A1641" s="1">
        <v>139</v>
      </c>
      <c r="B1641" s="1" t="s">
        <v>129</v>
      </c>
      <c r="C1641" s="1" t="s">
        <v>1630</v>
      </c>
      <c r="D1641" s="1" t="s">
        <v>3412</v>
      </c>
      <c r="E1641" s="1" t="s">
        <v>3413</v>
      </c>
      <c r="F1641" s="1" t="s">
        <v>346</v>
      </c>
      <c r="G1641" s="1"/>
      <c r="H1641" s="1" t="s">
        <v>9</v>
      </c>
    </row>
    <row r="1642" spans="1:8" x14ac:dyDescent="0.3">
      <c r="A1642" s="1">
        <v>140</v>
      </c>
      <c r="B1642" s="1" t="s">
        <v>233</v>
      </c>
      <c r="C1642" s="1" t="s">
        <v>379</v>
      </c>
      <c r="D1642" s="1" t="s">
        <v>3414</v>
      </c>
      <c r="E1642" s="1" t="s">
        <v>3415</v>
      </c>
      <c r="F1642" s="1" t="s">
        <v>346</v>
      </c>
      <c r="G1642" s="1"/>
      <c r="H1642" s="1" t="s">
        <v>9</v>
      </c>
    </row>
    <row r="1643" spans="1:8" x14ac:dyDescent="0.3">
      <c r="A1643" s="1">
        <v>141</v>
      </c>
      <c r="B1643" s="1" t="s">
        <v>14</v>
      </c>
      <c r="C1643" s="1" t="s">
        <v>329</v>
      </c>
      <c r="D1643" s="1" t="s">
        <v>3416</v>
      </c>
      <c r="E1643" s="1" t="s">
        <v>3417</v>
      </c>
      <c r="F1643" s="1" t="s">
        <v>8</v>
      </c>
      <c r="G1643" s="1">
        <v>64.680000000000007</v>
      </c>
      <c r="H1643" s="1" t="s">
        <v>9</v>
      </c>
    </row>
    <row r="1644" spans="1:8" x14ac:dyDescent="0.3">
      <c r="A1644" s="1">
        <v>142</v>
      </c>
      <c r="B1644" s="1" t="s">
        <v>74</v>
      </c>
      <c r="C1644" s="1" t="s">
        <v>114</v>
      </c>
      <c r="D1644" s="1" t="s">
        <v>3418</v>
      </c>
      <c r="E1644" s="1" t="s">
        <v>3419</v>
      </c>
      <c r="F1644" s="1" t="s">
        <v>346</v>
      </c>
      <c r="G1644" s="1"/>
      <c r="H1644" s="1" t="s">
        <v>9</v>
      </c>
    </row>
    <row r="1645" spans="1:8" x14ac:dyDescent="0.3">
      <c r="A1645" s="1">
        <v>143</v>
      </c>
      <c r="B1645" s="1" t="s">
        <v>129</v>
      </c>
      <c r="C1645" s="1" t="s">
        <v>565</v>
      </c>
      <c r="D1645" s="1" t="s">
        <v>3420</v>
      </c>
      <c r="E1645" s="1" t="s">
        <v>3421</v>
      </c>
      <c r="F1645" s="1" t="s">
        <v>8</v>
      </c>
      <c r="G1645" s="1">
        <v>65</v>
      </c>
      <c r="H1645" s="1" t="s">
        <v>9</v>
      </c>
    </row>
    <row r="1646" spans="1:8" x14ac:dyDescent="0.3">
      <c r="A1646" s="1">
        <v>144</v>
      </c>
      <c r="B1646" s="1" t="s">
        <v>14</v>
      </c>
      <c r="C1646" s="1" t="s">
        <v>90</v>
      </c>
      <c r="D1646" s="1" t="s">
        <v>3422</v>
      </c>
      <c r="E1646" s="1" t="s">
        <v>3423</v>
      </c>
      <c r="F1646" s="1" t="s">
        <v>8</v>
      </c>
      <c r="G1646" s="1">
        <v>29.75</v>
      </c>
      <c r="H1646" s="1" t="s">
        <v>9</v>
      </c>
    </row>
    <row r="1647" spans="1:8" x14ac:dyDescent="0.3">
      <c r="A1647" s="1">
        <v>145</v>
      </c>
      <c r="B1647" s="1" t="s">
        <v>74</v>
      </c>
      <c r="C1647" s="1" t="s">
        <v>390</v>
      </c>
      <c r="D1647" s="1" t="s">
        <v>3424</v>
      </c>
      <c r="E1647" s="1" t="s">
        <v>3425</v>
      </c>
      <c r="F1647" s="1" t="s">
        <v>346</v>
      </c>
      <c r="G1647" s="1"/>
      <c r="H1647" s="1" t="s">
        <v>9</v>
      </c>
    </row>
    <row r="1648" spans="1:8" x14ac:dyDescent="0.3">
      <c r="A1648" s="1">
        <v>146</v>
      </c>
      <c r="B1648" s="1" t="s">
        <v>2835</v>
      </c>
      <c r="C1648" s="1" t="s">
        <v>2022</v>
      </c>
      <c r="D1648" s="1" t="s">
        <v>3426</v>
      </c>
      <c r="E1648" s="1" t="s">
        <v>3427</v>
      </c>
      <c r="F1648" s="1" t="s">
        <v>346</v>
      </c>
      <c r="G1648" s="1"/>
      <c r="H1648" s="1" t="s">
        <v>9</v>
      </c>
    </row>
    <row r="1649" spans="1:8" x14ac:dyDescent="0.3">
      <c r="A1649" s="1">
        <v>147</v>
      </c>
      <c r="B1649" s="1" t="s">
        <v>60</v>
      </c>
      <c r="C1649" s="1" t="s">
        <v>61</v>
      </c>
      <c r="D1649" s="1" t="s">
        <v>3428</v>
      </c>
      <c r="E1649" s="1" t="s">
        <v>3429</v>
      </c>
      <c r="F1649" s="1" t="s">
        <v>8</v>
      </c>
      <c r="G1649" s="1">
        <v>90</v>
      </c>
      <c r="H1649" s="1" t="s">
        <v>9</v>
      </c>
    </row>
    <row r="1650" spans="1:8" x14ac:dyDescent="0.3">
      <c r="A1650" s="1">
        <v>148</v>
      </c>
      <c r="B1650" s="1" t="s">
        <v>1623</v>
      </c>
      <c r="C1650" s="1" t="s">
        <v>529</v>
      </c>
      <c r="D1650" s="1" t="s">
        <v>3430</v>
      </c>
      <c r="E1650" s="1" t="s">
        <v>3431</v>
      </c>
      <c r="F1650" s="1" t="s">
        <v>8</v>
      </c>
      <c r="G1650" s="1">
        <v>65</v>
      </c>
      <c r="H1650" s="1" t="s">
        <v>9</v>
      </c>
    </row>
    <row r="1651" spans="1:8" x14ac:dyDescent="0.3">
      <c r="A1651" s="1">
        <v>149</v>
      </c>
      <c r="B1651" s="1" t="s">
        <v>74</v>
      </c>
      <c r="C1651" s="1" t="s">
        <v>75</v>
      </c>
      <c r="D1651" s="1" t="s">
        <v>3432</v>
      </c>
      <c r="E1651" s="1" t="s">
        <v>3433</v>
      </c>
      <c r="F1651" s="1" t="s">
        <v>346</v>
      </c>
      <c r="G1651" s="1">
        <v>130</v>
      </c>
      <c r="H1651" s="1" t="s">
        <v>9</v>
      </c>
    </row>
    <row r="1652" spans="1:8" x14ac:dyDescent="0.3">
      <c r="A1652" s="1">
        <v>150</v>
      </c>
      <c r="B1652" s="1" t="s">
        <v>4</v>
      </c>
      <c r="C1652" s="1" t="s">
        <v>3038</v>
      </c>
      <c r="D1652" s="1" t="s">
        <v>3434</v>
      </c>
      <c r="E1652" s="1" t="s">
        <v>3435</v>
      </c>
      <c r="F1652" s="1" t="s">
        <v>346</v>
      </c>
      <c r="G1652" s="1">
        <v>20</v>
      </c>
      <c r="H1652" s="1" t="s">
        <v>9</v>
      </c>
    </row>
    <row r="1653" spans="1:8" x14ac:dyDescent="0.3">
      <c r="A1653" s="1">
        <v>151</v>
      </c>
      <c r="B1653" s="1" t="s">
        <v>657</v>
      </c>
      <c r="C1653" s="1" t="s">
        <v>30</v>
      </c>
      <c r="D1653" s="1" t="s">
        <v>3436</v>
      </c>
      <c r="E1653" s="1" t="s">
        <v>3437</v>
      </c>
      <c r="F1653" s="1" t="s">
        <v>346</v>
      </c>
      <c r="G1653" s="1">
        <v>450</v>
      </c>
      <c r="H1653" s="1" t="s">
        <v>9</v>
      </c>
    </row>
    <row r="1654" spans="1:8" x14ac:dyDescent="0.3">
      <c r="A1654" s="1">
        <v>152</v>
      </c>
      <c r="B1654" s="1" t="s">
        <v>14</v>
      </c>
      <c r="C1654" s="1" t="s">
        <v>90</v>
      </c>
      <c r="D1654" s="1" t="s">
        <v>3438</v>
      </c>
      <c r="E1654" s="1" t="s">
        <v>3439</v>
      </c>
      <c r="F1654" s="1" t="s">
        <v>8</v>
      </c>
      <c r="G1654" s="1">
        <v>30.8</v>
      </c>
      <c r="H1654" s="1" t="s">
        <v>9</v>
      </c>
    </row>
    <row r="1655" spans="1:8" x14ac:dyDescent="0.3">
      <c r="A1655" s="1">
        <v>153</v>
      </c>
      <c r="B1655" s="1" t="s">
        <v>129</v>
      </c>
      <c r="C1655" s="1" t="s">
        <v>1630</v>
      </c>
      <c r="D1655" s="1" t="s">
        <v>3440</v>
      </c>
      <c r="E1655" s="1" t="s">
        <v>3441</v>
      </c>
      <c r="F1655" s="1" t="s">
        <v>346</v>
      </c>
      <c r="G1655" s="1">
        <v>20</v>
      </c>
      <c r="H1655" s="1" t="s">
        <v>9</v>
      </c>
    </row>
    <row r="1656" spans="1:8" x14ac:dyDescent="0.3">
      <c r="A1656" s="1">
        <v>154</v>
      </c>
      <c r="B1656" s="1" t="s">
        <v>1940</v>
      </c>
      <c r="C1656" s="1" t="s">
        <v>1561</v>
      </c>
      <c r="D1656" s="1" t="s">
        <v>3442</v>
      </c>
      <c r="E1656" s="1" t="s">
        <v>3443</v>
      </c>
      <c r="F1656" s="1" t="s">
        <v>346</v>
      </c>
      <c r="G1656" s="1">
        <v>13</v>
      </c>
      <c r="H1656" s="1" t="s">
        <v>9</v>
      </c>
    </row>
    <row r="1657" spans="1:8" x14ac:dyDescent="0.3">
      <c r="A1657" s="1">
        <v>155</v>
      </c>
      <c r="B1657" s="1" t="s">
        <v>233</v>
      </c>
      <c r="C1657" s="1" t="s">
        <v>379</v>
      </c>
      <c r="D1657" s="1" t="s">
        <v>3444</v>
      </c>
      <c r="E1657" s="1" t="s">
        <v>3445</v>
      </c>
      <c r="F1657" s="1" t="s">
        <v>346</v>
      </c>
      <c r="G1657" s="1">
        <v>200</v>
      </c>
      <c r="H1657" s="1" t="s">
        <v>9</v>
      </c>
    </row>
    <row r="1658" spans="1:8" x14ac:dyDescent="0.3">
      <c r="A1658" s="1">
        <v>156</v>
      </c>
      <c r="B1658" s="1" t="s">
        <v>657</v>
      </c>
      <c r="C1658" s="1" t="s">
        <v>658</v>
      </c>
      <c r="D1658" s="1" t="s">
        <v>3446</v>
      </c>
      <c r="E1658" s="1" t="s">
        <v>3447</v>
      </c>
      <c r="F1658" s="1" t="s">
        <v>346</v>
      </c>
      <c r="G1658" s="1">
        <v>450</v>
      </c>
      <c r="H1658" s="1" t="s">
        <v>9</v>
      </c>
    </row>
    <row r="1659" spans="1:8" x14ac:dyDescent="0.3">
      <c r="A1659" s="1">
        <v>157</v>
      </c>
      <c r="B1659" s="1" t="s">
        <v>74</v>
      </c>
      <c r="C1659" s="1" t="s">
        <v>671</v>
      </c>
      <c r="D1659" s="1" t="s">
        <v>3448</v>
      </c>
      <c r="E1659" s="1" t="s">
        <v>3449</v>
      </c>
      <c r="F1659" s="1" t="s">
        <v>8</v>
      </c>
      <c r="G1659" s="1">
        <v>109</v>
      </c>
      <c r="H1659" s="1" t="s">
        <v>9</v>
      </c>
    </row>
    <row r="1660" spans="1:8" x14ac:dyDescent="0.3">
      <c r="A1660" s="1">
        <v>158</v>
      </c>
      <c r="B1660" s="1" t="s">
        <v>129</v>
      </c>
      <c r="C1660" s="1" t="s">
        <v>1630</v>
      </c>
      <c r="D1660" s="1" t="s">
        <v>3450</v>
      </c>
      <c r="E1660" s="1" t="s">
        <v>3451</v>
      </c>
      <c r="F1660" s="1" t="s">
        <v>346</v>
      </c>
      <c r="G1660" s="1">
        <v>20</v>
      </c>
      <c r="H1660" s="1" t="s">
        <v>9</v>
      </c>
    </row>
    <row r="1661" spans="1:8" x14ac:dyDescent="0.3">
      <c r="A1661" s="1">
        <v>159</v>
      </c>
      <c r="B1661" s="1" t="s">
        <v>74</v>
      </c>
      <c r="C1661" s="1" t="s">
        <v>114</v>
      </c>
      <c r="D1661" s="1" t="s">
        <v>3452</v>
      </c>
      <c r="E1661" s="1" t="s">
        <v>3453</v>
      </c>
      <c r="F1661" s="1" t="s">
        <v>346</v>
      </c>
      <c r="G1661" s="1"/>
      <c r="H1661" s="1" t="s">
        <v>9</v>
      </c>
    </row>
    <row r="1662" spans="1:8" x14ac:dyDescent="0.3">
      <c r="A1662" s="1">
        <v>160</v>
      </c>
      <c r="B1662" s="1" t="s">
        <v>233</v>
      </c>
      <c r="C1662" s="1" t="s">
        <v>379</v>
      </c>
      <c r="D1662" s="1" t="s">
        <v>3454</v>
      </c>
      <c r="E1662" s="1" t="s">
        <v>3455</v>
      </c>
      <c r="F1662" s="1" t="s">
        <v>346</v>
      </c>
      <c r="G1662" s="1">
        <v>200</v>
      </c>
      <c r="H1662" s="1" t="s">
        <v>9</v>
      </c>
    </row>
    <row r="1663" spans="1:8" x14ac:dyDescent="0.3">
      <c r="A1663" s="1">
        <v>161</v>
      </c>
      <c r="B1663" s="1" t="s">
        <v>129</v>
      </c>
      <c r="C1663" s="1" t="s">
        <v>1630</v>
      </c>
      <c r="D1663" s="1" t="s">
        <v>3456</v>
      </c>
      <c r="E1663" s="1" t="s">
        <v>3457</v>
      </c>
      <c r="F1663" s="1" t="s">
        <v>346</v>
      </c>
      <c r="G1663" s="1"/>
      <c r="H1663" s="1" t="s">
        <v>9</v>
      </c>
    </row>
    <row r="1664" spans="1:8" x14ac:dyDescent="0.3">
      <c r="A1664" s="1">
        <v>162</v>
      </c>
      <c r="B1664" s="1" t="s">
        <v>74</v>
      </c>
      <c r="C1664" s="1" t="s">
        <v>3160</v>
      </c>
      <c r="D1664" s="1" t="s">
        <v>3458</v>
      </c>
      <c r="E1664" s="1" t="s">
        <v>3459</v>
      </c>
      <c r="F1664" s="1" t="s">
        <v>346</v>
      </c>
      <c r="G1664" s="1"/>
      <c r="H1664" s="1" t="s">
        <v>9</v>
      </c>
    </row>
    <row r="1665" spans="1:8" x14ac:dyDescent="0.3">
      <c r="A1665" s="1">
        <v>163</v>
      </c>
      <c r="B1665" s="1" t="s">
        <v>86</v>
      </c>
      <c r="C1665" s="1" t="s">
        <v>87</v>
      </c>
      <c r="D1665" s="1" t="s">
        <v>3460</v>
      </c>
      <c r="E1665" s="1" t="s">
        <v>3461</v>
      </c>
      <c r="F1665" s="1" t="s">
        <v>8</v>
      </c>
      <c r="G1665" s="1">
        <v>21</v>
      </c>
      <c r="H1665" s="1" t="s">
        <v>9</v>
      </c>
    </row>
    <row r="1666" spans="1:8" x14ac:dyDescent="0.3">
      <c r="A1666" s="1">
        <v>164</v>
      </c>
      <c r="B1666" s="1" t="s">
        <v>1623</v>
      </c>
      <c r="C1666" s="1" t="s">
        <v>529</v>
      </c>
      <c r="D1666" s="1" t="s">
        <v>3462</v>
      </c>
      <c r="E1666" s="1" t="s">
        <v>3463</v>
      </c>
      <c r="F1666" s="1" t="s">
        <v>8</v>
      </c>
      <c r="G1666" s="1">
        <v>65</v>
      </c>
      <c r="H1666" s="1" t="s">
        <v>9</v>
      </c>
    </row>
    <row r="1667" spans="1:8" x14ac:dyDescent="0.3">
      <c r="A1667" s="1">
        <v>165</v>
      </c>
      <c r="B1667" s="1" t="s">
        <v>129</v>
      </c>
      <c r="C1667" s="1" t="s">
        <v>130</v>
      </c>
      <c r="D1667" s="1" t="s">
        <v>3464</v>
      </c>
      <c r="E1667" s="1" t="s">
        <v>3465</v>
      </c>
      <c r="F1667" s="1" t="s">
        <v>8</v>
      </c>
      <c r="G1667" s="1">
        <v>25</v>
      </c>
      <c r="H1667" s="1" t="s">
        <v>9</v>
      </c>
    </row>
    <row r="1668" spans="1:8" x14ac:dyDescent="0.3">
      <c r="A1668" s="1">
        <v>166</v>
      </c>
      <c r="B1668" s="1" t="s">
        <v>60</v>
      </c>
      <c r="C1668" s="1" t="s">
        <v>536</v>
      </c>
      <c r="D1668" s="1" t="s">
        <v>3466</v>
      </c>
      <c r="E1668" s="1" t="s">
        <v>3467</v>
      </c>
      <c r="F1668" s="1" t="s">
        <v>346</v>
      </c>
      <c r="G1668" s="1">
        <v>112.5</v>
      </c>
      <c r="H1668" s="1" t="s">
        <v>9</v>
      </c>
    </row>
    <row r="1669" spans="1:8" x14ac:dyDescent="0.3">
      <c r="A1669" s="1">
        <v>167</v>
      </c>
      <c r="B1669" s="1" t="s">
        <v>74</v>
      </c>
      <c r="C1669" s="1" t="s">
        <v>75</v>
      </c>
      <c r="D1669" s="1" t="s">
        <v>3468</v>
      </c>
      <c r="E1669" s="1" t="s">
        <v>3469</v>
      </c>
      <c r="F1669" s="1" t="s">
        <v>8</v>
      </c>
      <c r="G1669" s="1">
        <v>109</v>
      </c>
      <c r="H1669" s="1" t="s">
        <v>9</v>
      </c>
    </row>
    <row r="1670" spans="1:8" x14ac:dyDescent="0.3">
      <c r="A1670" s="1">
        <v>168</v>
      </c>
      <c r="B1670" s="1" t="s">
        <v>14</v>
      </c>
      <c r="C1670" s="1" t="s">
        <v>101</v>
      </c>
      <c r="D1670" s="1" t="s">
        <v>3470</v>
      </c>
      <c r="E1670" s="1" t="s">
        <v>3471</v>
      </c>
      <c r="F1670" s="1" t="s">
        <v>346</v>
      </c>
      <c r="G1670" s="1"/>
      <c r="H1670" s="1" t="s">
        <v>117</v>
      </c>
    </row>
    <row r="1671" spans="1:8" x14ac:dyDescent="0.3">
      <c r="A1671" s="1">
        <v>169</v>
      </c>
      <c r="B1671" s="1" t="s">
        <v>657</v>
      </c>
      <c r="C1671" s="1" t="s">
        <v>30</v>
      </c>
      <c r="D1671" s="1" t="s">
        <v>3472</v>
      </c>
      <c r="E1671" s="1" t="s">
        <v>3473</v>
      </c>
      <c r="F1671" s="1" t="s">
        <v>346</v>
      </c>
      <c r="G1671" s="1">
        <v>450</v>
      </c>
      <c r="H1671" s="1" t="s">
        <v>9</v>
      </c>
    </row>
    <row r="1672" spans="1:8" x14ac:dyDescent="0.3">
      <c r="A1672" s="1">
        <v>170</v>
      </c>
      <c r="B1672" s="1" t="s">
        <v>433</v>
      </c>
      <c r="C1672" s="1" t="s">
        <v>2925</v>
      </c>
      <c r="D1672" s="1" t="s">
        <v>3474</v>
      </c>
      <c r="E1672" s="1" t="s">
        <v>3475</v>
      </c>
      <c r="F1672" s="1" t="s">
        <v>346</v>
      </c>
      <c r="G1672" s="1"/>
      <c r="H1672" s="1" t="s">
        <v>257</v>
      </c>
    </row>
    <row r="1673" spans="1:8" x14ac:dyDescent="0.3">
      <c r="A1673" s="1">
        <v>171</v>
      </c>
      <c r="B1673" s="1" t="s">
        <v>233</v>
      </c>
      <c r="C1673" s="1" t="s">
        <v>379</v>
      </c>
      <c r="D1673" s="1" t="s">
        <v>3476</v>
      </c>
      <c r="E1673" s="1" t="s">
        <v>3477</v>
      </c>
      <c r="F1673" s="1" t="s">
        <v>346</v>
      </c>
      <c r="G1673" s="1">
        <v>200</v>
      </c>
      <c r="H1673" s="1" t="s">
        <v>9</v>
      </c>
    </row>
    <row r="1674" spans="1:8" x14ac:dyDescent="0.3">
      <c r="A1674" s="1">
        <v>172</v>
      </c>
      <c r="B1674" s="1" t="s">
        <v>74</v>
      </c>
      <c r="C1674" s="1" t="s">
        <v>3478</v>
      </c>
      <c r="D1674" s="1" t="s">
        <v>3479</v>
      </c>
      <c r="E1674" s="1" t="s">
        <v>3480</v>
      </c>
      <c r="F1674" s="1" t="s">
        <v>346</v>
      </c>
      <c r="G1674" s="1"/>
      <c r="H1674" s="1" t="s">
        <v>9</v>
      </c>
    </row>
    <row r="1675" spans="1:8" x14ac:dyDescent="0.3">
      <c r="A1675" s="1">
        <v>173</v>
      </c>
      <c r="B1675" s="1" t="s">
        <v>1623</v>
      </c>
      <c r="C1675" s="1" t="s">
        <v>529</v>
      </c>
      <c r="D1675" s="1" t="s">
        <v>3481</v>
      </c>
      <c r="E1675" s="1" t="s">
        <v>3482</v>
      </c>
      <c r="F1675" s="1" t="s">
        <v>8</v>
      </c>
      <c r="G1675" s="1">
        <v>65</v>
      </c>
      <c r="H1675" s="1" t="s">
        <v>9</v>
      </c>
    </row>
    <row r="1676" spans="1:8" x14ac:dyDescent="0.3">
      <c r="A1676" s="1">
        <v>174</v>
      </c>
      <c r="B1676" s="1" t="s">
        <v>2539</v>
      </c>
      <c r="C1676" s="1" t="s">
        <v>3344</v>
      </c>
      <c r="D1676" s="1" t="s">
        <v>3483</v>
      </c>
      <c r="E1676" s="1" t="s">
        <v>3484</v>
      </c>
      <c r="F1676" s="1" t="s">
        <v>346</v>
      </c>
      <c r="G1676" s="1">
        <v>29</v>
      </c>
      <c r="H1676" s="1" t="s">
        <v>9</v>
      </c>
    </row>
    <row r="1677" spans="1:8" x14ac:dyDescent="0.3">
      <c r="A1677" s="1">
        <v>175</v>
      </c>
      <c r="B1677" s="1" t="s">
        <v>129</v>
      </c>
      <c r="C1677" s="1" t="s">
        <v>1630</v>
      </c>
      <c r="D1677" s="1" t="s">
        <v>3485</v>
      </c>
      <c r="E1677" s="1" t="s">
        <v>3486</v>
      </c>
      <c r="F1677" s="1" t="s">
        <v>346</v>
      </c>
      <c r="G1677" s="1">
        <v>20</v>
      </c>
      <c r="H1677" s="1" t="s">
        <v>9</v>
      </c>
    </row>
    <row r="1678" spans="1:8" x14ac:dyDescent="0.3">
      <c r="A1678" s="1">
        <v>176</v>
      </c>
      <c r="B1678" s="1" t="s">
        <v>4</v>
      </c>
      <c r="C1678" s="1" t="s">
        <v>3373</v>
      </c>
      <c r="D1678" s="1" t="s">
        <v>3487</v>
      </c>
      <c r="E1678" s="1" t="s">
        <v>3488</v>
      </c>
      <c r="F1678" s="1" t="s">
        <v>346</v>
      </c>
      <c r="G1678" s="1"/>
      <c r="H1678" s="1" t="s">
        <v>9</v>
      </c>
    </row>
    <row r="1679" spans="1:8" x14ac:dyDescent="0.3">
      <c r="A1679" s="1">
        <v>177</v>
      </c>
      <c r="B1679" s="1" t="s">
        <v>657</v>
      </c>
      <c r="C1679" s="1" t="s">
        <v>30</v>
      </c>
      <c r="D1679" s="1" t="s">
        <v>3489</v>
      </c>
      <c r="E1679" s="1" t="s">
        <v>3490</v>
      </c>
      <c r="F1679" s="1" t="s">
        <v>346</v>
      </c>
      <c r="G1679" s="1">
        <v>450</v>
      </c>
      <c r="H1679" s="1" t="s">
        <v>9</v>
      </c>
    </row>
    <row r="1680" spans="1:8" x14ac:dyDescent="0.3">
      <c r="A1680" s="1">
        <v>178</v>
      </c>
      <c r="B1680" s="1" t="s">
        <v>10</v>
      </c>
      <c r="C1680" s="1" t="s">
        <v>3491</v>
      </c>
      <c r="D1680" s="1" t="s">
        <v>3492</v>
      </c>
      <c r="E1680" s="1" t="s">
        <v>3493</v>
      </c>
      <c r="F1680" s="1" t="s">
        <v>346</v>
      </c>
      <c r="G1680" s="1">
        <v>7</v>
      </c>
      <c r="H1680" s="1" t="s">
        <v>9</v>
      </c>
    </row>
    <row r="1681" spans="1:8" x14ac:dyDescent="0.3">
      <c r="A1681" s="1">
        <v>179</v>
      </c>
      <c r="B1681" s="1" t="s">
        <v>4</v>
      </c>
      <c r="C1681" s="1" t="s">
        <v>1561</v>
      </c>
      <c r="D1681" s="1" t="s">
        <v>3494</v>
      </c>
      <c r="E1681" s="1" t="s">
        <v>3495</v>
      </c>
      <c r="F1681" s="1" t="s">
        <v>346</v>
      </c>
      <c r="G1681" s="1">
        <v>13</v>
      </c>
      <c r="H1681" s="1" t="s">
        <v>9</v>
      </c>
    </row>
    <row r="1682" spans="1:8" x14ac:dyDescent="0.3">
      <c r="A1682" s="1">
        <v>180</v>
      </c>
      <c r="B1682" s="1" t="s">
        <v>233</v>
      </c>
      <c r="C1682" s="1" t="s">
        <v>379</v>
      </c>
      <c r="D1682" s="1" t="s">
        <v>3496</v>
      </c>
      <c r="E1682" s="1" t="s">
        <v>3497</v>
      </c>
      <c r="F1682" s="1" t="s">
        <v>346</v>
      </c>
      <c r="G1682" s="1">
        <v>200</v>
      </c>
      <c r="H1682" s="1" t="s">
        <v>9</v>
      </c>
    </row>
    <row r="1683" spans="1:8" x14ac:dyDescent="0.3">
      <c r="A1683" s="1">
        <v>181</v>
      </c>
      <c r="B1683" s="1" t="s">
        <v>1623</v>
      </c>
      <c r="C1683" s="1" t="s">
        <v>529</v>
      </c>
      <c r="D1683" s="1" t="s">
        <v>3498</v>
      </c>
      <c r="E1683" s="1" t="s">
        <v>3499</v>
      </c>
      <c r="F1683" s="1" t="s">
        <v>8</v>
      </c>
      <c r="G1683" s="1">
        <v>65</v>
      </c>
      <c r="H1683" s="1" t="s">
        <v>9</v>
      </c>
    </row>
    <row r="1684" spans="1:8" x14ac:dyDescent="0.3">
      <c r="A1684" s="1">
        <v>182</v>
      </c>
      <c r="B1684" s="1" t="s">
        <v>74</v>
      </c>
      <c r="C1684" s="1" t="s">
        <v>390</v>
      </c>
      <c r="D1684" s="1" t="s">
        <v>3500</v>
      </c>
      <c r="E1684" s="1" t="s">
        <v>3501</v>
      </c>
      <c r="F1684" s="1" t="s">
        <v>346</v>
      </c>
      <c r="G1684" s="1">
        <v>164</v>
      </c>
      <c r="H1684" s="1" t="s">
        <v>9</v>
      </c>
    </row>
    <row r="1685" spans="1:8" x14ac:dyDescent="0.3">
      <c r="A1685" s="1">
        <v>183</v>
      </c>
      <c r="B1685" s="1" t="s">
        <v>2835</v>
      </c>
      <c r="C1685" s="1" t="s">
        <v>2022</v>
      </c>
      <c r="D1685" s="1" t="s">
        <v>3502</v>
      </c>
      <c r="E1685" s="1" t="s">
        <v>3503</v>
      </c>
      <c r="F1685" s="1" t="s">
        <v>346</v>
      </c>
      <c r="G1685" s="1"/>
      <c r="H1685" s="1" t="s">
        <v>9</v>
      </c>
    </row>
    <row r="1686" spans="1:8" x14ac:dyDescent="0.3">
      <c r="A1686" s="1">
        <v>184</v>
      </c>
      <c r="B1686" s="1" t="s">
        <v>74</v>
      </c>
      <c r="C1686" s="1" t="s">
        <v>75</v>
      </c>
      <c r="D1686" s="1" t="s">
        <v>3504</v>
      </c>
      <c r="E1686" s="1" t="s">
        <v>3505</v>
      </c>
      <c r="F1686" s="1" t="s">
        <v>8</v>
      </c>
      <c r="G1686" s="1">
        <v>109</v>
      </c>
      <c r="H1686" s="1" t="s">
        <v>9</v>
      </c>
    </row>
    <row r="1687" spans="1:8" x14ac:dyDescent="0.3">
      <c r="A1687" s="1">
        <v>185</v>
      </c>
      <c r="B1687" s="1" t="s">
        <v>129</v>
      </c>
      <c r="C1687" s="1" t="s">
        <v>1630</v>
      </c>
      <c r="D1687" s="1" t="s">
        <v>3506</v>
      </c>
      <c r="E1687" s="1" t="s">
        <v>3507</v>
      </c>
      <c r="F1687" s="1" t="s">
        <v>346</v>
      </c>
      <c r="G1687" s="1"/>
      <c r="H1687" s="1" t="s">
        <v>9</v>
      </c>
    </row>
    <row r="1688" spans="1:8" x14ac:dyDescent="0.3">
      <c r="A1688" s="1">
        <v>186</v>
      </c>
      <c r="B1688" s="1" t="s">
        <v>4</v>
      </c>
      <c r="C1688" s="1" t="s">
        <v>5</v>
      </c>
      <c r="D1688" s="1" t="s">
        <v>3508</v>
      </c>
      <c r="E1688" s="1" t="s">
        <v>3509</v>
      </c>
      <c r="F1688" s="1" t="s">
        <v>8</v>
      </c>
      <c r="G1688" s="1">
        <v>23</v>
      </c>
      <c r="H1688" s="1" t="s">
        <v>117</v>
      </c>
    </row>
    <row r="1689" spans="1:8" x14ac:dyDescent="0.3">
      <c r="A1689" s="1">
        <v>187</v>
      </c>
      <c r="B1689" s="1" t="s">
        <v>342</v>
      </c>
      <c r="C1689" s="1" t="s">
        <v>1197</v>
      </c>
      <c r="D1689" s="1" t="s">
        <v>3510</v>
      </c>
      <c r="E1689" s="1" t="s">
        <v>3511</v>
      </c>
      <c r="F1689" s="1" t="s">
        <v>8</v>
      </c>
      <c r="G1689" s="1">
        <v>40</v>
      </c>
      <c r="H1689" s="1" t="s">
        <v>9</v>
      </c>
    </row>
    <row r="1690" spans="1:8" x14ac:dyDescent="0.3">
      <c r="A1690" s="1">
        <v>188</v>
      </c>
      <c r="B1690" s="1" t="s">
        <v>1623</v>
      </c>
      <c r="C1690" s="1" t="s">
        <v>529</v>
      </c>
      <c r="D1690" s="1" t="s">
        <v>3512</v>
      </c>
      <c r="E1690" s="1" t="s">
        <v>3513</v>
      </c>
      <c r="F1690" s="1" t="s">
        <v>8</v>
      </c>
      <c r="G1690" s="1">
        <v>65</v>
      </c>
      <c r="H1690" s="1" t="s">
        <v>9</v>
      </c>
    </row>
    <row r="1691" spans="1:8" x14ac:dyDescent="0.3">
      <c r="A1691" s="1">
        <v>189</v>
      </c>
      <c r="B1691" s="1" t="s">
        <v>233</v>
      </c>
      <c r="C1691" s="1" t="s">
        <v>379</v>
      </c>
      <c r="D1691" s="1" t="s">
        <v>3514</v>
      </c>
      <c r="E1691" s="1" t="s">
        <v>3515</v>
      </c>
      <c r="F1691" s="1" t="s">
        <v>346</v>
      </c>
      <c r="G1691" s="1">
        <v>200</v>
      </c>
      <c r="H1691" s="1" t="s">
        <v>9</v>
      </c>
    </row>
    <row r="1692" spans="1:8" x14ac:dyDescent="0.3">
      <c r="A1692" s="1">
        <v>190</v>
      </c>
      <c r="B1692" s="1" t="s">
        <v>657</v>
      </c>
      <c r="C1692" s="1" t="s">
        <v>30</v>
      </c>
      <c r="D1692" s="1" t="s">
        <v>3516</v>
      </c>
      <c r="E1692" s="1" t="s">
        <v>3517</v>
      </c>
      <c r="F1692" s="1" t="s">
        <v>346</v>
      </c>
      <c r="G1692" s="1">
        <v>450</v>
      </c>
      <c r="H1692" s="1" t="s">
        <v>9</v>
      </c>
    </row>
    <row r="1693" spans="1:8" x14ac:dyDescent="0.3">
      <c r="A1693" s="1">
        <v>191</v>
      </c>
      <c r="B1693" s="1" t="s">
        <v>129</v>
      </c>
      <c r="C1693" s="1" t="s">
        <v>1630</v>
      </c>
      <c r="D1693" s="1" t="s">
        <v>3518</v>
      </c>
      <c r="E1693" s="1" t="s">
        <v>3519</v>
      </c>
      <c r="F1693" s="1" t="s">
        <v>346</v>
      </c>
      <c r="G1693" s="1">
        <v>20</v>
      </c>
      <c r="H1693" s="1" t="s">
        <v>9</v>
      </c>
    </row>
    <row r="1694" spans="1:8" x14ac:dyDescent="0.3">
      <c r="A1694" s="1">
        <v>192</v>
      </c>
      <c r="B1694" s="1" t="s">
        <v>74</v>
      </c>
      <c r="C1694" s="1" t="s">
        <v>114</v>
      </c>
      <c r="D1694" s="1" t="s">
        <v>3520</v>
      </c>
      <c r="E1694" s="1" t="s">
        <v>3521</v>
      </c>
      <c r="F1694" s="1" t="s">
        <v>346</v>
      </c>
      <c r="G1694" s="1"/>
      <c r="H1694" s="1" t="s">
        <v>9</v>
      </c>
    </row>
    <row r="1695" spans="1:8" x14ac:dyDescent="0.3">
      <c r="A1695" s="1">
        <v>193</v>
      </c>
      <c r="B1695" s="1" t="s">
        <v>4</v>
      </c>
      <c r="C1695" s="1" t="s">
        <v>3038</v>
      </c>
      <c r="D1695" s="1" t="s">
        <v>3522</v>
      </c>
      <c r="E1695" s="1" t="s">
        <v>3523</v>
      </c>
      <c r="F1695" s="1" t="s">
        <v>346</v>
      </c>
      <c r="G1695" s="1">
        <v>20</v>
      </c>
      <c r="H1695" s="1" t="s">
        <v>9</v>
      </c>
    </row>
    <row r="1696" spans="1:8" x14ac:dyDescent="0.3">
      <c r="A1696" s="1">
        <v>194</v>
      </c>
      <c r="B1696" s="1" t="s">
        <v>14</v>
      </c>
      <c r="C1696" s="1" t="s">
        <v>3524</v>
      </c>
      <c r="D1696" s="1" t="s">
        <v>3525</v>
      </c>
      <c r="E1696" s="1" t="s">
        <v>3526</v>
      </c>
      <c r="F1696" s="1" t="s">
        <v>8</v>
      </c>
      <c r="G1696" s="1">
        <v>30.8</v>
      </c>
      <c r="H1696" s="1" t="s">
        <v>9</v>
      </c>
    </row>
    <row r="1697" spans="1:8" x14ac:dyDescent="0.3">
      <c r="A1697" s="1">
        <v>195</v>
      </c>
      <c r="B1697" s="1" t="s">
        <v>2701</v>
      </c>
      <c r="C1697" s="1" t="s">
        <v>2702</v>
      </c>
      <c r="D1697" s="1" t="s">
        <v>3527</v>
      </c>
      <c r="E1697" s="1" t="s">
        <v>3528</v>
      </c>
      <c r="F1697" s="1" t="s">
        <v>346</v>
      </c>
      <c r="G1697" s="1"/>
      <c r="H1697" s="1" t="s">
        <v>9</v>
      </c>
    </row>
    <row r="1698" spans="1:8" x14ac:dyDescent="0.3">
      <c r="A1698" s="1">
        <v>196</v>
      </c>
      <c r="B1698" s="1" t="s">
        <v>86</v>
      </c>
      <c r="C1698" s="1" t="s">
        <v>290</v>
      </c>
      <c r="D1698" s="1" t="s">
        <v>3529</v>
      </c>
      <c r="E1698" s="1" t="s">
        <v>3530</v>
      </c>
      <c r="F1698" s="1" t="s">
        <v>8</v>
      </c>
      <c r="G1698" s="1">
        <v>21</v>
      </c>
      <c r="H1698" s="1" t="s">
        <v>9</v>
      </c>
    </row>
    <row r="1699" spans="1:8" x14ac:dyDescent="0.3">
      <c r="A1699" s="1">
        <v>197</v>
      </c>
      <c r="B1699" s="1" t="s">
        <v>14</v>
      </c>
      <c r="C1699" s="1" t="s">
        <v>101</v>
      </c>
      <c r="D1699" s="1" t="s">
        <v>3531</v>
      </c>
      <c r="E1699" s="1" t="s">
        <v>3532</v>
      </c>
      <c r="F1699" s="1" t="s">
        <v>346</v>
      </c>
      <c r="G1699" s="1">
        <v>20.14</v>
      </c>
      <c r="H1699" s="1" t="s">
        <v>9</v>
      </c>
    </row>
    <row r="1700" spans="1:8" x14ac:dyDescent="0.3">
      <c r="A1700" s="1">
        <v>198</v>
      </c>
      <c r="B1700" s="1" t="s">
        <v>2938</v>
      </c>
      <c r="C1700" s="1" t="s">
        <v>3533</v>
      </c>
      <c r="D1700" s="1" t="s">
        <v>3534</v>
      </c>
      <c r="E1700" s="1" t="s">
        <v>3535</v>
      </c>
      <c r="F1700" s="1" t="s">
        <v>346</v>
      </c>
      <c r="G1700" s="1"/>
      <c r="H1700" s="1" t="s">
        <v>257</v>
      </c>
    </row>
    <row r="1701" spans="1:8" x14ac:dyDescent="0.3">
      <c r="A1701" s="1">
        <v>199</v>
      </c>
      <c r="B1701" s="1" t="s">
        <v>74</v>
      </c>
      <c r="C1701" s="1" t="s">
        <v>75</v>
      </c>
      <c r="D1701" s="1" t="s">
        <v>3536</v>
      </c>
      <c r="E1701" s="1" t="s">
        <v>3537</v>
      </c>
      <c r="F1701" s="1" t="s">
        <v>8</v>
      </c>
      <c r="G1701" s="1">
        <v>123</v>
      </c>
      <c r="H1701" s="1" t="s">
        <v>9</v>
      </c>
    </row>
    <row r="1702" spans="1:8" x14ac:dyDescent="0.3">
      <c r="A1702" s="1">
        <v>200</v>
      </c>
      <c r="B1702" s="1" t="s">
        <v>1623</v>
      </c>
      <c r="C1702" s="1" t="s">
        <v>529</v>
      </c>
      <c r="D1702" s="1" t="s">
        <v>3538</v>
      </c>
      <c r="E1702" s="1" t="s">
        <v>3539</v>
      </c>
      <c r="F1702" s="1" t="s">
        <v>8</v>
      </c>
      <c r="G1702" s="1">
        <v>65</v>
      </c>
      <c r="H1702" s="1" t="s">
        <v>9</v>
      </c>
    </row>
    <row r="1703" spans="1:8" x14ac:dyDescent="0.3">
      <c r="A1703" s="1">
        <v>201</v>
      </c>
      <c r="B1703" s="1" t="s">
        <v>129</v>
      </c>
      <c r="C1703" s="1" t="s">
        <v>1630</v>
      </c>
      <c r="D1703" s="1" t="s">
        <v>3540</v>
      </c>
      <c r="E1703" s="1" t="s">
        <v>3541</v>
      </c>
      <c r="F1703" s="1" t="s">
        <v>346</v>
      </c>
      <c r="G1703" s="1"/>
      <c r="H1703" s="1" t="s">
        <v>9</v>
      </c>
    </row>
    <row r="1704" spans="1:8" x14ac:dyDescent="0.3">
      <c r="A1704" s="1">
        <v>202</v>
      </c>
      <c r="B1704" s="1" t="s">
        <v>74</v>
      </c>
      <c r="C1704" s="1" t="s">
        <v>3478</v>
      </c>
      <c r="D1704" s="1" t="s">
        <v>3542</v>
      </c>
      <c r="E1704" s="1" t="s">
        <v>3543</v>
      </c>
      <c r="F1704" s="1" t="s">
        <v>346</v>
      </c>
      <c r="G1704" s="1"/>
      <c r="H1704" s="1" t="s">
        <v>9</v>
      </c>
    </row>
    <row r="1705" spans="1:8" x14ac:dyDescent="0.3">
      <c r="A1705" s="1">
        <v>203</v>
      </c>
      <c r="B1705" s="1" t="s">
        <v>1940</v>
      </c>
      <c r="C1705" s="1" t="s">
        <v>1561</v>
      </c>
      <c r="D1705" s="1" t="s">
        <v>3544</v>
      </c>
      <c r="E1705" s="1" t="s">
        <v>3545</v>
      </c>
      <c r="F1705" s="1" t="s">
        <v>346</v>
      </c>
      <c r="G1705" s="1">
        <v>13</v>
      </c>
      <c r="H1705" s="1" t="s">
        <v>9</v>
      </c>
    </row>
    <row r="1706" spans="1:8" x14ac:dyDescent="0.3">
      <c r="A1706" s="1">
        <v>204</v>
      </c>
      <c r="B1706" s="1" t="s">
        <v>657</v>
      </c>
      <c r="C1706" s="1" t="s">
        <v>30</v>
      </c>
      <c r="D1706" s="1" t="s">
        <v>3546</v>
      </c>
      <c r="E1706" s="1" t="s">
        <v>3547</v>
      </c>
      <c r="F1706" s="1" t="s">
        <v>346</v>
      </c>
      <c r="G1706" s="1">
        <v>450</v>
      </c>
      <c r="H1706" s="1" t="s">
        <v>9</v>
      </c>
    </row>
    <row r="1707" spans="1:8" x14ac:dyDescent="0.3">
      <c r="A1707" s="1">
        <v>205</v>
      </c>
      <c r="B1707" s="1" t="s">
        <v>74</v>
      </c>
      <c r="C1707" s="1" t="s">
        <v>3160</v>
      </c>
      <c r="D1707" s="1" t="s">
        <v>3548</v>
      </c>
      <c r="E1707" s="1" t="s">
        <v>3549</v>
      </c>
      <c r="F1707" s="1" t="s">
        <v>346</v>
      </c>
      <c r="G1707" s="1"/>
      <c r="H1707" s="1" t="s">
        <v>9</v>
      </c>
    </row>
    <row r="1708" spans="1:8" x14ac:dyDescent="0.3">
      <c r="A1708" s="1">
        <v>206</v>
      </c>
      <c r="B1708" s="1" t="s">
        <v>129</v>
      </c>
      <c r="C1708" s="1" t="s">
        <v>565</v>
      </c>
      <c r="D1708" s="1" t="s">
        <v>3550</v>
      </c>
      <c r="E1708" s="1" t="s">
        <v>3551</v>
      </c>
      <c r="F1708" s="1" t="s">
        <v>346</v>
      </c>
      <c r="G1708" s="1"/>
      <c r="H1708" s="1" t="s">
        <v>9</v>
      </c>
    </row>
    <row r="1709" spans="1:8" x14ac:dyDescent="0.3">
      <c r="A1709" s="1">
        <v>207</v>
      </c>
      <c r="B1709" s="1" t="s">
        <v>2835</v>
      </c>
      <c r="C1709" s="1" t="s">
        <v>2022</v>
      </c>
      <c r="D1709" s="1" t="s">
        <v>3552</v>
      </c>
      <c r="E1709" s="1" t="s">
        <v>3553</v>
      </c>
      <c r="F1709" s="1" t="s">
        <v>346</v>
      </c>
      <c r="G1709" s="1"/>
      <c r="H1709" s="1" t="s">
        <v>9</v>
      </c>
    </row>
    <row r="1710" spans="1:8" x14ac:dyDescent="0.3">
      <c r="A1710" s="1">
        <v>208</v>
      </c>
      <c r="B1710" s="1" t="s">
        <v>342</v>
      </c>
      <c r="C1710" s="1" t="s">
        <v>2063</v>
      </c>
      <c r="D1710" s="1" t="s">
        <v>3554</v>
      </c>
      <c r="E1710" s="1" t="s">
        <v>3555</v>
      </c>
      <c r="F1710" s="1" t="s">
        <v>8</v>
      </c>
      <c r="G1710" s="1">
        <v>45</v>
      </c>
      <c r="H1710" s="1" t="s">
        <v>257</v>
      </c>
    </row>
    <row r="1711" spans="1:8" x14ac:dyDescent="0.3">
      <c r="A1711" s="1">
        <v>209</v>
      </c>
      <c r="B1711" s="1" t="s">
        <v>233</v>
      </c>
      <c r="C1711" s="1" t="s">
        <v>379</v>
      </c>
      <c r="D1711" s="1" t="s">
        <v>3556</v>
      </c>
      <c r="E1711" s="1" t="s">
        <v>3557</v>
      </c>
      <c r="F1711" s="1" t="s">
        <v>346</v>
      </c>
      <c r="G1711" s="1">
        <v>200</v>
      </c>
      <c r="H1711" s="1" t="s">
        <v>9</v>
      </c>
    </row>
    <row r="1712" spans="1:8" x14ac:dyDescent="0.3">
      <c r="A1712" s="1">
        <v>210</v>
      </c>
      <c r="B1712" s="1" t="s">
        <v>129</v>
      </c>
      <c r="C1712" s="1" t="s">
        <v>529</v>
      </c>
      <c r="D1712" s="1" t="s">
        <v>3558</v>
      </c>
      <c r="E1712" s="1" t="s">
        <v>3559</v>
      </c>
      <c r="F1712" s="1" t="s">
        <v>8</v>
      </c>
      <c r="G1712" s="1">
        <v>65</v>
      </c>
      <c r="H1712" s="1" t="s">
        <v>9</v>
      </c>
    </row>
    <row r="1713" spans="1:8" x14ac:dyDescent="0.3">
      <c r="A1713" s="1">
        <v>211</v>
      </c>
      <c r="B1713" s="1" t="s">
        <v>129</v>
      </c>
      <c r="C1713" s="1" t="s">
        <v>130</v>
      </c>
      <c r="D1713" s="1" t="s">
        <v>3560</v>
      </c>
      <c r="E1713" s="1" t="s">
        <v>3561</v>
      </c>
      <c r="F1713" s="1" t="s">
        <v>346</v>
      </c>
      <c r="G1713" s="1">
        <v>20</v>
      </c>
      <c r="H1713" s="1" t="s">
        <v>9</v>
      </c>
    </row>
    <row r="1714" spans="1:8" x14ac:dyDescent="0.3">
      <c r="A1714" s="1">
        <v>212</v>
      </c>
      <c r="B1714" s="1" t="s">
        <v>74</v>
      </c>
      <c r="C1714" s="1" t="s">
        <v>114</v>
      </c>
      <c r="D1714" s="1" t="s">
        <v>3562</v>
      </c>
      <c r="E1714" s="1" t="s">
        <v>3563</v>
      </c>
      <c r="F1714" s="1" t="s">
        <v>346</v>
      </c>
      <c r="G1714" s="1"/>
      <c r="H1714" s="1" t="s">
        <v>9</v>
      </c>
    </row>
    <row r="1715" spans="1:8" x14ac:dyDescent="0.3">
      <c r="A1715" s="1">
        <v>213</v>
      </c>
      <c r="B1715" s="1" t="s">
        <v>33</v>
      </c>
      <c r="C1715" s="1" t="s">
        <v>852</v>
      </c>
      <c r="D1715" s="1" t="s">
        <v>3564</v>
      </c>
      <c r="E1715" s="1" t="s">
        <v>3565</v>
      </c>
      <c r="F1715" s="1" t="s">
        <v>346</v>
      </c>
      <c r="G1715" s="1"/>
      <c r="H1715" s="1" t="s">
        <v>9</v>
      </c>
    </row>
    <row r="1716" spans="1:8" x14ac:dyDescent="0.3">
      <c r="A1716" s="1">
        <v>214</v>
      </c>
      <c r="B1716" s="1" t="s">
        <v>4</v>
      </c>
      <c r="C1716" s="1" t="s">
        <v>3566</v>
      </c>
      <c r="D1716" s="1" t="s">
        <v>3567</v>
      </c>
      <c r="E1716" s="1" t="s">
        <v>3568</v>
      </c>
      <c r="F1716" s="1" t="s">
        <v>346</v>
      </c>
      <c r="G1716" s="1"/>
      <c r="H1716" s="1" t="s">
        <v>9</v>
      </c>
    </row>
    <row r="1717" spans="1:8" x14ac:dyDescent="0.3">
      <c r="A1717" s="1">
        <v>215</v>
      </c>
      <c r="B1717" s="1" t="s">
        <v>60</v>
      </c>
      <c r="C1717" s="1" t="s">
        <v>61</v>
      </c>
      <c r="D1717" s="1" t="s">
        <v>3569</v>
      </c>
      <c r="E1717" s="1" t="s">
        <v>3570</v>
      </c>
      <c r="F1717" s="1" t="s">
        <v>8</v>
      </c>
      <c r="G1717" s="1">
        <v>90</v>
      </c>
      <c r="H1717" s="1" t="s">
        <v>9</v>
      </c>
    </row>
    <row r="1718" spans="1:8" x14ac:dyDescent="0.3">
      <c r="A1718" s="1">
        <v>216</v>
      </c>
      <c r="B1718" s="1" t="s">
        <v>74</v>
      </c>
      <c r="C1718" s="1" t="s">
        <v>390</v>
      </c>
      <c r="D1718" s="1" t="s">
        <v>3571</v>
      </c>
      <c r="E1718" s="1" t="s">
        <v>3572</v>
      </c>
      <c r="F1718" s="1" t="s">
        <v>8</v>
      </c>
      <c r="G1718" s="1">
        <v>350</v>
      </c>
      <c r="H1718" s="1" t="s">
        <v>9</v>
      </c>
    </row>
    <row r="1719" spans="1:8" x14ac:dyDescent="0.3">
      <c r="A1719" s="1">
        <v>217</v>
      </c>
      <c r="B1719" s="1" t="s">
        <v>129</v>
      </c>
      <c r="C1719" s="1" t="s">
        <v>565</v>
      </c>
      <c r="D1719" s="1" t="s">
        <v>3573</v>
      </c>
      <c r="E1719" s="1" t="s">
        <v>3574</v>
      </c>
      <c r="F1719" s="1" t="s">
        <v>8</v>
      </c>
      <c r="G1719" s="1">
        <v>65</v>
      </c>
      <c r="H1719" s="1" t="s">
        <v>9</v>
      </c>
    </row>
    <row r="1720" spans="1:8" x14ac:dyDescent="0.3">
      <c r="A1720" s="1">
        <v>218</v>
      </c>
      <c r="B1720" s="1" t="s">
        <v>14</v>
      </c>
      <c r="C1720" s="1" t="s">
        <v>18</v>
      </c>
      <c r="D1720" s="1" t="s">
        <v>3575</v>
      </c>
      <c r="E1720" s="1" t="s">
        <v>3576</v>
      </c>
      <c r="F1720" s="1" t="s">
        <v>8</v>
      </c>
      <c r="G1720" s="1">
        <v>69.7</v>
      </c>
      <c r="H1720" s="1" t="s">
        <v>9</v>
      </c>
    </row>
    <row r="1721" spans="1:8" x14ac:dyDescent="0.3">
      <c r="A1721" s="1">
        <v>219</v>
      </c>
      <c r="B1721" s="1" t="s">
        <v>233</v>
      </c>
      <c r="C1721" s="1" t="s">
        <v>379</v>
      </c>
      <c r="D1721" s="1" t="s">
        <v>3577</v>
      </c>
      <c r="E1721" s="1" t="s">
        <v>3578</v>
      </c>
      <c r="F1721" s="1" t="s">
        <v>346</v>
      </c>
      <c r="G1721" s="1">
        <v>200</v>
      </c>
      <c r="H1721" s="1" t="s">
        <v>9</v>
      </c>
    </row>
    <row r="1722" spans="1:8" x14ac:dyDescent="0.3">
      <c r="A1722" s="1">
        <v>220</v>
      </c>
      <c r="B1722" s="1" t="s">
        <v>14</v>
      </c>
      <c r="C1722" s="1" t="s">
        <v>329</v>
      </c>
      <c r="D1722" s="1" t="s">
        <v>3579</v>
      </c>
      <c r="E1722" s="1" t="s">
        <v>3580</v>
      </c>
      <c r="F1722" s="1" t="s">
        <v>8</v>
      </c>
      <c r="G1722" s="1">
        <v>64.680000000000007</v>
      </c>
      <c r="H1722" s="1" t="s">
        <v>9</v>
      </c>
    </row>
    <row r="1723" spans="1:8" x14ac:dyDescent="0.3">
      <c r="A1723" s="1">
        <v>221</v>
      </c>
      <c r="B1723" s="1" t="s">
        <v>1623</v>
      </c>
      <c r="C1723" s="1" t="s">
        <v>529</v>
      </c>
      <c r="D1723" s="1" t="s">
        <v>3581</v>
      </c>
      <c r="E1723" s="1" t="s">
        <v>3582</v>
      </c>
      <c r="F1723" s="1" t="s">
        <v>8</v>
      </c>
      <c r="G1723" s="1">
        <v>65</v>
      </c>
      <c r="H1723" s="1" t="s">
        <v>9</v>
      </c>
    </row>
    <row r="1724" spans="1:8" x14ac:dyDescent="0.3">
      <c r="A1724" s="1">
        <v>222</v>
      </c>
      <c r="B1724" s="1" t="s">
        <v>4</v>
      </c>
      <c r="C1724" s="1" t="s">
        <v>3038</v>
      </c>
      <c r="D1724" s="1" t="s">
        <v>3583</v>
      </c>
      <c r="E1724" s="1" t="s">
        <v>3584</v>
      </c>
      <c r="F1724" s="1" t="s">
        <v>346</v>
      </c>
      <c r="G1724" s="1"/>
      <c r="H1724" s="1" t="s">
        <v>9</v>
      </c>
    </row>
    <row r="1725" spans="1:8" x14ac:dyDescent="0.3">
      <c r="A1725" s="1">
        <v>223</v>
      </c>
      <c r="B1725" s="1" t="s">
        <v>14</v>
      </c>
      <c r="C1725" s="1" t="s">
        <v>90</v>
      </c>
      <c r="D1725" s="1" t="s">
        <v>3585</v>
      </c>
      <c r="E1725" s="1" t="s">
        <v>3586</v>
      </c>
      <c r="F1725" s="1" t="s">
        <v>8</v>
      </c>
      <c r="G1725" s="1">
        <v>29.75</v>
      </c>
      <c r="H1725" s="1" t="s">
        <v>9</v>
      </c>
    </row>
    <row r="1726" spans="1:8" x14ac:dyDescent="0.3">
      <c r="A1726" s="1">
        <v>224</v>
      </c>
      <c r="B1726" s="1" t="s">
        <v>129</v>
      </c>
      <c r="C1726" s="1" t="s">
        <v>1630</v>
      </c>
      <c r="D1726" s="1" t="s">
        <v>3587</v>
      </c>
      <c r="E1726" s="1" t="s">
        <v>3588</v>
      </c>
      <c r="F1726" s="1" t="s">
        <v>346</v>
      </c>
      <c r="G1726" s="1">
        <v>20</v>
      </c>
      <c r="H1726" s="1" t="s">
        <v>9</v>
      </c>
    </row>
    <row r="1727" spans="1:8" x14ac:dyDescent="0.3">
      <c r="A1727" s="1">
        <v>225</v>
      </c>
      <c r="B1727" s="1" t="s">
        <v>657</v>
      </c>
      <c r="C1727" s="1" t="s">
        <v>30</v>
      </c>
      <c r="D1727" s="1" t="s">
        <v>3589</v>
      </c>
      <c r="E1727" s="1" t="s">
        <v>3590</v>
      </c>
      <c r="F1727" s="1" t="s">
        <v>346</v>
      </c>
      <c r="G1727" s="1">
        <v>450</v>
      </c>
      <c r="H1727" s="1" t="s">
        <v>9</v>
      </c>
    </row>
    <row r="1728" spans="1:8" x14ac:dyDescent="0.3">
      <c r="A1728" s="1">
        <v>226</v>
      </c>
      <c r="B1728" s="1" t="s">
        <v>4</v>
      </c>
      <c r="C1728" s="1" t="s">
        <v>3038</v>
      </c>
      <c r="D1728" s="1" t="s">
        <v>3591</v>
      </c>
      <c r="E1728" s="1" t="s">
        <v>3592</v>
      </c>
      <c r="F1728" s="1" t="s">
        <v>346</v>
      </c>
      <c r="G1728" s="1">
        <v>20</v>
      </c>
      <c r="H1728" s="1" t="s">
        <v>9</v>
      </c>
    </row>
    <row r="1729" spans="1:8" x14ac:dyDescent="0.3">
      <c r="A1729" s="1">
        <v>227</v>
      </c>
      <c r="B1729" s="1" t="s">
        <v>1623</v>
      </c>
      <c r="C1729" s="1" t="s">
        <v>529</v>
      </c>
      <c r="D1729" s="1" t="s">
        <v>3593</v>
      </c>
      <c r="E1729" s="1" t="s">
        <v>3594</v>
      </c>
      <c r="F1729" s="1" t="s">
        <v>8</v>
      </c>
      <c r="G1729" s="1">
        <v>65</v>
      </c>
      <c r="H1729" s="1" t="s">
        <v>9</v>
      </c>
    </row>
    <row r="1730" spans="1:8" x14ac:dyDescent="0.3">
      <c r="A1730" s="1">
        <v>228</v>
      </c>
      <c r="B1730" s="1" t="s">
        <v>14</v>
      </c>
      <c r="C1730" s="1" t="s">
        <v>90</v>
      </c>
      <c r="D1730" s="1" t="s">
        <v>3595</v>
      </c>
      <c r="E1730" s="1" t="s">
        <v>3596</v>
      </c>
      <c r="F1730" s="1" t="s">
        <v>8</v>
      </c>
      <c r="G1730" s="1">
        <v>29.75</v>
      </c>
      <c r="H1730" s="1" t="s">
        <v>9</v>
      </c>
    </row>
    <row r="1731" spans="1:8" x14ac:dyDescent="0.3">
      <c r="A1731" s="1">
        <v>229</v>
      </c>
      <c r="B1731" s="1" t="s">
        <v>14</v>
      </c>
      <c r="C1731" s="1" t="s">
        <v>101</v>
      </c>
      <c r="D1731" s="1" t="s">
        <v>3597</v>
      </c>
      <c r="E1731" s="1" t="s">
        <v>3598</v>
      </c>
      <c r="F1731" s="1" t="s">
        <v>8</v>
      </c>
      <c r="G1731" s="1">
        <v>29.15</v>
      </c>
      <c r="H1731" s="1" t="s">
        <v>9</v>
      </c>
    </row>
    <row r="1732" spans="1:8" x14ac:dyDescent="0.3">
      <c r="A1732" s="1">
        <v>230</v>
      </c>
      <c r="B1732" s="1" t="s">
        <v>74</v>
      </c>
      <c r="C1732" s="1" t="s">
        <v>114</v>
      </c>
      <c r="D1732" s="1" t="s">
        <v>3599</v>
      </c>
      <c r="E1732" s="1" t="s">
        <v>3600</v>
      </c>
      <c r="F1732" s="1" t="s">
        <v>346</v>
      </c>
      <c r="G1732" s="1"/>
      <c r="H1732" s="1" t="s">
        <v>9</v>
      </c>
    </row>
    <row r="1733" spans="1:8" x14ac:dyDescent="0.3">
      <c r="A1733" s="1">
        <v>231</v>
      </c>
      <c r="B1733" s="1" t="s">
        <v>14</v>
      </c>
      <c r="C1733" s="1" t="s">
        <v>329</v>
      </c>
      <c r="D1733" s="1" t="s">
        <v>3601</v>
      </c>
      <c r="E1733" s="1" t="s">
        <v>3602</v>
      </c>
      <c r="F1733" s="1" t="s">
        <v>8</v>
      </c>
      <c r="G1733" s="1">
        <v>64.680000000000007</v>
      </c>
      <c r="H1733" s="1" t="s">
        <v>9</v>
      </c>
    </row>
    <row r="1734" spans="1:8" x14ac:dyDescent="0.3">
      <c r="A1734" s="1">
        <v>232</v>
      </c>
      <c r="B1734" s="1" t="s">
        <v>86</v>
      </c>
      <c r="C1734" s="1" t="s">
        <v>290</v>
      </c>
      <c r="D1734" s="1" t="s">
        <v>3603</v>
      </c>
      <c r="E1734" s="1" t="s">
        <v>3604</v>
      </c>
      <c r="F1734" s="1" t="s">
        <v>8</v>
      </c>
      <c r="G1734" s="1">
        <v>31</v>
      </c>
      <c r="H1734" s="1" t="s">
        <v>9</v>
      </c>
    </row>
    <row r="1735" spans="1:8" x14ac:dyDescent="0.3">
      <c r="A1735" s="1">
        <v>233</v>
      </c>
      <c r="B1735" s="1" t="s">
        <v>342</v>
      </c>
      <c r="C1735" s="1" t="s">
        <v>3022</v>
      </c>
      <c r="D1735" s="1" t="s">
        <v>3605</v>
      </c>
      <c r="E1735" s="1" t="s">
        <v>3606</v>
      </c>
      <c r="F1735" s="1" t="s">
        <v>8</v>
      </c>
      <c r="G1735" s="1">
        <v>40</v>
      </c>
      <c r="H1735" s="1" t="s">
        <v>9</v>
      </c>
    </row>
    <row r="1736" spans="1:8" x14ac:dyDescent="0.3">
      <c r="A1736" s="1">
        <v>234</v>
      </c>
      <c r="B1736" s="1" t="s">
        <v>129</v>
      </c>
      <c r="C1736" s="1" t="s">
        <v>1630</v>
      </c>
      <c r="D1736" s="1" t="s">
        <v>3607</v>
      </c>
      <c r="E1736" s="1" t="s">
        <v>3608</v>
      </c>
      <c r="F1736" s="1" t="s">
        <v>346</v>
      </c>
      <c r="G1736" s="1"/>
      <c r="H1736" s="1" t="s">
        <v>9</v>
      </c>
    </row>
    <row r="1737" spans="1:8" x14ac:dyDescent="0.3">
      <c r="A1737" s="1">
        <v>235</v>
      </c>
      <c r="B1737" s="1" t="s">
        <v>2539</v>
      </c>
      <c r="C1737" s="1" t="s">
        <v>2540</v>
      </c>
      <c r="D1737" s="1" t="s">
        <v>3609</v>
      </c>
      <c r="E1737" s="1" t="s">
        <v>3610</v>
      </c>
      <c r="F1737" s="1" t="s">
        <v>346</v>
      </c>
      <c r="G1737" s="1">
        <v>29</v>
      </c>
      <c r="H1737" s="1" t="s">
        <v>9</v>
      </c>
    </row>
    <row r="1738" spans="1:8" x14ac:dyDescent="0.3">
      <c r="A1738" s="1">
        <v>236</v>
      </c>
      <c r="B1738" s="1" t="s">
        <v>10</v>
      </c>
      <c r="C1738" s="1" t="s">
        <v>3491</v>
      </c>
      <c r="D1738" s="1" t="s">
        <v>3611</v>
      </c>
      <c r="E1738" s="1" t="s">
        <v>3612</v>
      </c>
      <c r="F1738" s="1" t="s">
        <v>346</v>
      </c>
      <c r="G1738" s="1">
        <v>7</v>
      </c>
      <c r="H1738" s="1" t="s">
        <v>9</v>
      </c>
    </row>
    <row r="1739" spans="1:8" x14ac:dyDescent="0.3">
      <c r="A1739" s="1">
        <v>237</v>
      </c>
      <c r="B1739" s="1" t="s">
        <v>14</v>
      </c>
      <c r="C1739" s="1" t="s">
        <v>138</v>
      </c>
      <c r="D1739" s="1" t="s">
        <v>3613</v>
      </c>
      <c r="E1739" s="1" t="s">
        <v>3614</v>
      </c>
      <c r="F1739" s="1" t="s">
        <v>346</v>
      </c>
      <c r="G1739" s="1"/>
      <c r="H1739" s="1" t="s">
        <v>9</v>
      </c>
    </row>
    <row r="1740" spans="1:8" x14ac:dyDescent="0.3">
      <c r="A1740" s="1">
        <v>238</v>
      </c>
      <c r="B1740" s="1" t="s">
        <v>129</v>
      </c>
      <c r="C1740" s="1" t="s">
        <v>565</v>
      </c>
      <c r="D1740" s="1" t="s">
        <v>3615</v>
      </c>
      <c r="E1740" s="1" t="s">
        <v>3616</v>
      </c>
      <c r="F1740" s="1" t="s">
        <v>8</v>
      </c>
      <c r="G1740" s="1">
        <v>65</v>
      </c>
      <c r="H1740" s="1" t="s">
        <v>9</v>
      </c>
    </row>
    <row r="1741" spans="1:8" x14ac:dyDescent="0.3">
      <c r="A1741" s="1">
        <v>239</v>
      </c>
      <c r="B1741" s="1" t="s">
        <v>2701</v>
      </c>
      <c r="C1741" s="1" t="s">
        <v>2702</v>
      </c>
      <c r="D1741" s="1" t="s">
        <v>3617</v>
      </c>
      <c r="E1741" s="1" t="s">
        <v>3618</v>
      </c>
      <c r="F1741" s="1" t="s">
        <v>346</v>
      </c>
      <c r="G1741" s="1"/>
      <c r="H1741" s="1" t="s">
        <v>9</v>
      </c>
    </row>
    <row r="1742" spans="1:8" x14ac:dyDescent="0.3">
      <c r="A1742" s="1">
        <v>240</v>
      </c>
      <c r="B1742" s="1" t="s">
        <v>1623</v>
      </c>
      <c r="C1742" s="1" t="s">
        <v>529</v>
      </c>
      <c r="D1742" s="1" t="s">
        <v>3619</v>
      </c>
      <c r="E1742" s="1" t="s">
        <v>3620</v>
      </c>
      <c r="F1742" s="1" t="s">
        <v>8</v>
      </c>
      <c r="G1742" s="1">
        <v>65</v>
      </c>
      <c r="H1742" s="1" t="s">
        <v>9</v>
      </c>
    </row>
    <row r="1743" spans="1:8" x14ac:dyDescent="0.3">
      <c r="A1743" s="1">
        <v>241</v>
      </c>
      <c r="B1743" s="1" t="s">
        <v>129</v>
      </c>
      <c r="C1743" s="1" t="s">
        <v>1630</v>
      </c>
      <c r="D1743" s="1" t="s">
        <v>3621</v>
      </c>
      <c r="E1743" s="1" t="s">
        <v>3622</v>
      </c>
      <c r="F1743" s="1" t="s">
        <v>346</v>
      </c>
      <c r="G1743" s="1">
        <v>20</v>
      </c>
      <c r="H1743" s="1" t="s">
        <v>9</v>
      </c>
    </row>
    <row r="1744" spans="1:8" x14ac:dyDescent="0.3">
      <c r="A1744" s="1">
        <v>242</v>
      </c>
      <c r="B1744" s="1" t="s">
        <v>74</v>
      </c>
      <c r="C1744" s="1" t="s">
        <v>114</v>
      </c>
      <c r="D1744" s="1" t="s">
        <v>3623</v>
      </c>
      <c r="E1744" s="1" t="s">
        <v>3624</v>
      </c>
      <c r="F1744" s="1" t="s">
        <v>346</v>
      </c>
      <c r="G1744" s="1"/>
      <c r="H1744" s="1" t="s">
        <v>9</v>
      </c>
    </row>
    <row r="1745" spans="1:8" x14ac:dyDescent="0.3">
      <c r="A1745" s="1">
        <v>243</v>
      </c>
      <c r="B1745" s="1" t="s">
        <v>14</v>
      </c>
      <c r="C1745" s="1" t="s">
        <v>3524</v>
      </c>
      <c r="D1745" s="1" t="s">
        <v>3625</v>
      </c>
      <c r="E1745" s="1" t="s">
        <v>3626</v>
      </c>
      <c r="F1745" s="1" t="s">
        <v>346</v>
      </c>
      <c r="G1745" s="1">
        <v>30.8</v>
      </c>
      <c r="H1745" s="1" t="s">
        <v>9</v>
      </c>
    </row>
    <row r="1746" spans="1:8" x14ac:dyDescent="0.3">
      <c r="A1746" s="1">
        <v>244</v>
      </c>
      <c r="B1746" s="1" t="s">
        <v>2539</v>
      </c>
      <c r="C1746" s="1" t="s">
        <v>3344</v>
      </c>
      <c r="D1746" s="1" t="s">
        <v>3627</v>
      </c>
      <c r="E1746" s="1" t="s">
        <v>3628</v>
      </c>
      <c r="F1746" s="1" t="s">
        <v>346</v>
      </c>
      <c r="G1746" s="1">
        <v>29</v>
      </c>
      <c r="H1746" s="1" t="s">
        <v>9</v>
      </c>
    </row>
    <row r="1747" spans="1:8" x14ac:dyDescent="0.3">
      <c r="A1747" s="1">
        <v>245</v>
      </c>
      <c r="B1747" s="1" t="s">
        <v>1623</v>
      </c>
      <c r="C1747" s="1" t="s">
        <v>529</v>
      </c>
      <c r="D1747" s="1" t="s">
        <v>3629</v>
      </c>
      <c r="E1747" s="1" t="s">
        <v>3630</v>
      </c>
      <c r="F1747" s="1" t="s">
        <v>8</v>
      </c>
      <c r="G1747" s="1">
        <v>65</v>
      </c>
      <c r="H1747" s="1" t="s">
        <v>9</v>
      </c>
    </row>
    <row r="1748" spans="1:8" x14ac:dyDescent="0.3">
      <c r="A1748" s="1">
        <v>246</v>
      </c>
      <c r="B1748" s="1" t="s">
        <v>33</v>
      </c>
      <c r="C1748" s="1" t="s">
        <v>852</v>
      </c>
      <c r="D1748" s="1" t="s">
        <v>3631</v>
      </c>
      <c r="E1748" s="1" t="s">
        <v>3565</v>
      </c>
      <c r="F1748" s="1" t="s">
        <v>346</v>
      </c>
      <c r="G1748" s="1"/>
      <c r="H1748" s="1" t="s">
        <v>257</v>
      </c>
    </row>
    <row r="1749" spans="1:8" x14ac:dyDescent="0.3">
      <c r="A1749" s="1">
        <v>247</v>
      </c>
      <c r="B1749" s="1" t="s">
        <v>233</v>
      </c>
      <c r="C1749" s="1" t="s">
        <v>379</v>
      </c>
      <c r="D1749" s="1" t="s">
        <v>3632</v>
      </c>
      <c r="E1749" s="1" t="s">
        <v>3633</v>
      </c>
      <c r="F1749" s="1" t="s">
        <v>346</v>
      </c>
      <c r="G1749" s="1">
        <v>200</v>
      </c>
      <c r="H1749" s="1" t="s">
        <v>9</v>
      </c>
    </row>
    <row r="1750" spans="1:8" x14ac:dyDescent="0.3">
      <c r="A1750" s="1">
        <v>248</v>
      </c>
      <c r="B1750" s="1" t="s">
        <v>10</v>
      </c>
      <c r="C1750" s="1" t="s">
        <v>3491</v>
      </c>
      <c r="D1750" s="1" t="s">
        <v>3634</v>
      </c>
      <c r="E1750" s="1" t="s">
        <v>3635</v>
      </c>
      <c r="F1750" s="1" t="s">
        <v>346</v>
      </c>
      <c r="G1750" s="1">
        <v>7</v>
      </c>
      <c r="H1750" s="1" t="s">
        <v>257</v>
      </c>
    </row>
    <row r="1751" spans="1:8" x14ac:dyDescent="0.3">
      <c r="A1751" s="1">
        <v>249</v>
      </c>
      <c r="B1751" s="1" t="s">
        <v>4</v>
      </c>
      <c r="C1751" s="1" t="s">
        <v>5</v>
      </c>
      <c r="D1751" s="1" t="s">
        <v>3636</v>
      </c>
      <c r="E1751" s="1" t="s">
        <v>3637</v>
      </c>
      <c r="F1751" s="1" t="s">
        <v>8</v>
      </c>
      <c r="G1751" s="1">
        <v>20</v>
      </c>
      <c r="H1751" s="1" t="s">
        <v>9</v>
      </c>
    </row>
    <row r="1752" spans="1:8" x14ac:dyDescent="0.3">
      <c r="A1752" s="1">
        <v>250</v>
      </c>
      <c r="B1752" s="1" t="s">
        <v>4</v>
      </c>
      <c r="C1752" s="1" t="s">
        <v>3373</v>
      </c>
      <c r="D1752" s="1" t="s">
        <v>3638</v>
      </c>
      <c r="E1752" s="1" t="s">
        <v>3639</v>
      </c>
      <c r="F1752" s="1" t="s">
        <v>346</v>
      </c>
      <c r="G1752" s="1"/>
      <c r="H1752" s="1" t="s">
        <v>9</v>
      </c>
    </row>
    <row r="1753" spans="1:8" x14ac:dyDescent="0.3">
      <c r="A1753" s="1">
        <v>251</v>
      </c>
      <c r="B1753" s="1" t="s">
        <v>2701</v>
      </c>
      <c r="C1753" s="1" t="s">
        <v>2702</v>
      </c>
      <c r="D1753" s="1" t="s">
        <v>3640</v>
      </c>
      <c r="E1753" s="1" t="s">
        <v>3641</v>
      </c>
      <c r="F1753" s="1" t="s">
        <v>346</v>
      </c>
      <c r="G1753" s="1"/>
      <c r="H1753" s="1" t="s">
        <v>9</v>
      </c>
    </row>
    <row r="1754" spans="1:8" x14ac:dyDescent="0.3">
      <c r="A1754" s="1">
        <v>252</v>
      </c>
      <c r="B1754" s="1" t="s">
        <v>233</v>
      </c>
      <c r="C1754" s="1" t="s">
        <v>379</v>
      </c>
      <c r="D1754" s="1" t="s">
        <v>3642</v>
      </c>
      <c r="E1754" s="1" t="s">
        <v>3643</v>
      </c>
      <c r="F1754" s="1" t="s">
        <v>346</v>
      </c>
      <c r="G1754" s="1">
        <v>200</v>
      </c>
      <c r="H1754" s="1" t="s">
        <v>9</v>
      </c>
    </row>
    <row r="1755" spans="1:8" x14ac:dyDescent="0.3">
      <c r="A1755" s="1">
        <v>253</v>
      </c>
      <c r="B1755" s="1" t="s">
        <v>129</v>
      </c>
      <c r="C1755" s="1" t="s">
        <v>565</v>
      </c>
      <c r="D1755" s="1" t="s">
        <v>3644</v>
      </c>
      <c r="E1755" s="1" t="s">
        <v>3645</v>
      </c>
      <c r="F1755" s="1" t="s">
        <v>346</v>
      </c>
      <c r="G1755" s="1"/>
      <c r="H1755" s="1" t="s">
        <v>9</v>
      </c>
    </row>
    <row r="1756" spans="1:8" x14ac:dyDescent="0.3">
      <c r="A1756" s="1">
        <v>254</v>
      </c>
      <c r="B1756" s="1" t="s">
        <v>74</v>
      </c>
      <c r="C1756" s="1" t="s">
        <v>114</v>
      </c>
      <c r="D1756" s="1" t="s">
        <v>3646</v>
      </c>
      <c r="E1756" s="1" t="s">
        <v>3647</v>
      </c>
      <c r="F1756" s="1" t="s">
        <v>346</v>
      </c>
      <c r="G1756" s="1"/>
      <c r="H1756" s="1" t="s">
        <v>9</v>
      </c>
    </row>
    <row r="1757" spans="1:8" x14ac:dyDescent="0.3">
      <c r="A1757" s="1">
        <v>255</v>
      </c>
      <c r="B1757" s="1" t="s">
        <v>4</v>
      </c>
      <c r="C1757" s="1" t="s">
        <v>3373</v>
      </c>
      <c r="D1757" s="1" t="s">
        <v>3648</v>
      </c>
      <c r="E1757" s="1" t="s">
        <v>3649</v>
      </c>
      <c r="F1757" s="1" t="s">
        <v>346</v>
      </c>
      <c r="G1757" s="1"/>
      <c r="H1757" s="1" t="s">
        <v>9</v>
      </c>
    </row>
    <row r="1758" spans="1:8" x14ac:dyDescent="0.3">
      <c r="A1758" s="1">
        <v>256</v>
      </c>
      <c r="B1758" s="1" t="s">
        <v>233</v>
      </c>
      <c r="C1758" s="1" t="s">
        <v>379</v>
      </c>
      <c r="D1758" s="1" t="s">
        <v>3650</v>
      </c>
      <c r="E1758" s="1" t="s">
        <v>3651</v>
      </c>
      <c r="F1758" s="1" t="s">
        <v>346</v>
      </c>
      <c r="G1758" s="1">
        <v>200</v>
      </c>
      <c r="H1758" s="1" t="s">
        <v>9</v>
      </c>
    </row>
    <row r="1759" spans="1:8" x14ac:dyDescent="0.3">
      <c r="A1759" s="1">
        <v>257</v>
      </c>
      <c r="B1759" s="1" t="s">
        <v>74</v>
      </c>
      <c r="C1759" s="1" t="s">
        <v>3160</v>
      </c>
      <c r="D1759" s="1" t="s">
        <v>3652</v>
      </c>
      <c r="E1759" s="1" t="s">
        <v>3653</v>
      </c>
      <c r="F1759" s="1" t="s">
        <v>346</v>
      </c>
      <c r="G1759" s="1"/>
      <c r="H1759" s="1" t="s">
        <v>9</v>
      </c>
    </row>
    <row r="1760" spans="1:8" x14ac:dyDescent="0.3">
      <c r="A1760" s="1">
        <v>258</v>
      </c>
      <c r="B1760" s="1" t="s">
        <v>14</v>
      </c>
      <c r="C1760" s="1" t="s">
        <v>101</v>
      </c>
      <c r="D1760" s="1" t="s">
        <v>3654</v>
      </c>
      <c r="E1760" s="1" t="s">
        <v>3655</v>
      </c>
      <c r="F1760" s="1" t="s">
        <v>346</v>
      </c>
      <c r="G1760" s="1"/>
      <c r="H1760" s="1" t="s">
        <v>9</v>
      </c>
    </row>
    <row r="1761" spans="1:8" x14ac:dyDescent="0.3">
      <c r="A1761" s="1">
        <v>259</v>
      </c>
      <c r="B1761" s="1" t="s">
        <v>657</v>
      </c>
      <c r="C1761" s="1" t="s">
        <v>30</v>
      </c>
      <c r="D1761" s="1" t="s">
        <v>3656</v>
      </c>
      <c r="E1761" s="1" t="s">
        <v>3657</v>
      </c>
      <c r="F1761" s="1" t="s">
        <v>346</v>
      </c>
      <c r="G1761" s="1">
        <v>450</v>
      </c>
      <c r="H1761" s="1" t="s">
        <v>9</v>
      </c>
    </row>
    <row r="1762" spans="1:8" x14ac:dyDescent="0.3">
      <c r="A1762" s="1">
        <v>260</v>
      </c>
      <c r="B1762" s="1" t="s">
        <v>14</v>
      </c>
      <c r="C1762" s="1" t="s">
        <v>3524</v>
      </c>
      <c r="D1762" s="1" t="s">
        <v>3658</v>
      </c>
      <c r="E1762" s="1" t="s">
        <v>3659</v>
      </c>
      <c r="F1762" s="1" t="s">
        <v>8</v>
      </c>
      <c r="G1762" s="1">
        <v>64.680000000000007</v>
      </c>
      <c r="H1762" s="1" t="s">
        <v>9</v>
      </c>
    </row>
    <row r="1763" spans="1:8" x14ac:dyDescent="0.3">
      <c r="A1763" s="1">
        <v>261</v>
      </c>
      <c r="B1763" s="1" t="s">
        <v>4</v>
      </c>
      <c r="C1763" s="1" t="s">
        <v>1561</v>
      </c>
      <c r="D1763" s="1" t="s">
        <v>3660</v>
      </c>
      <c r="E1763" s="1" t="s">
        <v>3661</v>
      </c>
      <c r="F1763" s="1" t="s">
        <v>346</v>
      </c>
      <c r="G1763" s="1">
        <v>13</v>
      </c>
      <c r="H1763" s="1" t="s">
        <v>9</v>
      </c>
    </row>
    <row r="1764" spans="1:8" x14ac:dyDescent="0.3">
      <c r="A1764" s="1">
        <v>262</v>
      </c>
      <c r="B1764" s="1" t="s">
        <v>2701</v>
      </c>
      <c r="C1764" s="1" t="s">
        <v>2702</v>
      </c>
      <c r="D1764" s="1" t="s">
        <v>3662</v>
      </c>
      <c r="E1764" s="1" t="s">
        <v>3663</v>
      </c>
      <c r="F1764" s="1" t="s">
        <v>346</v>
      </c>
      <c r="G1764" s="1"/>
      <c r="H1764" s="1" t="s">
        <v>9</v>
      </c>
    </row>
    <row r="1765" spans="1:8" x14ac:dyDescent="0.3">
      <c r="A1765" s="1">
        <v>263</v>
      </c>
      <c r="B1765" s="1" t="s">
        <v>129</v>
      </c>
      <c r="C1765" s="1" t="s">
        <v>1630</v>
      </c>
      <c r="D1765" s="1" t="s">
        <v>3664</v>
      </c>
      <c r="E1765" s="1" t="s">
        <v>3665</v>
      </c>
      <c r="F1765" s="1" t="s">
        <v>346</v>
      </c>
      <c r="G1765" s="1">
        <v>20</v>
      </c>
      <c r="H1765" s="1" t="s">
        <v>9</v>
      </c>
    </row>
    <row r="1766" spans="1:8" x14ac:dyDescent="0.3">
      <c r="A1766" s="1">
        <v>264</v>
      </c>
      <c r="B1766" s="1" t="s">
        <v>2835</v>
      </c>
      <c r="C1766" s="1" t="s">
        <v>2022</v>
      </c>
      <c r="D1766" s="1" t="s">
        <v>3666</v>
      </c>
      <c r="E1766" s="1" t="s">
        <v>3667</v>
      </c>
      <c r="F1766" s="1" t="s">
        <v>346</v>
      </c>
      <c r="G1766" s="1"/>
      <c r="H1766" s="1" t="s">
        <v>9</v>
      </c>
    </row>
    <row r="1767" spans="1:8" x14ac:dyDescent="0.3">
      <c r="A1767" s="1">
        <v>265</v>
      </c>
      <c r="B1767" s="1" t="s">
        <v>86</v>
      </c>
      <c r="C1767" s="1" t="s">
        <v>290</v>
      </c>
      <c r="D1767" s="1" t="s">
        <v>3668</v>
      </c>
      <c r="E1767" s="1" t="s">
        <v>3669</v>
      </c>
      <c r="F1767" s="1" t="s">
        <v>8</v>
      </c>
      <c r="G1767" s="1">
        <v>21</v>
      </c>
      <c r="H1767" s="1" t="s">
        <v>9</v>
      </c>
    </row>
    <row r="1768" spans="1:8" x14ac:dyDescent="0.3">
      <c r="A1768" s="1">
        <v>266</v>
      </c>
      <c r="B1768" s="1" t="s">
        <v>1014</v>
      </c>
      <c r="C1768" s="1" t="s">
        <v>130</v>
      </c>
      <c r="D1768" s="1" t="s">
        <v>3670</v>
      </c>
      <c r="E1768" s="1" t="s">
        <v>3671</v>
      </c>
      <c r="F1768" s="1" t="s">
        <v>346</v>
      </c>
      <c r="G1768" s="1"/>
      <c r="H1768" s="1" t="s">
        <v>9</v>
      </c>
    </row>
    <row r="1769" spans="1:8" x14ac:dyDescent="0.3">
      <c r="A1769" s="1">
        <v>267</v>
      </c>
      <c r="B1769" s="1" t="s">
        <v>14</v>
      </c>
      <c r="C1769" s="1" t="s">
        <v>101</v>
      </c>
      <c r="D1769" s="1" t="s">
        <v>3672</v>
      </c>
      <c r="E1769" s="1" t="s">
        <v>3673</v>
      </c>
      <c r="F1769" s="1" t="s">
        <v>346</v>
      </c>
      <c r="G1769" s="1">
        <v>20.14</v>
      </c>
      <c r="H1769" s="1" t="s">
        <v>9</v>
      </c>
    </row>
    <row r="1770" spans="1:8" x14ac:dyDescent="0.3">
      <c r="A1770" s="1">
        <v>268</v>
      </c>
      <c r="B1770" s="1" t="s">
        <v>233</v>
      </c>
      <c r="C1770" s="1" t="s">
        <v>379</v>
      </c>
      <c r="D1770" s="1" t="s">
        <v>3674</v>
      </c>
      <c r="E1770" s="1" t="s">
        <v>3675</v>
      </c>
      <c r="F1770" s="1" t="s">
        <v>346</v>
      </c>
      <c r="G1770" s="1">
        <v>200</v>
      </c>
      <c r="H1770" s="1" t="s">
        <v>9</v>
      </c>
    </row>
    <row r="1771" spans="1:8" x14ac:dyDescent="0.3">
      <c r="A1771" s="1">
        <v>269</v>
      </c>
      <c r="B1771" s="1" t="s">
        <v>342</v>
      </c>
      <c r="C1771" s="1" t="s">
        <v>3022</v>
      </c>
      <c r="D1771" s="1" t="s">
        <v>3676</v>
      </c>
      <c r="E1771" s="1" t="s">
        <v>3677</v>
      </c>
      <c r="F1771" s="1" t="s">
        <v>8</v>
      </c>
      <c r="G1771" s="1">
        <v>40</v>
      </c>
      <c r="H1771" s="1" t="s">
        <v>9</v>
      </c>
    </row>
    <row r="1772" spans="1:8" x14ac:dyDescent="0.3">
      <c r="A1772" s="1">
        <v>270</v>
      </c>
      <c r="B1772" s="1" t="s">
        <v>74</v>
      </c>
      <c r="C1772" s="1" t="s">
        <v>75</v>
      </c>
      <c r="D1772" s="1" t="s">
        <v>3678</v>
      </c>
      <c r="E1772" s="1" t="s">
        <v>3679</v>
      </c>
      <c r="F1772" s="1" t="s">
        <v>8</v>
      </c>
      <c r="G1772" s="1">
        <v>123</v>
      </c>
      <c r="H1772" s="1" t="s">
        <v>9</v>
      </c>
    </row>
    <row r="1773" spans="1:8" x14ac:dyDescent="0.3">
      <c r="A1773" s="1">
        <v>271</v>
      </c>
      <c r="B1773" s="1" t="s">
        <v>129</v>
      </c>
      <c r="C1773" s="1" t="s">
        <v>1630</v>
      </c>
      <c r="D1773" s="1" t="s">
        <v>3680</v>
      </c>
      <c r="E1773" s="1" t="s">
        <v>3681</v>
      </c>
      <c r="F1773" s="1" t="s">
        <v>346</v>
      </c>
      <c r="G1773" s="1"/>
      <c r="H1773" s="1" t="s">
        <v>9</v>
      </c>
    </row>
    <row r="1774" spans="1:8" x14ac:dyDescent="0.3">
      <c r="A1774" s="1">
        <v>272</v>
      </c>
      <c r="B1774" s="1" t="s">
        <v>4</v>
      </c>
      <c r="C1774" s="1" t="s">
        <v>3373</v>
      </c>
      <c r="D1774" s="1" t="s">
        <v>3682</v>
      </c>
      <c r="E1774" s="1" t="s">
        <v>3683</v>
      </c>
      <c r="F1774" s="1" t="s">
        <v>346</v>
      </c>
      <c r="G1774" s="1"/>
      <c r="H1774" s="1" t="s">
        <v>9</v>
      </c>
    </row>
    <row r="1775" spans="1:8" x14ac:dyDescent="0.3">
      <c r="A1775" s="1">
        <v>273</v>
      </c>
      <c r="B1775" s="1" t="s">
        <v>2701</v>
      </c>
      <c r="C1775" s="1" t="s">
        <v>2702</v>
      </c>
      <c r="D1775" s="1" t="s">
        <v>3684</v>
      </c>
      <c r="E1775" s="1" t="s">
        <v>3685</v>
      </c>
      <c r="F1775" s="1" t="s">
        <v>346</v>
      </c>
      <c r="G1775" s="1"/>
      <c r="H1775" s="1" t="s">
        <v>9</v>
      </c>
    </row>
    <row r="1776" spans="1:8" x14ac:dyDescent="0.3">
      <c r="A1776" s="1">
        <v>274</v>
      </c>
      <c r="B1776" s="1" t="s">
        <v>74</v>
      </c>
      <c r="C1776" s="1" t="s">
        <v>3478</v>
      </c>
      <c r="D1776" s="1" t="s">
        <v>3686</v>
      </c>
      <c r="E1776" s="1" t="s">
        <v>3687</v>
      </c>
      <c r="F1776" s="1" t="s">
        <v>346</v>
      </c>
      <c r="G1776" s="1"/>
      <c r="H1776" s="1" t="s">
        <v>9</v>
      </c>
    </row>
    <row r="1777" spans="1:8" x14ac:dyDescent="0.3">
      <c r="A1777" s="1">
        <v>275</v>
      </c>
      <c r="B1777" s="1" t="s">
        <v>1623</v>
      </c>
      <c r="C1777" s="1" t="s">
        <v>529</v>
      </c>
      <c r="D1777" s="1" t="s">
        <v>3688</v>
      </c>
      <c r="E1777" s="1" t="s">
        <v>3689</v>
      </c>
      <c r="F1777" s="1" t="s">
        <v>8</v>
      </c>
      <c r="G1777" s="1">
        <v>65</v>
      </c>
      <c r="H1777" s="1" t="s">
        <v>117</v>
      </c>
    </row>
    <row r="1778" spans="1:8" x14ac:dyDescent="0.3">
      <c r="A1778" s="1">
        <v>276</v>
      </c>
      <c r="B1778" s="1" t="s">
        <v>74</v>
      </c>
      <c r="C1778" s="1" t="s">
        <v>671</v>
      </c>
      <c r="D1778" s="1" t="s">
        <v>3690</v>
      </c>
      <c r="E1778" s="1" t="s">
        <v>3691</v>
      </c>
      <c r="F1778" s="1" t="s">
        <v>346</v>
      </c>
      <c r="G1778" s="1">
        <v>115</v>
      </c>
      <c r="H1778" s="1" t="s">
        <v>9</v>
      </c>
    </row>
    <row r="1779" spans="1:8" x14ac:dyDescent="0.3">
      <c r="A1779" s="1">
        <v>277</v>
      </c>
      <c r="B1779" s="1" t="s">
        <v>657</v>
      </c>
      <c r="C1779" s="1" t="s">
        <v>30</v>
      </c>
      <c r="D1779" s="1" t="s">
        <v>3692</v>
      </c>
      <c r="E1779" s="1" t="s">
        <v>3693</v>
      </c>
      <c r="F1779" s="1" t="s">
        <v>346</v>
      </c>
      <c r="G1779" s="1">
        <v>450</v>
      </c>
      <c r="H1779" s="1" t="s">
        <v>9</v>
      </c>
    </row>
    <row r="1780" spans="1:8" x14ac:dyDescent="0.3">
      <c r="A1780" s="1">
        <v>278</v>
      </c>
      <c r="B1780" s="1" t="s">
        <v>233</v>
      </c>
      <c r="C1780" s="1" t="s">
        <v>379</v>
      </c>
      <c r="D1780" s="1" t="s">
        <v>3694</v>
      </c>
      <c r="E1780" s="1" t="s">
        <v>3695</v>
      </c>
      <c r="F1780" s="1" t="s">
        <v>346</v>
      </c>
      <c r="G1780" s="1"/>
      <c r="H1780" s="1" t="s">
        <v>9</v>
      </c>
    </row>
    <row r="1781" spans="1:8" x14ac:dyDescent="0.3">
      <c r="A1781" s="1">
        <v>279</v>
      </c>
      <c r="B1781" s="1" t="s">
        <v>60</v>
      </c>
      <c r="C1781" s="1" t="s">
        <v>61</v>
      </c>
      <c r="D1781" s="1" t="s">
        <v>3696</v>
      </c>
      <c r="E1781" s="1" t="s">
        <v>3697</v>
      </c>
      <c r="F1781" s="1" t="s">
        <v>346</v>
      </c>
      <c r="G1781" s="1"/>
      <c r="H1781" s="1" t="s">
        <v>9</v>
      </c>
    </row>
    <row r="1782" spans="1:8" x14ac:dyDescent="0.3">
      <c r="A1782" s="1">
        <v>280</v>
      </c>
      <c r="B1782" s="1" t="s">
        <v>1623</v>
      </c>
      <c r="C1782" s="1" t="s">
        <v>529</v>
      </c>
      <c r="D1782" s="1" t="s">
        <v>3698</v>
      </c>
      <c r="E1782" s="1" t="s">
        <v>3699</v>
      </c>
      <c r="F1782" s="1" t="s">
        <v>8</v>
      </c>
      <c r="G1782" s="1">
        <v>65</v>
      </c>
      <c r="H1782" s="1" t="s">
        <v>9</v>
      </c>
    </row>
    <row r="1783" spans="1:8" x14ac:dyDescent="0.3">
      <c r="A1783" s="1">
        <v>281</v>
      </c>
      <c r="B1783" s="1" t="s">
        <v>657</v>
      </c>
      <c r="C1783" s="1" t="s">
        <v>30</v>
      </c>
      <c r="D1783" s="1" t="s">
        <v>3700</v>
      </c>
      <c r="E1783" s="1" t="s">
        <v>3701</v>
      </c>
      <c r="F1783" s="1" t="s">
        <v>346</v>
      </c>
      <c r="G1783" s="1">
        <v>450</v>
      </c>
      <c r="H1783" s="1" t="s">
        <v>9</v>
      </c>
    </row>
    <row r="1784" spans="1:8" x14ac:dyDescent="0.3">
      <c r="A1784" s="1">
        <v>282</v>
      </c>
      <c r="B1784" s="1" t="s">
        <v>129</v>
      </c>
      <c r="C1784" s="1" t="s">
        <v>1630</v>
      </c>
      <c r="D1784" s="1" t="s">
        <v>3702</v>
      </c>
      <c r="E1784" s="1" t="s">
        <v>3703</v>
      </c>
      <c r="F1784" s="1" t="s">
        <v>346</v>
      </c>
      <c r="G1784" s="1">
        <v>20</v>
      </c>
      <c r="H1784" s="1" t="s">
        <v>9</v>
      </c>
    </row>
    <row r="1785" spans="1:8" x14ac:dyDescent="0.3">
      <c r="A1785" s="1">
        <v>283</v>
      </c>
      <c r="B1785" s="1" t="s">
        <v>129</v>
      </c>
      <c r="C1785" s="1" t="s">
        <v>529</v>
      </c>
      <c r="D1785" s="1" t="s">
        <v>3704</v>
      </c>
      <c r="E1785" s="1" t="s">
        <v>3705</v>
      </c>
      <c r="F1785" s="1" t="s">
        <v>8</v>
      </c>
      <c r="G1785" s="1">
        <v>65</v>
      </c>
      <c r="H1785" s="1" t="s">
        <v>9</v>
      </c>
    </row>
    <row r="1786" spans="1:8" x14ac:dyDescent="0.3">
      <c r="A1786" s="1">
        <v>284</v>
      </c>
      <c r="B1786" s="1" t="s">
        <v>86</v>
      </c>
      <c r="C1786" s="1" t="s">
        <v>87</v>
      </c>
      <c r="D1786" s="1" t="s">
        <v>3706</v>
      </c>
      <c r="E1786" s="1" t="s">
        <v>3707</v>
      </c>
      <c r="F1786" s="1" t="s">
        <v>8</v>
      </c>
      <c r="G1786" s="1">
        <v>21</v>
      </c>
      <c r="H1786" s="1" t="s">
        <v>9</v>
      </c>
    </row>
    <row r="1787" spans="1:8" x14ac:dyDescent="0.3">
      <c r="A1787" s="1">
        <v>285</v>
      </c>
      <c r="B1787" s="1" t="s">
        <v>2701</v>
      </c>
      <c r="C1787" s="1" t="s">
        <v>2702</v>
      </c>
      <c r="D1787" s="1" t="s">
        <v>3708</v>
      </c>
      <c r="E1787" s="1" t="s">
        <v>3709</v>
      </c>
      <c r="F1787" s="1" t="s">
        <v>346</v>
      </c>
      <c r="G1787" s="1"/>
      <c r="H1787" s="1" t="s">
        <v>9</v>
      </c>
    </row>
    <row r="1788" spans="1:8" x14ac:dyDescent="0.3">
      <c r="A1788" s="1">
        <v>286</v>
      </c>
      <c r="B1788" s="1" t="s">
        <v>129</v>
      </c>
      <c r="C1788" s="1" t="s">
        <v>565</v>
      </c>
      <c r="D1788" s="1" t="s">
        <v>3710</v>
      </c>
      <c r="E1788" s="1" t="s">
        <v>3711</v>
      </c>
      <c r="F1788" s="1" t="s">
        <v>8</v>
      </c>
      <c r="G1788" s="1">
        <v>65</v>
      </c>
      <c r="H1788" s="1" t="s">
        <v>9</v>
      </c>
    </row>
    <row r="1789" spans="1:8" x14ac:dyDescent="0.3">
      <c r="A1789" s="1">
        <v>287</v>
      </c>
      <c r="B1789" s="1" t="s">
        <v>129</v>
      </c>
      <c r="C1789" s="1" t="s">
        <v>1630</v>
      </c>
      <c r="D1789" s="1" t="s">
        <v>3712</v>
      </c>
      <c r="E1789" s="1" t="s">
        <v>3713</v>
      </c>
      <c r="F1789" s="1" t="s">
        <v>346</v>
      </c>
      <c r="G1789" s="1">
        <v>20</v>
      </c>
      <c r="H1789" s="1" t="s">
        <v>9</v>
      </c>
    </row>
    <row r="1790" spans="1:8" x14ac:dyDescent="0.3">
      <c r="A1790" s="1">
        <v>288</v>
      </c>
      <c r="B1790" s="1" t="s">
        <v>233</v>
      </c>
      <c r="C1790" s="1" t="s">
        <v>379</v>
      </c>
      <c r="D1790" s="1" t="s">
        <v>3714</v>
      </c>
      <c r="E1790" s="1" t="s">
        <v>3715</v>
      </c>
      <c r="F1790" s="1" t="s">
        <v>346</v>
      </c>
      <c r="G1790" s="1"/>
      <c r="H1790" s="1" t="s">
        <v>9</v>
      </c>
    </row>
    <row r="1791" spans="1:8" x14ac:dyDescent="0.3">
      <c r="A1791" s="1">
        <v>289</v>
      </c>
      <c r="B1791" s="1" t="s">
        <v>74</v>
      </c>
      <c r="C1791" s="1" t="s">
        <v>3478</v>
      </c>
      <c r="D1791" s="1" t="s">
        <v>3716</v>
      </c>
      <c r="E1791" s="1" t="s">
        <v>3717</v>
      </c>
      <c r="F1791" s="1" t="s">
        <v>346</v>
      </c>
      <c r="G1791" s="1"/>
      <c r="H1791" s="1" t="s">
        <v>9</v>
      </c>
    </row>
    <row r="1792" spans="1:8" x14ac:dyDescent="0.3">
      <c r="A1792" s="1">
        <v>290</v>
      </c>
      <c r="B1792" s="1" t="s">
        <v>1014</v>
      </c>
      <c r="C1792" s="1" t="s">
        <v>130</v>
      </c>
      <c r="D1792" s="1" t="s">
        <v>3718</v>
      </c>
      <c r="E1792" s="1" t="s">
        <v>3719</v>
      </c>
      <c r="F1792" s="1" t="s">
        <v>346</v>
      </c>
      <c r="G1792" s="1"/>
      <c r="H1792" s="1" t="s">
        <v>9</v>
      </c>
    </row>
    <row r="1793" spans="1:8" x14ac:dyDescent="0.3">
      <c r="A1793" s="1">
        <v>291</v>
      </c>
      <c r="B1793" s="1" t="s">
        <v>74</v>
      </c>
      <c r="C1793" s="1" t="s">
        <v>75</v>
      </c>
      <c r="D1793" s="1" t="s">
        <v>3720</v>
      </c>
      <c r="E1793" s="1" t="s">
        <v>3721</v>
      </c>
      <c r="F1793" s="1" t="s">
        <v>8</v>
      </c>
      <c r="G1793" s="1">
        <v>109</v>
      </c>
      <c r="H1793" s="1" t="s">
        <v>9</v>
      </c>
    </row>
    <row r="1794" spans="1:8" x14ac:dyDescent="0.3">
      <c r="A1794" s="1">
        <v>292</v>
      </c>
      <c r="B1794" s="1" t="s">
        <v>74</v>
      </c>
      <c r="C1794" s="1" t="s">
        <v>114</v>
      </c>
      <c r="D1794" s="1" t="s">
        <v>3722</v>
      </c>
      <c r="E1794" s="1" t="s">
        <v>3723</v>
      </c>
      <c r="F1794" s="1" t="s">
        <v>346</v>
      </c>
      <c r="G1794" s="1"/>
      <c r="H1794" s="1" t="s">
        <v>9</v>
      </c>
    </row>
    <row r="1795" spans="1:8" x14ac:dyDescent="0.3">
      <c r="A1795" s="1">
        <v>293</v>
      </c>
      <c r="B1795" s="1" t="s">
        <v>129</v>
      </c>
      <c r="C1795" s="1" t="s">
        <v>565</v>
      </c>
      <c r="D1795" s="1" t="s">
        <v>3724</v>
      </c>
      <c r="E1795" s="1" t="s">
        <v>3725</v>
      </c>
      <c r="F1795" s="1" t="s">
        <v>8</v>
      </c>
      <c r="G1795" s="1">
        <v>65</v>
      </c>
      <c r="H1795" s="1" t="s">
        <v>9</v>
      </c>
    </row>
    <row r="1796" spans="1:8" x14ac:dyDescent="0.3">
      <c r="A1796" s="1">
        <v>294</v>
      </c>
      <c r="B1796" s="1" t="s">
        <v>1623</v>
      </c>
      <c r="C1796" s="1" t="s">
        <v>529</v>
      </c>
      <c r="D1796" s="1" t="s">
        <v>3726</v>
      </c>
      <c r="E1796" s="1" t="s">
        <v>3727</v>
      </c>
      <c r="F1796" s="1" t="s">
        <v>8</v>
      </c>
      <c r="G1796" s="1">
        <v>65</v>
      </c>
      <c r="H1796" s="1" t="s">
        <v>9</v>
      </c>
    </row>
    <row r="1797" spans="1:8" x14ac:dyDescent="0.3">
      <c r="A1797" s="1">
        <v>295</v>
      </c>
      <c r="B1797" s="1" t="s">
        <v>233</v>
      </c>
      <c r="C1797" s="1" t="s">
        <v>379</v>
      </c>
      <c r="D1797" s="1" t="s">
        <v>3728</v>
      </c>
      <c r="E1797" s="1" t="s">
        <v>3729</v>
      </c>
      <c r="F1797" s="1" t="s">
        <v>346</v>
      </c>
      <c r="G1797" s="1">
        <v>200</v>
      </c>
      <c r="H1797" s="1" t="s">
        <v>9</v>
      </c>
    </row>
    <row r="1798" spans="1:8" x14ac:dyDescent="0.3">
      <c r="A1798" s="1">
        <v>296</v>
      </c>
      <c r="B1798" s="1" t="s">
        <v>14</v>
      </c>
      <c r="C1798" s="1" t="s">
        <v>3524</v>
      </c>
      <c r="D1798" s="1" t="s">
        <v>3730</v>
      </c>
      <c r="E1798" s="1" t="s">
        <v>3731</v>
      </c>
      <c r="F1798" s="1" t="s">
        <v>8</v>
      </c>
      <c r="G1798" s="1">
        <v>64.680000000000007</v>
      </c>
      <c r="H1798" s="1" t="s">
        <v>9</v>
      </c>
    </row>
    <row r="1799" spans="1:8" x14ac:dyDescent="0.3">
      <c r="A1799" s="1">
        <v>297</v>
      </c>
      <c r="B1799" s="1" t="s">
        <v>74</v>
      </c>
      <c r="C1799" s="1" t="s">
        <v>390</v>
      </c>
      <c r="D1799" s="1" t="s">
        <v>3732</v>
      </c>
      <c r="E1799" s="1" t="s">
        <v>3733</v>
      </c>
      <c r="F1799" s="1" t="s">
        <v>8</v>
      </c>
      <c r="G1799" s="1">
        <v>350</v>
      </c>
      <c r="H1799" s="1" t="s">
        <v>9</v>
      </c>
    </row>
    <row r="1800" spans="1:8" x14ac:dyDescent="0.3">
      <c r="A1800" s="1">
        <v>298</v>
      </c>
      <c r="B1800" s="1" t="s">
        <v>4</v>
      </c>
      <c r="C1800" s="1" t="s">
        <v>3373</v>
      </c>
      <c r="D1800" s="1" t="s">
        <v>3734</v>
      </c>
      <c r="E1800" s="1" t="s">
        <v>3735</v>
      </c>
      <c r="F1800" s="1" t="s">
        <v>346</v>
      </c>
      <c r="G1800" s="1"/>
      <c r="H1800" s="1" t="s">
        <v>9</v>
      </c>
    </row>
    <row r="1801" spans="1:8" x14ac:dyDescent="0.3">
      <c r="A1801" s="1">
        <v>299</v>
      </c>
      <c r="B1801" s="1" t="s">
        <v>129</v>
      </c>
      <c r="C1801" s="1" t="s">
        <v>565</v>
      </c>
      <c r="D1801" s="1" t="s">
        <v>3736</v>
      </c>
      <c r="E1801" s="1" t="s">
        <v>3737</v>
      </c>
      <c r="F1801" s="1" t="s">
        <v>346</v>
      </c>
      <c r="G1801" s="1"/>
      <c r="H1801" s="1" t="s">
        <v>9</v>
      </c>
    </row>
    <row r="1802" spans="1:8" x14ac:dyDescent="0.3">
      <c r="A1802" s="1">
        <v>300</v>
      </c>
      <c r="B1802" s="1" t="s">
        <v>14</v>
      </c>
      <c r="C1802" s="1" t="s">
        <v>18</v>
      </c>
      <c r="D1802" s="1" t="s">
        <v>3738</v>
      </c>
      <c r="E1802" s="1" t="s">
        <v>3739</v>
      </c>
      <c r="F1802" s="1" t="s">
        <v>8</v>
      </c>
      <c r="G1802" s="1">
        <v>69.7</v>
      </c>
      <c r="H1802" s="1" t="s">
        <v>9</v>
      </c>
    </row>
    <row r="1803" spans="1:8" x14ac:dyDescent="0.3">
      <c r="A1803" s="1">
        <v>301</v>
      </c>
      <c r="B1803" s="1" t="s">
        <v>4</v>
      </c>
      <c r="C1803" s="1" t="s">
        <v>3038</v>
      </c>
      <c r="D1803" s="1" t="s">
        <v>3740</v>
      </c>
      <c r="E1803" s="1" t="s">
        <v>3741</v>
      </c>
      <c r="F1803" s="1" t="s">
        <v>346</v>
      </c>
      <c r="G1803" s="1"/>
      <c r="H1803" s="1" t="s">
        <v>9</v>
      </c>
    </row>
    <row r="1804" spans="1:8" x14ac:dyDescent="0.3">
      <c r="A1804" s="1">
        <v>302</v>
      </c>
      <c r="B1804" s="1" t="s">
        <v>657</v>
      </c>
      <c r="C1804" s="1" t="s">
        <v>30</v>
      </c>
      <c r="D1804" s="1" t="s">
        <v>3742</v>
      </c>
      <c r="E1804" s="1" t="s">
        <v>3743</v>
      </c>
      <c r="F1804" s="1" t="s">
        <v>346</v>
      </c>
      <c r="G1804" s="1">
        <v>450</v>
      </c>
      <c r="H1804" s="1" t="s">
        <v>9</v>
      </c>
    </row>
    <row r="1805" spans="1:8" x14ac:dyDescent="0.3">
      <c r="A1805" s="1">
        <v>303</v>
      </c>
      <c r="B1805" s="1" t="s">
        <v>1014</v>
      </c>
      <c r="C1805" s="1" t="s">
        <v>130</v>
      </c>
      <c r="D1805" s="1" t="s">
        <v>3744</v>
      </c>
      <c r="E1805" s="1" t="s">
        <v>3745</v>
      </c>
      <c r="F1805" s="1" t="s">
        <v>346</v>
      </c>
      <c r="G1805" s="1"/>
      <c r="H1805" s="1" t="s">
        <v>9</v>
      </c>
    </row>
    <row r="1806" spans="1:8" x14ac:dyDescent="0.3">
      <c r="A1806" s="1">
        <v>304</v>
      </c>
      <c r="B1806" s="1" t="s">
        <v>74</v>
      </c>
      <c r="C1806" s="1" t="s">
        <v>3478</v>
      </c>
      <c r="D1806" s="1" t="s">
        <v>3746</v>
      </c>
      <c r="E1806" s="1" t="s">
        <v>3747</v>
      </c>
      <c r="F1806" s="1" t="s">
        <v>346</v>
      </c>
      <c r="G1806" s="1"/>
      <c r="H1806" s="1" t="s">
        <v>9</v>
      </c>
    </row>
    <row r="1807" spans="1:8" x14ac:dyDescent="0.3">
      <c r="A1807" s="1">
        <v>305</v>
      </c>
      <c r="B1807" s="1" t="s">
        <v>74</v>
      </c>
      <c r="C1807" s="1" t="s">
        <v>75</v>
      </c>
      <c r="D1807" s="1" t="s">
        <v>3748</v>
      </c>
      <c r="E1807" s="1" t="s">
        <v>3749</v>
      </c>
      <c r="F1807" s="1" t="s">
        <v>8</v>
      </c>
      <c r="G1807" s="1">
        <v>123</v>
      </c>
      <c r="H1807" s="1" t="s">
        <v>9</v>
      </c>
    </row>
    <row r="1808" spans="1:8" x14ac:dyDescent="0.3">
      <c r="A1808" s="1">
        <v>306</v>
      </c>
      <c r="B1808" s="1" t="s">
        <v>129</v>
      </c>
      <c r="C1808" s="1" t="s">
        <v>1630</v>
      </c>
      <c r="D1808" s="1" t="s">
        <v>3750</v>
      </c>
      <c r="E1808" s="1" t="s">
        <v>3751</v>
      </c>
      <c r="F1808" s="1" t="s">
        <v>346</v>
      </c>
      <c r="G1808" s="1"/>
      <c r="H1808" s="1" t="s">
        <v>9</v>
      </c>
    </row>
    <row r="1809" spans="1:8" x14ac:dyDescent="0.3">
      <c r="A1809" s="1">
        <v>307</v>
      </c>
      <c r="B1809" s="1" t="s">
        <v>233</v>
      </c>
      <c r="C1809" s="1" t="s">
        <v>379</v>
      </c>
      <c r="D1809" s="1" t="s">
        <v>3752</v>
      </c>
      <c r="E1809" s="1" t="s">
        <v>3753</v>
      </c>
      <c r="F1809" s="1" t="s">
        <v>346</v>
      </c>
      <c r="G1809" s="1"/>
      <c r="H1809" s="1" t="s">
        <v>9</v>
      </c>
    </row>
    <row r="1810" spans="1:8" x14ac:dyDescent="0.3">
      <c r="A1810" s="1">
        <v>308</v>
      </c>
      <c r="B1810" s="1" t="s">
        <v>74</v>
      </c>
      <c r="C1810" s="1" t="s">
        <v>3160</v>
      </c>
      <c r="D1810" s="1" t="s">
        <v>3754</v>
      </c>
      <c r="E1810" s="1" t="s">
        <v>3755</v>
      </c>
      <c r="F1810" s="1" t="s">
        <v>346</v>
      </c>
      <c r="G1810" s="1"/>
      <c r="H1810" s="1" t="s">
        <v>9</v>
      </c>
    </row>
    <row r="1811" spans="1:8" x14ac:dyDescent="0.3">
      <c r="A1811" s="1">
        <v>309</v>
      </c>
      <c r="B1811" s="1" t="s">
        <v>14</v>
      </c>
      <c r="C1811" s="1" t="s">
        <v>3524</v>
      </c>
      <c r="D1811" s="1" t="s">
        <v>3756</v>
      </c>
      <c r="E1811" s="1" t="s">
        <v>3757</v>
      </c>
      <c r="F1811" s="1" t="s">
        <v>8</v>
      </c>
      <c r="G1811" s="1">
        <v>64.680000000000007</v>
      </c>
      <c r="H1811" s="1" t="s">
        <v>9</v>
      </c>
    </row>
    <row r="1812" spans="1:8" x14ac:dyDescent="0.3">
      <c r="A1812" s="1">
        <v>310</v>
      </c>
      <c r="B1812" s="1" t="s">
        <v>74</v>
      </c>
      <c r="C1812" s="1" t="s">
        <v>114</v>
      </c>
      <c r="D1812" s="1" t="s">
        <v>3758</v>
      </c>
      <c r="E1812" s="1" t="s">
        <v>3759</v>
      </c>
      <c r="F1812" s="1" t="s">
        <v>346</v>
      </c>
      <c r="G1812" s="1"/>
      <c r="H1812" s="1" t="s">
        <v>9</v>
      </c>
    </row>
    <row r="1813" spans="1:8" x14ac:dyDescent="0.3">
      <c r="A1813" s="1">
        <v>311</v>
      </c>
      <c r="B1813" s="1" t="s">
        <v>129</v>
      </c>
      <c r="C1813" s="1" t="s">
        <v>1630</v>
      </c>
      <c r="D1813" s="1" t="s">
        <v>3760</v>
      </c>
      <c r="E1813" s="1" t="s">
        <v>3761</v>
      </c>
      <c r="F1813" s="1" t="s">
        <v>346</v>
      </c>
      <c r="G1813" s="1">
        <v>20</v>
      </c>
      <c r="H1813" s="1" t="s">
        <v>9</v>
      </c>
    </row>
    <row r="1814" spans="1:8" x14ac:dyDescent="0.3">
      <c r="A1814" s="1">
        <v>312</v>
      </c>
      <c r="B1814" s="1" t="s">
        <v>60</v>
      </c>
      <c r="C1814" s="1" t="s">
        <v>61</v>
      </c>
      <c r="D1814" s="1" t="s">
        <v>3762</v>
      </c>
      <c r="E1814" s="1" t="s">
        <v>3763</v>
      </c>
      <c r="F1814" s="1" t="s">
        <v>346</v>
      </c>
      <c r="G1814" s="1"/>
      <c r="H1814" s="1" t="s">
        <v>9</v>
      </c>
    </row>
    <row r="1815" spans="1:8" x14ac:dyDescent="0.3">
      <c r="A1815" s="1">
        <v>313</v>
      </c>
      <c r="B1815" s="1" t="s">
        <v>4</v>
      </c>
      <c r="C1815" s="1" t="s">
        <v>3373</v>
      </c>
      <c r="D1815" s="1" t="s">
        <v>3764</v>
      </c>
      <c r="E1815" s="1" t="s">
        <v>3765</v>
      </c>
      <c r="F1815" s="1" t="s">
        <v>346</v>
      </c>
      <c r="G1815" s="1"/>
      <c r="H1815" s="1" t="s">
        <v>9</v>
      </c>
    </row>
    <row r="1816" spans="1:8" x14ac:dyDescent="0.3">
      <c r="A1816" s="1">
        <v>314</v>
      </c>
      <c r="B1816" s="1" t="s">
        <v>1623</v>
      </c>
      <c r="C1816" s="1" t="s">
        <v>529</v>
      </c>
      <c r="D1816" s="1" t="s">
        <v>3766</v>
      </c>
      <c r="E1816" s="1" t="s">
        <v>3767</v>
      </c>
      <c r="F1816" s="1" t="s">
        <v>8</v>
      </c>
      <c r="G1816" s="1">
        <v>65</v>
      </c>
      <c r="H1816" s="1" t="s">
        <v>257</v>
      </c>
    </row>
    <row r="1817" spans="1:8" x14ac:dyDescent="0.3">
      <c r="A1817" s="1">
        <v>315</v>
      </c>
      <c r="B1817" s="1" t="s">
        <v>86</v>
      </c>
      <c r="C1817" s="1" t="s">
        <v>290</v>
      </c>
      <c r="D1817" s="1" t="s">
        <v>3768</v>
      </c>
      <c r="E1817" s="1" t="s">
        <v>3769</v>
      </c>
      <c r="F1817" s="1" t="s">
        <v>346</v>
      </c>
      <c r="G1817" s="1">
        <v>47</v>
      </c>
      <c r="H1817" s="1" t="s">
        <v>117</v>
      </c>
    </row>
    <row r="1818" spans="1:8" x14ac:dyDescent="0.3">
      <c r="A1818" s="1">
        <v>316</v>
      </c>
      <c r="B1818" s="1" t="s">
        <v>233</v>
      </c>
      <c r="C1818" s="1" t="s">
        <v>379</v>
      </c>
      <c r="D1818" s="1" t="s">
        <v>3770</v>
      </c>
      <c r="E1818" s="1" t="s">
        <v>3771</v>
      </c>
      <c r="F1818" s="1" t="s">
        <v>346</v>
      </c>
      <c r="G1818" s="1">
        <v>200</v>
      </c>
      <c r="H1818" s="1" t="s">
        <v>9</v>
      </c>
    </row>
    <row r="1819" spans="1:8" x14ac:dyDescent="0.3">
      <c r="A1819" s="1">
        <v>317</v>
      </c>
      <c r="B1819" s="1" t="s">
        <v>657</v>
      </c>
      <c r="C1819" s="1" t="s">
        <v>30</v>
      </c>
      <c r="D1819" s="1" t="s">
        <v>3772</v>
      </c>
      <c r="E1819" s="1" t="s">
        <v>3773</v>
      </c>
      <c r="F1819" s="1" t="s">
        <v>346</v>
      </c>
      <c r="G1819" s="1">
        <v>450</v>
      </c>
      <c r="H1819" s="1" t="s">
        <v>9</v>
      </c>
    </row>
    <row r="1820" spans="1:8" x14ac:dyDescent="0.3">
      <c r="A1820" s="1">
        <v>318</v>
      </c>
      <c r="B1820" s="1" t="s">
        <v>74</v>
      </c>
      <c r="C1820" s="1" t="s">
        <v>3478</v>
      </c>
      <c r="D1820" s="1" t="s">
        <v>3774</v>
      </c>
      <c r="E1820" s="1" t="s">
        <v>3775</v>
      </c>
      <c r="F1820" s="1" t="s">
        <v>346</v>
      </c>
      <c r="G1820" s="1"/>
      <c r="H1820" s="1" t="s">
        <v>9</v>
      </c>
    </row>
    <row r="1821" spans="1:8" x14ac:dyDescent="0.3">
      <c r="A1821" s="1">
        <v>319</v>
      </c>
      <c r="B1821" s="1" t="s">
        <v>129</v>
      </c>
      <c r="C1821" s="1" t="s">
        <v>1630</v>
      </c>
      <c r="D1821" s="1" t="s">
        <v>3776</v>
      </c>
      <c r="E1821" s="1" t="s">
        <v>3777</v>
      </c>
      <c r="F1821" s="1" t="s">
        <v>346</v>
      </c>
      <c r="G1821" s="1">
        <v>20</v>
      </c>
      <c r="H1821" s="1" t="s">
        <v>9</v>
      </c>
    </row>
    <row r="1822" spans="1:8" x14ac:dyDescent="0.3">
      <c r="A1822" s="1">
        <v>320</v>
      </c>
      <c r="B1822" s="1" t="s">
        <v>1623</v>
      </c>
      <c r="C1822" s="1" t="s">
        <v>529</v>
      </c>
      <c r="D1822" s="1" t="s">
        <v>3778</v>
      </c>
      <c r="E1822" s="1" t="s">
        <v>3779</v>
      </c>
      <c r="F1822" s="1" t="s">
        <v>8</v>
      </c>
      <c r="G1822" s="1">
        <v>65</v>
      </c>
      <c r="H1822" s="1" t="s">
        <v>9</v>
      </c>
    </row>
    <row r="1823" spans="1:8" x14ac:dyDescent="0.3">
      <c r="A1823" s="1">
        <v>321</v>
      </c>
      <c r="B1823" s="1" t="s">
        <v>14</v>
      </c>
      <c r="C1823" s="1" t="s">
        <v>101</v>
      </c>
      <c r="D1823" s="1" t="s">
        <v>3780</v>
      </c>
      <c r="E1823" s="1" t="s">
        <v>3781</v>
      </c>
      <c r="F1823" s="1" t="s">
        <v>346</v>
      </c>
      <c r="G1823" s="1"/>
      <c r="H1823" s="1" t="s">
        <v>9</v>
      </c>
    </row>
    <row r="1824" spans="1:8" x14ac:dyDescent="0.3">
      <c r="A1824" s="1">
        <v>322</v>
      </c>
      <c r="B1824" s="1" t="s">
        <v>4</v>
      </c>
      <c r="C1824" s="1" t="s">
        <v>3373</v>
      </c>
      <c r="D1824" s="1" t="s">
        <v>3782</v>
      </c>
      <c r="E1824" s="1" t="s">
        <v>3783</v>
      </c>
      <c r="F1824" s="1" t="s">
        <v>346</v>
      </c>
      <c r="G1824" s="1"/>
      <c r="H1824" s="1" t="s">
        <v>9</v>
      </c>
    </row>
    <row r="1825" spans="1:8" x14ac:dyDescent="0.3">
      <c r="A1825" s="1">
        <v>323</v>
      </c>
      <c r="B1825" s="1" t="s">
        <v>4</v>
      </c>
      <c r="C1825" s="1" t="s">
        <v>2022</v>
      </c>
      <c r="D1825" s="1" t="s">
        <v>3784</v>
      </c>
      <c r="E1825" s="1" t="s">
        <v>3785</v>
      </c>
      <c r="F1825" s="1" t="s">
        <v>346</v>
      </c>
      <c r="G1825" s="1"/>
      <c r="H1825" s="1" t="s">
        <v>9</v>
      </c>
    </row>
    <row r="1826" spans="1:8" x14ac:dyDescent="0.3">
      <c r="A1826" s="1">
        <v>324</v>
      </c>
      <c r="B1826" s="1" t="s">
        <v>2539</v>
      </c>
      <c r="C1826" s="1" t="s">
        <v>2540</v>
      </c>
      <c r="D1826" s="1" t="s">
        <v>3786</v>
      </c>
      <c r="E1826" s="1" t="s">
        <v>3787</v>
      </c>
      <c r="F1826" s="1" t="s">
        <v>346</v>
      </c>
      <c r="G1826" s="1">
        <v>29</v>
      </c>
      <c r="H1826" s="1" t="s">
        <v>9</v>
      </c>
    </row>
    <row r="1827" spans="1:8" x14ac:dyDescent="0.3">
      <c r="A1827" s="1">
        <v>325</v>
      </c>
      <c r="B1827" s="1" t="s">
        <v>74</v>
      </c>
      <c r="C1827" s="1" t="s">
        <v>75</v>
      </c>
      <c r="D1827" s="1" t="s">
        <v>3788</v>
      </c>
      <c r="E1827" s="1" t="s">
        <v>3789</v>
      </c>
      <c r="F1827" s="1" t="s">
        <v>8</v>
      </c>
      <c r="G1827" s="1">
        <v>109</v>
      </c>
      <c r="H1827" s="1" t="s">
        <v>117</v>
      </c>
    </row>
    <row r="1828" spans="1:8" x14ac:dyDescent="0.3">
      <c r="A1828" s="1">
        <v>326</v>
      </c>
      <c r="B1828" s="1" t="s">
        <v>2539</v>
      </c>
      <c r="C1828" s="1" t="s">
        <v>3344</v>
      </c>
      <c r="D1828" s="1" t="s">
        <v>3790</v>
      </c>
      <c r="E1828" s="1" t="s">
        <v>3791</v>
      </c>
      <c r="F1828" s="1" t="s">
        <v>346</v>
      </c>
      <c r="G1828" s="1">
        <v>29</v>
      </c>
      <c r="H1828" s="1" t="s">
        <v>9</v>
      </c>
    </row>
    <row r="1829" spans="1:8" x14ac:dyDescent="0.3">
      <c r="A1829" s="1">
        <v>327</v>
      </c>
      <c r="B1829" s="1" t="s">
        <v>497</v>
      </c>
      <c r="C1829" s="1" t="s">
        <v>498</v>
      </c>
      <c r="D1829" s="1" t="s">
        <v>3792</v>
      </c>
      <c r="E1829" s="1" t="s">
        <v>3793</v>
      </c>
      <c r="F1829" s="1" t="s">
        <v>8</v>
      </c>
      <c r="G1829" s="1"/>
      <c r="H1829" s="1" t="s">
        <v>9</v>
      </c>
    </row>
    <row r="1830" spans="1:8" x14ac:dyDescent="0.3">
      <c r="A1830" s="1">
        <v>328</v>
      </c>
      <c r="B1830" s="1" t="s">
        <v>657</v>
      </c>
      <c r="C1830" s="1" t="s">
        <v>30</v>
      </c>
      <c r="D1830" s="1" t="s">
        <v>3794</v>
      </c>
      <c r="E1830" s="1" t="s">
        <v>3795</v>
      </c>
      <c r="F1830" s="1" t="s">
        <v>346</v>
      </c>
      <c r="G1830" s="1">
        <v>450</v>
      </c>
      <c r="H1830" s="1" t="s">
        <v>9</v>
      </c>
    </row>
    <row r="1831" spans="1:8" x14ac:dyDescent="0.3">
      <c r="A1831" s="1">
        <v>329</v>
      </c>
      <c r="B1831" s="1" t="s">
        <v>74</v>
      </c>
      <c r="C1831" s="1" t="s">
        <v>114</v>
      </c>
      <c r="D1831" s="1" t="s">
        <v>3796</v>
      </c>
      <c r="E1831" s="1" t="s">
        <v>3797</v>
      </c>
      <c r="F1831" s="1" t="s">
        <v>346</v>
      </c>
      <c r="G1831" s="1"/>
      <c r="H1831" s="1" t="s">
        <v>9</v>
      </c>
    </row>
    <row r="1832" spans="1:8" x14ac:dyDescent="0.3">
      <c r="A1832" s="1">
        <v>330</v>
      </c>
      <c r="B1832" s="1" t="s">
        <v>4</v>
      </c>
      <c r="C1832" s="1" t="s">
        <v>3038</v>
      </c>
      <c r="D1832" s="1" t="s">
        <v>3798</v>
      </c>
      <c r="E1832" s="1" t="s">
        <v>3799</v>
      </c>
      <c r="F1832" s="1" t="s">
        <v>346</v>
      </c>
      <c r="G1832" s="1">
        <v>20</v>
      </c>
      <c r="H1832" s="1" t="s">
        <v>9</v>
      </c>
    </row>
    <row r="1833" spans="1:8" x14ac:dyDescent="0.3">
      <c r="A1833" s="1">
        <v>331</v>
      </c>
      <c r="B1833" s="1" t="s">
        <v>14</v>
      </c>
      <c r="C1833" s="1" t="s">
        <v>101</v>
      </c>
      <c r="D1833" s="1" t="s">
        <v>3800</v>
      </c>
      <c r="E1833" s="1" t="s">
        <v>3801</v>
      </c>
      <c r="F1833" s="1" t="s">
        <v>8</v>
      </c>
      <c r="G1833" s="1">
        <v>69.7</v>
      </c>
      <c r="H1833" s="1" t="s">
        <v>9</v>
      </c>
    </row>
    <row r="1834" spans="1:8" x14ac:dyDescent="0.3">
      <c r="A1834" s="1">
        <v>332</v>
      </c>
      <c r="B1834" s="1" t="s">
        <v>1014</v>
      </c>
      <c r="C1834" s="1" t="s">
        <v>130</v>
      </c>
      <c r="D1834" s="1" t="s">
        <v>3802</v>
      </c>
      <c r="E1834" s="1" t="s">
        <v>3803</v>
      </c>
      <c r="F1834" s="1" t="s">
        <v>346</v>
      </c>
      <c r="G1834" s="1"/>
      <c r="H1834" s="1" t="s">
        <v>9</v>
      </c>
    </row>
    <row r="1835" spans="1:8" x14ac:dyDescent="0.3">
      <c r="A1835" s="1">
        <v>333</v>
      </c>
      <c r="B1835" s="1" t="s">
        <v>14</v>
      </c>
      <c r="C1835" s="1" t="s">
        <v>90</v>
      </c>
      <c r="D1835" s="1" t="s">
        <v>3804</v>
      </c>
      <c r="E1835" s="1" t="s">
        <v>3805</v>
      </c>
      <c r="F1835" s="1" t="s">
        <v>8</v>
      </c>
      <c r="G1835" s="1">
        <v>29.75</v>
      </c>
      <c r="H1835" s="1" t="s">
        <v>9</v>
      </c>
    </row>
    <row r="1836" spans="1:8" x14ac:dyDescent="0.3">
      <c r="A1836" s="1">
        <v>334</v>
      </c>
      <c r="B1836" s="1" t="s">
        <v>14</v>
      </c>
      <c r="C1836" s="1" t="s">
        <v>101</v>
      </c>
      <c r="D1836" s="1" t="s">
        <v>3806</v>
      </c>
      <c r="E1836" s="1" t="s">
        <v>3807</v>
      </c>
      <c r="F1836" s="1" t="s">
        <v>8</v>
      </c>
      <c r="G1836" s="1">
        <v>29.15</v>
      </c>
      <c r="H1836" s="1" t="s">
        <v>9</v>
      </c>
    </row>
    <row r="1837" spans="1:8" x14ac:dyDescent="0.3">
      <c r="A1837" s="1">
        <v>335</v>
      </c>
      <c r="B1837" s="1" t="s">
        <v>129</v>
      </c>
      <c r="C1837" s="1" t="s">
        <v>1630</v>
      </c>
      <c r="D1837" s="1" t="s">
        <v>3808</v>
      </c>
      <c r="E1837" s="1" t="s">
        <v>3809</v>
      </c>
      <c r="F1837" s="1" t="s">
        <v>346</v>
      </c>
      <c r="G1837" s="1">
        <v>20</v>
      </c>
      <c r="H1837" s="1" t="s">
        <v>9</v>
      </c>
    </row>
    <row r="1838" spans="1:8" x14ac:dyDescent="0.3">
      <c r="A1838" s="1">
        <v>336</v>
      </c>
      <c r="B1838" s="1" t="s">
        <v>233</v>
      </c>
      <c r="C1838" s="1" t="s">
        <v>379</v>
      </c>
      <c r="D1838" s="1" t="s">
        <v>3810</v>
      </c>
      <c r="E1838" s="1" t="s">
        <v>3811</v>
      </c>
      <c r="F1838" s="1" t="s">
        <v>346</v>
      </c>
      <c r="G1838" s="1">
        <v>200</v>
      </c>
      <c r="H1838" s="1" t="s">
        <v>9</v>
      </c>
    </row>
    <row r="1839" spans="1:8" x14ac:dyDescent="0.3">
      <c r="A1839" s="1">
        <v>337</v>
      </c>
      <c r="B1839" s="1" t="s">
        <v>342</v>
      </c>
      <c r="C1839" s="1" t="s">
        <v>1200</v>
      </c>
      <c r="D1839" s="1" t="s">
        <v>3812</v>
      </c>
      <c r="E1839" s="1" t="s">
        <v>3813</v>
      </c>
      <c r="F1839" s="1" t="s">
        <v>8</v>
      </c>
      <c r="G1839" s="1">
        <v>40</v>
      </c>
      <c r="H1839" s="1" t="s">
        <v>9</v>
      </c>
    </row>
    <row r="1840" spans="1:8" x14ac:dyDescent="0.3">
      <c r="A1840" s="1">
        <v>338</v>
      </c>
      <c r="B1840" s="1" t="s">
        <v>342</v>
      </c>
      <c r="C1840" s="1" t="s">
        <v>1197</v>
      </c>
      <c r="D1840" s="1" t="s">
        <v>3814</v>
      </c>
      <c r="E1840" s="1" t="s">
        <v>3815</v>
      </c>
      <c r="F1840" s="1" t="s">
        <v>8</v>
      </c>
      <c r="G1840" s="1">
        <v>40</v>
      </c>
      <c r="H1840" s="1" t="s">
        <v>9</v>
      </c>
    </row>
    <row r="1841" spans="1:8" x14ac:dyDescent="0.3">
      <c r="A1841" s="1">
        <v>339</v>
      </c>
      <c r="B1841" s="1" t="s">
        <v>86</v>
      </c>
      <c r="C1841" s="1" t="s">
        <v>290</v>
      </c>
      <c r="D1841" s="1" t="s">
        <v>3816</v>
      </c>
      <c r="E1841" s="1" t="s">
        <v>3817</v>
      </c>
      <c r="F1841" s="1" t="s">
        <v>8</v>
      </c>
      <c r="G1841" s="1">
        <v>21</v>
      </c>
      <c r="H1841" s="1" t="s">
        <v>9</v>
      </c>
    </row>
    <row r="1842" spans="1:8" x14ac:dyDescent="0.3">
      <c r="A1842" s="1">
        <v>340</v>
      </c>
      <c r="B1842" s="1" t="s">
        <v>2539</v>
      </c>
      <c r="C1842" s="1" t="s">
        <v>3344</v>
      </c>
      <c r="D1842" s="1" t="s">
        <v>3818</v>
      </c>
      <c r="E1842" s="1" t="s">
        <v>3819</v>
      </c>
      <c r="F1842" s="1" t="s">
        <v>346</v>
      </c>
      <c r="G1842" s="1">
        <v>29</v>
      </c>
      <c r="H1842" s="1" t="s">
        <v>9</v>
      </c>
    </row>
    <row r="1843" spans="1:8" x14ac:dyDescent="0.3">
      <c r="A1843" s="1">
        <v>341</v>
      </c>
      <c r="B1843" s="1" t="s">
        <v>14</v>
      </c>
      <c r="C1843" s="1" t="s">
        <v>101</v>
      </c>
      <c r="D1843" s="1" t="s">
        <v>3820</v>
      </c>
      <c r="E1843" s="1" t="s">
        <v>3821</v>
      </c>
      <c r="F1843" s="1" t="s">
        <v>8</v>
      </c>
      <c r="G1843" s="1">
        <v>69.7</v>
      </c>
      <c r="H1843" s="1" t="s">
        <v>9</v>
      </c>
    </row>
    <row r="1844" spans="1:8" x14ac:dyDescent="0.3">
      <c r="A1844" s="1">
        <v>342</v>
      </c>
      <c r="B1844" s="1" t="s">
        <v>14</v>
      </c>
      <c r="C1844" s="1" t="s">
        <v>3524</v>
      </c>
      <c r="D1844" s="1" t="s">
        <v>3822</v>
      </c>
      <c r="E1844" s="1" t="s">
        <v>3823</v>
      </c>
      <c r="F1844" s="1" t="s">
        <v>8</v>
      </c>
      <c r="G1844" s="1">
        <v>30.8</v>
      </c>
      <c r="H1844" s="1" t="s">
        <v>9</v>
      </c>
    </row>
    <row r="1845" spans="1:8" x14ac:dyDescent="0.3">
      <c r="A1845" s="1">
        <v>343</v>
      </c>
      <c r="B1845" s="1" t="s">
        <v>1623</v>
      </c>
      <c r="C1845" s="1" t="s">
        <v>529</v>
      </c>
      <c r="D1845" s="1" t="s">
        <v>3824</v>
      </c>
      <c r="E1845" s="1" t="s">
        <v>3825</v>
      </c>
      <c r="F1845" s="1" t="s">
        <v>8</v>
      </c>
      <c r="G1845" s="1">
        <v>65</v>
      </c>
      <c r="H1845" s="1" t="s">
        <v>9</v>
      </c>
    </row>
    <row r="1846" spans="1:8" x14ac:dyDescent="0.3">
      <c r="A1846" s="1">
        <v>344</v>
      </c>
      <c r="B1846" s="1" t="s">
        <v>129</v>
      </c>
      <c r="C1846" s="1" t="s">
        <v>1630</v>
      </c>
      <c r="D1846" s="1" t="s">
        <v>3826</v>
      </c>
      <c r="E1846" s="1" t="s">
        <v>3827</v>
      </c>
      <c r="F1846" s="1" t="s">
        <v>346</v>
      </c>
      <c r="G1846" s="1"/>
      <c r="H1846" s="1" t="s">
        <v>9</v>
      </c>
    </row>
    <row r="1847" spans="1:8" x14ac:dyDescent="0.3">
      <c r="A1847" s="1">
        <v>345</v>
      </c>
      <c r="B1847" s="1" t="s">
        <v>10</v>
      </c>
      <c r="C1847" s="1" t="s">
        <v>3491</v>
      </c>
      <c r="D1847" s="1" t="s">
        <v>3828</v>
      </c>
      <c r="E1847" s="1" t="s">
        <v>3829</v>
      </c>
      <c r="F1847" s="1" t="s">
        <v>346</v>
      </c>
      <c r="G1847" s="1">
        <v>7</v>
      </c>
      <c r="H1847" s="1" t="s">
        <v>257</v>
      </c>
    </row>
    <row r="1848" spans="1:8" x14ac:dyDescent="0.3">
      <c r="A1848" s="1">
        <v>346</v>
      </c>
      <c r="B1848" s="1" t="s">
        <v>233</v>
      </c>
      <c r="C1848" s="1" t="s">
        <v>379</v>
      </c>
      <c r="D1848" s="1" t="s">
        <v>3830</v>
      </c>
      <c r="E1848" s="1" t="s">
        <v>3831</v>
      </c>
      <c r="F1848" s="1" t="s">
        <v>346</v>
      </c>
      <c r="G1848" s="1">
        <v>200</v>
      </c>
      <c r="H1848" s="1" t="s">
        <v>9</v>
      </c>
    </row>
    <row r="1849" spans="1:8" x14ac:dyDescent="0.3">
      <c r="A1849" s="1">
        <v>347</v>
      </c>
      <c r="B1849" s="1" t="s">
        <v>74</v>
      </c>
      <c r="C1849" s="1" t="s">
        <v>75</v>
      </c>
      <c r="D1849" s="1" t="s">
        <v>3832</v>
      </c>
      <c r="E1849" s="1" t="s">
        <v>3833</v>
      </c>
      <c r="F1849" s="1" t="s">
        <v>8</v>
      </c>
      <c r="G1849" s="1">
        <v>109</v>
      </c>
      <c r="H1849" s="1" t="s">
        <v>9</v>
      </c>
    </row>
    <row r="1850" spans="1:8" x14ac:dyDescent="0.3">
      <c r="A1850" s="1">
        <v>348</v>
      </c>
      <c r="B1850" s="1" t="s">
        <v>60</v>
      </c>
      <c r="C1850" s="1" t="s">
        <v>61</v>
      </c>
      <c r="D1850" s="1" t="s">
        <v>3834</v>
      </c>
      <c r="E1850" s="1" t="s">
        <v>3835</v>
      </c>
      <c r="F1850" s="1" t="s">
        <v>346</v>
      </c>
      <c r="G1850" s="1"/>
      <c r="H1850" s="1" t="s">
        <v>9</v>
      </c>
    </row>
    <row r="1851" spans="1:8" x14ac:dyDescent="0.3">
      <c r="A1851" s="1">
        <v>349</v>
      </c>
      <c r="B1851" s="1" t="s">
        <v>74</v>
      </c>
      <c r="C1851" s="1" t="s">
        <v>3160</v>
      </c>
      <c r="D1851" s="1" t="s">
        <v>3836</v>
      </c>
      <c r="E1851" s="1" t="s">
        <v>3837</v>
      </c>
      <c r="F1851" s="1" t="s">
        <v>346</v>
      </c>
      <c r="G1851" s="1"/>
      <c r="H1851" s="1" t="s">
        <v>9</v>
      </c>
    </row>
    <row r="1852" spans="1:8" x14ac:dyDescent="0.3">
      <c r="A1852" s="1">
        <v>350</v>
      </c>
      <c r="B1852" s="1" t="s">
        <v>14</v>
      </c>
      <c r="C1852" s="1" t="s">
        <v>101</v>
      </c>
      <c r="D1852" s="1" t="s">
        <v>3838</v>
      </c>
      <c r="E1852" s="1" t="s">
        <v>3839</v>
      </c>
      <c r="F1852" s="1" t="s">
        <v>8</v>
      </c>
      <c r="G1852" s="1">
        <v>69.7</v>
      </c>
      <c r="H1852" s="1" t="s">
        <v>9</v>
      </c>
    </row>
    <row r="1853" spans="1:8" x14ac:dyDescent="0.3">
      <c r="A1853" s="1">
        <v>351</v>
      </c>
      <c r="B1853" s="1" t="s">
        <v>2701</v>
      </c>
      <c r="C1853" s="1" t="s">
        <v>2702</v>
      </c>
      <c r="D1853" s="1" t="s">
        <v>3840</v>
      </c>
      <c r="E1853" s="1" t="s">
        <v>3841</v>
      </c>
      <c r="F1853" s="1" t="s">
        <v>346</v>
      </c>
      <c r="G1853" s="1"/>
      <c r="H1853" s="1" t="s">
        <v>257</v>
      </c>
    </row>
    <row r="1854" spans="1:8" x14ac:dyDescent="0.3">
      <c r="A1854" s="1">
        <v>352</v>
      </c>
      <c r="B1854" s="1" t="s">
        <v>129</v>
      </c>
      <c r="C1854" s="1" t="s">
        <v>1630</v>
      </c>
      <c r="D1854" s="1" t="s">
        <v>3842</v>
      </c>
      <c r="E1854" s="1" t="s">
        <v>3843</v>
      </c>
      <c r="F1854" s="1" t="s">
        <v>346</v>
      </c>
      <c r="G1854" s="1">
        <v>20</v>
      </c>
      <c r="H1854" s="1" t="s">
        <v>9</v>
      </c>
    </row>
    <row r="1855" spans="1:8" x14ac:dyDescent="0.3">
      <c r="A1855" s="1">
        <v>353</v>
      </c>
      <c r="B1855" s="1" t="s">
        <v>86</v>
      </c>
      <c r="C1855" s="1" t="s">
        <v>87</v>
      </c>
      <c r="D1855" s="1" t="s">
        <v>3844</v>
      </c>
      <c r="E1855" s="1" t="s">
        <v>3845</v>
      </c>
      <c r="F1855" s="1" t="s">
        <v>346</v>
      </c>
      <c r="G1855" s="1">
        <v>25</v>
      </c>
      <c r="H1855" s="1" t="s">
        <v>9</v>
      </c>
    </row>
    <row r="1856" spans="1:8" x14ac:dyDescent="0.3">
      <c r="A1856" s="1">
        <v>354</v>
      </c>
      <c r="B1856" s="1" t="s">
        <v>1014</v>
      </c>
      <c r="C1856" s="1" t="s">
        <v>130</v>
      </c>
      <c r="D1856" s="1" t="s">
        <v>3846</v>
      </c>
      <c r="E1856" s="1" t="s">
        <v>3847</v>
      </c>
      <c r="F1856" s="1" t="s">
        <v>8</v>
      </c>
      <c r="G1856" s="1">
        <v>25</v>
      </c>
      <c r="H1856" s="1" t="s">
        <v>9</v>
      </c>
    </row>
    <row r="1857" spans="1:8" x14ac:dyDescent="0.3">
      <c r="A1857" s="1">
        <v>355</v>
      </c>
      <c r="B1857" s="1" t="s">
        <v>129</v>
      </c>
      <c r="C1857" s="1" t="s">
        <v>565</v>
      </c>
      <c r="D1857" s="1" t="s">
        <v>3848</v>
      </c>
      <c r="E1857" s="1" t="s">
        <v>3849</v>
      </c>
      <c r="F1857" s="1" t="s">
        <v>346</v>
      </c>
      <c r="G1857" s="1"/>
      <c r="H1857" s="1" t="s">
        <v>9</v>
      </c>
    </row>
    <row r="1858" spans="1:8" x14ac:dyDescent="0.3">
      <c r="A1858" s="1">
        <v>356</v>
      </c>
      <c r="B1858" s="1" t="s">
        <v>4</v>
      </c>
      <c r="C1858" s="1" t="s">
        <v>5</v>
      </c>
      <c r="D1858" s="1" t="s">
        <v>3850</v>
      </c>
      <c r="E1858" s="1" t="s">
        <v>3851</v>
      </c>
      <c r="F1858" s="1" t="s">
        <v>8</v>
      </c>
      <c r="G1858" s="1">
        <v>23</v>
      </c>
      <c r="H1858" s="1" t="s">
        <v>9</v>
      </c>
    </row>
    <row r="1859" spans="1:8" x14ac:dyDescent="0.3">
      <c r="A1859" s="1">
        <v>357</v>
      </c>
      <c r="B1859" s="1" t="s">
        <v>4</v>
      </c>
      <c r="C1859" s="1" t="s">
        <v>3373</v>
      </c>
      <c r="D1859" s="1" t="s">
        <v>3852</v>
      </c>
      <c r="E1859" s="1" t="s">
        <v>3853</v>
      </c>
      <c r="F1859" s="1" t="s">
        <v>346</v>
      </c>
      <c r="G1859" s="1"/>
      <c r="H1859" s="1" t="s">
        <v>9</v>
      </c>
    </row>
    <row r="1860" spans="1:8" x14ac:dyDescent="0.3">
      <c r="A1860" s="1">
        <v>358</v>
      </c>
      <c r="B1860" s="1" t="s">
        <v>60</v>
      </c>
      <c r="C1860" s="1" t="s">
        <v>61</v>
      </c>
      <c r="D1860" s="1" t="s">
        <v>3854</v>
      </c>
      <c r="E1860" s="1" t="s">
        <v>3855</v>
      </c>
      <c r="F1860" s="1" t="s">
        <v>8</v>
      </c>
      <c r="G1860" s="1"/>
      <c r="H1860" s="1" t="s">
        <v>9</v>
      </c>
    </row>
    <row r="1861" spans="1:8" x14ac:dyDescent="0.3">
      <c r="A1861" s="1">
        <v>359</v>
      </c>
      <c r="B1861" s="1" t="s">
        <v>342</v>
      </c>
      <c r="C1861" s="1" t="s">
        <v>1197</v>
      </c>
      <c r="D1861" s="1" t="s">
        <v>3856</v>
      </c>
      <c r="E1861" s="1" t="s">
        <v>3857</v>
      </c>
      <c r="F1861" s="1" t="s">
        <v>8</v>
      </c>
      <c r="G1861" s="1">
        <v>40</v>
      </c>
      <c r="H1861" s="1" t="s">
        <v>9</v>
      </c>
    </row>
    <row r="1862" spans="1:8" x14ac:dyDescent="0.3">
      <c r="A1862" s="1">
        <v>360</v>
      </c>
      <c r="B1862" s="1" t="s">
        <v>74</v>
      </c>
      <c r="C1862" s="1" t="s">
        <v>114</v>
      </c>
      <c r="D1862" s="1" t="s">
        <v>3858</v>
      </c>
      <c r="E1862" s="1" t="s">
        <v>3859</v>
      </c>
      <c r="F1862" s="1" t="s">
        <v>346</v>
      </c>
      <c r="G1862" s="1"/>
      <c r="H1862" s="1" t="s">
        <v>9</v>
      </c>
    </row>
    <row r="1863" spans="1:8" x14ac:dyDescent="0.3">
      <c r="A1863" s="1">
        <v>361</v>
      </c>
      <c r="B1863" s="1" t="s">
        <v>1623</v>
      </c>
      <c r="C1863" s="1" t="s">
        <v>529</v>
      </c>
      <c r="D1863" s="1" t="s">
        <v>3860</v>
      </c>
      <c r="E1863" s="1" t="s">
        <v>3861</v>
      </c>
      <c r="F1863" s="1" t="s">
        <v>8</v>
      </c>
      <c r="G1863" s="1">
        <v>65</v>
      </c>
      <c r="H1863" s="1" t="s">
        <v>9</v>
      </c>
    </row>
    <row r="1864" spans="1:8" x14ac:dyDescent="0.3">
      <c r="A1864" s="1">
        <v>362</v>
      </c>
      <c r="B1864" s="1" t="s">
        <v>657</v>
      </c>
      <c r="C1864" s="1" t="s">
        <v>658</v>
      </c>
      <c r="D1864" s="1" t="s">
        <v>3862</v>
      </c>
      <c r="E1864" s="1" t="s">
        <v>3863</v>
      </c>
      <c r="F1864" s="1" t="s">
        <v>346</v>
      </c>
      <c r="G1864" s="1">
        <v>450</v>
      </c>
      <c r="H1864" s="1" t="s">
        <v>9</v>
      </c>
    </row>
    <row r="1865" spans="1:8" x14ac:dyDescent="0.3">
      <c r="A1865" s="1">
        <v>363</v>
      </c>
      <c r="B1865" s="1" t="s">
        <v>233</v>
      </c>
      <c r="C1865" s="1" t="s">
        <v>379</v>
      </c>
      <c r="D1865" s="1" t="s">
        <v>3864</v>
      </c>
      <c r="E1865" s="1" t="s">
        <v>3865</v>
      </c>
      <c r="F1865" s="1" t="s">
        <v>346</v>
      </c>
      <c r="G1865" s="1">
        <v>200</v>
      </c>
      <c r="H1865" s="1" t="s">
        <v>9</v>
      </c>
    </row>
    <row r="1866" spans="1:8" x14ac:dyDescent="0.3">
      <c r="A1866" s="1">
        <v>364</v>
      </c>
      <c r="B1866" s="1" t="s">
        <v>14</v>
      </c>
      <c r="C1866" s="1" t="s">
        <v>101</v>
      </c>
      <c r="D1866" s="1" t="s">
        <v>3866</v>
      </c>
      <c r="E1866" s="1" t="s">
        <v>3867</v>
      </c>
      <c r="F1866" s="1" t="s">
        <v>8</v>
      </c>
      <c r="G1866" s="1">
        <v>69.7</v>
      </c>
      <c r="H1866" s="1" t="s">
        <v>9</v>
      </c>
    </row>
    <row r="1867" spans="1:8" x14ac:dyDescent="0.3">
      <c r="A1867" s="1">
        <v>365</v>
      </c>
      <c r="B1867" s="1" t="s">
        <v>3868</v>
      </c>
      <c r="C1867" s="1" t="s">
        <v>3478</v>
      </c>
      <c r="D1867" s="1" t="s">
        <v>3869</v>
      </c>
      <c r="E1867" s="1" t="s">
        <v>3870</v>
      </c>
      <c r="F1867" s="1" t="s">
        <v>346</v>
      </c>
      <c r="G1867" s="1"/>
      <c r="H1867" s="1" t="s">
        <v>9</v>
      </c>
    </row>
    <row r="1868" spans="1:8" x14ac:dyDescent="0.3">
      <c r="A1868" s="1">
        <v>366</v>
      </c>
      <c r="B1868" s="1" t="s">
        <v>1623</v>
      </c>
      <c r="C1868" s="1" t="s">
        <v>529</v>
      </c>
      <c r="D1868" s="1" t="s">
        <v>3871</v>
      </c>
      <c r="E1868" s="1" t="s">
        <v>3872</v>
      </c>
      <c r="F1868" s="1" t="s">
        <v>8</v>
      </c>
      <c r="G1868" s="1">
        <v>65</v>
      </c>
      <c r="H1868" s="1" t="s">
        <v>9</v>
      </c>
    </row>
    <row r="1869" spans="1:8" x14ac:dyDescent="0.3">
      <c r="A1869" s="1">
        <v>367</v>
      </c>
      <c r="B1869" s="1" t="s">
        <v>3868</v>
      </c>
      <c r="C1869" s="1" t="s">
        <v>745</v>
      </c>
      <c r="D1869" s="1" t="s">
        <v>3873</v>
      </c>
      <c r="E1869" s="1" t="s">
        <v>3874</v>
      </c>
      <c r="F1869" s="1" t="s">
        <v>346</v>
      </c>
      <c r="G1869" s="1">
        <v>133</v>
      </c>
      <c r="H1869" s="1" t="s">
        <v>9</v>
      </c>
    </row>
    <row r="1870" spans="1:8" x14ac:dyDescent="0.3">
      <c r="A1870" s="1">
        <v>368</v>
      </c>
      <c r="B1870" s="1" t="s">
        <v>2701</v>
      </c>
      <c r="C1870" s="1" t="s">
        <v>2702</v>
      </c>
      <c r="D1870" s="1" t="s">
        <v>3875</v>
      </c>
      <c r="E1870" s="1" t="s">
        <v>3876</v>
      </c>
      <c r="F1870" s="1" t="s">
        <v>346</v>
      </c>
      <c r="G1870" s="1"/>
      <c r="H1870" s="1" t="s">
        <v>9</v>
      </c>
    </row>
    <row r="1871" spans="1:8" x14ac:dyDescent="0.3">
      <c r="A1871" s="1">
        <v>369</v>
      </c>
      <c r="B1871" s="1" t="s">
        <v>14</v>
      </c>
      <c r="C1871" s="1" t="s">
        <v>101</v>
      </c>
      <c r="D1871" s="1" t="s">
        <v>3877</v>
      </c>
      <c r="E1871" s="1" t="s">
        <v>3878</v>
      </c>
      <c r="F1871" s="1" t="s">
        <v>346</v>
      </c>
      <c r="G1871" s="1"/>
      <c r="H1871" s="1" t="s">
        <v>9</v>
      </c>
    </row>
    <row r="1872" spans="1:8" x14ac:dyDescent="0.3">
      <c r="A1872" s="1">
        <v>370</v>
      </c>
      <c r="B1872" s="1" t="s">
        <v>3868</v>
      </c>
      <c r="C1872" s="1" t="s">
        <v>3160</v>
      </c>
      <c r="D1872" s="1" t="s">
        <v>3879</v>
      </c>
      <c r="E1872" s="1" t="s">
        <v>3880</v>
      </c>
      <c r="F1872" s="1" t="s">
        <v>346</v>
      </c>
      <c r="G1872" s="1"/>
      <c r="H1872" s="1" t="s">
        <v>9</v>
      </c>
    </row>
    <row r="1873" spans="1:8" x14ac:dyDescent="0.3">
      <c r="A1873" s="1">
        <v>371</v>
      </c>
      <c r="B1873" s="1" t="s">
        <v>14</v>
      </c>
      <c r="C1873" s="1" t="s">
        <v>3524</v>
      </c>
      <c r="D1873" s="1" t="s">
        <v>3881</v>
      </c>
      <c r="E1873" s="1" t="s">
        <v>3882</v>
      </c>
      <c r="F1873" s="1" t="s">
        <v>8</v>
      </c>
      <c r="G1873" s="1">
        <v>64.680000000000007</v>
      </c>
      <c r="H1873" s="1" t="s">
        <v>9</v>
      </c>
    </row>
    <row r="1874" spans="1:8" x14ac:dyDescent="0.3">
      <c r="A1874" s="1">
        <v>372</v>
      </c>
      <c r="B1874" s="1" t="s">
        <v>129</v>
      </c>
      <c r="C1874" s="1" t="s">
        <v>1630</v>
      </c>
      <c r="D1874" s="1" t="s">
        <v>3883</v>
      </c>
      <c r="E1874" s="1" t="s">
        <v>3884</v>
      </c>
      <c r="F1874" s="1" t="s">
        <v>346</v>
      </c>
      <c r="G1874" s="1">
        <v>20</v>
      </c>
      <c r="H1874" s="1" t="s">
        <v>9</v>
      </c>
    </row>
    <row r="1875" spans="1:8" x14ac:dyDescent="0.3">
      <c r="A1875" s="1">
        <v>373</v>
      </c>
      <c r="B1875" s="1" t="s">
        <v>1014</v>
      </c>
      <c r="C1875" s="1" t="s">
        <v>130</v>
      </c>
      <c r="D1875" s="1" t="s">
        <v>3885</v>
      </c>
      <c r="E1875" s="1" t="s">
        <v>3886</v>
      </c>
      <c r="F1875" s="1" t="s">
        <v>8</v>
      </c>
      <c r="G1875" s="1">
        <v>23</v>
      </c>
      <c r="H1875" s="1" t="s">
        <v>9</v>
      </c>
    </row>
    <row r="1876" spans="1:8" x14ac:dyDescent="0.3">
      <c r="A1876" s="1">
        <v>374</v>
      </c>
      <c r="B1876" s="1" t="s">
        <v>233</v>
      </c>
      <c r="C1876" s="1" t="s">
        <v>379</v>
      </c>
      <c r="D1876" s="1" t="s">
        <v>3887</v>
      </c>
      <c r="E1876" s="1" t="s">
        <v>3888</v>
      </c>
      <c r="F1876" s="1" t="s">
        <v>346</v>
      </c>
      <c r="G1876" s="1">
        <v>200</v>
      </c>
      <c r="H1876" s="1" t="s">
        <v>9</v>
      </c>
    </row>
    <row r="1877" spans="1:8" x14ac:dyDescent="0.3">
      <c r="A1877" s="1">
        <v>375</v>
      </c>
      <c r="B1877" s="1" t="s">
        <v>3868</v>
      </c>
      <c r="C1877" s="1" t="s">
        <v>3478</v>
      </c>
      <c r="D1877" s="1" t="s">
        <v>3889</v>
      </c>
      <c r="E1877" s="1" t="s">
        <v>3890</v>
      </c>
      <c r="F1877" s="1" t="s">
        <v>346</v>
      </c>
      <c r="G1877" s="1"/>
      <c r="H1877" s="1" t="s">
        <v>9</v>
      </c>
    </row>
    <row r="1878" spans="1:8" x14ac:dyDescent="0.3">
      <c r="A1878" s="1">
        <v>376</v>
      </c>
      <c r="B1878" s="1" t="s">
        <v>3891</v>
      </c>
      <c r="C1878" s="1" t="s">
        <v>714</v>
      </c>
      <c r="D1878" s="1" t="s">
        <v>3892</v>
      </c>
      <c r="E1878" s="1" t="s">
        <v>3893</v>
      </c>
      <c r="F1878" s="1" t="s">
        <v>346</v>
      </c>
      <c r="G1878" s="1"/>
      <c r="H1878" s="1" t="s">
        <v>9</v>
      </c>
    </row>
    <row r="1879" spans="1:8" x14ac:dyDescent="0.3">
      <c r="A1879" s="1">
        <v>377</v>
      </c>
      <c r="B1879" s="1" t="s">
        <v>129</v>
      </c>
      <c r="C1879" s="1" t="s">
        <v>1630</v>
      </c>
      <c r="D1879" s="1" t="s">
        <v>3894</v>
      </c>
      <c r="E1879" s="1" t="s">
        <v>3895</v>
      </c>
      <c r="F1879" s="1" t="s">
        <v>346</v>
      </c>
      <c r="G1879" s="1"/>
      <c r="H1879" s="1" t="s">
        <v>9</v>
      </c>
    </row>
    <row r="1880" spans="1:8" x14ac:dyDescent="0.3">
      <c r="A1880" s="1">
        <v>378</v>
      </c>
      <c r="B1880" s="1" t="s">
        <v>4</v>
      </c>
      <c r="C1880" s="1" t="s">
        <v>130</v>
      </c>
      <c r="D1880" s="1" t="s">
        <v>3896</v>
      </c>
      <c r="E1880" s="1" t="s">
        <v>3897</v>
      </c>
      <c r="F1880" s="1" t="s">
        <v>346</v>
      </c>
      <c r="G1880" s="1">
        <v>20</v>
      </c>
      <c r="H1880" s="1" t="s">
        <v>9</v>
      </c>
    </row>
    <row r="1881" spans="1:8" x14ac:dyDescent="0.3">
      <c r="A1881" s="1">
        <v>379</v>
      </c>
      <c r="B1881" s="1" t="s">
        <v>14</v>
      </c>
      <c r="C1881" s="1" t="s">
        <v>101</v>
      </c>
      <c r="D1881" s="1" t="s">
        <v>3898</v>
      </c>
      <c r="E1881" s="1" t="s">
        <v>3899</v>
      </c>
      <c r="F1881" s="1" t="s">
        <v>8</v>
      </c>
      <c r="G1881" s="1">
        <v>69.7</v>
      </c>
      <c r="H1881" s="1" t="s">
        <v>9</v>
      </c>
    </row>
    <row r="1882" spans="1:8" x14ac:dyDescent="0.3">
      <c r="A1882" s="1">
        <v>380</v>
      </c>
      <c r="B1882" s="1" t="s">
        <v>60</v>
      </c>
      <c r="C1882" s="1" t="s">
        <v>61</v>
      </c>
      <c r="D1882" s="1" t="s">
        <v>3900</v>
      </c>
      <c r="E1882" s="1" t="s">
        <v>3901</v>
      </c>
      <c r="F1882" s="1" t="s">
        <v>8</v>
      </c>
      <c r="G1882" s="1">
        <v>90</v>
      </c>
      <c r="H1882" s="1" t="s">
        <v>9</v>
      </c>
    </row>
    <row r="1883" spans="1:8" x14ac:dyDescent="0.3">
      <c r="A1883" s="1">
        <v>381</v>
      </c>
      <c r="B1883" s="1" t="s">
        <v>657</v>
      </c>
      <c r="C1883" s="1" t="s">
        <v>658</v>
      </c>
      <c r="D1883" s="1" t="s">
        <v>3902</v>
      </c>
      <c r="E1883" s="1" t="s">
        <v>3903</v>
      </c>
      <c r="F1883" s="1" t="s">
        <v>346</v>
      </c>
      <c r="G1883" s="1">
        <v>450</v>
      </c>
      <c r="H1883" s="1" t="s">
        <v>9</v>
      </c>
    </row>
    <row r="1884" spans="1:8" x14ac:dyDescent="0.3">
      <c r="A1884" s="1">
        <v>382</v>
      </c>
      <c r="B1884" s="1" t="s">
        <v>14</v>
      </c>
      <c r="C1884" s="1" t="s">
        <v>90</v>
      </c>
      <c r="D1884" s="1" t="s">
        <v>3904</v>
      </c>
      <c r="E1884" s="1" t="s">
        <v>3905</v>
      </c>
      <c r="F1884" s="1" t="s">
        <v>8</v>
      </c>
      <c r="G1884" s="1">
        <v>30.8</v>
      </c>
      <c r="H1884" s="1" t="s">
        <v>9</v>
      </c>
    </row>
    <row r="1885" spans="1:8" x14ac:dyDescent="0.3">
      <c r="A1885" s="1">
        <v>383</v>
      </c>
      <c r="B1885" s="1" t="s">
        <v>2701</v>
      </c>
      <c r="C1885" s="1" t="s">
        <v>2702</v>
      </c>
      <c r="D1885" s="1" t="s">
        <v>3906</v>
      </c>
      <c r="E1885" s="1" t="s">
        <v>3907</v>
      </c>
      <c r="F1885" s="1" t="s">
        <v>346</v>
      </c>
      <c r="G1885" s="1"/>
      <c r="H1885" s="1" t="s">
        <v>9</v>
      </c>
    </row>
    <row r="1886" spans="1:8" x14ac:dyDescent="0.3">
      <c r="A1886" s="1">
        <v>384</v>
      </c>
      <c r="B1886" s="1" t="s">
        <v>233</v>
      </c>
      <c r="C1886" s="1" t="s">
        <v>379</v>
      </c>
      <c r="D1886" s="1" t="s">
        <v>3908</v>
      </c>
      <c r="E1886" s="1" t="s">
        <v>3909</v>
      </c>
      <c r="F1886" s="1" t="s">
        <v>346</v>
      </c>
      <c r="G1886" s="1">
        <v>200</v>
      </c>
      <c r="H1886" s="1" t="s">
        <v>9</v>
      </c>
    </row>
    <row r="1887" spans="1:8" x14ac:dyDescent="0.3">
      <c r="A1887" s="1">
        <v>385</v>
      </c>
      <c r="B1887" s="1" t="s">
        <v>1623</v>
      </c>
      <c r="C1887" s="1" t="s">
        <v>529</v>
      </c>
      <c r="D1887" s="1" t="s">
        <v>3910</v>
      </c>
      <c r="E1887" s="1" t="s">
        <v>3911</v>
      </c>
      <c r="F1887" s="1" t="s">
        <v>8</v>
      </c>
      <c r="G1887" s="1">
        <v>65</v>
      </c>
      <c r="H1887" s="1" t="s">
        <v>9</v>
      </c>
    </row>
    <row r="1888" spans="1:8" x14ac:dyDescent="0.3">
      <c r="A1888" s="1">
        <v>386</v>
      </c>
      <c r="B1888" s="1" t="s">
        <v>1940</v>
      </c>
      <c r="C1888" s="1" t="s">
        <v>1561</v>
      </c>
      <c r="D1888" s="1" t="s">
        <v>3912</v>
      </c>
      <c r="E1888" s="1" t="s">
        <v>3913</v>
      </c>
      <c r="F1888" s="1" t="s">
        <v>346</v>
      </c>
      <c r="G1888" s="1">
        <v>13</v>
      </c>
      <c r="H1888" s="1" t="s">
        <v>9</v>
      </c>
    </row>
    <row r="1889" spans="1:8" x14ac:dyDescent="0.3">
      <c r="A1889" s="1">
        <v>387</v>
      </c>
      <c r="B1889" s="1" t="s">
        <v>2539</v>
      </c>
      <c r="C1889" s="1" t="s">
        <v>3344</v>
      </c>
      <c r="D1889" s="1" t="s">
        <v>3914</v>
      </c>
      <c r="E1889" s="1" t="s">
        <v>3915</v>
      </c>
      <c r="F1889" s="1" t="s">
        <v>346</v>
      </c>
      <c r="G1889" s="1">
        <v>29</v>
      </c>
      <c r="H1889" s="1" t="s">
        <v>257</v>
      </c>
    </row>
    <row r="1890" spans="1:8" x14ac:dyDescent="0.3">
      <c r="A1890" s="1">
        <v>388</v>
      </c>
      <c r="B1890" s="1" t="s">
        <v>4</v>
      </c>
      <c r="C1890" s="1" t="s">
        <v>3038</v>
      </c>
      <c r="D1890" s="1" t="s">
        <v>3916</v>
      </c>
      <c r="E1890" s="1" t="s">
        <v>3917</v>
      </c>
      <c r="F1890" s="1" t="s">
        <v>346</v>
      </c>
      <c r="G1890" s="1"/>
      <c r="H1890" s="1" t="s">
        <v>9</v>
      </c>
    </row>
    <row r="1891" spans="1:8" x14ac:dyDescent="0.3">
      <c r="A1891" s="1">
        <v>389</v>
      </c>
      <c r="B1891" s="1" t="s">
        <v>2539</v>
      </c>
      <c r="C1891" s="1" t="s">
        <v>2540</v>
      </c>
      <c r="D1891" s="1" t="s">
        <v>3918</v>
      </c>
      <c r="E1891" s="1" t="s">
        <v>3919</v>
      </c>
      <c r="F1891" s="1" t="s">
        <v>346</v>
      </c>
      <c r="G1891" s="1">
        <v>29</v>
      </c>
      <c r="H1891" s="1" t="s">
        <v>9</v>
      </c>
    </row>
    <row r="1892" spans="1:8" x14ac:dyDescent="0.3">
      <c r="A1892" s="1">
        <v>390</v>
      </c>
      <c r="B1892" s="1" t="s">
        <v>86</v>
      </c>
      <c r="C1892" s="1" t="s">
        <v>290</v>
      </c>
      <c r="D1892" s="1" t="s">
        <v>3920</v>
      </c>
      <c r="E1892" s="1" t="s">
        <v>3921</v>
      </c>
      <c r="F1892" s="1" t="s">
        <v>346</v>
      </c>
      <c r="G1892" s="1">
        <v>47</v>
      </c>
      <c r="H1892" s="1" t="s">
        <v>257</v>
      </c>
    </row>
    <row r="1893" spans="1:8" x14ac:dyDescent="0.3">
      <c r="A1893" s="1">
        <v>391</v>
      </c>
      <c r="B1893" s="1" t="s">
        <v>657</v>
      </c>
      <c r="C1893" s="1" t="s">
        <v>658</v>
      </c>
      <c r="D1893" s="1" t="s">
        <v>3922</v>
      </c>
      <c r="E1893" s="1" t="s">
        <v>3923</v>
      </c>
      <c r="F1893" s="1" t="s">
        <v>346</v>
      </c>
      <c r="G1893" s="1">
        <v>450</v>
      </c>
      <c r="H1893" s="1" t="s">
        <v>9</v>
      </c>
    </row>
    <row r="1894" spans="1:8" x14ac:dyDescent="0.3">
      <c r="A1894" s="1">
        <v>392</v>
      </c>
      <c r="B1894" s="1" t="s">
        <v>3868</v>
      </c>
      <c r="C1894" s="1" t="s">
        <v>745</v>
      </c>
      <c r="D1894" s="1" t="s">
        <v>3924</v>
      </c>
      <c r="E1894" s="1" t="s">
        <v>3925</v>
      </c>
      <c r="F1894" s="1" t="s">
        <v>346</v>
      </c>
      <c r="G1894" s="1">
        <v>164</v>
      </c>
      <c r="H1894" s="1" t="s">
        <v>9</v>
      </c>
    </row>
    <row r="1895" spans="1:8" x14ac:dyDescent="0.3">
      <c r="A1895" s="1">
        <v>393</v>
      </c>
      <c r="B1895" s="1" t="s">
        <v>4</v>
      </c>
      <c r="C1895" s="1" t="s">
        <v>3926</v>
      </c>
      <c r="D1895" s="1" t="s">
        <v>3927</v>
      </c>
      <c r="E1895" s="1" t="s">
        <v>3928</v>
      </c>
      <c r="F1895" s="1" t="s">
        <v>346</v>
      </c>
      <c r="G1895" s="1"/>
      <c r="H1895" s="1" t="s">
        <v>9</v>
      </c>
    </row>
    <row r="1896" spans="1:8" x14ac:dyDescent="0.3">
      <c r="A1896" s="1">
        <v>394</v>
      </c>
      <c r="B1896" s="1" t="s">
        <v>129</v>
      </c>
      <c r="C1896" s="1" t="s">
        <v>1630</v>
      </c>
      <c r="D1896" s="1" t="s">
        <v>3929</v>
      </c>
      <c r="E1896" s="1" t="s">
        <v>3930</v>
      </c>
      <c r="F1896" s="1" t="s">
        <v>346</v>
      </c>
      <c r="G1896" s="1">
        <v>20</v>
      </c>
      <c r="H1896" s="1" t="s">
        <v>9</v>
      </c>
    </row>
    <row r="1897" spans="1:8" x14ac:dyDescent="0.3">
      <c r="A1897" s="1">
        <v>395</v>
      </c>
      <c r="B1897" s="1" t="s">
        <v>3868</v>
      </c>
      <c r="C1897" s="1" t="s">
        <v>3478</v>
      </c>
      <c r="D1897" s="1" t="s">
        <v>3931</v>
      </c>
      <c r="E1897" s="1" t="s">
        <v>3932</v>
      </c>
      <c r="F1897" s="1" t="s">
        <v>346</v>
      </c>
      <c r="G1897" s="1"/>
      <c r="H1897" s="1" t="s">
        <v>9</v>
      </c>
    </row>
    <row r="1898" spans="1:8" x14ac:dyDescent="0.3">
      <c r="A1898" s="1">
        <v>396</v>
      </c>
      <c r="B1898" s="1" t="s">
        <v>2701</v>
      </c>
      <c r="C1898" s="1" t="s">
        <v>2702</v>
      </c>
      <c r="D1898" s="1" t="s">
        <v>3933</v>
      </c>
      <c r="E1898" s="1" t="s">
        <v>3934</v>
      </c>
      <c r="F1898" s="1" t="s">
        <v>346</v>
      </c>
      <c r="G1898" s="1"/>
      <c r="H1898" s="1" t="s">
        <v>9</v>
      </c>
    </row>
    <row r="1899" spans="1:8" x14ac:dyDescent="0.3">
      <c r="A1899" s="1">
        <v>397</v>
      </c>
      <c r="B1899" s="1" t="s">
        <v>129</v>
      </c>
      <c r="C1899" s="1" t="s">
        <v>529</v>
      </c>
      <c r="D1899" s="1" t="s">
        <v>3935</v>
      </c>
      <c r="E1899" s="1" t="s">
        <v>3936</v>
      </c>
      <c r="F1899" s="1" t="s">
        <v>346</v>
      </c>
      <c r="G1899" s="1"/>
      <c r="H1899" s="1" t="s">
        <v>9</v>
      </c>
    </row>
    <row r="1900" spans="1:8" x14ac:dyDescent="0.3">
      <c r="A1900" s="1">
        <v>398</v>
      </c>
      <c r="B1900" s="1" t="s">
        <v>4</v>
      </c>
      <c r="C1900" s="1" t="s">
        <v>1630</v>
      </c>
      <c r="D1900" s="1" t="s">
        <v>3937</v>
      </c>
      <c r="E1900" s="1" t="s">
        <v>3938</v>
      </c>
      <c r="F1900" s="1" t="s">
        <v>346</v>
      </c>
      <c r="G1900" s="1">
        <v>20</v>
      </c>
      <c r="H1900" s="1" t="s">
        <v>9</v>
      </c>
    </row>
    <row r="1901" spans="1:8" x14ac:dyDescent="0.3">
      <c r="A1901" s="1">
        <v>399</v>
      </c>
      <c r="B1901" s="1" t="s">
        <v>233</v>
      </c>
      <c r="C1901" s="1" t="s">
        <v>379</v>
      </c>
      <c r="D1901" s="1" t="s">
        <v>3939</v>
      </c>
      <c r="E1901" s="1" t="s">
        <v>3940</v>
      </c>
      <c r="F1901" s="1" t="s">
        <v>346</v>
      </c>
      <c r="G1901" s="1">
        <v>200</v>
      </c>
      <c r="H1901" s="1" t="s">
        <v>9</v>
      </c>
    </row>
    <row r="1902" spans="1:8" x14ac:dyDescent="0.3">
      <c r="A1902" s="1">
        <v>400</v>
      </c>
      <c r="B1902" s="1" t="s">
        <v>3941</v>
      </c>
      <c r="C1902" s="1" t="s">
        <v>3942</v>
      </c>
      <c r="D1902" s="1" t="s">
        <v>3943</v>
      </c>
      <c r="E1902" s="1" t="s">
        <v>3944</v>
      </c>
      <c r="F1902" s="1" t="s">
        <v>346</v>
      </c>
      <c r="G1902" s="1"/>
      <c r="H1902" s="1" t="s">
        <v>9</v>
      </c>
    </row>
    <row r="1903" spans="1:8" x14ac:dyDescent="0.3">
      <c r="A1903" s="1">
        <v>401</v>
      </c>
      <c r="B1903" s="1" t="s">
        <v>3868</v>
      </c>
      <c r="C1903" s="1" t="s">
        <v>390</v>
      </c>
      <c r="D1903" s="1" t="s">
        <v>3945</v>
      </c>
      <c r="E1903" s="1" t="s">
        <v>3946</v>
      </c>
      <c r="F1903" s="1" t="s">
        <v>346</v>
      </c>
      <c r="G1903" s="1">
        <v>164</v>
      </c>
      <c r="H1903" s="1" t="s">
        <v>9</v>
      </c>
    </row>
    <row r="1904" spans="1:8" x14ac:dyDescent="0.3">
      <c r="A1904" s="1">
        <v>402</v>
      </c>
      <c r="B1904" s="1" t="s">
        <v>4</v>
      </c>
      <c r="C1904" s="1" t="s">
        <v>3038</v>
      </c>
      <c r="D1904" s="1" t="s">
        <v>3947</v>
      </c>
      <c r="E1904" s="1" t="s">
        <v>3948</v>
      </c>
      <c r="F1904" s="1" t="s">
        <v>346</v>
      </c>
      <c r="G1904" s="1">
        <v>20</v>
      </c>
      <c r="H1904" s="1" t="s">
        <v>9</v>
      </c>
    </row>
    <row r="1905" spans="1:8" x14ac:dyDescent="0.3">
      <c r="A1905" s="1">
        <v>403</v>
      </c>
      <c r="B1905" s="1" t="s">
        <v>3868</v>
      </c>
      <c r="C1905" s="1" t="s">
        <v>114</v>
      </c>
      <c r="D1905" s="1" t="s">
        <v>3949</v>
      </c>
      <c r="E1905" s="1" t="s">
        <v>3950</v>
      </c>
      <c r="F1905" s="1" t="s">
        <v>346</v>
      </c>
      <c r="G1905" s="1"/>
      <c r="H1905" s="1" t="s">
        <v>9</v>
      </c>
    </row>
    <row r="1906" spans="1:8" x14ac:dyDescent="0.3">
      <c r="A1906" s="1">
        <v>404</v>
      </c>
      <c r="B1906" s="1" t="s">
        <v>14</v>
      </c>
      <c r="C1906" s="1" t="s">
        <v>3524</v>
      </c>
      <c r="D1906" s="1" t="s">
        <v>3951</v>
      </c>
      <c r="E1906" s="1" t="s">
        <v>3952</v>
      </c>
      <c r="F1906" s="1" t="s">
        <v>8</v>
      </c>
      <c r="G1906" s="1">
        <v>64.680000000000007</v>
      </c>
      <c r="H1906" s="1" t="s">
        <v>9</v>
      </c>
    </row>
    <row r="1907" spans="1:8" x14ac:dyDescent="0.3">
      <c r="A1907" s="1">
        <v>405</v>
      </c>
      <c r="B1907" s="1" t="s">
        <v>3953</v>
      </c>
      <c r="C1907" s="1" t="s">
        <v>3954</v>
      </c>
      <c r="D1907" s="1" t="s">
        <v>3955</v>
      </c>
      <c r="E1907" s="1" t="s">
        <v>3956</v>
      </c>
      <c r="F1907" s="1" t="s">
        <v>346</v>
      </c>
      <c r="G1907" s="1"/>
      <c r="H1907" s="1" t="s">
        <v>9</v>
      </c>
    </row>
    <row r="1908" spans="1:8" x14ac:dyDescent="0.3">
      <c r="A1908" s="1">
        <v>406</v>
      </c>
      <c r="B1908" s="1" t="s">
        <v>129</v>
      </c>
      <c r="C1908" s="1" t="s">
        <v>1630</v>
      </c>
      <c r="D1908" s="1" t="s">
        <v>3957</v>
      </c>
      <c r="E1908" s="1" t="s">
        <v>3958</v>
      </c>
      <c r="F1908" s="1" t="s">
        <v>346</v>
      </c>
      <c r="G1908" s="1">
        <v>20</v>
      </c>
      <c r="H1908" s="1" t="s">
        <v>9</v>
      </c>
    </row>
    <row r="1909" spans="1:8" x14ac:dyDescent="0.3">
      <c r="A1909" s="1">
        <v>407</v>
      </c>
      <c r="B1909" s="1" t="s">
        <v>1623</v>
      </c>
      <c r="C1909" s="1" t="s">
        <v>75</v>
      </c>
      <c r="D1909" s="1" t="s">
        <v>3959</v>
      </c>
      <c r="E1909" s="1" t="s">
        <v>3960</v>
      </c>
      <c r="F1909" s="1" t="s">
        <v>346</v>
      </c>
      <c r="G1909" s="1">
        <v>115</v>
      </c>
      <c r="H1909" s="1" t="s">
        <v>9</v>
      </c>
    </row>
    <row r="1910" spans="1:8" x14ac:dyDescent="0.3">
      <c r="A1910" s="1">
        <v>408</v>
      </c>
      <c r="B1910" s="1" t="s">
        <v>342</v>
      </c>
      <c r="C1910" s="1" t="s">
        <v>3247</v>
      </c>
      <c r="D1910" s="1" t="s">
        <v>3961</v>
      </c>
      <c r="E1910" s="1" t="s">
        <v>3962</v>
      </c>
      <c r="F1910" s="1" t="s">
        <v>8</v>
      </c>
      <c r="G1910" s="1">
        <v>40</v>
      </c>
      <c r="H1910" s="1" t="s">
        <v>9</v>
      </c>
    </row>
    <row r="1911" spans="1:8" x14ac:dyDescent="0.3">
      <c r="A1911" s="1">
        <v>409</v>
      </c>
      <c r="B1911" s="1" t="s">
        <v>2701</v>
      </c>
      <c r="C1911" s="1" t="s">
        <v>2702</v>
      </c>
      <c r="D1911" s="1" t="s">
        <v>3963</v>
      </c>
      <c r="E1911" s="1" t="s">
        <v>3964</v>
      </c>
      <c r="F1911" s="1" t="s">
        <v>346</v>
      </c>
      <c r="G1911" s="1"/>
      <c r="H1911" s="1" t="s">
        <v>9</v>
      </c>
    </row>
    <row r="1912" spans="1:8" x14ac:dyDescent="0.3">
      <c r="A1912" s="1">
        <v>410</v>
      </c>
      <c r="B1912" s="1" t="s">
        <v>129</v>
      </c>
      <c r="C1912" s="1" t="s">
        <v>1630</v>
      </c>
      <c r="D1912" s="1" t="s">
        <v>3965</v>
      </c>
      <c r="E1912" s="1" t="s">
        <v>3966</v>
      </c>
      <c r="F1912" s="1" t="s">
        <v>346</v>
      </c>
      <c r="G1912" s="1"/>
      <c r="H1912" s="1" t="s">
        <v>9</v>
      </c>
    </row>
    <row r="1913" spans="1:8" x14ac:dyDescent="0.3">
      <c r="A1913" s="1">
        <v>411</v>
      </c>
      <c r="B1913" s="1" t="s">
        <v>10</v>
      </c>
      <c r="C1913" s="1" t="s">
        <v>3491</v>
      </c>
      <c r="D1913" s="1" t="s">
        <v>3967</v>
      </c>
      <c r="E1913" s="1" t="s">
        <v>3968</v>
      </c>
      <c r="F1913" s="1" t="s">
        <v>346</v>
      </c>
      <c r="G1913" s="1">
        <v>7</v>
      </c>
      <c r="H1913" s="1" t="s">
        <v>257</v>
      </c>
    </row>
    <row r="1914" spans="1:8" x14ac:dyDescent="0.3">
      <c r="A1914" s="1">
        <v>412</v>
      </c>
      <c r="B1914" s="1" t="s">
        <v>342</v>
      </c>
      <c r="C1914" s="1" t="s">
        <v>1200</v>
      </c>
      <c r="D1914" s="1" t="s">
        <v>3969</v>
      </c>
      <c r="E1914" s="1" t="s">
        <v>3970</v>
      </c>
      <c r="F1914" s="1" t="s">
        <v>8</v>
      </c>
      <c r="G1914" s="1">
        <v>40</v>
      </c>
      <c r="H1914" s="1" t="s">
        <v>9</v>
      </c>
    </row>
    <row r="1915" spans="1:8" x14ac:dyDescent="0.3">
      <c r="A1915" s="1">
        <v>413</v>
      </c>
      <c r="B1915" s="1" t="s">
        <v>233</v>
      </c>
      <c r="C1915" s="1" t="s">
        <v>379</v>
      </c>
      <c r="D1915" s="1" t="s">
        <v>3971</v>
      </c>
      <c r="E1915" s="1" t="s">
        <v>3972</v>
      </c>
      <c r="F1915" s="1" t="s">
        <v>346</v>
      </c>
      <c r="G1915" s="1">
        <v>200</v>
      </c>
      <c r="H1915" s="1" t="s">
        <v>9</v>
      </c>
    </row>
    <row r="1916" spans="1:8" x14ac:dyDescent="0.3">
      <c r="A1916" s="1">
        <v>414</v>
      </c>
      <c r="B1916" s="1" t="s">
        <v>1623</v>
      </c>
      <c r="C1916" s="1" t="s">
        <v>529</v>
      </c>
      <c r="D1916" s="1" t="s">
        <v>3973</v>
      </c>
      <c r="E1916" s="1" t="s">
        <v>3974</v>
      </c>
      <c r="F1916" s="1" t="s">
        <v>8</v>
      </c>
      <c r="G1916" s="1">
        <v>65</v>
      </c>
      <c r="H1916" s="1" t="s">
        <v>257</v>
      </c>
    </row>
    <row r="1917" spans="1:8" x14ac:dyDescent="0.3">
      <c r="A1917" s="1">
        <v>415</v>
      </c>
      <c r="B1917" s="1" t="s">
        <v>3891</v>
      </c>
      <c r="C1917" s="1" t="s">
        <v>714</v>
      </c>
      <c r="D1917" s="1" t="s">
        <v>3975</v>
      </c>
      <c r="E1917" s="1" t="s">
        <v>3976</v>
      </c>
      <c r="F1917" s="1" t="s">
        <v>346</v>
      </c>
      <c r="G1917" s="1"/>
      <c r="H1917" s="1" t="s">
        <v>9</v>
      </c>
    </row>
    <row r="1918" spans="1:8" x14ac:dyDescent="0.3">
      <c r="A1918" s="1">
        <v>416</v>
      </c>
      <c r="B1918" s="1" t="s">
        <v>60</v>
      </c>
      <c r="C1918" s="1" t="s">
        <v>61</v>
      </c>
      <c r="D1918" s="1" t="s">
        <v>3977</v>
      </c>
      <c r="E1918" s="1" t="s">
        <v>3978</v>
      </c>
      <c r="F1918" s="1" t="s">
        <v>346</v>
      </c>
      <c r="G1918" s="1"/>
      <c r="H1918" s="1" t="s">
        <v>9</v>
      </c>
    </row>
    <row r="1919" spans="1:8" x14ac:dyDescent="0.3">
      <c r="A1919" s="1">
        <v>417</v>
      </c>
      <c r="B1919" s="1" t="s">
        <v>2701</v>
      </c>
      <c r="C1919" s="1" t="s">
        <v>2702</v>
      </c>
      <c r="D1919" s="1" t="s">
        <v>3979</v>
      </c>
      <c r="E1919" s="1" t="s">
        <v>3980</v>
      </c>
      <c r="F1919" s="1" t="s">
        <v>346</v>
      </c>
      <c r="G1919" s="1"/>
      <c r="H1919" s="1" t="s">
        <v>9</v>
      </c>
    </row>
    <row r="1920" spans="1:8" x14ac:dyDescent="0.3">
      <c r="A1920" s="1">
        <v>418</v>
      </c>
      <c r="B1920" s="1" t="s">
        <v>60</v>
      </c>
      <c r="C1920" s="1" t="s">
        <v>61</v>
      </c>
      <c r="D1920" s="1" t="s">
        <v>3981</v>
      </c>
      <c r="E1920" s="1" t="s">
        <v>3982</v>
      </c>
      <c r="F1920" s="1" t="s">
        <v>346</v>
      </c>
      <c r="G1920" s="1"/>
      <c r="H1920" s="1" t="s">
        <v>9</v>
      </c>
    </row>
    <row r="1921" spans="1:8" x14ac:dyDescent="0.3">
      <c r="A1921" s="1">
        <v>419</v>
      </c>
      <c r="B1921" s="1" t="s">
        <v>1623</v>
      </c>
      <c r="C1921" s="1" t="s">
        <v>75</v>
      </c>
      <c r="D1921" s="1" t="s">
        <v>3983</v>
      </c>
      <c r="E1921" s="1" t="s">
        <v>3984</v>
      </c>
      <c r="F1921" s="1" t="s">
        <v>8</v>
      </c>
      <c r="G1921" s="1">
        <v>153</v>
      </c>
      <c r="H1921" s="1" t="s">
        <v>9</v>
      </c>
    </row>
    <row r="1922" spans="1:8" x14ac:dyDescent="0.3">
      <c r="A1922" s="1">
        <v>420</v>
      </c>
      <c r="B1922" s="1" t="s">
        <v>1623</v>
      </c>
      <c r="C1922" s="1" t="s">
        <v>529</v>
      </c>
      <c r="D1922" s="1" t="s">
        <v>3985</v>
      </c>
      <c r="E1922" s="1" t="s">
        <v>3986</v>
      </c>
      <c r="F1922" s="1" t="s">
        <v>8</v>
      </c>
      <c r="G1922" s="1">
        <v>65</v>
      </c>
      <c r="H1922" s="1" t="s">
        <v>9</v>
      </c>
    </row>
    <row r="1923" spans="1:8" x14ac:dyDescent="0.3">
      <c r="A1923" s="1">
        <v>421</v>
      </c>
      <c r="B1923" s="1" t="s">
        <v>1014</v>
      </c>
      <c r="C1923" s="1" t="s">
        <v>130</v>
      </c>
      <c r="D1923" s="1" t="s">
        <v>3987</v>
      </c>
      <c r="E1923" s="1" t="s">
        <v>3988</v>
      </c>
      <c r="F1923" s="1" t="s">
        <v>346</v>
      </c>
      <c r="G1923" s="1"/>
      <c r="H1923" s="1" t="s">
        <v>9</v>
      </c>
    </row>
    <row r="1924" spans="1:8" x14ac:dyDescent="0.3">
      <c r="A1924" s="1">
        <v>422</v>
      </c>
      <c r="B1924" s="1" t="s">
        <v>4</v>
      </c>
      <c r="C1924" s="1" t="s">
        <v>565</v>
      </c>
      <c r="D1924" s="1" t="s">
        <v>3989</v>
      </c>
      <c r="E1924" s="1" t="s">
        <v>3990</v>
      </c>
      <c r="F1924" s="1" t="s">
        <v>346</v>
      </c>
      <c r="G1924" s="1"/>
      <c r="H1924" s="1" t="s">
        <v>9</v>
      </c>
    </row>
    <row r="1925" spans="1:8" x14ac:dyDescent="0.3">
      <c r="A1925" s="1">
        <v>423</v>
      </c>
      <c r="B1925" s="1" t="s">
        <v>233</v>
      </c>
      <c r="C1925" s="1" t="s">
        <v>379</v>
      </c>
      <c r="D1925" s="1" t="s">
        <v>3991</v>
      </c>
      <c r="E1925" s="1" t="s">
        <v>3992</v>
      </c>
      <c r="F1925" s="1" t="s">
        <v>346</v>
      </c>
      <c r="G1925" s="1"/>
      <c r="H1925" s="1" t="s">
        <v>9</v>
      </c>
    </row>
    <row r="1926" spans="1:8" x14ac:dyDescent="0.3">
      <c r="A1926" s="1">
        <v>424</v>
      </c>
      <c r="B1926" s="1" t="s">
        <v>4</v>
      </c>
      <c r="C1926" s="1" t="s">
        <v>3373</v>
      </c>
      <c r="D1926" s="1" t="s">
        <v>3993</v>
      </c>
      <c r="E1926" s="1" t="s">
        <v>3994</v>
      </c>
      <c r="F1926" s="1" t="s">
        <v>346</v>
      </c>
      <c r="G1926" s="1"/>
      <c r="H1926" s="1" t="s">
        <v>9</v>
      </c>
    </row>
    <row r="1927" spans="1:8" x14ac:dyDescent="0.3">
      <c r="A1927" s="1">
        <v>425</v>
      </c>
      <c r="B1927" s="1" t="s">
        <v>129</v>
      </c>
      <c r="C1927" s="1" t="s">
        <v>1630</v>
      </c>
      <c r="D1927" s="1" t="s">
        <v>3995</v>
      </c>
      <c r="E1927" s="1" t="s">
        <v>3996</v>
      </c>
      <c r="F1927" s="1" t="s">
        <v>346</v>
      </c>
      <c r="G1927" s="1">
        <v>20</v>
      </c>
      <c r="H1927" s="1" t="s">
        <v>9</v>
      </c>
    </row>
    <row r="1928" spans="1:8" x14ac:dyDescent="0.3">
      <c r="A1928" s="1">
        <v>426</v>
      </c>
      <c r="B1928" s="1" t="s">
        <v>233</v>
      </c>
      <c r="C1928" s="1" t="s">
        <v>379</v>
      </c>
      <c r="D1928" s="1" t="s">
        <v>3997</v>
      </c>
      <c r="E1928" s="1" t="s">
        <v>3998</v>
      </c>
      <c r="F1928" s="1" t="s">
        <v>346</v>
      </c>
      <c r="G1928" s="1">
        <v>200</v>
      </c>
      <c r="H1928" s="1" t="s">
        <v>9</v>
      </c>
    </row>
    <row r="1929" spans="1:8" x14ac:dyDescent="0.3">
      <c r="A1929" s="1">
        <v>427</v>
      </c>
      <c r="B1929" s="1" t="s">
        <v>1014</v>
      </c>
      <c r="C1929" s="1" t="s">
        <v>130</v>
      </c>
      <c r="D1929" s="1" t="s">
        <v>3999</v>
      </c>
      <c r="E1929" s="1" t="s">
        <v>4000</v>
      </c>
      <c r="F1929" s="1" t="s">
        <v>346</v>
      </c>
      <c r="G1929" s="1"/>
      <c r="H1929" s="1" t="s">
        <v>9</v>
      </c>
    </row>
    <row r="1930" spans="1:8" x14ac:dyDescent="0.3">
      <c r="A1930" s="1">
        <v>428</v>
      </c>
      <c r="B1930" s="1" t="s">
        <v>2701</v>
      </c>
      <c r="C1930" s="1" t="s">
        <v>2702</v>
      </c>
      <c r="D1930" s="1" t="s">
        <v>4001</v>
      </c>
      <c r="E1930" s="1" t="s">
        <v>4002</v>
      </c>
      <c r="F1930" s="1" t="s">
        <v>346</v>
      </c>
      <c r="G1930" s="1"/>
      <c r="H1930" s="1" t="s">
        <v>9</v>
      </c>
    </row>
    <row r="1931" spans="1:8" x14ac:dyDescent="0.3">
      <c r="A1931" s="1">
        <v>429</v>
      </c>
      <c r="B1931" s="1" t="s">
        <v>4</v>
      </c>
      <c r="C1931" s="1" t="s">
        <v>3373</v>
      </c>
      <c r="D1931" s="1" t="s">
        <v>4003</v>
      </c>
      <c r="E1931" s="1" t="s">
        <v>4004</v>
      </c>
      <c r="F1931" s="1" t="s">
        <v>346</v>
      </c>
      <c r="G1931" s="1"/>
      <c r="H1931" s="1" t="s">
        <v>9</v>
      </c>
    </row>
    <row r="1932" spans="1:8" x14ac:dyDescent="0.3">
      <c r="A1932" s="1">
        <v>430</v>
      </c>
      <c r="B1932" s="1" t="s">
        <v>4005</v>
      </c>
      <c r="C1932" s="1" t="s">
        <v>27</v>
      </c>
      <c r="D1932" s="1" t="s">
        <v>4006</v>
      </c>
      <c r="E1932" s="1" t="s">
        <v>4007</v>
      </c>
      <c r="F1932" s="1" t="s">
        <v>346</v>
      </c>
      <c r="G1932" s="1"/>
      <c r="H1932" s="1" t="s">
        <v>9</v>
      </c>
    </row>
    <row r="1933" spans="1:8" x14ac:dyDescent="0.3">
      <c r="A1933" s="1">
        <v>431</v>
      </c>
      <c r="B1933" s="1" t="s">
        <v>233</v>
      </c>
      <c r="C1933" s="1" t="s">
        <v>379</v>
      </c>
      <c r="D1933" s="1" t="s">
        <v>4008</v>
      </c>
      <c r="E1933" s="1" t="s">
        <v>4009</v>
      </c>
      <c r="F1933" s="1" t="s">
        <v>346</v>
      </c>
      <c r="G1933" s="1"/>
      <c r="H1933" s="1" t="s">
        <v>9</v>
      </c>
    </row>
    <row r="1934" spans="1:8" x14ac:dyDescent="0.3">
      <c r="A1934" s="1">
        <v>432</v>
      </c>
      <c r="B1934" s="1" t="s">
        <v>14</v>
      </c>
      <c r="C1934" s="1" t="s">
        <v>138</v>
      </c>
      <c r="D1934" s="1" t="s">
        <v>4010</v>
      </c>
      <c r="E1934" s="1" t="s">
        <v>4011</v>
      </c>
      <c r="F1934" s="1" t="s">
        <v>346</v>
      </c>
      <c r="G1934" s="1"/>
      <c r="H1934" s="1" t="s">
        <v>9</v>
      </c>
    </row>
    <row r="1935" spans="1:8" x14ac:dyDescent="0.3">
      <c r="A1935" s="1">
        <v>433</v>
      </c>
      <c r="B1935" s="1" t="s">
        <v>1940</v>
      </c>
      <c r="C1935" s="1" t="s">
        <v>1561</v>
      </c>
      <c r="D1935" s="1" t="s">
        <v>4012</v>
      </c>
      <c r="E1935" s="1" t="s">
        <v>4013</v>
      </c>
      <c r="F1935" s="1" t="s">
        <v>346</v>
      </c>
      <c r="G1935" s="1">
        <v>13</v>
      </c>
      <c r="H1935" s="1" t="s">
        <v>257</v>
      </c>
    </row>
    <row r="1936" spans="1:8" x14ac:dyDescent="0.3">
      <c r="A1936" s="1">
        <v>434</v>
      </c>
      <c r="B1936" s="1" t="s">
        <v>129</v>
      </c>
      <c r="C1936" s="1" t="s">
        <v>1630</v>
      </c>
      <c r="D1936" s="1" t="s">
        <v>4014</v>
      </c>
      <c r="E1936" s="1" t="s">
        <v>4015</v>
      </c>
      <c r="F1936" s="1" t="s">
        <v>346</v>
      </c>
      <c r="G1936" s="1"/>
      <c r="H1936" s="1" t="s">
        <v>9</v>
      </c>
    </row>
    <row r="1937" spans="1:8" x14ac:dyDescent="0.3">
      <c r="A1937" s="1">
        <v>435</v>
      </c>
      <c r="B1937" s="1" t="s">
        <v>3868</v>
      </c>
      <c r="C1937" s="1" t="s">
        <v>3478</v>
      </c>
      <c r="D1937" s="1" t="s">
        <v>4016</v>
      </c>
      <c r="E1937" s="1" t="s">
        <v>4017</v>
      </c>
      <c r="F1937" s="1" t="s">
        <v>346</v>
      </c>
      <c r="G1937" s="1"/>
      <c r="H1937" s="1" t="s">
        <v>9</v>
      </c>
    </row>
    <row r="1938" spans="1:8" x14ac:dyDescent="0.3">
      <c r="A1938" s="1">
        <v>436</v>
      </c>
      <c r="B1938" s="1" t="s">
        <v>342</v>
      </c>
      <c r="C1938" s="1" t="s">
        <v>3247</v>
      </c>
      <c r="D1938" s="1" t="s">
        <v>4018</v>
      </c>
      <c r="E1938" s="1" t="s">
        <v>4019</v>
      </c>
      <c r="F1938" s="1" t="s">
        <v>8</v>
      </c>
      <c r="G1938" s="1">
        <v>40</v>
      </c>
      <c r="H1938" s="1" t="s">
        <v>9</v>
      </c>
    </row>
    <row r="1939" spans="1:8" x14ac:dyDescent="0.3">
      <c r="A1939" s="1">
        <v>437</v>
      </c>
      <c r="B1939" s="1" t="s">
        <v>1623</v>
      </c>
      <c r="C1939" s="1" t="s">
        <v>529</v>
      </c>
      <c r="D1939" s="1" t="s">
        <v>4020</v>
      </c>
      <c r="E1939" s="1" t="s">
        <v>4021</v>
      </c>
      <c r="F1939" s="1" t="s">
        <v>8</v>
      </c>
      <c r="G1939" s="1">
        <v>65</v>
      </c>
      <c r="H1939" s="1" t="s">
        <v>9</v>
      </c>
    </row>
    <row r="1940" spans="1:8" x14ac:dyDescent="0.3">
      <c r="A1940" s="1">
        <v>438</v>
      </c>
      <c r="B1940" s="1" t="s">
        <v>129</v>
      </c>
      <c r="C1940" s="1" t="s">
        <v>1630</v>
      </c>
      <c r="D1940" s="1" t="s">
        <v>4022</v>
      </c>
      <c r="E1940" s="1" t="s">
        <v>4023</v>
      </c>
      <c r="F1940" s="1" t="s">
        <v>346</v>
      </c>
      <c r="G1940" s="1">
        <v>20</v>
      </c>
      <c r="H1940" s="1" t="s">
        <v>9</v>
      </c>
    </row>
    <row r="1941" spans="1:8" x14ac:dyDescent="0.3">
      <c r="A1941" s="1">
        <v>439</v>
      </c>
      <c r="B1941" s="1" t="s">
        <v>4</v>
      </c>
      <c r="C1941" s="1" t="s">
        <v>130</v>
      </c>
      <c r="D1941" s="1" t="s">
        <v>4024</v>
      </c>
      <c r="E1941" s="1" t="s">
        <v>4025</v>
      </c>
      <c r="F1941" s="1" t="s">
        <v>346</v>
      </c>
      <c r="G1941" s="1">
        <v>20</v>
      </c>
      <c r="H1941" s="1" t="s">
        <v>9</v>
      </c>
    </row>
    <row r="1942" spans="1:8" x14ac:dyDescent="0.3">
      <c r="A1942" s="1">
        <v>440</v>
      </c>
      <c r="B1942" s="1" t="s">
        <v>14</v>
      </c>
      <c r="C1942" s="1" t="s">
        <v>90</v>
      </c>
      <c r="D1942" s="1" t="s">
        <v>4026</v>
      </c>
      <c r="E1942" s="1" t="s">
        <v>4027</v>
      </c>
      <c r="F1942" s="1" t="s">
        <v>8</v>
      </c>
      <c r="G1942" s="1">
        <v>29.75</v>
      </c>
      <c r="H1942" s="1" t="s">
        <v>9</v>
      </c>
    </row>
    <row r="1943" spans="1:8" x14ac:dyDescent="0.3">
      <c r="A1943" s="1">
        <v>441</v>
      </c>
      <c r="B1943" s="1" t="s">
        <v>4</v>
      </c>
      <c r="C1943" s="1" t="s">
        <v>1561</v>
      </c>
      <c r="D1943" s="1" t="s">
        <v>4028</v>
      </c>
      <c r="E1943" s="1" t="s">
        <v>4029</v>
      </c>
      <c r="F1943" s="1" t="s">
        <v>346</v>
      </c>
      <c r="G1943" s="1">
        <v>13</v>
      </c>
      <c r="H1943" s="1" t="s">
        <v>9</v>
      </c>
    </row>
    <row r="1944" spans="1:8" x14ac:dyDescent="0.3">
      <c r="A1944" s="1">
        <v>442</v>
      </c>
      <c r="B1944" s="1" t="s">
        <v>2539</v>
      </c>
      <c r="C1944" s="1" t="s">
        <v>3344</v>
      </c>
      <c r="D1944" s="1" t="s">
        <v>4030</v>
      </c>
      <c r="E1944" s="1" t="s">
        <v>4031</v>
      </c>
      <c r="F1944" s="1" t="s">
        <v>346</v>
      </c>
      <c r="G1944" s="1">
        <v>29</v>
      </c>
      <c r="H1944" s="1" t="s">
        <v>9</v>
      </c>
    </row>
    <row r="1945" spans="1:8" x14ac:dyDescent="0.3">
      <c r="A1945" s="1">
        <v>443</v>
      </c>
      <c r="B1945" s="1" t="s">
        <v>1014</v>
      </c>
      <c r="C1945" s="1" t="s">
        <v>130</v>
      </c>
      <c r="D1945" s="1" t="s">
        <v>4032</v>
      </c>
      <c r="E1945" s="1" t="s">
        <v>4033</v>
      </c>
      <c r="F1945" s="1" t="s">
        <v>346</v>
      </c>
      <c r="G1945" s="1"/>
      <c r="H1945" s="1" t="s">
        <v>9</v>
      </c>
    </row>
    <row r="1946" spans="1:8" x14ac:dyDescent="0.3">
      <c r="A1946" s="1">
        <v>444</v>
      </c>
      <c r="B1946" s="1" t="s">
        <v>1623</v>
      </c>
      <c r="C1946" s="1" t="s">
        <v>75</v>
      </c>
      <c r="D1946" s="1" t="s">
        <v>4034</v>
      </c>
      <c r="E1946" s="1" t="s">
        <v>4035</v>
      </c>
      <c r="F1946" s="1" t="s">
        <v>8</v>
      </c>
      <c r="G1946" s="1">
        <v>109</v>
      </c>
      <c r="H1946" s="1" t="s">
        <v>9</v>
      </c>
    </row>
    <row r="1947" spans="1:8" x14ac:dyDescent="0.3">
      <c r="A1947" s="1">
        <v>445</v>
      </c>
      <c r="B1947" s="1" t="s">
        <v>233</v>
      </c>
      <c r="C1947" s="1" t="s">
        <v>379</v>
      </c>
      <c r="D1947" s="1" t="s">
        <v>4036</v>
      </c>
      <c r="E1947" s="1" t="s">
        <v>4037</v>
      </c>
      <c r="F1947" s="1" t="s">
        <v>346</v>
      </c>
      <c r="G1947" s="1"/>
      <c r="H1947" s="1" t="s">
        <v>9</v>
      </c>
    </row>
    <row r="1948" spans="1:8" x14ac:dyDescent="0.3">
      <c r="A1948" s="1">
        <v>446</v>
      </c>
      <c r="B1948" s="1" t="s">
        <v>14</v>
      </c>
      <c r="C1948" s="1" t="s">
        <v>90</v>
      </c>
      <c r="D1948" s="1" t="s">
        <v>4038</v>
      </c>
      <c r="E1948" s="1" t="s">
        <v>4039</v>
      </c>
      <c r="F1948" s="1" t="s">
        <v>8</v>
      </c>
      <c r="G1948" s="1">
        <v>30.8</v>
      </c>
      <c r="H1948" s="1" t="s">
        <v>9</v>
      </c>
    </row>
    <row r="1949" spans="1:8" x14ac:dyDescent="0.3">
      <c r="A1949" s="1">
        <v>447</v>
      </c>
      <c r="B1949" s="1" t="s">
        <v>657</v>
      </c>
      <c r="C1949" s="1" t="s">
        <v>658</v>
      </c>
      <c r="D1949" s="1" t="s">
        <v>4040</v>
      </c>
      <c r="E1949" s="1" t="s">
        <v>4041</v>
      </c>
      <c r="F1949" s="1" t="s">
        <v>346</v>
      </c>
      <c r="G1949" s="1">
        <v>450</v>
      </c>
      <c r="H1949" s="1" t="s">
        <v>9</v>
      </c>
    </row>
    <row r="1950" spans="1:8" x14ac:dyDescent="0.3">
      <c r="A1950" s="1">
        <v>448</v>
      </c>
      <c r="B1950" s="1" t="s">
        <v>3891</v>
      </c>
      <c r="C1950" s="1" t="s">
        <v>714</v>
      </c>
      <c r="D1950" s="1" t="s">
        <v>4042</v>
      </c>
      <c r="E1950" s="1" t="s">
        <v>4043</v>
      </c>
      <c r="F1950" s="1" t="s">
        <v>346</v>
      </c>
      <c r="G1950" s="1"/>
      <c r="H1950" s="1" t="s">
        <v>9</v>
      </c>
    </row>
    <row r="1951" spans="1:8" x14ac:dyDescent="0.3">
      <c r="A1951" s="1">
        <v>449</v>
      </c>
      <c r="B1951" s="1" t="s">
        <v>14</v>
      </c>
      <c r="C1951" s="1" t="s">
        <v>90</v>
      </c>
      <c r="D1951" s="1" t="s">
        <v>4044</v>
      </c>
      <c r="E1951" s="1" t="s">
        <v>4045</v>
      </c>
      <c r="F1951" s="1" t="s">
        <v>8</v>
      </c>
      <c r="G1951" s="1">
        <v>29.75</v>
      </c>
      <c r="H1951" s="1" t="s">
        <v>9</v>
      </c>
    </row>
    <row r="1952" spans="1:8" x14ac:dyDescent="0.3">
      <c r="A1952" s="1">
        <v>450</v>
      </c>
      <c r="B1952" s="1" t="s">
        <v>129</v>
      </c>
      <c r="C1952" s="1" t="s">
        <v>529</v>
      </c>
      <c r="D1952" s="1" t="s">
        <v>4046</v>
      </c>
      <c r="E1952" s="1" t="s">
        <v>4047</v>
      </c>
      <c r="F1952" s="1" t="s">
        <v>346</v>
      </c>
      <c r="G1952" s="1"/>
      <c r="H1952" s="1" t="s">
        <v>9</v>
      </c>
    </row>
    <row r="1953" spans="1:8" x14ac:dyDescent="0.3">
      <c r="A1953" s="1">
        <v>451</v>
      </c>
      <c r="B1953" s="1" t="s">
        <v>2701</v>
      </c>
      <c r="C1953" s="1" t="s">
        <v>2702</v>
      </c>
      <c r="D1953" s="1" t="s">
        <v>4048</v>
      </c>
      <c r="E1953" s="1" t="s">
        <v>4049</v>
      </c>
      <c r="F1953" s="1" t="s">
        <v>346</v>
      </c>
      <c r="G1953" s="1"/>
      <c r="H1953" s="1" t="s">
        <v>9</v>
      </c>
    </row>
    <row r="1954" spans="1:8" x14ac:dyDescent="0.3">
      <c r="A1954" s="1">
        <v>452</v>
      </c>
      <c r="B1954" s="1" t="s">
        <v>3941</v>
      </c>
      <c r="C1954" s="1" t="s">
        <v>4050</v>
      </c>
      <c r="D1954" s="1" t="s">
        <v>4051</v>
      </c>
      <c r="E1954" s="1" t="s">
        <v>4052</v>
      </c>
      <c r="F1954" s="1" t="s">
        <v>346</v>
      </c>
      <c r="G1954" s="1"/>
      <c r="H1954" s="1" t="s">
        <v>257</v>
      </c>
    </row>
    <row r="1955" spans="1:8" x14ac:dyDescent="0.3">
      <c r="A1955" s="1">
        <v>453</v>
      </c>
      <c r="B1955" s="1" t="s">
        <v>4</v>
      </c>
      <c r="C1955" s="1" t="s">
        <v>3038</v>
      </c>
      <c r="D1955" s="1" t="s">
        <v>4053</v>
      </c>
      <c r="E1955" s="1" t="s">
        <v>4054</v>
      </c>
      <c r="F1955" s="1" t="s">
        <v>346</v>
      </c>
      <c r="G1955" s="1"/>
      <c r="H1955" s="1" t="s">
        <v>257</v>
      </c>
    </row>
    <row r="1956" spans="1:8" x14ac:dyDescent="0.3">
      <c r="A1956" s="1">
        <v>454</v>
      </c>
      <c r="B1956" s="1" t="s">
        <v>129</v>
      </c>
      <c r="C1956" s="1" t="s">
        <v>1630</v>
      </c>
      <c r="D1956" s="1" t="s">
        <v>4055</v>
      </c>
      <c r="E1956" s="1" t="s">
        <v>4056</v>
      </c>
      <c r="F1956" s="1" t="s">
        <v>346</v>
      </c>
      <c r="G1956" s="1">
        <v>20</v>
      </c>
      <c r="H1956" s="1" t="s">
        <v>9</v>
      </c>
    </row>
    <row r="1957" spans="1:8" x14ac:dyDescent="0.3">
      <c r="A1957" s="1">
        <v>455</v>
      </c>
      <c r="B1957" s="1" t="s">
        <v>741</v>
      </c>
      <c r="C1957" s="1" t="s">
        <v>4057</v>
      </c>
      <c r="D1957" s="1" t="s">
        <v>4058</v>
      </c>
      <c r="E1957" s="1" t="s">
        <v>4059</v>
      </c>
      <c r="F1957" s="1" t="s">
        <v>346</v>
      </c>
      <c r="G1957" s="1"/>
      <c r="H1957" s="1" t="s">
        <v>257</v>
      </c>
    </row>
    <row r="1958" spans="1:8" x14ac:dyDescent="0.3">
      <c r="A1958" s="1">
        <v>456</v>
      </c>
      <c r="B1958" s="1" t="s">
        <v>129</v>
      </c>
      <c r="C1958" s="1" t="s">
        <v>1630</v>
      </c>
      <c r="D1958" s="1" t="s">
        <v>4060</v>
      </c>
      <c r="E1958" s="1" t="s">
        <v>4061</v>
      </c>
      <c r="F1958" s="1" t="s">
        <v>346</v>
      </c>
      <c r="G1958" s="1">
        <v>20</v>
      </c>
      <c r="H1958" s="1" t="s">
        <v>9</v>
      </c>
    </row>
    <row r="1959" spans="1:8" x14ac:dyDescent="0.3">
      <c r="A1959" s="1">
        <v>457</v>
      </c>
      <c r="B1959" s="1" t="s">
        <v>1623</v>
      </c>
      <c r="C1959" s="1" t="s">
        <v>529</v>
      </c>
      <c r="D1959" s="1" t="s">
        <v>4062</v>
      </c>
      <c r="E1959" s="1" t="s">
        <v>4063</v>
      </c>
      <c r="F1959" s="1" t="s">
        <v>8</v>
      </c>
      <c r="G1959" s="1">
        <v>65</v>
      </c>
      <c r="H1959" s="1" t="s">
        <v>9</v>
      </c>
    </row>
    <row r="1960" spans="1:8" x14ac:dyDescent="0.3">
      <c r="A1960" s="1">
        <v>458</v>
      </c>
      <c r="B1960" s="1" t="s">
        <v>3868</v>
      </c>
      <c r="C1960" s="1" t="s">
        <v>114</v>
      </c>
      <c r="D1960" s="1" t="s">
        <v>4064</v>
      </c>
      <c r="E1960" s="1" t="s">
        <v>4065</v>
      </c>
      <c r="F1960" s="1" t="s">
        <v>346</v>
      </c>
      <c r="G1960" s="1"/>
      <c r="H1960" s="1" t="s">
        <v>9</v>
      </c>
    </row>
    <row r="1961" spans="1:8" x14ac:dyDescent="0.3">
      <c r="A1961" s="1">
        <v>459</v>
      </c>
      <c r="B1961" s="1" t="s">
        <v>86</v>
      </c>
      <c r="C1961" s="1" t="s">
        <v>290</v>
      </c>
      <c r="D1961" s="1" t="s">
        <v>4066</v>
      </c>
      <c r="E1961" s="1" t="s">
        <v>4067</v>
      </c>
      <c r="F1961" s="1" t="s">
        <v>346</v>
      </c>
      <c r="G1961" s="1">
        <v>25</v>
      </c>
      <c r="H1961" s="1" t="s">
        <v>9</v>
      </c>
    </row>
    <row r="1962" spans="1:8" x14ac:dyDescent="0.3">
      <c r="A1962" s="1">
        <v>460</v>
      </c>
      <c r="B1962" s="1" t="s">
        <v>4005</v>
      </c>
      <c r="C1962" s="1" t="s">
        <v>11</v>
      </c>
      <c r="D1962" s="1" t="s">
        <v>4068</v>
      </c>
      <c r="E1962" s="1" t="s">
        <v>4069</v>
      </c>
      <c r="F1962" s="1" t="s">
        <v>346</v>
      </c>
      <c r="G1962" s="1"/>
      <c r="H1962" s="1" t="s">
        <v>9</v>
      </c>
    </row>
    <row r="1963" spans="1:8" x14ac:dyDescent="0.3">
      <c r="A1963" s="1">
        <v>461</v>
      </c>
      <c r="B1963" s="1" t="s">
        <v>2701</v>
      </c>
      <c r="C1963" s="1" t="s">
        <v>2702</v>
      </c>
      <c r="D1963" s="1" t="s">
        <v>4070</v>
      </c>
      <c r="E1963" s="1" t="s">
        <v>4071</v>
      </c>
      <c r="F1963" s="1" t="s">
        <v>346</v>
      </c>
      <c r="G1963" s="1"/>
      <c r="H1963" s="1" t="s">
        <v>9</v>
      </c>
    </row>
    <row r="1964" spans="1:8" x14ac:dyDescent="0.3">
      <c r="A1964" s="1">
        <v>462</v>
      </c>
      <c r="B1964" s="1" t="s">
        <v>342</v>
      </c>
      <c r="C1964" s="1" t="s">
        <v>1200</v>
      </c>
      <c r="D1964" s="1" t="s">
        <v>4072</v>
      </c>
      <c r="E1964" s="1" t="s">
        <v>4073</v>
      </c>
      <c r="F1964" s="1" t="s">
        <v>8</v>
      </c>
      <c r="G1964" s="1">
        <v>40</v>
      </c>
      <c r="H1964" s="1" t="s">
        <v>9</v>
      </c>
    </row>
    <row r="1965" spans="1:8" x14ac:dyDescent="0.3">
      <c r="A1965" s="1">
        <v>463</v>
      </c>
      <c r="B1965" s="1" t="s">
        <v>129</v>
      </c>
      <c r="C1965" s="1" t="s">
        <v>1630</v>
      </c>
      <c r="D1965" s="1" t="s">
        <v>4074</v>
      </c>
      <c r="E1965" s="1" t="s">
        <v>4075</v>
      </c>
      <c r="F1965" s="1" t="s">
        <v>346</v>
      </c>
      <c r="G1965" s="1"/>
      <c r="H1965" s="1" t="s">
        <v>9</v>
      </c>
    </row>
    <row r="1966" spans="1:8" x14ac:dyDescent="0.3">
      <c r="A1966" s="1">
        <v>464</v>
      </c>
      <c r="B1966" s="1" t="s">
        <v>14</v>
      </c>
      <c r="C1966" s="1" t="s">
        <v>101</v>
      </c>
      <c r="D1966" s="1" t="s">
        <v>4076</v>
      </c>
      <c r="E1966" s="1" t="s">
        <v>4077</v>
      </c>
      <c r="F1966" s="1" t="s">
        <v>346</v>
      </c>
      <c r="G1966" s="1"/>
      <c r="H1966" s="1" t="s">
        <v>9</v>
      </c>
    </row>
    <row r="1967" spans="1:8" x14ac:dyDescent="0.3">
      <c r="A1967" s="1">
        <v>465</v>
      </c>
      <c r="B1967" s="1" t="s">
        <v>342</v>
      </c>
      <c r="C1967" s="1" t="s">
        <v>3247</v>
      </c>
      <c r="D1967" s="1" t="s">
        <v>4078</v>
      </c>
      <c r="E1967" s="1" t="s">
        <v>4079</v>
      </c>
      <c r="F1967" s="1" t="s">
        <v>8</v>
      </c>
      <c r="G1967" s="1">
        <v>40</v>
      </c>
      <c r="H1967" s="1" t="s">
        <v>9</v>
      </c>
    </row>
    <row r="1968" spans="1:8" x14ac:dyDescent="0.3">
      <c r="A1968" s="1">
        <v>466</v>
      </c>
      <c r="B1968" s="1" t="s">
        <v>129</v>
      </c>
      <c r="C1968" s="1" t="s">
        <v>529</v>
      </c>
      <c r="D1968" s="1" t="s">
        <v>4080</v>
      </c>
      <c r="E1968" s="1" t="s">
        <v>4081</v>
      </c>
      <c r="F1968" s="1" t="s">
        <v>346</v>
      </c>
      <c r="G1968" s="1"/>
      <c r="H1968" s="1" t="s">
        <v>9</v>
      </c>
    </row>
    <row r="1969" spans="1:8" x14ac:dyDescent="0.3">
      <c r="A1969" s="1">
        <v>467</v>
      </c>
      <c r="B1969" s="1" t="s">
        <v>1623</v>
      </c>
      <c r="C1969" s="1" t="s">
        <v>75</v>
      </c>
      <c r="D1969" s="1" t="s">
        <v>4082</v>
      </c>
      <c r="E1969" s="1" t="s">
        <v>4083</v>
      </c>
      <c r="F1969" s="1" t="s">
        <v>346</v>
      </c>
      <c r="G1969" s="1">
        <v>130</v>
      </c>
      <c r="H1969" s="1" t="s">
        <v>9</v>
      </c>
    </row>
    <row r="1970" spans="1:8" x14ac:dyDescent="0.3">
      <c r="A1970" s="1">
        <v>468</v>
      </c>
      <c r="B1970" s="1" t="s">
        <v>2701</v>
      </c>
      <c r="C1970" s="1" t="s">
        <v>2702</v>
      </c>
      <c r="D1970" s="1" t="s">
        <v>4084</v>
      </c>
      <c r="E1970" s="1" t="s">
        <v>4085</v>
      </c>
      <c r="F1970" s="1" t="s">
        <v>346</v>
      </c>
      <c r="G1970" s="1"/>
      <c r="H1970" s="1" t="s">
        <v>9</v>
      </c>
    </row>
    <row r="1971" spans="1:8" x14ac:dyDescent="0.3">
      <c r="A1971" s="1">
        <v>469</v>
      </c>
      <c r="B1971" s="1" t="s">
        <v>129</v>
      </c>
      <c r="C1971" s="1" t="s">
        <v>1630</v>
      </c>
      <c r="D1971" s="1" t="s">
        <v>4086</v>
      </c>
      <c r="E1971" s="1" t="s">
        <v>4087</v>
      </c>
      <c r="F1971" s="1" t="s">
        <v>346</v>
      </c>
      <c r="G1971" s="1">
        <v>20</v>
      </c>
      <c r="H1971" s="1" t="s">
        <v>9</v>
      </c>
    </row>
    <row r="1972" spans="1:8" x14ac:dyDescent="0.3">
      <c r="A1972" s="1">
        <v>470</v>
      </c>
      <c r="B1972" s="1" t="s">
        <v>60</v>
      </c>
      <c r="C1972" s="1" t="s">
        <v>61</v>
      </c>
      <c r="D1972" s="1" t="s">
        <v>4088</v>
      </c>
      <c r="E1972" s="1" t="s">
        <v>4089</v>
      </c>
      <c r="F1972" s="1" t="s">
        <v>346</v>
      </c>
      <c r="G1972" s="1"/>
      <c r="H1972" s="1" t="s">
        <v>9</v>
      </c>
    </row>
    <row r="1973" spans="1:8" x14ac:dyDescent="0.3">
      <c r="A1973" s="1">
        <v>471</v>
      </c>
      <c r="B1973" s="1" t="s">
        <v>233</v>
      </c>
      <c r="C1973" s="1" t="s">
        <v>379</v>
      </c>
      <c r="D1973" s="1" t="s">
        <v>4090</v>
      </c>
      <c r="E1973" s="1" t="s">
        <v>4091</v>
      </c>
      <c r="F1973" s="1" t="s">
        <v>346</v>
      </c>
      <c r="G1973" s="1">
        <v>200</v>
      </c>
      <c r="H1973" s="1" t="s">
        <v>9</v>
      </c>
    </row>
    <row r="1974" spans="1:8" x14ac:dyDescent="0.3">
      <c r="A1974" s="1">
        <v>472</v>
      </c>
      <c r="B1974" s="1" t="s">
        <v>4005</v>
      </c>
      <c r="C1974" s="1" t="s">
        <v>4092</v>
      </c>
      <c r="D1974" s="1" t="s">
        <v>4093</v>
      </c>
      <c r="E1974" s="1" t="s">
        <v>4094</v>
      </c>
      <c r="F1974" s="1" t="s">
        <v>346</v>
      </c>
      <c r="G1974" s="1"/>
      <c r="H1974" s="1" t="s">
        <v>9</v>
      </c>
    </row>
    <row r="1975" spans="1:8" x14ac:dyDescent="0.3">
      <c r="A1975" s="1">
        <v>473</v>
      </c>
      <c r="B1975" s="1" t="s">
        <v>1623</v>
      </c>
      <c r="C1975" s="1" t="s">
        <v>565</v>
      </c>
      <c r="D1975" s="1" t="s">
        <v>4095</v>
      </c>
      <c r="E1975" s="1" t="s">
        <v>4096</v>
      </c>
      <c r="F1975" s="1" t="s">
        <v>8</v>
      </c>
      <c r="G1975" s="1">
        <v>65</v>
      </c>
      <c r="H1975" s="1" t="s">
        <v>9</v>
      </c>
    </row>
    <row r="1976" spans="1:8" x14ac:dyDescent="0.3">
      <c r="A1976" s="1">
        <v>474</v>
      </c>
      <c r="B1976" s="1" t="s">
        <v>4</v>
      </c>
      <c r="C1976" s="1" t="s">
        <v>3373</v>
      </c>
      <c r="D1976" s="1" t="s">
        <v>4097</v>
      </c>
      <c r="E1976" s="1" t="s">
        <v>4098</v>
      </c>
      <c r="F1976" s="1" t="s">
        <v>346</v>
      </c>
      <c r="G1976" s="1"/>
      <c r="H1976" s="1" t="s">
        <v>9</v>
      </c>
    </row>
    <row r="1977" spans="1:8" x14ac:dyDescent="0.3">
      <c r="A1977" s="1">
        <v>475</v>
      </c>
      <c r="B1977" s="1" t="s">
        <v>3868</v>
      </c>
      <c r="C1977" s="1" t="s">
        <v>3160</v>
      </c>
      <c r="D1977" s="1" t="s">
        <v>4099</v>
      </c>
      <c r="E1977" s="1" t="s">
        <v>4100</v>
      </c>
      <c r="F1977" s="1" t="s">
        <v>346</v>
      </c>
      <c r="G1977" s="1"/>
      <c r="H1977" s="1" t="s">
        <v>9</v>
      </c>
    </row>
    <row r="1978" spans="1:8" x14ac:dyDescent="0.3">
      <c r="A1978" s="1">
        <v>476</v>
      </c>
      <c r="B1978" s="1" t="s">
        <v>4</v>
      </c>
      <c r="C1978" s="1" t="s">
        <v>529</v>
      </c>
      <c r="D1978" s="1" t="s">
        <v>4101</v>
      </c>
      <c r="E1978" s="1" t="s">
        <v>4102</v>
      </c>
      <c r="F1978" s="1" t="s">
        <v>346</v>
      </c>
      <c r="G1978" s="1"/>
      <c r="H1978" s="1" t="s">
        <v>9</v>
      </c>
    </row>
    <row r="1979" spans="1:8" x14ac:dyDescent="0.3">
      <c r="A1979" s="1">
        <v>477</v>
      </c>
      <c r="B1979" s="1" t="s">
        <v>4</v>
      </c>
      <c r="C1979" s="1" t="s">
        <v>3566</v>
      </c>
      <c r="D1979" s="1" t="s">
        <v>4103</v>
      </c>
      <c r="E1979" s="1" t="s">
        <v>4104</v>
      </c>
      <c r="F1979" s="1" t="s">
        <v>346</v>
      </c>
      <c r="G1979" s="1"/>
      <c r="H1979" s="1" t="s">
        <v>117</v>
      </c>
    </row>
    <row r="1980" spans="1:8" x14ac:dyDescent="0.3">
      <c r="A1980" s="1">
        <v>478</v>
      </c>
      <c r="B1980" s="1" t="s">
        <v>129</v>
      </c>
      <c r="C1980" s="1" t="s">
        <v>1630</v>
      </c>
      <c r="D1980" s="1" t="s">
        <v>4105</v>
      </c>
      <c r="E1980" s="1" t="s">
        <v>4106</v>
      </c>
      <c r="F1980" s="1" t="s">
        <v>346</v>
      </c>
      <c r="G1980" s="1">
        <v>20</v>
      </c>
      <c r="H1980" s="1" t="s">
        <v>9</v>
      </c>
    </row>
    <row r="1981" spans="1:8" x14ac:dyDescent="0.3">
      <c r="A1981" s="1">
        <v>479</v>
      </c>
      <c r="B1981" s="1" t="s">
        <v>3868</v>
      </c>
      <c r="C1981" s="1" t="s">
        <v>390</v>
      </c>
      <c r="D1981" s="1" t="s">
        <v>4107</v>
      </c>
      <c r="E1981" s="1" t="s">
        <v>4108</v>
      </c>
      <c r="F1981" s="1" t="s">
        <v>8</v>
      </c>
      <c r="G1981" s="1">
        <v>350</v>
      </c>
      <c r="H1981" s="1" t="s">
        <v>117</v>
      </c>
    </row>
    <row r="1982" spans="1:8" x14ac:dyDescent="0.3">
      <c r="A1982" s="1">
        <v>480</v>
      </c>
      <c r="B1982" s="1" t="s">
        <v>233</v>
      </c>
      <c r="C1982" s="1" t="s">
        <v>379</v>
      </c>
      <c r="D1982" s="1" t="s">
        <v>4109</v>
      </c>
      <c r="E1982" s="1" t="s">
        <v>4110</v>
      </c>
      <c r="F1982" s="1" t="s">
        <v>346</v>
      </c>
      <c r="G1982" s="1">
        <v>190</v>
      </c>
      <c r="H1982" s="1" t="s">
        <v>9</v>
      </c>
    </row>
    <row r="1983" spans="1:8" x14ac:dyDescent="0.3">
      <c r="A1983" s="1">
        <v>481</v>
      </c>
      <c r="B1983" s="1" t="s">
        <v>1623</v>
      </c>
      <c r="C1983" s="1" t="s">
        <v>75</v>
      </c>
      <c r="D1983" s="1" t="s">
        <v>4111</v>
      </c>
      <c r="E1983" s="1" t="s">
        <v>4112</v>
      </c>
      <c r="F1983" s="1" t="s">
        <v>346</v>
      </c>
      <c r="G1983" s="1">
        <v>135</v>
      </c>
      <c r="H1983" s="1" t="s">
        <v>9</v>
      </c>
    </row>
    <row r="1984" spans="1:8" x14ac:dyDescent="0.3">
      <c r="A1984" s="1">
        <v>482</v>
      </c>
      <c r="B1984" s="1" t="s">
        <v>3868</v>
      </c>
      <c r="C1984" s="1" t="s">
        <v>3478</v>
      </c>
      <c r="D1984" s="1" t="s">
        <v>4113</v>
      </c>
      <c r="E1984" s="1" t="s">
        <v>4114</v>
      </c>
      <c r="F1984" s="1" t="s">
        <v>346</v>
      </c>
      <c r="G1984" s="1"/>
      <c r="H1984" s="1" t="s">
        <v>9</v>
      </c>
    </row>
    <row r="1985" spans="1:8" x14ac:dyDescent="0.3">
      <c r="A1985" s="1">
        <v>483</v>
      </c>
      <c r="B1985" s="1" t="s">
        <v>14</v>
      </c>
      <c r="C1985" s="1" t="s">
        <v>18</v>
      </c>
      <c r="D1985" s="1" t="s">
        <v>4115</v>
      </c>
      <c r="E1985" s="1" t="s">
        <v>4116</v>
      </c>
      <c r="F1985" s="1" t="s">
        <v>8</v>
      </c>
      <c r="G1985" s="1">
        <v>30.8</v>
      </c>
      <c r="H1985" s="1" t="s">
        <v>9</v>
      </c>
    </row>
    <row r="1986" spans="1:8" x14ac:dyDescent="0.3">
      <c r="A1986" s="1">
        <v>484</v>
      </c>
      <c r="B1986" s="1" t="s">
        <v>4</v>
      </c>
      <c r="C1986" s="1" t="s">
        <v>5</v>
      </c>
      <c r="D1986" s="1" t="s">
        <v>4117</v>
      </c>
      <c r="E1986" s="1" t="s">
        <v>4118</v>
      </c>
      <c r="F1986" s="1" t="s">
        <v>8</v>
      </c>
      <c r="G1986" s="1">
        <v>17.420000000000002</v>
      </c>
      <c r="H1986" s="1" t="s">
        <v>9</v>
      </c>
    </row>
    <row r="1987" spans="1:8" x14ac:dyDescent="0.3">
      <c r="A1987" s="1">
        <v>485</v>
      </c>
      <c r="B1987" s="1" t="s">
        <v>3868</v>
      </c>
      <c r="C1987" s="1" t="s">
        <v>3160</v>
      </c>
      <c r="D1987" s="1" t="s">
        <v>4119</v>
      </c>
      <c r="E1987" s="1" t="s">
        <v>4120</v>
      </c>
      <c r="F1987" s="1" t="s">
        <v>346</v>
      </c>
      <c r="G1987" s="1"/>
      <c r="H1987" s="1" t="s">
        <v>9</v>
      </c>
    </row>
    <row r="1988" spans="1:8" x14ac:dyDescent="0.3">
      <c r="A1988" s="1">
        <v>486</v>
      </c>
      <c r="B1988" s="1" t="s">
        <v>14</v>
      </c>
      <c r="C1988" s="1" t="s">
        <v>3524</v>
      </c>
      <c r="D1988" s="1" t="s">
        <v>4121</v>
      </c>
      <c r="E1988" s="1" t="s">
        <v>4122</v>
      </c>
      <c r="F1988" s="1" t="s">
        <v>8</v>
      </c>
      <c r="G1988" s="1">
        <v>64.680000000000007</v>
      </c>
      <c r="H1988" s="1" t="s">
        <v>9</v>
      </c>
    </row>
    <row r="1989" spans="1:8" x14ac:dyDescent="0.3">
      <c r="A1989" s="1">
        <v>487</v>
      </c>
      <c r="B1989" s="1" t="s">
        <v>129</v>
      </c>
      <c r="C1989" s="1" t="s">
        <v>529</v>
      </c>
      <c r="D1989" s="1" t="s">
        <v>4123</v>
      </c>
      <c r="E1989" s="1" t="s">
        <v>4124</v>
      </c>
      <c r="F1989" s="1" t="s">
        <v>346</v>
      </c>
      <c r="G1989" s="1"/>
      <c r="H1989" s="1" t="s">
        <v>9</v>
      </c>
    </row>
    <row r="1990" spans="1:8" x14ac:dyDescent="0.3">
      <c r="A1990" s="1">
        <v>488</v>
      </c>
      <c r="B1990" s="1" t="s">
        <v>14</v>
      </c>
      <c r="C1990" s="1" t="s">
        <v>101</v>
      </c>
      <c r="D1990" s="1" t="s">
        <v>4125</v>
      </c>
      <c r="E1990" s="1" t="s">
        <v>4126</v>
      </c>
      <c r="F1990" s="1" t="s">
        <v>8</v>
      </c>
      <c r="G1990" s="1">
        <v>69.7</v>
      </c>
      <c r="H1990" s="1" t="s">
        <v>9</v>
      </c>
    </row>
    <row r="1991" spans="1:8" x14ac:dyDescent="0.3">
      <c r="A1991" s="1">
        <v>489</v>
      </c>
      <c r="B1991" s="1" t="s">
        <v>1623</v>
      </c>
      <c r="C1991" s="1" t="s">
        <v>529</v>
      </c>
      <c r="D1991" s="1" t="s">
        <v>4127</v>
      </c>
      <c r="E1991" s="1" t="s">
        <v>4128</v>
      </c>
      <c r="F1991" s="1" t="s">
        <v>8</v>
      </c>
      <c r="G1991" s="1">
        <v>65</v>
      </c>
      <c r="H1991" s="1" t="s">
        <v>9</v>
      </c>
    </row>
    <row r="1992" spans="1:8" x14ac:dyDescent="0.3">
      <c r="A1992" s="1">
        <v>490</v>
      </c>
      <c r="B1992" s="1" t="s">
        <v>129</v>
      </c>
      <c r="C1992" s="1" t="s">
        <v>1630</v>
      </c>
      <c r="D1992" s="1" t="s">
        <v>4129</v>
      </c>
      <c r="E1992" s="1" t="s">
        <v>4130</v>
      </c>
      <c r="F1992" s="1" t="s">
        <v>346</v>
      </c>
      <c r="G1992" s="1"/>
      <c r="H1992" s="1" t="s">
        <v>9</v>
      </c>
    </row>
    <row r="1993" spans="1:8" x14ac:dyDescent="0.3">
      <c r="A1993" s="1">
        <v>491</v>
      </c>
      <c r="B1993" s="1" t="s">
        <v>4131</v>
      </c>
      <c r="C1993" s="1" t="s">
        <v>4132</v>
      </c>
      <c r="D1993" s="1" t="s">
        <v>4133</v>
      </c>
      <c r="E1993" s="1" t="s">
        <v>4134</v>
      </c>
      <c r="F1993" s="1" t="s">
        <v>346</v>
      </c>
      <c r="G1993" s="1"/>
      <c r="H1993" s="1" t="s">
        <v>9</v>
      </c>
    </row>
    <row r="1994" spans="1:8" x14ac:dyDescent="0.3">
      <c r="A1994" s="1">
        <v>492</v>
      </c>
      <c r="B1994" s="1" t="s">
        <v>4131</v>
      </c>
      <c r="C1994" s="1" t="s">
        <v>4132</v>
      </c>
      <c r="D1994" s="1" t="s">
        <v>4135</v>
      </c>
      <c r="E1994" s="1" t="s">
        <v>4136</v>
      </c>
      <c r="F1994" s="1" t="s">
        <v>346</v>
      </c>
      <c r="G1994" s="1"/>
      <c r="H1994" s="1" t="s">
        <v>9</v>
      </c>
    </row>
    <row r="1995" spans="1:8" x14ac:dyDescent="0.3">
      <c r="A1995" s="1">
        <v>493</v>
      </c>
      <c r="B1995" s="1" t="s">
        <v>14</v>
      </c>
      <c r="C1995" s="1" t="s">
        <v>90</v>
      </c>
      <c r="D1995" s="1" t="s">
        <v>4137</v>
      </c>
      <c r="E1995" s="1" t="s">
        <v>4138</v>
      </c>
      <c r="F1995" s="1" t="s">
        <v>8</v>
      </c>
      <c r="G1995" s="1">
        <v>29.75</v>
      </c>
      <c r="H1995" s="1" t="s">
        <v>9</v>
      </c>
    </row>
    <row r="1996" spans="1:8" x14ac:dyDescent="0.3">
      <c r="A1996" s="1">
        <v>494</v>
      </c>
      <c r="B1996" s="1" t="s">
        <v>4</v>
      </c>
      <c r="C1996" s="1" t="s">
        <v>3038</v>
      </c>
      <c r="D1996" s="1" t="s">
        <v>4139</v>
      </c>
      <c r="E1996" s="1" t="s">
        <v>4140</v>
      </c>
      <c r="F1996" s="1" t="s">
        <v>346</v>
      </c>
      <c r="G1996" s="1">
        <v>20</v>
      </c>
      <c r="H1996" s="1" t="s">
        <v>9</v>
      </c>
    </row>
    <row r="1997" spans="1:8" x14ac:dyDescent="0.3">
      <c r="A1997" s="1">
        <v>495</v>
      </c>
      <c r="B1997" s="1" t="s">
        <v>4</v>
      </c>
      <c r="C1997" s="1" t="s">
        <v>3373</v>
      </c>
      <c r="D1997" s="1" t="s">
        <v>4141</v>
      </c>
      <c r="E1997" s="1" t="s">
        <v>4142</v>
      </c>
      <c r="F1997" s="1" t="s">
        <v>346</v>
      </c>
      <c r="G1997" s="1"/>
      <c r="H1997" s="1" t="s">
        <v>9</v>
      </c>
    </row>
    <row r="1998" spans="1:8" x14ac:dyDescent="0.3">
      <c r="A1998" s="1">
        <v>496</v>
      </c>
      <c r="B1998" s="1" t="s">
        <v>86</v>
      </c>
      <c r="C1998" s="1" t="s">
        <v>87</v>
      </c>
      <c r="D1998" s="1" t="s">
        <v>4143</v>
      </c>
      <c r="E1998" s="1" t="s">
        <v>4144</v>
      </c>
      <c r="F1998" s="1" t="s">
        <v>346</v>
      </c>
      <c r="G1998" s="1">
        <v>47</v>
      </c>
      <c r="H1998" s="1" t="s">
        <v>9</v>
      </c>
    </row>
    <row r="1999" spans="1:8" x14ac:dyDescent="0.3">
      <c r="A1999" s="1">
        <v>497</v>
      </c>
      <c r="B1999" s="1" t="s">
        <v>14</v>
      </c>
      <c r="C1999" s="1" t="s">
        <v>3524</v>
      </c>
      <c r="D1999" s="1" t="s">
        <v>4145</v>
      </c>
      <c r="E1999" s="1" t="s">
        <v>4146</v>
      </c>
      <c r="F1999" s="1" t="s">
        <v>8</v>
      </c>
      <c r="G1999" s="1">
        <v>64.680000000000007</v>
      </c>
      <c r="H1999" s="1" t="s">
        <v>9</v>
      </c>
    </row>
    <row r="2000" spans="1:8" x14ac:dyDescent="0.3">
      <c r="A2000" s="1">
        <v>498</v>
      </c>
      <c r="B2000" s="1" t="s">
        <v>497</v>
      </c>
      <c r="C2000" s="1" t="s">
        <v>498</v>
      </c>
      <c r="D2000" s="1" t="s">
        <v>4147</v>
      </c>
      <c r="E2000" s="1" t="s">
        <v>4148</v>
      </c>
      <c r="F2000" s="1" t="s">
        <v>346</v>
      </c>
      <c r="G2000" s="1"/>
      <c r="H2000" s="1" t="s">
        <v>257</v>
      </c>
    </row>
    <row r="2001" spans="1:8" x14ac:dyDescent="0.3">
      <c r="A2001" s="1">
        <v>499</v>
      </c>
      <c r="B2001" s="1" t="s">
        <v>4005</v>
      </c>
      <c r="C2001" s="1" t="s">
        <v>4149</v>
      </c>
      <c r="D2001" s="1" t="s">
        <v>4150</v>
      </c>
      <c r="E2001" s="1" t="s">
        <v>4151</v>
      </c>
      <c r="F2001" s="1" t="s">
        <v>346</v>
      </c>
      <c r="G2001" s="1"/>
      <c r="H2001" s="1" t="s">
        <v>9</v>
      </c>
    </row>
    <row r="2002" spans="1:8" x14ac:dyDescent="0.3">
      <c r="A2002" s="1">
        <v>500</v>
      </c>
      <c r="B2002" s="1" t="s">
        <v>14</v>
      </c>
      <c r="C2002" s="1" t="s">
        <v>90</v>
      </c>
      <c r="D2002" s="1" t="s">
        <v>4152</v>
      </c>
      <c r="E2002" s="1" t="s">
        <v>4153</v>
      </c>
      <c r="F2002" s="1" t="s">
        <v>8</v>
      </c>
      <c r="G2002" s="1">
        <v>30.8</v>
      </c>
      <c r="H2002" s="1" t="s">
        <v>9</v>
      </c>
    </row>
    <row r="2003" spans="1:8" x14ac:dyDescent="0.3">
      <c r="A2003" s="1">
        <v>501</v>
      </c>
      <c r="B2003" s="1" t="s">
        <v>129</v>
      </c>
      <c r="C2003" s="1" t="s">
        <v>1630</v>
      </c>
      <c r="D2003" s="1" t="s">
        <v>4154</v>
      </c>
      <c r="E2003" s="1" t="s">
        <v>4155</v>
      </c>
      <c r="F2003" s="1" t="s">
        <v>346</v>
      </c>
      <c r="G2003" s="1">
        <v>20</v>
      </c>
      <c r="H2003" s="1" t="s">
        <v>9</v>
      </c>
    </row>
    <row r="2004" spans="1:8" x14ac:dyDescent="0.3">
      <c r="A2004" s="1">
        <v>502</v>
      </c>
      <c r="B2004" s="1" t="s">
        <v>1623</v>
      </c>
      <c r="C2004" s="1" t="s">
        <v>529</v>
      </c>
      <c r="D2004" s="1" t="s">
        <v>4156</v>
      </c>
      <c r="E2004" s="1" t="s">
        <v>4157</v>
      </c>
      <c r="F2004" s="1" t="s">
        <v>8</v>
      </c>
      <c r="G2004" s="1">
        <v>65</v>
      </c>
      <c r="H2004" s="1" t="s">
        <v>9</v>
      </c>
    </row>
    <row r="2005" spans="1:8" x14ac:dyDescent="0.3">
      <c r="A2005" s="1">
        <v>503</v>
      </c>
      <c r="B2005" s="1" t="s">
        <v>3868</v>
      </c>
      <c r="C2005" s="1" t="s">
        <v>3160</v>
      </c>
      <c r="D2005" s="1" t="s">
        <v>4158</v>
      </c>
      <c r="E2005" s="1" t="s">
        <v>4159</v>
      </c>
      <c r="F2005" s="1" t="s">
        <v>346</v>
      </c>
      <c r="G2005" s="1"/>
      <c r="H2005" s="1" t="s">
        <v>9</v>
      </c>
    </row>
    <row r="2006" spans="1:8" x14ac:dyDescent="0.3">
      <c r="A2006" s="1">
        <v>504</v>
      </c>
      <c r="B2006" s="1" t="s">
        <v>14</v>
      </c>
      <c r="C2006" s="1" t="s">
        <v>3524</v>
      </c>
      <c r="D2006" s="1" t="s">
        <v>4160</v>
      </c>
      <c r="E2006" s="1" t="s">
        <v>4161</v>
      </c>
      <c r="F2006" s="1" t="s">
        <v>346</v>
      </c>
      <c r="G2006" s="1"/>
      <c r="H2006" s="1" t="s">
        <v>9</v>
      </c>
    </row>
    <row r="2007" spans="1:8" x14ac:dyDescent="0.3">
      <c r="A2007" s="1">
        <v>505</v>
      </c>
      <c r="B2007" s="1" t="s">
        <v>4</v>
      </c>
      <c r="C2007" s="1" t="s">
        <v>3373</v>
      </c>
      <c r="D2007" s="1" t="s">
        <v>4162</v>
      </c>
      <c r="E2007" s="1" t="s">
        <v>4163</v>
      </c>
      <c r="F2007" s="1" t="s">
        <v>346</v>
      </c>
      <c r="G2007" s="1"/>
      <c r="H2007" s="1" t="s">
        <v>9</v>
      </c>
    </row>
    <row r="2008" spans="1:8" x14ac:dyDescent="0.3">
      <c r="A2008" s="1">
        <v>506</v>
      </c>
      <c r="B2008" s="1" t="s">
        <v>233</v>
      </c>
      <c r="C2008" s="1" t="s">
        <v>379</v>
      </c>
      <c r="D2008" s="1" t="s">
        <v>4164</v>
      </c>
      <c r="E2008" s="1" t="s">
        <v>4165</v>
      </c>
      <c r="F2008" s="1" t="s">
        <v>346</v>
      </c>
      <c r="G2008" s="1">
        <v>190</v>
      </c>
      <c r="H2008" s="1" t="s">
        <v>9</v>
      </c>
    </row>
    <row r="2009" spans="1:8" x14ac:dyDescent="0.3">
      <c r="A2009" s="1">
        <v>507</v>
      </c>
      <c r="B2009" s="1" t="s">
        <v>3868</v>
      </c>
      <c r="C2009" s="1" t="s">
        <v>114</v>
      </c>
      <c r="D2009" s="1" t="s">
        <v>4166</v>
      </c>
      <c r="E2009" s="1" t="s">
        <v>4167</v>
      </c>
      <c r="F2009" s="1" t="s">
        <v>346</v>
      </c>
      <c r="G2009" s="1"/>
      <c r="H2009" s="1" t="s">
        <v>9</v>
      </c>
    </row>
    <row r="2010" spans="1:8" x14ac:dyDescent="0.3">
      <c r="A2010" s="1">
        <v>508</v>
      </c>
      <c r="B2010" s="1" t="s">
        <v>2539</v>
      </c>
      <c r="C2010" s="1" t="s">
        <v>3344</v>
      </c>
      <c r="D2010" s="1" t="s">
        <v>4168</v>
      </c>
      <c r="E2010" s="1" t="s">
        <v>4169</v>
      </c>
      <c r="F2010" s="1" t="s">
        <v>346</v>
      </c>
      <c r="G2010" s="1">
        <v>29</v>
      </c>
      <c r="H2010" s="1" t="s">
        <v>9</v>
      </c>
    </row>
    <row r="2011" spans="1:8" x14ac:dyDescent="0.3">
      <c r="A2011" s="1">
        <v>509</v>
      </c>
      <c r="B2011" s="1" t="s">
        <v>2701</v>
      </c>
      <c r="C2011" s="1" t="s">
        <v>2702</v>
      </c>
      <c r="D2011" s="1" t="s">
        <v>4170</v>
      </c>
      <c r="E2011" s="1" t="s">
        <v>4171</v>
      </c>
      <c r="F2011" s="1" t="s">
        <v>346</v>
      </c>
      <c r="G2011" s="1"/>
      <c r="H2011" s="1" t="s">
        <v>117</v>
      </c>
    </row>
    <row r="2012" spans="1:8" x14ac:dyDescent="0.3">
      <c r="A2012" s="1">
        <v>510</v>
      </c>
      <c r="B2012" s="1" t="s">
        <v>3868</v>
      </c>
      <c r="C2012" s="1" t="s">
        <v>3160</v>
      </c>
      <c r="D2012" s="1" t="s">
        <v>4172</v>
      </c>
      <c r="E2012" s="1" t="s">
        <v>4173</v>
      </c>
      <c r="F2012" s="1" t="s">
        <v>346</v>
      </c>
      <c r="G2012" s="1"/>
      <c r="H2012" s="1" t="s">
        <v>9</v>
      </c>
    </row>
    <row r="2013" spans="1:8" x14ac:dyDescent="0.3">
      <c r="A2013" s="1">
        <v>511</v>
      </c>
      <c r="B2013" s="1" t="s">
        <v>4131</v>
      </c>
      <c r="C2013" s="1" t="s">
        <v>4132</v>
      </c>
      <c r="D2013" s="1" t="s">
        <v>4174</v>
      </c>
      <c r="E2013" s="1" t="s">
        <v>4175</v>
      </c>
      <c r="F2013" s="1" t="s">
        <v>346</v>
      </c>
      <c r="G2013" s="1"/>
      <c r="H2013" s="1" t="s">
        <v>9</v>
      </c>
    </row>
    <row r="2014" spans="1:8" x14ac:dyDescent="0.3">
      <c r="A2014" s="1">
        <v>512</v>
      </c>
      <c r="B2014" s="1" t="s">
        <v>1623</v>
      </c>
      <c r="C2014" s="1" t="s">
        <v>529</v>
      </c>
      <c r="D2014" s="1" t="s">
        <v>4176</v>
      </c>
      <c r="E2014" s="1" t="s">
        <v>4177</v>
      </c>
      <c r="F2014" s="1" t="s">
        <v>8</v>
      </c>
      <c r="G2014" s="1">
        <v>65</v>
      </c>
      <c r="H2014" s="1" t="s">
        <v>9</v>
      </c>
    </row>
    <row r="2015" spans="1:8" x14ac:dyDescent="0.3">
      <c r="A2015" s="1">
        <v>513</v>
      </c>
      <c r="B2015" s="1" t="s">
        <v>4</v>
      </c>
      <c r="C2015" s="1" t="s">
        <v>2022</v>
      </c>
      <c r="D2015" s="1" t="s">
        <v>4178</v>
      </c>
      <c r="E2015" s="1" t="s">
        <v>4179</v>
      </c>
      <c r="F2015" s="1" t="s">
        <v>346</v>
      </c>
      <c r="G2015" s="1"/>
      <c r="H2015" s="1" t="s">
        <v>9</v>
      </c>
    </row>
    <row r="2016" spans="1:8" x14ac:dyDescent="0.3">
      <c r="A2016" s="1">
        <v>514</v>
      </c>
      <c r="B2016" s="1" t="s">
        <v>4</v>
      </c>
      <c r="C2016" s="1" t="s">
        <v>3926</v>
      </c>
      <c r="D2016" s="1" t="s">
        <v>4180</v>
      </c>
      <c r="E2016" s="1" t="s">
        <v>4181</v>
      </c>
      <c r="F2016" s="1" t="s">
        <v>346</v>
      </c>
      <c r="G2016" s="1"/>
      <c r="H2016" s="1" t="s">
        <v>9</v>
      </c>
    </row>
    <row r="2017" spans="1:8" x14ac:dyDescent="0.3">
      <c r="A2017" s="1">
        <v>515</v>
      </c>
      <c r="B2017" s="1" t="s">
        <v>129</v>
      </c>
      <c r="C2017" s="1" t="s">
        <v>1630</v>
      </c>
      <c r="D2017" s="1" t="s">
        <v>4182</v>
      </c>
      <c r="E2017" s="1" t="s">
        <v>4183</v>
      </c>
      <c r="F2017" s="1" t="s">
        <v>346</v>
      </c>
      <c r="G2017" s="1">
        <v>20</v>
      </c>
      <c r="H2017" s="1" t="s">
        <v>9</v>
      </c>
    </row>
    <row r="2018" spans="1:8" x14ac:dyDescent="0.3">
      <c r="A2018" s="1">
        <v>516</v>
      </c>
      <c r="B2018" s="1" t="s">
        <v>342</v>
      </c>
      <c r="C2018" s="1" t="s">
        <v>2063</v>
      </c>
      <c r="D2018" s="1" t="s">
        <v>4184</v>
      </c>
      <c r="E2018" s="1" t="s">
        <v>4185</v>
      </c>
      <c r="F2018" s="1" t="s">
        <v>8</v>
      </c>
      <c r="G2018" s="1">
        <v>45</v>
      </c>
      <c r="H2018" s="1" t="s">
        <v>9</v>
      </c>
    </row>
    <row r="2019" spans="1:8" x14ac:dyDescent="0.3">
      <c r="A2019" s="1">
        <v>517</v>
      </c>
      <c r="B2019" s="1" t="s">
        <v>1623</v>
      </c>
      <c r="C2019" s="1" t="s">
        <v>4092</v>
      </c>
      <c r="D2019" s="1" t="s">
        <v>4186</v>
      </c>
      <c r="E2019" s="1" t="s">
        <v>4187</v>
      </c>
      <c r="F2019" s="1" t="s">
        <v>346</v>
      </c>
      <c r="G2019" s="1"/>
      <c r="H2019" s="1" t="s">
        <v>9</v>
      </c>
    </row>
    <row r="2020" spans="1:8" x14ac:dyDescent="0.3">
      <c r="A2020" s="1">
        <v>518</v>
      </c>
      <c r="B2020" s="1" t="s">
        <v>2701</v>
      </c>
      <c r="C2020" s="1" t="s">
        <v>2702</v>
      </c>
      <c r="D2020" s="1" t="s">
        <v>4188</v>
      </c>
      <c r="E2020" s="1" t="s">
        <v>4189</v>
      </c>
      <c r="F2020" s="1" t="s">
        <v>346</v>
      </c>
      <c r="G2020" s="1"/>
      <c r="H2020" s="1" t="s">
        <v>9</v>
      </c>
    </row>
    <row r="2021" spans="1:8" x14ac:dyDescent="0.3">
      <c r="A2021" s="1">
        <v>519</v>
      </c>
      <c r="B2021" s="1" t="s">
        <v>129</v>
      </c>
      <c r="C2021" s="1" t="s">
        <v>529</v>
      </c>
      <c r="D2021" s="1" t="s">
        <v>4190</v>
      </c>
      <c r="E2021" s="1" t="s">
        <v>4191</v>
      </c>
      <c r="F2021" s="1" t="s">
        <v>346</v>
      </c>
      <c r="G2021" s="1"/>
      <c r="H2021" s="1" t="s">
        <v>9</v>
      </c>
    </row>
    <row r="2022" spans="1:8" x14ac:dyDescent="0.3">
      <c r="A2022" s="1">
        <v>520</v>
      </c>
      <c r="B2022" s="1" t="s">
        <v>3868</v>
      </c>
      <c r="C2022" s="1" t="s">
        <v>114</v>
      </c>
      <c r="D2022" s="1" t="s">
        <v>4192</v>
      </c>
      <c r="E2022" s="1" t="s">
        <v>4193</v>
      </c>
      <c r="F2022" s="1" t="s">
        <v>346</v>
      </c>
      <c r="G2022" s="1"/>
      <c r="H2022" s="1" t="s">
        <v>9</v>
      </c>
    </row>
    <row r="2023" spans="1:8" x14ac:dyDescent="0.3">
      <c r="A2023" s="1">
        <v>521</v>
      </c>
      <c r="B2023" s="1" t="s">
        <v>129</v>
      </c>
      <c r="C2023" s="1" t="s">
        <v>1630</v>
      </c>
      <c r="D2023" s="1" t="s">
        <v>4194</v>
      </c>
      <c r="E2023" s="1" t="s">
        <v>4195</v>
      </c>
      <c r="F2023" s="1" t="s">
        <v>346</v>
      </c>
      <c r="G2023" s="1"/>
      <c r="H2023" s="1" t="s">
        <v>9</v>
      </c>
    </row>
    <row r="2024" spans="1:8" x14ac:dyDescent="0.3">
      <c r="A2024" s="1">
        <v>522</v>
      </c>
      <c r="B2024" s="1" t="s">
        <v>14</v>
      </c>
      <c r="C2024" s="1" t="s">
        <v>18</v>
      </c>
      <c r="D2024" s="1" t="s">
        <v>4196</v>
      </c>
      <c r="E2024" s="1" t="s">
        <v>4197</v>
      </c>
      <c r="F2024" s="1" t="s">
        <v>8</v>
      </c>
      <c r="G2024" s="1">
        <v>30.8</v>
      </c>
      <c r="H2024" s="1" t="s">
        <v>9</v>
      </c>
    </row>
    <row r="2025" spans="1:8" x14ac:dyDescent="0.3">
      <c r="A2025" s="1">
        <v>523</v>
      </c>
      <c r="B2025" s="1" t="s">
        <v>1623</v>
      </c>
      <c r="C2025" s="1" t="s">
        <v>4149</v>
      </c>
      <c r="D2025" s="1" t="s">
        <v>4198</v>
      </c>
      <c r="E2025" s="1" t="s">
        <v>4199</v>
      </c>
      <c r="F2025" s="1" t="s">
        <v>346</v>
      </c>
      <c r="G2025" s="1"/>
      <c r="H2025" s="1" t="s">
        <v>9</v>
      </c>
    </row>
    <row r="2026" spans="1:8" x14ac:dyDescent="0.3">
      <c r="A2026" s="1">
        <v>524</v>
      </c>
      <c r="B2026" s="1" t="s">
        <v>129</v>
      </c>
      <c r="C2026" s="1" t="s">
        <v>4200</v>
      </c>
      <c r="D2026" s="1" t="s">
        <v>4201</v>
      </c>
      <c r="E2026" s="1" t="s">
        <v>4202</v>
      </c>
      <c r="F2026" s="1" t="s">
        <v>346</v>
      </c>
      <c r="G2026" s="1"/>
      <c r="H2026" s="1" t="s">
        <v>9</v>
      </c>
    </row>
    <row r="2027" spans="1:8" x14ac:dyDescent="0.3">
      <c r="A2027" s="1">
        <v>525</v>
      </c>
      <c r="B2027" s="1" t="s">
        <v>3868</v>
      </c>
      <c r="C2027" s="1" t="s">
        <v>3160</v>
      </c>
      <c r="D2027" s="1" t="s">
        <v>4203</v>
      </c>
      <c r="E2027" s="1" t="s">
        <v>4204</v>
      </c>
      <c r="F2027" s="1" t="s">
        <v>346</v>
      </c>
      <c r="G2027" s="1"/>
      <c r="H2027" s="1" t="s">
        <v>9</v>
      </c>
    </row>
    <row r="2028" spans="1:8" x14ac:dyDescent="0.3">
      <c r="A2028" s="1">
        <v>526</v>
      </c>
      <c r="B2028" s="1" t="s">
        <v>1623</v>
      </c>
      <c r="C2028" s="1" t="s">
        <v>565</v>
      </c>
      <c r="D2028" s="1" t="s">
        <v>4205</v>
      </c>
      <c r="E2028" s="1" t="s">
        <v>4206</v>
      </c>
      <c r="F2028" s="1" t="s">
        <v>8</v>
      </c>
      <c r="G2028" s="1">
        <v>65</v>
      </c>
      <c r="H2028" s="1" t="s">
        <v>9</v>
      </c>
    </row>
    <row r="2029" spans="1:8" x14ac:dyDescent="0.3">
      <c r="A2029" s="1">
        <v>527</v>
      </c>
      <c r="B2029" s="1" t="s">
        <v>1623</v>
      </c>
      <c r="C2029" s="1" t="s">
        <v>4092</v>
      </c>
      <c r="D2029" s="1" t="s">
        <v>4207</v>
      </c>
      <c r="E2029" s="1" t="s">
        <v>4208</v>
      </c>
      <c r="F2029" s="1" t="s">
        <v>346</v>
      </c>
      <c r="G2029" s="1"/>
      <c r="H2029" s="1" t="s">
        <v>9</v>
      </c>
    </row>
    <row r="2030" spans="1:8" x14ac:dyDescent="0.3">
      <c r="A2030" s="1">
        <v>528</v>
      </c>
      <c r="B2030" s="1" t="s">
        <v>233</v>
      </c>
      <c r="C2030" s="1" t="s">
        <v>379</v>
      </c>
      <c r="D2030" s="1" t="s">
        <v>4209</v>
      </c>
      <c r="E2030" s="1" t="s">
        <v>4210</v>
      </c>
      <c r="F2030" s="1" t="s">
        <v>346</v>
      </c>
      <c r="G2030" s="1">
        <v>190</v>
      </c>
      <c r="H2030" s="1" t="s">
        <v>9</v>
      </c>
    </row>
    <row r="2031" spans="1:8" x14ac:dyDescent="0.3">
      <c r="A2031" s="1">
        <v>529</v>
      </c>
      <c r="B2031" s="1" t="s">
        <v>4</v>
      </c>
      <c r="C2031" s="1" t="s">
        <v>3038</v>
      </c>
      <c r="D2031" s="1" t="s">
        <v>4211</v>
      </c>
      <c r="E2031" s="1" t="s">
        <v>4212</v>
      </c>
      <c r="F2031" s="1" t="s">
        <v>346</v>
      </c>
      <c r="G2031" s="1"/>
      <c r="H2031" s="1" t="s">
        <v>9</v>
      </c>
    </row>
    <row r="2032" spans="1:8" x14ac:dyDescent="0.3">
      <c r="A2032" s="1">
        <v>530</v>
      </c>
      <c r="B2032" s="1" t="s">
        <v>4005</v>
      </c>
      <c r="C2032" s="1" t="s">
        <v>11</v>
      </c>
      <c r="D2032" s="1" t="s">
        <v>4213</v>
      </c>
      <c r="E2032" s="1" t="s">
        <v>4214</v>
      </c>
      <c r="F2032" s="1" t="s">
        <v>346</v>
      </c>
      <c r="G2032" s="1"/>
      <c r="H2032" s="1" t="s">
        <v>9</v>
      </c>
    </row>
    <row r="2033" spans="1:8" x14ac:dyDescent="0.3">
      <c r="A2033" s="1">
        <v>531</v>
      </c>
      <c r="B2033" s="1" t="s">
        <v>1623</v>
      </c>
      <c r="C2033" s="1" t="s">
        <v>4149</v>
      </c>
      <c r="D2033" s="1" t="s">
        <v>4215</v>
      </c>
      <c r="E2033" s="1" t="s">
        <v>4216</v>
      </c>
      <c r="F2033" s="1" t="s">
        <v>346</v>
      </c>
      <c r="G2033" s="1"/>
      <c r="H2033" s="1" t="s">
        <v>9</v>
      </c>
    </row>
    <row r="2034" spans="1:8" x14ac:dyDescent="0.3">
      <c r="A2034" s="1">
        <v>532</v>
      </c>
      <c r="B2034" s="1" t="s">
        <v>129</v>
      </c>
      <c r="C2034" s="1" t="s">
        <v>1630</v>
      </c>
      <c r="D2034" s="1" t="s">
        <v>4217</v>
      </c>
      <c r="E2034" s="1" t="s">
        <v>4218</v>
      </c>
      <c r="F2034" s="1" t="s">
        <v>346</v>
      </c>
      <c r="G2034" s="1">
        <v>20</v>
      </c>
      <c r="H2034" s="1" t="s">
        <v>9</v>
      </c>
    </row>
    <row r="2035" spans="1:8" x14ac:dyDescent="0.3">
      <c r="A2035" s="1">
        <v>533</v>
      </c>
      <c r="B2035" s="1" t="s">
        <v>2701</v>
      </c>
      <c r="C2035" s="1" t="s">
        <v>2702</v>
      </c>
      <c r="D2035" s="1" t="s">
        <v>4219</v>
      </c>
      <c r="E2035" s="1" t="s">
        <v>4220</v>
      </c>
      <c r="F2035" s="1" t="s">
        <v>346</v>
      </c>
      <c r="G2035" s="1"/>
      <c r="H2035" s="1" t="s">
        <v>9</v>
      </c>
    </row>
    <row r="2036" spans="1:8" x14ac:dyDescent="0.3">
      <c r="A2036" s="1">
        <v>534</v>
      </c>
      <c r="B2036" s="1" t="s">
        <v>14</v>
      </c>
      <c r="C2036" s="1" t="s">
        <v>18</v>
      </c>
      <c r="D2036" s="1" t="s">
        <v>4221</v>
      </c>
      <c r="E2036" s="1" t="s">
        <v>4222</v>
      </c>
      <c r="F2036" s="1" t="s">
        <v>346</v>
      </c>
      <c r="G2036" s="1"/>
      <c r="H2036" s="1" t="s">
        <v>9</v>
      </c>
    </row>
    <row r="2037" spans="1:8" x14ac:dyDescent="0.3">
      <c r="A2037" s="1">
        <v>535</v>
      </c>
      <c r="B2037" s="1" t="s">
        <v>129</v>
      </c>
      <c r="C2037" s="1" t="s">
        <v>529</v>
      </c>
      <c r="D2037" s="1" t="s">
        <v>4223</v>
      </c>
      <c r="E2037" s="1" t="s">
        <v>4224</v>
      </c>
      <c r="F2037" s="1" t="s">
        <v>346</v>
      </c>
      <c r="G2037" s="1"/>
      <c r="H2037" s="1" t="s">
        <v>9</v>
      </c>
    </row>
    <row r="2038" spans="1:8" x14ac:dyDescent="0.3">
      <c r="A2038" s="1">
        <v>536</v>
      </c>
      <c r="B2038" s="1" t="s">
        <v>1014</v>
      </c>
      <c r="C2038" s="1" t="s">
        <v>130</v>
      </c>
      <c r="D2038" s="1" t="s">
        <v>4225</v>
      </c>
      <c r="E2038" s="1" t="s">
        <v>4226</v>
      </c>
      <c r="F2038" s="1" t="s">
        <v>346</v>
      </c>
      <c r="G2038" s="1"/>
      <c r="H2038" s="1" t="s">
        <v>9</v>
      </c>
    </row>
    <row r="2039" spans="1:8" x14ac:dyDescent="0.3">
      <c r="A2039" s="1">
        <v>537</v>
      </c>
      <c r="B2039" s="1" t="s">
        <v>3868</v>
      </c>
      <c r="C2039" s="1" t="s">
        <v>3478</v>
      </c>
      <c r="D2039" s="1" t="s">
        <v>4227</v>
      </c>
      <c r="E2039" s="1" t="s">
        <v>4228</v>
      </c>
      <c r="F2039" s="1" t="s">
        <v>346</v>
      </c>
      <c r="G2039" s="1"/>
      <c r="H2039" s="1" t="s">
        <v>9</v>
      </c>
    </row>
    <row r="2040" spans="1:8" x14ac:dyDescent="0.3">
      <c r="A2040" s="1">
        <v>538</v>
      </c>
      <c r="B2040" s="1" t="s">
        <v>4005</v>
      </c>
      <c r="C2040" s="1" t="s">
        <v>4092</v>
      </c>
      <c r="D2040" s="1" t="s">
        <v>4229</v>
      </c>
      <c r="E2040" s="1" t="s">
        <v>4230</v>
      </c>
      <c r="F2040" s="1" t="s">
        <v>346</v>
      </c>
      <c r="G2040" s="1"/>
      <c r="H2040" s="1" t="s">
        <v>9</v>
      </c>
    </row>
    <row r="2041" spans="1:8" x14ac:dyDescent="0.3">
      <c r="A2041" s="1">
        <v>539</v>
      </c>
      <c r="B2041" s="1" t="s">
        <v>4</v>
      </c>
      <c r="C2041" s="1" t="s">
        <v>565</v>
      </c>
      <c r="D2041" s="1" t="s">
        <v>4231</v>
      </c>
      <c r="E2041" s="1" t="s">
        <v>4232</v>
      </c>
      <c r="F2041" s="1" t="s">
        <v>346</v>
      </c>
      <c r="G2041" s="1"/>
      <c r="H2041" s="1" t="s">
        <v>9</v>
      </c>
    </row>
    <row r="2042" spans="1:8" x14ac:dyDescent="0.3">
      <c r="A2042" s="1">
        <v>540</v>
      </c>
      <c r="B2042" s="1" t="s">
        <v>4</v>
      </c>
      <c r="C2042" s="1" t="s">
        <v>2583</v>
      </c>
      <c r="D2042" s="1" t="s">
        <v>4233</v>
      </c>
      <c r="E2042" s="1" t="s">
        <v>4234</v>
      </c>
      <c r="F2042" s="1" t="s">
        <v>346</v>
      </c>
      <c r="G2042" s="1"/>
      <c r="H2042" s="1" t="s">
        <v>9</v>
      </c>
    </row>
    <row r="2043" spans="1:8" x14ac:dyDescent="0.3">
      <c r="A2043" s="1">
        <v>541</v>
      </c>
      <c r="B2043" s="1" t="s">
        <v>4005</v>
      </c>
      <c r="C2043" s="1" t="s">
        <v>671</v>
      </c>
      <c r="D2043" s="1" t="s">
        <v>4235</v>
      </c>
      <c r="E2043" s="1" t="s">
        <v>4236</v>
      </c>
      <c r="F2043" s="1" t="s">
        <v>346</v>
      </c>
      <c r="G2043" s="1"/>
      <c r="H2043" s="1" t="s">
        <v>9</v>
      </c>
    </row>
    <row r="2044" spans="1:8" x14ac:dyDescent="0.3">
      <c r="A2044" s="1">
        <v>542</v>
      </c>
      <c r="B2044" s="1" t="s">
        <v>60</v>
      </c>
      <c r="C2044" s="1" t="s">
        <v>61</v>
      </c>
      <c r="D2044" s="1" t="s">
        <v>4237</v>
      </c>
      <c r="E2044" s="1" t="s">
        <v>4238</v>
      </c>
      <c r="F2044" s="1" t="s">
        <v>346</v>
      </c>
      <c r="G2044" s="1"/>
      <c r="H2044" s="1" t="s">
        <v>257</v>
      </c>
    </row>
    <row r="2045" spans="1:8" x14ac:dyDescent="0.3">
      <c r="A2045" s="1">
        <v>543</v>
      </c>
      <c r="B2045" s="1" t="s">
        <v>129</v>
      </c>
      <c r="C2045" s="1" t="s">
        <v>4200</v>
      </c>
      <c r="D2045" s="1" t="s">
        <v>4239</v>
      </c>
      <c r="E2045" s="1" t="s">
        <v>4240</v>
      </c>
      <c r="F2045" s="1" t="s">
        <v>346</v>
      </c>
      <c r="G2045" s="1"/>
      <c r="H2045" s="1" t="s">
        <v>9</v>
      </c>
    </row>
    <row r="2046" spans="1:8" x14ac:dyDescent="0.3">
      <c r="A2046" s="1">
        <v>544</v>
      </c>
      <c r="B2046" s="1" t="s">
        <v>14</v>
      </c>
      <c r="C2046" s="1" t="s">
        <v>101</v>
      </c>
      <c r="D2046" s="1" t="s">
        <v>4241</v>
      </c>
      <c r="E2046" s="1" t="s">
        <v>4242</v>
      </c>
      <c r="F2046" s="1" t="s">
        <v>8</v>
      </c>
      <c r="G2046" s="1">
        <v>69.7</v>
      </c>
      <c r="H2046" s="1" t="s">
        <v>9</v>
      </c>
    </row>
    <row r="2047" spans="1:8" x14ac:dyDescent="0.3">
      <c r="A2047" s="1">
        <v>545</v>
      </c>
      <c r="B2047" s="1" t="s">
        <v>14</v>
      </c>
      <c r="C2047" s="1" t="s">
        <v>90</v>
      </c>
      <c r="D2047" s="1" t="s">
        <v>4243</v>
      </c>
      <c r="E2047" s="1" t="s">
        <v>4244</v>
      </c>
      <c r="F2047" s="1" t="s">
        <v>8</v>
      </c>
      <c r="G2047" s="1">
        <v>29.75</v>
      </c>
      <c r="H2047" s="1" t="s">
        <v>9</v>
      </c>
    </row>
    <row r="2048" spans="1:8" x14ac:dyDescent="0.3">
      <c r="A2048" s="1">
        <v>546</v>
      </c>
      <c r="B2048" s="1" t="s">
        <v>1940</v>
      </c>
      <c r="C2048" s="1" t="s">
        <v>1561</v>
      </c>
      <c r="D2048" s="1" t="s">
        <v>4245</v>
      </c>
      <c r="E2048" s="1" t="s">
        <v>4246</v>
      </c>
      <c r="F2048" s="1" t="s">
        <v>346</v>
      </c>
      <c r="G2048" s="1">
        <v>13</v>
      </c>
      <c r="H2048" s="1" t="s">
        <v>9</v>
      </c>
    </row>
    <row r="2049" spans="1:8" x14ac:dyDescent="0.3">
      <c r="A2049" s="1">
        <v>547</v>
      </c>
      <c r="B2049" s="1" t="s">
        <v>14</v>
      </c>
      <c r="C2049" s="1" t="s">
        <v>3524</v>
      </c>
      <c r="D2049" s="1" t="s">
        <v>4247</v>
      </c>
      <c r="E2049" s="1" t="s">
        <v>4248</v>
      </c>
      <c r="F2049" s="1" t="s">
        <v>8</v>
      </c>
      <c r="G2049" s="1">
        <v>64.680000000000007</v>
      </c>
      <c r="H2049" s="1" t="s">
        <v>9</v>
      </c>
    </row>
    <row r="2050" spans="1:8" x14ac:dyDescent="0.3">
      <c r="A2050" s="1">
        <v>548</v>
      </c>
      <c r="B2050" s="1" t="s">
        <v>4005</v>
      </c>
      <c r="C2050" s="1" t="s">
        <v>4249</v>
      </c>
      <c r="D2050" s="1" t="s">
        <v>4250</v>
      </c>
      <c r="E2050" s="1" t="s">
        <v>4251</v>
      </c>
      <c r="F2050" s="1" t="s">
        <v>346</v>
      </c>
      <c r="G2050" s="1">
        <v>35</v>
      </c>
      <c r="H2050" s="1" t="s">
        <v>9</v>
      </c>
    </row>
    <row r="2051" spans="1:8" x14ac:dyDescent="0.3">
      <c r="A2051" s="1">
        <v>549</v>
      </c>
      <c r="B2051" s="1" t="s">
        <v>129</v>
      </c>
      <c r="C2051" s="1" t="s">
        <v>1630</v>
      </c>
      <c r="D2051" s="1" t="s">
        <v>4252</v>
      </c>
      <c r="E2051" s="1" t="s">
        <v>4253</v>
      </c>
      <c r="F2051" s="1" t="s">
        <v>346</v>
      </c>
      <c r="G2051" s="1"/>
      <c r="H2051" s="1" t="s">
        <v>9</v>
      </c>
    </row>
    <row r="2052" spans="1:8" x14ac:dyDescent="0.3">
      <c r="A2052" s="1">
        <v>550</v>
      </c>
      <c r="B2052" s="1" t="s">
        <v>86</v>
      </c>
      <c r="C2052" s="1" t="s">
        <v>87</v>
      </c>
      <c r="D2052" s="1" t="s">
        <v>4254</v>
      </c>
      <c r="E2052" s="1" t="s">
        <v>4255</v>
      </c>
      <c r="F2052" s="1" t="s">
        <v>346</v>
      </c>
      <c r="G2052" s="1">
        <v>25</v>
      </c>
      <c r="H2052" s="1" t="s">
        <v>9</v>
      </c>
    </row>
    <row r="2053" spans="1:8" x14ac:dyDescent="0.3">
      <c r="A2053" s="1">
        <v>551</v>
      </c>
      <c r="B2053" s="1" t="s">
        <v>14</v>
      </c>
      <c r="C2053" s="1" t="s">
        <v>138</v>
      </c>
      <c r="D2053" s="1" t="s">
        <v>4256</v>
      </c>
      <c r="E2053" s="1" t="s">
        <v>4257</v>
      </c>
      <c r="F2053" s="1" t="s">
        <v>346</v>
      </c>
      <c r="G2053" s="1"/>
      <c r="H2053" s="1" t="s">
        <v>9</v>
      </c>
    </row>
    <row r="2054" spans="1:8" x14ac:dyDescent="0.3">
      <c r="A2054" s="1">
        <v>552</v>
      </c>
      <c r="B2054" s="1" t="s">
        <v>2701</v>
      </c>
      <c r="C2054" s="1" t="s">
        <v>2702</v>
      </c>
      <c r="D2054" s="1" t="s">
        <v>4258</v>
      </c>
      <c r="E2054" s="1" t="s">
        <v>4259</v>
      </c>
      <c r="F2054" s="1" t="s">
        <v>346</v>
      </c>
      <c r="G2054" s="1"/>
      <c r="H2054" s="1" t="s">
        <v>9</v>
      </c>
    </row>
    <row r="2055" spans="1:8" x14ac:dyDescent="0.3">
      <c r="A2055" s="1">
        <v>553</v>
      </c>
      <c r="B2055" s="1" t="s">
        <v>233</v>
      </c>
      <c r="C2055" s="1" t="s">
        <v>379</v>
      </c>
      <c r="D2055" s="1" t="s">
        <v>4260</v>
      </c>
      <c r="E2055" s="1" t="s">
        <v>4261</v>
      </c>
      <c r="F2055" s="1" t="s">
        <v>346</v>
      </c>
      <c r="G2055" s="1"/>
      <c r="H2055" s="1" t="s">
        <v>9</v>
      </c>
    </row>
    <row r="2056" spans="1:8" x14ac:dyDescent="0.3">
      <c r="A2056" s="1">
        <v>554</v>
      </c>
      <c r="B2056" s="1" t="s">
        <v>4</v>
      </c>
      <c r="C2056" s="1" t="s">
        <v>3373</v>
      </c>
      <c r="D2056" s="1" t="s">
        <v>4262</v>
      </c>
      <c r="E2056" s="1" t="s">
        <v>4263</v>
      </c>
      <c r="F2056" s="1" t="s">
        <v>346</v>
      </c>
      <c r="G2056" s="1"/>
      <c r="H2056" s="1" t="s">
        <v>9</v>
      </c>
    </row>
    <row r="2057" spans="1:8" x14ac:dyDescent="0.3">
      <c r="A2057" s="1">
        <v>555</v>
      </c>
      <c r="B2057" s="1" t="s">
        <v>741</v>
      </c>
      <c r="C2057" s="1" t="s">
        <v>4057</v>
      </c>
      <c r="D2057" s="1" t="s">
        <v>4264</v>
      </c>
      <c r="E2057" s="1" t="s">
        <v>4265</v>
      </c>
      <c r="F2057" s="1" t="s">
        <v>346</v>
      </c>
      <c r="G2057" s="1"/>
      <c r="H2057" s="1" t="s">
        <v>257</v>
      </c>
    </row>
    <row r="2058" spans="1:8" x14ac:dyDescent="0.3">
      <c r="A2058" s="1">
        <v>556</v>
      </c>
      <c r="B2058" s="1" t="s">
        <v>4005</v>
      </c>
      <c r="C2058" s="1" t="s">
        <v>11</v>
      </c>
      <c r="D2058" s="1" t="s">
        <v>4266</v>
      </c>
      <c r="E2058" s="1" t="s">
        <v>4267</v>
      </c>
      <c r="F2058" s="1" t="s">
        <v>346</v>
      </c>
      <c r="G2058" s="1"/>
      <c r="H2058" s="1" t="s">
        <v>9</v>
      </c>
    </row>
    <row r="2059" spans="1:8" x14ac:dyDescent="0.3">
      <c r="A2059" s="1">
        <v>557</v>
      </c>
      <c r="B2059" s="1" t="s">
        <v>3868</v>
      </c>
      <c r="C2059" s="1" t="s">
        <v>390</v>
      </c>
      <c r="D2059" s="1" t="s">
        <v>4268</v>
      </c>
      <c r="E2059" s="1" t="s">
        <v>4269</v>
      </c>
      <c r="F2059" s="1" t="s">
        <v>346</v>
      </c>
      <c r="G2059" s="1">
        <v>133</v>
      </c>
      <c r="H2059" s="1" t="s">
        <v>9</v>
      </c>
    </row>
    <row r="2060" spans="1:8" x14ac:dyDescent="0.3">
      <c r="A2060" s="1">
        <v>558</v>
      </c>
      <c r="B2060" s="1" t="s">
        <v>129</v>
      </c>
      <c r="C2060" s="1" t="s">
        <v>1630</v>
      </c>
      <c r="D2060" s="1" t="s">
        <v>4270</v>
      </c>
      <c r="E2060" s="1" t="s">
        <v>4271</v>
      </c>
      <c r="F2060" s="1" t="s">
        <v>346</v>
      </c>
      <c r="G2060" s="1">
        <v>20</v>
      </c>
      <c r="H2060" s="1" t="s">
        <v>9</v>
      </c>
    </row>
    <row r="2061" spans="1:8" x14ac:dyDescent="0.3">
      <c r="A2061" s="1">
        <v>559</v>
      </c>
      <c r="B2061" s="1" t="s">
        <v>3868</v>
      </c>
      <c r="C2061" s="1" t="s">
        <v>3160</v>
      </c>
      <c r="D2061" s="1" t="s">
        <v>4272</v>
      </c>
      <c r="E2061" s="1" t="s">
        <v>4273</v>
      </c>
      <c r="F2061" s="1" t="s">
        <v>346</v>
      </c>
      <c r="G2061" s="1"/>
      <c r="H2061" s="1" t="s">
        <v>9</v>
      </c>
    </row>
    <row r="2062" spans="1:8" x14ac:dyDescent="0.3">
      <c r="A2062" s="1">
        <v>560</v>
      </c>
      <c r="B2062" s="1" t="s">
        <v>4274</v>
      </c>
      <c r="C2062" s="1" t="s">
        <v>4275</v>
      </c>
      <c r="D2062" s="1" t="s">
        <v>4276</v>
      </c>
      <c r="E2062" s="1" t="s">
        <v>4277</v>
      </c>
      <c r="F2062" s="1" t="s">
        <v>346</v>
      </c>
      <c r="G2062" s="1"/>
      <c r="H2062" s="1" t="s">
        <v>1649</v>
      </c>
    </row>
    <row r="2063" spans="1:8" x14ac:dyDescent="0.3">
      <c r="A2063" s="1">
        <v>561</v>
      </c>
      <c r="B2063" s="1" t="s">
        <v>4</v>
      </c>
      <c r="C2063" s="1" t="s">
        <v>3373</v>
      </c>
      <c r="D2063" s="1" t="s">
        <v>4278</v>
      </c>
      <c r="E2063" s="1" t="s">
        <v>4279</v>
      </c>
      <c r="F2063" s="1" t="s">
        <v>346</v>
      </c>
      <c r="G2063" s="1"/>
      <c r="H2063" s="1" t="s">
        <v>9</v>
      </c>
    </row>
    <row r="2064" spans="1:8" x14ac:dyDescent="0.3">
      <c r="A2064" s="1">
        <v>562</v>
      </c>
      <c r="B2064" s="1" t="s">
        <v>342</v>
      </c>
      <c r="C2064" s="1" t="s">
        <v>1200</v>
      </c>
      <c r="D2064" s="1" t="s">
        <v>4280</v>
      </c>
      <c r="E2064" s="1" t="s">
        <v>4281</v>
      </c>
      <c r="F2064" s="1" t="s">
        <v>8</v>
      </c>
      <c r="G2064" s="1">
        <v>40</v>
      </c>
      <c r="H2064" s="1" t="s">
        <v>9</v>
      </c>
    </row>
    <row r="2065" spans="1:8" x14ac:dyDescent="0.3">
      <c r="A2065" s="1">
        <v>563</v>
      </c>
      <c r="B2065" s="1" t="s">
        <v>4</v>
      </c>
      <c r="C2065" s="1" t="s">
        <v>130</v>
      </c>
      <c r="D2065" s="1" t="s">
        <v>4282</v>
      </c>
      <c r="E2065" s="1" t="s">
        <v>4283</v>
      </c>
      <c r="F2065" s="1" t="s">
        <v>346</v>
      </c>
      <c r="G2065" s="1">
        <v>20</v>
      </c>
      <c r="H2065" s="1" t="s">
        <v>9</v>
      </c>
    </row>
    <row r="2066" spans="1:8" x14ac:dyDescent="0.3">
      <c r="A2066" s="1">
        <v>564</v>
      </c>
      <c r="B2066" s="1" t="s">
        <v>2701</v>
      </c>
      <c r="C2066" s="1" t="s">
        <v>2702</v>
      </c>
      <c r="D2066" s="1" t="s">
        <v>4284</v>
      </c>
      <c r="E2066" s="1" t="s">
        <v>4285</v>
      </c>
      <c r="F2066" s="1" t="s">
        <v>346</v>
      </c>
      <c r="G2066" s="1"/>
      <c r="H2066" s="1" t="s">
        <v>9</v>
      </c>
    </row>
    <row r="2067" spans="1:8" x14ac:dyDescent="0.3">
      <c r="A2067" s="1">
        <v>565</v>
      </c>
      <c r="B2067" s="1" t="s">
        <v>1623</v>
      </c>
      <c r="C2067" s="1" t="s">
        <v>75</v>
      </c>
      <c r="D2067" s="1" t="s">
        <v>4286</v>
      </c>
      <c r="E2067" s="1" t="s">
        <v>4287</v>
      </c>
      <c r="F2067" s="1" t="s">
        <v>346</v>
      </c>
      <c r="G2067" s="1">
        <v>135</v>
      </c>
      <c r="H2067" s="1" t="s">
        <v>9</v>
      </c>
    </row>
    <row r="2068" spans="1:8" x14ac:dyDescent="0.3">
      <c r="A2068" s="1">
        <v>566</v>
      </c>
      <c r="B2068" s="1" t="s">
        <v>3868</v>
      </c>
      <c r="C2068" s="1" t="s">
        <v>3160</v>
      </c>
      <c r="D2068" s="1" t="s">
        <v>4288</v>
      </c>
      <c r="E2068" s="1" t="s">
        <v>4289</v>
      </c>
      <c r="F2068" s="1" t="s">
        <v>346</v>
      </c>
      <c r="G2068" s="1"/>
      <c r="H2068" s="1" t="s">
        <v>9</v>
      </c>
    </row>
    <row r="2069" spans="1:8" x14ac:dyDescent="0.3">
      <c r="A2069" s="1">
        <v>567</v>
      </c>
      <c r="B2069" s="1" t="s">
        <v>1940</v>
      </c>
      <c r="C2069" s="1" t="s">
        <v>1561</v>
      </c>
      <c r="D2069" s="1" t="s">
        <v>4290</v>
      </c>
      <c r="E2069" s="1" t="s">
        <v>4291</v>
      </c>
      <c r="F2069" s="1" t="s">
        <v>346</v>
      </c>
      <c r="G2069" s="1">
        <v>13</v>
      </c>
      <c r="H2069" s="1" t="s">
        <v>9</v>
      </c>
    </row>
    <row r="2070" spans="1:8" x14ac:dyDescent="0.3">
      <c r="A2070" s="1">
        <v>568</v>
      </c>
      <c r="B2070" s="1" t="s">
        <v>342</v>
      </c>
      <c r="C2070" s="1" t="s">
        <v>1200</v>
      </c>
      <c r="D2070" s="1" t="s">
        <v>4292</v>
      </c>
      <c r="E2070" s="1" t="s">
        <v>4293</v>
      </c>
      <c r="F2070" s="1" t="s">
        <v>8</v>
      </c>
      <c r="G2070" s="1">
        <v>40</v>
      </c>
      <c r="H2070" s="1" t="s">
        <v>9</v>
      </c>
    </row>
    <row r="2071" spans="1:8" x14ac:dyDescent="0.3">
      <c r="A2071" s="1">
        <v>569</v>
      </c>
      <c r="B2071" s="1" t="s">
        <v>4</v>
      </c>
      <c r="C2071" s="1" t="s">
        <v>3038</v>
      </c>
      <c r="D2071" s="1" t="s">
        <v>4294</v>
      </c>
      <c r="E2071" s="1" t="s">
        <v>4295</v>
      </c>
      <c r="F2071" s="1" t="s">
        <v>346</v>
      </c>
      <c r="G2071" s="1"/>
      <c r="H2071" s="1" t="s">
        <v>9</v>
      </c>
    </row>
    <row r="2072" spans="1:8" x14ac:dyDescent="0.3">
      <c r="A2072" s="1">
        <v>570</v>
      </c>
      <c r="B2072" s="1" t="s">
        <v>233</v>
      </c>
      <c r="C2072" s="1" t="s">
        <v>379</v>
      </c>
      <c r="D2072" s="1" t="s">
        <v>4296</v>
      </c>
      <c r="E2072" s="1" t="s">
        <v>4297</v>
      </c>
      <c r="F2072" s="1" t="s">
        <v>346</v>
      </c>
      <c r="G2072" s="1"/>
      <c r="H2072" s="1" t="s">
        <v>9</v>
      </c>
    </row>
    <row r="2073" spans="1:8" x14ac:dyDescent="0.3">
      <c r="A2073" s="1">
        <v>571</v>
      </c>
      <c r="B2073" s="1" t="s">
        <v>3868</v>
      </c>
      <c r="C2073" s="1" t="s">
        <v>3478</v>
      </c>
      <c r="D2073" s="1" t="s">
        <v>4298</v>
      </c>
      <c r="E2073" s="1" t="s">
        <v>4299</v>
      </c>
      <c r="F2073" s="1" t="s">
        <v>346</v>
      </c>
      <c r="G2073" s="1"/>
      <c r="H2073" s="1" t="s">
        <v>9</v>
      </c>
    </row>
    <row r="2074" spans="1:8" x14ac:dyDescent="0.3">
      <c r="A2074" s="1">
        <v>572</v>
      </c>
      <c r="B2074" s="1" t="s">
        <v>2701</v>
      </c>
      <c r="C2074" s="1" t="s">
        <v>2702</v>
      </c>
      <c r="D2074" s="1" t="s">
        <v>4300</v>
      </c>
      <c r="E2074" s="1" t="s">
        <v>4301</v>
      </c>
      <c r="F2074" s="1" t="s">
        <v>346</v>
      </c>
      <c r="G2074" s="1"/>
      <c r="H2074" s="1" t="s">
        <v>9</v>
      </c>
    </row>
    <row r="2075" spans="1:8" x14ac:dyDescent="0.3">
      <c r="A2075" s="1">
        <v>573</v>
      </c>
      <c r="B2075" s="1" t="s">
        <v>129</v>
      </c>
      <c r="C2075" s="1" t="s">
        <v>1630</v>
      </c>
      <c r="D2075" s="1" t="s">
        <v>4302</v>
      </c>
      <c r="E2075" s="1" t="s">
        <v>4303</v>
      </c>
      <c r="F2075" s="1" t="s">
        <v>346</v>
      </c>
      <c r="G2075" s="1">
        <v>20</v>
      </c>
      <c r="H2075" s="1" t="s">
        <v>9</v>
      </c>
    </row>
    <row r="2076" spans="1:8" x14ac:dyDescent="0.3">
      <c r="A2076" s="1">
        <v>574</v>
      </c>
      <c r="B2076" s="1" t="s">
        <v>1623</v>
      </c>
      <c r="C2076" s="1" t="s">
        <v>529</v>
      </c>
      <c r="D2076" s="1" t="s">
        <v>4304</v>
      </c>
      <c r="E2076" s="1" t="s">
        <v>4305</v>
      </c>
      <c r="F2076" s="1" t="s">
        <v>346</v>
      </c>
      <c r="G2076" s="1"/>
      <c r="H2076" s="1" t="s">
        <v>9</v>
      </c>
    </row>
    <row r="2077" spans="1:8" x14ac:dyDescent="0.3">
      <c r="A2077" s="1">
        <v>575</v>
      </c>
      <c r="B2077" s="1" t="s">
        <v>4</v>
      </c>
      <c r="C2077" s="1" t="s">
        <v>3373</v>
      </c>
      <c r="D2077" s="1" t="s">
        <v>4306</v>
      </c>
      <c r="E2077" s="1" t="s">
        <v>4307</v>
      </c>
      <c r="F2077" s="1" t="s">
        <v>346</v>
      </c>
      <c r="G2077" s="1"/>
      <c r="H2077" s="1" t="s">
        <v>9</v>
      </c>
    </row>
    <row r="2078" spans="1:8" x14ac:dyDescent="0.3">
      <c r="A2078" s="1">
        <v>576</v>
      </c>
      <c r="B2078" s="1" t="s">
        <v>1014</v>
      </c>
      <c r="C2078" s="1" t="s">
        <v>130</v>
      </c>
      <c r="D2078" s="1" t="s">
        <v>4308</v>
      </c>
      <c r="E2078" s="1" t="s">
        <v>4309</v>
      </c>
      <c r="F2078" s="1" t="s">
        <v>346</v>
      </c>
      <c r="G2078" s="1"/>
      <c r="H2078" s="1" t="s">
        <v>9</v>
      </c>
    </row>
    <row r="2079" spans="1:8" x14ac:dyDescent="0.3">
      <c r="A2079" s="1">
        <v>577</v>
      </c>
      <c r="B2079" s="1" t="s">
        <v>14</v>
      </c>
      <c r="C2079" s="1" t="s">
        <v>101</v>
      </c>
      <c r="D2079" s="1" t="s">
        <v>4310</v>
      </c>
      <c r="E2079" s="1" t="s">
        <v>4311</v>
      </c>
      <c r="F2079" s="1" t="s">
        <v>8</v>
      </c>
      <c r="G2079" s="1">
        <v>69.7</v>
      </c>
      <c r="H2079" s="1" t="s">
        <v>9</v>
      </c>
    </row>
    <row r="2080" spans="1:8" x14ac:dyDescent="0.3">
      <c r="A2080" s="1">
        <v>578</v>
      </c>
      <c r="B2080" s="1" t="s">
        <v>1623</v>
      </c>
      <c r="C2080" s="1" t="s">
        <v>75</v>
      </c>
      <c r="D2080" s="1" t="s">
        <v>4312</v>
      </c>
      <c r="E2080" s="1" t="s">
        <v>4313</v>
      </c>
      <c r="F2080" s="1" t="s">
        <v>8</v>
      </c>
      <c r="G2080" s="1">
        <v>109</v>
      </c>
      <c r="H2080" s="1" t="s">
        <v>9</v>
      </c>
    </row>
    <row r="2081" spans="1:8" x14ac:dyDescent="0.3">
      <c r="A2081" s="1">
        <v>579</v>
      </c>
      <c r="B2081" s="1" t="s">
        <v>3891</v>
      </c>
      <c r="C2081" s="1" t="s">
        <v>714</v>
      </c>
      <c r="D2081" s="1" t="s">
        <v>4314</v>
      </c>
      <c r="E2081" s="1" t="s">
        <v>4315</v>
      </c>
      <c r="F2081" s="1" t="s">
        <v>346</v>
      </c>
      <c r="G2081" s="1"/>
      <c r="H2081" s="1" t="s">
        <v>9</v>
      </c>
    </row>
    <row r="2082" spans="1:8" x14ac:dyDescent="0.3">
      <c r="A2082" s="1">
        <v>580</v>
      </c>
      <c r="B2082" s="1" t="s">
        <v>86</v>
      </c>
      <c r="C2082" s="1" t="s">
        <v>87</v>
      </c>
      <c r="D2082" s="1" t="s">
        <v>4316</v>
      </c>
      <c r="E2082" s="1" t="s">
        <v>4317</v>
      </c>
      <c r="F2082" s="1" t="s">
        <v>346</v>
      </c>
      <c r="G2082" s="1">
        <v>47</v>
      </c>
      <c r="H2082" s="1" t="s">
        <v>9</v>
      </c>
    </row>
    <row r="2083" spans="1:8" x14ac:dyDescent="0.3">
      <c r="A2083" s="1">
        <v>581</v>
      </c>
      <c r="B2083" s="1" t="s">
        <v>342</v>
      </c>
      <c r="C2083" s="1" t="s">
        <v>1620</v>
      </c>
      <c r="D2083" s="1" t="s">
        <v>4318</v>
      </c>
      <c r="E2083" s="1" t="s">
        <v>4319</v>
      </c>
      <c r="F2083" s="1" t="s">
        <v>8</v>
      </c>
      <c r="G2083" s="1">
        <v>40</v>
      </c>
      <c r="H2083" s="1" t="s">
        <v>9</v>
      </c>
    </row>
    <row r="2084" spans="1:8" x14ac:dyDescent="0.3">
      <c r="A2084" s="1">
        <v>582</v>
      </c>
      <c r="B2084" s="1" t="s">
        <v>129</v>
      </c>
      <c r="C2084" s="1" t="s">
        <v>1630</v>
      </c>
      <c r="D2084" s="1" t="s">
        <v>4320</v>
      </c>
      <c r="E2084" s="1" t="s">
        <v>4321</v>
      </c>
      <c r="F2084" s="1" t="s">
        <v>346</v>
      </c>
      <c r="G2084" s="1"/>
      <c r="H2084" s="1" t="s">
        <v>9</v>
      </c>
    </row>
    <row r="2085" spans="1:8" x14ac:dyDescent="0.3">
      <c r="A2085" s="1">
        <v>583</v>
      </c>
      <c r="B2085" s="1" t="s">
        <v>129</v>
      </c>
      <c r="C2085" s="1" t="s">
        <v>565</v>
      </c>
      <c r="D2085" s="1" t="s">
        <v>4322</v>
      </c>
      <c r="E2085" s="1" t="s">
        <v>4323</v>
      </c>
      <c r="F2085" s="1" t="s">
        <v>346</v>
      </c>
      <c r="G2085" s="1"/>
      <c r="H2085" s="1" t="s">
        <v>9</v>
      </c>
    </row>
    <row r="2086" spans="1:8" x14ac:dyDescent="0.3">
      <c r="A2086" s="1">
        <v>584</v>
      </c>
      <c r="B2086" s="1" t="s">
        <v>1623</v>
      </c>
      <c r="C2086" s="1" t="s">
        <v>4092</v>
      </c>
      <c r="D2086" s="1" t="s">
        <v>4324</v>
      </c>
      <c r="E2086" s="1" t="s">
        <v>4325</v>
      </c>
      <c r="F2086" s="1" t="s">
        <v>346</v>
      </c>
      <c r="G2086" s="1"/>
      <c r="H2086" s="1" t="s">
        <v>9</v>
      </c>
    </row>
    <row r="2087" spans="1:8" x14ac:dyDescent="0.3">
      <c r="A2087" s="1">
        <v>585</v>
      </c>
      <c r="B2087" s="1" t="s">
        <v>233</v>
      </c>
      <c r="C2087" s="1" t="s">
        <v>379</v>
      </c>
      <c r="D2087" s="1" t="s">
        <v>4326</v>
      </c>
      <c r="E2087" s="1" t="s">
        <v>4327</v>
      </c>
      <c r="F2087" s="1" t="s">
        <v>346</v>
      </c>
      <c r="G2087" s="1"/>
      <c r="H2087" s="1" t="s">
        <v>9</v>
      </c>
    </row>
    <row r="2088" spans="1:8" x14ac:dyDescent="0.3">
      <c r="A2088" s="1">
        <v>586</v>
      </c>
      <c r="B2088" s="1" t="s">
        <v>4005</v>
      </c>
      <c r="C2088" s="1" t="s">
        <v>11</v>
      </c>
      <c r="D2088" s="1" t="s">
        <v>4328</v>
      </c>
      <c r="E2088" s="1" t="s">
        <v>4329</v>
      </c>
      <c r="F2088" s="1" t="s">
        <v>346</v>
      </c>
      <c r="G2088" s="1"/>
      <c r="H2088" s="1" t="s">
        <v>9</v>
      </c>
    </row>
    <row r="2089" spans="1:8" x14ac:dyDescent="0.3">
      <c r="A2089" s="1">
        <v>587</v>
      </c>
      <c r="B2089" s="1" t="s">
        <v>4</v>
      </c>
      <c r="C2089" s="1" t="s">
        <v>3038</v>
      </c>
      <c r="D2089" s="1" t="s">
        <v>4330</v>
      </c>
      <c r="E2089" s="1" t="s">
        <v>4331</v>
      </c>
      <c r="F2089" s="1" t="s">
        <v>346</v>
      </c>
      <c r="G2089" s="1"/>
      <c r="H2089" s="1" t="s">
        <v>9</v>
      </c>
    </row>
    <row r="2090" spans="1:8" x14ac:dyDescent="0.3">
      <c r="A2090" s="1">
        <v>588</v>
      </c>
      <c r="B2090" s="1" t="s">
        <v>3868</v>
      </c>
      <c r="C2090" s="1" t="s">
        <v>3478</v>
      </c>
      <c r="D2090" s="1" t="s">
        <v>4332</v>
      </c>
      <c r="E2090" s="1" t="s">
        <v>4333</v>
      </c>
      <c r="F2090" s="1" t="s">
        <v>346</v>
      </c>
      <c r="G2090" s="1"/>
      <c r="H2090" s="1" t="s">
        <v>9</v>
      </c>
    </row>
    <row r="2091" spans="1:8" x14ac:dyDescent="0.3">
      <c r="A2091" s="1">
        <v>589</v>
      </c>
      <c r="B2091" s="1" t="s">
        <v>60</v>
      </c>
      <c r="C2091" s="1" t="s">
        <v>61</v>
      </c>
      <c r="D2091" s="1" t="s">
        <v>4334</v>
      </c>
      <c r="E2091" s="1" t="s">
        <v>4335</v>
      </c>
      <c r="F2091" s="1" t="s">
        <v>346</v>
      </c>
      <c r="G2091" s="1"/>
      <c r="H2091" s="1" t="s">
        <v>9</v>
      </c>
    </row>
    <row r="2092" spans="1:8" x14ac:dyDescent="0.3">
      <c r="A2092" s="1">
        <v>590</v>
      </c>
      <c r="B2092" s="1" t="s">
        <v>3868</v>
      </c>
      <c r="C2092" s="1" t="s">
        <v>390</v>
      </c>
      <c r="D2092" s="1" t="s">
        <v>4336</v>
      </c>
      <c r="E2092" s="1" t="s">
        <v>4337</v>
      </c>
      <c r="F2092" s="1" t="s">
        <v>346</v>
      </c>
      <c r="G2092" s="1">
        <v>133</v>
      </c>
      <c r="H2092" s="1" t="s">
        <v>9</v>
      </c>
    </row>
    <row r="2093" spans="1:8" x14ac:dyDescent="0.3">
      <c r="A2093" s="1">
        <v>591</v>
      </c>
      <c r="B2093" s="1" t="s">
        <v>233</v>
      </c>
      <c r="C2093" s="1" t="s">
        <v>4338</v>
      </c>
      <c r="D2093" s="1" t="s">
        <v>4339</v>
      </c>
      <c r="E2093" s="1" t="s">
        <v>4340</v>
      </c>
      <c r="F2093" s="1" t="s">
        <v>346</v>
      </c>
      <c r="G2093" s="1"/>
      <c r="H2093" s="1" t="s">
        <v>9</v>
      </c>
    </row>
    <row r="2094" spans="1:8" x14ac:dyDescent="0.3">
      <c r="A2094" s="1">
        <v>592</v>
      </c>
      <c r="B2094" s="1" t="s">
        <v>129</v>
      </c>
      <c r="C2094" s="1" t="s">
        <v>1630</v>
      </c>
      <c r="D2094" s="1" t="s">
        <v>4341</v>
      </c>
      <c r="E2094" s="1" t="s">
        <v>4342</v>
      </c>
      <c r="F2094" s="1" t="s">
        <v>346</v>
      </c>
      <c r="G2094" s="1">
        <v>20</v>
      </c>
      <c r="H2094" s="1" t="s">
        <v>9</v>
      </c>
    </row>
    <row r="2095" spans="1:8" x14ac:dyDescent="0.3">
      <c r="A2095" s="1">
        <v>593</v>
      </c>
      <c r="B2095" s="1" t="s">
        <v>3868</v>
      </c>
      <c r="C2095" s="1" t="s">
        <v>3160</v>
      </c>
      <c r="D2095" s="1" t="s">
        <v>4343</v>
      </c>
      <c r="E2095" s="1" t="s">
        <v>4344</v>
      </c>
      <c r="F2095" s="1" t="s">
        <v>346</v>
      </c>
      <c r="G2095" s="1"/>
      <c r="H2095" s="1" t="s">
        <v>9</v>
      </c>
    </row>
    <row r="2096" spans="1:8" x14ac:dyDescent="0.3">
      <c r="A2096" s="1">
        <v>594</v>
      </c>
      <c r="B2096" s="1" t="s">
        <v>342</v>
      </c>
      <c r="C2096" s="1" t="s">
        <v>1620</v>
      </c>
      <c r="D2096" s="1" t="s">
        <v>4345</v>
      </c>
      <c r="E2096" s="1" t="s">
        <v>4346</v>
      </c>
      <c r="F2096" s="1" t="s">
        <v>8</v>
      </c>
      <c r="G2096" s="1">
        <v>40</v>
      </c>
      <c r="H2096" s="1" t="s">
        <v>9</v>
      </c>
    </row>
    <row r="2097" spans="1:8" x14ac:dyDescent="0.3">
      <c r="A2097" s="1">
        <v>595</v>
      </c>
      <c r="B2097" s="1" t="s">
        <v>657</v>
      </c>
      <c r="C2097" s="1" t="s">
        <v>30</v>
      </c>
      <c r="D2097" s="1" t="s">
        <v>4347</v>
      </c>
      <c r="E2097" s="1" t="s">
        <v>4348</v>
      </c>
      <c r="F2097" s="1" t="s">
        <v>346</v>
      </c>
      <c r="G2097" s="1">
        <v>450</v>
      </c>
      <c r="H2097" s="1" t="s">
        <v>257</v>
      </c>
    </row>
    <row r="2098" spans="1:8" x14ac:dyDescent="0.3">
      <c r="A2098" s="1">
        <v>596</v>
      </c>
      <c r="B2098" s="1" t="s">
        <v>3868</v>
      </c>
      <c r="C2098" s="1" t="s">
        <v>114</v>
      </c>
      <c r="D2098" s="1" t="s">
        <v>4349</v>
      </c>
      <c r="E2098" s="1" t="s">
        <v>4350</v>
      </c>
      <c r="F2098" s="1" t="s">
        <v>346</v>
      </c>
      <c r="G2098" s="1"/>
      <c r="H2098" s="1" t="s">
        <v>9</v>
      </c>
    </row>
    <row r="2099" spans="1:8" x14ac:dyDescent="0.3">
      <c r="A2099" s="1">
        <v>597</v>
      </c>
      <c r="B2099" s="1" t="s">
        <v>4005</v>
      </c>
      <c r="C2099" s="1" t="s">
        <v>4249</v>
      </c>
      <c r="D2099" s="1" t="s">
        <v>4351</v>
      </c>
      <c r="E2099" s="1" t="s">
        <v>4352</v>
      </c>
      <c r="F2099" s="1" t="s">
        <v>346</v>
      </c>
      <c r="G2099" s="1">
        <v>35</v>
      </c>
      <c r="H2099" s="1" t="s">
        <v>9</v>
      </c>
    </row>
    <row r="2100" spans="1:8" x14ac:dyDescent="0.3">
      <c r="A2100" s="1">
        <v>598</v>
      </c>
      <c r="B2100" s="1" t="s">
        <v>1623</v>
      </c>
      <c r="C2100" s="1" t="s">
        <v>565</v>
      </c>
      <c r="D2100" s="1" t="s">
        <v>4353</v>
      </c>
      <c r="E2100" s="1" t="s">
        <v>4354</v>
      </c>
      <c r="F2100" s="1" t="s">
        <v>8</v>
      </c>
      <c r="G2100" s="1">
        <v>65</v>
      </c>
      <c r="H2100" s="1" t="s">
        <v>9</v>
      </c>
    </row>
    <row r="2101" spans="1:8" x14ac:dyDescent="0.3">
      <c r="A2101" s="1">
        <v>599</v>
      </c>
      <c r="B2101" s="1" t="s">
        <v>14</v>
      </c>
      <c r="C2101" s="1" t="s">
        <v>138</v>
      </c>
      <c r="D2101" s="1" t="s">
        <v>4355</v>
      </c>
      <c r="E2101" s="1" t="s">
        <v>4356</v>
      </c>
      <c r="F2101" s="1" t="s">
        <v>346</v>
      </c>
      <c r="G2101" s="1"/>
      <c r="H2101" s="1" t="s">
        <v>9</v>
      </c>
    </row>
    <row r="2102" spans="1:8" x14ac:dyDescent="0.3">
      <c r="A2102" s="1">
        <v>600</v>
      </c>
      <c r="B2102" s="1" t="s">
        <v>129</v>
      </c>
      <c r="C2102" s="1" t="s">
        <v>4200</v>
      </c>
      <c r="D2102" s="1" t="s">
        <v>4357</v>
      </c>
      <c r="E2102" s="1" t="s">
        <v>4358</v>
      </c>
      <c r="F2102" s="1" t="s">
        <v>346</v>
      </c>
      <c r="G2102" s="1"/>
      <c r="H2102" s="1" t="s">
        <v>9</v>
      </c>
    </row>
    <row r="2103" spans="1:8" x14ac:dyDescent="0.3">
      <c r="A2103" s="1">
        <v>601</v>
      </c>
      <c r="B2103" s="1" t="s">
        <v>4</v>
      </c>
      <c r="C2103" s="1" t="s">
        <v>3038</v>
      </c>
      <c r="D2103" s="1" t="s">
        <v>4359</v>
      </c>
      <c r="E2103" s="1" t="s">
        <v>4360</v>
      </c>
      <c r="F2103" s="1" t="s">
        <v>346</v>
      </c>
      <c r="G2103" s="1"/>
      <c r="H2103" s="1" t="s">
        <v>9</v>
      </c>
    </row>
    <row r="2104" spans="1:8" x14ac:dyDescent="0.3">
      <c r="A2104" s="1">
        <v>602</v>
      </c>
      <c r="B2104" s="1" t="s">
        <v>2539</v>
      </c>
      <c r="C2104" s="1" t="s">
        <v>3344</v>
      </c>
      <c r="D2104" s="1" t="s">
        <v>4361</v>
      </c>
      <c r="E2104" s="1" t="s">
        <v>4362</v>
      </c>
      <c r="F2104" s="1" t="s">
        <v>346</v>
      </c>
      <c r="G2104" s="1">
        <v>29</v>
      </c>
      <c r="H2104" s="1" t="s">
        <v>9</v>
      </c>
    </row>
    <row r="2105" spans="1:8" x14ac:dyDescent="0.3">
      <c r="A2105" s="1">
        <v>603</v>
      </c>
      <c r="B2105" s="1" t="s">
        <v>233</v>
      </c>
      <c r="C2105" s="1" t="s">
        <v>4338</v>
      </c>
      <c r="D2105" s="1" t="s">
        <v>4363</v>
      </c>
      <c r="E2105" s="1" t="s">
        <v>4364</v>
      </c>
      <c r="F2105" s="1" t="s">
        <v>346</v>
      </c>
      <c r="G2105" s="1"/>
      <c r="H2105" s="1" t="s">
        <v>9</v>
      </c>
    </row>
    <row r="2106" spans="1:8" x14ac:dyDescent="0.3">
      <c r="A2106" s="1">
        <v>604</v>
      </c>
      <c r="B2106" s="1" t="s">
        <v>60</v>
      </c>
      <c r="C2106" s="1" t="s">
        <v>61</v>
      </c>
      <c r="D2106" s="1" t="s">
        <v>4365</v>
      </c>
      <c r="E2106" s="1" t="s">
        <v>4366</v>
      </c>
      <c r="F2106" s="1" t="s">
        <v>8</v>
      </c>
      <c r="G2106" s="1">
        <v>90</v>
      </c>
      <c r="H2106" s="1" t="s">
        <v>9</v>
      </c>
    </row>
    <row r="2107" spans="1:8" x14ac:dyDescent="0.3">
      <c r="A2107" s="1">
        <v>605</v>
      </c>
      <c r="B2107" s="1" t="s">
        <v>233</v>
      </c>
      <c r="C2107" s="1" t="s">
        <v>379</v>
      </c>
      <c r="D2107" s="1" t="s">
        <v>4367</v>
      </c>
      <c r="E2107" s="1" t="s">
        <v>4368</v>
      </c>
      <c r="F2107" s="1" t="s">
        <v>346</v>
      </c>
      <c r="G2107" s="1">
        <v>200</v>
      </c>
      <c r="H2107" s="1" t="s">
        <v>257</v>
      </c>
    </row>
    <row r="2108" spans="1:8" x14ac:dyDescent="0.3">
      <c r="A2108" s="1">
        <v>606</v>
      </c>
      <c r="B2108" s="1" t="s">
        <v>4005</v>
      </c>
      <c r="C2108" s="1" t="s">
        <v>4149</v>
      </c>
      <c r="D2108" s="1" t="s">
        <v>4369</v>
      </c>
      <c r="E2108" s="1" t="s">
        <v>4370</v>
      </c>
      <c r="F2108" s="1" t="s">
        <v>346</v>
      </c>
      <c r="G2108" s="1"/>
      <c r="H2108" s="1" t="s">
        <v>9</v>
      </c>
    </row>
    <row r="2109" spans="1:8" x14ac:dyDescent="0.3">
      <c r="A2109" s="1">
        <v>607</v>
      </c>
      <c r="B2109" s="1" t="s">
        <v>4</v>
      </c>
      <c r="C2109" s="1" t="s">
        <v>3373</v>
      </c>
      <c r="D2109" s="1" t="s">
        <v>4371</v>
      </c>
      <c r="E2109" s="1" t="s">
        <v>4372</v>
      </c>
      <c r="F2109" s="1" t="s">
        <v>346</v>
      </c>
      <c r="G2109" s="1"/>
      <c r="H2109" s="1" t="s">
        <v>9</v>
      </c>
    </row>
    <row r="2110" spans="1:8" x14ac:dyDescent="0.3">
      <c r="A2110" s="1">
        <v>608</v>
      </c>
      <c r="B2110" s="1" t="s">
        <v>1623</v>
      </c>
      <c r="C2110" s="1" t="s">
        <v>4200</v>
      </c>
      <c r="D2110" s="1" t="s">
        <v>4373</v>
      </c>
      <c r="E2110" s="1" t="s">
        <v>4374</v>
      </c>
      <c r="F2110" s="1" t="s">
        <v>346</v>
      </c>
      <c r="G2110" s="1"/>
      <c r="H2110" s="1" t="s">
        <v>257</v>
      </c>
    </row>
    <row r="2111" spans="1:8" x14ac:dyDescent="0.3">
      <c r="A2111" s="1">
        <v>609</v>
      </c>
      <c r="B2111" s="1" t="s">
        <v>657</v>
      </c>
      <c r="C2111" s="1" t="s">
        <v>30</v>
      </c>
      <c r="D2111" s="1" t="s">
        <v>4375</v>
      </c>
      <c r="E2111" s="1" t="s">
        <v>4376</v>
      </c>
      <c r="F2111" s="1" t="s">
        <v>346</v>
      </c>
      <c r="G2111" s="1">
        <v>450</v>
      </c>
      <c r="H2111" s="1" t="s">
        <v>9</v>
      </c>
    </row>
    <row r="2112" spans="1:8" x14ac:dyDescent="0.3">
      <c r="A2112" s="1">
        <v>610</v>
      </c>
      <c r="B2112" s="1" t="s">
        <v>3868</v>
      </c>
      <c r="C2112" s="1" t="s">
        <v>390</v>
      </c>
      <c r="D2112" s="1" t="s">
        <v>4377</v>
      </c>
      <c r="E2112" s="1" t="s">
        <v>4378</v>
      </c>
      <c r="F2112" s="1" t="s">
        <v>346</v>
      </c>
      <c r="G2112" s="1">
        <v>164</v>
      </c>
      <c r="H2112" s="1" t="s">
        <v>9</v>
      </c>
    </row>
    <row r="2113" spans="1:8" x14ac:dyDescent="0.3">
      <c r="A2113" s="1">
        <v>611</v>
      </c>
      <c r="B2113" s="1" t="s">
        <v>129</v>
      </c>
      <c r="C2113" s="1" t="s">
        <v>1630</v>
      </c>
      <c r="D2113" s="1" t="s">
        <v>4379</v>
      </c>
      <c r="E2113" s="1" t="s">
        <v>4380</v>
      </c>
      <c r="F2113" s="1" t="s">
        <v>346</v>
      </c>
      <c r="G2113" s="1"/>
      <c r="H2113" s="1" t="s">
        <v>9</v>
      </c>
    </row>
    <row r="2114" spans="1:8" x14ac:dyDescent="0.3">
      <c r="A2114" s="1">
        <v>612</v>
      </c>
      <c r="B2114" s="1" t="s">
        <v>14</v>
      </c>
      <c r="C2114" s="1" t="s">
        <v>3524</v>
      </c>
      <c r="D2114" s="1" t="s">
        <v>4381</v>
      </c>
      <c r="E2114" s="1" t="s">
        <v>4382</v>
      </c>
      <c r="F2114" s="1" t="s">
        <v>8</v>
      </c>
      <c r="G2114" s="1">
        <v>64.680000000000007</v>
      </c>
      <c r="H2114" s="1" t="s">
        <v>9</v>
      </c>
    </row>
    <row r="2115" spans="1:8" x14ac:dyDescent="0.3">
      <c r="A2115" s="1">
        <v>613</v>
      </c>
      <c r="B2115" s="1" t="s">
        <v>129</v>
      </c>
      <c r="C2115" s="1" t="s">
        <v>529</v>
      </c>
      <c r="D2115" s="1" t="s">
        <v>4383</v>
      </c>
      <c r="E2115" s="1" t="s">
        <v>4384</v>
      </c>
      <c r="F2115" s="1" t="s">
        <v>346</v>
      </c>
      <c r="G2115" s="1"/>
      <c r="H2115" s="1" t="s">
        <v>9</v>
      </c>
    </row>
    <row r="2116" spans="1:8" x14ac:dyDescent="0.3">
      <c r="A2116" s="1">
        <v>614</v>
      </c>
      <c r="B2116" s="1" t="s">
        <v>4</v>
      </c>
      <c r="C2116" s="1" t="s">
        <v>212</v>
      </c>
      <c r="D2116" s="1" t="s">
        <v>4385</v>
      </c>
      <c r="E2116" s="1" t="s">
        <v>4386</v>
      </c>
      <c r="F2116" s="1" t="s">
        <v>346</v>
      </c>
      <c r="G2116" s="1">
        <v>20</v>
      </c>
      <c r="H2116" s="1" t="s">
        <v>257</v>
      </c>
    </row>
    <row r="2117" spans="1:8" x14ac:dyDescent="0.3">
      <c r="A2117" s="1">
        <v>615</v>
      </c>
      <c r="B2117" s="1" t="s">
        <v>657</v>
      </c>
      <c r="C2117" s="1" t="s">
        <v>658</v>
      </c>
      <c r="D2117" s="1" t="s">
        <v>4387</v>
      </c>
      <c r="E2117" s="1" t="s">
        <v>4388</v>
      </c>
      <c r="F2117" s="1" t="s">
        <v>346</v>
      </c>
      <c r="G2117" s="1">
        <v>450</v>
      </c>
      <c r="H2117" s="1" t="s">
        <v>9</v>
      </c>
    </row>
    <row r="2118" spans="1:8" x14ac:dyDescent="0.3">
      <c r="A2118" s="1">
        <v>616</v>
      </c>
      <c r="B2118" s="1" t="s">
        <v>4</v>
      </c>
      <c r="C2118" s="1" t="s">
        <v>3373</v>
      </c>
      <c r="D2118" s="1" t="s">
        <v>4389</v>
      </c>
      <c r="E2118" s="1" t="s">
        <v>4390</v>
      </c>
      <c r="F2118" s="1" t="s">
        <v>346</v>
      </c>
      <c r="G2118" s="1"/>
      <c r="H2118" s="1" t="s">
        <v>9</v>
      </c>
    </row>
    <row r="2119" spans="1:8" x14ac:dyDescent="0.3">
      <c r="A2119" s="1">
        <v>617</v>
      </c>
      <c r="B2119" s="1" t="s">
        <v>129</v>
      </c>
      <c r="C2119" s="1" t="s">
        <v>1630</v>
      </c>
      <c r="D2119" s="1" t="s">
        <v>4391</v>
      </c>
      <c r="E2119" s="1" t="s">
        <v>4392</v>
      </c>
      <c r="F2119" s="1" t="s">
        <v>346</v>
      </c>
      <c r="G2119" s="1"/>
      <c r="H2119" s="1" t="s">
        <v>9</v>
      </c>
    </row>
    <row r="2120" spans="1:8" x14ac:dyDescent="0.3">
      <c r="A2120" s="1">
        <v>618</v>
      </c>
      <c r="B2120" s="1" t="s">
        <v>1623</v>
      </c>
      <c r="C2120" s="1" t="s">
        <v>4149</v>
      </c>
      <c r="D2120" s="1" t="s">
        <v>4393</v>
      </c>
      <c r="E2120" s="1" t="s">
        <v>4394</v>
      </c>
      <c r="F2120" s="1" t="s">
        <v>346</v>
      </c>
      <c r="G2120" s="1"/>
      <c r="H2120" s="1" t="s">
        <v>9</v>
      </c>
    </row>
    <row r="2121" spans="1:8" x14ac:dyDescent="0.3">
      <c r="A2121" s="1">
        <v>619</v>
      </c>
      <c r="B2121" s="1" t="s">
        <v>741</v>
      </c>
      <c r="C2121" s="1" t="s">
        <v>4057</v>
      </c>
      <c r="D2121" s="1" t="s">
        <v>4395</v>
      </c>
      <c r="E2121" s="1" t="s">
        <v>4396</v>
      </c>
      <c r="F2121" s="1" t="s">
        <v>346</v>
      </c>
      <c r="G2121" s="1"/>
      <c r="H2121" s="1" t="s">
        <v>257</v>
      </c>
    </row>
    <row r="2122" spans="1:8" x14ac:dyDescent="0.3">
      <c r="A2122" s="1">
        <v>620</v>
      </c>
      <c r="B2122" s="1" t="s">
        <v>86</v>
      </c>
      <c r="C2122" s="1" t="s">
        <v>87</v>
      </c>
      <c r="D2122" s="1" t="s">
        <v>4397</v>
      </c>
      <c r="E2122" s="1" t="s">
        <v>4398</v>
      </c>
      <c r="F2122" s="1" t="s">
        <v>346</v>
      </c>
      <c r="G2122" s="1">
        <v>25</v>
      </c>
      <c r="H2122" s="1" t="s">
        <v>9</v>
      </c>
    </row>
    <row r="2123" spans="1:8" x14ac:dyDescent="0.3">
      <c r="A2123" s="1">
        <v>621</v>
      </c>
      <c r="B2123" s="1" t="s">
        <v>60</v>
      </c>
      <c r="C2123" s="1" t="s">
        <v>61</v>
      </c>
      <c r="D2123" s="1" t="s">
        <v>4399</v>
      </c>
      <c r="E2123" s="1" t="s">
        <v>4400</v>
      </c>
      <c r="F2123" s="1" t="s">
        <v>346</v>
      </c>
      <c r="G2123" s="1"/>
      <c r="H2123" s="1" t="s">
        <v>9</v>
      </c>
    </row>
    <row r="2124" spans="1:8" x14ac:dyDescent="0.3">
      <c r="A2124" s="1">
        <v>622</v>
      </c>
      <c r="B2124" s="1" t="s">
        <v>233</v>
      </c>
      <c r="C2124" s="1" t="s">
        <v>4338</v>
      </c>
      <c r="D2124" s="1" t="s">
        <v>4401</v>
      </c>
      <c r="E2124" s="1" t="s">
        <v>4402</v>
      </c>
      <c r="F2124" s="1" t="s">
        <v>346</v>
      </c>
      <c r="G2124" s="1"/>
      <c r="H2124" s="1" t="s">
        <v>9</v>
      </c>
    </row>
    <row r="2125" spans="1:8" x14ac:dyDescent="0.3">
      <c r="A2125" s="1">
        <v>623</v>
      </c>
      <c r="B2125" s="1" t="s">
        <v>233</v>
      </c>
      <c r="C2125" s="1" t="s">
        <v>379</v>
      </c>
      <c r="D2125" s="1" t="s">
        <v>4403</v>
      </c>
      <c r="E2125" s="1" t="s">
        <v>4404</v>
      </c>
      <c r="F2125" s="1" t="s">
        <v>346</v>
      </c>
      <c r="G2125" s="1"/>
      <c r="H2125" s="1" t="s">
        <v>9</v>
      </c>
    </row>
    <row r="2126" spans="1:8" x14ac:dyDescent="0.3">
      <c r="A2126" s="1">
        <v>624</v>
      </c>
      <c r="B2126" s="1" t="s">
        <v>1623</v>
      </c>
      <c r="C2126" s="1" t="s">
        <v>4200</v>
      </c>
      <c r="D2126" s="1" t="s">
        <v>4405</v>
      </c>
      <c r="E2126" s="1" t="s">
        <v>4406</v>
      </c>
      <c r="F2126" s="1" t="s">
        <v>346</v>
      </c>
      <c r="G2126" s="1"/>
      <c r="H2126" s="1" t="s">
        <v>9</v>
      </c>
    </row>
    <row r="2127" spans="1:8" x14ac:dyDescent="0.3">
      <c r="A2127" s="1">
        <v>625</v>
      </c>
      <c r="B2127" s="1" t="s">
        <v>1623</v>
      </c>
      <c r="C2127" s="1" t="s">
        <v>75</v>
      </c>
      <c r="D2127" s="1" t="s">
        <v>4407</v>
      </c>
      <c r="E2127" s="1" t="s">
        <v>4408</v>
      </c>
      <c r="F2127" s="1" t="s">
        <v>8</v>
      </c>
      <c r="G2127" s="1">
        <v>109</v>
      </c>
      <c r="H2127" s="1" t="s">
        <v>9</v>
      </c>
    </row>
    <row r="2128" spans="1:8" x14ac:dyDescent="0.3">
      <c r="A2128" s="1">
        <v>626</v>
      </c>
      <c r="B2128" s="1" t="s">
        <v>4</v>
      </c>
      <c r="C2128" s="1" t="s">
        <v>565</v>
      </c>
      <c r="D2128" s="1" t="s">
        <v>4409</v>
      </c>
      <c r="E2128" s="1" t="s">
        <v>4410</v>
      </c>
      <c r="F2128" s="1" t="s">
        <v>346</v>
      </c>
      <c r="G2128" s="1"/>
      <c r="H2128" s="1" t="s">
        <v>9</v>
      </c>
    </row>
    <row r="2129" spans="1:8" x14ac:dyDescent="0.3">
      <c r="A2129" s="1">
        <v>627</v>
      </c>
      <c r="B2129" s="1" t="s">
        <v>4</v>
      </c>
      <c r="C2129" s="1" t="s">
        <v>3373</v>
      </c>
      <c r="D2129" s="1" t="s">
        <v>4411</v>
      </c>
      <c r="E2129" s="1" t="s">
        <v>4412</v>
      </c>
      <c r="F2129" s="1" t="s">
        <v>346</v>
      </c>
      <c r="G2129" s="1"/>
      <c r="H2129" s="1" t="s">
        <v>9</v>
      </c>
    </row>
    <row r="2130" spans="1:8" x14ac:dyDescent="0.3">
      <c r="A2130" s="1">
        <v>628</v>
      </c>
      <c r="B2130" s="1" t="s">
        <v>233</v>
      </c>
      <c r="C2130" s="1" t="s">
        <v>379</v>
      </c>
      <c r="D2130" s="1" t="s">
        <v>4413</v>
      </c>
      <c r="E2130" s="1" t="s">
        <v>4414</v>
      </c>
      <c r="F2130" s="1" t="s">
        <v>346</v>
      </c>
      <c r="G2130" s="1"/>
      <c r="H2130" s="1" t="s">
        <v>9</v>
      </c>
    </row>
    <row r="2131" spans="1:8" x14ac:dyDescent="0.3">
      <c r="A2131" s="1">
        <v>629</v>
      </c>
      <c r="B2131" s="1" t="s">
        <v>3868</v>
      </c>
      <c r="C2131" s="1" t="s">
        <v>3478</v>
      </c>
      <c r="D2131" s="1" t="s">
        <v>4415</v>
      </c>
      <c r="E2131" s="1" t="s">
        <v>4416</v>
      </c>
      <c r="F2131" s="1" t="s">
        <v>346</v>
      </c>
      <c r="G2131" s="1"/>
      <c r="H2131" s="1" t="s">
        <v>9</v>
      </c>
    </row>
    <row r="2132" spans="1:8" x14ac:dyDescent="0.3">
      <c r="A2132" s="1">
        <v>630</v>
      </c>
      <c r="B2132" s="1" t="s">
        <v>129</v>
      </c>
      <c r="C2132" s="1" t="s">
        <v>1630</v>
      </c>
      <c r="D2132" s="1" t="s">
        <v>4417</v>
      </c>
      <c r="E2132" s="1" t="s">
        <v>4418</v>
      </c>
      <c r="F2132" s="1" t="s">
        <v>346</v>
      </c>
      <c r="G2132" s="1">
        <v>20</v>
      </c>
      <c r="H2132" s="1" t="s">
        <v>9</v>
      </c>
    </row>
    <row r="2133" spans="1:8" x14ac:dyDescent="0.3">
      <c r="A2133" s="1">
        <v>631</v>
      </c>
      <c r="B2133" s="1" t="s">
        <v>4005</v>
      </c>
      <c r="C2133" s="1" t="s">
        <v>4249</v>
      </c>
      <c r="D2133" s="1" t="s">
        <v>4419</v>
      </c>
      <c r="E2133" s="1" t="s">
        <v>4420</v>
      </c>
      <c r="F2133" s="1" t="s">
        <v>346</v>
      </c>
      <c r="G2133" s="1">
        <v>35</v>
      </c>
      <c r="H2133" s="1" t="s">
        <v>9</v>
      </c>
    </row>
    <row r="2134" spans="1:8" x14ac:dyDescent="0.3">
      <c r="A2134" s="1">
        <v>632</v>
      </c>
      <c r="B2134" s="1" t="s">
        <v>1940</v>
      </c>
      <c r="C2134" s="1" t="s">
        <v>1561</v>
      </c>
      <c r="D2134" s="1" t="s">
        <v>4421</v>
      </c>
      <c r="E2134" s="1" t="s">
        <v>4422</v>
      </c>
      <c r="F2134" s="1" t="s">
        <v>346</v>
      </c>
      <c r="G2134" s="1">
        <v>13</v>
      </c>
      <c r="H2134" s="1" t="s">
        <v>9</v>
      </c>
    </row>
    <row r="2135" spans="1:8" x14ac:dyDescent="0.3">
      <c r="A2135" s="1">
        <v>633</v>
      </c>
      <c r="B2135" s="1" t="s">
        <v>2701</v>
      </c>
      <c r="C2135" s="1" t="s">
        <v>2702</v>
      </c>
      <c r="D2135" s="1" t="s">
        <v>4423</v>
      </c>
      <c r="E2135" s="1" t="s">
        <v>4424</v>
      </c>
      <c r="F2135" s="1" t="s">
        <v>346</v>
      </c>
      <c r="G2135" s="1"/>
      <c r="H2135" s="1" t="s">
        <v>9</v>
      </c>
    </row>
    <row r="2136" spans="1:8" x14ac:dyDescent="0.3">
      <c r="A2136" s="1">
        <v>634</v>
      </c>
      <c r="B2136" s="1" t="s">
        <v>129</v>
      </c>
      <c r="C2136" s="1" t="s">
        <v>529</v>
      </c>
      <c r="D2136" s="1" t="s">
        <v>4425</v>
      </c>
      <c r="E2136" s="1" t="s">
        <v>4426</v>
      </c>
      <c r="F2136" s="1" t="s">
        <v>346</v>
      </c>
      <c r="G2136" s="1"/>
      <c r="H2136" s="1" t="s">
        <v>9</v>
      </c>
    </row>
    <row r="2137" spans="1:8" x14ac:dyDescent="0.3">
      <c r="A2137" s="1">
        <v>635</v>
      </c>
      <c r="B2137" s="1" t="s">
        <v>657</v>
      </c>
      <c r="C2137" s="1" t="s">
        <v>30</v>
      </c>
      <c r="D2137" s="1" t="s">
        <v>4427</v>
      </c>
      <c r="E2137" s="1" t="s">
        <v>4428</v>
      </c>
      <c r="F2137" s="1" t="s">
        <v>346</v>
      </c>
      <c r="G2137" s="1">
        <v>450</v>
      </c>
      <c r="H2137" s="1" t="s">
        <v>9</v>
      </c>
    </row>
    <row r="2138" spans="1:8" x14ac:dyDescent="0.3">
      <c r="A2138" s="1">
        <v>636</v>
      </c>
      <c r="B2138" s="1" t="s">
        <v>233</v>
      </c>
      <c r="C2138" s="1" t="s">
        <v>4338</v>
      </c>
      <c r="D2138" s="1" t="s">
        <v>4429</v>
      </c>
      <c r="E2138" s="1" t="s">
        <v>4430</v>
      </c>
      <c r="F2138" s="1" t="s">
        <v>346</v>
      </c>
      <c r="G2138" s="1"/>
      <c r="H2138" s="1" t="s">
        <v>9</v>
      </c>
    </row>
    <row r="2139" spans="1:8" x14ac:dyDescent="0.3">
      <c r="A2139" s="1">
        <v>637</v>
      </c>
      <c r="B2139" s="1" t="s">
        <v>4</v>
      </c>
      <c r="C2139" s="1" t="s">
        <v>3373</v>
      </c>
      <c r="D2139" s="1" t="s">
        <v>4431</v>
      </c>
      <c r="E2139" s="1" t="s">
        <v>4432</v>
      </c>
      <c r="F2139" s="1" t="s">
        <v>346</v>
      </c>
      <c r="G2139" s="1"/>
      <c r="H2139" s="1" t="s">
        <v>9</v>
      </c>
    </row>
    <row r="2140" spans="1:8" x14ac:dyDescent="0.3">
      <c r="A2140" s="1">
        <v>638</v>
      </c>
      <c r="B2140" s="1" t="s">
        <v>497</v>
      </c>
      <c r="C2140" s="1" t="s">
        <v>498</v>
      </c>
      <c r="D2140" s="1" t="s">
        <v>4433</v>
      </c>
      <c r="E2140" s="1" t="s">
        <v>4434</v>
      </c>
      <c r="F2140" s="1" t="s">
        <v>346</v>
      </c>
      <c r="G2140" s="1"/>
      <c r="H2140" s="1" t="s">
        <v>9</v>
      </c>
    </row>
    <row r="2141" spans="1:8" x14ac:dyDescent="0.3">
      <c r="A2141" s="1">
        <v>639</v>
      </c>
      <c r="B2141" s="1" t="s">
        <v>14</v>
      </c>
      <c r="C2141" s="1" t="s">
        <v>3524</v>
      </c>
      <c r="D2141" s="1" t="s">
        <v>4435</v>
      </c>
      <c r="E2141" s="1" t="s">
        <v>4436</v>
      </c>
      <c r="F2141" s="1" t="s">
        <v>8</v>
      </c>
      <c r="G2141" s="1">
        <v>64.680000000000007</v>
      </c>
      <c r="H2141" s="1" t="s">
        <v>9</v>
      </c>
    </row>
    <row r="2142" spans="1:8" x14ac:dyDescent="0.3">
      <c r="A2142" s="1">
        <v>640</v>
      </c>
      <c r="B2142" s="1" t="s">
        <v>1623</v>
      </c>
      <c r="C2142" s="1" t="s">
        <v>565</v>
      </c>
      <c r="D2142" s="1" t="s">
        <v>4437</v>
      </c>
      <c r="E2142" s="1" t="s">
        <v>4438</v>
      </c>
      <c r="F2142" s="1" t="s">
        <v>346</v>
      </c>
      <c r="G2142" s="1"/>
      <c r="H2142" s="1" t="s">
        <v>9</v>
      </c>
    </row>
    <row r="2143" spans="1:8" x14ac:dyDescent="0.3">
      <c r="A2143" s="1">
        <v>641</v>
      </c>
      <c r="B2143" s="1" t="s">
        <v>3868</v>
      </c>
      <c r="C2143" s="1" t="s">
        <v>114</v>
      </c>
      <c r="D2143" s="1" t="s">
        <v>4439</v>
      </c>
      <c r="E2143" s="1" t="s">
        <v>4440</v>
      </c>
      <c r="F2143" s="1" t="s">
        <v>346</v>
      </c>
      <c r="G2143" s="1"/>
      <c r="H2143" s="1" t="s">
        <v>9</v>
      </c>
    </row>
    <row r="2144" spans="1:8" x14ac:dyDescent="0.3">
      <c r="A2144" s="1">
        <v>642</v>
      </c>
      <c r="B2144" s="1" t="s">
        <v>233</v>
      </c>
      <c r="C2144" s="1" t="s">
        <v>4338</v>
      </c>
      <c r="D2144" s="1" t="s">
        <v>4441</v>
      </c>
      <c r="E2144" s="1" t="s">
        <v>4442</v>
      </c>
      <c r="F2144" s="1" t="s">
        <v>346</v>
      </c>
      <c r="G2144" s="1"/>
      <c r="H2144" s="1" t="s">
        <v>9</v>
      </c>
    </row>
    <row r="2145" spans="1:8" x14ac:dyDescent="0.3">
      <c r="A2145" s="1">
        <v>643</v>
      </c>
      <c r="B2145" s="1" t="s">
        <v>129</v>
      </c>
      <c r="C2145" s="1" t="s">
        <v>1630</v>
      </c>
      <c r="D2145" s="1" t="s">
        <v>4443</v>
      </c>
      <c r="E2145" s="1" t="s">
        <v>4444</v>
      </c>
      <c r="F2145" s="1" t="s">
        <v>346</v>
      </c>
      <c r="G2145" s="1">
        <v>20</v>
      </c>
      <c r="H2145" s="1" t="s">
        <v>9</v>
      </c>
    </row>
    <row r="2146" spans="1:8" x14ac:dyDescent="0.3">
      <c r="A2146" s="1">
        <v>644</v>
      </c>
      <c r="B2146" s="1" t="s">
        <v>233</v>
      </c>
      <c r="C2146" s="1" t="s">
        <v>4338</v>
      </c>
      <c r="D2146" s="1" t="s">
        <v>4445</v>
      </c>
      <c r="E2146" s="1" t="s">
        <v>4446</v>
      </c>
      <c r="F2146" s="1" t="s">
        <v>346</v>
      </c>
      <c r="G2146" s="1"/>
      <c r="H2146" s="1" t="s">
        <v>9</v>
      </c>
    </row>
    <row r="2147" spans="1:8" x14ac:dyDescent="0.3">
      <c r="A2147" s="1">
        <v>645</v>
      </c>
      <c r="B2147" s="1" t="s">
        <v>657</v>
      </c>
      <c r="C2147" s="1" t="s">
        <v>658</v>
      </c>
      <c r="D2147" s="1" t="s">
        <v>4447</v>
      </c>
      <c r="E2147" s="1" t="s">
        <v>4448</v>
      </c>
      <c r="F2147" s="1" t="s">
        <v>346</v>
      </c>
      <c r="G2147" s="1">
        <v>450</v>
      </c>
      <c r="H2147" s="1" t="s">
        <v>9</v>
      </c>
    </row>
    <row r="2148" spans="1:8" x14ac:dyDescent="0.3">
      <c r="A2148" s="1">
        <v>646</v>
      </c>
      <c r="B2148" s="1" t="s">
        <v>4</v>
      </c>
      <c r="C2148" s="1" t="s">
        <v>3038</v>
      </c>
      <c r="D2148" s="1" t="s">
        <v>4449</v>
      </c>
      <c r="E2148" s="1" t="s">
        <v>4450</v>
      </c>
      <c r="F2148" s="1" t="s">
        <v>346</v>
      </c>
      <c r="G2148" s="1"/>
      <c r="H2148" s="1" t="s">
        <v>9</v>
      </c>
    </row>
    <row r="2149" spans="1:8" x14ac:dyDescent="0.3">
      <c r="A2149" s="1">
        <v>647</v>
      </c>
      <c r="B2149" s="1" t="s">
        <v>1623</v>
      </c>
      <c r="C2149" s="1" t="s">
        <v>4200</v>
      </c>
      <c r="D2149" s="1" t="s">
        <v>4451</v>
      </c>
      <c r="E2149" s="1" t="s">
        <v>4452</v>
      </c>
      <c r="F2149" s="1" t="s">
        <v>346</v>
      </c>
      <c r="G2149" s="1"/>
      <c r="H2149" s="1" t="s">
        <v>9</v>
      </c>
    </row>
    <row r="2150" spans="1:8" x14ac:dyDescent="0.3">
      <c r="A2150" s="1">
        <v>648</v>
      </c>
      <c r="B2150" s="1" t="s">
        <v>233</v>
      </c>
      <c r="C2150" s="1" t="s">
        <v>4338</v>
      </c>
      <c r="D2150" s="1" t="s">
        <v>4453</v>
      </c>
      <c r="E2150" s="1" t="s">
        <v>4454</v>
      </c>
      <c r="F2150" s="1" t="s">
        <v>346</v>
      </c>
      <c r="G2150" s="1"/>
      <c r="H2150" s="1" t="s">
        <v>9</v>
      </c>
    </row>
    <row r="2151" spans="1:8" x14ac:dyDescent="0.3">
      <c r="A2151" s="1">
        <v>649</v>
      </c>
      <c r="B2151" s="1" t="s">
        <v>14</v>
      </c>
      <c r="C2151" s="1" t="s">
        <v>138</v>
      </c>
      <c r="D2151" s="1" t="s">
        <v>4455</v>
      </c>
      <c r="E2151" s="1" t="s">
        <v>4456</v>
      </c>
      <c r="F2151" s="1" t="s">
        <v>346</v>
      </c>
      <c r="G2151" s="1"/>
      <c r="H2151" s="1" t="s">
        <v>9</v>
      </c>
    </row>
    <row r="2152" spans="1:8" x14ac:dyDescent="0.3">
      <c r="A2152" s="1">
        <v>650</v>
      </c>
      <c r="B2152" s="1" t="s">
        <v>129</v>
      </c>
      <c r="C2152" s="1" t="s">
        <v>1630</v>
      </c>
      <c r="D2152" s="1" t="s">
        <v>4457</v>
      </c>
      <c r="E2152" s="1" t="s">
        <v>4458</v>
      </c>
      <c r="F2152" s="1" t="s">
        <v>346</v>
      </c>
      <c r="G2152" s="1">
        <v>20</v>
      </c>
      <c r="H2152" s="1" t="s">
        <v>9</v>
      </c>
    </row>
    <row r="2153" spans="1:8" x14ac:dyDescent="0.3">
      <c r="A2153" s="1">
        <v>651</v>
      </c>
      <c r="B2153" s="1" t="s">
        <v>1940</v>
      </c>
      <c r="C2153" s="1" t="s">
        <v>1561</v>
      </c>
      <c r="D2153" s="1" t="s">
        <v>4459</v>
      </c>
      <c r="E2153" s="1" t="s">
        <v>4460</v>
      </c>
      <c r="F2153" s="1" t="s">
        <v>346</v>
      </c>
      <c r="G2153" s="1">
        <v>13</v>
      </c>
      <c r="H2153" s="1" t="s">
        <v>9</v>
      </c>
    </row>
    <row r="2154" spans="1:8" x14ac:dyDescent="0.3">
      <c r="A2154" s="1">
        <v>652</v>
      </c>
      <c r="B2154" s="1" t="s">
        <v>4005</v>
      </c>
      <c r="C2154" s="1" t="s">
        <v>4149</v>
      </c>
      <c r="D2154" s="1" t="s">
        <v>4461</v>
      </c>
      <c r="E2154" s="1" t="s">
        <v>4462</v>
      </c>
      <c r="F2154" s="1" t="s">
        <v>346</v>
      </c>
      <c r="G2154" s="1"/>
      <c r="H2154" s="1" t="s">
        <v>9</v>
      </c>
    </row>
    <row r="2155" spans="1:8" x14ac:dyDescent="0.3">
      <c r="A2155" s="1">
        <v>653</v>
      </c>
      <c r="B2155" s="1" t="s">
        <v>657</v>
      </c>
      <c r="C2155" s="1" t="s">
        <v>30</v>
      </c>
      <c r="D2155" s="1" t="s">
        <v>4463</v>
      </c>
      <c r="E2155" s="1" t="s">
        <v>4464</v>
      </c>
      <c r="F2155" s="1" t="s">
        <v>346</v>
      </c>
      <c r="G2155" s="1">
        <v>450</v>
      </c>
      <c r="H2155" s="1" t="s">
        <v>9</v>
      </c>
    </row>
    <row r="2156" spans="1:8" x14ac:dyDescent="0.3">
      <c r="A2156" s="1">
        <v>654</v>
      </c>
      <c r="B2156" s="1" t="s">
        <v>233</v>
      </c>
      <c r="C2156" s="1" t="s">
        <v>379</v>
      </c>
      <c r="D2156" s="1" t="s">
        <v>4465</v>
      </c>
      <c r="E2156" s="1" t="s">
        <v>4466</v>
      </c>
      <c r="F2156" s="1" t="s">
        <v>346</v>
      </c>
      <c r="G2156" s="1"/>
      <c r="H2156" s="1" t="s">
        <v>9</v>
      </c>
    </row>
    <row r="2157" spans="1:8" x14ac:dyDescent="0.3">
      <c r="A2157" s="1">
        <v>655</v>
      </c>
      <c r="B2157" s="1" t="s">
        <v>4</v>
      </c>
      <c r="C2157" s="1" t="s">
        <v>212</v>
      </c>
      <c r="D2157" s="1" t="s">
        <v>4467</v>
      </c>
      <c r="E2157" s="1" t="s">
        <v>4468</v>
      </c>
      <c r="F2157" s="1" t="s">
        <v>346</v>
      </c>
      <c r="G2157" s="1">
        <v>20</v>
      </c>
      <c r="H2157" s="1" t="s">
        <v>9</v>
      </c>
    </row>
    <row r="2158" spans="1:8" x14ac:dyDescent="0.3">
      <c r="A2158" s="1">
        <v>656</v>
      </c>
      <c r="B2158" s="1" t="s">
        <v>233</v>
      </c>
      <c r="C2158" s="1" t="s">
        <v>4338</v>
      </c>
      <c r="D2158" s="1" t="s">
        <v>4469</v>
      </c>
      <c r="E2158" s="1" t="s">
        <v>4470</v>
      </c>
      <c r="F2158" s="1" t="s">
        <v>346</v>
      </c>
      <c r="G2158" s="1"/>
      <c r="H2158" s="1" t="s">
        <v>9</v>
      </c>
    </row>
    <row r="2159" spans="1:8" x14ac:dyDescent="0.3">
      <c r="A2159" s="1">
        <v>657</v>
      </c>
      <c r="B2159" s="1" t="s">
        <v>1623</v>
      </c>
      <c r="C2159" s="1" t="s">
        <v>4092</v>
      </c>
      <c r="D2159" s="1" t="s">
        <v>4471</v>
      </c>
      <c r="E2159" s="1" t="s">
        <v>4472</v>
      </c>
      <c r="F2159" s="1" t="s">
        <v>346</v>
      </c>
      <c r="G2159" s="1"/>
      <c r="H2159" s="1" t="s">
        <v>9</v>
      </c>
    </row>
    <row r="2160" spans="1:8" x14ac:dyDescent="0.3">
      <c r="A2160" s="1">
        <v>658</v>
      </c>
      <c r="B2160" s="1" t="s">
        <v>3868</v>
      </c>
      <c r="C2160" s="1" t="s">
        <v>114</v>
      </c>
      <c r="D2160" s="1" t="s">
        <v>4473</v>
      </c>
      <c r="E2160" s="1" t="s">
        <v>4474</v>
      </c>
      <c r="F2160" s="1" t="s">
        <v>346</v>
      </c>
      <c r="G2160" s="1"/>
      <c r="H2160" s="1" t="s">
        <v>9</v>
      </c>
    </row>
    <row r="2161" spans="1:8" x14ac:dyDescent="0.3">
      <c r="A2161" s="1">
        <v>659</v>
      </c>
      <c r="B2161" s="1" t="s">
        <v>342</v>
      </c>
      <c r="C2161" s="1" t="s">
        <v>1620</v>
      </c>
      <c r="D2161" s="1" t="s">
        <v>4475</v>
      </c>
      <c r="E2161" s="1" t="s">
        <v>4476</v>
      </c>
      <c r="F2161" s="1" t="s">
        <v>8</v>
      </c>
      <c r="G2161" s="1">
        <v>40</v>
      </c>
      <c r="H2161" s="1" t="s">
        <v>9</v>
      </c>
    </row>
    <row r="2162" spans="1:8" x14ac:dyDescent="0.3">
      <c r="A2162" s="1">
        <v>660</v>
      </c>
      <c r="B2162" s="1" t="s">
        <v>60</v>
      </c>
      <c r="C2162" s="1" t="s">
        <v>61</v>
      </c>
      <c r="D2162" s="1" t="s">
        <v>4477</v>
      </c>
      <c r="E2162" s="1" t="s">
        <v>4478</v>
      </c>
      <c r="F2162" s="1" t="s">
        <v>346</v>
      </c>
      <c r="G2162" s="1"/>
      <c r="H2162" s="1" t="s">
        <v>9</v>
      </c>
    </row>
    <row r="2163" spans="1:8" x14ac:dyDescent="0.3">
      <c r="A2163" s="1">
        <v>661</v>
      </c>
      <c r="B2163" s="1" t="s">
        <v>233</v>
      </c>
      <c r="C2163" s="1" t="s">
        <v>4338</v>
      </c>
      <c r="D2163" s="1" t="s">
        <v>4479</v>
      </c>
      <c r="E2163" s="1" t="s">
        <v>4480</v>
      </c>
      <c r="F2163" s="1" t="s">
        <v>346</v>
      </c>
      <c r="G2163" s="1"/>
      <c r="H2163" s="1" t="s">
        <v>9</v>
      </c>
    </row>
    <row r="2164" spans="1:8" x14ac:dyDescent="0.3">
      <c r="A2164" s="1">
        <v>662</v>
      </c>
      <c r="B2164" s="1" t="s">
        <v>4005</v>
      </c>
      <c r="C2164" s="1" t="s">
        <v>11</v>
      </c>
      <c r="D2164" s="1" t="s">
        <v>4481</v>
      </c>
      <c r="E2164" s="1" t="s">
        <v>4482</v>
      </c>
      <c r="F2164" s="1" t="s">
        <v>346</v>
      </c>
      <c r="G2164" s="1"/>
      <c r="H2164" s="1" t="s">
        <v>9</v>
      </c>
    </row>
    <row r="2165" spans="1:8" x14ac:dyDescent="0.3">
      <c r="A2165" s="1">
        <v>663</v>
      </c>
      <c r="B2165" s="1" t="s">
        <v>4</v>
      </c>
      <c r="C2165" s="1" t="s">
        <v>4483</v>
      </c>
      <c r="D2165" s="1" t="s">
        <v>4484</v>
      </c>
      <c r="E2165" s="1" t="s">
        <v>4485</v>
      </c>
      <c r="F2165" s="1" t="s">
        <v>346</v>
      </c>
      <c r="G2165" s="1"/>
      <c r="H2165" s="1" t="s">
        <v>9</v>
      </c>
    </row>
    <row r="2166" spans="1:8" x14ac:dyDescent="0.3">
      <c r="A2166" s="1">
        <v>664</v>
      </c>
      <c r="B2166" s="1" t="s">
        <v>4</v>
      </c>
      <c r="C2166" s="1" t="s">
        <v>3926</v>
      </c>
      <c r="D2166" s="1" t="s">
        <v>4486</v>
      </c>
      <c r="E2166" s="1" t="s">
        <v>4487</v>
      </c>
      <c r="F2166" s="1" t="s">
        <v>346</v>
      </c>
      <c r="G2166" s="1"/>
      <c r="H2166" s="1" t="s">
        <v>9</v>
      </c>
    </row>
    <row r="2167" spans="1:8" x14ac:dyDescent="0.3">
      <c r="A2167" s="1">
        <v>665</v>
      </c>
      <c r="B2167" s="1" t="s">
        <v>4</v>
      </c>
      <c r="C2167" s="1" t="s">
        <v>2022</v>
      </c>
      <c r="D2167" s="1" t="s">
        <v>4488</v>
      </c>
      <c r="E2167" s="1" t="s">
        <v>4489</v>
      </c>
      <c r="F2167" s="1" t="s">
        <v>346</v>
      </c>
      <c r="G2167" s="1"/>
      <c r="H2167" s="1" t="s">
        <v>9</v>
      </c>
    </row>
    <row r="2168" spans="1:8" x14ac:dyDescent="0.3">
      <c r="A2168" s="1">
        <v>666</v>
      </c>
      <c r="B2168" s="1" t="s">
        <v>3868</v>
      </c>
      <c r="C2168" s="1" t="s">
        <v>114</v>
      </c>
      <c r="D2168" s="1" t="s">
        <v>4490</v>
      </c>
      <c r="E2168" s="1" t="s">
        <v>4491</v>
      </c>
      <c r="F2168" s="1" t="s">
        <v>346</v>
      </c>
      <c r="G2168" s="1"/>
      <c r="H2168" s="1" t="s">
        <v>9</v>
      </c>
    </row>
    <row r="2169" spans="1:8" x14ac:dyDescent="0.3">
      <c r="A2169" s="1">
        <v>667</v>
      </c>
      <c r="B2169" s="1" t="s">
        <v>657</v>
      </c>
      <c r="C2169" s="1" t="s">
        <v>658</v>
      </c>
      <c r="D2169" s="1" t="s">
        <v>4492</v>
      </c>
      <c r="E2169" s="1" t="s">
        <v>4493</v>
      </c>
      <c r="F2169" s="1" t="s">
        <v>346</v>
      </c>
      <c r="G2169" s="1">
        <v>450</v>
      </c>
      <c r="H2169" s="1" t="s">
        <v>9</v>
      </c>
    </row>
    <row r="2170" spans="1:8" x14ac:dyDescent="0.3">
      <c r="A2170" s="1">
        <v>668</v>
      </c>
      <c r="B2170" s="1" t="s">
        <v>4</v>
      </c>
      <c r="C2170" s="1" t="s">
        <v>565</v>
      </c>
      <c r="D2170" s="1" t="s">
        <v>4494</v>
      </c>
      <c r="E2170" s="1" t="s">
        <v>4495</v>
      </c>
      <c r="F2170" s="1" t="s">
        <v>346</v>
      </c>
      <c r="G2170" s="1"/>
      <c r="H2170" s="1" t="s">
        <v>9</v>
      </c>
    </row>
    <row r="2171" spans="1:8" x14ac:dyDescent="0.3">
      <c r="A2171" s="1">
        <v>669</v>
      </c>
      <c r="B2171" s="1" t="s">
        <v>233</v>
      </c>
      <c r="C2171" s="1" t="s">
        <v>4338</v>
      </c>
      <c r="D2171" s="1" t="s">
        <v>4496</v>
      </c>
      <c r="E2171" s="1" t="s">
        <v>4497</v>
      </c>
      <c r="F2171" s="1" t="s">
        <v>346</v>
      </c>
      <c r="G2171" s="1"/>
      <c r="H2171" s="1" t="s">
        <v>9</v>
      </c>
    </row>
    <row r="2172" spans="1:8" x14ac:dyDescent="0.3">
      <c r="A2172" s="1">
        <v>670</v>
      </c>
      <c r="B2172" s="1" t="s">
        <v>129</v>
      </c>
      <c r="C2172" s="1" t="s">
        <v>1630</v>
      </c>
      <c r="D2172" s="1" t="s">
        <v>4498</v>
      </c>
      <c r="E2172" s="1" t="s">
        <v>4499</v>
      </c>
      <c r="F2172" s="1" t="s">
        <v>346</v>
      </c>
      <c r="G2172" s="1"/>
      <c r="H2172" s="1" t="s">
        <v>9</v>
      </c>
    </row>
    <row r="2173" spans="1:8" x14ac:dyDescent="0.3">
      <c r="A2173" s="1">
        <v>671</v>
      </c>
      <c r="B2173" s="1" t="s">
        <v>4</v>
      </c>
      <c r="C2173" s="1" t="s">
        <v>212</v>
      </c>
      <c r="D2173" s="1" t="s">
        <v>4500</v>
      </c>
      <c r="E2173" s="1" t="s">
        <v>4501</v>
      </c>
      <c r="F2173" s="1" t="s">
        <v>346</v>
      </c>
      <c r="G2173" s="1"/>
      <c r="H2173" s="1" t="s">
        <v>9</v>
      </c>
    </row>
    <row r="2174" spans="1:8" x14ac:dyDescent="0.3">
      <c r="A2174" s="1">
        <v>672</v>
      </c>
      <c r="B2174" s="1" t="s">
        <v>86</v>
      </c>
      <c r="C2174" s="1" t="s">
        <v>87</v>
      </c>
      <c r="D2174" s="1" t="s">
        <v>4502</v>
      </c>
      <c r="E2174" s="1" t="s">
        <v>4503</v>
      </c>
      <c r="F2174" s="1" t="s">
        <v>346</v>
      </c>
      <c r="G2174" s="1">
        <v>25</v>
      </c>
      <c r="H2174" s="1" t="s">
        <v>9</v>
      </c>
    </row>
    <row r="2175" spans="1:8" x14ac:dyDescent="0.3">
      <c r="A2175" s="1">
        <v>673</v>
      </c>
      <c r="B2175" s="1" t="s">
        <v>129</v>
      </c>
      <c r="C2175" s="1" t="s">
        <v>1630</v>
      </c>
      <c r="D2175" s="1" t="s">
        <v>4504</v>
      </c>
      <c r="E2175" s="1" t="s">
        <v>4505</v>
      </c>
      <c r="F2175" s="1" t="s">
        <v>346</v>
      </c>
      <c r="G2175" s="1">
        <v>20</v>
      </c>
      <c r="H2175" s="1" t="s">
        <v>9</v>
      </c>
    </row>
    <row r="2176" spans="1:8" x14ac:dyDescent="0.3">
      <c r="A2176" s="1">
        <v>674</v>
      </c>
      <c r="B2176" s="1" t="s">
        <v>3868</v>
      </c>
      <c r="C2176" s="1" t="s">
        <v>114</v>
      </c>
      <c r="D2176" s="1" t="s">
        <v>4506</v>
      </c>
      <c r="E2176" s="1" t="s">
        <v>4507</v>
      </c>
      <c r="F2176" s="1" t="s">
        <v>346</v>
      </c>
      <c r="G2176" s="1"/>
      <c r="H2176" s="1" t="s">
        <v>9</v>
      </c>
    </row>
    <row r="2177" spans="1:8" x14ac:dyDescent="0.3">
      <c r="A2177" s="1">
        <v>675</v>
      </c>
      <c r="B2177" s="1" t="s">
        <v>4005</v>
      </c>
      <c r="C2177" s="1" t="s">
        <v>4092</v>
      </c>
      <c r="D2177" s="1" t="s">
        <v>4508</v>
      </c>
      <c r="E2177" s="1" t="s">
        <v>4509</v>
      </c>
      <c r="F2177" s="1" t="s">
        <v>346</v>
      </c>
      <c r="G2177" s="1"/>
      <c r="H2177" s="1" t="s">
        <v>9</v>
      </c>
    </row>
    <row r="2178" spans="1:8" x14ac:dyDescent="0.3">
      <c r="A2178" s="1">
        <v>676</v>
      </c>
      <c r="B2178" s="1" t="s">
        <v>129</v>
      </c>
      <c r="C2178" s="1" t="s">
        <v>565</v>
      </c>
      <c r="D2178" s="1" t="s">
        <v>4510</v>
      </c>
      <c r="E2178" s="1" t="s">
        <v>4511</v>
      </c>
      <c r="F2178" s="1" t="s">
        <v>346</v>
      </c>
      <c r="G2178" s="1"/>
      <c r="H2178" s="1" t="s">
        <v>9</v>
      </c>
    </row>
    <row r="2179" spans="1:8" x14ac:dyDescent="0.3">
      <c r="A2179" s="1">
        <v>677</v>
      </c>
      <c r="B2179" s="1" t="s">
        <v>4005</v>
      </c>
      <c r="C2179" s="1" t="s">
        <v>27</v>
      </c>
      <c r="D2179" s="1" t="s">
        <v>4512</v>
      </c>
      <c r="E2179" s="1" t="s">
        <v>4513</v>
      </c>
      <c r="F2179" s="1" t="s">
        <v>346</v>
      </c>
      <c r="G2179" s="1"/>
      <c r="H2179" s="1" t="s">
        <v>9</v>
      </c>
    </row>
    <row r="2180" spans="1:8" x14ac:dyDescent="0.3">
      <c r="A2180" s="1">
        <v>678</v>
      </c>
      <c r="B2180" s="1" t="s">
        <v>4005</v>
      </c>
      <c r="C2180" s="1" t="s">
        <v>3147</v>
      </c>
      <c r="D2180" s="1" t="s">
        <v>4514</v>
      </c>
      <c r="E2180" s="1" t="s">
        <v>4515</v>
      </c>
      <c r="F2180" s="1" t="s">
        <v>346</v>
      </c>
      <c r="G2180" s="1"/>
      <c r="H2180" s="1" t="s">
        <v>9</v>
      </c>
    </row>
    <row r="2181" spans="1:8" x14ac:dyDescent="0.3">
      <c r="A2181" s="1">
        <v>679</v>
      </c>
      <c r="B2181" s="1" t="s">
        <v>233</v>
      </c>
      <c r="C2181" s="1" t="s">
        <v>4338</v>
      </c>
      <c r="D2181" s="1" t="s">
        <v>4516</v>
      </c>
      <c r="E2181" s="1" t="s">
        <v>4517</v>
      </c>
      <c r="F2181" s="1" t="s">
        <v>346</v>
      </c>
      <c r="G2181" s="1"/>
      <c r="H2181" s="1" t="s">
        <v>9</v>
      </c>
    </row>
    <row r="2182" spans="1:8" x14ac:dyDescent="0.3">
      <c r="A2182" s="1">
        <v>680</v>
      </c>
      <c r="B2182" s="1" t="s">
        <v>342</v>
      </c>
      <c r="C2182" s="1" t="s">
        <v>2063</v>
      </c>
      <c r="D2182" s="1" t="s">
        <v>4518</v>
      </c>
      <c r="E2182" s="1" t="s">
        <v>4519</v>
      </c>
      <c r="F2182" s="1" t="s">
        <v>8</v>
      </c>
      <c r="G2182" s="1">
        <v>45</v>
      </c>
      <c r="H2182" s="1" t="s">
        <v>257</v>
      </c>
    </row>
    <row r="2183" spans="1:8" x14ac:dyDescent="0.3">
      <c r="A2183" s="1">
        <v>681</v>
      </c>
      <c r="B2183" s="1" t="s">
        <v>129</v>
      </c>
      <c r="C2183" s="1" t="s">
        <v>1630</v>
      </c>
      <c r="D2183" s="1" t="s">
        <v>4520</v>
      </c>
      <c r="E2183" s="1" t="s">
        <v>4521</v>
      </c>
      <c r="F2183" s="1" t="s">
        <v>346</v>
      </c>
      <c r="G2183" s="1">
        <v>20</v>
      </c>
      <c r="H2183" s="1" t="s">
        <v>9</v>
      </c>
    </row>
    <row r="2184" spans="1:8" x14ac:dyDescent="0.3">
      <c r="A2184" s="1">
        <v>682</v>
      </c>
      <c r="B2184" s="1" t="s">
        <v>4005</v>
      </c>
      <c r="C2184" s="1" t="s">
        <v>671</v>
      </c>
      <c r="D2184" s="1" t="s">
        <v>4522</v>
      </c>
      <c r="E2184" s="1" t="s">
        <v>4523</v>
      </c>
      <c r="F2184" s="1" t="s">
        <v>346</v>
      </c>
      <c r="G2184" s="1"/>
      <c r="H2184" s="1" t="s">
        <v>9</v>
      </c>
    </row>
    <row r="2185" spans="1:8" x14ac:dyDescent="0.3">
      <c r="A2185" s="1">
        <v>683</v>
      </c>
      <c r="B2185" s="1" t="s">
        <v>233</v>
      </c>
      <c r="C2185" s="1" t="s">
        <v>4338</v>
      </c>
      <c r="D2185" s="1" t="s">
        <v>4524</v>
      </c>
      <c r="E2185" s="1" t="s">
        <v>4525</v>
      </c>
      <c r="F2185" s="1" t="s">
        <v>346</v>
      </c>
      <c r="G2185" s="1"/>
      <c r="H2185" s="1" t="s">
        <v>9</v>
      </c>
    </row>
    <row r="2186" spans="1:8" x14ac:dyDescent="0.3">
      <c r="A2186" s="1">
        <v>684</v>
      </c>
      <c r="B2186" s="1" t="s">
        <v>60</v>
      </c>
      <c r="C2186" s="1" t="s">
        <v>61</v>
      </c>
      <c r="D2186" s="1" t="s">
        <v>4526</v>
      </c>
      <c r="E2186" s="1" t="s">
        <v>4527</v>
      </c>
      <c r="F2186" s="1" t="s">
        <v>8</v>
      </c>
      <c r="G2186" s="1">
        <v>90</v>
      </c>
      <c r="H2186" s="1" t="s">
        <v>9</v>
      </c>
    </row>
    <row r="2187" spans="1:8" x14ac:dyDescent="0.3">
      <c r="A2187" s="1">
        <v>685</v>
      </c>
      <c r="B2187" s="1" t="s">
        <v>4</v>
      </c>
      <c r="C2187" s="1" t="s">
        <v>565</v>
      </c>
      <c r="D2187" s="1" t="s">
        <v>4528</v>
      </c>
      <c r="E2187" s="1" t="s">
        <v>4529</v>
      </c>
      <c r="F2187" s="1" t="s">
        <v>346</v>
      </c>
      <c r="G2187" s="1"/>
      <c r="H2187" s="1" t="s">
        <v>9</v>
      </c>
    </row>
    <row r="2188" spans="1:8" x14ac:dyDescent="0.3">
      <c r="A2188" s="1">
        <v>686</v>
      </c>
      <c r="B2188" s="1" t="s">
        <v>129</v>
      </c>
      <c r="C2188" s="1" t="s">
        <v>1630</v>
      </c>
      <c r="D2188" s="1" t="s">
        <v>4530</v>
      </c>
      <c r="E2188" s="1" t="s">
        <v>4531</v>
      </c>
      <c r="F2188" s="1" t="s">
        <v>346</v>
      </c>
      <c r="G2188" s="1">
        <v>20</v>
      </c>
      <c r="H2188" s="1" t="s">
        <v>9</v>
      </c>
    </row>
    <row r="2189" spans="1:8" x14ac:dyDescent="0.3">
      <c r="A2189" s="1">
        <v>687</v>
      </c>
      <c r="B2189" s="1" t="s">
        <v>657</v>
      </c>
      <c r="C2189" s="1" t="s">
        <v>30</v>
      </c>
      <c r="D2189" s="1" t="s">
        <v>4532</v>
      </c>
      <c r="E2189" s="1" t="s">
        <v>4533</v>
      </c>
      <c r="F2189" s="1" t="s">
        <v>346</v>
      </c>
      <c r="G2189" s="1">
        <v>450</v>
      </c>
      <c r="H2189" s="1" t="s">
        <v>9</v>
      </c>
    </row>
    <row r="2190" spans="1:8" x14ac:dyDescent="0.3">
      <c r="A2190" s="1">
        <v>688</v>
      </c>
      <c r="B2190" s="1" t="s">
        <v>3868</v>
      </c>
      <c r="C2190" s="1" t="s">
        <v>3478</v>
      </c>
      <c r="D2190" s="1" t="s">
        <v>4534</v>
      </c>
      <c r="E2190" s="1" t="s">
        <v>4535</v>
      </c>
      <c r="F2190" s="1" t="s">
        <v>346</v>
      </c>
      <c r="G2190" s="1"/>
      <c r="H2190" s="1" t="s">
        <v>9</v>
      </c>
    </row>
    <row r="2191" spans="1:8" x14ac:dyDescent="0.3">
      <c r="A2191" s="1">
        <v>689</v>
      </c>
      <c r="B2191" s="1" t="s">
        <v>4005</v>
      </c>
      <c r="C2191" s="1" t="s">
        <v>11</v>
      </c>
      <c r="D2191" s="1" t="s">
        <v>4536</v>
      </c>
      <c r="E2191" s="1" t="s">
        <v>4537</v>
      </c>
      <c r="F2191" s="1" t="s">
        <v>346</v>
      </c>
      <c r="G2191" s="1"/>
      <c r="H2191" s="1" t="s">
        <v>9</v>
      </c>
    </row>
    <row r="2192" spans="1:8" x14ac:dyDescent="0.3">
      <c r="A2192" s="1">
        <v>690</v>
      </c>
      <c r="B2192" s="1" t="s">
        <v>4</v>
      </c>
      <c r="C2192" s="1" t="s">
        <v>3566</v>
      </c>
      <c r="D2192" s="1" t="s">
        <v>4538</v>
      </c>
      <c r="E2192" s="1" t="s">
        <v>4539</v>
      </c>
      <c r="F2192" s="1" t="s">
        <v>346</v>
      </c>
      <c r="G2192" s="1"/>
      <c r="H2192" s="1" t="s">
        <v>9</v>
      </c>
    </row>
    <row r="2193" spans="1:8" x14ac:dyDescent="0.3">
      <c r="A2193" s="1">
        <v>691</v>
      </c>
      <c r="B2193" s="1" t="s">
        <v>4005</v>
      </c>
      <c r="C2193" s="1" t="s">
        <v>4149</v>
      </c>
      <c r="D2193" s="1" t="s">
        <v>4540</v>
      </c>
      <c r="E2193" s="1" t="s">
        <v>4541</v>
      </c>
      <c r="F2193" s="1" t="s">
        <v>346</v>
      </c>
      <c r="G2193" s="1"/>
      <c r="H2193" s="1" t="s">
        <v>9</v>
      </c>
    </row>
    <row r="2194" spans="1:8" x14ac:dyDescent="0.3">
      <c r="A2194" s="1">
        <v>692</v>
      </c>
      <c r="B2194" s="1" t="s">
        <v>4</v>
      </c>
      <c r="C2194" s="1" t="s">
        <v>5</v>
      </c>
      <c r="D2194" s="1" t="s">
        <v>4542</v>
      </c>
      <c r="E2194" s="1" t="s">
        <v>4543</v>
      </c>
      <c r="F2194" s="1" t="s">
        <v>346</v>
      </c>
      <c r="G2194" s="1"/>
      <c r="H2194" s="1" t="s">
        <v>9</v>
      </c>
    </row>
    <row r="2195" spans="1:8" x14ac:dyDescent="0.3">
      <c r="A2195" s="1">
        <v>693</v>
      </c>
      <c r="B2195" s="1" t="s">
        <v>233</v>
      </c>
      <c r="C2195" s="1" t="s">
        <v>379</v>
      </c>
      <c r="D2195" s="1" t="s">
        <v>4544</v>
      </c>
      <c r="E2195" s="1" t="s">
        <v>4545</v>
      </c>
      <c r="F2195" s="1" t="s">
        <v>346</v>
      </c>
      <c r="G2195" s="1"/>
      <c r="H2195" s="1" t="s">
        <v>117</v>
      </c>
    </row>
    <row r="2196" spans="1:8" x14ac:dyDescent="0.3">
      <c r="A2196" s="1">
        <v>694</v>
      </c>
      <c r="B2196" s="1" t="s">
        <v>657</v>
      </c>
      <c r="C2196" s="1" t="s">
        <v>658</v>
      </c>
      <c r="D2196" s="1" t="s">
        <v>4546</v>
      </c>
      <c r="E2196" s="1" t="s">
        <v>4547</v>
      </c>
      <c r="F2196" s="1" t="s">
        <v>346</v>
      </c>
      <c r="G2196" s="1">
        <v>450</v>
      </c>
      <c r="H2196" s="1" t="s">
        <v>9</v>
      </c>
    </row>
    <row r="2197" spans="1:8" x14ac:dyDescent="0.3">
      <c r="A2197" s="1">
        <v>695</v>
      </c>
      <c r="B2197" s="1" t="s">
        <v>3868</v>
      </c>
      <c r="C2197" s="1" t="s">
        <v>3478</v>
      </c>
      <c r="D2197" s="1" t="s">
        <v>4548</v>
      </c>
      <c r="E2197" s="1" t="s">
        <v>4549</v>
      </c>
      <c r="F2197" s="1" t="s">
        <v>346</v>
      </c>
      <c r="G2197" s="1"/>
      <c r="H2197" s="1" t="s">
        <v>9</v>
      </c>
    </row>
    <row r="2198" spans="1:8" x14ac:dyDescent="0.3">
      <c r="A2198" s="1">
        <v>696</v>
      </c>
      <c r="B2198" s="1" t="s">
        <v>1623</v>
      </c>
      <c r="C2198" s="1" t="s">
        <v>4092</v>
      </c>
      <c r="D2198" s="1" t="s">
        <v>4550</v>
      </c>
      <c r="E2198" s="1" t="s">
        <v>4551</v>
      </c>
      <c r="F2198" s="1" t="s">
        <v>346</v>
      </c>
      <c r="G2198" s="1"/>
      <c r="H2198" s="1" t="s">
        <v>9</v>
      </c>
    </row>
    <row r="2199" spans="1:8" x14ac:dyDescent="0.3">
      <c r="A2199" s="1">
        <v>697</v>
      </c>
      <c r="B2199" s="1" t="s">
        <v>1623</v>
      </c>
      <c r="C2199" s="1" t="s">
        <v>4200</v>
      </c>
      <c r="D2199" s="1" t="s">
        <v>4552</v>
      </c>
      <c r="E2199" s="1" t="s">
        <v>4553</v>
      </c>
      <c r="F2199" s="1" t="s">
        <v>346</v>
      </c>
      <c r="G2199" s="1"/>
      <c r="H2199" s="1" t="s">
        <v>9</v>
      </c>
    </row>
    <row r="2200" spans="1:8" x14ac:dyDescent="0.3">
      <c r="A2200" s="1">
        <v>698</v>
      </c>
      <c r="B2200" s="1" t="s">
        <v>233</v>
      </c>
      <c r="C2200" s="1" t="s">
        <v>4338</v>
      </c>
      <c r="D2200" s="1" t="s">
        <v>4554</v>
      </c>
      <c r="E2200" s="1" t="s">
        <v>4555</v>
      </c>
      <c r="F2200" s="1" t="s">
        <v>346</v>
      </c>
      <c r="G2200" s="1"/>
      <c r="H2200" s="1" t="s">
        <v>9</v>
      </c>
    </row>
    <row r="2201" spans="1:8" x14ac:dyDescent="0.3">
      <c r="A2201" s="1">
        <v>699</v>
      </c>
      <c r="B2201" s="1" t="s">
        <v>4</v>
      </c>
      <c r="C2201" s="1" t="s">
        <v>3373</v>
      </c>
      <c r="D2201" s="1" t="s">
        <v>4556</v>
      </c>
      <c r="E2201" s="1" t="s">
        <v>4557</v>
      </c>
      <c r="F2201" s="1" t="s">
        <v>346</v>
      </c>
      <c r="G2201" s="1"/>
      <c r="H2201" s="1" t="s">
        <v>9</v>
      </c>
    </row>
    <row r="2202" spans="1:8" x14ac:dyDescent="0.3">
      <c r="A2202" s="1">
        <v>700</v>
      </c>
      <c r="B2202" s="1" t="s">
        <v>4</v>
      </c>
      <c r="C2202" s="1" t="s">
        <v>5</v>
      </c>
      <c r="D2202" s="1" t="s">
        <v>4558</v>
      </c>
      <c r="E2202" s="1" t="s">
        <v>4559</v>
      </c>
      <c r="F2202" s="1" t="s">
        <v>346</v>
      </c>
      <c r="G2202" s="1">
        <v>20</v>
      </c>
      <c r="H2202" s="1" t="s">
        <v>9</v>
      </c>
    </row>
    <row r="2203" spans="1:8" x14ac:dyDescent="0.3">
      <c r="A2203" s="1">
        <v>701</v>
      </c>
      <c r="B2203" s="1" t="s">
        <v>129</v>
      </c>
      <c r="C2203" s="1" t="s">
        <v>1630</v>
      </c>
      <c r="D2203" s="1" t="s">
        <v>4560</v>
      </c>
      <c r="E2203" s="1" t="s">
        <v>4561</v>
      </c>
      <c r="F2203" s="1" t="s">
        <v>346</v>
      </c>
      <c r="G2203" s="1"/>
      <c r="H2203" s="1" t="s">
        <v>9</v>
      </c>
    </row>
    <row r="2204" spans="1:8" x14ac:dyDescent="0.3">
      <c r="A2204" s="1">
        <v>702</v>
      </c>
      <c r="B2204" s="1" t="s">
        <v>3868</v>
      </c>
      <c r="C2204" s="1" t="s">
        <v>3160</v>
      </c>
      <c r="D2204" s="1" t="s">
        <v>4562</v>
      </c>
      <c r="E2204" s="1" t="s">
        <v>4563</v>
      </c>
      <c r="F2204" s="1" t="s">
        <v>346</v>
      </c>
      <c r="G2204" s="1"/>
      <c r="H2204" s="1" t="s">
        <v>9</v>
      </c>
    </row>
    <row r="2205" spans="1:8" x14ac:dyDescent="0.3">
      <c r="A2205" s="1">
        <v>703</v>
      </c>
      <c r="B2205" s="1" t="s">
        <v>1623</v>
      </c>
      <c r="C2205" s="1" t="s">
        <v>4200</v>
      </c>
      <c r="D2205" s="1" t="s">
        <v>4564</v>
      </c>
      <c r="E2205" s="1" t="s">
        <v>4565</v>
      </c>
      <c r="F2205" s="1" t="s">
        <v>346</v>
      </c>
      <c r="G2205" s="1"/>
      <c r="H2205" s="1" t="s">
        <v>9</v>
      </c>
    </row>
    <row r="2206" spans="1:8" x14ac:dyDescent="0.3">
      <c r="A2206" s="1">
        <v>704</v>
      </c>
      <c r="B2206" s="1" t="s">
        <v>2701</v>
      </c>
      <c r="C2206" s="1" t="s">
        <v>2702</v>
      </c>
      <c r="D2206" s="1" t="s">
        <v>4566</v>
      </c>
      <c r="E2206" s="1" t="s">
        <v>4567</v>
      </c>
      <c r="F2206" s="1" t="s">
        <v>346</v>
      </c>
      <c r="G2206" s="1"/>
      <c r="H2206" s="1" t="s">
        <v>9</v>
      </c>
    </row>
    <row r="2207" spans="1:8" x14ac:dyDescent="0.3">
      <c r="A2207" s="1">
        <v>705</v>
      </c>
      <c r="B2207" s="1" t="s">
        <v>129</v>
      </c>
      <c r="C2207" s="1" t="s">
        <v>1630</v>
      </c>
      <c r="D2207" s="1" t="s">
        <v>4568</v>
      </c>
      <c r="E2207" s="1" t="s">
        <v>4569</v>
      </c>
      <c r="F2207" s="1" t="s">
        <v>346</v>
      </c>
      <c r="G2207" s="1">
        <v>20</v>
      </c>
      <c r="H2207" s="1" t="s">
        <v>9</v>
      </c>
    </row>
    <row r="2208" spans="1:8" x14ac:dyDescent="0.3">
      <c r="A2208" s="1">
        <v>706</v>
      </c>
      <c r="B2208" s="1" t="s">
        <v>657</v>
      </c>
      <c r="C2208" s="1" t="s">
        <v>30</v>
      </c>
      <c r="D2208" s="1" t="s">
        <v>4570</v>
      </c>
      <c r="E2208" s="1" t="s">
        <v>4571</v>
      </c>
      <c r="F2208" s="1" t="s">
        <v>346</v>
      </c>
      <c r="G2208" s="1">
        <v>450</v>
      </c>
      <c r="H2208" s="1" t="s">
        <v>9</v>
      </c>
    </row>
    <row r="2209" spans="1:8" x14ac:dyDescent="0.3">
      <c r="A2209" s="1">
        <v>707</v>
      </c>
      <c r="B2209" s="1" t="s">
        <v>86</v>
      </c>
      <c r="C2209" s="1" t="s">
        <v>87</v>
      </c>
      <c r="D2209" s="1" t="s">
        <v>4572</v>
      </c>
      <c r="E2209" s="1" t="s">
        <v>4573</v>
      </c>
      <c r="F2209" s="1" t="s">
        <v>346</v>
      </c>
      <c r="G2209" s="1">
        <v>47</v>
      </c>
      <c r="H2209" s="1" t="s">
        <v>117</v>
      </c>
    </row>
    <row r="2210" spans="1:8" x14ac:dyDescent="0.3">
      <c r="A2210" s="1">
        <v>708</v>
      </c>
      <c r="B2210" s="1" t="s">
        <v>3868</v>
      </c>
      <c r="C2210" s="1" t="s">
        <v>3478</v>
      </c>
      <c r="D2210" s="1" t="s">
        <v>4574</v>
      </c>
      <c r="E2210" s="1" t="s">
        <v>4575</v>
      </c>
      <c r="F2210" s="1" t="s">
        <v>346</v>
      </c>
      <c r="G2210" s="1"/>
      <c r="H2210" s="1" t="s">
        <v>9</v>
      </c>
    </row>
    <row r="2211" spans="1:8" x14ac:dyDescent="0.3">
      <c r="A2211" s="1">
        <v>709</v>
      </c>
      <c r="B2211" s="1" t="s">
        <v>129</v>
      </c>
      <c r="C2211" s="1" t="s">
        <v>565</v>
      </c>
      <c r="D2211" s="1" t="s">
        <v>4576</v>
      </c>
      <c r="E2211" s="1" t="s">
        <v>4577</v>
      </c>
      <c r="F2211" s="1" t="s">
        <v>8</v>
      </c>
      <c r="G2211" s="1">
        <v>65</v>
      </c>
      <c r="H2211" s="1" t="s">
        <v>9</v>
      </c>
    </row>
    <row r="2212" spans="1:8" x14ac:dyDescent="0.3">
      <c r="A2212" s="1">
        <v>710</v>
      </c>
      <c r="B2212" s="1" t="s">
        <v>2701</v>
      </c>
      <c r="C2212" s="1" t="s">
        <v>2702</v>
      </c>
      <c r="D2212" s="1" t="s">
        <v>4578</v>
      </c>
      <c r="E2212" s="1" t="s">
        <v>4579</v>
      </c>
      <c r="F2212" s="1" t="s">
        <v>346</v>
      </c>
      <c r="G2212" s="1"/>
      <c r="H2212" s="1" t="s">
        <v>9</v>
      </c>
    </row>
    <row r="2213" spans="1:8" x14ac:dyDescent="0.3">
      <c r="A2213" s="1">
        <v>711</v>
      </c>
      <c r="B2213" s="1" t="s">
        <v>233</v>
      </c>
      <c r="C2213" s="1" t="s">
        <v>379</v>
      </c>
      <c r="D2213" s="1" t="s">
        <v>4580</v>
      </c>
      <c r="E2213" s="1" t="s">
        <v>4581</v>
      </c>
      <c r="F2213" s="1" t="s">
        <v>346</v>
      </c>
      <c r="G2213" s="1"/>
      <c r="H2213" s="1" t="s">
        <v>9</v>
      </c>
    </row>
    <row r="2214" spans="1:8" x14ac:dyDescent="0.3">
      <c r="A2214" s="1">
        <v>712</v>
      </c>
      <c r="B2214" s="1" t="s">
        <v>657</v>
      </c>
      <c r="C2214" s="1" t="s">
        <v>658</v>
      </c>
      <c r="D2214" s="1" t="s">
        <v>4582</v>
      </c>
      <c r="E2214" s="1" t="s">
        <v>4583</v>
      </c>
      <c r="F2214" s="1" t="s">
        <v>346</v>
      </c>
      <c r="G2214" s="1">
        <v>450</v>
      </c>
      <c r="H2214" s="1" t="s">
        <v>9</v>
      </c>
    </row>
    <row r="2215" spans="1:8" x14ac:dyDescent="0.3">
      <c r="A2215" s="1">
        <v>713</v>
      </c>
      <c r="B2215" s="1" t="s">
        <v>4005</v>
      </c>
      <c r="C2215" s="1" t="s">
        <v>11</v>
      </c>
      <c r="D2215" s="1" t="s">
        <v>4584</v>
      </c>
      <c r="E2215" s="1" t="s">
        <v>4585</v>
      </c>
      <c r="F2215" s="1" t="s">
        <v>346</v>
      </c>
      <c r="G2215" s="1"/>
      <c r="H2215" s="1" t="s">
        <v>9</v>
      </c>
    </row>
    <row r="2216" spans="1:8" x14ac:dyDescent="0.3">
      <c r="A2216" s="1">
        <v>714</v>
      </c>
      <c r="B2216" s="1" t="s">
        <v>129</v>
      </c>
      <c r="C2216" s="1" t="s">
        <v>1630</v>
      </c>
      <c r="D2216" s="1" t="s">
        <v>4586</v>
      </c>
      <c r="E2216" s="1" t="s">
        <v>4587</v>
      </c>
      <c r="F2216" s="1" t="s">
        <v>346</v>
      </c>
      <c r="G2216" s="1">
        <v>20</v>
      </c>
      <c r="H2216" s="1" t="s">
        <v>9</v>
      </c>
    </row>
    <row r="2217" spans="1:8" x14ac:dyDescent="0.3">
      <c r="A2217" s="1">
        <v>715</v>
      </c>
      <c r="B2217" s="1" t="s">
        <v>3953</v>
      </c>
      <c r="C2217" s="1" t="s">
        <v>3954</v>
      </c>
      <c r="D2217" s="1" t="s">
        <v>4588</v>
      </c>
      <c r="E2217" s="1" t="s">
        <v>4589</v>
      </c>
      <c r="F2217" s="1" t="s">
        <v>346</v>
      </c>
      <c r="G2217" s="1"/>
      <c r="H2217" s="1" t="s">
        <v>9</v>
      </c>
    </row>
    <row r="2218" spans="1:8" x14ac:dyDescent="0.3">
      <c r="A2218" s="1">
        <v>716</v>
      </c>
      <c r="B2218" s="1" t="s">
        <v>657</v>
      </c>
      <c r="C2218" s="1" t="s">
        <v>30</v>
      </c>
      <c r="D2218" s="1" t="s">
        <v>4590</v>
      </c>
      <c r="E2218" s="1" t="s">
        <v>4591</v>
      </c>
      <c r="F2218" s="1" t="s">
        <v>346</v>
      </c>
      <c r="G2218" s="1">
        <v>450</v>
      </c>
      <c r="H2218" s="1" t="s">
        <v>9</v>
      </c>
    </row>
    <row r="2219" spans="1:8" x14ac:dyDescent="0.3">
      <c r="A2219" s="1">
        <v>717</v>
      </c>
      <c r="B2219" s="1" t="s">
        <v>233</v>
      </c>
      <c r="C2219" s="1" t="s">
        <v>4338</v>
      </c>
      <c r="D2219" s="1" t="s">
        <v>4592</v>
      </c>
      <c r="E2219" s="1" t="s">
        <v>4593</v>
      </c>
      <c r="F2219" s="1" t="s">
        <v>346</v>
      </c>
      <c r="G2219" s="1"/>
      <c r="H2219" s="1" t="s">
        <v>9</v>
      </c>
    </row>
    <row r="2220" spans="1:8" x14ac:dyDescent="0.3">
      <c r="A2220" s="1">
        <v>718</v>
      </c>
      <c r="B2220" s="1" t="s">
        <v>3868</v>
      </c>
      <c r="C2220" s="1" t="s">
        <v>3478</v>
      </c>
      <c r="D2220" s="1" t="s">
        <v>4594</v>
      </c>
      <c r="E2220" s="1" t="s">
        <v>4595</v>
      </c>
      <c r="F2220" s="1" t="s">
        <v>346</v>
      </c>
      <c r="G2220" s="1"/>
      <c r="H2220" s="1" t="s">
        <v>9</v>
      </c>
    </row>
    <row r="2221" spans="1:8" x14ac:dyDescent="0.3">
      <c r="A2221" s="1">
        <v>719</v>
      </c>
      <c r="B2221" s="1" t="s">
        <v>129</v>
      </c>
      <c r="C2221" s="1" t="s">
        <v>1630</v>
      </c>
      <c r="D2221" s="1" t="s">
        <v>4596</v>
      </c>
      <c r="E2221" s="1" t="s">
        <v>4597</v>
      </c>
      <c r="F2221" s="1" t="s">
        <v>346</v>
      </c>
      <c r="G2221" s="1">
        <v>20</v>
      </c>
      <c r="H2221" s="1" t="s">
        <v>9</v>
      </c>
    </row>
    <row r="2222" spans="1:8" x14ac:dyDescent="0.3">
      <c r="A2222" s="1">
        <v>720</v>
      </c>
      <c r="B2222" s="1" t="s">
        <v>233</v>
      </c>
      <c r="C2222" s="1" t="s">
        <v>4338</v>
      </c>
      <c r="D2222" s="1" t="s">
        <v>4598</v>
      </c>
      <c r="E2222" s="1" t="s">
        <v>4599</v>
      </c>
      <c r="F2222" s="1" t="s">
        <v>346</v>
      </c>
      <c r="G2222" s="1"/>
      <c r="H2222" s="1" t="s">
        <v>9</v>
      </c>
    </row>
    <row r="2223" spans="1:8" x14ac:dyDescent="0.3">
      <c r="A2223" s="1">
        <v>721</v>
      </c>
      <c r="B2223" s="1" t="s">
        <v>14</v>
      </c>
      <c r="C2223" s="1" t="s">
        <v>138</v>
      </c>
      <c r="D2223" s="1" t="s">
        <v>4600</v>
      </c>
      <c r="E2223" s="1" t="s">
        <v>4601</v>
      </c>
      <c r="F2223" s="1" t="s">
        <v>346</v>
      </c>
      <c r="G2223" s="1"/>
      <c r="H2223" s="1" t="s">
        <v>9</v>
      </c>
    </row>
    <row r="2224" spans="1:8" x14ac:dyDescent="0.3">
      <c r="A2224" s="1">
        <v>722</v>
      </c>
      <c r="B2224" s="1" t="s">
        <v>4</v>
      </c>
      <c r="C2224" s="1" t="s">
        <v>4483</v>
      </c>
      <c r="D2224" s="1" t="s">
        <v>4602</v>
      </c>
      <c r="E2224" s="1" t="s">
        <v>4603</v>
      </c>
      <c r="F2224" s="1" t="s">
        <v>346</v>
      </c>
      <c r="G2224" s="1"/>
      <c r="H2224" s="1" t="s">
        <v>257</v>
      </c>
    </row>
    <row r="2225" spans="1:8" x14ac:dyDescent="0.3">
      <c r="A2225" s="1">
        <v>723</v>
      </c>
      <c r="B2225" s="1" t="s">
        <v>14</v>
      </c>
      <c r="C2225" s="1" t="s">
        <v>101</v>
      </c>
      <c r="D2225" s="1" t="s">
        <v>4604</v>
      </c>
      <c r="E2225" s="1" t="s">
        <v>4605</v>
      </c>
      <c r="F2225" s="1" t="s">
        <v>8</v>
      </c>
      <c r="G2225" s="1">
        <v>69.7</v>
      </c>
      <c r="H2225" s="1" t="s">
        <v>9</v>
      </c>
    </row>
    <row r="2226" spans="1:8" x14ac:dyDescent="0.3">
      <c r="A2226" s="1">
        <v>724</v>
      </c>
      <c r="B2226" s="1" t="s">
        <v>233</v>
      </c>
      <c r="C2226" s="1" t="s">
        <v>379</v>
      </c>
      <c r="D2226" s="1" t="s">
        <v>4606</v>
      </c>
      <c r="E2226" s="1" t="s">
        <v>4607</v>
      </c>
      <c r="F2226" s="1" t="s">
        <v>346</v>
      </c>
      <c r="G2226" s="1"/>
      <c r="H2226" s="1" t="s">
        <v>9</v>
      </c>
    </row>
    <row r="2227" spans="1:8" x14ac:dyDescent="0.3">
      <c r="A2227" s="1">
        <v>725</v>
      </c>
      <c r="B2227" s="1" t="s">
        <v>4005</v>
      </c>
      <c r="C2227" s="1" t="s">
        <v>4149</v>
      </c>
      <c r="D2227" s="1" t="s">
        <v>4608</v>
      </c>
      <c r="E2227" s="1" t="s">
        <v>4609</v>
      </c>
      <c r="F2227" s="1" t="s">
        <v>346</v>
      </c>
      <c r="G2227" s="1"/>
      <c r="H2227" s="1" t="s">
        <v>9</v>
      </c>
    </row>
    <row r="2228" spans="1:8" x14ac:dyDescent="0.3">
      <c r="A2228" s="1">
        <v>726</v>
      </c>
      <c r="B2228" s="1" t="s">
        <v>3953</v>
      </c>
      <c r="C2228" s="1" t="s">
        <v>3954</v>
      </c>
      <c r="D2228" s="1" t="s">
        <v>4610</v>
      </c>
      <c r="E2228" s="1" t="s">
        <v>4611</v>
      </c>
      <c r="F2228" s="1" t="s">
        <v>346</v>
      </c>
      <c r="G2228" s="1"/>
      <c r="H2228" s="1" t="s">
        <v>9</v>
      </c>
    </row>
    <row r="2229" spans="1:8" x14ac:dyDescent="0.3">
      <c r="A2229" s="1">
        <v>727</v>
      </c>
      <c r="B2229" s="1" t="s">
        <v>657</v>
      </c>
      <c r="C2229" s="1" t="s">
        <v>658</v>
      </c>
      <c r="D2229" s="1" t="s">
        <v>4612</v>
      </c>
      <c r="E2229" s="1" t="s">
        <v>4613</v>
      </c>
      <c r="F2229" s="1" t="s">
        <v>346</v>
      </c>
      <c r="G2229" s="1">
        <v>450</v>
      </c>
      <c r="H2229" s="1" t="s">
        <v>9</v>
      </c>
    </row>
    <row r="2230" spans="1:8" x14ac:dyDescent="0.3">
      <c r="A2230" s="1">
        <v>728</v>
      </c>
      <c r="B2230" s="1" t="s">
        <v>1623</v>
      </c>
      <c r="C2230" s="1" t="s">
        <v>4200</v>
      </c>
      <c r="D2230" s="1" t="s">
        <v>4614</v>
      </c>
      <c r="E2230" s="1" t="s">
        <v>4615</v>
      </c>
      <c r="F2230" s="1" t="s">
        <v>346</v>
      </c>
      <c r="G2230" s="1"/>
      <c r="H2230" s="1" t="s">
        <v>9</v>
      </c>
    </row>
    <row r="2231" spans="1:8" x14ac:dyDescent="0.3">
      <c r="A2231" s="1">
        <v>729</v>
      </c>
      <c r="B2231" s="1" t="s">
        <v>233</v>
      </c>
      <c r="C2231" s="1" t="s">
        <v>4338</v>
      </c>
      <c r="D2231" s="1" t="s">
        <v>4616</v>
      </c>
      <c r="E2231" s="1" t="s">
        <v>4617</v>
      </c>
      <c r="F2231" s="1" t="s">
        <v>346</v>
      </c>
      <c r="G2231" s="1"/>
      <c r="H2231" s="1" t="s">
        <v>9</v>
      </c>
    </row>
    <row r="2232" spans="1:8" x14ac:dyDescent="0.3">
      <c r="A2232" s="1">
        <v>730</v>
      </c>
      <c r="B2232" s="1" t="s">
        <v>3868</v>
      </c>
      <c r="C2232" s="1" t="s">
        <v>114</v>
      </c>
      <c r="D2232" s="1" t="s">
        <v>4618</v>
      </c>
      <c r="E2232" s="1" t="s">
        <v>4619</v>
      </c>
      <c r="F2232" s="1" t="s">
        <v>346</v>
      </c>
      <c r="G2232" s="1"/>
      <c r="H2232" s="1" t="s">
        <v>9</v>
      </c>
    </row>
    <row r="2233" spans="1:8" x14ac:dyDescent="0.3">
      <c r="A2233" s="1">
        <v>731</v>
      </c>
      <c r="B2233" s="1" t="s">
        <v>4</v>
      </c>
      <c r="C2233" s="1" t="s">
        <v>3373</v>
      </c>
      <c r="D2233" s="1" t="s">
        <v>4620</v>
      </c>
      <c r="E2233" s="1" t="s">
        <v>4621</v>
      </c>
      <c r="F2233" s="1" t="s">
        <v>346</v>
      </c>
      <c r="G2233" s="1"/>
      <c r="H2233" s="1" t="s">
        <v>257</v>
      </c>
    </row>
    <row r="2234" spans="1:8" x14ac:dyDescent="0.3">
      <c r="A2234" s="1">
        <v>732</v>
      </c>
      <c r="B2234" s="1" t="s">
        <v>129</v>
      </c>
      <c r="C2234" s="1" t="s">
        <v>1630</v>
      </c>
      <c r="D2234" s="1" t="s">
        <v>4622</v>
      </c>
      <c r="E2234" s="1" t="s">
        <v>4623</v>
      </c>
      <c r="F2234" s="1" t="s">
        <v>346</v>
      </c>
      <c r="G2234" s="1">
        <v>20</v>
      </c>
      <c r="H2234" s="1" t="s">
        <v>9</v>
      </c>
    </row>
    <row r="2235" spans="1:8" x14ac:dyDescent="0.3">
      <c r="A2235" s="1">
        <v>733</v>
      </c>
      <c r="B2235" s="1" t="s">
        <v>233</v>
      </c>
      <c r="C2235" s="1" t="s">
        <v>379</v>
      </c>
      <c r="D2235" s="1" t="s">
        <v>4624</v>
      </c>
      <c r="E2235" s="1" t="s">
        <v>4625</v>
      </c>
      <c r="F2235" s="1" t="s">
        <v>346</v>
      </c>
      <c r="G2235" s="1"/>
      <c r="H2235" s="1" t="s">
        <v>9</v>
      </c>
    </row>
    <row r="2236" spans="1:8" x14ac:dyDescent="0.3">
      <c r="A2236" s="1">
        <v>734</v>
      </c>
      <c r="B2236" s="1" t="s">
        <v>3868</v>
      </c>
      <c r="C2236" s="1" t="s">
        <v>3478</v>
      </c>
      <c r="D2236" s="1" t="s">
        <v>4626</v>
      </c>
      <c r="E2236" s="1" t="s">
        <v>4627</v>
      </c>
      <c r="F2236" s="1" t="s">
        <v>346</v>
      </c>
      <c r="G2236" s="1"/>
      <c r="H2236" s="1" t="s">
        <v>9</v>
      </c>
    </row>
    <row r="2237" spans="1:8" x14ac:dyDescent="0.3">
      <c r="A2237" s="1">
        <v>735</v>
      </c>
      <c r="B2237" s="1" t="s">
        <v>129</v>
      </c>
      <c r="C2237" s="1" t="s">
        <v>1630</v>
      </c>
      <c r="D2237" s="1" t="s">
        <v>4628</v>
      </c>
      <c r="E2237" s="1" t="s">
        <v>4629</v>
      </c>
      <c r="F2237" s="1" t="s">
        <v>346</v>
      </c>
      <c r="G2237" s="1">
        <v>20</v>
      </c>
      <c r="H2237" s="1" t="s">
        <v>9</v>
      </c>
    </row>
    <row r="2238" spans="1:8" x14ac:dyDescent="0.3">
      <c r="A2238" s="1">
        <v>736</v>
      </c>
      <c r="B2238" s="1" t="s">
        <v>14</v>
      </c>
      <c r="C2238" s="1" t="s">
        <v>101</v>
      </c>
      <c r="D2238" s="1" t="s">
        <v>4630</v>
      </c>
      <c r="E2238" s="1" t="s">
        <v>4631</v>
      </c>
      <c r="F2238" s="1" t="s">
        <v>8</v>
      </c>
      <c r="G2238" s="1">
        <v>69.7</v>
      </c>
      <c r="H2238" s="1" t="s">
        <v>9</v>
      </c>
    </row>
    <row r="2239" spans="1:8" x14ac:dyDescent="0.3">
      <c r="A2239" s="1">
        <v>737</v>
      </c>
      <c r="B2239" s="1" t="s">
        <v>233</v>
      </c>
      <c r="C2239" s="1" t="s">
        <v>4338</v>
      </c>
      <c r="D2239" s="1" t="s">
        <v>4632</v>
      </c>
      <c r="E2239" s="1" t="s">
        <v>4633</v>
      </c>
      <c r="F2239" s="1" t="s">
        <v>346</v>
      </c>
      <c r="G2239" s="1"/>
      <c r="H2239" s="1" t="s">
        <v>9</v>
      </c>
    </row>
    <row r="2240" spans="1:8" x14ac:dyDescent="0.3">
      <c r="A2240" s="1">
        <v>738</v>
      </c>
      <c r="B2240" s="1" t="s">
        <v>1623</v>
      </c>
      <c r="C2240" s="1" t="s">
        <v>4200</v>
      </c>
      <c r="D2240" s="1" t="s">
        <v>4634</v>
      </c>
      <c r="E2240" s="1" t="s">
        <v>4635</v>
      </c>
      <c r="F2240" s="1" t="s">
        <v>346</v>
      </c>
      <c r="G2240" s="1"/>
      <c r="H2240" s="1" t="s">
        <v>9</v>
      </c>
    </row>
    <row r="2241" spans="1:8" x14ac:dyDescent="0.3">
      <c r="A2241" s="1">
        <v>739</v>
      </c>
      <c r="B2241" s="1" t="s">
        <v>2701</v>
      </c>
      <c r="C2241" s="1" t="s">
        <v>2702</v>
      </c>
      <c r="D2241" s="1" t="s">
        <v>4636</v>
      </c>
      <c r="E2241" s="1" t="s">
        <v>4637</v>
      </c>
      <c r="F2241" s="1" t="s">
        <v>346</v>
      </c>
      <c r="G2241" s="1"/>
      <c r="H2241" s="1" t="s">
        <v>9</v>
      </c>
    </row>
    <row r="2242" spans="1:8" x14ac:dyDescent="0.3">
      <c r="A2242" s="1">
        <v>740</v>
      </c>
      <c r="B2242" s="1" t="s">
        <v>4005</v>
      </c>
      <c r="C2242" s="1" t="s">
        <v>4149</v>
      </c>
      <c r="D2242" s="1" t="s">
        <v>4638</v>
      </c>
      <c r="E2242" s="1" t="s">
        <v>4639</v>
      </c>
      <c r="F2242" s="1" t="s">
        <v>346</v>
      </c>
      <c r="G2242" s="1"/>
      <c r="H2242" s="1" t="s">
        <v>9</v>
      </c>
    </row>
    <row r="2243" spans="1:8" x14ac:dyDescent="0.3">
      <c r="A2243" s="1">
        <v>741</v>
      </c>
      <c r="B2243" s="1" t="s">
        <v>129</v>
      </c>
      <c r="C2243" s="1" t="s">
        <v>1630</v>
      </c>
      <c r="D2243" s="1" t="s">
        <v>4640</v>
      </c>
      <c r="E2243" s="1" t="s">
        <v>4641</v>
      </c>
      <c r="F2243" s="1" t="s">
        <v>346</v>
      </c>
      <c r="G2243" s="1">
        <v>20</v>
      </c>
      <c r="H2243" s="1" t="s">
        <v>9</v>
      </c>
    </row>
    <row r="2244" spans="1:8" x14ac:dyDescent="0.3">
      <c r="A2244" s="1">
        <v>742</v>
      </c>
      <c r="B2244" s="1" t="s">
        <v>4</v>
      </c>
      <c r="C2244" s="1" t="s">
        <v>565</v>
      </c>
      <c r="D2244" s="1" t="s">
        <v>4642</v>
      </c>
      <c r="E2244" s="1" t="s">
        <v>4643</v>
      </c>
      <c r="F2244" s="1" t="s">
        <v>346</v>
      </c>
      <c r="G2244" s="1"/>
      <c r="H2244" s="1" t="s">
        <v>9</v>
      </c>
    </row>
    <row r="2245" spans="1:8" x14ac:dyDescent="0.3">
      <c r="A2245" s="1">
        <v>743</v>
      </c>
      <c r="B2245" s="1" t="s">
        <v>657</v>
      </c>
      <c r="C2245" s="1" t="s">
        <v>30</v>
      </c>
      <c r="D2245" s="1" t="s">
        <v>4644</v>
      </c>
      <c r="E2245" s="1" t="s">
        <v>4645</v>
      </c>
      <c r="F2245" s="1" t="s">
        <v>346</v>
      </c>
      <c r="G2245" s="1">
        <v>450</v>
      </c>
      <c r="H2245" s="1" t="s">
        <v>9</v>
      </c>
    </row>
    <row r="2246" spans="1:8" x14ac:dyDescent="0.3">
      <c r="A2246" s="1">
        <v>744</v>
      </c>
      <c r="B2246" s="1" t="s">
        <v>342</v>
      </c>
      <c r="C2246" s="1" t="s">
        <v>3022</v>
      </c>
      <c r="D2246" s="1" t="s">
        <v>4646</v>
      </c>
      <c r="E2246" s="1" t="s">
        <v>4647</v>
      </c>
      <c r="F2246" s="1" t="s">
        <v>346</v>
      </c>
      <c r="G2246" s="1">
        <v>40</v>
      </c>
      <c r="H2246" s="1" t="s">
        <v>9</v>
      </c>
    </row>
    <row r="2247" spans="1:8" x14ac:dyDescent="0.3">
      <c r="A2247" s="1">
        <v>745</v>
      </c>
      <c r="B2247" s="1" t="s">
        <v>233</v>
      </c>
      <c r="C2247" s="1" t="s">
        <v>4338</v>
      </c>
      <c r="D2247" s="1" t="s">
        <v>4648</v>
      </c>
      <c r="E2247" s="1" t="s">
        <v>4649</v>
      </c>
      <c r="F2247" s="1" t="s">
        <v>346</v>
      </c>
      <c r="G2247" s="1"/>
      <c r="H2247" s="1" t="s">
        <v>9</v>
      </c>
    </row>
    <row r="2248" spans="1:8" x14ac:dyDescent="0.3">
      <c r="A2248" s="1">
        <v>746</v>
      </c>
      <c r="B2248" s="1" t="s">
        <v>1623</v>
      </c>
      <c r="C2248" s="1" t="s">
        <v>4200</v>
      </c>
      <c r="D2248" s="1" t="s">
        <v>4650</v>
      </c>
      <c r="E2248" s="1" t="s">
        <v>4651</v>
      </c>
      <c r="F2248" s="1" t="s">
        <v>346</v>
      </c>
      <c r="G2248" s="1"/>
      <c r="H2248" s="1" t="s">
        <v>9</v>
      </c>
    </row>
    <row r="2249" spans="1:8" x14ac:dyDescent="0.3">
      <c r="A2249" s="1">
        <v>747</v>
      </c>
      <c r="B2249" s="1" t="s">
        <v>4</v>
      </c>
      <c r="C2249" s="1" t="s">
        <v>130</v>
      </c>
      <c r="D2249" s="1" t="s">
        <v>4652</v>
      </c>
      <c r="E2249" s="1" t="s">
        <v>4653</v>
      </c>
      <c r="F2249" s="1" t="s">
        <v>346</v>
      </c>
      <c r="G2249" s="1">
        <v>20</v>
      </c>
      <c r="H2249" s="1" t="s">
        <v>9</v>
      </c>
    </row>
    <row r="2250" spans="1:8" x14ac:dyDescent="0.3">
      <c r="A2250" s="1">
        <v>748</v>
      </c>
      <c r="B2250" s="1" t="s">
        <v>2539</v>
      </c>
      <c r="C2250" s="1" t="s">
        <v>3344</v>
      </c>
      <c r="D2250" s="1" t="s">
        <v>4654</v>
      </c>
      <c r="E2250" s="1" t="s">
        <v>4655</v>
      </c>
      <c r="F2250" s="1" t="s">
        <v>346</v>
      </c>
      <c r="G2250" s="1">
        <v>29</v>
      </c>
      <c r="H2250" s="1" t="s">
        <v>9</v>
      </c>
    </row>
    <row r="2251" spans="1:8" x14ac:dyDescent="0.3">
      <c r="A2251" s="1">
        <v>749</v>
      </c>
      <c r="B2251" s="1" t="s">
        <v>4</v>
      </c>
      <c r="C2251" s="1" t="s">
        <v>2022</v>
      </c>
      <c r="D2251" s="1" t="s">
        <v>4656</v>
      </c>
      <c r="E2251" s="1" t="s">
        <v>4657</v>
      </c>
      <c r="F2251" s="1" t="s">
        <v>346</v>
      </c>
      <c r="G2251" s="1"/>
      <c r="H2251" s="1" t="s">
        <v>9</v>
      </c>
    </row>
    <row r="2252" spans="1:8" x14ac:dyDescent="0.3">
      <c r="A2252" s="1">
        <v>750</v>
      </c>
      <c r="B2252" s="1" t="s">
        <v>4005</v>
      </c>
      <c r="C2252" s="1" t="s">
        <v>4249</v>
      </c>
      <c r="D2252" s="1" t="s">
        <v>4658</v>
      </c>
      <c r="E2252" s="1" t="s">
        <v>4659</v>
      </c>
      <c r="F2252" s="1" t="s">
        <v>346</v>
      </c>
      <c r="G2252" s="1">
        <v>35</v>
      </c>
      <c r="H2252" s="1" t="s">
        <v>9</v>
      </c>
    </row>
    <row r="2253" spans="1:8" x14ac:dyDescent="0.3">
      <c r="A2253" s="1">
        <v>751</v>
      </c>
      <c r="B2253" s="1" t="s">
        <v>233</v>
      </c>
      <c r="C2253" s="1" t="s">
        <v>379</v>
      </c>
      <c r="D2253" s="1" t="s">
        <v>4660</v>
      </c>
      <c r="E2253" s="1" t="s">
        <v>4661</v>
      </c>
      <c r="F2253" s="1" t="s">
        <v>346</v>
      </c>
      <c r="G2253" s="1"/>
      <c r="H2253" s="1" t="s">
        <v>9</v>
      </c>
    </row>
    <row r="2254" spans="1:8" x14ac:dyDescent="0.3">
      <c r="A2254" s="1">
        <v>752</v>
      </c>
      <c r="B2254" s="1" t="s">
        <v>657</v>
      </c>
      <c r="C2254" s="1" t="s">
        <v>658</v>
      </c>
      <c r="D2254" s="1" t="s">
        <v>4662</v>
      </c>
      <c r="E2254" s="1" t="s">
        <v>4663</v>
      </c>
      <c r="F2254" s="1" t="s">
        <v>346</v>
      </c>
      <c r="G2254" s="1">
        <v>450</v>
      </c>
      <c r="H2254" s="1" t="s">
        <v>9</v>
      </c>
    </row>
    <row r="2255" spans="1:8" x14ac:dyDescent="0.3">
      <c r="A2255" s="1">
        <v>753</v>
      </c>
      <c r="B2255" s="1" t="s">
        <v>233</v>
      </c>
      <c r="C2255" s="1" t="s">
        <v>4338</v>
      </c>
      <c r="D2255" s="1" t="s">
        <v>4664</v>
      </c>
      <c r="E2255" s="1" t="s">
        <v>4665</v>
      </c>
      <c r="F2255" s="1" t="s">
        <v>346</v>
      </c>
      <c r="G2255" s="1"/>
      <c r="H2255" s="1" t="s">
        <v>9</v>
      </c>
    </row>
    <row r="2256" spans="1:8" x14ac:dyDescent="0.3">
      <c r="A2256" s="1">
        <v>754</v>
      </c>
      <c r="B2256" s="1" t="s">
        <v>1623</v>
      </c>
      <c r="C2256" s="1" t="s">
        <v>4200</v>
      </c>
      <c r="D2256" s="1" t="s">
        <v>4666</v>
      </c>
      <c r="E2256" s="1" t="s">
        <v>4667</v>
      </c>
      <c r="F2256" s="1" t="s">
        <v>346</v>
      </c>
      <c r="G2256" s="1"/>
      <c r="H2256" s="1" t="s">
        <v>9</v>
      </c>
    </row>
    <row r="2257" spans="1:8" x14ac:dyDescent="0.3">
      <c r="A2257" s="1">
        <v>755</v>
      </c>
      <c r="B2257" s="1" t="s">
        <v>14</v>
      </c>
      <c r="C2257" s="1" t="s">
        <v>3524</v>
      </c>
      <c r="D2257" s="1" t="s">
        <v>4668</v>
      </c>
      <c r="E2257" s="1" t="s">
        <v>4669</v>
      </c>
      <c r="F2257" s="1" t="s">
        <v>8</v>
      </c>
      <c r="G2257" s="1">
        <v>64.680000000000007</v>
      </c>
      <c r="H2257" s="1" t="s">
        <v>9</v>
      </c>
    </row>
    <row r="2258" spans="1:8" x14ac:dyDescent="0.3">
      <c r="A2258" s="1">
        <v>756</v>
      </c>
      <c r="B2258" s="1" t="s">
        <v>129</v>
      </c>
      <c r="C2258" s="1" t="s">
        <v>565</v>
      </c>
      <c r="D2258" s="1" t="s">
        <v>4670</v>
      </c>
      <c r="E2258" s="1" t="s">
        <v>4671</v>
      </c>
      <c r="F2258" s="1" t="s">
        <v>346</v>
      </c>
      <c r="G2258" s="1"/>
      <c r="H2258" s="1" t="s">
        <v>9</v>
      </c>
    </row>
    <row r="2259" spans="1:8" x14ac:dyDescent="0.3">
      <c r="A2259" s="1">
        <v>757</v>
      </c>
      <c r="B2259" s="1" t="s">
        <v>3868</v>
      </c>
      <c r="C2259" s="1" t="s">
        <v>3160</v>
      </c>
      <c r="D2259" s="1" t="s">
        <v>4672</v>
      </c>
      <c r="E2259" s="1" t="s">
        <v>4673</v>
      </c>
      <c r="F2259" s="1" t="s">
        <v>346</v>
      </c>
      <c r="G2259" s="1"/>
      <c r="H2259" s="1" t="s">
        <v>9</v>
      </c>
    </row>
    <row r="2260" spans="1:8" x14ac:dyDescent="0.3">
      <c r="A2260" s="1">
        <v>758</v>
      </c>
      <c r="B2260" s="1" t="s">
        <v>4005</v>
      </c>
      <c r="C2260" s="1" t="s">
        <v>27</v>
      </c>
      <c r="D2260" s="1" t="s">
        <v>4674</v>
      </c>
      <c r="E2260" s="1" t="s">
        <v>4675</v>
      </c>
      <c r="F2260" s="1" t="s">
        <v>346</v>
      </c>
      <c r="G2260" s="1"/>
      <c r="H2260" s="1" t="s">
        <v>9</v>
      </c>
    </row>
    <row r="2261" spans="1:8" x14ac:dyDescent="0.3">
      <c r="A2261" s="1">
        <v>759</v>
      </c>
      <c r="B2261" s="1" t="s">
        <v>233</v>
      </c>
      <c r="C2261" s="1" t="s">
        <v>4338</v>
      </c>
      <c r="D2261" s="1" t="s">
        <v>4676</v>
      </c>
      <c r="E2261" s="1" t="s">
        <v>4677</v>
      </c>
      <c r="F2261" s="1" t="s">
        <v>346</v>
      </c>
      <c r="G2261" s="1"/>
      <c r="H2261" s="1" t="s">
        <v>9</v>
      </c>
    </row>
    <row r="2262" spans="1:8" x14ac:dyDescent="0.3">
      <c r="A2262" s="1">
        <v>760</v>
      </c>
      <c r="B2262" s="1" t="s">
        <v>1014</v>
      </c>
      <c r="C2262" s="1" t="s">
        <v>130</v>
      </c>
      <c r="D2262" s="1" t="s">
        <v>4678</v>
      </c>
      <c r="E2262" s="1" t="s">
        <v>4679</v>
      </c>
      <c r="F2262" s="1" t="s">
        <v>346</v>
      </c>
      <c r="G2262" s="1">
        <v>28</v>
      </c>
      <c r="H2262" s="1" t="s">
        <v>9</v>
      </c>
    </row>
    <row r="2263" spans="1:8" x14ac:dyDescent="0.3">
      <c r="A2263" s="1">
        <v>761</v>
      </c>
      <c r="B2263" s="1" t="s">
        <v>129</v>
      </c>
      <c r="C2263" s="1" t="s">
        <v>1630</v>
      </c>
      <c r="D2263" s="1" t="s">
        <v>4680</v>
      </c>
      <c r="E2263" s="1" t="s">
        <v>4681</v>
      </c>
      <c r="F2263" s="1" t="s">
        <v>346</v>
      </c>
      <c r="G2263" s="1">
        <v>20</v>
      </c>
      <c r="H2263" s="1" t="s">
        <v>9</v>
      </c>
    </row>
    <row r="2264" spans="1:8" x14ac:dyDescent="0.3">
      <c r="A2264" s="1">
        <v>762</v>
      </c>
      <c r="B2264" s="1" t="s">
        <v>2701</v>
      </c>
      <c r="C2264" s="1" t="s">
        <v>2702</v>
      </c>
      <c r="D2264" s="1" t="s">
        <v>4682</v>
      </c>
      <c r="E2264" s="1" t="s">
        <v>4683</v>
      </c>
      <c r="F2264" s="1" t="s">
        <v>346</v>
      </c>
      <c r="G2264" s="1"/>
      <c r="H2264" s="1" t="s">
        <v>9</v>
      </c>
    </row>
    <row r="2265" spans="1:8" x14ac:dyDescent="0.3">
      <c r="A2265" s="1">
        <v>763</v>
      </c>
      <c r="B2265" s="1" t="s">
        <v>342</v>
      </c>
      <c r="C2265" s="1" t="s">
        <v>3247</v>
      </c>
      <c r="D2265" s="1" t="s">
        <v>4684</v>
      </c>
      <c r="E2265" s="1" t="s">
        <v>4685</v>
      </c>
      <c r="F2265" s="1" t="s">
        <v>8</v>
      </c>
      <c r="G2265" s="1">
        <v>40</v>
      </c>
      <c r="H2265" s="1" t="s">
        <v>9</v>
      </c>
    </row>
    <row r="2266" spans="1:8" x14ac:dyDescent="0.3">
      <c r="A2266" s="1">
        <v>764</v>
      </c>
      <c r="B2266" s="1" t="s">
        <v>1014</v>
      </c>
      <c r="C2266" s="1" t="s">
        <v>130</v>
      </c>
      <c r="D2266" s="1" t="s">
        <v>4686</v>
      </c>
      <c r="E2266" s="1" t="s">
        <v>4687</v>
      </c>
      <c r="F2266" s="1" t="s">
        <v>346</v>
      </c>
      <c r="G2266" s="1">
        <v>28</v>
      </c>
      <c r="H2266" s="1" t="s">
        <v>9</v>
      </c>
    </row>
    <row r="2267" spans="1:8" x14ac:dyDescent="0.3">
      <c r="A2267" s="1">
        <v>765</v>
      </c>
      <c r="B2267" s="1" t="s">
        <v>3868</v>
      </c>
      <c r="C2267" s="1" t="s">
        <v>3478</v>
      </c>
      <c r="D2267" s="1" t="s">
        <v>4688</v>
      </c>
      <c r="E2267" s="1" t="s">
        <v>4689</v>
      </c>
      <c r="F2267" s="1" t="s">
        <v>346</v>
      </c>
      <c r="G2267" s="1"/>
      <c r="H2267" s="1" t="s">
        <v>9</v>
      </c>
    </row>
    <row r="2268" spans="1:8" x14ac:dyDescent="0.3">
      <c r="A2268" s="1">
        <v>766</v>
      </c>
      <c r="B2268" s="1" t="s">
        <v>4</v>
      </c>
      <c r="C2268" s="1" t="s">
        <v>3373</v>
      </c>
      <c r="D2268" s="1" t="s">
        <v>4690</v>
      </c>
      <c r="E2268" s="1" t="s">
        <v>4691</v>
      </c>
      <c r="F2268" s="1" t="s">
        <v>346</v>
      </c>
      <c r="G2268" s="1"/>
      <c r="H2268" s="1" t="s">
        <v>9</v>
      </c>
    </row>
    <row r="2269" spans="1:8" x14ac:dyDescent="0.3">
      <c r="A2269" s="1">
        <v>767</v>
      </c>
      <c r="B2269" s="1" t="s">
        <v>1623</v>
      </c>
      <c r="C2269" s="1" t="s">
        <v>4092</v>
      </c>
      <c r="D2269" s="1" t="s">
        <v>4692</v>
      </c>
      <c r="E2269" s="1" t="s">
        <v>4693</v>
      </c>
      <c r="F2269" s="1" t="s">
        <v>346</v>
      </c>
      <c r="G2269" s="1"/>
      <c r="H2269" s="1" t="s">
        <v>9</v>
      </c>
    </row>
    <row r="2270" spans="1:8" x14ac:dyDescent="0.3">
      <c r="A2270" s="1">
        <v>768</v>
      </c>
      <c r="B2270" s="1" t="s">
        <v>129</v>
      </c>
      <c r="C2270" s="1" t="s">
        <v>4200</v>
      </c>
      <c r="D2270" s="1" t="s">
        <v>4694</v>
      </c>
      <c r="E2270" s="1" t="s">
        <v>4695</v>
      </c>
      <c r="F2270" s="1" t="s">
        <v>346</v>
      </c>
      <c r="G2270" s="1"/>
      <c r="H2270" s="1" t="s">
        <v>9</v>
      </c>
    </row>
    <row r="2271" spans="1:8" x14ac:dyDescent="0.3">
      <c r="A2271" s="1">
        <v>769</v>
      </c>
      <c r="B2271" s="1" t="s">
        <v>4</v>
      </c>
      <c r="C2271" s="1" t="s">
        <v>529</v>
      </c>
      <c r="D2271" s="1" t="s">
        <v>4696</v>
      </c>
      <c r="E2271" s="1" t="s">
        <v>4697</v>
      </c>
      <c r="F2271" s="1" t="s">
        <v>346</v>
      </c>
      <c r="G2271" s="1"/>
      <c r="H2271" s="1" t="s">
        <v>9</v>
      </c>
    </row>
    <row r="2272" spans="1:8" x14ac:dyDescent="0.3">
      <c r="A2272" s="1">
        <v>770</v>
      </c>
      <c r="B2272" s="1" t="s">
        <v>1623</v>
      </c>
      <c r="C2272" s="1" t="s">
        <v>565</v>
      </c>
      <c r="D2272" s="1" t="s">
        <v>4698</v>
      </c>
      <c r="E2272" s="1" t="s">
        <v>4699</v>
      </c>
      <c r="F2272" s="1" t="s">
        <v>346</v>
      </c>
      <c r="G2272" s="1"/>
      <c r="H2272" s="1" t="s">
        <v>9</v>
      </c>
    </row>
    <row r="2273" spans="1:8" x14ac:dyDescent="0.3">
      <c r="A2273" s="1">
        <v>771</v>
      </c>
      <c r="B2273" s="1" t="s">
        <v>4005</v>
      </c>
      <c r="C2273" s="1" t="s">
        <v>4149</v>
      </c>
      <c r="D2273" s="1" t="s">
        <v>4700</v>
      </c>
      <c r="E2273" s="1" t="s">
        <v>4701</v>
      </c>
      <c r="F2273" s="1" t="s">
        <v>346</v>
      </c>
      <c r="G2273" s="1"/>
      <c r="H2273" s="1" t="s">
        <v>9</v>
      </c>
    </row>
    <row r="2274" spans="1:8" x14ac:dyDescent="0.3">
      <c r="A2274" s="1">
        <v>772</v>
      </c>
      <c r="B2274" s="1" t="s">
        <v>4</v>
      </c>
      <c r="C2274" s="1" t="s">
        <v>3373</v>
      </c>
      <c r="D2274" s="1" t="s">
        <v>4702</v>
      </c>
      <c r="E2274" s="1" t="s">
        <v>4703</v>
      </c>
      <c r="F2274" s="1" t="s">
        <v>346</v>
      </c>
      <c r="G2274" s="1"/>
      <c r="H2274" s="1" t="s">
        <v>9</v>
      </c>
    </row>
    <row r="2275" spans="1:8" x14ac:dyDescent="0.3">
      <c r="A2275" s="1">
        <v>773</v>
      </c>
      <c r="B2275" s="1" t="s">
        <v>14</v>
      </c>
      <c r="C2275" s="1" t="s">
        <v>18</v>
      </c>
      <c r="D2275" s="1" t="s">
        <v>4704</v>
      </c>
      <c r="E2275" s="1" t="s">
        <v>4705</v>
      </c>
      <c r="F2275" s="1" t="s">
        <v>346</v>
      </c>
      <c r="G2275" s="1"/>
      <c r="H2275" s="1" t="s">
        <v>9</v>
      </c>
    </row>
    <row r="2276" spans="1:8" x14ac:dyDescent="0.3">
      <c r="A2276" s="1">
        <v>774</v>
      </c>
      <c r="B2276" s="1" t="s">
        <v>129</v>
      </c>
      <c r="C2276" s="1" t="s">
        <v>529</v>
      </c>
      <c r="D2276" s="1" t="s">
        <v>4706</v>
      </c>
      <c r="E2276" s="1" t="s">
        <v>4707</v>
      </c>
      <c r="F2276" s="1" t="s">
        <v>346</v>
      </c>
      <c r="G2276" s="1"/>
      <c r="H2276" s="1" t="s">
        <v>9</v>
      </c>
    </row>
    <row r="2277" spans="1:8" x14ac:dyDescent="0.3">
      <c r="A2277" s="1">
        <v>775</v>
      </c>
      <c r="B2277" s="1" t="s">
        <v>342</v>
      </c>
      <c r="C2277" s="1" t="s">
        <v>1200</v>
      </c>
      <c r="D2277" s="1" t="s">
        <v>4708</v>
      </c>
      <c r="E2277" s="1" t="s">
        <v>4709</v>
      </c>
      <c r="F2277" s="1" t="s">
        <v>8</v>
      </c>
      <c r="G2277" s="1">
        <v>40</v>
      </c>
      <c r="H2277" s="1" t="s">
        <v>9</v>
      </c>
    </row>
    <row r="2278" spans="1:8" x14ac:dyDescent="0.3">
      <c r="A2278" s="1">
        <v>776</v>
      </c>
      <c r="B2278" s="1" t="s">
        <v>129</v>
      </c>
      <c r="C2278" s="1" t="s">
        <v>565</v>
      </c>
      <c r="D2278" s="1" t="s">
        <v>4710</v>
      </c>
      <c r="E2278" s="1" t="s">
        <v>4711</v>
      </c>
      <c r="F2278" s="1" t="s">
        <v>346</v>
      </c>
      <c r="G2278" s="1"/>
      <c r="H2278" s="1" t="s">
        <v>9</v>
      </c>
    </row>
    <row r="2279" spans="1:8" x14ac:dyDescent="0.3">
      <c r="A2279" s="1">
        <v>777</v>
      </c>
      <c r="B2279" s="1" t="s">
        <v>1623</v>
      </c>
      <c r="C2279" s="1" t="s">
        <v>4092</v>
      </c>
      <c r="D2279" s="1" t="s">
        <v>4712</v>
      </c>
      <c r="E2279" s="1" t="s">
        <v>4713</v>
      </c>
      <c r="F2279" s="1" t="s">
        <v>346</v>
      </c>
      <c r="G2279" s="1"/>
      <c r="H2279" s="1" t="s">
        <v>9</v>
      </c>
    </row>
    <row r="2280" spans="1:8" x14ac:dyDescent="0.3">
      <c r="A2280" s="1">
        <v>778</v>
      </c>
      <c r="B2280" s="1" t="s">
        <v>657</v>
      </c>
      <c r="C2280" s="1" t="s">
        <v>30</v>
      </c>
      <c r="D2280" s="1" t="s">
        <v>4714</v>
      </c>
      <c r="E2280" s="1" t="s">
        <v>4715</v>
      </c>
      <c r="F2280" s="1" t="s">
        <v>346</v>
      </c>
      <c r="G2280" s="1">
        <v>450</v>
      </c>
      <c r="H2280" s="1" t="s">
        <v>9</v>
      </c>
    </row>
    <row r="2281" spans="1:8" x14ac:dyDescent="0.3">
      <c r="A2281" s="1">
        <v>779</v>
      </c>
      <c r="B2281" s="1" t="s">
        <v>1940</v>
      </c>
      <c r="C2281" s="1" t="s">
        <v>1561</v>
      </c>
      <c r="D2281" s="1" t="s">
        <v>4716</v>
      </c>
      <c r="E2281" s="1" t="s">
        <v>4717</v>
      </c>
      <c r="F2281" s="1" t="s">
        <v>346</v>
      </c>
      <c r="G2281" s="1">
        <v>13</v>
      </c>
      <c r="H2281" s="1" t="s">
        <v>9</v>
      </c>
    </row>
    <row r="2282" spans="1:8" x14ac:dyDescent="0.3">
      <c r="A2282" s="1">
        <v>780</v>
      </c>
      <c r="B2282" s="1" t="s">
        <v>3868</v>
      </c>
      <c r="C2282" s="1" t="s">
        <v>3478</v>
      </c>
      <c r="D2282" s="1" t="s">
        <v>4718</v>
      </c>
      <c r="E2282" s="1" t="s">
        <v>4719</v>
      </c>
      <c r="F2282" s="1" t="s">
        <v>346</v>
      </c>
      <c r="G2282" s="1"/>
      <c r="H2282" s="1" t="s">
        <v>9</v>
      </c>
    </row>
    <row r="2283" spans="1:8" x14ac:dyDescent="0.3">
      <c r="A2283" s="1">
        <v>781</v>
      </c>
      <c r="B2283" s="1" t="s">
        <v>4005</v>
      </c>
      <c r="C2283" s="1" t="s">
        <v>11</v>
      </c>
      <c r="D2283" s="1" t="s">
        <v>4720</v>
      </c>
      <c r="E2283" s="1" t="s">
        <v>4721</v>
      </c>
      <c r="F2283" s="1" t="s">
        <v>346</v>
      </c>
      <c r="G2283" s="1"/>
      <c r="H2283" s="1" t="s">
        <v>9</v>
      </c>
    </row>
    <row r="2284" spans="1:8" x14ac:dyDescent="0.3">
      <c r="A2284" s="1">
        <v>782</v>
      </c>
      <c r="B2284" s="1" t="s">
        <v>4</v>
      </c>
      <c r="C2284" s="1" t="s">
        <v>1630</v>
      </c>
      <c r="D2284" s="1" t="s">
        <v>4722</v>
      </c>
      <c r="E2284" s="1" t="s">
        <v>4723</v>
      </c>
      <c r="F2284" s="1" t="s">
        <v>346</v>
      </c>
      <c r="G2284" s="1">
        <v>20</v>
      </c>
      <c r="H2284" s="1" t="s">
        <v>9</v>
      </c>
    </row>
    <row r="2285" spans="1:8" x14ac:dyDescent="0.3">
      <c r="A2285" s="1">
        <v>783</v>
      </c>
      <c r="B2285" s="1" t="s">
        <v>4005</v>
      </c>
      <c r="C2285" s="1" t="s">
        <v>4149</v>
      </c>
      <c r="D2285" s="1" t="s">
        <v>4724</v>
      </c>
      <c r="E2285" s="1" t="s">
        <v>4725</v>
      </c>
      <c r="F2285" s="1" t="s">
        <v>346</v>
      </c>
      <c r="G2285" s="1"/>
      <c r="H2285" s="1" t="s">
        <v>9</v>
      </c>
    </row>
    <row r="2286" spans="1:8" x14ac:dyDescent="0.3">
      <c r="A2286" s="1">
        <v>784</v>
      </c>
      <c r="B2286" s="1" t="s">
        <v>129</v>
      </c>
      <c r="C2286" s="1" t="s">
        <v>1630</v>
      </c>
      <c r="D2286" s="1" t="s">
        <v>4726</v>
      </c>
      <c r="E2286" s="1" t="s">
        <v>4727</v>
      </c>
      <c r="F2286" s="1" t="s">
        <v>346</v>
      </c>
      <c r="G2286" s="1">
        <v>20</v>
      </c>
      <c r="H2286" s="1" t="s">
        <v>9</v>
      </c>
    </row>
    <row r="2287" spans="1:8" x14ac:dyDescent="0.3">
      <c r="A2287" s="1">
        <v>785</v>
      </c>
      <c r="B2287" s="1" t="s">
        <v>233</v>
      </c>
      <c r="C2287" s="1" t="s">
        <v>379</v>
      </c>
      <c r="D2287" s="1" t="s">
        <v>4728</v>
      </c>
      <c r="E2287" s="1" t="s">
        <v>4729</v>
      </c>
      <c r="F2287" s="1" t="s">
        <v>346</v>
      </c>
      <c r="G2287" s="1"/>
      <c r="H2287" s="1" t="s">
        <v>9</v>
      </c>
    </row>
    <row r="2288" spans="1:8" x14ac:dyDescent="0.3">
      <c r="A2288" s="1">
        <v>786</v>
      </c>
      <c r="B2288" s="1" t="s">
        <v>129</v>
      </c>
      <c r="C2288" s="1" t="s">
        <v>529</v>
      </c>
      <c r="D2288" s="1" t="s">
        <v>4730</v>
      </c>
      <c r="E2288" s="1" t="s">
        <v>4731</v>
      </c>
      <c r="F2288" s="1" t="s">
        <v>346</v>
      </c>
      <c r="G2288" s="1"/>
      <c r="H2288" s="1" t="s">
        <v>9</v>
      </c>
    </row>
    <row r="2289" spans="1:8" x14ac:dyDescent="0.3">
      <c r="A2289" s="1">
        <v>787</v>
      </c>
      <c r="B2289" s="1" t="s">
        <v>129</v>
      </c>
      <c r="C2289" s="1" t="s">
        <v>1630</v>
      </c>
      <c r="D2289" s="1" t="s">
        <v>4732</v>
      </c>
      <c r="E2289" s="1" t="s">
        <v>4733</v>
      </c>
      <c r="F2289" s="1" t="s">
        <v>346</v>
      </c>
      <c r="G2289" s="1">
        <v>20</v>
      </c>
      <c r="H2289" s="1" t="s">
        <v>9</v>
      </c>
    </row>
    <row r="2290" spans="1:8" x14ac:dyDescent="0.3">
      <c r="A2290" s="1">
        <v>788</v>
      </c>
      <c r="B2290" s="1" t="s">
        <v>3868</v>
      </c>
      <c r="C2290" s="1" t="s">
        <v>114</v>
      </c>
      <c r="D2290" s="1" t="s">
        <v>4734</v>
      </c>
      <c r="E2290" s="1" t="s">
        <v>4735</v>
      </c>
      <c r="F2290" s="1" t="s">
        <v>346</v>
      </c>
      <c r="G2290" s="1"/>
      <c r="H2290" s="1" t="s">
        <v>9</v>
      </c>
    </row>
    <row r="2291" spans="1:8" x14ac:dyDescent="0.3">
      <c r="A2291" s="1">
        <v>789</v>
      </c>
      <c r="B2291" s="1" t="s">
        <v>233</v>
      </c>
      <c r="C2291" s="1" t="s">
        <v>379</v>
      </c>
      <c r="D2291" s="1" t="s">
        <v>4736</v>
      </c>
      <c r="E2291" s="1" t="s">
        <v>4737</v>
      </c>
      <c r="F2291" s="1" t="s">
        <v>346</v>
      </c>
      <c r="G2291" s="1"/>
      <c r="H2291" s="1" t="s">
        <v>9</v>
      </c>
    </row>
    <row r="2292" spans="1:8" x14ac:dyDescent="0.3">
      <c r="A2292" s="1">
        <v>790</v>
      </c>
      <c r="B2292" s="1" t="s">
        <v>1014</v>
      </c>
      <c r="C2292" s="1" t="s">
        <v>130</v>
      </c>
      <c r="D2292" s="1" t="s">
        <v>4738</v>
      </c>
      <c r="E2292" s="1" t="s">
        <v>4739</v>
      </c>
      <c r="F2292" s="1" t="s">
        <v>346</v>
      </c>
      <c r="G2292" s="1">
        <v>28</v>
      </c>
      <c r="H2292" s="1" t="s">
        <v>9</v>
      </c>
    </row>
    <row r="2293" spans="1:8" x14ac:dyDescent="0.3">
      <c r="A2293" s="1">
        <v>791</v>
      </c>
      <c r="B2293" s="1" t="s">
        <v>2701</v>
      </c>
      <c r="C2293" s="1" t="s">
        <v>2702</v>
      </c>
      <c r="D2293" s="1" t="s">
        <v>4740</v>
      </c>
      <c r="E2293" s="1" t="s">
        <v>4741</v>
      </c>
      <c r="F2293" s="1" t="s">
        <v>346</v>
      </c>
      <c r="G2293" s="1"/>
      <c r="H2293" s="1" t="s">
        <v>257</v>
      </c>
    </row>
    <row r="2294" spans="1:8" x14ac:dyDescent="0.3">
      <c r="A2294" s="1">
        <v>792</v>
      </c>
      <c r="B2294" s="1" t="s">
        <v>342</v>
      </c>
      <c r="C2294" s="1" t="s">
        <v>2063</v>
      </c>
      <c r="D2294" s="1" t="s">
        <v>4742</v>
      </c>
      <c r="E2294" s="1" t="s">
        <v>4743</v>
      </c>
      <c r="F2294" s="1" t="s">
        <v>8</v>
      </c>
      <c r="G2294" s="1">
        <v>45</v>
      </c>
      <c r="H2294" s="1" t="s">
        <v>9</v>
      </c>
    </row>
    <row r="2295" spans="1:8" x14ac:dyDescent="0.3">
      <c r="A2295" s="1">
        <v>793</v>
      </c>
      <c r="B2295" s="1" t="s">
        <v>129</v>
      </c>
      <c r="C2295" s="1" t="s">
        <v>529</v>
      </c>
      <c r="D2295" s="1" t="s">
        <v>4744</v>
      </c>
      <c r="E2295" s="1" t="s">
        <v>4745</v>
      </c>
      <c r="F2295" s="1" t="s">
        <v>346</v>
      </c>
      <c r="G2295" s="1"/>
      <c r="H2295" s="1" t="s">
        <v>9</v>
      </c>
    </row>
    <row r="2296" spans="1:8" x14ac:dyDescent="0.3">
      <c r="A2296" s="1">
        <v>794</v>
      </c>
      <c r="B2296" s="1" t="s">
        <v>233</v>
      </c>
      <c r="C2296" s="1" t="s">
        <v>4338</v>
      </c>
      <c r="D2296" s="1" t="s">
        <v>4746</v>
      </c>
      <c r="E2296" s="1" t="s">
        <v>4747</v>
      </c>
      <c r="F2296" s="1" t="s">
        <v>346</v>
      </c>
      <c r="G2296" s="1"/>
      <c r="H2296" s="1" t="s">
        <v>9</v>
      </c>
    </row>
    <row r="2297" spans="1:8" x14ac:dyDescent="0.3">
      <c r="A2297" s="1">
        <v>795</v>
      </c>
      <c r="B2297" s="1" t="s">
        <v>1623</v>
      </c>
      <c r="C2297" s="1" t="s">
        <v>4200</v>
      </c>
      <c r="D2297" s="1" t="s">
        <v>4748</v>
      </c>
      <c r="E2297" s="1" t="s">
        <v>4749</v>
      </c>
      <c r="F2297" s="1" t="s">
        <v>346</v>
      </c>
      <c r="G2297" s="1"/>
      <c r="H2297" s="1" t="s">
        <v>9</v>
      </c>
    </row>
    <row r="2298" spans="1:8" x14ac:dyDescent="0.3">
      <c r="A2298" s="1">
        <v>796</v>
      </c>
      <c r="B2298" s="1" t="s">
        <v>657</v>
      </c>
      <c r="C2298" s="1" t="s">
        <v>30</v>
      </c>
      <c r="D2298" s="1" t="s">
        <v>4750</v>
      </c>
      <c r="E2298" s="1" t="s">
        <v>4751</v>
      </c>
      <c r="F2298" s="1" t="s">
        <v>346</v>
      </c>
      <c r="G2298" s="1">
        <v>450</v>
      </c>
      <c r="H2298" s="1" t="s">
        <v>9</v>
      </c>
    </row>
    <row r="2299" spans="1:8" x14ac:dyDescent="0.3">
      <c r="A2299" s="1">
        <v>797</v>
      </c>
      <c r="B2299" s="1" t="s">
        <v>3891</v>
      </c>
      <c r="C2299" s="1" t="s">
        <v>714</v>
      </c>
      <c r="D2299" s="1" t="s">
        <v>4752</v>
      </c>
      <c r="E2299" s="1" t="s">
        <v>4753</v>
      </c>
      <c r="F2299" s="1" t="s">
        <v>346</v>
      </c>
      <c r="G2299" s="1"/>
      <c r="H2299" s="1" t="s">
        <v>257</v>
      </c>
    </row>
    <row r="2300" spans="1:8" x14ac:dyDescent="0.3">
      <c r="A2300" s="1">
        <v>798</v>
      </c>
      <c r="B2300" s="1" t="s">
        <v>1014</v>
      </c>
      <c r="C2300" s="1" t="s">
        <v>130</v>
      </c>
      <c r="D2300" s="1" t="s">
        <v>4754</v>
      </c>
      <c r="E2300" s="1" t="s">
        <v>4755</v>
      </c>
      <c r="F2300" s="1" t="s">
        <v>346</v>
      </c>
      <c r="G2300" s="1">
        <v>28</v>
      </c>
      <c r="H2300" s="1" t="s">
        <v>9</v>
      </c>
    </row>
    <row r="2301" spans="1:8" x14ac:dyDescent="0.3">
      <c r="A2301" s="1">
        <v>799</v>
      </c>
      <c r="B2301" s="1" t="s">
        <v>3868</v>
      </c>
      <c r="C2301" s="1" t="s">
        <v>3160</v>
      </c>
      <c r="D2301" s="1" t="s">
        <v>4756</v>
      </c>
      <c r="E2301" s="1" t="s">
        <v>4757</v>
      </c>
      <c r="F2301" s="1" t="s">
        <v>346</v>
      </c>
      <c r="G2301" s="1"/>
      <c r="H2301" s="1" t="s">
        <v>9</v>
      </c>
    </row>
    <row r="2302" spans="1:8" x14ac:dyDescent="0.3">
      <c r="A2302" s="1">
        <v>800</v>
      </c>
      <c r="B2302" s="1" t="s">
        <v>1623</v>
      </c>
      <c r="C2302" s="1" t="s">
        <v>4092</v>
      </c>
      <c r="D2302" s="1" t="s">
        <v>4758</v>
      </c>
      <c r="E2302" s="1" t="s">
        <v>4759</v>
      </c>
      <c r="F2302" s="1" t="s">
        <v>346</v>
      </c>
      <c r="G2302" s="1"/>
      <c r="H2302" s="1" t="s">
        <v>9</v>
      </c>
    </row>
    <row r="2303" spans="1:8" x14ac:dyDescent="0.3">
      <c r="A2303" s="1">
        <v>801</v>
      </c>
      <c r="B2303" s="1" t="s">
        <v>4</v>
      </c>
      <c r="C2303" s="1" t="s">
        <v>2022</v>
      </c>
      <c r="D2303" s="1" t="s">
        <v>4760</v>
      </c>
      <c r="E2303" s="1" t="s">
        <v>4761</v>
      </c>
      <c r="F2303" s="1" t="s">
        <v>346</v>
      </c>
      <c r="G2303" s="1"/>
      <c r="H2303" s="1" t="s">
        <v>9</v>
      </c>
    </row>
    <row r="2304" spans="1:8" x14ac:dyDescent="0.3">
      <c r="A2304" s="1">
        <v>802</v>
      </c>
      <c r="B2304" s="1" t="s">
        <v>129</v>
      </c>
      <c r="C2304" s="1" t="s">
        <v>1630</v>
      </c>
      <c r="D2304" s="1" t="s">
        <v>4762</v>
      </c>
      <c r="E2304" s="1" t="s">
        <v>4763</v>
      </c>
      <c r="F2304" s="1" t="s">
        <v>346</v>
      </c>
      <c r="G2304" s="1">
        <v>20</v>
      </c>
      <c r="H2304" s="1" t="s">
        <v>9</v>
      </c>
    </row>
    <row r="2305" spans="1:8" x14ac:dyDescent="0.3">
      <c r="A2305" s="1">
        <v>803</v>
      </c>
      <c r="B2305" s="1" t="s">
        <v>342</v>
      </c>
      <c r="C2305" s="1" t="s">
        <v>3247</v>
      </c>
      <c r="D2305" s="1" t="s">
        <v>4764</v>
      </c>
      <c r="E2305" s="1" t="s">
        <v>4765</v>
      </c>
      <c r="F2305" s="1" t="s">
        <v>8</v>
      </c>
      <c r="G2305" s="1">
        <v>40</v>
      </c>
      <c r="H2305" s="1" t="s">
        <v>9</v>
      </c>
    </row>
    <row r="2306" spans="1:8" x14ac:dyDescent="0.3">
      <c r="A2306" s="1">
        <v>804</v>
      </c>
      <c r="B2306" s="1" t="s">
        <v>14</v>
      </c>
      <c r="C2306" s="1" t="s">
        <v>101</v>
      </c>
      <c r="D2306" s="1" t="s">
        <v>4766</v>
      </c>
      <c r="E2306" s="1" t="s">
        <v>4767</v>
      </c>
      <c r="F2306" s="1" t="s">
        <v>8</v>
      </c>
      <c r="G2306" s="1">
        <v>69.7</v>
      </c>
      <c r="H2306" s="1" t="s">
        <v>9</v>
      </c>
    </row>
    <row r="2307" spans="1:8" x14ac:dyDescent="0.3">
      <c r="A2307" s="1">
        <v>805</v>
      </c>
      <c r="B2307" s="1" t="s">
        <v>233</v>
      </c>
      <c r="C2307" s="1" t="s">
        <v>4338</v>
      </c>
      <c r="D2307" s="1" t="s">
        <v>4768</v>
      </c>
      <c r="E2307" s="1" t="s">
        <v>4769</v>
      </c>
      <c r="F2307" s="1" t="s">
        <v>346</v>
      </c>
      <c r="G2307" s="1"/>
      <c r="H2307" s="1" t="s">
        <v>9</v>
      </c>
    </row>
    <row r="2308" spans="1:8" x14ac:dyDescent="0.3">
      <c r="A2308" s="1">
        <v>806</v>
      </c>
      <c r="B2308" s="1" t="s">
        <v>4005</v>
      </c>
      <c r="C2308" s="1" t="s">
        <v>4149</v>
      </c>
      <c r="D2308" s="1" t="s">
        <v>4770</v>
      </c>
      <c r="E2308" s="1" t="s">
        <v>4771</v>
      </c>
      <c r="F2308" s="1" t="s">
        <v>346</v>
      </c>
      <c r="G2308" s="1"/>
      <c r="H2308" s="1" t="s">
        <v>9</v>
      </c>
    </row>
    <row r="2309" spans="1:8" x14ac:dyDescent="0.3">
      <c r="A2309" s="1">
        <v>807</v>
      </c>
      <c r="B2309" s="1" t="s">
        <v>4</v>
      </c>
      <c r="C2309" s="1" t="s">
        <v>3038</v>
      </c>
      <c r="D2309" s="1" t="s">
        <v>4772</v>
      </c>
      <c r="E2309" s="1" t="s">
        <v>4773</v>
      </c>
      <c r="F2309" s="1" t="s">
        <v>346</v>
      </c>
      <c r="G2309" s="1"/>
      <c r="H2309" s="1" t="s">
        <v>9</v>
      </c>
    </row>
    <row r="2310" spans="1:8" x14ac:dyDescent="0.3">
      <c r="A2310" s="1">
        <v>808</v>
      </c>
      <c r="B2310" s="1" t="s">
        <v>4</v>
      </c>
      <c r="C2310" s="1" t="s">
        <v>3926</v>
      </c>
      <c r="D2310" s="1" t="s">
        <v>4774</v>
      </c>
      <c r="E2310" s="1" t="s">
        <v>4775</v>
      </c>
      <c r="F2310" s="1" t="s">
        <v>346</v>
      </c>
      <c r="G2310" s="1"/>
      <c r="H2310" s="1" t="s">
        <v>9</v>
      </c>
    </row>
    <row r="2311" spans="1:8" x14ac:dyDescent="0.3">
      <c r="A2311" s="1">
        <v>809</v>
      </c>
      <c r="B2311" s="1" t="s">
        <v>233</v>
      </c>
      <c r="C2311" s="1" t="s">
        <v>4338</v>
      </c>
      <c r="D2311" s="1" t="s">
        <v>4776</v>
      </c>
      <c r="E2311" s="1" t="s">
        <v>4777</v>
      </c>
      <c r="F2311" s="1" t="s">
        <v>346</v>
      </c>
      <c r="G2311" s="1"/>
      <c r="H2311" s="1" t="s">
        <v>9</v>
      </c>
    </row>
    <row r="2312" spans="1:8" x14ac:dyDescent="0.3">
      <c r="A2312" s="1">
        <v>810</v>
      </c>
      <c r="B2312" s="1" t="s">
        <v>342</v>
      </c>
      <c r="C2312" s="1" t="s">
        <v>2063</v>
      </c>
      <c r="D2312" s="1" t="s">
        <v>4778</v>
      </c>
      <c r="E2312" s="1" t="s">
        <v>4779</v>
      </c>
      <c r="F2312" s="1" t="s">
        <v>8</v>
      </c>
      <c r="G2312" s="1">
        <v>45</v>
      </c>
      <c r="H2312" s="1" t="s">
        <v>9</v>
      </c>
    </row>
    <row r="2313" spans="1:8" x14ac:dyDescent="0.3">
      <c r="A2313" s="1">
        <v>811</v>
      </c>
      <c r="B2313" s="1" t="s">
        <v>657</v>
      </c>
      <c r="C2313" s="1" t="s">
        <v>30</v>
      </c>
      <c r="D2313" s="1" t="s">
        <v>4780</v>
      </c>
      <c r="E2313" s="1" t="s">
        <v>4781</v>
      </c>
      <c r="F2313" s="1" t="s">
        <v>346</v>
      </c>
      <c r="G2313" s="1">
        <v>450</v>
      </c>
      <c r="H2313" s="1" t="s">
        <v>9</v>
      </c>
    </row>
    <row r="2314" spans="1:8" x14ac:dyDescent="0.3">
      <c r="A2314" s="1">
        <v>812</v>
      </c>
      <c r="B2314" s="1" t="s">
        <v>4005</v>
      </c>
      <c r="C2314" s="1" t="s">
        <v>671</v>
      </c>
      <c r="D2314" s="1" t="s">
        <v>4782</v>
      </c>
      <c r="E2314" s="1" t="s">
        <v>4783</v>
      </c>
      <c r="F2314" s="1" t="s">
        <v>346</v>
      </c>
      <c r="G2314" s="1"/>
      <c r="H2314" s="1" t="s">
        <v>9</v>
      </c>
    </row>
    <row r="2315" spans="1:8" x14ac:dyDescent="0.3">
      <c r="A2315" s="1">
        <v>813</v>
      </c>
      <c r="B2315" s="1" t="s">
        <v>4005</v>
      </c>
      <c r="C2315" s="1" t="s">
        <v>4249</v>
      </c>
      <c r="D2315" s="1" t="s">
        <v>4784</v>
      </c>
      <c r="E2315" s="1" t="s">
        <v>4785</v>
      </c>
      <c r="F2315" s="1" t="s">
        <v>346</v>
      </c>
      <c r="G2315" s="1">
        <v>35</v>
      </c>
      <c r="H2315" s="1" t="s">
        <v>9</v>
      </c>
    </row>
    <row r="2316" spans="1:8" x14ac:dyDescent="0.3">
      <c r="A2316" s="1">
        <v>814</v>
      </c>
      <c r="B2316" s="1" t="s">
        <v>4274</v>
      </c>
      <c r="C2316" s="1" t="s">
        <v>4275</v>
      </c>
      <c r="D2316" s="1" t="s">
        <v>4786</v>
      </c>
      <c r="E2316" s="1" t="s">
        <v>4787</v>
      </c>
      <c r="F2316" s="1" t="s">
        <v>346</v>
      </c>
      <c r="G2316" s="1"/>
      <c r="H2316" s="1" t="s">
        <v>257</v>
      </c>
    </row>
    <row r="2317" spans="1:8" x14ac:dyDescent="0.3">
      <c r="A2317" s="1">
        <v>815</v>
      </c>
      <c r="B2317" s="1" t="s">
        <v>233</v>
      </c>
      <c r="C2317" s="1" t="s">
        <v>379</v>
      </c>
      <c r="D2317" s="1" t="s">
        <v>4788</v>
      </c>
      <c r="E2317" s="1" t="s">
        <v>4789</v>
      </c>
      <c r="F2317" s="1" t="s">
        <v>346</v>
      </c>
      <c r="G2317" s="1"/>
      <c r="H2317" s="1" t="s">
        <v>9</v>
      </c>
    </row>
    <row r="2318" spans="1:8" x14ac:dyDescent="0.3">
      <c r="A2318" s="1">
        <v>816</v>
      </c>
      <c r="B2318" s="1" t="s">
        <v>342</v>
      </c>
      <c r="C2318" s="1" t="s">
        <v>1200</v>
      </c>
      <c r="D2318" s="1" t="s">
        <v>4790</v>
      </c>
      <c r="E2318" s="1" t="s">
        <v>4791</v>
      </c>
      <c r="F2318" s="1" t="s">
        <v>8</v>
      </c>
      <c r="G2318" s="1">
        <v>40</v>
      </c>
      <c r="H2318" s="1" t="s">
        <v>9</v>
      </c>
    </row>
    <row r="2319" spans="1:8" x14ac:dyDescent="0.3">
      <c r="A2319" s="1">
        <v>817</v>
      </c>
      <c r="B2319" s="1" t="s">
        <v>233</v>
      </c>
      <c r="C2319" s="1" t="s">
        <v>4338</v>
      </c>
      <c r="D2319" s="1" t="s">
        <v>4792</v>
      </c>
      <c r="E2319" s="1" t="s">
        <v>4793</v>
      </c>
      <c r="F2319" s="1" t="s">
        <v>346</v>
      </c>
      <c r="G2319" s="1"/>
      <c r="H2319" s="1" t="s">
        <v>9</v>
      </c>
    </row>
    <row r="2320" spans="1:8" x14ac:dyDescent="0.3">
      <c r="A2320" s="1">
        <v>818</v>
      </c>
      <c r="B2320" s="1" t="s">
        <v>4005</v>
      </c>
      <c r="C2320" s="1" t="s">
        <v>4092</v>
      </c>
      <c r="D2320" s="1" t="s">
        <v>4794</v>
      </c>
      <c r="E2320" s="1" t="s">
        <v>4795</v>
      </c>
      <c r="F2320" s="1" t="s">
        <v>346</v>
      </c>
      <c r="G2320" s="1"/>
      <c r="H2320" s="1" t="s">
        <v>9</v>
      </c>
    </row>
    <row r="2321" spans="1:8" x14ac:dyDescent="0.3">
      <c r="A2321" s="1">
        <v>819</v>
      </c>
      <c r="B2321" s="1" t="s">
        <v>1014</v>
      </c>
      <c r="C2321" s="1" t="s">
        <v>1630</v>
      </c>
      <c r="D2321" s="1" t="s">
        <v>4796</v>
      </c>
      <c r="E2321" s="1" t="s">
        <v>4797</v>
      </c>
      <c r="F2321" s="1" t="s">
        <v>346</v>
      </c>
      <c r="G2321" s="1">
        <v>28</v>
      </c>
      <c r="H2321" s="1" t="s">
        <v>9</v>
      </c>
    </row>
    <row r="2322" spans="1:8" x14ac:dyDescent="0.3">
      <c r="A2322" s="1">
        <v>820</v>
      </c>
      <c r="B2322" s="1" t="s">
        <v>14</v>
      </c>
      <c r="C2322" s="1" t="s">
        <v>138</v>
      </c>
      <c r="D2322" s="1" t="s">
        <v>4798</v>
      </c>
      <c r="E2322" s="1" t="s">
        <v>4799</v>
      </c>
      <c r="F2322" s="1" t="s">
        <v>346</v>
      </c>
      <c r="G2322" s="1"/>
      <c r="H2322" s="1" t="s">
        <v>9</v>
      </c>
    </row>
    <row r="2323" spans="1:8" x14ac:dyDescent="0.3">
      <c r="A2323" s="1">
        <v>821</v>
      </c>
      <c r="B2323" s="1" t="s">
        <v>60</v>
      </c>
      <c r="C2323" s="1" t="s">
        <v>61</v>
      </c>
      <c r="D2323" s="1" t="s">
        <v>4800</v>
      </c>
      <c r="E2323" s="1" t="s">
        <v>4801</v>
      </c>
      <c r="F2323" s="1" t="s">
        <v>346</v>
      </c>
      <c r="G2323" s="1"/>
      <c r="H2323" s="1" t="s">
        <v>257</v>
      </c>
    </row>
    <row r="2324" spans="1:8" x14ac:dyDescent="0.3">
      <c r="A2324" s="1">
        <v>822</v>
      </c>
      <c r="B2324" s="1" t="s">
        <v>233</v>
      </c>
      <c r="C2324" s="1" t="s">
        <v>4338</v>
      </c>
      <c r="D2324" s="1" t="s">
        <v>4802</v>
      </c>
      <c r="E2324" s="1" t="s">
        <v>4803</v>
      </c>
      <c r="F2324" s="1" t="s">
        <v>346</v>
      </c>
      <c r="G2324" s="1"/>
      <c r="H2324" s="1" t="s">
        <v>9</v>
      </c>
    </row>
    <row r="2325" spans="1:8" x14ac:dyDescent="0.3">
      <c r="A2325" s="1">
        <v>823</v>
      </c>
      <c r="B2325" s="1" t="s">
        <v>129</v>
      </c>
      <c r="C2325" s="1" t="s">
        <v>529</v>
      </c>
      <c r="D2325" s="1" t="s">
        <v>4804</v>
      </c>
      <c r="E2325" s="1" t="s">
        <v>4805</v>
      </c>
      <c r="F2325" s="1" t="s">
        <v>346</v>
      </c>
      <c r="G2325" s="1"/>
      <c r="H2325" s="1" t="s">
        <v>257</v>
      </c>
    </row>
    <row r="2326" spans="1:8" x14ac:dyDescent="0.3">
      <c r="A2326" s="1">
        <v>824</v>
      </c>
      <c r="B2326" s="1" t="s">
        <v>233</v>
      </c>
      <c r="C2326" s="1" t="s">
        <v>4338</v>
      </c>
      <c r="D2326" s="1" t="s">
        <v>4806</v>
      </c>
      <c r="E2326" s="1" t="s">
        <v>4807</v>
      </c>
      <c r="F2326" s="1" t="s">
        <v>346</v>
      </c>
      <c r="G2326" s="1"/>
      <c r="H2326" s="1" t="s">
        <v>9</v>
      </c>
    </row>
    <row r="2327" spans="1:8" x14ac:dyDescent="0.3">
      <c r="A2327" s="1">
        <v>825</v>
      </c>
      <c r="B2327" s="1" t="s">
        <v>1014</v>
      </c>
      <c r="C2327" s="1" t="s">
        <v>1630</v>
      </c>
      <c r="D2327" s="1" t="s">
        <v>4808</v>
      </c>
      <c r="E2327" s="1" t="s">
        <v>4809</v>
      </c>
      <c r="F2327" s="1" t="s">
        <v>346</v>
      </c>
      <c r="G2327" s="1">
        <v>28</v>
      </c>
      <c r="H2327" s="1" t="s">
        <v>9</v>
      </c>
    </row>
    <row r="2328" spans="1:8" x14ac:dyDescent="0.3">
      <c r="A2328" s="1">
        <v>826</v>
      </c>
      <c r="B2328" s="1" t="s">
        <v>14</v>
      </c>
      <c r="C2328" s="1" t="s">
        <v>3524</v>
      </c>
      <c r="D2328" s="1" t="s">
        <v>4810</v>
      </c>
      <c r="E2328" s="1" t="s">
        <v>4811</v>
      </c>
      <c r="F2328" s="1" t="s">
        <v>8</v>
      </c>
      <c r="G2328" s="1">
        <v>64.680000000000007</v>
      </c>
      <c r="H2328" s="1" t="s">
        <v>9</v>
      </c>
    </row>
    <row r="2329" spans="1:8" x14ac:dyDescent="0.3">
      <c r="A2329" s="1">
        <v>827</v>
      </c>
      <c r="B2329" s="1" t="s">
        <v>2701</v>
      </c>
      <c r="C2329" s="1" t="s">
        <v>2702</v>
      </c>
      <c r="D2329" s="1" t="s">
        <v>4812</v>
      </c>
      <c r="E2329" s="1" t="s">
        <v>4813</v>
      </c>
      <c r="F2329" s="1" t="s">
        <v>346</v>
      </c>
      <c r="G2329" s="1"/>
      <c r="H2329" s="1" t="s">
        <v>9</v>
      </c>
    </row>
    <row r="2330" spans="1:8" x14ac:dyDescent="0.3">
      <c r="A2330" s="1">
        <v>828</v>
      </c>
      <c r="B2330" s="1" t="s">
        <v>3868</v>
      </c>
      <c r="C2330" s="1" t="s">
        <v>3478</v>
      </c>
      <c r="D2330" s="1" t="s">
        <v>4814</v>
      </c>
      <c r="E2330" s="1" t="s">
        <v>4815</v>
      </c>
      <c r="F2330" s="1" t="s">
        <v>346</v>
      </c>
      <c r="G2330" s="1"/>
      <c r="H2330" s="1" t="s">
        <v>9</v>
      </c>
    </row>
    <row r="2331" spans="1:8" x14ac:dyDescent="0.3">
      <c r="A2331" s="1">
        <v>829</v>
      </c>
      <c r="B2331" s="1" t="s">
        <v>4</v>
      </c>
      <c r="C2331" s="1" t="s">
        <v>5</v>
      </c>
      <c r="D2331" s="1" t="s">
        <v>4816</v>
      </c>
      <c r="E2331" s="1" t="s">
        <v>4817</v>
      </c>
      <c r="F2331" s="1" t="s">
        <v>346</v>
      </c>
      <c r="G2331" s="1">
        <v>20</v>
      </c>
      <c r="H2331" s="1" t="s">
        <v>9</v>
      </c>
    </row>
    <row r="2332" spans="1:8" x14ac:dyDescent="0.3">
      <c r="A2332" s="1">
        <v>830</v>
      </c>
      <c r="B2332" s="1" t="s">
        <v>1623</v>
      </c>
      <c r="C2332" s="1" t="s">
        <v>4200</v>
      </c>
      <c r="D2332" s="1" t="s">
        <v>4818</v>
      </c>
      <c r="E2332" s="1" t="s">
        <v>4819</v>
      </c>
      <c r="F2332" s="1" t="s">
        <v>346</v>
      </c>
      <c r="G2332" s="1"/>
      <c r="H2332" s="1" t="s">
        <v>9</v>
      </c>
    </row>
    <row r="2333" spans="1:8" x14ac:dyDescent="0.3">
      <c r="A2333" s="1">
        <v>831</v>
      </c>
      <c r="B2333" s="1" t="s">
        <v>233</v>
      </c>
      <c r="C2333" s="1" t="s">
        <v>4338</v>
      </c>
      <c r="D2333" s="1" t="s">
        <v>4820</v>
      </c>
      <c r="E2333" s="1" t="s">
        <v>4821</v>
      </c>
      <c r="F2333" s="1" t="s">
        <v>346</v>
      </c>
      <c r="G2333" s="1"/>
      <c r="H2333" s="1" t="s">
        <v>9</v>
      </c>
    </row>
    <row r="2334" spans="1:8" x14ac:dyDescent="0.3">
      <c r="A2334" s="1">
        <v>832</v>
      </c>
      <c r="B2334" s="1" t="s">
        <v>4005</v>
      </c>
      <c r="C2334" s="1" t="s">
        <v>745</v>
      </c>
      <c r="D2334" s="1" t="s">
        <v>4822</v>
      </c>
      <c r="E2334" s="1" t="s">
        <v>4823</v>
      </c>
      <c r="F2334" s="1" t="s">
        <v>346</v>
      </c>
      <c r="G2334" s="1"/>
      <c r="H2334" s="1" t="s">
        <v>9</v>
      </c>
    </row>
    <row r="2335" spans="1:8" x14ac:dyDescent="0.3">
      <c r="A2335" s="1">
        <v>833</v>
      </c>
      <c r="B2335" s="1" t="s">
        <v>1623</v>
      </c>
      <c r="C2335" s="1" t="s">
        <v>4149</v>
      </c>
      <c r="D2335" s="1" t="s">
        <v>4824</v>
      </c>
      <c r="E2335" s="1" t="s">
        <v>4825</v>
      </c>
      <c r="F2335" s="1" t="s">
        <v>346</v>
      </c>
      <c r="G2335" s="1"/>
      <c r="H2335" s="1" t="s">
        <v>9</v>
      </c>
    </row>
    <row r="2336" spans="1:8" x14ac:dyDescent="0.3">
      <c r="A2336" s="1">
        <v>834</v>
      </c>
      <c r="B2336" s="1" t="s">
        <v>1014</v>
      </c>
      <c r="C2336" s="1" t="s">
        <v>1630</v>
      </c>
      <c r="D2336" s="1" t="s">
        <v>4826</v>
      </c>
      <c r="E2336" s="1" t="s">
        <v>4827</v>
      </c>
      <c r="F2336" s="1" t="s">
        <v>346</v>
      </c>
      <c r="G2336" s="1">
        <v>28</v>
      </c>
      <c r="H2336" s="1" t="s">
        <v>9</v>
      </c>
    </row>
    <row r="2337" spans="1:8" x14ac:dyDescent="0.3">
      <c r="A2337" s="1">
        <v>835</v>
      </c>
      <c r="B2337" s="1" t="s">
        <v>4</v>
      </c>
      <c r="C2337" s="1" t="s">
        <v>5</v>
      </c>
      <c r="D2337" s="1" t="s">
        <v>4828</v>
      </c>
      <c r="E2337" s="1" t="s">
        <v>4829</v>
      </c>
      <c r="F2337" s="1" t="s">
        <v>346</v>
      </c>
      <c r="G2337" s="1">
        <v>20</v>
      </c>
      <c r="H2337" s="1" t="s">
        <v>9</v>
      </c>
    </row>
    <row r="2338" spans="1:8" x14ac:dyDescent="0.3">
      <c r="A2338" s="1">
        <v>836</v>
      </c>
      <c r="B2338" s="1" t="s">
        <v>129</v>
      </c>
      <c r="C2338" s="1" t="s">
        <v>4200</v>
      </c>
      <c r="D2338" s="1" t="s">
        <v>4830</v>
      </c>
      <c r="E2338" s="1" t="s">
        <v>4831</v>
      </c>
      <c r="F2338" s="1" t="s">
        <v>346</v>
      </c>
      <c r="G2338" s="1"/>
      <c r="H2338" s="1" t="s">
        <v>9</v>
      </c>
    </row>
    <row r="2339" spans="1:8" x14ac:dyDescent="0.3">
      <c r="A2339" s="1">
        <v>837</v>
      </c>
      <c r="B2339" s="1" t="s">
        <v>233</v>
      </c>
      <c r="C2339" s="1" t="s">
        <v>4338</v>
      </c>
      <c r="D2339" s="1" t="s">
        <v>4832</v>
      </c>
      <c r="E2339" s="1" t="s">
        <v>4833</v>
      </c>
      <c r="F2339" s="1" t="s">
        <v>346</v>
      </c>
      <c r="G2339" s="1"/>
      <c r="H2339" s="1" t="s">
        <v>9</v>
      </c>
    </row>
    <row r="2340" spans="1:8" x14ac:dyDescent="0.3">
      <c r="A2340" s="1">
        <v>838</v>
      </c>
      <c r="B2340" s="1" t="s">
        <v>4</v>
      </c>
      <c r="C2340" s="1" t="s">
        <v>3373</v>
      </c>
      <c r="D2340" s="1" t="s">
        <v>4834</v>
      </c>
      <c r="E2340" s="1" t="s">
        <v>4835</v>
      </c>
      <c r="F2340" s="1" t="s">
        <v>346</v>
      </c>
      <c r="G2340" s="1"/>
      <c r="H2340" s="1" t="s">
        <v>9</v>
      </c>
    </row>
    <row r="2341" spans="1:8" x14ac:dyDescent="0.3">
      <c r="A2341" s="1">
        <v>839</v>
      </c>
      <c r="B2341" s="1" t="s">
        <v>4</v>
      </c>
      <c r="C2341" s="1" t="s">
        <v>212</v>
      </c>
      <c r="D2341" s="1" t="s">
        <v>4836</v>
      </c>
      <c r="E2341" s="1" t="s">
        <v>4837</v>
      </c>
      <c r="F2341" s="1" t="s">
        <v>346</v>
      </c>
      <c r="G2341" s="1">
        <v>20</v>
      </c>
      <c r="H2341" s="1" t="s">
        <v>9</v>
      </c>
    </row>
    <row r="2342" spans="1:8" x14ac:dyDescent="0.3">
      <c r="A2342" s="1">
        <v>840</v>
      </c>
      <c r="B2342" s="1" t="s">
        <v>3868</v>
      </c>
      <c r="C2342" s="1" t="s">
        <v>3160</v>
      </c>
      <c r="D2342" s="1" t="s">
        <v>4838</v>
      </c>
      <c r="E2342" s="1" t="s">
        <v>4839</v>
      </c>
      <c r="F2342" s="1" t="s">
        <v>346</v>
      </c>
      <c r="G2342" s="1"/>
      <c r="H2342" s="1" t="s">
        <v>9</v>
      </c>
    </row>
    <row r="2343" spans="1:8" x14ac:dyDescent="0.3">
      <c r="A2343" s="1">
        <v>841</v>
      </c>
      <c r="B2343" s="1" t="s">
        <v>233</v>
      </c>
      <c r="C2343" s="1" t="s">
        <v>4338</v>
      </c>
      <c r="D2343" s="1" t="s">
        <v>4840</v>
      </c>
      <c r="E2343" s="1" t="s">
        <v>4841</v>
      </c>
      <c r="F2343" s="1" t="s">
        <v>346</v>
      </c>
      <c r="G2343" s="1"/>
      <c r="H2343" s="1" t="s">
        <v>9</v>
      </c>
    </row>
    <row r="2344" spans="1:8" x14ac:dyDescent="0.3">
      <c r="A2344" s="1">
        <v>842</v>
      </c>
      <c r="B2344" s="1" t="s">
        <v>3868</v>
      </c>
      <c r="C2344" s="1" t="s">
        <v>3478</v>
      </c>
      <c r="D2344" s="1" t="s">
        <v>4842</v>
      </c>
      <c r="E2344" s="1" t="s">
        <v>4843</v>
      </c>
      <c r="F2344" s="1" t="s">
        <v>346</v>
      </c>
      <c r="G2344" s="1"/>
      <c r="H2344" s="1" t="s">
        <v>9</v>
      </c>
    </row>
    <row r="2345" spans="1:8" x14ac:dyDescent="0.3">
      <c r="A2345" s="1">
        <v>843</v>
      </c>
      <c r="B2345" s="1" t="s">
        <v>657</v>
      </c>
      <c r="C2345" s="1" t="s">
        <v>658</v>
      </c>
      <c r="D2345" s="1" t="s">
        <v>4844</v>
      </c>
      <c r="E2345" s="1" t="s">
        <v>4845</v>
      </c>
      <c r="F2345" s="1" t="s">
        <v>346</v>
      </c>
      <c r="G2345" s="1">
        <v>450</v>
      </c>
      <c r="H2345" s="1" t="s">
        <v>9</v>
      </c>
    </row>
    <row r="2346" spans="1:8" x14ac:dyDescent="0.3">
      <c r="A2346" s="1">
        <v>844</v>
      </c>
      <c r="B2346" s="1" t="s">
        <v>4</v>
      </c>
      <c r="C2346" s="1" t="s">
        <v>2022</v>
      </c>
      <c r="D2346" s="1" t="s">
        <v>4846</v>
      </c>
      <c r="E2346" s="1" t="s">
        <v>4847</v>
      </c>
      <c r="F2346" s="1" t="s">
        <v>346</v>
      </c>
      <c r="G2346" s="1"/>
      <c r="H2346" s="1" t="s">
        <v>9</v>
      </c>
    </row>
    <row r="2347" spans="1:8" x14ac:dyDescent="0.3">
      <c r="A2347" s="1">
        <v>845</v>
      </c>
      <c r="B2347" s="1" t="s">
        <v>129</v>
      </c>
      <c r="C2347" s="1" t="s">
        <v>1630</v>
      </c>
      <c r="D2347" s="1" t="s">
        <v>4848</v>
      </c>
      <c r="E2347" s="1" t="s">
        <v>4849</v>
      </c>
      <c r="F2347" s="1" t="s">
        <v>346</v>
      </c>
      <c r="G2347" s="1">
        <v>20</v>
      </c>
      <c r="H2347" s="1" t="s">
        <v>9</v>
      </c>
    </row>
    <row r="2348" spans="1:8" x14ac:dyDescent="0.3">
      <c r="A2348" s="1">
        <v>846</v>
      </c>
      <c r="B2348" s="1" t="s">
        <v>3868</v>
      </c>
      <c r="C2348" s="1" t="s">
        <v>3160</v>
      </c>
      <c r="D2348" s="1" t="s">
        <v>4850</v>
      </c>
      <c r="E2348" s="1" t="s">
        <v>4851</v>
      </c>
      <c r="F2348" s="1" t="s">
        <v>346</v>
      </c>
      <c r="G2348" s="1"/>
      <c r="H2348" s="1" t="s">
        <v>9</v>
      </c>
    </row>
    <row r="2349" spans="1:8" x14ac:dyDescent="0.3">
      <c r="A2349" s="1">
        <v>847</v>
      </c>
      <c r="B2349" s="1" t="s">
        <v>4</v>
      </c>
      <c r="C2349" s="1" t="s">
        <v>212</v>
      </c>
      <c r="D2349" s="1" t="s">
        <v>4852</v>
      </c>
      <c r="E2349" s="1" t="s">
        <v>4853</v>
      </c>
      <c r="F2349" s="1" t="s">
        <v>346</v>
      </c>
      <c r="G2349" s="1"/>
      <c r="H2349" s="1" t="s">
        <v>9</v>
      </c>
    </row>
    <row r="2350" spans="1:8" x14ac:dyDescent="0.3">
      <c r="A2350" s="1">
        <v>848</v>
      </c>
      <c r="B2350" s="1" t="s">
        <v>129</v>
      </c>
      <c r="C2350" s="1" t="s">
        <v>565</v>
      </c>
      <c r="D2350" s="1" t="s">
        <v>4854</v>
      </c>
      <c r="E2350" s="1" t="s">
        <v>4855</v>
      </c>
      <c r="F2350" s="1" t="s">
        <v>346</v>
      </c>
      <c r="G2350" s="1"/>
      <c r="H2350" s="1" t="s">
        <v>257</v>
      </c>
    </row>
    <row r="2351" spans="1:8" x14ac:dyDescent="0.3">
      <c r="A2351" s="1">
        <v>849</v>
      </c>
      <c r="B2351" s="1" t="s">
        <v>3868</v>
      </c>
      <c r="C2351" s="1" t="s">
        <v>3478</v>
      </c>
      <c r="D2351" s="1" t="s">
        <v>4856</v>
      </c>
      <c r="E2351" s="1" t="s">
        <v>4857</v>
      </c>
      <c r="F2351" s="1" t="s">
        <v>346</v>
      </c>
      <c r="G2351" s="1"/>
      <c r="H2351" s="1" t="s">
        <v>9</v>
      </c>
    </row>
    <row r="2352" spans="1:8" x14ac:dyDescent="0.3">
      <c r="A2352" s="1">
        <v>850</v>
      </c>
      <c r="B2352" s="1" t="s">
        <v>4005</v>
      </c>
      <c r="C2352" s="1" t="s">
        <v>4249</v>
      </c>
      <c r="D2352" s="1" t="s">
        <v>4858</v>
      </c>
      <c r="E2352" s="1" t="s">
        <v>4859</v>
      </c>
      <c r="F2352" s="1" t="s">
        <v>346</v>
      </c>
      <c r="G2352" s="1">
        <v>35</v>
      </c>
      <c r="H2352" s="1" t="s">
        <v>9</v>
      </c>
    </row>
    <row r="2353" spans="1:8" x14ac:dyDescent="0.3">
      <c r="A2353" s="1">
        <v>851</v>
      </c>
      <c r="B2353" s="1" t="s">
        <v>1623</v>
      </c>
      <c r="C2353" s="1" t="s">
        <v>4200</v>
      </c>
      <c r="D2353" s="1" t="s">
        <v>4860</v>
      </c>
      <c r="E2353" s="1" t="s">
        <v>4861</v>
      </c>
      <c r="F2353" s="1" t="s">
        <v>346</v>
      </c>
      <c r="G2353" s="1"/>
      <c r="H2353" s="1" t="s">
        <v>9</v>
      </c>
    </row>
    <row r="2354" spans="1:8" x14ac:dyDescent="0.3">
      <c r="A2354" s="1">
        <v>852</v>
      </c>
      <c r="B2354" s="1" t="s">
        <v>14</v>
      </c>
      <c r="C2354" s="1" t="s">
        <v>3524</v>
      </c>
      <c r="D2354" s="1" t="s">
        <v>4862</v>
      </c>
      <c r="E2354" s="1" t="s">
        <v>4863</v>
      </c>
      <c r="F2354" s="1" t="s">
        <v>346</v>
      </c>
      <c r="G2354" s="1"/>
      <c r="H2354" s="1" t="s">
        <v>9</v>
      </c>
    </row>
    <row r="2355" spans="1:8" x14ac:dyDescent="0.3">
      <c r="A2355" s="1">
        <v>853</v>
      </c>
      <c r="B2355" s="1" t="s">
        <v>3868</v>
      </c>
      <c r="C2355" s="1" t="s">
        <v>3160</v>
      </c>
      <c r="D2355" s="1" t="s">
        <v>4864</v>
      </c>
      <c r="E2355" s="1" t="s">
        <v>4865</v>
      </c>
      <c r="F2355" s="1" t="s">
        <v>346</v>
      </c>
      <c r="G2355" s="1"/>
      <c r="H2355" s="1" t="s">
        <v>9</v>
      </c>
    </row>
    <row r="2356" spans="1:8" x14ac:dyDescent="0.3">
      <c r="A2356" s="1">
        <v>854</v>
      </c>
      <c r="B2356" s="1" t="s">
        <v>657</v>
      </c>
      <c r="C2356" s="1" t="s">
        <v>658</v>
      </c>
      <c r="D2356" s="1" t="s">
        <v>4866</v>
      </c>
      <c r="E2356" s="1" t="s">
        <v>4867</v>
      </c>
      <c r="F2356" s="1" t="s">
        <v>346</v>
      </c>
      <c r="G2356" s="1">
        <v>450</v>
      </c>
      <c r="H2356" s="1" t="s">
        <v>9</v>
      </c>
    </row>
    <row r="2357" spans="1:8" x14ac:dyDescent="0.3">
      <c r="A2357" s="1">
        <v>855</v>
      </c>
      <c r="B2357" s="1" t="s">
        <v>86</v>
      </c>
      <c r="C2357" s="1" t="s">
        <v>87</v>
      </c>
      <c r="D2357" s="1" t="s">
        <v>4868</v>
      </c>
      <c r="E2357" s="1" t="s">
        <v>4869</v>
      </c>
      <c r="F2357" s="1" t="s">
        <v>346</v>
      </c>
      <c r="G2357" s="1">
        <v>25</v>
      </c>
      <c r="H2357" s="1" t="s">
        <v>9</v>
      </c>
    </row>
    <row r="2358" spans="1:8" x14ac:dyDescent="0.3">
      <c r="A2358" s="1">
        <v>856</v>
      </c>
      <c r="B2358" s="1" t="s">
        <v>4005</v>
      </c>
      <c r="C2358" s="1" t="s">
        <v>27</v>
      </c>
      <c r="D2358" s="1" t="s">
        <v>4870</v>
      </c>
      <c r="E2358" s="1" t="s">
        <v>4871</v>
      </c>
      <c r="F2358" s="1" t="s">
        <v>346</v>
      </c>
      <c r="G2358" s="1"/>
      <c r="H2358" s="1" t="s">
        <v>9</v>
      </c>
    </row>
    <row r="2359" spans="1:8" x14ac:dyDescent="0.3">
      <c r="A2359" s="1">
        <v>857</v>
      </c>
      <c r="B2359" s="1" t="s">
        <v>1623</v>
      </c>
      <c r="C2359" s="1" t="s">
        <v>4200</v>
      </c>
      <c r="D2359" s="1" t="s">
        <v>4872</v>
      </c>
      <c r="E2359" s="1" t="s">
        <v>4873</v>
      </c>
      <c r="F2359" s="1" t="s">
        <v>346</v>
      </c>
      <c r="G2359" s="1"/>
      <c r="H2359" s="1" t="s">
        <v>9</v>
      </c>
    </row>
    <row r="2360" spans="1:8" x14ac:dyDescent="0.3">
      <c r="A2360" s="1">
        <v>858</v>
      </c>
      <c r="B2360" s="1" t="s">
        <v>342</v>
      </c>
      <c r="C2360" s="1" t="s">
        <v>1200</v>
      </c>
      <c r="D2360" s="1" t="s">
        <v>4874</v>
      </c>
      <c r="E2360" s="1" t="s">
        <v>4875</v>
      </c>
      <c r="F2360" s="1" t="s">
        <v>8</v>
      </c>
      <c r="G2360" s="1">
        <v>40</v>
      </c>
      <c r="H2360" s="1" t="s">
        <v>9</v>
      </c>
    </row>
    <row r="2361" spans="1:8" x14ac:dyDescent="0.3">
      <c r="A2361" s="1">
        <v>859</v>
      </c>
      <c r="B2361" s="1" t="s">
        <v>14</v>
      </c>
      <c r="C2361" s="1" t="s">
        <v>3524</v>
      </c>
      <c r="D2361" s="1" t="s">
        <v>4876</v>
      </c>
      <c r="E2361" s="1" t="s">
        <v>4877</v>
      </c>
      <c r="F2361" s="1" t="s">
        <v>8</v>
      </c>
      <c r="G2361" s="1">
        <v>64.680000000000007</v>
      </c>
      <c r="H2361" s="1" t="s">
        <v>9</v>
      </c>
    </row>
    <row r="2362" spans="1:8" x14ac:dyDescent="0.3">
      <c r="A2362" s="1">
        <v>860</v>
      </c>
      <c r="B2362" s="1" t="s">
        <v>3868</v>
      </c>
      <c r="C2362" s="1" t="s">
        <v>3160</v>
      </c>
      <c r="D2362" s="1" t="s">
        <v>4878</v>
      </c>
      <c r="E2362" s="1" t="s">
        <v>4879</v>
      </c>
      <c r="F2362" s="1" t="s">
        <v>346</v>
      </c>
      <c r="G2362" s="1"/>
      <c r="H2362" s="1" t="s">
        <v>257</v>
      </c>
    </row>
    <row r="2363" spans="1:8" x14ac:dyDescent="0.3">
      <c r="A2363" s="1">
        <v>861</v>
      </c>
      <c r="B2363" s="1" t="s">
        <v>4005</v>
      </c>
      <c r="C2363" s="1" t="s">
        <v>11</v>
      </c>
      <c r="D2363" s="1" t="s">
        <v>4880</v>
      </c>
      <c r="E2363" s="1" t="s">
        <v>4881</v>
      </c>
      <c r="F2363" s="1" t="s">
        <v>346</v>
      </c>
      <c r="G2363" s="1"/>
      <c r="H2363" s="1" t="s">
        <v>257</v>
      </c>
    </row>
    <row r="2364" spans="1:8" x14ac:dyDescent="0.3">
      <c r="A2364" s="1">
        <v>862</v>
      </c>
      <c r="B2364" s="1" t="s">
        <v>4</v>
      </c>
      <c r="C2364" s="1" t="s">
        <v>4882</v>
      </c>
      <c r="D2364" s="1" t="s">
        <v>4883</v>
      </c>
      <c r="E2364" s="1" t="s">
        <v>4884</v>
      </c>
      <c r="F2364" s="1" t="s">
        <v>346</v>
      </c>
      <c r="G2364" s="1"/>
      <c r="H2364" s="1" t="s">
        <v>9</v>
      </c>
    </row>
    <row r="2365" spans="1:8" x14ac:dyDescent="0.3">
      <c r="A2365" s="1">
        <v>863</v>
      </c>
      <c r="B2365" s="1" t="s">
        <v>4005</v>
      </c>
      <c r="C2365" s="1" t="s">
        <v>745</v>
      </c>
      <c r="D2365" s="1" t="s">
        <v>4885</v>
      </c>
      <c r="E2365" s="1" t="s">
        <v>4886</v>
      </c>
      <c r="F2365" s="1" t="s">
        <v>346</v>
      </c>
      <c r="G2365" s="1"/>
      <c r="H2365" s="1" t="s">
        <v>257</v>
      </c>
    </row>
    <row r="2366" spans="1:8" x14ac:dyDescent="0.3">
      <c r="A2366" s="1">
        <v>864</v>
      </c>
      <c r="B2366" s="1" t="s">
        <v>2539</v>
      </c>
      <c r="C2366" s="1" t="s">
        <v>3344</v>
      </c>
      <c r="D2366" s="1" t="s">
        <v>4887</v>
      </c>
      <c r="E2366" s="1" t="s">
        <v>4888</v>
      </c>
      <c r="F2366" s="1" t="s">
        <v>346</v>
      </c>
      <c r="G2366" s="1">
        <v>29</v>
      </c>
      <c r="H2366" s="1" t="s">
        <v>9</v>
      </c>
    </row>
    <row r="2367" spans="1:8" x14ac:dyDescent="0.3">
      <c r="A2367" s="1">
        <v>865</v>
      </c>
      <c r="B2367" s="1" t="s">
        <v>3868</v>
      </c>
      <c r="C2367" s="1" t="s">
        <v>114</v>
      </c>
      <c r="D2367" s="1" t="s">
        <v>4889</v>
      </c>
      <c r="E2367" s="1" t="s">
        <v>4890</v>
      </c>
      <c r="F2367" s="1" t="s">
        <v>346</v>
      </c>
      <c r="G2367" s="1"/>
      <c r="H2367" s="1" t="s">
        <v>9</v>
      </c>
    </row>
    <row r="2368" spans="1:8" x14ac:dyDescent="0.3">
      <c r="A2368" s="1">
        <v>866</v>
      </c>
      <c r="B2368" s="1" t="s">
        <v>1014</v>
      </c>
      <c r="C2368" s="1" t="s">
        <v>1630</v>
      </c>
      <c r="D2368" s="1" t="s">
        <v>4891</v>
      </c>
      <c r="E2368" s="1" t="s">
        <v>4892</v>
      </c>
      <c r="F2368" s="1" t="s">
        <v>346</v>
      </c>
      <c r="G2368" s="1">
        <v>28</v>
      </c>
      <c r="H2368" s="1" t="s">
        <v>9</v>
      </c>
    </row>
    <row r="2369" spans="1:8" x14ac:dyDescent="0.3">
      <c r="A2369" s="1">
        <v>867</v>
      </c>
      <c r="B2369" s="1" t="s">
        <v>1623</v>
      </c>
      <c r="C2369" s="1" t="s">
        <v>4149</v>
      </c>
      <c r="D2369" s="1" t="s">
        <v>4893</v>
      </c>
      <c r="E2369" s="1" t="s">
        <v>4894</v>
      </c>
      <c r="F2369" s="1" t="s">
        <v>346</v>
      </c>
      <c r="G2369" s="1"/>
      <c r="H2369" s="1" t="s">
        <v>9</v>
      </c>
    </row>
    <row r="2370" spans="1:8" x14ac:dyDescent="0.3">
      <c r="A2370" s="1">
        <v>868</v>
      </c>
      <c r="B2370" s="1" t="s">
        <v>4005</v>
      </c>
      <c r="C2370" s="1" t="s">
        <v>75</v>
      </c>
      <c r="D2370" s="1" t="s">
        <v>4895</v>
      </c>
      <c r="E2370" s="1" t="s">
        <v>4896</v>
      </c>
      <c r="F2370" s="1" t="s">
        <v>346</v>
      </c>
      <c r="G2370" s="1"/>
      <c r="H2370" s="1" t="s">
        <v>257</v>
      </c>
    </row>
    <row r="2371" spans="1:8" x14ac:dyDescent="0.3">
      <c r="A2371" s="1">
        <v>869</v>
      </c>
      <c r="B2371" s="1" t="s">
        <v>233</v>
      </c>
      <c r="C2371" s="1" t="s">
        <v>4338</v>
      </c>
      <c r="D2371" s="1" t="s">
        <v>4897</v>
      </c>
      <c r="E2371" s="1" t="s">
        <v>4898</v>
      </c>
      <c r="F2371" s="1" t="s">
        <v>346</v>
      </c>
      <c r="G2371" s="1"/>
      <c r="H2371" s="1" t="s">
        <v>9</v>
      </c>
    </row>
    <row r="2372" spans="1:8" x14ac:dyDescent="0.3">
      <c r="A2372" s="1">
        <v>870</v>
      </c>
      <c r="B2372" s="1" t="s">
        <v>129</v>
      </c>
      <c r="C2372" s="1" t="s">
        <v>1630</v>
      </c>
      <c r="D2372" s="1" t="s">
        <v>4899</v>
      </c>
      <c r="E2372" s="1" t="s">
        <v>4900</v>
      </c>
      <c r="F2372" s="1" t="s">
        <v>346</v>
      </c>
      <c r="G2372" s="1">
        <v>20</v>
      </c>
      <c r="H2372" s="1" t="s">
        <v>9</v>
      </c>
    </row>
    <row r="2373" spans="1:8" x14ac:dyDescent="0.3">
      <c r="A2373" s="1">
        <v>871</v>
      </c>
      <c r="B2373" s="1" t="s">
        <v>2701</v>
      </c>
      <c r="C2373" s="1" t="s">
        <v>2702</v>
      </c>
      <c r="D2373" s="1" t="s">
        <v>4901</v>
      </c>
      <c r="E2373" s="1" t="s">
        <v>4902</v>
      </c>
      <c r="F2373" s="1" t="s">
        <v>346</v>
      </c>
      <c r="G2373" s="1"/>
      <c r="H2373" s="1" t="s">
        <v>9</v>
      </c>
    </row>
    <row r="2374" spans="1:8" x14ac:dyDescent="0.3">
      <c r="A2374" s="1">
        <v>872</v>
      </c>
      <c r="B2374" s="1" t="s">
        <v>1623</v>
      </c>
      <c r="C2374" s="1" t="s">
        <v>4200</v>
      </c>
      <c r="D2374" s="1" t="s">
        <v>4903</v>
      </c>
      <c r="E2374" s="1" t="s">
        <v>4904</v>
      </c>
      <c r="F2374" s="1" t="s">
        <v>346</v>
      </c>
      <c r="G2374" s="1"/>
      <c r="H2374" s="1" t="s">
        <v>9</v>
      </c>
    </row>
    <row r="2375" spans="1:8" x14ac:dyDescent="0.3">
      <c r="A2375" s="1">
        <v>873</v>
      </c>
      <c r="B2375" s="1" t="s">
        <v>1014</v>
      </c>
      <c r="C2375" s="1" t="s">
        <v>1630</v>
      </c>
      <c r="D2375" s="1" t="s">
        <v>4905</v>
      </c>
      <c r="E2375" s="1" t="s">
        <v>4906</v>
      </c>
      <c r="F2375" s="1" t="s">
        <v>346</v>
      </c>
      <c r="G2375" s="1">
        <v>28</v>
      </c>
      <c r="H2375" s="1" t="s">
        <v>9</v>
      </c>
    </row>
    <row r="2376" spans="1:8" x14ac:dyDescent="0.3">
      <c r="A2376" s="1">
        <v>874</v>
      </c>
      <c r="B2376" s="1" t="s">
        <v>342</v>
      </c>
      <c r="C2376" s="1" t="s">
        <v>1200</v>
      </c>
      <c r="D2376" s="1" t="s">
        <v>4907</v>
      </c>
      <c r="E2376" s="1" t="s">
        <v>4908</v>
      </c>
      <c r="F2376" s="1" t="s">
        <v>8</v>
      </c>
      <c r="G2376" s="1">
        <v>40</v>
      </c>
      <c r="H2376" s="1" t="s">
        <v>9</v>
      </c>
    </row>
    <row r="2377" spans="1:8" x14ac:dyDescent="0.3">
      <c r="A2377" s="1">
        <v>875</v>
      </c>
      <c r="B2377" s="1" t="s">
        <v>129</v>
      </c>
      <c r="C2377" s="1" t="s">
        <v>4200</v>
      </c>
      <c r="D2377" s="1" t="s">
        <v>4909</v>
      </c>
      <c r="E2377" s="1" t="s">
        <v>4910</v>
      </c>
      <c r="F2377" s="1" t="s">
        <v>346</v>
      </c>
      <c r="G2377" s="1"/>
      <c r="H2377" s="1" t="s">
        <v>9</v>
      </c>
    </row>
    <row r="2378" spans="1:8" x14ac:dyDescent="0.3">
      <c r="A2378" s="1">
        <v>876</v>
      </c>
      <c r="B2378" s="1" t="s">
        <v>233</v>
      </c>
      <c r="C2378" s="1" t="s">
        <v>4338</v>
      </c>
      <c r="D2378" s="1" t="s">
        <v>4911</v>
      </c>
      <c r="E2378" s="1" t="s">
        <v>4912</v>
      </c>
      <c r="F2378" s="1" t="s">
        <v>346</v>
      </c>
      <c r="G2378" s="1"/>
      <c r="H2378" s="1" t="s">
        <v>9</v>
      </c>
    </row>
    <row r="2379" spans="1:8" x14ac:dyDescent="0.3">
      <c r="A2379" s="1">
        <v>877</v>
      </c>
      <c r="B2379" s="1" t="s">
        <v>3868</v>
      </c>
      <c r="C2379" s="1" t="s">
        <v>114</v>
      </c>
      <c r="D2379" s="1" t="s">
        <v>4913</v>
      </c>
      <c r="E2379" s="1" t="s">
        <v>4914</v>
      </c>
      <c r="F2379" s="1" t="s">
        <v>346</v>
      </c>
      <c r="G2379" s="1"/>
      <c r="H2379" s="1" t="s">
        <v>9</v>
      </c>
    </row>
    <row r="2380" spans="1:8" x14ac:dyDescent="0.3">
      <c r="A2380" s="1">
        <v>878</v>
      </c>
      <c r="B2380" s="1" t="s">
        <v>129</v>
      </c>
      <c r="C2380" s="1" t="s">
        <v>1630</v>
      </c>
      <c r="D2380" s="1" t="s">
        <v>4915</v>
      </c>
      <c r="E2380" s="1" t="s">
        <v>4916</v>
      </c>
      <c r="F2380" s="1" t="s">
        <v>346</v>
      </c>
      <c r="G2380" s="1">
        <v>20</v>
      </c>
      <c r="H2380" s="1" t="s">
        <v>9</v>
      </c>
    </row>
    <row r="2381" spans="1:8" x14ac:dyDescent="0.3">
      <c r="A2381" s="1">
        <v>879</v>
      </c>
      <c r="B2381" s="1" t="s">
        <v>1623</v>
      </c>
      <c r="C2381" s="1" t="s">
        <v>4149</v>
      </c>
      <c r="D2381" s="1" t="s">
        <v>4917</v>
      </c>
      <c r="E2381" s="1" t="s">
        <v>4918</v>
      </c>
      <c r="F2381" s="1" t="s">
        <v>346</v>
      </c>
      <c r="G2381" s="1"/>
      <c r="H2381" s="1" t="s">
        <v>9</v>
      </c>
    </row>
    <row r="2382" spans="1:8" x14ac:dyDescent="0.3">
      <c r="A2382" s="1">
        <v>880</v>
      </c>
      <c r="B2382" s="1" t="s">
        <v>1623</v>
      </c>
      <c r="C2382" s="1" t="s">
        <v>4200</v>
      </c>
      <c r="D2382" s="1" t="s">
        <v>4919</v>
      </c>
      <c r="E2382" s="1" t="s">
        <v>4920</v>
      </c>
      <c r="F2382" s="1" t="s">
        <v>346</v>
      </c>
      <c r="G2382" s="1"/>
      <c r="H2382" s="1" t="s">
        <v>9</v>
      </c>
    </row>
    <row r="2383" spans="1:8" x14ac:dyDescent="0.3">
      <c r="A2383" s="1">
        <v>881</v>
      </c>
      <c r="B2383" s="1" t="s">
        <v>1014</v>
      </c>
      <c r="C2383" s="1" t="s">
        <v>1630</v>
      </c>
      <c r="D2383" s="1" t="s">
        <v>4921</v>
      </c>
      <c r="E2383" s="1" t="s">
        <v>4922</v>
      </c>
      <c r="F2383" s="1" t="s">
        <v>346</v>
      </c>
      <c r="G2383" s="1">
        <v>28</v>
      </c>
      <c r="H2383" s="1" t="s">
        <v>9</v>
      </c>
    </row>
    <row r="2384" spans="1:8" x14ac:dyDescent="0.3">
      <c r="A2384" s="1">
        <v>882</v>
      </c>
      <c r="B2384" s="1" t="s">
        <v>3868</v>
      </c>
      <c r="C2384" s="1" t="s">
        <v>3478</v>
      </c>
      <c r="D2384" s="1" t="s">
        <v>4923</v>
      </c>
      <c r="E2384" s="1" t="s">
        <v>4924</v>
      </c>
      <c r="F2384" s="1" t="s">
        <v>346</v>
      </c>
      <c r="G2384" s="1"/>
      <c r="H2384" s="1" t="s">
        <v>9</v>
      </c>
    </row>
    <row r="2385" spans="1:8" x14ac:dyDescent="0.3">
      <c r="A2385" s="1">
        <v>883</v>
      </c>
      <c r="B2385" s="1" t="s">
        <v>4005</v>
      </c>
      <c r="C2385" s="1" t="s">
        <v>870</v>
      </c>
      <c r="D2385" s="1" t="s">
        <v>4925</v>
      </c>
      <c r="E2385" s="1" t="s">
        <v>4926</v>
      </c>
      <c r="F2385" s="1" t="s">
        <v>346</v>
      </c>
      <c r="G2385" s="1"/>
      <c r="H2385" s="1" t="s">
        <v>9</v>
      </c>
    </row>
    <row r="2386" spans="1:8" x14ac:dyDescent="0.3">
      <c r="A2386" s="1">
        <v>884</v>
      </c>
      <c r="B2386" s="1" t="s">
        <v>3868</v>
      </c>
      <c r="C2386" s="1" t="s">
        <v>3160</v>
      </c>
      <c r="D2386" s="1" t="s">
        <v>4927</v>
      </c>
      <c r="E2386" s="1" t="s">
        <v>4928</v>
      </c>
      <c r="F2386" s="1" t="s">
        <v>346</v>
      </c>
      <c r="G2386" s="1"/>
      <c r="H2386" s="1" t="s">
        <v>9</v>
      </c>
    </row>
    <row r="2387" spans="1:8" x14ac:dyDescent="0.3">
      <c r="A2387" s="1">
        <v>885</v>
      </c>
      <c r="B2387" s="1" t="s">
        <v>129</v>
      </c>
      <c r="C2387" s="1" t="s">
        <v>529</v>
      </c>
      <c r="D2387" s="1" t="s">
        <v>4929</v>
      </c>
      <c r="E2387" s="1" t="s">
        <v>4930</v>
      </c>
      <c r="F2387" s="1" t="s">
        <v>346</v>
      </c>
      <c r="G2387" s="1"/>
      <c r="H2387" s="1" t="s">
        <v>9</v>
      </c>
    </row>
    <row r="2388" spans="1:8" x14ac:dyDescent="0.3">
      <c r="A2388" s="1">
        <v>886</v>
      </c>
      <c r="B2388" s="1" t="s">
        <v>4</v>
      </c>
      <c r="C2388" s="1" t="s">
        <v>3373</v>
      </c>
      <c r="D2388" s="1" t="s">
        <v>4931</v>
      </c>
      <c r="E2388" s="1" t="s">
        <v>4932</v>
      </c>
      <c r="F2388" s="1" t="s">
        <v>346</v>
      </c>
      <c r="G2388" s="1"/>
      <c r="H2388" s="1" t="s">
        <v>9</v>
      </c>
    </row>
    <row r="2389" spans="1:8" x14ac:dyDescent="0.3">
      <c r="A2389" s="1">
        <v>887</v>
      </c>
      <c r="B2389" s="1" t="s">
        <v>233</v>
      </c>
      <c r="C2389" s="1" t="s">
        <v>4338</v>
      </c>
      <c r="D2389" s="1" t="s">
        <v>4933</v>
      </c>
      <c r="E2389" s="1" t="s">
        <v>4934</v>
      </c>
      <c r="F2389" s="1" t="s">
        <v>346</v>
      </c>
      <c r="G2389" s="1"/>
      <c r="H2389" s="1" t="s">
        <v>9</v>
      </c>
    </row>
    <row r="2390" spans="1:8" x14ac:dyDescent="0.3">
      <c r="A2390" s="1">
        <v>888</v>
      </c>
      <c r="B2390" s="1" t="s">
        <v>14</v>
      </c>
      <c r="C2390" s="1" t="s">
        <v>3524</v>
      </c>
      <c r="D2390" s="1" t="s">
        <v>4935</v>
      </c>
      <c r="E2390" s="1" t="s">
        <v>4936</v>
      </c>
      <c r="F2390" s="1" t="s">
        <v>346</v>
      </c>
      <c r="G2390" s="1"/>
      <c r="H2390" s="1" t="s">
        <v>9</v>
      </c>
    </row>
    <row r="2391" spans="1:8" x14ac:dyDescent="0.3">
      <c r="A2391" s="1">
        <v>889</v>
      </c>
      <c r="B2391" s="1" t="s">
        <v>3868</v>
      </c>
      <c r="C2391" s="1" t="s">
        <v>3478</v>
      </c>
      <c r="D2391" s="1" t="s">
        <v>4937</v>
      </c>
      <c r="E2391" s="1" t="s">
        <v>4938</v>
      </c>
      <c r="F2391" s="1" t="s">
        <v>346</v>
      </c>
      <c r="G2391" s="1"/>
      <c r="H2391" s="1" t="s">
        <v>9</v>
      </c>
    </row>
    <row r="2392" spans="1:8" x14ac:dyDescent="0.3">
      <c r="A2392" s="1">
        <v>890</v>
      </c>
      <c r="B2392" s="1" t="s">
        <v>4</v>
      </c>
      <c r="C2392" s="1" t="s">
        <v>3373</v>
      </c>
      <c r="D2392" s="1" t="s">
        <v>4939</v>
      </c>
      <c r="E2392" s="1" t="s">
        <v>4940</v>
      </c>
      <c r="F2392" s="1" t="s">
        <v>346</v>
      </c>
      <c r="G2392" s="1"/>
      <c r="H2392" s="1" t="s">
        <v>9</v>
      </c>
    </row>
    <row r="2393" spans="1:8" x14ac:dyDescent="0.3">
      <c r="A2393" s="1">
        <v>891</v>
      </c>
      <c r="B2393" s="1" t="s">
        <v>342</v>
      </c>
      <c r="C2393" s="1" t="s">
        <v>1200</v>
      </c>
      <c r="D2393" s="1" t="s">
        <v>4941</v>
      </c>
      <c r="E2393" s="1" t="s">
        <v>4942</v>
      </c>
      <c r="F2393" s="1" t="s">
        <v>8</v>
      </c>
      <c r="G2393" s="1">
        <v>40</v>
      </c>
      <c r="H2393" s="1" t="s">
        <v>9</v>
      </c>
    </row>
    <row r="2394" spans="1:8" x14ac:dyDescent="0.3">
      <c r="A2394" s="1">
        <v>892</v>
      </c>
      <c r="B2394" s="1" t="s">
        <v>233</v>
      </c>
      <c r="C2394" s="1" t="s">
        <v>4338</v>
      </c>
      <c r="D2394" s="1" t="s">
        <v>4943</v>
      </c>
      <c r="E2394" s="1" t="s">
        <v>4944</v>
      </c>
      <c r="F2394" s="1" t="s">
        <v>346</v>
      </c>
      <c r="G2394" s="1"/>
      <c r="H2394" s="1" t="s">
        <v>9</v>
      </c>
    </row>
    <row r="2395" spans="1:8" x14ac:dyDescent="0.3">
      <c r="A2395" s="1">
        <v>893</v>
      </c>
      <c r="B2395" s="1" t="s">
        <v>657</v>
      </c>
      <c r="C2395" s="1" t="s">
        <v>30</v>
      </c>
      <c r="D2395" s="1" t="s">
        <v>4945</v>
      </c>
      <c r="E2395" s="1" t="s">
        <v>4946</v>
      </c>
      <c r="F2395" s="1" t="s">
        <v>346</v>
      </c>
      <c r="G2395" s="1">
        <v>450</v>
      </c>
      <c r="H2395" s="1" t="s">
        <v>9</v>
      </c>
    </row>
    <row r="2396" spans="1:8" x14ac:dyDescent="0.3">
      <c r="A2396" s="1">
        <v>894</v>
      </c>
      <c r="B2396" s="1" t="s">
        <v>3868</v>
      </c>
      <c r="C2396" s="1" t="s">
        <v>3160</v>
      </c>
      <c r="D2396" s="1" t="s">
        <v>4947</v>
      </c>
      <c r="E2396" s="1" t="s">
        <v>4948</v>
      </c>
      <c r="F2396" s="1" t="s">
        <v>346</v>
      </c>
      <c r="G2396" s="1"/>
      <c r="H2396" s="1" t="s">
        <v>9</v>
      </c>
    </row>
    <row r="2397" spans="1:8" x14ac:dyDescent="0.3">
      <c r="A2397" s="1">
        <v>895</v>
      </c>
      <c r="B2397" s="1" t="s">
        <v>129</v>
      </c>
      <c r="C2397" s="1" t="s">
        <v>4200</v>
      </c>
      <c r="D2397" s="1" t="s">
        <v>4949</v>
      </c>
      <c r="E2397" s="1" t="s">
        <v>4950</v>
      </c>
      <c r="F2397" s="1" t="s">
        <v>346</v>
      </c>
      <c r="G2397" s="1"/>
      <c r="H2397" s="1" t="s">
        <v>9</v>
      </c>
    </row>
    <row r="2398" spans="1:8" x14ac:dyDescent="0.3">
      <c r="A2398" s="1">
        <v>896</v>
      </c>
      <c r="B2398" s="1" t="s">
        <v>3868</v>
      </c>
      <c r="C2398" s="1" t="s">
        <v>114</v>
      </c>
      <c r="D2398" s="1" t="s">
        <v>4951</v>
      </c>
      <c r="E2398" s="1" t="s">
        <v>4952</v>
      </c>
      <c r="F2398" s="1" t="s">
        <v>346</v>
      </c>
      <c r="G2398" s="1"/>
      <c r="H2398" s="1" t="s">
        <v>9</v>
      </c>
    </row>
    <row r="2399" spans="1:8" x14ac:dyDescent="0.3">
      <c r="A2399" s="1">
        <v>897</v>
      </c>
      <c r="B2399" s="1" t="s">
        <v>1623</v>
      </c>
      <c r="C2399" s="1" t="s">
        <v>4200</v>
      </c>
      <c r="D2399" s="1" t="s">
        <v>4953</v>
      </c>
      <c r="E2399" s="1" t="s">
        <v>4954</v>
      </c>
      <c r="F2399" s="1" t="s">
        <v>346</v>
      </c>
      <c r="G2399" s="1"/>
      <c r="H2399" s="1" t="s">
        <v>9</v>
      </c>
    </row>
    <row r="2400" spans="1:8" x14ac:dyDescent="0.3">
      <c r="A2400" s="1">
        <v>898</v>
      </c>
      <c r="B2400" s="1" t="s">
        <v>657</v>
      </c>
      <c r="C2400" s="1" t="s">
        <v>658</v>
      </c>
      <c r="D2400" s="1" t="s">
        <v>4955</v>
      </c>
      <c r="E2400" s="1" t="s">
        <v>4956</v>
      </c>
      <c r="F2400" s="1" t="s">
        <v>346</v>
      </c>
      <c r="G2400" s="1">
        <v>450</v>
      </c>
      <c r="H2400" s="1" t="s">
        <v>9</v>
      </c>
    </row>
    <row r="2401" spans="1:8" x14ac:dyDescent="0.3">
      <c r="A2401" s="1">
        <v>899</v>
      </c>
      <c r="B2401" s="1" t="s">
        <v>233</v>
      </c>
      <c r="C2401" s="1" t="s">
        <v>4338</v>
      </c>
      <c r="D2401" s="1" t="s">
        <v>4957</v>
      </c>
      <c r="E2401" s="1" t="s">
        <v>4958</v>
      </c>
      <c r="F2401" s="1" t="s">
        <v>346</v>
      </c>
      <c r="G2401" s="1"/>
      <c r="H2401" s="1" t="s">
        <v>9</v>
      </c>
    </row>
    <row r="2402" spans="1:8" x14ac:dyDescent="0.3">
      <c r="A2402" s="1">
        <v>900</v>
      </c>
      <c r="B2402" s="1" t="s">
        <v>129</v>
      </c>
      <c r="C2402" s="1" t="s">
        <v>1630</v>
      </c>
      <c r="D2402" s="1" t="s">
        <v>4959</v>
      </c>
      <c r="E2402" s="1" t="s">
        <v>4960</v>
      </c>
      <c r="F2402" s="1" t="s">
        <v>346</v>
      </c>
      <c r="G2402" s="1">
        <v>20</v>
      </c>
      <c r="H2402" s="1" t="s">
        <v>9</v>
      </c>
    </row>
    <row r="2403" spans="1:8" x14ac:dyDescent="0.3">
      <c r="A2403" s="1">
        <v>901</v>
      </c>
      <c r="B2403" s="1" t="s">
        <v>3868</v>
      </c>
      <c r="C2403" s="1" t="s">
        <v>114</v>
      </c>
      <c r="D2403" s="1" t="s">
        <v>4961</v>
      </c>
      <c r="E2403" s="1" t="s">
        <v>4962</v>
      </c>
      <c r="F2403" s="1" t="s">
        <v>346</v>
      </c>
      <c r="G2403" s="1"/>
      <c r="H2403" s="1" t="s">
        <v>9</v>
      </c>
    </row>
    <row r="2404" spans="1:8" x14ac:dyDescent="0.3">
      <c r="A2404" s="1">
        <v>902</v>
      </c>
      <c r="B2404" s="1" t="s">
        <v>342</v>
      </c>
      <c r="C2404" s="1" t="s">
        <v>1620</v>
      </c>
      <c r="D2404" s="1" t="s">
        <v>4963</v>
      </c>
      <c r="E2404" s="1" t="s">
        <v>4964</v>
      </c>
      <c r="F2404" s="1" t="s">
        <v>346</v>
      </c>
      <c r="G2404" s="1">
        <v>40</v>
      </c>
      <c r="H2404" s="1" t="s">
        <v>9</v>
      </c>
    </row>
    <row r="2405" spans="1:8" x14ac:dyDescent="0.3">
      <c r="A2405" s="1">
        <v>903</v>
      </c>
      <c r="B2405" s="1" t="s">
        <v>825</v>
      </c>
      <c r="C2405" s="1" t="s">
        <v>379</v>
      </c>
      <c r="D2405" s="1" t="s">
        <v>4965</v>
      </c>
      <c r="E2405" s="1" t="s">
        <v>4966</v>
      </c>
      <c r="F2405" s="1" t="s">
        <v>346</v>
      </c>
      <c r="G2405" s="1"/>
      <c r="H2405" s="1" t="s">
        <v>9</v>
      </c>
    </row>
    <row r="2406" spans="1:8" x14ac:dyDescent="0.3">
      <c r="A2406" s="1">
        <v>904</v>
      </c>
      <c r="B2406" s="1" t="s">
        <v>4005</v>
      </c>
      <c r="C2406" s="1" t="s">
        <v>4149</v>
      </c>
      <c r="D2406" s="1" t="s">
        <v>4967</v>
      </c>
      <c r="E2406" s="1" t="s">
        <v>4968</v>
      </c>
      <c r="F2406" s="1" t="s">
        <v>346</v>
      </c>
      <c r="G2406" s="1"/>
      <c r="H2406" s="1" t="s">
        <v>9</v>
      </c>
    </row>
    <row r="2407" spans="1:8" x14ac:dyDescent="0.3">
      <c r="A2407" s="1">
        <v>905</v>
      </c>
      <c r="B2407" s="1" t="s">
        <v>1623</v>
      </c>
      <c r="C2407" s="1" t="s">
        <v>4092</v>
      </c>
      <c r="D2407" s="1" t="s">
        <v>4969</v>
      </c>
      <c r="E2407" s="1" t="s">
        <v>4970</v>
      </c>
      <c r="F2407" s="1" t="s">
        <v>346</v>
      </c>
      <c r="G2407" s="1"/>
      <c r="H2407" s="1" t="s">
        <v>9</v>
      </c>
    </row>
    <row r="2408" spans="1:8" x14ac:dyDescent="0.3">
      <c r="A2408" s="1">
        <v>906</v>
      </c>
      <c r="B2408" s="1" t="s">
        <v>233</v>
      </c>
      <c r="C2408" s="1" t="s">
        <v>4338</v>
      </c>
      <c r="D2408" s="1" t="s">
        <v>4971</v>
      </c>
      <c r="E2408" s="1" t="s">
        <v>4972</v>
      </c>
      <c r="F2408" s="1" t="s">
        <v>346</v>
      </c>
      <c r="G2408" s="1"/>
      <c r="H2408" s="1" t="s">
        <v>9</v>
      </c>
    </row>
    <row r="2409" spans="1:8" x14ac:dyDescent="0.3">
      <c r="A2409" s="1">
        <v>907</v>
      </c>
      <c r="B2409" s="1" t="s">
        <v>342</v>
      </c>
      <c r="C2409" s="1" t="s">
        <v>2063</v>
      </c>
      <c r="D2409" s="1" t="s">
        <v>4973</v>
      </c>
      <c r="E2409" s="1" t="s">
        <v>4974</v>
      </c>
      <c r="F2409" s="1" t="s">
        <v>8</v>
      </c>
      <c r="G2409" s="1">
        <v>45</v>
      </c>
      <c r="H2409" s="1" t="s">
        <v>9</v>
      </c>
    </row>
    <row r="2410" spans="1:8" x14ac:dyDescent="0.3">
      <c r="A2410" s="1">
        <v>908</v>
      </c>
      <c r="B2410" s="1" t="s">
        <v>4</v>
      </c>
      <c r="C2410" s="1" t="s">
        <v>212</v>
      </c>
      <c r="D2410" s="1" t="s">
        <v>4975</v>
      </c>
      <c r="E2410" s="1" t="s">
        <v>4976</v>
      </c>
      <c r="F2410" s="1" t="s">
        <v>346</v>
      </c>
      <c r="G2410" s="1"/>
      <c r="H2410" s="1" t="s">
        <v>9</v>
      </c>
    </row>
    <row r="2411" spans="1:8" x14ac:dyDescent="0.3">
      <c r="A2411" s="1">
        <v>909</v>
      </c>
      <c r="B2411" s="1" t="s">
        <v>342</v>
      </c>
      <c r="C2411" s="1" t="s">
        <v>4977</v>
      </c>
      <c r="D2411" s="1" t="s">
        <v>4978</v>
      </c>
      <c r="E2411" s="1" t="s">
        <v>4979</v>
      </c>
      <c r="F2411" s="1" t="s">
        <v>8</v>
      </c>
      <c r="G2411" s="1">
        <v>40</v>
      </c>
      <c r="H2411" s="1" t="s">
        <v>9</v>
      </c>
    </row>
    <row r="2412" spans="1:8" x14ac:dyDescent="0.3">
      <c r="A2412" s="1">
        <v>910</v>
      </c>
      <c r="B2412" s="1" t="s">
        <v>233</v>
      </c>
      <c r="C2412" s="1" t="s">
        <v>4338</v>
      </c>
      <c r="D2412" s="1" t="s">
        <v>4980</v>
      </c>
      <c r="E2412" s="1" t="s">
        <v>4981</v>
      </c>
      <c r="F2412" s="1" t="s">
        <v>346</v>
      </c>
      <c r="G2412" s="1"/>
      <c r="H2412" s="1" t="s">
        <v>9</v>
      </c>
    </row>
    <row r="2413" spans="1:8" x14ac:dyDescent="0.3">
      <c r="A2413" s="1">
        <v>911</v>
      </c>
      <c r="B2413" s="1" t="s">
        <v>4</v>
      </c>
      <c r="C2413" s="1" t="s">
        <v>2022</v>
      </c>
      <c r="D2413" s="1" t="s">
        <v>4982</v>
      </c>
      <c r="E2413" s="1" t="s">
        <v>4983</v>
      </c>
      <c r="F2413" s="1" t="s">
        <v>346</v>
      </c>
      <c r="G2413" s="1"/>
      <c r="H2413" s="1" t="s">
        <v>257</v>
      </c>
    </row>
    <row r="2414" spans="1:8" x14ac:dyDescent="0.3">
      <c r="A2414" s="1">
        <v>912</v>
      </c>
      <c r="B2414" s="1" t="s">
        <v>3868</v>
      </c>
      <c r="C2414" s="1" t="s">
        <v>114</v>
      </c>
      <c r="D2414" s="1" t="s">
        <v>4984</v>
      </c>
      <c r="E2414" s="1" t="s">
        <v>4985</v>
      </c>
      <c r="F2414" s="1" t="s">
        <v>346</v>
      </c>
      <c r="G2414" s="1"/>
      <c r="H2414" s="1" t="s">
        <v>9</v>
      </c>
    </row>
    <row r="2415" spans="1:8" x14ac:dyDescent="0.3">
      <c r="A2415" s="1">
        <v>913</v>
      </c>
      <c r="B2415" s="1" t="s">
        <v>2938</v>
      </c>
      <c r="C2415" s="1" t="s">
        <v>3533</v>
      </c>
      <c r="D2415" s="1" t="s">
        <v>4986</v>
      </c>
      <c r="E2415" s="1" t="s">
        <v>4987</v>
      </c>
      <c r="F2415" s="1" t="s">
        <v>346</v>
      </c>
      <c r="G2415" s="1"/>
      <c r="H2415" s="1" t="s">
        <v>257</v>
      </c>
    </row>
    <row r="2416" spans="1:8" x14ac:dyDescent="0.3">
      <c r="A2416" s="1">
        <v>914</v>
      </c>
      <c r="B2416" s="1" t="s">
        <v>1623</v>
      </c>
      <c r="C2416" s="1" t="s">
        <v>4200</v>
      </c>
      <c r="D2416" s="1" t="s">
        <v>4988</v>
      </c>
      <c r="E2416" s="1" t="s">
        <v>4989</v>
      </c>
      <c r="F2416" s="1" t="s">
        <v>346</v>
      </c>
      <c r="G2416" s="1"/>
      <c r="H2416" s="1" t="s">
        <v>9</v>
      </c>
    </row>
    <row r="2417" spans="1:8" x14ac:dyDescent="0.3">
      <c r="A2417" s="1">
        <v>915</v>
      </c>
      <c r="B2417" s="1" t="s">
        <v>3868</v>
      </c>
      <c r="C2417" s="1" t="s">
        <v>3160</v>
      </c>
      <c r="D2417" s="1" t="s">
        <v>4990</v>
      </c>
      <c r="E2417" s="1" t="s">
        <v>4991</v>
      </c>
      <c r="F2417" s="1" t="s">
        <v>346</v>
      </c>
      <c r="G2417" s="1"/>
      <c r="H2417" s="1" t="s">
        <v>257</v>
      </c>
    </row>
    <row r="2418" spans="1:8" x14ac:dyDescent="0.3">
      <c r="A2418" s="1">
        <v>916</v>
      </c>
      <c r="B2418" s="1" t="s">
        <v>233</v>
      </c>
      <c r="C2418" s="1" t="s">
        <v>4338</v>
      </c>
      <c r="D2418" s="1" t="s">
        <v>4992</v>
      </c>
      <c r="E2418" s="1" t="s">
        <v>4993</v>
      </c>
      <c r="F2418" s="1" t="s">
        <v>346</v>
      </c>
      <c r="G2418" s="1"/>
      <c r="H2418" s="1" t="s">
        <v>9</v>
      </c>
    </row>
    <row r="2419" spans="1:8" x14ac:dyDescent="0.3">
      <c r="A2419" s="1">
        <v>917</v>
      </c>
      <c r="B2419" s="1" t="s">
        <v>14</v>
      </c>
      <c r="C2419" s="1" t="s">
        <v>3524</v>
      </c>
      <c r="D2419" s="1" t="s">
        <v>4994</v>
      </c>
      <c r="E2419" s="1" t="s">
        <v>4995</v>
      </c>
      <c r="F2419" s="1" t="s">
        <v>346</v>
      </c>
      <c r="G2419" s="1"/>
      <c r="H2419" s="1" t="s">
        <v>9</v>
      </c>
    </row>
    <row r="2420" spans="1:8" x14ac:dyDescent="0.3">
      <c r="A2420" s="1">
        <v>918</v>
      </c>
      <c r="B2420" s="1" t="s">
        <v>129</v>
      </c>
      <c r="C2420" s="1" t="s">
        <v>1630</v>
      </c>
      <c r="D2420" s="1" t="s">
        <v>4996</v>
      </c>
      <c r="E2420" s="1" t="s">
        <v>4997</v>
      </c>
      <c r="F2420" s="1" t="s">
        <v>346</v>
      </c>
      <c r="G2420" s="1">
        <v>20</v>
      </c>
      <c r="H2420" s="1" t="s">
        <v>9</v>
      </c>
    </row>
    <row r="2421" spans="1:8" x14ac:dyDescent="0.3">
      <c r="A2421" s="1">
        <v>919</v>
      </c>
      <c r="B2421" s="1" t="s">
        <v>4005</v>
      </c>
      <c r="C2421" s="1" t="s">
        <v>75</v>
      </c>
      <c r="D2421" s="1" t="s">
        <v>4998</v>
      </c>
      <c r="E2421" s="1" t="s">
        <v>4999</v>
      </c>
      <c r="F2421" s="1" t="s">
        <v>346</v>
      </c>
      <c r="G2421" s="1"/>
      <c r="H2421" s="1" t="s">
        <v>257</v>
      </c>
    </row>
    <row r="2422" spans="1:8" x14ac:dyDescent="0.3">
      <c r="A2422" s="1">
        <v>920</v>
      </c>
      <c r="B2422" s="1" t="s">
        <v>342</v>
      </c>
      <c r="C2422" s="1" t="s">
        <v>4977</v>
      </c>
      <c r="D2422" s="1" t="s">
        <v>5000</v>
      </c>
      <c r="E2422" s="1" t="s">
        <v>5001</v>
      </c>
      <c r="F2422" s="1" t="s">
        <v>8</v>
      </c>
      <c r="G2422" s="1">
        <v>40</v>
      </c>
      <c r="H2422" s="1" t="s">
        <v>9</v>
      </c>
    </row>
    <row r="2423" spans="1:8" x14ac:dyDescent="0.3">
      <c r="A2423" s="1">
        <v>921</v>
      </c>
      <c r="B2423" s="1" t="s">
        <v>4</v>
      </c>
      <c r="C2423" s="1" t="s">
        <v>2022</v>
      </c>
      <c r="D2423" s="1" t="s">
        <v>5002</v>
      </c>
      <c r="E2423" s="1" t="s">
        <v>5003</v>
      </c>
      <c r="F2423" s="1" t="s">
        <v>346</v>
      </c>
      <c r="G2423" s="1"/>
      <c r="H2423" s="1" t="s">
        <v>9</v>
      </c>
    </row>
    <row r="2424" spans="1:8" x14ac:dyDescent="0.3">
      <c r="A2424" s="1">
        <v>922</v>
      </c>
      <c r="B2424" s="1" t="s">
        <v>14</v>
      </c>
      <c r="C2424" s="1" t="s">
        <v>101</v>
      </c>
      <c r="D2424" s="1" t="s">
        <v>5004</v>
      </c>
      <c r="E2424" s="1" t="s">
        <v>5005</v>
      </c>
      <c r="F2424" s="1" t="s">
        <v>346</v>
      </c>
      <c r="G2424" s="1"/>
      <c r="H2424" s="1" t="s">
        <v>9</v>
      </c>
    </row>
    <row r="2425" spans="1:8" x14ac:dyDescent="0.3">
      <c r="A2425" s="1">
        <v>923</v>
      </c>
      <c r="B2425" s="1" t="s">
        <v>4</v>
      </c>
      <c r="C2425" s="1" t="s">
        <v>2022</v>
      </c>
      <c r="D2425" s="1" t="s">
        <v>5006</v>
      </c>
      <c r="E2425" s="1" t="s">
        <v>5007</v>
      </c>
      <c r="F2425" s="1" t="s">
        <v>346</v>
      </c>
      <c r="G2425" s="1"/>
      <c r="H2425" s="1" t="s">
        <v>9</v>
      </c>
    </row>
    <row r="2426" spans="1:8" x14ac:dyDescent="0.3">
      <c r="A2426" s="1">
        <v>924</v>
      </c>
      <c r="B2426" s="1" t="s">
        <v>3941</v>
      </c>
      <c r="C2426" s="1" t="s">
        <v>5008</v>
      </c>
      <c r="D2426" s="1" t="s">
        <v>5009</v>
      </c>
      <c r="E2426" s="1" t="s">
        <v>5010</v>
      </c>
      <c r="F2426" s="1" t="s">
        <v>346</v>
      </c>
      <c r="G2426" s="1"/>
      <c r="H2426" s="1" t="s">
        <v>9</v>
      </c>
    </row>
    <row r="2427" spans="1:8" x14ac:dyDescent="0.3">
      <c r="A2427" s="1">
        <v>925</v>
      </c>
      <c r="B2427" s="1" t="s">
        <v>3891</v>
      </c>
      <c r="C2427" s="1" t="s">
        <v>714</v>
      </c>
      <c r="D2427" s="1" t="s">
        <v>5011</v>
      </c>
      <c r="E2427" s="1" t="s">
        <v>5012</v>
      </c>
      <c r="F2427" s="1" t="s">
        <v>346</v>
      </c>
      <c r="G2427" s="1"/>
      <c r="H2427" s="1" t="s">
        <v>9</v>
      </c>
    </row>
    <row r="2428" spans="1:8" x14ac:dyDescent="0.3">
      <c r="A2428" s="1">
        <v>926</v>
      </c>
      <c r="B2428" s="1" t="s">
        <v>4</v>
      </c>
      <c r="C2428" s="1" t="s">
        <v>212</v>
      </c>
      <c r="D2428" s="1" t="s">
        <v>5013</v>
      </c>
      <c r="E2428" s="1" t="s">
        <v>5014</v>
      </c>
      <c r="F2428" s="1" t="s">
        <v>346</v>
      </c>
      <c r="G2428" s="1"/>
      <c r="H2428" s="1" t="s">
        <v>9</v>
      </c>
    </row>
    <row r="2429" spans="1:8" x14ac:dyDescent="0.3">
      <c r="A2429" s="1">
        <v>927</v>
      </c>
      <c r="B2429" s="1" t="s">
        <v>4</v>
      </c>
      <c r="C2429" s="1" t="s">
        <v>130</v>
      </c>
      <c r="D2429" s="1" t="s">
        <v>5015</v>
      </c>
      <c r="E2429" s="1" t="s">
        <v>5016</v>
      </c>
      <c r="F2429" s="1" t="s">
        <v>346</v>
      </c>
      <c r="G2429" s="1">
        <v>20</v>
      </c>
      <c r="H2429" s="1" t="s">
        <v>9</v>
      </c>
    </row>
    <row r="2430" spans="1:8" x14ac:dyDescent="0.3">
      <c r="A2430" s="1">
        <v>928</v>
      </c>
      <c r="B2430" s="1" t="s">
        <v>4</v>
      </c>
      <c r="C2430" s="1" t="s">
        <v>212</v>
      </c>
      <c r="D2430" s="1" t="s">
        <v>5017</v>
      </c>
      <c r="E2430" s="1" t="s">
        <v>5018</v>
      </c>
      <c r="F2430" s="1" t="s">
        <v>346</v>
      </c>
      <c r="G2430" s="1">
        <v>20</v>
      </c>
      <c r="H2430" s="1" t="s">
        <v>9</v>
      </c>
    </row>
    <row r="2431" spans="1:8" x14ac:dyDescent="0.3">
      <c r="A2431" s="1">
        <v>929</v>
      </c>
      <c r="B2431" s="1" t="s">
        <v>1623</v>
      </c>
      <c r="C2431" s="1" t="s">
        <v>4149</v>
      </c>
      <c r="D2431" s="1" t="s">
        <v>5019</v>
      </c>
      <c r="E2431" s="1" t="s">
        <v>5020</v>
      </c>
      <c r="F2431" s="1" t="s">
        <v>346</v>
      </c>
      <c r="G2431" s="1"/>
      <c r="H2431" s="1" t="s">
        <v>9</v>
      </c>
    </row>
    <row r="2432" spans="1:8" x14ac:dyDescent="0.3">
      <c r="A2432" s="1">
        <v>930</v>
      </c>
      <c r="B2432" s="1" t="s">
        <v>4</v>
      </c>
      <c r="C2432" s="1" t="s">
        <v>4483</v>
      </c>
      <c r="D2432" s="1" t="s">
        <v>5021</v>
      </c>
      <c r="E2432" s="1" t="s">
        <v>5022</v>
      </c>
      <c r="F2432" s="1" t="s">
        <v>346</v>
      </c>
      <c r="G2432" s="1"/>
      <c r="H2432" s="1" t="s">
        <v>117</v>
      </c>
    </row>
    <row r="2433" spans="1:8" x14ac:dyDescent="0.3">
      <c r="A2433" s="1">
        <v>931</v>
      </c>
      <c r="B2433" s="1" t="s">
        <v>3868</v>
      </c>
      <c r="C2433" s="1" t="s">
        <v>3478</v>
      </c>
      <c r="D2433" s="1" t="s">
        <v>5023</v>
      </c>
      <c r="E2433" s="1" t="s">
        <v>5024</v>
      </c>
      <c r="F2433" s="1" t="s">
        <v>346</v>
      </c>
      <c r="G2433" s="1"/>
      <c r="H2433" s="1" t="s">
        <v>9</v>
      </c>
    </row>
    <row r="2434" spans="1:8" x14ac:dyDescent="0.3">
      <c r="A2434" s="1">
        <v>932</v>
      </c>
      <c r="B2434" s="1" t="s">
        <v>657</v>
      </c>
      <c r="C2434" s="1" t="s">
        <v>30</v>
      </c>
      <c r="D2434" s="1" t="s">
        <v>5025</v>
      </c>
      <c r="E2434" s="1" t="s">
        <v>5026</v>
      </c>
      <c r="F2434" s="1" t="s">
        <v>346</v>
      </c>
      <c r="G2434" s="1">
        <v>450</v>
      </c>
      <c r="H2434" s="1" t="s">
        <v>9</v>
      </c>
    </row>
    <row r="2435" spans="1:8" x14ac:dyDescent="0.3">
      <c r="A2435" s="1">
        <v>933</v>
      </c>
      <c r="B2435" s="1" t="s">
        <v>14</v>
      </c>
      <c r="C2435" s="1" t="s">
        <v>101</v>
      </c>
      <c r="D2435" s="1" t="s">
        <v>5027</v>
      </c>
      <c r="E2435" s="1" t="s">
        <v>5028</v>
      </c>
      <c r="F2435" s="1" t="s">
        <v>346</v>
      </c>
      <c r="G2435" s="1"/>
      <c r="H2435" s="1" t="s">
        <v>9</v>
      </c>
    </row>
    <row r="2436" spans="1:8" x14ac:dyDescent="0.3">
      <c r="A2436" s="1">
        <v>934</v>
      </c>
      <c r="B2436" s="1" t="s">
        <v>3868</v>
      </c>
      <c r="C2436" s="1" t="s">
        <v>114</v>
      </c>
      <c r="D2436" s="1" t="s">
        <v>5029</v>
      </c>
      <c r="E2436" s="1" t="s">
        <v>5030</v>
      </c>
      <c r="F2436" s="1" t="s">
        <v>346</v>
      </c>
      <c r="G2436" s="1"/>
      <c r="H2436" s="1" t="s">
        <v>9</v>
      </c>
    </row>
    <row r="2437" spans="1:8" x14ac:dyDescent="0.3">
      <c r="A2437" s="1">
        <v>935</v>
      </c>
      <c r="B2437" s="1" t="s">
        <v>129</v>
      </c>
      <c r="C2437" s="1" t="s">
        <v>1630</v>
      </c>
      <c r="D2437" s="1" t="s">
        <v>5031</v>
      </c>
      <c r="E2437" s="1" t="s">
        <v>5032</v>
      </c>
      <c r="F2437" s="1" t="s">
        <v>346</v>
      </c>
      <c r="G2437" s="1">
        <v>20</v>
      </c>
      <c r="H2437" s="1" t="s">
        <v>9</v>
      </c>
    </row>
    <row r="2438" spans="1:8" x14ac:dyDescent="0.3">
      <c r="A2438" s="1">
        <v>936</v>
      </c>
      <c r="B2438" s="1" t="s">
        <v>4005</v>
      </c>
      <c r="C2438" s="1" t="s">
        <v>4249</v>
      </c>
      <c r="D2438" s="1" t="s">
        <v>5033</v>
      </c>
      <c r="E2438" s="1" t="s">
        <v>5034</v>
      </c>
      <c r="F2438" s="1" t="s">
        <v>346</v>
      </c>
      <c r="G2438" s="1">
        <v>35</v>
      </c>
      <c r="H2438" s="1" t="s">
        <v>9</v>
      </c>
    </row>
    <row r="2439" spans="1:8" x14ac:dyDescent="0.3">
      <c r="A2439" s="1">
        <v>937</v>
      </c>
      <c r="B2439" s="1" t="s">
        <v>4005</v>
      </c>
      <c r="C2439" s="1" t="s">
        <v>11</v>
      </c>
      <c r="D2439" s="1" t="s">
        <v>5035</v>
      </c>
      <c r="E2439" s="1" t="s">
        <v>5036</v>
      </c>
      <c r="F2439" s="1" t="s">
        <v>346</v>
      </c>
      <c r="G2439" s="1"/>
      <c r="H2439" s="1" t="s">
        <v>9</v>
      </c>
    </row>
    <row r="2440" spans="1:8" x14ac:dyDescent="0.3">
      <c r="A2440" s="1">
        <v>938</v>
      </c>
      <c r="B2440" s="1" t="s">
        <v>1623</v>
      </c>
      <c r="C2440" s="1" t="s">
        <v>4200</v>
      </c>
      <c r="D2440" s="1" t="s">
        <v>5037</v>
      </c>
      <c r="E2440" s="1" t="s">
        <v>5038</v>
      </c>
      <c r="F2440" s="1" t="s">
        <v>346</v>
      </c>
      <c r="G2440" s="1"/>
      <c r="H2440" s="1" t="s">
        <v>9</v>
      </c>
    </row>
    <row r="2441" spans="1:8" x14ac:dyDescent="0.3">
      <c r="A2441" s="1">
        <v>939</v>
      </c>
      <c r="B2441" s="1" t="s">
        <v>4</v>
      </c>
      <c r="C2441" s="1" t="s">
        <v>3038</v>
      </c>
      <c r="D2441" s="1" t="s">
        <v>5039</v>
      </c>
      <c r="E2441" s="1" t="s">
        <v>5040</v>
      </c>
      <c r="F2441" s="1" t="s">
        <v>346</v>
      </c>
      <c r="G2441" s="1"/>
      <c r="H2441" s="1" t="s">
        <v>9</v>
      </c>
    </row>
    <row r="2442" spans="1:8" x14ac:dyDescent="0.3">
      <c r="A2442" s="1">
        <v>940</v>
      </c>
      <c r="B2442" s="1" t="s">
        <v>14</v>
      </c>
      <c r="C2442" s="1" t="s">
        <v>3524</v>
      </c>
      <c r="D2442" s="1" t="s">
        <v>5041</v>
      </c>
      <c r="E2442" s="1" t="s">
        <v>5042</v>
      </c>
      <c r="F2442" s="1" t="s">
        <v>346</v>
      </c>
      <c r="G2442" s="1"/>
      <c r="H2442" s="1" t="s">
        <v>9</v>
      </c>
    </row>
    <row r="2443" spans="1:8" x14ac:dyDescent="0.3">
      <c r="A2443" s="1">
        <v>941</v>
      </c>
      <c r="B2443" s="1" t="s">
        <v>129</v>
      </c>
      <c r="C2443" s="1" t="s">
        <v>529</v>
      </c>
      <c r="D2443" s="1" t="s">
        <v>5043</v>
      </c>
      <c r="E2443" s="1" t="s">
        <v>5044</v>
      </c>
      <c r="F2443" s="1" t="s">
        <v>346</v>
      </c>
      <c r="G2443" s="1"/>
      <c r="H2443" s="1" t="s">
        <v>9</v>
      </c>
    </row>
    <row r="2444" spans="1:8" x14ac:dyDescent="0.3">
      <c r="A2444" s="1">
        <v>942</v>
      </c>
      <c r="B2444" s="1" t="s">
        <v>233</v>
      </c>
      <c r="C2444" s="1" t="s">
        <v>4338</v>
      </c>
      <c r="D2444" s="1" t="s">
        <v>5045</v>
      </c>
      <c r="E2444" s="1" t="s">
        <v>5046</v>
      </c>
      <c r="F2444" s="1" t="s">
        <v>346</v>
      </c>
      <c r="G2444" s="1"/>
      <c r="H2444" s="1" t="s">
        <v>9</v>
      </c>
    </row>
    <row r="2445" spans="1:8" x14ac:dyDescent="0.3">
      <c r="A2445" s="1">
        <v>943</v>
      </c>
      <c r="B2445" s="1" t="s">
        <v>3868</v>
      </c>
      <c r="C2445" s="1" t="s">
        <v>3478</v>
      </c>
      <c r="D2445" s="1" t="s">
        <v>5047</v>
      </c>
      <c r="E2445" s="1" t="s">
        <v>5048</v>
      </c>
      <c r="F2445" s="1" t="s">
        <v>346</v>
      </c>
      <c r="G2445" s="1"/>
      <c r="H2445" s="1" t="s">
        <v>9</v>
      </c>
    </row>
    <row r="2446" spans="1:8" x14ac:dyDescent="0.3">
      <c r="A2446" s="1">
        <v>944</v>
      </c>
      <c r="B2446" s="1" t="s">
        <v>657</v>
      </c>
      <c r="C2446" s="1" t="s">
        <v>658</v>
      </c>
      <c r="D2446" s="1" t="s">
        <v>5049</v>
      </c>
      <c r="E2446" s="1" t="s">
        <v>5050</v>
      </c>
      <c r="F2446" s="1" t="s">
        <v>346</v>
      </c>
      <c r="G2446" s="1">
        <v>450</v>
      </c>
      <c r="H2446" s="1" t="s">
        <v>9</v>
      </c>
    </row>
    <row r="2447" spans="1:8" x14ac:dyDescent="0.3">
      <c r="A2447" s="1">
        <v>945</v>
      </c>
      <c r="B2447" s="1" t="s">
        <v>129</v>
      </c>
      <c r="C2447" s="1" t="s">
        <v>4200</v>
      </c>
      <c r="D2447" s="1" t="s">
        <v>5051</v>
      </c>
      <c r="E2447" s="1" t="s">
        <v>5052</v>
      </c>
      <c r="F2447" s="1" t="s">
        <v>346</v>
      </c>
      <c r="G2447" s="1"/>
      <c r="H2447" s="1" t="s">
        <v>9</v>
      </c>
    </row>
    <row r="2448" spans="1:8" x14ac:dyDescent="0.3">
      <c r="A2448" s="1">
        <v>946</v>
      </c>
      <c r="B2448" s="1" t="s">
        <v>342</v>
      </c>
      <c r="C2448" s="1" t="s">
        <v>1200</v>
      </c>
      <c r="D2448" s="1" t="s">
        <v>5053</v>
      </c>
      <c r="E2448" s="1" t="s">
        <v>5054</v>
      </c>
      <c r="F2448" s="1" t="s">
        <v>8</v>
      </c>
      <c r="G2448" s="1">
        <v>40</v>
      </c>
      <c r="H2448" s="1" t="s">
        <v>9</v>
      </c>
    </row>
    <row r="2449" spans="1:8" x14ac:dyDescent="0.3">
      <c r="A2449" s="1">
        <v>947</v>
      </c>
      <c r="B2449" s="1" t="s">
        <v>3868</v>
      </c>
      <c r="C2449" s="1" t="s">
        <v>114</v>
      </c>
      <c r="D2449" s="1" t="s">
        <v>5055</v>
      </c>
      <c r="E2449" s="1" t="s">
        <v>5056</v>
      </c>
      <c r="F2449" s="1" t="s">
        <v>346</v>
      </c>
      <c r="G2449" s="1"/>
      <c r="H2449" s="1" t="s">
        <v>9</v>
      </c>
    </row>
    <row r="2450" spans="1:8" x14ac:dyDescent="0.3">
      <c r="A2450" s="1">
        <v>948</v>
      </c>
      <c r="B2450" s="1" t="s">
        <v>14</v>
      </c>
      <c r="C2450" s="1" t="s">
        <v>3524</v>
      </c>
      <c r="D2450" s="1" t="s">
        <v>5057</v>
      </c>
      <c r="E2450" s="1" t="s">
        <v>5058</v>
      </c>
      <c r="F2450" s="1" t="s">
        <v>346</v>
      </c>
      <c r="G2450" s="1"/>
      <c r="H2450" s="1" t="s">
        <v>9</v>
      </c>
    </row>
    <row r="2451" spans="1:8" x14ac:dyDescent="0.3">
      <c r="A2451" s="1">
        <v>949</v>
      </c>
      <c r="B2451" s="1" t="s">
        <v>233</v>
      </c>
      <c r="C2451" s="1" t="s">
        <v>4338</v>
      </c>
      <c r="D2451" s="1" t="s">
        <v>5059</v>
      </c>
      <c r="E2451" s="1" t="s">
        <v>5060</v>
      </c>
      <c r="F2451" s="1" t="s">
        <v>346</v>
      </c>
      <c r="G2451" s="1"/>
      <c r="H2451" s="1" t="s">
        <v>9</v>
      </c>
    </row>
    <row r="2452" spans="1:8" x14ac:dyDescent="0.3">
      <c r="A2452" s="1">
        <v>950</v>
      </c>
      <c r="B2452" s="1" t="s">
        <v>4005</v>
      </c>
      <c r="C2452" s="1" t="s">
        <v>4149</v>
      </c>
      <c r="D2452" s="1" t="s">
        <v>5061</v>
      </c>
      <c r="E2452" s="1" t="s">
        <v>5062</v>
      </c>
      <c r="F2452" s="1" t="s">
        <v>346</v>
      </c>
      <c r="G2452" s="1"/>
      <c r="H2452" s="1" t="s">
        <v>9</v>
      </c>
    </row>
    <row r="2453" spans="1:8" x14ac:dyDescent="0.3">
      <c r="A2453" s="1">
        <v>951</v>
      </c>
      <c r="B2453" s="1" t="s">
        <v>129</v>
      </c>
      <c r="C2453" s="1" t="s">
        <v>1630</v>
      </c>
      <c r="D2453" s="1" t="s">
        <v>5063</v>
      </c>
      <c r="E2453" s="1" t="s">
        <v>5064</v>
      </c>
      <c r="F2453" s="1" t="s">
        <v>346</v>
      </c>
      <c r="G2453" s="1">
        <v>20</v>
      </c>
      <c r="H2453" s="1" t="s">
        <v>9</v>
      </c>
    </row>
    <row r="2454" spans="1:8" x14ac:dyDescent="0.3">
      <c r="A2454" s="1">
        <v>952</v>
      </c>
      <c r="B2454" s="1" t="s">
        <v>1623</v>
      </c>
      <c r="C2454" s="1" t="s">
        <v>4092</v>
      </c>
      <c r="D2454" s="1" t="s">
        <v>5065</v>
      </c>
      <c r="E2454" s="1" t="s">
        <v>5066</v>
      </c>
      <c r="F2454" s="1" t="s">
        <v>346</v>
      </c>
      <c r="G2454" s="1"/>
      <c r="H2454" s="1" t="s">
        <v>9</v>
      </c>
    </row>
    <row r="2455" spans="1:8" x14ac:dyDescent="0.3">
      <c r="A2455" s="1">
        <v>953</v>
      </c>
      <c r="B2455" s="1" t="s">
        <v>233</v>
      </c>
      <c r="C2455" s="1" t="s">
        <v>4338</v>
      </c>
      <c r="D2455" s="1" t="s">
        <v>5067</v>
      </c>
      <c r="E2455" s="1" t="s">
        <v>5068</v>
      </c>
      <c r="F2455" s="1" t="s">
        <v>346</v>
      </c>
      <c r="G2455" s="1"/>
      <c r="H2455" s="1" t="s">
        <v>9</v>
      </c>
    </row>
    <row r="2456" spans="1:8" x14ac:dyDescent="0.3">
      <c r="A2456" s="1">
        <v>954</v>
      </c>
      <c r="B2456" s="1" t="s">
        <v>342</v>
      </c>
      <c r="C2456" s="1" t="s">
        <v>4977</v>
      </c>
      <c r="D2456" s="1" t="s">
        <v>5069</v>
      </c>
      <c r="E2456" s="1" t="s">
        <v>5070</v>
      </c>
      <c r="F2456" s="1" t="s">
        <v>8</v>
      </c>
      <c r="G2456" s="1">
        <v>40</v>
      </c>
      <c r="H2456" s="1" t="s">
        <v>9</v>
      </c>
    </row>
    <row r="2457" spans="1:8" x14ac:dyDescent="0.3">
      <c r="A2457" s="1">
        <v>955</v>
      </c>
      <c r="B2457" s="1" t="s">
        <v>60</v>
      </c>
      <c r="C2457" s="1" t="s">
        <v>61</v>
      </c>
      <c r="D2457" s="1" t="s">
        <v>5071</v>
      </c>
      <c r="E2457" s="1" t="s">
        <v>5072</v>
      </c>
      <c r="F2457" s="1" t="s">
        <v>346</v>
      </c>
      <c r="G2457" s="1"/>
      <c r="H2457" s="1" t="s">
        <v>117</v>
      </c>
    </row>
    <row r="2458" spans="1:8" x14ac:dyDescent="0.3">
      <c r="A2458" s="1">
        <v>956</v>
      </c>
      <c r="B2458" s="1" t="s">
        <v>3868</v>
      </c>
      <c r="C2458" s="1" t="s">
        <v>114</v>
      </c>
      <c r="D2458" s="1" t="s">
        <v>5073</v>
      </c>
      <c r="E2458" s="1" t="s">
        <v>5074</v>
      </c>
      <c r="F2458" s="1" t="s">
        <v>346</v>
      </c>
      <c r="G2458" s="1"/>
      <c r="H2458" s="1" t="s">
        <v>9</v>
      </c>
    </row>
    <row r="2459" spans="1:8" x14ac:dyDescent="0.3">
      <c r="A2459" s="1">
        <v>957</v>
      </c>
      <c r="B2459" s="1" t="s">
        <v>4</v>
      </c>
      <c r="C2459" s="1" t="s">
        <v>130</v>
      </c>
      <c r="D2459" s="1" t="s">
        <v>5075</v>
      </c>
      <c r="E2459" s="1" t="s">
        <v>5076</v>
      </c>
      <c r="F2459" s="1" t="s">
        <v>346</v>
      </c>
      <c r="G2459" s="1">
        <v>20</v>
      </c>
      <c r="H2459" s="1" t="s">
        <v>9</v>
      </c>
    </row>
    <row r="2460" spans="1:8" x14ac:dyDescent="0.3">
      <c r="A2460" s="1">
        <v>958</v>
      </c>
      <c r="B2460" s="1" t="s">
        <v>3868</v>
      </c>
      <c r="C2460" s="1" t="s">
        <v>3478</v>
      </c>
      <c r="D2460" s="1" t="s">
        <v>5077</v>
      </c>
      <c r="E2460" s="1" t="s">
        <v>5078</v>
      </c>
      <c r="F2460" s="1" t="s">
        <v>346</v>
      </c>
      <c r="G2460" s="1"/>
      <c r="H2460" s="1" t="s">
        <v>9</v>
      </c>
    </row>
    <row r="2461" spans="1:8" x14ac:dyDescent="0.3">
      <c r="A2461" s="1">
        <v>959</v>
      </c>
      <c r="B2461" s="1" t="s">
        <v>342</v>
      </c>
      <c r="C2461" s="1" t="s">
        <v>2063</v>
      </c>
      <c r="D2461" s="1" t="s">
        <v>5079</v>
      </c>
      <c r="E2461" s="1" t="s">
        <v>5080</v>
      </c>
      <c r="F2461" s="1" t="s">
        <v>8</v>
      </c>
      <c r="G2461" s="1">
        <v>45</v>
      </c>
      <c r="H2461" s="1" t="s">
        <v>9</v>
      </c>
    </row>
    <row r="2462" spans="1:8" x14ac:dyDescent="0.3">
      <c r="A2462" s="1">
        <v>960</v>
      </c>
      <c r="B2462" s="1" t="s">
        <v>233</v>
      </c>
      <c r="C2462" s="1" t="s">
        <v>4338</v>
      </c>
      <c r="D2462" s="1" t="s">
        <v>5081</v>
      </c>
      <c r="E2462" s="1" t="s">
        <v>5082</v>
      </c>
      <c r="F2462" s="1" t="s">
        <v>346</v>
      </c>
      <c r="G2462" s="1"/>
      <c r="H2462" s="1" t="s">
        <v>9</v>
      </c>
    </row>
    <row r="2463" spans="1:8" x14ac:dyDescent="0.3">
      <c r="A2463" s="1">
        <v>961</v>
      </c>
      <c r="B2463" s="1" t="s">
        <v>4005</v>
      </c>
      <c r="C2463" s="1" t="s">
        <v>4149</v>
      </c>
      <c r="D2463" s="1" t="s">
        <v>5083</v>
      </c>
      <c r="E2463" s="1" t="s">
        <v>5084</v>
      </c>
      <c r="F2463" s="1" t="s">
        <v>346</v>
      </c>
      <c r="G2463" s="1"/>
      <c r="H2463" s="1" t="s">
        <v>9</v>
      </c>
    </row>
    <row r="2464" spans="1:8" x14ac:dyDescent="0.3">
      <c r="A2464" s="1">
        <v>962</v>
      </c>
      <c r="B2464" s="1" t="s">
        <v>129</v>
      </c>
      <c r="C2464" s="1" t="s">
        <v>1630</v>
      </c>
      <c r="D2464" s="1" t="s">
        <v>5085</v>
      </c>
      <c r="E2464" s="1" t="s">
        <v>5086</v>
      </c>
      <c r="F2464" s="1" t="s">
        <v>346</v>
      </c>
      <c r="G2464" s="1">
        <v>20</v>
      </c>
      <c r="H2464" s="1" t="s">
        <v>9</v>
      </c>
    </row>
    <row r="2465" spans="1:8" x14ac:dyDescent="0.3">
      <c r="A2465" s="1">
        <v>963</v>
      </c>
      <c r="B2465" s="1" t="s">
        <v>657</v>
      </c>
      <c r="C2465" s="1" t="s">
        <v>30</v>
      </c>
      <c r="D2465" s="1" t="s">
        <v>5087</v>
      </c>
      <c r="E2465" s="1" t="s">
        <v>5088</v>
      </c>
      <c r="F2465" s="1" t="s">
        <v>346</v>
      </c>
      <c r="G2465" s="1">
        <v>450</v>
      </c>
      <c r="H2465" s="1" t="s">
        <v>9</v>
      </c>
    </row>
    <row r="2466" spans="1:8" x14ac:dyDescent="0.3">
      <c r="A2466" s="1">
        <v>964</v>
      </c>
      <c r="B2466" s="1" t="s">
        <v>497</v>
      </c>
      <c r="C2466" s="1" t="s">
        <v>498</v>
      </c>
      <c r="D2466" s="1" t="s">
        <v>5089</v>
      </c>
      <c r="E2466" s="1" t="s">
        <v>5090</v>
      </c>
      <c r="F2466" s="1" t="s">
        <v>346</v>
      </c>
      <c r="G2466" s="1"/>
      <c r="H2466" s="1" t="s">
        <v>257</v>
      </c>
    </row>
    <row r="2467" spans="1:8" x14ac:dyDescent="0.3">
      <c r="A2467" s="1">
        <v>965</v>
      </c>
      <c r="B2467" s="1" t="s">
        <v>3868</v>
      </c>
      <c r="C2467" s="1" t="s">
        <v>3160</v>
      </c>
      <c r="D2467" s="1" t="s">
        <v>5091</v>
      </c>
      <c r="E2467" s="1" t="s">
        <v>5092</v>
      </c>
      <c r="F2467" s="1" t="s">
        <v>346</v>
      </c>
      <c r="G2467" s="1"/>
      <c r="H2467" s="1" t="s">
        <v>9</v>
      </c>
    </row>
    <row r="2468" spans="1:8" x14ac:dyDescent="0.3">
      <c r="A2468" s="1">
        <v>966</v>
      </c>
      <c r="B2468" s="1" t="s">
        <v>4005</v>
      </c>
      <c r="C2468" s="1" t="s">
        <v>870</v>
      </c>
      <c r="D2468" s="1" t="s">
        <v>5093</v>
      </c>
      <c r="E2468" s="1" t="s">
        <v>5094</v>
      </c>
      <c r="F2468" s="1" t="s">
        <v>346</v>
      </c>
      <c r="G2468" s="1"/>
      <c r="H2468" s="1" t="s">
        <v>9</v>
      </c>
    </row>
    <row r="2469" spans="1:8" x14ac:dyDescent="0.3">
      <c r="A2469" s="1">
        <v>967</v>
      </c>
      <c r="B2469" s="1" t="s">
        <v>1623</v>
      </c>
      <c r="C2469" s="1" t="s">
        <v>4200</v>
      </c>
      <c r="D2469" s="1" t="s">
        <v>5095</v>
      </c>
      <c r="E2469" s="1" t="s">
        <v>5096</v>
      </c>
      <c r="F2469" s="1" t="s">
        <v>346</v>
      </c>
      <c r="G2469" s="1"/>
      <c r="H2469" s="1" t="s">
        <v>117</v>
      </c>
    </row>
    <row r="2470" spans="1:8" x14ac:dyDescent="0.3">
      <c r="A2470" s="1">
        <v>968</v>
      </c>
      <c r="B2470" s="1" t="s">
        <v>3953</v>
      </c>
      <c r="C2470" s="1" t="s">
        <v>3954</v>
      </c>
      <c r="D2470" s="1" t="s">
        <v>5097</v>
      </c>
      <c r="E2470" s="1" t="s">
        <v>5098</v>
      </c>
      <c r="F2470" s="1" t="s">
        <v>346</v>
      </c>
      <c r="G2470" s="1"/>
      <c r="H2470" s="1" t="s">
        <v>9</v>
      </c>
    </row>
    <row r="2471" spans="1:8" x14ac:dyDescent="0.3">
      <c r="A2471" s="1">
        <v>969</v>
      </c>
      <c r="B2471" s="1" t="s">
        <v>342</v>
      </c>
      <c r="C2471" s="1" t="s">
        <v>4977</v>
      </c>
      <c r="D2471" s="1" t="s">
        <v>5099</v>
      </c>
      <c r="E2471" s="1" t="s">
        <v>5100</v>
      </c>
      <c r="F2471" s="1" t="s">
        <v>8</v>
      </c>
      <c r="G2471" s="1">
        <v>40</v>
      </c>
      <c r="H2471" s="1" t="s">
        <v>9</v>
      </c>
    </row>
    <row r="2472" spans="1:8" x14ac:dyDescent="0.3">
      <c r="A2472" s="1">
        <v>970</v>
      </c>
      <c r="B2472" s="1" t="s">
        <v>233</v>
      </c>
      <c r="C2472" s="1" t="s">
        <v>4338</v>
      </c>
      <c r="D2472" s="1" t="s">
        <v>5101</v>
      </c>
      <c r="E2472" s="1" t="s">
        <v>5102</v>
      </c>
      <c r="F2472" s="1" t="s">
        <v>346</v>
      </c>
      <c r="G2472" s="1"/>
      <c r="H2472" s="1" t="s">
        <v>9</v>
      </c>
    </row>
    <row r="2473" spans="1:8" x14ac:dyDescent="0.3">
      <c r="A2473" s="1">
        <v>971</v>
      </c>
      <c r="B2473" s="1" t="s">
        <v>3868</v>
      </c>
      <c r="C2473" s="1" t="s">
        <v>114</v>
      </c>
      <c r="D2473" s="1" t="s">
        <v>5103</v>
      </c>
      <c r="E2473" s="1" t="s">
        <v>5104</v>
      </c>
      <c r="F2473" s="1" t="s">
        <v>346</v>
      </c>
      <c r="G2473" s="1"/>
      <c r="H2473" s="1" t="s">
        <v>9</v>
      </c>
    </row>
    <row r="2474" spans="1:8" x14ac:dyDescent="0.3">
      <c r="A2474" s="1">
        <v>972</v>
      </c>
      <c r="B2474" s="1" t="s">
        <v>129</v>
      </c>
      <c r="C2474" s="1" t="s">
        <v>1630</v>
      </c>
      <c r="D2474" s="1" t="s">
        <v>5105</v>
      </c>
      <c r="E2474" s="1" t="s">
        <v>5106</v>
      </c>
      <c r="F2474" s="1" t="s">
        <v>346</v>
      </c>
      <c r="G2474" s="1">
        <v>20</v>
      </c>
      <c r="H2474" s="1" t="s">
        <v>9</v>
      </c>
    </row>
    <row r="2475" spans="1:8" x14ac:dyDescent="0.3">
      <c r="A2475" s="1">
        <v>973</v>
      </c>
      <c r="B2475" s="1" t="s">
        <v>4</v>
      </c>
      <c r="C2475" s="1" t="s">
        <v>3038</v>
      </c>
      <c r="D2475" s="1" t="s">
        <v>5107</v>
      </c>
      <c r="E2475" s="1" t="s">
        <v>5108</v>
      </c>
      <c r="F2475" s="1" t="s">
        <v>346</v>
      </c>
      <c r="G2475" s="1">
        <v>20</v>
      </c>
      <c r="H2475" s="1" t="s">
        <v>9</v>
      </c>
    </row>
    <row r="2476" spans="1:8" x14ac:dyDescent="0.3">
      <c r="A2476" s="1">
        <v>974</v>
      </c>
      <c r="B2476" s="1" t="s">
        <v>4</v>
      </c>
      <c r="C2476" s="1" t="s">
        <v>3926</v>
      </c>
      <c r="D2476" s="1" t="s">
        <v>5109</v>
      </c>
      <c r="E2476" s="1" t="s">
        <v>5110</v>
      </c>
      <c r="F2476" s="1" t="s">
        <v>346</v>
      </c>
      <c r="G2476" s="1"/>
      <c r="H2476" s="1" t="s">
        <v>9</v>
      </c>
    </row>
    <row r="2477" spans="1:8" x14ac:dyDescent="0.3">
      <c r="A2477" s="1">
        <v>975</v>
      </c>
      <c r="B2477" s="1" t="s">
        <v>1623</v>
      </c>
      <c r="C2477" s="1" t="s">
        <v>4092</v>
      </c>
      <c r="D2477" s="1" t="s">
        <v>5111</v>
      </c>
      <c r="E2477" s="1" t="s">
        <v>5112</v>
      </c>
      <c r="F2477" s="1" t="s">
        <v>346</v>
      </c>
      <c r="G2477" s="1"/>
      <c r="H2477" s="1" t="s">
        <v>9</v>
      </c>
    </row>
    <row r="2478" spans="1:8" x14ac:dyDescent="0.3">
      <c r="A2478" s="1">
        <v>976</v>
      </c>
      <c r="B2478" s="1" t="s">
        <v>14</v>
      </c>
      <c r="C2478" s="1" t="s">
        <v>3524</v>
      </c>
      <c r="D2478" s="1" t="s">
        <v>5113</v>
      </c>
      <c r="E2478" s="1" t="s">
        <v>5114</v>
      </c>
      <c r="F2478" s="1" t="s">
        <v>346</v>
      </c>
      <c r="G2478" s="1"/>
      <c r="H2478" s="1" t="s">
        <v>9</v>
      </c>
    </row>
    <row r="2479" spans="1:8" x14ac:dyDescent="0.3">
      <c r="A2479" s="1">
        <v>977</v>
      </c>
      <c r="B2479" s="1" t="s">
        <v>1623</v>
      </c>
      <c r="C2479" s="1" t="s">
        <v>4200</v>
      </c>
      <c r="D2479" s="1" t="s">
        <v>5115</v>
      </c>
      <c r="E2479" s="1" t="s">
        <v>5116</v>
      </c>
      <c r="F2479" s="1" t="s">
        <v>346</v>
      </c>
      <c r="G2479" s="1"/>
      <c r="H2479" s="1" t="s">
        <v>9</v>
      </c>
    </row>
    <row r="2480" spans="1:8" x14ac:dyDescent="0.3">
      <c r="A2480" s="1">
        <v>978</v>
      </c>
      <c r="B2480" s="1" t="s">
        <v>233</v>
      </c>
      <c r="C2480" s="1" t="s">
        <v>4338</v>
      </c>
      <c r="D2480" s="1" t="s">
        <v>5117</v>
      </c>
      <c r="E2480" s="1" t="s">
        <v>5118</v>
      </c>
      <c r="F2480" s="1" t="s">
        <v>346</v>
      </c>
      <c r="G2480" s="1"/>
      <c r="H2480" s="1" t="s">
        <v>9</v>
      </c>
    </row>
    <row r="2481" spans="1:8" x14ac:dyDescent="0.3">
      <c r="A2481" s="1">
        <v>979</v>
      </c>
      <c r="B2481" s="1" t="s">
        <v>60</v>
      </c>
      <c r="C2481" s="1" t="s">
        <v>61</v>
      </c>
      <c r="D2481" s="1" t="s">
        <v>5119</v>
      </c>
      <c r="E2481" s="1" t="s">
        <v>5120</v>
      </c>
      <c r="F2481" s="1" t="s">
        <v>346</v>
      </c>
      <c r="G2481" s="1"/>
      <c r="H2481" s="1" t="s">
        <v>9</v>
      </c>
    </row>
    <row r="2482" spans="1:8" x14ac:dyDescent="0.3">
      <c r="A2482" s="1">
        <v>980</v>
      </c>
      <c r="B2482" s="1" t="s">
        <v>657</v>
      </c>
      <c r="C2482" s="1" t="s">
        <v>658</v>
      </c>
      <c r="D2482" s="1" t="s">
        <v>5121</v>
      </c>
      <c r="E2482" s="1" t="s">
        <v>5122</v>
      </c>
      <c r="F2482" s="1" t="s">
        <v>346</v>
      </c>
      <c r="G2482" s="1">
        <v>450</v>
      </c>
      <c r="H2482" s="1" t="s">
        <v>9</v>
      </c>
    </row>
    <row r="2483" spans="1:8" x14ac:dyDescent="0.3">
      <c r="A2483" s="1">
        <v>981</v>
      </c>
      <c r="B2483" s="1" t="s">
        <v>4</v>
      </c>
      <c r="C2483" s="1" t="s">
        <v>212</v>
      </c>
      <c r="D2483" s="1" t="s">
        <v>5123</v>
      </c>
      <c r="E2483" s="1" t="s">
        <v>4817</v>
      </c>
      <c r="F2483" s="1" t="s">
        <v>346</v>
      </c>
      <c r="G2483" s="1">
        <v>20</v>
      </c>
      <c r="H2483" s="1" t="s">
        <v>9</v>
      </c>
    </row>
    <row r="2484" spans="1:8" x14ac:dyDescent="0.3">
      <c r="A2484" s="1">
        <v>982</v>
      </c>
      <c r="B2484" s="1" t="s">
        <v>233</v>
      </c>
      <c r="C2484" s="1" t="s">
        <v>4338</v>
      </c>
      <c r="D2484" s="1" t="s">
        <v>5124</v>
      </c>
      <c r="E2484" s="1" t="s">
        <v>5125</v>
      </c>
      <c r="F2484" s="1" t="s">
        <v>346</v>
      </c>
      <c r="G2484" s="1"/>
      <c r="H2484" s="1" t="s">
        <v>9</v>
      </c>
    </row>
    <row r="2485" spans="1:8" x14ac:dyDescent="0.3">
      <c r="A2485" s="1">
        <v>983</v>
      </c>
      <c r="B2485" s="1" t="s">
        <v>129</v>
      </c>
      <c r="C2485" s="1" t="s">
        <v>529</v>
      </c>
      <c r="D2485" s="1" t="s">
        <v>5126</v>
      </c>
      <c r="E2485" s="1" t="s">
        <v>5127</v>
      </c>
      <c r="F2485" s="1" t="s">
        <v>346</v>
      </c>
      <c r="G2485" s="1"/>
      <c r="H2485" s="1" t="s">
        <v>9</v>
      </c>
    </row>
    <row r="2486" spans="1:8" x14ac:dyDescent="0.3">
      <c r="A2486" s="1">
        <v>984</v>
      </c>
      <c r="B2486" s="1" t="s">
        <v>3868</v>
      </c>
      <c r="C2486" s="1" t="s">
        <v>114</v>
      </c>
      <c r="D2486" s="1" t="s">
        <v>5128</v>
      </c>
      <c r="E2486" s="1" t="s">
        <v>5129</v>
      </c>
      <c r="F2486" s="1" t="s">
        <v>346</v>
      </c>
      <c r="G2486" s="1"/>
      <c r="H2486" s="1" t="s">
        <v>9</v>
      </c>
    </row>
    <row r="2487" spans="1:8" x14ac:dyDescent="0.3">
      <c r="A2487" s="1">
        <v>985</v>
      </c>
      <c r="B2487" s="1" t="s">
        <v>4005</v>
      </c>
      <c r="C2487" s="1" t="s">
        <v>75</v>
      </c>
      <c r="D2487" s="1" t="s">
        <v>5130</v>
      </c>
      <c r="E2487" s="1" t="s">
        <v>5131</v>
      </c>
      <c r="F2487" s="1" t="s">
        <v>346</v>
      </c>
      <c r="G2487" s="1"/>
      <c r="H2487" s="1" t="s">
        <v>9</v>
      </c>
    </row>
    <row r="2488" spans="1:8" x14ac:dyDescent="0.3">
      <c r="A2488" s="1">
        <v>986</v>
      </c>
      <c r="B2488" s="1" t="s">
        <v>3868</v>
      </c>
      <c r="C2488" s="1" t="s">
        <v>3478</v>
      </c>
      <c r="D2488" s="1" t="s">
        <v>5132</v>
      </c>
      <c r="E2488" s="1" t="s">
        <v>5133</v>
      </c>
      <c r="F2488" s="1" t="s">
        <v>346</v>
      </c>
      <c r="G2488" s="1"/>
      <c r="H2488" s="1" t="s">
        <v>9</v>
      </c>
    </row>
    <row r="2489" spans="1:8" x14ac:dyDescent="0.3">
      <c r="A2489" s="1">
        <v>987</v>
      </c>
      <c r="B2489" s="1" t="s">
        <v>4274</v>
      </c>
      <c r="C2489" s="1" t="s">
        <v>4275</v>
      </c>
      <c r="D2489" s="1" t="s">
        <v>5134</v>
      </c>
      <c r="E2489" s="1" t="s">
        <v>5135</v>
      </c>
      <c r="F2489" s="1" t="s">
        <v>346</v>
      </c>
      <c r="G2489" s="1"/>
      <c r="H2489" s="1" t="s">
        <v>257</v>
      </c>
    </row>
    <row r="2490" spans="1:8" x14ac:dyDescent="0.3">
      <c r="A2490" s="1">
        <v>988</v>
      </c>
      <c r="B2490" s="1" t="s">
        <v>825</v>
      </c>
      <c r="C2490" s="1" t="s">
        <v>379</v>
      </c>
      <c r="D2490" s="1" t="s">
        <v>5136</v>
      </c>
      <c r="E2490" s="1" t="s">
        <v>5137</v>
      </c>
      <c r="F2490" s="1" t="s">
        <v>346</v>
      </c>
      <c r="G2490" s="1"/>
      <c r="H2490" s="1" t="s">
        <v>117</v>
      </c>
    </row>
    <row r="2491" spans="1:8" x14ac:dyDescent="0.3">
      <c r="A2491" s="1">
        <v>989</v>
      </c>
      <c r="B2491" s="1" t="s">
        <v>4005</v>
      </c>
      <c r="C2491" s="1" t="s">
        <v>4149</v>
      </c>
      <c r="D2491" s="1" t="s">
        <v>5138</v>
      </c>
      <c r="E2491" s="1" t="s">
        <v>5139</v>
      </c>
      <c r="F2491" s="1" t="s">
        <v>346</v>
      </c>
      <c r="G2491" s="1"/>
      <c r="H2491" s="1" t="s">
        <v>9</v>
      </c>
    </row>
    <row r="2492" spans="1:8" x14ac:dyDescent="0.3">
      <c r="A2492" s="1">
        <v>990</v>
      </c>
      <c r="B2492" s="1" t="s">
        <v>4005</v>
      </c>
      <c r="C2492" s="1" t="s">
        <v>27</v>
      </c>
      <c r="D2492" s="1" t="s">
        <v>5140</v>
      </c>
      <c r="E2492" s="1" t="s">
        <v>5141</v>
      </c>
      <c r="F2492" s="1" t="s">
        <v>346</v>
      </c>
      <c r="G2492" s="1"/>
      <c r="H2492" s="1" t="s">
        <v>9</v>
      </c>
    </row>
    <row r="2493" spans="1:8" x14ac:dyDescent="0.3">
      <c r="A2493" s="1">
        <v>991</v>
      </c>
      <c r="B2493" s="1" t="s">
        <v>342</v>
      </c>
      <c r="C2493" s="1" t="s">
        <v>4977</v>
      </c>
      <c r="D2493" s="1" t="s">
        <v>5142</v>
      </c>
      <c r="E2493" s="1" t="s">
        <v>5143</v>
      </c>
      <c r="F2493" s="1" t="s">
        <v>8</v>
      </c>
      <c r="G2493" s="1">
        <v>40</v>
      </c>
      <c r="H2493" s="1" t="s">
        <v>9</v>
      </c>
    </row>
    <row r="2494" spans="1:8" x14ac:dyDescent="0.3">
      <c r="A2494" s="1">
        <v>992</v>
      </c>
      <c r="B2494" s="1" t="s">
        <v>14</v>
      </c>
      <c r="C2494" s="1" t="s">
        <v>101</v>
      </c>
      <c r="D2494" s="1" t="s">
        <v>5144</v>
      </c>
      <c r="E2494" s="1" t="s">
        <v>5145</v>
      </c>
      <c r="F2494" s="1" t="s">
        <v>346</v>
      </c>
      <c r="G2494" s="1"/>
      <c r="H2494" s="1" t="s">
        <v>9</v>
      </c>
    </row>
    <row r="2495" spans="1:8" x14ac:dyDescent="0.3">
      <c r="A2495" s="1">
        <v>993</v>
      </c>
      <c r="B2495" s="1" t="s">
        <v>4005</v>
      </c>
      <c r="C2495" s="1" t="s">
        <v>11</v>
      </c>
      <c r="D2495" s="1" t="s">
        <v>5146</v>
      </c>
      <c r="E2495" s="1" t="s">
        <v>5147</v>
      </c>
      <c r="F2495" s="1" t="s">
        <v>346</v>
      </c>
      <c r="G2495" s="1"/>
      <c r="H2495" s="1" t="s">
        <v>9</v>
      </c>
    </row>
    <row r="2496" spans="1:8" x14ac:dyDescent="0.3">
      <c r="A2496" s="1">
        <v>994</v>
      </c>
      <c r="B2496" s="1" t="s">
        <v>4</v>
      </c>
      <c r="C2496" s="1" t="s">
        <v>212</v>
      </c>
      <c r="D2496" s="1" t="s">
        <v>5148</v>
      </c>
      <c r="E2496" s="1" t="s">
        <v>5149</v>
      </c>
      <c r="F2496" s="1" t="s">
        <v>346</v>
      </c>
      <c r="G2496" s="1">
        <v>20</v>
      </c>
      <c r="H2496" s="1" t="s">
        <v>9</v>
      </c>
    </row>
    <row r="2497" spans="1:8" x14ac:dyDescent="0.3">
      <c r="A2497" s="1">
        <v>995</v>
      </c>
      <c r="B2497" s="1" t="s">
        <v>1623</v>
      </c>
      <c r="C2497" s="1" t="s">
        <v>4092</v>
      </c>
      <c r="D2497" s="1" t="s">
        <v>5150</v>
      </c>
      <c r="E2497" s="1" t="s">
        <v>5151</v>
      </c>
      <c r="F2497" s="1" t="s">
        <v>346</v>
      </c>
      <c r="G2497" s="1"/>
      <c r="H2497" s="1" t="s">
        <v>9</v>
      </c>
    </row>
    <row r="2498" spans="1:8" x14ac:dyDescent="0.3">
      <c r="A2498" s="1">
        <v>996</v>
      </c>
      <c r="B2498" s="1" t="s">
        <v>129</v>
      </c>
      <c r="C2498" s="1" t="s">
        <v>1630</v>
      </c>
      <c r="D2498" s="1" t="s">
        <v>5152</v>
      </c>
      <c r="E2498" s="1" t="s">
        <v>5153</v>
      </c>
      <c r="F2498" s="1" t="s">
        <v>346</v>
      </c>
      <c r="G2498" s="1">
        <v>20</v>
      </c>
      <c r="H2498" s="1" t="s">
        <v>9</v>
      </c>
    </row>
    <row r="2499" spans="1:8" x14ac:dyDescent="0.3">
      <c r="A2499" s="1">
        <v>997</v>
      </c>
      <c r="B2499" s="1" t="s">
        <v>86</v>
      </c>
      <c r="C2499" s="1" t="s">
        <v>87</v>
      </c>
      <c r="D2499" s="1" t="s">
        <v>5154</v>
      </c>
      <c r="E2499" s="1" t="s">
        <v>5155</v>
      </c>
      <c r="F2499" s="1" t="s">
        <v>346</v>
      </c>
      <c r="G2499" s="1">
        <v>25</v>
      </c>
      <c r="H2499" s="1" t="s">
        <v>117</v>
      </c>
    </row>
    <row r="2500" spans="1:8" x14ac:dyDescent="0.3">
      <c r="A2500" s="1">
        <v>998</v>
      </c>
      <c r="B2500" s="1" t="s">
        <v>3868</v>
      </c>
      <c r="C2500" s="1" t="s">
        <v>114</v>
      </c>
      <c r="D2500" s="1" t="s">
        <v>5156</v>
      </c>
      <c r="E2500" s="1" t="s">
        <v>5157</v>
      </c>
      <c r="F2500" s="1" t="s">
        <v>346</v>
      </c>
      <c r="G2500" s="1"/>
      <c r="H2500" s="1" t="s">
        <v>9</v>
      </c>
    </row>
    <row r="2501" spans="1:8" x14ac:dyDescent="0.3">
      <c r="A2501" s="1">
        <v>999</v>
      </c>
      <c r="B2501" s="1" t="s">
        <v>657</v>
      </c>
      <c r="C2501" s="1" t="s">
        <v>30</v>
      </c>
      <c r="D2501" s="1" t="s">
        <v>5158</v>
      </c>
      <c r="E2501" s="1" t="s">
        <v>5159</v>
      </c>
      <c r="F2501" s="1" t="s">
        <v>346</v>
      </c>
      <c r="G2501" s="1">
        <v>450</v>
      </c>
      <c r="H2501" s="1" t="s">
        <v>9</v>
      </c>
    </row>
    <row r="2502" spans="1:8" x14ac:dyDescent="0.3">
      <c r="A2502" s="1">
        <v>1000</v>
      </c>
      <c r="B2502" s="1" t="s">
        <v>4</v>
      </c>
      <c r="C2502" s="1" t="s">
        <v>212</v>
      </c>
      <c r="D2502" s="1" t="s">
        <v>5160</v>
      </c>
      <c r="E2502" s="1" t="s">
        <v>5161</v>
      </c>
      <c r="F2502" s="1" t="s">
        <v>346</v>
      </c>
      <c r="G2502" s="1"/>
      <c r="H2502" s="1" t="s">
        <v>9</v>
      </c>
    </row>
    <row r="2503" spans="1:8" x14ac:dyDescent="0.3">
      <c r="A2503" s="1">
        <v>1001</v>
      </c>
      <c r="B2503" s="1" t="s">
        <v>233</v>
      </c>
      <c r="C2503" s="1" t="s">
        <v>4338</v>
      </c>
      <c r="D2503" s="1" t="s">
        <v>5162</v>
      </c>
      <c r="E2503" s="1" t="s">
        <v>5163</v>
      </c>
      <c r="F2503" s="1" t="s">
        <v>346</v>
      </c>
      <c r="G2503" s="1"/>
      <c r="H2503" s="1" t="s">
        <v>9</v>
      </c>
    </row>
    <row r="2504" spans="1:8" x14ac:dyDescent="0.3">
      <c r="A2504" s="1">
        <v>1002</v>
      </c>
      <c r="B2504" s="1" t="s">
        <v>4</v>
      </c>
      <c r="C2504" s="1" t="s">
        <v>3373</v>
      </c>
      <c r="D2504" s="1" t="s">
        <v>5164</v>
      </c>
      <c r="E2504" s="1" t="s">
        <v>5165</v>
      </c>
      <c r="F2504" s="1" t="s">
        <v>346</v>
      </c>
      <c r="G2504" s="1"/>
      <c r="H2504" s="1" t="s">
        <v>9</v>
      </c>
    </row>
    <row r="2505" spans="1:8" x14ac:dyDescent="0.3">
      <c r="A2505" s="1">
        <v>1003</v>
      </c>
      <c r="B2505" s="1" t="s">
        <v>129</v>
      </c>
      <c r="C2505" s="1" t="s">
        <v>4200</v>
      </c>
      <c r="D2505" s="1" t="s">
        <v>5166</v>
      </c>
      <c r="E2505" s="1" t="s">
        <v>5167</v>
      </c>
      <c r="F2505" s="1" t="s">
        <v>346</v>
      </c>
      <c r="G2505" s="1"/>
      <c r="H2505" s="1" t="s">
        <v>9</v>
      </c>
    </row>
    <row r="2506" spans="1:8" x14ac:dyDescent="0.3">
      <c r="A2506" s="1">
        <v>1004</v>
      </c>
      <c r="B2506" s="1" t="s">
        <v>1623</v>
      </c>
      <c r="C2506" s="1" t="s">
        <v>4149</v>
      </c>
      <c r="D2506" s="1" t="s">
        <v>5168</v>
      </c>
      <c r="E2506" s="1" t="s">
        <v>5169</v>
      </c>
      <c r="F2506" s="1" t="s">
        <v>346</v>
      </c>
      <c r="G2506" s="1"/>
      <c r="H2506" s="1" t="s">
        <v>9</v>
      </c>
    </row>
    <row r="2507" spans="1:8" x14ac:dyDescent="0.3">
      <c r="A2507" s="1">
        <v>1005</v>
      </c>
      <c r="B2507" s="1" t="s">
        <v>233</v>
      </c>
      <c r="C2507" s="1" t="s">
        <v>4338</v>
      </c>
      <c r="D2507" s="1" t="s">
        <v>5170</v>
      </c>
      <c r="E2507" s="1" t="s">
        <v>5171</v>
      </c>
      <c r="F2507" s="1" t="s">
        <v>346</v>
      </c>
      <c r="G2507" s="1"/>
      <c r="H2507" s="1" t="s">
        <v>9</v>
      </c>
    </row>
    <row r="2508" spans="1:8" x14ac:dyDescent="0.3">
      <c r="A2508" s="1">
        <v>1006</v>
      </c>
      <c r="B2508" s="1" t="s">
        <v>14</v>
      </c>
      <c r="C2508" s="1" t="s">
        <v>3524</v>
      </c>
      <c r="D2508" s="1" t="s">
        <v>5172</v>
      </c>
      <c r="E2508" s="1" t="s">
        <v>5173</v>
      </c>
      <c r="F2508" s="1" t="s">
        <v>346</v>
      </c>
      <c r="G2508" s="1"/>
      <c r="H2508" s="1" t="s">
        <v>9</v>
      </c>
    </row>
    <row r="2509" spans="1:8" x14ac:dyDescent="0.3">
      <c r="A2509" s="1">
        <v>1007</v>
      </c>
      <c r="B2509" s="1" t="s">
        <v>342</v>
      </c>
      <c r="C2509" s="1" t="s">
        <v>1200</v>
      </c>
      <c r="D2509" s="1" t="s">
        <v>5174</v>
      </c>
      <c r="E2509" s="1" t="s">
        <v>5175</v>
      </c>
      <c r="F2509" s="1" t="s">
        <v>8</v>
      </c>
      <c r="G2509" s="1">
        <v>40</v>
      </c>
      <c r="H2509" s="1" t="s">
        <v>9</v>
      </c>
    </row>
    <row r="2510" spans="1:8" x14ac:dyDescent="0.3">
      <c r="A2510" s="1">
        <v>1008</v>
      </c>
      <c r="B2510" s="1" t="s">
        <v>1623</v>
      </c>
      <c r="C2510" s="1" t="s">
        <v>4200</v>
      </c>
      <c r="D2510" s="1" t="s">
        <v>5176</v>
      </c>
      <c r="E2510" s="1" t="s">
        <v>5177</v>
      </c>
      <c r="F2510" s="1" t="s">
        <v>346</v>
      </c>
      <c r="G2510" s="1"/>
      <c r="H2510" s="1" t="s">
        <v>9</v>
      </c>
    </row>
    <row r="2511" spans="1:8" x14ac:dyDescent="0.3">
      <c r="A2511" s="1">
        <v>1009</v>
      </c>
      <c r="B2511" s="1" t="s">
        <v>3868</v>
      </c>
      <c r="C2511" s="1" t="s">
        <v>3478</v>
      </c>
      <c r="D2511" s="1" t="s">
        <v>5178</v>
      </c>
      <c r="E2511" s="1" t="s">
        <v>5179</v>
      </c>
      <c r="F2511" s="1" t="s">
        <v>346</v>
      </c>
      <c r="G2511" s="1"/>
      <c r="H2511" s="1" t="s">
        <v>9</v>
      </c>
    </row>
    <row r="2512" spans="1:8" x14ac:dyDescent="0.3">
      <c r="A2512" s="1">
        <v>1010</v>
      </c>
      <c r="B2512" s="1" t="s">
        <v>4005</v>
      </c>
      <c r="C2512" s="1" t="s">
        <v>745</v>
      </c>
      <c r="D2512" s="1" t="s">
        <v>5180</v>
      </c>
      <c r="E2512" s="1" t="s">
        <v>5181</v>
      </c>
      <c r="F2512" s="1" t="s">
        <v>346</v>
      </c>
      <c r="G2512" s="1"/>
      <c r="H2512" s="1" t="s">
        <v>9</v>
      </c>
    </row>
    <row r="2513" spans="1:8" x14ac:dyDescent="0.3">
      <c r="A2513" s="1">
        <v>1011</v>
      </c>
      <c r="B2513" s="1" t="s">
        <v>3868</v>
      </c>
      <c r="C2513" s="1" t="s">
        <v>114</v>
      </c>
      <c r="D2513" s="1" t="s">
        <v>5182</v>
      </c>
      <c r="E2513" s="1" t="s">
        <v>5183</v>
      </c>
      <c r="F2513" s="1" t="s">
        <v>346</v>
      </c>
      <c r="G2513" s="1"/>
      <c r="H2513" s="1" t="s">
        <v>9</v>
      </c>
    </row>
    <row r="2514" spans="1:8" x14ac:dyDescent="0.3">
      <c r="A2514" s="1">
        <v>1012</v>
      </c>
      <c r="B2514" s="1" t="s">
        <v>14</v>
      </c>
      <c r="C2514" s="1" t="s">
        <v>101</v>
      </c>
      <c r="D2514" s="1" t="s">
        <v>5184</v>
      </c>
      <c r="E2514" s="1" t="s">
        <v>5185</v>
      </c>
      <c r="F2514" s="1" t="s">
        <v>346</v>
      </c>
      <c r="G2514" s="1"/>
      <c r="H2514" s="1" t="s">
        <v>9</v>
      </c>
    </row>
    <row r="2515" spans="1:8" x14ac:dyDescent="0.3">
      <c r="A2515" s="1">
        <v>1013</v>
      </c>
      <c r="B2515" s="1" t="s">
        <v>129</v>
      </c>
      <c r="C2515" s="1" t="s">
        <v>529</v>
      </c>
      <c r="D2515" s="1" t="s">
        <v>5186</v>
      </c>
      <c r="E2515" s="1" t="s">
        <v>5187</v>
      </c>
      <c r="F2515" s="1" t="s">
        <v>346</v>
      </c>
      <c r="G2515" s="1"/>
      <c r="H2515" s="1" t="s">
        <v>117</v>
      </c>
    </row>
    <row r="2516" spans="1:8" x14ac:dyDescent="0.3">
      <c r="A2516" s="1">
        <v>1014</v>
      </c>
      <c r="B2516" s="1" t="s">
        <v>233</v>
      </c>
      <c r="C2516" s="1" t="s">
        <v>4338</v>
      </c>
      <c r="D2516" s="1" t="s">
        <v>5188</v>
      </c>
      <c r="E2516" s="1" t="s">
        <v>5189</v>
      </c>
      <c r="F2516" s="1" t="s">
        <v>346</v>
      </c>
      <c r="G2516" s="1"/>
      <c r="H2516" s="1" t="s">
        <v>9</v>
      </c>
    </row>
    <row r="2517" spans="1:8" x14ac:dyDescent="0.3">
      <c r="A2517" s="1">
        <v>1015</v>
      </c>
      <c r="B2517" s="1" t="s">
        <v>657</v>
      </c>
      <c r="C2517" s="1" t="s">
        <v>30</v>
      </c>
      <c r="D2517" s="1" t="s">
        <v>5190</v>
      </c>
      <c r="E2517" s="1" t="s">
        <v>5191</v>
      </c>
      <c r="F2517" s="1" t="s">
        <v>346</v>
      </c>
      <c r="G2517" s="1">
        <v>450</v>
      </c>
      <c r="H2517" s="1" t="s">
        <v>9</v>
      </c>
    </row>
    <row r="2518" spans="1:8" x14ac:dyDescent="0.3">
      <c r="A2518" s="1">
        <v>1016</v>
      </c>
      <c r="B2518" s="1" t="s">
        <v>129</v>
      </c>
      <c r="C2518" s="1" t="s">
        <v>1630</v>
      </c>
      <c r="D2518" s="1" t="s">
        <v>5192</v>
      </c>
      <c r="E2518" s="1" t="s">
        <v>5193</v>
      </c>
      <c r="F2518" s="1" t="s">
        <v>346</v>
      </c>
      <c r="G2518" s="1">
        <v>20</v>
      </c>
      <c r="H2518" s="1" t="s">
        <v>9</v>
      </c>
    </row>
    <row r="2519" spans="1:8" x14ac:dyDescent="0.3">
      <c r="A2519" s="1">
        <v>1017</v>
      </c>
      <c r="B2519" s="1" t="s">
        <v>342</v>
      </c>
      <c r="C2519" s="1" t="s">
        <v>5194</v>
      </c>
      <c r="D2519" s="1" t="s">
        <v>5195</v>
      </c>
      <c r="E2519" s="1" t="s">
        <v>5196</v>
      </c>
      <c r="F2519" s="1" t="s">
        <v>8</v>
      </c>
      <c r="G2519" s="1">
        <v>40</v>
      </c>
      <c r="H2519" s="1" t="s">
        <v>9</v>
      </c>
    </row>
    <row r="2520" spans="1:8" x14ac:dyDescent="0.3">
      <c r="A2520" s="1">
        <v>1018</v>
      </c>
      <c r="B2520" s="1" t="s">
        <v>1623</v>
      </c>
      <c r="C2520" s="1" t="s">
        <v>4092</v>
      </c>
      <c r="D2520" s="1" t="s">
        <v>5197</v>
      </c>
      <c r="E2520" s="1" t="s">
        <v>5198</v>
      </c>
      <c r="F2520" s="1" t="s">
        <v>346</v>
      </c>
      <c r="G2520" s="1"/>
      <c r="H2520" s="1" t="s">
        <v>9</v>
      </c>
    </row>
    <row r="2521" spans="1:8" x14ac:dyDescent="0.3">
      <c r="A2521" s="1">
        <v>1019</v>
      </c>
      <c r="B2521" s="1" t="s">
        <v>3868</v>
      </c>
      <c r="C2521" s="1" t="s">
        <v>3478</v>
      </c>
      <c r="D2521" s="1" t="s">
        <v>5199</v>
      </c>
      <c r="E2521" s="1" t="s">
        <v>5200</v>
      </c>
      <c r="F2521" s="1" t="s">
        <v>346</v>
      </c>
      <c r="G2521" s="1"/>
      <c r="H2521" s="1" t="s">
        <v>9</v>
      </c>
    </row>
    <row r="2522" spans="1:8" x14ac:dyDescent="0.3">
      <c r="A2522" s="1">
        <v>1020</v>
      </c>
      <c r="B2522" s="1" t="s">
        <v>3868</v>
      </c>
      <c r="C2522" s="1" t="s">
        <v>114</v>
      </c>
      <c r="D2522" s="1" t="s">
        <v>5201</v>
      </c>
      <c r="E2522" s="1" t="s">
        <v>5202</v>
      </c>
      <c r="F2522" s="1" t="s">
        <v>346</v>
      </c>
      <c r="G2522" s="1"/>
      <c r="H2522" s="1" t="s">
        <v>9</v>
      </c>
    </row>
    <row r="2523" spans="1:8" x14ac:dyDescent="0.3">
      <c r="A2523" s="1">
        <v>1021</v>
      </c>
      <c r="B2523" s="1" t="s">
        <v>129</v>
      </c>
      <c r="C2523" s="1" t="s">
        <v>1630</v>
      </c>
      <c r="D2523" s="1" t="s">
        <v>5203</v>
      </c>
      <c r="E2523" s="1" t="s">
        <v>5204</v>
      </c>
      <c r="F2523" s="1" t="s">
        <v>346</v>
      </c>
      <c r="G2523" s="1">
        <v>20</v>
      </c>
      <c r="H2523" s="1" t="s">
        <v>9</v>
      </c>
    </row>
    <row r="2524" spans="1:8" x14ac:dyDescent="0.3">
      <c r="A2524" s="1">
        <v>1022</v>
      </c>
      <c r="B2524" s="1" t="s">
        <v>657</v>
      </c>
      <c r="C2524" s="1" t="s">
        <v>30</v>
      </c>
      <c r="D2524" s="1" t="s">
        <v>5205</v>
      </c>
      <c r="E2524" s="1" t="s">
        <v>5206</v>
      </c>
      <c r="F2524" s="1" t="s">
        <v>346</v>
      </c>
      <c r="G2524" s="1">
        <v>450</v>
      </c>
      <c r="H2524" s="1" t="s">
        <v>9</v>
      </c>
    </row>
    <row r="2525" spans="1:8" x14ac:dyDescent="0.3">
      <c r="A2525" s="1">
        <v>1023</v>
      </c>
      <c r="B2525" s="1" t="s">
        <v>233</v>
      </c>
      <c r="C2525" s="1" t="s">
        <v>4338</v>
      </c>
      <c r="D2525" s="1" t="s">
        <v>5207</v>
      </c>
      <c r="E2525" s="1" t="s">
        <v>5208</v>
      </c>
      <c r="F2525" s="1" t="s">
        <v>346</v>
      </c>
      <c r="G2525" s="1"/>
      <c r="H2525" s="1" t="s">
        <v>9</v>
      </c>
    </row>
    <row r="2526" spans="1:8" x14ac:dyDescent="0.3">
      <c r="A2526" s="1">
        <v>1024</v>
      </c>
      <c r="B2526" s="1" t="s">
        <v>129</v>
      </c>
      <c r="C2526" s="1" t="s">
        <v>4200</v>
      </c>
      <c r="D2526" s="1" t="s">
        <v>5209</v>
      </c>
      <c r="E2526" s="1" t="s">
        <v>5210</v>
      </c>
      <c r="F2526" s="1" t="s">
        <v>346</v>
      </c>
      <c r="G2526" s="1"/>
      <c r="H2526" s="1" t="s">
        <v>9</v>
      </c>
    </row>
    <row r="2527" spans="1:8" x14ac:dyDescent="0.3">
      <c r="A2527" s="1">
        <v>1025</v>
      </c>
      <c r="B2527" s="1" t="s">
        <v>14</v>
      </c>
      <c r="C2527" s="1" t="s">
        <v>18</v>
      </c>
      <c r="D2527" s="1" t="s">
        <v>5211</v>
      </c>
      <c r="E2527" s="1" t="s">
        <v>5212</v>
      </c>
      <c r="F2527" s="1" t="s">
        <v>346</v>
      </c>
      <c r="G2527" s="1"/>
      <c r="H2527" s="1" t="s">
        <v>9</v>
      </c>
    </row>
    <row r="2528" spans="1:8" x14ac:dyDescent="0.3">
      <c r="A2528" s="1">
        <v>1026</v>
      </c>
      <c r="B2528" s="1" t="s">
        <v>129</v>
      </c>
      <c r="C2528" s="1" t="s">
        <v>529</v>
      </c>
      <c r="D2528" s="1" t="s">
        <v>5213</v>
      </c>
      <c r="E2528" s="1" t="s">
        <v>5214</v>
      </c>
      <c r="F2528" s="1" t="s">
        <v>346</v>
      </c>
      <c r="G2528" s="1"/>
      <c r="H2528" s="1" t="s">
        <v>9</v>
      </c>
    </row>
    <row r="2529" spans="1:8" x14ac:dyDescent="0.3">
      <c r="A2529" s="1">
        <v>1027</v>
      </c>
      <c r="B2529" s="1" t="s">
        <v>233</v>
      </c>
      <c r="C2529" s="1" t="s">
        <v>4338</v>
      </c>
      <c r="D2529" s="1" t="s">
        <v>5215</v>
      </c>
      <c r="E2529" s="1" t="s">
        <v>5216</v>
      </c>
      <c r="F2529" s="1" t="s">
        <v>346</v>
      </c>
      <c r="G2529" s="1"/>
      <c r="H2529" s="1" t="s">
        <v>9</v>
      </c>
    </row>
    <row r="2530" spans="1:8" x14ac:dyDescent="0.3">
      <c r="A2530" s="1">
        <v>1028</v>
      </c>
      <c r="B2530" s="1" t="s">
        <v>1623</v>
      </c>
      <c r="C2530" s="1" t="s">
        <v>4200</v>
      </c>
      <c r="D2530" s="1" t="s">
        <v>5217</v>
      </c>
      <c r="E2530" s="1" t="s">
        <v>5218</v>
      </c>
      <c r="F2530" s="1" t="s">
        <v>346</v>
      </c>
      <c r="G2530" s="1"/>
      <c r="H2530" s="1" t="s">
        <v>9</v>
      </c>
    </row>
    <row r="2531" spans="1:8" x14ac:dyDescent="0.3">
      <c r="A2531" s="1">
        <v>1029</v>
      </c>
      <c r="B2531" s="1" t="s">
        <v>3868</v>
      </c>
      <c r="C2531" s="1" t="s">
        <v>3478</v>
      </c>
      <c r="D2531" s="1" t="s">
        <v>5219</v>
      </c>
      <c r="E2531" s="1" t="s">
        <v>5220</v>
      </c>
      <c r="F2531" s="1" t="s">
        <v>346</v>
      </c>
      <c r="G2531" s="1"/>
      <c r="H2531" s="1" t="s">
        <v>9</v>
      </c>
    </row>
    <row r="2532" spans="1:8" x14ac:dyDescent="0.3">
      <c r="A2532" s="1">
        <v>1030</v>
      </c>
      <c r="B2532" s="1" t="s">
        <v>4</v>
      </c>
      <c r="C2532" s="1" t="s">
        <v>2022</v>
      </c>
      <c r="D2532" s="1" t="s">
        <v>5221</v>
      </c>
      <c r="E2532" s="1" t="s">
        <v>5222</v>
      </c>
      <c r="F2532" s="1" t="s">
        <v>346</v>
      </c>
      <c r="G2532" s="1"/>
      <c r="H2532" s="1" t="s">
        <v>257</v>
      </c>
    </row>
    <row r="2533" spans="1:8" x14ac:dyDescent="0.3">
      <c r="A2533" s="1">
        <v>1031</v>
      </c>
      <c r="B2533" s="1" t="s">
        <v>4</v>
      </c>
      <c r="C2533" s="1" t="s">
        <v>130</v>
      </c>
      <c r="D2533" s="1" t="s">
        <v>5223</v>
      </c>
      <c r="E2533" s="1" t="s">
        <v>5224</v>
      </c>
      <c r="F2533" s="1" t="s">
        <v>346</v>
      </c>
      <c r="G2533" s="1">
        <v>20</v>
      </c>
      <c r="H2533" s="1" t="s">
        <v>9</v>
      </c>
    </row>
    <row r="2534" spans="1:8" x14ac:dyDescent="0.3">
      <c r="A2534" s="1">
        <v>1032</v>
      </c>
      <c r="B2534" s="1" t="s">
        <v>657</v>
      </c>
      <c r="C2534" s="1" t="s">
        <v>30</v>
      </c>
      <c r="D2534" s="1" t="s">
        <v>5225</v>
      </c>
      <c r="E2534" s="1" t="s">
        <v>5226</v>
      </c>
      <c r="F2534" s="1" t="s">
        <v>346</v>
      </c>
      <c r="G2534" s="1">
        <v>450</v>
      </c>
      <c r="H2534" s="1" t="s">
        <v>9</v>
      </c>
    </row>
    <row r="2535" spans="1:8" x14ac:dyDescent="0.3">
      <c r="A2535" s="1">
        <v>1033</v>
      </c>
      <c r="B2535" s="1" t="s">
        <v>4</v>
      </c>
      <c r="C2535" s="1" t="s">
        <v>5</v>
      </c>
      <c r="D2535" s="1" t="s">
        <v>5227</v>
      </c>
      <c r="E2535" s="1" t="s">
        <v>5228</v>
      </c>
      <c r="F2535" s="1" t="s">
        <v>346</v>
      </c>
      <c r="G2535" s="1"/>
      <c r="H2535" s="1" t="s">
        <v>9</v>
      </c>
    </row>
    <row r="2536" spans="1:8" x14ac:dyDescent="0.3">
      <c r="A2536" s="1">
        <v>1034</v>
      </c>
      <c r="B2536" s="1" t="s">
        <v>14</v>
      </c>
      <c r="C2536" s="1" t="s">
        <v>101</v>
      </c>
      <c r="D2536" s="1" t="s">
        <v>5229</v>
      </c>
      <c r="E2536" s="1" t="s">
        <v>5230</v>
      </c>
      <c r="F2536" s="1" t="s">
        <v>8</v>
      </c>
      <c r="G2536" s="1">
        <v>69.7</v>
      </c>
      <c r="H2536" s="1" t="s">
        <v>9</v>
      </c>
    </row>
    <row r="2537" spans="1:8" x14ac:dyDescent="0.3">
      <c r="A2537" s="1">
        <v>1035</v>
      </c>
      <c r="B2537" s="1" t="s">
        <v>3868</v>
      </c>
      <c r="C2537" s="1" t="s">
        <v>114</v>
      </c>
      <c r="D2537" s="1" t="s">
        <v>5231</v>
      </c>
      <c r="E2537" s="1" t="s">
        <v>5232</v>
      </c>
      <c r="F2537" s="1" t="s">
        <v>346</v>
      </c>
      <c r="G2537" s="1"/>
      <c r="H2537" s="1" t="s">
        <v>9</v>
      </c>
    </row>
    <row r="2538" spans="1:8" x14ac:dyDescent="0.3">
      <c r="A2538" s="1">
        <v>1036</v>
      </c>
      <c r="B2538" s="1" t="s">
        <v>4005</v>
      </c>
      <c r="C2538" s="1" t="s">
        <v>4092</v>
      </c>
      <c r="D2538" s="1" t="s">
        <v>5233</v>
      </c>
      <c r="E2538" s="1" t="s">
        <v>5234</v>
      </c>
      <c r="F2538" s="1" t="s">
        <v>346</v>
      </c>
      <c r="G2538" s="1"/>
      <c r="H2538" s="1" t="s">
        <v>9</v>
      </c>
    </row>
    <row r="2539" spans="1:8" x14ac:dyDescent="0.3">
      <c r="A2539" s="1">
        <v>1037</v>
      </c>
      <c r="B2539" s="1" t="s">
        <v>342</v>
      </c>
      <c r="C2539" s="1" t="s">
        <v>5194</v>
      </c>
      <c r="D2539" s="1" t="s">
        <v>5235</v>
      </c>
      <c r="E2539" s="1" t="s">
        <v>5236</v>
      </c>
      <c r="F2539" s="1" t="s">
        <v>8</v>
      </c>
      <c r="G2539" s="1">
        <v>40</v>
      </c>
      <c r="H2539" s="1" t="s">
        <v>9</v>
      </c>
    </row>
    <row r="2540" spans="1:8" x14ac:dyDescent="0.3">
      <c r="A2540" s="1">
        <v>1038</v>
      </c>
      <c r="B2540" s="1" t="s">
        <v>4</v>
      </c>
      <c r="C2540" s="1" t="s">
        <v>3373</v>
      </c>
      <c r="D2540" s="1" t="s">
        <v>5237</v>
      </c>
      <c r="E2540" s="1" t="s">
        <v>5238</v>
      </c>
      <c r="F2540" s="1" t="s">
        <v>346</v>
      </c>
      <c r="G2540" s="1"/>
      <c r="H2540" s="1" t="s">
        <v>9</v>
      </c>
    </row>
    <row r="2541" spans="1:8" x14ac:dyDescent="0.3">
      <c r="A2541" s="1">
        <v>1039</v>
      </c>
      <c r="B2541" s="1" t="s">
        <v>233</v>
      </c>
      <c r="C2541" s="1" t="s">
        <v>4338</v>
      </c>
      <c r="D2541" s="1" t="s">
        <v>5239</v>
      </c>
      <c r="E2541" s="1" t="s">
        <v>5240</v>
      </c>
      <c r="F2541" s="1" t="s">
        <v>346</v>
      </c>
      <c r="G2541" s="1"/>
      <c r="H2541" s="1" t="s">
        <v>9</v>
      </c>
    </row>
    <row r="2542" spans="1:8" x14ac:dyDescent="0.3">
      <c r="A2542" s="1">
        <v>1040</v>
      </c>
      <c r="B2542" s="1" t="s">
        <v>4</v>
      </c>
      <c r="C2542" s="1" t="s">
        <v>3038</v>
      </c>
      <c r="D2542" s="1" t="s">
        <v>5241</v>
      </c>
      <c r="E2542" s="1" t="s">
        <v>5242</v>
      </c>
      <c r="F2542" s="1" t="s">
        <v>346</v>
      </c>
      <c r="G2542" s="1"/>
      <c r="H2542" s="1" t="s">
        <v>9</v>
      </c>
    </row>
    <row r="2543" spans="1:8" x14ac:dyDescent="0.3">
      <c r="A2543" s="1">
        <v>1041</v>
      </c>
      <c r="B2543" s="1" t="s">
        <v>129</v>
      </c>
      <c r="C2543" s="1" t="s">
        <v>1630</v>
      </c>
      <c r="D2543" s="1" t="s">
        <v>5243</v>
      </c>
      <c r="E2543" s="1" t="s">
        <v>5244</v>
      </c>
      <c r="F2543" s="1" t="s">
        <v>346</v>
      </c>
      <c r="G2543" s="1">
        <v>20</v>
      </c>
      <c r="H2543" s="1" t="s">
        <v>9</v>
      </c>
    </row>
    <row r="2544" spans="1:8" x14ac:dyDescent="0.3">
      <c r="A2544" s="1">
        <v>1042</v>
      </c>
      <c r="B2544" s="1" t="s">
        <v>657</v>
      </c>
      <c r="C2544" s="1" t="s">
        <v>30</v>
      </c>
      <c r="D2544" s="1" t="s">
        <v>5245</v>
      </c>
      <c r="E2544" s="1" t="s">
        <v>5246</v>
      </c>
      <c r="F2544" s="1" t="s">
        <v>346</v>
      </c>
      <c r="G2544" s="1">
        <v>450</v>
      </c>
      <c r="H2544" s="1" t="s">
        <v>9</v>
      </c>
    </row>
    <row r="2545" spans="1:8" x14ac:dyDescent="0.3">
      <c r="A2545" s="1">
        <v>1043</v>
      </c>
      <c r="B2545" s="1" t="s">
        <v>4005</v>
      </c>
      <c r="C2545" s="1" t="s">
        <v>4249</v>
      </c>
      <c r="D2545" s="1" t="s">
        <v>5247</v>
      </c>
      <c r="E2545" s="1" t="s">
        <v>5248</v>
      </c>
      <c r="F2545" s="1" t="s">
        <v>346</v>
      </c>
      <c r="G2545" s="1">
        <v>35</v>
      </c>
      <c r="H2545" s="1" t="s">
        <v>9</v>
      </c>
    </row>
    <row r="2546" spans="1:8" x14ac:dyDescent="0.3">
      <c r="A2546" s="1">
        <v>1044</v>
      </c>
      <c r="B2546" s="1" t="s">
        <v>1623</v>
      </c>
      <c r="C2546" s="1" t="s">
        <v>4149</v>
      </c>
      <c r="D2546" s="1" t="s">
        <v>5249</v>
      </c>
      <c r="E2546" s="1" t="s">
        <v>5250</v>
      </c>
      <c r="F2546" s="1" t="s">
        <v>346</v>
      </c>
      <c r="G2546" s="1"/>
      <c r="H2546" s="1" t="s">
        <v>9</v>
      </c>
    </row>
    <row r="2547" spans="1:8" x14ac:dyDescent="0.3">
      <c r="A2547" s="1">
        <v>1045</v>
      </c>
      <c r="B2547" s="1" t="s">
        <v>3953</v>
      </c>
      <c r="C2547" s="1" t="s">
        <v>3954</v>
      </c>
      <c r="D2547" s="1" t="s">
        <v>5251</v>
      </c>
      <c r="E2547" s="1" t="s">
        <v>5252</v>
      </c>
      <c r="F2547" s="1" t="s">
        <v>346</v>
      </c>
      <c r="G2547" s="1"/>
      <c r="H2547" s="1" t="s">
        <v>9</v>
      </c>
    </row>
    <row r="2548" spans="1:8" x14ac:dyDescent="0.3">
      <c r="A2548" s="1">
        <v>1046</v>
      </c>
      <c r="B2548" s="1" t="s">
        <v>233</v>
      </c>
      <c r="C2548" s="1" t="s">
        <v>4338</v>
      </c>
      <c r="D2548" s="1" t="s">
        <v>5253</v>
      </c>
      <c r="E2548" s="1" t="s">
        <v>5254</v>
      </c>
      <c r="F2548" s="1" t="s">
        <v>346</v>
      </c>
      <c r="G2548" s="1"/>
      <c r="H2548" s="1" t="s">
        <v>9</v>
      </c>
    </row>
    <row r="2549" spans="1:8" x14ac:dyDescent="0.3">
      <c r="A2549" s="1">
        <v>1047</v>
      </c>
      <c r="B2549" s="1" t="s">
        <v>4005</v>
      </c>
      <c r="C2549" s="1" t="s">
        <v>11</v>
      </c>
      <c r="D2549" s="1" t="s">
        <v>5255</v>
      </c>
      <c r="E2549" s="1" t="s">
        <v>5256</v>
      </c>
      <c r="F2549" s="1" t="s">
        <v>346</v>
      </c>
      <c r="G2549" s="1"/>
      <c r="H2549" s="1" t="s">
        <v>9</v>
      </c>
    </row>
    <row r="2550" spans="1:8" x14ac:dyDescent="0.3">
      <c r="A2550" s="1">
        <v>1048</v>
      </c>
      <c r="B2550" s="1" t="s">
        <v>1623</v>
      </c>
      <c r="C2550" s="1" t="s">
        <v>4092</v>
      </c>
      <c r="D2550" s="1" t="s">
        <v>5257</v>
      </c>
      <c r="E2550" s="1" t="s">
        <v>5258</v>
      </c>
      <c r="F2550" s="1" t="s">
        <v>346</v>
      </c>
      <c r="G2550" s="1"/>
      <c r="H2550" s="1" t="s">
        <v>9</v>
      </c>
    </row>
    <row r="2551" spans="1:8" x14ac:dyDescent="0.3">
      <c r="A2551" s="1">
        <v>1049</v>
      </c>
      <c r="B2551" s="1" t="s">
        <v>4</v>
      </c>
      <c r="C2551" s="1" t="s">
        <v>3566</v>
      </c>
      <c r="D2551" s="1" t="s">
        <v>5259</v>
      </c>
      <c r="E2551" s="1" t="s">
        <v>5260</v>
      </c>
      <c r="F2551" s="1" t="s">
        <v>346</v>
      </c>
      <c r="G2551" s="1"/>
      <c r="H2551" s="1" t="s">
        <v>9</v>
      </c>
    </row>
    <row r="2552" spans="1:8" x14ac:dyDescent="0.3">
      <c r="A2552" s="1">
        <v>1050</v>
      </c>
      <c r="B2552" s="1" t="s">
        <v>3891</v>
      </c>
      <c r="C2552" s="1" t="s">
        <v>714</v>
      </c>
      <c r="D2552" s="1" t="s">
        <v>5261</v>
      </c>
      <c r="E2552" s="1" t="s">
        <v>5262</v>
      </c>
      <c r="F2552" s="1" t="s">
        <v>346</v>
      </c>
      <c r="G2552" s="1"/>
      <c r="H2552" s="1" t="s">
        <v>9</v>
      </c>
    </row>
    <row r="2553" spans="1:8" x14ac:dyDescent="0.3">
      <c r="A2553" s="1">
        <v>1051</v>
      </c>
      <c r="B2553" s="1" t="s">
        <v>657</v>
      </c>
      <c r="C2553" s="1" t="s">
        <v>30</v>
      </c>
      <c r="D2553" s="1" t="s">
        <v>5263</v>
      </c>
      <c r="E2553" s="1" t="s">
        <v>5264</v>
      </c>
      <c r="F2553" s="1" t="s">
        <v>346</v>
      </c>
      <c r="G2553" s="1">
        <v>450</v>
      </c>
      <c r="H2553" s="1" t="s">
        <v>9</v>
      </c>
    </row>
    <row r="2554" spans="1:8" x14ac:dyDescent="0.3">
      <c r="A2554" s="1">
        <v>1052</v>
      </c>
      <c r="B2554" s="1" t="s">
        <v>129</v>
      </c>
      <c r="C2554" s="1" t="s">
        <v>1630</v>
      </c>
      <c r="D2554" s="1" t="s">
        <v>5265</v>
      </c>
      <c r="E2554" s="1" t="s">
        <v>5266</v>
      </c>
      <c r="F2554" s="1" t="s">
        <v>346</v>
      </c>
      <c r="G2554" s="1">
        <v>20</v>
      </c>
      <c r="H2554" s="1" t="s">
        <v>9</v>
      </c>
    </row>
    <row r="2555" spans="1:8" x14ac:dyDescent="0.3">
      <c r="A2555" s="1">
        <v>1053</v>
      </c>
      <c r="B2555" s="1" t="s">
        <v>233</v>
      </c>
      <c r="C2555" s="1" t="s">
        <v>4338</v>
      </c>
      <c r="D2555" s="1" t="s">
        <v>5267</v>
      </c>
      <c r="E2555" s="1" t="s">
        <v>5268</v>
      </c>
      <c r="F2555" s="1" t="s">
        <v>346</v>
      </c>
      <c r="G2555" s="1"/>
      <c r="H2555" s="1" t="s">
        <v>9</v>
      </c>
    </row>
    <row r="2556" spans="1:8" x14ac:dyDescent="0.3">
      <c r="A2556" s="1">
        <v>1054</v>
      </c>
      <c r="B2556" s="1" t="s">
        <v>3868</v>
      </c>
      <c r="C2556" s="1" t="s">
        <v>3478</v>
      </c>
      <c r="D2556" s="1" t="s">
        <v>5269</v>
      </c>
      <c r="E2556" s="1" t="s">
        <v>5270</v>
      </c>
      <c r="F2556" s="1" t="s">
        <v>346</v>
      </c>
      <c r="G2556" s="1"/>
      <c r="H2556" s="1" t="s">
        <v>257</v>
      </c>
    </row>
    <row r="2557" spans="1:8" x14ac:dyDescent="0.3">
      <c r="A2557" s="1">
        <v>1055</v>
      </c>
      <c r="B2557" s="1" t="s">
        <v>657</v>
      </c>
      <c r="C2557" s="1" t="s">
        <v>658</v>
      </c>
      <c r="D2557" s="1" t="s">
        <v>5271</v>
      </c>
      <c r="E2557" s="1" t="s">
        <v>5272</v>
      </c>
      <c r="F2557" s="1" t="s">
        <v>346</v>
      </c>
      <c r="G2557" s="1">
        <v>450</v>
      </c>
      <c r="H2557" s="1" t="s">
        <v>9</v>
      </c>
    </row>
    <row r="2558" spans="1:8" x14ac:dyDescent="0.3">
      <c r="A2558" s="1">
        <v>1056</v>
      </c>
      <c r="B2558" s="1" t="s">
        <v>4</v>
      </c>
      <c r="C2558" s="1" t="s">
        <v>5</v>
      </c>
      <c r="D2558" s="1" t="s">
        <v>5273</v>
      </c>
      <c r="E2558" s="1" t="s">
        <v>5274</v>
      </c>
      <c r="F2558" s="1" t="s">
        <v>346</v>
      </c>
      <c r="G2558" s="1">
        <v>20</v>
      </c>
      <c r="H2558" s="1" t="s">
        <v>9</v>
      </c>
    </row>
    <row r="2559" spans="1:8" x14ac:dyDescent="0.3">
      <c r="A2559" s="1">
        <v>1057</v>
      </c>
      <c r="B2559" s="1" t="s">
        <v>4005</v>
      </c>
      <c r="C2559" s="1" t="s">
        <v>27</v>
      </c>
      <c r="D2559" s="1" t="s">
        <v>5275</v>
      </c>
      <c r="E2559" s="1" t="s">
        <v>5276</v>
      </c>
      <c r="F2559" s="1" t="s">
        <v>346</v>
      </c>
      <c r="G2559" s="1"/>
      <c r="H2559" s="1" t="s">
        <v>9</v>
      </c>
    </row>
    <row r="2560" spans="1:8" x14ac:dyDescent="0.3">
      <c r="A2560" s="1">
        <v>1058</v>
      </c>
      <c r="B2560" s="1" t="s">
        <v>4</v>
      </c>
      <c r="C2560" s="1" t="s">
        <v>3373</v>
      </c>
      <c r="D2560" s="1" t="s">
        <v>5277</v>
      </c>
      <c r="E2560" s="1" t="s">
        <v>5278</v>
      </c>
      <c r="F2560" s="1" t="s">
        <v>346</v>
      </c>
      <c r="G2560" s="1"/>
      <c r="H2560" s="1" t="s">
        <v>9</v>
      </c>
    </row>
    <row r="2561" spans="1:8" x14ac:dyDescent="0.3">
      <c r="A2561" s="1">
        <v>1059</v>
      </c>
      <c r="B2561" s="1" t="s">
        <v>1623</v>
      </c>
      <c r="C2561" s="1" t="s">
        <v>4092</v>
      </c>
      <c r="D2561" s="1" t="s">
        <v>5279</v>
      </c>
      <c r="E2561" s="1" t="s">
        <v>5280</v>
      </c>
      <c r="F2561" s="1" t="s">
        <v>346</v>
      </c>
      <c r="G2561" s="1"/>
      <c r="H2561" s="1" t="s">
        <v>9</v>
      </c>
    </row>
    <row r="2562" spans="1:8" x14ac:dyDescent="0.3">
      <c r="A2562" s="1">
        <v>1060</v>
      </c>
      <c r="B2562" s="1" t="s">
        <v>4</v>
      </c>
      <c r="C2562" s="1" t="s">
        <v>3926</v>
      </c>
      <c r="D2562" s="1" t="s">
        <v>5281</v>
      </c>
      <c r="E2562" s="1" t="s">
        <v>5282</v>
      </c>
      <c r="F2562" s="1" t="s">
        <v>346</v>
      </c>
      <c r="G2562" s="1"/>
      <c r="H2562" s="1" t="s">
        <v>9</v>
      </c>
    </row>
    <row r="2563" spans="1:8" x14ac:dyDescent="0.3">
      <c r="A2563" s="1">
        <v>1061</v>
      </c>
      <c r="B2563" s="1" t="s">
        <v>3868</v>
      </c>
      <c r="C2563" s="1" t="s">
        <v>3160</v>
      </c>
      <c r="D2563" s="1" t="s">
        <v>5283</v>
      </c>
      <c r="E2563" s="1" t="s">
        <v>5284</v>
      </c>
      <c r="F2563" s="1" t="s">
        <v>346</v>
      </c>
      <c r="G2563" s="1"/>
      <c r="H2563" s="1" t="s">
        <v>9</v>
      </c>
    </row>
    <row r="2564" spans="1:8" x14ac:dyDescent="0.3">
      <c r="A2564" s="1">
        <v>1062</v>
      </c>
      <c r="B2564" s="1" t="s">
        <v>1623</v>
      </c>
      <c r="C2564" s="1" t="s">
        <v>4149</v>
      </c>
      <c r="D2564" s="1" t="s">
        <v>5285</v>
      </c>
      <c r="E2564" s="1" t="s">
        <v>5286</v>
      </c>
      <c r="F2564" s="1" t="s">
        <v>346</v>
      </c>
      <c r="G2564" s="1"/>
      <c r="H2564" s="1" t="s">
        <v>9</v>
      </c>
    </row>
    <row r="2565" spans="1:8" x14ac:dyDescent="0.3">
      <c r="A2565" s="1">
        <v>1063</v>
      </c>
      <c r="B2565" s="1" t="s">
        <v>129</v>
      </c>
      <c r="C2565" s="1" t="s">
        <v>1630</v>
      </c>
      <c r="D2565" s="1" t="s">
        <v>5287</v>
      </c>
      <c r="E2565" s="1" t="s">
        <v>5288</v>
      </c>
      <c r="F2565" s="1" t="s">
        <v>346</v>
      </c>
      <c r="G2565" s="1">
        <v>20</v>
      </c>
      <c r="H2565" s="1" t="s">
        <v>9</v>
      </c>
    </row>
    <row r="2566" spans="1:8" x14ac:dyDescent="0.3">
      <c r="A2566" s="1">
        <v>1064</v>
      </c>
      <c r="B2566" s="1" t="s">
        <v>657</v>
      </c>
      <c r="C2566" s="1" t="s">
        <v>658</v>
      </c>
      <c r="D2566" s="1" t="s">
        <v>5289</v>
      </c>
      <c r="E2566" s="1" t="s">
        <v>5290</v>
      </c>
      <c r="F2566" s="1" t="s">
        <v>346</v>
      </c>
      <c r="G2566" s="1">
        <v>450</v>
      </c>
      <c r="H2566" s="1" t="s">
        <v>9</v>
      </c>
    </row>
    <row r="2567" spans="1:8" x14ac:dyDescent="0.3">
      <c r="A2567" s="1">
        <v>1065</v>
      </c>
      <c r="B2567" s="1" t="s">
        <v>129</v>
      </c>
      <c r="C2567" s="1" t="s">
        <v>529</v>
      </c>
      <c r="D2567" s="1" t="s">
        <v>5291</v>
      </c>
      <c r="E2567" s="1" t="s">
        <v>5292</v>
      </c>
      <c r="F2567" s="1" t="s">
        <v>346</v>
      </c>
      <c r="G2567" s="1"/>
      <c r="H2567" s="1" t="s">
        <v>257</v>
      </c>
    </row>
    <row r="2568" spans="1:8" x14ac:dyDescent="0.3">
      <c r="A2568" s="1">
        <v>1066</v>
      </c>
      <c r="B2568" s="1" t="s">
        <v>233</v>
      </c>
      <c r="C2568" s="1" t="s">
        <v>4338</v>
      </c>
      <c r="D2568" s="1" t="s">
        <v>5293</v>
      </c>
      <c r="E2568" s="1" t="s">
        <v>5294</v>
      </c>
      <c r="F2568" s="1" t="s">
        <v>346</v>
      </c>
      <c r="G2568" s="1"/>
      <c r="H2568" s="1" t="s">
        <v>9</v>
      </c>
    </row>
    <row r="2569" spans="1:8" x14ac:dyDescent="0.3">
      <c r="A2569" s="1">
        <v>1067</v>
      </c>
      <c r="B2569" s="1" t="s">
        <v>3868</v>
      </c>
      <c r="C2569" s="1" t="s">
        <v>3478</v>
      </c>
      <c r="D2569" s="1" t="s">
        <v>5295</v>
      </c>
      <c r="E2569" s="1" t="s">
        <v>5296</v>
      </c>
      <c r="F2569" s="1" t="s">
        <v>346</v>
      </c>
      <c r="G2569" s="1"/>
      <c r="H2569" s="1" t="s">
        <v>9</v>
      </c>
    </row>
    <row r="2570" spans="1:8" x14ac:dyDescent="0.3">
      <c r="A2570" s="1">
        <v>1068</v>
      </c>
      <c r="B2570" s="1" t="s">
        <v>342</v>
      </c>
      <c r="C2570" s="1" t="s">
        <v>1200</v>
      </c>
      <c r="D2570" s="1" t="s">
        <v>5297</v>
      </c>
      <c r="E2570" s="1" t="s">
        <v>5298</v>
      </c>
      <c r="F2570" s="1" t="s">
        <v>8</v>
      </c>
      <c r="G2570" s="1">
        <v>40</v>
      </c>
      <c r="H2570" s="1" t="s">
        <v>257</v>
      </c>
    </row>
    <row r="2571" spans="1:8" x14ac:dyDescent="0.3">
      <c r="A2571" s="1">
        <v>1069</v>
      </c>
      <c r="B2571" s="1" t="s">
        <v>4</v>
      </c>
      <c r="C2571" s="1" t="s">
        <v>5</v>
      </c>
      <c r="D2571" s="1" t="s">
        <v>5299</v>
      </c>
      <c r="E2571" s="1" t="s">
        <v>5300</v>
      </c>
      <c r="F2571" s="1" t="s">
        <v>346</v>
      </c>
      <c r="G2571" s="1"/>
      <c r="H2571" s="1" t="s">
        <v>9</v>
      </c>
    </row>
    <row r="2572" spans="1:8" x14ac:dyDescent="0.3">
      <c r="A2572" s="1">
        <v>1070</v>
      </c>
      <c r="B2572" s="1" t="s">
        <v>14</v>
      </c>
      <c r="C2572" s="1" t="s">
        <v>5301</v>
      </c>
      <c r="D2572" s="1" t="s">
        <v>5302</v>
      </c>
      <c r="E2572" s="1" t="s">
        <v>5303</v>
      </c>
      <c r="F2572" s="1" t="s">
        <v>8</v>
      </c>
      <c r="G2572" s="1">
        <v>29.75</v>
      </c>
      <c r="H2572" s="1" t="s">
        <v>9</v>
      </c>
    </row>
    <row r="2573" spans="1:8" x14ac:dyDescent="0.3">
      <c r="A2573" s="1">
        <v>1071</v>
      </c>
      <c r="B2573" s="1" t="s">
        <v>129</v>
      </c>
      <c r="C2573" s="1" t="s">
        <v>529</v>
      </c>
      <c r="D2573" s="1" t="s">
        <v>5304</v>
      </c>
      <c r="E2573" s="1" t="s">
        <v>5305</v>
      </c>
      <c r="F2573" s="1" t="s">
        <v>346</v>
      </c>
      <c r="G2573" s="1"/>
      <c r="H2573" s="1" t="s">
        <v>9</v>
      </c>
    </row>
    <row r="2574" spans="1:8" x14ac:dyDescent="0.3">
      <c r="A2574" s="1">
        <v>1072</v>
      </c>
      <c r="B2574" s="1" t="s">
        <v>657</v>
      </c>
      <c r="C2574" s="1" t="s">
        <v>30</v>
      </c>
      <c r="D2574" s="1" t="s">
        <v>5306</v>
      </c>
      <c r="E2574" s="1" t="s">
        <v>5307</v>
      </c>
      <c r="F2574" s="1" t="s">
        <v>346</v>
      </c>
      <c r="G2574" s="1">
        <v>450</v>
      </c>
      <c r="H2574" s="1" t="s">
        <v>9</v>
      </c>
    </row>
    <row r="2575" spans="1:8" x14ac:dyDescent="0.3">
      <c r="A2575" s="1">
        <v>1073</v>
      </c>
      <c r="B2575" s="1" t="s">
        <v>3868</v>
      </c>
      <c r="C2575" s="1" t="s">
        <v>3478</v>
      </c>
      <c r="D2575" s="1" t="s">
        <v>5308</v>
      </c>
      <c r="E2575" s="1" t="s">
        <v>5309</v>
      </c>
      <c r="F2575" s="1" t="s">
        <v>346</v>
      </c>
      <c r="G2575" s="1"/>
      <c r="H2575" s="1" t="s">
        <v>9</v>
      </c>
    </row>
    <row r="2576" spans="1:8" x14ac:dyDescent="0.3">
      <c r="A2576" s="1">
        <v>1074</v>
      </c>
      <c r="B2576" s="1" t="s">
        <v>233</v>
      </c>
      <c r="C2576" s="1" t="s">
        <v>4338</v>
      </c>
      <c r="D2576" s="1" t="s">
        <v>5310</v>
      </c>
      <c r="E2576" s="1" t="s">
        <v>5311</v>
      </c>
      <c r="F2576" s="1" t="s">
        <v>346</v>
      </c>
      <c r="G2576" s="1"/>
      <c r="H2576" s="1" t="s">
        <v>9</v>
      </c>
    </row>
    <row r="2577" spans="1:8" x14ac:dyDescent="0.3">
      <c r="A2577" s="1">
        <v>1075</v>
      </c>
      <c r="B2577" s="1" t="s">
        <v>1623</v>
      </c>
      <c r="C2577" s="1" t="s">
        <v>4092</v>
      </c>
      <c r="D2577" s="1" t="s">
        <v>5312</v>
      </c>
      <c r="E2577" s="1" t="s">
        <v>5313</v>
      </c>
      <c r="F2577" s="1" t="s">
        <v>346</v>
      </c>
      <c r="G2577" s="1"/>
      <c r="H2577" s="1" t="s">
        <v>9</v>
      </c>
    </row>
    <row r="2578" spans="1:8" x14ac:dyDescent="0.3">
      <c r="A2578" s="1">
        <v>1076</v>
      </c>
      <c r="B2578" s="1" t="s">
        <v>129</v>
      </c>
      <c r="C2578" s="1" t="s">
        <v>4200</v>
      </c>
      <c r="D2578" s="1" t="s">
        <v>5314</v>
      </c>
      <c r="E2578" s="1" t="s">
        <v>5315</v>
      </c>
      <c r="F2578" s="1" t="s">
        <v>346</v>
      </c>
      <c r="G2578" s="1"/>
      <c r="H2578" s="1" t="s">
        <v>9</v>
      </c>
    </row>
    <row r="2579" spans="1:8" x14ac:dyDescent="0.3">
      <c r="A2579" s="1">
        <v>1077</v>
      </c>
      <c r="B2579" s="1" t="s">
        <v>4</v>
      </c>
      <c r="C2579" s="1" t="s">
        <v>3373</v>
      </c>
      <c r="D2579" s="1" t="s">
        <v>5316</v>
      </c>
      <c r="E2579" s="1" t="s">
        <v>5317</v>
      </c>
      <c r="F2579" s="1" t="s">
        <v>346</v>
      </c>
      <c r="G2579" s="1"/>
      <c r="H2579" s="1" t="s">
        <v>9</v>
      </c>
    </row>
    <row r="2580" spans="1:8" x14ac:dyDescent="0.3">
      <c r="A2580" s="1">
        <v>1078</v>
      </c>
      <c r="B2580" s="1" t="s">
        <v>4</v>
      </c>
      <c r="C2580" s="1" t="s">
        <v>2022</v>
      </c>
      <c r="D2580" s="1" t="s">
        <v>5318</v>
      </c>
      <c r="E2580" s="1" t="s">
        <v>5319</v>
      </c>
      <c r="F2580" s="1" t="s">
        <v>346</v>
      </c>
      <c r="G2580" s="1"/>
      <c r="H2580" s="1" t="s">
        <v>9</v>
      </c>
    </row>
    <row r="2581" spans="1:8" x14ac:dyDescent="0.3">
      <c r="A2581" s="1">
        <v>1079</v>
      </c>
      <c r="B2581" s="1" t="s">
        <v>4</v>
      </c>
      <c r="C2581" s="1" t="s">
        <v>212</v>
      </c>
      <c r="D2581" s="1" t="s">
        <v>5320</v>
      </c>
      <c r="E2581" s="1" t="s">
        <v>5321</v>
      </c>
      <c r="F2581" s="1" t="s">
        <v>346</v>
      </c>
      <c r="G2581" s="1"/>
      <c r="H2581" s="1" t="s">
        <v>9</v>
      </c>
    </row>
    <row r="2582" spans="1:8" x14ac:dyDescent="0.3">
      <c r="A2582" s="1">
        <v>1080</v>
      </c>
      <c r="B2582" s="1" t="s">
        <v>342</v>
      </c>
      <c r="C2582" s="1" t="s">
        <v>1200</v>
      </c>
      <c r="D2582" s="1" t="s">
        <v>5322</v>
      </c>
      <c r="E2582" s="1" t="s">
        <v>5323</v>
      </c>
      <c r="F2582" s="1" t="s">
        <v>8</v>
      </c>
      <c r="G2582" s="1">
        <v>40</v>
      </c>
      <c r="H2582" s="1" t="s">
        <v>9</v>
      </c>
    </row>
    <row r="2583" spans="1:8" x14ac:dyDescent="0.3">
      <c r="A2583" s="1">
        <v>1081</v>
      </c>
      <c r="B2583" s="1" t="s">
        <v>14</v>
      </c>
      <c r="C2583" s="1" t="s">
        <v>18</v>
      </c>
      <c r="D2583" s="1" t="s">
        <v>5324</v>
      </c>
      <c r="E2583" s="1" t="s">
        <v>5325</v>
      </c>
      <c r="F2583" s="1" t="s">
        <v>346</v>
      </c>
      <c r="G2583" s="1"/>
      <c r="H2583" s="1" t="s">
        <v>117</v>
      </c>
    </row>
    <row r="2584" spans="1:8" x14ac:dyDescent="0.3">
      <c r="A2584" s="1">
        <v>1082</v>
      </c>
      <c r="B2584" s="1" t="s">
        <v>129</v>
      </c>
      <c r="C2584" s="1" t="s">
        <v>1630</v>
      </c>
      <c r="D2584" s="1" t="s">
        <v>5326</v>
      </c>
      <c r="E2584" s="1" t="s">
        <v>5327</v>
      </c>
      <c r="F2584" s="1" t="s">
        <v>346</v>
      </c>
      <c r="G2584" s="1">
        <v>20</v>
      </c>
      <c r="H2584" s="1" t="s">
        <v>9</v>
      </c>
    </row>
    <row r="2585" spans="1:8" x14ac:dyDescent="0.3">
      <c r="A2585" s="1">
        <v>1083</v>
      </c>
      <c r="B2585" s="1" t="s">
        <v>60</v>
      </c>
      <c r="C2585" s="1" t="s">
        <v>61</v>
      </c>
      <c r="D2585" s="1" t="s">
        <v>5328</v>
      </c>
      <c r="E2585" s="1" t="s">
        <v>5329</v>
      </c>
      <c r="F2585" s="1" t="s">
        <v>346</v>
      </c>
      <c r="G2585" s="1"/>
      <c r="H2585" s="1" t="s">
        <v>9</v>
      </c>
    </row>
    <row r="2586" spans="1:8" x14ac:dyDescent="0.3">
      <c r="A2586" s="1">
        <v>1084</v>
      </c>
      <c r="B2586" s="1" t="s">
        <v>4</v>
      </c>
      <c r="C2586" s="1" t="s">
        <v>212</v>
      </c>
      <c r="D2586" s="1" t="s">
        <v>5330</v>
      </c>
      <c r="E2586" s="1" t="s">
        <v>5331</v>
      </c>
      <c r="F2586" s="1" t="s">
        <v>346</v>
      </c>
      <c r="G2586" s="1"/>
      <c r="H2586" s="1" t="s">
        <v>9</v>
      </c>
    </row>
    <row r="2587" spans="1:8" x14ac:dyDescent="0.3">
      <c r="A2587" s="1">
        <v>1085</v>
      </c>
      <c r="B2587" s="1" t="s">
        <v>233</v>
      </c>
      <c r="C2587" s="1" t="s">
        <v>4338</v>
      </c>
      <c r="D2587" s="1" t="s">
        <v>5332</v>
      </c>
      <c r="E2587" s="1" t="s">
        <v>5333</v>
      </c>
      <c r="F2587" s="1" t="s">
        <v>346</v>
      </c>
      <c r="G2587" s="1"/>
      <c r="H2587" s="1" t="s">
        <v>9</v>
      </c>
    </row>
    <row r="2588" spans="1:8" x14ac:dyDescent="0.3">
      <c r="A2588" s="1">
        <v>1086</v>
      </c>
      <c r="B2588" s="1" t="s">
        <v>129</v>
      </c>
      <c r="C2588" s="1" t="s">
        <v>1630</v>
      </c>
      <c r="D2588" s="1" t="s">
        <v>5334</v>
      </c>
      <c r="E2588" s="1" t="s">
        <v>5335</v>
      </c>
      <c r="F2588" s="1" t="s">
        <v>346</v>
      </c>
      <c r="G2588" s="1">
        <v>20</v>
      </c>
      <c r="H2588" s="1" t="s">
        <v>9</v>
      </c>
    </row>
    <row r="2589" spans="1:8" x14ac:dyDescent="0.3">
      <c r="A2589" s="1">
        <v>1087</v>
      </c>
      <c r="B2589" s="1" t="s">
        <v>4005</v>
      </c>
      <c r="C2589" s="1" t="s">
        <v>4149</v>
      </c>
      <c r="D2589" s="1" t="s">
        <v>5336</v>
      </c>
      <c r="E2589" s="1" t="s">
        <v>5337</v>
      </c>
      <c r="F2589" s="1" t="s">
        <v>346</v>
      </c>
      <c r="G2589" s="1"/>
      <c r="H2589" s="1" t="s">
        <v>9</v>
      </c>
    </row>
    <row r="2590" spans="1:8" x14ac:dyDescent="0.3">
      <c r="A2590" s="1">
        <v>1088</v>
      </c>
      <c r="B2590" s="1" t="s">
        <v>3868</v>
      </c>
      <c r="C2590" s="1" t="s">
        <v>3478</v>
      </c>
      <c r="D2590" s="1" t="s">
        <v>5338</v>
      </c>
      <c r="E2590" s="1" t="s">
        <v>5339</v>
      </c>
      <c r="F2590" s="1" t="s">
        <v>346</v>
      </c>
      <c r="G2590" s="1"/>
      <c r="H2590" s="1" t="s">
        <v>9</v>
      </c>
    </row>
    <row r="2591" spans="1:8" x14ac:dyDescent="0.3">
      <c r="A2591" s="1">
        <v>1089</v>
      </c>
      <c r="B2591" s="1" t="s">
        <v>233</v>
      </c>
      <c r="C2591" s="1" t="s">
        <v>4338</v>
      </c>
      <c r="D2591" s="1" t="s">
        <v>5340</v>
      </c>
      <c r="E2591" s="1" t="s">
        <v>5341</v>
      </c>
      <c r="F2591" s="1" t="s">
        <v>346</v>
      </c>
      <c r="G2591" s="1"/>
      <c r="H2591" s="1" t="s">
        <v>9</v>
      </c>
    </row>
    <row r="2592" spans="1:8" x14ac:dyDescent="0.3">
      <c r="A2592" s="1">
        <v>1090</v>
      </c>
      <c r="B2592" s="1" t="s">
        <v>14</v>
      </c>
      <c r="C2592" s="1" t="s">
        <v>18</v>
      </c>
      <c r="D2592" s="1" t="s">
        <v>5342</v>
      </c>
      <c r="E2592" s="1" t="s">
        <v>5343</v>
      </c>
      <c r="F2592" s="1" t="s">
        <v>346</v>
      </c>
      <c r="G2592" s="1"/>
      <c r="H2592" s="1" t="s">
        <v>9</v>
      </c>
    </row>
    <row r="2593" spans="1:8" x14ac:dyDescent="0.3">
      <c r="A2593" s="1">
        <v>1091</v>
      </c>
      <c r="B2593" s="1" t="s">
        <v>4005</v>
      </c>
      <c r="C2593" s="1" t="s">
        <v>11</v>
      </c>
      <c r="D2593" s="1" t="s">
        <v>5344</v>
      </c>
      <c r="E2593" s="1" t="s">
        <v>5345</v>
      </c>
      <c r="F2593" s="1" t="s">
        <v>346</v>
      </c>
      <c r="G2593" s="1"/>
      <c r="H2593" s="1" t="s">
        <v>9</v>
      </c>
    </row>
    <row r="2594" spans="1:8" x14ac:dyDescent="0.3">
      <c r="A2594" s="1">
        <v>1092</v>
      </c>
      <c r="B2594" s="1" t="s">
        <v>342</v>
      </c>
      <c r="C2594" s="1" t="s">
        <v>1200</v>
      </c>
      <c r="D2594" s="1" t="s">
        <v>5346</v>
      </c>
      <c r="E2594" s="1" t="s">
        <v>5347</v>
      </c>
      <c r="F2594" s="1" t="s">
        <v>8</v>
      </c>
      <c r="G2594" s="1">
        <v>40</v>
      </c>
      <c r="H2594" s="1" t="s">
        <v>9</v>
      </c>
    </row>
    <row r="2595" spans="1:8" x14ac:dyDescent="0.3">
      <c r="A2595" s="1">
        <v>1093</v>
      </c>
      <c r="B2595" s="1" t="s">
        <v>4</v>
      </c>
      <c r="C2595" s="1" t="s">
        <v>3038</v>
      </c>
      <c r="D2595" s="1" t="s">
        <v>5348</v>
      </c>
      <c r="E2595" s="1" t="s">
        <v>5349</v>
      </c>
      <c r="F2595" s="1" t="s">
        <v>346</v>
      </c>
      <c r="G2595" s="1">
        <v>20</v>
      </c>
      <c r="H2595" s="1" t="s">
        <v>257</v>
      </c>
    </row>
    <row r="2596" spans="1:8" x14ac:dyDescent="0.3">
      <c r="A2596" s="1">
        <v>1094</v>
      </c>
      <c r="B2596" s="1" t="s">
        <v>657</v>
      </c>
      <c r="C2596" s="1" t="s">
        <v>658</v>
      </c>
      <c r="D2596" s="1" t="s">
        <v>5350</v>
      </c>
      <c r="E2596" s="1" t="s">
        <v>5351</v>
      </c>
      <c r="F2596" s="1" t="s">
        <v>346</v>
      </c>
      <c r="G2596" s="1">
        <v>450</v>
      </c>
      <c r="H2596" s="1" t="s">
        <v>9</v>
      </c>
    </row>
    <row r="2597" spans="1:8" x14ac:dyDescent="0.3">
      <c r="A2597" s="1">
        <v>1095</v>
      </c>
      <c r="B2597" s="1" t="s">
        <v>233</v>
      </c>
      <c r="C2597" s="1" t="s">
        <v>4338</v>
      </c>
      <c r="D2597" s="1" t="s">
        <v>5352</v>
      </c>
      <c r="E2597" s="1" t="s">
        <v>5353</v>
      </c>
      <c r="F2597" s="1" t="s">
        <v>346</v>
      </c>
      <c r="G2597" s="1"/>
      <c r="H2597" s="1" t="s">
        <v>9</v>
      </c>
    </row>
    <row r="2598" spans="1:8" x14ac:dyDescent="0.3">
      <c r="A2598" s="1">
        <v>1096</v>
      </c>
      <c r="B2598" s="1" t="s">
        <v>825</v>
      </c>
      <c r="C2598" s="1" t="s">
        <v>379</v>
      </c>
      <c r="D2598" s="1" t="s">
        <v>5354</v>
      </c>
      <c r="E2598" s="1" t="s">
        <v>5355</v>
      </c>
      <c r="F2598" s="1" t="s">
        <v>346</v>
      </c>
      <c r="G2598" s="1"/>
      <c r="H2598" s="1" t="s">
        <v>257</v>
      </c>
    </row>
    <row r="2599" spans="1:8" x14ac:dyDescent="0.3">
      <c r="A2599" s="1">
        <v>1097</v>
      </c>
      <c r="B2599" s="1" t="s">
        <v>129</v>
      </c>
      <c r="C2599" s="1" t="s">
        <v>529</v>
      </c>
      <c r="D2599" s="1" t="s">
        <v>5356</v>
      </c>
      <c r="E2599" s="1" t="s">
        <v>5357</v>
      </c>
      <c r="F2599" s="1" t="s">
        <v>346</v>
      </c>
      <c r="G2599" s="1"/>
      <c r="H2599" s="1" t="s">
        <v>9</v>
      </c>
    </row>
    <row r="2600" spans="1:8" x14ac:dyDescent="0.3">
      <c r="A2600" s="1">
        <v>1098</v>
      </c>
      <c r="B2600" s="1" t="s">
        <v>3868</v>
      </c>
      <c r="C2600" s="1" t="s">
        <v>3160</v>
      </c>
      <c r="D2600" s="1" t="s">
        <v>5358</v>
      </c>
      <c r="E2600" s="1" t="s">
        <v>5359</v>
      </c>
      <c r="F2600" s="1" t="s">
        <v>346</v>
      </c>
      <c r="G2600" s="1"/>
      <c r="H2600" s="1" t="s">
        <v>9</v>
      </c>
    </row>
    <row r="2601" spans="1:8" x14ac:dyDescent="0.3">
      <c r="A2601" s="1">
        <v>1099</v>
      </c>
      <c r="B2601" s="1" t="s">
        <v>657</v>
      </c>
      <c r="C2601" s="1" t="s">
        <v>658</v>
      </c>
      <c r="D2601" s="1" t="s">
        <v>5360</v>
      </c>
      <c r="E2601" s="1" t="s">
        <v>5361</v>
      </c>
      <c r="F2601" s="1" t="s">
        <v>346</v>
      </c>
      <c r="G2601" s="1">
        <v>450</v>
      </c>
      <c r="H2601" s="1" t="s">
        <v>9</v>
      </c>
    </row>
    <row r="2602" spans="1:8" x14ac:dyDescent="0.3">
      <c r="A2602" s="1">
        <v>1100</v>
      </c>
      <c r="B2602" s="1" t="s">
        <v>342</v>
      </c>
      <c r="C2602" s="1" t="s">
        <v>1200</v>
      </c>
      <c r="D2602" s="1" t="s">
        <v>5362</v>
      </c>
      <c r="E2602" s="1" t="s">
        <v>5363</v>
      </c>
      <c r="F2602" s="1" t="s">
        <v>346</v>
      </c>
      <c r="G2602" s="1">
        <v>40</v>
      </c>
      <c r="H2602" s="1" t="s">
        <v>9</v>
      </c>
    </row>
    <row r="2603" spans="1:8" x14ac:dyDescent="0.3">
      <c r="A2603" s="1">
        <v>1101</v>
      </c>
      <c r="B2603" s="1" t="s">
        <v>233</v>
      </c>
      <c r="C2603" s="1" t="s">
        <v>4338</v>
      </c>
      <c r="D2603" s="1" t="s">
        <v>5364</v>
      </c>
      <c r="E2603" s="1" t="s">
        <v>5365</v>
      </c>
      <c r="F2603" s="1" t="s">
        <v>346</v>
      </c>
      <c r="G2603" s="1"/>
      <c r="H2603" s="1" t="s">
        <v>9</v>
      </c>
    </row>
    <row r="2604" spans="1:8" x14ac:dyDescent="0.3">
      <c r="A2604" s="1">
        <v>1102</v>
      </c>
      <c r="B2604" s="1" t="s">
        <v>4</v>
      </c>
      <c r="C2604" s="1" t="s">
        <v>130</v>
      </c>
      <c r="D2604" s="1" t="s">
        <v>5366</v>
      </c>
      <c r="E2604" s="1" t="s">
        <v>5367</v>
      </c>
      <c r="F2604" s="1" t="s">
        <v>346</v>
      </c>
      <c r="G2604" s="1">
        <v>20</v>
      </c>
      <c r="H2604" s="1" t="s">
        <v>257</v>
      </c>
    </row>
    <row r="2605" spans="1:8" x14ac:dyDescent="0.3">
      <c r="A2605" s="1">
        <v>1103</v>
      </c>
      <c r="B2605" s="1" t="s">
        <v>4005</v>
      </c>
      <c r="C2605" s="1" t="s">
        <v>27</v>
      </c>
      <c r="D2605" s="1" t="s">
        <v>5368</v>
      </c>
      <c r="E2605" s="1" t="s">
        <v>5369</v>
      </c>
      <c r="F2605" s="1" t="s">
        <v>346</v>
      </c>
      <c r="G2605" s="1"/>
      <c r="H2605" s="1" t="s">
        <v>9</v>
      </c>
    </row>
    <row r="2606" spans="1:8" x14ac:dyDescent="0.3">
      <c r="A2606" s="1">
        <v>1104</v>
      </c>
      <c r="B2606" s="1" t="s">
        <v>129</v>
      </c>
      <c r="C2606" s="1" t="s">
        <v>1630</v>
      </c>
      <c r="D2606" s="1" t="s">
        <v>5370</v>
      </c>
      <c r="E2606" s="1" t="s">
        <v>5371</v>
      </c>
      <c r="F2606" s="1" t="s">
        <v>346</v>
      </c>
      <c r="G2606" s="1">
        <v>20</v>
      </c>
      <c r="H2606" s="1" t="s">
        <v>9</v>
      </c>
    </row>
    <row r="2607" spans="1:8" x14ac:dyDescent="0.3">
      <c r="A2607" s="1">
        <v>1105</v>
      </c>
      <c r="B2607" s="1" t="s">
        <v>4005</v>
      </c>
      <c r="C2607" s="1" t="s">
        <v>4092</v>
      </c>
      <c r="D2607" s="1" t="s">
        <v>5372</v>
      </c>
      <c r="E2607" s="1" t="s">
        <v>5373</v>
      </c>
      <c r="F2607" s="1" t="s">
        <v>346</v>
      </c>
      <c r="G2607" s="1"/>
      <c r="H2607" s="1" t="s">
        <v>9</v>
      </c>
    </row>
    <row r="2608" spans="1:8" x14ac:dyDescent="0.3">
      <c r="A2608" s="1">
        <v>1106</v>
      </c>
      <c r="B2608" s="1" t="s">
        <v>4005</v>
      </c>
      <c r="C2608" s="1" t="s">
        <v>75</v>
      </c>
      <c r="D2608" s="1" t="s">
        <v>5374</v>
      </c>
      <c r="E2608" s="1" t="s">
        <v>5375</v>
      </c>
      <c r="F2608" s="1" t="s">
        <v>346</v>
      </c>
      <c r="G2608" s="1"/>
      <c r="H2608" s="1" t="s">
        <v>9</v>
      </c>
    </row>
    <row r="2609" spans="1:8" x14ac:dyDescent="0.3">
      <c r="A2609" s="1">
        <v>1107</v>
      </c>
      <c r="B2609" s="1" t="s">
        <v>4</v>
      </c>
      <c r="C2609" s="1" t="s">
        <v>3373</v>
      </c>
      <c r="D2609" s="1" t="s">
        <v>5376</v>
      </c>
      <c r="E2609" s="1" t="s">
        <v>5377</v>
      </c>
      <c r="F2609" s="1" t="s">
        <v>346</v>
      </c>
      <c r="G2609" s="1"/>
      <c r="H2609" s="1" t="s">
        <v>9</v>
      </c>
    </row>
    <row r="2610" spans="1:8" x14ac:dyDescent="0.3">
      <c r="A2610" s="1">
        <v>1108</v>
      </c>
      <c r="B2610" s="1" t="s">
        <v>3868</v>
      </c>
      <c r="C2610" s="1" t="s">
        <v>114</v>
      </c>
      <c r="D2610" s="1" t="s">
        <v>5378</v>
      </c>
      <c r="E2610" s="1" t="s">
        <v>5379</v>
      </c>
      <c r="F2610" s="1" t="s">
        <v>346</v>
      </c>
      <c r="G2610" s="1"/>
      <c r="H2610" s="1" t="s">
        <v>9</v>
      </c>
    </row>
    <row r="2611" spans="1:8" x14ac:dyDescent="0.3">
      <c r="A2611" s="1">
        <v>1109</v>
      </c>
      <c r="B2611" s="1" t="s">
        <v>129</v>
      </c>
      <c r="C2611" s="1" t="s">
        <v>4200</v>
      </c>
      <c r="D2611" s="1" t="s">
        <v>5380</v>
      </c>
      <c r="E2611" s="1" t="s">
        <v>5381</v>
      </c>
      <c r="F2611" s="1" t="s">
        <v>346</v>
      </c>
      <c r="G2611" s="1"/>
      <c r="H2611" s="1" t="s">
        <v>9</v>
      </c>
    </row>
    <row r="2612" spans="1:8" x14ac:dyDescent="0.3">
      <c r="A2612" s="1">
        <v>1110</v>
      </c>
      <c r="B2612" s="1" t="s">
        <v>233</v>
      </c>
      <c r="C2612" s="1" t="s">
        <v>4338</v>
      </c>
      <c r="D2612" s="1" t="s">
        <v>5382</v>
      </c>
      <c r="E2612" s="1" t="s">
        <v>5383</v>
      </c>
      <c r="F2612" s="1" t="s">
        <v>346</v>
      </c>
      <c r="G2612" s="1"/>
      <c r="H2612" s="1" t="s">
        <v>9</v>
      </c>
    </row>
    <row r="2613" spans="1:8" x14ac:dyDescent="0.3">
      <c r="A2613" s="1">
        <v>1111</v>
      </c>
      <c r="B2613" s="1" t="s">
        <v>1623</v>
      </c>
      <c r="C2613" s="1" t="s">
        <v>4200</v>
      </c>
      <c r="D2613" s="1" t="s">
        <v>5384</v>
      </c>
      <c r="E2613" s="1" t="s">
        <v>5385</v>
      </c>
      <c r="F2613" s="1" t="s">
        <v>346</v>
      </c>
      <c r="G2613" s="1"/>
      <c r="H2613" s="1" t="s">
        <v>9</v>
      </c>
    </row>
    <row r="2614" spans="1:8" x14ac:dyDescent="0.3">
      <c r="A2614" s="1">
        <v>1112</v>
      </c>
      <c r="B2614" s="1" t="s">
        <v>1623</v>
      </c>
      <c r="C2614" s="1" t="s">
        <v>4149</v>
      </c>
      <c r="D2614" s="1" t="s">
        <v>5386</v>
      </c>
      <c r="E2614" s="1" t="s">
        <v>5387</v>
      </c>
      <c r="F2614" s="1" t="s">
        <v>346</v>
      </c>
      <c r="G2614" s="1"/>
      <c r="H2614" s="1" t="s">
        <v>9</v>
      </c>
    </row>
    <row r="2615" spans="1:8" x14ac:dyDescent="0.3">
      <c r="A2615" s="1">
        <v>1113</v>
      </c>
      <c r="B2615" s="1" t="s">
        <v>3868</v>
      </c>
      <c r="C2615" s="1" t="s">
        <v>3160</v>
      </c>
      <c r="D2615" s="1" t="s">
        <v>5388</v>
      </c>
      <c r="E2615" s="1" t="s">
        <v>5389</v>
      </c>
      <c r="F2615" s="1" t="s">
        <v>346</v>
      </c>
      <c r="G2615" s="1"/>
      <c r="H2615" s="1" t="s">
        <v>9</v>
      </c>
    </row>
    <row r="2616" spans="1:8" x14ac:dyDescent="0.3">
      <c r="A2616" s="1">
        <v>1114</v>
      </c>
      <c r="B2616" s="1" t="s">
        <v>657</v>
      </c>
      <c r="C2616" s="1" t="s">
        <v>658</v>
      </c>
      <c r="D2616" s="1" t="s">
        <v>5390</v>
      </c>
      <c r="E2616" s="1" t="s">
        <v>5391</v>
      </c>
      <c r="F2616" s="1" t="s">
        <v>346</v>
      </c>
      <c r="G2616" s="1">
        <v>450</v>
      </c>
      <c r="H2616" s="1" t="s">
        <v>9</v>
      </c>
    </row>
    <row r="2617" spans="1:8" x14ac:dyDescent="0.3">
      <c r="A2617" s="1">
        <v>1115</v>
      </c>
      <c r="B2617" s="1" t="s">
        <v>86</v>
      </c>
      <c r="C2617" s="1" t="s">
        <v>87</v>
      </c>
      <c r="D2617" s="1" t="s">
        <v>5392</v>
      </c>
      <c r="E2617" s="1" t="s">
        <v>5393</v>
      </c>
      <c r="F2617" s="1" t="s">
        <v>346</v>
      </c>
      <c r="G2617" s="1">
        <v>25</v>
      </c>
      <c r="H2617" s="1" t="s">
        <v>9</v>
      </c>
    </row>
    <row r="2618" spans="1:8" x14ac:dyDescent="0.3">
      <c r="A2618" s="1">
        <v>1116</v>
      </c>
      <c r="B2618" s="1" t="s">
        <v>4</v>
      </c>
      <c r="C2618" s="1" t="s">
        <v>5</v>
      </c>
      <c r="D2618" s="1" t="s">
        <v>5394</v>
      </c>
      <c r="E2618" s="1" t="s">
        <v>5395</v>
      </c>
      <c r="F2618" s="1" t="s">
        <v>346</v>
      </c>
      <c r="G2618" s="1">
        <v>20</v>
      </c>
      <c r="H2618" s="1" t="s">
        <v>9</v>
      </c>
    </row>
    <row r="2619" spans="1:8" x14ac:dyDescent="0.3">
      <c r="A2619" s="1">
        <v>1117</v>
      </c>
      <c r="B2619" s="1" t="s">
        <v>233</v>
      </c>
      <c r="C2619" s="1" t="s">
        <v>4338</v>
      </c>
      <c r="D2619" s="1" t="s">
        <v>5396</v>
      </c>
      <c r="E2619" s="1" t="s">
        <v>5397</v>
      </c>
      <c r="F2619" s="1" t="s">
        <v>346</v>
      </c>
      <c r="G2619" s="1"/>
      <c r="H2619" s="1" t="s">
        <v>9</v>
      </c>
    </row>
    <row r="2620" spans="1:8" x14ac:dyDescent="0.3">
      <c r="A2620" s="1">
        <v>1118</v>
      </c>
      <c r="B2620" s="1" t="s">
        <v>342</v>
      </c>
      <c r="C2620" s="1" t="s">
        <v>1200</v>
      </c>
      <c r="D2620" s="1" t="s">
        <v>5398</v>
      </c>
      <c r="E2620" s="1" t="s">
        <v>5399</v>
      </c>
      <c r="F2620" s="1" t="s">
        <v>8</v>
      </c>
      <c r="G2620" s="1">
        <v>40</v>
      </c>
      <c r="H2620" s="1" t="s">
        <v>9</v>
      </c>
    </row>
    <row r="2621" spans="1:8" x14ac:dyDescent="0.3">
      <c r="A2621" s="1">
        <v>1119</v>
      </c>
      <c r="B2621" s="1" t="s">
        <v>3868</v>
      </c>
      <c r="C2621" s="1" t="s">
        <v>114</v>
      </c>
      <c r="D2621" s="1" t="s">
        <v>5400</v>
      </c>
      <c r="E2621" s="1" t="s">
        <v>5401</v>
      </c>
      <c r="F2621" s="1" t="s">
        <v>346</v>
      </c>
      <c r="G2621" s="1"/>
      <c r="H2621" s="1" t="s">
        <v>9</v>
      </c>
    </row>
    <row r="2622" spans="1:8" x14ac:dyDescent="0.3">
      <c r="A2622" s="1">
        <v>1120</v>
      </c>
      <c r="B2622" s="1" t="s">
        <v>657</v>
      </c>
      <c r="C2622" s="1" t="s">
        <v>658</v>
      </c>
      <c r="D2622" s="1" t="s">
        <v>5402</v>
      </c>
      <c r="E2622" s="1" t="s">
        <v>5403</v>
      </c>
      <c r="F2622" s="1" t="s">
        <v>346</v>
      </c>
      <c r="G2622" s="1">
        <v>450</v>
      </c>
      <c r="H2622" s="1" t="s">
        <v>9</v>
      </c>
    </row>
    <row r="2623" spans="1:8" x14ac:dyDescent="0.3">
      <c r="A2623" s="1">
        <v>1121</v>
      </c>
      <c r="B2623" s="1" t="s">
        <v>129</v>
      </c>
      <c r="C2623" s="1" t="s">
        <v>1630</v>
      </c>
      <c r="D2623" s="1" t="s">
        <v>5404</v>
      </c>
      <c r="E2623" s="1" t="s">
        <v>5405</v>
      </c>
      <c r="F2623" s="1" t="s">
        <v>346</v>
      </c>
      <c r="G2623" s="1">
        <v>20</v>
      </c>
      <c r="H2623" s="1" t="s">
        <v>9</v>
      </c>
    </row>
    <row r="2624" spans="1:8" x14ac:dyDescent="0.3">
      <c r="A2624" s="1">
        <v>1122</v>
      </c>
      <c r="B2624" s="1" t="s">
        <v>129</v>
      </c>
      <c r="C2624" s="1" t="s">
        <v>529</v>
      </c>
      <c r="D2624" s="1" t="s">
        <v>5406</v>
      </c>
      <c r="E2624" s="1" t="s">
        <v>5407</v>
      </c>
      <c r="F2624" s="1" t="s">
        <v>346</v>
      </c>
      <c r="G2624" s="1"/>
      <c r="H2624" s="1" t="s">
        <v>257</v>
      </c>
    </row>
    <row r="2625" spans="1:8" x14ac:dyDescent="0.3">
      <c r="A2625" s="1">
        <v>1123</v>
      </c>
      <c r="B2625" s="1" t="s">
        <v>4</v>
      </c>
      <c r="C2625" s="1" t="s">
        <v>4483</v>
      </c>
      <c r="D2625" s="1" t="s">
        <v>5408</v>
      </c>
      <c r="E2625" s="1" t="s">
        <v>5409</v>
      </c>
      <c r="F2625" s="1" t="s">
        <v>346</v>
      </c>
      <c r="G2625" s="1"/>
      <c r="H2625" s="1" t="s">
        <v>9</v>
      </c>
    </row>
    <row r="2626" spans="1:8" x14ac:dyDescent="0.3">
      <c r="A2626" s="1">
        <v>1124</v>
      </c>
      <c r="B2626" s="1" t="s">
        <v>3868</v>
      </c>
      <c r="C2626" s="1" t="s">
        <v>3160</v>
      </c>
      <c r="D2626" s="1" t="s">
        <v>5410</v>
      </c>
      <c r="E2626" s="1" t="s">
        <v>5411</v>
      </c>
      <c r="F2626" s="1" t="s">
        <v>346</v>
      </c>
      <c r="G2626" s="1"/>
      <c r="H2626" s="1" t="s">
        <v>9</v>
      </c>
    </row>
    <row r="2627" spans="1:8" x14ac:dyDescent="0.3">
      <c r="A2627" s="1">
        <v>1125</v>
      </c>
      <c r="B2627" s="1" t="s">
        <v>14</v>
      </c>
      <c r="C2627" s="1" t="s">
        <v>101</v>
      </c>
      <c r="D2627" s="1" t="s">
        <v>5412</v>
      </c>
      <c r="E2627" s="1" t="s">
        <v>5413</v>
      </c>
      <c r="F2627" s="1" t="s">
        <v>346</v>
      </c>
      <c r="G2627" s="1"/>
      <c r="H2627" s="1" t="s">
        <v>257</v>
      </c>
    </row>
    <row r="2628" spans="1:8" x14ac:dyDescent="0.3">
      <c r="A2628" s="1">
        <v>1126</v>
      </c>
      <c r="B2628" s="1" t="s">
        <v>233</v>
      </c>
      <c r="C2628" s="1" t="s">
        <v>4338</v>
      </c>
      <c r="D2628" s="1" t="s">
        <v>5414</v>
      </c>
      <c r="E2628" s="1" t="s">
        <v>5415</v>
      </c>
      <c r="F2628" s="1" t="s">
        <v>346</v>
      </c>
      <c r="G2628" s="1"/>
      <c r="H2628" s="1" t="s">
        <v>9</v>
      </c>
    </row>
    <row r="2629" spans="1:8" x14ac:dyDescent="0.3">
      <c r="A2629" s="1">
        <v>1127</v>
      </c>
      <c r="B2629" s="1" t="s">
        <v>1623</v>
      </c>
      <c r="C2629" s="1" t="s">
        <v>4092</v>
      </c>
      <c r="D2629" s="1" t="s">
        <v>5416</v>
      </c>
      <c r="E2629" s="1" t="s">
        <v>5417</v>
      </c>
      <c r="F2629" s="1" t="s">
        <v>346</v>
      </c>
      <c r="G2629" s="1"/>
      <c r="H2629" s="1" t="s">
        <v>9</v>
      </c>
    </row>
    <row r="2630" spans="1:8" x14ac:dyDescent="0.3">
      <c r="A2630" s="1">
        <v>1128</v>
      </c>
      <c r="B2630" s="1" t="s">
        <v>129</v>
      </c>
      <c r="C2630" s="1" t="s">
        <v>529</v>
      </c>
      <c r="D2630" s="1" t="s">
        <v>5418</v>
      </c>
      <c r="E2630" s="1" t="s">
        <v>5419</v>
      </c>
      <c r="F2630" s="1" t="s">
        <v>346</v>
      </c>
      <c r="G2630" s="1"/>
      <c r="H2630" s="1" t="s">
        <v>9</v>
      </c>
    </row>
    <row r="2631" spans="1:8" x14ac:dyDescent="0.3">
      <c r="A2631" s="1">
        <v>1129</v>
      </c>
      <c r="B2631" s="1" t="s">
        <v>4</v>
      </c>
      <c r="C2631" s="1" t="s">
        <v>3373</v>
      </c>
      <c r="D2631" s="1" t="s">
        <v>5420</v>
      </c>
      <c r="E2631" s="1" t="s">
        <v>5421</v>
      </c>
      <c r="F2631" s="1" t="s">
        <v>346</v>
      </c>
      <c r="G2631" s="1"/>
      <c r="H2631" s="1" t="s">
        <v>9</v>
      </c>
    </row>
    <row r="2632" spans="1:8" x14ac:dyDescent="0.3">
      <c r="A2632" s="1">
        <v>1130</v>
      </c>
      <c r="B2632" s="1" t="s">
        <v>3868</v>
      </c>
      <c r="C2632" s="1" t="s">
        <v>3160</v>
      </c>
      <c r="D2632" s="1" t="s">
        <v>5422</v>
      </c>
      <c r="E2632" s="1" t="s">
        <v>5423</v>
      </c>
      <c r="F2632" s="1" t="s">
        <v>346</v>
      </c>
      <c r="G2632" s="1"/>
      <c r="H2632" s="1" t="s">
        <v>9</v>
      </c>
    </row>
    <row r="2633" spans="1:8" x14ac:dyDescent="0.3">
      <c r="A2633" s="1">
        <v>1131</v>
      </c>
      <c r="B2633" s="1" t="s">
        <v>233</v>
      </c>
      <c r="C2633" s="1" t="s">
        <v>4338</v>
      </c>
      <c r="D2633" s="1" t="s">
        <v>5424</v>
      </c>
      <c r="E2633" s="1" t="s">
        <v>5425</v>
      </c>
      <c r="F2633" s="1" t="s">
        <v>346</v>
      </c>
      <c r="G2633" s="1"/>
      <c r="H2633" s="1" t="s">
        <v>9</v>
      </c>
    </row>
    <row r="2634" spans="1:8" x14ac:dyDescent="0.3">
      <c r="A2634" s="1">
        <v>1132</v>
      </c>
      <c r="B2634" s="1" t="s">
        <v>657</v>
      </c>
      <c r="C2634" s="1" t="s">
        <v>658</v>
      </c>
      <c r="D2634" s="1" t="s">
        <v>5426</v>
      </c>
      <c r="E2634" s="1" t="s">
        <v>5427</v>
      </c>
      <c r="F2634" s="1" t="s">
        <v>346</v>
      </c>
      <c r="G2634" s="1">
        <v>450</v>
      </c>
      <c r="H2634" s="1" t="s">
        <v>9</v>
      </c>
    </row>
    <row r="2635" spans="1:8" x14ac:dyDescent="0.3">
      <c r="A2635" s="1">
        <v>1133</v>
      </c>
      <c r="B2635" s="1" t="s">
        <v>3868</v>
      </c>
      <c r="C2635" s="1" t="s">
        <v>3478</v>
      </c>
      <c r="D2635" s="1" t="s">
        <v>5428</v>
      </c>
      <c r="E2635" s="1" t="s">
        <v>5429</v>
      </c>
      <c r="F2635" s="1" t="s">
        <v>346</v>
      </c>
      <c r="G2635" s="1"/>
      <c r="H2635" s="1" t="s">
        <v>9</v>
      </c>
    </row>
    <row r="2636" spans="1:8" x14ac:dyDescent="0.3">
      <c r="A2636" s="1">
        <v>1134</v>
      </c>
      <c r="B2636" s="1" t="s">
        <v>14</v>
      </c>
      <c r="C2636" s="1" t="s">
        <v>101</v>
      </c>
      <c r="D2636" s="1" t="s">
        <v>5430</v>
      </c>
      <c r="E2636" s="1" t="s">
        <v>5431</v>
      </c>
      <c r="F2636" s="1" t="s">
        <v>346</v>
      </c>
      <c r="G2636" s="1"/>
      <c r="H2636" s="1" t="s">
        <v>9</v>
      </c>
    </row>
    <row r="2637" spans="1:8" x14ac:dyDescent="0.3">
      <c r="A2637" s="1">
        <v>1135</v>
      </c>
      <c r="B2637" s="1" t="s">
        <v>4</v>
      </c>
      <c r="C2637" s="1" t="s">
        <v>130</v>
      </c>
      <c r="D2637" s="1" t="s">
        <v>5432</v>
      </c>
      <c r="E2637" s="1" t="s">
        <v>5433</v>
      </c>
      <c r="F2637" s="1" t="s">
        <v>346</v>
      </c>
      <c r="G2637" s="1"/>
      <c r="H2637" s="1" t="s">
        <v>9</v>
      </c>
    </row>
    <row r="2638" spans="1:8" x14ac:dyDescent="0.3">
      <c r="A2638" s="1">
        <v>1136</v>
      </c>
      <c r="B2638" s="1" t="s">
        <v>4</v>
      </c>
      <c r="C2638" s="1" t="s">
        <v>3926</v>
      </c>
      <c r="D2638" s="1" t="s">
        <v>5434</v>
      </c>
      <c r="E2638" s="1" t="s">
        <v>5435</v>
      </c>
      <c r="F2638" s="1" t="s">
        <v>346</v>
      </c>
      <c r="G2638" s="1"/>
      <c r="H2638" s="1" t="s">
        <v>9</v>
      </c>
    </row>
    <row r="2639" spans="1:8" x14ac:dyDescent="0.3">
      <c r="A2639" s="1">
        <v>1137</v>
      </c>
      <c r="B2639" s="1" t="s">
        <v>129</v>
      </c>
      <c r="C2639" s="1" t="s">
        <v>1630</v>
      </c>
      <c r="D2639" s="1" t="s">
        <v>5436</v>
      </c>
      <c r="E2639" s="1" t="s">
        <v>5437</v>
      </c>
      <c r="F2639" s="1" t="s">
        <v>346</v>
      </c>
      <c r="G2639" s="1">
        <v>20</v>
      </c>
      <c r="H2639" s="1" t="s">
        <v>9</v>
      </c>
    </row>
    <row r="2640" spans="1:8" x14ac:dyDescent="0.3">
      <c r="A2640" s="1">
        <v>1138</v>
      </c>
      <c r="B2640" s="1" t="s">
        <v>4005</v>
      </c>
      <c r="C2640" s="1" t="s">
        <v>4149</v>
      </c>
      <c r="D2640" s="1" t="s">
        <v>5438</v>
      </c>
      <c r="E2640" s="1" t="s">
        <v>5439</v>
      </c>
      <c r="F2640" s="1" t="s">
        <v>346</v>
      </c>
      <c r="G2640" s="1"/>
      <c r="H2640" s="1" t="s">
        <v>9</v>
      </c>
    </row>
    <row r="2641" spans="1:8" x14ac:dyDescent="0.3">
      <c r="A2641" s="1">
        <v>1139</v>
      </c>
      <c r="B2641" s="1" t="s">
        <v>129</v>
      </c>
      <c r="C2641" s="1" t="s">
        <v>529</v>
      </c>
      <c r="D2641" s="1" t="s">
        <v>5440</v>
      </c>
      <c r="E2641" s="1" t="s">
        <v>5441</v>
      </c>
      <c r="F2641" s="1" t="s">
        <v>346</v>
      </c>
      <c r="G2641" s="1"/>
      <c r="H2641" s="1" t="s">
        <v>9</v>
      </c>
    </row>
    <row r="2642" spans="1:8" x14ac:dyDescent="0.3">
      <c r="A2642" s="1">
        <v>1140</v>
      </c>
      <c r="B2642" s="1" t="s">
        <v>233</v>
      </c>
      <c r="C2642" s="1" t="s">
        <v>4338</v>
      </c>
      <c r="D2642" s="1" t="s">
        <v>5442</v>
      </c>
      <c r="E2642" s="1" t="s">
        <v>5443</v>
      </c>
      <c r="F2642" s="1" t="s">
        <v>346</v>
      </c>
      <c r="G2642" s="1"/>
      <c r="H2642" s="1" t="s">
        <v>9</v>
      </c>
    </row>
    <row r="2643" spans="1:8" x14ac:dyDescent="0.3">
      <c r="A2643" s="1">
        <v>1141</v>
      </c>
      <c r="B2643" s="1" t="s">
        <v>4005</v>
      </c>
      <c r="C2643" s="1" t="s">
        <v>27</v>
      </c>
      <c r="D2643" s="1" t="s">
        <v>5444</v>
      </c>
      <c r="E2643" s="1" t="s">
        <v>5445</v>
      </c>
      <c r="F2643" s="1" t="s">
        <v>346</v>
      </c>
      <c r="G2643" s="1"/>
      <c r="H2643" s="1" t="s">
        <v>9</v>
      </c>
    </row>
    <row r="2644" spans="1:8" x14ac:dyDescent="0.3">
      <c r="A2644" s="1">
        <v>1142</v>
      </c>
      <c r="B2644" s="1" t="s">
        <v>4005</v>
      </c>
      <c r="C2644" s="1" t="s">
        <v>4092</v>
      </c>
      <c r="D2644" s="1" t="s">
        <v>5446</v>
      </c>
      <c r="E2644" s="1" t="s">
        <v>5447</v>
      </c>
      <c r="F2644" s="1" t="s">
        <v>346</v>
      </c>
      <c r="G2644" s="1"/>
      <c r="H2644" s="1" t="s">
        <v>9</v>
      </c>
    </row>
    <row r="2645" spans="1:8" x14ac:dyDescent="0.3">
      <c r="A2645" s="1">
        <v>1143</v>
      </c>
      <c r="B2645" s="1" t="s">
        <v>14</v>
      </c>
      <c r="C2645" s="1" t="s">
        <v>101</v>
      </c>
      <c r="D2645" s="1" t="s">
        <v>5448</v>
      </c>
      <c r="E2645" s="1" t="s">
        <v>5449</v>
      </c>
      <c r="F2645" s="1" t="s">
        <v>346</v>
      </c>
      <c r="G2645" s="1"/>
      <c r="H2645" s="1" t="s">
        <v>117</v>
      </c>
    </row>
    <row r="2646" spans="1:8" x14ac:dyDescent="0.3">
      <c r="A2646" s="1">
        <v>1144</v>
      </c>
      <c r="B2646" s="1" t="s">
        <v>129</v>
      </c>
      <c r="C2646" s="1" t="s">
        <v>529</v>
      </c>
      <c r="D2646" s="1" t="s">
        <v>5450</v>
      </c>
      <c r="E2646" s="1" t="s">
        <v>5451</v>
      </c>
      <c r="F2646" s="1" t="s">
        <v>346</v>
      </c>
      <c r="G2646" s="1"/>
      <c r="H2646" s="1" t="s">
        <v>9</v>
      </c>
    </row>
    <row r="2647" spans="1:8" x14ac:dyDescent="0.3">
      <c r="A2647" s="1">
        <v>1145</v>
      </c>
      <c r="B2647" s="1" t="s">
        <v>233</v>
      </c>
      <c r="C2647" s="1" t="s">
        <v>4338</v>
      </c>
      <c r="D2647" s="1" t="s">
        <v>5452</v>
      </c>
      <c r="E2647" s="1" t="s">
        <v>5453</v>
      </c>
      <c r="F2647" s="1" t="s">
        <v>346</v>
      </c>
      <c r="G2647" s="1"/>
      <c r="H2647" s="1" t="s">
        <v>9</v>
      </c>
    </row>
    <row r="2648" spans="1:8" x14ac:dyDescent="0.3">
      <c r="A2648" s="1">
        <v>1146</v>
      </c>
      <c r="B2648" s="1" t="s">
        <v>657</v>
      </c>
      <c r="C2648" s="1" t="s">
        <v>30</v>
      </c>
      <c r="D2648" s="1" t="s">
        <v>5454</v>
      </c>
      <c r="E2648" s="1" t="s">
        <v>5455</v>
      </c>
      <c r="F2648" s="1" t="s">
        <v>346</v>
      </c>
      <c r="G2648" s="1">
        <v>450</v>
      </c>
      <c r="H2648" s="1" t="s">
        <v>9</v>
      </c>
    </row>
    <row r="2649" spans="1:8" x14ac:dyDescent="0.3">
      <c r="A2649" s="1">
        <v>1147</v>
      </c>
      <c r="B2649" s="1" t="s">
        <v>4005</v>
      </c>
      <c r="C2649" s="1" t="s">
        <v>11</v>
      </c>
      <c r="D2649" s="1" t="s">
        <v>5456</v>
      </c>
      <c r="E2649" s="1" t="s">
        <v>5457</v>
      </c>
      <c r="F2649" s="1" t="s">
        <v>346</v>
      </c>
      <c r="G2649" s="1"/>
      <c r="H2649" s="1" t="s">
        <v>9</v>
      </c>
    </row>
    <row r="2650" spans="1:8" x14ac:dyDescent="0.3">
      <c r="A2650" s="1">
        <v>1148</v>
      </c>
      <c r="B2650" s="1" t="s">
        <v>3868</v>
      </c>
      <c r="C2650" s="1" t="s">
        <v>114</v>
      </c>
      <c r="D2650" s="1" t="s">
        <v>5458</v>
      </c>
      <c r="E2650" s="1" t="s">
        <v>5459</v>
      </c>
      <c r="F2650" s="1" t="s">
        <v>346</v>
      </c>
      <c r="G2650" s="1"/>
      <c r="H2650" s="1" t="s">
        <v>9</v>
      </c>
    </row>
    <row r="2651" spans="1:8" x14ac:dyDescent="0.3">
      <c r="A2651" s="1">
        <v>1149</v>
      </c>
      <c r="B2651" s="1" t="s">
        <v>4</v>
      </c>
      <c r="C2651" s="1" t="s">
        <v>2022</v>
      </c>
      <c r="D2651" s="1" t="s">
        <v>5460</v>
      </c>
      <c r="E2651" s="1" t="s">
        <v>5461</v>
      </c>
      <c r="F2651" s="1" t="s">
        <v>346</v>
      </c>
      <c r="G2651" s="1"/>
      <c r="H2651" s="1" t="s">
        <v>9</v>
      </c>
    </row>
    <row r="2652" spans="1:8" x14ac:dyDescent="0.3">
      <c r="A2652" s="1">
        <v>1150</v>
      </c>
      <c r="B2652" s="1" t="s">
        <v>5462</v>
      </c>
      <c r="C2652" s="1" t="s">
        <v>343</v>
      </c>
      <c r="D2652" s="1" t="s">
        <v>5463</v>
      </c>
      <c r="E2652" s="1" t="s">
        <v>5464</v>
      </c>
      <c r="F2652" s="1" t="s">
        <v>346</v>
      </c>
      <c r="G2652" s="1">
        <v>20</v>
      </c>
      <c r="H2652" s="1" t="s">
        <v>257</v>
      </c>
    </row>
    <row r="2653" spans="1:8" x14ac:dyDescent="0.3">
      <c r="A2653" s="1">
        <v>1151</v>
      </c>
      <c r="B2653" s="1" t="s">
        <v>4005</v>
      </c>
      <c r="C2653" s="1" t="s">
        <v>4149</v>
      </c>
      <c r="D2653" s="1" t="s">
        <v>5465</v>
      </c>
      <c r="E2653" s="1" t="s">
        <v>5466</v>
      </c>
      <c r="F2653" s="1" t="s">
        <v>346</v>
      </c>
      <c r="G2653" s="1"/>
      <c r="H2653" s="1" t="s">
        <v>9</v>
      </c>
    </row>
    <row r="2654" spans="1:8" x14ac:dyDescent="0.3">
      <c r="A2654" s="1">
        <v>1152</v>
      </c>
      <c r="B2654" s="1" t="s">
        <v>657</v>
      </c>
      <c r="C2654" s="1" t="s">
        <v>658</v>
      </c>
      <c r="D2654" s="1" t="s">
        <v>5467</v>
      </c>
      <c r="E2654" s="1" t="s">
        <v>5468</v>
      </c>
      <c r="F2654" s="1" t="s">
        <v>346</v>
      </c>
      <c r="G2654" s="1">
        <v>450</v>
      </c>
      <c r="H2654" s="1" t="s">
        <v>9</v>
      </c>
    </row>
    <row r="2655" spans="1:8" x14ac:dyDescent="0.3">
      <c r="A2655" s="1">
        <v>1153</v>
      </c>
      <c r="B2655" s="1" t="s">
        <v>233</v>
      </c>
      <c r="C2655" s="1" t="s">
        <v>4338</v>
      </c>
      <c r="D2655" s="1" t="s">
        <v>5469</v>
      </c>
      <c r="E2655" s="1" t="s">
        <v>5470</v>
      </c>
      <c r="F2655" s="1" t="s">
        <v>346</v>
      </c>
      <c r="G2655" s="1"/>
      <c r="H2655" s="1" t="s">
        <v>9</v>
      </c>
    </row>
    <row r="2656" spans="1:8" x14ac:dyDescent="0.3">
      <c r="A2656" s="1">
        <v>1154</v>
      </c>
      <c r="B2656" s="1" t="s">
        <v>129</v>
      </c>
      <c r="C2656" s="1" t="s">
        <v>4200</v>
      </c>
      <c r="D2656" s="1" t="s">
        <v>5471</v>
      </c>
      <c r="E2656" s="1" t="s">
        <v>5472</v>
      </c>
      <c r="F2656" s="1" t="s">
        <v>346</v>
      </c>
      <c r="G2656" s="1"/>
      <c r="H2656" s="1" t="s">
        <v>9</v>
      </c>
    </row>
    <row r="2657" spans="1:8" x14ac:dyDescent="0.3">
      <c r="A2657" s="1">
        <v>1155</v>
      </c>
      <c r="B2657" s="1" t="s">
        <v>129</v>
      </c>
      <c r="C2657" s="1" t="s">
        <v>1630</v>
      </c>
      <c r="D2657" s="1" t="s">
        <v>5473</v>
      </c>
      <c r="E2657" s="1" t="s">
        <v>5474</v>
      </c>
      <c r="F2657" s="1" t="s">
        <v>346</v>
      </c>
      <c r="G2657" s="1">
        <v>20</v>
      </c>
      <c r="H2657" s="1" t="s">
        <v>9</v>
      </c>
    </row>
    <row r="2658" spans="1:8" x14ac:dyDescent="0.3">
      <c r="A2658" s="1">
        <v>1156</v>
      </c>
      <c r="B2658" s="1" t="s">
        <v>4</v>
      </c>
      <c r="C2658" s="1" t="s">
        <v>3373</v>
      </c>
      <c r="D2658" s="1" t="s">
        <v>5475</v>
      </c>
      <c r="E2658" s="1" t="s">
        <v>5476</v>
      </c>
      <c r="F2658" s="1" t="s">
        <v>346</v>
      </c>
      <c r="G2658" s="1"/>
      <c r="H2658" s="1" t="s">
        <v>117</v>
      </c>
    </row>
    <row r="2659" spans="1:8" x14ac:dyDescent="0.3">
      <c r="A2659" s="1">
        <v>1157</v>
      </c>
      <c r="B2659" s="1" t="s">
        <v>4</v>
      </c>
      <c r="C2659" s="1" t="s">
        <v>130</v>
      </c>
      <c r="D2659" s="1" t="s">
        <v>5477</v>
      </c>
      <c r="E2659" s="1" t="s">
        <v>5478</v>
      </c>
      <c r="F2659" s="1" t="s">
        <v>346</v>
      </c>
      <c r="G2659" s="1">
        <v>20</v>
      </c>
      <c r="H2659" s="1" t="s">
        <v>9</v>
      </c>
    </row>
    <row r="2660" spans="1:8" x14ac:dyDescent="0.3">
      <c r="A2660" s="1">
        <v>1158</v>
      </c>
      <c r="B2660" s="1" t="s">
        <v>4</v>
      </c>
      <c r="C2660" s="1" t="s">
        <v>5</v>
      </c>
      <c r="D2660" s="1" t="s">
        <v>5479</v>
      </c>
      <c r="E2660" s="1" t="s">
        <v>5480</v>
      </c>
      <c r="F2660" s="1" t="s">
        <v>346</v>
      </c>
      <c r="G2660" s="1">
        <v>20</v>
      </c>
      <c r="H2660" s="1" t="s">
        <v>9</v>
      </c>
    </row>
    <row r="2661" spans="1:8" x14ac:dyDescent="0.3">
      <c r="A2661" s="1">
        <v>1159</v>
      </c>
      <c r="B2661" s="1" t="s">
        <v>233</v>
      </c>
      <c r="C2661" s="1" t="s">
        <v>4338</v>
      </c>
      <c r="D2661" s="1" t="s">
        <v>5481</v>
      </c>
      <c r="E2661" s="1" t="s">
        <v>5482</v>
      </c>
      <c r="F2661" s="1" t="s">
        <v>346</v>
      </c>
      <c r="G2661" s="1"/>
      <c r="H2661" s="1" t="s">
        <v>9</v>
      </c>
    </row>
    <row r="2662" spans="1:8" x14ac:dyDescent="0.3">
      <c r="A2662" s="1">
        <v>1160</v>
      </c>
      <c r="B2662" s="1" t="s">
        <v>657</v>
      </c>
      <c r="C2662" s="1" t="s">
        <v>30</v>
      </c>
      <c r="D2662" s="1" t="s">
        <v>5483</v>
      </c>
      <c r="E2662" s="1" t="s">
        <v>5484</v>
      </c>
      <c r="F2662" s="1" t="s">
        <v>346</v>
      </c>
      <c r="G2662" s="1">
        <v>450</v>
      </c>
      <c r="H2662" s="1" t="s">
        <v>9</v>
      </c>
    </row>
    <row r="2663" spans="1:8" x14ac:dyDescent="0.3">
      <c r="A2663" s="1">
        <v>1161</v>
      </c>
      <c r="B2663" s="1" t="s">
        <v>129</v>
      </c>
      <c r="C2663" s="1" t="s">
        <v>1630</v>
      </c>
      <c r="D2663" s="1" t="s">
        <v>5485</v>
      </c>
      <c r="E2663" s="1" t="s">
        <v>5486</v>
      </c>
      <c r="F2663" s="1" t="s">
        <v>346</v>
      </c>
      <c r="G2663" s="1">
        <v>40</v>
      </c>
      <c r="H2663" s="1" t="s">
        <v>9</v>
      </c>
    </row>
    <row r="2664" spans="1:8" x14ac:dyDescent="0.3">
      <c r="A2664" s="1">
        <v>1162</v>
      </c>
      <c r="B2664" s="1" t="s">
        <v>4</v>
      </c>
      <c r="C2664" s="1" t="s">
        <v>3566</v>
      </c>
      <c r="D2664" s="1" t="s">
        <v>5487</v>
      </c>
      <c r="E2664" s="1" t="s">
        <v>5488</v>
      </c>
      <c r="F2664" s="1" t="s">
        <v>346</v>
      </c>
      <c r="G2664" s="1"/>
      <c r="H2664" s="1" t="s">
        <v>9</v>
      </c>
    </row>
    <row r="2665" spans="1:8" x14ac:dyDescent="0.3">
      <c r="A2665" s="1">
        <v>1163</v>
      </c>
      <c r="B2665" s="1" t="s">
        <v>129</v>
      </c>
      <c r="C2665" s="1" t="s">
        <v>4200</v>
      </c>
      <c r="D2665" s="1" t="s">
        <v>5489</v>
      </c>
      <c r="E2665" s="1" t="s">
        <v>5490</v>
      </c>
      <c r="F2665" s="1" t="s">
        <v>346</v>
      </c>
      <c r="G2665" s="1"/>
      <c r="H2665" s="1" t="s">
        <v>9</v>
      </c>
    </row>
    <row r="2666" spans="1:8" x14ac:dyDescent="0.3">
      <c r="A2666" s="1">
        <v>1164</v>
      </c>
      <c r="B2666" s="1" t="s">
        <v>233</v>
      </c>
      <c r="C2666" s="1" t="s">
        <v>4338</v>
      </c>
      <c r="D2666" s="1" t="s">
        <v>5491</v>
      </c>
      <c r="E2666" s="1" t="s">
        <v>5492</v>
      </c>
      <c r="F2666" s="1" t="s">
        <v>346</v>
      </c>
      <c r="G2666" s="1"/>
      <c r="H2666" s="1" t="s">
        <v>9</v>
      </c>
    </row>
    <row r="2667" spans="1:8" x14ac:dyDescent="0.3">
      <c r="A2667" s="1">
        <v>1165</v>
      </c>
      <c r="B2667" s="1" t="s">
        <v>1623</v>
      </c>
      <c r="C2667" s="1" t="s">
        <v>4092</v>
      </c>
      <c r="D2667" s="1" t="s">
        <v>5493</v>
      </c>
      <c r="E2667" s="1" t="s">
        <v>5494</v>
      </c>
      <c r="F2667" s="1" t="s">
        <v>346</v>
      </c>
      <c r="G2667" s="1"/>
      <c r="H2667" s="1" t="s">
        <v>9</v>
      </c>
    </row>
    <row r="2668" spans="1:8" x14ac:dyDescent="0.3">
      <c r="A2668" s="1">
        <v>1166</v>
      </c>
      <c r="B2668" s="1" t="s">
        <v>4005</v>
      </c>
      <c r="C2668" s="1" t="s">
        <v>745</v>
      </c>
      <c r="D2668" s="1" t="s">
        <v>5495</v>
      </c>
      <c r="E2668" s="1" t="s">
        <v>5496</v>
      </c>
      <c r="F2668" s="1" t="s">
        <v>346</v>
      </c>
      <c r="G2668" s="1"/>
      <c r="H2668" s="1" t="s">
        <v>257</v>
      </c>
    </row>
    <row r="2669" spans="1:8" x14ac:dyDescent="0.3">
      <c r="A2669" s="1">
        <v>1167</v>
      </c>
      <c r="B2669" s="1" t="s">
        <v>4</v>
      </c>
      <c r="C2669" s="1" t="s">
        <v>212</v>
      </c>
      <c r="D2669" s="1" t="s">
        <v>5497</v>
      </c>
      <c r="E2669" s="1" t="s">
        <v>5498</v>
      </c>
      <c r="F2669" s="1" t="s">
        <v>346</v>
      </c>
      <c r="G2669" s="1"/>
      <c r="H2669" s="1" t="s">
        <v>9</v>
      </c>
    </row>
    <row r="2670" spans="1:8" x14ac:dyDescent="0.3">
      <c r="A2670" s="1">
        <v>1168</v>
      </c>
      <c r="B2670" s="1" t="s">
        <v>3868</v>
      </c>
      <c r="C2670" s="1" t="s">
        <v>3160</v>
      </c>
      <c r="D2670" s="1" t="s">
        <v>5499</v>
      </c>
      <c r="E2670" s="1" t="s">
        <v>5500</v>
      </c>
      <c r="F2670" s="1" t="s">
        <v>346</v>
      </c>
      <c r="G2670" s="1"/>
      <c r="H2670" s="1" t="s">
        <v>117</v>
      </c>
    </row>
    <row r="2671" spans="1:8" x14ac:dyDescent="0.3">
      <c r="A2671" s="1">
        <v>1169</v>
      </c>
      <c r="B2671" s="1" t="s">
        <v>233</v>
      </c>
      <c r="C2671" s="1" t="s">
        <v>4338</v>
      </c>
      <c r="D2671" s="1" t="s">
        <v>5501</v>
      </c>
      <c r="E2671" s="1" t="s">
        <v>5502</v>
      </c>
      <c r="F2671" s="1" t="s">
        <v>346</v>
      </c>
      <c r="G2671" s="1"/>
      <c r="H2671" s="1" t="s">
        <v>9</v>
      </c>
    </row>
    <row r="2672" spans="1:8" x14ac:dyDescent="0.3">
      <c r="A2672" s="1">
        <v>1170</v>
      </c>
      <c r="B2672" s="1" t="s">
        <v>4</v>
      </c>
      <c r="C2672" s="1" t="s">
        <v>212</v>
      </c>
      <c r="D2672" s="1" t="s">
        <v>5503</v>
      </c>
      <c r="E2672" s="1" t="s">
        <v>5504</v>
      </c>
      <c r="F2672" s="1" t="s">
        <v>346</v>
      </c>
      <c r="G2672" s="1"/>
      <c r="H2672" s="1" t="s">
        <v>9</v>
      </c>
    </row>
    <row r="2673" spans="1:8" x14ac:dyDescent="0.3">
      <c r="A2673" s="1">
        <v>1171</v>
      </c>
      <c r="B2673" s="1" t="s">
        <v>4005</v>
      </c>
      <c r="C2673" s="1" t="s">
        <v>4149</v>
      </c>
      <c r="D2673" s="1" t="s">
        <v>5505</v>
      </c>
      <c r="E2673" s="1" t="s">
        <v>5506</v>
      </c>
      <c r="F2673" s="1" t="s">
        <v>346</v>
      </c>
      <c r="G2673" s="1"/>
      <c r="H2673" s="1" t="s">
        <v>9</v>
      </c>
    </row>
    <row r="2674" spans="1:8" x14ac:dyDescent="0.3">
      <c r="A2674" s="1">
        <v>1172</v>
      </c>
      <c r="B2674" s="1" t="s">
        <v>129</v>
      </c>
      <c r="C2674" s="1" t="s">
        <v>4200</v>
      </c>
      <c r="D2674" s="1" t="s">
        <v>5507</v>
      </c>
      <c r="E2674" s="1" t="s">
        <v>5508</v>
      </c>
      <c r="F2674" s="1" t="s">
        <v>346</v>
      </c>
      <c r="G2674" s="1"/>
      <c r="H2674" s="1" t="s">
        <v>9</v>
      </c>
    </row>
    <row r="2675" spans="1:8" x14ac:dyDescent="0.3">
      <c r="A2675" s="1">
        <v>1173</v>
      </c>
      <c r="B2675" s="1" t="s">
        <v>129</v>
      </c>
      <c r="C2675" s="1" t="s">
        <v>1630</v>
      </c>
      <c r="D2675" s="1" t="s">
        <v>5509</v>
      </c>
      <c r="E2675" s="1" t="s">
        <v>5510</v>
      </c>
      <c r="F2675" s="1" t="s">
        <v>346</v>
      </c>
      <c r="G2675" s="1">
        <v>20</v>
      </c>
      <c r="H2675" s="1" t="s">
        <v>9</v>
      </c>
    </row>
    <row r="2676" spans="1:8" x14ac:dyDescent="0.3">
      <c r="A2676" s="1">
        <v>1174</v>
      </c>
      <c r="B2676" s="1" t="s">
        <v>657</v>
      </c>
      <c r="C2676" s="1" t="s">
        <v>658</v>
      </c>
      <c r="D2676" s="1" t="s">
        <v>5511</v>
      </c>
      <c r="E2676" s="1" t="s">
        <v>5512</v>
      </c>
      <c r="F2676" s="1" t="s">
        <v>346</v>
      </c>
      <c r="G2676" s="1">
        <v>450</v>
      </c>
      <c r="H2676" s="1" t="s">
        <v>9</v>
      </c>
    </row>
    <row r="2677" spans="1:8" x14ac:dyDescent="0.3">
      <c r="A2677" s="1">
        <v>1175</v>
      </c>
      <c r="B2677" s="1" t="s">
        <v>4005</v>
      </c>
      <c r="C2677" s="1" t="s">
        <v>75</v>
      </c>
      <c r="D2677" s="1" t="s">
        <v>5513</v>
      </c>
      <c r="E2677" s="1" t="s">
        <v>5514</v>
      </c>
      <c r="F2677" s="1" t="s">
        <v>346</v>
      </c>
      <c r="G2677" s="1"/>
      <c r="H2677" s="1" t="s">
        <v>9</v>
      </c>
    </row>
    <row r="2678" spans="1:8" x14ac:dyDescent="0.3">
      <c r="A2678" s="1">
        <v>1176</v>
      </c>
      <c r="B2678" s="1" t="s">
        <v>233</v>
      </c>
      <c r="C2678" s="1" t="s">
        <v>4338</v>
      </c>
      <c r="D2678" s="1" t="s">
        <v>5515</v>
      </c>
      <c r="E2678" s="1" t="s">
        <v>5516</v>
      </c>
      <c r="F2678" s="1" t="s">
        <v>346</v>
      </c>
      <c r="G2678" s="1"/>
      <c r="H2678" s="1" t="s">
        <v>9</v>
      </c>
    </row>
    <row r="2679" spans="1:8" x14ac:dyDescent="0.3">
      <c r="A2679" s="1">
        <v>1177</v>
      </c>
      <c r="B2679" s="1" t="s">
        <v>4</v>
      </c>
      <c r="C2679" s="1" t="s">
        <v>3373</v>
      </c>
      <c r="D2679" s="1" t="s">
        <v>5517</v>
      </c>
      <c r="E2679" s="1" t="s">
        <v>5518</v>
      </c>
      <c r="F2679" s="1" t="s">
        <v>346</v>
      </c>
      <c r="G2679" s="1"/>
      <c r="H2679" s="1" t="s">
        <v>9</v>
      </c>
    </row>
    <row r="2680" spans="1:8" x14ac:dyDescent="0.3">
      <c r="A2680" s="1">
        <v>1178</v>
      </c>
      <c r="B2680" s="1" t="s">
        <v>4</v>
      </c>
      <c r="C2680" s="1" t="s">
        <v>212</v>
      </c>
      <c r="D2680" s="1" t="s">
        <v>5519</v>
      </c>
      <c r="E2680" s="1" t="s">
        <v>5520</v>
      </c>
      <c r="F2680" s="1" t="s">
        <v>346</v>
      </c>
      <c r="G2680" s="1">
        <v>20</v>
      </c>
      <c r="H2680" s="1" t="s">
        <v>9</v>
      </c>
    </row>
    <row r="2681" spans="1:8" x14ac:dyDescent="0.3">
      <c r="A2681" s="1">
        <v>1179</v>
      </c>
      <c r="B2681" s="1" t="s">
        <v>657</v>
      </c>
      <c r="C2681" s="1" t="s">
        <v>30</v>
      </c>
      <c r="D2681" s="1" t="s">
        <v>5521</v>
      </c>
      <c r="E2681" s="1" t="s">
        <v>5522</v>
      </c>
      <c r="F2681" s="1" t="s">
        <v>346</v>
      </c>
      <c r="G2681" s="1">
        <v>450</v>
      </c>
      <c r="H2681" s="1" t="s">
        <v>9</v>
      </c>
    </row>
    <row r="2682" spans="1:8" x14ac:dyDescent="0.3">
      <c r="A2682" s="1">
        <v>1180</v>
      </c>
      <c r="B2682" s="1" t="s">
        <v>342</v>
      </c>
      <c r="C2682" s="1" t="s">
        <v>1200</v>
      </c>
      <c r="D2682" s="1" t="s">
        <v>5523</v>
      </c>
      <c r="E2682" s="1" t="s">
        <v>5524</v>
      </c>
      <c r="F2682" s="1" t="s">
        <v>8</v>
      </c>
      <c r="G2682" s="1">
        <v>40</v>
      </c>
      <c r="H2682" s="1" t="s">
        <v>257</v>
      </c>
    </row>
    <row r="2683" spans="1:8" x14ac:dyDescent="0.3">
      <c r="A2683" s="1">
        <v>1181</v>
      </c>
      <c r="B2683" s="1" t="s">
        <v>233</v>
      </c>
      <c r="C2683" s="1" t="s">
        <v>4338</v>
      </c>
      <c r="D2683" s="1" t="s">
        <v>5525</v>
      </c>
      <c r="E2683" s="1" t="s">
        <v>5526</v>
      </c>
      <c r="F2683" s="1" t="s">
        <v>346</v>
      </c>
      <c r="G2683" s="1"/>
      <c r="H2683" s="1" t="s">
        <v>9</v>
      </c>
    </row>
    <row r="2684" spans="1:8" x14ac:dyDescent="0.3">
      <c r="A2684" s="1">
        <v>1182</v>
      </c>
      <c r="B2684" s="1" t="s">
        <v>4</v>
      </c>
      <c r="C2684" s="1" t="s">
        <v>3926</v>
      </c>
      <c r="D2684" s="1" t="s">
        <v>5527</v>
      </c>
      <c r="E2684" s="1" t="s">
        <v>5528</v>
      </c>
      <c r="F2684" s="1" t="s">
        <v>346</v>
      </c>
      <c r="G2684" s="1"/>
      <c r="H2684" s="1" t="s">
        <v>9</v>
      </c>
    </row>
    <row r="2685" spans="1:8" x14ac:dyDescent="0.3">
      <c r="A2685" s="1">
        <v>1183</v>
      </c>
      <c r="B2685" s="1" t="s">
        <v>4005</v>
      </c>
      <c r="C2685" s="1" t="s">
        <v>4149</v>
      </c>
      <c r="D2685" s="1" t="s">
        <v>5529</v>
      </c>
      <c r="E2685" s="1" t="s">
        <v>5530</v>
      </c>
      <c r="F2685" s="1" t="s">
        <v>346</v>
      </c>
      <c r="G2685" s="1"/>
      <c r="H2685" s="1" t="s">
        <v>9</v>
      </c>
    </row>
    <row r="2686" spans="1:8" x14ac:dyDescent="0.3">
      <c r="A2686" s="1">
        <v>1184</v>
      </c>
      <c r="B2686" s="1" t="s">
        <v>4</v>
      </c>
      <c r="C2686" s="1" t="s">
        <v>3038</v>
      </c>
      <c r="D2686" s="1" t="s">
        <v>5531</v>
      </c>
      <c r="E2686" s="1" t="s">
        <v>5532</v>
      </c>
      <c r="F2686" s="1" t="s">
        <v>346</v>
      </c>
      <c r="G2686" s="1"/>
      <c r="H2686" s="1" t="s">
        <v>9</v>
      </c>
    </row>
    <row r="2687" spans="1:8" x14ac:dyDescent="0.3">
      <c r="A2687" s="1">
        <v>1185</v>
      </c>
      <c r="B2687" s="1" t="s">
        <v>4005</v>
      </c>
      <c r="C2687" s="1" t="s">
        <v>4092</v>
      </c>
      <c r="D2687" s="1" t="s">
        <v>5533</v>
      </c>
      <c r="E2687" s="1" t="s">
        <v>5534</v>
      </c>
      <c r="F2687" s="1" t="s">
        <v>346</v>
      </c>
      <c r="G2687" s="1"/>
      <c r="H2687" s="1" t="s">
        <v>9</v>
      </c>
    </row>
    <row r="2688" spans="1:8" x14ac:dyDescent="0.3">
      <c r="A2688" s="1">
        <v>1186</v>
      </c>
      <c r="B2688" s="1" t="s">
        <v>129</v>
      </c>
      <c r="C2688" s="1" t="s">
        <v>4200</v>
      </c>
      <c r="D2688" s="1" t="s">
        <v>5535</v>
      </c>
      <c r="E2688" s="1" t="s">
        <v>5536</v>
      </c>
      <c r="F2688" s="1" t="s">
        <v>346</v>
      </c>
      <c r="G2688" s="1"/>
      <c r="H2688" s="1" t="s">
        <v>9</v>
      </c>
    </row>
    <row r="2689" spans="1:8" x14ac:dyDescent="0.3">
      <c r="A2689" s="1">
        <v>1187</v>
      </c>
      <c r="B2689" s="1" t="s">
        <v>233</v>
      </c>
      <c r="C2689" s="1" t="s">
        <v>4338</v>
      </c>
      <c r="D2689" s="1" t="s">
        <v>5537</v>
      </c>
      <c r="E2689" s="1" t="s">
        <v>5538</v>
      </c>
      <c r="F2689" s="1" t="s">
        <v>346</v>
      </c>
      <c r="G2689" s="1"/>
      <c r="H2689" s="1" t="s">
        <v>9</v>
      </c>
    </row>
    <row r="2690" spans="1:8" x14ac:dyDescent="0.3">
      <c r="A2690" s="1">
        <v>1188</v>
      </c>
      <c r="B2690" s="1" t="s">
        <v>4005</v>
      </c>
      <c r="C2690" s="1" t="s">
        <v>11</v>
      </c>
      <c r="D2690" s="1" t="s">
        <v>5539</v>
      </c>
      <c r="E2690" s="1" t="s">
        <v>5540</v>
      </c>
      <c r="F2690" s="1" t="s">
        <v>346</v>
      </c>
      <c r="G2690" s="1"/>
      <c r="H2690" s="1" t="s">
        <v>9</v>
      </c>
    </row>
    <row r="2691" spans="1:8" x14ac:dyDescent="0.3">
      <c r="A2691" s="1">
        <v>1189</v>
      </c>
      <c r="B2691" s="1" t="s">
        <v>233</v>
      </c>
      <c r="C2691" s="1" t="s">
        <v>4338</v>
      </c>
      <c r="D2691" s="1" t="s">
        <v>5541</v>
      </c>
      <c r="E2691" s="1" t="s">
        <v>5542</v>
      </c>
      <c r="F2691" s="1" t="s">
        <v>346</v>
      </c>
      <c r="G2691" s="1"/>
      <c r="H2691" s="1" t="s">
        <v>9</v>
      </c>
    </row>
    <row r="2692" spans="1:8" x14ac:dyDescent="0.3">
      <c r="A2692" s="1">
        <v>1190</v>
      </c>
      <c r="B2692" s="1" t="s">
        <v>129</v>
      </c>
      <c r="C2692" s="1" t="s">
        <v>1630</v>
      </c>
      <c r="D2692" s="1" t="s">
        <v>5543</v>
      </c>
      <c r="E2692" s="1" t="s">
        <v>5544</v>
      </c>
      <c r="F2692" s="1" t="s">
        <v>346</v>
      </c>
      <c r="G2692" s="1">
        <v>20</v>
      </c>
      <c r="H2692" s="1" t="s">
        <v>9</v>
      </c>
    </row>
    <row r="2693" spans="1:8" x14ac:dyDescent="0.3">
      <c r="A2693" s="1">
        <v>1191</v>
      </c>
      <c r="B2693" s="1" t="s">
        <v>1623</v>
      </c>
      <c r="C2693" s="1" t="s">
        <v>4149</v>
      </c>
      <c r="D2693" s="1" t="s">
        <v>5545</v>
      </c>
      <c r="E2693" s="1" t="s">
        <v>5546</v>
      </c>
      <c r="F2693" s="1" t="s">
        <v>346</v>
      </c>
      <c r="G2693" s="1"/>
      <c r="H2693" s="1" t="s">
        <v>9</v>
      </c>
    </row>
    <row r="2694" spans="1:8" x14ac:dyDescent="0.3">
      <c r="A2694" s="1">
        <v>1192</v>
      </c>
      <c r="B2694" s="1" t="s">
        <v>497</v>
      </c>
      <c r="C2694" s="1" t="s">
        <v>498</v>
      </c>
      <c r="D2694" s="1" t="s">
        <v>5547</v>
      </c>
      <c r="E2694" s="1" t="s">
        <v>5548</v>
      </c>
      <c r="F2694" s="1" t="s">
        <v>346</v>
      </c>
      <c r="G2694" s="1"/>
      <c r="H2694" s="1" t="s">
        <v>9</v>
      </c>
    </row>
    <row r="2695" spans="1:8" x14ac:dyDescent="0.3">
      <c r="A2695" s="1">
        <v>1193</v>
      </c>
      <c r="B2695" s="1" t="s">
        <v>342</v>
      </c>
      <c r="C2695" s="1" t="s">
        <v>1200</v>
      </c>
      <c r="D2695" s="1" t="s">
        <v>5549</v>
      </c>
      <c r="E2695" s="1" t="s">
        <v>5550</v>
      </c>
      <c r="F2695" s="1" t="s">
        <v>346</v>
      </c>
      <c r="G2695" s="1">
        <v>40</v>
      </c>
      <c r="H2695" s="1" t="s">
        <v>9</v>
      </c>
    </row>
    <row r="2696" spans="1:8" x14ac:dyDescent="0.3">
      <c r="A2696" s="1">
        <v>1194</v>
      </c>
      <c r="B2696" s="1" t="s">
        <v>233</v>
      </c>
      <c r="C2696" s="1" t="s">
        <v>4338</v>
      </c>
      <c r="D2696" s="1" t="s">
        <v>5551</v>
      </c>
      <c r="E2696" s="1" t="s">
        <v>5552</v>
      </c>
      <c r="F2696" s="1" t="s">
        <v>346</v>
      </c>
      <c r="G2696" s="1"/>
      <c r="H2696" s="1" t="s">
        <v>9</v>
      </c>
    </row>
    <row r="2697" spans="1:8" x14ac:dyDescent="0.3">
      <c r="A2697" s="1">
        <v>1195</v>
      </c>
      <c r="B2697" s="1" t="s">
        <v>3953</v>
      </c>
      <c r="C2697" s="1" t="s">
        <v>5553</v>
      </c>
      <c r="D2697" s="1" t="s">
        <v>5554</v>
      </c>
      <c r="E2697" s="1" t="s">
        <v>5555</v>
      </c>
      <c r="F2697" s="1" t="s">
        <v>346</v>
      </c>
      <c r="G2697" s="1"/>
      <c r="H2697" s="1" t="s">
        <v>257</v>
      </c>
    </row>
    <row r="2698" spans="1:8" x14ac:dyDescent="0.3">
      <c r="A2698" s="1">
        <v>1196</v>
      </c>
      <c r="B2698" s="1" t="s">
        <v>5556</v>
      </c>
      <c r="C2698" s="1" t="s">
        <v>5557</v>
      </c>
      <c r="D2698" s="1" t="s">
        <v>5558</v>
      </c>
      <c r="E2698" s="1" t="s">
        <v>5559</v>
      </c>
      <c r="F2698" s="1" t="s">
        <v>346</v>
      </c>
      <c r="G2698" s="1"/>
      <c r="H2698" s="1" t="s">
        <v>9</v>
      </c>
    </row>
    <row r="2699" spans="1:8" x14ac:dyDescent="0.3">
      <c r="A2699" s="1">
        <v>1197</v>
      </c>
      <c r="B2699" s="1" t="s">
        <v>4</v>
      </c>
      <c r="C2699" s="1" t="s">
        <v>5</v>
      </c>
      <c r="D2699" s="1" t="s">
        <v>5560</v>
      </c>
      <c r="E2699" s="1" t="s">
        <v>5561</v>
      </c>
      <c r="F2699" s="1" t="s">
        <v>346</v>
      </c>
      <c r="G2699" s="1">
        <v>20</v>
      </c>
      <c r="H2699" s="1" t="s">
        <v>9</v>
      </c>
    </row>
    <row r="2700" spans="1:8" x14ac:dyDescent="0.3">
      <c r="A2700" s="1">
        <v>1198</v>
      </c>
      <c r="B2700" s="1" t="s">
        <v>1623</v>
      </c>
      <c r="C2700" s="1" t="s">
        <v>4092</v>
      </c>
      <c r="D2700" s="1" t="s">
        <v>5562</v>
      </c>
      <c r="E2700" s="1" t="s">
        <v>5563</v>
      </c>
      <c r="F2700" s="1" t="s">
        <v>346</v>
      </c>
      <c r="G2700" s="1"/>
      <c r="H2700" s="1" t="s">
        <v>9</v>
      </c>
    </row>
    <row r="2701" spans="1:8" x14ac:dyDescent="0.3">
      <c r="A2701" s="1">
        <v>1199</v>
      </c>
      <c r="B2701" s="1" t="s">
        <v>4</v>
      </c>
      <c r="C2701" s="1" t="s">
        <v>3373</v>
      </c>
      <c r="D2701" s="1" t="s">
        <v>5564</v>
      </c>
      <c r="E2701" s="1" t="s">
        <v>5565</v>
      </c>
      <c r="F2701" s="1" t="s">
        <v>346</v>
      </c>
      <c r="G2701" s="1"/>
      <c r="H2701" s="1" t="s">
        <v>9</v>
      </c>
    </row>
    <row r="2702" spans="1:8" x14ac:dyDescent="0.3">
      <c r="A2702" s="1">
        <v>1200</v>
      </c>
      <c r="B2702" s="1" t="s">
        <v>60</v>
      </c>
      <c r="C2702" s="1" t="s">
        <v>61</v>
      </c>
      <c r="D2702" s="1" t="s">
        <v>5566</v>
      </c>
      <c r="E2702" s="1" t="s">
        <v>5567</v>
      </c>
      <c r="F2702" s="1" t="s">
        <v>346</v>
      </c>
      <c r="G2702" s="1"/>
      <c r="H2702" s="1" t="s">
        <v>9</v>
      </c>
    </row>
    <row r="2703" spans="1:8" x14ac:dyDescent="0.3">
      <c r="A2703" s="1">
        <v>1201</v>
      </c>
      <c r="B2703" s="1" t="s">
        <v>129</v>
      </c>
      <c r="C2703" s="1" t="s">
        <v>1630</v>
      </c>
      <c r="D2703" s="1" t="s">
        <v>5568</v>
      </c>
      <c r="E2703" s="1" t="s">
        <v>5569</v>
      </c>
      <c r="F2703" s="1" t="s">
        <v>346</v>
      </c>
      <c r="G2703" s="1">
        <v>40</v>
      </c>
      <c r="H2703" s="1" t="s">
        <v>9</v>
      </c>
    </row>
    <row r="2704" spans="1:8" x14ac:dyDescent="0.3">
      <c r="A2704" s="1">
        <v>1202</v>
      </c>
      <c r="B2704" s="1" t="s">
        <v>129</v>
      </c>
      <c r="C2704" s="1" t="s">
        <v>529</v>
      </c>
      <c r="D2704" s="1" t="s">
        <v>5570</v>
      </c>
      <c r="E2704" s="1" t="s">
        <v>5571</v>
      </c>
      <c r="F2704" s="1" t="s">
        <v>346</v>
      </c>
      <c r="G2704" s="1"/>
      <c r="H2704" s="1" t="s">
        <v>9</v>
      </c>
    </row>
    <row r="2705" spans="1:8" x14ac:dyDescent="0.3">
      <c r="A2705" s="1">
        <v>1203</v>
      </c>
      <c r="B2705" s="1" t="s">
        <v>4</v>
      </c>
      <c r="C2705" s="1" t="s">
        <v>3373</v>
      </c>
      <c r="D2705" s="1" t="s">
        <v>5572</v>
      </c>
      <c r="E2705" s="1" t="s">
        <v>5573</v>
      </c>
      <c r="F2705" s="1" t="s">
        <v>346</v>
      </c>
      <c r="G2705" s="1"/>
      <c r="H2705" s="1" t="s">
        <v>9</v>
      </c>
    </row>
    <row r="2706" spans="1:8" x14ac:dyDescent="0.3">
      <c r="A2706" s="1">
        <v>1204</v>
      </c>
      <c r="B2706" s="1" t="s">
        <v>657</v>
      </c>
      <c r="C2706" s="1" t="s">
        <v>30</v>
      </c>
      <c r="D2706" s="1" t="s">
        <v>5574</v>
      </c>
      <c r="E2706" s="1" t="s">
        <v>5575</v>
      </c>
      <c r="F2706" s="1" t="s">
        <v>346</v>
      </c>
      <c r="G2706" s="1">
        <v>450</v>
      </c>
      <c r="H2706" s="1" t="s">
        <v>9</v>
      </c>
    </row>
    <row r="2707" spans="1:8" x14ac:dyDescent="0.3">
      <c r="A2707" s="1">
        <v>1205</v>
      </c>
      <c r="B2707" s="1" t="s">
        <v>4</v>
      </c>
      <c r="C2707" s="1" t="s">
        <v>5</v>
      </c>
      <c r="D2707" s="1" t="s">
        <v>5576</v>
      </c>
      <c r="E2707" s="1" t="s">
        <v>5577</v>
      </c>
      <c r="F2707" s="1" t="s">
        <v>346</v>
      </c>
      <c r="G2707" s="1">
        <v>20</v>
      </c>
      <c r="H2707" s="1" t="s">
        <v>9</v>
      </c>
    </row>
    <row r="2708" spans="1:8" x14ac:dyDescent="0.3">
      <c r="A2708" s="1">
        <v>1206</v>
      </c>
      <c r="B2708" s="1" t="s">
        <v>129</v>
      </c>
      <c r="C2708" s="1" t="s">
        <v>1630</v>
      </c>
      <c r="D2708" s="1" t="s">
        <v>5578</v>
      </c>
      <c r="E2708" s="1" t="s">
        <v>5579</v>
      </c>
      <c r="F2708" s="1" t="s">
        <v>346</v>
      </c>
      <c r="G2708" s="1">
        <v>20</v>
      </c>
      <c r="H2708" s="1" t="s">
        <v>9</v>
      </c>
    </row>
    <row r="2709" spans="1:8" x14ac:dyDescent="0.3">
      <c r="A2709" s="1">
        <v>1207</v>
      </c>
      <c r="B2709" s="1" t="s">
        <v>657</v>
      </c>
      <c r="C2709" s="1" t="s">
        <v>658</v>
      </c>
      <c r="D2709" s="1" t="s">
        <v>5580</v>
      </c>
      <c r="E2709" s="1" t="s">
        <v>5581</v>
      </c>
      <c r="F2709" s="1" t="s">
        <v>346</v>
      </c>
      <c r="G2709" s="1">
        <v>450</v>
      </c>
      <c r="H2709" s="1" t="s">
        <v>9</v>
      </c>
    </row>
    <row r="2710" spans="1:8" x14ac:dyDescent="0.3">
      <c r="A2710" s="1">
        <v>1208</v>
      </c>
      <c r="B2710" s="1" t="s">
        <v>4005</v>
      </c>
      <c r="C2710" s="1" t="s">
        <v>4149</v>
      </c>
      <c r="D2710" s="1" t="s">
        <v>5582</v>
      </c>
      <c r="E2710" s="1" t="s">
        <v>5583</v>
      </c>
      <c r="F2710" s="1" t="s">
        <v>346</v>
      </c>
      <c r="G2710" s="1"/>
      <c r="H2710" s="1" t="s">
        <v>9</v>
      </c>
    </row>
    <row r="2711" spans="1:8" x14ac:dyDescent="0.3">
      <c r="A2711" s="1">
        <v>1209</v>
      </c>
      <c r="B2711" s="1" t="s">
        <v>14</v>
      </c>
      <c r="C2711" s="1" t="s">
        <v>101</v>
      </c>
      <c r="D2711" s="1" t="s">
        <v>5584</v>
      </c>
      <c r="E2711" s="1" t="s">
        <v>5585</v>
      </c>
      <c r="F2711" s="1" t="s">
        <v>346</v>
      </c>
      <c r="G2711" s="1"/>
      <c r="H2711" s="1" t="s">
        <v>257</v>
      </c>
    </row>
    <row r="2712" spans="1:8" x14ac:dyDescent="0.3">
      <c r="A2712" s="1">
        <v>1210</v>
      </c>
      <c r="B2712" s="1" t="s">
        <v>4</v>
      </c>
      <c r="C2712" s="1" t="s">
        <v>3373</v>
      </c>
      <c r="D2712" s="1" t="s">
        <v>5586</v>
      </c>
      <c r="E2712" s="1" t="s">
        <v>5587</v>
      </c>
      <c r="F2712" s="1" t="s">
        <v>346</v>
      </c>
      <c r="G2712" s="1"/>
      <c r="H2712" s="1" t="s">
        <v>9</v>
      </c>
    </row>
    <row r="2713" spans="1:8" x14ac:dyDescent="0.3">
      <c r="A2713" s="1">
        <v>1211</v>
      </c>
      <c r="B2713" s="1" t="s">
        <v>3891</v>
      </c>
      <c r="C2713" s="1" t="s">
        <v>714</v>
      </c>
      <c r="D2713" s="1" t="s">
        <v>5588</v>
      </c>
      <c r="E2713" s="1" t="s">
        <v>5589</v>
      </c>
      <c r="F2713" s="1" t="s">
        <v>346</v>
      </c>
      <c r="G2713" s="1"/>
      <c r="H2713" s="1" t="s">
        <v>117</v>
      </c>
    </row>
    <row r="2714" spans="1:8" x14ac:dyDescent="0.3">
      <c r="A2714" s="1">
        <v>1212</v>
      </c>
      <c r="B2714" s="1" t="s">
        <v>1623</v>
      </c>
      <c r="C2714" s="1" t="s">
        <v>4092</v>
      </c>
      <c r="D2714" s="1" t="s">
        <v>5590</v>
      </c>
      <c r="E2714" s="1" t="s">
        <v>5591</v>
      </c>
      <c r="F2714" s="1" t="s">
        <v>346</v>
      </c>
      <c r="G2714" s="1"/>
      <c r="H2714" s="1" t="s">
        <v>9</v>
      </c>
    </row>
    <row r="2715" spans="1:8" x14ac:dyDescent="0.3">
      <c r="A2715" s="1">
        <v>1213</v>
      </c>
      <c r="B2715" s="1" t="s">
        <v>5556</v>
      </c>
      <c r="C2715" s="1" t="s">
        <v>5557</v>
      </c>
      <c r="D2715" s="1" t="s">
        <v>5592</v>
      </c>
      <c r="E2715" s="1" t="s">
        <v>5593</v>
      </c>
      <c r="F2715" s="1" t="s">
        <v>346</v>
      </c>
      <c r="G2715" s="1"/>
      <c r="H2715" s="1" t="s">
        <v>9</v>
      </c>
    </row>
    <row r="2716" spans="1:8" x14ac:dyDescent="0.3">
      <c r="A2716" s="1">
        <v>1214</v>
      </c>
      <c r="B2716" s="1" t="s">
        <v>4</v>
      </c>
      <c r="C2716" s="1" t="s">
        <v>130</v>
      </c>
      <c r="D2716" s="1" t="s">
        <v>5594</v>
      </c>
      <c r="E2716" s="1" t="s">
        <v>5595</v>
      </c>
      <c r="F2716" s="1" t="s">
        <v>346</v>
      </c>
      <c r="G2716" s="1">
        <v>20</v>
      </c>
      <c r="H2716" s="1" t="s">
        <v>9</v>
      </c>
    </row>
    <row r="2717" spans="1:8" x14ac:dyDescent="0.3">
      <c r="A2717" s="1">
        <v>1215</v>
      </c>
      <c r="B2717" s="1" t="s">
        <v>129</v>
      </c>
      <c r="C2717" s="1" t="s">
        <v>4200</v>
      </c>
      <c r="D2717" s="1" t="s">
        <v>5596</v>
      </c>
      <c r="E2717" s="1" t="s">
        <v>5597</v>
      </c>
      <c r="F2717" s="1" t="s">
        <v>346</v>
      </c>
      <c r="G2717" s="1"/>
      <c r="H2717" s="1" t="s">
        <v>9</v>
      </c>
    </row>
    <row r="2718" spans="1:8" x14ac:dyDescent="0.3">
      <c r="A2718" s="1">
        <v>1216</v>
      </c>
      <c r="B2718" s="1" t="s">
        <v>4</v>
      </c>
      <c r="C2718" s="1" t="s">
        <v>3566</v>
      </c>
      <c r="D2718" s="1" t="s">
        <v>5598</v>
      </c>
      <c r="E2718" s="1" t="s">
        <v>5599</v>
      </c>
      <c r="F2718" s="1" t="s">
        <v>346</v>
      </c>
      <c r="G2718" s="1"/>
      <c r="H2718" s="1" t="s">
        <v>9</v>
      </c>
    </row>
    <row r="2719" spans="1:8" x14ac:dyDescent="0.3">
      <c r="A2719" s="1">
        <v>1217</v>
      </c>
      <c r="B2719" s="1" t="s">
        <v>4</v>
      </c>
      <c r="C2719" s="1" t="s">
        <v>5600</v>
      </c>
      <c r="D2719" s="1" t="s">
        <v>5601</v>
      </c>
      <c r="E2719" s="1" t="s">
        <v>5602</v>
      </c>
      <c r="F2719" s="1" t="s">
        <v>346</v>
      </c>
      <c r="G2719" s="1"/>
      <c r="H2719" s="1" t="s">
        <v>9</v>
      </c>
    </row>
    <row r="2720" spans="1:8" x14ac:dyDescent="0.3">
      <c r="A2720" s="1">
        <v>1218</v>
      </c>
      <c r="B2720" s="1" t="s">
        <v>5603</v>
      </c>
      <c r="C2720" s="1" t="s">
        <v>11</v>
      </c>
      <c r="D2720" s="1" t="s">
        <v>5604</v>
      </c>
      <c r="E2720" s="1" t="s">
        <v>5605</v>
      </c>
      <c r="F2720" s="1" t="s">
        <v>346</v>
      </c>
      <c r="G2720" s="1"/>
      <c r="H2720" s="1" t="s">
        <v>9</v>
      </c>
    </row>
    <row r="2721" spans="1:8" x14ac:dyDescent="0.3">
      <c r="A2721" s="1">
        <v>1219</v>
      </c>
      <c r="B2721" s="1" t="s">
        <v>4</v>
      </c>
      <c r="C2721" s="1" t="s">
        <v>3373</v>
      </c>
      <c r="D2721" s="1" t="s">
        <v>5606</v>
      </c>
      <c r="E2721" s="1" t="s">
        <v>5607</v>
      </c>
      <c r="F2721" s="1" t="s">
        <v>346</v>
      </c>
      <c r="G2721" s="1"/>
      <c r="H2721" s="1" t="s">
        <v>9</v>
      </c>
    </row>
    <row r="2722" spans="1:8" x14ac:dyDescent="0.3">
      <c r="A2722" s="1">
        <v>1220</v>
      </c>
      <c r="B2722" s="1" t="s">
        <v>129</v>
      </c>
      <c r="C2722" s="1" t="s">
        <v>4200</v>
      </c>
      <c r="D2722" s="1" t="s">
        <v>5608</v>
      </c>
      <c r="E2722" s="1" t="s">
        <v>5609</v>
      </c>
      <c r="F2722" s="1" t="s">
        <v>346</v>
      </c>
      <c r="G2722" s="1"/>
      <c r="H2722" s="1" t="s">
        <v>9</v>
      </c>
    </row>
    <row r="2723" spans="1:8" x14ac:dyDescent="0.3">
      <c r="A2723" s="1">
        <v>1221</v>
      </c>
      <c r="B2723" s="1" t="s">
        <v>4</v>
      </c>
      <c r="C2723" s="1" t="s">
        <v>5</v>
      </c>
      <c r="D2723" s="1" t="s">
        <v>5610</v>
      </c>
      <c r="E2723" s="1" t="s">
        <v>5611</v>
      </c>
      <c r="F2723" s="1" t="s">
        <v>346</v>
      </c>
      <c r="G2723" s="1"/>
      <c r="H2723" s="1" t="s">
        <v>9</v>
      </c>
    </row>
    <row r="2724" spans="1:8" x14ac:dyDescent="0.3">
      <c r="A2724" s="1">
        <v>1222</v>
      </c>
      <c r="B2724" s="1" t="s">
        <v>233</v>
      </c>
      <c r="C2724" s="1" t="s">
        <v>4338</v>
      </c>
      <c r="D2724" s="1" t="s">
        <v>5612</v>
      </c>
      <c r="E2724" s="1" t="s">
        <v>5613</v>
      </c>
      <c r="F2724" s="1" t="s">
        <v>346</v>
      </c>
      <c r="G2724" s="1"/>
      <c r="H2724" s="1" t="s">
        <v>257</v>
      </c>
    </row>
    <row r="2725" spans="1:8" x14ac:dyDescent="0.3">
      <c r="A2725" s="1">
        <v>1223</v>
      </c>
      <c r="B2725" s="1" t="s">
        <v>14</v>
      </c>
      <c r="C2725" s="1" t="s">
        <v>101</v>
      </c>
      <c r="D2725" s="1" t="s">
        <v>5614</v>
      </c>
      <c r="E2725" s="1" t="s">
        <v>5615</v>
      </c>
      <c r="F2725" s="1" t="s">
        <v>8</v>
      </c>
      <c r="G2725" s="1">
        <v>69.7</v>
      </c>
      <c r="H2725" s="1" t="s">
        <v>117</v>
      </c>
    </row>
    <row r="2726" spans="1:8" x14ac:dyDescent="0.3">
      <c r="A2726" s="1">
        <v>1224</v>
      </c>
      <c r="B2726" s="1" t="s">
        <v>4005</v>
      </c>
      <c r="C2726" s="1" t="s">
        <v>4149</v>
      </c>
      <c r="D2726" s="1" t="s">
        <v>5616</v>
      </c>
      <c r="E2726" s="1" t="s">
        <v>5617</v>
      </c>
      <c r="F2726" s="1" t="s">
        <v>346</v>
      </c>
      <c r="G2726" s="1"/>
      <c r="H2726" s="1" t="s">
        <v>9</v>
      </c>
    </row>
    <row r="2727" spans="1:8" x14ac:dyDescent="0.3">
      <c r="A2727" s="1">
        <v>1225</v>
      </c>
      <c r="B2727" s="1" t="s">
        <v>4</v>
      </c>
      <c r="C2727" s="1" t="s">
        <v>3566</v>
      </c>
      <c r="D2727" s="1" t="s">
        <v>5618</v>
      </c>
      <c r="E2727" s="1" t="s">
        <v>5619</v>
      </c>
      <c r="F2727" s="1" t="s">
        <v>346</v>
      </c>
      <c r="G2727" s="1"/>
      <c r="H2727" s="1" t="s">
        <v>9</v>
      </c>
    </row>
    <row r="2728" spans="1:8" x14ac:dyDescent="0.3">
      <c r="A2728" s="1">
        <v>1226</v>
      </c>
      <c r="B2728" s="1" t="s">
        <v>4</v>
      </c>
      <c r="C2728" s="1" t="s">
        <v>2022</v>
      </c>
      <c r="D2728" s="1" t="s">
        <v>5620</v>
      </c>
      <c r="E2728" s="1" t="s">
        <v>5621</v>
      </c>
      <c r="F2728" s="1" t="s">
        <v>346</v>
      </c>
      <c r="G2728" s="1"/>
      <c r="H2728" s="1" t="s">
        <v>9</v>
      </c>
    </row>
    <row r="2729" spans="1:8" x14ac:dyDescent="0.3">
      <c r="A2729" s="1">
        <v>1227</v>
      </c>
      <c r="B2729" s="1" t="s">
        <v>129</v>
      </c>
      <c r="C2729" s="1" t="s">
        <v>529</v>
      </c>
      <c r="D2729" s="1" t="s">
        <v>5622</v>
      </c>
      <c r="E2729" s="1" t="s">
        <v>5623</v>
      </c>
      <c r="F2729" s="1" t="s">
        <v>346</v>
      </c>
      <c r="G2729" s="1"/>
      <c r="H2729" s="1" t="s">
        <v>9</v>
      </c>
    </row>
    <row r="2730" spans="1:8" x14ac:dyDescent="0.3">
      <c r="A2730" s="1">
        <v>1228</v>
      </c>
      <c r="B2730" s="1" t="s">
        <v>129</v>
      </c>
      <c r="C2730" s="1" t="s">
        <v>1630</v>
      </c>
      <c r="D2730" s="1" t="s">
        <v>5624</v>
      </c>
      <c r="E2730" s="1" t="s">
        <v>5625</v>
      </c>
      <c r="F2730" s="1" t="s">
        <v>346</v>
      </c>
      <c r="G2730" s="1">
        <v>20</v>
      </c>
      <c r="H2730" s="1" t="s">
        <v>9</v>
      </c>
    </row>
    <row r="2731" spans="1:8" x14ac:dyDescent="0.3">
      <c r="A2731" s="1">
        <v>1229</v>
      </c>
      <c r="B2731" s="1" t="s">
        <v>4</v>
      </c>
      <c r="C2731" s="1" t="s">
        <v>2022</v>
      </c>
      <c r="D2731" s="1" t="s">
        <v>5626</v>
      </c>
      <c r="E2731" s="1" t="s">
        <v>5627</v>
      </c>
      <c r="F2731" s="1" t="s">
        <v>346</v>
      </c>
      <c r="G2731" s="1"/>
      <c r="H2731" s="1" t="s">
        <v>9</v>
      </c>
    </row>
    <row r="2732" spans="1:8" x14ac:dyDescent="0.3">
      <c r="A2732" s="1">
        <v>1230</v>
      </c>
      <c r="B2732" s="1" t="s">
        <v>657</v>
      </c>
      <c r="C2732" s="1" t="s">
        <v>658</v>
      </c>
      <c r="D2732" s="1" t="s">
        <v>5628</v>
      </c>
      <c r="E2732" s="1" t="s">
        <v>5629</v>
      </c>
      <c r="F2732" s="1" t="s">
        <v>346</v>
      </c>
      <c r="G2732" s="1">
        <v>450</v>
      </c>
      <c r="H2732" s="1" t="s">
        <v>9</v>
      </c>
    </row>
    <row r="2733" spans="1:8" x14ac:dyDescent="0.3">
      <c r="A2733" s="1">
        <v>1231</v>
      </c>
      <c r="B2733" s="1" t="s">
        <v>4</v>
      </c>
      <c r="C2733" s="1" t="s">
        <v>3926</v>
      </c>
      <c r="D2733" s="1" t="s">
        <v>5630</v>
      </c>
      <c r="E2733" s="1" t="s">
        <v>5631</v>
      </c>
      <c r="F2733" s="1" t="s">
        <v>346</v>
      </c>
      <c r="G2733" s="1"/>
      <c r="H2733" s="1" t="s">
        <v>9</v>
      </c>
    </row>
    <row r="2734" spans="1:8" x14ac:dyDescent="0.3">
      <c r="A2734" s="1">
        <v>1232</v>
      </c>
      <c r="B2734" s="1" t="s">
        <v>3868</v>
      </c>
      <c r="C2734" s="1" t="s">
        <v>3160</v>
      </c>
      <c r="D2734" s="1" t="s">
        <v>5632</v>
      </c>
      <c r="E2734" s="1" t="s">
        <v>5633</v>
      </c>
      <c r="F2734" s="1" t="s">
        <v>346</v>
      </c>
      <c r="G2734" s="1"/>
      <c r="H2734" s="1" t="s">
        <v>9</v>
      </c>
    </row>
    <row r="2735" spans="1:8" x14ac:dyDescent="0.3">
      <c r="A2735" s="1">
        <v>1233</v>
      </c>
      <c r="B2735" s="1" t="s">
        <v>233</v>
      </c>
      <c r="C2735" s="1" t="s">
        <v>4338</v>
      </c>
      <c r="D2735" s="1" t="s">
        <v>5634</v>
      </c>
      <c r="E2735" s="1" t="s">
        <v>5635</v>
      </c>
      <c r="F2735" s="1" t="s">
        <v>346</v>
      </c>
      <c r="G2735" s="1"/>
      <c r="H2735" s="1" t="s">
        <v>9</v>
      </c>
    </row>
    <row r="2736" spans="1:8" x14ac:dyDescent="0.3">
      <c r="A2736" s="1">
        <v>1234</v>
      </c>
      <c r="B2736" s="1" t="s">
        <v>129</v>
      </c>
      <c r="C2736" s="1" t="s">
        <v>4200</v>
      </c>
      <c r="D2736" s="1" t="s">
        <v>5636</v>
      </c>
      <c r="E2736" s="1" t="s">
        <v>5637</v>
      </c>
      <c r="F2736" s="1" t="s">
        <v>346</v>
      </c>
      <c r="G2736" s="1"/>
      <c r="H2736" s="1" t="s">
        <v>9</v>
      </c>
    </row>
    <row r="2737" spans="1:8" x14ac:dyDescent="0.3">
      <c r="A2737" s="1">
        <v>1235</v>
      </c>
      <c r="B2737" s="1" t="s">
        <v>86</v>
      </c>
      <c r="C2737" s="1" t="s">
        <v>87</v>
      </c>
      <c r="D2737" s="1" t="s">
        <v>5638</v>
      </c>
      <c r="E2737" s="1" t="s">
        <v>5639</v>
      </c>
      <c r="F2737" s="1" t="s">
        <v>346</v>
      </c>
      <c r="G2737" s="1">
        <v>25</v>
      </c>
      <c r="H2737" s="1" t="s">
        <v>9</v>
      </c>
    </row>
    <row r="2738" spans="1:8" x14ac:dyDescent="0.3">
      <c r="A2738" s="1">
        <v>1236</v>
      </c>
      <c r="B2738" s="1" t="s">
        <v>129</v>
      </c>
      <c r="C2738" s="1" t="s">
        <v>529</v>
      </c>
      <c r="D2738" s="1" t="s">
        <v>5640</v>
      </c>
      <c r="E2738" s="1" t="s">
        <v>5641</v>
      </c>
      <c r="F2738" s="1" t="s">
        <v>346</v>
      </c>
      <c r="G2738" s="1"/>
      <c r="H2738" s="1" t="s">
        <v>9</v>
      </c>
    </row>
    <row r="2739" spans="1:8" x14ac:dyDescent="0.3">
      <c r="A2739" s="1">
        <v>1237</v>
      </c>
      <c r="B2739" s="1" t="s">
        <v>4</v>
      </c>
      <c r="C2739" s="1" t="s">
        <v>3566</v>
      </c>
      <c r="D2739" s="1" t="s">
        <v>5642</v>
      </c>
      <c r="E2739" s="1" t="s">
        <v>5643</v>
      </c>
      <c r="F2739" s="1" t="s">
        <v>346</v>
      </c>
      <c r="G2739" s="1"/>
      <c r="H2739" s="1" t="s">
        <v>9</v>
      </c>
    </row>
    <row r="2740" spans="1:8" x14ac:dyDescent="0.3">
      <c r="A2740" s="1">
        <v>1238</v>
      </c>
      <c r="B2740" s="1" t="s">
        <v>233</v>
      </c>
      <c r="C2740" s="1" t="s">
        <v>4338</v>
      </c>
      <c r="D2740" s="1" t="s">
        <v>5644</v>
      </c>
      <c r="E2740" s="1" t="s">
        <v>5645</v>
      </c>
      <c r="F2740" s="1" t="s">
        <v>346</v>
      </c>
      <c r="G2740" s="1"/>
      <c r="H2740" s="1" t="s">
        <v>9</v>
      </c>
    </row>
    <row r="2741" spans="1:8" x14ac:dyDescent="0.3">
      <c r="A2741" s="1">
        <v>1239</v>
      </c>
      <c r="B2741" s="1" t="s">
        <v>4005</v>
      </c>
      <c r="C2741" s="1" t="s">
        <v>4092</v>
      </c>
      <c r="D2741" s="1" t="s">
        <v>5646</v>
      </c>
      <c r="E2741" s="1" t="s">
        <v>5647</v>
      </c>
      <c r="F2741" s="1" t="s">
        <v>346</v>
      </c>
      <c r="G2741" s="1"/>
      <c r="H2741" s="1" t="s">
        <v>9</v>
      </c>
    </row>
    <row r="2742" spans="1:8" x14ac:dyDescent="0.3">
      <c r="A2742" s="1">
        <v>1240</v>
      </c>
      <c r="B2742" s="1" t="s">
        <v>129</v>
      </c>
      <c r="C2742" s="1" t="s">
        <v>1630</v>
      </c>
      <c r="D2742" s="1" t="s">
        <v>5648</v>
      </c>
      <c r="E2742" s="1" t="s">
        <v>5649</v>
      </c>
      <c r="F2742" s="1" t="s">
        <v>346</v>
      </c>
      <c r="G2742" s="1">
        <v>40</v>
      </c>
      <c r="H2742" s="1" t="s">
        <v>9</v>
      </c>
    </row>
    <row r="2743" spans="1:8" x14ac:dyDescent="0.3">
      <c r="A2743" s="1">
        <v>1241</v>
      </c>
      <c r="B2743" s="1" t="s">
        <v>657</v>
      </c>
      <c r="C2743" s="1" t="s">
        <v>30</v>
      </c>
      <c r="D2743" s="1" t="s">
        <v>5650</v>
      </c>
      <c r="E2743" s="1" t="s">
        <v>5651</v>
      </c>
      <c r="F2743" s="1" t="s">
        <v>346</v>
      </c>
      <c r="G2743" s="1">
        <v>450</v>
      </c>
      <c r="H2743" s="1" t="s">
        <v>9</v>
      </c>
    </row>
    <row r="2744" spans="1:8" x14ac:dyDescent="0.3">
      <c r="A2744" s="1">
        <v>1242</v>
      </c>
      <c r="B2744" s="1" t="s">
        <v>4</v>
      </c>
      <c r="C2744" s="1" t="s">
        <v>3373</v>
      </c>
      <c r="D2744" s="1" t="s">
        <v>5652</v>
      </c>
      <c r="E2744" s="1" t="s">
        <v>5653</v>
      </c>
      <c r="F2744" s="1" t="s">
        <v>346</v>
      </c>
      <c r="G2744" s="1"/>
      <c r="H2744" s="1" t="s">
        <v>9</v>
      </c>
    </row>
    <row r="2745" spans="1:8" x14ac:dyDescent="0.3">
      <c r="A2745" s="1">
        <v>1243</v>
      </c>
      <c r="B2745" s="1" t="s">
        <v>129</v>
      </c>
      <c r="C2745" s="1" t="s">
        <v>529</v>
      </c>
      <c r="D2745" s="1" t="s">
        <v>5654</v>
      </c>
      <c r="E2745" s="1" t="s">
        <v>5655</v>
      </c>
      <c r="F2745" s="1" t="s">
        <v>346</v>
      </c>
      <c r="G2745" s="1"/>
      <c r="H2745" s="1" t="s">
        <v>9</v>
      </c>
    </row>
    <row r="2746" spans="1:8" x14ac:dyDescent="0.3">
      <c r="A2746" s="1">
        <v>1244</v>
      </c>
      <c r="B2746" s="1" t="s">
        <v>657</v>
      </c>
      <c r="C2746" s="1" t="s">
        <v>658</v>
      </c>
      <c r="D2746" s="1" t="s">
        <v>5656</v>
      </c>
      <c r="E2746" s="1" t="s">
        <v>5657</v>
      </c>
      <c r="F2746" s="1" t="s">
        <v>346</v>
      </c>
      <c r="G2746" s="1">
        <v>450</v>
      </c>
      <c r="H2746" s="1" t="s">
        <v>9</v>
      </c>
    </row>
    <row r="2747" spans="1:8" x14ac:dyDescent="0.3">
      <c r="A2747" s="1">
        <v>1245</v>
      </c>
      <c r="B2747" s="1" t="s">
        <v>233</v>
      </c>
      <c r="C2747" s="1" t="s">
        <v>4338</v>
      </c>
      <c r="D2747" s="1" t="s">
        <v>5658</v>
      </c>
      <c r="E2747" s="1" t="s">
        <v>5659</v>
      </c>
      <c r="F2747" s="1" t="s">
        <v>346</v>
      </c>
      <c r="G2747" s="1"/>
      <c r="H2747" s="1" t="s">
        <v>9</v>
      </c>
    </row>
    <row r="2748" spans="1:8" x14ac:dyDescent="0.3">
      <c r="A2748" s="1">
        <v>1246</v>
      </c>
      <c r="B2748" s="1" t="s">
        <v>5556</v>
      </c>
      <c r="C2748" s="1" t="s">
        <v>5557</v>
      </c>
      <c r="D2748" s="1" t="s">
        <v>5660</v>
      </c>
      <c r="E2748" s="1" t="s">
        <v>5661</v>
      </c>
      <c r="F2748" s="1" t="s">
        <v>346</v>
      </c>
      <c r="G2748" s="1"/>
      <c r="H2748" s="1" t="s">
        <v>9</v>
      </c>
    </row>
    <row r="2749" spans="1:8" x14ac:dyDescent="0.3">
      <c r="A2749" s="1">
        <v>1247</v>
      </c>
      <c r="B2749" s="1" t="s">
        <v>60</v>
      </c>
      <c r="C2749" s="1" t="s">
        <v>61</v>
      </c>
      <c r="D2749" s="1" t="s">
        <v>5662</v>
      </c>
      <c r="E2749" s="1" t="s">
        <v>5663</v>
      </c>
      <c r="F2749" s="1" t="s">
        <v>346</v>
      </c>
      <c r="G2749" s="1"/>
      <c r="H2749" s="1" t="s">
        <v>9</v>
      </c>
    </row>
    <row r="2750" spans="1:8" x14ac:dyDescent="0.3">
      <c r="A2750" s="1">
        <v>1248</v>
      </c>
      <c r="B2750" s="1" t="s">
        <v>14</v>
      </c>
      <c r="C2750" s="1" t="s">
        <v>101</v>
      </c>
      <c r="D2750" s="1" t="s">
        <v>5664</v>
      </c>
      <c r="E2750" s="1" t="s">
        <v>5665</v>
      </c>
      <c r="F2750" s="1" t="s">
        <v>346</v>
      </c>
      <c r="G2750" s="1"/>
      <c r="H2750" s="1" t="s">
        <v>9</v>
      </c>
    </row>
    <row r="2751" spans="1:8" x14ac:dyDescent="0.3">
      <c r="A2751" s="1">
        <v>1249</v>
      </c>
      <c r="B2751" s="1" t="s">
        <v>5603</v>
      </c>
      <c r="C2751" s="1" t="s">
        <v>75</v>
      </c>
      <c r="D2751" s="1" t="s">
        <v>5666</v>
      </c>
      <c r="E2751" s="1" t="s">
        <v>5375</v>
      </c>
      <c r="F2751" s="1" t="s">
        <v>346</v>
      </c>
      <c r="G2751" s="1"/>
      <c r="H2751" s="1" t="s">
        <v>9</v>
      </c>
    </row>
    <row r="2752" spans="1:8" x14ac:dyDescent="0.3">
      <c r="A2752" s="1">
        <v>1250</v>
      </c>
      <c r="B2752" s="1" t="s">
        <v>4</v>
      </c>
      <c r="C2752" s="1" t="s">
        <v>2022</v>
      </c>
      <c r="D2752" s="1" t="s">
        <v>5667</v>
      </c>
      <c r="E2752" s="1" t="s">
        <v>5668</v>
      </c>
      <c r="F2752" s="1" t="s">
        <v>346</v>
      </c>
      <c r="G2752" s="1"/>
      <c r="H2752" s="1" t="s">
        <v>9</v>
      </c>
    </row>
    <row r="2753" spans="1:8" x14ac:dyDescent="0.3">
      <c r="A2753" s="1">
        <v>1251</v>
      </c>
      <c r="B2753" s="1" t="s">
        <v>129</v>
      </c>
      <c r="C2753" s="1" t="s">
        <v>1630</v>
      </c>
      <c r="D2753" s="1" t="s">
        <v>5669</v>
      </c>
      <c r="E2753" s="1" t="s">
        <v>5670</v>
      </c>
      <c r="F2753" s="1" t="s">
        <v>346</v>
      </c>
      <c r="G2753" s="1">
        <v>20</v>
      </c>
      <c r="H2753" s="1" t="s">
        <v>9</v>
      </c>
    </row>
    <row r="2754" spans="1:8" x14ac:dyDescent="0.3">
      <c r="A2754" s="1">
        <v>1252</v>
      </c>
      <c r="B2754" s="1" t="s">
        <v>4</v>
      </c>
      <c r="C2754" s="1" t="s">
        <v>5</v>
      </c>
      <c r="D2754" s="1" t="s">
        <v>5671</v>
      </c>
      <c r="E2754" s="1" t="s">
        <v>5672</v>
      </c>
      <c r="F2754" s="1" t="s">
        <v>346</v>
      </c>
      <c r="G2754" s="1"/>
      <c r="H2754" s="1" t="s">
        <v>9</v>
      </c>
    </row>
    <row r="2755" spans="1:8" x14ac:dyDescent="0.3">
      <c r="A2755" s="1">
        <v>1253</v>
      </c>
      <c r="B2755" s="1" t="s">
        <v>129</v>
      </c>
      <c r="C2755" s="1" t="s">
        <v>4200</v>
      </c>
      <c r="D2755" s="1" t="s">
        <v>5673</v>
      </c>
      <c r="E2755" s="1" t="s">
        <v>5674</v>
      </c>
      <c r="F2755" s="1" t="s">
        <v>346</v>
      </c>
      <c r="G2755" s="1"/>
      <c r="H2755" s="1" t="s">
        <v>9</v>
      </c>
    </row>
    <row r="2756" spans="1:8" x14ac:dyDescent="0.3">
      <c r="A2756" s="1">
        <v>1254</v>
      </c>
      <c r="B2756" s="1" t="s">
        <v>233</v>
      </c>
      <c r="C2756" s="1" t="s">
        <v>4338</v>
      </c>
      <c r="D2756" s="1" t="s">
        <v>5675</v>
      </c>
      <c r="E2756" s="1" t="s">
        <v>5676</v>
      </c>
      <c r="F2756" s="1" t="s">
        <v>346</v>
      </c>
      <c r="G2756" s="1"/>
      <c r="H2756" s="1" t="s">
        <v>9</v>
      </c>
    </row>
    <row r="2757" spans="1:8" x14ac:dyDescent="0.3">
      <c r="A2757" s="1">
        <v>1255</v>
      </c>
      <c r="B2757" s="1" t="s">
        <v>4</v>
      </c>
      <c r="C2757" s="1" t="s">
        <v>3038</v>
      </c>
      <c r="D2757" s="1" t="s">
        <v>5677</v>
      </c>
      <c r="E2757" s="1" t="s">
        <v>5678</v>
      </c>
      <c r="F2757" s="1" t="s">
        <v>346</v>
      </c>
      <c r="G2757" s="1"/>
      <c r="H2757" s="1" t="s">
        <v>9</v>
      </c>
    </row>
    <row r="2758" spans="1:8" x14ac:dyDescent="0.3">
      <c r="A2758" s="1">
        <v>1256</v>
      </c>
      <c r="B2758" s="1" t="s">
        <v>4005</v>
      </c>
      <c r="C2758" s="1" t="s">
        <v>4149</v>
      </c>
      <c r="D2758" s="1" t="s">
        <v>5679</v>
      </c>
      <c r="E2758" s="1" t="s">
        <v>5680</v>
      </c>
      <c r="F2758" s="1" t="s">
        <v>346</v>
      </c>
      <c r="G2758" s="1"/>
      <c r="H2758" s="1" t="s">
        <v>9</v>
      </c>
    </row>
    <row r="2759" spans="1:8" x14ac:dyDescent="0.3">
      <c r="A2759" s="1">
        <v>1257</v>
      </c>
      <c r="B2759" s="1" t="s">
        <v>342</v>
      </c>
      <c r="C2759" s="1" t="s">
        <v>5681</v>
      </c>
      <c r="D2759" s="1" t="s">
        <v>5682</v>
      </c>
      <c r="E2759" s="1" t="s">
        <v>5683</v>
      </c>
      <c r="F2759" s="1" t="s">
        <v>346</v>
      </c>
      <c r="G2759" s="1">
        <v>40</v>
      </c>
      <c r="H2759" s="1" t="s">
        <v>9</v>
      </c>
    </row>
    <row r="2760" spans="1:8" x14ac:dyDescent="0.3">
      <c r="A2760" s="1">
        <v>1258</v>
      </c>
      <c r="B2760" s="1" t="s">
        <v>4</v>
      </c>
      <c r="C2760" s="1" t="s">
        <v>3373</v>
      </c>
      <c r="D2760" s="1" t="s">
        <v>5684</v>
      </c>
      <c r="E2760" s="1" t="s">
        <v>5685</v>
      </c>
      <c r="F2760" s="1" t="s">
        <v>346</v>
      </c>
      <c r="G2760" s="1"/>
      <c r="H2760" s="1" t="s">
        <v>9</v>
      </c>
    </row>
    <row r="2761" spans="1:8" x14ac:dyDescent="0.3">
      <c r="A2761" s="1">
        <v>1259</v>
      </c>
      <c r="B2761" s="1" t="s">
        <v>4</v>
      </c>
      <c r="C2761" s="1" t="s">
        <v>130</v>
      </c>
      <c r="D2761" s="1" t="s">
        <v>5686</v>
      </c>
      <c r="E2761" s="1" t="s">
        <v>5687</v>
      </c>
      <c r="F2761" s="1" t="s">
        <v>346</v>
      </c>
      <c r="G2761" s="1">
        <v>20</v>
      </c>
      <c r="H2761" s="1" t="s">
        <v>9</v>
      </c>
    </row>
    <row r="2762" spans="1:8" x14ac:dyDescent="0.3">
      <c r="A2762" s="1">
        <v>1260</v>
      </c>
      <c r="B2762" s="1" t="s">
        <v>14</v>
      </c>
      <c r="C2762" s="1" t="s">
        <v>18</v>
      </c>
      <c r="D2762" s="1" t="s">
        <v>5688</v>
      </c>
      <c r="E2762" s="1" t="s">
        <v>5689</v>
      </c>
      <c r="F2762" s="1" t="s">
        <v>346</v>
      </c>
      <c r="G2762" s="1"/>
      <c r="H2762" s="1" t="s">
        <v>9</v>
      </c>
    </row>
    <row r="2763" spans="1:8" x14ac:dyDescent="0.3">
      <c r="A2763" s="1">
        <v>1261</v>
      </c>
      <c r="B2763" s="1" t="s">
        <v>4</v>
      </c>
      <c r="C2763" s="1" t="s">
        <v>212</v>
      </c>
      <c r="D2763" s="1" t="s">
        <v>5690</v>
      </c>
      <c r="E2763" s="1" t="s">
        <v>5691</v>
      </c>
      <c r="F2763" s="1" t="s">
        <v>346</v>
      </c>
      <c r="G2763" s="1">
        <v>20</v>
      </c>
      <c r="H2763" s="1" t="s">
        <v>9</v>
      </c>
    </row>
    <row r="2764" spans="1:8" x14ac:dyDescent="0.3">
      <c r="A2764" s="1">
        <v>1262</v>
      </c>
      <c r="B2764" s="1" t="s">
        <v>4</v>
      </c>
      <c r="C2764" s="1" t="s">
        <v>1561</v>
      </c>
      <c r="D2764" s="1" t="s">
        <v>5692</v>
      </c>
      <c r="E2764" s="1" t="s">
        <v>5693</v>
      </c>
      <c r="F2764" s="1" t="s">
        <v>346</v>
      </c>
      <c r="G2764" s="1"/>
      <c r="H2764" s="1" t="s">
        <v>9</v>
      </c>
    </row>
    <row r="2765" spans="1:8" x14ac:dyDescent="0.3">
      <c r="A2765" s="1">
        <v>1263</v>
      </c>
      <c r="B2765" s="1" t="s">
        <v>233</v>
      </c>
      <c r="C2765" s="1" t="s">
        <v>4338</v>
      </c>
      <c r="D2765" s="1" t="s">
        <v>5694</v>
      </c>
      <c r="E2765" s="1" t="s">
        <v>5695</v>
      </c>
      <c r="F2765" s="1" t="s">
        <v>346</v>
      </c>
      <c r="G2765" s="1"/>
      <c r="H2765" s="1" t="s">
        <v>9</v>
      </c>
    </row>
    <row r="2766" spans="1:8" x14ac:dyDescent="0.3">
      <c r="A2766" s="1">
        <v>1264</v>
      </c>
      <c r="B2766" s="1" t="s">
        <v>657</v>
      </c>
      <c r="C2766" s="1" t="s">
        <v>30</v>
      </c>
      <c r="D2766" s="1" t="s">
        <v>5696</v>
      </c>
      <c r="E2766" s="1" t="s">
        <v>5697</v>
      </c>
      <c r="F2766" s="1" t="s">
        <v>346</v>
      </c>
      <c r="G2766" s="1">
        <v>450</v>
      </c>
      <c r="H2766" s="1" t="s">
        <v>9</v>
      </c>
    </row>
    <row r="2767" spans="1:8" x14ac:dyDescent="0.3">
      <c r="A2767" s="1">
        <v>1265</v>
      </c>
      <c r="B2767" s="1" t="s">
        <v>129</v>
      </c>
      <c r="C2767" s="1" t="s">
        <v>4200</v>
      </c>
      <c r="D2767" s="1" t="s">
        <v>5698</v>
      </c>
      <c r="E2767" s="1" t="s">
        <v>5699</v>
      </c>
      <c r="F2767" s="1" t="s">
        <v>346</v>
      </c>
      <c r="G2767" s="1"/>
      <c r="H2767" s="1" t="s">
        <v>9</v>
      </c>
    </row>
    <row r="2768" spans="1:8" x14ac:dyDescent="0.3">
      <c r="A2768" s="1">
        <v>1266</v>
      </c>
      <c r="B2768" s="1" t="s">
        <v>14</v>
      </c>
      <c r="C2768" s="1" t="s">
        <v>5301</v>
      </c>
      <c r="D2768" s="1" t="s">
        <v>5700</v>
      </c>
      <c r="E2768" s="1" t="s">
        <v>5701</v>
      </c>
      <c r="F2768" s="1" t="s">
        <v>8</v>
      </c>
      <c r="G2768" s="1">
        <v>29.75</v>
      </c>
      <c r="H2768" s="1" t="s">
        <v>9</v>
      </c>
    </row>
    <row r="2769" spans="1:8" x14ac:dyDescent="0.3">
      <c r="A2769" s="1">
        <v>1267</v>
      </c>
      <c r="B2769" s="1" t="s">
        <v>129</v>
      </c>
      <c r="C2769" s="1" t="s">
        <v>1630</v>
      </c>
      <c r="D2769" s="1" t="s">
        <v>5702</v>
      </c>
      <c r="E2769" s="1" t="s">
        <v>5703</v>
      </c>
      <c r="F2769" s="1" t="s">
        <v>346</v>
      </c>
      <c r="G2769" s="1">
        <v>40</v>
      </c>
      <c r="H2769" s="1" t="s">
        <v>9</v>
      </c>
    </row>
    <row r="2770" spans="1:8" x14ac:dyDescent="0.3">
      <c r="A2770" s="1">
        <v>1268</v>
      </c>
      <c r="B2770" s="1" t="s">
        <v>342</v>
      </c>
      <c r="C2770" s="1" t="s">
        <v>1200</v>
      </c>
      <c r="D2770" s="1" t="s">
        <v>5704</v>
      </c>
      <c r="E2770" s="1" t="s">
        <v>5705</v>
      </c>
      <c r="F2770" s="1" t="s">
        <v>8</v>
      </c>
      <c r="G2770" s="1">
        <v>40</v>
      </c>
      <c r="H2770" s="1" t="s">
        <v>257</v>
      </c>
    </row>
    <row r="2771" spans="1:8" x14ac:dyDescent="0.3">
      <c r="A2771" s="1">
        <v>1269</v>
      </c>
      <c r="B2771" s="1" t="s">
        <v>4005</v>
      </c>
      <c r="C2771" s="1" t="s">
        <v>4092</v>
      </c>
      <c r="D2771" s="1" t="s">
        <v>5706</v>
      </c>
      <c r="E2771" s="1" t="s">
        <v>5707</v>
      </c>
      <c r="F2771" s="1" t="s">
        <v>346</v>
      </c>
      <c r="G2771" s="1"/>
      <c r="H2771" s="1" t="s">
        <v>9</v>
      </c>
    </row>
    <row r="2772" spans="1:8" x14ac:dyDescent="0.3">
      <c r="A2772" s="1">
        <v>1270</v>
      </c>
      <c r="B2772" s="1" t="s">
        <v>233</v>
      </c>
      <c r="C2772" s="1" t="s">
        <v>4338</v>
      </c>
      <c r="D2772" s="1" t="s">
        <v>5708</v>
      </c>
      <c r="E2772" s="1" t="s">
        <v>5709</v>
      </c>
      <c r="F2772" s="1" t="s">
        <v>346</v>
      </c>
      <c r="G2772" s="1"/>
      <c r="H2772" s="1" t="s">
        <v>9</v>
      </c>
    </row>
    <row r="2773" spans="1:8" x14ac:dyDescent="0.3">
      <c r="A2773" s="1">
        <v>1271</v>
      </c>
      <c r="B2773" s="1" t="s">
        <v>4</v>
      </c>
      <c r="C2773" s="1" t="s">
        <v>212</v>
      </c>
      <c r="D2773" s="1" t="s">
        <v>5710</v>
      </c>
      <c r="E2773" s="1" t="s">
        <v>5711</v>
      </c>
      <c r="F2773" s="1" t="s">
        <v>346</v>
      </c>
      <c r="G2773" s="1">
        <v>20</v>
      </c>
      <c r="H2773" s="1" t="s">
        <v>9</v>
      </c>
    </row>
    <row r="2774" spans="1:8" x14ac:dyDescent="0.3">
      <c r="A2774" s="1">
        <v>1272</v>
      </c>
      <c r="B2774" s="1" t="s">
        <v>4</v>
      </c>
      <c r="C2774" s="1" t="s">
        <v>3038</v>
      </c>
      <c r="D2774" s="1" t="s">
        <v>5712</v>
      </c>
      <c r="E2774" s="1" t="s">
        <v>5713</v>
      </c>
      <c r="F2774" s="1" t="s">
        <v>346</v>
      </c>
      <c r="G2774" s="1">
        <v>20</v>
      </c>
      <c r="H2774" s="1" t="s">
        <v>9</v>
      </c>
    </row>
    <row r="2775" spans="1:8" x14ac:dyDescent="0.3">
      <c r="A2775" s="1">
        <v>1273</v>
      </c>
      <c r="B2775" s="1" t="s">
        <v>4</v>
      </c>
      <c r="C2775" s="1" t="s">
        <v>3566</v>
      </c>
      <c r="D2775" s="1" t="s">
        <v>5714</v>
      </c>
      <c r="E2775" s="1" t="s">
        <v>5715</v>
      </c>
      <c r="F2775" s="1" t="s">
        <v>346</v>
      </c>
      <c r="G2775" s="1"/>
      <c r="H2775" s="1" t="s">
        <v>257</v>
      </c>
    </row>
    <row r="2776" spans="1:8" x14ac:dyDescent="0.3">
      <c r="A2776" s="1">
        <v>1274</v>
      </c>
      <c r="B2776" s="1" t="s">
        <v>129</v>
      </c>
      <c r="C2776" s="1" t="s">
        <v>1630</v>
      </c>
      <c r="D2776" s="1" t="s">
        <v>5716</v>
      </c>
      <c r="E2776" s="1" t="s">
        <v>5717</v>
      </c>
      <c r="F2776" s="1" t="s">
        <v>346</v>
      </c>
      <c r="G2776" s="1">
        <v>20</v>
      </c>
      <c r="H2776" s="1" t="s">
        <v>9</v>
      </c>
    </row>
    <row r="2777" spans="1:8" x14ac:dyDescent="0.3">
      <c r="A2777" s="1">
        <v>1275</v>
      </c>
      <c r="B2777" s="1" t="s">
        <v>129</v>
      </c>
      <c r="C2777" s="1" t="s">
        <v>4200</v>
      </c>
      <c r="D2777" s="1" t="s">
        <v>5718</v>
      </c>
      <c r="E2777" s="1" t="s">
        <v>5719</v>
      </c>
      <c r="F2777" s="1" t="s">
        <v>346</v>
      </c>
      <c r="G2777" s="1"/>
      <c r="H2777" s="1" t="s">
        <v>9</v>
      </c>
    </row>
    <row r="2778" spans="1:8" x14ac:dyDescent="0.3">
      <c r="A2778" s="1">
        <v>1276</v>
      </c>
      <c r="B2778" s="1" t="s">
        <v>342</v>
      </c>
      <c r="C2778" s="1" t="s">
        <v>5681</v>
      </c>
      <c r="D2778" s="1" t="s">
        <v>5720</v>
      </c>
      <c r="E2778" s="1" t="s">
        <v>5721</v>
      </c>
      <c r="F2778" s="1" t="s">
        <v>346</v>
      </c>
      <c r="G2778" s="1">
        <v>40</v>
      </c>
      <c r="H2778" s="1" t="s">
        <v>117</v>
      </c>
    </row>
    <row r="2779" spans="1:8" x14ac:dyDescent="0.3">
      <c r="A2779" s="1">
        <v>1277</v>
      </c>
      <c r="B2779" s="1" t="s">
        <v>5722</v>
      </c>
      <c r="C2779" s="1" t="s">
        <v>5723</v>
      </c>
      <c r="D2779" s="1" t="s">
        <v>5724</v>
      </c>
      <c r="E2779" s="1" t="s">
        <v>5725</v>
      </c>
      <c r="F2779" s="1" t="s">
        <v>346</v>
      </c>
      <c r="G2779" s="1"/>
      <c r="H2779" s="1" t="s">
        <v>9</v>
      </c>
    </row>
    <row r="2780" spans="1:8" x14ac:dyDescent="0.3">
      <c r="A2780" s="1">
        <v>1278</v>
      </c>
      <c r="B2780" s="1" t="s">
        <v>86</v>
      </c>
      <c r="C2780" s="1" t="s">
        <v>5726</v>
      </c>
      <c r="D2780" s="1" t="s">
        <v>5727</v>
      </c>
      <c r="E2780" s="1" t="s">
        <v>5728</v>
      </c>
      <c r="F2780" s="1" t="s">
        <v>346</v>
      </c>
      <c r="G2780" s="1"/>
      <c r="H2780" s="1" t="s">
        <v>9</v>
      </c>
    </row>
    <row r="2781" spans="1:8" x14ac:dyDescent="0.3">
      <c r="A2781" s="1">
        <v>1279</v>
      </c>
      <c r="B2781" s="1" t="s">
        <v>5603</v>
      </c>
      <c r="C2781" s="1" t="s">
        <v>75</v>
      </c>
      <c r="D2781" s="1" t="s">
        <v>5729</v>
      </c>
      <c r="E2781" s="1" t="s">
        <v>5514</v>
      </c>
      <c r="F2781" s="1" t="s">
        <v>346</v>
      </c>
      <c r="G2781" s="1"/>
      <c r="H2781" s="1" t="s">
        <v>9</v>
      </c>
    </row>
    <row r="2782" spans="1:8" x14ac:dyDescent="0.3">
      <c r="A2782" s="1">
        <v>1280</v>
      </c>
      <c r="B2782" s="1" t="s">
        <v>4</v>
      </c>
      <c r="C2782" s="1" t="s">
        <v>130</v>
      </c>
      <c r="D2782" s="1" t="s">
        <v>5730</v>
      </c>
      <c r="E2782" s="1" t="s">
        <v>5731</v>
      </c>
      <c r="F2782" s="1" t="s">
        <v>346</v>
      </c>
      <c r="G2782" s="1">
        <v>20</v>
      </c>
      <c r="H2782" s="1" t="s">
        <v>9</v>
      </c>
    </row>
    <row r="2783" spans="1:8" x14ac:dyDescent="0.3">
      <c r="A2783" s="1">
        <v>1281</v>
      </c>
      <c r="B2783" s="1" t="s">
        <v>4</v>
      </c>
      <c r="C2783" s="1" t="s">
        <v>1561</v>
      </c>
      <c r="D2783" s="1" t="s">
        <v>5732</v>
      </c>
      <c r="E2783" s="1" t="s">
        <v>5733</v>
      </c>
      <c r="F2783" s="1" t="s">
        <v>346</v>
      </c>
      <c r="G2783" s="1"/>
      <c r="H2783" s="1" t="s">
        <v>9</v>
      </c>
    </row>
    <row r="2784" spans="1:8" x14ac:dyDescent="0.3">
      <c r="A2784" s="1">
        <v>1282</v>
      </c>
      <c r="B2784" s="1" t="s">
        <v>4</v>
      </c>
      <c r="C2784" s="1" t="s">
        <v>2022</v>
      </c>
      <c r="D2784" s="1" t="s">
        <v>5734</v>
      </c>
      <c r="E2784" s="1" t="s">
        <v>5735</v>
      </c>
      <c r="F2784" s="1" t="s">
        <v>346</v>
      </c>
      <c r="G2784" s="1"/>
      <c r="H2784" s="1" t="s">
        <v>9</v>
      </c>
    </row>
    <row r="2785" spans="1:8" x14ac:dyDescent="0.3">
      <c r="A2785" s="1">
        <v>1283</v>
      </c>
      <c r="B2785" s="1" t="s">
        <v>4005</v>
      </c>
      <c r="C2785" s="1" t="s">
        <v>4092</v>
      </c>
      <c r="D2785" s="1" t="s">
        <v>5736</v>
      </c>
      <c r="E2785" s="1" t="s">
        <v>5737</v>
      </c>
      <c r="F2785" s="1" t="s">
        <v>346</v>
      </c>
      <c r="G2785" s="1"/>
      <c r="H2785" s="1" t="s">
        <v>9</v>
      </c>
    </row>
    <row r="2786" spans="1:8" x14ac:dyDescent="0.3">
      <c r="A2786" s="1">
        <v>1284</v>
      </c>
      <c r="B2786" s="1" t="s">
        <v>129</v>
      </c>
      <c r="C2786" s="1" t="s">
        <v>4200</v>
      </c>
      <c r="D2786" s="1" t="s">
        <v>5738</v>
      </c>
      <c r="E2786" s="1" t="s">
        <v>5739</v>
      </c>
      <c r="F2786" s="1" t="s">
        <v>346</v>
      </c>
      <c r="G2786" s="1"/>
      <c r="H2786" s="1" t="s">
        <v>9</v>
      </c>
    </row>
    <row r="2787" spans="1:8" x14ac:dyDescent="0.3">
      <c r="A2787" s="1">
        <v>1285</v>
      </c>
      <c r="B2787" s="1" t="s">
        <v>657</v>
      </c>
      <c r="C2787" s="1" t="s">
        <v>30</v>
      </c>
      <c r="D2787" s="1" t="s">
        <v>5740</v>
      </c>
      <c r="E2787" s="1" t="s">
        <v>5741</v>
      </c>
      <c r="F2787" s="1" t="s">
        <v>346</v>
      </c>
      <c r="G2787" s="1">
        <v>450</v>
      </c>
      <c r="H2787" s="1" t="s">
        <v>9</v>
      </c>
    </row>
    <row r="2788" spans="1:8" x14ac:dyDescent="0.3">
      <c r="A2788" s="1">
        <v>1286</v>
      </c>
      <c r="B2788" s="1" t="s">
        <v>129</v>
      </c>
      <c r="C2788" s="1" t="s">
        <v>1630</v>
      </c>
      <c r="D2788" s="1" t="s">
        <v>5742</v>
      </c>
      <c r="E2788" s="1" t="s">
        <v>5743</v>
      </c>
      <c r="F2788" s="1" t="s">
        <v>346</v>
      </c>
      <c r="G2788" s="1">
        <v>20</v>
      </c>
      <c r="H2788" s="1" t="s">
        <v>9</v>
      </c>
    </row>
    <row r="2789" spans="1:8" x14ac:dyDescent="0.3">
      <c r="A2789" s="1">
        <v>1287</v>
      </c>
      <c r="B2789" s="1" t="s">
        <v>4</v>
      </c>
      <c r="C2789" s="1" t="s">
        <v>212</v>
      </c>
      <c r="D2789" s="1" t="s">
        <v>5744</v>
      </c>
      <c r="E2789" s="1" t="s">
        <v>5745</v>
      </c>
      <c r="F2789" s="1" t="s">
        <v>346</v>
      </c>
      <c r="G2789" s="1">
        <v>20</v>
      </c>
      <c r="H2789" s="1" t="s">
        <v>9</v>
      </c>
    </row>
    <row r="2790" spans="1:8" x14ac:dyDescent="0.3">
      <c r="A2790" s="1">
        <v>1288</v>
      </c>
      <c r="B2790" s="1" t="s">
        <v>342</v>
      </c>
      <c r="C2790" s="1" t="s">
        <v>2063</v>
      </c>
      <c r="D2790" s="1" t="s">
        <v>5746</v>
      </c>
      <c r="E2790" s="1" t="s">
        <v>5747</v>
      </c>
      <c r="F2790" s="1" t="s">
        <v>8</v>
      </c>
      <c r="G2790" s="1">
        <v>45</v>
      </c>
      <c r="H2790" s="1" t="s">
        <v>9</v>
      </c>
    </row>
    <row r="2791" spans="1:8" x14ac:dyDescent="0.3">
      <c r="A2791" s="1">
        <v>1289</v>
      </c>
      <c r="B2791" s="1" t="s">
        <v>3868</v>
      </c>
      <c r="C2791" s="1" t="s">
        <v>3478</v>
      </c>
      <c r="D2791" s="1" t="s">
        <v>5748</v>
      </c>
      <c r="E2791" s="1" t="s">
        <v>5749</v>
      </c>
      <c r="F2791" s="1" t="s">
        <v>346</v>
      </c>
      <c r="G2791" s="1"/>
      <c r="H2791" s="1" t="s">
        <v>9</v>
      </c>
    </row>
    <row r="2792" spans="1:8" x14ac:dyDescent="0.3">
      <c r="A2792" s="1">
        <v>1290</v>
      </c>
      <c r="B2792" s="1" t="s">
        <v>657</v>
      </c>
      <c r="C2792" s="1" t="s">
        <v>658</v>
      </c>
      <c r="D2792" s="1" t="s">
        <v>5750</v>
      </c>
      <c r="E2792" s="1" t="s">
        <v>5751</v>
      </c>
      <c r="F2792" s="1" t="s">
        <v>346</v>
      </c>
      <c r="G2792" s="1">
        <v>450</v>
      </c>
      <c r="H2792" s="1" t="s">
        <v>9</v>
      </c>
    </row>
    <row r="2793" spans="1:8" x14ac:dyDescent="0.3">
      <c r="A2793" s="1">
        <v>1291</v>
      </c>
      <c r="B2793" s="1" t="s">
        <v>4</v>
      </c>
      <c r="C2793" s="1" t="s">
        <v>3566</v>
      </c>
      <c r="D2793" s="1" t="s">
        <v>5752</v>
      </c>
      <c r="E2793" s="1" t="s">
        <v>5753</v>
      </c>
      <c r="F2793" s="1" t="s">
        <v>346</v>
      </c>
      <c r="G2793" s="1"/>
      <c r="H2793" s="1" t="s">
        <v>9</v>
      </c>
    </row>
    <row r="2794" spans="1:8" x14ac:dyDescent="0.3">
      <c r="A2794" s="1">
        <v>1292</v>
      </c>
      <c r="B2794" s="1" t="s">
        <v>3868</v>
      </c>
      <c r="C2794" s="1" t="s">
        <v>3160</v>
      </c>
      <c r="D2794" s="1" t="s">
        <v>5754</v>
      </c>
      <c r="E2794" s="1" t="s">
        <v>5755</v>
      </c>
      <c r="F2794" s="1" t="s">
        <v>346</v>
      </c>
      <c r="G2794" s="1"/>
      <c r="H2794" s="1" t="s">
        <v>9</v>
      </c>
    </row>
    <row r="2795" spans="1:8" x14ac:dyDescent="0.3">
      <c r="A2795" s="1">
        <v>1293</v>
      </c>
      <c r="B2795" s="1" t="s">
        <v>129</v>
      </c>
      <c r="C2795" s="1" t="s">
        <v>4200</v>
      </c>
      <c r="D2795" s="1" t="s">
        <v>5756</v>
      </c>
      <c r="E2795" s="1" t="s">
        <v>5757</v>
      </c>
      <c r="F2795" s="1" t="s">
        <v>346</v>
      </c>
      <c r="G2795" s="1"/>
      <c r="H2795" s="1" t="s">
        <v>9</v>
      </c>
    </row>
    <row r="2796" spans="1:8" x14ac:dyDescent="0.3">
      <c r="A2796" s="1">
        <v>1294</v>
      </c>
      <c r="B2796" s="1" t="s">
        <v>4</v>
      </c>
      <c r="C2796" s="1" t="s">
        <v>4483</v>
      </c>
      <c r="D2796" s="1" t="s">
        <v>5758</v>
      </c>
      <c r="E2796" s="1" t="s">
        <v>5759</v>
      </c>
      <c r="F2796" s="1" t="s">
        <v>346</v>
      </c>
      <c r="G2796" s="1"/>
      <c r="H2796" s="1" t="s">
        <v>9</v>
      </c>
    </row>
    <row r="2797" spans="1:8" x14ac:dyDescent="0.3">
      <c r="A2797" s="1">
        <v>1295</v>
      </c>
      <c r="B2797" s="1" t="s">
        <v>14</v>
      </c>
      <c r="C2797" s="1" t="s">
        <v>101</v>
      </c>
      <c r="D2797" s="1" t="s">
        <v>5760</v>
      </c>
      <c r="E2797" s="1" t="s">
        <v>5761</v>
      </c>
      <c r="F2797" s="1" t="s">
        <v>8</v>
      </c>
      <c r="G2797" s="1">
        <v>69.7</v>
      </c>
      <c r="H2797" s="1" t="s">
        <v>9</v>
      </c>
    </row>
    <row r="2798" spans="1:8" x14ac:dyDescent="0.3">
      <c r="A2798" s="1">
        <v>1296</v>
      </c>
      <c r="B2798" s="1" t="s">
        <v>5603</v>
      </c>
      <c r="C2798" s="1" t="s">
        <v>11</v>
      </c>
      <c r="D2798" s="1" t="s">
        <v>5762</v>
      </c>
      <c r="E2798" s="1" t="s">
        <v>5763</v>
      </c>
      <c r="F2798" s="1" t="s">
        <v>346</v>
      </c>
      <c r="G2798" s="1"/>
      <c r="H2798" s="1" t="s">
        <v>9</v>
      </c>
    </row>
    <row r="2799" spans="1:8" x14ac:dyDescent="0.3">
      <c r="A2799" s="1">
        <v>1297</v>
      </c>
      <c r="B2799" s="1" t="s">
        <v>129</v>
      </c>
      <c r="C2799" s="1" t="s">
        <v>4200</v>
      </c>
      <c r="D2799" s="1" t="s">
        <v>5764</v>
      </c>
      <c r="E2799" s="1" t="s">
        <v>5765</v>
      </c>
      <c r="F2799" s="1" t="s">
        <v>346</v>
      </c>
      <c r="G2799" s="1"/>
      <c r="H2799" s="1" t="s">
        <v>9</v>
      </c>
    </row>
    <row r="2800" spans="1:8" x14ac:dyDescent="0.3">
      <c r="A2800" s="1">
        <v>1298</v>
      </c>
      <c r="B2800" s="1" t="s">
        <v>60</v>
      </c>
      <c r="C2800" s="1" t="s">
        <v>61</v>
      </c>
      <c r="D2800" s="1" t="s">
        <v>5766</v>
      </c>
      <c r="E2800" s="1" t="s">
        <v>5767</v>
      </c>
      <c r="F2800" s="1" t="s">
        <v>346</v>
      </c>
      <c r="G2800" s="1"/>
      <c r="H2800" s="1" t="s">
        <v>9</v>
      </c>
    </row>
    <row r="2801" spans="1:8" x14ac:dyDescent="0.3">
      <c r="A2801" s="1">
        <v>1299</v>
      </c>
      <c r="B2801" s="1" t="s">
        <v>657</v>
      </c>
      <c r="C2801" s="1" t="s">
        <v>30</v>
      </c>
      <c r="D2801" s="1" t="s">
        <v>5768</v>
      </c>
      <c r="E2801" s="1" t="s">
        <v>5769</v>
      </c>
      <c r="F2801" s="1" t="s">
        <v>346</v>
      </c>
      <c r="G2801" s="1">
        <v>450</v>
      </c>
      <c r="H2801" s="1" t="s">
        <v>9</v>
      </c>
    </row>
    <row r="2802" spans="1:8" x14ac:dyDescent="0.3">
      <c r="A2802" s="1">
        <v>1300</v>
      </c>
      <c r="B2802" s="1" t="s">
        <v>129</v>
      </c>
      <c r="C2802" s="1" t="s">
        <v>1630</v>
      </c>
      <c r="D2802" s="1" t="s">
        <v>5770</v>
      </c>
      <c r="E2802" s="1" t="s">
        <v>5771</v>
      </c>
      <c r="F2802" s="1" t="s">
        <v>346</v>
      </c>
      <c r="G2802" s="1">
        <v>20</v>
      </c>
      <c r="H2802" s="1" t="s">
        <v>9</v>
      </c>
    </row>
    <row r="2803" spans="1:8" x14ac:dyDescent="0.3">
      <c r="A2803" s="1">
        <v>1301</v>
      </c>
      <c r="B2803" s="1" t="s">
        <v>5603</v>
      </c>
      <c r="C2803" s="1" t="s">
        <v>4249</v>
      </c>
      <c r="D2803" s="1" t="s">
        <v>5772</v>
      </c>
      <c r="E2803" s="1" t="s">
        <v>5773</v>
      </c>
      <c r="F2803" s="1" t="s">
        <v>346</v>
      </c>
      <c r="G2803" s="1">
        <v>35</v>
      </c>
      <c r="H2803" s="1" t="s">
        <v>9</v>
      </c>
    </row>
    <row r="2804" spans="1:8" x14ac:dyDescent="0.3">
      <c r="A2804" s="1">
        <v>1302</v>
      </c>
      <c r="B2804" s="1" t="s">
        <v>4</v>
      </c>
      <c r="C2804" s="1" t="s">
        <v>4483</v>
      </c>
      <c r="D2804" s="1" t="s">
        <v>5774</v>
      </c>
      <c r="E2804" s="1" t="s">
        <v>5775</v>
      </c>
      <c r="F2804" s="1" t="s">
        <v>346</v>
      </c>
      <c r="G2804" s="1"/>
      <c r="H2804" s="1" t="s">
        <v>9</v>
      </c>
    </row>
    <row r="2805" spans="1:8" x14ac:dyDescent="0.3">
      <c r="A2805" s="1">
        <v>1303</v>
      </c>
      <c r="B2805" s="1" t="s">
        <v>233</v>
      </c>
      <c r="C2805" s="1" t="s">
        <v>4338</v>
      </c>
      <c r="D2805" s="1" t="s">
        <v>5776</v>
      </c>
      <c r="E2805" s="1" t="s">
        <v>5777</v>
      </c>
      <c r="F2805" s="1" t="s">
        <v>346</v>
      </c>
      <c r="G2805" s="1"/>
      <c r="H2805" s="1" t="s">
        <v>257</v>
      </c>
    </row>
    <row r="2806" spans="1:8" x14ac:dyDescent="0.3">
      <c r="A2806" s="1">
        <v>1304</v>
      </c>
      <c r="B2806" s="1" t="s">
        <v>129</v>
      </c>
      <c r="C2806" s="1" t="s">
        <v>4200</v>
      </c>
      <c r="D2806" s="1" t="s">
        <v>5778</v>
      </c>
      <c r="E2806" s="1" t="s">
        <v>5779</v>
      </c>
      <c r="F2806" s="1" t="s">
        <v>346</v>
      </c>
      <c r="G2806" s="1"/>
      <c r="H2806" s="1" t="s">
        <v>9</v>
      </c>
    </row>
    <row r="2807" spans="1:8" x14ac:dyDescent="0.3">
      <c r="A2807" s="1">
        <v>1305</v>
      </c>
      <c r="B2807" s="1" t="s">
        <v>129</v>
      </c>
      <c r="C2807" s="1" t="s">
        <v>1630</v>
      </c>
      <c r="D2807" s="1" t="s">
        <v>5780</v>
      </c>
      <c r="E2807" s="1" t="s">
        <v>5781</v>
      </c>
      <c r="F2807" s="1" t="s">
        <v>346</v>
      </c>
      <c r="G2807" s="1">
        <v>40</v>
      </c>
      <c r="H2807" s="1" t="s">
        <v>9</v>
      </c>
    </row>
    <row r="2808" spans="1:8" x14ac:dyDescent="0.3">
      <c r="A2808" s="1">
        <v>1306</v>
      </c>
      <c r="B2808" s="1" t="s">
        <v>4</v>
      </c>
      <c r="C2808" s="1" t="s">
        <v>212</v>
      </c>
      <c r="D2808" s="1" t="s">
        <v>5782</v>
      </c>
      <c r="E2808" s="1" t="s">
        <v>5783</v>
      </c>
      <c r="F2808" s="1" t="s">
        <v>346</v>
      </c>
      <c r="G2808" s="1"/>
      <c r="H2808" s="1" t="s">
        <v>9</v>
      </c>
    </row>
    <row r="2809" spans="1:8" x14ac:dyDescent="0.3">
      <c r="A2809" s="1">
        <v>1307</v>
      </c>
      <c r="B2809" s="1" t="s">
        <v>233</v>
      </c>
      <c r="C2809" s="1" t="s">
        <v>4338</v>
      </c>
      <c r="D2809" s="1" t="s">
        <v>5784</v>
      </c>
      <c r="E2809" s="1" t="s">
        <v>5785</v>
      </c>
      <c r="F2809" s="1" t="s">
        <v>346</v>
      </c>
      <c r="G2809" s="1"/>
      <c r="H2809" s="1" t="s">
        <v>9</v>
      </c>
    </row>
    <row r="2810" spans="1:8" x14ac:dyDescent="0.3">
      <c r="A2810" s="1">
        <v>1308</v>
      </c>
      <c r="B2810" s="1" t="s">
        <v>5556</v>
      </c>
      <c r="C2810" s="1" t="s">
        <v>4092</v>
      </c>
      <c r="D2810" s="1" t="s">
        <v>5786</v>
      </c>
      <c r="E2810" s="1" t="s">
        <v>5787</v>
      </c>
      <c r="F2810" s="1" t="s">
        <v>346</v>
      </c>
      <c r="G2810" s="1"/>
      <c r="H2810" s="1" t="s">
        <v>9</v>
      </c>
    </row>
    <row r="2811" spans="1:8" x14ac:dyDescent="0.3">
      <c r="A2811" s="1">
        <v>1309</v>
      </c>
      <c r="B2811" s="1" t="s">
        <v>3868</v>
      </c>
      <c r="C2811" s="1" t="s">
        <v>3478</v>
      </c>
      <c r="D2811" s="1" t="s">
        <v>5788</v>
      </c>
      <c r="E2811" s="1" t="s">
        <v>5789</v>
      </c>
      <c r="F2811" s="1" t="s">
        <v>346</v>
      </c>
      <c r="G2811" s="1"/>
      <c r="H2811" s="1" t="s">
        <v>9</v>
      </c>
    </row>
    <row r="2812" spans="1:8" x14ac:dyDescent="0.3">
      <c r="A2812" s="1">
        <v>1310</v>
      </c>
      <c r="B2812" s="1" t="s">
        <v>657</v>
      </c>
      <c r="C2812" s="1" t="s">
        <v>658</v>
      </c>
      <c r="D2812" s="1" t="s">
        <v>5790</v>
      </c>
      <c r="E2812" s="1" t="s">
        <v>5791</v>
      </c>
      <c r="F2812" s="1" t="s">
        <v>346</v>
      </c>
      <c r="G2812" s="1">
        <v>450</v>
      </c>
      <c r="H2812" s="1" t="s">
        <v>9</v>
      </c>
    </row>
    <row r="2813" spans="1:8" x14ac:dyDescent="0.3">
      <c r="A2813" s="1">
        <v>1311</v>
      </c>
      <c r="B2813" s="1" t="s">
        <v>5556</v>
      </c>
      <c r="C2813" s="1" t="s">
        <v>4149</v>
      </c>
      <c r="D2813" s="1" t="s">
        <v>5792</v>
      </c>
      <c r="E2813" s="1" t="s">
        <v>5793</v>
      </c>
      <c r="F2813" s="1" t="s">
        <v>346</v>
      </c>
      <c r="G2813" s="1"/>
      <c r="H2813" s="1" t="s">
        <v>9</v>
      </c>
    </row>
    <row r="2814" spans="1:8" x14ac:dyDescent="0.3">
      <c r="A2814" s="1">
        <v>1312</v>
      </c>
      <c r="B2814" s="1" t="s">
        <v>233</v>
      </c>
      <c r="C2814" s="1" t="s">
        <v>4338</v>
      </c>
      <c r="D2814" s="1" t="s">
        <v>5794</v>
      </c>
      <c r="E2814" s="1" t="s">
        <v>5795</v>
      </c>
      <c r="F2814" s="1" t="s">
        <v>346</v>
      </c>
      <c r="G2814" s="1"/>
      <c r="H2814" s="1" t="s">
        <v>9</v>
      </c>
    </row>
    <row r="2815" spans="1:8" x14ac:dyDescent="0.3">
      <c r="A2815" s="1">
        <v>1313</v>
      </c>
      <c r="B2815" s="1" t="s">
        <v>129</v>
      </c>
      <c r="C2815" s="1" t="s">
        <v>4200</v>
      </c>
      <c r="D2815" s="1" t="s">
        <v>5796</v>
      </c>
      <c r="E2815" s="1" t="s">
        <v>5797</v>
      </c>
      <c r="F2815" s="1" t="s">
        <v>346</v>
      </c>
      <c r="G2815" s="1"/>
      <c r="H2815" s="1" t="s">
        <v>9</v>
      </c>
    </row>
    <row r="2816" spans="1:8" x14ac:dyDescent="0.3">
      <c r="A2816" s="1">
        <v>1314</v>
      </c>
      <c r="B2816" s="1" t="s">
        <v>4</v>
      </c>
      <c r="C2816" s="1" t="s">
        <v>130</v>
      </c>
      <c r="D2816" s="1" t="s">
        <v>5798</v>
      </c>
      <c r="E2816" s="1" t="s">
        <v>5799</v>
      </c>
      <c r="F2816" s="1" t="s">
        <v>346</v>
      </c>
      <c r="G2816" s="1">
        <v>20</v>
      </c>
      <c r="H2816" s="1" t="s">
        <v>9</v>
      </c>
    </row>
    <row r="2817" spans="1:8" x14ac:dyDescent="0.3">
      <c r="A2817" s="1">
        <v>1315</v>
      </c>
      <c r="B2817" s="1" t="s">
        <v>4</v>
      </c>
      <c r="C2817" s="1" t="s">
        <v>3373</v>
      </c>
      <c r="D2817" s="1" t="s">
        <v>5800</v>
      </c>
      <c r="E2817" s="1" t="s">
        <v>5801</v>
      </c>
      <c r="F2817" s="1" t="s">
        <v>346</v>
      </c>
      <c r="G2817" s="1"/>
      <c r="H2817" s="1" t="s">
        <v>9</v>
      </c>
    </row>
    <row r="2818" spans="1:8" x14ac:dyDescent="0.3">
      <c r="A2818" s="1">
        <v>1316</v>
      </c>
      <c r="B2818" s="1" t="s">
        <v>129</v>
      </c>
      <c r="C2818" s="1" t="s">
        <v>4200</v>
      </c>
      <c r="D2818" s="1" t="s">
        <v>5802</v>
      </c>
      <c r="E2818" s="1" t="s">
        <v>5803</v>
      </c>
      <c r="F2818" s="1" t="s">
        <v>346</v>
      </c>
      <c r="G2818" s="1"/>
      <c r="H2818" s="1" t="s">
        <v>9</v>
      </c>
    </row>
    <row r="2819" spans="1:8" x14ac:dyDescent="0.3">
      <c r="A2819" s="1">
        <v>1317</v>
      </c>
      <c r="B2819" s="1" t="s">
        <v>3868</v>
      </c>
      <c r="C2819" s="1" t="s">
        <v>3160</v>
      </c>
      <c r="D2819" s="1" t="s">
        <v>5804</v>
      </c>
      <c r="E2819" s="1" t="s">
        <v>5805</v>
      </c>
      <c r="F2819" s="1" t="s">
        <v>346</v>
      </c>
      <c r="G2819" s="1"/>
      <c r="H2819" s="1" t="s">
        <v>9</v>
      </c>
    </row>
    <row r="2820" spans="1:8" x14ac:dyDescent="0.3">
      <c r="A2820" s="1">
        <v>1318</v>
      </c>
      <c r="B2820" s="1" t="s">
        <v>4</v>
      </c>
      <c r="C2820" s="1" t="s">
        <v>3373</v>
      </c>
      <c r="D2820" s="1" t="s">
        <v>5806</v>
      </c>
      <c r="E2820" s="1" t="s">
        <v>5377</v>
      </c>
      <c r="F2820" s="1" t="s">
        <v>346</v>
      </c>
      <c r="G2820" s="1"/>
      <c r="H2820" s="1" t="s">
        <v>9</v>
      </c>
    </row>
    <row r="2821" spans="1:8" x14ac:dyDescent="0.3">
      <c r="A2821" s="1">
        <v>1319</v>
      </c>
      <c r="B2821" s="1" t="s">
        <v>233</v>
      </c>
      <c r="C2821" s="1" t="s">
        <v>4338</v>
      </c>
      <c r="D2821" s="1" t="s">
        <v>5807</v>
      </c>
      <c r="E2821" s="1" t="s">
        <v>5808</v>
      </c>
      <c r="F2821" s="1" t="s">
        <v>346</v>
      </c>
      <c r="G2821" s="1"/>
      <c r="H2821" s="1" t="s">
        <v>9</v>
      </c>
    </row>
    <row r="2822" spans="1:8" x14ac:dyDescent="0.3">
      <c r="A2822" s="1">
        <v>1320</v>
      </c>
      <c r="B2822" s="1" t="s">
        <v>657</v>
      </c>
      <c r="C2822" s="1" t="s">
        <v>658</v>
      </c>
      <c r="D2822" s="1" t="s">
        <v>5809</v>
      </c>
      <c r="E2822" s="1" t="s">
        <v>5810</v>
      </c>
      <c r="F2822" s="1" t="s">
        <v>346</v>
      </c>
      <c r="G2822" s="1">
        <v>450</v>
      </c>
      <c r="H2822" s="1" t="s">
        <v>9</v>
      </c>
    </row>
    <row r="2823" spans="1:8" x14ac:dyDescent="0.3">
      <c r="A2823" s="1">
        <v>1321</v>
      </c>
      <c r="B2823" s="1" t="s">
        <v>129</v>
      </c>
      <c r="C2823" s="1" t="s">
        <v>1630</v>
      </c>
      <c r="D2823" s="1" t="s">
        <v>5811</v>
      </c>
      <c r="E2823" s="1" t="s">
        <v>5812</v>
      </c>
      <c r="F2823" s="1" t="s">
        <v>346</v>
      </c>
      <c r="G2823" s="1">
        <v>20</v>
      </c>
      <c r="H2823" s="1" t="s">
        <v>9</v>
      </c>
    </row>
    <row r="2824" spans="1:8" x14ac:dyDescent="0.3">
      <c r="A2824" s="1">
        <v>1322</v>
      </c>
      <c r="B2824" s="1" t="s">
        <v>14</v>
      </c>
      <c r="C2824" s="1" t="s">
        <v>5301</v>
      </c>
      <c r="D2824" s="1" t="s">
        <v>5813</v>
      </c>
      <c r="E2824" s="1" t="s">
        <v>5814</v>
      </c>
      <c r="F2824" s="1" t="s">
        <v>8</v>
      </c>
      <c r="G2824" s="1">
        <v>30.8</v>
      </c>
      <c r="H2824" s="1" t="s">
        <v>9</v>
      </c>
    </row>
    <row r="2825" spans="1:8" x14ac:dyDescent="0.3">
      <c r="A2825" s="1">
        <v>1323</v>
      </c>
      <c r="B2825" s="1" t="s">
        <v>5603</v>
      </c>
      <c r="C2825" s="1" t="s">
        <v>4249</v>
      </c>
      <c r="D2825" s="1" t="s">
        <v>5815</v>
      </c>
      <c r="E2825" s="1" t="s">
        <v>5816</v>
      </c>
      <c r="F2825" s="1" t="s">
        <v>346</v>
      </c>
      <c r="G2825" s="1">
        <v>35</v>
      </c>
      <c r="H2825" s="1" t="s">
        <v>257</v>
      </c>
    </row>
    <row r="2826" spans="1:8" x14ac:dyDescent="0.3">
      <c r="A2826" s="1">
        <v>1324</v>
      </c>
      <c r="B2826" s="1" t="s">
        <v>129</v>
      </c>
      <c r="C2826" s="1" t="s">
        <v>4200</v>
      </c>
      <c r="D2826" s="1" t="s">
        <v>5817</v>
      </c>
      <c r="E2826" s="1" t="s">
        <v>5818</v>
      </c>
      <c r="F2826" s="1" t="s">
        <v>346</v>
      </c>
      <c r="G2826" s="1"/>
      <c r="H2826" s="1" t="s">
        <v>9</v>
      </c>
    </row>
    <row r="2827" spans="1:8" x14ac:dyDescent="0.3">
      <c r="A2827" s="1">
        <v>1325</v>
      </c>
      <c r="B2827" s="1" t="s">
        <v>233</v>
      </c>
      <c r="C2827" s="1" t="s">
        <v>4338</v>
      </c>
      <c r="D2827" s="1" t="s">
        <v>5819</v>
      </c>
      <c r="E2827" s="1" t="s">
        <v>5820</v>
      </c>
      <c r="F2827" s="1" t="s">
        <v>346</v>
      </c>
      <c r="G2827" s="1"/>
      <c r="H2827" s="1" t="s">
        <v>9</v>
      </c>
    </row>
    <row r="2828" spans="1:8" x14ac:dyDescent="0.3">
      <c r="A2828" s="1">
        <v>1326</v>
      </c>
      <c r="B2828" s="1" t="s">
        <v>86</v>
      </c>
      <c r="C2828" s="1" t="s">
        <v>87</v>
      </c>
      <c r="D2828" s="1" t="s">
        <v>5821</v>
      </c>
      <c r="E2828" s="1" t="s">
        <v>5822</v>
      </c>
      <c r="F2828" s="1" t="s">
        <v>346</v>
      </c>
      <c r="G2828" s="1">
        <v>25</v>
      </c>
      <c r="H2828" s="1" t="s">
        <v>257</v>
      </c>
    </row>
    <row r="2829" spans="1:8" x14ac:dyDescent="0.3">
      <c r="A2829" s="1">
        <v>1327</v>
      </c>
      <c r="B2829" s="1" t="s">
        <v>4</v>
      </c>
      <c r="C2829" s="1" t="s">
        <v>3926</v>
      </c>
      <c r="D2829" s="1" t="s">
        <v>5823</v>
      </c>
      <c r="E2829" s="1" t="s">
        <v>5824</v>
      </c>
      <c r="F2829" s="1" t="s">
        <v>346</v>
      </c>
      <c r="G2829" s="1"/>
      <c r="H2829" s="1" t="s">
        <v>9</v>
      </c>
    </row>
    <row r="2830" spans="1:8" x14ac:dyDescent="0.3">
      <c r="A2830" s="1">
        <v>1328</v>
      </c>
      <c r="B2830" s="1" t="s">
        <v>4</v>
      </c>
      <c r="C2830" s="1" t="s">
        <v>2022</v>
      </c>
      <c r="D2830" s="1" t="s">
        <v>5825</v>
      </c>
      <c r="E2830" s="1" t="s">
        <v>5826</v>
      </c>
      <c r="F2830" s="1" t="s">
        <v>346</v>
      </c>
      <c r="G2830" s="1"/>
      <c r="H2830" s="1" t="s">
        <v>9</v>
      </c>
    </row>
    <row r="2831" spans="1:8" x14ac:dyDescent="0.3">
      <c r="A2831" s="1">
        <v>1329</v>
      </c>
      <c r="B2831" s="1" t="s">
        <v>657</v>
      </c>
      <c r="C2831" s="1" t="s">
        <v>658</v>
      </c>
      <c r="D2831" s="1" t="s">
        <v>5827</v>
      </c>
      <c r="E2831" s="1" t="s">
        <v>5828</v>
      </c>
      <c r="F2831" s="1" t="s">
        <v>346</v>
      </c>
      <c r="G2831" s="1">
        <v>450</v>
      </c>
      <c r="H2831" s="1" t="s">
        <v>9</v>
      </c>
    </row>
    <row r="2832" spans="1:8" x14ac:dyDescent="0.3">
      <c r="A2832" s="1">
        <v>1330</v>
      </c>
      <c r="B2832" s="1" t="s">
        <v>4</v>
      </c>
      <c r="C2832" s="1" t="s">
        <v>130</v>
      </c>
      <c r="D2832" s="1" t="s">
        <v>5829</v>
      </c>
      <c r="E2832" s="1" t="s">
        <v>5830</v>
      </c>
      <c r="F2832" s="1" t="s">
        <v>346</v>
      </c>
      <c r="G2832" s="1">
        <v>40</v>
      </c>
      <c r="H2832" s="1" t="s">
        <v>9</v>
      </c>
    </row>
    <row r="2833" spans="1:8" x14ac:dyDescent="0.3">
      <c r="A2833" s="1">
        <v>1331</v>
      </c>
      <c r="B2833" s="1" t="s">
        <v>5556</v>
      </c>
      <c r="C2833" s="1" t="s">
        <v>4092</v>
      </c>
      <c r="D2833" s="1" t="s">
        <v>5831</v>
      </c>
      <c r="E2833" s="1" t="s">
        <v>5832</v>
      </c>
      <c r="F2833" s="1" t="s">
        <v>346</v>
      </c>
      <c r="G2833" s="1"/>
      <c r="H2833" s="1" t="s">
        <v>9</v>
      </c>
    </row>
    <row r="2834" spans="1:8" x14ac:dyDescent="0.3">
      <c r="A2834" s="1">
        <v>1332</v>
      </c>
      <c r="B2834" s="1" t="s">
        <v>4</v>
      </c>
      <c r="C2834" s="1" t="s">
        <v>4483</v>
      </c>
      <c r="D2834" s="1" t="s">
        <v>5833</v>
      </c>
      <c r="E2834" s="1" t="s">
        <v>5834</v>
      </c>
      <c r="F2834" s="1" t="s">
        <v>346</v>
      </c>
      <c r="G2834" s="1"/>
      <c r="H2834" s="1" t="s">
        <v>9</v>
      </c>
    </row>
    <row r="2835" spans="1:8" x14ac:dyDescent="0.3">
      <c r="A2835" s="1">
        <v>1333</v>
      </c>
      <c r="B2835" s="1" t="s">
        <v>3868</v>
      </c>
      <c r="C2835" s="1" t="s">
        <v>3160</v>
      </c>
      <c r="D2835" s="1" t="s">
        <v>5835</v>
      </c>
      <c r="E2835" s="1" t="s">
        <v>5836</v>
      </c>
      <c r="F2835" s="1" t="s">
        <v>346</v>
      </c>
      <c r="G2835" s="1"/>
      <c r="H2835" s="1" t="s">
        <v>9</v>
      </c>
    </row>
    <row r="2836" spans="1:8" x14ac:dyDescent="0.3">
      <c r="A2836" s="1">
        <v>1334</v>
      </c>
      <c r="B2836" s="1" t="s">
        <v>4</v>
      </c>
      <c r="C2836" s="1" t="s">
        <v>3038</v>
      </c>
      <c r="D2836" s="1" t="s">
        <v>5837</v>
      </c>
      <c r="E2836" s="1" t="s">
        <v>5480</v>
      </c>
      <c r="F2836" s="1" t="s">
        <v>346</v>
      </c>
      <c r="G2836" s="1">
        <v>20</v>
      </c>
      <c r="H2836" s="1" t="s">
        <v>9</v>
      </c>
    </row>
    <row r="2837" spans="1:8" x14ac:dyDescent="0.3">
      <c r="A2837" s="1">
        <v>1335</v>
      </c>
      <c r="B2837" s="1" t="s">
        <v>129</v>
      </c>
      <c r="C2837" s="1" t="s">
        <v>1630</v>
      </c>
      <c r="D2837" s="1" t="s">
        <v>5838</v>
      </c>
      <c r="E2837" s="1" t="s">
        <v>5839</v>
      </c>
      <c r="F2837" s="1" t="s">
        <v>346</v>
      </c>
      <c r="G2837" s="1">
        <v>20</v>
      </c>
      <c r="H2837" s="1" t="s">
        <v>9</v>
      </c>
    </row>
    <row r="2838" spans="1:8" x14ac:dyDescent="0.3">
      <c r="A2838" s="1">
        <v>1336</v>
      </c>
      <c r="B2838" s="1" t="s">
        <v>4</v>
      </c>
      <c r="C2838" s="1" t="s">
        <v>3038</v>
      </c>
      <c r="D2838" s="1" t="s">
        <v>5840</v>
      </c>
      <c r="E2838" s="1" t="s">
        <v>5841</v>
      </c>
      <c r="F2838" s="1" t="s">
        <v>346</v>
      </c>
      <c r="G2838" s="1"/>
      <c r="H2838" s="1" t="s">
        <v>9</v>
      </c>
    </row>
    <row r="2839" spans="1:8" x14ac:dyDescent="0.3">
      <c r="A2839" s="1">
        <v>1337</v>
      </c>
      <c r="B2839" s="1" t="s">
        <v>5556</v>
      </c>
      <c r="C2839" s="1" t="s">
        <v>5557</v>
      </c>
      <c r="D2839" s="1" t="s">
        <v>5842</v>
      </c>
      <c r="E2839" s="1" t="s">
        <v>5843</v>
      </c>
      <c r="F2839" s="1" t="s">
        <v>346</v>
      </c>
      <c r="G2839" s="1"/>
      <c r="H2839" s="1" t="s">
        <v>9</v>
      </c>
    </row>
    <row r="2840" spans="1:8" x14ac:dyDescent="0.3">
      <c r="A2840" s="1">
        <v>1338</v>
      </c>
      <c r="B2840" s="1" t="s">
        <v>4</v>
      </c>
      <c r="C2840" s="1" t="s">
        <v>212</v>
      </c>
      <c r="D2840" s="1" t="s">
        <v>5844</v>
      </c>
      <c r="E2840" s="1" t="s">
        <v>5845</v>
      </c>
      <c r="F2840" s="1" t="s">
        <v>346</v>
      </c>
      <c r="G2840" s="1"/>
      <c r="H2840" s="1" t="s">
        <v>9</v>
      </c>
    </row>
    <row r="2841" spans="1:8" x14ac:dyDescent="0.3">
      <c r="A2841" s="1">
        <v>1339</v>
      </c>
      <c r="B2841" s="1" t="s">
        <v>5603</v>
      </c>
      <c r="C2841" s="1" t="s">
        <v>27</v>
      </c>
      <c r="D2841" s="1" t="s">
        <v>5846</v>
      </c>
      <c r="E2841" s="1" t="s">
        <v>5847</v>
      </c>
      <c r="F2841" s="1" t="s">
        <v>346</v>
      </c>
      <c r="G2841" s="1"/>
      <c r="H2841" s="1" t="s">
        <v>257</v>
      </c>
    </row>
    <row r="2842" spans="1:8" x14ac:dyDescent="0.3">
      <c r="A2842" s="1">
        <v>1340</v>
      </c>
      <c r="B2842" s="1" t="s">
        <v>233</v>
      </c>
      <c r="C2842" s="1" t="s">
        <v>4338</v>
      </c>
      <c r="D2842" s="1" t="s">
        <v>5848</v>
      </c>
      <c r="E2842" s="1" t="s">
        <v>5849</v>
      </c>
      <c r="F2842" s="1" t="s">
        <v>346</v>
      </c>
      <c r="G2842" s="1"/>
      <c r="H2842" s="1" t="s">
        <v>9</v>
      </c>
    </row>
    <row r="2843" spans="1:8" x14ac:dyDescent="0.3">
      <c r="A2843" s="1">
        <v>1341</v>
      </c>
      <c r="B2843" s="1" t="s">
        <v>4</v>
      </c>
      <c r="C2843" s="1" t="s">
        <v>212</v>
      </c>
      <c r="D2843" s="1" t="s">
        <v>5850</v>
      </c>
      <c r="E2843" s="1" t="s">
        <v>5851</v>
      </c>
      <c r="F2843" s="1" t="s">
        <v>346</v>
      </c>
      <c r="G2843" s="1">
        <v>20</v>
      </c>
      <c r="H2843" s="1" t="s">
        <v>9</v>
      </c>
    </row>
    <row r="2844" spans="1:8" x14ac:dyDescent="0.3">
      <c r="A2844" s="1">
        <v>1342</v>
      </c>
      <c r="B2844" s="1" t="s">
        <v>5556</v>
      </c>
      <c r="C2844" s="1" t="s">
        <v>4149</v>
      </c>
      <c r="D2844" s="1" t="s">
        <v>5852</v>
      </c>
      <c r="E2844" s="1" t="s">
        <v>5853</v>
      </c>
      <c r="F2844" s="1" t="s">
        <v>346</v>
      </c>
      <c r="G2844" s="1"/>
      <c r="H2844" s="1" t="s">
        <v>9</v>
      </c>
    </row>
    <row r="2845" spans="1:8" x14ac:dyDescent="0.3">
      <c r="A2845" s="1">
        <v>1343</v>
      </c>
      <c r="B2845" s="1" t="s">
        <v>4</v>
      </c>
      <c r="C2845" s="1" t="s">
        <v>212</v>
      </c>
      <c r="D2845" s="1" t="s">
        <v>5854</v>
      </c>
      <c r="E2845" s="1" t="s">
        <v>5855</v>
      </c>
      <c r="F2845" s="1" t="s">
        <v>346</v>
      </c>
      <c r="G2845" s="1">
        <v>20</v>
      </c>
      <c r="H2845" s="1" t="s">
        <v>9</v>
      </c>
    </row>
    <row r="2846" spans="1:8" x14ac:dyDescent="0.3">
      <c r="A2846" s="1">
        <v>1344</v>
      </c>
      <c r="B2846" s="1" t="s">
        <v>4</v>
      </c>
      <c r="C2846" s="1" t="s">
        <v>3926</v>
      </c>
      <c r="D2846" s="1" t="s">
        <v>5856</v>
      </c>
      <c r="E2846" s="1" t="s">
        <v>5857</v>
      </c>
      <c r="F2846" s="1" t="s">
        <v>346</v>
      </c>
      <c r="G2846" s="1"/>
      <c r="H2846" s="1" t="s">
        <v>9</v>
      </c>
    </row>
    <row r="2847" spans="1:8" x14ac:dyDescent="0.3">
      <c r="A2847" s="1">
        <v>1345</v>
      </c>
      <c r="B2847" s="1" t="s">
        <v>129</v>
      </c>
      <c r="C2847" s="1" t="s">
        <v>1630</v>
      </c>
      <c r="D2847" s="1" t="s">
        <v>5858</v>
      </c>
      <c r="E2847" s="1" t="s">
        <v>5859</v>
      </c>
      <c r="F2847" s="1" t="s">
        <v>346</v>
      </c>
      <c r="G2847" s="1">
        <v>40</v>
      </c>
      <c r="H2847" s="1" t="s">
        <v>9</v>
      </c>
    </row>
    <row r="2848" spans="1:8" x14ac:dyDescent="0.3">
      <c r="A2848" s="1">
        <v>1346</v>
      </c>
      <c r="B2848" s="1" t="s">
        <v>3868</v>
      </c>
      <c r="C2848" s="1" t="s">
        <v>3478</v>
      </c>
      <c r="D2848" s="1" t="s">
        <v>5860</v>
      </c>
      <c r="E2848" s="1" t="s">
        <v>5861</v>
      </c>
      <c r="F2848" s="1" t="s">
        <v>346</v>
      </c>
      <c r="G2848" s="1"/>
      <c r="H2848" s="1" t="s">
        <v>9</v>
      </c>
    </row>
    <row r="2849" spans="1:8" x14ac:dyDescent="0.3">
      <c r="A2849" s="1">
        <v>1347</v>
      </c>
      <c r="B2849" s="1" t="s">
        <v>5722</v>
      </c>
      <c r="C2849" s="1" t="s">
        <v>5723</v>
      </c>
      <c r="D2849" s="1" t="s">
        <v>5862</v>
      </c>
      <c r="E2849" s="1" t="s">
        <v>5863</v>
      </c>
      <c r="F2849" s="1" t="s">
        <v>346</v>
      </c>
      <c r="G2849" s="1"/>
      <c r="H2849" s="1" t="s">
        <v>9</v>
      </c>
    </row>
    <row r="2850" spans="1:8" x14ac:dyDescent="0.3">
      <c r="A2850" s="1">
        <v>1348</v>
      </c>
      <c r="B2850" s="1" t="s">
        <v>4</v>
      </c>
      <c r="C2850" s="1" t="s">
        <v>3038</v>
      </c>
      <c r="D2850" s="1" t="s">
        <v>5864</v>
      </c>
      <c r="E2850" s="1" t="s">
        <v>5480</v>
      </c>
      <c r="F2850" s="1" t="s">
        <v>346</v>
      </c>
      <c r="G2850" s="1">
        <v>20</v>
      </c>
      <c r="H2850" s="1" t="s">
        <v>9</v>
      </c>
    </row>
    <row r="2851" spans="1:8" x14ac:dyDescent="0.3">
      <c r="A2851" s="1">
        <v>1349</v>
      </c>
      <c r="B2851" s="1" t="s">
        <v>233</v>
      </c>
      <c r="C2851" s="1" t="s">
        <v>4338</v>
      </c>
      <c r="D2851" s="1" t="s">
        <v>5865</v>
      </c>
      <c r="E2851" s="1" t="s">
        <v>5866</v>
      </c>
      <c r="F2851" s="1" t="s">
        <v>346</v>
      </c>
      <c r="G2851" s="1"/>
      <c r="H2851" s="1" t="s">
        <v>9</v>
      </c>
    </row>
    <row r="2852" spans="1:8" x14ac:dyDescent="0.3">
      <c r="A2852" s="1">
        <v>1350</v>
      </c>
      <c r="B2852" s="1" t="s">
        <v>4</v>
      </c>
      <c r="C2852" s="1" t="s">
        <v>4483</v>
      </c>
      <c r="D2852" s="1" t="s">
        <v>5867</v>
      </c>
      <c r="E2852" s="1" t="s">
        <v>5868</v>
      </c>
      <c r="F2852" s="1" t="s">
        <v>346</v>
      </c>
      <c r="G2852" s="1"/>
      <c r="H2852" s="1" t="s">
        <v>9</v>
      </c>
    </row>
    <row r="2853" spans="1:8" x14ac:dyDescent="0.3">
      <c r="A2853" s="1">
        <v>1351</v>
      </c>
      <c r="B2853" s="1" t="s">
        <v>657</v>
      </c>
      <c r="C2853" s="1" t="s">
        <v>658</v>
      </c>
      <c r="D2853" s="1" t="s">
        <v>5869</v>
      </c>
      <c r="E2853" s="1" t="s">
        <v>5870</v>
      </c>
      <c r="F2853" s="1" t="s">
        <v>346</v>
      </c>
      <c r="G2853" s="1">
        <v>450</v>
      </c>
      <c r="H2853" s="1" t="s">
        <v>9</v>
      </c>
    </row>
    <row r="2854" spans="1:8" x14ac:dyDescent="0.3">
      <c r="A2854" s="1">
        <v>1352</v>
      </c>
      <c r="B2854" s="1" t="s">
        <v>4</v>
      </c>
      <c r="C2854" s="1" t="s">
        <v>3373</v>
      </c>
      <c r="D2854" s="1" t="s">
        <v>5871</v>
      </c>
      <c r="E2854" s="1" t="s">
        <v>5872</v>
      </c>
      <c r="F2854" s="1" t="s">
        <v>346</v>
      </c>
      <c r="G2854" s="1"/>
      <c r="H2854" s="1" t="s">
        <v>9</v>
      </c>
    </row>
    <row r="2855" spans="1:8" x14ac:dyDescent="0.3">
      <c r="A2855" s="1">
        <v>1353</v>
      </c>
      <c r="B2855" s="1" t="s">
        <v>129</v>
      </c>
      <c r="C2855" s="1" t="s">
        <v>4200</v>
      </c>
      <c r="D2855" s="1" t="s">
        <v>5873</v>
      </c>
      <c r="E2855" s="1" t="s">
        <v>5874</v>
      </c>
      <c r="F2855" s="1" t="s">
        <v>346</v>
      </c>
      <c r="G2855" s="1"/>
      <c r="H2855" s="1" t="s">
        <v>257</v>
      </c>
    </row>
    <row r="2856" spans="1:8" x14ac:dyDescent="0.3">
      <c r="A2856" s="1">
        <v>1354</v>
      </c>
      <c r="B2856" s="1" t="s">
        <v>4</v>
      </c>
      <c r="C2856" s="1" t="s">
        <v>5</v>
      </c>
      <c r="D2856" s="1" t="s">
        <v>5875</v>
      </c>
      <c r="E2856" s="1" t="s">
        <v>5876</v>
      </c>
      <c r="F2856" s="1" t="s">
        <v>346</v>
      </c>
      <c r="G2856" s="1"/>
      <c r="H2856" s="1" t="s">
        <v>9</v>
      </c>
    </row>
    <row r="2857" spans="1:8" x14ac:dyDescent="0.3">
      <c r="A2857" s="1">
        <v>1355</v>
      </c>
      <c r="B2857" s="1" t="s">
        <v>129</v>
      </c>
      <c r="C2857" s="1" t="s">
        <v>1630</v>
      </c>
      <c r="D2857" s="1" t="s">
        <v>5877</v>
      </c>
      <c r="E2857" s="1" t="s">
        <v>5878</v>
      </c>
      <c r="F2857" s="1" t="s">
        <v>346</v>
      </c>
      <c r="G2857" s="1">
        <v>40</v>
      </c>
      <c r="H2857" s="1" t="s">
        <v>9</v>
      </c>
    </row>
    <row r="2858" spans="1:8" x14ac:dyDescent="0.3">
      <c r="A2858" s="1">
        <v>1356</v>
      </c>
      <c r="B2858" s="1" t="s">
        <v>4</v>
      </c>
      <c r="C2858" s="1" t="s">
        <v>3038</v>
      </c>
      <c r="D2858" s="1" t="s">
        <v>5879</v>
      </c>
      <c r="E2858" s="1" t="s">
        <v>5480</v>
      </c>
      <c r="F2858" s="1" t="s">
        <v>346</v>
      </c>
      <c r="G2858" s="1">
        <v>20</v>
      </c>
      <c r="H2858" s="1" t="s">
        <v>9</v>
      </c>
    </row>
    <row r="2859" spans="1:8" x14ac:dyDescent="0.3">
      <c r="A2859" s="1">
        <v>1357</v>
      </c>
      <c r="B2859" s="1" t="s">
        <v>497</v>
      </c>
      <c r="C2859" s="1" t="s">
        <v>498</v>
      </c>
      <c r="D2859" s="1" t="s">
        <v>5880</v>
      </c>
      <c r="E2859" s="1" t="s">
        <v>5881</v>
      </c>
      <c r="F2859" s="1" t="s">
        <v>346</v>
      </c>
      <c r="G2859" s="1"/>
      <c r="H2859" s="1" t="s">
        <v>257</v>
      </c>
    </row>
    <row r="2860" spans="1:8" x14ac:dyDescent="0.3">
      <c r="A2860" s="1">
        <v>1358</v>
      </c>
      <c r="B2860" s="1" t="s">
        <v>3868</v>
      </c>
      <c r="C2860" s="1" t="s">
        <v>3478</v>
      </c>
      <c r="D2860" s="1" t="s">
        <v>5882</v>
      </c>
      <c r="E2860" s="1" t="s">
        <v>5883</v>
      </c>
      <c r="F2860" s="1" t="s">
        <v>346</v>
      </c>
      <c r="G2860" s="1"/>
      <c r="H2860" s="1" t="s">
        <v>9</v>
      </c>
    </row>
    <row r="2861" spans="1:8" x14ac:dyDescent="0.3">
      <c r="A2861" s="1">
        <v>1359</v>
      </c>
      <c r="B2861" s="1" t="s">
        <v>233</v>
      </c>
      <c r="C2861" s="1" t="s">
        <v>4338</v>
      </c>
      <c r="D2861" s="1" t="s">
        <v>5884</v>
      </c>
      <c r="E2861" s="1" t="s">
        <v>5885</v>
      </c>
      <c r="F2861" s="1" t="s">
        <v>346</v>
      </c>
      <c r="G2861" s="1"/>
      <c r="H2861" s="1" t="s">
        <v>9</v>
      </c>
    </row>
    <row r="2862" spans="1:8" x14ac:dyDescent="0.3">
      <c r="A2862" s="1">
        <v>1360</v>
      </c>
      <c r="B2862" s="1" t="s">
        <v>4</v>
      </c>
      <c r="C2862" s="1" t="s">
        <v>4483</v>
      </c>
      <c r="D2862" s="1" t="s">
        <v>5886</v>
      </c>
      <c r="E2862" s="1" t="s">
        <v>5887</v>
      </c>
      <c r="F2862" s="1" t="s">
        <v>346</v>
      </c>
      <c r="G2862" s="1"/>
      <c r="H2862" s="1" t="s">
        <v>9</v>
      </c>
    </row>
    <row r="2863" spans="1:8" x14ac:dyDescent="0.3">
      <c r="A2863" s="1">
        <v>1361</v>
      </c>
      <c r="B2863" s="1" t="s">
        <v>4</v>
      </c>
      <c r="C2863" s="1" t="s">
        <v>3926</v>
      </c>
      <c r="D2863" s="1" t="s">
        <v>5888</v>
      </c>
      <c r="E2863" s="1" t="s">
        <v>5889</v>
      </c>
      <c r="F2863" s="1" t="s">
        <v>346</v>
      </c>
      <c r="G2863" s="1"/>
      <c r="H2863" s="1" t="s">
        <v>9</v>
      </c>
    </row>
    <row r="2864" spans="1:8" x14ac:dyDescent="0.3">
      <c r="A2864" s="1">
        <v>1362</v>
      </c>
      <c r="B2864" s="1" t="s">
        <v>4</v>
      </c>
      <c r="C2864" s="1" t="s">
        <v>130</v>
      </c>
      <c r="D2864" s="1" t="s">
        <v>5890</v>
      </c>
      <c r="E2864" s="1" t="s">
        <v>5891</v>
      </c>
      <c r="F2864" s="1" t="s">
        <v>346</v>
      </c>
      <c r="G2864" s="1">
        <v>20</v>
      </c>
      <c r="H2864" s="1" t="s">
        <v>9</v>
      </c>
    </row>
    <row r="2865" spans="1:8" x14ac:dyDescent="0.3">
      <c r="A2865" s="1">
        <v>1363</v>
      </c>
      <c r="B2865" s="1" t="s">
        <v>657</v>
      </c>
      <c r="C2865" s="1" t="s">
        <v>30</v>
      </c>
      <c r="D2865" s="1" t="s">
        <v>5892</v>
      </c>
      <c r="E2865" s="1" t="s">
        <v>5893</v>
      </c>
      <c r="F2865" s="1" t="s">
        <v>346</v>
      </c>
      <c r="G2865" s="1">
        <v>450</v>
      </c>
      <c r="H2865" s="1" t="s">
        <v>9</v>
      </c>
    </row>
    <row r="2866" spans="1:8" x14ac:dyDescent="0.3">
      <c r="A2866" s="1">
        <v>1364</v>
      </c>
      <c r="B2866" s="1" t="s">
        <v>342</v>
      </c>
      <c r="C2866" s="1" t="s">
        <v>5681</v>
      </c>
      <c r="D2866" s="1" t="s">
        <v>5894</v>
      </c>
      <c r="E2866" s="1" t="s">
        <v>5895</v>
      </c>
      <c r="F2866" s="1" t="s">
        <v>346</v>
      </c>
      <c r="G2866" s="1">
        <v>40</v>
      </c>
      <c r="H2866" s="1" t="s">
        <v>9</v>
      </c>
    </row>
    <row r="2867" spans="1:8" x14ac:dyDescent="0.3">
      <c r="A2867" s="1">
        <v>1365</v>
      </c>
      <c r="B2867" s="1" t="s">
        <v>4</v>
      </c>
      <c r="C2867" s="1" t="s">
        <v>5</v>
      </c>
      <c r="D2867" s="1" t="s">
        <v>5896</v>
      </c>
      <c r="E2867" s="1" t="s">
        <v>5897</v>
      </c>
      <c r="F2867" s="1" t="s">
        <v>346</v>
      </c>
      <c r="G2867" s="1"/>
      <c r="H2867" s="1" t="s">
        <v>9</v>
      </c>
    </row>
    <row r="2868" spans="1:8" x14ac:dyDescent="0.3">
      <c r="A2868" s="1">
        <v>1366</v>
      </c>
      <c r="B2868" s="1" t="s">
        <v>4</v>
      </c>
      <c r="C2868" s="1" t="s">
        <v>4483</v>
      </c>
      <c r="D2868" s="1" t="s">
        <v>5898</v>
      </c>
      <c r="E2868" s="1" t="s">
        <v>5899</v>
      </c>
      <c r="F2868" s="1" t="s">
        <v>346</v>
      </c>
      <c r="G2868" s="1"/>
      <c r="H2868" s="1" t="s">
        <v>9</v>
      </c>
    </row>
    <row r="2869" spans="1:8" x14ac:dyDescent="0.3">
      <c r="A2869" s="1">
        <v>1367</v>
      </c>
      <c r="B2869" s="1" t="s">
        <v>657</v>
      </c>
      <c r="C2869" s="1" t="s">
        <v>658</v>
      </c>
      <c r="D2869" s="1" t="s">
        <v>5900</v>
      </c>
      <c r="E2869" s="1" t="s">
        <v>5901</v>
      </c>
      <c r="F2869" s="1" t="s">
        <v>346</v>
      </c>
      <c r="G2869" s="1">
        <v>450</v>
      </c>
      <c r="H2869" s="1" t="s">
        <v>9</v>
      </c>
    </row>
    <row r="2870" spans="1:8" x14ac:dyDescent="0.3">
      <c r="A2870" s="1">
        <v>1368</v>
      </c>
      <c r="B2870" s="1" t="s">
        <v>4</v>
      </c>
      <c r="C2870" s="1" t="s">
        <v>5</v>
      </c>
      <c r="D2870" s="1" t="s">
        <v>5902</v>
      </c>
      <c r="E2870" s="1" t="s">
        <v>5903</v>
      </c>
      <c r="F2870" s="1" t="s">
        <v>346</v>
      </c>
      <c r="G2870" s="1"/>
      <c r="H2870" s="1" t="s">
        <v>9</v>
      </c>
    </row>
    <row r="2871" spans="1:8" x14ac:dyDescent="0.3">
      <c r="A2871" s="1">
        <v>1369</v>
      </c>
      <c r="B2871" s="1" t="s">
        <v>4</v>
      </c>
      <c r="C2871" s="1" t="s">
        <v>3038</v>
      </c>
      <c r="D2871" s="1" t="s">
        <v>5904</v>
      </c>
      <c r="E2871" s="1" t="s">
        <v>5905</v>
      </c>
      <c r="F2871" s="1" t="s">
        <v>346</v>
      </c>
      <c r="G2871" s="1">
        <v>20</v>
      </c>
      <c r="H2871" s="1" t="s">
        <v>9</v>
      </c>
    </row>
    <row r="2872" spans="1:8" x14ac:dyDescent="0.3">
      <c r="A2872" s="1">
        <v>1370</v>
      </c>
      <c r="B2872" s="1" t="s">
        <v>4</v>
      </c>
      <c r="C2872" s="1" t="s">
        <v>1561</v>
      </c>
      <c r="D2872" s="1" t="s">
        <v>5906</v>
      </c>
      <c r="E2872" s="1" t="s">
        <v>5907</v>
      </c>
      <c r="F2872" s="1" t="s">
        <v>346</v>
      </c>
      <c r="G2872" s="1"/>
      <c r="H2872" s="1" t="s">
        <v>9</v>
      </c>
    </row>
    <row r="2873" spans="1:8" x14ac:dyDescent="0.3">
      <c r="A2873" s="1">
        <v>1371</v>
      </c>
      <c r="B2873" s="1" t="s">
        <v>129</v>
      </c>
      <c r="C2873" s="1" t="s">
        <v>1630</v>
      </c>
      <c r="D2873" s="1" t="s">
        <v>5908</v>
      </c>
      <c r="E2873" s="1" t="s">
        <v>5909</v>
      </c>
      <c r="F2873" s="1" t="s">
        <v>346</v>
      </c>
      <c r="G2873" s="1">
        <v>40</v>
      </c>
      <c r="H2873" s="1" t="s">
        <v>9</v>
      </c>
    </row>
    <row r="2874" spans="1:8" x14ac:dyDescent="0.3">
      <c r="A2874" s="1">
        <v>1372</v>
      </c>
      <c r="B2874" s="1" t="s">
        <v>4</v>
      </c>
      <c r="C2874" s="1" t="s">
        <v>3926</v>
      </c>
      <c r="D2874" s="1" t="s">
        <v>5910</v>
      </c>
      <c r="E2874" s="1" t="s">
        <v>5911</v>
      </c>
      <c r="F2874" s="1" t="s">
        <v>346</v>
      </c>
      <c r="G2874" s="1"/>
      <c r="H2874" s="1" t="s">
        <v>9</v>
      </c>
    </row>
    <row r="2875" spans="1:8" x14ac:dyDescent="0.3">
      <c r="A2875" s="1">
        <v>1373</v>
      </c>
      <c r="B2875" s="1" t="s">
        <v>3868</v>
      </c>
      <c r="C2875" s="1" t="s">
        <v>3478</v>
      </c>
      <c r="D2875" s="1" t="s">
        <v>5912</v>
      </c>
      <c r="E2875" s="1" t="s">
        <v>5913</v>
      </c>
      <c r="F2875" s="1" t="s">
        <v>346</v>
      </c>
      <c r="G2875" s="1"/>
      <c r="H2875" s="1" t="s">
        <v>9</v>
      </c>
    </row>
    <row r="2876" spans="1:8" x14ac:dyDescent="0.3">
      <c r="A2876" s="1">
        <v>1374</v>
      </c>
      <c r="B2876" s="1" t="s">
        <v>4</v>
      </c>
      <c r="C2876" s="1" t="s">
        <v>2022</v>
      </c>
      <c r="D2876" s="1" t="s">
        <v>5914</v>
      </c>
      <c r="E2876" s="1" t="s">
        <v>5915</v>
      </c>
      <c r="F2876" s="1" t="s">
        <v>346</v>
      </c>
      <c r="G2876" s="1"/>
      <c r="H2876" s="1" t="s">
        <v>9</v>
      </c>
    </row>
    <row r="2877" spans="1:8" x14ac:dyDescent="0.3">
      <c r="A2877" s="1">
        <v>1375</v>
      </c>
      <c r="B2877" s="1" t="s">
        <v>5556</v>
      </c>
      <c r="C2877" s="1" t="s">
        <v>4092</v>
      </c>
      <c r="D2877" s="1" t="s">
        <v>5916</v>
      </c>
      <c r="E2877" s="1" t="s">
        <v>5917</v>
      </c>
      <c r="F2877" s="1" t="s">
        <v>346</v>
      </c>
      <c r="G2877" s="1"/>
      <c r="H2877" s="1" t="s">
        <v>257</v>
      </c>
    </row>
    <row r="2878" spans="1:8" x14ac:dyDescent="0.3">
      <c r="A2878" s="1">
        <v>1376</v>
      </c>
      <c r="B2878" s="1" t="s">
        <v>3953</v>
      </c>
      <c r="C2878" s="1" t="s">
        <v>5553</v>
      </c>
      <c r="D2878" s="1" t="s">
        <v>5918</v>
      </c>
      <c r="E2878" s="1" t="s">
        <v>5919</v>
      </c>
      <c r="F2878" s="1" t="s">
        <v>346</v>
      </c>
      <c r="G2878" s="1"/>
      <c r="H2878" s="1" t="s">
        <v>117</v>
      </c>
    </row>
    <row r="2879" spans="1:8" x14ac:dyDescent="0.3">
      <c r="A2879" s="1">
        <v>1377</v>
      </c>
      <c r="B2879" s="1" t="s">
        <v>129</v>
      </c>
      <c r="C2879" s="1" t="s">
        <v>4200</v>
      </c>
      <c r="D2879" s="1" t="s">
        <v>5920</v>
      </c>
      <c r="E2879" s="1" t="s">
        <v>5921</v>
      </c>
      <c r="F2879" s="1" t="s">
        <v>346</v>
      </c>
      <c r="G2879" s="1"/>
      <c r="H2879" s="1" t="s">
        <v>9</v>
      </c>
    </row>
    <row r="2880" spans="1:8" x14ac:dyDescent="0.3">
      <c r="A2880" s="1">
        <v>1378</v>
      </c>
      <c r="B2880" s="1" t="s">
        <v>129</v>
      </c>
      <c r="C2880" s="1" t="s">
        <v>1630</v>
      </c>
      <c r="D2880" s="1" t="s">
        <v>5922</v>
      </c>
      <c r="E2880" s="1" t="s">
        <v>5923</v>
      </c>
      <c r="F2880" s="1" t="s">
        <v>346</v>
      </c>
      <c r="G2880" s="1">
        <v>40</v>
      </c>
      <c r="H2880" s="1" t="s">
        <v>9</v>
      </c>
    </row>
    <row r="2881" spans="1:8" x14ac:dyDescent="0.3">
      <c r="A2881" s="1">
        <v>1379</v>
      </c>
      <c r="B2881" s="1" t="s">
        <v>3891</v>
      </c>
      <c r="C2881" s="1" t="s">
        <v>714</v>
      </c>
      <c r="D2881" s="1" t="s">
        <v>5924</v>
      </c>
      <c r="E2881" s="1" t="s">
        <v>5925</v>
      </c>
      <c r="F2881" s="1" t="s">
        <v>346</v>
      </c>
      <c r="G2881" s="1"/>
      <c r="H2881" s="1" t="s">
        <v>9</v>
      </c>
    </row>
    <row r="2882" spans="1:8" x14ac:dyDescent="0.3">
      <c r="A2882" s="1">
        <v>1380</v>
      </c>
      <c r="B2882" s="1" t="s">
        <v>129</v>
      </c>
      <c r="C2882" s="1" t="s">
        <v>4200</v>
      </c>
      <c r="D2882" s="1" t="s">
        <v>5926</v>
      </c>
      <c r="E2882" s="1" t="s">
        <v>5927</v>
      </c>
      <c r="F2882" s="1" t="s">
        <v>346</v>
      </c>
      <c r="G2882" s="1"/>
      <c r="H2882" s="1" t="s">
        <v>9</v>
      </c>
    </row>
    <row r="2883" spans="1:8" x14ac:dyDescent="0.3">
      <c r="A2883" s="1">
        <v>1381</v>
      </c>
      <c r="B2883" s="1" t="s">
        <v>342</v>
      </c>
      <c r="C2883" s="1" t="s">
        <v>5928</v>
      </c>
      <c r="D2883" s="1" t="s">
        <v>5929</v>
      </c>
      <c r="E2883" s="1" t="s">
        <v>5930</v>
      </c>
      <c r="F2883" s="1" t="s">
        <v>346</v>
      </c>
      <c r="G2883" s="1">
        <v>40</v>
      </c>
      <c r="H2883" s="1" t="s">
        <v>9</v>
      </c>
    </row>
    <row r="2884" spans="1:8" x14ac:dyDescent="0.3">
      <c r="A2884" s="1">
        <v>1382</v>
      </c>
      <c r="B2884" s="1" t="s">
        <v>4</v>
      </c>
      <c r="C2884" s="1" t="s">
        <v>1561</v>
      </c>
      <c r="D2884" s="1" t="s">
        <v>5931</v>
      </c>
      <c r="E2884" s="1" t="s">
        <v>5932</v>
      </c>
      <c r="F2884" s="1" t="s">
        <v>346</v>
      </c>
      <c r="G2884" s="1"/>
      <c r="H2884" s="1" t="s">
        <v>9</v>
      </c>
    </row>
    <row r="2885" spans="1:8" x14ac:dyDescent="0.3">
      <c r="A2885" s="1">
        <v>1383</v>
      </c>
      <c r="B2885" s="1" t="s">
        <v>3868</v>
      </c>
      <c r="C2885" s="1" t="s">
        <v>3478</v>
      </c>
      <c r="D2885" s="1" t="s">
        <v>5933</v>
      </c>
      <c r="E2885" s="1" t="s">
        <v>5934</v>
      </c>
      <c r="F2885" s="1" t="s">
        <v>346</v>
      </c>
      <c r="G2885" s="1"/>
      <c r="H2885" s="1" t="s">
        <v>9</v>
      </c>
    </row>
    <row r="2886" spans="1:8" x14ac:dyDescent="0.3">
      <c r="A2886" s="1">
        <v>1384</v>
      </c>
      <c r="B2886" s="1" t="s">
        <v>4</v>
      </c>
      <c r="C2886" s="1" t="s">
        <v>3038</v>
      </c>
      <c r="D2886" s="1" t="s">
        <v>5935</v>
      </c>
      <c r="E2886" s="1" t="s">
        <v>5936</v>
      </c>
      <c r="F2886" s="1" t="s">
        <v>346</v>
      </c>
      <c r="G2886" s="1"/>
      <c r="H2886" s="1" t="s">
        <v>9</v>
      </c>
    </row>
    <row r="2887" spans="1:8" x14ac:dyDescent="0.3">
      <c r="A2887" s="1">
        <v>1385</v>
      </c>
      <c r="B2887" s="1" t="s">
        <v>129</v>
      </c>
      <c r="C2887" s="1" t="s">
        <v>1630</v>
      </c>
      <c r="D2887" s="1" t="s">
        <v>5937</v>
      </c>
      <c r="E2887" s="1" t="s">
        <v>5938</v>
      </c>
      <c r="F2887" s="1" t="s">
        <v>346</v>
      </c>
      <c r="G2887" s="1">
        <v>40</v>
      </c>
      <c r="H2887" s="1" t="s">
        <v>9</v>
      </c>
    </row>
    <row r="2888" spans="1:8" x14ac:dyDescent="0.3">
      <c r="A2888" s="1">
        <v>1386</v>
      </c>
      <c r="B2888" s="1" t="s">
        <v>4</v>
      </c>
      <c r="C2888" s="1" t="s">
        <v>212</v>
      </c>
      <c r="D2888" s="1" t="s">
        <v>5939</v>
      </c>
      <c r="E2888" s="1" t="s">
        <v>5940</v>
      </c>
      <c r="F2888" s="1" t="s">
        <v>346</v>
      </c>
      <c r="G2888" s="1">
        <v>20</v>
      </c>
      <c r="H2888" s="1" t="s">
        <v>9</v>
      </c>
    </row>
    <row r="2889" spans="1:8" x14ac:dyDescent="0.3">
      <c r="A2889" s="1">
        <v>1387</v>
      </c>
      <c r="B2889" s="1" t="s">
        <v>657</v>
      </c>
      <c r="C2889" s="1" t="s">
        <v>658</v>
      </c>
      <c r="D2889" s="1" t="s">
        <v>5941</v>
      </c>
      <c r="E2889" s="1" t="s">
        <v>5942</v>
      </c>
      <c r="F2889" s="1" t="s">
        <v>346</v>
      </c>
      <c r="G2889" s="1">
        <v>450</v>
      </c>
      <c r="H2889" s="1" t="s">
        <v>9</v>
      </c>
    </row>
    <row r="2890" spans="1:8" x14ac:dyDescent="0.3">
      <c r="A2890" s="1">
        <v>1388</v>
      </c>
      <c r="B2890" s="1" t="s">
        <v>4</v>
      </c>
      <c r="C2890" s="1" t="s">
        <v>5</v>
      </c>
      <c r="D2890" s="1" t="s">
        <v>5943</v>
      </c>
      <c r="E2890" s="1" t="s">
        <v>5944</v>
      </c>
      <c r="F2890" s="1" t="s">
        <v>346</v>
      </c>
      <c r="G2890" s="1"/>
      <c r="H2890" s="1" t="s">
        <v>9</v>
      </c>
    </row>
    <row r="2891" spans="1:8" x14ac:dyDescent="0.3">
      <c r="A2891" s="1">
        <v>1389</v>
      </c>
      <c r="B2891" s="1" t="s">
        <v>4</v>
      </c>
      <c r="C2891" s="1" t="s">
        <v>1561</v>
      </c>
      <c r="D2891" s="1" t="s">
        <v>5945</v>
      </c>
      <c r="E2891" s="1" t="s">
        <v>5946</v>
      </c>
      <c r="F2891" s="1" t="s">
        <v>346</v>
      </c>
      <c r="G2891" s="1"/>
      <c r="H2891" s="1" t="s">
        <v>9</v>
      </c>
    </row>
    <row r="2892" spans="1:8" x14ac:dyDescent="0.3">
      <c r="A2892" s="1">
        <v>1390</v>
      </c>
      <c r="B2892" s="1" t="s">
        <v>4</v>
      </c>
      <c r="C2892" s="1" t="s">
        <v>212</v>
      </c>
      <c r="D2892" s="1" t="s">
        <v>5947</v>
      </c>
      <c r="E2892" s="1" t="s">
        <v>5948</v>
      </c>
      <c r="F2892" s="1" t="s">
        <v>346</v>
      </c>
      <c r="G2892" s="1">
        <v>20</v>
      </c>
      <c r="H2892" s="1" t="s">
        <v>9</v>
      </c>
    </row>
    <row r="2893" spans="1:8" x14ac:dyDescent="0.3">
      <c r="A2893" s="1">
        <v>1391</v>
      </c>
      <c r="B2893" s="1" t="s">
        <v>4</v>
      </c>
      <c r="C2893" s="1" t="s">
        <v>3566</v>
      </c>
      <c r="D2893" s="1" t="s">
        <v>5949</v>
      </c>
      <c r="E2893" s="1" t="s">
        <v>5950</v>
      </c>
      <c r="F2893" s="1" t="s">
        <v>346</v>
      </c>
      <c r="G2893" s="1"/>
      <c r="H2893" s="1" t="s">
        <v>9</v>
      </c>
    </row>
    <row r="2894" spans="1:8" x14ac:dyDescent="0.3">
      <c r="A2894" s="1">
        <v>1392</v>
      </c>
      <c r="B2894" s="1" t="s">
        <v>4</v>
      </c>
      <c r="C2894" s="1" t="s">
        <v>2022</v>
      </c>
      <c r="D2894" s="1" t="s">
        <v>5951</v>
      </c>
      <c r="E2894" s="1" t="s">
        <v>5952</v>
      </c>
      <c r="F2894" s="1" t="s">
        <v>346</v>
      </c>
      <c r="G2894" s="1"/>
      <c r="H2894" s="1" t="s">
        <v>9</v>
      </c>
    </row>
    <row r="2895" spans="1:8" x14ac:dyDescent="0.3">
      <c r="A2895" s="1">
        <v>1393</v>
      </c>
      <c r="B2895" s="1" t="s">
        <v>4</v>
      </c>
      <c r="C2895" s="1" t="s">
        <v>3566</v>
      </c>
      <c r="D2895" s="1" t="s">
        <v>5953</v>
      </c>
      <c r="E2895" s="1" t="s">
        <v>5954</v>
      </c>
      <c r="F2895" s="1" t="s">
        <v>346</v>
      </c>
      <c r="G2895" s="1"/>
      <c r="H2895" s="1" t="s">
        <v>9</v>
      </c>
    </row>
    <row r="2896" spans="1:8" x14ac:dyDescent="0.3">
      <c r="A2896" s="1">
        <v>1394</v>
      </c>
      <c r="B2896" s="1" t="s">
        <v>4</v>
      </c>
      <c r="C2896" s="1" t="s">
        <v>130</v>
      </c>
      <c r="D2896" s="1" t="s">
        <v>5955</v>
      </c>
      <c r="E2896" s="1" t="s">
        <v>5956</v>
      </c>
      <c r="F2896" s="1" t="s">
        <v>346</v>
      </c>
      <c r="G2896" s="1">
        <v>20</v>
      </c>
      <c r="H2896" s="1" t="s">
        <v>9</v>
      </c>
    </row>
    <row r="2897" spans="1:8" x14ac:dyDescent="0.3">
      <c r="A2897" s="1">
        <v>1395</v>
      </c>
      <c r="B2897" s="1" t="s">
        <v>14</v>
      </c>
      <c r="C2897" s="1" t="s">
        <v>101</v>
      </c>
      <c r="D2897" s="1" t="s">
        <v>5957</v>
      </c>
      <c r="E2897" s="1" t="s">
        <v>5958</v>
      </c>
      <c r="F2897" s="1" t="s">
        <v>346</v>
      </c>
      <c r="G2897" s="1"/>
      <c r="H2897" s="1" t="s">
        <v>257</v>
      </c>
    </row>
    <row r="2898" spans="1:8" x14ac:dyDescent="0.3">
      <c r="A2898" s="1">
        <v>1396</v>
      </c>
      <c r="B2898" s="1" t="s">
        <v>3868</v>
      </c>
      <c r="C2898" s="1" t="s">
        <v>3160</v>
      </c>
      <c r="D2898" s="1" t="s">
        <v>5959</v>
      </c>
      <c r="E2898" s="1" t="s">
        <v>5960</v>
      </c>
      <c r="F2898" s="1" t="s">
        <v>346</v>
      </c>
      <c r="G2898" s="1"/>
      <c r="H2898" s="1" t="s">
        <v>9</v>
      </c>
    </row>
    <row r="2899" spans="1:8" x14ac:dyDescent="0.3">
      <c r="A2899" s="1">
        <v>1397</v>
      </c>
      <c r="B2899" s="1" t="s">
        <v>129</v>
      </c>
      <c r="C2899" s="1" t="s">
        <v>529</v>
      </c>
      <c r="D2899" s="1" t="s">
        <v>5961</v>
      </c>
      <c r="E2899" s="1" t="s">
        <v>5962</v>
      </c>
      <c r="F2899" s="1" t="s">
        <v>346</v>
      </c>
      <c r="G2899" s="1"/>
      <c r="H2899" s="1" t="s">
        <v>9</v>
      </c>
    </row>
    <row r="2900" spans="1:8" x14ac:dyDescent="0.3">
      <c r="A2900" s="1">
        <v>1398</v>
      </c>
      <c r="B2900" s="1" t="s">
        <v>4</v>
      </c>
      <c r="C2900" s="1" t="s">
        <v>1630</v>
      </c>
      <c r="D2900" s="1" t="s">
        <v>5963</v>
      </c>
      <c r="E2900" s="1" t="s">
        <v>5964</v>
      </c>
      <c r="F2900" s="1" t="s">
        <v>346</v>
      </c>
      <c r="G2900" s="1">
        <v>20</v>
      </c>
      <c r="H2900" s="1" t="s">
        <v>9</v>
      </c>
    </row>
    <row r="2901" spans="1:8" x14ac:dyDescent="0.3">
      <c r="A2901" s="1">
        <v>1399</v>
      </c>
      <c r="B2901" s="1" t="s">
        <v>657</v>
      </c>
      <c r="C2901" s="1" t="s">
        <v>30</v>
      </c>
      <c r="D2901" s="1" t="s">
        <v>5965</v>
      </c>
      <c r="E2901" s="1" t="s">
        <v>5966</v>
      </c>
      <c r="F2901" s="1" t="s">
        <v>346</v>
      </c>
      <c r="G2901" s="1">
        <v>450</v>
      </c>
      <c r="H2901" s="1" t="s">
        <v>9</v>
      </c>
    </row>
    <row r="2902" spans="1:8" x14ac:dyDescent="0.3">
      <c r="A2902" s="1">
        <v>1400</v>
      </c>
      <c r="B2902" s="1" t="s">
        <v>4</v>
      </c>
      <c r="C2902" s="1" t="s">
        <v>212</v>
      </c>
      <c r="D2902" s="1" t="s">
        <v>5967</v>
      </c>
      <c r="E2902" s="1" t="s">
        <v>5968</v>
      </c>
      <c r="F2902" s="1" t="s">
        <v>346</v>
      </c>
      <c r="G2902" s="1"/>
      <c r="H2902" s="1" t="s">
        <v>9</v>
      </c>
    </row>
    <row r="2903" spans="1:8" x14ac:dyDescent="0.3">
      <c r="A2903" s="1">
        <v>1401</v>
      </c>
      <c r="B2903" s="1" t="s">
        <v>233</v>
      </c>
      <c r="C2903" s="1" t="s">
        <v>4338</v>
      </c>
      <c r="D2903" s="1" t="s">
        <v>5969</v>
      </c>
      <c r="E2903" s="1" t="s">
        <v>5970</v>
      </c>
      <c r="F2903" s="1" t="s">
        <v>346</v>
      </c>
      <c r="G2903" s="1"/>
      <c r="H2903" s="1" t="s">
        <v>9</v>
      </c>
    </row>
    <row r="2904" spans="1:8" x14ac:dyDescent="0.3">
      <c r="A2904" s="1">
        <v>1402</v>
      </c>
      <c r="B2904" s="1" t="s">
        <v>5603</v>
      </c>
      <c r="C2904" s="1" t="s">
        <v>27</v>
      </c>
      <c r="D2904" s="1" t="s">
        <v>5971</v>
      </c>
      <c r="E2904" s="1" t="s">
        <v>5972</v>
      </c>
      <c r="F2904" s="1" t="s">
        <v>346</v>
      </c>
      <c r="G2904" s="1"/>
      <c r="H2904" s="1" t="s">
        <v>9</v>
      </c>
    </row>
    <row r="2905" spans="1:8" x14ac:dyDescent="0.3">
      <c r="A2905" s="1">
        <v>1403</v>
      </c>
      <c r="B2905" s="1" t="s">
        <v>129</v>
      </c>
      <c r="C2905" s="1" t="s">
        <v>4200</v>
      </c>
      <c r="D2905" s="1" t="s">
        <v>5973</v>
      </c>
      <c r="E2905" s="1" t="s">
        <v>5974</v>
      </c>
      <c r="F2905" s="1" t="s">
        <v>346</v>
      </c>
      <c r="G2905" s="1"/>
      <c r="H2905" s="1" t="s">
        <v>9</v>
      </c>
    </row>
    <row r="2906" spans="1:8" x14ac:dyDescent="0.3">
      <c r="A2906" s="1">
        <v>1404</v>
      </c>
      <c r="B2906" s="1" t="s">
        <v>4</v>
      </c>
      <c r="C2906" s="1" t="s">
        <v>212</v>
      </c>
      <c r="D2906" s="1" t="s">
        <v>5975</v>
      </c>
      <c r="E2906" s="1" t="s">
        <v>5976</v>
      </c>
      <c r="F2906" s="1" t="s">
        <v>346</v>
      </c>
      <c r="G2906" s="1"/>
      <c r="H2906" s="1" t="s">
        <v>9</v>
      </c>
    </row>
    <row r="2907" spans="1:8" x14ac:dyDescent="0.3">
      <c r="A2907" s="1">
        <v>1405</v>
      </c>
      <c r="B2907" s="1" t="s">
        <v>4</v>
      </c>
      <c r="C2907" s="1" t="s">
        <v>3566</v>
      </c>
      <c r="D2907" s="1" t="s">
        <v>5977</v>
      </c>
      <c r="E2907" s="1" t="s">
        <v>5978</v>
      </c>
      <c r="F2907" s="1" t="s">
        <v>346</v>
      </c>
      <c r="G2907" s="1"/>
      <c r="H2907" s="1" t="s">
        <v>9</v>
      </c>
    </row>
    <row r="2908" spans="1:8" x14ac:dyDescent="0.3">
      <c r="A2908" s="1">
        <v>1406</v>
      </c>
      <c r="B2908" s="1" t="s">
        <v>3868</v>
      </c>
      <c r="C2908" s="1" t="s">
        <v>3478</v>
      </c>
      <c r="D2908" s="1" t="s">
        <v>5979</v>
      </c>
      <c r="E2908" s="1" t="s">
        <v>5980</v>
      </c>
      <c r="F2908" s="1" t="s">
        <v>346</v>
      </c>
      <c r="G2908" s="1"/>
      <c r="H2908" s="1" t="s">
        <v>9</v>
      </c>
    </row>
    <row r="2909" spans="1:8" x14ac:dyDescent="0.3">
      <c r="A2909" s="1">
        <v>1407</v>
      </c>
      <c r="B2909" s="1" t="s">
        <v>5722</v>
      </c>
      <c r="C2909" s="1" t="s">
        <v>5723</v>
      </c>
      <c r="D2909" s="1" t="s">
        <v>5981</v>
      </c>
      <c r="E2909" s="1" t="s">
        <v>5982</v>
      </c>
      <c r="F2909" s="1" t="s">
        <v>346</v>
      </c>
      <c r="G2909" s="1"/>
      <c r="H2909" s="1" t="s">
        <v>9</v>
      </c>
    </row>
    <row r="2910" spans="1:8" x14ac:dyDescent="0.3">
      <c r="A2910" s="1">
        <v>1408</v>
      </c>
      <c r="B2910" s="1" t="s">
        <v>4</v>
      </c>
      <c r="C2910" s="1" t="s">
        <v>5</v>
      </c>
      <c r="D2910" s="1" t="s">
        <v>5983</v>
      </c>
      <c r="E2910" s="1" t="s">
        <v>5984</v>
      </c>
      <c r="F2910" s="1" t="s">
        <v>346</v>
      </c>
      <c r="G2910" s="1">
        <v>20</v>
      </c>
      <c r="H2910" s="1" t="s">
        <v>9</v>
      </c>
    </row>
    <row r="2911" spans="1:8" x14ac:dyDescent="0.3">
      <c r="A2911" s="1">
        <v>1409</v>
      </c>
      <c r="B2911" s="1" t="s">
        <v>4</v>
      </c>
      <c r="C2911" s="1" t="s">
        <v>2022</v>
      </c>
      <c r="D2911" s="1" t="s">
        <v>5985</v>
      </c>
      <c r="E2911" s="1" t="s">
        <v>5986</v>
      </c>
      <c r="F2911" s="1" t="s">
        <v>346</v>
      </c>
      <c r="G2911" s="1"/>
      <c r="H2911" s="1" t="s">
        <v>9</v>
      </c>
    </row>
    <row r="2912" spans="1:8" x14ac:dyDescent="0.3">
      <c r="A2912" s="1">
        <v>1410</v>
      </c>
      <c r="B2912" s="1" t="s">
        <v>4</v>
      </c>
      <c r="C2912" s="1" t="s">
        <v>3038</v>
      </c>
      <c r="D2912" s="1" t="s">
        <v>5987</v>
      </c>
      <c r="E2912" s="1" t="s">
        <v>5988</v>
      </c>
      <c r="F2912" s="1" t="s">
        <v>346</v>
      </c>
      <c r="G2912" s="1">
        <v>20</v>
      </c>
      <c r="H2912" s="1" t="s">
        <v>9</v>
      </c>
    </row>
    <row r="2913" spans="1:8" x14ac:dyDescent="0.3">
      <c r="A2913" s="1">
        <v>1411</v>
      </c>
      <c r="B2913" s="1" t="s">
        <v>129</v>
      </c>
      <c r="C2913" s="1" t="s">
        <v>4200</v>
      </c>
      <c r="D2913" s="1" t="s">
        <v>5989</v>
      </c>
      <c r="E2913" s="1" t="s">
        <v>5990</v>
      </c>
      <c r="F2913" s="1" t="s">
        <v>346</v>
      </c>
      <c r="G2913" s="1"/>
      <c r="H2913" s="1" t="s">
        <v>9</v>
      </c>
    </row>
    <row r="2914" spans="1:8" x14ac:dyDescent="0.3">
      <c r="A2914" s="1">
        <v>1412</v>
      </c>
      <c r="B2914" s="1" t="s">
        <v>4</v>
      </c>
      <c r="C2914" s="1" t="s">
        <v>1561</v>
      </c>
      <c r="D2914" s="1" t="s">
        <v>5991</v>
      </c>
      <c r="E2914" s="1" t="s">
        <v>5992</v>
      </c>
      <c r="F2914" s="1" t="s">
        <v>346</v>
      </c>
      <c r="G2914" s="1"/>
      <c r="H2914" s="1" t="s">
        <v>9</v>
      </c>
    </row>
    <row r="2915" spans="1:8" x14ac:dyDescent="0.3">
      <c r="A2915" s="1">
        <v>1413</v>
      </c>
      <c r="B2915" s="1" t="s">
        <v>233</v>
      </c>
      <c r="C2915" s="1" t="s">
        <v>4338</v>
      </c>
      <c r="D2915" s="1" t="s">
        <v>5993</v>
      </c>
      <c r="E2915" s="1" t="s">
        <v>5994</v>
      </c>
      <c r="F2915" s="1" t="s">
        <v>346</v>
      </c>
      <c r="G2915" s="1"/>
      <c r="H2915" s="1" t="s">
        <v>9</v>
      </c>
    </row>
    <row r="2916" spans="1:8" x14ac:dyDescent="0.3">
      <c r="A2916" s="1">
        <v>1414</v>
      </c>
      <c r="B2916" s="1" t="s">
        <v>129</v>
      </c>
      <c r="C2916" s="1" t="s">
        <v>130</v>
      </c>
      <c r="D2916" s="1" t="s">
        <v>5995</v>
      </c>
      <c r="E2916" s="1" t="s">
        <v>5996</v>
      </c>
      <c r="F2916" s="1" t="s">
        <v>346</v>
      </c>
      <c r="G2916" s="1">
        <v>40</v>
      </c>
      <c r="H2916" s="1" t="s">
        <v>9</v>
      </c>
    </row>
    <row r="2917" spans="1:8" x14ac:dyDescent="0.3">
      <c r="A2917" s="1">
        <v>1415</v>
      </c>
      <c r="B2917" s="1" t="s">
        <v>657</v>
      </c>
      <c r="C2917" s="1" t="s">
        <v>658</v>
      </c>
      <c r="D2917" s="1" t="s">
        <v>5997</v>
      </c>
      <c r="E2917" s="1" t="s">
        <v>5998</v>
      </c>
      <c r="F2917" s="1" t="s">
        <v>346</v>
      </c>
      <c r="G2917" s="1">
        <v>450</v>
      </c>
      <c r="H2917" s="1" t="s">
        <v>9</v>
      </c>
    </row>
    <row r="2918" spans="1:8" x14ac:dyDescent="0.3">
      <c r="A2918" s="1">
        <v>1416</v>
      </c>
      <c r="B2918" s="1" t="s">
        <v>4</v>
      </c>
      <c r="C2918" s="1" t="s">
        <v>3038</v>
      </c>
      <c r="D2918" s="1" t="s">
        <v>5999</v>
      </c>
      <c r="E2918" s="1" t="s">
        <v>6000</v>
      </c>
      <c r="F2918" s="1" t="s">
        <v>346</v>
      </c>
      <c r="G2918" s="1"/>
      <c r="H2918" s="1" t="s">
        <v>9</v>
      </c>
    </row>
    <row r="2919" spans="1:8" x14ac:dyDescent="0.3">
      <c r="A2919" s="1">
        <v>1417</v>
      </c>
      <c r="B2919" s="1" t="s">
        <v>4</v>
      </c>
      <c r="C2919" s="1" t="s">
        <v>4483</v>
      </c>
      <c r="D2919" s="1" t="s">
        <v>6001</v>
      </c>
      <c r="E2919" s="1" t="s">
        <v>6002</v>
      </c>
      <c r="F2919" s="1" t="s">
        <v>346</v>
      </c>
      <c r="G2919" s="1"/>
      <c r="H2919" s="1" t="s">
        <v>9</v>
      </c>
    </row>
    <row r="2920" spans="1:8" x14ac:dyDescent="0.3">
      <c r="A2920" s="1">
        <v>1418</v>
      </c>
      <c r="B2920" s="1" t="s">
        <v>4</v>
      </c>
      <c r="C2920" s="1" t="s">
        <v>212</v>
      </c>
      <c r="D2920" s="1" t="s">
        <v>6003</v>
      </c>
      <c r="E2920" s="1" t="s">
        <v>6004</v>
      </c>
      <c r="F2920" s="1" t="s">
        <v>346</v>
      </c>
      <c r="G2920" s="1"/>
      <c r="H2920" s="1" t="s">
        <v>9</v>
      </c>
    </row>
    <row r="2921" spans="1:8" x14ac:dyDescent="0.3">
      <c r="A2921" s="1">
        <v>1419</v>
      </c>
      <c r="B2921" s="1" t="s">
        <v>3868</v>
      </c>
      <c r="C2921" s="1" t="s">
        <v>3160</v>
      </c>
      <c r="D2921" s="1" t="s">
        <v>6005</v>
      </c>
      <c r="E2921" s="1" t="s">
        <v>6006</v>
      </c>
      <c r="F2921" s="1" t="s">
        <v>346</v>
      </c>
      <c r="G2921" s="1"/>
      <c r="H2921" s="1" t="s">
        <v>9</v>
      </c>
    </row>
    <row r="2922" spans="1:8" x14ac:dyDescent="0.3">
      <c r="A2922" s="1">
        <v>1420</v>
      </c>
      <c r="B2922" s="1" t="s">
        <v>4</v>
      </c>
      <c r="C2922" s="1" t="s">
        <v>5</v>
      </c>
      <c r="D2922" s="1" t="s">
        <v>6007</v>
      </c>
      <c r="E2922" s="1" t="s">
        <v>6008</v>
      </c>
      <c r="F2922" s="1" t="s">
        <v>346</v>
      </c>
      <c r="G2922" s="1">
        <v>20</v>
      </c>
      <c r="H2922" s="1" t="s">
        <v>9</v>
      </c>
    </row>
    <row r="2923" spans="1:8" x14ac:dyDescent="0.3">
      <c r="A2923" s="1">
        <v>1421</v>
      </c>
      <c r="B2923" s="1" t="s">
        <v>14</v>
      </c>
      <c r="C2923" s="1" t="s">
        <v>5301</v>
      </c>
      <c r="D2923" s="1" t="s">
        <v>6009</v>
      </c>
      <c r="E2923" s="1" t="s">
        <v>6010</v>
      </c>
      <c r="F2923" s="1" t="s">
        <v>8</v>
      </c>
      <c r="G2923" s="1">
        <v>30.8</v>
      </c>
      <c r="H2923" s="1" t="s">
        <v>9</v>
      </c>
    </row>
    <row r="2924" spans="1:8" x14ac:dyDescent="0.3">
      <c r="A2924" s="1">
        <v>1422</v>
      </c>
      <c r="B2924" s="1" t="s">
        <v>5603</v>
      </c>
      <c r="C2924" s="1" t="s">
        <v>11</v>
      </c>
      <c r="D2924" s="1" t="s">
        <v>6011</v>
      </c>
      <c r="E2924" s="1" t="s">
        <v>6012</v>
      </c>
      <c r="F2924" s="1" t="s">
        <v>346</v>
      </c>
      <c r="G2924" s="1">
        <v>136.6</v>
      </c>
      <c r="H2924" s="1" t="s">
        <v>9</v>
      </c>
    </row>
    <row r="2925" spans="1:8" x14ac:dyDescent="0.3">
      <c r="A2925" s="1">
        <v>1423</v>
      </c>
      <c r="B2925" s="1" t="s">
        <v>4</v>
      </c>
      <c r="C2925" s="1" t="s">
        <v>3038</v>
      </c>
      <c r="D2925" s="1" t="s">
        <v>6013</v>
      </c>
      <c r="E2925" s="1" t="s">
        <v>6014</v>
      </c>
      <c r="F2925" s="1" t="s">
        <v>346</v>
      </c>
      <c r="G2925" s="1">
        <v>20</v>
      </c>
      <c r="H2925" s="1" t="s">
        <v>9</v>
      </c>
    </row>
    <row r="2926" spans="1:8" x14ac:dyDescent="0.3">
      <c r="A2926" s="1">
        <v>1424</v>
      </c>
      <c r="B2926" s="1" t="s">
        <v>657</v>
      </c>
      <c r="C2926" s="1" t="s">
        <v>658</v>
      </c>
      <c r="D2926" s="1" t="s">
        <v>6015</v>
      </c>
      <c r="E2926" s="1" t="s">
        <v>6016</v>
      </c>
      <c r="F2926" s="1" t="s">
        <v>346</v>
      </c>
      <c r="G2926" s="1">
        <v>450</v>
      </c>
      <c r="H2926" s="1" t="s">
        <v>9</v>
      </c>
    </row>
    <row r="2927" spans="1:8" x14ac:dyDescent="0.3">
      <c r="A2927" s="1">
        <v>1425</v>
      </c>
      <c r="B2927" s="1" t="s">
        <v>233</v>
      </c>
      <c r="C2927" s="1" t="s">
        <v>4338</v>
      </c>
      <c r="D2927" s="1" t="s">
        <v>6017</v>
      </c>
      <c r="E2927" s="1" t="s">
        <v>6018</v>
      </c>
      <c r="F2927" s="1" t="s">
        <v>346</v>
      </c>
      <c r="G2927" s="1"/>
      <c r="H2927" s="1" t="s">
        <v>9</v>
      </c>
    </row>
    <row r="2928" spans="1:8" x14ac:dyDescent="0.3">
      <c r="A2928" s="1">
        <v>1426</v>
      </c>
      <c r="B2928" s="1" t="s">
        <v>129</v>
      </c>
      <c r="C2928" s="1" t="s">
        <v>4200</v>
      </c>
      <c r="D2928" s="1" t="s">
        <v>6019</v>
      </c>
      <c r="E2928" s="1" t="s">
        <v>6020</v>
      </c>
      <c r="F2928" s="1" t="s">
        <v>346</v>
      </c>
      <c r="G2928" s="1"/>
      <c r="H2928" s="1" t="s">
        <v>9</v>
      </c>
    </row>
    <row r="2929" spans="1:8" x14ac:dyDescent="0.3">
      <c r="A2929" s="1">
        <v>1427</v>
      </c>
      <c r="B2929" s="1" t="s">
        <v>3868</v>
      </c>
      <c r="C2929" s="1" t="s">
        <v>3478</v>
      </c>
      <c r="D2929" s="1" t="s">
        <v>6021</v>
      </c>
      <c r="E2929" s="1" t="s">
        <v>6022</v>
      </c>
      <c r="F2929" s="1" t="s">
        <v>346</v>
      </c>
      <c r="G2929" s="1"/>
      <c r="H2929" s="1" t="s">
        <v>9</v>
      </c>
    </row>
    <row r="2930" spans="1:8" x14ac:dyDescent="0.3">
      <c r="A2930" s="1">
        <v>1428</v>
      </c>
      <c r="B2930" s="1" t="s">
        <v>3868</v>
      </c>
      <c r="C2930" s="1" t="s">
        <v>3160</v>
      </c>
      <c r="D2930" s="1" t="s">
        <v>6023</v>
      </c>
      <c r="E2930" s="1" t="s">
        <v>6024</v>
      </c>
      <c r="F2930" s="1" t="s">
        <v>346</v>
      </c>
      <c r="G2930" s="1"/>
      <c r="H2930" s="1" t="s">
        <v>9</v>
      </c>
    </row>
    <row r="2931" spans="1:8" x14ac:dyDescent="0.3">
      <c r="A2931" s="1">
        <v>1429</v>
      </c>
      <c r="B2931" s="1" t="s">
        <v>5556</v>
      </c>
      <c r="C2931" s="1" t="s">
        <v>4092</v>
      </c>
      <c r="D2931" s="1" t="s">
        <v>6025</v>
      </c>
      <c r="E2931" s="1" t="s">
        <v>6026</v>
      </c>
      <c r="F2931" s="1" t="s">
        <v>346</v>
      </c>
      <c r="G2931" s="1"/>
      <c r="H2931" s="1" t="s">
        <v>257</v>
      </c>
    </row>
    <row r="2932" spans="1:8" x14ac:dyDescent="0.3">
      <c r="A2932" s="1">
        <v>1430</v>
      </c>
      <c r="B2932" s="1" t="s">
        <v>4</v>
      </c>
      <c r="C2932" s="1" t="s">
        <v>3038</v>
      </c>
      <c r="D2932" s="1" t="s">
        <v>6027</v>
      </c>
      <c r="E2932" s="1" t="s">
        <v>5480</v>
      </c>
      <c r="F2932" s="1" t="s">
        <v>346</v>
      </c>
      <c r="G2932" s="1">
        <v>20</v>
      </c>
      <c r="H2932" s="1" t="s">
        <v>9</v>
      </c>
    </row>
    <row r="2933" spans="1:8" x14ac:dyDescent="0.3">
      <c r="A2933" s="1">
        <v>1431</v>
      </c>
      <c r="B2933" s="1" t="s">
        <v>129</v>
      </c>
      <c r="C2933" s="1" t="s">
        <v>130</v>
      </c>
      <c r="D2933" s="1" t="s">
        <v>6028</v>
      </c>
      <c r="E2933" s="1" t="s">
        <v>6029</v>
      </c>
      <c r="F2933" s="1" t="s">
        <v>346</v>
      </c>
      <c r="G2933" s="1">
        <v>40</v>
      </c>
      <c r="H2933" s="1" t="s">
        <v>9</v>
      </c>
    </row>
    <row r="2934" spans="1:8" x14ac:dyDescent="0.3">
      <c r="A2934" s="1">
        <v>1432</v>
      </c>
      <c r="B2934" s="1" t="s">
        <v>14</v>
      </c>
      <c r="C2934" s="1" t="s">
        <v>101</v>
      </c>
      <c r="D2934" s="1" t="s">
        <v>6030</v>
      </c>
      <c r="E2934" s="1" t="s">
        <v>6031</v>
      </c>
      <c r="F2934" s="1" t="s">
        <v>346</v>
      </c>
      <c r="G2934" s="1"/>
      <c r="H2934" s="1" t="s">
        <v>9</v>
      </c>
    </row>
    <row r="2935" spans="1:8" x14ac:dyDescent="0.3">
      <c r="A2935" s="1">
        <v>1433</v>
      </c>
      <c r="B2935" s="1" t="s">
        <v>4</v>
      </c>
      <c r="C2935" s="1" t="s">
        <v>3373</v>
      </c>
      <c r="D2935" s="1" t="s">
        <v>6032</v>
      </c>
      <c r="E2935" s="1" t="s">
        <v>6033</v>
      </c>
      <c r="F2935" s="1" t="s">
        <v>346</v>
      </c>
      <c r="G2935" s="1"/>
      <c r="H2935" s="1" t="s">
        <v>9</v>
      </c>
    </row>
    <row r="2936" spans="1:8" x14ac:dyDescent="0.3">
      <c r="A2936" s="1">
        <v>1434</v>
      </c>
      <c r="B2936" s="1" t="s">
        <v>233</v>
      </c>
      <c r="C2936" s="1" t="s">
        <v>4338</v>
      </c>
      <c r="D2936" s="1" t="s">
        <v>6034</v>
      </c>
      <c r="E2936" s="1" t="s">
        <v>6035</v>
      </c>
      <c r="F2936" s="1" t="s">
        <v>346</v>
      </c>
      <c r="G2936" s="1"/>
      <c r="H2936" s="1" t="s">
        <v>9</v>
      </c>
    </row>
    <row r="2937" spans="1:8" x14ac:dyDescent="0.3">
      <c r="A2937" s="1">
        <v>1435</v>
      </c>
      <c r="B2937" s="1" t="s">
        <v>14</v>
      </c>
      <c r="C2937" s="1" t="s">
        <v>5301</v>
      </c>
      <c r="D2937" s="1" t="s">
        <v>6036</v>
      </c>
      <c r="E2937" s="1" t="s">
        <v>6037</v>
      </c>
      <c r="F2937" s="1" t="s">
        <v>8</v>
      </c>
      <c r="G2937" s="1">
        <v>29.75</v>
      </c>
      <c r="H2937" s="1" t="s">
        <v>9</v>
      </c>
    </row>
    <row r="2938" spans="1:8" x14ac:dyDescent="0.3">
      <c r="A2938" s="1">
        <v>1436</v>
      </c>
      <c r="B2938" s="1" t="s">
        <v>4</v>
      </c>
      <c r="C2938" s="1" t="s">
        <v>212</v>
      </c>
      <c r="D2938" s="1" t="s">
        <v>6038</v>
      </c>
      <c r="E2938" s="1" t="s">
        <v>6039</v>
      </c>
      <c r="F2938" s="1" t="s">
        <v>346</v>
      </c>
      <c r="G2938" s="1"/>
      <c r="H2938" s="1" t="s">
        <v>9</v>
      </c>
    </row>
    <row r="2939" spans="1:8" x14ac:dyDescent="0.3">
      <c r="A2939" s="1">
        <v>1437</v>
      </c>
      <c r="B2939" s="1" t="s">
        <v>657</v>
      </c>
      <c r="C2939" s="1" t="s">
        <v>658</v>
      </c>
      <c r="D2939" s="1" t="s">
        <v>6040</v>
      </c>
      <c r="E2939" s="1" t="s">
        <v>6041</v>
      </c>
      <c r="F2939" s="1" t="s">
        <v>346</v>
      </c>
      <c r="G2939" s="1">
        <v>450</v>
      </c>
      <c r="H2939" s="1" t="s">
        <v>9</v>
      </c>
    </row>
    <row r="2940" spans="1:8" x14ac:dyDescent="0.3">
      <c r="A2940" s="1">
        <v>1438</v>
      </c>
      <c r="B2940" s="1" t="s">
        <v>4</v>
      </c>
      <c r="C2940" s="1" t="s">
        <v>5</v>
      </c>
      <c r="D2940" s="1" t="s">
        <v>6042</v>
      </c>
      <c r="E2940" s="1" t="s">
        <v>6043</v>
      </c>
      <c r="F2940" s="1" t="s">
        <v>346</v>
      </c>
      <c r="G2940" s="1">
        <v>20</v>
      </c>
      <c r="H2940" s="1" t="s">
        <v>9</v>
      </c>
    </row>
    <row r="2941" spans="1:8" x14ac:dyDescent="0.3">
      <c r="A2941" s="1">
        <v>1439</v>
      </c>
      <c r="B2941" s="1" t="s">
        <v>129</v>
      </c>
      <c r="C2941" s="1" t="s">
        <v>4200</v>
      </c>
      <c r="D2941" s="1" t="s">
        <v>6044</v>
      </c>
      <c r="E2941" s="1" t="s">
        <v>6045</v>
      </c>
      <c r="F2941" s="1" t="s">
        <v>346</v>
      </c>
      <c r="G2941" s="1"/>
      <c r="H2941" s="1" t="s">
        <v>9</v>
      </c>
    </row>
    <row r="2942" spans="1:8" x14ac:dyDescent="0.3">
      <c r="A2942" s="1">
        <v>1440</v>
      </c>
      <c r="B2942" s="1" t="s">
        <v>129</v>
      </c>
      <c r="C2942" s="1" t="s">
        <v>1630</v>
      </c>
      <c r="D2942" s="1" t="s">
        <v>6046</v>
      </c>
      <c r="E2942" s="1" t="s">
        <v>6047</v>
      </c>
      <c r="F2942" s="1" t="s">
        <v>346</v>
      </c>
      <c r="G2942" s="1">
        <v>40</v>
      </c>
      <c r="H2942" s="1" t="s">
        <v>9</v>
      </c>
    </row>
    <row r="2943" spans="1:8" x14ac:dyDescent="0.3">
      <c r="A2943" s="1">
        <v>1441</v>
      </c>
      <c r="B2943" s="1" t="s">
        <v>4</v>
      </c>
      <c r="C2943" s="1" t="s">
        <v>212</v>
      </c>
      <c r="D2943" s="1" t="s">
        <v>6048</v>
      </c>
      <c r="E2943" s="1" t="s">
        <v>6049</v>
      </c>
      <c r="F2943" s="1" t="s">
        <v>346</v>
      </c>
      <c r="G2943" s="1">
        <v>20</v>
      </c>
      <c r="H2943" s="1" t="s">
        <v>9</v>
      </c>
    </row>
    <row r="2944" spans="1:8" x14ac:dyDescent="0.3">
      <c r="A2944" s="1">
        <v>1442</v>
      </c>
      <c r="B2944" s="1" t="s">
        <v>3868</v>
      </c>
      <c r="C2944" s="1" t="s">
        <v>3478</v>
      </c>
      <c r="D2944" s="1" t="s">
        <v>6050</v>
      </c>
      <c r="E2944" s="1" t="s">
        <v>6051</v>
      </c>
      <c r="F2944" s="1" t="s">
        <v>346</v>
      </c>
      <c r="G2944" s="1"/>
      <c r="H2944" s="1" t="s">
        <v>9</v>
      </c>
    </row>
    <row r="2945" spans="1:8" x14ac:dyDescent="0.3">
      <c r="A2945" s="1">
        <v>1443</v>
      </c>
      <c r="B2945" s="1" t="s">
        <v>129</v>
      </c>
      <c r="C2945" s="1" t="s">
        <v>4200</v>
      </c>
      <c r="D2945" s="1" t="s">
        <v>6052</v>
      </c>
      <c r="E2945" s="1" t="s">
        <v>6053</v>
      </c>
      <c r="F2945" s="1" t="s">
        <v>346</v>
      </c>
      <c r="G2945" s="1"/>
      <c r="H2945" s="1" t="s">
        <v>9</v>
      </c>
    </row>
    <row r="2946" spans="1:8" x14ac:dyDescent="0.3">
      <c r="A2946" s="1">
        <v>1444</v>
      </c>
      <c r="B2946" s="1" t="s">
        <v>4</v>
      </c>
      <c r="C2946" s="1" t="s">
        <v>4483</v>
      </c>
      <c r="D2946" s="1" t="s">
        <v>6054</v>
      </c>
      <c r="E2946" s="1" t="s">
        <v>6055</v>
      </c>
      <c r="F2946" s="1" t="s">
        <v>346</v>
      </c>
      <c r="G2946" s="1"/>
      <c r="H2946" s="1" t="s">
        <v>9</v>
      </c>
    </row>
    <row r="2947" spans="1:8" x14ac:dyDescent="0.3">
      <c r="A2947" s="1">
        <v>1445</v>
      </c>
      <c r="B2947" s="1" t="s">
        <v>233</v>
      </c>
      <c r="C2947" s="1" t="s">
        <v>4338</v>
      </c>
      <c r="D2947" s="1" t="s">
        <v>6056</v>
      </c>
      <c r="E2947" s="1" t="s">
        <v>6057</v>
      </c>
      <c r="F2947" s="1" t="s">
        <v>346</v>
      </c>
      <c r="G2947" s="1"/>
      <c r="H2947" s="1" t="s">
        <v>9</v>
      </c>
    </row>
    <row r="2948" spans="1:8" x14ac:dyDescent="0.3">
      <c r="A2948" s="1">
        <v>1446</v>
      </c>
      <c r="B2948" s="1" t="s">
        <v>4</v>
      </c>
      <c r="C2948" s="1" t="s">
        <v>212</v>
      </c>
      <c r="D2948" s="1" t="s">
        <v>6058</v>
      </c>
      <c r="E2948" s="1" t="s">
        <v>6059</v>
      </c>
      <c r="F2948" s="1" t="s">
        <v>346</v>
      </c>
      <c r="G2948" s="1"/>
      <c r="H2948" s="1" t="s">
        <v>9</v>
      </c>
    </row>
    <row r="2949" spans="1:8" x14ac:dyDescent="0.3">
      <c r="A2949" s="1">
        <v>1447</v>
      </c>
      <c r="B2949" s="1" t="s">
        <v>3868</v>
      </c>
      <c r="C2949" s="1" t="s">
        <v>3160</v>
      </c>
      <c r="D2949" s="1" t="s">
        <v>6060</v>
      </c>
      <c r="E2949" s="1" t="s">
        <v>6061</v>
      </c>
      <c r="F2949" s="1" t="s">
        <v>346</v>
      </c>
      <c r="G2949" s="1"/>
      <c r="H2949" s="1" t="s">
        <v>9</v>
      </c>
    </row>
    <row r="2950" spans="1:8" x14ac:dyDescent="0.3">
      <c r="A2950" s="1">
        <v>1448</v>
      </c>
      <c r="B2950" s="1" t="s">
        <v>5722</v>
      </c>
      <c r="C2950" s="1" t="s">
        <v>5723</v>
      </c>
      <c r="D2950" s="1" t="s">
        <v>6062</v>
      </c>
      <c r="E2950" s="1" t="s">
        <v>6063</v>
      </c>
      <c r="F2950" s="1" t="s">
        <v>346</v>
      </c>
      <c r="G2950" s="1"/>
      <c r="H2950" s="1" t="s">
        <v>9</v>
      </c>
    </row>
    <row r="2951" spans="1:8" x14ac:dyDescent="0.3">
      <c r="A2951" s="1">
        <v>1449</v>
      </c>
      <c r="B2951" s="1" t="s">
        <v>5556</v>
      </c>
      <c r="C2951" s="1" t="s">
        <v>4149</v>
      </c>
      <c r="D2951" s="1" t="s">
        <v>6064</v>
      </c>
      <c r="E2951" s="1" t="s">
        <v>6065</v>
      </c>
      <c r="F2951" s="1" t="s">
        <v>346</v>
      </c>
      <c r="G2951" s="1"/>
      <c r="H2951" s="1" t="s">
        <v>9</v>
      </c>
    </row>
    <row r="2952" spans="1:8" x14ac:dyDescent="0.3">
      <c r="A2952" s="1">
        <v>1450</v>
      </c>
      <c r="B2952" s="1" t="s">
        <v>4</v>
      </c>
      <c r="C2952" s="1" t="s">
        <v>1561</v>
      </c>
      <c r="D2952" s="1" t="s">
        <v>6066</v>
      </c>
      <c r="E2952" s="1" t="s">
        <v>6067</v>
      </c>
      <c r="F2952" s="1" t="s">
        <v>346</v>
      </c>
      <c r="G2952" s="1"/>
      <c r="H2952" s="1" t="s">
        <v>9</v>
      </c>
    </row>
    <row r="2953" spans="1:8" x14ac:dyDescent="0.3">
      <c r="A2953" s="1">
        <v>1451</v>
      </c>
      <c r="B2953" s="1" t="s">
        <v>129</v>
      </c>
      <c r="C2953" s="1" t="s">
        <v>130</v>
      </c>
      <c r="D2953" s="1" t="s">
        <v>6068</v>
      </c>
      <c r="E2953" s="1" t="s">
        <v>6069</v>
      </c>
      <c r="F2953" s="1" t="s">
        <v>346</v>
      </c>
      <c r="G2953" s="1">
        <v>40</v>
      </c>
      <c r="H2953" s="1" t="s">
        <v>9</v>
      </c>
    </row>
    <row r="2954" spans="1:8" x14ac:dyDescent="0.3">
      <c r="A2954" s="1">
        <v>1452</v>
      </c>
      <c r="B2954" s="1" t="s">
        <v>657</v>
      </c>
      <c r="C2954" s="1" t="s">
        <v>30</v>
      </c>
      <c r="D2954" s="1" t="s">
        <v>6070</v>
      </c>
      <c r="E2954" s="1" t="s">
        <v>6071</v>
      </c>
      <c r="F2954" s="1" t="s">
        <v>346</v>
      </c>
      <c r="G2954" s="1">
        <v>450</v>
      </c>
      <c r="H2954" s="1" t="s">
        <v>9</v>
      </c>
    </row>
    <row r="2955" spans="1:8" x14ac:dyDescent="0.3">
      <c r="A2955" s="1">
        <v>1453</v>
      </c>
      <c r="B2955" s="1" t="s">
        <v>4</v>
      </c>
      <c r="C2955" s="1" t="s">
        <v>212</v>
      </c>
      <c r="D2955" s="1" t="s">
        <v>6072</v>
      </c>
      <c r="E2955" s="1" t="s">
        <v>5480</v>
      </c>
      <c r="F2955" s="1" t="s">
        <v>346</v>
      </c>
      <c r="G2955" s="1">
        <v>20</v>
      </c>
      <c r="H2955" s="1" t="s">
        <v>9</v>
      </c>
    </row>
    <row r="2956" spans="1:8" x14ac:dyDescent="0.3">
      <c r="A2956" s="1">
        <v>1454</v>
      </c>
      <c r="B2956" s="1" t="s">
        <v>5556</v>
      </c>
      <c r="C2956" s="1" t="s">
        <v>4092</v>
      </c>
      <c r="D2956" s="1" t="s">
        <v>6073</v>
      </c>
      <c r="E2956" s="1" t="s">
        <v>6074</v>
      </c>
      <c r="F2956" s="1" t="s">
        <v>346</v>
      </c>
      <c r="G2956" s="1"/>
      <c r="H2956" s="1" t="s">
        <v>9</v>
      </c>
    </row>
    <row r="2957" spans="1:8" x14ac:dyDescent="0.3">
      <c r="A2957" s="1">
        <v>1455</v>
      </c>
      <c r="B2957" s="1" t="s">
        <v>3868</v>
      </c>
      <c r="C2957" s="1" t="s">
        <v>3478</v>
      </c>
      <c r="D2957" s="1" t="s">
        <v>6075</v>
      </c>
      <c r="E2957" s="1" t="s">
        <v>6076</v>
      </c>
      <c r="F2957" s="1" t="s">
        <v>346</v>
      </c>
      <c r="G2957" s="1"/>
      <c r="H2957" s="1" t="s">
        <v>9</v>
      </c>
    </row>
    <row r="2958" spans="1:8" x14ac:dyDescent="0.3">
      <c r="A2958" s="1">
        <v>1456</v>
      </c>
      <c r="B2958" s="1" t="s">
        <v>4</v>
      </c>
      <c r="C2958" s="1" t="s">
        <v>1561</v>
      </c>
      <c r="D2958" s="1" t="s">
        <v>6077</v>
      </c>
      <c r="E2958" s="1" t="s">
        <v>6078</v>
      </c>
      <c r="F2958" s="1" t="s">
        <v>346</v>
      </c>
      <c r="G2958" s="1"/>
      <c r="H2958" s="1" t="s">
        <v>9</v>
      </c>
    </row>
    <row r="2959" spans="1:8" x14ac:dyDescent="0.3">
      <c r="A2959" s="1">
        <v>1457</v>
      </c>
      <c r="B2959" s="1" t="s">
        <v>4</v>
      </c>
      <c r="C2959" s="1" t="s">
        <v>3038</v>
      </c>
      <c r="D2959" s="1" t="s">
        <v>6079</v>
      </c>
      <c r="E2959" s="1" t="s">
        <v>6080</v>
      </c>
      <c r="F2959" s="1" t="s">
        <v>346</v>
      </c>
      <c r="G2959" s="1">
        <v>20</v>
      </c>
      <c r="H2959" s="1" t="s">
        <v>9</v>
      </c>
    </row>
    <row r="2960" spans="1:8" x14ac:dyDescent="0.3">
      <c r="A2960" s="1">
        <v>1458</v>
      </c>
      <c r="B2960" s="1" t="s">
        <v>86</v>
      </c>
      <c r="C2960" s="1" t="s">
        <v>5726</v>
      </c>
      <c r="D2960" s="1" t="s">
        <v>6081</v>
      </c>
      <c r="E2960" s="1" t="s">
        <v>6082</v>
      </c>
      <c r="F2960" s="1" t="s">
        <v>346</v>
      </c>
      <c r="G2960" s="1"/>
      <c r="H2960" s="1" t="s">
        <v>117</v>
      </c>
    </row>
    <row r="2961" spans="1:8" x14ac:dyDescent="0.3">
      <c r="A2961" s="1">
        <v>1459</v>
      </c>
      <c r="B2961" s="1" t="s">
        <v>3868</v>
      </c>
      <c r="C2961" s="1" t="s">
        <v>3160</v>
      </c>
      <c r="D2961" s="1" t="s">
        <v>6083</v>
      </c>
      <c r="E2961" s="1" t="s">
        <v>6084</v>
      </c>
      <c r="F2961" s="1" t="s">
        <v>346</v>
      </c>
      <c r="G2961" s="1"/>
      <c r="H2961" s="1" t="s">
        <v>9</v>
      </c>
    </row>
    <row r="2962" spans="1:8" x14ac:dyDescent="0.3">
      <c r="A2962" s="1">
        <v>1460</v>
      </c>
      <c r="B2962" s="1" t="s">
        <v>657</v>
      </c>
      <c r="C2962" s="1" t="s">
        <v>658</v>
      </c>
      <c r="D2962" s="1" t="s">
        <v>6085</v>
      </c>
      <c r="E2962" s="1" t="s">
        <v>6086</v>
      </c>
      <c r="F2962" s="1" t="s">
        <v>346</v>
      </c>
      <c r="G2962" s="1">
        <v>450</v>
      </c>
      <c r="H2962" s="1" t="s">
        <v>9</v>
      </c>
    </row>
    <row r="2963" spans="1:8" x14ac:dyDescent="0.3">
      <c r="A2963" s="1">
        <v>1461</v>
      </c>
      <c r="B2963" s="1" t="s">
        <v>4</v>
      </c>
      <c r="C2963" s="1" t="s">
        <v>1630</v>
      </c>
      <c r="D2963" s="1" t="s">
        <v>6087</v>
      </c>
      <c r="E2963" s="1" t="s">
        <v>6088</v>
      </c>
      <c r="F2963" s="1" t="s">
        <v>346</v>
      </c>
      <c r="G2963" s="1">
        <v>20</v>
      </c>
      <c r="H2963" s="1" t="s">
        <v>9</v>
      </c>
    </row>
    <row r="2964" spans="1:8" x14ac:dyDescent="0.3">
      <c r="A2964" s="1">
        <v>1462</v>
      </c>
      <c r="B2964" s="1" t="s">
        <v>4</v>
      </c>
      <c r="C2964" s="1" t="s">
        <v>5</v>
      </c>
      <c r="D2964" s="1" t="s">
        <v>6089</v>
      </c>
      <c r="E2964" s="1" t="s">
        <v>5480</v>
      </c>
      <c r="F2964" s="1" t="s">
        <v>346</v>
      </c>
      <c r="G2964" s="1">
        <v>20</v>
      </c>
      <c r="H2964" s="1" t="s">
        <v>9</v>
      </c>
    </row>
    <row r="2965" spans="1:8" x14ac:dyDescent="0.3">
      <c r="A2965" s="1">
        <v>1463</v>
      </c>
      <c r="B2965" s="1" t="s">
        <v>5603</v>
      </c>
      <c r="C2965" s="1" t="s">
        <v>4249</v>
      </c>
      <c r="D2965" s="1" t="s">
        <v>6090</v>
      </c>
      <c r="E2965" s="1" t="s">
        <v>6091</v>
      </c>
      <c r="F2965" s="1" t="s">
        <v>346</v>
      </c>
      <c r="G2965" s="1">
        <v>35</v>
      </c>
      <c r="H2965" s="1" t="s">
        <v>9</v>
      </c>
    </row>
    <row r="2966" spans="1:8" x14ac:dyDescent="0.3">
      <c r="A2966" s="1">
        <v>1464</v>
      </c>
      <c r="B2966" s="1" t="s">
        <v>129</v>
      </c>
      <c r="C2966" s="1" t="s">
        <v>1630</v>
      </c>
      <c r="D2966" s="1" t="s">
        <v>6092</v>
      </c>
      <c r="E2966" s="1" t="s">
        <v>6093</v>
      </c>
      <c r="F2966" s="1" t="s">
        <v>346</v>
      </c>
      <c r="G2966" s="1">
        <v>40</v>
      </c>
      <c r="H2966" s="1" t="s">
        <v>9</v>
      </c>
    </row>
    <row r="2967" spans="1:8" x14ac:dyDescent="0.3">
      <c r="A2967" s="1">
        <v>1465</v>
      </c>
      <c r="B2967" s="1" t="s">
        <v>233</v>
      </c>
      <c r="C2967" s="1" t="s">
        <v>4338</v>
      </c>
      <c r="D2967" s="1" t="s">
        <v>6094</v>
      </c>
      <c r="E2967" s="1" t="s">
        <v>6095</v>
      </c>
      <c r="F2967" s="1" t="s">
        <v>346</v>
      </c>
      <c r="G2967" s="1"/>
      <c r="H2967" s="1" t="s">
        <v>9</v>
      </c>
    </row>
    <row r="2968" spans="1:8" x14ac:dyDescent="0.3">
      <c r="A2968" s="1">
        <v>1466</v>
      </c>
      <c r="B2968" s="1" t="s">
        <v>4</v>
      </c>
      <c r="C2968" s="1" t="s">
        <v>3373</v>
      </c>
      <c r="D2968" s="1" t="s">
        <v>6096</v>
      </c>
      <c r="E2968" s="1" t="s">
        <v>6097</v>
      </c>
      <c r="F2968" s="1" t="s">
        <v>346</v>
      </c>
      <c r="G2968" s="1"/>
      <c r="H2968" s="1" t="s">
        <v>9</v>
      </c>
    </row>
    <row r="2969" spans="1:8" x14ac:dyDescent="0.3">
      <c r="A2969" s="1">
        <v>1467</v>
      </c>
      <c r="B2969" s="1" t="s">
        <v>3868</v>
      </c>
      <c r="C2969" s="1" t="s">
        <v>3160</v>
      </c>
      <c r="D2969" s="1" t="s">
        <v>6098</v>
      </c>
      <c r="E2969" s="1" t="s">
        <v>6099</v>
      </c>
      <c r="F2969" s="1" t="s">
        <v>346</v>
      </c>
      <c r="G2969" s="1"/>
      <c r="H2969" s="1" t="s">
        <v>9</v>
      </c>
    </row>
    <row r="2970" spans="1:8" x14ac:dyDescent="0.3">
      <c r="A2970" s="1">
        <v>1468</v>
      </c>
      <c r="B2970" s="1" t="s">
        <v>4</v>
      </c>
      <c r="C2970" s="1" t="s">
        <v>130</v>
      </c>
      <c r="D2970" s="1" t="s">
        <v>6100</v>
      </c>
      <c r="E2970" s="1" t="s">
        <v>6101</v>
      </c>
      <c r="F2970" s="1" t="s">
        <v>346</v>
      </c>
      <c r="G2970" s="1">
        <v>20</v>
      </c>
      <c r="H2970" s="1" t="s">
        <v>9</v>
      </c>
    </row>
    <row r="2971" spans="1:8" x14ac:dyDescent="0.3">
      <c r="A2971" s="1">
        <v>1469</v>
      </c>
      <c r="B2971" s="1" t="s">
        <v>129</v>
      </c>
      <c r="C2971" s="1" t="s">
        <v>4200</v>
      </c>
      <c r="D2971" s="1" t="s">
        <v>6102</v>
      </c>
      <c r="E2971" s="1" t="s">
        <v>6103</v>
      </c>
      <c r="F2971" s="1" t="s">
        <v>346</v>
      </c>
      <c r="G2971" s="1"/>
      <c r="H2971" s="1" t="s">
        <v>9</v>
      </c>
    </row>
    <row r="2972" spans="1:8" x14ac:dyDescent="0.3">
      <c r="A2972" s="1">
        <v>1470</v>
      </c>
      <c r="B2972" s="1" t="s">
        <v>4</v>
      </c>
      <c r="C2972" s="1" t="s">
        <v>3038</v>
      </c>
      <c r="D2972" s="1" t="s">
        <v>6104</v>
      </c>
      <c r="E2972" s="1" t="s">
        <v>6105</v>
      </c>
      <c r="F2972" s="1" t="s">
        <v>346</v>
      </c>
      <c r="G2972" s="1">
        <v>20</v>
      </c>
      <c r="H2972" s="1" t="s">
        <v>9</v>
      </c>
    </row>
    <row r="2973" spans="1:8" x14ac:dyDescent="0.3">
      <c r="A2973" s="1">
        <v>1471</v>
      </c>
      <c r="B2973" s="1" t="s">
        <v>657</v>
      </c>
      <c r="C2973" s="1" t="s">
        <v>30</v>
      </c>
      <c r="D2973" s="1" t="s">
        <v>6106</v>
      </c>
      <c r="E2973" s="1" t="s">
        <v>6107</v>
      </c>
      <c r="F2973" s="1" t="s">
        <v>346</v>
      </c>
      <c r="G2973" s="1">
        <v>450</v>
      </c>
      <c r="H2973" s="1" t="s">
        <v>9</v>
      </c>
    </row>
    <row r="2974" spans="1:8" x14ac:dyDescent="0.3">
      <c r="A2974" s="1">
        <v>1472</v>
      </c>
      <c r="B2974" s="1" t="s">
        <v>129</v>
      </c>
      <c r="C2974" s="1" t="s">
        <v>1630</v>
      </c>
      <c r="D2974" s="1" t="s">
        <v>6108</v>
      </c>
      <c r="E2974" s="1" t="s">
        <v>6109</v>
      </c>
      <c r="F2974" s="1" t="s">
        <v>346</v>
      </c>
      <c r="G2974" s="1">
        <v>40</v>
      </c>
      <c r="H2974" s="1" t="s">
        <v>9</v>
      </c>
    </row>
    <row r="2975" spans="1:8" x14ac:dyDescent="0.3">
      <c r="A2975" s="1">
        <v>1473</v>
      </c>
      <c r="B2975" s="1" t="s">
        <v>5556</v>
      </c>
      <c r="C2975" s="1" t="s">
        <v>4092</v>
      </c>
      <c r="D2975" s="1" t="s">
        <v>6110</v>
      </c>
      <c r="E2975" s="1" t="s">
        <v>6111</v>
      </c>
      <c r="F2975" s="1" t="s">
        <v>346</v>
      </c>
      <c r="G2975" s="1"/>
      <c r="H2975" s="1" t="s">
        <v>9</v>
      </c>
    </row>
    <row r="2976" spans="1:8" x14ac:dyDescent="0.3">
      <c r="A2976" s="1">
        <v>1474</v>
      </c>
      <c r="B2976" s="1" t="s">
        <v>4</v>
      </c>
      <c r="C2976" s="1" t="s">
        <v>3373</v>
      </c>
      <c r="D2976" s="1" t="s">
        <v>6112</v>
      </c>
      <c r="E2976" s="1" t="s">
        <v>6113</v>
      </c>
      <c r="F2976" s="1" t="s">
        <v>346</v>
      </c>
      <c r="G2976" s="1"/>
      <c r="H2976" s="1" t="s">
        <v>9</v>
      </c>
    </row>
    <row r="2977" spans="1:8" x14ac:dyDescent="0.3">
      <c r="A2977" s="1">
        <v>1475</v>
      </c>
      <c r="B2977" s="1" t="s">
        <v>4</v>
      </c>
      <c r="C2977" s="1" t="s">
        <v>5</v>
      </c>
      <c r="D2977" s="1" t="s">
        <v>6114</v>
      </c>
      <c r="E2977" s="1" t="s">
        <v>6115</v>
      </c>
      <c r="F2977" s="1" t="s">
        <v>346</v>
      </c>
      <c r="G2977" s="1"/>
      <c r="H2977" s="1" t="s">
        <v>9</v>
      </c>
    </row>
    <row r="2978" spans="1:8" x14ac:dyDescent="0.3">
      <c r="A2978" s="1">
        <v>1476</v>
      </c>
      <c r="B2978" s="1" t="s">
        <v>233</v>
      </c>
      <c r="C2978" s="1" t="s">
        <v>4338</v>
      </c>
      <c r="D2978" s="1" t="s">
        <v>6116</v>
      </c>
      <c r="E2978" s="1" t="s">
        <v>6117</v>
      </c>
      <c r="F2978" s="1" t="s">
        <v>346</v>
      </c>
      <c r="G2978" s="1"/>
      <c r="H2978" s="1" t="s">
        <v>9</v>
      </c>
    </row>
    <row r="2979" spans="1:8" x14ac:dyDescent="0.3">
      <c r="A2979" s="1">
        <v>1477</v>
      </c>
      <c r="B2979" s="1" t="s">
        <v>3868</v>
      </c>
      <c r="C2979" s="1" t="s">
        <v>3160</v>
      </c>
      <c r="D2979" s="1" t="s">
        <v>6118</v>
      </c>
      <c r="E2979" s="1" t="s">
        <v>6119</v>
      </c>
      <c r="F2979" s="1" t="s">
        <v>346</v>
      </c>
      <c r="G2979" s="1"/>
      <c r="H2979" s="1" t="s">
        <v>9</v>
      </c>
    </row>
    <row r="2980" spans="1:8" x14ac:dyDescent="0.3">
      <c r="A2980" s="1">
        <v>1478</v>
      </c>
      <c r="B2980" s="1" t="s">
        <v>4</v>
      </c>
      <c r="C2980" s="1" t="s">
        <v>1561</v>
      </c>
      <c r="D2980" s="1" t="s">
        <v>6120</v>
      </c>
      <c r="E2980" s="1" t="s">
        <v>6121</v>
      </c>
      <c r="F2980" s="1" t="s">
        <v>346</v>
      </c>
      <c r="G2980" s="1"/>
      <c r="H2980" s="1" t="s">
        <v>9</v>
      </c>
    </row>
    <row r="2981" spans="1:8" x14ac:dyDescent="0.3">
      <c r="A2981" s="1">
        <v>1479</v>
      </c>
      <c r="B2981" s="1" t="s">
        <v>60</v>
      </c>
      <c r="C2981" s="1" t="s">
        <v>61</v>
      </c>
      <c r="D2981" s="1" t="s">
        <v>6122</v>
      </c>
      <c r="E2981" s="1" t="s">
        <v>6123</v>
      </c>
      <c r="F2981" s="1" t="s">
        <v>346</v>
      </c>
      <c r="G2981" s="1"/>
      <c r="H2981" s="1" t="s">
        <v>9</v>
      </c>
    </row>
    <row r="2982" spans="1:8" x14ac:dyDescent="0.3">
      <c r="A2982" s="1">
        <v>1480</v>
      </c>
      <c r="B2982" s="1" t="s">
        <v>5556</v>
      </c>
      <c r="C2982" s="1" t="s">
        <v>4149</v>
      </c>
      <c r="D2982" s="1" t="s">
        <v>6124</v>
      </c>
      <c r="E2982" s="1" t="s">
        <v>6125</v>
      </c>
      <c r="F2982" s="1" t="s">
        <v>346</v>
      </c>
      <c r="G2982" s="1"/>
      <c r="H2982" s="1" t="s">
        <v>9</v>
      </c>
    </row>
    <row r="2983" spans="1:8" x14ac:dyDescent="0.3">
      <c r="A2983" s="1">
        <v>1481</v>
      </c>
      <c r="B2983" s="1" t="s">
        <v>4</v>
      </c>
      <c r="C2983" s="1" t="s">
        <v>2022</v>
      </c>
      <c r="D2983" s="1" t="s">
        <v>6126</v>
      </c>
      <c r="E2983" s="1" t="s">
        <v>6127</v>
      </c>
      <c r="F2983" s="1" t="s">
        <v>346</v>
      </c>
      <c r="G2983" s="1"/>
      <c r="H2983" s="1" t="s">
        <v>257</v>
      </c>
    </row>
    <row r="2984" spans="1:8" x14ac:dyDescent="0.3">
      <c r="A2984" s="1">
        <v>1482</v>
      </c>
      <c r="B2984" s="1" t="s">
        <v>129</v>
      </c>
      <c r="C2984" s="1" t="s">
        <v>4200</v>
      </c>
      <c r="D2984" s="1" t="s">
        <v>6128</v>
      </c>
      <c r="E2984" s="1" t="s">
        <v>6129</v>
      </c>
      <c r="F2984" s="1" t="s">
        <v>346</v>
      </c>
      <c r="G2984" s="1"/>
      <c r="H2984" s="1" t="s">
        <v>9</v>
      </c>
    </row>
    <row r="2985" spans="1:8" x14ac:dyDescent="0.3">
      <c r="A2985" s="1">
        <v>1483</v>
      </c>
      <c r="B2985" s="1" t="s">
        <v>129</v>
      </c>
      <c r="C2985" s="1" t="s">
        <v>1630</v>
      </c>
      <c r="D2985" s="1" t="s">
        <v>6130</v>
      </c>
      <c r="E2985" s="1" t="s">
        <v>6131</v>
      </c>
      <c r="F2985" s="1" t="s">
        <v>346</v>
      </c>
      <c r="G2985" s="1">
        <v>40</v>
      </c>
      <c r="H2985" s="1" t="s">
        <v>9</v>
      </c>
    </row>
    <row r="2986" spans="1:8" x14ac:dyDescent="0.3">
      <c r="A2986" s="1">
        <v>1484</v>
      </c>
      <c r="B2986" s="1" t="s">
        <v>4</v>
      </c>
      <c r="C2986" s="1" t="s">
        <v>212</v>
      </c>
      <c r="D2986" s="1" t="s">
        <v>6132</v>
      </c>
      <c r="E2986" s="1" t="s">
        <v>6133</v>
      </c>
      <c r="F2986" s="1" t="s">
        <v>346</v>
      </c>
      <c r="G2986" s="1"/>
      <c r="H2986" s="1" t="s">
        <v>9</v>
      </c>
    </row>
    <row r="2987" spans="1:8" x14ac:dyDescent="0.3">
      <c r="A2987" s="1">
        <v>1485</v>
      </c>
      <c r="B2987" s="1" t="s">
        <v>657</v>
      </c>
      <c r="C2987" s="1" t="s">
        <v>30</v>
      </c>
      <c r="D2987" s="1" t="s">
        <v>6134</v>
      </c>
      <c r="E2987" s="1" t="s">
        <v>6135</v>
      </c>
      <c r="F2987" s="1" t="s">
        <v>346</v>
      </c>
      <c r="G2987" s="1">
        <v>450</v>
      </c>
      <c r="H2987" s="1" t="s">
        <v>9</v>
      </c>
    </row>
    <row r="2988" spans="1:8" x14ac:dyDescent="0.3">
      <c r="A2988" s="1">
        <v>1486</v>
      </c>
      <c r="B2988" s="1" t="s">
        <v>4</v>
      </c>
      <c r="C2988" s="1" t="s">
        <v>5</v>
      </c>
      <c r="D2988" s="1" t="s">
        <v>6136</v>
      </c>
      <c r="E2988" s="1" t="s">
        <v>6137</v>
      </c>
      <c r="F2988" s="1" t="s">
        <v>346</v>
      </c>
      <c r="G2988" s="1">
        <v>20</v>
      </c>
      <c r="H2988" s="1" t="s">
        <v>9</v>
      </c>
    </row>
    <row r="2989" spans="1:8" x14ac:dyDescent="0.3">
      <c r="A2989" s="1">
        <v>1487</v>
      </c>
      <c r="B2989" s="1" t="s">
        <v>14</v>
      </c>
      <c r="C2989" s="1" t="s">
        <v>18</v>
      </c>
      <c r="D2989" s="1" t="s">
        <v>6138</v>
      </c>
      <c r="E2989" s="1" t="s">
        <v>6139</v>
      </c>
      <c r="F2989" s="1" t="s">
        <v>346</v>
      </c>
      <c r="G2989" s="1"/>
      <c r="H2989" s="1" t="s">
        <v>117</v>
      </c>
    </row>
    <row r="2990" spans="1:8" x14ac:dyDescent="0.3">
      <c r="A2990" s="1">
        <v>1488</v>
      </c>
      <c r="B2990" s="1" t="s">
        <v>6140</v>
      </c>
      <c r="C2990" s="1" t="s">
        <v>5600</v>
      </c>
      <c r="D2990" s="1" t="s">
        <v>6141</v>
      </c>
      <c r="E2990" s="1" t="s">
        <v>6142</v>
      </c>
      <c r="F2990" s="1" t="s">
        <v>346</v>
      </c>
      <c r="G2990" s="1"/>
      <c r="H2990" s="1" t="s">
        <v>9</v>
      </c>
    </row>
    <row r="2991" spans="1:8" x14ac:dyDescent="0.3">
      <c r="A2991" s="1">
        <v>1489</v>
      </c>
      <c r="B2991" s="1" t="s">
        <v>6140</v>
      </c>
      <c r="C2991" s="1" t="s">
        <v>4200</v>
      </c>
      <c r="D2991" s="1" t="s">
        <v>6143</v>
      </c>
      <c r="E2991" s="1" t="s">
        <v>6144</v>
      </c>
      <c r="F2991" s="1" t="s">
        <v>346</v>
      </c>
      <c r="G2991" s="1"/>
      <c r="H2991" s="1" t="s">
        <v>9</v>
      </c>
    </row>
    <row r="2992" spans="1:8" x14ac:dyDescent="0.3">
      <c r="A2992" s="1">
        <v>1490</v>
      </c>
      <c r="B2992" s="1" t="s">
        <v>6140</v>
      </c>
      <c r="C2992" s="1" t="s">
        <v>3566</v>
      </c>
      <c r="D2992" s="1" t="s">
        <v>6145</v>
      </c>
      <c r="E2992" s="1" t="s">
        <v>6146</v>
      </c>
      <c r="F2992" s="1" t="s">
        <v>346</v>
      </c>
      <c r="G2992" s="1"/>
      <c r="H2992" s="1" t="s">
        <v>9</v>
      </c>
    </row>
    <row r="2993" spans="1:8" x14ac:dyDescent="0.3">
      <c r="A2993" s="1">
        <v>1491</v>
      </c>
      <c r="B2993" s="1" t="s">
        <v>6140</v>
      </c>
      <c r="C2993" s="1" t="s">
        <v>130</v>
      </c>
      <c r="D2993" s="1" t="s">
        <v>6147</v>
      </c>
      <c r="E2993" s="1" t="s">
        <v>6148</v>
      </c>
      <c r="F2993" s="1" t="s">
        <v>346</v>
      </c>
      <c r="G2993" s="1">
        <v>20</v>
      </c>
      <c r="H2993" s="1" t="s">
        <v>9</v>
      </c>
    </row>
    <row r="2994" spans="1:8" x14ac:dyDescent="0.3">
      <c r="A2994" s="1">
        <v>1492</v>
      </c>
      <c r="B2994" s="1" t="s">
        <v>233</v>
      </c>
      <c r="C2994" s="1" t="s">
        <v>4338</v>
      </c>
      <c r="D2994" s="1" t="s">
        <v>6149</v>
      </c>
      <c r="E2994" s="1" t="s">
        <v>6150</v>
      </c>
      <c r="F2994" s="1" t="s">
        <v>346</v>
      </c>
      <c r="G2994" s="1"/>
      <c r="H2994" s="1" t="s">
        <v>9</v>
      </c>
    </row>
    <row r="2995" spans="1:8" x14ac:dyDescent="0.3">
      <c r="A2995" s="1">
        <v>1493</v>
      </c>
      <c r="B2995" s="1" t="s">
        <v>5556</v>
      </c>
      <c r="C2995" s="1" t="s">
        <v>4092</v>
      </c>
      <c r="D2995" s="1" t="s">
        <v>6151</v>
      </c>
      <c r="E2995" s="1" t="s">
        <v>6152</v>
      </c>
      <c r="F2995" s="1" t="s">
        <v>346</v>
      </c>
      <c r="G2995" s="1"/>
      <c r="H2995" s="1" t="s">
        <v>9</v>
      </c>
    </row>
    <row r="2996" spans="1:8" x14ac:dyDescent="0.3">
      <c r="A2996" s="1">
        <v>1494</v>
      </c>
      <c r="B2996" s="1" t="s">
        <v>5556</v>
      </c>
      <c r="C2996" s="1" t="s">
        <v>5557</v>
      </c>
      <c r="D2996" s="1" t="s">
        <v>6153</v>
      </c>
      <c r="E2996" s="1" t="s">
        <v>6154</v>
      </c>
      <c r="F2996" s="1" t="s">
        <v>346</v>
      </c>
      <c r="G2996" s="1"/>
      <c r="H2996" s="1" t="s">
        <v>9</v>
      </c>
    </row>
    <row r="2997" spans="1:8" x14ac:dyDescent="0.3">
      <c r="A2997" s="1">
        <v>1495</v>
      </c>
      <c r="B2997" s="1" t="s">
        <v>6140</v>
      </c>
      <c r="C2997" s="1" t="s">
        <v>1561</v>
      </c>
      <c r="D2997" s="1" t="s">
        <v>6155</v>
      </c>
      <c r="E2997" s="1" t="s">
        <v>6156</v>
      </c>
      <c r="F2997" s="1" t="s">
        <v>346</v>
      </c>
      <c r="G2997" s="1"/>
      <c r="H2997" s="1" t="s">
        <v>9</v>
      </c>
    </row>
    <row r="2998" spans="1:8" x14ac:dyDescent="0.3">
      <c r="A2998" s="1">
        <v>1496</v>
      </c>
      <c r="B2998" s="1" t="s">
        <v>657</v>
      </c>
      <c r="C2998" s="1" t="s">
        <v>30</v>
      </c>
      <c r="D2998" s="1" t="s">
        <v>6157</v>
      </c>
      <c r="E2998" s="1" t="s">
        <v>6158</v>
      </c>
      <c r="F2998" s="1" t="s">
        <v>346</v>
      </c>
      <c r="G2998" s="1">
        <v>450</v>
      </c>
      <c r="H2998" s="1" t="s">
        <v>9</v>
      </c>
    </row>
    <row r="2999" spans="1:8" x14ac:dyDescent="0.3">
      <c r="A2999" s="1">
        <v>1497</v>
      </c>
      <c r="B2999" s="1" t="s">
        <v>6140</v>
      </c>
      <c r="C2999" s="1" t="s">
        <v>4200</v>
      </c>
      <c r="D2999" s="1" t="s">
        <v>6159</v>
      </c>
      <c r="E2999" s="1" t="s">
        <v>6160</v>
      </c>
      <c r="F2999" s="1" t="s">
        <v>346</v>
      </c>
      <c r="G2999" s="1"/>
      <c r="H2999" s="1" t="s">
        <v>9</v>
      </c>
    </row>
    <row r="3000" spans="1:8" x14ac:dyDescent="0.3">
      <c r="A3000" s="1">
        <v>1498</v>
      </c>
      <c r="B3000" s="1" t="s">
        <v>6140</v>
      </c>
      <c r="C3000" s="1" t="s">
        <v>212</v>
      </c>
      <c r="D3000" s="1" t="s">
        <v>6161</v>
      </c>
      <c r="E3000" s="1" t="s">
        <v>6162</v>
      </c>
      <c r="F3000" s="1" t="s">
        <v>346</v>
      </c>
      <c r="G3000" s="1">
        <v>20</v>
      </c>
      <c r="H3000" s="1" t="s">
        <v>9</v>
      </c>
    </row>
    <row r="3001" spans="1:8" x14ac:dyDescent="0.3">
      <c r="A3001" s="1">
        <v>1499</v>
      </c>
      <c r="B3001" s="1" t="s">
        <v>6140</v>
      </c>
      <c r="C3001" s="1" t="s">
        <v>4483</v>
      </c>
      <c r="D3001" s="1" t="s">
        <v>6163</v>
      </c>
      <c r="E3001" s="1" t="s">
        <v>6164</v>
      </c>
      <c r="F3001" s="1" t="s">
        <v>346</v>
      </c>
      <c r="G3001" s="1"/>
      <c r="H3001" s="1" t="s">
        <v>9</v>
      </c>
    </row>
    <row r="3002" spans="1:8" x14ac:dyDescent="0.3">
      <c r="A3002" s="1">
        <v>0</v>
      </c>
      <c r="B3002" s="1" t="s">
        <v>5603</v>
      </c>
      <c r="C3002" s="1" t="s">
        <v>27</v>
      </c>
      <c r="D3002" s="1" t="s">
        <v>6165</v>
      </c>
      <c r="E3002" s="1" t="s">
        <v>6166</v>
      </c>
      <c r="F3002" s="1" t="s">
        <v>346</v>
      </c>
      <c r="G3002" s="1"/>
      <c r="H3002" s="1" t="s">
        <v>9</v>
      </c>
    </row>
    <row r="3003" spans="1:8" x14ac:dyDescent="0.3">
      <c r="A3003" s="1">
        <v>1</v>
      </c>
      <c r="B3003" s="1" t="s">
        <v>233</v>
      </c>
      <c r="C3003" s="1" t="s">
        <v>4338</v>
      </c>
      <c r="D3003" s="1" t="s">
        <v>6167</v>
      </c>
      <c r="E3003" s="1" t="s">
        <v>6168</v>
      </c>
      <c r="F3003" s="1" t="s">
        <v>346</v>
      </c>
      <c r="G3003" s="1"/>
      <c r="H3003" s="1" t="s">
        <v>9</v>
      </c>
    </row>
    <row r="3004" spans="1:8" x14ac:dyDescent="0.3">
      <c r="A3004" s="1">
        <v>2</v>
      </c>
      <c r="B3004" s="1" t="s">
        <v>6140</v>
      </c>
      <c r="C3004" s="1" t="s">
        <v>529</v>
      </c>
      <c r="D3004" s="1" t="s">
        <v>6169</v>
      </c>
      <c r="E3004" s="1" t="s">
        <v>6170</v>
      </c>
      <c r="F3004" s="1" t="s">
        <v>346</v>
      </c>
      <c r="G3004" s="1"/>
      <c r="H3004" s="1" t="s">
        <v>9</v>
      </c>
    </row>
    <row r="3005" spans="1:8" x14ac:dyDescent="0.3">
      <c r="A3005" s="1">
        <v>3</v>
      </c>
      <c r="B3005" s="1" t="s">
        <v>6140</v>
      </c>
      <c r="C3005" s="1" t="s">
        <v>1630</v>
      </c>
      <c r="D3005" s="1" t="s">
        <v>6171</v>
      </c>
      <c r="E3005" s="1" t="s">
        <v>6172</v>
      </c>
      <c r="F3005" s="1" t="s">
        <v>346</v>
      </c>
      <c r="G3005" s="1">
        <v>40</v>
      </c>
      <c r="H3005" s="1" t="s">
        <v>9</v>
      </c>
    </row>
    <row r="3006" spans="1:8" x14ac:dyDescent="0.3">
      <c r="A3006" s="1">
        <v>4</v>
      </c>
      <c r="B3006" s="1" t="s">
        <v>6140</v>
      </c>
      <c r="C3006" s="1" t="s">
        <v>3373</v>
      </c>
      <c r="D3006" s="1" t="s">
        <v>6173</v>
      </c>
      <c r="E3006" s="1" t="s">
        <v>6174</v>
      </c>
      <c r="F3006" s="1" t="s">
        <v>346</v>
      </c>
      <c r="G3006" s="1"/>
      <c r="H3006" s="1" t="s">
        <v>9</v>
      </c>
    </row>
    <row r="3007" spans="1:8" x14ac:dyDescent="0.3">
      <c r="A3007" s="1">
        <v>5</v>
      </c>
      <c r="B3007" s="1" t="s">
        <v>6140</v>
      </c>
      <c r="C3007" s="1" t="s">
        <v>1630</v>
      </c>
      <c r="D3007" s="1" t="s">
        <v>6175</v>
      </c>
      <c r="E3007" s="1" t="s">
        <v>6176</v>
      </c>
      <c r="F3007" s="1" t="s">
        <v>346</v>
      </c>
      <c r="G3007" s="1">
        <v>40</v>
      </c>
      <c r="H3007" s="1" t="s">
        <v>9</v>
      </c>
    </row>
    <row r="3008" spans="1:8" x14ac:dyDescent="0.3">
      <c r="A3008" s="1">
        <v>6</v>
      </c>
      <c r="B3008" s="1" t="s">
        <v>6140</v>
      </c>
      <c r="C3008" s="1" t="s">
        <v>5</v>
      </c>
      <c r="D3008" s="1" t="s">
        <v>6177</v>
      </c>
      <c r="E3008" s="1" t="s">
        <v>6178</v>
      </c>
      <c r="F3008" s="1" t="s">
        <v>346</v>
      </c>
      <c r="G3008" s="1">
        <v>20</v>
      </c>
      <c r="H3008" s="1" t="s">
        <v>9</v>
      </c>
    </row>
    <row r="3009" spans="1:8" x14ac:dyDescent="0.3">
      <c r="A3009" s="1">
        <v>7</v>
      </c>
      <c r="B3009" s="1" t="s">
        <v>6140</v>
      </c>
      <c r="C3009" s="1" t="s">
        <v>1630</v>
      </c>
      <c r="D3009" s="1" t="s">
        <v>6179</v>
      </c>
      <c r="E3009" s="1" t="s">
        <v>6180</v>
      </c>
      <c r="F3009" s="1" t="s">
        <v>346</v>
      </c>
      <c r="G3009" s="1">
        <v>40</v>
      </c>
      <c r="H3009" s="1" t="s">
        <v>9</v>
      </c>
    </row>
    <row r="3010" spans="1:8" x14ac:dyDescent="0.3">
      <c r="A3010" s="1">
        <v>8</v>
      </c>
      <c r="B3010" s="1" t="s">
        <v>497</v>
      </c>
      <c r="C3010" s="1" t="s">
        <v>498</v>
      </c>
      <c r="D3010" s="1" t="s">
        <v>6181</v>
      </c>
      <c r="E3010" s="1" t="s">
        <v>5881</v>
      </c>
      <c r="F3010" s="1" t="s">
        <v>346</v>
      </c>
      <c r="G3010" s="1"/>
      <c r="H3010" s="1" t="s">
        <v>257</v>
      </c>
    </row>
    <row r="3011" spans="1:8" x14ac:dyDescent="0.3">
      <c r="A3011" s="1">
        <v>9</v>
      </c>
      <c r="B3011" s="1" t="s">
        <v>6140</v>
      </c>
      <c r="C3011" s="1" t="s">
        <v>3566</v>
      </c>
      <c r="D3011" s="1" t="s">
        <v>6182</v>
      </c>
      <c r="E3011" s="1" t="s">
        <v>6183</v>
      </c>
      <c r="F3011" s="1" t="s">
        <v>346</v>
      </c>
      <c r="G3011" s="1"/>
      <c r="H3011" s="1" t="s">
        <v>9</v>
      </c>
    </row>
    <row r="3012" spans="1:8" x14ac:dyDescent="0.3">
      <c r="A3012" s="1">
        <v>10</v>
      </c>
      <c r="B3012" s="1" t="s">
        <v>233</v>
      </c>
      <c r="C3012" s="1" t="s">
        <v>4338</v>
      </c>
      <c r="D3012" s="1" t="s">
        <v>6184</v>
      </c>
      <c r="E3012" s="1" t="s">
        <v>6185</v>
      </c>
      <c r="F3012" s="1" t="s">
        <v>346</v>
      </c>
      <c r="G3012" s="1"/>
      <c r="H3012" s="1" t="s">
        <v>9</v>
      </c>
    </row>
    <row r="3013" spans="1:8" x14ac:dyDescent="0.3">
      <c r="A3013" s="1">
        <v>11</v>
      </c>
      <c r="B3013" s="1" t="s">
        <v>6140</v>
      </c>
      <c r="C3013" s="1" t="s">
        <v>212</v>
      </c>
      <c r="D3013" s="1" t="s">
        <v>6186</v>
      </c>
      <c r="E3013" s="1" t="s">
        <v>6187</v>
      </c>
      <c r="F3013" s="1" t="s">
        <v>346</v>
      </c>
      <c r="G3013" s="1">
        <v>20</v>
      </c>
      <c r="H3013" s="1" t="s">
        <v>9</v>
      </c>
    </row>
    <row r="3014" spans="1:8" x14ac:dyDescent="0.3">
      <c r="A3014" s="1">
        <v>12</v>
      </c>
      <c r="B3014" s="1" t="s">
        <v>6140</v>
      </c>
      <c r="C3014" s="1" t="s">
        <v>5</v>
      </c>
      <c r="D3014" s="1" t="s">
        <v>6188</v>
      </c>
      <c r="E3014" s="1" t="s">
        <v>6189</v>
      </c>
      <c r="F3014" s="1" t="s">
        <v>346</v>
      </c>
      <c r="G3014" s="1"/>
      <c r="H3014" s="1" t="s">
        <v>9</v>
      </c>
    </row>
    <row r="3015" spans="1:8" x14ac:dyDescent="0.3">
      <c r="A3015" s="1">
        <v>13</v>
      </c>
      <c r="B3015" s="1" t="s">
        <v>6140</v>
      </c>
      <c r="C3015" s="1" t="s">
        <v>4200</v>
      </c>
      <c r="D3015" s="1" t="s">
        <v>6190</v>
      </c>
      <c r="E3015" s="1" t="s">
        <v>6191</v>
      </c>
      <c r="F3015" s="1" t="s">
        <v>346</v>
      </c>
      <c r="G3015" s="1"/>
      <c r="H3015" s="1" t="s">
        <v>9</v>
      </c>
    </row>
    <row r="3016" spans="1:8" x14ac:dyDescent="0.3">
      <c r="A3016" s="1">
        <v>14</v>
      </c>
      <c r="B3016" s="1" t="s">
        <v>657</v>
      </c>
      <c r="C3016" s="1" t="s">
        <v>30</v>
      </c>
      <c r="D3016" s="1" t="s">
        <v>6192</v>
      </c>
      <c r="E3016" s="1" t="s">
        <v>6193</v>
      </c>
      <c r="F3016" s="1" t="s">
        <v>346</v>
      </c>
      <c r="G3016" s="1">
        <v>450</v>
      </c>
      <c r="H3016" s="1" t="s">
        <v>9</v>
      </c>
    </row>
    <row r="3017" spans="1:8" x14ac:dyDescent="0.3">
      <c r="A3017" s="1">
        <v>15</v>
      </c>
      <c r="B3017" s="1" t="s">
        <v>6140</v>
      </c>
      <c r="C3017" s="1" t="s">
        <v>2022</v>
      </c>
      <c r="D3017" s="1" t="s">
        <v>6194</v>
      </c>
      <c r="E3017" s="1" t="s">
        <v>6195</v>
      </c>
      <c r="F3017" s="1" t="s">
        <v>346</v>
      </c>
      <c r="G3017" s="1"/>
      <c r="H3017" s="1" t="s">
        <v>257</v>
      </c>
    </row>
    <row r="3018" spans="1:8" x14ac:dyDescent="0.3">
      <c r="A3018" s="1">
        <v>16</v>
      </c>
      <c r="B3018" s="1" t="s">
        <v>3891</v>
      </c>
      <c r="C3018" s="1" t="s">
        <v>714</v>
      </c>
      <c r="D3018" s="1" t="s">
        <v>6196</v>
      </c>
      <c r="E3018" s="1" t="s">
        <v>6197</v>
      </c>
      <c r="F3018" s="1" t="s">
        <v>346</v>
      </c>
      <c r="G3018" s="1"/>
      <c r="H3018" s="1" t="s">
        <v>9</v>
      </c>
    </row>
    <row r="3019" spans="1:8" x14ac:dyDescent="0.3">
      <c r="A3019" s="1">
        <v>17</v>
      </c>
      <c r="B3019" s="1" t="s">
        <v>6140</v>
      </c>
      <c r="C3019" s="1" t="s">
        <v>130</v>
      </c>
      <c r="D3019" s="1" t="s">
        <v>6198</v>
      </c>
      <c r="E3019" s="1" t="s">
        <v>6199</v>
      </c>
      <c r="F3019" s="1" t="s">
        <v>346</v>
      </c>
      <c r="G3019" s="1"/>
      <c r="H3019" s="1" t="s">
        <v>9</v>
      </c>
    </row>
    <row r="3020" spans="1:8" x14ac:dyDescent="0.3">
      <c r="A3020" s="1">
        <v>18</v>
      </c>
      <c r="B3020" s="1" t="s">
        <v>60</v>
      </c>
      <c r="C3020" s="1" t="s">
        <v>61</v>
      </c>
      <c r="D3020" s="1" t="s">
        <v>6200</v>
      </c>
      <c r="E3020" s="1" t="s">
        <v>6201</v>
      </c>
      <c r="F3020" s="1" t="s">
        <v>346</v>
      </c>
      <c r="G3020" s="1"/>
      <c r="H3020" s="1" t="s">
        <v>9</v>
      </c>
    </row>
    <row r="3021" spans="1:8" x14ac:dyDescent="0.3">
      <c r="A3021" s="1">
        <v>19</v>
      </c>
      <c r="B3021" s="1" t="s">
        <v>6140</v>
      </c>
      <c r="C3021" s="1" t="s">
        <v>3373</v>
      </c>
      <c r="D3021" s="1" t="s">
        <v>6202</v>
      </c>
      <c r="E3021" s="1" t="s">
        <v>6203</v>
      </c>
      <c r="F3021" s="1" t="s">
        <v>346</v>
      </c>
      <c r="G3021" s="1"/>
      <c r="H3021" s="1" t="s">
        <v>9</v>
      </c>
    </row>
    <row r="3022" spans="1:8" x14ac:dyDescent="0.3">
      <c r="A3022" s="1">
        <v>20</v>
      </c>
      <c r="B3022" s="1" t="s">
        <v>6140</v>
      </c>
      <c r="C3022" s="1" t="s">
        <v>212</v>
      </c>
      <c r="D3022" s="1" t="s">
        <v>6204</v>
      </c>
      <c r="E3022" s="1" t="s">
        <v>5480</v>
      </c>
      <c r="F3022" s="1" t="s">
        <v>346</v>
      </c>
      <c r="G3022" s="1">
        <v>20</v>
      </c>
      <c r="H3022" s="1" t="s">
        <v>9</v>
      </c>
    </row>
    <row r="3023" spans="1:8" x14ac:dyDescent="0.3">
      <c r="A3023" s="1">
        <v>21</v>
      </c>
      <c r="B3023" s="1" t="s">
        <v>6140</v>
      </c>
      <c r="C3023" s="1" t="s">
        <v>1630</v>
      </c>
      <c r="D3023" s="1" t="s">
        <v>6205</v>
      </c>
      <c r="E3023" s="1" t="s">
        <v>6206</v>
      </c>
      <c r="F3023" s="1" t="s">
        <v>346</v>
      </c>
      <c r="G3023" s="1">
        <v>40</v>
      </c>
      <c r="H3023" s="1" t="s">
        <v>9</v>
      </c>
    </row>
    <row r="3024" spans="1:8" x14ac:dyDescent="0.3">
      <c r="A3024" s="1">
        <v>22</v>
      </c>
      <c r="B3024" s="1" t="s">
        <v>6140</v>
      </c>
      <c r="C3024" s="1" t="s">
        <v>3566</v>
      </c>
      <c r="D3024" s="1" t="s">
        <v>6207</v>
      </c>
      <c r="E3024" s="1" t="s">
        <v>6208</v>
      </c>
      <c r="F3024" s="1" t="s">
        <v>346</v>
      </c>
      <c r="G3024" s="1"/>
      <c r="H3024" s="1" t="s">
        <v>9</v>
      </c>
    </row>
    <row r="3025" spans="1:8" x14ac:dyDescent="0.3">
      <c r="A3025" s="1">
        <v>23</v>
      </c>
      <c r="B3025" s="1" t="s">
        <v>233</v>
      </c>
      <c r="C3025" s="1" t="s">
        <v>4338</v>
      </c>
      <c r="D3025" s="1" t="s">
        <v>6209</v>
      </c>
      <c r="E3025" s="1" t="s">
        <v>6210</v>
      </c>
      <c r="F3025" s="1" t="s">
        <v>346</v>
      </c>
      <c r="G3025" s="1"/>
      <c r="H3025" s="1" t="s">
        <v>9</v>
      </c>
    </row>
    <row r="3026" spans="1:8" x14ac:dyDescent="0.3">
      <c r="A3026" s="1">
        <v>24</v>
      </c>
      <c r="B3026" s="1" t="s">
        <v>657</v>
      </c>
      <c r="C3026" s="1" t="s">
        <v>30</v>
      </c>
      <c r="D3026" s="1" t="s">
        <v>6211</v>
      </c>
      <c r="E3026" s="1" t="s">
        <v>6212</v>
      </c>
      <c r="F3026" s="1" t="s">
        <v>346</v>
      </c>
      <c r="G3026" s="1">
        <v>450</v>
      </c>
      <c r="H3026" s="1" t="s">
        <v>9</v>
      </c>
    </row>
    <row r="3027" spans="1:8" x14ac:dyDescent="0.3">
      <c r="A3027" s="1">
        <v>25</v>
      </c>
      <c r="B3027" s="1" t="s">
        <v>6140</v>
      </c>
      <c r="C3027" s="1" t="s">
        <v>5</v>
      </c>
      <c r="D3027" s="1" t="s">
        <v>6213</v>
      </c>
      <c r="E3027" s="1" t="s">
        <v>6214</v>
      </c>
      <c r="F3027" s="1" t="s">
        <v>346</v>
      </c>
      <c r="G3027" s="1"/>
      <c r="H3027" s="1" t="s">
        <v>9</v>
      </c>
    </row>
    <row r="3028" spans="1:8" x14ac:dyDescent="0.3">
      <c r="A3028" s="1">
        <v>26</v>
      </c>
      <c r="B3028" s="1" t="s">
        <v>6140</v>
      </c>
      <c r="C3028" s="1" t="s">
        <v>212</v>
      </c>
      <c r="D3028" s="1" t="s">
        <v>6215</v>
      </c>
      <c r="E3028" s="1" t="s">
        <v>5480</v>
      </c>
      <c r="F3028" s="1" t="s">
        <v>346</v>
      </c>
      <c r="G3028" s="1">
        <v>20</v>
      </c>
      <c r="H3028" s="1" t="s">
        <v>9</v>
      </c>
    </row>
    <row r="3029" spans="1:8" x14ac:dyDescent="0.3">
      <c r="A3029" s="1">
        <v>27</v>
      </c>
      <c r="B3029" s="1" t="s">
        <v>342</v>
      </c>
      <c r="C3029" s="1" t="s">
        <v>5681</v>
      </c>
      <c r="D3029" s="1" t="s">
        <v>6216</v>
      </c>
      <c r="E3029" s="1" t="s">
        <v>6217</v>
      </c>
      <c r="F3029" s="1" t="s">
        <v>346</v>
      </c>
      <c r="G3029" s="1">
        <v>40</v>
      </c>
      <c r="H3029" s="1" t="s">
        <v>117</v>
      </c>
    </row>
    <row r="3030" spans="1:8" x14ac:dyDescent="0.3">
      <c r="A3030" s="1">
        <v>28</v>
      </c>
      <c r="B3030" s="1" t="s">
        <v>233</v>
      </c>
      <c r="C3030" s="1" t="s">
        <v>4338</v>
      </c>
      <c r="D3030" s="1" t="s">
        <v>6218</v>
      </c>
      <c r="E3030" s="1" t="s">
        <v>6219</v>
      </c>
      <c r="F3030" s="1" t="s">
        <v>346</v>
      </c>
      <c r="G3030" s="1"/>
      <c r="H3030" s="1" t="s">
        <v>9</v>
      </c>
    </row>
    <row r="3031" spans="1:8" x14ac:dyDescent="0.3">
      <c r="A3031" s="1">
        <v>29</v>
      </c>
      <c r="B3031" s="1" t="s">
        <v>6140</v>
      </c>
      <c r="C3031" s="1" t="s">
        <v>130</v>
      </c>
      <c r="D3031" s="1" t="s">
        <v>6220</v>
      </c>
      <c r="E3031" s="1" t="s">
        <v>6221</v>
      </c>
      <c r="F3031" s="1" t="s">
        <v>346</v>
      </c>
      <c r="G3031" s="1">
        <v>20</v>
      </c>
      <c r="H3031" s="1" t="s">
        <v>9</v>
      </c>
    </row>
    <row r="3032" spans="1:8" x14ac:dyDescent="0.3">
      <c r="A3032" s="1">
        <v>30</v>
      </c>
      <c r="B3032" s="1" t="s">
        <v>6140</v>
      </c>
      <c r="C3032" s="1" t="s">
        <v>5</v>
      </c>
      <c r="D3032" s="1" t="s">
        <v>6222</v>
      </c>
      <c r="E3032" s="1" t="s">
        <v>6223</v>
      </c>
      <c r="F3032" s="1" t="s">
        <v>346</v>
      </c>
      <c r="G3032" s="1">
        <v>20</v>
      </c>
      <c r="H3032" s="1" t="s">
        <v>9</v>
      </c>
    </row>
    <row r="3033" spans="1:8" x14ac:dyDescent="0.3">
      <c r="A3033" s="1">
        <v>31</v>
      </c>
      <c r="B3033" s="1" t="s">
        <v>3868</v>
      </c>
      <c r="C3033" s="1" t="s">
        <v>3478</v>
      </c>
      <c r="D3033" s="1" t="s">
        <v>6224</v>
      </c>
      <c r="E3033" s="1" t="s">
        <v>6225</v>
      </c>
      <c r="F3033" s="1" t="s">
        <v>346</v>
      </c>
      <c r="G3033" s="1"/>
      <c r="H3033" s="1" t="s">
        <v>9</v>
      </c>
    </row>
    <row r="3034" spans="1:8" x14ac:dyDescent="0.3">
      <c r="A3034" s="1">
        <v>32</v>
      </c>
      <c r="B3034" s="1" t="s">
        <v>6140</v>
      </c>
      <c r="C3034" s="1" t="s">
        <v>529</v>
      </c>
      <c r="D3034" s="1" t="s">
        <v>6226</v>
      </c>
      <c r="E3034" s="1" t="s">
        <v>6227</v>
      </c>
      <c r="F3034" s="1" t="s">
        <v>346</v>
      </c>
      <c r="G3034" s="1"/>
      <c r="H3034" s="1" t="s">
        <v>9</v>
      </c>
    </row>
    <row r="3035" spans="1:8" x14ac:dyDescent="0.3">
      <c r="A3035" s="1">
        <v>33</v>
      </c>
      <c r="B3035" s="1" t="s">
        <v>5722</v>
      </c>
      <c r="C3035" s="1" t="s">
        <v>5723</v>
      </c>
      <c r="D3035" s="1" t="s">
        <v>6228</v>
      </c>
      <c r="E3035" s="1" t="s">
        <v>6229</v>
      </c>
      <c r="F3035" s="1" t="s">
        <v>346</v>
      </c>
      <c r="G3035" s="1"/>
      <c r="H3035" s="1" t="s">
        <v>9</v>
      </c>
    </row>
    <row r="3036" spans="1:8" x14ac:dyDescent="0.3">
      <c r="A3036" s="1">
        <v>34</v>
      </c>
      <c r="B3036" s="1" t="s">
        <v>6140</v>
      </c>
      <c r="C3036" s="1" t="s">
        <v>212</v>
      </c>
      <c r="D3036" s="1" t="s">
        <v>6230</v>
      </c>
      <c r="E3036" s="1" t="s">
        <v>5480</v>
      </c>
      <c r="F3036" s="1" t="s">
        <v>346</v>
      </c>
      <c r="G3036" s="1">
        <v>20</v>
      </c>
      <c r="H3036" s="1" t="s">
        <v>9</v>
      </c>
    </row>
    <row r="3037" spans="1:8" x14ac:dyDescent="0.3">
      <c r="A3037" s="1">
        <v>35</v>
      </c>
      <c r="B3037" s="1" t="s">
        <v>6140</v>
      </c>
      <c r="C3037" s="1" t="s">
        <v>3373</v>
      </c>
      <c r="D3037" s="1" t="s">
        <v>6231</v>
      </c>
      <c r="E3037" s="1" t="s">
        <v>6232</v>
      </c>
      <c r="F3037" s="1" t="s">
        <v>346</v>
      </c>
      <c r="G3037" s="1"/>
      <c r="H3037" s="1" t="s">
        <v>257</v>
      </c>
    </row>
    <row r="3038" spans="1:8" x14ac:dyDescent="0.3">
      <c r="A3038" s="1">
        <v>36</v>
      </c>
      <c r="B3038" s="1" t="s">
        <v>6140</v>
      </c>
      <c r="C3038" s="1" t="s">
        <v>5</v>
      </c>
      <c r="D3038" s="1" t="s">
        <v>6233</v>
      </c>
      <c r="E3038" s="1" t="s">
        <v>6234</v>
      </c>
      <c r="F3038" s="1" t="s">
        <v>346</v>
      </c>
      <c r="G3038" s="1"/>
      <c r="H3038" s="1" t="s">
        <v>9</v>
      </c>
    </row>
    <row r="3039" spans="1:8" x14ac:dyDescent="0.3">
      <c r="A3039" s="1">
        <v>37</v>
      </c>
      <c r="B3039" s="1" t="s">
        <v>6140</v>
      </c>
      <c r="C3039" s="1" t="s">
        <v>3566</v>
      </c>
      <c r="D3039" s="1" t="s">
        <v>6235</v>
      </c>
      <c r="E3039" s="1" t="s">
        <v>6236</v>
      </c>
      <c r="F3039" s="1" t="s">
        <v>346</v>
      </c>
      <c r="G3039" s="1"/>
      <c r="H3039" s="1" t="s">
        <v>9</v>
      </c>
    </row>
    <row r="3040" spans="1:8" x14ac:dyDescent="0.3">
      <c r="A3040" s="1">
        <v>38</v>
      </c>
      <c r="B3040" s="1" t="s">
        <v>6140</v>
      </c>
      <c r="C3040" s="1" t="s">
        <v>1561</v>
      </c>
      <c r="D3040" s="1" t="s">
        <v>6237</v>
      </c>
      <c r="E3040" s="1" t="s">
        <v>6238</v>
      </c>
      <c r="F3040" s="1" t="s">
        <v>346</v>
      </c>
      <c r="G3040" s="1"/>
      <c r="H3040" s="1" t="s">
        <v>9</v>
      </c>
    </row>
    <row r="3041" spans="1:8" x14ac:dyDescent="0.3">
      <c r="A3041" s="1">
        <v>39</v>
      </c>
      <c r="B3041" s="1" t="s">
        <v>657</v>
      </c>
      <c r="C3041" s="1" t="s">
        <v>658</v>
      </c>
      <c r="D3041" s="1" t="s">
        <v>6239</v>
      </c>
      <c r="E3041" s="1" t="s">
        <v>6240</v>
      </c>
      <c r="F3041" s="1" t="s">
        <v>346</v>
      </c>
      <c r="G3041" s="1">
        <v>450</v>
      </c>
      <c r="H3041" s="1" t="s">
        <v>9</v>
      </c>
    </row>
    <row r="3042" spans="1:8" x14ac:dyDescent="0.3">
      <c r="A3042" s="1">
        <v>40</v>
      </c>
      <c r="B3042" s="1" t="s">
        <v>6140</v>
      </c>
      <c r="C3042" s="1" t="s">
        <v>3566</v>
      </c>
      <c r="D3042" s="1" t="s">
        <v>6241</v>
      </c>
      <c r="E3042" s="1" t="s">
        <v>6242</v>
      </c>
      <c r="F3042" s="1" t="s">
        <v>346</v>
      </c>
      <c r="G3042" s="1"/>
      <c r="H3042" s="1" t="s">
        <v>9</v>
      </c>
    </row>
    <row r="3043" spans="1:8" x14ac:dyDescent="0.3">
      <c r="A3043" s="1">
        <v>41</v>
      </c>
      <c r="B3043" s="1" t="s">
        <v>6140</v>
      </c>
      <c r="C3043" s="1" t="s">
        <v>1630</v>
      </c>
      <c r="D3043" s="1" t="s">
        <v>6243</v>
      </c>
      <c r="E3043" s="1" t="s">
        <v>6244</v>
      </c>
      <c r="F3043" s="1" t="s">
        <v>346</v>
      </c>
      <c r="G3043" s="1">
        <v>40</v>
      </c>
      <c r="H3043" s="1" t="s">
        <v>9</v>
      </c>
    </row>
    <row r="3044" spans="1:8" x14ac:dyDescent="0.3">
      <c r="A3044" s="1">
        <v>42</v>
      </c>
      <c r="B3044" s="1" t="s">
        <v>3868</v>
      </c>
      <c r="C3044" s="1" t="s">
        <v>3160</v>
      </c>
      <c r="D3044" s="1" t="s">
        <v>6245</v>
      </c>
      <c r="E3044" s="1" t="s">
        <v>6246</v>
      </c>
      <c r="F3044" s="1" t="s">
        <v>346</v>
      </c>
      <c r="G3044" s="1"/>
      <c r="H3044" s="1" t="s">
        <v>9</v>
      </c>
    </row>
    <row r="3045" spans="1:8" x14ac:dyDescent="0.3">
      <c r="A3045" s="1">
        <v>43</v>
      </c>
      <c r="B3045" s="1" t="s">
        <v>6140</v>
      </c>
      <c r="C3045" s="1" t="s">
        <v>212</v>
      </c>
      <c r="D3045" s="1" t="s">
        <v>6247</v>
      </c>
      <c r="E3045" s="1" t="s">
        <v>6248</v>
      </c>
      <c r="F3045" s="1" t="s">
        <v>346</v>
      </c>
      <c r="G3045" s="1">
        <v>20</v>
      </c>
      <c r="H3045" s="1" t="s">
        <v>9</v>
      </c>
    </row>
    <row r="3046" spans="1:8" x14ac:dyDescent="0.3">
      <c r="A3046" s="1">
        <v>44</v>
      </c>
      <c r="B3046" s="1" t="s">
        <v>6140</v>
      </c>
      <c r="C3046" s="1" t="s">
        <v>5</v>
      </c>
      <c r="D3046" s="1" t="s">
        <v>6249</v>
      </c>
      <c r="E3046" s="1" t="s">
        <v>5480</v>
      </c>
      <c r="F3046" s="1" t="s">
        <v>346</v>
      </c>
      <c r="G3046" s="1">
        <v>20</v>
      </c>
      <c r="H3046" s="1" t="s">
        <v>9</v>
      </c>
    </row>
    <row r="3047" spans="1:8" x14ac:dyDescent="0.3">
      <c r="A3047" s="1">
        <v>45</v>
      </c>
      <c r="B3047" s="1" t="s">
        <v>6140</v>
      </c>
      <c r="C3047" s="1" t="s">
        <v>1630</v>
      </c>
      <c r="D3047" s="1" t="s">
        <v>6250</v>
      </c>
      <c r="E3047" s="1" t="s">
        <v>6251</v>
      </c>
      <c r="F3047" s="1" t="s">
        <v>346</v>
      </c>
      <c r="G3047" s="1">
        <v>40</v>
      </c>
      <c r="H3047" s="1" t="s">
        <v>9</v>
      </c>
    </row>
    <row r="3048" spans="1:8" x14ac:dyDescent="0.3">
      <c r="A3048" s="1">
        <v>46</v>
      </c>
      <c r="B3048" s="1" t="s">
        <v>6140</v>
      </c>
      <c r="C3048" s="1" t="s">
        <v>3566</v>
      </c>
      <c r="D3048" s="1" t="s">
        <v>6252</v>
      </c>
      <c r="E3048" s="1" t="s">
        <v>6253</v>
      </c>
      <c r="F3048" s="1" t="s">
        <v>346</v>
      </c>
      <c r="G3048" s="1"/>
      <c r="H3048" s="1" t="s">
        <v>9</v>
      </c>
    </row>
    <row r="3049" spans="1:8" x14ac:dyDescent="0.3">
      <c r="A3049" s="1">
        <v>47</v>
      </c>
      <c r="B3049" s="1" t="s">
        <v>5556</v>
      </c>
      <c r="C3049" s="1" t="s">
        <v>5557</v>
      </c>
      <c r="D3049" s="1" t="s">
        <v>6254</v>
      </c>
      <c r="E3049" s="1" t="s">
        <v>6255</v>
      </c>
      <c r="F3049" s="1" t="s">
        <v>346</v>
      </c>
      <c r="G3049" s="1"/>
      <c r="H3049" s="1" t="s">
        <v>9</v>
      </c>
    </row>
    <row r="3050" spans="1:8" x14ac:dyDescent="0.3">
      <c r="A3050" s="1">
        <v>48</v>
      </c>
      <c r="B3050" s="1" t="s">
        <v>657</v>
      </c>
      <c r="C3050" s="1" t="s">
        <v>30</v>
      </c>
      <c r="D3050" s="1" t="s">
        <v>6256</v>
      </c>
      <c r="E3050" s="1" t="s">
        <v>6257</v>
      </c>
      <c r="F3050" s="1" t="s">
        <v>346</v>
      </c>
      <c r="G3050" s="1">
        <v>450</v>
      </c>
      <c r="H3050" s="1" t="s">
        <v>9</v>
      </c>
    </row>
    <row r="3051" spans="1:8" x14ac:dyDescent="0.3">
      <c r="A3051" s="1">
        <v>49</v>
      </c>
      <c r="B3051" s="1" t="s">
        <v>6140</v>
      </c>
      <c r="C3051" s="1" t="s">
        <v>3566</v>
      </c>
      <c r="D3051" s="1" t="s">
        <v>6258</v>
      </c>
      <c r="E3051" s="1" t="s">
        <v>6259</v>
      </c>
      <c r="F3051" s="1" t="s">
        <v>346</v>
      </c>
      <c r="G3051" s="1"/>
      <c r="H3051" s="1" t="s">
        <v>9</v>
      </c>
    </row>
    <row r="3052" spans="1:8" x14ac:dyDescent="0.3">
      <c r="A3052" s="1">
        <v>50</v>
      </c>
      <c r="B3052" s="1" t="s">
        <v>5556</v>
      </c>
      <c r="C3052" s="1" t="s">
        <v>4092</v>
      </c>
      <c r="D3052" s="1" t="s">
        <v>6260</v>
      </c>
      <c r="E3052" s="1" t="s">
        <v>6261</v>
      </c>
      <c r="F3052" s="1" t="s">
        <v>346</v>
      </c>
      <c r="G3052" s="1"/>
      <c r="H3052" s="1" t="s">
        <v>257</v>
      </c>
    </row>
    <row r="3053" spans="1:8" x14ac:dyDescent="0.3">
      <c r="A3053" s="1">
        <v>51</v>
      </c>
      <c r="B3053" s="1" t="s">
        <v>6140</v>
      </c>
      <c r="C3053" s="1" t="s">
        <v>3373</v>
      </c>
      <c r="D3053" s="1" t="s">
        <v>6262</v>
      </c>
      <c r="E3053" s="1" t="s">
        <v>6263</v>
      </c>
      <c r="F3053" s="1" t="s">
        <v>346</v>
      </c>
      <c r="G3053" s="1"/>
      <c r="H3053" s="1" t="s">
        <v>9</v>
      </c>
    </row>
    <row r="3054" spans="1:8" x14ac:dyDescent="0.3">
      <c r="A3054" s="1">
        <v>52</v>
      </c>
      <c r="B3054" s="1" t="s">
        <v>3868</v>
      </c>
      <c r="C3054" s="1" t="s">
        <v>3160</v>
      </c>
      <c r="D3054" s="1" t="s">
        <v>6264</v>
      </c>
      <c r="E3054" s="1" t="s">
        <v>6265</v>
      </c>
      <c r="F3054" s="1" t="s">
        <v>346</v>
      </c>
      <c r="G3054" s="1"/>
      <c r="H3054" s="1" t="s">
        <v>9</v>
      </c>
    </row>
    <row r="3055" spans="1:8" x14ac:dyDescent="0.3">
      <c r="A3055" s="1">
        <v>53</v>
      </c>
      <c r="B3055" s="1" t="s">
        <v>657</v>
      </c>
      <c r="C3055" s="1" t="s">
        <v>658</v>
      </c>
      <c r="D3055" s="1" t="s">
        <v>6266</v>
      </c>
      <c r="E3055" s="1" t="s">
        <v>6267</v>
      </c>
      <c r="F3055" s="1" t="s">
        <v>346</v>
      </c>
      <c r="G3055" s="1">
        <v>450</v>
      </c>
      <c r="H3055" s="1" t="s">
        <v>9</v>
      </c>
    </row>
    <row r="3056" spans="1:8" x14ac:dyDescent="0.3">
      <c r="A3056" s="1">
        <v>54</v>
      </c>
      <c r="B3056" s="1" t="s">
        <v>233</v>
      </c>
      <c r="C3056" s="1" t="s">
        <v>4338</v>
      </c>
      <c r="D3056" s="1" t="s">
        <v>6268</v>
      </c>
      <c r="E3056" s="1" t="s">
        <v>6269</v>
      </c>
      <c r="F3056" s="1" t="s">
        <v>346</v>
      </c>
      <c r="G3056" s="1"/>
      <c r="H3056" s="1" t="s">
        <v>9</v>
      </c>
    </row>
    <row r="3057" spans="1:8" x14ac:dyDescent="0.3">
      <c r="A3057" s="1">
        <v>55</v>
      </c>
      <c r="B3057" s="1" t="s">
        <v>6140</v>
      </c>
      <c r="C3057" s="1" t="s">
        <v>529</v>
      </c>
      <c r="D3057" s="1" t="s">
        <v>6270</v>
      </c>
      <c r="E3057" s="1" t="s">
        <v>6271</v>
      </c>
      <c r="F3057" s="1" t="s">
        <v>346</v>
      </c>
      <c r="G3057" s="1"/>
      <c r="H3057" s="1" t="s">
        <v>9</v>
      </c>
    </row>
    <row r="3058" spans="1:8" x14ac:dyDescent="0.3">
      <c r="A3058" s="1">
        <v>56</v>
      </c>
      <c r="B3058" s="1" t="s">
        <v>6140</v>
      </c>
      <c r="C3058" s="1" t="s">
        <v>6272</v>
      </c>
      <c r="D3058" s="1" t="s">
        <v>6273</v>
      </c>
      <c r="E3058" s="1" t="s">
        <v>6274</v>
      </c>
      <c r="F3058" s="1" t="s">
        <v>346</v>
      </c>
      <c r="G3058" s="1"/>
      <c r="H3058" s="1" t="s">
        <v>9</v>
      </c>
    </row>
    <row r="3059" spans="1:8" x14ac:dyDescent="0.3">
      <c r="A3059" s="1">
        <v>57</v>
      </c>
      <c r="B3059" s="1" t="s">
        <v>6140</v>
      </c>
      <c r="C3059" s="1" t="s">
        <v>3038</v>
      </c>
      <c r="D3059" s="1" t="s">
        <v>6275</v>
      </c>
      <c r="E3059" s="1" t="s">
        <v>6276</v>
      </c>
      <c r="F3059" s="1" t="s">
        <v>346</v>
      </c>
      <c r="G3059" s="1">
        <v>20</v>
      </c>
      <c r="H3059" s="1" t="s">
        <v>9</v>
      </c>
    </row>
    <row r="3060" spans="1:8" x14ac:dyDescent="0.3">
      <c r="A3060" s="1">
        <v>58</v>
      </c>
      <c r="B3060" s="1" t="s">
        <v>6140</v>
      </c>
      <c r="C3060" s="1" t="s">
        <v>212</v>
      </c>
      <c r="D3060" s="1" t="s">
        <v>6277</v>
      </c>
      <c r="E3060" s="1" t="s">
        <v>6278</v>
      </c>
      <c r="F3060" s="1" t="s">
        <v>346</v>
      </c>
      <c r="G3060" s="1"/>
      <c r="H3060" s="1" t="s">
        <v>9</v>
      </c>
    </row>
    <row r="3061" spans="1:8" x14ac:dyDescent="0.3">
      <c r="A3061" s="1">
        <v>59</v>
      </c>
      <c r="B3061" s="1" t="s">
        <v>6140</v>
      </c>
      <c r="C3061" s="1" t="s">
        <v>3373</v>
      </c>
      <c r="D3061" s="1" t="s">
        <v>6279</v>
      </c>
      <c r="E3061" s="1" t="s">
        <v>6280</v>
      </c>
      <c r="F3061" s="1" t="s">
        <v>346</v>
      </c>
      <c r="G3061" s="1"/>
      <c r="H3061" s="1" t="s">
        <v>9</v>
      </c>
    </row>
    <row r="3062" spans="1:8" x14ac:dyDescent="0.3">
      <c r="A3062" s="1">
        <v>60</v>
      </c>
      <c r="B3062" s="1" t="s">
        <v>6140</v>
      </c>
      <c r="C3062" s="1" t="s">
        <v>1630</v>
      </c>
      <c r="D3062" s="1" t="s">
        <v>6281</v>
      </c>
      <c r="E3062" s="1" t="s">
        <v>6282</v>
      </c>
      <c r="F3062" s="1" t="s">
        <v>346</v>
      </c>
      <c r="G3062" s="1">
        <v>40</v>
      </c>
      <c r="H3062" s="1" t="s">
        <v>9</v>
      </c>
    </row>
    <row r="3063" spans="1:8" x14ac:dyDescent="0.3">
      <c r="A3063" s="1">
        <v>61</v>
      </c>
      <c r="B3063" s="1" t="s">
        <v>6140</v>
      </c>
      <c r="C3063" s="1" t="s">
        <v>1561</v>
      </c>
      <c r="D3063" s="1" t="s">
        <v>6283</v>
      </c>
      <c r="E3063" s="1" t="s">
        <v>6284</v>
      </c>
      <c r="F3063" s="1" t="s">
        <v>346</v>
      </c>
      <c r="G3063" s="1"/>
      <c r="H3063" s="1" t="s">
        <v>9</v>
      </c>
    </row>
    <row r="3064" spans="1:8" x14ac:dyDescent="0.3">
      <c r="A3064" s="1">
        <v>62</v>
      </c>
      <c r="B3064" s="1" t="s">
        <v>3868</v>
      </c>
      <c r="C3064" s="1" t="s">
        <v>3160</v>
      </c>
      <c r="D3064" s="1" t="s">
        <v>6285</v>
      </c>
      <c r="E3064" s="1" t="s">
        <v>6286</v>
      </c>
      <c r="F3064" s="1" t="s">
        <v>346</v>
      </c>
      <c r="G3064" s="1"/>
      <c r="H3064" s="1" t="s">
        <v>9</v>
      </c>
    </row>
    <row r="3065" spans="1:8" x14ac:dyDescent="0.3">
      <c r="A3065" s="1">
        <v>63</v>
      </c>
      <c r="B3065" s="1" t="s">
        <v>5603</v>
      </c>
      <c r="C3065" s="1" t="s">
        <v>27</v>
      </c>
      <c r="D3065" s="1" t="s">
        <v>6287</v>
      </c>
      <c r="E3065" s="1" t="s">
        <v>6288</v>
      </c>
      <c r="F3065" s="1" t="s">
        <v>346</v>
      </c>
      <c r="G3065" s="1"/>
      <c r="H3065" s="1" t="s">
        <v>9</v>
      </c>
    </row>
    <row r="3066" spans="1:8" x14ac:dyDescent="0.3">
      <c r="A3066" s="1">
        <v>64</v>
      </c>
      <c r="B3066" s="1" t="s">
        <v>6140</v>
      </c>
      <c r="C3066" s="1" t="s">
        <v>3038</v>
      </c>
      <c r="D3066" s="1" t="s">
        <v>6289</v>
      </c>
      <c r="E3066" s="1" t="s">
        <v>6290</v>
      </c>
      <c r="F3066" s="1" t="s">
        <v>346</v>
      </c>
      <c r="G3066" s="1">
        <v>20</v>
      </c>
      <c r="H3066" s="1" t="s">
        <v>9</v>
      </c>
    </row>
    <row r="3067" spans="1:8" x14ac:dyDescent="0.3">
      <c r="A3067" s="1">
        <v>65</v>
      </c>
      <c r="B3067" s="1" t="s">
        <v>233</v>
      </c>
      <c r="C3067" s="1" t="s">
        <v>4338</v>
      </c>
      <c r="D3067" s="1" t="s">
        <v>6291</v>
      </c>
      <c r="E3067" s="1" t="s">
        <v>6292</v>
      </c>
      <c r="F3067" s="1" t="s">
        <v>346</v>
      </c>
      <c r="G3067" s="1"/>
      <c r="H3067" s="1" t="s">
        <v>9</v>
      </c>
    </row>
    <row r="3068" spans="1:8" x14ac:dyDescent="0.3">
      <c r="A3068" s="1">
        <v>66</v>
      </c>
      <c r="B3068" s="1" t="s">
        <v>6140</v>
      </c>
      <c r="C3068" s="1" t="s">
        <v>4200</v>
      </c>
      <c r="D3068" s="1" t="s">
        <v>6293</v>
      </c>
      <c r="E3068" s="1" t="s">
        <v>6294</v>
      </c>
      <c r="F3068" s="1" t="s">
        <v>346</v>
      </c>
      <c r="G3068" s="1"/>
      <c r="H3068" s="1" t="s">
        <v>9</v>
      </c>
    </row>
    <row r="3069" spans="1:8" x14ac:dyDescent="0.3">
      <c r="A3069" s="1">
        <v>67</v>
      </c>
      <c r="B3069" s="1" t="s">
        <v>6140</v>
      </c>
      <c r="C3069" s="1" t="s">
        <v>1561</v>
      </c>
      <c r="D3069" s="1" t="s">
        <v>6295</v>
      </c>
      <c r="E3069" s="1" t="s">
        <v>6296</v>
      </c>
      <c r="F3069" s="1" t="s">
        <v>346</v>
      </c>
      <c r="G3069" s="1"/>
      <c r="H3069" s="1" t="s">
        <v>9</v>
      </c>
    </row>
    <row r="3070" spans="1:8" x14ac:dyDescent="0.3">
      <c r="A3070" s="1">
        <v>68</v>
      </c>
      <c r="B3070" s="1" t="s">
        <v>6140</v>
      </c>
      <c r="C3070" s="1" t="s">
        <v>212</v>
      </c>
      <c r="D3070" s="1" t="s">
        <v>6297</v>
      </c>
      <c r="E3070" s="1" t="s">
        <v>6298</v>
      </c>
      <c r="F3070" s="1" t="s">
        <v>346</v>
      </c>
      <c r="G3070" s="1"/>
      <c r="H3070" s="1" t="s">
        <v>9</v>
      </c>
    </row>
    <row r="3071" spans="1:8" x14ac:dyDescent="0.3">
      <c r="A3071" s="1">
        <v>69</v>
      </c>
      <c r="B3071" s="1" t="s">
        <v>6140</v>
      </c>
      <c r="C3071" s="1" t="s">
        <v>1630</v>
      </c>
      <c r="D3071" s="1" t="s">
        <v>6299</v>
      </c>
      <c r="E3071" s="1" t="s">
        <v>6300</v>
      </c>
      <c r="F3071" s="1" t="s">
        <v>346</v>
      </c>
      <c r="G3071" s="1">
        <v>20</v>
      </c>
      <c r="H3071" s="1" t="s">
        <v>9</v>
      </c>
    </row>
    <row r="3072" spans="1:8" x14ac:dyDescent="0.3">
      <c r="A3072" s="1">
        <v>70</v>
      </c>
      <c r="B3072" s="1" t="s">
        <v>6140</v>
      </c>
      <c r="C3072" s="1" t="s">
        <v>529</v>
      </c>
      <c r="D3072" s="1" t="s">
        <v>6301</v>
      </c>
      <c r="E3072" s="1" t="s">
        <v>6302</v>
      </c>
      <c r="F3072" s="1" t="s">
        <v>346</v>
      </c>
      <c r="G3072" s="1"/>
      <c r="H3072" s="1" t="s">
        <v>9</v>
      </c>
    </row>
    <row r="3073" spans="1:8" x14ac:dyDescent="0.3">
      <c r="A3073" s="1">
        <v>71</v>
      </c>
      <c r="B3073" s="1" t="s">
        <v>6140</v>
      </c>
      <c r="C3073" s="1" t="s">
        <v>1561</v>
      </c>
      <c r="D3073" s="1" t="s">
        <v>6303</v>
      </c>
      <c r="E3073" s="1" t="s">
        <v>6304</v>
      </c>
      <c r="F3073" s="1" t="s">
        <v>346</v>
      </c>
      <c r="G3073" s="1"/>
      <c r="H3073" s="1" t="s">
        <v>9</v>
      </c>
    </row>
    <row r="3074" spans="1:8" x14ac:dyDescent="0.3">
      <c r="A3074" s="1">
        <v>72</v>
      </c>
      <c r="B3074" s="1" t="s">
        <v>6140</v>
      </c>
      <c r="C3074" s="1" t="s">
        <v>3038</v>
      </c>
      <c r="D3074" s="1" t="s">
        <v>6305</v>
      </c>
      <c r="E3074" s="1" t="s">
        <v>6306</v>
      </c>
      <c r="F3074" s="1" t="s">
        <v>346</v>
      </c>
      <c r="G3074" s="1">
        <v>20</v>
      </c>
      <c r="H3074" s="1" t="s">
        <v>9</v>
      </c>
    </row>
    <row r="3075" spans="1:8" x14ac:dyDescent="0.3">
      <c r="A3075" s="1">
        <v>73</v>
      </c>
      <c r="B3075" s="1" t="s">
        <v>6140</v>
      </c>
      <c r="C3075" s="1" t="s">
        <v>1561</v>
      </c>
      <c r="D3075" s="1" t="s">
        <v>6307</v>
      </c>
      <c r="E3075" s="1" t="s">
        <v>6308</v>
      </c>
      <c r="F3075" s="1" t="s">
        <v>346</v>
      </c>
      <c r="G3075" s="1"/>
      <c r="H3075" s="1" t="s">
        <v>9</v>
      </c>
    </row>
    <row r="3076" spans="1:8" x14ac:dyDescent="0.3">
      <c r="A3076" s="1">
        <v>74</v>
      </c>
      <c r="B3076" s="1" t="s">
        <v>6140</v>
      </c>
      <c r="C3076" s="1" t="s">
        <v>1561</v>
      </c>
      <c r="D3076" s="1" t="s">
        <v>6309</v>
      </c>
      <c r="E3076" s="1" t="s">
        <v>6310</v>
      </c>
      <c r="F3076" s="1" t="s">
        <v>346</v>
      </c>
      <c r="G3076" s="1"/>
      <c r="H3076" s="1" t="s">
        <v>9</v>
      </c>
    </row>
    <row r="3077" spans="1:8" x14ac:dyDescent="0.3">
      <c r="A3077" s="1">
        <v>75</v>
      </c>
      <c r="B3077" s="1" t="s">
        <v>6140</v>
      </c>
      <c r="C3077" s="1" t="s">
        <v>3926</v>
      </c>
      <c r="D3077" s="1" t="s">
        <v>6311</v>
      </c>
      <c r="E3077" s="1" t="s">
        <v>6312</v>
      </c>
      <c r="F3077" s="1" t="s">
        <v>346</v>
      </c>
      <c r="G3077" s="1"/>
      <c r="H3077" s="1" t="s">
        <v>9</v>
      </c>
    </row>
    <row r="3078" spans="1:8" x14ac:dyDescent="0.3">
      <c r="A3078" s="1">
        <v>76</v>
      </c>
      <c r="B3078" s="1" t="s">
        <v>6140</v>
      </c>
      <c r="C3078" s="1" t="s">
        <v>3038</v>
      </c>
      <c r="D3078" s="1" t="s">
        <v>6313</v>
      </c>
      <c r="E3078" s="1" t="s">
        <v>6314</v>
      </c>
      <c r="F3078" s="1" t="s">
        <v>346</v>
      </c>
      <c r="G3078" s="1">
        <v>20</v>
      </c>
      <c r="H3078" s="1" t="s">
        <v>9</v>
      </c>
    </row>
    <row r="3079" spans="1:8" x14ac:dyDescent="0.3">
      <c r="A3079" s="1">
        <v>77</v>
      </c>
      <c r="B3079" s="1" t="s">
        <v>233</v>
      </c>
      <c r="C3079" s="1" t="s">
        <v>4338</v>
      </c>
      <c r="D3079" s="1" t="s">
        <v>6315</v>
      </c>
      <c r="E3079" s="1" t="s">
        <v>6316</v>
      </c>
      <c r="F3079" s="1" t="s">
        <v>346</v>
      </c>
      <c r="G3079" s="1"/>
      <c r="H3079" s="1" t="s">
        <v>9</v>
      </c>
    </row>
    <row r="3080" spans="1:8" x14ac:dyDescent="0.3">
      <c r="A3080" s="1">
        <v>78</v>
      </c>
      <c r="B3080" s="1" t="s">
        <v>6140</v>
      </c>
      <c r="C3080" s="1" t="s">
        <v>1630</v>
      </c>
      <c r="D3080" s="1" t="s">
        <v>6317</v>
      </c>
      <c r="E3080" s="1" t="s">
        <v>6318</v>
      </c>
      <c r="F3080" s="1" t="s">
        <v>346</v>
      </c>
      <c r="G3080" s="1">
        <v>40</v>
      </c>
      <c r="H3080" s="1" t="s">
        <v>9</v>
      </c>
    </row>
    <row r="3081" spans="1:8" x14ac:dyDescent="0.3">
      <c r="A3081" s="1">
        <v>79</v>
      </c>
      <c r="B3081" s="1" t="s">
        <v>3868</v>
      </c>
      <c r="C3081" s="1" t="s">
        <v>3160</v>
      </c>
      <c r="D3081" s="1" t="s">
        <v>6319</v>
      </c>
      <c r="E3081" s="1" t="s">
        <v>6320</v>
      </c>
      <c r="F3081" s="1" t="s">
        <v>346</v>
      </c>
      <c r="G3081" s="1"/>
      <c r="H3081" s="1" t="s">
        <v>9</v>
      </c>
    </row>
    <row r="3082" spans="1:8" x14ac:dyDescent="0.3">
      <c r="A3082" s="1">
        <v>80</v>
      </c>
      <c r="B3082" s="1" t="s">
        <v>6140</v>
      </c>
      <c r="C3082" s="1" t="s">
        <v>529</v>
      </c>
      <c r="D3082" s="1" t="s">
        <v>6321</v>
      </c>
      <c r="E3082" s="1" t="s">
        <v>6322</v>
      </c>
      <c r="F3082" s="1" t="s">
        <v>346</v>
      </c>
      <c r="G3082" s="1"/>
      <c r="H3082" s="1" t="s">
        <v>9</v>
      </c>
    </row>
    <row r="3083" spans="1:8" x14ac:dyDescent="0.3">
      <c r="A3083" s="1">
        <v>81</v>
      </c>
      <c r="B3083" s="1" t="s">
        <v>6140</v>
      </c>
      <c r="C3083" s="1" t="s">
        <v>3038</v>
      </c>
      <c r="D3083" s="1" t="s">
        <v>6323</v>
      </c>
      <c r="E3083" s="1" t="s">
        <v>6324</v>
      </c>
      <c r="F3083" s="1" t="s">
        <v>346</v>
      </c>
      <c r="G3083" s="1">
        <v>20</v>
      </c>
      <c r="H3083" s="1" t="s">
        <v>9</v>
      </c>
    </row>
    <row r="3084" spans="1:8" x14ac:dyDescent="0.3">
      <c r="A3084" s="1">
        <v>82</v>
      </c>
      <c r="B3084" s="1" t="s">
        <v>6140</v>
      </c>
      <c r="C3084" s="1" t="s">
        <v>3566</v>
      </c>
      <c r="D3084" s="1" t="s">
        <v>6325</v>
      </c>
      <c r="E3084" s="1" t="s">
        <v>6326</v>
      </c>
      <c r="F3084" s="1" t="s">
        <v>346</v>
      </c>
      <c r="G3084" s="1"/>
      <c r="H3084" s="1" t="s">
        <v>9</v>
      </c>
    </row>
    <row r="3085" spans="1:8" x14ac:dyDescent="0.3">
      <c r="A3085" s="1">
        <v>83</v>
      </c>
      <c r="B3085" s="1" t="s">
        <v>6140</v>
      </c>
      <c r="C3085" s="1" t="s">
        <v>1630</v>
      </c>
      <c r="D3085" s="1" t="s">
        <v>6327</v>
      </c>
      <c r="E3085" s="1" t="s">
        <v>6328</v>
      </c>
      <c r="F3085" s="1" t="s">
        <v>346</v>
      </c>
      <c r="G3085" s="1">
        <v>20</v>
      </c>
      <c r="H3085" s="1" t="s">
        <v>9</v>
      </c>
    </row>
    <row r="3086" spans="1:8" x14ac:dyDescent="0.3">
      <c r="A3086" s="1">
        <v>84</v>
      </c>
      <c r="B3086" s="1" t="s">
        <v>6140</v>
      </c>
      <c r="C3086" s="1" t="s">
        <v>4200</v>
      </c>
      <c r="D3086" s="1" t="s">
        <v>6329</v>
      </c>
      <c r="E3086" s="1" t="s">
        <v>6330</v>
      </c>
      <c r="F3086" s="1" t="s">
        <v>346</v>
      </c>
      <c r="G3086" s="1"/>
      <c r="H3086" s="1" t="s">
        <v>9</v>
      </c>
    </row>
    <row r="3087" spans="1:8" x14ac:dyDescent="0.3">
      <c r="A3087" s="1">
        <v>85</v>
      </c>
      <c r="B3087" s="1" t="s">
        <v>6140</v>
      </c>
      <c r="C3087" s="1" t="s">
        <v>1561</v>
      </c>
      <c r="D3087" s="1" t="s">
        <v>6331</v>
      </c>
      <c r="E3087" s="1" t="s">
        <v>6332</v>
      </c>
      <c r="F3087" s="1" t="s">
        <v>346</v>
      </c>
      <c r="G3087" s="1"/>
      <c r="H3087" s="1" t="s">
        <v>9</v>
      </c>
    </row>
    <row r="3088" spans="1:8" x14ac:dyDescent="0.3">
      <c r="A3088" s="1">
        <v>86</v>
      </c>
      <c r="B3088" s="1" t="s">
        <v>6140</v>
      </c>
      <c r="C3088" s="1" t="s">
        <v>6272</v>
      </c>
      <c r="D3088" s="1" t="s">
        <v>6333</v>
      </c>
      <c r="E3088" s="1" t="s">
        <v>6334</v>
      </c>
      <c r="F3088" s="1" t="s">
        <v>346</v>
      </c>
      <c r="G3088" s="1"/>
      <c r="H3088" s="1" t="s">
        <v>9</v>
      </c>
    </row>
    <row r="3089" spans="1:8" x14ac:dyDescent="0.3">
      <c r="A3089" s="1">
        <v>87</v>
      </c>
      <c r="B3089" s="1" t="s">
        <v>6140</v>
      </c>
      <c r="C3089" s="1" t="s">
        <v>5</v>
      </c>
      <c r="D3089" s="1" t="s">
        <v>6335</v>
      </c>
      <c r="E3089" s="1" t="s">
        <v>6336</v>
      </c>
      <c r="F3089" s="1" t="s">
        <v>346</v>
      </c>
      <c r="G3089" s="1">
        <v>20</v>
      </c>
      <c r="H3089" s="1" t="s">
        <v>9</v>
      </c>
    </row>
    <row r="3090" spans="1:8" x14ac:dyDescent="0.3">
      <c r="A3090" s="1">
        <v>88</v>
      </c>
      <c r="B3090" s="1" t="s">
        <v>6140</v>
      </c>
      <c r="C3090" s="1" t="s">
        <v>3926</v>
      </c>
      <c r="D3090" s="1" t="s">
        <v>6337</v>
      </c>
      <c r="E3090" s="1" t="s">
        <v>6338</v>
      </c>
      <c r="F3090" s="1" t="s">
        <v>346</v>
      </c>
      <c r="G3090" s="1"/>
      <c r="H3090" s="1" t="s">
        <v>9</v>
      </c>
    </row>
    <row r="3091" spans="1:8" x14ac:dyDescent="0.3">
      <c r="A3091" s="1">
        <v>89</v>
      </c>
      <c r="B3091" s="1" t="s">
        <v>6140</v>
      </c>
      <c r="C3091" s="1" t="s">
        <v>1630</v>
      </c>
      <c r="D3091" s="1" t="s">
        <v>6339</v>
      </c>
      <c r="E3091" s="1" t="s">
        <v>6340</v>
      </c>
      <c r="F3091" s="1" t="s">
        <v>346</v>
      </c>
      <c r="G3091" s="1">
        <v>40</v>
      </c>
      <c r="H3091" s="1" t="s">
        <v>9</v>
      </c>
    </row>
    <row r="3092" spans="1:8" x14ac:dyDescent="0.3">
      <c r="A3092" s="1">
        <v>90</v>
      </c>
      <c r="B3092" s="1" t="s">
        <v>657</v>
      </c>
      <c r="C3092" s="1" t="s">
        <v>658</v>
      </c>
      <c r="D3092" s="1" t="s">
        <v>6341</v>
      </c>
      <c r="E3092" s="1" t="s">
        <v>6342</v>
      </c>
      <c r="F3092" s="1" t="s">
        <v>346</v>
      </c>
      <c r="G3092" s="1">
        <v>450</v>
      </c>
      <c r="H3092" s="1" t="s">
        <v>9</v>
      </c>
    </row>
    <row r="3093" spans="1:8" x14ac:dyDescent="0.3">
      <c r="A3093" s="1">
        <v>91</v>
      </c>
      <c r="B3093" s="1" t="s">
        <v>5556</v>
      </c>
      <c r="C3093" s="1" t="s">
        <v>5557</v>
      </c>
      <c r="D3093" s="1" t="s">
        <v>6343</v>
      </c>
      <c r="E3093" s="1" t="s">
        <v>6344</v>
      </c>
      <c r="F3093" s="1" t="s">
        <v>346</v>
      </c>
      <c r="G3093" s="1"/>
      <c r="H3093" s="1" t="s">
        <v>9</v>
      </c>
    </row>
    <row r="3094" spans="1:8" x14ac:dyDescent="0.3">
      <c r="A3094" s="1">
        <v>92</v>
      </c>
      <c r="B3094" s="1" t="s">
        <v>6140</v>
      </c>
      <c r="C3094" s="1" t="s">
        <v>3566</v>
      </c>
      <c r="D3094" s="1" t="s">
        <v>6345</v>
      </c>
      <c r="E3094" s="1" t="s">
        <v>6346</v>
      </c>
      <c r="F3094" s="1" t="s">
        <v>346</v>
      </c>
      <c r="G3094" s="1"/>
      <c r="H3094" s="1" t="s">
        <v>9</v>
      </c>
    </row>
    <row r="3095" spans="1:8" x14ac:dyDescent="0.3">
      <c r="A3095" s="1">
        <v>93</v>
      </c>
      <c r="B3095" s="1" t="s">
        <v>3868</v>
      </c>
      <c r="C3095" s="1" t="s">
        <v>3478</v>
      </c>
      <c r="D3095" s="1" t="s">
        <v>6347</v>
      </c>
      <c r="E3095" s="1" t="s">
        <v>6348</v>
      </c>
      <c r="F3095" s="1" t="s">
        <v>346</v>
      </c>
      <c r="G3095" s="1"/>
      <c r="H3095" s="1" t="s">
        <v>9</v>
      </c>
    </row>
    <row r="3096" spans="1:8" x14ac:dyDescent="0.3">
      <c r="A3096" s="1">
        <v>94</v>
      </c>
      <c r="B3096" s="1" t="s">
        <v>6140</v>
      </c>
      <c r="C3096" s="1" t="s">
        <v>529</v>
      </c>
      <c r="D3096" s="1" t="s">
        <v>6349</v>
      </c>
      <c r="E3096" s="1" t="s">
        <v>6350</v>
      </c>
      <c r="F3096" s="1" t="s">
        <v>346</v>
      </c>
      <c r="G3096" s="1"/>
      <c r="H3096" s="1" t="s">
        <v>9</v>
      </c>
    </row>
    <row r="3097" spans="1:8" x14ac:dyDescent="0.3">
      <c r="A3097" s="1">
        <v>95</v>
      </c>
      <c r="B3097" s="1" t="s">
        <v>6140</v>
      </c>
      <c r="C3097" s="1" t="s">
        <v>212</v>
      </c>
      <c r="D3097" s="1" t="s">
        <v>6351</v>
      </c>
      <c r="E3097" s="1" t="s">
        <v>6352</v>
      </c>
      <c r="F3097" s="1" t="s">
        <v>346</v>
      </c>
      <c r="G3097" s="1"/>
      <c r="H3097" s="1" t="s">
        <v>9</v>
      </c>
    </row>
    <row r="3098" spans="1:8" x14ac:dyDescent="0.3">
      <c r="A3098" s="1">
        <v>96</v>
      </c>
      <c r="B3098" s="1" t="s">
        <v>6140</v>
      </c>
      <c r="C3098" s="1" t="s">
        <v>6353</v>
      </c>
      <c r="D3098" s="1" t="s">
        <v>6354</v>
      </c>
      <c r="E3098" s="1" t="s">
        <v>6142</v>
      </c>
      <c r="F3098" s="1" t="s">
        <v>346</v>
      </c>
      <c r="G3098" s="1"/>
      <c r="H3098" s="1" t="s">
        <v>9</v>
      </c>
    </row>
    <row r="3099" spans="1:8" x14ac:dyDescent="0.3">
      <c r="A3099" s="1">
        <v>97</v>
      </c>
      <c r="B3099" s="1" t="s">
        <v>233</v>
      </c>
      <c r="C3099" s="1" t="s">
        <v>4338</v>
      </c>
      <c r="D3099" s="1" t="s">
        <v>6355</v>
      </c>
      <c r="E3099" s="1" t="s">
        <v>6356</v>
      </c>
      <c r="F3099" s="1" t="s">
        <v>346</v>
      </c>
      <c r="G3099" s="1"/>
      <c r="H3099" s="1" t="s">
        <v>9</v>
      </c>
    </row>
    <row r="3100" spans="1:8" x14ac:dyDescent="0.3">
      <c r="A3100" s="1">
        <v>98</v>
      </c>
      <c r="B3100" s="1" t="s">
        <v>6140</v>
      </c>
      <c r="C3100" s="1" t="s">
        <v>3038</v>
      </c>
      <c r="D3100" s="1" t="s">
        <v>6357</v>
      </c>
      <c r="E3100" s="1" t="s">
        <v>6358</v>
      </c>
      <c r="F3100" s="1" t="s">
        <v>346</v>
      </c>
      <c r="G3100" s="1"/>
      <c r="H3100" s="1" t="s">
        <v>9</v>
      </c>
    </row>
    <row r="3101" spans="1:8" x14ac:dyDescent="0.3">
      <c r="A3101" s="1">
        <v>99</v>
      </c>
      <c r="B3101" s="1" t="s">
        <v>6140</v>
      </c>
      <c r="C3101" s="1" t="s">
        <v>5</v>
      </c>
      <c r="D3101" s="1" t="s">
        <v>6359</v>
      </c>
      <c r="E3101" s="1" t="s">
        <v>6360</v>
      </c>
      <c r="F3101" s="1" t="s">
        <v>346</v>
      </c>
      <c r="G3101" s="1">
        <v>20</v>
      </c>
      <c r="H3101" s="1" t="s">
        <v>9</v>
      </c>
    </row>
    <row r="3102" spans="1:8" x14ac:dyDescent="0.3">
      <c r="A3102" s="1">
        <v>100</v>
      </c>
      <c r="B3102" s="1" t="s">
        <v>657</v>
      </c>
      <c r="C3102" s="1" t="s">
        <v>30</v>
      </c>
      <c r="D3102" s="1" t="s">
        <v>6361</v>
      </c>
      <c r="E3102" s="1" t="s">
        <v>6362</v>
      </c>
      <c r="F3102" s="1" t="s">
        <v>346</v>
      </c>
      <c r="G3102" s="1">
        <v>450</v>
      </c>
      <c r="H3102" s="1" t="s">
        <v>9</v>
      </c>
    </row>
    <row r="3103" spans="1:8" x14ac:dyDescent="0.3">
      <c r="A3103" s="1">
        <v>101</v>
      </c>
      <c r="B3103" s="1" t="s">
        <v>6140</v>
      </c>
      <c r="C3103" s="1" t="s">
        <v>3926</v>
      </c>
      <c r="D3103" s="1" t="s">
        <v>6363</v>
      </c>
      <c r="E3103" s="1" t="s">
        <v>6364</v>
      </c>
      <c r="F3103" s="1" t="s">
        <v>346</v>
      </c>
      <c r="G3103" s="1"/>
      <c r="H3103" s="1" t="s">
        <v>9</v>
      </c>
    </row>
    <row r="3104" spans="1:8" x14ac:dyDescent="0.3">
      <c r="A3104" s="1">
        <v>102</v>
      </c>
      <c r="B3104" s="1" t="s">
        <v>5603</v>
      </c>
      <c r="C3104" s="1" t="s">
        <v>75</v>
      </c>
      <c r="D3104" s="1" t="s">
        <v>6365</v>
      </c>
      <c r="E3104" s="1" t="s">
        <v>6366</v>
      </c>
      <c r="F3104" s="1" t="s">
        <v>346</v>
      </c>
      <c r="G3104" s="1"/>
      <c r="H3104" s="1" t="s">
        <v>9</v>
      </c>
    </row>
    <row r="3105" spans="1:8" x14ac:dyDescent="0.3">
      <c r="A3105" s="1">
        <v>103</v>
      </c>
      <c r="B3105" s="1" t="s">
        <v>6140</v>
      </c>
      <c r="C3105" s="1" t="s">
        <v>4200</v>
      </c>
      <c r="D3105" s="1" t="s">
        <v>6367</v>
      </c>
      <c r="E3105" s="1" t="s">
        <v>6368</v>
      </c>
      <c r="F3105" s="1" t="s">
        <v>346</v>
      </c>
      <c r="G3105" s="1"/>
      <c r="H3105" s="1" t="s">
        <v>9</v>
      </c>
    </row>
    <row r="3106" spans="1:8" x14ac:dyDescent="0.3">
      <c r="A3106" s="1">
        <v>104</v>
      </c>
      <c r="B3106" s="1" t="s">
        <v>3868</v>
      </c>
      <c r="C3106" s="1" t="s">
        <v>3160</v>
      </c>
      <c r="D3106" s="1" t="s">
        <v>6369</v>
      </c>
      <c r="E3106" s="1" t="s">
        <v>6370</v>
      </c>
      <c r="F3106" s="1" t="s">
        <v>346</v>
      </c>
      <c r="G3106" s="1"/>
      <c r="H3106" s="1" t="s">
        <v>9</v>
      </c>
    </row>
    <row r="3107" spans="1:8" x14ac:dyDescent="0.3">
      <c r="A3107" s="1">
        <v>105</v>
      </c>
      <c r="B3107" s="1" t="s">
        <v>6140</v>
      </c>
      <c r="C3107" s="1" t="s">
        <v>3038</v>
      </c>
      <c r="D3107" s="1" t="s">
        <v>6371</v>
      </c>
      <c r="E3107" s="1" t="s">
        <v>6372</v>
      </c>
      <c r="F3107" s="1" t="s">
        <v>346</v>
      </c>
      <c r="G3107" s="1">
        <v>20</v>
      </c>
      <c r="H3107" s="1" t="s">
        <v>9</v>
      </c>
    </row>
    <row r="3108" spans="1:8" x14ac:dyDescent="0.3">
      <c r="A3108" s="1">
        <v>106</v>
      </c>
      <c r="B3108" s="1" t="s">
        <v>233</v>
      </c>
      <c r="C3108" s="1" t="s">
        <v>4338</v>
      </c>
      <c r="D3108" s="1" t="s">
        <v>6373</v>
      </c>
      <c r="E3108" s="1" t="s">
        <v>6374</v>
      </c>
      <c r="F3108" s="1" t="s">
        <v>346</v>
      </c>
      <c r="G3108" s="1"/>
      <c r="H3108" s="1" t="s">
        <v>9</v>
      </c>
    </row>
    <row r="3109" spans="1:8" x14ac:dyDescent="0.3">
      <c r="A3109" s="1">
        <v>107</v>
      </c>
      <c r="B3109" s="1" t="s">
        <v>657</v>
      </c>
      <c r="C3109" s="1" t="s">
        <v>658</v>
      </c>
      <c r="D3109" s="1" t="s">
        <v>6375</v>
      </c>
      <c r="E3109" s="1" t="s">
        <v>6376</v>
      </c>
      <c r="F3109" s="1" t="s">
        <v>346</v>
      </c>
      <c r="G3109" s="1">
        <v>450</v>
      </c>
      <c r="H3109" s="1" t="s">
        <v>9</v>
      </c>
    </row>
    <row r="3110" spans="1:8" x14ac:dyDescent="0.3">
      <c r="A3110" s="1">
        <v>108</v>
      </c>
      <c r="B3110" s="1" t="s">
        <v>14</v>
      </c>
      <c r="C3110" s="1" t="s">
        <v>5301</v>
      </c>
      <c r="D3110" s="1" t="s">
        <v>6377</v>
      </c>
      <c r="E3110" s="1" t="s">
        <v>6378</v>
      </c>
      <c r="F3110" s="1" t="s">
        <v>8</v>
      </c>
      <c r="G3110" s="1">
        <v>30.8</v>
      </c>
      <c r="H3110" s="1" t="s">
        <v>9</v>
      </c>
    </row>
    <row r="3111" spans="1:8" x14ac:dyDescent="0.3">
      <c r="A3111" s="1">
        <v>109</v>
      </c>
      <c r="B3111" s="1" t="s">
        <v>6140</v>
      </c>
      <c r="C3111" s="1" t="s">
        <v>6379</v>
      </c>
      <c r="D3111" s="1" t="s">
        <v>6380</v>
      </c>
      <c r="E3111" s="1" t="s">
        <v>6381</v>
      </c>
      <c r="F3111" s="1" t="s">
        <v>346</v>
      </c>
      <c r="G3111" s="1"/>
      <c r="H3111" s="1" t="s">
        <v>257</v>
      </c>
    </row>
    <row r="3112" spans="1:8" x14ac:dyDescent="0.3">
      <c r="A3112" s="1">
        <v>110</v>
      </c>
      <c r="B3112" s="1" t="s">
        <v>3868</v>
      </c>
      <c r="C3112" s="1" t="s">
        <v>3478</v>
      </c>
      <c r="D3112" s="1" t="s">
        <v>6382</v>
      </c>
      <c r="E3112" s="1" t="s">
        <v>6383</v>
      </c>
      <c r="F3112" s="1" t="s">
        <v>346</v>
      </c>
      <c r="G3112" s="1"/>
      <c r="H3112" s="1" t="s">
        <v>9</v>
      </c>
    </row>
    <row r="3113" spans="1:8" x14ac:dyDescent="0.3">
      <c r="A3113" s="1">
        <v>111</v>
      </c>
      <c r="B3113" s="1" t="s">
        <v>6140</v>
      </c>
      <c r="C3113" s="1" t="s">
        <v>1630</v>
      </c>
      <c r="D3113" s="1" t="s">
        <v>6384</v>
      </c>
      <c r="E3113" s="1" t="s">
        <v>6385</v>
      </c>
      <c r="F3113" s="1" t="s">
        <v>346</v>
      </c>
      <c r="G3113" s="1">
        <v>40</v>
      </c>
      <c r="H3113" s="1" t="s">
        <v>9</v>
      </c>
    </row>
    <row r="3114" spans="1:8" x14ac:dyDescent="0.3">
      <c r="A3114" s="1">
        <v>112</v>
      </c>
      <c r="B3114" s="1" t="s">
        <v>6140</v>
      </c>
      <c r="C3114" s="1" t="s">
        <v>4483</v>
      </c>
      <c r="D3114" s="1" t="s">
        <v>6386</v>
      </c>
      <c r="E3114" s="1" t="s">
        <v>6387</v>
      </c>
      <c r="F3114" s="1" t="s">
        <v>346</v>
      </c>
      <c r="G3114" s="1"/>
      <c r="H3114" s="1" t="s">
        <v>9</v>
      </c>
    </row>
    <row r="3115" spans="1:8" x14ac:dyDescent="0.3">
      <c r="A3115" s="1">
        <v>113</v>
      </c>
      <c r="B3115" s="1" t="s">
        <v>6140</v>
      </c>
      <c r="C3115" s="1" t="s">
        <v>1630</v>
      </c>
      <c r="D3115" s="1" t="s">
        <v>6388</v>
      </c>
      <c r="E3115" s="1" t="s">
        <v>6389</v>
      </c>
      <c r="F3115" s="1" t="s">
        <v>346</v>
      </c>
      <c r="G3115" s="1">
        <v>40</v>
      </c>
      <c r="H3115" s="1" t="s">
        <v>9</v>
      </c>
    </row>
    <row r="3116" spans="1:8" x14ac:dyDescent="0.3">
      <c r="A3116" s="1">
        <v>114</v>
      </c>
      <c r="B3116" s="1" t="s">
        <v>6140</v>
      </c>
      <c r="C3116" s="1" t="s">
        <v>5</v>
      </c>
      <c r="D3116" s="1" t="s">
        <v>6390</v>
      </c>
      <c r="E3116" s="1" t="s">
        <v>6391</v>
      </c>
      <c r="F3116" s="1" t="s">
        <v>346</v>
      </c>
      <c r="G3116" s="1"/>
      <c r="H3116" s="1" t="s">
        <v>9</v>
      </c>
    </row>
    <row r="3117" spans="1:8" x14ac:dyDescent="0.3">
      <c r="A3117" s="1">
        <v>115</v>
      </c>
      <c r="B3117" s="1" t="s">
        <v>6140</v>
      </c>
      <c r="C3117" s="1" t="s">
        <v>1561</v>
      </c>
      <c r="D3117" s="1" t="s">
        <v>6392</v>
      </c>
      <c r="E3117" s="1" t="s">
        <v>6393</v>
      </c>
      <c r="F3117" s="1" t="s">
        <v>346</v>
      </c>
      <c r="G3117" s="1"/>
      <c r="H3117" s="1" t="s">
        <v>9</v>
      </c>
    </row>
    <row r="3118" spans="1:8" x14ac:dyDescent="0.3">
      <c r="A3118" s="1">
        <v>116</v>
      </c>
      <c r="B3118" s="1" t="s">
        <v>6140</v>
      </c>
      <c r="C3118" s="1" t="s">
        <v>3038</v>
      </c>
      <c r="D3118" s="1" t="s">
        <v>6394</v>
      </c>
      <c r="E3118" s="1" t="s">
        <v>5480</v>
      </c>
      <c r="F3118" s="1" t="s">
        <v>346</v>
      </c>
      <c r="G3118" s="1">
        <v>20</v>
      </c>
      <c r="H3118" s="1" t="s">
        <v>9</v>
      </c>
    </row>
    <row r="3119" spans="1:8" x14ac:dyDescent="0.3">
      <c r="A3119" s="1">
        <v>117</v>
      </c>
      <c r="B3119" s="1" t="s">
        <v>14</v>
      </c>
      <c r="C3119" s="1" t="s">
        <v>3524</v>
      </c>
      <c r="D3119" s="1" t="s">
        <v>6395</v>
      </c>
      <c r="E3119" s="1" t="s">
        <v>6396</v>
      </c>
      <c r="F3119" s="1" t="s">
        <v>346</v>
      </c>
      <c r="G3119" s="1"/>
      <c r="H3119" s="1" t="s">
        <v>9</v>
      </c>
    </row>
    <row r="3120" spans="1:8" x14ac:dyDescent="0.3">
      <c r="A3120" s="1">
        <v>118</v>
      </c>
      <c r="B3120" s="1" t="s">
        <v>6140</v>
      </c>
      <c r="C3120" s="1" t="s">
        <v>5</v>
      </c>
      <c r="D3120" s="1" t="s">
        <v>6397</v>
      </c>
      <c r="E3120" s="1" t="s">
        <v>6398</v>
      </c>
      <c r="F3120" s="1" t="s">
        <v>346</v>
      </c>
      <c r="G3120" s="1">
        <v>20</v>
      </c>
      <c r="H3120" s="1" t="s">
        <v>9</v>
      </c>
    </row>
    <row r="3121" spans="1:8" x14ac:dyDescent="0.3">
      <c r="A3121" s="1">
        <v>119</v>
      </c>
      <c r="B3121" s="1" t="s">
        <v>233</v>
      </c>
      <c r="C3121" s="1" t="s">
        <v>4338</v>
      </c>
      <c r="D3121" s="1" t="s">
        <v>6399</v>
      </c>
      <c r="E3121" s="1" t="s">
        <v>6400</v>
      </c>
      <c r="F3121" s="1" t="s">
        <v>346</v>
      </c>
      <c r="G3121" s="1"/>
      <c r="H3121" s="1" t="s">
        <v>9</v>
      </c>
    </row>
    <row r="3122" spans="1:8" x14ac:dyDescent="0.3">
      <c r="A3122" s="1">
        <v>120</v>
      </c>
      <c r="B3122" s="1" t="s">
        <v>6140</v>
      </c>
      <c r="C3122" s="1" t="s">
        <v>1561</v>
      </c>
      <c r="D3122" s="1" t="s">
        <v>6401</v>
      </c>
      <c r="E3122" s="1" t="s">
        <v>6402</v>
      </c>
      <c r="F3122" s="1" t="s">
        <v>346</v>
      </c>
      <c r="G3122" s="1"/>
      <c r="H3122" s="1" t="s">
        <v>9</v>
      </c>
    </row>
    <row r="3123" spans="1:8" x14ac:dyDescent="0.3">
      <c r="A3123" s="1">
        <v>121</v>
      </c>
      <c r="B3123" s="1" t="s">
        <v>60</v>
      </c>
      <c r="C3123" s="1" t="s">
        <v>61</v>
      </c>
      <c r="D3123" s="1" t="s">
        <v>6403</v>
      </c>
      <c r="E3123" s="1" t="s">
        <v>6404</v>
      </c>
      <c r="F3123" s="1" t="s">
        <v>346</v>
      </c>
      <c r="G3123" s="1"/>
      <c r="H3123" s="1" t="s">
        <v>9</v>
      </c>
    </row>
    <row r="3124" spans="1:8" x14ac:dyDescent="0.3">
      <c r="A3124" s="1">
        <v>122</v>
      </c>
      <c r="B3124" s="1" t="s">
        <v>6140</v>
      </c>
      <c r="C3124" s="1" t="s">
        <v>5</v>
      </c>
      <c r="D3124" s="1" t="s">
        <v>6405</v>
      </c>
      <c r="E3124" s="1" t="s">
        <v>6406</v>
      </c>
      <c r="F3124" s="1" t="s">
        <v>346</v>
      </c>
      <c r="G3124" s="1"/>
      <c r="H3124" s="1" t="s">
        <v>9</v>
      </c>
    </row>
    <row r="3125" spans="1:8" x14ac:dyDescent="0.3">
      <c r="A3125" s="1">
        <v>123</v>
      </c>
      <c r="B3125" s="1" t="s">
        <v>6140</v>
      </c>
      <c r="C3125" s="1" t="s">
        <v>3926</v>
      </c>
      <c r="D3125" s="1" t="s">
        <v>6407</v>
      </c>
      <c r="E3125" s="1" t="s">
        <v>6408</v>
      </c>
      <c r="F3125" s="1" t="s">
        <v>346</v>
      </c>
      <c r="G3125" s="1"/>
      <c r="H3125" s="1" t="s">
        <v>9</v>
      </c>
    </row>
    <row r="3126" spans="1:8" x14ac:dyDescent="0.3">
      <c r="A3126" s="1">
        <v>124</v>
      </c>
      <c r="B3126" s="1" t="s">
        <v>3868</v>
      </c>
      <c r="C3126" s="1" t="s">
        <v>3160</v>
      </c>
      <c r="D3126" s="1" t="s">
        <v>6409</v>
      </c>
      <c r="E3126" s="1" t="s">
        <v>6410</v>
      </c>
      <c r="F3126" s="1" t="s">
        <v>346</v>
      </c>
      <c r="G3126" s="1"/>
      <c r="H3126" s="1" t="s">
        <v>9</v>
      </c>
    </row>
    <row r="3127" spans="1:8" x14ac:dyDescent="0.3">
      <c r="A3127" s="1">
        <v>125</v>
      </c>
      <c r="B3127" s="1" t="s">
        <v>6140</v>
      </c>
      <c r="C3127" s="1" t="s">
        <v>5</v>
      </c>
      <c r="D3127" s="1" t="s">
        <v>6411</v>
      </c>
      <c r="E3127" s="1" t="s">
        <v>5480</v>
      </c>
      <c r="F3127" s="1" t="s">
        <v>346</v>
      </c>
      <c r="G3127" s="1">
        <v>20</v>
      </c>
      <c r="H3127" s="1" t="s">
        <v>9</v>
      </c>
    </row>
    <row r="3128" spans="1:8" x14ac:dyDescent="0.3">
      <c r="A3128" s="1">
        <v>126</v>
      </c>
      <c r="B3128" s="1" t="s">
        <v>6140</v>
      </c>
      <c r="C3128" s="1" t="s">
        <v>1630</v>
      </c>
      <c r="D3128" s="1" t="s">
        <v>6412</v>
      </c>
      <c r="E3128" s="1" t="s">
        <v>6413</v>
      </c>
      <c r="F3128" s="1" t="s">
        <v>346</v>
      </c>
      <c r="G3128" s="1">
        <v>40</v>
      </c>
      <c r="H3128" s="1" t="s">
        <v>9</v>
      </c>
    </row>
    <row r="3129" spans="1:8" x14ac:dyDescent="0.3">
      <c r="A3129" s="1">
        <v>127</v>
      </c>
      <c r="B3129" s="1" t="s">
        <v>6140</v>
      </c>
      <c r="C3129" s="1" t="s">
        <v>5</v>
      </c>
      <c r="D3129" s="1" t="s">
        <v>6414</v>
      </c>
      <c r="E3129" s="1" t="s">
        <v>6415</v>
      </c>
      <c r="F3129" s="1" t="s">
        <v>346</v>
      </c>
      <c r="G3129" s="1"/>
      <c r="H3129" s="1" t="s">
        <v>9</v>
      </c>
    </row>
    <row r="3130" spans="1:8" x14ac:dyDescent="0.3">
      <c r="A3130" s="1">
        <v>128</v>
      </c>
      <c r="B3130" s="1" t="s">
        <v>6140</v>
      </c>
      <c r="C3130" s="1" t="s">
        <v>529</v>
      </c>
      <c r="D3130" s="1" t="s">
        <v>6416</v>
      </c>
      <c r="E3130" s="1" t="s">
        <v>6417</v>
      </c>
      <c r="F3130" s="1" t="s">
        <v>346</v>
      </c>
      <c r="G3130" s="1"/>
      <c r="H3130" s="1" t="s">
        <v>257</v>
      </c>
    </row>
    <row r="3131" spans="1:8" x14ac:dyDescent="0.3">
      <c r="A3131" s="1">
        <v>129</v>
      </c>
      <c r="B3131" s="1" t="s">
        <v>6140</v>
      </c>
      <c r="C3131" s="1" t="s">
        <v>3566</v>
      </c>
      <c r="D3131" s="1" t="s">
        <v>6418</v>
      </c>
      <c r="E3131" s="1" t="s">
        <v>6419</v>
      </c>
      <c r="F3131" s="1" t="s">
        <v>346</v>
      </c>
      <c r="G3131" s="1"/>
      <c r="H3131" s="1" t="s">
        <v>9</v>
      </c>
    </row>
    <row r="3132" spans="1:8" x14ac:dyDescent="0.3">
      <c r="A3132" s="1">
        <v>130</v>
      </c>
      <c r="B3132" s="1" t="s">
        <v>6140</v>
      </c>
      <c r="C3132" s="1" t="s">
        <v>3038</v>
      </c>
      <c r="D3132" s="1" t="s">
        <v>6420</v>
      </c>
      <c r="E3132" s="1" t="s">
        <v>6421</v>
      </c>
      <c r="F3132" s="1" t="s">
        <v>346</v>
      </c>
      <c r="G3132" s="1">
        <v>20</v>
      </c>
      <c r="H3132" s="1" t="s">
        <v>9</v>
      </c>
    </row>
    <row r="3133" spans="1:8" x14ac:dyDescent="0.3">
      <c r="A3133" s="1">
        <v>131</v>
      </c>
      <c r="B3133" s="1" t="s">
        <v>3868</v>
      </c>
      <c r="C3133" s="1" t="s">
        <v>3478</v>
      </c>
      <c r="D3133" s="1" t="s">
        <v>6422</v>
      </c>
      <c r="E3133" s="1" t="s">
        <v>6423</v>
      </c>
      <c r="F3133" s="1" t="s">
        <v>346</v>
      </c>
      <c r="G3133" s="1"/>
      <c r="H3133" s="1" t="s">
        <v>9</v>
      </c>
    </row>
    <row r="3134" spans="1:8" x14ac:dyDescent="0.3">
      <c r="A3134" s="1">
        <v>132</v>
      </c>
      <c r="B3134" s="1" t="s">
        <v>6140</v>
      </c>
      <c r="C3134" s="1" t="s">
        <v>1630</v>
      </c>
      <c r="D3134" s="1" t="s">
        <v>6424</v>
      </c>
      <c r="E3134" s="1" t="s">
        <v>6425</v>
      </c>
      <c r="F3134" s="1" t="s">
        <v>346</v>
      </c>
      <c r="G3134" s="1">
        <v>40</v>
      </c>
      <c r="H3134" s="1" t="s">
        <v>9</v>
      </c>
    </row>
    <row r="3135" spans="1:8" x14ac:dyDescent="0.3">
      <c r="A3135" s="1">
        <v>133</v>
      </c>
      <c r="B3135" s="1" t="s">
        <v>6140</v>
      </c>
      <c r="C3135" s="1" t="s">
        <v>4483</v>
      </c>
      <c r="D3135" s="1" t="s">
        <v>6426</v>
      </c>
      <c r="E3135" s="1" t="s">
        <v>6427</v>
      </c>
      <c r="F3135" s="1" t="s">
        <v>346</v>
      </c>
      <c r="G3135" s="1"/>
      <c r="H3135" s="1" t="s">
        <v>9</v>
      </c>
    </row>
    <row r="3136" spans="1:8" x14ac:dyDescent="0.3">
      <c r="A3136" s="1">
        <v>134</v>
      </c>
      <c r="B3136" s="1" t="s">
        <v>5556</v>
      </c>
      <c r="C3136" s="1" t="s">
        <v>4092</v>
      </c>
      <c r="D3136" s="1" t="s">
        <v>6428</v>
      </c>
      <c r="E3136" s="1" t="s">
        <v>6429</v>
      </c>
      <c r="F3136" s="1" t="s">
        <v>346</v>
      </c>
      <c r="G3136" s="1"/>
      <c r="H3136" s="1" t="s">
        <v>9</v>
      </c>
    </row>
    <row r="3137" spans="1:8" x14ac:dyDescent="0.3">
      <c r="A3137" s="1">
        <v>135</v>
      </c>
      <c r="B3137" s="1" t="s">
        <v>6140</v>
      </c>
      <c r="C3137" s="1" t="s">
        <v>3038</v>
      </c>
      <c r="D3137" s="1" t="s">
        <v>6430</v>
      </c>
      <c r="E3137" s="1" t="s">
        <v>6431</v>
      </c>
      <c r="F3137" s="1" t="s">
        <v>346</v>
      </c>
      <c r="G3137" s="1"/>
      <c r="H3137" s="1" t="s">
        <v>9</v>
      </c>
    </row>
    <row r="3138" spans="1:8" x14ac:dyDescent="0.3">
      <c r="A3138" s="1">
        <v>136</v>
      </c>
      <c r="B3138" s="1" t="s">
        <v>233</v>
      </c>
      <c r="C3138" s="1" t="s">
        <v>4338</v>
      </c>
      <c r="D3138" s="1" t="s">
        <v>6432</v>
      </c>
      <c r="E3138" s="1" t="s">
        <v>6433</v>
      </c>
      <c r="F3138" s="1" t="s">
        <v>346</v>
      </c>
      <c r="G3138" s="1"/>
      <c r="H3138" s="1" t="s">
        <v>9</v>
      </c>
    </row>
    <row r="3139" spans="1:8" x14ac:dyDescent="0.3">
      <c r="A3139" s="1">
        <v>137</v>
      </c>
      <c r="B3139" s="1" t="s">
        <v>6140</v>
      </c>
      <c r="C3139" s="1" t="s">
        <v>212</v>
      </c>
      <c r="D3139" s="1" t="s">
        <v>6434</v>
      </c>
      <c r="E3139" s="1" t="s">
        <v>6435</v>
      </c>
      <c r="F3139" s="1" t="s">
        <v>346</v>
      </c>
      <c r="G3139" s="1">
        <v>20</v>
      </c>
      <c r="H3139" s="1" t="s">
        <v>9</v>
      </c>
    </row>
    <row r="3140" spans="1:8" x14ac:dyDescent="0.3">
      <c r="A3140" s="1">
        <v>138</v>
      </c>
      <c r="B3140" s="1" t="s">
        <v>6140</v>
      </c>
      <c r="C3140" s="1" t="s">
        <v>529</v>
      </c>
      <c r="D3140" s="1" t="s">
        <v>6436</v>
      </c>
      <c r="E3140" s="1" t="s">
        <v>6437</v>
      </c>
      <c r="F3140" s="1" t="s">
        <v>346</v>
      </c>
      <c r="G3140" s="1"/>
      <c r="H3140" s="1" t="s">
        <v>9</v>
      </c>
    </row>
    <row r="3141" spans="1:8" x14ac:dyDescent="0.3">
      <c r="A3141" s="1">
        <v>139</v>
      </c>
      <c r="B3141" s="1" t="s">
        <v>6140</v>
      </c>
      <c r="C3141" s="1" t="s">
        <v>212</v>
      </c>
      <c r="D3141" s="1" t="s">
        <v>6438</v>
      </c>
      <c r="E3141" s="1" t="s">
        <v>5480</v>
      </c>
      <c r="F3141" s="1" t="s">
        <v>346</v>
      </c>
      <c r="G3141" s="1">
        <v>20</v>
      </c>
      <c r="H3141" s="1" t="s">
        <v>9</v>
      </c>
    </row>
    <row r="3142" spans="1:8" x14ac:dyDescent="0.3">
      <c r="A3142" s="1">
        <v>140</v>
      </c>
      <c r="B3142" s="1" t="s">
        <v>14</v>
      </c>
      <c r="C3142" s="1" t="s">
        <v>101</v>
      </c>
      <c r="D3142" s="1" t="s">
        <v>6439</v>
      </c>
      <c r="E3142" s="1" t="s">
        <v>6440</v>
      </c>
      <c r="F3142" s="1" t="s">
        <v>346</v>
      </c>
      <c r="G3142" s="1"/>
      <c r="H3142" s="1" t="s">
        <v>117</v>
      </c>
    </row>
    <row r="3143" spans="1:8" x14ac:dyDescent="0.3">
      <c r="A3143" s="1">
        <v>141</v>
      </c>
      <c r="B3143" s="1" t="s">
        <v>6140</v>
      </c>
      <c r="C3143" s="1" t="s">
        <v>1630</v>
      </c>
      <c r="D3143" s="1" t="s">
        <v>6441</v>
      </c>
      <c r="E3143" s="1" t="s">
        <v>6442</v>
      </c>
      <c r="F3143" s="1" t="s">
        <v>346</v>
      </c>
      <c r="G3143" s="1">
        <v>40</v>
      </c>
      <c r="H3143" s="1" t="s">
        <v>9</v>
      </c>
    </row>
    <row r="3144" spans="1:8" x14ac:dyDescent="0.3">
      <c r="A3144" s="1">
        <v>142</v>
      </c>
      <c r="B3144" s="1" t="s">
        <v>6140</v>
      </c>
      <c r="C3144" s="1" t="s">
        <v>3038</v>
      </c>
      <c r="D3144" s="1" t="s">
        <v>6443</v>
      </c>
      <c r="E3144" s="1" t="s">
        <v>6444</v>
      </c>
      <c r="F3144" s="1" t="s">
        <v>346</v>
      </c>
      <c r="G3144" s="1">
        <v>20</v>
      </c>
      <c r="H3144" s="1" t="s">
        <v>257</v>
      </c>
    </row>
    <row r="3145" spans="1:8" x14ac:dyDescent="0.3">
      <c r="A3145" s="1">
        <v>143</v>
      </c>
      <c r="B3145" s="1" t="s">
        <v>6140</v>
      </c>
      <c r="C3145" s="1" t="s">
        <v>4483</v>
      </c>
      <c r="D3145" s="1" t="s">
        <v>6445</v>
      </c>
      <c r="E3145" s="1" t="s">
        <v>6446</v>
      </c>
      <c r="F3145" s="1" t="s">
        <v>346</v>
      </c>
      <c r="G3145" s="1"/>
      <c r="H3145" s="1" t="s">
        <v>9</v>
      </c>
    </row>
    <row r="3146" spans="1:8" x14ac:dyDescent="0.3">
      <c r="A3146" s="1">
        <v>144</v>
      </c>
      <c r="B3146" s="1" t="s">
        <v>5603</v>
      </c>
      <c r="C3146" s="1" t="s">
        <v>11</v>
      </c>
      <c r="D3146" s="1" t="s">
        <v>6447</v>
      </c>
      <c r="E3146" s="1" t="s">
        <v>6448</v>
      </c>
      <c r="F3146" s="1" t="s">
        <v>346</v>
      </c>
      <c r="G3146" s="1">
        <v>136.6</v>
      </c>
      <c r="H3146" s="1" t="s">
        <v>9</v>
      </c>
    </row>
    <row r="3147" spans="1:8" x14ac:dyDescent="0.3">
      <c r="A3147" s="1">
        <v>145</v>
      </c>
      <c r="B3147" s="1" t="s">
        <v>6140</v>
      </c>
      <c r="C3147" s="1" t="s">
        <v>212</v>
      </c>
      <c r="D3147" s="1" t="s">
        <v>6449</v>
      </c>
      <c r="E3147" s="1" t="s">
        <v>6450</v>
      </c>
      <c r="F3147" s="1" t="s">
        <v>346</v>
      </c>
      <c r="G3147" s="1"/>
      <c r="H3147" s="1" t="s">
        <v>117</v>
      </c>
    </row>
    <row r="3148" spans="1:8" x14ac:dyDescent="0.3">
      <c r="A3148" s="1">
        <v>146</v>
      </c>
      <c r="B3148" s="1" t="s">
        <v>6140</v>
      </c>
      <c r="C3148" s="1" t="s">
        <v>6272</v>
      </c>
      <c r="D3148" s="1" t="s">
        <v>6451</v>
      </c>
      <c r="E3148" s="1" t="s">
        <v>6452</v>
      </c>
      <c r="F3148" s="1" t="s">
        <v>346</v>
      </c>
      <c r="G3148" s="1"/>
      <c r="H3148" s="1" t="s">
        <v>9</v>
      </c>
    </row>
    <row r="3149" spans="1:8" x14ac:dyDescent="0.3">
      <c r="A3149" s="1">
        <v>147</v>
      </c>
      <c r="B3149" s="1" t="s">
        <v>6140</v>
      </c>
      <c r="C3149" s="1" t="s">
        <v>3038</v>
      </c>
      <c r="D3149" s="1" t="s">
        <v>6453</v>
      </c>
      <c r="E3149" s="1" t="s">
        <v>6454</v>
      </c>
      <c r="F3149" s="1" t="s">
        <v>346</v>
      </c>
      <c r="G3149" s="1">
        <v>20</v>
      </c>
      <c r="H3149" s="1" t="s">
        <v>9</v>
      </c>
    </row>
    <row r="3150" spans="1:8" x14ac:dyDescent="0.3">
      <c r="A3150" s="1">
        <v>148</v>
      </c>
      <c r="B3150" s="1" t="s">
        <v>6140</v>
      </c>
      <c r="C3150" s="1" t="s">
        <v>212</v>
      </c>
      <c r="D3150" s="1" t="s">
        <v>6455</v>
      </c>
      <c r="E3150" s="1" t="s">
        <v>6456</v>
      </c>
      <c r="F3150" s="1" t="s">
        <v>346</v>
      </c>
      <c r="G3150" s="1"/>
      <c r="H3150" s="1" t="s">
        <v>9</v>
      </c>
    </row>
    <row r="3151" spans="1:8" x14ac:dyDescent="0.3">
      <c r="A3151" s="1">
        <v>149</v>
      </c>
      <c r="B3151" s="1" t="s">
        <v>3868</v>
      </c>
      <c r="C3151" s="1" t="s">
        <v>3160</v>
      </c>
      <c r="D3151" s="1" t="s">
        <v>6457</v>
      </c>
      <c r="E3151" s="1" t="s">
        <v>6458</v>
      </c>
      <c r="F3151" s="1" t="s">
        <v>346</v>
      </c>
      <c r="G3151" s="1"/>
      <c r="H3151" s="1" t="s">
        <v>9</v>
      </c>
    </row>
    <row r="3152" spans="1:8" x14ac:dyDescent="0.3">
      <c r="A3152" s="1">
        <v>150</v>
      </c>
      <c r="B3152" s="1" t="s">
        <v>5603</v>
      </c>
      <c r="C3152" s="1" t="s">
        <v>75</v>
      </c>
      <c r="D3152" s="1" t="s">
        <v>6459</v>
      </c>
      <c r="E3152" s="1" t="s">
        <v>6460</v>
      </c>
      <c r="F3152" s="1" t="s">
        <v>346</v>
      </c>
      <c r="G3152" s="1"/>
      <c r="H3152" s="1" t="s">
        <v>9</v>
      </c>
    </row>
    <row r="3153" spans="1:8" x14ac:dyDescent="0.3">
      <c r="A3153" s="1">
        <v>151</v>
      </c>
      <c r="B3153" s="1" t="s">
        <v>3868</v>
      </c>
      <c r="C3153" s="1" t="s">
        <v>3478</v>
      </c>
      <c r="D3153" s="1" t="s">
        <v>6461</v>
      </c>
      <c r="E3153" s="1" t="s">
        <v>6462</v>
      </c>
      <c r="F3153" s="1" t="s">
        <v>346</v>
      </c>
      <c r="G3153" s="1"/>
      <c r="H3153" s="1" t="s">
        <v>9</v>
      </c>
    </row>
    <row r="3154" spans="1:8" x14ac:dyDescent="0.3">
      <c r="A3154" s="1">
        <v>152</v>
      </c>
      <c r="B3154" s="1" t="s">
        <v>6140</v>
      </c>
      <c r="C3154" s="1" t="s">
        <v>529</v>
      </c>
      <c r="D3154" s="1" t="s">
        <v>6463</v>
      </c>
      <c r="E3154" s="1" t="s">
        <v>6464</v>
      </c>
      <c r="F3154" s="1" t="s">
        <v>346</v>
      </c>
      <c r="G3154" s="1"/>
      <c r="H3154" s="1" t="s">
        <v>9</v>
      </c>
    </row>
    <row r="3155" spans="1:8" x14ac:dyDescent="0.3">
      <c r="A3155" s="1">
        <v>153</v>
      </c>
      <c r="B3155" s="1" t="s">
        <v>6140</v>
      </c>
      <c r="C3155" s="1" t="s">
        <v>5</v>
      </c>
      <c r="D3155" s="1" t="s">
        <v>6465</v>
      </c>
      <c r="E3155" s="1" t="s">
        <v>5480</v>
      </c>
      <c r="F3155" s="1" t="s">
        <v>346</v>
      </c>
      <c r="G3155" s="1">
        <v>20</v>
      </c>
      <c r="H3155" s="1" t="s">
        <v>9</v>
      </c>
    </row>
    <row r="3156" spans="1:8" x14ac:dyDescent="0.3">
      <c r="A3156" s="1">
        <v>154</v>
      </c>
      <c r="B3156" s="1" t="s">
        <v>6140</v>
      </c>
      <c r="C3156" s="1" t="s">
        <v>6379</v>
      </c>
      <c r="D3156" s="1" t="s">
        <v>6466</v>
      </c>
      <c r="E3156" s="1" t="s">
        <v>6467</v>
      </c>
      <c r="F3156" s="1" t="s">
        <v>346</v>
      </c>
      <c r="G3156" s="1"/>
      <c r="H3156" s="1" t="s">
        <v>9</v>
      </c>
    </row>
    <row r="3157" spans="1:8" x14ac:dyDescent="0.3">
      <c r="A3157" s="1">
        <v>155</v>
      </c>
      <c r="B3157" s="1" t="s">
        <v>6140</v>
      </c>
      <c r="C3157" s="1" t="s">
        <v>6272</v>
      </c>
      <c r="D3157" s="1" t="s">
        <v>6468</v>
      </c>
      <c r="E3157" s="1" t="s">
        <v>6469</v>
      </c>
      <c r="F3157" s="1" t="s">
        <v>346</v>
      </c>
      <c r="G3157" s="1"/>
      <c r="H3157" s="1" t="s">
        <v>9</v>
      </c>
    </row>
    <row r="3158" spans="1:8" x14ac:dyDescent="0.3">
      <c r="A3158" s="1">
        <v>156</v>
      </c>
      <c r="B3158" s="1" t="s">
        <v>6140</v>
      </c>
      <c r="C3158" s="1" t="s">
        <v>1630</v>
      </c>
      <c r="D3158" s="1" t="s">
        <v>6470</v>
      </c>
      <c r="E3158" s="1" t="s">
        <v>6471</v>
      </c>
      <c r="F3158" s="1" t="s">
        <v>346</v>
      </c>
      <c r="G3158" s="1">
        <v>20</v>
      </c>
      <c r="H3158" s="1" t="s">
        <v>9</v>
      </c>
    </row>
    <row r="3159" spans="1:8" x14ac:dyDescent="0.3">
      <c r="A3159" s="1">
        <v>157</v>
      </c>
      <c r="B3159" s="1" t="s">
        <v>5722</v>
      </c>
      <c r="C3159" s="1" t="s">
        <v>5723</v>
      </c>
      <c r="D3159" s="1" t="s">
        <v>6472</v>
      </c>
      <c r="E3159" s="1" t="s">
        <v>6473</v>
      </c>
      <c r="F3159" s="1" t="s">
        <v>346</v>
      </c>
      <c r="G3159" s="1"/>
      <c r="H3159" s="1" t="s">
        <v>9</v>
      </c>
    </row>
    <row r="3160" spans="1:8" x14ac:dyDescent="0.3">
      <c r="A3160" s="1">
        <v>158</v>
      </c>
      <c r="B3160" s="1" t="s">
        <v>6140</v>
      </c>
      <c r="C3160" s="1" t="s">
        <v>3038</v>
      </c>
      <c r="D3160" s="1" t="s">
        <v>6474</v>
      </c>
      <c r="E3160" s="1" t="s">
        <v>6475</v>
      </c>
      <c r="F3160" s="1" t="s">
        <v>346</v>
      </c>
      <c r="G3160" s="1">
        <v>20</v>
      </c>
      <c r="H3160" s="1" t="s">
        <v>9</v>
      </c>
    </row>
    <row r="3161" spans="1:8" x14ac:dyDescent="0.3">
      <c r="A3161" s="1">
        <v>159</v>
      </c>
      <c r="B3161" s="1" t="s">
        <v>6140</v>
      </c>
      <c r="C3161" s="1" t="s">
        <v>1630</v>
      </c>
      <c r="D3161" s="1" t="s">
        <v>6476</v>
      </c>
      <c r="E3161" s="1" t="s">
        <v>6477</v>
      </c>
      <c r="F3161" s="1" t="s">
        <v>346</v>
      </c>
      <c r="G3161" s="1">
        <v>40</v>
      </c>
      <c r="H3161" s="1" t="s">
        <v>9</v>
      </c>
    </row>
    <row r="3162" spans="1:8" x14ac:dyDescent="0.3">
      <c r="A3162" s="1">
        <v>160</v>
      </c>
      <c r="B3162" s="1" t="s">
        <v>6140</v>
      </c>
      <c r="C3162" s="1" t="s">
        <v>3038</v>
      </c>
      <c r="D3162" s="1" t="s">
        <v>6478</v>
      </c>
      <c r="E3162" s="1" t="s">
        <v>6479</v>
      </c>
      <c r="F3162" s="1" t="s">
        <v>346</v>
      </c>
      <c r="G3162" s="1"/>
      <c r="H3162" s="1" t="s">
        <v>9</v>
      </c>
    </row>
    <row r="3163" spans="1:8" x14ac:dyDescent="0.3">
      <c r="A3163" s="1">
        <v>161</v>
      </c>
      <c r="B3163" s="1" t="s">
        <v>6140</v>
      </c>
      <c r="C3163" s="1" t="s">
        <v>5</v>
      </c>
      <c r="D3163" s="1" t="s">
        <v>6480</v>
      </c>
      <c r="E3163" s="1" t="s">
        <v>6481</v>
      </c>
      <c r="F3163" s="1" t="s">
        <v>346</v>
      </c>
      <c r="G3163" s="1"/>
      <c r="H3163" s="1" t="s">
        <v>9</v>
      </c>
    </row>
    <row r="3164" spans="1:8" x14ac:dyDescent="0.3">
      <c r="A3164" s="1">
        <v>162</v>
      </c>
      <c r="B3164" s="1" t="s">
        <v>6140</v>
      </c>
      <c r="C3164" s="1" t="s">
        <v>6482</v>
      </c>
      <c r="D3164" s="1" t="s">
        <v>6483</v>
      </c>
      <c r="E3164" s="1" t="s">
        <v>6484</v>
      </c>
      <c r="F3164" s="1" t="s">
        <v>346</v>
      </c>
      <c r="G3164" s="1"/>
      <c r="H3164" s="1" t="s">
        <v>9</v>
      </c>
    </row>
    <row r="3165" spans="1:8" x14ac:dyDescent="0.3">
      <c r="A3165" s="1">
        <v>163</v>
      </c>
      <c r="B3165" s="1" t="s">
        <v>657</v>
      </c>
      <c r="C3165" s="1" t="s">
        <v>658</v>
      </c>
      <c r="D3165" s="1" t="s">
        <v>6485</v>
      </c>
      <c r="E3165" s="1" t="s">
        <v>6486</v>
      </c>
      <c r="F3165" s="1" t="s">
        <v>346</v>
      </c>
      <c r="G3165" s="1">
        <v>450</v>
      </c>
      <c r="H3165" s="1" t="s">
        <v>9</v>
      </c>
    </row>
    <row r="3166" spans="1:8" x14ac:dyDescent="0.3">
      <c r="A3166" s="1">
        <v>164</v>
      </c>
      <c r="B3166" s="1" t="s">
        <v>6140</v>
      </c>
      <c r="C3166" s="1" t="s">
        <v>1561</v>
      </c>
      <c r="D3166" s="1" t="s">
        <v>6487</v>
      </c>
      <c r="E3166" s="1" t="s">
        <v>6488</v>
      </c>
      <c r="F3166" s="1" t="s">
        <v>346</v>
      </c>
      <c r="G3166" s="1"/>
      <c r="H3166" s="1" t="s">
        <v>9</v>
      </c>
    </row>
    <row r="3167" spans="1:8" x14ac:dyDescent="0.3">
      <c r="A3167" s="1">
        <v>165</v>
      </c>
      <c r="B3167" s="1" t="s">
        <v>6140</v>
      </c>
      <c r="C3167" s="1" t="s">
        <v>5</v>
      </c>
      <c r="D3167" s="1" t="s">
        <v>6489</v>
      </c>
      <c r="E3167" s="1" t="s">
        <v>6490</v>
      </c>
      <c r="F3167" s="1" t="s">
        <v>346</v>
      </c>
      <c r="G3167" s="1">
        <v>20</v>
      </c>
      <c r="H3167" s="1" t="s">
        <v>9</v>
      </c>
    </row>
    <row r="3168" spans="1:8" x14ac:dyDescent="0.3">
      <c r="A3168" s="1">
        <v>166</v>
      </c>
      <c r="B3168" s="1" t="s">
        <v>3868</v>
      </c>
      <c r="C3168" s="1" t="s">
        <v>3160</v>
      </c>
      <c r="D3168" s="1" t="s">
        <v>6491</v>
      </c>
      <c r="E3168" s="1" t="s">
        <v>6492</v>
      </c>
      <c r="F3168" s="1" t="s">
        <v>346</v>
      </c>
      <c r="G3168" s="1"/>
      <c r="H3168" s="1" t="s">
        <v>9</v>
      </c>
    </row>
    <row r="3169" spans="1:8" x14ac:dyDescent="0.3">
      <c r="A3169" s="1">
        <v>167</v>
      </c>
      <c r="B3169" s="1" t="s">
        <v>6140</v>
      </c>
      <c r="C3169" s="1" t="s">
        <v>1630</v>
      </c>
      <c r="D3169" s="1" t="s">
        <v>6493</v>
      </c>
      <c r="E3169" s="1" t="s">
        <v>6494</v>
      </c>
      <c r="F3169" s="1" t="s">
        <v>346</v>
      </c>
      <c r="G3169" s="1">
        <v>20</v>
      </c>
      <c r="H3169" s="1" t="s">
        <v>9</v>
      </c>
    </row>
    <row r="3170" spans="1:8" x14ac:dyDescent="0.3">
      <c r="A3170" s="1">
        <v>168</v>
      </c>
      <c r="B3170" s="1" t="s">
        <v>6140</v>
      </c>
      <c r="C3170" s="1" t="s">
        <v>212</v>
      </c>
      <c r="D3170" s="1" t="s">
        <v>6495</v>
      </c>
      <c r="E3170" s="1" t="s">
        <v>6496</v>
      </c>
      <c r="F3170" s="1" t="s">
        <v>346</v>
      </c>
      <c r="G3170" s="1">
        <v>20</v>
      </c>
      <c r="H3170" s="1" t="s">
        <v>9</v>
      </c>
    </row>
    <row r="3171" spans="1:8" x14ac:dyDescent="0.3">
      <c r="A3171" s="1">
        <v>169</v>
      </c>
      <c r="B3171" s="1" t="s">
        <v>4005</v>
      </c>
      <c r="C3171" s="1" t="s">
        <v>5557</v>
      </c>
      <c r="D3171" s="1" t="s">
        <v>6497</v>
      </c>
      <c r="E3171" s="1" t="s">
        <v>6498</v>
      </c>
      <c r="F3171" s="1" t="s">
        <v>346</v>
      </c>
      <c r="G3171" s="1"/>
      <c r="H3171" s="1" t="s">
        <v>9</v>
      </c>
    </row>
    <row r="3172" spans="1:8" x14ac:dyDescent="0.3">
      <c r="A3172" s="1">
        <v>170</v>
      </c>
      <c r="B3172" s="1" t="s">
        <v>14</v>
      </c>
      <c r="C3172" s="1" t="s">
        <v>18</v>
      </c>
      <c r="D3172" s="1" t="s">
        <v>6499</v>
      </c>
      <c r="E3172" s="1" t="s">
        <v>6500</v>
      </c>
      <c r="F3172" s="1" t="s">
        <v>346</v>
      </c>
      <c r="G3172" s="1"/>
      <c r="H3172" s="1" t="s">
        <v>9</v>
      </c>
    </row>
    <row r="3173" spans="1:8" x14ac:dyDescent="0.3">
      <c r="A3173" s="1">
        <v>171</v>
      </c>
      <c r="B3173" s="1" t="s">
        <v>6140</v>
      </c>
      <c r="C3173" s="1" t="s">
        <v>1561</v>
      </c>
      <c r="D3173" s="1" t="s">
        <v>6501</v>
      </c>
      <c r="E3173" s="1" t="s">
        <v>6502</v>
      </c>
      <c r="F3173" s="1" t="s">
        <v>346</v>
      </c>
      <c r="G3173" s="1"/>
      <c r="H3173" s="1" t="s">
        <v>9</v>
      </c>
    </row>
    <row r="3174" spans="1:8" x14ac:dyDescent="0.3">
      <c r="A3174" s="1">
        <v>172</v>
      </c>
      <c r="B3174" s="1" t="s">
        <v>342</v>
      </c>
      <c r="C3174" s="1" t="s">
        <v>5681</v>
      </c>
      <c r="D3174" s="1" t="s">
        <v>6503</v>
      </c>
      <c r="E3174" s="1" t="s">
        <v>6504</v>
      </c>
      <c r="F3174" s="1" t="s">
        <v>346</v>
      </c>
      <c r="G3174" s="1">
        <v>40</v>
      </c>
      <c r="H3174" s="1" t="s">
        <v>9</v>
      </c>
    </row>
    <row r="3175" spans="1:8" x14ac:dyDescent="0.3">
      <c r="A3175" s="1">
        <v>173</v>
      </c>
      <c r="B3175" s="1" t="s">
        <v>6140</v>
      </c>
      <c r="C3175" s="1" t="s">
        <v>5</v>
      </c>
      <c r="D3175" s="1" t="s">
        <v>6505</v>
      </c>
      <c r="E3175" s="1" t="s">
        <v>6506</v>
      </c>
      <c r="F3175" s="1" t="s">
        <v>346</v>
      </c>
      <c r="G3175" s="1">
        <v>20</v>
      </c>
      <c r="H3175" s="1" t="s">
        <v>257</v>
      </c>
    </row>
    <row r="3176" spans="1:8" x14ac:dyDescent="0.3">
      <c r="A3176" s="1">
        <v>174</v>
      </c>
      <c r="B3176" s="1" t="s">
        <v>497</v>
      </c>
      <c r="C3176" s="1" t="s">
        <v>498</v>
      </c>
      <c r="D3176" s="1" t="s">
        <v>6507</v>
      </c>
      <c r="E3176" s="1" t="s">
        <v>6508</v>
      </c>
      <c r="F3176" s="1" t="s">
        <v>346</v>
      </c>
      <c r="G3176" s="1"/>
      <c r="H3176" s="1" t="s">
        <v>9</v>
      </c>
    </row>
    <row r="3177" spans="1:8" x14ac:dyDescent="0.3">
      <c r="A3177" s="1">
        <v>175</v>
      </c>
      <c r="B3177" s="1" t="s">
        <v>6140</v>
      </c>
      <c r="C3177" s="1" t="s">
        <v>212</v>
      </c>
      <c r="D3177" s="1" t="s">
        <v>6509</v>
      </c>
      <c r="E3177" s="1" t="s">
        <v>6510</v>
      </c>
      <c r="F3177" s="1" t="s">
        <v>346</v>
      </c>
      <c r="G3177" s="1"/>
      <c r="H3177" s="1" t="s">
        <v>9</v>
      </c>
    </row>
    <row r="3178" spans="1:8" x14ac:dyDescent="0.3">
      <c r="A3178" s="1">
        <v>176</v>
      </c>
      <c r="B3178" s="1" t="s">
        <v>3868</v>
      </c>
      <c r="C3178" s="1" t="s">
        <v>3478</v>
      </c>
      <c r="D3178" s="1" t="s">
        <v>6511</v>
      </c>
      <c r="E3178" s="1" t="s">
        <v>6512</v>
      </c>
      <c r="F3178" s="1" t="s">
        <v>346</v>
      </c>
      <c r="G3178" s="1"/>
      <c r="H3178" s="1" t="s">
        <v>9</v>
      </c>
    </row>
    <row r="3179" spans="1:8" x14ac:dyDescent="0.3">
      <c r="A3179" s="1">
        <v>177</v>
      </c>
      <c r="B3179" s="1" t="s">
        <v>6140</v>
      </c>
      <c r="C3179" s="1" t="s">
        <v>5</v>
      </c>
      <c r="D3179" s="1" t="s">
        <v>6513</v>
      </c>
      <c r="E3179" s="1" t="s">
        <v>6514</v>
      </c>
      <c r="F3179" s="1" t="s">
        <v>346</v>
      </c>
      <c r="G3179" s="1">
        <v>20</v>
      </c>
      <c r="H3179" s="1" t="s">
        <v>9</v>
      </c>
    </row>
    <row r="3180" spans="1:8" x14ac:dyDescent="0.3">
      <c r="A3180" s="1">
        <v>178</v>
      </c>
      <c r="B3180" s="1" t="s">
        <v>6140</v>
      </c>
      <c r="C3180" s="1" t="s">
        <v>1561</v>
      </c>
      <c r="D3180" s="1" t="s">
        <v>6515</v>
      </c>
      <c r="E3180" s="1" t="s">
        <v>6516</v>
      </c>
      <c r="F3180" s="1" t="s">
        <v>346</v>
      </c>
      <c r="G3180" s="1"/>
      <c r="H3180" s="1" t="s">
        <v>9</v>
      </c>
    </row>
    <row r="3181" spans="1:8" x14ac:dyDescent="0.3">
      <c r="A3181" s="1">
        <v>179</v>
      </c>
      <c r="B3181" s="1" t="s">
        <v>6140</v>
      </c>
      <c r="C3181" s="1" t="s">
        <v>3926</v>
      </c>
      <c r="D3181" s="1" t="s">
        <v>6517</v>
      </c>
      <c r="E3181" s="1" t="s">
        <v>6518</v>
      </c>
      <c r="F3181" s="1" t="s">
        <v>346</v>
      </c>
      <c r="G3181" s="1"/>
      <c r="H3181" s="1" t="s">
        <v>9</v>
      </c>
    </row>
    <row r="3182" spans="1:8" x14ac:dyDescent="0.3">
      <c r="A3182" s="1">
        <v>180</v>
      </c>
      <c r="B3182" s="1" t="s">
        <v>5603</v>
      </c>
      <c r="C3182" s="1" t="s">
        <v>11</v>
      </c>
      <c r="D3182" s="1" t="s">
        <v>6519</v>
      </c>
      <c r="E3182" s="1" t="s">
        <v>6520</v>
      </c>
      <c r="F3182" s="1" t="s">
        <v>346</v>
      </c>
      <c r="G3182" s="1">
        <v>136.6</v>
      </c>
      <c r="H3182" s="1" t="s">
        <v>257</v>
      </c>
    </row>
    <row r="3183" spans="1:8" x14ac:dyDescent="0.3">
      <c r="A3183" s="1">
        <v>181</v>
      </c>
      <c r="B3183" s="1" t="s">
        <v>6140</v>
      </c>
      <c r="C3183" s="1" t="s">
        <v>1630</v>
      </c>
      <c r="D3183" s="1" t="s">
        <v>6521</v>
      </c>
      <c r="E3183" s="1" t="s">
        <v>6522</v>
      </c>
      <c r="F3183" s="1" t="s">
        <v>346</v>
      </c>
      <c r="G3183" s="1">
        <v>40</v>
      </c>
      <c r="H3183" s="1" t="s">
        <v>9</v>
      </c>
    </row>
    <row r="3184" spans="1:8" x14ac:dyDescent="0.3">
      <c r="A3184" s="1">
        <v>182</v>
      </c>
      <c r="B3184" s="1" t="s">
        <v>657</v>
      </c>
      <c r="C3184" s="1" t="s">
        <v>30</v>
      </c>
      <c r="D3184" s="1" t="s">
        <v>6523</v>
      </c>
      <c r="E3184" s="1" t="s">
        <v>6524</v>
      </c>
      <c r="F3184" s="1" t="s">
        <v>346</v>
      </c>
      <c r="G3184" s="1">
        <v>450</v>
      </c>
      <c r="H3184" s="1" t="s">
        <v>9</v>
      </c>
    </row>
    <row r="3185" spans="1:8" x14ac:dyDescent="0.3">
      <c r="A3185" s="1">
        <v>183</v>
      </c>
      <c r="B3185" s="1" t="s">
        <v>6140</v>
      </c>
      <c r="C3185" s="1" t="s">
        <v>3566</v>
      </c>
      <c r="D3185" s="1" t="s">
        <v>6525</v>
      </c>
      <c r="E3185" s="1" t="s">
        <v>6526</v>
      </c>
      <c r="F3185" s="1" t="s">
        <v>346</v>
      </c>
      <c r="G3185" s="1"/>
      <c r="H3185" s="1" t="s">
        <v>9</v>
      </c>
    </row>
    <row r="3186" spans="1:8" x14ac:dyDescent="0.3">
      <c r="A3186" s="1">
        <v>184</v>
      </c>
      <c r="B3186" s="1" t="s">
        <v>6140</v>
      </c>
      <c r="C3186" s="1" t="s">
        <v>6482</v>
      </c>
      <c r="D3186" s="1" t="s">
        <v>6527</v>
      </c>
      <c r="E3186" s="1" t="s">
        <v>6528</v>
      </c>
      <c r="F3186" s="1" t="s">
        <v>346</v>
      </c>
      <c r="G3186" s="1"/>
      <c r="H3186" s="1" t="s">
        <v>9</v>
      </c>
    </row>
    <row r="3187" spans="1:8" x14ac:dyDescent="0.3">
      <c r="A3187" s="1">
        <v>185</v>
      </c>
      <c r="B3187" s="1" t="s">
        <v>233</v>
      </c>
      <c r="C3187" s="1" t="s">
        <v>4338</v>
      </c>
      <c r="D3187" s="1" t="s">
        <v>6529</v>
      </c>
      <c r="E3187" s="1" t="s">
        <v>6530</v>
      </c>
      <c r="F3187" s="1" t="s">
        <v>346</v>
      </c>
      <c r="G3187" s="1"/>
      <c r="H3187" s="1" t="s">
        <v>257</v>
      </c>
    </row>
    <row r="3188" spans="1:8" x14ac:dyDescent="0.3">
      <c r="A3188" s="1">
        <v>186</v>
      </c>
      <c r="B3188" s="1" t="s">
        <v>6140</v>
      </c>
      <c r="C3188" s="1" t="s">
        <v>4200</v>
      </c>
      <c r="D3188" s="1" t="s">
        <v>6531</v>
      </c>
      <c r="E3188" s="1" t="s">
        <v>6532</v>
      </c>
      <c r="F3188" s="1" t="s">
        <v>346</v>
      </c>
      <c r="G3188" s="1"/>
      <c r="H3188" s="1" t="s">
        <v>9</v>
      </c>
    </row>
    <row r="3189" spans="1:8" x14ac:dyDescent="0.3">
      <c r="A3189" s="1">
        <v>187</v>
      </c>
      <c r="B3189" s="1" t="s">
        <v>3868</v>
      </c>
      <c r="C3189" s="1" t="s">
        <v>3160</v>
      </c>
      <c r="D3189" s="1" t="s">
        <v>6533</v>
      </c>
      <c r="E3189" s="1" t="s">
        <v>6534</v>
      </c>
      <c r="F3189" s="1" t="s">
        <v>346</v>
      </c>
      <c r="G3189" s="1"/>
      <c r="H3189" s="1" t="s">
        <v>9</v>
      </c>
    </row>
    <row r="3190" spans="1:8" x14ac:dyDescent="0.3">
      <c r="A3190" s="1">
        <v>188</v>
      </c>
      <c r="B3190" s="1" t="s">
        <v>6140</v>
      </c>
      <c r="C3190" s="1" t="s">
        <v>1630</v>
      </c>
      <c r="D3190" s="1" t="s">
        <v>6535</v>
      </c>
      <c r="E3190" s="1" t="s">
        <v>6536</v>
      </c>
      <c r="F3190" s="1" t="s">
        <v>346</v>
      </c>
      <c r="G3190" s="1">
        <v>40</v>
      </c>
      <c r="H3190" s="1" t="s">
        <v>9</v>
      </c>
    </row>
    <row r="3191" spans="1:8" x14ac:dyDescent="0.3">
      <c r="A3191" s="1">
        <v>189</v>
      </c>
      <c r="B3191" s="1" t="s">
        <v>60</v>
      </c>
      <c r="C3191" s="1" t="s">
        <v>61</v>
      </c>
      <c r="D3191" s="1" t="s">
        <v>6537</v>
      </c>
      <c r="E3191" s="1" t="s">
        <v>6538</v>
      </c>
      <c r="F3191" s="1" t="s">
        <v>346</v>
      </c>
      <c r="G3191" s="1"/>
      <c r="H3191" s="1" t="s">
        <v>9</v>
      </c>
    </row>
    <row r="3192" spans="1:8" x14ac:dyDescent="0.3">
      <c r="A3192" s="1">
        <v>190</v>
      </c>
      <c r="B3192" s="1" t="s">
        <v>6140</v>
      </c>
      <c r="C3192" s="1" t="s">
        <v>6482</v>
      </c>
      <c r="D3192" s="1" t="s">
        <v>6539</v>
      </c>
      <c r="E3192" s="1" t="s">
        <v>6540</v>
      </c>
      <c r="F3192" s="1" t="s">
        <v>346</v>
      </c>
      <c r="G3192" s="1"/>
      <c r="H3192" s="1" t="s">
        <v>9</v>
      </c>
    </row>
    <row r="3193" spans="1:8" x14ac:dyDescent="0.3">
      <c r="A3193" s="1">
        <v>191</v>
      </c>
      <c r="B3193" s="1" t="s">
        <v>14</v>
      </c>
      <c r="C3193" s="1" t="s">
        <v>18</v>
      </c>
      <c r="D3193" s="1" t="s">
        <v>6541</v>
      </c>
      <c r="E3193" s="1" t="s">
        <v>6542</v>
      </c>
      <c r="F3193" s="1" t="s">
        <v>346</v>
      </c>
      <c r="G3193" s="1"/>
      <c r="H3193" s="1" t="s">
        <v>9</v>
      </c>
    </row>
    <row r="3194" spans="1:8" x14ac:dyDescent="0.3">
      <c r="A3194" s="1">
        <v>192</v>
      </c>
      <c r="B3194" s="1" t="s">
        <v>6140</v>
      </c>
      <c r="C3194" s="1" t="s">
        <v>4483</v>
      </c>
      <c r="D3194" s="1" t="s">
        <v>6543</v>
      </c>
      <c r="E3194" s="1" t="s">
        <v>6544</v>
      </c>
      <c r="F3194" s="1" t="s">
        <v>346</v>
      </c>
      <c r="G3194" s="1"/>
      <c r="H3194" s="1" t="s">
        <v>9</v>
      </c>
    </row>
    <row r="3195" spans="1:8" x14ac:dyDescent="0.3">
      <c r="A3195" s="1">
        <v>193</v>
      </c>
      <c r="B3195" s="1" t="s">
        <v>6140</v>
      </c>
      <c r="C3195" s="1" t="s">
        <v>3038</v>
      </c>
      <c r="D3195" s="1" t="s">
        <v>6545</v>
      </c>
      <c r="E3195" s="1" t="s">
        <v>6546</v>
      </c>
      <c r="F3195" s="1" t="s">
        <v>346</v>
      </c>
      <c r="G3195" s="1">
        <v>20</v>
      </c>
      <c r="H3195" s="1" t="s">
        <v>9</v>
      </c>
    </row>
    <row r="3196" spans="1:8" x14ac:dyDescent="0.3">
      <c r="A3196" s="1">
        <v>194</v>
      </c>
      <c r="B3196" s="1" t="s">
        <v>3868</v>
      </c>
      <c r="C3196" s="1" t="s">
        <v>3478</v>
      </c>
      <c r="D3196" s="1" t="s">
        <v>6547</v>
      </c>
      <c r="E3196" s="1" t="s">
        <v>6548</v>
      </c>
      <c r="F3196" s="1" t="s">
        <v>346</v>
      </c>
      <c r="G3196" s="1"/>
      <c r="H3196" s="1" t="s">
        <v>9</v>
      </c>
    </row>
    <row r="3197" spans="1:8" x14ac:dyDescent="0.3">
      <c r="A3197" s="1">
        <v>195</v>
      </c>
      <c r="B3197" s="1" t="s">
        <v>3891</v>
      </c>
      <c r="C3197" s="1" t="s">
        <v>714</v>
      </c>
      <c r="D3197" s="1" t="s">
        <v>6549</v>
      </c>
      <c r="E3197" s="1" t="s">
        <v>6550</v>
      </c>
      <c r="F3197" s="1" t="s">
        <v>346</v>
      </c>
      <c r="G3197" s="1"/>
      <c r="H3197" s="1" t="s">
        <v>9</v>
      </c>
    </row>
    <row r="3198" spans="1:8" x14ac:dyDescent="0.3">
      <c r="A3198" s="1">
        <v>196</v>
      </c>
      <c r="B3198" s="1" t="s">
        <v>6140</v>
      </c>
      <c r="C3198" s="1" t="s">
        <v>5</v>
      </c>
      <c r="D3198" s="1" t="s">
        <v>6551</v>
      </c>
      <c r="E3198" s="1" t="s">
        <v>6552</v>
      </c>
      <c r="F3198" s="1" t="s">
        <v>346</v>
      </c>
      <c r="G3198" s="1"/>
      <c r="H3198" s="1" t="s">
        <v>9</v>
      </c>
    </row>
    <row r="3199" spans="1:8" x14ac:dyDescent="0.3">
      <c r="A3199" s="1">
        <v>197</v>
      </c>
      <c r="B3199" s="1" t="s">
        <v>233</v>
      </c>
      <c r="C3199" s="1" t="s">
        <v>4338</v>
      </c>
      <c r="D3199" s="1" t="s">
        <v>6553</v>
      </c>
      <c r="E3199" s="1" t="s">
        <v>6554</v>
      </c>
      <c r="F3199" s="1" t="s">
        <v>346</v>
      </c>
      <c r="G3199" s="1"/>
      <c r="H3199" s="1" t="s">
        <v>9</v>
      </c>
    </row>
    <row r="3200" spans="1:8" x14ac:dyDescent="0.3">
      <c r="A3200" s="1">
        <v>198</v>
      </c>
      <c r="B3200" s="1" t="s">
        <v>6140</v>
      </c>
      <c r="C3200" s="1" t="s">
        <v>1561</v>
      </c>
      <c r="D3200" s="1" t="s">
        <v>6555</v>
      </c>
      <c r="E3200" s="1" t="s">
        <v>6556</v>
      </c>
      <c r="F3200" s="1" t="s">
        <v>346</v>
      </c>
      <c r="G3200" s="1"/>
      <c r="H3200" s="1" t="s">
        <v>9</v>
      </c>
    </row>
    <row r="3201" spans="1:8" x14ac:dyDescent="0.3">
      <c r="A3201" s="1">
        <v>199</v>
      </c>
      <c r="B3201" s="1" t="s">
        <v>6140</v>
      </c>
      <c r="C3201" s="1" t="s">
        <v>212</v>
      </c>
      <c r="D3201" s="1" t="s">
        <v>6557</v>
      </c>
      <c r="E3201" s="1" t="s">
        <v>6558</v>
      </c>
      <c r="F3201" s="1" t="s">
        <v>346</v>
      </c>
      <c r="G3201" s="1">
        <v>20</v>
      </c>
      <c r="H3201" s="1" t="s">
        <v>9</v>
      </c>
    </row>
    <row r="3202" spans="1:8" x14ac:dyDescent="0.3">
      <c r="A3202" s="1">
        <v>200</v>
      </c>
      <c r="B3202" s="1" t="s">
        <v>657</v>
      </c>
      <c r="C3202" s="1" t="s">
        <v>30</v>
      </c>
      <c r="D3202" s="1" t="s">
        <v>6559</v>
      </c>
      <c r="E3202" s="1" t="s">
        <v>6560</v>
      </c>
      <c r="F3202" s="1" t="s">
        <v>346</v>
      </c>
      <c r="G3202" s="1">
        <v>450</v>
      </c>
      <c r="H3202" s="1" t="s">
        <v>9</v>
      </c>
    </row>
    <row r="3203" spans="1:8" x14ac:dyDescent="0.3">
      <c r="A3203" s="1">
        <v>201</v>
      </c>
      <c r="B3203" s="1" t="s">
        <v>5603</v>
      </c>
      <c r="C3203" s="1" t="s">
        <v>11</v>
      </c>
      <c r="D3203" s="1" t="s">
        <v>6561</v>
      </c>
      <c r="E3203" s="1" t="s">
        <v>6562</v>
      </c>
      <c r="F3203" s="1" t="s">
        <v>346</v>
      </c>
      <c r="G3203" s="1">
        <v>136.6</v>
      </c>
      <c r="H3203" s="1" t="s">
        <v>9</v>
      </c>
    </row>
    <row r="3204" spans="1:8" x14ac:dyDescent="0.3">
      <c r="A3204" s="1">
        <v>202</v>
      </c>
      <c r="B3204" s="1" t="s">
        <v>6140</v>
      </c>
      <c r="C3204" s="1" t="s">
        <v>529</v>
      </c>
      <c r="D3204" s="1" t="s">
        <v>6563</v>
      </c>
      <c r="E3204" s="1" t="s">
        <v>6564</v>
      </c>
      <c r="F3204" s="1" t="s">
        <v>346</v>
      </c>
      <c r="G3204" s="1"/>
      <c r="H3204" s="1" t="s">
        <v>9</v>
      </c>
    </row>
    <row r="3205" spans="1:8" x14ac:dyDescent="0.3">
      <c r="A3205" s="1">
        <v>203</v>
      </c>
      <c r="B3205" s="1" t="s">
        <v>6140</v>
      </c>
      <c r="C3205" s="1" t="s">
        <v>3566</v>
      </c>
      <c r="D3205" s="1" t="s">
        <v>6565</v>
      </c>
      <c r="E3205" s="1" t="s">
        <v>6566</v>
      </c>
      <c r="F3205" s="1" t="s">
        <v>346</v>
      </c>
      <c r="G3205" s="1"/>
      <c r="H3205" s="1" t="s">
        <v>9</v>
      </c>
    </row>
    <row r="3206" spans="1:8" x14ac:dyDescent="0.3">
      <c r="A3206" s="1">
        <v>204</v>
      </c>
      <c r="B3206" s="1" t="s">
        <v>6140</v>
      </c>
      <c r="C3206" s="1" t="s">
        <v>1630</v>
      </c>
      <c r="D3206" s="1" t="s">
        <v>6567</v>
      </c>
      <c r="E3206" s="1" t="s">
        <v>6568</v>
      </c>
      <c r="F3206" s="1" t="s">
        <v>346</v>
      </c>
      <c r="G3206" s="1">
        <v>40</v>
      </c>
      <c r="H3206" s="1" t="s">
        <v>9</v>
      </c>
    </row>
    <row r="3207" spans="1:8" x14ac:dyDescent="0.3">
      <c r="A3207" s="1">
        <v>205</v>
      </c>
      <c r="B3207" s="1" t="s">
        <v>6140</v>
      </c>
      <c r="C3207" s="1" t="s">
        <v>4200</v>
      </c>
      <c r="D3207" s="1" t="s">
        <v>6569</v>
      </c>
      <c r="E3207" s="1" t="s">
        <v>6570</v>
      </c>
      <c r="F3207" s="1" t="s">
        <v>346</v>
      </c>
      <c r="G3207" s="1"/>
      <c r="H3207" s="1" t="s">
        <v>9</v>
      </c>
    </row>
    <row r="3208" spans="1:8" x14ac:dyDescent="0.3">
      <c r="A3208" s="1">
        <v>206</v>
      </c>
      <c r="B3208" s="1" t="s">
        <v>3868</v>
      </c>
      <c r="C3208" s="1" t="s">
        <v>3160</v>
      </c>
      <c r="D3208" s="1" t="s">
        <v>6571</v>
      </c>
      <c r="E3208" s="1" t="s">
        <v>6572</v>
      </c>
      <c r="F3208" s="1" t="s">
        <v>346</v>
      </c>
      <c r="G3208" s="1"/>
      <c r="H3208" s="1" t="s">
        <v>9</v>
      </c>
    </row>
    <row r="3209" spans="1:8" x14ac:dyDescent="0.3">
      <c r="A3209" s="1">
        <v>207</v>
      </c>
      <c r="B3209" s="1" t="s">
        <v>6140</v>
      </c>
      <c r="C3209" s="1" t="s">
        <v>6272</v>
      </c>
      <c r="D3209" s="1" t="s">
        <v>6573</v>
      </c>
      <c r="E3209" s="1" t="s">
        <v>6574</v>
      </c>
      <c r="F3209" s="1" t="s">
        <v>346</v>
      </c>
      <c r="G3209" s="1"/>
      <c r="H3209" s="1" t="s">
        <v>9</v>
      </c>
    </row>
    <row r="3210" spans="1:8" x14ac:dyDescent="0.3">
      <c r="A3210" s="1">
        <v>208</v>
      </c>
      <c r="B3210" s="1" t="s">
        <v>6140</v>
      </c>
      <c r="C3210" s="1" t="s">
        <v>3038</v>
      </c>
      <c r="D3210" s="1" t="s">
        <v>6575</v>
      </c>
      <c r="E3210" s="1" t="s">
        <v>6576</v>
      </c>
      <c r="F3210" s="1" t="s">
        <v>346</v>
      </c>
      <c r="G3210" s="1">
        <v>20</v>
      </c>
      <c r="H3210" s="1" t="s">
        <v>9</v>
      </c>
    </row>
    <row r="3211" spans="1:8" x14ac:dyDescent="0.3">
      <c r="A3211" s="1">
        <v>209</v>
      </c>
      <c r="B3211" s="1" t="s">
        <v>6140</v>
      </c>
      <c r="C3211" s="1" t="s">
        <v>212</v>
      </c>
      <c r="D3211" s="1" t="s">
        <v>6577</v>
      </c>
      <c r="E3211" s="1" t="s">
        <v>6578</v>
      </c>
      <c r="F3211" s="1" t="s">
        <v>346</v>
      </c>
      <c r="G3211" s="1"/>
      <c r="H3211" s="1" t="s">
        <v>9</v>
      </c>
    </row>
    <row r="3212" spans="1:8" x14ac:dyDescent="0.3">
      <c r="A3212" s="1">
        <v>210</v>
      </c>
      <c r="B3212" s="1" t="s">
        <v>6140</v>
      </c>
      <c r="C3212" s="1" t="s">
        <v>529</v>
      </c>
      <c r="D3212" s="1" t="s">
        <v>6579</v>
      </c>
      <c r="E3212" s="1" t="s">
        <v>6580</v>
      </c>
      <c r="F3212" s="1" t="s">
        <v>346</v>
      </c>
      <c r="G3212" s="1"/>
      <c r="H3212" s="1" t="s">
        <v>9</v>
      </c>
    </row>
    <row r="3213" spans="1:8" x14ac:dyDescent="0.3">
      <c r="A3213" s="1">
        <v>211</v>
      </c>
      <c r="B3213" s="1" t="s">
        <v>6140</v>
      </c>
      <c r="C3213" s="1" t="s">
        <v>3926</v>
      </c>
      <c r="D3213" s="1" t="s">
        <v>6581</v>
      </c>
      <c r="E3213" s="1" t="s">
        <v>6582</v>
      </c>
      <c r="F3213" s="1" t="s">
        <v>346</v>
      </c>
      <c r="G3213" s="1"/>
      <c r="H3213" s="1" t="s">
        <v>117</v>
      </c>
    </row>
    <row r="3214" spans="1:8" x14ac:dyDescent="0.3">
      <c r="A3214" s="1">
        <v>212</v>
      </c>
      <c r="B3214" s="1" t="s">
        <v>6140</v>
      </c>
      <c r="C3214" s="1" t="s">
        <v>3038</v>
      </c>
      <c r="D3214" s="1" t="s">
        <v>6583</v>
      </c>
      <c r="E3214" s="1" t="s">
        <v>6584</v>
      </c>
      <c r="F3214" s="1" t="s">
        <v>346</v>
      </c>
      <c r="G3214" s="1"/>
      <c r="H3214" s="1" t="s">
        <v>9</v>
      </c>
    </row>
    <row r="3215" spans="1:8" x14ac:dyDescent="0.3">
      <c r="A3215" s="1">
        <v>213</v>
      </c>
      <c r="B3215" s="1" t="s">
        <v>657</v>
      </c>
      <c r="C3215" s="1" t="s">
        <v>658</v>
      </c>
      <c r="D3215" s="1" t="s">
        <v>6585</v>
      </c>
      <c r="E3215" s="1" t="s">
        <v>6586</v>
      </c>
      <c r="F3215" s="1" t="s">
        <v>346</v>
      </c>
      <c r="G3215" s="1">
        <v>450</v>
      </c>
      <c r="H3215" s="1" t="s">
        <v>9</v>
      </c>
    </row>
    <row r="3216" spans="1:8" x14ac:dyDescent="0.3">
      <c r="A3216" s="1">
        <v>214</v>
      </c>
      <c r="B3216" s="1" t="s">
        <v>3868</v>
      </c>
      <c r="C3216" s="1" t="s">
        <v>114</v>
      </c>
      <c r="D3216" s="1" t="s">
        <v>6587</v>
      </c>
      <c r="E3216" s="1" t="s">
        <v>6588</v>
      </c>
      <c r="F3216" s="1" t="s">
        <v>346</v>
      </c>
      <c r="G3216" s="1"/>
      <c r="H3216" s="1" t="s">
        <v>9</v>
      </c>
    </row>
    <row r="3217" spans="1:8" x14ac:dyDescent="0.3">
      <c r="A3217" s="1">
        <v>215</v>
      </c>
      <c r="B3217" s="1" t="s">
        <v>6140</v>
      </c>
      <c r="C3217" s="1" t="s">
        <v>1630</v>
      </c>
      <c r="D3217" s="1" t="s">
        <v>6589</v>
      </c>
      <c r="E3217" s="1" t="s">
        <v>6590</v>
      </c>
      <c r="F3217" s="1" t="s">
        <v>346</v>
      </c>
      <c r="G3217" s="1">
        <v>20</v>
      </c>
      <c r="H3217" s="1" t="s">
        <v>9</v>
      </c>
    </row>
    <row r="3218" spans="1:8" x14ac:dyDescent="0.3">
      <c r="A3218" s="1">
        <v>216</v>
      </c>
      <c r="B3218" s="1" t="s">
        <v>233</v>
      </c>
      <c r="C3218" s="1" t="s">
        <v>4338</v>
      </c>
      <c r="D3218" s="1" t="s">
        <v>6591</v>
      </c>
      <c r="E3218" s="1" t="s">
        <v>6592</v>
      </c>
      <c r="F3218" s="1" t="s">
        <v>346</v>
      </c>
      <c r="G3218" s="1"/>
      <c r="H3218" s="1" t="s">
        <v>9</v>
      </c>
    </row>
    <row r="3219" spans="1:8" x14ac:dyDescent="0.3">
      <c r="A3219" s="1">
        <v>217</v>
      </c>
      <c r="B3219" s="1" t="s">
        <v>6140</v>
      </c>
      <c r="C3219" s="1" t="s">
        <v>4483</v>
      </c>
      <c r="D3219" s="1" t="s">
        <v>6593</v>
      </c>
      <c r="E3219" s="1" t="s">
        <v>6594</v>
      </c>
      <c r="F3219" s="1" t="s">
        <v>346</v>
      </c>
      <c r="G3219" s="1"/>
      <c r="H3219" s="1" t="s">
        <v>9</v>
      </c>
    </row>
    <row r="3220" spans="1:8" x14ac:dyDescent="0.3">
      <c r="A3220" s="1">
        <v>218</v>
      </c>
      <c r="B3220" s="1" t="s">
        <v>3868</v>
      </c>
      <c r="C3220" s="1" t="s">
        <v>3478</v>
      </c>
      <c r="D3220" s="1" t="s">
        <v>6595</v>
      </c>
      <c r="E3220" s="1" t="s">
        <v>6596</v>
      </c>
      <c r="F3220" s="1" t="s">
        <v>346</v>
      </c>
      <c r="G3220" s="1"/>
      <c r="H3220" s="1" t="s">
        <v>9</v>
      </c>
    </row>
    <row r="3221" spans="1:8" x14ac:dyDescent="0.3">
      <c r="A3221" s="1">
        <v>219</v>
      </c>
      <c r="B3221" s="1" t="s">
        <v>657</v>
      </c>
      <c r="C3221" s="1" t="s">
        <v>658</v>
      </c>
      <c r="D3221" s="1" t="s">
        <v>6597</v>
      </c>
      <c r="E3221" s="1" t="s">
        <v>6598</v>
      </c>
      <c r="F3221" s="1" t="s">
        <v>346</v>
      </c>
      <c r="G3221" s="1">
        <v>450</v>
      </c>
      <c r="H3221" s="1" t="s">
        <v>9</v>
      </c>
    </row>
    <row r="3222" spans="1:8" x14ac:dyDescent="0.3">
      <c r="A3222" s="1">
        <v>220</v>
      </c>
      <c r="B3222" s="1" t="s">
        <v>6140</v>
      </c>
      <c r="C3222" s="1" t="s">
        <v>5</v>
      </c>
      <c r="D3222" s="1" t="s">
        <v>6599</v>
      </c>
      <c r="E3222" s="1" t="s">
        <v>6600</v>
      </c>
      <c r="F3222" s="1" t="s">
        <v>346</v>
      </c>
      <c r="G3222" s="1">
        <v>20</v>
      </c>
      <c r="H3222" s="1" t="s">
        <v>9</v>
      </c>
    </row>
    <row r="3223" spans="1:8" x14ac:dyDescent="0.3">
      <c r="A3223" s="1">
        <v>221</v>
      </c>
      <c r="B3223" s="1" t="s">
        <v>6140</v>
      </c>
      <c r="C3223" s="1" t="s">
        <v>212</v>
      </c>
      <c r="D3223" s="1" t="s">
        <v>6601</v>
      </c>
      <c r="E3223" s="1" t="s">
        <v>6602</v>
      </c>
      <c r="F3223" s="1" t="s">
        <v>346</v>
      </c>
      <c r="G3223" s="1">
        <v>20</v>
      </c>
      <c r="H3223" s="1" t="s">
        <v>9</v>
      </c>
    </row>
    <row r="3224" spans="1:8" x14ac:dyDescent="0.3">
      <c r="A3224" s="1">
        <v>222</v>
      </c>
      <c r="B3224" s="1" t="s">
        <v>6140</v>
      </c>
      <c r="C3224" s="1" t="s">
        <v>6272</v>
      </c>
      <c r="D3224" s="1" t="s">
        <v>6603</v>
      </c>
      <c r="E3224" s="1" t="s">
        <v>6604</v>
      </c>
      <c r="F3224" s="1" t="s">
        <v>346</v>
      </c>
      <c r="G3224" s="1"/>
      <c r="H3224" s="1" t="s">
        <v>9</v>
      </c>
    </row>
    <row r="3225" spans="1:8" x14ac:dyDescent="0.3">
      <c r="A3225" s="1">
        <v>223</v>
      </c>
      <c r="B3225" s="1" t="s">
        <v>6140</v>
      </c>
      <c r="C3225" s="1" t="s">
        <v>3566</v>
      </c>
      <c r="D3225" s="1" t="s">
        <v>6605</v>
      </c>
      <c r="E3225" s="1" t="s">
        <v>6606</v>
      </c>
      <c r="F3225" s="1" t="s">
        <v>346</v>
      </c>
      <c r="G3225" s="1"/>
      <c r="H3225" s="1" t="s">
        <v>9</v>
      </c>
    </row>
    <row r="3226" spans="1:8" x14ac:dyDescent="0.3">
      <c r="A3226" s="1">
        <v>224</v>
      </c>
      <c r="B3226" s="1" t="s">
        <v>6140</v>
      </c>
      <c r="C3226" s="1" t="s">
        <v>3926</v>
      </c>
      <c r="D3226" s="1" t="s">
        <v>6607</v>
      </c>
      <c r="E3226" s="1" t="s">
        <v>6608</v>
      </c>
      <c r="F3226" s="1" t="s">
        <v>346</v>
      </c>
      <c r="G3226" s="1"/>
      <c r="H3226" s="1" t="s">
        <v>9</v>
      </c>
    </row>
    <row r="3227" spans="1:8" x14ac:dyDescent="0.3">
      <c r="A3227" s="1">
        <v>225</v>
      </c>
      <c r="B3227" s="1" t="s">
        <v>6140</v>
      </c>
      <c r="C3227" s="1" t="s">
        <v>5</v>
      </c>
      <c r="D3227" s="1" t="s">
        <v>6609</v>
      </c>
      <c r="E3227" s="1" t="s">
        <v>6610</v>
      </c>
      <c r="F3227" s="1" t="s">
        <v>346</v>
      </c>
      <c r="G3227" s="1"/>
      <c r="H3227" s="1" t="s">
        <v>9</v>
      </c>
    </row>
    <row r="3228" spans="1:8" x14ac:dyDescent="0.3">
      <c r="A3228" s="1">
        <v>226</v>
      </c>
      <c r="B3228" s="1" t="s">
        <v>5556</v>
      </c>
      <c r="C3228" s="1" t="s">
        <v>4092</v>
      </c>
      <c r="D3228" s="1" t="s">
        <v>6611</v>
      </c>
      <c r="E3228" s="1" t="s">
        <v>6612</v>
      </c>
      <c r="F3228" s="1" t="s">
        <v>346</v>
      </c>
      <c r="G3228" s="1"/>
      <c r="H3228" s="1" t="s">
        <v>9</v>
      </c>
    </row>
    <row r="3229" spans="1:8" x14ac:dyDescent="0.3">
      <c r="A3229" s="1">
        <v>227</v>
      </c>
      <c r="B3229" s="1" t="s">
        <v>6140</v>
      </c>
      <c r="C3229" s="1" t="s">
        <v>1630</v>
      </c>
      <c r="D3229" s="1" t="s">
        <v>6613</v>
      </c>
      <c r="E3229" s="1" t="s">
        <v>6614</v>
      </c>
      <c r="F3229" s="1" t="s">
        <v>346</v>
      </c>
      <c r="G3229" s="1">
        <v>20</v>
      </c>
      <c r="H3229" s="1" t="s">
        <v>9</v>
      </c>
    </row>
    <row r="3230" spans="1:8" x14ac:dyDescent="0.3">
      <c r="A3230" s="1">
        <v>228</v>
      </c>
      <c r="B3230" s="1" t="s">
        <v>6140</v>
      </c>
      <c r="C3230" s="1" t="s">
        <v>6615</v>
      </c>
      <c r="D3230" s="1" t="s">
        <v>6616</v>
      </c>
      <c r="E3230" s="1" t="s">
        <v>6617</v>
      </c>
      <c r="F3230" s="1" t="s">
        <v>346</v>
      </c>
      <c r="G3230" s="1">
        <v>20</v>
      </c>
      <c r="H3230" s="1" t="s">
        <v>9</v>
      </c>
    </row>
    <row r="3231" spans="1:8" x14ac:dyDescent="0.3">
      <c r="A3231" s="1">
        <v>229</v>
      </c>
      <c r="B3231" s="1" t="s">
        <v>6140</v>
      </c>
      <c r="C3231" s="1" t="s">
        <v>4483</v>
      </c>
      <c r="D3231" s="1" t="s">
        <v>6618</v>
      </c>
      <c r="E3231" s="1" t="s">
        <v>6619</v>
      </c>
      <c r="F3231" s="1" t="s">
        <v>346</v>
      </c>
      <c r="G3231" s="1"/>
      <c r="H3231" s="1" t="s">
        <v>9</v>
      </c>
    </row>
    <row r="3232" spans="1:8" x14ac:dyDescent="0.3">
      <c r="A3232" s="1">
        <v>230</v>
      </c>
      <c r="B3232" s="1" t="s">
        <v>6140</v>
      </c>
      <c r="C3232" s="1" t="s">
        <v>212</v>
      </c>
      <c r="D3232" s="1" t="s">
        <v>6620</v>
      </c>
      <c r="E3232" s="1" t="s">
        <v>5480</v>
      </c>
      <c r="F3232" s="1" t="s">
        <v>346</v>
      </c>
      <c r="G3232" s="1">
        <v>20</v>
      </c>
      <c r="H3232" s="1" t="s">
        <v>9</v>
      </c>
    </row>
    <row r="3233" spans="1:8" x14ac:dyDescent="0.3">
      <c r="A3233" s="1">
        <v>231</v>
      </c>
      <c r="B3233" s="1" t="s">
        <v>5603</v>
      </c>
      <c r="C3233" s="1" t="s">
        <v>4249</v>
      </c>
      <c r="D3233" s="1" t="s">
        <v>6621</v>
      </c>
      <c r="E3233" s="1" t="s">
        <v>6622</v>
      </c>
      <c r="F3233" s="1" t="s">
        <v>346</v>
      </c>
      <c r="G3233" s="1">
        <v>35</v>
      </c>
      <c r="H3233" s="1" t="s">
        <v>9</v>
      </c>
    </row>
    <row r="3234" spans="1:8" x14ac:dyDescent="0.3">
      <c r="A3234" s="1">
        <v>232</v>
      </c>
      <c r="B3234" s="1" t="s">
        <v>6140</v>
      </c>
      <c r="C3234" s="1" t="s">
        <v>1630</v>
      </c>
      <c r="D3234" s="1" t="s">
        <v>6623</v>
      </c>
      <c r="E3234" s="1" t="s">
        <v>6624</v>
      </c>
      <c r="F3234" s="1" t="s">
        <v>346</v>
      </c>
      <c r="G3234" s="1">
        <v>40</v>
      </c>
      <c r="H3234" s="1" t="s">
        <v>9</v>
      </c>
    </row>
    <row r="3235" spans="1:8" x14ac:dyDescent="0.3">
      <c r="A3235" s="1">
        <v>233</v>
      </c>
      <c r="B3235" s="1" t="s">
        <v>60</v>
      </c>
      <c r="C3235" s="1" t="s">
        <v>61</v>
      </c>
      <c r="D3235" s="1" t="s">
        <v>6625</v>
      </c>
      <c r="E3235" s="1" t="s">
        <v>6626</v>
      </c>
      <c r="F3235" s="1" t="s">
        <v>346</v>
      </c>
      <c r="G3235" s="1"/>
      <c r="H3235" s="1" t="s">
        <v>9</v>
      </c>
    </row>
    <row r="3236" spans="1:8" x14ac:dyDescent="0.3">
      <c r="A3236" s="1">
        <v>234</v>
      </c>
      <c r="B3236" s="1" t="s">
        <v>5603</v>
      </c>
      <c r="C3236" s="1" t="s">
        <v>11</v>
      </c>
      <c r="D3236" s="1" t="s">
        <v>6627</v>
      </c>
      <c r="E3236" s="1" t="s">
        <v>6628</v>
      </c>
      <c r="F3236" s="1" t="s">
        <v>346</v>
      </c>
      <c r="G3236" s="1"/>
      <c r="H3236" s="1" t="s">
        <v>9</v>
      </c>
    </row>
    <row r="3237" spans="1:8" x14ac:dyDescent="0.3">
      <c r="A3237" s="1">
        <v>235</v>
      </c>
      <c r="B3237" s="1" t="s">
        <v>6140</v>
      </c>
      <c r="C3237" s="1" t="s">
        <v>3566</v>
      </c>
      <c r="D3237" s="1" t="s">
        <v>6629</v>
      </c>
      <c r="E3237" s="1" t="s">
        <v>6630</v>
      </c>
      <c r="F3237" s="1" t="s">
        <v>346</v>
      </c>
      <c r="G3237" s="1"/>
      <c r="H3237" s="1" t="s">
        <v>9</v>
      </c>
    </row>
    <row r="3238" spans="1:8" x14ac:dyDescent="0.3">
      <c r="A3238" s="1">
        <v>236</v>
      </c>
      <c r="B3238" s="1" t="s">
        <v>3868</v>
      </c>
      <c r="C3238" s="1" t="s">
        <v>3160</v>
      </c>
      <c r="D3238" s="1" t="s">
        <v>6631</v>
      </c>
      <c r="E3238" s="1" t="s">
        <v>6632</v>
      </c>
      <c r="F3238" s="1" t="s">
        <v>346</v>
      </c>
      <c r="G3238" s="1"/>
      <c r="H3238" s="1" t="s">
        <v>9</v>
      </c>
    </row>
    <row r="3239" spans="1:8" x14ac:dyDescent="0.3">
      <c r="A3239" s="1">
        <v>237</v>
      </c>
      <c r="B3239" s="1" t="s">
        <v>6140</v>
      </c>
      <c r="C3239" s="1" t="s">
        <v>1630</v>
      </c>
      <c r="D3239" s="1" t="s">
        <v>6633</v>
      </c>
      <c r="E3239" s="1" t="s">
        <v>6634</v>
      </c>
      <c r="F3239" s="1" t="s">
        <v>346</v>
      </c>
      <c r="G3239" s="1">
        <v>40</v>
      </c>
      <c r="H3239" s="1" t="s">
        <v>9</v>
      </c>
    </row>
    <row r="3240" spans="1:8" x14ac:dyDescent="0.3">
      <c r="A3240" s="1">
        <v>238</v>
      </c>
      <c r="B3240" s="1" t="s">
        <v>6140</v>
      </c>
      <c r="C3240" s="1" t="s">
        <v>6615</v>
      </c>
      <c r="D3240" s="1" t="s">
        <v>6635</v>
      </c>
      <c r="E3240" s="1" t="s">
        <v>6636</v>
      </c>
      <c r="F3240" s="1" t="s">
        <v>346</v>
      </c>
      <c r="G3240" s="1">
        <v>20</v>
      </c>
      <c r="H3240" s="1" t="s">
        <v>9</v>
      </c>
    </row>
    <row r="3241" spans="1:8" x14ac:dyDescent="0.3">
      <c r="A3241" s="1">
        <v>239</v>
      </c>
      <c r="B3241" s="1" t="s">
        <v>3868</v>
      </c>
      <c r="C3241" s="1" t="s">
        <v>3478</v>
      </c>
      <c r="D3241" s="1" t="s">
        <v>6637</v>
      </c>
      <c r="E3241" s="1" t="s">
        <v>6638</v>
      </c>
      <c r="F3241" s="1" t="s">
        <v>346</v>
      </c>
      <c r="G3241" s="1"/>
      <c r="H3241" s="1" t="s">
        <v>9</v>
      </c>
    </row>
    <row r="3242" spans="1:8" x14ac:dyDescent="0.3">
      <c r="A3242" s="1">
        <v>240</v>
      </c>
      <c r="B3242" s="1" t="s">
        <v>6140</v>
      </c>
      <c r="C3242" s="1" t="s">
        <v>5</v>
      </c>
      <c r="D3242" s="1" t="s">
        <v>6639</v>
      </c>
      <c r="E3242" s="1" t="s">
        <v>5480</v>
      </c>
      <c r="F3242" s="1" t="s">
        <v>346</v>
      </c>
      <c r="G3242" s="1">
        <v>20</v>
      </c>
      <c r="H3242" s="1" t="s">
        <v>9</v>
      </c>
    </row>
    <row r="3243" spans="1:8" x14ac:dyDescent="0.3">
      <c r="A3243" s="1">
        <v>241</v>
      </c>
      <c r="B3243" s="1" t="s">
        <v>233</v>
      </c>
      <c r="C3243" s="1" t="s">
        <v>4338</v>
      </c>
      <c r="D3243" s="1" t="s">
        <v>6640</v>
      </c>
      <c r="E3243" s="1" t="s">
        <v>6641</v>
      </c>
      <c r="F3243" s="1" t="s">
        <v>346</v>
      </c>
      <c r="G3243" s="1"/>
      <c r="H3243" s="1" t="s">
        <v>9</v>
      </c>
    </row>
    <row r="3244" spans="1:8" x14ac:dyDescent="0.3">
      <c r="A3244" s="1">
        <v>242</v>
      </c>
      <c r="B3244" s="1" t="s">
        <v>657</v>
      </c>
      <c r="C3244" s="1" t="s">
        <v>658</v>
      </c>
      <c r="D3244" s="1" t="s">
        <v>6642</v>
      </c>
      <c r="E3244" s="1" t="s">
        <v>6643</v>
      </c>
      <c r="F3244" s="1" t="s">
        <v>346</v>
      </c>
      <c r="G3244" s="1">
        <v>450</v>
      </c>
      <c r="H3244" s="1" t="s">
        <v>9</v>
      </c>
    </row>
    <row r="3245" spans="1:8" x14ac:dyDescent="0.3">
      <c r="A3245" s="1">
        <v>243</v>
      </c>
      <c r="B3245" s="1" t="s">
        <v>6140</v>
      </c>
      <c r="C3245" s="1" t="s">
        <v>3038</v>
      </c>
      <c r="D3245" s="1" t="s">
        <v>6644</v>
      </c>
      <c r="E3245" s="1" t="s">
        <v>6645</v>
      </c>
      <c r="F3245" s="1" t="s">
        <v>346</v>
      </c>
      <c r="G3245" s="1">
        <v>20</v>
      </c>
      <c r="H3245" s="1" t="s">
        <v>9</v>
      </c>
    </row>
    <row r="3246" spans="1:8" x14ac:dyDescent="0.3">
      <c r="A3246" s="1">
        <v>244</v>
      </c>
      <c r="B3246" s="1" t="s">
        <v>6140</v>
      </c>
      <c r="C3246" s="1" t="s">
        <v>1561</v>
      </c>
      <c r="D3246" s="1" t="s">
        <v>6646</v>
      </c>
      <c r="E3246" s="1" t="s">
        <v>6647</v>
      </c>
      <c r="F3246" s="1" t="s">
        <v>346</v>
      </c>
      <c r="G3246" s="1"/>
      <c r="H3246" s="1" t="s">
        <v>9</v>
      </c>
    </row>
    <row r="3247" spans="1:8" x14ac:dyDescent="0.3">
      <c r="A3247" s="1">
        <v>245</v>
      </c>
      <c r="B3247" s="1" t="s">
        <v>6140</v>
      </c>
      <c r="C3247" s="1" t="s">
        <v>3926</v>
      </c>
      <c r="D3247" s="1" t="s">
        <v>6648</v>
      </c>
      <c r="E3247" s="1" t="s">
        <v>6649</v>
      </c>
      <c r="F3247" s="1" t="s">
        <v>346</v>
      </c>
      <c r="G3247" s="1"/>
      <c r="H3247" s="1" t="s">
        <v>9</v>
      </c>
    </row>
    <row r="3248" spans="1:8" x14ac:dyDescent="0.3">
      <c r="A3248" s="1">
        <v>246</v>
      </c>
      <c r="B3248" s="1" t="s">
        <v>6140</v>
      </c>
      <c r="C3248" s="1" t="s">
        <v>212</v>
      </c>
      <c r="D3248" s="1" t="s">
        <v>6650</v>
      </c>
      <c r="E3248" s="1" t="s">
        <v>6651</v>
      </c>
      <c r="F3248" s="1" t="s">
        <v>346</v>
      </c>
      <c r="G3248" s="1">
        <v>20</v>
      </c>
      <c r="H3248" s="1" t="s">
        <v>9</v>
      </c>
    </row>
    <row r="3249" spans="1:8" x14ac:dyDescent="0.3">
      <c r="A3249" s="1">
        <v>247</v>
      </c>
      <c r="B3249" s="1" t="s">
        <v>6140</v>
      </c>
      <c r="C3249" s="1" t="s">
        <v>1630</v>
      </c>
      <c r="D3249" s="1" t="s">
        <v>6652</v>
      </c>
      <c r="E3249" s="1" t="s">
        <v>6653</v>
      </c>
      <c r="F3249" s="1" t="s">
        <v>346</v>
      </c>
      <c r="G3249" s="1">
        <v>20</v>
      </c>
      <c r="H3249" s="1" t="s">
        <v>9</v>
      </c>
    </row>
    <row r="3250" spans="1:8" x14ac:dyDescent="0.3">
      <c r="A3250" s="1">
        <v>248</v>
      </c>
      <c r="B3250" s="1" t="s">
        <v>6140</v>
      </c>
      <c r="C3250" s="1" t="s">
        <v>3038</v>
      </c>
      <c r="D3250" s="1" t="s">
        <v>6654</v>
      </c>
      <c r="E3250" s="1" t="s">
        <v>5480</v>
      </c>
      <c r="F3250" s="1" t="s">
        <v>346</v>
      </c>
      <c r="G3250" s="1">
        <v>20</v>
      </c>
      <c r="H3250" s="1" t="s">
        <v>9</v>
      </c>
    </row>
    <row r="3251" spans="1:8" x14ac:dyDescent="0.3">
      <c r="A3251" s="1">
        <v>249</v>
      </c>
      <c r="B3251" s="1" t="s">
        <v>6140</v>
      </c>
      <c r="C3251" s="1" t="s">
        <v>6615</v>
      </c>
      <c r="D3251" s="1" t="s">
        <v>6655</v>
      </c>
      <c r="E3251" s="1" t="s">
        <v>6656</v>
      </c>
      <c r="F3251" s="1" t="s">
        <v>346</v>
      </c>
      <c r="G3251" s="1">
        <v>20</v>
      </c>
      <c r="H3251" s="1" t="s">
        <v>9</v>
      </c>
    </row>
    <row r="3252" spans="1:8" x14ac:dyDescent="0.3">
      <c r="A3252" s="1">
        <v>250</v>
      </c>
      <c r="B3252" s="1" t="s">
        <v>233</v>
      </c>
      <c r="C3252" s="1" t="s">
        <v>6657</v>
      </c>
      <c r="D3252" s="1" t="s">
        <v>6658</v>
      </c>
      <c r="E3252" s="1" t="s">
        <v>6659</v>
      </c>
      <c r="F3252" s="1" t="s">
        <v>346</v>
      </c>
      <c r="G3252" s="1"/>
      <c r="H3252" s="1" t="s">
        <v>9</v>
      </c>
    </row>
    <row r="3253" spans="1:8" x14ac:dyDescent="0.3">
      <c r="A3253" s="1">
        <v>251</v>
      </c>
      <c r="B3253" s="1" t="s">
        <v>6140</v>
      </c>
      <c r="C3253" s="1" t="s">
        <v>6272</v>
      </c>
      <c r="D3253" s="1" t="s">
        <v>6660</v>
      </c>
      <c r="E3253" s="1" t="s">
        <v>6661</v>
      </c>
      <c r="F3253" s="1" t="s">
        <v>346</v>
      </c>
      <c r="G3253" s="1"/>
      <c r="H3253" s="1" t="s">
        <v>9</v>
      </c>
    </row>
    <row r="3254" spans="1:8" x14ac:dyDescent="0.3">
      <c r="A3254" s="1">
        <v>252</v>
      </c>
      <c r="B3254" s="1" t="s">
        <v>6140</v>
      </c>
      <c r="C3254" s="1" t="s">
        <v>5</v>
      </c>
      <c r="D3254" s="1" t="s">
        <v>6662</v>
      </c>
      <c r="E3254" s="1" t="s">
        <v>6663</v>
      </c>
      <c r="F3254" s="1" t="s">
        <v>346</v>
      </c>
      <c r="G3254" s="1">
        <v>20</v>
      </c>
      <c r="H3254" s="1" t="s">
        <v>9</v>
      </c>
    </row>
    <row r="3255" spans="1:8" x14ac:dyDescent="0.3">
      <c r="A3255" s="1">
        <v>253</v>
      </c>
      <c r="B3255" s="1" t="s">
        <v>6140</v>
      </c>
      <c r="C3255" s="1" t="s">
        <v>1561</v>
      </c>
      <c r="D3255" s="1" t="s">
        <v>6664</v>
      </c>
      <c r="E3255" s="1" t="s">
        <v>6665</v>
      </c>
      <c r="F3255" s="1" t="s">
        <v>346</v>
      </c>
      <c r="G3255" s="1"/>
      <c r="H3255" s="1" t="s">
        <v>9</v>
      </c>
    </row>
    <row r="3256" spans="1:8" x14ac:dyDescent="0.3">
      <c r="A3256" s="1">
        <v>254</v>
      </c>
      <c r="B3256" s="1" t="s">
        <v>6140</v>
      </c>
      <c r="C3256" s="1" t="s">
        <v>3038</v>
      </c>
      <c r="D3256" s="1" t="s">
        <v>6666</v>
      </c>
      <c r="E3256" s="1" t="s">
        <v>5480</v>
      </c>
      <c r="F3256" s="1" t="s">
        <v>346</v>
      </c>
      <c r="G3256" s="1">
        <v>20</v>
      </c>
      <c r="H3256" s="1" t="s">
        <v>9</v>
      </c>
    </row>
    <row r="3257" spans="1:8" x14ac:dyDescent="0.3">
      <c r="A3257" s="1">
        <v>255</v>
      </c>
      <c r="B3257" s="1" t="s">
        <v>6140</v>
      </c>
      <c r="C3257" s="1" t="s">
        <v>529</v>
      </c>
      <c r="D3257" s="1" t="s">
        <v>6667</v>
      </c>
      <c r="E3257" s="1" t="s">
        <v>6668</v>
      </c>
      <c r="F3257" s="1" t="s">
        <v>346</v>
      </c>
      <c r="G3257" s="1"/>
      <c r="H3257" s="1" t="s">
        <v>9</v>
      </c>
    </row>
    <row r="3258" spans="1:8" x14ac:dyDescent="0.3">
      <c r="A3258" s="1">
        <v>256</v>
      </c>
      <c r="B3258" s="1" t="s">
        <v>6140</v>
      </c>
      <c r="C3258" s="1" t="s">
        <v>1630</v>
      </c>
      <c r="D3258" s="1" t="s">
        <v>6669</v>
      </c>
      <c r="E3258" s="1" t="s">
        <v>6670</v>
      </c>
      <c r="F3258" s="1" t="s">
        <v>346</v>
      </c>
      <c r="G3258" s="1">
        <v>20</v>
      </c>
      <c r="H3258" s="1" t="s">
        <v>9</v>
      </c>
    </row>
    <row r="3259" spans="1:8" x14ac:dyDescent="0.3">
      <c r="A3259" s="1">
        <v>257</v>
      </c>
      <c r="B3259" s="1" t="s">
        <v>5603</v>
      </c>
      <c r="C3259" s="1" t="s">
        <v>75</v>
      </c>
      <c r="D3259" s="1" t="s">
        <v>6671</v>
      </c>
      <c r="E3259" s="1" t="s">
        <v>6672</v>
      </c>
      <c r="F3259" s="1" t="s">
        <v>346</v>
      </c>
      <c r="G3259" s="1"/>
      <c r="H3259" s="1" t="s">
        <v>9</v>
      </c>
    </row>
    <row r="3260" spans="1:8" x14ac:dyDescent="0.3">
      <c r="A3260" s="1">
        <v>258</v>
      </c>
      <c r="B3260" s="1" t="s">
        <v>6140</v>
      </c>
      <c r="C3260" s="1" t="s">
        <v>1561</v>
      </c>
      <c r="D3260" s="1" t="s">
        <v>6673</v>
      </c>
      <c r="E3260" s="1" t="s">
        <v>6674</v>
      </c>
      <c r="F3260" s="1" t="s">
        <v>346</v>
      </c>
      <c r="G3260" s="1"/>
      <c r="H3260" s="1" t="s">
        <v>9</v>
      </c>
    </row>
    <row r="3261" spans="1:8" x14ac:dyDescent="0.3">
      <c r="A3261" s="1">
        <v>259</v>
      </c>
      <c r="B3261" s="1" t="s">
        <v>3868</v>
      </c>
      <c r="C3261" s="1" t="s">
        <v>3478</v>
      </c>
      <c r="D3261" s="1" t="s">
        <v>6675</v>
      </c>
      <c r="E3261" s="1" t="s">
        <v>6676</v>
      </c>
      <c r="F3261" s="1" t="s">
        <v>346</v>
      </c>
      <c r="G3261" s="1"/>
      <c r="H3261" s="1" t="s">
        <v>9</v>
      </c>
    </row>
    <row r="3262" spans="1:8" x14ac:dyDescent="0.3">
      <c r="A3262" s="1">
        <v>260</v>
      </c>
      <c r="B3262" s="1" t="s">
        <v>6140</v>
      </c>
      <c r="C3262" s="1" t="s">
        <v>3566</v>
      </c>
      <c r="D3262" s="1" t="s">
        <v>6677</v>
      </c>
      <c r="E3262" s="1" t="s">
        <v>6678</v>
      </c>
      <c r="F3262" s="1" t="s">
        <v>346</v>
      </c>
      <c r="G3262" s="1"/>
      <c r="H3262" s="1" t="s">
        <v>257</v>
      </c>
    </row>
    <row r="3263" spans="1:8" x14ac:dyDescent="0.3">
      <c r="A3263" s="1">
        <v>261</v>
      </c>
      <c r="B3263" s="1" t="s">
        <v>6140</v>
      </c>
      <c r="C3263" s="1" t="s">
        <v>212</v>
      </c>
      <c r="D3263" s="1" t="s">
        <v>6679</v>
      </c>
      <c r="E3263" s="1" t="s">
        <v>6680</v>
      </c>
      <c r="F3263" s="1" t="s">
        <v>346</v>
      </c>
      <c r="G3263" s="1"/>
      <c r="H3263" s="1" t="s">
        <v>9</v>
      </c>
    </row>
    <row r="3264" spans="1:8" x14ac:dyDescent="0.3">
      <c r="A3264" s="1">
        <v>262</v>
      </c>
      <c r="B3264" s="1" t="s">
        <v>6140</v>
      </c>
      <c r="C3264" s="1" t="s">
        <v>6482</v>
      </c>
      <c r="D3264" s="1" t="s">
        <v>6681</v>
      </c>
      <c r="E3264" s="1" t="s">
        <v>6682</v>
      </c>
      <c r="F3264" s="1" t="s">
        <v>346</v>
      </c>
      <c r="G3264" s="1"/>
      <c r="H3264" s="1" t="s">
        <v>9</v>
      </c>
    </row>
    <row r="3265" spans="1:8" x14ac:dyDescent="0.3">
      <c r="A3265" s="1">
        <v>263</v>
      </c>
      <c r="B3265" s="1" t="s">
        <v>233</v>
      </c>
      <c r="C3265" s="1" t="s">
        <v>4338</v>
      </c>
      <c r="D3265" s="1" t="s">
        <v>6683</v>
      </c>
      <c r="E3265" s="1" t="s">
        <v>6684</v>
      </c>
      <c r="F3265" s="1" t="s">
        <v>346</v>
      </c>
      <c r="G3265" s="1"/>
      <c r="H3265" s="1" t="s">
        <v>9</v>
      </c>
    </row>
    <row r="3266" spans="1:8" x14ac:dyDescent="0.3">
      <c r="A3266" s="1">
        <v>264</v>
      </c>
      <c r="B3266" s="1" t="s">
        <v>6140</v>
      </c>
      <c r="C3266" s="1" t="s">
        <v>5</v>
      </c>
      <c r="D3266" s="1" t="s">
        <v>6685</v>
      </c>
      <c r="E3266" s="1" t="s">
        <v>6686</v>
      </c>
      <c r="F3266" s="1" t="s">
        <v>346</v>
      </c>
      <c r="G3266" s="1">
        <v>20</v>
      </c>
      <c r="H3266" s="1" t="s">
        <v>9</v>
      </c>
    </row>
    <row r="3267" spans="1:8" x14ac:dyDescent="0.3">
      <c r="A3267" s="1">
        <v>265</v>
      </c>
      <c r="B3267" s="1" t="s">
        <v>6140</v>
      </c>
      <c r="C3267" s="1" t="s">
        <v>6272</v>
      </c>
      <c r="D3267" s="1" t="s">
        <v>6687</v>
      </c>
      <c r="E3267" s="1" t="s">
        <v>6688</v>
      </c>
      <c r="F3267" s="1" t="s">
        <v>346</v>
      </c>
      <c r="G3267" s="1"/>
      <c r="H3267" s="1" t="s">
        <v>9</v>
      </c>
    </row>
    <row r="3268" spans="1:8" x14ac:dyDescent="0.3">
      <c r="A3268" s="1">
        <v>266</v>
      </c>
      <c r="B3268" s="1" t="s">
        <v>6140</v>
      </c>
      <c r="C3268" s="1" t="s">
        <v>212</v>
      </c>
      <c r="D3268" s="1" t="s">
        <v>6689</v>
      </c>
      <c r="E3268" s="1" t="s">
        <v>5480</v>
      </c>
      <c r="F3268" s="1" t="s">
        <v>346</v>
      </c>
      <c r="G3268" s="1">
        <v>20</v>
      </c>
      <c r="H3268" s="1" t="s">
        <v>9</v>
      </c>
    </row>
    <row r="3269" spans="1:8" x14ac:dyDescent="0.3">
      <c r="A3269" s="1">
        <v>267</v>
      </c>
      <c r="B3269" s="1" t="s">
        <v>6140</v>
      </c>
      <c r="C3269" s="1" t="s">
        <v>1630</v>
      </c>
      <c r="D3269" s="1" t="s">
        <v>6690</v>
      </c>
      <c r="E3269" s="1" t="s">
        <v>6691</v>
      </c>
      <c r="F3269" s="1" t="s">
        <v>346</v>
      </c>
      <c r="G3269" s="1">
        <v>20</v>
      </c>
      <c r="H3269" s="1" t="s">
        <v>9</v>
      </c>
    </row>
    <row r="3270" spans="1:8" x14ac:dyDescent="0.3">
      <c r="A3270" s="1">
        <v>268</v>
      </c>
      <c r="B3270" s="1" t="s">
        <v>6140</v>
      </c>
      <c r="C3270" s="1" t="s">
        <v>1630</v>
      </c>
      <c r="D3270" s="1" t="s">
        <v>6692</v>
      </c>
      <c r="E3270" s="1" t="s">
        <v>6693</v>
      </c>
      <c r="F3270" s="1" t="s">
        <v>346</v>
      </c>
      <c r="G3270" s="1">
        <v>20</v>
      </c>
      <c r="H3270" s="1" t="s">
        <v>9</v>
      </c>
    </row>
    <row r="3271" spans="1:8" x14ac:dyDescent="0.3">
      <c r="A3271" s="1">
        <v>269</v>
      </c>
      <c r="B3271" s="1" t="s">
        <v>5603</v>
      </c>
      <c r="C3271" s="1" t="s">
        <v>11</v>
      </c>
      <c r="D3271" s="1" t="s">
        <v>6694</v>
      </c>
      <c r="E3271" s="1" t="s">
        <v>6695</v>
      </c>
      <c r="F3271" s="1" t="s">
        <v>346</v>
      </c>
      <c r="G3271" s="1"/>
      <c r="H3271" s="1" t="s">
        <v>9</v>
      </c>
    </row>
    <row r="3272" spans="1:8" x14ac:dyDescent="0.3">
      <c r="A3272" s="1">
        <v>270</v>
      </c>
      <c r="B3272" s="1" t="s">
        <v>6140</v>
      </c>
      <c r="C3272" s="1" t="s">
        <v>3038</v>
      </c>
      <c r="D3272" s="1" t="s">
        <v>6696</v>
      </c>
      <c r="E3272" s="1" t="s">
        <v>6697</v>
      </c>
      <c r="F3272" s="1" t="s">
        <v>346</v>
      </c>
      <c r="G3272" s="1">
        <v>20</v>
      </c>
      <c r="H3272" s="1" t="s">
        <v>9</v>
      </c>
    </row>
    <row r="3273" spans="1:8" x14ac:dyDescent="0.3">
      <c r="A3273" s="1">
        <v>271</v>
      </c>
      <c r="B3273" s="1" t="s">
        <v>657</v>
      </c>
      <c r="C3273" s="1" t="s">
        <v>658</v>
      </c>
      <c r="D3273" s="1" t="s">
        <v>6698</v>
      </c>
      <c r="E3273" s="1" t="s">
        <v>6699</v>
      </c>
      <c r="F3273" s="1" t="s">
        <v>346</v>
      </c>
      <c r="G3273" s="1">
        <v>450</v>
      </c>
      <c r="H3273" s="1" t="s">
        <v>9</v>
      </c>
    </row>
    <row r="3274" spans="1:8" x14ac:dyDescent="0.3">
      <c r="A3274" s="1">
        <v>272</v>
      </c>
      <c r="B3274" s="1" t="s">
        <v>6140</v>
      </c>
      <c r="C3274" s="1" t="s">
        <v>6615</v>
      </c>
      <c r="D3274" s="1" t="s">
        <v>6700</v>
      </c>
      <c r="E3274" s="1" t="s">
        <v>6701</v>
      </c>
      <c r="F3274" s="1" t="s">
        <v>346</v>
      </c>
      <c r="G3274" s="1">
        <v>20</v>
      </c>
      <c r="H3274" s="1" t="s">
        <v>9</v>
      </c>
    </row>
    <row r="3275" spans="1:8" x14ac:dyDescent="0.3">
      <c r="A3275" s="1">
        <v>273</v>
      </c>
      <c r="B3275" s="1" t="s">
        <v>6140</v>
      </c>
      <c r="C3275" s="1" t="s">
        <v>212</v>
      </c>
      <c r="D3275" s="1" t="s">
        <v>6702</v>
      </c>
      <c r="E3275" s="1" t="s">
        <v>6703</v>
      </c>
      <c r="F3275" s="1" t="s">
        <v>346</v>
      </c>
      <c r="G3275" s="1">
        <v>20</v>
      </c>
      <c r="H3275" s="1" t="s">
        <v>9</v>
      </c>
    </row>
    <row r="3276" spans="1:8" x14ac:dyDescent="0.3">
      <c r="A3276" s="1">
        <v>274</v>
      </c>
      <c r="B3276" s="1" t="s">
        <v>6140</v>
      </c>
      <c r="C3276" s="1" t="s">
        <v>529</v>
      </c>
      <c r="D3276" s="1" t="s">
        <v>6704</v>
      </c>
      <c r="E3276" s="1" t="s">
        <v>6705</v>
      </c>
      <c r="F3276" s="1" t="s">
        <v>346</v>
      </c>
      <c r="G3276" s="1"/>
      <c r="H3276" s="1" t="s">
        <v>9</v>
      </c>
    </row>
    <row r="3277" spans="1:8" x14ac:dyDescent="0.3">
      <c r="A3277" s="1">
        <v>275</v>
      </c>
      <c r="B3277" s="1" t="s">
        <v>6140</v>
      </c>
      <c r="C3277" s="1" t="s">
        <v>212</v>
      </c>
      <c r="D3277" s="1" t="s">
        <v>6706</v>
      </c>
      <c r="E3277" s="1" t="s">
        <v>6707</v>
      </c>
      <c r="F3277" s="1" t="s">
        <v>346</v>
      </c>
      <c r="G3277" s="1">
        <v>20</v>
      </c>
      <c r="H3277" s="1" t="s">
        <v>9</v>
      </c>
    </row>
    <row r="3278" spans="1:8" x14ac:dyDescent="0.3">
      <c r="A3278" s="1">
        <v>276</v>
      </c>
      <c r="B3278" s="1" t="s">
        <v>6140</v>
      </c>
      <c r="C3278" s="1" t="s">
        <v>6482</v>
      </c>
      <c r="D3278" s="1" t="s">
        <v>6708</v>
      </c>
      <c r="E3278" s="1" t="s">
        <v>6709</v>
      </c>
      <c r="F3278" s="1" t="s">
        <v>346</v>
      </c>
      <c r="G3278" s="1"/>
      <c r="H3278" s="1" t="s">
        <v>9</v>
      </c>
    </row>
    <row r="3279" spans="1:8" x14ac:dyDescent="0.3">
      <c r="A3279" s="1">
        <v>277</v>
      </c>
      <c r="B3279" s="1" t="s">
        <v>233</v>
      </c>
      <c r="C3279" s="1" t="s">
        <v>6657</v>
      </c>
      <c r="D3279" s="1" t="s">
        <v>6710</v>
      </c>
      <c r="E3279" s="1" t="s">
        <v>6711</v>
      </c>
      <c r="F3279" s="1" t="s">
        <v>346</v>
      </c>
      <c r="G3279" s="1"/>
      <c r="H3279" s="1" t="s">
        <v>9</v>
      </c>
    </row>
    <row r="3280" spans="1:8" x14ac:dyDescent="0.3">
      <c r="A3280" s="1">
        <v>278</v>
      </c>
      <c r="B3280" s="1" t="s">
        <v>6712</v>
      </c>
      <c r="C3280" s="1" t="s">
        <v>3478</v>
      </c>
      <c r="D3280" s="1" t="s">
        <v>6713</v>
      </c>
      <c r="E3280" s="1" t="s">
        <v>6714</v>
      </c>
      <c r="F3280" s="1" t="s">
        <v>346</v>
      </c>
      <c r="G3280" s="1"/>
      <c r="H3280" s="1" t="s">
        <v>9</v>
      </c>
    </row>
    <row r="3281" spans="1:8" x14ac:dyDescent="0.3">
      <c r="A3281" s="1">
        <v>279</v>
      </c>
      <c r="B3281" s="1" t="s">
        <v>6140</v>
      </c>
      <c r="C3281" s="1" t="s">
        <v>6482</v>
      </c>
      <c r="D3281" s="1" t="s">
        <v>6715</v>
      </c>
      <c r="E3281" s="1" t="s">
        <v>6716</v>
      </c>
      <c r="F3281" s="1" t="s">
        <v>346</v>
      </c>
      <c r="G3281" s="1"/>
      <c r="H3281" s="1" t="s">
        <v>9</v>
      </c>
    </row>
    <row r="3282" spans="1:8" x14ac:dyDescent="0.3">
      <c r="A3282" s="1">
        <v>280</v>
      </c>
      <c r="B3282" s="1" t="s">
        <v>6140</v>
      </c>
      <c r="C3282" s="1" t="s">
        <v>1630</v>
      </c>
      <c r="D3282" s="1" t="s">
        <v>6717</v>
      </c>
      <c r="E3282" s="1" t="s">
        <v>6718</v>
      </c>
      <c r="F3282" s="1" t="s">
        <v>346</v>
      </c>
      <c r="G3282" s="1">
        <v>20</v>
      </c>
      <c r="H3282" s="1" t="s">
        <v>9</v>
      </c>
    </row>
    <row r="3283" spans="1:8" x14ac:dyDescent="0.3">
      <c r="A3283" s="1">
        <v>281</v>
      </c>
      <c r="B3283" s="1" t="s">
        <v>6140</v>
      </c>
      <c r="C3283" s="1" t="s">
        <v>1630</v>
      </c>
      <c r="D3283" s="1" t="s">
        <v>6719</v>
      </c>
      <c r="E3283" s="1" t="s">
        <v>6720</v>
      </c>
      <c r="F3283" s="1" t="s">
        <v>346</v>
      </c>
      <c r="G3283" s="1">
        <v>40</v>
      </c>
      <c r="H3283" s="1" t="s">
        <v>9</v>
      </c>
    </row>
    <row r="3284" spans="1:8" x14ac:dyDescent="0.3">
      <c r="A3284" s="1">
        <v>282</v>
      </c>
      <c r="B3284" s="1" t="s">
        <v>6140</v>
      </c>
      <c r="C3284" s="1" t="s">
        <v>3038</v>
      </c>
      <c r="D3284" s="1" t="s">
        <v>6721</v>
      </c>
      <c r="E3284" s="1" t="s">
        <v>6722</v>
      </c>
      <c r="F3284" s="1" t="s">
        <v>346</v>
      </c>
      <c r="G3284" s="1">
        <v>20</v>
      </c>
      <c r="H3284" s="1" t="s">
        <v>9</v>
      </c>
    </row>
    <row r="3285" spans="1:8" x14ac:dyDescent="0.3">
      <c r="A3285" s="1">
        <v>283</v>
      </c>
      <c r="B3285" s="1" t="s">
        <v>657</v>
      </c>
      <c r="C3285" s="1" t="s">
        <v>658</v>
      </c>
      <c r="D3285" s="1" t="s">
        <v>6723</v>
      </c>
      <c r="E3285" s="1" t="s">
        <v>6724</v>
      </c>
      <c r="F3285" s="1" t="s">
        <v>346</v>
      </c>
      <c r="G3285" s="1">
        <v>450</v>
      </c>
      <c r="H3285" s="1" t="s">
        <v>9</v>
      </c>
    </row>
    <row r="3286" spans="1:8" x14ac:dyDescent="0.3">
      <c r="A3286" s="1">
        <v>284</v>
      </c>
      <c r="B3286" s="1" t="s">
        <v>233</v>
      </c>
      <c r="C3286" s="1" t="s">
        <v>4338</v>
      </c>
      <c r="D3286" s="1" t="s">
        <v>6725</v>
      </c>
      <c r="E3286" s="1" t="s">
        <v>6726</v>
      </c>
      <c r="F3286" s="1" t="s">
        <v>346</v>
      </c>
      <c r="G3286" s="1"/>
      <c r="H3286" s="1" t="s">
        <v>9</v>
      </c>
    </row>
    <row r="3287" spans="1:8" x14ac:dyDescent="0.3">
      <c r="A3287" s="1">
        <v>285</v>
      </c>
      <c r="B3287" s="1" t="s">
        <v>6140</v>
      </c>
      <c r="C3287" s="1" t="s">
        <v>212</v>
      </c>
      <c r="D3287" s="1" t="s">
        <v>6727</v>
      </c>
      <c r="E3287" s="1" t="s">
        <v>6728</v>
      </c>
      <c r="F3287" s="1" t="s">
        <v>346</v>
      </c>
      <c r="G3287" s="1">
        <v>20</v>
      </c>
      <c r="H3287" s="1" t="s">
        <v>9</v>
      </c>
    </row>
    <row r="3288" spans="1:8" x14ac:dyDescent="0.3">
      <c r="A3288" s="1">
        <v>286</v>
      </c>
      <c r="B3288" s="1" t="s">
        <v>6140</v>
      </c>
      <c r="C3288" s="1" t="s">
        <v>3566</v>
      </c>
      <c r="D3288" s="1" t="s">
        <v>6729</v>
      </c>
      <c r="E3288" s="1" t="s">
        <v>6730</v>
      </c>
      <c r="F3288" s="1" t="s">
        <v>346</v>
      </c>
      <c r="G3288" s="1"/>
      <c r="H3288" s="1" t="s">
        <v>9</v>
      </c>
    </row>
    <row r="3289" spans="1:8" x14ac:dyDescent="0.3">
      <c r="A3289" s="1">
        <v>287</v>
      </c>
      <c r="B3289" s="1" t="s">
        <v>6140</v>
      </c>
      <c r="C3289" s="1" t="s">
        <v>6482</v>
      </c>
      <c r="D3289" s="1" t="s">
        <v>6731</v>
      </c>
      <c r="E3289" s="1" t="s">
        <v>6732</v>
      </c>
      <c r="F3289" s="1" t="s">
        <v>346</v>
      </c>
      <c r="G3289" s="1"/>
      <c r="H3289" s="1" t="s">
        <v>9</v>
      </c>
    </row>
    <row r="3290" spans="1:8" x14ac:dyDescent="0.3">
      <c r="A3290" s="1">
        <v>288</v>
      </c>
      <c r="B3290" s="1" t="s">
        <v>3891</v>
      </c>
      <c r="C3290" s="1" t="s">
        <v>714</v>
      </c>
      <c r="D3290" s="1" t="s">
        <v>6733</v>
      </c>
      <c r="E3290" s="1" t="s">
        <v>6734</v>
      </c>
      <c r="F3290" s="1" t="s">
        <v>346</v>
      </c>
      <c r="G3290" s="1"/>
      <c r="H3290" s="1" t="s">
        <v>9</v>
      </c>
    </row>
    <row r="3291" spans="1:8" x14ac:dyDescent="0.3">
      <c r="A3291" s="1">
        <v>289</v>
      </c>
      <c r="B3291" s="1" t="s">
        <v>6140</v>
      </c>
      <c r="C3291" s="1" t="s">
        <v>212</v>
      </c>
      <c r="D3291" s="1" t="s">
        <v>6735</v>
      </c>
      <c r="E3291" s="1" t="s">
        <v>6736</v>
      </c>
      <c r="F3291" s="1" t="s">
        <v>346</v>
      </c>
      <c r="G3291" s="1">
        <v>20</v>
      </c>
      <c r="H3291" s="1" t="s">
        <v>9</v>
      </c>
    </row>
    <row r="3292" spans="1:8" x14ac:dyDescent="0.3">
      <c r="A3292" s="1">
        <v>290</v>
      </c>
      <c r="B3292" s="1" t="s">
        <v>6140</v>
      </c>
      <c r="C3292" s="1" t="s">
        <v>1630</v>
      </c>
      <c r="D3292" s="1" t="s">
        <v>6737</v>
      </c>
      <c r="E3292" s="1" t="s">
        <v>6738</v>
      </c>
      <c r="F3292" s="1" t="s">
        <v>346</v>
      </c>
      <c r="G3292" s="1"/>
      <c r="H3292" s="1" t="s">
        <v>9</v>
      </c>
    </row>
    <row r="3293" spans="1:8" x14ac:dyDescent="0.3">
      <c r="A3293" s="1">
        <v>291</v>
      </c>
      <c r="B3293" s="1" t="s">
        <v>3868</v>
      </c>
      <c r="C3293" s="1" t="s">
        <v>3478</v>
      </c>
      <c r="D3293" s="1" t="s">
        <v>6739</v>
      </c>
      <c r="E3293" s="1" t="s">
        <v>6740</v>
      </c>
      <c r="F3293" s="1" t="s">
        <v>346</v>
      </c>
      <c r="G3293" s="1"/>
      <c r="H3293" s="1" t="s">
        <v>9</v>
      </c>
    </row>
    <row r="3294" spans="1:8" x14ac:dyDescent="0.3">
      <c r="A3294" s="1">
        <v>292</v>
      </c>
      <c r="B3294" s="1" t="s">
        <v>6140</v>
      </c>
      <c r="C3294" s="1" t="s">
        <v>6482</v>
      </c>
      <c r="D3294" s="1" t="s">
        <v>6741</v>
      </c>
      <c r="E3294" s="1" t="s">
        <v>6742</v>
      </c>
      <c r="F3294" s="1" t="s">
        <v>346</v>
      </c>
      <c r="G3294" s="1"/>
      <c r="H3294" s="1" t="s">
        <v>9</v>
      </c>
    </row>
    <row r="3295" spans="1:8" x14ac:dyDescent="0.3">
      <c r="A3295" s="1">
        <v>293</v>
      </c>
      <c r="B3295" s="1" t="s">
        <v>6140</v>
      </c>
      <c r="C3295" s="1" t="s">
        <v>212</v>
      </c>
      <c r="D3295" s="1" t="s">
        <v>6743</v>
      </c>
      <c r="E3295" s="1" t="s">
        <v>6744</v>
      </c>
      <c r="F3295" s="1" t="s">
        <v>346</v>
      </c>
      <c r="G3295" s="1"/>
      <c r="H3295" s="1" t="s">
        <v>9</v>
      </c>
    </row>
    <row r="3296" spans="1:8" x14ac:dyDescent="0.3">
      <c r="A3296" s="1">
        <v>294</v>
      </c>
      <c r="B3296" s="1" t="s">
        <v>6140</v>
      </c>
      <c r="C3296" s="1" t="s">
        <v>6615</v>
      </c>
      <c r="D3296" s="1" t="s">
        <v>6745</v>
      </c>
      <c r="E3296" s="1" t="s">
        <v>6746</v>
      </c>
      <c r="F3296" s="1" t="s">
        <v>346</v>
      </c>
      <c r="G3296" s="1">
        <v>20</v>
      </c>
      <c r="H3296" s="1" t="s">
        <v>9</v>
      </c>
    </row>
    <row r="3297" spans="1:8" x14ac:dyDescent="0.3">
      <c r="A3297" s="1">
        <v>295</v>
      </c>
      <c r="B3297" s="1" t="s">
        <v>6140</v>
      </c>
      <c r="C3297" s="1" t="s">
        <v>4483</v>
      </c>
      <c r="D3297" s="1" t="s">
        <v>6747</v>
      </c>
      <c r="E3297" s="1" t="s">
        <v>6748</v>
      </c>
      <c r="F3297" s="1" t="s">
        <v>346</v>
      </c>
      <c r="G3297" s="1"/>
      <c r="H3297" s="1" t="s">
        <v>9</v>
      </c>
    </row>
    <row r="3298" spans="1:8" x14ac:dyDescent="0.3">
      <c r="A3298" s="1">
        <v>296</v>
      </c>
      <c r="B3298" s="1" t="s">
        <v>6140</v>
      </c>
      <c r="C3298" s="1" t="s">
        <v>1630</v>
      </c>
      <c r="D3298" s="1" t="s">
        <v>6749</v>
      </c>
      <c r="E3298" s="1" t="s">
        <v>6750</v>
      </c>
      <c r="F3298" s="1" t="s">
        <v>346</v>
      </c>
      <c r="G3298" s="1">
        <v>40</v>
      </c>
      <c r="H3298" s="1" t="s">
        <v>9</v>
      </c>
    </row>
    <row r="3299" spans="1:8" x14ac:dyDescent="0.3">
      <c r="A3299" s="1">
        <v>297</v>
      </c>
      <c r="B3299" s="1" t="s">
        <v>6140</v>
      </c>
      <c r="C3299" s="1" t="s">
        <v>1630</v>
      </c>
      <c r="D3299" s="1" t="s">
        <v>6751</v>
      </c>
      <c r="E3299" s="1" t="s">
        <v>6752</v>
      </c>
      <c r="F3299" s="1" t="s">
        <v>346</v>
      </c>
      <c r="G3299" s="1">
        <v>20</v>
      </c>
      <c r="H3299" s="1" t="s">
        <v>9</v>
      </c>
    </row>
    <row r="3300" spans="1:8" x14ac:dyDescent="0.3">
      <c r="A3300" s="1">
        <v>298</v>
      </c>
      <c r="B3300" s="1" t="s">
        <v>233</v>
      </c>
      <c r="C3300" s="1" t="s">
        <v>6657</v>
      </c>
      <c r="D3300" s="1" t="s">
        <v>6753</v>
      </c>
      <c r="E3300" s="1" t="s">
        <v>6754</v>
      </c>
      <c r="F3300" s="1" t="s">
        <v>346</v>
      </c>
      <c r="G3300" s="1"/>
      <c r="H3300" s="1" t="s">
        <v>9</v>
      </c>
    </row>
    <row r="3301" spans="1:8" x14ac:dyDescent="0.3">
      <c r="A3301" s="1">
        <v>299</v>
      </c>
      <c r="B3301" s="1" t="s">
        <v>6140</v>
      </c>
      <c r="C3301" s="1" t="s">
        <v>6482</v>
      </c>
      <c r="D3301" s="1" t="s">
        <v>6755</v>
      </c>
      <c r="E3301" s="1" t="s">
        <v>6756</v>
      </c>
      <c r="F3301" s="1" t="s">
        <v>346</v>
      </c>
      <c r="G3301" s="1"/>
      <c r="H3301" s="1" t="s">
        <v>9</v>
      </c>
    </row>
    <row r="3302" spans="1:8" x14ac:dyDescent="0.3">
      <c r="A3302" s="1">
        <v>300</v>
      </c>
      <c r="B3302" s="1" t="s">
        <v>6140</v>
      </c>
      <c r="C3302" s="1" t="s">
        <v>6272</v>
      </c>
      <c r="D3302" s="1" t="s">
        <v>6757</v>
      </c>
      <c r="E3302" s="1" t="s">
        <v>6758</v>
      </c>
      <c r="F3302" s="1" t="s">
        <v>346</v>
      </c>
      <c r="G3302" s="1"/>
      <c r="H3302" s="1" t="s">
        <v>9</v>
      </c>
    </row>
    <row r="3303" spans="1:8" x14ac:dyDescent="0.3">
      <c r="A3303" s="1">
        <v>301</v>
      </c>
      <c r="B3303" s="1" t="s">
        <v>6140</v>
      </c>
      <c r="C3303" s="1" t="s">
        <v>1630</v>
      </c>
      <c r="D3303" s="1" t="s">
        <v>6759</v>
      </c>
      <c r="E3303" s="1" t="s">
        <v>6760</v>
      </c>
      <c r="F3303" s="1" t="s">
        <v>346</v>
      </c>
      <c r="G3303" s="1">
        <v>20</v>
      </c>
      <c r="H3303" s="1" t="s">
        <v>9</v>
      </c>
    </row>
    <row r="3304" spans="1:8" x14ac:dyDescent="0.3">
      <c r="A3304" s="1">
        <v>302</v>
      </c>
      <c r="B3304" s="1" t="s">
        <v>6140</v>
      </c>
      <c r="C3304" s="1" t="s">
        <v>3038</v>
      </c>
      <c r="D3304" s="1" t="s">
        <v>6761</v>
      </c>
      <c r="E3304" s="1" t="s">
        <v>6762</v>
      </c>
      <c r="F3304" s="1" t="s">
        <v>346</v>
      </c>
      <c r="G3304" s="1">
        <v>20</v>
      </c>
      <c r="H3304" s="1" t="s">
        <v>9</v>
      </c>
    </row>
    <row r="3305" spans="1:8" x14ac:dyDescent="0.3">
      <c r="A3305" s="1">
        <v>303</v>
      </c>
      <c r="B3305" s="1" t="s">
        <v>6140</v>
      </c>
      <c r="C3305" s="1" t="s">
        <v>529</v>
      </c>
      <c r="D3305" s="1" t="s">
        <v>6763</v>
      </c>
      <c r="E3305" s="1" t="s">
        <v>6764</v>
      </c>
      <c r="F3305" s="1" t="s">
        <v>346</v>
      </c>
      <c r="G3305" s="1"/>
      <c r="H3305" s="1" t="s">
        <v>9</v>
      </c>
    </row>
    <row r="3306" spans="1:8" x14ac:dyDescent="0.3">
      <c r="A3306" s="1">
        <v>304</v>
      </c>
      <c r="B3306" s="1" t="s">
        <v>6140</v>
      </c>
      <c r="C3306" s="1" t="s">
        <v>1630</v>
      </c>
      <c r="D3306" s="1" t="s">
        <v>6765</v>
      </c>
      <c r="E3306" s="1" t="s">
        <v>6766</v>
      </c>
      <c r="F3306" s="1" t="s">
        <v>346</v>
      </c>
      <c r="G3306" s="1">
        <v>20</v>
      </c>
      <c r="H3306" s="1" t="s">
        <v>9</v>
      </c>
    </row>
    <row r="3307" spans="1:8" x14ac:dyDescent="0.3">
      <c r="A3307" s="1">
        <v>305</v>
      </c>
      <c r="B3307" s="1" t="s">
        <v>6140</v>
      </c>
      <c r="C3307" s="1" t="s">
        <v>212</v>
      </c>
      <c r="D3307" s="1" t="s">
        <v>6767</v>
      </c>
      <c r="E3307" s="1" t="s">
        <v>6768</v>
      </c>
      <c r="F3307" s="1" t="s">
        <v>346</v>
      </c>
      <c r="G3307" s="1"/>
      <c r="H3307" s="1" t="s">
        <v>9</v>
      </c>
    </row>
    <row r="3308" spans="1:8" x14ac:dyDescent="0.3">
      <c r="A3308" s="1">
        <v>306</v>
      </c>
      <c r="B3308" s="1" t="s">
        <v>6140</v>
      </c>
      <c r="C3308" s="1" t="s">
        <v>1630</v>
      </c>
      <c r="D3308" s="1" t="s">
        <v>6769</v>
      </c>
      <c r="E3308" s="1" t="s">
        <v>6770</v>
      </c>
      <c r="F3308" s="1" t="s">
        <v>346</v>
      </c>
      <c r="G3308" s="1">
        <v>40</v>
      </c>
      <c r="H3308" s="1" t="s">
        <v>9</v>
      </c>
    </row>
    <row r="3309" spans="1:8" x14ac:dyDescent="0.3">
      <c r="A3309" s="1">
        <v>307</v>
      </c>
      <c r="B3309" s="1" t="s">
        <v>6140</v>
      </c>
      <c r="C3309" s="1" t="s">
        <v>4483</v>
      </c>
      <c r="D3309" s="1" t="s">
        <v>6771</v>
      </c>
      <c r="E3309" s="1" t="s">
        <v>6772</v>
      </c>
      <c r="F3309" s="1" t="s">
        <v>346</v>
      </c>
      <c r="G3309" s="1"/>
      <c r="H3309" s="1" t="s">
        <v>9</v>
      </c>
    </row>
    <row r="3310" spans="1:8" x14ac:dyDescent="0.3">
      <c r="A3310" s="1">
        <v>308</v>
      </c>
      <c r="B3310" s="1" t="s">
        <v>6140</v>
      </c>
      <c r="C3310" s="1" t="s">
        <v>212</v>
      </c>
      <c r="D3310" s="1" t="s">
        <v>6773</v>
      </c>
      <c r="E3310" s="1" t="s">
        <v>6774</v>
      </c>
      <c r="F3310" s="1" t="s">
        <v>346</v>
      </c>
      <c r="G3310" s="1"/>
      <c r="H3310" s="1" t="s">
        <v>9</v>
      </c>
    </row>
    <row r="3311" spans="1:8" x14ac:dyDescent="0.3">
      <c r="A3311" s="1">
        <v>309</v>
      </c>
      <c r="B3311" s="1" t="s">
        <v>14</v>
      </c>
      <c r="C3311" s="1" t="s">
        <v>18</v>
      </c>
      <c r="D3311" s="1" t="s">
        <v>6775</v>
      </c>
      <c r="E3311" s="1" t="s">
        <v>6776</v>
      </c>
      <c r="F3311" s="1" t="s">
        <v>346</v>
      </c>
      <c r="G3311" s="1"/>
      <c r="H3311" s="1" t="s">
        <v>9</v>
      </c>
    </row>
    <row r="3312" spans="1:8" x14ac:dyDescent="0.3">
      <c r="A3312" s="1">
        <v>310</v>
      </c>
      <c r="B3312" s="1" t="s">
        <v>6140</v>
      </c>
      <c r="C3312" s="1" t="s">
        <v>3038</v>
      </c>
      <c r="D3312" s="1" t="s">
        <v>6777</v>
      </c>
      <c r="E3312" s="1" t="s">
        <v>6778</v>
      </c>
      <c r="F3312" s="1" t="s">
        <v>346</v>
      </c>
      <c r="G3312" s="1">
        <v>20</v>
      </c>
      <c r="H3312" s="1" t="s">
        <v>9</v>
      </c>
    </row>
    <row r="3313" spans="1:8" x14ac:dyDescent="0.3">
      <c r="A3313" s="1">
        <v>311</v>
      </c>
      <c r="B3313" s="1" t="s">
        <v>233</v>
      </c>
      <c r="C3313" s="1" t="s">
        <v>4338</v>
      </c>
      <c r="D3313" s="1" t="s">
        <v>6779</v>
      </c>
      <c r="E3313" s="1" t="s">
        <v>6780</v>
      </c>
      <c r="F3313" s="1" t="s">
        <v>346</v>
      </c>
      <c r="G3313" s="1"/>
      <c r="H3313" s="1" t="s">
        <v>9</v>
      </c>
    </row>
    <row r="3314" spans="1:8" x14ac:dyDescent="0.3">
      <c r="A3314" s="1">
        <v>312</v>
      </c>
      <c r="B3314" s="1" t="s">
        <v>6140</v>
      </c>
      <c r="C3314" s="1" t="s">
        <v>6272</v>
      </c>
      <c r="D3314" s="1" t="s">
        <v>6781</v>
      </c>
      <c r="E3314" s="1" t="s">
        <v>6782</v>
      </c>
      <c r="F3314" s="1" t="s">
        <v>346</v>
      </c>
      <c r="G3314" s="1"/>
      <c r="H3314" s="1" t="s">
        <v>9</v>
      </c>
    </row>
    <row r="3315" spans="1:8" x14ac:dyDescent="0.3">
      <c r="A3315" s="1">
        <v>313</v>
      </c>
      <c r="B3315" s="1" t="s">
        <v>6140</v>
      </c>
      <c r="C3315" s="1" t="s">
        <v>212</v>
      </c>
      <c r="D3315" s="1" t="s">
        <v>6783</v>
      </c>
      <c r="E3315" s="1" t="s">
        <v>6784</v>
      </c>
      <c r="F3315" s="1" t="s">
        <v>346</v>
      </c>
      <c r="G3315" s="1">
        <v>20</v>
      </c>
      <c r="H3315" s="1" t="s">
        <v>9</v>
      </c>
    </row>
    <row r="3316" spans="1:8" x14ac:dyDescent="0.3">
      <c r="A3316" s="1">
        <v>314</v>
      </c>
      <c r="B3316" s="1" t="s">
        <v>657</v>
      </c>
      <c r="C3316" s="1" t="s">
        <v>658</v>
      </c>
      <c r="D3316" s="1" t="s">
        <v>6785</v>
      </c>
      <c r="E3316" s="1" t="s">
        <v>6786</v>
      </c>
      <c r="F3316" s="1" t="s">
        <v>346</v>
      </c>
      <c r="G3316" s="1">
        <v>450</v>
      </c>
      <c r="H3316" s="1" t="s">
        <v>9</v>
      </c>
    </row>
    <row r="3317" spans="1:8" x14ac:dyDescent="0.3">
      <c r="A3317" s="1">
        <v>315</v>
      </c>
      <c r="B3317" s="1" t="s">
        <v>6140</v>
      </c>
      <c r="C3317" s="1" t="s">
        <v>1630</v>
      </c>
      <c r="D3317" s="1" t="s">
        <v>6787</v>
      </c>
      <c r="E3317" s="1" t="s">
        <v>6788</v>
      </c>
      <c r="F3317" s="1" t="s">
        <v>346</v>
      </c>
      <c r="G3317" s="1">
        <v>20</v>
      </c>
      <c r="H3317" s="1" t="s">
        <v>9</v>
      </c>
    </row>
    <row r="3318" spans="1:8" x14ac:dyDescent="0.3">
      <c r="A3318" s="1">
        <v>316</v>
      </c>
      <c r="B3318" s="1" t="s">
        <v>6140</v>
      </c>
      <c r="C3318" s="1" t="s">
        <v>1630</v>
      </c>
      <c r="D3318" s="1" t="s">
        <v>6789</v>
      </c>
      <c r="E3318" s="1" t="s">
        <v>6790</v>
      </c>
      <c r="F3318" s="1" t="s">
        <v>346</v>
      </c>
      <c r="G3318" s="1">
        <v>40</v>
      </c>
      <c r="H3318" s="1" t="s">
        <v>9</v>
      </c>
    </row>
    <row r="3319" spans="1:8" x14ac:dyDescent="0.3">
      <c r="A3319" s="1">
        <v>317</v>
      </c>
      <c r="B3319" s="1" t="s">
        <v>6140</v>
      </c>
      <c r="C3319" s="1" t="s">
        <v>6615</v>
      </c>
      <c r="D3319" s="1" t="s">
        <v>6791</v>
      </c>
      <c r="E3319" s="1" t="s">
        <v>6792</v>
      </c>
      <c r="F3319" s="1" t="s">
        <v>346</v>
      </c>
      <c r="G3319" s="1">
        <v>20</v>
      </c>
      <c r="H3319" s="1" t="s">
        <v>9</v>
      </c>
    </row>
    <row r="3320" spans="1:8" x14ac:dyDescent="0.3">
      <c r="A3320" s="1">
        <v>318</v>
      </c>
      <c r="B3320" s="1" t="s">
        <v>6140</v>
      </c>
      <c r="C3320" s="1" t="s">
        <v>2022</v>
      </c>
      <c r="D3320" s="1" t="s">
        <v>6793</v>
      </c>
      <c r="E3320" s="1" t="s">
        <v>6794</v>
      </c>
      <c r="F3320" s="1" t="s">
        <v>346</v>
      </c>
      <c r="G3320" s="1"/>
      <c r="H3320" s="1" t="s">
        <v>9</v>
      </c>
    </row>
    <row r="3321" spans="1:8" x14ac:dyDescent="0.3">
      <c r="A3321" s="1">
        <v>319</v>
      </c>
      <c r="B3321" s="1" t="s">
        <v>6140</v>
      </c>
      <c r="C3321" s="1" t="s">
        <v>6795</v>
      </c>
      <c r="D3321" s="1" t="s">
        <v>6796</v>
      </c>
      <c r="E3321" s="1" t="s">
        <v>6797</v>
      </c>
      <c r="F3321" s="1" t="s">
        <v>346</v>
      </c>
      <c r="G3321" s="1"/>
      <c r="H3321" s="1" t="s">
        <v>9</v>
      </c>
    </row>
    <row r="3322" spans="1:8" x14ac:dyDescent="0.3">
      <c r="A3322" s="1">
        <v>320</v>
      </c>
      <c r="B3322" s="1" t="s">
        <v>6140</v>
      </c>
      <c r="C3322" s="1" t="s">
        <v>6798</v>
      </c>
      <c r="D3322" s="1" t="s">
        <v>6799</v>
      </c>
      <c r="E3322" s="1" t="s">
        <v>6800</v>
      </c>
      <c r="F3322" s="1" t="s">
        <v>346</v>
      </c>
      <c r="G3322" s="1"/>
      <c r="H3322" s="1" t="s">
        <v>9</v>
      </c>
    </row>
    <row r="3323" spans="1:8" x14ac:dyDescent="0.3">
      <c r="A3323" s="1">
        <v>321</v>
      </c>
      <c r="B3323" s="1" t="s">
        <v>6140</v>
      </c>
      <c r="C3323" s="1" t="s">
        <v>1630</v>
      </c>
      <c r="D3323" s="1" t="s">
        <v>6801</v>
      </c>
      <c r="E3323" s="1" t="s">
        <v>6802</v>
      </c>
      <c r="F3323" s="1" t="s">
        <v>346</v>
      </c>
      <c r="G3323" s="1">
        <v>20</v>
      </c>
      <c r="H3323" s="1" t="s">
        <v>257</v>
      </c>
    </row>
    <row r="3324" spans="1:8" x14ac:dyDescent="0.3">
      <c r="A3324" s="1">
        <v>322</v>
      </c>
      <c r="B3324" s="1" t="s">
        <v>5603</v>
      </c>
      <c r="C3324" s="1" t="s">
        <v>27</v>
      </c>
      <c r="D3324" s="1" t="s">
        <v>6803</v>
      </c>
      <c r="E3324" s="1" t="s">
        <v>6804</v>
      </c>
      <c r="F3324" s="1" t="s">
        <v>346</v>
      </c>
      <c r="G3324" s="1"/>
      <c r="H3324" s="1" t="s">
        <v>9</v>
      </c>
    </row>
    <row r="3325" spans="1:8" x14ac:dyDescent="0.3">
      <c r="A3325" s="1">
        <v>323</v>
      </c>
      <c r="B3325" s="1" t="s">
        <v>233</v>
      </c>
      <c r="C3325" s="1" t="s">
        <v>6657</v>
      </c>
      <c r="D3325" s="1" t="s">
        <v>6805</v>
      </c>
      <c r="E3325" s="1" t="s">
        <v>6806</v>
      </c>
      <c r="F3325" s="1" t="s">
        <v>346</v>
      </c>
      <c r="G3325" s="1"/>
      <c r="H3325" s="1" t="s">
        <v>9</v>
      </c>
    </row>
    <row r="3326" spans="1:8" x14ac:dyDescent="0.3">
      <c r="A3326" s="1">
        <v>324</v>
      </c>
      <c r="B3326" s="1" t="s">
        <v>6140</v>
      </c>
      <c r="C3326" s="1" t="s">
        <v>3038</v>
      </c>
      <c r="D3326" s="1" t="s">
        <v>6807</v>
      </c>
      <c r="E3326" s="1" t="s">
        <v>6808</v>
      </c>
      <c r="F3326" s="1" t="s">
        <v>346</v>
      </c>
      <c r="G3326" s="1">
        <v>20</v>
      </c>
      <c r="H3326" s="1" t="s">
        <v>9</v>
      </c>
    </row>
    <row r="3327" spans="1:8" x14ac:dyDescent="0.3">
      <c r="A3327" s="1">
        <v>325</v>
      </c>
      <c r="B3327" s="1" t="s">
        <v>6140</v>
      </c>
      <c r="C3327" s="1" t="s">
        <v>6615</v>
      </c>
      <c r="D3327" s="1" t="s">
        <v>6809</v>
      </c>
      <c r="E3327" s="1" t="s">
        <v>6810</v>
      </c>
      <c r="F3327" s="1" t="s">
        <v>346</v>
      </c>
      <c r="G3327" s="1"/>
      <c r="H3327" s="1" t="s">
        <v>9</v>
      </c>
    </row>
    <row r="3328" spans="1:8" x14ac:dyDescent="0.3">
      <c r="A3328" s="1">
        <v>326</v>
      </c>
      <c r="B3328" s="1" t="s">
        <v>6140</v>
      </c>
      <c r="C3328" s="1" t="s">
        <v>529</v>
      </c>
      <c r="D3328" s="1" t="s">
        <v>6811</v>
      </c>
      <c r="E3328" s="1" t="s">
        <v>6812</v>
      </c>
      <c r="F3328" s="1" t="s">
        <v>346</v>
      </c>
      <c r="G3328" s="1"/>
      <c r="H3328" s="1" t="s">
        <v>9</v>
      </c>
    </row>
    <row r="3329" spans="1:8" x14ac:dyDescent="0.3">
      <c r="A3329" s="1">
        <v>327</v>
      </c>
      <c r="B3329" s="1" t="s">
        <v>6140</v>
      </c>
      <c r="C3329" s="1" t="s">
        <v>3038</v>
      </c>
      <c r="D3329" s="1" t="s">
        <v>6813</v>
      </c>
      <c r="E3329" s="1" t="s">
        <v>6814</v>
      </c>
      <c r="F3329" s="1" t="s">
        <v>346</v>
      </c>
      <c r="G3329" s="1">
        <v>20</v>
      </c>
      <c r="H3329" s="1" t="s">
        <v>9</v>
      </c>
    </row>
    <row r="3330" spans="1:8" x14ac:dyDescent="0.3">
      <c r="A3330" s="1">
        <v>328</v>
      </c>
      <c r="B3330" s="1" t="s">
        <v>6140</v>
      </c>
      <c r="C3330" s="1" t="s">
        <v>4483</v>
      </c>
      <c r="D3330" s="1" t="s">
        <v>6815</v>
      </c>
      <c r="E3330" s="1" t="s">
        <v>6816</v>
      </c>
      <c r="F3330" s="1" t="s">
        <v>346</v>
      </c>
      <c r="G3330" s="1"/>
      <c r="H3330" s="1" t="s">
        <v>9</v>
      </c>
    </row>
    <row r="3331" spans="1:8" x14ac:dyDescent="0.3">
      <c r="A3331" s="1">
        <v>329</v>
      </c>
      <c r="B3331" s="1" t="s">
        <v>6140</v>
      </c>
      <c r="C3331" s="1" t="s">
        <v>6615</v>
      </c>
      <c r="D3331" s="1" t="s">
        <v>6817</v>
      </c>
      <c r="E3331" s="1" t="s">
        <v>6818</v>
      </c>
      <c r="F3331" s="1" t="s">
        <v>346</v>
      </c>
      <c r="G3331" s="1"/>
      <c r="H3331" s="1" t="s">
        <v>9</v>
      </c>
    </row>
    <row r="3332" spans="1:8" x14ac:dyDescent="0.3">
      <c r="A3332" s="1">
        <v>330</v>
      </c>
      <c r="B3332" s="1" t="s">
        <v>657</v>
      </c>
      <c r="C3332" s="1" t="s">
        <v>30</v>
      </c>
      <c r="D3332" s="1" t="s">
        <v>6819</v>
      </c>
      <c r="E3332" s="1" t="s">
        <v>6820</v>
      </c>
      <c r="F3332" s="1" t="s">
        <v>346</v>
      </c>
      <c r="G3332" s="1">
        <v>450</v>
      </c>
      <c r="H3332" s="1" t="s">
        <v>9</v>
      </c>
    </row>
    <row r="3333" spans="1:8" x14ac:dyDescent="0.3">
      <c r="A3333" s="1">
        <v>331</v>
      </c>
      <c r="B3333" s="1" t="s">
        <v>6140</v>
      </c>
      <c r="C3333" s="1" t="s">
        <v>6615</v>
      </c>
      <c r="D3333" s="1" t="s">
        <v>6821</v>
      </c>
      <c r="E3333" s="1" t="s">
        <v>6822</v>
      </c>
      <c r="F3333" s="1" t="s">
        <v>346</v>
      </c>
      <c r="G3333" s="1"/>
      <c r="H3333" s="1" t="s">
        <v>9</v>
      </c>
    </row>
    <row r="3334" spans="1:8" x14ac:dyDescent="0.3">
      <c r="A3334" s="1">
        <v>332</v>
      </c>
      <c r="B3334" s="1" t="s">
        <v>5556</v>
      </c>
      <c r="C3334" s="1" t="s">
        <v>5557</v>
      </c>
      <c r="D3334" s="1" t="s">
        <v>6823</v>
      </c>
      <c r="E3334" s="1" t="s">
        <v>6824</v>
      </c>
      <c r="F3334" s="1" t="s">
        <v>346</v>
      </c>
      <c r="G3334" s="1"/>
      <c r="H3334" s="1" t="s">
        <v>9</v>
      </c>
    </row>
    <row r="3335" spans="1:8" x14ac:dyDescent="0.3">
      <c r="A3335" s="1">
        <v>333</v>
      </c>
      <c r="B3335" s="1" t="s">
        <v>6140</v>
      </c>
      <c r="C3335" s="1" t="s">
        <v>3038</v>
      </c>
      <c r="D3335" s="1" t="s">
        <v>6825</v>
      </c>
      <c r="E3335" s="1" t="s">
        <v>6826</v>
      </c>
      <c r="F3335" s="1" t="s">
        <v>346</v>
      </c>
      <c r="G3335" s="1">
        <v>20</v>
      </c>
      <c r="H3335" s="1" t="s">
        <v>9</v>
      </c>
    </row>
    <row r="3336" spans="1:8" x14ac:dyDescent="0.3">
      <c r="A3336" s="1">
        <v>334</v>
      </c>
      <c r="B3336" s="1" t="s">
        <v>497</v>
      </c>
      <c r="C3336" s="1" t="s">
        <v>498</v>
      </c>
      <c r="D3336" s="1" t="s">
        <v>6827</v>
      </c>
      <c r="E3336" s="1" t="s">
        <v>6828</v>
      </c>
      <c r="F3336" s="1" t="s">
        <v>346</v>
      </c>
      <c r="G3336" s="1"/>
      <c r="H3336" s="1" t="s">
        <v>9</v>
      </c>
    </row>
    <row r="3337" spans="1:8" x14ac:dyDescent="0.3">
      <c r="A3337" s="1">
        <v>335</v>
      </c>
      <c r="B3337" s="1" t="s">
        <v>60</v>
      </c>
      <c r="C3337" s="1" t="s">
        <v>61</v>
      </c>
      <c r="D3337" s="1" t="s">
        <v>6829</v>
      </c>
      <c r="E3337" s="1" t="s">
        <v>6830</v>
      </c>
      <c r="F3337" s="1" t="s">
        <v>346</v>
      </c>
      <c r="G3337" s="1"/>
      <c r="H3337" s="1" t="s">
        <v>9</v>
      </c>
    </row>
    <row r="3338" spans="1:8" x14ac:dyDescent="0.3">
      <c r="A3338" s="1">
        <v>336</v>
      </c>
      <c r="B3338" s="1" t="s">
        <v>6140</v>
      </c>
      <c r="C3338" s="1" t="s">
        <v>529</v>
      </c>
      <c r="D3338" s="1" t="s">
        <v>6831</v>
      </c>
      <c r="E3338" s="1" t="s">
        <v>6832</v>
      </c>
      <c r="F3338" s="1" t="s">
        <v>346</v>
      </c>
      <c r="G3338" s="1"/>
      <c r="H3338" s="1" t="s">
        <v>9</v>
      </c>
    </row>
    <row r="3339" spans="1:8" x14ac:dyDescent="0.3">
      <c r="A3339" s="1">
        <v>337</v>
      </c>
      <c r="B3339" s="1" t="s">
        <v>6140</v>
      </c>
      <c r="C3339" s="1" t="s">
        <v>6615</v>
      </c>
      <c r="D3339" s="1" t="s">
        <v>6833</v>
      </c>
      <c r="E3339" s="1" t="s">
        <v>6834</v>
      </c>
      <c r="F3339" s="1" t="s">
        <v>346</v>
      </c>
      <c r="G3339" s="1">
        <v>20</v>
      </c>
      <c r="H3339" s="1" t="s">
        <v>9</v>
      </c>
    </row>
    <row r="3340" spans="1:8" x14ac:dyDescent="0.3">
      <c r="A3340" s="1">
        <v>338</v>
      </c>
      <c r="B3340" s="1" t="s">
        <v>6140</v>
      </c>
      <c r="C3340" s="1" t="s">
        <v>1630</v>
      </c>
      <c r="D3340" s="1" t="s">
        <v>6835</v>
      </c>
      <c r="E3340" s="1" t="s">
        <v>6836</v>
      </c>
      <c r="F3340" s="1" t="s">
        <v>346</v>
      </c>
      <c r="G3340" s="1">
        <v>40</v>
      </c>
      <c r="H3340" s="1" t="s">
        <v>9</v>
      </c>
    </row>
    <row r="3341" spans="1:8" x14ac:dyDescent="0.3">
      <c r="A3341" s="1">
        <v>339</v>
      </c>
      <c r="B3341" s="1" t="s">
        <v>6140</v>
      </c>
      <c r="C3341" s="1" t="s">
        <v>6615</v>
      </c>
      <c r="D3341" s="1" t="s">
        <v>6837</v>
      </c>
      <c r="E3341" s="1" t="s">
        <v>6838</v>
      </c>
      <c r="F3341" s="1" t="s">
        <v>346</v>
      </c>
      <c r="G3341" s="1">
        <v>20</v>
      </c>
      <c r="H3341" s="1" t="s">
        <v>9</v>
      </c>
    </row>
    <row r="3342" spans="1:8" x14ac:dyDescent="0.3">
      <c r="A3342" s="1">
        <v>340</v>
      </c>
      <c r="B3342" s="1" t="s">
        <v>233</v>
      </c>
      <c r="C3342" s="1" t="s">
        <v>4338</v>
      </c>
      <c r="D3342" s="1" t="s">
        <v>6839</v>
      </c>
      <c r="E3342" s="1" t="s">
        <v>6840</v>
      </c>
      <c r="F3342" s="1" t="s">
        <v>346</v>
      </c>
      <c r="G3342" s="1"/>
      <c r="H3342" s="1" t="s">
        <v>9</v>
      </c>
    </row>
    <row r="3343" spans="1:8" x14ac:dyDescent="0.3">
      <c r="A3343" s="1">
        <v>341</v>
      </c>
      <c r="B3343" s="1" t="s">
        <v>14</v>
      </c>
      <c r="C3343" s="1" t="s">
        <v>3524</v>
      </c>
      <c r="D3343" s="1" t="s">
        <v>6841</v>
      </c>
      <c r="E3343" s="1" t="s">
        <v>6842</v>
      </c>
      <c r="F3343" s="1" t="s">
        <v>346</v>
      </c>
      <c r="G3343" s="1"/>
      <c r="H3343" s="1" t="s">
        <v>9</v>
      </c>
    </row>
    <row r="3344" spans="1:8" x14ac:dyDescent="0.3">
      <c r="A3344" s="1">
        <v>342</v>
      </c>
      <c r="B3344" s="1" t="s">
        <v>6140</v>
      </c>
      <c r="C3344" s="1" t="s">
        <v>3038</v>
      </c>
      <c r="D3344" s="1" t="s">
        <v>6843</v>
      </c>
      <c r="E3344" s="1" t="s">
        <v>6844</v>
      </c>
      <c r="F3344" s="1" t="s">
        <v>346</v>
      </c>
      <c r="G3344" s="1">
        <v>20</v>
      </c>
      <c r="H3344" s="1" t="s">
        <v>9</v>
      </c>
    </row>
    <row r="3345" spans="1:8" x14ac:dyDescent="0.3">
      <c r="A3345" s="1">
        <v>343</v>
      </c>
      <c r="B3345" s="1" t="s">
        <v>5603</v>
      </c>
      <c r="C3345" s="1" t="s">
        <v>4249</v>
      </c>
      <c r="D3345" s="1" t="s">
        <v>6845</v>
      </c>
      <c r="E3345" s="1" t="s">
        <v>6846</v>
      </c>
      <c r="F3345" s="1" t="s">
        <v>346</v>
      </c>
      <c r="G3345" s="1">
        <v>35</v>
      </c>
      <c r="H3345" s="1" t="s">
        <v>9</v>
      </c>
    </row>
    <row r="3346" spans="1:8" x14ac:dyDescent="0.3">
      <c r="A3346" s="1">
        <v>344</v>
      </c>
      <c r="B3346" s="1" t="s">
        <v>5603</v>
      </c>
      <c r="C3346" s="1" t="s">
        <v>11</v>
      </c>
      <c r="D3346" s="1" t="s">
        <v>6847</v>
      </c>
      <c r="E3346" s="1" t="s">
        <v>6848</v>
      </c>
      <c r="F3346" s="1" t="s">
        <v>346</v>
      </c>
      <c r="G3346" s="1"/>
      <c r="H3346" s="1" t="s">
        <v>117</v>
      </c>
    </row>
    <row r="3347" spans="1:8" x14ac:dyDescent="0.3">
      <c r="A3347" s="1">
        <v>345</v>
      </c>
      <c r="B3347" s="1" t="s">
        <v>6140</v>
      </c>
      <c r="C3347" s="1" t="s">
        <v>3038</v>
      </c>
      <c r="D3347" s="1" t="s">
        <v>6849</v>
      </c>
      <c r="E3347" s="1" t="s">
        <v>6850</v>
      </c>
      <c r="F3347" s="1" t="s">
        <v>346</v>
      </c>
      <c r="G3347" s="1"/>
      <c r="H3347" s="1" t="s">
        <v>9</v>
      </c>
    </row>
    <row r="3348" spans="1:8" x14ac:dyDescent="0.3">
      <c r="A3348" s="1">
        <v>346</v>
      </c>
      <c r="B3348" s="1" t="s">
        <v>6140</v>
      </c>
      <c r="C3348" s="1" t="s">
        <v>1630</v>
      </c>
      <c r="D3348" s="1" t="s">
        <v>6851</v>
      </c>
      <c r="E3348" s="1" t="s">
        <v>6852</v>
      </c>
      <c r="F3348" s="1" t="s">
        <v>346</v>
      </c>
      <c r="G3348" s="1">
        <v>40</v>
      </c>
      <c r="H3348" s="1" t="s">
        <v>9</v>
      </c>
    </row>
    <row r="3349" spans="1:8" x14ac:dyDescent="0.3">
      <c r="A3349" s="1">
        <v>347</v>
      </c>
      <c r="B3349" s="1" t="s">
        <v>5722</v>
      </c>
      <c r="C3349" s="1" t="s">
        <v>5723</v>
      </c>
      <c r="D3349" s="1" t="s">
        <v>6853</v>
      </c>
      <c r="E3349" s="1" t="s">
        <v>6854</v>
      </c>
      <c r="F3349" s="1" t="s">
        <v>346</v>
      </c>
      <c r="G3349" s="1"/>
      <c r="H3349" s="1" t="s">
        <v>9</v>
      </c>
    </row>
    <row r="3350" spans="1:8" x14ac:dyDescent="0.3">
      <c r="A3350" s="1">
        <v>348</v>
      </c>
      <c r="B3350" s="1" t="s">
        <v>6140</v>
      </c>
      <c r="C3350" s="1" t="s">
        <v>6615</v>
      </c>
      <c r="D3350" s="1" t="s">
        <v>6855</v>
      </c>
      <c r="E3350" s="1" t="s">
        <v>6856</v>
      </c>
      <c r="F3350" s="1" t="s">
        <v>346</v>
      </c>
      <c r="G3350" s="1">
        <v>20</v>
      </c>
      <c r="H3350" s="1" t="s">
        <v>9</v>
      </c>
    </row>
    <row r="3351" spans="1:8" x14ac:dyDescent="0.3">
      <c r="A3351" s="1">
        <v>349</v>
      </c>
      <c r="B3351" s="1" t="s">
        <v>6140</v>
      </c>
      <c r="C3351" s="1" t="s">
        <v>1630</v>
      </c>
      <c r="D3351" s="1" t="s">
        <v>6857</v>
      </c>
      <c r="E3351" s="1" t="s">
        <v>6858</v>
      </c>
      <c r="F3351" s="1" t="s">
        <v>346</v>
      </c>
      <c r="G3351" s="1">
        <v>20</v>
      </c>
      <c r="H3351" s="1" t="s">
        <v>9</v>
      </c>
    </row>
    <row r="3352" spans="1:8" x14ac:dyDescent="0.3">
      <c r="A3352" s="1">
        <v>350</v>
      </c>
      <c r="B3352" s="1" t="s">
        <v>6140</v>
      </c>
      <c r="C3352" s="1" t="s">
        <v>6272</v>
      </c>
      <c r="D3352" s="1" t="s">
        <v>6859</v>
      </c>
      <c r="E3352" s="1" t="s">
        <v>6860</v>
      </c>
      <c r="F3352" s="1" t="s">
        <v>346</v>
      </c>
      <c r="G3352" s="1"/>
      <c r="H3352" s="1" t="s">
        <v>9</v>
      </c>
    </row>
    <row r="3353" spans="1:8" x14ac:dyDescent="0.3">
      <c r="A3353" s="1">
        <v>351</v>
      </c>
      <c r="B3353" s="1" t="s">
        <v>6140</v>
      </c>
      <c r="C3353" s="1" t="s">
        <v>1630</v>
      </c>
      <c r="D3353" s="1" t="s">
        <v>6861</v>
      </c>
      <c r="E3353" s="1" t="s">
        <v>6862</v>
      </c>
      <c r="F3353" s="1" t="s">
        <v>346</v>
      </c>
      <c r="G3353" s="1">
        <v>20</v>
      </c>
      <c r="H3353" s="1" t="s">
        <v>9</v>
      </c>
    </row>
    <row r="3354" spans="1:8" x14ac:dyDescent="0.3">
      <c r="A3354" s="1">
        <v>352</v>
      </c>
      <c r="B3354" s="1" t="s">
        <v>6140</v>
      </c>
      <c r="C3354" s="1" t="s">
        <v>6615</v>
      </c>
      <c r="D3354" s="1" t="s">
        <v>6863</v>
      </c>
      <c r="E3354" s="1" t="s">
        <v>6864</v>
      </c>
      <c r="F3354" s="1" t="s">
        <v>346</v>
      </c>
      <c r="G3354" s="1"/>
      <c r="H3354" s="1" t="s">
        <v>9</v>
      </c>
    </row>
    <row r="3355" spans="1:8" x14ac:dyDescent="0.3">
      <c r="A3355" s="1">
        <v>353</v>
      </c>
      <c r="B3355" s="1" t="s">
        <v>6140</v>
      </c>
      <c r="C3355" s="1" t="s">
        <v>1630</v>
      </c>
      <c r="D3355" s="1" t="s">
        <v>6865</v>
      </c>
      <c r="E3355" s="1" t="s">
        <v>6866</v>
      </c>
      <c r="F3355" s="1" t="s">
        <v>346</v>
      </c>
      <c r="G3355" s="1">
        <v>20</v>
      </c>
      <c r="H3355" s="1" t="s">
        <v>9</v>
      </c>
    </row>
    <row r="3356" spans="1:8" x14ac:dyDescent="0.3">
      <c r="A3356" s="1">
        <v>354</v>
      </c>
      <c r="B3356" s="1" t="s">
        <v>14</v>
      </c>
      <c r="C3356" s="1" t="s">
        <v>5301</v>
      </c>
      <c r="D3356" s="1" t="s">
        <v>6867</v>
      </c>
      <c r="E3356" s="1" t="s">
        <v>6868</v>
      </c>
      <c r="F3356" s="1" t="s">
        <v>8</v>
      </c>
      <c r="G3356" s="1">
        <v>30.8</v>
      </c>
      <c r="H3356" s="1" t="s">
        <v>9</v>
      </c>
    </row>
    <row r="3357" spans="1:8" x14ac:dyDescent="0.3">
      <c r="A3357" s="1">
        <v>355</v>
      </c>
      <c r="B3357" s="1" t="s">
        <v>6140</v>
      </c>
      <c r="C3357" s="1" t="s">
        <v>529</v>
      </c>
      <c r="D3357" s="1" t="s">
        <v>6869</v>
      </c>
      <c r="E3357" s="1" t="s">
        <v>6870</v>
      </c>
      <c r="F3357" s="1" t="s">
        <v>346</v>
      </c>
      <c r="G3357" s="1"/>
      <c r="H3357" s="1" t="s">
        <v>9</v>
      </c>
    </row>
    <row r="3358" spans="1:8" x14ac:dyDescent="0.3">
      <c r="A3358" s="1">
        <v>356</v>
      </c>
      <c r="B3358" s="1" t="s">
        <v>6140</v>
      </c>
      <c r="C3358" s="1" t="s">
        <v>3373</v>
      </c>
      <c r="D3358" s="1" t="s">
        <v>6871</v>
      </c>
      <c r="E3358" s="1" t="s">
        <v>6872</v>
      </c>
      <c r="F3358" s="1" t="s">
        <v>346</v>
      </c>
      <c r="G3358" s="1"/>
      <c r="H3358" s="1" t="s">
        <v>9</v>
      </c>
    </row>
    <row r="3359" spans="1:8" x14ac:dyDescent="0.3">
      <c r="A3359" s="1">
        <v>357</v>
      </c>
      <c r="B3359" s="1" t="s">
        <v>6140</v>
      </c>
      <c r="C3359" s="1" t="s">
        <v>5</v>
      </c>
      <c r="D3359" s="1" t="s">
        <v>6873</v>
      </c>
      <c r="E3359" s="1" t="s">
        <v>6874</v>
      </c>
      <c r="F3359" s="1" t="s">
        <v>346</v>
      </c>
      <c r="G3359" s="1">
        <v>20</v>
      </c>
      <c r="H3359" s="1" t="s">
        <v>257</v>
      </c>
    </row>
    <row r="3360" spans="1:8" x14ac:dyDescent="0.3">
      <c r="A3360" s="1">
        <v>358</v>
      </c>
      <c r="B3360" s="1" t="s">
        <v>6140</v>
      </c>
      <c r="C3360" s="1" t="s">
        <v>3566</v>
      </c>
      <c r="D3360" s="1" t="s">
        <v>6875</v>
      </c>
      <c r="E3360" s="1" t="s">
        <v>6876</v>
      </c>
      <c r="F3360" s="1" t="s">
        <v>346</v>
      </c>
      <c r="G3360" s="1"/>
      <c r="H3360" s="1" t="s">
        <v>9</v>
      </c>
    </row>
    <row r="3361" spans="1:8" x14ac:dyDescent="0.3">
      <c r="A3361" s="1">
        <v>359</v>
      </c>
      <c r="B3361" s="1" t="s">
        <v>233</v>
      </c>
      <c r="C3361" s="1" t="s">
        <v>6657</v>
      </c>
      <c r="D3361" s="1" t="s">
        <v>6877</v>
      </c>
      <c r="E3361" s="1" t="s">
        <v>6878</v>
      </c>
      <c r="F3361" s="1" t="s">
        <v>346</v>
      </c>
      <c r="G3361" s="1"/>
      <c r="H3361" s="1" t="s">
        <v>9</v>
      </c>
    </row>
    <row r="3362" spans="1:8" x14ac:dyDescent="0.3">
      <c r="A3362" s="1">
        <v>360</v>
      </c>
      <c r="B3362" s="1" t="s">
        <v>6140</v>
      </c>
      <c r="C3362" s="1" t="s">
        <v>1561</v>
      </c>
      <c r="D3362" s="1" t="s">
        <v>6879</v>
      </c>
      <c r="E3362" s="1" t="s">
        <v>6880</v>
      </c>
      <c r="F3362" s="1" t="s">
        <v>346</v>
      </c>
      <c r="G3362" s="1"/>
      <c r="H3362" s="1" t="s">
        <v>9</v>
      </c>
    </row>
    <row r="3363" spans="1:8" x14ac:dyDescent="0.3">
      <c r="A3363" s="1">
        <v>361</v>
      </c>
      <c r="B3363" s="1" t="s">
        <v>6140</v>
      </c>
      <c r="C3363" s="1" t="s">
        <v>1630</v>
      </c>
      <c r="D3363" s="1" t="s">
        <v>6881</v>
      </c>
      <c r="E3363" s="1" t="s">
        <v>6882</v>
      </c>
      <c r="F3363" s="1" t="s">
        <v>346</v>
      </c>
      <c r="G3363" s="1">
        <v>40</v>
      </c>
      <c r="H3363" s="1" t="s">
        <v>9</v>
      </c>
    </row>
    <row r="3364" spans="1:8" x14ac:dyDescent="0.3">
      <c r="A3364" s="1">
        <v>362</v>
      </c>
      <c r="B3364" s="1" t="s">
        <v>6140</v>
      </c>
      <c r="C3364" s="1" t="s">
        <v>3373</v>
      </c>
      <c r="D3364" s="1" t="s">
        <v>6883</v>
      </c>
      <c r="E3364" s="1" t="s">
        <v>6884</v>
      </c>
      <c r="F3364" s="1" t="s">
        <v>346</v>
      </c>
      <c r="G3364" s="1"/>
      <c r="H3364" s="1" t="s">
        <v>9</v>
      </c>
    </row>
    <row r="3365" spans="1:8" x14ac:dyDescent="0.3">
      <c r="A3365" s="1">
        <v>363</v>
      </c>
      <c r="B3365" s="1" t="s">
        <v>86</v>
      </c>
      <c r="C3365" s="1" t="s">
        <v>5726</v>
      </c>
      <c r="D3365" s="1" t="s">
        <v>6885</v>
      </c>
      <c r="E3365" s="1" t="s">
        <v>6886</v>
      </c>
      <c r="F3365" s="1" t="s">
        <v>346</v>
      </c>
      <c r="G3365" s="1"/>
      <c r="H3365" s="1" t="s">
        <v>257</v>
      </c>
    </row>
    <row r="3366" spans="1:8" x14ac:dyDescent="0.3">
      <c r="A3366" s="1">
        <v>364</v>
      </c>
      <c r="B3366" s="1" t="s">
        <v>6140</v>
      </c>
      <c r="C3366" s="1" t="s">
        <v>6272</v>
      </c>
      <c r="D3366" s="1" t="s">
        <v>6887</v>
      </c>
      <c r="E3366" s="1" t="s">
        <v>6888</v>
      </c>
      <c r="F3366" s="1" t="s">
        <v>346</v>
      </c>
      <c r="G3366" s="1"/>
      <c r="H3366" s="1" t="s">
        <v>9</v>
      </c>
    </row>
    <row r="3367" spans="1:8" x14ac:dyDescent="0.3">
      <c r="A3367" s="1">
        <v>365</v>
      </c>
      <c r="B3367" s="1" t="s">
        <v>6140</v>
      </c>
      <c r="C3367" s="1" t="s">
        <v>1630</v>
      </c>
      <c r="D3367" s="1" t="s">
        <v>6889</v>
      </c>
      <c r="E3367" s="1" t="s">
        <v>6890</v>
      </c>
      <c r="F3367" s="1" t="s">
        <v>346</v>
      </c>
      <c r="G3367" s="1">
        <v>20</v>
      </c>
      <c r="H3367" s="1" t="s">
        <v>257</v>
      </c>
    </row>
    <row r="3368" spans="1:8" x14ac:dyDescent="0.3">
      <c r="A3368" s="1">
        <v>366</v>
      </c>
      <c r="B3368" s="1" t="s">
        <v>6140</v>
      </c>
      <c r="C3368" s="1" t="s">
        <v>529</v>
      </c>
      <c r="D3368" s="1" t="s">
        <v>6891</v>
      </c>
      <c r="E3368" s="1" t="s">
        <v>6892</v>
      </c>
      <c r="F3368" s="1" t="s">
        <v>346</v>
      </c>
      <c r="G3368" s="1"/>
      <c r="H3368" s="1" t="s">
        <v>9</v>
      </c>
    </row>
    <row r="3369" spans="1:8" x14ac:dyDescent="0.3">
      <c r="A3369" s="1">
        <v>367</v>
      </c>
      <c r="B3369" s="1" t="s">
        <v>6140</v>
      </c>
      <c r="C3369" s="1" t="s">
        <v>3038</v>
      </c>
      <c r="D3369" s="1" t="s">
        <v>6893</v>
      </c>
      <c r="E3369" s="1" t="s">
        <v>6894</v>
      </c>
      <c r="F3369" s="1" t="s">
        <v>346</v>
      </c>
      <c r="G3369" s="1">
        <v>20</v>
      </c>
      <c r="H3369" s="1" t="s">
        <v>9</v>
      </c>
    </row>
    <row r="3370" spans="1:8" x14ac:dyDescent="0.3">
      <c r="A3370" s="1">
        <v>368</v>
      </c>
      <c r="B3370" s="1" t="s">
        <v>6140</v>
      </c>
      <c r="C3370" s="1" t="s">
        <v>4483</v>
      </c>
      <c r="D3370" s="1" t="s">
        <v>6895</v>
      </c>
      <c r="E3370" s="1" t="s">
        <v>6896</v>
      </c>
      <c r="F3370" s="1" t="s">
        <v>346</v>
      </c>
      <c r="G3370" s="1"/>
      <c r="H3370" s="1" t="s">
        <v>9</v>
      </c>
    </row>
    <row r="3371" spans="1:8" x14ac:dyDescent="0.3">
      <c r="A3371" s="1">
        <v>369</v>
      </c>
      <c r="B3371" s="1" t="s">
        <v>6140</v>
      </c>
      <c r="C3371" s="1" t="s">
        <v>6615</v>
      </c>
      <c r="D3371" s="1" t="s">
        <v>6897</v>
      </c>
      <c r="E3371" s="1" t="s">
        <v>6898</v>
      </c>
      <c r="F3371" s="1" t="s">
        <v>346</v>
      </c>
      <c r="G3371" s="1">
        <v>20</v>
      </c>
      <c r="H3371" s="1" t="s">
        <v>9</v>
      </c>
    </row>
    <row r="3372" spans="1:8" x14ac:dyDescent="0.3">
      <c r="A3372" s="1">
        <v>370</v>
      </c>
      <c r="B3372" s="1" t="s">
        <v>6140</v>
      </c>
      <c r="C3372" s="1" t="s">
        <v>6899</v>
      </c>
      <c r="D3372" s="1" t="s">
        <v>6900</v>
      </c>
      <c r="E3372" s="1" t="s">
        <v>6901</v>
      </c>
      <c r="F3372" s="1" t="s">
        <v>346</v>
      </c>
      <c r="G3372" s="1"/>
      <c r="H3372" s="1" t="s">
        <v>9</v>
      </c>
    </row>
    <row r="3373" spans="1:8" x14ac:dyDescent="0.3">
      <c r="A3373" s="1">
        <v>371</v>
      </c>
      <c r="B3373" s="1" t="s">
        <v>6140</v>
      </c>
      <c r="C3373" s="1" t="s">
        <v>1630</v>
      </c>
      <c r="D3373" s="1" t="s">
        <v>6902</v>
      </c>
      <c r="E3373" s="1" t="s">
        <v>6903</v>
      </c>
      <c r="F3373" s="1" t="s">
        <v>346</v>
      </c>
      <c r="G3373" s="1">
        <v>20</v>
      </c>
      <c r="H3373" s="1" t="s">
        <v>9</v>
      </c>
    </row>
    <row r="3374" spans="1:8" x14ac:dyDescent="0.3">
      <c r="A3374" s="1">
        <v>372</v>
      </c>
      <c r="B3374" s="1" t="s">
        <v>6140</v>
      </c>
      <c r="C3374" s="1" t="s">
        <v>1561</v>
      </c>
      <c r="D3374" s="1" t="s">
        <v>6904</v>
      </c>
      <c r="E3374" s="1" t="s">
        <v>6905</v>
      </c>
      <c r="F3374" s="1" t="s">
        <v>346</v>
      </c>
      <c r="G3374" s="1"/>
      <c r="H3374" s="1" t="s">
        <v>9</v>
      </c>
    </row>
    <row r="3375" spans="1:8" x14ac:dyDescent="0.3">
      <c r="A3375" s="1">
        <v>373</v>
      </c>
      <c r="B3375" s="1" t="s">
        <v>5722</v>
      </c>
      <c r="C3375" s="1" t="s">
        <v>5723</v>
      </c>
      <c r="D3375" s="1" t="s">
        <v>6906</v>
      </c>
      <c r="E3375" s="1" t="s">
        <v>6907</v>
      </c>
      <c r="F3375" s="1" t="s">
        <v>346</v>
      </c>
      <c r="G3375" s="1"/>
      <c r="H3375" s="1" t="s">
        <v>9</v>
      </c>
    </row>
    <row r="3376" spans="1:8" x14ac:dyDescent="0.3">
      <c r="A3376" s="1">
        <v>374</v>
      </c>
      <c r="B3376" s="1" t="s">
        <v>825</v>
      </c>
      <c r="C3376" s="1" t="s">
        <v>4338</v>
      </c>
      <c r="D3376" s="1" t="s">
        <v>6908</v>
      </c>
      <c r="E3376" s="1" t="s">
        <v>6909</v>
      </c>
      <c r="F3376" s="1" t="s">
        <v>346</v>
      </c>
      <c r="G3376" s="1"/>
      <c r="H3376" s="1" t="s">
        <v>9</v>
      </c>
    </row>
    <row r="3377" spans="1:8" x14ac:dyDescent="0.3">
      <c r="A3377" s="1">
        <v>375</v>
      </c>
      <c r="B3377" s="1" t="s">
        <v>6140</v>
      </c>
      <c r="C3377" s="1" t="s">
        <v>3566</v>
      </c>
      <c r="D3377" s="1" t="s">
        <v>6910</v>
      </c>
      <c r="E3377" s="1" t="s">
        <v>6911</v>
      </c>
      <c r="F3377" s="1" t="s">
        <v>346</v>
      </c>
      <c r="G3377" s="1"/>
      <c r="H3377" s="1" t="s">
        <v>9</v>
      </c>
    </row>
    <row r="3378" spans="1:8" x14ac:dyDescent="0.3">
      <c r="A3378" s="1">
        <v>376</v>
      </c>
      <c r="B3378" s="1" t="s">
        <v>6140</v>
      </c>
      <c r="C3378" s="1" t="s">
        <v>1630</v>
      </c>
      <c r="D3378" s="1" t="s">
        <v>6912</v>
      </c>
      <c r="E3378" s="1" t="s">
        <v>6913</v>
      </c>
      <c r="F3378" s="1" t="s">
        <v>346</v>
      </c>
      <c r="G3378" s="1">
        <v>20</v>
      </c>
      <c r="H3378" s="1" t="s">
        <v>9</v>
      </c>
    </row>
    <row r="3379" spans="1:8" x14ac:dyDescent="0.3">
      <c r="A3379" s="1">
        <v>377</v>
      </c>
      <c r="B3379" s="1" t="s">
        <v>6140</v>
      </c>
      <c r="C3379" s="1" t="s">
        <v>1630</v>
      </c>
      <c r="D3379" s="1" t="s">
        <v>6914</v>
      </c>
      <c r="E3379" s="1" t="s">
        <v>6915</v>
      </c>
      <c r="F3379" s="1" t="s">
        <v>346</v>
      </c>
      <c r="G3379" s="1">
        <v>40</v>
      </c>
      <c r="H3379" s="1" t="s">
        <v>9</v>
      </c>
    </row>
    <row r="3380" spans="1:8" x14ac:dyDescent="0.3">
      <c r="A3380" s="1">
        <v>378</v>
      </c>
      <c r="B3380" s="1" t="s">
        <v>6140</v>
      </c>
      <c r="C3380" s="1" t="s">
        <v>6615</v>
      </c>
      <c r="D3380" s="1" t="s">
        <v>6916</v>
      </c>
      <c r="E3380" s="1" t="s">
        <v>6917</v>
      </c>
      <c r="F3380" s="1" t="s">
        <v>346</v>
      </c>
      <c r="G3380" s="1">
        <v>20</v>
      </c>
      <c r="H3380" s="1" t="s">
        <v>9</v>
      </c>
    </row>
    <row r="3381" spans="1:8" x14ac:dyDescent="0.3">
      <c r="A3381" s="1">
        <v>379</v>
      </c>
      <c r="B3381" s="1" t="s">
        <v>6140</v>
      </c>
      <c r="C3381" s="1" t="s">
        <v>4483</v>
      </c>
      <c r="D3381" s="1" t="s">
        <v>6918</v>
      </c>
      <c r="E3381" s="1" t="s">
        <v>6919</v>
      </c>
      <c r="F3381" s="1" t="s">
        <v>346</v>
      </c>
      <c r="G3381" s="1"/>
      <c r="H3381" s="1" t="s">
        <v>9</v>
      </c>
    </row>
    <row r="3382" spans="1:8" x14ac:dyDescent="0.3">
      <c r="A3382" s="1">
        <v>380</v>
      </c>
      <c r="B3382" s="1" t="s">
        <v>6140</v>
      </c>
      <c r="C3382" s="1" t="s">
        <v>6795</v>
      </c>
      <c r="D3382" s="1" t="s">
        <v>6920</v>
      </c>
      <c r="E3382" s="1" t="s">
        <v>6921</v>
      </c>
      <c r="F3382" s="1" t="s">
        <v>346</v>
      </c>
      <c r="G3382" s="1"/>
      <c r="H3382" s="1" t="s">
        <v>9</v>
      </c>
    </row>
    <row r="3383" spans="1:8" x14ac:dyDescent="0.3">
      <c r="A3383" s="1">
        <v>381</v>
      </c>
      <c r="B3383" s="1" t="s">
        <v>6140</v>
      </c>
      <c r="C3383" s="1" t="s">
        <v>5</v>
      </c>
      <c r="D3383" s="1" t="s">
        <v>6922</v>
      </c>
      <c r="E3383" s="1" t="s">
        <v>6923</v>
      </c>
      <c r="F3383" s="1" t="s">
        <v>346</v>
      </c>
      <c r="G3383" s="1"/>
      <c r="H3383" s="1" t="s">
        <v>9</v>
      </c>
    </row>
    <row r="3384" spans="1:8" x14ac:dyDescent="0.3">
      <c r="A3384" s="1">
        <v>382</v>
      </c>
      <c r="B3384" s="1" t="s">
        <v>6140</v>
      </c>
      <c r="C3384" s="1" t="s">
        <v>529</v>
      </c>
      <c r="D3384" s="1" t="s">
        <v>6924</v>
      </c>
      <c r="E3384" s="1" t="s">
        <v>6925</v>
      </c>
      <c r="F3384" s="1" t="s">
        <v>346</v>
      </c>
      <c r="G3384" s="1"/>
      <c r="H3384" s="1" t="s">
        <v>9</v>
      </c>
    </row>
    <row r="3385" spans="1:8" x14ac:dyDescent="0.3">
      <c r="A3385" s="1">
        <v>383</v>
      </c>
      <c r="B3385" s="1" t="s">
        <v>6140</v>
      </c>
      <c r="C3385" s="1" t="s">
        <v>130</v>
      </c>
      <c r="D3385" s="1" t="s">
        <v>6926</v>
      </c>
      <c r="E3385" s="1" t="s">
        <v>6927</v>
      </c>
      <c r="F3385" s="1" t="s">
        <v>346</v>
      </c>
      <c r="G3385" s="1">
        <v>20</v>
      </c>
      <c r="H3385" s="1" t="s">
        <v>9</v>
      </c>
    </row>
    <row r="3386" spans="1:8" x14ac:dyDescent="0.3">
      <c r="A3386" s="1">
        <v>384</v>
      </c>
      <c r="B3386" s="1" t="s">
        <v>6140</v>
      </c>
      <c r="C3386" s="1" t="s">
        <v>1630</v>
      </c>
      <c r="D3386" s="1" t="s">
        <v>6928</v>
      </c>
      <c r="E3386" s="1" t="s">
        <v>6929</v>
      </c>
      <c r="F3386" s="1" t="s">
        <v>346</v>
      </c>
      <c r="G3386" s="1">
        <v>20</v>
      </c>
      <c r="H3386" s="1" t="s">
        <v>9</v>
      </c>
    </row>
    <row r="3387" spans="1:8" x14ac:dyDescent="0.3">
      <c r="A3387" s="1">
        <v>385</v>
      </c>
      <c r="B3387" s="1" t="s">
        <v>233</v>
      </c>
      <c r="C3387" s="1" t="s">
        <v>6657</v>
      </c>
      <c r="D3387" s="1" t="s">
        <v>6930</v>
      </c>
      <c r="E3387" s="1" t="s">
        <v>6931</v>
      </c>
      <c r="F3387" s="1" t="s">
        <v>346</v>
      </c>
      <c r="G3387" s="1"/>
      <c r="H3387" s="1" t="s">
        <v>9</v>
      </c>
    </row>
    <row r="3388" spans="1:8" x14ac:dyDescent="0.3">
      <c r="A3388" s="1">
        <v>386</v>
      </c>
      <c r="B3388" s="1" t="s">
        <v>6140</v>
      </c>
      <c r="C3388" s="1" t="s">
        <v>2022</v>
      </c>
      <c r="D3388" s="1" t="s">
        <v>6932</v>
      </c>
      <c r="E3388" s="1" t="s">
        <v>6933</v>
      </c>
      <c r="F3388" s="1" t="s">
        <v>346</v>
      </c>
      <c r="G3388" s="1"/>
      <c r="H3388" s="1" t="s">
        <v>9</v>
      </c>
    </row>
    <row r="3389" spans="1:8" x14ac:dyDescent="0.3">
      <c r="A3389" s="1">
        <v>387</v>
      </c>
      <c r="B3389" s="1" t="s">
        <v>6140</v>
      </c>
      <c r="C3389" s="1" t="s">
        <v>1630</v>
      </c>
      <c r="D3389" s="1" t="s">
        <v>6934</v>
      </c>
      <c r="E3389" s="1" t="s">
        <v>6935</v>
      </c>
      <c r="F3389" s="1" t="s">
        <v>346</v>
      </c>
      <c r="G3389" s="1">
        <v>40</v>
      </c>
      <c r="H3389" s="1" t="s">
        <v>9</v>
      </c>
    </row>
    <row r="3390" spans="1:8" x14ac:dyDescent="0.3">
      <c r="A3390" s="1">
        <v>388</v>
      </c>
      <c r="B3390" s="1" t="s">
        <v>6140</v>
      </c>
      <c r="C3390" s="1" t="s">
        <v>5</v>
      </c>
      <c r="D3390" s="1" t="s">
        <v>6936</v>
      </c>
      <c r="E3390" s="1" t="s">
        <v>6937</v>
      </c>
      <c r="F3390" s="1" t="s">
        <v>346</v>
      </c>
      <c r="G3390" s="1">
        <v>20</v>
      </c>
      <c r="H3390" s="1" t="s">
        <v>9</v>
      </c>
    </row>
    <row r="3391" spans="1:8" x14ac:dyDescent="0.3">
      <c r="A3391" s="1">
        <v>389</v>
      </c>
      <c r="B3391" s="1" t="s">
        <v>6140</v>
      </c>
      <c r="C3391" s="1" t="s">
        <v>6272</v>
      </c>
      <c r="D3391" s="1" t="s">
        <v>6938</v>
      </c>
      <c r="E3391" s="1" t="s">
        <v>6939</v>
      </c>
      <c r="F3391" s="1" t="s">
        <v>346</v>
      </c>
      <c r="G3391" s="1"/>
      <c r="H3391" s="1" t="s">
        <v>9</v>
      </c>
    </row>
    <row r="3392" spans="1:8" x14ac:dyDescent="0.3">
      <c r="A3392" s="1">
        <v>390</v>
      </c>
      <c r="B3392" s="1" t="s">
        <v>6140</v>
      </c>
      <c r="C3392" s="1" t="s">
        <v>130</v>
      </c>
      <c r="D3392" s="1" t="s">
        <v>6940</v>
      </c>
      <c r="E3392" s="1" t="s">
        <v>6941</v>
      </c>
      <c r="F3392" s="1" t="s">
        <v>346</v>
      </c>
      <c r="G3392" s="1">
        <v>20</v>
      </c>
      <c r="H3392" s="1" t="s">
        <v>9</v>
      </c>
    </row>
    <row r="3393" spans="1:8" x14ac:dyDescent="0.3">
      <c r="A3393" s="1">
        <v>391</v>
      </c>
      <c r="B3393" s="1" t="s">
        <v>6140</v>
      </c>
      <c r="C3393" s="1" t="s">
        <v>529</v>
      </c>
      <c r="D3393" s="1" t="s">
        <v>6942</v>
      </c>
      <c r="E3393" s="1" t="s">
        <v>6943</v>
      </c>
      <c r="F3393" s="1" t="s">
        <v>346</v>
      </c>
      <c r="G3393" s="1"/>
      <c r="H3393" s="1" t="s">
        <v>9</v>
      </c>
    </row>
    <row r="3394" spans="1:8" x14ac:dyDescent="0.3">
      <c r="A3394" s="1">
        <v>392</v>
      </c>
      <c r="B3394" s="1" t="s">
        <v>5722</v>
      </c>
      <c r="C3394" s="1" t="s">
        <v>5723</v>
      </c>
      <c r="D3394" s="1" t="s">
        <v>6944</v>
      </c>
      <c r="E3394" s="1" t="s">
        <v>6945</v>
      </c>
      <c r="F3394" s="1" t="s">
        <v>346</v>
      </c>
      <c r="G3394" s="1"/>
      <c r="H3394" s="1" t="s">
        <v>9</v>
      </c>
    </row>
    <row r="3395" spans="1:8" x14ac:dyDescent="0.3">
      <c r="A3395" s="1">
        <v>393</v>
      </c>
      <c r="B3395" s="1" t="s">
        <v>6140</v>
      </c>
      <c r="C3395" s="1" t="s">
        <v>130</v>
      </c>
      <c r="D3395" s="1" t="s">
        <v>6946</v>
      </c>
      <c r="E3395" s="1" t="s">
        <v>6947</v>
      </c>
      <c r="F3395" s="1" t="s">
        <v>346</v>
      </c>
      <c r="G3395" s="1"/>
      <c r="H3395" s="1" t="s">
        <v>9</v>
      </c>
    </row>
    <row r="3396" spans="1:8" x14ac:dyDescent="0.3">
      <c r="A3396" s="1">
        <v>394</v>
      </c>
      <c r="B3396" s="1" t="s">
        <v>6140</v>
      </c>
      <c r="C3396" s="1" t="s">
        <v>6615</v>
      </c>
      <c r="D3396" s="1" t="s">
        <v>6948</v>
      </c>
      <c r="E3396" s="1" t="s">
        <v>6949</v>
      </c>
      <c r="F3396" s="1" t="s">
        <v>346</v>
      </c>
      <c r="G3396" s="1">
        <v>20</v>
      </c>
      <c r="H3396" s="1" t="s">
        <v>9</v>
      </c>
    </row>
    <row r="3397" spans="1:8" x14ac:dyDescent="0.3">
      <c r="A3397" s="1">
        <v>395</v>
      </c>
      <c r="B3397" s="1" t="s">
        <v>6140</v>
      </c>
      <c r="C3397" s="1" t="s">
        <v>3038</v>
      </c>
      <c r="D3397" s="1" t="s">
        <v>6950</v>
      </c>
      <c r="E3397" s="1" t="s">
        <v>6951</v>
      </c>
      <c r="F3397" s="1" t="s">
        <v>346</v>
      </c>
      <c r="G3397" s="1">
        <v>20</v>
      </c>
      <c r="H3397" s="1" t="s">
        <v>9</v>
      </c>
    </row>
    <row r="3398" spans="1:8" x14ac:dyDescent="0.3">
      <c r="A3398" s="1">
        <v>396</v>
      </c>
      <c r="B3398" s="1" t="s">
        <v>6140</v>
      </c>
      <c r="C3398" s="1" t="s">
        <v>1561</v>
      </c>
      <c r="D3398" s="1" t="s">
        <v>6952</v>
      </c>
      <c r="E3398" s="1" t="s">
        <v>6953</v>
      </c>
      <c r="F3398" s="1" t="s">
        <v>346</v>
      </c>
      <c r="G3398" s="1"/>
      <c r="H3398" s="1" t="s">
        <v>9</v>
      </c>
    </row>
    <row r="3399" spans="1:8" x14ac:dyDescent="0.3">
      <c r="A3399" s="1">
        <v>397</v>
      </c>
      <c r="B3399" s="1" t="s">
        <v>6140</v>
      </c>
      <c r="C3399" s="1" t="s">
        <v>6272</v>
      </c>
      <c r="D3399" s="1" t="s">
        <v>6954</v>
      </c>
      <c r="E3399" s="1" t="s">
        <v>6955</v>
      </c>
      <c r="F3399" s="1" t="s">
        <v>346</v>
      </c>
      <c r="G3399" s="1"/>
      <c r="H3399" s="1" t="s">
        <v>9</v>
      </c>
    </row>
    <row r="3400" spans="1:8" x14ac:dyDescent="0.3">
      <c r="A3400" s="1">
        <v>398</v>
      </c>
      <c r="B3400" s="1" t="s">
        <v>6140</v>
      </c>
      <c r="C3400" s="1" t="s">
        <v>1630</v>
      </c>
      <c r="D3400" s="1" t="s">
        <v>6956</v>
      </c>
      <c r="E3400" s="1" t="s">
        <v>6957</v>
      </c>
      <c r="F3400" s="1" t="s">
        <v>346</v>
      </c>
      <c r="G3400" s="1">
        <v>20</v>
      </c>
      <c r="H3400" s="1" t="s">
        <v>9</v>
      </c>
    </row>
    <row r="3401" spans="1:8" x14ac:dyDescent="0.3">
      <c r="A3401" s="1">
        <v>399</v>
      </c>
      <c r="B3401" s="1" t="s">
        <v>6958</v>
      </c>
      <c r="C3401" s="1" t="s">
        <v>6959</v>
      </c>
      <c r="D3401" s="1" t="s">
        <v>6960</v>
      </c>
      <c r="E3401" s="1" t="s">
        <v>6961</v>
      </c>
      <c r="F3401" s="1" t="s">
        <v>346</v>
      </c>
      <c r="G3401" s="1"/>
      <c r="H3401" s="1" t="s">
        <v>9</v>
      </c>
    </row>
    <row r="3402" spans="1:8" x14ac:dyDescent="0.3">
      <c r="A3402" s="1">
        <v>400</v>
      </c>
      <c r="B3402" s="1" t="s">
        <v>6140</v>
      </c>
      <c r="C3402" s="1" t="s">
        <v>3038</v>
      </c>
      <c r="D3402" s="1" t="s">
        <v>6962</v>
      </c>
      <c r="E3402" s="1" t="s">
        <v>6963</v>
      </c>
      <c r="F3402" s="1" t="s">
        <v>346</v>
      </c>
      <c r="G3402" s="1">
        <v>20</v>
      </c>
      <c r="H3402" s="1" t="s">
        <v>9</v>
      </c>
    </row>
    <row r="3403" spans="1:8" x14ac:dyDescent="0.3">
      <c r="A3403" s="1">
        <v>401</v>
      </c>
      <c r="B3403" s="1" t="s">
        <v>6140</v>
      </c>
      <c r="C3403" s="1" t="s">
        <v>1630</v>
      </c>
      <c r="D3403" s="1" t="s">
        <v>6964</v>
      </c>
      <c r="E3403" s="1" t="s">
        <v>6965</v>
      </c>
      <c r="F3403" s="1" t="s">
        <v>346</v>
      </c>
      <c r="G3403" s="1">
        <v>40</v>
      </c>
      <c r="H3403" s="1" t="s">
        <v>9</v>
      </c>
    </row>
    <row r="3404" spans="1:8" x14ac:dyDescent="0.3">
      <c r="A3404" s="1">
        <v>402</v>
      </c>
      <c r="B3404" s="1" t="s">
        <v>6140</v>
      </c>
      <c r="C3404" s="1" t="s">
        <v>3373</v>
      </c>
      <c r="D3404" s="1" t="s">
        <v>6966</v>
      </c>
      <c r="E3404" s="1" t="s">
        <v>6967</v>
      </c>
      <c r="F3404" s="1" t="s">
        <v>346</v>
      </c>
      <c r="G3404" s="1"/>
      <c r="H3404" s="1" t="s">
        <v>9</v>
      </c>
    </row>
    <row r="3405" spans="1:8" x14ac:dyDescent="0.3">
      <c r="A3405" s="1">
        <v>403</v>
      </c>
      <c r="B3405" s="1" t="s">
        <v>6140</v>
      </c>
      <c r="C3405" s="1" t="s">
        <v>5</v>
      </c>
      <c r="D3405" s="1" t="s">
        <v>6968</v>
      </c>
      <c r="E3405" s="1" t="s">
        <v>6969</v>
      </c>
      <c r="F3405" s="1" t="s">
        <v>346</v>
      </c>
      <c r="G3405" s="1"/>
      <c r="H3405" s="1" t="s">
        <v>9</v>
      </c>
    </row>
    <row r="3406" spans="1:8" x14ac:dyDescent="0.3">
      <c r="A3406" s="1">
        <v>404</v>
      </c>
      <c r="B3406" s="1" t="s">
        <v>6140</v>
      </c>
      <c r="C3406" s="1" t="s">
        <v>130</v>
      </c>
      <c r="D3406" s="1" t="s">
        <v>6970</v>
      </c>
      <c r="E3406" s="1" t="s">
        <v>6971</v>
      </c>
      <c r="F3406" s="1" t="s">
        <v>346</v>
      </c>
      <c r="G3406" s="1"/>
      <c r="H3406" s="1" t="s">
        <v>9</v>
      </c>
    </row>
    <row r="3407" spans="1:8" x14ac:dyDescent="0.3">
      <c r="A3407" s="1">
        <v>405</v>
      </c>
      <c r="B3407" s="1" t="s">
        <v>6140</v>
      </c>
      <c r="C3407" s="1" t="s">
        <v>3566</v>
      </c>
      <c r="D3407" s="1" t="s">
        <v>6972</v>
      </c>
      <c r="E3407" s="1" t="s">
        <v>6973</v>
      </c>
      <c r="F3407" s="1" t="s">
        <v>346</v>
      </c>
      <c r="G3407" s="1"/>
      <c r="H3407" s="1" t="s">
        <v>9</v>
      </c>
    </row>
    <row r="3408" spans="1:8" x14ac:dyDescent="0.3">
      <c r="A3408" s="1">
        <v>406</v>
      </c>
      <c r="B3408" s="1" t="s">
        <v>6140</v>
      </c>
      <c r="C3408" s="1" t="s">
        <v>6795</v>
      </c>
      <c r="D3408" s="1" t="s">
        <v>6974</v>
      </c>
      <c r="E3408" s="1" t="s">
        <v>6975</v>
      </c>
      <c r="F3408" s="1" t="s">
        <v>346</v>
      </c>
      <c r="G3408" s="1"/>
      <c r="H3408" s="1" t="s">
        <v>9</v>
      </c>
    </row>
    <row r="3409" spans="1:8" x14ac:dyDescent="0.3">
      <c r="A3409" s="1">
        <v>407</v>
      </c>
      <c r="B3409" s="1" t="s">
        <v>233</v>
      </c>
      <c r="C3409" s="1" t="s">
        <v>6657</v>
      </c>
      <c r="D3409" s="1" t="s">
        <v>6976</v>
      </c>
      <c r="E3409" s="1" t="s">
        <v>6977</v>
      </c>
      <c r="F3409" s="1" t="s">
        <v>346</v>
      </c>
      <c r="G3409" s="1"/>
      <c r="H3409" s="1" t="s">
        <v>9</v>
      </c>
    </row>
    <row r="3410" spans="1:8" x14ac:dyDescent="0.3">
      <c r="A3410" s="1">
        <v>408</v>
      </c>
      <c r="B3410" s="1" t="s">
        <v>6140</v>
      </c>
      <c r="C3410" s="1" t="s">
        <v>1630</v>
      </c>
      <c r="D3410" s="1" t="s">
        <v>6978</v>
      </c>
      <c r="E3410" s="1" t="s">
        <v>6979</v>
      </c>
      <c r="F3410" s="1" t="s">
        <v>346</v>
      </c>
      <c r="G3410" s="1"/>
      <c r="H3410" s="1" t="s">
        <v>9</v>
      </c>
    </row>
    <row r="3411" spans="1:8" x14ac:dyDescent="0.3">
      <c r="A3411" s="1">
        <v>409</v>
      </c>
      <c r="B3411" s="1" t="s">
        <v>6140</v>
      </c>
      <c r="C3411" s="1" t="s">
        <v>3373</v>
      </c>
      <c r="D3411" s="1" t="s">
        <v>6980</v>
      </c>
      <c r="E3411" s="1" t="s">
        <v>6981</v>
      </c>
      <c r="F3411" s="1" t="s">
        <v>346</v>
      </c>
      <c r="G3411" s="1"/>
      <c r="H3411" s="1" t="s">
        <v>9</v>
      </c>
    </row>
    <row r="3412" spans="1:8" x14ac:dyDescent="0.3">
      <c r="A3412" s="1">
        <v>410</v>
      </c>
      <c r="B3412" s="1" t="s">
        <v>6140</v>
      </c>
      <c r="C3412" s="1" t="s">
        <v>5</v>
      </c>
      <c r="D3412" s="1" t="s">
        <v>6982</v>
      </c>
      <c r="E3412" s="1" t="s">
        <v>6983</v>
      </c>
      <c r="F3412" s="1" t="s">
        <v>346</v>
      </c>
      <c r="G3412" s="1">
        <v>20</v>
      </c>
      <c r="H3412" s="1" t="s">
        <v>9</v>
      </c>
    </row>
    <row r="3413" spans="1:8" x14ac:dyDescent="0.3">
      <c r="A3413" s="1">
        <v>411</v>
      </c>
      <c r="B3413" s="1" t="s">
        <v>14</v>
      </c>
      <c r="C3413" s="1" t="s">
        <v>18</v>
      </c>
      <c r="D3413" s="1" t="s">
        <v>6984</v>
      </c>
      <c r="E3413" s="1" t="s">
        <v>6985</v>
      </c>
      <c r="F3413" s="1" t="s">
        <v>346</v>
      </c>
      <c r="G3413" s="1"/>
      <c r="H3413" s="1" t="s">
        <v>9</v>
      </c>
    </row>
    <row r="3414" spans="1:8" x14ac:dyDescent="0.3">
      <c r="A3414" s="1">
        <v>412</v>
      </c>
      <c r="B3414" s="1" t="s">
        <v>6140</v>
      </c>
      <c r="C3414" s="1" t="s">
        <v>6615</v>
      </c>
      <c r="D3414" s="1" t="s">
        <v>6986</v>
      </c>
      <c r="E3414" s="1" t="s">
        <v>6987</v>
      </c>
      <c r="F3414" s="1" t="s">
        <v>346</v>
      </c>
      <c r="G3414" s="1"/>
      <c r="H3414" s="1" t="s">
        <v>9</v>
      </c>
    </row>
    <row r="3415" spans="1:8" x14ac:dyDescent="0.3">
      <c r="A3415" s="1">
        <v>413</v>
      </c>
      <c r="B3415" s="1" t="s">
        <v>60</v>
      </c>
      <c r="C3415" s="1" t="s">
        <v>61</v>
      </c>
      <c r="D3415" s="1" t="s">
        <v>6988</v>
      </c>
      <c r="E3415" s="1" t="s">
        <v>6989</v>
      </c>
      <c r="F3415" s="1" t="s">
        <v>346</v>
      </c>
      <c r="G3415" s="1"/>
      <c r="H3415" s="1" t="s">
        <v>9</v>
      </c>
    </row>
    <row r="3416" spans="1:8" x14ac:dyDescent="0.3">
      <c r="A3416" s="1">
        <v>414</v>
      </c>
      <c r="B3416" s="1" t="s">
        <v>6140</v>
      </c>
      <c r="C3416" s="1" t="s">
        <v>1630</v>
      </c>
      <c r="D3416" s="1" t="s">
        <v>6990</v>
      </c>
      <c r="E3416" s="1" t="s">
        <v>6991</v>
      </c>
      <c r="F3416" s="1" t="s">
        <v>346</v>
      </c>
      <c r="G3416" s="1">
        <v>20</v>
      </c>
      <c r="H3416" s="1" t="s">
        <v>9</v>
      </c>
    </row>
    <row r="3417" spans="1:8" x14ac:dyDescent="0.3">
      <c r="A3417" s="1">
        <v>415</v>
      </c>
      <c r="B3417" s="1" t="s">
        <v>6140</v>
      </c>
      <c r="C3417" s="1" t="s">
        <v>3038</v>
      </c>
      <c r="D3417" s="1" t="s">
        <v>6992</v>
      </c>
      <c r="E3417" s="1" t="s">
        <v>6993</v>
      </c>
      <c r="F3417" s="1" t="s">
        <v>346</v>
      </c>
      <c r="G3417" s="1">
        <v>20</v>
      </c>
      <c r="H3417" s="1" t="s">
        <v>9</v>
      </c>
    </row>
    <row r="3418" spans="1:8" x14ac:dyDescent="0.3">
      <c r="A3418" s="1">
        <v>416</v>
      </c>
      <c r="B3418" s="1" t="s">
        <v>6140</v>
      </c>
      <c r="C3418" s="1" t="s">
        <v>529</v>
      </c>
      <c r="D3418" s="1" t="s">
        <v>6994</v>
      </c>
      <c r="E3418" s="1" t="s">
        <v>6995</v>
      </c>
      <c r="F3418" s="1" t="s">
        <v>346</v>
      </c>
      <c r="G3418" s="1"/>
      <c r="H3418" s="1" t="s">
        <v>257</v>
      </c>
    </row>
    <row r="3419" spans="1:8" x14ac:dyDescent="0.3">
      <c r="A3419" s="1">
        <v>417</v>
      </c>
      <c r="B3419" s="1" t="s">
        <v>5722</v>
      </c>
      <c r="C3419" s="1" t="s">
        <v>3160</v>
      </c>
      <c r="D3419" s="1" t="s">
        <v>6996</v>
      </c>
      <c r="E3419" s="1" t="s">
        <v>6997</v>
      </c>
      <c r="F3419" s="1" t="s">
        <v>346</v>
      </c>
      <c r="G3419" s="1"/>
      <c r="H3419" s="1" t="s">
        <v>9</v>
      </c>
    </row>
    <row r="3420" spans="1:8" x14ac:dyDescent="0.3">
      <c r="A3420" s="1">
        <v>418</v>
      </c>
      <c r="B3420" s="1" t="s">
        <v>6140</v>
      </c>
      <c r="C3420" s="1" t="s">
        <v>130</v>
      </c>
      <c r="D3420" s="1" t="s">
        <v>6998</v>
      </c>
      <c r="E3420" s="1" t="s">
        <v>6999</v>
      </c>
      <c r="F3420" s="1" t="s">
        <v>346</v>
      </c>
      <c r="G3420" s="1">
        <v>20</v>
      </c>
      <c r="H3420" s="1" t="s">
        <v>9</v>
      </c>
    </row>
    <row r="3421" spans="1:8" x14ac:dyDescent="0.3">
      <c r="A3421" s="1">
        <v>419</v>
      </c>
      <c r="B3421" s="1" t="s">
        <v>5556</v>
      </c>
      <c r="C3421" s="1" t="s">
        <v>5557</v>
      </c>
      <c r="D3421" s="1" t="s">
        <v>7000</v>
      </c>
      <c r="E3421" s="1" t="s">
        <v>7001</v>
      </c>
      <c r="F3421" s="1" t="s">
        <v>346</v>
      </c>
      <c r="G3421" s="1"/>
      <c r="H3421" s="1" t="s">
        <v>9</v>
      </c>
    </row>
    <row r="3422" spans="1:8" x14ac:dyDescent="0.3">
      <c r="A3422" s="1">
        <v>420</v>
      </c>
      <c r="B3422" s="1" t="s">
        <v>6140</v>
      </c>
      <c r="C3422" s="1" t="s">
        <v>4483</v>
      </c>
      <c r="D3422" s="1" t="s">
        <v>7002</v>
      </c>
      <c r="E3422" s="1" t="s">
        <v>7003</v>
      </c>
      <c r="F3422" s="1" t="s">
        <v>346</v>
      </c>
      <c r="G3422" s="1"/>
      <c r="H3422" s="1" t="s">
        <v>9</v>
      </c>
    </row>
    <row r="3423" spans="1:8" x14ac:dyDescent="0.3">
      <c r="A3423" s="1">
        <v>421</v>
      </c>
      <c r="B3423" s="1" t="s">
        <v>6140</v>
      </c>
      <c r="C3423" s="1" t="s">
        <v>1630</v>
      </c>
      <c r="D3423" s="1" t="s">
        <v>7004</v>
      </c>
      <c r="E3423" s="1" t="s">
        <v>7005</v>
      </c>
      <c r="F3423" s="1" t="s">
        <v>346</v>
      </c>
      <c r="G3423" s="1">
        <v>20</v>
      </c>
      <c r="H3423" s="1" t="s">
        <v>9</v>
      </c>
    </row>
    <row r="3424" spans="1:8" x14ac:dyDescent="0.3">
      <c r="A3424" s="1">
        <v>422</v>
      </c>
      <c r="B3424" s="1" t="s">
        <v>6140</v>
      </c>
      <c r="C3424" s="1" t="s">
        <v>1630</v>
      </c>
      <c r="D3424" s="1" t="s">
        <v>7006</v>
      </c>
      <c r="E3424" s="1" t="s">
        <v>7007</v>
      </c>
      <c r="F3424" s="1" t="s">
        <v>346</v>
      </c>
      <c r="G3424" s="1">
        <v>40</v>
      </c>
      <c r="H3424" s="1" t="s">
        <v>9</v>
      </c>
    </row>
    <row r="3425" spans="1:8" x14ac:dyDescent="0.3">
      <c r="A3425" s="1">
        <v>423</v>
      </c>
      <c r="B3425" s="1" t="s">
        <v>6140</v>
      </c>
      <c r="C3425" s="1" t="s">
        <v>6272</v>
      </c>
      <c r="D3425" s="1" t="s">
        <v>7008</v>
      </c>
      <c r="E3425" s="1" t="s">
        <v>7009</v>
      </c>
      <c r="F3425" s="1" t="s">
        <v>346</v>
      </c>
      <c r="G3425" s="1"/>
      <c r="H3425" s="1" t="s">
        <v>257</v>
      </c>
    </row>
    <row r="3426" spans="1:8" x14ac:dyDescent="0.3">
      <c r="A3426" s="1">
        <v>424</v>
      </c>
      <c r="B3426" s="1" t="s">
        <v>6140</v>
      </c>
      <c r="C3426" s="1" t="s">
        <v>4483</v>
      </c>
      <c r="D3426" s="1" t="s">
        <v>7010</v>
      </c>
      <c r="E3426" s="1" t="s">
        <v>7011</v>
      </c>
      <c r="F3426" s="1" t="s">
        <v>346</v>
      </c>
      <c r="G3426" s="1"/>
      <c r="H3426" s="1" t="s">
        <v>9</v>
      </c>
    </row>
    <row r="3427" spans="1:8" x14ac:dyDescent="0.3">
      <c r="A3427" s="1">
        <v>425</v>
      </c>
      <c r="B3427" s="1" t="s">
        <v>6140</v>
      </c>
      <c r="C3427" s="1" t="s">
        <v>3566</v>
      </c>
      <c r="D3427" s="1" t="s">
        <v>7012</v>
      </c>
      <c r="E3427" s="1" t="s">
        <v>7013</v>
      </c>
      <c r="F3427" s="1" t="s">
        <v>346</v>
      </c>
      <c r="G3427" s="1"/>
      <c r="H3427" s="1" t="s">
        <v>9</v>
      </c>
    </row>
    <row r="3428" spans="1:8" x14ac:dyDescent="0.3">
      <c r="A3428" s="1">
        <v>426</v>
      </c>
      <c r="B3428" s="1" t="s">
        <v>6140</v>
      </c>
      <c r="C3428" s="1" t="s">
        <v>5</v>
      </c>
      <c r="D3428" s="1" t="s">
        <v>7014</v>
      </c>
      <c r="E3428" s="1" t="s">
        <v>7015</v>
      </c>
      <c r="F3428" s="1" t="s">
        <v>346</v>
      </c>
      <c r="G3428" s="1">
        <v>20</v>
      </c>
      <c r="H3428" s="1" t="s">
        <v>9</v>
      </c>
    </row>
    <row r="3429" spans="1:8" x14ac:dyDescent="0.3">
      <c r="A3429" s="1">
        <v>427</v>
      </c>
      <c r="B3429" s="1" t="s">
        <v>6140</v>
      </c>
      <c r="C3429" s="1" t="s">
        <v>529</v>
      </c>
      <c r="D3429" s="1" t="s">
        <v>7016</v>
      </c>
      <c r="E3429" s="1" t="s">
        <v>7017</v>
      </c>
      <c r="F3429" s="1" t="s">
        <v>346</v>
      </c>
      <c r="G3429" s="1"/>
      <c r="H3429" s="1" t="s">
        <v>9</v>
      </c>
    </row>
    <row r="3430" spans="1:8" x14ac:dyDescent="0.3">
      <c r="A3430" s="1">
        <v>428</v>
      </c>
      <c r="B3430" s="1" t="s">
        <v>6140</v>
      </c>
      <c r="C3430" s="1" t="s">
        <v>3038</v>
      </c>
      <c r="D3430" s="1" t="s">
        <v>7018</v>
      </c>
      <c r="E3430" s="1" t="s">
        <v>7019</v>
      </c>
      <c r="F3430" s="1" t="s">
        <v>346</v>
      </c>
      <c r="G3430" s="1">
        <v>20</v>
      </c>
      <c r="H3430" s="1" t="s">
        <v>9</v>
      </c>
    </row>
    <row r="3431" spans="1:8" x14ac:dyDescent="0.3">
      <c r="A3431" s="1">
        <v>429</v>
      </c>
      <c r="B3431" s="1" t="s">
        <v>6140</v>
      </c>
      <c r="C3431" s="1" t="s">
        <v>130</v>
      </c>
      <c r="D3431" s="1" t="s">
        <v>7020</v>
      </c>
      <c r="E3431" s="1" t="s">
        <v>7021</v>
      </c>
      <c r="F3431" s="1" t="s">
        <v>346</v>
      </c>
      <c r="G3431" s="1">
        <v>20</v>
      </c>
      <c r="H3431" s="1" t="s">
        <v>9</v>
      </c>
    </row>
    <row r="3432" spans="1:8" x14ac:dyDescent="0.3">
      <c r="A3432" s="1">
        <v>430</v>
      </c>
      <c r="B3432" s="1" t="s">
        <v>6140</v>
      </c>
      <c r="C3432" s="1" t="s">
        <v>1561</v>
      </c>
      <c r="D3432" s="1" t="s">
        <v>7022</v>
      </c>
      <c r="E3432" s="1" t="s">
        <v>7023</v>
      </c>
      <c r="F3432" s="1" t="s">
        <v>346</v>
      </c>
      <c r="G3432" s="1"/>
      <c r="H3432" s="1" t="s">
        <v>9</v>
      </c>
    </row>
    <row r="3433" spans="1:8" x14ac:dyDescent="0.3">
      <c r="A3433" s="1">
        <v>431</v>
      </c>
      <c r="B3433" s="1" t="s">
        <v>6140</v>
      </c>
      <c r="C3433" s="1" t="s">
        <v>6615</v>
      </c>
      <c r="D3433" s="1" t="s">
        <v>7024</v>
      </c>
      <c r="E3433" s="1" t="s">
        <v>7025</v>
      </c>
      <c r="F3433" s="1" t="s">
        <v>346</v>
      </c>
      <c r="G3433" s="1"/>
      <c r="H3433" s="1" t="s">
        <v>9</v>
      </c>
    </row>
    <row r="3434" spans="1:8" x14ac:dyDescent="0.3">
      <c r="A3434" s="1">
        <v>432</v>
      </c>
      <c r="B3434" s="1" t="s">
        <v>6140</v>
      </c>
      <c r="C3434" s="1" t="s">
        <v>1630</v>
      </c>
      <c r="D3434" s="1" t="s">
        <v>7026</v>
      </c>
      <c r="E3434" s="1" t="s">
        <v>7027</v>
      </c>
      <c r="F3434" s="1" t="s">
        <v>346</v>
      </c>
      <c r="G3434" s="1">
        <v>40</v>
      </c>
      <c r="H3434" s="1" t="s">
        <v>9</v>
      </c>
    </row>
    <row r="3435" spans="1:8" x14ac:dyDescent="0.3">
      <c r="A3435" s="1">
        <v>433</v>
      </c>
      <c r="B3435" s="1" t="s">
        <v>6140</v>
      </c>
      <c r="C3435" s="1" t="s">
        <v>6899</v>
      </c>
      <c r="D3435" s="1" t="s">
        <v>7028</v>
      </c>
      <c r="E3435" s="1" t="s">
        <v>7029</v>
      </c>
      <c r="F3435" s="1" t="s">
        <v>346</v>
      </c>
      <c r="G3435" s="1"/>
      <c r="H3435" s="1" t="s">
        <v>9</v>
      </c>
    </row>
    <row r="3436" spans="1:8" x14ac:dyDescent="0.3">
      <c r="A3436" s="1">
        <v>434</v>
      </c>
      <c r="B3436" s="1" t="s">
        <v>6140</v>
      </c>
      <c r="C3436" s="1" t="s">
        <v>1561</v>
      </c>
      <c r="D3436" s="1" t="s">
        <v>7030</v>
      </c>
      <c r="E3436" s="1" t="s">
        <v>7031</v>
      </c>
      <c r="F3436" s="1" t="s">
        <v>346</v>
      </c>
      <c r="G3436" s="1"/>
      <c r="H3436" s="1" t="s">
        <v>9</v>
      </c>
    </row>
    <row r="3437" spans="1:8" x14ac:dyDescent="0.3">
      <c r="A3437" s="1">
        <v>435</v>
      </c>
      <c r="B3437" s="1" t="s">
        <v>6140</v>
      </c>
      <c r="C3437" s="1" t="s">
        <v>130</v>
      </c>
      <c r="D3437" s="1" t="s">
        <v>7032</v>
      </c>
      <c r="E3437" s="1" t="s">
        <v>7033</v>
      </c>
      <c r="F3437" s="1" t="s">
        <v>346</v>
      </c>
      <c r="G3437" s="1">
        <v>20</v>
      </c>
      <c r="H3437" s="1" t="s">
        <v>9</v>
      </c>
    </row>
    <row r="3438" spans="1:8" x14ac:dyDescent="0.3">
      <c r="A3438" s="1">
        <v>436</v>
      </c>
      <c r="B3438" s="1" t="s">
        <v>6140</v>
      </c>
      <c r="C3438" s="1" t="s">
        <v>3926</v>
      </c>
      <c r="D3438" s="1" t="s">
        <v>7034</v>
      </c>
      <c r="E3438" s="1" t="s">
        <v>7035</v>
      </c>
      <c r="F3438" s="1" t="s">
        <v>346</v>
      </c>
      <c r="G3438" s="1"/>
      <c r="H3438" s="1" t="s">
        <v>9</v>
      </c>
    </row>
    <row r="3439" spans="1:8" x14ac:dyDescent="0.3">
      <c r="A3439" s="1">
        <v>437</v>
      </c>
      <c r="B3439" s="1" t="s">
        <v>6140</v>
      </c>
      <c r="C3439" s="1" t="s">
        <v>6272</v>
      </c>
      <c r="D3439" s="1" t="s">
        <v>7036</v>
      </c>
      <c r="E3439" s="1" t="s">
        <v>7037</v>
      </c>
      <c r="F3439" s="1" t="s">
        <v>346</v>
      </c>
      <c r="G3439" s="1"/>
      <c r="H3439" s="1" t="s">
        <v>9</v>
      </c>
    </row>
    <row r="3440" spans="1:8" x14ac:dyDescent="0.3">
      <c r="A3440" s="1">
        <v>438</v>
      </c>
      <c r="B3440" s="1" t="s">
        <v>6140</v>
      </c>
      <c r="C3440" s="1" t="s">
        <v>130</v>
      </c>
      <c r="D3440" s="1" t="s">
        <v>7038</v>
      </c>
      <c r="E3440" s="1" t="s">
        <v>7039</v>
      </c>
      <c r="F3440" s="1" t="s">
        <v>346</v>
      </c>
      <c r="G3440" s="1">
        <v>20</v>
      </c>
      <c r="H3440" s="1" t="s">
        <v>9</v>
      </c>
    </row>
    <row r="3441" spans="1:8" x14ac:dyDescent="0.3">
      <c r="A3441" s="1">
        <v>439</v>
      </c>
      <c r="B3441" s="1" t="s">
        <v>6140</v>
      </c>
      <c r="C3441" s="1" t="s">
        <v>3373</v>
      </c>
      <c r="D3441" s="1" t="s">
        <v>7040</v>
      </c>
      <c r="E3441" s="1" t="s">
        <v>7041</v>
      </c>
      <c r="F3441" s="1" t="s">
        <v>346</v>
      </c>
      <c r="G3441" s="1"/>
      <c r="H3441" s="1" t="s">
        <v>9</v>
      </c>
    </row>
    <row r="3442" spans="1:8" x14ac:dyDescent="0.3">
      <c r="A3442" s="1">
        <v>440</v>
      </c>
      <c r="B3442" s="1" t="s">
        <v>5603</v>
      </c>
      <c r="C3442" s="1" t="s">
        <v>11</v>
      </c>
      <c r="D3442" s="1" t="s">
        <v>7042</v>
      </c>
      <c r="E3442" s="1" t="s">
        <v>7043</v>
      </c>
      <c r="F3442" s="1" t="s">
        <v>346</v>
      </c>
      <c r="G3442" s="1"/>
      <c r="H3442" s="1" t="s">
        <v>9</v>
      </c>
    </row>
    <row r="3443" spans="1:8" x14ac:dyDescent="0.3">
      <c r="A3443" s="1">
        <v>441</v>
      </c>
      <c r="B3443" s="1" t="s">
        <v>6140</v>
      </c>
      <c r="C3443" s="1" t="s">
        <v>529</v>
      </c>
      <c r="D3443" s="1" t="s">
        <v>7044</v>
      </c>
      <c r="E3443" s="1" t="s">
        <v>7045</v>
      </c>
      <c r="F3443" s="1" t="s">
        <v>346</v>
      </c>
      <c r="G3443" s="1"/>
      <c r="H3443" s="1" t="s">
        <v>9</v>
      </c>
    </row>
    <row r="3444" spans="1:8" x14ac:dyDescent="0.3">
      <c r="A3444" s="1">
        <v>442</v>
      </c>
      <c r="B3444" s="1" t="s">
        <v>233</v>
      </c>
      <c r="C3444" s="1" t="s">
        <v>4338</v>
      </c>
      <c r="D3444" s="1" t="s">
        <v>7046</v>
      </c>
      <c r="E3444" s="1" t="s">
        <v>7047</v>
      </c>
      <c r="F3444" s="1" t="s">
        <v>346</v>
      </c>
      <c r="G3444" s="1"/>
      <c r="H3444" s="1" t="s">
        <v>9</v>
      </c>
    </row>
    <row r="3445" spans="1:8" x14ac:dyDescent="0.3">
      <c r="A3445" s="1">
        <v>443</v>
      </c>
      <c r="B3445" s="1" t="s">
        <v>6140</v>
      </c>
      <c r="C3445" s="1" t="s">
        <v>1630</v>
      </c>
      <c r="D3445" s="1" t="s">
        <v>7048</v>
      </c>
      <c r="E3445" s="1" t="s">
        <v>7049</v>
      </c>
      <c r="F3445" s="1" t="s">
        <v>346</v>
      </c>
      <c r="G3445" s="1">
        <v>40</v>
      </c>
      <c r="H3445" s="1" t="s">
        <v>9</v>
      </c>
    </row>
    <row r="3446" spans="1:8" x14ac:dyDescent="0.3">
      <c r="A3446" s="1">
        <v>444</v>
      </c>
      <c r="B3446" s="1" t="s">
        <v>6140</v>
      </c>
      <c r="C3446" s="1" t="s">
        <v>1630</v>
      </c>
      <c r="D3446" s="1" t="s">
        <v>7050</v>
      </c>
      <c r="E3446" s="1" t="s">
        <v>7051</v>
      </c>
      <c r="F3446" s="1" t="s">
        <v>346</v>
      </c>
      <c r="G3446" s="1">
        <v>20</v>
      </c>
      <c r="H3446" s="1" t="s">
        <v>9</v>
      </c>
    </row>
    <row r="3447" spans="1:8" x14ac:dyDescent="0.3">
      <c r="A3447" s="1">
        <v>445</v>
      </c>
      <c r="B3447" s="1" t="s">
        <v>6140</v>
      </c>
      <c r="C3447" s="1" t="s">
        <v>130</v>
      </c>
      <c r="D3447" s="1" t="s">
        <v>7052</v>
      </c>
      <c r="E3447" s="1" t="s">
        <v>7053</v>
      </c>
      <c r="F3447" s="1" t="s">
        <v>346</v>
      </c>
      <c r="G3447" s="1">
        <v>20</v>
      </c>
      <c r="H3447" s="1" t="s">
        <v>9</v>
      </c>
    </row>
    <row r="3448" spans="1:8" x14ac:dyDescent="0.3">
      <c r="A3448" s="1">
        <v>446</v>
      </c>
      <c r="B3448" s="1" t="s">
        <v>6140</v>
      </c>
      <c r="C3448" s="1" t="s">
        <v>6272</v>
      </c>
      <c r="D3448" s="1" t="s">
        <v>7054</v>
      </c>
      <c r="E3448" s="1" t="s">
        <v>7055</v>
      </c>
      <c r="F3448" s="1" t="s">
        <v>346</v>
      </c>
      <c r="G3448" s="1"/>
      <c r="H3448" s="1" t="s">
        <v>9</v>
      </c>
    </row>
    <row r="3449" spans="1:8" x14ac:dyDescent="0.3">
      <c r="A3449" s="1">
        <v>447</v>
      </c>
      <c r="B3449" s="1" t="s">
        <v>5603</v>
      </c>
      <c r="C3449" s="1" t="s">
        <v>27</v>
      </c>
      <c r="D3449" s="1" t="s">
        <v>7056</v>
      </c>
      <c r="E3449" s="1" t="s">
        <v>7057</v>
      </c>
      <c r="F3449" s="1" t="s">
        <v>346</v>
      </c>
      <c r="G3449" s="1"/>
      <c r="H3449" s="1" t="s">
        <v>9</v>
      </c>
    </row>
    <row r="3450" spans="1:8" x14ac:dyDescent="0.3">
      <c r="A3450" s="1">
        <v>448</v>
      </c>
      <c r="B3450" s="1" t="s">
        <v>6140</v>
      </c>
      <c r="C3450" s="1" t="s">
        <v>3038</v>
      </c>
      <c r="D3450" s="1" t="s">
        <v>7058</v>
      </c>
      <c r="E3450" s="1" t="s">
        <v>7059</v>
      </c>
      <c r="F3450" s="1" t="s">
        <v>346</v>
      </c>
      <c r="G3450" s="1">
        <v>20</v>
      </c>
      <c r="H3450" s="1" t="s">
        <v>9</v>
      </c>
    </row>
    <row r="3451" spans="1:8" x14ac:dyDescent="0.3">
      <c r="A3451" s="1">
        <v>449</v>
      </c>
      <c r="B3451" s="1" t="s">
        <v>6140</v>
      </c>
      <c r="C3451" s="1" t="s">
        <v>4483</v>
      </c>
      <c r="D3451" s="1" t="s">
        <v>7060</v>
      </c>
      <c r="E3451" s="1" t="s">
        <v>7061</v>
      </c>
      <c r="F3451" s="1" t="s">
        <v>346</v>
      </c>
      <c r="G3451" s="1"/>
      <c r="H3451" s="1" t="s">
        <v>9</v>
      </c>
    </row>
    <row r="3452" spans="1:8" x14ac:dyDescent="0.3">
      <c r="A3452" s="1">
        <v>450</v>
      </c>
      <c r="B3452" s="1" t="s">
        <v>6140</v>
      </c>
      <c r="C3452" s="1" t="s">
        <v>1561</v>
      </c>
      <c r="D3452" s="1" t="s">
        <v>7062</v>
      </c>
      <c r="E3452" s="1" t="s">
        <v>7063</v>
      </c>
      <c r="F3452" s="1" t="s">
        <v>346</v>
      </c>
      <c r="G3452" s="1"/>
      <c r="H3452" s="1" t="s">
        <v>9</v>
      </c>
    </row>
    <row r="3453" spans="1:8" x14ac:dyDescent="0.3">
      <c r="A3453" s="1">
        <v>451</v>
      </c>
      <c r="B3453" s="1" t="s">
        <v>6140</v>
      </c>
      <c r="C3453" s="1" t="s">
        <v>6795</v>
      </c>
      <c r="D3453" s="1" t="s">
        <v>7064</v>
      </c>
      <c r="E3453" s="1" t="s">
        <v>7065</v>
      </c>
      <c r="F3453" s="1" t="s">
        <v>346</v>
      </c>
      <c r="G3453" s="1"/>
      <c r="H3453" s="1" t="s">
        <v>9</v>
      </c>
    </row>
    <row r="3454" spans="1:8" x14ac:dyDescent="0.3">
      <c r="A3454" s="1">
        <v>452</v>
      </c>
      <c r="B3454" s="1" t="s">
        <v>6140</v>
      </c>
      <c r="C3454" s="1" t="s">
        <v>1630</v>
      </c>
      <c r="D3454" s="1" t="s">
        <v>7066</v>
      </c>
      <c r="E3454" s="1" t="s">
        <v>7067</v>
      </c>
      <c r="F3454" s="1" t="s">
        <v>346</v>
      </c>
      <c r="G3454" s="1">
        <v>20</v>
      </c>
      <c r="H3454" s="1" t="s">
        <v>9</v>
      </c>
    </row>
    <row r="3455" spans="1:8" x14ac:dyDescent="0.3">
      <c r="A3455" s="1">
        <v>453</v>
      </c>
      <c r="B3455" s="1" t="s">
        <v>6140</v>
      </c>
      <c r="C3455" s="1" t="s">
        <v>529</v>
      </c>
      <c r="D3455" s="1" t="s">
        <v>7068</v>
      </c>
      <c r="E3455" s="1" t="s">
        <v>7069</v>
      </c>
      <c r="F3455" s="1" t="s">
        <v>346</v>
      </c>
      <c r="G3455" s="1"/>
      <c r="H3455" s="1" t="s">
        <v>9</v>
      </c>
    </row>
    <row r="3456" spans="1:8" x14ac:dyDescent="0.3">
      <c r="A3456" s="1">
        <v>454</v>
      </c>
      <c r="B3456" s="1" t="s">
        <v>6140</v>
      </c>
      <c r="C3456" s="1" t="s">
        <v>6615</v>
      </c>
      <c r="D3456" s="1" t="s">
        <v>7070</v>
      </c>
      <c r="E3456" s="1" t="s">
        <v>7071</v>
      </c>
      <c r="F3456" s="1" t="s">
        <v>346</v>
      </c>
      <c r="G3456" s="1">
        <v>20</v>
      </c>
      <c r="H3456" s="1" t="s">
        <v>9</v>
      </c>
    </row>
    <row r="3457" spans="1:8" x14ac:dyDescent="0.3">
      <c r="A3457" s="1">
        <v>455</v>
      </c>
      <c r="B3457" s="1" t="s">
        <v>6140</v>
      </c>
      <c r="C3457" s="1" t="s">
        <v>1630</v>
      </c>
      <c r="D3457" s="1" t="s">
        <v>7072</v>
      </c>
      <c r="E3457" s="1" t="s">
        <v>7073</v>
      </c>
      <c r="F3457" s="1" t="s">
        <v>346</v>
      </c>
      <c r="G3457" s="1">
        <v>40</v>
      </c>
      <c r="H3457" s="1" t="s">
        <v>9</v>
      </c>
    </row>
    <row r="3458" spans="1:8" x14ac:dyDescent="0.3">
      <c r="A3458" s="1">
        <v>456</v>
      </c>
      <c r="B3458" s="1" t="s">
        <v>6140</v>
      </c>
      <c r="C3458" s="1" t="s">
        <v>6615</v>
      </c>
      <c r="D3458" s="1" t="s">
        <v>7074</v>
      </c>
      <c r="E3458" s="1" t="s">
        <v>7075</v>
      </c>
      <c r="F3458" s="1" t="s">
        <v>346</v>
      </c>
      <c r="G3458" s="1">
        <v>20</v>
      </c>
      <c r="H3458" s="1" t="s">
        <v>9</v>
      </c>
    </row>
    <row r="3459" spans="1:8" x14ac:dyDescent="0.3">
      <c r="A3459" s="1">
        <v>457</v>
      </c>
      <c r="B3459" s="1" t="s">
        <v>5722</v>
      </c>
      <c r="C3459" s="1" t="s">
        <v>5723</v>
      </c>
      <c r="D3459" s="1" t="s">
        <v>7076</v>
      </c>
      <c r="E3459" s="1" t="s">
        <v>7077</v>
      </c>
      <c r="F3459" s="1" t="s">
        <v>346</v>
      </c>
      <c r="G3459" s="1"/>
      <c r="H3459" s="1" t="s">
        <v>9</v>
      </c>
    </row>
    <row r="3460" spans="1:8" x14ac:dyDescent="0.3">
      <c r="A3460" s="1">
        <v>458</v>
      </c>
      <c r="B3460" s="1" t="s">
        <v>6140</v>
      </c>
      <c r="C3460" s="1" t="s">
        <v>6272</v>
      </c>
      <c r="D3460" s="1" t="s">
        <v>7078</v>
      </c>
      <c r="E3460" s="1" t="s">
        <v>7079</v>
      </c>
      <c r="F3460" s="1" t="s">
        <v>346</v>
      </c>
      <c r="G3460" s="1"/>
      <c r="H3460" s="1" t="s">
        <v>9</v>
      </c>
    </row>
    <row r="3461" spans="1:8" x14ac:dyDescent="0.3">
      <c r="A3461" s="1">
        <v>459</v>
      </c>
      <c r="B3461" s="1" t="s">
        <v>233</v>
      </c>
      <c r="C3461" s="1" t="s">
        <v>6657</v>
      </c>
      <c r="D3461" s="1" t="s">
        <v>7080</v>
      </c>
      <c r="E3461" s="1" t="s">
        <v>7081</v>
      </c>
      <c r="F3461" s="1" t="s">
        <v>346</v>
      </c>
      <c r="G3461" s="1"/>
      <c r="H3461" s="1" t="s">
        <v>9</v>
      </c>
    </row>
    <row r="3462" spans="1:8" x14ac:dyDescent="0.3">
      <c r="A3462" s="1">
        <v>460</v>
      </c>
      <c r="B3462" s="1" t="s">
        <v>6140</v>
      </c>
      <c r="C3462" s="1" t="s">
        <v>5</v>
      </c>
      <c r="D3462" s="1" t="s">
        <v>7082</v>
      </c>
      <c r="E3462" s="1" t="s">
        <v>7083</v>
      </c>
      <c r="F3462" s="1" t="s">
        <v>346</v>
      </c>
      <c r="G3462" s="1">
        <v>20</v>
      </c>
      <c r="H3462" s="1" t="s">
        <v>9</v>
      </c>
    </row>
    <row r="3463" spans="1:8" x14ac:dyDescent="0.3">
      <c r="A3463" s="1">
        <v>461</v>
      </c>
      <c r="B3463" s="1" t="s">
        <v>6140</v>
      </c>
      <c r="C3463" s="1" t="s">
        <v>1630</v>
      </c>
      <c r="D3463" s="1" t="s">
        <v>7084</v>
      </c>
      <c r="E3463" s="1" t="s">
        <v>7085</v>
      </c>
      <c r="F3463" s="1" t="s">
        <v>346</v>
      </c>
      <c r="G3463" s="1">
        <v>20</v>
      </c>
      <c r="H3463" s="1" t="s">
        <v>9</v>
      </c>
    </row>
    <row r="3464" spans="1:8" x14ac:dyDescent="0.3">
      <c r="A3464" s="1">
        <v>462</v>
      </c>
      <c r="B3464" s="1" t="s">
        <v>14</v>
      </c>
      <c r="C3464" s="1" t="s">
        <v>5301</v>
      </c>
      <c r="D3464" s="1" t="s">
        <v>7086</v>
      </c>
      <c r="E3464" s="1" t="s">
        <v>7087</v>
      </c>
      <c r="F3464" s="1" t="s">
        <v>8</v>
      </c>
      <c r="G3464" s="1">
        <v>30.8</v>
      </c>
      <c r="H3464" s="1" t="s">
        <v>9</v>
      </c>
    </row>
    <row r="3465" spans="1:8" x14ac:dyDescent="0.3">
      <c r="A3465" s="1">
        <v>463</v>
      </c>
      <c r="B3465" s="1" t="s">
        <v>6140</v>
      </c>
      <c r="C3465" s="1" t="s">
        <v>4483</v>
      </c>
      <c r="D3465" s="1" t="s">
        <v>7088</v>
      </c>
      <c r="E3465" s="1" t="s">
        <v>7089</v>
      </c>
      <c r="F3465" s="1" t="s">
        <v>346</v>
      </c>
      <c r="G3465" s="1"/>
      <c r="H3465" s="1" t="s">
        <v>9</v>
      </c>
    </row>
    <row r="3466" spans="1:8" x14ac:dyDescent="0.3">
      <c r="A3466" s="1">
        <v>464</v>
      </c>
      <c r="B3466" s="1" t="s">
        <v>6140</v>
      </c>
      <c r="C3466" s="1" t="s">
        <v>529</v>
      </c>
      <c r="D3466" s="1" t="s">
        <v>7090</v>
      </c>
      <c r="E3466" s="1" t="s">
        <v>7091</v>
      </c>
      <c r="F3466" s="1" t="s">
        <v>346</v>
      </c>
      <c r="G3466" s="1"/>
      <c r="H3466" s="1" t="s">
        <v>9</v>
      </c>
    </row>
    <row r="3467" spans="1:8" x14ac:dyDescent="0.3">
      <c r="A3467" s="1">
        <v>465</v>
      </c>
      <c r="B3467" s="1" t="s">
        <v>6140</v>
      </c>
      <c r="C3467" s="1" t="s">
        <v>5</v>
      </c>
      <c r="D3467" s="1" t="s">
        <v>7092</v>
      </c>
      <c r="E3467" s="1" t="s">
        <v>7093</v>
      </c>
      <c r="F3467" s="1" t="s">
        <v>346</v>
      </c>
      <c r="G3467" s="1">
        <v>20</v>
      </c>
      <c r="H3467" s="1" t="s">
        <v>9</v>
      </c>
    </row>
    <row r="3468" spans="1:8" x14ac:dyDescent="0.3">
      <c r="A3468" s="1">
        <v>466</v>
      </c>
      <c r="B3468" s="1" t="s">
        <v>6140</v>
      </c>
      <c r="C3468" s="1" t="s">
        <v>2022</v>
      </c>
      <c r="D3468" s="1" t="s">
        <v>7094</v>
      </c>
      <c r="E3468" s="1" t="s">
        <v>7095</v>
      </c>
      <c r="F3468" s="1" t="s">
        <v>346</v>
      </c>
      <c r="G3468" s="1"/>
      <c r="H3468" s="1" t="s">
        <v>9</v>
      </c>
    </row>
    <row r="3469" spans="1:8" x14ac:dyDescent="0.3">
      <c r="A3469" s="1">
        <v>467</v>
      </c>
      <c r="B3469" s="1" t="s">
        <v>6140</v>
      </c>
      <c r="C3469" s="1" t="s">
        <v>6899</v>
      </c>
      <c r="D3469" s="1" t="s">
        <v>7096</v>
      </c>
      <c r="E3469" s="1" t="s">
        <v>7097</v>
      </c>
      <c r="F3469" s="1" t="s">
        <v>346</v>
      </c>
      <c r="G3469" s="1"/>
      <c r="H3469" s="1" t="s">
        <v>9</v>
      </c>
    </row>
    <row r="3470" spans="1:8" x14ac:dyDescent="0.3">
      <c r="A3470" s="1">
        <v>468</v>
      </c>
      <c r="B3470" s="1" t="s">
        <v>60</v>
      </c>
      <c r="C3470" s="1" t="s">
        <v>61</v>
      </c>
      <c r="D3470" s="1" t="s">
        <v>7098</v>
      </c>
      <c r="E3470" s="1" t="s">
        <v>7099</v>
      </c>
      <c r="F3470" s="1" t="s">
        <v>346</v>
      </c>
      <c r="G3470" s="1"/>
      <c r="H3470" s="1" t="s">
        <v>9</v>
      </c>
    </row>
    <row r="3471" spans="1:8" x14ac:dyDescent="0.3">
      <c r="A3471" s="1">
        <v>469</v>
      </c>
      <c r="B3471" s="1" t="s">
        <v>6140</v>
      </c>
      <c r="C3471" s="1" t="s">
        <v>5</v>
      </c>
      <c r="D3471" s="1" t="s">
        <v>7100</v>
      </c>
      <c r="E3471" s="1" t="s">
        <v>7101</v>
      </c>
      <c r="F3471" s="1" t="s">
        <v>346</v>
      </c>
      <c r="G3471" s="1">
        <v>20</v>
      </c>
      <c r="H3471" s="1" t="s">
        <v>9</v>
      </c>
    </row>
    <row r="3472" spans="1:8" x14ac:dyDescent="0.3">
      <c r="A3472" s="1">
        <v>470</v>
      </c>
      <c r="B3472" s="1" t="s">
        <v>6140</v>
      </c>
      <c r="C3472" s="1" t="s">
        <v>4483</v>
      </c>
      <c r="D3472" s="1" t="s">
        <v>7102</v>
      </c>
      <c r="E3472" s="1" t="s">
        <v>7103</v>
      </c>
      <c r="F3472" s="1" t="s">
        <v>346</v>
      </c>
      <c r="G3472" s="1"/>
      <c r="H3472" s="1" t="s">
        <v>9</v>
      </c>
    </row>
    <row r="3473" spans="1:8" x14ac:dyDescent="0.3">
      <c r="A3473" s="1">
        <v>471</v>
      </c>
      <c r="B3473" s="1" t="s">
        <v>14</v>
      </c>
      <c r="C3473" s="1" t="s">
        <v>5301</v>
      </c>
      <c r="D3473" s="1" t="s">
        <v>7104</v>
      </c>
      <c r="E3473" s="1" t="s">
        <v>7105</v>
      </c>
      <c r="F3473" s="1" t="s">
        <v>8</v>
      </c>
      <c r="G3473" s="1">
        <v>30.8</v>
      </c>
      <c r="H3473" s="1" t="s">
        <v>9</v>
      </c>
    </row>
    <row r="3474" spans="1:8" x14ac:dyDescent="0.3">
      <c r="A3474" s="1">
        <v>472</v>
      </c>
      <c r="B3474" s="1" t="s">
        <v>6140</v>
      </c>
      <c r="C3474" s="1" t="s">
        <v>1630</v>
      </c>
      <c r="D3474" s="1" t="s">
        <v>7106</v>
      </c>
      <c r="E3474" s="1" t="s">
        <v>7107</v>
      </c>
      <c r="F3474" s="1" t="s">
        <v>346</v>
      </c>
      <c r="G3474" s="1">
        <v>40</v>
      </c>
      <c r="H3474" s="1" t="s">
        <v>9</v>
      </c>
    </row>
    <row r="3475" spans="1:8" x14ac:dyDescent="0.3">
      <c r="A3475" s="1">
        <v>473</v>
      </c>
      <c r="B3475" s="1" t="s">
        <v>6140</v>
      </c>
      <c r="C3475" s="1" t="s">
        <v>2022</v>
      </c>
      <c r="D3475" s="1" t="s">
        <v>7108</v>
      </c>
      <c r="E3475" s="1" t="s">
        <v>7109</v>
      </c>
      <c r="F3475" s="1" t="s">
        <v>346</v>
      </c>
      <c r="G3475" s="1"/>
      <c r="H3475" s="1" t="s">
        <v>9</v>
      </c>
    </row>
    <row r="3476" spans="1:8" x14ac:dyDescent="0.3">
      <c r="A3476" s="1">
        <v>474</v>
      </c>
      <c r="B3476" s="1" t="s">
        <v>6140</v>
      </c>
      <c r="C3476" s="1" t="s">
        <v>6272</v>
      </c>
      <c r="D3476" s="1" t="s">
        <v>7110</v>
      </c>
      <c r="E3476" s="1" t="s">
        <v>7111</v>
      </c>
      <c r="F3476" s="1" t="s">
        <v>346</v>
      </c>
      <c r="G3476" s="1"/>
      <c r="H3476" s="1" t="s">
        <v>9</v>
      </c>
    </row>
    <row r="3477" spans="1:8" x14ac:dyDescent="0.3">
      <c r="A3477" s="1">
        <v>475</v>
      </c>
      <c r="B3477" s="1" t="s">
        <v>6140</v>
      </c>
      <c r="C3477" s="1" t="s">
        <v>1630</v>
      </c>
      <c r="D3477" s="1" t="s">
        <v>7112</v>
      </c>
      <c r="E3477" s="1" t="s">
        <v>7113</v>
      </c>
      <c r="F3477" s="1" t="s">
        <v>346</v>
      </c>
      <c r="G3477" s="1">
        <v>40</v>
      </c>
      <c r="H3477" s="1" t="s">
        <v>9</v>
      </c>
    </row>
    <row r="3478" spans="1:8" x14ac:dyDescent="0.3">
      <c r="A3478" s="1">
        <v>476</v>
      </c>
      <c r="B3478" s="1" t="s">
        <v>6140</v>
      </c>
      <c r="C3478" s="1" t="s">
        <v>3566</v>
      </c>
      <c r="D3478" s="1" t="s">
        <v>7114</v>
      </c>
      <c r="E3478" s="1" t="s">
        <v>7115</v>
      </c>
      <c r="F3478" s="1" t="s">
        <v>346</v>
      </c>
      <c r="G3478" s="1"/>
      <c r="H3478" s="1" t="s">
        <v>9</v>
      </c>
    </row>
    <row r="3479" spans="1:8" x14ac:dyDescent="0.3">
      <c r="A3479" s="1">
        <v>477</v>
      </c>
      <c r="B3479" s="1" t="s">
        <v>6140</v>
      </c>
      <c r="C3479" s="1" t="s">
        <v>6482</v>
      </c>
      <c r="D3479" s="1" t="s">
        <v>7116</v>
      </c>
      <c r="E3479" s="1" t="s">
        <v>7117</v>
      </c>
      <c r="F3479" s="1" t="s">
        <v>346</v>
      </c>
      <c r="G3479" s="1"/>
      <c r="H3479" s="1" t="s">
        <v>9</v>
      </c>
    </row>
    <row r="3480" spans="1:8" x14ac:dyDescent="0.3">
      <c r="A3480" s="1">
        <v>478</v>
      </c>
      <c r="B3480" s="1" t="s">
        <v>6140</v>
      </c>
      <c r="C3480" s="1" t="s">
        <v>3926</v>
      </c>
      <c r="D3480" s="1" t="s">
        <v>7118</v>
      </c>
      <c r="E3480" s="1" t="s">
        <v>7119</v>
      </c>
      <c r="F3480" s="1" t="s">
        <v>346</v>
      </c>
      <c r="G3480" s="1"/>
      <c r="H3480" s="1" t="s">
        <v>9</v>
      </c>
    </row>
    <row r="3481" spans="1:8" x14ac:dyDescent="0.3">
      <c r="A3481" s="1">
        <v>479</v>
      </c>
      <c r="B3481" s="1" t="s">
        <v>6140</v>
      </c>
      <c r="C3481" s="1" t="s">
        <v>3038</v>
      </c>
      <c r="D3481" s="1" t="s">
        <v>7120</v>
      </c>
      <c r="E3481" s="1" t="s">
        <v>7121</v>
      </c>
      <c r="F3481" s="1" t="s">
        <v>346</v>
      </c>
      <c r="G3481" s="1">
        <v>20</v>
      </c>
      <c r="H3481" s="1" t="s">
        <v>9</v>
      </c>
    </row>
    <row r="3482" spans="1:8" x14ac:dyDescent="0.3">
      <c r="A3482" s="1">
        <v>480</v>
      </c>
      <c r="B3482" s="1" t="s">
        <v>6140</v>
      </c>
      <c r="C3482" s="1" t="s">
        <v>1630</v>
      </c>
      <c r="D3482" s="1" t="s">
        <v>7122</v>
      </c>
      <c r="E3482" s="1" t="s">
        <v>7123</v>
      </c>
      <c r="F3482" s="1" t="s">
        <v>346</v>
      </c>
      <c r="G3482" s="1">
        <v>20</v>
      </c>
      <c r="H3482" s="1" t="s">
        <v>9</v>
      </c>
    </row>
    <row r="3483" spans="1:8" x14ac:dyDescent="0.3">
      <c r="A3483" s="1">
        <v>481</v>
      </c>
      <c r="B3483" s="1" t="s">
        <v>6140</v>
      </c>
      <c r="C3483" s="1" t="s">
        <v>6482</v>
      </c>
      <c r="D3483" s="1" t="s">
        <v>7124</v>
      </c>
      <c r="E3483" s="1" t="s">
        <v>7125</v>
      </c>
      <c r="F3483" s="1" t="s">
        <v>346</v>
      </c>
      <c r="G3483" s="1"/>
      <c r="H3483" s="1" t="s">
        <v>9</v>
      </c>
    </row>
    <row r="3484" spans="1:8" x14ac:dyDescent="0.3">
      <c r="A3484" s="1">
        <v>482</v>
      </c>
      <c r="B3484" s="1" t="s">
        <v>6140</v>
      </c>
      <c r="C3484" s="1" t="s">
        <v>6615</v>
      </c>
      <c r="D3484" s="1" t="s">
        <v>7126</v>
      </c>
      <c r="E3484" s="1" t="s">
        <v>7127</v>
      </c>
      <c r="F3484" s="1" t="s">
        <v>346</v>
      </c>
      <c r="G3484" s="1">
        <v>20</v>
      </c>
      <c r="H3484" s="1" t="s">
        <v>9</v>
      </c>
    </row>
    <row r="3485" spans="1:8" x14ac:dyDescent="0.3">
      <c r="A3485" s="1">
        <v>483</v>
      </c>
      <c r="B3485" s="1" t="s">
        <v>6140</v>
      </c>
      <c r="C3485" s="1" t="s">
        <v>3566</v>
      </c>
      <c r="D3485" s="1" t="s">
        <v>7128</v>
      </c>
      <c r="E3485" s="1" t="s">
        <v>7129</v>
      </c>
      <c r="F3485" s="1" t="s">
        <v>346</v>
      </c>
      <c r="G3485" s="1"/>
      <c r="H3485" s="1" t="s">
        <v>9</v>
      </c>
    </row>
    <row r="3486" spans="1:8" x14ac:dyDescent="0.3">
      <c r="A3486" s="1">
        <v>484</v>
      </c>
      <c r="B3486" s="1" t="s">
        <v>6140</v>
      </c>
      <c r="C3486" s="1" t="s">
        <v>3373</v>
      </c>
      <c r="D3486" s="1" t="s">
        <v>7130</v>
      </c>
      <c r="E3486" s="1" t="s">
        <v>7131</v>
      </c>
      <c r="F3486" s="1" t="s">
        <v>346</v>
      </c>
      <c r="G3486" s="1"/>
      <c r="H3486" s="1" t="s">
        <v>9</v>
      </c>
    </row>
    <row r="3487" spans="1:8" x14ac:dyDescent="0.3">
      <c r="A3487" s="1">
        <v>485</v>
      </c>
      <c r="B3487" s="1" t="s">
        <v>5556</v>
      </c>
      <c r="C3487" s="1" t="s">
        <v>5557</v>
      </c>
      <c r="D3487" s="1" t="s">
        <v>7132</v>
      </c>
      <c r="E3487" s="1" t="s">
        <v>7133</v>
      </c>
      <c r="F3487" s="1" t="s">
        <v>346</v>
      </c>
      <c r="G3487" s="1"/>
      <c r="H3487" s="1" t="s">
        <v>9</v>
      </c>
    </row>
    <row r="3488" spans="1:8" x14ac:dyDescent="0.3">
      <c r="A3488" s="1">
        <v>486</v>
      </c>
      <c r="B3488" s="1" t="s">
        <v>6140</v>
      </c>
      <c r="C3488" s="1" t="s">
        <v>6795</v>
      </c>
      <c r="D3488" s="1" t="s">
        <v>7134</v>
      </c>
      <c r="E3488" s="1" t="s">
        <v>7135</v>
      </c>
      <c r="F3488" s="1" t="s">
        <v>346</v>
      </c>
      <c r="G3488" s="1"/>
      <c r="H3488" s="1" t="s">
        <v>9</v>
      </c>
    </row>
    <row r="3489" spans="1:8" x14ac:dyDescent="0.3">
      <c r="A3489" s="1">
        <v>487</v>
      </c>
      <c r="B3489" s="1" t="s">
        <v>6140</v>
      </c>
      <c r="C3489" s="1" t="s">
        <v>212</v>
      </c>
      <c r="D3489" s="1" t="s">
        <v>7136</v>
      </c>
      <c r="E3489" s="1" t="s">
        <v>7137</v>
      </c>
      <c r="F3489" s="1" t="s">
        <v>346</v>
      </c>
      <c r="G3489" s="1">
        <v>20</v>
      </c>
      <c r="H3489" s="1" t="s">
        <v>257</v>
      </c>
    </row>
    <row r="3490" spans="1:8" x14ac:dyDescent="0.3">
      <c r="A3490" s="1">
        <v>488</v>
      </c>
      <c r="B3490" s="1" t="s">
        <v>6140</v>
      </c>
      <c r="C3490" s="1" t="s">
        <v>3373</v>
      </c>
      <c r="D3490" s="1" t="s">
        <v>7138</v>
      </c>
      <c r="E3490" s="1" t="s">
        <v>7139</v>
      </c>
      <c r="F3490" s="1" t="s">
        <v>346</v>
      </c>
      <c r="G3490" s="1"/>
      <c r="H3490" s="1" t="s">
        <v>9</v>
      </c>
    </row>
    <row r="3491" spans="1:8" x14ac:dyDescent="0.3">
      <c r="A3491" s="1">
        <v>489</v>
      </c>
      <c r="B3491" s="1" t="s">
        <v>6140</v>
      </c>
      <c r="C3491" s="1" t="s">
        <v>5</v>
      </c>
      <c r="D3491" s="1" t="s">
        <v>7140</v>
      </c>
      <c r="E3491" s="1" t="s">
        <v>7141</v>
      </c>
      <c r="F3491" s="1" t="s">
        <v>346</v>
      </c>
      <c r="G3491" s="1"/>
      <c r="H3491" s="1" t="s">
        <v>9</v>
      </c>
    </row>
    <row r="3492" spans="1:8" x14ac:dyDescent="0.3">
      <c r="A3492" s="1">
        <v>490</v>
      </c>
      <c r="B3492" s="1" t="s">
        <v>6140</v>
      </c>
      <c r="C3492" s="1" t="s">
        <v>3373</v>
      </c>
      <c r="D3492" s="1" t="s">
        <v>7142</v>
      </c>
      <c r="E3492" s="1" t="s">
        <v>7143</v>
      </c>
      <c r="F3492" s="1" t="s">
        <v>346</v>
      </c>
      <c r="G3492" s="1"/>
      <c r="H3492" s="1" t="s">
        <v>9</v>
      </c>
    </row>
    <row r="3493" spans="1:8" x14ac:dyDescent="0.3">
      <c r="A3493" s="1">
        <v>491</v>
      </c>
      <c r="B3493" s="1" t="s">
        <v>6140</v>
      </c>
      <c r="C3493" s="1" t="s">
        <v>3038</v>
      </c>
      <c r="D3493" s="1" t="s">
        <v>7144</v>
      </c>
      <c r="E3493" s="1" t="s">
        <v>7145</v>
      </c>
      <c r="F3493" s="1" t="s">
        <v>346</v>
      </c>
      <c r="G3493" s="1"/>
      <c r="H3493" s="1" t="s">
        <v>9</v>
      </c>
    </row>
    <row r="3494" spans="1:8" x14ac:dyDescent="0.3">
      <c r="A3494" s="1">
        <v>492</v>
      </c>
      <c r="B3494" s="1" t="s">
        <v>6140</v>
      </c>
      <c r="C3494" s="1" t="s">
        <v>5</v>
      </c>
      <c r="D3494" s="1" t="s">
        <v>7146</v>
      </c>
      <c r="E3494" s="1" t="s">
        <v>7147</v>
      </c>
      <c r="F3494" s="1" t="s">
        <v>346</v>
      </c>
      <c r="G3494" s="1">
        <v>20</v>
      </c>
      <c r="H3494" s="1" t="s">
        <v>9</v>
      </c>
    </row>
    <row r="3495" spans="1:8" x14ac:dyDescent="0.3">
      <c r="A3495" s="1">
        <v>493</v>
      </c>
      <c r="B3495" s="1" t="s">
        <v>6140</v>
      </c>
      <c r="C3495" s="1" t="s">
        <v>3038</v>
      </c>
      <c r="D3495" s="1" t="s">
        <v>7148</v>
      </c>
      <c r="E3495" s="1" t="s">
        <v>7149</v>
      </c>
      <c r="F3495" s="1" t="s">
        <v>346</v>
      </c>
      <c r="G3495" s="1">
        <v>20</v>
      </c>
      <c r="H3495" s="1" t="s">
        <v>9</v>
      </c>
    </row>
    <row r="3496" spans="1:8" x14ac:dyDescent="0.3">
      <c r="A3496" s="1">
        <v>494</v>
      </c>
      <c r="B3496" s="1" t="s">
        <v>6140</v>
      </c>
      <c r="C3496" s="1" t="s">
        <v>5</v>
      </c>
      <c r="D3496" s="1" t="s">
        <v>7150</v>
      </c>
      <c r="E3496" s="1" t="s">
        <v>7151</v>
      </c>
      <c r="F3496" s="1" t="s">
        <v>346</v>
      </c>
      <c r="G3496" s="1">
        <v>20</v>
      </c>
      <c r="H3496" s="1" t="s">
        <v>9</v>
      </c>
    </row>
    <row r="3497" spans="1:8" x14ac:dyDescent="0.3">
      <c r="A3497" s="1">
        <v>495</v>
      </c>
      <c r="B3497" s="1" t="s">
        <v>6140</v>
      </c>
      <c r="C3497" s="1" t="s">
        <v>1630</v>
      </c>
      <c r="D3497" s="1" t="s">
        <v>7152</v>
      </c>
      <c r="E3497" s="1" t="s">
        <v>7153</v>
      </c>
      <c r="F3497" s="1" t="s">
        <v>346</v>
      </c>
      <c r="G3497" s="1">
        <v>40</v>
      </c>
      <c r="H3497" s="1" t="s">
        <v>9</v>
      </c>
    </row>
    <row r="3498" spans="1:8" x14ac:dyDescent="0.3">
      <c r="A3498" s="1">
        <v>496</v>
      </c>
      <c r="B3498" s="1" t="s">
        <v>6140</v>
      </c>
      <c r="C3498" s="1" t="s">
        <v>7154</v>
      </c>
      <c r="D3498" s="1" t="s">
        <v>7155</v>
      </c>
      <c r="E3498" s="1" t="s">
        <v>7156</v>
      </c>
      <c r="F3498" s="1" t="s">
        <v>346</v>
      </c>
      <c r="G3498" s="1"/>
      <c r="H3498" s="1" t="s">
        <v>9</v>
      </c>
    </row>
    <row r="3499" spans="1:8" x14ac:dyDescent="0.3">
      <c r="A3499" s="1">
        <v>497</v>
      </c>
      <c r="B3499" s="1" t="s">
        <v>5556</v>
      </c>
      <c r="C3499" s="1" t="s">
        <v>671</v>
      </c>
      <c r="D3499" s="1" t="s">
        <v>7157</v>
      </c>
      <c r="E3499" s="1" t="s">
        <v>7158</v>
      </c>
      <c r="F3499" s="1" t="s">
        <v>346</v>
      </c>
      <c r="G3499" s="1"/>
      <c r="H3499" s="1" t="s">
        <v>9</v>
      </c>
    </row>
    <row r="3500" spans="1:8" x14ac:dyDescent="0.3">
      <c r="A3500" s="1">
        <v>498</v>
      </c>
      <c r="B3500" s="1" t="s">
        <v>6140</v>
      </c>
      <c r="C3500" s="1" t="s">
        <v>130</v>
      </c>
      <c r="D3500" s="1" t="s">
        <v>7159</v>
      </c>
      <c r="E3500" s="1" t="s">
        <v>7160</v>
      </c>
      <c r="F3500" s="1" t="s">
        <v>346</v>
      </c>
      <c r="G3500" s="1">
        <v>20</v>
      </c>
      <c r="H3500" s="1" t="s">
        <v>9</v>
      </c>
    </row>
    <row r="3501" spans="1:8" x14ac:dyDescent="0.3">
      <c r="A3501" s="1">
        <v>499</v>
      </c>
      <c r="B3501" s="1" t="s">
        <v>6140</v>
      </c>
      <c r="C3501" s="1" t="s">
        <v>2022</v>
      </c>
      <c r="D3501" s="1" t="s">
        <v>7161</v>
      </c>
      <c r="E3501" s="1" t="s">
        <v>7162</v>
      </c>
      <c r="F3501" s="1" t="s">
        <v>346</v>
      </c>
      <c r="G3501" s="1"/>
      <c r="H3501" s="1" t="s">
        <v>9</v>
      </c>
    </row>
    <row r="3502" spans="1:8" x14ac:dyDescent="0.3">
      <c r="A3502" s="1">
        <v>500</v>
      </c>
      <c r="B3502" s="1" t="s">
        <v>6140</v>
      </c>
      <c r="C3502" s="1" t="s">
        <v>529</v>
      </c>
      <c r="D3502" s="1" t="s">
        <v>7163</v>
      </c>
      <c r="E3502" s="1" t="s">
        <v>7164</v>
      </c>
      <c r="F3502" s="1" t="s">
        <v>346</v>
      </c>
      <c r="G3502" s="1"/>
      <c r="H3502" s="1" t="s">
        <v>9</v>
      </c>
    </row>
    <row r="3503" spans="1:8" x14ac:dyDescent="0.3">
      <c r="A3503" s="1">
        <v>501</v>
      </c>
      <c r="B3503" s="1" t="s">
        <v>6140</v>
      </c>
      <c r="C3503" s="1" t="s">
        <v>130</v>
      </c>
      <c r="D3503" s="1" t="s">
        <v>7165</v>
      </c>
      <c r="E3503" s="1" t="s">
        <v>7166</v>
      </c>
      <c r="F3503" s="1" t="s">
        <v>346</v>
      </c>
      <c r="G3503" s="1">
        <v>20</v>
      </c>
      <c r="H3503" s="1" t="s">
        <v>9</v>
      </c>
    </row>
    <row r="3504" spans="1:8" x14ac:dyDescent="0.3">
      <c r="A3504" s="1">
        <v>502</v>
      </c>
      <c r="B3504" s="1" t="s">
        <v>6140</v>
      </c>
      <c r="C3504" s="1" t="s">
        <v>3566</v>
      </c>
      <c r="D3504" s="1" t="s">
        <v>7167</v>
      </c>
      <c r="E3504" s="1" t="s">
        <v>7168</v>
      </c>
      <c r="F3504" s="1" t="s">
        <v>346</v>
      </c>
      <c r="G3504" s="1"/>
      <c r="H3504" s="1" t="s">
        <v>9</v>
      </c>
    </row>
    <row r="3505" spans="1:8" x14ac:dyDescent="0.3">
      <c r="A3505" s="1">
        <v>503</v>
      </c>
      <c r="B3505" s="1" t="s">
        <v>6140</v>
      </c>
      <c r="C3505" s="1" t="s">
        <v>6615</v>
      </c>
      <c r="D3505" s="1" t="s">
        <v>7169</v>
      </c>
      <c r="E3505" s="1" t="s">
        <v>7170</v>
      </c>
      <c r="F3505" s="1" t="s">
        <v>346</v>
      </c>
      <c r="G3505" s="1">
        <v>20</v>
      </c>
      <c r="H3505" s="1" t="s">
        <v>9</v>
      </c>
    </row>
    <row r="3506" spans="1:8" x14ac:dyDescent="0.3">
      <c r="A3506" s="1">
        <v>504</v>
      </c>
      <c r="B3506" s="1" t="s">
        <v>6140</v>
      </c>
      <c r="C3506" s="1" t="s">
        <v>6272</v>
      </c>
      <c r="D3506" s="1" t="s">
        <v>7171</v>
      </c>
      <c r="E3506" s="1" t="s">
        <v>7172</v>
      </c>
      <c r="F3506" s="1" t="s">
        <v>346</v>
      </c>
      <c r="G3506" s="1"/>
      <c r="H3506" s="1" t="s">
        <v>257</v>
      </c>
    </row>
    <row r="3507" spans="1:8" x14ac:dyDescent="0.3">
      <c r="A3507" s="1">
        <v>505</v>
      </c>
      <c r="B3507" s="1" t="s">
        <v>6140</v>
      </c>
      <c r="C3507" s="1" t="s">
        <v>212</v>
      </c>
      <c r="D3507" s="1" t="s">
        <v>7173</v>
      </c>
      <c r="E3507" s="1" t="s">
        <v>7174</v>
      </c>
      <c r="F3507" s="1" t="s">
        <v>346</v>
      </c>
      <c r="G3507" s="1">
        <v>20</v>
      </c>
      <c r="H3507" s="1" t="s">
        <v>9</v>
      </c>
    </row>
    <row r="3508" spans="1:8" x14ac:dyDescent="0.3">
      <c r="A3508" s="1">
        <v>506</v>
      </c>
      <c r="B3508" s="1" t="s">
        <v>6140</v>
      </c>
      <c r="C3508" s="1" t="s">
        <v>1630</v>
      </c>
      <c r="D3508" s="1" t="s">
        <v>7175</v>
      </c>
      <c r="E3508" s="1" t="s">
        <v>7176</v>
      </c>
      <c r="F3508" s="1" t="s">
        <v>346</v>
      </c>
      <c r="G3508" s="1">
        <v>40</v>
      </c>
      <c r="H3508" s="1" t="s">
        <v>9</v>
      </c>
    </row>
    <row r="3509" spans="1:8" x14ac:dyDescent="0.3">
      <c r="A3509" s="1">
        <v>507</v>
      </c>
      <c r="B3509" s="1" t="s">
        <v>6140</v>
      </c>
      <c r="C3509" s="1" t="s">
        <v>1630</v>
      </c>
      <c r="D3509" s="1" t="s">
        <v>7177</v>
      </c>
      <c r="E3509" s="1" t="s">
        <v>7178</v>
      </c>
      <c r="F3509" s="1" t="s">
        <v>346</v>
      </c>
      <c r="G3509" s="1">
        <v>20</v>
      </c>
      <c r="H3509" s="1" t="s">
        <v>9</v>
      </c>
    </row>
    <row r="3510" spans="1:8" x14ac:dyDescent="0.3">
      <c r="A3510" s="1">
        <v>508</v>
      </c>
      <c r="B3510" s="1" t="s">
        <v>6140</v>
      </c>
      <c r="C3510" s="1" t="s">
        <v>1630</v>
      </c>
      <c r="D3510" s="1" t="s">
        <v>7179</v>
      </c>
      <c r="E3510" s="1" t="s">
        <v>7180</v>
      </c>
      <c r="F3510" s="1" t="s">
        <v>346</v>
      </c>
      <c r="G3510" s="1">
        <v>20</v>
      </c>
      <c r="H3510" s="1" t="s">
        <v>9</v>
      </c>
    </row>
    <row r="3511" spans="1:8" x14ac:dyDescent="0.3">
      <c r="A3511" s="1">
        <v>509</v>
      </c>
      <c r="B3511" s="1" t="s">
        <v>6140</v>
      </c>
      <c r="C3511" s="1" t="s">
        <v>6795</v>
      </c>
      <c r="D3511" s="1" t="s">
        <v>7181</v>
      </c>
      <c r="E3511" s="1" t="s">
        <v>7182</v>
      </c>
      <c r="F3511" s="1" t="s">
        <v>346</v>
      </c>
      <c r="G3511" s="1"/>
      <c r="H3511" s="1" t="s">
        <v>9</v>
      </c>
    </row>
    <row r="3512" spans="1:8" x14ac:dyDescent="0.3">
      <c r="A3512" s="1">
        <v>510</v>
      </c>
      <c r="B3512" s="1" t="s">
        <v>6140</v>
      </c>
      <c r="C3512" s="1" t="s">
        <v>529</v>
      </c>
      <c r="D3512" s="1" t="s">
        <v>7183</v>
      </c>
      <c r="E3512" s="1" t="s">
        <v>7184</v>
      </c>
      <c r="F3512" s="1" t="s">
        <v>346</v>
      </c>
      <c r="G3512" s="1"/>
      <c r="H3512" s="1" t="s">
        <v>9</v>
      </c>
    </row>
    <row r="3513" spans="1:8" x14ac:dyDescent="0.3">
      <c r="A3513" s="1">
        <v>511</v>
      </c>
      <c r="B3513" s="1" t="s">
        <v>5556</v>
      </c>
      <c r="C3513" s="1" t="s">
        <v>4092</v>
      </c>
      <c r="D3513" s="1" t="s">
        <v>7185</v>
      </c>
      <c r="E3513" s="1" t="s">
        <v>7186</v>
      </c>
      <c r="F3513" s="1" t="s">
        <v>346</v>
      </c>
      <c r="G3513" s="1"/>
      <c r="H3513" s="1" t="s">
        <v>257</v>
      </c>
    </row>
    <row r="3514" spans="1:8" x14ac:dyDescent="0.3">
      <c r="A3514" s="1">
        <v>512</v>
      </c>
      <c r="B3514" s="1" t="s">
        <v>86</v>
      </c>
      <c r="C3514" s="1" t="s">
        <v>5726</v>
      </c>
      <c r="D3514" s="1" t="s">
        <v>7187</v>
      </c>
      <c r="E3514" s="1" t="s">
        <v>7188</v>
      </c>
      <c r="F3514" s="1" t="s">
        <v>346</v>
      </c>
      <c r="G3514" s="1"/>
      <c r="H3514" s="1" t="s">
        <v>257</v>
      </c>
    </row>
    <row r="3515" spans="1:8" x14ac:dyDescent="0.3">
      <c r="A3515" s="1">
        <v>513</v>
      </c>
      <c r="B3515" s="1" t="s">
        <v>5722</v>
      </c>
      <c r="C3515" s="1" t="s">
        <v>3160</v>
      </c>
      <c r="D3515" s="1" t="s">
        <v>7189</v>
      </c>
      <c r="E3515" s="1" t="s">
        <v>7190</v>
      </c>
      <c r="F3515" s="1" t="s">
        <v>346</v>
      </c>
      <c r="G3515" s="1"/>
      <c r="H3515" s="1" t="s">
        <v>9</v>
      </c>
    </row>
    <row r="3516" spans="1:8" x14ac:dyDescent="0.3">
      <c r="A3516" s="1">
        <v>514</v>
      </c>
      <c r="B3516" s="1" t="s">
        <v>6140</v>
      </c>
      <c r="C3516" s="1" t="s">
        <v>6272</v>
      </c>
      <c r="D3516" s="1" t="s">
        <v>7191</v>
      </c>
      <c r="E3516" s="1" t="s">
        <v>7192</v>
      </c>
      <c r="F3516" s="1" t="s">
        <v>346</v>
      </c>
      <c r="G3516" s="1"/>
      <c r="H3516" s="1" t="s">
        <v>9</v>
      </c>
    </row>
    <row r="3517" spans="1:8" x14ac:dyDescent="0.3">
      <c r="A3517" s="1">
        <v>515</v>
      </c>
      <c r="B3517" s="1" t="s">
        <v>6140</v>
      </c>
      <c r="C3517" s="1" t="s">
        <v>2022</v>
      </c>
      <c r="D3517" s="1" t="s">
        <v>7193</v>
      </c>
      <c r="E3517" s="1" t="s">
        <v>7194</v>
      </c>
      <c r="F3517" s="1" t="s">
        <v>346</v>
      </c>
      <c r="G3517" s="1"/>
      <c r="H3517" s="1" t="s">
        <v>9</v>
      </c>
    </row>
    <row r="3518" spans="1:8" x14ac:dyDescent="0.3">
      <c r="A3518" s="1">
        <v>516</v>
      </c>
      <c r="B3518" s="1" t="s">
        <v>6140</v>
      </c>
      <c r="C3518" s="1" t="s">
        <v>3566</v>
      </c>
      <c r="D3518" s="1" t="s">
        <v>7195</v>
      </c>
      <c r="E3518" s="1" t="s">
        <v>7196</v>
      </c>
      <c r="F3518" s="1" t="s">
        <v>346</v>
      </c>
      <c r="G3518" s="1"/>
      <c r="H3518" s="1" t="s">
        <v>9</v>
      </c>
    </row>
    <row r="3519" spans="1:8" x14ac:dyDescent="0.3">
      <c r="A3519" s="1">
        <v>517</v>
      </c>
      <c r="B3519" s="1" t="s">
        <v>6140</v>
      </c>
      <c r="C3519" s="1" t="s">
        <v>3038</v>
      </c>
      <c r="D3519" s="1" t="s">
        <v>7197</v>
      </c>
      <c r="E3519" s="1" t="s">
        <v>7198</v>
      </c>
      <c r="F3519" s="1" t="s">
        <v>346</v>
      </c>
      <c r="G3519" s="1">
        <v>20</v>
      </c>
      <c r="H3519" s="1" t="s">
        <v>9</v>
      </c>
    </row>
    <row r="3520" spans="1:8" x14ac:dyDescent="0.3">
      <c r="A3520" s="1">
        <v>518</v>
      </c>
      <c r="B3520" s="1" t="s">
        <v>6140</v>
      </c>
      <c r="C3520" s="1" t="s">
        <v>3566</v>
      </c>
      <c r="D3520" s="1" t="s">
        <v>7199</v>
      </c>
      <c r="E3520" s="1" t="s">
        <v>7200</v>
      </c>
      <c r="F3520" s="1" t="s">
        <v>346</v>
      </c>
      <c r="G3520" s="1"/>
      <c r="H3520" s="1" t="s">
        <v>9</v>
      </c>
    </row>
    <row r="3521" spans="1:8" x14ac:dyDescent="0.3">
      <c r="A3521" s="1">
        <v>519</v>
      </c>
      <c r="B3521" s="1" t="s">
        <v>6140</v>
      </c>
      <c r="C3521" s="1" t="s">
        <v>1630</v>
      </c>
      <c r="D3521" s="1" t="s">
        <v>7201</v>
      </c>
      <c r="E3521" s="1" t="s">
        <v>7202</v>
      </c>
      <c r="F3521" s="1" t="s">
        <v>346</v>
      </c>
      <c r="G3521" s="1">
        <v>40</v>
      </c>
      <c r="H3521" s="1" t="s">
        <v>9</v>
      </c>
    </row>
    <row r="3522" spans="1:8" x14ac:dyDescent="0.3">
      <c r="A3522" s="1">
        <v>520</v>
      </c>
      <c r="B3522" s="1" t="s">
        <v>5722</v>
      </c>
      <c r="C3522" s="1" t="s">
        <v>3478</v>
      </c>
      <c r="D3522" s="1" t="s">
        <v>7203</v>
      </c>
      <c r="E3522" s="1" t="s">
        <v>7204</v>
      </c>
      <c r="F3522" s="1" t="s">
        <v>346</v>
      </c>
      <c r="G3522" s="1"/>
      <c r="H3522" s="1" t="s">
        <v>9</v>
      </c>
    </row>
    <row r="3523" spans="1:8" x14ac:dyDescent="0.3">
      <c r="A3523" s="1">
        <v>521</v>
      </c>
      <c r="B3523" s="1" t="s">
        <v>6140</v>
      </c>
      <c r="C3523" s="1" t="s">
        <v>6615</v>
      </c>
      <c r="D3523" s="1" t="s">
        <v>7205</v>
      </c>
      <c r="E3523" s="1" t="s">
        <v>7206</v>
      </c>
      <c r="F3523" s="1" t="s">
        <v>346</v>
      </c>
      <c r="G3523" s="1">
        <v>20</v>
      </c>
      <c r="H3523" s="1" t="s">
        <v>9</v>
      </c>
    </row>
    <row r="3524" spans="1:8" x14ac:dyDescent="0.3">
      <c r="A3524" s="1">
        <v>522</v>
      </c>
      <c r="B3524" s="1" t="s">
        <v>6140</v>
      </c>
      <c r="C3524" s="1" t="s">
        <v>3566</v>
      </c>
      <c r="D3524" s="1" t="s">
        <v>7207</v>
      </c>
      <c r="E3524" s="1" t="s">
        <v>7208</v>
      </c>
      <c r="F3524" s="1" t="s">
        <v>346</v>
      </c>
      <c r="G3524" s="1"/>
      <c r="H3524" s="1" t="s">
        <v>9</v>
      </c>
    </row>
    <row r="3525" spans="1:8" x14ac:dyDescent="0.3">
      <c r="A3525" s="1">
        <v>523</v>
      </c>
      <c r="B3525" s="1" t="s">
        <v>6140</v>
      </c>
      <c r="C3525" s="1" t="s">
        <v>3038</v>
      </c>
      <c r="D3525" s="1" t="s">
        <v>7209</v>
      </c>
      <c r="E3525" s="1" t="s">
        <v>7210</v>
      </c>
      <c r="F3525" s="1" t="s">
        <v>346</v>
      </c>
      <c r="G3525" s="1">
        <v>20</v>
      </c>
      <c r="H3525" s="1" t="s">
        <v>9</v>
      </c>
    </row>
    <row r="3526" spans="1:8" x14ac:dyDescent="0.3">
      <c r="A3526" s="1">
        <v>524</v>
      </c>
      <c r="B3526" s="1" t="s">
        <v>60</v>
      </c>
      <c r="C3526" s="1" t="s">
        <v>61</v>
      </c>
      <c r="D3526" s="1" t="s">
        <v>7211</v>
      </c>
      <c r="E3526" s="1" t="s">
        <v>7212</v>
      </c>
      <c r="F3526" s="1" t="s">
        <v>346</v>
      </c>
      <c r="G3526" s="1"/>
      <c r="H3526" s="1" t="s">
        <v>9</v>
      </c>
    </row>
    <row r="3527" spans="1:8" x14ac:dyDescent="0.3">
      <c r="A3527" s="1">
        <v>525</v>
      </c>
      <c r="B3527" s="1" t="s">
        <v>6140</v>
      </c>
      <c r="C3527" s="1" t="s">
        <v>6482</v>
      </c>
      <c r="D3527" s="1" t="s">
        <v>7213</v>
      </c>
      <c r="E3527" s="1" t="s">
        <v>7214</v>
      </c>
      <c r="F3527" s="1" t="s">
        <v>346</v>
      </c>
      <c r="G3527" s="1"/>
      <c r="H3527" s="1" t="s">
        <v>9</v>
      </c>
    </row>
    <row r="3528" spans="1:8" x14ac:dyDescent="0.3">
      <c r="A3528" s="1">
        <v>526</v>
      </c>
      <c r="B3528" s="1" t="s">
        <v>6140</v>
      </c>
      <c r="C3528" s="1" t="s">
        <v>2022</v>
      </c>
      <c r="D3528" s="1" t="s">
        <v>7215</v>
      </c>
      <c r="E3528" s="1" t="s">
        <v>7216</v>
      </c>
      <c r="F3528" s="1" t="s">
        <v>346</v>
      </c>
      <c r="G3528" s="1"/>
      <c r="H3528" s="1" t="s">
        <v>9</v>
      </c>
    </row>
    <row r="3529" spans="1:8" x14ac:dyDescent="0.3">
      <c r="A3529" s="1">
        <v>527</v>
      </c>
      <c r="B3529" s="1" t="s">
        <v>5603</v>
      </c>
      <c r="C3529" s="1" t="s">
        <v>4249</v>
      </c>
      <c r="D3529" s="1" t="s">
        <v>7217</v>
      </c>
      <c r="E3529" s="1" t="s">
        <v>7218</v>
      </c>
      <c r="F3529" s="1" t="s">
        <v>346</v>
      </c>
      <c r="G3529" s="1"/>
      <c r="H3529" s="1" t="s">
        <v>9</v>
      </c>
    </row>
    <row r="3530" spans="1:8" x14ac:dyDescent="0.3">
      <c r="A3530" s="1">
        <v>528</v>
      </c>
      <c r="B3530" s="1" t="s">
        <v>6140</v>
      </c>
      <c r="C3530" s="1" t="s">
        <v>5</v>
      </c>
      <c r="D3530" s="1" t="s">
        <v>7219</v>
      </c>
      <c r="E3530" s="1" t="s">
        <v>7220</v>
      </c>
      <c r="F3530" s="1" t="s">
        <v>346</v>
      </c>
      <c r="G3530" s="1">
        <v>20</v>
      </c>
      <c r="H3530" s="1" t="s">
        <v>9</v>
      </c>
    </row>
    <row r="3531" spans="1:8" x14ac:dyDescent="0.3">
      <c r="A3531" s="1">
        <v>529</v>
      </c>
      <c r="B3531" s="1" t="s">
        <v>6140</v>
      </c>
      <c r="C3531" s="1" t="s">
        <v>1630</v>
      </c>
      <c r="D3531" s="1" t="s">
        <v>7221</v>
      </c>
      <c r="E3531" s="1" t="s">
        <v>7222</v>
      </c>
      <c r="F3531" s="1" t="s">
        <v>346</v>
      </c>
      <c r="G3531" s="1">
        <v>40</v>
      </c>
      <c r="H3531" s="1" t="s">
        <v>9</v>
      </c>
    </row>
    <row r="3532" spans="1:8" x14ac:dyDescent="0.3">
      <c r="A3532" s="1">
        <v>530</v>
      </c>
      <c r="B3532" s="1" t="s">
        <v>3891</v>
      </c>
      <c r="C3532" s="1" t="s">
        <v>714</v>
      </c>
      <c r="D3532" s="1" t="s">
        <v>7223</v>
      </c>
      <c r="E3532" s="1" t="s">
        <v>7224</v>
      </c>
      <c r="F3532" s="1" t="s">
        <v>346</v>
      </c>
      <c r="G3532" s="1"/>
      <c r="H3532" s="1" t="s">
        <v>9</v>
      </c>
    </row>
    <row r="3533" spans="1:8" x14ac:dyDescent="0.3">
      <c r="A3533" s="1">
        <v>531</v>
      </c>
      <c r="B3533" s="1" t="s">
        <v>6140</v>
      </c>
      <c r="C3533" s="1" t="s">
        <v>3926</v>
      </c>
      <c r="D3533" s="1" t="s">
        <v>7225</v>
      </c>
      <c r="E3533" s="1" t="s">
        <v>7226</v>
      </c>
      <c r="F3533" s="1" t="s">
        <v>346</v>
      </c>
      <c r="G3533" s="1"/>
      <c r="H3533" s="1" t="s">
        <v>9</v>
      </c>
    </row>
    <row r="3534" spans="1:8" x14ac:dyDescent="0.3">
      <c r="A3534" s="1">
        <v>532</v>
      </c>
      <c r="B3534" s="1" t="s">
        <v>6140</v>
      </c>
      <c r="C3534" s="1" t="s">
        <v>6272</v>
      </c>
      <c r="D3534" s="1" t="s">
        <v>7227</v>
      </c>
      <c r="E3534" s="1" t="s">
        <v>7228</v>
      </c>
      <c r="F3534" s="1" t="s">
        <v>346</v>
      </c>
      <c r="G3534" s="1"/>
      <c r="H3534" s="1" t="s">
        <v>257</v>
      </c>
    </row>
    <row r="3535" spans="1:8" x14ac:dyDescent="0.3">
      <c r="A3535" s="1">
        <v>533</v>
      </c>
      <c r="B3535" s="1" t="s">
        <v>6140</v>
      </c>
      <c r="C3535" s="1" t="s">
        <v>6482</v>
      </c>
      <c r="D3535" s="1" t="s">
        <v>7229</v>
      </c>
      <c r="E3535" s="1" t="s">
        <v>7230</v>
      </c>
      <c r="F3535" s="1" t="s">
        <v>346</v>
      </c>
      <c r="G3535" s="1"/>
      <c r="H3535" s="1" t="s">
        <v>117</v>
      </c>
    </row>
    <row r="3536" spans="1:8" x14ac:dyDescent="0.3">
      <c r="A3536" s="1">
        <v>534</v>
      </c>
      <c r="B3536" s="1" t="s">
        <v>6140</v>
      </c>
      <c r="C3536" s="1" t="s">
        <v>6615</v>
      </c>
      <c r="D3536" s="1" t="s">
        <v>7231</v>
      </c>
      <c r="E3536" s="1" t="s">
        <v>7232</v>
      </c>
      <c r="F3536" s="1" t="s">
        <v>346</v>
      </c>
      <c r="G3536" s="1"/>
      <c r="H3536" s="1" t="s">
        <v>9</v>
      </c>
    </row>
    <row r="3537" spans="1:8" x14ac:dyDescent="0.3">
      <c r="A3537" s="1">
        <v>535</v>
      </c>
      <c r="B3537" s="1" t="s">
        <v>6140</v>
      </c>
      <c r="C3537" s="1" t="s">
        <v>4882</v>
      </c>
      <c r="D3537" s="1" t="s">
        <v>7233</v>
      </c>
      <c r="E3537" s="1" t="s">
        <v>7234</v>
      </c>
      <c r="F3537" s="1" t="s">
        <v>346</v>
      </c>
      <c r="G3537" s="1"/>
      <c r="H3537" s="1" t="s">
        <v>9</v>
      </c>
    </row>
    <row r="3538" spans="1:8" x14ac:dyDescent="0.3">
      <c r="A3538" s="1">
        <v>536</v>
      </c>
      <c r="B3538" s="1" t="s">
        <v>6140</v>
      </c>
      <c r="C3538" s="1" t="s">
        <v>6482</v>
      </c>
      <c r="D3538" s="1" t="s">
        <v>7235</v>
      </c>
      <c r="E3538" s="1" t="s">
        <v>7236</v>
      </c>
      <c r="F3538" s="1" t="s">
        <v>346</v>
      </c>
      <c r="G3538" s="1"/>
      <c r="H3538" s="1" t="s">
        <v>9</v>
      </c>
    </row>
    <row r="3539" spans="1:8" x14ac:dyDescent="0.3">
      <c r="A3539" s="1">
        <v>537</v>
      </c>
      <c r="B3539" s="1" t="s">
        <v>6140</v>
      </c>
      <c r="C3539" s="1" t="s">
        <v>1630</v>
      </c>
      <c r="D3539" s="1" t="s">
        <v>7237</v>
      </c>
      <c r="E3539" s="1" t="s">
        <v>7238</v>
      </c>
      <c r="F3539" s="1" t="s">
        <v>346</v>
      </c>
      <c r="G3539" s="1">
        <v>40</v>
      </c>
      <c r="H3539" s="1" t="s">
        <v>9</v>
      </c>
    </row>
    <row r="3540" spans="1:8" x14ac:dyDescent="0.3">
      <c r="A3540" s="1">
        <v>538</v>
      </c>
      <c r="B3540" s="1" t="s">
        <v>6140</v>
      </c>
      <c r="C3540" s="1" t="s">
        <v>212</v>
      </c>
      <c r="D3540" s="1" t="s">
        <v>7239</v>
      </c>
      <c r="E3540" s="1" t="s">
        <v>7240</v>
      </c>
      <c r="F3540" s="1" t="s">
        <v>346</v>
      </c>
      <c r="G3540" s="1">
        <v>20</v>
      </c>
      <c r="H3540" s="1" t="s">
        <v>9</v>
      </c>
    </row>
    <row r="3541" spans="1:8" x14ac:dyDescent="0.3">
      <c r="A3541" s="1">
        <v>539</v>
      </c>
      <c r="B3541" s="1" t="s">
        <v>6140</v>
      </c>
      <c r="C3541" s="1" t="s">
        <v>3566</v>
      </c>
      <c r="D3541" s="1" t="s">
        <v>7241</v>
      </c>
      <c r="E3541" s="1" t="s">
        <v>7242</v>
      </c>
      <c r="F3541" s="1" t="s">
        <v>346</v>
      </c>
      <c r="G3541" s="1"/>
      <c r="H3541" s="1" t="s">
        <v>9</v>
      </c>
    </row>
    <row r="3542" spans="1:8" x14ac:dyDescent="0.3">
      <c r="A3542" s="1">
        <v>540</v>
      </c>
      <c r="B3542" s="1" t="s">
        <v>6140</v>
      </c>
      <c r="C3542" s="1" t="s">
        <v>130</v>
      </c>
      <c r="D3542" s="1" t="s">
        <v>7243</v>
      </c>
      <c r="E3542" s="1" t="s">
        <v>7244</v>
      </c>
      <c r="F3542" s="1" t="s">
        <v>346</v>
      </c>
      <c r="G3542" s="1">
        <v>20</v>
      </c>
      <c r="H3542" s="1" t="s">
        <v>9</v>
      </c>
    </row>
    <row r="3543" spans="1:8" x14ac:dyDescent="0.3">
      <c r="A3543" s="1">
        <v>541</v>
      </c>
      <c r="B3543" s="1" t="s">
        <v>6140</v>
      </c>
      <c r="C3543" s="1" t="s">
        <v>3566</v>
      </c>
      <c r="D3543" s="1" t="s">
        <v>7245</v>
      </c>
      <c r="E3543" s="1" t="s">
        <v>7246</v>
      </c>
      <c r="F3543" s="1" t="s">
        <v>346</v>
      </c>
      <c r="G3543" s="1"/>
      <c r="H3543" s="1" t="s">
        <v>9</v>
      </c>
    </row>
    <row r="3544" spans="1:8" x14ac:dyDescent="0.3">
      <c r="A3544" s="1">
        <v>542</v>
      </c>
      <c r="B3544" s="1" t="s">
        <v>6140</v>
      </c>
      <c r="C3544" s="1" t="s">
        <v>212</v>
      </c>
      <c r="D3544" s="1" t="s">
        <v>7247</v>
      </c>
      <c r="E3544" s="1" t="s">
        <v>7248</v>
      </c>
      <c r="F3544" s="1" t="s">
        <v>346</v>
      </c>
      <c r="G3544" s="1"/>
      <c r="H3544" s="1" t="s">
        <v>9</v>
      </c>
    </row>
    <row r="3545" spans="1:8" x14ac:dyDescent="0.3">
      <c r="A3545" s="1">
        <v>543</v>
      </c>
      <c r="B3545" s="1" t="s">
        <v>6140</v>
      </c>
      <c r="C3545" s="1" t="s">
        <v>1630</v>
      </c>
      <c r="D3545" s="1" t="s">
        <v>7249</v>
      </c>
      <c r="E3545" s="1" t="s">
        <v>7250</v>
      </c>
      <c r="F3545" s="1" t="s">
        <v>346</v>
      </c>
      <c r="G3545" s="1">
        <v>20</v>
      </c>
      <c r="H3545" s="1" t="s">
        <v>9</v>
      </c>
    </row>
    <row r="3546" spans="1:8" x14ac:dyDescent="0.3">
      <c r="A3546" s="1">
        <v>544</v>
      </c>
      <c r="B3546" s="1" t="s">
        <v>6140</v>
      </c>
      <c r="C3546" s="1" t="s">
        <v>6899</v>
      </c>
      <c r="D3546" s="1" t="s">
        <v>7251</v>
      </c>
      <c r="E3546" s="1" t="s">
        <v>7252</v>
      </c>
      <c r="F3546" s="1" t="s">
        <v>346</v>
      </c>
      <c r="G3546" s="1"/>
      <c r="H3546" s="1" t="s">
        <v>9</v>
      </c>
    </row>
    <row r="3547" spans="1:8" x14ac:dyDescent="0.3">
      <c r="A3547" s="1">
        <v>545</v>
      </c>
      <c r="B3547" s="1" t="s">
        <v>6140</v>
      </c>
      <c r="C3547" s="1" t="s">
        <v>3566</v>
      </c>
      <c r="D3547" s="1" t="s">
        <v>7253</v>
      </c>
      <c r="E3547" s="1" t="s">
        <v>7254</v>
      </c>
      <c r="F3547" s="1" t="s">
        <v>346</v>
      </c>
      <c r="G3547" s="1"/>
      <c r="H3547" s="1" t="s">
        <v>9</v>
      </c>
    </row>
    <row r="3548" spans="1:8" x14ac:dyDescent="0.3">
      <c r="A3548" s="1">
        <v>546</v>
      </c>
      <c r="B3548" s="1" t="s">
        <v>6140</v>
      </c>
      <c r="C3548" s="1" t="s">
        <v>3373</v>
      </c>
      <c r="D3548" s="1" t="s">
        <v>7255</v>
      </c>
      <c r="E3548" s="1" t="s">
        <v>7256</v>
      </c>
      <c r="F3548" s="1" t="s">
        <v>346</v>
      </c>
      <c r="G3548" s="1"/>
      <c r="H3548" s="1" t="s">
        <v>9</v>
      </c>
    </row>
    <row r="3549" spans="1:8" x14ac:dyDescent="0.3">
      <c r="A3549" s="1">
        <v>547</v>
      </c>
      <c r="B3549" s="1" t="s">
        <v>6140</v>
      </c>
      <c r="C3549" s="1" t="s">
        <v>6615</v>
      </c>
      <c r="D3549" s="1" t="s">
        <v>7257</v>
      </c>
      <c r="E3549" s="1" t="s">
        <v>7258</v>
      </c>
      <c r="F3549" s="1" t="s">
        <v>346</v>
      </c>
      <c r="G3549" s="1">
        <v>20</v>
      </c>
      <c r="H3549" s="1" t="s">
        <v>9</v>
      </c>
    </row>
    <row r="3550" spans="1:8" x14ac:dyDescent="0.3">
      <c r="A3550" s="1">
        <v>548</v>
      </c>
      <c r="B3550" s="1" t="s">
        <v>6140</v>
      </c>
      <c r="C3550" s="1" t="s">
        <v>5</v>
      </c>
      <c r="D3550" s="1" t="s">
        <v>7259</v>
      </c>
      <c r="E3550" s="1" t="s">
        <v>7260</v>
      </c>
      <c r="F3550" s="1" t="s">
        <v>346</v>
      </c>
      <c r="G3550" s="1"/>
      <c r="H3550" s="1" t="s">
        <v>9</v>
      </c>
    </row>
    <row r="3551" spans="1:8" x14ac:dyDescent="0.3">
      <c r="A3551" s="1">
        <v>549</v>
      </c>
      <c r="B3551" s="1" t="s">
        <v>6140</v>
      </c>
      <c r="C3551" s="1" t="s">
        <v>3566</v>
      </c>
      <c r="D3551" s="1" t="s">
        <v>7261</v>
      </c>
      <c r="E3551" s="1" t="s">
        <v>7262</v>
      </c>
      <c r="F3551" s="1" t="s">
        <v>346</v>
      </c>
      <c r="G3551" s="1"/>
      <c r="H3551" s="1" t="s">
        <v>9</v>
      </c>
    </row>
    <row r="3552" spans="1:8" x14ac:dyDescent="0.3">
      <c r="A3552" s="1">
        <v>550</v>
      </c>
      <c r="B3552" s="1" t="s">
        <v>5556</v>
      </c>
      <c r="C3552" s="1" t="s">
        <v>4092</v>
      </c>
      <c r="D3552" s="1" t="s">
        <v>7263</v>
      </c>
      <c r="E3552" s="1" t="s">
        <v>7264</v>
      </c>
      <c r="F3552" s="1" t="s">
        <v>346</v>
      </c>
      <c r="G3552" s="1"/>
      <c r="H3552" s="1" t="s">
        <v>9</v>
      </c>
    </row>
    <row r="3553" spans="1:8" x14ac:dyDescent="0.3">
      <c r="A3553" s="1">
        <v>551</v>
      </c>
      <c r="B3553" s="1" t="s">
        <v>6140</v>
      </c>
      <c r="C3553" s="1" t="s">
        <v>1630</v>
      </c>
      <c r="D3553" s="1" t="s">
        <v>7265</v>
      </c>
      <c r="E3553" s="1" t="s">
        <v>7266</v>
      </c>
      <c r="F3553" s="1" t="s">
        <v>346</v>
      </c>
      <c r="G3553" s="1">
        <v>20</v>
      </c>
      <c r="H3553" s="1" t="s">
        <v>9</v>
      </c>
    </row>
    <row r="3554" spans="1:8" x14ac:dyDescent="0.3">
      <c r="A3554" s="1">
        <v>552</v>
      </c>
      <c r="B3554" s="1" t="s">
        <v>6140</v>
      </c>
      <c r="C3554" s="1" t="s">
        <v>4483</v>
      </c>
      <c r="D3554" s="1" t="s">
        <v>7267</v>
      </c>
      <c r="E3554" s="1" t="s">
        <v>7268</v>
      </c>
      <c r="F3554" s="1" t="s">
        <v>346</v>
      </c>
      <c r="G3554" s="1"/>
      <c r="H3554" s="1" t="s">
        <v>9</v>
      </c>
    </row>
    <row r="3555" spans="1:8" x14ac:dyDescent="0.3">
      <c r="A3555" s="1">
        <v>553</v>
      </c>
      <c r="B3555" s="1" t="s">
        <v>6140</v>
      </c>
      <c r="C3555" s="1" t="s">
        <v>6272</v>
      </c>
      <c r="D3555" s="1" t="s">
        <v>7269</v>
      </c>
      <c r="E3555" s="1" t="s">
        <v>7270</v>
      </c>
      <c r="F3555" s="1" t="s">
        <v>346</v>
      </c>
      <c r="G3555" s="1"/>
      <c r="H3555" s="1" t="s">
        <v>257</v>
      </c>
    </row>
    <row r="3556" spans="1:8" x14ac:dyDescent="0.3">
      <c r="A3556" s="1">
        <v>554</v>
      </c>
      <c r="B3556" s="1" t="s">
        <v>6140</v>
      </c>
      <c r="C3556" s="1" t="s">
        <v>6482</v>
      </c>
      <c r="D3556" s="1" t="s">
        <v>7271</v>
      </c>
      <c r="E3556" s="1" t="s">
        <v>7272</v>
      </c>
      <c r="F3556" s="1" t="s">
        <v>346</v>
      </c>
      <c r="G3556" s="1"/>
      <c r="H3556" s="1" t="s">
        <v>9</v>
      </c>
    </row>
    <row r="3557" spans="1:8" x14ac:dyDescent="0.3">
      <c r="A3557" s="1">
        <v>555</v>
      </c>
      <c r="B3557" s="1" t="s">
        <v>6140</v>
      </c>
      <c r="C3557" s="1" t="s">
        <v>6482</v>
      </c>
      <c r="D3557" s="1" t="s">
        <v>7273</v>
      </c>
      <c r="E3557" s="1" t="s">
        <v>7274</v>
      </c>
      <c r="F3557" s="1" t="s">
        <v>346</v>
      </c>
      <c r="G3557" s="1"/>
      <c r="H3557" s="1" t="s">
        <v>9</v>
      </c>
    </row>
    <row r="3558" spans="1:8" x14ac:dyDescent="0.3">
      <c r="A3558" s="1">
        <v>556</v>
      </c>
      <c r="B3558" s="1" t="s">
        <v>6140</v>
      </c>
      <c r="C3558" s="1" t="s">
        <v>3038</v>
      </c>
      <c r="D3558" s="1" t="s">
        <v>7275</v>
      </c>
      <c r="E3558" s="1" t="s">
        <v>7276</v>
      </c>
      <c r="F3558" s="1" t="s">
        <v>346</v>
      </c>
      <c r="G3558" s="1"/>
      <c r="H3558" s="1" t="s">
        <v>9</v>
      </c>
    </row>
    <row r="3559" spans="1:8" x14ac:dyDescent="0.3">
      <c r="A3559" s="1">
        <v>557</v>
      </c>
      <c r="B3559" s="1" t="s">
        <v>6140</v>
      </c>
      <c r="C3559" s="1" t="s">
        <v>529</v>
      </c>
      <c r="D3559" s="1" t="s">
        <v>7277</v>
      </c>
      <c r="E3559" s="1" t="s">
        <v>7278</v>
      </c>
      <c r="F3559" s="1" t="s">
        <v>346</v>
      </c>
      <c r="G3559" s="1"/>
      <c r="H3559" s="1" t="s">
        <v>9</v>
      </c>
    </row>
    <row r="3560" spans="1:8" x14ac:dyDescent="0.3">
      <c r="A3560" s="1">
        <v>558</v>
      </c>
      <c r="B3560" s="1" t="s">
        <v>6140</v>
      </c>
      <c r="C3560" s="1" t="s">
        <v>6615</v>
      </c>
      <c r="D3560" s="1" t="s">
        <v>7279</v>
      </c>
      <c r="E3560" s="1" t="s">
        <v>7280</v>
      </c>
      <c r="F3560" s="1" t="s">
        <v>346</v>
      </c>
      <c r="G3560" s="1"/>
      <c r="H3560" s="1" t="s">
        <v>9</v>
      </c>
    </row>
    <row r="3561" spans="1:8" x14ac:dyDescent="0.3">
      <c r="A3561" s="1">
        <v>559</v>
      </c>
      <c r="B3561" s="1" t="s">
        <v>5722</v>
      </c>
      <c r="C3561" s="1" t="s">
        <v>5723</v>
      </c>
      <c r="D3561" s="1" t="s">
        <v>7281</v>
      </c>
      <c r="E3561" s="1" t="s">
        <v>7282</v>
      </c>
      <c r="F3561" s="1" t="s">
        <v>346</v>
      </c>
      <c r="G3561" s="1"/>
      <c r="H3561" s="1" t="s">
        <v>9</v>
      </c>
    </row>
    <row r="3562" spans="1:8" x14ac:dyDescent="0.3">
      <c r="A3562" s="1">
        <v>560</v>
      </c>
      <c r="B3562" s="1" t="s">
        <v>6140</v>
      </c>
      <c r="C3562" s="1" t="s">
        <v>130</v>
      </c>
      <c r="D3562" s="1" t="s">
        <v>7283</v>
      </c>
      <c r="E3562" s="1" t="s">
        <v>7284</v>
      </c>
      <c r="F3562" s="1" t="s">
        <v>346</v>
      </c>
      <c r="G3562" s="1">
        <v>20</v>
      </c>
      <c r="H3562" s="1" t="s">
        <v>9</v>
      </c>
    </row>
    <row r="3563" spans="1:8" x14ac:dyDescent="0.3">
      <c r="A3563" s="1">
        <v>561</v>
      </c>
      <c r="B3563" s="1" t="s">
        <v>6140</v>
      </c>
      <c r="C3563" s="1" t="s">
        <v>6482</v>
      </c>
      <c r="D3563" s="1" t="s">
        <v>7285</v>
      </c>
      <c r="E3563" s="1" t="s">
        <v>7286</v>
      </c>
      <c r="F3563" s="1" t="s">
        <v>346</v>
      </c>
      <c r="G3563" s="1"/>
      <c r="H3563" s="1" t="s">
        <v>9</v>
      </c>
    </row>
    <row r="3564" spans="1:8" x14ac:dyDescent="0.3">
      <c r="A3564" s="1">
        <v>562</v>
      </c>
      <c r="B3564" s="1" t="s">
        <v>6140</v>
      </c>
      <c r="C3564" s="1" t="s">
        <v>3038</v>
      </c>
      <c r="D3564" s="1" t="s">
        <v>7287</v>
      </c>
      <c r="E3564" s="1" t="s">
        <v>7288</v>
      </c>
      <c r="F3564" s="1" t="s">
        <v>346</v>
      </c>
      <c r="G3564" s="1">
        <v>20</v>
      </c>
      <c r="H3564" s="1" t="s">
        <v>9</v>
      </c>
    </row>
    <row r="3565" spans="1:8" x14ac:dyDescent="0.3">
      <c r="A3565" s="1">
        <v>563</v>
      </c>
      <c r="B3565" s="1" t="s">
        <v>6140</v>
      </c>
      <c r="C3565" s="1" t="s">
        <v>3038</v>
      </c>
      <c r="D3565" s="1" t="s">
        <v>7289</v>
      </c>
      <c r="E3565" s="1" t="s">
        <v>7290</v>
      </c>
      <c r="F3565" s="1" t="s">
        <v>346</v>
      </c>
      <c r="G3565" s="1">
        <v>20</v>
      </c>
      <c r="H3565" s="1" t="s">
        <v>9</v>
      </c>
    </row>
    <row r="3566" spans="1:8" x14ac:dyDescent="0.3">
      <c r="A3566" s="1">
        <v>564</v>
      </c>
      <c r="B3566" s="1" t="s">
        <v>6140</v>
      </c>
      <c r="C3566" s="1" t="s">
        <v>1561</v>
      </c>
      <c r="D3566" s="1" t="s">
        <v>7291</v>
      </c>
      <c r="E3566" s="1" t="s">
        <v>7292</v>
      </c>
      <c r="F3566" s="1" t="s">
        <v>346</v>
      </c>
      <c r="G3566" s="1"/>
      <c r="H3566" s="1" t="s">
        <v>9</v>
      </c>
    </row>
    <row r="3567" spans="1:8" x14ac:dyDescent="0.3">
      <c r="A3567" s="1">
        <v>565</v>
      </c>
      <c r="B3567" s="1" t="s">
        <v>6140</v>
      </c>
      <c r="C3567" s="1" t="s">
        <v>6272</v>
      </c>
      <c r="D3567" s="1" t="s">
        <v>7293</v>
      </c>
      <c r="E3567" s="1" t="s">
        <v>7294</v>
      </c>
      <c r="F3567" s="1" t="s">
        <v>346</v>
      </c>
      <c r="G3567" s="1"/>
      <c r="H3567" s="1" t="s">
        <v>9</v>
      </c>
    </row>
    <row r="3568" spans="1:8" x14ac:dyDescent="0.3">
      <c r="A3568" s="1">
        <v>566</v>
      </c>
      <c r="B3568" s="1" t="s">
        <v>6140</v>
      </c>
      <c r="C3568" s="1" t="s">
        <v>1630</v>
      </c>
      <c r="D3568" s="1" t="s">
        <v>7295</v>
      </c>
      <c r="E3568" s="1" t="s">
        <v>7296</v>
      </c>
      <c r="F3568" s="1" t="s">
        <v>346</v>
      </c>
      <c r="G3568" s="1">
        <v>20</v>
      </c>
      <c r="H3568" s="1" t="s">
        <v>9</v>
      </c>
    </row>
    <row r="3569" spans="1:8" x14ac:dyDescent="0.3">
      <c r="A3569" s="1">
        <v>567</v>
      </c>
      <c r="B3569" s="1" t="s">
        <v>6140</v>
      </c>
      <c r="C3569" s="1" t="s">
        <v>2022</v>
      </c>
      <c r="D3569" s="1" t="s">
        <v>7297</v>
      </c>
      <c r="E3569" s="1" t="s">
        <v>7298</v>
      </c>
      <c r="F3569" s="1" t="s">
        <v>346</v>
      </c>
      <c r="G3569" s="1"/>
      <c r="H3569" s="1" t="s">
        <v>117</v>
      </c>
    </row>
    <row r="3570" spans="1:8" x14ac:dyDescent="0.3">
      <c r="A3570" s="1">
        <v>568</v>
      </c>
      <c r="B3570" s="1" t="s">
        <v>6140</v>
      </c>
      <c r="C3570" s="1" t="s">
        <v>5</v>
      </c>
      <c r="D3570" s="1" t="s">
        <v>7299</v>
      </c>
      <c r="E3570" s="1" t="s">
        <v>7300</v>
      </c>
      <c r="F3570" s="1" t="s">
        <v>346</v>
      </c>
      <c r="G3570" s="1"/>
      <c r="H3570" s="1" t="s">
        <v>9</v>
      </c>
    </row>
    <row r="3571" spans="1:8" x14ac:dyDescent="0.3">
      <c r="A3571" s="1">
        <v>569</v>
      </c>
      <c r="B3571" s="1" t="s">
        <v>6140</v>
      </c>
      <c r="C3571" s="1" t="s">
        <v>6615</v>
      </c>
      <c r="D3571" s="1" t="s">
        <v>7301</v>
      </c>
      <c r="E3571" s="1" t="s">
        <v>7302</v>
      </c>
      <c r="F3571" s="1" t="s">
        <v>346</v>
      </c>
      <c r="G3571" s="1"/>
      <c r="H3571" s="1" t="s">
        <v>9</v>
      </c>
    </row>
    <row r="3572" spans="1:8" x14ac:dyDescent="0.3">
      <c r="A3572" s="1">
        <v>570</v>
      </c>
      <c r="B3572" s="1" t="s">
        <v>6140</v>
      </c>
      <c r="C3572" s="1" t="s">
        <v>3566</v>
      </c>
      <c r="D3572" s="1" t="s">
        <v>7303</v>
      </c>
      <c r="E3572" s="1" t="s">
        <v>7304</v>
      </c>
      <c r="F3572" s="1" t="s">
        <v>346</v>
      </c>
      <c r="G3572" s="1"/>
      <c r="H3572" s="1" t="s">
        <v>257</v>
      </c>
    </row>
    <row r="3573" spans="1:8" x14ac:dyDescent="0.3">
      <c r="A3573" s="1">
        <v>571</v>
      </c>
      <c r="B3573" s="1" t="s">
        <v>6140</v>
      </c>
      <c r="C3573" s="1" t="s">
        <v>1630</v>
      </c>
      <c r="D3573" s="1" t="s">
        <v>7305</v>
      </c>
      <c r="E3573" s="1" t="s">
        <v>7306</v>
      </c>
      <c r="F3573" s="1" t="s">
        <v>346</v>
      </c>
      <c r="G3573" s="1">
        <v>20</v>
      </c>
      <c r="H3573" s="1" t="s">
        <v>9</v>
      </c>
    </row>
    <row r="3574" spans="1:8" x14ac:dyDescent="0.3">
      <c r="A3574" s="1">
        <v>572</v>
      </c>
      <c r="B3574" s="1" t="s">
        <v>14</v>
      </c>
      <c r="C3574" s="1" t="s">
        <v>5301</v>
      </c>
      <c r="D3574" s="1" t="s">
        <v>7307</v>
      </c>
      <c r="E3574" s="1" t="s">
        <v>7308</v>
      </c>
      <c r="F3574" s="1" t="s">
        <v>8</v>
      </c>
      <c r="G3574" s="1">
        <v>30.8</v>
      </c>
      <c r="H3574" s="1" t="s">
        <v>9</v>
      </c>
    </row>
    <row r="3575" spans="1:8" x14ac:dyDescent="0.3">
      <c r="A3575" s="1">
        <v>573</v>
      </c>
      <c r="B3575" s="1" t="s">
        <v>6140</v>
      </c>
      <c r="C3575" s="1" t="s">
        <v>6615</v>
      </c>
      <c r="D3575" s="1" t="s">
        <v>7309</v>
      </c>
      <c r="E3575" s="1" t="s">
        <v>7310</v>
      </c>
      <c r="F3575" s="1" t="s">
        <v>346</v>
      </c>
      <c r="G3575" s="1"/>
      <c r="H3575" s="1" t="s">
        <v>117</v>
      </c>
    </row>
    <row r="3576" spans="1:8" x14ac:dyDescent="0.3">
      <c r="A3576" s="1">
        <v>574</v>
      </c>
      <c r="B3576" s="1" t="s">
        <v>6140</v>
      </c>
      <c r="C3576" s="1" t="s">
        <v>4483</v>
      </c>
      <c r="D3576" s="1" t="s">
        <v>7311</v>
      </c>
      <c r="E3576" s="1" t="s">
        <v>7312</v>
      </c>
      <c r="F3576" s="1" t="s">
        <v>346</v>
      </c>
      <c r="G3576" s="1"/>
      <c r="H3576" s="1" t="s">
        <v>9</v>
      </c>
    </row>
    <row r="3577" spans="1:8" x14ac:dyDescent="0.3">
      <c r="A3577" s="1">
        <v>575</v>
      </c>
      <c r="B3577" s="1" t="s">
        <v>5556</v>
      </c>
      <c r="C3577" s="1" t="s">
        <v>5557</v>
      </c>
      <c r="D3577" s="1" t="s">
        <v>7313</v>
      </c>
      <c r="E3577" s="1" t="s">
        <v>7314</v>
      </c>
      <c r="F3577" s="1" t="s">
        <v>346</v>
      </c>
      <c r="G3577" s="1"/>
      <c r="H3577" s="1" t="s">
        <v>9</v>
      </c>
    </row>
    <row r="3578" spans="1:8" x14ac:dyDescent="0.3">
      <c r="A3578" s="1">
        <v>576</v>
      </c>
      <c r="B3578" s="1" t="s">
        <v>6140</v>
      </c>
      <c r="C3578" s="1" t="s">
        <v>130</v>
      </c>
      <c r="D3578" s="1" t="s">
        <v>7315</v>
      </c>
      <c r="E3578" s="1" t="s">
        <v>7316</v>
      </c>
      <c r="F3578" s="1" t="s">
        <v>346</v>
      </c>
      <c r="G3578" s="1">
        <v>20</v>
      </c>
      <c r="H3578" s="1" t="s">
        <v>9</v>
      </c>
    </row>
    <row r="3579" spans="1:8" x14ac:dyDescent="0.3">
      <c r="A3579" s="1">
        <v>577</v>
      </c>
      <c r="B3579" s="1" t="s">
        <v>6140</v>
      </c>
      <c r="C3579" s="1" t="s">
        <v>6272</v>
      </c>
      <c r="D3579" s="1" t="s">
        <v>7317</v>
      </c>
      <c r="E3579" s="1" t="s">
        <v>7318</v>
      </c>
      <c r="F3579" s="1" t="s">
        <v>346</v>
      </c>
      <c r="G3579" s="1"/>
      <c r="H3579" s="1" t="s">
        <v>9</v>
      </c>
    </row>
    <row r="3580" spans="1:8" x14ac:dyDescent="0.3">
      <c r="A3580" s="1">
        <v>578</v>
      </c>
      <c r="B3580" s="1" t="s">
        <v>6140</v>
      </c>
      <c r="C3580" s="1" t="s">
        <v>1561</v>
      </c>
      <c r="D3580" s="1" t="s">
        <v>7319</v>
      </c>
      <c r="E3580" s="1" t="s">
        <v>7320</v>
      </c>
      <c r="F3580" s="1" t="s">
        <v>346</v>
      </c>
      <c r="G3580" s="1"/>
      <c r="H3580" s="1" t="s">
        <v>9</v>
      </c>
    </row>
    <row r="3581" spans="1:8" x14ac:dyDescent="0.3">
      <c r="A3581" s="1">
        <v>579</v>
      </c>
      <c r="B3581" s="1" t="s">
        <v>5722</v>
      </c>
      <c r="C3581" s="1" t="s">
        <v>3160</v>
      </c>
      <c r="D3581" s="1" t="s">
        <v>7321</v>
      </c>
      <c r="E3581" s="1" t="s">
        <v>7322</v>
      </c>
      <c r="F3581" s="1" t="s">
        <v>346</v>
      </c>
      <c r="G3581" s="1"/>
      <c r="H3581" s="1" t="s">
        <v>9</v>
      </c>
    </row>
    <row r="3582" spans="1:8" x14ac:dyDescent="0.3">
      <c r="A3582" s="1">
        <v>580</v>
      </c>
      <c r="B3582" s="1" t="s">
        <v>6140</v>
      </c>
      <c r="C3582" s="1" t="s">
        <v>5</v>
      </c>
      <c r="D3582" s="1" t="s">
        <v>7323</v>
      </c>
      <c r="E3582" s="1" t="s">
        <v>7324</v>
      </c>
      <c r="F3582" s="1" t="s">
        <v>346</v>
      </c>
      <c r="G3582" s="1"/>
      <c r="H3582" s="1" t="s">
        <v>9</v>
      </c>
    </row>
    <row r="3583" spans="1:8" x14ac:dyDescent="0.3">
      <c r="A3583" s="1">
        <v>581</v>
      </c>
      <c r="B3583" s="1" t="s">
        <v>6140</v>
      </c>
      <c r="C3583" s="1" t="s">
        <v>3373</v>
      </c>
      <c r="D3583" s="1" t="s">
        <v>7325</v>
      </c>
      <c r="E3583" s="1" t="s">
        <v>7326</v>
      </c>
      <c r="F3583" s="1" t="s">
        <v>346</v>
      </c>
      <c r="G3583" s="1"/>
      <c r="H3583" s="1" t="s">
        <v>9</v>
      </c>
    </row>
    <row r="3584" spans="1:8" x14ac:dyDescent="0.3">
      <c r="A3584" s="1">
        <v>582</v>
      </c>
      <c r="B3584" s="1" t="s">
        <v>6140</v>
      </c>
      <c r="C3584" s="1" t="s">
        <v>130</v>
      </c>
      <c r="D3584" s="1" t="s">
        <v>7327</v>
      </c>
      <c r="E3584" s="1" t="s">
        <v>7328</v>
      </c>
      <c r="F3584" s="1" t="s">
        <v>346</v>
      </c>
      <c r="G3584" s="1">
        <v>20</v>
      </c>
      <c r="H3584" s="1" t="s">
        <v>9</v>
      </c>
    </row>
    <row r="3585" spans="1:8" x14ac:dyDescent="0.3">
      <c r="A3585" s="1">
        <v>583</v>
      </c>
      <c r="B3585" s="1" t="s">
        <v>6140</v>
      </c>
      <c r="C3585" s="1" t="s">
        <v>3038</v>
      </c>
      <c r="D3585" s="1" t="s">
        <v>7329</v>
      </c>
      <c r="E3585" s="1" t="s">
        <v>7330</v>
      </c>
      <c r="F3585" s="1" t="s">
        <v>346</v>
      </c>
      <c r="G3585" s="1"/>
      <c r="H3585" s="1" t="s">
        <v>9</v>
      </c>
    </row>
    <row r="3586" spans="1:8" x14ac:dyDescent="0.3">
      <c r="A3586" s="1">
        <v>584</v>
      </c>
      <c r="B3586" s="1" t="s">
        <v>6140</v>
      </c>
      <c r="C3586" s="1" t="s">
        <v>130</v>
      </c>
      <c r="D3586" s="1" t="s">
        <v>7331</v>
      </c>
      <c r="E3586" s="1" t="s">
        <v>7332</v>
      </c>
      <c r="F3586" s="1" t="s">
        <v>346</v>
      </c>
      <c r="G3586" s="1">
        <v>20</v>
      </c>
      <c r="H3586" s="1" t="s">
        <v>9</v>
      </c>
    </row>
    <row r="3587" spans="1:8" x14ac:dyDescent="0.3">
      <c r="A3587" s="1">
        <v>585</v>
      </c>
      <c r="B3587" s="1" t="s">
        <v>6140</v>
      </c>
      <c r="C3587" s="1" t="s">
        <v>5</v>
      </c>
      <c r="D3587" s="1" t="s">
        <v>7333</v>
      </c>
      <c r="E3587" s="1" t="s">
        <v>7334</v>
      </c>
      <c r="F3587" s="1" t="s">
        <v>346</v>
      </c>
      <c r="G3587" s="1">
        <v>20</v>
      </c>
      <c r="H3587" s="1" t="s">
        <v>9</v>
      </c>
    </row>
    <row r="3588" spans="1:8" x14ac:dyDescent="0.3">
      <c r="A3588" s="1">
        <v>586</v>
      </c>
      <c r="B3588" s="1" t="s">
        <v>6140</v>
      </c>
      <c r="C3588" s="1" t="s">
        <v>3926</v>
      </c>
      <c r="D3588" s="1" t="s">
        <v>7335</v>
      </c>
      <c r="E3588" s="1" t="s">
        <v>7336</v>
      </c>
      <c r="F3588" s="1" t="s">
        <v>346</v>
      </c>
      <c r="G3588" s="1"/>
      <c r="H3588" s="1" t="s">
        <v>9</v>
      </c>
    </row>
    <row r="3589" spans="1:8" x14ac:dyDescent="0.3">
      <c r="A3589" s="1">
        <v>587</v>
      </c>
      <c r="B3589" s="1" t="s">
        <v>60</v>
      </c>
      <c r="C3589" s="1" t="s">
        <v>61</v>
      </c>
      <c r="D3589" s="1" t="s">
        <v>7337</v>
      </c>
      <c r="E3589" s="1" t="s">
        <v>7338</v>
      </c>
      <c r="F3589" s="1" t="s">
        <v>346</v>
      </c>
      <c r="G3589" s="1"/>
      <c r="H3589" s="1" t="s">
        <v>9</v>
      </c>
    </row>
    <row r="3590" spans="1:8" x14ac:dyDescent="0.3">
      <c r="A3590" s="1">
        <v>588</v>
      </c>
      <c r="B3590" s="1" t="s">
        <v>6140</v>
      </c>
      <c r="C3590" s="1" t="s">
        <v>1630</v>
      </c>
      <c r="D3590" s="1" t="s">
        <v>7339</v>
      </c>
      <c r="E3590" s="1" t="s">
        <v>7340</v>
      </c>
      <c r="F3590" s="1" t="s">
        <v>346</v>
      </c>
      <c r="G3590" s="1">
        <v>20</v>
      </c>
      <c r="H3590" s="1" t="s">
        <v>9</v>
      </c>
    </row>
    <row r="3591" spans="1:8" x14ac:dyDescent="0.3">
      <c r="A3591" s="1">
        <v>589</v>
      </c>
      <c r="B3591" s="1" t="s">
        <v>6140</v>
      </c>
      <c r="C3591" s="1" t="s">
        <v>3926</v>
      </c>
      <c r="D3591" s="1" t="s">
        <v>7341</v>
      </c>
      <c r="E3591" s="1" t="s">
        <v>7342</v>
      </c>
      <c r="F3591" s="1" t="s">
        <v>346</v>
      </c>
      <c r="G3591" s="1"/>
      <c r="H3591" s="1" t="s">
        <v>9</v>
      </c>
    </row>
    <row r="3592" spans="1:8" x14ac:dyDescent="0.3">
      <c r="A3592" s="1">
        <v>590</v>
      </c>
      <c r="B3592" s="1" t="s">
        <v>6140</v>
      </c>
      <c r="C3592" s="1" t="s">
        <v>3038</v>
      </c>
      <c r="D3592" s="1" t="s">
        <v>7343</v>
      </c>
      <c r="E3592" s="1" t="s">
        <v>7344</v>
      </c>
      <c r="F3592" s="1" t="s">
        <v>346</v>
      </c>
      <c r="G3592" s="1">
        <v>20</v>
      </c>
      <c r="H3592" s="1" t="s">
        <v>9</v>
      </c>
    </row>
    <row r="3593" spans="1:8" x14ac:dyDescent="0.3">
      <c r="A3593" s="1">
        <v>591</v>
      </c>
      <c r="B3593" s="1" t="s">
        <v>6140</v>
      </c>
      <c r="C3593" s="1" t="s">
        <v>5</v>
      </c>
      <c r="D3593" s="1" t="s">
        <v>7345</v>
      </c>
      <c r="E3593" s="1" t="s">
        <v>7346</v>
      </c>
      <c r="F3593" s="1" t="s">
        <v>346</v>
      </c>
      <c r="G3593" s="1"/>
      <c r="H3593" s="1" t="s">
        <v>9</v>
      </c>
    </row>
    <row r="3594" spans="1:8" x14ac:dyDescent="0.3">
      <c r="A3594" s="1">
        <v>592</v>
      </c>
      <c r="B3594" s="1" t="s">
        <v>6140</v>
      </c>
      <c r="C3594" s="1" t="s">
        <v>2022</v>
      </c>
      <c r="D3594" s="1" t="s">
        <v>7347</v>
      </c>
      <c r="E3594" s="1" t="s">
        <v>7348</v>
      </c>
      <c r="F3594" s="1" t="s">
        <v>346</v>
      </c>
      <c r="G3594" s="1"/>
      <c r="H3594" s="1" t="s">
        <v>9</v>
      </c>
    </row>
    <row r="3595" spans="1:8" x14ac:dyDescent="0.3">
      <c r="A3595" s="1">
        <v>593</v>
      </c>
      <c r="B3595" s="1" t="s">
        <v>6140</v>
      </c>
      <c r="C3595" s="1" t="s">
        <v>3566</v>
      </c>
      <c r="D3595" s="1" t="s">
        <v>7349</v>
      </c>
      <c r="E3595" s="1" t="s">
        <v>7350</v>
      </c>
      <c r="F3595" s="1" t="s">
        <v>346</v>
      </c>
      <c r="G3595" s="1"/>
      <c r="H3595" s="1" t="s">
        <v>9</v>
      </c>
    </row>
    <row r="3596" spans="1:8" x14ac:dyDescent="0.3">
      <c r="A3596" s="1">
        <v>594</v>
      </c>
      <c r="B3596" s="1" t="s">
        <v>6140</v>
      </c>
      <c r="C3596" s="1" t="s">
        <v>3038</v>
      </c>
      <c r="D3596" s="1" t="s">
        <v>7351</v>
      </c>
      <c r="E3596" s="1" t="s">
        <v>7352</v>
      </c>
      <c r="F3596" s="1" t="s">
        <v>346</v>
      </c>
      <c r="G3596" s="1">
        <v>20</v>
      </c>
      <c r="H3596" s="1" t="s">
        <v>9</v>
      </c>
    </row>
    <row r="3597" spans="1:8" x14ac:dyDescent="0.3">
      <c r="A3597" s="1">
        <v>595</v>
      </c>
      <c r="B3597" s="1" t="s">
        <v>6140</v>
      </c>
      <c r="C3597" s="1" t="s">
        <v>130</v>
      </c>
      <c r="D3597" s="1" t="s">
        <v>7353</v>
      </c>
      <c r="E3597" s="1" t="s">
        <v>7354</v>
      </c>
      <c r="F3597" s="1" t="s">
        <v>346</v>
      </c>
      <c r="G3597" s="1">
        <v>20</v>
      </c>
      <c r="H3597" s="1" t="s">
        <v>9</v>
      </c>
    </row>
    <row r="3598" spans="1:8" x14ac:dyDescent="0.3">
      <c r="A3598" s="1">
        <v>596</v>
      </c>
      <c r="B3598" s="1" t="s">
        <v>6140</v>
      </c>
      <c r="C3598" s="1" t="s">
        <v>1561</v>
      </c>
      <c r="D3598" s="1" t="s">
        <v>7355</v>
      </c>
      <c r="E3598" s="1" t="s">
        <v>7356</v>
      </c>
      <c r="F3598" s="1" t="s">
        <v>346</v>
      </c>
      <c r="G3598" s="1"/>
      <c r="H3598" s="1" t="s">
        <v>117</v>
      </c>
    </row>
    <row r="3599" spans="1:8" x14ac:dyDescent="0.3">
      <c r="A3599" s="1">
        <v>597</v>
      </c>
      <c r="B3599" s="1" t="s">
        <v>6140</v>
      </c>
      <c r="C3599" s="1" t="s">
        <v>3038</v>
      </c>
      <c r="D3599" s="1" t="s">
        <v>7357</v>
      </c>
      <c r="E3599" s="1" t="s">
        <v>7358</v>
      </c>
      <c r="F3599" s="1" t="s">
        <v>346</v>
      </c>
      <c r="G3599" s="1">
        <v>20</v>
      </c>
      <c r="H3599" s="1" t="s">
        <v>9</v>
      </c>
    </row>
    <row r="3600" spans="1:8" x14ac:dyDescent="0.3">
      <c r="A3600" s="1">
        <v>598</v>
      </c>
      <c r="B3600" s="1" t="s">
        <v>6140</v>
      </c>
      <c r="C3600" s="1" t="s">
        <v>5</v>
      </c>
      <c r="D3600" s="1" t="s">
        <v>7359</v>
      </c>
      <c r="E3600" s="1" t="s">
        <v>7360</v>
      </c>
      <c r="F3600" s="1" t="s">
        <v>346</v>
      </c>
      <c r="G3600" s="1"/>
      <c r="H3600" s="1" t="s">
        <v>9</v>
      </c>
    </row>
    <row r="3601" spans="1:8" x14ac:dyDescent="0.3">
      <c r="A3601" s="1">
        <v>599</v>
      </c>
      <c r="B3601" s="1" t="s">
        <v>6140</v>
      </c>
      <c r="C3601" s="1" t="s">
        <v>6615</v>
      </c>
      <c r="D3601" s="1" t="s">
        <v>7361</v>
      </c>
      <c r="E3601" s="1" t="s">
        <v>7362</v>
      </c>
      <c r="F3601" s="1" t="s">
        <v>346</v>
      </c>
      <c r="G3601" s="1"/>
      <c r="H3601" s="1" t="s">
        <v>9</v>
      </c>
    </row>
    <row r="3602" spans="1:8" x14ac:dyDescent="0.3">
      <c r="A3602" s="1">
        <v>600</v>
      </c>
      <c r="B3602" s="1" t="s">
        <v>6140</v>
      </c>
      <c r="C3602" s="1" t="s">
        <v>1630</v>
      </c>
      <c r="D3602" s="1" t="s">
        <v>7363</v>
      </c>
      <c r="E3602" s="1" t="s">
        <v>7364</v>
      </c>
      <c r="F3602" s="1" t="s">
        <v>346</v>
      </c>
      <c r="G3602" s="1">
        <v>20</v>
      </c>
      <c r="H3602" s="1" t="s">
        <v>9</v>
      </c>
    </row>
    <row r="3603" spans="1:8" x14ac:dyDescent="0.3">
      <c r="A3603" s="1">
        <v>601</v>
      </c>
      <c r="B3603" s="1" t="s">
        <v>6140</v>
      </c>
      <c r="C3603" s="1" t="s">
        <v>3373</v>
      </c>
      <c r="D3603" s="1" t="s">
        <v>7365</v>
      </c>
      <c r="E3603" s="1" t="s">
        <v>7366</v>
      </c>
      <c r="F3603" s="1" t="s">
        <v>346</v>
      </c>
      <c r="G3603" s="1"/>
      <c r="H3603" s="1" t="s">
        <v>9</v>
      </c>
    </row>
    <row r="3604" spans="1:8" x14ac:dyDescent="0.3">
      <c r="A3604" s="1">
        <v>602</v>
      </c>
      <c r="B3604" s="1" t="s">
        <v>6140</v>
      </c>
      <c r="C3604" s="1" t="s">
        <v>4483</v>
      </c>
      <c r="D3604" s="1" t="s">
        <v>7367</v>
      </c>
      <c r="E3604" s="1" t="s">
        <v>7368</v>
      </c>
      <c r="F3604" s="1" t="s">
        <v>346</v>
      </c>
      <c r="G3604" s="1"/>
      <c r="H3604" s="1" t="s">
        <v>9</v>
      </c>
    </row>
    <row r="3605" spans="1:8" x14ac:dyDescent="0.3">
      <c r="A3605" s="1">
        <v>603</v>
      </c>
      <c r="B3605" s="1" t="s">
        <v>6140</v>
      </c>
      <c r="C3605" s="1" t="s">
        <v>5</v>
      </c>
      <c r="D3605" s="1" t="s">
        <v>7369</v>
      </c>
      <c r="E3605" s="1" t="s">
        <v>7370</v>
      </c>
      <c r="F3605" s="1" t="s">
        <v>346</v>
      </c>
      <c r="G3605" s="1">
        <v>20</v>
      </c>
      <c r="H3605" s="1" t="s">
        <v>9</v>
      </c>
    </row>
    <row r="3606" spans="1:8" x14ac:dyDescent="0.3">
      <c r="A3606" s="1">
        <v>604</v>
      </c>
      <c r="B3606" s="1" t="s">
        <v>6140</v>
      </c>
      <c r="C3606" s="1" t="s">
        <v>6272</v>
      </c>
      <c r="D3606" s="1" t="s">
        <v>7371</v>
      </c>
      <c r="E3606" s="1" t="s">
        <v>7372</v>
      </c>
      <c r="F3606" s="1" t="s">
        <v>346</v>
      </c>
      <c r="G3606" s="1"/>
      <c r="H3606" s="1" t="s">
        <v>9</v>
      </c>
    </row>
    <row r="3607" spans="1:8" x14ac:dyDescent="0.3">
      <c r="A3607" s="1">
        <v>605</v>
      </c>
      <c r="B3607" s="1" t="s">
        <v>6140</v>
      </c>
      <c r="C3607" s="1" t="s">
        <v>130</v>
      </c>
      <c r="D3607" s="1" t="s">
        <v>7373</v>
      </c>
      <c r="E3607" s="1" t="s">
        <v>7374</v>
      </c>
      <c r="F3607" s="1" t="s">
        <v>346</v>
      </c>
      <c r="G3607" s="1">
        <v>20</v>
      </c>
      <c r="H3607" s="1" t="s">
        <v>9</v>
      </c>
    </row>
    <row r="3608" spans="1:8" x14ac:dyDescent="0.3">
      <c r="A3608" s="1">
        <v>606</v>
      </c>
      <c r="B3608" s="1" t="s">
        <v>6140</v>
      </c>
      <c r="C3608" s="1" t="s">
        <v>3373</v>
      </c>
      <c r="D3608" s="1" t="s">
        <v>7375</v>
      </c>
      <c r="E3608" s="1" t="s">
        <v>7376</v>
      </c>
      <c r="F3608" s="1" t="s">
        <v>346</v>
      </c>
      <c r="G3608" s="1"/>
      <c r="H3608" s="1" t="s">
        <v>9</v>
      </c>
    </row>
    <row r="3609" spans="1:8" x14ac:dyDescent="0.3">
      <c r="A3609" s="1">
        <v>607</v>
      </c>
      <c r="B3609" s="1" t="s">
        <v>233</v>
      </c>
      <c r="C3609" s="1" t="s">
        <v>6657</v>
      </c>
      <c r="D3609" s="1" t="s">
        <v>7377</v>
      </c>
      <c r="E3609" s="1" t="s">
        <v>7378</v>
      </c>
      <c r="F3609" s="1" t="s">
        <v>346</v>
      </c>
      <c r="G3609" s="1"/>
      <c r="H3609" s="1" t="s">
        <v>257</v>
      </c>
    </row>
    <row r="3610" spans="1:8" x14ac:dyDescent="0.3">
      <c r="A3610" s="1">
        <v>608</v>
      </c>
      <c r="B3610" s="1" t="s">
        <v>6140</v>
      </c>
      <c r="C3610" s="1" t="s">
        <v>130</v>
      </c>
      <c r="D3610" s="1" t="s">
        <v>7379</v>
      </c>
      <c r="E3610" s="1" t="s">
        <v>7380</v>
      </c>
      <c r="F3610" s="1" t="s">
        <v>346</v>
      </c>
      <c r="G3610" s="1">
        <v>20</v>
      </c>
      <c r="H3610" s="1" t="s">
        <v>9</v>
      </c>
    </row>
    <row r="3611" spans="1:8" x14ac:dyDescent="0.3">
      <c r="A3611" s="1">
        <v>609</v>
      </c>
      <c r="B3611" s="1" t="s">
        <v>6140</v>
      </c>
      <c r="C3611" s="1" t="s">
        <v>5</v>
      </c>
      <c r="D3611" s="1" t="s">
        <v>7381</v>
      </c>
      <c r="E3611" s="1" t="s">
        <v>7382</v>
      </c>
      <c r="F3611" s="1" t="s">
        <v>346</v>
      </c>
      <c r="G3611" s="1">
        <v>20</v>
      </c>
      <c r="H3611" s="1" t="s">
        <v>9</v>
      </c>
    </row>
    <row r="3612" spans="1:8" x14ac:dyDescent="0.3">
      <c r="A3612" s="1">
        <v>610</v>
      </c>
      <c r="B3612" s="1" t="s">
        <v>6140</v>
      </c>
      <c r="C3612" s="1" t="s">
        <v>4483</v>
      </c>
      <c r="D3612" s="1" t="s">
        <v>7383</v>
      </c>
      <c r="E3612" s="1" t="s">
        <v>7384</v>
      </c>
      <c r="F3612" s="1" t="s">
        <v>346</v>
      </c>
      <c r="G3612" s="1"/>
      <c r="H3612" s="1" t="s">
        <v>9</v>
      </c>
    </row>
    <row r="3613" spans="1:8" x14ac:dyDescent="0.3">
      <c r="A3613" s="1">
        <v>611</v>
      </c>
      <c r="B3613" s="1" t="s">
        <v>6140</v>
      </c>
      <c r="C3613" s="1" t="s">
        <v>529</v>
      </c>
      <c r="D3613" s="1" t="s">
        <v>7385</v>
      </c>
      <c r="E3613" s="1" t="s">
        <v>7386</v>
      </c>
      <c r="F3613" s="1" t="s">
        <v>346</v>
      </c>
      <c r="G3613" s="1"/>
      <c r="H3613" s="1" t="s">
        <v>9</v>
      </c>
    </row>
    <row r="3614" spans="1:8" x14ac:dyDescent="0.3">
      <c r="A3614" s="1">
        <v>612</v>
      </c>
      <c r="B3614" s="1" t="s">
        <v>6140</v>
      </c>
      <c r="C3614" s="1" t="s">
        <v>3373</v>
      </c>
      <c r="D3614" s="1" t="s">
        <v>7387</v>
      </c>
      <c r="E3614" s="1" t="s">
        <v>7388</v>
      </c>
      <c r="F3614" s="1" t="s">
        <v>346</v>
      </c>
      <c r="G3614" s="1"/>
      <c r="H3614" s="1" t="s">
        <v>9</v>
      </c>
    </row>
    <row r="3615" spans="1:8" x14ac:dyDescent="0.3">
      <c r="A3615" s="1">
        <v>613</v>
      </c>
      <c r="B3615" s="1" t="s">
        <v>6140</v>
      </c>
      <c r="C3615" s="1" t="s">
        <v>6615</v>
      </c>
      <c r="D3615" s="1" t="s">
        <v>7389</v>
      </c>
      <c r="E3615" s="1" t="s">
        <v>7390</v>
      </c>
      <c r="F3615" s="1" t="s">
        <v>346</v>
      </c>
      <c r="G3615" s="1">
        <v>20</v>
      </c>
      <c r="H3615" s="1" t="s">
        <v>9</v>
      </c>
    </row>
    <row r="3616" spans="1:8" x14ac:dyDescent="0.3">
      <c r="A3616" s="1">
        <v>614</v>
      </c>
      <c r="B3616" s="1" t="s">
        <v>6140</v>
      </c>
      <c r="C3616" s="1" t="s">
        <v>1630</v>
      </c>
      <c r="D3616" s="1" t="s">
        <v>7391</v>
      </c>
      <c r="E3616" s="1" t="s">
        <v>7392</v>
      </c>
      <c r="F3616" s="1" t="s">
        <v>346</v>
      </c>
      <c r="G3616" s="1">
        <v>40</v>
      </c>
      <c r="H3616" s="1" t="s">
        <v>9</v>
      </c>
    </row>
    <row r="3617" spans="1:8" x14ac:dyDescent="0.3">
      <c r="A3617" s="1">
        <v>615</v>
      </c>
      <c r="B3617" s="1" t="s">
        <v>6140</v>
      </c>
      <c r="C3617" s="1" t="s">
        <v>4483</v>
      </c>
      <c r="D3617" s="1" t="s">
        <v>7393</v>
      </c>
      <c r="E3617" s="1" t="s">
        <v>7394</v>
      </c>
      <c r="F3617" s="1" t="s">
        <v>346</v>
      </c>
      <c r="G3617" s="1"/>
      <c r="H3617" s="1" t="s">
        <v>9</v>
      </c>
    </row>
    <row r="3618" spans="1:8" x14ac:dyDescent="0.3">
      <c r="A3618" s="1">
        <v>616</v>
      </c>
      <c r="B3618" s="1" t="s">
        <v>6140</v>
      </c>
      <c r="C3618" s="1" t="s">
        <v>3038</v>
      </c>
      <c r="D3618" s="1" t="s">
        <v>7395</v>
      </c>
      <c r="E3618" s="1" t="s">
        <v>7396</v>
      </c>
      <c r="F3618" s="1" t="s">
        <v>346</v>
      </c>
      <c r="G3618" s="1">
        <v>20</v>
      </c>
      <c r="H3618" s="1" t="s">
        <v>9</v>
      </c>
    </row>
    <row r="3619" spans="1:8" x14ac:dyDescent="0.3">
      <c r="A3619" s="1">
        <v>617</v>
      </c>
      <c r="B3619" s="1" t="s">
        <v>5722</v>
      </c>
      <c r="C3619" s="1" t="s">
        <v>3478</v>
      </c>
      <c r="D3619" s="1" t="s">
        <v>7397</v>
      </c>
      <c r="E3619" s="1" t="s">
        <v>7398</v>
      </c>
      <c r="F3619" s="1" t="s">
        <v>346</v>
      </c>
      <c r="G3619" s="1"/>
      <c r="H3619" s="1" t="s">
        <v>257</v>
      </c>
    </row>
    <row r="3620" spans="1:8" x14ac:dyDescent="0.3">
      <c r="A3620" s="1">
        <v>618</v>
      </c>
      <c r="B3620" s="1" t="s">
        <v>6140</v>
      </c>
      <c r="C3620" s="1" t="s">
        <v>1630</v>
      </c>
      <c r="D3620" s="1" t="s">
        <v>7399</v>
      </c>
      <c r="E3620" s="1" t="s">
        <v>7400</v>
      </c>
      <c r="F3620" s="1" t="s">
        <v>346</v>
      </c>
      <c r="G3620" s="1">
        <v>40</v>
      </c>
      <c r="H3620" s="1" t="s">
        <v>9</v>
      </c>
    </row>
    <row r="3621" spans="1:8" x14ac:dyDescent="0.3">
      <c r="A3621" s="1">
        <v>619</v>
      </c>
      <c r="B3621" s="1" t="s">
        <v>6140</v>
      </c>
      <c r="C3621" s="1" t="s">
        <v>6615</v>
      </c>
      <c r="D3621" s="1" t="s">
        <v>7401</v>
      </c>
      <c r="E3621" s="1" t="s">
        <v>7402</v>
      </c>
      <c r="F3621" s="1" t="s">
        <v>346</v>
      </c>
      <c r="G3621" s="1"/>
      <c r="H3621" s="1" t="s">
        <v>9</v>
      </c>
    </row>
    <row r="3622" spans="1:8" x14ac:dyDescent="0.3">
      <c r="A3622" s="1">
        <v>620</v>
      </c>
      <c r="B3622" s="1" t="s">
        <v>5603</v>
      </c>
      <c r="C3622" s="1" t="s">
        <v>27</v>
      </c>
      <c r="D3622" s="1" t="s">
        <v>7403</v>
      </c>
      <c r="E3622" s="1" t="s">
        <v>7404</v>
      </c>
      <c r="F3622" s="1" t="s">
        <v>346</v>
      </c>
      <c r="G3622" s="1"/>
      <c r="H3622" s="1" t="s">
        <v>257</v>
      </c>
    </row>
    <row r="3623" spans="1:8" x14ac:dyDescent="0.3">
      <c r="A3623" s="1">
        <v>621</v>
      </c>
      <c r="B3623" s="1" t="s">
        <v>6140</v>
      </c>
      <c r="C3623" s="1" t="s">
        <v>3373</v>
      </c>
      <c r="D3623" s="1" t="s">
        <v>7405</v>
      </c>
      <c r="E3623" s="1" t="s">
        <v>7406</v>
      </c>
      <c r="F3623" s="1" t="s">
        <v>346</v>
      </c>
      <c r="G3623" s="1"/>
      <c r="H3623" s="1" t="s">
        <v>9</v>
      </c>
    </row>
    <row r="3624" spans="1:8" x14ac:dyDescent="0.3">
      <c r="A3624" s="1">
        <v>622</v>
      </c>
      <c r="B3624" s="1" t="s">
        <v>6140</v>
      </c>
      <c r="C3624" s="1" t="s">
        <v>3038</v>
      </c>
      <c r="D3624" s="1" t="s">
        <v>7407</v>
      </c>
      <c r="E3624" s="1" t="s">
        <v>7408</v>
      </c>
      <c r="F3624" s="1" t="s">
        <v>346</v>
      </c>
      <c r="G3624" s="1">
        <v>20</v>
      </c>
      <c r="H3624" s="1" t="s">
        <v>9</v>
      </c>
    </row>
    <row r="3625" spans="1:8" x14ac:dyDescent="0.3">
      <c r="A3625" s="1">
        <v>623</v>
      </c>
      <c r="B3625" s="1" t="s">
        <v>6140</v>
      </c>
      <c r="C3625" s="1" t="s">
        <v>130</v>
      </c>
      <c r="D3625" s="1" t="s">
        <v>7409</v>
      </c>
      <c r="E3625" s="1" t="s">
        <v>7410</v>
      </c>
      <c r="F3625" s="1" t="s">
        <v>346</v>
      </c>
      <c r="G3625" s="1">
        <v>20</v>
      </c>
      <c r="H3625" s="1" t="s">
        <v>9</v>
      </c>
    </row>
    <row r="3626" spans="1:8" x14ac:dyDescent="0.3">
      <c r="A3626" s="1">
        <v>624</v>
      </c>
      <c r="B3626" s="1" t="s">
        <v>6140</v>
      </c>
      <c r="C3626" s="1" t="s">
        <v>6272</v>
      </c>
      <c r="D3626" s="1" t="s">
        <v>7411</v>
      </c>
      <c r="E3626" s="1" t="s">
        <v>7412</v>
      </c>
      <c r="F3626" s="1" t="s">
        <v>346</v>
      </c>
      <c r="G3626" s="1"/>
      <c r="H3626" s="1" t="s">
        <v>9</v>
      </c>
    </row>
    <row r="3627" spans="1:8" x14ac:dyDescent="0.3">
      <c r="A3627" s="1">
        <v>625</v>
      </c>
      <c r="B3627" s="1" t="s">
        <v>233</v>
      </c>
      <c r="C3627" s="1" t="s">
        <v>4338</v>
      </c>
      <c r="D3627" s="1" t="s">
        <v>7413</v>
      </c>
      <c r="E3627" s="1" t="s">
        <v>7414</v>
      </c>
      <c r="F3627" s="1" t="s">
        <v>346</v>
      </c>
      <c r="G3627" s="1"/>
      <c r="H3627" s="1" t="s">
        <v>9</v>
      </c>
    </row>
    <row r="3628" spans="1:8" x14ac:dyDescent="0.3">
      <c r="A3628" s="1">
        <v>626</v>
      </c>
      <c r="B3628" s="1" t="s">
        <v>6140</v>
      </c>
      <c r="C3628" s="1" t="s">
        <v>130</v>
      </c>
      <c r="D3628" s="1" t="s">
        <v>7415</v>
      </c>
      <c r="E3628" s="1" t="s">
        <v>7416</v>
      </c>
      <c r="F3628" s="1" t="s">
        <v>346</v>
      </c>
      <c r="G3628" s="1">
        <v>20</v>
      </c>
      <c r="H3628" s="1" t="s">
        <v>257</v>
      </c>
    </row>
    <row r="3629" spans="1:8" x14ac:dyDescent="0.3">
      <c r="A3629" s="1">
        <v>627</v>
      </c>
      <c r="B3629" s="1" t="s">
        <v>6140</v>
      </c>
      <c r="C3629" s="1" t="s">
        <v>6795</v>
      </c>
      <c r="D3629" s="1" t="s">
        <v>7417</v>
      </c>
      <c r="E3629" s="1" t="s">
        <v>7418</v>
      </c>
      <c r="F3629" s="1" t="s">
        <v>346</v>
      </c>
      <c r="G3629" s="1"/>
      <c r="H3629" s="1" t="s">
        <v>117</v>
      </c>
    </row>
    <row r="3630" spans="1:8" x14ac:dyDescent="0.3">
      <c r="A3630" s="1">
        <v>628</v>
      </c>
      <c r="B3630" s="1" t="s">
        <v>6140</v>
      </c>
      <c r="C3630" s="1" t="s">
        <v>3926</v>
      </c>
      <c r="D3630" s="1" t="s">
        <v>7419</v>
      </c>
      <c r="E3630" s="1" t="s">
        <v>7420</v>
      </c>
      <c r="F3630" s="1" t="s">
        <v>346</v>
      </c>
      <c r="G3630" s="1"/>
      <c r="H3630" s="1" t="s">
        <v>9</v>
      </c>
    </row>
    <row r="3631" spans="1:8" x14ac:dyDescent="0.3">
      <c r="A3631" s="1">
        <v>629</v>
      </c>
      <c r="B3631" s="1" t="s">
        <v>6140</v>
      </c>
      <c r="C3631" s="1" t="s">
        <v>1630</v>
      </c>
      <c r="D3631" s="1" t="s">
        <v>7421</v>
      </c>
      <c r="E3631" s="1" t="s">
        <v>7422</v>
      </c>
      <c r="F3631" s="1" t="s">
        <v>346</v>
      </c>
      <c r="G3631" s="1">
        <v>40</v>
      </c>
      <c r="H3631" s="1" t="s">
        <v>9</v>
      </c>
    </row>
    <row r="3632" spans="1:8" x14ac:dyDescent="0.3">
      <c r="A3632" s="1">
        <v>630</v>
      </c>
      <c r="B3632" s="1" t="s">
        <v>6140</v>
      </c>
      <c r="C3632" s="1" t="s">
        <v>1630</v>
      </c>
      <c r="D3632" s="1" t="s">
        <v>7423</v>
      </c>
      <c r="E3632" s="1" t="s">
        <v>7424</v>
      </c>
      <c r="F3632" s="1" t="s">
        <v>346</v>
      </c>
      <c r="G3632" s="1">
        <v>40</v>
      </c>
      <c r="H3632" s="1" t="s">
        <v>9</v>
      </c>
    </row>
    <row r="3633" spans="1:8" x14ac:dyDescent="0.3">
      <c r="A3633" s="1">
        <v>631</v>
      </c>
      <c r="B3633" s="1" t="s">
        <v>6140</v>
      </c>
      <c r="C3633" s="1" t="s">
        <v>6795</v>
      </c>
      <c r="D3633" s="1" t="s">
        <v>7425</v>
      </c>
      <c r="E3633" s="1" t="s">
        <v>7426</v>
      </c>
      <c r="F3633" s="1" t="s">
        <v>346</v>
      </c>
      <c r="G3633" s="1"/>
      <c r="H3633" s="1" t="s">
        <v>9</v>
      </c>
    </row>
    <row r="3634" spans="1:8" x14ac:dyDescent="0.3">
      <c r="A3634" s="1">
        <v>632</v>
      </c>
      <c r="B3634" s="1" t="s">
        <v>6140</v>
      </c>
      <c r="C3634" s="1" t="s">
        <v>5</v>
      </c>
      <c r="D3634" s="1" t="s">
        <v>7427</v>
      </c>
      <c r="E3634" s="1" t="s">
        <v>7428</v>
      </c>
      <c r="F3634" s="1" t="s">
        <v>346</v>
      </c>
      <c r="G3634" s="1">
        <v>20</v>
      </c>
      <c r="H3634" s="1" t="s">
        <v>9</v>
      </c>
    </row>
    <row r="3635" spans="1:8" x14ac:dyDescent="0.3">
      <c r="A3635" s="1">
        <v>633</v>
      </c>
      <c r="B3635" s="1" t="s">
        <v>233</v>
      </c>
      <c r="C3635" s="1" t="s">
        <v>6657</v>
      </c>
      <c r="D3635" s="1" t="s">
        <v>7429</v>
      </c>
      <c r="E3635" s="1" t="s">
        <v>7430</v>
      </c>
      <c r="F3635" s="1" t="s">
        <v>346</v>
      </c>
      <c r="G3635" s="1"/>
      <c r="H3635" s="1" t="s">
        <v>9</v>
      </c>
    </row>
    <row r="3636" spans="1:8" x14ac:dyDescent="0.3">
      <c r="A3636" s="1">
        <v>634</v>
      </c>
      <c r="B3636" s="1" t="s">
        <v>6140</v>
      </c>
      <c r="C3636" s="1" t="s">
        <v>4483</v>
      </c>
      <c r="D3636" s="1" t="s">
        <v>7431</v>
      </c>
      <c r="E3636" s="1" t="s">
        <v>7432</v>
      </c>
      <c r="F3636" s="1" t="s">
        <v>346</v>
      </c>
      <c r="G3636" s="1"/>
      <c r="H3636" s="1" t="s">
        <v>9</v>
      </c>
    </row>
    <row r="3637" spans="1:8" x14ac:dyDescent="0.3">
      <c r="A3637" s="1">
        <v>635</v>
      </c>
      <c r="B3637" s="1" t="s">
        <v>6140</v>
      </c>
      <c r="C3637" s="1" t="s">
        <v>529</v>
      </c>
      <c r="D3637" s="1" t="s">
        <v>7433</v>
      </c>
      <c r="E3637" s="1" t="s">
        <v>7434</v>
      </c>
      <c r="F3637" s="1" t="s">
        <v>346</v>
      </c>
      <c r="G3637" s="1"/>
      <c r="H3637" s="1" t="s">
        <v>9</v>
      </c>
    </row>
    <row r="3638" spans="1:8" x14ac:dyDescent="0.3">
      <c r="A3638" s="1">
        <v>636</v>
      </c>
      <c r="B3638" s="1" t="s">
        <v>60</v>
      </c>
      <c r="C3638" s="1" t="s">
        <v>61</v>
      </c>
      <c r="D3638" s="1" t="s">
        <v>7435</v>
      </c>
      <c r="E3638" s="1" t="s">
        <v>7436</v>
      </c>
      <c r="F3638" s="1" t="s">
        <v>346</v>
      </c>
      <c r="G3638" s="1"/>
      <c r="H3638" s="1" t="s">
        <v>9</v>
      </c>
    </row>
    <row r="3639" spans="1:8" x14ac:dyDescent="0.3">
      <c r="A3639" s="1">
        <v>637</v>
      </c>
      <c r="B3639" s="1" t="s">
        <v>6140</v>
      </c>
      <c r="C3639" s="1" t="s">
        <v>3566</v>
      </c>
      <c r="D3639" s="1" t="s">
        <v>7437</v>
      </c>
      <c r="E3639" s="1" t="s">
        <v>7438</v>
      </c>
      <c r="F3639" s="1" t="s">
        <v>346</v>
      </c>
      <c r="G3639" s="1"/>
      <c r="H3639" s="1" t="s">
        <v>9</v>
      </c>
    </row>
    <row r="3640" spans="1:8" x14ac:dyDescent="0.3">
      <c r="A3640" s="1">
        <v>638</v>
      </c>
      <c r="B3640" s="1" t="s">
        <v>5556</v>
      </c>
      <c r="C3640" s="1" t="s">
        <v>671</v>
      </c>
      <c r="D3640" s="1" t="s">
        <v>7439</v>
      </c>
      <c r="E3640" s="1" t="s">
        <v>7440</v>
      </c>
      <c r="F3640" s="1" t="s">
        <v>346</v>
      </c>
      <c r="G3640" s="1"/>
      <c r="H3640" s="1" t="s">
        <v>9</v>
      </c>
    </row>
    <row r="3641" spans="1:8" x14ac:dyDescent="0.3">
      <c r="A3641" s="1">
        <v>639</v>
      </c>
      <c r="B3641" s="1" t="s">
        <v>6140</v>
      </c>
      <c r="C3641" s="1" t="s">
        <v>1630</v>
      </c>
      <c r="D3641" s="1" t="s">
        <v>7441</v>
      </c>
      <c r="E3641" s="1" t="s">
        <v>7442</v>
      </c>
      <c r="F3641" s="1" t="s">
        <v>346</v>
      </c>
      <c r="G3641" s="1">
        <v>20</v>
      </c>
      <c r="H3641" s="1" t="s">
        <v>9</v>
      </c>
    </row>
    <row r="3642" spans="1:8" x14ac:dyDescent="0.3">
      <c r="A3642" s="1">
        <v>640</v>
      </c>
      <c r="B3642" s="1" t="s">
        <v>6140</v>
      </c>
      <c r="C3642" s="1" t="s">
        <v>6615</v>
      </c>
      <c r="D3642" s="1" t="s">
        <v>7443</v>
      </c>
      <c r="E3642" s="1" t="s">
        <v>7444</v>
      </c>
      <c r="F3642" s="1" t="s">
        <v>346</v>
      </c>
      <c r="G3642" s="1">
        <v>20</v>
      </c>
      <c r="H3642" s="1" t="s">
        <v>9</v>
      </c>
    </row>
    <row r="3643" spans="1:8" x14ac:dyDescent="0.3">
      <c r="A3643" s="1">
        <v>641</v>
      </c>
      <c r="B3643" s="1" t="s">
        <v>6140</v>
      </c>
      <c r="C3643" s="1" t="s">
        <v>3038</v>
      </c>
      <c r="D3643" s="1" t="s">
        <v>7445</v>
      </c>
      <c r="E3643" s="1" t="s">
        <v>7446</v>
      </c>
      <c r="F3643" s="1" t="s">
        <v>346</v>
      </c>
      <c r="G3643" s="1"/>
      <c r="H3643" s="1" t="s">
        <v>9</v>
      </c>
    </row>
    <row r="3644" spans="1:8" x14ac:dyDescent="0.3">
      <c r="A3644" s="1">
        <v>642</v>
      </c>
      <c r="B3644" s="1" t="s">
        <v>14</v>
      </c>
      <c r="C3644" s="1" t="s">
        <v>18</v>
      </c>
      <c r="D3644" s="1" t="s">
        <v>7447</v>
      </c>
      <c r="E3644" s="1" t="s">
        <v>7448</v>
      </c>
      <c r="F3644" s="1" t="s">
        <v>346</v>
      </c>
      <c r="G3644" s="1"/>
      <c r="H3644" s="1" t="s">
        <v>9</v>
      </c>
    </row>
    <row r="3645" spans="1:8" x14ac:dyDescent="0.3">
      <c r="A3645" s="1">
        <v>643</v>
      </c>
      <c r="B3645" s="1" t="s">
        <v>657</v>
      </c>
      <c r="C3645" s="1" t="s">
        <v>658</v>
      </c>
      <c r="D3645" s="1" t="s">
        <v>7449</v>
      </c>
      <c r="E3645" s="1" t="s">
        <v>7450</v>
      </c>
      <c r="F3645" s="1" t="s">
        <v>346</v>
      </c>
      <c r="G3645" s="1">
        <v>450</v>
      </c>
      <c r="H3645" s="1" t="s">
        <v>257</v>
      </c>
    </row>
    <row r="3646" spans="1:8" x14ac:dyDescent="0.3">
      <c r="A3646" s="1">
        <v>644</v>
      </c>
      <c r="B3646" s="1" t="s">
        <v>6140</v>
      </c>
      <c r="C3646" s="1" t="s">
        <v>1630</v>
      </c>
      <c r="D3646" s="1" t="s">
        <v>7451</v>
      </c>
      <c r="E3646" s="1" t="s">
        <v>7452</v>
      </c>
      <c r="F3646" s="1" t="s">
        <v>346</v>
      </c>
      <c r="G3646" s="1">
        <v>20</v>
      </c>
      <c r="H3646" s="1" t="s">
        <v>9</v>
      </c>
    </row>
    <row r="3647" spans="1:8" x14ac:dyDescent="0.3">
      <c r="A3647" s="1">
        <v>645</v>
      </c>
      <c r="B3647" s="1" t="s">
        <v>6140</v>
      </c>
      <c r="C3647" s="1" t="s">
        <v>3373</v>
      </c>
      <c r="D3647" s="1" t="s">
        <v>7453</v>
      </c>
      <c r="E3647" s="1" t="s">
        <v>7454</v>
      </c>
      <c r="F3647" s="1" t="s">
        <v>346</v>
      </c>
      <c r="G3647" s="1"/>
      <c r="H3647" s="1" t="s">
        <v>9</v>
      </c>
    </row>
    <row r="3648" spans="1:8" x14ac:dyDescent="0.3">
      <c r="A3648" s="1">
        <v>646</v>
      </c>
      <c r="B3648" s="1" t="s">
        <v>6140</v>
      </c>
      <c r="C3648" s="1" t="s">
        <v>6272</v>
      </c>
      <c r="D3648" s="1" t="s">
        <v>7455</v>
      </c>
      <c r="E3648" s="1" t="s">
        <v>7456</v>
      </c>
      <c r="F3648" s="1" t="s">
        <v>346</v>
      </c>
      <c r="G3648" s="1"/>
      <c r="H3648" s="1" t="s">
        <v>9</v>
      </c>
    </row>
    <row r="3649" spans="1:8" x14ac:dyDescent="0.3">
      <c r="A3649" s="1">
        <v>647</v>
      </c>
      <c r="B3649" s="1" t="s">
        <v>6140</v>
      </c>
      <c r="C3649" s="1" t="s">
        <v>4483</v>
      </c>
      <c r="D3649" s="1" t="s">
        <v>7457</v>
      </c>
      <c r="E3649" s="1" t="s">
        <v>7458</v>
      </c>
      <c r="F3649" s="1" t="s">
        <v>346</v>
      </c>
      <c r="G3649" s="1"/>
      <c r="H3649" s="1" t="s">
        <v>9</v>
      </c>
    </row>
    <row r="3650" spans="1:8" x14ac:dyDescent="0.3">
      <c r="A3650" s="1">
        <v>648</v>
      </c>
      <c r="B3650" s="1" t="s">
        <v>6140</v>
      </c>
      <c r="C3650" s="1" t="s">
        <v>3373</v>
      </c>
      <c r="D3650" s="1" t="s">
        <v>7459</v>
      </c>
      <c r="E3650" s="1" t="s">
        <v>7460</v>
      </c>
      <c r="F3650" s="1" t="s">
        <v>346</v>
      </c>
      <c r="G3650" s="1"/>
      <c r="H3650" s="1" t="s">
        <v>9</v>
      </c>
    </row>
    <row r="3651" spans="1:8" x14ac:dyDescent="0.3">
      <c r="A3651" s="1">
        <v>649</v>
      </c>
      <c r="B3651" s="1" t="s">
        <v>6140</v>
      </c>
      <c r="C3651" s="1" t="s">
        <v>6615</v>
      </c>
      <c r="D3651" s="1" t="s">
        <v>7461</v>
      </c>
      <c r="E3651" s="1" t="s">
        <v>7462</v>
      </c>
      <c r="F3651" s="1" t="s">
        <v>346</v>
      </c>
      <c r="G3651" s="1">
        <v>20</v>
      </c>
      <c r="H3651" s="1" t="s">
        <v>9</v>
      </c>
    </row>
    <row r="3652" spans="1:8" x14ac:dyDescent="0.3">
      <c r="A3652" s="1">
        <v>650</v>
      </c>
      <c r="B3652" s="1" t="s">
        <v>657</v>
      </c>
      <c r="C3652" s="1" t="s">
        <v>30</v>
      </c>
      <c r="D3652" s="1" t="s">
        <v>7463</v>
      </c>
      <c r="E3652" s="1" t="s">
        <v>7464</v>
      </c>
      <c r="F3652" s="1" t="s">
        <v>346</v>
      </c>
      <c r="G3652" s="1">
        <v>450</v>
      </c>
      <c r="H3652" s="1" t="s">
        <v>9</v>
      </c>
    </row>
    <row r="3653" spans="1:8" x14ac:dyDescent="0.3">
      <c r="A3653" s="1">
        <v>651</v>
      </c>
      <c r="B3653" s="1" t="s">
        <v>6140</v>
      </c>
      <c r="C3653" s="1" t="s">
        <v>6482</v>
      </c>
      <c r="D3653" s="1" t="s">
        <v>7465</v>
      </c>
      <c r="E3653" s="1" t="s">
        <v>7466</v>
      </c>
      <c r="F3653" s="1" t="s">
        <v>346</v>
      </c>
      <c r="G3653" s="1"/>
      <c r="H3653" s="1" t="s">
        <v>9</v>
      </c>
    </row>
    <row r="3654" spans="1:8" x14ac:dyDescent="0.3">
      <c r="A3654" s="1">
        <v>652</v>
      </c>
      <c r="B3654" s="1" t="s">
        <v>6140</v>
      </c>
      <c r="C3654" s="1" t="s">
        <v>5</v>
      </c>
      <c r="D3654" s="1" t="s">
        <v>7467</v>
      </c>
      <c r="E3654" s="1" t="s">
        <v>7468</v>
      </c>
      <c r="F3654" s="1" t="s">
        <v>346</v>
      </c>
      <c r="G3654" s="1">
        <v>20</v>
      </c>
      <c r="H3654" s="1" t="s">
        <v>9</v>
      </c>
    </row>
    <row r="3655" spans="1:8" x14ac:dyDescent="0.3">
      <c r="A3655" s="1">
        <v>653</v>
      </c>
      <c r="B3655" s="1" t="s">
        <v>6140</v>
      </c>
      <c r="C3655" s="1" t="s">
        <v>2022</v>
      </c>
      <c r="D3655" s="1" t="s">
        <v>7469</v>
      </c>
      <c r="E3655" s="1" t="s">
        <v>7470</v>
      </c>
      <c r="F3655" s="1" t="s">
        <v>346</v>
      </c>
      <c r="G3655" s="1"/>
      <c r="H3655" s="1" t="s">
        <v>117</v>
      </c>
    </row>
    <row r="3656" spans="1:8" x14ac:dyDescent="0.3">
      <c r="A3656" s="1">
        <v>654</v>
      </c>
      <c r="B3656" s="1" t="s">
        <v>6140</v>
      </c>
      <c r="C3656" s="1" t="s">
        <v>6615</v>
      </c>
      <c r="D3656" s="1" t="s">
        <v>7471</v>
      </c>
      <c r="E3656" s="1" t="s">
        <v>7472</v>
      </c>
      <c r="F3656" s="1" t="s">
        <v>346</v>
      </c>
      <c r="G3656" s="1">
        <v>20</v>
      </c>
      <c r="H3656" s="1" t="s">
        <v>9</v>
      </c>
    </row>
    <row r="3657" spans="1:8" x14ac:dyDescent="0.3">
      <c r="A3657" s="1">
        <v>655</v>
      </c>
      <c r="B3657" s="1" t="s">
        <v>6140</v>
      </c>
      <c r="C3657" s="1" t="s">
        <v>4483</v>
      </c>
      <c r="D3657" s="1" t="s">
        <v>7473</v>
      </c>
      <c r="E3657" s="1" t="s">
        <v>7474</v>
      </c>
      <c r="F3657" s="1" t="s">
        <v>346</v>
      </c>
      <c r="G3657" s="1"/>
      <c r="H3657" s="1" t="s">
        <v>9</v>
      </c>
    </row>
    <row r="3658" spans="1:8" x14ac:dyDescent="0.3">
      <c r="A3658" s="1">
        <v>656</v>
      </c>
      <c r="B3658" s="1" t="s">
        <v>6140</v>
      </c>
      <c r="C3658" s="1" t="s">
        <v>529</v>
      </c>
      <c r="D3658" s="1" t="s">
        <v>7475</v>
      </c>
      <c r="E3658" s="1" t="s">
        <v>7476</v>
      </c>
      <c r="F3658" s="1" t="s">
        <v>346</v>
      </c>
      <c r="G3658" s="1"/>
      <c r="H3658" s="1" t="s">
        <v>9</v>
      </c>
    </row>
    <row r="3659" spans="1:8" x14ac:dyDescent="0.3">
      <c r="A3659" s="1">
        <v>657</v>
      </c>
      <c r="B3659" s="1" t="s">
        <v>6140</v>
      </c>
      <c r="C3659" s="1" t="s">
        <v>5</v>
      </c>
      <c r="D3659" s="1" t="s">
        <v>7477</v>
      </c>
      <c r="E3659" s="1" t="s">
        <v>7478</v>
      </c>
      <c r="F3659" s="1" t="s">
        <v>346</v>
      </c>
      <c r="G3659" s="1"/>
      <c r="H3659" s="1" t="s">
        <v>9</v>
      </c>
    </row>
    <row r="3660" spans="1:8" x14ac:dyDescent="0.3">
      <c r="A3660" s="1">
        <v>658</v>
      </c>
      <c r="B3660" s="1" t="s">
        <v>6140</v>
      </c>
      <c r="C3660" s="1" t="s">
        <v>3373</v>
      </c>
      <c r="D3660" s="1" t="s">
        <v>7479</v>
      </c>
      <c r="E3660" s="1" t="s">
        <v>7480</v>
      </c>
      <c r="F3660" s="1" t="s">
        <v>346</v>
      </c>
      <c r="G3660" s="1"/>
      <c r="H3660" s="1" t="s">
        <v>9</v>
      </c>
    </row>
    <row r="3661" spans="1:8" x14ac:dyDescent="0.3">
      <c r="A3661" s="1">
        <v>659</v>
      </c>
      <c r="B3661" s="1" t="s">
        <v>6140</v>
      </c>
      <c r="C3661" s="1" t="s">
        <v>5</v>
      </c>
      <c r="D3661" s="1" t="s">
        <v>7481</v>
      </c>
      <c r="E3661" s="1" t="s">
        <v>7482</v>
      </c>
      <c r="F3661" s="1" t="s">
        <v>346</v>
      </c>
      <c r="G3661" s="1">
        <v>20</v>
      </c>
      <c r="H3661" s="1" t="s">
        <v>9</v>
      </c>
    </row>
    <row r="3662" spans="1:8" x14ac:dyDescent="0.3">
      <c r="A3662" s="1">
        <v>660</v>
      </c>
      <c r="B3662" s="1" t="s">
        <v>5722</v>
      </c>
      <c r="C3662" s="1" t="s">
        <v>5723</v>
      </c>
      <c r="D3662" s="1" t="s">
        <v>7483</v>
      </c>
      <c r="E3662" s="1" t="s">
        <v>7484</v>
      </c>
      <c r="F3662" s="1" t="s">
        <v>346</v>
      </c>
      <c r="G3662" s="1"/>
      <c r="H3662" s="1" t="s">
        <v>9</v>
      </c>
    </row>
    <row r="3663" spans="1:8" x14ac:dyDescent="0.3">
      <c r="A3663" s="1">
        <v>661</v>
      </c>
      <c r="B3663" s="1" t="s">
        <v>6140</v>
      </c>
      <c r="C3663" s="1" t="s">
        <v>4483</v>
      </c>
      <c r="D3663" s="1" t="s">
        <v>7485</v>
      </c>
      <c r="E3663" s="1" t="s">
        <v>7486</v>
      </c>
      <c r="F3663" s="1" t="s">
        <v>346</v>
      </c>
      <c r="G3663" s="1"/>
      <c r="H3663" s="1" t="s">
        <v>9</v>
      </c>
    </row>
    <row r="3664" spans="1:8" x14ac:dyDescent="0.3">
      <c r="A3664" s="1">
        <v>662</v>
      </c>
      <c r="B3664" s="1" t="s">
        <v>6140</v>
      </c>
      <c r="C3664" s="1" t="s">
        <v>3038</v>
      </c>
      <c r="D3664" s="1" t="s">
        <v>7487</v>
      </c>
      <c r="E3664" s="1" t="s">
        <v>7488</v>
      </c>
      <c r="F3664" s="1" t="s">
        <v>346</v>
      </c>
      <c r="G3664" s="1">
        <v>20</v>
      </c>
      <c r="H3664" s="1" t="s">
        <v>9</v>
      </c>
    </row>
    <row r="3665" spans="1:8" x14ac:dyDescent="0.3">
      <c r="A3665" s="1">
        <v>663</v>
      </c>
      <c r="B3665" s="1" t="s">
        <v>6140</v>
      </c>
      <c r="C3665" s="1" t="s">
        <v>3038</v>
      </c>
      <c r="D3665" s="1" t="s">
        <v>7489</v>
      </c>
      <c r="E3665" s="1" t="s">
        <v>7490</v>
      </c>
      <c r="F3665" s="1" t="s">
        <v>346</v>
      </c>
      <c r="G3665" s="1">
        <v>20</v>
      </c>
      <c r="H3665" s="1" t="s">
        <v>9</v>
      </c>
    </row>
    <row r="3666" spans="1:8" x14ac:dyDescent="0.3">
      <c r="A3666" s="1">
        <v>664</v>
      </c>
      <c r="B3666" s="1" t="s">
        <v>6140</v>
      </c>
      <c r="C3666" s="1" t="s">
        <v>1561</v>
      </c>
      <c r="D3666" s="1" t="s">
        <v>7491</v>
      </c>
      <c r="E3666" s="1" t="s">
        <v>7492</v>
      </c>
      <c r="F3666" s="1" t="s">
        <v>346</v>
      </c>
      <c r="G3666" s="1"/>
      <c r="H3666" s="1" t="s">
        <v>9</v>
      </c>
    </row>
    <row r="3667" spans="1:8" x14ac:dyDescent="0.3">
      <c r="A3667" s="1">
        <v>665</v>
      </c>
      <c r="B3667" s="1" t="s">
        <v>657</v>
      </c>
      <c r="C3667" s="1" t="s">
        <v>30</v>
      </c>
      <c r="D3667" s="1" t="s">
        <v>7493</v>
      </c>
      <c r="E3667" s="1" t="s">
        <v>7494</v>
      </c>
      <c r="F3667" s="1" t="s">
        <v>346</v>
      </c>
      <c r="G3667" s="1">
        <v>450</v>
      </c>
      <c r="H3667" s="1" t="s">
        <v>9</v>
      </c>
    </row>
    <row r="3668" spans="1:8" x14ac:dyDescent="0.3">
      <c r="A3668" s="1">
        <v>666</v>
      </c>
      <c r="B3668" s="1" t="s">
        <v>6140</v>
      </c>
      <c r="C3668" s="1" t="s">
        <v>3566</v>
      </c>
      <c r="D3668" s="1" t="s">
        <v>7495</v>
      </c>
      <c r="E3668" s="1" t="s">
        <v>7496</v>
      </c>
      <c r="F3668" s="1" t="s">
        <v>346</v>
      </c>
      <c r="G3668" s="1"/>
      <c r="H3668" s="1" t="s">
        <v>9</v>
      </c>
    </row>
    <row r="3669" spans="1:8" x14ac:dyDescent="0.3">
      <c r="A3669" s="1">
        <v>667</v>
      </c>
      <c r="B3669" s="1" t="s">
        <v>6140</v>
      </c>
      <c r="C3669" s="1" t="s">
        <v>529</v>
      </c>
      <c r="D3669" s="1" t="s">
        <v>7497</v>
      </c>
      <c r="E3669" s="1" t="s">
        <v>7498</v>
      </c>
      <c r="F3669" s="1" t="s">
        <v>346</v>
      </c>
      <c r="G3669" s="1"/>
      <c r="H3669" s="1" t="s">
        <v>9</v>
      </c>
    </row>
    <row r="3670" spans="1:8" x14ac:dyDescent="0.3">
      <c r="A3670" s="1">
        <v>668</v>
      </c>
      <c r="B3670" s="1" t="s">
        <v>6140</v>
      </c>
      <c r="C3670" s="1" t="s">
        <v>3038</v>
      </c>
      <c r="D3670" s="1" t="s">
        <v>7499</v>
      </c>
      <c r="E3670" s="1" t="s">
        <v>7500</v>
      </c>
      <c r="F3670" s="1" t="s">
        <v>346</v>
      </c>
      <c r="G3670" s="1">
        <v>20</v>
      </c>
      <c r="H3670" s="1" t="s">
        <v>9</v>
      </c>
    </row>
    <row r="3671" spans="1:8" x14ac:dyDescent="0.3">
      <c r="A3671" s="1">
        <v>669</v>
      </c>
      <c r="B3671" s="1" t="s">
        <v>6140</v>
      </c>
      <c r="C3671" s="1" t="s">
        <v>6615</v>
      </c>
      <c r="D3671" s="1" t="s">
        <v>7501</v>
      </c>
      <c r="E3671" s="1" t="s">
        <v>7502</v>
      </c>
      <c r="F3671" s="1" t="s">
        <v>346</v>
      </c>
      <c r="G3671" s="1"/>
      <c r="H3671" s="1" t="s">
        <v>9</v>
      </c>
    </row>
    <row r="3672" spans="1:8" x14ac:dyDescent="0.3">
      <c r="A3672" s="1">
        <v>670</v>
      </c>
      <c r="B3672" s="1" t="s">
        <v>657</v>
      </c>
      <c r="C3672" s="1" t="s">
        <v>30</v>
      </c>
      <c r="D3672" s="1" t="s">
        <v>7503</v>
      </c>
      <c r="E3672" s="1" t="s">
        <v>7504</v>
      </c>
      <c r="F3672" s="1" t="s">
        <v>346</v>
      </c>
      <c r="G3672" s="1">
        <v>450</v>
      </c>
      <c r="H3672" s="1" t="s">
        <v>9</v>
      </c>
    </row>
    <row r="3673" spans="1:8" x14ac:dyDescent="0.3">
      <c r="A3673" s="1">
        <v>671</v>
      </c>
      <c r="B3673" s="1" t="s">
        <v>6140</v>
      </c>
      <c r="C3673" s="1" t="s">
        <v>5</v>
      </c>
      <c r="D3673" s="1" t="s">
        <v>7505</v>
      </c>
      <c r="E3673" s="1" t="s">
        <v>7506</v>
      </c>
      <c r="F3673" s="1" t="s">
        <v>346</v>
      </c>
      <c r="G3673" s="1"/>
      <c r="H3673" s="1" t="s">
        <v>9</v>
      </c>
    </row>
    <row r="3674" spans="1:8" x14ac:dyDescent="0.3">
      <c r="A3674" s="1">
        <v>672</v>
      </c>
      <c r="B3674" s="1" t="s">
        <v>6140</v>
      </c>
      <c r="C3674" s="1" t="s">
        <v>6272</v>
      </c>
      <c r="D3674" s="1" t="s">
        <v>7507</v>
      </c>
      <c r="E3674" s="1" t="s">
        <v>7508</v>
      </c>
      <c r="F3674" s="1" t="s">
        <v>346</v>
      </c>
      <c r="G3674" s="1"/>
      <c r="H3674" s="1" t="s">
        <v>9</v>
      </c>
    </row>
    <row r="3675" spans="1:8" x14ac:dyDescent="0.3">
      <c r="A3675" s="1">
        <v>673</v>
      </c>
      <c r="B3675" s="1" t="s">
        <v>6140</v>
      </c>
      <c r="C3675" s="1" t="s">
        <v>3038</v>
      </c>
      <c r="D3675" s="1" t="s">
        <v>7509</v>
      </c>
      <c r="E3675" s="1" t="s">
        <v>7510</v>
      </c>
      <c r="F3675" s="1" t="s">
        <v>346</v>
      </c>
      <c r="G3675" s="1">
        <v>20</v>
      </c>
      <c r="H3675" s="1" t="s">
        <v>9</v>
      </c>
    </row>
    <row r="3676" spans="1:8" x14ac:dyDescent="0.3">
      <c r="A3676" s="1">
        <v>674</v>
      </c>
      <c r="B3676" s="1" t="s">
        <v>6140</v>
      </c>
      <c r="C3676" s="1" t="s">
        <v>4483</v>
      </c>
      <c r="D3676" s="1" t="s">
        <v>7511</v>
      </c>
      <c r="E3676" s="1" t="s">
        <v>7512</v>
      </c>
      <c r="F3676" s="1" t="s">
        <v>346</v>
      </c>
      <c r="G3676" s="1"/>
      <c r="H3676" s="1" t="s">
        <v>9</v>
      </c>
    </row>
    <row r="3677" spans="1:8" x14ac:dyDescent="0.3">
      <c r="A3677" s="1">
        <v>675</v>
      </c>
      <c r="B3677" s="1" t="s">
        <v>6140</v>
      </c>
      <c r="C3677" s="1" t="s">
        <v>1561</v>
      </c>
      <c r="D3677" s="1" t="s">
        <v>7513</v>
      </c>
      <c r="E3677" s="1" t="s">
        <v>7514</v>
      </c>
      <c r="F3677" s="1" t="s">
        <v>346</v>
      </c>
      <c r="G3677" s="1"/>
      <c r="H3677" s="1" t="s">
        <v>257</v>
      </c>
    </row>
    <row r="3678" spans="1:8" x14ac:dyDescent="0.3">
      <c r="A3678" s="1">
        <v>676</v>
      </c>
      <c r="B3678" s="1" t="s">
        <v>6140</v>
      </c>
      <c r="C3678" s="1" t="s">
        <v>1630</v>
      </c>
      <c r="D3678" s="1" t="s">
        <v>7515</v>
      </c>
      <c r="E3678" s="1" t="s">
        <v>7516</v>
      </c>
      <c r="F3678" s="1" t="s">
        <v>346</v>
      </c>
      <c r="G3678" s="1"/>
      <c r="H3678" s="1" t="s">
        <v>9</v>
      </c>
    </row>
    <row r="3679" spans="1:8" x14ac:dyDescent="0.3">
      <c r="A3679" s="1">
        <v>677</v>
      </c>
      <c r="B3679" s="1" t="s">
        <v>6140</v>
      </c>
      <c r="C3679" s="1" t="s">
        <v>5</v>
      </c>
      <c r="D3679" s="1" t="s">
        <v>7517</v>
      </c>
      <c r="E3679" s="1" t="s">
        <v>7518</v>
      </c>
      <c r="F3679" s="1" t="s">
        <v>346</v>
      </c>
      <c r="G3679" s="1"/>
      <c r="H3679" s="1" t="s">
        <v>9</v>
      </c>
    </row>
    <row r="3680" spans="1:8" x14ac:dyDescent="0.3">
      <c r="A3680" s="1">
        <v>678</v>
      </c>
      <c r="B3680" s="1" t="s">
        <v>6140</v>
      </c>
      <c r="C3680" s="1" t="s">
        <v>2022</v>
      </c>
      <c r="D3680" s="1" t="s">
        <v>7519</v>
      </c>
      <c r="E3680" s="1" t="s">
        <v>7520</v>
      </c>
      <c r="F3680" s="1" t="s">
        <v>346</v>
      </c>
      <c r="G3680" s="1"/>
      <c r="H3680" s="1" t="s">
        <v>9</v>
      </c>
    </row>
    <row r="3681" spans="1:8" x14ac:dyDescent="0.3">
      <c r="A3681" s="1">
        <v>679</v>
      </c>
      <c r="B3681" s="1" t="s">
        <v>14</v>
      </c>
      <c r="C3681" s="1" t="s">
        <v>5301</v>
      </c>
      <c r="D3681" s="1" t="s">
        <v>7521</v>
      </c>
      <c r="E3681" s="1" t="s">
        <v>7522</v>
      </c>
      <c r="F3681" s="1" t="s">
        <v>8</v>
      </c>
      <c r="G3681" s="1">
        <v>30.8</v>
      </c>
      <c r="H3681" s="1" t="s">
        <v>9</v>
      </c>
    </row>
    <row r="3682" spans="1:8" x14ac:dyDescent="0.3">
      <c r="A3682" s="1">
        <v>680</v>
      </c>
      <c r="B3682" s="1" t="s">
        <v>6140</v>
      </c>
      <c r="C3682" s="1" t="s">
        <v>130</v>
      </c>
      <c r="D3682" s="1" t="s">
        <v>7523</v>
      </c>
      <c r="E3682" s="1" t="s">
        <v>7524</v>
      </c>
      <c r="F3682" s="1" t="s">
        <v>346</v>
      </c>
      <c r="G3682" s="1">
        <v>20</v>
      </c>
      <c r="H3682" s="1" t="s">
        <v>9</v>
      </c>
    </row>
    <row r="3683" spans="1:8" x14ac:dyDescent="0.3">
      <c r="A3683" s="1">
        <v>681</v>
      </c>
      <c r="B3683" s="1" t="s">
        <v>6140</v>
      </c>
      <c r="C3683" s="1" t="s">
        <v>4483</v>
      </c>
      <c r="D3683" s="1" t="s">
        <v>7525</v>
      </c>
      <c r="E3683" s="1" t="s">
        <v>7526</v>
      </c>
      <c r="F3683" s="1" t="s">
        <v>346</v>
      </c>
      <c r="G3683" s="1"/>
      <c r="H3683" s="1" t="s">
        <v>9</v>
      </c>
    </row>
    <row r="3684" spans="1:8" x14ac:dyDescent="0.3">
      <c r="A3684" s="1">
        <v>682</v>
      </c>
      <c r="B3684" s="1" t="s">
        <v>5556</v>
      </c>
      <c r="C3684" s="1" t="s">
        <v>5557</v>
      </c>
      <c r="D3684" s="1" t="s">
        <v>7527</v>
      </c>
      <c r="E3684" s="1" t="s">
        <v>7528</v>
      </c>
      <c r="F3684" s="1" t="s">
        <v>346</v>
      </c>
      <c r="G3684" s="1"/>
      <c r="H3684" s="1" t="s">
        <v>9</v>
      </c>
    </row>
    <row r="3685" spans="1:8" x14ac:dyDescent="0.3">
      <c r="A3685" s="1">
        <v>683</v>
      </c>
      <c r="B3685" s="1" t="s">
        <v>657</v>
      </c>
      <c r="C3685" s="1" t="s">
        <v>30</v>
      </c>
      <c r="D3685" s="1" t="s">
        <v>7529</v>
      </c>
      <c r="E3685" s="1" t="s">
        <v>7530</v>
      </c>
      <c r="F3685" s="1" t="s">
        <v>346</v>
      </c>
      <c r="G3685" s="1">
        <v>450</v>
      </c>
      <c r="H3685" s="1" t="s">
        <v>9</v>
      </c>
    </row>
    <row r="3686" spans="1:8" x14ac:dyDescent="0.3">
      <c r="A3686" s="1">
        <v>684</v>
      </c>
      <c r="B3686" s="1" t="s">
        <v>6140</v>
      </c>
      <c r="C3686" s="1" t="s">
        <v>5</v>
      </c>
      <c r="D3686" s="1" t="s">
        <v>7531</v>
      </c>
      <c r="E3686" s="1" t="s">
        <v>7532</v>
      </c>
      <c r="F3686" s="1" t="s">
        <v>346</v>
      </c>
      <c r="G3686" s="1"/>
      <c r="H3686" s="1" t="s">
        <v>9</v>
      </c>
    </row>
    <row r="3687" spans="1:8" x14ac:dyDescent="0.3">
      <c r="A3687" s="1">
        <v>685</v>
      </c>
      <c r="B3687" s="1" t="s">
        <v>6140</v>
      </c>
      <c r="C3687" s="1" t="s">
        <v>130</v>
      </c>
      <c r="D3687" s="1" t="s">
        <v>7533</v>
      </c>
      <c r="E3687" s="1" t="s">
        <v>7534</v>
      </c>
      <c r="F3687" s="1" t="s">
        <v>346</v>
      </c>
      <c r="G3687" s="1"/>
      <c r="H3687" s="1" t="s">
        <v>9</v>
      </c>
    </row>
    <row r="3688" spans="1:8" x14ac:dyDescent="0.3">
      <c r="A3688" s="1">
        <v>686</v>
      </c>
      <c r="B3688" s="1" t="s">
        <v>6140</v>
      </c>
      <c r="C3688" s="1" t="s">
        <v>4882</v>
      </c>
      <c r="D3688" s="1" t="s">
        <v>7535</v>
      </c>
      <c r="E3688" s="1" t="s">
        <v>7536</v>
      </c>
      <c r="F3688" s="1" t="s">
        <v>346</v>
      </c>
      <c r="G3688" s="1"/>
      <c r="H3688" s="1" t="s">
        <v>9</v>
      </c>
    </row>
    <row r="3689" spans="1:8" x14ac:dyDescent="0.3">
      <c r="A3689" s="1">
        <v>687</v>
      </c>
      <c r="B3689" s="1" t="s">
        <v>6140</v>
      </c>
      <c r="C3689" s="1" t="s">
        <v>3038</v>
      </c>
      <c r="D3689" s="1" t="s">
        <v>7537</v>
      </c>
      <c r="E3689" s="1" t="s">
        <v>7538</v>
      </c>
      <c r="F3689" s="1" t="s">
        <v>346</v>
      </c>
      <c r="G3689" s="1"/>
      <c r="H3689" s="1" t="s">
        <v>9</v>
      </c>
    </row>
    <row r="3690" spans="1:8" x14ac:dyDescent="0.3">
      <c r="A3690" s="1">
        <v>688</v>
      </c>
      <c r="B3690" s="1" t="s">
        <v>5556</v>
      </c>
      <c r="C3690" s="1" t="s">
        <v>4092</v>
      </c>
      <c r="D3690" s="1" t="s">
        <v>7539</v>
      </c>
      <c r="E3690" s="1" t="s">
        <v>7540</v>
      </c>
      <c r="F3690" s="1" t="s">
        <v>346</v>
      </c>
      <c r="G3690" s="1"/>
      <c r="H3690" s="1" t="s">
        <v>9</v>
      </c>
    </row>
    <row r="3691" spans="1:8" x14ac:dyDescent="0.3">
      <c r="A3691" s="1">
        <v>689</v>
      </c>
      <c r="B3691" s="1" t="s">
        <v>6140</v>
      </c>
      <c r="C3691" s="1" t="s">
        <v>529</v>
      </c>
      <c r="D3691" s="1" t="s">
        <v>7541</v>
      </c>
      <c r="E3691" s="1" t="s">
        <v>7542</v>
      </c>
      <c r="F3691" s="1" t="s">
        <v>346</v>
      </c>
      <c r="G3691" s="1"/>
      <c r="H3691" s="1" t="s">
        <v>9</v>
      </c>
    </row>
    <row r="3692" spans="1:8" x14ac:dyDescent="0.3">
      <c r="A3692" s="1">
        <v>690</v>
      </c>
      <c r="B3692" s="1" t="s">
        <v>6140</v>
      </c>
      <c r="C3692" s="1" t="s">
        <v>3038</v>
      </c>
      <c r="D3692" s="1" t="s">
        <v>7543</v>
      </c>
      <c r="E3692" s="1" t="s">
        <v>7544</v>
      </c>
      <c r="F3692" s="1" t="s">
        <v>346</v>
      </c>
      <c r="G3692" s="1">
        <v>20</v>
      </c>
      <c r="H3692" s="1" t="s">
        <v>9</v>
      </c>
    </row>
    <row r="3693" spans="1:8" x14ac:dyDescent="0.3">
      <c r="A3693" s="1">
        <v>691</v>
      </c>
      <c r="B3693" s="1" t="s">
        <v>6140</v>
      </c>
      <c r="C3693" s="1" t="s">
        <v>5</v>
      </c>
      <c r="D3693" s="1" t="s">
        <v>7545</v>
      </c>
      <c r="E3693" s="1" t="s">
        <v>7546</v>
      </c>
      <c r="F3693" s="1" t="s">
        <v>346</v>
      </c>
      <c r="G3693" s="1"/>
      <c r="H3693" s="1" t="s">
        <v>9</v>
      </c>
    </row>
    <row r="3694" spans="1:8" x14ac:dyDescent="0.3">
      <c r="A3694" s="1">
        <v>692</v>
      </c>
      <c r="B3694" s="1" t="s">
        <v>6140</v>
      </c>
      <c r="C3694" s="1" t="s">
        <v>6615</v>
      </c>
      <c r="D3694" s="1" t="s">
        <v>7547</v>
      </c>
      <c r="E3694" s="1" t="s">
        <v>7548</v>
      </c>
      <c r="F3694" s="1" t="s">
        <v>346</v>
      </c>
      <c r="G3694" s="1">
        <v>20</v>
      </c>
      <c r="H3694" s="1" t="s">
        <v>9</v>
      </c>
    </row>
    <row r="3695" spans="1:8" x14ac:dyDescent="0.3">
      <c r="A3695" s="1">
        <v>693</v>
      </c>
      <c r="B3695" s="1" t="s">
        <v>6140</v>
      </c>
      <c r="C3695" s="1" t="s">
        <v>3926</v>
      </c>
      <c r="D3695" s="1" t="s">
        <v>7549</v>
      </c>
      <c r="E3695" s="1" t="s">
        <v>7550</v>
      </c>
      <c r="F3695" s="1" t="s">
        <v>346</v>
      </c>
      <c r="G3695" s="1"/>
      <c r="H3695" s="1" t="s">
        <v>9</v>
      </c>
    </row>
    <row r="3696" spans="1:8" x14ac:dyDescent="0.3">
      <c r="A3696" s="1">
        <v>694</v>
      </c>
      <c r="B3696" s="1" t="s">
        <v>6140</v>
      </c>
      <c r="C3696" s="1" t="s">
        <v>1630</v>
      </c>
      <c r="D3696" s="1" t="s">
        <v>7551</v>
      </c>
      <c r="E3696" s="1" t="s">
        <v>7552</v>
      </c>
      <c r="F3696" s="1" t="s">
        <v>346</v>
      </c>
      <c r="G3696" s="1">
        <v>40</v>
      </c>
      <c r="H3696" s="1" t="s">
        <v>9</v>
      </c>
    </row>
    <row r="3697" spans="1:8" x14ac:dyDescent="0.3">
      <c r="A3697" s="1">
        <v>695</v>
      </c>
      <c r="B3697" s="1" t="s">
        <v>233</v>
      </c>
      <c r="C3697" s="1" t="s">
        <v>6657</v>
      </c>
      <c r="D3697" s="1" t="s">
        <v>7553</v>
      </c>
      <c r="E3697" s="1" t="s">
        <v>7554</v>
      </c>
      <c r="F3697" s="1" t="s">
        <v>346</v>
      </c>
      <c r="G3697" s="1"/>
      <c r="H3697" s="1" t="s">
        <v>257</v>
      </c>
    </row>
    <row r="3698" spans="1:8" x14ac:dyDescent="0.3">
      <c r="A3698" s="1">
        <v>696</v>
      </c>
      <c r="B3698" s="1" t="s">
        <v>6140</v>
      </c>
      <c r="C3698" s="1" t="s">
        <v>6615</v>
      </c>
      <c r="D3698" s="1" t="s">
        <v>7555</v>
      </c>
      <c r="E3698" s="1" t="s">
        <v>7556</v>
      </c>
      <c r="F3698" s="1" t="s">
        <v>346</v>
      </c>
      <c r="G3698" s="1">
        <v>20</v>
      </c>
      <c r="H3698" s="1" t="s">
        <v>9</v>
      </c>
    </row>
    <row r="3699" spans="1:8" x14ac:dyDescent="0.3">
      <c r="A3699" s="1">
        <v>697</v>
      </c>
      <c r="B3699" s="1" t="s">
        <v>6140</v>
      </c>
      <c r="C3699" s="1" t="s">
        <v>3373</v>
      </c>
      <c r="D3699" s="1" t="s">
        <v>7557</v>
      </c>
      <c r="E3699" s="1" t="s">
        <v>7558</v>
      </c>
      <c r="F3699" s="1" t="s">
        <v>346</v>
      </c>
      <c r="G3699" s="1"/>
      <c r="H3699" s="1" t="s">
        <v>9</v>
      </c>
    </row>
    <row r="3700" spans="1:8" x14ac:dyDescent="0.3">
      <c r="A3700" s="1">
        <v>698</v>
      </c>
      <c r="B3700" s="1" t="s">
        <v>6140</v>
      </c>
      <c r="C3700" s="1" t="s">
        <v>130</v>
      </c>
      <c r="D3700" s="1" t="s">
        <v>7559</v>
      </c>
      <c r="E3700" s="1" t="s">
        <v>7560</v>
      </c>
      <c r="F3700" s="1" t="s">
        <v>346</v>
      </c>
      <c r="G3700" s="1">
        <v>20</v>
      </c>
      <c r="H3700" s="1" t="s">
        <v>9</v>
      </c>
    </row>
    <row r="3701" spans="1:8" x14ac:dyDescent="0.3">
      <c r="A3701" s="1">
        <v>699</v>
      </c>
      <c r="B3701" s="1" t="s">
        <v>6140</v>
      </c>
      <c r="C3701" s="1" t="s">
        <v>6615</v>
      </c>
      <c r="D3701" s="1" t="s">
        <v>7561</v>
      </c>
      <c r="E3701" s="1" t="s">
        <v>7562</v>
      </c>
      <c r="F3701" s="1" t="s">
        <v>346</v>
      </c>
      <c r="G3701" s="1">
        <v>20</v>
      </c>
      <c r="H3701" s="1" t="s">
        <v>9</v>
      </c>
    </row>
    <row r="3702" spans="1:8" x14ac:dyDescent="0.3">
      <c r="A3702" s="1">
        <v>700</v>
      </c>
      <c r="B3702" s="1" t="s">
        <v>5603</v>
      </c>
      <c r="C3702" s="1" t="s">
        <v>27</v>
      </c>
      <c r="D3702" s="1" t="s">
        <v>7563</v>
      </c>
      <c r="E3702" s="1" t="s">
        <v>7564</v>
      </c>
      <c r="F3702" s="1" t="s">
        <v>346</v>
      </c>
      <c r="G3702" s="1"/>
      <c r="H3702" s="1" t="s">
        <v>257</v>
      </c>
    </row>
    <row r="3703" spans="1:8" x14ac:dyDescent="0.3">
      <c r="A3703" s="1">
        <v>701</v>
      </c>
      <c r="B3703" s="1" t="s">
        <v>657</v>
      </c>
      <c r="C3703" s="1" t="s">
        <v>30</v>
      </c>
      <c r="D3703" s="1" t="s">
        <v>7565</v>
      </c>
      <c r="E3703" s="1" t="s">
        <v>7566</v>
      </c>
      <c r="F3703" s="1" t="s">
        <v>346</v>
      </c>
      <c r="G3703" s="1">
        <v>450</v>
      </c>
      <c r="H3703" s="1" t="s">
        <v>9</v>
      </c>
    </row>
    <row r="3704" spans="1:8" x14ac:dyDescent="0.3">
      <c r="A3704" s="1">
        <v>702</v>
      </c>
      <c r="B3704" s="1" t="s">
        <v>6140</v>
      </c>
      <c r="C3704" s="1" t="s">
        <v>6795</v>
      </c>
      <c r="D3704" s="1" t="s">
        <v>7567</v>
      </c>
      <c r="E3704" s="1" t="s">
        <v>7568</v>
      </c>
      <c r="F3704" s="1" t="s">
        <v>346</v>
      </c>
      <c r="G3704" s="1"/>
      <c r="H3704" s="1" t="s">
        <v>9</v>
      </c>
    </row>
    <row r="3705" spans="1:8" x14ac:dyDescent="0.3">
      <c r="A3705" s="1">
        <v>703</v>
      </c>
      <c r="B3705" s="1" t="s">
        <v>6140</v>
      </c>
      <c r="C3705" s="1" t="s">
        <v>6615</v>
      </c>
      <c r="D3705" s="1" t="s">
        <v>7569</v>
      </c>
      <c r="E3705" s="1" t="s">
        <v>7570</v>
      </c>
      <c r="F3705" s="1" t="s">
        <v>346</v>
      </c>
      <c r="G3705" s="1"/>
      <c r="H3705" s="1" t="s">
        <v>9</v>
      </c>
    </row>
    <row r="3706" spans="1:8" x14ac:dyDescent="0.3">
      <c r="A3706" s="1">
        <v>704</v>
      </c>
      <c r="B3706" s="1" t="s">
        <v>3891</v>
      </c>
      <c r="C3706" s="1" t="s">
        <v>714</v>
      </c>
      <c r="D3706" s="1" t="s">
        <v>7571</v>
      </c>
      <c r="E3706" s="1" t="s">
        <v>7572</v>
      </c>
      <c r="F3706" s="1" t="s">
        <v>346</v>
      </c>
      <c r="G3706" s="1"/>
      <c r="H3706" s="1" t="s">
        <v>9</v>
      </c>
    </row>
    <row r="3707" spans="1:8" x14ac:dyDescent="0.3">
      <c r="A3707" s="1">
        <v>705</v>
      </c>
      <c r="B3707" s="1" t="s">
        <v>6140</v>
      </c>
      <c r="C3707" s="1" t="s">
        <v>6615</v>
      </c>
      <c r="D3707" s="1" t="s">
        <v>7573</v>
      </c>
      <c r="E3707" s="1" t="s">
        <v>7574</v>
      </c>
      <c r="F3707" s="1" t="s">
        <v>346</v>
      </c>
      <c r="G3707" s="1">
        <v>20</v>
      </c>
      <c r="H3707" s="1" t="s">
        <v>9</v>
      </c>
    </row>
    <row r="3708" spans="1:8" x14ac:dyDescent="0.3">
      <c r="A3708" s="1">
        <v>706</v>
      </c>
      <c r="B3708" s="1" t="s">
        <v>6140</v>
      </c>
      <c r="C3708" s="1" t="s">
        <v>3038</v>
      </c>
      <c r="D3708" s="1" t="s">
        <v>7575</v>
      </c>
      <c r="E3708" s="1" t="s">
        <v>7576</v>
      </c>
      <c r="F3708" s="1" t="s">
        <v>346</v>
      </c>
      <c r="G3708" s="1"/>
      <c r="H3708" s="1" t="s">
        <v>9</v>
      </c>
    </row>
    <row r="3709" spans="1:8" x14ac:dyDescent="0.3">
      <c r="A3709" s="1">
        <v>707</v>
      </c>
      <c r="B3709" s="1" t="s">
        <v>6140</v>
      </c>
      <c r="C3709" s="1" t="s">
        <v>529</v>
      </c>
      <c r="D3709" s="1" t="s">
        <v>7577</v>
      </c>
      <c r="E3709" s="1" t="s">
        <v>7578</v>
      </c>
      <c r="F3709" s="1" t="s">
        <v>346</v>
      </c>
      <c r="G3709" s="1"/>
      <c r="H3709" s="1" t="s">
        <v>9</v>
      </c>
    </row>
    <row r="3710" spans="1:8" x14ac:dyDescent="0.3">
      <c r="A3710" s="1">
        <v>708</v>
      </c>
      <c r="B3710" s="1" t="s">
        <v>6140</v>
      </c>
      <c r="C3710" s="1" t="s">
        <v>4483</v>
      </c>
      <c r="D3710" s="1" t="s">
        <v>7579</v>
      </c>
      <c r="E3710" s="1" t="s">
        <v>7580</v>
      </c>
      <c r="F3710" s="1" t="s">
        <v>346</v>
      </c>
      <c r="G3710" s="1"/>
      <c r="H3710" s="1" t="s">
        <v>9</v>
      </c>
    </row>
    <row r="3711" spans="1:8" x14ac:dyDescent="0.3">
      <c r="A3711" s="1">
        <v>709</v>
      </c>
      <c r="B3711" s="1" t="s">
        <v>6140</v>
      </c>
      <c r="C3711" s="1" t="s">
        <v>1630</v>
      </c>
      <c r="D3711" s="1" t="s">
        <v>7581</v>
      </c>
      <c r="E3711" s="1" t="s">
        <v>7582</v>
      </c>
      <c r="F3711" s="1" t="s">
        <v>346</v>
      </c>
      <c r="G3711" s="1">
        <v>20</v>
      </c>
      <c r="H3711" s="1" t="s">
        <v>9</v>
      </c>
    </row>
    <row r="3712" spans="1:8" x14ac:dyDescent="0.3">
      <c r="A3712" s="1">
        <v>710</v>
      </c>
      <c r="B3712" s="1" t="s">
        <v>6140</v>
      </c>
      <c r="C3712" s="1" t="s">
        <v>5</v>
      </c>
      <c r="D3712" s="1" t="s">
        <v>7583</v>
      </c>
      <c r="E3712" s="1" t="s">
        <v>7584</v>
      </c>
      <c r="F3712" s="1" t="s">
        <v>346</v>
      </c>
      <c r="G3712" s="1">
        <v>20</v>
      </c>
      <c r="H3712" s="1" t="s">
        <v>9</v>
      </c>
    </row>
    <row r="3713" spans="1:8" x14ac:dyDescent="0.3">
      <c r="A3713" s="1">
        <v>711</v>
      </c>
      <c r="B3713" s="1" t="s">
        <v>5722</v>
      </c>
      <c r="C3713" s="1" t="s">
        <v>5723</v>
      </c>
      <c r="D3713" s="1" t="s">
        <v>7585</v>
      </c>
      <c r="E3713" s="1" t="s">
        <v>7586</v>
      </c>
      <c r="F3713" s="1" t="s">
        <v>346</v>
      </c>
      <c r="G3713" s="1"/>
      <c r="H3713" s="1" t="s">
        <v>9</v>
      </c>
    </row>
    <row r="3714" spans="1:8" x14ac:dyDescent="0.3">
      <c r="A3714" s="1">
        <v>712</v>
      </c>
      <c r="B3714" s="1" t="s">
        <v>6140</v>
      </c>
      <c r="C3714" s="1" t="s">
        <v>3038</v>
      </c>
      <c r="D3714" s="1" t="s">
        <v>7587</v>
      </c>
      <c r="E3714" s="1" t="s">
        <v>7588</v>
      </c>
      <c r="F3714" s="1" t="s">
        <v>346</v>
      </c>
      <c r="G3714" s="1">
        <v>20</v>
      </c>
      <c r="H3714" s="1" t="s">
        <v>9</v>
      </c>
    </row>
    <row r="3715" spans="1:8" x14ac:dyDescent="0.3">
      <c r="A3715" s="1">
        <v>713</v>
      </c>
      <c r="B3715" s="1" t="s">
        <v>6140</v>
      </c>
      <c r="C3715" s="1" t="s">
        <v>6795</v>
      </c>
      <c r="D3715" s="1" t="s">
        <v>7589</v>
      </c>
      <c r="E3715" s="1" t="s">
        <v>7590</v>
      </c>
      <c r="F3715" s="1" t="s">
        <v>346</v>
      </c>
      <c r="G3715" s="1"/>
      <c r="H3715" s="1" t="s">
        <v>9</v>
      </c>
    </row>
    <row r="3716" spans="1:8" x14ac:dyDescent="0.3">
      <c r="A3716" s="1">
        <v>714</v>
      </c>
      <c r="B3716" s="1" t="s">
        <v>657</v>
      </c>
      <c r="C3716" s="1" t="s">
        <v>30</v>
      </c>
      <c r="D3716" s="1" t="s">
        <v>7591</v>
      </c>
      <c r="E3716" s="1" t="s">
        <v>7592</v>
      </c>
      <c r="F3716" s="1" t="s">
        <v>346</v>
      </c>
      <c r="G3716" s="1">
        <v>450</v>
      </c>
      <c r="H3716" s="1" t="s">
        <v>9</v>
      </c>
    </row>
    <row r="3717" spans="1:8" x14ac:dyDescent="0.3">
      <c r="A3717" s="1">
        <v>715</v>
      </c>
      <c r="B3717" s="1" t="s">
        <v>6140</v>
      </c>
      <c r="C3717" s="1" t="s">
        <v>1630</v>
      </c>
      <c r="D3717" s="1" t="s">
        <v>7593</v>
      </c>
      <c r="E3717" s="1" t="s">
        <v>7594</v>
      </c>
      <c r="F3717" s="1" t="s">
        <v>346</v>
      </c>
      <c r="G3717" s="1">
        <v>20</v>
      </c>
      <c r="H3717" s="1" t="s">
        <v>9</v>
      </c>
    </row>
    <row r="3718" spans="1:8" x14ac:dyDescent="0.3">
      <c r="A3718" s="1">
        <v>716</v>
      </c>
      <c r="B3718" s="1" t="s">
        <v>6140</v>
      </c>
      <c r="C3718" s="1" t="s">
        <v>5</v>
      </c>
      <c r="D3718" s="1" t="s">
        <v>7595</v>
      </c>
      <c r="E3718" s="1" t="s">
        <v>7596</v>
      </c>
      <c r="F3718" s="1" t="s">
        <v>346</v>
      </c>
      <c r="G3718" s="1"/>
      <c r="H3718" s="1" t="s">
        <v>9</v>
      </c>
    </row>
    <row r="3719" spans="1:8" x14ac:dyDescent="0.3">
      <c r="A3719" s="1">
        <v>717</v>
      </c>
      <c r="B3719" s="1" t="s">
        <v>6140</v>
      </c>
      <c r="C3719" s="1" t="s">
        <v>130</v>
      </c>
      <c r="D3719" s="1" t="s">
        <v>7597</v>
      </c>
      <c r="E3719" s="1" t="s">
        <v>7598</v>
      </c>
      <c r="F3719" s="1" t="s">
        <v>346</v>
      </c>
      <c r="G3719" s="1">
        <v>20</v>
      </c>
      <c r="H3719" s="1" t="s">
        <v>9</v>
      </c>
    </row>
    <row r="3720" spans="1:8" x14ac:dyDescent="0.3">
      <c r="A3720" s="1">
        <v>718</v>
      </c>
      <c r="B3720" s="1" t="s">
        <v>6140</v>
      </c>
      <c r="C3720" s="1" t="s">
        <v>6615</v>
      </c>
      <c r="D3720" s="1" t="s">
        <v>7599</v>
      </c>
      <c r="E3720" s="1" t="s">
        <v>7600</v>
      </c>
      <c r="F3720" s="1" t="s">
        <v>346</v>
      </c>
      <c r="G3720" s="1">
        <v>20</v>
      </c>
      <c r="H3720" s="1" t="s">
        <v>9</v>
      </c>
    </row>
    <row r="3721" spans="1:8" x14ac:dyDescent="0.3">
      <c r="A3721" s="1">
        <v>719</v>
      </c>
      <c r="B3721" s="1" t="s">
        <v>6140</v>
      </c>
      <c r="C3721" s="1" t="s">
        <v>4483</v>
      </c>
      <c r="D3721" s="1" t="s">
        <v>7601</v>
      </c>
      <c r="E3721" s="1" t="s">
        <v>7602</v>
      </c>
      <c r="F3721" s="1" t="s">
        <v>346</v>
      </c>
      <c r="G3721" s="1"/>
      <c r="H3721" s="1" t="s">
        <v>9</v>
      </c>
    </row>
    <row r="3722" spans="1:8" x14ac:dyDescent="0.3">
      <c r="A3722" s="1">
        <v>720</v>
      </c>
      <c r="B3722" s="1" t="s">
        <v>6140</v>
      </c>
      <c r="C3722" s="1" t="s">
        <v>3038</v>
      </c>
      <c r="D3722" s="1" t="s">
        <v>7603</v>
      </c>
      <c r="E3722" s="1" t="s">
        <v>7604</v>
      </c>
      <c r="F3722" s="1" t="s">
        <v>346</v>
      </c>
      <c r="G3722" s="1">
        <v>20</v>
      </c>
      <c r="H3722" s="1" t="s">
        <v>9</v>
      </c>
    </row>
    <row r="3723" spans="1:8" x14ac:dyDescent="0.3">
      <c r="A3723" s="1">
        <v>721</v>
      </c>
      <c r="B3723" s="1" t="s">
        <v>233</v>
      </c>
      <c r="C3723" s="1" t="s">
        <v>6657</v>
      </c>
      <c r="D3723" s="1" t="s">
        <v>7605</v>
      </c>
      <c r="E3723" s="1" t="s">
        <v>7606</v>
      </c>
      <c r="F3723" s="1" t="s">
        <v>346</v>
      </c>
      <c r="G3723" s="1"/>
      <c r="H3723" s="1" t="s">
        <v>9</v>
      </c>
    </row>
    <row r="3724" spans="1:8" x14ac:dyDescent="0.3">
      <c r="A3724" s="1">
        <v>722</v>
      </c>
      <c r="B3724" s="1" t="s">
        <v>5556</v>
      </c>
      <c r="C3724" s="1" t="s">
        <v>4149</v>
      </c>
      <c r="D3724" s="1" t="s">
        <v>7607</v>
      </c>
      <c r="E3724" s="1" t="s">
        <v>7608</v>
      </c>
      <c r="F3724" s="1" t="s">
        <v>346</v>
      </c>
      <c r="G3724" s="1"/>
      <c r="H3724" s="1" t="s">
        <v>9</v>
      </c>
    </row>
    <row r="3725" spans="1:8" x14ac:dyDescent="0.3">
      <c r="A3725" s="1">
        <v>723</v>
      </c>
      <c r="B3725" s="1" t="s">
        <v>6140</v>
      </c>
      <c r="C3725" s="1" t="s">
        <v>5</v>
      </c>
      <c r="D3725" s="1" t="s">
        <v>7609</v>
      </c>
      <c r="E3725" s="1" t="s">
        <v>7610</v>
      </c>
      <c r="F3725" s="1" t="s">
        <v>346</v>
      </c>
      <c r="G3725" s="1">
        <v>20</v>
      </c>
      <c r="H3725" s="1" t="s">
        <v>9</v>
      </c>
    </row>
    <row r="3726" spans="1:8" x14ac:dyDescent="0.3">
      <c r="A3726" s="1">
        <v>724</v>
      </c>
      <c r="B3726" s="1" t="s">
        <v>6140</v>
      </c>
      <c r="C3726" s="1" t="s">
        <v>2022</v>
      </c>
      <c r="D3726" s="1" t="s">
        <v>7611</v>
      </c>
      <c r="E3726" s="1" t="s">
        <v>7612</v>
      </c>
      <c r="F3726" s="1" t="s">
        <v>346</v>
      </c>
      <c r="G3726" s="1"/>
      <c r="H3726" s="1" t="s">
        <v>257</v>
      </c>
    </row>
    <row r="3727" spans="1:8" x14ac:dyDescent="0.3">
      <c r="A3727" s="1">
        <v>725</v>
      </c>
      <c r="B3727" s="1" t="s">
        <v>6140</v>
      </c>
      <c r="C3727" s="1" t="s">
        <v>6615</v>
      </c>
      <c r="D3727" s="1" t="s">
        <v>7613</v>
      </c>
      <c r="E3727" s="1" t="s">
        <v>7614</v>
      </c>
      <c r="F3727" s="1" t="s">
        <v>346</v>
      </c>
      <c r="G3727" s="1">
        <v>20</v>
      </c>
      <c r="H3727" s="1" t="s">
        <v>9</v>
      </c>
    </row>
    <row r="3728" spans="1:8" x14ac:dyDescent="0.3">
      <c r="A3728" s="1">
        <v>726</v>
      </c>
      <c r="B3728" s="1" t="s">
        <v>6140</v>
      </c>
      <c r="C3728" s="1" t="s">
        <v>1630</v>
      </c>
      <c r="D3728" s="1" t="s">
        <v>7615</v>
      </c>
      <c r="E3728" s="1" t="s">
        <v>7616</v>
      </c>
      <c r="F3728" s="1" t="s">
        <v>346</v>
      </c>
      <c r="G3728" s="1">
        <v>20</v>
      </c>
      <c r="H3728" s="1" t="s">
        <v>9</v>
      </c>
    </row>
    <row r="3729" spans="1:8" x14ac:dyDescent="0.3">
      <c r="A3729" s="1">
        <v>727</v>
      </c>
      <c r="B3729" s="1" t="s">
        <v>6140</v>
      </c>
      <c r="C3729" s="1" t="s">
        <v>6482</v>
      </c>
      <c r="D3729" s="1" t="s">
        <v>7617</v>
      </c>
      <c r="E3729" s="1" t="s">
        <v>7618</v>
      </c>
      <c r="F3729" s="1" t="s">
        <v>346</v>
      </c>
      <c r="G3729" s="1"/>
      <c r="H3729" s="1" t="s">
        <v>9</v>
      </c>
    </row>
    <row r="3730" spans="1:8" x14ac:dyDescent="0.3">
      <c r="A3730" s="1">
        <v>728</v>
      </c>
      <c r="B3730" s="1" t="s">
        <v>6140</v>
      </c>
      <c r="C3730" s="1" t="s">
        <v>3038</v>
      </c>
      <c r="D3730" s="1" t="s">
        <v>7619</v>
      </c>
      <c r="E3730" s="1" t="s">
        <v>7620</v>
      </c>
      <c r="F3730" s="1" t="s">
        <v>346</v>
      </c>
      <c r="G3730" s="1"/>
      <c r="H3730" s="1" t="s">
        <v>9</v>
      </c>
    </row>
    <row r="3731" spans="1:8" x14ac:dyDescent="0.3">
      <c r="A3731" s="1">
        <v>729</v>
      </c>
      <c r="B3731" s="1" t="s">
        <v>657</v>
      </c>
      <c r="C3731" s="1" t="s">
        <v>30</v>
      </c>
      <c r="D3731" s="1" t="s">
        <v>7621</v>
      </c>
      <c r="E3731" s="1" t="s">
        <v>7622</v>
      </c>
      <c r="F3731" s="1" t="s">
        <v>346</v>
      </c>
      <c r="G3731" s="1">
        <v>450</v>
      </c>
      <c r="H3731" s="1" t="s">
        <v>9</v>
      </c>
    </row>
    <row r="3732" spans="1:8" x14ac:dyDescent="0.3">
      <c r="A3732" s="1">
        <v>730</v>
      </c>
      <c r="B3732" s="1" t="s">
        <v>6140</v>
      </c>
      <c r="C3732" s="1" t="s">
        <v>4483</v>
      </c>
      <c r="D3732" s="1" t="s">
        <v>7623</v>
      </c>
      <c r="E3732" s="1" t="s">
        <v>7624</v>
      </c>
      <c r="F3732" s="1" t="s">
        <v>346</v>
      </c>
      <c r="G3732" s="1"/>
      <c r="H3732" s="1" t="s">
        <v>9</v>
      </c>
    </row>
    <row r="3733" spans="1:8" x14ac:dyDescent="0.3">
      <c r="A3733" s="1">
        <v>731</v>
      </c>
      <c r="B3733" s="1" t="s">
        <v>6140</v>
      </c>
      <c r="C3733" s="1" t="s">
        <v>3038</v>
      </c>
      <c r="D3733" s="1" t="s">
        <v>7625</v>
      </c>
      <c r="E3733" s="1" t="s">
        <v>7626</v>
      </c>
      <c r="F3733" s="1" t="s">
        <v>346</v>
      </c>
      <c r="G3733" s="1">
        <v>20</v>
      </c>
      <c r="H3733" s="1" t="s">
        <v>9</v>
      </c>
    </row>
    <row r="3734" spans="1:8" x14ac:dyDescent="0.3">
      <c r="A3734" s="1">
        <v>732</v>
      </c>
      <c r="B3734" s="1" t="s">
        <v>6140</v>
      </c>
      <c r="C3734" s="1" t="s">
        <v>6615</v>
      </c>
      <c r="D3734" s="1" t="s">
        <v>7627</v>
      </c>
      <c r="E3734" s="1" t="s">
        <v>7628</v>
      </c>
      <c r="F3734" s="1" t="s">
        <v>346</v>
      </c>
      <c r="G3734" s="1"/>
      <c r="H3734" s="1" t="s">
        <v>9</v>
      </c>
    </row>
    <row r="3735" spans="1:8" x14ac:dyDescent="0.3">
      <c r="A3735" s="1">
        <v>733</v>
      </c>
      <c r="B3735" s="1" t="s">
        <v>6140</v>
      </c>
      <c r="C3735" s="1" t="s">
        <v>5</v>
      </c>
      <c r="D3735" s="1" t="s">
        <v>7629</v>
      </c>
      <c r="E3735" s="1" t="s">
        <v>7630</v>
      </c>
      <c r="F3735" s="1" t="s">
        <v>346</v>
      </c>
      <c r="G3735" s="1">
        <v>20</v>
      </c>
      <c r="H3735" s="1" t="s">
        <v>9</v>
      </c>
    </row>
    <row r="3736" spans="1:8" x14ac:dyDescent="0.3">
      <c r="A3736" s="1">
        <v>734</v>
      </c>
      <c r="B3736" s="1" t="s">
        <v>6140</v>
      </c>
      <c r="C3736" s="1" t="s">
        <v>1630</v>
      </c>
      <c r="D3736" s="1" t="s">
        <v>7631</v>
      </c>
      <c r="E3736" s="1" t="s">
        <v>7632</v>
      </c>
      <c r="F3736" s="1" t="s">
        <v>346</v>
      </c>
      <c r="G3736" s="1">
        <v>40</v>
      </c>
      <c r="H3736" s="1" t="s">
        <v>9</v>
      </c>
    </row>
    <row r="3737" spans="1:8" x14ac:dyDescent="0.3">
      <c r="A3737" s="1">
        <v>735</v>
      </c>
      <c r="B3737" s="1" t="s">
        <v>6140</v>
      </c>
      <c r="C3737" s="1" t="s">
        <v>6272</v>
      </c>
      <c r="D3737" s="1" t="s">
        <v>7633</v>
      </c>
      <c r="E3737" s="1" t="s">
        <v>7634</v>
      </c>
      <c r="F3737" s="1" t="s">
        <v>346</v>
      </c>
      <c r="G3737" s="1"/>
      <c r="H3737" s="1" t="s">
        <v>9</v>
      </c>
    </row>
    <row r="3738" spans="1:8" x14ac:dyDescent="0.3">
      <c r="A3738" s="1">
        <v>736</v>
      </c>
      <c r="B3738" s="1" t="s">
        <v>6140</v>
      </c>
      <c r="C3738" s="1" t="s">
        <v>3373</v>
      </c>
      <c r="D3738" s="1" t="s">
        <v>7635</v>
      </c>
      <c r="E3738" s="1" t="s">
        <v>7636</v>
      </c>
      <c r="F3738" s="1" t="s">
        <v>346</v>
      </c>
      <c r="G3738" s="1"/>
      <c r="H3738" s="1" t="s">
        <v>9</v>
      </c>
    </row>
    <row r="3739" spans="1:8" x14ac:dyDescent="0.3">
      <c r="A3739" s="1">
        <v>737</v>
      </c>
      <c r="B3739" s="1" t="s">
        <v>6140</v>
      </c>
      <c r="C3739" s="1" t="s">
        <v>5</v>
      </c>
      <c r="D3739" s="1" t="s">
        <v>7637</v>
      </c>
      <c r="E3739" s="1" t="s">
        <v>7638</v>
      </c>
      <c r="F3739" s="1" t="s">
        <v>346</v>
      </c>
      <c r="G3739" s="1"/>
      <c r="H3739" s="1" t="s">
        <v>9</v>
      </c>
    </row>
    <row r="3740" spans="1:8" x14ac:dyDescent="0.3">
      <c r="A3740" s="1">
        <v>738</v>
      </c>
      <c r="B3740" s="1" t="s">
        <v>6140</v>
      </c>
      <c r="C3740" s="1" t="s">
        <v>130</v>
      </c>
      <c r="D3740" s="1" t="s">
        <v>7639</v>
      </c>
      <c r="E3740" s="1" t="s">
        <v>7640</v>
      </c>
      <c r="F3740" s="1" t="s">
        <v>346</v>
      </c>
      <c r="G3740" s="1">
        <v>20</v>
      </c>
      <c r="H3740" s="1" t="s">
        <v>9</v>
      </c>
    </row>
    <row r="3741" spans="1:8" x14ac:dyDescent="0.3">
      <c r="A3741" s="1">
        <v>739</v>
      </c>
      <c r="B3741" s="1" t="s">
        <v>6140</v>
      </c>
      <c r="C3741" s="1" t="s">
        <v>6615</v>
      </c>
      <c r="D3741" s="1" t="s">
        <v>7641</v>
      </c>
      <c r="E3741" s="1" t="s">
        <v>7642</v>
      </c>
      <c r="F3741" s="1" t="s">
        <v>346</v>
      </c>
      <c r="G3741" s="1">
        <v>20</v>
      </c>
      <c r="H3741" s="1" t="s">
        <v>9</v>
      </c>
    </row>
    <row r="3742" spans="1:8" x14ac:dyDescent="0.3">
      <c r="A3742" s="1">
        <v>740</v>
      </c>
      <c r="B3742" s="1" t="s">
        <v>6140</v>
      </c>
      <c r="C3742" s="1" t="s">
        <v>529</v>
      </c>
      <c r="D3742" s="1" t="s">
        <v>7643</v>
      </c>
      <c r="E3742" s="1" t="s">
        <v>7644</v>
      </c>
      <c r="F3742" s="1" t="s">
        <v>346</v>
      </c>
      <c r="G3742" s="1"/>
      <c r="H3742" s="1" t="s">
        <v>9</v>
      </c>
    </row>
    <row r="3743" spans="1:8" x14ac:dyDescent="0.3">
      <c r="A3743" s="1">
        <v>741</v>
      </c>
      <c r="B3743" s="1" t="s">
        <v>6140</v>
      </c>
      <c r="C3743" s="1" t="s">
        <v>5</v>
      </c>
      <c r="D3743" s="1" t="s">
        <v>7645</v>
      </c>
      <c r="E3743" s="1" t="s">
        <v>7646</v>
      </c>
      <c r="F3743" s="1" t="s">
        <v>346</v>
      </c>
      <c r="G3743" s="1">
        <v>20</v>
      </c>
      <c r="H3743" s="1" t="s">
        <v>9</v>
      </c>
    </row>
    <row r="3744" spans="1:8" x14ac:dyDescent="0.3">
      <c r="A3744" s="1">
        <v>742</v>
      </c>
      <c r="B3744" s="1" t="s">
        <v>233</v>
      </c>
      <c r="C3744" s="1" t="s">
        <v>6657</v>
      </c>
      <c r="D3744" s="1" t="s">
        <v>7647</v>
      </c>
      <c r="E3744" s="1" t="s">
        <v>7648</v>
      </c>
      <c r="F3744" s="1" t="s">
        <v>346</v>
      </c>
      <c r="G3744" s="1"/>
      <c r="H3744" s="1" t="s">
        <v>9</v>
      </c>
    </row>
    <row r="3745" spans="1:8" x14ac:dyDescent="0.3">
      <c r="A3745" s="1">
        <v>743</v>
      </c>
      <c r="B3745" s="1" t="s">
        <v>657</v>
      </c>
      <c r="C3745" s="1" t="s">
        <v>30</v>
      </c>
      <c r="D3745" s="1" t="s">
        <v>7649</v>
      </c>
      <c r="E3745" s="1" t="s">
        <v>7650</v>
      </c>
      <c r="F3745" s="1" t="s">
        <v>346</v>
      </c>
      <c r="G3745" s="1">
        <v>450</v>
      </c>
      <c r="H3745" s="1" t="s">
        <v>9</v>
      </c>
    </row>
    <row r="3746" spans="1:8" x14ac:dyDescent="0.3">
      <c r="A3746" s="1">
        <v>744</v>
      </c>
      <c r="B3746" s="1" t="s">
        <v>6140</v>
      </c>
      <c r="C3746" s="1" t="s">
        <v>130</v>
      </c>
      <c r="D3746" s="1" t="s">
        <v>7651</v>
      </c>
      <c r="E3746" s="1" t="s">
        <v>7652</v>
      </c>
      <c r="F3746" s="1" t="s">
        <v>346</v>
      </c>
      <c r="G3746" s="1"/>
      <c r="H3746" s="1" t="s">
        <v>9</v>
      </c>
    </row>
    <row r="3747" spans="1:8" x14ac:dyDescent="0.3">
      <c r="A3747" s="1">
        <v>745</v>
      </c>
      <c r="B3747" s="1" t="s">
        <v>6140</v>
      </c>
      <c r="C3747" s="1" t="s">
        <v>5</v>
      </c>
      <c r="D3747" s="1" t="s">
        <v>7653</v>
      </c>
      <c r="E3747" s="1" t="s">
        <v>7654</v>
      </c>
      <c r="F3747" s="1" t="s">
        <v>346</v>
      </c>
      <c r="G3747" s="1">
        <v>20</v>
      </c>
      <c r="H3747" s="1" t="s">
        <v>9</v>
      </c>
    </row>
    <row r="3748" spans="1:8" x14ac:dyDescent="0.3">
      <c r="A3748" s="1">
        <v>746</v>
      </c>
      <c r="B3748" s="1" t="s">
        <v>6140</v>
      </c>
      <c r="C3748" s="1" t="s">
        <v>6615</v>
      </c>
      <c r="D3748" s="1" t="s">
        <v>7655</v>
      </c>
      <c r="E3748" s="1" t="s">
        <v>7656</v>
      </c>
      <c r="F3748" s="1" t="s">
        <v>346</v>
      </c>
      <c r="G3748" s="1">
        <v>20</v>
      </c>
      <c r="H3748" s="1" t="s">
        <v>9</v>
      </c>
    </row>
    <row r="3749" spans="1:8" x14ac:dyDescent="0.3">
      <c r="A3749" s="1">
        <v>747</v>
      </c>
      <c r="B3749" s="1" t="s">
        <v>6140</v>
      </c>
      <c r="C3749" s="1" t="s">
        <v>3926</v>
      </c>
      <c r="D3749" s="1" t="s">
        <v>7657</v>
      </c>
      <c r="E3749" s="1" t="s">
        <v>7658</v>
      </c>
      <c r="F3749" s="1" t="s">
        <v>346</v>
      </c>
      <c r="G3749" s="1"/>
      <c r="H3749" s="1" t="s">
        <v>9</v>
      </c>
    </row>
    <row r="3750" spans="1:8" x14ac:dyDescent="0.3">
      <c r="A3750" s="1">
        <v>748</v>
      </c>
      <c r="B3750" s="1" t="s">
        <v>6140</v>
      </c>
      <c r="C3750" s="1" t="s">
        <v>6899</v>
      </c>
      <c r="D3750" s="1" t="s">
        <v>7659</v>
      </c>
      <c r="E3750" s="1" t="s">
        <v>7660</v>
      </c>
      <c r="F3750" s="1" t="s">
        <v>346</v>
      </c>
      <c r="G3750" s="1"/>
      <c r="H3750" s="1" t="s">
        <v>9</v>
      </c>
    </row>
    <row r="3751" spans="1:8" x14ac:dyDescent="0.3">
      <c r="A3751" s="1">
        <v>749</v>
      </c>
      <c r="B3751" s="1" t="s">
        <v>6140</v>
      </c>
      <c r="C3751" s="1" t="s">
        <v>6615</v>
      </c>
      <c r="D3751" s="1" t="s">
        <v>7661</v>
      </c>
      <c r="E3751" s="1" t="s">
        <v>7662</v>
      </c>
      <c r="F3751" s="1" t="s">
        <v>346</v>
      </c>
      <c r="G3751" s="1">
        <v>20</v>
      </c>
      <c r="H3751" s="1" t="s">
        <v>9</v>
      </c>
    </row>
    <row r="3752" spans="1:8" x14ac:dyDescent="0.3">
      <c r="A3752" s="1">
        <v>750</v>
      </c>
      <c r="B3752" s="1" t="s">
        <v>6140</v>
      </c>
      <c r="C3752" s="1" t="s">
        <v>2022</v>
      </c>
      <c r="D3752" s="1" t="s">
        <v>7663</v>
      </c>
      <c r="E3752" s="1" t="s">
        <v>7664</v>
      </c>
      <c r="F3752" s="1" t="s">
        <v>346</v>
      </c>
      <c r="G3752" s="1"/>
      <c r="H3752" s="1" t="s">
        <v>257</v>
      </c>
    </row>
    <row r="3753" spans="1:8" x14ac:dyDescent="0.3">
      <c r="A3753" s="1">
        <v>751</v>
      </c>
      <c r="B3753" s="1" t="s">
        <v>657</v>
      </c>
      <c r="C3753" s="1" t="s">
        <v>30</v>
      </c>
      <c r="D3753" s="1" t="s">
        <v>7665</v>
      </c>
      <c r="E3753" s="1" t="s">
        <v>7666</v>
      </c>
      <c r="F3753" s="1" t="s">
        <v>346</v>
      </c>
      <c r="G3753" s="1">
        <v>450</v>
      </c>
      <c r="H3753" s="1" t="s">
        <v>9</v>
      </c>
    </row>
    <row r="3754" spans="1:8" x14ac:dyDescent="0.3">
      <c r="A3754" s="1">
        <v>752</v>
      </c>
      <c r="B3754" s="1" t="s">
        <v>6140</v>
      </c>
      <c r="C3754" s="1" t="s">
        <v>130</v>
      </c>
      <c r="D3754" s="1" t="s">
        <v>7667</v>
      </c>
      <c r="E3754" s="1" t="s">
        <v>7668</v>
      </c>
      <c r="F3754" s="1" t="s">
        <v>346</v>
      </c>
      <c r="G3754" s="1">
        <v>20</v>
      </c>
      <c r="H3754" s="1" t="s">
        <v>9</v>
      </c>
    </row>
    <row r="3755" spans="1:8" x14ac:dyDescent="0.3">
      <c r="A3755" s="1">
        <v>753</v>
      </c>
      <c r="B3755" s="1" t="s">
        <v>6140</v>
      </c>
      <c r="C3755" s="1" t="s">
        <v>1630</v>
      </c>
      <c r="D3755" s="1" t="s">
        <v>7669</v>
      </c>
      <c r="E3755" s="1" t="s">
        <v>7670</v>
      </c>
      <c r="F3755" s="1" t="s">
        <v>346</v>
      </c>
      <c r="G3755" s="1">
        <v>20</v>
      </c>
      <c r="H3755" s="1" t="s">
        <v>9</v>
      </c>
    </row>
    <row r="3756" spans="1:8" x14ac:dyDescent="0.3">
      <c r="A3756" s="1">
        <v>754</v>
      </c>
      <c r="B3756" s="1" t="s">
        <v>5556</v>
      </c>
      <c r="C3756" s="1" t="s">
        <v>4092</v>
      </c>
      <c r="D3756" s="1" t="s">
        <v>7671</v>
      </c>
      <c r="E3756" s="1" t="s">
        <v>7672</v>
      </c>
      <c r="F3756" s="1" t="s">
        <v>346</v>
      </c>
      <c r="G3756" s="1"/>
      <c r="H3756" s="1" t="s">
        <v>9</v>
      </c>
    </row>
    <row r="3757" spans="1:8" x14ac:dyDescent="0.3">
      <c r="A3757" s="1">
        <v>755</v>
      </c>
      <c r="B3757" s="1" t="s">
        <v>6140</v>
      </c>
      <c r="C3757" s="1" t="s">
        <v>6272</v>
      </c>
      <c r="D3757" s="1" t="s">
        <v>7673</v>
      </c>
      <c r="E3757" s="1" t="s">
        <v>7674</v>
      </c>
      <c r="F3757" s="1" t="s">
        <v>346</v>
      </c>
      <c r="G3757" s="1"/>
      <c r="H3757" s="1" t="s">
        <v>9</v>
      </c>
    </row>
    <row r="3758" spans="1:8" x14ac:dyDescent="0.3">
      <c r="A3758" s="1">
        <v>756</v>
      </c>
      <c r="B3758" s="1" t="s">
        <v>6140</v>
      </c>
      <c r="C3758" s="1" t="s">
        <v>6482</v>
      </c>
      <c r="D3758" s="1" t="s">
        <v>7675</v>
      </c>
      <c r="E3758" s="1" t="s">
        <v>7676</v>
      </c>
      <c r="F3758" s="1" t="s">
        <v>346</v>
      </c>
      <c r="G3758" s="1"/>
      <c r="H3758" s="1" t="s">
        <v>9</v>
      </c>
    </row>
    <row r="3759" spans="1:8" x14ac:dyDescent="0.3">
      <c r="A3759" s="1">
        <v>757</v>
      </c>
      <c r="B3759" s="1" t="s">
        <v>6140</v>
      </c>
      <c r="C3759" s="1" t="s">
        <v>6482</v>
      </c>
      <c r="D3759" s="1" t="s">
        <v>7677</v>
      </c>
      <c r="E3759" s="1" t="s">
        <v>7678</v>
      </c>
      <c r="F3759" s="1" t="s">
        <v>346</v>
      </c>
      <c r="G3759" s="1"/>
      <c r="H3759" s="1" t="s">
        <v>9</v>
      </c>
    </row>
    <row r="3760" spans="1:8" x14ac:dyDescent="0.3">
      <c r="A3760" s="1">
        <v>758</v>
      </c>
      <c r="B3760" s="1" t="s">
        <v>5556</v>
      </c>
      <c r="C3760" s="1" t="s">
        <v>5557</v>
      </c>
      <c r="D3760" s="1" t="s">
        <v>7679</v>
      </c>
      <c r="E3760" s="1" t="s">
        <v>7680</v>
      </c>
      <c r="F3760" s="1" t="s">
        <v>346</v>
      </c>
      <c r="G3760" s="1"/>
      <c r="H3760" s="1" t="s">
        <v>9</v>
      </c>
    </row>
    <row r="3761" spans="1:8" x14ac:dyDescent="0.3">
      <c r="A3761" s="1">
        <v>759</v>
      </c>
      <c r="B3761" s="1" t="s">
        <v>6140</v>
      </c>
      <c r="C3761" s="1" t="s">
        <v>3566</v>
      </c>
      <c r="D3761" s="1" t="s">
        <v>7681</v>
      </c>
      <c r="E3761" s="1" t="s">
        <v>7682</v>
      </c>
      <c r="F3761" s="1" t="s">
        <v>346</v>
      </c>
      <c r="G3761" s="1"/>
      <c r="H3761" s="1" t="s">
        <v>9</v>
      </c>
    </row>
    <row r="3762" spans="1:8" x14ac:dyDescent="0.3">
      <c r="A3762" s="1">
        <v>760</v>
      </c>
      <c r="B3762" s="1" t="s">
        <v>6140</v>
      </c>
      <c r="C3762" s="1" t="s">
        <v>6615</v>
      </c>
      <c r="D3762" s="1" t="s">
        <v>7683</v>
      </c>
      <c r="E3762" s="1" t="s">
        <v>7684</v>
      </c>
      <c r="F3762" s="1" t="s">
        <v>346</v>
      </c>
      <c r="G3762" s="1">
        <v>20</v>
      </c>
      <c r="H3762" s="1" t="s">
        <v>9</v>
      </c>
    </row>
    <row r="3763" spans="1:8" x14ac:dyDescent="0.3">
      <c r="A3763" s="1">
        <v>761</v>
      </c>
      <c r="B3763" s="1" t="s">
        <v>6140</v>
      </c>
      <c r="C3763" s="1" t="s">
        <v>3373</v>
      </c>
      <c r="D3763" s="1" t="s">
        <v>7685</v>
      </c>
      <c r="E3763" s="1" t="s">
        <v>7686</v>
      </c>
      <c r="F3763" s="1" t="s">
        <v>346</v>
      </c>
      <c r="G3763" s="1"/>
      <c r="H3763" s="1" t="s">
        <v>9</v>
      </c>
    </row>
    <row r="3764" spans="1:8" x14ac:dyDescent="0.3">
      <c r="A3764" s="1">
        <v>762</v>
      </c>
      <c r="B3764" s="1" t="s">
        <v>6140</v>
      </c>
      <c r="C3764" s="1" t="s">
        <v>130</v>
      </c>
      <c r="D3764" s="1" t="s">
        <v>7687</v>
      </c>
      <c r="E3764" s="1" t="s">
        <v>7688</v>
      </c>
      <c r="F3764" s="1" t="s">
        <v>346</v>
      </c>
      <c r="G3764" s="1">
        <v>20</v>
      </c>
      <c r="H3764" s="1" t="s">
        <v>9</v>
      </c>
    </row>
    <row r="3765" spans="1:8" x14ac:dyDescent="0.3">
      <c r="A3765" s="1">
        <v>763</v>
      </c>
      <c r="B3765" s="1" t="s">
        <v>6140</v>
      </c>
      <c r="C3765" s="1" t="s">
        <v>529</v>
      </c>
      <c r="D3765" s="1" t="s">
        <v>7689</v>
      </c>
      <c r="E3765" s="1" t="s">
        <v>7690</v>
      </c>
      <c r="F3765" s="1" t="s">
        <v>346</v>
      </c>
      <c r="G3765" s="1"/>
      <c r="H3765" s="1" t="s">
        <v>9</v>
      </c>
    </row>
    <row r="3766" spans="1:8" x14ac:dyDescent="0.3">
      <c r="A3766" s="1">
        <v>764</v>
      </c>
      <c r="B3766" s="1" t="s">
        <v>233</v>
      </c>
      <c r="C3766" s="1" t="s">
        <v>6657</v>
      </c>
      <c r="D3766" s="1" t="s">
        <v>7691</v>
      </c>
      <c r="E3766" s="1" t="s">
        <v>7692</v>
      </c>
      <c r="F3766" s="1" t="s">
        <v>346</v>
      </c>
      <c r="G3766" s="1"/>
      <c r="H3766" s="1" t="s">
        <v>9</v>
      </c>
    </row>
    <row r="3767" spans="1:8" x14ac:dyDescent="0.3">
      <c r="A3767" s="1">
        <v>765</v>
      </c>
      <c r="B3767" s="1" t="s">
        <v>5603</v>
      </c>
      <c r="C3767" s="1" t="s">
        <v>4249</v>
      </c>
      <c r="D3767" s="1" t="s">
        <v>7693</v>
      </c>
      <c r="E3767" s="1" t="s">
        <v>7694</v>
      </c>
      <c r="F3767" s="1" t="s">
        <v>346</v>
      </c>
      <c r="G3767" s="1"/>
      <c r="H3767" s="1" t="s">
        <v>9</v>
      </c>
    </row>
    <row r="3768" spans="1:8" x14ac:dyDescent="0.3">
      <c r="A3768" s="1">
        <v>766</v>
      </c>
      <c r="B3768" s="1" t="s">
        <v>6140</v>
      </c>
      <c r="C3768" s="1" t="s">
        <v>4483</v>
      </c>
      <c r="D3768" s="1" t="s">
        <v>7695</v>
      </c>
      <c r="E3768" s="1" t="s">
        <v>7696</v>
      </c>
      <c r="F3768" s="1" t="s">
        <v>346</v>
      </c>
      <c r="G3768" s="1"/>
      <c r="H3768" s="1" t="s">
        <v>9</v>
      </c>
    </row>
    <row r="3769" spans="1:8" x14ac:dyDescent="0.3">
      <c r="A3769" s="1">
        <v>767</v>
      </c>
      <c r="B3769" s="1" t="s">
        <v>6140</v>
      </c>
      <c r="C3769" s="1" t="s">
        <v>3038</v>
      </c>
      <c r="D3769" s="1" t="s">
        <v>7697</v>
      </c>
      <c r="E3769" s="1" t="s">
        <v>7698</v>
      </c>
      <c r="F3769" s="1" t="s">
        <v>346</v>
      </c>
      <c r="G3769" s="1">
        <v>20</v>
      </c>
      <c r="H3769" s="1" t="s">
        <v>9</v>
      </c>
    </row>
    <row r="3770" spans="1:8" x14ac:dyDescent="0.3">
      <c r="A3770" s="1">
        <v>768</v>
      </c>
      <c r="B3770" s="1" t="s">
        <v>6140</v>
      </c>
      <c r="C3770" s="1" t="s">
        <v>6482</v>
      </c>
      <c r="D3770" s="1" t="s">
        <v>7699</v>
      </c>
      <c r="E3770" s="1" t="s">
        <v>7700</v>
      </c>
      <c r="F3770" s="1" t="s">
        <v>346</v>
      </c>
      <c r="G3770" s="1"/>
      <c r="H3770" s="1" t="s">
        <v>9</v>
      </c>
    </row>
    <row r="3771" spans="1:8" x14ac:dyDescent="0.3">
      <c r="A3771" s="1">
        <v>769</v>
      </c>
      <c r="B3771" s="1" t="s">
        <v>657</v>
      </c>
      <c r="C3771" s="1" t="s">
        <v>30</v>
      </c>
      <c r="D3771" s="1" t="s">
        <v>7701</v>
      </c>
      <c r="E3771" s="1" t="s">
        <v>7702</v>
      </c>
      <c r="F3771" s="1" t="s">
        <v>346</v>
      </c>
      <c r="G3771" s="1">
        <v>450</v>
      </c>
      <c r="H3771" s="1" t="s">
        <v>9</v>
      </c>
    </row>
    <row r="3772" spans="1:8" x14ac:dyDescent="0.3">
      <c r="A3772" s="1">
        <v>770</v>
      </c>
      <c r="B3772" s="1" t="s">
        <v>6140</v>
      </c>
      <c r="C3772" s="1" t="s">
        <v>3566</v>
      </c>
      <c r="D3772" s="1" t="s">
        <v>7703</v>
      </c>
      <c r="E3772" s="1" t="s">
        <v>7704</v>
      </c>
      <c r="F3772" s="1" t="s">
        <v>346</v>
      </c>
      <c r="G3772" s="1"/>
      <c r="H3772" s="1" t="s">
        <v>9</v>
      </c>
    </row>
    <row r="3773" spans="1:8" x14ac:dyDescent="0.3">
      <c r="A3773" s="1">
        <v>771</v>
      </c>
      <c r="B3773" s="1" t="s">
        <v>6140</v>
      </c>
      <c r="C3773" s="1" t="s">
        <v>6795</v>
      </c>
      <c r="D3773" s="1" t="s">
        <v>7705</v>
      </c>
      <c r="E3773" s="1" t="s">
        <v>7706</v>
      </c>
      <c r="F3773" s="1" t="s">
        <v>346</v>
      </c>
      <c r="G3773" s="1"/>
      <c r="H3773" s="1" t="s">
        <v>9</v>
      </c>
    </row>
    <row r="3774" spans="1:8" x14ac:dyDescent="0.3">
      <c r="A3774" s="1">
        <v>772</v>
      </c>
      <c r="B3774" s="1" t="s">
        <v>6140</v>
      </c>
      <c r="C3774" s="1" t="s">
        <v>529</v>
      </c>
      <c r="D3774" s="1" t="s">
        <v>7707</v>
      </c>
      <c r="E3774" s="1" t="s">
        <v>7708</v>
      </c>
      <c r="F3774" s="1" t="s">
        <v>346</v>
      </c>
      <c r="G3774" s="1"/>
      <c r="H3774" s="1" t="s">
        <v>9</v>
      </c>
    </row>
    <row r="3775" spans="1:8" x14ac:dyDescent="0.3">
      <c r="A3775" s="1">
        <v>773</v>
      </c>
      <c r="B3775" s="1" t="s">
        <v>6140</v>
      </c>
      <c r="C3775" s="1" t="s">
        <v>3373</v>
      </c>
      <c r="D3775" s="1" t="s">
        <v>7709</v>
      </c>
      <c r="E3775" s="1" t="s">
        <v>7710</v>
      </c>
      <c r="F3775" s="1" t="s">
        <v>346</v>
      </c>
      <c r="G3775" s="1"/>
      <c r="H3775" s="1" t="s">
        <v>9</v>
      </c>
    </row>
    <row r="3776" spans="1:8" x14ac:dyDescent="0.3">
      <c r="A3776" s="1">
        <v>774</v>
      </c>
      <c r="B3776" s="1" t="s">
        <v>6140</v>
      </c>
      <c r="C3776" s="1" t="s">
        <v>1630</v>
      </c>
      <c r="D3776" s="1" t="s">
        <v>7711</v>
      </c>
      <c r="E3776" s="1" t="s">
        <v>7712</v>
      </c>
      <c r="F3776" s="1" t="s">
        <v>346</v>
      </c>
      <c r="G3776" s="1">
        <v>20</v>
      </c>
      <c r="H3776" s="1" t="s">
        <v>9</v>
      </c>
    </row>
    <row r="3777" spans="1:8" x14ac:dyDescent="0.3">
      <c r="A3777" s="1">
        <v>775</v>
      </c>
      <c r="B3777" s="1" t="s">
        <v>6140</v>
      </c>
      <c r="C3777" s="1" t="s">
        <v>5</v>
      </c>
      <c r="D3777" s="1" t="s">
        <v>7713</v>
      </c>
      <c r="E3777" s="1" t="s">
        <v>7714</v>
      </c>
      <c r="F3777" s="1" t="s">
        <v>346</v>
      </c>
      <c r="G3777" s="1"/>
      <c r="H3777" s="1" t="s">
        <v>9</v>
      </c>
    </row>
    <row r="3778" spans="1:8" x14ac:dyDescent="0.3">
      <c r="A3778" s="1">
        <v>776</v>
      </c>
      <c r="B3778" s="1" t="s">
        <v>6140</v>
      </c>
      <c r="C3778" s="1" t="s">
        <v>4483</v>
      </c>
      <c r="D3778" s="1" t="s">
        <v>7715</v>
      </c>
      <c r="E3778" s="1" t="s">
        <v>7716</v>
      </c>
      <c r="F3778" s="1" t="s">
        <v>346</v>
      </c>
      <c r="G3778" s="1"/>
      <c r="H3778" s="1" t="s">
        <v>9</v>
      </c>
    </row>
    <row r="3779" spans="1:8" x14ac:dyDescent="0.3">
      <c r="A3779" s="1">
        <v>777</v>
      </c>
      <c r="B3779" s="1" t="s">
        <v>6140</v>
      </c>
      <c r="C3779" s="1" t="s">
        <v>130</v>
      </c>
      <c r="D3779" s="1" t="s">
        <v>7717</v>
      </c>
      <c r="E3779" s="1" t="s">
        <v>7718</v>
      </c>
      <c r="F3779" s="1" t="s">
        <v>346</v>
      </c>
      <c r="G3779" s="1">
        <v>20</v>
      </c>
      <c r="H3779" s="1" t="s">
        <v>9</v>
      </c>
    </row>
    <row r="3780" spans="1:8" x14ac:dyDescent="0.3">
      <c r="A3780" s="1">
        <v>778</v>
      </c>
      <c r="B3780" s="1" t="s">
        <v>3891</v>
      </c>
      <c r="C3780" s="1" t="s">
        <v>714</v>
      </c>
      <c r="D3780" s="1" t="s">
        <v>7719</v>
      </c>
      <c r="E3780" s="1" t="s">
        <v>7720</v>
      </c>
      <c r="F3780" s="1" t="s">
        <v>346</v>
      </c>
      <c r="G3780" s="1"/>
      <c r="H3780" s="1" t="s">
        <v>9</v>
      </c>
    </row>
    <row r="3781" spans="1:8" x14ac:dyDescent="0.3">
      <c r="A3781" s="1">
        <v>779</v>
      </c>
      <c r="B3781" s="1" t="s">
        <v>5603</v>
      </c>
      <c r="C3781" s="1" t="s">
        <v>11</v>
      </c>
      <c r="D3781" s="1" t="s">
        <v>7721</v>
      </c>
      <c r="E3781" s="1" t="s">
        <v>7722</v>
      </c>
      <c r="F3781" s="1" t="s">
        <v>346</v>
      </c>
      <c r="G3781" s="1"/>
      <c r="H3781" s="1" t="s">
        <v>9</v>
      </c>
    </row>
    <row r="3782" spans="1:8" x14ac:dyDescent="0.3">
      <c r="A3782" s="1">
        <v>780</v>
      </c>
      <c r="B3782" s="1" t="s">
        <v>6140</v>
      </c>
      <c r="C3782" s="1" t="s">
        <v>6272</v>
      </c>
      <c r="D3782" s="1" t="s">
        <v>7723</v>
      </c>
      <c r="E3782" s="1" t="s">
        <v>7724</v>
      </c>
      <c r="F3782" s="1" t="s">
        <v>346</v>
      </c>
      <c r="G3782" s="1"/>
      <c r="H3782" s="1" t="s">
        <v>9</v>
      </c>
    </row>
    <row r="3783" spans="1:8" x14ac:dyDescent="0.3">
      <c r="A3783" s="1">
        <v>781</v>
      </c>
      <c r="B3783" s="1" t="s">
        <v>6140</v>
      </c>
      <c r="C3783" s="1" t="s">
        <v>6482</v>
      </c>
      <c r="D3783" s="1" t="s">
        <v>7725</v>
      </c>
      <c r="E3783" s="1" t="s">
        <v>7726</v>
      </c>
      <c r="F3783" s="1" t="s">
        <v>346</v>
      </c>
      <c r="G3783" s="1"/>
      <c r="H3783" s="1" t="s">
        <v>9</v>
      </c>
    </row>
    <row r="3784" spans="1:8" x14ac:dyDescent="0.3">
      <c r="A3784" s="1">
        <v>782</v>
      </c>
      <c r="B3784" s="1" t="s">
        <v>6140</v>
      </c>
      <c r="C3784" s="1" t="s">
        <v>6899</v>
      </c>
      <c r="D3784" s="1" t="s">
        <v>7727</v>
      </c>
      <c r="E3784" s="1" t="s">
        <v>7728</v>
      </c>
      <c r="F3784" s="1" t="s">
        <v>346</v>
      </c>
      <c r="G3784" s="1"/>
      <c r="H3784" s="1" t="s">
        <v>9</v>
      </c>
    </row>
    <row r="3785" spans="1:8" x14ac:dyDescent="0.3">
      <c r="A3785" s="1">
        <v>783</v>
      </c>
      <c r="B3785" s="1" t="s">
        <v>6140</v>
      </c>
      <c r="C3785" s="1" t="s">
        <v>529</v>
      </c>
      <c r="D3785" s="1" t="s">
        <v>7729</v>
      </c>
      <c r="E3785" s="1" t="s">
        <v>7730</v>
      </c>
      <c r="F3785" s="1" t="s">
        <v>346</v>
      </c>
      <c r="G3785" s="1"/>
      <c r="H3785" s="1" t="s">
        <v>9</v>
      </c>
    </row>
    <row r="3786" spans="1:8" x14ac:dyDescent="0.3">
      <c r="A3786" s="1">
        <v>784</v>
      </c>
      <c r="B3786" s="1" t="s">
        <v>6140</v>
      </c>
      <c r="C3786" s="1" t="s">
        <v>6615</v>
      </c>
      <c r="D3786" s="1" t="s">
        <v>7731</v>
      </c>
      <c r="E3786" s="1" t="s">
        <v>7732</v>
      </c>
      <c r="F3786" s="1" t="s">
        <v>346</v>
      </c>
      <c r="G3786" s="1"/>
      <c r="H3786" s="1" t="s">
        <v>9</v>
      </c>
    </row>
    <row r="3787" spans="1:8" x14ac:dyDescent="0.3">
      <c r="A3787" s="1">
        <v>785</v>
      </c>
      <c r="B3787" s="1" t="s">
        <v>5556</v>
      </c>
      <c r="C3787" s="1" t="s">
        <v>5557</v>
      </c>
      <c r="D3787" s="1" t="s">
        <v>7733</v>
      </c>
      <c r="E3787" s="1" t="s">
        <v>7734</v>
      </c>
      <c r="F3787" s="1" t="s">
        <v>346</v>
      </c>
      <c r="G3787" s="1"/>
      <c r="H3787" s="1" t="s">
        <v>9</v>
      </c>
    </row>
    <row r="3788" spans="1:8" x14ac:dyDescent="0.3">
      <c r="A3788" s="1">
        <v>786</v>
      </c>
      <c r="B3788" s="1" t="s">
        <v>5603</v>
      </c>
      <c r="C3788" s="1" t="s">
        <v>27</v>
      </c>
      <c r="D3788" s="1" t="s">
        <v>7735</v>
      </c>
      <c r="E3788" s="1" t="s">
        <v>7736</v>
      </c>
      <c r="F3788" s="1" t="s">
        <v>346</v>
      </c>
      <c r="G3788" s="1"/>
      <c r="H3788" s="1" t="s">
        <v>9</v>
      </c>
    </row>
    <row r="3789" spans="1:8" x14ac:dyDescent="0.3">
      <c r="A3789" s="1">
        <v>787</v>
      </c>
      <c r="B3789" s="1" t="s">
        <v>6140</v>
      </c>
      <c r="C3789" s="1" t="s">
        <v>5</v>
      </c>
      <c r="D3789" s="1" t="s">
        <v>7737</v>
      </c>
      <c r="E3789" s="1" t="s">
        <v>7738</v>
      </c>
      <c r="F3789" s="1" t="s">
        <v>346</v>
      </c>
      <c r="G3789" s="1">
        <v>20</v>
      </c>
      <c r="H3789" s="1" t="s">
        <v>9</v>
      </c>
    </row>
    <row r="3790" spans="1:8" x14ac:dyDescent="0.3">
      <c r="A3790" s="1">
        <v>788</v>
      </c>
      <c r="B3790" s="1" t="s">
        <v>6140</v>
      </c>
      <c r="C3790" s="1" t="s">
        <v>4483</v>
      </c>
      <c r="D3790" s="1" t="s">
        <v>7739</v>
      </c>
      <c r="E3790" s="1" t="s">
        <v>7740</v>
      </c>
      <c r="F3790" s="1" t="s">
        <v>346</v>
      </c>
      <c r="G3790" s="1"/>
      <c r="H3790" s="1" t="s">
        <v>117</v>
      </c>
    </row>
    <row r="3791" spans="1:8" x14ac:dyDescent="0.3">
      <c r="A3791" s="1">
        <v>789</v>
      </c>
      <c r="B3791" s="1" t="s">
        <v>6140</v>
      </c>
      <c r="C3791" s="1" t="s">
        <v>1630</v>
      </c>
      <c r="D3791" s="1" t="s">
        <v>7741</v>
      </c>
      <c r="E3791" s="1" t="s">
        <v>7742</v>
      </c>
      <c r="F3791" s="1" t="s">
        <v>346</v>
      </c>
      <c r="G3791" s="1">
        <v>20</v>
      </c>
      <c r="H3791" s="1" t="s">
        <v>9</v>
      </c>
    </row>
    <row r="3792" spans="1:8" x14ac:dyDescent="0.3">
      <c r="A3792" s="1">
        <v>790</v>
      </c>
      <c r="B3792" s="1" t="s">
        <v>6140</v>
      </c>
      <c r="C3792" s="1" t="s">
        <v>3373</v>
      </c>
      <c r="D3792" s="1" t="s">
        <v>7743</v>
      </c>
      <c r="E3792" s="1" t="s">
        <v>7744</v>
      </c>
      <c r="F3792" s="1" t="s">
        <v>346</v>
      </c>
      <c r="G3792" s="1"/>
      <c r="H3792" s="1" t="s">
        <v>9</v>
      </c>
    </row>
    <row r="3793" spans="1:8" x14ac:dyDescent="0.3">
      <c r="A3793" s="1">
        <v>791</v>
      </c>
      <c r="B3793" s="1" t="s">
        <v>6140</v>
      </c>
      <c r="C3793" s="1" t="s">
        <v>5</v>
      </c>
      <c r="D3793" s="1" t="s">
        <v>7745</v>
      </c>
      <c r="E3793" s="1" t="s">
        <v>7746</v>
      </c>
      <c r="F3793" s="1" t="s">
        <v>346</v>
      </c>
      <c r="G3793" s="1">
        <v>20</v>
      </c>
      <c r="H3793" s="1" t="s">
        <v>9</v>
      </c>
    </row>
    <row r="3794" spans="1:8" x14ac:dyDescent="0.3">
      <c r="A3794" s="1">
        <v>792</v>
      </c>
      <c r="B3794" s="1" t="s">
        <v>6140</v>
      </c>
      <c r="C3794" s="1" t="s">
        <v>1630</v>
      </c>
      <c r="D3794" s="1" t="s">
        <v>7747</v>
      </c>
      <c r="E3794" s="1" t="s">
        <v>7748</v>
      </c>
      <c r="F3794" s="1" t="s">
        <v>346</v>
      </c>
      <c r="G3794" s="1">
        <v>20</v>
      </c>
      <c r="H3794" s="1" t="s">
        <v>9</v>
      </c>
    </row>
    <row r="3795" spans="1:8" x14ac:dyDescent="0.3">
      <c r="A3795" s="1">
        <v>793</v>
      </c>
      <c r="B3795" s="1" t="s">
        <v>5722</v>
      </c>
      <c r="C3795" s="1" t="s">
        <v>3478</v>
      </c>
      <c r="D3795" s="1" t="s">
        <v>7749</v>
      </c>
      <c r="E3795" s="1" t="s">
        <v>7750</v>
      </c>
      <c r="F3795" s="1" t="s">
        <v>346</v>
      </c>
      <c r="G3795" s="1"/>
      <c r="H3795" s="1" t="s">
        <v>9</v>
      </c>
    </row>
    <row r="3796" spans="1:8" x14ac:dyDescent="0.3">
      <c r="A3796" s="1">
        <v>794</v>
      </c>
      <c r="B3796" s="1" t="s">
        <v>233</v>
      </c>
      <c r="C3796" s="1" t="s">
        <v>6657</v>
      </c>
      <c r="D3796" s="1" t="s">
        <v>7751</v>
      </c>
      <c r="E3796" s="1" t="s">
        <v>7752</v>
      </c>
      <c r="F3796" s="1" t="s">
        <v>346</v>
      </c>
      <c r="G3796" s="1"/>
      <c r="H3796" s="1" t="s">
        <v>9</v>
      </c>
    </row>
    <row r="3797" spans="1:8" x14ac:dyDescent="0.3">
      <c r="A3797" s="1">
        <v>795</v>
      </c>
      <c r="B3797" s="1" t="s">
        <v>657</v>
      </c>
      <c r="C3797" s="1" t="s">
        <v>30</v>
      </c>
      <c r="D3797" s="1" t="s">
        <v>7753</v>
      </c>
      <c r="E3797" s="1" t="s">
        <v>7754</v>
      </c>
      <c r="F3797" s="1" t="s">
        <v>346</v>
      </c>
      <c r="G3797" s="1">
        <v>450</v>
      </c>
      <c r="H3797" s="1" t="s">
        <v>9</v>
      </c>
    </row>
    <row r="3798" spans="1:8" x14ac:dyDescent="0.3">
      <c r="A3798" s="1">
        <v>796</v>
      </c>
      <c r="B3798" s="1" t="s">
        <v>6140</v>
      </c>
      <c r="C3798" s="1" t="s">
        <v>3926</v>
      </c>
      <c r="D3798" s="1" t="s">
        <v>7755</v>
      </c>
      <c r="E3798" s="1" t="s">
        <v>7756</v>
      </c>
      <c r="F3798" s="1" t="s">
        <v>346</v>
      </c>
      <c r="G3798" s="1"/>
      <c r="H3798" s="1" t="s">
        <v>9</v>
      </c>
    </row>
    <row r="3799" spans="1:8" x14ac:dyDescent="0.3">
      <c r="A3799" s="1">
        <v>797</v>
      </c>
      <c r="B3799" s="1" t="s">
        <v>6140</v>
      </c>
      <c r="C3799" s="1" t="s">
        <v>4483</v>
      </c>
      <c r="D3799" s="1" t="s">
        <v>7757</v>
      </c>
      <c r="E3799" s="1" t="s">
        <v>7758</v>
      </c>
      <c r="F3799" s="1" t="s">
        <v>346</v>
      </c>
      <c r="G3799" s="1"/>
      <c r="H3799" s="1" t="s">
        <v>9</v>
      </c>
    </row>
    <row r="3800" spans="1:8" x14ac:dyDescent="0.3">
      <c r="A3800" s="1">
        <v>798</v>
      </c>
      <c r="B3800" s="1" t="s">
        <v>5722</v>
      </c>
      <c r="C3800" s="1" t="s">
        <v>5723</v>
      </c>
      <c r="D3800" s="1" t="s">
        <v>7759</v>
      </c>
      <c r="E3800" s="1" t="s">
        <v>6907</v>
      </c>
      <c r="F3800" s="1" t="s">
        <v>346</v>
      </c>
      <c r="G3800" s="1"/>
      <c r="H3800" s="1" t="s">
        <v>9</v>
      </c>
    </row>
    <row r="3801" spans="1:8" x14ac:dyDescent="0.3">
      <c r="A3801" s="1">
        <v>799</v>
      </c>
      <c r="B3801" s="1" t="s">
        <v>6140</v>
      </c>
      <c r="C3801" s="1" t="s">
        <v>6482</v>
      </c>
      <c r="D3801" s="1" t="s">
        <v>7760</v>
      </c>
      <c r="E3801" s="1" t="s">
        <v>7761</v>
      </c>
      <c r="F3801" s="1" t="s">
        <v>346</v>
      </c>
      <c r="G3801" s="1"/>
      <c r="H3801" s="1" t="s">
        <v>9</v>
      </c>
    </row>
    <row r="3802" spans="1:8" x14ac:dyDescent="0.3">
      <c r="A3802" s="1">
        <v>800</v>
      </c>
      <c r="B3802" s="1" t="s">
        <v>657</v>
      </c>
      <c r="C3802" s="1" t="s">
        <v>30</v>
      </c>
      <c r="D3802" s="1" t="s">
        <v>7762</v>
      </c>
      <c r="E3802" s="1" t="s">
        <v>7763</v>
      </c>
      <c r="F3802" s="1" t="s">
        <v>346</v>
      </c>
      <c r="G3802" s="1">
        <v>450</v>
      </c>
      <c r="H3802" s="1" t="s">
        <v>9</v>
      </c>
    </row>
    <row r="3803" spans="1:8" x14ac:dyDescent="0.3">
      <c r="A3803" s="1">
        <v>801</v>
      </c>
      <c r="B3803" s="1" t="s">
        <v>6140</v>
      </c>
      <c r="C3803" s="1" t="s">
        <v>3038</v>
      </c>
      <c r="D3803" s="1" t="s">
        <v>7764</v>
      </c>
      <c r="E3803" s="1" t="s">
        <v>7765</v>
      </c>
      <c r="F3803" s="1" t="s">
        <v>346</v>
      </c>
      <c r="G3803" s="1"/>
      <c r="H3803" s="1" t="s">
        <v>9</v>
      </c>
    </row>
    <row r="3804" spans="1:8" x14ac:dyDescent="0.3">
      <c r="A3804" s="1">
        <v>802</v>
      </c>
      <c r="B3804" s="1" t="s">
        <v>6140</v>
      </c>
      <c r="C3804" s="1" t="s">
        <v>529</v>
      </c>
      <c r="D3804" s="1" t="s">
        <v>7766</v>
      </c>
      <c r="E3804" s="1" t="s">
        <v>7767</v>
      </c>
      <c r="F3804" s="1" t="s">
        <v>346</v>
      </c>
      <c r="G3804" s="1"/>
      <c r="H3804" s="1" t="s">
        <v>9</v>
      </c>
    </row>
    <row r="3805" spans="1:8" x14ac:dyDescent="0.3">
      <c r="A3805" s="1">
        <v>803</v>
      </c>
      <c r="B3805" s="1" t="s">
        <v>6140</v>
      </c>
      <c r="C3805" s="1" t="s">
        <v>3566</v>
      </c>
      <c r="D3805" s="1" t="s">
        <v>7768</v>
      </c>
      <c r="E3805" s="1" t="s">
        <v>7769</v>
      </c>
      <c r="F3805" s="1" t="s">
        <v>346</v>
      </c>
      <c r="G3805" s="1"/>
      <c r="H3805" s="1" t="s">
        <v>9</v>
      </c>
    </row>
    <row r="3806" spans="1:8" x14ac:dyDescent="0.3">
      <c r="A3806" s="1">
        <v>804</v>
      </c>
      <c r="B3806" s="1" t="s">
        <v>6140</v>
      </c>
      <c r="C3806" s="1" t="s">
        <v>6482</v>
      </c>
      <c r="D3806" s="1" t="s">
        <v>7770</v>
      </c>
      <c r="E3806" s="1" t="s">
        <v>7771</v>
      </c>
      <c r="F3806" s="1" t="s">
        <v>346</v>
      </c>
      <c r="G3806" s="1"/>
      <c r="H3806" s="1" t="s">
        <v>9</v>
      </c>
    </row>
    <row r="3807" spans="1:8" x14ac:dyDescent="0.3">
      <c r="A3807" s="1">
        <v>805</v>
      </c>
      <c r="B3807" s="1" t="s">
        <v>6140</v>
      </c>
      <c r="C3807" s="1" t="s">
        <v>1630</v>
      </c>
      <c r="D3807" s="1" t="s">
        <v>7772</v>
      </c>
      <c r="E3807" s="1" t="s">
        <v>7773</v>
      </c>
      <c r="F3807" s="1" t="s">
        <v>346</v>
      </c>
      <c r="G3807" s="1">
        <v>20</v>
      </c>
      <c r="H3807" s="1" t="s">
        <v>9</v>
      </c>
    </row>
    <row r="3808" spans="1:8" x14ac:dyDescent="0.3">
      <c r="A3808" s="1">
        <v>806</v>
      </c>
      <c r="B3808" s="1" t="s">
        <v>6140</v>
      </c>
      <c r="C3808" s="1" t="s">
        <v>5</v>
      </c>
      <c r="D3808" s="1" t="s">
        <v>7774</v>
      </c>
      <c r="E3808" s="1" t="s">
        <v>7775</v>
      </c>
      <c r="F3808" s="1" t="s">
        <v>346</v>
      </c>
      <c r="G3808" s="1">
        <v>20</v>
      </c>
      <c r="H3808" s="1" t="s">
        <v>9</v>
      </c>
    </row>
    <row r="3809" spans="1:8" x14ac:dyDescent="0.3">
      <c r="A3809" s="1">
        <v>807</v>
      </c>
      <c r="B3809" s="1" t="s">
        <v>5722</v>
      </c>
      <c r="C3809" s="1" t="s">
        <v>3160</v>
      </c>
      <c r="D3809" s="1" t="s">
        <v>7776</v>
      </c>
      <c r="E3809" s="1" t="s">
        <v>7777</v>
      </c>
      <c r="F3809" s="1" t="s">
        <v>346</v>
      </c>
      <c r="G3809" s="1"/>
      <c r="H3809" s="1" t="s">
        <v>9</v>
      </c>
    </row>
    <row r="3810" spans="1:8" x14ac:dyDescent="0.3">
      <c r="A3810" s="1">
        <v>808</v>
      </c>
      <c r="B3810" s="1" t="s">
        <v>6140</v>
      </c>
      <c r="C3810" s="1" t="s">
        <v>3373</v>
      </c>
      <c r="D3810" s="1" t="s">
        <v>7778</v>
      </c>
      <c r="E3810" s="1" t="s">
        <v>7779</v>
      </c>
      <c r="F3810" s="1" t="s">
        <v>346</v>
      </c>
      <c r="G3810" s="1"/>
      <c r="H3810" s="1" t="s">
        <v>9</v>
      </c>
    </row>
    <row r="3811" spans="1:8" x14ac:dyDescent="0.3">
      <c r="A3811" s="1">
        <v>809</v>
      </c>
      <c r="B3811" s="1" t="s">
        <v>6140</v>
      </c>
      <c r="C3811" s="1" t="s">
        <v>5</v>
      </c>
      <c r="D3811" s="1" t="s">
        <v>7780</v>
      </c>
      <c r="E3811" s="1" t="s">
        <v>7781</v>
      </c>
      <c r="F3811" s="1" t="s">
        <v>346</v>
      </c>
      <c r="G3811" s="1">
        <v>20</v>
      </c>
      <c r="H3811" s="1" t="s">
        <v>9</v>
      </c>
    </row>
    <row r="3812" spans="1:8" x14ac:dyDescent="0.3">
      <c r="A3812" s="1">
        <v>810</v>
      </c>
      <c r="B3812" s="1" t="s">
        <v>14</v>
      </c>
      <c r="C3812" s="1" t="s">
        <v>5301</v>
      </c>
      <c r="D3812" s="1" t="s">
        <v>7782</v>
      </c>
      <c r="E3812" s="1" t="s">
        <v>7783</v>
      </c>
      <c r="F3812" s="1" t="s">
        <v>8</v>
      </c>
      <c r="G3812" s="1">
        <v>30.8</v>
      </c>
      <c r="H3812" s="1" t="s">
        <v>9</v>
      </c>
    </row>
    <row r="3813" spans="1:8" x14ac:dyDescent="0.3">
      <c r="A3813" s="1">
        <v>811</v>
      </c>
      <c r="B3813" s="1" t="s">
        <v>5556</v>
      </c>
      <c r="C3813" s="1" t="s">
        <v>5557</v>
      </c>
      <c r="D3813" s="1" t="s">
        <v>7784</v>
      </c>
      <c r="E3813" s="1" t="s">
        <v>7785</v>
      </c>
      <c r="F3813" s="1" t="s">
        <v>346</v>
      </c>
      <c r="G3813" s="1"/>
      <c r="H3813" s="1" t="s">
        <v>9</v>
      </c>
    </row>
    <row r="3814" spans="1:8" x14ac:dyDescent="0.3">
      <c r="A3814" s="1">
        <v>812</v>
      </c>
      <c r="B3814" s="1" t="s">
        <v>6140</v>
      </c>
      <c r="C3814" s="1" t="s">
        <v>3038</v>
      </c>
      <c r="D3814" s="1" t="s">
        <v>7786</v>
      </c>
      <c r="E3814" s="1" t="s">
        <v>7787</v>
      </c>
      <c r="F3814" s="1" t="s">
        <v>346</v>
      </c>
      <c r="G3814" s="1"/>
      <c r="H3814" s="1" t="s">
        <v>9</v>
      </c>
    </row>
    <row r="3815" spans="1:8" x14ac:dyDescent="0.3">
      <c r="A3815" s="1">
        <v>813</v>
      </c>
      <c r="B3815" s="1" t="s">
        <v>6140</v>
      </c>
      <c r="C3815" s="1" t="s">
        <v>6272</v>
      </c>
      <c r="D3815" s="1" t="s">
        <v>7788</v>
      </c>
      <c r="E3815" s="1" t="s">
        <v>7789</v>
      </c>
      <c r="F3815" s="1" t="s">
        <v>346</v>
      </c>
      <c r="G3815" s="1"/>
      <c r="H3815" s="1" t="s">
        <v>9</v>
      </c>
    </row>
    <row r="3816" spans="1:8" x14ac:dyDescent="0.3">
      <c r="A3816" s="1">
        <v>814</v>
      </c>
      <c r="B3816" s="1" t="s">
        <v>6140</v>
      </c>
      <c r="C3816" s="1" t="s">
        <v>3038</v>
      </c>
      <c r="D3816" s="1" t="s">
        <v>7790</v>
      </c>
      <c r="E3816" s="1" t="s">
        <v>7791</v>
      </c>
      <c r="F3816" s="1" t="s">
        <v>346</v>
      </c>
      <c r="G3816" s="1">
        <v>20</v>
      </c>
      <c r="H3816" s="1" t="s">
        <v>9</v>
      </c>
    </row>
    <row r="3817" spans="1:8" x14ac:dyDescent="0.3">
      <c r="A3817" s="1">
        <v>815</v>
      </c>
      <c r="B3817" s="1" t="s">
        <v>657</v>
      </c>
      <c r="C3817" s="1" t="s">
        <v>30</v>
      </c>
      <c r="D3817" s="1" t="s">
        <v>7792</v>
      </c>
      <c r="E3817" s="1" t="s">
        <v>7793</v>
      </c>
      <c r="F3817" s="1" t="s">
        <v>346</v>
      </c>
      <c r="G3817" s="1">
        <v>450</v>
      </c>
      <c r="H3817" s="1" t="s">
        <v>9</v>
      </c>
    </row>
    <row r="3818" spans="1:8" x14ac:dyDescent="0.3">
      <c r="A3818" s="1">
        <v>816</v>
      </c>
      <c r="B3818" s="1" t="s">
        <v>6140</v>
      </c>
      <c r="C3818" s="1" t="s">
        <v>5</v>
      </c>
      <c r="D3818" s="1" t="s">
        <v>7794</v>
      </c>
      <c r="E3818" s="1" t="s">
        <v>7795</v>
      </c>
      <c r="F3818" s="1" t="s">
        <v>346</v>
      </c>
      <c r="G3818" s="1">
        <v>20</v>
      </c>
      <c r="H3818" s="1" t="s">
        <v>9</v>
      </c>
    </row>
    <row r="3819" spans="1:8" x14ac:dyDescent="0.3">
      <c r="A3819" s="1">
        <v>817</v>
      </c>
      <c r="B3819" s="1" t="s">
        <v>5603</v>
      </c>
      <c r="C3819" s="1" t="s">
        <v>4249</v>
      </c>
      <c r="D3819" s="1" t="s">
        <v>7796</v>
      </c>
      <c r="E3819" s="1" t="s">
        <v>7797</v>
      </c>
      <c r="F3819" s="1" t="s">
        <v>346</v>
      </c>
      <c r="G3819" s="1"/>
      <c r="H3819" s="1" t="s">
        <v>9</v>
      </c>
    </row>
    <row r="3820" spans="1:8" x14ac:dyDescent="0.3">
      <c r="A3820" s="1">
        <v>818</v>
      </c>
      <c r="B3820" s="1" t="s">
        <v>6140</v>
      </c>
      <c r="C3820" s="1" t="s">
        <v>529</v>
      </c>
      <c r="D3820" s="1" t="s">
        <v>7798</v>
      </c>
      <c r="E3820" s="1" t="s">
        <v>7799</v>
      </c>
      <c r="F3820" s="1" t="s">
        <v>346</v>
      </c>
      <c r="G3820" s="1"/>
      <c r="H3820" s="1" t="s">
        <v>9</v>
      </c>
    </row>
    <row r="3821" spans="1:8" x14ac:dyDescent="0.3">
      <c r="A3821" s="1">
        <v>819</v>
      </c>
      <c r="B3821" s="1" t="s">
        <v>6140</v>
      </c>
      <c r="C3821" s="1" t="s">
        <v>5</v>
      </c>
      <c r="D3821" s="1" t="s">
        <v>7800</v>
      </c>
      <c r="E3821" s="1" t="s">
        <v>7801</v>
      </c>
      <c r="F3821" s="1" t="s">
        <v>346</v>
      </c>
      <c r="G3821" s="1"/>
      <c r="H3821" s="1" t="s">
        <v>9</v>
      </c>
    </row>
    <row r="3822" spans="1:8" x14ac:dyDescent="0.3">
      <c r="A3822" s="1">
        <v>820</v>
      </c>
      <c r="B3822" s="1" t="s">
        <v>5722</v>
      </c>
      <c r="C3822" s="1" t="s">
        <v>3478</v>
      </c>
      <c r="D3822" s="1" t="s">
        <v>7802</v>
      </c>
      <c r="E3822" s="1" t="s">
        <v>7803</v>
      </c>
      <c r="F3822" s="1" t="s">
        <v>346</v>
      </c>
      <c r="G3822" s="1"/>
      <c r="H3822" s="1" t="s">
        <v>9</v>
      </c>
    </row>
    <row r="3823" spans="1:8" x14ac:dyDescent="0.3">
      <c r="A3823" s="1">
        <v>821</v>
      </c>
      <c r="B3823" s="1" t="s">
        <v>6140</v>
      </c>
      <c r="C3823" s="1" t="s">
        <v>6615</v>
      </c>
      <c r="D3823" s="1" t="s">
        <v>7804</v>
      </c>
      <c r="E3823" s="1" t="s">
        <v>7805</v>
      </c>
      <c r="F3823" s="1" t="s">
        <v>346</v>
      </c>
      <c r="G3823" s="1">
        <v>20</v>
      </c>
      <c r="H3823" s="1" t="s">
        <v>9</v>
      </c>
    </row>
    <row r="3824" spans="1:8" x14ac:dyDescent="0.3">
      <c r="A3824" s="1">
        <v>822</v>
      </c>
      <c r="B3824" s="1" t="s">
        <v>6140</v>
      </c>
      <c r="C3824" s="1" t="s">
        <v>1630</v>
      </c>
      <c r="D3824" s="1" t="s">
        <v>7806</v>
      </c>
      <c r="E3824" s="1" t="s">
        <v>7807</v>
      </c>
      <c r="F3824" s="1" t="s">
        <v>346</v>
      </c>
      <c r="G3824" s="1">
        <v>20</v>
      </c>
      <c r="H3824" s="1" t="s">
        <v>9</v>
      </c>
    </row>
    <row r="3825" spans="1:8" x14ac:dyDescent="0.3">
      <c r="A3825" s="1">
        <v>823</v>
      </c>
      <c r="B3825" s="1" t="s">
        <v>6140</v>
      </c>
      <c r="C3825" s="1" t="s">
        <v>6615</v>
      </c>
      <c r="D3825" s="1" t="s">
        <v>7808</v>
      </c>
      <c r="E3825" s="1" t="s">
        <v>7809</v>
      </c>
      <c r="F3825" s="1" t="s">
        <v>346</v>
      </c>
      <c r="G3825" s="1"/>
      <c r="H3825" s="1" t="s">
        <v>9</v>
      </c>
    </row>
    <row r="3826" spans="1:8" x14ac:dyDescent="0.3">
      <c r="A3826" s="1">
        <v>824</v>
      </c>
      <c r="B3826" s="1" t="s">
        <v>6140</v>
      </c>
      <c r="C3826" s="1" t="s">
        <v>3566</v>
      </c>
      <c r="D3826" s="1" t="s">
        <v>7810</v>
      </c>
      <c r="E3826" s="1" t="s">
        <v>7811</v>
      </c>
      <c r="F3826" s="1" t="s">
        <v>346</v>
      </c>
      <c r="G3826" s="1"/>
      <c r="H3826" s="1" t="s">
        <v>9</v>
      </c>
    </row>
    <row r="3827" spans="1:8" x14ac:dyDescent="0.3">
      <c r="A3827" s="1">
        <v>825</v>
      </c>
      <c r="B3827" s="1" t="s">
        <v>6140</v>
      </c>
      <c r="C3827" s="1" t="s">
        <v>3926</v>
      </c>
      <c r="D3827" s="1" t="s">
        <v>7812</v>
      </c>
      <c r="E3827" s="1" t="s">
        <v>7813</v>
      </c>
      <c r="F3827" s="1" t="s">
        <v>346</v>
      </c>
      <c r="G3827" s="1"/>
      <c r="H3827" s="1" t="s">
        <v>9</v>
      </c>
    </row>
    <row r="3828" spans="1:8" x14ac:dyDescent="0.3">
      <c r="A3828" s="1">
        <v>826</v>
      </c>
      <c r="B3828" s="1" t="s">
        <v>6140</v>
      </c>
      <c r="C3828" s="1" t="s">
        <v>6615</v>
      </c>
      <c r="D3828" s="1" t="s">
        <v>7814</v>
      </c>
      <c r="E3828" s="1" t="s">
        <v>7815</v>
      </c>
      <c r="F3828" s="1" t="s">
        <v>346</v>
      </c>
      <c r="G3828" s="1">
        <v>20</v>
      </c>
      <c r="H3828" s="1" t="s">
        <v>9</v>
      </c>
    </row>
    <row r="3829" spans="1:8" x14ac:dyDescent="0.3">
      <c r="A3829" s="1">
        <v>827</v>
      </c>
      <c r="B3829" s="1" t="s">
        <v>233</v>
      </c>
      <c r="C3829" s="1" t="s">
        <v>6657</v>
      </c>
      <c r="D3829" s="1" t="s">
        <v>7816</v>
      </c>
      <c r="E3829" s="1" t="s">
        <v>7817</v>
      </c>
      <c r="F3829" s="1" t="s">
        <v>346</v>
      </c>
      <c r="G3829" s="1"/>
      <c r="H3829" s="1" t="s">
        <v>9</v>
      </c>
    </row>
    <row r="3830" spans="1:8" x14ac:dyDescent="0.3">
      <c r="A3830" s="1">
        <v>828</v>
      </c>
      <c r="B3830" s="1" t="s">
        <v>60</v>
      </c>
      <c r="C3830" s="1" t="s">
        <v>61</v>
      </c>
      <c r="D3830" s="1" t="s">
        <v>7818</v>
      </c>
      <c r="E3830" s="1" t="s">
        <v>7819</v>
      </c>
      <c r="F3830" s="1" t="s">
        <v>346</v>
      </c>
      <c r="G3830" s="1"/>
      <c r="H3830" s="1" t="s">
        <v>9</v>
      </c>
    </row>
    <row r="3831" spans="1:8" x14ac:dyDescent="0.3">
      <c r="A3831" s="1">
        <v>829</v>
      </c>
      <c r="B3831" s="1" t="s">
        <v>6140</v>
      </c>
      <c r="C3831" s="1" t="s">
        <v>3038</v>
      </c>
      <c r="D3831" s="1" t="s">
        <v>7820</v>
      </c>
      <c r="E3831" s="1" t="s">
        <v>7821</v>
      </c>
      <c r="F3831" s="1" t="s">
        <v>346</v>
      </c>
      <c r="G3831" s="1"/>
      <c r="H3831" s="1" t="s">
        <v>9</v>
      </c>
    </row>
    <row r="3832" spans="1:8" x14ac:dyDescent="0.3">
      <c r="A3832" s="1">
        <v>830</v>
      </c>
      <c r="B3832" s="1" t="s">
        <v>6140</v>
      </c>
      <c r="C3832" s="1" t="s">
        <v>6272</v>
      </c>
      <c r="D3832" s="1" t="s">
        <v>7822</v>
      </c>
      <c r="E3832" s="1" t="s">
        <v>7823</v>
      </c>
      <c r="F3832" s="1" t="s">
        <v>346</v>
      </c>
      <c r="G3832" s="1"/>
      <c r="H3832" s="1" t="s">
        <v>9</v>
      </c>
    </row>
    <row r="3833" spans="1:8" x14ac:dyDescent="0.3">
      <c r="A3833" s="1">
        <v>831</v>
      </c>
      <c r="B3833" s="1" t="s">
        <v>6140</v>
      </c>
      <c r="C3833" s="1" t="s">
        <v>1630</v>
      </c>
      <c r="D3833" s="1" t="s">
        <v>7824</v>
      </c>
      <c r="E3833" s="1" t="s">
        <v>7825</v>
      </c>
      <c r="F3833" s="1" t="s">
        <v>346</v>
      </c>
      <c r="G3833" s="1">
        <v>20</v>
      </c>
      <c r="H3833" s="1" t="s">
        <v>9</v>
      </c>
    </row>
    <row r="3834" spans="1:8" x14ac:dyDescent="0.3">
      <c r="A3834" s="1">
        <v>832</v>
      </c>
      <c r="B3834" s="1" t="s">
        <v>6140</v>
      </c>
      <c r="C3834" s="1" t="s">
        <v>6615</v>
      </c>
      <c r="D3834" s="1" t="s">
        <v>7826</v>
      </c>
      <c r="E3834" s="1" t="s">
        <v>7827</v>
      </c>
      <c r="F3834" s="1" t="s">
        <v>346</v>
      </c>
      <c r="G3834" s="1">
        <v>20</v>
      </c>
      <c r="H3834" s="1" t="s">
        <v>9</v>
      </c>
    </row>
    <row r="3835" spans="1:8" x14ac:dyDescent="0.3">
      <c r="A3835" s="1">
        <v>833</v>
      </c>
      <c r="B3835" s="1" t="s">
        <v>6140</v>
      </c>
      <c r="C3835" s="1" t="s">
        <v>3038</v>
      </c>
      <c r="D3835" s="1" t="s">
        <v>7828</v>
      </c>
      <c r="E3835" s="1" t="s">
        <v>7829</v>
      </c>
      <c r="F3835" s="1" t="s">
        <v>346</v>
      </c>
      <c r="G3835" s="1">
        <v>20</v>
      </c>
      <c r="H3835" s="1" t="s">
        <v>9</v>
      </c>
    </row>
    <row r="3836" spans="1:8" x14ac:dyDescent="0.3">
      <c r="A3836" s="1">
        <v>834</v>
      </c>
      <c r="B3836" s="1" t="s">
        <v>6140</v>
      </c>
      <c r="C3836" s="1" t="s">
        <v>5</v>
      </c>
      <c r="D3836" s="1" t="s">
        <v>7830</v>
      </c>
      <c r="E3836" s="1" t="s">
        <v>7831</v>
      </c>
      <c r="F3836" s="1" t="s">
        <v>346</v>
      </c>
      <c r="G3836" s="1">
        <v>20</v>
      </c>
      <c r="H3836" s="1" t="s">
        <v>9</v>
      </c>
    </row>
    <row r="3837" spans="1:8" x14ac:dyDescent="0.3">
      <c r="A3837" s="1">
        <v>835</v>
      </c>
      <c r="B3837" s="1" t="s">
        <v>6140</v>
      </c>
      <c r="C3837" s="1" t="s">
        <v>130</v>
      </c>
      <c r="D3837" s="1" t="s">
        <v>7832</v>
      </c>
      <c r="E3837" s="1" t="s">
        <v>7833</v>
      </c>
      <c r="F3837" s="1" t="s">
        <v>346</v>
      </c>
      <c r="G3837" s="1">
        <v>40</v>
      </c>
      <c r="H3837" s="1" t="s">
        <v>9</v>
      </c>
    </row>
    <row r="3838" spans="1:8" x14ac:dyDescent="0.3">
      <c r="A3838" s="1">
        <v>836</v>
      </c>
      <c r="B3838" s="1" t="s">
        <v>6140</v>
      </c>
      <c r="C3838" s="1" t="s">
        <v>3566</v>
      </c>
      <c r="D3838" s="1" t="s">
        <v>7834</v>
      </c>
      <c r="E3838" s="1" t="s">
        <v>7835</v>
      </c>
      <c r="F3838" s="1" t="s">
        <v>346</v>
      </c>
      <c r="G3838" s="1"/>
      <c r="H3838" s="1" t="s">
        <v>9</v>
      </c>
    </row>
    <row r="3839" spans="1:8" x14ac:dyDescent="0.3">
      <c r="A3839" s="1">
        <v>837</v>
      </c>
      <c r="B3839" s="1" t="s">
        <v>6140</v>
      </c>
      <c r="C3839" s="1" t="s">
        <v>6899</v>
      </c>
      <c r="D3839" s="1" t="s">
        <v>7836</v>
      </c>
      <c r="E3839" s="1" t="s">
        <v>7837</v>
      </c>
      <c r="F3839" s="1" t="s">
        <v>346</v>
      </c>
      <c r="G3839" s="1"/>
      <c r="H3839" s="1" t="s">
        <v>9</v>
      </c>
    </row>
    <row r="3840" spans="1:8" x14ac:dyDescent="0.3">
      <c r="A3840" s="1">
        <v>838</v>
      </c>
      <c r="B3840" s="1" t="s">
        <v>6140</v>
      </c>
      <c r="C3840" s="1" t="s">
        <v>5</v>
      </c>
      <c r="D3840" s="1" t="s">
        <v>7838</v>
      </c>
      <c r="E3840" s="1" t="s">
        <v>7839</v>
      </c>
      <c r="F3840" s="1" t="s">
        <v>346</v>
      </c>
      <c r="G3840" s="1"/>
      <c r="H3840" s="1" t="s">
        <v>9</v>
      </c>
    </row>
    <row r="3841" spans="1:8" x14ac:dyDescent="0.3">
      <c r="A3841" s="1">
        <v>839</v>
      </c>
      <c r="B3841" s="1" t="s">
        <v>6140</v>
      </c>
      <c r="C3841" s="1" t="s">
        <v>5</v>
      </c>
      <c r="D3841" s="1" t="s">
        <v>7840</v>
      </c>
      <c r="E3841" s="1" t="s">
        <v>7841</v>
      </c>
      <c r="F3841" s="1" t="s">
        <v>346</v>
      </c>
      <c r="G3841" s="1">
        <v>20</v>
      </c>
      <c r="H3841" s="1" t="s">
        <v>9</v>
      </c>
    </row>
    <row r="3842" spans="1:8" x14ac:dyDescent="0.3">
      <c r="A3842" s="1">
        <v>840</v>
      </c>
      <c r="B3842" s="1" t="s">
        <v>6140</v>
      </c>
      <c r="C3842" s="1" t="s">
        <v>6795</v>
      </c>
      <c r="D3842" s="1" t="s">
        <v>7842</v>
      </c>
      <c r="E3842" s="1" t="s">
        <v>7843</v>
      </c>
      <c r="F3842" s="1" t="s">
        <v>346</v>
      </c>
      <c r="G3842" s="1"/>
      <c r="H3842" s="1" t="s">
        <v>9</v>
      </c>
    </row>
    <row r="3843" spans="1:8" x14ac:dyDescent="0.3">
      <c r="A3843" s="1">
        <v>841</v>
      </c>
      <c r="B3843" s="1" t="s">
        <v>6140</v>
      </c>
      <c r="C3843" s="1" t="s">
        <v>4882</v>
      </c>
      <c r="D3843" s="1" t="s">
        <v>7844</v>
      </c>
      <c r="E3843" s="1" t="s">
        <v>7845</v>
      </c>
      <c r="F3843" s="1" t="s">
        <v>346</v>
      </c>
      <c r="G3843" s="1"/>
      <c r="H3843" s="1" t="s">
        <v>9</v>
      </c>
    </row>
    <row r="3844" spans="1:8" x14ac:dyDescent="0.3">
      <c r="A3844" s="1">
        <v>842</v>
      </c>
      <c r="B3844" s="1" t="s">
        <v>6140</v>
      </c>
      <c r="C3844" s="1" t="s">
        <v>6482</v>
      </c>
      <c r="D3844" s="1" t="s">
        <v>7846</v>
      </c>
      <c r="E3844" s="1" t="s">
        <v>7847</v>
      </c>
      <c r="F3844" s="1" t="s">
        <v>346</v>
      </c>
      <c r="G3844" s="1"/>
      <c r="H3844" s="1" t="s">
        <v>9</v>
      </c>
    </row>
    <row r="3845" spans="1:8" x14ac:dyDescent="0.3">
      <c r="A3845" s="1">
        <v>843</v>
      </c>
      <c r="B3845" s="1" t="s">
        <v>6140</v>
      </c>
      <c r="C3845" s="1" t="s">
        <v>6615</v>
      </c>
      <c r="D3845" s="1" t="s">
        <v>7848</v>
      </c>
      <c r="E3845" s="1" t="s">
        <v>7849</v>
      </c>
      <c r="F3845" s="1" t="s">
        <v>346</v>
      </c>
      <c r="G3845" s="1">
        <v>20</v>
      </c>
      <c r="H3845" s="1" t="s">
        <v>9</v>
      </c>
    </row>
    <row r="3846" spans="1:8" x14ac:dyDescent="0.3">
      <c r="A3846" s="1">
        <v>844</v>
      </c>
      <c r="B3846" s="1" t="s">
        <v>5603</v>
      </c>
      <c r="C3846" s="1" t="s">
        <v>27</v>
      </c>
      <c r="D3846" s="1" t="s">
        <v>7850</v>
      </c>
      <c r="E3846" s="1" t="s">
        <v>7851</v>
      </c>
      <c r="F3846" s="1" t="s">
        <v>346</v>
      </c>
      <c r="G3846" s="1"/>
      <c r="H3846" s="1" t="s">
        <v>9</v>
      </c>
    </row>
    <row r="3847" spans="1:8" x14ac:dyDescent="0.3">
      <c r="A3847" s="1">
        <v>845</v>
      </c>
      <c r="B3847" s="1" t="s">
        <v>6140</v>
      </c>
      <c r="C3847" s="1" t="s">
        <v>6615</v>
      </c>
      <c r="D3847" s="1" t="s">
        <v>7852</v>
      </c>
      <c r="E3847" s="1" t="s">
        <v>7853</v>
      </c>
      <c r="F3847" s="1" t="s">
        <v>346</v>
      </c>
      <c r="G3847" s="1">
        <v>20</v>
      </c>
      <c r="H3847" s="1" t="s">
        <v>9</v>
      </c>
    </row>
    <row r="3848" spans="1:8" x14ac:dyDescent="0.3">
      <c r="A3848" s="1">
        <v>846</v>
      </c>
      <c r="B3848" s="1" t="s">
        <v>6140</v>
      </c>
      <c r="C3848" s="1" t="s">
        <v>529</v>
      </c>
      <c r="D3848" s="1" t="s">
        <v>7854</v>
      </c>
      <c r="E3848" s="1" t="s">
        <v>7855</v>
      </c>
      <c r="F3848" s="1" t="s">
        <v>346</v>
      </c>
      <c r="G3848" s="1"/>
      <c r="H3848" s="1" t="s">
        <v>9</v>
      </c>
    </row>
    <row r="3849" spans="1:8" x14ac:dyDescent="0.3">
      <c r="A3849" s="1">
        <v>847</v>
      </c>
      <c r="B3849" s="1" t="s">
        <v>6140</v>
      </c>
      <c r="C3849" s="1" t="s">
        <v>6482</v>
      </c>
      <c r="D3849" s="1" t="s">
        <v>7856</v>
      </c>
      <c r="E3849" s="1" t="s">
        <v>7857</v>
      </c>
      <c r="F3849" s="1" t="s">
        <v>346</v>
      </c>
      <c r="G3849" s="1"/>
      <c r="H3849" s="1" t="s">
        <v>9</v>
      </c>
    </row>
    <row r="3850" spans="1:8" x14ac:dyDescent="0.3">
      <c r="A3850" s="1">
        <v>848</v>
      </c>
      <c r="B3850" s="1" t="s">
        <v>6140</v>
      </c>
      <c r="C3850" s="1" t="s">
        <v>3038</v>
      </c>
      <c r="D3850" s="1" t="s">
        <v>7858</v>
      </c>
      <c r="E3850" s="1" t="s">
        <v>7859</v>
      </c>
      <c r="F3850" s="1" t="s">
        <v>346</v>
      </c>
      <c r="G3850" s="1">
        <v>20</v>
      </c>
      <c r="H3850" s="1" t="s">
        <v>9</v>
      </c>
    </row>
    <row r="3851" spans="1:8" x14ac:dyDescent="0.3">
      <c r="A3851" s="1">
        <v>849</v>
      </c>
      <c r="B3851" s="1" t="s">
        <v>6140</v>
      </c>
      <c r="C3851" s="1" t="s">
        <v>6615</v>
      </c>
      <c r="D3851" s="1" t="s">
        <v>7860</v>
      </c>
      <c r="E3851" s="1" t="s">
        <v>7861</v>
      </c>
      <c r="F3851" s="1" t="s">
        <v>346</v>
      </c>
      <c r="G3851" s="1">
        <v>20</v>
      </c>
      <c r="H3851" s="1" t="s">
        <v>9</v>
      </c>
    </row>
    <row r="3852" spans="1:8" x14ac:dyDescent="0.3">
      <c r="A3852" s="1">
        <v>850</v>
      </c>
      <c r="B3852" s="1" t="s">
        <v>5556</v>
      </c>
      <c r="C3852" s="1" t="s">
        <v>5557</v>
      </c>
      <c r="D3852" s="1" t="s">
        <v>7862</v>
      </c>
      <c r="E3852" s="1" t="s">
        <v>7863</v>
      </c>
      <c r="F3852" s="1" t="s">
        <v>346</v>
      </c>
      <c r="G3852" s="1"/>
      <c r="H3852" s="1" t="s">
        <v>9</v>
      </c>
    </row>
    <row r="3853" spans="1:8" x14ac:dyDescent="0.3">
      <c r="A3853" s="1">
        <v>851</v>
      </c>
      <c r="B3853" s="1" t="s">
        <v>6140</v>
      </c>
      <c r="C3853" s="1" t="s">
        <v>1630</v>
      </c>
      <c r="D3853" s="1" t="s">
        <v>7864</v>
      </c>
      <c r="E3853" s="1" t="s">
        <v>7865</v>
      </c>
      <c r="F3853" s="1" t="s">
        <v>346</v>
      </c>
      <c r="G3853" s="1">
        <v>20</v>
      </c>
      <c r="H3853" s="1" t="s">
        <v>9</v>
      </c>
    </row>
    <row r="3854" spans="1:8" x14ac:dyDescent="0.3">
      <c r="A3854" s="1">
        <v>852</v>
      </c>
      <c r="B3854" s="1" t="s">
        <v>5556</v>
      </c>
      <c r="C3854" s="1" t="s">
        <v>4092</v>
      </c>
      <c r="D3854" s="1" t="s">
        <v>7866</v>
      </c>
      <c r="E3854" s="1" t="s">
        <v>7867</v>
      </c>
      <c r="F3854" s="1" t="s">
        <v>346</v>
      </c>
      <c r="G3854" s="1"/>
      <c r="H3854" s="1" t="s">
        <v>257</v>
      </c>
    </row>
    <row r="3855" spans="1:8" x14ac:dyDescent="0.3">
      <c r="A3855" s="1">
        <v>853</v>
      </c>
      <c r="B3855" s="1" t="s">
        <v>6140</v>
      </c>
      <c r="C3855" s="1" t="s">
        <v>3373</v>
      </c>
      <c r="D3855" s="1" t="s">
        <v>7868</v>
      </c>
      <c r="E3855" s="1" t="s">
        <v>7869</v>
      </c>
      <c r="F3855" s="1" t="s">
        <v>346</v>
      </c>
      <c r="G3855" s="1"/>
      <c r="H3855" s="1" t="s">
        <v>9</v>
      </c>
    </row>
    <row r="3856" spans="1:8" x14ac:dyDescent="0.3">
      <c r="A3856" s="1">
        <v>854</v>
      </c>
      <c r="B3856" s="1" t="s">
        <v>6140</v>
      </c>
      <c r="C3856" s="1" t="s">
        <v>6899</v>
      </c>
      <c r="D3856" s="1" t="s">
        <v>7870</v>
      </c>
      <c r="E3856" s="1" t="s">
        <v>7871</v>
      </c>
      <c r="F3856" s="1" t="s">
        <v>346</v>
      </c>
      <c r="G3856" s="1"/>
      <c r="H3856" s="1" t="s">
        <v>9</v>
      </c>
    </row>
    <row r="3857" spans="1:8" x14ac:dyDescent="0.3">
      <c r="A3857" s="1">
        <v>855</v>
      </c>
      <c r="B3857" s="1" t="s">
        <v>6140</v>
      </c>
      <c r="C3857" s="1" t="s">
        <v>3038</v>
      </c>
      <c r="D3857" s="1" t="s">
        <v>7872</v>
      </c>
      <c r="E3857" s="1" t="s">
        <v>7873</v>
      </c>
      <c r="F3857" s="1" t="s">
        <v>346</v>
      </c>
      <c r="G3857" s="1"/>
      <c r="H3857" s="1" t="s">
        <v>9</v>
      </c>
    </row>
    <row r="3858" spans="1:8" x14ac:dyDescent="0.3">
      <c r="A3858" s="1">
        <v>856</v>
      </c>
      <c r="B3858" s="1" t="s">
        <v>6140</v>
      </c>
      <c r="C3858" s="1" t="s">
        <v>5</v>
      </c>
      <c r="D3858" s="1" t="s">
        <v>7874</v>
      </c>
      <c r="E3858" s="1" t="s">
        <v>7875</v>
      </c>
      <c r="F3858" s="1" t="s">
        <v>346</v>
      </c>
      <c r="G3858" s="1">
        <v>20</v>
      </c>
      <c r="H3858" s="1" t="s">
        <v>9</v>
      </c>
    </row>
    <row r="3859" spans="1:8" x14ac:dyDescent="0.3">
      <c r="A3859" s="1">
        <v>857</v>
      </c>
      <c r="B3859" s="1" t="s">
        <v>6140</v>
      </c>
      <c r="C3859" s="1" t="s">
        <v>3926</v>
      </c>
      <c r="D3859" s="1" t="s">
        <v>7876</v>
      </c>
      <c r="E3859" s="1" t="s">
        <v>7877</v>
      </c>
      <c r="F3859" s="1" t="s">
        <v>346</v>
      </c>
      <c r="G3859" s="1"/>
      <c r="H3859" s="1" t="s">
        <v>9</v>
      </c>
    </row>
    <row r="3860" spans="1:8" x14ac:dyDescent="0.3">
      <c r="A3860" s="1">
        <v>858</v>
      </c>
      <c r="B3860" s="1" t="s">
        <v>6140</v>
      </c>
      <c r="C3860" s="1" t="s">
        <v>6482</v>
      </c>
      <c r="D3860" s="1" t="s">
        <v>7878</v>
      </c>
      <c r="E3860" s="1" t="s">
        <v>7879</v>
      </c>
      <c r="F3860" s="1" t="s">
        <v>346</v>
      </c>
      <c r="G3860" s="1"/>
      <c r="H3860" s="1" t="s">
        <v>9</v>
      </c>
    </row>
    <row r="3861" spans="1:8" x14ac:dyDescent="0.3">
      <c r="A3861" s="1">
        <v>859</v>
      </c>
      <c r="B3861" s="1" t="s">
        <v>6140</v>
      </c>
      <c r="C3861" s="1" t="s">
        <v>130</v>
      </c>
      <c r="D3861" s="1" t="s">
        <v>7880</v>
      </c>
      <c r="E3861" s="1" t="s">
        <v>7881</v>
      </c>
      <c r="F3861" s="1" t="s">
        <v>346</v>
      </c>
      <c r="G3861" s="1">
        <v>20</v>
      </c>
      <c r="H3861" s="1" t="s">
        <v>9</v>
      </c>
    </row>
    <row r="3862" spans="1:8" x14ac:dyDescent="0.3">
      <c r="A3862" s="1">
        <v>860</v>
      </c>
      <c r="B3862" s="1" t="s">
        <v>6140</v>
      </c>
      <c r="C3862" s="1" t="s">
        <v>3038</v>
      </c>
      <c r="D3862" s="1" t="s">
        <v>7882</v>
      </c>
      <c r="E3862" s="1" t="s">
        <v>7883</v>
      </c>
      <c r="F3862" s="1" t="s">
        <v>346</v>
      </c>
      <c r="G3862" s="1">
        <v>20</v>
      </c>
      <c r="H3862" s="1" t="s">
        <v>9</v>
      </c>
    </row>
    <row r="3863" spans="1:8" x14ac:dyDescent="0.3">
      <c r="A3863" s="1">
        <v>861</v>
      </c>
      <c r="B3863" s="1" t="s">
        <v>233</v>
      </c>
      <c r="C3863" s="1" t="s">
        <v>6657</v>
      </c>
      <c r="D3863" s="1" t="s">
        <v>7884</v>
      </c>
      <c r="E3863" s="1" t="s">
        <v>7885</v>
      </c>
      <c r="F3863" s="1" t="s">
        <v>346</v>
      </c>
      <c r="G3863" s="1"/>
      <c r="H3863" s="1" t="s">
        <v>9</v>
      </c>
    </row>
    <row r="3864" spans="1:8" x14ac:dyDescent="0.3">
      <c r="A3864" s="1">
        <v>862</v>
      </c>
      <c r="B3864" s="1" t="s">
        <v>6140</v>
      </c>
      <c r="C3864" s="1" t="s">
        <v>5</v>
      </c>
      <c r="D3864" s="1" t="s">
        <v>7886</v>
      </c>
      <c r="E3864" s="1" t="s">
        <v>7887</v>
      </c>
      <c r="F3864" s="1" t="s">
        <v>346</v>
      </c>
      <c r="G3864" s="1">
        <v>20</v>
      </c>
      <c r="H3864" s="1" t="s">
        <v>9</v>
      </c>
    </row>
    <row r="3865" spans="1:8" x14ac:dyDescent="0.3">
      <c r="A3865" s="1">
        <v>863</v>
      </c>
      <c r="B3865" s="1" t="s">
        <v>6140</v>
      </c>
      <c r="C3865" s="1" t="s">
        <v>6272</v>
      </c>
      <c r="D3865" s="1" t="s">
        <v>7888</v>
      </c>
      <c r="E3865" s="1" t="s">
        <v>7889</v>
      </c>
      <c r="F3865" s="1" t="s">
        <v>346</v>
      </c>
      <c r="G3865" s="1"/>
      <c r="H3865" s="1" t="s">
        <v>9</v>
      </c>
    </row>
    <row r="3866" spans="1:8" x14ac:dyDescent="0.3">
      <c r="A3866" s="1">
        <v>864</v>
      </c>
      <c r="B3866" s="1" t="s">
        <v>6140</v>
      </c>
      <c r="C3866" s="1" t="s">
        <v>3373</v>
      </c>
      <c r="D3866" s="1" t="s">
        <v>7890</v>
      </c>
      <c r="E3866" s="1" t="s">
        <v>7891</v>
      </c>
      <c r="F3866" s="1" t="s">
        <v>346</v>
      </c>
      <c r="G3866" s="1"/>
      <c r="H3866" s="1" t="s">
        <v>9</v>
      </c>
    </row>
    <row r="3867" spans="1:8" x14ac:dyDescent="0.3">
      <c r="A3867" s="1">
        <v>865</v>
      </c>
      <c r="B3867" s="1" t="s">
        <v>6140</v>
      </c>
      <c r="C3867" s="1" t="s">
        <v>130</v>
      </c>
      <c r="D3867" s="1" t="s">
        <v>7892</v>
      </c>
      <c r="E3867" s="1" t="s">
        <v>7893</v>
      </c>
      <c r="F3867" s="1" t="s">
        <v>346</v>
      </c>
      <c r="G3867" s="1">
        <v>20</v>
      </c>
      <c r="H3867" s="1" t="s">
        <v>9</v>
      </c>
    </row>
    <row r="3868" spans="1:8" x14ac:dyDescent="0.3">
      <c r="A3868" s="1">
        <v>866</v>
      </c>
      <c r="B3868" s="1" t="s">
        <v>6140</v>
      </c>
      <c r="C3868" s="1" t="s">
        <v>6615</v>
      </c>
      <c r="D3868" s="1" t="s">
        <v>7894</v>
      </c>
      <c r="E3868" s="1" t="s">
        <v>7895</v>
      </c>
      <c r="F3868" s="1" t="s">
        <v>346</v>
      </c>
      <c r="G3868" s="1">
        <v>20</v>
      </c>
      <c r="H3868" s="1" t="s">
        <v>9</v>
      </c>
    </row>
    <row r="3869" spans="1:8" x14ac:dyDescent="0.3">
      <c r="A3869" s="1">
        <v>867</v>
      </c>
      <c r="B3869" s="1" t="s">
        <v>6140</v>
      </c>
      <c r="C3869" s="1" t="s">
        <v>6482</v>
      </c>
      <c r="D3869" s="1" t="s">
        <v>7896</v>
      </c>
      <c r="E3869" s="1" t="s">
        <v>7897</v>
      </c>
      <c r="F3869" s="1" t="s">
        <v>346</v>
      </c>
      <c r="G3869" s="1"/>
      <c r="H3869" s="1" t="s">
        <v>9</v>
      </c>
    </row>
    <row r="3870" spans="1:8" x14ac:dyDescent="0.3">
      <c r="A3870" s="1">
        <v>868</v>
      </c>
      <c r="B3870" s="1" t="s">
        <v>6140</v>
      </c>
      <c r="C3870" s="1" t="s">
        <v>130</v>
      </c>
      <c r="D3870" s="1" t="s">
        <v>7898</v>
      </c>
      <c r="E3870" s="1" t="s">
        <v>7899</v>
      </c>
      <c r="F3870" s="1" t="s">
        <v>346</v>
      </c>
      <c r="G3870" s="1">
        <v>20</v>
      </c>
      <c r="H3870" s="1" t="s">
        <v>9</v>
      </c>
    </row>
    <row r="3871" spans="1:8" x14ac:dyDescent="0.3">
      <c r="A3871" s="1">
        <v>869</v>
      </c>
      <c r="B3871" s="1" t="s">
        <v>6140</v>
      </c>
      <c r="C3871" s="1" t="s">
        <v>529</v>
      </c>
      <c r="D3871" s="1" t="s">
        <v>7900</v>
      </c>
      <c r="E3871" s="1" t="s">
        <v>7901</v>
      </c>
      <c r="F3871" s="1" t="s">
        <v>346</v>
      </c>
      <c r="G3871" s="1"/>
      <c r="H3871" s="1" t="s">
        <v>9</v>
      </c>
    </row>
    <row r="3872" spans="1:8" x14ac:dyDescent="0.3">
      <c r="A3872" s="1">
        <v>870</v>
      </c>
      <c r="B3872" s="1" t="s">
        <v>6140</v>
      </c>
      <c r="C3872" s="1" t="s">
        <v>3038</v>
      </c>
      <c r="D3872" s="1" t="s">
        <v>7902</v>
      </c>
      <c r="E3872" s="1" t="s">
        <v>7903</v>
      </c>
      <c r="F3872" s="1" t="s">
        <v>346</v>
      </c>
      <c r="G3872" s="1">
        <v>20</v>
      </c>
      <c r="H3872" s="1" t="s">
        <v>9</v>
      </c>
    </row>
    <row r="3873" spans="1:8" x14ac:dyDescent="0.3">
      <c r="A3873" s="1">
        <v>871</v>
      </c>
      <c r="B3873" s="1" t="s">
        <v>5722</v>
      </c>
      <c r="C3873" s="1" t="s">
        <v>4249</v>
      </c>
      <c r="D3873" s="1" t="s">
        <v>7904</v>
      </c>
      <c r="E3873" s="1" t="s">
        <v>7905</v>
      </c>
      <c r="F3873" s="1" t="s">
        <v>346</v>
      </c>
      <c r="G3873" s="1"/>
      <c r="H3873" s="1" t="s">
        <v>9</v>
      </c>
    </row>
    <row r="3874" spans="1:8" x14ac:dyDescent="0.3">
      <c r="A3874" s="1">
        <v>872</v>
      </c>
      <c r="B3874" s="1" t="s">
        <v>6140</v>
      </c>
      <c r="C3874" s="1" t="s">
        <v>130</v>
      </c>
      <c r="D3874" s="1" t="s">
        <v>7906</v>
      </c>
      <c r="E3874" s="1" t="s">
        <v>7907</v>
      </c>
      <c r="F3874" s="1" t="s">
        <v>346</v>
      </c>
      <c r="G3874" s="1">
        <v>40</v>
      </c>
      <c r="H3874" s="1" t="s">
        <v>9</v>
      </c>
    </row>
    <row r="3875" spans="1:8" x14ac:dyDescent="0.3">
      <c r="A3875" s="1">
        <v>873</v>
      </c>
      <c r="B3875" s="1" t="s">
        <v>5603</v>
      </c>
      <c r="C3875" s="1" t="s">
        <v>11</v>
      </c>
      <c r="D3875" s="1" t="s">
        <v>7908</v>
      </c>
      <c r="E3875" s="1" t="s">
        <v>7909</v>
      </c>
      <c r="F3875" s="1" t="s">
        <v>346</v>
      </c>
      <c r="G3875" s="1"/>
      <c r="H3875" s="1" t="s">
        <v>9</v>
      </c>
    </row>
    <row r="3876" spans="1:8" x14ac:dyDescent="0.3">
      <c r="A3876" s="1">
        <v>874</v>
      </c>
      <c r="B3876" s="1" t="s">
        <v>6140</v>
      </c>
      <c r="C3876" s="1" t="s">
        <v>6615</v>
      </c>
      <c r="D3876" s="1" t="s">
        <v>7910</v>
      </c>
      <c r="E3876" s="1" t="s">
        <v>7911</v>
      </c>
      <c r="F3876" s="1" t="s">
        <v>346</v>
      </c>
      <c r="G3876" s="1">
        <v>20</v>
      </c>
      <c r="H3876" s="1" t="s">
        <v>9</v>
      </c>
    </row>
    <row r="3877" spans="1:8" x14ac:dyDescent="0.3">
      <c r="A3877" s="1">
        <v>875</v>
      </c>
      <c r="B3877" s="1" t="s">
        <v>14</v>
      </c>
      <c r="C3877" s="1" t="s">
        <v>18</v>
      </c>
      <c r="D3877" s="1" t="s">
        <v>7912</v>
      </c>
      <c r="E3877" s="1" t="s">
        <v>7913</v>
      </c>
      <c r="F3877" s="1" t="s">
        <v>346</v>
      </c>
      <c r="G3877" s="1"/>
      <c r="H3877" s="1" t="s">
        <v>9</v>
      </c>
    </row>
    <row r="3878" spans="1:8" x14ac:dyDescent="0.3">
      <c r="A3878" s="1">
        <v>876</v>
      </c>
      <c r="B3878" s="1" t="s">
        <v>657</v>
      </c>
      <c r="C3878" s="1" t="s">
        <v>30</v>
      </c>
      <c r="D3878" s="1" t="s">
        <v>7914</v>
      </c>
      <c r="E3878" s="1" t="s">
        <v>7915</v>
      </c>
      <c r="F3878" s="1" t="s">
        <v>346</v>
      </c>
      <c r="G3878" s="1">
        <v>450</v>
      </c>
      <c r="H3878" s="1" t="s">
        <v>9</v>
      </c>
    </row>
    <row r="3879" spans="1:8" x14ac:dyDescent="0.3">
      <c r="A3879" s="1">
        <v>877</v>
      </c>
      <c r="B3879" s="1" t="s">
        <v>6140</v>
      </c>
      <c r="C3879" s="1" t="s">
        <v>3038</v>
      </c>
      <c r="D3879" s="1" t="s">
        <v>7916</v>
      </c>
      <c r="E3879" s="1" t="s">
        <v>7917</v>
      </c>
      <c r="F3879" s="1" t="s">
        <v>346</v>
      </c>
      <c r="G3879" s="1"/>
      <c r="H3879" s="1" t="s">
        <v>9</v>
      </c>
    </row>
    <row r="3880" spans="1:8" x14ac:dyDescent="0.3">
      <c r="A3880" s="1">
        <v>878</v>
      </c>
      <c r="B3880" s="1" t="s">
        <v>6140</v>
      </c>
      <c r="C3880" s="1" t="s">
        <v>130</v>
      </c>
      <c r="D3880" s="1" t="s">
        <v>7918</v>
      </c>
      <c r="E3880" s="1" t="s">
        <v>7919</v>
      </c>
      <c r="F3880" s="1" t="s">
        <v>346</v>
      </c>
      <c r="G3880" s="1">
        <v>20</v>
      </c>
      <c r="H3880" s="1" t="s">
        <v>9</v>
      </c>
    </row>
    <row r="3881" spans="1:8" x14ac:dyDescent="0.3">
      <c r="A3881" s="1">
        <v>879</v>
      </c>
      <c r="B3881" s="1" t="s">
        <v>6140</v>
      </c>
      <c r="C3881" s="1" t="s">
        <v>6272</v>
      </c>
      <c r="D3881" s="1" t="s">
        <v>7920</v>
      </c>
      <c r="E3881" s="1" t="s">
        <v>7921</v>
      </c>
      <c r="F3881" s="1" t="s">
        <v>346</v>
      </c>
      <c r="G3881" s="1"/>
      <c r="H3881" s="1" t="s">
        <v>9</v>
      </c>
    </row>
    <row r="3882" spans="1:8" x14ac:dyDescent="0.3">
      <c r="A3882" s="1">
        <v>880</v>
      </c>
      <c r="B3882" s="1" t="s">
        <v>6140</v>
      </c>
      <c r="C3882" s="1" t="s">
        <v>5</v>
      </c>
      <c r="D3882" s="1" t="s">
        <v>7922</v>
      </c>
      <c r="E3882" s="1" t="s">
        <v>7923</v>
      </c>
      <c r="F3882" s="1" t="s">
        <v>346</v>
      </c>
      <c r="G3882" s="1">
        <v>20</v>
      </c>
      <c r="H3882" s="1" t="s">
        <v>9</v>
      </c>
    </row>
    <row r="3883" spans="1:8" x14ac:dyDescent="0.3">
      <c r="A3883" s="1">
        <v>881</v>
      </c>
      <c r="B3883" s="1" t="s">
        <v>6140</v>
      </c>
      <c r="C3883" s="1" t="s">
        <v>6615</v>
      </c>
      <c r="D3883" s="1" t="s">
        <v>7924</v>
      </c>
      <c r="E3883" s="1" t="s">
        <v>7925</v>
      </c>
      <c r="F3883" s="1" t="s">
        <v>346</v>
      </c>
      <c r="G3883" s="1"/>
      <c r="H3883" s="1" t="s">
        <v>9</v>
      </c>
    </row>
    <row r="3884" spans="1:8" x14ac:dyDescent="0.3">
      <c r="A3884" s="1">
        <v>882</v>
      </c>
      <c r="B3884" s="1" t="s">
        <v>6140</v>
      </c>
      <c r="C3884" s="1" t="s">
        <v>529</v>
      </c>
      <c r="D3884" s="1" t="s">
        <v>7926</v>
      </c>
      <c r="E3884" s="1" t="s">
        <v>7927</v>
      </c>
      <c r="F3884" s="1" t="s">
        <v>346</v>
      </c>
      <c r="G3884" s="1"/>
      <c r="H3884" s="1" t="s">
        <v>9</v>
      </c>
    </row>
    <row r="3885" spans="1:8" x14ac:dyDescent="0.3">
      <c r="A3885" s="1">
        <v>883</v>
      </c>
      <c r="B3885" s="1" t="s">
        <v>6140</v>
      </c>
      <c r="C3885" s="1" t="s">
        <v>3566</v>
      </c>
      <c r="D3885" s="1" t="s">
        <v>7928</v>
      </c>
      <c r="E3885" s="1" t="s">
        <v>7929</v>
      </c>
      <c r="F3885" s="1" t="s">
        <v>346</v>
      </c>
      <c r="G3885" s="1"/>
      <c r="H3885" s="1" t="s">
        <v>9</v>
      </c>
    </row>
    <row r="3886" spans="1:8" x14ac:dyDescent="0.3">
      <c r="A3886" s="1">
        <v>884</v>
      </c>
      <c r="B3886" s="1" t="s">
        <v>6140</v>
      </c>
      <c r="C3886" s="1" t="s">
        <v>6615</v>
      </c>
      <c r="D3886" s="1" t="s">
        <v>7930</v>
      </c>
      <c r="E3886" s="1" t="s">
        <v>7931</v>
      </c>
      <c r="F3886" s="1" t="s">
        <v>346</v>
      </c>
      <c r="G3886" s="1">
        <v>20</v>
      </c>
      <c r="H3886" s="1" t="s">
        <v>9</v>
      </c>
    </row>
    <row r="3887" spans="1:8" x14ac:dyDescent="0.3">
      <c r="A3887" s="1">
        <v>885</v>
      </c>
      <c r="B3887" s="1" t="s">
        <v>6140</v>
      </c>
      <c r="C3887" s="1" t="s">
        <v>130</v>
      </c>
      <c r="D3887" s="1" t="s">
        <v>7932</v>
      </c>
      <c r="E3887" s="1" t="s">
        <v>7933</v>
      </c>
      <c r="F3887" s="1" t="s">
        <v>346</v>
      </c>
      <c r="G3887" s="1">
        <v>40</v>
      </c>
      <c r="H3887" s="1" t="s">
        <v>9</v>
      </c>
    </row>
    <row r="3888" spans="1:8" x14ac:dyDescent="0.3">
      <c r="A3888" s="1">
        <v>886</v>
      </c>
      <c r="B3888" s="1" t="s">
        <v>6140</v>
      </c>
      <c r="C3888" s="1" t="s">
        <v>3038</v>
      </c>
      <c r="D3888" s="1" t="s">
        <v>7934</v>
      </c>
      <c r="E3888" s="1" t="s">
        <v>7935</v>
      </c>
      <c r="F3888" s="1" t="s">
        <v>346</v>
      </c>
      <c r="G3888" s="1"/>
      <c r="H3888" s="1" t="s">
        <v>9</v>
      </c>
    </row>
    <row r="3889" spans="1:8" x14ac:dyDescent="0.3">
      <c r="A3889" s="1">
        <v>887</v>
      </c>
      <c r="B3889" s="1" t="s">
        <v>825</v>
      </c>
      <c r="C3889" s="1" t="s">
        <v>6657</v>
      </c>
      <c r="D3889" s="1" t="s">
        <v>7936</v>
      </c>
      <c r="E3889" s="1" t="s">
        <v>7937</v>
      </c>
      <c r="F3889" s="1" t="s">
        <v>346</v>
      </c>
      <c r="G3889" s="1"/>
      <c r="H3889" s="1" t="s">
        <v>9</v>
      </c>
    </row>
    <row r="3890" spans="1:8" x14ac:dyDescent="0.3">
      <c r="A3890" s="1">
        <v>888</v>
      </c>
      <c r="B3890" s="1" t="s">
        <v>6140</v>
      </c>
      <c r="C3890" s="1" t="s">
        <v>6272</v>
      </c>
      <c r="D3890" s="1" t="s">
        <v>7938</v>
      </c>
      <c r="E3890" s="1" t="s">
        <v>7939</v>
      </c>
      <c r="F3890" s="1" t="s">
        <v>346</v>
      </c>
      <c r="G3890" s="1"/>
      <c r="H3890" s="1" t="s">
        <v>9</v>
      </c>
    </row>
    <row r="3891" spans="1:8" x14ac:dyDescent="0.3">
      <c r="A3891" s="1">
        <v>889</v>
      </c>
      <c r="B3891" s="1" t="s">
        <v>5722</v>
      </c>
      <c r="C3891" s="1" t="s">
        <v>114</v>
      </c>
      <c r="D3891" s="1" t="s">
        <v>7940</v>
      </c>
      <c r="E3891" s="1" t="s">
        <v>7941</v>
      </c>
      <c r="F3891" s="1" t="s">
        <v>346</v>
      </c>
      <c r="G3891" s="1"/>
      <c r="H3891" s="1" t="s">
        <v>9</v>
      </c>
    </row>
    <row r="3892" spans="1:8" x14ac:dyDescent="0.3">
      <c r="A3892" s="1">
        <v>890</v>
      </c>
      <c r="B3892" s="1" t="s">
        <v>6140</v>
      </c>
      <c r="C3892" s="1" t="s">
        <v>3038</v>
      </c>
      <c r="D3892" s="1" t="s">
        <v>7942</v>
      </c>
      <c r="E3892" s="1" t="s">
        <v>7943</v>
      </c>
      <c r="F3892" s="1" t="s">
        <v>346</v>
      </c>
      <c r="G3892" s="1">
        <v>20</v>
      </c>
      <c r="H3892" s="1" t="s">
        <v>9</v>
      </c>
    </row>
    <row r="3893" spans="1:8" x14ac:dyDescent="0.3">
      <c r="A3893" s="1">
        <v>891</v>
      </c>
      <c r="B3893" s="1" t="s">
        <v>6140</v>
      </c>
      <c r="C3893" s="1" t="s">
        <v>3373</v>
      </c>
      <c r="D3893" s="1" t="s">
        <v>7944</v>
      </c>
      <c r="E3893" s="1" t="s">
        <v>7945</v>
      </c>
      <c r="F3893" s="1" t="s">
        <v>346</v>
      </c>
      <c r="G3893" s="1"/>
      <c r="H3893" s="1" t="s">
        <v>9</v>
      </c>
    </row>
    <row r="3894" spans="1:8" x14ac:dyDescent="0.3">
      <c r="A3894" s="1">
        <v>892</v>
      </c>
      <c r="B3894" s="1" t="s">
        <v>6140</v>
      </c>
      <c r="C3894" s="1" t="s">
        <v>130</v>
      </c>
      <c r="D3894" s="1" t="s">
        <v>7946</v>
      </c>
      <c r="E3894" s="1" t="s">
        <v>7947</v>
      </c>
      <c r="F3894" s="1" t="s">
        <v>346</v>
      </c>
      <c r="G3894" s="1">
        <v>20</v>
      </c>
      <c r="H3894" s="1" t="s">
        <v>9</v>
      </c>
    </row>
    <row r="3895" spans="1:8" x14ac:dyDescent="0.3">
      <c r="A3895" s="1">
        <v>893</v>
      </c>
      <c r="B3895" s="1" t="s">
        <v>6140</v>
      </c>
      <c r="C3895" s="1" t="s">
        <v>6615</v>
      </c>
      <c r="D3895" s="1" t="s">
        <v>7948</v>
      </c>
      <c r="E3895" s="1" t="s">
        <v>7949</v>
      </c>
      <c r="F3895" s="1" t="s">
        <v>346</v>
      </c>
      <c r="G3895" s="1">
        <v>20</v>
      </c>
      <c r="H3895" s="1" t="s">
        <v>9</v>
      </c>
    </row>
    <row r="3896" spans="1:8" x14ac:dyDescent="0.3">
      <c r="A3896" s="1">
        <v>894</v>
      </c>
      <c r="B3896" s="1" t="s">
        <v>6140</v>
      </c>
      <c r="C3896" s="1" t="s">
        <v>529</v>
      </c>
      <c r="D3896" s="1" t="s">
        <v>7950</v>
      </c>
      <c r="E3896" s="1" t="s">
        <v>7951</v>
      </c>
      <c r="F3896" s="1" t="s">
        <v>346</v>
      </c>
      <c r="G3896" s="1"/>
      <c r="H3896" s="1" t="s">
        <v>9</v>
      </c>
    </row>
    <row r="3897" spans="1:8" x14ac:dyDescent="0.3">
      <c r="A3897" s="1">
        <v>895</v>
      </c>
      <c r="B3897" s="1" t="s">
        <v>3891</v>
      </c>
      <c r="C3897" s="1" t="s">
        <v>714</v>
      </c>
      <c r="D3897" s="1" t="s">
        <v>7952</v>
      </c>
      <c r="E3897" s="1" t="s">
        <v>7953</v>
      </c>
      <c r="F3897" s="1" t="s">
        <v>346</v>
      </c>
      <c r="G3897" s="1"/>
      <c r="H3897" s="1" t="s">
        <v>9</v>
      </c>
    </row>
    <row r="3898" spans="1:8" x14ac:dyDescent="0.3">
      <c r="A3898" s="1">
        <v>896</v>
      </c>
      <c r="B3898" s="1" t="s">
        <v>6140</v>
      </c>
      <c r="C3898" s="1" t="s">
        <v>130</v>
      </c>
      <c r="D3898" s="1" t="s">
        <v>7954</v>
      </c>
      <c r="E3898" s="1" t="s">
        <v>7955</v>
      </c>
      <c r="F3898" s="1" t="s">
        <v>346</v>
      </c>
      <c r="G3898" s="1">
        <v>20</v>
      </c>
      <c r="H3898" s="1" t="s">
        <v>9</v>
      </c>
    </row>
    <row r="3899" spans="1:8" x14ac:dyDescent="0.3">
      <c r="A3899" s="1">
        <v>897</v>
      </c>
      <c r="B3899" s="1" t="s">
        <v>6140</v>
      </c>
      <c r="C3899" s="1" t="s">
        <v>3566</v>
      </c>
      <c r="D3899" s="1" t="s">
        <v>7956</v>
      </c>
      <c r="E3899" s="1" t="s">
        <v>7957</v>
      </c>
      <c r="F3899" s="1" t="s">
        <v>346</v>
      </c>
      <c r="G3899" s="1"/>
      <c r="H3899" s="1" t="s">
        <v>9</v>
      </c>
    </row>
    <row r="3900" spans="1:8" x14ac:dyDescent="0.3">
      <c r="A3900" s="1">
        <v>898</v>
      </c>
      <c r="B3900" s="1" t="s">
        <v>5556</v>
      </c>
      <c r="C3900" s="1" t="s">
        <v>671</v>
      </c>
      <c r="D3900" s="1" t="s">
        <v>7958</v>
      </c>
      <c r="E3900" s="1" t="s">
        <v>7959</v>
      </c>
      <c r="F3900" s="1" t="s">
        <v>346</v>
      </c>
      <c r="G3900" s="1"/>
      <c r="H3900" s="1" t="s">
        <v>9</v>
      </c>
    </row>
    <row r="3901" spans="1:8" x14ac:dyDescent="0.3">
      <c r="A3901" s="1">
        <v>899</v>
      </c>
      <c r="B3901" s="1" t="s">
        <v>657</v>
      </c>
      <c r="C3901" s="1" t="s">
        <v>30</v>
      </c>
      <c r="D3901" s="1" t="s">
        <v>7960</v>
      </c>
      <c r="E3901" s="1" t="s">
        <v>7961</v>
      </c>
      <c r="F3901" s="1" t="s">
        <v>346</v>
      </c>
      <c r="G3901" s="1">
        <v>450</v>
      </c>
      <c r="H3901" s="1" t="s">
        <v>9</v>
      </c>
    </row>
    <row r="3902" spans="1:8" x14ac:dyDescent="0.3">
      <c r="A3902" s="1">
        <v>900</v>
      </c>
      <c r="B3902" s="1" t="s">
        <v>6140</v>
      </c>
      <c r="C3902" s="1" t="s">
        <v>3373</v>
      </c>
      <c r="D3902" s="1" t="s">
        <v>7962</v>
      </c>
      <c r="E3902" s="1" t="s">
        <v>7963</v>
      </c>
      <c r="F3902" s="1" t="s">
        <v>346</v>
      </c>
      <c r="G3902" s="1"/>
      <c r="H3902" s="1" t="s">
        <v>9</v>
      </c>
    </row>
    <row r="3903" spans="1:8" x14ac:dyDescent="0.3">
      <c r="A3903" s="1">
        <v>901</v>
      </c>
      <c r="B3903" s="1" t="s">
        <v>5603</v>
      </c>
      <c r="C3903" s="1" t="s">
        <v>11</v>
      </c>
      <c r="D3903" s="1" t="s">
        <v>7964</v>
      </c>
      <c r="E3903" s="1" t="s">
        <v>7965</v>
      </c>
      <c r="F3903" s="1" t="s">
        <v>346</v>
      </c>
      <c r="G3903" s="1"/>
      <c r="H3903" s="1" t="s">
        <v>9</v>
      </c>
    </row>
    <row r="3904" spans="1:8" x14ac:dyDescent="0.3">
      <c r="A3904" s="1">
        <v>902</v>
      </c>
      <c r="B3904" s="1" t="s">
        <v>14</v>
      </c>
      <c r="C3904" s="1" t="s">
        <v>18</v>
      </c>
      <c r="D3904" s="1" t="s">
        <v>7966</v>
      </c>
      <c r="E3904" s="1" t="s">
        <v>7967</v>
      </c>
      <c r="F3904" s="1" t="s">
        <v>346</v>
      </c>
      <c r="G3904" s="1"/>
      <c r="H3904" s="1" t="s">
        <v>117</v>
      </c>
    </row>
    <row r="3905" spans="1:8" x14ac:dyDescent="0.3">
      <c r="A3905" s="1">
        <v>903</v>
      </c>
      <c r="B3905" s="1" t="s">
        <v>6140</v>
      </c>
      <c r="C3905" s="1" t="s">
        <v>6482</v>
      </c>
      <c r="D3905" s="1" t="s">
        <v>7968</v>
      </c>
      <c r="E3905" s="1" t="s">
        <v>7969</v>
      </c>
      <c r="F3905" s="1" t="s">
        <v>346</v>
      </c>
      <c r="G3905" s="1"/>
      <c r="H3905" s="1" t="s">
        <v>9</v>
      </c>
    </row>
    <row r="3906" spans="1:8" x14ac:dyDescent="0.3">
      <c r="A3906" s="1">
        <v>904</v>
      </c>
      <c r="B3906" s="1" t="s">
        <v>6140</v>
      </c>
      <c r="C3906" s="1" t="s">
        <v>130</v>
      </c>
      <c r="D3906" s="1" t="s">
        <v>7970</v>
      </c>
      <c r="E3906" s="1" t="s">
        <v>7971</v>
      </c>
      <c r="F3906" s="1" t="s">
        <v>346</v>
      </c>
      <c r="G3906" s="1">
        <v>40</v>
      </c>
      <c r="H3906" s="1" t="s">
        <v>9</v>
      </c>
    </row>
    <row r="3907" spans="1:8" x14ac:dyDescent="0.3">
      <c r="A3907" s="1">
        <v>905</v>
      </c>
      <c r="B3907" s="1" t="s">
        <v>60</v>
      </c>
      <c r="C3907" s="1" t="s">
        <v>61</v>
      </c>
      <c r="D3907" s="1" t="s">
        <v>7972</v>
      </c>
      <c r="E3907" s="1" t="s">
        <v>7973</v>
      </c>
      <c r="F3907" s="1" t="s">
        <v>346</v>
      </c>
      <c r="G3907" s="1"/>
      <c r="H3907" s="1" t="s">
        <v>9</v>
      </c>
    </row>
    <row r="3908" spans="1:8" x14ac:dyDescent="0.3">
      <c r="A3908" s="1">
        <v>906</v>
      </c>
      <c r="B3908" s="1" t="s">
        <v>6140</v>
      </c>
      <c r="C3908" s="1" t="s">
        <v>6615</v>
      </c>
      <c r="D3908" s="1" t="s">
        <v>7974</v>
      </c>
      <c r="E3908" s="1" t="s">
        <v>7975</v>
      </c>
      <c r="F3908" s="1" t="s">
        <v>346</v>
      </c>
      <c r="G3908" s="1">
        <v>20</v>
      </c>
      <c r="H3908" s="1" t="s">
        <v>9</v>
      </c>
    </row>
    <row r="3909" spans="1:8" x14ac:dyDescent="0.3">
      <c r="A3909" s="1">
        <v>907</v>
      </c>
      <c r="B3909" s="1" t="s">
        <v>6140</v>
      </c>
      <c r="C3909" s="1" t="s">
        <v>6482</v>
      </c>
      <c r="D3909" s="1" t="s">
        <v>7976</v>
      </c>
      <c r="E3909" s="1" t="s">
        <v>7977</v>
      </c>
      <c r="F3909" s="1" t="s">
        <v>346</v>
      </c>
      <c r="G3909" s="1"/>
      <c r="H3909" s="1" t="s">
        <v>9</v>
      </c>
    </row>
    <row r="3910" spans="1:8" x14ac:dyDescent="0.3">
      <c r="A3910" s="1">
        <v>908</v>
      </c>
      <c r="B3910" s="1" t="s">
        <v>6140</v>
      </c>
      <c r="C3910" s="1" t="s">
        <v>5</v>
      </c>
      <c r="D3910" s="1" t="s">
        <v>7978</v>
      </c>
      <c r="E3910" s="1" t="s">
        <v>7979</v>
      </c>
      <c r="F3910" s="1" t="s">
        <v>346</v>
      </c>
      <c r="G3910" s="1">
        <v>20</v>
      </c>
      <c r="H3910" s="1" t="s">
        <v>9</v>
      </c>
    </row>
    <row r="3911" spans="1:8" x14ac:dyDescent="0.3">
      <c r="A3911" s="1">
        <v>909</v>
      </c>
      <c r="B3911" s="1" t="s">
        <v>6140</v>
      </c>
      <c r="C3911" s="1" t="s">
        <v>6482</v>
      </c>
      <c r="D3911" s="1" t="s">
        <v>7980</v>
      </c>
      <c r="E3911" s="1" t="s">
        <v>7981</v>
      </c>
      <c r="F3911" s="1" t="s">
        <v>346</v>
      </c>
      <c r="G3911" s="1"/>
      <c r="H3911" s="1" t="s">
        <v>9</v>
      </c>
    </row>
    <row r="3912" spans="1:8" x14ac:dyDescent="0.3">
      <c r="A3912" s="1">
        <v>910</v>
      </c>
      <c r="B3912" s="1" t="s">
        <v>6140</v>
      </c>
      <c r="C3912" s="1" t="s">
        <v>6272</v>
      </c>
      <c r="D3912" s="1" t="s">
        <v>7982</v>
      </c>
      <c r="E3912" s="1" t="s">
        <v>7983</v>
      </c>
      <c r="F3912" s="1" t="s">
        <v>346</v>
      </c>
      <c r="G3912" s="1"/>
      <c r="H3912" s="1" t="s">
        <v>9</v>
      </c>
    </row>
    <row r="3913" spans="1:8" x14ac:dyDescent="0.3">
      <c r="A3913" s="1">
        <v>911</v>
      </c>
      <c r="B3913" s="1" t="s">
        <v>6140</v>
      </c>
      <c r="C3913" s="1" t="s">
        <v>3038</v>
      </c>
      <c r="D3913" s="1" t="s">
        <v>7984</v>
      </c>
      <c r="E3913" s="1" t="s">
        <v>7985</v>
      </c>
      <c r="F3913" s="1" t="s">
        <v>346</v>
      </c>
      <c r="G3913" s="1"/>
      <c r="H3913" s="1" t="s">
        <v>9</v>
      </c>
    </row>
    <row r="3914" spans="1:8" x14ac:dyDescent="0.3">
      <c r="A3914" s="1">
        <v>912</v>
      </c>
      <c r="B3914" s="1" t="s">
        <v>6140</v>
      </c>
      <c r="C3914" s="1" t="s">
        <v>6899</v>
      </c>
      <c r="D3914" s="1" t="s">
        <v>7986</v>
      </c>
      <c r="E3914" s="1" t="s">
        <v>7987</v>
      </c>
      <c r="F3914" s="1" t="s">
        <v>346</v>
      </c>
      <c r="G3914" s="1"/>
      <c r="H3914" s="1" t="s">
        <v>9</v>
      </c>
    </row>
    <row r="3915" spans="1:8" x14ac:dyDescent="0.3">
      <c r="A3915" s="1">
        <v>913</v>
      </c>
      <c r="B3915" s="1" t="s">
        <v>6140</v>
      </c>
      <c r="C3915" s="1" t="s">
        <v>130</v>
      </c>
      <c r="D3915" s="1" t="s">
        <v>7988</v>
      </c>
      <c r="E3915" s="1" t="s">
        <v>7989</v>
      </c>
      <c r="F3915" s="1" t="s">
        <v>346</v>
      </c>
      <c r="G3915" s="1">
        <v>20</v>
      </c>
      <c r="H3915" s="1" t="s">
        <v>9</v>
      </c>
    </row>
    <row r="3916" spans="1:8" x14ac:dyDescent="0.3">
      <c r="A3916" s="1">
        <v>914</v>
      </c>
      <c r="B3916" s="1" t="s">
        <v>6140</v>
      </c>
      <c r="C3916" s="1" t="s">
        <v>6615</v>
      </c>
      <c r="D3916" s="1" t="s">
        <v>7990</v>
      </c>
      <c r="E3916" s="1" t="s">
        <v>7991</v>
      </c>
      <c r="F3916" s="1" t="s">
        <v>346</v>
      </c>
      <c r="G3916" s="1"/>
      <c r="H3916" s="1" t="s">
        <v>9</v>
      </c>
    </row>
    <row r="3917" spans="1:8" x14ac:dyDescent="0.3">
      <c r="A3917" s="1">
        <v>915</v>
      </c>
      <c r="B3917" s="1" t="s">
        <v>6140</v>
      </c>
      <c r="C3917" s="1" t="s">
        <v>3566</v>
      </c>
      <c r="D3917" s="1" t="s">
        <v>7992</v>
      </c>
      <c r="E3917" s="1" t="s">
        <v>7993</v>
      </c>
      <c r="F3917" s="1" t="s">
        <v>346</v>
      </c>
      <c r="G3917" s="1"/>
      <c r="H3917" s="1" t="s">
        <v>9</v>
      </c>
    </row>
    <row r="3918" spans="1:8" x14ac:dyDescent="0.3">
      <c r="A3918" s="1">
        <v>916</v>
      </c>
      <c r="B3918" s="1" t="s">
        <v>6140</v>
      </c>
      <c r="C3918" s="1" t="s">
        <v>6615</v>
      </c>
      <c r="D3918" s="1" t="s">
        <v>7994</v>
      </c>
      <c r="E3918" s="1" t="s">
        <v>7995</v>
      </c>
      <c r="F3918" s="1" t="s">
        <v>346</v>
      </c>
      <c r="G3918" s="1">
        <v>20</v>
      </c>
      <c r="H3918" s="1" t="s">
        <v>9</v>
      </c>
    </row>
    <row r="3919" spans="1:8" x14ac:dyDescent="0.3">
      <c r="A3919" s="1">
        <v>917</v>
      </c>
      <c r="B3919" s="1" t="s">
        <v>6140</v>
      </c>
      <c r="C3919" s="1" t="s">
        <v>6482</v>
      </c>
      <c r="D3919" s="1" t="s">
        <v>7996</v>
      </c>
      <c r="E3919" s="1" t="s">
        <v>7997</v>
      </c>
      <c r="F3919" s="1" t="s">
        <v>346</v>
      </c>
      <c r="G3919" s="1"/>
      <c r="H3919" s="1" t="s">
        <v>9</v>
      </c>
    </row>
    <row r="3920" spans="1:8" x14ac:dyDescent="0.3">
      <c r="A3920" s="1">
        <v>918</v>
      </c>
      <c r="B3920" s="1" t="s">
        <v>6140</v>
      </c>
      <c r="C3920" s="1" t="s">
        <v>6615</v>
      </c>
      <c r="D3920" s="1" t="s">
        <v>7998</v>
      </c>
      <c r="E3920" s="1" t="s">
        <v>7999</v>
      </c>
      <c r="F3920" s="1" t="s">
        <v>346</v>
      </c>
      <c r="G3920" s="1">
        <v>20</v>
      </c>
      <c r="H3920" s="1" t="s">
        <v>9</v>
      </c>
    </row>
    <row r="3921" spans="1:8" x14ac:dyDescent="0.3">
      <c r="A3921" s="1">
        <v>919</v>
      </c>
      <c r="B3921" s="1" t="s">
        <v>6140</v>
      </c>
      <c r="C3921" s="1" t="s">
        <v>529</v>
      </c>
      <c r="D3921" s="1" t="s">
        <v>8000</v>
      </c>
      <c r="E3921" s="1" t="s">
        <v>8001</v>
      </c>
      <c r="F3921" s="1" t="s">
        <v>346</v>
      </c>
      <c r="G3921" s="1"/>
      <c r="H3921" s="1" t="s">
        <v>9</v>
      </c>
    </row>
    <row r="3922" spans="1:8" x14ac:dyDescent="0.3">
      <c r="A3922" s="1">
        <v>920</v>
      </c>
      <c r="B3922" s="1" t="s">
        <v>6140</v>
      </c>
      <c r="C3922" s="1" t="s">
        <v>6615</v>
      </c>
      <c r="D3922" s="1" t="s">
        <v>8002</v>
      </c>
      <c r="E3922" s="1" t="s">
        <v>8003</v>
      </c>
      <c r="F3922" s="1" t="s">
        <v>346</v>
      </c>
      <c r="G3922" s="1">
        <v>20</v>
      </c>
      <c r="H3922" s="1" t="s">
        <v>9</v>
      </c>
    </row>
    <row r="3923" spans="1:8" x14ac:dyDescent="0.3">
      <c r="A3923" s="1">
        <v>921</v>
      </c>
      <c r="B3923" s="1" t="s">
        <v>657</v>
      </c>
      <c r="C3923" s="1" t="s">
        <v>30</v>
      </c>
      <c r="D3923" s="1" t="s">
        <v>8004</v>
      </c>
      <c r="E3923" s="1" t="s">
        <v>8005</v>
      </c>
      <c r="F3923" s="1" t="s">
        <v>346</v>
      </c>
      <c r="G3923" s="1">
        <v>450</v>
      </c>
      <c r="H3923" s="1" t="s">
        <v>9</v>
      </c>
    </row>
    <row r="3924" spans="1:8" x14ac:dyDescent="0.3">
      <c r="A3924" s="1">
        <v>922</v>
      </c>
      <c r="B3924" s="1" t="s">
        <v>6140</v>
      </c>
      <c r="C3924" s="1" t="s">
        <v>3566</v>
      </c>
      <c r="D3924" s="1" t="s">
        <v>8006</v>
      </c>
      <c r="E3924" s="1" t="s">
        <v>8007</v>
      </c>
      <c r="F3924" s="1" t="s">
        <v>346</v>
      </c>
      <c r="G3924" s="1"/>
      <c r="H3924" s="1" t="s">
        <v>9</v>
      </c>
    </row>
    <row r="3925" spans="1:8" x14ac:dyDescent="0.3">
      <c r="A3925" s="1">
        <v>923</v>
      </c>
      <c r="B3925" s="1" t="s">
        <v>6140</v>
      </c>
      <c r="C3925" s="1" t="s">
        <v>6615</v>
      </c>
      <c r="D3925" s="1" t="s">
        <v>8008</v>
      </c>
      <c r="E3925" s="1" t="s">
        <v>8009</v>
      </c>
      <c r="F3925" s="1" t="s">
        <v>346</v>
      </c>
      <c r="G3925" s="1"/>
      <c r="H3925" s="1" t="s">
        <v>9</v>
      </c>
    </row>
    <row r="3926" spans="1:8" x14ac:dyDescent="0.3">
      <c r="A3926" s="1">
        <v>924</v>
      </c>
      <c r="B3926" s="1" t="s">
        <v>5556</v>
      </c>
      <c r="C3926" s="1" t="s">
        <v>5557</v>
      </c>
      <c r="D3926" s="1" t="s">
        <v>8010</v>
      </c>
      <c r="E3926" s="1" t="s">
        <v>8011</v>
      </c>
      <c r="F3926" s="1" t="s">
        <v>346</v>
      </c>
      <c r="G3926" s="1"/>
      <c r="H3926" s="1" t="s">
        <v>9</v>
      </c>
    </row>
    <row r="3927" spans="1:8" x14ac:dyDescent="0.3">
      <c r="A3927" s="1">
        <v>925</v>
      </c>
      <c r="B3927" s="1" t="s">
        <v>6140</v>
      </c>
      <c r="C3927" s="1" t="s">
        <v>3038</v>
      </c>
      <c r="D3927" s="1" t="s">
        <v>8012</v>
      </c>
      <c r="E3927" s="1" t="s">
        <v>8013</v>
      </c>
      <c r="F3927" s="1" t="s">
        <v>346</v>
      </c>
      <c r="G3927" s="1">
        <v>20</v>
      </c>
      <c r="H3927" s="1" t="s">
        <v>9</v>
      </c>
    </row>
    <row r="3928" spans="1:8" x14ac:dyDescent="0.3">
      <c r="A3928" s="1">
        <v>926</v>
      </c>
      <c r="B3928" s="1" t="s">
        <v>6140</v>
      </c>
      <c r="C3928" s="1" t="s">
        <v>6482</v>
      </c>
      <c r="D3928" s="1" t="s">
        <v>8014</v>
      </c>
      <c r="E3928" s="1" t="s">
        <v>8015</v>
      </c>
      <c r="F3928" s="1" t="s">
        <v>346</v>
      </c>
      <c r="G3928" s="1"/>
      <c r="H3928" s="1" t="s">
        <v>9</v>
      </c>
    </row>
    <row r="3929" spans="1:8" x14ac:dyDescent="0.3">
      <c r="A3929" s="1">
        <v>927</v>
      </c>
      <c r="B3929" s="1" t="s">
        <v>6140</v>
      </c>
      <c r="C3929" s="1" t="s">
        <v>3926</v>
      </c>
      <c r="D3929" s="1" t="s">
        <v>8016</v>
      </c>
      <c r="E3929" s="1" t="s">
        <v>8017</v>
      </c>
      <c r="F3929" s="1" t="s">
        <v>346</v>
      </c>
      <c r="G3929" s="1"/>
      <c r="H3929" s="1" t="s">
        <v>9</v>
      </c>
    </row>
    <row r="3930" spans="1:8" x14ac:dyDescent="0.3">
      <c r="A3930" s="1">
        <v>928</v>
      </c>
      <c r="B3930" s="1" t="s">
        <v>6140</v>
      </c>
      <c r="C3930" s="1" t="s">
        <v>3038</v>
      </c>
      <c r="D3930" s="1" t="s">
        <v>8018</v>
      </c>
      <c r="E3930" s="1" t="s">
        <v>8019</v>
      </c>
      <c r="F3930" s="1" t="s">
        <v>346</v>
      </c>
      <c r="G3930" s="1"/>
      <c r="H3930" s="1" t="s">
        <v>9</v>
      </c>
    </row>
    <row r="3931" spans="1:8" x14ac:dyDescent="0.3">
      <c r="A3931" s="1">
        <v>929</v>
      </c>
      <c r="B3931" s="1" t="s">
        <v>6140</v>
      </c>
      <c r="C3931" s="1" t="s">
        <v>3373</v>
      </c>
      <c r="D3931" s="1" t="s">
        <v>8020</v>
      </c>
      <c r="E3931" s="1" t="s">
        <v>8021</v>
      </c>
      <c r="F3931" s="1" t="s">
        <v>346</v>
      </c>
      <c r="G3931" s="1"/>
      <c r="H3931" s="1" t="s">
        <v>9</v>
      </c>
    </row>
    <row r="3932" spans="1:8" x14ac:dyDescent="0.3">
      <c r="A3932" s="1">
        <v>930</v>
      </c>
      <c r="B3932" s="1" t="s">
        <v>6140</v>
      </c>
      <c r="C3932" s="1" t="s">
        <v>3038</v>
      </c>
      <c r="D3932" s="1" t="s">
        <v>8022</v>
      </c>
      <c r="E3932" s="1" t="s">
        <v>8023</v>
      </c>
      <c r="F3932" s="1" t="s">
        <v>346</v>
      </c>
      <c r="G3932" s="1">
        <v>20</v>
      </c>
      <c r="H3932" s="1" t="s">
        <v>9</v>
      </c>
    </row>
    <row r="3933" spans="1:8" x14ac:dyDescent="0.3">
      <c r="A3933" s="1">
        <v>931</v>
      </c>
      <c r="B3933" s="1" t="s">
        <v>6140</v>
      </c>
      <c r="C3933" s="1" t="s">
        <v>130</v>
      </c>
      <c r="D3933" s="1" t="s">
        <v>8024</v>
      </c>
      <c r="E3933" s="1" t="s">
        <v>8025</v>
      </c>
      <c r="F3933" s="1" t="s">
        <v>346</v>
      </c>
      <c r="G3933" s="1">
        <v>20</v>
      </c>
      <c r="H3933" s="1" t="s">
        <v>9</v>
      </c>
    </row>
    <row r="3934" spans="1:8" x14ac:dyDescent="0.3">
      <c r="A3934" s="1">
        <v>932</v>
      </c>
      <c r="B3934" s="1" t="s">
        <v>825</v>
      </c>
      <c r="C3934" s="1" t="s">
        <v>6657</v>
      </c>
      <c r="D3934" s="1" t="s">
        <v>8026</v>
      </c>
      <c r="E3934" s="1" t="s">
        <v>8027</v>
      </c>
      <c r="F3934" s="1" t="s">
        <v>346</v>
      </c>
      <c r="G3934" s="1"/>
      <c r="H3934" s="1" t="s">
        <v>9</v>
      </c>
    </row>
    <row r="3935" spans="1:8" x14ac:dyDescent="0.3">
      <c r="A3935" s="1">
        <v>933</v>
      </c>
      <c r="B3935" s="1" t="s">
        <v>6140</v>
      </c>
      <c r="C3935" s="1" t="s">
        <v>130</v>
      </c>
      <c r="D3935" s="1" t="s">
        <v>8028</v>
      </c>
      <c r="E3935" s="1" t="s">
        <v>8029</v>
      </c>
      <c r="F3935" s="1" t="s">
        <v>346</v>
      </c>
      <c r="G3935" s="1">
        <v>20</v>
      </c>
      <c r="H3935" s="1" t="s">
        <v>9</v>
      </c>
    </row>
    <row r="3936" spans="1:8" x14ac:dyDescent="0.3">
      <c r="A3936" s="1">
        <v>934</v>
      </c>
      <c r="B3936" s="1" t="s">
        <v>6140</v>
      </c>
      <c r="C3936" s="1" t="s">
        <v>3373</v>
      </c>
      <c r="D3936" s="1" t="s">
        <v>8030</v>
      </c>
      <c r="E3936" s="1" t="s">
        <v>8031</v>
      </c>
      <c r="F3936" s="1" t="s">
        <v>346</v>
      </c>
      <c r="G3936" s="1"/>
      <c r="H3936" s="1" t="s">
        <v>9</v>
      </c>
    </row>
    <row r="3937" spans="1:8" x14ac:dyDescent="0.3">
      <c r="A3937" s="1">
        <v>935</v>
      </c>
      <c r="B3937" s="1" t="s">
        <v>6140</v>
      </c>
      <c r="C3937" s="1" t="s">
        <v>3373</v>
      </c>
      <c r="D3937" s="1" t="s">
        <v>8032</v>
      </c>
      <c r="E3937" s="1" t="s">
        <v>8033</v>
      </c>
      <c r="F3937" s="1" t="s">
        <v>346</v>
      </c>
      <c r="G3937" s="1"/>
      <c r="H3937" s="1" t="s">
        <v>9</v>
      </c>
    </row>
    <row r="3938" spans="1:8" x14ac:dyDescent="0.3">
      <c r="A3938" s="1">
        <v>936</v>
      </c>
      <c r="B3938" s="1" t="s">
        <v>6140</v>
      </c>
      <c r="C3938" s="1" t="s">
        <v>3373</v>
      </c>
      <c r="D3938" s="1" t="s">
        <v>8034</v>
      </c>
      <c r="E3938" s="1" t="s">
        <v>8035</v>
      </c>
      <c r="F3938" s="1" t="s">
        <v>346</v>
      </c>
      <c r="G3938" s="1"/>
      <c r="H3938" s="1" t="s">
        <v>9</v>
      </c>
    </row>
    <row r="3939" spans="1:8" x14ac:dyDescent="0.3">
      <c r="A3939" s="1">
        <v>937</v>
      </c>
      <c r="B3939" s="1" t="s">
        <v>6140</v>
      </c>
      <c r="C3939" s="1" t="s">
        <v>6272</v>
      </c>
      <c r="D3939" s="1" t="s">
        <v>8036</v>
      </c>
      <c r="E3939" s="1" t="s">
        <v>8037</v>
      </c>
      <c r="F3939" s="1" t="s">
        <v>346</v>
      </c>
      <c r="G3939" s="1"/>
      <c r="H3939" s="1" t="s">
        <v>9</v>
      </c>
    </row>
    <row r="3940" spans="1:8" x14ac:dyDescent="0.3">
      <c r="A3940" s="1">
        <v>938</v>
      </c>
      <c r="B3940" s="1" t="s">
        <v>6140</v>
      </c>
      <c r="C3940" s="1" t="s">
        <v>4483</v>
      </c>
      <c r="D3940" s="1" t="s">
        <v>8038</v>
      </c>
      <c r="E3940" s="1" t="s">
        <v>8039</v>
      </c>
      <c r="F3940" s="1" t="s">
        <v>346</v>
      </c>
      <c r="G3940" s="1"/>
      <c r="H3940" s="1" t="s">
        <v>9</v>
      </c>
    </row>
    <row r="3941" spans="1:8" x14ac:dyDescent="0.3">
      <c r="A3941" s="1">
        <v>939</v>
      </c>
      <c r="B3941" s="1" t="s">
        <v>6140</v>
      </c>
      <c r="C3941" s="1" t="s">
        <v>1630</v>
      </c>
      <c r="D3941" s="1" t="s">
        <v>8040</v>
      </c>
      <c r="E3941" s="1" t="s">
        <v>8041</v>
      </c>
      <c r="F3941" s="1" t="s">
        <v>346</v>
      </c>
      <c r="G3941" s="1">
        <v>20</v>
      </c>
      <c r="H3941" s="1" t="s">
        <v>1649</v>
      </c>
    </row>
    <row r="3942" spans="1:8" x14ac:dyDescent="0.3">
      <c r="A3942" s="1">
        <v>940</v>
      </c>
      <c r="B3942" s="1" t="s">
        <v>5722</v>
      </c>
      <c r="C3942" s="1" t="s">
        <v>3478</v>
      </c>
      <c r="D3942" s="1" t="s">
        <v>8042</v>
      </c>
      <c r="E3942" s="1" t="s">
        <v>8043</v>
      </c>
      <c r="F3942" s="1" t="s">
        <v>346</v>
      </c>
      <c r="G3942" s="1"/>
      <c r="H3942" s="1" t="s">
        <v>9</v>
      </c>
    </row>
    <row r="3943" spans="1:8" x14ac:dyDescent="0.3">
      <c r="A3943" s="1">
        <v>941</v>
      </c>
      <c r="B3943" s="1" t="s">
        <v>6140</v>
      </c>
      <c r="C3943" s="1" t="s">
        <v>6615</v>
      </c>
      <c r="D3943" s="1" t="s">
        <v>8044</v>
      </c>
      <c r="E3943" s="1" t="s">
        <v>8045</v>
      </c>
      <c r="F3943" s="1" t="s">
        <v>346</v>
      </c>
      <c r="G3943" s="1">
        <v>20</v>
      </c>
      <c r="H3943" s="1" t="s">
        <v>9</v>
      </c>
    </row>
    <row r="3944" spans="1:8" x14ac:dyDescent="0.3">
      <c r="A3944" s="1">
        <v>942</v>
      </c>
      <c r="B3944" s="1" t="s">
        <v>6140</v>
      </c>
      <c r="C3944" s="1" t="s">
        <v>6615</v>
      </c>
      <c r="D3944" s="1" t="s">
        <v>8046</v>
      </c>
      <c r="E3944" s="1" t="s">
        <v>8047</v>
      </c>
      <c r="F3944" s="1" t="s">
        <v>346</v>
      </c>
      <c r="G3944" s="1">
        <v>20</v>
      </c>
      <c r="H3944" s="1" t="s">
        <v>9</v>
      </c>
    </row>
    <row r="3945" spans="1:8" x14ac:dyDescent="0.3">
      <c r="A3945" s="1">
        <v>943</v>
      </c>
      <c r="B3945" s="1" t="s">
        <v>6140</v>
      </c>
      <c r="C3945" s="1" t="s">
        <v>5</v>
      </c>
      <c r="D3945" s="1" t="s">
        <v>8048</v>
      </c>
      <c r="E3945" s="1" t="s">
        <v>8049</v>
      </c>
      <c r="F3945" s="1" t="s">
        <v>346</v>
      </c>
      <c r="G3945" s="1">
        <v>20</v>
      </c>
      <c r="H3945" s="1" t="s">
        <v>9</v>
      </c>
    </row>
    <row r="3946" spans="1:8" x14ac:dyDescent="0.3">
      <c r="A3946" s="1">
        <v>944</v>
      </c>
      <c r="B3946" s="1" t="s">
        <v>5722</v>
      </c>
      <c r="C3946" s="1" t="s">
        <v>3160</v>
      </c>
      <c r="D3946" s="1" t="s">
        <v>8050</v>
      </c>
      <c r="E3946" s="1" t="s">
        <v>8051</v>
      </c>
      <c r="F3946" s="1" t="s">
        <v>346</v>
      </c>
      <c r="G3946" s="1"/>
      <c r="H3946" s="1" t="s">
        <v>9</v>
      </c>
    </row>
    <row r="3947" spans="1:8" x14ac:dyDescent="0.3">
      <c r="A3947" s="1">
        <v>945</v>
      </c>
      <c r="B3947" s="1" t="s">
        <v>6140</v>
      </c>
      <c r="C3947" s="1" t="s">
        <v>3038</v>
      </c>
      <c r="D3947" s="1" t="s">
        <v>8052</v>
      </c>
      <c r="E3947" s="1" t="s">
        <v>8053</v>
      </c>
      <c r="F3947" s="1" t="s">
        <v>346</v>
      </c>
      <c r="G3947" s="1">
        <v>20</v>
      </c>
      <c r="H3947" s="1" t="s">
        <v>9</v>
      </c>
    </row>
    <row r="3948" spans="1:8" x14ac:dyDescent="0.3">
      <c r="A3948" s="1">
        <v>946</v>
      </c>
      <c r="B3948" s="1" t="s">
        <v>6140</v>
      </c>
      <c r="C3948" s="1" t="s">
        <v>5</v>
      </c>
      <c r="D3948" s="1" t="s">
        <v>8054</v>
      </c>
      <c r="E3948" s="1" t="s">
        <v>8055</v>
      </c>
      <c r="F3948" s="1" t="s">
        <v>346</v>
      </c>
      <c r="G3948" s="1">
        <v>20</v>
      </c>
      <c r="H3948" s="1" t="s">
        <v>9</v>
      </c>
    </row>
    <row r="3949" spans="1:8" x14ac:dyDescent="0.3">
      <c r="A3949" s="1">
        <v>947</v>
      </c>
      <c r="B3949" s="1" t="s">
        <v>6140</v>
      </c>
      <c r="C3949" s="1" t="s">
        <v>4882</v>
      </c>
      <c r="D3949" s="1" t="s">
        <v>8056</v>
      </c>
      <c r="E3949" s="1" t="s">
        <v>8057</v>
      </c>
      <c r="F3949" s="1" t="s">
        <v>346</v>
      </c>
      <c r="G3949" s="1"/>
      <c r="H3949" s="1" t="s">
        <v>9</v>
      </c>
    </row>
    <row r="3950" spans="1:8" x14ac:dyDescent="0.3">
      <c r="A3950" s="1">
        <v>948</v>
      </c>
      <c r="B3950" s="1" t="s">
        <v>6140</v>
      </c>
      <c r="C3950" s="1" t="s">
        <v>6615</v>
      </c>
      <c r="D3950" s="1" t="s">
        <v>8058</v>
      </c>
      <c r="E3950" s="1" t="s">
        <v>8059</v>
      </c>
      <c r="F3950" s="1" t="s">
        <v>346</v>
      </c>
      <c r="G3950" s="1"/>
      <c r="H3950" s="1" t="s">
        <v>9</v>
      </c>
    </row>
    <row r="3951" spans="1:8" x14ac:dyDescent="0.3">
      <c r="A3951" s="1">
        <v>949</v>
      </c>
      <c r="B3951" s="1" t="s">
        <v>657</v>
      </c>
      <c r="C3951" s="1" t="s">
        <v>30</v>
      </c>
      <c r="D3951" s="1" t="s">
        <v>8060</v>
      </c>
      <c r="E3951" s="1" t="s">
        <v>8061</v>
      </c>
      <c r="F3951" s="1" t="s">
        <v>346</v>
      </c>
      <c r="G3951" s="1">
        <v>450</v>
      </c>
      <c r="H3951" s="1" t="s">
        <v>9</v>
      </c>
    </row>
    <row r="3952" spans="1:8" x14ac:dyDescent="0.3">
      <c r="A3952" s="1">
        <v>950</v>
      </c>
      <c r="B3952" s="1" t="s">
        <v>6140</v>
      </c>
      <c r="C3952" s="1" t="s">
        <v>6272</v>
      </c>
      <c r="D3952" s="1" t="s">
        <v>8062</v>
      </c>
      <c r="E3952" s="1" t="s">
        <v>8063</v>
      </c>
      <c r="F3952" s="1" t="s">
        <v>346</v>
      </c>
      <c r="G3952" s="1"/>
      <c r="H3952" s="1" t="s">
        <v>9</v>
      </c>
    </row>
    <row r="3953" spans="1:8" x14ac:dyDescent="0.3">
      <c r="A3953" s="1">
        <v>951</v>
      </c>
      <c r="B3953" s="1" t="s">
        <v>6140</v>
      </c>
      <c r="C3953" s="1" t="s">
        <v>5</v>
      </c>
      <c r="D3953" s="1" t="s">
        <v>8064</v>
      </c>
      <c r="E3953" s="1" t="s">
        <v>8065</v>
      </c>
      <c r="F3953" s="1" t="s">
        <v>346</v>
      </c>
      <c r="G3953" s="1">
        <v>20</v>
      </c>
      <c r="H3953" s="1" t="s">
        <v>9</v>
      </c>
    </row>
    <row r="3954" spans="1:8" x14ac:dyDescent="0.3">
      <c r="A3954" s="1">
        <v>952</v>
      </c>
      <c r="B3954" s="1" t="s">
        <v>14</v>
      </c>
      <c r="C3954" s="1" t="s">
        <v>5301</v>
      </c>
      <c r="D3954" s="1" t="s">
        <v>8066</v>
      </c>
      <c r="E3954" s="1" t="s">
        <v>8067</v>
      </c>
      <c r="F3954" s="1" t="s">
        <v>8</v>
      </c>
      <c r="G3954" s="1">
        <v>30.8</v>
      </c>
      <c r="H3954" s="1" t="s">
        <v>9</v>
      </c>
    </row>
    <row r="3955" spans="1:8" x14ac:dyDescent="0.3">
      <c r="A3955" s="1">
        <v>953</v>
      </c>
      <c r="B3955" s="1" t="s">
        <v>6140</v>
      </c>
      <c r="C3955" s="1" t="s">
        <v>1630</v>
      </c>
      <c r="D3955" s="1" t="s">
        <v>8068</v>
      </c>
      <c r="E3955" s="1" t="s">
        <v>8069</v>
      </c>
      <c r="F3955" s="1" t="s">
        <v>346</v>
      </c>
      <c r="G3955" s="1">
        <v>20</v>
      </c>
      <c r="H3955" s="1" t="s">
        <v>9</v>
      </c>
    </row>
    <row r="3956" spans="1:8" x14ac:dyDescent="0.3">
      <c r="A3956" s="1">
        <v>954</v>
      </c>
      <c r="B3956" s="1" t="s">
        <v>6140</v>
      </c>
      <c r="C3956" s="1" t="s">
        <v>529</v>
      </c>
      <c r="D3956" s="1" t="s">
        <v>8070</v>
      </c>
      <c r="E3956" s="1" t="s">
        <v>8071</v>
      </c>
      <c r="F3956" s="1" t="s">
        <v>346</v>
      </c>
      <c r="G3956" s="1"/>
      <c r="H3956" s="1" t="s">
        <v>9</v>
      </c>
    </row>
    <row r="3957" spans="1:8" x14ac:dyDescent="0.3">
      <c r="A3957" s="1">
        <v>955</v>
      </c>
      <c r="B3957" s="1" t="s">
        <v>6140</v>
      </c>
      <c r="C3957" s="1" t="s">
        <v>1630</v>
      </c>
      <c r="D3957" s="1" t="s">
        <v>8072</v>
      </c>
      <c r="E3957" s="1" t="s">
        <v>8073</v>
      </c>
      <c r="F3957" s="1" t="s">
        <v>346</v>
      </c>
      <c r="G3957" s="1">
        <v>20</v>
      </c>
      <c r="H3957" s="1" t="s">
        <v>9</v>
      </c>
    </row>
    <row r="3958" spans="1:8" x14ac:dyDescent="0.3">
      <c r="A3958" s="1">
        <v>956</v>
      </c>
      <c r="B3958" s="1" t="s">
        <v>6140</v>
      </c>
      <c r="C3958" s="1" t="s">
        <v>5</v>
      </c>
      <c r="D3958" s="1" t="s">
        <v>8074</v>
      </c>
      <c r="E3958" s="1" t="s">
        <v>8075</v>
      </c>
      <c r="F3958" s="1" t="s">
        <v>346</v>
      </c>
      <c r="G3958" s="1">
        <v>20</v>
      </c>
      <c r="H3958" s="1" t="s">
        <v>9</v>
      </c>
    </row>
    <row r="3959" spans="1:8" x14ac:dyDescent="0.3">
      <c r="A3959" s="1">
        <v>957</v>
      </c>
      <c r="B3959" s="1" t="s">
        <v>60</v>
      </c>
      <c r="C3959" s="1" t="s">
        <v>61</v>
      </c>
      <c r="D3959" s="1" t="s">
        <v>8076</v>
      </c>
      <c r="E3959" s="1" t="s">
        <v>8077</v>
      </c>
      <c r="F3959" s="1" t="s">
        <v>346</v>
      </c>
      <c r="G3959" s="1"/>
      <c r="H3959" s="1" t="s">
        <v>9</v>
      </c>
    </row>
    <row r="3960" spans="1:8" x14ac:dyDescent="0.3">
      <c r="A3960" s="1">
        <v>958</v>
      </c>
      <c r="B3960" s="1" t="s">
        <v>6140</v>
      </c>
      <c r="C3960" s="1" t="s">
        <v>5</v>
      </c>
      <c r="D3960" s="1" t="s">
        <v>8078</v>
      </c>
      <c r="E3960" s="1" t="s">
        <v>8079</v>
      </c>
      <c r="F3960" s="1" t="s">
        <v>346</v>
      </c>
      <c r="G3960" s="1">
        <v>20</v>
      </c>
      <c r="H3960" s="1" t="s">
        <v>9</v>
      </c>
    </row>
    <row r="3961" spans="1:8" x14ac:dyDescent="0.3">
      <c r="A3961" s="1">
        <v>959</v>
      </c>
      <c r="B3961" s="1" t="s">
        <v>6140</v>
      </c>
      <c r="C3961" s="1" t="s">
        <v>6482</v>
      </c>
      <c r="D3961" s="1" t="s">
        <v>8080</v>
      </c>
      <c r="E3961" s="1" t="s">
        <v>8081</v>
      </c>
      <c r="F3961" s="1" t="s">
        <v>346</v>
      </c>
      <c r="G3961" s="1"/>
      <c r="H3961" s="1" t="s">
        <v>9</v>
      </c>
    </row>
    <row r="3962" spans="1:8" x14ac:dyDescent="0.3">
      <c r="A3962" s="1">
        <v>960</v>
      </c>
      <c r="B3962" s="1" t="s">
        <v>5603</v>
      </c>
      <c r="C3962" s="1" t="s">
        <v>4249</v>
      </c>
      <c r="D3962" s="1" t="s">
        <v>8082</v>
      </c>
      <c r="E3962" s="1" t="s">
        <v>8083</v>
      </c>
      <c r="F3962" s="1" t="s">
        <v>346</v>
      </c>
      <c r="G3962" s="1"/>
      <c r="H3962" s="1" t="s">
        <v>9</v>
      </c>
    </row>
    <row r="3963" spans="1:8" x14ac:dyDescent="0.3">
      <c r="A3963" s="1">
        <v>961</v>
      </c>
      <c r="B3963" s="1" t="s">
        <v>5722</v>
      </c>
      <c r="C3963" s="1" t="s">
        <v>3478</v>
      </c>
      <c r="D3963" s="1" t="s">
        <v>8084</v>
      </c>
      <c r="E3963" s="1" t="s">
        <v>8085</v>
      </c>
      <c r="F3963" s="1" t="s">
        <v>346</v>
      </c>
      <c r="G3963" s="1"/>
      <c r="H3963" s="1" t="s">
        <v>9</v>
      </c>
    </row>
    <row r="3964" spans="1:8" x14ac:dyDescent="0.3">
      <c r="A3964" s="1">
        <v>962</v>
      </c>
      <c r="B3964" s="1" t="s">
        <v>6140</v>
      </c>
      <c r="C3964" s="1" t="s">
        <v>3038</v>
      </c>
      <c r="D3964" s="1" t="s">
        <v>8086</v>
      </c>
      <c r="E3964" s="1" t="s">
        <v>8087</v>
      </c>
      <c r="F3964" s="1" t="s">
        <v>346</v>
      </c>
      <c r="G3964" s="1">
        <v>20</v>
      </c>
      <c r="H3964" s="1" t="s">
        <v>9</v>
      </c>
    </row>
    <row r="3965" spans="1:8" x14ac:dyDescent="0.3">
      <c r="A3965" s="1">
        <v>963</v>
      </c>
      <c r="B3965" s="1" t="s">
        <v>6140</v>
      </c>
      <c r="C3965" s="1" t="s">
        <v>130</v>
      </c>
      <c r="D3965" s="1" t="s">
        <v>8088</v>
      </c>
      <c r="E3965" s="1" t="s">
        <v>8089</v>
      </c>
      <c r="F3965" s="1" t="s">
        <v>346</v>
      </c>
      <c r="G3965" s="1"/>
      <c r="H3965" s="1" t="s">
        <v>9</v>
      </c>
    </row>
    <row r="3966" spans="1:8" x14ac:dyDescent="0.3">
      <c r="A3966" s="1">
        <v>964</v>
      </c>
      <c r="B3966" s="1" t="s">
        <v>6140</v>
      </c>
      <c r="C3966" s="1" t="s">
        <v>5</v>
      </c>
      <c r="D3966" s="1" t="s">
        <v>8090</v>
      </c>
      <c r="E3966" s="1" t="s">
        <v>8091</v>
      </c>
      <c r="F3966" s="1" t="s">
        <v>346</v>
      </c>
      <c r="G3966" s="1">
        <v>20</v>
      </c>
      <c r="H3966" s="1" t="s">
        <v>9</v>
      </c>
    </row>
    <row r="3967" spans="1:8" x14ac:dyDescent="0.3">
      <c r="A3967" s="1">
        <v>965</v>
      </c>
      <c r="B3967" s="1" t="s">
        <v>6140</v>
      </c>
      <c r="C3967" s="1" t="s">
        <v>1630</v>
      </c>
      <c r="D3967" s="1" t="s">
        <v>8092</v>
      </c>
      <c r="E3967" s="1" t="s">
        <v>8093</v>
      </c>
      <c r="F3967" s="1" t="s">
        <v>346</v>
      </c>
      <c r="G3967" s="1"/>
      <c r="H3967" s="1" t="s">
        <v>9</v>
      </c>
    </row>
    <row r="3968" spans="1:8" x14ac:dyDescent="0.3">
      <c r="A3968" s="1">
        <v>966</v>
      </c>
      <c r="B3968" s="1" t="s">
        <v>5556</v>
      </c>
      <c r="C3968" s="1" t="s">
        <v>5557</v>
      </c>
      <c r="D3968" s="1" t="s">
        <v>8094</v>
      </c>
      <c r="E3968" s="1" t="s">
        <v>8095</v>
      </c>
      <c r="F3968" s="1" t="s">
        <v>346</v>
      </c>
      <c r="G3968" s="1"/>
      <c r="H3968" s="1" t="s">
        <v>9</v>
      </c>
    </row>
    <row r="3969" spans="1:8" x14ac:dyDescent="0.3">
      <c r="A3969" s="1">
        <v>967</v>
      </c>
      <c r="B3969" s="1" t="s">
        <v>6140</v>
      </c>
      <c r="C3969" s="1" t="s">
        <v>1630</v>
      </c>
      <c r="D3969" s="1" t="s">
        <v>8096</v>
      </c>
      <c r="E3969" s="1" t="s">
        <v>8097</v>
      </c>
      <c r="F3969" s="1" t="s">
        <v>346</v>
      </c>
      <c r="G3969" s="1">
        <v>20</v>
      </c>
      <c r="H3969" s="1" t="s">
        <v>9</v>
      </c>
    </row>
    <row r="3970" spans="1:8" x14ac:dyDescent="0.3">
      <c r="A3970" s="1">
        <v>968</v>
      </c>
      <c r="B3970" s="1" t="s">
        <v>6140</v>
      </c>
      <c r="C3970" s="1" t="s">
        <v>5</v>
      </c>
      <c r="D3970" s="1" t="s">
        <v>8098</v>
      </c>
      <c r="E3970" s="1" t="s">
        <v>8099</v>
      </c>
      <c r="F3970" s="1" t="s">
        <v>346</v>
      </c>
      <c r="G3970" s="1"/>
      <c r="H3970" s="1" t="s">
        <v>9</v>
      </c>
    </row>
    <row r="3971" spans="1:8" x14ac:dyDescent="0.3">
      <c r="A3971" s="1">
        <v>969</v>
      </c>
      <c r="B3971" s="1" t="s">
        <v>6140</v>
      </c>
      <c r="C3971" s="1" t="s">
        <v>6482</v>
      </c>
      <c r="D3971" s="1" t="s">
        <v>8100</v>
      </c>
      <c r="E3971" s="1" t="s">
        <v>8101</v>
      </c>
      <c r="F3971" s="1" t="s">
        <v>346</v>
      </c>
      <c r="G3971" s="1"/>
      <c r="H3971" s="1" t="s">
        <v>9</v>
      </c>
    </row>
    <row r="3972" spans="1:8" x14ac:dyDescent="0.3">
      <c r="A3972" s="1">
        <v>970</v>
      </c>
      <c r="B3972" s="1" t="s">
        <v>6140</v>
      </c>
      <c r="C3972" s="1" t="s">
        <v>6615</v>
      </c>
      <c r="D3972" s="1" t="s">
        <v>8102</v>
      </c>
      <c r="E3972" s="1" t="s">
        <v>8103</v>
      </c>
      <c r="F3972" s="1" t="s">
        <v>346</v>
      </c>
      <c r="G3972" s="1">
        <v>20</v>
      </c>
      <c r="H3972" s="1" t="s">
        <v>9</v>
      </c>
    </row>
    <row r="3973" spans="1:8" x14ac:dyDescent="0.3">
      <c r="A3973" s="1">
        <v>971</v>
      </c>
      <c r="B3973" s="1" t="s">
        <v>6140</v>
      </c>
      <c r="C3973" s="1" t="s">
        <v>130</v>
      </c>
      <c r="D3973" s="1" t="s">
        <v>8104</v>
      </c>
      <c r="E3973" s="1" t="s">
        <v>8105</v>
      </c>
      <c r="F3973" s="1" t="s">
        <v>346</v>
      </c>
      <c r="G3973" s="1"/>
      <c r="H3973" s="1" t="s">
        <v>9</v>
      </c>
    </row>
    <row r="3974" spans="1:8" x14ac:dyDescent="0.3">
      <c r="A3974" s="1">
        <v>972</v>
      </c>
      <c r="B3974" s="1" t="s">
        <v>6140</v>
      </c>
      <c r="C3974" s="1" t="s">
        <v>529</v>
      </c>
      <c r="D3974" s="1" t="s">
        <v>8106</v>
      </c>
      <c r="E3974" s="1" t="s">
        <v>8107</v>
      </c>
      <c r="F3974" s="1" t="s">
        <v>346</v>
      </c>
      <c r="G3974" s="1"/>
      <c r="H3974" s="1" t="s">
        <v>9</v>
      </c>
    </row>
    <row r="3975" spans="1:8" x14ac:dyDescent="0.3">
      <c r="A3975" s="1">
        <v>973</v>
      </c>
      <c r="B3975" s="1" t="s">
        <v>5722</v>
      </c>
      <c r="C3975" s="1" t="s">
        <v>3160</v>
      </c>
      <c r="D3975" s="1" t="s">
        <v>8108</v>
      </c>
      <c r="E3975" s="1" t="s">
        <v>8109</v>
      </c>
      <c r="F3975" s="1" t="s">
        <v>346</v>
      </c>
      <c r="G3975" s="1"/>
      <c r="H3975" s="1" t="s">
        <v>9</v>
      </c>
    </row>
    <row r="3976" spans="1:8" x14ac:dyDescent="0.3">
      <c r="A3976" s="1">
        <v>974</v>
      </c>
      <c r="B3976" s="1" t="s">
        <v>6140</v>
      </c>
      <c r="C3976" s="1" t="s">
        <v>6615</v>
      </c>
      <c r="D3976" s="1" t="s">
        <v>8110</v>
      </c>
      <c r="E3976" s="1" t="s">
        <v>8111</v>
      </c>
      <c r="F3976" s="1" t="s">
        <v>346</v>
      </c>
      <c r="G3976" s="1">
        <v>20</v>
      </c>
      <c r="H3976" s="1" t="s">
        <v>9</v>
      </c>
    </row>
    <row r="3977" spans="1:8" x14ac:dyDescent="0.3">
      <c r="A3977" s="1">
        <v>975</v>
      </c>
      <c r="B3977" s="1" t="s">
        <v>5722</v>
      </c>
      <c r="C3977" s="1" t="s">
        <v>5723</v>
      </c>
      <c r="D3977" s="1" t="s">
        <v>8112</v>
      </c>
      <c r="E3977" s="1" t="s">
        <v>8113</v>
      </c>
      <c r="F3977" s="1" t="s">
        <v>346</v>
      </c>
      <c r="G3977" s="1"/>
      <c r="H3977" s="1" t="s">
        <v>9</v>
      </c>
    </row>
    <row r="3978" spans="1:8" x14ac:dyDescent="0.3">
      <c r="A3978" s="1">
        <v>976</v>
      </c>
      <c r="B3978" s="1" t="s">
        <v>6140</v>
      </c>
      <c r="C3978" s="1" t="s">
        <v>1630</v>
      </c>
      <c r="D3978" s="1" t="s">
        <v>8114</v>
      </c>
      <c r="E3978" s="1" t="s">
        <v>8115</v>
      </c>
      <c r="F3978" s="1" t="s">
        <v>346</v>
      </c>
      <c r="G3978" s="1">
        <v>20</v>
      </c>
      <c r="H3978" s="1" t="s">
        <v>9</v>
      </c>
    </row>
    <row r="3979" spans="1:8" x14ac:dyDescent="0.3">
      <c r="A3979" s="1">
        <v>977</v>
      </c>
      <c r="B3979" s="1" t="s">
        <v>6140</v>
      </c>
      <c r="C3979" s="1" t="s">
        <v>3566</v>
      </c>
      <c r="D3979" s="1" t="s">
        <v>8116</v>
      </c>
      <c r="E3979" s="1" t="s">
        <v>8117</v>
      </c>
      <c r="F3979" s="1" t="s">
        <v>346</v>
      </c>
      <c r="G3979" s="1"/>
      <c r="H3979" s="1" t="s">
        <v>9</v>
      </c>
    </row>
    <row r="3980" spans="1:8" x14ac:dyDescent="0.3">
      <c r="A3980" s="1">
        <v>978</v>
      </c>
      <c r="B3980" s="1" t="s">
        <v>5603</v>
      </c>
      <c r="C3980" s="1" t="s">
        <v>27</v>
      </c>
      <c r="D3980" s="1" t="s">
        <v>8118</v>
      </c>
      <c r="E3980" s="1" t="s">
        <v>8119</v>
      </c>
      <c r="F3980" s="1" t="s">
        <v>346</v>
      </c>
      <c r="G3980" s="1"/>
      <c r="H3980" s="1" t="s">
        <v>9</v>
      </c>
    </row>
    <row r="3981" spans="1:8" x14ac:dyDescent="0.3">
      <c r="A3981" s="1">
        <v>979</v>
      </c>
      <c r="B3981" s="1" t="s">
        <v>657</v>
      </c>
      <c r="C3981" s="1" t="s">
        <v>30</v>
      </c>
      <c r="D3981" s="1" t="s">
        <v>8120</v>
      </c>
      <c r="E3981" s="1" t="s">
        <v>8121</v>
      </c>
      <c r="F3981" s="1" t="s">
        <v>346</v>
      </c>
      <c r="G3981" s="1">
        <v>450</v>
      </c>
      <c r="H3981" s="1" t="s">
        <v>9</v>
      </c>
    </row>
    <row r="3982" spans="1:8" x14ac:dyDescent="0.3">
      <c r="A3982" s="1">
        <v>980</v>
      </c>
      <c r="B3982" s="1" t="s">
        <v>825</v>
      </c>
      <c r="C3982" s="1" t="s">
        <v>6657</v>
      </c>
      <c r="D3982" s="1" t="s">
        <v>8122</v>
      </c>
      <c r="E3982" s="1" t="s">
        <v>8123</v>
      </c>
      <c r="F3982" s="1" t="s">
        <v>346</v>
      </c>
      <c r="G3982" s="1"/>
      <c r="H3982" s="1" t="s">
        <v>9</v>
      </c>
    </row>
    <row r="3983" spans="1:8" x14ac:dyDescent="0.3">
      <c r="A3983" s="1">
        <v>981</v>
      </c>
      <c r="B3983" s="1" t="s">
        <v>6140</v>
      </c>
      <c r="C3983" s="1" t="s">
        <v>5</v>
      </c>
      <c r="D3983" s="1" t="s">
        <v>8124</v>
      </c>
      <c r="E3983" s="1" t="s">
        <v>8125</v>
      </c>
      <c r="F3983" s="1" t="s">
        <v>346</v>
      </c>
      <c r="G3983" s="1">
        <v>20</v>
      </c>
      <c r="H3983" s="1" t="s">
        <v>9</v>
      </c>
    </row>
    <row r="3984" spans="1:8" x14ac:dyDescent="0.3">
      <c r="A3984" s="1">
        <v>982</v>
      </c>
      <c r="B3984" s="1" t="s">
        <v>5556</v>
      </c>
      <c r="C3984" s="1" t="s">
        <v>671</v>
      </c>
      <c r="D3984" s="1" t="s">
        <v>8126</v>
      </c>
      <c r="E3984" s="1" t="s">
        <v>8127</v>
      </c>
      <c r="F3984" s="1" t="s">
        <v>346</v>
      </c>
      <c r="G3984" s="1"/>
      <c r="H3984" s="1" t="s">
        <v>9</v>
      </c>
    </row>
    <row r="3985" spans="1:8" x14ac:dyDescent="0.3">
      <c r="A3985" s="1">
        <v>983</v>
      </c>
      <c r="B3985" s="1" t="s">
        <v>6140</v>
      </c>
      <c r="C3985" s="1" t="s">
        <v>6615</v>
      </c>
      <c r="D3985" s="1" t="s">
        <v>8128</v>
      </c>
      <c r="E3985" s="1" t="s">
        <v>8129</v>
      </c>
      <c r="F3985" s="1" t="s">
        <v>346</v>
      </c>
      <c r="G3985" s="1">
        <v>20</v>
      </c>
      <c r="H3985" s="1" t="s">
        <v>9</v>
      </c>
    </row>
    <row r="3986" spans="1:8" x14ac:dyDescent="0.3">
      <c r="A3986" s="1">
        <v>984</v>
      </c>
      <c r="B3986" s="1" t="s">
        <v>6140</v>
      </c>
      <c r="C3986" s="1" t="s">
        <v>6272</v>
      </c>
      <c r="D3986" s="1" t="s">
        <v>8130</v>
      </c>
      <c r="E3986" s="1" t="s">
        <v>8131</v>
      </c>
      <c r="F3986" s="1" t="s">
        <v>346</v>
      </c>
      <c r="G3986" s="1"/>
      <c r="H3986" s="1" t="s">
        <v>9</v>
      </c>
    </row>
    <row r="3987" spans="1:8" x14ac:dyDescent="0.3">
      <c r="A3987" s="1">
        <v>985</v>
      </c>
      <c r="B3987" s="1" t="s">
        <v>6140</v>
      </c>
      <c r="C3987" s="1" t="s">
        <v>529</v>
      </c>
      <c r="D3987" s="1" t="s">
        <v>8132</v>
      </c>
      <c r="E3987" s="1" t="s">
        <v>8133</v>
      </c>
      <c r="F3987" s="1" t="s">
        <v>346</v>
      </c>
      <c r="G3987" s="1"/>
      <c r="H3987" s="1" t="s">
        <v>9</v>
      </c>
    </row>
    <row r="3988" spans="1:8" x14ac:dyDescent="0.3">
      <c r="A3988" s="1">
        <v>986</v>
      </c>
      <c r="B3988" s="1" t="s">
        <v>6140</v>
      </c>
      <c r="C3988" s="1" t="s">
        <v>5</v>
      </c>
      <c r="D3988" s="1" t="s">
        <v>8134</v>
      </c>
      <c r="E3988" s="1" t="s">
        <v>8135</v>
      </c>
      <c r="F3988" s="1" t="s">
        <v>346</v>
      </c>
      <c r="G3988" s="1">
        <v>20</v>
      </c>
      <c r="H3988" s="1" t="s">
        <v>9</v>
      </c>
    </row>
    <row r="3989" spans="1:8" x14ac:dyDescent="0.3">
      <c r="A3989" s="1">
        <v>987</v>
      </c>
      <c r="B3989" s="1" t="s">
        <v>5722</v>
      </c>
      <c r="C3989" s="1" t="s">
        <v>114</v>
      </c>
      <c r="D3989" s="1" t="s">
        <v>8136</v>
      </c>
      <c r="E3989" s="1" t="s">
        <v>8137</v>
      </c>
      <c r="F3989" s="1" t="s">
        <v>346</v>
      </c>
      <c r="G3989" s="1"/>
      <c r="H3989" s="1" t="s">
        <v>9</v>
      </c>
    </row>
    <row r="3990" spans="1:8" x14ac:dyDescent="0.3">
      <c r="A3990" s="1">
        <v>988</v>
      </c>
      <c r="B3990" s="1" t="s">
        <v>6140</v>
      </c>
      <c r="C3990" s="1" t="s">
        <v>130</v>
      </c>
      <c r="D3990" s="1" t="s">
        <v>8138</v>
      </c>
      <c r="E3990" s="1" t="s">
        <v>8139</v>
      </c>
      <c r="F3990" s="1" t="s">
        <v>346</v>
      </c>
      <c r="G3990" s="1">
        <v>20</v>
      </c>
      <c r="H3990" s="1" t="s">
        <v>9</v>
      </c>
    </row>
    <row r="3991" spans="1:8" x14ac:dyDescent="0.3">
      <c r="A3991" s="1">
        <v>989</v>
      </c>
      <c r="B3991" s="1" t="s">
        <v>6140</v>
      </c>
      <c r="C3991" s="1" t="s">
        <v>4882</v>
      </c>
      <c r="D3991" s="1" t="s">
        <v>8140</v>
      </c>
      <c r="E3991" s="1" t="s">
        <v>8141</v>
      </c>
      <c r="F3991" s="1" t="s">
        <v>346</v>
      </c>
      <c r="G3991" s="1"/>
      <c r="H3991" s="1" t="s">
        <v>9</v>
      </c>
    </row>
    <row r="3992" spans="1:8" x14ac:dyDescent="0.3">
      <c r="A3992" s="1">
        <v>990</v>
      </c>
      <c r="B3992" s="1" t="s">
        <v>6140</v>
      </c>
      <c r="C3992" s="1" t="s">
        <v>3373</v>
      </c>
      <c r="D3992" s="1" t="s">
        <v>8142</v>
      </c>
      <c r="E3992" s="1" t="s">
        <v>8143</v>
      </c>
      <c r="F3992" s="1" t="s">
        <v>346</v>
      </c>
      <c r="G3992" s="1"/>
      <c r="H3992" s="1" t="s">
        <v>9</v>
      </c>
    </row>
    <row r="3993" spans="1:8" x14ac:dyDescent="0.3">
      <c r="A3993" s="1">
        <v>991</v>
      </c>
      <c r="B3993" s="1" t="s">
        <v>5556</v>
      </c>
      <c r="C3993" s="1" t="s">
        <v>4149</v>
      </c>
      <c r="D3993" s="1" t="s">
        <v>8144</v>
      </c>
      <c r="E3993" s="1" t="s">
        <v>8145</v>
      </c>
      <c r="F3993" s="1" t="s">
        <v>346</v>
      </c>
      <c r="G3993" s="1"/>
      <c r="H3993" s="1" t="s">
        <v>9</v>
      </c>
    </row>
    <row r="3994" spans="1:8" x14ac:dyDescent="0.3">
      <c r="A3994" s="1">
        <v>992</v>
      </c>
      <c r="B3994" s="1" t="s">
        <v>6140</v>
      </c>
      <c r="C3994" s="1" t="s">
        <v>3373</v>
      </c>
      <c r="D3994" s="1" t="s">
        <v>8146</v>
      </c>
      <c r="E3994" s="1" t="s">
        <v>8147</v>
      </c>
      <c r="F3994" s="1" t="s">
        <v>346</v>
      </c>
      <c r="G3994" s="1"/>
      <c r="H3994" s="1" t="s">
        <v>9</v>
      </c>
    </row>
    <row r="3995" spans="1:8" x14ac:dyDescent="0.3">
      <c r="A3995" s="1">
        <v>993</v>
      </c>
      <c r="B3995" s="1" t="s">
        <v>6140</v>
      </c>
      <c r="C3995" s="1" t="s">
        <v>6615</v>
      </c>
      <c r="D3995" s="1" t="s">
        <v>8148</v>
      </c>
      <c r="E3995" s="1" t="s">
        <v>8149</v>
      </c>
      <c r="F3995" s="1" t="s">
        <v>346</v>
      </c>
      <c r="G3995" s="1">
        <v>20</v>
      </c>
      <c r="H3995" s="1" t="s">
        <v>9</v>
      </c>
    </row>
    <row r="3996" spans="1:8" x14ac:dyDescent="0.3">
      <c r="A3996" s="1">
        <v>994</v>
      </c>
      <c r="B3996" s="1" t="s">
        <v>6140</v>
      </c>
      <c r="C3996" s="1" t="s">
        <v>6795</v>
      </c>
      <c r="D3996" s="1" t="s">
        <v>8150</v>
      </c>
      <c r="E3996" s="1" t="s">
        <v>8151</v>
      </c>
      <c r="F3996" s="1" t="s">
        <v>346</v>
      </c>
      <c r="G3996" s="1"/>
      <c r="H3996" s="1" t="s">
        <v>9</v>
      </c>
    </row>
    <row r="3997" spans="1:8" x14ac:dyDescent="0.3">
      <c r="A3997" s="1">
        <v>995</v>
      </c>
      <c r="B3997" s="1" t="s">
        <v>6140</v>
      </c>
      <c r="C3997" s="1" t="s">
        <v>130</v>
      </c>
      <c r="D3997" s="1" t="s">
        <v>8152</v>
      </c>
      <c r="E3997" s="1" t="s">
        <v>8153</v>
      </c>
      <c r="F3997" s="1" t="s">
        <v>346</v>
      </c>
      <c r="G3997" s="1">
        <v>20</v>
      </c>
      <c r="H3997" s="1" t="s">
        <v>9</v>
      </c>
    </row>
    <row r="3998" spans="1:8" x14ac:dyDescent="0.3">
      <c r="A3998" s="1">
        <v>996</v>
      </c>
      <c r="B3998" s="1" t="s">
        <v>6140</v>
      </c>
      <c r="C3998" s="1" t="s">
        <v>3373</v>
      </c>
      <c r="D3998" s="1" t="s">
        <v>8154</v>
      </c>
      <c r="E3998" s="1" t="s">
        <v>8155</v>
      </c>
      <c r="F3998" s="1" t="s">
        <v>346</v>
      </c>
      <c r="G3998" s="1"/>
      <c r="H3998" s="1" t="s">
        <v>9</v>
      </c>
    </row>
    <row r="3999" spans="1:8" x14ac:dyDescent="0.3">
      <c r="A3999" s="1">
        <v>997</v>
      </c>
      <c r="B3999" s="1" t="s">
        <v>6140</v>
      </c>
      <c r="C3999" s="1" t="s">
        <v>6899</v>
      </c>
      <c r="D3999" s="1" t="s">
        <v>8156</v>
      </c>
      <c r="E3999" s="1" t="s">
        <v>8157</v>
      </c>
      <c r="F3999" s="1" t="s">
        <v>346</v>
      </c>
      <c r="G3999" s="1"/>
      <c r="H3999" s="1" t="s">
        <v>9</v>
      </c>
    </row>
    <row r="4000" spans="1:8" x14ac:dyDescent="0.3">
      <c r="A4000" s="1">
        <v>998</v>
      </c>
      <c r="B4000" s="1" t="s">
        <v>5722</v>
      </c>
      <c r="C4000" s="1" t="s">
        <v>3478</v>
      </c>
      <c r="D4000" s="1" t="s">
        <v>8158</v>
      </c>
      <c r="E4000" s="1" t="s">
        <v>8159</v>
      </c>
      <c r="F4000" s="1" t="s">
        <v>346</v>
      </c>
      <c r="G4000" s="1"/>
      <c r="H4000" s="1" t="s">
        <v>9</v>
      </c>
    </row>
    <row r="4001" spans="1:8" x14ac:dyDescent="0.3">
      <c r="A4001" s="1">
        <v>999</v>
      </c>
      <c r="B4001" s="1" t="s">
        <v>6140</v>
      </c>
      <c r="C4001" s="1" t="s">
        <v>6615</v>
      </c>
      <c r="D4001" s="1" t="s">
        <v>8160</v>
      </c>
      <c r="E4001" s="1" t="s">
        <v>8161</v>
      </c>
      <c r="F4001" s="1" t="s">
        <v>346</v>
      </c>
      <c r="G4001" s="1">
        <v>20</v>
      </c>
      <c r="H4001" s="1" t="s">
        <v>9</v>
      </c>
    </row>
    <row r="4002" spans="1:8" x14ac:dyDescent="0.3">
      <c r="A4002" s="1">
        <v>1000</v>
      </c>
      <c r="B4002" s="1" t="s">
        <v>6140</v>
      </c>
      <c r="C4002" s="1" t="s">
        <v>130</v>
      </c>
      <c r="D4002" s="1" t="s">
        <v>8162</v>
      </c>
      <c r="E4002" s="1" t="s">
        <v>8163</v>
      </c>
      <c r="F4002" s="1" t="s">
        <v>346</v>
      </c>
      <c r="G4002" s="1">
        <v>20</v>
      </c>
      <c r="H4002" s="1" t="s">
        <v>9</v>
      </c>
    </row>
    <row r="4003" spans="1:8" x14ac:dyDescent="0.3">
      <c r="A4003" s="1">
        <v>1001</v>
      </c>
      <c r="B4003" s="1" t="s">
        <v>6140</v>
      </c>
      <c r="C4003" s="1" t="s">
        <v>3038</v>
      </c>
      <c r="D4003" s="1" t="s">
        <v>8164</v>
      </c>
      <c r="E4003" s="1" t="s">
        <v>8165</v>
      </c>
      <c r="F4003" s="1" t="s">
        <v>346</v>
      </c>
      <c r="G4003" s="1"/>
      <c r="H4003" s="1" t="s">
        <v>9</v>
      </c>
    </row>
    <row r="4004" spans="1:8" x14ac:dyDescent="0.3">
      <c r="A4004" s="1">
        <v>1002</v>
      </c>
      <c r="B4004" s="1" t="s">
        <v>6140</v>
      </c>
      <c r="C4004" s="1" t="s">
        <v>3566</v>
      </c>
      <c r="D4004" s="1" t="s">
        <v>8166</v>
      </c>
      <c r="E4004" s="1" t="s">
        <v>8167</v>
      </c>
      <c r="F4004" s="1" t="s">
        <v>346</v>
      </c>
      <c r="G4004" s="1"/>
      <c r="H4004" s="1" t="s">
        <v>9</v>
      </c>
    </row>
    <row r="4005" spans="1:8" x14ac:dyDescent="0.3">
      <c r="A4005" s="1">
        <v>1003</v>
      </c>
      <c r="B4005" s="1" t="s">
        <v>6140</v>
      </c>
      <c r="C4005" s="1" t="s">
        <v>6615</v>
      </c>
      <c r="D4005" s="1" t="s">
        <v>8168</v>
      </c>
      <c r="E4005" s="1" t="s">
        <v>8169</v>
      </c>
      <c r="F4005" s="1" t="s">
        <v>346</v>
      </c>
      <c r="G4005" s="1">
        <v>20</v>
      </c>
      <c r="H4005" s="1" t="s">
        <v>9</v>
      </c>
    </row>
    <row r="4006" spans="1:8" x14ac:dyDescent="0.3">
      <c r="A4006" s="1">
        <v>1004</v>
      </c>
      <c r="B4006" s="1" t="s">
        <v>6140</v>
      </c>
      <c r="C4006" s="1" t="s">
        <v>1630</v>
      </c>
      <c r="D4006" s="1" t="s">
        <v>8170</v>
      </c>
      <c r="E4006" s="1" t="s">
        <v>8171</v>
      </c>
      <c r="F4006" s="1" t="s">
        <v>346</v>
      </c>
      <c r="G4006" s="1">
        <v>20</v>
      </c>
      <c r="H4006" s="1" t="s">
        <v>9</v>
      </c>
    </row>
    <row r="4007" spans="1:8" x14ac:dyDescent="0.3">
      <c r="A4007" s="1">
        <v>1005</v>
      </c>
      <c r="B4007" s="1" t="s">
        <v>6140</v>
      </c>
      <c r="C4007" s="1" t="s">
        <v>6482</v>
      </c>
      <c r="D4007" s="1" t="s">
        <v>8172</v>
      </c>
      <c r="E4007" s="1" t="s">
        <v>8173</v>
      </c>
      <c r="F4007" s="1" t="s">
        <v>346</v>
      </c>
      <c r="G4007" s="1"/>
      <c r="H4007" s="1" t="s">
        <v>9</v>
      </c>
    </row>
    <row r="4008" spans="1:8" x14ac:dyDescent="0.3">
      <c r="A4008" s="1">
        <v>1006</v>
      </c>
      <c r="B4008" s="1" t="s">
        <v>86</v>
      </c>
      <c r="C4008" s="1" t="s">
        <v>5726</v>
      </c>
      <c r="D4008" s="1" t="s">
        <v>8174</v>
      </c>
      <c r="E4008" s="1" t="s">
        <v>8175</v>
      </c>
      <c r="F4008" s="1" t="s">
        <v>346</v>
      </c>
      <c r="G4008" s="1"/>
      <c r="H4008" s="1" t="s">
        <v>9</v>
      </c>
    </row>
    <row r="4009" spans="1:8" x14ac:dyDescent="0.3">
      <c r="A4009" s="1">
        <v>1007</v>
      </c>
      <c r="B4009" s="1" t="s">
        <v>5722</v>
      </c>
      <c r="C4009" s="1" t="s">
        <v>4249</v>
      </c>
      <c r="D4009" s="1" t="s">
        <v>8176</v>
      </c>
      <c r="E4009" s="1" t="s">
        <v>8177</v>
      </c>
      <c r="F4009" s="1" t="s">
        <v>346</v>
      </c>
      <c r="G4009" s="1"/>
      <c r="H4009" s="1" t="s">
        <v>9</v>
      </c>
    </row>
    <row r="4010" spans="1:8" x14ac:dyDescent="0.3">
      <c r="A4010" s="1">
        <v>1008</v>
      </c>
      <c r="B4010" s="1" t="s">
        <v>6140</v>
      </c>
      <c r="C4010" s="1" t="s">
        <v>6482</v>
      </c>
      <c r="D4010" s="1" t="s">
        <v>8178</v>
      </c>
      <c r="E4010" s="1" t="s">
        <v>8179</v>
      </c>
      <c r="F4010" s="1" t="s">
        <v>346</v>
      </c>
      <c r="G4010" s="1"/>
      <c r="H4010" s="1" t="s">
        <v>9</v>
      </c>
    </row>
    <row r="4011" spans="1:8" x14ac:dyDescent="0.3">
      <c r="A4011" s="1">
        <v>1009</v>
      </c>
      <c r="B4011" s="1" t="s">
        <v>5722</v>
      </c>
      <c r="C4011" s="1" t="s">
        <v>3160</v>
      </c>
      <c r="D4011" s="1" t="s">
        <v>8180</v>
      </c>
      <c r="E4011" s="1" t="s">
        <v>8181</v>
      </c>
      <c r="F4011" s="1" t="s">
        <v>346</v>
      </c>
      <c r="G4011" s="1"/>
      <c r="H4011" s="1" t="s">
        <v>9</v>
      </c>
    </row>
    <row r="4012" spans="1:8" x14ac:dyDescent="0.3">
      <c r="A4012" s="1">
        <v>1010</v>
      </c>
      <c r="B4012" s="1" t="s">
        <v>6140</v>
      </c>
      <c r="C4012" s="1" t="s">
        <v>5</v>
      </c>
      <c r="D4012" s="1" t="s">
        <v>8182</v>
      </c>
      <c r="E4012" s="1" t="s">
        <v>8183</v>
      </c>
      <c r="F4012" s="1" t="s">
        <v>346</v>
      </c>
      <c r="G4012" s="1">
        <v>20</v>
      </c>
      <c r="H4012" s="1" t="s">
        <v>9</v>
      </c>
    </row>
    <row r="4013" spans="1:8" x14ac:dyDescent="0.3">
      <c r="A4013" s="1">
        <v>1011</v>
      </c>
      <c r="B4013" s="1" t="s">
        <v>6140</v>
      </c>
      <c r="C4013" s="1" t="s">
        <v>6272</v>
      </c>
      <c r="D4013" s="1" t="s">
        <v>8184</v>
      </c>
      <c r="E4013" s="1" t="s">
        <v>8185</v>
      </c>
      <c r="F4013" s="1" t="s">
        <v>346</v>
      </c>
      <c r="G4013" s="1"/>
      <c r="H4013" s="1" t="s">
        <v>9</v>
      </c>
    </row>
    <row r="4014" spans="1:8" x14ac:dyDescent="0.3">
      <c r="A4014" s="1">
        <v>1012</v>
      </c>
      <c r="B4014" s="1" t="s">
        <v>6140</v>
      </c>
      <c r="C4014" s="1" t="s">
        <v>3373</v>
      </c>
      <c r="D4014" s="1" t="s">
        <v>8186</v>
      </c>
      <c r="E4014" s="1" t="s">
        <v>8187</v>
      </c>
      <c r="F4014" s="1" t="s">
        <v>346</v>
      </c>
      <c r="G4014" s="1"/>
      <c r="H4014" s="1" t="s">
        <v>9</v>
      </c>
    </row>
    <row r="4015" spans="1:8" x14ac:dyDescent="0.3">
      <c r="A4015" s="1">
        <v>1013</v>
      </c>
      <c r="B4015" s="1" t="s">
        <v>657</v>
      </c>
      <c r="C4015" s="1" t="s">
        <v>30</v>
      </c>
      <c r="D4015" s="1" t="s">
        <v>8188</v>
      </c>
      <c r="E4015" s="1" t="s">
        <v>8189</v>
      </c>
      <c r="F4015" s="1" t="s">
        <v>346</v>
      </c>
      <c r="G4015" s="1">
        <v>450</v>
      </c>
      <c r="H4015" s="1" t="s">
        <v>9</v>
      </c>
    </row>
    <row r="4016" spans="1:8" x14ac:dyDescent="0.3">
      <c r="A4016" s="1">
        <v>1014</v>
      </c>
      <c r="B4016" s="1" t="s">
        <v>6140</v>
      </c>
      <c r="C4016" s="1" t="s">
        <v>1630</v>
      </c>
      <c r="D4016" s="1" t="s">
        <v>8190</v>
      </c>
      <c r="E4016" s="1" t="s">
        <v>8191</v>
      </c>
      <c r="F4016" s="1" t="s">
        <v>346</v>
      </c>
      <c r="G4016" s="1"/>
      <c r="H4016" s="1" t="s">
        <v>9</v>
      </c>
    </row>
    <row r="4017" spans="1:8" x14ac:dyDescent="0.3">
      <c r="A4017" s="1">
        <v>1015</v>
      </c>
      <c r="B4017" s="1" t="s">
        <v>6140</v>
      </c>
      <c r="C4017" s="1" t="s">
        <v>3038</v>
      </c>
      <c r="D4017" s="1" t="s">
        <v>8192</v>
      </c>
      <c r="E4017" s="1" t="s">
        <v>8193</v>
      </c>
      <c r="F4017" s="1" t="s">
        <v>346</v>
      </c>
      <c r="G4017" s="1">
        <v>20</v>
      </c>
      <c r="H4017" s="1" t="s">
        <v>9</v>
      </c>
    </row>
    <row r="4018" spans="1:8" x14ac:dyDescent="0.3">
      <c r="A4018" s="1">
        <v>1016</v>
      </c>
      <c r="B4018" s="1" t="s">
        <v>6140</v>
      </c>
      <c r="C4018" s="1" t="s">
        <v>3373</v>
      </c>
      <c r="D4018" s="1" t="s">
        <v>8194</v>
      </c>
      <c r="E4018" s="1" t="s">
        <v>8195</v>
      </c>
      <c r="F4018" s="1" t="s">
        <v>346</v>
      </c>
      <c r="G4018" s="1"/>
      <c r="H4018" s="1" t="s">
        <v>9</v>
      </c>
    </row>
    <row r="4019" spans="1:8" x14ac:dyDescent="0.3">
      <c r="A4019" s="1">
        <v>1017</v>
      </c>
      <c r="B4019" s="1" t="s">
        <v>5556</v>
      </c>
      <c r="C4019" s="1" t="s">
        <v>5557</v>
      </c>
      <c r="D4019" s="1" t="s">
        <v>8196</v>
      </c>
      <c r="E4019" s="1" t="s">
        <v>8197</v>
      </c>
      <c r="F4019" s="1" t="s">
        <v>346</v>
      </c>
      <c r="G4019" s="1"/>
      <c r="H4019" s="1" t="s">
        <v>9</v>
      </c>
    </row>
    <row r="4020" spans="1:8" x14ac:dyDescent="0.3">
      <c r="A4020" s="1">
        <v>1018</v>
      </c>
      <c r="B4020" s="1" t="s">
        <v>6140</v>
      </c>
      <c r="C4020" s="1" t="s">
        <v>6482</v>
      </c>
      <c r="D4020" s="1" t="s">
        <v>8198</v>
      </c>
      <c r="E4020" s="1" t="s">
        <v>8199</v>
      </c>
      <c r="F4020" s="1" t="s">
        <v>346</v>
      </c>
      <c r="G4020" s="1"/>
      <c r="H4020" s="1" t="s">
        <v>9</v>
      </c>
    </row>
    <row r="4021" spans="1:8" x14ac:dyDescent="0.3">
      <c r="A4021" s="1">
        <v>1019</v>
      </c>
      <c r="B4021" s="1" t="s">
        <v>6140</v>
      </c>
      <c r="C4021" s="1" t="s">
        <v>529</v>
      </c>
      <c r="D4021" s="1" t="s">
        <v>8200</v>
      </c>
      <c r="E4021" s="1" t="s">
        <v>8201</v>
      </c>
      <c r="F4021" s="1" t="s">
        <v>346</v>
      </c>
      <c r="G4021" s="1"/>
      <c r="H4021" s="1" t="s">
        <v>9</v>
      </c>
    </row>
    <row r="4022" spans="1:8" x14ac:dyDescent="0.3">
      <c r="A4022" s="1">
        <v>1020</v>
      </c>
      <c r="B4022" s="1" t="s">
        <v>6140</v>
      </c>
      <c r="C4022" s="1" t="s">
        <v>6615</v>
      </c>
      <c r="D4022" s="1" t="s">
        <v>8202</v>
      </c>
      <c r="E4022" s="1" t="s">
        <v>8203</v>
      </c>
      <c r="F4022" s="1" t="s">
        <v>346</v>
      </c>
      <c r="G4022" s="1"/>
      <c r="H4022" s="1" t="s">
        <v>9</v>
      </c>
    </row>
    <row r="4023" spans="1:8" x14ac:dyDescent="0.3">
      <c r="A4023" s="1">
        <v>1021</v>
      </c>
      <c r="B4023" s="1" t="s">
        <v>6140</v>
      </c>
      <c r="C4023" s="1" t="s">
        <v>1630</v>
      </c>
      <c r="D4023" s="1" t="s">
        <v>8204</v>
      </c>
      <c r="E4023" s="1" t="s">
        <v>8205</v>
      </c>
      <c r="F4023" s="1" t="s">
        <v>346</v>
      </c>
      <c r="G4023" s="1">
        <v>40</v>
      </c>
      <c r="H4023" s="1" t="s">
        <v>9</v>
      </c>
    </row>
    <row r="4024" spans="1:8" x14ac:dyDescent="0.3">
      <c r="A4024" s="1">
        <v>1022</v>
      </c>
      <c r="B4024" s="1" t="s">
        <v>6140</v>
      </c>
      <c r="C4024" s="1" t="s">
        <v>6899</v>
      </c>
      <c r="D4024" s="1" t="s">
        <v>8206</v>
      </c>
      <c r="E4024" s="1" t="s">
        <v>8207</v>
      </c>
      <c r="F4024" s="1" t="s">
        <v>346</v>
      </c>
      <c r="G4024" s="1"/>
      <c r="H4024" s="1" t="s">
        <v>9</v>
      </c>
    </row>
    <row r="4025" spans="1:8" x14ac:dyDescent="0.3">
      <c r="A4025" s="1">
        <v>1023</v>
      </c>
      <c r="B4025" s="1" t="s">
        <v>6140</v>
      </c>
      <c r="C4025" s="1" t="s">
        <v>6272</v>
      </c>
      <c r="D4025" s="1" t="s">
        <v>8208</v>
      </c>
      <c r="E4025" s="1" t="s">
        <v>8209</v>
      </c>
      <c r="F4025" s="1" t="s">
        <v>346</v>
      </c>
      <c r="G4025" s="1"/>
      <c r="H4025" s="1" t="s">
        <v>9</v>
      </c>
    </row>
    <row r="4026" spans="1:8" x14ac:dyDescent="0.3">
      <c r="A4026" s="1">
        <v>1024</v>
      </c>
      <c r="B4026" s="1" t="s">
        <v>6140</v>
      </c>
      <c r="C4026" s="1" t="s">
        <v>6615</v>
      </c>
      <c r="D4026" s="1" t="s">
        <v>8210</v>
      </c>
      <c r="E4026" s="1" t="s">
        <v>8211</v>
      </c>
      <c r="F4026" s="1" t="s">
        <v>346</v>
      </c>
      <c r="G4026" s="1"/>
      <c r="H4026" s="1" t="s">
        <v>9</v>
      </c>
    </row>
    <row r="4027" spans="1:8" x14ac:dyDescent="0.3">
      <c r="A4027" s="1">
        <v>1025</v>
      </c>
      <c r="B4027" s="1" t="s">
        <v>6140</v>
      </c>
      <c r="C4027" s="1" t="s">
        <v>6615</v>
      </c>
      <c r="D4027" s="1" t="s">
        <v>8212</v>
      </c>
      <c r="E4027" s="1" t="s">
        <v>8213</v>
      </c>
      <c r="F4027" s="1" t="s">
        <v>346</v>
      </c>
      <c r="G4027" s="1">
        <v>20</v>
      </c>
      <c r="H4027" s="1" t="s">
        <v>9</v>
      </c>
    </row>
    <row r="4028" spans="1:8" x14ac:dyDescent="0.3">
      <c r="A4028" s="1">
        <v>1026</v>
      </c>
      <c r="B4028" s="1" t="s">
        <v>6140</v>
      </c>
      <c r="C4028" s="1" t="s">
        <v>529</v>
      </c>
      <c r="D4028" s="1" t="s">
        <v>8214</v>
      </c>
      <c r="E4028" s="1" t="s">
        <v>8215</v>
      </c>
      <c r="F4028" s="1" t="s">
        <v>346</v>
      </c>
      <c r="G4028" s="1"/>
      <c r="H4028" s="1" t="s">
        <v>9</v>
      </c>
    </row>
    <row r="4029" spans="1:8" x14ac:dyDescent="0.3">
      <c r="A4029" s="1">
        <v>1027</v>
      </c>
      <c r="B4029" s="1" t="s">
        <v>6140</v>
      </c>
      <c r="C4029" s="1" t="s">
        <v>6615</v>
      </c>
      <c r="D4029" s="1" t="s">
        <v>8216</v>
      </c>
      <c r="E4029" s="1" t="s">
        <v>8217</v>
      </c>
      <c r="F4029" s="1" t="s">
        <v>346</v>
      </c>
      <c r="G4029" s="1">
        <v>20</v>
      </c>
      <c r="H4029" s="1" t="s">
        <v>9</v>
      </c>
    </row>
    <row r="4030" spans="1:8" x14ac:dyDescent="0.3">
      <c r="A4030" s="1">
        <v>1028</v>
      </c>
      <c r="B4030" s="1" t="s">
        <v>3891</v>
      </c>
      <c r="C4030" s="1" t="s">
        <v>714</v>
      </c>
      <c r="D4030" s="1" t="s">
        <v>8218</v>
      </c>
      <c r="E4030" s="1" t="s">
        <v>8219</v>
      </c>
      <c r="F4030" s="1" t="s">
        <v>346</v>
      </c>
      <c r="G4030" s="1"/>
      <c r="H4030" s="1" t="s">
        <v>9</v>
      </c>
    </row>
    <row r="4031" spans="1:8" x14ac:dyDescent="0.3">
      <c r="A4031" s="1">
        <v>1029</v>
      </c>
      <c r="B4031" s="1" t="s">
        <v>6140</v>
      </c>
      <c r="C4031" s="1" t="s">
        <v>3038</v>
      </c>
      <c r="D4031" s="1" t="s">
        <v>8220</v>
      </c>
      <c r="E4031" s="1" t="s">
        <v>8221</v>
      </c>
      <c r="F4031" s="1" t="s">
        <v>346</v>
      </c>
      <c r="G4031" s="1"/>
      <c r="H4031" s="1" t="s">
        <v>9</v>
      </c>
    </row>
    <row r="4032" spans="1:8" x14ac:dyDescent="0.3">
      <c r="A4032" s="1">
        <v>1030</v>
      </c>
      <c r="B4032" s="1" t="s">
        <v>6140</v>
      </c>
      <c r="C4032" s="1" t="s">
        <v>6615</v>
      </c>
      <c r="D4032" s="1" t="s">
        <v>8222</v>
      </c>
      <c r="E4032" s="1" t="s">
        <v>8223</v>
      </c>
      <c r="F4032" s="1" t="s">
        <v>346</v>
      </c>
      <c r="G4032" s="1">
        <v>20</v>
      </c>
      <c r="H4032" s="1" t="s">
        <v>9</v>
      </c>
    </row>
    <row r="4033" spans="1:8" x14ac:dyDescent="0.3">
      <c r="A4033" s="1">
        <v>1031</v>
      </c>
      <c r="B4033" s="1" t="s">
        <v>5556</v>
      </c>
      <c r="C4033" s="1" t="s">
        <v>671</v>
      </c>
      <c r="D4033" s="1" t="s">
        <v>8224</v>
      </c>
      <c r="E4033" s="1" t="s">
        <v>8225</v>
      </c>
      <c r="F4033" s="1" t="s">
        <v>346</v>
      </c>
      <c r="G4033" s="1"/>
      <c r="H4033" s="1" t="s">
        <v>9</v>
      </c>
    </row>
    <row r="4034" spans="1:8" x14ac:dyDescent="0.3">
      <c r="A4034" s="1">
        <v>1032</v>
      </c>
      <c r="B4034" s="1" t="s">
        <v>6140</v>
      </c>
      <c r="C4034" s="1" t="s">
        <v>130</v>
      </c>
      <c r="D4034" s="1" t="s">
        <v>8226</v>
      </c>
      <c r="E4034" s="1" t="s">
        <v>8227</v>
      </c>
      <c r="F4034" s="1" t="s">
        <v>346</v>
      </c>
      <c r="G4034" s="1">
        <v>20</v>
      </c>
      <c r="H4034" s="1" t="s">
        <v>9</v>
      </c>
    </row>
    <row r="4035" spans="1:8" x14ac:dyDescent="0.3">
      <c r="A4035" s="1">
        <v>1033</v>
      </c>
      <c r="B4035" s="1" t="s">
        <v>60</v>
      </c>
      <c r="C4035" s="1" t="s">
        <v>61</v>
      </c>
      <c r="D4035" s="1" t="s">
        <v>8228</v>
      </c>
      <c r="E4035" s="1" t="s">
        <v>8229</v>
      </c>
      <c r="F4035" s="1" t="s">
        <v>346</v>
      </c>
      <c r="G4035" s="1"/>
      <c r="H4035" s="1" t="s">
        <v>9</v>
      </c>
    </row>
    <row r="4036" spans="1:8" x14ac:dyDescent="0.3">
      <c r="A4036" s="1">
        <v>1034</v>
      </c>
      <c r="B4036" s="1" t="s">
        <v>6140</v>
      </c>
      <c r="C4036" s="1" t="s">
        <v>130</v>
      </c>
      <c r="D4036" s="1" t="s">
        <v>8230</v>
      </c>
      <c r="E4036" s="1" t="s">
        <v>8231</v>
      </c>
      <c r="F4036" s="1" t="s">
        <v>346</v>
      </c>
      <c r="G4036" s="1">
        <v>20</v>
      </c>
      <c r="H4036" s="1" t="s">
        <v>9</v>
      </c>
    </row>
    <row r="4037" spans="1:8" x14ac:dyDescent="0.3">
      <c r="A4037" s="1">
        <v>1035</v>
      </c>
      <c r="B4037" s="1" t="s">
        <v>5722</v>
      </c>
      <c r="C4037" s="1" t="s">
        <v>114</v>
      </c>
      <c r="D4037" s="1" t="s">
        <v>8232</v>
      </c>
      <c r="E4037" s="1" t="s">
        <v>8233</v>
      </c>
      <c r="F4037" s="1" t="s">
        <v>346</v>
      </c>
      <c r="G4037" s="1"/>
      <c r="H4037" s="1" t="s">
        <v>9</v>
      </c>
    </row>
    <row r="4038" spans="1:8" x14ac:dyDescent="0.3">
      <c r="A4038" s="1">
        <v>1036</v>
      </c>
      <c r="B4038" s="1" t="s">
        <v>6140</v>
      </c>
      <c r="C4038" s="1" t="s">
        <v>6482</v>
      </c>
      <c r="D4038" s="1" t="s">
        <v>8234</v>
      </c>
      <c r="E4038" s="1" t="s">
        <v>8235</v>
      </c>
      <c r="F4038" s="1" t="s">
        <v>346</v>
      </c>
      <c r="G4038" s="1"/>
      <c r="H4038" s="1" t="s">
        <v>257</v>
      </c>
    </row>
    <row r="4039" spans="1:8" x14ac:dyDescent="0.3">
      <c r="A4039" s="1">
        <v>1037</v>
      </c>
      <c r="B4039" s="1" t="s">
        <v>6140</v>
      </c>
      <c r="C4039" s="1" t="s">
        <v>3038</v>
      </c>
      <c r="D4039" s="1" t="s">
        <v>8236</v>
      </c>
      <c r="E4039" s="1" t="s">
        <v>8237</v>
      </c>
      <c r="F4039" s="1" t="s">
        <v>346</v>
      </c>
      <c r="G4039" s="1"/>
      <c r="H4039" s="1" t="s">
        <v>9</v>
      </c>
    </row>
    <row r="4040" spans="1:8" x14ac:dyDescent="0.3">
      <c r="A4040" s="1">
        <v>1038</v>
      </c>
      <c r="B4040" s="1" t="s">
        <v>6140</v>
      </c>
      <c r="C4040" s="1" t="s">
        <v>6482</v>
      </c>
      <c r="D4040" s="1" t="s">
        <v>8238</v>
      </c>
      <c r="E4040" s="1" t="s">
        <v>8239</v>
      </c>
      <c r="F4040" s="1" t="s">
        <v>346</v>
      </c>
      <c r="G4040" s="1"/>
      <c r="H4040" s="1" t="s">
        <v>9</v>
      </c>
    </row>
    <row r="4041" spans="1:8" x14ac:dyDescent="0.3">
      <c r="A4041" s="1">
        <v>1039</v>
      </c>
      <c r="B4041" s="1" t="s">
        <v>6140</v>
      </c>
      <c r="C4041" s="1" t="s">
        <v>6482</v>
      </c>
      <c r="D4041" s="1" t="s">
        <v>8240</v>
      </c>
      <c r="E4041" s="1" t="s">
        <v>8241</v>
      </c>
      <c r="F4041" s="1" t="s">
        <v>346</v>
      </c>
      <c r="G4041" s="1"/>
      <c r="H4041" s="1" t="s">
        <v>9</v>
      </c>
    </row>
    <row r="4042" spans="1:8" x14ac:dyDescent="0.3">
      <c r="A4042" s="1">
        <v>1040</v>
      </c>
      <c r="B4042" s="1" t="s">
        <v>6140</v>
      </c>
      <c r="C4042" s="1" t="s">
        <v>3373</v>
      </c>
      <c r="D4042" s="1" t="s">
        <v>8242</v>
      </c>
      <c r="E4042" s="1" t="s">
        <v>8243</v>
      </c>
      <c r="F4042" s="1" t="s">
        <v>346</v>
      </c>
      <c r="G4042" s="1"/>
      <c r="H4042" s="1" t="s">
        <v>9</v>
      </c>
    </row>
    <row r="4043" spans="1:8" x14ac:dyDescent="0.3">
      <c r="A4043" s="1">
        <v>1041</v>
      </c>
      <c r="B4043" s="1" t="s">
        <v>6140</v>
      </c>
      <c r="C4043" s="1" t="s">
        <v>130</v>
      </c>
      <c r="D4043" s="1" t="s">
        <v>8244</v>
      </c>
      <c r="E4043" s="1" t="s">
        <v>8245</v>
      </c>
      <c r="F4043" s="1" t="s">
        <v>346</v>
      </c>
      <c r="G4043" s="1">
        <v>20</v>
      </c>
      <c r="H4043" s="1" t="s">
        <v>9</v>
      </c>
    </row>
    <row r="4044" spans="1:8" x14ac:dyDescent="0.3">
      <c r="A4044" s="1">
        <v>1042</v>
      </c>
      <c r="B4044" s="1" t="s">
        <v>6140</v>
      </c>
      <c r="C4044" s="1" t="s">
        <v>529</v>
      </c>
      <c r="D4044" s="1" t="s">
        <v>8246</v>
      </c>
      <c r="E4044" s="1" t="s">
        <v>8247</v>
      </c>
      <c r="F4044" s="1" t="s">
        <v>346</v>
      </c>
      <c r="G4044" s="1"/>
      <c r="H4044" s="1" t="s">
        <v>257</v>
      </c>
    </row>
    <row r="4045" spans="1:8" x14ac:dyDescent="0.3">
      <c r="A4045" s="1">
        <v>1043</v>
      </c>
      <c r="B4045" s="1" t="s">
        <v>6140</v>
      </c>
      <c r="C4045" s="1" t="s">
        <v>1630</v>
      </c>
      <c r="D4045" s="1" t="s">
        <v>8248</v>
      </c>
      <c r="E4045" s="1" t="s">
        <v>8249</v>
      </c>
      <c r="F4045" s="1" t="s">
        <v>346</v>
      </c>
      <c r="G4045" s="1">
        <v>40</v>
      </c>
      <c r="H4045" s="1" t="s">
        <v>9</v>
      </c>
    </row>
    <row r="4046" spans="1:8" x14ac:dyDescent="0.3">
      <c r="A4046" s="1">
        <v>1044</v>
      </c>
      <c r="B4046" s="1" t="s">
        <v>5556</v>
      </c>
      <c r="C4046" s="1" t="s">
        <v>5557</v>
      </c>
      <c r="D4046" s="1" t="s">
        <v>8250</v>
      </c>
      <c r="E4046" s="1" t="s">
        <v>8251</v>
      </c>
      <c r="F4046" s="1" t="s">
        <v>346</v>
      </c>
      <c r="G4046" s="1"/>
      <c r="H4046" s="1" t="s">
        <v>9</v>
      </c>
    </row>
    <row r="4047" spans="1:8" x14ac:dyDescent="0.3">
      <c r="A4047" s="1">
        <v>1045</v>
      </c>
      <c r="B4047" s="1" t="s">
        <v>6140</v>
      </c>
      <c r="C4047" s="1" t="s">
        <v>130</v>
      </c>
      <c r="D4047" s="1" t="s">
        <v>8252</v>
      </c>
      <c r="E4047" s="1" t="s">
        <v>8253</v>
      </c>
      <c r="F4047" s="1" t="s">
        <v>346</v>
      </c>
      <c r="G4047" s="1">
        <v>20</v>
      </c>
      <c r="H4047" s="1" t="s">
        <v>9</v>
      </c>
    </row>
    <row r="4048" spans="1:8" x14ac:dyDescent="0.3">
      <c r="A4048" s="1">
        <v>1046</v>
      </c>
      <c r="B4048" s="1" t="s">
        <v>6140</v>
      </c>
      <c r="C4048" s="1" t="s">
        <v>212</v>
      </c>
      <c r="D4048" s="1" t="s">
        <v>8254</v>
      </c>
      <c r="E4048" s="1" t="s">
        <v>8255</v>
      </c>
      <c r="F4048" s="1" t="s">
        <v>346</v>
      </c>
      <c r="G4048" s="1"/>
      <c r="H4048" s="1" t="s">
        <v>9</v>
      </c>
    </row>
    <row r="4049" spans="1:8" x14ac:dyDescent="0.3">
      <c r="A4049" s="1">
        <v>1047</v>
      </c>
      <c r="B4049" s="1" t="s">
        <v>6140</v>
      </c>
      <c r="C4049" s="1" t="s">
        <v>1630</v>
      </c>
      <c r="D4049" s="1" t="s">
        <v>8256</v>
      </c>
      <c r="E4049" s="1" t="s">
        <v>8257</v>
      </c>
      <c r="F4049" s="1" t="s">
        <v>346</v>
      </c>
      <c r="G4049" s="1"/>
      <c r="H4049" s="1" t="s">
        <v>117</v>
      </c>
    </row>
    <row r="4050" spans="1:8" x14ac:dyDescent="0.3">
      <c r="A4050" s="1">
        <v>1048</v>
      </c>
      <c r="B4050" s="1" t="s">
        <v>6140</v>
      </c>
      <c r="C4050" s="1" t="s">
        <v>212</v>
      </c>
      <c r="D4050" s="1" t="s">
        <v>8258</v>
      </c>
      <c r="E4050" s="1" t="s">
        <v>8259</v>
      </c>
      <c r="F4050" s="1" t="s">
        <v>346</v>
      </c>
      <c r="G4050" s="1">
        <v>20</v>
      </c>
      <c r="H4050" s="1" t="s">
        <v>9</v>
      </c>
    </row>
    <row r="4051" spans="1:8" x14ac:dyDescent="0.3">
      <c r="A4051" s="1">
        <v>1049</v>
      </c>
      <c r="B4051" s="1" t="s">
        <v>6140</v>
      </c>
      <c r="C4051" s="1" t="s">
        <v>529</v>
      </c>
      <c r="D4051" s="1" t="s">
        <v>8260</v>
      </c>
      <c r="E4051" s="1" t="s">
        <v>8261</v>
      </c>
      <c r="F4051" s="1" t="s">
        <v>346</v>
      </c>
      <c r="G4051" s="1"/>
      <c r="H4051" s="1" t="s">
        <v>9</v>
      </c>
    </row>
    <row r="4052" spans="1:8" x14ac:dyDescent="0.3">
      <c r="A4052" s="1">
        <v>1050</v>
      </c>
      <c r="B4052" s="1" t="s">
        <v>6140</v>
      </c>
      <c r="C4052" s="1" t="s">
        <v>3373</v>
      </c>
      <c r="D4052" s="1" t="s">
        <v>8262</v>
      </c>
      <c r="E4052" s="1" t="s">
        <v>8263</v>
      </c>
      <c r="F4052" s="1" t="s">
        <v>346</v>
      </c>
      <c r="G4052" s="1"/>
      <c r="H4052" s="1" t="s">
        <v>257</v>
      </c>
    </row>
    <row r="4053" spans="1:8" x14ac:dyDescent="0.3">
      <c r="A4053" s="1">
        <v>1051</v>
      </c>
      <c r="B4053" s="1" t="s">
        <v>6140</v>
      </c>
      <c r="C4053" s="1" t="s">
        <v>130</v>
      </c>
      <c r="D4053" s="1" t="s">
        <v>8264</v>
      </c>
      <c r="E4053" s="1" t="s">
        <v>8265</v>
      </c>
      <c r="F4053" s="1" t="s">
        <v>346</v>
      </c>
      <c r="G4053" s="1">
        <v>20</v>
      </c>
      <c r="H4053" s="1" t="s">
        <v>9</v>
      </c>
    </row>
    <row r="4054" spans="1:8" x14ac:dyDescent="0.3">
      <c r="A4054" s="1">
        <v>1052</v>
      </c>
      <c r="B4054" s="1" t="s">
        <v>5603</v>
      </c>
      <c r="C4054" s="1" t="s">
        <v>27</v>
      </c>
      <c r="D4054" s="1" t="s">
        <v>8266</v>
      </c>
      <c r="E4054" s="1" t="s">
        <v>8267</v>
      </c>
      <c r="F4054" s="1" t="s">
        <v>346</v>
      </c>
      <c r="G4054" s="1"/>
      <c r="H4054" s="1" t="s">
        <v>9</v>
      </c>
    </row>
    <row r="4055" spans="1:8" x14ac:dyDescent="0.3">
      <c r="A4055" s="1">
        <v>1053</v>
      </c>
      <c r="B4055" s="1" t="s">
        <v>657</v>
      </c>
      <c r="C4055" s="1" t="s">
        <v>30</v>
      </c>
      <c r="D4055" s="1" t="s">
        <v>8268</v>
      </c>
      <c r="E4055" s="1" t="s">
        <v>8269</v>
      </c>
      <c r="F4055" s="1" t="s">
        <v>346</v>
      </c>
      <c r="G4055" s="1">
        <v>450</v>
      </c>
      <c r="H4055" s="1" t="s">
        <v>9</v>
      </c>
    </row>
    <row r="4056" spans="1:8" x14ac:dyDescent="0.3">
      <c r="A4056" s="1">
        <v>1054</v>
      </c>
      <c r="B4056" s="1" t="s">
        <v>6140</v>
      </c>
      <c r="C4056" s="1" t="s">
        <v>3373</v>
      </c>
      <c r="D4056" s="1" t="s">
        <v>8270</v>
      </c>
      <c r="E4056" s="1" t="s">
        <v>8271</v>
      </c>
      <c r="F4056" s="1" t="s">
        <v>346</v>
      </c>
      <c r="G4056" s="1"/>
      <c r="H4056" s="1" t="s">
        <v>9</v>
      </c>
    </row>
    <row r="4057" spans="1:8" x14ac:dyDescent="0.3">
      <c r="A4057" s="1">
        <v>1055</v>
      </c>
      <c r="B4057" s="1" t="s">
        <v>6140</v>
      </c>
      <c r="C4057" s="1" t="s">
        <v>130</v>
      </c>
      <c r="D4057" s="1" t="s">
        <v>8272</v>
      </c>
      <c r="E4057" s="1" t="s">
        <v>8273</v>
      </c>
      <c r="F4057" s="1" t="s">
        <v>346</v>
      </c>
      <c r="G4057" s="1">
        <v>20</v>
      </c>
      <c r="H4057" s="1" t="s">
        <v>9</v>
      </c>
    </row>
    <row r="4058" spans="1:8" x14ac:dyDescent="0.3">
      <c r="A4058" s="1">
        <v>1056</v>
      </c>
      <c r="B4058" s="1" t="s">
        <v>6140</v>
      </c>
      <c r="C4058" s="1" t="s">
        <v>1630</v>
      </c>
      <c r="D4058" s="1" t="s">
        <v>8274</v>
      </c>
      <c r="E4058" s="1" t="s">
        <v>8275</v>
      </c>
      <c r="F4058" s="1" t="s">
        <v>346</v>
      </c>
      <c r="G4058" s="1">
        <v>20</v>
      </c>
      <c r="H4058" s="1" t="s">
        <v>9</v>
      </c>
    </row>
    <row r="4059" spans="1:8" x14ac:dyDescent="0.3">
      <c r="A4059" s="1">
        <v>1057</v>
      </c>
      <c r="B4059" s="1" t="s">
        <v>5603</v>
      </c>
      <c r="C4059" s="1" t="s">
        <v>11</v>
      </c>
      <c r="D4059" s="1" t="s">
        <v>8276</v>
      </c>
      <c r="E4059" s="1" t="s">
        <v>8277</v>
      </c>
      <c r="F4059" s="1" t="s">
        <v>346</v>
      </c>
      <c r="G4059" s="1"/>
      <c r="H4059" s="1" t="s">
        <v>9</v>
      </c>
    </row>
    <row r="4060" spans="1:8" x14ac:dyDescent="0.3">
      <c r="A4060" s="1">
        <v>1058</v>
      </c>
      <c r="B4060" s="1" t="s">
        <v>5722</v>
      </c>
      <c r="C4060" s="1" t="s">
        <v>3160</v>
      </c>
      <c r="D4060" s="1" t="s">
        <v>8278</v>
      </c>
      <c r="E4060" s="1" t="s">
        <v>8279</v>
      </c>
      <c r="F4060" s="1" t="s">
        <v>346</v>
      </c>
      <c r="G4060" s="1"/>
      <c r="H4060" s="1" t="s">
        <v>9</v>
      </c>
    </row>
    <row r="4061" spans="1:8" x14ac:dyDescent="0.3">
      <c r="A4061" s="1">
        <v>1059</v>
      </c>
      <c r="B4061" s="1" t="s">
        <v>6140</v>
      </c>
      <c r="C4061" s="1" t="s">
        <v>4882</v>
      </c>
      <c r="D4061" s="1" t="s">
        <v>8280</v>
      </c>
      <c r="E4061" s="1" t="s">
        <v>8281</v>
      </c>
      <c r="F4061" s="1" t="s">
        <v>346</v>
      </c>
      <c r="G4061" s="1"/>
      <c r="H4061" s="1" t="s">
        <v>9</v>
      </c>
    </row>
    <row r="4062" spans="1:8" x14ac:dyDescent="0.3">
      <c r="A4062" s="1">
        <v>1060</v>
      </c>
      <c r="B4062" s="1" t="s">
        <v>6140</v>
      </c>
      <c r="C4062" s="1" t="s">
        <v>6272</v>
      </c>
      <c r="D4062" s="1" t="s">
        <v>8282</v>
      </c>
      <c r="E4062" s="1" t="s">
        <v>8283</v>
      </c>
      <c r="F4062" s="1" t="s">
        <v>346</v>
      </c>
      <c r="G4062" s="1"/>
      <c r="H4062" s="1" t="s">
        <v>9</v>
      </c>
    </row>
    <row r="4063" spans="1:8" x14ac:dyDescent="0.3">
      <c r="A4063" s="1">
        <v>1061</v>
      </c>
      <c r="B4063" s="1" t="s">
        <v>6140</v>
      </c>
      <c r="C4063" s="1" t="s">
        <v>3373</v>
      </c>
      <c r="D4063" s="1" t="s">
        <v>8284</v>
      </c>
      <c r="E4063" s="1" t="s">
        <v>8285</v>
      </c>
      <c r="F4063" s="1" t="s">
        <v>346</v>
      </c>
      <c r="G4063" s="1"/>
      <c r="H4063" s="1" t="s">
        <v>9</v>
      </c>
    </row>
    <row r="4064" spans="1:8" x14ac:dyDescent="0.3">
      <c r="A4064" s="1">
        <v>1062</v>
      </c>
      <c r="B4064" s="1" t="s">
        <v>6140</v>
      </c>
      <c r="C4064" s="1" t="s">
        <v>130</v>
      </c>
      <c r="D4064" s="1" t="s">
        <v>8286</v>
      </c>
      <c r="E4064" s="1" t="s">
        <v>8287</v>
      </c>
      <c r="F4064" s="1" t="s">
        <v>346</v>
      </c>
      <c r="G4064" s="1">
        <v>20</v>
      </c>
      <c r="H4064" s="1" t="s">
        <v>9</v>
      </c>
    </row>
    <row r="4065" spans="1:8" x14ac:dyDescent="0.3">
      <c r="A4065" s="1">
        <v>1063</v>
      </c>
      <c r="B4065" s="1" t="s">
        <v>6140</v>
      </c>
      <c r="C4065" s="1" t="s">
        <v>529</v>
      </c>
      <c r="D4065" s="1" t="s">
        <v>8288</v>
      </c>
      <c r="E4065" s="1" t="s">
        <v>8289</v>
      </c>
      <c r="F4065" s="1" t="s">
        <v>346</v>
      </c>
      <c r="G4065" s="1"/>
      <c r="H4065" s="1" t="s">
        <v>9</v>
      </c>
    </row>
    <row r="4066" spans="1:8" x14ac:dyDescent="0.3">
      <c r="A4066" s="1">
        <v>1064</v>
      </c>
      <c r="B4066" s="1" t="s">
        <v>6140</v>
      </c>
      <c r="C4066" s="1" t="s">
        <v>3926</v>
      </c>
      <c r="D4066" s="1" t="s">
        <v>8290</v>
      </c>
      <c r="E4066" s="1" t="s">
        <v>8291</v>
      </c>
      <c r="F4066" s="1" t="s">
        <v>346</v>
      </c>
      <c r="G4066" s="1"/>
      <c r="H4066" s="1" t="s">
        <v>9</v>
      </c>
    </row>
    <row r="4067" spans="1:8" x14ac:dyDescent="0.3">
      <c r="A4067" s="1">
        <v>1065</v>
      </c>
      <c r="B4067" s="1" t="s">
        <v>6140</v>
      </c>
      <c r="C4067" s="1" t="s">
        <v>3038</v>
      </c>
      <c r="D4067" s="1" t="s">
        <v>8292</v>
      </c>
      <c r="E4067" s="1" t="s">
        <v>8293</v>
      </c>
      <c r="F4067" s="1" t="s">
        <v>346</v>
      </c>
      <c r="G4067" s="1">
        <v>20</v>
      </c>
      <c r="H4067" s="1" t="s">
        <v>9</v>
      </c>
    </row>
    <row r="4068" spans="1:8" x14ac:dyDescent="0.3">
      <c r="A4068" s="1">
        <v>1066</v>
      </c>
      <c r="B4068" s="1" t="s">
        <v>5556</v>
      </c>
      <c r="C4068" s="1" t="s">
        <v>4092</v>
      </c>
      <c r="D4068" s="1" t="s">
        <v>8294</v>
      </c>
      <c r="E4068" s="1" t="s">
        <v>8295</v>
      </c>
      <c r="F4068" s="1" t="s">
        <v>346</v>
      </c>
      <c r="G4068" s="1"/>
      <c r="H4068" s="1" t="s">
        <v>9</v>
      </c>
    </row>
    <row r="4069" spans="1:8" x14ac:dyDescent="0.3">
      <c r="A4069" s="1">
        <v>1067</v>
      </c>
      <c r="B4069" s="1" t="s">
        <v>6140</v>
      </c>
      <c r="C4069" s="1" t="s">
        <v>4483</v>
      </c>
      <c r="D4069" s="1" t="s">
        <v>8296</v>
      </c>
      <c r="E4069" s="1" t="s">
        <v>8297</v>
      </c>
      <c r="F4069" s="1" t="s">
        <v>346</v>
      </c>
      <c r="G4069" s="1"/>
      <c r="H4069" s="1" t="s">
        <v>9</v>
      </c>
    </row>
    <row r="4070" spans="1:8" x14ac:dyDescent="0.3">
      <c r="A4070" s="1">
        <v>1068</v>
      </c>
      <c r="B4070" s="1" t="s">
        <v>6140</v>
      </c>
      <c r="C4070" s="1" t="s">
        <v>3038</v>
      </c>
      <c r="D4070" s="1" t="s">
        <v>8298</v>
      </c>
      <c r="E4070" s="1" t="s">
        <v>8299</v>
      </c>
      <c r="F4070" s="1" t="s">
        <v>346</v>
      </c>
      <c r="G4070" s="1"/>
      <c r="H4070" s="1" t="s">
        <v>9</v>
      </c>
    </row>
    <row r="4071" spans="1:8" x14ac:dyDescent="0.3">
      <c r="A4071" s="1">
        <v>1069</v>
      </c>
      <c r="B4071" s="1" t="s">
        <v>6140</v>
      </c>
      <c r="C4071" s="1" t="s">
        <v>1630</v>
      </c>
      <c r="D4071" s="1" t="s">
        <v>8300</v>
      </c>
      <c r="E4071" s="1" t="s">
        <v>8301</v>
      </c>
      <c r="F4071" s="1" t="s">
        <v>346</v>
      </c>
      <c r="G4071" s="1">
        <v>20</v>
      </c>
      <c r="H4071" s="1" t="s">
        <v>9</v>
      </c>
    </row>
    <row r="4072" spans="1:8" x14ac:dyDescent="0.3">
      <c r="A4072" s="1">
        <v>1070</v>
      </c>
      <c r="B4072" s="1" t="s">
        <v>6140</v>
      </c>
      <c r="C4072" s="1" t="s">
        <v>6272</v>
      </c>
      <c r="D4072" s="1" t="s">
        <v>8302</v>
      </c>
      <c r="E4072" s="1" t="s">
        <v>8303</v>
      </c>
      <c r="F4072" s="1" t="s">
        <v>346</v>
      </c>
      <c r="G4072" s="1"/>
      <c r="H4072" s="1" t="s">
        <v>9</v>
      </c>
    </row>
    <row r="4073" spans="1:8" x14ac:dyDescent="0.3">
      <c r="A4073" s="1">
        <v>1071</v>
      </c>
      <c r="B4073" s="1" t="s">
        <v>6140</v>
      </c>
      <c r="C4073" s="1" t="s">
        <v>3566</v>
      </c>
      <c r="D4073" s="1" t="s">
        <v>8304</v>
      </c>
      <c r="E4073" s="1" t="s">
        <v>8305</v>
      </c>
      <c r="F4073" s="1" t="s">
        <v>346</v>
      </c>
      <c r="G4073" s="1"/>
      <c r="H4073" s="1" t="s">
        <v>9</v>
      </c>
    </row>
    <row r="4074" spans="1:8" x14ac:dyDescent="0.3">
      <c r="A4074" s="1">
        <v>1072</v>
      </c>
      <c r="B4074" s="1" t="s">
        <v>6140</v>
      </c>
      <c r="C4074" s="1" t="s">
        <v>6615</v>
      </c>
      <c r="D4074" s="1" t="s">
        <v>8306</v>
      </c>
      <c r="E4074" s="1" t="s">
        <v>8307</v>
      </c>
      <c r="F4074" s="1" t="s">
        <v>346</v>
      </c>
      <c r="G4074" s="1">
        <v>20</v>
      </c>
      <c r="H4074" s="1" t="s">
        <v>9</v>
      </c>
    </row>
    <row r="4075" spans="1:8" x14ac:dyDescent="0.3">
      <c r="A4075" s="1">
        <v>1073</v>
      </c>
      <c r="B4075" s="1" t="s">
        <v>14</v>
      </c>
      <c r="C4075" s="1" t="s">
        <v>5301</v>
      </c>
      <c r="D4075" s="1" t="s">
        <v>8308</v>
      </c>
      <c r="E4075" s="1" t="s">
        <v>8309</v>
      </c>
      <c r="F4075" s="1" t="s">
        <v>8</v>
      </c>
      <c r="G4075" s="1">
        <v>30.8</v>
      </c>
      <c r="H4075" s="1" t="s">
        <v>9</v>
      </c>
    </row>
    <row r="4076" spans="1:8" x14ac:dyDescent="0.3">
      <c r="A4076" s="1">
        <v>1074</v>
      </c>
      <c r="B4076" s="1" t="s">
        <v>825</v>
      </c>
      <c r="C4076" s="1" t="s">
        <v>6657</v>
      </c>
      <c r="D4076" s="1" t="s">
        <v>8310</v>
      </c>
      <c r="E4076" s="1" t="s">
        <v>8311</v>
      </c>
      <c r="F4076" s="1" t="s">
        <v>346</v>
      </c>
      <c r="G4076" s="1"/>
      <c r="H4076" s="1" t="s">
        <v>257</v>
      </c>
    </row>
    <row r="4077" spans="1:8" x14ac:dyDescent="0.3">
      <c r="A4077" s="1">
        <v>1075</v>
      </c>
      <c r="B4077" s="1" t="s">
        <v>6140</v>
      </c>
      <c r="C4077" s="1" t="s">
        <v>6615</v>
      </c>
      <c r="D4077" s="1" t="s">
        <v>8312</v>
      </c>
      <c r="E4077" s="1" t="s">
        <v>8313</v>
      </c>
      <c r="F4077" s="1" t="s">
        <v>346</v>
      </c>
      <c r="G4077" s="1">
        <v>20</v>
      </c>
      <c r="H4077" s="1" t="s">
        <v>9</v>
      </c>
    </row>
    <row r="4078" spans="1:8" x14ac:dyDescent="0.3">
      <c r="A4078" s="1">
        <v>1076</v>
      </c>
      <c r="B4078" s="1" t="s">
        <v>6140</v>
      </c>
      <c r="C4078" s="1" t="s">
        <v>3926</v>
      </c>
      <c r="D4078" s="1" t="s">
        <v>8314</v>
      </c>
      <c r="E4078" s="1" t="s">
        <v>8315</v>
      </c>
      <c r="F4078" s="1" t="s">
        <v>346</v>
      </c>
      <c r="G4078" s="1"/>
      <c r="H4078" s="1" t="s">
        <v>9</v>
      </c>
    </row>
    <row r="4079" spans="1:8" x14ac:dyDescent="0.3">
      <c r="A4079" s="1">
        <v>1077</v>
      </c>
      <c r="B4079" s="1" t="s">
        <v>60</v>
      </c>
      <c r="C4079" s="1" t="s">
        <v>61</v>
      </c>
      <c r="D4079" s="1" t="s">
        <v>8316</v>
      </c>
      <c r="E4079" s="1" t="s">
        <v>8317</v>
      </c>
      <c r="F4079" s="1" t="s">
        <v>346</v>
      </c>
      <c r="G4079" s="1"/>
      <c r="H4079" s="1" t="s">
        <v>9</v>
      </c>
    </row>
    <row r="4080" spans="1:8" x14ac:dyDescent="0.3">
      <c r="A4080" s="1">
        <v>1078</v>
      </c>
      <c r="B4080" s="1" t="s">
        <v>6140</v>
      </c>
      <c r="C4080" s="1" t="s">
        <v>212</v>
      </c>
      <c r="D4080" s="1" t="s">
        <v>8318</v>
      </c>
      <c r="E4080" s="1" t="s">
        <v>8319</v>
      </c>
      <c r="F4080" s="1" t="s">
        <v>346</v>
      </c>
      <c r="G4080" s="1">
        <v>20</v>
      </c>
      <c r="H4080" s="1" t="s">
        <v>9</v>
      </c>
    </row>
    <row r="4081" spans="1:8" x14ac:dyDescent="0.3">
      <c r="A4081" s="1">
        <v>1079</v>
      </c>
      <c r="B4081" s="1" t="s">
        <v>6140</v>
      </c>
      <c r="C4081" s="1" t="s">
        <v>130</v>
      </c>
      <c r="D4081" s="1" t="s">
        <v>8320</v>
      </c>
      <c r="E4081" s="1" t="s">
        <v>8321</v>
      </c>
      <c r="F4081" s="1" t="s">
        <v>346</v>
      </c>
      <c r="G4081" s="1">
        <v>20</v>
      </c>
      <c r="H4081" s="1" t="s">
        <v>9</v>
      </c>
    </row>
    <row r="4082" spans="1:8" x14ac:dyDescent="0.3">
      <c r="A4082" s="1">
        <v>1080</v>
      </c>
      <c r="B4082" s="1" t="s">
        <v>6140</v>
      </c>
      <c r="C4082" s="1" t="s">
        <v>6482</v>
      </c>
      <c r="D4082" s="1" t="s">
        <v>8322</v>
      </c>
      <c r="E4082" s="1" t="s">
        <v>8323</v>
      </c>
      <c r="F4082" s="1" t="s">
        <v>346</v>
      </c>
      <c r="G4082" s="1"/>
      <c r="H4082" s="1" t="s">
        <v>9</v>
      </c>
    </row>
    <row r="4083" spans="1:8" x14ac:dyDescent="0.3">
      <c r="A4083" s="1">
        <v>1081</v>
      </c>
      <c r="B4083" s="1" t="s">
        <v>6140</v>
      </c>
      <c r="C4083" s="1" t="s">
        <v>6795</v>
      </c>
      <c r="D4083" s="1" t="s">
        <v>8324</v>
      </c>
      <c r="E4083" s="1" t="s">
        <v>8325</v>
      </c>
      <c r="F4083" s="1" t="s">
        <v>346</v>
      </c>
      <c r="G4083" s="1"/>
      <c r="H4083" s="1" t="s">
        <v>9</v>
      </c>
    </row>
    <row r="4084" spans="1:8" x14ac:dyDescent="0.3">
      <c r="A4084" s="1">
        <v>1082</v>
      </c>
      <c r="B4084" s="1" t="s">
        <v>6140</v>
      </c>
      <c r="C4084" s="1" t="s">
        <v>6615</v>
      </c>
      <c r="D4084" s="1" t="s">
        <v>8326</v>
      </c>
      <c r="E4084" s="1" t="s">
        <v>8327</v>
      </c>
      <c r="F4084" s="1" t="s">
        <v>346</v>
      </c>
      <c r="G4084" s="1"/>
      <c r="H4084" s="1" t="s">
        <v>9</v>
      </c>
    </row>
    <row r="4085" spans="1:8" x14ac:dyDescent="0.3">
      <c r="A4085" s="1">
        <v>1083</v>
      </c>
      <c r="B4085" s="1" t="s">
        <v>5722</v>
      </c>
      <c r="C4085" s="1" t="s">
        <v>3160</v>
      </c>
      <c r="D4085" s="1" t="s">
        <v>8328</v>
      </c>
      <c r="E4085" s="1" t="s">
        <v>8329</v>
      </c>
      <c r="F4085" s="1" t="s">
        <v>346</v>
      </c>
      <c r="G4085" s="1"/>
      <c r="H4085" s="1" t="s">
        <v>9</v>
      </c>
    </row>
    <row r="4086" spans="1:8" x14ac:dyDescent="0.3">
      <c r="A4086" s="1">
        <v>1084</v>
      </c>
      <c r="B4086" s="1" t="s">
        <v>6140</v>
      </c>
      <c r="C4086" s="1" t="s">
        <v>6615</v>
      </c>
      <c r="D4086" s="1" t="s">
        <v>8330</v>
      </c>
      <c r="E4086" s="1" t="s">
        <v>8331</v>
      </c>
      <c r="F4086" s="1" t="s">
        <v>346</v>
      </c>
      <c r="G4086" s="1">
        <v>20</v>
      </c>
      <c r="H4086" s="1" t="s">
        <v>9</v>
      </c>
    </row>
    <row r="4087" spans="1:8" x14ac:dyDescent="0.3">
      <c r="A4087" s="1">
        <v>1085</v>
      </c>
      <c r="B4087" s="1" t="s">
        <v>6140</v>
      </c>
      <c r="C4087" s="1" t="s">
        <v>1630</v>
      </c>
      <c r="D4087" s="1" t="s">
        <v>8332</v>
      </c>
      <c r="E4087" s="1" t="s">
        <v>8333</v>
      </c>
      <c r="F4087" s="1" t="s">
        <v>346</v>
      </c>
      <c r="G4087" s="1">
        <v>20</v>
      </c>
      <c r="H4087" s="1" t="s">
        <v>9</v>
      </c>
    </row>
    <row r="4088" spans="1:8" x14ac:dyDescent="0.3">
      <c r="A4088" s="1">
        <v>1086</v>
      </c>
      <c r="B4088" s="1" t="s">
        <v>6140</v>
      </c>
      <c r="C4088" s="1" t="s">
        <v>3038</v>
      </c>
      <c r="D4088" s="1" t="s">
        <v>8334</v>
      </c>
      <c r="E4088" s="1" t="s">
        <v>8335</v>
      </c>
      <c r="F4088" s="1" t="s">
        <v>346</v>
      </c>
      <c r="G4088" s="1"/>
      <c r="H4088" s="1" t="s">
        <v>9</v>
      </c>
    </row>
    <row r="4089" spans="1:8" x14ac:dyDescent="0.3">
      <c r="A4089" s="1">
        <v>1087</v>
      </c>
      <c r="B4089" s="1" t="s">
        <v>6140</v>
      </c>
      <c r="C4089" s="1" t="s">
        <v>130</v>
      </c>
      <c r="D4089" s="1" t="s">
        <v>8336</v>
      </c>
      <c r="E4089" s="1" t="s">
        <v>8337</v>
      </c>
      <c r="F4089" s="1" t="s">
        <v>346</v>
      </c>
      <c r="G4089" s="1">
        <v>20</v>
      </c>
      <c r="H4089" s="1" t="s">
        <v>9</v>
      </c>
    </row>
    <row r="4090" spans="1:8" x14ac:dyDescent="0.3">
      <c r="A4090" s="1">
        <v>1088</v>
      </c>
      <c r="B4090" s="1" t="s">
        <v>6140</v>
      </c>
      <c r="C4090" s="1" t="s">
        <v>212</v>
      </c>
      <c r="D4090" s="1" t="s">
        <v>8338</v>
      </c>
      <c r="E4090" s="1" t="s">
        <v>8339</v>
      </c>
      <c r="F4090" s="1" t="s">
        <v>346</v>
      </c>
      <c r="G4090" s="1">
        <v>20</v>
      </c>
      <c r="H4090" s="1" t="s">
        <v>9</v>
      </c>
    </row>
    <row r="4091" spans="1:8" x14ac:dyDescent="0.3">
      <c r="A4091" s="1">
        <v>1089</v>
      </c>
      <c r="B4091" s="1" t="s">
        <v>6140</v>
      </c>
      <c r="C4091" s="1" t="s">
        <v>4882</v>
      </c>
      <c r="D4091" s="1" t="s">
        <v>8340</v>
      </c>
      <c r="E4091" s="1" t="s">
        <v>8341</v>
      </c>
      <c r="F4091" s="1" t="s">
        <v>346</v>
      </c>
      <c r="G4091" s="1"/>
      <c r="H4091" s="1" t="s">
        <v>9</v>
      </c>
    </row>
    <row r="4092" spans="1:8" x14ac:dyDescent="0.3">
      <c r="A4092" s="1">
        <v>1090</v>
      </c>
      <c r="B4092" s="1" t="s">
        <v>6140</v>
      </c>
      <c r="C4092" s="1" t="s">
        <v>3038</v>
      </c>
      <c r="D4092" s="1" t="s">
        <v>8342</v>
      </c>
      <c r="E4092" s="1" t="s">
        <v>8343</v>
      </c>
      <c r="F4092" s="1" t="s">
        <v>346</v>
      </c>
      <c r="G4092" s="1">
        <v>20</v>
      </c>
      <c r="H4092" s="1" t="s">
        <v>9</v>
      </c>
    </row>
    <row r="4093" spans="1:8" x14ac:dyDescent="0.3">
      <c r="A4093" s="1">
        <v>1091</v>
      </c>
      <c r="B4093" s="1" t="s">
        <v>6140</v>
      </c>
      <c r="C4093" s="1" t="s">
        <v>6272</v>
      </c>
      <c r="D4093" s="1" t="s">
        <v>8344</v>
      </c>
      <c r="E4093" s="1" t="s">
        <v>8345</v>
      </c>
      <c r="F4093" s="1" t="s">
        <v>346</v>
      </c>
      <c r="G4093" s="1"/>
      <c r="H4093" s="1" t="s">
        <v>257</v>
      </c>
    </row>
    <row r="4094" spans="1:8" x14ac:dyDescent="0.3">
      <c r="A4094" s="1">
        <v>1092</v>
      </c>
      <c r="B4094" s="1" t="s">
        <v>6140</v>
      </c>
      <c r="C4094" s="1" t="s">
        <v>1630</v>
      </c>
      <c r="D4094" s="1" t="s">
        <v>8346</v>
      </c>
      <c r="E4094" s="1" t="s">
        <v>8347</v>
      </c>
      <c r="F4094" s="1" t="s">
        <v>346</v>
      </c>
      <c r="G4094" s="1"/>
      <c r="H4094" s="1" t="s">
        <v>9</v>
      </c>
    </row>
    <row r="4095" spans="1:8" x14ac:dyDescent="0.3">
      <c r="A4095" s="1">
        <v>1093</v>
      </c>
      <c r="B4095" s="1" t="s">
        <v>6140</v>
      </c>
      <c r="C4095" s="1" t="s">
        <v>6482</v>
      </c>
      <c r="D4095" s="1" t="s">
        <v>8348</v>
      </c>
      <c r="E4095" s="1" t="s">
        <v>8349</v>
      </c>
      <c r="F4095" s="1" t="s">
        <v>346</v>
      </c>
      <c r="G4095" s="1"/>
      <c r="H4095" s="1" t="s">
        <v>9</v>
      </c>
    </row>
    <row r="4096" spans="1:8" x14ac:dyDescent="0.3">
      <c r="A4096" s="1">
        <v>1094</v>
      </c>
      <c r="B4096" s="1" t="s">
        <v>5722</v>
      </c>
      <c r="C4096" s="1" t="s">
        <v>114</v>
      </c>
      <c r="D4096" s="1" t="s">
        <v>8350</v>
      </c>
      <c r="E4096" s="1" t="s">
        <v>8351</v>
      </c>
      <c r="F4096" s="1" t="s">
        <v>346</v>
      </c>
      <c r="G4096" s="1"/>
      <c r="H4096" s="1" t="s">
        <v>9</v>
      </c>
    </row>
    <row r="4097" spans="1:8" x14ac:dyDescent="0.3">
      <c r="A4097" s="1">
        <v>1095</v>
      </c>
      <c r="B4097" s="1" t="s">
        <v>6140</v>
      </c>
      <c r="C4097" s="1" t="s">
        <v>212</v>
      </c>
      <c r="D4097" s="1" t="s">
        <v>8352</v>
      </c>
      <c r="E4097" s="1" t="s">
        <v>8353</v>
      </c>
      <c r="F4097" s="1" t="s">
        <v>346</v>
      </c>
      <c r="G4097" s="1">
        <v>20</v>
      </c>
      <c r="H4097" s="1" t="s">
        <v>9</v>
      </c>
    </row>
    <row r="4098" spans="1:8" x14ac:dyDescent="0.3">
      <c r="A4098" s="1">
        <v>1096</v>
      </c>
      <c r="B4098" s="1" t="s">
        <v>6140</v>
      </c>
      <c r="C4098" s="1" t="s">
        <v>1630</v>
      </c>
      <c r="D4098" s="1" t="s">
        <v>8354</v>
      </c>
      <c r="E4098" s="1" t="s">
        <v>8355</v>
      </c>
      <c r="F4098" s="1" t="s">
        <v>346</v>
      </c>
      <c r="G4098" s="1">
        <v>20</v>
      </c>
      <c r="H4098" s="1" t="s">
        <v>9</v>
      </c>
    </row>
    <row r="4099" spans="1:8" x14ac:dyDescent="0.3">
      <c r="A4099" s="1">
        <v>1097</v>
      </c>
      <c r="B4099" s="1" t="s">
        <v>6140</v>
      </c>
      <c r="C4099" s="1" t="s">
        <v>3373</v>
      </c>
      <c r="D4099" s="1" t="s">
        <v>8356</v>
      </c>
      <c r="E4099" s="1" t="s">
        <v>8357</v>
      </c>
      <c r="F4099" s="1" t="s">
        <v>346</v>
      </c>
      <c r="G4099" s="1"/>
      <c r="H4099" s="1" t="s">
        <v>9</v>
      </c>
    </row>
    <row r="4100" spans="1:8" x14ac:dyDescent="0.3">
      <c r="A4100" s="1">
        <v>1098</v>
      </c>
      <c r="B4100" s="1" t="s">
        <v>6140</v>
      </c>
      <c r="C4100" s="1" t="s">
        <v>6615</v>
      </c>
      <c r="D4100" s="1" t="s">
        <v>8358</v>
      </c>
      <c r="E4100" s="1" t="s">
        <v>8359</v>
      </c>
      <c r="F4100" s="1" t="s">
        <v>346</v>
      </c>
      <c r="G4100" s="1">
        <v>20</v>
      </c>
      <c r="H4100" s="1" t="s">
        <v>9</v>
      </c>
    </row>
    <row r="4101" spans="1:8" x14ac:dyDescent="0.3">
      <c r="A4101" s="1">
        <v>1099</v>
      </c>
      <c r="B4101" s="1" t="s">
        <v>6140</v>
      </c>
      <c r="C4101" s="1" t="s">
        <v>6615</v>
      </c>
      <c r="D4101" s="1" t="s">
        <v>8360</v>
      </c>
      <c r="E4101" s="1" t="s">
        <v>8361</v>
      </c>
      <c r="F4101" s="1" t="s">
        <v>346</v>
      </c>
      <c r="G4101" s="1">
        <v>20</v>
      </c>
      <c r="H4101" s="1" t="s">
        <v>9</v>
      </c>
    </row>
    <row r="4102" spans="1:8" x14ac:dyDescent="0.3">
      <c r="A4102" s="1">
        <v>1100</v>
      </c>
      <c r="B4102" s="1" t="s">
        <v>6140</v>
      </c>
      <c r="C4102" s="1" t="s">
        <v>3373</v>
      </c>
      <c r="D4102" s="1" t="s">
        <v>8362</v>
      </c>
      <c r="E4102" s="1" t="s">
        <v>8363</v>
      </c>
      <c r="F4102" s="1" t="s">
        <v>346</v>
      </c>
      <c r="G4102" s="1"/>
      <c r="H4102" s="1" t="s">
        <v>9</v>
      </c>
    </row>
    <row r="4103" spans="1:8" x14ac:dyDescent="0.3">
      <c r="A4103" s="1">
        <v>1101</v>
      </c>
      <c r="B4103" s="1" t="s">
        <v>657</v>
      </c>
      <c r="C4103" s="1" t="s">
        <v>30</v>
      </c>
      <c r="D4103" s="1" t="s">
        <v>8364</v>
      </c>
      <c r="E4103" s="1" t="s">
        <v>8365</v>
      </c>
      <c r="F4103" s="1" t="s">
        <v>346</v>
      </c>
      <c r="G4103" s="1">
        <v>450</v>
      </c>
      <c r="H4103" s="1" t="s">
        <v>9</v>
      </c>
    </row>
    <row r="4104" spans="1:8" x14ac:dyDescent="0.3">
      <c r="A4104" s="1">
        <v>1102</v>
      </c>
      <c r="B4104" s="1" t="s">
        <v>6140</v>
      </c>
      <c r="C4104" s="1" t="s">
        <v>6615</v>
      </c>
      <c r="D4104" s="1" t="s">
        <v>8366</v>
      </c>
      <c r="E4104" s="1" t="s">
        <v>8367</v>
      </c>
      <c r="F4104" s="1" t="s">
        <v>346</v>
      </c>
      <c r="G4104" s="1"/>
      <c r="H4104" s="1" t="s">
        <v>9</v>
      </c>
    </row>
    <row r="4105" spans="1:8" x14ac:dyDescent="0.3">
      <c r="A4105" s="1">
        <v>1103</v>
      </c>
      <c r="B4105" s="1" t="s">
        <v>6140</v>
      </c>
      <c r="C4105" s="1" t="s">
        <v>1630</v>
      </c>
      <c r="D4105" s="1" t="s">
        <v>8368</v>
      </c>
      <c r="E4105" s="1" t="s">
        <v>8369</v>
      </c>
      <c r="F4105" s="1" t="s">
        <v>346</v>
      </c>
      <c r="G4105" s="1">
        <v>20</v>
      </c>
      <c r="H4105" s="1" t="s">
        <v>9</v>
      </c>
    </row>
    <row r="4106" spans="1:8" x14ac:dyDescent="0.3">
      <c r="A4106" s="1">
        <v>1104</v>
      </c>
      <c r="B4106" s="1" t="s">
        <v>6140</v>
      </c>
      <c r="C4106" s="1" t="s">
        <v>130</v>
      </c>
      <c r="D4106" s="1" t="s">
        <v>8370</v>
      </c>
      <c r="E4106" s="1" t="s">
        <v>8371</v>
      </c>
      <c r="F4106" s="1" t="s">
        <v>346</v>
      </c>
      <c r="G4106" s="1">
        <v>20</v>
      </c>
      <c r="H4106" s="1" t="s">
        <v>9</v>
      </c>
    </row>
    <row r="4107" spans="1:8" x14ac:dyDescent="0.3">
      <c r="A4107" s="1">
        <v>1105</v>
      </c>
      <c r="B4107" s="1" t="s">
        <v>6140</v>
      </c>
      <c r="C4107" s="1" t="s">
        <v>6482</v>
      </c>
      <c r="D4107" s="1" t="s">
        <v>8372</v>
      </c>
      <c r="E4107" s="1" t="s">
        <v>8373</v>
      </c>
      <c r="F4107" s="1" t="s">
        <v>346</v>
      </c>
      <c r="G4107" s="1"/>
      <c r="H4107" s="1" t="s">
        <v>117</v>
      </c>
    </row>
    <row r="4108" spans="1:8" x14ac:dyDescent="0.3">
      <c r="A4108" s="1">
        <v>1106</v>
      </c>
      <c r="B4108" s="1" t="s">
        <v>6140</v>
      </c>
      <c r="C4108" s="1" t="s">
        <v>6795</v>
      </c>
      <c r="D4108" s="1" t="s">
        <v>8374</v>
      </c>
      <c r="E4108" s="1" t="s">
        <v>8375</v>
      </c>
      <c r="F4108" s="1" t="s">
        <v>346</v>
      </c>
      <c r="G4108" s="1"/>
      <c r="H4108" s="1" t="s">
        <v>9</v>
      </c>
    </row>
    <row r="4109" spans="1:8" x14ac:dyDescent="0.3">
      <c r="A4109" s="1">
        <v>1107</v>
      </c>
      <c r="B4109" s="1" t="s">
        <v>6140</v>
      </c>
      <c r="C4109" s="1" t="s">
        <v>130</v>
      </c>
      <c r="D4109" s="1" t="s">
        <v>8376</v>
      </c>
      <c r="E4109" s="1" t="s">
        <v>8377</v>
      </c>
      <c r="F4109" s="1" t="s">
        <v>346</v>
      </c>
      <c r="G4109" s="1">
        <v>20</v>
      </c>
      <c r="H4109" s="1" t="s">
        <v>257</v>
      </c>
    </row>
    <row r="4110" spans="1:8" x14ac:dyDescent="0.3">
      <c r="A4110" s="1">
        <v>1108</v>
      </c>
      <c r="B4110" s="1" t="s">
        <v>6140</v>
      </c>
      <c r="C4110" s="1" t="s">
        <v>4483</v>
      </c>
      <c r="D4110" s="1" t="s">
        <v>8378</v>
      </c>
      <c r="E4110" s="1" t="s">
        <v>8379</v>
      </c>
      <c r="F4110" s="1" t="s">
        <v>346</v>
      </c>
      <c r="G4110" s="1"/>
      <c r="H4110" s="1" t="s">
        <v>9</v>
      </c>
    </row>
    <row r="4111" spans="1:8" x14ac:dyDescent="0.3">
      <c r="A4111" s="1">
        <v>1109</v>
      </c>
      <c r="B4111" s="1" t="s">
        <v>5722</v>
      </c>
      <c r="C4111" s="1" t="s">
        <v>3478</v>
      </c>
      <c r="D4111" s="1" t="s">
        <v>8380</v>
      </c>
      <c r="E4111" s="1" t="s">
        <v>8381</v>
      </c>
      <c r="F4111" s="1" t="s">
        <v>346</v>
      </c>
      <c r="G4111" s="1"/>
      <c r="H4111" s="1" t="s">
        <v>9</v>
      </c>
    </row>
    <row r="4112" spans="1:8" x14ac:dyDescent="0.3">
      <c r="A4112" s="1">
        <v>1110</v>
      </c>
      <c r="B4112" s="1" t="s">
        <v>6140</v>
      </c>
      <c r="C4112" s="1" t="s">
        <v>130</v>
      </c>
      <c r="D4112" s="1" t="s">
        <v>8382</v>
      </c>
      <c r="E4112" s="1" t="s">
        <v>8383</v>
      </c>
      <c r="F4112" s="1" t="s">
        <v>346</v>
      </c>
      <c r="G4112" s="1">
        <v>20</v>
      </c>
      <c r="H4112" s="1" t="s">
        <v>9</v>
      </c>
    </row>
    <row r="4113" spans="1:8" x14ac:dyDescent="0.3">
      <c r="A4113" s="1">
        <v>1111</v>
      </c>
      <c r="B4113" s="1" t="s">
        <v>6140</v>
      </c>
      <c r="C4113" s="1" t="s">
        <v>212</v>
      </c>
      <c r="D4113" s="1" t="s">
        <v>8384</v>
      </c>
      <c r="E4113" s="1" t="s">
        <v>8385</v>
      </c>
      <c r="F4113" s="1" t="s">
        <v>346</v>
      </c>
      <c r="G4113" s="1">
        <v>20</v>
      </c>
      <c r="H4113" s="1" t="s">
        <v>9</v>
      </c>
    </row>
    <row r="4114" spans="1:8" x14ac:dyDescent="0.3">
      <c r="A4114" s="1">
        <v>1112</v>
      </c>
      <c r="B4114" s="1" t="s">
        <v>6140</v>
      </c>
      <c r="C4114" s="1" t="s">
        <v>6482</v>
      </c>
      <c r="D4114" s="1" t="s">
        <v>8386</v>
      </c>
      <c r="E4114" s="1" t="s">
        <v>8387</v>
      </c>
      <c r="F4114" s="1" t="s">
        <v>346</v>
      </c>
      <c r="G4114" s="1"/>
      <c r="H4114" s="1" t="s">
        <v>9</v>
      </c>
    </row>
    <row r="4115" spans="1:8" x14ac:dyDescent="0.3">
      <c r="A4115" s="1">
        <v>1113</v>
      </c>
      <c r="B4115" s="1" t="s">
        <v>6140</v>
      </c>
      <c r="C4115" s="1" t="s">
        <v>6899</v>
      </c>
      <c r="D4115" s="1" t="s">
        <v>8388</v>
      </c>
      <c r="E4115" s="1" t="s">
        <v>8389</v>
      </c>
      <c r="F4115" s="1" t="s">
        <v>346</v>
      </c>
      <c r="G4115" s="1"/>
      <c r="H4115" s="1" t="s">
        <v>9</v>
      </c>
    </row>
    <row r="4116" spans="1:8" x14ac:dyDescent="0.3">
      <c r="A4116" s="1">
        <v>1114</v>
      </c>
      <c r="B4116" s="1" t="s">
        <v>6140</v>
      </c>
      <c r="C4116" s="1" t="s">
        <v>130</v>
      </c>
      <c r="D4116" s="1" t="s">
        <v>8390</v>
      </c>
      <c r="E4116" s="1" t="s">
        <v>8391</v>
      </c>
      <c r="F4116" s="1" t="s">
        <v>346</v>
      </c>
      <c r="G4116" s="1">
        <v>20</v>
      </c>
      <c r="H4116" s="1" t="s">
        <v>9</v>
      </c>
    </row>
    <row r="4117" spans="1:8" x14ac:dyDescent="0.3">
      <c r="A4117" s="1">
        <v>1115</v>
      </c>
      <c r="B4117" s="1" t="s">
        <v>6140</v>
      </c>
      <c r="C4117" s="1" t="s">
        <v>3926</v>
      </c>
      <c r="D4117" s="1" t="s">
        <v>8392</v>
      </c>
      <c r="E4117" s="1" t="s">
        <v>8393</v>
      </c>
      <c r="F4117" s="1" t="s">
        <v>346</v>
      </c>
      <c r="G4117" s="1"/>
      <c r="H4117" s="1" t="s">
        <v>9</v>
      </c>
    </row>
    <row r="4118" spans="1:8" x14ac:dyDescent="0.3">
      <c r="A4118" s="1">
        <v>1116</v>
      </c>
      <c r="B4118" s="1" t="s">
        <v>6140</v>
      </c>
      <c r="C4118" s="1" t="s">
        <v>3373</v>
      </c>
      <c r="D4118" s="1" t="s">
        <v>8394</v>
      </c>
      <c r="E4118" s="1" t="s">
        <v>8395</v>
      </c>
      <c r="F4118" s="1" t="s">
        <v>346</v>
      </c>
      <c r="G4118" s="1"/>
      <c r="H4118" s="1" t="s">
        <v>9</v>
      </c>
    </row>
    <row r="4119" spans="1:8" x14ac:dyDescent="0.3">
      <c r="A4119" s="1">
        <v>1117</v>
      </c>
      <c r="B4119" s="1" t="s">
        <v>6140</v>
      </c>
      <c r="C4119" s="1" t="s">
        <v>212</v>
      </c>
      <c r="D4119" s="1" t="s">
        <v>8396</v>
      </c>
      <c r="E4119" s="1" t="s">
        <v>8397</v>
      </c>
      <c r="F4119" s="1" t="s">
        <v>346</v>
      </c>
      <c r="G4119" s="1"/>
      <c r="H4119" s="1" t="s">
        <v>9</v>
      </c>
    </row>
    <row r="4120" spans="1:8" x14ac:dyDescent="0.3">
      <c r="A4120" s="1">
        <v>1118</v>
      </c>
      <c r="B4120" s="1" t="s">
        <v>6140</v>
      </c>
      <c r="C4120" s="1" t="s">
        <v>130</v>
      </c>
      <c r="D4120" s="1" t="s">
        <v>8398</v>
      </c>
      <c r="E4120" s="1" t="s">
        <v>8399</v>
      </c>
      <c r="F4120" s="1" t="s">
        <v>346</v>
      </c>
      <c r="G4120" s="1">
        <v>20</v>
      </c>
      <c r="H4120" s="1" t="s">
        <v>9</v>
      </c>
    </row>
    <row r="4121" spans="1:8" x14ac:dyDescent="0.3">
      <c r="A4121" s="1">
        <v>1119</v>
      </c>
      <c r="B4121" s="1" t="s">
        <v>6140</v>
      </c>
      <c r="C4121" s="1" t="s">
        <v>212</v>
      </c>
      <c r="D4121" s="1" t="s">
        <v>8400</v>
      </c>
      <c r="E4121" s="1" t="s">
        <v>8401</v>
      </c>
      <c r="F4121" s="1" t="s">
        <v>346</v>
      </c>
      <c r="G4121" s="1">
        <v>20</v>
      </c>
      <c r="H4121" s="1" t="s">
        <v>9</v>
      </c>
    </row>
    <row r="4122" spans="1:8" x14ac:dyDescent="0.3">
      <c r="A4122" s="1">
        <v>1120</v>
      </c>
      <c r="B4122" s="1" t="s">
        <v>6140</v>
      </c>
      <c r="C4122" s="1" t="s">
        <v>1630</v>
      </c>
      <c r="D4122" s="1" t="s">
        <v>8402</v>
      </c>
      <c r="E4122" s="1" t="s">
        <v>8403</v>
      </c>
      <c r="F4122" s="1" t="s">
        <v>346</v>
      </c>
      <c r="G4122" s="1">
        <v>20</v>
      </c>
      <c r="H4122" s="1" t="s">
        <v>9</v>
      </c>
    </row>
    <row r="4123" spans="1:8" x14ac:dyDescent="0.3">
      <c r="A4123" s="1">
        <v>1121</v>
      </c>
      <c r="B4123" s="1" t="s">
        <v>6140</v>
      </c>
      <c r="C4123" s="1" t="s">
        <v>130</v>
      </c>
      <c r="D4123" s="1" t="s">
        <v>8404</v>
      </c>
      <c r="E4123" s="1" t="s">
        <v>8405</v>
      </c>
      <c r="F4123" s="1" t="s">
        <v>346</v>
      </c>
      <c r="G4123" s="1">
        <v>20</v>
      </c>
      <c r="H4123" s="1" t="s">
        <v>9</v>
      </c>
    </row>
    <row r="4124" spans="1:8" x14ac:dyDescent="0.3">
      <c r="A4124" s="1">
        <v>1122</v>
      </c>
      <c r="B4124" s="1" t="s">
        <v>6140</v>
      </c>
      <c r="C4124" s="1" t="s">
        <v>6615</v>
      </c>
      <c r="D4124" s="1" t="s">
        <v>8406</v>
      </c>
      <c r="E4124" s="1" t="s">
        <v>8407</v>
      </c>
      <c r="F4124" s="1" t="s">
        <v>346</v>
      </c>
      <c r="G4124" s="1"/>
      <c r="H4124" s="1" t="s">
        <v>9</v>
      </c>
    </row>
    <row r="4125" spans="1:8" x14ac:dyDescent="0.3">
      <c r="A4125" s="1">
        <v>1123</v>
      </c>
      <c r="B4125" s="1" t="s">
        <v>6140</v>
      </c>
      <c r="C4125" s="1" t="s">
        <v>529</v>
      </c>
      <c r="D4125" s="1" t="s">
        <v>8408</v>
      </c>
      <c r="E4125" s="1" t="s">
        <v>8409</v>
      </c>
      <c r="F4125" s="1" t="s">
        <v>346</v>
      </c>
      <c r="G4125" s="1"/>
      <c r="H4125" s="1" t="s">
        <v>9</v>
      </c>
    </row>
    <row r="4126" spans="1:8" x14ac:dyDescent="0.3">
      <c r="A4126" s="1">
        <v>1124</v>
      </c>
      <c r="B4126" s="1" t="s">
        <v>6140</v>
      </c>
      <c r="C4126" s="1" t="s">
        <v>6615</v>
      </c>
      <c r="D4126" s="1" t="s">
        <v>8410</v>
      </c>
      <c r="E4126" s="1" t="s">
        <v>8411</v>
      </c>
      <c r="F4126" s="1" t="s">
        <v>346</v>
      </c>
      <c r="G4126" s="1">
        <v>20</v>
      </c>
      <c r="H4126" s="1" t="s">
        <v>257</v>
      </c>
    </row>
    <row r="4127" spans="1:8" x14ac:dyDescent="0.3">
      <c r="A4127" s="1">
        <v>1125</v>
      </c>
      <c r="B4127" s="1" t="s">
        <v>6140</v>
      </c>
      <c r="C4127" s="1" t="s">
        <v>3926</v>
      </c>
      <c r="D4127" s="1" t="s">
        <v>8412</v>
      </c>
      <c r="E4127" s="1" t="s">
        <v>8413</v>
      </c>
      <c r="F4127" s="1" t="s">
        <v>346</v>
      </c>
      <c r="G4127" s="1"/>
      <c r="H4127" s="1" t="s">
        <v>9</v>
      </c>
    </row>
    <row r="4128" spans="1:8" x14ac:dyDescent="0.3">
      <c r="A4128" s="1">
        <v>1126</v>
      </c>
      <c r="B4128" s="1" t="s">
        <v>6140</v>
      </c>
      <c r="C4128" s="1" t="s">
        <v>1630</v>
      </c>
      <c r="D4128" s="1" t="s">
        <v>8414</v>
      </c>
      <c r="E4128" s="1" t="s">
        <v>8415</v>
      </c>
      <c r="F4128" s="1" t="s">
        <v>346</v>
      </c>
      <c r="G4128" s="1">
        <v>20</v>
      </c>
      <c r="H4128" s="1" t="s">
        <v>9</v>
      </c>
    </row>
    <row r="4129" spans="1:8" x14ac:dyDescent="0.3">
      <c r="A4129" s="1">
        <v>1127</v>
      </c>
      <c r="B4129" s="1" t="s">
        <v>5603</v>
      </c>
      <c r="C4129" s="1" t="s">
        <v>27</v>
      </c>
      <c r="D4129" s="1" t="s">
        <v>8416</v>
      </c>
      <c r="E4129" s="1" t="s">
        <v>8417</v>
      </c>
      <c r="F4129" s="1" t="s">
        <v>346</v>
      </c>
      <c r="G4129" s="1"/>
      <c r="H4129" s="1" t="s">
        <v>9</v>
      </c>
    </row>
    <row r="4130" spans="1:8" x14ac:dyDescent="0.3">
      <c r="A4130" s="1">
        <v>1128</v>
      </c>
      <c r="B4130" s="1" t="s">
        <v>6140</v>
      </c>
      <c r="C4130" s="1" t="s">
        <v>6482</v>
      </c>
      <c r="D4130" s="1" t="s">
        <v>8418</v>
      </c>
      <c r="E4130" s="1" t="s">
        <v>8419</v>
      </c>
      <c r="F4130" s="1" t="s">
        <v>346</v>
      </c>
      <c r="G4130" s="1"/>
      <c r="H4130" s="1" t="s">
        <v>9</v>
      </c>
    </row>
    <row r="4131" spans="1:8" x14ac:dyDescent="0.3">
      <c r="A4131" s="1">
        <v>1129</v>
      </c>
      <c r="B4131" s="1" t="s">
        <v>6140</v>
      </c>
      <c r="C4131" s="1" t="s">
        <v>3038</v>
      </c>
      <c r="D4131" s="1" t="s">
        <v>8420</v>
      </c>
      <c r="E4131" s="1" t="s">
        <v>8421</v>
      </c>
      <c r="F4131" s="1" t="s">
        <v>346</v>
      </c>
      <c r="G4131" s="1"/>
      <c r="H4131" s="1" t="s">
        <v>9</v>
      </c>
    </row>
    <row r="4132" spans="1:8" x14ac:dyDescent="0.3">
      <c r="A4132" s="1">
        <v>1130</v>
      </c>
      <c r="B4132" s="1" t="s">
        <v>6140</v>
      </c>
      <c r="C4132" s="1" t="s">
        <v>3926</v>
      </c>
      <c r="D4132" s="1" t="s">
        <v>8422</v>
      </c>
      <c r="E4132" s="1" t="s">
        <v>8423</v>
      </c>
      <c r="F4132" s="1" t="s">
        <v>346</v>
      </c>
      <c r="G4132" s="1"/>
      <c r="H4132" s="1" t="s">
        <v>9</v>
      </c>
    </row>
    <row r="4133" spans="1:8" x14ac:dyDescent="0.3">
      <c r="A4133" s="1">
        <v>1131</v>
      </c>
      <c r="B4133" s="1" t="s">
        <v>6140</v>
      </c>
      <c r="C4133" s="1" t="s">
        <v>3373</v>
      </c>
      <c r="D4133" s="1" t="s">
        <v>8424</v>
      </c>
      <c r="E4133" s="1" t="s">
        <v>8425</v>
      </c>
      <c r="F4133" s="1" t="s">
        <v>346</v>
      </c>
      <c r="G4133" s="1"/>
      <c r="H4133" s="1" t="s">
        <v>9</v>
      </c>
    </row>
    <row r="4134" spans="1:8" x14ac:dyDescent="0.3">
      <c r="A4134" s="1">
        <v>1132</v>
      </c>
      <c r="B4134" s="1" t="s">
        <v>6140</v>
      </c>
      <c r="C4134" s="1" t="s">
        <v>6615</v>
      </c>
      <c r="D4134" s="1" t="s">
        <v>8426</v>
      </c>
      <c r="E4134" s="1" t="s">
        <v>8427</v>
      </c>
      <c r="F4134" s="1" t="s">
        <v>346</v>
      </c>
      <c r="G4134" s="1">
        <v>20</v>
      </c>
      <c r="H4134" s="1" t="s">
        <v>9</v>
      </c>
    </row>
    <row r="4135" spans="1:8" x14ac:dyDescent="0.3">
      <c r="A4135" s="1">
        <v>1133</v>
      </c>
      <c r="B4135" s="1" t="s">
        <v>6140</v>
      </c>
      <c r="C4135" s="1" t="s">
        <v>130</v>
      </c>
      <c r="D4135" s="1" t="s">
        <v>8428</v>
      </c>
      <c r="E4135" s="1" t="s">
        <v>8429</v>
      </c>
      <c r="F4135" s="1" t="s">
        <v>346</v>
      </c>
      <c r="G4135" s="1">
        <v>20</v>
      </c>
      <c r="H4135" s="1" t="s">
        <v>9</v>
      </c>
    </row>
    <row r="4136" spans="1:8" x14ac:dyDescent="0.3">
      <c r="A4136" s="1">
        <v>1134</v>
      </c>
      <c r="B4136" s="1" t="s">
        <v>6140</v>
      </c>
      <c r="C4136" s="1" t="s">
        <v>4882</v>
      </c>
      <c r="D4136" s="1" t="s">
        <v>8430</v>
      </c>
      <c r="E4136" s="1" t="s">
        <v>8431</v>
      </c>
      <c r="F4136" s="1" t="s">
        <v>346</v>
      </c>
      <c r="G4136" s="1"/>
      <c r="H4136" s="1" t="s">
        <v>9</v>
      </c>
    </row>
    <row r="4137" spans="1:8" x14ac:dyDescent="0.3">
      <c r="A4137" s="1">
        <v>1135</v>
      </c>
      <c r="B4137" s="1" t="s">
        <v>6140</v>
      </c>
      <c r="C4137" s="1" t="s">
        <v>6272</v>
      </c>
      <c r="D4137" s="1" t="s">
        <v>8432</v>
      </c>
      <c r="E4137" s="1" t="s">
        <v>8433</v>
      </c>
      <c r="F4137" s="1" t="s">
        <v>346</v>
      </c>
      <c r="G4137" s="1"/>
      <c r="H4137" s="1" t="s">
        <v>9</v>
      </c>
    </row>
    <row r="4138" spans="1:8" x14ac:dyDescent="0.3">
      <c r="A4138" s="1">
        <v>1136</v>
      </c>
      <c r="B4138" s="1" t="s">
        <v>6140</v>
      </c>
      <c r="C4138" s="1" t="s">
        <v>6615</v>
      </c>
      <c r="D4138" s="1" t="s">
        <v>8434</v>
      </c>
      <c r="E4138" s="1" t="s">
        <v>8435</v>
      </c>
      <c r="F4138" s="1" t="s">
        <v>346</v>
      </c>
      <c r="G4138" s="1">
        <v>20</v>
      </c>
      <c r="H4138" s="1" t="s">
        <v>9</v>
      </c>
    </row>
    <row r="4139" spans="1:8" x14ac:dyDescent="0.3">
      <c r="A4139" s="1">
        <v>1137</v>
      </c>
      <c r="B4139" s="1" t="s">
        <v>5722</v>
      </c>
      <c r="C4139" s="1" t="s">
        <v>3478</v>
      </c>
      <c r="D4139" s="1" t="s">
        <v>8436</v>
      </c>
      <c r="E4139" s="1" t="s">
        <v>8437</v>
      </c>
      <c r="F4139" s="1" t="s">
        <v>346</v>
      </c>
      <c r="G4139" s="1"/>
      <c r="H4139" s="1" t="s">
        <v>9</v>
      </c>
    </row>
    <row r="4140" spans="1:8" x14ac:dyDescent="0.3">
      <c r="A4140" s="1">
        <v>1138</v>
      </c>
      <c r="B4140" s="1" t="s">
        <v>6140</v>
      </c>
      <c r="C4140" s="1" t="s">
        <v>6482</v>
      </c>
      <c r="D4140" s="1" t="s">
        <v>8438</v>
      </c>
      <c r="E4140" s="1" t="s">
        <v>8439</v>
      </c>
      <c r="F4140" s="1" t="s">
        <v>346</v>
      </c>
      <c r="G4140" s="1"/>
      <c r="H4140" s="1" t="s">
        <v>9</v>
      </c>
    </row>
    <row r="4141" spans="1:8" x14ac:dyDescent="0.3">
      <c r="A4141" s="1">
        <v>1139</v>
      </c>
      <c r="B4141" s="1" t="s">
        <v>6140</v>
      </c>
      <c r="C4141" s="1" t="s">
        <v>3038</v>
      </c>
      <c r="D4141" s="1" t="s">
        <v>8440</v>
      </c>
      <c r="E4141" s="1" t="s">
        <v>8441</v>
      </c>
      <c r="F4141" s="1" t="s">
        <v>346</v>
      </c>
      <c r="G4141" s="1"/>
      <c r="H4141" s="1" t="s">
        <v>9</v>
      </c>
    </row>
    <row r="4142" spans="1:8" x14ac:dyDescent="0.3">
      <c r="A4142" s="1">
        <v>1140</v>
      </c>
      <c r="B4142" s="1" t="s">
        <v>6140</v>
      </c>
      <c r="C4142" s="1" t="s">
        <v>130</v>
      </c>
      <c r="D4142" s="1" t="s">
        <v>8442</v>
      </c>
      <c r="E4142" s="1" t="s">
        <v>8443</v>
      </c>
      <c r="F4142" s="1" t="s">
        <v>346</v>
      </c>
      <c r="G4142" s="1">
        <v>20</v>
      </c>
      <c r="H4142" s="1" t="s">
        <v>9</v>
      </c>
    </row>
    <row r="4143" spans="1:8" x14ac:dyDescent="0.3">
      <c r="A4143" s="1">
        <v>1141</v>
      </c>
      <c r="B4143" s="1" t="s">
        <v>6140</v>
      </c>
      <c r="C4143" s="1" t="s">
        <v>3038</v>
      </c>
      <c r="D4143" s="1" t="s">
        <v>8444</v>
      </c>
      <c r="E4143" s="1" t="s">
        <v>8445</v>
      </c>
      <c r="F4143" s="1" t="s">
        <v>346</v>
      </c>
      <c r="G4143" s="1"/>
      <c r="H4143" s="1" t="s">
        <v>9</v>
      </c>
    </row>
    <row r="4144" spans="1:8" x14ac:dyDescent="0.3">
      <c r="A4144" s="1">
        <v>1142</v>
      </c>
      <c r="B4144" s="1" t="s">
        <v>6140</v>
      </c>
      <c r="C4144" s="1" t="s">
        <v>6482</v>
      </c>
      <c r="D4144" s="1" t="s">
        <v>8446</v>
      </c>
      <c r="E4144" s="1" t="s">
        <v>8447</v>
      </c>
      <c r="F4144" s="1" t="s">
        <v>346</v>
      </c>
      <c r="G4144" s="1"/>
      <c r="H4144" s="1" t="s">
        <v>9</v>
      </c>
    </row>
    <row r="4145" spans="1:8" x14ac:dyDescent="0.3">
      <c r="A4145" s="1">
        <v>1143</v>
      </c>
      <c r="B4145" s="1" t="s">
        <v>6140</v>
      </c>
      <c r="C4145" s="1" t="s">
        <v>4483</v>
      </c>
      <c r="D4145" s="1" t="s">
        <v>8448</v>
      </c>
      <c r="E4145" s="1" t="s">
        <v>8449</v>
      </c>
      <c r="F4145" s="1" t="s">
        <v>346</v>
      </c>
      <c r="G4145" s="1"/>
      <c r="H4145" s="1" t="s">
        <v>9</v>
      </c>
    </row>
    <row r="4146" spans="1:8" x14ac:dyDescent="0.3">
      <c r="A4146" s="1">
        <v>1144</v>
      </c>
      <c r="B4146" s="1" t="s">
        <v>6140</v>
      </c>
      <c r="C4146" s="1" t="s">
        <v>3373</v>
      </c>
      <c r="D4146" s="1" t="s">
        <v>8450</v>
      </c>
      <c r="E4146" s="1" t="s">
        <v>8451</v>
      </c>
      <c r="F4146" s="1" t="s">
        <v>346</v>
      </c>
      <c r="G4146" s="1"/>
      <c r="H4146" s="1" t="s">
        <v>9</v>
      </c>
    </row>
    <row r="4147" spans="1:8" x14ac:dyDescent="0.3">
      <c r="A4147" s="1">
        <v>1145</v>
      </c>
      <c r="B4147" s="1" t="s">
        <v>6140</v>
      </c>
      <c r="C4147" s="1" t="s">
        <v>6615</v>
      </c>
      <c r="D4147" s="1" t="s">
        <v>8452</v>
      </c>
      <c r="E4147" s="1" t="s">
        <v>8453</v>
      </c>
      <c r="F4147" s="1" t="s">
        <v>346</v>
      </c>
      <c r="G4147" s="1"/>
      <c r="H4147" s="1" t="s">
        <v>9</v>
      </c>
    </row>
    <row r="4148" spans="1:8" x14ac:dyDescent="0.3">
      <c r="A4148" s="1">
        <v>1146</v>
      </c>
      <c r="B4148" s="1" t="s">
        <v>657</v>
      </c>
      <c r="C4148" s="1" t="s">
        <v>30</v>
      </c>
      <c r="D4148" s="1" t="s">
        <v>8454</v>
      </c>
      <c r="E4148" s="1" t="s">
        <v>8455</v>
      </c>
      <c r="F4148" s="1" t="s">
        <v>346</v>
      </c>
      <c r="G4148" s="1">
        <v>450</v>
      </c>
      <c r="H4148" s="1" t="s">
        <v>9</v>
      </c>
    </row>
    <row r="4149" spans="1:8" x14ac:dyDescent="0.3">
      <c r="A4149" s="1">
        <v>1147</v>
      </c>
      <c r="B4149" s="1" t="s">
        <v>6140</v>
      </c>
      <c r="C4149" s="1" t="s">
        <v>6615</v>
      </c>
      <c r="D4149" s="1" t="s">
        <v>8456</v>
      </c>
      <c r="E4149" s="1" t="s">
        <v>8457</v>
      </c>
      <c r="F4149" s="1" t="s">
        <v>346</v>
      </c>
      <c r="G4149" s="1">
        <v>20</v>
      </c>
      <c r="H4149" s="1" t="s">
        <v>9</v>
      </c>
    </row>
    <row r="4150" spans="1:8" x14ac:dyDescent="0.3">
      <c r="A4150" s="1">
        <v>1148</v>
      </c>
      <c r="B4150" s="1" t="s">
        <v>6140</v>
      </c>
      <c r="C4150" s="1" t="s">
        <v>529</v>
      </c>
      <c r="D4150" s="1" t="s">
        <v>8458</v>
      </c>
      <c r="E4150" s="1" t="s">
        <v>8459</v>
      </c>
      <c r="F4150" s="1" t="s">
        <v>346</v>
      </c>
      <c r="G4150" s="1"/>
      <c r="H4150" s="1" t="s">
        <v>9</v>
      </c>
    </row>
    <row r="4151" spans="1:8" x14ac:dyDescent="0.3">
      <c r="A4151" s="1">
        <v>1149</v>
      </c>
      <c r="B4151" s="1" t="s">
        <v>5603</v>
      </c>
      <c r="C4151" s="1" t="s">
        <v>11</v>
      </c>
      <c r="D4151" s="1" t="s">
        <v>8460</v>
      </c>
      <c r="E4151" s="1" t="s">
        <v>8461</v>
      </c>
      <c r="F4151" s="1" t="s">
        <v>346</v>
      </c>
      <c r="G4151" s="1"/>
      <c r="H4151" s="1" t="s">
        <v>9</v>
      </c>
    </row>
    <row r="4152" spans="1:8" x14ac:dyDescent="0.3">
      <c r="A4152" s="1">
        <v>1150</v>
      </c>
      <c r="B4152" s="1" t="s">
        <v>6140</v>
      </c>
      <c r="C4152" s="1" t="s">
        <v>6615</v>
      </c>
      <c r="D4152" s="1" t="s">
        <v>8462</v>
      </c>
      <c r="E4152" s="1" t="s">
        <v>8463</v>
      </c>
      <c r="F4152" s="1" t="s">
        <v>346</v>
      </c>
      <c r="G4152" s="1">
        <v>20</v>
      </c>
      <c r="H4152" s="1" t="s">
        <v>9</v>
      </c>
    </row>
    <row r="4153" spans="1:8" x14ac:dyDescent="0.3">
      <c r="A4153" s="1">
        <v>1151</v>
      </c>
      <c r="B4153" s="1" t="s">
        <v>5556</v>
      </c>
      <c r="C4153" s="1" t="s">
        <v>4149</v>
      </c>
      <c r="D4153" s="1" t="s">
        <v>8464</v>
      </c>
      <c r="E4153" s="1" t="s">
        <v>8465</v>
      </c>
      <c r="F4153" s="1" t="s">
        <v>346</v>
      </c>
      <c r="G4153" s="1"/>
      <c r="H4153" s="1" t="s">
        <v>9</v>
      </c>
    </row>
    <row r="4154" spans="1:8" x14ac:dyDescent="0.3">
      <c r="A4154" s="1">
        <v>1152</v>
      </c>
      <c r="B4154" s="1" t="s">
        <v>6140</v>
      </c>
      <c r="C4154" s="1" t="s">
        <v>4882</v>
      </c>
      <c r="D4154" s="1" t="s">
        <v>8466</v>
      </c>
      <c r="E4154" s="1" t="s">
        <v>8467</v>
      </c>
      <c r="F4154" s="1" t="s">
        <v>346</v>
      </c>
      <c r="G4154" s="1"/>
      <c r="H4154" s="1" t="s">
        <v>257</v>
      </c>
    </row>
    <row r="4155" spans="1:8" x14ac:dyDescent="0.3">
      <c r="A4155" s="1">
        <v>1153</v>
      </c>
      <c r="B4155" s="1" t="s">
        <v>6140</v>
      </c>
      <c r="C4155" s="1" t="s">
        <v>3038</v>
      </c>
      <c r="D4155" s="1" t="s">
        <v>8468</v>
      </c>
      <c r="E4155" s="1" t="s">
        <v>8469</v>
      </c>
      <c r="F4155" s="1" t="s">
        <v>346</v>
      </c>
      <c r="G4155" s="1"/>
      <c r="H4155" s="1" t="s">
        <v>9</v>
      </c>
    </row>
    <row r="4156" spans="1:8" x14ac:dyDescent="0.3">
      <c r="A4156" s="1">
        <v>1154</v>
      </c>
      <c r="B4156" s="1" t="s">
        <v>6140</v>
      </c>
      <c r="C4156" s="1" t="s">
        <v>6615</v>
      </c>
      <c r="D4156" s="1" t="s">
        <v>8470</v>
      </c>
      <c r="E4156" s="1" t="s">
        <v>8471</v>
      </c>
      <c r="F4156" s="1" t="s">
        <v>346</v>
      </c>
      <c r="G4156" s="1"/>
      <c r="H4156" s="1" t="s">
        <v>9</v>
      </c>
    </row>
    <row r="4157" spans="1:8" x14ac:dyDescent="0.3">
      <c r="A4157" s="1">
        <v>1155</v>
      </c>
      <c r="B4157" s="1" t="s">
        <v>5722</v>
      </c>
      <c r="C4157" s="1" t="s">
        <v>3478</v>
      </c>
      <c r="D4157" s="1" t="s">
        <v>8472</v>
      </c>
      <c r="E4157" s="1" t="s">
        <v>8473</v>
      </c>
      <c r="F4157" s="1" t="s">
        <v>346</v>
      </c>
      <c r="G4157" s="1"/>
      <c r="H4157" s="1" t="s">
        <v>9</v>
      </c>
    </row>
    <row r="4158" spans="1:8" x14ac:dyDescent="0.3">
      <c r="A4158" s="1">
        <v>1156</v>
      </c>
      <c r="B4158" s="1" t="s">
        <v>6140</v>
      </c>
      <c r="C4158" s="1" t="s">
        <v>3038</v>
      </c>
      <c r="D4158" s="1" t="s">
        <v>8474</v>
      </c>
      <c r="E4158" s="1" t="s">
        <v>8475</v>
      </c>
      <c r="F4158" s="1" t="s">
        <v>346</v>
      </c>
      <c r="G4158" s="1"/>
      <c r="H4158" s="1" t="s">
        <v>9</v>
      </c>
    </row>
    <row r="4159" spans="1:8" x14ac:dyDescent="0.3">
      <c r="A4159" s="1">
        <v>1157</v>
      </c>
      <c r="B4159" s="1" t="s">
        <v>6140</v>
      </c>
      <c r="C4159" s="1" t="s">
        <v>6482</v>
      </c>
      <c r="D4159" s="1" t="s">
        <v>8476</v>
      </c>
      <c r="E4159" s="1" t="s">
        <v>8477</v>
      </c>
      <c r="F4159" s="1" t="s">
        <v>346</v>
      </c>
      <c r="G4159" s="1"/>
      <c r="H4159" s="1" t="s">
        <v>9</v>
      </c>
    </row>
    <row r="4160" spans="1:8" x14ac:dyDescent="0.3">
      <c r="A4160" s="1">
        <v>1158</v>
      </c>
      <c r="B4160" s="1" t="s">
        <v>6140</v>
      </c>
      <c r="C4160" s="1" t="s">
        <v>6615</v>
      </c>
      <c r="D4160" s="1" t="s">
        <v>8478</v>
      </c>
      <c r="E4160" s="1" t="s">
        <v>8479</v>
      </c>
      <c r="F4160" s="1" t="s">
        <v>346</v>
      </c>
      <c r="G4160" s="1">
        <v>20</v>
      </c>
      <c r="H4160" s="1" t="s">
        <v>9</v>
      </c>
    </row>
    <row r="4161" spans="1:8" x14ac:dyDescent="0.3">
      <c r="A4161" s="1">
        <v>1159</v>
      </c>
      <c r="B4161" s="1" t="s">
        <v>6140</v>
      </c>
      <c r="C4161" s="1" t="s">
        <v>6795</v>
      </c>
      <c r="D4161" s="1" t="s">
        <v>8480</v>
      </c>
      <c r="E4161" s="1" t="s">
        <v>8481</v>
      </c>
      <c r="F4161" s="1" t="s">
        <v>346</v>
      </c>
      <c r="G4161" s="1"/>
      <c r="H4161" s="1" t="s">
        <v>9</v>
      </c>
    </row>
    <row r="4162" spans="1:8" x14ac:dyDescent="0.3">
      <c r="A4162" s="1">
        <v>1160</v>
      </c>
      <c r="B4162" s="1" t="s">
        <v>6140</v>
      </c>
      <c r="C4162" s="1" t="s">
        <v>6272</v>
      </c>
      <c r="D4162" s="1" t="s">
        <v>8482</v>
      </c>
      <c r="E4162" s="1" t="s">
        <v>8483</v>
      </c>
      <c r="F4162" s="1" t="s">
        <v>346</v>
      </c>
      <c r="G4162" s="1"/>
      <c r="H4162" s="1" t="s">
        <v>9</v>
      </c>
    </row>
    <row r="4163" spans="1:8" x14ac:dyDescent="0.3">
      <c r="A4163" s="1">
        <v>1161</v>
      </c>
      <c r="B4163" s="1" t="s">
        <v>6140</v>
      </c>
      <c r="C4163" s="1" t="s">
        <v>130</v>
      </c>
      <c r="D4163" s="1" t="s">
        <v>8484</v>
      </c>
      <c r="E4163" s="1" t="s">
        <v>8485</v>
      </c>
      <c r="F4163" s="1" t="s">
        <v>346</v>
      </c>
      <c r="G4163" s="1">
        <v>20</v>
      </c>
      <c r="H4163" s="1" t="s">
        <v>9</v>
      </c>
    </row>
    <row r="4164" spans="1:8" x14ac:dyDescent="0.3">
      <c r="A4164" s="1">
        <v>1162</v>
      </c>
      <c r="B4164" s="1" t="s">
        <v>6140</v>
      </c>
      <c r="C4164" s="1" t="s">
        <v>3373</v>
      </c>
      <c r="D4164" s="1" t="s">
        <v>8486</v>
      </c>
      <c r="E4164" s="1" t="s">
        <v>8487</v>
      </c>
      <c r="F4164" s="1" t="s">
        <v>346</v>
      </c>
      <c r="G4164" s="1"/>
      <c r="H4164" s="1" t="s">
        <v>9</v>
      </c>
    </row>
    <row r="4165" spans="1:8" x14ac:dyDescent="0.3">
      <c r="A4165" s="1">
        <v>1163</v>
      </c>
      <c r="B4165" s="1" t="s">
        <v>5722</v>
      </c>
      <c r="C4165" s="1" t="s">
        <v>4249</v>
      </c>
      <c r="D4165" s="1" t="s">
        <v>8488</v>
      </c>
      <c r="E4165" s="1" t="s">
        <v>8489</v>
      </c>
      <c r="F4165" s="1" t="s">
        <v>346</v>
      </c>
      <c r="G4165" s="1"/>
      <c r="H4165" s="1" t="s">
        <v>9</v>
      </c>
    </row>
    <row r="4166" spans="1:8" x14ac:dyDescent="0.3">
      <c r="A4166" s="1">
        <v>1164</v>
      </c>
      <c r="B4166" s="1" t="s">
        <v>6140</v>
      </c>
      <c r="C4166" s="1" t="s">
        <v>3038</v>
      </c>
      <c r="D4166" s="1" t="s">
        <v>8490</v>
      </c>
      <c r="E4166" s="1" t="s">
        <v>8491</v>
      </c>
      <c r="F4166" s="1" t="s">
        <v>346</v>
      </c>
      <c r="G4166" s="1">
        <v>20</v>
      </c>
      <c r="H4166" s="1" t="s">
        <v>9</v>
      </c>
    </row>
    <row r="4167" spans="1:8" x14ac:dyDescent="0.3">
      <c r="A4167" s="1">
        <v>1165</v>
      </c>
      <c r="B4167" s="1" t="s">
        <v>5722</v>
      </c>
      <c r="C4167" s="1" t="s">
        <v>3478</v>
      </c>
      <c r="D4167" s="1" t="s">
        <v>8492</v>
      </c>
      <c r="E4167" s="1" t="s">
        <v>8493</v>
      </c>
      <c r="F4167" s="1" t="s">
        <v>346</v>
      </c>
      <c r="G4167" s="1"/>
      <c r="H4167" s="1" t="s">
        <v>9</v>
      </c>
    </row>
    <row r="4168" spans="1:8" x14ac:dyDescent="0.3">
      <c r="A4168" s="1">
        <v>1166</v>
      </c>
      <c r="B4168" s="1" t="s">
        <v>6140</v>
      </c>
      <c r="C4168" s="1" t="s">
        <v>6482</v>
      </c>
      <c r="D4168" s="1" t="s">
        <v>8494</v>
      </c>
      <c r="E4168" s="1" t="s">
        <v>8495</v>
      </c>
      <c r="F4168" s="1" t="s">
        <v>346</v>
      </c>
      <c r="G4168" s="1"/>
      <c r="H4168" s="1" t="s">
        <v>9</v>
      </c>
    </row>
    <row r="4169" spans="1:8" x14ac:dyDescent="0.3">
      <c r="A4169" s="1">
        <v>1167</v>
      </c>
      <c r="B4169" s="1" t="s">
        <v>6140</v>
      </c>
      <c r="C4169" s="1" t="s">
        <v>6615</v>
      </c>
      <c r="D4169" s="1" t="s">
        <v>8496</v>
      </c>
      <c r="E4169" s="1" t="s">
        <v>8497</v>
      </c>
      <c r="F4169" s="1" t="s">
        <v>346</v>
      </c>
      <c r="G4169" s="1">
        <v>20</v>
      </c>
      <c r="H4169" s="1" t="s">
        <v>9</v>
      </c>
    </row>
    <row r="4170" spans="1:8" x14ac:dyDescent="0.3">
      <c r="A4170" s="1">
        <v>1168</v>
      </c>
      <c r="B4170" s="1" t="s">
        <v>6140</v>
      </c>
      <c r="C4170" s="1" t="s">
        <v>6482</v>
      </c>
      <c r="D4170" s="1" t="s">
        <v>8498</v>
      </c>
      <c r="E4170" s="1" t="s">
        <v>8499</v>
      </c>
      <c r="F4170" s="1" t="s">
        <v>346</v>
      </c>
      <c r="G4170" s="1"/>
      <c r="H4170" s="1" t="s">
        <v>9</v>
      </c>
    </row>
    <row r="4171" spans="1:8" x14ac:dyDescent="0.3">
      <c r="A4171" s="1">
        <v>1169</v>
      </c>
      <c r="B4171" s="1" t="s">
        <v>6140</v>
      </c>
      <c r="C4171" s="1" t="s">
        <v>1630</v>
      </c>
      <c r="D4171" s="1" t="s">
        <v>8500</v>
      </c>
      <c r="E4171" s="1" t="s">
        <v>8501</v>
      </c>
      <c r="F4171" s="1" t="s">
        <v>346</v>
      </c>
      <c r="G4171" s="1"/>
      <c r="H4171" s="1" t="s">
        <v>9</v>
      </c>
    </row>
    <row r="4172" spans="1:8" x14ac:dyDescent="0.3">
      <c r="A4172" s="1">
        <v>1170</v>
      </c>
      <c r="B4172" s="1" t="s">
        <v>825</v>
      </c>
      <c r="C4172" s="1" t="s">
        <v>6657</v>
      </c>
      <c r="D4172" s="1" t="s">
        <v>8502</v>
      </c>
      <c r="E4172" s="1" t="s">
        <v>8503</v>
      </c>
      <c r="F4172" s="1" t="s">
        <v>346</v>
      </c>
      <c r="G4172" s="1"/>
      <c r="H4172" s="1" t="s">
        <v>9</v>
      </c>
    </row>
    <row r="4173" spans="1:8" x14ac:dyDescent="0.3">
      <c r="A4173" s="1">
        <v>1171</v>
      </c>
      <c r="B4173" s="1" t="s">
        <v>6140</v>
      </c>
      <c r="C4173" s="1" t="s">
        <v>130</v>
      </c>
      <c r="D4173" s="1" t="s">
        <v>8504</v>
      </c>
      <c r="E4173" s="1" t="s">
        <v>8505</v>
      </c>
      <c r="F4173" s="1" t="s">
        <v>346</v>
      </c>
      <c r="G4173" s="1">
        <v>20</v>
      </c>
      <c r="H4173" s="1" t="s">
        <v>9</v>
      </c>
    </row>
    <row r="4174" spans="1:8" x14ac:dyDescent="0.3">
      <c r="A4174" s="1">
        <v>1172</v>
      </c>
      <c r="B4174" s="1" t="s">
        <v>5556</v>
      </c>
      <c r="C4174" s="1" t="s">
        <v>671</v>
      </c>
      <c r="D4174" s="1" t="s">
        <v>8506</v>
      </c>
      <c r="E4174" s="1" t="s">
        <v>8507</v>
      </c>
      <c r="F4174" s="1" t="s">
        <v>346</v>
      </c>
      <c r="G4174" s="1"/>
      <c r="H4174" s="1" t="s">
        <v>257</v>
      </c>
    </row>
    <row r="4175" spans="1:8" x14ac:dyDescent="0.3">
      <c r="A4175" s="1">
        <v>1173</v>
      </c>
      <c r="B4175" s="1" t="s">
        <v>6140</v>
      </c>
      <c r="C4175" s="1" t="s">
        <v>6482</v>
      </c>
      <c r="D4175" s="1" t="s">
        <v>8508</v>
      </c>
      <c r="E4175" s="1" t="s">
        <v>8509</v>
      </c>
      <c r="F4175" s="1" t="s">
        <v>346</v>
      </c>
      <c r="G4175" s="1"/>
      <c r="H4175" s="1" t="s">
        <v>9</v>
      </c>
    </row>
    <row r="4176" spans="1:8" x14ac:dyDescent="0.3">
      <c r="A4176" s="1">
        <v>1174</v>
      </c>
      <c r="B4176" s="1" t="s">
        <v>5556</v>
      </c>
      <c r="C4176" s="1" t="s">
        <v>4092</v>
      </c>
      <c r="D4176" s="1" t="s">
        <v>8510</v>
      </c>
      <c r="E4176" s="1" t="s">
        <v>8511</v>
      </c>
      <c r="F4176" s="1" t="s">
        <v>346</v>
      </c>
      <c r="G4176" s="1"/>
      <c r="H4176" s="1" t="s">
        <v>9</v>
      </c>
    </row>
    <row r="4177" spans="1:8" x14ac:dyDescent="0.3">
      <c r="A4177" s="1">
        <v>1175</v>
      </c>
      <c r="B4177" s="1" t="s">
        <v>6140</v>
      </c>
      <c r="C4177" s="1" t="s">
        <v>130</v>
      </c>
      <c r="D4177" s="1" t="s">
        <v>8512</v>
      </c>
      <c r="E4177" s="1" t="s">
        <v>8513</v>
      </c>
      <c r="F4177" s="1" t="s">
        <v>346</v>
      </c>
      <c r="G4177" s="1">
        <v>20</v>
      </c>
      <c r="H4177" s="1" t="s">
        <v>9</v>
      </c>
    </row>
    <row r="4178" spans="1:8" x14ac:dyDescent="0.3">
      <c r="A4178" s="1">
        <v>1176</v>
      </c>
      <c r="B4178" s="1" t="s">
        <v>6140</v>
      </c>
      <c r="C4178" s="1" t="s">
        <v>4483</v>
      </c>
      <c r="D4178" s="1" t="s">
        <v>8514</v>
      </c>
      <c r="E4178" s="1" t="s">
        <v>8515</v>
      </c>
      <c r="F4178" s="1" t="s">
        <v>346</v>
      </c>
      <c r="G4178" s="1"/>
      <c r="H4178" s="1" t="s">
        <v>9</v>
      </c>
    </row>
    <row r="4179" spans="1:8" x14ac:dyDescent="0.3">
      <c r="A4179" s="1">
        <v>1177</v>
      </c>
      <c r="B4179" s="1" t="s">
        <v>6140</v>
      </c>
      <c r="C4179" s="1" t="s">
        <v>6482</v>
      </c>
      <c r="D4179" s="1" t="s">
        <v>8516</v>
      </c>
      <c r="E4179" s="1" t="s">
        <v>8517</v>
      </c>
      <c r="F4179" s="1" t="s">
        <v>346</v>
      </c>
      <c r="G4179" s="1"/>
      <c r="H4179" s="1" t="s">
        <v>9</v>
      </c>
    </row>
    <row r="4180" spans="1:8" x14ac:dyDescent="0.3">
      <c r="A4180" s="1">
        <v>1178</v>
      </c>
      <c r="B4180" s="1" t="s">
        <v>6140</v>
      </c>
      <c r="C4180" s="1" t="s">
        <v>4882</v>
      </c>
      <c r="D4180" s="1" t="s">
        <v>8518</v>
      </c>
      <c r="E4180" s="1" t="s">
        <v>8519</v>
      </c>
      <c r="F4180" s="1" t="s">
        <v>346</v>
      </c>
      <c r="G4180" s="1"/>
      <c r="H4180" s="1" t="s">
        <v>9</v>
      </c>
    </row>
    <row r="4181" spans="1:8" x14ac:dyDescent="0.3">
      <c r="A4181" s="1">
        <v>1179</v>
      </c>
      <c r="B4181" s="1" t="s">
        <v>5722</v>
      </c>
      <c r="C4181" s="1" t="s">
        <v>3478</v>
      </c>
      <c r="D4181" s="1" t="s">
        <v>8520</v>
      </c>
      <c r="E4181" s="1" t="s">
        <v>8521</v>
      </c>
      <c r="F4181" s="1" t="s">
        <v>346</v>
      </c>
      <c r="G4181" s="1"/>
      <c r="H4181" s="1" t="s">
        <v>9</v>
      </c>
    </row>
    <row r="4182" spans="1:8" x14ac:dyDescent="0.3">
      <c r="A4182" s="1">
        <v>1180</v>
      </c>
      <c r="B4182" s="1" t="s">
        <v>6140</v>
      </c>
      <c r="C4182" s="1" t="s">
        <v>6615</v>
      </c>
      <c r="D4182" s="1" t="s">
        <v>8522</v>
      </c>
      <c r="E4182" s="1" t="s">
        <v>8523</v>
      </c>
      <c r="F4182" s="1" t="s">
        <v>346</v>
      </c>
      <c r="G4182" s="1"/>
      <c r="H4182" s="1" t="s">
        <v>9</v>
      </c>
    </row>
    <row r="4183" spans="1:8" x14ac:dyDescent="0.3">
      <c r="A4183" s="1">
        <v>1181</v>
      </c>
      <c r="B4183" s="1" t="s">
        <v>6140</v>
      </c>
      <c r="C4183" s="1" t="s">
        <v>130</v>
      </c>
      <c r="D4183" s="1" t="s">
        <v>8524</v>
      </c>
      <c r="E4183" s="1" t="s">
        <v>8525</v>
      </c>
      <c r="F4183" s="1" t="s">
        <v>346</v>
      </c>
      <c r="G4183" s="1">
        <v>20</v>
      </c>
      <c r="H4183" s="1" t="s">
        <v>9</v>
      </c>
    </row>
    <row r="4184" spans="1:8" x14ac:dyDescent="0.3">
      <c r="A4184" s="1">
        <v>1182</v>
      </c>
      <c r="B4184" s="1" t="s">
        <v>657</v>
      </c>
      <c r="C4184" s="1" t="s">
        <v>30</v>
      </c>
      <c r="D4184" s="1" t="s">
        <v>8526</v>
      </c>
      <c r="E4184" s="1" t="s">
        <v>8527</v>
      </c>
      <c r="F4184" s="1" t="s">
        <v>346</v>
      </c>
      <c r="G4184" s="1">
        <v>450</v>
      </c>
      <c r="H4184" s="1" t="s">
        <v>9</v>
      </c>
    </row>
    <row r="4185" spans="1:8" x14ac:dyDescent="0.3">
      <c r="A4185" s="1">
        <v>1183</v>
      </c>
      <c r="B4185" s="1" t="s">
        <v>6140</v>
      </c>
      <c r="C4185" s="1" t="s">
        <v>529</v>
      </c>
      <c r="D4185" s="1" t="s">
        <v>8528</v>
      </c>
      <c r="E4185" s="1" t="s">
        <v>8529</v>
      </c>
      <c r="F4185" s="1" t="s">
        <v>346</v>
      </c>
      <c r="G4185" s="1"/>
      <c r="H4185" s="1" t="s">
        <v>9</v>
      </c>
    </row>
    <row r="4186" spans="1:8" x14ac:dyDescent="0.3">
      <c r="A4186" s="1">
        <v>1184</v>
      </c>
      <c r="B4186" s="1" t="s">
        <v>6140</v>
      </c>
      <c r="C4186" s="1" t="s">
        <v>6615</v>
      </c>
      <c r="D4186" s="1" t="s">
        <v>8530</v>
      </c>
      <c r="E4186" s="1" t="s">
        <v>8531</v>
      </c>
      <c r="F4186" s="1" t="s">
        <v>346</v>
      </c>
      <c r="G4186" s="1">
        <v>20</v>
      </c>
      <c r="H4186" s="1" t="s">
        <v>9</v>
      </c>
    </row>
    <row r="4187" spans="1:8" x14ac:dyDescent="0.3">
      <c r="A4187" s="1">
        <v>1185</v>
      </c>
      <c r="B4187" s="1" t="s">
        <v>6140</v>
      </c>
      <c r="C4187" s="1" t="s">
        <v>3038</v>
      </c>
      <c r="D4187" s="1" t="s">
        <v>8532</v>
      </c>
      <c r="E4187" s="1" t="s">
        <v>8533</v>
      </c>
      <c r="F4187" s="1" t="s">
        <v>346</v>
      </c>
      <c r="G4187" s="1"/>
      <c r="H4187" s="1" t="s">
        <v>9</v>
      </c>
    </row>
    <row r="4188" spans="1:8" x14ac:dyDescent="0.3">
      <c r="A4188" s="1">
        <v>1186</v>
      </c>
      <c r="B4188" s="1" t="s">
        <v>5603</v>
      </c>
      <c r="C4188" s="1" t="s">
        <v>11</v>
      </c>
      <c r="D4188" s="1" t="s">
        <v>8534</v>
      </c>
      <c r="E4188" s="1" t="s">
        <v>8535</v>
      </c>
      <c r="F4188" s="1" t="s">
        <v>346</v>
      </c>
      <c r="G4188" s="1"/>
      <c r="H4188" s="1" t="s">
        <v>9</v>
      </c>
    </row>
    <row r="4189" spans="1:8" x14ac:dyDescent="0.3">
      <c r="A4189" s="1">
        <v>1187</v>
      </c>
      <c r="B4189" s="1" t="s">
        <v>6140</v>
      </c>
      <c r="C4189" s="1" t="s">
        <v>6272</v>
      </c>
      <c r="D4189" s="1" t="s">
        <v>8536</v>
      </c>
      <c r="E4189" s="1" t="s">
        <v>8537</v>
      </c>
      <c r="F4189" s="1" t="s">
        <v>346</v>
      </c>
      <c r="G4189" s="1"/>
      <c r="H4189" s="1" t="s">
        <v>9</v>
      </c>
    </row>
    <row r="4190" spans="1:8" x14ac:dyDescent="0.3">
      <c r="A4190" s="1">
        <v>1188</v>
      </c>
      <c r="B4190" s="1" t="s">
        <v>6140</v>
      </c>
      <c r="C4190" s="1" t="s">
        <v>6615</v>
      </c>
      <c r="D4190" s="1" t="s">
        <v>8538</v>
      </c>
      <c r="E4190" s="1" t="s">
        <v>8539</v>
      </c>
      <c r="F4190" s="1" t="s">
        <v>346</v>
      </c>
      <c r="G4190" s="1"/>
      <c r="H4190" s="1" t="s">
        <v>9</v>
      </c>
    </row>
    <row r="4191" spans="1:8" x14ac:dyDescent="0.3">
      <c r="A4191" s="1">
        <v>1189</v>
      </c>
      <c r="B4191" s="1" t="s">
        <v>6140</v>
      </c>
      <c r="C4191" s="1" t="s">
        <v>130</v>
      </c>
      <c r="D4191" s="1" t="s">
        <v>8540</v>
      </c>
      <c r="E4191" s="1" t="s">
        <v>8541</v>
      </c>
      <c r="F4191" s="1" t="s">
        <v>346</v>
      </c>
      <c r="G4191" s="1">
        <v>20</v>
      </c>
      <c r="H4191" s="1" t="s">
        <v>9</v>
      </c>
    </row>
    <row r="4192" spans="1:8" x14ac:dyDescent="0.3">
      <c r="A4192" s="1">
        <v>1190</v>
      </c>
      <c r="B4192" s="1" t="s">
        <v>6140</v>
      </c>
      <c r="C4192" s="1" t="s">
        <v>212</v>
      </c>
      <c r="D4192" s="1" t="s">
        <v>8542</v>
      </c>
      <c r="E4192" s="1" t="s">
        <v>8543</v>
      </c>
      <c r="F4192" s="1" t="s">
        <v>346</v>
      </c>
      <c r="G4192" s="1"/>
      <c r="H4192" s="1" t="s">
        <v>9</v>
      </c>
    </row>
    <row r="4193" spans="1:8" x14ac:dyDescent="0.3">
      <c r="A4193" s="1">
        <v>1191</v>
      </c>
      <c r="B4193" s="1" t="s">
        <v>6140</v>
      </c>
      <c r="C4193" s="1" t="s">
        <v>529</v>
      </c>
      <c r="D4193" s="1" t="s">
        <v>8544</v>
      </c>
      <c r="E4193" s="1" t="s">
        <v>8545</v>
      </c>
      <c r="F4193" s="1" t="s">
        <v>346</v>
      </c>
      <c r="G4193" s="1"/>
      <c r="H4193" s="1" t="s">
        <v>9</v>
      </c>
    </row>
    <row r="4194" spans="1:8" x14ac:dyDescent="0.3">
      <c r="A4194" s="1">
        <v>1192</v>
      </c>
      <c r="B4194" s="1" t="s">
        <v>6140</v>
      </c>
      <c r="C4194" s="1" t="s">
        <v>6615</v>
      </c>
      <c r="D4194" s="1" t="s">
        <v>8546</v>
      </c>
      <c r="E4194" s="1" t="s">
        <v>8547</v>
      </c>
      <c r="F4194" s="1" t="s">
        <v>346</v>
      </c>
      <c r="G4194" s="1">
        <v>20</v>
      </c>
      <c r="H4194" s="1" t="s">
        <v>9</v>
      </c>
    </row>
    <row r="4195" spans="1:8" x14ac:dyDescent="0.3">
      <c r="A4195" s="1">
        <v>1193</v>
      </c>
      <c r="B4195" s="1" t="s">
        <v>5722</v>
      </c>
      <c r="C4195" s="1" t="s">
        <v>3478</v>
      </c>
      <c r="D4195" s="1" t="s">
        <v>8548</v>
      </c>
      <c r="E4195" s="1" t="s">
        <v>8549</v>
      </c>
      <c r="F4195" s="1" t="s">
        <v>346</v>
      </c>
      <c r="G4195" s="1"/>
      <c r="H4195" s="1" t="s">
        <v>9</v>
      </c>
    </row>
    <row r="4196" spans="1:8" x14ac:dyDescent="0.3">
      <c r="A4196" s="1">
        <v>1194</v>
      </c>
      <c r="B4196" s="1" t="s">
        <v>6140</v>
      </c>
      <c r="C4196" s="1" t="s">
        <v>130</v>
      </c>
      <c r="D4196" s="1" t="s">
        <v>8550</v>
      </c>
      <c r="E4196" s="1" t="s">
        <v>8551</v>
      </c>
      <c r="F4196" s="1" t="s">
        <v>346</v>
      </c>
      <c r="G4196" s="1">
        <v>20</v>
      </c>
      <c r="H4196" s="1" t="s">
        <v>9</v>
      </c>
    </row>
    <row r="4197" spans="1:8" x14ac:dyDescent="0.3">
      <c r="A4197" s="1">
        <v>1195</v>
      </c>
      <c r="B4197" s="1" t="s">
        <v>6140</v>
      </c>
      <c r="C4197" s="1" t="s">
        <v>4483</v>
      </c>
      <c r="D4197" s="1" t="s">
        <v>8552</v>
      </c>
      <c r="E4197" s="1" t="s">
        <v>8553</v>
      </c>
      <c r="F4197" s="1" t="s">
        <v>346</v>
      </c>
      <c r="G4197" s="1"/>
      <c r="H4197" s="1" t="s">
        <v>9</v>
      </c>
    </row>
    <row r="4198" spans="1:8" x14ac:dyDescent="0.3">
      <c r="A4198" s="1">
        <v>1196</v>
      </c>
      <c r="B4198" s="1" t="s">
        <v>6140</v>
      </c>
      <c r="C4198" s="1" t="s">
        <v>6482</v>
      </c>
      <c r="D4198" s="1" t="s">
        <v>8554</v>
      </c>
      <c r="E4198" s="1" t="s">
        <v>8555</v>
      </c>
      <c r="F4198" s="1" t="s">
        <v>346</v>
      </c>
      <c r="G4198" s="1"/>
      <c r="H4198" s="1" t="s">
        <v>9</v>
      </c>
    </row>
    <row r="4199" spans="1:8" x14ac:dyDescent="0.3">
      <c r="A4199" s="1">
        <v>1197</v>
      </c>
      <c r="B4199" s="1" t="s">
        <v>5722</v>
      </c>
      <c r="C4199" s="1" t="s">
        <v>3478</v>
      </c>
      <c r="D4199" s="1" t="s">
        <v>8556</v>
      </c>
      <c r="E4199" s="1" t="s">
        <v>8557</v>
      </c>
      <c r="F4199" s="1" t="s">
        <v>346</v>
      </c>
      <c r="G4199" s="1"/>
      <c r="H4199" s="1" t="s">
        <v>9</v>
      </c>
    </row>
    <row r="4200" spans="1:8" x14ac:dyDescent="0.3">
      <c r="A4200" s="1">
        <v>1198</v>
      </c>
      <c r="B4200" s="1" t="s">
        <v>6140</v>
      </c>
      <c r="C4200" s="1" t="s">
        <v>6482</v>
      </c>
      <c r="D4200" s="1" t="s">
        <v>8558</v>
      </c>
      <c r="E4200" s="1" t="s">
        <v>8559</v>
      </c>
      <c r="F4200" s="1" t="s">
        <v>346</v>
      </c>
      <c r="G4200" s="1"/>
      <c r="H4200" s="1" t="s">
        <v>9</v>
      </c>
    </row>
    <row r="4201" spans="1:8" x14ac:dyDescent="0.3">
      <c r="A4201" s="1">
        <v>1199</v>
      </c>
      <c r="B4201" s="1" t="s">
        <v>6140</v>
      </c>
      <c r="C4201" s="1" t="s">
        <v>4483</v>
      </c>
      <c r="D4201" s="1" t="s">
        <v>8560</v>
      </c>
      <c r="E4201" s="1" t="s">
        <v>8561</v>
      </c>
      <c r="F4201" s="1" t="s">
        <v>346</v>
      </c>
      <c r="G4201" s="1"/>
      <c r="H4201" s="1" t="s">
        <v>9</v>
      </c>
    </row>
    <row r="4202" spans="1:8" x14ac:dyDescent="0.3">
      <c r="A4202" s="1">
        <v>1200</v>
      </c>
      <c r="B4202" s="1" t="s">
        <v>14</v>
      </c>
      <c r="C4202" s="1" t="s">
        <v>5301</v>
      </c>
      <c r="D4202" s="1" t="s">
        <v>8562</v>
      </c>
      <c r="E4202" s="1" t="s">
        <v>8563</v>
      </c>
      <c r="F4202" s="1" t="s">
        <v>346</v>
      </c>
      <c r="G4202" s="1"/>
      <c r="H4202" s="1" t="s">
        <v>9</v>
      </c>
    </row>
    <row r="4203" spans="1:8" x14ac:dyDescent="0.3">
      <c r="A4203" s="1">
        <v>1201</v>
      </c>
      <c r="B4203" s="1" t="s">
        <v>6140</v>
      </c>
      <c r="C4203" s="1" t="s">
        <v>212</v>
      </c>
      <c r="D4203" s="1" t="s">
        <v>8564</v>
      </c>
      <c r="E4203" s="1" t="s">
        <v>8565</v>
      </c>
      <c r="F4203" s="1" t="s">
        <v>346</v>
      </c>
      <c r="G4203" s="1">
        <v>20</v>
      </c>
      <c r="H4203" s="1" t="s">
        <v>9</v>
      </c>
    </row>
    <row r="4204" spans="1:8" x14ac:dyDescent="0.3">
      <c r="A4204" s="1">
        <v>1202</v>
      </c>
      <c r="B4204" s="1" t="s">
        <v>6140</v>
      </c>
      <c r="C4204" s="1" t="s">
        <v>3373</v>
      </c>
      <c r="D4204" s="1" t="s">
        <v>8566</v>
      </c>
      <c r="E4204" s="1" t="s">
        <v>8567</v>
      </c>
      <c r="F4204" s="1" t="s">
        <v>346</v>
      </c>
      <c r="G4204" s="1"/>
      <c r="H4204" s="1" t="s">
        <v>9</v>
      </c>
    </row>
    <row r="4205" spans="1:8" x14ac:dyDescent="0.3">
      <c r="A4205" s="1">
        <v>1203</v>
      </c>
      <c r="B4205" s="1" t="s">
        <v>6140</v>
      </c>
      <c r="C4205" s="1" t="s">
        <v>212</v>
      </c>
      <c r="D4205" s="1" t="s">
        <v>8568</v>
      </c>
      <c r="E4205" s="1" t="s">
        <v>8569</v>
      </c>
      <c r="F4205" s="1" t="s">
        <v>346</v>
      </c>
      <c r="G4205" s="1">
        <v>20</v>
      </c>
      <c r="H4205" s="1" t="s">
        <v>9</v>
      </c>
    </row>
    <row r="4206" spans="1:8" x14ac:dyDescent="0.3">
      <c r="A4206" s="1">
        <v>1204</v>
      </c>
      <c r="B4206" s="1" t="s">
        <v>6140</v>
      </c>
      <c r="C4206" s="1" t="s">
        <v>6795</v>
      </c>
      <c r="D4206" s="1" t="s">
        <v>8570</v>
      </c>
      <c r="E4206" s="1" t="s">
        <v>8571</v>
      </c>
      <c r="F4206" s="1" t="s">
        <v>346</v>
      </c>
      <c r="G4206" s="1"/>
      <c r="H4206" s="1" t="s">
        <v>9</v>
      </c>
    </row>
    <row r="4207" spans="1:8" x14ac:dyDescent="0.3">
      <c r="A4207" s="1">
        <v>1205</v>
      </c>
      <c r="B4207" s="1" t="s">
        <v>6140</v>
      </c>
      <c r="C4207" s="1" t="s">
        <v>212</v>
      </c>
      <c r="D4207" s="1" t="s">
        <v>8572</v>
      </c>
      <c r="E4207" s="1" t="s">
        <v>8573</v>
      </c>
      <c r="F4207" s="1" t="s">
        <v>346</v>
      </c>
      <c r="G4207" s="1"/>
      <c r="H4207" s="1" t="s">
        <v>117</v>
      </c>
    </row>
    <row r="4208" spans="1:8" x14ac:dyDescent="0.3">
      <c r="A4208" s="1">
        <v>1206</v>
      </c>
      <c r="B4208" s="1" t="s">
        <v>6140</v>
      </c>
      <c r="C4208" s="1" t="s">
        <v>3373</v>
      </c>
      <c r="D4208" s="1" t="s">
        <v>8574</v>
      </c>
      <c r="E4208" s="1" t="s">
        <v>8575</v>
      </c>
      <c r="F4208" s="1" t="s">
        <v>346</v>
      </c>
      <c r="G4208" s="1"/>
      <c r="H4208" s="1" t="s">
        <v>117</v>
      </c>
    </row>
    <row r="4209" spans="1:8" x14ac:dyDescent="0.3">
      <c r="A4209" s="1">
        <v>1207</v>
      </c>
      <c r="B4209" s="1" t="s">
        <v>6140</v>
      </c>
      <c r="C4209" s="1" t="s">
        <v>130</v>
      </c>
      <c r="D4209" s="1" t="s">
        <v>8576</v>
      </c>
      <c r="E4209" s="1" t="s">
        <v>8577</v>
      </c>
      <c r="F4209" s="1" t="s">
        <v>346</v>
      </c>
      <c r="G4209" s="1">
        <v>20</v>
      </c>
      <c r="H4209" s="1" t="s">
        <v>9</v>
      </c>
    </row>
    <row r="4210" spans="1:8" x14ac:dyDescent="0.3">
      <c r="A4210" s="1">
        <v>1208</v>
      </c>
      <c r="B4210" s="1" t="s">
        <v>5603</v>
      </c>
      <c r="C4210" s="1" t="s">
        <v>27</v>
      </c>
      <c r="D4210" s="1" t="s">
        <v>8578</v>
      </c>
      <c r="E4210" s="1" t="s">
        <v>8579</v>
      </c>
      <c r="F4210" s="1" t="s">
        <v>346</v>
      </c>
      <c r="G4210" s="1"/>
      <c r="H4210" s="1" t="s">
        <v>9</v>
      </c>
    </row>
    <row r="4211" spans="1:8" x14ac:dyDescent="0.3">
      <c r="A4211" s="1">
        <v>1209</v>
      </c>
      <c r="B4211" s="1" t="s">
        <v>6140</v>
      </c>
      <c r="C4211" s="1" t="s">
        <v>3373</v>
      </c>
      <c r="D4211" s="1" t="s">
        <v>8580</v>
      </c>
      <c r="E4211" s="1" t="s">
        <v>8581</v>
      </c>
      <c r="F4211" s="1" t="s">
        <v>346</v>
      </c>
      <c r="G4211" s="1"/>
      <c r="H4211" s="1" t="s">
        <v>9</v>
      </c>
    </row>
    <row r="4212" spans="1:8" x14ac:dyDescent="0.3">
      <c r="A4212" s="1">
        <v>1210</v>
      </c>
      <c r="B4212" s="1" t="s">
        <v>6140</v>
      </c>
      <c r="C4212" s="1" t="s">
        <v>6615</v>
      </c>
      <c r="D4212" s="1" t="s">
        <v>8582</v>
      </c>
      <c r="E4212" s="1" t="s">
        <v>8583</v>
      </c>
      <c r="F4212" s="1" t="s">
        <v>346</v>
      </c>
      <c r="G4212" s="1">
        <v>20</v>
      </c>
      <c r="H4212" s="1" t="s">
        <v>9</v>
      </c>
    </row>
    <row r="4213" spans="1:8" x14ac:dyDescent="0.3">
      <c r="A4213" s="1">
        <v>1211</v>
      </c>
      <c r="B4213" s="1" t="s">
        <v>6140</v>
      </c>
      <c r="C4213" s="1" t="s">
        <v>4483</v>
      </c>
      <c r="D4213" s="1" t="s">
        <v>8584</v>
      </c>
      <c r="E4213" s="1" t="s">
        <v>8585</v>
      </c>
      <c r="F4213" s="1" t="s">
        <v>346</v>
      </c>
      <c r="G4213" s="1"/>
      <c r="H4213" s="1" t="s">
        <v>9</v>
      </c>
    </row>
    <row r="4214" spans="1:8" x14ac:dyDescent="0.3">
      <c r="A4214" s="1">
        <v>1212</v>
      </c>
      <c r="B4214" s="1" t="s">
        <v>6140</v>
      </c>
      <c r="C4214" s="1" t="s">
        <v>3926</v>
      </c>
      <c r="D4214" s="1" t="s">
        <v>8586</v>
      </c>
      <c r="E4214" s="1" t="s">
        <v>8587</v>
      </c>
      <c r="F4214" s="1" t="s">
        <v>346</v>
      </c>
      <c r="G4214" s="1"/>
      <c r="H4214" s="1" t="s">
        <v>9</v>
      </c>
    </row>
    <row r="4215" spans="1:8" x14ac:dyDescent="0.3">
      <c r="A4215" s="1">
        <v>1213</v>
      </c>
      <c r="B4215" s="1" t="s">
        <v>6140</v>
      </c>
      <c r="C4215" s="1" t="s">
        <v>130</v>
      </c>
      <c r="D4215" s="1" t="s">
        <v>8588</v>
      </c>
      <c r="E4215" s="1" t="s">
        <v>8589</v>
      </c>
      <c r="F4215" s="1" t="s">
        <v>346</v>
      </c>
      <c r="G4215" s="1">
        <v>20</v>
      </c>
      <c r="H4215" s="1" t="s">
        <v>9</v>
      </c>
    </row>
    <row r="4216" spans="1:8" x14ac:dyDescent="0.3">
      <c r="A4216" s="1">
        <v>1214</v>
      </c>
      <c r="B4216" s="1" t="s">
        <v>6140</v>
      </c>
      <c r="C4216" s="1" t="s">
        <v>6615</v>
      </c>
      <c r="D4216" s="1" t="s">
        <v>8590</v>
      </c>
      <c r="E4216" s="1" t="s">
        <v>8591</v>
      </c>
      <c r="F4216" s="1" t="s">
        <v>346</v>
      </c>
      <c r="G4216" s="1">
        <v>20</v>
      </c>
      <c r="H4216" s="1" t="s">
        <v>9</v>
      </c>
    </row>
    <row r="4217" spans="1:8" x14ac:dyDescent="0.3">
      <c r="A4217" s="1">
        <v>1215</v>
      </c>
      <c r="B4217" s="1" t="s">
        <v>6140</v>
      </c>
      <c r="C4217" s="1" t="s">
        <v>6615</v>
      </c>
      <c r="D4217" s="1" t="s">
        <v>8592</v>
      </c>
      <c r="E4217" s="1" t="s">
        <v>8593</v>
      </c>
      <c r="F4217" s="1" t="s">
        <v>346</v>
      </c>
      <c r="G4217" s="1">
        <v>20</v>
      </c>
      <c r="H4217" s="1" t="s">
        <v>9</v>
      </c>
    </row>
    <row r="4218" spans="1:8" x14ac:dyDescent="0.3">
      <c r="A4218" s="1">
        <v>1216</v>
      </c>
      <c r="B4218" s="1" t="s">
        <v>6140</v>
      </c>
      <c r="C4218" s="1" t="s">
        <v>6482</v>
      </c>
      <c r="D4218" s="1" t="s">
        <v>8594</v>
      </c>
      <c r="E4218" s="1" t="s">
        <v>8595</v>
      </c>
      <c r="F4218" s="1" t="s">
        <v>346</v>
      </c>
      <c r="G4218" s="1"/>
      <c r="H4218" s="1" t="s">
        <v>9</v>
      </c>
    </row>
    <row r="4219" spans="1:8" x14ac:dyDescent="0.3">
      <c r="A4219" s="1">
        <v>1217</v>
      </c>
      <c r="B4219" s="1" t="s">
        <v>60</v>
      </c>
      <c r="C4219" s="1" t="s">
        <v>61</v>
      </c>
      <c r="D4219" s="1" t="s">
        <v>8596</v>
      </c>
      <c r="E4219" s="1" t="s">
        <v>8597</v>
      </c>
      <c r="F4219" s="1" t="s">
        <v>346</v>
      </c>
      <c r="G4219" s="1"/>
      <c r="H4219" s="1" t="s">
        <v>9</v>
      </c>
    </row>
    <row r="4220" spans="1:8" x14ac:dyDescent="0.3">
      <c r="A4220" s="1">
        <v>1218</v>
      </c>
      <c r="B4220" s="1" t="s">
        <v>6140</v>
      </c>
      <c r="C4220" s="1" t="s">
        <v>212</v>
      </c>
      <c r="D4220" s="1" t="s">
        <v>8598</v>
      </c>
      <c r="E4220" s="1" t="s">
        <v>8599</v>
      </c>
      <c r="F4220" s="1" t="s">
        <v>346</v>
      </c>
      <c r="G4220" s="1"/>
      <c r="H4220" s="1" t="s">
        <v>9</v>
      </c>
    </row>
    <row r="4221" spans="1:8" x14ac:dyDescent="0.3">
      <c r="A4221" s="1">
        <v>1219</v>
      </c>
      <c r="B4221" s="1" t="s">
        <v>6140</v>
      </c>
      <c r="C4221" s="1" t="s">
        <v>6482</v>
      </c>
      <c r="D4221" s="1" t="s">
        <v>8600</v>
      </c>
      <c r="E4221" s="1" t="s">
        <v>8601</v>
      </c>
      <c r="F4221" s="1" t="s">
        <v>346</v>
      </c>
      <c r="G4221" s="1"/>
      <c r="H4221" s="1" t="s">
        <v>9</v>
      </c>
    </row>
    <row r="4222" spans="1:8" x14ac:dyDescent="0.3">
      <c r="A4222" s="1">
        <v>1220</v>
      </c>
      <c r="B4222" s="1" t="s">
        <v>5556</v>
      </c>
      <c r="C4222" s="1" t="s">
        <v>4149</v>
      </c>
      <c r="D4222" s="1" t="s">
        <v>8602</v>
      </c>
      <c r="E4222" s="1" t="s">
        <v>8603</v>
      </c>
      <c r="F4222" s="1" t="s">
        <v>346</v>
      </c>
      <c r="G4222" s="1"/>
      <c r="H4222" s="1" t="s">
        <v>117</v>
      </c>
    </row>
    <row r="4223" spans="1:8" x14ac:dyDescent="0.3">
      <c r="A4223" s="1">
        <v>1221</v>
      </c>
      <c r="B4223" s="1" t="s">
        <v>6140</v>
      </c>
      <c r="C4223" s="1" t="s">
        <v>6795</v>
      </c>
      <c r="D4223" s="1" t="s">
        <v>8604</v>
      </c>
      <c r="E4223" s="1" t="s">
        <v>8605</v>
      </c>
      <c r="F4223" s="1" t="s">
        <v>346</v>
      </c>
      <c r="G4223" s="1"/>
      <c r="H4223" s="1" t="s">
        <v>9</v>
      </c>
    </row>
    <row r="4224" spans="1:8" x14ac:dyDescent="0.3">
      <c r="A4224" s="1">
        <v>1222</v>
      </c>
      <c r="B4224" s="1" t="s">
        <v>6140</v>
      </c>
      <c r="C4224" s="1" t="s">
        <v>3038</v>
      </c>
      <c r="D4224" s="1" t="s">
        <v>8606</v>
      </c>
      <c r="E4224" s="1" t="s">
        <v>8607</v>
      </c>
      <c r="F4224" s="1" t="s">
        <v>346</v>
      </c>
      <c r="G4224" s="1"/>
      <c r="H4224" s="1" t="s">
        <v>9</v>
      </c>
    </row>
    <row r="4225" spans="1:8" x14ac:dyDescent="0.3">
      <c r="A4225" s="1">
        <v>1223</v>
      </c>
      <c r="B4225" s="1" t="s">
        <v>5722</v>
      </c>
      <c r="C4225" s="1" t="s">
        <v>114</v>
      </c>
      <c r="D4225" s="1" t="s">
        <v>8608</v>
      </c>
      <c r="E4225" s="1" t="s">
        <v>8609</v>
      </c>
      <c r="F4225" s="1" t="s">
        <v>346</v>
      </c>
      <c r="G4225" s="1"/>
      <c r="H4225" s="1" t="s">
        <v>9</v>
      </c>
    </row>
    <row r="4226" spans="1:8" x14ac:dyDescent="0.3">
      <c r="A4226" s="1">
        <v>1224</v>
      </c>
      <c r="B4226" s="1" t="s">
        <v>6140</v>
      </c>
      <c r="C4226" s="1" t="s">
        <v>529</v>
      </c>
      <c r="D4226" s="1" t="s">
        <v>8610</v>
      </c>
      <c r="E4226" s="1" t="s">
        <v>8611</v>
      </c>
      <c r="F4226" s="1" t="s">
        <v>346</v>
      </c>
      <c r="G4226" s="1"/>
      <c r="H4226" s="1" t="s">
        <v>9</v>
      </c>
    </row>
    <row r="4227" spans="1:8" x14ac:dyDescent="0.3">
      <c r="A4227" s="1">
        <v>1225</v>
      </c>
      <c r="B4227" s="1" t="s">
        <v>6140</v>
      </c>
      <c r="C4227" s="1" t="s">
        <v>6615</v>
      </c>
      <c r="D4227" s="1" t="s">
        <v>8612</v>
      </c>
      <c r="E4227" s="1" t="s">
        <v>8613</v>
      </c>
      <c r="F4227" s="1" t="s">
        <v>346</v>
      </c>
      <c r="G4227" s="1">
        <v>20</v>
      </c>
      <c r="H4227" s="1" t="s">
        <v>9</v>
      </c>
    </row>
    <row r="4228" spans="1:8" x14ac:dyDescent="0.3">
      <c r="A4228" s="1">
        <v>1226</v>
      </c>
      <c r="B4228" s="1" t="s">
        <v>6140</v>
      </c>
      <c r="C4228" s="1" t="s">
        <v>6615</v>
      </c>
      <c r="D4228" s="1" t="s">
        <v>8614</v>
      </c>
      <c r="E4228" s="1" t="s">
        <v>8615</v>
      </c>
      <c r="F4228" s="1" t="s">
        <v>346</v>
      </c>
      <c r="G4228" s="1">
        <v>20</v>
      </c>
      <c r="H4228" s="1" t="s">
        <v>9</v>
      </c>
    </row>
    <row r="4229" spans="1:8" x14ac:dyDescent="0.3">
      <c r="A4229" s="1">
        <v>1227</v>
      </c>
      <c r="B4229" s="1" t="s">
        <v>6140</v>
      </c>
      <c r="C4229" s="1" t="s">
        <v>130</v>
      </c>
      <c r="D4229" s="1" t="s">
        <v>8616</v>
      </c>
      <c r="E4229" s="1" t="s">
        <v>8617</v>
      </c>
      <c r="F4229" s="1" t="s">
        <v>346</v>
      </c>
      <c r="G4229" s="1">
        <v>20</v>
      </c>
      <c r="H4229" s="1" t="s">
        <v>9</v>
      </c>
    </row>
    <row r="4230" spans="1:8" x14ac:dyDescent="0.3">
      <c r="A4230" s="1">
        <v>1228</v>
      </c>
      <c r="B4230" s="1" t="s">
        <v>6140</v>
      </c>
      <c r="C4230" s="1" t="s">
        <v>130</v>
      </c>
      <c r="D4230" s="1" t="s">
        <v>8618</v>
      </c>
      <c r="E4230" s="1" t="s">
        <v>8619</v>
      </c>
      <c r="F4230" s="1" t="s">
        <v>346</v>
      </c>
      <c r="G4230" s="1"/>
      <c r="H4230" s="1" t="s">
        <v>9</v>
      </c>
    </row>
    <row r="4231" spans="1:8" x14ac:dyDescent="0.3">
      <c r="A4231" s="1">
        <v>1229</v>
      </c>
      <c r="B4231" s="1" t="s">
        <v>6140</v>
      </c>
      <c r="C4231" s="1" t="s">
        <v>212</v>
      </c>
      <c r="D4231" s="1" t="s">
        <v>8620</v>
      </c>
      <c r="E4231" s="1" t="s">
        <v>8621</v>
      </c>
      <c r="F4231" s="1" t="s">
        <v>346</v>
      </c>
      <c r="G4231" s="1">
        <v>20</v>
      </c>
      <c r="H4231" s="1" t="s">
        <v>9</v>
      </c>
    </row>
    <row r="4232" spans="1:8" x14ac:dyDescent="0.3">
      <c r="A4232" s="1">
        <v>1230</v>
      </c>
      <c r="B4232" s="1" t="s">
        <v>6140</v>
      </c>
      <c r="C4232" s="1" t="s">
        <v>212</v>
      </c>
      <c r="D4232" s="1" t="s">
        <v>8622</v>
      </c>
      <c r="E4232" s="1" t="s">
        <v>8623</v>
      </c>
      <c r="F4232" s="1" t="s">
        <v>346</v>
      </c>
      <c r="G4232" s="1">
        <v>20</v>
      </c>
      <c r="H4232" s="1" t="s">
        <v>9</v>
      </c>
    </row>
    <row r="4233" spans="1:8" x14ac:dyDescent="0.3">
      <c r="A4233" s="1">
        <v>1231</v>
      </c>
      <c r="B4233" s="1" t="s">
        <v>6140</v>
      </c>
      <c r="C4233" s="1" t="s">
        <v>130</v>
      </c>
      <c r="D4233" s="1" t="s">
        <v>8624</v>
      </c>
      <c r="E4233" s="1" t="s">
        <v>8625</v>
      </c>
      <c r="F4233" s="1" t="s">
        <v>346</v>
      </c>
      <c r="G4233" s="1">
        <v>20</v>
      </c>
      <c r="H4233" s="1" t="s">
        <v>9</v>
      </c>
    </row>
    <row r="4234" spans="1:8" x14ac:dyDescent="0.3">
      <c r="A4234" s="1">
        <v>1232</v>
      </c>
      <c r="B4234" s="1" t="s">
        <v>6140</v>
      </c>
      <c r="C4234" s="1" t="s">
        <v>6272</v>
      </c>
      <c r="D4234" s="1" t="s">
        <v>8626</v>
      </c>
      <c r="E4234" s="1" t="s">
        <v>8627</v>
      </c>
      <c r="F4234" s="1" t="s">
        <v>346</v>
      </c>
      <c r="G4234" s="1"/>
      <c r="H4234" s="1" t="s">
        <v>9</v>
      </c>
    </row>
    <row r="4235" spans="1:8" x14ac:dyDescent="0.3">
      <c r="A4235" s="1">
        <v>1233</v>
      </c>
      <c r="B4235" s="1" t="s">
        <v>6140</v>
      </c>
      <c r="C4235" s="1" t="s">
        <v>212</v>
      </c>
      <c r="D4235" s="1" t="s">
        <v>8628</v>
      </c>
      <c r="E4235" s="1" t="s">
        <v>8629</v>
      </c>
      <c r="F4235" s="1" t="s">
        <v>346</v>
      </c>
      <c r="G4235" s="1"/>
      <c r="H4235" s="1" t="s">
        <v>9</v>
      </c>
    </row>
    <row r="4236" spans="1:8" x14ac:dyDescent="0.3">
      <c r="A4236" s="1">
        <v>1234</v>
      </c>
      <c r="B4236" s="1" t="s">
        <v>5556</v>
      </c>
      <c r="C4236" s="1" t="s">
        <v>5557</v>
      </c>
      <c r="D4236" s="1" t="s">
        <v>8630</v>
      </c>
      <c r="E4236" s="1" t="s">
        <v>8631</v>
      </c>
      <c r="F4236" s="1" t="s">
        <v>346</v>
      </c>
      <c r="G4236" s="1"/>
      <c r="H4236" s="1" t="s">
        <v>9</v>
      </c>
    </row>
    <row r="4237" spans="1:8" x14ac:dyDescent="0.3">
      <c r="A4237" s="1">
        <v>1235</v>
      </c>
      <c r="B4237" s="1" t="s">
        <v>6140</v>
      </c>
      <c r="C4237" s="1" t="s">
        <v>212</v>
      </c>
      <c r="D4237" s="1" t="s">
        <v>8632</v>
      </c>
      <c r="E4237" s="1" t="s">
        <v>8633</v>
      </c>
      <c r="F4237" s="1" t="s">
        <v>346</v>
      </c>
      <c r="G4237" s="1"/>
      <c r="H4237" s="1" t="s">
        <v>9</v>
      </c>
    </row>
    <row r="4238" spans="1:8" x14ac:dyDescent="0.3">
      <c r="A4238" s="1">
        <v>1236</v>
      </c>
      <c r="B4238" s="1" t="s">
        <v>825</v>
      </c>
      <c r="C4238" s="1" t="s">
        <v>6657</v>
      </c>
      <c r="D4238" s="1" t="s">
        <v>8634</v>
      </c>
      <c r="E4238" s="1" t="s">
        <v>8635</v>
      </c>
      <c r="F4238" s="1" t="s">
        <v>346</v>
      </c>
      <c r="G4238" s="1"/>
      <c r="H4238" s="1" t="s">
        <v>9</v>
      </c>
    </row>
    <row r="4239" spans="1:8" x14ac:dyDescent="0.3">
      <c r="A4239" s="1">
        <v>1237</v>
      </c>
      <c r="B4239" s="1" t="s">
        <v>6140</v>
      </c>
      <c r="C4239" s="1" t="s">
        <v>130</v>
      </c>
      <c r="D4239" s="1" t="s">
        <v>8636</v>
      </c>
      <c r="E4239" s="1" t="s">
        <v>8637</v>
      </c>
      <c r="F4239" s="1" t="s">
        <v>346</v>
      </c>
      <c r="G4239" s="1">
        <v>20</v>
      </c>
      <c r="H4239" s="1" t="s">
        <v>9</v>
      </c>
    </row>
    <row r="4240" spans="1:8" x14ac:dyDescent="0.3">
      <c r="A4240" s="1">
        <v>1238</v>
      </c>
      <c r="B4240" s="1" t="s">
        <v>6140</v>
      </c>
      <c r="C4240" s="1" t="s">
        <v>212</v>
      </c>
      <c r="D4240" s="1" t="s">
        <v>8638</v>
      </c>
      <c r="E4240" s="1" t="s">
        <v>8639</v>
      </c>
      <c r="F4240" s="1" t="s">
        <v>346</v>
      </c>
      <c r="G4240" s="1">
        <v>20</v>
      </c>
      <c r="H4240" s="1" t="s">
        <v>9</v>
      </c>
    </row>
    <row r="4241" spans="1:8" x14ac:dyDescent="0.3">
      <c r="A4241" s="1">
        <v>1239</v>
      </c>
      <c r="B4241" s="1" t="s">
        <v>6140</v>
      </c>
      <c r="C4241" s="1" t="s">
        <v>6615</v>
      </c>
      <c r="D4241" s="1" t="s">
        <v>8640</v>
      </c>
      <c r="E4241" s="1" t="s">
        <v>8641</v>
      </c>
      <c r="F4241" s="1" t="s">
        <v>346</v>
      </c>
      <c r="G4241" s="1"/>
      <c r="H4241" s="1" t="s">
        <v>9</v>
      </c>
    </row>
    <row r="4242" spans="1:8" x14ac:dyDescent="0.3">
      <c r="A4242" s="1">
        <v>1240</v>
      </c>
      <c r="B4242" s="1" t="s">
        <v>6140</v>
      </c>
      <c r="C4242" s="1" t="s">
        <v>6482</v>
      </c>
      <c r="D4242" s="1" t="s">
        <v>8642</v>
      </c>
      <c r="E4242" s="1" t="s">
        <v>8643</v>
      </c>
      <c r="F4242" s="1" t="s">
        <v>346</v>
      </c>
      <c r="G4242" s="1"/>
      <c r="H4242" s="1" t="s">
        <v>9</v>
      </c>
    </row>
    <row r="4243" spans="1:8" x14ac:dyDescent="0.3">
      <c r="A4243" s="1">
        <v>1241</v>
      </c>
      <c r="B4243" s="1" t="s">
        <v>6140</v>
      </c>
      <c r="C4243" s="1" t="s">
        <v>6615</v>
      </c>
      <c r="D4243" s="1" t="s">
        <v>8644</v>
      </c>
      <c r="E4243" s="1" t="s">
        <v>8645</v>
      </c>
      <c r="F4243" s="1" t="s">
        <v>346</v>
      </c>
      <c r="G4243" s="1">
        <v>20</v>
      </c>
      <c r="H4243" s="1" t="s">
        <v>9</v>
      </c>
    </row>
    <row r="4244" spans="1:8" x14ac:dyDescent="0.3">
      <c r="A4244" s="1">
        <v>1242</v>
      </c>
      <c r="B4244" s="1" t="s">
        <v>86</v>
      </c>
      <c r="C4244" s="1" t="s">
        <v>5726</v>
      </c>
      <c r="D4244" s="1" t="s">
        <v>8646</v>
      </c>
      <c r="E4244" s="1" t="s">
        <v>8647</v>
      </c>
      <c r="F4244" s="1" t="s">
        <v>346</v>
      </c>
      <c r="G4244" s="1"/>
      <c r="H4244" s="1" t="s">
        <v>117</v>
      </c>
    </row>
    <row r="4245" spans="1:8" x14ac:dyDescent="0.3">
      <c r="A4245" s="1">
        <v>1243</v>
      </c>
      <c r="B4245" s="1" t="s">
        <v>5556</v>
      </c>
      <c r="C4245" s="1" t="s">
        <v>4092</v>
      </c>
      <c r="D4245" s="1" t="s">
        <v>8648</v>
      </c>
      <c r="E4245" s="1" t="s">
        <v>8649</v>
      </c>
      <c r="F4245" s="1" t="s">
        <v>346</v>
      </c>
      <c r="G4245" s="1"/>
      <c r="H4245" s="1" t="s">
        <v>9</v>
      </c>
    </row>
    <row r="4246" spans="1:8" x14ac:dyDescent="0.3">
      <c r="A4246" s="1">
        <v>1244</v>
      </c>
      <c r="B4246" s="1" t="s">
        <v>5722</v>
      </c>
      <c r="C4246" s="1" t="s">
        <v>3478</v>
      </c>
      <c r="D4246" s="1" t="s">
        <v>8650</v>
      </c>
      <c r="E4246" s="1" t="s">
        <v>8651</v>
      </c>
      <c r="F4246" s="1" t="s">
        <v>346</v>
      </c>
      <c r="G4246" s="1"/>
      <c r="H4246" s="1" t="s">
        <v>9</v>
      </c>
    </row>
    <row r="4247" spans="1:8" x14ac:dyDescent="0.3">
      <c r="A4247" s="1">
        <v>1245</v>
      </c>
      <c r="B4247" s="1" t="s">
        <v>6140</v>
      </c>
      <c r="C4247" s="1" t="s">
        <v>6615</v>
      </c>
      <c r="D4247" s="1" t="s">
        <v>8652</v>
      </c>
      <c r="E4247" s="1" t="s">
        <v>8653</v>
      </c>
      <c r="F4247" s="1" t="s">
        <v>346</v>
      </c>
      <c r="G4247" s="1">
        <v>20</v>
      </c>
      <c r="H4247" s="1" t="s">
        <v>9</v>
      </c>
    </row>
    <row r="4248" spans="1:8" x14ac:dyDescent="0.3">
      <c r="A4248" s="1">
        <v>1246</v>
      </c>
      <c r="B4248" s="1" t="s">
        <v>6140</v>
      </c>
      <c r="C4248" s="1" t="s">
        <v>130</v>
      </c>
      <c r="D4248" s="1" t="s">
        <v>8654</v>
      </c>
      <c r="E4248" s="1" t="s">
        <v>8655</v>
      </c>
      <c r="F4248" s="1" t="s">
        <v>346</v>
      </c>
      <c r="G4248" s="1">
        <v>20</v>
      </c>
      <c r="H4248" s="1" t="s">
        <v>9</v>
      </c>
    </row>
    <row r="4249" spans="1:8" x14ac:dyDescent="0.3">
      <c r="A4249" s="1">
        <v>1247</v>
      </c>
      <c r="B4249" s="1" t="s">
        <v>6140</v>
      </c>
      <c r="C4249" s="1" t="s">
        <v>212</v>
      </c>
      <c r="D4249" s="1" t="s">
        <v>8656</v>
      </c>
      <c r="E4249" s="1" t="s">
        <v>8657</v>
      </c>
      <c r="F4249" s="1" t="s">
        <v>346</v>
      </c>
      <c r="G4249" s="1"/>
      <c r="H4249" s="1" t="s">
        <v>9</v>
      </c>
    </row>
    <row r="4250" spans="1:8" x14ac:dyDescent="0.3">
      <c r="A4250" s="1">
        <v>1248</v>
      </c>
      <c r="B4250" s="1" t="s">
        <v>6140</v>
      </c>
      <c r="C4250" s="1" t="s">
        <v>130</v>
      </c>
      <c r="D4250" s="1" t="s">
        <v>8658</v>
      </c>
      <c r="E4250" s="1" t="s">
        <v>8659</v>
      </c>
      <c r="F4250" s="1" t="s">
        <v>346</v>
      </c>
      <c r="G4250" s="1">
        <v>20</v>
      </c>
      <c r="H4250" s="1" t="s">
        <v>9</v>
      </c>
    </row>
    <row r="4251" spans="1:8" x14ac:dyDescent="0.3">
      <c r="A4251" s="1">
        <v>1249</v>
      </c>
      <c r="B4251" s="1" t="s">
        <v>5722</v>
      </c>
      <c r="C4251" s="1" t="s">
        <v>5723</v>
      </c>
      <c r="D4251" s="1" t="s">
        <v>8660</v>
      </c>
      <c r="E4251" s="1" t="s">
        <v>6907</v>
      </c>
      <c r="F4251" s="1" t="s">
        <v>346</v>
      </c>
      <c r="G4251" s="1"/>
      <c r="H4251" s="1" t="s">
        <v>9</v>
      </c>
    </row>
    <row r="4252" spans="1:8" x14ac:dyDescent="0.3">
      <c r="A4252" s="1">
        <v>1250</v>
      </c>
      <c r="B4252" s="1" t="s">
        <v>6140</v>
      </c>
      <c r="C4252" s="1" t="s">
        <v>212</v>
      </c>
      <c r="D4252" s="1" t="s">
        <v>8661</v>
      </c>
      <c r="E4252" s="1" t="s">
        <v>8662</v>
      </c>
      <c r="F4252" s="1" t="s">
        <v>346</v>
      </c>
      <c r="G4252" s="1"/>
      <c r="H4252" s="1" t="s">
        <v>9</v>
      </c>
    </row>
    <row r="4253" spans="1:8" x14ac:dyDescent="0.3">
      <c r="A4253" s="1">
        <v>1251</v>
      </c>
      <c r="B4253" s="1" t="s">
        <v>6140</v>
      </c>
      <c r="C4253" s="1" t="s">
        <v>1630</v>
      </c>
      <c r="D4253" s="1" t="s">
        <v>8663</v>
      </c>
      <c r="E4253" s="1" t="s">
        <v>8664</v>
      </c>
      <c r="F4253" s="1" t="s">
        <v>346</v>
      </c>
      <c r="G4253" s="1">
        <v>20</v>
      </c>
      <c r="H4253" s="1" t="s">
        <v>9</v>
      </c>
    </row>
    <row r="4254" spans="1:8" x14ac:dyDescent="0.3">
      <c r="A4254" s="1">
        <v>1252</v>
      </c>
      <c r="B4254" s="1" t="s">
        <v>6140</v>
      </c>
      <c r="C4254" s="1" t="s">
        <v>3373</v>
      </c>
      <c r="D4254" s="1" t="s">
        <v>8665</v>
      </c>
      <c r="E4254" s="1" t="s">
        <v>8666</v>
      </c>
      <c r="F4254" s="1" t="s">
        <v>346</v>
      </c>
      <c r="G4254" s="1"/>
      <c r="H4254" s="1" t="s">
        <v>9</v>
      </c>
    </row>
    <row r="4255" spans="1:8" x14ac:dyDescent="0.3">
      <c r="A4255" s="1">
        <v>1253</v>
      </c>
      <c r="B4255" s="1" t="s">
        <v>6140</v>
      </c>
      <c r="C4255" s="1" t="s">
        <v>130</v>
      </c>
      <c r="D4255" s="1" t="s">
        <v>8667</v>
      </c>
      <c r="E4255" s="1" t="s">
        <v>8668</v>
      </c>
      <c r="F4255" s="1" t="s">
        <v>346</v>
      </c>
      <c r="G4255" s="1">
        <v>20</v>
      </c>
      <c r="H4255" s="1" t="s">
        <v>9</v>
      </c>
    </row>
    <row r="4256" spans="1:8" x14ac:dyDescent="0.3">
      <c r="A4256" s="1">
        <v>1254</v>
      </c>
      <c r="B4256" s="1" t="s">
        <v>6140</v>
      </c>
      <c r="C4256" s="1" t="s">
        <v>529</v>
      </c>
      <c r="D4256" s="1" t="s">
        <v>8669</v>
      </c>
      <c r="E4256" s="1" t="s">
        <v>8670</v>
      </c>
      <c r="F4256" s="1" t="s">
        <v>346</v>
      </c>
      <c r="G4256" s="1"/>
      <c r="H4256" s="1" t="s">
        <v>9</v>
      </c>
    </row>
    <row r="4257" spans="1:8" x14ac:dyDescent="0.3">
      <c r="A4257" s="1">
        <v>1255</v>
      </c>
      <c r="B4257" s="1" t="s">
        <v>5603</v>
      </c>
      <c r="C4257" s="1" t="s">
        <v>4249</v>
      </c>
      <c r="D4257" s="1" t="s">
        <v>8671</v>
      </c>
      <c r="E4257" s="1" t="s">
        <v>8672</v>
      </c>
      <c r="F4257" s="1" t="s">
        <v>346</v>
      </c>
      <c r="G4257" s="1"/>
      <c r="H4257" s="1" t="s">
        <v>9</v>
      </c>
    </row>
    <row r="4258" spans="1:8" x14ac:dyDescent="0.3">
      <c r="A4258" s="1">
        <v>1256</v>
      </c>
      <c r="B4258" s="1" t="s">
        <v>6140</v>
      </c>
      <c r="C4258" s="1" t="s">
        <v>3926</v>
      </c>
      <c r="D4258" s="1" t="s">
        <v>8673</v>
      </c>
      <c r="E4258" s="1" t="s">
        <v>8674</v>
      </c>
      <c r="F4258" s="1" t="s">
        <v>346</v>
      </c>
      <c r="G4258" s="1"/>
      <c r="H4258" s="1" t="s">
        <v>9</v>
      </c>
    </row>
    <row r="4259" spans="1:8" x14ac:dyDescent="0.3">
      <c r="A4259" s="1">
        <v>1257</v>
      </c>
      <c r="B4259" s="1" t="s">
        <v>6140</v>
      </c>
      <c r="C4259" s="1" t="s">
        <v>6615</v>
      </c>
      <c r="D4259" s="1" t="s">
        <v>8675</v>
      </c>
      <c r="E4259" s="1" t="s">
        <v>8676</v>
      </c>
      <c r="F4259" s="1" t="s">
        <v>346</v>
      </c>
      <c r="G4259" s="1">
        <v>20</v>
      </c>
      <c r="H4259" s="1" t="s">
        <v>9</v>
      </c>
    </row>
    <row r="4260" spans="1:8" x14ac:dyDescent="0.3">
      <c r="A4260" s="1">
        <v>1258</v>
      </c>
      <c r="B4260" s="1" t="s">
        <v>6140</v>
      </c>
      <c r="C4260" s="1" t="s">
        <v>130</v>
      </c>
      <c r="D4260" s="1" t="s">
        <v>8677</v>
      </c>
      <c r="E4260" s="1" t="s">
        <v>8678</v>
      </c>
      <c r="F4260" s="1" t="s">
        <v>346</v>
      </c>
      <c r="G4260" s="1">
        <v>20</v>
      </c>
      <c r="H4260" s="1" t="s">
        <v>9</v>
      </c>
    </row>
    <row r="4261" spans="1:8" x14ac:dyDescent="0.3">
      <c r="A4261" s="1">
        <v>1259</v>
      </c>
      <c r="B4261" s="1" t="s">
        <v>657</v>
      </c>
      <c r="C4261" s="1" t="s">
        <v>30</v>
      </c>
      <c r="D4261" s="1" t="s">
        <v>8679</v>
      </c>
      <c r="E4261" s="1" t="s">
        <v>8680</v>
      </c>
      <c r="F4261" s="1" t="s">
        <v>346</v>
      </c>
      <c r="G4261" s="1">
        <v>450</v>
      </c>
      <c r="H4261" s="1" t="s">
        <v>9</v>
      </c>
    </row>
    <row r="4262" spans="1:8" x14ac:dyDescent="0.3">
      <c r="A4262" s="1">
        <v>1260</v>
      </c>
      <c r="B4262" s="1" t="s">
        <v>6140</v>
      </c>
      <c r="C4262" s="1" t="s">
        <v>3373</v>
      </c>
      <c r="D4262" s="1" t="s">
        <v>8681</v>
      </c>
      <c r="E4262" s="1" t="s">
        <v>8682</v>
      </c>
      <c r="F4262" s="1" t="s">
        <v>346</v>
      </c>
      <c r="G4262" s="1"/>
      <c r="H4262" s="1" t="s">
        <v>9</v>
      </c>
    </row>
    <row r="4263" spans="1:8" x14ac:dyDescent="0.3">
      <c r="A4263" s="1">
        <v>1261</v>
      </c>
      <c r="B4263" s="1" t="s">
        <v>6140</v>
      </c>
      <c r="C4263" s="1" t="s">
        <v>212</v>
      </c>
      <c r="D4263" s="1" t="s">
        <v>8683</v>
      </c>
      <c r="E4263" s="1" t="s">
        <v>8684</v>
      </c>
      <c r="F4263" s="1" t="s">
        <v>346</v>
      </c>
      <c r="G4263" s="1">
        <v>20</v>
      </c>
      <c r="H4263" s="1" t="s">
        <v>9</v>
      </c>
    </row>
    <row r="4264" spans="1:8" x14ac:dyDescent="0.3">
      <c r="A4264" s="1">
        <v>1262</v>
      </c>
      <c r="B4264" s="1" t="s">
        <v>6140</v>
      </c>
      <c r="C4264" s="1" t="s">
        <v>6615</v>
      </c>
      <c r="D4264" s="1" t="s">
        <v>8685</v>
      </c>
      <c r="E4264" s="1" t="s">
        <v>8686</v>
      </c>
      <c r="F4264" s="1" t="s">
        <v>346</v>
      </c>
      <c r="G4264" s="1"/>
      <c r="H4264" s="1" t="s">
        <v>9</v>
      </c>
    </row>
    <row r="4265" spans="1:8" x14ac:dyDescent="0.3">
      <c r="A4265" s="1">
        <v>1263</v>
      </c>
      <c r="B4265" s="1" t="s">
        <v>6140</v>
      </c>
      <c r="C4265" s="1" t="s">
        <v>130</v>
      </c>
      <c r="D4265" s="1" t="s">
        <v>8687</v>
      </c>
      <c r="E4265" s="1" t="s">
        <v>8688</v>
      </c>
      <c r="F4265" s="1" t="s">
        <v>346</v>
      </c>
      <c r="G4265" s="1">
        <v>20</v>
      </c>
      <c r="H4265" s="1" t="s">
        <v>257</v>
      </c>
    </row>
    <row r="4266" spans="1:8" x14ac:dyDescent="0.3">
      <c r="A4266" s="1">
        <v>1264</v>
      </c>
      <c r="B4266" s="1" t="s">
        <v>6140</v>
      </c>
      <c r="C4266" s="1" t="s">
        <v>6615</v>
      </c>
      <c r="D4266" s="1" t="s">
        <v>8689</v>
      </c>
      <c r="E4266" s="1" t="s">
        <v>8690</v>
      </c>
      <c r="F4266" s="1" t="s">
        <v>346</v>
      </c>
      <c r="G4266" s="1"/>
      <c r="H4266" s="1" t="s">
        <v>9</v>
      </c>
    </row>
    <row r="4267" spans="1:8" x14ac:dyDescent="0.3">
      <c r="A4267" s="1">
        <v>1265</v>
      </c>
      <c r="B4267" s="1" t="s">
        <v>6140</v>
      </c>
      <c r="C4267" s="1" t="s">
        <v>1630</v>
      </c>
      <c r="D4267" s="1" t="s">
        <v>8691</v>
      </c>
      <c r="E4267" s="1" t="s">
        <v>8692</v>
      </c>
      <c r="F4267" s="1" t="s">
        <v>346</v>
      </c>
      <c r="G4267" s="1">
        <v>20</v>
      </c>
      <c r="H4267" s="1" t="s">
        <v>9</v>
      </c>
    </row>
    <row r="4268" spans="1:8" x14ac:dyDescent="0.3">
      <c r="A4268" s="1">
        <v>1266</v>
      </c>
      <c r="B4268" s="1" t="s">
        <v>6140</v>
      </c>
      <c r="C4268" s="1" t="s">
        <v>6795</v>
      </c>
      <c r="D4268" s="1" t="s">
        <v>8693</v>
      </c>
      <c r="E4268" s="1" t="s">
        <v>8694</v>
      </c>
      <c r="F4268" s="1" t="s">
        <v>346</v>
      </c>
      <c r="G4268" s="1"/>
      <c r="H4268" s="1" t="s">
        <v>9</v>
      </c>
    </row>
    <row r="4269" spans="1:8" x14ac:dyDescent="0.3">
      <c r="A4269" s="1">
        <v>1267</v>
      </c>
      <c r="B4269" s="1" t="s">
        <v>6140</v>
      </c>
      <c r="C4269" s="1" t="s">
        <v>6272</v>
      </c>
      <c r="D4269" s="1" t="s">
        <v>8695</v>
      </c>
      <c r="E4269" s="1" t="s">
        <v>8696</v>
      </c>
      <c r="F4269" s="1" t="s">
        <v>346</v>
      </c>
      <c r="G4269" s="1"/>
      <c r="H4269" s="1" t="s">
        <v>9</v>
      </c>
    </row>
    <row r="4270" spans="1:8" x14ac:dyDescent="0.3">
      <c r="A4270" s="1">
        <v>1268</v>
      </c>
      <c r="B4270" s="1" t="s">
        <v>6140</v>
      </c>
      <c r="C4270" s="1" t="s">
        <v>130</v>
      </c>
      <c r="D4270" s="1" t="s">
        <v>8697</v>
      </c>
      <c r="E4270" s="1" t="s">
        <v>8698</v>
      </c>
      <c r="F4270" s="1" t="s">
        <v>346</v>
      </c>
      <c r="G4270" s="1">
        <v>20</v>
      </c>
      <c r="H4270" s="1" t="s">
        <v>9</v>
      </c>
    </row>
    <row r="4271" spans="1:8" x14ac:dyDescent="0.3">
      <c r="A4271" s="1">
        <v>1269</v>
      </c>
      <c r="B4271" s="1" t="s">
        <v>5603</v>
      </c>
      <c r="C4271" s="1" t="s">
        <v>11</v>
      </c>
      <c r="D4271" s="1" t="s">
        <v>8699</v>
      </c>
      <c r="E4271" s="1" t="s">
        <v>8700</v>
      </c>
      <c r="F4271" s="1" t="s">
        <v>346</v>
      </c>
      <c r="G4271" s="1"/>
      <c r="H4271" s="1" t="s">
        <v>9</v>
      </c>
    </row>
    <row r="4272" spans="1:8" x14ac:dyDescent="0.3">
      <c r="A4272" s="1">
        <v>1270</v>
      </c>
      <c r="B4272" s="1" t="s">
        <v>6140</v>
      </c>
      <c r="C4272" s="1" t="s">
        <v>3926</v>
      </c>
      <c r="D4272" s="1" t="s">
        <v>8701</v>
      </c>
      <c r="E4272" s="1" t="s">
        <v>8702</v>
      </c>
      <c r="F4272" s="1" t="s">
        <v>346</v>
      </c>
      <c r="G4272" s="1"/>
      <c r="H4272" s="1" t="s">
        <v>9</v>
      </c>
    </row>
    <row r="4273" spans="1:8" x14ac:dyDescent="0.3">
      <c r="A4273" s="1">
        <v>1271</v>
      </c>
      <c r="B4273" s="1" t="s">
        <v>6140</v>
      </c>
      <c r="C4273" s="1" t="s">
        <v>1630</v>
      </c>
      <c r="D4273" s="1" t="s">
        <v>8703</v>
      </c>
      <c r="E4273" s="1" t="s">
        <v>8704</v>
      </c>
      <c r="F4273" s="1" t="s">
        <v>346</v>
      </c>
      <c r="G4273" s="1">
        <v>20</v>
      </c>
      <c r="H4273" s="1" t="s">
        <v>9</v>
      </c>
    </row>
    <row r="4274" spans="1:8" x14ac:dyDescent="0.3">
      <c r="A4274" s="1">
        <v>1272</v>
      </c>
      <c r="B4274" s="1" t="s">
        <v>6140</v>
      </c>
      <c r="C4274" s="1" t="s">
        <v>6482</v>
      </c>
      <c r="D4274" s="1" t="s">
        <v>8705</v>
      </c>
      <c r="E4274" s="1" t="s">
        <v>8706</v>
      </c>
      <c r="F4274" s="1" t="s">
        <v>346</v>
      </c>
      <c r="G4274" s="1"/>
      <c r="H4274" s="1" t="s">
        <v>9</v>
      </c>
    </row>
    <row r="4275" spans="1:8" x14ac:dyDescent="0.3">
      <c r="A4275" s="1">
        <v>1273</v>
      </c>
      <c r="B4275" s="1" t="s">
        <v>6140</v>
      </c>
      <c r="C4275" s="1" t="s">
        <v>6795</v>
      </c>
      <c r="D4275" s="1" t="s">
        <v>8707</v>
      </c>
      <c r="E4275" s="1" t="s">
        <v>8708</v>
      </c>
      <c r="F4275" s="1" t="s">
        <v>346</v>
      </c>
      <c r="G4275" s="1"/>
      <c r="H4275" s="1" t="s">
        <v>9</v>
      </c>
    </row>
    <row r="4276" spans="1:8" x14ac:dyDescent="0.3">
      <c r="A4276" s="1">
        <v>1274</v>
      </c>
      <c r="B4276" s="1" t="s">
        <v>6140</v>
      </c>
      <c r="C4276" s="1" t="s">
        <v>6615</v>
      </c>
      <c r="D4276" s="1" t="s">
        <v>8709</v>
      </c>
      <c r="E4276" s="1" t="s">
        <v>8710</v>
      </c>
      <c r="F4276" s="1" t="s">
        <v>346</v>
      </c>
      <c r="G4276" s="1">
        <v>20</v>
      </c>
      <c r="H4276" s="1" t="s">
        <v>9</v>
      </c>
    </row>
    <row r="4277" spans="1:8" x14ac:dyDescent="0.3">
      <c r="A4277" s="1">
        <v>1275</v>
      </c>
      <c r="B4277" s="1" t="s">
        <v>5722</v>
      </c>
      <c r="C4277" s="1" t="s">
        <v>4249</v>
      </c>
      <c r="D4277" s="1" t="s">
        <v>8711</v>
      </c>
      <c r="E4277" s="1" t="s">
        <v>8712</v>
      </c>
      <c r="F4277" s="1" t="s">
        <v>346</v>
      </c>
      <c r="G4277" s="1"/>
      <c r="H4277" s="1" t="s">
        <v>9</v>
      </c>
    </row>
    <row r="4278" spans="1:8" x14ac:dyDescent="0.3">
      <c r="A4278" s="1">
        <v>1276</v>
      </c>
      <c r="B4278" s="1" t="s">
        <v>5556</v>
      </c>
      <c r="C4278" s="1" t="s">
        <v>4149</v>
      </c>
      <c r="D4278" s="1" t="s">
        <v>8713</v>
      </c>
      <c r="E4278" s="1" t="s">
        <v>8714</v>
      </c>
      <c r="F4278" s="1" t="s">
        <v>346</v>
      </c>
      <c r="G4278" s="1"/>
      <c r="H4278" s="1" t="s">
        <v>9</v>
      </c>
    </row>
    <row r="4279" spans="1:8" x14ac:dyDescent="0.3">
      <c r="A4279" s="1">
        <v>1277</v>
      </c>
      <c r="B4279" s="1" t="s">
        <v>3891</v>
      </c>
      <c r="C4279" s="1" t="s">
        <v>714</v>
      </c>
      <c r="D4279" s="1" t="s">
        <v>8715</v>
      </c>
      <c r="E4279" s="1" t="s">
        <v>8716</v>
      </c>
      <c r="F4279" s="1" t="s">
        <v>346</v>
      </c>
      <c r="G4279" s="1"/>
      <c r="H4279" s="1" t="s">
        <v>9</v>
      </c>
    </row>
    <row r="4280" spans="1:8" x14ac:dyDescent="0.3">
      <c r="A4280" s="1">
        <v>1278</v>
      </c>
      <c r="B4280" s="1" t="s">
        <v>6140</v>
      </c>
      <c r="C4280" s="1" t="s">
        <v>3038</v>
      </c>
      <c r="D4280" s="1" t="s">
        <v>8717</v>
      </c>
      <c r="E4280" s="1" t="s">
        <v>8718</v>
      </c>
      <c r="F4280" s="1" t="s">
        <v>346</v>
      </c>
      <c r="G4280" s="1"/>
      <c r="H4280" s="1" t="s">
        <v>9</v>
      </c>
    </row>
    <row r="4281" spans="1:8" x14ac:dyDescent="0.3">
      <c r="A4281" s="1">
        <v>1279</v>
      </c>
      <c r="B4281" s="1" t="s">
        <v>6140</v>
      </c>
      <c r="C4281" s="1" t="s">
        <v>130</v>
      </c>
      <c r="D4281" s="1" t="s">
        <v>8719</v>
      </c>
      <c r="E4281" s="1" t="s">
        <v>8720</v>
      </c>
      <c r="F4281" s="1" t="s">
        <v>346</v>
      </c>
      <c r="G4281" s="1">
        <v>20</v>
      </c>
      <c r="H4281" s="1" t="s">
        <v>9</v>
      </c>
    </row>
    <row r="4282" spans="1:8" x14ac:dyDescent="0.3">
      <c r="A4282" s="1">
        <v>1280</v>
      </c>
      <c r="B4282" s="1" t="s">
        <v>6140</v>
      </c>
      <c r="C4282" s="1" t="s">
        <v>212</v>
      </c>
      <c r="D4282" s="1" t="s">
        <v>8721</v>
      </c>
      <c r="E4282" s="1" t="s">
        <v>8722</v>
      </c>
      <c r="F4282" s="1" t="s">
        <v>346</v>
      </c>
      <c r="G4282" s="1">
        <v>20</v>
      </c>
      <c r="H4282" s="1" t="s">
        <v>9</v>
      </c>
    </row>
    <row r="4283" spans="1:8" x14ac:dyDescent="0.3">
      <c r="A4283" s="1">
        <v>1281</v>
      </c>
      <c r="B4283" s="1" t="s">
        <v>6140</v>
      </c>
      <c r="C4283" s="1" t="s">
        <v>3373</v>
      </c>
      <c r="D4283" s="1" t="s">
        <v>8723</v>
      </c>
      <c r="E4283" s="1" t="s">
        <v>8724</v>
      </c>
      <c r="F4283" s="1" t="s">
        <v>346</v>
      </c>
      <c r="G4283" s="1"/>
      <c r="H4283" s="1" t="s">
        <v>9</v>
      </c>
    </row>
    <row r="4284" spans="1:8" x14ac:dyDescent="0.3">
      <c r="A4284" s="1">
        <v>1282</v>
      </c>
      <c r="B4284" s="1" t="s">
        <v>60</v>
      </c>
      <c r="C4284" s="1" t="s">
        <v>61</v>
      </c>
      <c r="D4284" s="1" t="s">
        <v>8725</v>
      </c>
      <c r="E4284" s="1" t="s">
        <v>8726</v>
      </c>
      <c r="F4284" s="1" t="s">
        <v>346</v>
      </c>
      <c r="G4284" s="1"/>
      <c r="H4284" s="1" t="s">
        <v>9</v>
      </c>
    </row>
    <row r="4285" spans="1:8" x14ac:dyDescent="0.3">
      <c r="A4285" s="1">
        <v>1283</v>
      </c>
      <c r="B4285" s="1" t="s">
        <v>6140</v>
      </c>
      <c r="C4285" s="1" t="s">
        <v>3373</v>
      </c>
      <c r="D4285" s="1" t="s">
        <v>8727</v>
      </c>
      <c r="E4285" s="1" t="s">
        <v>8728</v>
      </c>
      <c r="F4285" s="1" t="s">
        <v>346</v>
      </c>
      <c r="G4285" s="1"/>
      <c r="H4285" s="1" t="s">
        <v>9</v>
      </c>
    </row>
    <row r="4286" spans="1:8" x14ac:dyDescent="0.3">
      <c r="A4286" s="1">
        <v>1284</v>
      </c>
      <c r="B4286" s="1" t="s">
        <v>6140</v>
      </c>
      <c r="C4286" s="1" t="s">
        <v>3926</v>
      </c>
      <c r="D4286" s="1" t="s">
        <v>8729</v>
      </c>
      <c r="E4286" s="1" t="s">
        <v>8730</v>
      </c>
      <c r="F4286" s="1" t="s">
        <v>346</v>
      </c>
      <c r="G4286" s="1"/>
      <c r="H4286" s="1" t="s">
        <v>9</v>
      </c>
    </row>
    <row r="4287" spans="1:8" x14ac:dyDescent="0.3">
      <c r="A4287" s="1">
        <v>1285</v>
      </c>
      <c r="B4287" s="1" t="s">
        <v>6140</v>
      </c>
      <c r="C4287" s="1" t="s">
        <v>212</v>
      </c>
      <c r="D4287" s="1" t="s">
        <v>8731</v>
      </c>
      <c r="E4287" s="1" t="s">
        <v>8732</v>
      </c>
      <c r="F4287" s="1" t="s">
        <v>346</v>
      </c>
      <c r="G4287" s="1"/>
      <c r="H4287" s="1" t="s">
        <v>9</v>
      </c>
    </row>
    <row r="4288" spans="1:8" x14ac:dyDescent="0.3">
      <c r="A4288" s="1">
        <v>1286</v>
      </c>
      <c r="B4288" s="1" t="s">
        <v>6140</v>
      </c>
      <c r="C4288" s="1" t="s">
        <v>212</v>
      </c>
      <c r="D4288" s="1" t="s">
        <v>8733</v>
      </c>
      <c r="E4288" s="1" t="s">
        <v>8734</v>
      </c>
      <c r="F4288" s="1" t="s">
        <v>346</v>
      </c>
      <c r="G4288" s="1"/>
      <c r="H4288" s="1" t="s">
        <v>9</v>
      </c>
    </row>
    <row r="4289" spans="1:8" x14ac:dyDescent="0.3">
      <c r="A4289" s="1">
        <v>1287</v>
      </c>
      <c r="B4289" s="1" t="s">
        <v>6140</v>
      </c>
      <c r="C4289" s="1" t="s">
        <v>1630</v>
      </c>
      <c r="D4289" s="1" t="s">
        <v>8735</v>
      </c>
      <c r="E4289" s="1" t="s">
        <v>8736</v>
      </c>
      <c r="F4289" s="1" t="s">
        <v>346</v>
      </c>
      <c r="G4289" s="1">
        <v>20</v>
      </c>
      <c r="H4289" s="1" t="s">
        <v>9</v>
      </c>
    </row>
    <row r="4290" spans="1:8" x14ac:dyDescent="0.3">
      <c r="A4290" s="1">
        <v>1288</v>
      </c>
      <c r="B4290" s="1" t="s">
        <v>6140</v>
      </c>
      <c r="C4290" s="1" t="s">
        <v>4483</v>
      </c>
      <c r="D4290" s="1" t="s">
        <v>8737</v>
      </c>
      <c r="E4290" s="1" t="s">
        <v>8738</v>
      </c>
      <c r="F4290" s="1" t="s">
        <v>346</v>
      </c>
      <c r="G4290" s="1"/>
      <c r="H4290" s="1" t="s">
        <v>257</v>
      </c>
    </row>
    <row r="4291" spans="1:8" x14ac:dyDescent="0.3">
      <c r="A4291" s="1">
        <v>1289</v>
      </c>
      <c r="B4291" s="1" t="s">
        <v>6140</v>
      </c>
      <c r="C4291" s="1" t="s">
        <v>3373</v>
      </c>
      <c r="D4291" s="1" t="s">
        <v>8739</v>
      </c>
      <c r="E4291" s="1" t="s">
        <v>8740</v>
      </c>
      <c r="F4291" s="1" t="s">
        <v>346</v>
      </c>
      <c r="G4291" s="1"/>
      <c r="H4291" s="1" t="s">
        <v>9</v>
      </c>
    </row>
    <row r="4292" spans="1:8" x14ac:dyDescent="0.3">
      <c r="A4292" s="1">
        <v>1290</v>
      </c>
      <c r="B4292" s="1" t="s">
        <v>6140</v>
      </c>
      <c r="C4292" s="1" t="s">
        <v>130</v>
      </c>
      <c r="D4292" s="1" t="s">
        <v>8741</v>
      </c>
      <c r="E4292" s="1" t="s">
        <v>8742</v>
      </c>
      <c r="F4292" s="1" t="s">
        <v>346</v>
      </c>
      <c r="G4292" s="1">
        <v>20</v>
      </c>
      <c r="H4292" s="1" t="s">
        <v>9</v>
      </c>
    </row>
    <row r="4293" spans="1:8" x14ac:dyDescent="0.3">
      <c r="A4293" s="1">
        <v>1291</v>
      </c>
      <c r="B4293" s="1" t="s">
        <v>6140</v>
      </c>
      <c r="C4293" s="1" t="s">
        <v>6615</v>
      </c>
      <c r="D4293" s="1" t="s">
        <v>8743</v>
      </c>
      <c r="E4293" s="1" t="s">
        <v>8744</v>
      </c>
      <c r="F4293" s="1" t="s">
        <v>346</v>
      </c>
      <c r="G4293" s="1">
        <v>20</v>
      </c>
      <c r="H4293" s="1" t="s">
        <v>9</v>
      </c>
    </row>
    <row r="4294" spans="1:8" x14ac:dyDescent="0.3">
      <c r="A4294" s="1">
        <v>1292</v>
      </c>
      <c r="B4294" s="1" t="s">
        <v>6140</v>
      </c>
      <c r="C4294" s="1" t="s">
        <v>3373</v>
      </c>
      <c r="D4294" s="1" t="s">
        <v>8745</v>
      </c>
      <c r="E4294" s="1" t="s">
        <v>8746</v>
      </c>
      <c r="F4294" s="1" t="s">
        <v>346</v>
      </c>
      <c r="G4294" s="1"/>
      <c r="H4294" s="1" t="s">
        <v>9</v>
      </c>
    </row>
    <row r="4295" spans="1:8" x14ac:dyDescent="0.3">
      <c r="A4295" s="1">
        <v>1293</v>
      </c>
      <c r="B4295" s="1" t="s">
        <v>6140</v>
      </c>
      <c r="C4295" s="1" t="s">
        <v>6615</v>
      </c>
      <c r="D4295" s="1" t="s">
        <v>8747</v>
      </c>
      <c r="E4295" s="1" t="s">
        <v>8748</v>
      </c>
      <c r="F4295" s="1" t="s">
        <v>346</v>
      </c>
      <c r="G4295" s="1"/>
      <c r="H4295" s="1" t="s">
        <v>9</v>
      </c>
    </row>
    <row r="4296" spans="1:8" x14ac:dyDescent="0.3">
      <c r="A4296" s="1">
        <v>1294</v>
      </c>
      <c r="B4296" s="1" t="s">
        <v>6140</v>
      </c>
      <c r="C4296" s="1" t="s">
        <v>6615</v>
      </c>
      <c r="D4296" s="1" t="s">
        <v>8749</v>
      </c>
      <c r="E4296" s="1" t="s">
        <v>8750</v>
      </c>
      <c r="F4296" s="1" t="s">
        <v>346</v>
      </c>
      <c r="G4296" s="1">
        <v>20</v>
      </c>
      <c r="H4296" s="1" t="s">
        <v>9</v>
      </c>
    </row>
    <row r="4297" spans="1:8" x14ac:dyDescent="0.3">
      <c r="A4297" s="1">
        <v>1295</v>
      </c>
      <c r="B4297" s="1" t="s">
        <v>6140</v>
      </c>
      <c r="C4297" s="1" t="s">
        <v>6615</v>
      </c>
      <c r="D4297" s="1" t="s">
        <v>8751</v>
      </c>
      <c r="E4297" s="1" t="s">
        <v>8752</v>
      </c>
      <c r="F4297" s="1" t="s">
        <v>346</v>
      </c>
      <c r="G4297" s="1">
        <v>20</v>
      </c>
      <c r="H4297" s="1" t="s">
        <v>9</v>
      </c>
    </row>
    <row r="4298" spans="1:8" x14ac:dyDescent="0.3">
      <c r="A4298" s="1">
        <v>1296</v>
      </c>
      <c r="B4298" s="1" t="s">
        <v>6140</v>
      </c>
      <c r="C4298" s="1" t="s">
        <v>6272</v>
      </c>
      <c r="D4298" s="1" t="s">
        <v>8753</v>
      </c>
      <c r="E4298" s="1" t="s">
        <v>8754</v>
      </c>
      <c r="F4298" s="1" t="s">
        <v>346</v>
      </c>
      <c r="G4298" s="1"/>
      <c r="H4298" s="1" t="s">
        <v>9</v>
      </c>
    </row>
    <row r="4299" spans="1:8" x14ac:dyDescent="0.3">
      <c r="A4299" s="1">
        <v>1297</v>
      </c>
      <c r="B4299" s="1" t="s">
        <v>6140</v>
      </c>
      <c r="C4299" s="1" t="s">
        <v>130</v>
      </c>
      <c r="D4299" s="1" t="s">
        <v>8755</v>
      </c>
      <c r="E4299" s="1" t="s">
        <v>8756</v>
      </c>
      <c r="F4299" s="1" t="s">
        <v>346</v>
      </c>
      <c r="G4299" s="1"/>
      <c r="H4299" s="1" t="s">
        <v>9</v>
      </c>
    </row>
    <row r="4300" spans="1:8" x14ac:dyDescent="0.3">
      <c r="A4300" s="1">
        <v>1298</v>
      </c>
      <c r="B4300" s="1" t="s">
        <v>6140</v>
      </c>
      <c r="C4300" s="1" t="s">
        <v>3373</v>
      </c>
      <c r="D4300" s="1" t="s">
        <v>8757</v>
      </c>
      <c r="E4300" s="1" t="s">
        <v>8758</v>
      </c>
      <c r="F4300" s="1" t="s">
        <v>346</v>
      </c>
      <c r="G4300" s="1"/>
      <c r="H4300" s="1" t="s">
        <v>117</v>
      </c>
    </row>
    <row r="4301" spans="1:8" x14ac:dyDescent="0.3">
      <c r="A4301" s="1">
        <v>1299</v>
      </c>
      <c r="B4301" s="1" t="s">
        <v>6140</v>
      </c>
      <c r="C4301" s="1" t="s">
        <v>212</v>
      </c>
      <c r="D4301" s="1" t="s">
        <v>8759</v>
      </c>
      <c r="E4301" s="1" t="s">
        <v>8760</v>
      </c>
      <c r="F4301" s="1" t="s">
        <v>346</v>
      </c>
      <c r="G4301" s="1">
        <v>20</v>
      </c>
      <c r="H4301" s="1" t="s">
        <v>9</v>
      </c>
    </row>
    <row r="4302" spans="1:8" x14ac:dyDescent="0.3">
      <c r="A4302" s="1">
        <v>1300</v>
      </c>
      <c r="B4302" s="1" t="s">
        <v>5603</v>
      </c>
      <c r="C4302" s="1" t="s">
        <v>4249</v>
      </c>
      <c r="D4302" s="1" t="s">
        <v>8761</v>
      </c>
      <c r="E4302" s="1" t="s">
        <v>8762</v>
      </c>
      <c r="F4302" s="1" t="s">
        <v>346</v>
      </c>
      <c r="G4302" s="1"/>
      <c r="H4302" s="1" t="s">
        <v>9</v>
      </c>
    </row>
    <row r="4303" spans="1:8" x14ac:dyDescent="0.3">
      <c r="A4303" s="1">
        <v>1301</v>
      </c>
      <c r="B4303" s="1" t="s">
        <v>6140</v>
      </c>
      <c r="C4303" s="1" t="s">
        <v>3373</v>
      </c>
      <c r="D4303" s="1" t="s">
        <v>8763</v>
      </c>
      <c r="E4303" s="1" t="s">
        <v>8764</v>
      </c>
      <c r="F4303" s="1" t="s">
        <v>346</v>
      </c>
      <c r="G4303" s="1"/>
      <c r="H4303" s="1" t="s">
        <v>9</v>
      </c>
    </row>
    <row r="4304" spans="1:8" x14ac:dyDescent="0.3">
      <c r="A4304" s="1">
        <v>1302</v>
      </c>
      <c r="B4304" s="1" t="s">
        <v>5556</v>
      </c>
      <c r="C4304" s="1" t="s">
        <v>5557</v>
      </c>
      <c r="D4304" s="1" t="s">
        <v>8765</v>
      </c>
      <c r="E4304" s="1" t="s">
        <v>8766</v>
      </c>
      <c r="F4304" s="1" t="s">
        <v>346</v>
      </c>
      <c r="G4304" s="1"/>
      <c r="H4304" s="1" t="s">
        <v>257</v>
      </c>
    </row>
    <row r="4305" spans="1:8" x14ac:dyDescent="0.3">
      <c r="A4305" s="1">
        <v>1303</v>
      </c>
      <c r="B4305" s="1" t="s">
        <v>5556</v>
      </c>
      <c r="C4305" s="1" t="s">
        <v>4092</v>
      </c>
      <c r="D4305" s="1" t="s">
        <v>8767</v>
      </c>
      <c r="E4305" s="1" t="s">
        <v>8768</v>
      </c>
      <c r="F4305" s="1" t="s">
        <v>346</v>
      </c>
      <c r="G4305" s="1"/>
      <c r="H4305" s="1" t="s">
        <v>9</v>
      </c>
    </row>
    <row r="4306" spans="1:8" x14ac:dyDescent="0.3">
      <c r="A4306" s="1">
        <v>1304</v>
      </c>
      <c r="B4306" s="1" t="s">
        <v>6140</v>
      </c>
      <c r="C4306" s="1" t="s">
        <v>6899</v>
      </c>
      <c r="D4306" s="1" t="s">
        <v>8769</v>
      </c>
      <c r="E4306" s="1" t="s">
        <v>8770</v>
      </c>
      <c r="F4306" s="1" t="s">
        <v>346</v>
      </c>
      <c r="G4306" s="1"/>
      <c r="H4306" s="1" t="s">
        <v>9</v>
      </c>
    </row>
    <row r="4307" spans="1:8" x14ac:dyDescent="0.3">
      <c r="A4307" s="1">
        <v>1305</v>
      </c>
      <c r="B4307" s="1" t="s">
        <v>6140</v>
      </c>
      <c r="C4307" s="1" t="s">
        <v>3373</v>
      </c>
      <c r="D4307" s="1" t="s">
        <v>8771</v>
      </c>
      <c r="E4307" s="1" t="s">
        <v>8772</v>
      </c>
      <c r="F4307" s="1" t="s">
        <v>346</v>
      </c>
      <c r="G4307" s="1"/>
      <c r="H4307" s="1" t="s">
        <v>9</v>
      </c>
    </row>
    <row r="4308" spans="1:8" x14ac:dyDescent="0.3">
      <c r="A4308" s="1">
        <v>1306</v>
      </c>
      <c r="B4308" s="1" t="s">
        <v>6140</v>
      </c>
      <c r="C4308" s="1" t="s">
        <v>212</v>
      </c>
      <c r="D4308" s="1" t="s">
        <v>8773</v>
      </c>
      <c r="E4308" s="1" t="s">
        <v>8774</v>
      </c>
      <c r="F4308" s="1" t="s">
        <v>346</v>
      </c>
      <c r="G4308" s="1">
        <v>20</v>
      </c>
      <c r="H4308" s="1" t="s">
        <v>9</v>
      </c>
    </row>
    <row r="4309" spans="1:8" x14ac:dyDescent="0.3">
      <c r="A4309" s="1">
        <v>1307</v>
      </c>
      <c r="B4309" s="1" t="s">
        <v>6140</v>
      </c>
      <c r="C4309" s="1" t="s">
        <v>6615</v>
      </c>
      <c r="D4309" s="1" t="s">
        <v>8775</v>
      </c>
      <c r="E4309" s="1" t="s">
        <v>8776</v>
      </c>
      <c r="F4309" s="1" t="s">
        <v>346</v>
      </c>
      <c r="G4309" s="1"/>
      <c r="H4309" s="1" t="s">
        <v>9</v>
      </c>
    </row>
    <row r="4310" spans="1:8" x14ac:dyDescent="0.3">
      <c r="A4310" s="1">
        <v>1308</v>
      </c>
      <c r="B4310" s="1" t="s">
        <v>6140</v>
      </c>
      <c r="C4310" s="1" t="s">
        <v>1630</v>
      </c>
      <c r="D4310" s="1" t="s">
        <v>8777</v>
      </c>
      <c r="E4310" s="1" t="s">
        <v>8778</v>
      </c>
      <c r="F4310" s="1" t="s">
        <v>346</v>
      </c>
      <c r="G4310" s="1">
        <v>20</v>
      </c>
      <c r="H4310" s="1" t="s">
        <v>9</v>
      </c>
    </row>
    <row r="4311" spans="1:8" x14ac:dyDescent="0.3">
      <c r="A4311" s="1">
        <v>1309</v>
      </c>
      <c r="B4311" s="1" t="s">
        <v>6140</v>
      </c>
      <c r="C4311" s="1" t="s">
        <v>212</v>
      </c>
      <c r="D4311" s="1" t="s">
        <v>8779</v>
      </c>
      <c r="E4311" s="1" t="s">
        <v>8780</v>
      </c>
      <c r="F4311" s="1" t="s">
        <v>346</v>
      </c>
      <c r="G4311" s="1"/>
      <c r="H4311" s="1" t="s">
        <v>9</v>
      </c>
    </row>
    <row r="4312" spans="1:8" x14ac:dyDescent="0.3">
      <c r="A4312" s="1">
        <v>1310</v>
      </c>
      <c r="B4312" s="1" t="s">
        <v>6140</v>
      </c>
      <c r="C4312" s="1" t="s">
        <v>6615</v>
      </c>
      <c r="D4312" s="1" t="s">
        <v>8781</v>
      </c>
      <c r="E4312" s="1" t="s">
        <v>8782</v>
      </c>
      <c r="F4312" s="1" t="s">
        <v>346</v>
      </c>
      <c r="G4312" s="1"/>
      <c r="H4312" s="1" t="s">
        <v>9</v>
      </c>
    </row>
    <row r="4313" spans="1:8" x14ac:dyDescent="0.3">
      <c r="A4313" s="1">
        <v>1311</v>
      </c>
      <c r="B4313" s="1" t="s">
        <v>5722</v>
      </c>
      <c r="C4313" s="1" t="s">
        <v>3478</v>
      </c>
      <c r="D4313" s="1" t="s">
        <v>8783</v>
      </c>
      <c r="E4313" s="1" t="s">
        <v>8784</v>
      </c>
      <c r="F4313" s="1" t="s">
        <v>346</v>
      </c>
      <c r="G4313" s="1"/>
      <c r="H4313" s="1" t="s">
        <v>9</v>
      </c>
    </row>
    <row r="4314" spans="1:8" x14ac:dyDescent="0.3">
      <c r="A4314" s="1">
        <v>1312</v>
      </c>
      <c r="B4314" s="1" t="s">
        <v>6140</v>
      </c>
      <c r="C4314" s="1" t="s">
        <v>6615</v>
      </c>
      <c r="D4314" s="1" t="s">
        <v>8785</v>
      </c>
      <c r="E4314" s="1" t="s">
        <v>8786</v>
      </c>
      <c r="F4314" s="1" t="s">
        <v>346</v>
      </c>
      <c r="G4314" s="1">
        <v>20</v>
      </c>
      <c r="H4314" s="1" t="s">
        <v>9</v>
      </c>
    </row>
    <row r="4315" spans="1:8" x14ac:dyDescent="0.3">
      <c r="A4315" s="1">
        <v>1313</v>
      </c>
      <c r="B4315" s="1" t="s">
        <v>6140</v>
      </c>
      <c r="C4315" s="1" t="s">
        <v>3926</v>
      </c>
      <c r="D4315" s="1" t="s">
        <v>8787</v>
      </c>
      <c r="E4315" s="1" t="s">
        <v>8788</v>
      </c>
      <c r="F4315" s="1" t="s">
        <v>346</v>
      </c>
      <c r="G4315" s="1"/>
      <c r="H4315" s="1" t="s">
        <v>9</v>
      </c>
    </row>
    <row r="4316" spans="1:8" x14ac:dyDescent="0.3">
      <c r="A4316" s="1">
        <v>1314</v>
      </c>
      <c r="B4316" s="1" t="s">
        <v>6140</v>
      </c>
      <c r="C4316" s="1" t="s">
        <v>6615</v>
      </c>
      <c r="D4316" s="1" t="s">
        <v>8789</v>
      </c>
      <c r="E4316" s="1" t="s">
        <v>8790</v>
      </c>
      <c r="F4316" s="1" t="s">
        <v>346</v>
      </c>
      <c r="G4316" s="1">
        <v>20</v>
      </c>
      <c r="H4316" s="1" t="s">
        <v>9</v>
      </c>
    </row>
    <row r="4317" spans="1:8" x14ac:dyDescent="0.3">
      <c r="A4317" s="1">
        <v>1315</v>
      </c>
      <c r="B4317" s="1" t="s">
        <v>5556</v>
      </c>
      <c r="C4317" s="1" t="s">
        <v>4149</v>
      </c>
      <c r="D4317" s="1" t="s">
        <v>8791</v>
      </c>
      <c r="E4317" s="1" t="s">
        <v>8792</v>
      </c>
      <c r="F4317" s="1" t="s">
        <v>346</v>
      </c>
      <c r="G4317" s="1"/>
      <c r="H4317" s="1" t="s">
        <v>9</v>
      </c>
    </row>
    <row r="4318" spans="1:8" x14ac:dyDescent="0.3">
      <c r="A4318" s="1">
        <v>1316</v>
      </c>
      <c r="B4318" s="1" t="s">
        <v>6140</v>
      </c>
      <c r="C4318" s="1" t="s">
        <v>130</v>
      </c>
      <c r="D4318" s="1" t="s">
        <v>8793</v>
      </c>
      <c r="E4318" s="1" t="s">
        <v>8794</v>
      </c>
      <c r="F4318" s="1" t="s">
        <v>346</v>
      </c>
      <c r="G4318" s="1">
        <v>20</v>
      </c>
      <c r="H4318" s="1" t="s">
        <v>9</v>
      </c>
    </row>
    <row r="4319" spans="1:8" x14ac:dyDescent="0.3">
      <c r="A4319" s="1">
        <v>1317</v>
      </c>
      <c r="B4319" s="1" t="s">
        <v>6140</v>
      </c>
      <c r="C4319" s="1" t="s">
        <v>6615</v>
      </c>
      <c r="D4319" s="1" t="s">
        <v>8795</v>
      </c>
      <c r="E4319" s="1" t="s">
        <v>8796</v>
      </c>
      <c r="F4319" s="1" t="s">
        <v>346</v>
      </c>
      <c r="G4319" s="1"/>
      <c r="H4319" s="1" t="s">
        <v>9</v>
      </c>
    </row>
    <row r="4320" spans="1:8" x14ac:dyDescent="0.3">
      <c r="A4320" s="1">
        <v>1318</v>
      </c>
      <c r="B4320" s="1" t="s">
        <v>6140</v>
      </c>
      <c r="C4320" s="1" t="s">
        <v>6615</v>
      </c>
      <c r="D4320" s="1" t="s">
        <v>8797</v>
      </c>
      <c r="E4320" s="1" t="s">
        <v>8798</v>
      </c>
      <c r="F4320" s="1" t="s">
        <v>346</v>
      </c>
      <c r="G4320" s="1">
        <v>20</v>
      </c>
      <c r="H4320" s="1" t="s">
        <v>9</v>
      </c>
    </row>
    <row r="4321" spans="1:8" x14ac:dyDescent="0.3">
      <c r="A4321" s="1">
        <v>1319</v>
      </c>
      <c r="B4321" s="1" t="s">
        <v>6140</v>
      </c>
      <c r="C4321" s="1" t="s">
        <v>3373</v>
      </c>
      <c r="D4321" s="1" t="s">
        <v>8799</v>
      </c>
      <c r="E4321" s="1" t="s">
        <v>8800</v>
      </c>
      <c r="F4321" s="1" t="s">
        <v>346</v>
      </c>
      <c r="G4321" s="1"/>
      <c r="H4321" s="1" t="s">
        <v>9</v>
      </c>
    </row>
    <row r="4322" spans="1:8" x14ac:dyDescent="0.3">
      <c r="A4322" s="1">
        <v>1320</v>
      </c>
      <c r="B4322" s="1" t="s">
        <v>6140</v>
      </c>
      <c r="C4322" s="1" t="s">
        <v>6615</v>
      </c>
      <c r="D4322" s="1" t="s">
        <v>8801</v>
      </c>
      <c r="E4322" s="1" t="s">
        <v>8802</v>
      </c>
      <c r="F4322" s="1" t="s">
        <v>346</v>
      </c>
      <c r="G4322" s="1">
        <v>20</v>
      </c>
      <c r="H4322" s="1" t="s">
        <v>9</v>
      </c>
    </row>
    <row r="4323" spans="1:8" x14ac:dyDescent="0.3">
      <c r="A4323" s="1">
        <v>1321</v>
      </c>
      <c r="B4323" s="1" t="s">
        <v>6140</v>
      </c>
      <c r="C4323" s="1" t="s">
        <v>6272</v>
      </c>
      <c r="D4323" s="1" t="s">
        <v>8803</v>
      </c>
      <c r="E4323" s="1" t="s">
        <v>8804</v>
      </c>
      <c r="F4323" s="1" t="s">
        <v>346</v>
      </c>
      <c r="G4323" s="1"/>
      <c r="H4323" s="1" t="s">
        <v>9</v>
      </c>
    </row>
    <row r="4324" spans="1:8" x14ac:dyDescent="0.3">
      <c r="A4324" s="1">
        <v>1322</v>
      </c>
      <c r="B4324" s="1" t="s">
        <v>6140</v>
      </c>
      <c r="C4324" s="1" t="s">
        <v>6615</v>
      </c>
      <c r="D4324" s="1" t="s">
        <v>8805</v>
      </c>
      <c r="E4324" s="1" t="s">
        <v>8806</v>
      </c>
      <c r="F4324" s="1" t="s">
        <v>346</v>
      </c>
      <c r="G4324" s="1">
        <v>20</v>
      </c>
      <c r="H4324" s="1" t="s">
        <v>9</v>
      </c>
    </row>
    <row r="4325" spans="1:8" x14ac:dyDescent="0.3">
      <c r="A4325" s="1">
        <v>1323</v>
      </c>
      <c r="B4325" s="1" t="s">
        <v>6140</v>
      </c>
      <c r="C4325" s="1" t="s">
        <v>1630</v>
      </c>
      <c r="D4325" s="1" t="s">
        <v>8807</v>
      </c>
      <c r="E4325" s="1" t="s">
        <v>8808</v>
      </c>
      <c r="F4325" s="1" t="s">
        <v>346</v>
      </c>
      <c r="G4325" s="1">
        <v>20</v>
      </c>
      <c r="H4325" s="1" t="s">
        <v>9</v>
      </c>
    </row>
    <row r="4326" spans="1:8" x14ac:dyDescent="0.3">
      <c r="A4326" s="1">
        <v>1324</v>
      </c>
      <c r="B4326" s="1" t="s">
        <v>6140</v>
      </c>
      <c r="C4326" s="1" t="s">
        <v>6615</v>
      </c>
      <c r="D4326" s="1" t="s">
        <v>8809</v>
      </c>
      <c r="E4326" s="1" t="s">
        <v>8810</v>
      </c>
      <c r="F4326" s="1" t="s">
        <v>346</v>
      </c>
      <c r="G4326" s="1">
        <v>20</v>
      </c>
      <c r="H4326" s="1" t="s">
        <v>9</v>
      </c>
    </row>
    <row r="4327" spans="1:8" x14ac:dyDescent="0.3">
      <c r="A4327" s="1">
        <v>1325</v>
      </c>
      <c r="B4327" s="1" t="s">
        <v>6140</v>
      </c>
      <c r="C4327" s="1" t="s">
        <v>6615</v>
      </c>
      <c r="D4327" s="1" t="s">
        <v>8811</v>
      </c>
      <c r="E4327" s="1" t="s">
        <v>8812</v>
      </c>
      <c r="F4327" s="1" t="s">
        <v>346</v>
      </c>
      <c r="G4327" s="1">
        <v>20</v>
      </c>
      <c r="H4327" s="1" t="s">
        <v>9</v>
      </c>
    </row>
    <row r="4328" spans="1:8" x14ac:dyDescent="0.3">
      <c r="A4328" s="1">
        <v>1326</v>
      </c>
      <c r="B4328" s="1" t="s">
        <v>6140</v>
      </c>
      <c r="C4328" s="1" t="s">
        <v>6615</v>
      </c>
      <c r="D4328" s="1" t="s">
        <v>8813</v>
      </c>
      <c r="E4328" s="1" t="s">
        <v>8814</v>
      </c>
      <c r="F4328" s="1" t="s">
        <v>346</v>
      </c>
      <c r="G4328" s="1">
        <v>20</v>
      </c>
      <c r="H4328" s="1" t="s">
        <v>9</v>
      </c>
    </row>
    <row r="4329" spans="1:8" x14ac:dyDescent="0.3">
      <c r="A4329" s="1">
        <v>1327</v>
      </c>
      <c r="B4329" s="1" t="s">
        <v>6140</v>
      </c>
      <c r="C4329" s="1" t="s">
        <v>1630</v>
      </c>
      <c r="D4329" s="1" t="s">
        <v>8815</v>
      </c>
      <c r="E4329" s="1" t="s">
        <v>8816</v>
      </c>
      <c r="F4329" s="1" t="s">
        <v>346</v>
      </c>
      <c r="G4329" s="1">
        <v>20</v>
      </c>
      <c r="H4329" s="1" t="s">
        <v>9</v>
      </c>
    </row>
    <row r="4330" spans="1:8" x14ac:dyDescent="0.3">
      <c r="A4330" s="1">
        <v>1328</v>
      </c>
      <c r="B4330" s="1" t="s">
        <v>5722</v>
      </c>
      <c r="C4330" s="1" t="s">
        <v>3478</v>
      </c>
      <c r="D4330" s="1" t="s">
        <v>8817</v>
      </c>
      <c r="E4330" s="1" t="s">
        <v>8818</v>
      </c>
      <c r="F4330" s="1" t="s">
        <v>346</v>
      </c>
      <c r="G4330" s="1"/>
      <c r="H4330" s="1" t="s">
        <v>9</v>
      </c>
    </row>
    <row r="4331" spans="1:8" x14ac:dyDescent="0.3">
      <c r="A4331" s="1">
        <v>1329</v>
      </c>
      <c r="B4331" s="1" t="s">
        <v>6140</v>
      </c>
      <c r="C4331" s="1" t="s">
        <v>212</v>
      </c>
      <c r="D4331" s="1" t="s">
        <v>8819</v>
      </c>
      <c r="E4331" s="1" t="s">
        <v>8820</v>
      </c>
      <c r="F4331" s="1" t="s">
        <v>346</v>
      </c>
      <c r="G4331" s="1"/>
      <c r="H4331" s="1" t="s">
        <v>9</v>
      </c>
    </row>
    <row r="4332" spans="1:8" x14ac:dyDescent="0.3">
      <c r="A4332" s="1">
        <v>1330</v>
      </c>
      <c r="B4332" s="1" t="s">
        <v>6140</v>
      </c>
      <c r="C4332" s="1" t="s">
        <v>6615</v>
      </c>
      <c r="D4332" s="1" t="s">
        <v>8821</v>
      </c>
      <c r="E4332" s="1" t="s">
        <v>8822</v>
      </c>
      <c r="F4332" s="1" t="s">
        <v>346</v>
      </c>
      <c r="G4332" s="1">
        <v>20</v>
      </c>
      <c r="H4332" s="1" t="s">
        <v>9</v>
      </c>
    </row>
    <row r="4333" spans="1:8" x14ac:dyDescent="0.3">
      <c r="A4333" s="1">
        <v>1331</v>
      </c>
      <c r="B4333" s="1" t="s">
        <v>6140</v>
      </c>
      <c r="C4333" s="1" t="s">
        <v>6615</v>
      </c>
      <c r="D4333" s="1" t="s">
        <v>8823</v>
      </c>
      <c r="E4333" s="1" t="s">
        <v>8824</v>
      </c>
      <c r="F4333" s="1" t="s">
        <v>346</v>
      </c>
      <c r="G4333" s="1">
        <v>20</v>
      </c>
      <c r="H4333" s="1" t="s">
        <v>9</v>
      </c>
    </row>
    <row r="4334" spans="1:8" x14ac:dyDescent="0.3">
      <c r="A4334" s="1">
        <v>1332</v>
      </c>
      <c r="B4334" s="1" t="s">
        <v>6140</v>
      </c>
      <c r="C4334" s="1" t="s">
        <v>6615</v>
      </c>
      <c r="D4334" s="1" t="s">
        <v>8825</v>
      </c>
      <c r="E4334" s="1" t="s">
        <v>8826</v>
      </c>
      <c r="F4334" s="1" t="s">
        <v>346</v>
      </c>
      <c r="G4334" s="1">
        <v>20</v>
      </c>
      <c r="H4334" s="1" t="s">
        <v>9</v>
      </c>
    </row>
    <row r="4335" spans="1:8" x14ac:dyDescent="0.3">
      <c r="A4335" s="1">
        <v>1333</v>
      </c>
      <c r="B4335" s="1" t="s">
        <v>6140</v>
      </c>
      <c r="C4335" s="1" t="s">
        <v>212</v>
      </c>
      <c r="D4335" s="1" t="s">
        <v>8827</v>
      </c>
      <c r="E4335" s="1" t="s">
        <v>8828</v>
      </c>
      <c r="F4335" s="1" t="s">
        <v>346</v>
      </c>
      <c r="G4335" s="1"/>
      <c r="H4335" s="1" t="s">
        <v>9</v>
      </c>
    </row>
    <row r="4336" spans="1:8" x14ac:dyDescent="0.3">
      <c r="A4336" s="1">
        <v>1334</v>
      </c>
      <c r="B4336" s="1" t="s">
        <v>6140</v>
      </c>
      <c r="C4336" s="1" t="s">
        <v>212</v>
      </c>
      <c r="D4336" s="1" t="s">
        <v>8829</v>
      </c>
      <c r="E4336" s="1" t="s">
        <v>8830</v>
      </c>
      <c r="F4336" s="1" t="s">
        <v>346</v>
      </c>
      <c r="G4336" s="1">
        <v>20</v>
      </c>
      <c r="H4336" s="1" t="s">
        <v>9</v>
      </c>
    </row>
    <row r="4337" spans="1:8" x14ac:dyDescent="0.3">
      <c r="A4337" s="1">
        <v>1335</v>
      </c>
      <c r="B4337" s="1" t="s">
        <v>6140</v>
      </c>
      <c r="C4337" s="1" t="s">
        <v>4882</v>
      </c>
      <c r="D4337" s="1" t="s">
        <v>8831</v>
      </c>
      <c r="E4337" s="1" t="s">
        <v>8832</v>
      </c>
      <c r="F4337" s="1" t="s">
        <v>346</v>
      </c>
      <c r="G4337" s="1"/>
      <c r="H4337" s="1" t="s">
        <v>9</v>
      </c>
    </row>
    <row r="4338" spans="1:8" x14ac:dyDescent="0.3">
      <c r="A4338" s="1">
        <v>1336</v>
      </c>
      <c r="B4338" s="1" t="s">
        <v>6140</v>
      </c>
      <c r="C4338" s="1" t="s">
        <v>212</v>
      </c>
      <c r="D4338" s="1" t="s">
        <v>8833</v>
      </c>
      <c r="E4338" s="1" t="s">
        <v>8834</v>
      </c>
      <c r="F4338" s="1" t="s">
        <v>346</v>
      </c>
      <c r="G4338" s="1">
        <v>20</v>
      </c>
      <c r="H4338" s="1" t="s">
        <v>9</v>
      </c>
    </row>
    <row r="4339" spans="1:8" x14ac:dyDescent="0.3">
      <c r="A4339" s="1">
        <v>1337</v>
      </c>
      <c r="B4339" s="1" t="s">
        <v>6140</v>
      </c>
      <c r="C4339" s="1" t="s">
        <v>212</v>
      </c>
      <c r="D4339" s="1" t="s">
        <v>8835</v>
      </c>
      <c r="E4339" s="1" t="s">
        <v>8836</v>
      </c>
      <c r="F4339" s="1" t="s">
        <v>346</v>
      </c>
      <c r="G4339" s="1">
        <v>20</v>
      </c>
      <c r="H4339" s="1" t="s">
        <v>9</v>
      </c>
    </row>
    <row r="4340" spans="1:8" x14ac:dyDescent="0.3">
      <c r="A4340" s="1">
        <v>1338</v>
      </c>
      <c r="B4340" s="1" t="s">
        <v>6140</v>
      </c>
      <c r="C4340" s="1" t="s">
        <v>1630</v>
      </c>
      <c r="D4340" s="1" t="s">
        <v>8837</v>
      </c>
      <c r="E4340" s="1" t="s">
        <v>8838</v>
      </c>
      <c r="F4340" s="1" t="s">
        <v>346</v>
      </c>
      <c r="G4340" s="1">
        <v>20</v>
      </c>
      <c r="H4340" s="1" t="s">
        <v>9</v>
      </c>
    </row>
    <row r="4341" spans="1:8" x14ac:dyDescent="0.3">
      <c r="A4341" s="1">
        <v>1339</v>
      </c>
      <c r="B4341" s="1" t="s">
        <v>6140</v>
      </c>
      <c r="C4341" s="1" t="s">
        <v>212</v>
      </c>
      <c r="D4341" s="1" t="s">
        <v>8839</v>
      </c>
      <c r="E4341" s="1" t="s">
        <v>8840</v>
      </c>
      <c r="F4341" s="1" t="s">
        <v>346</v>
      </c>
      <c r="G4341" s="1"/>
      <c r="H4341" s="1" t="s">
        <v>9</v>
      </c>
    </row>
    <row r="4342" spans="1:8" x14ac:dyDescent="0.3">
      <c r="A4342" s="1">
        <v>1340</v>
      </c>
      <c r="B4342" s="1" t="s">
        <v>86</v>
      </c>
      <c r="C4342" s="1" t="s">
        <v>5726</v>
      </c>
      <c r="D4342" s="1" t="s">
        <v>8841</v>
      </c>
      <c r="E4342" s="1" t="s">
        <v>8842</v>
      </c>
      <c r="F4342" s="1" t="s">
        <v>346</v>
      </c>
      <c r="G4342" s="1"/>
      <c r="H4342" s="1" t="s">
        <v>9</v>
      </c>
    </row>
    <row r="4343" spans="1:8" x14ac:dyDescent="0.3">
      <c r="A4343" s="1">
        <v>1341</v>
      </c>
      <c r="B4343" s="1" t="s">
        <v>6140</v>
      </c>
      <c r="C4343" s="1" t="s">
        <v>212</v>
      </c>
      <c r="D4343" s="1" t="s">
        <v>8843</v>
      </c>
      <c r="E4343" s="1" t="s">
        <v>8844</v>
      </c>
      <c r="F4343" s="1" t="s">
        <v>346</v>
      </c>
      <c r="G4343" s="1">
        <v>20</v>
      </c>
      <c r="H4343" s="1" t="s">
        <v>9</v>
      </c>
    </row>
    <row r="4344" spans="1:8" x14ac:dyDescent="0.3">
      <c r="A4344" s="1">
        <v>1342</v>
      </c>
      <c r="B4344" s="1" t="s">
        <v>5722</v>
      </c>
      <c r="C4344" s="1" t="s">
        <v>8845</v>
      </c>
      <c r="D4344" s="1" t="s">
        <v>8846</v>
      </c>
      <c r="E4344" s="1" t="s">
        <v>8847</v>
      </c>
      <c r="F4344" s="1" t="s">
        <v>346</v>
      </c>
      <c r="G4344" s="1"/>
      <c r="H4344" s="1" t="s">
        <v>257</v>
      </c>
    </row>
    <row r="4345" spans="1:8" x14ac:dyDescent="0.3">
      <c r="A4345" s="1">
        <v>1343</v>
      </c>
      <c r="B4345" s="1" t="s">
        <v>6140</v>
      </c>
      <c r="C4345" s="1" t="s">
        <v>6272</v>
      </c>
      <c r="D4345" s="1" t="s">
        <v>8848</v>
      </c>
      <c r="E4345" s="1" t="s">
        <v>8849</v>
      </c>
      <c r="F4345" s="1" t="s">
        <v>346</v>
      </c>
      <c r="G4345" s="1"/>
      <c r="H4345" s="1" t="s">
        <v>9</v>
      </c>
    </row>
    <row r="4346" spans="1:8" x14ac:dyDescent="0.3">
      <c r="A4346" s="1">
        <v>1344</v>
      </c>
      <c r="B4346" s="1" t="s">
        <v>6140</v>
      </c>
      <c r="C4346" s="1" t="s">
        <v>6615</v>
      </c>
      <c r="D4346" s="1" t="s">
        <v>8850</v>
      </c>
      <c r="E4346" s="1" t="s">
        <v>8851</v>
      </c>
      <c r="F4346" s="1" t="s">
        <v>346</v>
      </c>
      <c r="G4346" s="1">
        <v>20</v>
      </c>
      <c r="H4346" s="1" t="s">
        <v>9</v>
      </c>
    </row>
    <row r="4347" spans="1:8" x14ac:dyDescent="0.3">
      <c r="A4347" s="1">
        <v>1345</v>
      </c>
      <c r="B4347" s="1" t="s">
        <v>6140</v>
      </c>
      <c r="C4347" s="1" t="s">
        <v>6482</v>
      </c>
      <c r="D4347" s="1" t="s">
        <v>8852</v>
      </c>
      <c r="E4347" s="1" t="s">
        <v>8853</v>
      </c>
      <c r="F4347" s="1" t="s">
        <v>346</v>
      </c>
      <c r="G4347" s="1"/>
      <c r="H4347" s="1" t="s">
        <v>9</v>
      </c>
    </row>
    <row r="4348" spans="1:8" x14ac:dyDescent="0.3">
      <c r="A4348" s="1">
        <v>1346</v>
      </c>
      <c r="B4348" s="1" t="s">
        <v>6140</v>
      </c>
      <c r="C4348" s="1" t="s">
        <v>6615</v>
      </c>
      <c r="D4348" s="1" t="s">
        <v>8854</v>
      </c>
      <c r="E4348" s="1" t="s">
        <v>8855</v>
      </c>
      <c r="F4348" s="1" t="s">
        <v>346</v>
      </c>
      <c r="G4348" s="1"/>
      <c r="H4348" s="1" t="s">
        <v>9</v>
      </c>
    </row>
    <row r="4349" spans="1:8" x14ac:dyDescent="0.3">
      <c r="A4349" s="1">
        <v>1347</v>
      </c>
      <c r="B4349" s="1" t="s">
        <v>6140</v>
      </c>
      <c r="C4349" s="1" t="s">
        <v>6482</v>
      </c>
      <c r="D4349" s="1" t="s">
        <v>8856</v>
      </c>
      <c r="E4349" s="1" t="s">
        <v>8857</v>
      </c>
      <c r="F4349" s="1" t="s">
        <v>346</v>
      </c>
      <c r="G4349" s="1"/>
      <c r="H4349" s="1" t="s">
        <v>9</v>
      </c>
    </row>
    <row r="4350" spans="1:8" x14ac:dyDescent="0.3">
      <c r="A4350" s="1">
        <v>1348</v>
      </c>
      <c r="B4350" s="1" t="s">
        <v>6140</v>
      </c>
      <c r="C4350" s="1" t="s">
        <v>1630</v>
      </c>
      <c r="D4350" s="1" t="s">
        <v>8858</v>
      </c>
      <c r="E4350" s="1" t="s">
        <v>8859</v>
      </c>
      <c r="F4350" s="1" t="s">
        <v>346</v>
      </c>
      <c r="G4350" s="1">
        <v>20</v>
      </c>
      <c r="H4350" s="1" t="s">
        <v>9</v>
      </c>
    </row>
    <row r="4351" spans="1:8" x14ac:dyDescent="0.3">
      <c r="A4351" s="1">
        <v>1349</v>
      </c>
      <c r="B4351" s="1" t="s">
        <v>6140</v>
      </c>
      <c r="C4351" s="1" t="s">
        <v>6615</v>
      </c>
      <c r="D4351" s="1" t="s">
        <v>8860</v>
      </c>
      <c r="E4351" s="1" t="s">
        <v>8861</v>
      </c>
      <c r="F4351" s="1" t="s">
        <v>346</v>
      </c>
      <c r="G4351" s="1">
        <v>20</v>
      </c>
      <c r="H4351" s="1" t="s">
        <v>9</v>
      </c>
    </row>
    <row r="4352" spans="1:8" x14ac:dyDescent="0.3">
      <c r="A4352" s="1">
        <v>1350</v>
      </c>
      <c r="B4352" s="1" t="s">
        <v>6140</v>
      </c>
      <c r="C4352" s="1" t="s">
        <v>6615</v>
      </c>
      <c r="D4352" s="1" t="s">
        <v>8862</v>
      </c>
      <c r="E4352" s="1" t="s">
        <v>8863</v>
      </c>
      <c r="F4352" s="1" t="s">
        <v>346</v>
      </c>
      <c r="G4352" s="1"/>
      <c r="H4352" s="1" t="s">
        <v>9</v>
      </c>
    </row>
    <row r="4353" spans="1:8" x14ac:dyDescent="0.3">
      <c r="A4353" s="1">
        <v>1351</v>
      </c>
      <c r="B4353" s="1" t="s">
        <v>5603</v>
      </c>
      <c r="C4353" s="1" t="s">
        <v>27</v>
      </c>
      <c r="D4353" s="1" t="s">
        <v>8864</v>
      </c>
      <c r="E4353" s="1" t="s">
        <v>8865</v>
      </c>
      <c r="F4353" s="1" t="s">
        <v>346</v>
      </c>
      <c r="G4353" s="1"/>
      <c r="H4353" s="1" t="s">
        <v>9</v>
      </c>
    </row>
    <row r="4354" spans="1:8" x14ac:dyDescent="0.3">
      <c r="A4354" s="1">
        <v>1352</v>
      </c>
      <c r="B4354" s="1" t="s">
        <v>6140</v>
      </c>
      <c r="C4354" s="1" t="s">
        <v>130</v>
      </c>
      <c r="D4354" s="1" t="s">
        <v>8866</v>
      </c>
      <c r="E4354" s="1" t="s">
        <v>8867</v>
      </c>
      <c r="F4354" s="1" t="s">
        <v>346</v>
      </c>
      <c r="G4354" s="1"/>
      <c r="H4354" s="1" t="s">
        <v>9</v>
      </c>
    </row>
    <row r="4355" spans="1:8" x14ac:dyDescent="0.3">
      <c r="A4355" s="1">
        <v>1353</v>
      </c>
      <c r="B4355" s="1" t="s">
        <v>6140</v>
      </c>
      <c r="C4355" s="1" t="s">
        <v>212</v>
      </c>
      <c r="D4355" s="1" t="s">
        <v>8868</v>
      </c>
      <c r="E4355" s="1" t="s">
        <v>8869</v>
      </c>
      <c r="F4355" s="1" t="s">
        <v>346</v>
      </c>
      <c r="G4355" s="1"/>
      <c r="H4355" s="1" t="s">
        <v>9</v>
      </c>
    </row>
    <row r="4356" spans="1:8" x14ac:dyDescent="0.3">
      <c r="A4356" s="1">
        <v>1354</v>
      </c>
      <c r="B4356" s="1" t="s">
        <v>6140</v>
      </c>
      <c r="C4356" s="1" t="s">
        <v>529</v>
      </c>
      <c r="D4356" s="1" t="s">
        <v>8870</v>
      </c>
      <c r="E4356" s="1" t="s">
        <v>8871</v>
      </c>
      <c r="F4356" s="1" t="s">
        <v>346</v>
      </c>
      <c r="G4356" s="1"/>
      <c r="H4356" s="1" t="s">
        <v>9</v>
      </c>
    </row>
    <row r="4357" spans="1:8" x14ac:dyDescent="0.3">
      <c r="A4357" s="1">
        <v>1355</v>
      </c>
      <c r="B4357" s="1" t="s">
        <v>6140</v>
      </c>
      <c r="C4357" s="1" t="s">
        <v>6615</v>
      </c>
      <c r="D4357" s="1" t="s">
        <v>8872</v>
      </c>
      <c r="E4357" s="1" t="s">
        <v>8873</v>
      </c>
      <c r="F4357" s="1" t="s">
        <v>346</v>
      </c>
      <c r="G4357" s="1">
        <v>20</v>
      </c>
      <c r="H4357" s="1" t="s">
        <v>9</v>
      </c>
    </row>
    <row r="4358" spans="1:8" x14ac:dyDescent="0.3">
      <c r="A4358" s="1">
        <v>1356</v>
      </c>
      <c r="B4358" s="1" t="s">
        <v>6140</v>
      </c>
      <c r="C4358" s="1" t="s">
        <v>3373</v>
      </c>
      <c r="D4358" s="1" t="s">
        <v>8874</v>
      </c>
      <c r="E4358" s="1" t="s">
        <v>8875</v>
      </c>
      <c r="F4358" s="1" t="s">
        <v>346</v>
      </c>
      <c r="G4358" s="1"/>
      <c r="H4358" s="1" t="s">
        <v>9</v>
      </c>
    </row>
    <row r="4359" spans="1:8" x14ac:dyDescent="0.3">
      <c r="A4359" s="1">
        <v>1357</v>
      </c>
      <c r="B4359" s="1" t="s">
        <v>6140</v>
      </c>
      <c r="C4359" s="1" t="s">
        <v>6615</v>
      </c>
      <c r="D4359" s="1" t="s">
        <v>8876</v>
      </c>
      <c r="E4359" s="1" t="s">
        <v>8877</v>
      </c>
      <c r="F4359" s="1" t="s">
        <v>346</v>
      </c>
      <c r="G4359" s="1">
        <v>20</v>
      </c>
      <c r="H4359" s="1" t="s">
        <v>9</v>
      </c>
    </row>
    <row r="4360" spans="1:8" x14ac:dyDescent="0.3">
      <c r="A4360" s="1">
        <v>1358</v>
      </c>
      <c r="B4360" s="1" t="s">
        <v>6140</v>
      </c>
      <c r="C4360" s="1" t="s">
        <v>1630</v>
      </c>
      <c r="D4360" s="1" t="s">
        <v>8878</v>
      </c>
      <c r="E4360" s="1" t="s">
        <v>8879</v>
      </c>
      <c r="F4360" s="1" t="s">
        <v>346</v>
      </c>
      <c r="G4360" s="1">
        <v>20</v>
      </c>
      <c r="H4360" s="1" t="s">
        <v>9</v>
      </c>
    </row>
    <row r="4361" spans="1:8" x14ac:dyDescent="0.3">
      <c r="A4361" s="1">
        <v>1359</v>
      </c>
      <c r="B4361" s="1" t="s">
        <v>6140</v>
      </c>
      <c r="C4361" s="1" t="s">
        <v>212</v>
      </c>
      <c r="D4361" s="1" t="s">
        <v>8880</v>
      </c>
      <c r="E4361" s="1" t="s">
        <v>8881</v>
      </c>
      <c r="F4361" s="1" t="s">
        <v>346</v>
      </c>
      <c r="G4361" s="1"/>
      <c r="H4361" s="1" t="s">
        <v>9</v>
      </c>
    </row>
    <row r="4362" spans="1:8" x14ac:dyDescent="0.3">
      <c r="A4362" s="1">
        <v>1360</v>
      </c>
      <c r="B4362" s="1" t="s">
        <v>5556</v>
      </c>
      <c r="C4362" s="1" t="s">
        <v>5557</v>
      </c>
      <c r="D4362" s="1" t="s">
        <v>8882</v>
      </c>
      <c r="E4362" s="1" t="s">
        <v>8883</v>
      </c>
      <c r="F4362" s="1" t="s">
        <v>346</v>
      </c>
      <c r="G4362" s="1"/>
      <c r="H4362" s="1" t="s">
        <v>257</v>
      </c>
    </row>
    <row r="4363" spans="1:8" x14ac:dyDescent="0.3">
      <c r="A4363" s="1">
        <v>1361</v>
      </c>
      <c r="B4363" s="1" t="s">
        <v>6140</v>
      </c>
      <c r="C4363" s="1" t="s">
        <v>6615</v>
      </c>
      <c r="D4363" s="1" t="s">
        <v>8884</v>
      </c>
      <c r="E4363" s="1" t="s">
        <v>8885</v>
      </c>
      <c r="F4363" s="1" t="s">
        <v>346</v>
      </c>
      <c r="G4363" s="1">
        <v>20</v>
      </c>
      <c r="H4363" s="1" t="s">
        <v>9</v>
      </c>
    </row>
    <row r="4364" spans="1:8" x14ac:dyDescent="0.3">
      <c r="A4364" s="1">
        <v>1362</v>
      </c>
      <c r="B4364" s="1" t="s">
        <v>6140</v>
      </c>
      <c r="C4364" s="1" t="s">
        <v>130</v>
      </c>
      <c r="D4364" s="1" t="s">
        <v>8886</v>
      </c>
      <c r="E4364" s="1" t="s">
        <v>8887</v>
      </c>
      <c r="F4364" s="1" t="s">
        <v>346</v>
      </c>
      <c r="G4364" s="1">
        <v>20</v>
      </c>
      <c r="H4364" s="1" t="s">
        <v>9</v>
      </c>
    </row>
    <row r="4365" spans="1:8" x14ac:dyDescent="0.3">
      <c r="A4365" s="1">
        <v>1363</v>
      </c>
      <c r="B4365" s="1" t="s">
        <v>825</v>
      </c>
      <c r="C4365" s="1" t="s">
        <v>6657</v>
      </c>
      <c r="D4365" s="1" t="s">
        <v>8888</v>
      </c>
      <c r="E4365" s="1" t="s">
        <v>8889</v>
      </c>
      <c r="F4365" s="1" t="s">
        <v>346</v>
      </c>
      <c r="G4365" s="1"/>
      <c r="H4365" s="1" t="s">
        <v>257</v>
      </c>
    </row>
    <row r="4366" spans="1:8" x14ac:dyDescent="0.3">
      <c r="A4366" s="1">
        <v>1364</v>
      </c>
      <c r="B4366" s="1" t="s">
        <v>6140</v>
      </c>
      <c r="C4366" s="1" t="s">
        <v>212</v>
      </c>
      <c r="D4366" s="1" t="s">
        <v>8890</v>
      </c>
      <c r="E4366" s="1" t="s">
        <v>8891</v>
      </c>
      <c r="F4366" s="1" t="s">
        <v>346</v>
      </c>
      <c r="G4366" s="1">
        <v>20</v>
      </c>
      <c r="H4366" s="1" t="s">
        <v>9</v>
      </c>
    </row>
    <row r="4367" spans="1:8" x14ac:dyDescent="0.3">
      <c r="A4367" s="1">
        <v>1365</v>
      </c>
      <c r="B4367" s="1" t="s">
        <v>6140</v>
      </c>
      <c r="C4367" s="1" t="s">
        <v>6482</v>
      </c>
      <c r="D4367" s="1" t="s">
        <v>8892</v>
      </c>
      <c r="E4367" s="1" t="s">
        <v>8893</v>
      </c>
      <c r="F4367" s="1" t="s">
        <v>346</v>
      </c>
      <c r="G4367" s="1"/>
      <c r="H4367" s="1" t="s">
        <v>9</v>
      </c>
    </row>
    <row r="4368" spans="1:8" x14ac:dyDescent="0.3">
      <c r="A4368" s="1">
        <v>1366</v>
      </c>
      <c r="B4368" s="1" t="s">
        <v>6140</v>
      </c>
      <c r="C4368" s="1" t="s">
        <v>212</v>
      </c>
      <c r="D4368" s="1" t="s">
        <v>8894</v>
      </c>
      <c r="E4368" s="1" t="s">
        <v>8895</v>
      </c>
      <c r="F4368" s="1" t="s">
        <v>346</v>
      </c>
      <c r="G4368" s="1">
        <v>20</v>
      </c>
      <c r="H4368" s="1" t="s">
        <v>9</v>
      </c>
    </row>
    <row r="4369" spans="1:8" x14ac:dyDescent="0.3">
      <c r="A4369" s="1">
        <v>1367</v>
      </c>
      <c r="B4369" s="1" t="s">
        <v>6140</v>
      </c>
      <c r="C4369" s="1" t="s">
        <v>3373</v>
      </c>
      <c r="D4369" s="1" t="s">
        <v>8896</v>
      </c>
      <c r="E4369" s="1" t="s">
        <v>8897</v>
      </c>
      <c r="F4369" s="1" t="s">
        <v>346</v>
      </c>
      <c r="G4369" s="1"/>
      <c r="H4369" s="1" t="s">
        <v>9</v>
      </c>
    </row>
    <row r="4370" spans="1:8" x14ac:dyDescent="0.3">
      <c r="A4370" s="1">
        <v>1368</v>
      </c>
      <c r="B4370" s="1" t="s">
        <v>6140</v>
      </c>
      <c r="C4370" s="1" t="s">
        <v>6615</v>
      </c>
      <c r="D4370" s="1" t="s">
        <v>8898</v>
      </c>
      <c r="E4370" s="1" t="s">
        <v>8899</v>
      </c>
      <c r="F4370" s="1" t="s">
        <v>346</v>
      </c>
      <c r="G4370" s="1">
        <v>20</v>
      </c>
      <c r="H4370" s="1" t="s">
        <v>9</v>
      </c>
    </row>
    <row r="4371" spans="1:8" x14ac:dyDescent="0.3">
      <c r="A4371" s="1">
        <v>1369</v>
      </c>
      <c r="B4371" s="1" t="s">
        <v>6140</v>
      </c>
      <c r="C4371" s="1" t="s">
        <v>212</v>
      </c>
      <c r="D4371" s="1" t="s">
        <v>8900</v>
      </c>
      <c r="E4371" s="1" t="s">
        <v>8901</v>
      </c>
      <c r="F4371" s="1" t="s">
        <v>346</v>
      </c>
      <c r="G4371" s="1">
        <v>20</v>
      </c>
      <c r="H4371" s="1" t="s">
        <v>9</v>
      </c>
    </row>
    <row r="4372" spans="1:8" x14ac:dyDescent="0.3">
      <c r="A4372" s="1">
        <v>1370</v>
      </c>
      <c r="B4372" s="1" t="s">
        <v>6140</v>
      </c>
      <c r="C4372" s="1" t="s">
        <v>3926</v>
      </c>
      <c r="D4372" s="1" t="s">
        <v>8902</v>
      </c>
      <c r="E4372" s="1" t="s">
        <v>8903</v>
      </c>
      <c r="F4372" s="1" t="s">
        <v>346</v>
      </c>
      <c r="G4372" s="1"/>
      <c r="H4372" s="1" t="s">
        <v>9</v>
      </c>
    </row>
    <row r="4373" spans="1:8" x14ac:dyDescent="0.3">
      <c r="A4373" s="1">
        <v>1371</v>
      </c>
      <c r="B4373" s="1" t="s">
        <v>6140</v>
      </c>
      <c r="C4373" s="1" t="s">
        <v>1630</v>
      </c>
      <c r="D4373" s="1" t="s">
        <v>8904</v>
      </c>
      <c r="E4373" s="1" t="s">
        <v>8905</v>
      </c>
      <c r="F4373" s="1" t="s">
        <v>346</v>
      </c>
      <c r="G4373" s="1">
        <v>20</v>
      </c>
      <c r="H4373" s="1" t="s">
        <v>9</v>
      </c>
    </row>
    <row r="4374" spans="1:8" x14ac:dyDescent="0.3">
      <c r="A4374" s="1">
        <v>1372</v>
      </c>
      <c r="B4374" s="1" t="s">
        <v>5556</v>
      </c>
      <c r="C4374" s="1" t="s">
        <v>671</v>
      </c>
      <c r="D4374" s="1" t="s">
        <v>8906</v>
      </c>
      <c r="E4374" s="1" t="s">
        <v>8907</v>
      </c>
      <c r="F4374" s="1" t="s">
        <v>346</v>
      </c>
      <c r="G4374" s="1"/>
      <c r="H4374" s="1" t="s">
        <v>9</v>
      </c>
    </row>
    <row r="4375" spans="1:8" x14ac:dyDescent="0.3">
      <c r="A4375" s="1">
        <v>1373</v>
      </c>
      <c r="B4375" s="1" t="s">
        <v>6140</v>
      </c>
      <c r="C4375" s="1" t="s">
        <v>6615</v>
      </c>
      <c r="D4375" s="1" t="s">
        <v>8908</v>
      </c>
      <c r="E4375" s="1" t="s">
        <v>8909</v>
      </c>
      <c r="F4375" s="1" t="s">
        <v>346</v>
      </c>
      <c r="G4375" s="1"/>
      <c r="H4375" s="1" t="s">
        <v>117</v>
      </c>
    </row>
    <row r="4376" spans="1:8" x14ac:dyDescent="0.3">
      <c r="A4376" s="1">
        <v>1374</v>
      </c>
      <c r="B4376" s="1" t="s">
        <v>6140</v>
      </c>
      <c r="C4376" s="1" t="s">
        <v>3926</v>
      </c>
      <c r="D4376" s="1" t="s">
        <v>8910</v>
      </c>
      <c r="E4376" s="1" t="s">
        <v>8911</v>
      </c>
      <c r="F4376" s="1" t="s">
        <v>346</v>
      </c>
      <c r="G4376" s="1"/>
      <c r="H4376" s="1" t="s">
        <v>9</v>
      </c>
    </row>
    <row r="4377" spans="1:8" x14ac:dyDescent="0.3">
      <c r="A4377" s="1">
        <v>1375</v>
      </c>
      <c r="B4377" s="1" t="s">
        <v>6140</v>
      </c>
      <c r="C4377" s="1" t="s">
        <v>1630</v>
      </c>
      <c r="D4377" s="1" t="s">
        <v>8912</v>
      </c>
      <c r="E4377" s="1" t="s">
        <v>8913</v>
      </c>
      <c r="F4377" s="1" t="s">
        <v>346</v>
      </c>
      <c r="G4377" s="1">
        <v>20</v>
      </c>
      <c r="H4377" s="1" t="s">
        <v>9</v>
      </c>
    </row>
    <row r="4378" spans="1:8" x14ac:dyDescent="0.3">
      <c r="A4378" s="1">
        <v>1376</v>
      </c>
      <c r="B4378" s="1" t="s">
        <v>6140</v>
      </c>
      <c r="C4378" s="1" t="s">
        <v>6615</v>
      </c>
      <c r="D4378" s="1" t="s">
        <v>8914</v>
      </c>
      <c r="E4378" s="1" t="s">
        <v>8915</v>
      </c>
      <c r="F4378" s="1" t="s">
        <v>346</v>
      </c>
      <c r="G4378" s="1"/>
      <c r="H4378" s="1" t="s">
        <v>9</v>
      </c>
    </row>
    <row r="4379" spans="1:8" x14ac:dyDescent="0.3">
      <c r="A4379" s="1">
        <v>1377</v>
      </c>
      <c r="B4379" s="1" t="s">
        <v>6140</v>
      </c>
      <c r="C4379" s="1" t="s">
        <v>130</v>
      </c>
      <c r="D4379" s="1" t="s">
        <v>8916</v>
      </c>
      <c r="E4379" s="1" t="s">
        <v>8917</v>
      </c>
      <c r="F4379" s="1" t="s">
        <v>346</v>
      </c>
      <c r="G4379" s="1">
        <v>20</v>
      </c>
      <c r="H4379" s="1" t="s">
        <v>9</v>
      </c>
    </row>
    <row r="4380" spans="1:8" x14ac:dyDescent="0.3">
      <c r="A4380" s="1">
        <v>1378</v>
      </c>
      <c r="B4380" s="1" t="s">
        <v>6140</v>
      </c>
      <c r="C4380" s="1" t="s">
        <v>6482</v>
      </c>
      <c r="D4380" s="1" t="s">
        <v>8918</v>
      </c>
      <c r="E4380" s="1" t="s">
        <v>8919</v>
      </c>
      <c r="F4380" s="1" t="s">
        <v>346</v>
      </c>
      <c r="G4380" s="1"/>
      <c r="H4380" s="1" t="s">
        <v>9</v>
      </c>
    </row>
    <row r="4381" spans="1:8" x14ac:dyDescent="0.3">
      <c r="A4381" s="1">
        <v>1379</v>
      </c>
      <c r="B4381" s="1" t="s">
        <v>6140</v>
      </c>
      <c r="C4381" s="1" t="s">
        <v>1630</v>
      </c>
      <c r="D4381" s="1" t="s">
        <v>8920</v>
      </c>
      <c r="E4381" s="1" t="s">
        <v>8921</v>
      </c>
      <c r="F4381" s="1" t="s">
        <v>346</v>
      </c>
      <c r="G4381" s="1">
        <v>20</v>
      </c>
      <c r="H4381" s="1" t="s">
        <v>9</v>
      </c>
    </row>
    <row r="4382" spans="1:8" x14ac:dyDescent="0.3">
      <c r="A4382" s="1">
        <v>1380</v>
      </c>
      <c r="B4382" s="1" t="s">
        <v>6140</v>
      </c>
      <c r="C4382" s="1" t="s">
        <v>130</v>
      </c>
      <c r="D4382" s="1" t="s">
        <v>8922</v>
      </c>
      <c r="E4382" s="1" t="s">
        <v>8923</v>
      </c>
      <c r="F4382" s="1" t="s">
        <v>346</v>
      </c>
      <c r="G4382" s="1">
        <v>20</v>
      </c>
      <c r="H4382" s="1" t="s">
        <v>9</v>
      </c>
    </row>
    <row r="4383" spans="1:8" x14ac:dyDescent="0.3">
      <c r="A4383" s="1">
        <v>1381</v>
      </c>
      <c r="B4383" s="1" t="s">
        <v>6140</v>
      </c>
      <c r="C4383" s="1" t="s">
        <v>3373</v>
      </c>
      <c r="D4383" s="1" t="s">
        <v>8924</v>
      </c>
      <c r="E4383" s="1" t="s">
        <v>8925</v>
      </c>
      <c r="F4383" s="1" t="s">
        <v>346</v>
      </c>
      <c r="G4383" s="1"/>
      <c r="H4383" s="1" t="s">
        <v>9</v>
      </c>
    </row>
    <row r="4384" spans="1:8" x14ac:dyDescent="0.3">
      <c r="A4384" s="1">
        <v>1382</v>
      </c>
      <c r="B4384" s="1" t="s">
        <v>6140</v>
      </c>
      <c r="C4384" s="1" t="s">
        <v>3373</v>
      </c>
      <c r="D4384" s="1" t="s">
        <v>8926</v>
      </c>
      <c r="E4384" s="1" t="s">
        <v>8927</v>
      </c>
      <c r="F4384" s="1" t="s">
        <v>346</v>
      </c>
      <c r="G4384" s="1"/>
      <c r="H4384" s="1" t="s">
        <v>9</v>
      </c>
    </row>
    <row r="4385" spans="1:8" x14ac:dyDescent="0.3">
      <c r="A4385" s="1">
        <v>1383</v>
      </c>
      <c r="B4385" s="1" t="s">
        <v>6140</v>
      </c>
      <c r="C4385" s="1" t="s">
        <v>3926</v>
      </c>
      <c r="D4385" s="1" t="s">
        <v>8928</v>
      </c>
      <c r="E4385" s="1" t="s">
        <v>8929</v>
      </c>
      <c r="F4385" s="1" t="s">
        <v>346</v>
      </c>
      <c r="G4385" s="1"/>
      <c r="H4385" s="1" t="s">
        <v>9</v>
      </c>
    </row>
    <row r="4386" spans="1:8" x14ac:dyDescent="0.3">
      <c r="A4386" s="1">
        <v>1384</v>
      </c>
      <c r="B4386" s="1" t="s">
        <v>6140</v>
      </c>
      <c r="C4386" s="1" t="s">
        <v>5</v>
      </c>
      <c r="D4386" s="1" t="s">
        <v>8930</v>
      </c>
      <c r="E4386" s="1" t="s">
        <v>8931</v>
      </c>
      <c r="F4386" s="1" t="s">
        <v>346</v>
      </c>
      <c r="G4386" s="1">
        <v>20</v>
      </c>
      <c r="H4386" s="1" t="s">
        <v>9</v>
      </c>
    </row>
    <row r="4387" spans="1:8" x14ac:dyDescent="0.3">
      <c r="A4387" s="1">
        <v>1385</v>
      </c>
      <c r="B4387" s="1" t="s">
        <v>5556</v>
      </c>
      <c r="C4387" s="1" t="s">
        <v>5557</v>
      </c>
      <c r="D4387" s="1" t="s">
        <v>8932</v>
      </c>
      <c r="E4387" s="1" t="s">
        <v>8933</v>
      </c>
      <c r="F4387" s="1" t="s">
        <v>346</v>
      </c>
      <c r="G4387" s="1"/>
      <c r="H4387" s="1" t="s">
        <v>9</v>
      </c>
    </row>
    <row r="4388" spans="1:8" x14ac:dyDescent="0.3">
      <c r="A4388" s="1">
        <v>1386</v>
      </c>
      <c r="B4388" s="1" t="s">
        <v>60</v>
      </c>
      <c r="C4388" s="1" t="s">
        <v>61</v>
      </c>
      <c r="D4388" s="1" t="s">
        <v>8934</v>
      </c>
      <c r="E4388" s="1" t="s">
        <v>8935</v>
      </c>
      <c r="F4388" s="1" t="s">
        <v>346</v>
      </c>
      <c r="G4388" s="1"/>
      <c r="H4388" s="1" t="s">
        <v>9</v>
      </c>
    </row>
    <row r="4389" spans="1:8" x14ac:dyDescent="0.3">
      <c r="A4389" s="1">
        <v>1387</v>
      </c>
      <c r="B4389" s="1" t="s">
        <v>6140</v>
      </c>
      <c r="C4389" s="1" t="s">
        <v>5</v>
      </c>
      <c r="D4389" s="1" t="s">
        <v>8936</v>
      </c>
      <c r="E4389" s="1" t="s">
        <v>8937</v>
      </c>
      <c r="F4389" s="1" t="s">
        <v>346</v>
      </c>
      <c r="G4389" s="1">
        <v>20</v>
      </c>
      <c r="H4389" s="1" t="s">
        <v>9</v>
      </c>
    </row>
    <row r="4390" spans="1:8" x14ac:dyDescent="0.3">
      <c r="A4390" s="1">
        <v>1388</v>
      </c>
      <c r="B4390" s="1" t="s">
        <v>6140</v>
      </c>
      <c r="C4390" s="1" t="s">
        <v>529</v>
      </c>
      <c r="D4390" s="1" t="s">
        <v>8938</v>
      </c>
      <c r="E4390" s="1" t="s">
        <v>8939</v>
      </c>
      <c r="F4390" s="1" t="s">
        <v>346</v>
      </c>
      <c r="G4390" s="1"/>
      <c r="H4390" s="1" t="s">
        <v>9</v>
      </c>
    </row>
    <row r="4391" spans="1:8" x14ac:dyDescent="0.3">
      <c r="A4391" s="1">
        <v>1389</v>
      </c>
      <c r="B4391" s="1" t="s">
        <v>3891</v>
      </c>
      <c r="C4391" s="1" t="s">
        <v>714</v>
      </c>
      <c r="D4391" s="1" t="s">
        <v>8940</v>
      </c>
      <c r="E4391" s="1" t="s">
        <v>8941</v>
      </c>
      <c r="F4391" s="1" t="s">
        <v>346</v>
      </c>
      <c r="G4391" s="1"/>
      <c r="H4391" s="1" t="s">
        <v>9</v>
      </c>
    </row>
    <row r="4392" spans="1:8" x14ac:dyDescent="0.3">
      <c r="A4392" s="1">
        <v>1390</v>
      </c>
      <c r="B4392" s="1" t="s">
        <v>5722</v>
      </c>
      <c r="C4392" s="1" t="s">
        <v>3478</v>
      </c>
      <c r="D4392" s="1" t="s">
        <v>8942</v>
      </c>
      <c r="E4392" s="1" t="s">
        <v>8943</v>
      </c>
      <c r="F4392" s="1" t="s">
        <v>346</v>
      </c>
      <c r="G4392" s="1"/>
      <c r="H4392" s="1" t="s">
        <v>9</v>
      </c>
    </row>
    <row r="4393" spans="1:8" x14ac:dyDescent="0.3">
      <c r="A4393" s="1">
        <v>1391</v>
      </c>
      <c r="B4393" s="1" t="s">
        <v>6140</v>
      </c>
      <c r="C4393" s="1" t="s">
        <v>5</v>
      </c>
      <c r="D4393" s="1" t="s">
        <v>8944</v>
      </c>
      <c r="E4393" s="1" t="s">
        <v>8945</v>
      </c>
      <c r="F4393" s="1" t="s">
        <v>346</v>
      </c>
      <c r="G4393" s="1"/>
      <c r="H4393" s="1" t="s">
        <v>117</v>
      </c>
    </row>
    <row r="4394" spans="1:8" x14ac:dyDescent="0.3">
      <c r="A4394" s="1">
        <v>1392</v>
      </c>
      <c r="B4394" s="1" t="s">
        <v>6140</v>
      </c>
      <c r="C4394" s="1" t="s">
        <v>6482</v>
      </c>
      <c r="D4394" s="1" t="s">
        <v>8946</v>
      </c>
      <c r="E4394" s="1" t="s">
        <v>8947</v>
      </c>
      <c r="F4394" s="1" t="s">
        <v>346</v>
      </c>
      <c r="G4394" s="1"/>
      <c r="H4394" s="1" t="s">
        <v>9</v>
      </c>
    </row>
    <row r="4395" spans="1:8" x14ac:dyDescent="0.3">
      <c r="A4395" s="1">
        <v>1393</v>
      </c>
      <c r="B4395" s="1" t="s">
        <v>5556</v>
      </c>
      <c r="C4395" s="1" t="s">
        <v>671</v>
      </c>
      <c r="D4395" s="1" t="s">
        <v>8948</v>
      </c>
      <c r="E4395" s="1" t="s">
        <v>8949</v>
      </c>
      <c r="F4395" s="1" t="s">
        <v>346</v>
      </c>
      <c r="G4395" s="1"/>
      <c r="H4395" s="1" t="s">
        <v>9</v>
      </c>
    </row>
    <row r="4396" spans="1:8" x14ac:dyDescent="0.3">
      <c r="A4396" s="1">
        <v>1394</v>
      </c>
      <c r="B4396" s="1" t="s">
        <v>5603</v>
      </c>
      <c r="C4396" s="1" t="s">
        <v>27</v>
      </c>
      <c r="D4396" s="1" t="s">
        <v>8950</v>
      </c>
      <c r="E4396" s="1" t="s">
        <v>8951</v>
      </c>
      <c r="F4396" s="1" t="s">
        <v>346</v>
      </c>
      <c r="G4396" s="1"/>
      <c r="H4396" s="1" t="s">
        <v>9</v>
      </c>
    </row>
    <row r="4397" spans="1:8" x14ac:dyDescent="0.3">
      <c r="A4397" s="1">
        <v>1395</v>
      </c>
      <c r="B4397" s="1" t="s">
        <v>6140</v>
      </c>
      <c r="C4397" s="1" t="s">
        <v>5</v>
      </c>
      <c r="D4397" s="1" t="s">
        <v>8952</v>
      </c>
      <c r="E4397" s="1" t="s">
        <v>8953</v>
      </c>
      <c r="F4397" s="1" t="s">
        <v>346</v>
      </c>
      <c r="G4397" s="1">
        <v>20</v>
      </c>
      <c r="H4397" s="1" t="s">
        <v>9</v>
      </c>
    </row>
    <row r="4398" spans="1:8" x14ac:dyDescent="0.3">
      <c r="A4398" s="1">
        <v>1396</v>
      </c>
      <c r="B4398" s="1" t="s">
        <v>6140</v>
      </c>
      <c r="C4398" s="1" t="s">
        <v>5</v>
      </c>
      <c r="D4398" s="1" t="s">
        <v>8954</v>
      </c>
      <c r="E4398" s="1" t="s">
        <v>8955</v>
      </c>
      <c r="F4398" s="1" t="s">
        <v>346</v>
      </c>
      <c r="G4398" s="1"/>
      <c r="H4398" s="1" t="s">
        <v>9</v>
      </c>
    </row>
    <row r="4399" spans="1:8" x14ac:dyDescent="0.3">
      <c r="A4399" s="1">
        <v>1397</v>
      </c>
      <c r="B4399" s="1" t="s">
        <v>6140</v>
      </c>
      <c r="C4399" s="1" t="s">
        <v>6482</v>
      </c>
      <c r="D4399" s="1" t="s">
        <v>8956</v>
      </c>
      <c r="E4399" s="1" t="s">
        <v>8957</v>
      </c>
      <c r="F4399" s="1" t="s">
        <v>346</v>
      </c>
      <c r="G4399" s="1"/>
      <c r="H4399" s="1" t="s">
        <v>9</v>
      </c>
    </row>
    <row r="4400" spans="1:8" x14ac:dyDescent="0.3">
      <c r="A4400" s="1">
        <v>1398</v>
      </c>
      <c r="B4400" s="1" t="s">
        <v>6140</v>
      </c>
      <c r="C4400" s="1" t="s">
        <v>212</v>
      </c>
      <c r="D4400" s="1" t="s">
        <v>8958</v>
      </c>
      <c r="E4400" s="1" t="s">
        <v>8959</v>
      </c>
      <c r="F4400" s="1" t="s">
        <v>346</v>
      </c>
      <c r="G4400" s="1">
        <v>20</v>
      </c>
      <c r="H4400" s="1" t="s">
        <v>9</v>
      </c>
    </row>
    <row r="4401" spans="1:8" x14ac:dyDescent="0.3">
      <c r="A4401" s="1">
        <v>1399</v>
      </c>
      <c r="B4401" s="1" t="s">
        <v>6140</v>
      </c>
      <c r="C4401" s="1" t="s">
        <v>4483</v>
      </c>
      <c r="D4401" s="1" t="s">
        <v>8960</v>
      </c>
      <c r="E4401" s="1" t="s">
        <v>8961</v>
      </c>
      <c r="F4401" s="1" t="s">
        <v>346</v>
      </c>
      <c r="G4401" s="1"/>
      <c r="H4401" s="1" t="s">
        <v>9</v>
      </c>
    </row>
    <row r="4402" spans="1:8" x14ac:dyDescent="0.3">
      <c r="A4402" s="1">
        <v>1400</v>
      </c>
      <c r="B4402" s="1" t="s">
        <v>5556</v>
      </c>
      <c r="C4402" s="1" t="s">
        <v>4149</v>
      </c>
      <c r="D4402" s="1" t="s">
        <v>8962</v>
      </c>
      <c r="E4402" s="1" t="s">
        <v>8963</v>
      </c>
      <c r="F4402" s="1" t="s">
        <v>346</v>
      </c>
      <c r="G4402" s="1"/>
      <c r="H4402" s="1" t="s">
        <v>9</v>
      </c>
    </row>
    <row r="4403" spans="1:8" x14ac:dyDescent="0.3">
      <c r="A4403" s="1">
        <v>1401</v>
      </c>
      <c r="B4403" s="1" t="s">
        <v>6140</v>
      </c>
      <c r="C4403" s="1" t="s">
        <v>6482</v>
      </c>
      <c r="D4403" s="1" t="s">
        <v>8964</v>
      </c>
      <c r="E4403" s="1" t="s">
        <v>8965</v>
      </c>
      <c r="F4403" s="1" t="s">
        <v>346</v>
      </c>
      <c r="G4403" s="1"/>
      <c r="H4403" s="1" t="s">
        <v>9</v>
      </c>
    </row>
    <row r="4404" spans="1:8" x14ac:dyDescent="0.3">
      <c r="A4404" s="1">
        <v>1402</v>
      </c>
      <c r="B4404" s="1" t="s">
        <v>6140</v>
      </c>
      <c r="C4404" s="1" t="s">
        <v>6615</v>
      </c>
      <c r="D4404" s="1" t="s">
        <v>8966</v>
      </c>
      <c r="E4404" s="1" t="s">
        <v>8967</v>
      </c>
      <c r="F4404" s="1" t="s">
        <v>346</v>
      </c>
      <c r="G4404" s="1"/>
      <c r="H4404" s="1" t="s">
        <v>9</v>
      </c>
    </row>
    <row r="4405" spans="1:8" x14ac:dyDescent="0.3">
      <c r="A4405" s="1">
        <v>1403</v>
      </c>
      <c r="B4405" s="1" t="s">
        <v>6140</v>
      </c>
      <c r="C4405" s="1" t="s">
        <v>212</v>
      </c>
      <c r="D4405" s="1" t="s">
        <v>8968</v>
      </c>
      <c r="E4405" s="1" t="s">
        <v>8969</v>
      </c>
      <c r="F4405" s="1" t="s">
        <v>346</v>
      </c>
      <c r="G4405" s="1">
        <v>20</v>
      </c>
      <c r="H4405" s="1" t="s">
        <v>9</v>
      </c>
    </row>
    <row r="4406" spans="1:8" x14ac:dyDescent="0.3">
      <c r="A4406" s="1">
        <v>1404</v>
      </c>
      <c r="B4406" s="1" t="s">
        <v>6140</v>
      </c>
      <c r="C4406" s="1" t="s">
        <v>212</v>
      </c>
      <c r="D4406" s="1" t="s">
        <v>8970</v>
      </c>
      <c r="E4406" s="1" t="s">
        <v>8971</v>
      </c>
      <c r="F4406" s="1" t="s">
        <v>346</v>
      </c>
      <c r="G4406" s="1">
        <v>20</v>
      </c>
      <c r="H4406" s="1" t="s">
        <v>9</v>
      </c>
    </row>
    <row r="4407" spans="1:8" x14ac:dyDescent="0.3">
      <c r="A4407" s="1">
        <v>1405</v>
      </c>
      <c r="B4407" s="1" t="s">
        <v>6140</v>
      </c>
      <c r="C4407" s="1" t="s">
        <v>6272</v>
      </c>
      <c r="D4407" s="1" t="s">
        <v>8972</v>
      </c>
      <c r="E4407" s="1" t="s">
        <v>8973</v>
      </c>
      <c r="F4407" s="1" t="s">
        <v>346</v>
      </c>
      <c r="G4407" s="1"/>
      <c r="H4407" s="1" t="s">
        <v>9</v>
      </c>
    </row>
    <row r="4408" spans="1:8" x14ac:dyDescent="0.3">
      <c r="A4408" s="1">
        <v>1406</v>
      </c>
      <c r="B4408" s="1" t="s">
        <v>825</v>
      </c>
      <c r="C4408" s="1" t="s">
        <v>6657</v>
      </c>
      <c r="D4408" s="1" t="s">
        <v>8974</v>
      </c>
      <c r="E4408" s="1" t="s">
        <v>8975</v>
      </c>
      <c r="F4408" s="1" t="s">
        <v>346</v>
      </c>
      <c r="G4408" s="1"/>
      <c r="H4408" s="1" t="s">
        <v>9</v>
      </c>
    </row>
    <row r="4409" spans="1:8" x14ac:dyDescent="0.3">
      <c r="A4409" s="1">
        <v>1407</v>
      </c>
      <c r="B4409" s="1" t="s">
        <v>6140</v>
      </c>
      <c r="C4409" s="1" t="s">
        <v>1630</v>
      </c>
      <c r="D4409" s="1" t="s">
        <v>8976</v>
      </c>
      <c r="E4409" s="1" t="s">
        <v>8977</v>
      </c>
      <c r="F4409" s="1" t="s">
        <v>346</v>
      </c>
      <c r="G4409" s="1">
        <v>20</v>
      </c>
      <c r="H4409" s="1" t="s">
        <v>9</v>
      </c>
    </row>
    <row r="4410" spans="1:8" x14ac:dyDescent="0.3">
      <c r="A4410" s="1">
        <v>1408</v>
      </c>
      <c r="B4410" s="1" t="s">
        <v>6140</v>
      </c>
      <c r="C4410" s="1" t="s">
        <v>212</v>
      </c>
      <c r="D4410" s="1" t="s">
        <v>8978</v>
      </c>
      <c r="E4410" s="1" t="s">
        <v>8979</v>
      </c>
      <c r="F4410" s="1" t="s">
        <v>346</v>
      </c>
      <c r="G4410" s="1">
        <v>20</v>
      </c>
      <c r="H4410" s="1" t="s">
        <v>9</v>
      </c>
    </row>
    <row r="4411" spans="1:8" x14ac:dyDescent="0.3">
      <c r="A4411" s="1">
        <v>1409</v>
      </c>
      <c r="B4411" s="1" t="s">
        <v>5722</v>
      </c>
      <c r="C4411" s="1" t="s">
        <v>3478</v>
      </c>
      <c r="D4411" s="1" t="s">
        <v>8980</v>
      </c>
      <c r="E4411" s="1" t="s">
        <v>8981</v>
      </c>
      <c r="F4411" s="1" t="s">
        <v>346</v>
      </c>
      <c r="G4411" s="1"/>
      <c r="H4411" s="1" t="s">
        <v>9</v>
      </c>
    </row>
    <row r="4412" spans="1:8" x14ac:dyDescent="0.3">
      <c r="A4412" s="1">
        <v>1410</v>
      </c>
      <c r="B4412" s="1" t="s">
        <v>6140</v>
      </c>
      <c r="C4412" s="1" t="s">
        <v>6482</v>
      </c>
      <c r="D4412" s="1" t="s">
        <v>8982</v>
      </c>
      <c r="E4412" s="1" t="s">
        <v>8983</v>
      </c>
      <c r="F4412" s="1" t="s">
        <v>346</v>
      </c>
      <c r="G4412" s="1"/>
      <c r="H4412" s="1" t="s">
        <v>9</v>
      </c>
    </row>
    <row r="4413" spans="1:8" x14ac:dyDescent="0.3">
      <c r="A4413" s="1">
        <v>1411</v>
      </c>
      <c r="B4413" s="1" t="s">
        <v>6140</v>
      </c>
      <c r="C4413" s="1" t="s">
        <v>5</v>
      </c>
      <c r="D4413" s="1" t="s">
        <v>8984</v>
      </c>
      <c r="E4413" s="1" t="s">
        <v>8985</v>
      </c>
      <c r="F4413" s="1" t="s">
        <v>346</v>
      </c>
      <c r="G4413" s="1"/>
      <c r="H4413" s="1" t="s">
        <v>9</v>
      </c>
    </row>
    <row r="4414" spans="1:8" x14ac:dyDescent="0.3">
      <c r="A4414" s="1">
        <v>1412</v>
      </c>
      <c r="B4414" s="1" t="s">
        <v>5603</v>
      </c>
      <c r="C4414" s="1" t="s">
        <v>11</v>
      </c>
      <c r="D4414" s="1" t="s">
        <v>8986</v>
      </c>
      <c r="E4414" s="1" t="s">
        <v>8987</v>
      </c>
      <c r="F4414" s="1" t="s">
        <v>346</v>
      </c>
      <c r="G4414" s="1"/>
      <c r="H4414" s="1" t="s">
        <v>9</v>
      </c>
    </row>
    <row r="4415" spans="1:8" x14ac:dyDescent="0.3">
      <c r="A4415" s="1">
        <v>1413</v>
      </c>
      <c r="B4415" s="1" t="s">
        <v>6140</v>
      </c>
      <c r="C4415" s="1" t="s">
        <v>212</v>
      </c>
      <c r="D4415" s="1" t="s">
        <v>8988</v>
      </c>
      <c r="E4415" s="1" t="s">
        <v>8989</v>
      </c>
      <c r="F4415" s="1" t="s">
        <v>346</v>
      </c>
      <c r="G4415" s="1">
        <v>20</v>
      </c>
      <c r="H4415" s="1" t="s">
        <v>9</v>
      </c>
    </row>
    <row r="4416" spans="1:8" x14ac:dyDescent="0.3">
      <c r="A4416" s="1">
        <v>1414</v>
      </c>
      <c r="B4416" s="1" t="s">
        <v>6140</v>
      </c>
      <c r="C4416" s="1" t="s">
        <v>6482</v>
      </c>
      <c r="D4416" s="1" t="s">
        <v>8990</v>
      </c>
      <c r="E4416" s="1" t="s">
        <v>8991</v>
      </c>
      <c r="F4416" s="1" t="s">
        <v>346</v>
      </c>
      <c r="G4416" s="1"/>
      <c r="H4416" s="1" t="s">
        <v>9</v>
      </c>
    </row>
    <row r="4417" spans="1:8" x14ac:dyDescent="0.3">
      <c r="A4417" s="1">
        <v>1415</v>
      </c>
      <c r="B4417" s="1" t="s">
        <v>6140</v>
      </c>
      <c r="C4417" s="1" t="s">
        <v>5</v>
      </c>
      <c r="D4417" s="1" t="s">
        <v>8992</v>
      </c>
      <c r="E4417" s="1" t="s">
        <v>8993</v>
      </c>
      <c r="F4417" s="1" t="s">
        <v>346</v>
      </c>
      <c r="G4417" s="1"/>
      <c r="H4417" s="1" t="s">
        <v>9</v>
      </c>
    </row>
    <row r="4418" spans="1:8" x14ac:dyDescent="0.3">
      <c r="A4418" s="1">
        <v>1416</v>
      </c>
      <c r="B4418" s="1" t="s">
        <v>5722</v>
      </c>
      <c r="C4418" s="1" t="s">
        <v>5723</v>
      </c>
      <c r="D4418" s="1" t="s">
        <v>8994</v>
      </c>
      <c r="E4418" s="1" t="s">
        <v>8995</v>
      </c>
      <c r="F4418" s="1" t="s">
        <v>346</v>
      </c>
      <c r="G4418" s="1"/>
      <c r="H4418" s="1" t="s">
        <v>9</v>
      </c>
    </row>
    <row r="4419" spans="1:8" x14ac:dyDescent="0.3">
      <c r="A4419" s="1">
        <v>1417</v>
      </c>
      <c r="B4419" s="1" t="s">
        <v>6140</v>
      </c>
      <c r="C4419" s="1" t="s">
        <v>5</v>
      </c>
      <c r="D4419" s="1" t="s">
        <v>8996</v>
      </c>
      <c r="E4419" s="1" t="s">
        <v>8997</v>
      </c>
      <c r="F4419" s="1" t="s">
        <v>346</v>
      </c>
      <c r="G4419" s="1"/>
      <c r="H4419" s="1" t="s">
        <v>9</v>
      </c>
    </row>
    <row r="4420" spans="1:8" x14ac:dyDescent="0.3">
      <c r="A4420" s="1">
        <v>1418</v>
      </c>
      <c r="B4420" s="1" t="s">
        <v>6140</v>
      </c>
      <c r="C4420" s="1" t="s">
        <v>212</v>
      </c>
      <c r="D4420" s="1" t="s">
        <v>8998</v>
      </c>
      <c r="E4420" s="1" t="s">
        <v>8999</v>
      </c>
      <c r="F4420" s="1" t="s">
        <v>346</v>
      </c>
      <c r="G4420" s="1">
        <v>20</v>
      </c>
      <c r="H4420" s="1" t="s">
        <v>9</v>
      </c>
    </row>
    <row r="4421" spans="1:8" x14ac:dyDescent="0.3">
      <c r="A4421" s="1">
        <v>1419</v>
      </c>
      <c r="B4421" s="1" t="s">
        <v>6140</v>
      </c>
      <c r="C4421" s="1" t="s">
        <v>6615</v>
      </c>
      <c r="D4421" s="1" t="s">
        <v>9000</v>
      </c>
      <c r="E4421" s="1" t="s">
        <v>9001</v>
      </c>
      <c r="F4421" s="1" t="s">
        <v>346</v>
      </c>
      <c r="G4421" s="1"/>
      <c r="H4421" s="1" t="s">
        <v>9</v>
      </c>
    </row>
    <row r="4422" spans="1:8" x14ac:dyDescent="0.3">
      <c r="A4422" s="1">
        <v>1420</v>
      </c>
      <c r="B4422" s="1" t="s">
        <v>6140</v>
      </c>
      <c r="C4422" s="1" t="s">
        <v>6482</v>
      </c>
      <c r="D4422" s="1" t="s">
        <v>9002</v>
      </c>
      <c r="E4422" s="1" t="s">
        <v>9003</v>
      </c>
      <c r="F4422" s="1" t="s">
        <v>346</v>
      </c>
      <c r="G4422" s="1"/>
      <c r="H4422" s="1" t="s">
        <v>9</v>
      </c>
    </row>
    <row r="4423" spans="1:8" x14ac:dyDescent="0.3">
      <c r="A4423" s="1">
        <v>1421</v>
      </c>
      <c r="B4423" s="1" t="s">
        <v>6140</v>
      </c>
      <c r="C4423" s="1" t="s">
        <v>212</v>
      </c>
      <c r="D4423" s="1" t="s">
        <v>9004</v>
      </c>
      <c r="E4423" s="1" t="s">
        <v>9005</v>
      </c>
      <c r="F4423" s="1" t="s">
        <v>346</v>
      </c>
      <c r="G4423" s="1">
        <v>20</v>
      </c>
      <c r="H4423" s="1" t="s">
        <v>257</v>
      </c>
    </row>
    <row r="4424" spans="1:8" x14ac:dyDescent="0.3">
      <c r="A4424" s="1">
        <v>1422</v>
      </c>
      <c r="B4424" s="1" t="s">
        <v>6140</v>
      </c>
      <c r="C4424" s="1" t="s">
        <v>6482</v>
      </c>
      <c r="D4424" s="1" t="s">
        <v>9006</v>
      </c>
      <c r="E4424" s="1" t="s">
        <v>9007</v>
      </c>
      <c r="F4424" s="1" t="s">
        <v>346</v>
      </c>
      <c r="G4424" s="1"/>
      <c r="H4424" s="1" t="s">
        <v>9</v>
      </c>
    </row>
    <row r="4425" spans="1:8" x14ac:dyDescent="0.3">
      <c r="A4425" s="1">
        <v>1423</v>
      </c>
      <c r="B4425" s="1" t="s">
        <v>6140</v>
      </c>
      <c r="C4425" s="1" t="s">
        <v>6615</v>
      </c>
      <c r="D4425" s="1" t="s">
        <v>9008</v>
      </c>
      <c r="E4425" s="1" t="s">
        <v>9009</v>
      </c>
      <c r="F4425" s="1" t="s">
        <v>346</v>
      </c>
      <c r="G4425" s="1">
        <v>20</v>
      </c>
      <c r="H4425" s="1" t="s">
        <v>9</v>
      </c>
    </row>
    <row r="4426" spans="1:8" x14ac:dyDescent="0.3">
      <c r="A4426" s="1">
        <v>1424</v>
      </c>
      <c r="B4426" s="1" t="s">
        <v>6140</v>
      </c>
      <c r="C4426" s="1" t="s">
        <v>6272</v>
      </c>
      <c r="D4426" s="1" t="s">
        <v>9010</v>
      </c>
      <c r="E4426" s="1" t="s">
        <v>9011</v>
      </c>
      <c r="F4426" s="1" t="s">
        <v>346</v>
      </c>
      <c r="G4426" s="1"/>
      <c r="H4426" s="1" t="s">
        <v>9</v>
      </c>
    </row>
    <row r="4427" spans="1:8" x14ac:dyDescent="0.3">
      <c r="A4427" s="1">
        <v>1425</v>
      </c>
      <c r="B4427" s="1" t="s">
        <v>5603</v>
      </c>
      <c r="C4427" s="1" t="s">
        <v>11</v>
      </c>
      <c r="D4427" s="1" t="s">
        <v>9012</v>
      </c>
      <c r="E4427" s="1" t="s">
        <v>9013</v>
      </c>
      <c r="F4427" s="1" t="s">
        <v>346</v>
      </c>
      <c r="G4427" s="1"/>
      <c r="H4427" s="1" t="s">
        <v>9</v>
      </c>
    </row>
    <row r="4428" spans="1:8" x14ac:dyDescent="0.3">
      <c r="A4428" s="1">
        <v>1426</v>
      </c>
      <c r="B4428" s="1" t="s">
        <v>6140</v>
      </c>
      <c r="C4428" s="1" t="s">
        <v>212</v>
      </c>
      <c r="D4428" s="1" t="s">
        <v>9014</v>
      </c>
      <c r="E4428" s="1" t="s">
        <v>9015</v>
      </c>
      <c r="F4428" s="1" t="s">
        <v>346</v>
      </c>
      <c r="G4428" s="1">
        <v>20</v>
      </c>
      <c r="H4428" s="1" t="s">
        <v>9</v>
      </c>
    </row>
    <row r="4429" spans="1:8" x14ac:dyDescent="0.3">
      <c r="A4429" s="1">
        <v>1427</v>
      </c>
      <c r="B4429" s="1" t="s">
        <v>6140</v>
      </c>
      <c r="C4429" s="1" t="s">
        <v>6482</v>
      </c>
      <c r="D4429" s="1" t="s">
        <v>9016</v>
      </c>
      <c r="E4429" s="1" t="s">
        <v>9017</v>
      </c>
      <c r="F4429" s="1" t="s">
        <v>346</v>
      </c>
      <c r="G4429" s="1"/>
      <c r="H4429" s="1" t="s">
        <v>9</v>
      </c>
    </row>
    <row r="4430" spans="1:8" x14ac:dyDescent="0.3">
      <c r="A4430" s="1">
        <v>1428</v>
      </c>
      <c r="B4430" s="1" t="s">
        <v>6140</v>
      </c>
      <c r="C4430" s="1" t="s">
        <v>6615</v>
      </c>
      <c r="D4430" s="1" t="s">
        <v>9018</v>
      </c>
      <c r="E4430" s="1" t="s">
        <v>9019</v>
      </c>
      <c r="F4430" s="1" t="s">
        <v>346</v>
      </c>
      <c r="G4430" s="1">
        <v>20</v>
      </c>
      <c r="H4430" s="1" t="s">
        <v>9</v>
      </c>
    </row>
    <row r="4431" spans="1:8" x14ac:dyDescent="0.3">
      <c r="A4431" s="1">
        <v>1429</v>
      </c>
      <c r="B4431" s="1" t="s">
        <v>5556</v>
      </c>
      <c r="C4431" s="1" t="s">
        <v>4092</v>
      </c>
      <c r="D4431" s="1" t="s">
        <v>9020</v>
      </c>
      <c r="E4431" s="1" t="s">
        <v>9021</v>
      </c>
      <c r="F4431" s="1" t="s">
        <v>346</v>
      </c>
      <c r="G4431" s="1"/>
      <c r="H4431" s="1" t="s">
        <v>9</v>
      </c>
    </row>
    <row r="4432" spans="1:8" x14ac:dyDescent="0.3">
      <c r="A4432" s="1">
        <v>1430</v>
      </c>
      <c r="B4432" s="1" t="s">
        <v>6140</v>
      </c>
      <c r="C4432" s="1" t="s">
        <v>5</v>
      </c>
      <c r="D4432" s="1" t="s">
        <v>9022</v>
      </c>
      <c r="E4432" s="1" t="s">
        <v>9023</v>
      </c>
      <c r="F4432" s="1" t="s">
        <v>346</v>
      </c>
      <c r="G4432" s="1">
        <v>20</v>
      </c>
      <c r="H4432" s="1" t="s">
        <v>9</v>
      </c>
    </row>
    <row r="4433" spans="1:8" x14ac:dyDescent="0.3">
      <c r="A4433" s="1">
        <v>1431</v>
      </c>
      <c r="B4433" s="1" t="s">
        <v>6140</v>
      </c>
      <c r="C4433" s="1" t="s">
        <v>6615</v>
      </c>
      <c r="D4433" s="1" t="s">
        <v>9024</v>
      </c>
      <c r="E4433" s="1" t="s">
        <v>9025</v>
      </c>
      <c r="F4433" s="1" t="s">
        <v>346</v>
      </c>
      <c r="G4433" s="1">
        <v>20</v>
      </c>
      <c r="H4433" s="1" t="s">
        <v>9</v>
      </c>
    </row>
    <row r="4434" spans="1:8" x14ac:dyDescent="0.3">
      <c r="A4434" s="1">
        <v>1432</v>
      </c>
      <c r="B4434" s="1" t="s">
        <v>6140</v>
      </c>
      <c r="C4434" s="1" t="s">
        <v>5</v>
      </c>
      <c r="D4434" s="1" t="s">
        <v>9026</v>
      </c>
      <c r="E4434" s="1" t="s">
        <v>9027</v>
      </c>
      <c r="F4434" s="1" t="s">
        <v>346</v>
      </c>
      <c r="G4434" s="1">
        <v>20</v>
      </c>
      <c r="H4434" s="1" t="s">
        <v>9</v>
      </c>
    </row>
    <row r="4435" spans="1:8" x14ac:dyDescent="0.3">
      <c r="A4435" s="1">
        <v>1433</v>
      </c>
      <c r="B4435" s="1" t="s">
        <v>6140</v>
      </c>
      <c r="C4435" s="1" t="s">
        <v>3373</v>
      </c>
      <c r="D4435" s="1" t="s">
        <v>9028</v>
      </c>
      <c r="E4435" s="1" t="s">
        <v>9029</v>
      </c>
      <c r="F4435" s="1" t="s">
        <v>346</v>
      </c>
      <c r="G4435" s="1"/>
      <c r="H4435" s="1" t="s">
        <v>9</v>
      </c>
    </row>
    <row r="4436" spans="1:8" x14ac:dyDescent="0.3">
      <c r="A4436" s="1">
        <v>1434</v>
      </c>
      <c r="B4436" s="1" t="s">
        <v>6140</v>
      </c>
      <c r="C4436" s="1" t="s">
        <v>5</v>
      </c>
      <c r="D4436" s="1" t="s">
        <v>9030</v>
      </c>
      <c r="E4436" s="1" t="s">
        <v>9031</v>
      </c>
      <c r="F4436" s="1" t="s">
        <v>346</v>
      </c>
      <c r="G4436" s="1"/>
      <c r="H4436" s="1" t="s">
        <v>9</v>
      </c>
    </row>
    <row r="4437" spans="1:8" x14ac:dyDescent="0.3">
      <c r="A4437" s="1">
        <v>1435</v>
      </c>
      <c r="B4437" s="1" t="s">
        <v>6140</v>
      </c>
      <c r="C4437" s="1" t="s">
        <v>6615</v>
      </c>
      <c r="D4437" s="1" t="s">
        <v>9032</v>
      </c>
      <c r="E4437" s="1" t="s">
        <v>9033</v>
      </c>
      <c r="F4437" s="1" t="s">
        <v>346</v>
      </c>
      <c r="G4437" s="1">
        <v>20</v>
      </c>
      <c r="H4437" s="1" t="s">
        <v>9</v>
      </c>
    </row>
    <row r="4438" spans="1:8" x14ac:dyDescent="0.3">
      <c r="A4438" s="1">
        <v>1436</v>
      </c>
      <c r="B4438" s="1" t="s">
        <v>6140</v>
      </c>
      <c r="C4438" s="1" t="s">
        <v>5</v>
      </c>
      <c r="D4438" s="1" t="s">
        <v>9034</v>
      </c>
      <c r="E4438" s="1" t="s">
        <v>9035</v>
      </c>
      <c r="F4438" s="1" t="s">
        <v>346</v>
      </c>
      <c r="G4438" s="1">
        <v>20</v>
      </c>
      <c r="H4438" s="1" t="s">
        <v>9</v>
      </c>
    </row>
    <row r="4439" spans="1:8" x14ac:dyDescent="0.3">
      <c r="A4439" s="1">
        <v>1437</v>
      </c>
      <c r="B4439" s="1" t="s">
        <v>6140</v>
      </c>
      <c r="C4439" s="1" t="s">
        <v>212</v>
      </c>
      <c r="D4439" s="1" t="s">
        <v>9036</v>
      </c>
      <c r="E4439" s="1" t="s">
        <v>9037</v>
      </c>
      <c r="F4439" s="1" t="s">
        <v>346</v>
      </c>
      <c r="G4439" s="1">
        <v>20</v>
      </c>
      <c r="H4439" s="1" t="s">
        <v>9</v>
      </c>
    </row>
    <row r="4440" spans="1:8" x14ac:dyDescent="0.3">
      <c r="A4440" s="1">
        <v>1438</v>
      </c>
      <c r="B4440" s="1" t="s">
        <v>6140</v>
      </c>
      <c r="C4440" s="1" t="s">
        <v>130</v>
      </c>
      <c r="D4440" s="1" t="s">
        <v>9038</v>
      </c>
      <c r="E4440" s="1" t="s">
        <v>9039</v>
      </c>
      <c r="F4440" s="1" t="s">
        <v>346</v>
      </c>
      <c r="G4440" s="1">
        <v>20</v>
      </c>
      <c r="H4440" s="1" t="s">
        <v>9</v>
      </c>
    </row>
    <row r="4441" spans="1:8" x14ac:dyDescent="0.3">
      <c r="A4441" s="1">
        <v>1439</v>
      </c>
      <c r="B4441" s="1" t="s">
        <v>86</v>
      </c>
      <c r="C4441" s="1" t="s">
        <v>5726</v>
      </c>
      <c r="D4441" s="1" t="s">
        <v>9040</v>
      </c>
      <c r="E4441" s="1" t="s">
        <v>9041</v>
      </c>
      <c r="F4441" s="1" t="s">
        <v>346</v>
      </c>
      <c r="G4441" s="1"/>
      <c r="H4441" s="1" t="s">
        <v>257</v>
      </c>
    </row>
    <row r="4442" spans="1:8" x14ac:dyDescent="0.3">
      <c r="A4442" s="1">
        <v>1440</v>
      </c>
      <c r="B4442" s="1" t="s">
        <v>5722</v>
      </c>
      <c r="C4442" s="1" t="s">
        <v>3478</v>
      </c>
      <c r="D4442" s="1" t="s">
        <v>9042</v>
      </c>
      <c r="E4442" s="1" t="s">
        <v>9043</v>
      </c>
      <c r="F4442" s="1" t="s">
        <v>346</v>
      </c>
      <c r="G4442" s="1"/>
      <c r="H4442" s="1" t="s">
        <v>9</v>
      </c>
    </row>
    <row r="4443" spans="1:8" x14ac:dyDescent="0.3">
      <c r="A4443" s="1">
        <v>1441</v>
      </c>
      <c r="B4443" s="1" t="s">
        <v>6140</v>
      </c>
      <c r="C4443" s="1" t="s">
        <v>212</v>
      </c>
      <c r="D4443" s="1" t="s">
        <v>9044</v>
      </c>
      <c r="E4443" s="1" t="s">
        <v>9045</v>
      </c>
      <c r="F4443" s="1" t="s">
        <v>346</v>
      </c>
      <c r="G4443" s="1">
        <v>20</v>
      </c>
      <c r="H4443" s="1" t="s">
        <v>9</v>
      </c>
    </row>
    <row r="4444" spans="1:8" x14ac:dyDescent="0.3">
      <c r="A4444" s="1">
        <v>1442</v>
      </c>
      <c r="B4444" s="1" t="s">
        <v>6140</v>
      </c>
      <c r="C4444" s="1" t="s">
        <v>212</v>
      </c>
      <c r="D4444" s="1" t="s">
        <v>9046</v>
      </c>
      <c r="E4444" s="1" t="s">
        <v>9047</v>
      </c>
      <c r="F4444" s="1" t="s">
        <v>346</v>
      </c>
      <c r="G4444" s="1"/>
      <c r="H4444" s="1" t="s">
        <v>9</v>
      </c>
    </row>
    <row r="4445" spans="1:8" x14ac:dyDescent="0.3">
      <c r="A4445" s="1">
        <v>1443</v>
      </c>
      <c r="B4445" s="1" t="s">
        <v>14</v>
      </c>
      <c r="C4445" s="1" t="s">
        <v>5301</v>
      </c>
      <c r="D4445" s="1" t="s">
        <v>9048</v>
      </c>
      <c r="E4445" s="1" t="s">
        <v>9049</v>
      </c>
      <c r="F4445" s="1" t="s">
        <v>346</v>
      </c>
      <c r="G4445" s="1"/>
      <c r="H4445" s="1" t="s">
        <v>257</v>
      </c>
    </row>
    <row r="4446" spans="1:8" x14ac:dyDescent="0.3">
      <c r="A4446" s="1">
        <v>1444</v>
      </c>
      <c r="B4446" s="1" t="s">
        <v>6140</v>
      </c>
      <c r="C4446" s="1" t="s">
        <v>5</v>
      </c>
      <c r="D4446" s="1" t="s">
        <v>9050</v>
      </c>
      <c r="E4446" s="1" t="s">
        <v>9051</v>
      </c>
      <c r="F4446" s="1" t="s">
        <v>346</v>
      </c>
      <c r="G4446" s="1">
        <v>20</v>
      </c>
      <c r="H4446" s="1" t="s">
        <v>9</v>
      </c>
    </row>
    <row r="4447" spans="1:8" x14ac:dyDescent="0.3">
      <c r="A4447" s="1">
        <v>1445</v>
      </c>
      <c r="B4447" s="1" t="s">
        <v>6140</v>
      </c>
      <c r="C4447" s="1" t="s">
        <v>212</v>
      </c>
      <c r="D4447" s="1" t="s">
        <v>9052</v>
      </c>
      <c r="E4447" s="1" t="s">
        <v>9053</v>
      </c>
      <c r="F4447" s="1" t="s">
        <v>346</v>
      </c>
      <c r="G4447" s="1">
        <v>20</v>
      </c>
      <c r="H4447" s="1" t="s">
        <v>9</v>
      </c>
    </row>
    <row r="4448" spans="1:8" x14ac:dyDescent="0.3">
      <c r="A4448" s="1">
        <v>1446</v>
      </c>
      <c r="B4448" s="1" t="s">
        <v>6140</v>
      </c>
      <c r="C4448" s="1" t="s">
        <v>5</v>
      </c>
      <c r="D4448" s="1" t="s">
        <v>9054</v>
      </c>
      <c r="E4448" s="1" t="s">
        <v>9055</v>
      </c>
      <c r="F4448" s="1" t="s">
        <v>346</v>
      </c>
      <c r="G4448" s="1"/>
      <c r="H4448" s="1" t="s">
        <v>9</v>
      </c>
    </row>
    <row r="4449" spans="1:8" x14ac:dyDescent="0.3">
      <c r="A4449" s="1">
        <v>1447</v>
      </c>
      <c r="B4449" s="1" t="s">
        <v>6140</v>
      </c>
      <c r="C4449" s="1" t="s">
        <v>5</v>
      </c>
      <c r="D4449" s="1" t="s">
        <v>9056</v>
      </c>
      <c r="E4449" s="1" t="s">
        <v>9057</v>
      </c>
      <c r="F4449" s="1" t="s">
        <v>346</v>
      </c>
      <c r="G4449" s="1">
        <v>20</v>
      </c>
      <c r="H4449" s="1" t="s">
        <v>9</v>
      </c>
    </row>
    <row r="4450" spans="1:8" x14ac:dyDescent="0.3">
      <c r="A4450" s="1">
        <v>1448</v>
      </c>
      <c r="B4450" s="1" t="s">
        <v>6140</v>
      </c>
      <c r="C4450" s="1" t="s">
        <v>3373</v>
      </c>
      <c r="D4450" s="1" t="s">
        <v>9058</v>
      </c>
      <c r="E4450" s="1" t="s">
        <v>9059</v>
      </c>
      <c r="F4450" s="1" t="s">
        <v>346</v>
      </c>
      <c r="G4450" s="1"/>
      <c r="H4450" s="1" t="s">
        <v>9</v>
      </c>
    </row>
    <row r="4451" spans="1:8" x14ac:dyDescent="0.3">
      <c r="A4451" s="1">
        <v>1449</v>
      </c>
      <c r="B4451" s="1" t="s">
        <v>6140</v>
      </c>
      <c r="C4451" s="1" t="s">
        <v>130</v>
      </c>
      <c r="D4451" s="1" t="s">
        <v>9060</v>
      </c>
      <c r="E4451" s="1" t="s">
        <v>9061</v>
      </c>
      <c r="F4451" s="1" t="s">
        <v>346</v>
      </c>
      <c r="G4451" s="1">
        <v>20</v>
      </c>
      <c r="H4451" s="1" t="s">
        <v>9</v>
      </c>
    </row>
    <row r="4452" spans="1:8" x14ac:dyDescent="0.3">
      <c r="A4452" s="1">
        <v>1450</v>
      </c>
      <c r="B4452" s="1" t="s">
        <v>6140</v>
      </c>
      <c r="C4452" s="1" t="s">
        <v>4882</v>
      </c>
      <c r="D4452" s="1" t="s">
        <v>9062</v>
      </c>
      <c r="E4452" s="1" t="s">
        <v>9063</v>
      </c>
      <c r="F4452" s="1" t="s">
        <v>346</v>
      </c>
      <c r="G4452" s="1"/>
      <c r="H4452" s="1" t="s">
        <v>9</v>
      </c>
    </row>
    <row r="4453" spans="1:8" x14ac:dyDescent="0.3">
      <c r="A4453" s="1">
        <v>1451</v>
      </c>
      <c r="B4453" s="1" t="s">
        <v>6140</v>
      </c>
      <c r="C4453" s="1" t="s">
        <v>6272</v>
      </c>
      <c r="D4453" s="1" t="s">
        <v>9064</v>
      </c>
      <c r="E4453" s="1" t="s">
        <v>9065</v>
      </c>
      <c r="F4453" s="1" t="s">
        <v>346</v>
      </c>
      <c r="G4453" s="1"/>
      <c r="H4453" s="1" t="s">
        <v>9</v>
      </c>
    </row>
    <row r="4454" spans="1:8" x14ac:dyDescent="0.3">
      <c r="A4454" s="1">
        <v>1452</v>
      </c>
      <c r="B4454" s="1" t="s">
        <v>6140</v>
      </c>
      <c r="C4454" s="1" t="s">
        <v>212</v>
      </c>
      <c r="D4454" s="1" t="s">
        <v>9066</v>
      </c>
      <c r="E4454" s="1" t="s">
        <v>9067</v>
      </c>
      <c r="F4454" s="1" t="s">
        <v>346</v>
      </c>
      <c r="G4454" s="1">
        <v>20</v>
      </c>
      <c r="H4454" s="1" t="s">
        <v>9</v>
      </c>
    </row>
    <row r="4455" spans="1:8" x14ac:dyDescent="0.3">
      <c r="A4455" s="1">
        <v>1453</v>
      </c>
      <c r="B4455" s="1" t="s">
        <v>6140</v>
      </c>
      <c r="C4455" s="1" t="s">
        <v>3373</v>
      </c>
      <c r="D4455" s="1" t="s">
        <v>9068</v>
      </c>
      <c r="E4455" s="1" t="s">
        <v>9069</v>
      </c>
      <c r="F4455" s="1" t="s">
        <v>346</v>
      </c>
      <c r="G4455" s="1"/>
      <c r="H4455" s="1" t="s">
        <v>9</v>
      </c>
    </row>
    <row r="4456" spans="1:8" x14ac:dyDescent="0.3">
      <c r="A4456" s="1">
        <v>1454</v>
      </c>
      <c r="B4456" s="1" t="s">
        <v>6140</v>
      </c>
      <c r="C4456" s="1" t="s">
        <v>130</v>
      </c>
      <c r="D4456" s="1" t="s">
        <v>9070</v>
      </c>
      <c r="E4456" s="1" t="s">
        <v>9071</v>
      </c>
      <c r="F4456" s="1" t="s">
        <v>346</v>
      </c>
      <c r="G4456" s="1">
        <v>20</v>
      </c>
      <c r="H4456" s="1" t="s">
        <v>9</v>
      </c>
    </row>
    <row r="4457" spans="1:8" x14ac:dyDescent="0.3">
      <c r="A4457" s="1">
        <v>1455</v>
      </c>
      <c r="B4457" s="1" t="s">
        <v>6140</v>
      </c>
      <c r="C4457" s="1" t="s">
        <v>6615</v>
      </c>
      <c r="D4457" s="1" t="s">
        <v>9072</v>
      </c>
      <c r="E4457" s="1" t="s">
        <v>9073</v>
      </c>
      <c r="F4457" s="1" t="s">
        <v>346</v>
      </c>
      <c r="G4457" s="1"/>
      <c r="H4457" s="1" t="s">
        <v>9</v>
      </c>
    </row>
    <row r="4458" spans="1:8" x14ac:dyDescent="0.3">
      <c r="A4458" s="1">
        <v>1456</v>
      </c>
      <c r="B4458" s="1" t="s">
        <v>5556</v>
      </c>
      <c r="C4458" s="1" t="s">
        <v>5557</v>
      </c>
      <c r="D4458" s="1" t="s">
        <v>9074</v>
      </c>
      <c r="E4458" s="1" t="s">
        <v>9075</v>
      </c>
      <c r="F4458" s="1" t="s">
        <v>346</v>
      </c>
      <c r="G4458" s="1"/>
      <c r="H4458" s="1" t="s">
        <v>9</v>
      </c>
    </row>
    <row r="4459" spans="1:8" x14ac:dyDescent="0.3">
      <c r="A4459" s="1">
        <v>1457</v>
      </c>
      <c r="B4459" s="1" t="s">
        <v>6140</v>
      </c>
      <c r="C4459" s="1" t="s">
        <v>5</v>
      </c>
      <c r="D4459" s="1" t="s">
        <v>9076</v>
      </c>
      <c r="E4459" s="1" t="s">
        <v>9077</v>
      </c>
      <c r="F4459" s="1" t="s">
        <v>346</v>
      </c>
      <c r="G4459" s="1">
        <v>20</v>
      </c>
      <c r="H4459" s="1" t="s">
        <v>9</v>
      </c>
    </row>
    <row r="4460" spans="1:8" x14ac:dyDescent="0.3">
      <c r="A4460" s="1">
        <v>1458</v>
      </c>
      <c r="B4460" s="1" t="s">
        <v>6140</v>
      </c>
      <c r="C4460" s="1" t="s">
        <v>212</v>
      </c>
      <c r="D4460" s="1" t="s">
        <v>9078</v>
      </c>
      <c r="E4460" s="1" t="s">
        <v>9079</v>
      </c>
      <c r="F4460" s="1" t="s">
        <v>346</v>
      </c>
      <c r="G4460" s="1">
        <v>20</v>
      </c>
      <c r="H4460" s="1" t="s">
        <v>9</v>
      </c>
    </row>
    <row r="4461" spans="1:8" x14ac:dyDescent="0.3">
      <c r="A4461" s="1">
        <v>1459</v>
      </c>
      <c r="B4461" s="1" t="s">
        <v>6140</v>
      </c>
      <c r="C4461" s="1" t="s">
        <v>5</v>
      </c>
      <c r="D4461" s="1" t="s">
        <v>9080</v>
      </c>
      <c r="E4461" s="1" t="s">
        <v>9081</v>
      </c>
      <c r="F4461" s="1" t="s">
        <v>346</v>
      </c>
      <c r="G4461" s="1">
        <v>20</v>
      </c>
      <c r="H4461" s="1" t="s">
        <v>9</v>
      </c>
    </row>
    <row r="4462" spans="1:8" x14ac:dyDescent="0.3">
      <c r="A4462" s="1">
        <v>1460</v>
      </c>
      <c r="B4462" s="1" t="s">
        <v>5603</v>
      </c>
      <c r="C4462" s="1" t="s">
        <v>11</v>
      </c>
      <c r="D4462" s="1" t="s">
        <v>9082</v>
      </c>
      <c r="E4462" s="1" t="s">
        <v>9083</v>
      </c>
      <c r="F4462" s="1" t="s">
        <v>346</v>
      </c>
      <c r="G4462" s="1"/>
      <c r="H4462" s="1" t="s">
        <v>9</v>
      </c>
    </row>
    <row r="4463" spans="1:8" x14ac:dyDescent="0.3">
      <c r="A4463" s="1">
        <v>1461</v>
      </c>
      <c r="B4463" s="1" t="s">
        <v>6140</v>
      </c>
      <c r="C4463" s="1" t="s">
        <v>6615</v>
      </c>
      <c r="D4463" s="1" t="s">
        <v>9084</v>
      </c>
      <c r="E4463" s="1" t="s">
        <v>9085</v>
      </c>
      <c r="F4463" s="1" t="s">
        <v>346</v>
      </c>
      <c r="G4463" s="1">
        <v>20</v>
      </c>
      <c r="H4463" s="1" t="s">
        <v>9</v>
      </c>
    </row>
    <row r="4464" spans="1:8" x14ac:dyDescent="0.3">
      <c r="A4464" s="1">
        <v>1462</v>
      </c>
      <c r="B4464" s="1" t="s">
        <v>6140</v>
      </c>
      <c r="C4464" s="1" t="s">
        <v>4882</v>
      </c>
      <c r="D4464" s="1" t="s">
        <v>9086</v>
      </c>
      <c r="E4464" s="1" t="s">
        <v>9087</v>
      </c>
      <c r="F4464" s="1" t="s">
        <v>346</v>
      </c>
      <c r="G4464" s="1"/>
      <c r="H4464" s="1" t="s">
        <v>9</v>
      </c>
    </row>
    <row r="4465" spans="1:8" x14ac:dyDescent="0.3">
      <c r="A4465" s="1">
        <v>1463</v>
      </c>
      <c r="B4465" s="1" t="s">
        <v>5722</v>
      </c>
      <c r="C4465" s="1" t="s">
        <v>8845</v>
      </c>
      <c r="D4465" s="1" t="s">
        <v>9088</v>
      </c>
      <c r="E4465" s="1" t="s">
        <v>9089</v>
      </c>
      <c r="F4465" s="1" t="s">
        <v>346</v>
      </c>
      <c r="G4465" s="1"/>
      <c r="H4465" s="1" t="s">
        <v>9</v>
      </c>
    </row>
    <row r="4466" spans="1:8" x14ac:dyDescent="0.3">
      <c r="A4466" s="1">
        <v>1464</v>
      </c>
      <c r="B4466" s="1" t="s">
        <v>6140</v>
      </c>
      <c r="C4466" s="1" t="s">
        <v>130</v>
      </c>
      <c r="D4466" s="1" t="s">
        <v>9090</v>
      </c>
      <c r="E4466" s="1" t="s">
        <v>9091</v>
      </c>
      <c r="F4466" s="1" t="s">
        <v>346</v>
      </c>
      <c r="G4466" s="1">
        <v>20</v>
      </c>
      <c r="H4466" s="1" t="s">
        <v>9</v>
      </c>
    </row>
    <row r="4467" spans="1:8" x14ac:dyDescent="0.3">
      <c r="A4467" s="1">
        <v>1465</v>
      </c>
      <c r="B4467" s="1" t="s">
        <v>6140</v>
      </c>
      <c r="C4467" s="1" t="s">
        <v>5</v>
      </c>
      <c r="D4467" s="1" t="s">
        <v>9092</v>
      </c>
      <c r="E4467" s="1" t="s">
        <v>9093</v>
      </c>
      <c r="F4467" s="1" t="s">
        <v>346</v>
      </c>
      <c r="G4467" s="1"/>
      <c r="H4467" s="1" t="s">
        <v>9</v>
      </c>
    </row>
    <row r="4468" spans="1:8" x14ac:dyDescent="0.3">
      <c r="A4468" s="1">
        <v>1466</v>
      </c>
      <c r="B4468" s="1" t="s">
        <v>657</v>
      </c>
      <c r="C4468" s="1" t="s">
        <v>9094</v>
      </c>
      <c r="D4468" s="1" t="s">
        <v>9095</v>
      </c>
      <c r="E4468" s="1" t="s">
        <v>9096</v>
      </c>
      <c r="F4468" s="1" t="s">
        <v>346</v>
      </c>
      <c r="G4468" s="1"/>
      <c r="H4468" s="1" t="s">
        <v>9</v>
      </c>
    </row>
    <row r="4469" spans="1:8" x14ac:dyDescent="0.3">
      <c r="A4469" s="1">
        <v>1467</v>
      </c>
      <c r="B4469" s="1" t="s">
        <v>6140</v>
      </c>
      <c r="C4469" s="1" t="s">
        <v>3373</v>
      </c>
      <c r="D4469" s="1" t="s">
        <v>9097</v>
      </c>
      <c r="E4469" s="1" t="s">
        <v>9098</v>
      </c>
      <c r="F4469" s="1" t="s">
        <v>346</v>
      </c>
      <c r="G4469" s="1"/>
      <c r="H4469" s="1" t="s">
        <v>9</v>
      </c>
    </row>
    <row r="4470" spans="1:8" x14ac:dyDescent="0.3">
      <c r="A4470" s="1">
        <v>1468</v>
      </c>
      <c r="B4470" s="1" t="s">
        <v>6140</v>
      </c>
      <c r="C4470" s="1" t="s">
        <v>212</v>
      </c>
      <c r="D4470" s="1" t="s">
        <v>9099</v>
      </c>
      <c r="E4470" s="1" t="s">
        <v>9100</v>
      </c>
      <c r="F4470" s="1" t="s">
        <v>346</v>
      </c>
      <c r="G4470" s="1">
        <v>20</v>
      </c>
      <c r="H4470" s="1" t="s">
        <v>9</v>
      </c>
    </row>
    <row r="4471" spans="1:8" x14ac:dyDescent="0.3">
      <c r="A4471" s="1">
        <v>1469</v>
      </c>
      <c r="B4471" s="1" t="s">
        <v>5722</v>
      </c>
      <c r="C4471" s="1" t="s">
        <v>4249</v>
      </c>
      <c r="D4471" s="1" t="s">
        <v>9101</v>
      </c>
      <c r="E4471" s="1" t="s">
        <v>9102</v>
      </c>
      <c r="F4471" s="1" t="s">
        <v>346</v>
      </c>
      <c r="G4471" s="1"/>
      <c r="H4471" s="1" t="s">
        <v>9</v>
      </c>
    </row>
    <row r="4472" spans="1:8" x14ac:dyDescent="0.3">
      <c r="A4472" s="1">
        <v>1470</v>
      </c>
      <c r="B4472" s="1" t="s">
        <v>6140</v>
      </c>
      <c r="C4472" s="1" t="s">
        <v>6615</v>
      </c>
      <c r="D4472" s="1" t="s">
        <v>9103</v>
      </c>
      <c r="E4472" s="1" t="s">
        <v>9104</v>
      </c>
      <c r="F4472" s="1" t="s">
        <v>346</v>
      </c>
      <c r="G4472" s="1">
        <v>20</v>
      </c>
      <c r="H4472" s="1" t="s">
        <v>9</v>
      </c>
    </row>
    <row r="4473" spans="1:8" x14ac:dyDescent="0.3">
      <c r="A4473" s="1">
        <v>1471</v>
      </c>
      <c r="B4473" s="1" t="s">
        <v>6140</v>
      </c>
      <c r="C4473" s="1" t="s">
        <v>565</v>
      </c>
      <c r="D4473" s="1" t="s">
        <v>9105</v>
      </c>
      <c r="E4473" s="1" t="s">
        <v>9106</v>
      </c>
      <c r="F4473" s="1" t="s">
        <v>346</v>
      </c>
      <c r="G4473" s="1"/>
      <c r="H4473" s="1" t="s">
        <v>9</v>
      </c>
    </row>
    <row r="4474" spans="1:8" x14ac:dyDescent="0.3">
      <c r="A4474" s="1">
        <v>1472</v>
      </c>
      <c r="B4474" s="1" t="s">
        <v>6140</v>
      </c>
      <c r="C4474" s="1" t="s">
        <v>5</v>
      </c>
      <c r="D4474" s="1" t="s">
        <v>9107</v>
      </c>
      <c r="E4474" s="1" t="s">
        <v>9108</v>
      </c>
      <c r="F4474" s="1" t="s">
        <v>346</v>
      </c>
      <c r="G4474" s="1">
        <v>20</v>
      </c>
      <c r="H4474" s="1" t="s">
        <v>9</v>
      </c>
    </row>
    <row r="4475" spans="1:8" x14ac:dyDescent="0.3">
      <c r="A4475" s="1">
        <v>1473</v>
      </c>
      <c r="B4475" s="1" t="s">
        <v>6140</v>
      </c>
      <c r="C4475" s="1" t="s">
        <v>6615</v>
      </c>
      <c r="D4475" s="1" t="s">
        <v>9109</v>
      </c>
      <c r="E4475" s="1" t="s">
        <v>9110</v>
      </c>
      <c r="F4475" s="1" t="s">
        <v>346</v>
      </c>
      <c r="G4475" s="1">
        <v>20</v>
      </c>
      <c r="H4475" s="1" t="s">
        <v>9</v>
      </c>
    </row>
    <row r="4476" spans="1:8" x14ac:dyDescent="0.3">
      <c r="A4476" s="1">
        <v>1474</v>
      </c>
      <c r="B4476" s="1" t="s">
        <v>6140</v>
      </c>
      <c r="C4476" s="1" t="s">
        <v>130</v>
      </c>
      <c r="D4476" s="1" t="s">
        <v>9111</v>
      </c>
      <c r="E4476" s="1" t="s">
        <v>9112</v>
      </c>
      <c r="F4476" s="1" t="s">
        <v>346</v>
      </c>
      <c r="G4476" s="1">
        <v>20</v>
      </c>
      <c r="H4476" s="1" t="s">
        <v>9</v>
      </c>
    </row>
    <row r="4477" spans="1:8" x14ac:dyDescent="0.3">
      <c r="A4477" s="1">
        <v>1475</v>
      </c>
      <c r="B4477" s="1" t="s">
        <v>5556</v>
      </c>
      <c r="C4477" s="1" t="s">
        <v>4149</v>
      </c>
      <c r="D4477" s="1" t="s">
        <v>9113</v>
      </c>
      <c r="E4477" s="1" t="s">
        <v>9114</v>
      </c>
      <c r="F4477" s="1" t="s">
        <v>346</v>
      </c>
      <c r="G4477" s="1"/>
      <c r="H4477" s="1" t="s">
        <v>9</v>
      </c>
    </row>
    <row r="4478" spans="1:8" x14ac:dyDescent="0.3">
      <c r="A4478" s="1">
        <v>1476</v>
      </c>
      <c r="B4478" s="1" t="s">
        <v>6140</v>
      </c>
      <c r="C4478" s="1" t="s">
        <v>212</v>
      </c>
      <c r="D4478" s="1" t="s">
        <v>9115</v>
      </c>
      <c r="E4478" s="1" t="s">
        <v>9116</v>
      </c>
      <c r="F4478" s="1" t="s">
        <v>346</v>
      </c>
      <c r="G4478" s="1">
        <v>20</v>
      </c>
      <c r="H4478" s="1" t="s">
        <v>9</v>
      </c>
    </row>
    <row r="4479" spans="1:8" x14ac:dyDescent="0.3">
      <c r="A4479" s="1">
        <v>1477</v>
      </c>
      <c r="B4479" s="1" t="s">
        <v>6140</v>
      </c>
      <c r="C4479" s="1" t="s">
        <v>6795</v>
      </c>
      <c r="D4479" s="1" t="s">
        <v>9117</v>
      </c>
      <c r="E4479" s="1" t="s">
        <v>9118</v>
      </c>
      <c r="F4479" s="1" t="s">
        <v>346</v>
      </c>
      <c r="G4479" s="1"/>
      <c r="H4479" s="1" t="s">
        <v>9</v>
      </c>
    </row>
    <row r="4480" spans="1:8" x14ac:dyDescent="0.3">
      <c r="A4480" s="1">
        <v>1478</v>
      </c>
      <c r="B4480" s="1" t="s">
        <v>6140</v>
      </c>
      <c r="C4480" s="1" t="s">
        <v>6272</v>
      </c>
      <c r="D4480" s="1" t="s">
        <v>9119</v>
      </c>
      <c r="E4480" s="1" t="s">
        <v>9120</v>
      </c>
      <c r="F4480" s="1" t="s">
        <v>346</v>
      </c>
      <c r="G4480" s="1"/>
      <c r="H4480" s="1" t="s">
        <v>9</v>
      </c>
    </row>
    <row r="4481" spans="1:8" x14ac:dyDescent="0.3">
      <c r="A4481" s="1">
        <v>1479</v>
      </c>
      <c r="B4481" s="1" t="s">
        <v>6140</v>
      </c>
      <c r="C4481" s="1" t="s">
        <v>212</v>
      </c>
      <c r="D4481" s="1" t="s">
        <v>9121</v>
      </c>
      <c r="E4481" s="1" t="s">
        <v>9122</v>
      </c>
      <c r="F4481" s="1" t="s">
        <v>346</v>
      </c>
      <c r="G4481" s="1">
        <v>20</v>
      </c>
      <c r="H4481" s="1" t="s">
        <v>9</v>
      </c>
    </row>
    <row r="4482" spans="1:8" x14ac:dyDescent="0.3">
      <c r="A4482" s="1">
        <v>1480</v>
      </c>
      <c r="B4482" s="1" t="s">
        <v>6140</v>
      </c>
      <c r="C4482" s="1" t="s">
        <v>6795</v>
      </c>
      <c r="D4482" s="1" t="s">
        <v>9123</v>
      </c>
      <c r="E4482" s="1" t="s">
        <v>9124</v>
      </c>
      <c r="F4482" s="1" t="s">
        <v>346</v>
      </c>
      <c r="G4482" s="1"/>
      <c r="H4482" s="1" t="s">
        <v>9</v>
      </c>
    </row>
    <row r="4483" spans="1:8" x14ac:dyDescent="0.3">
      <c r="A4483" s="1">
        <v>1481</v>
      </c>
      <c r="B4483" s="1" t="s">
        <v>6140</v>
      </c>
      <c r="C4483" s="1" t="s">
        <v>212</v>
      </c>
      <c r="D4483" s="1" t="s">
        <v>9125</v>
      </c>
      <c r="E4483" s="1" t="s">
        <v>9126</v>
      </c>
      <c r="F4483" s="1" t="s">
        <v>346</v>
      </c>
      <c r="G4483" s="1"/>
      <c r="H4483" s="1" t="s">
        <v>9</v>
      </c>
    </row>
    <row r="4484" spans="1:8" x14ac:dyDescent="0.3">
      <c r="A4484" s="1">
        <v>1482</v>
      </c>
      <c r="B4484" s="1" t="s">
        <v>6140</v>
      </c>
      <c r="C4484" s="1" t="s">
        <v>6615</v>
      </c>
      <c r="D4484" s="1" t="s">
        <v>9127</v>
      </c>
      <c r="E4484" s="1" t="s">
        <v>9128</v>
      </c>
      <c r="F4484" s="1" t="s">
        <v>346</v>
      </c>
      <c r="G4484" s="1"/>
      <c r="H4484" s="1" t="s">
        <v>9</v>
      </c>
    </row>
    <row r="4485" spans="1:8" x14ac:dyDescent="0.3">
      <c r="A4485" s="1">
        <v>1483</v>
      </c>
      <c r="B4485" s="1" t="s">
        <v>6140</v>
      </c>
      <c r="C4485" s="1" t="s">
        <v>3373</v>
      </c>
      <c r="D4485" s="1" t="s">
        <v>9129</v>
      </c>
      <c r="E4485" s="1" t="s">
        <v>9130</v>
      </c>
      <c r="F4485" s="1" t="s">
        <v>346</v>
      </c>
      <c r="G4485" s="1"/>
      <c r="H4485" s="1" t="s">
        <v>9</v>
      </c>
    </row>
    <row r="4486" spans="1:8" x14ac:dyDescent="0.3">
      <c r="A4486" s="1">
        <v>1484</v>
      </c>
      <c r="B4486" s="1" t="s">
        <v>6140</v>
      </c>
      <c r="C4486" s="1" t="s">
        <v>1630</v>
      </c>
      <c r="D4486" s="1" t="s">
        <v>9131</v>
      </c>
      <c r="E4486" s="1" t="s">
        <v>9132</v>
      </c>
      <c r="F4486" s="1" t="s">
        <v>346</v>
      </c>
      <c r="G4486" s="1">
        <v>20</v>
      </c>
      <c r="H4486" s="1" t="s">
        <v>9</v>
      </c>
    </row>
    <row r="4487" spans="1:8" x14ac:dyDescent="0.3">
      <c r="A4487" s="1">
        <v>1485</v>
      </c>
      <c r="B4487" s="1" t="s">
        <v>6140</v>
      </c>
      <c r="C4487" s="1" t="s">
        <v>3373</v>
      </c>
      <c r="D4487" s="1" t="s">
        <v>9133</v>
      </c>
      <c r="E4487" s="1" t="s">
        <v>9134</v>
      </c>
      <c r="F4487" s="1" t="s">
        <v>346</v>
      </c>
      <c r="G4487" s="1"/>
      <c r="H4487" s="1" t="s">
        <v>9</v>
      </c>
    </row>
    <row r="4488" spans="1:8" x14ac:dyDescent="0.3">
      <c r="A4488" s="1">
        <v>1486</v>
      </c>
      <c r="B4488" s="1" t="s">
        <v>6140</v>
      </c>
      <c r="C4488" s="1" t="s">
        <v>6615</v>
      </c>
      <c r="D4488" s="1" t="s">
        <v>9135</v>
      </c>
      <c r="E4488" s="1" t="s">
        <v>9136</v>
      </c>
      <c r="F4488" s="1" t="s">
        <v>346</v>
      </c>
      <c r="G4488" s="1">
        <v>20</v>
      </c>
      <c r="H4488" s="1" t="s">
        <v>9</v>
      </c>
    </row>
    <row r="4489" spans="1:8" x14ac:dyDescent="0.3">
      <c r="A4489" s="1">
        <v>1487</v>
      </c>
      <c r="B4489" s="1" t="s">
        <v>6140</v>
      </c>
      <c r="C4489" s="1" t="s">
        <v>6482</v>
      </c>
      <c r="D4489" s="1" t="s">
        <v>9137</v>
      </c>
      <c r="E4489" s="1" t="s">
        <v>9138</v>
      </c>
      <c r="F4489" s="1" t="s">
        <v>346</v>
      </c>
      <c r="G4489" s="1"/>
      <c r="H4489" s="1" t="s">
        <v>9</v>
      </c>
    </row>
    <row r="4490" spans="1:8" x14ac:dyDescent="0.3">
      <c r="A4490" s="1">
        <v>1488</v>
      </c>
      <c r="B4490" s="1" t="s">
        <v>5603</v>
      </c>
      <c r="C4490" s="1" t="s">
        <v>27</v>
      </c>
      <c r="D4490" s="1" t="s">
        <v>9139</v>
      </c>
      <c r="E4490" s="1" t="s">
        <v>9140</v>
      </c>
      <c r="F4490" s="1" t="s">
        <v>346</v>
      </c>
      <c r="G4490" s="1"/>
      <c r="H4490" s="1" t="s">
        <v>9</v>
      </c>
    </row>
    <row r="4491" spans="1:8" x14ac:dyDescent="0.3">
      <c r="A4491" s="1">
        <v>1489</v>
      </c>
      <c r="B4491" s="1" t="s">
        <v>6140</v>
      </c>
      <c r="C4491" s="1" t="s">
        <v>6482</v>
      </c>
      <c r="D4491" s="1" t="s">
        <v>9141</v>
      </c>
      <c r="E4491" s="1" t="s">
        <v>9142</v>
      </c>
      <c r="F4491" s="1" t="s">
        <v>346</v>
      </c>
      <c r="G4491" s="1"/>
      <c r="H4491" s="1" t="s">
        <v>9</v>
      </c>
    </row>
    <row r="4492" spans="1:8" x14ac:dyDescent="0.3">
      <c r="A4492" s="1">
        <v>1490</v>
      </c>
      <c r="B4492" s="1" t="s">
        <v>6140</v>
      </c>
      <c r="C4492" s="1" t="s">
        <v>6615</v>
      </c>
      <c r="D4492" s="1" t="s">
        <v>9143</v>
      </c>
      <c r="E4492" s="1" t="s">
        <v>9144</v>
      </c>
      <c r="F4492" s="1" t="s">
        <v>346</v>
      </c>
      <c r="G4492" s="1">
        <v>20</v>
      </c>
      <c r="H4492" s="1" t="s">
        <v>9</v>
      </c>
    </row>
    <row r="4493" spans="1:8" x14ac:dyDescent="0.3">
      <c r="A4493" s="1">
        <v>1491</v>
      </c>
      <c r="B4493" s="1" t="s">
        <v>6140</v>
      </c>
      <c r="C4493" s="1" t="s">
        <v>130</v>
      </c>
      <c r="D4493" s="1" t="s">
        <v>9145</v>
      </c>
      <c r="E4493" s="1" t="s">
        <v>9146</v>
      </c>
      <c r="F4493" s="1" t="s">
        <v>346</v>
      </c>
      <c r="G4493" s="1">
        <v>20</v>
      </c>
      <c r="H4493" s="1" t="s">
        <v>9</v>
      </c>
    </row>
    <row r="4494" spans="1:8" x14ac:dyDescent="0.3">
      <c r="A4494" s="1">
        <v>1492</v>
      </c>
      <c r="B4494" s="1" t="s">
        <v>6140</v>
      </c>
      <c r="C4494" s="1" t="s">
        <v>5</v>
      </c>
      <c r="D4494" s="1" t="s">
        <v>9147</v>
      </c>
      <c r="E4494" s="1" t="s">
        <v>9148</v>
      </c>
      <c r="F4494" s="1" t="s">
        <v>346</v>
      </c>
      <c r="G4494" s="1"/>
      <c r="H4494" s="1" t="s">
        <v>9</v>
      </c>
    </row>
    <row r="4495" spans="1:8" x14ac:dyDescent="0.3">
      <c r="A4495" s="1">
        <v>1493</v>
      </c>
      <c r="B4495" s="1" t="s">
        <v>6140</v>
      </c>
      <c r="C4495" s="1" t="s">
        <v>6482</v>
      </c>
      <c r="D4495" s="1" t="s">
        <v>9149</v>
      </c>
      <c r="E4495" s="1" t="s">
        <v>9150</v>
      </c>
      <c r="F4495" s="1" t="s">
        <v>346</v>
      </c>
      <c r="G4495" s="1"/>
      <c r="H4495" s="1" t="s">
        <v>9</v>
      </c>
    </row>
    <row r="4496" spans="1:8" x14ac:dyDescent="0.3">
      <c r="A4496" s="1">
        <v>1494</v>
      </c>
      <c r="B4496" s="1" t="s">
        <v>6140</v>
      </c>
      <c r="C4496" s="1" t="s">
        <v>212</v>
      </c>
      <c r="D4496" s="1" t="s">
        <v>9151</v>
      </c>
      <c r="E4496" s="1" t="s">
        <v>9152</v>
      </c>
      <c r="F4496" s="1" t="s">
        <v>346</v>
      </c>
      <c r="G4496" s="1">
        <v>20</v>
      </c>
      <c r="H4496" s="1" t="s">
        <v>9</v>
      </c>
    </row>
    <row r="4497" spans="1:8" x14ac:dyDescent="0.3">
      <c r="A4497" s="1">
        <v>1495</v>
      </c>
      <c r="B4497" s="1" t="s">
        <v>6140</v>
      </c>
      <c r="C4497" s="1" t="s">
        <v>1630</v>
      </c>
      <c r="D4497" s="1" t="s">
        <v>9153</v>
      </c>
      <c r="E4497" s="1" t="s">
        <v>9154</v>
      </c>
      <c r="F4497" s="1" t="s">
        <v>346</v>
      </c>
      <c r="G4497" s="1">
        <v>20</v>
      </c>
      <c r="H4497" s="1" t="s">
        <v>9</v>
      </c>
    </row>
    <row r="4498" spans="1:8" x14ac:dyDescent="0.3">
      <c r="A4498" s="1">
        <v>1496</v>
      </c>
      <c r="B4498" s="1" t="s">
        <v>5556</v>
      </c>
      <c r="C4498" s="1" t="s">
        <v>5557</v>
      </c>
      <c r="D4498" s="1" t="s">
        <v>9155</v>
      </c>
      <c r="E4498" s="1" t="s">
        <v>9156</v>
      </c>
      <c r="F4498" s="1" t="s">
        <v>346</v>
      </c>
      <c r="G4498" s="1"/>
      <c r="H4498" s="1" t="s">
        <v>9</v>
      </c>
    </row>
    <row r="4499" spans="1:8" x14ac:dyDescent="0.3">
      <c r="A4499" s="1">
        <v>1497</v>
      </c>
      <c r="B4499" s="1" t="s">
        <v>6140</v>
      </c>
      <c r="C4499" s="1" t="s">
        <v>6615</v>
      </c>
      <c r="D4499" s="1" t="s">
        <v>9157</v>
      </c>
      <c r="E4499" s="1" t="s">
        <v>9158</v>
      </c>
      <c r="F4499" s="1" t="s">
        <v>346</v>
      </c>
      <c r="G4499" s="1">
        <v>20</v>
      </c>
      <c r="H4499" s="1" t="s">
        <v>9</v>
      </c>
    </row>
    <row r="4500" spans="1:8" x14ac:dyDescent="0.3">
      <c r="A4500" s="1">
        <v>1498</v>
      </c>
      <c r="B4500" s="1" t="s">
        <v>6140</v>
      </c>
      <c r="C4500" s="1" t="s">
        <v>6272</v>
      </c>
      <c r="D4500" s="1" t="s">
        <v>9159</v>
      </c>
      <c r="E4500" s="1" t="s">
        <v>9160</v>
      </c>
      <c r="F4500" s="1" t="s">
        <v>346</v>
      </c>
      <c r="G4500" s="1"/>
      <c r="H4500" s="1" t="s">
        <v>9</v>
      </c>
    </row>
    <row r="4501" spans="1:8" x14ac:dyDescent="0.3">
      <c r="A4501" s="1">
        <v>1499</v>
      </c>
      <c r="B4501" s="1" t="s">
        <v>3891</v>
      </c>
      <c r="C4501" s="1" t="s">
        <v>714</v>
      </c>
      <c r="D4501" s="1" t="s">
        <v>9161</v>
      </c>
      <c r="E4501" s="1" t="s">
        <v>9162</v>
      </c>
      <c r="F4501" s="1" t="s">
        <v>346</v>
      </c>
      <c r="G4501" s="1"/>
      <c r="H4501" s="1" t="s">
        <v>9</v>
      </c>
    </row>
    <row r="4502" spans="1:8" x14ac:dyDescent="0.3">
      <c r="A4502" s="1">
        <v>0</v>
      </c>
      <c r="B4502" s="1" t="s">
        <v>657</v>
      </c>
      <c r="C4502" s="1" t="s">
        <v>9094</v>
      </c>
      <c r="D4502" s="1" t="s">
        <v>9163</v>
      </c>
      <c r="E4502" s="1" t="s">
        <v>9164</v>
      </c>
      <c r="F4502" s="1" t="s">
        <v>346</v>
      </c>
      <c r="G4502" s="1"/>
      <c r="H4502" s="1" t="s">
        <v>9</v>
      </c>
    </row>
    <row r="4503" spans="1:8" x14ac:dyDescent="0.3">
      <c r="A4503" s="1">
        <v>1</v>
      </c>
      <c r="B4503" s="1" t="s">
        <v>6140</v>
      </c>
      <c r="C4503" s="1" t="s">
        <v>6615</v>
      </c>
      <c r="D4503" s="1" t="s">
        <v>9165</v>
      </c>
      <c r="E4503" s="1" t="s">
        <v>9166</v>
      </c>
      <c r="F4503" s="1" t="s">
        <v>346</v>
      </c>
      <c r="G4503" s="1">
        <v>20</v>
      </c>
      <c r="H4503" s="1" t="s">
        <v>257</v>
      </c>
    </row>
    <row r="4504" spans="1:8" x14ac:dyDescent="0.3">
      <c r="A4504" s="1">
        <v>2</v>
      </c>
      <c r="B4504" s="1" t="s">
        <v>6140</v>
      </c>
      <c r="C4504" s="1" t="s">
        <v>5</v>
      </c>
      <c r="D4504" s="1" t="s">
        <v>9167</v>
      </c>
      <c r="E4504" s="1" t="s">
        <v>9168</v>
      </c>
      <c r="F4504" s="1" t="s">
        <v>346</v>
      </c>
      <c r="G4504" s="1"/>
      <c r="H4504" s="1" t="s">
        <v>9</v>
      </c>
    </row>
    <row r="4505" spans="1:8" x14ac:dyDescent="0.3">
      <c r="A4505" s="1">
        <v>3</v>
      </c>
      <c r="B4505" s="1" t="s">
        <v>6140</v>
      </c>
      <c r="C4505" s="1" t="s">
        <v>3566</v>
      </c>
      <c r="D4505" s="1" t="s">
        <v>9169</v>
      </c>
      <c r="E4505" s="1" t="s">
        <v>9170</v>
      </c>
      <c r="F4505" s="1" t="s">
        <v>346</v>
      </c>
      <c r="G4505" s="1"/>
      <c r="H4505" s="1" t="s">
        <v>9</v>
      </c>
    </row>
    <row r="4506" spans="1:8" x14ac:dyDescent="0.3">
      <c r="A4506" s="1">
        <v>4</v>
      </c>
      <c r="B4506" s="1" t="s">
        <v>6140</v>
      </c>
      <c r="C4506" s="1" t="s">
        <v>6482</v>
      </c>
      <c r="D4506" s="1" t="s">
        <v>9171</v>
      </c>
      <c r="E4506" s="1" t="s">
        <v>9172</v>
      </c>
      <c r="F4506" s="1" t="s">
        <v>346</v>
      </c>
      <c r="G4506" s="1"/>
      <c r="H4506" s="1" t="s">
        <v>9</v>
      </c>
    </row>
    <row r="4507" spans="1:8" x14ac:dyDescent="0.3">
      <c r="A4507" s="1">
        <v>5</v>
      </c>
      <c r="B4507" s="1" t="s">
        <v>60</v>
      </c>
      <c r="C4507" s="1" t="s">
        <v>61</v>
      </c>
      <c r="D4507" s="1" t="s">
        <v>9173</v>
      </c>
      <c r="E4507" s="1" t="s">
        <v>9174</v>
      </c>
      <c r="F4507" s="1" t="s">
        <v>346</v>
      </c>
      <c r="G4507" s="1"/>
      <c r="H4507" s="1" t="s">
        <v>257</v>
      </c>
    </row>
    <row r="4508" spans="1:8" x14ac:dyDescent="0.3">
      <c r="A4508" s="1">
        <v>6</v>
      </c>
      <c r="B4508" s="1" t="s">
        <v>6140</v>
      </c>
      <c r="C4508" s="1" t="s">
        <v>130</v>
      </c>
      <c r="D4508" s="1" t="s">
        <v>9175</v>
      </c>
      <c r="E4508" s="1" t="s">
        <v>9176</v>
      </c>
      <c r="F4508" s="1" t="s">
        <v>346</v>
      </c>
      <c r="G4508" s="1">
        <v>20</v>
      </c>
      <c r="H4508" s="1" t="s">
        <v>9</v>
      </c>
    </row>
    <row r="4509" spans="1:8" x14ac:dyDescent="0.3">
      <c r="A4509" s="1">
        <v>7</v>
      </c>
      <c r="B4509" s="1" t="s">
        <v>5722</v>
      </c>
      <c r="C4509" s="1" t="s">
        <v>3160</v>
      </c>
      <c r="D4509" s="1" t="s">
        <v>9177</v>
      </c>
      <c r="E4509" s="1" t="s">
        <v>9178</v>
      </c>
      <c r="F4509" s="1" t="s">
        <v>346</v>
      </c>
      <c r="G4509" s="1"/>
      <c r="H4509" s="1" t="s">
        <v>9</v>
      </c>
    </row>
    <row r="4510" spans="1:8" x14ac:dyDescent="0.3">
      <c r="A4510" s="1">
        <v>8</v>
      </c>
      <c r="B4510" s="1" t="s">
        <v>6140</v>
      </c>
      <c r="C4510" s="1" t="s">
        <v>5</v>
      </c>
      <c r="D4510" s="1" t="s">
        <v>9179</v>
      </c>
      <c r="E4510" s="1" t="s">
        <v>9180</v>
      </c>
      <c r="F4510" s="1" t="s">
        <v>346</v>
      </c>
      <c r="G4510" s="1">
        <v>20</v>
      </c>
      <c r="H4510" s="1" t="s">
        <v>9</v>
      </c>
    </row>
    <row r="4511" spans="1:8" x14ac:dyDescent="0.3">
      <c r="A4511" s="1">
        <v>9</v>
      </c>
      <c r="B4511" s="1" t="s">
        <v>6140</v>
      </c>
      <c r="C4511" s="1" t="s">
        <v>130</v>
      </c>
      <c r="D4511" s="1" t="s">
        <v>9181</v>
      </c>
      <c r="E4511" s="1" t="s">
        <v>9182</v>
      </c>
      <c r="F4511" s="1" t="s">
        <v>346</v>
      </c>
      <c r="G4511" s="1"/>
      <c r="H4511" s="1" t="s">
        <v>9</v>
      </c>
    </row>
    <row r="4512" spans="1:8" x14ac:dyDescent="0.3">
      <c r="A4512" s="1">
        <v>10</v>
      </c>
      <c r="B4512" s="1" t="s">
        <v>6140</v>
      </c>
      <c r="C4512" s="1" t="s">
        <v>5</v>
      </c>
      <c r="D4512" s="1" t="s">
        <v>9183</v>
      </c>
      <c r="E4512" s="1" t="s">
        <v>9184</v>
      </c>
      <c r="F4512" s="1" t="s">
        <v>346</v>
      </c>
      <c r="G4512" s="1"/>
      <c r="H4512" s="1" t="s">
        <v>9</v>
      </c>
    </row>
    <row r="4513" spans="1:8" x14ac:dyDescent="0.3">
      <c r="A4513" s="1">
        <v>11</v>
      </c>
      <c r="B4513" s="1" t="s">
        <v>6140</v>
      </c>
      <c r="C4513" s="1" t="s">
        <v>3373</v>
      </c>
      <c r="D4513" s="1" t="s">
        <v>9185</v>
      </c>
      <c r="E4513" s="1" t="s">
        <v>9186</v>
      </c>
      <c r="F4513" s="1" t="s">
        <v>346</v>
      </c>
      <c r="G4513" s="1"/>
      <c r="H4513" s="1" t="s">
        <v>9</v>
      </c>
    </row>
    <row r="4514" spans="1:8" x14ac:dyDescent="0.3">
      <c r="A4514" s="1">
        <v>12</v>
      </c>
      <c r="B4514" s="1" t="s">
        <v>6140</v>
      </c>
      <c r="C4514" s="1" t="s">
        <v>5</v>
      </c>
      <c r="D4514" s="1" t="s">
        <v>9187</v>
      </c>
      <c r="E4514" s="1" t="s">
        <v>9188</v>
      </c>
      <c r="F4514" s="1" t="s">
        <v>346</v>
      </c>
      <c r="G4514" s="1">
        <v>20</v>
      </c>
      <c r="H4514" s="1" t="s">
        <v>9</v>
      </c>
    </row>
    <row r="4515" spans="1:8" x14ac:dyDescent="0.3">
      <c r="A4515" s="1">
        <v>13</v>
      </c>
      <c r="B4515" s="1" t="s">
        <v>6140</v>
      </c>
      <c r="C4515" s="1" t="s">
        <v>212</v>
      </c>
      <c r="D4515" s="1" t="s">
        <v>9189</v>
      </c>
      <c r="E4515" s="1" t="s">
        <v>9190</v>
      </c>
      <c r="F4515" s="1" t="s">
        <v>346</v>
      </c>
      <c r="G4515" s="1">
        <v>20</v>
      </c>
      <c r="H4515" s="1" t="s">
        <v>9</v>
      </c>
    </row>
    <row r="4516" spans="1:8" x14ac:dyDescent="0.3">
      <c r="A4516" s="1">
        <v>14</v>
      </c>
      <c r="B4516" s="1" t="s">
        <v>6140</v>
      </c>
      <c r="C4516" s="1" t="s">
        <v>6615</v>
      </c>
      <c r="D4516" s="1" t="s">
        <v>9191</v>
      </c>
      <c r="E4516" s="1" t="s">
        <v>9192</v>
      </c>
      <c r="F4516" s="1" t="s">
        <v>346</v>
      </c>
      <c r="G4516" s="1">
        <v>20</v>
      </c>
      <c r="H4516" s="1" t="s">
        <v>9</v>
      </c>
    </row>
    <row r="4517" spans="1:8" x14ac:dyDescent="0.3">
      <c r="A4517" s="1">
        <v>15</v>
      </c>
      <c r="B4517" s="1" t="s">
        <v>6140</v>
      </c>
      <c r="C4517" s="1" t="s">
        <v>5</v>
      </c>
      <c r="D4517" s="1" t="s">
        <v>9193</v>
      </c>
      <c r="E4517" s="1" t="s">
        <v>9194</v>
      </c>
      <c r="F4517" s="1" t="s">
        <v>346</v>
      </c>
      <c r="G4517" s="1">
        <v>20</v>
      </c>
      <c r="H4517" s="1" t="s">
        <v>117</v>
      </c>
    </row>
    <row r="4518" spans="1:8" x14ac:dyDescent="0.3">
      <c r="A4518" s="1">
        <v>16</v>
      </c>
      <c r="B4518" s="1" t="s">
        <v>6140</v>
      </c>
      <c r="C4518" s="1" t="s">
        <v>6482</v>
      </c>
      <c r="D4518" s="1" t="s">
        <v>9195</v>
      </c>
      <c r="E4518" s="1" t="s">
        <v>9196</v>
      </c>
      <c r="F4518" s="1" t="s">
        <v>346</v>
      </c>
      <c r="G4518" s="1"/>
      <c r="H4518" s="1" t="s">
        <v>9</v>
      </c>
    </row>
    <row r="4519" spans="1:8" x14ac:dyDescent="0.3">
      <c r="A4519" s="1">
        <v>17</v>
      </c>
      <c r="B4519" s="1" t="s">
        <v>6140</v>
      </c>
      <c r="C4519" s="1" t="s">
        <v>212</v>
      </c>
      <c r="D4519" s="1" t="s">
        <v>9197</v>
      </c>
      <c r="E4519" s="1" t="s">
        <v>9198</v>
      </c>
      <c r="F4519" s="1" t="s">
        <v>346</v>
      </c>
      <c r="G4519" s="1"/>
      <c r="H4519" s="1" t="s">
        <v>9</v>
      </c>
    </row>
    <row r="4520" spans="1:8" x14ac:dyDescent="0.3">
      <c r="A4520" s="1">
        <v>18</v>
      </c>
      <c r="B4520" s="1" t="s">
        <v>6140</v>
      </c>
      <c r="C4520" s="1" t="s">
        <v>4882</v>
      </c>
      <c r="D4520" s="1" t="s">
        <v>9199</v>
      </c>
      <c r="E4520" s="1" t="s">
        <v>9200</v>
      </c>
      <c r="F4520" s="1" t="s">
        <v>346</v>
      </c>
      <c r="G4520" s="1"/>
      <c r="H4520" s="1" t="s">
        <v>9</v>
      </c>
    </row>
    <row r="4521" spans="1:8" x14ac:dyDescent="0.3">
      <c r="A4521" s="1">
        <v>19</v>
      </c>
      <c r="B4521" s="1" t="s">
        <v>6140</v>
      </c>
      <c r="C4521" s="1" t="s">
        <v>3373</v>
      </c>
      <c r="D4521" s="1" t="s">
        <v>9201</v>
      </c>
      <c r="E4521" s="1" t="s">
        <v>9202</v>
      </c>
      <c r="F4521" s="1" t="s">
        <v>346</v>
      </c>
      <c r="G4521" s="1"/>
      <c r="H4521" s="1" t="s">
        <v>117</v>
      </c>
    </row>
    <row r="4522" spans="1:8" x14ac:dyDescent="0.3">
      <c r="A4522" s="1">
        <v>20</v>
      </c>
      <c r="B4522" s="1" t="s">
        <v>6140</v>
      </c>
      <c r="C4522" s="1" t="s">
        <v>6272</v>
      </c>
      <c r="D4522" s="1" t="s">
        <v>9203</v>
      </c>
      <c r="E4522" s="1" t="s">
        <v>9204</v>
      </c>
      <c r="F4522" s="1" t="s">
        <v>346</v>
      </c>
      <c r="G4522" s="1"/>
      <c r="H4522" s="1" t="s">
        <v>257</v>
      </c>
    </row>
    <row r="4523" spans="1:8" x14ac:dyDescent="0.3">
      <c r="A4523" s="1">
        <v>21</v>
      </c>
      <c r="B4523" s="1" t="s">
        <v>6140</v>
      </c>
      <c r="C4523" s="1" t="s">
        <v>5</v>
      </c>
      <c r="D4523" s="1" t="s">
        <v>9205</v>
      </c>
      <c r="E4523" s="1" t="s">
        <v>9206</v>
      </c>
      <c r="F4523" s="1" t="s">
        <v>346</v>
      </c>
      <c r="G4523" s="1"/>
      <c r="H4523" s="1" t="s">
        <v>9</v>
      </c>
    </row>
    <row r="4524" spans="1:8" x14ac:dyDescent="0.3">
      <c r="A4524" s="1">
        <v>22</v>
      </c>
      <c r="B4524" s="1" t="s">
        <v>5722</v>
      </c>
      <c r="C4524" s="1" t="s">
        <v>3478</v>
      </c>
      <c r="D4524" s="1" t="s">
        <v>9207</v>
      </c>
      <c r="E4524" s="1" t="s">
        <v>9208</v>
      </c>
      <c r="F4524" s="1" t="s">
        <v>346</v>
      </c>
      <c r="G4524" s="1"/>
      <c r="H4524" s="1" t="s">
        <v>9</v>
      </c>
    </row>
    <row r="4525" spans="1:8" x14ac:dyDescent="0.3">
      <c r="A4525" s="1">
        <v>23</v>
      </c>
      <c r="B4525" s="1" t="s">
        <v>6140</v>
      </c>
      <c r="C4525" s="1" t="s">
        <v>6482</v>
      </c>
      <c r="D4525" s="1" t="s">
        <v>9209</v>
      </c>
      <c r="E4525" s="1" t="s">
        <v>9210</v>
      </c>
      <c r="F4525" s="1" t="s">
        <v>346</v>
      </c>
      <c r="G4525" s="1"/>
      <c r="H4525" s="1" t="s">
        <v>9</v>
      </c>
    </row>
    <row r="4526" spans="1:8" x14ac:dyDescent="0.3">
      <c r="A4526" s="1">
        <v>24</v>
      </c>
      <c r="B4526" s="1" t="s">
        <v>6140</v>
      </c>
      <c r="C4526" s="1" t="s">
        <v>5</v>
      </c>
      <c r="D4526" s="1" t="s">
        <v>9211</v>
      </c>
      <c r="E4526" s="1" t="s">
        <v>9212</v>
      </c>
      <c r="F4526" s="1" t="s">
        <v>346</v>
      </c>
      <c r="G4526" s="1">
        <v>20</v>
      </c>
      <c r="H4526" s="1" t="s">
        <v>9</v>
      </c>
    </row>
    <row r="4527" spans="1:8" x14ac:dyDescent="0.3">
      <c r="A4527" s="1">
        <v>25</v>
      </c>
      <c r="B4527" s="1" t="s">
        <v>5603</v>
      </c>
      <c r="C4527" s="1" t="s">
        <v>11</v>
      </c>
      <c r="D4527" s="1" t="s">
        <v>9213</v>
      </c>
      <c r="E4527" s="1" t="s">
        <v>9214</v>
      </c>
      <c r="F4527" s="1" t="s">
        <v>346</v>
      </c>
      <c r="G4527" s="1"/>
      <c r="H4527" s="1" t="s">
        <v>9</v>
      </c>
    </row>
    <row r="4528" spans="1:8" x14ac:dyDescent="0.3">
      <c r="A4528" s="1">
        <v>26</v>
      </c>
      <c r="B4528" s="1" t="s">
        <v>5556</v>
      </c>
      <c r="C4528" s="1" t="s">
        <v>671</v>
      </c>
      <c r="D4528" s="1" t="s">
        <v>9215</v>
      </c>
      <c r="E4528" s="1" t="s">
        <v>9216</v>
      </c>
      <c r="F4528" s="1" t="s">
        <v>346</v>
      </c>
      <c r="G4528" s="1"/>
      <c r="H4528" s="1" t="s">
        <v>9</v>
      </c>
    </row>
    <row r="4529" spans="1:8" x14ac:dyDescent="0.3">
      <c r="A4529" s="1">
        <v>27</v>
      </c>
      <c r="B4529" s="1" t="s">
        <v>6140</v>
      </c>
      <c r="C4529" s="1" t="s">
        <v>130</v>
      </c>
      <c r="D4529" s="1" t="s">
        <v>9217</v>
      </c>
      <c r="E4529" s="1" t="s">
        <v>9218</v>
      </c>
      <c r="F4529" s="1" t="s">
        <v>346</v>
      </c>
      <c r="G4529" s="1">
        <v>20</v>
      </c>
      <c r="H4529" s="1" t="s">
        <v>9</v>
      </c>
    </row>
    <row r="4530" spans="1:8" x14ac:dyDescent="0.3">
      <c r="A4530" s="1">
        <v>28</v>
      </c>
      <c r="B4530" s="1" t="s">
        <v>6140</v>
      </c>
      <c r="C4530" s="1" t="s">
        <v>6615</v>
      </c>
      <c r="D4530" s="1" t="s">
        <v>9219</v>
      </c>
      <c r="E4530" s="1" t="s">
        <v>9220</v>
      </c>
      <c r="F4530" s="1" t="s">
        <v>346</v>
      </c>
      <c r="G4530" s="1">
        <v>20</v>
      </c>
      <c r="H4530" s="1" t="s">
        <v>9</v>
      </c>
    </row>
    <row r="4531" spans="1:8" x14ac:dyDescent="0.3">
      <c r="A4531" s="1">
        <v>29</v>
      </c>
      <c r="B4531" s="1" t="s">
        <v>6140</v>
      </c>
      <c r="C4531" s="1" t="s">
        <v>6482</v>
      </c>
      <c r="D4531" s="1" t="s">
        <v>9221</v>
      </c>
      <c r="E4531" s="1" t="s">
        <v>9222</v>
      </c>
      <c r="F4531" s="1" t="s">
        <v>346</v>
      </c>
      <c r="G4531" s="1"/>
      <c r="H4531" s="1" t="s">
        <v>9</v>
      </c>
    </row>
    <row r="4532" spans="1:8" x14ac:dyDescent="0.3">
      <c r="A4532" s="1">
        <v>30</v>
      </c>
      <c r="B4532" s="1" t="s">
        <v>6140</v>
      </c>
      <c r="C4532" s="1" t="s">
        <v>5</v>
      </c>
      <c r="D4532" s="1" t="s">
        <v>9223</v>
      </c>
      <c r="E4532" s="1" t="s">
        <v>9224</v>
      </c>
      <c r="F4532" s="1" t="s">
        <v>346</v>
      </c>
      <c r="G4532" s="1">
        <v>20</v>
      </c>
      <c r="H4532" s="1" t="s">
        <v>9</v>
      </c>
    </row>
    <row r="4533" spans="1:8" x14ac:dyDescent="0.3">
      <c r="A4533" s="1">
        <v>31</v>
      </c>
      <c r="B4533" s="1" t="s">
        <v>6140</v>
      </c>
      <c r="C4533" s="1" t="s">
        <v>5</v>
      </c>
      <c r="D4533" s="1" t="s">
        <v>9225</v>
      </c>
      <c r="E4533" s="1" t="s">
        <v>9226</v>
      </c>
      <c r="F4533" s="1" t="s">
        <v>346</v>
      </c>
      <c r="G4533" s="1">
        <v>20</v>
      </c>
      <c r="H4533" s="1" t="s">
        <v>9</v>
      </c>
    </row>
    <row r="4534" spans="1:8" x14ac:dyDescent="0.3">
      <c r="A4534" s="1">
        <v>32</v>
      </c>
      <c r="B4534" s="1" t="s">
        <v>5722</v>
      </c>
      <c r="C4534" s="1" t="s">
        <v>3160</v>
      </c>
      <c r="D4534" s="1" t="s">
        <v>9227</v>
      </c>
      <c r="E4534" s="1" t="s">
        <v>9228</v>
      </c>
      <c r="F4534" s="1" t="s">
        <v>346</v>
      </c>
      <c r="G4534" s="1"/>
      <c r="H4534" s="1" t="s">
        <v>9</v>
      </c>
    </row>
    <row r="4535" spans="1:8" x14ac:dyDescent="0.3">
      <c r="A4535" s="1">
        <v>33</v>
      </c>
      <c r="B4535" s="1" t="s">
        <v>6140</v>
      </c>
      <c r="C4535" s="1" t="s">
        <v>6482</v>
      </c>
      <c r="D4535" s="1" t="s">
        <v>9229</v>
      </c>
      <c r="E4535" s="1" t="s">
        <v>9230</v>
      </c>
      <c r="F4535" s="1" t="s">
        <v>346</v>
      </c>
      <c r="G4535" s="1"/>
      <c r="H4535" s="1" t="s">
        <v>9</v>
      </c>
    </row>
    <row r="4536" spans="1:8" x14ac:dyDescent="0.3">
      <c r="A4536" s="1">
        <v>34</v>
      </c>
      <c r="B4536" s="1" t="s">
        <v>6140</v>
      </c>
      <c r="C4536" s="1" t="s">
        <v>6615</v>
      </c>
      <c r="D4536" s="1" t="s">
        <v>9231</v>
      </c>
      <c r="E4536" s="1" t="s">
        <v>9232</v>
      </c>
      <c r="F4536" s="1" t="s">
        <v>346</v>
      </c>
      <c r="G4536" s="1">
        <v>20</v>
      </c>
      <c r="H4536" s="1" t="s">
        <v>9</v>
      </c>
    </row>
    <row r="4537" spans="1:8" x14ac:dyDescent="0.3">
      <c r="A4537" s="1">
        <v>35</v>
      </c>
      <c r="B4537" s="1" t="s">
        <v>5556</v>
      </c>
      <c r="C4537" s="1" t="s">
        <v>4092</v>
      </c>
      <c r="D4537" s="1" t="s">
        <v>9233</v>
      </c>
      <c r="E4537" s="1" t="s">
        <v>9234</v>
      </c>
      <c r="F4537" s="1" t="s">
        <v>346</v>
      </c>
      <c r="G4537" s="1"/>
      <c r="H4537" s="1" t="s">
        <v>9</v>
      </c>
    </row>
    <row r="4538" spans="1:8" x14ac:dyDescent="0.3">
      <c r="A4538" s="1">
        <v>36</v>
      </c>
      <c r="B4538" s="1" t="s">
        <v>6140</v>
      </c>
      <c r="C4538" s="1" t="s">
        <v>6615</v>
      </c>
      <c r="D4538" s="1" t="s">
        <v>9235</v>
      </c>
      <c r="E4538" s="1" t="s">
        <v>9236</v>
      </c>
      <c r="F4538" s="1" t="s">
        <v>346</v>
      </c>
      <c r="G4538" s="1">
        <v>20</v>
      </c>
      <c r="H4538" s="1" t="s">
        <v>9</v>
      </c>
    </row>
    <row r="4539" spans="1:8" x14ac:dyDescent="0.3">
      <c r="A4539" s="1">
        <v>37</v>
      </c>
      <c r="B4539" s="1" t="s">
        <v>6140</v>
      </c>
      <c r="C4539" s="1" t="s">
        <v>130</v>
      </c>
      <c r="D4539" s="1" t="s">
        <v>9237</v>
      </c>
      <c r="E4539" s="1" t="s">
        <v>9238</v>
      </c>
      <c r="F4539" s="1" t="s">
        <v>346</v>
      </c>
      <c r="G4539" s="1"/>
      <c r="H4539" s="1" t="s">
        <v>9</v>
      </c>
    </row>
    <row r="4540" spans="1:8" x14ac:dyDescent="0.3">
      <c r="A4540" s="1">
        <v>38</v>
      </c>
      <c r="B4540" s="1" t="s">
        <v>6140</v>
      </c>
      <c r="C4540" s="1" t="s">
        <v>3566</v>
      </c>
      <c r="D4540" s="1" t="s">
        <v>9239</v>
      </c>
      <c r="E4540" s="1" t="s">
        <v>9240</v>
      </c>
      <c r="F4540" s="1" t="s">
        <v>346</v>
      </c>
      <c r="G4540" s="1"/>
      <c r="H4540" s="1" t="s">
        <v>9</v>
      </c>
    </row>
    <row r="4541" spans="1:8" x14ac:dyDescent="0.3">
      <c r="A4541" s="1">
        <v>39</v>
      </c>
      <c r="B4541" s="1" t="s">
        <v>6140</v>
      </c>
      <c r="C4541" s="1" t="s">
        <v>3373</v>
      </c>
      <c r="D4541" s="1" t="s">
        <v>9241</v>
      </c>
      <c r="E4541" s="1" t="s">
        <v>9242</v>
      </c>
      <c r="F4541" s="1" t="s">
        <v>346</v>
      </c>
      <c r="G4541" s="1"/>
      <c r="H4541" s="1" t="s">
        <v>9</v>
      </c>
    </row>
    <row r="4542" spans="1:8" x14ac:dyDescent="0.3">
      <c r="A4542" s="1">
        <v>40</v>
      </c>
      <c r="B4542" s="1" t="s">
        <v>5722</v>
      </c>
      <c r="C4542" s="1" t="s">
        <v>114</v>
      </c>
      <c r="D4542" s="1" t="s">
        <v>9243</v>
      </c>
      <c r="E4542" s="1" t="s">
        <v>9244</v>
      </c>
      <c r="F4542" s="1" t="s">
        <v>346</v>
      </c>
      <c r="G4542" s="1"/>
      <c r="H4542" s="1" t="s">
        <v>9</v>
      </c>
    </row>
    <row r="4543" spans="1:8" x14ac:dyDescent="0.3">
      <c r="A4543" s="1">
        <v>41</v>
      </c>
      <c r="B4543" s="1" t="s">
        <v>6140</v>
      </c>
      <c r="C4543" s="1" t="s">
        <v>6272</v>
      </c>
      <c r="D4543" s="1" t="s">
        <v>9245</v>
      </c>
      <c r="E4543" s="1" t="s">
        <v>9246</v>
      </c>
      <c r="F4543" s="1" t="s">
        <v>346</v>
      </c>
      <c r="G4543" s="1"/>
      <c r="H4543" s="1" t="s">
        <v>257</v>
      </c>
    </row>
    <row r="4544" spans="1:8" x14ac:dyDescent="0.3">
      <c r="A4544" s="1">
        <v>42</v>
      </c>
      <c r="B4544" s="1" t="s">
        <v>6140</v>
      </c>
      <c r="C4544" s="1" t="s">
        <v>5</v>
      </c>
      <c r="D4544" s="1" t="s">
        <v>9247</v>
      </c>
      <c r="E4544" s="1" t="s">
        <v>9248</v>
      </c>
      <c r="F4544" s="1" t="s">
        <v>346</v>
      </c>
      <c r="G4544" s="1">
        <v>20</v>
      </c>
      <c r="H4544" s="1" t="s">
        <v>9</v>
      </c>
    </row>
    <row r="4545" spans="1:8" x14ac:dyDescent="0.3">
      <c r="A4545" s="1">
        <v>43</v>
      </c>
      <c r="B4545" s="1" t="s">
        <v>5556</v>
      </c>
      <c r="C4545" s="1" t="s">
        <v>5557</v>
      </c>
      <c r="D4545" s="1" t="s">
        <v>9249</v>
      </c>
      <c r="E4545" s="1" t="s">
        <v>9250</v>
      </c>
      <c r="F4545" s="1" t="s">
        <v>346</v>
      </c>
      <c r="G4545" s="1"/>
      <c r="H4545" s="1" t="s">
        <v>9</v>
      </c>
    </row>
    <row r="4546" spans="1:8" x14ac:dyDescent="0.3">
      <c r="A4546" s="1">
        <v>44</v>
      </c>
      <c r="B4546" s="1" t="s">
        <v>6140</v>
      </c>
      <c r="C4546" s="1" t="s">
        <v>212</v>
      </c>
      <c r="D4546" s="1" t="s">
        <v>9251</v>
      </c>
      <c r="E4546" s="1" t="s">
        <v>9252</v>
      </c>
      <c r="F4546" s="1" t="s">
        <v>346</v>
      </c>
      <c r="G4546" s="1"/>
      <c r="H4546" s="1" t="s">
        <v>9</v>
      </c>
    </row>
    <row r="4547" spans="1:8" x14ac:dyDescent="0.3">
      <c r="A4547" s="1">
        <v>45</v>
      </c>
      <c r="B4547" s="1" t="s">
        <v>6140</v>
      </c>
      <c r="C4547" s="1" t="s">
        <v>5</v>
      </c>
      <c r="D4547" s="1" t="s">
        <v>9253</v>
      </c>
      <c r="E4547" s="1" t="s">
        <v>9254</v>
      </c>
      <c r="F4547" s="1" t="s">
        <v>346</v>
      </c>
      <c r="G4547" s="1"/>
      <c r="H4547" s="1" t="s">
        <v>9</v>
      </c>
    </row>
    <row r="4548" spans="1:8" x14ac:dyDescent="0.3">
      <c r="A4548" s="1">
        <v>46</v>
      </c>
      <c r="B4548" s="1" t="s">
        <v>5556</v>
      </c>
      <c r="C4548" s="1" t="s">
        <v>671</v>
      </c>
      <c r="D4548" s="1" t="s">
        <v>9255</v>
      </c>
      <c r="E4548" s="1" t="s">
        <v>9256</v>
      </c>
      <c r="F4548" s="1" t="s">
        <v>346</v>
      </c>
      <c r="G4548" s="1"/>
      <c r="H4548" s="1" t="s">
        <v>9</v>
      </c>
    </row>
    <row r="4549" spans="1:8" x14ac:dyDescent="0.3">
      <c r="A4549" s="1">
        <v>47</v>
      </c>
      <c r="B4549" s="1" t="s">
        <v>6140</v>
      </c>
      <c r="C4549" s="1" t="s">
        <v>212</v>
      </c>
      <c r="D4549" s="1" t="s">
        <v>9257</v>
      </c>
      <c r="E4549" s="1" t="s">
        <v>9258</v>
      </c>
      <c r="F4549" s="1" t="s">
        <v>346</v>
      </c>
      <c r="G4549" s="1">
        <v>20</v>
      </c>
      <c r="H4549" s="1" t="s">
        <v>9</v>
      </c>
    </row>
    <row r="4550" spans="1:8" x14ac:dyDescent="0.3">
      <c r="A4550" s="1">
        <v>48</v>
      </c>
      <c r="B4550" s="1" t="s">
        <v>6140</v>
      </c>
      <c r="C4550" s="1" t="s">
        <v>3373</v>
      </c>
      <c r="D4550" s="1" t="s">
        <v>9259</v>
      </c>
      <c r="E4550" s="1" t="s">
        <v>9260</v>
      </c>
      <c r="F4550" s="1" t="s">
        <v>346</v>
      </c>
      <c r="G4550" s="1"/>
      <c r="H4550" s="1" t="s">
        <v>9</v>
      </c>
    </row>
    <row r="4551" spans="1:8" x14ac:dyDescent="0.3">
      <c r="A4551" s="1">
        <v>49</v>
      </c>
      <c r="B4551" s="1" t="s">
        <v>6140</v>
      </c>
      <c r="C4551" s="1" t="s">
        <v>1630</v>
      </c>
      <c r="D4551" s="1" t="s">
        <v>9261</v>
      </c>
      <c r="E4551" s="1" t="s">
        <v>9262</v>
      </c>
      <c r="F4551" s="1" t="s">
        <v>346</v>
      </c>
      <c r="G4551" s="1">
        <v>20</v>
      </c>
      <c r="H4551" s="1" t="s">
        <v>9</v>
      </c>
    </row>
    <row r="4552" spans="1:8" x14ac:dyDescent="0.3">
      <c r="A4552" s="1">
        <v>50</v>
      </c>
      <c r="B4552" s="1" t="s">
        <v>6140</v>
      </c>
      <c r="C4552" s="1" t="s">
        <v>212</v>
      </c>
      <c r="D4552" s="1" t="s">
        <v>9263</v>
      </c>
      <c r="E4552" s="1" t="s">
        <v>9264</v>
      </c>
      <c r="F4552" s="1" t="s">
        <v>346</v>
      </c>
      <c r="G4552" s="1">
        <v>20</v>
      </c>
      <c r="H4552" s="1" t="s">
        <v>9</v>
      </c>
    </row>
    <row r="4553" spans="1:8" x14ac:dyDescent="0.3">
      <c r="A4553" s="1">
        <v>51</v>
      </c>
      <c r="B4553" s="1" t="s">
        <v>6140</v>
      </c>
      <c r="C4553" s="1" t="s">
        <v>212</v>
      </c>
      <c r="D4553" s="1" t="s">
        <v>9265</v>
      </c>
      <c r="E4553" s="1" t="s">
        <v>9266</v>
      </c>
      <c r="F4553" s="1" t="s">
        <v>346</v>
      </c>
      <c r="G4553" s="1">
        <v>20</v>
      </c>
      <c r="H4553" s="1" t="s">
        <v>9</v>
      </c>
    </row>
    <row r="4554" spans="1:8" x14ac:dyDescent="0.3">
      <c r="A4554" s="1">
        <v>52</v>
      </c>
      <c r="B4554" s="1" t="s">
        <v>3891</v>
      </c>
      <c r="C4554" s="1" t="s">
        <v>714</v>
      </c>
      <c r="D4554" s="1" t="s">
        <v>9267</v>
      </c>
      <c r="E4554" s="1" t="s">
        <v>9268</v>
      </c>
      <c r="F4554" s="1" t="s">
        <v>346</v>
      </c>
      <c r="G4554" s="1"/>
      <c r="H4554" s="1" t="s">
        <v>9</v>
      </c>
    </row>
    <row r="4555" spans="1:8" x14ac:dyDescent="0.3">
      <c r="A4555" s="1">
        <v>53</v>
      </c>
      <c r="B4555" s="1" t="s">
        <v>6140</v>
      </c>
      <c r="C4555" s="1" t="s">
        <v>565</v>
      </c>
      <c r="D4555" s="1" t="s">
        <v>9269</v>
      </c>
      <c r="E4555" s="1" t="s">
        <v>9270</v>
      </c>
      <c r="F4555" s="1" t="s">
        <v>346</v>
      </c>
      <c r="G4555" s="1"/>
      <c r="H4555" s="1" t="s">
        <v>9</v>
      </c>
    </row>
    <row r="4556" spans="1:8" x14ac:dyDescent="0.3">
      <c r="A4556" s="1">
        <v>54</v>
      </c>
      <c r="B4556" s="1" t="s">
        <v>6140</v>
      </c>
      <c r="C4556" s="1" t="s">
        <v>6615</v>
      </c>
      <c r="D4556" s="1" t="s">
        <v>9271</v>
      </c>
      <c r="E4556" s="1" t="s">
        <v>9272</v>
      </c>
      <c r="F4556" s="1" t="s">
        <v>346</v>
      </c>
      <c r="G4556" s="1">
        <v>20</v>
      </c>
      <c r="H4556" s="1" t="s">
        <v>9</v>
      </c>
    </row>
    <row r="4557" spans="1:8" x14ac:dyDescent="0.3">
      <c r="A4557" s="1">
        <v>55</v>
      </c>
      <c r="B4557" s="1" t="s">
        <v>6140</v>
      </c>
      <c r="C4557" s="1" t="s">
        <v>4200</v>
      </c>
      <c r="D4557" s="1" t="s">
        <v>9273</v>
      </c>
      <c r="E4557" s="1" t="s">
        <v>9274</v>
      </c>
      <c r="F4557" s="1" t="s">
        <v>346</v>
      </c>
      <c r="G4557" s="1"/>
      <c r="H4557" s="1" t="s">
        <v>9</v>
      </c>
    </row>
    <row r="4558" spans="1:8" x14ac:dyDescent="0.3">
      <c r="A4558" s="1">
        <v>56</v>
      </c>
      <c r="B4558" s="1" t="s">
        <v>6140</v>
      </c>
      <c r="C4558" s="1" t="s">
        <v>5</v>
      </c>
      <c r="D4558" s="1" t="s">
        <v>9275</v>
      </c>
      <c r="E4558" s="1" t="s">
        <v>9276</v>
      </c>
      <c r="F4558" s="1" t="s">
        <v>346</v>
      </c>
      <c r="G4558" s="1"/>
      <c r="H4558" s="1" t="s">
        <v>9</v>
      </c>
    </row>
    <row r="4559" spans="1:8" x14ac:dyDescent="0.3">
      <c r="A4559" s="1">
        <v>57</v>
      </c>
      <c r="B4559" s="1" t="s">
        <v>6140</v>
      </c>
      <c r="C4559" s="1" t="s">
        <v>5</v>
      </c>
      <c r="D4559" s="1" t="s">
        <v>9277</v>
      </c>
      <c r="E4559" s="1" t="s">
        <v>9278</v>
      </c>
      <c r="F4559" s="1" t="s">
        <v>346</v>
      </c>
      <c r="G4559" s="1">
        <v>20</v>
      </c>
      <c r="H4559" s="1" t="s">
        <v>9</v>
      </c>
    </row>
    <row r="4560" spans="1:8" x14ac:dyDescent="0.3">
      <c r="A4560" s="1">
        <v>58</v>
      </c>
      <c r="B4560" s="1" t="s">
        <v>6140</v>
      </c>
      <c r="C4560" s="1" t="s">
        <v>1630</v>
      </c>
      <c r="D4560" s="1" t="s">
        <v>9279</v>
      </c>
      <c r="E4560" s="1" t="s">
        <v>9280</v>
      </c>
      <c r="F4560" s="1" t="s">
        <v>346</v>
      </c>
      <c r="G4560" s="1">
        <v>20</v>
      </c>
      <c r="H4560" s="1" t="s">
        <v>9</v>
      </c>
    </row>
    <row r="4561" spans="1:8" x14ac:dyDescent="0.3">
      <c r="A4561" s="1">
        <v>59</v>
      </c>
      <c r="B4561" s="1" t="s">
        <v>6140</v>
      </c>
      <c r="C4561" s="1" t="s">
        <v>5</v>
      </c>
      <c r="D4561" s="1" t="s">
        <v>9281</v>
      </c>
      <c r="E4561" s="1" t="s">
        <v>9282</v>
      </c>
      <c r="F4561" s="1" t="s">
        <v>346</v>
      </c>
      <c r="G4561" s="1"/>
      <c r="H4561" s="1" t="s">
        <v>9</v>
      </c>
    </row>
    <row r="4562" spans="1:8" x14ac:dyDescent="0.3">
      <c r="A4562" s="1">
        <v>60</v>
      </c>
      <c r="B4562" s="1" t="s">
        <v>6140</v>
      </c>
      <c r="C4562" s="1" t="s">
        <v>6272</v>
      </c>
      <c r="D4562" s="1" t="s">
        <v>9283</v>
      </c>
      <c r="E4562" s="1" t="s">
        <v>9284</v>
      </c>
      <c r="F4562" s="1" t="s">
        <v>346</v>
      </c>
      <c r="G4562" s="1"/>
      <c r="H4562" s="1" t="s">
        <v>257</v>
      </c>
    </row>
    <row r="4563" spans="1:8" x14ac:dyDescent="0.3">
      <c r="A4563" s="1">
        <v>61</v>
      </c>
      <c r="B4563" s="1" t="s">
        <v>5722</v>
      </c>
      <c r="C4563" s="1" t="s">
        <v>3160</v>
      </c>
      <c r="D4563" s="1" t="s">
        <v>9285</v>
      </c>
      <c r="E4563" s="1" t="s">
        <v>9286</v>
      </c>
      <c r="F4563" s="1" t="s">
        <v>346</v>
      </c>
      <c r="G4563" s="1"/>
      <c r="H4563" s="1" t="s">
        <v>9</v>
      </c>
    </row>
    <row r="4564" spans="1:8" x14ac:dyDescent="0.3">
      <c r="A4564" s="1">
        <v>62</v>
      </c>
      <c r="B4564" s="1" t="s">
        <v>5556</v>
      </c>
      <c r="C4564" s="1" t="s">
        <v>4149</v>
      </c>
      <c r="D4564" s="1" t="s">
        <v>9287</v>
      </c>
      <c r="E4564" s="1" t="s">
        <v>9288</v>
      </c>
      <c r="F4564" s="1" t="s">
        <v>346</v>
      </c>
      <c r="G4564" s="1"/>
      <c r="H4564" s="1" t="s">
        <v>9</v>
      </c>
    </row>
    <row r="4565" spans="1:8" x14ac:dyDescent="0.3">
      <c r="A4565" s="1">
        <v>63</v>
      </c>
      <c r="B4565" s="1" t="s">
        <v>6140</v>
      </c>
      <c r="C4565" s="1" t="s">
        <v>130</v>
      </c>
      <c r="D4565" s="1" t="s">
        <v>9289</v>
      </c>
      <c r="E4565" s="1" t="s">
        <v>9290</v>
      </c>
      <c r="F4565" s="1" t="s">
        <v>346</v>
      </c>
      <c r="G4565" s="1">
        <v>20</v>
      </c>
      <c r="H4565" s="1" t="s">
        <v>9</v>
      </c>
    </row>
    <row r="4566" spans="1:8" x14ac:dyDescent="0.3">
      <c r="A4566" s="1">
        <v>64</v>
      </c>
      <c r="B4566" s="1" t="s">
        <v>6140</v>
      </c>
      <c r="C4566" s="1" t="s">
        <v>212</v>
      </c>
      <c r="D4566" s="1" t="s">
        <v>9291</v>
      </c>
      <c r="E4566" s="1" t="s">
        <v>9292</v>
      </c>
      <c r="F4566" s="1" t="s">
        <v>346</v>
      </c>
      <c r="G4566" s="1">
        <v>20</v>
      </c>
      <c r="H4566" s="1" t="s">
        <v>9</v>
      </c>
    </row>
    <row r="4567" spans="1:8" x14ac:dyDescent="0.3">
      <c r="A4567" s="1">
        <v>65</v>
      </c>
      <c r="B4567" s="1" t="s">
        <v>5603</v>
      </c>
      <c r="C4567" s="1" t="s">
        <v>4249</v>
      </c>
      <c r="D4567" s="1" t="s">
        <v>9293</v>
      </c>
      <c r="E4567" s="1" t="s">
        <v>9294</v>
      </c>
      <c r="F4567" s="1" t="s">
        <v>346</v>
      </c>
      <c r="G4567" s="1"/>
      <c r="H4567" s="1" t="s">
        <v>9</v>
      </c>
    </row>
    <row r="4568" spans="1:8" x14ac:dyDescent="0.3">
      <c r="A4568" s="1">
        <v>66</v>
      </c>
      <c r="B4568" s="1" t="s">
        <v>6140</v>
      </c>
      <c r="C4568" s="1" t="s">
        <v>6482</v>
      </c>
      <c r="D4568" s="1" t="s">
        <v>9295</v>
      </c>
      <c r="E4568" s="1" t="s">
        <v>9296</v>
      </c>
      <c r="F4568" s="1" t="s">
        <v>346</v>
      </c>
      <c r="G4568" s="1"/>
      <c r="H4568" s="1" t="s">
        <v>9</v>
      </c>
    </row>
    <row r="4569" spans="1:8" x14ac:dyDescent="0.3">
      <c r="A4569" s="1">
        <v>67</v>
      </c>
      <c r="B4569" s="1" t="s">
        <v>6140</v>
      </c>
      <c r="C4569" s="1" t="s">
        <v>6272</v>
      </c>
      <c r="D4569" s="1" t="s">
        <v>9297</v>
      </c>
      <c r="E4569" s="1" t="s">
        <v>9298</v>
      </c>
      <c r="F4569" s="1" t="s">
        <v>346</v>
      </c>
      <c r="G4569" s="1"/>
      <c r="H4569" s="1" t="s">
        <v>9</v>
      </c>
    </row>
    <row r="4570" spans="1:8" x14ac:dyDescent="0.3">
      <c r="A4570" s="1">
        <v>68</v>
      </c>
      <c r="B4570" s="1" t="s">
        <v>6140</v>
      </c>
      <c r="C4570" s="1" t="s">
        <v>5</v>
      </c>
      <c r="D4570" s="1" t="s">
        <v>9299</v>
      </c>
      <c r="E4570" s="1" t="s">
        <v>9300</v>
      </c>
      <c r="F4570" s="1" t="s">
        <v>346</v>
      </c>
      <c r="G4570" s="1"/>
      <c r="H4570" s="1" t="s">
        <v>9</v>
      </c>
    </row>
    <row r="4571" spans="1:8" x14ac:dyDescent="0.3">
      <c r="A4571" s="1">
        <v>69</v>
      </c>
      <c r="B4571" s="1" t="s">
        <v>5722</v>
      </c>
      <c r="C4571" s="1" t="s">
        <v>3478</v>
      </c>
      <c r="D4571" s="1" t="s">
        <v>9301</v>
      </c>
      <c r="E4571" s="1" t="s">
        <v>9302</v>
      </c>
      <c r="F4571" s="1" t="s">
        <v>346</v>
      </c>
      <c r="G4571" s="1"/>
      <c r="H4571" s="1" t="s">
        <v>9</v>
      </c>
    </row>
    <row r="4572" spans="1:8" x14ac:dyDescent="0.3">
      <c r="A4572" s="1">
        <v>70</v>
      </c>
      <c r="B4572" s="1" t="s">
        <v>6140</v>
      </c>
      <c r="C4572" s="1" t="s">
        <v>130</v>
      </c>
      <c r="D4572" s="1" t="s">
        <v>9303</v>
      </c>
      <c r="E4572" s="1" t="s">
        <v>9304</v>
      </c>
      <c r="F4572" s="1" t="s">
        <v>346</v>
      </c>
      <c r="G4572" s="1">
        <v>20</v>
      </c>
      <c r="H4572" s="1" t="s">
        <v>9</v>
      </c>
    </row>
    <row r="4573" spans="1:8" x14ac:dyDescent="0.3">
      <c r="A4573" s="1">
        <v>71</v>
      </c>
      <c r="B4573" s="1" t="s">
        <v>6140</v>
      </c>
      <c r="C4573" s="1" t="s">
        <v>130</v>
      </c>
      <c r="D4573" s="1" t="s">
        <v>9305</v>
      </c>
      <c r="E4573" s="1" t="s">
        <v>9306</v>
      </c>
      <c r="F4573" s="1" t="s">
        <v>346</v>
      </c>
      <c r="G4573" s="1">
        <v>20</v>
      </c>
      <c r="H4573" s="1" t="s">
        <v>9</v>
      </c>
    </row>
    <row r="4574" spans="1:8" x14ac:dyDescent="0.3">
      <c r="A4574" s="1">
        <v>72</v>
      </c>
      <c r="B4574" s="1" t="s">
        <v>5556</v>
      </c>
      <c r="C4574" s="1" t="s">
        <v>4092</v>
      </c>
      <c r="D4574" s="1" t="s">
        <v>9307</v>
      </c>
      <c r="E4574" s="1" t="s">
        <v>9308</v>
      </c>
      <c r="F4574" s="1" t="s">
        <v>346</v>
      </c>
      <c r="G4574" s="1"/>
      <c r="H4574" s="1" t="s">
        <v>9</v>
      </c>
    </row>
    <row r="4575" spans="1:8" x14ac:dyDescent="0.3">
      <c r="A4575" s="1">
        <v>73</v>
      </c>
      <c r="B4575" s="1" t="s">
        <v>6140</v>
      </c>
      <c r="C4575" s="1" t="s">
        <v>3566</v>
      </c>
      <c r="D4575" s="1" t="s">
        <v>9309</v>
      </c>
      <c r="E4575" s="1" t="s">
        <v>9310</v>
      </c>
      <c r="F4575" s="1" t="s">
        <v>346</v>
      </c>
      <c r="G4575" s="1"/>
      <c r="H4575" s="1" t="s">
        <v>9</v>
      </c>
    </row>
    <row r="4576" spans="1:8" x14ac:dyDescent="0.3">
      <c r="A4576" s="1">
        <v>74</v>
      </c>
      <c r="B4576" s="1" t="s">
        <v>6140</v>
      </c>
      <c r="C4576" s="1" t="s">
        <v>212</v>
      </c>
      <c r="D4576" s="1" t="s">
        <v>9311</v>
      </c>
      <c r="E4576" s="1" t="s">
        <v>9312</v>
      </c>
      <c r="F4576" s="1" t="s">
        <v>346</v>
      </c>
      <c r="G4576" s="1"/>
      <c r="H4576" s="1" t="s">
        <v>9</v>
      </c>
    </row>
    <row r="4577" spans="1:8" x14ac:dyDescent="0.3">
      <c r="A4577" s="1">
        <v>75</v>
      </c>
      <c r="B4577" s="1" t="s">
        <v>6140</v>
      </c>
      <c r="C4577" s="1" t="s">
        <v>1630</v>
      </c>
      <c r="D4577" s="1" t="s">
        <v>9313</v>
      </c>
      <c r="E4577" s="1" t="s">
        <v>9314</v>
      </c>
      <c r="F4577" s="1" t="s">
        <v>346</v>
      </c>
      <c r="G4577" s="1">
        <v>20</v>
      </c>
      <c r="H4577" s="1" t="s">
        <v>9</v>
      </c>
    </row>
    <row r="4578" spans="1:8" x14ac:dyDescent="0.3">
      <c r="A4578" s="1">
        <v>76</v>
      </c>
      <c r="B4578" s="1" t="s">
        <v>5556</v>
      </c>
      <c r="C4578" s="1" t="s">
        <v>5557</v>
      </c>
      <c r="D4578" s="1" t="s">
        <v>9315</v>
      </c>
      <c r="E4578" s="1" t="s">
        <v>9316</v>
      </c>
      <c r="F4578" s="1" t="s">
        <v>346</v>
      </c>
      <c r="G4578" s="1"/>
      <c r="H4578" s="1" t="s">
        <v>9</v>
      </c>
    </row>
    <row r="4579" spans="1:8" x14ac:dyDescent="0.3">
      <c r="A4579" s="1">
        <v>77</v>
      </c>
      <c r="B4579" s="1" t="s">
        <v>6140</v>
      </c>
      <c r="C4579" s="1" t="s">
        <v>3373</v>
      </c>
      <c r="D4579" s="1" t="s">
        <v>9317</v>
      </c>
      <c r="E4579" s="1" t="s">
        <v>9318</v>
      </c>
      <c r="F4579" s="1" t="s">
        <v>346</v>
      </c>
      <c r="G4579" s="1"/>
      <c r="H4579" s="1" t="s">
        <v>9</v>
      </c>
    </row>
    <row r="4580" spans="1:8" x14ac:dyDescent="0.3">
      <c r="A4580" s="1">
        <v>78</v>
      </c>
      <c r="B4580" s="1" t="s">
        <v>5722</v>
      </c>
      <c r="C4580" s="1" t="s">
        <v>3160</v>
      </c>
      <c r="D4580" s="1" t="s">
        <v>9319</v>
      </c>
      <c r="E4580" s="1" t="s">
        <v>9320</v>
      </c>
      <c r="F4580" s="1" t="s">
        <v>346</v>
      </c>
      <c r="G4580" s="1"/>
      <c r="H4580" s="1" t="s">
        <v>9</v>
      </c>
    </row>
    <row r="4581" spans="1:8" x14ac:dyDescent="0.3">
      <c r="A4581" s="1">
        <v>79</v>
      </c>
      <c r="B4581" s="1" t="s">
        <v>6140</v>
      </c>
      <c r="C4581" s="1" t="s">
        <v>1630</v>
      </c>
      <c r="D4581" s="1" t="s">
        <v>9321</v>
      </c>
      <c r="E4581" s="1" t="s">
        <v>9322</v>
      </c>
      <c r="F4581" s="1" t="s">
        <v>346</v>
      </c>
      <c r="G4581" s="1">
        <v>20</v>
      </c>
      <c r="H4581" s="1" t="s">
        <v>9</v>
      </c>
    </row>
    <row r="4582" spans="1:8" x14ac:dyDescent="0.3">
      <c r="A4582" s="1">
        <v>80</v>
      </c>
      <c r="B4582" s="1" t="s">
        <v>5603</v>
      </c>
      <c r="C4582" s="1" t="s">
        <v>27</v>
      </c>
      <c r="D4582" s="1" t="s">
        <v>9323</v>
      </c>
      <c r="E4582" s="1" t="s">
        <v>9324</v>
      </c>
      <c r="F4582" s="1" t="s">
        <v>346</v>
      </c>
      <c r="G4582" s="1"/>
      <c r="H4582" s="1" t="s">
        <v>9</v>
      </c>
    </row>
    <row r="4583" spans="1:8" x14ac:dyDescent="0.3">
      <c r="A4583" s="1">
        <v>81</v>
      </c>
      <c r="B4583" s="1" t="s">
        <v>6140</v>
      </c>
      <c r="C4583" s="1" t="s">
        <v>212</v>
      </c>
      <c r="D4583" s="1" t="s">
        <v>9325</v>
      </c>
      <c r="E4583" s="1" t="s">
        <v>9326</v>
      </c>
      <c r="F4583" s="1" t="s">
        <v>346</v>
      </c>
      <c r="G4583" s="1">
        <v>20</v>
      </c>
      <c r="H4583" s="1" t="s">
        <v>9</v>
      </c>
    </row>
    <row r="4584" spans="1:8" x14ac:dyDescent="0.3">
      <c r="A4584" s="1">
        <v>82</v>
      </c>
      <c r="B4584" s="1" t="s">
        <v>5603</v>
      </c>
      <c r="C4584" s="1" t="s">
        <v>11</v>
      </c>
      <c r="D4584" s="1" t="s">
        <v>9327</v>
      </c>
      <c r="E4584" s="1" t="s">
        <v>9328</v>
      </c>
      <c r="F4584" s="1" t="s">
        <v>346</v>
      </c>
      <c r="G4584" s="1"/>
      <c r="H4584" s="1" t="s">
        <v>9</v>
      </c>
    </row>
    <row r="4585" spans="1:8" x14ac:dyDescent="0.3">
      <c r="A4585" s="1">
        <v>83</v>
      </c>
      <c r="B4585" s="1" t="s">
        <v>6140</v>
      </c>
      <c r="C4585" s="1" t="s">
        <v>130</v>
      </c>
      <c r="D4585" s="1" t="s">
        <v>9329</v>
      </c>
      <c r="E4585" s="1" t="s">
        <v>9330</v>
      </c>
      <c r="F4585" s="1" t="s">
        <v>346</v>
      </c>
      <c r="G4585" s="1">
        <v>20</v>
      </c>
      <c r="H4585" s="1" t="s">
        <v>9</v>
      </c>
    </row>
    <row r="4586" spans="1:8" x14ac:dyDescent="0.3">
      <c r="A4586" s="1">
        <v>84</v>
      </c>
      <c r="B4586" s="1" t="s">
        <v>6140</v>
      </c>
      <c r="C4586" s="1" t="s">
        <v>3373</v>
      </c>
      <c r="D4586" s="1" t="s">
        <v>9331</v>
      </c>
      <c r="E4586" s="1" t="s">
        <v>9332</v>
      </c>
      <c r="F4586" s="1" t="s">
        <v>346</v>
      </c>
      <c r="G4586" s="1"/>
      <c r="H4586" s="1" t="s">
        <v>9</v>
      </c>
    </row>
    <row r="4587" spans="1:8" x14ac:dyDescent="0.3">
      <c r="A4587" s="1">
        <v>85</v>
      </c>
      <c r="B4587" s="1" t="s">
        <v>6140</v>
      </c>
      <c r="C4587" s="1" t="s">
        <v>212</v>
      </c>
      <c r="D4587" s="1" t="s">
        <v>9333</v>
      </c>
      <c r="E4587" s="1" t="s">
        <v>9334</v>
      </c>
      <c r="F4587" s="1" t="s">
        <v>346</v>
      </c>
      <c r="G4587" s="1"/>
      <c r="H4587" s="1" t="s">
        <v>9</v>
      </c>
    </row>
    <row r="4588" spans="1:8" x14ac:dyDescent="0.3">
      <c r="A4588" s="1">
        <v>86</v>
      </c>
      <c r="B4588" s="1" t="s">
        <v>6140</v>
      </c>
      <c r="C4588" s="1" t="s">
        <v>6272</v>
      </c>
      <c r="D4588" s="1" t="s">
        <v>9335</v>
      </c>
      <c r="E4588" s="1" t="s">
        <v>9336</v>
      </c>
      <c r="F4588" s="1" t="s">
        <v>346</v>
      </c>
      <c r="G4588" s="1"/>
      <c r="H4588" s="1" t="s">
        <v>257</v>
      </c>
    </row>
    <row r="4589" spans="1:8" x14ac:dyDescent="0.3">
      <c r="A4589" s="1">
        <v>87</v>
      </c>
      <c r="B4589" s="1" t="s">
        <v>6140</v>
      </c>
      <c r="C4589" s="1" t="s">
        <v>212</v>
      </c>
      <c r="D4589" s="1" t="s">
        <v>9337</v>
      </c>
      <c r="E4589" s="1" t="s">
        <v>9338</v>
      </c>
      <c r="F4589" s="1" t="s">
        <v>346</v>
      </c>
      <c r="G4589" s="1">
        <v>20</v>
      </c>
      <c r="H4589" s="1" t="s">
        <v>9</v>
      </c>
    </row>
    <row r="4590" spans="1:8" x14ac:dyDescent="0.3">
      <c r="A4590" s="1">
        <v>88</v>
      </c>
      <c r="B4590" s="1" t="s">
        <v>6140</v>
      </c>
      <c r="C4590" s="1" t="s">
        <v>3373</v>
      </c>
      <c r="D4590" s="1" t="s">
        <v>9339</v>
      </c>
      <c r="E4590" s="1" t="s">
        <v>9340</v>
      </c>
      <c r="F4590" s="1" t="s">
        <v>346</v>
      </c>
      <c r="G4590" s="1"/>
      <c r="H4590" s="1" t="s">
        <v>9</v>
      </c>
    </row>
    <row r="4591" spans="1:8" x14ac:dyDescent="0.3">
      <c r="A4591" s="1">
        <v>89</v>
      </c>
      <c r="B4591" s="1" t="s">
        <v>6140</v>
      </c>
      <c r="C4591" s="1" t="s">
        <v>5</v>
      </c>
      <c r="D4591" s="1" t="s">
        <v>9341</v>
      </c>
      <c r="E4591" s="1" t="s">
        <v>9342</v>
      </c>
      <c r="F4591" s="1" t="s">
        <v>346</v>
      </c>
      <c r="G4591" s="1">
        <v>20</v>
      </c>
      <c r="H4591" s="1" t="s">
        <v>9</v>
      </c>
    </row>
    <row r="4592" spans="1:8" x14ac:dyDescent="0.3">
      <c r="A4592" s="1">
        <v>90</v>
      </c>
      <c r="B4592" s="1" t="s">
        <v>5556</v>
      </c>
      <c r="C4592" s="1" t="s">
        <v>4149</v>
      </c>
      <c r="D4592" s="1" t="s">
        <v>9343</v>
      </c>
      <c r="E4592" s="1" t="s">
        <v>9344</v>
      </c>
      <c r="F4592" s="1" t="s">
        <v>346</v>
      </c>
      <c r="G4592" s="1"/>
      <c r="H4592" s="1" t="s">
        <v>9</v>
      </c>
    </row>
    <row r="4593" spans="1:8" x14ac:dyDescent="0.3">
      <c r="A4593" s="1">
        <v>91</v>
      </c>
      <c r="B4593" s="1" t="s">
        <v>6140</v>
      </c>
      <c r="C4593" s="1" t="s">
        <v>6795</v>
      </c>
      <c r="D4593" s="1" t="s">
        <v>9345</v>
      </c>
      <c r="E4593" s="1" t="s">
        <v>9346</v>
      </c>
      <c r="F4593" s="1" t="s">
        <v>346</v>
      </c>
      <c r="G4593" s="1"/>
      <c r="H4593" s="1" t="s">
        <v>9</v>
      </c>
    </row>
    <row r="4594" spans="1:8" x14ac:dyDescent="0.3">
      <c r="A4594" s="1">
        <v>92</v>
      </c>
      <c r="B4594" s="1" t="s">
        <v>6140</v>
      </c>
      <c r="C4594" s="1" t="s">
        <v>3373</v>
      </c>
      <c r="D4594" s="1" t="s">
        <v>9347</v>
      </c>
      <c r="E4594" s="1" t="s">
        <v>9348</v>
      </c>
      <c r="F4594" s="1" t="s">
        <v>346</v>
      </c>
      <c r="G4594" s="1"/>
      <c r="H4594" s="1" t="s">
        <v>9</v>
      </c>
    </row>
    <row r="4595" spans="1:8" x14ac:dyDescent="0.3">
      <c r="A4595" s="1">
        <v>93</v>
      </c>
      <c r="B4595" s="1" t="s">
        <v>6140</v>
      </c>
      <c r="C4595" s="1" t="s">
        <v>212</v>
      </c>
      <c r="D4595" s="1" t="s">
        <v>9349</v>
      </c>
      <c r="E4595" s="1" t="s">
        <v>9350</v>
      </c>
      <c r="F4595" s="1" t="s">
        <v>346</v>
      </c>
      <c r="G4595" s="1">
        <v>20</v>
      </c>
      <c r="H4595" s="1" t="s">
        <v>9</v>
      </c>
    </row>
    <row r="4596" spans="1:8" x14ac:dyDescent="0.3">
      <c r="A4596" s="1">
        <v>94</v>
      </c>
      <c r="B4596" s="1" t="s">
        <v>5556</v>
      </c>
      <c r="C4596" s="1" t="s">
        <v>671</v>
      </c>
      <c r="D4596" s="1" t="s">
        <v>9351</v>
      </c>
      <c r="E4596" s="1" t="s">
        <v>9352</v>
      </c>
      <c r="F4596" s="1" t="s">
        <v>346</v>
      </c>
      <c r="G4596" s="1"/>
      <c r="H4596" s="1" t="s">
        <v>9</v>
      </c>
    </row>
    <row r="4597" spans="1:8" x14ac:dyDescent="0.3">
      <c r="A4597" s="1">
        <v>95</v>
      </c>
      <c r="B4597" s="1" t="s">
        <v>6140</v>
      </c>
      <c r="C4597" s="1" t="s">
        <v>3373</v>
      </c>
      <c r="D4597" s="1" t="s">
        <v>9353</v>
      </c>
      <c r="E4597" s="1" t="s">
        <v>9354</v>
      </c>
      <c r="F4597" s="1" t="s">
        <v>346</v>
      </c>
      <c r="G4597" s="1"/>
      <c r="H4597" s="1" t="s">
        <v>9</v>
      </c>
    </row>
    <row r="4598" spans="1:8" x14ac:dyDescent="0.3">
      <c r="A4598" s="1">
        <v>96</v>
      </c>
      <c r="B4598" s="1" t="s">
        <v>6140</v>
      </c>
      <c r="C4598" s="1" t="s">
        <v>5</v>
      </c>
      <c r="D4598" s="1" t="s">
        <v>9355</v>
      </c>
      <c r="E4598" s="1" t="s">
        <v>9356</v>
      </c>
      <c r="F4598" s="1" t="s">
        <v>346</v>
      </c>
      <c r="G4598" s="1"/>
      <c r="H4598" s="1" t="s">
        <v>9</v>
      </c>
    </row>
    <row r="4599" spans="1:8" x14ac:dyDescent="0.3">
      <c r="A4599" s="1">
        <v>97</v>
      </c>
      <c r="B4599" s="1" t="s">
        <v>5722</v>
      </c>
      <c r="C4599" s="1" t="s">
        <v>3478</v>
      </c>
      <c r="D4599" s="1" t="s">
        <v>9357</v>
      </c>
      <c r="E4599" s="1" t="s">
        <v>9358</v>
      </c>
      <c r="F4599" s="1" t="s">
        <v>346</v>
      </c>
      <c r="G4599" s="1"/>
      <c r="H4599" s="1" t="s">
        <v>9</v>
      </c>
    </row>
    <row r="4600" spans="1:8" x14ac:dyDescent="0.3">
      <c r="A4600" s="1">
        <v>98</v>
      </c>
      <c r="B4600" s="1" t="s">
        <v>6140</v>
      </c>
      <c r="C4600" s="1" t="s">
        <v>212</v>
      </c>
      <c r="D4600" s="1" t="s">
        <v>9359</v>
      </c>
      <c r="E4600" s="1" t="s">
        <v>9360</v>
      </c>
      <c r="F4600" s="1" t="s">
        <v>346</v>
      </c>
      <c r="G4600" s="1">
        <v>20</v>
      </c>
      <c r="H4600" s="1" t="s">
        <v>9</v>
      </c>
    </row>
    <row r="4601" spans="1:8" x14ac:dyDescent="0.3">
      <c r="A4601" s="1">
        <v>99</v>
      </c>
      <c r="B4601" s="1" t="s">
        <v>5722</v>
      </c>
      <c r="C4601" s="1" t="s">
        <v>8845</v>
      </c>
      <c r="D4601" s="1" t="s">
        <v>9361</v>
      </c>
      <c r="E4601" s="1" t="s">
        <v>9362</v>
      </c>
      <c r="F4601" s="1" t="s">
        <v>346</v>
      </c>
      <c r="G4601" s="1"/>
      <c r="H4601" s="1" t="s">
        <v>9</v>
      </c>
    </row>
    <row r="4602" spans="1:8" x14ac:dyDescent="0.3">
      <c r="A4602" s="1">
        <v>100</v>
      </c>
      <c r="B4602" s="1" t="s">
        <v>5722</v>
      </c>
      <c r="C4602" s="1" t="s">
        <v>5723</v>
      </c>
      <c r="D4602" s="1" t="s">
        <v>9363</v>
      </c>
      <c r="E4602" s="1" t="s">
        <v>9364</v>
      </c>
      <c r="F4602" s="1" t="s">
        <v>346</v>
      </c>
      <c r="G4602" s="1"/>
      <c r="H4602" s="1" t="s">
        <v>9</v>
      </c>
    </row>
    <row r="4603" spans="1:8" x14ac:dyDescent="0.3">
      <c r="A4603" s="1">
        <v>101</v>
      </c>
      <c r="B4603" s="1" t="s">
        <v>6140</v>
      </c>
      <c r="C4603" s="1" t="s">
        <v>5</v>
      </c>
      <c r="D4603" s="1" t="s">
        <v>9365</v>
      </c>
      <c r="E4603" s="1" t="s">
        <v>9366</v>
      </c>
      <c r="F4603" s="1" t="s">
        <v>346</v>
      </c>
      <c r="G4603" s="1">
        <v>20</v>
      </c>
      <c r="H4603" s="1" t="s">
        <v>9</v>
      </c>
    </row>
    <row r="4604" spans="1:8" x14ac:dyDescent="0.3">
      <c r="A4604" s="1">
        <v>102</v>
      </c>
      <c r="B4604" s="1" t="s">
        <v>14</v>
      </c>
      <c r="C4604" s="1" t="s">
        <v>5301</v>
      </c>
      <c r="D4604" s="1" t="s">
        <v>9367</v>
      </c>
      <c r="E4604" s="1" t="s">
        <v>9368</v>
      </c>
      <c r="F4604" s="1" t="s">
        <v>346</v>
      </c>
      <c r="G4604" s="1"/>
      <c r="H4604" s="1" t="s">
        <v>9</v>
      </c>
    </row>
    <row r="4605" spans="1:8" x14ac:dyDescent="0.3">
      <c r="A4605" s="1">
        <v>103</v>
      </c>
      <c r="B4605" s="1" t="s">
        <v>5722</v>
      </c>
      <c r="C4605" s="1" t="s">
        <v>3160</v>
      </c>
      <c r="D4605" s="1" t="s">
        <v>9369</v>
      </c>
      <c r="E4605" s="1" t="s">
        <v>9370</v>
      </c>
      <c r="F4605" s="1" t="s">
        <v>346</v>
      </c>
      <c r="G4605" s="1"/>
      <c r="H4605" s="1" t="s">
        <v>9</v>
      </c>
    </row>
    <row r="4606" spans="1:8" x14ac:dyDescent="0.3">
      <c r="A4606" s="1">
        <v>104</v>
      </c>
      <c r="B4606" s="1" t="s">
        <v>5556</v>
      </c>
      <c r="C4606" s="1" t="s">
        <v>9371</v>
      </c>
      <c r="D4606" s="1" t="s">
        <v>9372</v>
      </c>
      <c r="E4606" s="1" t="s">
        <v>9373</v>
      </c>
      <c r="F4606" s="1" t="s">
        <v>346</v>
      </c>
      <c r="G4606" s="1"/>
      <c r="H4606" s="1" t="s">
        <v>9</v>
      </c>
    </row>
    <row r="4607" spans="1:8" x14ac:dyDescent="0.3">
      <c r="A4607" s="1">
        <v>105</v>
      </c>
      <c r="B4607" s="1" t="s">
        <v>6140</v>
      </c>
      <c r="C4607" s="1" t="s">
        <v>130</v>
      </c>
      <c r="D4607" s="1" t="s">
        <v>9374</v>
      </c>
      <c r="E4607" s="1" t="s">
        <v>9375</v>
      </c>
      <c r="F4607" s="1" t="s">
        <v>346</v>
      </c>
      <c r="G4607" s="1">
        <v>20</v>
      </c>
      <c r="H4607" s="1" t="s">
        <v>9</v>
      </c>
    </row>
    <row r="4608" spans="1:8" x14ac:dyDescent="0.3">
      <c r="A4608" s="1">
        <v>106</v>
      </c>
      <c r="B4608" s="1" t="s">
        <v>6140</v>
      </c>
      <c r="C4608" s="1" t="s">
        <v>1630</v>
      </c>
      <c r="D4608" s="1" t="s">
        <v>9376</v>
      </c>
      <c r="E4608" s="1" t="s">
        <v>9377</v>
      </c>
      <c r="F4608" s="1" t="s">
        <v>346</v>
      </c>
      <c r="G4608" s="1">
        <v>20</v>
      </c>
      <c r="H4608" s="1" t="s">
        <v>9</v>
      </c>
    </row>
    <row r="4609" spans="1:8" x14ac:dyDescent="0.3">
      <c r="A4609" s="1">
        <v>107</v>
      </c>
      <c r="B4609" s="1" t="s">
        <v>5556</v>
      </c>
      <c r="C4609" s="1" t="s">
        <v>4092</v>
      </c>
      <c r="D4609" s="1" t="s">
        <v>9378</v>
      </c>
      <c r="E4609" s="1" t="s">
        <v>9379</v>
      </c>
      <c r="F4609" s="1" t="s">
        <v>346</v>
      </c>
      <c r="G4609" s="1"/>
      <c r="H4609" s="1" t="s">
        <v>9</v>
      </c>
    </row>
    <row r="4610" spans="1:8" x14ac:dyDescent="0.3">
      <c r="A4610" s="1">
        <v>108</v>
      </c>
      <c r="B4610" s="1" t="s">
        <v>6140</v>
      </c>
      <c r="C4610" s="1" t="s">
        <v>3373</v>
      </c>
      <c r="D4610" s="1" t="s">
        <v>9380</v>
      </c>
      <c r="E4610" s="1" t="s">
        <v>9381</v>
      </c>
      <c r="F4610" s="1" t="s">
        <v>346</v>
      </c>
      <c r="G4610" s="1"/>
      <c r="H4610" s="1" t="s">
        <v>9</v>
      </c>
    </row>
    <row r="4611" spans="1:8" x14ac:dyDescent="0.3">
      <c r="A4611" s="1">
        <v>109</v>
      </c>
      <c r="B4611" s="1" t="s">
        <v>6140</v>
      </c>
      <c r="C4611" s="1" t="s">
        <v>130</v>
      </c>
      <c r="D4611" s="1" t="s">
        <v>9382</v>
      </c>
      <c r="E4611" s="1" t="s">
        <v>9383</v>
      </c>
      <c r="F4611" s="1" t="s">
        <v>346</v>
      </c>
      <c r="G4611" s="1">
        <v>20</v>
      </c>
      <c r="H4611" s="1" t="s">
        <v>9</v>
      </c>
    </row>
    <row r="4612" spans="1:8" x14ac:dyDescent="0.3">
      <c r="A4612" s="1">
        <v>110</v>
      </c>
      <c r="B4612" s="1" t="s">
        <v>6140</v>
      </c>
      <c r="C4612" s="1" t="s">
        <v>565</v>
      </c>
      <c r="D4612" s="1" t="s">
        <v>9384</v>
      </c>
      <c r="E4612" s="1" t="s">
        <v>9385</v>
      </c>
      <c r="F4612" s="1" t="s">
        <v>346</v>
      </c>
      <c r="G4612" s="1"/>
      <c r="H4612" s="1" t="s">
        <v>9</v>
      </c>
    </row>
    <row r="4613" spans="1:8" x14ac:dyDescent="0.3">
      <c r="A4613" s="1">
        <v>111</v>
      </c>
      <c r="B4613" s="1" t="s">
        <v>6140</v>
      </c>
      <c r="C4613" s="1" t="s">
        <v>3373</v>
      </c>
      <c r="D4613" s="1" t="s">
        <v>9386</v>
      </c>
      <c r="E4613" s="1" t="s">
        <v>9387</v>
      </c>
      <c r="F4613" s="1" t="s">
        <v>346</v>
      </c>
      <c r="G4613" s="1"/>
      <c r="H4613" s="1" t="s">
        <v>9</v>
      </c>
    </row>
    <row r="4614" spans="1:8" x14ac:dyDescent="0.3">
      <c r="A4614" s="1">
        <v>112</v>
      </c>
      <c r="B4614" s="1" t="s">
        <v>5603</v>
      </c>
      <c r="C4614" s="1" t="s">
        <v>11</v>
      </c>
      <c r="D4614" s="1" t="s">
        <v>9388</v>
      </c>
      <c r="E4614" s="1" t="s">
        <v>9389</v>
      </c>
      <c r="F4614" s="1" t="s">
        <v>346</v>
      </c>
      <c r="G4614" s="1"/>
      <c r="H4614" s="1" t="s">
        <v>257</v>
      </c>
    </row>
    <row r="4615" spans="1:8" x14ac:dyDescent="0.3">
      <c r="A4615" s="1">
        <v>113</v>
      </c>
      <c r="B4615" s="1" t="s">
        <v>6140</v>
      </c>
      <c r="C4615" s="1" t="s">
        <v>212</v>
      </c>
      <c r="D4615" s="1" t="s">
        <v>9390</v>
      </c>
      <c r="E4615" s="1" t="s">
        <v>9391</v>
      </c>
      <c r="F4615" s="1" t="s">
        <v>346</v>
      </c>
      <c r="G4615" s="1">
        <v>20</v>
      </c>
      <c r="H4615" s="1" t="s">
        <v>9</v>
      </c>
    </row>
    <row r="4616" spans="1:8" x14ac:dyDescent="0.3">
      <c r="A4616" s="1">
        <v>114</v>
      </c>
      <c r="B4616" s="1" t="s">
        <v>5603</v>
      </c>
      <c r="C4616" s="1" t="s">
        <v>27</v>
      </c>
      <c r="D4616" s="1" t="s">
        <v>9392</v>
      </c>
      <c r="E4616" s="1" t="s">
        <v>9393</v>
      </c>
      <c r="F4616" s="1" t="s">
        <v>346</v>
      </c>
      <c r="G4616" s="1"/>
      <c r="H4616" s="1" t="s">
        <v>9</v>
      </c>
    </row>
    <row r="4617" spans="1:8" x14ac:dyDescent="0.3">
      <c r="A4617" s="1">
        <v>115</v>
      </c>
      <c r="B4617" s="1" t="s">
        <v>6140</v>
      </c>
      <c r="C4617" s="1" t="s">
        <v>6482</v>
      </c>
      <c r="D4617" s="1" t="s">
        <v>9394</v>
      </c>
      <c r="E4617" s="1" t="s">
        <v>9395</v>
      </c>
      <c r="F4617" s="1" t="s">
        <v>346</v>
      </c>
      <c r="G4617" s="1"/>
      <c r="H4617" s="1" t="s">
        <v>9</v>
      </c>
    </row>
    <row r="4618" spans="1:8" x14ac:dyDescent="0.3">
      <c r="A4618" s="1">
        <v>116</v>
      </c>
      <c r="B4618" s="1" t="s">
        <v>6140</v>
      </c>
      <c r="C4618" s="1" t="s">
        <v>212</v>
      </c>
      <c r="D4618" s="1" t="s">
        <v>9396</v>
      </c>
      <c r="E4618" s="1" t="s">
        <v>9397</v>
      </c>
      <c r="F4618" s="1" t="s">
        <v>346</v>
      </c>
      <c r="G4618" s="1">
        <v>20</v>
      </c>
      <c r="H4618" s="1" t="s">
        <v>9</v>
      </c>
    </row>
    <row r="4619" spans="1:8" x14ac:dyDescent="0.3">
      <c r="A4619" s="1">
        <v>117</v>
      </c>
      <c r="B4619" s="1" t="s">
        <v>5722</v>
      </c>
      <c r="C4619" s="1" t="s">
        <v>114</v>
      </c>
      <c r="D4619" s="1" t="s">
        <v>9398</v>
      </c>
      <c r="E4619" s="1" t="s">
        <v>9399</v>
      </c>
      <c r="F4619" s="1" t="s">
        <v>346</v>
      </c>
      <c r="G4619" s="1"/>
      <c r="H4619" s="1" t="s">
        <v>9</v>
      </c>
    </row>
    <row r="4620" spans="1:8" x14ac:dyDescent="0.3">
      <c r="A4620" s="1">
        <v>118</v>
      </c>
      <c r="B4620" s="1" t="s">
        <v>6140</v>
      </c>
      <c r="C4620" s="1" t="s">
        <v>130</v>
      </c>
      <c r="D4620" s="1" t="s">
        <v>9400</v>
      </c>
      <c r="E4620" s="1" t="s">
        <v>9401</v>
      </c>
      <c r="F4620" s="1" t="s">
        <v>346</v>
      </c>
      <c r="G4620" s="1">
        <v>20</v>
      </c>
      <c r="H4620" s="1" t="s">
        <v>9</v>
      </c>
    </row>
    <row r="4621" spans="1:8" x14ac:dyDescent="0.3">
      <c r="A4621" s="1">
        <v>119</v>
      </c>
      <c r="B4621" s="1" t="s">
        <v>6140</v>
      </c>
      <c r="C4621" s="1" t="s">
        <v>212</v>
      </c>
      <c r="D4621" s="1" t="s">
        <v>9402</v>
      </c>
      <c r="E4621" s="1" t="s">
        <v>9403</v>
      </c>
      <c r="F4621" s="1" t="s">
        <v>346</v>
      </c>
      <c r="G4621" s="1"/>
      <c r="H4621" s="1" t="s">
        <v>9</v>
      </c>
    </row>
    <row r="4622" spans="1:8" x14ac:dyDescent="0.3">
      <c r="A4622" s="1">
        <v>120</v>
      </c>
      <c r="B4622" s="1" t="s">
        <v>6140</v>
      </c>
      <c r="C4622" s="1" t="s">
        <v>1630</v>
      </c>
      <c r="D4622" s="1" t="s">
        <v>9404</v>
      </c>
      <c r="E4622" s="1" t="s">
        <v>9405</v>
      </c>
      <c r="F4622" s="1" t="s">
        <v>346</v>
      </c>
      <c r="G4622" s="1">
        <v>20</v>
      </c>
      <c r="H4622" s="1" t="s">
        <v>9</v>
      </c>
    </row>
    <row r="4623" spans="1:8" x14ac:dyDescent="0.3">
      <c r="A4623" s="1">
        <v>121</v>
      </c>
      <c r="B4623" s="1" t="s">
        <v>6140</v>
      </c>
      <c r="C4623" s="1" t="s">
        <v>6482</v>
      </c>
      <c r="D4623" s="1" t="s">
        <v>9406</v>
      </c>
      <c r="E4623" s="1" t="s">
        <v>9407</v>
      </c>
      <c r="F4623" s="1" t="s">
        <v>346</v>
      </c>
      <c r="G4623" s="1"/>
      <c r="H4623" s="1" t="s">
        <v>9</v>
      </c>
    </row>
    <row r="4624" spans="1:8" x14ac:dyDescent="0.3">
      <c r="A4624" s="1">
        <v>122</v>
      </c>
      <c r="B4624" s="1" t="s">
        <v>5603</v>
      </c>
      <c r="C4624" s="1" t="s">
        <v>4249</v>
      </c>
      <c r="D4624" s="1" t="s">
        <v>9408</v>
      </c>
      <c r="E4624" s="1" t="s">
        <v>9409</v>
      </c>
      <c r="F4624" s="1" t="s">
        <v>346</v>
      </c>
      <c r="G4624" s="1"/>
      <c r="H4624" s="1" t="s">
        <v>9</v>
      </c>
    </row>
    <row r="4625" spans="1:8" x14ac:dyDescent="0.3">
      <c r="A4625" s="1">
        <v>123</v>
      </c>
      <c r="B4625" s="1" t="s">
        <v>5556</v>
      </c>
      <c r="C4625" s="1" t="s">
        <v>671</v>
      </c>
      <c r="D4625" s="1" t="s">
        <v>9410</v>
      </c>
      <c r="E4625" s="1" t="s">
        <v>9411</v>
      </c>
      <c r="F4625" s="1" t="s">
        <v>346</v>
      </c>
      <c r="G4625" s="1"/>
      <c r="H4625" s="1" t="s">
        <v>9</v>
      </c>
    </row>
    <row r="4626" spans="1:8" x14ac:dyDescent="0.3">
      <c r="A4626" s="1">
        <v>124</v>
      </c>
      <c r="B4626" s="1" t="s">
        <v>6140</v>
      </c>
      <c r="C4626" s="1" t="s">
        <v>6482</v>
      </c>
      <c r="D4626" s="1" t="s">
        <v>9412</v>
      </c>
      <c r="E4626" s="1" t="s">
        <v>9413</v>
      </c>
      <c r="F4626" s="1" t="s">
        <v>346</v>
      </c>
      <c r="G4626" s="1"/>
      <c r="H4626" s="1" t="s">
        <v>9</v>
      </c>
    </row>
    <row r="4627" spans="1:8" x14ac:dyDescent="0.3">
      <c r="A4627" s="1">
        <v>125</v>
      </c>
      <c r="B4627" s="1" t="s">
        <v>60</v>
      </c>
      <c r="C4627" s="1" t="s">
        <v>61</v>
      </c>
      <c r="D4627" s="1" t="s">
        <v>9414</v>
      </c>
      <c r="E4627" s="1" t="s">
        <v>9415</v>
      </c>
      <c r="F4627" s="1" t="s">
        <v>346</v>
      </c>
      <c r="G4627" s="1"/>
      <c r="H4627" s="1" t="s">
        <v>9</v>
      </c>
    </row>
    <row r="4628" spans="1:8" x14ac:dyDescent="0.3">
      <c r="A4628" s="1">
        <v>126</v>
      </c>
      <c r="B4628" s="1" t="s">
        <v>6140</v>
      </c>
      <c r="C4628" s="1" t="s">
        <v>130</v>
      </c>
      <c r="D4628" s="1" t="s">
        <v>9416</v>
      </c>
      <c r="E4628" s="1" t="s">
        <v>9417</v>
      </c>
      <c r="F4628" s="1" t="s">
        <v>346</v>
      </c>
      <c r="G4628" s="1">
        <v>20</v>
      </c>
      <c r="H4628" s="1" t="s">
        <v>9</v>
      </c>
    </row>
    <row r="4629" spans="1:8" x14ac:dyDescent="0.3">
      <c r="A4629" s="1">
        <v>127</v>
      </c>
      <c r="B4629" s="1" t="s">
        <v>5556</v>
      </c>
      <c r="C4629" s="1" t="s">
        <v>4149</v>
      </c>
      <c r="D4629" s="1" t="s">
        <v>9418</v>
      </c>
      <c r="E4629" s="1" t="s">
        <v>9419</v>
      </c>
      <c r="F4629" s="1" t="s">
        <v>346</v>
      </c>
      <c r="G4629" s="1"/>
      <c r="H4629" s="1" t="s">
        <v>9</v>
      </c>
    </row>
    <row r="4630" spans="1:8" x14ac:dyDescent="0.3">
      <c r="A4630" s="1">
        <v>128</v>
      </c>
      <c r="B4630" s="1" t="s">
        <v>6140</v>
      </c>
      <c r="C4630" s="1" t="s">
        <v>212</v>
      </c>
      <c r="D4630" s="1" t="s">
        <v>9420</v>
      </c>
      <c r="E4630" s="1" t="s">
        <v>9421</v>
      </c>
      <c r="F4630" s="1" t="s">
        <v>346</v>
      </c>
      <c r="G4630" s="1">
        <v>20</v>
      </c>
      <c r="H4630" s="1" t="s">
        <v>9</v>
      </c>
    </row>
    <row r="4631" spans="1:8" x14ac:dyDescent="0.3">
      <c r="A4631" s="1">
        <v>129</v>
      </c>
      <c r="B4631" s="1" t="s">
        <v>3891</v>
      </c>
      <c r="C4631" s="1" t="s">
        <v>714</v>
      </c>
      <c r="D4631" s="1" t="s">
        <v>9422</v>
      </c>
      <c r="E4631" s="1" t="s">
        <v>9423</v>
      </c>
      <c r="F4631" s="1" t="s">
        <v>346</v>
      </c>
      <c r="G4631" s="1"/>
      <c r="H4631" s="1" t="s">
        <v>9</v>
      </c>
    </row>
    <row r="4632" spans="1:8" x14ac:dyDescent="0.3">
      <c r="A4632" s="1">
        <v>130</v>
      </c>
      <c r="B4632" s="1" t="s">
        <v>6140</v>
      </c>
      <c r="C4632" s="1" t="s">
        <v>5</v>
      </c>
      <c r="D4632" s="1" t="s">
        <v>9424</v>
      </c>
      <c r="E4632" s="1" t="s">
        <v>9425</v>
      </c>
      <c r="F4632" s="1" t="s">
        <v>346</v>
      </c>
      <c r="G4632" s="1">
        <v>20</v>
      </c>
      <c r="H4632" s="1" t="s">
        <v>9</v>
      </c>
    </row>
    <row r="4633" spans="1:8" x14ac:dyDescent="0.3">
      <c r="A4633" s="1">
        <v>131</v>
      </c>
      <c r="B4633" s="1" t="s">
        <v>5722</v>
      </c>
      <c r="C4633" s="1" t="s">
        <v>3478</v>
      </c>
      <c r="D4633" s="1" t="s">
        <v>9426</v>
      </c>
      <c r="E4633" s="1" t="s">
        <v>9427</v>
      </c>
      <c r="F4633" s="1" t="s">
        <v>346</v>
      </c>
      <c r="G4633" s="1"/>
      <c r="H4633" s="1" t="s">
        <v>9</v>
      </c>
    </row>
    <row r="4634" spans="1:8" x14ac:dyDescent="0.3">
      <c r="A4634" s="1">
        <v>132</v>
      </c>
      <c r="B4634" s="1" t="s">
        <v>14</v>
      </c>
      <c r="C4634" s="1" t="s">
        <v>5301</v>
      </c>
      <c r="D4634" s="1" t="s">
        <v>9428</v>
      </c>
      <c r="E4634" s="1" t="s">
        <v>9429</v>
      </c>
      <c r="F4634" s="1" t="s">
        <v>346</v>
      </c>
      <c r="G4634" s="1"/>
      <c r="H4634" s="1" t="s">
        <v>9</v>
      </c>
    </row>
    <row r="4635" spans="1:8" x14ac:dyDescent="0.3">
      <c r="A4635" s="1">
        <v>133</v>
      </c>
      <c r="B4635" s="1" t="s">
        <v>6140</v>
      </c>
      <c r="C4635" s="1" t="s">
        <v>130</v>
      </c>
      <c r="D4635" s="1" t="s">
        <v>9430</v>
      </c>
      <c r="E4635" s="1" t="s">
        <v>9431</v>
      </c>
      <c r="F4635" s="1" t="s">
        <v>346</v>
      </c>
      <c r="G4635" s="1">
        <v>20</v>
      </c>
      <c r="H4635" s="1" t="s">
        <v>9</v>
      </c>
    </row>
    <row r="4636" spans="1:8" x14ac:dyDescent="0.3">
      <c r="A4636" s="1">
        <v>134</v>
      </c>
      <c r="B4636" s="1" t="s">
        <v>6140</v>
      </c>
      <c r="C4636" s="1" t="s">
        <v>212</v>
      </c>
      <c r="D4636" s="1" t="s">
        <v>9432</v>
      </c>
      <c r="E4636" s="1" t="s">
        <v>9433</v>
      </c>
      <c r="F4636" s="1" t="s">
        <v>346</v>
      </c>
      <c r="G4636" s="1"/>
      <c r="H4636" s="1" t="s">
        <v>9</v>
      </c>
    </row>
    <row r="4637" spans="1:8" x14ac:dyDescent="0.3">
      <c r="A4637" s="1">
        <v>135</v>
      </c>
      <c r="B4637" s="1" t="s">
        <v>6140</v>
      </c>
      <c r="C4637" s="1" t="s">
        <v>130</v>
      </c>
      <c r="D4637" s="1" t="s">
        <v>9434</v>
      </c>
      <c r="E4637" s="1" t="s">
        <v>9435</v>
      </c>
      <c r="F4637" s="1" t="s">
        <v>346</v>
      </c>
      <c r="G4637" s="1">
        <v>20</v>
      </c>
      <c r="H4637" s="1" t="s">
        <v>9</v>
      </c>
    </row>
    <row r="4638" spans="1:8" x14ac:dyDescent="0.3">
      <c r="A4638" s="1">
        <v>136</v>
      </c>
      <c r="B4638" s="1" t="s">
        <v>6140</v>
      </c>
      <c r="C4638" s="1" t="s">
        <v>3373</v>
      </c>
      <c r="D4638" s="1" t="s">
        <v>9436</v>
      </c>
      <c r="E4638" s="1" t="s">
        <v>9437</v>
      </c>
      <c r="F4638" s="1" t="s">
        <v>346</v>
      </c>
      <c r="G4638" s="1"/>
      <c r="H4638" s="1" t="s">
        <v>9</v>
      </c>
    </row>
    <row r="4639" spans="1:8" x14ac:dyDescent="0.3">
      <c r="A4639" s="1">
        <v>137</v>
      </c>
      <c r="B4639" s="1" t="s">
        <v>6140</v>
      </c>
      <c r="C4639" s="1" t="s">
        <v>212</v>
      </c>
      <c r="D4639" s="1" t="s">
        <v>9438</v>
      </c>
      <c r="E4639" s="1" t="s">
        <v>9439</v>
      </c>
      <c r="F4639" s="1" t="s">
        <v>346</v>
      </c>
      <c r="G4639" s="1">
        <v>20</v>
      </c>
      <c r="H4639" s="1" t="s">
        <v>9</v>
      </c>
    </row>
    <row r="4640" spans="1:8" x14ac:dyDescent="0.3">
      <c r="A4640" s="1">
        <v>138</v>
      </c>
      <c r="B4640" s="1" t="s">
        <v>6140</v>
      </c>
      <c r="C4640" s="1" t="s">
        <v>6482</v>
      </c>
      <c r="D4640" s="1" t="s">
        <v>9440</v>
      </c>
      <c r="E4640" s="1" t="s">
        <v>9441</v>
      </c>
      <c r="F4640" s="1" t="s">
        <v>346</v>
      </c>
      <c r="G4640" s="1"/>
      <c r="H4640" s="1" t="s">
        <v>9</v>
      </c>
    </row>
    <row r="4641" spans="1:8" x14ac:dyDescent="0.3">
      <c r="A4641" s="1">
        <v>139</v>
      </c>
      <c r="B4641" s="1" t="s">
        <v>6140</v>
      </c>
      <c r="C4641" s="1" t="s">
        <v>5</v>
      </c>
      <c r="D4641" s="1" t="s">
        <v>9442</v>
      </c>
      <c r="E4641" s="1" t="s">
        <v>9443</v>
      </c>
      <c r="F4641" s="1" t="s">
        <v>346</v>
      </c>
      <c r="G4641" s="1"/>
      <c r="H4641" s="1" t="s">
        <v>9</v>
      </c>
    </row>
    <row r="4642" spans="1:8" x14ac:dyDescent="0.3">
      <c r="A4642" s="1">
        <v>140</v>
      </c>
      <c r="B4642" s="1" t="s">
        <v>6140</v>
      </c>
      <c r="C4642" s="1" t="s">
        <v>1630</v>
      </c>
      <c r="D4642" s="1" t="s">
        <v>9444</v>
      </c>
      <c r="E4642" s="1" t="s">
        <v>9445</v>
      </c>
      <c r="F4642" s="1" t="s">
        <v>346</v>
      </c>
      <c r="G4642" s="1">
        <v>20</v>
      </c>
      <c r="H4642" s="1" t="s">
        <v>9</v>
      </c>
    </row>
    <row r="4643" spans="1:8" x14ac:dyDescent="0.3">
      <c r="A4643" s="1">
        <v>141</v>
      </c>
      <c r="B4643" s="1" t="s">
        <v>5556</v>
      </c>
      <c r="C4643" s="1" t="s">
        <v>4092</v>
      </c>
      <c r="D4643" s="1" t="s">
        <v>9446</v>
      </c>
      <c r="E4643" s="1" t="s">
        <v>9447</v>
      </c>
      <c r="F4643" s="1" t="s">
        <v>346</v>
      </c>
      <c r="G4643" s="1"/>
      <c r="H4643" s="1" t="s">
        <v>9</v>
      </c>
    </row>
    <row r="4644" spans="1:8" x14ac:dyDescent="0.3">
      <c r="A4644" s="1">
        <v>142</v>
      </c>
      <c r="B4644" s="1" t="s">
        <v>6140</v>
      </c>
      <c r="C4644" s="1" t="s">
        <v>212</v>
      </c>
      <c r="D4644" s="1" t="s">
        <v>9448</v>
      </c>
      <c r="E4644" s="1" t="s">
        <v>9449</v>
      </c>
      <c r="F4644" s="1" t="s">
        <v>346</v>
      </c>
      <c r="G4644" s="1">
        <v>20</v>
      </c>
      <c r="H4644" s="1" t="s">
        <v>9</v>
      </c>
    </row>
    <row r="4645" spans="1:8" x14ac:dyDescent="0.3">
      <c r="A4645" s="1">
        <v>143</v>
      </c>
      <c r="B4645" s="1" t="s">
        <v>6140</v>
      </c>
      <c r="C4645" s="1" t="s">
        <v>130</v>
      </c>
      <c r="D4645" s="1" t="s">
        <v>9450</v>
      </c>
      <c r="E4645" s="1" t="s">
        <v>9451</v>
      </c>
      <c r="F4645" s="1" t="s">
        <v>346</v>
      </c>
      <c r="G4645" s="1">
        <v>20</v>
      </c>
      <c r="H4645" s="1" t="s">
        <v>9</v>
      </c>
    </row>
    <row r="4646" spans="1:8" x14ac:dyDescent="0.3">
      <c r="A4646" s="1">
        <v>144</v>
      </c>
      <c r="B4646" s="1" t="s">
        <v>6140</v>
      </c>
      <c r="C4646" s="1" t="s">
        <v>3566</v>
      </c>
      <c r="D4646" s="1" t="s">
        <v>9452</v>
      </c>
      <c r="E4646" s="1" t="s">
        <v>9453</v>
      </c>
      <c r="F4646" s="1" t="s">
        <v>346</v>
      </c>
      <c r="G4646" s="1"/>
      <c r="H4646" s="1" t="s">
        <v>9</v>
      </c>
    </row>
    <row r="4647" spans="1:8" x14ac:dyDescent="0.3">
      <c r="A4647" s="1">
        <v>145</v>
      </c>
      <c r="B4647" s="1" t="s">
        <v>6140</v>
      </c>
      <c r="C4647" s="1" t="s">
        <v>3373</v>
      </c>
      <c r="D4647" s="1" t="s">
        <v>9454</v>
      </c>
      <c r="E4647" s="1" t="s">
        <v>9455</v>
      </c>
      <c r="F4647" s="1" t="s">
        <v>346</v>
      </c>
      <c r="G4647" s="1"/>
      <c r="H4647" s="1" t="s">
        <v>9</v>
      </c>
    </row>
    <row r="4648" spans="1:8" x14ac:dyDescent="0.3">
      <c r="A4648" s="1">
        <v>146</v>
      </c>
      <c r="B4648" s="1" t="s">
        <v>6140</v>
      </c>
      <c r="C4648" s="1" t="s">
        <v>3926</v>
      </c>
      <c r="D4648" s="1" t="s">
        <v>9456</v>
      </c>
      <c r="E4648" s="1" t="s">
        <v>9457</v>
      </c>
      <c r="F4648" s="1" t="s">
        <v>346</v>
      </c>
      <c r="G4648" s="1"/>
      <c r="H4648" s="1" t="s">
        <v>9</v>
      </c>
    </row>
    <row r="4649" spans="1:8" x14ac:dyDescent="0.3">
      <c r="A4649" s="1">
        <v>147</v>
      </c>
      <c r="B4649" s="1" t="s">
        <v>6140</v>
      </c>
      <c r="C4649" s="1" t="s">
        <v>5</v>
      </c>
      <c r="D4649" s="1" t="s">
        <v>9458</v>
      </c>
      <c r="E4649" s="1" t="s">
        <v>9459</v>
      </c>
      <c r="F4649" s="1" t="s">
        <v>346</v>
      </c>
      <c r="G4649" s="1">
        <v>20</v>
      </c>
      <c r="H4649" s="1" t="s">
        <v>9</v>
      </c>
    </row>
    <row r="4650" spans="1:8" x14ac:dyDescent="0.3">
      <c r="A4650" s="1">
        <v>148</v>
      </c>
      <c r="B4650" s="1" t="s">
        <v>6140</v>
      </c>
      <c r="C4650" s="1" t="s">
        <v>3373</v>
      </c>
      <c r="D4650" s="1" t="s">
        <v>9460</v>
      </c>
      <c r="E4650" s="1" t="s">
        <v>9461</v>
      </c>
      <c r="F4650" s="1" t="s">
        <v>346</v>
      </c>
      <c r="G4650" s="1"/>
      <c r="H4650" s="1" t="s">
        <v>9</v>
      </c>
    </row>
    <row r="4651" spans="1:8" x14ac:dyDescent="0.3">
      <c r="A4651" s="1">
        <v>149</v>
      </c>
      <c r="B4651" s="1" t="s">
        <v>5722</v>
      </c>
      <c r="C4651" s="1" t="s">
        <v>3160</v>
      </c>
      <c r="D4651" s="1" t="s">
        <v>9462</v>
      </c>
      <c r="E4651" s="1" t="s">
        <v>9463</v>
      </c>
      <c r="F4651" s="1" t="s">
        <v>346</v>
      </c>
      <c r="G4651" s="1"/>
      <c r="H4651" s="1" t="s">
        <v>9</v>
      </c>
    </row>
    <row r="4652" spans="1:8" x14ac:dyDescent="0.3">
      <c r="A4652" s="1">
        <v>150</v>
      </c>
      <c r="B4652" s="1" t="s">
        <v>6140</v>
      </c>
      <c r="C4652" s="1" t="s">
        <v>5</v>
      </c>
      <c r="D4652" s="1" t="s">
        <v>9464</v>
      </c>
      <c r="E4652" s="1" t="s">
        <v>9465</v>
      </c>
      <c r="F4652" s="1" t="s">
        <v>346</v>
      </c>
      <c r="G4652" s="1"/>
      <c r="H4652" s="1" t="s">
        <v>9</v>
      </c>
    </row>
    <row r="4653" spans="1:8" x14ac:dyDescent="0.3">
      <c r="A4653" s="1">
        <v>151</v>
      </c>
      <c r="B4653" s="1" t="s">
        <v>6140</v>
      </c>
      <c r="C4653" s="1" t="s">
        <v>6482</v>
      </c>
      <c r="D4653" s="1" t="s">
        <v>9466</v>
      </c>
      <c r="E4653" s="1" t="s">
        <v>9467</v>
      </c>
      <c r="F4653" s="1" t="s">
        <v>346</v>
      </c>
      <c r="G4653" s="1"/>
      <c r="H4653" s="1" t="s">
        <v>9</v>
      </c>
    </row>
    <row r="4654" spans="1:8" x14ac:dyDescent="0.3">
      <c r="A4654" s="1">
        <v>152</v>
      </c>
      <c r="B4654" s="1" t="s">
        <v>6140</v>
      </c>
      <c r="C4654" s="1" t="s">
        <v>130</v>
      </c>
      <c r="D4654" s="1" t="s">
        <v>9468</v>
      </c>
      <c r="E4654" s="1" t="s">
        <v>9469</v>
      </c>
      <c r="F4654" s="1" t="s">
        <v>346</v>
      </c>
      <c r="G4654" s="1">
        <v>20</v>
      </c>
      <c r="H4654" s="1" t="s">
        <v>9</v>
      </c>
    </row>
    <row r="4655" spans="1:8" x14ac:dyDescent="0.3">
      <c r="A4655" s="1">
        <v>153</v>
      </c>
      <c r="B4655" s="1" t="s">
        <v>5556</v>
      </c>
      <c r="C4655" s="1" t="s">
        <v>9371</v>
      </c>
      <c r="D4655" s="1" t="s">
        <v>9470</v>
      </c>
      <c r="E4655" s="1" t="s">
        <v>9471</v>
      </c>
      <c r="F4655" s="1" t="s">
        <v>346</v>
      </c>
      <c r="G4655" s="1"/>
      <c r="H4655" s="1" t="s">
        <v>9</v>
      </c>
    </row>
    <row r="4656" spans="1:8" x14ac:dyDescent="0.3">
      <c r="A4656" s="1">
        <v>154</v>
      </c>
      <c r="B4656" s="1" t="s">
        <v>6140</v>
      </c>
      <c r="C4656" s="1" t="s">
        <v>1630</v>
      </c>
      <c r="D4656" s="1" t="s">
        <v>9472</v>
      </c>
      <c r="E4656" s="1" t="s">
        <v>9473</v>
      </c>
      <c r="F4656" s="1" t="s">
        <v>346</v>
      </c>
      <c r="G4656" s="1">
        <v>20</v>
      </c>
      <c r="H4656" s="1" t="s">
        <v>9</v>
      </c>
    </row>
    <row r="4657" spans="1:8" x14ac:dyDescent="0.3">
      <c r="A4657" s="1">
        <v>155</v>
      </c>
      <c r="B4657" s="1" t="s">
        <v>5556</v>
      </c>
      <c r="C4657" s="1" t="s">
        <v>5557</v>
      </c>
      <c r="D4657" s="1" t="s">
        <v>9474</v>
      </c>
      <c r="E4657" s="1" t="s">
        <v>9475</v>
      </c>
      <c r="F4657" s="1" t="s">
        <v>346</v>
      </c>
      <c r="G4657" s="1"/>
      <c r="H4657" s="1" t="s">
        <v>9</v>
      </c>
    </row>
    <row r="4658" spans="1:8" x14ac:dyDescent="0.3">
      <c r="A4658" s="1">
        <v>156</v>
      </c>
      <c r="B4658" s="1" t="s">
        <v>6140</v>
      </c>
      <c r="C4658" s="1" t="s">
        <v>6482</v>
      </c>
      <c r="D4658" s="1" t="s">
        <v>9476</v>
      </c>
      <c r="E4658" s="1" t="s">
        <v>9477</v>
      </c>
      <c r="F4658" s="1" t="s">
        <v>346</v>
      </c>
      <c r="G4658" s="1"/>
      <c r="H4658" s="1" t="s">
        <v>9</v>
      </c>
    </row>
    <row r="4659" spans="1:8" x14ac:dyDescent="0.3">
      <c r="A4659" s="1">
        <v>157</v>
      </c>
      <c r="B4659" s="1" t="s">
        <v>6140</v>
      </c>
      <c r="C4659" s="1" t="s">
        <v>5</v>
      </c>
      <c r="D4659" s="1" t="s">
        <v>9478</v>
      </c>
      <c r="E4659" s="1" t="s">
        <v>9479</v>
      </c>
      <c r="F4659" s="1" t="s">
        <v>346</v>
      </c>
      <c r="G4659" s="1">
        <v>20</v>
      </c>
      <c r="H4659" s="1" t="s">
        <v>9</v>
      </c>
    </row>
    <row r="4660" spans="1:8" x14ac:dyDescent="0.3">
      <c r="A4660" s="1">
        <v>158</v>
      </c>
      <c r="B4660" s="1" t="s">
        <v>6140</v>
      </c>
      <c r="C4660" s="1" t="s">
        <v>3373</v>
      </c>
      <c r="D4660" s="1" t="s">
        <v>9480</v>
      </c>
      <c r="E4660" s="1" t="s">
        <v>9481</v>
      </c>
      <c r="F4660" s="1" t="s">
        <v>346</v>
      </c>
      <c r="G4660" s="1"/>
      <c r="H4660" s="1" t="s">
        <v>257</v>
      </c>
    </row>
    <row r="4661" spans="1:8" x14ac:dyDescent="0.3">
      <c r="A4661" s="1">
        <v>159</v>
      </c>
      <c r="B4661" s="1" t="s">
        <v>6140</v>
      </c>
      <c r="C4661" s="1" t="s">
        <v>3373</v>
      </c>
      <c r="D4661" s="1" t="s">
        <v>9482</v>
      </c>
      <c r="E4661" s="1" t="s">
        <v>9483</v>
      </c>
      <c r="F4661" s="1" t="s">
        <v>346</v>
      </c>
      <c r="G4661" s="1"/>
      <c r="H4661" s="1" t="s">
        <v>9</v>
      </c>
    </row>
    <row r="4662" spans="1:8" x14ac:dyDescent="0.3">
      <c r="A4662" s="1">
        <v>160</v>
      </c>
      <c r="B4662" s="1" t="s">
        <v>5722</v>
      </c>
      <c r="C4662" s="1" t="s">
        <v>3478</v>
      </c>
      <c r="D4662" s="1" t="s">
        <v>9484</v>
      </c>
      <c r="E4662" s="1" t="s">
        <v>9485</v>
      </c>
      <c r="F4662" s="1" t="s">
        <v>346</v>
      </c>
      <c r="G4662" s="1"/>
      <c r="H4662" s="1" t="s">
        <v>9</v>
      </c>
    </row>
    <row r="4663" spans="1:8" x14ac:dyDescent="0.3">
      <c r="A4663" s="1">
        <v>161</v>
      </c>
      <c r="B4663" s="1" t="s">
        <v>6140</v>
      </c>
      <c r="C4663" s="1" t="s">
        <v>3373</v>
      </c>
      <c r="D4663" s="1" t="s">
        <v>9486</v>
      </c>
      <c r="E4663" s="1" t="s">
        <v>9487</v>
      </c>
      <c r="F4663" s="1" t="s">
        <v>346</v>
      </c>
      <c r="G4663" s="1"/>
      <c r="H4663" s="1" t="s">
        <v>9</v>
      </c>
    </row>
    <row r="4664" spans="1:8" x14ac:dyDescent="0.3">
      <c r="A4664" s="1">
        <v>162</v>
      </c>
      <c r="B4664" s="1" t="s">
        <v>5722</v>
      </c>
      <c r="C4664" s="1" t="s">
        <v>5723</v>
      </c>
      <c r="D4664" s="1" t="s">
        <v>9488</v>
      </c>
      <c r="E4664" s="1" t="s">
        <v>9489</v>
      </c>
      <c r="F4664" s="1" t="s">
        <v>346</v>
      </c>
      <c r="G4664" s="1"/>
      <c r="H4664" s="1" t="s">
        <v>9</v>
      </c>
    </row>
    <row r="4665" spans="1:8" x14ac:dyDescent="0.3">
      <c r="A4665" s="1">
        <v>163</v>
      </c>
      <c r="B4665" s="1" t="s">
        <v>6140</v>
      </c>
      <c r="C4665" s="1" t="s">
        <v>212</v>
      </c>
      <c r="D4665" s="1" t="s">
        <v>9490</v>
      </c>
      <c r="E4665" s="1" t="s">
        <v>9491</v>
      </c>
      <c r="F4665" s="1" t="s">
        <v>346</v>
      </c>
      <c r="G4665" s="1"/>
      <c r="H4665" s="1" t="s">
        <v>9</v>
      </c>
    </row>
    <row r="4666" spans="1:8" x14ac:dyDescent="0.3">
      <c r="A4666" s="1">
        <v>164</v>
      </c>
      <c r="B4666" s="1" t="s">
        <v>6140</v>
      </c>
      <c r="C4666" s="1" t="s">
        <v>3926</v>
      </c>
      <c r="D4666" s="1" t="s">
        <v>9492</v>
      </c>
      <c r="E4666" s="1" t="s">
        <v>9493</v>
      </c>
      <c r="F4666" s="1" t="s">
        <v>346</v>
      </c>
      <c r="G4666" s="1"/>
      <c r="H4666" s="1" t="s">
        <v>9</v>
      </c>
    </row>
    <row r="4667" spans="1:8" x14ac:dyDescent="0.3">
      <c r="A4667" s="1">
        <v>165</v>
      </c>
      <c r="B4667" s="1" t="s">
        <v>6140</v>
      </c>
      <c r="C4667" s="1" t="s">
        <v>3373</v>
      </c>
      <c r="D4667" s="1" t="s">
        <v>9494</v>
      </c>
      <c r="E4667" s="1" t="s">
        <v>9495</v>
      </c>
      <c r="F4667" s="1" t="s">
        <v>346</v>
      </c>
      <c r="G4667" s="1"/>
      <c r="H4667" s="1" t="s">
        <v>9</v>
      </c>
    </row>
    <row r="4668" spans="1:8" x14ac:dyDescent="0.3">
      <c r="A4668" s="1">
        <v>166</v>
      </c>
      <c r="B4668" s="1" t="s">
        <v>5722</v>
      </c>
      <c r="C4668" s="1" t="s">
        <v>3160</v>
      </c>
      <c r="D4668" s="1" t="s">
        <v>9496</v>
      </c>
      <c r="E4668" s="1" t="s">
        <v>9497</v>
      </c>
      <c r="F4668" s="1" t="s">
        <v>346</v>
      </c>
      <c r="G4668" s="1"/>
      <c r="H4668" s="1" t="s">
        <v>9</v>
      </c>
    </row>
    <row r="4669" spans="1:8" x14ac:dyDescent="0.3">
      <c r="A4669" s="1">
        <v>167</v>
      </c>
      <c r="B4669" s="1" t="s">
        <v>6140</v>
      </c>
      <c r="C4669" s="1" t="s">
        <v>3373</v>
      </c>
      <c r="D4669" s="1" t="s">
        <v>9498</v>
      </c>
      <c r="E4669" s="1" t="s">
        <v>9499</v>
      </c>
      <c r="F4669" s="1" t="s">
        <v>346</v>
      </c>
      <c r="G4669" s="1"/>
      <c r="H4669" s="1" t="s">
        <v>9</v>
      </c>
    </row>
    <row r="4670" spans="1:8" x14ac:dyDescent="0.3">
      <c r="A4670" s="1">
        <v>168</v>
      </c>
      <c r="B4670" s="1" t="s">
        <v>6140</v>
      </c>
      <c r="C4670" s="1" t="s">
        <v>5</v>
      </c>
      <c r="D4670" s="1" t="s">
        <v>9500</v>
      </c>
      <c r="E4670" s="1" t="s">
        <v>9501</v>
      </c>
      <c r="F4670" s="1" t="s">
        <v>346</v>
      </c>
      <c r="G4670" s="1">
        <v>20</v>
      </c>
      <c r="H4670" s="1" t="s">
        <v>9</v>
      </c>
    </row>
    <row r="4671" spans="1:8" x14ac:dyDescent="0.3">
      <c r="A4671" s="1">
        <v>169</v>
      </c>
      <c r="B4671" s="1" t="s">
        <v>6140</v>
      </c>
      <c r="C4671" s="1" t="s">
        <v>1630</v>
      </c>
      <c r="D4671" s="1" t="s">
        <v>9502</v>
      </c>
      <c r="E4671" s="1" t="s">
        <v>9503</v>
      </c>
      <c r="F4671" s="1" t="s">
        <v>346</v>
      </c>
      <c r="G4671" s="1">
        <v>20</v>
      </c>
      <c r="H4671" s="1" t="s">
        <v>9</v>
      </c>
    </row>
    <row r="4672" spans="1:8" x14ac:dyDescent="0.3">
      <c r="A4672" s="1">
        <v>170</v>
      </c>
      <c r="B4672" s="1" t="s">
        <v>6140</v>
      </c>
      <c r="C4672" s="1" t="s">
        <v>130</v>
      </c>
      <c r="D4672" s="1" t="s">
        <v>9504</v>
      </c>
      <c r="E4672" s="1" t="s">
        <v>9505</v>
      </c>
      <c r="F4672" s="1" t="s">
        <v>346</v>
      </c>
      <c r="G4672" s="1">
        <v>20</v>
      </c>
      <c r="H4672" s="1" t="s">
        <v>9</v>
      </c>
    </row>
    <row r="4673" spans="1:8" x14ac:dyDescent="0.3">
      <c r="A4673" s="1">
        <v>171</v>
      </c>
      <c r="B4673" s="1" t="s">
        <v>5556</v>
      </c>
      <c r="C4673" s="1" t="s">
        <v>4149</v>
      </c>
      <c r="D4673" s="1" t="s">
        <v>9506</v>
      </c>
      <c r="E4673" s="1" t="s">
        <v>9507</v>
      </c>
      <c r="F4673" s="1" t="s">
        <v>346</v>
      </c>
      <c r="G4673" s="1"/>
      <c r="H4673" s="1" t="s">
        <v>257</v>
      </c>
    </row>
    <row r="4674" spans="1:8" x14ac:dyDescent="0.3">
      <c r="A4674" s="1">
        <v>172</v>
      </c>
      <c r="B4674" s="1" t="s">
        <v>6140</v>
      </c>
      <c r="C4674" s="1" t="s">
        <v>565</v>
      </c>
      <c r="D4674" s="1" t="s">
        <v>9508</v>
      </c>
      <c r="E4674" s="1" t="s">
        <v>9509</v>
      </c>
      <c r="F4674" s="1" t="s">
        <v>346</v>
      </c>
      <c r="G4674" s="1"/>
      <c r="H4674" s="1" t="s">
        <v>9</v>
      </c>
    </row>
    <row r="4675" spans="1:8" x14ac:dyDescent="0.3">
      <c r="A4675" s="1">
        <v>173</v>
      </c>
      <c r="B4675" s="1" t="s">
        <v>6140</v>
      </c>
      <c r="C4675" s="1" t="s">
        <v>3373</v>
      </c>
      <c r="D4675" s="1" t="s">
        <v>9510</v>
      </c>
      <c r="E4675" s="1" t="s">
        <v>9511</v>
      </c>
      <c r="F4675" s="1" t="s">
        <v>346</v>
      </c>
      <c r="G4675" s="1"/>
      <c r="H4675" s="1" t="s">
        <v>9</v>
      </c>
    </row>
    <row r="4676" spans="1:8" x14ac:dyDescent="0.3">
      <c r="A4676" s="1">
        <v>174</v>
      </c>
      <c r="B4676" s="1" t="s">
        <v>6140</v>
      </c>
      <c r="C4676" s="1" t="s">
        <v>3566</v>
      </c>
      <c r="D4676" s="1" t="s">
        <v>9512</v>
      </c>
      <c r="E4676" s="1" t="s">
        <v>9513</v>
      </c>
      <c r="F4676" s="1" t="s">
        <v>346</v>
      </c>
      <c r="G4676" s="1"/>
      <c r="H4676" s="1" t="s">
        <v>9</v>
      </c>
    </row>
    <row r="4677" spans="1:8" x14ac:dyDescent="0.3">
      <c r="A4677" s="1">
        <v>175</v>
      </c>
      <c r="B4677" s="1" t="s">
        <v>5722</v>
      </c>
      <c r="C4677" s="1" t="s">
        <v>4249</v>
      </c>
      <c r="D4677" s="1" t="s">
        <v>9514</v>
      </c>
      <c r="E4677" s="1" t="s">
        <v>9515</v>
      </c>
      <c r="F4677" s="1" t="s">
        <v>346</v>
      </c>
      <c r="G4677" s="1"/>
      <c r="H4677" s="1" t="s">
        <v>9</v>
      </c>
    </row>
    <row r="4678" spans="1:8" x14ac:dyDescent="0.3">
      <c r="A4678" s="1">
        <v>176</v>
      </c>
      <c r="B4678" s="1" t="s">
        <v>6140</v>
      </c>
      <c r="C4678" s="1" t="s">
        <v>130</v>
      </c>
      <c r="D4678" s="1" t="s">
        <v>9516</v>
      </c>
      <c r="E4678" s="1" t="s">
        <v>9517</v>
      </c>
      <c r="F4678" s="1" t="s">
        <v>346</v>
      </c>
      <c r="G4678" s="1"/>
      <c r="H4678" s="1" t="s">
        <v>9</v>
      </c>
    </row>
    <row r="4679" spans="1:8" x14ac:dyDescent="0.3">
      <c r="A4679" s="1">
        <v>177</v>
      </c>
      <c r="B4679" s="1" t="s">
        <v>6140</v>
      </c>
      <c r="C4679" s="1" t="s">
        <v>6272</v>
      </c>
      <c r="D4679" s="1" t="s">
        <v>9518</v>
      </c>
      <c r="E4679" s="1" t="s">
        <v>9519</v>
      </c>
      <c r="F4679" s="1" t="s">
        <v>346</v>
      </c>
      <c r="G4679" s="1"/>
      <c r="H4679" s="1" t="s">
        <v>9</v>
      </c>
    </row>
    <row r="4680" spans="1:8" x14ac:dyDescent="0.3">
      <c r="A4680" s="1">
        <v>178</v>
      </c>
      <c r="B4680" s="1" t="s">
        <v>6140</v>
      </c>
      <c r="C4680" s="1" t="s">
        <v>5</v>
      </c>
      <c r="D4680" s="1" t="s">
        <v>9520</v>
      </c>
      <c r="E4680" s="1" t="s">
        <v>9521</v>
      </c>
      <c r="F4680" s="1" t="s">
        <v>346</v>
      </c>
      <c r="G4680" s="1"/>
      <c r="H4680" s="1" t="s">
        <v>9</v>
      </c>
    </row>
    <row r="4681" spans="1:8" x14ac:dyDescent="0.3">
      <c r="A4681" s="1">
        <v>179</v>
      </c>
      <c r="B4681" s="1" t="s">
        <v>6140</v>
      </c>
      <c r="C4681" s="1" t="s">
        <v>3926</v>
      </c>
      <c r="D4681" s="1" t="s">
        <v>9522</v>
      </c>
      <c r="E4681" s="1" t="s">
        <v>9523</v>
      </c>
      <c r="F4681" s="1" t="s">
        <v>346</v>
      </c>
      <c r="G4681" s="1"/>
      <c r="H4681" s="1" t="s">
        <v>9</v>
      </c>
    </row>
    <row r="4682" spans="1:8" x14ac:dyDescent="0.3">
      <c r="A4682" s="1">
        <v>180</v>
      </c>
      <c r="B4682" s="1" t="s">
        <v>6140</v>
      </c>
      <c r="C4682" s="1" t="s">
        <v>212</v>
      </c>
      <c r="D4682" s="1" t="s">
        <v>9524</v>
      </c>
      <c r="E4682" s="1" t="s">
        <v>9525</v>
      </c>
      <c r="F4682" s="1" t="s">
        <v>346</v>
      </c>
      <c r="G4682" s="1">
        <v>20</v>
      </c>
      <c r="H4682" s="1" t="s">
        <v>9</v>
      </c>
    </row>
    <row r="4683" spans="1:8" x14ac:dyDescent="0.3">
      <c r="A4683" s="1">
        <v>181</v>
      </c>
      <c r="B4683" s="1" t="s">
        <v>6140</v>
      </c>
      <c r="C4683" s="1" t="s">
        <v>3926</v>
      </c>
      <c r="D4683" s="1" t="s">
        <v>9526</v>
      </c>
      <c r="E4683" s="1" t="s">
        <v>9527</v>
      </c>
      <c r="F4683" s="1" t="s">
        <v>346</v>
      </c>
      <c r="G4683" s="1"/>
      <c r="H4683" s="1" t="s">
        <v>9</v>
      </c>
    </row>
    <row r="4684" spans="1:8" x14ac:dyDescent="0.3">
      <c r="A4684" s="1">
        <v>182</v>
      </c>
      <c r="B4684" s="1" t="s">
        <v>14</v>
      </c>
      <c r="C4684" s="1" t="s">
        <v>5301</v>
      </c>
      <c r="D4684" s="1" t="s">
        <v>9528</v>
      </c>
      <c r="E4684" s="1" t="s">
        <v>9529</v>
      </c>
      <c r="F4684" s="1" t="s">
        <v>346</v>
      </c>
      <c r="G4684" s="1"/>
      <c r="H4684" s="1" t="s">
        <v>9</v>
      </c>
    </row>
    <row r="4685" spans="1:8" x14ac:dyDescent="0.3">
      <c r="A4685" s="1">
        <v>183</v>
      </c>
      <c r="B4685" s="1" t="s">
        <v>5722</v>
      </c>
      <c r="C4685" s="1" t="s">
        <v>3478</v>
      </c>
      <c r="D4685" s="1" t="s">
        <v>9530</v>
      </c>
      <c r="E4685" s="1" t="s">
        <v>9531</v>
      </c>
      <c r="F4685" s="1" t="s">
        <v>346</v>
      </c>
      <c r="G4685" s="1"/>
      <c r="H4685" s="1" t="s">
        <v>257</v>
      </c>
    </row>
    <row r="4686" spans="1:8" x14ac:dyDescent="0.3">
      <c r="A4686" s="1">
        <v>184</v>
      </c>
      <c r="B4686" s="1" t="s">
        <v>6140</v>
      </c>
      <c r="C4686" s="1" t="s">
        <v>3373</v>
      </c>
      <c r="D4686" s="1" t="s">
        <v>9532</v>
      </c>
      <c r="E4686" s="1" t="s">
        <v>9533</v>
      </c>
      <c r="F4686" s="1" t="s">
        <v>346</v>
      </c>
      <c r="G4686" s="1"/>
      <c r="H4686" s="1" t="s">
        <v>9</v>
      </c>
    </row>
    <row r="4687" spans="1:8" x14ac:dyDescent="0.3">
      <c r="A4687" s="1">
        <v>185</v>
      </c>
      <c r="B4687" s="1" t="s">
        <v>6140</v>
      </c>
      <c r="C4687" s="1" t="s">
        <v>212</v>
      </c>
      <c r="D4687" s="1" t="s">
        <v>9534</v>
      </c>
      <c r="E4687" s="1" t="s">
        <v>9535</v>
      </c>
      <c r="F4687" s="1" t="s">
        <v>346</v>
      </c>
      <c r="G4687" s="1">
        <v>20</v>
      </c>
      <c r="H4687" s="1" t="s">
        <v>9</v>
      </c>
    </row>
    <row r="4688" spans="1:8" x14ac:dyDescent="0.3">
      <c r="A4688" s="1">
        <v>186</v>
      </c>
      <c r="B4688" s="1" t="s">
        <v>6140</v>
      </c>
      <c r="C4688" s="1" t="s">
        <v>212</v>
      </c>
      <c r="D4688" s="1" t="s">
        <v>9536</v>
      </c>
      <c r="E4688" s="1" t="s">
        <v>9537</v>
      </c>
      <c r="F4688" s="1" t="s">
        <v>346</v>
      </c>
      <c r="G4688" s="1">
        <v>20</v>
      </c>
      <c r="H4688" s="1" t="s">
        <v>9</v>
      </c>
    </row>
    <row r="4689" spans="1:8" x14ac:dyDescent="0.3">
      <c r="A4689" s="1">
        <v>187</v>
      </c>
      <c r="B4689" s="1" t="s">
        <v>5603</v>
      </c>
      <c r="C4689" s="1" t="s">
        <v>75</v>
      </c>
      <c r="D4689" s="1" t="s">
        <v>9538</v>
      </c>
      <c r="E4689" s="1" t="s">
        <v>9539</v>
      </c>
      <c r="F4689" s="1" t="s">
        <v>346</v>
      </c>
      <c r="G4689" s="1"/>
      <c r="H4689" s="1" t="s">
        <v>9</v>
      </c>
    </row>
    <row r="4690" spans="1:8" x14ac:dyDescent="0.3">
      <c r="A4690" s="1">
        <v>188</v>
      </c>
      <c r="B4690" s="1" t="s">
        <v>6140</v>
      </c>
      <c r="C4690" s="1" t="s">
        <v>5</v>
      </c>
      <c r="D4690" s="1" t="s">
        <v>9540</v>
      </c>
      <c r="E4690" s="1" t="s">
        <v>9541</v>
      </c>
      <c r="F4690" s="1" t="s">
        <v>346</v>
      </c>
      <c r="G4690" s="1">
        <v>20</v>
      </c>
      <c r="H4690" s="1" t="s">
        <v>9</v>
      </c>
    </row>
    <row r="4691" spans="1:8" x14ac:dyDescent="0.3">
      <c r="A4691" s="1">
        <v>189</v>
      </c>
      <c r="B4691" s="1" t="s">
        <v>6140</v>
      </c>
      <c r="C4691" s="1" t="s">
        <v>212</v>
      </c>
      <c r="D4691" s="1" t="s">
        <v>9542</v>
      </c>
      <c r="E4691" s="1" t="s">
        <v>9543</v>
      </c>
      <c r="F4691" s="1" t="s">
        <v>346</v>
      </c>
      <c r="G4691" s="1"/>
      <c r="H4691" s="1" t="s">
        <v>9</v>
      </c>
    </row>
    <row r="4692" spans="1:8" x14ac:dyDescent="0.3">
      <c r="A4692" s="1">
        <v>190</v>
      </c>
      <c r="B4692" s="1" t="s">
        <v>6140</v>
      </c>
      <c r="C4692" s="1" t="s">
        <v>5</v>
      </c>
      <c r="D4692" s="1" t="s">
        <v>9544</v>
      </c>
      <c r="E4692" s="1" t="s">
        <v>9545</v>
      </c>
      <c r="F4692" s="1" t="s">
        <v>346</v>
      </c>
      <c r="G4692" s="1">
        <v>20</v>
      </c>
      <c r="H4692" s="1" t="s">
        <v>9</v>
      </c>
    </row>
    <row r="4693" spans="1:8" x14ac:dyDescent="0.3">
      <c r="A4693" s="1">
        <v>191</v>
      </c>
      <c r="B4693" s="1" t="s">
        <v>5722</v>
      </c>
      <c r="C4693" s="1" t="s">
        <v>3160</v>
      </c>
      <c r="D4693" s="1" t="s">
        <v>9546</v>
      </c>
      <c r="E4693" s="1" t="s">
        <v>9547</v>
      </c>
      <c r="F4693" s="1" t="s">
        <v>346</v>
      </c>
      <c r="G4693" s="1"/>
      <c r="H4693" s="1" t="s">
        <v>9</v>
      </c>
    </row>
    <row r="4694" spans="1:8" x14ac:dyDescent="0.3">
      <c r="A4694" s="1">
        <v>192</v>
      </c>
      <c r="B4694" s="1" t="s">
        <v>6140</v>
      </c>
      <c r="C4694" s="1" t="s">
        <v>3373</v>
      </c>
      <c r="D4694" s="1" t="s">
        <v>9548</v>
      </c>
      <c r="E4694" s="1" t="s">
        <v>9549</v>
      </c>
      <c r="F4694" s="1" t="s">
        <v>346</v>
      </c>
      <c r="G4694" s="1"/>
      <c r="H4694" s="1" t="s">
        <v>9</v>
      </c>
    </row>
    <row r="4695" spans="1:8" x14ac:dyDescent="0.3">
      <c r="A4695" s="1">
        <v>193</v>
      </c>
      <c r="B4695" s="1" t="s">
        <v>6140</v>
      </c>
      <c r="C4695" s="1" t="s">
        <v>5</v>
      </c>
      <c r="D4695" s="1" t="s">
        <v>9550</v>
      </c>
      <c r="E4695" s="1" t="s">
        <v>9551</v>
      </c>
      <c r="F4695" s="1" t="s">
        <v>346</v>
      </c>
      <c r="G4695" s="1">
        <v>20</v>
      </c>
      <c r="H4695" s="1" t="s">
        <v>9</v>
      </c>
    </row>
    <row r="4696" spans="1:8" x14ac:dyDescent="0.3">
      <c r="A4696" s="1">
        <v>194</v>
      </c>
      <c r="B4696" s="1" t="s">
        <v>6140</v>
      </c>
      <c r="C4696" s="1" t="s">
        <v>3926</v>
      </c>
      <c r="D4696" s="1" t="s">
        <v>9552</v>
      </c>
      <c r="E4696" s="1" t="s">
        <v>9553</v>
      </c>
      <c r="F4696" s="1" t="s">
        <v>346</v>
      </c>
      <c r="G4696" s="1"/>
      <c r="H4696" s="1" t="s">
        <v>9</v>
      </c>
    </row>
    <row r="4697" spans="1:8" x14ac:dyDescent="0.3">
      <c r="A4697" s="1">
        <v>195</v>
      </c>
      <c r="B4697" s="1" t="s">
        <v>5603</v>
      </c>
      <c r="C4697" s="1" t="s">
        <v>75</v>
      </c>
      <c r="D4697" s="1" t="s">
        <v>9554</v>
      </c>
      <c r="E4697" s="1" t="s">
        <v>9555</v>
      </c>
      <c r="F4697" s="1" t="s">
        <v>346</v>
      </c>
      <c r="G4697" s="1"/>
      <c r="H4697" s="1" t="s">
        <v>9</v>
      </c>
    </row>
    <row r="4698" spans="1:8" x14ac:dyDescent="0.3">
      <c r="A4698" s="1">
        <v>196</v>
      </c>
      <c r="B4698" s="1" t="s">
        <v>5556</v>
      </c>
      <c r="C4698" s="1" t="s">
        <v>4092</v>
      </c>
      <c r="D4698" s="1" t="s">
        <v>9556</v>
      </c>
      <c r="E4698" s="1" t="s">
        <v>9557</v>
      </c>
      <c r="F4698" s="1" t="s">
        <v>346</v>
      </c>
      <c r="G4698" s="1"/>
      <c r="H4698" s="1" t="s">
        <v>9</v>
      </c>
    </row>
    <row r="4699" spans="1:8" x14ac:dyDescent="0.3">
      <c r="A4699" s="1">
        <v>197</v>
      </c>
      <c r="B4699" s="1" t="s">
        <v>6140</v>
      </c>
      <c r="C4699" s="1" t="s">
        <v>130</v>
      </c>
      <c r="D4699" s="1" t="s">
        <v>9558</v>
      </c>
      <c r="E4699" s="1" t="s">
        <v>9559</v>
      </c>
      <c r="F4699" s="1" t="s">
        <v>346</v>
      </c>
      <c r="G4699" s="1">
        <v>20</v>
      </c>
      <c r="H4699" s="1" t="s">
        <v>257</v>
      </c>
    </row>
    <row r="4700" spans="1:8" x14ac:dyDescent="0.3">
      <c r="A4700" s="1">
        <v>198</v>
      </c>
      <c r="B4700" s="1" t="s">
        <v>6140</v>
      </c>
      <c r="C4700" s="1" t="s">
        <v>565</v>
      </c>
      <c r="D4700" s="1" t="s">
        <v>9560</v>
      </c>
      <c r="E4700" s="1" t="s">
        <v>9561</v>
      </c>
      <c r="F4700" s="1" t="s">
        <v>346</v>
      </c>
      <c r="G4700" s="1"/>
      <c r="H4700" s="1" t="s">
        <v>257</v>
      </c>
    </row>
    <row r="4701" spans="1:8" x14ac:dyDescent="0.3">
      <c r="A4701" s="1">
        <v>199</v>
      </c>
      <c r="B4701" s="1" t="s">
        <v>6140</v>
      </c>
      <c r="C4701" s="1" t="s">
        <v>212</v>
      </c>
      <c r="D4701" s="1" t="s">
        <v>9562</v>
      </c>
      <c r="E4701" s="1" t="s">
        <v>9563</v>
      </c>
      <c r="F4701" s="1" t="s">
        <v>346</v>
      </c>
      <c r="G4701" s="1">
        <v>20</v>
      </c>
      <c r="H4701" s="1" t="s">
        <v>9</v>
      </c>
    </row>
    <row r="4702" spans="1:8" x14ac:dyDescent="0.3">
      <c r="A4702" s="1">
        <v>200</v>
      </c>
      <c r="B4702" s="1" t="s">
        <v>6140</v>
      </c>
      <c r="C4702" s="1" t="s">
        <v>5</v>
      </c>
      <c r="D4702" s="1" t="s">
        <v>9564</v>
      </c>
      <c r="E4702" s="1" t="s">
        <v>9565</v>
      </c>
      <c r="F4702" s="1" t="s">
        <v>346</v>
      </c>
      <c r="G4702" s="1">
        <v>20</v>
      </c>
      <c r="H4702" s="1" t="s">
        <v>9</v>
      </c>
    </row>
    <row r="4703" spans="1:8" x14ac:dyDescent="0.3">
      <c r="A4703" s="1">
        <v>201</v>
      </c>
      <c r="B4703" s="1" t="s">
        <v>6140</v>
      </c>
      <c r="C4703" s="1" t="s">
        <v>5</v>
      </c>
      <c r="D4703" s="1" t="s">
        <v>9566</v>
      </c>
      <c r="E4703" s="1" t="s">
        <v>9567</v>
      </c>
      <c r="F4703" s="1" t="s">
        <v>346</v>
      </c>
      <c r="G4703" s="1">
        <v>20</v>
      </c>
      <c r="H4703" s="1" t="s">
        <v>9</v>
      </c>
    </row>
    <row r="4704" spans="1:8" x14ac:dyDescent="0.3">
      <c r="A4704" s="1">
        <v>202</v>
      </c>
      <c r="B4704" s="1" t="s">
        <v>6140</v>
      </c>
      <c r="C4704" s="1" t="s">
        <v>6272</v>
      </c>
      <c r="D4704" s="1" t="s">
        <v>9568</v>
      </c>
      <c r="E4704" s="1" t="s">
        <v>9569</v>
      </c>
      <c r="F4704" s="1" t="s">
        <v>346</v>
      </c>
      <c r="G4704" s="1"/>
      <c r="H4704" s="1" t="s">
        <v>9</v>
      </c>
    </row>
    <row r="4705" spans="1:8" x14ac:dyDescent="0.3">
      <c r="A4705" s="1">
        <v>203</v>
      </c>
      <c r="B4705" s="1" t="s">
        <v>6140</v>
      </c>
      <c r="C4705" s="1" t="s">
        <v>3373</v>
      </c>
      <c r="D4705" s="1" t="s">
        <v>9570</v>
      </c>
      <c r="E4705" s="1" t="s">
        <v>9571</v>
      </c>
      <c r="F4705" s="1" t="s">
        <v>346</v>
      </c>
      <c r="G4705" s="1"/>
      <c r="H4705" s="1" t="s">
        <v>9</v>
      </c>
    </row>
    <row r="4706" spans="1:8" x14ac:dyDescent="0.3">
      <c r="A4706" s="1">
        <v>204</v>
      </c>
      <c r="B4706" s="1" t="s">
        <v>6140</v>
      </c>
      <c r="C4706" s="1" t="s">
        <v>130</v>
      </c>
      <c r="D4706" s="1" t="s">
        <v>9572</v>
      </c>
      <c r="E4706" s="1" t="s">
        <v>9573</v>
      </c>
      <c r="F4706" s="1" t="s">
        <v>346</v>
      </c>
      <c r="G4706" s="1">
        <v>20</v>
      </c>
      <c r="H4706" s="1" t="s">
        <v>9</v>
      </c>
    </row>
    <row r="4707" spans="1:8" x14ac:dyDescent="0.3">
      <c r="A4707" s="1">
        <v>205</v>
      </c>
      <c r="B4707" s="1" t="s">
        <v>6140</v>
      </c>
      <c r="C4707" s="1" t="s">
        <v>5</v>
      </c>
      <c r="D4707" s="1" t="s">
        <v>9574</v>
      </c>
      <c r="E4707" s="1" t="s">
        <v>9575</v>
      </c>
      <c r="F4707" s="1" t="s">
        <v>346</v>
      </c>
      <c r="G4707" s="1"/>
      <c r="H4707" s="1" t="s">
        <v>9</v>
      </c>
    </row>
    <row r="4708" spans="1:8" x14ac:dyDescent="0.3">
      <c r="A4708" s="1">
        <v>206</v>
      </c>
      <c r="B4708" s="1" t="s">
        <v>6140</v>
      </c>
      <c r="C4708" s="1" t="s">
        <v>6482</v>
      </c>
      <c r="D4708" s="1" t="s">
        <v>9576</v>
      </c>
      <c r="E4708" s="1" t="s">
        <v>9577</v>
      </c>
      <c r="F4708" s="1" t="s">
        <v>346</v>
      </c>
      <c r="G4708" s="1"/>
      <c r="H4708" s="1" t="s">
        <v>9</v>
      </c>
    </row>
    <row r="4709" spans="1:8" x14ac:dyDescent="0.3">
      <c r="A4709" s="1">
        <v>207</v>
      </c>
      <c r="B4709" s="1" t="s">
        <v>6140</v>
      </c>
      <c r="C4709" s="1" t="s">
        <v>4200</v>
      </c>
      <c r="D4709" s="1" t="s">
        <v>9578</v>
      </c>
      <c r="E4709" s="1" t="s">
        <v>9579</v>
      </c>
      <c r="F4709" s="1" t="s">
        <v>346</v>
      </c>
      <c r="G4709" s="1"/>
      <c r="H4709" s="1" t="s">
        <v>9</v>
      </c>
    </row>
    <row r="4710" spans="1:8" x14ac:dyDescent="0.3">
      <c r="A4710" s="1">
        <v>208</v>
      </c>
      <c r="B4710" s="1" t="s">
        <v>5722</v>
      </c>
      <c r="C4710" s="1" t="s">
        <v>3160</v>
      </c>
      <c r="D4710" s="1" t="s">
        <v>9580</v>
      </c>
      <c r="E4710" s="1" t="s">
        <v>9581</v>
      </c>
      <c r="F4710" s="1" t="s">
        <v>346</v>
      </c>
      <c r="G4710" s="1"/>
      <c r="H4710" s="1" t="s">
        <v>9</v>
      </c>
    </row>
    <row r="4711" spans="1:8" x14ac:dyDescent="0.3">
      <c r="A4711" s="1">
        <v>209</v>
      </c>
      <c r="B4711" s="1" t="s">
        <v>6140</v>
      </c>
      <c r="C4711" s="1" t="s">
        <v>3373</v>
      </c>
      <c r="D4711" s="1" t="s">
        <v>9582</v>
      </c>
      <c r="E4711" s="1" t="s">
        <v>9583</v>
      </c>
      <c r="F4711" s="1" t="s">
        <v>346</v>
      </c>
      <c r="G4711" s="1"/>
      <c r="H4711" s="1" t="s">
        <v>9</v>
      </c>
    </row>
    <row r="4712" spans="1:8" x14ac:dyDescent="0.3">
      <c r="A4712" s="1">
        <v>210</v>
      </c>
      <c r="B4712" s="1" t="s">
        <v>6140</v>
      </c>
      <c r="C4712" s="1" t="s">
        <v>5</v>
      </c>
      <c r="D4712" s="1" t="s">
        <v>9584</v>
      </c>
      <c r="E4712" s="1" t="s">
        <v>9585</v>
      </c>
      <c r="F4712" s="1" t="s">
        <v>346</v>
      </c>
      <c r="G4712" s="1">
        <v>20</v>
      </c>
      <c r="H4712" s="1" t="s">
        <v>9</v>
      </c>
    </row>
    <row r="4713" spans="1:8" x14ac:dyDescent="0.3">
      <c r="A4713" s="1">
        <v>211</v>
      </c>
      <c r="B4713" s="1" t="s">
        <v>6140</v>
      </c>
      <c r="C4713" s="1" t="s">
        <v>6482</v>
      </c>
      <c r="D4713" s="1" t="s">
        <v>9586</v>
      </c>
      <c r="E4713" s="1" t="s">
        <v>9587</v>
      </c>
      <c r="F4713" s="1" t="s">
        <v>346</v>
      </c>
      <c r="G4713" s="1"/>
      <c r="H4713" s="1" t="s">
        <v>9</v>
      </c>
    </row>
    <row r="4714" spans="1:8" x14ac:dyDescent="0.3">
      <c r="A4714" s="1">
        <v>212</v>
      </c>
      <c r="B4714" s="1" t="s">
        <v>6140</v>
      </c>
      <c r="C4714" s="1" t="s">
        <v>5</v>
      </c>
      <c r="D4714" s="1" t="s">
        <v>9588</v>
      </c>
      <c r="E4714" s="1" t="s">
        <v>9589</v>
      </c>
      <c r="F4714" s="1" t="s">
        <v>346</v>
      </c>
      <c r="G4714" s="1"/>
      <c r="H4714" s="1" t="s">
        <v>9</v>
      </c>
    </row>
    <row r="4715" spans="1:8" x14ac:dyDescent="0.3">
      <c r="A4715" s="1">
        <v>213</v>
      </c>
      <c r="B4715" s="1" t="s">
        <v>6140</v>
      </c>
      <c r="C4715" s="1" t="s">
        <v>6482</v>
      </c>
      <c r="D4715" s="1" t="s">
        <v>9590</v>
      </c>
      <c r="E4715" s="1" t="s">
        <v>9591</v>
      </c>
      <c r="F4715" s="1" t="s">
        <v>346</v>
      </c>
      <c r="G4715" s="1"/>
      <c r="H4715" s="1" t="s">
        <v>9</v>
      </c>
    </row>
    <row r="4716" spans="1:8" x14ac:dyDescent="0.3">
      <c r="A4716" s="1">
        <v>214</v>
      </c>
      <c r="B4716" s="1" t="s">
        <v>6140</v>
      </c>
      <c r="C4716" s="1" t="s">
        <v>3373</v>
      </c>
      <c r="D4716" s="1" t="s">
        <v>9592</v>
      </c>
      <c r="E4716" s="1" t="s">
        <v>9593</v>
      </c>
      <c r="F4716" s="1" t="s">
        <v>346</v>
      </c>
      <c r="G4716" s="1"/>
      <c r="H4716" s="1" t="s">
        <v>9</v>
      </c>
    </row>
    <row r="4717" spans="1:8" x14ac:dyDescent="0.3">
      <c r="A4717" s="1">
        <v>215</v>
      </c>
      <c r="B4717" s="1" t="s">
        <v>6140</v>
      </c>
      <c r="C4717" s="1" t="s">
        <v>5</v>
      </c>
      <c r="D4717" s="1" t="s">
        <v>9594</v>
      </c>
      <c r="E4717" s="1" t="s">
        <v>9595</v>
      </c>
      <c r="F4717" s="1" t="s">
        <v>346</v>
      </c>
      <c r="G4717" s="1">
        <v>20</v>
      </c>
      <c r="H4717" s="1" t="s">
        <v>9</v>
      </c>
    </row>
    <row r="4718" spans="1:8" x14ac:dyDescent="0.3">
      <c r="A4718" s="1">
        <v>216</v>
      </c>
      <c r="B4718" s="1" t="s">
        <v>6140</v>
      </c>
      <c r="C4718" s="1" t="s">
        <v>130</v>
      </c>
      <c r="D4718" s="1" t="s">
        <v>9596</v>
      </c>
      <c r="E4718" s="1" t="s">
        <v>9597</v>
      </c>
      <c r="F4718" s="1" t="s">
        <v>346</v>
      </c>
      <c r="G4718" s="1"/>
      <c r="H4718" s="1" t="s">
        <v>9</v>
      </c>
    </row>
    <row r="4719" spans="1:8" x14ac:dyDescent="0.3">
      <c r="A4719" s="1">
        <v>217</v>
      </c>
      <c r="B4719" s="1" t="s">
        <v>5603</v>
      </c>
      <c r="C4719" s="1" t="s">
        <v>27</v>
      </c>
      <c r="D4719" s="1" t="s">
        <v>9598</v>
      </c>
      <c r="E4719" s="1" t="s">
        <v>9599</v>
      </c>
      <c r="F4719" s="1" t="s">
        <v>346</v>
      </c>
      <c r="G4719" s="1"/>
      <c r="H4719" s="1" t="s">
        <v>9</v>
      </c>
    </row>
    <row r="4720" spans="1:8" x14ac:dyDescent="0.3">
      <c r="A4720" s="1">
        <v>218</v>
      </c>
      <c r="B4720" s="1" t="s">
        <v>6140</v>
      </c>
      <c r="C4720" s="1" t="s">
        <v>3566</v>
      </c>
      <c r="D4720" s="1" t="s">
        <v>9600</v>
      </c>
      <c r="E4720" s="1" t="s">
        <v>9601</v>
      </c>
      <c r="F4720" s="1" t="s">
        <v>346</v>
      </c>
      <c r="G4720" s="1"/>
      <c r="H4720" s="1" t="s">
        <v>9</v>
      </c>
    </row>
    <row r="4721" spans="1:8" x14ac:dyDescent="0.3">
      <c r="A4721" s="1">
        <v>219</v>
      </c>
      <c r="B4721" s="1" t="s">
        <v>6140</v>
      </c>
      <c r="C4721" s="1" t="s">
        <v>1630</v>
      </c>
      <c r="D4721" s="1" t="s">
        <v>9602</v>
      </c>
      <c r="E4721" s="1" t="s">
        <v>9603</v>
      </c>
      <c r="F4721" s="1" t="s">
        <v>346</v>
      </c>
      <c r="G4721" s="1"/>
      <c r="H4721" s="1" t="s">
        <v>9</v>
      </c>
    </row>
    <row r="4722" spans="1:8" x14ac:dyDescent="0.3">
      <c r="A4722" s="1">
        <v>220</v>
      </c>
      <c r="B4722" s="1" t="s">
        <v>5556</v>
      </c>
      <c r="C4722" s="1" t="s">
        <v>5557</v>
      </c>
      <c r="D4722" s="1" t="s">
        <v>9604</v>
      </c>
      <c r="E4722" s="1" t="s">
        <v>9605</v>
      </c>
      <c r="F4722" s="1" t="s">
        <v>346</v>
      </c>
      <c r="G4722" s="1"/>
      <c r="H4722" s="1" t="s">
        <v>9</v>
      </c>
    </row>
    <row r="4723" spans="1:8" x14ac:dyDescent="0.3">
      <c r="A4723" s="1">
        <v>221</v>
      </c>
      <c r="B4723" s="1" t="s">
        <v>6140</v>
      </c>
      <c r="C4723" s="1" t="s">
        <v>130</v>
      </c>
      <c r="D4723" s="1" t="s">
        <v>9606</v>
      </c>
      <c r="E4723" s="1" t="s">
        <v>9607</v>
      </c>
      <c r="F4723" s="1" t="s">
        <v>346</v>
      </c>
      <c r="G4723" s="1">
        <v>20</v>
      </c>
      <c r="H4723" s="1" t="s">
        <v>9</v>
      </c>
    </row>
    <row r="4724" spans="1:8" x14ac:dyDescent="0.3">
      <c r="A4724" s="1">
        <v>222</v>
      </c>
      <c r="B4724" s="1" t="s">
        <v>6140</v>
      </c>
      <c r="C4724" s="1" t="s">
        <v>1561</v>
      </c>
      <c r="D4724" s="1" t="s">
        <v>9608</v>
      </c>
      <c r="E4724" s="1" t="s">
        <v>9609</v>
      </c>
      <c r="F4724" s="1" t="s">
        <v>346</v>
      </c>
      <c r="G4724" s="1"/>
      <c r="H4724" s="1" t="s">
        <v>9</v>
      </c>
    </row>
    <row r="4725" spans="1:8" x14ac:dyDescent="0.3">
      <c r="A4725" s="1">
        <v>223</v>
      </c>
      <c r="B4725" s="1" t="s">
        <v>6140</v>
      </c>
      <c r="C4725" s="1" t="s">
        <v>3926</v>
      </c>
      <c r="D4725" s="1" t="s">
        <v>9610</v>
      </c>
      <c r="E4725" s="1" t="s">
        <v>9611</v>
      </c>
      <c r="F4725" s="1" t="s">
        <v>346</v>
      </c>
      <c r="G4725" s="1"/>
      <c r="H4725" s="1" t="s">
        <v>9</v>
      </c>
    </row>
    <row r="4726" spans="1:8" x14ac:dyDescent="0.3">
      <c r="A4726" s="1">
        <v>224</v>
      </c>
      <c r="B4726" s="1" t="s">
        <v>6140</v>
      </c>
      <c r="C4726" s="1" t="s">
        <v>4882</v>
      </c>
      <c r="D4726" s="1" t="s">
        <v>9612</v>
      </c>
      <c r="E4726" s="1" t="s">
        <v>9613</v>
      </c>
      <c r="F4726" s="1" t="s">
        <v>346</v>
      </c>
      <c r="G4726" s="1"/>
      <c r="H4726" s="1" t="s">
        <v>9</v>
      </c>
    </row>
    <row r="4727" spans="1:8" x14ac:dyDescent="0.3">
      <c r="A4727" s="1">
        <v>225</v>
      </c>
      <c r="B4727" s="1" t="s">
        <v>5722</v>
      </c>
      <c r="C4727" s="1" t="s">
        <v>3160</v>
      </c>
      <c r="D4727" s="1" t="s">
        <v>9614</v>
      </c>
      <c r="E4727" s="1" t="s">
        <v>9615</v>
      </c>
      <c r="F4727" s="1" t="s">
        <v>346</v>
      </c>
      <c r="G4727" s="1"/>
      <c r="H4727" s="1" t="s">
        <v>9</v>
      </c>
    </row>
    <row r="4728" spans="1:8" x14ac:dyDescent="0.3">
      <c r="A4728" s="1">
        <v>226</v>
      </c>
      <c r="B4728" s="1" t="s">
        <v>6140</v>
      </c>
      <c r="C4728" s="1" t="s">
        <v>5</v>
      </c>
      <c r="D4728" s="1" t="s">
        <v>9616</v>
      </c>
      <c r="E4728" s="1" t="s">
        <v>9617</v>
      </c>
      <c r="F4728" s="1" t="s">
        <v>346</v>
      </c>
      <c r="G4728" s="1"/>
      <c r="H4728" s="1" t="s">
        <v>9</v>
      </c>
    </row>
    <row r="4729" spans="1:8" x14ac:dyDescent="0.3">
      <c r="A4729" s="1">
        <v>227</v>
      </c>
      <c r="B4729" s="1" t="s">
        <v>6140</v>
      </c>
      <c r="C4729" s="1" t="s">
        <v>212</v>
      </c>
      <c r="D4729" s="1" t="s">
        <v>9618</v>
      </c>
      <c r="E4729" s="1" t="s">
        <v>9619</v>
      </c>
      <c r="F4729" s="1" t="s">
        <v>346</v>
      </c>
      <c r="G4729" s="1">
        <v>20</v>
      </c>
      <c r="H4729" s="1" t="s">
        <v>9</v>
      </c>
    </row>
    <row r="4730" spans="1:8" x14ac:dyDescent="0.3">
      <c r="A4730" s="1">
        <v>228</v>
      </c>
      <c r="B4730" s="1" t="s">
        <v>6140</v>
      </c>
      <c r="C4730" s="1" t="s">
        <v>5</v>
      </c>
      <c r="D4730" s="1" t="s">
        <v>9620</v>
      </c>
      <c r="E4730" s="1" t="s">
        <v>9621</v>
      </c>
      <c r="F4730" s="1" t="s">
        <v>346</v>
      </c>
      <c r="G4730" s="1">
        <v>20</v>
      </c>
      <c r="H4730" s="1" t="s">
        <v>9</v>
      </c>
    </row>
    <row r="4731" spans="1:8" x14ac:dyDescent="0.3">
      <c r="A4731" s="1">
        <v>229</v>
      </c>
      <c r="B4731" s="1" t="s">
        <v>5722</v>
      </c>
      <c r="C4731" s="1" t="s">
        <v>8845</v>
      </c>
      <c r="D4731" s="1" t="s">
        <v>9622</v>
      </c>
      <c r="E4731" s="1" t="s">
        <v>9623</v>
      </c>
      <c r="F4731" s="1" t="s">
        <v>346</v>
      </c>
      <c r="G4731" s="1"/>
      <c r="H4731" s="1" t="s">
        <v>9</v>
      </c>
    </row>
    <row r="4732" spans="1:8" x14ac:dyDescent="0.3">
      <c r="A4732" s="1">
        <v>230</v>
      </c>
      <c r="B4732" s="1" t="s">
        <v>6140</v>
      </c>
      <c r="C4732" s="1" t="s">
        <v>130</v>
      </c>
      <c r="D4732" s="1" t="s">
        <v>9624</v>
      </c>
      <c r="E4732" s="1" t="s">
        <v>9625</v>
      </c>
      <c r="F4732" s="1" t="s">
        <v>346</v>
      </c>
      <c r="G4732" s="1">
        <v>20</v>
      </c>
      <c r="H4732" s="1" t="s">
        <v>9</v>
      </c>
    </row>
    <row r="4733" spans="1:8" x14ac:dyDescent="0.3">
      <c r="A4733" s="1">
        <v>231</v>
      </c>
      <c r="B4733" s="1" t="s">
        <v>6140</v>
      </c>
      <c r="C4733" s="1" t="s">
        <v>3373</v>
      </c>
      <c r="D4733" s="1" t="s">
        <v>9626</v>
      </c>
      <c r="E4733" s="1" t="s">
        <v>9627</v>
      </c>
      <c r="F4733" s="1" t="s">
        <v>346</v>
      </c>
      <c r="G4733" s="1"/>
      <c r="H4733" s="1" t="s">
        <v>9</v>
      </c>
    </row>
    <row r="4734" spans="1:8" x14ac:dyDescent="0.3">
      <c r="A4734" s="1">
        <v>232</v>
      </c>
      <c r="B4734" s="1" t="s">
        <v>5556</v>
      </c>
      <c r="C4734" s="1" t="s">
        <v>4149</v>
      </c>
      <c r="D4734" s="1" t="s">
        <v>9628</v>
      </c>
      <c r="E4734" s="1" t="s">
        <v>9629</v>
      </c>
      <c r="F4734" s="1" t="s">
        <v>346</v>
      </c>
      <c r="G4734" s="1"/>
      <c r="H4734" s="1" t="s">
        <v>9</v>
      </c>
    </row>
    <row r="4735" spans="1:8" x14ac:dyDescent="0.3">
      <c r="A4735" s="1">
        <v>233</v>
      </c>
      <c r="B4735" s="1" t="s">
        <v>6140</v>
      </c>
      <c r="C4735" s="1" t="s">
        <v>5</v>
      </c>
      <c r="D4735" s="1" t="s">
        <v>9630</v>
      </c>
      <c r="E4735" s="1" t="s">
        <v>9631</v>
      </c>
      <c r="F4735" s="1" t="s">
        <v>346</v>
      </c>
      <c r="G4735" s="1">
        <v>20</v>
      </c>
      <c r="H4735" s="1" t="s">
        <v>9</v>
      </c>
    </row>
    <row r="4736" spans="1:8" x14ac:dyDescent="0.3">
      <c r="A4736" s="1">
        <v>234</v>
      </c>
      <c r="B4736" s="1" t="s">
        <v>6140</v>
      </c>
      <c r="C4736" s="1" t="s">
        <v>6482</v>
      </c>
      <c r="D4736" s="1" t="s">
        <v>9632</v>
      </c>
      <c r="E4736" s="1" t="s">
        <v>9633</v>
      </c>
      <c r="F4736" s="1" t="s">
        <v>346</v>
      </c>
      <c r="G4736" s="1"/>
      <c r="H4736" s="1" t="s">
        <v>9</v>
      </c>
    </row>
    <row r="4737" spans="1:8" x14ac:dyDescent="0.3">
      <c r="A4737" s="1">
        <v>235</v>
      </c>
      <c r="B4737" s="1" t="s">
        <v>5556</v>
      </c>
      <c r="C4737" s="1" t="s">
        <v>9371</v>
      </c>
      <c r="D4737" s="1" t="s">
        <v>9634</v>
      </c>
      <c r="E4737" s="1" t="s">
        <v>9635</v>
      </c>
      <c r="F4737" s="1" t="s">
        <v>346</v>
      </c>
      <c r="G4737" s="1"/>
      <c r="H4737" s="1" t="s">
        <v>9</v>
      </c>
    </row>
    <row r="4738" spans="1:8" x14ac:dyDescent="0.3">
      <c r="A4738" s="1">
        <v>236</v>
      </c>
      <c r="B4738" s="1" t="s">
        <v>6140</v>
      </c>
      <c r="C4738" s="1" t="s">
        <v>3926</v>
      </c>
      <c r="D4738" s="1" t="s">
        <v>9636</v>
      </c>
      <c r="E4738" s="1" t="s">
        <v>9637</v>
      </c>
      <c r="F4738" s="1" t="s">
        <v>346</v>
      </c>
      <c r="G4738" s="1"/>
      <c r="H4738" s="1" t="s">
        <v>257</v>
      </c>
    </row>
    <row r="4739" spans="1:8" x14ac:dyDescent="0.3">
      <c r="A4739" s="1">
        <v>237</v>
      </c>
      <c r="B4739" s="1" t="s">
        <v>6140</v>
      </c>
      <c r="C4739" s="1" t="s">
        <v>6482</v>
      </c>
      <c r="D4739" s="1" t="s">
        <v>9638</v>
      </c>
      <c r="E4739" s="1" t="s">
        <v>9639</v>
      </c>
      <c r="F4739" s="1" t="s">
        <v>346</v>
      </c>
      <c r="G4739" s="1"/>
      <c r="H4739" s="1" t="s">
        <v>9</v>
      </c>
    </row>
    <row r="4740" spans="1:8" x14ac:dyDescent="0.3">
      <c r="A4740" s="1">
        <v>238</v>
      </c>
      <c r="B4740" s="1" t="s">
        <v>6140</v>
      </c>
      <c r="C4740" s="1" t="s">
        <v>130</v>
      </c>
      <c r="D4740" s="1" t="s">
        <v>9640</v>
      </c>
      <c r="E4740" s="1" t="s">
        <v>9641</v>
      </c>
      <c r="F4740" s="1" t="s">
        <v>346</v>
      </c>
      <c r="G4740" s="1">
        <v>20</v>
      </c>
      <c r="H4740" s="1" t="s">
        <v>9</v>
      </c>
    </row>
    <row r="4741" spans="1:8" x14ac:dyDescent="0.3">
      <c r="A4741" s="1">
        <v>239</v>
      </c>
      <c r="B4741" s="1" t="s">
        <v>5603</v>
      </c>
      <c r="C4741" s="1" t="s">
        <v>11</v>
      </c>
      <c r="D4741" s="1" t="s">
        <v>9642</v>
      </c>
      <c r="E4741" s="1" t="s">
        <v>9643</v>
      </c>
      <c r="F4741" s="1" t="s">
        <v>346</v>
      </c>
      <c r="G4741" s="1"/>
      <c r="H4741" s="1" t="s">
        <v>9</v>
      </c>
    </row>
    <row r="4742" spans="1:8" x14ac:dyDescent="0.3">
      <c r="A4742" s="1">
        <v>240</v>
      </c>
      <c r="B4742" s="1" t="s">
        <v>6140</v>
      </c>
      <c r="C4742" s="1" t="s">
        <v>212</v>
      </c>
      <c r="D4742" s="1" t="s">
        <v>9644</v>
      </c>
      <c r="E4742" s="1" t="s">
        <v>9645</v>
      </c>
      <c r="F4742" s="1" t="s">
        <v>346</v>
      </c>
      <c r="G4742" s="1">
        <v>20</v>
      </c>
      <c r="H4742" s="1" t="s">
        <v>9</v>
      </c>
    </row>
    <row r="4743" spans="1:8" x14ac:dyDescent="0.3">
      <c r="A4743" s="1">
        <v>241</v>
      </c>
      <c r="B4743" s="1" t="s">
        <v>6140</v>
      </c>
      <c r="C4743" s="1" t="s">
        <v>5</v>
      </c>
      <c r="D4743" s="1" t="s">
        <v>9646</v>
      </c>
      <c r="E4743" s="1" t="s">
        <v>9647</v>
      </c>
      <c r="F4743" s="1" t="s">
        <v>346</v>
      </c>
      <c r="G4743" s="1"/>
      <c r="H4743" s="1" t="s">
        <v>9</v>
      </c>
    </row>
    <row r="4744" spans="1:8" x14ac:dyDescent="0.3">
      <c r="A4744" s="1">
        <v>242</v>
      </c>
      <c r="B4744" s="1" t="s">
        <v>6140</v>
      </c>
      <c r="C4744" s="1" t="s">
        <v>4882</v>
      </c>
      <c r="D4744" s="1" t="s">
        <v>9648</v>
      </c>
      <c r="E4744" s="1" t="s">
        <v>9649</v>
      </c>
      <c r="F4744" s="1" t="s">
        <v>346</v>
      </c>
      <c r="G4744" s="1"/>
      <c r="H4744" s="1" t="s">
        <v>9</v>
      </c>
    </row>
    <row r="4745" spans="1:8" x14ac:dyDescent="0.3">
      <c r="A4745" s="1">
        <v>243</v>
      </c>
      <c r="B4745" s="1" t="s">
        <v>6140</v>
      </c>
      <c r="C4745" s="1" t="s">
        <v>212</v>
      </c>
      <c r="D4745" s="1" t="s">
        <v>9650</v>
      </c>
      <c r="E4745" s="1" t="s">
        <v>9651</v>
      </c>
      <c r="F4745" s="1" t="s">
        <v>346</v>
      </c>
      <c r="G4745" s="1">
        <v>20</v>
      </c>
      <c r="H4745" s="1" t="s">
        <v>9</v>
      </c>
    </row>
    <row r="4746" spans="1:8" x14ac:dyDescent="0.3">
      <c r="A4746" s="1">
        <v>244</v>
      </c>
      <c r="B4746" s="1" t="s">
        <v>5722</v>
      </c>
      <c r="C4746" s="1" t="s">
        <v>3478</v>
      </c>
      <c r="D4746" s="1" t="s">
        <v>9652</v>
      </c>
      <c r="E4746" s="1" t="s">
        <v>9653</v>
      </c>
      <c r="F4746" s="1" t="s">
        <v>346</v>
      </c>
      <c r="G4746" s="1"/>
      <c r="H4746" s="1" t="s">
        <v>117</v>
      </c>
    </row>
    <row r="4747" spans="1:8" x14ac:dyDescent="0.3">
      <c r="A4747" s="1">
        <v>245</v>
      </c>
      <c r="B4747" s="1" t="s">
        <v>6140</v>
      </c>
      <c r="C4747" s="1" t="s">
        <v>130</v>
      </c>
      <c r="D4747" s="1" t="s">
        <v>9654</v>
      </c>
      <c r="E4747" s="1" t="s">
        <v>9655</v>
      </c>
      <c r="F4747" s="1" t="s">
        <v>346</v>
      </c>
      <c r="G4747" s="1">
        <v>20</v>
      </c>
      <c r="H4747" s="1" t="s">
        <v>9</v>
      </c>
    </row>
    <row r="4748" spans="1:8" x14ac:dyDescent="0.3">
      <c r="A4748" s="1">
        <v>246</v>
      </c>
      <c r="B4748" s="1" t="s">
        <v>6140</v>
      </c>
      <c r="C4748" s="1" t="s">
        <v>212</v>
      </c>
      <c r="D4748" s="1" t="s">
        <v>9656</v>
      </c>
      <c r="E4748" s="1" t="s">
        <v>9657</v>
      </c>
      <c r="F4748" s="1" t="s">
        <v>346</v>
      </c>
      <c r="G4748" s="1"/>
      <c r="H4748" s="1" t="s">
        <v>9</v>
      </c>
    </row>
    <row r="4749" spans="1:8" x14ac:dyDescent="0.3">
      <c r="A4749" s="1">
        <v>247</v>
      </c>
      <c r="B4749" s="1" t="s">
        <v>6140</v>
      </c>
      <c r="C4749" s="1" t="s">
        <v>5</v>
      </c>
      <c r="D4749" s="1" t="s">
        <v>9658</v>
      </c>
      <c r="E4749" s="1" t="s">
        <v>9659</v>
      </c>
      <c r="F4749" s="1" t="s">
        <v>346</v>
      </c>
      <c r="G4749" s="1">
        <v>20</v>
      </c>
      <c r="H4749" s="1" t="s">
        <v>9</v>
      </c>
    </row>
    <row r="4750" spans="1:8" x14ac:dyDescent="0.3">
      <c r="A4750" s="1">
        <v>248</v>
      </c>
      <c r="B4750" s="1" t="s">
        <v>6140</v>
      </c>
      <c r="C4750" s="1" t="s">
        <v>1561</v>
      </c>
      <c r="D4750" s="1" t="s">
        <v>9660</v>
      </c>
      <c r="E4750" s="1" t="s">
        <v>9661</v>
      </c>
      <c r="F4750" s="1" t="s">
        <v>346</v>
      </c>
      <c r="G4750" s="1"/>
      <c r="H4750" s="1" t="s">
        <v>9</v>
      </c>
    </row>
    <row r="4751" spans="1:8" x14ac:dyDescent="0.3">
      <c r="A4751" s="1">
        <v>249</v>
      </c>
      <c r="B4751" s="1" t="s">
        <v>6140</v>
      </c>
      <c r="C4751" s="1" t="s">
        <v>212</v>
      </c>
      <c r="D4751" s="1" t="s">
        <v>9662</v>
      </c>
      <c r="E4751" s="1" t="s">
        <v>9663</v>
      </c>
      <c r="F4751" s="1" t="s">
        <v>346</v>
      </c>
      <c r="G4751" s="1"/>
      <c r="H4751" s="1" t="s">
        <v>9</v>
      </c>
    </row>
    <row r="4752" spans="1:8" x14ac:dyDescent="0.3">
      <c r="A4752" s="1">
        <v>250</v>
      </c>
      <c r="B4752" s="1" t="s">
        <v>6140</v>
      </c>
      <c r="C4752" s="1" t="s">
        <v>6482</v>
      </c>
      <c r="D4752" s="1" t="s">
        <v>9664</v>
      </c>
      <c r="E4752" s="1" t="s">
        <v>9665</v>
      </c>
      <c r="F4752" s="1" t="s">
        <v>346</v>
      </c>
      <c r="G4752" s="1"/>
      <c r="H4752" s="1" t="s">
        <v>9</v>
      </c>
    </row>
    <row r="4753" spans="1:8" x14ac:dyDescent="0.3">
      <c r="A4753" s="1">
        <v>251</v>
      </c>
      <c r="B4753" s="1" t="s">
        <v>6140</v>
      </c>
      <c r="C4753" s="1" t="s">
        <v>6482</v>
      </c>
      <c r="D4753" s="1" t="s">
        <v>9666</v>
      </c>
      <c r="E4753" s="1" t="s">
        <v>9667</v>
      </c>
      <c r="F4753" s="1" t="s">
        <v>346</v>
      </c>
      <c r="G4753" s="1"/>
      <c r="H4753" s="1" t="s">
        <v>9</v>
      </c>
    </row>
    <row r="4754" spans="1:8" x14ac:dyDescent="0.3">
      <c r="A4754" s="1">
        <v>252</v>
      </c>
      <c r="B4754" s="1" t="s">
        <v>6140</v>
      </c>
      <c r="C4754" s="1" t="s">
        <v>5</v>
      </c>
      <c r="D4754" s="1" t="s">
        <v>9668</v>
      </c>
      <c r="E4754" s="1" t="s">
        <v>9669</v>
      </c>
      <c r="F4754" s="1" t="s">
        <v>346</v>
      </c>
      <c r="G4754" s="1"/>
      <c r="H4754" s="1" t="s">
        <v>9</v>
      </c>
    </row>
    <row r="4755" spans="1:8" x14ac:dyDescent="0.3">
      <c r="A4755" s="1">
        <v>253</v>
      </c>
      <c r="B4755" s="1" t="s">
        <v>6140</v>
      </c>
      <c r="C4755" s="1" t="s">
        <v>212</v>
      </c>
      <c r="D4755" s="1" t="s">
        <v>9670</v>
      </c>
      <c r="E4755" s="1" t="s">
        <v>9671</v>
      </c>
      <c r="F4755" s="1" t="s">
        <v>346</v>
      </c>
      <c r="G4755" s="1">
        <v>20</v>
      </c>
      <c r="H4755" s="1" t="s">
        <v>9</v>
      </c>
    </row>
    <row r="4756" spans="1:8" x14ac:dyDescent="0.3">
      <c r="A4756" s="1">
        <v>254</v>
      </c>
      <c r="B4756" s="1" t="s">
        <v>5722</v>
      </c>
      <c r="C4756" s="1" t="s">
        <v>4249</v>
      </c>
      <c r="D4756" s="1" t="s">
        <v>9672</v>
      </c>
      <c r="E4756" s="1" t="s">
        <v>9673</v>
      </c>
      <c r="F4756" s="1" t="s">
        <v>346</v>
      </c>
      <c r="G4756" s="1"/>
      <c r="H4756" s="1" t="s">
        <v>9</v>
      </c>
    </row>
    <row r="4757" spans="1:8" x14ac:dyDescent="0.3">
      <c r="A4757" s="1">
        <v>255</v>
      </c>
      <c r="B4757" s="1" t="s">
        <v>5722</v>
      </c>
      <c r="C4757" s="1" t="s">
        <v>3478</v>
      </c>
      <c r="D4757" s="1" t="s">
        <v>9674</v>
      </c>
      <c r="E4757" s="1" t="s">
        <v>9675</v>
      </c>
      <c r="F4757" s="1" t="s">
        <v>346</v>
      </c>
      <c r="G4757" s="1"/>
      <c r="H4757" s="1" t="s">
        <v>9</v>
      </c>
    </row>
    <row r="4758" spans="1:8" x14ac:dyDescent="0.3">
      <c r="A4758" s="1">
        <v>256</v>
      </c>
      <c r="B4758" s="1" t="s">
        <v>6140</v>
      </c>
      <c r="C4758" s="1" t="s">
        <v>212</v>
      </c>
      <c r="D4758" s="1" t="s">
        <v>9676</v>
      </c>
      <c r="E4758" s="1" t="s">
        <v>9677</v>
      </c>
      <c r="F4758" s="1" t="s">
        <v>346</v>
      </c>
      <c r="G4758" s="1">
        <v>20</v>
      </c>
      <c r="H4758" s="1" t="s">
        <v>9</v>
      </c>
    </row>
    <row r="4759" spans="1:8" x14ac:dyDescent="0.3">
      <c r="A4759" s="1">
        <v>257</v>
      </c>
      <c r="B4759" s="1" t="s">
        <v>6140</v>
      </c>
      <c r="C4759" s="1" t="s">
        <v>5</v>
      </c>
      <c r="D4759" s="1" t="s">
        <v>9678</v>
      </c>
      <c r="E4759" s="1" t="s">
        <v>9679</v>
      </c>
      <c r="F4759" s="1" t="s">
        <v>346</v>
      </c>
      <c r="G4759" s="1">
        <v>20</v>
      </c>
      <c r="H4759" s="1" t="s">
        <v>9</v>
      </c>
    </row>
    <row r="4760" spans="1:8" x14ac:dyDescent="0.3">
      <c r="A4760" s="1">
        <v>258</v>
      </c>
      <c r="B4760" s="1" t="s">
        <v>6140</v>
      </c>
      <c r="C4760" s="1" t="s">
        <v>5</v>
      </c>
      <c r="D4760" s="1" t="s">
        <v>9680</v>
      </c>
      <c r="E4760" s="1" t="s">
        <v>9681</v>
      </c>
      <c r="F4760" s="1" t="s">
        <v>346</v>
      </c>
      <c r="G4760" s="1"/>
      <c r="H4760" s="1" t="s">
        <v>9</v>
      </c>
    </row>
    <row r="4761" spans="1:8" x14ac:dyDescent="0.3">
      <c r="A4761" s="1">
        <v>259</v>
      </c>
      <c r="B4761" s="1" t="s">
        <v>60</v>
      </c>
      <c r="C4761" s="1" t="s">
        <v>61</v>
      </c>
      <c r="D4761" s="1" t="s">
        <v>9682</v>
      </c>
      <c r="E4761" s="1" t="s">
        <v>9683</v>
      </c>
      <c r="F4761" s="1" t="s">
        <v>346</v>
      </c>
      <c r="G4761" s="1"/>
      <c r="H4761" s="1" t="s">
        <v>9</v>
      </c>
    </row>
    <row r="4762" spans="1:8" x14ac:dyDescent="0.3">
      <c r="A4762" s="1">
        <v>260</v>
      </c>
      <c r="B4762" s="1" t="s">
        <v>6140</v>
      </c>
      <c r="C4762" s="1" t="s">
        <v>130</v>
      </c>
      <c r="D4762" s="1" t="s">
        <v>9684</v>
      </c>
      <c r="E4762" s="1" t="s">
        <v>9685</v>
      </c>
      <c r="F4762" s="1" t="s">
        <v>346</v>
      </c>
      <c r="G4762" s="1">
        <v>20</v>
      </c>
      <c r="H4762" s="1" t="s">
        <v>257</v>
      </c>
    </row>
    <row r="4763" spans="1:8" x14ac:dyDescent="0.3">
      <c r="A4763" s="1">
        <v>261</v>
      </c>
      <c r="B4763" s="1" t="s">
        <v>6140</v>
      </c>
      <c r="C4763" s="1" t="s">
        <v>3373</v>
      </c>
      <c r="D4763" s="1" t="s">
        <v>9686</v>
      </c>
      <c r="E4763" s="1" t="s">
        <v>9687</v>
      </c>
      <c r="F4763" s="1" t="s">
        <v>346</v>
      </c>
      <c r="G4763" s="1"/>
      <c r="H4763" s="1" t="s">
        <v>9</v>
      </c>
    </row>
    <row r="4764" spans="1:8" x14ac:dyDescent="0.3">
      <c r="A4764" s="1">
        <v>262</v>
      </c>
      <c r="B4764" s="1" t="s">
        <v>3891</v>
      </c>
      <c r="C4764" s="1" t="s">
        <v>714</v>
      </c>
      <c r="D4764" s="1" t="s">
        <v>9688</v>
      </c>
      <c r="E4764" s="1" t="s">
        <v>9689</v>
      </c>
      <c r="F4764" s="1" t="s">
        <v>346</v>
      </c>
      <c r="G4764" s="1"/>
      <c r="H4764" s="1" t="s">
        <v>9</v>
      </c>
    </row>
    <row r="4765" spans="1:8" x14ac:dyDescent="0.3">
      <c r="A4765" s="1">
        <v>263</v>
      </c>
      <c r="B4765" s="1" t="s">
        <v>6140</v>
      </c>
      <c r="C4765" s="1" t="s">
        <v>6482</v>
      </c>
      <c r="D4765" s="1" t="s">
        <v>9690</v>
      </c>
      <c r="E4765" s="1" t="s">
        <v>9691</v>
      </c>
      <c r="F4765" s="1" t="s">
        <v>346</v>
      </c>
      <c r="G4765" s="1"/>
      <c r="H4765" s="1" t="s">
        <v>9</v>
      </c>
    </row>
    <row r="4766" spans="1:8" x14ac:dyDescent="0.3">
      <c r="A4766" s="1">
        <v>264</v>
      </c>
      <c r="B4766" s="1" t="s">
        <v>6140</v>
      </c>
      <c r="C4766" s="1" t="s">
        <v>5</v>
      </c>
      <c r="D4766" s="1" t="s">
        <v>9692</v>
      </c>
      <c r="E4766" s="1" t="s">
        <v>9693</v>
      </c>
      <c r="F4766" s="1" t="s">
        <v>346</v>
      </c>
      <c r="G4766" s="1"/>
      <c r="H4766" s="1" t="s">
        <v>9</v>
      </c>
    </row>
    <row r="4767" spans="1:8" x14ac:dyDescent="0.3">
      <c r="A4767" s="1">
        <v>265</v>
      </c>
      <c r="B4767" s="1" t="s">
        <v>6140</v>
      </c>
      <c r="C4767" s="1" t="s">
        <v>212</v>
      </c>
      <c r="D4767" s="1" t="s">
        <v>9694</v>
      </c>
      <c r="E4767" s="1" t="s">
        <v>9695</v>
      </c>
      <c r="F4767" s="1" t="s">
        <v>346</v>
      </c>
      <c r="G4767" s="1">
        <v>20</v>
      </c>
      <c r="H4767" s="1" t="s">
        <v>9</v>
      </c>
    </row>
    <row r="4768" spans="1:8" x14ac:dyDescent="0.3">
      <c r="A4768" s="1">
        <v>266</v>
      </c>
      <c r="B4768" s="1" t="s">
        <v>6140</v>
      </c>
      <c r="C4768" s="1" t="s">
        <v>1630</v>
      </c>
      <c r="D4768" s="1" t="s">
        <v>9696</v>
      </c>
      <c r="E4768" s="1" t="s">
        <v>9697</v>
      </c>
      <c r="F4768" s="1" t="s">
        <v>346</v>
      </c>
      <c r="G4768" s="1">
        <v>20</v>
      </c>
      <c r="H4768" s="1" t="s">
        <v>9</v>
      </c>
    </row>
    <row r="4769" spans="1:8" x14ac:dyDescent="0.3">
      <c r="A4769" s="1">
        <v>267</v>
      </c>
      <c r="B4769" s="1" t="s">
        <v>5603</v>
      </c>
      <c r="C4769" s="1" t="s">
        <v>11</v>
      </c>
      <c r="D4769" s="1" t="s">
        <v>9698</v>
      </c>
      <c r="E4769" s="1" t="s">
        <v>9699</v>
      </c>
      <c r="F4769" s="1" t="s">
        <v>346</v>
      </c>
      <c r="G4769" s="1"/>
      <c r="H4769" s="1" t="s">
        <v>9</v>
      </c>
    </row>
    <row r="4770" spans="1:8" x14ac:dyDescent="0.3">
      <c r="A4770" s="1">
        <v>268</v>
      </c>
      <c r="B4770" s="1" t="s">
        <v>6140</v>
      </c>
      <c r="C4770" s="1" t="s">
        <v>6482</v>
      </c>
      <c r="D4770" s="1" t="s">
        <v>9700</v>
      </c>
      <c r="E4770" s="1" t="s">
        <v>9701</v>
      </c>
      <c r="F4770" s="1" t="s">
        <v>346</v>
      </c>
      <c r="G4770" s="1"/>
      <c r="H4770" s="1" t="s">
        <v>9</v>
      </c>
    </row>
    <row r="4771" spans="1:8" x14ac:dyDescent="0.3">
      <c r="A4771" s="1">
        <v>269</v>
      </c>
      <c r="B4771" s="1" t="s">
        <v>5722</v>
      </c>
      <c r="C4771" s="1" t="s">
        <v>3478</v>
      </c>
      <c r="D4771" s="1" t="s">
        <v>9702</v>
      </c>
      <c r="E4771" s="1" t="s">
        <v>9703</v>
      </c>
      <c r="F4771" s="1" t="s">
        <v>346</v>
      </c>
      <c r="G4771" s="1"/>
      <c r="H4771" s="1" t="s">
        <v>9</v>
      </c>
    </row>
    <row r="4772" spans="1:8" x14ac:dyDescent="0.3">
      <c r="A4772" s="1">
        <v>270</v>
      </c>
      <c r="B4772" s="1" t="s">
        <v>6140</v>
      </c>
      <c r="C4772" s="1" t="s">
        <v>3373</v>
      </c>
      <c r="D4772" s="1" t="s">
        <v>9704</v>
      </c>
      <c r="E4772" s="1" t="s">
        <v>9705</v>
      </c>
      <c r="F4772" s="1" t="s">
        <v>346</v>
      </c>
      <c r="G4772" s="1"/>
      <c r="H4772" s="1" t="s">
        <v>9</v>
      </c>
    </row>
    <row r="4773" spans="1:8" x14ac:dyDescent="0.3">
      <c r="A4773" s="1">
        <v>271</v>
      </c>
      <c r="B4773" s="1" t="s">
        <v>6140</v>
      </c>
      <c r="C4773" s="1" t="s">
        <v>130</v>
      </c>
      <c r="D4773" s="1" t="s">
        <v>9706</v>
      </c>
      <c r="E4773" s="1" t="s">
        <v>9707</v>
      </c>
      <c r="F4773" s="1" t="s">
        <v>346</v>
      </c>
      <c r="G4773" s="1">
        <v>20</v>
      </c>
      <c r="H4773" s="1" t="s">
        <v>9</v>
      </c>
    </row>
    <row r="4774" spans="1:8" x14ac:dyDescent="0.3">
      <c r="A4774" s="1">
        <v>272</v>
      </c>
      <c r="B4774" s="1" t="s">
        <v>6140</v>
      </c>
      <c r="C4774" s="1" t="s">
        <v>5</v>
      </c>
      <c r="D4774" s="1" t="s">
        <v>9708</v>
      </c>
      <c r="E4774" s="1" t="s">
        <v>9709</v>
      </c>
      <c r="F4774" s="1" t="s">
        <v>346</v>
      </c>
      <c r="G4774" s="1"/>
      <c r="H4774" s="1" t="s">
        <v>9</v>
      </c>
    </row>
    <row r="4775" spans="1:8" x14ac:dyDescent="0.3">
      <c r="A4775" s="1">
        <v>273</v>
      </c>
      <c r="B4775" s="1" t="s">
        <v>6140</v>
      </c>
      <c r="C4775" s="1" t="s">
        <v>130</v>
      </c>
      <c r="D4775" s="1" t="s">
        <v>9710</v>
      </c>
      <c r="E4775" s="1" t="s">
        <v>9711</v>
      </c>
      <c r="F4775" s="1" t="s">
        <v>346</v>
      </c>
      <c r="G4775" s="1">
        <v>20</v>
      </c>
      <c r="H4775" s="1" t="s">
        <v>9</v>
      </c>
    </row>
    <row r="4776" spans="1:8" x14ac:dyDescent="0.3">
      <c r="A4776" s="1">
        <v>274</v>
      </c>
      <c r="B4776" s="1" t="s">
        <v>6140</v>
      </c>
      <c r="C4776" s="1" t="s">
        <v>3373</v>
      </c>
      <c r="D4776" s="1" t="s">
        <v>9712</v>
      </c>
      <c r="E4776" s="1" t="s">
        <v>9713</v>
      </c>
      <c r="F4776" s="1" t="s">
        <v>346</v>
      </c>
      <c r="G4776" s="1"/>
      <c r="H4776" s="1" t="s">
        <v>9</v>
      </c>
    </row>
    <row r="4777" spans="1:8" x14ac:dyDescent="0.3">
      <c r="A4777" s="1">
        <v>275</v>
      </c>
      <c r="B4777" s="1" t="s">
        <v>6140</v>
      </c>
      <c r="C4777" s="1" t="s">
        <v>5</v>
      </c>
      <c r="D4777" s="1" t="s">
        <v>9714</v>
      </c>
      <c r="E4777" s="1" t="s">
        <v>9715</v>
      </c>
      <c r="F4777" s="1" t="s">
        <v>346</v>
      </c>
      <c r="G4777" s="1"/>
      <c r="H4777" s="1" t="s">
        <v>9</v>
      </c>
    </row>
    <row r="4778" spans="1:8" x14ac:dyDescent="0.3">
      <c r="A4778" s="1">
        <v>276</v>
      </c>
      <c r="B4778" s="1" t="s">
        <v>6140</v>
      </c>
      <c r="C4778" s="1" t="s">
        <v>6795</v>
      </c>
      <c r="D4778" s="1" t="s">
        <v>9716</v>
      </c>
      <c r="E4778" s="1" t="s">
        <v>9717</v>
      </c>
      <c r="F4778" s="1" t="s">
        <v>346</v>
      </c>
      <c r="G4778" s="1"/>
      <c r="H4778" s="1" t="s">
        <v>9</v>
      </c>
    </row>
    <row r="4779" spans="1:8" x14ac:dyDescent="0.3">
      <c r="A4779" s="1">
        <v>277</v>
      </c>
      <c r="B4779" s="1" t="s">
        <v>5603</v>
      </c>
      <c r="C4779" s="1" t="s">
        <v>27</v>
      </c>
      <c r="D4779" s="1" t="s">
        <v>9718</v>
      </c>
      <c r="E4779" s="1" t="s">
        <v>9719</v>
      </c>
      <c r="F4779" s="1" t="s">
        <v>346</v>
      </c>
      <c r="G4779" s="1"/>
      <c r="H4779" s="1" t="s">
        <v>9</v>
      </c>
    </row>
    <row r="4780" spans="1:8" x14ac:dyDescent="0.3">
      <c r="A4780" s="1">
        <v>278</v>
      </c>
      <c r="B4780" s="1" t="s">
        <v>6140</v>
      </c>
      <c r="C4780" s="1" t="s">
        <v>6482</v>
      </c>
      <c r="D4780" s="1" t="s">
        <v>9720</v>
      </c>
      <c r="E4780" s="1" t="s">
        <v>9721</v>
      </c>
      <c r="F4780" s="1" t="s">
        <v>346</v>
      </c>
      <c r="G4780" s="1"/>
      <c r="H4780" s="1" t="s">
        <v>9</v>
      </c>
    </row>
    <row r="4781" spans="1:8" x14ac:dyDescent="0.3">
      <c r="A4781" s="1">
        <v>279</v>
      </c>
      <c r="B4781" s="1" t="s">
        <v>6140</v>
      </c>
      <c r="C4781" s="1" t="s">
        <v>130</v>
      </c>
      <c r="D4781" s="1" t="s">
        <v>9722</v>
      </c>
      <c r="E4781" s="1" t="s">
        <v>9723</v>
      </c>
      <c r="F4781" s="1" t="s">
        <v>346</v>
      </c>
      <c r="G4781" s="1">
        <v>20</v>
      </c>
      <c r="H4781" s="1" t="s">
        <v>9</v>
      </c>
    </row>
    <row r="4782" spans="1:8" x14ac:dyDescent="0.3">
      <c r="A4782" s="1">
        <v>280</v>
      </c>
      <c r="B4782" s="1" t="s">
        <v>6140</v>
      </c>
      <c r="C4782" s="1" t="s">
        <v>3373</v>
      </c>
      <c r="D4782" s="1" t="s">
        <v>9724</v>
      </c>
      <c r="E4782" s="1" t="s">
        <v>9725</v>
      </c>
      <c r="F4782" s="1" t="s">
        <v>346</v>
      </c>
      <c r="G4782" s="1"/>
      <c r="H4782" s="1" t="s">
        <v>9</v>
      </c>
    </row>
    <row r="4783" spans="1:8" x14ac:dyDescent="0.3">
      <c r="A4783" s="1">
        <v>281</v>
      </c>
      <c r="B4783" s="1" t="s">
        <v>6140</v>
      </c>
      <c r="C4783" s="1" t="s">
        <v>565</v>
      </c>
      <c r="D4783" s="1" t="s">
        <v>9726</v>
      </c>
      <c r="E4783" s="1" t="s">
        <v>9727</v>
      </c>
      <c r="F4783" s="1" t="s">
        <v>346</v>
      </c>
      <c r="G4783" s="1"/>
      <c r="H4783" s="1" t="s">
        <v>9</v>
      </c>
    </row>
    <row r="4784" spans="1:8" x14ac:dyDescent="0.3">
      <c r="A4784" s="1">
        <v>282</v>
      </c>
      <c r="B4784" s="1" t="s">
        <v>6140</v>
      </c>
      <c r="C4784" s="1" t="s">
        <v>6482</v>
      </c>
      <c r="D4784" s="1" t="s">
        <v>9728</v>
      </c>
      <c r="E4784" s="1" t="s">
        <v>9729</v>
      </c>
      <c r="F4784" s="1" t="s">
        <v>346</v>
      </c>
      <c r="G4784" s="1"/>
      <c r="H4784" s="1" t="s">
        <v>9</v>
      </c>
    </row>
    <row r="4785" spans="1:8" x14ac:dyDescent="0.3">
      <c r="A4785" s="1">
        <v>283</v>
      </c>
      <c r="B4785" s="1" t="s">
        <v>6140</v>
      </c>
      <c r="C4785" s="1" t="s">
        <v>5</v>
      </c>
      <c r="D4785" s="1" t="s">
        <v>9730</v>
      </c>
      <c r="E4785" s="1" t="s">
        <v>9731</v>
      </c>
      <c r="F4785" s="1" t="s">
        <v>346</v>
      </c>
      <c r="G4785" s="1">
        <v>20</v>
      </c>
      <c r="H4785" s="1" t="s">
        <v>9</v>
      </c>
    </row>
    <row r="4786" spans="1:8" x14ac:dyDescent="0.3">
      <c r="A4786" s="1">
        <v>284</v>
      </c>
      <c r="B4786" s="1" t="s">
        <v>6140</v>
      </c>
      <c r="C4786" s="1" t="s">
        <v>3373</v>
      </c>
      <c r="D4786" s="1" t="s">
        <v>9732</v>
      </c>
      <c r="E4786" s="1" t="s">
        <v>9733</v>
      </c>
      <c r="F4786" s="1" t="s">
        <v>346</v>
      </c>
      <c r="G4786" s="1"/>
      <c r="H4786" s="1" t="s">
        <v>9</v>
      </c>
    </row>
    <row r="4787" spans="1:8" x14ac:dyDescent="0.3">
      <c r="A4787" s="1">
        <v>285</v>
      </c>
      <c r="B4787" s="1" t="s">
        <v>14</v>
      </c>
      <c r="C4787" s="1" t="s">
        <v>5301</v>
      </c>
      <c r="D4787" s="1" t="s">
        <v>9734</v>
      </c>
      <c r="E4787" s="1" t="s">
        <v>9735</v>
      </c>
      <c r="F4787" s="1" t="s">
        <v>346</v>
      </c>
      <c r="G4787" s="1"/>
      <c r="H4787" s="1" t="s">
        <v>9</v>
      </c>
    </row>
    <row r="4788" spans="1:8" x14ac:dyDescent="0.3">
      <c r="A4788" s="1">
        <v>286</v>
      </c>
      <c r="B4788" s="1" t="s">
        <v>6140</v>
      </c>
      <c r="C4788" s="1" t="s">
        <v>5</v>
      </c>
      <c r="D4788" s="1" t="s">
        <v>9736</v>
      </c>
      <c r="E4788" s="1" t="s">
        <v>9737</v>
      </c>
      <c r="F4788" s="1" t="s">
        <v>346</v>
      </c>
      <c r="G4788" s="1"/>
      <c r="H4788" s="1" t="s">
        <v>9</v>
      </c>
    </row>
    <row r="4789" spans="1:8" x14ac:dyDescent="0.3">
      <c r="A4789" s="1">
        <v>287</v>
      </c>
      <c r="B4789" s="1" t="s">
        <v>6140</v>
      </c>
      <c r="C4789" s="1" t="s">
        <v>6482</v>
      </c>
      <c r="D4789" s="1" t="s">
        <v>9738</v>
      </c>
      <c r="E4789" s="1" t="s">
        <v>9739</v>
      </c>
      <c r="F4789" s="1" t="s">
        <v>346</v>
      </c>
      <c r="G4789" s="1"/>
      <c r="H4789" s="1" t="s">
        <v>9</v>
      </c>
    </row>
    <row r="4790" spans="1:8" x14ac:dyDescent="0.3">
      <c r="A4790" s="1">
        <v>288</v>
      </c>
      <c r="B4790" s="1" t="s">
        <v>6140</v>
      </c>
      <c r="C4790" s="1" t="s">
        <v>1630</v>
      </c>
      <c r="D4790" s="1" t="s">
        <v>9740</v>
      </c>
      <c r="E4790" s="1" t="s">
        <v>9741</v>
      </c>
      <c r="F4790" s="1" t="s">
        <v>346</v>
      </c>
      <c r="G4790" s="1">
        <v>20</v>
      </c>
      <c r="H4790" s="1" t="s">
        <v>9</v>
      </c>
    </row>
    <row r="4791" spans="1:8" x14ac:dyDescent="0.3">
      <c r="A4791" s="1">
        <v>289</v>
      </c>
      <c r="B4791" s="1" t="s">
        <v>6140</v>
      </c>
      <c r="C4791" s="1" t="s">
        <v>3926</v>
      </c>
      <c r="D4791" s="1" t="s">
        <v>9742</v>
      </c>
      <c r="E4791" s="1" t="s">
        <v>9743</v>
      </c>
      <c r="F4791" s="1" t="s">
        <v>346</v>
      </c>
      <c r="G4791" s="1"/>
      <c r="H4791" s="1" t="s">
        <v>9</v>
      </c>
    </row>
    <row r="4792" spans="1:8" x14ac:dyDescent="0.3">
      <c r="A4792" s="1">
        <v>290</v>
      </c>
      <c r="B4792" s="1" t="s">
        <v>6140</v>
      </c>
      <c r="C4792" s="1" t="s">
        <v>130</v>
      </c>
      <c r="D4792" s="1" t="s">
        <v>9744</v>
      </c>
      <c r="E4792" s="1" t="s">
        <v>9745</v>
      </c>
      <c r="F4792" s="1" t="s">
        <v>346</v>
      </c>
      <c r="G4792" s="1"/>
      <c r="H4792" s="1" t="s">
        <v>9</v>
      </c>
    </row>
    <row r="4793" spans="1:8" x14ac:dyDescent="0.3">
      <c r="A4793" s="1">
        <v>291</v>
      </c>
      <c r="B4793" s="1" t="s">
        <v>6140</v>
      </c>
      <c r="C4793" s="1" t="s">
        <v>5</v>
      </c>
      <c r="D4793" s="1" t="s">
        <v>9746</v>
      </c>
      <c r="E4793" s="1" t="s">
        <v>9747</v>
      </c>
      <c r="F4793" s="1" t="s">
        <v>346</v>
      </c>
      <c r="G4793" s="1">
        <v>20</v>
      </c>
      <c r="H4793" s="1" t="s">
        <v>9</v>
      </c>
    </row>
    <row r="4794" spans="1:8" x14ac:dyDescent="0.3">
      <c r="A4794" s="1">
        <v>292</v>
      </c>
      <c r="B4794" s="1" t="s">
        <v>6140</v>
      </c>
      <c r="C4794" s="1" t="s">
        <v>130</v>
      </c>
      <c r="D4794" s="1" t="s">
        <v>9748</v>
      </c>
      <c r="E4794" s="1" t="s">
        <v>9749</v>
      </c>
      <c r="F4794" s="1" t="s">
        <v>346</v>
      </c>
      <c r="G4794" s="1">
        <v>20</v>
      </c>
      <c r="H4794" s="1" t="s">
        <v>9</v>
      </c>
    </row>
    <row r="4795" spans="1:8" x14ac:dyDescent="0.3">
      <c r="A4795" s="1">
        <v>293</v>
      </c>
      <c r="B4795" s="1" t="s">
        <v>14</v>
      </c>
      <c r="C4795" s="1" t="s">
        <v>5301</v>
      </c>
      <c r="D4795" s="1" t="s">
        <v>9750</v>
      </c>
      <c r="E4795" s="1" t="s">
        <v>9751</v>
      </c>
      <c r="F4795" s="1" t="s">
        <v>346</v>
      </c>
      <c r="G4795" s="1"/>
      <c r="H4795" s="1" t="s">
        <v>257</v>
      </c>
    </row>
    <row r="4796" spans="1:8" x14ac:dyDescent="0.3">
      <c r="A4796" s="1">
        <v>294</v>
      </c>
      <c r="B4796" s="1" t="s">
        <v>6140</v>
      </c>
      <c r="C4796" s="1" t="s">
        <v>5</v>
      </c>
      <c r="D4796" s="1" t="s">
        <v>9752</v>
      </c>
      <c r="E4796" s="1" t="s">
        <v>9753</v>
      </c>
      <c r="F4796" s="1" t="s">
        <v>346</v>
      </c>
      <c r="G4796" s="1">
        <v>20</v>
      </c>
      <c r="H4796" s="1" t="s">
        <v>9</v>
      </c>
    </row>
    <row r="4797" spans="1:8" x14ac:dyDescent="0.3">
      <c r="A4797" s="1">
        <v>295</v>
      </c>
      <c r="B4797" s="1" t="s">
        <v>6140</v>
      </c>
      <c r="C4797" s="1" t="s">
        <v>6482</v>
      </c>
      <c r="D4797" s="1" t="s">
        <v>9754</v>
      </c>
      <c r="E4797" s="1" t="s">
        <v>9755</v>
      </c>
      <c r="F4797" s="1" t="s">
        <v>346</v>
      </c>
      <c r="G4797" s="1"/>
      <c r="H4797" s="1" t="s">
        <v>9</v>
      </c>
    </row>
    <row r="4798" spans="1:8" x14ac:dyDescent="0.3">
      <c r="A4798" s="1">
        <v>296</v>
      </c>
      <c r="B4798" s="1" t="s">
        <v>6140</v>
      </c>
      <c r="C4798" s="1" t="s">
        <v>565</v>
      </c>
      <c r="D4798" s="1" t="s">
        <v>9756</v>
      </c>
      <c r="E4798" s="1" t="s">
        <v>9757</v>
      </c>
      <c r="F4798" s="1" t="s">
        <v>346</v>
      </c>
      <c r="G4798" s="1"/>
      <c r="H4798" s="1" t="s">
        <v>9</v>
      </c>
    </row>
    <row r="4799" spans="1:8" x14ac:dyDescent="0.3">
      <c r="A4799" s="1">
        <v>297</v>
      </c>
      <c r="B4799" s="1" t="s">
        <v>6140</v>
      </c>
      <c r="C4799" s="1" t="s">
        <v>5</v>
      </c>
      <c r="D4799" s="1" t="s">
        <v>9758</v>
      </c>
      <c r="E4799" s="1" t="s">
        <v>9759</v>
      </c>
      <c r="F4799" s="1" t="s">
        <v>346</v>
      </c>
      <c r="G4799" s="1">
        <v>20</v>
      </c>
      <c r="H4799" s="1" t="s">
        <v>9</v>
      </c>
    </row>
    <row r="4800" spans="1:8" x14ac:dyDescent="0.3">
      <c r="A4800" s="1">
        <v>298</v>
      </c>
      <c r="B4800" s="1" t="s">
        <v>6140</v>
      </c>
      <c r="C4800" s="1" t="s">
        <v>5</v>
      </c>
      <c r="D4800" s="1" t="s">
        <v>9760</v>
      </c>
      <c r="E4800" s="1" t="s">
        <v>9761</v>
      </c>
      <c r="F4800" s="1" t="s">
        <v>346</v>
      </c>
      <c r="G4800" s="1"/>
      <c r="H4800" s="1" t="s">
        <v>9</v>
      </c>
    </row>
    <row r="4801" spans="1:8" x14ac:dyDescent="0.3">
      <c r="A4801" s="1">
        <v>299</v>
      </c>
      <c r="B4801" s="1" t="s">
        <v>6140</v>
      </c>
      <c r="C4801" s="1" t="s">
        <v>6795</v>
      </c>
      <c r="D4801" s="1" t="s">
        <v>9762</v>
      </c>
      <c r="E4801" s="1" t="s">
        <v>9763</v>
      </c>
      <c r="F4801" s="1" t="s">
        <v>346</v>
      </c>
      <c r="G4801" s="1"/>
      <c r="H4801" s="1" t="s">
        <v>9</v>
      </c>
    </row>
    <row r="4802" spans="1:8" x14ac:dyDescent="0.3">
      <c r="A4802" s="1">
        <v>300</v>
      </c>
      <c r="B4802" s="1" t="s">
        <v>6140</v>
      </c>
      <c r="C4802" s="1" t="s">
        <v>6795</v>
      </c>
      <c r="D4802" s="1" t="s">
        <v>9764</v>
      </c>
      <c r="E4802" s="1" t="s">
        <v>9765</v>
      </c>
      <c r="F4802" s="1" t="s">
        <v>346</v>
      </c>
      <c r="G4802" s="1"/>
      <c r="H4802" s="1" t="s">
        <v>9</v>
      </c>
    </row>
    <row r="4803" spans="1:8" x14ac:dyDescent="0.3">
      <c r="A4803" s="1">
        <v>301</v>
      </c>
      <c r="B4803" s="1" t="s">
        <v>6140</v>
      </c>
      <c r="C4803" s="1" t="s">
        <v>212</v>
      </c>
      <c r="D4803" s="1" t="s">
        <v>9766</v>
      </c>
      <c r="E4803" s="1" t="s">
        <v>9767</v>
      </c>
      <c r="F4803" s="1" t="s">
        <v>346</v>
      </c>
      <c r="G4803" s="1"/>
      <c r="H4803" s="1" t="s">
        <v>9</v>
      </c>
    </row>
    <row r="4804" spans="1:8" x14ac:dyDescent="0.3">
      <c r="A4804" s="1">
        <v>302</v>
      </c>
      <c r="B4804" s="1" t="s">
        <v>5722</v>
      </c>
      <c r="C4804" s="1" t="s">
        <v>3478</v>
      </c>
      <c r="D4804" s="1" t="s">
        <v>9768</v>
      </c>
      <c r="E4804" s="1" t="s">
        <v>9769</v>
      </c>
      <c r="F4804" s="1" t="s">
        <v>346</v>
      </c>
      <c r="G4804" s="1"/>
      <c r="H4804" s="1" t="s">
        <v>9</v>
      </c>
    </row>
    <row r="4805" spans="1:8" x14ac:dyDescent="0.3">
      <c r="A4805" s="1">
        <v>303</v>
      </c>
      <c r="B4805" s="1" t="s">
        <v>6140</v>
      </c>
      <c r="C4805" s="1" t="s">
        <v>1630</v>
      </c>
      <c r="D4805" s="1" t="s">
        <v>9770</v>
      </c>
      <c r="E4805" s="1" t="s">
        <v>9771</v>
      </c>
      <c r="F4805" s="1" t="s">
        <v>346</v>
      </c>
      <c r="G4805" s="1"/>
      <c r="H4805" s="1" t="s">
        <v>9</v>
      </c>
    </row>
    <row r="4806" spans="1:8" x14ac:dyDescent="0.3">
      <c r="A4806" s="1">
        <v>304</v>
      </c>
      <c r="B4806" s="1" t="s">
        <v>6140</v>
      </c>
      <c r="C4806" s="1" t="s">
        <v>130</v>
      </c>
      <c r="D4806" s="1" t="s">
        <v>9772</v>
      </c>
      <c r="E4806" s="1" t="s">
        <v>9773</v>
      </c>
      <c r="F4806" s="1" t="s">
        <v>346</v>
      </c>
      <c r="G4806" s="1">
        <v>20</v>
      </c>
      <c r="H4806" s="1" t="s">
        <v>9</v>
      </c>
    </row>
    <row r="4807" spans="1:8" x14ac:dyDescent="0.3">
      <c r="A4807" s="1">
        <v>305</v>
      </c>
      <c r="B4807" s="1" t="s">
        <v>6140</v>
      </c>
      <c r="C4807" s="1" t="s">
        <v>5</v>
      </c>
      <c r="D4807" s="1" t="s">
        <v>9774</v>
      </c>
      <c r="E4807" s="1" t="s">
        <v>9775</v>
      </c>
      <c r="F4807" s="1" t="s">
        <v>346</v>
      </c>
      <c r="G4807" s="1">
        <v>20</v>
      </c>
      <c r="H4807" s="1" t="s">
        <v>257</v>
      </c>
    </row>
    <row r="4808" spans="1:8" x14ac:dyDescent="0.3">
      <c r="A4808" s="1">
        <v>306</v>
      </c>
      <c r="B4808" s="1" t="s">
        <v>6140</v>
      </c>
      <c r="C4808" s="1" t="s">
        <v>6482</v>
      </c>
      <c r="D4808" s="1" t="s">
        <v>9776</v>
      </c>
      <c r="E4808" s="1" t="s">
        <v>9777</v>
      </c>
      <c r="F4808" s="1" t="s">
        <v>346</v>
      </c>
      <c r="G4808" s="1"/>
      <c r="H4808" s="1" t="s">
        <v>9</v>
      </c>
    </row>
    <row r="4809" spans="1:8" x14ac:dyDescent="0.3">
      <c r="A4809" s="1">
        <v>307</v>
      </c>
      <c r="B4809" s="1" t="s">
        <v>6140</v>
      </c>
      <c r="C4809" s="1" t="s">
        <v>212</v>
      </c>
      <c r="D4809" s="1" t="s">
        <v>9778</v>
      </c>
      <c r="E4809" s="1" t="s">
        <v>9779</v>
      </c>
      <c r="F4809" s="1" t="s">
        <v>346</v>
      </c>
      <c r="G4809" s="1">
        <v>20</v>
      </c>
      <c r="H4809" s="1" t="s">
        <v>9</v>
      </c>
    </row>
    <row r="4810" spans="1:8" x14ac:dyDescent="0.3">
      <c r="A4810" s="1">
        <v>308</v>
      </c>
      <c r="B4810" s="1" t="s">
        <v>6140</v>
      </c>
      <c r="C4810" s="1" t="s">
        <v>130</v>
      </c>
      <c r="D4810" s="1" t="s">
        <v>9780</v>
      </c>
      <c r="E4810" s="1" t="s">
        <v>9781</v>
      </c>
      <c r="F4810" s="1" t="s">
        <v>346</v>
      </c>
      <c r="G4810" s="1">
        <v>20</v>
      </c>
      <c r="H4810" s="1" t="s">
        <v>9</v>
      </c>
    </row>
    <row r="4811" spans="1:8" x14ac:dyDescent="0.3">
      <c r="A4811" s="1">
        <v>309</v>
      </c>
      <c r="B4811" s="1" t="s">
        <v>6140</v>
      </c>
      <c r="C4811" s="1" t="s">
        <v>212</v>
      </c>
      <c r="D4811" s="1" t="s">
        <v>9782</v>
      </c>
      <c r="E4811" s="1" t="s">
        <v>9783</v>
      </c>
      <c r="F4811" s="1" t="s">
        <v>346</v>
      </c>
      <c r="G4811" s="1">
        <v>20</v>
      </c>
      <c r="H4811" s="1" t="s">
        <v>9</v>
      </c>
    </row>
    <row r="4812" spans="1:8" x14ac:dyDescent="0.3">
      <c r="A4812" s="1">
        <v>310</v>
      </c>
      <c r="B4812" s="1" t="s">
        <v>5722</v>
      </c>
      <c r="C4812" s="1" t="s">
        <v>4249</v>
      </c>
      <c r="D4812" s="1" t="s">
        <v>9784</v>
      </c>
      <c r="E4812" s="1" t="s">
        <v>9785</v>
      </c>
      <c r="F4812" s="1" t="s">
        <v>346</v>
      </c>
      <c r="G4812" s="1"/>
      <c r="H4812" s="1" t="s">
        <v>9</v>
      </c>
    </row>
    <row r="4813" spans="1:8" x14ac:dyDescent="0.3">
      <c r="A4813" s="1">
        <v>311</v>
      </c>
      <c r="B4813" s="1" t="s">
        <v>6140</v>
      </c>
      <c r="C4813" s="1" t="s">
        <v>1630</v>
      </c>
      <c r="D4813" s="1" t="s">
        <v>9786</v>
      </c>
      <c r="E4813" s="1" t="s">
        <v>9787</v>
      </c>
      <c r="F4813" s="1" t="s">
        <v>346</v>
      </c>
      <c r="G4813" s="1">
        <v>20</v>
      </c>
      <c r="H4813" s="1" t="s">
        <v>9</v>
      </c>
    </row>
    <row r="4814" spans="1:8" x14ac:dyDescent="0.3">
      <c r="A4814" s="1">
        <v>312</v>
      </c>
      <c r="B4814" s="1" t="s">
        <v>6140</v>
      </c>
      <c r="C4814" s="1" t="s">
        <v>565</v>
      </c>
      <c r="D4814" s="1" t="s">
        <v>9788</v>
      </c>
      <c r="E4814" s="1" t="s">
        <v>9789</v>
      </c>
      <c r="F4814" s="1" t="s">
        <v>346</v>
      </c>
      <c r="G4814" s="1"/>
      <c r="H4814" s="1" t="s">
        <v>9</v>
      </c>
    </row>
    <row r="4815" spans="1:8" x14ac:dyDescent="0.3">
      <c r="A4815" s="1">
        <v>313</v>
      </c>
      <c r="B4815" s="1" t="s">
        <v>5722</v>
      </c>
      <c r="C4815" s="1" t="s">
        <v>8845</v>
      </c>
      <c r="D4815" s="1" t="s">
        <v>9790</v>
      </c>
      <c r="E4815" s="1" t="s">
        <v>9791</v>
      </c>
      <c r="F4815" s="1" t="s">
        <v>346</v>
      </c>
      <c r="G4815" s="1"/>
      <c r="H4815" s="1" t="s">
        <v>9</v>
      </c>
    </row>
    <row r="4816" spans="1:8" x14ac:dyDescent="0.3">
      <c r="A4816" s="1">
        <v>314</v>
      </c>
      <c r="B4816" s="1" t="s">
        <v>6140</v>
      </c>
      <c r="C4816" s="1" t="s">
        <v>5</v>
      </c>
      <c r="D4816" s="1" t="s">
        <v>9792</v>
      </c>
      <c r="E4816" s="1" t="s">
        <v>9793</v>
      </c>
      <c r="F4816" s="1" t="s">
        <v>346</v>
      </c>
      <c r="G4816" s="1">
        <v>20</v>
      </c>
      <c r="H4816" s="1" t="s">
        <v>9</v>
      </c>
    </row>
    <row r="4817" spans="1:8" x14ac:dyDescent="0.3">
      <c r="A4817" s="1">
        <v>315</v>
      </c>
      <c r="B4817" s="1" t="s">
        <v>5722</v>
      </c>
      <c r="C4817" s="1" t="s">
        <v>5723</v>
      </c>
      <c r="D4817" s="1" t="s">
        <v>9794</v>
      </c>
      <c r="E4817" s="1" t="s">
        <v>9795</v>
      </c>
      <c r="F4817" s="1" t="s">
        <v>346</v>
      </c>
      <c r="G4817" s="1"/>
      <c r="H4817" s="1" t="s">
        <v>9</v>
      </c>
    </row>
    <row r="4818" spans="1:8" x14ac:dyDescent="0.3">
      <c r="A4818" s="1">
        <v>316</v>
      </c>
      <c r="B4818" s="1" t="s">
        <v>6140</v>
      </c>
      <c r="C4818" s="1" t="s">
        <v>212</v>
      </c>
      <c r="D4818" s="1" t="s">
        <v>9796</v>
      </c>
      <c r="E4818" s="1" t="s">
        <v>9797</v>
      </c>
      <c r="F4818" s="1" t="s">
        <v>346</v>
      </c>
      <c r="G4818" s="1"/>
      <c r="H4818" s="1" t="s">
        <v>117</v>
      </c>
    </row>
    <row r="4819" spans="1:8" x14ac:dyDescent="0.3">
      <c r="A4819" s="1">
        <v>317</v>
      </c>
      <c r="B4819" s="1" t="s">
        <v>14</v>
      </c>
      <c r="C4819" s="1" t="s">
        <v>5301</v>
      </c>
      <c r="D4819" s="1" t="s">
        <v>9798</v>
      </c>
      <c r="E4819" s="1" t="s">
        <v>9799</v>
      </c>
      <c r="F4819" s="1" t="s">
        <v>346</v>
      </c>
      <c r="G4819" s="1"/>
      <c r="H4819" s="1" t="s">
        <v>9</v>
      </c>
    </row>
    <row r="4820" spans="1:8" x14ac:dyDescent="0.3">
      <c r="A4820" s="1">
        <v>318</v>
      </c>
      <c r="B4820" s="1" t="s">
        <v>6140</v>
      </c>
      <c r="C4820" s="1" t="s">
        <v>130</v>
      </c>
      <c r="D4820" s="1" t="s">
        <v>9800</v>
      </c>
      <c r="E4820" s="1" t="s">
        <v>9801</v>
      </c>
      <c r="F4820" s="1" t="s">
        <v>346</v>
      </c>
      <c r="G4820" s="1">
        <v>20</v>
      </c>
      <c r="H4820" s="1" t="s">
        <v>9</v>
      </c>
    </row>
    <row r="4821" spans="1:8" x14ac:dyDescent="0.3">
      <c r="A4821" s="1">
        <v>319</v>
      </c>
      <c r="B4821" s="1" t="s">
        <v>6140</v>
      </c>
      <c r="C4821" s="1" t="s">
        <v>5</v>
      </c>
      <c r="D4821" s="1" t="s">
        <v>9802</v>
      </c>
      <c r="E4821" s="1" t="s">
        <v>9803</v>
      </c>
      <c r="F4821" s="1" t="s">
        <v>346</v>
      </c>
      <c r="G4821" s="1"/>
      <c r="H4821" s="1" t="s">
        <v>9</v>
      </c>
    </row>
    <row r="4822" spans="1:8" x14ac:dyDescent="0.3">
      <c r="A4822" s="1">
        <v>320</v>
      </c>
      <c r="B4822" s="1" t="s">
        <v>6140</v>
      </c>
      <c r="C4822" s="1" t="s">
        <v>1561</v>
      </c>
      <c r="D4822" s="1" t="s">
        <v>9804</v>
      </c>
      <c r="E4822" s="1" t="s">
        <v>9805</v>
      </c>
      <c r="F4822" s="1" t="s">
        <v>346</v>
      </c>
      <c r="G4822" s="1"/>
      <c r="H4822" s="1" t="s">
        <v>9</v>
      </c>
    </row>
    <row r="4823" spans="1:8" x14ac:dyDescent="0.3">
      <c r="A4823" s="1">
        <v>321</v>
      </c>
      <c r="B4823" s="1" t="s">
        <v>6140</v>
      </c>
      <c r="C4823" s="1" t="s">
        <v>1561</v>
      </c>
      <c r="D4823" s="1" t="s">
        <v>9806</v>
      </c>
      <c r="E4823" s="1" t="s">
        <v>9807</v>
      </c>
      <c r="F4823" s="1" t="s">
        <v>346</v>
      </c>
      <c r="G4823" s="1"/>
      <c r="H4823" s="1" t="s">
        <v>9</v>
      </c>
    </row>
    <row r="4824" spans="1:8" x14ac:dyDescent="0.3">
      <c r="A4824" s="1">
        <v>322</v>
      </c>
      <c r="B4824" s="1" t="s">
        <v>6140</v>
      </c>
      <c r="C4824" s="1" t="s">
        <v>212</v>
      </c>
      <c r="D4824" s="1" t="s">
        <v>9808</v>
      </c>
      <c r="E4824" s="1" t="s">
        <v>9809</v>
      </c>
      <c r="F4824" s="1" t="s">
        <v>346</v>
      </c>
      <c r="G4824" s="1">
        <v>20</v>
      </c>
      <c r="H4824" s="1" t="s">
        <v>9</v>
      </c>
    </row>
    <row r="4825" spans="1:8" x14ac:dyDescent="0.3">
      <c r="A4825" s="1">
        <v>323</v>
      </c>
      <c r="B4825" s="1" t="s">
        <v>6140</v>
      </c>
      <c r="C4825" s="1" t="s">
        <v>4200</v>
      </c>
      <c r="D4825" s="1" t="s">
        <v>9810</v>
      </c>
      <c r="E4825" s="1" t="s">
        <v>9811</v>
      </c>
      <c r="F4825" s="1" t="s">
        <v>346</v>
      </c>
      <c r="G4825" s="1"/>
      <c r="H4825" s="1" t="s">
        <v>9</v>
      </c>
    </row>
    <row r="4826" spans="1:8" x14ac:dyDescent="0.3">
      <c r="A4826" s="1">
        <v>324</v>
      </c>
      <c r="B4826" s="1" t="s">
        <v>5603</v>
      </c>
      <c r="C4826" s="1" t="s">
        <v>4249</v>
      </c>
      <c r="D4826" s="1" t="s">
        <v>9812</v>
      </c>
      <c r="E4826" s="1" t="s">
        <v>9813</v>
      </c>
      <c r="F4826" s="1" t="s">
        <v>346</v>
      </c>
      <c r="G4826" s="1"/>
      <c r="H4826" s="1" t="s">
        <v>9</v>
      </c>
    </row>
    <row r="4827" spans="1:8" x14ac:dyDescent="0.3">
      <c r="A4827" s="1">
        <v>325</v>
      </c>
      <c r="B4827" s="1" t="s">
        <v>6140</v>
      </c>
      <c r="C4827" s="1" t="s">
        <v>5</v>
      </c>
      <c r="D4827" s="1" t="s">
        <v>9814</v>
      </c>
      <c r="E4827" s="1" t="s">
        <v>9815</v>
      </c>
      <c r="F4827" s="1" t="s">
        <v>346</v>
      </c>
      <c r="G4827" s="1">
        <v>20</v>
      </c>
      <c r="H4827" s="1" t="s">
        <v>9</v>
      </c>
    </row>
    <row r="4828" spans="1:8" x14ac:dyDescent="0.3">
      <c r="A4828" s="1">
        <v>326</v>
      </c>
      <c r="B4828" s="1" t="s">
        <v>6140</v>
      </c>
      <c r="C4828" s="1" t="s">
        <v>3373</v>
      </c>
      <c r="D4828" s="1" t="s">
        <v>9816</v>
      </c>
      <c r="E4828" s="1" t="s">
        <v>9817</v>
      </c>
      <c r="F4828" s="1" t="s">
        <v>346</v>
      </c>
      <c r="G4828" s="1"/>
      <c r="H4828" s="1" t="s">
        <v>9</v>
      </c>
    </row>
    <row r="4829" spans="1:8" x14ac:dyDescent="0.3">
      <c r="A4829" s="1">
        <v>327</v>
      </c>
      <c r="B4829" s="1" t="s">
        <v>5722</v>
      </c>
      <c r="C4829" s="1" t="s">
        <v>114</v>
      </c>
      <c r="D4829" s="1" t="s">
        <v>9818</v>
      </c>
      <c r="E4829" s="1" t="s">
        <v>9819</v>
      </c>
      <c r="F4829" s="1" t="s">
        <v>346</v>
      </c>
      <c r="G4829" s="1"/>
      <c r="H4829" s="1" t="s">
        <v>9</v>
      </c>
    </row>
    <row r="4830" spans="1:8" x14ac:dyDescent="0.3">
      <c r="A4830" s="1">
        <v>328</v>
      </c>
      <c r="B4830" s="1" t="s">
        <v>6140</v>
      </c>
      <c r="C4830" s="1" t="s">
        <v>6482</v>
      </c>
      <c r="D4830" s="1" t="s">
        <v>9820</v>
      </c>
      <c r="E4830" s="1" t="s">
        <v>9821</v>
      </c>
      <c r="F4830" s="1" t="s">
        <v>346</v>
      </c>
      <c r="G4830" s="1"/>
      <c r="H4830" s="1" t="s">
        <v>9</v>
      </c>
    </row>
    <row r="4831" spans="1:8" x14ac:dyDescent="0.3">
      <c r="A4831" s="1">
        <v>329</v>
      </c>
      <c r="B4831" s="1" t="s">
        <v>6140</v>
      </c>
      <c r="C4831" s="1" t="s">
        <v>3373</v>
      </c>
      <c r="D4831" s="1" t="s">
        <v>9822</v>
      </c>
      <c r="E4831" s="1" t="s">
        <v>9823</v>
      </c>
      <c r="F4831" s="1" t="s">
        <v>346</v>
      </c>
      <c r="G4831" s="1"/>
      <c r="H4831" s="1" t="s">
        <v>9</v>
      </c>
    </row>
    <row r="4832" spans="1:8" x14ac:dyDescent="0.3">
      <c r="A4832" s="1">
        <v>330</v>
      </c>
      <c r="B4832" s="1" t="s">
        <v>6140</v>
      </c>
      <c r="C4832" s="1" t="s">
        <v>1630</v>
      </c>
      <c r="D4832" s="1" t="s">
        <v>9824</v>
      </c>
      <c r="E4832" s="1" t="s">
        <v>9825</v>
      </c>
      <c r="F4832" s="1" t="s">
        <v>346</v>
      </c>
      <c r="G4832" s="1"/>
      <c r="H4832" s="1" t="s">
        <v>9</v>
      </c>
    </row>
    <row r="4833" spans="1:8" x14ac:dyDescent="0.3">
      <c r="A4833" s="1">
        <v>331</v>
      </c>
      <c r="B4833" s="1" t="s">
        <v>5556</v>
      </c>
      <c r="C4833" s="1" t="s">
        <v>4092</v>
      </c>
      <c r="D4833" s="1" t="s">
        <v>9826</v>
      </c>
      <c r="E4833" s="1" t="s">
        <v>9827</v>
      </c>
      <c r="F4833" s="1" t="s">
        <v>346</v>
      </c>
      <c r="G4833" s="1"/>
      <c r="H4833" s="1" t="s">
        <v>9</v>
      </c>
    </row>
    <row r="4834" spans="1:8" x14ac:dyDescent="0.3">
      <c r="A4834" s="1">
        <v>332</v>
      </c>
      <c r="B4834" s="1" t="s">
        <v>6140</v>
      </c>
      <c r="C4834" s="1" t="s">
        <v>212</v>
      </c>
      <c r="D4834" s="1" t="s">
        <v>9828</v>
      </c>
      <c r="E4834" s="1" t="s">
        <v>9829</v>
      </c>
      <c r="F4834" s="1" t="s">
        <v>346</v>
      </c>
      <c r="G4834" s="1">
        <v>20</v>
      </c>
      <c r="H4834" s="1" t="s">
        <v>9</v>
      </c>
    </row>
    <row r="4835" spans="1:8" x14ac:dyDescent="0.3">
      <c r="A4835" s="1">
        <v>333</v>
      </c>
      <c r="B4835" s="1" t="s">
        <v>6140</v>
      </c>
      <c r="C4835" s="1" t="s">
        <v>6795</v>
      </c>
      <c r="D4835" s="1" t="s">
        <v>9830</v>
      </c>
      <c r="E4835" s="1" t="s">
        <v>9831</v>
      </c>
      <c r="F4835" s="1" t="s">
        <v>346</v>
      </c>
      <c r="G4835" s="1"/>
      <c r="H4835" s="1" t="s">
        <v>9</v>
      </c>
    </row>
    <row r="4836" spans="1:8" x14ac:dyDescent="0.3">
      <c r="A4836" s="1">
        <v>334</v>
      </c>
      <c r="B4836" s="1" t="s">
        <v>6140</v>
      </c>
      <c r="C4836" s="1" t="s">
        <v>3373</v>
      </c>
      <c r="D4836" s="1" t="s">
        <v>9832</v>
      </c>
      <c r="E4836" s="1" t="s">
        <v>9833</v>
      </c>
      <c r="F4836" s="1" t="s">
        <v>346</v>
      </c>
      <c r="G4836" s="1"/>
      <c r="H4836" s="1" t="s">
        <v>9</v>
      </c>
    </row>
    <row r="4837" spans="1:8" x14ac:dyDescent="0.3">
      <c r="A4837" s="1">
        <v>335</v>
      </c>
      <c r="B4837" s="1" t="s">
        <v>6140</v>
      </c>
      <c r="C4837" s="1" t="s">
        <v>3373</v>
      </c>
      <c r="D4837" s="1" t="s">
        <v>9834</v>
      </c>
      <c r="E4837" s="1" t="s">
        <v>9835</v>
      </c>
      <c r="F4837" s="1" t="s">
        <v>346</v>
      </c>
      <c r="G4837" s="1"/>
      <c r="H4837" s="1" t="s">
        <v>9</v>
      </c>
    </row>
    <row r="4838" spans="1:8" x14ac:dyDescent="0.3">
      <c r="A4838" s="1">
        <v>336</v>
      </c>
      <c r="B4838" s="1" t="s">
        <v>6140</v>
      </c>
      <c r="C4838" s="1" t="s">
        <v>5</v>
      </c>
      <c r="D4838" s="1" t="s">
        <v>9836</v>
      </c>
      <c r="E4838" s="1" t="s">
        <v>9837</v>
      </c>
      <c r="F4838" s="1" t="s">
        <v>346</v>
      </c>
      <c r="G4838" s="1">
        <v>20</v>
      </c>
      <c r="H4838" s="1" t="s">
        <v>9</v>
      </c>
    </row>
    <row r="4839" spans="1:8" x14ac:dyDescent="0.3">
      <c r="A4839" s="1">
        <v>337</v>
      </c>
      <c r="B4839" s="1" t="s">
        <v>5722</v>
      </c>
      <c r="C4839" s="1" t="s">
        <v>3478</v>
      </c>
      <c r="D4839" s="1" t="s">
        <v>9838</v>
      </c>
      <c r="E4839" s="1" t="s">
        <v>9839</v>
      </c>
      <c r="F4839" s="1" t="s">
        <v>346</v>
      </c>
      <c r="G4839" s="1"/>
      <c r="H4839" s="1" t="s">
        <v>9</v>
      </c>
    </row>
    <row r="4840" spans="1:8" x14ac:dyDescent="0.3">
      <c r="A4840" s="1">
        <v>338</v>
      </c>
      <c r="B4840" s="1" t="s">
        <v>6140</v>
      </c>
      <c r="C4840" s="1" t="s">
        <v>3373</v>
      </c>
      <c r="D4840" s="1" t="s">
        <v>9840</v>
      </c>
      <c r="E4840" s="1" t="s">
        <v>9841</v>
      </c>
      <c r="F4840" s="1" t="s">
        <v>346</v>
      </c>
      <c r="G4840" s="1"/>
      <c r="H4840" s="1" t="s">
        <v>9</v>
      </c>
    </row>
    <row r="4841" spans="1:8" x14ac:dyDescent="0.3">
      <c r="A4841" s="1">
        <v>339</v>
      </c>
      <c r="B4841" s="1" t="s">
        <v>5603</v>
      </c>
      <c r="C4841" s="1" t="s">
        <v>27</v>
      </c>
      <c r="D4841" s="1" t="s">
        <v>9842</v>
      </c>
      <c r="E4841" s="1" t="s">
        <v>9843</v>
      </c>
      <c r="F4841" s="1" t="s">
        <v>346</v>
      </c>
      <c r="G4841" s="1"/>
      <c r="H4841" s="1" t="s">
        <v>9</v>
      </c>
    </row>
    <row r="4842" spans="1:8" x14ac:dyDescent="0.3">
      <c r="A4842" s="1">
        <v>340</v>
      </c>
      <c r="B4842" s="1" t="s">
        <v>6140</v>
      </c>
      <c r="C4842" s="1" t="s">
        <v>1630</v>
      </c>
      <c r="D4842" s="1" t="s">
        <v>9844</v>
      </c>
      <c r="E4842" s="1" t="s">
        <v>9845</v>
      </c>
      <c r="F4842" s="1" t="s">
        <v>346</v>
      </c>
      <c r="G4842" s="1"/>
      <c r="H4842" s="1" t="s">
        <v>9</v>
      </c>
    </row>
    <row r="4843" spans="1:8" x14ac:dyDescent="0.3">
      <c r="A4843" s="1">
        <v>341</v>
      </c>
      <c r="B4843" s="1" t="s">
        <v>6140</v>
      </c>
      <c r="C4843" s="1" t="s">
        <v>6795</v>
      </c>
      <c r="D4843" s="1" t="s">
        <v>9846</v>
      </c>
      <c r="E4843" s="1" t="s">
        <v>9847</v>
      </c>
      <c r="F4843" s="1" t="s">
        <v>346</v>
      </c>
      <c r="G4843" s="1"/>
      <c r="H4843" s="1" t="s">
        <v>9</v>
      </c>
    </row>
    <row r="4844" spans="1:8" x14ac:dyDescent="0.3">
      <c r="A4844" s="1">
        <v>342</v>
      </c>
      <c r="B4844" s="1" t="s">
        <v>6140</v>
      </c>
      <c r="C4844" s="1" t="s">
        <v>5</v>
      </c>
      <c r="D4844" s="1" t="s">
        <v>9848</v>
      </c>
      <c r="E4844" s="1" t="s">
        <v>9849</v>
      </c>
      <c r="F4844" s="1" t="s">
        <v>346</v>
      </c>
      <c r="G4844" s="1"/>
      <c r="H4844" s="1" t="s">
        <v>117</v>
      </c>
    </row>
    <row r="4845" spans="1:8" x14ac:dyDescent="0.3">
      <c r="A4845" s="1">
        <v>343</v>
      </c>
      <c r="B4845" s="1" t="s">
        <v>6140</v>
      </c>
      <c r="C4845" s="1" t="s">
        <v>6482</v>
      </c>
      <c r="D4845" s="1" t="s">
        <v>9850</v>
      </c>
      <c r="E4845" s="1" t="s">
        <v>9851</v>
      </c>
      <c r="F4845" s="1" t="s">
        <v>346</v>
      </c>
      <c r="G4845" s="1"/>
      <c r="H4845" s="1" t="s">
        <v>9</v>
      </c>
    </row>
    <row r="4846" spans="1:8" x14ac:dyDescent="0.3">
      <c r="A4846" s="1">
        <v>344</v>
      </c>
      <c r="B4846" s="1" t="s">
        <v>6140</v>
      </c>
      <c r="C4846" s="1" t="s">
        <v>130</v>
      </c>
      <c r="D4846" s="1" t="s">
        <v>9852</v>
      </c>
      <c r="E4846" s="1" t="s">
        <v>9853</v>
      </c>
      <c r="F4846" s="1" t="s">
        <v>346</v>
      </c>
      <c r="G4846" s="1"/>
      <c r="H4846" s="1" t="s">
        <v>9</v>
      </c>
    </row>
    <row r="4847" spans="1:8" x14ac:dyDescent="0.3">
      <c r="A4847" s="1">
        <v>345</v>
      </c>
      <c r="B4847" s="1" t="s">
        <v>5603</v>
      </c>
      <c r="C4847" s="1" t="s">
        <v>11</v>
      </c>
      <c r="D4847" s="1" t="s">
        <v>9854</v>
      </c>
      <c r="E4847" s="1" t="s">
        <v>9855</v>
      </c>
      <c r="F4847" s="1" t="s">
        <v>346</v>
      </c>
      <c r="G4847" s="1"/>
      <c r="H4847" s="1" t="s">
        <v>9</v>
      </c>
    </row>
    <row r="4848" spans="1:8" x14ac:dyDescent="0.3">
      <c r="A4848" s="1">
        <v>346</v>
      </c>
      <c r="B4848" s="1" t="s">
        <v>6140</v>
      </c>
      <c r="C4848" s="1" t="s">
        <v>212</v>
      </c>
      <c r="D4848" s="1" t="s">
        <v>9856</v>
      </c>
      <c r="E4848" s="1" t="s">
        <v>9857</v>
      </c>
      <c r="F4848" s="1" t="s">
        <v>346</v>
      </c>
      <c r="G4848" s="1">
        <v>20</v>
      </c>
      <c r="H4848" s="1" t="s">
        <v>9</v>
      </c>
    </row>
    <row r="4849" spans="1:8" x14ac:dyDescent="0.3">
      <c r="A4849" s="1">
        <v>347</v>
      </c>
      <c r="B4849" s="1" t="s">
        <v>6140</v>
      </c>
      <c r="C4849" s="1" t="s">
        <v>4200</v>
      </c>
      <c r="D4849" s="1" t="s">
        <v>9858</v>
      </c>
      <c r="E4849" s="1" t="s">
        <v>9859</v>
      </c>
      <c r="F4849" s="1" t="s">
        <v>346</v>
      </c>
      <c r="G4849" s="1"/>
      <c r="H4849" s="1" t="s">
        <v>9</v>
      </c>
    </row>
    <row r="4850" spans="1:8" x14ac:dyDescent="0.3">
      <c r="A4850" s="1">
        <v>348</v>
      </c>
      <c r="B4850" s="1" t="s">
        <v>6140</v>
      </c>
      <c r="C4850" s="1" t="s">
        <v>3373</v>
      </c>
      <c r="D4850" s="1" t="s">
        <v>9860</v>
      </c>
      <c r="E4850" s="1" t="s">
        <v>9861</v>
      </c>
      <c r="F4850" s="1" t="s">
        <v>346</v>
      </c>
      <c r="G4850" s="1"/>
      <c r="H4850" s="1" t="s">
        <v>9</v>
      </c>
    </row>
    <row r="4851" spans="1:8" x14ac:dyDescent="0.3">
      <c r="A4851" s="1">
        <v>349</v>
      </c>
      <c r="B4851" s="1" t="s">
        <v>6140</v>
      </c>
      <c r="C4851" s="1" t="s">
        <v>212</v>
      </c>
      <c r="D4851" s="1" t="s">
        <v>9862</v>
      </c>
      <c r="E4851" s="1" t="s">
        <v>9863</v>
      </c>
      <c r="F4851" s="1" t="s">
        <v>346</v>
      </c>
      <c r="G4851" s="1"/>
      <c r="H4851" s="1" t="s">
        <v>9</v>
      </c>
    </row>
    <row r="4852" spans="1:8" x14ac:dyDescent="0.3">
      <c r="A4852" s="1">
        <v>350</v>
      </c>
      <c r="B4852" s="1" t="s">
        <v>6140</v>
      </c>
      <c r="C4852" s="1" t="s">
        <v>6482</v>
      </c>
      <c r="D4852" s="1" t="s">
        <v>9864</v>
      </c>
      <c r="E4852" s="1" t="s">
        <v>9865</v>
      </c>
      <c r="F4852" s="1" t="s">
        <v>346</v>
      </c>
      <c r="G4852" s="1"/>
      <c r="H4852" s="1" t="s">
        <v>9</v>
      </c>
    </row>
    <row r="4853" spans="1:8" x14ac:dyDescent="0.3">
      <c r="A4853" s="1">
        <v>351</v>
      </c>
      <c r="B4853" s="1" t="s">
        <v>5722</v>
      </c>
      <c r="C4853" s="1" t="s">
        <v>3478</v>
      </c>
      <c r="D4853" s="1" t="s">
        <v>9866</v>
      </c>
      <c r="E4853" s="1" t="s">
        <v>9867</v>
      </c>
      <c r="F4853" s="1" t="s">
        <v>346</v>
      </c>
      <c r="G4853" s="1"/>
      <c r="H4853" s="1" t="s">
        <v>9</v>
      </c>
    </row>
    <row r="4854" spans="1:8" x14ac:dyDescent="0.3">
      <c r="A4854" s="1">
        <v>352</v>
      </c>
      <c r="B4854" s="1" t="s">
        <v>6140</v>
      </c>
      <c r="C4854" s="1" t="s">
        <v>130</v>
      </c>
      <c r="D4854" s="1" t="s">
        <v>9868</v>
      </c>
      <c r="E4854" s="1" t="s">
        <v>9869</v>
      </c>
      <c r="F4854" s="1" t="s">
        <v>346</v>
      </c>
      <c r="G4854" s="1"/>
      <c r="H4854" s="1" t="s">
        <v>9</v>
      </c>
    </row>
    <row r="4855" spans="1:8" x14ac:dyDescent="0.3">
      <c r="A4855" s="1">
        <v>353</v>
      </c>
      <c r="B4855" s="1" t="s">
        <v>6140</v>
      </c>
      <c r="C4855" s="1" t="s">
        <v>6482</v>
      </c>
      <c r="D4855" s="1" t="s">
        <v>9870</v>
      </c>
      <c r="E4855" s="1" t="s">
        <v>9871</v>
      </c>
      <c r="F4855" s="1" t="s">
        <v>346</v>
      </c>
      <c r="G4855" s="1"/>
      <c r="H4855" s="1" t="s">
        <v>9</v>
      </c>
    </row>
    <row r="4856" spans="1:8" x14ac:dyDescent="0.3">
      <c r="A4856" s="1">
        <v>354</v>
      </c>
      <c r="B4856" s="1" t="s">
        <v>5603</v>
      </c>
      <c r="C4856" s="1" t="s">
        <v>4249</v>
      </c>
      <c r="D4856" s="1" t="s">
        <v>9872</v>
      </c>
      <c r="E4856" s="1" t="s">
        <v>9873</v>
      </c>
      <c r="F4856" s="1" t="s">
        <v>346</v>
      </c>
      <c r="G4856" s="1"/>
      <c r="H4856" s="1" t="s">
        <v>9</v>
      </c>
    </row>
    <row r="4857" spans="1:8" x14ac:dyDescent="0.3">
      <c r="A4857" s="1">
        <v>355</v>
      </c>
      <c r="B4857" s="1" t="s">
        <v>6140</v>
      </c>
      <c r="C4857" s="1" t="s">
        <v>3373</v>
      </c>
      <c r="D4857" s="1" t="s">
        <v>9874</v>
      </c>
      <c r="E4857" s="1" t="s">
        <v>9875</v>
      </c>
      <c r="F4857" s="1" t="s">
        <v>346</v>
      </c>
      <c r="G4857" s="1"/>
      <c r="H4857" s="1" t="s">
        <v>9</v>
      </c>
    </row>
    <row r="4858" spans="1:8" x14ac:dyDescent="0.3">
      <c r="A4858" s="1">
        <v>356</v>
      </c>
      <c r="B4858" s="1" t="s">
        <v>6140</v>
      </c>
      <c r="C4858" s="1" t="s">
        <v>212</v>
      </c>
      <c r="D4858" s="1" t="s">
        <v>9876</v>
      </c>
      <c r="E4858" s="1" t="s">
        <v>9877</v>
      </c>
      <c r="F4858" s="1" t="s">
        <v>346</v>
      </c>
      <c r="G4858" s="1"/>
      <c r="H4858" s="1" t="s">
        <v>9</v>
      </c>
    </row>
    <row r="4859" spans="1:8" x14ac:dyDescent="0.3">
      <c r="A4859" s="1">
        <v>357</v>
      </c>
      <c r="B4859" s="1" t="s">
        <v>5722</v>
      </c>
      <c r="C4859" s="1" t="s">
        <v>5723</v>
      </c>
      <c r="D4859" s="1" t="s">
        <v>9878</v>
      </c>
      <c r="E4859" s="1" t="s">
        <v>9879</v>
      </c>
      <c r="F4859" s="1" t="s">
        <v>346</v>
      </c>
      <c r="G4859" s="1"/>
      <c r="H4859" s="1" t="s">
        <v>9</v>
      </c>
    </row>
    <row r="4860" spans="1:8" x14ac:dyDescent="0.3">
      <c r="A4860" s="1">
        <v>358</v>
      </c>
      <c r="B4860" s="1" t="s">
        <v>6140</v>
      </c>
      <c r="C4860" s="1" t="s">
        <v>212</v>
      </c>
      <c r="D4860" s="1" t="s">
        <v>9880</v>
      </c>
      <c r="E4860" s="1" t="s">
        <v>9881</v>
      </c>
      <c r="F4860" s="1" t="s">
        <v>346</v>
      </c>
      <c r="G4860" s="1">
        <v>20</v>
      </c>
      <c r="H4860" s="1" t="s">
        <v>9</v>
      </c>
    </row>
    <row r="4861" spans="1:8" x14ac:dyDescent="0.3">
      <c r="A4861" s="1">
        <v>359</v>
      </c>
      <c r="B4861" s="1" t="s">
        <v>6140</v>
      </c>
      <c r="C4861" s="1" t="s">
        <v>130</v>
      </c>
      <c r="D4861" s="1" t="s">
        <v>9882</v>
      </c>
      <c r="E4861" s="1" t="s">
        <v>9883</v>
      </c>
      <c r="F4861" s="1" t="s">
        <v>346</v>
      </c>
      <c r="G4861" s="1"/>
      <c r="H4861" s="1" t="s">
        <v>9</v>
      </c>
    </row>
    <row r="4862" spans="1:8" x14ac:dyDescent="0.3">
      <c r="A4862" s="1">
        <v>360</v>
      </c>
      <c r="B4862" s="1" t="s">
        <v>6140</v>
      </c>
      <c r="C4862" s="1" t="s">
        <v>1561</v>
      </c>
      <c r="D4862" s="1" t="s">
        <v>9884</v>
      </c>
      <c r="E4862" s="1" t="s">
        <v>9885</v>
      </c>
      <c r="F4862" s="1" t="s">
        <v>346</v>
      </c>
      <c r="G4862" s="1"/>
      <c r="H4862" s="1" t="s">
        <v>9</v>
      </c>
    </row>
    <row r="4863" spans="1:8" x14ac:dyDescent="0.3">
      <c r="A4863" s="1">
        <v>361</v>
      </c>
      <c r="B4863" s="1" t="s">
        <v>6140</v>
      </c>
      <c r="C4863" s="1" t="s">
        <v>212</v>
      </c>
      <c r="D4863" s="1" t="s">
        <v>9886</v>
      </c>
      <c r="E4863" s="1" t="s">
        <v>9887</v>
      </c>
      <c r="F4863" s="1" t="s">
        <v>346</v>
      </c>
      <c r="G4863" s="1"/>
      <c r="H4863" s="1" t="s">
        <v>9</v>
      </c>
    </row>
    <row r="4864" spans="1:8" x14ac:dyDescent="0.3">
      <c r="A4864" s="1">
        <v>362</v>
      </c>
      <c r="B4864" s="1" t="s">
        <v>5556</v>
      </c>
      <c r="C4864" s="1" t="s">
        <v>4149</v>
      </c>
      <c r="D4864" s="1" t="s">
        <v>9888</v>
      </c>
      <c r="E4864" s="1" t="s">
        <v>9889</v>
      </c>
      <c r="F4864" s="1" t="s">
        <v>346</v>
      </c>
      <c r="G4864" s="1"/>
      <c r="H4864" s="1" t="s">
        <v>9</v>
      </c>
    </row>
    <row r="4865" spans="1:8" x14ac:dyDescent="0.3">
      <c r="A4865" s="1">
        <v>363</v>
      </c>
      <c r="B4865" s="1" t="s">
        <v>6140</v>
      </c>
      <c r="C4865" s="1" t="s">
        <v>6615</v>
      </c>
      <c r="D4865" s="1" t="s">
        <v>9890</v>
      </c>
      <c r="E4865" s="1" t="s">
        <v>9891</v>
      </c>
      <c r="F4865" s="1" t="s">
        <v>346</v>
      </c>
      <c r="G4865" s="1"/>
      <c r="H4865" s="1" t="s">
        <v>9</v>
      </c>
    </row>
    <row r="4866" spans="1:8" x14ac:dyDescent="0.3">
      <c r="A4866" s="1">
        <v>364</v>
      </c>
      <c r="B4866" s="1" t="s">
        <v>6140</v>
      </c>
      <c r="C4866" s="1" t="s">
        <v>130</v>
      </c>
      <c r="D4866" s="1" t="s">
        <v>9892</v>
      </c>
      <c r="E4866" s="1" t="s">
        <v>9893</v>
      </c>
      <c r="F4866" s="1" t="s">
        <v>346</v>
      </c>
      <c r="G4866" s="1"/>
      <c r="H4866" s="1" t="s">
        <v>9</v>
      </c>
    </row>
    <row r="4867" spans="1:8" x14ac:dyDescent="0.3">
      <c r="A4867" s="1">
        <v>365</v>
      </c>
      <c r="B4867" s="1" t="s">
        <v>5722</v>
      </c>
      <c r="C4867" s="1" t="s">
        <v>114</v>
      </c>
      <c r="D4867" s="1" t="s">
        <v>9894</v>
      </c>
      <c r="E4867" s="1" t="s">
        <v>9895</v>
      </c>
      <c r="F4867" s="1" t="s">
        <v>346</v>
      </c>
      <c r="G4867" s="1"/>
      <c r="H4867" s="1" t="s">
        <v>9</v>
      </c>
    </row>
    <row r="4868" spans="1:8" x14ac:dyDescent="0.3">
      <c r="A4868" s="1">
        <v>366</v>
      </c>
      <c r="B4868" s="1" t="s">
        <v>5556</v>
      </c>
      <c r="C4868" s="1" t="s">
        <v>5557</v>
      </c>
      <c r="D4868" s="1" t="s">
        <v>9896</v>
      </c>
      <c r="E4868" s="1" t="s">
        <v>9897</v>
      </c>
      <c r="F4868" s="1" t="s">
        <v>346</v>
      </c>
      <c r="G4868" s="1"/>
      <c r="H4868" s="1" t="s">
        <v>9</v>
      </c>
    </row>
    <row r="4869" spans="1:8" x14ac:dyDescent="0.3">
      <c r="A4869" s="1">
        <v>367</v>
      </c>
      <c r="B4869" s="1" t="s">
        <v>6140</v>
      </c>
      <c r="C4869" s="1" t="s">
        <v>3373</v>
      </c>
      <c r="D4869" s="1" t="s">
        <v>9898</v>
      </c>
      <c r="E4869" s="1" t="s">
        <v>9899</v>
      </c>
      <c r="F4869" s="1" t="s">
        <v>346</v>
      </c>
      <c r="G4869" s="1"/>
      <c r="H4869" s="1" t="s">
        <v>9</v>
      </c>
    </row>
    <row r="4870" spans="1:8" x14ac:dyDescent="0.3">
      <c r="A4870" s="1">
        <v>368</v>
      </c>
      <c r="B4870" s="1" t="s">
        <v>6140</v>
      </c>
      <c r="C4870" s="1" t="s">
        <v>212</v>
      </c>
      <c r="D4870" s="1" t="s">
        <v>9900</v>
      </c>
      <c r="E4870" s="1" t="s">
        <v>9901</v>
      </c>
      <c r="F4870" s="1" t="s">
        <v>346</v>
      </c>
      <c r="G4870" s="1"/>
      <c r="H4870" s="1" t="s">
        <v>9</v>
      </c>
    </row>
    <row r="4871" spans="1:8" x14ac:dyDescent="0.3">
      <c r="A4871" s="1">
        <v>369</v>
      </c>
      <c r="B4871" s="1" t="s">
        <v>5722</v>
      </c>
      <c r="C4871" s="1" t="s">
        <v>3160</v>
      </c>
      <c r="D4871" s="1" t="s">
        <v>9902</v>
      </c>
      <c r="E4871" s="1" t="s">
        <v>9903</v>
      </c>
      <c r="F4871" s="1" t="s">
        <v>346</v>
      </c>
      <c r="G4871" s="1"/>
      <c r="H4871" s="1" t="s">
        <v>9</v>
      </c>
    </row>
    <row r="4872" spans="1:8" x14ac:dyDescent="0.3">
      <c r="A4872" s="1">
        <v>370</v>
      </c>
      <c r="B4872" s="1" t="s">
        <v>6140</v>
      </c>
      <c r="C4872" s="1" t="s">
        <v>3926</v>
      </c>
      <c r="D4872" s="1" t="s">
        <v>9904</v>
      </c>
      <c r="E4872" s="1" t="s">
        <v>9905</v>
      </c>
      <c r="F4872" s="1" t="s">
        <v>346</v>
      </c>
      <c r="G4872" s="1"/>
      <c r="H4872" s="1" t="s">
        <v>9</v>
      </c>
    </row>
    <row r="4873" spans="1:8" x14ac:dyDescent="0.3">
      <c r="A4873" s="1">
        <v>371</v>
      </c>
      <c r="B4873" s="1" t="s">
        <v>6140</v>
      </c>
      <c r="C4873" s="1" t="s">
        <v>212</v>
      </c>
      <c r="D4873" s="1" t="s">
        <v>9906</v>
      </c>
      <c r="E4873" s="1" t="s">
        <v>9907</v>
      </c>
      <c r="F4873" s="1" t="s">
        <v>346</v>
      </c>
      <c r="G4873" s="1"/>
      <c r="H4873" s="1" t="s">
        <v>9</v>
      </c>
    </row>
    <row r="4874" spans="1:8" x14ac:dyDescent="0.3">
      <c r="A4874" s="1">
        <v>372</v>
      </c>
      <c r="B4874" s="1" t="s">
        <v>6140</v>
      </c>
      <c r="C4874" s="1" t="s">
        <v>6615</v>
      </c>
      <c r="D4874" s="1" t="s">
        <v>9908</v>
      </c>
      <c r="E4874" s="1" t="s">
        <v>9909</v>
      </c>
      <c r="F4874" s="1" t="s">
        <v>346</v>
      </c>
      <c r="G4874" s="1"/>
      <c r="H4874" s="1" t="s">
        <v>9</v>
      </c>
    </row>
    <row r="4875" spans="1:8" x14ac:dyDescent="0.3">
      <c r="A4875" s="1">
        <v>373</v>
      </c>
      <c r="B4875" s="1" t="s">
        <v>6140</v>
      </c>
      <c r="C4875" s="1" t="s">
        <v>3373</v>
      </c>
      <c r="D4875" s="1" t="s">
        <v>9910</v>
      </c>
      <c r="E4875" s="1" t="s">
        <v>9911</v>
      </c>
      <c r="F4875" s="1" t="s">
        <v>346</v>
      </c>
      <c r="G4875" s="1"/>
      <c r="H4875" s="1" t="s">
        <v>9</v>
      </c>
    </row>
    <row r="4876" spans="1:8" x14ac:dyDescent="0.3">
      <c r="A4876" s="1">
        <v>374</v>
      </c>
      <c r="B4876" s="1" t="s">
        <v>6140</v>
      </c>
      <c r="C4876" s="1" t="s">
        <v>6615</v>
      </c>
      <c r="D4876" s="1" t="s">
        <v>9912</v>
      </c>
      <c r="E4876" s="1" t="s">
        <v>9913</v>
      </c>
      <c r="F4876" s="1" t="s">
        <v>346</v>
      </c>
      <c r="G4876" s="1"/>
      <c r="H4876" s="1" t="s">
        <v>9</v>
      </c>
    </row>
    <row r="4877" spans="1:8" x14ac:dyDescent="0.3">
      <c r="A4877" s="1">
        <v>375</v>
      </c>
      <c r="B4877" s="1" t="s">
        <v>5722</v>
      </c>
      <c r="C4877" s="1" t="s">
        <v>3478</v>
      </c>
      <c r="D4877" s="1" t="s">
        <v>9914</v>
      </c>
      <c r="E4877" s="1" t="s">
        <v>9915</v>
      </c>
      <c r="F4877" s="1" t="s">
        <v>346</v>
      </c>
      <c r="G4877" s="1"/>
      <c r="H4877" s="1" t="s">
        <v>9</v>
      </c>
    </row>
    <row r="4878" spans="1:8" x14ac:dyDescent="0.3">
      <c r="A4878" s="1">
        <v>376</v>
      </c>
      <c r="B4878" s="1" t="s">
        <v>6140</v>
      </c>
      <c r="C4878" s="1" t="s">
        <v>212</v>
      </c>
      <c r="D4878" s="1" t="s">
        <v>9916</v>
      </c>
      <c r="E4878" s="1" t="s">
        <v>9917</v>
      </c>
      <c r="F4878" s="1" t="s">
        <v>346</v>
      </c>
      <c r="G4878" s="1"/>
      <c r="H4878" s="1" t="s">
        <v>9</v>
      </c>
    </row>
    <row r="4879" spans="1:8" x14ac:dyDescent="0.3">
      <c r="A4879" s="1">
        <v>377</v>
      </c>
      <c r="B4879" s="1" t="s">
        <v>5722</v>
      </c>
      <c r="C4879" s="1" t="s">
        <v>4249</v>
      </c>
      <c r="D4879" s="1" t="s">
        <v>9918</v>
      </c>
      <c r="E4879" s="1" t="s">
        <v>9919</v>
      </c>
      <c r="F4879" s="1" t="s">
        <v>346</v>
      </c>
      <c r="G4879" s="1"/>
      <c r="H4879" s="1" t="s">
        <v>9</v>
      </c>
    </row>
    <row r="4880" spans="1:8" x14ac:dyDescent="0.3">
      <c r="A4880" s="1">
        <v>378</v>
      </c>
      <c r="B4880" s="1" t="s">
        <v>6140</v>
      </c>
      <c r="C4880" s="1" t="s">
        <v>1630</v>
      </c>
      <c r="D4880" s="1" t="s">
        <v>9920</v>
      </c>
      <c r="E4880" s="1" t="s">
        <v>9921</v>
      </c>
      <c r="F4880" s="1" t="s">
        <v>346</v>
      </c>
      <c r="G4880" s="1"/>
      <c r="H4880" s="1" t="s">
        <v>9</v>
      </c>
    </row>
    <row r="4881" spans="1:8" x14ac:dyDescent="0.3">
      <c r="A4881" s="1">
        <v>379</v>
      </c>
      <c r="B4881" s="1" t="s">
        <v>6140</v>
      </c>
      <c r="C4881" s="1" t="s">
        <v>130</v>
      </c>
      <c r="D4881" s="1" t="s">
        <v>9922</v>
      </c>
      <c r="E4881" s="1" t="s">
        <v>9923</v>
      </c>
      <c r="F4881" s="1" t="s">
        <v>346</v>
      </c>
      <c r="G4881" s="1">
        <v>20</v>
      </c>
      <c r="H4881" s="1" t="s">
        <v>9</v>
      </c>
    </row>
    <row r="4882" spans="1:8" x14ac:dyDescent="0.3">
      <c r="A4882" s="1">
        <v>380</v>
      </c>
      <c r="B4882" s="1" t="s">
        <v>6140</v>
      </c>
      <c r="C4882" s="1" t="s">
        <v>6615</v>
      </c>
      <c r="D4882" s="1" t="s">
        <v>9924</v>
      </c>
      <c r="E4882" s="1" t="s">
        <v>9925</v>
      </c>
      <c r="F4882" s="1" t="s">
        <v>346</v>
      </c>
      <c r="G4882" s="1"/>
      <c r="H4882" s="1" t="s">
        <v>9</v>
      </c>
    </row>
    <row r="4883" spans="1:8" x14ac:dyDescent="0.3">
      <c r="A4883" s="1">
        <v>381</v>
      </c>
      <c r="B4883" s="1" t="s">
        <v>5603</v>
      </c>
      <c r="C4883" s="1" t="s">
        <v>11</v>
      </c>
      <c r="D4883" s="1" t="s">
        <v>9926</v>
      </c>
      <c r="E4883" s="1" t="s">
        <v>9927</v>
      </c>
      <c r="F4883" s="1" t="s">
        <v>346</v>
      </c>
      <c r="G4883" s="1"/>
      <c r="H4883" s="1" t="s">
        <v>9</v>
      </c>
    </row>
    <row r="4884" spans="1:8" x14ac:dyDescent="0.3">
      <c r="A4884" s="1">
        <v>382</v>
      </c>
      <c r="B4884" s="1" t="s">
        <v>6140</v>
      </c>
      <c r="C4884" s="1" t="s">
        <v>3373</v>
      </c>
      <c r="D4884" s="1" t="s">
        <v>9928</v>
      </c>
      <c r="E4884" s="1" t="s">
        <v>9929</v>
      </c>
      <c r="F4884" s="1" t="s">
        <v>346</v>
      </c>
      <c r="G4884" s="1"/>
      <c r="H4884" s="1" t="s">
        <v>9</v>
      </c>
    </row>
    <row r="4885" spans="1:8" x14ac:dyDescent="0.3">
      <c r="A4885" s="1">
        <v>383</v>
      </c>
      <c r="B4885" s="1" t="s">
        <v>6140</v>
      </c>
      <c r="C4885" s="1" t="s">
        <v>6615</v>
      </c>
      <c r="D4885" s="1" t="s">
        <v>9930</v>
      </c>
      <c r="E4885" s="1" t="s">
        <v>9931</v>
      </c>
      <c r="F4885" s="1" t="s">
        <v>346</v>
      </c>
      <c r="G4885" s="1"/>
      <c r="H4885" s="1" t="s">
        <v>9</v>
      </c>
    </row>
    <row r="4886" spans="1:8" x14ac:dyDescent="0.3">
      <c r="A4886" s="1">
        <v>384</v>
      </c>
      <c r="B4886" s="1" t="s">
        <v>6140</v>
      </c>
      <c r="C4886" s="1" t="s">
        <v>130</v>
      </c>
      <c r="D4886" s="1" t="s">
        <v>9932</v>
      </c>
      <c r="E4886" s="1" t="s">
        <v>9933</v>
      </c>
      <c r="F4886" s="1" t="s">
        <v>346</v>
      </c>
      <c r="G4886" s="1">
        <v>20</v>
      </c>
      <c r="H4886" s="1" t="s">
        <v>9</v>
      </c>
    </row>
    <row r="4887" spans="1:8" x14ac:dyDescent="0.3">
      <c r="A4887" s="1">
        <v>385</v>
      </c>
      <c r="B4887" s="1" t="s">
        <v>60</v>
      </c>
      <c r="C4887" s="1" t="s">
        <v>61</v>
      </c>
      <c r="D4887" s="1" t="s">
        <v>9934</v>
      </c>
      <c r="E4887" s="1" t="s">
        <v>9935</v>
      </c>
      <c r="F4887" s="1" t="s">
        <v>346</v>
      </c>
      <c r="G4887" s="1"/>
      <c r="H4887" s="1" t="s">
        <v>9</v>
      </c>
    </row>
    <row r="4888" spans="1:8" x14ac:dyDescent="0.3">
      <c r="A4888" s="1">
        <v>386</v>
      </c>
      <c r="B4888" s="1" t="s">
        <v>6140</v>
      </c>
      <c r="C4888" s="1" t="s">
        <v>212</v>
      </c>
      <c r="D4888" s="1" t="s">
        <v>9936</v>
      </c>
      <c r="E4888" s="1" t="s">
        <v>9937</v>
      </c>
      <c r="F4888" s="1" t="s">
        <v>346</v>
      </c>
      <c r="G4888" s="1">
        <v>20</v>
      </c>
      <c r="H4888" s="1" t="s">
        <v>9</v>
      </c>
    </row>
    <row r="4889" spans="1:8" x14ac:dyDescent="0.3">
      <c r="A4889" s="1">
        <v>387</v>
      </c>
      <c r="B4889" s="1" t="s">
        <v>5722</v>
      </c>
      <c r="C4889" s="1" t="s">
        <v>3160</v>
      </c>
      <c r="D4889" s="1" t="s">
        <v>9938</v>
      </c>
      <c r="E4889" s="1" t="s">
        <v>9939</v>
      </c>
      <c r="F4889" s="1" t="s">
        <v>346</v>
      </c>
      <c r="G4889" s="1"/>
      <c r="H4889" s="1" t="s">
        <v>9</v>
      </c>
    </row>
    <row r="4890" spans="1:8" x14ac:dyDescent="0.3">
      <c r="A4890" s="1">
        <v>388</v>
      </c>
      <c r="B4890" s="1" t="s">
        <v>5722</v>
      </c>
      <c r="C4890" s="1" t="s">
        <v>8845</v>
      </c>
      <c r="D4890" s="1" t="s">
        <v>9940</v>
      </c>
      <c r="E4890" s="1" t="s">
        <v>9941</v>
      </c>
      <c r="F4890" s="1" t="s">
        <v>346</v>
      </c>
      <c r="G4890" s="1"/>
      <c r="H4890" s="1" t="s">
        <v>257</v>
      </c>
    </row>
    <row r="4891" spans="1:8" x14ac:dyDescent="0.3">
      <c r="A4891" s="1">
        <v>389</v>
      </c>
      <c r="B4891" s="1" t="s">
        <v>6140</v>
      </c>
      <c r="C4891" s="1" t="s">
        <v>3926</v>
      </c>
      <c r="D4891" s="1" t="s">
        <v>9942</v>
      </c>
      <c r="E4891" s="1" t="s">
        <v>9943</v>
      </c>
      <c r="F4891" s="1" t="s">
        <v>346</v>
      </c>
      <c r="G4891" s="1"/>
      <c r="H4891" s="1" t="s">
        <v>9</v>
      </c>
    </row>
    <row r="4892" spans="1:8" x14ac:dyDescent="0.3">
      <c r="A4892" s="1">
        <v>390</v>
      </c>
      <c r="B4892" s="1" t="s">
        <v>6140</v>
      </c>
      <c r="C4892" s="1" t="s">
        <v>6482</v>
      </c>
      <c r="D4892" s="1" t="s">
        <v>9944</v>
      </c>
      <c r="E4892" s="1" t="s">
        <v>9945</v>
      </c>
      <c r="F4892" s="1" t="s">
        <v>346</v>
      </c>
      <c r="G4892" s="1"/>
      <c r="H4892" s="1" t="s">
        <v>9</v>
      </c>
    </row>
    <row r="4893" spans="1:8" x14ac:dyDescent="0.3">
      <c r="A4893" s="1">
        <v>391</v>
      </c>
      <c r="B4893" s="1" t="s">
        <v>6140</v>
      </c>
      <c r="C4893" s="1" t="s">
        <v>130</v>
      </c>
      <c r="D4893" s="1" t="s">
        <v>9946</v>
      </c>
      <c r="E4893" s="1" t="s">
        <v>9947</v>
      </c>
      <c r="F4893" s="1" t="s">
        <v>346</v>
      </c>
      <c r="G4893" s="1"/>
      <c r="H4893" s="1" t="s">
        <v>9</v>
      </c>
    </row>
    <row r="4894" spans="1:8" x14ac:dyDescent="0.3">
      <c r="A4894" s="1">
        <v>392</v>
      </c>
      <c r="B4894" s="1" t="s">
        <v>6140</v>
      </c>
      <c r="C4894" s="1" t="s">
        <v>1561</v>
      </c>
      <c r="D4894" s="1" t="s">
        <v>9948</v>
      </c>
      <c r="E4894" s="1" t="s">
        <v>9949</v>
      </c>
      <c r="F4894" s="1" t="s">
        <v>346</v>
      </c>
      <c r="G4894" s="1"/>
      <c r="H4894" s="1" t="s">
        <v>9</v>
      </c>
    </row>
    <row r="4895" spans="1:8" x14ac:dyDescent="0.3">
      <c r="A4895" s="1">
        <v>393</v>
      </c>
      <c r="B4895" s="1" t="s">
        <v>3891</v>
      </c>
      <c r="C4895" s="1" t="s">
        <v>714</v>
      </c>
      <c r="D4895" s="1" t="s">
        <v>9950</v>
      </c>
      <c r="E4895" s="1" t="s">
        <v>9951</v>
      </c>
      <c r="F4895" s="1" t="s">
        <v>346</v>
      </c>
      <c r="G4895" s="1"/>
      <c r="H4895" s="1" t="s">
        <v>257</v>
      </c>
    </row>
    <row r="4896" spans="1:8" x14ac:dyDescent="0.3">
      <c r="A4896" s="1">
        <v>394</v>
      </c>
      <c r="B4896" s="1" t="s">
        <v>6140</v>
      </c>
      <c r="C4896" s="1" t="s">
        <v>3373</v>
      </c>
      <c r="D4896" s="1" t="s">
        <v>9952</v>
      </c>
      <c r="E4896" s="1" t="s">
        <v>9953</v>
      </c>
      <c r="F4896" s="1" t="s">
        <v>346</v>
      </c>
      <c r="G4896" s="1"/>
      <c r="H4896" s="1" t="s">
        <v>9</v>
      </c>
    </row>
    <row r="4897" spans="1:8" x14ac:dyDescent="0.3">
      <c r="A4897" s="1">
        <v>395</v>
      </c>
      <c r="B4897" s="1" t="s">
        <v>5556</v>
      </c>
      <c r="C4897" s="1" t="s">
        <v>4092</v>
      </c>
      <c r="D4897" s="1" t="s">
        <v>9954</v>
      </c>
      <c r="E4897" s="1" t="s">
        <v>9955</v>
      </c>
      <c r="F4897" s="1" t="s">
        <v>346</v>
      </c>
      <c r="G4897" s="1"/>
      <c r="H4897" s="1" t="s">
        <v>9</v>
      </c>
    </row>
    <row r="4898" spans="1:8" x14ac:dyDescent="0.3">
      <c r="A4898" s="1">
        <v>396</v>
      </c>
      <c r="B4898" s="1" t="s">
        <v>6140</v>
      </c>
      <c r="C4898" s="1" t="s">
        <v>130</v>
      </c>
      <c r="D4898" s="1" t="s">
        <v>9956</v>
      </c>
      <c r="E4898" s="1" t="s">
        <v>9957</v>
      </c>
      <c r="F4898" s="1" t="s">
        <v>346</v>
      </c>
      <c r="G4898" s="1"/>
      <c r="H4898" s="1" t="s">
        <v>9</v>
      </c>
    </row>
    <row r="4899" spans="1:8" x14ac:dyDescent="0.3">
      <c r="A4899" s="1">
        <v>397</v>
      </c>
      <c r="B4899" s="1" t="s">
        <v>6140</v>
      </c>
      <c r="C4899" s="1" t="s">
        <v>3373</v>
      </c>
      <c r="D4899" s="1" t="s">
        <v>9958</v>
      </c>
      <c r="E4899" s="1" t="s">
        <v>9959</v>
      </c>
      <c r="F4899" s="1" t="s">
        <v>346</v>
      </c>
      <c r="G4899" s="1"/>
      <c r="H4899" s="1" t="s">
        <v>9</v>
      </c>
    </row>
    <row r="4900" spans="1:8" x14ac:dyDescent="0.3">
      <c r="A4900" s="1">
        <v>398</v>
      </c>
      <c r="B4900" s="1" t="s">
        <v>6140</v>
      </c>
      <c r="C4900" s="1" t="s">
        <v>3373</v>
      </c>
      <c r="D4900" s="1" t="s">
        <v>9960</v>
      </c>
      <c r="E4900" s="1" t="s">
        <v>9961</v>
      </c>
      <c r="F4900" s="1" t="s">
        <v>346</v>
      </c>
      <c r="G4900" s="1"/>
      <c r="H4900" s="1" t="s">
        <v>9</v>
      </c>
    </row>
    <row r="4901" spans="1:8" x14ac:dyDescent="0.3">
      <c r="A4901" s="1">
        <v>399</v>
      </c>
      <c r="B4901" s="1" t="s">
        <v>6140</v>
      </c>
      <c r="C4901" s="1" t="s">
        <v>1630</v>
      </c>
      <c r="D4901" s="1" t="s">
        <v>9962</v>
      </c>
      <c r="E4901" s="1" t="s">
        <v>9963</v>
      </c>
      <c r="F4901" s="1" t="s">
        <v>346</v>
      </c>
      <c r="G4901" s="1"/>
      <c r="H4901" s="1" t="s">
        <v>9</v>
      </c>
    </row>
    <row r="4902" spans="1:8" x14ac:dyDescent="0.3">
      <c r="A4902" s="1">
        <v>400</v>
      </c>
      <c r="B4902" s="1" t="s">
        <v>6140</v>
      </c>
      <c r="C4902" s="1" t="s">
        <v>3373</v>
      </c>
      <c r="D4902" s="1" t="s">
        <v>9964</v>
      </c>
      <c r="E4902" s="1" t="s">
        <v>9965</v>
      </c>
      <c r="F4902" s="1" t="s">
        <v>346</v>
      </c>
      <c r="G4902" s="1"/>
      <c r="H4902" s="1" t="s">
        <v>9</v>
      </c>
    </row>
    <row r="4903" spans="1:8" x14ac:dyDescent="0.3">
      <c r="A4903" s="1">
        <v>401</v>
      </c>
      <c r="B4903" s="1" t="s">
        <v>5722</v>
      </c>
      <c r="C4903" s="1" t="s">
        <v>3160</v>
      </c>
      <c r="D4903" s="1" t="s">
        <v>9966</v>
      </c>
      <c r="E4903" s="1" t="s">
        <v>9967</v>
      </c>
      <c r="F4903" s="1" t="s">
        <v>346</v>
      </c>
      <c r="G4903" s="1"/>
      <c r="H4903" s="1" t="s">
        <v>9</v>
      </c>
    </row>
    <row r="4904" spans="1:8" x14ac:dyDescent="0.3">
      <c r="A4904" s="1">
        <v>402</v>
      </c>
      <c r="B4904" s="1" t="s">
        <v>5603</v>
      </c>
      <c r="C4904" s="1" t="s">
        <v>75</v>
      </c>
      <c r="D4904" s="1" t="s">
        <v>9968</v>
      </c>
      <c r="E4904" s="1" t="s">
        <v>9969</v>
      </c>
      <c r="F4904" s="1" t="s">
        <v>346</v>
      </c>
      <c r="G4904" s="1"/>
      <c r="H4904" s="1" t="s">
        <v>9</v>
      </c>
    </row>
    <row r="4905" spans="1:8" x14ac:dyDescent="0.3">
      <c r="A4905" s="1">
        <v>403</v>
      </c>
      <c r="B4905" s="1" t="s">
        <v>6140</v>
      </c>
      <c r="C4905" s="1" t="s">
        <v>212</v>
      </c>
      <c r="D4905" s="1" t="s">
        <v>9970</v>
      </c>
      <c r="E4905" s="1" t="s">
        <v>9971</v>
      </c>
      <c r="F4905" s="1" t="s">
        <v>346</v>
      </c>
      <c r="G4905" s="1"/>
      <c r="H4905" s="1" t="s">
        <v>9</v>
      </c>
    </row>
    <row r="4906" spans="1:8" x14ac:dyDescent="0.3">
      <c r="A4906" s="1">
        <v>404</v>
      </c>
      <c r="B4906" s="1" t="s">
        <v>6140</v>
      </c>
      <c r="C4906" s="1" t="s">
        <v>3373</v>
      </c>
      <c r="D4906" s="1" t="s">
        <v>9972</v>
      </c>
      <c r="E4906" s="1" t="s">
        <v>9973</v>
      </c>
      <c r="F4906" s="1" t="s">
        <v>346</v>
      </c>
      <c r="G4906" s="1"/>
      <c r="H4906" s="1" t="s">
        <v>9</v>
      </c>
    </row>
    <row r="4907" spans="1:8" x14ac:dyDescent="0.3">
      <c r="A4907" s="1">
        <v>405</v>
      </c>
      <c r="B4907" s="1" t="s">
        <v>6140</v>
      </c>
      <c r="C4907" s="1" t="s">
        <v>212</v>
      </c>
      <c r="D4907" s="1" t="s">
        <v>9974</v>
      </c>
      <c r="E4907" s="1" t="s">
        <v>9975</v>
      </c>
      <c r="F4907" s="1" t="s">
        <v>346</v>
      </c>
      <c r="G4907" s="1"/>
      <c r="H4907" s="1" t="s">
        <v>9</v>
      </c>
    </row>
    <row r="4908" spans="1:8" x14ac:dyDescent="0.3">
      <c r="A4908" s="1">
        <v>406</v>
      </c>
      <c r="B4908" s="1" t="s">
        <v>6140</v>
      </c>
      <c r="C4908" s="1" t="s">
        <v>6615</v>
      </c>
      <c r="D4908" s="1" t="s">
        <v>9976</v>
      </c>
      <c r="E4908" s="1" t="s">
        <v>9977</v>
      </c>
      <c r="F4908" s="1" t="s">
        <v>346</v>
      </c>
      <c r="G4908" s="1"/>
      <c r="H4908" s="1" t="s">
        <v>9</v>
      </c>
    </row>
    <row r="4909" spans="1:8" x14ac:dyDescent="0.3">
      <c r="A4909" s="1">
        <v>407</v>
      </c>
      <c r="B4909" s="1" t="s">
        <v>6140</v>
      </c>
      <c r="C4909" s="1" t="s">
        <v>565</v>
      </c>
      <c r="D4909" s="1" t="s">
        <v>9978</v>
      </c>
      <c r="E4909" s="1" t="s">
        <v>9979</v>
      </c>
      <c r="F4909" s="1" t="s">
        <v>346</v>
      </c>
      <c r="G4909" s="1"/>
      <c r="H4909" s="1" t="s">
        <v>9</v>
      </c>
    </row>
    <row r="4910" spans="1:8" x14ac:dyDescent="0.3">
      <c r="A4910" s="1">
        <v>408</v>
      </c>
      <c r="B4910" s="1" t="s">
        <v>6140</v>
      </c>
      <c r="C4910" s="1" t="s">
        <v>130</v>
      </c>
      <c r="D4910" s="1" t="s">
        <v>9980</v>
      </c>
      <c r="E4910" s="1" t="s">
        <v>9981</v>
      </c>
      <c r="F4910" s="1" t="s">
        <v>346</v>
      </c>
      <c r="G4910" s="1"/>
      <c r="H4910" s="1" t="s">
        <v>9</v>
      </c>
    </row>
    <row r="4911" spans="1:8" x14ac:dyDescent="0.3">
      <c r="A4911" s="1">
        <v>409</v>
      </c>
      <c r="B4911" s="1" t="s">
        <v>6140</v>
      </c>
      <c r="C4911" s="1" t="s">
        <v>3373</v>
      </c>
      <c r="D4911" s="1" t="s">
        <v>9982</v>
      </c>
      <c r="E4911" s="1" t="s">
        <v>9983</v>
      </c>
      <c r="F4911" s="1" t="s">
        <v>346</v>
      </c>
      <c r="G4911" s="1"/>
      <c r="H4911" s="1" t="s">
        <v>257</v>
      </c>
    </row>
    <row r="4912" spans="1:8" x14ac:dyDescent="0.3">
      <c r="A4912" s="1">
        <v>410</v>
      </c>
      <c r="B4912" s="1" t="s">
        <v>6140</v>
      </c>
      <c r="C4912" s="1" t="s">
        <v>212</v>
      </c>
      <c r="D4912" s="1" t="s">
        <v>9984</v>
      </c>
      <c r="E4912" s="1" t="s">
        <v>9985</v>
      </c>
      <c r="F4912" s="1" t="s">
        <v>346</v>
      </c>
      <c r="G4912" s="1"/>
      <c r="H4912" s="1" t="s">
        <v>9</v>
      </c>
    </row>
    <row r="4913" spans="1:8" x14ac:dyDescent="0.3">
      <c r="A4913" s="1">
        <v>411</v>
      </c>
      <c r="B4913" s="1" t="s">
        <v>6140</v>
      </c>
      <c r="C4913" s="1" t="s">
        <v>130</v>
      </c>
      <c r="D4913" s="1" t="s">
        <v>9986</v>
      </c>
      <c r="E4913" s="1" t="s">
        <v>9987</v>
      </c>
      <c r="F4913" s="1" t="s">
        <v>346</v>
      </c>
      <c r="G4913" s="1"/>
      <c r="H4913" s="1" t="s">
        <v>9</v>
      </c>
    </row>
    <row r="4914" spans="1:8" x14ac:dyDescent="0.3">
      <c r="A4914" s="1">
        <v>412</v>
      </c>
      <c r="B4914" s="1" t="s">
        <v>14</v>
      </c>
      <c r="C4914" s="1" t="s">
        <v>5301</v>
      </c>
      <c r="D4914" s="1" t="s">
        <v>9988</v>
      </c>
      <c r="E4914" s="1" t="s">
        <v>9989</v>
      </c>
      <c r="F4914" s="1" t="s">
        <v>346</v>
      </c>
      <c r="G4914" s="1"/>
      <c r="H4914" s="1" t="s">
        <v>9</v>
      </c>
    </row>
    <row r="4915" spans="1:8" x14ac:dyDescent="0.3">
      <c r="A4915" s="1">
        <v>413</v>
      </c>
      <c r="B4915" s="1" t="s">
        <v>5603</v>
      </c>
      <c r="C4915" s="1" t="s">
        <v>11</v>
      </c>
      <c r="D4915" s="1" t="s">
        <v>9990</v>
      </c>
      <c r="E4915" s="1" t="s">
        <v>9991</v>
      </c>
      <c r="F4915" s="1" t="s">
        <v>346</v>
      </c>
      <c r="G4915" s="1"/>
      <c r="H4915" s="1" t="s">
        <v>9</v>
      </c>
    </row>
    <row r="4916" spans="1:8" x14ac:dyDescent="0.3">
      <c r="A4916" s="1">
        <v>414</v>
      </c>
      <c r="B4916" s="1" t="s">
        <v>5722</v>
      </c>
      <c r="C4916" s="1" t="s">
        <v>3478</v>
      </c>
      <c r="D4916" s="1" t="s">
        <v>9992</v>
      </c>
      <c r="E4916" s="1" t="s">
        <v>9993</v>
      </c>
      <c r="F4916" s="1" t="s">
        <v>346</v>
      </c>
      <c r="G4916" s="1"/>
      <c r="H4916" s="1" t="s">
        <v>9</v>
      </c>
    </row>
    <row r="4917" spans="1:8" x14ac:dyDescent="0.3">
      <c r="A4917" s="1">
        <v>415</v>
      </c>
      <c r="B4917" s="1" t="s">
        <v>6140</v>
      </c>
      <c r="C4917" s="1" t="s">
        <v>6795</v>
      </c>
      <c r="D4917" s="1" t="s">
        <v>9994</v>
      </c>
      <c r="E4917" s="1" t="s">
        <v>9995</v>
      </c>
      <c r="F4917" s="1" t="s">
        <v>346</v>
      </c>
      <c r="G4917" s="1"/>
      <c r="H4917" s="1" t="s">
        <v>9</v>
      </c>
    </row>
    <row r="4918" spans="1:8" x14ac:dyDescent="0.3">
      <c r="A4918" s="1">
        <v>416</v>
      </c>
      <c r="B4918" s="1" t="s">
        <v>6140</v>
      </c>
      <c r="C4918" s="1" t="s">
        <v>3373</v>
      </c>
      <c r="D4918" s="1" t="s">
        <v>9996</v>
      </c>
      <c r="E4918" s="1" t="s">
        <v>9997</v>
      </c>
      <c r="F4918" s="1" t="s">
        <v>346</v>
      </c>
      <c r="G4918" s="1"/>
      <c r="H4918" s="1" t="s">
        <v>9</v>
      </c>
    </row>
    <row r="4919" spans="1:8" x14ac:dyDescent="0.3">
      <c r="A4919" s="1">
        <v>417</v>
      </c>
      <c r="B4919" s="1" t="s">
        <v>5722</v>
      </c>
      <c r="C4919" s="1" t="s">
        <v>5723</v>
      </c>
      <c r="D4919" s="1" t="s">
        <v>9998</v>
      </c>
      <c r="E4919" s="1" t="s">
        <v>9999</v>
      </c>
      <c r="F4919" s="1" t="s">
        <v>346</v>
      </c>
      <c r="G4919" s="1"/>
      <c r="H4919" s="1" t="s">
        <v>9</v>
      </c>
    </row>
    <row r="4920" spans="1:8" x14ac:dyDescent="0.3">
      <c r="A4920" s="1">
        <v>418</v>
      </c>
      <c r="B4920" s="1" t="s">
        <v>5603</v>
      </c>
      <c r="C4920" s="1" t="s">
        <v>27</v>
      </c>
      <c r="D4920" s="1" t="s">
        <v>10000</v>
      </c>
      <c r="E4920" s="1" t="s">
        <v>10001</v>
      </c>
      <c r="F4920" s="1" t="s">
        <v>346</v>
      </c>
      <c r="G4920" s="1"/>
      <c r="H4920" s="1" t="s">
        <v>9</v>
      </c>
    </row>
    <row r="4921" spans="1:8" x14ac:dyDescent="0.3">
      <c r="A4921" s="1">
        <v>419</v>
      </c>
      <c r="B4921" s="1" t="s">
        <v>6140</v>
      </c>
      <c r="C4921" s="1" t="s">
        <v>212</v>
      </c>
      <c r="D4921" s="1" t="s">
        <v>10002</v>
      </c>
      <c r="E4921" s="1" t="s">
        <v>10003</v>
      </c>
      <c r="F4921" s="1" t="s">
        <v>346</v>
      </c>
      <c r="G4921" s="1"/>
      <c r="H4921" s="1" t="s">
        <v>9</v>
      </c>
    </row>
    <row r="4922" spans="1:8" x14ac:dyDescent="0.3">
      <c r="A4922" s="1">
        <v>420</v>
      </c>
      <c r="B4922" s="1" t="s">
        <v>6140</v>
      </c>
      <c r="C4922" s="1" t="s">
        <v>3373</v>
      </c>
      <c r="D4922" s="1" t="s">
        <v>10004</v>
      </c>
      <c r="E4922" s="1" t="s">
        <v>10005</v>
      </c>
      <c r="F4922" s="1" t="s">
        <v>346</v>
      </c>
      <c r="G4922" s="1"/>
      <c r="H4922" s="1" t="s">
        <v>9</v>
      </c>
    </row>
    <row r="4923" spans="1:8" x14ac:dyDescent="0.3">
      <c r="A4923" s="1">
        <v>421</v>
      </c>
      <c r="B4923" s="1" t="s">
        <v>14</v>
      </c>
      <c r="C4923" s="1" t="s">
        <v>5301</v>
      </c>
      <c r="D4923" s="1" t="s">
        <v>10006</v>
      </c>
      <c r="E4923" s="1" t="s">
        <v>10007</v>
      </c>
      <c r="F4923" s="1" t="s">
        <v>346</v>
      </c>
      <c r="G4923" s="1"/>
      <c r="H4923" s="1" t="s">
        <v>9</v>
      </c>
    </row>
    <row r="4924" spans="1:8" x14ac:dyDescent="0.3">
      <c r="A4924" s="1">
        <v>422</v>
      </c>
      <c r="B4924" s="1" t="s">
        <v>6140</v>
      </c>
      <c r="C4924" s="1" t="s">
        <v>212</v>
      </c>
      <c r="D4924" s="1" t="s">
        <v>10008</v>
      </c>
      <c r="E4924" s="1" t="s">
        <v>10009</v>
      </c>
      <c r="F4924" s="1" t="s">
        <v>346</v>
      </c>
      <c r="G4924" s="1">
        <v>20</v>
      </c>
      <c r="H4924" s="1" t="s">
        <v>9</v>
      </c>
    </row>
    <row r="4925" spans="1:8" x14ac:dyDescent="0.3">
      <c r="A4925" s="1">
        <v>423</v>
      </c>
      <c r="B4925" s="1" t="s">
        <v>6140</v>
      </c>
      <c r="C4925" s="1" t="s">
        <v>3373</v>
      </c>
      <c r="D4925" s="1" t="s">
        <v>10010</v>
      </c>
      <c r="E4925" s="1" t="s">
        <v>10011</v>
      </c>
      <c r="F4925" s="1" t="s">
        <v>346</v>
      </c>
      <c r="G4925" s="1"/>
      <c r="H4925" s="1" t="s">
        <v>9</v>
      </c>
    </row>
    <row r="4926" spans="1:8" x14ac:dyDescent="0.3">
      <c r="A4926" s="1">
        <v>424</v>
      </c>
      <c r="B4926" s="1" t="s">
        <v>6140</v>
      </c>
      <c r="C4926" s="1" t="s">
        <v>130</v>
      </c>
      <c r="D4926" s="1" t="s">
        <v>10012</v>
      </c>
      <c r="E4926" s="1" t="s">
        <v>10013</v>
      </c>
      <c r="F4926" s="1" t="s">
        <v>346</v>
      </c>
      <c r="G4926" s="1"/>
      <c r="H4926" s="1" t="s">
        <v>9</v>
      </c>
    </row>
    <row r="4927" spans="1:8" x14ac:dyDescent="0.3">
      <c r="A4927" s="1">
        <v>425</v>
      </c>
      <c r="B4927" s="1" t="s">
        <v>5722</v>
      </c>
      <c r="C4927" s="1" t="s">
        <v>3160</v>
      </c>
      <c r="D4927" s="1" t="s">
        <v>10014</v>
      </c>
      <c r="E4927" s="1" t="s">
        <v>10015</v>
      </c>
      <c r="F4927" s="1" t="s">
        <v>346</v>
      </c>
      <c r="G4927" s="1"/>
      <c r="H4927" s="1" t="s">
        <v>9</v>
      </c>
    </row>
    <row r="4928" spans="1:8" x14ac:dyDescent="0.3">
      <c r="A4928" s="1">
        <v>426</v>
      </c>
      <c r="B4928" s="1" t="s">
        <v>6140</v>
      </c>
      <c r="C4928" s="1" t="s">
        <v>1630</v>
      </c>
      <c r="D4928" s="1" t="s">
        <v>10016</v>
      </c>
      <c r="E4928" s="1" t="s">
        <v>10017</v>
      </c>
      <c r="F4928" s="1" t="s">
        <v>346</v>
      </c>
      <c r="G4928" s="1">
        <v>20</v>
      </c>
      <c r="H4928" s="1" t="s">
        <v>9</v>
      </c>
    </row>
    <row r="4929" spans="1:8" x14ac:dyDescent="0.3">
      <c r="A4929" s="1">
        <v>427</v>
      </c>
      <c r="B4929" s="1" t="s">
        <v>6140</v>
      </c>
      <c r="C4929" s="1" t="s">
        <v>212</v>
      </c>
      <c r="D4929" s="1" t="s">
        <v>10018</v>
      </c>
      <c r="E4929" s="1" t="s">
        <v>10019</v>
      </c>
      <c r="F4929" s="1" t="s">
        <v>346</v>
      </c>
      <c r="G4929" s="1"/>
      <c r="H4929" s="1" t="s">
        <v>9</v>
      </c>
    </row>
    <row r="4930" spans="1:8" x14ac:dyDescent="0.3">
      <c r="A4930" s="1">
        <v>428</v>
      </c>
      <c r="B4930" s="1" t="s">
        <v>6140</v>
      </c>
      <c r="C4930" s="1" t="s">
        <v>212</v>
      </c>
      <c r="D4930" s="1" t="s">
        <v>10020</v>
      </c>
      <c r="E4930" s="1" t="s">
        <v>10021</v>
      </c>
      <c r="F4930" s="1" t="s">
        <v>346</v>
      </c>
      <c r="G4930" s="1"/>
      <c r="H4930" s="1" t="s">
        <v>9</v>
      </c>
    </row>
    <row r="4931" spans="1:8" x14ac:dyDescent="0.3">
      <c r="A4931" s="1">
        <v>429</v>
      </c>
      <c r="B4931" s="1" t="s">
        <v>6140</v>
      </c>
      <c r="C4931" s="1" t="s">
        <v>3373</v>
      </c>
      <c r="D4931" s="1" t="s">
        <v>10022</v>
      </c>
      <c r="E4931" s="1" t="s">
        <v>10023</v>
      </c>
      <c r="F4931" s="1" t="s">
        <v>346</v>
      </c>
      <c r="G4931" s="1"/>
      <c r="H4931" s="1" t="s">
        <v>9</v>
      </c>
    </row>
    <row r="4932" spans="1:8" x14ac:dyDescent="0.3">
      <c r="A4932" s="1">
        <v>430</v>
      </c>
      <c r="B4932" s="1" t="s">
        <v>6140</v>
      </c>
      <c r="C4932" s="1" t="s">
        <v>3926</v>
      </c>
      <c r="D4932" s="1" t="s">
        <v>10024</v>
      </c>
      <c r="E4932" s="1" t="s">
        <v>10025</v>
      </c>
      <c r="F4932" s="1" t="s">
        <v>346</v>
      </c>
      <c r="G4932" s="1"/>
      <c r="H4932" s="1" t="s">
        <v>9</v>
      </c>
    </row>
    <row r="4933" spans="1:8" x14ac:dyDescent="0.3">
      <c r="A4933" s="1">
        <v>431</v>
      </c>
      <c r="B4933" s="1" t="s">
        <v>6140</v>
      </c>
      <c r="C4933" s="1" t="s">
        <v>6615</v>
      </c>
      <c r="D4933" s="1" t="s">
        <v>10026</v>
      </c>
      <c r="E4933" s="1" t="s">
        <v>10027</v>
      </c>
      <c r="F4933" s="1" t="s">
        <v>346</v>
      </c>
      <c r="G4933" s="1"/>
      <c r="H4933" s="1" t="s">
        <v>9</v>
      </c>
    </row>
    <row r="4934" spans="1:8" x14ac:dyDescent="0.3">
      <c r="A4934" s="1">
        <v>432</v>
      </c>
      <c r="B4934" s="1" t="s">
        <v>5722</v>
      </c>
      <c r="C4934" s="1" t="s">
        <v>3160</v>
      </c>
      <c r="D4934" s="1" t="s">
        <v>10028</v>
      </c>
      <c r="E4934" s="1" t="s">
        <v>10029</v>
      </c>
      <c r="F4934" s="1" t="s">
        <v>346</v>
      </c>
      <c r="G4934" s="1"/>
      <c r="H4934" s="1" t="s">
        <v>9</v>
      </c>
    </row>
    <row r="4935" spans="1:8" x14ac:dyDescent="0.3">
      <c r="A4935" s="1">
        <v>433</v>
      </c>
      <c r="B4935" s="1" t="s">
        <v>6140</v>
      </c>
      <c r="C4935" s="1" t="s">
        <v>4200</v>
      </c>
      <c r="D4935" s="1" t="s">
        <v>10030</v>
      </c>
      <c r="E4935" s="1" t="s">
        <v>10031</v>
      </c>
      <c r="F4935" s="1" t="s">
        <v>346</v>
      </c>
      <c r="G4935" s="1"/>
      <c r="H4935" s="1" t="s">
        <v>257</v>
      </c>
    </row>
    <row r="4936" spans="1:8" x14ac:dyDescent="0.3">
      <c r="A4936" s="1">
        <v>434</v>
      </c>
      <c r="B4936" s="1" t="s">
        <v>5722</v>
      </c>
      <c r="C4936" s="1" t="s">
        <v>5723</v>
      </c>
      <c r="D4936" s="1" t="s">
        <v>10032</v>
      </c>
      <c r="E4936" s="1" t="s">
        <v>10033</v>
      </c>
      <c r="F4936" s="1" t="s">
        <v>346</v>
      </c>
      <c r="G4936" s="1"/>
      <c r="H4936" s="1" t="s">
        <v>9</v>
      </c>
    </row>
    <row r="4937" spans="1:8" x14ac:dyDescent="0.3">
      <c r="A4937" s="1">
        <v>435</v>
      </c>
      <c r="B4937" s="1" t="s">
        <v>5722</v>
      </c>
      <c r="C4937" s="1" t="s">
        <v>4249</v>
      </c>
      <c r="D4937" s="1" t="s">
        <v>10034</v>
      </c>
      <c r="E4937" s="1" t="s">
        <v>10035</v>
      </c>
      <c r="F4937" s="1" t="s">
        <v>346</v>
      </c>
      <c r="G4937" s="1"/>
      <c r="H4937" s="1" t="s">
        <v>9</v>
      </c>
    </row>
    <row r="4938" spans="1:8" x14ac:dyDescent="0.3">
      <c r="A4938" s="1">
        <v>436</v>
      </c>
      <c r="B4938" s="1" t="s">
        <v>6140</v>
      </c>
      <c r="C4938" s="1" t="s">
        <v>565</v>
      </c>
      <c r="D4938" s="1" t="s">
        <v>10036</v>
      </c>
      <c r="E4938" s="1" t="s">
        <v>10037</v>
      </c>
      <c r="F4938" s="1" t="s">
        <v>346</v>
      </c>
      <c r="G4938" s="1"/>
      <c r="H4938" s="1" t="s">
        <v>9</v>
      </c>
    </row>
    <row r="4939" spans="1:8" x14ac:dyDescent="0.3">
      <c r="A4939" s="1">
        <v>437</v>
      </c>
      <c r="B4939" s="1" t="s">
        <v>5722</v>
      </c>
      <c r="C4939" s="1" t="s">
        <v>114</v>
      </c>
      <c r="D4939" s="1" t="s">
        <v>10038</v>
      </c>
      <c r="E4939" s="1" t="s">
        <v>10039</v>
      </c>
      <c r="F4939" s="1" t="s">
        <v>346</v>
      </c>
      <c r="G4939" s="1"/>
      <c r="H4939" s="1" t="s">
        <v>9</v>
      </c>
    </row>
    <row r="4940" spans="1:8" x14ac:dyDescent="0.3">
      <c r="A4940" s="1">
        <v>438</v>
      </c>
      <c r="B4940" s="1" t="s">
        <v>6140</v>
      </c>
      <c r="C4940" s="1" t="s">
        <v>130</v>
      </c>
      <c r="D4940" s="1" t="s">
        <v>10040</v>
      </c>
      <c r="E4940" s="1" t="s">
        <v>10041</v>
      </c>
      <c r="F4940" s="1" t="s">
        <v>346</v>
      </c>
      <c r="G4940" s="1"/>
      <c r="H4940" s="1" t="s">
        <v>9</v>
      </c>
    </row>
    <row r="4941" spans="1:8" x14ac:dyDescent="0.3">
      <c r="A4941" s="1">
        <v>439</v>
      </c>
      <c r="B4941" s="1" t="s">
        <v>6140</v>
      </c>
      <c r="C4941" s="1" t="s">
        <v>3373</v>
      </c>
      <c r="D4941" s="1" t="s">
        <v>10042</v>
      </c>
      <c r="E4941" s="1" t="s">
        <v>10043</v>
      </c>
      <c r="F4941" s="1" t="s">
        <v>346</v>
      </c>
      <c r="G4941" s="1"/>
      <c r="H4941" s="1" t="s">
        <v>9</v>
      </c>
    </row>
    <row r="4942" spans="1:8" x14ac:dyDescent="0.3">
      <c r="A4942" s="1">
        <v>440</v>
      </c>
      <c r="B4942" s="1" t="s">
        <v>6140</v>
      </c>
      <c r="C4942" s="1" t="s">
        <v>1630</v>
      </c>
      <c r="D4942" s="1" t="s">
        <v>10044</v>
      </c>
      <c r="E4942" s="1" t="s">
        <v>10045</v>
      </c>
      <c r="F4942" s="1" t="s">
        <v>346</v>
      </c>
      <c r="G4942" s="1">
        <v>20</v>
      </c>
      <c r="H4942" s="1" t="s">
        <v>9</v>
      </c>
    </row>
    <row r="4943" spans="1:8" x14ac:dyDescent="0.3">
      <c r="A4943" s="1">
        <v>441</v>
      </c>
      <c r="B4943" s="1" t="s">
        <v>10046</v>
      </c>
      <c r="C4943" s="1" t="s">
        <v>10047</v>
      </c>
      <c r="D4943" s="1" t="s">
        <v>10048</v>
      </c>
      <c r="E4943" s="1" t="s">
        <v>10049</v>
      </c>
      <c r="F4943" s="1" t="s">
        <v>346</v>
      </c>
      <c r="G4943" s="1"/>
      <c r="H4943" s="1" t="s">
        <v>9</v>
      </c>
    </row>
    <row r="4944" spans="1:8" x14ac:dyDescent="0.3">
      <c r="A4944" s="1">
        <v>442</v>
      </c>
      <c r="B4944" s="1" t="s">
        <v>5556</v>
      </c>
      <c r="C4944" s="1" t="s">
        <v>4092</v>
      </c>
      <c r="D4944" s="1" t="s">
        <v>10050</v>
      </c>
      <c r="E4944" s="1" t="s">
        <v>10051</v>
      </c>
      <c r="F4944" s="1" t="s">
        <v>346</v>
      </c>
      <c r="G4944" s="1"/>
      <c r="H4944" s="1" t="s">
        <v>9</v>
      </c>
    </row>
    <row r="4945" spans="1:8" x14ac:dyDescent="0.3">
      <c r="A4945" s="1">
        <v>443</v>
      </c>
      <c r="B4945" s="1" t="s">
        <v>6140</v>
      </c>
      <c r="C4945" s="1" t="s">
        <v>212</v>
      </c>
      <c r="D4945" s="1" t="s">
        <v>10052</v>
      </c>
      <c r="E4945" s="1" t="s">
        <v>10053</v>
      </c>
      <c r="F4945" s="1" t="s">
        <v>346</v>
      </c>
      <c r="G4945" s="1">
        <v>20</v>
      </c>
      <c r="H4945" s="1" t="s">
        <v>9</v>
      </c>
    </row>
    <row r="4946" spans="1:8" x14ac:dyDescent="0.3">
      <c r="A4946" s="1">
        <v>444</v>
      </c>
      <c r="B4946" s="1" t="s">
        <v>6140</v>
      </c>
      <c r="C4946" s="1" t="s">
        <v>3373</v>
      </c>
      <c r="D4946" s="1" t="s">
        <v>10054</v>
      </c>
      <c r="E4946" s="1" t="s">
        <v>10055</v>
      </c>
      <c r="F4946" s="1" t="s">
        <v>346</v>
      </c>
      <c r="G4946" s="1"/>
      <c r="H4946" s="1" t="s">
        <v>9</v>
      </c>
    </row>
    <row r="4947" spans="1:8" x14ac:dyDescent="0.3">
      <c r="A4947" s="1">
        <v>445</v>
      </c>
      <c r="B4947" s="1" t="s">
        <v>6140</v>
      </c>
      <c r="C4947" s="1" t="s">
        <v>6615</v>
      </c>
      <c r="D4947" s="1" t="s">
        <v>10056</v>
      </c>
      <c r="E4947" s="1" t="s">
        <v>10057</v>
      </c>
      <c r="F4947" s="1" t="s">
        <v>346</v>
      </c>
      <c r="G4947" s="1"/>
      <c r="H4947" s="1" t="s">
        <v>9</v>
      </c>
    </row>
    <row r="4948" spans="1:8" x14ac:dyDescent="0.3">
      <c r="A4948" s="1">
        <v>446</v>
      </c>
      <c r="B4948" s="1" t="s">
        <v>6140</v>
      </c>
      <c r="C4948" s="1" t="s">
        <v>6615</v>
      </c>
      <c r="D4948" s="1" t="s">
        <v>10058</v>
      </c>
      <c r="E4948" s="1" t="s">
        <v>10059</v>
      </c>
      <c r="F4948" s="1" t="s">
        <v>346</v>
      </c>
      <c r="G4948" s="1"/>
      <c r="H4948" s="1" t="s">
        <v>9</v>
      </c>
    </row>
    <row r="4949" spans="1:8" x14ac:dyDescent="0.3">
      <c r="A4949" s="1">
        <v>447</v>
      </c>
      <c r="B4949" s="1" t="s">
        <v>6140</v>
      </c>
      <c r="C4949" s="1" t="s">
        <v>3373</v>
      </c>
      <c r="D4949" s="1" t="s">
        <v>10060</v>
      </c>
      <c r="E4949" s="1" t="s">
        <v>10061</v>
      </c>
      <c r="F4949" s="1" t="s">
        <v>346</v>
      </c>
      <c r="G4949" s="1"/>
      <c r="H4949" s="1" t="s">
        <v>9</v>
      </c>
    </row>
    <row r="4950" spans="1:8" x14ac:dyDescent="0.3">
      <c r="A4950" s="1">
        <v>448</v>
      </c>
      <c r="B4950" s="1" t="s">
        <v>6140</v>
      </c>
      <c r="C4950" s="1" t="s">
        <v>130</v>
      </c>
      <c r="D4950" s="1" t="s">
        <v>10062</v>
      </c>
      <c r="E4950" s="1" t="s">
        <v>10063</v>
      </c>
      <c r="F4950" s="1" t="s">
        <v>346</v>
      </c>
      <c r="G4950" s="1"/>
      <c r="H4950" s="1" t="s">
        <v>9</v>
      </c>
    </row>
    <row r="4951" spans="1:8" x14ac:dyDescent="0.3">
      <c r="A4951" s="1">
        <v>449</v>
      </c>
      <c r="B4951" s="1" t="s">
        <v>6140</v>
      </c>
      <c r="C4951" s="1" t="s">
        <v>212</v>
      </c>
      <c r="D4951" s="1" t="s">
        <v>10064</v>
      </c>
      <c r="E4951" s="1" t="s">
        <v>10065</v>
      </c>
      <c r="F4951" s="1" t="s">
        <v>346</v>
      </c>
      <c r="G4951" s="1">
        <v>20</v>
      </c>
      <c r="H4951" s="1" t="s">
        <v>9</v>
      </c>
    </row>
    <row r="4952" spans="1:8" x14ac:dyDescent="0.3">
      <c r="A4952" s="1">
        <v>450</v>
      </c>
      <c r="B4952" s="1" t="s">
        <v>5603</v>
      </c>
      <c r="C4952" s="1" t="s">
        <v>75</v>
      </c>
      <c r="D4952" s="1" t="s">
        <v>10066</v>
      </c>
      <c r="E4952" s="1" t="s">
        <v>10067</v>
      </c>
      <c r="F4952" s="1" t="s">
        <v>346</v>
      </c>
      <c r="G4952" s="1"/>
      <c r="H4952" s="1" t="s">
        <v>9</v>
      </c>
    </row>
    <row r="4953" spans="1:8" x14ac:dyDescent="0.3">
      <c r="A4953" s="1">
        <v>451</v>
      </c>
      <c r="B4953" s="1" t="s">
        <v>60</v>
      </c>
      <c r="C4953" s="1" t="s">
        <v>61</v>
      </c>
      <c r="D4953" s="1" t="s">
        <v>10068</v>
      </c>
      <c r="E4953" s="1" t="s">
        <v>10069</v>
      </c>
      <c r="F4953" s="1" t="s">
        <v>346</v>
      </c>
      <c r="G4953" s="1"/>
      <c r="H4953" s="1" t="s">
        <v>9</v>
      </c>
    </row>
    <row r="4954" spans="1:8" x14ac:dyDescent="0.3">
      <c r="A4954" s="1">
        <v>452</v>
      </c>
      <c r="B4954" s="1" t="s">
        <v>6140</v>
      </c>
      <c r="C4954" s="1" t="s">
        <v>6615</v>
      </c>
      <c r="D4954" s="1" t="s">
        <v>10070</v>
      </c>
      <c r="E4954" s="1" t="s">
        <v>10071</v>
      </c>
      <c r="F4954" s="1" t="s">
        <v>346</v>
      </c>
      <c r="G4954" s="1"/>
      <c r="H4954" s="1" t="s">
        <v>9</v>
      </c>
    </row>
    <row r="4955" spans="1:8" x14ac:dyDescent="0.3">
      <c r="A4955" s="1">
        <v>453</v>
      </c>
      <c r="B4955" s="1" t="s">
        <v>6140</v>
      </c>
      <c r="C4955" s="1" t="s">
        <v>212</v>
      </c>
      <c r="D4955" s="1" t="s">
        <v>10072</v>
      </c>
      <c r="E4955" s="1" t="s">
        <v>10073</v>
      </c>
      <c r="F4955" s="1" t="s">
        <v>346</v>
      </c>
      <c r="G4955" s="1">
        <v>20</v>
      </c>
      <c r="H4955" s="1" t="s">
        <v>9</v>
      </c>
    </row>
    <row r="4956" spans="1:8" x14ac:dyDescent="0.3">
      <c r="A4956" s="1">
        <v>454</v>
      </c>
      <c r="B4956" s="1" t="s">
        <v>6140</v>
      </c>
      <c r="C4956" s="1" t="s">
        <v>6615</v>
      </c>
      <c r="D4956" s="1" t="s">
        <v>10074</v>
      </c>
      <c r="E4956" s="1" t="s">
        <v>10075</v>
      </c>
      <c r="F4956" s="1" t="s">
        <v>346</v>
      </c>
      <c r="G4956" s="1"/>
      <c r="H4956" s="1" t="s">
        <v>9</v>
      </c>
    </row>
    <row r="4957" spans="1:8" x14ac:dyDescent="0.3">
      <c r="A4957" s="1">
        <v>455</v>
      </c>
      <c r="B4957" s="1" t="s">
        <v>6140</v>
      </c>
      <c r="C4957" s="1" t="s">
        <v>6615</v>
      </c>
      <c r="D4957" s="1" t="s">
        <v>10076</v>
      </c>
      <c r="E4957" s="1" t="s">
        <v>10077</v>
      </c>
      <c r="F4957" s="1" t="s">
        <v>346</v>
      </c>
      <c r="G4957" s="1"/>
      <c r="H4957" s="1" t="s">
        <v>9</v>
      </c>
    </row>
    <row r="4958" spans="1:8" x14ac:dyDescent="0.3">
      <c r="A4958" s="1">
        <v>456</v>
      </c>
      <c r="B4958" s="1" t="s">
        <v>5722</v>
      </c>
      <c r="C4958" s="1" t="s">
        <v>3478</v>
      </c>
      <c r="D4958" s="1" t="s">
        <v>10078</v>
      </c>
      <c r="E4958" s="1" t="s">
        <v>10079</v>
      </c>
      <c r="F4958" s="1" t="s">
        <v>346</v>
      </c>
      <c r="G4958" s="1"/>
      <c r="H4958" s="1" t="s">
        <v>9</v>
      </c>
    </row>
    <row r="4959" spans="1:8" x14ac:dyDescent="0.3">
      <c r="A4959" s="1">
        <v>457</v>
      </c>
      <c r="B4959" s="1" t="s">
        <v>6140</v>
      </c>
      <c r="C4959" s="1" t="s">
        <v>6615</v>
      </c>
      <c r="D4959" s="1" t="s">
        <v>10080</v>
      </c>
      <c r="E4959" s="1" t="s">
        <v>10081</v>
      </c>
      <c r="F4959" s="1" t="s">
        <v>346</v>
      </c>
      <c r="G4959" s="1"/>
      <c r="H4959" s="1" t="s">
        <v>9</v>
      </c>
    </row>
    <row r="4960" spans="1:8" x14ac:dyDescent="0.3">
      <c r="A4960" s="1">
        <v>458</v>
      </c>
      <c r="B4960" s="1" t="s">
        <v>5603</v>
      </c>
      <c r="C4960" s="1" t="s">
        <v>75</v>
      </c>
      <c r="D4960" s="1" t="s">
        <v>10082</v>
      </c>
      <c r="E4960" s="1" t="s">
        <v>10083</v>
      </c>
      <c r="F4960" s="1" t="s">
        <v>346</v>
      </c>
      <c r="G4960" s="1"/>
      <c r="H4960" s="1" t="s">
        <v>9</v>
      </c>
    </row>
    <row r="4961" spans="1:8" x14ac:dyDescent="0.3">
      <c r="A4961" s="1">
        <v>459</v>
      </c>
      <c r="B4961" s="1" t="s">
        <v>6140</v>
      </c>
      <c r="C4961" s="1" t="s">
        <v>3373</v>
      </c>
      <c r="D4961" s="1" t="s">
        <v>10084</v>
      </c>
      <c r="E4961" s="1" t="s">
        <v>10085</v>
      </c>
      <c r="F4961" s="1" t="s">
        <v>346</v>
      </c>
      <c r="G4961" s="1"/>
      <c r="H4961" s="1" t="s">
        <v>9</v>
      </c>
    </row>
    <row r="4962" spans="1:8" x14ac:dyDescent="0.3">
      <c r="A4962" s="1">
        <v>460</v>
      </c>
      <c r="B4962" s="1" t="s">
        <v>6140</v>
      </c>
      <c r="C4962" s="1" t="s">
        <v>130</v>
      </c>
      <c r="D4962" s="1" t="s">
        <v>10086</v>
      </c>
      <c r="E4962" s="1" t="s">
        <v>10087</v>
      </c>
      <c r="F4962" s="1" t="s">
        <v>346</v>
      </c>
      <c r="G4962" s="1"/>
      <c r="H4962" s="1" t="s">
        <v>9</v>
      </c>
    </row>
    <row r="4963" spans="1:8" x14ac:dyDescent="0.3">
      <c r="A4963" s="1">
        <v>461</v>
      </c>
      <c r="B4963" s="1" t="s">
        <v>5722</v>
      </c>
      <c r="C4963" s="1" t="s">
        <v>114</v>
      </c>
      <c r="D4963" s="1" t="s">
        <v>10088</v>
      </c>
      <c r="E4963" s="1" t="s">
        <v>10089</v>
      </c>
      <c r="F4963" s="1" t="s">
        <v>346</v>
      </c>
      <c r="G4963" s="1"/>
      <c r="H4963" s="1" t="s">
        <v>9</v>
      </c>
    </row>
    <row r="4964" spans="1:8" x14ac:dyDescent="0.3">
      <c r="A4964" s="1">
        <v>462</v>
      </c>
      <c r="B4964" s="1" t="s">
        <v>6140</v>
      </c>
      <c r="C4964" s="1" t="s">
        <v>212</v>
      </c>
      <c r="D4964" s="1" t="s">
        <v>10090</v>
      </c>
      <c r="E4964" s="1" t="s">
        <v>10091</v>
      </c>
      <c r="F4964" s="1" t="s">
        <v>346</v>
      </c>
      <c r="G4964" s="1"/>
      <c r="H4964" s="1" t="s">
        <v>9</v>
      </c>
    </row>
    <row r="4965" spans="1:8" x14ac:dyDescent="0.3">
      <c r="A4965" s="1">
        <v>463</v>
      </c>
      <c r="B4965" s="1" t="s">
        <v>14</v>
      </c>
      <c r="C4965" s="1" t="s">
        <v>5301</v>
      </c>
      <c r="D4965" s="1" t="s">
        <v>10092</v>
      </c>
      <c r="E4965" s="1" t="s">
        <v>10093</v>
      </c>
      <c r="F4965" s="1" t="s">
        <v>346</v>
      </c>
      <c r="G4965" s="1"/>
      <c r="H4965" s="1" t="s">
        <v>9</v>
      </c>
    </row>
    <row r="4966" spans="1:8" x14ac:dyDescent="0.3">
      <c r="A4966" s="1">
        <v>464</v>
      </c>
      <c r="B4966" s="1" t="s">
        <v>6140</v>
      </c>
      <c r="C4966" s="1" t="s">
        <v>3373</v>
      </c>
      <c r="D4966" s="1" t="s">
        <v>10094</v>
      </c>
      <c r="E4966" s="1" t="s">
        <v>10095</v>
      </c>
      <c r="F4966" s="1" t="s">
        <v>346</v>
      </c>
      <c r="G4966" s="1"/>
      <c r="H4966" s="1" t="s">
        <v>9</v>
      </c>
    </row>
    <row r="4967" spans="1:8" x14ac:dyDescent="0.3">
      <c r="A4967" s="1">
        <v>465</v>
      </c>
      <c r="B4967" s="1" t="s">
        <v>6140</v>
      </c>
      <c r="C4967" s="1" t="s">
        <v>212</v>
      </c>
      <c r="D4967" s="1" t="s">
        <v>10096</v>
      </c>
      <c r="E4967" s="1" t="s">
        <v>10097</v>
      </c>
      <c r="F4967" s="1" t="s">
        <v>346</v>
      </c>
      <c r="G4967" s="1"/>
      <c r="H4967" s="1" t="s">
        <v>9</v>
      </c>
    </row>
    <row r="4968" spans="1:8" x14ac:dyDescent="0.3">
      <c r="A4968" s="1">
        <v>466</v>
      </c>
      <c r="B4968" s="1" t="s">
        <v>6140</v>
      </c>
      <c r="C4968" s="1" t="s">
        <v>1561</v>
      </c>
      <c r="D4968" s="1" t="s">
        <v>10098</v>
      </c>
      <c r="E4968" s="1" t="s">
        <v>10099</v>
      </c>
      <c r="F4968" s="1" t="s">
        <v>346</v>
      </c>
      <c r="G4968" s="1"/>
      <c r="H4968" s="1" t="s">
        <v>9</v>
      </c>
    </row>
    <row r="4969" spans="1:8" x14ac:dyDescent="0.3">
      <c r="A4969" s="1">
        <v>467</v>
      </c>
      <c r="B4969" s="1" t="s">
        <v>657</v>
      </c>
      <c r="C4969" s="1" t="s">
        <v>658</v>
      </c>
      <c r="D4969" s="1" t="s">
        <v>10100</v>
      </c>
      <c r="E4969" s="1" t="s">
        <v>10101</v>
      </c>
      <c r="F4969" s="1" t="s">
        <v>346</v>
      </c>
      <c r="G4969" s="1"/>
      <c r="H4969" s="1" t="s">
        <v>9</v>
      </c>
    </row>
    <row r="4970" spans="1:8" x14ac:dyDescent="0.3">
      <c r="A4970" s="1">
        <v>468</v>
      </c>
      <c r="B4970" s="1" t="s">
        <v>6140</v>
      </c>
      <c r="C4970" s="1" t="s">
        <v>1630</v>
      </c>
      <c r="D4970" s="1" t="s">
        <v>10102</v>
      </c>
      <c r="E4970" s="1" t="s">
        <v>10103</v>
      </c>
      <c r="F4970" s="1" t="s">
        <v>346</v>
      </c>
      <c r="G4970" s="1">
        <v>20</v>
      </c>
      <c r="H4970" s="1" t="s">
        <v>9</v>
      </c>
    </row>
    <row r="4971" spans="1:8" x14ac:dyDescent="0.3">
      <c r="A4971" s="1">
        <v>469</v>
      </c>
      <c r="B4971" s="1" t="s">
        <v>6140</v>
      </c>
      <c r="C4971" s="1" t="s">
        <v>6615</v>
      </c>
      <c r="D4971" s="1" t="s">
        <v>10104</v>
      </c>
      <c r="E4971" s="1" t="s">
        <v>10105</v>
      </c>
      <c r="F4971" s="1" t="s">
        <v>346</v>
      </c>
      <c r="G4971" s="1"/>
      <c r="H4971" s="1" t="s">
        <v>9</v>
      </c>
    </row>
    <row r="4972" spans="1:8" x14ac:dyDescent="0.3">
      <c r="A4972" s="1">
        <v>470</v>
      </c>
      <c r="B4972" s="1" t="s">
        <v>6140</v>
      </c>
      <c r="C4972" s="1" t="s">
        <v>6615</v>
      </c>
      <c r="D4972" s="1" t="s">
        <v>10106</v>
      </c>
      <c r="E4972" s="1" t="s">
        <v>10107</v>
      </c>
      <c r="F4972" s="1" t="s">
        <v>346</v>
      </c>
      <c r="G4972" s="1"/>
      <c r="H4972" s="1" t="s">
        <v>9</v>
      </c>
    </row>
    <row r="4973" spans="1:8" x14ac:dyDescent="0.3">
      <c r="A4973" s="1">
        <v>471</v>
      </c>
      <c r="B4973" s="1" t="s">
        <v>6140</v>
      </c>
      <c r="C4973" s="1" t="s">
        <v>3373</v>
      </c>
      <c r="D4973" s="1" t="s">
        <v>10108</v>
      </c>
      <c r="E4973" s="1" t="s">
        <v>10109</v>
      </c>
      <c r="F4973" s="1" t="s">
        <v>346</v>
      </c>
      <c r="G4973" s="1"/>
      <c r="H4973" s="1" t="s">
        <v>9</v>
      </c>
    </row>
    <row r="4974" spans="1:8" x14ac:dyDescent="0.3">
      <c r="A4974" s="1">
        <v>472</v>
      </c>
      <c r="B4974" s="1" t="s">
        <v>6140</v>
      </c>
      <c r="C4974" s="1" t="s">
        <v>6615</v>
      </c>
      <c r="D4974" s="1" t="s">
        <v>10110</v>
      </c>
      <c r="E4974" s="1" t="s">
        <v>10111</v>
      </c>
      <c r="F4974" s="1" t="s">
        <v>346</v>
      </c>
      <c r="G4974" s="1"/>
      <c r="H4974" s="1" t="s">
        <v>9</v>
      </c>
    </row>
    <row r="4975" spans="1:8" x14ac:dyDescent="0.3">
      <c r="A4975" s="1">
        <v>473</v>
      </c>
      <c r="B4975" s="1" t="s">
        <v>6140</v>
      </c>
      <c r="C4975" s="1" t="s">
        <v>6615</v>
      </c>
      <c r="D4975" s="1" t="s">
        <v>10112</v>
      </c>
      <c r="E4975" s="1" t="s">
        <v>10113</v>
      </c>
      <c r="F4975" s="1" t="s">
        <v>346</v>
      </c>
      <c r="G4975" s="1"/>
      <c r="H4975" s="1" t="s">
        <v>9</v>
      </c>
    </row>
    <row r="4976" spans="1:8" x14ac:dyDescent="0.3">
      <c r="A4976" s="1">
        <v>474</v>
      </c>
      <c r="B4976" s="1" t="s">
        <v>6140</v>
      </c>
      <c r="C4976" s="1" t="s">
        <v>212</v>
      </c>
      <c r="D4976" s="1" t="s">
        <v>10114</v>
      </c>
      <c r="E4976" s="1" t="s">
        <v>10115</v>
      </c>
      <c r="F4976" s="1" t="s">
        <v>346</v>
      </c>
      <c r="G4976" s="1"/>
      <c r="H4976" s="1" t="s">
        <v>9</v>
      </c>
    </row>
    <row r="4977" spans="1:8" x14ac:dyDescent="0.3">
      <c r="A4977" s="1">
        <v>475</v>
      </c>
      <c r="B4977" s="1" t="s">
        <v>6140</v>
      </c>
      <c r="C4977" s="1" t="s">
        <v>1561</v>
      </c>
      <c r="D4977" s="1" t="s">
        <v>10116</v>
      </c>
      <c r="E4977" s="1" t="s">
        <v>10117</v>
      </c>
      <c r="F4977" s="1" t="s">
        <v>346</v>
      </c>
      <c r="G4977" s="1"/>
      <c r="H4977" s="1" t="s">
        <v>9</v>
      </c>
    </row>
    <row r="4978" spans="1:8" x14ac:dyDescent="0.3">
      <c r="A4978" s="1">
        <v>476</v>
      </c>
      <c r="B4978" s="1" t="s">
        <v>5722</v>
      </c>
      <c r="C4978" s="1" t="s">
        <v>3160</v>
      </c>
      <c r="D4978" s="1" t="s">
        <v>10118</v>
      </c>
      <c r="E4978" s="1" t="s">
        <v>10119</v>
      </c>
      <c r="F4978" s="1" t="s">
        <v>346</v>
      </c>
      <c r="G4978" s="1"/>
      <c r="H4978" s="1" t="s">
        <v>9</v>
      </c>
    </row>
    <row r="4979" spans="1:8" x14ac:dyDescent="0.3">
      <c r="A4979" s="1">
        <v>477</v>
      </c>
      <c r="B4979" s="1" t="s">
        <v>6140</v>
      </c>
      <c r="C4979" s="1" t="s">
        <v>6615</v>
      </c>
      <c r="D4979" s="1" t="s">
        <v>10120</v>
      </c>
      <c r="E4979" s="1" t="s">
        <v>10121</v>
      </c>
      <c r="F4979" s="1" t="s">
        <v>346</v>
      </c>
      <c r="G4979" s="1"/>
      <c r="H4979" s="1" t="s">
        <v>9</v>
      </c>
    </row>
    <row r="4980" spans="1:8" x14ac:dyDescent="0.3">
      <c r="A4980" s="1">
        <v>478</v>
      </c>
      <c r="B4980" s="1" t="s">
        <v>5556</v>
      </c>
      <c r="C4980" s="1" t="s">
        <v>9371</v>
      </c>
      <c r="D4980" s="1" t="s">
        <v>10122</v>
      </c>
      <c r="E4980" s="1" t="s">
        <v>10123</v>
      </c>
      <c r="F4980" s="1" t="s">
        <v>346</v>
      </c>
      <c r="G4980" s="1"/>
      <c r="H4980" s="1" t="s">
        <v>9</v>
      </c>
    </row>
    <row r="4981" spans="1:8" x14ac:dyDescent="0.3">
      <c r="A4981" s="1">
        <v>479</v>
      </c>
      <c r="B4981" s="1" t="s">
        <v>6140</v>
      </c>
      <c r="C4981" s="1" t="s">
        <v>565</v>
      </c>
      <c r="D4981" s="1" t="s">
        <v>10124</v>
      </c>
      <c r="E4981" s="1" t="s">
        <v>10125</v>
      </c>
      <c r="F4981" s="1" t="s">
        <v>346</v>
      </c>
      <c r="G4981" s="1"/>
      <c r="H4981" s="1" t="s">
        <v>9</v>
      </c>
    </row>
    <row r="4982" spans="1:8" x14ac:dyDescent="0.3">
      <c r="A4982" s="1">
        <v>480</v>
      </c>
      <c r="B4982" s="1" t="s">
        <v>6140</v>
      </c>
      <c r="C4982" s="1" t="s">
        <v>212</v>
      </c>
      <c r="D4982" s="1" t="s">
        <v>10126</v>
      </c>
      <c r="E4982" s="1" t="s">
        <v>10127</v>
      </c>
      <c r="F4982" s="1" t="s">
        <v>346</v>
      </c>
      <c r="G4982" s="1">
        <v>20</v>
      </c>
      <c r="H4982" s="1" t="s">
        <v>9</v>
      </c>
    </row>
    <row r="4983" spans="1:8" x14ac:dyDescent="0.3">
      <c r="A4983" s="1">
        <v>481</v>
      </c>
      <c r="B4983" s="1" t="s">
        <v>5722</v>
      </c>
      <c r="C4983" s="1" t="s">
        <v>114</v>
      </c>
      <c r="D4983" s="1" t="s">
        <v>10128</v>
      </c>
      <c r="E4983" s="1" t="s">
        <v>10129</v>
      </c>
      <c r="F4983" s="1" t="s">
        <v>346</v>
      </c>
      <c r="G4983" s="1"/>
      <c r="H4983" s="1" t="s">
        <v>9</v>
      </c>
    </row>
    <row r="4984" spans="1:8" x14ac:dyDescent="0.3">
      <c r="A4984" s="1">
        <v>482</v>
      </c>
      <c r="B4984" s="1" t="s">
        <v>5603</v>
      </c>
      <c r="C4984" s="1" t="s">
        <v>27</v>
      </c>
      <c r="D4984" s="1" t="s">
        <v>10130</v>
      </c>
      <c r="E4984" s="1" t="s">
        <v>10131</v>
      </c>
      <c r="F4984" s="1" t="s">
        <v>346</v>
      </c>
      <c r="G4984" s="1"/>
      <c r="H4984" s="1" t="s">
        <v>9</v>
      </c>
    </row>
    <row r="4985" spans="1:8" x14ac:dyDescent="0.3">
      <c r="A4985" s="1">
        <v>483</v>
      </c>
      <c r="B4985" s="1" t="s">
        <v>6140</v>
      </c>
      <c r="C4985" s="1" t="s">
        <v>565</v>
      </c>
      <c r="D4985" s="1" t="s">
        <v>10132</v>
      </c>
      <c r="E4985" s="1" t="s">
        <v>10133</v>
      </c>
      <c r="F4985" s="1" t="s">
        <v>346</v>
      </c>
      <c r="G4985" s="1"/>
      <c r="H4985" s="1" t="s">
        <v>9</v>
      </c>
    </row>
    <row r="4986" spans="1:8" x14ac:dyDescent="0.3">
      <c r="A4986" s="1">
        <v>484</v>
      </c>
      <c r="B4986" s="1" t="s">
        <v>6140</v>
      </c>
      <c r="C4986" s="1" t="s">
        <v>6615</v>
      </c>
      <c r="D4986" s="1" t="s">
        <v>10134</v>
      </c>
      <c r="E4986" s="1" t="s">
        <v>10135</v>
      </c>
      <c r="F4986" s="1" t="s">
        <v>346</v>
      </c>
      <c r="G4986" s="1"/>
      <c r="H4986" s="1" t="s">
        <v>9</v>
      </c>
    </row>
    <row r="4987" spans="1:8" x14ac:dyDescent="0.3">
      <c r="A4987" s="1">
        <v>485</v>
      </c>
      <c r="B4987" s="1" t="s">
        <v>6140</v>
      </c>
      <c r="C4987" s="1" t="s">
        <v>212</v>
      </c>
      <c r="D4987" s="1" t="s">
        <v>10136</v>
      </c>
      <c r="E4987" s="1" t="s">
        <v>10137</v>
      </c>
      <c r="F4987" s="1" t="s">
        <v>346</v>
      </c>
      <c r="G4987" s="1"/>
      <c r="H4987" s="1" t="s">
        <v>9</v>
      </c>
    </row>
    <row r="4988" spans="1:8" x14ac:dyDescent="0.3">
      <c r="A4988" s="1">
        <v>486</v>
      </c>
      <c r="B4988" s="1" t="s">
        <v>6140</v>
      </c>
      <c r="C4988" s="1" t="s">
        <v>4882</v>
      </c>
      <c r="D4988" s="1" t="s">
        <v>10138</v>
      </c>
      <c r="E4988" s="1" t="s">
        <v>10139</v>
      </c>
      <c r="F4988" s="1" t="s">
        <v>346</v>
      </c>
      <c r="G4988" s="1"/>
      <c r="H4988" s="1" t="s">
        <v>257</v>
      </c>
    </row>
    <row r="4989" spans="1:8" x14ac:dyDescent="0.3">
      <c r="A4989" s="1">
        <v>487</v>
      </c>
      <c r="B4989" s="1" t="s">
        <v>6140</v>
      </c>
      <c r="C4989" s="1" t="s">
        <v>212</v>
      </c>
      <c r="D4989" s="1" t="s">
        <v>10140</v>
      </c>
      <c r="E4989" s="1" t="s">
        <v>10141</v>
      </c>
      <c r="F4989" s="1" t="s">
        <v>346</v>
      </c>
      <c r="G4989" s="1"/>
      <c r="H4989" s="1" t="s">
        <v>9</v>
      </c>
    </row>
    <row r="4990" spans="1:8" x14ac:dyDescent="0.3">
      <c r="A4990" s="1">
        <v>488</v>
      </c>
      <c r="B4990" s="1" t="s">
        <v>6140</v>
      </c>
      <c r="C4990" s="1" t="s">
        <v>130</v>
      </c>
      <c r="D4990" s="1" t="s">
        <v>10142</v>
      </c>
      <c r="E4990" s="1" t="s">
        <v>10143</v>
      </c>
      <c r="F4990" s="1" t="s">
        <v>346</v>
      </c>
      <c r="G4990" s="1"/>
      <c r="H4990" s="1" t="s">
        <v>9</v>
      </c>
    </row>
    <row r="4991" spans="1:8" x14ac:dyDescent="0.3">
      <c r="A4991" s="1">
        <v>489</v>
      </c>
      <c r="B4991" s="1" t="s">
        <v>6140</v>
      </c>
      <c r="C4991" s="1" t="s">
        <v>3373</v>
      </c>
      <c r="D4991" s="1" t="s">
        <v>10144</v>
      </c>
      <c r="E4991" s="1" t="s">
        <v>10145</v>
      </c>
      <c r="F4991" s="1" t="s">
        <v>346</v>
      </c>
      <c r="G4991" s="1"/>
      <c r="H4991" s="1" t="s">
        <v>9</v>
      </c>
    </row>
    <row r="4992" spans="1:8" x14ac:dyDescent="0.3">
      <c r="A4992" s="1">
        <v>490</v>
      </c>
      <c r="B4992" s="1" t="s">
        <v>6140</v>
      </c>
      <c r="C4992" s="1" t="s">
        <v>1630</v>
      </c>
      <c r="D4992" s="1" t="s">
        <v>10146</v>
      </c>
      <c r="E4992" s="1" t="s">
        <v>10147</v>
      </c>
      <c r="F4992" s="1" t="s">
        <v>346</v>
      </c>
      <c r="G4992" s="1"/>
      <c r="H4992" s="1" t="s">
        <v>9</v>
      </c>
    </row>
    <row r="4993" spans="1:8" x14ac:dyDescent="0.3">
      <c r="A4993" s="1">
        <v>491</v>
      </c>
      <c r="B4993" s="1" t="s">
        <v>5722</v>
      </c>
      <c r="C4993" s="1" t="s">
        <v>8845</v>
      </c>
      <c r="D4993" s="1" t="s">
        <v>10148</v>
      </c>
      <c r="E4993" s="1" t="s">
        <v>10149</v>
      </c>
      <c r="F4993" s="1" t="s">
        <v>346</v>
      </c>
      <c r="G4993" s="1"/>
      <c r="H4993" s="1" t="s">
        <v>9</v>
      </c>
    </row>
    <row r="4994" spans="1:8" x14ac:dyDescent="0.3">
      <c r="A4994" s="1">
        <v>492</v>
      </c>
      <c r="B4994" s="1" t="s">
        <v>5556</v>
      </c>
      <c r="C4994" s="1" t="s">
        <v>4149</v>
      </c>
      <c r="D4994" s="1" t="s">
        <v>10150</v>
      </c>
      <c r="E4994" s="1" t="s">
        <v>10151</v>
      </c>
      <c r="F4994" s="1" t="s">
        <v>346</v>
      </c>
      <c r="G4994" s="1"/>
      <c r="H4994" s="1" t="s">
        <v>9</v>
      </c>
    </row>
    <row r="4995" spans="1:8" x14ac:dyDescent="0.3">
      <c r="A4995" s="1">
        <v>493</v>
      </c>
      <c r="B4995" s="1" t="s">
        <v>6140</v>
      </c>
      <c r="C4995" s="1" t="s">
        <v>130</v>
      </c>
      <c r="D4995" s="1" t="s">
        <v>10152</v>
      </c>
      <c r="E4995" s="1" t="s">
        <v>10153</v>
      </c>
      <c r="F4995" s="1" t="s">
        <v>346</v>
      </c>
      <c r="G4995" s="1"/>
      <c r="H4995" s="1" t="s">
        <v>9</v>
      </c>
    </row>
    <row r="4996" spans="1:8" x14ac:dyDescent="0.3">
      <c r="A4996" s="1">
        <v>494</v>
      </c>
      <c r="B4996" s="1" t="s">
        <v>5603</v>
      </c>
      <c r="C4996" s="1" t="s">
        <v>11</v>
      </c>
      <c r="D4996" s="1" t="s">
        <v>10154</v>
      </c>
      <c r="E4996" s="1" t="s">
        <v>10155</v>
      </c>
      <c r="F4996" s="1" t="s">
        <v>346</v>
      </c>
      <c r="G4996" s="1"/>
      <c r="H4996" s="1" t="s">
        <v>257</v>
      </c>
    </row>
    <row r="4997" spans="1:8" x14ac:dyDescent="0.3">
      <c r="A4997" s="1">
        <v>495</v>
      </c>
      <c r="B4997" s="1" t="s">
        <v>10046</v>
      </c>
      <c r="C4997" s="1" t="s">
        <v>10047</v>
      </c>
      <c r="D4997" s="1" t="s">
        <v>10156</v>
      </c>
      <c r="E4997" s="1" t="s">
        <v>10157</v>
      </c>
      <c r="F4997" s="1" t="s">
        <v>346</v>
      </c>
      <c r="G4997" s="1"/>
      <c r="H4997" s="1" t="s">
        <v>9</v>
      </c>
    </row>
    <row r="4998" spans="1:8" x14ac:dyDescent="0.3">
      <c r="A4998" s="1">
        <v>496</v>
      </c>
      <c r="B4998" s="1" t="s">
        <v>5722</v>
      </c>
      <c r="C4998" s="1" t="s">
        <v>3160</v>
      </c>
      <c r="D4998" s="1" t="s">
        <v>10158</v>
      </c>
      <c r="E4998" s="1" t="s">
        <v>10159</v>
      </c>
      <c r="F4998" s="1" t="s">
        <v>346</v>
      </c>
      <c r="G4998" s="1"/>
      <c r="H4998" s="1" t="s">
        <v>9</v>
      </c>
    </row>
    <row r="4999" spans="1:8" x14ac:dyDescent="0.3">
      <c r="A4999" s="1">
        <v>497</v>
      </c>
      <c r="B4999" s="1" t="s">
        <v>6958</v>
      </c>
      <c r="C4999" s="1" t="s">
        <v>6959</v>
      </c>
      <c r="D4999" s="1" t="s">
        <v>10160</v>
      </c>
      <c r="E4999" s="1" t="s">
        <v>10161</v>
      </c>
      <c r="F4999" s="1" t="s">
        <v>346</v>
      </c>
      <c r="G4999" s="1"/>
      <c r="H4999" s="1" t="s">
        <v>9</v>
      </c>
    </row>
    <row r="5000" spans="1:8" x14ac:dyDescent="0.3">
      <c r="A5000" s="1">
        <v>498</v>
      </c>
      <c r="B5000" s="1" t="s">
        <v>6140</v>
      </c>
      <c r="C5000" s="1" t="s">
        <v>6615</v>
      </c>
      <c r="D5000" s="1" t="s">
        <v>10162</v>
      </c>
      <c r="E5000" s="1" t="s">
        <v>10163</v>
      </c>
      <c r="F5000" s="1" t="s">
        <v>346</v>
      </c>
      <c r="G5000" s="1"/>
      <c r="H5000" s="1" t="s">
        <v>9</v>
      </c>
    </row>
    <row r="5001" spans="1:8" x14ac:dyDescent="0.3">
      <c r="A5001" s="1">
        <v>499</v>
      </c>
      <c r="B5001" s="1" t="s">
        <v>6140</v>
      </c>
      <c r="C5001" s="1" t="s">
        <v>212</v>
      </c>
      <c r="D5001" s="1" t="s">
        <v>10164</v>
      </c>
      <c r="E5001" s="1" t="s">
        <v>10165</v>
      </c>
      <c r="F5001" s="1" t="s">
        <v>346</v>
      </c>
      <c r="G5001" s="1"/>
      <c r="H5001" s="1" t="s">
        <v>9</v>
      </c>
    </row>
    <row r="5002" spans="1:8" x14ac:dyDescent="0.3">
      <c r="A5002" s="1">
        <v>500</v>
      </c>
      <c r="B5002" s="1" t="s">
        <v>6140</v>
      </c>
      <c r="C5002" s="1" t="s">
        <v>3373</v>
      </c>
      <c r="D5002" s="1" t="s">
        <v>10166</v>
      </c>
      <c r="E5002" s="1" t="s">
        <v>10167</v>
      </c>
      <c r="F5002" s="1" t="s">
        <v>346</v>
      </c>
      <c r="G5002" s="1"/>
      <c r="H5002" s="1" t="s">
        <v>9</v>
      </c>
    </row>
    <row r="5003" spans="1:8" x14ac:dyDescent="0.3">
      <c r="A5003" s="1">
        <v>501</v>
      </c>
      <c r="B5003" s="1" t="s">
        <v>6140</v>
      </c>
      <c r="C5003" s="1" t="s">
        <v>6482</v>
      </c>
      <c r="D5003" s="1" t="s">
        <v>10168</v>
      </c>
      <c r="E5003" s="1" t="s">
        <v>10169</v>
      </c>
      <c r="F5003" s="1" t="s">
        <v>346</v>
      </c>
      <c r="G5003" s="1"/>
      <c r="H5003" s="1" t="s">
        <v>9</v>
      </c>
    </row>
    <row r="5004" spans="1:8" x14ac:dyDescent="0.3">
      <c r="A5004" s="1">
        <v>502</v>
      </c>
      <c r="B5004" s="1" t="s">
        <v>5722</v>
      </c>
      <c r="C5004" s="1" t="s">
        <v>4249</v>
      </c>
      <c r="D5004" s="1" t="s">
        <v>10170</v>
      </c>
      <c r="E5004" s="1" t="s">
        <v>10171</v>
      </c>
      <c r="F5004" s="1" t="s">
        <v>346</v>
      </c>
      <c r="G5004" s="1"/>
      <c r="H5004" s="1" t="s">
        <v>9</v>
      </c>
    </row>
    <row r="5005" spans="1:8" x14ac:dyDescent="0.3">
      <c r="A5005" s="1">
        <v>503</v>
      </c>
      <c r="B5005" s="1" t="s">
        <v>6140</v>
      </c>
      <c r="C5005" s="1" t="s">
        <v>6615</v>
      </c>
      <c r="D5005" s="1" t="s">
        <v>10172</v>
      </c>
      <c r="E5005" s="1" t="s">
        <v>10173</v>
      </c>
      <c r="F5005" s="1" t="s">
        <v>346</v>
      </c>
      <c r="G5005" s="1"/>
      <c r="H5005" s="1" t="s">
        <v>9</v>
      </c>
    </row>
    <row r="5006" spans="1:8" x14ac:dyDescent="0.3">
      <c r="A5006" s="1">
        <v>504</v>
      </c>
      <c r="B5006" s="1" t="s">
        <v>6140</v>
      </c>
      <c r="C5006" s="1" t="s">
        <v>130</v>
      </c>
      <c r="D5006" s="1" t="s">
        <v>10174</v>
      </c>
      <c r="E5006" s="1" t="s">
        <v>10175</v>
      </c>
      <c r="F5006" s="1" t="s">
        <v>346</v>
      </c>
      <c r="G5006" s="1">
        <v>20</v>
      </c>
      <c r="H5006" s="1" t="s">
        <v>9</v>
      </c>
    </row>
    <row r="5007" spans="1:8" x14ac:dyDescent="0.3">
      <c r="A5007" s="1">
        <v>505</v>
      </c>
      <c r="B5007" s="1" t="s">
        <v>6140</v>
      </c>
      <c r="C5007" s="1" t="s">
        <v>6615</v>
      </c>
      <c r="D5007" s="1" t="s">
        <v>10176</v>
      </c>
      <c r="E5007" s="1" t="s">
        <v>10177</v>
      </c>
      <c r="F5007" s="1" t="s">
        <v>346</v>
      </c>
      <c r="G5007" s="1"/>
      <c r="H5007" s="1" t="s">
        <v>9</v>
      </c>
    </row>
    <row r="5008" spans="1:8" x14ac:dyDescent="0.3">
      <c r="A5008" s="1">
        <v>506</v>
      </c>
      <c r="B5008" s="1" t="s">
        <v>5556</v>
      </c>
      <c r="C5008" s="1" t="s">
        <v>5557</v>
      </c>
      <c r="D5008" s="1" t="s">
        <v>10178</v>
      </c>
      <c r="E5008" s="1" t="s">
        <v>10179</v>
      </c>
      <c r="F5008" s="1" t="s">
        <v>346</v>
      </c>
      <c r="G5008" s="1"/>
      <c r="H5008" s="1" t="s">
        <v>257</v>
      </c>
    </row>
    <row r="5009" spans="1:8" x14ac:dyDescent="0.3">
      <c r="A5009" s="1">
        <v>507</v>
      </c>
      <c r="B5009" s="1" t="s">
        <v>6140</v>
      </c>
      <c r="C5009" s="1" t="s">
        <v>3373</v>
      </c>
      <c r="D5009" s="1" t="s">
        <v>10180</v>
      </c>
      <c r="E5009" s="1" t="s">
        <v>10181</v>
      </c>
      <c r="F5009" s="1" t="s">
        <v>346</v>
      </c>
      <c r="G5009" s="1"/>
      <c r="H5009" s="1" t="s">
        <v>9</v>
      </c>
    </row>
    <row r="5010" spans="1:8" x14ac:dyDescent="0.3">
      <c r="A5010" s="1">
        <v>508</v>
      </c>
      <c r="B5010" s="1" t="s">
        <v>5722</v>
      </c>
      <c r="C5010" s="1" t="s">
        <v>114</v>
      </c>
      <c r="D5010" s="1" t="s">
        <v>10182</v>
      </c>
      <c r="E5010" s="1" t="s">
        <v>10183</v>
      </c>
      <c r="F5010" s="1" t="s">
        <v>346</v>
      </c>
      <c r="G5010" s="1"/>
      <c r="H5010" s="1" t="s">
        <v>9</v>
      </c>
    </row>
    <row r="5011" spans="1:8" x14ac:dyDescent="0.3">
      <c r="A5011" s="1">
        <v>509</v>
      </c>
      <c r="B5011" s="1" t="s">
        <v>6140</v>
      </c>
      <c r="C5011" s="1" t="s">
        <v>1561</v>
      </c>
      <c r="D5011" s="1" t="s">
        <v>10184</v>
      </c>
      <c r="E5011" s="1" t="s">
        <v>10185</v>
      </c>
      <c r="F5011" s="1" t="s">
        <v>346</v>
      </c>
      <c r="G5011" s="1"/>
      <c r="H5011" s="1" t="s">
        <v>9</v>
      </c>
    </row>
    <row r="5012" spans="1:8" x14ac:dyDescent="0.3">
      <c r="A5012" s="1">
        <v>510</v>
      </c>
      <c r="B5012" s="1" t="s">
        <v>6140</v>
      </c>
      <c r="C5012" s="1" t="s">
        <v>3926</v>
      </c>
      <c r="D5012" s="1" t="s">
        <v>10186</v>
      </c>
      <c r="E5012" s="1" t="s">
        <v>10187</v>
      </c>
      <c r="F5012" s="1" t="s">
        <v>346</v>
      </c>
      <c r="G5012" s="1"/>
      <c r="H5012" s="1" t="s">
        <v>9</v>
      </c>
    </row>
    <row r="5013" spans="1:8" x14ac:dyDescent="0.3">
      <c r="A5013" s="1">
        <v>511</v>
      </c>
      <c r="B5013" s="1" t="s">
        <v>6140</v>
      </c>
      <c r="C5013" s="1" t="s">
        <v>1630</v>
      </c>
      <c r="D5013" s="1" t="s">
        <v>10188</v>
      </c>
      <c r="E5013" s="1" t="s">
        <v>10189</v>
      </c>
      <c r="F5013" s="1" t="s">
        <v>346</v>
      </c>
      <c r="G5013" s="1"/>
      <c r="H5013" s="1" t="s">
        <v>257</v>
      </c>
    </row>
    <row r="5014" spans="1:8" x14ac:dyDescent="0.3">
      <c r="A5014" s="1">
        <v>512</v>
      </c>
      <c r="B5014" s="1" t="s">
        <v>6140</v>
      </c>
      <c r="C5014" s="1" t="s">
        <v>3926</v>
      </c>
      <c r="D5014" s="1" t="s">
        <v>10190</v>
      </c>
      <c r="E5014" s="1" t="s">
        <v>10191</v>
      </c>
      <c r="F5014" s="1" t="s">
        <v>346</v>
      </c>
      <c r="G5014" s="1"/>
      <c r="H5014" s="1" t="s">
        <v>9</v>
      </c>
    </row>
    <row r="5015" spans="1:8" x14ac:dyDescent="0.3">
      <c r="A5015" s="1">
        <v>513</v>
      </c>
      <c r="B5015" s="1" t="s">
        <v>6140</v>
      </c>
      <c r="C5015" s="1" t="s">
        <v>6615</v>
      </c>
      <c r="D5015" s="1" t="s">
        <v>10192</v>
      </c>
      <c r="E5015" s="1" t="s">
        <v>10193</v>
      </c>
      <c r="F5015" s="1" t="s">
        <v>346</v>
      </c>
      <c r="G5015" s="1"/>
      <c r="H5015" s="1" t="s">
        <v>9</v>
      </c>
    </row>
    <row r="5016" spans="1:8" x14ac:dyDescent="0.3">
      <c r="A5016" s="1">
        <v>514</v>
      </c>
      <c r="B5016" s="1" t="s">
        <v>6140</v>
      </c>
      <c r="C5016" s="1" t="s">
        <v>3373</v>
      </c>
      <c r="D5016" s="1" t="s">
        <v>10194</v>
      </c>
      <c r="E5016" s="1" t="s">
        <v>10195</v>
      </c>
      <c r="F5016" s="1" t="s">
        <v>346</v>
      </c>
      <c r="G5016" s="1"/>
      <c r="H5016" s="1" t="s">
        <v>9</v>
      </c>
    </row>
    <row r="5017" spans="1:8" x14ac:dyDescent="0.3">
      <c r="A5017" s="1">
        <v>515</v>
      </c>
      <c r="B5017" s="1" t="s">
        <v>6140</v>
      </c>
      <c r="C5017" s="1" t="s">
        <v>130</v>
      </c>
      <c r="D5017" s="1" t="s">
        <v>10196</v>
      </c>
      <c r="E5017" s="1" t="s">
        <v>10197</v>
      </c>
      <c r="F5017" s="1" t="s">
        <v>346</v>
      </c>
      <c r="G5017" s="1"/>
      <c r="H5017" s="1" t="s">
        <v>9</v>
      </c>
    </row>
    <row r="5018" spans="1:8" x14ac:dyDescent="0.3">
      <c r="A5018" s="1">
        <v>516</v>
      </c>
      <c r="B5018" s="1" t="s">
        <v>6140</v>
      </c>
      <c r="C5018" s="1" t="s">
        <v>6615</v>
      </c>
      <c r="D5018" s="1" t="s">
        <v>10198</v>
      </c>
      <c r="E5018" s="1" t="s">
        <v>10199</v>
      </c>
      <c r="F5018" s="1" t="s">
        <v>346</v>
      </c>
      <c r="G5018" s="1"/>
      <c r="H5018" s="1" t="s">
        <v>9</v>
      </c>
    </row>
    <row r="5019" spans="1:8" x14ac:dyDescent="0.3">
      <c r="A5019" s="1">
        <v>517</v>
      </c>
      <c r="B5019" s="1" t="s">
        <v>6140</v>
      </c>
      <c r="C5019" s="1" t="s">
        <v>212</v>
      </c>
      <c r="D5019" s="1" t="s">
        <v>10200</v>
      </c>
      <c r="E5019" s="1" t="s">
        <v>10201</v>
      </c>
      <c r="F5019" s="1" t="s">
        <v>346</v>
      </c>
      <c r="G5019" s="1">
        <v>20</v>
      </c>
      <c r="H5019" s="1" t="s">
        <v>9</v>
      </c>
    </row>
    <row r="5020" spans="1:8" x14ac:dyDescent="0.3">
      <c r="A5020" s="1">
        <v>518</v>
      </c>
      <c r="B5020" s="1" t="s">
        <v>6140</v>
      </c>
      <c r="C5020" s="1" t="s">
        <v>130</v>
      </c>
      <c r="D5020" s="1" t="s">
        <v>10202</v>
      </c>
      <c r="E5020" s="1" t="s">
        <v>10203</v>
      </c>
      <c r="F5020" s="1" t="s">
        <v>346</v>
      </c>
      <c r="G5020" s="1"/>
      <c r="H5020" s="1" t="s">
        <v>9</v>
      </c>
    </row>
    <row r="5021" spans="1:8" x14ac:dyDescent="0.3">
      <c r="A5021" s="1">
        <v>519</v>
      </c>
      <c r="B5021" s="1" t="s">
        <v>5603</v>
      </c>
      <c r="C5021" s="1" t="s">
        <v>4249</v>
      </c>
      <c r="D5021" s="1" t="s">
        <v>10204</v>
      </c>
      <c r="E5021" s="1" t="s">
        <v>10205</v>
      </c>
      <c r="F5021" s="1" t="s">
        <v>346</v>
      </c>
      <c r="G5021" s="1"/>
      <c r="H5021" s="1" t="s">
        <v>9</v>
      </c>
    </row>
    <row r="5022" spans="1:8" x14ac:dyDescent="0.3">
      <c r="A5022" s="1">
        <v>520</v>
      </c>
      <c r="B5022" s="1" t="s">
        <v>6140</v>
      </c>
      <c r="C5022" s="1" t="s">
        <v>6482</v>
      </c>
      <c r="D5022" s="1" t="s">
        <v>10206</v>
      </c>
      <c r="E5022" s="1" t="s">
        <v>10207</v>
      </c>
      <c r="F5022" s="1" t="s">
        <v>346</v>
      </c>
      <c r="G5022" s="1"/>
      <c r="H5022" s="1" t="s">
        <v>9</v>
      </c>
    </row>
    <row r="5023" spans="1:8" x14ac:dyDescent="0.3">
      <c r="A5023" s="1">
        <v>521</v>
      </c>
      <c r="B5023" s="1" t="s">
        <v>6140</v>
      </c>
      <c r="C5023" s="1" t="s">
        <v>130</v>
      </c>
      <c r="D5023" s="1" t="s">
        <v>10208</v>
      </c>
      <c r="E5023" s="1" t="s">
        <v>10209</v>
      </c>
      <c r="F5023" s="1" t="s">
        <v>346</v>
      </c>
      <c r="G5023" s="1"/>
      <c r="H5023" s="1" t="s">
        <v>9</v>
      </c>
    </row>
    <row r="5024" spans="1:8" x14ac:dyDescent="0.3">
      <c r="A5024" s="1">
        <v>522</v>
      </c>
      <c r="B5024" s="1" t="s">
        <v>3891</v>
      </c>
      <c r="C5024" s="1" t="s">
        <v>714</v>
      </c>
      <c r="D5024" s="1" t="s">
        <v>10210</v>
      </c>
      <c r="E5024" s="1" t="s">
        <v>10211</v>
      </c>
      <c r="F5024" s="1" t="s">
        <v>346</v>
      </c>
      <c r="G5024" s="1"/>
      <c r="H5024" s="1" t="s">
        <v>9</v>
      </c>
    </row>
    <row r="5025" spans="1:8" x14ac:dyDescent="0.3">
      <c r="A5025" s="1">
        <v>523</v>
      </c>
      <c r="B5025" s="1" t="s">
        <v>5556</v>
      </c>
      <c r="C5025" s="1" t="s">
        <v>4149</v>
      </c>
      <c r="D5025" s="1" t="s">
        <v>10212</v>
      </c>
      <c r="E5025" s="1" t="s">
        <v>10213</v>
      </c>
      <c r="F5025" s="1" t="s">
        <v>346</v>
      </c>
      <c r="G5025" s="1"/>
      <c r="H5025" s="1" t="s">
        <v>257</v>
      </c>
    </row>
    <row r="5026" spans="1:8" x14ac:dyDescent="0.3">
      <c r="A5026" s="1">
        <v>524</v>
      </c>
      <c r="B5026" s="1" t="s">
        <v>6140</v>
      </c>
      <c r="C5026" s="1" t="s">
        <v>6615</v>
      </c>
      <c r="D5026" s="1" t="s">
        <v>10214</v>
      </c>
      <c r="E5026" s="1" t="s">
        <v>10215</v>
      </c>
      <c r="F5026" s="1" t="s">
        <v>346</v>
      </c>
      <c r="G5026" s="1"/>
      <c r="H5026" s="1" t="s">
        <v>9</v>
      </c>
    </row>
    <row r="5027" spans="1:8" x14ac:dyDescent="0.3">
      <c r="A5027" s="1">
        <v>525</v>
      </c>
      <c r="B5027" s="1" t="s">
        <v>6140</v>
      </c>
      <c r="C5027" s="1" t="s">
        <v>3373</v>
      </c>
      <c r="D5027" s="1" t="s">
        <v>10216</v>
      </c>
      <c r="E5027" s="1" t="s">
        <v>10217</v>
      </c>
      <c r="F5027" s="1" t="s">
        <v>346</v>
      </c>
      <c r="G5027" s="1"/>
      <c r="H5027" s="1" t="s">
        <v>9</v>
      </c>
    </row>
    <row r="5028" spans="1:8" x14ac:dyDescent="0.3">
      <c r="A5028" s="1">
        <v>526</v>
      </c>
      <c r="B5028" s="1" t="s">
        <v>5722</v>
      </c>
      <c r="C5028" s="1" t="s">
        <v>3160</v>
      </c>
      <c r="D5028" s="1" t="s">
        <v>10218</v>
      </c>
      <c r="E5028" s="1" t="s">
        <v>10219</v>
      </c>
      <c r="F5028" s="1" t="s">
        <v>346</v>
      </c>
      <c r="G5028" s="1"/>
      <c r="H5028" s="1" t="s">
        <v>9</v>
      </c>
    </row>
    <row r="5029" spans="1:8" x14ac:dyDescent="0.3">
      <c r="A5029" s="1">
        <v>527</v>
      </c>
      <c r="B5029" s="1" t="s">
        <v>10046</v>
      </c>
      <c r="C5029" s="1" t="s">
        <v>10047</v>
      </c>
      <c r="D5029" s="1" t="s">
        <v>10220</v>
      </c>
      <c r="E5029" s="1" t="s">
        <v>10221</v>
      </c>
      <c r="F5029" s="1" t="s">
        <v>346</v>
      </c>
      <c r="G5029" s="1"/>
      <c r="H5029" s="1" t="s">
        <v>9</v>
      </c>
    </row>
    <row r="5030" spans="1:8" x14ac:dyDescent="0.3">
      <c r="A5030" s="1">
        <v>528</v>
      </c>
      <c r="B5030" s="1" t="s">
        <v>6140</v>
      </c>
      <c r="C5030" s="1" t="s">
        <v>6615</v>
      </c>
      <c r="D5030" s="1" t="s">
        <v>10222</v>
      </c>
      <c r="E5030" s="1" t="s">
        <v>10223</v>
      </c>
      <c r="F5030" s="1" t="s">
        <v>346</v>
      </c>
      <c r="G5030" s="1"/>
      <c r="H5030" s="1" t="s">
        <v>9</v>
      </c>
    </row>
    <row r="5031" spans="1:8" x14ac:dyDescent="0.3">
      <c r="A5031" s="1">
        <v>529</v>
      </c>
      <c r="B5031" s="1" t="s">
        <v>6140</v>
      </c>
      <c r="C5031" s="1" t="s">
        <v>3373</v>
      </c>
      <c r="D5031" s="1" t="s">
        <v>10224</v>
      </c>
      <c r="E5031" s="1" t="s">
        <v>10225</v>
      </c>
      <c r="F5031" s="1" t="s">
        <v>346</v>
      </c>
      <c r="G5031" s="1"/>
      <c r="H5031" s="1" t="s">
        <v>9</v>
      </c>
    </row>
    <row r="5032" spans="1:8" x14ac:dyDescent="0.3">
      <c r="A5032" s="1">
        <v>530</v>
      </c>
      <c r="B5032" s="1" t="s">
        <v>6140</v>
      </c>
      <c r="C5032" s="1" t="s">
        <v>6615</v>
      </c>
      <c r="D5032" s="1" t="s">
        <v>10226</v>
      </c>
      <c r="E5032" s="1" t="s">
        <v>10227</v>
      </c>
      <c r="F5032" s="1" t="s">
        <v>346</v>
      </c>
      <c r="G5032" s="1"/>
      <c r="H5032" s="1" t="s">
        <v>9</v>
      </c>
    </row>
    <row r="5033" spans="1:8" x14ac:dyDescent="0.3">
      <c r="A5033" s="1">
        <v>531</v>
      </c>
      <c r="B5033" s="1" t="s">
        <v>6140</v>
      </c>
      <c r="C5033" s="1" t="s">
        <v>1561</v>
      </c>
      <c r="D5033" s="1" t="s">
        <v>10228</v>
      </c>
      <c r="E5033" s="1" t="s">
        <v>10229</v>
      </c>
      <c r="F5033" s="1" t="s">
        <v>346</v>
      </c>
      <c r="G5033" s="1"/>
      <c r="H5033" s="1" t="s">
        <v>9</v>
      </c>
    </row>
    <row r="5034" spans="1:8" x14ac:dyDescent="0.3">
      <c r="A5034" s="1">
        <v>532</v>
      </c>
      <c r="B5034" s="1" t="s">
        <v>6140</v>
      </c>
      <c r="C5034" s="1" t="s">
        <v>6615</v>
      </c>
      <c r="D5034" s="1" t="s">
        <v>10230</v>
      </c>
      <c r="E5034" s="1" t="s">
        <v>10231</v>
      </c>
      <c r="F5034" s="1" t="s">
        <v>346</v>
      </c>
      <c r="G5034" s="1"/>
      <c r="H5034" s="1" t="s">
        <v>9</v>
      </c>
    </row>
    <row r="5035" spans="1:8" x14ac:dyDescent="0.3">
      <c r="A5035" s="1">
        <v>533</v>
      </c>
      <c r="B5035" s="1" t="s">
        <v>5722</v>
      </c>
      <c r="C5035" s="1" t="s">
        <v>114</v>
      </c>
      <c r="D5035" s="1" t="s">
        <v>10232</v>
      </c>
      <c r="E5035" s="1" t="s">
        <v>10233</v>
      </c>
      <c r="F5035" s="1" t="s">
        <v>346</v>
      </c>
      <c r="G5035" s="1"/>
      <c r="H5035" s="1" t="s">
        <v>9</v>
      </c>
    </row>
    <row r="5036" spans="1:8" x14ac:dyDescent="0.3">
      <c r="A5036" s="1">
        <v>534</v>
      </c>
      <c r="B5036" s="1" t="s">
        <v>6140</v>
      </c>
      <c r="C5036" s="1" t="s">
        <v>1561</v>
      </c>
      <c r="D5036" s="1" t="s">
        <v>10234</v>
      </c>
      <c r="E5036" s="1" t="s">
        <v>10235</v>
      </c>
      <c r="F5036" s="1" t="s">
        <v>346</v>
      </c>
      <c r="G5036" s="1"/>
      <c r="H5036" s="1" t="s">
        <v>9</v>
      </c>
    </row>
    <row r="5037" spans="1:8" x14ac:dyDescent="0.3">
      <c r="A5037" s="1">
        <v>535</v>
      </c>
      <c r="B5037" s="1" t="s">
        <v>6140</v>
      </c>
      <c r="C5037" s="1" t="s">
        <v>130</v>
      </c>
      <c r="D5037" s="1" t="s">
        <v>10236</v>
      </c>
      <c r="E5037" s="1" t="s">
        <v>10237</v>
      </c>
      <c r="F5037" s="1" t="s">
        <v>346</v>
      </c>
      <c r="G5037" s="1"/>
      <c r="H5037" s="1" t="s">
        <v>9</v>
      </c>
    </row>
    <row r="5038" spans="1:8" x14ac:dyDescent="0.3">
      <c r="A5038" s="1">
        <v>536</v>
      </c>
      <c r="B5038" s="1" t="s">
        <v>6140</v>
      </c>
      <c r="C5038" s="1" t="s">
        <v>1630</v>
      </c>
      <c r="D5038" s="1" t="s">
        <v>10238</v>
      </c>
      <c r="E5038" s="1" t="s">
        <v>10239</v>
      </c>
      <c r="F5038" s="1" t="s">
        <v>346</v>
      </c>
      <c r="G5038" s="1"/>
      <c r="H5038" s="1" t="s">
        <v>9</v>
      </c>
    </row>
    <row r="5039" spans="1:8" x14ac:dyDescent="0.3">
      <c r="A5039" s="1">
        <v>537</v>
      </c>
      <c r="B5039" s="1" t="s">
        <v>6140</v>
      </c>
      <c r="C5039" s="1" t="s">
        <v>130</v>
      </c>
      <c r="D5039" s="1" t="s">
        <v>10240</v>
      </c>
      <c r="E5039" s="1" t="s">
        <v>10241</v>
      </c>
      <c r="F5039" s="1" t="s">
        <v>346</v>
      </c>
      <c r="G5039" s="1"/>
      <c r="H5039" s="1" t="s">
        <v>9</v>
      </c>
    </row>
    <row r="5040" spans="1:8" x14ac:dyDescent="0.3">
      <c r="A5040" s="1">
        <v>538</v>
      </c>
      <c r="B5040" s="1" t="s">
        <v>6140</v>
      </c>
      <c r="C5040" s="1" t="s">
        <v>3373</v>
      </c>
      <c r="D5040" s="1" t="s">
        <v>10242</v>
      </c>
      <c r="E5040" s="1" t="s">
        <v>10243</v>
      </c>
      <c r="F5040" s="1" t="s">
        <v>346</v>
      </c>
      <c r="G5040" s="1"/>
      <c r="H5040" s="1" t="s">
        <v>9</v>
      </c>
    </row>
    <row r="5041" spans="1:8" x14ac:dyDescent="0.3">
      <c r="A5041" s="1">
        <v>539</v>
      </c>
      <c r="B5041" s="1" t="s">
        <v>6140</v>
      </c>
      <c r="C5041" s="1" t="s">
        <v>565</v>
      </c>
      <c r="D5041" s="1" t="s">
        <v>10244</v>
      </c>
      <c r="E5041" s="1" t="s">
        <v>10245</v>
      </c>
      <c r="F5041" s="1" t="s">
        <v>346</v>
      </c>
      <c r="G5041" s="1"/>
      <c r="H5041" s="1" t="s">
        <v>9</v>
      </c>
    </row>
    <row r="5042" spans="1:8" x14ac:dyDescent="0.3">
      <c r="A5042" s="1">
        <v>540</v>
      </c>
      <c r="B5042" s="1" t="s">
        <v>6140</v>
      </c>
      <c r="C5042" s="1" t="s">
        <v>3926</v>
      </c>
      <c r="D5042" s="1" t="s">
        <v>10246</v>
      </c>
      <c r="E5042" s="1" t="s">
        <v>10247</v>
      </c>
      <c r="F5042" s="1" t="s">
        <v>346</v>
      </c>
      <c r="G5042" s="1"/>
      <c r="H5042" s="1" t="s">
        <v>9</v>
      </c>
    </row>
    <row r="5043" spans="1:8" x14ac:dyDescent="0.3">
      <c r="A5043" s="1">
        <v>541</v>
      </c>
      <c r="B5043" s="1" t="s">
        <v>6140</v>
      </c>
      <c r="C5043" s="1" t="s">
        <v>6615</v>
      </c>
      <c r="D5043" s="1" t="s">
        <v>10248</v>
      </c>
      <c r="E5043" s="1" t="s">
        <v>10249</v>
      </c>
      <c r="F5043" s="1" t="s">
        <v>346</v>
      </c>
      <c r="G5043" s="1"/>
      <c r="H5043" s="1" t="s">
        <v>9</v>
      </c>
    </row>
    <row r="5044" spans="1:8" x14ac:dyDescent="0.3">
      <c r="A5044" s="1">
        <v>542</v>
      </c>
      <c r="B5044" s="1" t="s">
        <v>5722</v>
      </c>
      <c r="C5044" s="1" t="s">
        <v>3160</v>
      </c>
      <c r="D5044" s="1" t="s">
        <v>10250</v>
      </c>
      <c r="E5044" s="1" t="s">
        <v>10251</v>
      </c>
      <c r="F5044" s="1" t="s">
        <v>346</v>
      </c>
      <c r="G5044" s="1"/>
      <c r="H5044" s="1" t="s">
        <v>9</v>
      </c>
    </row>
    <row r="5045" spans="1:8" x14ac:dyDescent="0.3">
      <c r="A5045" s="1">
        <v>543</v>
      </c>
      <c r="B5045" s="1" t="s">
        <v>6140</v>
      </c>
      <c r="C5045" s="1" t="s">
        <v>3373</v>
      </c>
      <c r="D5045" s="1" t="s">
        <v>10252</v>
      </c>
      <c r="E5045" s="1" t="s">
        <v>10253</v>
      </c>
      <c r="F5045" s="1" t="s">
        <v>346</v>
      </c>
      <c r="G5045" s="1"/>
      <c r="H5045" s="1" t="s">
        <v>9</v>
      </c>
    </row>
    <row r="5046" spans="1:8" x14ac:dyDescent="0.3">
      <c r="A5046" s="1">
        <v>544</v>
      </c>
      <c r="B5046" s="1" t="s">
        <v>6140</v>
      </c>
      <c r="C5046" s="1" t="s">
        <v>5</v>
      </c>
      <c r="D5046" s="1" t="s">
        <v>10254</v>
      </c>
      <c r="E5046" s="1" t="s">
        <v>10255</v>
      </c>
      <c r="F5046" s="1" t="s">
        <v>346</v>
      </c>
      <c r="G5046" s="1"/>
      <c r="H5046" s="1" t="s">
        <v>9</v>
      </c>
    </row>
    <row r="5047" spans="1:8" x14ac:dyDescent="0.3">
      <c r="A5047" s="1">
        <v>545</v>
      </c>
      <c r="B5047" s="1" t="s">
        <v>6140</v>
      </c>
      <c r="C5047" s="1" t="s">
        <v>212</v>
      </c>
      <c r="D5047" s="1" t="s">
        <v>10256</v>
      </c>
      <c r="E5047" s="1" t="s">
        <v>10257</v>
      </c>
      <c r="F5047" s="1" t="s">
        <v>346</v>
      </c>
      <c r="G5047" s="1">
        <v>20</v>
      </c>
      <c r="H5047" s="1" t="s">
        <v>117</v>
      </c>
    </row>
    <row r="5048" spans="1:8" x14ac:dyDescent="0.3">
      <c r="A5048" s="1">
        <v>546</v>
      </c>
      <c r="B5048" s="1" t="s">
        <v>5603</v>
      </c>
      <c r="C5048" s="1" t="s">
        <v>75</v>
      </c>
      <c r="D5048" s="1" t="s">
        <v>10258</v>
      </c>
      <c r="E5048" s="1" t="s">
        <v>10259</v>
      </c>
      <c r="F5048" s="1" t="s">
        <v>346</v>
      </c>
      <c r="G5048" s="1"/>
      <c r="H5048" s="1" t="s">
        <v>9</v>
      </c>
    </row>
    <row r="5049" spans="1:8" x14ac:dyDescent="0.3">
      <c r="A5049" s="1">
        <v>547</v>
      </c>
      <c r="B5049" s="1" t="s">
        <v>6140</v>
      </c>
      <c r="C5049" s="1" t="s">
        <v>1630</v>
      </c>
      <c r="D5049" s="1" t="s">
        <v>10260</v>
      </c>
      <c r="E5049" s="1" t="s">
        <v>10261</v>
      </c>
      <c r="F5049" s="1" t="s">
        <v>346</v>
      </c>
      <c r="G5049" s="1">
        <v>20</v>
      </c>
      <c r="H5049" s="1" t="s">
        <v>9</v>
      </c>
    </row>
    <row r="5050" spans="1:8" x14ac:dyDescent="0.3">
      <c r="A5050" s="1">
        <v>548</v>
      </c>
      <c r="B5050" s="1" t="s">
        <v>6140</v>
      </c>
      <c r="C5050" s="1" t="s">
        <v>5</v>
      </c>
      <c r="D5050" s="1" t="s">
        <v>10262</v>
      </c>
      <c r="E5050" s="1" t="s">
        <v>10263</v>
      </c>
      <c r="F5050" s="1" t="s">
        <v>346</v>
      </c>
      <c r="G5050" s="1"/>
      <c r="H5050" s="1" t="s">
        <v>9</v>
      </c>
    </row>
    <row r="5051" spans="1:8" x14ac:dyDescent="0.3">
      <c r="A5051" s="1">
        <v>549</v>
      </c>
      <c r="B5051" s="1" t="s">
        <v>5722</v>
      </c>
      <c r="C5051" s="1" t="s">
        <v>3160</v>
      </c>
      <c r="D5051" s="1" t="s">
        <v>10264</v>
      </c>
      <c r="E5051" s="1" t="s">
        <v>10265</v>
      </c>
      <c r="F5051" s="1" t="s">
        <v>346</v>
      </c>
      <c r="G5051" s="1"/>
      <c r="H5051" s="1" t="s">
        <v>9</v>
      </c>
    </row>
    <row r="5052" spans="1:8" x14ac:dyDescent="0.3">
      <c r="A5052" s="1">
        <v>550</v>
      </c>
      <c r="B5052" s="1" t="s">
        <v>5556</v>
      </c>
      <c r="C5052" s="1" t="s">
        <v>4092</v>
      </c>
      <c r="D5052" s="1" t="s">
        <v>10266</v>
      </c>
      <c r="E5052" s="1" t="s">
        <v>10267</v>
      </c>
      <c r="F5052" s="1" t="s">
        <v>346</v>
      </c>
      <c r="G5052" s="1"/>
      <c r="H5052" s="1" t="s">
        <v>9</v>
      </c>
    </row>
    <row r="5053" spans="1:8" x14ac:dyDescent="0.3">
      <c r="A5053" s="1">
        <v>551</v>
      </c>
      <c r="B5053" s="1" t="s">
        <v>6140</v>
      </c>
      <c r="C5053" s="1" t="s">
        <v>6615</v>
      </c>
      <c r="D5053" s="1" t="s">
        <v>10268</v>
      </c>
      <c r="E5053" s="1" t="s">
        <v>10269</v>
      </c>
      <c r="F5053" s="1" t="s">
        <v>346</v>
      </c>
      <c r="G5053" s="1"/>
      <c r="H5053" s="1" t="s">
        <v>9</v>
      </c>
    </row>
    <row r="5054" spans="1:8" x14ac:dyDescent="0.3">
      <c r="A5054" s="1">
        <v>552</v>
      </c>
      <c r="B5054" s="1" t="s">
        <v>6140</v>
      </c>
      <c r="C5054" s="1" t="s">
        <v>1561</v>
      </c>
      <c r="D5054" s="1" t="s">
        <v>10270</v>
      </c>
      <c r="E5054" s="1" t="s">
        <v>10271</v>
      </c>
      <c r="F5054" s="1" t="s">
        <v>346</v>
      </c>
      <c r="G5054" s="1"/>
      <c r="H5054" s="1" t="s">
        <v>9</v>
      </c>
    </row>
    <row r="5055" spans="1:8" x14ac:dyDescent="0.3">
      <c r="A5055" s="1">
        <v>553</v>
      </c>
      <c r="B5055" s="1" t="s">
        <v>6140</v>
      </c>
      <c r="C5055" s="1" t="s">
        <v>5</v>
      </c>
      <c r="D5055" s="1" t="s">
        <v>10272</v>
      </c>
      <c r="E5055" s="1" t="s">
        <v>10273</v>
      </c>
      <c r="F5055" s="1" t="s">
        <v>346</v>
      </c>
      <c r="G5055" s="1"/>
      <c r="H5055" s="1" t="s">
        <v>9</v>
      </c>
    </row>
    <row r="5056" spans="1:8" x14ac:dyDescent="0.3">
      <c r="A5056" s="1">
        <v>554</v>
      </c>
      <c r="B5056" s="1" t="s">
        <v>5722</v>
      </c>
      <c r="C5056" s="1" t="s">
        <v>114</v>
      </c>
      <c r="D5056" s="1" t="s">
        <v>10274</v>
      </c>
      <c r="E5056" s="1" t="s">
        <v>10275</v>
      </c>
      <c r="F5056" s="1" t="s">
        <v>346</v>
      </c>
      <c r="G5056" s="1"/>
      <c r="H5056" s="1" t="s">
        <v>9</v>
      </c>
    </row>
    <row r="5057" spans="1:8" x14ac:dyDescent="0.3">
      <c r="A5057" s="1">
        <v>555</v>
      </c>
      <c r="B5057" s="1" t="s">
        <v>14</v>
      </c>
      <c r="C5057" s="1" t="s">
        <v>5301</v>
      </c>
      <c r="D5057" s="1" t="s">
        <v>10276</v>
      </c>
      <c r="E5057" s="1" t="s">
        <v>10277</v>
      </c>
      <c r="F5057" s="1" t="s">
        <v>346</v>
      </c>
      <c r="G5057" s="1"/>
      <c r="H5057" s="1" t="s">
        <v>257</v>
      </c>
    </row>
    <row r="5058" spans="1:8" x14ac:dyDescent="0.3">
      <c r="A5058" s="1">
        <v>556</v>
      </c>
      <c r="B5058" s="1" t="s">
        <v>6140</v>
      </c>
      <c r="C5058" s="1" t="s">
        <v>6615</v>
      </c>
      <c r="D5058" s="1" t="s">
        <v>10278</v>
      </c>
      <c r="E5058" s="1" t="s">
        <v>10279</v>
      </c>
      <c r="F5058" s="1" t="s">
        <v>346</v>
      </c>
      <c r="G5058" s="1"/>
      <c r="H5058" s="1" t="s">
        <v>9</v>
      </c>
    </row>
    <row r="5059" spans="1:8" x14ac:dyDescent="0.3">
      <c r="A5059" s="1">
        <v>557</v>
      </c>
      <c r="B5059" s="1" t="s">
        <v>6140</v>
      </c>
      <c r="C5059" s="1" t="s">
        <v>5</v>
      </c>
      <c r="D5059" s="1" t="s">
        <v>10280</v>
      </c>
      <c r="E5059" s="1" t="s">
        <v>10281</v>
      </c>
      <c r="F5059" s="1" t="s">
        <v>346</v>
      </c>
      <c r="G5059" s="1"/>
      <c r="H5059" s="1" t="s">
        <v>9</v>
      </c>
    </row>
    <row r="5060" spans="1:8" x14ac:dyDescent="0.3">
      <c r="A5060" s="1">
        <v>558</v>
      </c>
      <c r="B5060" s="1" t="s">
        <v>6140</v>
      </c>
      <c r="C5060" s="1" t="s">
        <v>6482</v>
      </c>
      <c r="D5060" s="1" t="s">
        <v>10282</v>
      </c>
      <c r="E5060" s="1" t="s">
        <v>10283</v>
      </c>
      <c r="F5060" s="1" t="s">
        <v>346</v>
      </c>
      <c r="G5060" s="1"/>
      <c r="H5060" s="1" t="s">
        <v>9</v>
      </c>
    </row>
    <row r="5061" spans="1:8" x14ac:dyDescent="0.3">
      <c r="A5061" s="1">
        <v>559</v>
      </c>
      <c r="B5061" s="1" t="s">
        <v>5603</v>
      </c>
      <c r="C5061" s="1" t="s">
        <v>27</v>
      </c>
      <c r="D5061" s="1" t="s">
        <v>10284</v>
      </c>
      <c r="E5061" s="1" t="s">
        <v>10285</v>
      </c>
      <c r="F5061" s="1" t="s">
        <v>346</v>
      </c>
      <c r="G5061" s="1"/>
      <c r="H5061" s="1" t="s">
        <v>9</v>
      </c>
    </row>
    <row r="5062" spans="1:8" x14ac:dyDescent="0.3">
      <c r="A5062" s="1">
        <v>560</v>
      </c>
      <c r="B5062" s="1" t="s">
        <v>6140</v>
      </c>
      <c r="C5062" s="1" t="s">
        <v>565</v>
      </c>
      <c r="D5062" s="1" t="s">
        <v>10286</v>
      </c>
      <c r="E5062" s="1" t="s">
        <v>10287</v>
      </c>
      <c r="F5062" s="1" t="s">
        <v>346</v>
      </c>
      <c r="G5062" s="1"/>
      <c r="H5062" s="1" t="s">
        <v>9</v>
      </c>
    </row>
    <row r="5063" spans="1:8" x14ac:dyDescent="0.3">
      <c r="A5063" s="1">
        <v>561</v>
      </c>
      <c r="B5063" s="1" t="s">
        <v>6140</v>
      </c>
      <c r="C5063" s="1" t="s">
        <v>5</v>
      </c>
      <c r="D5063" s="1" t="s">
        <v>10288</v>
      </c>
      <c r="E5063" s="1" t="s">
        <v>10289</v>
      </c>
      <c r="F5063" s="1" t="s">
        <v>346</v>
      </c>
      <c r="G5063" s="1"/>
      <c r="H5063" s="1" t="s">
        <v>9</v>
      </c>
    </row>
    <row r="5064" spans="1:8" x14ac:dyDescent="0.3">
      <c r="A5064" s="1">
        <v>562</v>
      </c>
      <c r="B5064" s="1" t="s">
        <v>6140</v>
      </c>
      <c r="C5064" s="1" t="s">
        <v>130</v>
      </c>
      <c r="D5064" s="1" t="s">
        <v>10290</v>
      </c>
      <c r="E5064" s="1" t="s">
        <v>10291</v>
      </c>
      <c r="F5064" s="1" t="s">
        <v>346</v>
      </c>
      <c r="G5064" s="1">
        <v>20</v>
      </c>
      <c r="H5064" s="1" t="s">
        <v>9</v>
      </c>
    </row>
    <row r="5065" spans="1:8" x14ac:dyDescent="0.3">
      <c r="A5065" s="1">
        <v>563</v>
      </c>
      <c r="B5065" s="1" t="s">
        <v>6140</v>
      </c>
      <c r="C5065" s="1" t="s">
        <v>6615</v>
      </c>
      <c r="D5065" s="1" t="s">
        <v>10292</v>
      </c>
      <c r="E5065" s="1" t="s">
        <v>10293</v>
      </c>
      <c r="F5065" s="1" t="s">
        <v>346</v>
      </c>
      <c r="G5065" s="1"/>
      <c r="H5065" s="1" t="s">
        <v>9</v>
      </c>
    </row>
    <row r="5066" spans="1:8" x14ac:dyDescent="0.3">
      <c r="A5066" s="1">
        <v>564</v>
      </c>
      <c r="B5066" s="1" t="s">
        <v>6140</v>
      </c>
      <c r="C5066" s="1" t="s">
        <v>212</v>
      </c>
      <c r="D5066" s="1" t="s">
        <v>10294</v>
      </c>
      <c r="E5066" s="1" t="s">
        <v>10295</v>
      </c>
      <c r="F5066" s="1" t="s">
        <v>346</v>
      </c>
      <c r="G5066" s="1">
        <v>20</v>
      </c>
      <c r="H5066" s="1" t="s">
        <v>9</v>
      </c>
    </row>
    <row r="5067" spans="1:8" x14ac:dyDescent="0.3">
      <c r="A5067" s="1">
        <v>565</v>
      </c>
      <c r="B5067" s="1" t="s">
        <v>6140</v>
      </c>
      <c r="C5067" s="1" t="s">
        <v>6482</v>
      </c>
      <c r="D5067" s="1" t="s">
        <v>10296</v>
      </c>
      <c r="E5067" s="1" t="s">
        <v>10297</v>
      </c>
      <c r="F5067" s="1" t="s">
        <v>346</v>
      </c>
      <c r="G5067" s="1"/>
      <c r="H5067" s="1" t="s">
        <v>9</v>
      </c>
    </row>
    <row r="5068" spans="1:8" x14ac:dyDescent="0.3">
      <c r="A5068" s="1">
        <v>566</v>
      </c>
      <c r="B5068" s="1" t="s">
        <v>6140</v>
      </c>
      <c r="C5068" s="1" t="s">
        <v>6615</v>
      </c>
      <c r="D5068" s="1" t="s">
        <v>10298</v>
      </c>
      <c r="E5068" s="1" t="s">
        <v>10299</v>
      </c>
      <c r="F5068" s="1" t="s">
        <v>346</v>
      </c>
      <c r="G5068" s="1"/>
      <c r="H5068" s="1" t="s">
        <v>9</v>
      </c>
    </row>
    <row r="5069" spans="1:8" x14ac:dyDescent="0.3">
      <c r="A5069" s="1">
        <v>567</v>
      </c>
      <c r="B5069" s="1" t="s">
        <v>6958</v>
      </c>
      <c r="C5069" s="1" t="s">
        <v>6959</v>
      </c>
      <c r="D5069" s="1" t="s">
        <v>10300</v>
      </c>
      <c r="E5069" s="1" t="s">
        <v>10301</v>
      </c>
      <c r="F5069" s="1" t="s">
        <v>346</v>
      </c>
      <c r="G5069" s="1"/>
      <c r="H5069" s="1" t="s">
        <v>9</v>
      </c>
    </row>
    <row r="5070" spans="1:8" x14ac:dyDescent="0.3">
      <c r="A5070" s="1">
        <v>568</v>
      </c>
      <c r="B5070" s="1" t="s">
        <v>6140</v>
      </c>
      <c r="C5070" s="1" t="s">
        <v>6482</v>
      </c>
      <c r="D5070" s="1" t="s">
        <v>10302</v>
      </c>
      <c r="E5070" s="1" t="s">
        <v>10303</v>
      </c>
      <c r="F5070" s="1" t="s">
        <v>346</v>
      </c>
      <c r="G5070" s="1"/>
      <c r="H5070" s="1" t="s">
        <v>9</v>
      </c>
    </row>
    <row r="5071" spans="1:8" x14ac:dyDescent="0.3">
      <c r="A5071" s="1">
        <v>569</v>
      </c>
      <c r="B5071" s="1" t="s">
        <v>5722</v>
      </c>
      <c r="C5071" s="1" t="s">
        <v>3160</v>
      </c>
      <c r="D5071" s="1" t="s">
        <v>10304</v>
      </c>
      <c r="E5071" s="1" t="s">
        <v>10305</v>
      </c>
      <c r="F5071" s="1" t="s">
        <v>346</v>
      </c>
      <c r="G5071" s="1"/>
      <c r="H5071" s="1" t="s">
        <v>9</v>
      </c>
    </row>
    <row r="5072" spans="1:8" x14ac:dyDescent="0.3">
      <c r="A5072" s="1">
        <v>570</v>
      </c>
      <c r="B5072" s="1" t="s">
        <v>6140</v>
      </c>
      <c r="C5072" s="1" t="s">
        <v>1561</v>
      </c>
      <c r="D5072" s="1" t="s">
        <v>10306</v>
      </c>
      <c r="E5072" s="1" t="s">
        <v>10307</v>
      </c>
      <c r="F5072" s="1" t="s">
        <v>346</v>
      </c>
      <c r="G5072" s="1"/>
      <c r="H5072" s="1" t="s">
        <v>9</v>
      </c>
    </row>
    <row r="5073" spans="1:8" x14ac:dyDescent="0.3">
      <c r="A5073" s="1">
        <v>571</v>
      </c>
      <c r="B5073" s="1" t="s">
        <v>6140</v>
      </c>
      <c r="C5073" s="1" t="s">
        <v>130</v>
      </c>
      <c r="D5073" s="1" t="s">
        <v>10308</v>
      </c>
      <c r="E5073" s="1" t="s">
        <v>10309</v>
      </c>
      <c r="F5073" s="1" t="s">
        <v>346</v>
      </c>
      <c r="G5073" s="1"/>
      <c r="H5073" s="1" t="s">
        <v>9</v>
      </c>
    </row>
    <row r="5074" spans="1:8" x14ac:dyDescent="0.3">
      <c r="A5074" s="1">
        <v>572</v>
      </c>
      <c r="B5074" s="1" t="s">
        <v>6140</v>
      </c>
      <c r="C5074" s="1" t="s">
        <v>6482</v>
      </c>
      <c r="D5074" s="1" t="s">
        <v>10310</v>
      </c>
      <c r="E5074" s="1" t="s">
        <v>10311</v>
      </c>
      <c r="F5074" s="1" t="s">
        <v>346</v>
      </c>
      <c r="G5074" s="1"/>
      <c r="H5074" s="1" t="s">
        <v>9</v>
      </c>
    </row>
    <row r="5075" spans="1:8" x14ac:dyDescent="0.3">
      <c r="A5075" s="1">
        <v>573</v>
      </c>
      <c r="B5075" s="1" t="s">
        <v>6140</v>
      </c>
      <c r="C5075" s="1" t="s">
        <v>6482</v>
      </c>
      <c r="D5075" s="1" t="s">
        <v>10312</v>
      </c>
      <c r="E5075" s="1" t="s">
        <v>10313</v>
      </c>
      <c r="F5075" s="1" t="s">
        <v>346</v>
      </c>
      <c r="G5075" s="1"/>
      <c r="H5075" s="1" t="s">
        <v>9</v>
      </c>
    </row>
    <row r="5076" spans="1:8" x14ac:dyDescent="0.3">
      <c r="A5076" s="1">
        <v>574</v>
      </c>
      <c r="B5076" s="1" t="s">
        <v>657</v>
      </c>
      <c r="C5076" s="1" t="s">
        <v>5723</v>
      </c>
      <c r="D5076" s="1" t="s">
        <v>10314</v>
      </c>
      <c r="E5076" s="1" t="s">
        <v>10315</v>
      </c>
      <c r="F5076" s="1" t="s">
        <v>346</v>
      </c>
      <c r="G5076" s="1"/>
      <c r="H5076" s="1" t="s">
        <v>9</v>
      </c>
    </row>
    <row r="5077" spans="1:8" x14ac:dyDescent="0.3">
      <c r="A5077" s="1">
        <v>575</v>
      </c>
      <c r="B5077" s="1" t="s">
        <v>6140</v>
      </c>
      <c r="C5077" s="1" t="s">
        <v>6615</v>
      </c>
      <c r="D5077" s="1" t="s">
        <v>10316</v>
      </c>
      <c r="E5077" s="1" t="s">
        <v>10317</v>
      </c>
      <c r="F5077" s="1" t="s">
        <v>346</v>
      </c>
      <c r="G5077" s="1"/>
      <c r="H5077" s="1" t="s">
        <v>257</v>
      </c>
    </row>
    <row r="5078" spans="1:8" x14ac:dyDescent="0.3">
      <c r="A5078" s="1">
        <v>576</v>
      </c>
      <c r="B5078" s="1" t="s">
        <v>6140</v>
      </c>
      <c r="C5078" s="1" t="s">
        <v>6482</v>
      </c>
      <c r="D5078" s="1" t="s">
        <v>10318</v>
      </c>
      <c r="E5078" s="1" t="s">
        <v>10319</v>
      </c>
      <c r="F5078" s="1" t="s">
        <v>346</v>
      </c>
      <c r="G5078" s="1"/>
      <c r="H5078" s="1" t="s">
        <v>9</v>
      </c>
    </row>
    <row r="5079" spans="1:8" x14ac:dyDescent="0.3">
      <c r="A5079" s="1">
        <v>577</v>
      </c>
      <c r="B5079" s="1" t="s">
        <v>6140</v>
      </c>
      <c r="C5079" s="1" t="s">
        <v>130</v>
      </c>
      <c r="D5079" s="1" t="s">
        <v>10320</v>
      </c>
      <c r="E5079" s="1" t="s">
        <v>10321</v>
      </c>
      <c r="F5079" s="1" t="s">
        <v>346</v>
      </c>
      <c r="G5079" s="1"/>
      <c r="H5079" s="1" t="s">
        <v>9</v>
      </c>
    </row>
    <row r="5080" spans="1:8" x14ac:dyDescent="0.3">
      <c r="A5080" s="1">
        <v>578</v>
      </c>
      <c r="B5080" s="1" t="s">
        <v>6140</v>
      </c>
      <c r="C5080" s="1" t="s">
        <v>1630</v>
      </c>
      <c r="D5080" s="1" t="s">
        <v>10322</v>
      </c>
      <c r="E5080" s="1" t="s">
        <v>10323</v>
      </c>
      <c r="F5080" s="1" t="s">
        <v>346</v>
      </c>
      <c r="G5080" s="1"/>
      <c r="H5080" s="1" t="s">
        <v>9</v>
      </c>
    </row>
    <row r="5081" spans="1:8" x14ac:dyDescent="0.3">
      <c r="A5081" s="1">
        <v>579</v>
      </c>
      <c r="B5081" s="1" t="s">
        <v>6140</v>
      </c>
      <c r="C5081" s="1" t="s">
        <v>5</v>
      </c>
      <c r="D5081" s="1" t="s">
        <v>10324</v>
      </c>
      <c r="E5081" s="1" t="s">
        <v>10325</v>
      </c>
      <c r="F5081" s="1" t="s">
        <v>346</v>
      </c>
      <c r="G5081" s="1"/>
      <c r="H5081" s="1" t="s">
        <v>9</v>
      </c>
    </row>
    <row r="5082" spans="1:8" x14ac:dyDescent="0.3">
      <c r="A5082" s="1">
        <v>580</v>
      </c>
      <c r="B5082" s="1" t="s">
        <v>5722</v>
      </c>
      <c r="C5082" s="1" t="s">
        <v>4249</v>
      </c>
      <c r="D5082" s="1" t="s">
        <v>10326</v>
      </c>
      <c r="E5082" s="1" t="s">
        <v>10327</v>
      </c>
      <c r="F5082" s="1" t="s">
        <v>346</v>
      </c>
      <c r="G5082" s="1"/>
      <c r="H5082" s="1" t="s">
        <v>9</v>
      </c>
    </row>
    <row r="5083" spans="1:8" x14ac:dyDescent="0.3">
      <c r="A5083" s="1">
        <v>581</v>
      </c>
      <c r="B5083" s="1" t="s">
        <v>6140</v>
      </c>
      <c r="C5083" s="1" t="s">
        <v>1630</v>
      </c>
      <c r="D5083" s="1" t="s">
        <v>10328</v>
      </c>
      <c r="E5083" s="1" t="s">
        <v>10329</v>
      </c>
      <c r="F5083" s="1" t="s">
        <v>346</v>
      </c>
      <c r="G5083" s="1">
        <v>20</v>
      </c>
      <c r="H5083" s="1" t="s">
        <v>9</v>
      </c>
    </row>
    <row r="5084" spans="1:8" x14ac:dyDescent="0.3">
      <c r="A5084" s="1">
        <v>582</v>
      </c>
      <c r="B5084" s="1" t="s">
        <v>5722</v>
      </c>
      <c r="C5084" s="1" t="s">
        <v>8845</v>
      </c>
      <c r="D5084" s="1" t="s">
        <v>10330</v>
      </c>
      <c r="E5084" s="1" t="s">
        <v>10331</v>
      </c>
      <c r="F5084" s="1" t="s">
        <v>346</v>
      </c>
      <c r="G5084" s="1"/>
      <c r="H5084" s="1" t="s">
        <v>9</v>
      </c>
    </row>
    <row r="5085" spans="1:8" x14ac:dyDescent="0.3">
      <c r="A5085" s="1">
        <v>583</v>
      </c>
      <c r="B5085" s="1" t="s">
        <v>6140</v>
      </c>
      <c r="C5085" s="1" t="s">
        <v>5</v>
      </c>
      <c r="D5085" s="1" t="s">
        <v>10332</v>
      </c>
      <c r="E5085" s="1" t="s">
        <v>10333</v>
      </c>
      <c r="F5085" s="1" t="s">
        <v>346</v>
      </c>
      <c r="G5085" s="1"/>
      <c r="H5085" s="1" t="s">
        <v>9</v>
      </c>
    </row>
    <row r="5086" spans="1:8" x14ac:dyDescent="0.3">
      <c r="A5086" s="1">
        <v>584</v>
      </c>
      <c r="B5086" s="1" t="s">
        <v>6140</v>
      </c>
      <c r="C5086" s="1" t="s">
        <v>1630</v>
      </c>
      <c r="D5086" s="1" t="s">
        <v>10334</v>
      </c>
      <c r="E5086" s="1" t="s">
        <v>10335</v>
      </c>
      <c r="F5086" s="1" t="s">
        <v>346</v>
      </c>
      <c r="G5086" s="1">
        <v>20</v>
      </c>
      <c r="H5086" s="1" t="s">
        <v>9</v>
      </c>
    </row>
    <row r="5087" spans="1:8" x14ac:dyDescent="0.3">
      <c r="A5087" s="1">
        <v>585</v>
      </c>
      <c r="B5087" s="1" t="s">
        <v>6140</v>
      </c>
      <c r="C5087" s="1" t="s">
        <v>565</v>
      </c>
      <c r="D5087" s="1" t="s">
        <v>10336</v>
      </c>
      <c r="E5087" s="1" t="s">
        <v>10337</v>
      </c>
      <c r="F5087" s="1" t="s">
        <v>346</v>
      </c>
      <c r="G5087" s="1"/>
      <c r="H5087" s="1" t="s">
        <v>9</v>
      </c>
    </row>
    <row r="5088" spans="1:8" x14ac:dyDescent="0.3">
      <c r="A5088" s="1">
        <v>586</v>
      </c>
      <c r="B5088" s="1" t="s">
        <v>6140</v>
      </c>
      <c r="C5088" s="1" t="s">
        <v>5</v>
      </c>
      <c r="D5088" s="1" t="s">
        <v>10338</v>
      </c>
      <c r="E5088" s="1" t="s">
        <v>10339</v>
      </c>
      <c r="F5088" s="1" t="s">
        <v>346</v>
      </c>
      <c r="G5088" s="1"/>
      <c r="H5088" s="1" t="s">
        <v>9</v>
      </c>
    </row>
    <row r="5089" spans="1:8" x14ac:dyDescent="0.3">
      <c r="A5089" s="1">
        <v>587</v>
      </c>
      <c r="B5089" s="1" t="s">
        <v>6140</v>
      </c>
      <c r="C5089" s="1" t="s">
        <v>1561</v>
      </c>
      <c r="D5089" s="1" t="s">
        <v>10340</v>
      </c>
      <c r="E5089" s="1" t="s">
        <v>10341</v>
      </c>
      <c r="F5089" s="1" t="s">
        <v>346</v>
      </c>
      <c r="G5089" s="1"/>
      <c r="H5089" s="1" t="s">
        <v>9</v>
      </c>
    </row>
    <row r="5090" spans="1:8" x14ac:dyDescent="0.3">
      <c r="A5090" s="1">
        <v>588</v>
      </c>
      <c r="B5090" s="1" t="s">
        <v>6140</v>
      </c>
      <c r="C5090" s="1" t="s">
        <v>130</v>
      </c>
      <c r="D5090" s="1" t="s">
        <v>10342</v>
      </c>
      <c r="E5090" s="1" t="s">
        <v>10343</v>
      </c>
      <c r="F5090" s="1" t="s">
        <v>346</v>
      </c>
      <c r="G5090" s="1"/>
      <c r="H5090" s="1" t="s">
        <v>9</v>
      </c>
    </row>
    <row r="5091" spans="1:8" x14ac:dyDescent="0.3">
      <c r="A5091" s="1">
        <v>589</v>
      </c>
      <c r="B5091" s="1" t="s">
        <v>6140</v>
      </c>
      <c r="C5091" s="1" t="s">
        <v>5</v>
      </c>
      <c r="D5091" s="1" t="s">
        <v>10344</v>
      </c>
      <c r="E5091" s="1" t="s">
        <v>10345</v>
      </c>
      <c r="F5091" s="1" t="s">
        <v>346</v>
      </c>
      <c r="G5091" s="1"/>
      <c r="H5091" s="1" t="s">
        <v>9</v>
      </c>
    </row>
    <row r="5092" spans="1:8" x14ac:dyDescent="0.3">
      <c r="A5092" s="1">
        <v>590</v>
      </c>
      <c r="B5092" s="1" t="s">
        <v>5722</v>
      </c>
      <c r="C5092" s="1" t="s">
        <v>5723</v>
      </c>
      <c r="D5092" s="1" t="s">
        <v>10346</v>
      </c>
      <c r="E5092" s="1" t="s">
        <v>10347</v>
      </c>
      <c r="F5092" s="1" t="s">
        <v>346</v>
      </c>
      <c r="G5092" s="1"/>
      <c r="H5092" s="1" t="s">
        <v>9</v>
      </c>
    </row>
    <row r="5093" spans="1:8" x14ac:dyDescent="0.3">
      <c r="A5093" s="1">
        <v>591</v>
      </c>
      <c r="B5093" s="1" t="s">
        <v>5556</v>
      </c>
      <c r="C5093" s="1" t="s">
        <v>5557</v>
      </c>
      <c r="D5093" s="1" t="s">
        <v>10348</v>
      </c>
      <c r="E5093" s="1" t="s">
        <v>10349</v>
      </c>
      <c r="F5093" s="1" t="s">
        <v>346</v>
      </c>
      <c r="G5093" s="1"/>
      <c r="H5093" s="1" t="s">
        <v>9</v>
      </c>
    </row>
    <row r="5094" spans="1:8" x14ac:dyDescent="0.3">
      <c r="A5094" s="1">
        <v>592</v>
      </c>
      <c r="B5094" s="1" t="s">
        <v>14</v>
      </c>
      <c r="C5094" s="1" t="s">
        <v>5301</v>
      </c>
      <c r="D5094" s="1" t="s">
        <v>10350</v>
      </c>
      <c r="E5094" s="1" t="s">
        <v>10351</v>
      </c>
      <c r="F5094" s="1" t="s">
        <v>346</v>
      </c>
      <c r="G5094" s="1"/>
      <c r="H5094" s="1" t="s">
        <v>257</v>
      </c>
    </row>
    <row r="5095" spans="1:8" x14ac:dyDescent="0.3">
      <c r="A5095" s="1">
        <v>593</v>
      </c>
      <c r="B5095" s="1" t="s">
        <v>6140</v>
      </c>
      <c r="C5095" s="1" t="s">
        <v>5</v>
      </c>
      <c r="D5095" s="1" t="s">
        <v>10352</v>
      </c>
      <c r="E5095" s="1" t="s">
        <v>10353</v>
      </c>
      <c r="F5095" s="1" t="s">
        <v>346</v>
      </c>
      <c r="G5095" s="1"/>
      <c r="H5095" s="1" t="s">
        <v>9</v>
      </c>
    </row>
    <row r="5096" spans="1:8" x14ac:dyDescent="0.3">
      <c r="A5096" s="1">
        <v>594</v>
      </c>
      <c r="B5096" s="1" t="s">
        <v>6140</v>
      </c>
      <c r="C5096" s="1" t="s">
        <v>1561</v>
      </c>
      <c r="D5096" s="1" t="s">
        <v>10354</v>
      </c>
      <c r="E5096" s="1" t="s">
        <v>10355</v>
      </c>
      <c r="F5096" s="1" t="s">
        <v>346</v>
      </c>
      <c r="G5096" s="1"/>
      <c r="H5096" s="1" t="s">
        <v>257</v>
      </c>
    </row>
    <row r="5097" spans="1:8" x14ac:dyDescent="0.3">
      <c r="A5097" s="1">
        <v>595</v>
      </c>
      <c r="B5097" s="1" t="s">
        <v>6140</v>
      </c>
      <c r="C5097" s="1" t="s">
        <v>6899</v>
      </c>
      <c r="D5097" s="1" t="s">
        <v>10356</v>
      </c>
      <c r="E5097" s="1" t="s">
        <v>10357</v>
      </c>
      <c r="F5097" s="1" t="s">
        <v>346</v>
      </c>
      <c r="G5097" s="1"/>
      <c r="H5097" s="1" t="s">
        <v>9</v>
      </c>
    </row>
    <row r="5098" spans="1:8" x14ac:dyDescent="0.3">
      <c r="A5098" s="1">
        <v>596</v>
      </c>
      <c r="B5098" s="1" t="s">
        <v>6140</v>
      </c>
      <c r="C5098" s="1" t="s">
        <v>5</v>
      </c>
      <c r="D5098" s="1" t="s">
        <v>10358</v>
      </c>
      <c r="E5098" s="1" t="s">
        <v>10359</v>
      </c>
      <c r="F5098" s="1" t="s">
        <v>346</v>
      </c>
      <c r="G5098" s="1"/>
      <c r="H5098" s="1" t="s">
        <v>9</v>
      </c>
    </row>
    <row r="5099" spans="1:8" x14ac:dyDescent="0.3">
      <c r="A5099" s="1">
        <v>597</v>
      </c>
      <c r="B5099" s="1" t="s">
        <v>6140</v>
      </c>
      <c r="C5099" s="1" t="s">
        <v>1630</v>
      </c>
      <c r="D5099" s="1" t="s">
        <v>10360</v>
      </c>
      <c r="E5099" s="1" t="s">
        <v>10361</v>
      </c>
      <c r="F5099" s="1" t="s">
        <v>346</v>
      </c>
      <c r="G5099" s="1"/>
      <c r="H5099" s="1" t="s">
        <v>9</v>
      </c>
    </row>
    <row r="5100" spans="1:8" x14ac:dyDescent="0.3">
      <c r="A5100" s="1">
        <v>598</v>
      </c>
      <c r="B5100" s="1" t="s">
        <v>6140</v>
      </c>
      <c r="C5100" s="1" t="s">
        <v>6615</v>
      </c>
      <c r="D5100" s="1" t="s">
        <v>10362</v>
      </c>
      <c r="E5100" s="1" t="s">
        <v>10363</v>
      </c>
      <c r="F5100" s="1" t="s">
        <v>346</v>
      </c>
      <c r="G5100" s="1"/>
      <c r="H5100" s="1" t="s">
        <v>9</v>
      </c>
    </row>
    <row r="5101" spans="1:8" x14ac:dyDescent="0.3">
      <c r="A5101" s="1">
        <v>599</v>
      </c>
      <c r="B5101" s="1" t="s">
        <v>6140</v>
      </c>
      <c r="C5101" s="1" t="s">
        <v>5</v>
      </c>
      <c r="D5101" s="1" t="s">
        <v>10364</v>
      </c>
      <c r="E5101" s="1" t="s">
        <v>10365</v>
      </c>
      <c r="F5101" s="1" t="s">
        <v>346</v>
      </c>
      <c r="G5101" s="1"/>
      <c r="H5101" s="1" t="s">
        <v>9</v>
      </c>
    </row>
    <row r="5102" spans="1:8" x14ac:dyDescent="0.3">
      <c r="A5102" s="1">
        <v>600</v>
      </c>
      <c r="B5102" s="1" t="s">
        <v>6140</v>
      </c>
      <c r="C5102" s="1" t="s">
        <v>3373</v>
      </c>
      <c r="D5102" s="1" t="s">
        <v>10366</v>
      </c>
      <c r="E5102" s="1" t="s">
        <v>10367</v>
      </c>
      <c r="F5102" s="1" t="s">
        <v>346</v>
      </c>
      <c r="G5102" s="1"/>
      <c r="H5102" s="1" t="s">
        <v>9</v>
      </c>
    </row>
    <row r="5103" spans="1:8" x14ac:dyDescent="0.3">
      <c r="A5103" s="1">
        <v>601</v>
      </c>
      <c r="B5103" s="1" t="s">
        <v>6140</v>
      </c>
      <c r="C5103" s="1" t="s">
        <v>1561</v>
      </c>
      <c r="D5103" s="1" t="s">
        <v>10368</v>
      </c>
      <c r="E5103" s="1" t="s">
        <v>10369</v>
      </c>
      <c r="F5103" s="1" t="s">
        <v>346</v>
      </c>
      <c r="G5103" s="1"/>
      <c r="H5103" s="1" t="s">
        <v>9</v>
      </c>
    </row>
    <row r="5104" spans="1:8" x14ac:dyDescent="0.3">
      <c r="A5104" s="1">
        <v>602</v>
      </c>
      <c r="B5104" s="1" t="s">
        <v>6140</v>
      </c>
      <c r="C5104" s="1" t="s">
        <v>4200</v>
      </c>
      <c r="D5104" s="1" t="s">
        <v>10370</v>
      </c>
      <c r="E5104" s="1" t="s">
        <v>10371</v>
      </c>
      <c r="F5104" s="1" t="s">
        <v>346</v>
      </c>
      <c r="G5104" s="1"/>
      <c r="H5104" s="1" t="s">
        <v>9</v>
      </c>
    </row>
    <row r="5105" spans="1:8" x14ac:dyDescent="0.3">
      <c r="A5105" s="1">
        <v>603</v>
      </c>
      <c r="B5105" s="1" t="s">
        <v>6140</v>
      </c>
      <c r="C5105" s="1" t="s">
        <v>6482</v>
      </c>
      <c r="D5105" s="1" t="s">
        <v>10372</v>
      </c>
      <c r="E5105" s="1" t="s">
        <v>10373</v>
      </c>
      <c r="F5105" s="1" t="s">
        <v>346</v>
      </c>
      <c r="G5105" s="1"/>
      <c r="H5105" s="1" t="s">
        <v>9</v>
      </c>
    </row>
    <row r="5106" spans="1:8" x14ac:dyDescent="0.3">
      <c r="A5106" s="1">
        <v>604</v>
      </c>
      <c r="B5106" s="1" t="s">
        <v>6140</v>
      </c>
      <c r="C5106" s="1" t="s">
        <v>6482</v>
      </c>
      <c r="D5106" s="1" t="s">
        <v>10374</v>
      </c>
      <c r="E5106" s="1" t="s">
        <v>10375</v>
      </c>
      <c r="F5106" s="1" t="s">
        <v>346</v>
      </c>
      <c r="G5106" s="1"/>
      <c r="H5106" s="1" t="s">
        <v>9</v>
      </c>
    </row>
    <row r="5107" spans="1:8" x14ac:dyDescent="0.3">
      <c r="A5107" s="1">
        <v>605</v>
      </c>
      <c r="B5107" s="1" t="s">
        <v>6140</v>
      </c>
      <c r="C5107" s="1" t="s">
        <v>5</v>
      </c>
      <c r="D5107" s="1" t="s">
        <v>10376</v>
      </c>
      <c r="E5107" s="1" t="s">
        <v>10377</v>
      </c>
      <c r="F5107" s="1" t="s">
        <v>346</v>
      </c>
      <c r="G5107" s="1"/>
      <c r="H5107" s="1" t="s">
        <v>9</v>
      </c>
    </row>
    <row r="5108" spans="1:8" x14ac:dyDescent="0.3">
      <c r="A5108" s="1">
        <v>606</v>
      </c>
      <c r="B5108" s="1" t="s">
        <v>5722</v>
      </c>
      <c r="C5108" s="1" t="s">
        <v>4249</v>
      </c>
      <c r="D5108" s="1" t="s">
        <v>10378</v>
      </c>
      <c r="E5108" s="1" t="s">
        <v>10379</v>
      </c>
      <c r="F5108" s="1" t="s">
        <v>346</v>
      </c>
      <c r="G5108" s="1"/>
      <c r="H5108" s="1" t="s">
        <v>9</v>
      </c>
    </row>
    <row r="5109" spans="1:8" x14ac:dyDescent="0.3">
      <c r="A5109" s="1">
        <v>607</v>
      </c>
      <c r="B5109" s="1" t="s">
        <v>6140</v>
      </c>
      <c r="C5109" s="1" t="s">
        <v>130</v>
      </c>
      <c r="D5109" s="1" t="s">
        <v>10380</v>
      </c>
      <c r="E5109" s="1" t="s">
        <v>10381</v>
      </c>
      <c r="F5109" s="1" t="s">
        <v>346</v>
      </c>
      <c r="G5109" s="1"/>
      <c r="H5109" s="1" t="s">
        <v>9</v>
      </c>
    </row>
    <row r="5110" spans="1:8" x14ac:dyDescent="0.3">
      <c r="A5110" s="1">
        <v>608</v>
      </c>
      <c r="B5110" s="1" t="s">
        <v>5722</v>
      </c>
      <c r="C5110" s="1" t="s">
        <v>5723</v>
      </c>
      <c r="D5110" s="1" t="s">
        <v>10382</v>
      </c>
      <c r="E5110" s="1" t="s">
        <v>10383</v>
      </c>
      <c r="F5110" s="1" t="s">
        <v>346</v>
      </c>
      <c r="G5110" s="1"/>
      <c r="H5110" s="1" t="s">
        <v>9</v>
      </c>
    </row>
    <row r="5111" spans="1:8" x14ac:dyDescent="0.3">
      <c r="A5111" s="1">
        <v>609</v>
      </c>
      <c r="B5111" s="1" t="s">
        <v>5603</v>
      </c>
      <c r="C5111" s="1" t="s">
        <v>11</v>
      </c>
      <c r="D5111" s="1" t="s">
        <v>10384</v>
      </c>
      <c r="E5111" s="1" t="s">
        <v>10385</v>
      </c>
      <c r="F5111" s="1" t="s">
        <v>346</v>
      </c>
      <c r="G5111" s="1"/>
      <c r="H5111" s="1" t="s">
        <v>9</v>
      </c>
    </row>
    <row r="5112" spans="1:8" x14ac:dyDescent="0.3">
      <c r="A5112" s="1">
        <v>610</v>
      </c>
      <c r="B5112" s="1" t="s">
        <v>6140</v>
      </c>
      <c r="C5112" s="1" t="s">
        <v>5</v>
      </c>
      <c r="D5112" s="1" t="s">
        <v>10386</v>
      </c>
      <c r="E5112" s="1" t="s">
        <v>10387</v>
      </c>
      <c r="F5112" s="1" t="s">
        <v>346</v>
      </c>
      <c r="G5112" s="1"/>
      <c r="H5112" s="1" t="s">
        <v>9</v>
      </c>
    </row>
    <row r="5113" spans="1:8" x14ac:dyDescent="0.3">
      <c r="A5113" s="1">
        <v>611</v>
      </c>
      <c r="B5113" s="1" t="s">
        <v>6140</v>
      </c>
      <c r="C5113" s="1" t="s">
        <v>565</v>
      </c>
      <c r="D5113" s="1" t="s">
        <v>10388</v>
      </c>
      <c r="E5113" s="1" t="s">
        <v>10389</v>
      </c>
      <c r="F5113" s="1" t="s">
        <v>346</v>
      </c>
      <c r="G5113" s="1"/>
      <c r="H5113" s="1" t="s">
        <v>9</v>
      </c>
    </row>
    <row r="5114" spans="1:8" x14ac:dyDescent="0.3">
      <c r="A5114" s="1">
        <v>612</v>
      </c>
      <c r="B5114" s="1" t="s">
        <v>6140</v>
      </c>
      <c r="C5114" s="1" t="s">
        <v>1630</v>
      </c>
      <c r="D5114" s="1" t="s">
        <v>10390</v>
      </c>
      <c r="E5114" s="1" t="s">
        <v>10391</v>
      </c>
      <c r="F5114" s="1" t="s">
        <v>346</v>
      </c>
      <c r="G5114" s="1"/>
      <c r="H5114" s="1" t="s">
        <v>9</v>
      </c>
    </row>
    <row r="5115" spans="1:8" x14ac:dyDescent="0.3">
      <c r="A5115" s="1">
        <v>613</v>
      </c>
      <c r="B5115" s="1" t="s">
        <v>6140</v>
      </c>
      <c r="C5115" s="1" t="s">
        <v>212</v>
      </c>
      <c r="D5115" s="1" t="s">
        <v>10392</v>
      </c>
      <c r="E5115" s="1" t="s">
        <v>10393</v>
      </c>
      <c r="F5115" s="1" t="s">
        <v>346</v>
      </c>
      <c r="G5115" s="1">
        <v>20</v>
      </c>
      <c r="H5115" s="1" t="s">
        <v>257</v>
      </c>
    </row>
    <row r="5116" spans="1:8" x14ac:dyDescent="0.3">
      <c r="A5116" s="1">
        <v>614</v>
      </c>
      <c r="B5116" s="1" t="s">
        <v>6140</v>
      </c>
      <c r="C5116" s="1" t="s">
        <v>6482</v>
      </c>
      <c r="D5116" s="1" t="s">
        <v>10394</v>
      </c>
      <c r="E5116" s="1" t="s">
        <v>10395</v>
      </c>
      <c r="F5116" s="1" t="s">
        <v>346</v>
      </c>
      <c r="G5116" s="1"/>
      <c r="H5116" s="1" t="s">
        <v>9</v>
      </c>
    </row>
    <row r="5117" spans="1:8" x14ac:dyDescent="0.3">
      <c r="A5117" s="1">
        <v>615</v>
      </c>
      <c r="B5117" s="1" t="s">
        <v>6140</v>
      </c>
      <c r="C5117" s="1" t="s">
        <v>3373</v>
      </c>
      <c r="D5117" s="1" t="s">
        <v>10396</v>
      </c>
      <c r="E5117" s="1" t="s">
        <v>10397</v>
      </c>
      <c r="F5117" s="1" t="s">
        <v>346</v>
      </c>
      <c r="G5117" s="1"/>
      <c r="H5117" s="1" t="s">
        <v>9</v>
      </c>
    </row>
    <row r="5118" spans="1:8" x14ac:dyDescent="0.3">
      <c r="A5118" s="1">
        <v>616</v>
      </c>
      <c r="B5118" s="1" t="s">
        <v>5722</v>
      </c>
      <c r="C5118" s="1" t="s">
        <v>3160</v>
      </c>
      <c r="D5118" s="1" t="s">
        <v>10398</v>
      </c>
      <c r="E5118" s="1" t="s">
        <v>10399</v>
      </c>
      <c r="F5118" s="1" t="s">
        <v>346</v>
      </c>
      <c r="G5118" s="1"/>
      <c r="H5118" s="1" t="s">
        <v>9</v>
      </c>
    </row>
    <row r="5119" spans="1:8" x14ac:dyDescent="0.3">
      <c r="A5119" s="1">
        <v>617</v>
      </c>
      <c r="B5119" s="1" t="s">
        <v>6140</v>
      </c>
      <c r="C5119" s="1" t="s">
        <v>6795</v>
      </c>
      <c r="D5119" s="1" t="s">
        <v>10400</v>
      </c>
      <c r="E5119" s="1" t="s">
        <v>10401</v>
      </c>
      <c r="F5119" s="1" t="s">
        <v>346</v>
      </c>
      <c r="G5119" s="1"/>
      <c r="H5119" s="1" t="s">
        <v>9</v>
      </c>
    </row>
    <row r="5120" spans="1:8" x14ac:dyDescent="0.3">
      <c r="A5120" s="1">
        <v>618</v>
      </c>
      <c r="B5120" s="1" t="s">
        <v>6140</v>
      </c>
      <c r="C5120" s="1" t="s">
        <v>5</v>
      </c>
      <c r="D5120" s="1" t="s">
        <v>10402</v>
      </c>
      <c r="E5120" s="1" t="s">
        <v>10403</v>
      </c>
      <c r="F5120" s="1" t="s">
        <v>346</v>
      </c>
      <c r="G5120" s="1"/>
      <c r="H5120" s="1" t="s">
        <v>9</v>
      </c>
    </row>
    <row r="5121" spans="1:8" x14ac:dyDescent="0.3">
      <c r="A5121" s="1">
        <v>619</v>
      </c>
      <c r="B5121" s="1" t="s">
        <v>6140</v>
      </c>
      <c r="C5121" s="1" t="s">
        <v>130</v>
      </c>
      <c r="D5121" s="1" t="s">
        <v>10404</v>
      </c>
      <c r="E5121" s="1" t="s">
        <v>10405</v>
      </c>
      <c r="F5121" s="1" t="s">
        <v>346</v>
      </c>
      <c r="G5121" s="1">
        <v>20</v>
      </c>
      <c r="H5121" s="1" t="s">
        <v>9</v>
      </c>
    </row>
    <row r="5122" spans="1:8" x14ac:dyDescent="0.3">
      <c r="A5122" s="1">
        <v>620</v>
      </c>
      <c r="B5122" s="1" t="s">
        <v>6140</v>
      </c>
      <c r="C5122" s="1" t="s">
        <v>6795</v>
      </c>
      <c r="D5122" s="1" t="s">
        <v>10406</v>
      </c>
      <c r="E5122" s="1" t="s">
        <v>10407</v>
      </c>
      <c r="F5122" s="1" t="s">
        <v>346</v>
      </c>
      <c r="G5122" s="1"/>
      <c r="H5122" s="1" t="s">
        <v>9</v>
      </c>
    </row>
    <row r="5123" spans="1:8" x14ac:dyDescent="0.3">
      <c r="A5123" s="1">
        <v>621</v>
      </c>
      <c r="B5123" s="1" t="s">
        <v>6140</v>
      </c>
      <c r="C5123" s="1" t="s">
        <v>6482</v>
      </c>
      <c r="D5123" s="1" t="s">
        <v>10408</v>
      </c>
      <c r="E5123" s="1" t="s">
        <v>10409</v>
      </c>
      <c r="F5123" s="1" t="s">
        <v>346</v>
      </c>
      <c r="G5123" s="1"/>
      <c r="H5123" s="1" t="s">
        <v>9</v>
      </c>
    </row>
    <row r="5124" spans="1:8" x14ac:dyDescent="0.3">
      <c r="A5124" s="1">
        <v>622</v>
      </c>
      <c r="B5124" s="1" t="s">
        <v>6140</v>
      </c>
      <c r="C5124" s="1" t="s">
        <v>5</v>
      </c>
      <c r="D5124" s="1" t="s">
        <v>10410</v>
      </c>
      <c r="E5124" s="1" t="s">
        <v>10411</v>
      </c>
      <c r="F5124" s="1" t="s">
        <v>346</v>
      </c>
      <c r="G5124" s="1"/>
      <c r="H5124" s="1" t="s">
        <v>9</v>
      </c>
    </row>
    <row r="5125" spans="1:8" x14ac:dyDescent="0.3">
      <c r="A5125" s="1">
        <v>623</v>
      </c>
      <c r="B5125" s="1" t="s">
        <v>6140</v>
      </c>
      <c r="C5125" s="1" t="s">
        <v>6615</v>
      </c>
      <c r="D5125" s="1" t="s">
        <v>10412</v>
      </c>
      <c r="E5125" s="1" t="s">
        <v>10413</v>
      </c>
      <c r="F5125" s="1" t="s">
        <v>346</v>
      </c>
      <c r="G5125" s="1"/>
      <c r="H5125" s="1" t="s">
        <v>9</v>
      </c>
    </row>
    <row r="5126" spans="1:8" x14ac:dyDescent="0.3">
      <c r="A5126" s="1">
        <v>624</v>
      </c>
      <c r="B5126" s="1" t="s">
        <v>6140</v>
      </c>
      <c r="C5126" s="1" t="s">
        <v>5</v>
      </c>
      <c r="D5126" s="1" t="s">
        <v>10414</v>
      </c>
      <c r="E5126" s="1" t="s">
        <v>10415</v>
      </c>
      <c r="F5126" s="1" t="s">
        <v>346</v>
      </c>
      <c r="G5126" s="1"/>
      <c r="H5126" s="1" t="s">
        <v>9</v>
      </c>
    </row>
    <row r="5127" spans="1:8" x14ac:dyDescent="0.3">
      <c r="A5127" s="1">
        <v>625</v>
      </c>
      <c r="B5127" s="1" t="s">
        <v>6140</v>
      </c>
      <c r="C5127" s="1" t="s">
        <v>6482</v>
      </c>
      <c r="D5127" s="1" t="s">
        <v>10416</v>
      </c>
      <c r="E5127" s="1" t="s">
        <v>10417</v>
      </c>
      <c r="F5127" s="1" t="s">
        <v>346</v>
      </c>
      <c r="G5127" s="1"/>
      <c r="H5127" s="1" t="s">
        <v>9</v>
      </c>
    </row>
    <row r="5128" spans="1:8" x14ac:dyDescent="0.3">
      <c r="A5128" s="1">
        <v>626</v>
      </c>
      <c r="B5128" s="1" t="s">
        <v>6140</v>
      </c>
      <c r="C5128" s="1" t="s">
        <v>5</v>
      </c>
      <c r="D5128" s="1" t="s">
        <v>10418</v>
      </c>
      <c r="E5128" s="1" t="s">
        <v>10419</v>
      </c>
      <c r="F5128" s="1" t="s">
        <v>346</v>
      </c>
      <c r="G5128" s="1"/>
      <c r="H5128" s="1" t="s">
        <v>9</v>
      </c>
    </row>
    <row r="5129" spans="1:8" x14ac:dyDescent="0.3">
      <c r="A5129" s="1">
        <v>627</v>
      </c>
      <c r="B5129" s="1" t="s">
        <v>5722</v>
      </c>
      <c r="C5129" s="1" t="s">
        <v>3160</v>
      </c>
      <c r="D5129" s="1" t="s">
        <v>10420</v>
      </c>
      <c r="E5129" s="1" t="s">
        <v>10421</v>
      </c>
      <c r="F5129" s="1" t="s">
        <v>346</v>
      </c>
      <c r="G5129" s="1"/>
      <c r="H5129" s="1" t="s">
        <v>9</v>
      </c>
    </row>
    <row r="5130" spans="1:8" x14ac:dyDescent="0.3">
      <c r="A5130" s="1">
        <v>628</v>
      </c>
      <c r="B5130" s="1" t="s">
        <v>6140</v>
      </c>
      <c r="C5130" s="1" t="s">
        <v>130</v>
      </c>
      <c r="D5130" s="1" t="s">
        <v>10422</v>
      </c>
      <c r="E5130" s="1" t="s">
        <v>10423</v>
      </c>
      <c r="F5130" s="1" t="s">
        <v>346</v>
      </c>
      <c r="G5130" s="1"/>
      <c r="H5130" s="1" t="s">
        <v>257</v>
      </c>
    </row>
    <row r="5131" spans="1:8" x14ac:dyDescent="0.3">
      <c r="A5131" s="1">
        <v>629</v>
      </c>
      <c r="B5131" s="1" t="s">
        <v>6140</v>
      </c>
      <c r="C5131" s="1" t="s">
        <v>5</v>
      </c>
      <c r="D5131" s="1" t="s">
        <v>10424</v>
      </c>
      <c r="E5131" s="1" t="s">
        <v>10425</v>
      </c>
      <c r="F5131" s="1" t="s">
        <v>346</v>
      </c>
      <c r="G5131" s="1"/>
      <c r="H5131" s="1" t="s">
        <v>9</v>
      </c>
    </row>
    <row r="5132" spans="1:8" x14ac:dyDescent="0.3">
      <c r="A5132" s="1">
        <v>630</v>
      </c>
      <c r="B5132" s="1" t="s">
        <v>5603</v>
      </c>
      <c r="C5132" s="1" t="s">
        <v>27</v>
      </c>
      <c r="D5132" s="1" t="s">
        <v>10426</v>
      </c>
      <c r="E5132" s="1" t="s">
        <v>10427</v>
      </c>
      <c r="F5132" s="1" t="s">
        <v>346</v>
      </c>
      <c r="G5132" s="1"/>
      <c r="H5132" s="1" t="s">
        <v>9</v>
      </c>
    </row>
    <row r="5133" spans="1:8" x14ac:dyDescent="0.3">
      <c r="A5133" s="1">
        <v>631</v>
      </c>
      <c r="B5133" s="1" t="s">
        <v>6140</v>
      </c>
      <c r="C5133" s="1" t="s">
        <v>6615</v>
      </c>
      <c r="D5133" s="1" t="s">
        <v>10428</v>
      </c>
      <c r="E5133" s="1" t="s">
        <v>10429</v>
      </c>
      <c r="F5133" s="1" t="s">
        <v>346</v>
      </c>
      <c r="G5133" s="1"/>
      <c r="H5133" s="1" t="s">
        <v>9</v>
      </c>
    </row>
    <row r="5134" spans="1:8" x14ac:dyDescent="0.3">
      <c r="A5134" s="1">
        <v>632</v>
      </c>
      <c r="B5134" s="1" t="s">
        <v>6140</v>
      </c>
      <c r="C5134" s="1" t="s">
        <v>130</v>
      </c>
      <c r="D5134" s="1" t="s">
        <v>10430</v>
      </c>
      <c r="E5134" s="1" t="s">
        <v>10431</v>
      </c>
      <c r="F5134" s="1" t="s">
        <v>346</v>
      </c>
      <c r="G5134" s="1">
        <v>20</v>
      </c>
      <c r="H5134" s="1" t="s">
        <v>9</v>
      </c>
    </row>
    <row r="5135" spans="1:8" x14ac:dyDescent="0.3">
      <c r="A5135" s="1">
        <v>633</v>
      </c>
      <c r="B5135" s="1" t="s">
        <v>6140</v>
      </c>
      <c r="C5135" s="1" t="s">
        <v>4200</v>
      </c>
      <c r="D5135" s="1" t="s">
        <v>10432</v>
      </c>
      <c r="E5135" s="1" t="s">
        <v>10433</v>
      </c>
      <c r="F5135" s="1" t="s">
        <v>346</v>
      </c>
      <c r="G5135" s="1"/>
      <c r="H5135" s="1" t="s">
        <v>9</v>
      </c>
    </row>
    <row r="5136" spans="1:8" x14ac:dyDescent="0.3">
      <c r="A5136" s="1">
        <v>634</v>
      </c>
      <c r="B5136" s="1" t="s">
        <v>6140</v>
      </c>
      <c r="C5136" s="1" t="s">
        <v>130</v>
      </c>
      <c r="D5136" s="1" t="s">
        <v>10434</v>
      </c>
      <c r="E5136" s="1" t="s">
        <v>10435</v>
      </c>
      <c r="F5136" s="1" t="s">
        <v>346</v>
      </c>
      <c r="G5136" s="1">
        <v>20</v>
      </c>
      <c r="H5136" s="1" t="s">
        <v>9</v>
      </c>
    </row>
    <row r="5137" spans="1:8" x14ac:dyDescent="0.3">
      <c r="A5137" s="1">
        <v>635</v>
      </c>
      <c r="B5137" s="1" t="s">
        <v>5722</v>
      </c>
      <c r="C5137" s="1" t="s">
        <v>8845</v>
      </c>
      <c r="D5137" s="1" t="s">
        <v>10436</v>
      </c>
      <c r="E5137" s="1" t="s">
        <v>10437</v>
      </c>
      <c r="F5137" s="1" t="s">
        <v>346</v>
      </c>
      <c r="G5137" s="1"/>
      <c r="H5137" s="1" t="s">
        <v>9</v>
      </c>
    </row>
    <row r="5138" spans="1:8" x14ac:dyDescent="0.3">
      <c r="A5138" s="1">
        <v>636</v>
      </c>
      <c r="B5138" s="1" t="s">
        <v>6140</v>
      </c>
      <c r="C5138" s="1" t="s">
        <v>5</v>
      </c>
      <c r="D5138" s="1" t="s">
        <v>10438</v>
      </c>
      <c r="E5138" s="1" t="s">
        <v>10439</v>
      </c>
      <c r="F5138" s="1" t="s">
        <v>346</v>
      </c>
      <c r="G5138" s="1"/>
      <c r="H5138" s="1" t="s">
        <v>9</v>
      </c>
    </row>
    <row r="5139" spans="1:8" x14ac:dyDescent="0.3">
      <c r="A5139" s="1">
        <v>637</v>
      </c>
      <c r="B5139" s="1" t="s">
        <v>5722</v>
      </c>
      <c r="C5139" s="1" t="s">
        <v>5723</v>
      </c>
      <c r="D5139" s="1" t="s">
        <v>10440</v>
      </c>
      <c r="E5139" s="1" t="s">
        <v>10441</v>
      </c>
      <c r="F5139" s="1" t="s">
        <v>346</v>
      </c>
      <c r="G5139" s="1"/>
      <c r="H5139" s="1" t="s">
        <v>9</v>
      </c>
    </row>
    <row r="5140" spans="1:8" x14ac:dyDescent="0.3">
      <c r="A5140" s="1">
        <v>638</v>
      </c>
      <c r="B5140" s="1" t="s">
        <v>6140</v>
      </c>
      <c r="C5140" s="1" t="s">
        <v>1561</v>
      </c>
      <c r="D5140" s="1" t="s">
        <v>10442</v>
      </c>
      <c r="E5140" s="1" t="s">
        <v>10443</v>
      </c>
      <c r="F5140" s="1" t="s">
        <v>346</v>
      </c>
      <c r="G5140" s="1"/>
      <c r="H5140" s="1" t="s">
        <v>9</v>
      </c>
    </row>
    <row r="5141" spans="1:8" x14ac:dyDescent="0.3">
      <c r="A5141" s="1">
        <v>639</v>
      </c>
      <c r="B5141" s="1" t="s">
        <v>6140</v>
      </c>
      <c r="C5141" s="1" t="s">
        <v>5</v>
      </c>
      <c r="D5141" s="1" t="s">
        <v>10444</v>
      </c>
      <c r="E5141" s="1" t="s">
        <v>10445</v>
      </c>
      <c r="F5141" s="1" t="s">
        <v>346</v>
      </c>
      <c r="G5141" s="1"/>
      <c r="H5141" s="1" t="s">
        <v>9</v>
      </c>
    </row>
    <row r="5142" spans="1:8" x14ac:dyDescent="0.3">
      <c r="A5142" s="1">
        <v>640</v>
      </c>
      <c r="B5142" s="1" t="s">
        <v>6140</v>
      </c>
      <c r="C5142" s="1" t="s">
        <v>1561</v>
      </c>
      <c r="D5142" s="1" t="s">
        <v>10446</v>
      </c>
      <c r="E5142" s="1" t="s">
        <v>10447</v>
      </c>
      <c r="F5142" s="1" t="s">
        <v>346</v>
      </c>
      <c r="G5142" s="1"/>
      <c r="H5142" s="1" t="s">
        <v>9</v>
      </c>
    </row>
    <row r="5143" spans="1:8" x14ac:dyDescent="0.3">
      <c r="A5143" s="1">
        <v>641</v>
      </c>
      <c r="B5143" s="1" t="s">
        <v>6958</v>
      </c>
      <c r="C5143" s="1" t="s">
        <v>6959</v>
      </c>
      <c r="D5143" s="1" t="s">
        <v>10448</v>
      </c>
      <c r="E5143" s="1" t="s">
        <v>10449</v>
      </c>
      <c r="F5143" s="1" t="s">
        <v>346</v>
      </c>
      <c r="G5143" s="1"/>
      <c r="H5143" s="1" t="s">
        <v>9</v>
      </c>
    </row>
    <row r="5144" spans="1:8" x14ac:dyDescent="0.3">
      <c r="A5144" s="1">
        <v>642</v>
      </c>
      <c r="B5144" s="1" t="s">
        <v>3891</v>
      </c>
      <c r="C5144" s="1" t="s">
        <v>714</v>
      </c>
      <c r="D5144" s="1" t="s">
        <v>10450</v>
      </c>
      <c r="E5144" s="1" t="s">
        <v>10451</v>
      </c>
      <c r="F5144" s="1" t="s">
        <v>346</v>
      </c>
      <c r="G5144" s="1"/>
      <c r="H5144" s="1" t="s">
        <v>9</v>
      </c>
    </row>
    <row r="5145" spans="1:8" x14ac:dyDescent="0.3">
      <c r="A5145" s="1">
        <v>643</v>
      </c>
      <c r="B5145" s="1" t="s">
        <v>5722</v>
      </c>
      <c r="C5145" s="1" t="s">
        <v>4249</v>
      </c>
      <c r="D5145" s="1" t="s">
        <v>10452</v>
      </c>
      <c r="E5145" s="1" t="s">
        <v>10453</v>
      </c>
      <c r="F5145" s="1" t="s">
        <v>346</v>
      </c>
      <c r="G5145" s="1"/>
      <c r="H5145" s="1" t="s">
        <v>9</v>
      </c>
    </row>
    <row r="5146" spans="1:8" x14ac:dyDescent="0.3">
      <c r="A5146" s="1">
        <v>644</v>
      </c>
      <c r="B5146" s="1" t="s">
        <v>6140</v>
      </c>
      <c r="C5146" s="1" t="s">
        <v>130</v>
      </c>
      <c r="D5146" s="1" t="s">
        <v>10454</v>
      </c>
      <c r="E5146" s="1" t="s">
        <v>10455</v>
      </c>
      <c r="F5146" s="1" t="s">
        <v>346</v>
      </c>
      <c r="G5146" s="1"/>
      <c r="H5146" s="1" t="s">
        <v>9</v>
      </c>
    </row>
    <row r="5147" spans="1:8" x14ac:dyDescent="0.3">
      <c r="A5147" s="1">
        <v>645</v>
      </c>
      <c r="B5147" s="1" t="s">
        <v>5603</v>
      </c>
      <c r="C5147" s="1" t="s">
        <v>75</v>
      </c>
      <c r="D5147" s="1" t="s">
        <v>10456</v>
      </c>
      <c r="E5147" s="1" t="s">
        <v>10457</v>
      </c>
      <c r="F5147" s="1" t="s">
        <v>346</v>
      </c>
      <c r="G5147" s="1"/>
      <c r="H5147" s="1" t="s">
        <v>257</v>
      </c>
    </row>
    <row r="5148" spans="1:8" x14ac:dyDescent="0.3">
      <c r="A5148" s="1">
        <v>646</v>
      </c>
      <c r="B5148" s="1" t="s">
        <v>6140</v>
      </c>
      <c r="C5148" s="1" t="s">
        <v>6482</v>
      </c>
      <c r="D5148" s="1" t="s">
        <v>10458</v>
      </c>
      <c r="E5148" s="1" t="s">
        <v>10459</v>
      </c>
      <c r="F5148" s="1" t="s">
        <v>346</v>
      </c>
      <c r="G5148" s="1"/>
      <c r="H5148" s="1" t="s">
        <v>9</v>
      </c>
    </row>
    <row r="5149" spans="1:8" x14ac:dyDescent="0.3">
      <c r="A5149" s="1">
        <v>647</v>
      </c>
      <c r="B5149" s="1" t="s">
        <v>6140</v>
      </c>
      <c r="C5149" s="1" t="s">
        <v>5</v>
      </c>
      <c r="D5149" s="1" t="s">
        <v>10460</v>
      </c>
      <c r="E5149" s="1" t="s">
        <v>10461</v>
      </c>
      <c r="F5149" s="1" t="s">
        <v>346</v>
      </c>
      <c r="G5149" s="1"/>
      <c r="H5149" s="1" t="s">
        <v>9</v>
      </c>
    </row>
    <row r="5150" spans="1:8" x14ac:dyDescent="0.3">
      <c r="A5150" s="1">
        <v>648</v>
      </c>
      <c r="B5150" s="1" t="s">
        <v>6140</v>
      </c>
      <c r="C5150" s="1" t="s">
        <v>5</v>
      </c>
      <c r="D5150" s="1" t="s">
        <v>10462</v>
      </c>
      <c r="E5150" s="1" t="s">
        <v>10463</v>
      </c>
      <c r="F5150" s="1" t="s">
        <v>346</v>
      </c>
      <c r="G5150" s="1"/>
      <c r="H5150" s="1" t="s">
        <v>9</v>
      </c>
    </row>
    <row r="5151" spans="1:8" x14ac:dyDescent="0.3">
      <c r="A5151" s="1">
        <v>649</v>
      </c>
      <c r="B5151" s="1" t="s">
        <v>5722</v>
      </c>
      <c r="C5151" s="1" t="s">
        <v>3160</v>
      </c>
      <c r="D5151" s="1" t="s">
        <v>10464</v>
      </c>
      <c r="E5151" s="1" t="s">
        <v>10465</v>
      </c>
      <c r="F5151" s="1" t="s">
        <v>346</v>
      </c>
      <c r="G5151" s="1"/>
      <c r="H5151" s="1" t="s">
        <v>257</v>
      </c>
    </row>
    <row r="5152" spans="1:8" x14ac:dyDescent="0.3">
      <c r="A5152" s="1">
        <v>650</v>
      </c>
      <c r="B5152" s="1" t="s">
        <v>6140</v>
      </c>
      <c r="C5152" s="1" t="s">
        <v>6482</v>
      </c>
      <c r="D5152" s="1" t="s">
        <v>10466</v>
      </c>
      <c r="E5152" s="1" t="s">
        <v>10467</v>
      </c>
      <c r="F5152" s="1" t="s">
        <v>346</v>
      </c>
      <c r="G5152" s="1"/>
      <c r="H5152" s="1" t="s">
        <v>9</v>
      </c>
    </row>
    <row r="5153" spans="1:8" x14ac:dyDescent="0.3">
      <c r="A5153" s="1">
        <v>651</v>
      </c>
      <c r="B5153" s="1" t="s">
        <v>6140</v>
      </c>
      <c r="C5153" s="1" t="s">
        <v>6482</v>
      </c>
      <c r="D5153" s="1" t="s">
        <v>10468</v>
      </c>
      <c r="E5153" s="1" t="s">
        <v>10469</v>
      </c>
      <c r="F5153" s="1" t="s">
        <v>346</v>
      </c>
      <c r="G5153" s="1"/>
      <c r="H5153" s="1" t="s">
        <v>9</v>
      </c>
    </row>
    <row r="5154" spans="1:8" x14ac:dyDescent="0.3">
      <c r="A5154" s="1">
        <v>652</v>
      </c>
      <c r="B5154" s="1" t="s">
        <v>6140</v>
      </c>
      <c r="C5154" s="1" t="s">
        <v>6795</v>
      </c>
      <c r="D5154" s="1" t="s">
        <v>10470</v>
      </c>
      <c r="E5154" s="1" t="s">
        <v>10471</v>
      </c>
      <c r="F5154" s="1" t="s">
        <v>346</v>
      </c>
      <c r="G5154" s="1"/>
      <c r="H5154" s="1" t="s">
        <v>9</v>
      </c>
    </row>
    <row r="5155" spans="1:8" x14ac:dyDescent="0.3">
      <c r="A5155" s="1">
        <v>653</v>
      </c>
      <c r="B5155" s="1" t="s">
        <v>6140</v>
      </c>
      <c r="C5155" s="1" t="s">
        <v>3373</v>
      </c>
      <c r="D5155" s="1" t="s">
        <v>10472</v>
      </c>
      <c r="E5155" s="1" t="s">
        <v>10473</v>
      </c>
      <c r="F5155" s="1" t="s">
        <v>346</v>
      </c>
      <c r="G5155" s="1"/>
      <c r="H5155" s="1" t="s">
        <v>9</v>
      </c>
    </row>
    <row r="5156" spans="1:8" x14ac:dyDescent="0.3">
      <c r="A5156" s="1">
        <v>654</v>
      </c>
      <c r="B5156" s="1" t="s">
        <v>6140</v>
      </c>
      <c r="C5156" s="1" t="s">
        <v>6615</v>
      </c>
      <c r="D5156" s="1" t="s">
        <v>10474</v>
      </c>
      <c r="E5156" s="1" t="s">
        <v>10475</v>
      </c>
      <c r="F5156" s="1" t="s">
        <v>346</v>
      </c>
      <c r="G5156" s="1"/>
      <c r="H5156" s="1" t="s">
        <v>9</v>
      </c>
    </row>
    <row r="5157" spans="1:8" x14ac:dyDescent="0.3">
      <c r="A5157" s="1">
        <v>655</v>
      </c>
      <c r="B5157" s="1" t="s">
        <v>6140</v>
      </c>
      <c r="C5157" s="1" t="s">
        <v>5</v>
      </c>
      <c r="D5157" s="1" t="s">
        <v>10476</v>
      </c>
      <c r="E5157" s="1" t="s">
        <v>10477</v>
      </c>
      <c r="F5157" s="1" t="s">
        <v>346</v>
      </c>
      <c r="G5157" s="1"/>
      <c r="H5157" s="1" t="s">
        <v>9</v>
      </c>
    </row>
    <row r="5158" spans="1:8" x14ac:dyDescent="0.3">
      <c r="A5158" s="1">
        <v>656</v>
      </c>
      <c r="B5158" s="1" t="s">
        <v>6140</v>
      </c>
      <c r="C5158" s="1" t="s">
        <v>6482</v>
      </c>
      <c r="D5158" s="1" t="s">
        <v>10478</v>
      </c>
      <c r="E5158" s="1" t="s">
        <v>10479</v>
      </c>
      <c r="F5158" s="1" t="s">
        <v>346</v>
      </c>
      <c r="G5158" s="1"/>
      <c r="H5158" s="1" t="s">
        <v>9</v>
      </c>
    </row>
    <row r="5159" spans="1:8" x14ac:dyDescent="0.3">
      <c r="A5159" s="1">
        <v>657</v>
      </c>
      <c r="B5159" s="1" t="s">
        <v>6140</v>
      </c>
      <c r="C5159" s="1" t="s">
        <v>1630</v>
      </c>
      <c r="D5159" s="1" t="s">
        <v>10480</v>
      </c>
      <c r="E5159" s="1" t="s">
        <v>10481</v>
      </c>
      <c r="F5159" s="1" t="s">
        <v>346</v>
      </c>
      <c r="G5159" s="1"/>
      <c r="H5159" s="1" t="s">
        <v>9</v>
      </c>
    </row>
    <row r="5160" spans="1:8" x14ac:dyDescent="0.3">
      <c r="A5160" s="1">
        <v>658</v>
      </c>
      <c r="B5160" s="1" t="s">
        <v>6140</v>
      </c>
      <c r="C5160" s="1" t="s">
        <v>6615</v>
      </c>
      <c r="D5160" s="1" t="s">
        <v>10482</v>
      </c>
      <c r="E5160" s="1" t="s">
        <v>10483</v>
      </c>
      <c r="F5160" s="1" t="s">
        <v>346</v>
      </c>
      <c r="G5160" s="1"/>
      <c r="H5160" s="1" t="s">
        <v>9</v>
      </c>
    </row>
    <row r="5161" spans="1:8" x14ac:dyDescent="0.3">
      <c r="A5161" s="1">
        <v>659</v>
      </c>
      <c r="B5161" s="1" t="s">
        <v>5722</v>
      </c>
      <c r="C5161" s="1" t="s">
        <v>114</v>
      </c>
      <c r="D5161" s="1" t="s">
        <v>10484</v>
      </c>
      <c r="E5161" s="1" t="s">
        <v>10485</v>
      </c>
      <c r="F5161" s="1" t="s">
        <v>346</v>
      </c>
      <c r="G5161" s="1"/>
      <c r="H5161" s="1" t="s">
        <v>9</v>
      </c>
    </row>
    <row r="5162" spans="1:8" x14ac:dyDescent="0.3">
      <c r="A5162" s="1">
        <v>660</v>
      </c>
      <c r="B5162" s="1" t="s">
        <v>5603</v>
      </c>
      <c r="C5162" s="1" t="s">
        <v>11</v>
      </c>
      <c r="D5162" s="1" t="s">
        <v>10486</v>
      </c>
      <c r="E5162" s="1" t="s">
        <v>10487</v>
      </c>
      <c r="F5162" s="1" t="s">
        <v>346</v>
      </c>
      <c r="G5162" s="1"/>
      <c r="H5162" s="1" t="s">
        <v>9</v>
      </c>
    </row>
    <row r="5163" spans="1:8" x14ac:dyDescent="0.3">
      <c r="A5163" s="1">
        <v>661</v>
      </c>
      <c r="B5163" s="1" t="s">
        <v>6140</v>
      </c>
      <c r="C5163" s="1" t="s">
        <v>1561</v>
      </c>
      <c r="D5163" s="1" t="s">
        <v>10488</v>
      </c>
      <c r="E5163" s="1" t="s">
        <v>10489</v>
      </c>
      <c r="F5163" s="1" t="s">
        <v>346</v>
      </c>
      <c r="G5163" s="1"/>
      <c r="H5163" s="1" t="s">
        <v>9</v>
      </c>
    </row>
    <row r="5164" spans="1:8" x14ac:dyDescent="0.3">
      <c r="A5164" s="1">
        <v>662</v>
      </c>
      <c r="B5164" s="1" t="s">
        <v>6140</v>
      </c>
      <c r="C5164" s="1" t="s">
        <v>6482</v>
      </c>
      <c r="D5164" s="1" t="s">
        <v>10490</v>
      </c>
      <c r="E5164" s="1" t="s">
        <v>10491</v>
      </c>
      <c r="F5164" s="1" t="s">
        <v>346</v>
      </c>
      <c r="G5164" s="1"/>
      <c r="H5164" s="1" t="s">
        <v>9</v>
      </c>
    </row>
    <row r="5165" spans="1:8" x14ac:dyDescent="0.3">
      <c r="A5165" s="1">
        <v>663</v>
      </c>
      <c r="B5165" s="1" t="s">
        <v>6140</v>
      </c>
      <c r="C5165" s="1" t="s">
        <v>6615</v>
      </c>
      <c r="D5165" s="1" t="s">
        <v>10492</v>
      </c>
      <c r="E5165" s="1" t="s">
        <v>10493</v>
      </c>
      <c r="F5165" s="1" t="s">
        <v>346</v>
      </c>
      <c r="G5165" s="1"/>
      <c r="H5165" s="1" t="s">
        <v>9</v>
      </c>
    </row>
    <row r="5166" spans="1:8" x14ac:dyDescent="0.3">
      <c r="A5166" s="1">
        <v>664</v>
      </c>
      <c r="B5166" s="1" t="s">
        <v>6140</v>
      </c>
      <c r="C5166" s="1" t="s">
        <v>1630</v>
      </c>
      <c r="D5166" s="1" t="s">
        <v>10494</v>
      </c>
      <c r="E5166" s="1" t="s">
        <v>10495</v>
      </c>
      <c r="F5166" s="1" t="s">
        <v>346</v>
      </c>
      <c r="G5166" s="1"/>
      <c r="H5166" s="1" t="s">
        <v>9</v>
      </c>
    </row>
    <row r="5167" spans="1:8" x14ac:dyDescent="0.3">
      <c r="A5167" s="1">
        <v>665</v>
      </c>
      <c r="B5167" s="1" t="s">
        <v>6140</v>
      </c>
      <c r="C5167" s="1" t="s">
        <v>5</v>
      </c>
      <c r="D5167" s="1" t="s">
        <v>10496</v>
      </c>
      <c r="E5167" s="1" t="s">
        <v>10497</v>
      </c>
      <c r="F5167" s="1" t="s">
        <v>346</v>
      </c>
      <c r="G5167" s="1"/>
      <c r="H5167" s="1" t="s">
        <v>9</v>
      </c>
    </row>
    <row r="5168" spans="1:8" x14ac:dyDescent="0.3">
      <c r="A5168" s="1">
        <v>666</v>
      </c>
      <c r="B5168" s="1" t="s">
        <v>6140</v>
      </c>
      <c r="C5168" s="1" t="s">
        <v>1561</v>
      </c>
      <c r="D5168" s="1" t="s">
        <v>10498</v>
      </c>
      <c r="E5168" s="1" t="s">
        <v>10499</v>
      </c>
      <c r="F5168" s="1" t="s">
        <v>346</v>
      </c>
      <c r="G5168" s="1"/>
      <c r="H5168" s="1" t="s">
        <v>9</v>
      </c>
    </row>
    <row r="5169" spans="1:8" x14ac:dyDescent="0.3">
      <c r="A5169" s="1">
        <v>667</v>
      </c>
      <c r="B5169" s="1" t="s">
        <v>6140</v>
      </c>
      <c r="C5169" s="1" t="s">
        <v>6482</v>
      </c>
      <c r="D5169" s="1" t="s">
        <v>10500</v>
      </c>
      <c r="E5169" s="1" t="s">
        <v>10501</v>
      </c>
      <c r="F5169" s="1" t="s">
        <v>346</v>
      </c>
      <c r="G5169" s="1"/>
      <c r="H5169" s="1" t="s">
        <v>9</v>
      </c>
    </row>
    <row r="5170" spans="1:8" x14ac:dyDescent="0.3">
      <c r="A5170" s="1">
        <v>668</v>
      </c>
      <c r="B5170" s="1" t="s">
        <v>6140</v>
      </c>
      <c r="C5170" s="1" t="s">
        <v>1630</v>
      </c>
      <c r="D5170" s="1" t="s">
        <v>10502</v>
      </c>
      <c r="E5170" s="1" t="s">
        <v>10503</v>
      </c>
      <c r="F5170" s="1" t="s">
        <v>346</v>
      </c>
      <c r="G5170" s="1"/>
      <c r="H5170" s="1" t="s">
        <v>9</v>
      </c>
    </row>
    <row r="5171" spans="1:8" x14ac:dyDescent="0.3">
      <c r="A5171" s="1">
        <v>669</v>
      </c>
      <c r="B5171" s="1" t="s">
        <v>6140</v>
      </c>
      <c r="C5171" s="1" t="s">
        <v>1561</v>
      </c>
      <c r="D5171" s="1" t="s">
        <v>10504</v>
      </c>
      <c r="E5171" s="1" t="s">
        <v>10505</v>
      </c>
      <c r="F5171" s="1" t="s">
        <v>346</v>
      </c>
      <c r="G5171" s="1"/>
      <c r="H5171" s="1" t="s">
        <v>9</v>
      </c>
    </row>
    <row r="5172" spans="1:8" x14ac:dyDescent="0.3">
      <c r="A5172" s="1">
        <v>670</v>
      </c>
      <c r="B5172" s="1" t="s">
        <v>657</v>
      </c>
      <c r="C5172" s="1" t="s">
        <v>658</v>
      </c>
      <c r="D5172" s="1" t="s">
        <v>10506</v>
      </c>
      <c r="E5172" s="1" t="s">
        <v>10507</v>
      </c>
      <c r="F5172" s="1" t="s">
        <v>346</v>
      </c>
      <c r="G5172" s="1"/>
      <c r="H5172" s="1" t="s">
        <v>9</v>
      </c>
    </row>
    <row r="5173" spans="1:8" x14ac:dyDescent="0.3">
      <c r="A5173" s="1">
        <v>671</v>
      </c>
      <c r="B5173" s="1" t="s">
        <v>6140</v>
      </c>
      <c r="C5173" s="1" t="s">
        <v>1630</v>
      </c>
      <c r="D5173" s="1" t="s">
        <v>10508</v>
      </c>
      <c r="E5173" s="1" t="s">
        <v>10509</v>
      </c>
      <c r="F5173" s="1" t="s">
        <v>346</v>
      </c>
      <c r="G5173" s="1"/>
      <c r="H5173" s="1" t="s">
        <v>9</v>
      </c>
    </row>
    <row r="5174" spans="1:8" x14ac:dyDescent="0.3">
      <c r="A5174" s="1">
        <v>672</v>
      </c>
      <c r="B5174" s="1" t="s">
        <v>5603</v>
      </c>
      <c r="C5174" s="1" t="s">
        <v>27</v>
      </c>
      <c r="D5174" s="1" t="s">
        <v>10510</v>
      </c>
      <c r="E5174" s="1" t="s">
        <v>10511</v>
      </c>
      <c r="F5174" s="1" t="s">
        <v>346</v>
      </c>
      <c r="G5174" s="1"/>
      <c r="H5174" s="1" t="s">
        <v>9</v>
      </c>
    </row>
    <row r="5175" spans="1:8" x14ac:dyDescent="0.3">
      <c r="A5175" s="1">
        <v>673</v>
      </c>
      <c r="B5175" s="1" t="s">
        <v>6140</v>
      </c>
      <c r="C5175" s="1" t="s">
        <v>5</v>
      </c>
      <c r="D5175" s="1" t="s">
        <v>10512</v>
      </c>
      <c r="E5175" s="1" t="s">
        <v>10513</v>
      </c>
      <c r="F5175" s="1" t="s">
        <v>346</v>
      </c>
      <c r="G5175" s="1"/>
      <c r="H5175" s="1" t="s">
        <v>9</v>
      </c>
    </row>
    <row r="5176" spans="1:8" x14ac:dyDescent="0.3">
      <c r="A5176" s="1">
        <v>674</v>
      </c>
      <c r="B5176" s="1" t="s">
        <v>5722</v>
      </c>
      <c r="C5176" s="1" t="s">
        <v>114</v>
      </c>
      <c r="D5176" s="1" t="s">
        <v>10514</v>
      </c>
      <c r="E5176" s="1" t="s">
        <v>10515</v>
      </c>
      <c r="F5176" s="1" t="s">
        <v>346</v>
      </c>
      <c r="G5176" s="1"/>
      <c r="H5176" s="1" t="s">
        <v>9</v>
      </c>
    </row>
    <row r="5177" spans="1:8" x14ac:dyDescent="0.3">
      <c r="A5177" s="1">
        <v>675</v>
      </c>
      <c r="B5177" s="1" t="s">
        <v>5556</v>
      </c>
      <c r="C5177" s="1" t="s">
        <v>4092</v>
      </c>
      <c r="D5177" s="1" t="s">
        <v>10516</v>
      </c>
      <c r="E5177" s="1" t="s">
        <v>10517</v>
      </c>
      <c r="F5177" s="1" t="s">
        <v>346</v>
      </c>
      <c r="G5177" s="1"/>
      <c r="H5177" s="1" t="s">
        <v>9</v>
      </c>
    </row>
    <row r="5178" spans="1:8" x14ac:dyDescent="0.3">
      <c r="A5178" s="1">
        <v>676</v>
      </c>
      <c r="B5178" s="1" t="s">
        <v>6140</v>
      </c>
      <c r="C5178" s="1" t="s">
        <v>6615</v>
      </c>
      <c r="D5178" s="1" t="s">
        <v>10518</v>
      </c>
      <c r="E5178" s="1" t="s">
        <v>10519</v>
      </c>
      <c r="F5178" s="1" t="s">
        <v>346</v>
      </c>
      <c r="G5178" s="1"/>
      <c r="H5178" s="1" t="s">
        <v>9</v>
      </c>
    </row>
    <row r="5179" spans="1:8" x14ac:dyDescent="0.3">
      <c r="A5179" s="1">
        <v>677</v>
      </c>
      <c r="B5179" s="1" t="s">
        <v>6140</v>
      </c>
      <c r="C5179" s="1" t="s">
        <v>212</v>
      </c>
      <c r="D5179" s="1" t="s">
        <v>10520</v>
      </c>
      <c r="E5179" s="1" t="s">
        <v>10521</v>
      </c>
      <c r="F5179" s="1" t="s">
        <v>346</v>
      </c>
      <c r="G5179" s="1">
        <v>20</v>
      </c>
      <c r="H5179" s="1" t="s">
        <v>9</v>
      </c>
    </row>
    <row r="5180" spans="1:8" x14ac:dyDescent="0.3">
      <c r="A5180" s="1">
        <v>678</v>
      </c>
      <c r="B5180" s="1" t="s">
        <v>6140</v>
      </c>
      <c r="C5180" s="1" t="s">
        <v>6482</v>
      </c>
      <c r="D5180" s="1" t="s">
        <v>10522</v>
      </c>
      <c r="E5180" s="1" t="s">
        <v>10523</v>
      </c>
      <c r="F5180" s="1" t="s">
        <v>346</v>
      </c>
      <c r="G5180" s="1"/>
      <c r="H5180" s="1" t="s">
        <v>9</v>
      </c>
    </row>
    <row r="5181" spans="1:8" x14ac:dyDescent="0.3">
      <c r="A5181" s="1">
        <v>679</v>
      </c>
      <c r="B5181" s="1" t="s">
        <v>5722</v>
      </c>
      <c r="C5181" s="1" t="s">
        <v>5723</v>
      </c>
      <c r="D5181" s="1" t="s">
        <v>10524</v>
      </c>
      <c r="E5181" s="1" t="s">
        <v>10525</v>
      </c>
      <c r="F5181" s="1" t="s">
        <v>346</v>
      </c>
      <c r="G5181" s="1"/>
      <c r="H5181" s="1" t="s">
        <v>9</v>
      </c>
    </row>
    <row r="5182" spans="1:8" x14ac:dyDescent="0.3">
      <c r="A5182" s="1">
        <v>680</v>
      </c>
      <c r="B5182" s="1" t="s">
        <v>6140</v>
      </c>
      <c r="C5182" s="1" t="s">
        <v>5</v>
      </c>
      <c r="D5182" s="1" t="s">
        <v>10526</v>
      </c>
      <c r="E5182" s="1" t="s">
        <v>10527</v>
      </c>
      <c r="F5182" s="1" t="s">
        <v>346</v>
      </c>
      <c r="G5182" s="1"/>
      <c r="H5182" s="1" t="s">
        <v>9</v>
      </c>
    </row>
    <row r="5183" spans="1:8" x14ac:dyDescent="0.3">
      <c r="A5183" s="1">
        <v>681</v>
      </c>
      <c r="B5183" s="1" t="s">
        <v>6140</v>
      </c>
      <c r="C5183" s="1" t="s">
        <v>6615</v>
      </c>
      <c r="D5183" s="1" t="s">
        <v>10528</v>
      </c>
      <c r="E5183" s="1" t="s">
        <v>10529</v>
      </c>
      <c r="F5183" s="1" t="s">
        <v>346</v>
      </c>
      <c r="G5183" s="1"/>
      <c r="H5183" s="1" t="s">
        <v>9</v>
      </c>
    </row>
    <row r="5184" spans="1:8" x14ac:dyDescent="0.3">
      <c r="A5184" s="1">
        <v>682</v>
      </c>
      <c r="B5184" s="1" t="s">
        <v>5722</v>
      </c>
      <c r="C5184" s="1" t="s">
        <v>3160</v>
      </c>
      <c r="D5184" s="1" t="s">
        <v>10530</v>
      </c>
      <c r="E5184" s="1" t="s">
        <v>10531</v>
      </c>
      <c r="F5184" s="1" t="s">
        <v>346</v>
      </c>
      <c r="G5184" s="1"/>
      <c r="H5184" s="1" t="s">
        <v>9</v>
      </c>
    </row>
    <row r="5185" spans="1:8" x14ac:dyDescent="0.3">
      <c r="A5185" s="1">
        <v>683</v>
      </c>
      <c r="B5185" s="1" t="s">
        <v>6140</v>
      </c>
      <c r="C5185" s="1" t="s">
        <v>5</v>
      </c>
      <c r="D5185" s="1" t="s">
        <v>10532</v>
      </c>
      <c r="E5185" s="1" t="s">
        <v>10533</v>
      </c>
      <c r="F5185" s="1" t="s">
        <v>346</v>
      </c>
      <c r="G5185" s="1"/>
      <c r="H5185" s="1" t="s">
        <v>9</v>
      </c>
    </row>
    <row r="5186" spans="1:8" x14ac:dyDescent="0.3">
      <c r="A5186" s="1">
        <v>684</v>
      </c>
      <c r="B5186" s="1" t="s">
        <v>6140</v>
      </c>
      <c r="C5186" s="1" t="s">
        <v>6615</v>
      </c>
      <c r="D5186" s="1" t="s">
        <v>10534</v>
      </c>
      <c r="E5186" s="1" t="s">
        <v>10535</v>
      </c>
      <c r="F5186" s="1" t="s">
        <v>346</v>
      </c>
      <c r="G5186" s="1"/>
      <c r="H5186" s="1" t="s">
        <v>9</v>
      </c>
    </row>
    <row r="5187" spans="1:8" x14ac:dyDescent="0.3">
      <c r="A5187" s="1">
        <v>685</v>
      </c>
      <c r="B5187" s="1" t="s">
        <v>6140</v>
      </c>
      <c r="C5187" s="1" t="s">
        <v>1561</v>
      </c>
      <c r="D5187" s="1" t="s">
        <v>10536</v>
      </c>
      <c r="E5187" s="1" t="s">
        <v>10537</v>
      </c>
      <c r="F5187" s="1" t="s">
        <v>346</v>
      </c>
      <c r="G5187" s="1"/>
      <c r="H5187" s="1" t="s">
        <v>9</v>
      </c>
    </row>
    <row r="5188" spans="1:8" x14ac:dyDescent="0.3">
      <c r="A5188" s="1">
        <v>686</v>
      </c>
      <c r="B5188" s="1" t="s">
        <v>6140</v>
      </c>
      <c r="C5188" s="1" t="s">
        <v>5</v>
      </c>
      <c r="D5188" s="1" t="s">
        <v>10538</v>
      </c>
      <c r="E5188" s="1" t="s">
        <v>10539</v>
      </c>
      <c r="F5188" s="1" t="s">
        <v>346</v>
      </c>
      <c r="G5188" s="1"/>
      <c r="H5188" s="1" t="s">
        <v>9</v>
      </c>
    </row>
    <row r="5189" spans="1:8" x14ac:dyDescent="0.3">
      <c r="A5189" s="1">
        <v>687</v>
      </c>
      <c r="B5189" s="1" t="s">
        <v>6140</v>
      </c>
      <c r="C5189" s="1" t="s">
        <v>1630</v>
      </c>
      <c r="D5189" s="1" t="s">
        <v>10540</v>
      </c>
      <c r="E5189" s="1" t="s">
        <v>10541</v>
      </c>
      <c r="F5189" s="1" t="s">
        <v>346</v>
      </c>
      <c r="G5189" s="1"/>
      <c r="H5189" s="1" t="s">
        <v>9</v>
      </c>
    </row>
    <row r="5190" spans="1:8" x14ac:dyDescent="0.3">
      <c r="A5190" s="1">
        <v>688</v>
      </c>
      <c r="B5190" s="1" t="s">
        <v>6140</v>
      </c>
      <c r="C5190" s="1" t="s">
        <v>6615</v>
      </c>
      <c r="D5190" s="1" t="s">
        <v>10542</v>
      </c>
      <c r="E5190" s="1" t="s">
        <v>10543</v>
      </c>
      <c r="F5190" s="1" t="s">
        <v>346</v>
      </c>
      <c r="G5190" s="1"/>
      <c r="H5190" s="1" t="s">
        <v>9</v>
      </c>
    </row>
    <row r="5191" spans="1:8" x14ac:dyDescent="0.3">
      <c r="A5191" s="1">
        <v>689</v>
      </c>
      <c r="B5191" s="1" t="s">
        <v>6140</v>
      </c>
      <c r="C5191" s="1" t="s">
        <v>6615</v>
      </c>
      <c r="D5191" s="1" t="s">
        <v>10544</v>
      </c>
      <c r="E5191" s="1" t="s">
        <v>10545</v>
      </c>
      <c r="F5191" s="1" t="s">
        <v>346</v>
      </c>
      <c r="G5191" s="1"/>
      <c r="H5191" s="1" t="s">
        <v>9</v>
      </c>
    </row>
    <row r="5192" spans="1:8" x14ac:dyDescent="0.3">
      <c r="A5192" s="1">
        <v>690</v>
      </c>
      <c r="B5192" s="1" t="s">
        <v>6140</v>
      </c>
      <c r="C5192" s="1" t="s">
        <v>6615</v>
      </c>
      <c r="D5192" s="1" t="s">
        <v>10546</v>
      </c>
      <c r="E5192" s="1" t="s">
        <v>10547</v>
      </c>
      <c r="F5192" s="1" t="s">
        <v>346</v>
      </c>
      <c r="G5192" s="1"/>
      <c r="H5192" s="1" t="s">
        <v>9</v>
      </c>
    </row>
    <row r="5193" spans="1:8" x14ac:dyDescent="0.3">
      <c r="A5193" s="1">
        <v>691</v>
      </c>
      <c r="B5193" s="1" t="s">
        <v>6140</v>
      </c>
      <c r="C5193" s="1" t="s">
        <v>6482</v>
      </c>
      <c r="D5193" s="1" t="s">
        <v>10548</v>
      </c>
      <c r="E5193" s="1" t="s">
        <v>10549</v>
      </c>
      <c r="F5193" s="1" t="s">
        <v>346</v>
      </c>
      <c r="G5193" s="1"/>
      <c r="H5193" s="1" t="s">
        <v>9</v>
      </c>
    </row>
    <row r="5194" spans="1:8" x14ac:dyDescent="0.3">
      <c r="A5194" s="1">
        <v>692</v>
      </c>
      <c r="B5194" s="1" t="s">
        <v>5722</v>
      </c>
      <c r="C5194" s="1" t="s">
        <v>4249</v>
      </c>
      <c r="D5194" s="1" t="s">
        <v>10550</v>
      </c>
      <c r="E5194" s="1" t="s">
        <v>10551</v>
      </c>
      <c r="F5194" s="1" t="s">
        <v>346</v>
      </c>
      <c r="G5194" s="1"/>
      <c r="H5194" s="1" t="s">
        <v>9</v>
      </c>
    </row>
    <row r="5195" spans="1:8" x14ac:dyDescent="0.3">
      <c r="A5195" s="1">
        <v>693</v>
      </c>
      <c r="B5195" s="1" t="s">
        <v>6140</v>
      </c>
      <c r="C5195" s="1" t="s">
        <v>1630</v>
      </c>
      <c r="D5195" s="1" t="s">
        <v>10552</v>
      </c>
      <c r="E5195" s="1" t="s">
        <v>10553</v>
      </c>
      <c r="F5195" s="1" t="s">
        <v>346</v>
      </c>
      <c r="G5195" s="1"/>
      <c r="H5195" s="1" t="s">
        <v>9</v>
      </c>
    </row>
    <row r="5196" spans="1:8" x14ac:dyDescent="0.3">
      <c r="A5196" s="1">
        <v>694</v>
      </c>
      <c r="B5196" s="1" t="s">
        <v>6140</v>
      </c>
      <c r="C5196" s="1" t="s">
        <v>212</v>
      </c>
      <c r="D5196" s="1" t="s">
        <v>10554</v>
      </c>
      <c r="E5196" s="1" t="s">
        <v>10555</v>
      </c>
      <c r="F5196" s="1" t="s">
        <v>346</v>
      </c>
      <c r="G5196" s="1">
        <v>20</v>
      </c>
      <c r="H5196" s="1" t="s">
        <v>9</v>
      </c>
    </row>
    <row r="5197" spans="1:8" x14ac:dyDescent="0.3">
      <c r="A5197" s="1">
        <v>695</v>
      </c>
      <c r="B5197" s="1" t="s">
        <v>14</v>
      </c>
      <c r="C5197" s="1" t="s">
        <v>5301</v>
      </c>
      <c r="D5197" s="1" t="s">
        <v>10556</v>
      </c>
      <c r="E5197" s="1" t="s">
        <v>10557</v>
      </c>
      <c r="F5197" s="1" t="s">
        <v>346</v>
      </c>
      <c r="G5197" s="1"/>
      <c r="H5197" s="1" t="s">
        <v>257</v>
      </c>
    </row>
    <row r="5198" spans="1:8" x14ac:dyDescent="0.3">
      <c r="A5198" s="1">
        <v>696</v>
      </c>
      <c r="B5198" s="1" t="s">
        <v>6140</v>
      </c>
      <c r="C5198" s="1" t="s">
        <v>6482</v>
      </c>
      <c r="D5198" s="1" t="s">
        <v>10558</v>
      </c>
      <c r="E5198" s="1" t="s">
        <v>10559</v>
      </c>
      <c r="F5198" s="1" t="s">
        <v>346</v>
      </c>
      <c r="G5198" s="1"/>
      <c r="H5198" s="1" t="s">
        <v>9</v>
      </c>
    </row>
    <row r="5199" spans="1:8" x14ac:dyDescent="0.3">
      <c r="A5199" s="1">
        <v>697</v>
      </c>
      <c r="B5199" s="1" t="s">
        <v>6140</v>
      </c>
      <c r="C5199" s="1" t="s">
        <v>6482</v>
      </c>
      <c r="D5199" s="1" t="s">
        <v>10560</v>
      </c>
      <c r="E5199" s="1" t="s">
        <v>10561</v>
      </c>
      <c r="F5199" s="1" t="s">
        <v>346</v>
      </c>
      <c r="G5199" s="1"/>
      <c r="H5199" s="1" t="s">
        <v>9</v>
      </c>
    </row>
    <row r="5200" spans="1:8" x14ac:dyDescent="0.3">
      <c r="A5200" s="1">
        <v>698</v>
      </c>
      <c r="B5200" s="1" t="s">
        <v>6140</v>
      </c>
      <c r="C5200" s="1" t="s">
        <v>6615</v>
      </c>
      <c r="D5200" s="1" t="s">
        <v>10562</v>
      </c>
      <c r="E5200" s="1" t="s">
        <v>10563</v>
      </c>
      <c r="F5200" s="1" t="s">
        <v>346</v>
      </c>
      <c r="G5200" s="1"/>
      <c r="H5200" s="1" t="s">
        <v>9</v>
      </c>
    </row>
    <row r="5201" spans="1:8" x14ac:dyDescent="0.3">
      <c r="A5201" s="1">
        <v>699</v>
      </c>
      <c r="B5201" s="1" t="s">
        <v>6140</v>
      </c>
      <c r="C5201" s="1" t="s">
        <v>1630</v>
      </c>
      <c r="D5201" s="1" t="s">
        <v>10564</v>
      </c>
      <c r="E5201" s="1" t="s">
        <v>10565</v>
      </c>
      <c r="F5201" s="1" t="s">
        <v>346</v>
      </c>
      <c r="G5201" s="1"/>
      <c r="H5201" s="1" t="s">
        <v>9</v>
      </c>
    </row>
    <row r="5202" spans="1:8" x14ac:dyDescent="0.3">
      <c r="A5202" s="1">
        <v>700</v>
      </c>
      <c r="B5202" s="1" t="s">
        <v>6140</v>
      </c>
      <c r="C5202" s="1" t="s">
        <v>6615</v>
      </c>
      <c r="D5202" s="1" t="s">
        <v>10566</v>
      </c>
      <c r="E5202" s="1" t="s">
        <v>10567</v>
      </c>
      <c r="F5202" s="1" t="s">
        <v>346</v>
      </c>
      <c r="G5202" s="1"/>
      <c r="H5202" s="1" t="s">
        <v>9</v>
      </c>
    </row>
    <row r="5203" spans="1:8" x14ac:dyDescent="0.3">
      <c r="A5203" s="1">
        <v>701</v>
      </c>
      <c r="B5203" s="1" t="s">
        <v>6140</v>
      </c>
      <c r="C5203" s="1" t="s">
        <v>6482</v>
      </c>
      <c r="D5203" s="1" t="s">
        <v>10568</v>
      </c>
      <c r="E5203" s="1" t="s">
        <v>10569</v>
      </c>
      <c r="F5203" s="1" t="s">
        <v>346</v>
      </c>
      <c r="G5203" s="1"/>
      <c r="H5203" s="1" t="s">
        <v>9</v>
      </c>
    </row>
    <row r="5204" spans="1:8" x14ac:dyDescent="0.3">
      <c r="A5204" s="1">
        <v>702</v>
      </c>
      <c r="B5204" s="1" t="s">
        <v>6140</v>
      </c>
      <c r="C5204" s="1" t="s">
        <v>1630</v>
      </c>
      <c r="D5204" s="1" t="s">
        <v>10570</v>
      </c>
      <c r="E5204" s="1" t="s">
        <v>10571</v>
      </c>
      <c r="F5204" s="1" t="s">
        <v>346</v>
      </c>
      <c r="G5204" s="1"/>
      <c r="H5204" s="1" t="s">
        <v>9</v>
      </c>
    </row>
    <row r="5205" spans="1:8" x14ac:dyDescent="0.3">
      <c r="A5205" s="1">
        <v>703</v>
      </c>
      <c r="B5205" s="1" t="s">
        <v>5556</v>
      </c>
      <c r="C5205" s="1" t="s">
        <v>4149</v>
      </c>
      <c r="D5205" s="1" t="s">
        <v>10572</v>
      </c>
      <c r="E5205" s="1" t="s">
        <v>10573</v>
      </c>
      <c r="F5205" s="1" t="s">
        <v>346</v>
      </c>
      <c r="G5205" s="1"/>
      <c r="H5205" s="1" t="s">
        <v>9</v>
      </c>
    </row>
    <row r="5206" spans="1:8" x14ac:dyDescent="0.3">
      <c r="A5206" s="1">
        <v>704</v>
      </c>
      <c r="B5206" s="1" t="s">
        <v>6140</v>
      </c>
      <c r="C5206" s="1" t="s">
        <v>1561</v>
      </c>
      <c r="D5206" s="1" t="s">
        <v>10574</v>
      </c>
      <c r="E5206" s="1" t="s">
        <v>10575</v>
      </c>
      <c r="F5206" s="1" t="s">
        <v>346</v>
      </c>
      <c r="G5206" s="1"/>
      <c r="H5206" s="1" t="s">
        <v>9</v>
      </c>
    </row>
    <row r="5207" spans="1:8" x14ac:dyDescent="0.3">
      <c r="A5207" s="1">
        <v>705</v>
      </c>
      <c r="B5207" s="1" t="s">
        <v>5603</v>
      </c>
      <c r="C5207" s="1" t="s">
        <v>4249</v>
      </c>
      <c r="D5207" s="1" t="s">
        <v>10576</v>
      </c>
      <c r="E5207" s="1" t="s">
        <v>10577</v>
      </c>
      <c r="F5207" s="1" t="s">
        <v>346</v>
      </c>
      <c r="G5207" s="1"/>
      <c r="H5207" s="1" t="s">
        <v>9</v>
      </c>
    </row>
    <row r="5208" spans="1:8" x14ac:dyDescent="0.3">
      <c r="A5208" s="1">
        <v>706</v>
      </c>
      <c r="B5208" s="1" t="s">
        <v>6140</v>
      </c>
      <c r="C5208" s="1" t="s">
        <v>6615</v>
      </c>
      <c r="D5208" s="1" t="s">
        <v>10578</v>
      </c>
      <c r="E5208" s="1" t="s">
        <v>10579</v>
      </c>
      <c r="F5208" s="1" t="s">
        <v>346</v>
      </c>
      <c r="G5208" s="1"/>
      <c r="H5208" s="1" t="s">
        <v>9</v>
      </c>
    </row>
    <row r="5209" spans="1:8" x14ac:dyDescent="0.3">
      <c r="A5209" s="1">
        <v>707</v>
      </c>
      <c r="B5209" s="1" t="s">
        <v>5722</v>
      </c>
      <c r="C5209" s="1" t="s">
        <v>8845</v>
      </c>
      <c r="D5209" s="1" t="s">
        <v>10580</v>
      </c>
      <c r="E5209" s="1" t="s">
        <v>10581</v>
      </c>
      <c r="F5209" s="1" t="s">
        <v>346</v>
      </c>
      <c r="G5209" s="1"/>
      <c r="H5209" s="1" t="s">
        <v>9</v>
      </c>
    </row>
    <row r="5210" spans="1:8" x14ac:dyDescent="0.3">
      <c r="A5210" s="1">
        <v>708</v>
      </c>
      <c r="B5210" s="1" t="s">
        <v>6140</v>
      </c>
      <c r="C5210" s="1" t="s">
        <v>565</v>
      </c>
      <c r="D5210" s="1" t="s">
        <v>10582</v>
      </c>
      <c r="E5210" s="1" t="s">
        <v>10583</v>
      </c>
      <c r="F5210" s="1" t="s">
        <v>346</v>
      </c>
      <c r="G5210" s="1"/>
      <c r="H5210" s="1" t="s">
        <v>9</v>
      </c>
    </row>
    <row r="5211" spans="1:8" x14ac:dyDescent="0.3">
      <c r="A5211" s="1">
        <v>709</v>
      </c>
      <c r="B5211" s="1" t="s">
        <v>6140</v>
      </c>
      <c r="C5211" s="1" t="s">
        <v>4200</v>
      </c>
      <c r="D5211" s="1" t="s">
        <v>10584</v>
      </c>
      <c r="E5211" s="1" t="s">
        <v>10585</v>
      </c>
      <c r="F5211" s="1" t="s">
        <v>346</v>
      </c>
      <c r="G5211" s="1"/>
      <c r="H5211" s="1" t="s">
        <v>9</v>
      </c>
    </row>
    <row r="5212" spans="1:8" x14ac:dyDescent="0.3">
      <c r="A5212" s="1">
        <v>710</v>
      </c>
      <c r="B5212" s="1" t="s">
        <v>6140</v>
      </c>
      <c r="C5212" s="1" t="s">
        <v>5</v>
      </c>
      <c r="D5212" s="1" t="s">
        <v>10586</v>
      </c>
      <c r="E5212" s="1" t="s">
        <v>10587</v>
      </c>
      <c r="F5212" s="1" t="s">
        <v>346</v>
      </c>
      <c r="G5212" s="1"/>
      <c r="H5212" s="1" t="s">
        <v>9</v>
      </c>
    </row>
    <row r="5213" spans="1:8" x14ac:dyDescent="0.3">
      <c r="A5213" s="1">
        <v>711</v>
      </c>
      <c r="B5213" s="1" t="s">
        <v>657</v>
      </c>
      <c r="C5213" s="1" t="s">
        <v>658</v>
      </c>
      <c r="D5213" s="1" t="s">
        <v>10588</v>
      </c>
      <c r="E5213" s="1" t="s">
        <v>10589</v>
      </c>
      <c r="F5213" s="1" t="s">
        <v>346</v>
      </c>
      <c r="G5213" s="1"/>
      <c r="H5213" s="1" t="s">
        <v>9</v>
      </c>
    </row>
    <row r="5214" spans="1:8" x14ac:dyDescent="0.3">
      <c r="A5214" s="1">
        <v>712</v>
      </c>
      <c r="B5214" s="1" t="s">
        <v>6140</v>
      </c>
      <c r="C5214" s="1" t="s">
        <v>565</v>
      </c>
      <c r="D5214" s="1" t="s">
        <v>10590</v>
      </c>
      <c r="E5214" s="1" t="s">
        <v>10591</v>
      </c>
      <c r="F5214" s="1" t="s">
        <v>346</v>
      </c>
      <c r="G5214" s="1"/>
      <c r="H5214" s="1" t="s">
        <v>9</v>
      </c>
    </row>
    <row r="5215" spans="1:8" x14ac:dyDescent="0.3">
      <c r="A5215" s="1">
        <v>713</v>
      </c>
      <c r="B5215" s="1" t="s">
        <v>6140</v>
      </c>
      <c r="C5215" s="1" t="s">
        <v>5</v>
      </c>
      <c r="D5215" s="1" t="s">
        <v>10592</v>
      </c>
      <c r="E5215" s="1" t="s">
        <v>10593</v>
      </c>
      <c r="F5215" s="1" t="s">
        <v>346</v>
      </c>
      <c r="G5215" s="1"/>
      <c r="H5215" s="1" t="s">
        <v>9</v>
      </c>
    </row>
    <row r="5216" spans="1:8" x14ac:dyDescent="0.3">
      <c r="A5216" s="1">
        <v>714</v>
      </c>
      <c r="B5216" s="1" t="s">
        <v>6140</v>
      </c>
      <c r="C5216" s="1" t="s">
        <v>4200</v>
      </c>
      <c r="D5216" s="1" t="s">
        <v>10594</v>
      </c>
      <c r="E5216" s="1" t="s">
        <v>10595</v>
      </c>
      <c r="F5216" s="1" t="s">
        <v>346</v>
      </c>
      <c r="G5216" s="1"/>
      <c r="H5216" s="1" t="s">
        <v>9</v>
      </c>
    </row>
    <row r="5217" spans="1:8" x14ac:dyDescent="0.3">
      <c r="A5217" s="1">
        <v>715</v>
      </c>
      <c r="B5217" s="1" t="s">
        <v>5722</v>
      </c>
      <c r="C5217" s="1" t="s">
        <v>114</v>
      </c>
      <c r="D5217" s="1" t="s">
        <v>10596</v>
      </c>
      <c r="E5217" s="1" t="s">
        <v>10597</v>
      </c>
      <c r="F5217" s="1" t="s">
        <v>346</v>
      </c>
      <c r="G5217" s="1"/>
      <c r="H5217" s="1" t="s">
        <v>257</v>
      </c>
    </row>
    <row r="5218" spans="1:8" x14ac:dyDescent="0.3">
      <c r="A5218" s="1">
        <v>716</v>
      </c>
      <c r="B5218" s="1" t="s">
        <v>5603</v>
      </c>
      <c r="C5218" s="1" t="s">
        <v>27</v>
      </c>
      <c r="D5218" s="1" t="s">
        <v>10598</v>
      </c>
      <c r="E5218" s="1" t="s">
        <v>10599</v>
      </c>
      <c r="F5218" s="1" t="s">
        <v>346</v>
      </c>
      <c r="G5218" s="1"/>
      <c r="H5218" s="1" t="s">
        <v>9</v>
      </c>
    </row>
    <row r="5219" spans="1:8" x14ac:dyDescent="0.3">
      <c r="A5219" s="1">
        <v>717</v>
      </c>
      <c r="B5219" s="1" t="s">
        <v>6140</v>
      </c>
      <c r="C5219" s="1" t="s">
        <v>6615</v>
      </c>
      <c r="D5219" s="1" t="s">
        <v>10600</v>
      </c>
      <c r="E5219" s="1" t="s">
        <v>10601</v>
      </c>
      <c r="F5219" s="1" t="s">
        <v>346</v>
      </c>
      <c r="G5219" s="1"/>
      <c r="H5219" s="1" t="s">
        <v>9</v>
      </c>
    </row>
    <row r="5220" spans="1:8" x14ac:dyDescent="0.3">
      <c r="A5220" s="1">
        <v>718</v>
      </c>
      <c r="B5220" s="1" t="s">
        <v>6140</v>
      </c>
      <c r="C5220" s="1" t="s">
        <v>212</v>
      </c>
      <c r="D5220" s="1" t="s">
        <v>10602</v>
      </c>
      <c r="E5220" s="1" t="s">
        <v>10603</v>
      </c>
      <c r="F5220" s="1" t="s">
        <v>346</v>
      </c>
      <c r="G5220" s="1"/>
      <c r="H5220" s="1" t="s">
        <v>257</v>
      </c>
    </row>
    <row r="5221" spans="1:8" x14ac:dyDescent="0.3">
      <c r="A5221" s="1">
        <v>719</v>
      </c>
      <c r="B5221" s="1" t="s">
        <v>6140</v>
      </c>
      <c r="C5221" s="1" t="s">
        <v>6615</v>
      </c>
      <c r="D5221" s="1" t="s">
        <v>10604</v>
      </c>
      <c r="E5221" s="1" t="s">
        <v>10605</v>
      </c>
      <c r="F5221" s="1" t="s">
        <v>346</v>
      </c>
      <c r="G5221" s="1"/>
      <c r="H5221" s="1" t="s">
        <v>9</v>
      </c>
    </row>
    <row r="5222" spans="1:8" x14ac:dyDescent="0.3">
      <c r="A5222" s="1">
        <v>720</v>
      </c>
      <c r="B5222" s="1" t="s">
        <v>6140</v>
      </c>
      <c r="C5222" s="1" t="s">
        <v>6482</v>
      </c>
      <c r="D5222" s="1" t="s">
        <v>10606</v>
      </c>
      <c r="E5222" s="1" t="s">
        <v>10607</v>
      </c>
      <c r="F5222" s="1" t="s">
        <v>346</v>
      </c>
      <c r="G5222" s="1"/>
      <c r="H5222" s="1" t="s">
        <v>1649</v>
      </c>
    </row>
    <row r="5223" spans="1:8" x14ac:dyDescent="0.3">
      <c r="A5223" s="1">
        <v>721</v>
      </c>
      <c r="B5223" s="1" t="s">
        <v>5722</v>
      </c>
      <c r="C5223" s="1" t="s">
        <v>4249</v>
      </c>
      <c r="D5223" s="1" t="s">
        <v>10608</v>
      </c>
      <c r="E5223" s="1" t="s">
        <v>10609</v>
      </c>
      <c r="F5223" s="1" t="s">
        <v>346</v>
      </c>
      <c r="G5223" s="1"/>
      <c r="H5223" s="1" t="s">
        <v>257</v>
      </c>
    </row>
    <row r="5224" spans="1:8" x14ac:dyDescent="0.3">
      <c r="A5224" s="1">
        <v>722</v>
      </c>
      <c r="B5224" s="1" t="s">
        <v>6140</v>
      </c>
      <c r="C5224" s="1" t="s">
        <v>5</v>
      </c>
      <c r="D5224" s="1" t="s">
        <v>10610</v>
      </c>
      <c r="E5224" s="1" t="s">
        <v>10611</v>
      </c>
      <c r="F5224" s="1" t="s">
        <v>346</v>
      </c>
      <c r="G5224" s="1"/>
      <c r="H5224" s="1" t="s">
        <v>9</v>
      </c>
    </row>
    <row r="5225" spans="1:8" x14ac:dyDescent="0.3">
      <c r="A5225" s="1">
        <v>723</v>
      </c>
      <c r="B5225" s="1" t="s">
        <v>6140</v>
      </c>
      <c r="C5225" s="1" t="s">
        <v>3373</v>
      </c>
      <c r="D5225" s="1" t="s">
        <v>10612</v>
      </c>
      <c r="E5225" s="1" t="s">
        <v>10613</v>
      </c>
      <c r="F5225" s="1" t="s">
        <v>346</v>
      </c>
      <c r="G5225" s="1"/>
      <c r="H5225" s="1" t="s">
        <v>9</v>
      </c>
    </row>
    <row r="5226" spans="1:8" x14ac:dyDescent="0.3">
      <c r="A5226" s="1">
        <v>724</v>
      </c>
      <c r="B5226" s="1" t="s">
        <v>6140</v>
      </c>
      <c r="C5226" s="1" t="s">
        <v>1630</v>
      </c>
      <c r="D5226" s="1" t="s">
        <v>10614</v>
      </c>
      <c r="E5226" s="1" t="s">
        <v>10615</v>
      </c>
      <c r="F5226" s="1" t="s">
        <v>346</v>
      </c>
      <c r="G5226" s="1"/>
      <c r="H5226" s="1" t="s">
        <v>9</v>
      </c>
    </row>
    <row r="5227" spans="1:8" x14ac:dyDescent="0.3">
      <c r="A5227" s="1">
        <v>725</v>
      </c>
      <c r="B5227" s="1" t="s">
        <v>5603</v>
      </c>
      <c r="C5227" s="1" t="s">
        <v>11</v>
      </c>
      <c r="D5227" s="1" t="s">
        <v>10616</v>
      </c>
      <c r="E5227" s="1" t="s">
        <v>10617</v>
      </c>
      <c r="F5227" s="1" t="s">
        <v>346</v>
      </c>
      <c r="G5227" s="1"/>
      <c r="H5227" s="1" t="s">
        <v>9</v>
      </c>
    </row>
    <row r="5228" spans="1:8" x14ac:dyDescent="0.3">
      <c r="A5228" s="1">
        <v>726</v>
      </c>
      <c r="B5228" s="1" t="s">
        <v>5722</v>
      </c>
      <c r="C5228" s="1" t="s">
        <v>3160</v>
      </c>
      <c r="D5228" s="1" t="s">
        <v>10618</v>
      </c>
      <c r="E5228" s="1" t="s">
        <v>10619</v>
      </c>
      <c r="F5228" s="1" t="s">
        <v>346</v>
      </c>
      <c r="G5228" s="1"/>
      <c r="H5228" s="1" t="s">
        <v>9</v>
      </c>
    </row>
    <row r="5229" spans="1:8" x14ac:dyDescent="0.3">
      <c r="A5229" s="1">
        <v>727</v>
      </c>
      <c r="B5229" s="1" t="s">
        <v>6140</v>
      </c>
      <c r="C5229" s="1" t="s">
        <v>1630</v>
      </c>
      <c r="D5229" s="1" t="s">
        <v>10620</v>
      </c>
      <c r="E5229" s="1" t="s">
        <v>10621</v>
      </c>
      <c r="F5229" s="1" t="s">
        <v>346</v>
      </c>
      <c r="G5229" s="1"/>
      <c r="H5229" s="1" t="s">
        <v>9</v>
      </c>
    </row>
    <row r="5230" spans="1:8" x14ac:dyDescent="0.3">
      <c r="A5230" s="1">
        <v>728</v>
      </c>
      <c r="B5230" s="1" t="s">
        <v>6140</v>
      </c>
      <c r="C5230" s="1" t="s">
        <v>3373</v>
      </c>
      <c r="D5230" s="1" t="s">
        <v>10622</v>
      </c>
      <c r="E5230" s="1" t="s">
        <v>10623</v>
      </c>
      <c r="F5230" s="1" t="s">
        <v>346</v>
      </c>
      <c r="G5230" s="1"/>
      <c r="H5230" s="1" t="s">
        <v>9</v>
      </c>
    </row>
    <row r="5231" spans="1:8" x14ac:dyDescent="0.3">
      <c r="A5231" s="1">
        <v>729</v>
      </c>
      <c r="B5231" s="1" t="s">
        <v>6140</v>
      </c>
      <c r="C5231" s="1" t="s">
        <v>5</v>
      </c>
      <c r="D5231" s="1" t="s">
        <v>10624</v>
      </c>
      <c r="E5231" s="1" t="s">
        <v>10625</v>
      </c>
      <c r="F5231" s="1" t="s">
        <v>346</v>
      </c>
      <c r="G5231" s="1"/>
      <c r="H5231" s="1" t="s">
        <v>9</v>
      </c>
    </row>
    <row r="5232" spans="1:8" x14ac:dyDescent="0.3">
      <c r="A5232" s="1">
        <v>730</v>
      </c>
      <c r="B5232" s="1" t="s">
        <v>6140</v>
      </c>
      <c r="C5232" s="1" t="s">
        <v>1561</v>
      </c>
      <c r="D5232" s="1" t="s">
        <v>10626</v>
      </c>
      <c r="E5232" s="1" t="s">
        <v>10627</v>
      </c>
      <c r="F5232" s="1" t="s">
        <v>346</v>
      </c>
      <c r="G5232" s="1"/>
      <c r="H5232" s="1" t="s">
        <v>9</v>
      </c>
    </row>
    <row r="5233" spans="1:8" x14ac:dyDescent="0.3">
      <c r="A5233" s="1">
        <v>731</v>
      </c>
      <c r="B5233" s="1" t="s">
        <v>6140</v>
      </c>
      <c r="C5233" s="1" t="s">
        <v>6615</v>
      </c>
      <c r="D5233" s="1" t="s">
        <v>10628</v>
      </c>
      <c r="E5233" s="1" t="s">
        <v>10629</v>
      </c>
      <c r="F5233" s="1" t="s">
        <v>346</v>
      </c>
      <c r="G5233" s="1"/>
      <c r="H5233" s="1" t="s">
        <v>9</v>
      </c>
    </row>
    <row r="5234" spans="1:8" x14ac:dyDescent="0.3">
      <c r="A5234" s="1">
        <v>732</v>
      </c>
      <c r="B5234" s="1" t="s">
        <v>6140</v>
      </c>
      <c r="C5234" s="1" t="s">
        <v>5</v>
      </c>
      <c r="D5234" s="1" t="s">
        <v>10630</v>
      </c>
      <c r="E5234" s="1" t="s">
        <v>10631</v>
      </c>
      <c r="F5234" s="1" t="s">
        <v>346</v>
      </c>
      <c r="G5234" s="1"/>
      <c r="H5234" s="1" t="s">
        <v>9</v>
      </c>
    </row>
    <row r="5235" spans="1:8" x14ac:dyDescent="0.3">
      <c r="A5235" s="1">
        <v>733</v>
      </c>
      <c r="B5235" s="1" t="s">
        <v>657</v>
      </c>
      <c r="C5235" s="1" t="s">
        <v>658</v>
      </c>
      <c r="D5235" s="1" t="s">
        <v>10632</v>
      </c>
      <c r="E5235" s="1" t="s">
        <v>10633</v>
      </c>
      <c r="F5235" s="1" t="s">
        <v>346</v>
      </c>
      <c r="G5235" s="1"/>
      <c r="H5235" s="1" t="s">
        <v>9</v>
      </c>
    </row>
    <row r="5236" spans="1:8" x14ac:dyDescent="0.3">
      <c r="A5236" s="1">
        <v>734</v>
      </c>
      <c r="B5236" s="1" t="s">
        <v>6140</v>
      </c>
      <c r="C5236" s="1" t="s">
        <v>3373</v>
      </c>
      <c r="D5236" s="1" t="s">
        <v>10634</v>
      </c>
      <c r="E5236" s="1" t="s">
        <v>10635</v>
      </c>
      <c r="F5236" s="1" t="s">
        <v>346</v>
      </c>
      <c r="G5236" s="1"/>
      <c r="H5236" s="1" t="s">
        <v>257</v>
      </c>
    </row>
    <row r="5237" spans="1:8" x14ac:dyDescent="0.3">
      <c r="A5237" s="1">
        <v>735</v>
      </c>
      <c r="B5237" s="1" t="s">
        <v>6140</v>
      </c>
      <c r="C5237" s="1" t="s">
        <v>6899</v>
      </c>
      <c r="D5237" s="1" t="s">
        <v>10636</v>
      </c>
      <c r="E5237" s="1" t="s">
        <v>10637</v>
      </c>
      <c r="F5237" s="1" t="s">
        <v>346</v>
      </c>
      <c r="G5237" s="1"/>
      <c r="H5237" s="1" t="s">
        <v>9</v>
      </c>
    </row>
    <row r="5238" spans="1:8" x14ac:dyDescent="0.3">
      <c r="A5238" s="1">
        <v>736</v>
      </c>
      <c r="B5238" s="1" t="s">
        <v>6140</v>
      </c>
      <c r="C5238" s="1" t="s">
        <v>5</v>
      </c>
      <c r="D5238" s="1" t="s">
        <v>10638</v>
      </c>
      <c r="E5238" s="1" t="s">
        <v>10639</v>
      </c>
      <c r="F5238" s="1" t="s">
        <v>346</v>
      </c>
      <c r="G5238" s="1"/>
      <c r="H5238" s="1" t="s">
        <v>9</v>
      </c>
    </row>
    <row r="5239" spans="1:8" x14ac:dyDescent="0.3">
      <c r="A5239" s="1">
        <v>737</v>
      </c>
      <c r="B5239" s="1" t="s">
        <v>10046</v>
      </c>
      <c r="C5239" s="1" t="s">
        <v>10047</v>
      </c>
      <c r="D5239" s="1" t="s">
        <v>10640</v>
      </c>
      <c r="E5239" s="1" t="s">
        <v>10641</v>
      </c>
      <c r="F5239" s="1" t="s">
        <v>346</v>
      </c>
      <c r="G5239" s="1"/>
      <c r="H5239" s="1" t="s">
        <v>257</v>
      </c>
    </row>
    <row r="5240" spans="1:8" x14ac:dyDescent="0.3">
      <c r="A5240" s="1">
        <v>738</v>
      </c>
      <c r="B5240" s="1" t="s">
        <v>6140</v>
      </c>
      <c r="C5240" s="1" t="s">
        <v>212</v>
      </c>
      <c r="D5240" s="1" t="s">
        <v>10642</v>
      </c>
      <c r="E5240" s="1" t="s">
        <v>10643</v>
      </c>
      <c r="F5240" s="1" t="s">
        <v>346</v>
      </c>
      <c r="G5240" s="1">
        <v>20</v>
      </c>
      <c r="H5240" s="1" t="s">
        <v>9</v>
      </c>
    </row>
    <row r="5241" spans="1:8" x14ac:dyDescent="0.3">
      <c r="A5241" s="1">
        <v>739</v>
      </c>
      <c r="B5241" s="1" t="s">
        <v>6140</v>
      </c>
      <c r="C5241" s="1" t="s">
        <v>1561</v>
      </c>
      <c r="D5241" s="1" t="s">
        <v>10644</v>
      </c>
      <c r="E5241" s="1" t="s">
        <v>10645</v>
      </c>
      <c r="F5241" s="1" t="s">
        <v>346</v>
      </c>
      <c r="G5241" s="1"/>
      <c r="H5241" s="1" t="s">
        <v>9</v>
      </c>
    </row>
    <row r="5242" spans="1:8" x14ac:dyDescent="0.3">
      <c r="A5242" s="1">
        <v>740</v>
      </c>
      <c r="B5242" s="1" t="s">
        <v>5722</v>
      </c>
      <c r="C5242" s="1" t="s">
        <v>4249</v>
      </c>
      <c r="D5242" s="1" t="s">
        <v>10646</v>
      </c>
      <c r="E5242" s="1" t="s">
        <v>10647</v>
      </c>
      <c r="F5242" s="1" t="s">
        <v>346</v>
      </c>
      <c r="G5242" s="1"/>
      <c r="H5242" s="1" t="s">
        <v>9</v>
      </c>
    </row>
    <row r="5243" spans="1:8" x14ac:dyDescent="0.3">
      <c r="A5243" s="1">
        <v>741</v>
      </c>
      <c r="B5243" s="1" t="s">
        <v>657</v>
      </c>
      <c r="C5243" s="1" t="s">
        <v>30</v>
      </c>
      <c r="D5243" s="1" t="s">
        <v>10648</v>
      </c>
      <c r="E5243" s="1" t="s">
        <v>10649</v>
      </c>
      <c r="F5243" s="1" t="s">
        <v>346</v>
      </c>
      <c r="G5243" s="1"/>
      <c r="H5243" s="1" t="s">
        <v>9</v>
      </c>
    </row>
    <row r="5244" spans="1:8" x14ac:dyDescent="0.3">
      <c r="A5244" s="1">
        <v>742</v>
      </c>
      <c r="B5244" s="1" t="s">
        <v>6140</v>
      </c>
      <c r="C5244" s="1" t="s">
        <v>4200</v>
      </c>
      <c r="D5244" s="1" t="s">
        <v>10650</v>
      </c>
      <c r="E5244" s="1" t="s">
        <v>10651</v>
      </c>
      <c r="F5244" s="1" t="s">
        <v>346</v>
      </c>
      <c r="G5244" s="1"/>
      <c r="H5244" s="1" t="s">
        <v>9</v>
      </c>
    </row>
    <row r="5245" spans="1:8" x14ac:dyDescent="0.3">
      <c r="A5245" s="1">
        <v>743</v>
      </c>
      <c r="B5245" s="1" t="s">
        <v>6140</v>
      </c>
      <c r="C5245" s="1" t="s">
        <v>6615</v>
      </c>
      <c r="D5245" s="1" t="s">
        <v>10652</v>
      </c>
      <c r="E5245" s="1" t="s">
        <v>10653</v>
      </c>
      <c r="F5245" s="1" t="s">
        <v>346</v>
      </c>
      <c r="G5245" s="1"/>
      <c r="H5245" s="1" t="s">
        <v>9</v>
      </c>
    </row>
    <row r="5246" spans="1:8" x14ac:dyDescent="0.3">
      <c r="A5246" s="1">
        <v>744</v>
      </c>
      <c r="B5246" s="1" t="s">
        <v>6140</v>
      </c>
      <c r="C5246" s="1" t="s">
        <v>5</v>
      </c>
      <c r="D5246" s="1" t="s">
        <v>10654</v>
      </c>
      <c r="E5246" s="1" t="s">
        <v>10655</v>
      </c>
      <c r="F5246" s="1" t="s">
        <v>346</v>
      </c>
      <c r="G5246" s="1"/>
      <c r="H5246" s="1" t="s">
        <v>9</v>
      </c>
    </row>
    <row r="5247" spans="1:8" x14ac:dyDescent="0.3">
      <c r="A5247" s="1">
        <v>745</v>
      </c>
      <c r="B5247" s="1" t="s">
        <v>6140</v>
      </c>
      <c r="C5247" s="1" t="s">
        <v>6795</v>
      </c>
      <c r="D5247" s="1" t="s">
        <v>10656</v>
      </c>
      <c r="E5247" s="1" t="s">
        <v>10657</v>
      </c>
      <c r="F5247" s="1" t="s">
        <v>346</v>
      </c>
      <c r="G5247" s="1"/>
      <c r="H5247" s="1" t="s">
        <v>257</v>
      </c>
    </row>
    <row r="5248" spans="1:8" x14ac:dyDescent="0.3">
      <c r="A5248" s="1">
        <v>746</v>
      </c>
      <c r="B5248" s="1" t="s">
        <v>5722</v>
      </c>
      <c r="C5248" s="1" t="s">
        <v>3160</v>
      </c>
      <c r="D5248" s="1" t="s">
        <v>10658</v>
      </c>
      <c r="E5248" s="1" t="s">
        <v>10659</v>
      </c>
      <c r="F5248" s="1" t="s">
        <v>346</v>
      </c>
      <c r="G5248" s="1"/>
      <c r="H5248" s="1" t="s">
        <v>9</v>
      </c>
    </row>
    <row r="5249" spans="1:8" x14ac:dyDescent="0.3">
      <c r="A5249" s="1">
        <v>747</v>
      </c>
      <c r="B5249" s="1" t="s">
        <v>6140</v>
      </c>
      <c r="C5249" s="1" t="s">
        <v>6899</v>
      </c>
      <c r="D5249" s="1" t="s">
        <v>10660</v>
      </c>
      <c r="E5249" s="1" t="s">
        <v>10661</v>
      </c>
      <c r="F5249" s="1" t="s">
        <v>346</v>
      </c>
      <c r="G5249" s="1"/>
      <c r="H5249" s="1" t="s">
        <v>9</v>
      </c>
    </row>
    <row r="5250" spans="1:8" x14ac:dyDescent="0.3">
      <c r="A5250" s="1">
        <v>748</v>
      </c>
      <c r="B5250" s="1" t="s">
        <v>6140</v>
      </c>
      <c r="C5250" s="1" t="s">
        <v>5</v>
      </c>
      <c r="D5250" s="1" t="s">
        <v>10662</v>
      </c>
      <c r="E5250" s="1" t="s">
        <v>10663</v>
      </c>
      <c r="F5250" s="1" t="s">
        <v>346</v>
      </c>
      <c r="G5250" s="1"/>
      <c r="H5250" s="1" t="s">
        <v>9</v>
      </c>
    </row>
    <row r="5251" spans="1:8" x14ac:dyDescent="0.3">
      <c r="A5251" s="1">
        <v>749</v>
      </c>
      <c r="B5251" s="1" t="s">
        <v>6140</v>
      </c>
      <c r="C5251" s="1" t="s">
        <v>1561</v>
      </c>
      <c r="D5251" s="1" t="s">
        <v>10664</v>
      </c>
      <c r="E5251" s="1" t="s">
        <v>10665</v>
      </c>
      <c r="F5251" s="1" t="s">
        <v>346</v>
      </c>
      <c r="G5251" s="1"/>
      <c r="H5251" s="1" t="s">
        <v>9</v>
      </c>
    </row>
    <row r="5252" spans="1:8" x14ac:dyDescent="0.3">
      <c r="A5252" s="1">
        <v>750</v>
      </c>
      <c r="B5252" s="1" t="s">
        <v>5556</v>
      </c>
      <c r="C5252" s="1" t="s">
        <v>4092</v>
      </c>
      <c r="D5252" s="1" t="s">
        <v>10666</v>
      </c>
      <c r="E5252" s="1" t="s">
        <v>10667</v>
      </c>
      <c r="F5252" s="1" t="s">
        <v>346</v>
      </c>
      <c r="G5252" s="1"/>
      <c r="H5252" s="1" t="s">
        <v>9</v>
      </c>
    </row>
    <row r="5253" spans="1:8" x14ac:dyDescent="0.3">
      <c r="A5253" s="1">
        <v>751</v>
      </c>
      <c r="B5253" s="1" t="s">
        <v>6140</v>
      </c>
      <c r="C5253" s="1" t="s">
        <v>6615</v>
      </c>
      <c r="D5253" s="1" t="s">
        <v>10668</v>
      </c>
      <c r="E5253" s="1" t="s">
        <v>10669</v>
      </c>
      <c r="F5253" s="1" t="s">
        <v>346</v>
      </c>
      <c r="G5253" s="1"/>
      <c r="H5253" s="1" t="s">
        <v>9</v>
      </c>
    </row>
    <row r="5254" spans="1:8" x14ac:dyDescent="0.3">
      <c r="A5254" s="1">
        <v>752</v>
      </c>
      <c r="B5254" s="1" t="s">
        <v>6140</v>
      </c>
      <c r="C5254" s="1" t="s">
        <v>4200</v>
      </c>
      <c r="D5254" s="1" t="s">
        <v>10670</v>
      </c>
      <c r="E5254" s="1" t="s">
        <v>10671</v>
      </c>
      <c r="F5254" s="1" t="s">
        <v>346</v>
      </c>
      <c r="G5254" s="1"/>
      <c r="H5254" s="1" t="s">
        <v>9</v>
      </c>
    </row>
    <row r="5255" spans="1:8" x14ac:dyDescent="0.3">
      <c r="A5255" s="1">
        <v>753</v>
      </c>
      <c r="B5255" s="1" t="s">
        <v>6140</v>
      </c>
      <c r="C5255" s="1" t="s">
        <v>5</v>
      </c>
      <c r="D5255" s="1" t="s">
        <v>10672</v>
      </c>
      <c r="E5255" s="1" t="s">
        <v>10673</v>
      </c>
      <c r="F5255" s="1" t="s">
        <v>346</v>
      </c>
      <c r="G5255" s="1"/>
      <c r="H5255" s="1" t="s">
        <v>9</v>
      </c>
    </row>
    <row r="5256" spans="1:8" x14ac:dyDescent="0.3">
      <c r="A5256" s="1">
        <v>754</v>
      </c>
      <c r="B5256" s="1" t="s">
        <v>6140</v>
      </c>
      <c r="C5256" s="1" t="s">
        <v>6615</v>
      </c>
      <c r="D5256" s="1" t="s">
        <v>10674</v>
      </c>
      <c r="E5256" s="1" t="s">
        <v>10675</v>
      </c>
      <c r="F5256" s="1" t="s">
        <v>346</v>
      </c>
      <c r="G5256" s="1"/>
      <c r="H5256" s="1" t="s">
        <v>9</v>
      </c>
    </row>
    <row r="5257" spans="1:8" x14ac:dyDescent="0.3">
      <c r="A5257" s="1">
        <v>755</v>
      </c>
      <c r="B5257" s="1" t="s">
        <v>5603</v>
      </c>
      <c r="C5257" s="1" t="s">
        <v>27</v>
      </c>
      <c r="D5257" s="1" t="s">
        <v>10676</v>
      </c>
      <c r="E5257" s="1" t="s">
        <v>10677</v>
      </c>
      <c r="F5257" s="1" t="s">
        <v>346</v>
      </c>
      <c r="G5257" s="1"/>
      <c r="H5257" s="1" t="s">
        <v>9</v>
      </c>
    </row>
    <row r="5258" spans="1:8" x14ac:dyDescent="0.3">
      <c r="A5258" s="1">
        <v>756</v>
      </c>
      <c r="B5258" s="1" t="s">
        <v>5556</v>
      </c>
      <c r="C5258" s="1" t="s">
        <v>9371</v>
      </c>
      <c r="D5258" s="1" t="s">
        <v>10678</v>
      </c>
      <c r="E5258" s="1" t="s">
        <v>10679</v>
      </c>
      <c r="F5258" s="1" t="s">
        <v>346</v>
      </c>
      <c r="G5258" s="1"/>
      <c r="H5258" s="1" t="s">
        <v>9</v>
      </c>
    </row>
    <row r="5259" spans="1:8" x14ac:dyDescent="0.3">
      <c r="A5259" s="1">
        <v>757</v>
      </c>
      <c r="B5259" s="1" t="s">
        <v>6140</v>
      </c>
      <c r="C5259" s="1" t="s">
        <v>130</v>
      </c>
      <c r="D5259" s="1" t="s">
        <v>10680</v>
      </c>
      <c r="E5259" s="1" t="s">
        <v>10681</v>
      </c>
      <c r="F5259" s="1" t="s">
        <v>346</v>
      </c>
      <c r="G5259" s="1"/>
      <c r="H5259" s="1" t="s">
        <v>9</v>
      </c>
    </row>
    <row r="5260" spans="1:8" x14ac:dyDescent="0.3">
      <c r="A5260" s="1">
        <v>758</v>
      </c>
      <c r="B5260" s="1" t="s">
        <v>6140</v>
      </c>
      <c r="C5260" s="1" t="s">
        <v>6615</v>
      </c>
      <c r="D5260" s="1" t="s">
        <v>10682</v>
      </c>
      <c r="E5260" s="1" t="s">
        <v>10683</v>
      </c>
      <c r="F5260" s="1" t="s">
        <v>346</v>
      </c>
      <c r="G5260" s="1"/>
      <c r="H5260" s="1" t="s">
        <v>9</v>
      </c>
    </row>
    <row r="5261" spans="1:8" x14ac:dyDescent="0.3">
      <c r="A5261" s="1">
        <v>759</v>
      </c>
      <c r="B5261" s="1" t="s">
        <v>6140</v>
      </c>
      <c r="C5261" s="1" t="s">
        <v>3373</v>
      </c>
      <c r="D5261" s="1" t="s">
        <v>10684</v>
      </c>
      <c r="E5261" s="1" t="s">
        <v>10685</v>
      </c>
      <c r="F5261" s="1" t="s">
        <v>346</v>
      </c>
      <c r="G5261" s="1"/>
      <c r="H5261" s="1" t="s">
        <v>9</v>
      </c>
    </row>
    <row r="5262" spans="1:8" x14ac:dyDescent="0.3">
      <c r="A5262" s="1">
        <v>760</v>
      </c>
      <c r="B5262" s="1" t="s">
        <v>6140</v>
      </c>
      <c r="C5262" s="1" t="s">
        <v>130</v>
      </c>
      <c r="D5262" s="1" t="s">
        <v>10686</v>
      </c>
      <c r="E5262" s="1" t="s">
        <v>10687</v>
      </c>
      <c r="F5262" s="1" t="s">
        <v>346</v>
      </c>
      <c r="G5262" s="1"/>
      <c r="H5262" s="1" t="s">
        <v>9</v>
      </c>
    </row>
    <row r="5263" spans="1:8" x14ac:dyDescent="0.3">
      <c r="A5263" s="1">
        <v>761</v>
      </c>
      <c r="B5263" s="1" t="s">
        <v>6140</v>
      </c>
      <c r="C5263" s="1" t="s">
        <v>5</v>
      </c>
      <c r="D5263" s="1" t="s">
        <v>10688</v>
      </c>
      <c r="E5263" s="1" t="s">
        <v>10689</v>
      </c>
      <c r="F5263" s="1" t="s">
        <v>346</v>
      </c>
      <c r="G5263" s="1"/>
      <c r="H5263" s="1" t="s">
        <v>9</v>
      </c>
    </row>
    <row r="5264" spans="1:8" x14ac:dyDescent="0.3">
      <c r="A5264" s="1">
        <v>762</v>
      </c>
      <c r="B5264" s="1" t="s">
        <v>6140</v>
      </c>
      <c r="C5264" s="1" t="s">
        <v>1630</v>
      </c>
      <c r="D5264" s="1" t="s">
        <v>10690</v>
      </c>
      <c r="E5264" s="1" t="s">
        <v>10691</v>
      </c>
      <c r="F5264" s="1" t="s">
        <v>346</v>
      </c>
      <c r="G5264" s="1"/>
      <c r="H5264" s="1" t="s">
        <v>9</v>
      </c>
    </row>
    <row r="5265" spans="1:8" x14ac:dyDescent="0.3">
      <c r="A5265" s="1">
        <v>763</v>
      </c>
      <c r="B5265" s="1" t="s">
        <v>6140</v>
      </c>
      <c r="C5265" s="1" t="s">
        <v>130</v>
      </c>
      <c r="D5265" s="1" t="s">
        <v>10692</v>
      </c>
      <c r="E5265" s="1" t="s">
        <v>10693</v>
      </c>
      <c r="F5265" s="1" t="s">
        <v>346</v>
      </c>
      <c r="G5265" s="1"/>
      <c r="H5265" s="1" t="s">
        <v>9</v>
      </c>
    </row>
    <row r="5266" spans="1:8" x14ac:dyDescent="0.3">
      <c r="A5266" s="1">
        <v>764</v>
      </c>
      <c r="B5266" s="1" t="s">
        <v>6140</v>
      </c>
      <c r="C5266" s="1" t="s">
        <v>4882</v>
      </c>
      <c r="D5266" s="1" t="s">
        <v>10694</v>
      </c>
      <c r="E5266" s="1" t="s">
        <v>10695</v>
      </c>
      <c r="F5266" s="1" t="s">
        <v>346</v>
      </c>
      <c r="G5266" s="1"/>
      <c r="H5266" s="1" t="s">
        <v>9</v>
      </c>
    </row>
    <row r="5267" spans="1:8" x14ac:dyDescent="0.3">
      <c r="A5267" s="1">
        <v>765</v>
      </c>
      <c r="B5267" s="1" t="s">
        <v>6140</v>
      </c>
      <c r="C5267" s="1" t="s">
        <v>1561</v>
      </c>
      <c r="D5267" s="1" t="s">
        <v>10696</v>
      </c>
      <c r="E5267" s="1" t="s">
        <v>10697</v>
      </c>
      <c r="F5267" s="1" t="s">
        <v>346</v>
      </c>
      <c r="G5267" s="1"/>
      <c r="H5267" s="1" t="s">
        <v>9</v>
      </c>
    </row>
    <row r="5268" spans="1:8" x14ac:dyDescent="0.3">
      <c r="A5268" s="1">
        <v>766</v>
      </c>
      <c r="B5268" s="1" t="s">
        <v>6140</v>
      </c>
      <c r="C5268" s="1" t="s">
        <v>3373</v>
      </c>
      <c r="D5268" s="1" t="s">
        <v>10698</v>
      </c>
      <c r="E5268" s="1" t="s">
        <v>10699</v>
      </c>
      <c r="F5268" s="1" t="s">
        <v>346</v>
      </c>
      <c r="G5268" s="1"/>
      <c r="H5268" s="1" t="s">
        <v>9</v>
      </c>
    </row>
    <row r="5269" spans="1:8" x14ac:dyDescent="0.3">
      <c r="A5269" s="1">
        <v>767</v>
      </c>
      <c r="B5269" s="1" t="s">
        <v>6140</v>
      </c>
      <c r="C5269" s="1" t="s">
        <v>130</v>
      </c>
      <c r="D5269" s="1" t="s">
        <v>10700</v>
      </c>
      <c r="E5269" s="1" t="s">
        <v>10701</v>
      </c>
      <c r="F5269" s="1" t="s">
        <v>346</v>
      </c>
      <c r="G5269" s="1"/>
      <c r="H5269" s="1" t="s">
        <v>9</v>
      </c>
    </row>
    <row r="5270" spans="1:8" x14ac:dyDescent="0.3">
      <c r="A5270" s="1">
        <v>768</v>
      </c>
      <c r="B5270" s="1" t="s">
        <v>6140</v>
      </c>
      <c r="C5270" s="1" t="s">
        <v>4200</v>
      </c>
      <c r="D5270" s="1" t="s">
        <v>10702</v>
      </c>
      <c r="E5270" s="1" t="s">
        <v>10703</v>
      </c>
      <c r="F5270" s="1" t="s">
        <v>346</v>
      </c>
      <c r="G5270" s="1"/>
      <c r="H5270" s="1" t="s">
        <v>9</v>
      </c>
    </row>
    <row r="5271" spans="1:8" x14ac:dyDescent="0.3">
      <c r="A5271" s="1">
        <v>769</v>
      </c>
      <c r="B5271" s="1" t="s">
        <v>6140</v>
      </c>
      <c r="C5271" s="1" t="s">
        <v>5</v>
      </c>
      <c r="D5271" s="1" t="s">
        <v>10704</v>
      </c>
      <c r="E5271" s="1" t="s">
        <v>10705</v>
      </c>
      <c r="F5271" s="1" t="s">
        <v>346</v>
      </c>
      <c r="G5271" s="1"/>
      <c r="H5271" s="1" t="s">
        <v>117</v>
      </c>
    </row>
    <row r="5272" spans="1:8" x14ac:dyDescent="0.3">
      <c r="A5272" s="1">
        <v>770</v>
      </c>
      <c r="B5272" s="1" t="s">
        <v>6140</v>
      </c>
      <c r="C5272" s="1" t="s">
        <v>6615</v>
      </c>
      <c r="D5272" s="1" t="s">
        <v>10706</v>
      </c>
      <c r="E5272" s="1" t="s">
        <v>10707</v>
      </c>
      <c r="F5272" s="1" t="s">
        <v>346</v>
      </c>
      <c r="G5272" s="1"/>
      <c r="H5272" s="1" t="s">
        <v>9</v>
      </c>
    </row>
    <row r="5273" spans="1:8" x14ac:dyDescent="0.3">
      <c r="A5273" s="1">
        <v>771</v>
      </c>
      <c r="B5273" s="1" t="s">
        <v>6140</v>
      </c>
      <c r="C5273" s="1" t="s">
        <v>6482</v>
      </c>
      <c r="D5273" s="1" t="s">
        <v>10708</v>
      </c>
      <c r="E5273" s="1" t="s">
        <v>10709</v>
      </c>
      <c r="F5273" s="1" t="s">
        <v>346</v>
      </c>
      <c r="G5273" s="1"/>
      <c r="H5273" s="1" t="s">
        <v>9</v>
      </c>
    </row>
    <row r="5274" spans="1:8" x14ac:dyDescent="0.3">
      <c r="A5274" s="1">
        <v>772</v>
      </c>
      <c r="B5274" s="1" t="s">
        <v>5722</v>
      </c>
      <c r="C5274" s="1" t="s">
        <v>4249</v>
      </c>
      <c r="D5274" s="1" t="s">
        <v>10710</v>
      </c>
      <c r="E5274" s="1" t="s">
        <v>10711</v>
      </c>
      <c r="F5274" s="1" t="s">
        <v>346</v>
      </c>
      <c r="G5274" s="1"/>
      <c r="H5274" s="1" t="s">
        <v>9</v>
      </c>
    </row>
    <row r="5275" spans="1:8" x14ac:dyDescent="0.3">
      <c r="A5275" s="1">
        <v>773</v>
      </c>
      <c r="B5275" s="1" t="s">
        <v>6140</v>
      </c>
      <c r="C5275" s="1" t="s">
        <v>6482</v>
      </c>
      <c r="D5275" s="1" t="s">
        <v>10712</v>
      </c>
      <c r="E5275" s="1" t="s">
        <v>10713</v>
      </c>
      <c r="F5275" s="1" t="s">
        <v>346</v>
      </c>
      <c r="G5275" s="1"/>
      <c r="H5275" s="1" t="s">
        <v>9</v>
      </c>
    </row>
    <row r="5276" spans="1:8" x14ac:dyDescent="0.3">
      <c r="A5276" s="1">
        <v>774</v>
      </c>
      <c r="B5276" s="1" t="s">
        <v>5556</v>
      </c>
      <c r="C5276" s="1" t="s">
        <v>9371</v>
      </c>
      <c r="D5276" s="1" t="s">
        <v>10714</v>
      </c>
      <c r="E5276" s="1" t="s">
        <v>10715</v>
      </c>
      <c r="F5276" s="1" t="s">
        <v>346</v>
      </c>
      <c r="G5276" s="1"/>
      <c r="H5276" s="1" t="s">
        <v>9</v>
      </c>
    </row>
    <row r="5277" spans="1:8" x14ac:dyDescent="0.3">
      <c r="A5277" s="1">
        <v>775</v>
      </c>
      <c r="B5277" s="1" t="s">
        <v>5722</v>
      </c>
      <c r="C5277" s="1" t="s">
        <v>5723</v>
      </c>
      <c r="D5277" s="1" t="s">
        <v>10716</v>
      </c>
      <c r="E5277" s="1" t="s">
        <v>10717</v>
      </c>
      <c r="F5277" s="1" t="s">
        <v>346</v>
      </c>
      <c r="G5277" s="1"/>
      <c r="H5277" s="1" t="s">
        <v>9</v>
      </c>
    </row>
    <row r="5278" spans="1:8" x14ac:dyDescent="0.3">
      <c r="A5278" s="1">
        <v>776</v>
      </c>
      <c r="B5278" s="1" t="s">
        <v>6140</v>
      </c>
      <c r="C5278" s="1" t="s">
        <v>5</v>
      </c>
      <c r="D5278" s="1" t="s">
        <v>10718</v>
      </c>
      <c r="E5278" s="1" t="s">
        <v>10719</v>
      </c>
      <c r="F5278" s="1" t="s">
        <v>346</v>
      </c>
      <c r="G5278" s="1"/>
      <c r="H5278" s="1" t="s">
        <v>9</v>
      </c>
    </row>
    <row r="5279" spans="1:8" x14ac:dyDescent="0.3">
      <c r="A5279" s="1">
        <v>777</v>
      </c>
      <c r="B5279" s="1" t="s">
        <v>6140</v>
      </c>
      <c r="C5279" s="1" t="s">
        <v>6615</v>
      </c>
      <c r="D5279" s="1" t="s">
        <v>10720</v>
      </c>
      <c r="E5279" s="1" t="s">
        <v>10721</v>
      </c>
      <c r="F5279" s="1" t="s">
        <v>346</v>
      </c>
      <c r="G5279" s="1"/>
      <c r="H5279" s="1" t="s">
        <v>9</v>
      </c>
    </row>
    <row r="5280" spans="1:8" x14ac:dyDescent="0.3">
      <c r="A5280" s="1">
        <v>778</v>
      </c>
      <c r="B5280" s="1" t="s">
        <v>5722</v>
      </c>
      <c r="C5280" s="1" t="s">
        <v>114</v>
      </c>
      <c r="D5280" s="1" t="s">
        <v>10722</v>
      </c>
      <c r="E5280" s="1" t="s">
        <v>10723</v>
      </c>
      <c r="F5280" s="1" t="s">
        <v>346</v>
      </c>
      <c r="G5280" s="1"/>
      <c r="H5280" s="1" t="s">
        <v>9</v>
      </c>
    </row>
    <row r="5281" spans="1:8" x14ac:dyDescent="0.3">
      <c r="A5281" s="1">
        <v>779</v>
      </c>
      <c r="B5281" s="1" t="s">
        <v>657</v>
      </c>
      <c r="C5281" s="1" t="s">
        <v>30</v>
      </c>
      <c r="D5281" s="1" t="s">
        <v>10724</v>
      </c>
      <c r="E5281" s="1" t="s">
        <v>10725</v>
      </c>
      <c r="F5281" s="1" t="s">
        <v>346</v>
      </c>
      <c r="G5281" s="1"/>
      <c r="H5281" s="1" t="s">
        <v>9</v>
      </c>
    </row>
    <row r="5282" spans="1:8" x14ac:dyDescent="0.3">
      <c r="A5282" s="1">
        <v>780</v>
      </c>
      <c r="B5282" s="1" t="s">
        <v>6140</v>
      </c>
      <c r="C5282" s="1" t="s">
        <v>1630</v>
      </c>
      <c r="D5282" s="1" t="s">
        <v>10726</v>
      </c>
      <c r="E5282" s="1" t="s">
        <v>10727</v>
      </c>
      <c r="F5282" s="1" t="s">
        <v>346</v>
      </c>
      <c r="G5282" s="1"/>
      <c r="H5282" s="1" t="s">
        <v>9</v>
      </c>
    </row>
    <row r="5283" spans="1:8" x14ac:dyDescent="0.3">
      <c r="A5283" s="1">
        <v>781</v>
      </c>
      <c r="B5283" s="1" t="s">
        <v>6140</v>
      </c>
      <c r="C5283" s="1" t="s">
        <v>6899</v>
      </c>
      <c r="D5283" s="1" t="s">
        <v>10728</v>
      </c>
      <c r="E5283" s="1" t="s">
        <v>10729</v>
      </c>
      <c r="F5283" s="1" t="s">
        <v>346</v>
      </c>
      <c r="G5283" s="1"/>
      <c r="H5283" s="1" t="s">
        <v>9</v>
      </c>
    </row>
    <row r="5284" spans="1:8" x14ac:dyDescent="0.3">
      <c r="A5284" s="1">
        <v>782</v>
      </c>
      <c r="B5284" s="1" t="s">
        <v>6140</v>
      </c>
      <c r="C5284" s="1" t="s">
        <v>130</v>
      </c>
      <c r="D5284" s="1" t="s">
        <v>10730</v>
      </c>
      <c r="E5284" s="1" t="s">
        <v>10731</v>
      </c>
      <c r="F5284" s="1" t="s">
        <v>346</v>
      </c>
      <c r="G5284" s="1"/>
      <c r="H5284" s="1" t="s">
        <v>9</v>
      </c>
    </row>
    <row r="5285" spans="1:8" x14ac:dyDescent="0.3">
      <c r="A5285" s="1">
        <v>783</v>
      </c>
      <c r="B5285" s="1" t="s">
        <v>6140</v>
      </c>
      <c r="C5285" s="1" t="s">
        <v>6798</v>
      </c>
      <c r="D5285" s="1" t="s">
        <v>10732</v>
      </c>
      <c r="E5285" s="1" t="s">
        <v>10733</v>
      </c>
      <c r="F5285" s="1" t="s">
        <v>346</v>
      </c>
      <c r="G5285" s="1"/>
      <c r="H5285" s="1" t="s">
        <v>257</v>
      </c>
    </row>
    <row r="5286" spans="1:8" x14ac:dyDescent="0.3">
      <c r="A5286" s="1">
        <v>784</v>
      </c>
      <c r="B5286" s="1" t="s">
        <v>5722</v>
      </c>
      <c r="C5286" s="1" t="s">
        <v>5723</v>
      </c>
      <c r="D5286" s="1" t="s">
        <v>10734</v>
      </c>
      <c r="E5286" s="1" t="s">
        <v>10735</v>
      </c>
      <c r="F5286" s="1" t="s">
        <v>346</v>
      </c>
      <c r="G5286" s="1"/>
      <c r="H5286" s="1" t="s">
        <v>9</v>
      </c>
    </row>
    <row r="5287" spans="1:8" x14ac:dyDescent="0.3">
      <c r="A5287" s="1">
        <v>785</v>
      </c>
      <c r="B5287" s="1" t="s">
        <v>6958</v>
      </c>
      <c r="C5287" s="1" t="s">
        <v>6959</v>
      </c>
      <c r="D5287" s="1" t="s">
        <v>10736</v>
      </c>
      <c r="E5287" s="1" t="s">
        <v>10737</v>
      </c>
      <c r="F5287" s="1" t="s">
        <v>346</v>
      </c>
      <c r="G5287" s="1"/>
      <c r="H5287" s="1" t="s">
        <v>9</v>
      </c>
    </row>
    <row r="5288" spans="1:8" x14ac:dyDescent="0.3">
      <c r="A5288" s="1">
        <v>786</v>
      </c>
      <c r="B5288" s="1" t="s">
        <v>5722</v>
      </c>
      <c r="C5288" s="1" t="s">
        <v>3160</v>
      </c>
      <c r="D5288" s="1" t="s">
        <v>10738</v>
      </c>
      <c r="E5288" s="1" t="s">
        <v>10739</v>
      </c>
      <c r="F5288" s="1" t="s">
        <v>346</v>
      </c>
      <c r="G5288" s="1"/>
      <c r="H5288" s="1" t="s">
        <v>9</v>
      </c>
    </row>
    <row r="5289" spans="1:8" x14ac:dyDescent="0.3">
      <c r="A5289" s="1">
        <v>787</v>
      </c>
      <c r="B5289" s="1" t="s">
        <v>5722</v>
      </c>
      <c r="C5289" s="1" t="s">
        <v>8845</v>
      </c>
      <c r="D5289" s="1" t="s">
        <v>10740</v>
      </c>
      <c r="E5289" s="1" t="s">
        <v>10741</v>
      </c>
      <c r="F5289" s="1" t="s">
        <v>346</v>
      </c>
      <c r="G5289" s="1"/>
      <c r="H5289" s="1" t="s">
        <v>9</v>
      </c>
    </row>
    <row r="5290" spans="1:8" x14ac:dyDescent="0.3">
      <c r="A5290" s="1">
        <v>788</v>
      </c>
      <c r="B5290" s="1" t="s">
        <v>6140</v>
      </c>
      <c r="C5290" s="1" t="s">
        <v>3373</v>
      </c>
      <c r="D5290" s="1" t="s">
        <v>10742</v>
      </c>
      <c r="E5290" s="1" t="s">
        <v>10743</v>
      </c>
      <c r="F5290" s="1" t="s">
        <v>346</v>
      </c>
      <c r="G5290" s="1"/>
      <c r="H5290" s="1" t="s">
        <v>9</v>
      </c>
    </row>
    <row r="5291" spans="1:8" x14ac:dyDescent="0.3">
      <c r="A5291" s="1">
        <v>789</v>
      </c>
      <c r="B5291" s="1" t="s">
        <v>6140</v>
      </c>
      <c r="C5291" s="1" t="s">
        <v>6482</v>
      </c>
      <c r="D5291" s="1" t="s">
        <v>10744</v>
      </c>
      <c r="E5291" s="1" t="s">
        <v>10745</v>
      </c>
      <c r="F5291" s="1" t="s">
        <v>346</v>
      </c>
      <c r="G5291" s="1"/>
      <c r="H5291" s="1" t="s">
        <v>9</v>
      </c>
    </row>
    <row r="5292" spans="1:8" x14ac:dyDescent="0.3">
      <c r="A5292" s="1">
        <v>790</v>
      </c>
      <c r="B5292" s="1" t="s">
        <v>6140</v>
      </c>
      <c r="C5292" s="1" t="s">
        <v>5</v>
      </c>
      <c r="D5292" s="1" t="s">
        <v>10746</v>
      </c>
      <c r="E5292" s="1" t="s">
        <v>10747</v>
      </c>
      <c r="F5292" s="1" t="s">
        <v>346</v>
      </c>
      <c r="G5292" s="1"/>
      <c r="H5292" s="1" t="s">
        <v>9</v>
      </c>
    </row>
    <row r="5293" spans="1:8" x14ac:dyDescent="0.3">
      <c r="A5293" s="1">
        <v>791</v>
      </c>
      <c r="B5293" s="1" t="s">
        <v>6140</v>
      </c>
      <c r="C5293" s="1" t="s">
        <v>5</v>
      </c>
      <c r="D5293" s="1" t="s">
        <v>10748</v>
      </c>
      <c r="E5293" s="1" t="s">
        <v>10749</v>
      </c>
      <c r="F5293" s="1" t="s">
        <v>346</v>
      </c>
      <c r="G5293" s="1"/>
      <c r="H5293" s="1" t="s">
        <v>9</v>
      </c>
    </row>
    <row r="5294" spans="1:8" x14ac:dyDescent="0.3">
      <c r="A5294" s="1">
        <v>792</v>
      </c>
      <c r="B5294" s="1" t="s">
        <v>6140</v>
      </c>
      <c r="C5294" s="1" t="s">
        <v>1561</v>
      </c>
      <c r="D5294" s="1" t="s">
        <v>10750</v>
      </c>
      <c r="E5294" s="1" t="s">
        <v>10751</v>
      </c>
      <c r="F5294" s="1" t="s">
        <v>346</v>
      </c>
      <c r="G5294" s="1"/>
      <c r="H5294" s="1" t="s">
        <v>9</v>
      </c>
    </row>
    <row r="5295" spans="1:8" x14ac:dyDescent="0.3">
      <c r="A5295" s="1">
        <v>793</v>
      </c>
      <c r="B5295" s="1" t="s">
        <v>6140</v>
      </c>
      <c r="C5295" s="1" t="s">
        <v>5</v>
      </c>
      <c r="D5295" s="1" t="s">
        <v>10752</v>
      </c>
      <c r="E5295" s="1" t="s">
        <v>10753</v>
      </c>
      <c r="F5295" s="1" t="s">
        <v>346</v>
      </c>
      <c r="G5295" s="1"/>
      <c r="H5295" s="1" t="s">
        <v>9</v>
      </c>
    </row>
    <row r="5296" spans="1:8" x14ac:dyDescent="0.3">
      <c r="A5296" s="1">
        <v>794</v>
      </c>
      <c r="B5296" s="1" t="s">
        <v>6140</v>
      </c>
      <c r="C5296" s="1" t="s">
        <v>3373</v>
      </c>
      <c r="D5296" s="1" t="s">
        <v>10754</v>
      </c>
      <c r="E5296" s="1" t="s">
        <v>8323</v>
      </c>
      <c r="F5296" s="1" t="s">
        <v>346</v>
      </c>
      <c r="G5296" s="1"/>
      <c r="H5296" s="1" t="s">
        <v>257</v>
      </c>
    </row>
    <row r="5297" spans="1:8" x14ac:dyDescent="0.3">
      <c r="A5297" s="1">
        <v>795</v>
      </c>
      <c r="B5297" s="1" t="s">
        <v>5722</v>
      </c>
      <c r="C5297" s="1" t="s">
        <v>114</v>
      </c>
      <c r="D5297" s="1" t="s">
        <v>10755</v>
      </c>
      <c r="E5297" s="1" t="s">
        <v>10756</v>
      </c>
      <c r="F5297" s="1" t="s">
        <v>346</v>
      </c>
      <c r="G5297" s="1"/>
      <c r="H5297" s="1" t="s">
        <v>9</v>
      </c>
    </row>
    <row r="5298" spans="1:8" x14ac:dyDescent="0.3">
      <c r="A5298" s="1">
        <v>796</v>
      </c>
      <c r="B5298" s="1" t="s">
        <v>6140</v>
      </c>
      <c r="C5298" s="1" t="s">
        <v>6615</v>
      </c>
      <c r="D5298" s="1" t="s">
        <v>10757</v>
      </c>
      <c r="E5298" s="1" t="s">
        <v>10758</v>
      </c>
      <c r="F5298" s="1" t="s">
        <v>346</v>
      </c>
      <c r="G5298" s="1"/>
      <c r="H5298" s="1" t="s">
        <v>9</v>
      </c>
    </row>
    <row r="5299" spans="1:8" x14ac:dyDescent="0.3">
      <c r="A5299" s="1">
        <v>797</v>
      </c>
      <c r="B5299" s="1" t="s">
        <v>6140</v>
      </c>
      <c r="C5299" s="1" t="s">
        <v>1561</v>
      </c>
      <c r="D5299" s="1" t="s">
        <v>10759</v>
      </c>
      <c r="E5299" s="1" t="s">
        <v>10760</v>
      </c>
      <c r="F5299" s="1" t="s">
        <v>346</v>
      </c>
      <c r="G5299" s="1"/>
      <c r="H5299" s="1" t="s">
        <v>9</v>
      </c>
    </row>
    <row r="5300" spans="1:8" x14ac:dyDescent="0.3">
      <c r="A5300" s="1">
        <v>798</v>
      </c>
      <c r="B5300" s="1" t="s">
        <v>5603</v>
      </c>
      <c r="C5300" s="1" t="s">
        <v>27</v>
      </c>
      <c r="D5300" s="1" t="s">
        <v>10761</v>
      </c>
      <c r="E5300" s="1" t="s">
        <v>10762</v>
      </c>
      <c r="F5300" s="1" t="s">
        <v>346</v>
      </c>
      <c r="G5300" s="1"/>
      <c r="H5300" s="1" t="s">
        <v>9</v>
      </c>
    </row>
    <row r="5301" spans="1:8" x14ac:dyDescent="0.3">
      <c r="A5301" s="1">
        <v>799</v>
      </c>
      <c r="B5301" s="1" t="s">
        <v>6140</v>
      </c>
      <c r="C5301" s="1" t="s">
        <v>1561</v>
      </c>
      <c r="D5301" s="1" t="s">
        <v>10763</v>
      </c>
      <c r="E5301" s="1" t="s">
        <v>10764</v>
      </c>
      <c r="F5301" s="1" t="s">
        <v>346</v>
      </c>
      <c r="G5301" s="1"/>
      <c r="H5301" s="1" t="s">
        <v>9</v>
      </c>
    </row>
    <row r="5302" spans="1:8" x14ac:dyDescent="0.3">
      <c r="A5302" s="1">
        <v>800</v>
      </c>
      <c r="B5302" s="1" t="s">
        <v>6140</v>
      </c>
      <c r="C5302" s="1" t="s">
        <v>6615</v>
      </c>
      <c r="D5302" s="1" t="s">
        <v>10765</v>
      </c>
      <c r="E5302" s="1" t="s">
        <v>10766</v>
      </c>
      <c r="F5302" s="1" t="s">
        <v>346</v>
      </c>
      <c r="G5302" s="1"/>
      <c r="H5302" s="1" t="s">
        <v>9</v>
      </c>
    </row>
    <row r="5303" spans="1:8" x14ac:dyDescent="0.3">
      <c r="A5303" s="1">
        <v>801</v>
      </c>
      <c r="B5303" s="1" t="s">
        <v>5556</v>
      </c>
      <c r="C5303" s="1" t="s">
        <v>10767</v>
      </c>
      <c r="D5303" s="1" t="s">
        <v>10768</v>
      </c>
      <c r="E5303" s="1" t="s">
        <v>10769</v>
      </c>
      <c r="F5303" s="1" t="s">
        <v>346</v>
      </c>
      <c r="G5303" s="1"/>
      <c r="H5303" s="1" t="s">
        <v>9</v>
      </c>
    </row>
    <row r="5304" spans="1:8" x14ac:dyDescent="0.3">
      <c r="A5304" s="1">
        <v>802</v>
      </c>
      <c r="B5304" s="1" t="s">
        <v>6140</v>
      </c>
      <c r="C5304" s="1" t="s">
        <v>6615</v>
      </c>
      <c r="D5304" s="1" t="s">
        <v>10770</v>
      </c>
      <c r="E5304" s="1" t="s">
        <v>10771</v>
      </c>
      <c r="F5304" s="1" t="s">
        <v>346</v>
      </c>
      <c r="G5304" s="1"/>
      <c r="H5304" s="1" t="s">
        <v>9</v>
      </c>
    </row>
    <row r="5305" spans="1:8" x14ac:dyDescent="0.3">
      <c r="A5305" s="1">
        <v>803</v>
      </c>
      <c r="B5305" s="1" t="s">
        <v>6140</v>
      </c>
      <c r="C5305" s="1" t="s">
        <v>6482</v>
      </c>
      <c r="D5305" s="1" t="s">
        <v>10772</v>
      </c>
      <c r="E5305" s="1" t="s">
        <v>10773</v>
      </c>
      <c r="F5305" s="1" t="s">
        <v>346</v>
      </c>
      <c r="G5305" s="1"/>
      <c r="H5305" s="1" t="s">
        <v>9</v>
      </c>
    </row>
    <row r="5306" spans="1:8" x14ac:dyDescent="0.3">
      <c r="A5306" s="1">
        <v>804</v>
      </c>
      <c r="B5306" s="1" t="s">
        <v>5722</v>
      </c>
      <c r="C5306" s="1" t="s">
        <v>3160</v>
      </c>
      <c r="D5306" s="1" t="s">
        <v>10774</v>
      </c>
      <c r="E5306" s="1" t="s">
        <v>10775</v>
      </c>
      <c r="F5306" s="1" t="s">
        <v>346</v>
      </c>
      <c r="G5306" s="1"/>
      <c r="H5306" s="1" t="s">
        <v>9</v>
      </c>
    </row>
    <row r="5307" spans="1:8" x14ac:dyDescent="0.3">
      <c r="A5307" s="1">
        <v>805</v>
      </c>
      <c r="B5307" s="1" t="s">
        <v>6140</v>
      </c>
      <c r="C5307" s="1" t="s">
        <v>6615</v>
      </c>
      <c r="D5307" s="1" t="s">
        <v>10776</v>
      </c>
      <c r="E5307" s="1" t="s">
        <v>10777</v>
      </c>
      <c r="F5307" s="1" t="s">
        <v>346</v>
      </c>
      <c r="G5307" s="1"/>
      <c r="H5307" s="1" t="s">
        <v>9</v>
      </c>
    </row>
    <row r="5308" spans="1:8" x14ac:dyDescent="0.3">
      <c r="A5308" s="1">
        <v>806</v>
      </c>
      <c r="B5308" s="1" t="s">
        <v>6140</v>
      </c>
      <c r="C5308" s="1" t="s">
        <v>130</v>
      </c>
      <c r="D5308" s="1" t="s">
        <v>10778</v>
      </c>
      <c r="E5308" s="1" t="s">
        <v>10779</v>
      </c>
      <c r="F5308" s="1" t="s">
        <v>346</v>
      </c>
      <c r="G5308" s="1"/>
      <c r="H5308" s="1" t="s">
        <v>9</v>
      </c>
    </row>
    <row r="5309" spans="1:8" x14ac:dyDescent="0.3">
      <c r="A5309" s="1">
        <v>807</v>
      </c>
      <c r="B5309" s="1" t="s">
        <v>6140</v>
      </c>
      <c r="C5309" s="1" t="s">
        <v>5</v>
      </c>
      <c r="D5309" s="1" t="s">
        <v>10780</v>
      </c>
      <c r="E5309" s="1" t="s">
        <v>10781</v>
      </c>
      <c r="F5309" s="1" t="s">
        <v>346</v>
      </c>
      <c r="G5309" s="1"/>
      <c r="H5309" s="1" t="s">
        <v>9</v>
      </c>
    </row>
    <row r="5310" spans="1:8" x14ac:dyDescent="0.3">
      <c r="A5310" s="1">
        <v>808</v>
      </c>
      <c r="B5310" s="1" t="s">
        <v>5722</v>
      </c>
      <c r="C5310" s="1" t="s">
        <v>5723</v>
      </c>
      <c r="D5310" s="1" t="s">
        <v>10782</v>
      </c>
      <c r="E5310" s="1" t="s">
        <v>10783</v>
      </c>
      <c r="F5310" s="1" t="s">
        <v>346</v>
      </c>
      <c r="G5310" s="1"/>
      <c r="H5310" s="1" t="s">
        <v>9</v>
      </c>
    </row>
    <row r="5311" spans="1:8" x14ac:dyDescent="0.3">
      <c r="A5311" s="1">
        <v>809</v>
      </c>
      <c r="B5311" s="1" t="s">
        <v>6140</v>
      </c>
      <c r="C5311" s="1" t="s">
        <v>5</v>
      </c>
      <c r="D5311" s="1" t="s">
        <v>10784</v>
      </c>
      <c r="E5311" s="1" t="s">
        <v>10785</v>
      </c>
      <c r="F5311" s="1" t="s">
        <v>346</v>
      </c>
      <c r="G5311" s="1"/>
      <c r="H5311" s="1" t="s">
        <v>257</v>
      </c>
    </row>
    <row r="5312" spans="1:8" x14ac:dyDescent="0.3">
      <c r="A5312" s="1">
        <v>810</v>
      </c>
      <c r="B5312" s="1" t="s">
        <v>5722</v>
      </c>
      <c r="C5312" s="1" t="s">
        <v>4249</v>
      </c>
      <c r="D5312" s="1" t="s">
        <v>10786</v>
      </c>
      <c r="E5312" s="1" t="s">
        <v>10787</v>
      </c>
      <c r="F5312" s="1" t="s">
        <v>346</v>
      </c>
      <c r="G5312" s="1"/>
      <c r="H5312" s="1" t="s">
        <v>9</v>
      </c>
    </row>
    <row r="5313" spans="1:8" x14ac:dyDescent="0.3">
      <c r="A5313" s="1">
        <v>811</v>
      </c>
      <c r="B5313" s="1" t="s">
        <v>6140</v>
      </c>
      <c r="C5313" s="1" t="s">
        <v>130</v>
      </c>
      <c r="D5313" s="1" t="s">
        <v>10788</v>
      </c>
      <c r="E5313" s="1" t="s">
        <v>10789</v>
      </c>
      <c r="F5313" s="1" t="s">
        <v>346</v>
      </c>
      <c r="G5313" s="1"/>
      <c r="H5313" s="1" t="s">
        <v>9</v>
      </c>
    </row>
    <row r="5314" spans="1:8" x14ac:dyDescent="0.3">
      <c r="A5314" s="1">
        <v>812</v>
      </c>
      <c r="B5314" s="1" t="s">
        <v>6140</v>
      </c>
      <c r="C5314" s="1" t="s">
        <v>6795</v>
      </c>
      <c r="D5314" s="1" t="s">
        <v>10790</v>
      </c>
      <c r="E5314" s="1" t="s">
        <v>10791</v>
      </c>
      <c r="F5314" s="1" t="s">
        <v>346</v>
      </c>
      <c r="G5314" s="1"/>
      <c r="H5314" s="1" t="s">
        <v>9</v>
      </c>
    </row>
    <row r="5315" spans="1:8" x14ac:dyDescent="0.3">
      <c r="A5315" s="1">
        <v>813</v>
      </c>
      <c r="B5315" s="1" t="s">
        <v>5556</v>
      </c>
      <c r="C5315" s="1" t="s">
        <v>4092</v>
      </c>
      <c r="D5315" s="1" t="s">
        <v>10792</v>
      </c>
      <c r="E5315" s="1" t="s">
        <v>10793</v>
      </c>
      <c r="F5315" s="1" t="s">
        <v>346</v>
      </c>
      <c r="G5315" s="1"/>
      <c r="H5315" s="1" t="s">
        <v>9</v>
      </c>
    </row>
    <row r="5316" spans="1:8" x14ac:dyDescent="0.3">
      <c r="A5316" s="1">
        <v>814</v>
      </c>
      <c r="B5316" s="1" t="s">
        <v>3891</v>
      </c>
      <c r="C5316" s="1" t="s">
        <v>714</v>
      </c>
      <c r="D5316" s="1" t="s">
        <v>10794</v>
      </c>
      <c r="E5316" s="1" t="s">
        <v>10795</v>
      </c>
      <c r="F5316" s="1" t="s">
        <v>346</v>
      </c>
      <c r="G5316" s="1"/>
      <c r="H5316" s="1" t="s">
        <v>9</v>
      </c>
    </row>
    <row r="5317" spans="1:8" x14ac:dyDescent="0.3">
      <c r="A5317" s="1">
        <v>815</v>
      </c>
      <c r="B5317" s="1" t="s">
        <v>6140</v>
      </c>
      <c r="C5317" s="1" t="s">
        <v>5</v>
      </c>
      <c r="D5317" s="1" t="s">
        <v>10796</v>
      </c>
      <c r="E5317" s="1" t="s">
        <v>10797</v>
      </c>
      <c r="F5317" s="1" t="s">
        <v>346</v>
      </c>
      <c r="G5317" s="1"/>
      <c r="H5317" s="1" t="s">
        <v>9</v>
      </c>
    </row>
    <row r="5318" spans="1:8" x14ac:dyDescent="0.3">
      <c r="A5318" s="1">
        <v>816</v>
      </c>
      <c r="B5318" s="1" t="s">
        <v>6140</v>
      </c>
      <c r="C5318" s="1" t="s">
        <v>6482</v>
      </c>
      <c r="D5318" s="1" t="s">
        <v>10798</v>
      </c>
      <c r="E5318" s="1" t="s">
        <v>10799</v>
      </c>
      <c r="F5318" s="1" t="s">
        <v>346</v>
      </c>
      <c r="G5318" s="1"/>
      <c r="H5318" s="1" t="s">
        <v>9</v>
      </c>
    </row>
    <row r="5319" spans="1:8" x14ac:dyDescent="0.3">
      <c r="A5319" s="1">
        <v>817</v>
      </c>
      <c r="B5319" s="1" t="s">
        <v>657</v>
      </c>
      <c r="C5319" s="1" t="s">
        <v>9094</v>
      </c>
      <c r="D5319" s="1" t="s">
        <v>10800</v>
      </c>
      <c r="E5319" s="1" t="s">
        <v>10801</v>
      </c>
      <c r="F5319" s="1" t="s">
        <v>346</v>
      </c>
      <c r="G5319" s="1"/>
      <c r="H5319" s="1" t="s">
        <v>9</v>
      </c>
    </row>
    <row r="5320" spans="1:8" x14ac:dyDescent="0.3">
      <c r="A5320" s="1">
        <v>818</v>
      </c>
      <c r="B5320" s="1" t="s">
        <v>14</v>
      </c>
      <c r="C5320" s="1" t="s">
        <v>5301</v>
      </c>
      <c r="D5320" s="1" t="s">
        <v>10802</v>
      </c>
      <c r="E5320" s="1" t="s">
        <v>10803</v>
      </c>
      <c r="F5320" s="1" t="s">
        <v>346</v>
      </c>
      <c r="G5320" s="1"/>
      <c r="H5320" s="1" t="s">
        <v>9</v>
      </c>
    </row>
    <row r="5321" spans="1:8" x14ac:dyDescent="0.3">
      <c r="A5321" s="1">
        <v>819</v>
      </c>
      <c r="B5321" s="1" t="s">
        <v>6140</v>
      </c>
      <c r="C5321" s="1" t="s">
        <v>130</v>
      </c>
      <c r="D5321" s="1" t="s">
        <v>10804</v>
      </c>
      <c r="E5321" s="1" t="s">
        <v>10805</v>
      </c>
      <c r="F5321" s="1" t="s">
        <v>346</v>
      </c>
      <c r="G5321" s="1"/>
      <c r="H5321" s="1" t="s">
        <v>9</v>
      </c>
    </row>
    <row r="5322" spans="1:8" x14ac:dyDescent="0.3">
      <c r="A5322" s="1">
        <v>820</v>
      </c>
      <c r="B5322" s="1" t="s">
        <v>6140</v>
      </c>
      <c r="C5322" s="1" t="s">
        <v>4200</v>
      </c>
      <c r="D5322" s="1" t="s">
        <v>10806</v>
      </c>
      <c r="E5322" s="1" t="s">
        <v>10807</v>
      </c>
      <c r="F5322" s="1" t="s">
        <v>346</v>
      </c>
      <c r="G5322" s="1"/>
      <c r="H5322" s="1" t="s">
        <v>257</v>
      </c>
    </row>
    <row r="5323" spans="1:8" x14ac:dyDescent="0.3">
      <c r="A5323" s="1">
        <v>821</v>
      </c>
      <c r="B5323" s="1" t="s">
        <v>6140</v>
      </c>
      <c r="C5323" s="1" t="s">
        <v>5</v>
      </c>
      <c r="D5323" s="1" t="s">
        <v>10808</v>
      </c>
      <c r="E5323" s="1" t="s">
        <v>10809</v>
      </c>
      <c r="F5323" s="1" t="s">
        <v>346</v>
      </c>
      <c r="G5323" s="1"/>
      <c r="H5323" s="1" t="s">
        <v>9</v>
      </c>
    </row>
    <row r="5324" spans="1:8" x14ac:dyDescent="0.3">
      <c r="A5324" s="1">
        <v>822</v>
      </c>
      <c r="B5324" s="1" t="s">
        <v>5722</v>
      </c>
      <c r="C5324" s="1" t="s">
        <v>114</v>
      </c>
      <c r="D5324" s="1" t="s">
        <v>10810</v>
      </c>
      <c r="E5324" s="1" t="s">
        <v>10811</v>
      </c>
      <c r="F5324" s="1" t="s">
        <v>346</v>
      </c>
      <c r="G5324" s="1"/>
      <c r="H5324" s="1" t="s">
        <v>9</v>
      </c>
    </row>
    <row r="5325" spans="1:8" x14ac:dyDescent="0.3">
      <c r="A5325" s="1">
        <v>823</v>
      </c>
      <c r="B5325" s="1" t="s">
        <v>6140</v>
      </c>
      <c r="C5325" s="1" t="s">
        <v>6482</v>
      </c>
      <c r="D5325" s="1" t="s">
        <v>10812</v>
      </c>
      <c r="E5325" s="1" t="s">
        <v>10813</v>
      </c>
      <c r="F5325" s="1" t="s">
        <v>346</v>
      </c>
      <c r="G5325" s="1"/>
      <c r="H5325" s="1" t="s">
        <v>9</v>
      </c>
    </row>
    <row r="5326" spans="1:8" x14ac:dyDescent="0.3">
      <c r="A5326" s="1">
        <v>824</v>
      </c>
      <c r="B5326" s="1" t="s">
        <v>6140</v>
      </c>
      <c r="C5326" s="1" t="s">
        <v>212</v>
      </c>
      <c r="D5326" s="1" t="s">
        <v>10814</v>
      </c>
      <c r="E5326" s="1" t="s">
        <v>10815</v>
      </c>
      <c r="F5326" s="1" t="s">
        <v>346</v>
      </c>
      <c r="G5326" s="1"/>
      <c r="H5326" s="1" t="s">
        <v>9</v>
      </c>
    </row>
    <row r="5327" spans="1:8" x14ac:dyDescent="0.3">
      <c r="A5327" s="1">
        <v>825</v>
      </c>
      <c r="B5327" s="1" t="s">
        <v>6140</v>
      </c>
      <c r="C5327" s="1" t="s">
        <v>5</v>
      </c>
      <c r="D5327" s="1" t="s">
        <v>10816</v>
      </c>
      <c r="E5327" s="1" t="s">
        <v>10817</v>
      </c>
      <c r="F5327" s="1" t="s">
        <v>346</v>
      </c>
      <c r="G5327" s="1"/>
      <c r="H5327" s="1" t="s">
        <v>117</v>
      </c>
    </row>
    <row r="5328" spans="1:8" x14ac:dyDescent="0.3">
      <c r="A5328" s="1">
        <v>826</v>
      </c>
      <c r="B5328" s="1" t="s">
        <v>6140</v>
      </c>
      <c r="C5328" s="1" t="s">
        <v>6899</v>
      </c>
      <c r="D5328" s="1" t="s">
        <v>10818</v>
      </c>
      <c r="E5328" s="1" t="s">
        <v>10819</v>
      </c>
      <c r="F5328" s="1" t="s">
        <v>346</v>
      </c>
      <c r="G5328" s="1"/>
      <c r="H5328" s="1" t="s">
        <v>9</v>
      </c>
    </row>
    <row r="5329" spans="1:8" x14ac:dyDescent="0.3">
      <c r="A5329" s="1">
        <v>827</v>
      </c>
      <c r="B5329" s="1" t="s">
        <v>6140</v>
      </c>
      <c r="C5329" s="1" t="s">
        <v>6482</v>
      </c>
      <c r="D5329" s="1" t="s">
        <v>10820</v>
      </c>
      <c r="E5329" s="1" t="s">
        <v>10821</v>
      </c>
      <c r="F5329" s="1" t="s">
        <v>346</v>
      </c>
      <c r="G5329" s="1"/>
      <c r="H5329" s="1" t="s">
        <v>9</v>
      </c>
    </row>
    <row r="5330" spans="1:8" x14ac:dyDescent="0.3">
      <c r="A5330" s="1">
        <v>828</v>
      </c>
      <c r="B5330" s="1" t="s">
        <v>5603</v>
      </c>
      <c r="C5330" s="1" t="s">
        <v>27</v>
      </c>
      <c r="D5330" s="1" t="s">
        <v>10822</v>
      </c>
      <c r="E5330" s="1" t="s">
        <v>10823</v>
      </c>
      <c r="F5330" s="1" t="s">
        <v>346</v>
      </c>
      <c r="G5330" s="1"/>
      <c r="H5330" s="1" t="s">
        <v>9</v>
      </c>
    </row>
    <row r="5331" spans="1:8" x14ac:dyDescent="0.3">
      <c r="A5331" s="1">
        <v>829</v>
      </c>
      <c r="B5331" s="1" t="s">
        <v>6140</v>
      </c>
      <c r="C5331" s="1" t="s">
        <v>130</v>
      </c>
      <c r="D5331" s="1" t="s">
        <v>10824</v>
      </c>
      <c r="E5331" s="1" t="s">
        <v>10825</v>
      </c>
      <c r="F5331" s="1" t="s">
        <v>346</v>
      </c>
      <c r="G5331" s="1"/>
      <c r="H5331" s="1" t="s">
        <v>9</v>
      </c>
    </row>
    <row r="5332" spans="1:8" x14ac:dyDescent="0.3">
      <c r="A5332" s="1">
        <v>830</v>
      </c>
      <c r="B5332" s="1" t="s">
        <v>6140</v>
      </c>
      <c r="C5332" s="1" t="s">
        <v>1561</v>
      </c>
      <c r="D5332" s="1" t="s">
        <v>10826</v>
      </c>
      <c r="E5332" s="1" t="s">
        <v>10827</v>
      </c>
      <c r="F5332" s="1" t="s">
        <v>346</v>
      </c>
      <c r="G5332" s="1"/>
      <c r="H5332" s="1" t="s">
        <v>9</v>
      </c>
    </row>
    <row r="5333" spans="1:8" x14ac:dyDescent="0.3">
      <c r="A5333" s="1">
        <v>831</v>
      </c>
      <c r="B5333" s="1" t="s">
        <v>6140</v>
      </c>
      <c r="C5333" s="1" t="s">
        <v>6615</v>
      </c>
      <c r="D5333" s="1" t="s">
        <v>10828</v>
      </c>
      <c r="E5333" s="1" t="s">
        <v>10829</v>
      </c>
      <c r="F5333" s="1" t="s">
        <v>346</v>
      </c>
      <c r="G5333" s="1"/>
      <c r="H5333" s="1" t="s">
        <v>9</v>
      </c>
    </row>
    <row r="5334" spans="1:8" x14ac:dyDescent="0.3">
      <c r="A5334" s="1">
        <v>832</v>
      </c>
      <c r="B5334" s="1" t="s">
        <v>6140</v>
      </c>
      <c r="C5334" s="1" t="s">
        <v>1561</v>
      </c>
      <c r="D5334" s="1" t="s">
        <v>10830</v>
      </c>
      <c r="E5334" s="1" t="s">
        <v>10831</v>
      </c>
      <c r="F5334" s="1" t="s">
        <v>346</v>
      </c>
      <c r="G5334" s="1"/>
      <c r="H5334" s="1" t="s">
        <v>9</v>
      </c>
    </row>
    <row r="5335" spans="1:8" x14ac:dyDescent="0.3">
      <c r="A5335" s="1">
        <v>833</v>
      </c>
      <c r="B5335" s="1" t="s">
        <v>6140</v>
      </c>
      <c r="C5335" s="1" t="s">
        <v>6899</v>
      </c>
      <c r="D5335" s="1" t="s">
        <v>10832</v>
      </c>
      <c r="E5335" s="1" t="s">
        <v>10833</v>
      </c>
      <c r="F5335" s="1" t="s">
        <v>346</v>
      </c>
      <c r="G5335" s="1"/>
      <c r="H5335" s="1" t="s">
        <v>9</v>
      </c>
    </row>
    <row r="5336" spans="1:8" x14ac:dyDescent="0.3">
      <c r="A5336" s="1">
        <v>834</v>
      </c>
      <c r="B5336" s="1" t="s">
        <v>6140</v>
      </c>
      <c r="C5336" s="1" t="s">
        <v>130</v>
      </c>
      <c r="D5336" s="1" t="s">
        <v>10834</v>
      </c>
      <c r="E5336" s="1" t="s">
        <v>10835</v>
      </c>
      <c r="F5336" s="1" t="s">
        <v>346</v>
      </c>
      <c r="G5336" s="1"/>
      <c r="H5336" s="1" t="s">
        <v>9</v>
      </c>
    </row>
    <row r="5337" spans="1:8" x14ac:dyDescent="0.3">
      <c r="A5337" s="1">
        <v>835</v>
      </c>
      <c r="B5337" s="1" t="s">
        <v>6140</v>
      </c>
      <c r="C5337" s="1" t="s">
        <v>1630</v>
      </c>
      <c r="D5337" s="1" t="s">
        <v>10836</v>
      </c>
      <c r="E5337" s="1" t="s">
        <v>10837</v>
      </c>
      <c r="F5337" s="1" t="s">
        <v>346</v>
      </c>
      <c r="G5337" s="1"/>
      <c r="H5337" s="1" t="s">
        <v>9</v>
      </c>
    </row>
    <row r="5338" spans="1:8" x14ac:dyDescent="0.3">
      <c r="A5338" s="1">
        <v>836</v>
      </c>
      <c r="B5338" s="1" t="s">
        <v>6140</v>
      </c>
      <c r="C5338" s="1" t="s">
        <v>212</v>
      </c>
      <c r="D5338" s="1" t="s">
        <v>10838</v>
      </c>
      <c r="E5338" s="1" t="s">
        <v>10839</v>
      </c>
      <c r="F5338" s="1" t="s">
        <v>346</v>
      </c>
      <c r="G5338" s="1"/>
      <c r="H5338" s="1" t="s">
        <v>9</v>
      </c>
    </row>
    <row r="5339" spans="1:8" x14ac:dyDescent="0.3">
      <c r="A5339" s="1">
        <v>837</v>
      </c>
      <c r="B5339" s="1" t="s">
        <v>6140</v>
      </c>
      <c r="C5339" s="1" t="s">
        <v>6482</v>
      </c>
      <c r="D5339" s="1" t="s">
        <v>10840</v>
      </c>
      <c r="E5339" s="1" t="s">
        <v>10841</v>
      </c>
      <c r="F5339" s="1" t="s">
        <v>346</v>
      </c>
      <c r="G5339" s="1"/>
      <c r="H5339" s="1" t="s">
        <v>9</v>
      </c>
    </row>
    <row r="5340" spans="1:8" x14ac:dyDescent="0.3">
      <c r="A5340" s="1">
        <v>838</v>
      </c>
      <c r="B5340" s="1" t="s">
        <v>6140</v>
      </c>
      <c r="C5340" s="1" t="s">
        <v>130</v>
      </c>
      <c r="D5340" s="1" t="s">
        <v>10842</v>
      </c>
      <c r="E5340" s="1" t="s">
        <v>10843</v>
      </c>
      <c r="F5340" s="1" t="s">
        <v>346</v>
      </c>
      <c r="G5340" s="1"/>
      <c r="H5340" s="1" t="s">
        <v>9</v>
      </c>
    </row>
    <row r="5341" spans="1:8" x14ac:dyDescent="0.3">
      <c r="A5341" s="1">
        <v>839</v>
      </c>
      <c r="B5341" s="1" t="s">
        <v>5556</v>
      </c>
      <c r="C5341" s="1" t="s">
        <v>4092</v>
      </c>
      <c r="D5341" s="1" t="s">
        <v>10844</v>
      </c>
      <c r="E5341" s="1" t="s">
        <v>10845</v>
      </c>
      <c r="F5341" s="1" t="s">
        <v>346</v>
      </c>
      <c r="G5341" s="1"/>
      <c r="H5341" s="1" t="s">
        <v>9</v>
      </c>
    </row>
    <row r="5342" spans="1:8" x14ac:dyDescent="0.3">
      <c r="A5342" s="1">
        <v>840</v>
      </c>
      <c r="B5342" s="1" t="s">
        <v>6140</v>
      </c>
      <c r="C5342" s="1" t="s">
        <v>130</v>
      </c>
      <c r="D5342" s="1" t="s">
        <v>10846</v>
      </c>
      <c r="E5342" s="1" t="s">
        <v>10847</v>
      </c>
      <c r="F5342" s="1" t="s">
        <v>346</v>
      </c>
      <c r="G5342" s="1"/>
      <c r="H5342" s="1" t="s">
        <v>9</v>
      </c>
    </row>
    <row r="5343" spans="1:8" x14ac:dyDescent="0.3">
      <c r="A5343" s="1">
        <v>841</v>
      </c>
      <c r="B5343" s="1" t="s">
        <v>5722</v>
      </c>
      <c r="C5343" s="1" t="s">
        <v>5557</v>
      </c>
      <c r="D5343" s="1" t="s">
        <v>10848</v>
      </c>
      <c r="E5343" s="1" t="s">
        <v>10849</v>
      </c>
      <c r="F5343" s="1" t="s">
        <v>346</v>
      </c>
      <c r="G5343" s="1"/>
      <c r="H5343" s="1" t="s">
        <v>9</v>
      </c>
    </row>
    <row r="5344" spans="1:8" x14ac:dyDescent="0.3">
      <c r="A5344" s="1">
        <v>842</v>
      </c>
      <c r="B5344" s="1" t="s">
        <v>6140</v>
      </c>
      <c r="C5344" s="1" t="s">
        <v>130</v>
      </c>
      <c r="D5344" s="1" t="s">
        <v>10850</v>
      </c>
      <c r="E5344" s="1" t="s">
        <v>10851</v>
      </c>
      <c r="F5344" s="1" t="s">
        <v>346</v>
      </c>
      <c r="G5344" s="1"/>
      <c r="H5344" s="1" t="s">
        <v>9</v>
      </c>
    </row>
    <row r="5345" spans="1:8" x14ac:dyDescent="0.3">
      <c r="A5345" s="1">
        <v>843</v>
      </c>
      <c r="B5345" s="1" t="s">
        <v>5722</v>
      </c>
      <c r="C5345" s="1" t="s">
        <v>4249</v>
      </c>
      <c r="D5345" s="1" t="s">
        <v>10852</v>
      </c>
      <c r="E5345" s="1" t="s">
        <v>10853</v>
      </c>
      <c r="F5345" s="1" t="s">
        <v>346</v>
      </c>
      <c r="G5345" s="1"/>
      <c r="H5345" s="1" t="s">
        <v>257</v>
      </c>
    </row>
    <row r="5346" spans="1:8" x14ac:dyDescent="0.3">
      <c r="A5346" s="1">
        <v>844</v>
      </c>
      <c r="B5346" s="1" t="s">
        <v>6140</v>
      </c>
      <c r="C5346" s="1" t="s">
        <v>5</v>
      </c>
      <c r="D5346" s="1" t="s">
        <v>10854</v>
      </c>
      <c r="E5346" s="1" t="s">
        <v>10855</v>
      </c>
      <c r="F5346" s="1" t="s">
        <v>346</v>
      </c>
      <c r="G5346" s="1"/>
      <c r="H5346" s="1" t="s">
        <v>9</v>
      </c>
    </row>
    <row r="5347" spans="1:8" x14ac:dyDescent="0.3">
      <c r="A5347" s="1">
        <v>845</v>
      </c>
      <c r="B5347" s="1" t="s">
        <v>6140</v>
      </c>
      <c r="C5347" s="1" t="s">
        <v>212</v>
      </c>
      <c r="D5347" s="1" t="s">
        <v>10856</v>
      </c>
      <c r="E5347" s="1" t="s">
        <v>10857</v>
      </c>
      <c r="F5347" s="1" t="s">
        <v>346</v>
      </c>
      <c r="G5347" s="1"/>
      <c r="H5347" s="1" t="s">
        <v>9</v>
      </c>
    </row>
    <row r="5348" spans="1:8" x14ac:dyDescent="0.3">
      <c r="A5348" s="1">
        <v>846</v>
      </c>
      <c r="B5348" s="1" t="s">
        <v>6140</v>
      </c>
      <c r="C5348" s="1" t="s">
        <v>3373</v>
      </c>
      <c r="D5348" s="1" t="s">
        <v>10858</v>
      </c>
      <c r="E5348" s="1" t="s">
        <v>10859</v>
      </c>
      <c r="F5348" s="1" t="s">
        <v>346</v>
      </c>
      <c r="G5348" s="1"/>
      <c r="H5348" s="1" t="s">
        <v>9</v>
      </c>
    </row>
    <row r="5349" spans="1:8" x14ac:dyDescent="0.3">
      <c r="A5349" s="1">
        <v>847</v>
      </c>
      <c r="B5349" s="1" t="s">
        <v>6140</v>
      </c>
      <c r="C5349" s="1" t="s">
        <v>5</v>
      </c>
      <c r="D5349" s="1" t="s">
        <v>10860</v>
      </c>
      <c r="E5349" s="1" t="s">
        <v>10861</v>
      </c>
      <c r="F5349" s="1" t="s">
        <v>346</v>
      </c>
      <c r="G5349" s="1"/>
      <c r="H5349" s="1" t="s">
        <v>9</v>
      </c>
    </row>
    <row r="5350" spans="1:8" x14ac:dyDescent="0.3">
      <c r="A5350" s="1">
        <v>848</v>
      </c>
      <c r="B5350" s="1" t="s">
        <v>6140</v>
      </c>
      <c r="C5350" s="1" t="s">
        <v>1561</v>
      </c>
      <c r="D5350" s="1" t="s">
        <v>10862</v>
      </c>
      <c r="E5350" s="1" t="s">
        <v>10863</v>
      </c>
      <c r="F5350" s="1" t="s">
        <v>346</v>
      </c>
      <c r="G5350" s="1"/>
      <c r="H5350" s="1" t="s">
        <v>257</v>
      </c>
    </row>
    <row r="5351" spans="1:8" x14ac:dyDescent="0.3">
      <c r="A5351" s="1">
        <v>849</v>
      </c>
      <c r="B5351" s="1" t="s">
        <v>6140</v>
      </c>
      <c r="C5351" s="1" t="s">
        <v>1561</v>
      </c>
      <c r="D5351" s="1" t="s">
        <v>10864</v>
      </c>
      <c r="E5351" s="1" t="s">
        <v>10865</v>
      </c>
      <c r="F5351" s="1" t="s">
        <v>346</v>
      </c>
      <c r="G5351" s="1"/>
      <c r="H5351" s="1" t="s">
        <v>9</v>
      </c>
    </row>
    <row r="5352" spans="1:8" x14ac:dyDescent="0.3">
      <c r="A5352" s="1">
        <v>850</v>
      </c>
      <c r="B5352" s="1" t="s">
        <v>5722</v>
      </c>
      <c r="C5352" s="1" t="s">
        <v>5557</v>
      </c>
      <c r="D5352" s="1" t="s">
        <v>10866</v>
      </c>
      <c r="E5352" s="1" t="s">
        <v>10867</v>
      </c>
      <c r="F5352" s="1" t="s">
        <v>346</v>
      </c>
      <c r="G5352" s="1"/>
      <c r="H5352" s="1" t="s">
        <v>9</v>
      </c>
    </row>
    <row r="5353" spans="1:8" x14ac:dyDescent="0.3">
      <c r="A5353" s="1">
        <v>851</v>
      </c>
      <c r="B5353" s="1" t="s">
        <v>657</v>
      </c>
      <c r="C5353" s="1" t="s">
        <v>30</v>
      </c>
      <c r="D5353" s="1" t="s">
        <v>10868</v>
      </c>
      <c r="E5353" s="1" t="s">
        <v>10869</v>
      </c>
      <c r="F5353" s="1" t="s">
        <v>346</v>
      </c>
      <c r="G5353" s="1"/>
      <c r="H5353" s="1" t="s">
        <v>9</v>
      </c>
    </row>
    <row r="5354" spans="1:8" x14ac:dyDescent="0.3">
      <c r="A5354" s="1">
        <v>852</v>
      </c>
      <c r="B5354" s="1" t="s">
        <v>6140</v>
      </c>
      <c r="C5354" s="1" t="s">
        <v>212</v>
      </c>
      <c r="D5354" s="1" t="s">
        <v>10870</v>
      </c>
      <c r="E5354" s="1" t="s">
        <v>10871</v>
      </c>
      <c r="F5354" s="1" t="s">
        <v>346</v>
      </c>
      <c r="G5354" s="1"/>
      <c r="H5354" s="1" t="s">
        <v>9</v>
      </c>
    </row>
    <row r="5355" spans="1:8" x14ac:dyDescent="0.3">
      <c r="A5355" s="1">
        <v>853</v>
      </c>
      <c r="B5355" s="1" t="s">
        <v>6140</v>
      </c>
      <c r="C5355" s="1" t="s">
        <v>130</v>
      </c>
      <c r="D5355" s="1" t="s">
        <v>10872</v>
      </c>
      <c r="E5355" s="1" t="s">
        <v>10873</v>
      </c>
      <c r="F5355" s="1" t="s">
        <v>346</v>
      </c>
      <c r="G5355" s="1"/>
      <c r="H5355" s="1" t="s">
        <v>9</v>
      </c>
    </row>
    <row r="5356" spans="1:8" x14ac:dyDescent="0.3">
      <c r="A5356" s="1">
        <v>854</v>
      </c>
      <c r="B5356" s="1" t="s">
        <v>6140</v>
      </c>
      <c r="C5356" s="1" t="s">
        <v>1561</v>
      </c>
      <c r="D5356" s="1" t="s">
        <v>10874</v>
      </c>
      <c r="E5356" s="1" t="s">
        <v>10875</v>
      </c>
      <c r="F5356" s="1" t="s">
        <v>346</v>
      </c>
      <c r="G5356" s="1"/>
      <c r="H5356" s="1" t="s">
        <v>9</v>
      </c>
    </row>
    <row r="5357" spans="1:8" x14ac:dyDescent="0.3">
      <c r="A5357" s="1">
        <v>855</v>
      </c>
      <c r="B5357" s="1" t="s">
        <v>6140</v>
      </c>
      <c r="C5357" s="1" t="s">
        <v>130</v>
      </c>
      <c r="D5357" s="1" t="s">
        <v>10876</v>
      </c>
      <c r="E5357" s="1" t="s">
        <v>10877</v>
      </c>
      <c r="F5357" s="1" t="s">
        <v>346</v>
      </c>
      <c r="G5357" s="1"/>
      <c r="H5357" s="1" t="s">
        <v>9</v>
      </c>
    </row>
    <row r="5358" spans="1:8" x14ac:dyDescent="0.3">
      <c r="A5358" s="1">
        <v>856</v>
      </c>
      <c r="B5358" s="1" t="s">
        <v>6140</v>
      </c>
      <c r="C5358" s="1" t="s">
        <v>212</v>
      </c>
      <c r="D5358" s="1" t="s">
        <v>10878</v>
      </c>
      <c r="E5358" s="1" t="s">
        <v>10879</v>
      </c>
      <c r="F5358" s="1" t="s">
        <v>346</v>
      </c>
      <c r="G5358" s="1"/>
      <c r="H5358" s="1" t="s">
        <v>9</v>
      </c>
    </row>
    <row r="5359" spans="1:8" x14ac:dyDescent="0.3">
      <c r="A5359" s="1">
        <v>857</v>
      </c>
      <c r="B5359" s="1" t="s">
        <v>6140</v>
      </c>
      <c r="C5359" s="1" t="s">
        <v>5</v>
      </c>
      <c r="D5359" s="1" t="s">
        <v>10880</v>
      </c>
      <c r="E5359" s="1" t="s">
        <v>10881</v>
      </c>
      <c r="F5359" s="1" t="s">
        <v>346</v>
      </c>
      <c r="G5359" s="1"/>
      <c r="H5359" s="1" t="s">
        <v>9</v>
      </c>
    </row>
    <row r="5360" spans="1:8" x14ac:dyDescent="0.3">
      <c r="A5360" s="1">
        <v>858</v>
      </c>
      <c r="B5360" s="1" t="s">
        <v>6140</v>
      </c>
      <c r="C5360" s="1" t="s">
        <v>6615</v>
      </c>
      <c r="D5360" s="1" t="s">
        <v>10882</v>
      </c>
      <c r="E5360" s="1" t="s">
        <v>10883</v>
      </c>
      <c r="F5360" s="1" t="s">
        <v>346</v>
      </c>
      <c r="G5360" s="1"/>
      <c r="H5360" s="1" t="s">
        <v>9</v>
      </c>
    </row>
    <row r="5361" spans="1:8" x14ac:dyDescent="0.3">
      <c r="A5361" s="1">
        <v>859</v>
      </c>
      <c r="B5361" s="1" t="s">
        <v>6140</v>
      </c>
      <c r="C5361" s="1" t="s">
        <v>130</v>
      </c>
      <c r="D5361" s="1" t="s">
        <v>10884</v>
      </c>
      <c r="E5361" s="1" t="s">
        <v>10885</v>
      </c>
      <c r="F5361" s="1" t="s">
        <v>346</v>
      </c>
      <c r="G5361" s="1"/>
      <c r="H5361" s="1" t="s">
        <v>117</v>
      </c>
    </row>
    <row r="5362" spans="1:8" x14ac:dyDescent="0.3">
      <c r="A5362" s="1">
        <v>860</v>
      </c>
      <c r="B5362" s="1" t="s">
        <v>6140</v>
      </c>
      <c r="C5362" s="1" t="s">
        <v>6615</v>
      </c>
      <c r="D5362" s="1" t="s">
        <v>10886</v>
      </c>
      <c r="E5362" s="1" t="s">
        <v>10887</v>
      </c>
      <c r="F5362" s="1" t="s">
        <v>346</v>
      </c>
      <c r="G5362" s="1"/>
      <c r="H5362" s="1" t="s">
        <v>9</v>
      </c>
    </row>
    <row r="5363" spans="1:8" x14ac:dyDescent="0.3">
      <c r="A5363" s="1">
        <v>861</v>
      </c>
      <c r="B5363" s="1" t="s">
        <v>6140</v>
      </c>
      <c r="C5363" s="1" t="s">
        <v>130</v>
      </c>
      <c r="D5363" s="1" t="s">
        <v>10888</v>
      </c>
      <c r="E5363" s="1" t="s">
        <v>10889</v>
      </c>
      <c r="F5363" s="1" t="s">
        <v>346</v>
      </c>
      <c r="G5363" s="1"/>
      <c r="H5363" s="1" t="s">
        <v>9</v>
      </c>
    </row>
    <row r="5364" spans="1:8" x14ac:dyDescent="0.3">
      <c r="A5364" s="1">
        <v>862</v>
      </c>
      <c r="B5364" s="1" t="s">
        <v>6140</v>
      </c>
      <c r="C5364" s="1" t="s">
        <v>1561</v>
      </c>
      <c r="D5364" s="1" t="s">
        <v>10890</v>
      </c>
      <c r="E5364" s="1" t="s">
        <v>10891</v>
      </c>
      <c r="F5364" s="1" t="s">
        <v>346</v>
      </c>
      <c r="G5364" s="1"/>
      <c r="H5364" s="1" t="s">
        <v>9</v>
      </c>
    </row>
    <row r="5365" spans="1:8" x14ac:dyDescent="0.3">
      <c r="A5365" s="1">
        <v>863</v>
      </c>
      <c r="B5365" s="1" t="s">
        <v>6140</v>
      </c>
      <c r="C5365" s="1" t="s">
        <v>6482</v>
      </c>
      <c r="D5365" s="1" t="s">
        <v>10892</v>
      </c>
      <c r="E5365" s="1" t="s">
        <v>10893</v>
      </c>
      <c r="F5365" s="1" t="s">
        <v>346</v>
      </c>
      <c r="G5365" s="1"/>
      <c r="H5365" s="1" t="s">
        <v>9</v>
      </c>
    </row>
    <row r="5366" spans="1:8" x14ac:dyDescent="0.3">
      <c r="A5366" s="1">
        <v>864</v>
      </c>
      <c r="B5366" s="1" t="s">
        <v>5722</v>
      </c>
      <c r="C5366" s="1" t="s">
        <v>8845</v>
      </c>
      <c r="D5366" s="1" t="s">
        <v>10894</v>
      </c>
      <c r="E5366" s="1" t="s">
        <v>10895</v>
      </c>
      <c r="F5366" s="1" t="s">
        <v>346</v>
      </c>
      <c r="G5366" s="1"/>
      <c r="H5366" s="1" t="s">
        <v>9</v>
      </c>
    </row>
    <row r="5367" spans="1:8" x14ac:dyDescent="0.3">
      <c r="A5367" s="1">
        <v>865</v>
      </c>
      <c r="B5367" s="1" t="s">
        <v>6140</v>
      </c>
      <c r="C5367" s="1" t="s">
        <v>6482</v>
      </c>
      <c r="D5367" s="1" t="s">
        <v>10896</v>
      </c>
      <c r="E5367" s="1" t="s">
        <v>10897</v>
      </c>
      <c r="F5367" s="1" t="s">
        <v>346</v>
      </c>
      <c r="G5367" s="1"/>
      <c r="H5367" s="1" t="s">
        <v>9</v>
      </c>
    </row>
    <row r="5368" spans="1:8" x14ac:dyDescent="0.3">
      <c r="A5368" s="1">
        <v>866</v>
      </c>
      <c r="B5368" s="1" t="s">
        <v>5722</v>
      </c>
      <c r="C5368" s="1" t="s">
        <v>4249</v>
      </c>
      <c r="D5368" s="1" t="s">
        <v>10898</v>
      </c>
      <c r="E5368" s="1" t="s">
        <v>10899</v>
      </c>
      <c r="F5368" s="1" t="s">
        <v>346</v>
      </c>
      <c r="G5368" s="1"/>
      <c r="H5368" s="1" t="s">
        <v>9</v>
      </c>
    </row>
    <row r="5369" spans="1:8" x14ac:dyDescent="0.3">
      <c r="A5369" s="1">
        <v>867</v>
      </c>
      <c r="B5369" s="1" t="s">
        <v>6140</v>
      </c>
      <c r="C5369" s="1" t="s">
        <v>212</v>
      </c>
      <c r="D5369" s="1" t="s">
        <v>10900</v>
      </c>
      <c r="E5369" s="1" t="s">
        <v>10901</v>
      </c>
      <c r="F5369" s="1" t="s">
        <v>346</v>
      </c>
      <c r="G5369" s="1"/>
      <c r="H5369" s="1" t="s">
        <v>9</v>
      </c>
    </row>
    <row r="5370" spans="1:8" x14ac:dyDescent="0.3">
      <c r="A5370" s="1">
        <v>868</v>
      </c>
      <c r="B5370" s="1" t="s">
        <v>5722</v>
      </c>
      <c r="C5370" s="1" t="s">
        <v>10902</v>
      </c>
      <c r="D5370" s="1" t="s">
        <v>10903</v>
      </c>
      <c r="E5370" s="1" t="s">
        <v>10904</v>
      </c>
      <c r="F5370" s="1" t="s">
        <v>346</v>
      </c>
      <c r="G5370" s="1"/>
      <c r="H5370" s="1" t="s">
        <v>9</v>
      </c>
    </row>
    <row r="5371" spans="1:8" x14ac:dyDescent="0.3">
      <c r="A5371" s="1">
        <v>869</v>
      </c>
      <c r="B5371" s="1" t="s">
        <v>6140</v>
      </c>
      <c r="C5371" s="1" t="s">
        <v>6615</v>
      </c>
      <c r="D5371" s="1" t="s">
        <v>10905</v>
      </c>
      <c r="E5371" s="1" t="s">
        <v>10906</v>
      </c>
      <c r="F5371" s="1" t="s">
        <v>346</v>
      </c>
      <c r="G5371" s="1"/>
      <c r="H5371" s="1" t="s">
        <v>9</v>
      </c>
    </row>
    <row r="5372" spans="1:8" x14ac:dyDescent="0.3">
      <c r="A5372" s="1">
        <v>870</v>
      </c>
      <c r="B5372" s="1" t="s">
        <v>5556</v>
      </c>
      <c r="C5372" s="1" t="s">
        <v>4149</v>
      </c>
      <c r="D5372" s="1" t="s">
        <v>10907</v>
      </c>
      <c r="E5372" s="1" t="s">
        <v>10908</v>
      </c>
      <c r="F5372" s="1" t="s">
        <v>346</v>
      </c>
      <c r="G5372" s="1"/>
      <c r="H5372" s="1" t="s">
        <v>9</v>
      </c>
    </row>
    <row r="5373" spans="1:8" x14ac:dyDescent="0.3">
      <c r="A5373" s="1">
        <v>871</v>
      </c>
      <c r="B5373" s="1" t="s">
        <v>6140</v>
      </c>
      <c r="C5373" s="1" t="s">
        <v>5</v>
      </c>
      <c r="D5373" s="1" t="s">
        <v>10909</v>
      </c>
      <c r="E5373" s="1" t="s">
        <v>10910</v>
      </c>
      <c r="F5373" s="1" t="s">
        <v>346</v>
      </c>
      <c r="G5373" s="1"/>
      <c r="H5373" s="1" t="s">
        <v>9</v>
      </c>
    </row>
    <row r="5374" spans="1:8" x14ac:dyDescent="0.3">
      <c r="A5374" s="1">
        <v>872</v>
      </c>
      <c r="B5374" s="1" t="s">
        <v>5603</v>
      </c>
      <c r="C5374" s="1" t="s">
        <v>11</v>
      </c>
      <c r="D5374" s="1" t="s">
        <v>10911</v>
      </c>
      <c r="E5374" s="1" t="s">
        <v>10912</v>
      </c>
      <c r="F5374" s="1" t="s">
        <v>346</v>
      </c>
      <c r="G5374" s="1"/>
      <c r="H5374" s="1" t="s">
        <v>9</v>
      </c>
    </row>
    <row r="5375" spans="1:8" x14ac:dyDescent="0.3">
      <c r="A5375" s="1">
        <v>873</v>
      </c>
      <c r="B5375" s="1" t="s">
        <v>6140</v>
      </c>
      <c r="C5375" s="1" t="s">
        <v>6482</v>
      </c>
      <c r="D5375" s="1" t="s">
        <v>10913</v>
      </c>
      <c r="E5375" s="1" t="s">
        <v>10914</v>
      </c>
      <c r="F5375" s="1" t="s">
        <v>346</v>
      </c>
      <c r="G5375" s="1"/>
      <c r="H5375" s="1" t="s">
        <v>9</v>
      </c>
    </row>
    <row r="5376" spans="1:8" x14ac:dyDescent="0.3">
      <c r="A5376" s="1">
        <v>874</v>
      </c>
      <c r="B5376" s="1" t="s">
        <v>5603</v>
      </c>
      <c r="C5376" s="1" t="s">
        <v>4249</v>
      </c>
      <c r="D5376" s="1" t="s">
        <v>10915</v>
      </c>
      <c r="E5376" s="1" t="s">
        <v>10916</v>
      </c>
      <c r="F5376" s="1" t="s">
        <v>346</v>
      </c>
      <c r="G5376" s="1"/>
      <c r="H5376" s="1" t="s">
        <v>257</v>
      </c>
    </row>
    <row r="5377" spans="1:8" x14ac:dyDescent="0.3">
      <c r="A5377" s="1">
        <v>875</v>
      </c>
      <c r="B5377" s="1" t="s">
        <v>6140</v>
      </c>
      <c r="C5377" s="1" t="s">
        <v>130</v>
      </c>
      <c r="D5377" s="1" t="s">
        <v>10917</v>
      </c>
      <c r="E5377" s="1" t="s">
        <v>10918</v>
      </c>
      <c r="F5377" s="1" t="s">
        <v>346</v>
      </c>
      <c r="G5377" s="1"/>
      <c r="H5377" s="1" t="s">
        <v>9</v>
      </c>
    </row>
    <row r="5378" spans="1:8" x14ac:dyDescent="0.3">
      <c r="A5378" s="1">
        <v>876</v>
      </c>
      <c r="B5378" s="1" t="s">
        <v>6140</v>
      </c>
      <c r="C5378" s="1" t="s">
        <v>565</v>
      </c>
      <c r="D5378" s="1" t="s">
        <v>10919</v>
      </c>
      <c r="E5378" s="1" t="s">
        <v>10920</v>
      </c>
      <c r="F5378" s="1" t="s">
        <v>346</v>
      </c>
      <c r="G5378" s="1"/>
      <c r="H5378" s="1" t="s">
        <v>9</v>
      </c>
    </row>
    <row r="5379" spans="1:8" x14ac:dyDescent="0.3">
      <c r="A5379" s="1">
        <v>877</v>
      </c>
      <c r="B5379" s="1" t="s">
        <v>6140</v>
      </c>
      <c r="C5379" s="1" t="s">
        <v>6899</v>
      </c>
      <c r="D5379" s="1" t="s">
        <v>10921</v>
      </c>
      <c r="E5379" s="1" t="s">
        <v>10922</v>
      </c>
      <c r="F5379" s="1" t="s">
        <v>346</v>
      </c>
      <c r="G5379" s="1"/>
      <c r="H5379" s="1" t="s">
        <v>9</v>
      </c>
    </row>
    <row r="5380" spans="1:8" x14ac:dyDescent="0.3">
      <c r="A5380" s="1">
        <v>878</v>
      </c>
      <c r="B5380" s="1" t="s">
        <v>6140</v>
      </c>
      <c r="C5380" s="1" t="s">
        <v>130</v>
      </c>
      <c r="D5380" s="1" t="s">
        <v>10923</v>
      </c>
      <c r="E5380" s="1" t="s">
        <v>10924</v>
      </c>
      <c r="F5380" s="1" t="s">
        <v>346</v>
      </c>
      <c r="G5380" s="1"/>
      <c r="H5380" s="1" t="s">
        <v>9</v>
      </c>
    </row>
    <row r="5381" spans="1:8" x14ac:dyDescent="0.3">
      <c r="A5381" s="1">
        <v>879</v>
      </c>
      <c r="B5381" s="1" t="s">
        <v>5722</v>
      </c>
      <c r="C5381" s="1" t="s">
        <v>10902</v>
      </c>
      <c r="D5381" s="1" t="s">
        <v>10925</v>
      </c>
      <c r="E5381" s="1" t="s">
        <v>10926</v>
      </c>
      <c r="F5381" s="1" t="s">
        <v>346</v>
      </c>
      <c r="G5381" s="1"/>
      <c r="H5381" s="1" t="s">
        <v>9</v>
      </c>
    </row>
    <row r="5382" spans="1:8" x14ac:dyDescent="0.3">
      <c r="A5382" s="1">
        <v>880</v>
      </c>
      <c r="B5382" s="1" t="s">
        <v>6140</v>
      </c>
      <c r="C5382" s="1" t="s">
        <v>1561</v>
      </c>
      <c r="D5382" s="1" t="s">
        <v>10927</v>
      </c>
      <c r="E5382" s="1" t="s">
        <v>10928</v>
      </c>
      <c r="F5382" s="1" t="s">
        <v>346</v>
      </c>
      <c r="G5382" s="1"/>
      <c r="H5382" s="1" t="s">
        <v>9</v>
      </c>
    </row>
    <row r="5383" spans="1:8" x14ac:dyDescent="0.3">
      <c r="A5383" s="1">
        <v>881</v>
      </c>
      <c r="B5383" s="1" t="s">
        <v>5556</v>
      </c>
      <c r="C5383" s="1" t="s">
        <v>4092</v>
      </c>
      <c r="D5383" s="1" t="s">
        <v>10929</v>
      </c>
      <c r="E5383" s="1" t="s">
        <v>10930</v>
      </c>
      <c r="F5383" s="1" t="s">
        <v>346</v>
      </c>
      <c r="G5383" s="1"/>
      <c r="H5383" s="1" t="s">
        <v>9</v>
      </c>
    </row>
    <row r="5384" spans="1:8" x14ac:dyDescent="0.3">
      <c r="A5384" s="1">
        <v>882</v>
      </c>
      <c r="B5384" s="1" t="s">
        <v>5603</v>
      </c>
      <c r="C5384" s="1" t="s">
        <v>27</v>
      </c>
      <c r="D5384" s="1" t="s">
        <v>10931</v>
      </c>
      <c r="E5384" s="1" t="s">
        <v>10932</v>
      </c>
      <c r="F5384" s="1" t="s">
        <v>346</v>
      </c>
      <c r="G5384" s="1"/>
      <c r="H5384" s="1" t="s">
        <v>9</v>
      </c>
    </row>
    <row r="5385" spans="1:8" x14ac:dyDescent="0.3">
      <c r="A5385" s="1">
        <v>883</v>
      </c>
      <c r="B5385" s="1" t="s">
        <v>6140</v>
      </c>
      <c r="C5385" s="1" t="s">
        <v>130</v>
      </c>
      <c r="D5385" s="1" t="s">
        <v>10933</v>
      </c>
      <c r="E5385" s="1" t="s">
        <v>10934</v>
      </c>
      <c r="F5385" s="1" t="s">
        <v>346</v>
      </c>
      <c r="G5385" s="1"/>
      <c r="H5385" s="1" t="s">
        <v>9</v>
      </c>
    </row>
    <row r="5386" spans="1:8" x14ac:dyDescent="0.3">
      <c r="A5386" s="1">
        <v>884</v>
      </c>
      <c r="B5386" s="1" t="s">
        <v>6140</v>
      </c>
      <c r="C5386" s="1" t="s">
        <v>5</v>
      </c>
      <c r="D5386" s="1" t="s">
        <v>10935</v>
      </c>
      <c r="E5386" s="1" t="s">
        <v>10936</v>
      </c>
      <c r="F5386" s="1" t="s">
        <v>346</v>
      </c>
      <c r="G5386" s="1"/>
      <c r="H5386" s="1" t="s">
        <v>9</v>
      </c>
    </row>
    <row r="5387" spans="1:8" x14ac:dyDescent="0.3">
      <c r="A5387" s="1">
        <v>885</v>
      </c>
      <c r="B5387" s="1" t="s">
        <v>6140</v>
      </c>
      <c r="C5387" s="1" t="s">
        <v>3373</v>
      </c>
      <c r="D5387" s="1" t="s">
        <v>10937</v>
      </c>
      <c r="E5387" s="1" t="s">
        <v>10938</v>
      </c>
      <c r="F5387" s="1" t="s">
        <v>346</v>
      </c>
      <c r="G5387" s="1"/>
      <c r="H5387" s="1" t="s">
        <v>9</v>
      </c>
    </row>
    <row r="5388" spans="1:8" x14ac:dyDescent="0.3">
      <c r="A5388" s="1">
        <v>886</v>
      </c>
      <c r="B5388" s="1" t="s">
        <v>6140</v>
      </c>
      <c r="C5388" s="1" t="s">
        <v>6615</v>
      </c>
      <c r="D5388" s="1" t="s">
        <v>10939</v>
      </c>
      <c r="E5388" s="1" t="s">
        <v>10940</v>
      </c>
      <c r="F5388" s="1" t="s">
        <v>346</v>
      </c>
      <c r="G5388" s="1"/>
      <c r="H5388" s="1" t="s">
        <v>117</v>
      </c>
    </row>
    <row r="5389" spans="1:8" x14ac:dyDescent="0.3">
      <c r="A5389" s="1">
        <v>887</v>
      </c>
      <c r="B5389" s="1" t="s">
        <v>6140</v>
      </c>
      <c r="C5389" s="1" t="s">
        <v>6795</v>
      </c>
      <c r="D5389" s="1" t="s">
        <v>10941</v>
      </c>
      <c r="E5389" s="1" t="s">
        <v>10942</v>
      </c>
      <c r="F5389" s="1" t="s">
        <v>346</v>
      </c>
      <c r="G5389" s="1"/>
      <c r="H5389" s="1" t="s">
        <v>9</v>
      </c>
    </row>
    <row r="5390" spans="1:8" x14ac:dyDescent="0.3">
      <c r="A5390" s="1">
        <v>888</v>
      </c>
      <c r="B5390" s="1" t="s">
        <v>5556</v>
      </c>
      <c r="C5390" s="1" t="s">
        <v>4149</v>
      </c>
      <c r="D5390" s="1" t="s">
        <v>10943</v>
      </c>
      <c r="E5390" s="1" t="s">
        <v>10944</v>
      </c>
      <c r="F5390" s="1" t="s">
        <v>346</v>
      </c>
      <c r="G5390" s="1"/>
      <c r="H5390" s="1" t="s">
        <v>9</v>
      </c>
    </row>
    <row r="5391" spans="1:8" x14ac:dyDescent="0.3">
      <c r="A5391" s="1">
        <v>889</v>
      </c>
      <c r="B5391" s="1" t="s">
        <v>6140</v>
      </c>
      <c r="C5391" s="1" t="s">
        <v>5</v>
      </c>
      <c r="D5391" s="1" t="s">
        <v>10945</v>
      </c>
      <c r="E5391" s="1" t="s">
        <v>10946</v>
      </c>
      <c r="F5391" s="1" t="s">
        <v>346</v>
      </c>
      <c r="G5391" s="1"/>
      <c r="H5391" s="1" t="s">
        <v>9</v>
      </c>
    </row>
    <row r="5392" spans="1:8" x14ac:dyDescent="0.3">
      <c r="A5392" s="1">
        <v>890</v>
      </c>
      <c r="B5392" s="1" t="s">
        <v>6140</v>
      </c>
      <c r="C5392" s="1" t="s">
        <v>6482</v>
      </c>
      <c r="D5392" s="1" t="s">
        <v>10947</v>
      </c>
      <c r="E5392" s="1" t="s">
        <v>10948</v>
      </c>
      <c r="F5392" s="1" t="s">
        <v>346</v>
      </c>
      <c r="G5392" s="1"/>
      <c r="H5392" s="1" t="s">
        <v>9</v>
      </c>
    </row>
    <row r="5393" spans="1:8" x14ac:dyDescent="0.3">
      <c r="A5393" s="1">
        <v>891</v>
      </c>
      <c r="B5393" s="1" t="s">
        <v>6140</v>
      </c>
      <c r="C5393" s="1" t="s">
        <v>1561</v>
      </c>
      <c r="D5393" s="1" t="s">
        <v>10949</v>
      </c>
      <c r="E5393" s="1" t="s">
        <v>10950</v>
      </c>
      <c r="F5393" s="1" t="s">
        <v>346</v>
      </c>
      <c r="G5393" s="1"/>
      <c r="H5393" s="1" t="s">
        <v>9</v>
      </c>
    </row>
    <row r="5394" spans="1:8" x14ac:dyDescent="0.3">
      <c r="A5394" s="1">
        <v>892</v>
      </c>
      <c r="B5394" s="1" t="s">
        <v>6140</v>
      </c>
      <c r="C5394" s="1" t="s">
        <v>130</v>
      </c>
      <c r="D5394" s="1" t="s">
        <v>10951</v>
      </c>
      <c r="E5394" s="1" t="s">
        <v>10952</v>
      </c>
      <c r="F5394" s="1" t="s">
        <v>346</v>
      </c>
      <c r="G5394" s="1"/>
      <c r="H5394" s="1" t="s">
        <v>9</v>
      </c>
    </row>
    <row r="5395" spans="1:8" x14ac:dyDescent="0.3">
      <c r="A5395" s="1">
        <v>893</v>
      </c>
      <c r="B5395" s="1" t="s">
        <v>6140</v>
      </c>
      <c r="C5395" s="1" t="s">
        <v>6482</v>
      </c>
      <c r="D5395" s="1" t="s">
        <v>10953</v>
      </c>
      <c r="E5395" s="1" t="s">
        <v>10954</v>
      </c>
      <c r="F5395" s="1" t="s">
        <v>346</v>
      </c>
      <c r="G5395" s="1"/>
      <c r="H5395" s="1" t="s">
        <v>9</v>
      </c>
    </row>
    <row r="5396" spans="1:8" x14ac:dyDescent="0.3">
      <c r="A5396" s="1">
        <v>894</v>
      </c>
      <c r="B5396" s="1" t="s">
        <v>5722</v>
      </c>
      <c r="C5396" s="1" t="s">
        <v>10955</v>
      </c>
      <c r="D5396" s="1" t="s">
        <v>10956</v>
      </c>
      <c r="E5396" s="1" t="s">
        <v>10957</v>
      </c>
      <c r="F5396" s="1" t="s">
        <v>346</v>
      </c>
      <c r="G5396" s="1"/>
      <c r="H5396" s="1" t="s">
        <v>9</v>
      </c>
    </row>
    <row r="5397" spans="1:8" x14ac:dyDescent="0.3">
      <c r="A5397" s="1">
        <v>895</v>
      </c>
      <c r="B5397" s="1" t="s">
        <v>5722</v>
      </c>
      <c r="C5397" s="1" t="s">
        <v>5723</v>
      </c>
      <c r="D5397" s="1" t="s">
        <v>10958</v>
      </c>
      <c r="E5397" s="1" t="s">
        <v>10959</v>
      </c>
      <c r="F5397" s="1" t="s">
        <v>346</v>
      </c>
      <c r="G5397" s="1"/>
      <c r="H5397" s="1" t="s">
        <v>9</v>
      </c>
    </row>
    <row r="5398" spans="1:8" x14ac:dyDescent="0.3">
      <c r="A5398" s="1">
        <v>896</v>
      </c>
      <c r="B5398" s="1" t="s">
        <v>6140</v>
      </c>
      <c r="C5398" s="1" t="s">
        <v>212</v>
      </c>
      <c r="D5398" s="1" t="s">
        <v>10960</v>
      </c>
      <c r="E5398" s="1" t="s">
        <v>10961</v>
      </c>
      <c r="F5398" s="1" t="s">
        <v>346</v>
      </c>
      <c r="G5398" s="1"/>
      <c r="H5398" s="1" t="s">
        <v>9</v>
      </c>
    </row>
    <row r="5399" spans="1:8" x14ac:dyDescent="0.3">
      <c r="A5399" s="1">
        <v>897</v>
      </c>
      <c r="B5399" s="1" t="s">
        <v>6140</v>
      </c>
      <c r="C5399" s="1" t="s">
        <v>130</v>
      </c>
      <c r="D5399" s="1" t="s">
        <v>10962</v>
      </c>
      <c r="E5399" s="1" t="s">
        <v>10963</v>
      </c>
      <c r="F5399" s="1" t="s">
        <v>346</v>
      </c>
      <c r="G5399" s="1"/>
      <c r="H5399" s="1" t="s">
        <v>9</v>
      </c>
    </row>
    <row r="5400" spans="1:8" x14ac:dyDescent="0.3">
      <c r="A5400" s="1">
        <v>898</v>
      </c>
      <c r="B5400" s="1" t="s">
        <v>10046</v>
      </c>
      <c r="C5400" s="1" t="s">
        <v>10047</v>
      </c>
      <c r="D5400" s="1" t="s">
        <v>10964</v>
      </c>
      <c r="E5400" s="1" t="s">
        <v>10965</v>
      </c>
      <c r="F5400" s="1" t="s">
        <v>346</v>
      </c>
      <c r="G5400" s="1"/>
      <c r="H5400" s="1" t="s">
        <v>257</v>
      </c>
    </row>
    <row r="5401" spans="1:8" x14ac:dyDescent="0.3">
      <c r="A5401" s="1">
        <v>899</v>
      </c>
      <c r="B5401" s="1" t="s">
        <v>5556</v>
      </c>
      <c r="C5401" s="1" t="s">
        <v>9371</v>
      </c>
      <c r="D5401" s="1" t="s">
        <v>10966</v>
      </c>
      <c r="E5401" s="1" t="s">
        <v>10967</v>
      </c>
      <c r="F5401" s="1" t="s">
        <v>346</v>
      </c>
      <c r="G5401" s="1"/>
      <c r="H5401" s="1" t="s">
        <v>257</v>
      </c>
    </row>
    <row r="5402" spans="1:8" x14ac:dyDescent="0.3">
      <c r="A5402" s="1">
        <v>900</v>
      </c>
      <c r="B5402" s="1" t="s">
        <v>6140</v>
      </c>
      <c r="C5402" s="1" t="s">
        <v>3926</v>
      </c>
      <c r="D5402" s="1" t="s">
        <v>10968</v>
      </c>
      <c r="E5402" s="1" t="s">
        <v>10969</v>
      </c>
      <c r="F5402" s="1" t="s">
        <v>346</v>
      </c>
      <c r="G5402" s="1"/>
      <c r="H5402" s="1" t="s">
        <v>9</v>
      </c>
    </row>
    <row r="5403" spans="1:8" x14ac:dyDescent="0.3">
      <c r="A5403" s="1">
        <v>901</v>
      </c>
      <c r="B5403" s="1" t="s">
        <v>6140</v>
      </c>
      <c r="C5403" s="1" t="s">
        <v>5</v>
      </c>
      <c r="D5403" s="1" t="s">
        <v>10970</v>
      </c>
      <c r="E5403" s="1" t="s">
        <v>10971</v>
      </c>
      <c r="F5403" s="1" t="s">
        <v>346</v>
      </c>
      <c r="G5403" s="1"/>
      <c r="H5403" s="1" t="s">
        <v>257</v>
      </c>
    </row>
    <row r="5404" spans="1:8" x14ac:dyDescent="0.3">
      <c r="A5404" s="1">
        <v>902</v>
      </c>
      <c r="B5404" s="1" t="s">
        <v>6140</v>
      </c>
      <c r="C5404" s="1" t="s">
        <v>3373</v>
      </c>
      <c r="D5404" s="1" t="s">
        <v>10972</v>
      </c>
      <c r="E5404" s="1" t="s">
        <v>10973</v>
      </c>
      <c r="F5404" s="1" t="s">
        <v>346</v>
      </c>
      <c r="G5404" s="1"/>
      <c r="H5404" s="1" t="s">
        <v>9</v>
      </c>
    </row>
    <row r="5405" spans="1:8" x14ac:dyDescent="0.3">
      <c r="A5405" s="1">
        <v>903</v>
      </c>
      <c r="B5405" s="1" t="s">
        <v>6140</v>
      </c>
      <c r="C5405" s="1" t="s">
        <v>6899</v>
      </c>
      <c r="D5405" s="1" t="s">
        <v>10974</v>
      </c>
      <c r="E5405" s="1" t="s">
        <v>10975</v>
      </c>
      <c r="F5405" s="1" t="s">
        <v>346</v>
      </c>
      <c r="G5405" s="1"/>
      <c r="H5405" s="1" t="s">
        <v>9</v>
      </c>
    </row>
    <row r="5406" spans="1:8" x14ac:dyDescent="0.3">
      <c r="A5406" s="1">
        <v>904</v>
      </c>
      <c r="B5406" s="1" t="s">
        <v>6140</v>
      </c>
      <c r="C5406" s="1" t="s">
        <v>6482</v>
      </c>
      <c r="D5406" s="1" t="s">
        <v>10976</v>
      </c>
      <c r="E5406" s="1" t="s">
        <v>10977</v>
      </c>
      <c r="F5406" s="1" t="s">
        <v>346</v>
      </c>
      <c r="G5406" s="1"/>
      <c r="H5406" s="1" t="s">
        <v>9</v>
      </c>
    </row>
    <row r="5407" spans="1:8" x14ac:dyDescent="0.3">
      <c r="A5407" s="1">
        <v>905</v>
      </c>
      <c r="B5407" s="1" t="s">
        <v>6140</v>
      </c>
      <c r="C5407" s="1" t="s">
        <v>3373</v>
      </c>
      <c r="D5407" s="1" t="s">
        <v>10978</v>
      </c>
      <c r="E5407" s="1" t="s">
        <v>10979</v>
      </c>
      <c r="F5407" s="1" t="s">
        <v>346</v>
      </c>
      <c r="G5407" s="1"/>
      <c r="H5407" s="1" t="s">
        <v>9</v>
      </c>
    </row>
    <row r="5408" spans="1:8" x14ac:dyDescent="0.3">
      <c r="A5408" s="1">
        <v>906</v>
      </c>
      <c r="B5408" s="1" t="s">
        <v>6140</v>
      </c>
      <c r="C5408" s="1" t="s">
        <v>1561</v>
      </c>
      <c r="D5408" s="1" t="s">
        <v>10980</v>
      </c>
      <c r="E5408" s="1" t="s">
        <v>10981</v>
      </c>
      <c r="F5408" s="1" t="s">
        <v>346</v>
      </c>
      <c r="G5408" s="1"/>
      <c r="H5408" s="1" t="s">
        <v>9</v>
      </c>
    </row>
    <row r="5409" spans="1:8" x14ac:dyDescent="0.3">
      <c r="A5409" s="1">
        <v>907</v>
      </c>
      <c r="B5409" s="1" t="s">
        <v>6140</v>
      </c>
      <c r="C5409" s="1" t="s">
        <v>5</v>
      </c>
      <c r="D5409" s="1" t="s">
        <v>10982</v>
      </c>
      <c r="E5409" s="1" t="s">
        <v>10983</v>
      </c>
      <c r="F5409" s="1" t="s">
        <v>346</v>
      </c>
      <c r="G5409" s="1"/>
      <c r="H5409" s="1" t="s">
        <v>9</v>
      </c>
    </row>
    <row r="5410" spans="1:8" x14ac:dyDescent="0.3">
      <c r="A5410" s="1">
        <v>908</v>
      </c>
      <c r="B5410" s="1" t="s">
        <v>6140</v>
      </c>
      <c r="C5410" s="1" t="s">
        <v>6482</v>
      </c>
      <c r="D5410" s="1" t="s">
        <v>10984</v>
      </c>
      <c r="E5410" s="1" t="s">
        <v>10985</v>
      </c>
      <c r="F5410" s="1" t="s">
        <v>346</v>
      </c>
      <c r="G5410" s="1"/>
      <c r="H5410" s="1" t="s">
        <v>9</v>
      </c>
    </row>
    <row r="5411" spans="1:8" x14ac:dyDescent="0.3">
      <c r="A5411" s="1">
        <v>909</v>
      </c>
      <c r="B5411" s="1" t="s">
        <v>6140</v>
      </c>
      <c r="C5411" s="1" t="s">
        <v>212</v>
      </c>
      <c r="D5411" s="1" t="s">
        <v>10986</v>
      </c>
      <c r="E5411" s="1" t="s">
        <v>10987</v>
      </c>
      <c r="F5411" s="1" t="s">
        <v>346</v>
      </c>
      <c r="G5411" s="1"/>
      <c r="H5411" s="1" t="s">
        <v>117</v>
      </c>
    </row>
    <row r="5412" spans="1:8" x14ac:dyDescent="0.3">
      <c r="A5412" s="1">
        <v>910</v>
      </c>
      <c r="B5412" s="1" t="s">
        <v>6140</v>
      </c>
      <c r="C5412" s="1" t="s">
        <v>1561</v>
      </c>
      <c r="D5412" s="1" t="s">
        <v>10988</v>
      </c>
      <c r="E5412" s="1" t="s">
        <v>10989</v>
      </c>
      <c r="F5412" s="1" t="s">
        <v>346</v>
      </c>
      <c r="G5412" s="1"/>
      <c r="H5412" s="1" t="s">
        <v>9</v>
      </c>
    </row>
    <row r="5413" spans="1:8" x14ac:dyDescent="0.3">
      <c r="A5413" s="1">
        <v>911</v>
      </c>
      <c r="B5413" s="1" t="s">
        <v>6958</v>
      </c>
      <c r="C5413" s="1" t="s">
        <v>6959</v>
      </c>
      <c r="D5413" s="1" t="s">
        <v>10990</v>
      </c>
      <c r="E5413" s="1" t="s">
        <v>10991</v>
      </c>
      <c r="F5413" s="1" t="s">
        <v>346</v>
      </c>
      <c r="G5413" s="1"/>
      <c r="H5413" s="1" t="s">
        <v>9</v>
      </c>
    </row>
    <row r="5414" spans="1:8" x14ac:dyDescent="0.3">
      <c r="A5414" s="1">
        <v>912</v>
      </c>
      <c r="B5414" s="1" t="s">
        <v>10992</v>
      </c>
      <c r="C5414" s="1" t="s">
        <v>6657</v>
      </c>
      <c r="D5414" s="1" t="s">
        <v>10993</v>
      </c>
      <c r="E5414" s="1" t="s">
        <v>10994</v>
      </c>
      <c r="F5414" s="1" t="s">
        <v>346</v>
      </c>
      <c r="G5414" s="1"/>
      <c r="H5414" s="1" t="s">
        <v>257</v>
      </c>
    </row>
    <row r="5415" spans="1:8" x14ac:dyDescent="0.3">
      <c r="A5415" s="1">
        <v>913</v>
      </c>
      <c r="B5415" s="1" t="s">
        <v>5603</v>
      </c>
      <c r="C5415" s="1" t="s">
        <v>11</v>
      </c>
      <c r="D5415" s="1" t="s">
        <v>10995</v>
      </c>
      <c r="E5415" s="1" t="s">
        <v>10996</v>
      </c>
      <c r="F5415" s="1" t="s">
        <v>346</v>
      </c>
      <c r="G5415" s="1"/>
      <c r="H5415" s="1" t="s">
        <v>9</v>
      </c>
    </row>
    <row r="5416" spans="1:8" x14ac:dyDescent="0.3">
      <c r="A5416" s="1">
        <v>914</v>
      </c>
      <c r="B5416" s="1" t="s">
        <v>6140</v>
      </c>
      <c r="C5416" s="1" t="s">
        <v>6615</v>
      </c>
      <c r="D5416" s="1" t="s">
        <v>10997</v>
      </c>
      <c r="E5416" s="1" t="s">
        <v>10998</v>
      </c>
      <c r="F5416" s="1" t="s">
        <v>346</v>
      </c>
      <c r="G5416" s="1"/>
      <c r="H5416" s="1" t="s">
        <v>9</v>
      </c>
    </row>
    <row r="5417" spans="1:8" x14ac:dyDescent="0.3">
      <c r="A5417" s="1">
        <v>915</v>
      </c>
      <c r="B5417" s="1" t="s">
        <v>10999</v>
      </c>
      <c r="C5417" s="1" t="s">
        <v>11000</v>
      </c>
      <c r="D5417" s="1" t="s">
        <v>11001</v>
      </c>
      <c r="E5417" s="1" t="s">
        <v>11002</v>
      </c>
      <c r="F5417" s="1" t="s">
        <v>346</v>
      </c>
      <c r="G5417" s="1"/>
      <c r="H5417" s="1" t="s">
        <v>9</v>
      </c>
    </row>
    <row r="5418" spans="1:8" x14ac:dyDescent="0.3">
      <c r="A5418" s="1">
        <v>916</v>
      </c>
      <c r="B5418" s="1" t="s">
        <v>5722</v>
      </c>
      <c r="C5418" s="1" t="s">
        <v>4249</v>
      </c>
      <c r="D5418" s="1" t="s">
        <v>11003</v>
      </c>
      <c r="E5418" s="1" t="s">
        <v>11004</v>
      </c>
      <c r="F5418" s="1" t="s">
        <v>346</v>
      </c>
      <c r="G5418" s="1"/>
      <c r="H5418" s="1" t="s">
        <v>9</v>
      </c>
    </row>
    <row r="5419" spans="1:8" x14ac:dyDescent="0.3">
      <c r="A5419" s="1">
        <v>917</v>
      </c>
      <c r="B5419" s="1" t="s">
        <v>5722</v>
      </c>
      <c r="C5419" s="1" t="s">
        <v>10902</v>
      </c>
      <c r="D5419" s="1" t="s">
        <v>11005</v>
      </c>
      <c r="E5419" s="1" t="s">
        <v>11006</v>
      </c>
      <c r="F5419" s="1" t="s">
        <v>346</v>
      </c>
      <c r="G5419" s="1"/>
      <c r="H5419" s="1" t="s">
        <v>257</v>
      </c>
    </row>
    <row r="5420" spans="1:8" x14ac:dyDescent="0.3">
      <c r="A5420" s="1">
        <v>918</v>
      </c>
      <c r="B5420" s="1" t="s">
        <v>6140</v>
      </c>
      <c r="C5420" s="1" t="s">
        <v>1561</v>
      </c>
      <c r="D5420" s="1" t="s">
        <v>11007</v>
      </c>
      <c r="E5420" s="1" t="s">
        <v>11008</v>
      </c>
      <c r="F5420" s="1" t="s">
        <v>346</v>
      </c>
      <c r="G5420" s="1"/>
      <c r="H5420" s="1" t="s">
        <v>9</v>
      </c>
    </row>
    <row r="5421" spans="1:8" x14ac:dyDescent="0.3">
      <c r="A5421" s="1">
        <v>919</v>
      </c>
      <c r="B5421" s="1" t="s">
        <v>5722</v>
      </c>
      <c r="C5421" s="1" t="s">
        <v>10955</v>
      </c>
      <c r="D5421" s="1" t="s">
        <v>11009</v>
      </c>
      <c r="E5421" s="1" t="s">
        <v>11010</v>
      </c>
      <c r="F5421" s="1" t="s">
        <v>346</v>
      </c>
      <c r="G5421" s="1"/>
      <c r="H5421" s="1" t="s">
        <v>9</v>
      </c>
    </row>
    <row r="5422" spans="1:8" x14ac:dyDescent="0.3">
      <c r="A5422" s="1">
        <v>920</v>
      </c>
      <c r="B5422" s="1" t="s">
        <v>6140</v>
      </c>
      <c r="C5422" s="1" t="s">
        <v>130</v>
      </c>
      <c r="D5422" s="1" t="s">
        <v>11011</v>
      </c>
      <c r="E5422" s="1" t="s">
        <v>11012</v>
      </c>
      <c r="F5422" s="1" t="s">
        <v>346</v>
      </c>
      <c r="G5422" s="1"/>
      <c r="H5422" s="1" t="s">
        <v>9</v>
      </c>
    </row>
    <row r="5423" spans="1:8" x14ac:dyDescent="0.3">
      <c r="A5423" s="1">
        <v>921</v>
      </c>
      <c r="B5423" s="1" t="s">
        <v>5722</v>
      </c>
      <c r="C5423" s="1" t="s">
        <v>8845</v>
      </c>
      <c r="D5423" s="1" t="s">
        <v>11013</v>
      </c>
      <c r="E5423" s="1" t="s">
        <v>11014</v>
      </c>
      <c r="F5423" s="1" t="s">
        <v>346</v>
      </c>
      <c r="G5423" s="1"/>
      <c r="H5423" s="1" t="s">
        <v>9</v>
      </c>
    </row>
    <row r="5424" spans="1:8" x14ac:dyDescent="0.3">
      <c r="A5424" s="1">
        <v>922</v>
      </c>
      <c r="B5424" s="1" t="s">
        <v>6140</v>
      </c>
      <c r="C5424" s="1" t="s">
        <v>6482</v>
      </c>
      <c r="D5424" s="1" t="s">
        <v>11015</v>
      </c>
      <c r="E5424" s="1" t="s">
        <v>11016</v>
      </c>
      <c r="F5424" s="1" t="s">
        <v>346</v>
      </c>
      <c r="G5424" s="1"/>
      <c r="H5424" s="1" t="s">
        <v>9</v>
      </c>
    </row>
    <row r="5425" spans="1:8" x14ac:dyDescent="0.3">
      <c r="A5425" s="1">
        <v>923</v>
      </c>
      <c r="B5425" s="1" t="s">
        <v>6140</v>
      </c>
      <c r="C5425" s="1" t="s">
        <v>212</v>
      </c>
      <c r="D5425" s="1" t="s">
        <v>11017</v>
      </c>
      <c r="E5425" s="1" t="s">
        <v>11018</v>
      </c>
      <c r="F5425" s="1" t="s">
        <v>346</v>
      </c>
      <c r="G5425" s="1"/>
      <c r="H5425" s="1" t="s">
        <v>9</v>
      </c>
    </row>
    <row r="5426" spans="1:8" x14ac:dyDescent="0.3">
      <c r="A5426" s="1">
        <v>924</v>
      </c>
      <c r="B5426" s="1" t="s">
        <v>6140</v>
      </c>
      <c r="C5426" s="1" t="s">
        <v>212</v>
      </c>
      <c r="D5426" s="1" t="s">
        <v>11019</v>
      </c>
      <c r="E5426" s="1" t="s">
        <v>11020</v>
      </c>
      <c r="F5426" s="1" t="s">
        <v>346</v>
      </c>
      <c r="G5426" s="1"/>
      <c r="H5426" s="1" t="s">
        <v>9</v>
      </c>
    </row>
    <row r="5427" spans="1:8" x14ac:dyDescent="0.3">
      <c r="A5427" s="1">
        <v>925</v>
      </c>
      <c r="B5427" s="1" t="s">
        <v>5722</v>
      </c>
      <c r="C5427" s="1" t="s">
        <v>3478</v>
      </c>
      <c r="D5427" s="1" t="s">
        <v>11021</v>
      </c>
      <c r="E5427" s="1" t="s">
        <v>11022</v>
      </c>
      <c r="F5427" s="1" t="s">
        <v>346</v>
      </c>
      <c r="G5427" s="1"/>
      <c r="H5427" s="1" t="s">
        <v>9</v>
      </c>
    </row>
    <row r="5428" spans="1:8" x14ac:dyDescent="0.3">
      <c r="A5428" s="1">
        <v>926</v>
      </c>
      <c r="B5428" s="1" t="s">
        <v>6140</v>
      </c>
      <c r="C5428" s="1" t="s">
        <v>565</v>
      </c>
      <c r="D5428" s="1" t="s">
        <v>11023</v>
      </c>
      <c r="E5428" s="1" t="s">
        <v>11024</v>
      </c>
      <c r="F5428" s="1" t="s">
        <v>346</v>
      </c>
      <c r="G5428" s="1"/>
      <c r="H5428" s="1" t="s">
        <v>9</v>
      </c>
    </row>
    <row r="5429" spans="1:8" x14ac:dyDescent="0.3">
      <c r="A5429" s="1">
        <v>927</v>
      </c>
      <c r="B5429" s="1" t="s">
        <v>6140</v>
      </c>
      <c r="C5429" s="1" t="s">
        <v>130</v>
      </c>
      <c r="D5429" s="1" t="s">
        <v>11025</v>
      </c>
      <c r="E5429" s="1" t="s">
        <v>11026</v>
      </c>
      <c r="F5429" s="1" t="s">
        <v>346</v>
      </c>
      <c r="G5429" s="1"/>
      <c r="H5429" s="1" t="s">
        <v>9</v>
      </c>
    </row>
    <row r="5430" spans="1:8" x14ac:dyDescent="0.3">
      <c r="A5430" s="1">
        <v>928</v>
      </c>
      <c r="B5430" s="1" t="s">
        <v>3891</v>
      </c>
      <c r="C5430" s="1" t="s">
        <v>714</v>
      </c>
      <c r="D5430" s="1" t="s">
        <v>11027</v>
      </c>
      <c r="E5430" s="1" t="s">
        <v>11028</v>
      </c>
      <c r="F5430" s="1" t="s">
        <v>346</v>
      </c>
      <c r="G5430" s="1"/>
      <c r="H5430" s="1" t="s">
        <v>9</v>
      </c>
    </row>
    <row r="5431" spans="1:8" x14ac:dyDescent="0.3">
      <c r="A5431" s="1">
        <v>929</v>
      </c>
      <c r="B5431" s="1" t="s">
        <v>6140</v>
      </c>
      <c r="C5431" s="1" t="s">
        <v>1561</v>
      </c>
      <c r="D5431" s="1" t="s">
        <v>11029</v>
      </c>
      <c r="E5431" s="1" t="s">
        <v>11030</v>
      </c>
      <c r="F5431" s="1" t="s">
        <v>346</v>
      </c>
      <c r="G5431" s="1"/>
      <c r="H5431" s="1" t="s">
        <v>9</v>
      </c>
    </row>
    <row r="5432" spans="1:8" x14ac:dyDescent="0.3">
      <c r="A5432" s="1">
        <v>930</v>
      </c>
      <c r="B5432" s="1" t="s">
        <v>6140</v>
      </c>
      <c r="C5432" s="1" t="s">
        <v>212</v>
      </c>
      <c r="D5432" s="1" t="s">
        <v>11031</v>
      </c>
      <c r="E5432" s="1" t="s">
        <v>11032</v>
      </c>
      <c r="F5432" s="1" t="s">
        <v>346</v>
      </c>
      <c r="G5432" s="1"/>
      <c r="H5432" s="1" t="s">
        <v>9</v>
      </c>
    </row>
    <row r="5433" spans="1:8" x14ac:dyDescent="0.3">
      <c r="A5433" s="1">
        <v>931</v>
      </c>
      <c r="B5433" s="1" t="s">
        <v>6140</v>
      </c>
      <c r="C5433" s="1" t="s">
        <v>6615</v>
      </c>
      <c r="D5433" s="1" t="s">
        <v>11033</v>
      </c>
      <c r="E5433" s="1" t="s">
        <v>11034</v>
      </c>
      <c r="F5433" s="1" t="s">
        <v>346</v>
      </c>
      <c r="G5433" s="1"/>
      <c r="H5433" s="1" t="s">
        <v>9</v>
      </c>
    </row>
    <row r="5434" spans="1:8" x14ac:dyDescent="0.3">
      <c r="A5434" s="1">
        <v>932</v>
      </c>
      <c r="B5434" s="1" t="s">
        <v>5722</v>
      </c>
      <c r="C5434" s="1" t="s">
        <v>5557</v>
      </c>
      <c r="D5434" s="1" t="s">
        <v>11035</v>
      </c>
      <c r="E5434" s="1" t="s">
        <v>11036</v>
      </c>
      <c r="F5434" s="1" t="s">
        <v>346</v>
      </c>
      <c r="G5434" s="1"/>
      <c r="H5434" s="1" t="s">
        <v>9</v>
      </c>
    </row>
    <row r="5435" spans="1:8" x14ac:dyDescent="0.3">
      <c r="A5435" s="1">
        <v>933</v>
      </c>
      <c r="B5435" s="1" t="s">
        <v>6140</v>
      </c>
      <c r="C5435" s="1" t="s">
        <v>6482</v>
      </c>
      <c r="D5435" s="1" t="s">
        <v>11037</v>
      </c>
      <c r="E5435" s="1" t="s">
        <v>11038</v>
      </c>
      <c r="F5435" s="1" t="s">
        <v>346</v>
      </c>
      <c r="G5435" s="1"/>
      <c r="H5435" s="1" t="s">
        <v>9</v>
      </c>
    </row>
    <row r="5436" spans="1:8" x14ac:dyDescent="0.3">
      <c r="A5436" s="1">
        <v>934</v>
      </c>
      <c r="B5436" s="1" t="s">
        <v>6140</v>
      </c>
      <c r="C5436" s="1" t="s">
        <v>6482</v>
      </c>
      <c r="D5436" s="1" t="s">
        <v>11039</v>
      </c>
      <c r="E5436" s="1" t="s">
        <v>11040</v>
      </c>
      <c r="F5436" s="1" t="s">
        <v>346</v>
      </c>
      <c r="G5436" s="1"/>
      <c r="H5436" s="1" t="s">
        <v>9</v>
      </c>
    </row>
    <row r="5437" spans="1:8" x14ac:dyDescent="0.3">
      <c r="A5437" s="1">
        <v>935</v>
      </c>
      <c r="B5437" s="1" t="s">
        <v>6140</v>
      </c>
      <c r="C5437" s="1" t="s">
        <v>565</v>
      </c>
      <c r="D5437" s="1" t="s">
        <v>11041</v>
      </c>
      <c r="E5437" s="1" t="s">
        <v>11042</v>
      </c>
      <c r="F5437" s="1" t="s">
        <v>346</v>
      </c>
      <c r="G5437" s="1"/>
      <c r="H5437" s="1" t="s">
        <v>9</v>
      </c>
    </row>
    <row r="5438" spans="1:8" x14ac:dyDescent="0.3">
      <c r="A5438" s="1">
        <v>936</v>
      </c>
      <c r="B5438" s="1" t="s">
        <v>6140</v>
      </c>
      <c r="C5438" s="1" t="s">
        <v>1561</v>
      </c>
      <c r="D5438" s="1" t="s">
        <v>11043</v>
      </c>
      <c r="E5438" s="1" t="s">
        <v>11044</v>
      </c>
      <c r="F5438" s="1" t="s">
        <v>346</v>
      </c>
      <c r="G5438" s="1"/>
      <c r="H5438" s="1" t="s">
        <v>9</v>
      </c>
    </row>
    <row r="5439" spans="1:8" x14ac:dyDescent="0.3">
      <c r="A5439" s="1">
        <v>937</v>
      </c>
      <c r="B5439" s="1" t="s">
        <v>6140</v>
      </c>
      <c r="C5439" s="1" t="s">
        <v>130</v>
      </c>
      <c r="D5439" s="1" t="s">
        <v>11045</v>
      </c>
      <c r="E5439" s="1" t="s">
        <v>11046</v>
      </c>
      <c r="F5439" s="1" t="s">
        <v>346</v>
      </c>
      <c r="G5439" s="1"/>
      <c r="H5439" s="1" t="s">
        <v>257</v>
      </c>
    </row>
    <row r="5440" spans="1:8" x14ac:dyDescent="0.3">
      <c r="A5440" s="1">
        <v>938</v>
      </c>
      <c r="B5440" s="1" t="s">
        <v>657</v>
      </c>
      <c r="C5440" s="1" t="s">
        <v>9094</v>
      </c>
      <c r="D5440" s="1" t="s">
        <v>11047</v>
      </c>
      <c r="E5440" s="1" t="s">
        <v>11048</v>
      </c>
      <c r="F5440" s="1" t="s">
        <v>346</v>
      </c>
      <c r="G5440" s="1"/>
      <c r="H5440" s="1" t="s">
        <v>9</v>
      </c>
    </row>
    <row r="5441" spans="1:8" x14ac:dyDescent="0.3">
      <c r="A5441" s="1">
        <v>939</v>
      </c>
      <c r="B5441" s="1" t="s">
        <v>5722</v>
      </c>
      <c r="C5441" s="1" t="s">
        <v>4249</v>
      </c>
      <c r="D5441" s="1" t="s">
        <v>11049</v>
      </c>
      <c r="E5441" s="1" t="s">
        <v>11050</v>
      </c>
      <c r="F5441" s="1" t="s">
        <v>346</v>
      </c>
      <c r="G5441" s="1"/>
      <c r="H5441" s="1" t="s">
        <v>9</v>
      </c>
    </row>
    <row r="5442" spans="1:8" x14ac:dyDescent="0.3">
      <c r="A5442" s="1">
        <v>940</v>
      </c>
      <c r="B5442" s="1" t="s">
        <v>6140</v>
      </c>
      <c r="C5442" s="1" t="s">
        <v>130</v>
      </c>
      <c r="D5442" s="1" t="s">
        <v>11051</v>
      </c>
      <c r="E5442" s="1" t="s">
        <v>11052</v>
      </c>
      <c r="F5442" s="1" t="s">
        <v>346</v>
      </c>
      <c r="G5442" s="1"/>
      <c r="H5442" s="1" t="s">
        <v>9</v>
      </c>
    </row>
    <row r="5443" spans="1:8" x14ac:dyDescent="0.3">
      <c r="A5443" s="1">
        <v>941</v>
      </c>
      <c r="B5443" s="1" t="s">
        <v>6140</v>
      </c>
      <c r="C5443" s="1" t="s">
        <v>11053</v>
      </c>
      <c r="D5443" s="1" t="s">
        <v>11054</v>
      </c>
      <c r="E5443" s="1" t="s">
        <v>11055</v>
      </c>
      <c r="F5443" s="1" t="s">
        <v>346</v>
      </c>
      <c r="G5443" s="1"/>
      <c r="H5443" s="1" t="s">
        <v>9</v>
      </c>
    </row>
    <row r="5444" spans="1:8" x14ac:dyDescent="0.3">
      <c r="A5444" s="1">
        <v>942</v>
      </c>
      <c r="B5444" s="1" t="s">
        <v>5556</v>
      </c>
      <c r="C5444" s="1" t="s">
        <v>11056</v>
      </c>
      <c r="D5444" s="1" t="s">
        <v>11057</v>
      </c>
      <c r="E5444" s="1" t="s">
        <v>11058</v>
      </c>
      <c r="F5444" s="1" t="s">
        <v>346</v>
      </c>
      <c r="G5444" s="1"/>
      <c r="H5444" s="1" t="s">
        <v>9</v>
      </c>
    </row>
    <row r="5445" spans="1:8" x14ac:dyDescent="0.3">
      <c r="A5445" s="1">
        <v>943</v>
      </c>
      <c r="B5445" s="1" t="s">
        <v>6140</v>
      </c>
      <c r="C5445" s="1" t="s">
        <v>130</v>
      </c>
      <c r="D5445" s="1" t="s">
        <v>11059</v>
      </c>
      <c r="E5445" s="1" t="s">
        <v>11060</v>
      </c>
      <c r="F5445" s="1" t="s">
        <v>346</v>
      </c>
      <c r="G5445" s="1"/>
      <c r="H5445" s="1" t="s">
        <v>9</v>
      </c>
    </row>
    <row r="5446" spans="1:8" x14ac:dyDescent="0.3">
      <c r="A5446" s="1">
        <v>944</v>
      </c>
      <c r="B5446" s="1" t="s">
        <v>6140</v>
      </c>
      <c r="C5446" s="1" t="s">
        <v>1561</v>
      </c>
      <c r="D5446" s="1" t="s">
        <v>11061</v>
      </c>
      <c r="E5446" s="1" t="s">
        <v>11062</v>
      </c>
      <c r="F5446" s="1" t="s">
        <v>346</v>
      </c>
      <c r="G5446" s="1"/>
      <c r="H5446" s="1" t="s">
        <v>257</v>
      </c>
    </row>
    <row r="5447" spans="1:8" x14ac:dyDescent="0.3">
      <c r="A5447" s="1">
        <v>945</v>
      </c>
      <c r="B5447" s="1" t="s">
        <v>6140</v>
      </c>
      <c r="C5447" s="1" t="s">
        <v>130</v>
      </c>
      <c r="D5447" s="1" t="s">
        <v>11063</v>
      </c>
      <c r="E5447" s="1" t="s">
        <v>11064</v>
      </c>
      <c r="F5447" s="1" t="s">
        <v>346</v>
      </c>
      <c r="G5447" s="1"/>
      <c r="H5447" s="1" t="s">
        <v>9</v>
      </c>
    </row>
    <row r="5448" spans="1:8" x14ac:dyDescent="0.3">
      <c r="A5448" s="1">
        <v>946</v>
      </c>
      <c r="B5448" s="1" t="s">
        <v>6140</v>
      </c>
      <c r="C5448" s="1" t="s">
        <v>5</v>
      </c>
      <c r="D5448" s="1" t="s">
        <v>11065</v>
      </c>
      <c r="E5448" s="1" t="s">
        <v>11066</v>
      </c>
      <c r="F5448" s="1" t="s">
        <v>346</v>
      </c>
      <c r="G5448" s="1"/>
      <c r="H5448" s="1" t="s">
        <v>9</v>
      </c>
    </row>
    <row r="5449" spans="1:8" x14ac:dyDescent="0.3">
      <c r="A5449" s="1">
        <v>947</v>
      </c>
      <c r="B5449" s="1" t="s">
        <v>657</v>
      </c>
      <c r="C5449" s="1" t="s">
        <v>30</v>
      </c>
      <c r="D5449" s="1" t="s">
        <v>11067</v>
      </c>
      <c r="E5449" s="1" t="s">
        <v>11068</v>
      </c>
      <c r="F5449" s="1" t="s">
        <v>346</v>
      </c>
      <c r="G5449" s="1"/>
      <c r="H5449" s="1" t="s">
        <v>9</v>
      </c>
    </row>
    <row r="5450" spans="1:8" x14ac:dyDescent="0.3">
      <c r="A5450" s="1">
        <v>948</v>
      </c>
      <c r="B5450" s="1" t="s">
        <v>6140</v>
      </c>
      <c r="C5450" s="1" t="s">
        <v>212</v>
      </c>
      <c r="D5450" s="1" t="s">
        <v>11069</v>
      </c>
      <c r="E5450" s="1" t="s">
        <v>11070</v>
      </c>
      <c r="F5450" s="1" t="s">
        <v>346</v>
      </c>
      <c r="G5450" s="1"/>
      <c r="H5450" s="1" t="s">
        <v>9</v>
      </c>
    </row>
    <row r="5451" spans="1:8" x14ac:dyDescent="0.3">
      <c r="A5451" s="1">
        <v>949</v>
      </c>
      <c r="B5451" s="1" t="s">
        <v>6140</v>
      </c>
      <c r="C5451" s="1" t="s">
        <v>6482</v>
      </c>
      <c r="D5451" s="1" t="s">
        <v>11071</v>
      </c>
      <c r="E5451" s="1" t="s">
        <v>11072</v>
      </c>
      <c r="F5451" s="1" t="s">
        <v>346</v>
      </c>
      <c r="G5451" s="1"/>
      <c r="H5451" s="1" t="s">
        <v>257</v>
      </c>
    </row>
    <row r="5452" spans="1:8" x14ac:dyDescent="0.3">
      <c r="A5452" s="1">
        <v>950</v>
      </c>
      <c r="B5452" s="1" t="s">
        <v>6140</v>
      </c>
      <c r="C5452" s="1" t="s">
        <v>130</v>
      </c>
      <c r="D5452" s="1" t="s">
        <v>11073</v>
      </c>
      <c r="E5452" s="1" t="s">
        <v>11074</v>
      </c>
      <c r="F5452" s="1" t="s">
        <v>346</v>
      </c>
      <c r="G5452" s="1"/>
      <c r="H5452" s="1" t="s">
        <v>9</v>
      </c>
    </row>
    <row r="5453" spans="1:8" x14ac:dyDescent="0.3">
      <c r="A5453" s="1">
        <v>951</v>
      </c>
      <c r="B5453" s="1" t="s">
        <v>5722</v>
      </c>
      <c r="C5453" s="1" t="s">
        <v>10955</v>
      </c>
      <c r="D5453" s="1" t="s">
        <v>11075</v>
      </c>
      <c r="E5453" s="1" t="s">
        <v>11076</v>
      </c>
      <c r="F5453" s="1" t="s">
        <v>346</v>
      </c>
      <c r="G5453" s="1"/>
      <c r="H5453" s="1" t="s">
        <v>9</v>
      </c>
    </row>
    <row r="5454" spans="1:8" x14ac:dyDescent="0.3">
      <c r="A5454" s="1">
        <v>952</v>
      </c>
      <c r="B5454" s="1" t="s">
        <v>6140</v>
      </c>
      <c r="C5454" s="1" t="s">
        <v>5</v>
      </c>
      <c r="D5454" s="1" t="s">
        <v>11077</v>
      </c>
      <c r="E5454" s="1" t="s">
        <v>11078</v>
      </c>
      <c r="F5454" s="1" t="s">
        <v>346</v>
      </c>
      <c r="G5454" s="1"/>
      <c r="H5454" s="1" t="s">
        <v>9</v>
      </c>
    </row>
    <row r="5455" spans="1:8" x14ac:dyDescent="0.3">
      <c r="A5455" s="1">
        <v>953</v>
      </c>
      <c r="B5455" s="1" t="s">
        <v>657</v>
      </c>
      <c r="C5455" s="1" t="s">
        <v>9094</v>
      </c>
      <c r="D5455" s="1" t="s">
        <v>11079</v>
      </c>
      <c r="E5455" s="1" t="s">
        <v>11080</v>
      </c>
      <c r="F5455" s="1" t="s">
        <v>346</v>
      </c>
      <c r="G5455" s="1"/>
      <c r="H5455" s="1" t="s">
        <v>9</v>
      </c>
    </row>
    <row r="5456" spans="1:8" x14ac:dyDescent="0.3">
      <c r="A5456" s="1">
        <v>954</v>
      </c>
      <c r="B5456" s="1" t="s">
        <v>6140</v>
      </c>
      <c r="C5456" s="1" t="s">
        <v>6798</v>
      </c>
      <c r="D5456" s="1" t="s">
        <v>11081</v>
      </c>
      <c r="E5456" s="1" t="s">
        <v>11082</v>
      </c>
      <c r="F5456" s="1" t="s">
        <v>346</v>
      </c>
      <c r="G5456" s="1"/>
      <c r="H5456" s="1" t="s">
        <v>257</v>
      </c>
    </row>
    <row r="5457" spans="1:8" x14ac:dyDescent="0.3">
      <c r="A5457" s="1">
        <v>955</v>
      </c>
      <c r="B5457" s="1" t="s">
        <v>6140</v>
      </c>
      <c r="C5457" s="1" t="s">
        <v>5</v>
      </c>
      <c r="D5457" s="1" t="s">
        <v>11083</v>
      </c>
      <c r="E5457" s="1" t="s">
        <v>11084</v>
      </c>
      <c r="F5457" s="1" t="s">
        <v>346</v>
      </c>
      <c r="G5457" s="1"/>
      <c r="H5457" s="1" t="s">
        <v>257</v>
      </c>
    </row>
    <row r="5458" spans="1:8" x14ac:dyDescent="0.3">
      <c r="A5458" s="1">
        <v>956</v>
      </c>
      <c r="B5458" s="1" t="s">
        <v>6140</v>
      </c>
      <c r="C5458" s="1" t="s">
        <v>130</v>
      </c>
      <c r="D5458" s="1" t="s">
        <v>11085</v>
      </c>
      <c r="E5458" s="1" t="s">
        <v>11086</v>
      </c>
      <c r="F5458" s="1" t="s">
        <v>346</v>
      </c>
      <c r="G5458" s="1"/>
      <c r="H5458" s="1" t="s">
        <v>9</v>
      </c>
    </row>
    <row r="5459" spans="1:8" x14ac:dyDescent="0.3">
      <c r="A5459" s="1">
        <v>957</v>
      </c>
      <c r="B5459" s="1" t="s">
        <v>5603</v>
      </c>
      <c r="C5459" s="1" t="s">
        <v>27</v>
      </c>
      <c r="D5459" s="1" t="s">
        <v>11087</v>
      </c>
      <c r="E5459" s="1" t="s">
        <v>11088</v>
      </c>
      <c r="F5459" s="1" t="s">
        <v>346</v>
      </c>
      <c r="G5459" s="1"/>
      <c r="H5459" s="1" t="s">
        <v>9</v>
      </c>
    </row>
    <row r="5460" spans="1:8" x14ac:dyDescent="0.3">
      <c r="A5460" s="1">
        <v>958</v>
      </c>
      <c r="B5460" s="1" t="s">
        <v>6140</v>
      </c>
      <c r="C5460" s="1" t="s">
        <v>5</v>
      </c>
      <c r="D5460" s="1" t="s">
        <v>11089</v>
      </c>
      <c r="E5460" s="1" t="s">
        <v>11090</v>
      </c>
      <c r="F5460" s="1" t="s">
        <v>346</v>
      </c>
      <c r="G5460" s="1"/>
      <c r="H5460" s="1" t="s">
        <v>9</v>
      </c>
    </row>
    <row r="5461" spans="1:8" x14ac:dyDescent="0.3">
      <c r="A5461" s="1">
        <v>959</v>
      </c>
      <c r="B5461" s="1" t="s">
        <v>5722</v>
      </c>
      <c r="C5461" s="1" t="s">
        <v>8845</v>
      </c>
      <c r="D5461" s="1" t="s">
        <v>11091</v>
      </c>
      <c r="E5461" s="1" t="s">
        <v>11092</v>
      </c>
      <c r="F5461" s="1" t="s">
        <v>346</v>
      </c>
      <c r="G5461" s="1"/>
      <c r="H5461" s="1" t="s">
        <v>9</v>
      </c>
    </row>
    <row r="5462" spans="1:8" x14ac:dyDescent="0.3">
      <c r="A5462" s="1">
        <v>960</v>
      </c>
      <c r="B5462" s="1" t="s">
        <v>6140</v>
      </c>
      <c r="C5462" s="1" t="s">
        <v>1630</v>
      </c>
      <c r="D5462" s="1" t="s">
        <v>11093</v>
      </c>
      <c r="E5462" s="1" t="s">
        <v>11094</v>
      </c>
      <c r="F5462" s="1" t="s">
        <v>346</v>
      </c>
      <c r="G5462" s="1"/>
      <c r="H5462" s="1" t="s">
        <v>9</v>
      </c>
    </row>
    <row r="5463" spans="1:8" x14ac:dyDescent="0.3">
      <c r="A5463" s="1">
        <v>961</v>
      </c>
      <c r="B5463" s="1" t="s">
        <v>6140</v>
      </c>
      <c r="C5463" s="1" t="s">
        <v>6482</v>
      </c>
      <c r="D5463" s="1" t="s">
        <v>11095</v>
      </c>
      <c r="E5463" s="1" t="s">
        <v>11096</v>
      </c>
      <c r="F5463" s="1" t="s">
        <v>346</v>
      </c>
      <c r="G5463" s="1"/>
      <c r="H5463" s="1" t="s">
        <v>9</v>
      </c>
    </row>
    <row r="5464" spans="1:8" x14ac:dyDescent="0.3">
      <c r="A5464" s="1">
        <v>962</v>
      </c>
      <c r="B5464" s="1" t="s">
        <v>5556</v>
      </c>
      <c r="C5464" s="1" t="s">
        <v>4092</v>
      </c>
      <c r="D5464" s="1" t="s">
        <v>11097</v>
      </c>
      <c r="E5464" s="1" t="s">
        <v>11098</v>
      </c>
      <c r="F5464" s="1" t="s">
        <v>346</v>
      </c>
      <c r="G5464" s="1"/>
      <c r="H5464" s="1" t="s">
        <v>9</v>
      </c>
    </row>
    <row r="5465" spans="1:8" x14ac:dyDescent="0.3">
      <c r="A5465" s="1">
        <v>963</v>
      </c>
      <c r="B5465" s="1" t="s">
        <v>6140</v>
      </c>
      <c r="C5465" s="1" t="s">
        <v>3373</v>
      </c>
      <c r="D5465" s="1" t="s">
        <v>11099</v>
      </c>
      <c r="E5465" s="1" t="s">
        <v>11100</v>
      </c>
      <c r="F5465" s="1" t="s">
        <v>346</v>
      </c>
      <c r="G5465" s="1"/>
      <c r="H5465" s="1" t="s">
        <v>9</v>
      </c>
    </row>
    <row r="5466" spans="1:8" x14ac:dyDescent="0.3">
      <c r="A5466" s="1">
        <v>964</v>
      </c>
      <c r="B5466" s="1" t="s">
        <v>6140</v>
      </c>
      <c r="C5466" s="1" t="s">
        <v>4200</v>
      </c>
      <c r="D5466" s="1" t="s">
        <v>11101</v>
      </c>
      <c r="E5466" s="1" t="s">
        <v>11102</v>
      </c>
      <c r="F5466" s="1" t="s">
        <v>346</v>
      </c>
      <c r="G5466" s="1"/>
      <c r="H5466" s="1" t="s">
        <v>9</v>
      </c>
    </row>
    <row r="5467" spans="1:8" x14ac:dyDescent="0.3">
      <c r="A5467" s="1">
        <v>965</v>
      </c>
      <c r="B5467" s="1" t="s">
        <v>6140</v>
      </c>
      <c r="C5467" s="1" t="s">
        <v>5</v>
      </c>
      <c r="D5467" s="1" t="s">
        <v>11103</v>
      </c>
      <c r="E5467" s="1" t="s">
        <v>11104</v>
      </c>
      <c r="F5467" s="1" t="s">
        <v>346</v>
      </c>
      <c r="G5467" s="1"/>
      <c r="H5467" s="1" t="s">
        <v>9</v>
      </c>
    </row>
    <row r="5468" spans="1:8" x14ac:dyDescent="0.3">
      <c r="A5468" s="1">
        <v>966</v>
      </c>
      <c r="B5468" s="1" t="s">
        <v>6140</v>
      </c>
      <c r="C5468" s="1" t="s">
        <v>1561</v>
      </c>
      <c r="D5468" s="1" t="s">
        <v>11105</v>
      </c>
      <c r="E5468" s="1" t="s">
        <v>11106</v>
      </c>
      <c r="F5468" s="1" t="s">
        <v>346</v>
      </c>
      <c r="G5468" s="1"/>
      <c r="H5468" s="1" t="s">
        <v>9</v>
      </c>
    </row>
    <row r="5469" spans="1:8" x14ac:dyDescent="0.3">
      <c r="A5469" s="1">
        <v>967</v>
      </c>
      <c r="B5469" s="1" t="s">
        <v>6140</v>
      </c>
      <c r="C5469" s="1" t="s">
        <v>3373</v>
      </c>
      <c r="D5469" s="1" t="s">
        <v>11107</v>
      </c>
      <c r="E5469" s="1" t="s">
        <v>11108</v>
      </c>
      <c r="F5469" s="1" t="s">
        <v>346</v>
      </c>
      <c r="G5469" s="1"/>
      <c r="H5469" s="1" t="s">
        <v>9</v>
      </c>
    </row>
    <row r="5470" spans="1:8" x14ac:dyDescent="0.3">
      <c r="A5470" s="1">
        <v>968</v>
      </c>
      <c r="B5470" s="1" t="s">
        <v>6140</v>
      </c>
      <c r="C5470" s="1" t="s">
        <v>565</v>
      </c>
      <c r="D5470" s="1" t="s">
        <v>11109</v>
      </c>
      <c r="E5470" s="1" t="s">
        <v>11110</v>
      </c>
      <c r="F5470" s="1" t="s">
        <v>346</v>
      </c>
      <c r="G5470" s="1"/>
      <c r="H5470" s="1" t="s">
        <v>9</v>
      </c>
    </row>
    <row r="5471" spans="1:8" x14ac:dyDescent="0.3">
      <c r="A5471" s="1">
        <v>969</v>
      </c>
      <c r="B5471" s="1" t="s">
        <v>6140</v>
      </c>
      <c r="C5471" s="1" t="s">
        <v>1561</v>
      </c>
      <c r="D5471" s="1" t="s">
        <v>11111</v>
      </c>
      <c r="E5471" s="1" t="s">
        <v>11112</v>
      </c>
      <c r="F5471" s="1" t="s">
        <v>346</v>
      </c>
      <c r="G5471" s="1"/>
      <c r="H5471" s="1" t="s">
        <v>9</v>
      </c>
    </row>
    <row r="5472" spans="1:8" x14ac:dyDescent="0.3">
      <c r="A5472" s="1">
        <v>970</v>
      </c>
      <c r="B5472" s="1" t="s">
        <v>6140</v>
      </c>
      <c r="C5472" s="1" t="s">
        <v>130</v>
      </c>
      <c r="D5472" s="1" t="s">
        <v>11113</v>
      </c>
      <c r="E5472" s="1" t="s">
        <v>11114</v>
      </c>
      <c r="F5472" s="1" t="s">
        <v>346</v>
      </c>
      <c r="G5472" s="1"/>
      <c r="H5472" s="1" t="s">
        <v>9</v>
      </c>
    </row>
    <row r="5473" spans="1:8" x14ac:dyDescent="0.3">
      <c r="A5473" s="1">
        <v>971</v>
      </c>
      <c r="B5473" s="1" t="s">
        <v>6140</v>
      </c>
      <c r="C5473" s="1" t="s">
        <v>4200</v>
      </c>
      <c r="D5473" s="1" t="s">
        <v>11115</v>
      </c>
      <c r="E5473" s="1" t="s">
        <v>11116</v>
      </c>
      <c r="F5473" s="1" t="s">
        <v>346</v>
      </c>
      <c r="G5473" s="1"/>
      <c r="H5473" s="1" t="s">
        <v>257</v>
      </c>
    </row>
    <row r="5474" spans="1:8" x14ac:dyDescent="0.3">
      <c r="A5474" s="1">
        <v>972</v>
      </c>
      <c r="B5474" s="1" t="s">
        <v>5556</v>
      </c>
      <c r="C5474" s="1" t="s">
        <v>4149</v>
      </c>
      <c r="D5474" s="1" t="s">
        <v>11117</v>
      </c>
      <c r="E5474" s="1" t="s">
        <v>11118</v>
      </c>
      <c r="F5474" s="1" t="s">
        <v>346</v>
      </c>
      <c r="G5474" s="1"/>
      <c r="H5474" s="1" t="s">
        <v>257</v>
      </c>
    </row>
    <row r="5475" spans="1:8" x14ac:dyDescent="0.3">
      <c r="A5475" s="1">
        <v>973</v>
      </c>
      <c r="B5475" s="1" t="s">
        <v>6140</v>
      </c>
      <c r="C5475" s="1" t="s">
        <v>3373</v>
      </c>
      <c r="D5475" s="1" t="s">
        <v>11119</v>
      </c>
      <c r="E5475" s="1" t="s">
        <v>11120</v>
      </c>
      <c r="F5475" s="1" t="s">
        <v>346</v>
      </c>
      <c r="G5475" s="1"/>
      <c r="H5475" s="1" t="s">
        <v>9</v>
      </c>
    </row>
    <row r="5476" spans="1:8" x14ac:dyDescent="0.3">
      <c r="A5476" s="1">
        <v>974</v>
      </c>
      <c r="B5476" s="1" t="s">
        <v>6140</v>
      </c>
      <c r="C5476" s="1" t="s">
        <v>130</v>
      </c>
      <c r="D5476" s="1" t="s">
        <v>11121</v>
      </c>
      <c r="E5476" s="1" t="s">
        <v>11122</v>
      </c>
      <c r="F5476" s="1" t="s">
        <v>346</v>
      </c>
      <c r="G5476" s="1"/>
      <c r="H5476" s="1" t="s">
        <v>9</v>
      </c>
    </row>
    <row r="5477" spans="1:8" x14ac:dyDescent="0.3">
      <c r="A5477" s="1">
        <v>975</v>
      </c>
      <c r="B5477" s="1" t="s">
        <v>5603</v>
      </c>
      <c r="C5477" s="1" t="s">
        <v>11</v>
      </c>
      <c r="D5477" s="1" t="s">
        <v>11123</v>
      </c>
      <c r="E5477" s="1" t="s">
        <v>11124</v>
      </c>
      <c r="F5477" s="1" t="s">
        <v>346</v>
      </c>
      <c r="G5477" s="1"/>
      <c r="H5477" s="1" t="s">
        <v>9</v>
      </c>
    </row>
    <row r="5478" spans="1:8" x14ac:dyDescent="0.3">
      <c r="A5478" s="1">
        <v>976</v>
      </c>
      <c r="B5478" s="1" t="s">
        <v>6140</v>
      </c>
      <c r="C5478" s="1" t="s">
        <v>3373</v>
      </c>
      <c r="D5478" s="1" t="s">
        <v>11125</v>
      </c>
      <c r="E5478" s="1" t="s">
        <v>11126</v>
      </c>
      <c r="F5478" s="1" t="s">
        <v>346</v>
      </c>
      <c r="G5478" s="1"/>
      <c r="H5478" s="1" t="s">
        <v>9</v>
      </c>
    </row>
    <row r="5479" spans="1:8" x14ac:dyDescent="0.3">
      <c r="A5479" s="1">
        <v>977</v>
      </c>
      <c r="B5479" s="1" t="s">
        <v>6140</v>
      </c>
      <c r="C5479" s="1" t="s">
        <v>1561</v>
      </c>
      <c r="D5479" s="1" t="s">
        <v>11127</v>
      </c>
      <c r="E5479" s="1" t="s">
        <v>11128</v>
      </c>
      <c r="F5479" s="1" t="s">
        <v>346</v>
      </c>
      <c r="G5479" s="1"/>
      <c r="H5479" s="1" t="s">
        <v>9</v>
      </c>
    </row>
    <row r="5480" spans="1:8" x14ac:dyDescent="0.3">
      <c r="A5480" s="1">
        <v>978</v>
      </c>
      <c r="B5480" s="1" t="s">
        <v>6958</v>
      </c>
      <c r="C5480" s="1" t="s">
        <v>6959</v>
      </c>
      <c r="D5480" s="1" t="s">
        <v>11129</v>
      </c>
      <c r="E5480" s="1" t="s">
        <v>11130</v>
      </c>
      <c r="F5480" s="1" t="s">
        <v>346</v>
      </c>
      <c r="G5480" s="1"/>
      <c r="H5480" s="1" t="s">
        <v>9</v>
      </c>
    </row>
    <row r="5481" spans="1:8" x14ac:dyDescent="0.3">
      <c r="A5481" s="1">
        <v>979</v>
      </c>
      <c r="B5481" s="1" t="s">
        <v>6140</v>
      </c>
      <c r="C5481" s="1" t="s">
        <v>3373</v>
      </c>
      <c r="D5481" s="1" t="s">
        <v>11131</v>
      </c>
      <c r="E5481" s="1" t="s">
        <v>11132</v>
      </c>
      <c r="F5481" s="1" t="s">
        <v>346</v>
      </c>
      <c r="G5481" s="1"/>
      <c r="H5481" s="1" t="s">
        <v>9</v>
      </c>
    </row>
    <row r="5482" spans="1:8" x14ac:dyDescent="0.3">
      <c r="A5482" s="1">
        <v>980</v>
      </c>
      <c r="B5482" s="1" t="s">
        <v>6140</v>
      </c>
      <c r="C5482" s="1" t="s">
        <v>1630</v>
      </c>
      <c r="D5482" s="1" t="s">
        <v>11133</v>
      </c>
      <c r="E5482" s="1" t="s">
        <v>11134</v>
      </c>
      <c r="F5482" s="1" t="s">
        <v>346</v>
      </c>
      <c r="G5482" s="1"/>
      <c r="H5482" s="1" t="s">
        <v>9</v>
      </c>
    </row>
    <row r="5483" spans="1:8" x14ac:dyDescent="0.3">
      <c r="A5483" s="1">
        <v>981</v>
      </c>
      <c r="B5483" s="1" t="s">
        <v>5722</v>
      </c>
      <c r="C5483" s="1" t="s">
        <v>4249</v>
      </c>
      <c r="D5483" s="1" t="s">
        <v>11135</v>
      </c>
      <c r="E5483" s="1" t="s">
        <v>11136</v>
      </c>
      <c r="F5483" s="1" t="s">
        <v>346</v>
      </c>
      <c r="G5483" s="1"/>
      <c r="H5483" s="1" t="s">
        <v>9</v>
      </c>
    </row>
    <row r="5484" spans="1:8" x14ac:dyDescent="0.3">
      <c r="A5484" s="1">
        <v>982</v>
      </c>
      <c r="B5484" s="1" t="s">
        <v>6140</v>
      </c>
      <c r="C5484" s="1" t="s">
        <v>6899</v>
      </c>
      <c r="D5484" s="1" t="s">
        <v>11137</v>
      </c>
      <c r="E5484" s="1" t="s">
        <v>11138</v>
      </c>
      <c r="F5484" s="1" t="s">
        <v>346</v>
      </c>
      <c r="G5484" s="1"/>
      <c r="H5484" s="1" t="s">
        <v>9</v>
      </c>
    </row>
    <row r="5485" spans="1:8" x14ac:dyDescent="0.3">
      <c r="A5485" s="1">
        <v>983</v>
      </c>
      <c r="B5485" s="1" t="s">
        <v>6140</v>
      </c>
      <c r="C5485" s="1" t="s">
        <v>565</v>
      </c>
      <c r="D5485" s="1" t="s">
        <v>11139</v>
      </c>
      <c r="E5485" s="1" t="s">
        <v>11140</v>
      </c>
      <c r="F5485" s="1" t="s">
        <v>346</v>
      </c>
      <c r="G5485" s="1"/>
      <c r="H5485" s="1" t="s">
        <v>9</v>
      </c>
    </row>
    <row r="5486" spans="1:8" x14ac:dyDescent="0.3">
      <c r="A5486" s="1">
        <v>984</v>
      </c>
      <c r="B5486" s="1" t="s">
        <v>6140</v>
      </c>
      <c r="C5486" s="1" t="s">
        <v>5</v>
      </c>
      <c r="D5486" s="1" t="s">
        <v>11141</v>
      </c>
      <c r="E5486" s="1" t="s">
        <v>11142</v>
      </c>
      <c r="F5486" s="1" t="s">
        <v>346</v>
      </c>
      <c r="G5486" s="1"/>
      <c r="H5486" s="1" t="s">
        <v>9</v>
      </c>
    </row>
    <row r="5487" spans="1:8" x14ac:dyDescent="0.3">
      <c r="A5487" s="1">
        <v>985</v>
      </c>
      <c r="B5487" s="1" t="s">
        <v>10046</v>
      </c>
      <c r="C5487" s="1" t="s">
        <v>10047</v>
      </c>
      <c r="D5487" s="1" t="s">
        <v>11143</v>
      </c>
      <c r="E5487" s="1" t="s">
        <v>11144</v>
      </c>
      <c r="F5487" s="1" t="s">
        <v>346</v>
      </c>
      <c r="G5487" s="1"/>
      <c r="H5487" s="1" t="s">
        <v>9</v>
      </c>
    </row>
    <row r="5488" spans="1:8" x14ac:dyDescent="0.3">
      <c r="A5488" s="1">
        <v>986</v>
      </c>
      <c r="B5488" s="1" t="s">
        <v>6140</v>
      </c>
      <c r="C5488" s="1" t="s">
        <v>212</v>
      </c>
      <c r="D5488" s="1" t="s">
        <v>11145</v>
      </c>
      <c r="E5488" s="1" t="s">
        <v>11146</v>
      </c>
      <c r="F5488" s="1" t="s">
        <v>346</v>
      </c>
      <c r="G5488" s="1"/>
      <c r="H5488" s="1" t="s">
        <v>9</v>
      </c>
    </row>
    <row r="5489" spans="1:8" x14ac:dyDescent="0.3">
      <c r="A5489" s="1">
        <v>987</v>
      </c>
      <c r="B5489" s="1" t="s">
        <v>6140</v>
      </c>
      <c r="C5489" s="1" t="s">
        <v>5</v>
      </c>
      <c r="D5489" s="1" t="s">
        <v>11147</v>
      </c>
      <c r="E5489" s="1" t="s">
        <v>11148</v>
      </c>
      <c r="F5489" s="1" t="s">
        <v>346</v>
      </c>
      <c r="G5489" s="1"/>
      <c r="H5489" s="1" t="s">
        <v>9</v>
      </c>
    </row>
    <row r="5490" spans="1:8" x14ac:dyDescent="0.3">
      <c r="A5490" s="1">
        <v>988</v>
      </c>
      <c r="B5490" s="1" t="s">
        <v>6140</v>
      </c>
      <c r="C5490" s="1" t="s">
        <v>3926</v>
      </c>
      <c r="D5490" s="1" t="s">
        <v>11149</v>
      </c>
      <c r="E5490" s="1" t="s">
        <v>11150</v>
      </c>
      <c r="F5490" s="1" t="s">
        <v>346</v>
      </c>
      <c r="G5490" s="1"/>
      <c r="H5490" s="1" t="s">
        <v>9</v>
      </c>
    </row>
    <row r="5491" spans="1:8" x14ac:dyDescent="0.3">
      <c r="A5491" s="1">
        <v>989</v>
      </c>
      <c r="B5491" s="1" t="s">
        <v>6140</v>
      </c>
      <c r="C5491" s="1" t="s">
        <v>212</v>
      </c>
      <c r="D5491" s="1" t="s">
        <v>11151</v>
      </c>
      <c r="E5491" s="1" t="s">
        <v>11152</v>
      </c>
      <c r="F5491" s="1" t="s">
        <v>346</v>
      </c>
      <c r="G5491" s="1"/>
      <c r="H5491" s="1" t="s">
        <v>9</v>
      </c>
    </row>
    <row r="5492" spans="1:8" x14ac:dyDescent="0.3">
      <c r="A5492" s="1">
        <v>990</v>
      </c>
      <c r="B5492" s="1" t="s">
        <v>6140</v>
      </c>
      <c r="C5492" s="1" t="s">
        <v>6795</v>
      </c>
      <c r="D5492" s="1" t="s">
        <v>11153</v>
      </c>
      <c r="E5492" s="1" t="s">
        <v>11154</v>
      </c>
      <c r="F5492" s="1" t="s">
        <v>346</v>
      </c>
      <c r="G5492" s="1"/>
      <c r="H5492" s="1" t="s">
        <v>9</v>
      </c>
    </row>
    <row r="5493" spans="1:8" x14ac:dyDescent="0.3">
      <c r="A5493" s="1">
        <v>991</v>
      </c>
      <c r="B5493" s="1" t="s">
        <v>5722</v>
      </c>
      <c r="C5493" s="1" t="s">
        <v>10902</v>
      </c>
      <c r="D5493" s="1" t="s">
        <v>11155</v>
      </c>
      <c r="E5493" s="1" t="s">
        <v>11156</v>
      </c>
      <c r="F5493" s="1" t="s">
        <v>346</v>
      </c>
      <c r="G5493" s="1"/>
      <c r="H5493" s="1" t="s">
        <v>9</v>
      </c>
    </row>
    <row r="5494" spans="1:8" x14ac:dyDescent="0.3">
      <c r="A5494" s="1">
        <v>992</v>
      </c>
      <c r="B5494" s="1" t="s">
        <v>6140</v>
      </c>
      <c r="C5494" s="1" t="s">
        <v>5</v>
      </c>
      <c r="D5494" s="1" t="s">
        <v>11157</v>
      </c>
      <c r="E5494" s="1" t="s">
        <v>11158</v>
      </c>
      <c r="F5494" s="1" t="s">
        <v>346</v>
      </c>
      <c r="G5494" s="1"/>
      <c r="H5494" s="1" t="s">
        <v>9</v>
      </c>
    </row>
    <row r="5495" spans="1:8" x14ac:dyDescent="0.3">
      <c r="A5495" s="1">
        <v>993</v>
      </c>
      <c r="B5495" s="1" t="s">
        <v>5722</v>
      </c>
      <c r="C5495" s="1" t="s">
        <v>5557</v>
      </c>
      <c r="D5495" s="1" t="s">
        <v>11159</v>
      </c>
      <c r="E5495" s="1" t="s">
        <v>11160</v>
      </c>
      <c r="F5495" s="1" t="s">
        <v>346</v>
      </c>
      <c r="G5495" s="1"/>
      <c r="H5495" s="1" t="s">
        <v>9</v>
      </c>
    </row>
    <row r="5496" spans="1:8" x14ac:dyDescent="0.3">
      <c r="A5496" s="1">
        <v>994</v>
      </c>
      <c r="B5496" s="1" t="s">
        <v>5603</v>
      </c>
      <c r="C5496" s="1" t="s">
        <v>4249</v>
      </c>
      <c r="D5496" s="1" t="s">
        <v>11161</v>
      </c>
      <c r="E5496" s="1" t="s">
        <v>11162</v>
      </c>
      <c r="F5496" s="1" t="s">
        <v>346</v>
      </c>
      <c r="G5496" s="1"/>
      <c r="H5496" s="1" t="s">
        <v>9</v>
      </c>
    </row>
    <row r="5497" spans="1:8" x14ac:dyDescent="0.3">
      <c r="A5497" s="1">
        <v>995</v>
      </c>
      <c r="B5497" s="1" t="s">
        <v>6140</v>
      </c>
      <c r="C5497" s="1" t="s">
        <v>3373</v>
      </c>
      <c r="D5497" s="1" t="s">
        <v>11163</v>
      </c>
      <c r="E5497" s="1" t="s">
        <v>11164</v>
      </c>
      <c r="F5497" s="1" t="s">
        <v>346</v>
      </c>
      <c r="G5497" s="1"/>
      <c r="H5497" s="1" t="s">
        <v>9</v>
      </c>
    </row>
    <row r="5498" spans="1:8" x14ac:dyDescent="0.3">
      <c r="A5498" s="1">
        <v>996</v>
      </c>
      <c r="B5498" s="1" t="s">
        <v>5722</v>
      </c>
      <c r="C5498" s="1" t="s">
        <v>3478</v>
      </c>
      <c r="D5498" s="1" t="s">
        <v>11165</v>
      </c>
      <c r="E5498" s="1" t="s">
        <v>11166</v>
      </c>
      <c r="F5498" s="1" t="s">
        <v>346</v>
      </c>
      <c r="G5498" s="1"/>
      <c r="H5498" s="1" t="s">
        <v>9</v>
      </c>
    </row>
    <row r="5499" spans="1:8" x14ac:dyDescent="0.3">
      <c r="A5499" s="1">
        <v>997</v>
      </c>
      <c r="B5499" s="1" t="s">
        <v>6140</v>
      </c>
      <c r="C5499" s="1" t="s">
        <v>6899</v>
      </c>
      <c r="D5499" s="1" t="s">
        <v>11167</v>
      </c>
      <c r="E5499" s="1" t="s">
        <v>11168</v>
      </c>
      <c r="F5499" s="1" t="s">
        <v>346</v>
      </c>
      <c r="G5499" s="1"/>
      <c r="H5499" s="1" t="s">
        <v>257</v>
      </c>
    </row>
    <row r="5500" spans="1:8" x14ac:dyDescent="0.3">
      <c r="A5500" s="1">
        <v>998</v>
      </c>
      <c r="B5500" s="1" t="s">
        <v>6140</v>
      </c>
      <c r="C5500" s="1" t="s">
        <v>5</v>
      </c>
      <c r="D5500" s="1" t="s">
        <v>11169</v>
      </c>
      <c r="E5500" s="1" t="s">
        <v>11170</v>
      </c>
      <c r="F5500" s="1" t="s">
        <v>346</v>
      </c>
      <c r="G5500" s="1"/>
      <c r="H5500" s="1" t="s">
        <v>257</v>
      </c>
    </row>
    <row r="5501" spans="1:8" x14ac:dyDescent="0.3">
      <c r="A5501" s="1">
        <v>999</v>
      </c>
      <c r="B5501" s="1" t="s">
        <v>14</v>
      </c>
      <c r="C5501" s="1" t="s">
        <v>11171</v>
      </c>
      <c r="D5501" s="1" t="s">
        <v>11172</v>
      </c>
      <c r="E5501" s="1" t="s">
        <v>11173</v>
      </c>
      <c r="F5501" s="1" t="s">
        <v>346</v>
      </c>
      <c r="G5501" s="1"/>
      <c r="H5501" s="1" t="s">
        <v>9</v>
      </c>
    </row>
    <row r="5502" spans="1:8" x14ac:dyDescent="0.3">
      <c r="A5502" s="1">
        <v>1000</v>
      </c>
      <c r="B5502" s="1" t="s">
        <v>6140</v>
      </c>
      <c r="C5502" s="1" t="s">
        <v>130</v>
      </c>
      <c r="D5502" s="1" t="s">
        <v>11174</v>
      </c>
      <c r="E5502" s="1" t="s">
        <v>11175</v>
      </c>
      <c r="F5502" s="1" t="s">
        <v>346</v>
      </c>
      <c r="G5502" s="1"/>
      <c r="H5502" s="1" t="s">
        <v>9</v>
      </c>
    </row>
    <row r="5503" spans="1:8" x14ac:dyDescent="0.3">
      <c r="A5503" s="1">
        <v>1001</v>
      </c>
      <c r="B5503" s="1" t="s">
        <v>6140</v>
      </c>
      <c r="C5503" s="1" t="s">
        <v>130</v>
      </c>
      <c r="D5503" s="1" t="s">
        <v>11176</v>
      </c>
      <c r="E5503" s="1" t="s">
        <v>11177</v>
      </c>
      <c r="F5503" s="1" t="s">
        <v>346</v>
      </c>
      <c r="G5503" s="1"/>
      <c r="H5503" s="1" t="s">
        <v>9</v>
      </c>
    </row>
    <row r="5504" spans="1:8" x14ac:dyDescent="0.3">
      <c r="A5504" s="1">
        <v>1002</v>
      </c>
      <c r="B5504" s="1" t="s">
        <v>6140</v>
      </c>
      <c r="C5504" s="1" t="s">
        <v>3926</v>
      </c>
      <c r="D5504" s="1" t="s">
        <v>11178</v>
      </c>
      <c r="E5504" s="1" t="s">
        <v>11179</v>
      </c>
      <c r="F5504" s="1" t="s">
        <v>346</v>
      </c>
      <c r="G5504" s="1"/>
      <c r="H5504" s="1" t="s">
        <v>9</v>
      </c>
    </row>
    <row r="5505" spans="1:8" x14ac:dyDescent="0.3">
      <c r="A5505" s="1">
        <v>1003</v>
      </c>
      <c r="B5505" s="1" t="s">
        <v>6140</v>
      </c>
      <c r="C5505" s="1" t="s">
        <v>212</v>
      </c>
      <c r="D5505" s="1" t="s">
        <v>11180</v>
      </c>
      <c r="E5505" s="1" t="s">
        <v>11181</v>
      </c>
      <c r="F5505" s="1" t="s">
        <v>346</v>
      </c>
      <c r="G5505" s="1"/>
      <c r="H5505" s="1" t="s">
        <v>9</v>
      </c>
    </row>
    <row r="5506" spans="1:8" x14ac:dyDescent="0.3">
      <c r="A5506" s="1">
        <v>1004</v>
      </c>
      <c r="B5506" s="1" t="s">
        <v>6140</v>
      </c>
      <c r="C5506" s="1" t="s">
        <v>3373</v>
      </c>
      <c r="D5506" s="1" t="s">
        <v>11182</v>
      </c>
      <c r="E5506" s="1" t="s">
        <v>11183</v>
      </c>
      <c r="F5506" s="1" t="s">
        <v>346</v>
      </c>
      <c r="G5506" s="1"/>
      <c r="H5506" s="1" t="s">
        <v>9</v>
      </c>
    </row>
    <row r="5507" spans="1:8" x14ac:dyDescent="0.3">
      <c r="A5507" s="1">
        <v>1005</v>
      </c>
      <c r="B5507" s="1" t="s">
        <v>5722</v>
      </c>
      <c r="C5507" s="1" t="s">
        <v>5557</v>
      </c>
      <c r="D5507" s="1" t="s">
        <v>11184</v>
      </c>
      <c r="E5507" s="1" t="s">
        <v>11185</v>
      </c>
      <c r="F5507" s="1" t="s">
        <v>346</v>
      </c>
      <c r="G5507" s="1"/>
      <c r="H5507" s="1" t="s">
        <v>9</v>
      </c>
    </row>
    <row r="5508" spans="1:8" x14ac:dyDescent="0.3">
      <c r="A5508" s="1">
        <v>1006</v>
      </c>
      <c r="B5508" s="1" t="s">
        <v>5722</v>
      </c>
      <c r="C5508" s="1" t="s">
        <v>8845</v>
      </c>
      <c r="D5508" s="1" t="s">
        <v>11186</v>
      </c>
      <c r="E5508" s="1" t="s">
        <v>11187</v>
      </c>
      <c r="F5508" s="1" t="s">
        <v>346</v>
      </c>
      <c r="G5508" s="1"/>
      <c r="H5508" s="1" t="s">
        <v>9</v>
      </c>
    </row>
    <row r="5509" spans="1:8" x14ac:dyDescent="0.3">
      <c r="A5509" s="1">
        <v>1007</v>
      </c>
      <c r="B5509" s="1" t="s">
        <v>3891</v>
      </c>
      <c r="C5509" s="1" t="s">
        <v>714</v>
      </c>
      <c r="D5509" s="1" t="s">
        <v>11188</v>
      </c>
      <c r="E5509" s="1" t="s">
        <v>11189</v>
      </c>
      <c r="F5509" s="1" t="s">
        <v>346</v>
      </c>
      <c r="G5509" s="1"/>
      <c r="H5509" s="1" t="s">
        <v>9</v>
      </c>
    </row>
    <row r="5510" spans="1:8" x14ac:dyDescent="0.3">
      <c r="A5510" s="1">
        <v>1008</v>
      </c>
      <c r="B5510" s="1" t="s">
        <v>6140</v>
      </c>
      <c r="C5510" s="1" t="s">
        <v>3373</v>
      </c>
      <c r="D5510" s="1" t="s">
        <v>11190</v>
      </c>
      <c r="E5510" s="1" t="s">
        <v>11191</v>
      </c>
      <c r="F5510" s="1" t="s">
        <v>346</v>
      </c>
      <c r="G5510" s="1"/>
      <c r="H5510" s="1" t="s">
        <v>9</v>
      </c>
    </row>
    <row r="5511" spans="1:8" x14ac:dyDescent="0.3">
      <c r="A5511" s="1">
        <v>1009</v>
      </c>
      <c r="B5511" s="1" t="s">
        <v>5722</v>
      </c>
      <c r="C5511" s="1" t="s">
        <v>3478</v>
      </c>
      <c r="D5511" s="1" t="s">
        <v>11192</v>
      </c>
      <c r="E5511" s="1" t="s">
        <v>11193</v>
      </c>
      <c r="F5511" s="1" t="s">
        <v>346</v>
      </c>
      <c r="G5511" s="1"/>
      <c r="H5511" s="1" t="s">
        <v>9</v>
      </c>
    </row>
    <row r="5512" spans="1:8" x14ac:dyDescent="0.3">
      <c r="A5512" s="1">
        <v>1010</v>
      </c>
      <c r="B5512" s="1" t="s">
        <v>657</v>
      </c>
      <c r="C5512" s="1" t="s">
        <v>30</v>
      </c>
      <c r="D5512" s="1" t="s">
        <v>11194</v>
      </c>
      <c r="E5512" s="1" t="s">
        <v>11195</v>
      </c>
      <c r="F5512" s="1" t="s">
        <v>346</v>
      </c>
      <c r="G5512" s="1"/>
      <c r="H5512" s="1" t="s">
        <v>9</v>
      </c>
    </row>
    <row r="5513" spans="1:8" x14ac:dyDescent="0.3">
      <c r="A5513" s="1">
        <v>1011</v>
      </c>
      <c r="B5513" s="1" t="s">
        <v>6140</v>
      </c>
      <c r="C5513" s="1" t="s">
        <v>1561</v>
      </c>
      <c r="D5513" s="1" t="s">
        <v>11196</v>
      </c>
      <c r="E5513" s="1" t="s">
        <v>11197</v>
      </c>
      <c r="F5513" s="1" t="s">
        <v>346</v>
      </c>
      <c r="G5513" s="1"/>
      <c r="H5513" s="1" t="s">
        <v>9</v>
      </c>
    </row>
    <row r="5514" spans="1:8" x14ac:dyDescent="0.3">
      <c r="A5514" s="1">
        <v>1012</v>
      </c>
      <c r="B5514" s="1" t="s">
        <v>5556</v>
      </c>
      <c r="C5514" s="1" t="s">
        <v>4149</v>
      </c>
      <c r="D5514" s="1" t="s">
        <v>11198</v>
      </c>
      <c r="E5514" s="1" t="s">
        <v>11199</v>
      </c>
      <c r="F5514" s="1" t="s">
        <v>346</v>
      </c>
      <c r="G5514" s="1"/>
      <c r="H5514" s="1" t="s">
        <v>9</v>
      </c>
    </row>
    <row r="5515" spans="1:8" x14ac:dyDescent="0.3">
      <c r="A5515" s="1">
        <v>1013</v>
      </c>
      <c r="B5515" s="1" t="s">
        <v>5722</v>
      </c>
      <c r="C5515" s="1" t="s">
        <v>4249</v>
      </c>
      <c r="D5515" s="1" t="s">
        <v>11200</v>
      </c>
      <c r="E5515" s="1" t="s">
        <v>11201</v>
      </c>
      <c r="F5515" s="1" t="s">
        <v>346</v>
      </c>
      <c r="G5515" s="1"/>
      <c r="H5515" s="1" t="s">
        <v>9</v>
      </c>
    </row>
    <row r="5516" spans="1:8" x14ac:dyDescent="0.3">
      <c r="A5516" s="1">
        <v>1014</v>
      </c>
      <c r="B5516" s="1" t="s">
        <v>6140</v>
      </c>
      <c r="C5516" s="1" t="s">
        <v>130</v>
      </c>
      <c r="D5516" s="1" t="s">
        <v>11202</v>
      </c>
      <c r="E5516" s="1" t="s">
        <v>11203</v>
      </c>
      <c r="F5516" s="1" t="s">
        <v>346</v>
      </c>
      <c r="G5516" s="1"/>
      <c r="H5516" s="1" t="s">
        <v>9</v>
      </c>
    </row>
    <row r="5517" spans="1:8" x14ac:dyDescent="0.3">
      <c r="A5517" s="1">
        <v>1015</v>
      </c>
      <c r="B5517" s="1" t="s">
        <v>6140</v>
      </c>
      <c r="C5517" s="1" t="s">
        <v>6615</v>
      </c>
      <c r="D5517" s="1" t="s">
        <v>11204</v>
      </c>
      <c r="E5517" s="1" t="s">
        <v>11205</v>
      </c>
      <c r="F5517" s="1" t="s">
        <v>346</v>
      </c>
      <c r="G5517" s="1"/>
      <c r="H5517" s="1" t="s">
        <v>9</v>
      </c>
    </row>
    <row r="5518" spans="1:8" x14ac:dyDescent="0.3">
      <c r="A5518" s="1">
        <v>1016</v>
      </c>
      <c r="B5518" s="1" t="s">
        <v>6140</v>
      </c>
      <c r="C5518" s="1" t="s">
        <v>1561</v>
      </c>
      <c r="D5518" s="1" t="s">
        <v>11206</v>
      </c>
      <c r="E5518" s="1" t="s">
        <v>11207</v>
      </c>
      <c r="F5518" s="1" t="s">
        <v>346</v>
      </c>
      <c r="G5518" s="1"/>
      <c r="H5518" s="1" t="s">
        <v>9</v>
      </c>
    </row>
    <row r="5519" spans="1:8" x14ac:dyDescent="0.3">
      <c r="A5519" s="1">
        <v>1017</v>
      </c>
      <c r="B5519" s="1" t="s">
        <v>6140</v>
      </c>
      <c r="C5519" s="1" t="s">
        <v>130</v>
      </c>
      <c r="D5519" s="1" t="s">
        <v>11208</v>
      </c>
      <c r="E5519" s="1" t="s">
        <v>11209</v>
      </c>
      <c r="F5519" s="1" t="s">
        <v>346</v>
      </c>
      <c r="G5519" s="1"/>
      <c r="H5519" s="1" t="s">
        <v>9</v>
      </c>
    </row>
    <row r="5520" spans="1:8" x14ac:dyDescent="0.3">
      <c r="A5520" s="1">
        <v>1018</v>
      </c>
      <c r="B5520" s="1" t="s">
        <v>6140</v>
      </c>
      <c r="C5520" s="1" t="s">
        <v>1630</v>
      </c>
      <c r="D5520" s="1" t="s">
        <v>11210</v>
      </c>
      <c r="E5520" s="1" t="s">
        <v>11211</v>
      </c>
      <c r="F5520" s="1" t="s">
        <v>346</v>
      </c>
      <c r="G5520" s="1"/>
      <c r="H5520" s="1" t="s">
        <v>9</v>
      </c>
    </row>
    <row r="5521" spans="1:8" x14ac:dyDescent="0.3">
      <c r="A5521" s="1">
        <v>1019</v>
      </c>
      <c r="B5521" s="1" t="s">
        <v>6140</v>
      </c>
      <c r="C5521" s="1" t="s">
        <v>6482</v>
      </c>
      <c r="D5521" s="1" t="s">
        <v>11212</v>
      </c>
      <c r="E5521" s="1" t="s">
        <v>11213</v>
      </c>
      <c r="F5521" s="1" t="s">
        <v>346</v>
      </c>
      <c r="G5521" s="1"/>
      <c r="H5521" s="1" t="s">
        <v>257</v>
      </c>
    </row>
    <row r="5522" spans="1:8" x14ac:dyDescent="0.3">
      <c r="A5522" s="1">
        <v>1020</v>
      </c>
      <c r="B5522" s="1" t="s">
        <v>6140</v>
      </c>
      <c r="C5522" s="1" t="s">
        <v>6615</v>
      </c>
      <c r="D5522" s="1" t="s">
        <v>11214</v>
      </c>
      <c r="E5522" s="1" t="s">
        <v>11215</v>
      </c>
      <c r="F5522" s="1" t="s">
        <v>346</v>
      </c>
      <c r="G5522" s="1"/>
      <c r="H5522" s="1" t="s">
        <v>9</v>
      </c>
    </row>
    <row r="5523" spans="1:8" x14ac:dyDescent="0.3">
      <c r="A5523" s="1">
        <v>1021</v>
      </c>
      <c r="B5523" s="1" t="s">
        <v>6140</v>
      </c>
      <c r="C5523" s="1" t="s">
        <v>1561</v>
      </c>
      <c r="D5523" s="1" t="s">
        <v>11216</v>
      </c>
      <c r="E5523" s="1" t="s">
        <v>11217</v>
      </c>
      <c r="F5523" s="1" t="s">
        <v>346</v>
      </c>
      <c r="G5523" s="1"/>
      <c r="H5523" s="1" t="s">
        <v>9</v>
      </c>
    </row>
    <row r="5524" spans="1:8" x14ac:dyDescent="0.3">
      <c r="A5524" s="1">
        <v>1022</v>
      </c>
      <c r="B5524" s="1" t="s">
        <v>6140</v>
      </c>
      <c r="C5524" s="1" t="s">
        <v>6482</v>
      </c>
      <c r="D5524" s="1" t="s">
        <v>11218</v>
      </c>
      <c r="E5524" s="1" t="s">
        <v>11219</v>
      </c>
      <c r="F5524" s="1" t="s">
        <v>346</v>
      </c>
      <c r="G5524" s="1"/>
      <c r="H5524" s="1" t="s">
        <v>9</v>
      </c>
    </row>
    <row r="5525" spans="1:8" x14ac:dyDescent="0.3">
      <c r="A5525" s="1">
        <v>1023</v>
      </c>
      <c r="B5525" s="1" t="s">
        <v>6140</v>
      </c>
      <c r="C5525" s="1" t="s">
        <v>130</v>
      </c>
      <c r="D5525" s="1" t="s">
        <v>11220</v>
      </c>
      <c r="E5525" s="1" t="s">
        <v>11221</v>
      </c>
      <c r="F5525" s="1" t="s">
        <v>346</v>
      </c>
      <c r="G5525" s="1"/>
      <c r="H5525" s="1" t="s">
        <v>9</v>
      </c>
    </row>
    <row r="5526" spans="1:8" x14ac:dyDescent="0.3">
      <c r="A5526" s="1">
        <v>1024</v>
      </c>
      <c r="B5526" s="1" t="s">
        <v>10046</v>
      </c>
      <c r="C5526" s="1" t="s">
        <v>10047</v>
      </c>
      <c r="D5526" s="1" t="s">
        <v>11222</v>
      </c>
      <c r="E5526" s="1" t="s">
        <v>11223</v>
      </c>
      <c r="F5526" s="1" t="s">
        <v>346</v>
      </c>
      <c r="G5526" s="1"/>
      <c r="H5526" s="1" t="s">
        <v>9</v>
      </c>
    </row>
    <row r="5527" spans="1:8" x14ac:dyDescent="0.3">
      <c r="A5527" s="1">
        <v>1025</v>
      </c>
      <c r="B5527" s="1" t="s">
        <v>6140</v>
      </c>
      <c r="C5527" s="1" t="s">
        <v>6482</v>
      </c>
      <c r="D5527" s="1" t="s">
        <v>11224</v>
      </c>
      <c r="E5527" s="1" t="s">
        <v>11225</v>
      </c>
      <c r="F5527" s="1" t="s">
        <v>346</v>
      </c>
      <c r="G5527" s="1"/>
      <c r="H5527" s="1" t="s">
        <v>9</v>
      </c>
    </row>
    <row r="5528" spans="1:8" x14ac:dyDescent="0.3">
      <c r="A5528" s="1">
        <v>1026</v>
      </c>
      <c r="B5528" s="1" t="s">
        <v>6958</v>
      </c>
      <c r="C5528" s="1" t="s">
        <v>6959</v>
      </c>
      <c r="D5528" s="1" t="s">
        <v>11226</v>
      </c>
      <c r="E5528" s="1" t="s">
        <v>11227</v>
      </c>
      <c r="F5528" s="1" t="s">
        <v>346</v>
      </c>
      <c r="G5528" s="1"/>
      <c r="H5528" s="1" t="s">
        <v>9</v>
      </c>
    </row>
    <row r="5529" spans="1:8" x14ac:dyDescent="0.3">
      <c r="A5529" s="1">
        <v>1027</v>
      </c>
      <c r="B5529" s="1" t="s">
        <v>5722</v>
      </c>
      <c r="C5529" s="1" t="s">
        <v>114</v>
      </c>
      <c r="D5529" s="1" t="s">
        <v>11228</v>
      </c>
      <c r="E5529" s="1" t="s">
        <v>11229</v>
      </c>
      <c r="F5529" s="1" t="s">
        <v>346</v>
      </c>
      <c r="G5529" s="1"/>
      <c r="H5529" s="1" t="s">
        <v>9</v>
      </c>
    </row>
    <row r="5530" spans="1:8" x14ac:dyDescent="0.3">
      <c r="A5530" s="1">
        <v>1028</v>
      </c>
      <c r="B5530" s="1" t="s">
        <v>6140</v>
      </c>
      <c r="C5530" s="1" t="s">
        <v>6615</v>
      </c>
      <c r="D5530" s="1" t="s">
        <v>11230</v>
      </c>
      <c r="E5530" s="1" t="s">
        <v>11231</v>
      </c>
      <c r="F5530" s="1" t="s">
        <v>346</v>
      </c>
      <c r="G5530" s="1"/>
      <c r="H5530" s="1" t="s">
        <v>9</v>
      </c>
    </row>
    <row r="5531" spans="1:8" x14ac:dyDescent="0.3">
      <c r="A5531" s="1">
        <v>1029</v>
      </c>
      <c r="B5531" s="1" t="s">
        <v>6140</v>
      </c>
      <c r="C5531" s="1" t="s">
        <v>5</v>
      </c>
      <c r="D5531" s="1" t="s">
        <v>11232</v>
      </c>
      <c r="E5531" s="1" t="s">
        <v>11233</v>
      </c>
      <c r="F5531" s="1" t="s">
        <v>346</v>
      </c>
      <c r="G5531" s="1"/>
      <c r="H5531" s="1" t="s">
        <v>9</v>
      </c>
    </row>
    <row r="5532" spans="1:8" x14ac:dyDescent="0.3">
      <c r="A5532" s="1">
        <v>1030</v>
      </c>
      <c r="B5532" s="1" t="s">
        <v>6140</v>
      </c>
      <c r="C5532" s="1" t="s">
        <v>4200</v>
      </c>
      <c r="D5532" s="1" t="s">
        <v>11234</v>
      </c>
      <c r="E5532" s="1" t="s">
        <v>11235</v>
      </c>
      <c r="F5532" s="1" t="s">
        <v>346</v>
      </c>
      <c r="G5532" s="1"/>
      <c r="H5532" s="1" t="s">
        <v>9</v>
      </c>
    </row>
    <row r="5533" spans="1:8" x14ac:dyDescent="0.3">
      <c r="A5533" s="1">
        <v>1031</v>
      </c>
      <c r="B5533" s="1" t="s">
        <v>6140</v>
      </c>
      <c r="C5533" s="1" t="s">
        <v>6482</v>
      </c>
      <c r="D5533" s="1" t="s">
        <v>11236</v>
      </c>
      <c r="E5533" s="1" t="s">
        <v>11237</v>
      </c>
      <c r="F5533" s="1" t="s">
        <v>346</v>
      </c>
      <c r="G5533" s="1"/>
      <c r="H5533" s="1" t="s">
        <v>9</v>
      </c>
    </row>
    <row r="5534" spans="1:8" x14ac:dyDescent="0.3">
      <c r="A5534" s="1">
        <v>1032</v>
      </c>
      <c r="B5534" s="1" t="s">
        <v>5556</v>
      </c>
      <c r="C5534" s="1" t="s">
        <v>4092</v>
      </c>
      <c r="D5534" s="1" t="s">
        <v>11238</v>
      </c>
      <c r="E5534" s="1" t="s">
        <v>11239</v>
      </c>
      <c r="F5534" s="1" t="s">
        <v>346</v>
      </c>
      <c r="G5534" s="1"/>
      <c r="H5534" s="1" t="s">
        <v>257</v>
      </c>
    </row>
    <row r="5535" spans="1:8" x14ac:dyDescent="0.3">
      <c r="A5535" s="1">
        <v>1033</v>
      </c>
      <c r="B5535" s="1" t="s">
        <v>6140</v>
      </c>
      <c r="C5535" s="1" t="s">
        <v>5</v>
      </c>
      <c r="D5535" s="1" t="s">
        <v>11240</v>
      </c>
      <c r="E5535" s="1" t="s">
        <v>11241</v>
      </c>
      <c r="F5535" s="1" t="s">
        <v>346</v>
      </c>
      <c r="G5535" s="1"/>
      <c r="H5535" s="1" t="s">
        <v>9</v>
      </c>
    </row>
    <row r="5536" spans="1:8" x14ac:dyDescent="0.3">
      <c r="A5536" s="1">
        <v>1034</v>
      </c>
      <c r="B5536" s="1" t="s">
        <v>6140</v>
      </c>
      <c r="C5536" s="1" t="s">
        <v>1561</v>
      </c>
      <c r="D5536" s="1" t="s">
        <v>11242</v>
      </c>
      <c r="E5536" s="1" t="s">
        <v>11243</v>
      </c>
      <c r="F5536" s="1" t="s">
        <v>346</v>
      </c>
      <c r="G5536" s="1"/>
      <c r="H5536" s="1" t="s">
        <v>9</v>
      </c>
    </row>
    <row r="5537" spans="1:8" x14ac:dyDescent="0.3">
      <c r="A5537" s="1">
        <v>1035</v>
      </c>
      <c r="B5537" s="1" t="s">
        <v>6140</v>
      </c>
      <c r="C5537" s="1" t="s">
        <v>130</v>
      </c>
      <c r="D5537" s="1" t="s">
        <v>11244</v>
      </c>
      <c r="E5537" s="1" t="s">
        <v>11245</v>
      </c>
      <c r="F5537" s="1" t="s">
        <v>346</v>
      </c>
      <c r="G5537" s="1"/>
      <c r="H5537" s="1" t="s">
        <v>9</v>
      </c>
    </row>
    <row r="5538" spans="1:8" x14ac:dyDescent="0.3">
      <c r="A5538" s="1">
        <v>1036</v>
      </c>
      <c r="B5538" s="1" t="s">
        <v>5722</v>
      </c>
      <c r="C5538" s="1" t="s">
        <v>5557</v>
      </c>
      <c r="D5538" s="1" t="s">
        <v>11246</v>
      </c>
      <c r="E5538" s="1" t="s">
        <v>11247</v>
      </c>
      <c r="F5538" s="1" t="s">
        <v>346</v>
      </c>
      <c r="G5538" s="1"/>
      <c r="H5538" s="1" t="s">
        <v>9</v>
      </c>
    </row>
    <row r="5539" spans="1:8" x14ac:dyDescent="0.3">
      <c r="A5539" s="1">
        <v>1037</v>
      </c>
      <c r="B5539" s="1" t="s">
        <v>6140</v>
      </c>
      <c r="C5539" s="1" t="s">
        <v>6482</v>
      </c>
      <c r="D5539" s="1" t="s">
        <v>11248</v>
      </c>
      <c r="E5539" s="1" t="s">
        <v>11249</v>
      </c>
      <c r="F5539" s="1" t="s">
        <v>346</v>
      </c>
      <c r="G5539" s="1"/>
      <c r="H5539" s="1" t="s">
        <v>9</v>
      </c>
    </row>
    <row r="5540" spans="1:8" x14ac:dyDescent="0.3">
      <c r="A5540" s="1">
        <v>1038</v>
      </c>
      <c r="B5540" s="1" t="s">
        <v>6140</v>
      </c>
      <c r="C5540" s="1" t="s">
        <v>130</v>
      </c>
      <c r="D5540" s="1" t="s">
        <v>11250</v>
      </c>
      <c r="E5540" s="1" t="s">
        <v>11251</v>
      </c>
      <c r="F5540" s="1" t="s">
        <v>346</v>
      </c>
      <c r="G5540" s="1"/>
      <c r="H5540" s="1" t="s">
        <v>9</v>
      </c>
    </row>
    <row r="5541" spans="1:8" x14ac:dyDescent="0.3">
      <c r="A5541" s="1">
        <v>1039</v>
      </c>
      <c r="B5541" s="1" t="s">
        <v>6140</v>
      </c>
      <c r="C5541" s="1" t="s">
        <v>4200</v>
      </c>
      <c r="D5541" s="1" t="s">
        <v>11252</v>
      </c>
      <c r="E5541" s="1" t="s">
        <v>11253</v>
      </c>
      <c r="F5541" s="1" t="s">
        <v>346</v>
      </c>
      <c r="G5541" s="1"/>
      <c r="H5541" s="1" t="s">
        <v>9</v>
      </c>
    </row>
    <row r="5542" spans="1:8" x14ac:dyDescent="0.3">
      <c r="A5542" s="1">
        <v>1040</v>
      </c>
      <c r="B5542" s="1" t="s">
        <v>657</v>
      </c>
      <c r="C5542" s="1" t="s">
        <v>9094</v>
      </c>
      <c r="D5542" s="1" t="s">
        <v>11254</v>
      </c>
      <c r="E5542" s="1" t="s">
        <v>11255</v>
      </c>
      <c r="F5542" s="1" t="s">
        <v>346</v>
      </c>
      <c r="G5542" s="1"/>
      <c r="H5542" s="1" t="s">
        <v>9</v>
      </c>
    </row>
    <row r="5543" spans="1:8" x14ac:dyDescent="0.3">
      <c r="A5543" s="1">
        <v>1041</v>
      </c>
      <c r="B5543" s="1" t="s">
        <v>5603</v>
      </c>
      <c r="C5543" s="1" t="s">
        <v>11</v>
      </c>
      <c r="D5543" s="1" t="s">
        <v>11256</v>
      </c>
      <c r="E5543" s="1" t="s">
        <v>11257</v>
      </c>
      <c r="F5543" s="1" t="s">
        <v>346</v>
      </c>
      <c r="G5543" s="1"/>
      <c r="H5543" s="1" t="s">
        <v>117</v>
      </c>
    </row>
    <row r="5544" spans="1:8" x14ac:dyDescent="0.3">
      <c r="A5544" s="1">
        <v>1042</v>
      </c>
      <c r="B5544" s="1" t="s">
        <v>6140</v>
      </c>
      <c r="C5544" s="1" t="s">
        <v>5</v>
      </c>
      <c r="D5544" s="1" t="s">
        <v>11258</v>
      </c>
      <c r="E5544" s="1" t="s">
        <v>11259</v>
      </c>
      <c r="F5544" s="1" t="s">
        <v>346</v>
      </c>
      <c r="G5544" s="1"/>
      <c r="H5544" s="1" t="s">
        <v>9</v>
      </c>
    </row>
    <row r="5545" spans="1:8" x14ac:dyDescent="0.3">
      <c r="A5545" s="1">
        <v>1043</v>
      </c>
      <c r="B5545" s="1" t="s">
        <v>6140</v>
      </c>
      <c r="C5545" s="1" t="s">
        <v>3926</v>
      </c>
      <c r="D5545" s="1" t="s">
        <v>11260</v>
      </c>
      <c r="E5545" s="1" t="s">
        <v>11261</v>
      </c>
      <c r="F5545" s="1" t="s">
        <v>346</v>
      </c>
      <c r="G5545" s="1"/>
      <c r="H5545" s="1" t="s">
        <v>9</v>
      </c>
    </row>
    <row r="5546" spans="1:8" x14ac:dyDescent="0.3">
      <c r="A5546" s="1">
        <v>1044</v>
      </c>
      <c r="B5546" s="1" t="s">
        <v>5722</v>
      </c>
      <c r="C5546" s="1" t="s">
        <v>4249</v>
      </c>
      <c r="D5546" s="1" t="s">
        <v>11262</v>
      </c>
      <c r="E5546" s="1" t="s">
        <v>11263</v>
      </c>
      <c r="F5546" s="1" t="s">
        <v>346</v>
      </c>
      <c r="G5546" s="1"/>
      <c r="H5546" s="1" t="s">
        <v>9</v>
      </c>
    </row>
    <row r="5547" spans="1:8" x14ac:dyDescent="0.3">
      <c r="A5547" s="1">
        <v>1045</v>
      </c>
      <c r="B5547" s="1" t="s">
        <v>6140</v>
      </c>
      <c r="C5547" s="1" t="s">
        <v>3926</v>
      </c>
      <c r="D5547" s="1" t="s">
        <v>11264</v>
      </c>
      <c r="E5547" s="1" t="s">
        <v>11265</v>
      </c>
      <c r="F5547" s="1" t="s">
        <v>346</v>
      </c>
      <c r="G5547" s="1"/>
      <c r="H5547" s="1" t="s">
        <v>9</v>
      </c>
    </row>
    <row r="5548" spans="1:8" x14ac:dyDescent="0.3">
      <c r="A5548" s="1">
        <v>1046</v>
      </c>
      <c r="B5548" s="1" t="s">
        <v>6140</v>
      </c>
      <c r="C5548" s="1" t="s">
        <v>4200</v>
      </c>
      <c r="D5548" s="1" t="s">
        <v>11266</v>
      </c>
      <c r="E5548" s="1" t="s">
        <v>11267</v>
      </c>
      <c r="F5548" s="1" t="s">
        <v>346</v>
      </c>
      <c r="G5548" s="1"/>
      <c r="H5548" s="1" t="s">
        <v>9</v>
      </c>
    </row>
    <row r="5549" spans="1:8" x14ac:dyDescent="0.3">
      <c r="A5549" s="1">
        <v>1047</v>
      </c>
      <c r="B5549" s="1" t="s">
        <v>6140</v>
      </c>
      <c r="C5549" s="1" t="s">
        <v>6795</v>
      </c>
      <c r="D5549" s="1" t="s">
        <v>11268</v>
      </c>
      <c r="E5549" s="1" t="s">
        <v>11269</v>
      </c>
      <c r="F5549" s="1" t="s">
        <v>346</v>
      </c>
      <c r="G5549" s="1"/>
      <c r="H5549" s="1" t="s">
        <v>9</v>
      </c>
    </row>
    <row r="5550" spans="1:8" x14ac:dyDescent="0.3">
      <c r="A5550" s="1">
        <v>1048</v>
      </c>
      <c r="B5550" s="1" t="s">
        <v>6140</v>
      </c>
      <c r="C5550" s="1" t="s">
        <v>3373</v>
      </c>
      <c r="D5550" s="1" t="s">
        <v>11270</v>
      </c>
      <c r="E5550" s="1" t="s">
        <v>11271</v>
      </c>
      <c r="F5550" s="1" t="s">
        <v>346</v>
      </c>
      <c r="G5550" s="1"/>
      <c r="H5550" s="1" t="s">
        <v>9</v>
      </c>
    </row>
    <row r="5551" spans="1:8" x14ac:dyDescent="0.3">
      <c r="A5551" s="1">
        <v>1049</v>
      </c>
      <c r="B5551" s="1" t="s">
        <v>6140</v>
      </c>
      <c r="C5551" s="1" t="s">
        <v>6615</v>
      </c>
      <c r="D5551" s="1" t="s">
        <v>11272</v>
      </c>
      <c r="E5551" s="1" t="s">
        <v>11273</v>
      </c>
      <c r="F5551" s="1" t="s">
        <v>346</v>
      </c>
      <c r="G5551" s="1"/>
      <c r="H5551" s="1" t="s">
        <v>9</v>
      </c>
    </row>
    <row r="5552" spans="1:8" x14ac:dyDescent="0.3">
      <c r="A5552" s="1">
        <v>1050</v>
      </c>
      <c r="B5552" s="1" t="s">
        <v>6140</v>
      </c>
      <c r="C5552" s="1" t="s">
        <v>1561</v>
      </c>
      <c r="D5552" s="1" t="s">
        <v>11274</v>
      </c>
      <c r="E5552" s="1" t="s">
        <v>11275</v>
      </c>
      <c r="F5552" s="1" t="s">
        <v>346</v>
      </c>
      <c r="G5552" s="1"/>
      <c r="H5552" s="1" t="s">
        <v>9</v>
      </c>
    </row>
    <row r="5553" spans="1:8" x14ac:dyDescent="0.3">
      <c r="A5553" s="1">
        <v>1051</v>
      </c>
      <c r="B5553" s="1" t="s">
        <v>6140</v>
      </c>
      <c r="C5553" s="1" t="s">
        <v>3373</v>
      </c>
      <c r="D5553" s="1" t="s">
        <v>11276</v>
      </c>
      <c r="E5553" s="1" t="s">
        <v>11277</v>
      </c>
      <c r="F5553" s="1" t="s">
        <v>346</v>
      </c>
      <c r="G5553" s="1"/>
      <c r="H5553" s="1" t="s">
        <v>9</v>
      </c>
    </row>
    <row r="5554" spans="1:8" x14ac:dyDescent="0.3">
      <c r="A5554" s="1">
        <v>1052</v>
      </c>
      <c r="B5554" s="1" t="s">
        <v>6140</v>
      </c>
      <c r="C5554" s="1" t="s">
        <v>1630</v>
      </c>
      <c r="D5554" s="1" t="s">
        <v>11278</v>
      </c>
      <c r="E5554" s="1" t="s">
        <v>11279</v>
      </c>
      <c r="F5554" s="1" t="s">
        <v>346</v>
      </c>
      <c r="G5554" s="1"/>
      <c r="H5554" s="1" t="s">
        <v>9</v>
      </c>
    </row>
    <row r="5555" spans="1:8" x14ac:dyDescent="0.3">
      <c r="A5555" s="1">
        <v>1053</v>
      </c>
      <c r="B5555" s="1" t="s">
        <v>6140</v>
      </c>
      <c r="C5555" s="1" t="s">
        <v>1561</v>
      </c>
      <c r="D5555" s="1" t="s">
        <v>11280</v>
      </c>
      <c r="E5555" s="1" t="s">
        <v>11281</v>
      </c>
      <c r="F5555" s="1" t="s">
        <v>346</v>
      </c>
      <c r="G5555" s="1"/>
      <c r="H5555" s="1" t="s">
        <v>9</v>
      </c>
    </row>
    <row r="5556" spans="1:8" x14ac:dyDescent="0.3">
      <c r="A5556" s="1">
        <v>1054</v>
      </c>
      <c r="B5556" s="1" t="s">
        <v>6140</v>
      </c>
      <c r="C5556" s="1" t="s">
        <v>130</v>
      </c>
      <c r="D5556" s="1" t="s">
        <v>11282</v>
      </c>
      <c r="E5556" s="1" t="s">
        <v>11283</v>
      </c>
      <c r="F5556" s="1" t="s">
        <v>346</v>
      </c>
      <c r="G5556" s="1"/>
      <c r="H5556" s="1" t="s">
        <v>9</v>
      </c>
    </row>
    <row r="5557" spans="1:8" x14ac:dyDescent="0.3">
      <c r="A5557" s="1">
        <v>1055</v>
      </c>
      <c r="B5557" s="1" t="s">
        <v>6140</v>
      </c>
      <c r="C5557" s="1" t="s">
        <v>6795</v>
      </c>
      <c r="D5557" s="1" t="s">
        <v>11284</v>
      </c>
      <c r="E5557" s="1" t="s">
        <v>11285</v>
      </c>
      <c r="F5557" s="1" t="s">
        <v>346</v>
      </c>
      <c r="G5557" s="1"/>
      <c r="H5557" s="1" t="s">
        <v>9</v>
      </c>
    </row>
    <row r="5558" spans="1:8" x14ac:dyDescent="0.3">
      <c r="A5558" s="1">
        <v>1056</v>
      </c>
      <c r="B5558" s="1" t="s">
        <v>6140</v>
      </c>
      <c r="C5558" s="1" t="s">
        <v>1630</v>
      </c>
      <c r="D5558" s="1" t="s">
        <v>11286</v>
      </c>
      <c r="E5558" s="1" t="s">
        <v>11287</v>
      </c>
      <c r="F5558" s="1" t="s">
        <v>346</v>
      </c>
      <c r="G5558" s="1"/>
      <c r="H5558" s="1" t="s">
        <v>9</v>
      </c>
    </row>
    <row r="5559" spans="1:8" x14ac:dyDescent="0.3">
      <c r="A5559" s="1">
        <v>1057</v>
      </c>
      <c r="B5559" s="1" t="s">
        <v>6140</v>
      </c>
      <c r="C5559" s="1" t="s">
        <v>5</v>
      </c>
      <c r="D5559" s="1" t="s">
        <v>11288</v>
      </c>
      <c r="E5559" s="1" t="s">
        <v>11289</v>
      </c>
      <c r="F5559" s="1" t="s">
        <v>346</v>
      </c>
      <c r="G5559" s="1"/>
      <c r="H5559" s="1" t="s">
        <v>9</v>
      </c>
    </row>
    <row r="5560" spans="1:8" x14ac:dyDescent="0.3">
      <c r="A5560" s="1">
        <v>1058</v>
      </c>
      <c r="B5560" s="1" t="s">
        <v>6140</v>
      </c>
      <c r="C5560" s="1" t="s">
        <v>11053</v>
      </c>
      <c r="D5560" s="1" t="s">
        <v>11290</v>
      </c>
      <c r="E5560" s="1" t="s">
        <v>11291</v>
      </c>
      <c r="F5560" s="1" t="s">
        <v>346</v>
      </c>
      <c r="G5560" s="1"/>
      <c r="H5560" s="1" t="s">
        <v>9</v>
      </c>
    </row>
    <row r="5561" spans="1:8" x14ac:dyDescent="0.3">
      <c r="A5561" s="1">
        <v>1059</v>
      </c>
      <c r="B5561" s="1" t="s">
        <v>3891</v>
      </c>
      <c r="C5561" s="1" t="s">
        <v>714</v>
      </c>
      <c r="D5561" s="1" t="s">
        <v>11292</v>
      </c>
      <c r="E5561" s="1" t="s">
        <v>11293</v>
      </c>
      <c r="F5561" s="1" t="s">
        <v>346</v>
      </c>
      <c r="G5561" s="1"/>
      <c r="H5561" s="1" t="s">
        <v>257</v>
      </c>
    </row>
    <row r="5562" spans="1:8" x14ac:dyDescent="0.3">
      <c r="A5562" s="1">
        <v>1060</v>
      </c>
      <c r="B5562" s="1" t="s">
        <v>6140</v>
      </c>
      <c r="C5562" s="1" t="s">
        <v>6615</v>
      </c>
      <c r="D5562" s="1" t="s">
        <v>11294</v>
      </c>
      <c r="E5562" s="1" t="s">
        <v>11295</v>
      </c>
      <c r="F5562" s="1" t="s">
        <v>346</v>
      </c>
      <c r="G5562" s="1"/>
      <c r="H5562" s="1" t="s">
        <v>9</v>
      </c>
    </row>
    <row r="5563" spans="1:8" x14ac:dyDescent="0.3">
      <c r="A5563" s="1">
        <v>1061</v>
      </c>
      <c r="B5563" s="1" t="s">
        <v>6140</v>
      </c>
      <c r="C5563" s="1" t="s">
        <v>130</v>
      </c>
      <c r="D5563" s="1" t="s">
        <v>11296</v>
      </c>
      <c r="E5563" s="1" t="s">
        <v>11297</v>
      </c>
      <c r="F5563" s="1" t="s">
        <v>346</v>
      </c>
      <c r="G5563" s="1"/>
      <c r="H5563" s="1" t="s">
        <v>9</v>
      </c>
    </row>
    <row r="5564" spans="1:8" x14ac:dyDescent="0.3">
      <c r="A5564" s="1">
        <v>1062</v>
      </c>
      <c r="B5564" s="1" t="s">
        <v>6140</v>
      </c>
      <c r="C5564" s="1" t="s">
        <v>1561</v>
      </c>
      <c r="D5564" s="1" t="s">
        <v>11298</v>
      </c>
      <c r="E5564" s="1" t="s">
        <v>11299</v>
      </c>
      <c r="F5564" s="1" t="s">
        <v>346</v>
      </c>
      <c r="G5564" s="1"/>
      <c r="H5564" s="1" t="s">
        <v>9</v>
      </c>
    </row>
    <row r="5565" spans="1:8" x14ac:dyDescent="0.3">
      <c r="A5565" s="1">
        <v>1063</v>
      </c>
      <c r="B5565" s="1" t="s">
        <v>6140</v>
      </c>
      <c r="C5565" s="1" t="s">
        <v>4200</v>
      </c>
      <c r="D5565" s="1" t="s">
        <v>11300</v>
      </c>
      <c r="E5565" s="1" t="s">
        <v>11301</v>
      </c>
      <c r="F5565" s="1" t="s">
        <v>346</v>
      </c>
      <c r="G5565" s="1"/>
      <c r="H5565" s="1" t="s">
        <v>9</v>
      </c>
    </row>
    <row r="5566" spans="1:8" x14ac:dyDescent="0.3">
      <c r="A5566" s="1">
        <v>1064</v>
      </c>
      <c r="B5566" s="1" t="s">
        <v>6140</v>
      </c>
      <c r="C5566" s="1" t="s">
        <v>6615</v>
      </c>
      <c r="D5566" s="1" t="s">
        <v>11302</v>
      </c>
      <c r="E5566" s="1" t="s">
        <v>11303</v>
      </c>
      <c r="F5566" s="1" t="s">
        <v>346</v>
      </c>
      <c r="G5566" s="1"/>
      <c r="H5566" s="1" t="s">
        <v>9</v>
      </c>
    </row>
    <row r="5567" spans="1:8" x14ac:dyDescent="0.3">
      <c r="A5567" s="1">
        <v>1065</v>
      </c>
      <c r="B5567" s="1" t="s">
        <v>5722</v>
      </c>
      <c r="C5567" s="1" t="s">
        <v>8845</v>
      </c>
      <c r="D5567" s="1" t="s">
        <v>11304</v>
      </c>
      <c r="E5567" s="1" t="s">
        <v>11305</v>
      </c>
      <c r="F5567" s="1" t="s">
        <v>346</v>
      </c>
      <c r="G5567" s="1"/>
      <c r="H5567" s="1" t="s">
        <v>9</v>
      </c>
    </row>
    <row r="5568" spans="1:8" x14ac:dyDescent="0.3">
      <c r="A5568" s="1">
        <v>1066</v>
      </c>
      <c r="B5568" s="1" t="s">
        <v>10999</v>
      </c>
      <c r="C5568" s="1" t="s">
        <v>11000</v>
      </c>
      <c r="D5568" s="1" t="s">
        <v>11306</v>
      </c>
      <c r="E5568" s="1" t="s">
        <v>11307</v>
      </c>
      <c r="F5568" s="1" t="s">
        <v>346</v>
      </c>
      <c r="G5568" s="1"/>
      <c r="H5568" s="1" t="s">
        <v>257</v>
      </c>
    </row>
    <row r="5569" spans="1:8" x14ac:dyDescent="0.3">
      <c r="A5569" s="1">
        <v>1067</v>
      </c>
      <c r="B5569" s="1" t="s">
        <v>5556</v>
      </c>
      <c r="C5569" s="1" t="s">
        <v>9371</v>
      </c>
      <c r="D5569" s="1" t="s">
        <v>11308</v>
      </c>
      <c r="E5569" s="1" t="s">
        <v>11309</v>
      </c>
      <c r="F5569" s="1" t="s">
        <v>346</v>
      </c>
      <c r="G5569" s="1"/>
      <c r="H5569" s="1" t="s">
        <v>9</v>
      </c>
    </row>
    <row r="5570" spans="1:8" x14ac:dyDescent="0.3">
      <c r="A5570" s="1">
        <v>1068</v>
      </c>
      <c r="B5570" s="1" t="s">
        <v>6140</v>
      </c>
      <c r="C5570" s="1" t="s">
        <v>130</v>
      </c>
      <c r="D5570" s="1" t="s">
        <v>11310</v>
      </c>
      <c r="E5570" s="1" t="s">
        <v>11311</v>
      </c>
      <c r="F5570" s="1" t="s">
        <v>346</v>
      </c>
      <c r="G5570" s="1"/>
      <c r="H5570" s="1" t="s">
        <v>9</v>
      </c>
    </row>
    <row r="5571" spans="1:8" x14ac:dyDescent="0.3">
      <c r="A5571" s="1">
        <v>1069</v>
      </c>
      <c r="B5571" s="1" t="s">
        <v>5722</v>
      </c>
      <c r="C5571" s="1" t="s">
        <v>5723</v>
      </c>
      <c r="D5571" s="1" t="s">
        <v>11312</v>
      </c>
      <c r="E5571" s="1" t="s">
        <v>11313</v>
      </c>
      <c r="F5571" s="1" t="s">
        <v>346</v>
      </c>
      <c r="G5571" s="1"/>
      <c r="H5571" s="1" t="s">
        <v>9</v>
      </c>
    </row>
    <row r="5572" spans="1:8" x14ac:dyDescent="0.3">
      <c r="A5572" s="1">
        <v>1070</v>
      </c>
      <c r="B5572" s="1" t="s">
        <v>5722</v>
      </c>
      <c r="C5572" s="1" t="s">
        <v>10955</v>
      </c>
      <c r="D5572" s="1" t="s">
        <v>11314</v>
      </c>
      <c r="E5572" s="1" t="s">
        <v>11315</v>
      </c>
      <c r="F5572" s="1" t="s">
        <v>346</v>
      </c>
      <c r="G5572" s="1"/>
      <c r="H5572" s="1" t="s">
        <v>9</v>
      </c>
    </row>
    <row r="5573" spans="1:8" x14ac:dyDescent="0.3">
      <c r="A5573" s="1">
        <v>1071</v>
      </c>
      <c r="B5573" s="1" t="s">
        <v>6140</v>
      </c>
      <c r="C5573" s="1" t="s">
        <v>130</v>
      </c>
      <c r="D5573" s="1" t="s">
        <v>11316</v>
      </c>
      <c r="E5573" s="1" t="s">
        <v>11317</v>
      </c>
      <c r="F5573" s="1" t="s">
        <v>346</v>
      </c>
      <c r="G5573" s="1"/>
      <c r="H5573" s="1" t="s">
        <v>117</v>
      </c>
    </row>
    <row r="5574" spans="1:8" x14ac:dyDescent="0.3">
      <c r="A5574" s="1">
        <v>1072</v>
      </c>
      <c r="B5574" s="1" t="s">
        <v>6140</v>
      </c>
      <c r="C5574" s="1" t="s">
        <v>3373</v>
      </c>
      <c r="D5574" s="1" t="s">
        <v>11318</v>
      </c>
      <c r="E5574" s="1" t="s">
        <v>11319</v>
      </c>
      <c r="F5574" s="1" t="s">
        <v>346</v>
      </c>
      <c r="G5574" s="1"/>
      <c r="H5574" s="1" t="s">
        <v>117</v>
      </c>
    </row>
    <row r="5575" spans="1:8" x14ac:dyDescent="0.3">
      <c r="A5575" s="1">
        <v>1073</v>
      </c>
      <c r="B5575" s="1" t="s">
        <v>6140</v>
      </c>
      <c r="C5575" s="1" t="s">
        <v>1561</v>
      </c>
      <c r="D5575" s="1" t="s">
        <v>11320</v>
      </c>
      <c r="E5575" s="1" t="s">
        <v>11321</v>
      </c>
      <c r="F5575" s="1" t="s">
        <v>346</v>
      </c>
      <c r="G5575" s="1"/>
      <c r="H5575" s="1" t="s">
        <v>9</v>
      </c>
    </row>
    <row r="5576" spans="1:8" x14ac:dyDescent="0.3">
      <c r="A5576" s="1">
        <v>1074</v>
      </c>
      <c r="B5576" s="1" t="s">
        <v>5722</v>
      </c>
      <c r="C5576" s="1" t="s">
        <v>3478</v>
      </c>
      <c r="D5576" s="1" t="s">
        <v>11322</v>
      </c>
      <c r="E5576" s="1" t="s">
        <v>11323</v>
      </c>
      <c r="F5576" s="1" t="s">
        <v>346</v>
      </c>
      <c r="G5576" s="1"/>
      <c r="H5576" s="1" t="s">
        <v>9</v>
      </c>
    </row>
    <row r="5577" spans="1:8" x14ac:dyDescent="0.3">
      <c r="A5577" s="1">
        <v>1075</v>
      </c>
      <c r="B5577" s="1" t="s">
        <v>5722</v>
      </c>
      <c r="C5577" s="1" t="s">
        <v>4249</v>
      </c>
      <c r="D5577" s="1" t="s">
        <v>11324</v>
      </c>
      <c r="E5577" s="1" t="s">
        <v>11325</v>
      </c>
      <c r="F5577" s="1" t="s">
        <v>346</v>
      </c>
      <c r="G5577" s="1"/>
      <c r="H5577" s="1" t="s">
        <v>9</v>
      </c>
    </row>
    <row r="5578" spans="1:8" x14ac:dyDescent="0.3">
      <c r="A5578" s="1">
        <v>1076</v>
      </c>
      <c r="B5578" s="1" t="s">
        <v>6140</v>
      </c>
      <c r="C5578" s="1" t="s">
        <v>4200</v>
      </c>
      <c r="D5578" s="1" t="s">
        <v>11326</v>
      </c>
      <c r="E5578" s="1" t="s">
        <v>11327</v>
      </c>
      <c r="F5578" s="1" t="s">
        <v>346</v>
      </c>
      <c r="G5578" s="1"/>
      <c r="H5578" s="1" t="s">
        <v>9</v>
      </c>
    </row>
    <row r="5579" spans="1:8" x14ac:dyDescent="0.3">
      <c r="A5579" s="1">
        <v>1077</v>
      </c>
      <c r="B5579" s="1" t="s">
        <v>6140</v>
      </c>
      <c r="C5579" s="1" t="s">
        <v>130</v>
      </c>
      <c r="D5579" s="1" t="s">
        <v>11328</v>
      </c>
      <c r="E5579" s="1" t="s">
        <v>11329</v>
      </c>
      <c r="F5579" s="1" t="s">
        <v>346</v>
      </c>
      <c r="G5579" s="1"/>
      <c r="H5579" s="1" t="s">
        <v>9</v>
      </c>
    </row>
    <row r="5580" spans="1:8" x14ac:dyDescent="0.3">
      <c r="A5580" s="1">
        <v>1078</v>
      </c>
      <c r="B5580" s="1" t="s">
        <v>6140</v>
      </c>
      <c r="C5580" s="1" t="s">
        <v>1561</v>
      </c>
      <c r="D5580" s="1" t="s">
        <v>11330</v>
      </c>
      <c r="E5580" s="1" t="s">
        <v>11331</v>
      </c>
      <c r="F5580" s="1" t="s">
        <v>346</v>
      </c>
      <c r="G5580" s="1"/>
      <c r="H5580" s="1" t="s">
        <v>9</v>
      </c>
    </row>
    <row r="5581" spans="1:8" x14ac:dyDescent="0.3">
      <c r="A5581" s="1">
        <v>1079</v>
      </c>
      <c r="B5581" s="1" t="s">
        <v>6140</v>
      </c>
      <c r="C5581" s="1" t="s">
        <v>5</v>
      </c>
      <c r="D5581" s="1" t="s">
        <v>11332</v>
      </c>
      <c r="E5581" s="1" t="s">
        <v>11333</v>
      </c>
      <c r="F5581" s="1" t="s">
        <v>346</v>
      </c>
      <c r="G5581" s="1"/>
      <c r="H5581" s="1" t="s">
        <v>9</v>
      </c>
    </row>
    <row r="5582" spans="1:8" x14ac:dyDescent="0.3">
      <c r="A5582" s="1">
        <v>1080</v>
      </c>
      <c r="B5582" s="1" t="s">
        <v>6140</v>
      </c>
      <c r="C5582" s="1" t="s">
        <v>6899</v>
      </c>
      <c r="D5582" s="1" t="s">
        <v>11334</v>
      </c>
      <c r="E5582" s="1" t="s">
        <v>11335</v>
      </c>
      <c r="F5582" s="1" t="s">
        <v>346</v>
      </c>
      <c r="G5582" s="1"/>
      <c r="H5582" s="1" t="s">
        <v>9</v>
      </c>
    </row>
    <row r="5583" spans="1:8" x14ac:dyDescent="0.3">
      <c r="A5583" s="1">
        <v>1081</v>
      </c>
      <c r="B5583" s="1" t="s">
        <v>6140</v>
      </c>
      <c r="C5583" s="1" t="s">
        <v>6899</v>
      </c>
      <c r="D5583" s="1" t="s">
        <v>11336</v>
      </c>
      <c r="E5583" s="1" t="s">
        <v>11337</v>
      </c>
      <c r="F5583" s="1" t="s">
        <v>346</v>
      </c>
      <c r="G5583" s="1"/>
      <c r="H5583" s="1" t="s">
        <v>9</v>
      </c>
    </row>
    <row r="5584" spans="1:8" x14ac:dyDescent="0.3">
      <c r="A5584" s="1">
        <v>1082</v>
      </c>
      <c r="B5584" s="1" t="s">
        <v>6140</v>
      </c>
      <c r="C5584" s="1" t="s">
        <v>11338</v>
      </c>
      <c r="D5584" s="1" t="s">
        <v>11339</v>
      </c>
      <c r="E5584" s="1" t="s">
        <v>11340</v>
      </c>
      <c r="F5584" s="1" t="s">
        <v>346</v>
      </c>
      <c r="G5584" s="1"/>
      <c r="H5584" s="1" t="s">
        <v>9</v>
      </c>
    </row>
    <row r="5585" spans="1:8" x14ac:dyDescent="0.3">
      <c r="A5585" s="1">
        <v>1083</v>
      </c>
      <c r="B5585" s="1" t="s">
        <v>5722</v>
      </c>
      <c r="C5585" s="1" t="s">
        <v>3478</v>
      </c>
      <c r="D5585" s="1" t="s">
        <v>11341</v>
      </c>
      <c r="E5585" s="1" t="s">
        <v>11342</v>
      </c>
      <c r="F5585" s="1" t="s">
        <v>346</v>
      </c>
      <c r="G5585" s="1"/>
      <c r="H5585" s="1" t="s">
        <v>9</v>
      </c>
    </row>
    <row r="5586" spans="1:8" x14ac:dyDescent="0.3">
      <c r="A5586" s="1">
        <v>1084</v>
      </c>
      <c r="B5586" s="1" t="s">
        <v>5722</v>
      </c>
      <c r="C5586" s="1" t="s">
        <v>5557</v>
      </c>
      <c r="D5586" s="1" t="s">
        <v>11343</v>
      </c>
      <c r="E5586" s="1" t="s">
        <v>11344</v>
      </c>
      <c r="F5586" s="1" t="s">
        <v>346</v>
      </c>
      <c r="G5586" s="1"/>
      <c r="H5586" s="1" t="s">
        <v>9</v>
      </c>
    </row>
    <row r="5587" spans="1:8" x14ac:dyDescent="0.3">
      <c r="A5587" s="1">
        <v>1085</v>
      </c>
      <c r="B5587" s="1" t="s">
        <v>6140</v>
      </c>
      <c r="C5587" s="1" t="s">
        <v>5</v>
      </c>
      <c r="D5587" s="1" t="s">
        <v>11345</v>
      </c>
      <c r="E5587" s="1" t="s">
        <v>11346</v>
      </c>
      <c r="F5587" s="1" t="s">
        <v>346</v>
      </c>
      <c r="G5587" s="1"/>
      <c r="H5587" s="1" t="s">
        <v>257</v>
      </c>
    </row>
    <row r="5588" spans="1:8" x14ac:dyDescent="0.3">
      <c r="A5588" s="1">
        <v>1086</v>
      </c>
      <c r="B5588" s="1" t="s">
        <v>6140</v>
      </c>
      <c r="C5588" s="1" t="s">
        <v>6615</v>
      </c>
      <c r="D5588" s="1" t="s">
        <v>11347</v>
      </c>
      <c r="E5588" s="1" t="s">
        <v>11348</v>
      </c>
      <c r="F5588" s="1" t="s">
        <v>346</v>
      </c>
      <c r="G5588" s="1"/>
      <c r="H5588" s="1" t="s">
        <v>9</v>
      </c>
    </row>
    <row r="5589" spans="1:8" x14ac:dyDescent="0.3">
      <c r="A5589" s="1">
        <v>1087</v>
      </c>
      <c r="B5589" s="1" t="s">
        <v>6140</v>
      </c>
      <c r="C5589" s="1" t="s">
        <v>130</v>
      </c>
      <c r="D5589" s="1" t="s">
        <v>11349</v>
      </c>
      <c r="E5589" s="1" t="s">
        <v>11350</v>
      </c>
      <c r="F5589" s="1" t="s">
        <v>346</v>
      </c>
      <c r="G5589" s="1"/>
      <c r="H5589" s="1" t="s">
        <v>9</v>
      </c>
    </row>
    <row r="5590" spans="1:8" x14ac:dyDescent="0.3">
      <c r="A5590" s="1">
        <v>1088</v>
      </c>
      <c r="B5590" s="1" t="s">
        <v>6140</v>
      </c>
      <c r="C5590" s="1" t="s">
        <v>6482</v>
      </c>
      <c r="D5590" s="1" t="s">
        <v>11351</v>
      </c>
      <c r="E5590" s="1" t="s">
        <v>8323</v>
      </c>
      <c r="F5590" s="1" t="s">
        <v>346</v>
      </c>
      <c r="G5590" s="1"/>
      <c r="H5590" s="1" t="s">
        <v>257</v>
      </c>
    </row>
    <row r="5591" spans="1:8" x14ac:dyDescent="0.3">
      <c r="A5591" s="1">
        <v>1089</v>
      </c>
      <c r="B5591" s="1" t="s">
        <v>6140</v>
      </c>
      <c r="C5591" s="1" t="s">
        <v>1561</v>
      </c>
      <c r="D5591" s="1" t="s">
        <v>11352</v>
      </c>
      <c r="E5591" s="1" t="s">
        <v>11353</v>
      </c>
      <c r="F5591" s="1" t="s">
        <v>346</v>
      </c>
      <c r="G5591" s="1"/>
      <c r="H5591" s="1" t="s">
        <v>9</v>
      </c>
    </row>
    <row r="5592" spans="1:8" x14ac:dyDescent="0.3">
      <c r="A5592" s="1">
        <v>1090</v>
      </c>
      <c r="B5592" s="1" t="s">
        <v>6140</v>
      </c>
      <c r="C5592" s="1" t="s">
        <v>130</v>
      </c>
      <c r="D5592" s="1" t="s">
        <v>11354</v>
      </c>
      <c r="E5592" s="1" t="s">
        <v>11355</v>
      </c>
      <c r="F5592" s="1" t="s">
        <v>346</v>
      </c>
      <c r="G5592" s="1"/>
      <c r="H5592" s="1" t="s">
        <v>9</v>
      </c>
    </row>
    <row r="5593" spans="1:8" x14ac:dyDescent="0.3">
      <c r="A5593" s="1">
        <v>1091</v>
      </c>
      <c r="B5593" s="1" t="s">
        <v>6140</v>
      </c>
      <c r="C5593" s="1" t="s">
        <v>5</v>
      </c>
      <c r="D5593" s="1" t="s">
        <v>11356</v>
      </c>
      <c r="E5593" s="1" t="s">
        <v>11357</v>
      </c>
      <c r="F5593" s="1" t="s">
        <v>346</v>
      </c>
      <c r="G5593" s="1"/>
      <c r="H5593" s="1" t="s">
        <v>9</v>
      </c>
    </row>
    <row r="5594" spans="1:8" x14ac:dyDescent="0.3">
      <c r="A5594" s="1">
        <v>1092</v>
      </c>
      <c r="B5594" s="1" t="s">
        <v>5722</v>
      </c>
      <c r="C5594" s="1" t="s">
        <v>4249</v>
      </c>
      <c r="D5594" s="1" t="s">
        <v>11358</v>
      </c>
      <c r="E5594" s="1" t="s">
        <v>11359</v>
      </c>
      <c r="F5594" s="1" t="s">
        <v>346</v>
      </c>
      <c r="G5594" s="1"/>
      <c r="H5594" s="1" t="s">
        <v>9</v>
      </c>
    </row>
    <row r="5595" spans="1:8" x14ac:dyDescent="0.3">
      <c r="A5595" s="1">
        <v>1093</v>
      </c>
      <c r="B5595" s="1" t="s">
        <v>6140</v>
      </c>
      <c r="C5595" s="1" t="s">
        <v>6615</v>
      </c>
      <c r="D5595" s="1" t="s">
        <v>11360</v>
      </c>
      <c r="E5595" s="1" t="s">
        <v>11361</v>
      </c>
      <c r="F5595" s="1" t="s">
        <v>346</v>
      </c>
      <c r="G5595" s="1"/>
      <c r="H5595" s="1" t="s">
        <v>9</v>
      </c>
    </row>
    <row r="5596" spans="1:8" x14ac:dyDescent="0.3">
      <c r="A5596" s="1">
        <v>1094</v>
      </c>
      <c r="B5596" s="1" t="s">
        <v>5556</v>
      </c>
      <c r="C5596" s="1" t="s">
        <v>9371</v>
      </c>
      <c r="D5596" s="1" t="s">
        <v>11362</v>
      </c>
      <c r="E5596" s="1" t="s">
        <v>11363</v>
      </c>
      <c r="F5596" s="1" t="s">
        <v>346</v>
      </c>
      <c r="G5596" s="1"/>
      <c r="H5596" s="1" t="s">
        <v>9</v>
      </c>
    </row>
    <row r="5597" spans="1:8" x14ac:dyDescent="0.3">
      <c r="A5597" s="1">
        <v>1095</v>
      </c>
      <c r="B5597" s="1" t="s">
        <v>6140</v>
      </c>
      <c r="C5597" s="1" t="s">
        <v>5</v>
      </c>
      <c r="D5597" s="1" t="s">
        <v>11364</v>
      </c>
      <c r="E5597" s="1" t="s">
        <v>11365</v>
      </c>
      <c r="F5597" s="1" t="s">
        <v>346</v>
      </c>
      <c r="G5597" s="1"/>
      <c r="H5597" s="1" t="s">
        <v>9</v>
      </c>
    </row>
    <row r="5598" spans="1:8" x14ac:dyDescent="0.3">
      <c r="A5598" s="1">
        <v>1096</v>
      </c>
      <c r="B5598" s="1" t="s">
        <v>6140</v>
      </c>
      <c r="C5598" s="1" t="s">
        <v>1561</v>
      </c>
      <c r="D5598" s="1" t="s">
        <v>11366</v>
      </c>
      <c r="E5598" s="1" t="s">
        <v>11367</v>
      </c>
      <c r="F5598" s="1" t="s">
        <v>346</v>
      </c>
      <c r="G5598" s="1"/>
      <c r="H5598" s="1" t="s">
        <v>9</v>
      </c>
    </row>
    <row r="5599" spans="1:8" x14ac:dyDescent="0.3">
      <c r="A5599" s="1">
        <v>1097</v>
      </c>
      <c r="B5599" s="1" t="s">
        <v>6140</v>
      </c>
      <c r="C5599" s="1" t="s">
        <v>6899</v>
      </c>
      <c r="D5599" s="1" t="s">
        <v>11368</v>
      </c>
      <c r="E5599" s="1" t="s">
        <v>11369</v>
      </c>
      <c r="F5599" s="1" t="s">
        <v>346</v>
      </c>
      <c r="G5599" s="1"/>
      <c r="H5599" s="1" t="s">
        <v>9</v>
      </c>
    </row>
    <row r="5600" spans="1:8" x14ac:dyDescent="0.3">
      <c r="A5600" s="1">
        <v>1098</v>
      </c>
      <c r="B5600" s="1" t="s">
        <v>10992</v>
      </c>
      <c r="C5600" s="1" t="s">
        <v>11000</v>
      </c>
      <c r="D5600" s="1" t="s">
        <v>11370</v>
      </c>
      <c r="E5600" s="1" t="s">
        <v>11371</v>
      </c>
      <c r="F5600" s="1" t="s">
        <v>346</v>
      </c>
      <c r="G5600" s="1"/>
      <c r="H5600" s="1" t="s">
        <v>257</v>
      </c>
    </row>
    <row r="5601" spans="1:8" x14ac:dyDescent="0.3">
      <c r="A5601" s="1">
        <v>1099</v>
      </c>
      <c r="B5601" s="1" t="s">
        <v>6140</v>
      </c>
      <c r="C5601" s="1" t="s">
        <v>130</v>
      </c>
      <c r="D5601" s="1" t="s">
        <v>11372</v>
      </c>
      <c r="E5601" s="1" t="s">
        <v>11373</v>
      </c>
      <c r="F5601" s="1" t="s">
        <v>346</v>
      </c>
      <c r="G5601" s="1"/>
      <c r="H5601" s="1" t="s">
        <v>9</v>
      </c>
    </row>
    <row r="5602" spans="1:8" x14ac:dyDescent="0.3">
      <c r="A5602" s="1">
        <v>1100</v>
      </c>
      <c r="B5602" s="1" t="s">
        <v>6140</v>
      </c>
      <c r="C5602" s="1" t="s">
        <v>130</v>
      </c>
      <c r="D5602" s="1" t="s">
        <v>11374</v>
      </c>
      <c r="E5602" s="1" t="s">
        <v>11375</v>
      </c>
      <c r="F5602" s="1" t="s">
        <v>346</v>
      </c>
      <c r="G5602" s="1"/>
      <c r="H5602" s="1" t="s">
        <v>9</v>
      </c>
    </row>
    <row r="5603" spans="1:8" x14ac:dyDescent="0.3">
      <c r="A5603" s="1">
        <v>1101</v>
      </c>
      <c r="B5603" s="1" t="s">
        <v>6140</v>
      </c>
      <c r="C5603" s="1" t="s">
        <v>1561</v>
      </c>
      <c r="D5603" s="1" t="s">
        <v>11376</v>
      </c>
      <c r="E5603" s="1" t="s">
        <v>11377</v>
      </c>
      <c r="F5603" s="1" t="s">
        <v>346</v>
      </c>
      <c r="G5603" s="1"/>
      <c r="H5603" s="1" t="s">
        <v>257</v>
      </c>
    </row>
    <row r="5604" spans="1:8" x14ac:dyDescent="0.3">
      <c r="A5604" s="1">
        <v>1102</v>
      </c>
      <c r="B5604" s="1" t="s">
        <v>5722</v>
      </c>
      <c r="C5604" s="1" t="s">
        <v>5557</v>
      </c>
      <c r="D5604" s="1" t="s">
        <v>11378</v>
      </c>
      <c r="E5604" s="1" t="s">
        <v>11379</v>
      </c>
      <c r="F5604" s="1" t="s">
        <v>346</v>
      </c>
      <c r="G5604" s="1"/>
      <c r="H5604" s="1" t="s">
        <v>9</v>
      </c>
    </row>
    <row r="5605" spans="1:8" x14ac:dyDescent="0.3">
      <c r="A5605" s="1">
        <v>1103</v>
      </c>
      <c r="B5605" s="1" t="s">
        <v>6140</v>
      </c>
      <c r="C5605" s="1" t="s">
        <v>130</v>
      </c>
      <c r="D5605" s="1" t="s">
        <v>11380</v>
      </c>
      <c r="E5605" s="1" t="s">
        <v>11381</v>
      </c>
      <c r="F5605" s="1" t="s">
        <v>346</v>
      </c>
      <c r="G5605" s="1"/>
      <c r="H5605" s="1" t="s">
        <v>9</v>
      </c>
    </row>
    <row r="5606" spans="1:8" x14ac:dyDescent="0.3">
      <c r="A5606" s="1">
        <v>1104</v>
      </c>
      <c r="B5606" s="1" t="s">
        <v>6140</v>
      </c>
      <c r="C5606" s="1" t="s">
        <v>6615</v>
      </c>
      <c r="D5606" s="1" t="s">
        <v>11382</v>
      </c>
      <c r="E5606" s="1" t="s">
        <v>11383</v>
      </c>
      <c r="F5606" s="1" t="s">
        <v>346</v>
      </c>
      <c r="G5606" s="1"/>
      <c r="H5606" s="1" t="s">
        <v>9</v>
      </c>
    </row>
    <row r="5607" spans="1:8" x14ac:dyDescent="0.3">
      <c r="A5607" s="1">
        <v>1105</v>
      </c>
      <c r="B5607" s="1" t="s">
        <v>6140</v>
      </c>
      <c r="C5607" s="1" t="s">
        <v>6615</v>
      </c>
      <c r="D5607" s="1" t="s">
        <v>11384</v>
      </c>
      <c r="E5607" s="1" t="s">
        <v>11385</v>
      </c>
      <c r="F5607" s="1" t="s">
        <v>346</v>
      </c>
      <c r="G5607" s="1"/>
      <c r="H5607" s="1" t="s">
        <v>9</v>
      </c>
    </row>
    <row r="5608" spans="1:8" x14ac:dyDescent="0.3">
      <c r="A5608" s="1">
        <v>1106</v>
      </c>
      <c r="B5608" s="1" t="s">
        <v>6140</v>
      </c>
      <c r="C5608" s="1" t="s">
        <v>6482</v>
      </c>
      <c r="D5608" s="1" t="s">
        <v>11386</v>
      </c>
      <c r="E5608" s="1" t="s">
        <v>11387</v>
      </c>
      <c r="F5608" s="1" t="s">
        <v>346</v>
      </c>
      <c r="G5608" s="1"/>
      <c r="H5608" s="1" t="s">
        <v>9</v>
      </c>
    </row>
    <row r="5609" spans="1:8" x14ac:dyDescent="0.3">
      <c r="A5609" s="1">
        <v>1107</v>
      </c>
      <c r="B5609" s="1" t="s">
        <v>6140</v>
      </c>
      <c r="C5609" s="1" t="s">
        <v>6899</v>
      </c>
      <c r="D5609" s="1" t="s">
        <v>11388</v>
      </c>
      <c r="E5609" s="1" t="s">
        <v>11389</v>
      </c>
      <c r="F5609" s="1" t="s">
        <v>346</v>
      </c>
      <c r="G5609" s="1"/>
      <c r="H5609" s="1" t="s">
        <v>9</v>
      </c>
    </row>
    <row r="5610" spans="1:8" x14ac:dyDescent="0.3">
      <c r="A5610" s="1">
        <v>1108</v>
      </c>
      <c r="B5610" s="1" t="s">
        <v>14</v>
      </c>
      <c r="C5610" s="1" t="s">
        <v>11171</v>
      </c>
      <c r="D5610" s="1" t="s">
        <v>11390</v>
      </c>
      <c r="E5610" s="1" t="s">
        <v>11391</v>
      </c>
      <c r="F5610" s="1" t="s">
        <v>346</v>
      </c>
      <c r="G5610" s="1"/>
      <c r="H5610" s="1" t="s">
        <v>9</v>
      </c>
    </row>
    <row r="5611" spans="1:8" x14ac:dyDescent="0.3">
      <c r="A5611" s="1">
        <v>1109</v>
      </c>
      <c r="B5611" s="1" t="s">
        <v>6140</v>
      </c>
      <c r="C5611" s="1" t="s">
        <v>1561</v>
      </c>
      <c r="D5611" s="1" t="s">
        <v>11392</v>
      </c>
      <c r="E5611" s="1" t="s">
        <v>11393</v>
      </c>
      <c r="F5611" s="1" t="s">
        <v>346</v>
      </c>
      <c r="G5611" s="1"/>
      <c r="H5611" s="1" t="s">
        <v>9</v>
      </c>
    </row>
    <row r="5612" spans="1:8" x14ac:dyDescent="0.3">
      <c r="A5612" s="1">
        <v>1110</v>
      </c>
      <c r="B5612" s="1" t="s">
        <v>5722</v>
      </c>
      <c r="C5612" s="1" t="s">
        <v>3478</v>
      </c>
      <c r="D5612" s="1" t="s">
        <v>11394</v>
      </c>
      <c r="E5612" s="1" t="s">
        <v>11395</v>
      </c>
      <c r="F5612" s="1" t="s">
        <v>346</v>
      </c>
      <c r="G5612" s="1"/>
      <c r="H5612" s="1" t="s">
        <v>9</v>
      </c>
    </row>
    <row r="5613" spans="1:8" x14ac:dyDescent="0.3">
      <c r="A5613" s="1">
        <v>1111</v>
      </c>
      <c r="B5613" s="1" t="s">
        <v>5722</v>
      </c>
      <c r="C5613" s="1" t="s">
        <v>4249</v>
      </c>
      <c r="D5613" s="1" t="s">
        <v>11396</v>
      </c>
      <c r="E5613" s="1" t="s">
        <v>11397</v>
      </c>
      <c r="F5613" s="1" t="s">
        <v>346</v>
      </c>
      <c r="G5613" s="1"/>
      <c r="H5613" s="1" t="s">
        <v>9</v>
      </c>
    </row>
    <row r="5614" spans="1:8" x14ac:dyDescent="0.3">
      <c r="A5614" s="1">
        <v>1112</v>
      </c>
      <c r="B5614" s="1" t="s">
        <v>6140</v>
      </c>
      <c r="C5614" s="1" t="s">
        <v>6615</v>
      </c>
      <c r="D5614" s="1" t="s">
        <v>11398</v>
      </c>
      <c r="E5614" s="1" t="s">
        <v>11399</v>
      </c>
      <c r="F5614" s="1" t="s">
        <v>346</v>
      </c>
      <c r="G5614" s="1"/>
      <c r="H5614" s="1" t="s">
        <v>9</v>
      </c>
    </row>
    <row r="5615" spans="1:8" x14ac:dyDescent="0.3">
      <c r="A5615" s="1">
        <v>1113</v>
      </c>
      <c r="B5615" s="1" t="s">
        <v>657</v>
      </c>
      <c r="C5615" s="1" t="s">
        <v>30</v>
      </c>
      <c r="D5615" s="1" t="s">
        <v>11400</v>
      </c>
      <c r="E5615" s="1" t="s">
        <v>11401</v>
      </c>
      <c r="F5615" s="1" t="s">
        <v>346</v>
      </c>
      <c r="G5615" s="1"/>
      <c r="H5615" s="1" t="s">
        <v>9</v>
      </c>
    </row>
    <row r="5616" spans="1:8" x14ac:dyDescent="0.3">
      <c r="A5616" s="1">
        <v>1114</v>
      </c>
      <c r="B5616" s="1" t="s">
        <v>6140</v>
      </c>
      <c r="C5616" s="1" t="s">
        <v>6482</v>
      </c>
      <c r="D5616" s="1" t="s">
        <v>11402</v>
      </c>
      <c r="E5616" s="1" t="s">
        <v>11403</v>
      </c>
      <c r="F5616" s="1" t="s">
        <v>346</v>
      </c>
      <c r="G5616" s="1"/>
      <c r="H5616" s="1" t="s">
        <v>9</v>
      </c>
    </row>
    <row r="5617" spans="1:8" x14ac:dyDescent="0.3">
      <c r="A5617" s="1">
        <v>1115</v>
      </c>
      <c r="B5617" s="1" t="s">
        <v>5603</v>
      </c>
      <c r="C5617" s="1" t="s">
        <v>11</v>
      </c>
      <c r="D5617" s="1" t="s">
        <v>11404</v>
      </c>
      <c r="E5617" s="1" t="s">
        <v>11405</v>
      </c>
      <c r="F5617" s="1" t="s">
        <v>346</v>
      </c>
      <c r="G5617" s="1"/>
      <c r="H5617" s="1" t="s">
        <v>9</v>
      </c>
    </row>
    <row r="5618" spans="1:8" x14ac:dyDescent="0.3">
      <c r="A5618" s="1">
        <v>1116</v>
      </c>
      <c r="B5618" s="1" t="s">
        <v>6140</v>
      </c>
      <c r="C5618" s="1" t="s">
        <v>130</v>
      </c>
      <c r="D5618" s="1" t="s">
        <v>11406</v>
      </c>
      <c r="E5618" s="1" t="s">
        <v>11407</v>
      </c>
      <c r="F5618" s="1" t="s">
        <v>346</v>
      </c>
      <c r="G5618" s="1"/>
      <c r="H5618" s="1" t="s">
        <v>9</v>
      </c>
    </row>
    <row r="5619" spans="1:8" x14ac:dyDescent="0.3">
      <c r="A5619" s="1">
        <v>1117</v>
      </c>
      <c r="B5619" s="1" t="s">
        <v>5722</v>
      </c>
      <c r="C5619" s="1" t="s">
        <v>10902</v>
      </c>
      <c r="D5619" s="1" t="s">
        <v>11408</v>
      </c>
      <c r="E5619" s="1" t="s">
        <v>11409</v>
      </c>
      <c r="F5619" s="1" t="s">
        <v>346</v>
      </c>
      <c r="G5619" s="1"/>
      <c r="H5619" s="1" t="s">
        <v>9</v>
      </c>
    </row>
    <row r="5620" spans="1:8" x14ac:dyDescent="0.3">
      <c r="A5620" s="1">
        <v>1118</v>
      </c>
      <c r="B5620" s="1" t="s">
        <v>6140</v>
      </c>
      <c r="C5620" s="1" t="s">
        <v>6482</v>
      </c>
      <c r="D5620" s="1" t="s">
        <v>11410</v>
      </c>
      <c r="E5620" s="1" t="s">
        <v>11411</v>
      </c>
      <c r="F5620" s="1" t="s">
        <v>346</v>
      </c>
      <c r="G5620" s="1"/>
      <c r="H5620" s="1" t="s">
        <v>9</v>
      </c>
    </row>
    <row r="5621" spans="1:8" x14ac:dyDescent="0.3">
      <c r="A5621" s="1">
        <v>1119</v>
      </c>
      <c r="B5621" s="1" t="s">
        <v>6140</v>
      </c>
      <c r="C5621" s="1" t="s">
        <v>5</v>
      </c>
      <c r="D5621" s="1" t="s">
        <v>11412</v>
      </c>
      <c r="E5621" s="1" t="s">
        <v>11413</v>
      </c>
      <c r="F5621" s="1" t="s">
        <v>346</v>
      </c>
      <c r="G5621" s="1"/>
      <c r="H5621" s="1" t="s">
        <v>9</v>
      </c>
    </row>
    <row r="5622" spans="1:8" x14ac:dyDescent="0.3">
      <c r="A5622" s="1">
        <v>1120</v>
      </c>
      <c r="B5622" s="1" t="s">
        <v>6140</v>
      </c>
      <c r="C5622" s="1" t="s">
        <v>6615</v>
      </c>
      <c r="D5622" s="1" t="s">
        <v>11414</v>
      </c>
      <c r="E5622" s="1" t="s">
        <v>11415</v>
      </c>
      <c r="F5622" s="1" t="s">
        <v>346</v>
      </c>
      <c r="G5622" s="1"/>
      <c r="H5622" s="1" t="s">
        <v>9</v>
      </c>
    </row>
    <row r="5623" spans="1:8" x14ac:dyDescent="0.3">
      <c r="A5623" s="1">
        <v>1121</v>
      </c>
      <c r="B5623" s="1" t="s">
        <v>5722</v>
      </c>
      <c r="C5623" s="1" t="s">
        <v>3478</v>
      </c>
      <c r="D5623" s="1" t="s">
        <v>11416</v>
      </c>
      <c r="E5623" s="1" t="s">
        <v>11417</v>
      </c>
      <c r="F5623" s="1" t="s">
        <v>346</v>
      </c>
      <c r="G5623" s="1"/>
      <c r="H5623" s="1" t="s">
        <v>9</v>
      </c>
    </row>
    <row r="5624" spans="1:8" x14ac:dyDescent="0.3">
      <c r="A5624" s="1">
        <v>1122</v>
      </c>
      <c r="B5624" s="1" t="s">
        <v>6140</v>
      </c>
      <c r="C5624" s="1" t="s">
        <v>1561</v>
      </c>
      <c r="D5624" s="1" t="s">
        <v>11418</v>
      </c>
      <c r="E5624" s="1" t="s">
        <v>11419</v>
      </c>
      <c r="F5624" s="1" t="s">
        <v>346</v>
      </c>
      <c r="G5624" s="1"/>
      <c r="H5624" s="1" t="s">
        <v>9</v>
      </c>
    </row>
    <row r="5625" spans="1:8" x14ac:dyDescent="0.3">
      <c r="A5625" s="1">
        <v>1123</v>
      </c>
      <c r="B5625" s="1" t="s">
        <v>6140</v>
      </c>
      <c r="C5625" s="1" t="s">
        <v>6615</v>
      </c>
      <c r="D5625" s="1" t="s">
        <v>11420</v>
      </c>
      <c r="E5625" s="1" t="s">
        <v>11421</v>
      </c>
      <c r="F5625" s="1" t="s">
        <v>346</v>
      </c>
      <c r="G5625" s="1"/>
      <c r="H5625" s="1" t="s">
        <v>117</v>
      </c>
    </row>
    <row r="5626" spans="1:8" x14ac:dyDescent="0.3">
      <c r="A5626" s="1">
        <v>1124</v>
      </c>
      <c r="B5626" s="1" t="s">
        <v>6140</v>
      </c>
      <c r="C5626" s="1" t="s">
        <v>5</v>
      </c>
      <c r="D5626" s="1" t="s">
        <v>11422</v>
      </c>
      <c r="E5626" s="1" t="s">
        <v>11423</v>
      </c>
      <c r="F5626" s="1" t="s">
        <v>346</v>
      </c>
      <c r="G5626" s="1"/>
      <c r="H5626" s="1" t="s">
        <v>9</v>
      </c>
    </row>
    <row r="5627" spans="1:8" x14ac:dyDescent="0.3">
      <c r="A5627" s="1">
        <v>1125</v>
      </c>
      <c r="B5627" s="1" t="s">
        <v>10046</v>
      </c>
      <c r="C5627" s="1" t="s">
        <v>10047</v>
      </c>
      <c r="D5627" s="1" t="s">
        <v>11424</v>
      </c>
      <c r="E5627" s="1" t="s">
        <v>11425</v>
      </c>
      <c r="F5627" s="1" t="s">
        <v>346</v>
      </c>
      <c r="G5627" s="1"/>
      <c r="H5627" s="1" t="s">
        <v>9</v>
      </c>
    </row>
    <row r="5628" spans="1:8" x14ac:dyDescent="0.3">
      <c r="A5628" s="1">
        <v>1126</v>
      </c>
      <c r="B5628" s="1" t="s">
        <v>5722</v>
      </c>
      <c r="C5628" s="1" t="s">
        <v>5557</v>
      </c>
      <c r="D5628" s="1" t="s">
        <v>11426</v>
      </c>
      <c r="E5628" s="1" t="s">
        <v>11427</v>
      </c>
      <c r="F5628" s="1" t="s">
        <v>346</v>
      </c>
      <c r="G5628" s="1"/>
      <c r="H5628" s="1" t="s">
        <v>9</v>
      </c>
    </row>
    <row r="5629" spans="1:8" x14ac:dyDescent="0.3">
      <c r="A5629" s="1">
        <v>1127</v>
      </c>
      <c r="B5629" s="1" t="s">
        <v>6140</v>
      </c>
      <c r="C5629" s="1" t="s">
        <v>5</v>
      </c>
      <c r="D5629" s="1" t="s">
        <v>11428</v>
      </c>
      <c r="E5629" s="1" t="s">
        <v>11429</v>
      </c>
      <c r="F5629" s="1" t="s">
        <v>346</v>
      </c>
      <c r="G5629" s="1"/>
      <c r="H5629" s="1" t="s">
        <v>9</v>
      </c>
    </row>
    <row r="5630" spans="1:8" x14ac:dyDescent="0.3">
      <c r="A5630" s="1">
        <v>1128</v>
      </c>
      <c r="B5630" s="1" t="s">
        <v>6140</v>
      </c>
      <c r="C5630" s="1" t="s">
        <v>1561</v>
      </c>
      <c r="D5630" s="1" t="s">
        <v>11430</v>
      </c>
      <c r="E5630" s="1" t="s">
        <v>11431</v>
      </c>
      <c r="F5630" s="1" t="s">
        <v>346</v>
      </c>
      <c r="G5630" s="1"/>
      <c r="H5630" s="1" t="s">
        <v>9</v>
      </c>
    </row>
    <row r="5631" spans="1:8" x14ac:dyDescent="0.3">
      <c r="A5631" s="1">
        <v>1129</v>
      </c>
      <c r="B5631" s="1" t="s">
        <v>6140</v>
      </c>
      <c r="C5631" s="1" t="s">
        <v>5</v>
      </c>
      <c r="D5631" s="1" t="s">
        <v>11432</v>
      </c>
      <c r="E5631" s="1" t="s">
        <v>11433</v>
      </c>
      <c r="F5631" s="1" t="s">
        <v>346</v>
      </c>
      <c r="G5631" s="1"/>
      <c r="H5631" s="1" t="s">
        <v>9</v>
      </c>
    </row>
    <row r="5632" spans="1:8" x14ac:dyDescent="0.3">
      <c r="A5632" s="1">
        <v>1130</v>
      </c>
      <c r="B5632" s="1" t="s">
        <v>5722</v>
      </c>
      <c r="C5632" s="1" t="s">
        <v>8845</v>
      </c>
      <c r="D5632" s="1" t="s">
        <v>11434</v>
      </c>
      <c r="E5632" s="1" t="s">
        <v>11435</v>
      </c>
      <c r="F5632" s="1" t="s">
        <v>346</v>
      </c>
      <c r="G5632" s="1"/>
      <c r="H5632" s="1" t="s">
        <v>9</v>
      </c>
    </row>
    <row r="5633" spans="1:8" x14ac:dyDescent="0.3">
      <c r="A5633" s="1">
        <v>1131</v>
      </c>
      <c r="B5633" s="1" t="s">
        <v>11436</v>
      </c>
      <c r="C5633" s="1" t="s">
        <v>1989</v>
      </c>
      <c r="D5633" s="1" t="s">
        <v>11437</v>
      </c>
      <c r="E5633" s="1" t="s">
        <v>11438</v>
      </c>
      <c r="F5633" s="1" t="s">
        <v>346</v>
      </c>
      <c r="G5633" s="1"/>
      <c r="H5633" s="1" t="s">
        <v>9</v>
      </c>
    </row>
    <row r="5634" spans="1:8" x14ac:dyDescent="0.3">
      <c r="A5634" s="1">
        <v>1132</v>
      </c>
      <c r="B5634" s="1" t="s">
        <v>6140</v>
      </c>
      <c r="C5634" s="1" t="s">
        <v>6615</v>
      </c>
      <c r="D5634" s="1" t="s">
        <v>11439</v>
      </c>
      <c r="E5634" s="1" t="s">
        <v>11440</v>
      </c>
      <c r="F5634" s="1" t="s">
        <v>346</v>
      </c>
      <c r="G5634" s="1"/>
      <c r="H5634" s="1" t="s">
        <v>9</v>
      </c>
    </row>
    <row r="5635" spans="1:8" x14ac:dyDescent="0.3">
      <c r="A5635" s="1">
        <v>1133</v>
      </c>
      <c r="B5635" s="1" t="s">
        <v>6140</v>
      </c>
      <c r="C5635" s="1" t="s">
        <v>4200</v>
      </c>
      <c r="D5635" s="1" t="s">
        <v>11441</v>
      </c>
      <c r="E5635" s="1" t="s">
        <v>11442</v>
      </c>
      <c r="F5635" s="1" t="s">
        <v>346</v>
      </c>
      <c r="G5635" s="1"/>
      <c r="H5635" s="1" t="s">
        <v>257</v>
      </c>
    </row>
    <row r="5636" spans="1:8" x14ac:dyDescent="0.3">
      <c r="A5636" s="1">
        <v>1134</v>
      </c>
      <c r="B5636" s="1" t="s">
        <v>5722</v>
      </c>
      <c r="C5636" s="1" t="s">
        <v>10902</v>
      </c>
      <c r="D5636" s="1" t="s">
        <v>11443</v>
      </c>
      <c r="E5636" s="1" t="s">
        <v>11444</v>
      </c>
      <c r="F5636" s="1" t="s">
        <v>346</v>
      </c>
      <c r="G5636" s="1"/>
      <c r="H5636" s="1" t="s">
        <v>9</v>
      </c>
    </row>
    <row r="5637" spans="1:8" x14ac:dyDescent="0.3">
      <c r="A5637" s="1">
        <v>1135</v>
      </c>
      <c r="B5637" s="1" t="s">
        <v>6140</v>
      </c>
      <c r="C5637" s="1" t="s">
        <v>1561</v>
      </c>
      <c r="D5637" s="1" t="s">
        <v>11445</v>
      </c>
      <c r="E5637" s="1" t="s">
        <v>11446</v>
      </c>
      <c r="F5637" s="1" t="s">
        <v>346</v>
      </c>
      <c r="G5637" s="1"/>
      <c r="H5637" s="1" t="s">
        <v>257</v>
      </c>
    </row>
    <row r="5638" spans="1:8" x14ac:dyDescent="0.3">
      <c r="A5638" s="1">
        <v>1136</v>
      </c>
      <c r="B5638" s="1" t="s">
        <v>5722</v>
      </c>
      <c r="C5638" s="1" t="s">
        <v>114</v>
      </c>
      <c r="D5638" s="1" t="s">
        <v>11447</v>
      </c>
      <c r="E5638" s="1" t="s">
        <v>11448</v>
      </c>
      <c r="F5638" s="1" t="s">
        <v>346</v>
      </c>
      <c r="G5638" s="1"/>
      <c r="H5638" s="1" t="s">
        <v>9</v>
      </c>
    </row>
    <row r="5639" spans="1:8" x14ac:dyDescent="0.3">
      <c r="A5639" s="1">
        <v>1137</v>
      </c>
      <c r="B5639" s="1" t="s">
        <v>6140</v>
      </c>
      <c r="C5639" s="1" t="s">
        <v>6615</v>
      </c>
      <c r="D5639" s="1" t="s">
        <v>11449</v>
      </c>
      <c r="E5639" s="1" t="s">
        <v>11450</v>
      </c>
      <c r="F5639" s="1" t="s">
        <v>346</v>
      </c>
      <c r="G5639" s="1"/>
      <c r="H5639" s="1" t="s">
        <v>9</v>
      </c>
    </row>
    <row r="5640" spans="1:8" x14ac:dyDescent="0.3">
      <c r="A5640" s="1">
        <v>1138</v>
      </c>
      <c r="B5640" s="1" t="s">
        <v>6140</v>
      </c>
      <c r="C5640" s="1" t="s">
        <v>1561</v>
      </c>
      <c r="D5640" s="1" t="s">
        <v>11451</v>
      </c>
      <c r="E5640" s="1" t="s">
        <v>11452</v>
      </c>
      <c r="F5640" s="1" t="s">
        <v>346</v>
      </c>
      <c r="G5640" s="1"/>
      <c r="H5640" s="1" t="s">
        <v>9</v>
      </c>
    </row>
    <row r="5641" spans="1:8" x14ac:dyDescent="0.3">
      <c r="A5641" s="1">
        <v>1139</v>
      </c>
      <c r="B5641" s="1" t="s">
        <v>6140</v>
      </c>
      <c r="C5641" s="1" t="s">
        <v>6899</v>
      </c>
      <c r="D5641" s="1" t="s">
        <v>11453</v>
      </c>
      <c r="E5641" s="1" t="s">
        <v>11454</v>
      </c>
      <c r="F5641" s="1" t="s">
        <v>346</v>
      </c>
      <c r="G5641" s="1"/>
      <c r="H5641" s="1" t="s">
        <v>9</v>
      </c>
    </row>
    <row r="5642" spans="1:8" x14ac:dyDescent="0.3">
      <c r="A5642" s="1">
        <v>1140</v>
      </c>
      <c r="B5642" s="1" t="s">
        <v>6140</v>
      </c>
      <c r="C5642" s="1" t="s">
        <v>1561</v>
      </c>
      <c r="D5642" s="1" t="s">
        <v>11455</v>
      </c>
      <c r="E5642" s="1" t="s">
        <v>11456</v>
      </c>
      <c r="F5642" s="1" t="s">
        <v>346</v>
      </c>
      <c r="G5642" s="1"/>
      <c r="H5642" s="1" t="s">
        <v>9</v>
      </c>
    </row>
    <row r="5643" spans="1:8" x14ac:dyDescent="0.3">
      <c r="A5643" s="1">
        <v>1141</v>
      </c>
      <c r="B5643" s="1" t="s">
        <v>5722</v>
      </c>
      <c r="C5643" s="1" t="s">
        <v>3478</v>
      </c>
      <c r="D5643" s="1" t="s">
        <v>11457</v>
      </c>
      <c r="E5643" s="1" t="s">
        <v>11458</v>
      </c>
      <c r="F5643" s="1" t="s">
        <v>346</v>
      </c>
      <c r="G5643" s="1"/>
      <c r="H5643" s="1" t="s">
        <v>9</v>
      </c>
    </row>
    <row r="5644" spans="1:8" x14ac:dyDescent="0.3">
      <c r="A5644" s="1">
        <v>1142</v>
      </c>
      <c r="B5644" s="1" t="s">
        <v>5722</v>
      </c>
      <c r="C5644" s="1" t="s">
        <v>4249</v>
      </c>
      <c r="D5644" s="1" t="s">
        <v>11459</v>
      </c>
      <c r="E5644" s="1" t="s">
        <v>11460</v>
      </c>
      <c r="F5644" s="1" t="s">
        <v>346</v>
      </c>
      <c r="G5644" s="1"/>
      <c r="H5644" s="1" t="s">
        <v>9</v>
      </c>
    </row>
    <row r="5645" spans="1:8" x14ac:dyDescent="0.3">
      <c r="A5645" s="1">
        <v>1143</v>
      </c>
      <c r="B5645" s="1" t="s">
        <v>6140</v>
      </c>
      <c r="C5645" s="1" t="s">
        <v>130</v>
      </c>
      <c r="D5645" s="1" t="s">
        <v>11461</v>
      </c>
      <c r="E5645" s="1" t="s">
        <v>11462</v>
      </c>
      <c r="F5645" s="1" t="s">
        <v>346</v>
      </c>
      <c r="G5645" s="1"/>
      <c r="H5645" s="1" t="s">
        <v>9</v>
      </c>
    </row>
    <row r="5646" spans="1:8" x14ac:dyDescent="0.3">
      <c r="A5646" s="1">
        <v>1144</v>
      </c>
      <c r="B5646" s="1" t="s">
        <v>6140</v>
      </c>
      <c r="C5646" s="1" t="s">
        <v>3373</v>
      </c>
      <c r="D5646" s="1" t="s">
        <v>11463</v>
      </c>
      <c r="E5646" s="1" t="s">
        <v>11464</v>
      </c>
      <c r="F5646" s="1" t="s">
        <v>346</v>
      </c>
      <c r="G5646" s="1"/>
      <c r="H5646" s="1" t="s">
        <v>257</v>
      </c>
    </row>
    <row r="5647" spans="1:8" x14ac:dyDescent="0.3">
      <c r="A5647" s="1">
        <v>1145</v>
      </c>
      <c r="B5647" s="1" t="s">
        <v>6140</v>
      </c>
      <c r="C5647" s="1" t="s">
        <v>6899</v>
      </c>
      <c r="D5647" s="1" t="s">
        <v>11465</v>
      </c>
      <c r="E5647" s="1" t="s">
        <v>11466</v>
      </c>
      <c r="F5647" s="1" t="s">
        <v>346</v>
      </c>
      <c r="G5647" s="1"/>
      <c r="H5647" s="1" t="s">
        <v>9</v>
      </c>
    </row>
    <row r="5648" spans="1:8" x14ac:dyDescent="0.3">
      <c r="A5648" s="1">
        <v>1146</v>
      </c>
      <c r="B5648" s="1" t="s">
        <v>6140</v>
      </c>
      <c r="C5648" s="1" t="s">
        <v>6615</v>
      </c>
      <c r="D5648" s="1" t="s">
        <v>11467</v>
      </c>
      <c r="E5648" s="1" t="s">
        <v>11468</v>
      </c>
      <c r="F5648" s="1" t="s">
        <v>346</v>
      </c>
      <c r="G5648" s="1"/>
      <c r="H5648" s="1" t="s">
        <v>9</v>
      </c>
    </row>
    <row r="5649" spans="1:8" x14ac:dyDescent="0.3">
      <c r="A5649" s="1">
        <v>1147</v>
      </c>
      <c r="B5649" s="1" t="s">
        <v>6140</v>
      </c>
      <c r="C5649" s="1" t="s">
        <v>3926</v>
      </c>
      <c r="D5649" s="1" t="s">
        <v>11469</v>
      </c>
      <c r="E5649" s="1" t="s">
        <v>11470</v>
      </c>
      <c r="F5649" s="1" t="s">
        <v>346</v>
      </c>
      <c r="G5649" s="1"/>
      <c r="H5649" s="1" t="s">
        <v>9</v>
      </c>
    </row>
    <row r="5650" spans="1:8" x14ac:dyDescent="0.3">
      <c r="A5650" s="1">
        <v>1148</v>
      </c>
      <c r="B5650" s="1" t="s">
        <v>6140</v>
      </c>
      <c r="C5650" s="1" t="s">
        <v>3373</v>
      </c>
      <c r="D5650" s="1" t="s">
        <v>11471</v>
      </c>
      <c r="E5650" s="1" t="s">
        <v>11472</v>
      </c>
      <c r="F5650" s="1" t="s">
        <v>346</v>
      </c>
      <c r="G5650" s="1"/>
      <c r="H5650" s="1" t="s">
        <v>9</v>
      </c>
    </row>
    <row r="5651" spans="1:8" x14ac:dyDescent="0.3">
      <c r="A5651" s="1">
        <v>1149</v>
      </c>
      <c r="B5651" s="1" t="s">
        <v>6140</v>
      </c>
      <c r="C5651" s="1" t="s">
        <v>1561</v>
      </c>
      <c r="D5651" s="1" t="s">
        <v>11473</v>
      </c>
      <c r="E5651" s="1" t="s">
        <v>11474</v>
      </c>
      <c r="F5651" s="1" t="s">
        <v>346</v>
      </c>
      <c r="G5651" s="1"/>
      <c r="H5651" s="1" t="s">
        <v>9</v>
      </c>
    </row>
    <row r="5652" spans="1:8" x14ac:dyDescent="0.3">
      <c r="A5652" s="1">
        <v>1150</v>
      </c>
      <c r="B5652" s="1" t="s">
        <v>5722</v>
      </c>
      <c r="C5652" s="1" t="s">
        <v>5557</v>
      </c>
      <c r="D5652" s="1" t="s">
        <v>11475</v>
      </c>
      <c r="E5652" s="1" t="s">
        <v>11476</v>
      </c>
      <c r="F5652" s="1" t="s">
        <v>346</v>
      </c>
      <c r="G5652" s="1"/>
      <c r="H5652" s="1" t="s">
        <v>9</v>
      </c>
    </row>
    <row r="5653" spans="1:8" x14ac:dyDescent="0.3">
      <c r="A5653" s="1">
        <v>1151</v>
      </c>
      <c r="B5653" s="1" t="s">
        <v>6140</v>
      </c>
      <c r="C5653" s="1" t="s">
        <v>5</v>
      </c>
      <c r="D5653" s="1" t="s">
        <v>11477</v>
      </c>
      <c r="E5653" s="1" t="s">
        <v>11478</v>
      </c>
      <c r="F5653" s="1" t="s">
        <v>346</v>
      </c>
      <c r="G5653" s="1"/>
      <c r="H5653" s="1" t="s">
        <v>9</v>
      </c>
    </row>
    <row r="5654" spans="1:8" x14ac:dyDescent="0.3">
      <c r="A5654" s="1">
        <v>1152</v>
      </c>
      <c r="B5654" s="1" t="s">
        <v>6140</v>
      </c>
      <c r="C5654" s="1" t="s">
        <v>4200</v>
      </c>
      <c r="D5654" s="1" t="s">
        <v>11479</v>
      </c>
      <c r="E5654" s="1" t="s">
        <v>11480</v>
      </c>
      <c r="F5654" s="1" t="s">
        <v>346</v>
      </c>
      <c r="G5654" s="1"/>
      <c r="H5654" s="1" t="s">
        <v>257</v>
      </c>
    </row>
    <row r="5655" spans="1:8" x14ac:dyDescent="0.3">
      <c r="A5655" s="1">
        <v>1153</v>
      </c>
      <c r="B5655" s="1" t="s">
        <v>6140</v>
      </c>
      <c r="C5655" s="1" t="s">
        <v>3373</v>
      </c>
      <c r="D5655" s="1" t="s">
        <v>11481</v>
      </c>
      <c r="E5655" s="1" t="s">
        <v>11482</v>
      </c>
      <c r="F5655" s="1" t="s">
        <v>346</v>
      </c>
      <c r="G5655" s="1"/>
      <c r="H5655" s="1" t="s">
        <v>9</v>
      </c>
    </row>
    <row r="5656" spans="1:8" x14ac:dyDescent="0.3">
      <c r="A5656" s="1">
        <v>1154</v>
      </c>
      <c r="B5656" s="1" t="s">
        <v>6140</v>
      </c>
      <c r="C5656" s="1" t="s">
        <v>1561</v>
      </c>
      <c r="D5656" s="1" t="s">
        <v>11483</v>
      </c>
      <c r="E5656" s="1" t="s">
        <v>11484</v>
      </c>
      <c r="F5656" s="1" t="s">
        <v>346</v>
      </c>
      <c r="G5656" s="1"/>
      <c r="H5656" s="1" t="s">
        <v>9</v>
      </c>
    </row>
    <row r="5657" spans="1:8" x14ac:dyDescent="0.3">
      <c r="A5657" s="1">
        <v>1155</v>
      </c>
      <c r="B5657" s="1" t="s">
        <v>5722</v>
      </c>
      <c r="C5657" s="1" t="s">
        <v>3478</v>
      </c>
      <c r="D5657" s="1" t="s">
        <v>11485</v>
      </c>
      <c r="E5657" s="1" t="s">
        <v>11486</v>
      </c>
      <c r="F5657" s="1" t="s">
        <v>346</v>
      </c>
      <c r="G5657" s="1"/>
      <c r="H5657" s="1" t="s">
        <v>9</v>
      </c>
    </row>
    <row r="5658" spans="1:8" x14ac:dyDescent="0.3">
      <c r="A5658" s="1">
        <v>1156</v>
      </c>
      <c r="B5658" s="1" t="s">
        <v>6140</v>
      </c>
      <c r="C5658" s="1" t="s">
        <v>130</v>
      </c>
      <c r="D5658" s="1" t="s">
        <v>11487</v>
      </c>
      <c r="E5658" s="1" t="s">
        <v>11488</v>
      </c>
      <c r="F5658" s="1" t="s">
        <v>346</v>
      </c>
      <c r="G5658" s="1"/>
      <c r="H5658" s="1" t="s">
        <v>9</v>
      </c>
    </row>
    <row r="5659" spans="1:8" x14ac:dyDescent="0.3">
      <c r="A5659" s="1">
        <v>1157</v>
      </c>
      <c r="B5659" s="1" t="s">
        <v>657</v>
      </c>
      <c r="C5659" s="1" t="s">
        <v>30</v>
      </c>
      <c r="D5659" s="1" t="s">
        <v>11489</v>
      </c>
      <c r="E5659" s="1" t="s">
        <v>11490</v>
      </c>
      <c r="F5659" s="1" t="s">
        <v>346</v>
      </c>
      <c r="G5659" s="1"/>
      <c r="H5659" s="1" t="s">
        <v>9</v>
      </c>
    </row>
    <row r="5660" spans="1:8" x14ac:dyDescent="0.3">
      <c r="A5660" s="1">
        <v>1158</v>
      </c>
      <c r="B5660" s="1" t="s">
        <v>6140</v>
      </c>
      <c r="C5660" s="1" t="s">
        <v>6615</v>
      </c>
      <c r="D5660" s="1" t="s">
        <v>11491</v>
      </c>
      <c r="E5660" s="1" t="s">
        <v>11492</v>
      </c>
      <c r="F5660" s="1" t="s">
        <v>346</v>
      </c>
      <c r="G5660" s="1"/>
      <c r="H5660" s="1" t="s">
        <v>9</v>
      </c>
    </row>
    <row r="5661" spans="1:8" x14ac:dyDescent="0.3">
      <c r="A5661" s="1">
        <v>1159</v>
      </c>
      <c r="B5661" s="1" t="s">
        <v>5722</v>
      </c>
      <c r="C5661" s="1" t="s">
        <v>5723</v>
      </c>
      <c r="D5661" s="1" t="s">
        <v>11493</v>
      </c>
      <c r="E5661" s="1" t="s">
        <v>11494</v>
      </c>
      <c r="F5661" s="1" t="s">
        <v>346</v>
      </c>
      <c r="G5661" s="1"/>
      <c r="H5661" s="1" t="s">
        <v>9</v>
      </c>
    </row>
    <row r="5662" spans="1:8" x14ac:dyDescent="0.3">
      <c r="A5662" s="1">
        <v>1160</v>
      </c>
      <c r="B5662" s="1" t="s">
        <v>6140</v>
      </c>
      <c r="C5662" s="1" t="s">
        <v>1561</v>
      </c>
      <c r="D5662" s="1" t="s">
        <v>11495</v>
      </c>
      <c r="E5662" s="1" t="s">
        <v>11496</v>
      </c>
      <c r="F5662" s="1" t="s">
        <v>346</v>
      </c>
      <c r="G5662" s="1"/>
      <c r="H5662" s="1" t="s">
        <v>9</v>
      </c>
    </row>
    <row r="5663" spans="1:8" x14ac:dyDescent="0.3">
      <c r="A5663" s="1">
        <v>1161</v>
      </c>
      <c r="B5663" s="1" t="s">
        <v>6140</v>
      </c>
      <c r="C5663" s="1" t="s">
        <v>3926</v>
      </c>
      <c r="D5663" s="1" t="s">
        <v>11497</v>
      </c>
      <c r="E5663" s="1" t="s">
        <v>11498</v>
      </c>
      <c r="F5663" s="1" t="s">
        <v>346</v>
      </c>
      <c r="G5663" s="1"/>
      <c r="H5663" s="1" t="s">
        <v>9</v>
      </c>
    </row>
    <row r="5664" spans="1:8" x14ac:dyDescent="0.3">
      <c r="A5664" s="1">
        <v>1162</v>
      </c>
      <c r="B5664" s="1" t="s">
        <v>5722</v>
      </c>
      <c r="C5664" s="1" t="s">
        <v>4249</v>
      </c>
      <c r="D5664" s="1" t="s">
        <v>11499</v>
      </c>
      <c r="E5664" s="1" t="s">
        <v>11500</v>
      </c>
      <c r="F5664" s="1" t="s">
        <v>346</v>
      </c>
      <c r="G5664" s="1"/>
      <c r="H5664" s="1" t="s">
        <v>9</v>
      </c>
    </row>
    <row r="5665" spans="1:8" x14ac:dyDescent="0.3">
      <c r="A5665" s="1">
        <v>1163</v>
      </c>
      <c r="B5665" s="1" t="s">
        <v>6140</v>
      </c>
      <c r="C5665" s="1" t="s">
        <v>6899</v>
      </c>
      <c r="D5665" s="1" t="s">
        <v>11501</v>
      </c>
      <c r="E5665" s="1" t="s">
        <v>11502</v>
      </c>
      <c r="F5665" s="1" t="s">
        <v>346</v>
      </c>
      <c r="G5665" s="1"/>
      <c r="H5665" s="1" t="s">
        <v>9</v>
      </c>
    </row>
    <row r="5666" spans="1:8" x14ac:dyDescent="0.3">
      <c r="A5666" s="1">
        <v>1164</v>
      </c>
      <c r="B5666" s="1" t="s">
        <v>6140</v>
      </c>
      <c r="C5666" s="1" t="s">
        <v>1630</v>
      </c>
      <c r="D5666" s="1" t="s">
        <v>11503</v>
      </c>
      <c r="E5666" s="1" t="s">
        <v>11504</v>
      </c>
      <c r="F5666" s="1" t="s">
        <v>346</v>
      </c>
      <c r="G5666" s="1"/>
      <c r="H5666" s="1" t="s">
        <v>9</v>
      </c>
    </row>
    <row r="5667" spans="1:8" x14ac:dyDescent="0.3">
      <c r="A5667" s="1">
        <v>1165</v>
      </c>
      <c r="B5667" s="1" t="s">
        <v>6140</v>
      </c>
      <c r="C5667" s="1" t="s">
        <v>565</v>
      </c>
      <c r="D5667" s="1" t="s">
        <v>11505</v>
      </c>
      <c r="E5667" s="1" t="s">
        <v>11506</v>
      </c>
      <c r="F5667" s="1" t="s">
        <v>346</v>
      </c>
      <c r="G5667" s="1"/>
      <c r="H5667" s="1" t="s">
        <v>9</v>
      </c>
    </row>
    <row r="5668" spans="1:8" x14ac:dyDescent="0.3">
      <c r="A5668" s="1">
        <v>1166</v>
      </c>
      <c r="B5668" s="1" t="s">
        <v>6140</v>
      </c>
      <c r="C5668" s="1" t="s">
        <v>3373</v>
      </c>
      <c r="D5668" s="1" t="s">
        <v>11507</v>
      </c>
      <c r="E5668" s="1" t="s">
        <v>11508</v>
      </c>
      <c r="F5668" s="1" t="s">
        <v>346</v>
      </c>
      <c r="G5668" s="1"/>
      <c r="H5668" s="1" t="s">
        <v>9</v>
      </c>
    </row>
    <row r="5669" spans="1:8" x14ac:dyDescent="0.3">
      <c r="A5669" s="1">
        <v>1167</v>
      </c>
      <c r="B5669" s="1" t="s">
        <v>6140</v>
      </c>
      <c r="C5669" s="1" t="s">
        <v>1561</v>
      </c>
      <c r="D5669" s="1" t="s">
        <v>11509</v>
      </c>
      <c r="E5669" s="1" t="s">
        <v>11510</v>
      </c>
      <c r="F5669" s="1" t="s">
        <v>346</v>
      </c>
      <c r="G5669" s="1"/>
      <c r="H5669" s="1" t="s">
        <v>9</v>
      </c>
    </row>
    <row r="5670" spans="1:8" x14ac:dyDescent="0.3">
      <c r="A5670" s="1">
        <v>1168</v>
      </c>
      <c r="B5670" s="1" t="s">
        <v>6140</v>
      </c>
      <c r="C5670" s="1" t="s">
        <v>6615</v>
      </c>
      <c r="D5670" s="1" t="s">
        <v>11511</v>
      </c>
      <c r="E5670" s="1" t="s">
        <v>11512</v>
      </c>
      <c r="F5670" s="1" t="s">
        <v>346</v>
      </c>
      <c r="G5670" s="1"/>
      <c r="H5670" s="1" t="s">
        <v>9</v>
      </c>
    </row>
    <row r="5671" spans="1:8" x14ac:dyDescent="0.3">
      <c r="A5671" s="1">
        <v>1169</v>
      </c>
      <c r="B5671" s="1" t="s">
        <v>6140</v>
      </c>
      <c r="C5671" s="1" t="s">
        <v>6899</v>
      </c>
      <c r="D5671" s="1" t="s">
        <v>11513</v>
      </c>
      <c r="E5671" s="1" t="s">
        <v>11514</v>
      </c>
      <c r="F5671" s="1" t="s">
        <v>346</v>
      </c>
      <c r="G5671" s="1"/>
      <c r="H5671" s="1" t="s">
        <v>9</v>
      </c>
    </row>
    <row r="5672" spans="1:8" x14ac:dyDescent="0.3">
      <c r="A5672" s="1">
        <v>1170</v>
      </c>
      <c r="B5672" s="1" t="s">
        <v>6140</v>
      </c>
      <c r="C5672" s="1" t="s">
        <v>130</v>
      </c>
      <c r="D5672" s="1" t="s">
        <v>11515</v>
      </c>
      <c r="E5672" s="1" t="s">
        <v>11516</v>
      </c>
      <c r="F5672" s="1" t="s">
        <v>346</v>
      </c>
      <c r="G5672" s="1"/>
      <c r="H5672" s="1" t="s">
        <v>9</v>
      </c>
    </row>
    <row r="5673" spans="1:8" x14ac:dyDescent="0.3">
      <c r="A5673" s="1">
        <v>1171</v>
      </c>
      <c r="B5673" s="1" t="s">
        <v>6140</v>
      </c>
      <c r="C5673" s="1" t="s">
        <v>1630</v>
      </c>
      <c r="D5673" s="1" t="s">
        <v>11517</v>
      </c>
      <c r="E5673" s="1" t="s">
        <v>11518</v>
      </c>
      <c r="F5673" s="1" t="s">
        <v>346</v>
      </c>
      <c r="G5673" s="1"/>
      <c r="H5673" s="1" t="s">
        <v>9</v>
      </c>
    </row>
    <row r="5674" spans="1:8" x14ac:dyDescent="0.3">
      <c r="A5674" s="1">
        <v>1172</v>
      </c>
      <c r="B5674" s="1" t="s">
        <v>6140</v>
      </c>
      <c r="C5674" s="1" t="s">
        <v>130</v>
      </c>
      <c r="D5674" s="1" t="s">
        <v>11519</v>
      </c>
      <c r="E5674" s="1" t="s">
        <v>11520</v>
      </c>
      <c r="F5674" s="1" t="s">
        <v>346</v>
      </c>
      <c r="G5674" s="1"/>
      <c r="H5674" s="1" t="s">
        <v>9</v>
      </c>
    </row>
    <row r="5675" spans="1:8" x14ac:dyDescent="0.3">
      <c r="A5675" s="1">
        <v>1173</v>
      </c>
      <c r="B5675" s="1" t="s">
        <v>6140</v>
      </c>
      <c r="C5675" s="1" t="s">
        <v>6615</v>
      </c>
      <c r="D5675" s="1" t="s">
        <v>11521</v>
      </c>
      <c r="E5675" s="1" t="s">
        <v>11522</v>
      </c>
      <c r="F5675" s="1" t="s">
        <v>346</v>
      </c>
      <c r="G5675" s="1"/>
      <c r="H5675" s="1" t="s">
        <v>9</v>
      </c>
    </row>
    <row r="5676" spans="1:8" x14ac:dyDescent="0.3">
      <c r="A5676" s="1">
        <v>1174</v>
      </c>
      <c r="B5676" s="1" t="s">
        <v>5722</v>
      </c>
      <c r="C5676" s="1" t="s">
        <v>5723</v>
      </c>
      <c r="D5676" s="1" t="s">
        <v>11523</v>
      </c>
      <c r="E5676" s="1" t="s">
        <v>11524</v>
      </c>
      <c r="F5676" s="1" t="s">
        <v>346</v>
      </c>
      <c r="G5676" s="1"/>
      <c r="H5676" s="1" t="s">
        <v>117</v>
      </c>
    </row>
    <row r="5677" spans="1:8" x14ac:dyDescent="0.3">
      <c r="A5677" s="1">
        <v>1175</v>
      </c>
      <c r="B5677" s="1" t="s">
        <v>5722</v>
      </c>
      <c r="C5677" s="1" t="s">
        <v>10955</v>
      </c>
      <c r="D5677" s="1" t="s">
        <v>11525</v>
      </c>
      <c r="E5677" s="1" t="s">
        <v>11526</v>
      </c>
      <c r="F5677" s="1" t="s">
        <v>346</v>
      </c>
      <c r="G5677" s="1"/>
      <c r="H5677" s="1" t="s">
        <v>9</v>
      </c>
    </row>
    <row r="5678" spans="1:8" x14ac:dyDescent="0.3">
      <c r="A5678" s="1">
        <v>1176</v>
      </c>
      <c r="B5678" s="1" t="s">
        <v>6140</v>
      </c>
      <c r="C5678" s="1" t="s">
        <v>6615</v>
      </c>
      <c r="D5678" s="1" t="s">
        <v>11527</v>
      </c>
      <c r="E5678" s="1" t="s">
        <v>11528</v>
      </c>
      <c r="F5678" s="1" t="s">
        <v>346</v>
      </c>
      <c r="G5678" s="1"/>
      <c r="H5678" s="1" t="s">
        <v>9</v>
      </c>
    </row>
    <row r="5679" spans="1:8" x14ac:dyDescent="0.3">
      <c r="A5679" s="1">
        <v>1177</v>
      </c>
      <c r="B5679" s="1" t="s">
        <v>6140</v>
      </c>
      <c r="C5679" s="1" t="s">
        <v>565</v>
      </c>
      <c r="D5679" s="1" t="s">
        <v>11529</v>
      </c>
      <c r="E5679" s="1" t="s">
        <v>11530</v>
      </c>
      <c r="F5679" s="1" t="s">
        <v>346</v>
      </c>
      <c r="G5679" s="1"/>
      <c r="H5679" s="1" t="s">
        <v>257</v>
      </c>
    </row>
    <row r="5680" spans="1:8" x14ac:dyDescent="0.3">
      <c r="A5680" s="1">
        <v>1178</v>
      </c>
      <c r="B5680" s="1" t="s">
        <v>5722</v>
      </c>
      <c r="C5680" s="1" t="s">
        <v>5557</v>
      </c>
      <c r="D5680" s="1" t="s">
        <v>11531</v>
      </c>
      <c r="E5680" s="1" t="s">
        <v>11532</v>
      </c>
      <c r="F5680" s="1" t="s">
        <v>346</v>
      </c>
      <c r="G5680" s="1"/>
      <c r="H5680" s="1" t="s">
        <v>9</v>
      </c>
    </row>
    <row r="5681" spans="1:8" x14ac:dyDescent="0.3">
      <c r="A5681" s="1">
        <v>1179</v>
      </c>
      <c r="B5681" s="1" t="s">
        <v>11436</v>
      </c>
      <c r="C5681" s="1" t="s">
        <v>1989</v>
      </c>
      <c r="D5681" s="1" t="s">
        <v>11533</v>
      </c>
      <c r="E5681" s="1" t="s">
        <v>11438</v>
      </c>
      <c r="F5681" s="1" t="s">
        <v>346</v>
      </c>
      <c r="G5681" s="1"/>
      <c r="H5681" s="1" t="s">
        <v>257</v>
      </c>
    </row>
    <row r="5682" spans="1:8" x14ac:dyDescent="0.3">
      <c r="A5682" s="1">
        <v>1180</v>
      </c>
      <c r="B5682" s="1" t="s">
        <v>6140</v>
      </c>
      <c r="C5682" s="1" t="s">
        <v>130</v>
      </c>
      <c r="D5682" s="1" t="s">
        <v>11534</v>
      </c>
      <c r="E5682" s="1" t="s">
        <v>11535</v>
      </c>
      <c r="F5682" s="1" t="s">
        <v>346</v>
      </c>
      <c r="G5682" s="1"/>
      <c r="H5682" s="1" t="s">
        <v>9</v>
      </c>
    </row>
    <row r="5683" spans="1:8" x14ac:dyDescent="0.3">
      <c r="A5683" s="1">
        <v>1181</v>
      </c>
      <c r="B5683" s="1" t="s">
        <v>6140</v>
      </c>
      <c r="C5683" s="1" t="s">
        <v>11338</v>
      </c>
      <c r="D5683" s="1" t="s">
        <v>11536</v>
      </c>
      <c r="E5683" s="1" t="s">
        <v>11537</v>
      </c>
      <c r="F5683" s="1" t="s">
        <v>346</v>
      </c>
      <c r="G5683" s="1"/>
      <c r="H5683" s="1" t="s">
        <v>9</v>
      </c>
    </row>
    <row r="5684" spans="1:8" x14ac:dyDescent="0.3">
      <c r="A5684" s="1">
        <v>1182</v>
      </c>
      <c r="B5684" s="1" t="s">
        <v>6140</v>
      </c>
      <c r="C5684" s="1" t="s">
        <v>6615</v>
      </c>
      <c r="D5684" s="1" t="s">
        <v>11538</v>
      </c>
      <c r="E5684" s="1" t="s">
        <v>11539</v>
      </c>
      <c r="F5684" s="1" t="s">
        <v>346</v>
      </c>
      <c r="G5684" s="1"/>
      <c r="H5684" s="1" t="s">
        <v>9</v>
      </c>
    </row>
    <row r="5685" spans="1:8" x14ac:dyDescent="0.3">
      <c r="A5685" s="1">
        <v>1183</v>
      </c>
      <c r="B5685" s="1" t="s">
        <v>6140</v>
      </c>
      <c r="C5685" s="1" t="s">
        <v>130</v>
      </c>
      <c r="D5685" s="1" t="s">
        <v>11540</v>
      </c>
      <c r="E5685" s="1" t="s">
        <v>11541</v>
      </c>
      <c r="F5685" s="1" t="s">
        <v>346</v>
      </c>
      <c r="G5685" s="1"/>
      <c r="H5685" s="1" t="s">
        <v>9</v>
      </c>
    </row>
    <row r="5686" spans="1:8" x14ac:dyDescent="0.3">
      <c r="A5686" s="1">
        <v>1184</v>
      </c>
      <c r="B5686" s="1" t="s">
        <v>5722</v>
      </c>
      <c r="C5686" s="1" t="s">
        <v>3478</v>
      </c>
      <c r="D5686" s="1" t="s">
        <v>11542</v>
      </c>
      <c r="E5686" s="1" t="s">
        <v>11543</v>
      </c>
      <c r="F5686" s="1" t="s">
        <v>346</v>
      </c>
      <c r="G5686" s="1"/>
      <c r="H5686" s="1" t="s">
        <v>257</v>
      </c>
    </row>
    <row r="5687" spans="1:8" x14ac:dyDescent="0.3">
      <c r="A5687" s="1">
        <v>1185</v>
      </c>
      <c r="B5687" s="1" t="s">
        <v>5722</v>
      </c>
      <c r="C5687" s="1" t="s">
        <v>4249</v>
      </c>
      <c r="D5687" s="1" t="s">
        <v>11544</v>
      </c>
      <c r="E5687" s="1" t="s">
        <v>11545</v>
      </c>
      <c r="F5687" s="1" t="s">
        <v>346</v>
      </c>
      <c r="G5687" s="1"/>
      <c r="H5687" s="1" t="s">
        <v>9</v>
      </c>
    </row>
    <row r="5688" spans="1:8" x14ac:dyDescent="0.3">
      <c r="A5688" s="1">
        <v>1186</v>
      </c>
      <c r="B5688" s="1" t="s">
        <v>6140</v>
      </c>
      <c r="C5688" s="1" t="s">
        <v>1561</v>
      </c>
      <c r="D5688" s="1" t="s">
        <v>11546</v>
      </c>
      <c r="E5688" s="1" t="s">
        <v>11547</v>
      </c>
      <c r="F5688" s="1" t="s">
        <v>346</v>
      </c>
      <c r="G5688" s="1"/>
      <c r="H5688" s="1" t="s">
        <v>9</v>
      </c>
    </row>
    <row r="5689" spans="1:8" x14ac:dyDescent="0.3">
      <c r="A5689" s="1">
        <v>1187</v>
      </c>
      <c r="B5689" s="1" t="s">
        <v>6140</v>
      </c>
      <c r="C5689" s="1" t="s">
        <v>6615</v>
      </c>
      <c r="D5689" s="1" t="s">
        <v>11548</v>
      </c>
      <c r="E5689" s="1" t="s">
        <v>11549</v>
      </c>
      <c r="F5689" s="1" t="s">
        <v>346</v>
      </c>
      <c r="G5689" s="1"/>
      <c r="H5689" s="1" t="s">
        <v>9</v>
      </c>
    </row>
    <row r="5690" spans="1:8" x14ac:dyDescent="0.3">
      <c r="A5690" s="1">
        <v>1188</v>
      </c>
      <c r="B5690" s="1" t="s">
        <v>6140</v>
      </c>
      <c r="C5690" s="1" t="s">
        <v>130</v>
      </c>
      <c r="D5690" s="1" t="s">
        <v>11550</v>
      </c>
      <c r="E5690" s="1" t="s">
        <v>11551</v>
      </c>
      <c r="F5690" s="1" t="s">
        <v>346</v>
      </c>
      <c r="G5690" s="1"/>
      <c r="H5690" s="1" t="s">
        <v>9</v>
      </c>
    </row>
    <row r="5691" spans="1:8" x14ac:dyDescent="0.3">
      <c r="A5691" s="1">
        <v>1189</v>
      </c>
      <c r="B5691" s="1" t="s">
        <v>6140</v>
      </c>
      <c r="C5691" s="1" t="s">
        <v>6482</v>
      </c>
      <c r="D5691" s="1" t="s">
        <v>11552</v>
      </c>
      <c r="E5691" s="1" t="s">
        <v>11553</v>
      </c>
      <c r="F5691" s="1" t="s">
        <v>346</v>
      </c>
      <c r="G5691" s="1"/>
      <c r="H5691" s="1" t="s">
        <v>9</v>
      </c>
    </row>
    <row r="5692" spans="1:8" x14ac:dyDescent="0.3">
      <c r="A5692" s="1">
        <v>1190</v>
      </c>
      <c r="B5692" s="1" t="s">
        <v>5556</v>
      </c>
      <c r="C5692" s="1" t="s">
        <v>4149</v>
      </c>
      <c r="D5692" s="1" t="s">
        <v>11554</v>
      </c>
      <c r="E5692" s="1" t="s">
        <v>11555</v>
      </c>
      <c r="F5692" s="1" t="s">
        <v>346</v>
      </c>
      <c r="G5692" s="1"/>
      <c r="H5692" s="1" t="s">
        <v>9</v>
      </c>
    </row>
    <row r="5693" spans="1:8" x14ac:dyDescent="0.3">
      <c r="A5693" s="1">
        <v>1191</v>
      </c>
      <c r="B5693" s="1" t="s">
        <v>5722</v>
      </c>
      <c r="C5693" s="1" t="s">
        <v>3478</v>
      </c>
      <c r="D5693" s="1" t="s">
        <v>11556</v>
      </c>
      <c r="E5693" s="1" t="s">
        <v>11557</v>
      </c>
      <c r="F5693" s="1" t="s">
        <v>346</v>
      </c>
      <c r="G5693" s="1"/>
      <c r="H5693" s="1" t="s">
        <v>9</v>
      </c>
    </row>
    <row r="5694" spans="1:8" x14ac:dyDescent="0.3">
      <c r="A5694" s="1">
        <v>1192</v>
      </c>
      <c r="B5694" s="1" t="s">
        <v>6140</v>
      </c>
      <c r="C5694" s="1" t="s">
        <v>4200</v>
      </c>
      <c r="D5694" s="1" t="s">
        <v>11558</v>
      </c>
      <c r="E5694" s="1" t="s">
        <v>11559</v>
      </c>
      <c r="F5694" s="1" t="s">
        <v>346</v>
      </c>
      <c r="G5694" s="1"/>
      <c r="H5694" s="1" t="s">
        <v>9</v>
      </c>
    </row>
    <row r="5695" spans="1:8" x14ac:dyDescent="0.3">
      <c r="A5695" s="1">
        <v>1193</v>
      </c>
      <c r="B5695" s="1" t="s">
        <v>6140</v>
      </c>
      <c r="C5695" s="1" t="s">
        <v>6795</v>
      </c>
      <c r="D5695" s="1" t="s">
        <v>11560</v>
      </c>
      <c r="E5695" s="1" t="s">
        <v>11561</v>
      </c>
      <c r="F5695" s="1" t="s">
        <v>346</v>
      </c>
      <c r="G5695" s="1"/>
      <c r="H5695" s="1" t="s">
        <v>9</v>
      </c>
    </row>
    <row r="5696" spans="1:8" x14ac:dyDescent="0.3">
      <c r="A5696" s="1">
        <v>1194</v>
      </c>
      <c r="B5696" s="1" t="s">
        <v>5722</v>
      </c>
      <c r="C5696" s="1" t="s">
        <v>10955</v>
      </c>
      <c r="D5696" s="1" t="s">
        <v>11562</v>
      </c>
      <c r="E5696" s="1" t="s">
        <v>11563</v>
      </c>
      <c r="F5696" s="1" t="s">
        <v>346</v>
      </c>
      <c r="G5696" s="1"/>
      <c r="H5696" s="1" t="s">
        <v>9</v>
      </c>
    </row>
    <row r="5697" spans="1:8" x14ac:dyDescent="0.3">
      <c r="A5697" s="1">
        <v>1195</v>
      </c>
      <c r="B5697" s="1" t="s">
        <v>5722</v>
      </c>
      <c r="C5697" s="1" t="s">
        <v>3478</v>
      </c>
      <c r="D5697" s="1" t="s">
        <v>11564</v>
      </c>
      <c r="E5697" s="1" t="s">
        <v>11565</v>
      </c>
      <c r="F5697" s="1" t="s">
        <v>346</v>
      </c>
      <c r="G5697" s="1"/>
      <c r="H5697" s="1" t="s">
        <v>257</v>
      </c>
    </row>
    <row r="5698" spans="1:8" x14ac:dyDescent="0.3">
      <c r="A5698" s="1">
        <v>1196</v>
      </c>
      <c r="B5698" s="1" t="s">
        <v>5722</v>
      </c>
      <c r="C5698" s="1" t="s">
        <v>5557</v>
      </c>
      <c r="D5698" s="1" t="s">
        <v>11566</v>
      </c>
      <c r="E5698" s="1" t="s">
        <v>11567</v>
      </c>
      <c r="F5698" s="1" t="s">
        <v>346</v>
      </c>
      <c r="G5698" s="1"/>
      <c r="H5698" s="1" t="s">
        <v>9</v>
      </c>
    </row>
    <row r="5699" spans="1:8" x14ac:dyDescent="0.3">
      <c r="A5699" s="1">
        <v>1197</v>
      </c>
      <c r="B5699" s="1" t="s">
        <v>6140</v>
      </c>
      <c r="C5699" s="1" t="s">
        <v>1561</v>
      </c>
      <c r="D5699" s="1" t="s">
        <v>11568</v>
      </c>
      <c r="E5699" s="1" t="s">
        <v>11569</v>
      </c>
      <c r="F5699" s="1" t="s">
        <v>346</v>
      </c>
      <c r="G5699" s="1"/>
      <c r="H5699" s="1" t="s">
        <v>257</v>
      </c>
    </row>
    <row r="5700" spans="1:8" x14ac:dyDescent="0.3">
      <c r="A5700" s="1">
        <v>1198</v>
      </c>
      <c r="B5700" s="1" t="s">
        <v>5722</v>
      </c>
      <c r="C5700" s="1" t="s">
        <v>8845</v>
      </c>
      <c r="D5700" s="1" t="s">
        <v>11570</v>
      </c>
      <c r="E5700" s="1" t="s">
        <v>11571</v>
      </c>
      <c r="F5700" s="1" t="s">
        <v>346</v>
      </c>
      <c r="G5700" s="1"/>
      <c r="H5700" s="1" t="s">
        <v>9</v>
      </c>
    </row>
    <row r="5701" spans="1:8" x14ac:dyDescent="0.3">
      <c r="A5701" s="1">
        <v>1199</v>
      </c>
      <c r="B5701" s="1" t="s">
        <v>6140</v>
      </c>
      <c r="C5701" s="1" t="s">
        <v>1630</v>
      </c>
      <c r="D5701" s="1" t="s">
        <v>11572</v>
      </c>
      <c r="E5701" s="1" t="s">
        <v>11573</v>
      </c>
      <c r="F5701" s="1" t="s">
        <v>346</v>
      </c>
      <c r="G5701" s="1"/>
      <c r="H5701" s="1" t="s">
        <v>9</v>
      </c>
    </row>
    <row r="5702" spans="1:8" x14ac:dyDescent="0.3">
      <c r="A5702" s="1">
        <v>1200</v>
      </c>
      <c r="B5702" s="1" t="s">
        <v>6140</v>
      </c>
      <c r="C5702" s="1" t="s">
        <v>6615</v>
      </c>
      <c r="D5702" s="1" t="s">
        <v>11574</v>
      </c>
      <c r="E5702" s="1" t="s">
        <v>11575</v>
      </c>
      <c r="F5702" s="1" t="s">
        <v>346</v>
      </c>
      <c r="G5702" s="1"/>
      <c r="H5702" s="1" t="s">
        <v>9</v>
      </c>
    </row>
    <row r="5703" spans="1:8" x14ac:dyDescent="0.3">
      <c r="A5703" s="1">
        <v>1201</v>
      </c>
      <c r="B5703" s="1" t="s">
        <v>657</v>
      </c>
      <c r="C5703" s="1" t="s">
        <v>30</v>
      </c>
      <c r="D5703" s="1" t="s">
        <v>11576</v>
      </c>
      <c r="E5703" s="1" t="s">
        <v>11577</v>
      </c>
      <c r="F5703" s="1" t="s">
        <v>346</v>
      </c>
      <c r="G5703" s="1"/>
      <c r="H5703" s="1" t="s">
        <v>9</v>
      </c>
    </row>
    <row r="5704" spans="1:8" x14ac:dyDescent="0.3">
      <c r="A5704" s="1">
        <v>1202</v>
      </c>
      <c r="B5704" s="1" t="s">
        <v>6140</v>
      </c>
      <c r="C5704" s="1" t="s">
        <v>565</v>
      </c>
      <c r="D5704" s="1" t="s">
        <v>11578</v>
      </c>
      <c r="E5704" s="1" t="s">
        <v>11579</v>
      </c>
      <c r="F5704" s="1" t="s">
        <v>346</v>
      </c>
      <c r="G5704" s="1"/>
      <c r="H5704" s="1" t="s">
        <v>9</v>
      </c>
    </row>
    <row r="5705" spans="1:8" x14ac:dyDescent="0.3">
      <c r="A5705" s="1">
        <v>1203</v>
      </c>
      <c r="B5705" s="1" t="s">
        <v>6140</v>
      </c>
      <c r="C5705" s="1" t="s">
        <v>6615</v>
      </c>
      <c r="D5705" s="1" t="s">
        <v>11580</v>
      </c>
      <c r="E5705" s="1" t="s">
        <v>11581</v>
      </c>
      <c r="F5705" s="1" t="s">
        <v>346</v>
      </c>
      <c r="G5705" s="1"/>
      <c r="H5705" s="1" t="s">
        <v>9</v>
      </c>
    </row>
    <row r="5706" spans="1:8" x14ac:dyDescent="0.3">
      <c r="A5706" s="1">
        <v>1204</v>
      </c>
      <c r="B5706" s="1" t="s">
        <v>6140</v>
      </c>
      <c r="C5706" s="1" t="s">
        <v>11582</v>
      </c>
      <c r="D5706" s="1" t="s">
        <v>11583</v>
      </c>
      <c r="E5706" s="1" t="s">
        <v>11584</v>
      </c>
      <c r="F5706" s="1" t="s">
        <v>346</v>
      </c>
      <c r="G5706" s="1"/>
      <c r="H5706" s="1" t="s">
        <v>257</v>
      </c>
    </row>
    <row r="5707" spans="1:8" x14ac:dyDescent="0.3">
      <c r="A5707" s="1">
        <v>1205</v>
      </c>
      <c r="B5707" s="1" t="s">
        <v>10992</v>
      </c>
      <c r="C5707" s="1" t="s">
        <v>11000</v>
      </c>
      <c r="D5707" s="1" t="s">
        <v>11585</v>
      </c>
      <c r="E5707" s="1" t="s">
        <v>11586</v>
      </c>
      <c r="F5707" s="1" t="s">
        <v>346</v>
      </c>
      <c r="G5707" s="1"/>
      <c r="H5707" s="1" t="s">
        <v>257</v>
      </c>
    </row>
    <row r="5708" spans="1:8" x14ac:dyDescent="0.3">
      <c r="A5708" s="1">
        <v>1206</v>
      </c>
      <c r="B5708" s="1" t="s">
        <v>5722</v>
      </c>
      <c r="C5708" s="1" t="s">
        <v>3478</v>
      </c>
      <c r="D5708" s="1" t="s">
        <v>11587</v>
      </c>
      <c r="E5708" s="1" t="s">
        <v>11588</v>
      </c>
      <c r="F5708" s="1" t="s">
        <v>346</v>
      </c>
      <c r="G5708" s="1"/>
      <c r="H5708" s="1" t="s">
        <v>9</v>
      </c>
    </row>
    <row r="5709" spans="1:8" x14ac:dyDescent="0.3">
      <c r="A5709" s="1">
        <v>1207</v>
      </c>
      <c r="B5709" s="1" t="s">
        <v>6140</v>
      </c>
      <c r="C5709" s="1" t="s">
        <v>1630</v>
      </c>
      <c r="D5709" s="1" t="s">
        <v>11589</v>
      </c>
      <c r="E5709" s="1" t="s">
        <v>11590</v>
      </c>
      <c r="F5709" s="1" t="s">
        <v>346</v>
      </c>
      <c r="G5709" s="1"/>
      <c r="H5709" s="1" t="s">
        <v>9</v>
      </c>
    </row>
    <row r="5710" spans="1:8" x14ac:dyDescent="0.3">
      <c r="A5710" s="1">
        <v>1208</v>
      </c>
      <c r="B5710" s="1" t="s">
        <v>6140</v>
      </c>
      <c r="C5710" s="1" t="s">
        <v>130</v>
      </c>
      <c r="D5710" s="1" t="s">
        <v>11591</v>
      </c>
      <c r="E5710" s="1" t="s">
        <v>11592</v>
      </c>
      <c r="F5710" s="1" t="s">
        <v>346</v>
      </c>
      <c r="G5710" s="1"/>
      <c r="H5710" s="1" t="s">
        <v>9</v>
      </c>
    </row>
    <row r="5711" spans="1:8" x14ac:dyDescent="0.3">
      <c r="A5711" s="1">
        <v>1209</v>
      </c>
      <c r="B5711" s="1" t="s">
        <v>5722</v>
      </c>
      <c r="C5711" s="1" t="s">
        <v>114</v>
      </c>
      <c r="D5711" s="1" t="s">
        <v>11593</v>
      </c>
      <c r="E5711" s="1" t="s">
        <v>11594</v>
      </c>
      <c r="F5711" s="1" t="s">
        <v>346</v>
      </c>
      <c r="G5711" s="1"/>
      <c r="H5711" s="1" t="s">
        <v>9</v>
      </c>
    </row>
    <row r="5712" spans="1:8" x14ac:dyDescent="0.3">
      <c r="A5712" s="1">
        <v>1210</v>
      </c>
      <c r="B5712" s="1" t="s">
        <v>6140</v>
      </c>
      <c r="C5712" s="1" t="s">
        <v>6615</v>
      </c>
      <c r="D5712" s="1" t="s">
        <v>11595</v>
      </c>
      <c r="E5712" s="1" t="s">
        <v>11596</v>
      </c>
      <c r="F5712" s="1" t="s">
        <v>346</v>
      </c>
      <c r="G5712" s="1"/>
      <c r="H5712" s="1" t="s">
        <v>9</v>
      </c>
    </row>
    <row r="5713" spans="1:8" x14ac:dyDescent="0.3">
      <c r="A5713" s="1">
        <v>1211</v>
      </c>
      <c r="B5713" s="1" t="s">
        <v>6140</v>
      </c>
      <c r="C5713" s="1" t="s">
        <v>565</v>
      </c>
      <c r="D5713" s="1" t="s">
        <v>11597</v>
      </c>
      <c r="E5713" s="1" t="s">
        <v>11598</v>
      </c>
      <c r="F5713" s="1" t="s">
        <v>346</v>
      </c>
      <c r="G5713" s="1"/>
      <c r="H5713" s="1" t="s">
        <v>257</v>
      </c>
    </row>
    <row r="5714" spans="1:8" x14ac:dyDescent="0.3">
      <c r="A5714" s="1">
        <v>1212</v>
      </c>
      <c r="B5714" s="1" t="s">
        <v>6140</v>
      </c>
      <c r="C5714" s="1" t="s">
        <v>6899</v>
      </c>
      <c r="D5714" s="1" t="s">
        <v>11599</v>
      </c>
      <c r="E5714" s="1" t="s">
        <v>11600</v>
      </c>
      <c r="F5714" s="1" t="s">
        <v>346</v>
      </c>
      <c r="G5714" s="1"/>
      <c r="H5714" s="1" t="s">
        <v>9</v>
      </c>
    </row>
    <row r="5715" spans="1:8" x14ac:dyDescent="0.3">
      <c r="A5715" s="1">
        <v>1213</v>
      </c>
      <c r="B5715" s="1" t="s">
        <v>5722</v>
      </c>
      <c r="C5715" s="1" t="s">
        <v>10902</v>
      </c>
      <c r="D5715" s="1" t="s">
        <v>11601</v>
      </c>
      <c r="E5715" s="1" t="s">
        <v>11602</v>
      </c>
      <c r="F5715" s="1" t="s">
        <v>346</v>
      </c>
      <c r="G5715" s="1"/>
      <c r="H5715" s="1" t="s">
        <v>9</v>
      </c>
    </row>
    <row r="5716" spans="1:8" x14ac:dyDescent="0.3">
      <c r="A5716" s="1">
        <v>1214</v>
      </c>
      <c r="B5716" s="1" t="s">
        <v>5722</v>
      </c>
      <c r="C5716" s="1" t="s">
        <v>4249</v>
      </c>
      <c r="D5716" s="1" t="s">
        <v>11603</v>
      </c>
      <c r="E5716" s="1" t="s">
        <v>11604</v>
      </c>
      <c r="F5716" s="1" t="s">
        <v>346</v>
      </c>
      <c r="G5716" s="1">
        <v>59</v>
      </c>
      <c r="H5716" s="1" t="s">
        <v>9</v>
      </c>
    </row>
    <row r="5717" spans="1:8" x14ac:dyDescent="0.3">
      <c r="A5717" s="1">
        <v>1215</v>
      </c>
      <c r="B5717" s="1" t="s">
        <v>6140</v>
      </c>
      <c r="C5717" s="1" t="s">
        <v>1561</v>
      </c>
      <c r="D5717" s="1" t="s">
        <v>11605</v>
      </c>
      <c r="E5717" s="1" t="s">
        <v>11606</v>
      </c>
      <c r="F5717" s="1" t="s">
        <v>346</v>
      </c>
      <c r="G5717" s="1"/>
      <c r="H5717" s="1" t="s">
        <v>9</v>
      </c>
    </row>
    <row r="5718" spans="1:8" x14ac:dyDescent="0.3">
      <c r="A5718" s="1">
        <v>1216</v>
      </c>
      <c r="B5718" s="1" t="s">
        <v>6140</v>
      </c>
      <c r="C5718" s="1" t="s">
        <v>130</v>
      </c>
      <c r="D5718" s="1" t="s">
        <v>11607</v>
      </c>
      <c r="E5718" s="1" t="s">
        <v>11608</v>
      </c>
      <c r="F5718" s="1" t="s">
        <v>346</v>
      </c>
      <c r="G5718" s="1"/>
      <c r="H5718" s="1" t="s">
        <v>9</v>
      </c>
    </row>
    <row r="5719" spans="1:8" x14ac:dyDescent="0.3">
      <c r="A5719" s="1">
        <v>1217</v>
      </c>
      <c r="B5719" s="1" t="s">
        <v>6140</v>
      </c>
      <c r="C5719" s="1" t="s">
        <v>1561</v>
      </c>
      <c r="D5719" s="1" t="s">
        <v>11609</v>
      </c>
      <c r="E5719" s="1" t="s">
        <v>11610</v>
      </c>
      <c r="F5719" s="1" t="s">
        <v>346</v>
      </c>
      <c r="G5719" s="1"/>
      <c r="H5719" s="1" t="s">
        <v>9</v>
      </c>
    </row>
    <row r="5720" spans="1:8" x14ac:dyDescent="0.3">
      <c r="A5720" s="1">
        <v>1218</v>
      </c>
      <c r="B5720" s="1" t="s">
        <v>5603</v>
      </c>
      <c r="C5720" s="1" t="s">
        <v>75</v>
      </c>
      <c r="D5720" s="1" t="s">
        <v>11611</v>
      </c>
      <c r="E5720" s="1" t="s">
        <v>11612</v>
      </c>
      <c r="F5720" s="1" t="s">
        <v>346</v>
      </c>
      <c r="G5720" s="1"/>
      <c r="H5720" s="1" t="s">
        <v>9</v>
      </c>
    </row>
    <row r="5721" spans="1:8" x14ac:dyDescent="0.3">
      <c r="A5721" s="1">
        <v>1219</v>
      </c>
      <c r="B5721" s="1" t="s">
        <v>5722</v>
      </c>
      <c r="C5721" s="1" t="s">
        <v>3478</v>
      </c>
      <c r="D5721" s="1" t="s">
        <v>11613</v>
      </c>
      <c r="E5721" s="1" t="s">
        <v>11614</v>
      </c>
      <c r="F5721" s="1" t="s">
        <v>346</v>
      </c>
      <c r="G5721" s="1"/>
      <c r="H5721" s="1" t="s">
        <v>9</v>
      </c>
    </row>
    <row r="5722" spans="1:8" x14ac:dyDescent="0.3">
      <c r="A5722" s="1">
        <v>1220</v>
      </c>
      <c r="B5722" s="1" t="s">
        <v>6140</v>
      </c>
      <c r="C5722" s="1" t="s">
        <v>6615</v>
      </c>
      <c r="D5722" s="1" t="s">
        <v>11615</v>
      </c>
      <c r="E5722" s="1" t="s">
        <v>11616</v>
      </c>
      <c r="F5722" s="1" t="s">
        <v>346</v>
      </c>
      <c r="G5722" s="1"/>
      <c r="H5722" s="1" t="s">
        <v>9</v>
      </c>
    </row>
    <row r="5723" spans="1:8" x14ac:dyDescent="0.3">
      <c r="A5723" s="1">
        <v>1221</v>
      </c>
      <c r="B5723" s="1" t="s">
        <v>657</v>
      </c>
      <c r="C5723" s="1" t="s">
        <v>658</v>
      </c>
      <c r="D5723" s="1" t="s">
        <v>11617</v>
      </c>
      <c r="E5723" s="1" t="s">
        <v>11618</v>
      </c>
      <c r="F5723" s="1" t="s">
        <v>346</v>
      </c>
      <c r="G5723" s="1"/>
      <c r="H5723" s="1" t="s">
        <v>9</v>
      </c>
    </row>
    <row r="5724" spans="1:8" x14ac:dyDescent="0.3">
      <c r="A5724" s="1">
        <v>1222</v>
      </c>
      <c r="B5724" s="1" t="s">
        <v>6140</v>
      </c>
      <c r="C5724" s="1" t="s">
        <v>6615</v>
      </c>
      <c r="D5724" s="1" t="s">
        <v>11619</v>
      </c>
      <c r="E5724" s="1" t="s">
        <v>11620</v>
      </c>
      <c r="F5724" s="1" t="s">
        <v>346</v>
      </c>
      <c r="G5724" s="1"/>
      <c r="H5724" s="1" t="s">
        <v>117</v>
      </c>
    </row>
    <row r="5725" spans="1:8" x14ac:dyDescent="0.3">
      <c r="A5725" s="1">
        <v>1223</v>
      </c>
      <c r="B5725" s="1" t="s">
        <v>5722</v>
      </c>
      <c r="C5725" s="1" t="s">
        <v>5557</v>
      </c>
      <c r="D5725" s="1" t="s">
        <v>11621</v>
      </c>
      <c r="E5725" s="1" t="s">
        <v>11622</v>
      </c>
      <c r="F5725" s="1" t="s">
        <v>346</v>
      </c>
      <c r="G5725" s="1"/>
      <c r="H5725" s="1" t="s">
        <v>9</v>
      </c>
    </row>
    <row r="5726" spans="1:8" x14ac:dyDescent="0.3">
      <c r="A5726" s="1">
        <v>1224</v>
      </c>
      <c r="B5726" s="1" t="s">
        <v>6140</v>
      </c>
      <c r="C5726" s="1" t="s">
        <v>1630</v>
      </c>
      <c r="D5726" s="1" t="s">
        <v>11623</v>
      </c>
      <c r="E5726" s="1" t="s">
        <v>11624</v>
      </c>
      <c r="F5726" s="1" t="s">
        <v>346</v>
      </c>
      <c r="G5726" s="1"/>
      <c r="H5726" s="1" t="s">
        <v>9</v>
      </c>
    </row>
    <row r="5727" spans="1:8" x14ac:dyDescent="0.3">
      <c r="A5727" s="1">
        <v>1225</v>
      </c>
      <c r="B5727" s="1" t="s">
        <v>5722</v>
      </c>
      <c r="C5727" s="1" t="s">
        <v>4249</v>
      </c>
      <c r="D5727" s="1" t="s">
        <v>11625</v>
      </c>
      <c r="E5727" s="1" t="s">
        <v>11626</v>
      </c>
      <c r="F5727" s="1" t="s">
        <v>346</v>
      </c>
      <c r="G5727" s="1">
        <v>59</v>
      </c>
      <c r="H5727" s="1" t="s">
        <v>9</v>
      </c>
    </row>
    <row r="5728" spans="1:8" x14ac:dyDescent="0.3">
      <c r="A5728" s="1">
        <v>1226</v>
      </c>
      <c r="B5728" s="1" t="s">
        <v>6140</v>
      </c>
      <c r="C5728" s="1" t="s">
        <v>130</v>
      </c>
      <c r="D5728" s="1" t="s">
        <v>11627</v>
      </c>
      <c r="E5728" s="1" t="s">
        <v>11628</v>
      </c>
      <c r="F5728" s="1" t="s">
        <v>346</v>
      </c>
      <c r="G5728" s="1"/>
      <c r="H5728" s="1" t="s">
        <v>9</v>
      </c>
    </row>
    <row r="5729" spans="1:8" x14ac:dyDescent="0.3">
      <c r="A5729" s="1">
        <v>1227</v>
      </c>
      <c r="B5729" s="1" t="s">
        <v>5722</v>
      </c>
      <c r="C5729" s="1" t="s">
        <v>10902</v>
      </c>
      <c r="D5729" s="1" t="s">
        <v>11629</v>
      </c>
      <c r="E5729" s="1" t="s">
        <v>11630</v>
      </c>
      <c r="F5729" s="1" t="s">
        <v>346</v>
      </c>
      <c r="G5729" s="1"/>
      <c r="H5729" s="1" t="s">
        <v>9</v>
      </c>
    </row>
    <row r="5730" spans="1:8" x14ac:dyDescent="0.3">
      <c r="A5730" s="1">
        <v>1228</v>
      </c>
      <c r="B5730" s="1" t="s">
        <v>5556</v>
      </c>
      <c r="C5730" s="1" t="s">
        <v>9371</v>
      </c>
      <c r="D5730" s="1" t="s">
        <v>11631</v>
      </c>
      <c r="E5730" s="1" t="s">
        <v>11632</v>
      </c>
      <c r="F5730" s="1" t="s">
        <v>346</v>
      </c>
      <c r="G5730" s="1"/>
      <c r="H5730" s="1" t="s">
        <v>9</v>
      </c>
    </row>
    <row r="5731" spans="1:8" x14ac:dyDescent="0.3">
      <c r="A5731" s="1">
        <v>1229</v>
      </c>
      <c r="B5731" s="1" t="s">
        <v>6140</v>
      </c>
      <c r="C5731" s="1" t="s">
        <v>1630</v>
      </c>
      <c r="D5731" s="1" t="s">
        <v>11633</v>
      </c>
      <c r="E5731" s="1" t="s">
        <v>11634</v>
      </c>
      <c r="F5731" s="1" t="s">
        <v>346</v>
      </c>
      <c r="G5731" s="1"/>
      <c r="H5731" s="1" t="s">
        <v>9</v>
      </c>
    </row>
    <row r="5732" spans="1:8" x14ac:dyDescent="0.3">
      <c r="A5732" s="1">
        <v>1230</v>
      </c>
      <c r="B5732" s="1" t="s">
        <v>6140</v>
      </c>
      <c r="C5732" s="1" t="s">
        <v>6615</v>
      </c>
      <c r="D5732" s="1" t="s">
        <v>11635</v>
      </c>
      <c r="E5732" s="1" t="s">
        <v>11636</v>
      </c>
      <c r="F5732" s="1" t="s">
        <v>346</v>
      </c>
      <c r="G5732" s="1"/>
      <c r="H5732" s="1" t="s">
        <v>9</v>
      </c>
    </row>
    <row r="5733" spans="1:8" x14ac:dyDescent="0.3">
      <c r="A5733" s="1">
        <v>1231</v>
      </c>
      <c r="B5733" s="1" t="s">
        <v>6140</v>
      </c>
      <c r="C5733" s="1" t="s">
        <v>1561</v>
      </c>
      <c r="D5733" s="1" t="s">
        <v>11637</v>
      </c>
      <c r="E5733" s="1" t="s">
        <v>11638</v>
      </c>
      <c r="F5733" s="1" t="s">
        <v>346</v>
      </c>
      <c r="G5733" s="1"/>
      <c r="H5733" s="1" t="s">
        <v>9</v>
      </c>
    </row>
    <row r="5734" spans="1:8" x14ac:dyDescent="0.3">
      <c r="A5734" s="1">
        <v>1232</v>
      </c>
      <c r="B5734" s="1" t="s">
        <v>6140</v>
      </c>
      <c r="C5734" s="1" t="s">
        <v>6615</v>
      </c>
      <c r="D5734" s="1" t="s">
        <v>11639</v>
      </c>
      <c r="E5734" s="1" t="s">
        <v>11640</v>
      </c>
      <c r="F5734" s="1" t="s">
        <v>346</v>
      </c>
      <c r="G5734" s="1"/>
      <c r="H5734" s="1" t="s">
        <v>9</v>
      </c>
    </row>
    <row r="5735" spans="1:8" x14ac:dyDescent="0.3">
      <c r="A5735" s="1">
        <v>1233</v>
      </c>
      <c r="B5735" s="1" t="s">
        <v>6140</v>
      </c>
      <c r="C5735" s="1" t="s">
        <v>565</v>
      </c>
      <c r="D5735" s="1" t="s">
        <v>11641</v>
      </c>
      <c r="E5735" s="1" t="s">
        <v>11642</v>
      </c>
      <c r="F5735" s="1" t="s">
        <v>346</v>
      </c>
      <c r="G5735" s="1"/>
      <c r="H5735" s="1" t="s">
        <v>257</v>
      </c>
    </row>
    <row r="5736" spans="1:8" x14ac:dyDescent="0.3">
      <c r="A5736" s="1">
        <v>1234</v>
      </c>
      <c r="B5736" s="1" t="s">
        <v>6140</v>
      </c>
      <c r="C5736" s="1" t="s">
        <v>1561</v>
      </c>
      <c r="D5736" s="1" t="s">
        <v>11643</v>
      </c>
      <c r="E5736" s="1" t="s">
        <v>11644</v>
      </c>
      <c r="F5736" s="1" t="s">
        <v>346</v>
      </c>
      <c r="G5736" s="1"/>
      <c r="H5736" s="1" t="s">
        <v>9</v>
      </c>
    </row>
    <row r="5737" spans="1:8" x14ac:dyDescent="0.3">
      <c r="A5737" s="1">
        <v>1235</v>
      </c>
      <c r="B5737" s="1" t="s">
        <v>5556</v>
      </c>
      <c r="C5737" s="1" t="s">
        <v>4149</v>
      </c>
      <c r="D5737" s="1" t="s">
        <v>11645</v>
      </c>
      <c r="E5737" s="1" t="s">
        <v>11646</v>
      </c>
      <c r="F5737" s="1" t="s">
        <v>346</v>
      </c>
      <c r="G5737" s="1"/>
      <c r="H5737" s="1" t="s">
        <v>9</v>
      </c>
    </row>
    <row r="5738" spans="1:8" x14ac:dyDescent="0.3">
      <c r="A5738" s="1">
        <v>1236</v>
      </c>
      <c r="B5738" s="1" t="s">
        <v>6140</v>
      </c>
      <c r="C5738" s="1" t="s">
        <v>4200</v>
      </c>
      <c r="D5738" s="1" t="s">
        <v>11647</v>
      </c>
      <c r="E5738" s="1" t="s">
        <v>11648</v>
      </c>
      <c r="F5738" s="1" t="s">
        <v>346</v>
      </c>
      <c r="G5738" s="1"/>
      <c r="H5738" s="1" t="s">
        <v>257</v>
      </c>
    </row>
    <row r="5739" spans="1:8" x14ac:dyDescent="0.3">
      <c r="A5739" s="1">
        <v>1237</v>
      </c>
      <c r="B5739" s="1" t="s">
        <v>6140</v>
      </c>
      <c r="C5739" s="1" t="s">
        <v>6615</v>
      </c>
      <c r="D5739" s="1" t="s">
        <v>11649</v>
      </c>
      <c r="E5739" s="1" t="s">
        <v>11650</v>
      </c>
      <c r="F5739" s="1" t="s">
        <v>346</v>
      </c>
      <c r="G5739" s="1"/>
      <c r="H5739" s="1" t="s">
        <v>257</v>
      </c>
    </row>
    <row r="5740" spans="1:8" x14ac:dyDescent="0.3">
      <c r="A5740" s="1">
        <v>1238</v>
      </c>
      <c r="B5740" s="1" t="s">
        <v>6140</v>
      </c>
      <c r="C5740" s="1" t="s">
        <v>130</v>
      </c>
      <c r="D5740" s="1" t="s">
        <v>11651</v>
      </c>
      <c r="E5740" s="1" t="s">
        <v>11652</v>
      </c>
      <c r="F5740" s="1" t="s">
        <v>346</v>
      </c>
      <c r="G5740" s="1"/>
      <c r="H5740" s="1" t="s">
        <v>9</v>
      </c>
    </row>
    <row r="5741" spans="1:8" x14ac:dyDescent="0.3">
      <c r="A5741" s="1">
        <v>1239</v>
      </c>
      <c r="B5741" s="1" t="s">
        <v>6140</v>
      </c>
      <c r="C5741" s="1" t="s">
        <v>6615</v>
      </c>
      <c r="D5741" s="1" t="s">
        <v>11653</v>
      </c>
      <c r="E5741" s="1" t="s">
        <v>11654</v>
      </c>
      <c r="F5741" s="1" t="s">
        <v>346</v>
      </c>
      <c r="G5741" s="1"/>
      <c r="H5741" s="1" t="s">
        <v>9</v>
      </c>
    </row>
    <row r="5742" spans="1:8" x14ac:dyDescent="0.3">
      <c r="A5742" s="1">
        <v>1240</v>
      </c>
      <c r="B5742" s="1" t="s">
        <v>5722</v>
      </c>
      <c r="C5742" s="1" t="s">
        <v>5557</v>
      </c>
      <c r="D5742" s="1" t="s">
        <v>11655</v>
      </c>
      <c r="E5742" s="1" t="s">
        <v>11656</v>
      </c>
      <c r="F5742" s="1" t="s">
        <v>346</v>
      </c>
      <c r="G5742" s="1"/>
      <c r="H5742" s="1" t="s">
        <v>9</v>
      </c>
    </row>
    <row r="5743" spans="1:8" x14ac:dyDescent="0.3">
      <c r="A5743" s="1">
        <v>1241</v>
      </c>
      <c r="B5743" s="1" t="s">
        <v>5556</v>
      </c>
      <c r="C5743" s="1" t="s">
        <v>11056</v>
      </c>
      <c r="D5743" s="1" t="s">
        <v>11657</v>
      </c>
      <c r="E5743" s="1" t="s">
        <v>11658</v>
      </c>
      <c r="F5743" s="1" t="s">
        <v>346</v>
      </c>
      <c r="G5743" s="1"/>
      <c r="H5743" s="1" t="s">
        <v>9</v>
      </c>
    </row>
    <row r="5744" spans="1:8" x14ac:dyDescent="0.3">
      <c r="A5744" s="1">
        <v>1242</v>
      </c>
      <c r="B5744" s="1" t="s">
        <v>6140</v>
      </c>
      <c r="C5744" s="1" t="s">
        <v>6482</v>
      </c>
      <c r="D5744" s="1" t="s">
        <v>11659</v>
      </c>
      <c r="E5744" s="1" t="s">
        <v>11660</v>
      </c>
      <c r="F5744" s="1" t="s">
        <v>346</v>
      </c>
      <c r="G5744" s="1"/>
      <c r="H5744" s="1" t="s">
        <v>9</v>
      </c>
    </row>
    <row r="5745" spans="1:8" x14ac:dyDescent="0.3">
      <c r="A5745" s="1">
        <v>1243</v>
      </c>
      <c r="B5745" s="1" t="s">
        <v>6140</v>
      </c>
      <c r="C5745" s="1" t="s">
        <v>6615</v>
      </c>
      <c r="D5745" s="1" t="s">
        <v>11661</v>
      </c>
      <c r="E5745" s="1" t="s">
        <v>11662</v>
      </c>
      <c r="F5745" s="1" t="s">
        <v>346</v>
      </c>
      <c r="G5745" s="1"/>
      <c r="H5745" s="1" t="s">
        <v>9</v>
      </c>
    </row>
    <row r="5746" spans="1:8" x14ac:dyDescent="0.3">
      <c r="A5746" s="1">
        <v>1244</v>
      </c>
      <c r="B5746" s="1" t="s">
        <v>6140</v>
      </c>
      <c r="C5746" s="1" t="s">
        <v>6615</v>
      </c>
      <c r="D5746" s="1" t="s">
        <v>11663</v>
      </c>
      <c r="E5746" s="1" t="s">
        <v>11664</v>
      </c>
      <c r="F5746" s="1" t="s">
        <v>346</v>
      </c>
      <c r="G5746" s="1"/>
      <c r="H5746" s="1" t="s">
        <v>9</v>
      </c>
    </row>
    <row r="5747" spans="1:8" x14ac:dyDescent="0.3">
      <c r="A5747" s="1">
        <v>1245</v>
      </c>
      <c r="B5747" s="1" t="s">
        <v>6140</v>
      </c>
      <c r="C5747" s="1" t="s">
        <v>6482</v>
      </c>
      <c r="D5747" s="1" t="s">
        <v>11665</v>
      </c>
      <c r="E5747" s="1" t="s">
        <v>11666</v>
      </c>
      <c r="F5747" s="1" t="s">
        <v>346</v>
      </c>
      <c r="G5747" s="1"/>
      <c r="H5747" s="1" t="s">
        <v>9</v>
      </c>
    </row>
    <row r="5748" spans="1:8" x14ac:dyDescent="0.3">
      <c r="A5748" s="1">
        <v>1246</v>
      </c>
      <c r="B5748" s="1" t="s">
        <v>6140</v>
      </c>
      <c r="C5748" s="1" t="s">
        <v>6899</v>
      </c>
      <c r="D5748" s="1" t="s">
        <v>11667</v>
      </c>
      <c r="E5748" s="1" t="s">
        <v>11668</v>
      </c>
      <c r="F5748" s="1" t="s">
        <v>346</v>
      </c>
      <c r="G5748" s="1"/>
      <c r="H5748" s="1" t="s">
        <v>9</v>
      </c>
    </row>
    <row r="5749" spans="1:8" x14ac:dyDescent="0.3">
      <c r="A5749" s="1">
        <v>1247</v>
      </c>
      <c r="B5749" s="1" t="s">
        <v>5722</v>
      </c>
      <c r="C5749" s="1" t="s">
        <v>4249</v>
      </c>
      <c r="D5749" s="1" t="s">
        <v>11669</v>
      </c>
      <c r="E5749" s="1" t="s">
        <v>11670</v>
      </c>
      <c r="F5749" s="1" t="s">
        <v>346</v>
      </c>
      <c r="G5749" s="1">
        <v>59</v>
      </c>
      <c r="H5749" s="1" t="s">
        <v>9</v>
      </c>
    </row>
    <row r="5750" spans="1:8" x14ac:dyDescent="0.3">
      <c r="A5750" s="1">
        <v>1248</v>
      </c>
      <c r="B5750" s="1" t="s">
        <v>657</v>
      </c>
      <c r="C5750" s="1" t="s">
        <v>30</v>
      </c>
      <c r="D5750" s="1" t="s">
        <v>11671</v>
      </c>
      <c r="E5750" s="1" t="s">
        <v>11672</v>
      </c>
      <c r="F5750" s="1" t="s">
        <v>346</v>
      </c>
      <c r="G5750" s="1"/>
      <c r="H5750" s="1" t="s">
        <v>9</v>
      </c>
    </row>
    <row r="5751" spans="1:8" x14ac:dyDescent="0.3">
      <c r="A5751" s="1">
        <v>1249</v>
      </c>
      <c r="B5751" s="1" t="s">
        <v>6140</v>
      </c>
      <c r="C5751" s="1" t="s">
        <v>130</v>
      </c>
      <c r="D5751" s="1" t="s">
        <v>11673</v>
      </c>
      <c r="E5751" s="1" t="s">
        <v>11674</v>
      </c>
      <c r="F5751" s="1" t="s">
        <v>346</v>
      </c>
      <c r="G5751" s="1"/>
      <c r="H5751" s="1" t="s">
        <v>9</v>
      </c>
    </row>
    <row r="5752" spans="1:8" x14ac:dyDescent="0.3">
      <c r="A5752" s="1">
        <v>1250</v>
      </c>
      <c r="B5752" s="1" t="s">
        <v>5722</v>
      </c>
      <c r="C5752" s="1" t="s">
        <v>3160</v>
      </c>
      <c r="D5752" s="1" t="s">
        <v>11675</v>
      </c>
      <c r="E5752" s="1" t="s">
        <v>11676</v>
      </c>
      <c r="F5752" s="1" t="s">
        <v>346</v>
      </c>
      <c r="G5752" s="1"/>
      <c r="H5752" s="1" t="s">
        <v>9</v>
      </c>
    </row>
    <row r="5753" spans="1:8" x14ac:dyDescent="0.3">
      <c r="A5753" s="1">
        <v>1251</v>
      </c>
      <c r="B5753" s="1" t="s">
        <v>6140</v>
      </c>
      <c r="C5753" s="1" t="s">
        <v>6615</v>
      </c>
      <c r="D5753" s="1" t="s">
        <v>11677</v>
      </c>
      <c r="E5753" s="1" t="s">
        <v>11678</v>
      </c>
      <c r="F5753" s="1" t="s">
        <v>346</v>
      </c>
      <c r="G5753" s="1"/>
      <c r="H5753" s="1" t="s">
        <v>9</v>
      </c>
    </row>
    <row r="5754" spans="1:8" x14ac:dyDescent="0.3">
      <c r="A5754" s="1">
        <v>1252</v>
      </c>
      <c r="B5754" s="1" t="s">
        <v>5556</v>
      </c>
      <c r="C5754" s="1" t="s">
        <v>4092</v>
      </c>
      <c r="D5754" s="1" t="s">
        <v>11679</v>
      </c>
      <c r="E5754" s="1" t="s">
        <v>11680</v>
      </c>
      <c r="F5754" s="1" t="s">
        <v>346</v>
      </c>
      <c r="G5754" s="1"/>
      <c r="H5754" s="1" t="s">
        <v>9</v>
      </c>
    </row>
    <row r="5755" spans="1:8" x14ac:dyDescent="0.3">
      <c r="A5755" s="1">
        <v>1253</v>
      </c>
      <c r="B5755" s="1" t="s">
        <v>6140</v>
      </c>
      <c r="C5755" s="1" t="s">
        <v>11582</v>
      </c>
      <c r="D5755" s="1" t="s">
        <v>11681</v>
      </c>
      <c r="E5755" s="1" t="s">
        <v>11682</v>
      </c>
      <c r="F5755" s="1" t="s">
        <v>346</v>
      </c>
      <c r="G5755" s="1"/>
      <c r="H5755" s="1" t="s">
        <v>257</v>
      </c>
    </row>
    <row r="5756" spans="1:8" x14ac:dyDescent="0.3">
      <c r="A5756" s="1">
        <v>1254</v>
      </c>
      <c r="B5756" s="1" t="s">
        <v>6140</v>
      </c>
      <c r="C5756" s="1" t="s">
        <v>565</v>
      </c>
      <c r="D5756" s="1" t="s">
        <v>11683</v>
      </c>
      <c r="E5756" s="1" t="s">
        <v>11684</v>
      </c>
      <c r="F5756" s="1" t="s">
        <v>346</v>
      </c>
      <c r="G5756" s="1"/>
      <c r="H5756" s="1" t="s">
        <v>257</v>
      </c>
    </row>
    <row r="5757" spans="1:8" x14ac:dyDescent="0.3">
      <c r="A5757" s="1">
        <v>1255</v>
      </c>
      <c r="B5757" s="1" t="s">
        <v>5603</v>
      </c>
      <c r="C5757" s="1" t="s">
        <v>75</v>
      </c>
      <c r="D5757" s="1" t="s">
        <v>11685</v>
      </c>
      <c r="E5757" s="1" t="s">
        <v>11686</v>
      </c>
      <c r="F5757" s="1" t="s">
        <v>346</v>
      </c>
      <c r="G5757" s="1"/>
      <c r="H5757" s="1" t="s">
        <v>9</v>
      </c>
    </row>
    <row r="5758" spans="1:8" x14ac:dyDescent="0.3">
      <c r="A5758" s="1">
        <v>1256</v>
      </c>
      <c r="B5758" s="1" t="s">
        <v>6140</v>
      </c>
      <c r="C5758" s="1" t="s">
        <v>1561</v>
      </c>
      <c r="D5758" s="1" t="s">
        <v>11687</v>
      </c>
      <c r="E5758" s="1" t="s">
        <v>11688</v>
      </c>
      <c r="F5758" s="1" t="s">
        <v>346</v>
      </c>
      <c r="G5758" s="1"/>
      <c r="H5758" s="1" t="s">
        <v>9</v>
      </c>
    </row>
    <row r="5759" spans="1:8" x14ac:dyDescent="0.3">
      <c r="A5759" s="1">
        <v>1257</v>
      </c>
      <c r="B5759" s="1" t="s">
        <v>5722</v>
      </c>
      <c r="C5759" s="1" t="s">
        <v>3478</v>
      </c>
      <c r="D5759" s="1" t="s">
        <v>11689</v>
      </c>
      <c r="E5759" s="1" t="s">
        <v>11690</v>
      </c>
      <c r="F5759" s="1" t="s">
        <v>346</v>
      </c>
      <c r="G5759" s="1"/>
      <c r="H5759" s="1" t="s">
        <v>9</v>
      </c>
    </row>
    <row r="5760" spans="1:8" x14ac:dyDescent="0.3">
      <c r="A5760" s="1">
        <v>1258</v>
      </c>
      <c r="B5760" s="1" t="s">
        <v>5722</v>
      </c>
      <c r="C5760" s="1" t="s">
        <v>5557</v>
      </c>
      <c r="D5760" s="1" t="s">
        <v>11691</v>
      </c>
      <c r="E5760" s="1" t="s">
        <v>11692</v>
      </c>
      <c r="F5760" s="1" t="s">
        <v>346</v>
      </c>
      <c r="G5760" s="1"/>
      <c r="H5760" s="1" t="s">
        <v>9</v>
      </c>
    </row>
    <row r="5761" spans="1:8" x14ac:dyDescent="0.3">
      <c r="A5761" s="1">
        <v>1259</v>
      </c>
      <c r="B5761" s="1" t="s">
        <v>6140</v>
      </c>
      <c r="C5761" s="1" t="s">
        <v>6615</v>
      </c>
      <c r="D5761" s="1" t="s">
        <v>11693</v>
      </c>
      <c r="E5761" s="1" t="s">
        <v>11694</v>
      </c>
      <c r="F5761" s="1" t="s">
        <v>346</v>
      </c>
      <c r="G5761" s="1"/>
      <c r="H5761" s="1" t="s">
        <v>257</v>
      </c>
    </row>
    <row r="5762" spans="1:8" x14ac:dyDescent="0.3">
      <c r="A5762" s="1">
        <v>1260</v>
      </c>
      <c r="B5762" s="1" t="s">
        <v>5722</v>
      </c>
      <c r="C5762" s="1" t="s">
        <v>10902</v>
      </c>
      <c r="D5762" s="1" t="s">
        <v>11695</v>
      </c>
      <c r="E5762" s="1" t="s">
        <v>11696</v>
      </c>
      <c r="F5762" s="1" t="s">
        <v>346</v>
      </c>
      <c r="G5762" s="1"/>
      <c r="H5762" s="1" t="s">
        <v>9</v>
      </c>
    </row>
    <row r="5763" spans="1:8" x14ac:dyDescent="0.3">
      <c r="A5763" s="1">
        <v>1261</v>
      </c>
      <c r="B5763" s="1" t="s">
        <v>6140</v>
      </c>
      <c r="C5763" s="1" t="s">
        <v>6795</v>
      </c>
      <c r="D5763" s="1" t="s">
        <v>11697</v>
      </c>
      <c r="E5763" s="1" t="s">
        <v>11698</v>
      </c>
      <c r="F5763" s="1" t="s">
        <v>346</v>
      </c>
      <c r="G5763" s="1"/>
      <c r="H5763" s="1" t="s">
        <v>257</v>
      </c>
    </row>
    <row r="5764" spans="1:8" x14ac:dyDescent="0.3">
      <c r="A5764" s="1">
        <v>1262</v>
      </c>
      <c r="B5764" s="1" t="s">
        <v>6140</v>
      </c>
      <c r="C5764" s="1" t="s">
        <v>1630</v>
      </c>
      <c r="D5764" s="1" t="s">
        <v>11699</v>
      </c>
      <c r="E5764" s="1" t="s">
        <v>11700</v>
      </c>
      <c r="F5764" s="1" t="s">
        <v>346</v>
      </c>
      <c r="G5764" s="1"/>
      <c r="H5764" s="1" t="s">
        <v>9</v>
      </c>
    </row>
    <row r="5765" spans="1:8" x14ac:dyDescent="0.3">
      <c r="A5765" s="1">
        <v>1263</v>
      </c>
      <c r="B5765" s="1" t="s">
        <v>5722</v>
      </c>
      <c r="C5765" s="1" t="s">
        <v>4249</v>
      </c>
      <c r="D5765" s="1" t="s">
        <v>11701</v>
      </c>
      <c r="E5765" s="1" t="s">
        <v>11702</v>
      </c>
      <c r="F5765" s="1" t="s">
        <v>346</v>
      </c>
      <c r="G5765" s="1">
        <v>59</v>
      </c>
      <c r="H5765" s="1" t="s">
        <v>9</v>
      </c>
    </row>
    <row r="5766" spans="1:8" x14ac:dyDescent="0.3">
      <c r="A5766" s="1">
        <v>1264</v>
      </c>
      <c r="B5766" s="1" t="s">
        <v>5722</v>
      </c>
      <c r="C5766" s="1" t="s">
        <v>3160</v>
      </c>
      <c r="D5766" s="1" t="s">
        <v>11703</v>
      </c>
      <c r="E5766" s="1" t="s">
        <v>11704</v>
      </c>
      <c r="F5766" s="1" t="s">
        <v>346</v>
      </c>
      <c r="G5766" s="1"/>
      <c r="H5766" s="1" t="s">
        <v>9</v>
      </c>
    </row>
    <row r="5767" spans="1:8" x14ac:dyDescent="0.3">
      <c r="A5767" s="1">
        <v>1265</v>
      </c>
      <c r="B5767" s="1" t="s">
        <v>6140</v>
      </c>
      <c r="C5767" s="1" t="s">
        <v>4200</v>
      </c>
      <c r="D5767" s="1" t="s">
        <v>11705</v>
      </c>
      <c r="E5767" s="1" t="s">
        <v>11706</v>
      </c>
      <c r="F5767" s="1" t="s">
        <v>346</v>
      </c>
      <c r="G5767" s="1"/>
      <c r="H5767" s="1" t="s">
        <v>257</v>
      </c>
    </row>
    <row r="5768" spans="1:8" x14ac:dyDescent="0.3">
      <c r="A5768" s="1">
        <v>1266</v>
      </c>
      <c r="B5768" s="1" t="s">
        <v>6140</v>
      </c>
      <c r="C5768" s="1" t="s">
        <v>1630</v>
      </c>
      <c r="D5768" s="1" t="s">
        <v>11707</v>
      </c>
      <c r="E5768" s="1" t="s">
        <v>11708</v>
      </c>
      <c r="F5768" s="1" t="s">
        <v>346</v>
      </c>
      <c r="G5768" s="1"/>
      <c r="H5768" s="1" t="s">
        <v>9</v>
      </c>
    </row>
    <row r="5769" spans="1:8" x14ac:dyDescent="0.3">
      <c r="A5769" s="1">
        <v>1267</v>
      </c>
      <c r="B5769" s="1" t="s">
        <v>6140</v>
      </c>
      <c r="C5769" s="1" t="s">
        <v>130</v>
      </c>
      <c r="D5769" s="1" t="s">
        <v>11709</v>
      </c>
      <c r="E5769" s="1" t="s">
        <v>11710</v>
      </c>
      <c r="F5769" s="1" t="s">
        <v>346</v>
      </c>
      <c r="G5769" s="1"/>
      <c r="H5769" s="1" t="s">
        <v>9</v>
      </c>
    </row>
    <row r="5770" spans="1:8" x14ac:dyDescent="0.3">
      <c r="A5770" s="1">
        <v>1268</v>
      </c>
      <c r="B5770" s="1" t="s">
        <v>6140</v>
      </c>
      <c r="C5770" s="1" t="s">
        <v>6615</v>
      </c>
      <c r="D5770" s="1" t="s">
        <v>11711</v>
      </c>
      <c r="E5770" s="1" t="s">
        <v>11712</v>
      </c>
      <c r="F5770" s="1" t="s">
        <v>346</v>
      </c>
      <c r="G5770" s="1"/>
      <c r="H5770" s="1" t="s">
        <v>9</v>
      </c>
    </row>
    <row r="5771" spans="1:8" x14ac:dyDescent="0.3">
      <c r="A5771" s="1">
        <v>1269</v>
      </c>
      <c r="B5771" s="1" t="s">
        <v>6140</v>
      </c>
      <c r="C5771" s="1" t="s">
        <v>1630</v>
      </c>
      <c r="D5771" s="1" t="s">
        <v>11713</v>
      </c>
      <c r="E5771" s="1" t="s">
        <v>11714</v>
      </c>
      <c r="F5771" s="1" t="s">
        <v>346</v>
      </c>
      <c r="G5771" s="1"/>
      <c r="H5771" s="1" t="s">
        <v>9</v>
      </c>
    </row>
    <row r="5772" spans="1:8" x14ac:dyDescent="0.3">
      <c r="A5772" s="1">
        <v>1270</v>
      </c>
      <c r="B5772" s="1" t="s">
        <v>6140</v>
      </c>
      <c r="C5772" s="1" t="s">
        <v>1630</v>
      </c>
      <c r="D5772" s="1" t="s">
        <v>11715</v>
      </c>
      <c r="E5772" s="1" t="s">
        <v>11716</v>
      </c>
      <c r="F5772" s="1" t="s">
        <v>346</v>
      </c>
      <c r="G5772" s="1"/>
      <c r="H5772" s="1" t="s">
        <v>9</v>
      </c>
    </row>
    <row r="5773" spans="1:8" x14ac:dyDescent="0.3">
      <c r="A5773" s="1">
        <v>1271</v>
      </c>
      <c r="B5773" s="1" t="s">
        <v>6140</v>
      </c>
      <c r="C5773" s="1" t="s">
        <v>6899</v>
      </c>
      <c r="D5773" s="1" t="s">
        <v>11717</v>
      </c>
      <c r="E5773" s="1" t="s">
        <v>11718</v>
      </c>
      <c r="F5773" s="1" t="s">
        <v>346</v>
      </c>
      <c r="G5773" s="1"/>
      <c r="H5773" s="1" t="s">
        <v>9</v>
      </c>
    </row>
    <row r="5774" spans="1:8" x14ac:dyDescent="0.3">
      <c r="A5774" s="1">
        <v>1272</v>
      </c>
      <c r="B5774" s="1" t="s">
        <v>657</v>
      </c>
      <c r="C5774" s="1" t="s">
        <v>30</v>
      </c>
      <c r="D5774" s="1" t="s">
        <v>11719</v>
      </c>
      <c r="E5774" s="1" t="s">
        <v>11720</v>
      </c>
      <c r="F5774" s="1" t="s">
        <v>346</v>
      </c>
      <c r="G5774" s="1"/>
      <c r="H5774" s="1" t="s">
        <v>9</v>
      </c>
    </row>
    <row r="5775" spans="1:8" x14ac:dyDescent="0.3">
      <c r="A5775" s="1">
        <v>1273</v>
      </c>
      <c r="B5775" s="1" t="s">
        <v>6140</v>
      </c>
      <c r="C5775" s="1" t="s">
        <v>1561</v>
      </c>
      <c r="D5775" s="1" t="s">
        <v>11721</v>
      </c>
      <c r="E5775" s="1" t="s">
        <v>11722</v>
      </c>
      <c r="F5775" s="1" t="s">
        <v>346</v>
      </c>
      <c r="G5775" s="1"/>
      <c r="H5775" s="1" t="s">
        <v>9</v>
      </c>
    </row>
    <row r="5776" spans="1:8" x14ac:dyDescent="0.3">
      <c r="A5776" s="1">
        <v>1274</v>
      </c>
      <c r="B5776" s="1" t="s">
        <v>5722</v>
      </c>
      <c r="C5776" s="1" t="s">
        <v>3478</v>
      </c>
      <c r="D5776" s="1" t="s">
        <v>11723</v>
      </c>
      <c r="E5776" s="1" t="s">
        <v>11724</v>
      </c>
      <c r="F5776" s="1" t="s">
        <v>346</v>
      </c>
      <c r="G5776" s="1"/>
      <c r="H5776" s="1" t="s">
        <v>9</v>
      </c>
    </row>
    <row r="5777" spans="1:8" x14ac:dyDescent="0.3">
      <c r="A5777" s="1">
        <v>1275</v>
      </c>
      <c r="B5777" s="1" t="s">
        <v>6140</v>
      </c>
      <c r="C5777" s="1" t="s">
        <v>1630</v>
      </c>
      <c r="D5777" s="1" t="s">
        <v>11725</v>
      </c>
      <c r="E5777" s="1" t="s">
        <v>11726</v>
      </c>
      <c r="F5777" s="1" t="s">
        <v>346</v>
      </c>
      <c r="G5777" s="1"/>
      <c r="H5777" s="1" t="s">
        <v>9</v>
      </c>
    </row>
    <row r="5778" spans="1:8" x14ac:dyDescent="0.3">
      <c r="A5778" s="1">
        <v>1276</v>
      </c>
      <c r="B5778" s="1" t="s">
        <v>5722</v>
      </c>
      <c r="C5778" s="1" t="s">
        <v>10902</v>
      </c>
      <c r="D5778" s="1" t="s">
        <v>11727</v>
      </c>
      <c r="E5778" s="1" t="s">
        <v>11728</v>
      </c>
      <c r="F5778" s="1" t="s">
        <v>346</v>
      </c>
      <c r="G5778" s="1"/>
      <c r="H5778" s="1" t="s">
        <v>9</v>
      </c>
    </row>
    <row r="5779" spans="1:8" x14ac:dyDescent="0.3">
      <c r="A5779" s="1">
        <v>1277</v>
      </c>
      <c r="B5779" s="1" t="s">
        <v>6140</v>
      </c>
      <c r="C5779" s="1" t="s">
        <v>6899</v>
      </c>
      <c r="D5779" s="1" t="s">
        <v>11729</v>
      </c>
      <c r="E5779" s="1" t="s">
        <v>11730</v>
      </c>
      <c r="F5779" s="1" t="s">
        <v>346</v>
      </c>
      <c r="G5779" s="1"/>
      <c r="H5779" s="1" t="s">
        <v>9</v>
      </c>
    </row>
    <row r="5780" spans="1:8" x14ac:dyDescent="0.3">
      <c r="A5780" s="1">
        <v>1278</v>
      </c>
      <c r="B5780" s="1" t="s">
        <v>5722</v>
      </c>
      <c r="C5780" s="1" t="s">
        <v>5557</v>
      </c>
      <c r="D5780" s="1" t="s">
        <v>11731</v>
      </c>
      <c r="E5780" s="1" t="s">
        <v>11732</v>
      </c>
      <c r="F5780" s="1" t="s">
        <v>346</v>
      </c>
      <c r="G5780" s="1"/>
      <c r="H5780" s="1" t="s">
        <v>9</v>
      </c>
    </row>
    <row r="5781" spans="1:8" x14ac:dyDescent="0.3">
      <c r="A5781" s="1">
        <v>1279</v>
      </c>
      <c r="B5781" s="1" t="s">
        <v>6140</v>
      </c>
      <c r="C5781" s="1" t="s">
        <v>130</v>
      </c>
      <c r="D5781" s="1" t="s">
        <v>11733</v>
      </c>
      <c r="E5781" s="1" t="s">
        <v>11734</v>
      </c>
      <c r="F5781" s="1" t="s">
        <v>346</v>
      </c>
      <c r="G5781" s="1"/>
      <c r="H5781" s="1" t="s">
        <v>9</v>
      </c>
    </row>
    <row r="5782" spans="1:8" x14ac:dyDescent="0.3">
      <c r="A5782" s="1">
        <v>1280</v>
      </c>
      <c r="B5782" s="1" t="s">
        <v>5556</v>
      </c>
      <c r="C5782" s="1" t="s">
        <v>4092</v>
      </c>
      <c r="D5782" s="1" t="s">
        <v>11735</v>
      </c>
      <c r="E5782" s="1" t="s">
        <v>11736</v>
      </c>
      <c r="F5782" s="1" t="s">
        <v>346</v>
      </c>
      <c r="G5782" s="1"/>
      <c r="H5782" s="1" t="s">
        <v>9</v>
      </c>
    </row>
    <row r="5783" spans="1:8" x14ac:dyDescent="0.3">
      <c r="A5783" s="1">
        <v>1281</v>
      </c>
      <c r="B5783" s="1" t="s">
        <v>5722</v>
      </c>
      <c r="C5783" s="1" t="s">
        <v>3160</v>
      </c>
      <c r="D5783" s="1" t="s">
        <v>11737</v>
      </c>
      <c r="E5783" s="1" t="s">
        <v>11738</v>
      </c>
      <c r="F5783" s="1" t="s">
        <v>346</v>
      </c>
      <c r="G5783" s="1"/>
      <c r="H5783" s="1" t="s">
        <v>9</v>
      </c>
    </row>
    <row r="5784" spans="1:8" x14ac:dyDescent="0.3">
      <c r="A5784" s="1">
        <v>1282</v>
      </c>
      <c r="B5784" s="1" t="s">
        <v>5722</v>
      </c>
      <c r="C5784" s="1" t="s">
        <v>4249</v>
      </c>
      <c r="D5784" s="1" t="s">
        <v>11739</v>
      </c>
      <c r="E5784" s="1" t="s">
        <v>11740</v>
      </c>
      <c r="F5784" s="1" t="s">
        <v>346</v>
      </c>
      <c r="G5784" s="1">
        <v>59</v>
      </c>
      <c r="H5784" s="1" t="s">
        <v>9</v>
      </c>
    </row>
    <row r="5785" spans="1:8" x14ac:dyDescent="0.3">
      <c r="A5785" s="1">
        <v>1283</v>
      </c>
      <c r="B5785" s="1" t="s">
        <v>6140</v>
      </c>
      <c r="C5785" s="1" t="s">
        <v>1561</v>
      </c>
      <c r="D5785" s="1" t="s">
        <v>11741</v>
      </c>
      <c r="E5785" s="1" t="s">
        <v>11742</v>
      </c>
      <c r="F5785" s="1" t="s">
        <v>346</v>
      </c>
      <c r="G5785" s="1"/>
      <c r="H5785" s="1" t="s">
        <v>9</v>
      </c>
    </row>
    <row r="5786" spans="1:8" x14ac:dyDescent="0.3">
      <c r="A5786" s="1">
        <v>1284</v>
      </c>
      <c r="B5786" s="1" t="s">
        <v>6140</v>
      </c>
      <c r="C5786" s="1" t="s">
        <v>6482</v>
      </c>
      <c r="D5786" s="1" t="s">
        <v>11743</v>
      </c>
      <c r="E5786" s="1" t="s">
        <v>11744</v>
      </c>
      <c r="F5786" s="1" t="s">
        <v>346</v>
      </c>
      <c r="G5786" s="1"/>
      <c r="H5786" s="1" t="s">
        <v>9</v>
      </c>
    </row>
    <row r="5787" spans="1:8" x14ac:dyDescent="0.3">
      <c r="A5787" s="1">
        <v>1285</v>
      </c>
      <c r="B5787" s="1" t="s">
        <v>10992</v>
      </c>
      <c r="C5787" s="1" t="s">
        <v>11000</v>
      </c>
      <c r="D5787" s="1" t="s">
        <v>11745</v>
      </c>
      <c r="E5787" s="1" t="s">
        <v>11746</v>
      </c>
      <c r="F5787" s="1" t="s">
        <v>346</v>
      </c>
      <c r="G5787" s="1"/>
      <c r="H5787" s="1" t="s">
        <v>257</v>
      </c>
    </row>
    <row r="5788" spans="1:8" x14ac:dyDescent="0.3">
      <c r="A5788" s="1">
        <v>1286</v>
      </c>
      <c r="B5788" s="1" t="s">
        <v>6140</v>
      </c>
      <c r="C5788" s="1" t="s">
        <v>6615</v>
      </c>
      <c r="D5788" s="1" t="s">
        <v>11747</v>
      </c>
      <c r="E5788" s="1" t="s">
        <v>11748</v>
      </c>
      <c r="F5788" s="1" t="s">
        <v>346</v>
      </c>
      <c r="G5788" s="1"/>
      <c r="H5788" s="1" t="s">
        <v>9</v>
      </c>
    </row>
    <row r="5789" spans="1:8" x14ac:dyDescent="0.3">
      <c r="A5789" s="1">
        <v>1287</v>
      </c>
      <c r="B5789" s="1" t="s">
        <v>6140</v>
      </c>
      <c r="C5789" s="1" t="s">
        <v>6615</v>
      </c>
      <c r="D5789" s="1" t="s">
        <v>11749</v>
      </c>
      <c r="E5789" s="1" t="s">
        <v>11750</v>
      </c>
      <c r="F5789" s="1" t="s">
        <v>346</v>
      </c>
      <c r="G5789" s="1"/>
      <c r="H5789" s="1" t="s">
        <v>9</v>
      </c>
    </row>
    <row r="5790" spans="1:8" x14ac:dyDescent="0.3">
      <c r="A5790" s="1">
        <v>1288</v>
      </c>
      <c r="B5790" s="1" t="s">
        <v>6140</v>
      </c>
      <c r="C5790" s="1" t="s">
        <v>565</v>
      </c>
      <c r="D5790" s="1" t="s">
        <v>11751</v>
      </c>
      <c r="E5790" s="1" t="s">
        <v>11752</v>
      </c>
      <c r="F5790" s="1" t="s">
        <v>346</v>
      </c>
      <c r="G5790" s="1"/>
      <c r="H5790" s="1" t="s">
        <v>9</v>
      </c>
    </row>
    <row r="5791" spans="1:8" x14ac:dyDescent="0.3">
      <c r="A5791" s="1">
        <v>1289</v>
      </c>
      <c r="B5791" s="1" t="s">
        <v>6140</v>
      </c>
      <c r="C5791" s="1" t="s">
        <v>6615</v>
      </c>
      <c r="D5791" s="1" t="s">
        <v>11753</v>
      </c>
      <c r="E5791" s="1" t="s">
        <v>11754</v>
      </c>
      <c r="F5791" s="1" t="s">
        <v>346</v>
      </c>
      <c r="G5791" s="1"/>
      <c r="H5791" s="1" t="s">
        <v>9</v>
      </c>
    </row>
    <row r="5792" spans="1:8" x14ac:dyDescent="0.3">
      <c r="A5792" s="1">
        <v>1290</v>
      </c>
      <c r="B5792" s="1" t="s">
        <v>6140</v>
      </c>
      <c r="C5792" s="1" t="s">
        <v>4200</v>
      </c>
      <c r="D5792" s="1" t="s">
        <v>11755</v>
      </c>
      <c r="E5792" s="1" t="s">
        <v>11756</v>
      </c>
      <c r="F5792" s="1" t="s">
        <v>346</v>
      </c>
      <c r="G5792" s="1"/>
      <c r="H5792" s="1" t="s">
        <v>9</v>
      </c>
    </row>
    <row r="5793" spans="1:8" x14ac:dyDescent="0.3">
      <c r="A5793" s="1">
        <v>1291</v>
      </c>
      <c r="B5793" s="1" t="s">
        <v>5722</v>
      </c>
      <c r="C5793" s="1" t="s">
        <v>3160</v>
      </c>
      <c r="D5793" s="1" t="s">
        <v>11757</v>
      </c>
      <c r="E5793" s="1" t="s">
        <v>11758</v>
      </c>
      <c r="F5793" s="1" t="s">
        <v>346</v>
      </c>
      <c r="G5793" s="1"/>
      <c r="H5793" s="1" t="s">
        <v>9</v>
      </c>
    </row>
    <row r="5794" spans="1:8" x14ac:dyDescent="0.3">
      <c r="A5794" s="1">
        <v>1292</v>
      </c>
      <c r="B5794" s="1" t="s">
        <v>5722</v>
      </c>
      <c r="C5794" s="1" t="s">
        <v>4249</v>
      </c>
      <c r="D5794" s="1" t="s">
        <v>11759</v>
      </c>
      <c r="E5794" s="1" t="s">
        <v>11760</v>
      </c>
      <c r="F5794" s="1" t="s">
        <v>346</v>
      </c>
      <c r="G5794" s="1">
        <v>59</v>
      </c>
      <c r="H5794" s="1" t="s">
        <v>9</v>
      </c>
    </row>
    <row r="5795" spans="1:8" x14ac:dyDescent="0.3">
      <c r="A5795" s="1">
        <v>1293</v>
      </c>
      <c r="B5795" s="1" t="s">
        <v>5722</v>
      </c>
      <c r="C5795" s="1" t="s">
        <v>5557</v>
      </c>
      <c r="D5795" s="1" t="s">
        <v>11761</v>
      </c>
      <c r="E5795" s="1" t="s">
        <v>11762</v>
      </c>
      <c r="F5795" s="1" t="s">
        <v>346</v>
      </c>
      <c r="G5795" s="1"/>
      <c r="H5795" s="1" t="s">
        <v>9</v>
      </c>
    </row>
    <row r="5796" spans="1:8" x14ac:dyDescent="0.3">
      <c r="A5796" s="1">
        <v>1294</v>
      </c>
      <c r="B5796" s="1" t="s">
        <v>6140</v>
      </c>
      <c r="C5796" s="1" t="s">
        <v>3926</v>
      </c>
      <c r="D5796" s="1" t="s">
        <v>11763</v>
      </c>
      <c r="E5796" s="1" t="s">
        <v>11764</v>
      </c>
      <c r="F5796" s="1" t="s">
        <v>346</v>
      </c>
      <c r="G5796" s="1"/>
      <c r="H5796" s="1" t="s">
        <v>9</v>
      </c>
    </row>
    <row r="5797" spans="1:8" x14ac:dyDescent="0.3">
      <c r="A5797" s="1">
        <v>1295</v>
      </c>
      <c r="B5797" s="1" t="s">
        <v>6140</v>
      </c>
      <c r="C5797" s="1" t="s">
        <v>1630</v>
      </c>
      <c r="D5797" s="1" t="s">
        <v>11765</v>
      </c>
      <c r="E5797" s="1" t="s">
        <v>11766</v>
      </c>
      <c r="F5797" s="1" t="s">
        <v>346</v>
      </c>
      <c r="G5797" s="1"/>
      <c r="H5797" s="1" t="s">
        <v>9</v>
      </c>
    </row>
    <row r="5798" spans="1:8" x14ac:dyDescent="0.3">
      <c r="A5798" s="1">
        <v>1296</v>
      </c>
      <c r="B5798" s="1" t="s">
        <v>6140</v>
      </c>
      <c r="C5798" s="1" t="s">
        <v>6482</v>
      </c>
      <c r="D5798" s="1" t="s">
        <v>11767</v>
      </c>
      <c r="E5798" s="1" t="s">
        <v>11768</v>
      </c>
      <c r="F5798" s="1" t="s">
        <v>346</v>
      </c>
      <c r="G5798" s="1"/>
      <c r="H5798" s="1" t="s">
        <v>9</v>
      </c>
    </row>
    <row r="5799" spans="1:8" x14ac:dyDescent="0.3">
      <c r="A5799" s="1">
        <v>1297</v>
      </c>
      <c r="B5799" s="1" t="s">
        <v>6140</v>
      </c>
      <c r="C5799" s="1" t="s">
        <v>130</v>
      </c>
      <c r="D5799" s="1" t="s">
        <v>11769</v>
      </c>
      <c r="E5799" s="1" t="s">
        <v>11770</v>
      </c>
      <c r="F5799" s="1" t="s">
        <v>346</v>
      </c>
      <c r="G5799" s="1"/>
      <c r="H5799" s="1" t="s">
        <v>9</v>
      </c>
    </row>
    <row r="5800" spans="1:8" x14ac:dyDescent="0.3">
      <c r="A5800" s="1">
        <v>1298</v>
      </c>
      <c r="B5800" s="1" t="s">
        <v>6140</v>
      </c>
      <c r="C5800" s="1" t="s">
        <v>1630</v>
      </c>
      <c r="D5800" s="1" t="s">
        <v>11771</v>
      </c>
      <c r="E5800" s="1" t="s">
        <v>11772</v>
      </c>
      <c r="F5800" s="1" t="s">
        <v>346</v>
      </c>
      <c r="G5800" s="1"/>
      <c r="H5800" s="1" t="s">
        <v>9</v>
      </c>
    </row>
    <row r="5801" spans="1:8" x14ac:dyDescent="0.3">
      <c r="A5801" s="1">
        <v>1299</v>
      </c>
      <c r="B5801" s="1" t="s">
        <v>5722</v>
      </c>
      <c r="C5801" s="1" t="s">
        <v>8845</v>
      </c>
      <c r="D5801" s="1" t="s">
        <v>11773</v>
      </c>
      <c r="E5801" s="1" t="s">
        <v>11774</v>
      </c>
      <c r="F5801" s="1" t="s">
        <v>346</v>
      </c>
      <c r="G5801" s="1"/>
      <c r="H5801" s="1" t="s">
        <v>9</v>
      </c>
    </row>
    <row r="5802" spans="1:8" x14ac:dyDescent="0.3">
      <c r="A5802" s="1">
        <v>1300</v>
      </c>
      <c r="B5802" s="1" t="s">
        <v>6140</v>
      </c>
      <c r="C5802" s="1" t="s">
        <v>3926</v>
      </c>
      <c r="D5802" s="1" t="s">
        <v>11775</v>
      </c>
      <c r="E5802" s="1" t="s">
        <v>11776</v>
      </c>
      <c r="F5802" s="1" t="s">
        <v>346</v>
      </c>
      <c r="G5802" s="1"/>
      <c r="H5802" s="1" t="s">
        <v>9</v>
      </c>
    </row>
    <row r="5803" spans="1:8" x14ac:dyDescent="0.3">
      <c r="A5803" s="1">
        <v>1301</v>
      </c>
      <c r="B5803" s="1" t="s">
        <v>6140</v>
      </c>
      <c r="C5803" s="1" t="s">
        <v>6795</v>
      </c>
      <c r="D5803" s="1" t="s">
        <v>11777</v>
      </c>
      <c r="E5803" s="1" t="s">
        <v>11778</v>
      </c>
      <c r="F5803" s="1" t="s">
        <v>346</v>
      </c>
      <c r="G5803" s="1"/>
      <c r="H5803" s="1" t="s">
        <v>9</v>
      </c>
    </row>
    <row r="5804" spans="1:8" x14ac:dyDescent="0.3">
      <c r="A5804" s="1">
        <v>1302</v>
      </c>
      <c r="B5804" s="1" t="s">
        <v>657</v>
      </c>
      <c r="C5804" s="1" t="s">
        <v>11779</v>
      </c>
      <c r="D5804" s="1" t="s">
        <v>11780</v>
      </c>
      <c r="E5804" s="1" t="s">
        <v>11781</v>
      </c>
      <c r="F5804" s="1" t="s">
        <v>346</v>
      </c>
      <c r="G5804" s="1"/>
      <c r="H5804" s="1" t="s">
        <v>9</v>
      </c>
    </row>
    <row r="5805" spans="1:8" x14ac:dyDescent="0.3">
      <c r="A5805" s="1">
        <v>1303</v>
      </c>
      <c r="B5805" s="1" t="s">
        <v>6140</v>
      </c>
      <c r="C5805" s="1" t="s">
        <v>6615</v>
      </c>
      <c r="D5805" s="1" t="s">
        <v>11782</v>
      </c>
      <c r="E5805" s="1" t="s">
        <v>11783</v>
      </c>
      <c r="F5805" s="1" t="s">
        <v>346</v>
      </c>
      <c r="G5805" s="1"/>
      <c r="H5805" s="1" t="s">
        <v>9</v>
      </c>
    </row>
    <row r="5806" spans="1:8" x14ac:dyDescent="0.3">
      <c r="A5806" s="1">
        <v>1304</v>
      </c>
      <c r="B5806" s="1" t="s">
        <v>6140</v>
      </c>
      <c r="C5806" s="1" t="s">
        <v>6615</v>
      </c>
      <c r="D5806" s="1" t="s">
        <v>11784</v>
      </c>
      <c r="E5806" s="1" t="s">
        <v>11785</v>
      </c>
      <c r="F5806" s="1" t="s">
        <v>346</v>
      </c>
      <c r="G5806" s="1"/>
      <c r="H5806" s="1" t="s">
        <v>117</v>
      </c>
    </row>
    <row r="5807" spans="1:8" x14ac:dyDescent="0.3">
      <c r="A5807" s="1">
        <v>1305</v>
      </c>
      <c r="B5807" s="1" t="s">
        <v>5722</v>
      </c>
      <c r="C5807" s="1" t="s">
        <v>10955</v>
      </c>
      <c r="D5807" s="1" t="s">
        <v>11786</v>
      </c>
      <c r="E5807" s="1" t="s">
        <v>11787</v>
      </c>
      <c r="F5807" s="1" t="s">
        <v>346</v>
      </c>
      <c r="G5807" s="1"/>
      <c r="H5807" s="1" t="s">
        <v>9</v>
      </c>
    </row>
    <row r="5808" spans="1:8" x14ac:dyDescent="0.3">
      <c r="A5808" s="1">
        <v>1306</v>
      </c>
      <c r="B5808" s="1" t="s">
        <v>6140</v>
      </c>
      <c r="C5808" s="1" t="s">
        <v>1630</v>
      </c>
      <c r="D5808" s="1" t="s">
        <v>11788</v>
      </c>
      <c r="E5808" s="1" t="s">
        <v>11789</v>
      </c>
      <c r="F5808" s="1" t="s">
        <v>346</v>
      </c>
      <c r="G5808" s="1"/>
      <c r="H5808" s="1" t="s">
        <v>9</v>
      </c>
    </row>
    <row r="5809" spans="1:8" x14ac:dyDescent="0.3">
      <c r="A5809" s="1">
        <v>1307</v>
      </c>
      <c r="B5809" s="1" t="s">
        <v>5722</v>
      </c>
      <c r="C5809" s="1" t="s">
        <v>5723</v>
      </c>
      <c r="D5809" s="1" t="s">
        <v>11790</v>
      </c>
      <c r="E5809" s="1" t="s">
        <v>11791</v>
      </c>
      <c r="F5809" s="1" t="s">
        <v>346</v>
      </c>
      <c r="G5809" s="1"/>
      <c r="H5809" s="1" t="s">
        <v>9</v>
      </c>
    </row>
    <row r="5810" spans="1:8" x14ac:dyDescent="0.3">
      <c r="A5810" s="1">
        <v>1308</v>
      </c>
      <c r="B5810" s="1" t="s">
        <v>6140</v>
      </c>
      <c r="C5810" s="1" t="s">
        <v>1561</v>
      </c>
      <c r="D5810" s="1" t="s">
        <v>11792</v>
      </c>
      <c r="E5810" s="1" t="s">
        <v>11793</v>
      </c>
      <c r="F5810" s="1" t="s">
        <v>346</v>
      </c>
      <c r="G5810" s="1"/>
      <c r="H5810" s="1" t="s">
        <v>9</v>
      </c>
    </row>
    <row r="5811" spans="1:8" x14ac:dyDescent="0.3">
      <c r="A5811" s="1">
        <v>1309</v>
      </c>
      <c r="B5811" s="1" t="s">
        <v>6140</v>
      </c>
      <c r="C5811" s="1" t="s">
        <v>11053</v>
      </c>
      <c r="D5811" s="1" t="s">
        <v>11794</v>
      </c>
      <c r="E5811" s="1" t="s">
        <v>11795</v>
      </c>
      <c r="F5811" s="1" t="s">
        <v>346</v>
      </c>
      <c r="G5811" s="1"/>
      <c r="H5811" s="1" t="s">
        <v>9</v>
      </c>
    </row>
    <row r="5812" spans="1:8" x14ac:dyDescent="0.3">
      <c r="A5812" s="1">
        <v>1310</v>
      </c>
      <c r="B5812" s="1" t="s">
        <v>5603</v>
      </c>
      <c r="C5812" s="1" t="s">
        <v>75</v>
      </c>
      <c r="D5812" s="1" t="s">
        <v>11796</v>
      </c>
      <c r="E5812" s="1" t="s">
        <v>11797</v>
      </c>
      <c r="F5812" s="1" t="s">
        <v>346</v>
      </c>
      <c r="G5812" s="1"/>
      <c r="H5812" s="1" t="s">
        <v>9</v>
      </c>
    </row>
    <row r="5813" spans="1:8" x14ac:dyDescent="0.3">
      <c r="A5813" s="1">
        <v>1311</v>
      </c>
      <c r="B5813" s="1" t="s">
        <v>6140</v>
      </c>
      <c r="C5813" s="1" t="s">
        <v>1630</v>
      </c>
      <c r="D5813" s="1" t="s">
        <v>11798</v>
      </c>
      <c r="E5813" s="1" t="s">
        <v>11799</v>
      </c>
      <c r="F5813" s="1" t="s">
        <v>346</v>
      </c>
      <c r="G5813" s="1"/>
      <c r="H5813" s="1" t="s">
        <v>9</v>
      </c>
    </row>
    <row r="5814" spans="1:8" x14ac:dyDescent="0.3">
      <c r="A5814" s="1">
        <v>1312</v>
      </c>
      <c r="B5814" s="1" t="s">
        <v>6140</v>
      </c>
      <c r="C5814" s="1" t="s">
        <v>1561</v>
      </c>
      <c r="D5814" s="1" t="s">
        <v>11800</v>
      </c>
      <c r="E5814" s="1" t="s">
        <v>11801</v>
      </c>
      <c r="F5814" s="1" t="s">
        <v>346</v>
      </c>
      <c r="G5814" s="1"/>
      <c r="H5814" s="1" t="s">
        <v>9</v>
      </c>
    </row>
    <row r="5815" spans="1:8" x14ac:dyDescent="0.3">
      <c r="A5815" s="1">
        <v>1313</v>
      </c>
      <c r="B5815" s="1" t="s">
        <v>5722</v>
      </c>
      <c r="C5815" s="1" t="s">
        <v>3478</v>
      </c>
      <c r="D5815" s="1" t="s">
        <v>11802</v>
      </c>
      <c r="E5815" s="1" t="s">
        <v>11803</v>
      </c>
      <c r="F5815" s="1" t="s">
        <v>346</v>
      </c>
      <c r="G5815" s="1"/>
      <c r="H5815" s="1" t="s">
        <v>257</v>
      </c>
    </row>
    <row r="5816" spans="1:8" x14ac:dyDescent="0.3">
      <c r="A5816" s="1">
        <v>1314</v>
      </c>
      <c r="B5816" s="1" t="s">
        <v>5722</v>
      </c>
      <c r="C5816" s="1" t="s">
        <v>11804</v>
      </c>
      <c r="D5816" s="1" t="s">
        <v>11805</v>
      </c>
      <c r="E5816" s="1" t="s">
        <v>11806</v>
      </c>
      <c r="F5816" s="1" t="s">
        <v>346</v>
      </c>
      <c r="G5816" s="1"/>
      <c r="H5816" s="1" t="s">
        <v>9</v>
      </c>
    </row>
    <row r="5817" spans="1:8" x14ac:dyDescent="0.3">
      <c r="A5817" s="1">
        <v>1315</v>
      </c>
      <c r="B5817" s="1" t="s">
        <v>6140</v>
      </c>
      <c r="C5817" s="1" t="s">
        <v>6615</v>
      </c>
      <c r="D5817" s="1" t="s">
        <v>11807</v>
      </c>
      <c r="E5817" s="1" t="s">
        <v>11808</v>
      </c>
      <c r="F5817" s="1" t="s">
        <v>346</v>
      </c>
      <c r="G5817" s="1"/>
      <c r="H5817" s="1" t="s">
        <v>9</v>
      </c>
    </row>
    <row r="5818" spans="1:8" x14ac:dyDescent="0.3">
      <c r="A5818" s="1">
        <v>1316</v>
      </c>
      <c r="B5818" s="1" t="s">
        <v>6140</v>
      </c>
      <c r="C5818" s="1" t="s">
        <v>4200</v>
      </c>
      <c r="D5818" s="1" t="s">
        <v>11809</v>
      </c>
      <c r="E5818" s="1" t="s">
        <v>11810</v>
      </c>
      <c r="F5818" s="1" t="s">
        <v>346</v>
      </c>
      <c r="G5818" s="1"/>
      <c r="H5818" s="1" t="s">
        <v>9</v>
      </c>
    </row>
    <row r="5819" spans="1:8" x14ac:dyDescent="0.3">
      <c r="A5819" s="1">
        <v>1317</v>
      </c>
      <c r="B5819" s="1" t="s">
        <v>6140</v>
      </c>
      <c r="C5819" s="1" t="s">
        <v>130</v>
      </c>
      <c r="D5819" s="1" t="s">
        <v>11811</v>
      </c>
      <c r="E5819" s="1" t="s">
        <v>11812</v>
      </c>
      <c r="F5819" s="1" t="s">
        <v>346</v>
      </c>
      <c r="G5819" s="1"/>
      <c r="H5819" s="1" t="s">
        <v>9</v>
      </c>
    </row>
    <row r="5820" spans="1:8" x14ac:dyDescent="0.3">
      <c r="A5820" s="1">
        <v>1318</v>
      </c>
      <c r="B5820" s="1" t="s">
        <v>5722</v>
      </c>
      <c r="C5820" s="1" t="s">
        <v>4249</v>
      </c>
      <c r="D5820" s="1" t="s">
        <v>11813</v>
      </c>
      <c r="E5820" s="1" t="s">
        <v>11814</v>
      </c>
      <c r="F5820" s="1" t="s">
        <v>346</v>
      </c>
      <c r="G5820" s="1">
        <v>59</v>
      </c>
      <c r="H5820" s="1" t="s">
        <v>9</v>
      </c>
    </row>
    <row r="5821" spans="1:8" x14ac:dyDescent="0.3">
      <c r="A5821" s="1">
        <v>1319</v>
      </c>
      <c r="B5821" s="1" t="s">
        <v>6140</v>
      </c>
      <c r="C5821" s="1" t="s">
        <v>130</v>
      </c>
      <c r="D5821" s="1" t="s">
        <v>11815</v>
      </c>
      <c r="E5821" s="1" t="s">
        <v>11816</v>
      </c>
      <c r="F5821" s="1" t="s">
        <v>346</v>
      </c>
      <c r="G5821" s="1"/>
      <c r="H5821" s="1" t="s">
        <v>9</v>
      </c>
    </row>
    <row r="5822" spans="1:8" x14ac:dyDescent="0.3">
      <c r="A5822" s="1">
        <v>1320</v>
      </c>
      <c r="B5822" s="1" t="s">
        <v>6140</v>
      </c>
      <c r="C5822" s="1" t="s">
        <v>130</v>
      </c>
      <c r="D5822" s="1" t="s">
        <v>11817</v>
      </c>
      <c r="E5822" s="1" t="s">
        <v>11818</v>
      </c>
      <c r="F5822" s="1" t="s">
        <v>346</v>
      </c>
      <c r="G5822" s="1"/>
      <c r="H5822" s="1" t="s">
        <v>9</v>
      </c>
    </row>
    <row r="5823" spans="1:8" x14ac:dyDescent="0.3">
      <c r="A5823" s="1">
        <v>1321</v>
      </c>
      <c r="B5823" s="1" t="s">
        <v>6140</v>
      </c>
      <c r="C5823" s="1" t="s">
        <v>6615</v>
      </c>
      <c r="D5823" s="1" t="s">
        <v>11819</v>
      </c>
      <c r="E5823" s="1" t="s">
        <v>11820</v>
      </c>
      <c r="F5823" s="1" t="s">
        <v>346</v>
      </c>
      <c r="G5823" s="1"/>
      <c r="H5823" s="1" t="s">
        <v>9</v>
      </c>
    </row>
    <row r="5824" spans="1:8" x14ac:dyDescent="0.3">
      <c r="A5824" s="1">
        <v>1322</v>
      </c>
      <c r="B5824" s="1" t="s">
        <v>6140</v>
      </c>
      <c r="C5824" s="1" t="s">
        <v>11821</v>
      </c>
      <c r="D5824" s="1" t="s">
        <v>11822</v>
      </c>
      <c r="E5824" s="1" t="s">
        <v>11823</v>
      </c>
      <c r="F5824" s="1" t="s">
        <v>346</v>
      </c>
      <c r="G5824" s="1"/>
      <c r="H5824" s="1" t="s">
        <v>9</v>
      </c>
    </row>
    <row r="5825" spans="1:8" x14ac:dyDescent="0.3">
      <c r="A5825" s="1">
        <v>1323</v>
      </c>
      <c r="B5825" s="1" t="s">
        <v>5556</v>
      </c>
      <c r="C5825" s="1" t="s">
        <v>671</v>
      </c>
      <c r="D5825" s="1" t="s">
        <v>11824</v>
      </c>
      <c r="E5825" s="1" t="s">
        <v>11825</v>
      </c>
      <c r="F5825" s="1" t="s">
        <v>346</v>
      </c>
      <c r="G5825" s="1"/>
      <c r="H5825" s="1" t="s">
        <v>257</v>
      </c>
    </row>
    <row r="5826" spans="1:8" x14ac:dyDescent="0.3">
      <c r="A5826" s="1">
        <v>1324</v>
      </c>
      <c r="B5826" s="1" t="s">
        <v>5722</v>
      </c>
      <c r="C5826" s="1" t="s">
        <v>10902</v>
      </c>
      <c r="D5826" s="1" t="s">
        <v>11826</v>
      </c>
      <c r="E5826" s="1" t="s">
        <v>11827</v>
      </c>
      <c r="F5826" s="1" t="s">
        <v>346</v>
      </c>
      <c r="G5826" s="1"/>
      <c r="H5826" s="1" t="s">
        <v>9</v>
      </c>
    </row>
    <row r="5827" spans="1:8" x14ac:dyDescent="0.3">
      <c r="A5827" s="1">
        <v>1325</v>
      </c>
      <c r="B5827" s="1" t="s">
        <v>5556</v>
      </c>
      <c r="C5827" s="1" t="s">
        <v>4149</v>
      </c>
      <c r="D5827" s="1" t="s">
        <v>11828</v>
      </c>
      <c r="E5827" s="1" t="s">
        <v>11829</v>
      </c>
      <c r="F5827" s="1" t="s">
        <v>346</v>
      </c>
      <c r="G5827" s="1"/>
      <c r="H5827" s="1" t="s">
        <v>117</v>
      </c>
    </row>
    <row r="5828" spans="1:8" x14ac:dyDescent="0.3">
      <c r="A5828" s="1">
        <v>1326</v>
      </c>
      <c r="B5828" s="1" t="s">
        <v>6140</v>
      </c>
      <c r="C5828" s="1" t="s">
        <v>130</v>
      </c>
      <c r="D5828" s="1" t="s">
        <v>11830</v>
      </c>
      <c r="E5828" s="1" t="s">
        <v>11831</v>
      </c>
      <c r="F5828" s="1" t="s">
        <v>346</v>
      </c>
      <c r="G5828" s="1"/>
      <c r="H5828" s="1" t="s">
        <v>9</v>
      </c>
    </row>
    <row r="5829" spans="1:8" x14ac:dyDescent="0.3">
      <c r="A5829" s="1">
        <v>1327</v>
      </c>
      <c r="B5829" s="1" t="s">
        <v>5722</v>
      </c>
      <c r="C5829" s="1" t="s">
        <v>5723</v>
      </c>
      <c r="D5829" s="1" t="s">
        <v>11832</v>
      </c>
      <c r="E5829" s="1" t="s">
        <v>11833</v>
      </c>
      <c r="F5829" s="1" t="s">
        <v>346</v>
      </c>
      <c r="G5829" s="1"/>
      <c r="H5829" s="1" t="s">
        <v>9</v>
      </c>
    </row>
    <row r="5830" spans="1:8" x14ac:dyDescent="0.3">
      <c r="A5830" s="1">
        <v>1328</v>
      </c>
      <c r="B5830" s="1" t="s">
        <v>5722</v>
      </c>
      <c r="C5830" s="1" t="s">
        <v>5557</v>
      </c>
      <c r="D5830" s="1" t="s">
        <v>11834</v>
      </c>
      <c r="E5830" s="1" t="s">
        <v>11835</v>
      </c>
      <c r="F5830" s="1" t="s">
        <v>346</v>
      </c>
      <c r="G5830" s="1"/>
      <c r="H5830" s="1" t="s">
        <v>9</v>
      </c>
    </row>
    <row r="5831" spans="1:8" x14ac:dyDescent="0.3">
      <c r="A5831" s="1">
        <v>1329</v>
      </c>
      <c r="B5831" s="1" t="s">
        <v>5722</v>
      </c>
      <c r="C5831" s="1" t="s">
        <v>4249</v>
      </c>
      <c r="D5831" s="1" t="s">
        <v>11836</v>
      </c>
      <c r="E5831" s="1" t="s">
        <v>11837</v>
      </c>
      <c r="F5831" s="1" t="s">
        <v>346</v>
      </c>
      <c r="G5831" s="1">
        <v>59</v>
      </c>
      <c r="H5831" s="1" t="s">
        <v>9</v>
      </c>
    </row>
    <row r="5832" spans="1:8" x14ac:dyDescent="0.3">
      <c r="A5832" s="1">
        <v>1330</v>
      </c>
      <c r="B5832" s="1" t="s">
        <v>5556</v>
      </c>
      <c r="C5832" s="1" t="s">
        <v>9371</v>
      </c>
      <c r="D5832" s="1" t="s">
        <v>11838</v>
      </c>
      <c r="E5832" s="1" t="s">
        <v>11839</v>
      </c>
      <c r="F5832" s="1" t="s">
        <v>346</v>
      </c>
      <c r="G5832" s="1"/>
      <c r="H5832" s="1" t="s">
        <v>9</v>
      </c>
    </row>
    <row r="5833" spans="1:8" x14ac:dyDescent="0.3">
      <c r="A5833" s="1">
        <v>1331</v>
      </c>
      <c r="B5833" s="1" t="s">
        <v>6140</v>
      </c>
      <c r="C5833" s="1" t="s">
        <v>130</v>
      </c>
      <c r="D5833" s="1" t="s">
        <v>11840</v>
      </c>
      <c r="E5833" s="1" t="s">
        <v>11841</v>
      </c>
      <c r="F5833" s="1" t="s">
        <v>346</v>
      </c>
      <c r="G5833" s="1"/>
      <c r="H5833" s="1" t="s">
        <v>9</v>
      </c>
    </row>
    <row r="5834" spans="1:8" x14ac:dyDescent="0.3">
      <c r="A5834" s="1">
        <v>1332</v>
      </c>
      <c r="B5834" s="1" t="s">
        <v>6140</v>
      </c>
      <c r="C5834" s="1" t="s">
        <v>1561</v>
      </c>
      <c r="D5834" s="1" t="s">
        <v>11842</v>
      </c>
      <c r="E5834" s="1" t="s">
        <v>11843</v>
      </c>
      <c r="F5834" s="1" t="s">
        <v>346</v>
      </c>
      <c r="G5834" s="1"/>
      <c r="H5834" s="1" t="s">
        <v>9</v>
      </c>
    </row>
    <row r="5835" spans="1:8" x14ac:dyDescent="0.3">
      <c r="A5835" s="1">
        <v>1333</v>
      </c>
      <c r="B5835" s="1" t="s">
        <v>6140</v>
      </c>
      <c r="C5835" s="1" t="s">
        <v>6615</v>
      </c>
      <c r="D5835" s="1" t="s">
        <v>11844</v>
      </c>
      <c r="E5835" s="1" t="s">
        <v>11845</v>
      </c>
      <c r="F5835" s="1" t="s">
        <v>346</v>
      </c>
      <c r="G5835" s="1"/>
      <c r="H5835" s="1" t="s">
        <v>9</v>
      </c>
    </row>
    <row r="5836" spans="1:8" x14ac:dyDescent="0.3">
      <c r="A5836" s="1">
        <v>1334</v>
      </c>
      <c r="B5836" s="1" t="s">
        <v>5556</v>
      </c>
      <c r="C5836" s="1" t="s">
        <v>11056</v>
      </c>
      <c r="D5836" s="1" t="s">
        <v>11846</v>
      </c>
      <c r="E5836" s="1" t="s">
        <v>11847</v>
      </c>
      <c r="F5836" s="1" t="s">
        <v>346</v>
      </c>
      <c r="G5836" s="1"/>
      <c r="H5836" s="1" t="s">
        <v>9</v>
      </c>
    </row>
    <row r="5837" spans="1:8" x14ac:dyDescent="0.3">
      <c r="A5837" s="1">
        <v>1335</v>
      </c>
      <c r="B5837" s="1" t="s">
        <v>6140</v>
      </c>
      <c r="C5837" s="1" t="s">
        <v>130</v>
      </c>
      <c r="D5837" s="1" t="s">
        <v>11848</v>
      </c>
      <c r="E5837" s="1" t="s">
        <v>11849</v>
      </c>
      <c r="F5837" s="1" t="s">
        <v>346</v>
      </c>
      <c r="G5837" s="1"/>
      <c r="H5837" s="1" t="s">
        <v>9</v>
      </c>
    </row>
    <row r="5838" spans="1:8" x14ac:dyDescent="0.3">
      <c r="A5838" s="1">
        <v>1336</v>
      </c>
      <c r="B5838" s="1" t="s">
        <v>6140</v>
      </c>
      <c r="C5838" s="1" t="s">
        <v>1630</v>
      </c>
      <c r="D5838" s="1" t="s">
        <v>11850</v>
      </c>
      <c r="E5838" s="1" t="s">
        <v>11851</v>
      </c>
      <c r="F5838" s="1" t="s">
        <v>346</v>
      </c>
      <c r="G5838" s="1"/>
      <c r="H5838" s="1" t="s">
        <v>9</v>
      </c>
    </row>
    <row r="5839" spans="1:8" x14ac:dyDescent="0.3">
      <c r="A5839" s="1">
        <v>1337</v>
      </c>
      <c r="B5839" s="1" t="s">
        <v>6140</v>
      </c>
      <c r="C5839" s="1" t="s">
        <v>6899</v>
      </c>
      <c r="D5839" s="1" t="s">
        <v>11852</v>
      </c>
      <c r="E5839" s="1" t="s">
        <v>11853</v>
      </c>
      <c r="F5839" s="1" t="s">
        <v>346</v>
      </c>
      <c r="G5839" s="1"/>
      <c r="H5839" s="1" t="s">
        <v>9</v>
      </c>
    </row>
    <row r="5840" spans="1:8" x14ac:dyDescent="0.3">
      <c r="A5840" s="1">
        <v>1338</v>
      </c>
      <c r="B5840" s="1" t="s">
        <v>5722</v>
      </c>
      <c r="C5840" s="1" t="s">
        <v>10902</v>
      </c>
      <c r="D5840" s="1" t="s">
        <v>11854</v>
      </c>
      <c r="E5840" s="1" t="s">
        <v>11855</v>
      </c>
      <c r="F5840" s="1" t="s">
        <v>346</v>
      </c>
      <c r="G5840" s="1"/>
      <c r="H5840" s="1" t="s">
        <v>9</v>
      </c>
    </row>
    <row r="5841" spans="1:8" x14ac:dyDescent="0.3">
      <c r="A5841" s="1">
        <v>1339</v>
      </c>
      <c r="B5841" s="1" t="s">
        <v>6140</v>
      </c>
      <c r="C5841" s="1" t="s">
        <v>6615</v>
      </c>
      <c r="D5841" s="1" t="s">
        <v>11856</v>
      </c>
      <c r="E5841" s="1" t="s">
        <v>11857</v>
      </c>
      <c r="F5841" s="1" t="s">
        <v>346</v>
      </c>
      <c r="G5841" s="1"/>
      <c r="H5841" s="1" t="s">
        <v>9</v>
      </c>
    </row>
    <row r="5842" spans="1:8" x14ac:dyDescent="0.3">
      <c r="A5842" s="1">
        <v>1340</v>
      </c>
      <c r="B5842" s="1" t="s">
        <v>6140</v>
      </c>
      <c r="C5842" s="1" t="s">
        <v>1630</v>
      </c>
      <c r="D5842" s="1" t="s">
        <v>11858</v>
      </c>
      <c r="E5842" s="1" t="s">
        <v>11859</v>
      </c>
      <c r="F5842" s="1" t="s">
        <v>346</v>
      </c>
      <c r="G5842" s="1"/>
      <c r="H5842" s="1" t="s">
        <v>9</v>
      </c>
    </row>
    <row r="5843" spans="1:8" x14ac:dyDescent="0.3">
      <c r="A5843" s="1">
        <v>1341</v>
      </c>
      <c r="B5843" s="1" t="s">
        <v>5722</v>
      </c>
      <c r="C5843" s="1" t="s">
        <v>11804</v>
      </c>
      <c r="D5843" s="1" t="s">
        <v>11860</v>
      </c>
      <c r="E5843" s="1" t="s">
        <v>11861</v>
      </c>
      <c r="F5843" s="1" t="s">
        <v>346</v>
      </c>
      <c r="G5843" s="1"/>
      <c r="H5843" s="1" t="s">
        <v>9</v>
      </c>
    </row>
    <row r="5844" spans="1:8" x14ac:dyDescent="0.3">
      <c r="A5844" s="1">
        <v>1342</v>
      </c>
      <c r="B5844" s="1" t="s">
        <v>6140</v>
      </c>
      <c r="C5844" s="1" t="s">
        <v>130</v>
      </c>
      <c r="D5844" s="1" t="s">
        <v>11862</v>
      </c>
      <c r="E5844" s="1" t="s">
        <v>11863</v>
      </c>
      <c r="F5844" s="1" t="s">
        <v>346</v>
      </c>
      <c r="G5844" s="1"/>
      <c r="H5844" s="1" t="s">
        <v>9</v>
      </c>
    </row>
    <row r="5845" spans="1:8" x14ac:dyDescent="0.3">
      <c r="A5845" s="1">
        <v>1343</v>
      </c>
      <c r="B5845" s="1" t="s">
        <v>6140</v>
      </c>
      <c r="C5845" s="1" t="s">
        <v>11821</v>
      </c>
      <c r="D5845" s="1" t="s">
        <v>11864</v>
      </c>
      <c r="E5845" s="1" t="s">
        <v>11865</v>
      </c>
      <c r="F5845" s="1" t="s">
        <v>346</v>
      </c>
      <c r="G5845" s="1"/>
      <c r="H5845" s="1" t="s">
        <v>257</v>
      </c>
    </row>
    <row r="5846" spans="1:8" x14ac:dyDescent="0.3">
      <c r="A5846" s="1">
        <v>1344</v>
      </c>
      <c r="B5846" s="1" t="s">
        <v>5603</v>
      </c>
      <c r="C5846" s="1" t="s">
        <v>75</v>
      </c>
      <c r="D5846" s="1" t="s">
        <v>11866</v>
      </c>
      <c r="E5846" s="1" t="s">
        <v>11867</v>
      </c>
      <c r="F5846" s="1" t="s">
        <v>346</v>
      </c>
      <c r="G5846" s="1"/>
      <c r="H5846" s="1" t="s">
        <v>9</v>
      </c>
    </row>
    <row r="5847" spans="1:8" x14ac:dyDescent="0.3">
      <c r="A5847" s="1">
        <v>1345</v>
      </c>
      <c r="B5847" s="1" t="s">
        <v>6140</v>
      </c>
      <c r="C5847" s="1" t="s">
        <v>6615</v>
      </c>
      <c r="D5847" s="1" t="s">
        <v>11868</v>
      </c>
      <c r="E5847" s="1" t="s">
        <v>11869</v>
      </c>
      <c r="F5847" s="1" t="s">
        <v>346</v>
      </c>
      <c r="G5847" s="1"/>
      <c r="H5847" s="1" t="s">
        <v>9</v>
      </c>
    </row>
    <row r="5848" spans="1:8" x14ac:dyDescent="0.3">
      <c r="A5848" s="1">
        <v>1346</v>
      </c>
      <c r="B5848" s="1" t="s">
        <v>6140</v>
      </c>
      <c r="C5848" s="1" t="s">
        <v>6899</v>
      </c>
      <c r="D5848" s="1" t="s">
        <v>11870</v>
      </c>
      <c r="E5848" s="1" t="s">
        <v>11871</v>
      </c>
      <c r="F5848" s="1" t="s">
        <v>346</v>
      </c>
      <c r="G5848" s="1"/>
      <c r="H5848" s="1" t="s">
        <v>9</v>
      </c>
    </row>
    <row r="5849" spans="1:8" x14ac:dyDescent="0.3">
      <c r="A5849" s="1">
        <v>1347</v>
      </c>
      <c r="B5849" s="1" t="s">
        <v>5722</v>
      </c>
      <c r="C5849" s="1" t="s">
        <v>4249</v>
      </c>
      <c r="D5849" s="1" t="s">
        <v>11872</v>
      </c>
      <c r="E5849" s="1" t="s">
        <v>11873</v>
      </c>
      <c r="F5849" s="1" t="s">
        <v>346</v>
      </c>
      <c r="G5849" s="1">
        <v>59</v>
      </c>
      <c r="H5849" s="1" t="s">
        <v>9</v>
      </c>
    </row>
    <row r="5850" spans="1:8" x14ac:dyDescent="0.3">
      <c r="A5850" s="1">
        <v>1348</v>
      </c>
      <c r="B5850" s="1" t="s">
        <v>6140</v>
      </c>
      <c r="C5850" s="1" t="s">
        <v>6482</v>
      </c>
      <c r="D5850" s="1" t="s">
        <v>11874</v>
      </c>
      <c r="E5850" s="1" t="s">
        <v>11875</v>
      </c>
      <c r="F5850" s="1" t="s">
        <v>346</v>
      </c>
      <c r="G5850" s="1"/>
      <c r="H5850" s="1" t="s">
        <v>257</v>
      </c>
    </row>
    <row r="5851" spans="1:8" x14ac:dyDescent="0.3">
      <c r="A5851" s="1">
        <v>1349</v>
      </c>
      <c r="B5851" s="1" t="s">
        <v>6140</v>
      </c>
      <c r="C5851" s="1" t="s">
        <v>130</v>
      </c>
      <c r="D5851" s="1" t="s">
        <v>11876</v>
      </c>
      <c r="E5851" s="1" t="s">
        <v>11877</v>
      </c>
      <c r="F5851" s="1" t="s">
        <v>346</v>
      </c>
      <c r="G5851" s="1"/>
      <c r="H5851" s="1" t="s">
        <v>9</v>
      </c>
    </row>
    <row r="5852" spans="1:8" x14ac:dyDescent="0.3">
      <c r="A5852" s="1">
        <v>1350</v>
      </c>
      <c r="B5852" s="1" t="s">
        <v>6140</v>
      </c>
      <c r="C5852" s="1" t="s">
        <v>6615</v>
      </c>
      <c r="D5852" s="1" t="s">
        <v>11878</v>
      </c>
      <c r="E5852" s="1" t="s">
        <v>11879</v>
      </c>
      <c r="F5852" s="1" t="s">
        <v>346</v>
      </c>
      <c r="G5852" s="1"/>
      <c r="H5852" s="1" t="s">
        <v>9</v>
      </c>
    </row>
    <row r="5853" spans="1:8" x14ac:dyDescent="0.3">
      <c r="A5853" s="1">
        <v>1351</v>
      </c>
      <c r="B5853" s="1" t="s">
        <v>6140</v>
      </c>
      <c r="C5853" s="1" t="s">
        <v>1561</v>
      </c>
      <c r="D5853" s="1" t="s">
        <v>11880</v>
      </c>
      <c r="E5853" s="1" t="s">
        <v>11881</v>
      </c>
      <c r="F5853" s="1" t="s">
        <v>346</v>
      </c>
      <c r="G5853" s="1"/>
      <c r="H5853" s="1" t="s">
        <v>9</v>
      </c>
    </row>
    <row r="5854" spans="1:8" x14ac:dyDescent="0.3">
      <c r="A5854" s="1">
        <v>1352</v>
      </c>
      <c r="B5854" s="1" t="s">
        <v>6140</v>
      </c>
      <c r="C5854" s="1" t="s">
        <v>11053</v>
      </c>
      <c r="D5854" s="1" t="s">
        <v>11882</v>
      </c>
      <c r="E5854" s="1" t="s">
        <v>11883</v>
      </c>
      <c r="F5854" s="1" t="s">
        <v>346</v>
      </c>
      <c r="G5854" s="1"/>
      <c r="H5854" s="1" t="s">
        <v>9</v>
      </c>
    </row>
    <row r="5855" spans="1:8" x14ac:dyDescent="0.3">
      <c r="A5855" s="1">
        <v>1353</v>
      </c>
      <c r="B5855" s="1" t="s">
        <v>6140</v>
      </c>
      <c r="C5855" s="1" t="s">
        <v>6899</v>
      </c>
      <c r="D5855" s="1" t="s">
        <v>11884</v>
      </c>
      <c r="E5855" s="1" t="s">
        <v>11885</v>
      </c>
      <c r="F5855" s="1" t="s">
        <v>346</v>
      </c>
      <c r="G5855" s="1"/>
      <c r="H5855" s="1" t="s">
        <v>9</v>
      </c>
    </row>
    <row r="5856" spans="1:8" x14ac:dyDescent="0.3">
      <c r="A5856" s="1">
        <v>1354</v>
      </c>
      <c r="B5856" s="1" t="s">
        <v>5722</v>
      </c>
      <c r="C5856" s="1" t="s">
        <v>8845</v>
      </c>
      <c r="D5856" s="1" t="s">
        <v>11886</v>
      </c>
      <c r="E5856" s="1" t="s">
        <v>11887</v>
      </c>
      <c r="F5856" s="1" t="s">
        <v>346</v>
      </c>
      <c r="G5856" s="1"/>
      <c r="H5856" s="1" t="s">
        <v>9</v>
      </c>
    </row>
    <row r="5857" spans="1:8" x14ac:dyDescent="0.3">
      <c r="A5857" s="1">
        <v>1355</v>
      </c>
      <c r="B5857" s="1" t="s">
        <v>6140</v>
      </c>
      <c r="C5857" s="1" t="s">
        <v>11888</v>
      </c>
      <c r="D5857" s="1" t="s">
        <v>11889</v>
      </c>
      <c r="E5857" s="1" t="s">
        <v>11890</v>
      </c>
      <c r="F5857" s="1" t="s">
        <v>346</v>
      </c>
      <c r="G5857" s="1"/>
      <c r="H5857" s="1" t="s">
        <v>9</v>
      </c>
    </row>
    <row r="5858" spans="1:8" x14ac:dyDescent="0.3">
      <c r="A5858" s="1">
        <v>1356</v>
      </c>
      <c r="B5858" s="1" t="s">
        <v>5722</v>
      </c>
      <c r="C5858" s="1" t="s">
        <v>10902</v>
      </c>
      <c r="D5858" s="1" t="s">
        <v>11891</v>
      </c>
      <c r="E5858" s="1" t="s">
        <v>11892</v>
      </c>
      <c r="F5858" s="1" t="s">
        <v>346</v>
      </c>
      <c r="G5858" s="1"/>
      <c r="H5858" s="1" t="s">
        <v>257</v>
      </c>
    </row>
    <row r="5859" spans="1:8" x14ac:dyDescent="0.3">
      <c r="A5859" s="1">
        <v>1357</v>
      </c>
      <c r="B5859" s="1" t="s">
        <v>5722</v>
      </c>
      <c r="C5859" s="1" t="s">
        <v>5723</v>
      </c>
      <c r="D5859" s="1" t="s">
        <v>11893</v>
      </c>
      <c r="E5859" s="1" t="s">
        <v>11894</v>
      </c>
      <c r="F5859" s="1" t="s">
        <v>346</v>
      </c>
      <c r="G5859" s="1"/>
      <c r="H5859" s="1" t="s">
        <v>9</v>
      </c>
    </row>
    <row r="5860" spans="1:8" x14ac:dyDescent="0.3">
      <c r="A5860" s="1">
        <v>1358</v>
      </c>
      <c r="B5860" s="1" t="s">
        <v>6140</v>
      </c>
      <c r="C5860" s="1" t="s">
        <v>6482</v>
      </c>
      <c r="D5860" s="1" t="s">
        <v>11895</v>
      </c>
      <c r="E5860" s="1" t="s">
        <v>11896</v>
      </c>
      <c r="F5860" s="1" t="s">
        <v>346</v>
      </c>
      <c r="G5860" s="1"/>
      <c r="H5860" s="1" t="s">
        <v>9</v>
      </c>
    </row>
    <row r="5861" spans="1:8" x14ac:dyDescent="0.3">
      <c r="A5861" s="1">
        <v>1359</v>
      </c>
      <c r="B5861" s="1" t="s">
        <v>5722</v>
      </c>
      <c r="C5861" s="1" t="s">
        <v>5557</v>
      </c>
      <c r="D5861" s="1" t="s">
        <v>11897</v>
      </c>
      <c r="E5861" s="1" t="s">
        <v>11898</v>
      </c>
      <c r="F5861" s="1" t="s">
        <v>346</v>
      </c>
      <c r="G5861" s="1"/>
      <c r="H5861" s="1" t="s">
        <v>9</v>
      </c>
    </row>
    <row r="5862" spans="1:8" x14ac:dyDescent="0.3">
      <c r="A5862" s="1">
        <v>1360</v>
      </c>
      <c r="B5862" s="1" t="s">
        <v>6140</v>
      </c>
      <c r="C5862" s="1" t="s">
        <v>6899</v>
      </c>
      <c r="D5862" s="1" t="s">
        <v>11899</v>
      </c>
      <c r="E5862" s="1" t="s">
        <v>11900</v>
      </c>
      <c r="F5862" s="1" t="s">
        <v>346</v>
      </c>
      <c r="G5862" s="1"/>
      <c r="H5862" s="1" t="s">
        <v>9</v>
      </c>
    </row>
    <row r="5863" spans="1:8" x14ac:dyDescent="0.3">
      <c r="A5863" s="1">
        <v>1361</v>
      </c>
      <c r="B5863" s="1" t="s">
        <v>6140</v>
      </c>
      <c r="C5863" s="1" t="s">
        <v>11888</v>
      </c>
      <c r="D5863" s="1" t="s">
        <v>11901</v>
      </c>
      <c r="E5863" s="1" t="s">
        <v>11902</v>
      </c>
      <c r="F5863" s="1" t="s">
        <v>346</v>
      </c>
      <c r="G5863" s="1"/>
      <c r="H5863" s="1" t="s">
        <v>9</v>
      </c>
    </row>
    <row r="5864" spans="1:8" x14ac:dyDescent="0.3">
      <c r="A5864" s="1">
        <v>1362</v>
      </c>
      <c r="B5864" s="1" t="s">
        <v>6140</v>
      </c>
      <c r="C5864" s="1" t="s">
        <v>6795</v>
      </c>
      <c r="D5864" s="1" t="s">
        <v>11903</v>
      </c>
      <c r="E5864" s="1" t="s">
        <v>11904</v>
      </c>
      <c r="F5864" s="1" t="s">
        <v>346</v>
      </c>
      <c r="G5864" s="1"/>
      <c r="H5864" s="1" t="s">
        <v>257</v>
      </c>
    </row>
    <row r="5865" spans="1:8" x14ac:dyDescent="0.3">
      <c r="A5865" s="1">
        <v>1363</v>
      </c>
      <c r="B5865" s="1" t="s">
        <v>6140</v>
      </c>
      <c r="C5865" s="1" t="s">
        <v>565</v>
      </c>
      <c r="D5865" s="1" t="s">
        <v>11905</v>
      </c>
      <c r="E5865" s="1" t="s">
        <v>11906</v>
      </c>
      <c r="F5865" s="1" t="s">
        <v>346</v>
      </c>
      <c r="G5865" s="1"/>
      <c r="H5865" s="1" t="s">
        <v>9</v>
      </c>
    </row>
    <row r="5866" spans="1:8" x14ac:dyDescent="0.3">
      <c r="A5866" s="1">
        <v>1364</v>
      </c>
      <c r="B5866" s="1" t="s">
        <v>6140</v>
      </c>
      <c r="C5866" s="1" t="s">
        <v>1630</v>
      </c>
      <c r="D5866" s="1" t="s">
        <v>11907</v>
      </c>
      <c r="E5866" s="1" t="s">
        <v>11908</v>
      </c>
      <c r="F5866" s="1" t="s">
        <v>346</v>
      </c>
      <c r="G5866" s="1"/>
      <c r="H5866" s="1" t="s">
        <v>9</v>
      </c>
    </row>
    <row r="5867" spans="1:8" x14ac:dyDescent="0.3">
      <c r="A5867" s="1">
        <v>1365</v>
      </c>
      <c r="B5867" s="1" t="s">
        <v>6140</v>
      </c>
      <c r="C5867" s="1" t="s">
        <v>130</v>
      </c>
      <c r="D5867" s="1" t="s">
        <v>11909</v>
      </c>
      <c r="E5867" s="1" t="s">
        <v>11910</v>
      </c>
      <c r="F5867" s="1" t="s">
        <v>346</v>
      </c>
      <c r="G5867" s="1"/>
      <c r="H5867" s="1" t="s">
        <v>9</v>
      </c>
    </row>
    <row r="5868" spans="1:8" x14ac:dyDescent="0.3">
      <c r="A5868" s="1">
        <v>1366</v>
      </c>
      <c r="B5868" s="1" t="s">
        <v>6140</v>
      </c>
      <c r="C5868" s="1" t="s">
        <v>6899</v>
      </c>
      <c r="D5868" s="1" t="s">
        <v>11911</v>
      </c>
      <c r="E5868" s="1" t="s">
        <v>11912</v>
      </c>
      <c r="F5868" s="1" t="s">
        <v>346</v>
      </c>
      <c r="G5868" s="1"/>
      <c r="H5868" s="1" t="s">
        <v>9</v>
      </c>
    </row>
    <row r="5869" spans="1:8" x14ac:dyDescent="0.3">
      <c r="A5869" s="1">
        <v>1367</v>
      </c>
      <c r="B5869" s="1" t="s">
        <v>6140</v>
      </c>
      <c r="C5869" s="1" t="s">
        <v>6615</v>
      </c>
      <c r="D5869" s="1" t="s">
        <v>11913</v>
      </c>
      <c r="E5869" s="1" t="s">
        <v>11914</v>
      </c>
      <c r="F5869" s="1" t="s">
        <v>346</v>
      </c>
      <c r="G5869" s="1"/>
      <c r="H5869" s="1" t="s">
        <v>9</v>
      </c>
    </row>
    <row r="5870" spans="1:8" x14ac:dyDescent="0.3">
      <c r="A5870" s="1">
        <v>1368</v>
      </c>
      <c r="B5870" s="1" t="s">
        <v>5722</v>
      </c>
      <c r="C5870" s="1" t="s">
        <v>4249</v>
      </c>
      <c r="D5870" s="1" t="s">
        <v>11915</v>
      </c>
      <c r="E5870" s="1" t="s">
        <v>11916</v>
      </c>
      <c r="F5870" s="1" t="s">
        <v>346</v>
      </c>
      <c r="G5870" s="1">
        <v>59</v>
      </c>
      <c r="H5870" s="1" t="s">
        <v>9</v>
      </c>
    </row>
    <row r="5871" spans="1:8" x14ac:dyDescent="0.3">
      <c r="A5871" s="1">
        <v>1369</v>
      </c>
      <c r="B5871" s="1" t="s">
        <v>6140</v>
      </c>
      <c r="C5871" s="1" t="s">
        <v>1630</v>
      </c>
      <c r="D5871" s="1" t="s">
        <v>11917</v>
      </c>
      <c r="E5871" s="1" t="s">
        <v>11918</v>
      </c>
      <c r="F5871" s="1" t="s">
        <v>346</v>
      </c>
      <c r="G5871" s="1"/>
      <c r="H5871" s="1" t="s">
        <v>9</v>
      </c>
    </row>
    <row r="5872" spans="1:8" x14ac:dyDescent="0.3">
      <c r="A5872" s="1">
        <v>1370</v>
      </c>
      <c r="B5872" s="1" t="s">
        <v>6140</v>
      </c>
      <c r="C5872" s="1" t="s">
        <v>130</v>
      </c>
      <c r="D5872" s="1" t="s">
        <v>11919</v>
      </c>
      <c r="E5872" s="1" t="s">
        <v>11920</v>
      </c>
      <c r="F5872" s="1" t="s">
        <v>346</v>
      </c>
      <c r="G5872" s="1"/>
      <c r="H5872" s="1" t="s">
        <v>9</v>
      </c>
    </row>
    <row r="5873" spans="1:8" x14ac:dyDescent="0.3">
      <c r="A5873" s="1">
        <v>1371</v>
      </c>
      <c r="B5873" s="1" t="s">
        <v>6140</v>
      </c>
      <c r="C5873" s="1" t="s">
        <v>1561</v>
      </c>
      <c r="D5873" s="1" t="s">
        <v>11921</v>
      </c>
      <c r="E5873" s="1" t="s">
        <v>11922</v>
      </c>
      <c r="F5873" s="1" t="s">
        <v>346</v>
      </c>
      <c r="G5873" s="1"/>
      <c r="H5873" s="1" t="s">
        <v>9</v>
      </c>
    </row>
    <row r="5874" spans="1:8" x14ac:dyDescent="0.3">
      <c r="A5874" s="1">
        <v>1372</v>
      </c>
      <c r="B5874" s="1" t="s">
        <v>6140</v>
      </c>
      <c r="C5874" s="1" t="s">
        <v>1630</v>
      </c>
      <c r="D5874" s="1" t="s">
        <v>11923</v>
      </c>
      <c r="E5874" s="1" t="s">
        <v>11924</v>
      </c>
      <c r="F5874" s="1" t="s">
        <v>346</v>
      </c>
      <c r="G5874" s="1"/>
      <c r="H5874" s="1" t="s">
        <v>9</v>
      </c>
    </row>
    <row r="5875" spans="1:8" x14ac:dyDescent="0.3">
      <c r="A5875" s="1">
        <v>1373</v>
      </c>
      <c r="B5875" s="1" t="s">
        <v>5556</v>
      </c>
      <c r="C5875" s="1" t="s">
        <v>11056</v>
      </c>
      <c r="D5875" s="1" t="s">
        <v>11925</v>
      </c>
      <c r="E5875" s="1" t="s">
        <v>11926</v>
      </c>
      <c r="F5875" s="1" t="s">
        <v>346</v>
      </c>
      <c r="G5875" s="1"/>
      <c r="H5875" s="1" t="s">
        <v>9</v>
      </c>
    </row>
    <row r="5876" spans="1:8" x14ac:dyDescent="0.3">
      <c r="A5876" s="1">
        <v>1374</v>
      </c>
      <c r="B5876" s="1" t="s">
        <v>657</v>
      </c>
      <c r="C5876" s="1" t="s">
        <v>30</v>
      </c>
      <c r="D5876" s="1" t="s">
        <v>11927</v>
      </c>
      <c r="E5876" s="1" t="s">
        <v>11928</v>
      </c>
      <c r="F5876" s="1" t="s">
        <v>346</v>
      </c>
      <c r="G5876" s="1"/>
      <c r="H5876" s="1" t="s">
        <v>117</v>
      </c>
    </row>
    <row r="5877" spans="1:8" x14ac:dyDescent="0.3">
      <c r="A5877" s="1">
        <v>1375</v>
      </c>
      <c r="B5877" s="1" t="s">
        <v>6140</v>
      </c>
      <c r="C5877" s="1" t="s">
        <v>6615</v>
      </c>
      <c r="D5877" s="1" t="s">
        <v>11929</v>
      </c>
      <c r="E5877" s="1" t="s">
        <v>11930</v>
      </c>
      <c r="F5877" s="1" t="s">
        <v>346</v>
      </c>
      <c r="G5877" s="1"/>
      <c r="H5877" s="1" t="s">
        <v>9</v>
      </c>
    </row>
    <row r="5878" spans="1:8" x14ac:dyDescent="0.3">
      <c r="A5878" s="1">
        <v>1376</v>
      </c>
      <c r="B5878" s="1" t="s">
        <v>11931</v>
      </c>
      <c r="C5878" s="1" t="s">
        <v>11821</v>
      </c>
      <c r="D5878" s="1" t="s">
        <v>11932</v>
      </c>
      <c r="E5878" s="1" t="s">
        <v>11933</v>
      </c>
      <c r="F5878" s="1" t="s">
        <v>346</v>
      </c>
      <c r="G5878" s="1"/>
      <c r="H5878" s="1" t="s">
        <v>9</v>
      </c>
    </row>
    <row r="5879" spans="1:8" x14ac:dyDescent="0.3">
      <c r="A5879" s="1">
        <v>1377</v>
      </c>
      <c r="B5879" s="1" t="s">
        <v>6140</v>
      </c>
      <c r="C5879" s="1" t="s">
        <v>6795</v>
      </c>
      <c r="D5879" s="1" t="s">
        <v>11934</v>
      </c>
      <c r="E5879" s="1" t="s">
        <v>11935</v>
      </c>
      <c r="F5879" s="1" t="s">
        <v>346</v>
      </c>
      <c r="G5879" s="1"/>
      <c r="H5879" s="1" t="s">
        <v>9</v>
      </c>
    </row>
    <row r="5880" spans="1:8" x14ac:dyDescent="0.3">
      <c r="A5880" s="1">
        <v>1378</v>
      </c>
      <c r="B5880" s="1" t="s">
        <v>6140</v>
      </c>
      <c r="C5880" s="1" t="s">
        <v>1630</v>
      </c>
      <c r="D5880" s="1" t="s">
        <v>11936</v>
      </c>
      <c r="E5880" s="1" t="s">
        <v>11937</v>
      </c>
      <c r="F5880" s="1" t="s">
        <v>346</v>
      </c>
      <c r="G5880" s="1"/>
      <c r="H5880" s="1" t="s">
        <v>9</v>
      </c>
    </row>
    <row r="5881" spans="1:8" x14ac:dyDescent="0.3">
      <c r="A5881" s="1">
        <v>1379</v>
      </c>
      <c r="B5881" s="1" t="s">
        <v>6140</v>
      </c>
      <c r="C5881" s="1" t="s">
        <v>6615</v>
      </c>
      <c r="D5881" s="1" t="s">
        <v>11938</v>
      </c>
      <c r="E5881" s="1" t="s">
        <v>11939</v>
      </c>
      <c r="F5881" s="1" t="s">
        <v>346</v>
      </c>
      <c r="G5881" s="1"/>
      <c r="H5881" s="1" t="s">
        <v>9</v>
      </c>
    </row>
    <row r="5882" spans="1:8" x14ac:dyDescent="0.3">
      <c r="A5882" s="1">
        <v>1380</v>
      </c>
      <c r="B5882" s="1" t="s">
        <v>5722</v>
      </c>
      <c r="C5882" s="1" t="s">
        <v>11804</v>
      </c>
      <c r="D5882" s="1" t="s">
        <v>11940</v>
      </c>
      <c r="E5882" s="1" t="s">
        <v>11941</v>
      </c>
      <c r="F5882" s="1" t="s">
        <v>346</v>
      </c>
      <c r="G5882" s="1"/>
      <c r="H5882" s="1" t="s">
        <v>9</v>
      </c>
    </row>
    <row r="5883" spans="1:8" x14ac:dyDescent="0.3">
      <c r="A5883" s="1">
        <v>1381</v>
      </c>
      <c r="B5883" s="1" t="s">
        <v>6140</v>
      </c>
      <c r="C5883" s="1" t="s">
        <v>6615</v>
      </c>
      <c r="D5883" s="1" t="s">
        <v>11942</v>
      </c>
      <c r="E5883" s="1" t="s">
        <v>11943</v>
      </c>
      <c r="F5883" s="1" t="s">
        <v>346</v>
      </c>
      <c r="G5883" s="1"/>
      <c r="H5883" s="1" t="s">
        <v>9</v>
      </c>
    </row>
    <row r="5884" spans="1:8" x14ac:dyDescent="0.3">
      <c r="A5884" s="1">
        <v>1382</v>
      </c>
      <c r="B5884" s="1" t="s">
        <v>5722</v>
      </c>
      <c r="C5884" s="1" t="s">
        <v>4249</v>
      </c>
      <c r="D5884" s="1" t="s">
        <v>11944</v>
      </c>
      <c r="E5884" s="1" t="s">
        <v>11945</v>
      </c>
      <c r="F5884" s="1" t="s">
        <v>346</v>
      </c>
      <c r="G5884" s="1">
        <v>59</v>
      </c>
      <c r="H5884" s="1" t="s">
        <v>9</v>
      </c>
    </row>
    <row r="5885" spans="1:8" x14ac:dyDescent="0.3">
      <c r="A5885" s="1">
        <v>1383</v>
      </c>
      <c r="B5885" s="1" t="s">
        <v>6140</v>
      </c>
      <c r="C5885" s="1" t="s">
        <v>6899</v>
      </c>
      <c r="D5885" s="1" t="s">
        <v>11946</v>
      </c>
      <c r="E5885" s="1" t="s">
        <v>11947</v>
      </c>
      <c r="F5885" s="1" t="s">
        <v>346</v>
      </c>
      <c r="G5885" s="1"/>
      <c r="H5885" s="1" t="s">
        <v>257</v>
      </c>
    </row>
    <row r="5886" spans="1:8" x14ac:dyDescent="0.3">
      <c r="A5886" s="1">
        <v>1384</v>
      </c>
      <c r="B5886" s="1" t="s">
        <v>657</v>
      </c>
      <c r="C5886" s="1" t="s">
        <v>9094</v>
      </c>
      <c r="D5886" s="1" t="s">
        <v>11948</v>
      </c>
      <c r="E5886" s="1" t="s">
        <v>11949</v>
      </c>
      <c r="F5886" s="1" t="s">
        <v>346</v>
      </c>
      <c r="G5886" s="1"/>
      <c r="H5886" s="1" t="s">
        <v>117</v>
      </c>
    </row>
    <row r="5887" spans="1:8" x14ac:dyDescent="0.3">
      <c r="A5887" s="1">
        <v>1385</v>
      </c>
      <c r="B5887" s="1" t="s">
        <v>6140</v>
      </c>
      <c r="C5887" s="1" t="s">
        <v>6615</v>
      </c>
      <c r="D5887" s="1" t="s">
        <v>11950</v>
      </c>
      <c r="E5887" s="1" t="s">
        <v>11951</v>
      </c>
      <c r="F5887" s="1" t="s">
        <v>346</v>
      </c>
      <c r="G5887" s="1"/>
      <c r="H5887" s="1" t="s">
        <v>9</v>
      </c>
    </row>
    <row r="5888" spans="1:8" x14ac:dyDescent="0.3">
      <c r="A5888" s="1">
        <v>1386</v>
      </c>
      <c r="B5888" s="1" t="s">
        <v>6140</v>
      </c>
      <c r="C5888" s="1" t="s">
        <v>1561</v>
      </c>
      <c r="D5888" s="1" t="s">
        <v>11952</v>
      </c>
      <c r="E5888" s="1" t="s">
        <v>11953</v>
      </c>
      <c r="F5888" s="1" t="s">
        <v>346</v>
      </c>
      <c r="G5888" s="1"/>
      <c r="H5888" s="1" t="s">
        <v>9</v>
      </c>
    </row>
    <row r="5889" spans="1:8" x14ac:dyDescent="0.3">
      <c r="A5889" s="1">
        <v>1387</v>
      </c>
      <c r="B5889" s="1" t="s">
        <v>5556</v>
      </c>
      <c r="C5889" s="1" t="s">
        <v>9371</v>
      </c>
      <c r="D5889" s="1" t="s">
        <v>11954</v>
      </c>
      <c r="E5889" s="1" t="s">
        <v>11955</v>
      </c>
      <c r="F5889" s="1" t="s">
        <v>346</v>
      </c>
      <c r="G5889" s="1"/>
      <c r="H5889" s="1" t="s">
        <v>9</v>
      </c>
    </row>
    <row r="5890" spans="1:8" x14ac:dyDescent="0.3">
      <c r="A5890" s="1">
        <v>1388</v>
      </c>
      <c r="B5890" s="1" t="s">
        <v>6140</v>
      </c>
      <c r="C5890" s="1" t="s">
        <v>4200</v>
      </c>
      <c r="D5890" s="1" t="s">
        <v>11956</v>
      </c>
      <c r="E5890" s="1" t="s">
        <v>11957</v>
      </c>
      <c r="F5890" s="1" t="s">
        <v>346</v>
      </c>
      <c r="G5890" s="1"/>
      <c r="H5890" s="1" t="s">
        <v>9</v>
      </c>
    </row>
    <row r="5891" spans="1:8" x14ac:dyDescent="0.3">
      <c r="A5891" s="1">
        <v>1389</v>
      </c>
      <c r="B5891" s="1" t="s">
        <v>5722</v>
      </c>
      <c r="C5891" s="1" t="s">
        <v>5723</v>
      </c>
      <c r="D5891" s="1" t="s">
        <v>11958</v>
      </c>
      <c r="E5891" s="1" t="s">
        <v>11959</v>
      </c>
      <c r="F5891" s="1" t="s">
        <v>346</v>
      </c>
      <c r="G5891" s="1"/>
      <c r="H5891" s="1" t="s">
        <v>9</v>
      </c>
    </row>
    <row r="5892" spans="1:8" x14ac:dyDescent="0.3">
      <c r="A5892" s="1">
        <v>1390</v>
      </c>
      <c r="B5892" s="1" t="s">
        <v>6140</v>
      </c>
      <c r="C5892" s="1" t="s">
        <v>6482</v>
      </c>
      <c r="D5892" s="1" t="s">
        <v>11960</v>
      </c>
      <c r="E5892" s="1" t="s">
        <v>11961</v>
      </c>
      <c r="F5892" s="1" t="s">
        <v>346</v>
      </c>
      <c r="G5892" s="1"/>
      <c r="H5892" s="1" t="s">
        <v>9</v>
      </c>
    </row>
    <row r="5893" spans="1:8" x14ac:dyDescent="0.3">
      <c r="A5893" s="1">
        <v>1391</v>
      </c>
      <c r="B5893" s="1" t="s">
        <v>6140</v>
      </c>
      <c r="C5893" s="1" t="s">
        <v>6899</v>
      </c>
      <c r="D5893" s="1" t="s">
        <v>11962</v>
      </c>
      <c r="E5893" s="1" t="s">
        <v>11963</v>
      </c>
      <c r="F5893" s="1" t="s">
        <v>346</v>
      </c>
      <c r="G5893" s="1"/>
      <c r="H5893" s="1" t="s">
        <v>9</v>
      </c>
    </row>
    <row r="5894" spans="1:8" x14ac:dyDescent="0.3">
      <c r="A5894" s="1">
        <v>1392</v>
      </c>
      <c r="B5894" s="1" t="s">
        <v>6140</v>
      </c>
      <c r="C5894" s="1" t="s">
        <v>1630</v>
      </c>
      <c r="D5894" s="1" t="s">
        <v>11964</v>
      </c>
      <c r="E5894" s="1" t="s">
        <v>11965</v>
      </c>
      <c r="F5894" s="1" t="s">
        <v>346</v>
      </c>
      <c r="G5894" s="1"/>
      <c r="H5894" s="1" t="s">
        <v>257</v>
      </c>
    </row>
    <row r="5895" spans="1:8" x14ac:dyDescent="0.3">
      <c r="A5895" s="1">
        <v>1393</v>
      </c>
      <c r="B5895" s="1" t="s">
        <v>6140</v>
      </c>
      <c r="C5895" s="1" t="s">
        <v>130</v>
      </c>
      <c r="D5895" s="1" t="s">
        <v>11966</v>
      </c>
      <c r="E5895" s="1" t="s">
        <v>11967</v>
      </c>
      <c r="F5895" s="1" t="s">
        <v>346</v>
      </c>
      <c r="G5895" s="1"/>
      <c r="H5895" s="1" t="s">
        <v>9</v>
      </c>
    </row>
    <row r="5896" spans="1:8" x14ac:dyDescent="0.3">
      <c r="A5896" s="1">
        <v>1394</v>
      </c>
      <c r="B5896" s="1" t="s">
        <v>5722</v>
      </c>
      <c r="C5896" s="1" t="s">
        <v>11804</v>
      </c>
      <c r="D5896" s="1" t="s">
        <v>11968</v>
      </c>
      <c r="E5896" s="1" t="s">
        <v>11969</v>
      </c>
      <c r="F5896" s="1" t="s">
        <v>346</v>
      </c>
      <c r="G5896" s="1"/>
      <c r="H5896" s="1" t="s">
        <v>9</v>
      </c>
    </row>
    <row r="5897" spans="1:8" x14ac:dyDescent="0.3">
      <c r="A5897" s="1">
        <v>1395</v>
      </c>
      <c r="B5897" s="1" t="s">
        <v>657</v>
      </c>
      <c r="C5897" s="1" t="s">
        <v>390</v>
      </c>
      <c r="D5897" s="1" t="s">
        <v>11970</v>
      </c>
      <c r="E5897" s="1" t="s">
        <v>11971</v>
      </c>
      <c r="F5897" s="1" t="s">
        <v>346</v>
      </c>
      <c r="G5897" s="1"/>
      <c r="H5897" s="1" t="s">
        <v>9</v>
      </c>
    </row>
    <row r="5898" spans="1:8" x14ac:dyDescent="0.3">
      <c r="A5898" s="1">
        <v>1396</v>
      </c>
      <c r="B5898" s="1" t="s">
        <v>6140</v>
      </c>
      <c r="C5898" s="1" t="s">
        <v>6482</v>
      </c>
      <c r="D5898" s="1" t="s">
        <v>11972</v>
      </c>
      <c r="E5898" s="1" t="s">
        <v>11973</v>
      </c>
      <c r="F5898" s="1" t="s">
        <v>346</v>
      </c>
      <c r="G5898" s="1"/>
      <c r="H5898" s="1" t="s">
        <v>9</v>
      </c>
    </row>
    <row r="5899" spans="1:8" x14ac:dyDescent="0.3">
      <c r="A5899" s="1">
        <v>1397</v>
      </c>
      <c r="B5899" s="1" t="s">
        <v>5722</v>
      </c>
      <c r="C5899" s="1" t="s">
        <v>4249</v>
      </c>
      <c r="D5899" s="1" t="s">
        <v>11974</v>
      </c>
      <c r="E5899" s="1" t="s">
        <v>11975</v>
      </c>
      <c r="F5899" s="1" t="s">
        <v>346</v>
      </c>
      <c r="G5899" s="1">
        <v>59</v>
      </c>
      <c r="H5899" s="1" t="s">
        <v>9</v>
      </c>
    </row>
    <row r="5900" spans="1:8" x14ac:dyDescent="0.3">
      <c r="A5900" s="1">
        <v>1398</v>
      </c>
      <c r="B5900" s="1" t="s">
        <v>5722</v>
      </c>
      <c r="C5900" s="1" t="s">
        <v>114</v>
      </c>
      <c r="D5900" s="1" t="s">
        <v>11976</v>
      </c>
      <c r="E5900" s="1" t="s">
        <v>11977</v>
      </c>
      <c r="F5900" s="1" t="s">
        <v>346</v>
      </c>
      <c r="G5900" s="1"/>
      <c r="H5900" s="1" t="s">
        <v>9</v>
      </c>
    </row>
    <row r="5901" spans="1:8" x14ac:dyDescent="0.3">
      <c r="A5901" s="1">
        <v>1399</v>
      </c>
      <c r="B5901" s="1" t="s">
        <v>6140</v>
      </c>
      <c r="C5901" s="1" t="s">
        <v>6615</v>
      </c>
      <c r="D5901" s="1" t="s">
        <v>11978</v>
      </c>
      <c r="E5901" s="1" t="s">
        <v>11979</v>
      </c>
      <c r="F5901" s="1" t="s">
        <v>346</v>
      </c>
      <c r="G5901" s="1"/>
      <c r="H5901" s="1" t="s">
        <v>9</v>
      </c>
    </row>
    <row r="5902" spans="1:8" x14ac:dyDescent="0.3">
      <c r="A5902" s="1">
        <v>1400</v>
      </c>
      <c r="B5902" s="1" t="s">
        <v>5722</v>
      </c>
      <c r="C5902" s="1" t="s">
        <v>10902</v>
      </c>
      <c r="D5902" s="1" t="s">
        <v>11980</v>
      </c>
      <c r="E5902" s="1" t="s">
        <v>11981</v>
      </c>
      <c r="F5902" s="1" t="s">
        <v>346</v>
      </c>
      <c r="G5902" s="1"/>
      <c r="H5902" s="1" t="s">
        <v>9</v>
      </c>
    </row>
    <row r="5903" spans="1:8" x14ac:dyDescent="0.3">
      <c r="A5903" s="1">
        <v>1401</v>
      </c>
      <c r="B5903" s="1" t="s">
        <v>5556</v>
      </c>
      <c r="C5903" s="1" t="s">
        <v>4149</v>
      </c>
      <c r="D5903" s="1" t="s">
        <v>11982</v>
      </c>
      <c r="E5903" s="1" t="s">
        <v>11983</v>
      </c>
      <c r="F5903" s="1" t="s">
        <v>346</v>
      </c>
      <c r="G5903" s="1"/>
      <c r="H5903" s="1" t="s">
        <v>9</v>
      </c>
    </row>
    <row r="5904" spans="1:8" x14ac:dyDescent="0.3">
      <c r="A5904" s="1">
        <v>1402</v>
      </c>
      <c r="B5904" s="1" t="s">
        <v>6140</v>
      </c>
      <c r="C5904" s="1" t="s">
        <v>6795</v>
      </c>
      <c r="D5904" s="1" t="s">
        <v>11984</v>
      </c>
      <c r="E5904" s="1" t="s">
        <v>11985</v>
      </c>
      <c r="F5904" s="1" t="s">
        <v>346</v>
      </c>
      <c r="G5904" s="1"/>
      <c r="H5904" s="1" t="s">
        <v>9</v>
      </c>
    </row>
    <row r="5905" spans="1:8" x14ac:dyDescent="0.3">
      <c r="A5905" s="1">
        <v>1403</v>
      </c>
      <c r="B5905" s="1" t="s">
        <v>6140</v>
      </c>
      <c r="C5905" s="1" t="s">
        <v>6899</v>
      </c>
      <c r="D5905" s="1" t="s">
        <v>11986</v>
      </c>
      <c r="E5905" s="1" t="s">
        <v>11987</v>
      </c>
      <c r="F5905" s="1" t="s">
        <v>346</v>
      </c>
      <c r="G5905" s="1"/>
      <c r="H5905" s="1" t="s">
        <v>9</v>
      </c>
    </row>
    <row r="5906" spans="1:8" x14ac:dyDescent="0.3">
      <c r="A5906" s="1">
        <v>1404</v>
      </c>
      <c r="B5906" s="1" t="s">
        <v>6140</v>
      </c>
      <c r="C5906" s="1" t="s">
        <v>6899</v>
      </c>
      <c r="D5906" s="1" t="s">
        <v>11988</v>
      </c>
      <c r="E5906" s="1" t="s">
        <v>11989</v>
      </c>
      <c r="F5906" s="1" t="s">
        <v>346</v>
      </c>
      <c r="G5906" s="1"/>
      <c r="H5906" s="1" t="s">
        <v>9</v>
      </c>
    </row>
    <row r="5907" spans="1:8" x14ac:dyDescent="0.3">
      <c r="A5907" s="1">
        <v>1405</v>
      </c>
      <c r="B5907" s="1" t="s">
        <v>6140</v>
      </c>
      <c r="C5907" s="1" t="s">
        <v>6615</v>
      </c>
      <c r="D5907" s="1" t="s">
        <v>11990</v>
      </c>
      <c r="E5907" s="1" t="s">
        <v>11991</v>
      </c>
      <c r="F5907" s="1" t="s">
        <v>346</v>
      </c>
      <c r="G5907" s="1"/>
      <c r="H5907" s="1" t="s">
        <v>9</v>
      </c>
    </row>
    <row r="5908" spans="1:8" x14ac:dyDescent="0.3">
      <c r="A5908" s="1">
        <v>1406</v>
      </c>
      <c r="B5908" s="1" t="s">
        <v>5722</v>
      </c>
      <c r="C5908" s="1" t="s">
        <v>3160</v>
      </c>
      <c r="D5908" s="1" t="s">
        <v>11992</v>
      </c>
      <c r="E5908" s="1" t="s">
        <v>11993</v>
      </c>
      <c r="F5908" s="1" t="s">
        <v>346</v>
      </c>
      <c r="G5908" s="1"/>
      <c r="H5908" s="1" t="s">
        <v>9</v>
      </c>
    </row>
    <row r="5909" spans="1:8" x14ac:dyDescent="0.3">
      <c r="A5909" s="1">
        <v>1407</v>
      </c>
      <c r="B5909" s="1" t="s">
        <v>5722</v>
      </c>
      <c r="C5909" s="1" t="s">
        <v>10955</v>
      </c>
      <c r="D5909" s="1" t="s">
        <v>11994</v>
      </c>
      <c r="E5909" s="1" t="s">
        <v>11995</v>
      </c>
      <c r="F5909" s="1" t="s">
        <v>346</v>
      </c>
      <c r="G5909" s="1"/>
      <c r="H5909" s="1" t="s">
        <v>9</v>
      </c>
    </row>
    <row r="5910" spans="1:8" x14ac:dyDescent="0.3">
      <c r="A5910" s="1">
        <v>1408</v>
      </c>
      <c r="B5910" s="1" t="s">
        <v>5722</v>
      </c>
      <c r="C5910" s="1" t="s">
        <v>4249</v>
      </c>
      <c r="D5910" s="1" t="s">
        <v>11996</v>
      </c>
      <c r="E5910" s="1" t="s">
        <v>11997</v>
      </c>
      <c r="F5910" s="1" t="s">
        <v>346</v>
      </c>
      <c r="G5910" s="1">
        <v>59</v>
      </c>
      <c r="H5910" s="1" t="s">
        <v>9</v>
      </c>
    </row>
    <row r="5911" spans="1:8" x14ac:dyDescent="0.3">
      <c r="A5911" s="1">
        <v>1409</v>
      </c>
      <c r="B5911" s="1" t="s">
        <v>5722</v>
      </c>
      <c r="C5911" s="1" t="s">
        <v>5723</v>
      </c>
      <c r="D5911" s="1" t="s">
        <v>11998</v>
      </c>
      <c r="E5911" s="1" t="s">
        <v>11999</v>
      </c>
      <c r="F5911" s="1" t="s">
        <v>346</v>
      </c>
      <c r="G5911" s="1"/>
      <c r="H5911" s="1" t="s">
        <v>9</v>
      </c>
    </row>
    <row r="5912" spans="1:8" x14ac:dyDescent="0.3">
      <c r="A5912" s="1">
        <v>1410</v>
      </c>
      <c r="B5912" s="1" t="s">
        <v>6140</v>
      </c>
      <c r="C5912" s="1" t="s">
        <v>6615</v>
      </c>
      <c r="D5912" s="1" t="s">
        <v>12000</v>
      </c>
      <c r="E5912" s="1" t="s">
        <v>12001</v>
      </c>
      <c r="F5912" s="1" t="s">
        <v>346</v>
      </c>
      <c r="G5912" s="1"/>
      <c r="H5912" s="1" t="s">
        <v>9</v>
      </c>
    </row>
    <row r="5913" spans="1:8" x14ac:dyDescent="0.3">
      <c r="A5913" s="1">
        <v>1411</v>
      </c>
      <c r="B5913" s="1" t="s">
        <v>12002</v>
      </c>
      <c r="C5913" s="1" t="s">
        <v>11000</v>
      </c>
      <c r="D5913" s="1" t="s">
        <v>12003</v>
      </c>
      <c r="E5913" s="1" t="s">
        <v>12004</v>
      </c>
      <c r="F5913" s="1" t="s">
        <v>346</v>
      </c>
      <c r="G5913" s="1"/>
      <c r="H5913" s="1" t="s">
        <v>9</v>
      </c>
    </row>
    <row r="5914" spans="1:8" x14ac:dyDescent="0.3">
      <c r="A5914" s="1">
        <v>1412</v>
      </c>
      <c r="B5914" s="1" t="s">
        <v>6140</v>
      </c>
      <c r="C5914" s="1" t="s">
        <v>6615</v>
      </c>
      <c r="D5914" s="1" t="s">
        <v>12005</v>
      </c>
      <c r="E5914" s="1" t="s">
        <v>12006</v>
      </c>
      <c r="F5914" s="1" t="s">
        <v>346</v>
      </c>
      <c r="G5914" s="1"/>
      <c r="H5914" s="1" t="s">
        <v>9</v>
      </c>
    </row>
    <row r="5915" spans="1:8" x14ac:dyDescent="0.3">
      <c r="A5915" s="1">
        <v>1413</v>
      </c>
      <c r="B5915" s="1" t="s">
        <v>6140</v>
      </c>
      <c r="C5915" s="1" t="s">
        <v>6482</v>
      </c>
      <c r="D5915" s="1" t="s">
        <v>12007</v>
      </c>
      <c r="E5915" s="1" t="s">
        <v>12008</v>
      </c>
      <c r="F5915" s="1" t="s">
        <v>346</v>
      </c>
      <c r="G5915" s="1"/>
      <c r="H5915" s="1" t="s">
        <v>9</v>
      </c>
    </row>
    <row r="5916" spans="1:8" x14ac:dyDescent="0.3">
      <c r="A5916" s="1">
        <v>1414</v>
      </c>
      <c r="B5916" s="1" t="s">
        <v>6140</v>
      </c>
      <c r="C5916" s="1" t="s">
        <v>565</v>
      </c>
      <c r="D5916" s="1" t="s">
        <v>12009</v>
      </c>
      <c r="E5916" s="1" t="s">
        <v>12010</v>
      </c>
      <c r="F5916" s="1" t="s">
        <v>346</v>
      </c>
      <c r="G5916" s="1"/>
      <c r="H5916" s="1" t="s">
        <v>257</v>
      </c>
    </row>
    <row r="5917" spans="1:8" x14ac:dyDescent="0.3">
      <c r="A5917" s="1">
        <v>1415</v>
      </c>
      <c r="B5917" s="1" t="s">
        <v>6140</v>
      </c>
      <c r="C5917" s="1" t="s">
        <v>1561</v>
      </c>
      <c r="D5917" s="1" t="s">
        <v>12011</v>
      </c>
      <c r="E5917" s="1" t="s">
        <v>12012</v>
      </c>
      <c r="F5917" s="1" t="s">
        <v>346</v>
      </c>
      <c r="G5917" s="1"/>
      <c r="H5917" s="1" t="s">
        <v>9</v>
      </c>
    </row>
    <row r="5918" spans="1:8" x14ac:dyDescent="0.3">
      <c r="A5918" s="1">
        <v>1416</v>
      </c>
      <c r="B5918" s="1" t="s">
        <v>5722</v>
      </c>
      <c r="C5918" s="1" t="s">
        <v>10902</v>
      </c>
      <c r="D5918" s="1" t="s">
        <v>12013</v>
      </c>
      <c r="E5918" s="1" t="s">
        <v>12014</v>
      </c>
      <c r="F5918" s="1" t="s">
        <v>346</v>
      </c>
      <c r="G5918" s="1"/>
      <c r="H5918" s="1" t="s">
        <v>9</v>
      </c>
    </row>
    <row r="5919" spans="1:8" x14ac:dyDescent="0.3">
      <c r="A5919" s="1">
        <v>1417</v>
      </c>
      <c r="B5919" s="1" t="s">
        <v>657</v>
      </c>
      <c r="C5919" s="1" t="s">
        <v>30</v>
      </c>
      <c r="D5919" s="1" t="s">
        <v>12015</v>
      </c>
      <c r="E5919" s="1" t="s">
        <v>12016</v>
      </c>
      <c r="F5919" s="1" t="s">
        <v>346</v>
      </c>
      <c r="G5919" s="1"/>
      <c r="H5919" s="1" t="s">
        <v>9</v>
      </c>
    </row>
    <row r="5920" spans="1:8" x14ac:dyDescent="0.3">
      <c r="A5920" s="1">
        <v>1418</v>
      </c>
      <c r="B5920" s="1" t="s">
        <v>5556</v>
      </c>
      <c r="C5920" s="1" t="s">
        <v>4092</v>
      </c>
      <c r="D5920" s="1" t="s">
        <v>12017</v>
      </c>
      <c r="E5920" s="1" t="s">
        <v>12018</v>
      </c>
      <c r="F5920" s="1" t="s">
        <v>346</v>
      </c>
      <c r="G5920" s="1"/>
      <c r="H5920" s="1" t="s">
        <v>9</v>
      </c>
    </row>
    <row r="5921" spans="1:8" x14ac:dyDescent="0.3">
      <c r="A5921" s="1">
        <v>1419</v>
      </c>
      <c r="B5921" s="1" t="s">
        <v>5556</v>
      </c>
      <c r="C5921" s="1" t="s">
        <v>12019</v>
      </c>
      <c r="D5921" s="1" t="s">
        <v>12020</v>
      </c>
      <c r="E5921" s="1" t="s">
        <v>12021</v>
      </c>
      <c r="F5921" s="1" t="s">
        <v>346</v>
      </c>
      <c r="G5921" s="1"/>
      <c r="H5921" s="1" t="s">
        <v>9</v>
      </c>
    </row>
    <row r="5922" spans="1:8" x14ac:dyDescent="0.3">
      <c r="A5922" s="1">
        <v>1420</v>
      </c>
      <c r="B5922" s="1" t="s">
        <v>6140</v>
      </c>
      <c r="C5922" s="1" t="s">
        <v>6615</v>
      </c>
      <c r="D5922" s="1" t="s">
        <v>12022</v>
      </c>
      <c r="E5922" s="1" t="s">
        <v>12023</v>
      </c>
      <c r="F5922" s="1" t="s">
        <v>346</v>
      </c>
      <c r="G5922" s="1"/>
      <c r="H5922" s="1" t="s">
        <v>9</v>
      </c>
    </row>
    <row r="5923" spans="1:8" x14ac:dyDescent="0.3">
      <c r="A5923" s="1">
        <v>1421</v>
      </c>
      <c r="B5923" s="1" t="s">
        <v>5722</v>
      </c>
      <c r="C5923" s="1" t="s">
        <v>11804</v>
      </c>
      <c r="D5923" s="1" t="s">
        <v>12024</v>
      </c>
      <c r="E5923" s="1" t="s">
        <v>12025</v>
      </c>
      <c r="F5923" s="1" t="s">
        <v>346</v>
      </c>
      <c r="G5923" s="1"/>
      <c r="H5923" s="1" t="s">
        <v>9</v>
      </c>
    </row>
    <row r="5924" spans="1:8" x14ac:dyDescent="0.3">
      <c r="A5924" s="1">
        <v>1422</v>
      </c>
      <c r="B5924" s="1" t="s">
        <v>6140</v>
      </c>
      <c r="C5924" s="1" t="s">
        <v>6482</v>
      </c>
      <c r="D5924" s="1" t="s">
        <v>12026</v>
      </c>
      <c r="E5924" s="1" t="s">
        <v>12027</v>
      </c>
      <c r="F5924" s="1" t="s">
        <v>346</v>
      </c>
      <c r="G5924" s="1"/>
      <c r="H5924" s="1" t="s">
        <v>9</v>
      </c>
    </row>
    <row r="5925" spans="1:8" x14ac:dyDescent="0.3">
      <c r="A5925" s="1">
        <v>1423</v>
      </c>
      <c r="B5925" s="1" t="s">
        <v>6140</v>
      </c>
      <c r="C5925" s="1" t="s">
        <v>1630</v>
      </c>
      <c r="D5925" s="1" t="s">
        <v>12028</v>
      </c>
      <c r="E5925" s="1" t="s">
        <v>12029</v>
      </c>
      <c r="F5925" s="1" t="s">
        <v>346</v>
      </c>
      <c r="G5925" s="1"/>
      <c r="H5925" s="1" t="s">
        <v>9</v>
      </c>
    </row>
    <row r="5926" spans="1:8" x14ac:dyDescent="0.3">
      <c r="A5926" s="1">
        <v>1424</v>
      </c>
      <c r="B5926" s="1" t="s">
        <v>6140</v>
      </c>
      <c r="C5926" s="1" t="s">
        <v>11888</v>
      </c>
      <c r="D5926" s="1" t="s">
        <v>12030</v>
      </c>
      <c r="E5926" s="1" t="s">
        <v>12031</v>
      </c>
      <c r="F5926" s="1" t="s">
        <v>346</v>
      </c>
      <c r="G5926" s="1"/>
      <c r="H5926" s="1" t="s">
        <v>9</v>
      </c>
    </row>
    <row r="5927" spans="1:8" x14ac:dyDescent="0.3">
      <c r="A5927" s="1">
        <v>1425</v>
      </c>
      <c r="B5927" s="1" t="s">
        <v>6140</v>
      </c>
      <c r="C5927" s="1" t="s">
        <v>130</v>
      </c>
      <c r="D5927" s="1" t="s">
        <v>12032</v>
      </c>
      <c r="E5927" s="1" t="s">
        <v>12033</v>
      </c>
      <c r="F5927" s="1" t="s">
        <v>346</v>
      </c>
      <c r="G5927" s="1"/>
      <c r="H5927" s="1" t="s">
        <v>9</v>
      </c>
    </row>
    <row r="5928" spans="1:8" x14ac:dyDescent="0.3">
      <c r="A5928" s="1">
        <v>1426</v>
      </c>
      <c r="B5928" s="1" t="s">
        <v>6140</v>
      </c>
      <c r="C5928" s="1" t="s">
        <v>6795</v>
      </c>
      <c r="D5928" s="1" t="s">
        <v>12034</v>
      </c>
      <c r="E5928" s="1" t="s">
        <v>12035</v>
      </c>
      <c r="F5928" s="1" t="s">
        <v>346</v>
      </c>
      <c r="G5928" s="1"/>
      <c r="H5928" s="1" t="s">
        <v>9</v>
      </c>
    </row>
    <row r="5929" spans="1:8" x14ac:dyDescent="0.3">
      <c r="A5929" s="1">
        <v>1427</v>
      </c>
      <c r="B5929" s="1" t="s">
        <v>5722</v>
      </c>
      <c r="C5929" s="1" t="s">
        <v>4249</v>
      </c>
      <c r="D5929" s="1" t="s">
        <v>12036</v>
      </c>
      <c r="E5929" s="1" t="s">
        <v>12037</v>
      </c>
      <c r="F5929" s="1" t="s">
        <v>346</v>
      </c>
      <c r="G5929" s="1">
        <v>59</v>
      </c>
      <c r="H5929" s="1" t="s">
        <v>9</v>
      </c>
    </row>
    <row r="5930" spans="1:8" x14ac:dyDescent="0.3">
      <c r="A5930" s="1">
        <v>1428</v>
      </c>
      <c r="B5930" s="1" t="s">
        <v>6140</v>
      </c>
      <c r="C5930" s="1" t="s">
        <v>6615</v>
      </c>
      <c r="D5930" s="1" t="s">
        <v>12038</v>
      </c>
      <c r="E5930" s="1" t="s">
        <v>12039</v>
      </c>
      <c r="F5930" s="1" t="s">
        <v>346</v>
      </c>
      <c r="G5930" s="1"/>
      <c r="H5930" s="1" t="s">
        <v>9</v>
      </c>
    </row>
    <row r="5931" spans="1:8" x14ac:dyDescent="0.3">
      <c r="A5931" s="1">
        <v>1429</v>
      </c>
      <c r="B5931" s="1" t="s">
        <v>6140</v>
      </c>
      <c r="C5931" s="1" t="s">
        <v>1630</v>
      </c>
      <c r="D5931" s="1" t="s">
        <v>12040</v>
      </c>
      <c r="E5931" s="1" t="s">
        <v>12041</v>
      </c>
      <c r="F5931" s="1" t="s">
        <v>346</v>
      </c>
      <c r="G5931" s="1"/>
      <c r="H5931" s="1" t="s">
        <v>9</v>
      </c>
    </row>
    <row r="5932" spans="1:8" x14ac:dyDescent="0.3">
      <c r="A5932" s="1">
        <v>1430</v>
      </c>
      <c r="B5932" s="1" t="s">
        <v>5722</v>
      </c>
      <c r="C5932" s="1" t="s">
        <v>3160</v>
      </c>
      <c r="D5932" s="1" t="s">
        <v>12042</v>
      </c>
      <c r="E5932" s="1" t="s">
        <v>12043</v>
      </c>
      <c r="F5932" s="1" t="s">
        <v>346</v>
      </c>
      <c r="G5932" s="1"/>
      <c r="H5932" s="1" t="s">
        <v>9</v>
      </c>
    </row>
    <row r="5933" spans="1:8" x14ac:dyDescent="0.3">
      <c r="A5933" s="1">
        <v>1431</v>
      </c>
      <c r="B5933" s="1" t="s">
        <v>6140</v>
      </c>
      <c r="C5933" s="1" t="s">
        <v>11053</v>
      </c>
      <c r="D5933" s="1" t="s">
        <v>12044</v>
      </c>
      <c r="E5933" s="1" t="s">
        <v>12045</v>
      </c>
      <c r="F5933" s="1" t="s">
        <v>346</v>
      </c>
      <c r="G5933" s="1"/>
      <c r="H5933" s="1" t="s">
        <v>9</v>
      </c>
    </row>
    <row r="5934" spans="1:8" x14ac:dyDescent="0.3">
      <c r="A5934" s="1">
        <v>1432</v>
      </c>
      <c r="B5934" s="1" t="s">
        <v>6140</v>
      </c>
      <c r="C5934" s="1" t="s">
        <v>130</v>
      </c>
      <c r="D5934" s="1" t="s">
        <v>12046</v>
      </c>
      <c r="E5934" s="1" t="s">
        <v>12047</v>
      </c>
      <c r="F5934" s="1" t="s">
        <v>346</v>
      </c>
      <c r="G5934" s="1"/>
      <c r="H5934" s="1" t="s">
        <v>9</v>
      </c>
    </row>
    <row r="5935" spans="1:8" x14ac:dyDescent="0.3">
      <c r="A5935" s="1">
        <v>1433</v>
      </c>
      <c r="B5935" s="1" t="s">
        <v>11931</v>
      </c>
      <c r="C5935" s="1" t="s">
        <v>11821</v>
      </c>
      <c r="D5935" s="1" t="s">
        <v>12048</v>
      </c>
      <c r="E5935" s="1" t="s">
        <v>12049</v>
      </c>
      <c r="F5935" s="1" t="s">
        <v>346</v>
      </c>
      <c r="G5935" s="1"/>
      <c r="H5935" s="1" t="s">
        <v>9</v>
      </c>
    </row>
    <row r="5936" spans="1:8" x14ac:dyDescent="0.3">
      <c r="A5936" s="1">
        <v>1434</v>
      </c>
      <c r="B5936" s="1" t="s">
        <v>6140</v>
      </c>
      <c r="C5936" s="1" t="s">
        <v>6615</v>
      </c>
      <c r="D5936" s="1" t="s">
        <v>12050</v>
      </c>
      <c r="E5936" s="1" t="s">
        <v>12051</v>
      </c>
      <c r="F5936" s="1" t="s">
        <v>346</v>
      </c>
      <c r="G5936" s="1"/>
      <c r="H5936" s="1" t="s">
        <v>9</v>
      </c>
    </row>
    <row r="5937" spans="1:8" x14ac:dyDescent="0.3">
      <c r="A5937" s="1">
        <v>1435</v>
      </c>
      <c r="B5937" s="1" t="s">
        <v>5722</v>
      </c>
      <c r="C5937" s="1" t="s">
        <v>8845</v>
      </c>
      <c r="D5937" s="1" t="s">
        <v>12052</v>
      </c>
      <c r="E5937" s="1" t="s">
        <v>12053</v>
      </c>
      <c r="F5937" s="1" t="s">
        <v>346</v>
      </c>
      <c r="G5937" s="1"/>
      <c r="H5937" s="1" t="s">
        <v>9</v>
      </c>
    </row>
    <row r="5938" spans="1:8" x14ac:dyDescent="0.3">
      <c r="A5938" s="1">
        <v>1436</v>
      </c>
      <c r="B5938" s="1" t="s">
        <v>6140</v>
      </c>
      <c r="C5938" s="1" t="s">
        <v>1630</v>
      </c>
      <c r="D5938" s="1" t="s">
        <v>12054</v>
      </c>
      <c r="E5938" s="1" t="s">
        <v>12055</v>
      </c>
      <c r="F5938" s="1" t="s">
        <v>346</v>
      </c>
      <c r="G5938" s="1"/>
      <c r="H5938" s="1" t="s">
        <v>9</v>
      </c>
    </row>
    <row r="5939" spans="1:8" x14ac:dyDescent="0.3">
      <c r="A5939" s="1">
        <v>1437</v>
      </c>
      <c r="B5939" s="1" t="s">
        <v>5722</v>
      </c>
      <c r="C5939" s="1" t="s">
        <v>3160</v>
      </c>
      <c r="D5939" s="1" t="s">
        <v>12056</v>
      </c>
      <c r="E5939" s="1" t="s">
        <v>12057</v>
      </c>
      <c r="F5939" s="1" t="s">
        <v>346</v>
      </c>
      <c r="G5939" s="1"/>
      <c r="H5939" s="1" t="s">
        <v>9</v>
      </c>
    </row>
    <row r="5940" spans="1:8" x14ac:dyDescent="0.3">
      <c r="A5940" s="1">
        <v>1438</v>
      </c>
      <c r="B5940" s="1" t="s">
        <v>6140</v>
      </c>
      <c r="C5940" s="1" t="s">
        <v>4200</v>
      </c>
      <c r="D5940" s="1" t="s">
        <v>12058</v>
      </c>
      <c r="E5940" s="1" t="s">
        <v>12059</v>
      </c>
      <c r="F5940" s="1" t="s">
        <v>346</v>
      </c>
      <c r="G5940" s="1"/>
      <c r="H5940" s="1" t="s">
        <v>257</v>
      </c>
    </row>
    <row r="5941" spans="1:8" x14ac:dyDescent="0.3">
      <c r="A5941" s="1">
        <v>1439</v>
      </c>
      <c r="B5941" s="1" t="s">
        <v>6140</v>
      </c>
      <c r="C5941" s="1" t="s">
        <v>6482</v>
      </c>
      <c r="D5941" s="1" t="s">
        <v>12060</v>
      </c>
      <c r="E5941" s="1" t="s">
        <v>12061</v>
      </c>
      <c r="F5941" s="1" t="s">
        <v>346</v>
      </c>
      <c r="G5941" s="1"/>
      <c r="H5941" s="1" t="s">
        <v>257</v>
      </c>
    </row>
    <row r="5942" spans="1:8" x14ac:dyDescent="0.3">
      <c r="A5942" s="1">
        <v>1440</v>
      </c>
      <c r="B5942" s="1" t="s">
        <v>6140</v>
      </c>
      <c r="C5942" s="1" t="s">
        <v>6615</v>
      </c>
      <c r="D5942" s="1" t="s">
        <v>12062</v>
      </c>
      <c r="E5942" s="1" t="s">
        <v>12063</v>
      </c>
      <c r="F5942" s="1" t="s">
        <v>346</v>
      </c>
      <c r="G5942" s="1"/>
      <c r="H5942" s="1" t="s">
        <v>9</v>
      </c>
    </row>
    <row r="5943" spans="1:8" x14ac:dyDescent="0.3">
      <c r="A5943" s="1">
        <v>1441</v>
      </c>
      <c r="B5943" s="1" t="s">
        <v>5722</v>
      </c>
      <c r="C5943" s="1" t="s">
        <v>5723</v>
      </c>
      <c r="D5943" s="1" t="s">
        <v>12064</v>
      </c>
      <c r="E5943" s="1" t="s">
        <v>12065</v>
      </c>
      <c r="F5943" s="1" t="s">
        <v>346</v>
      </c>
      <c r="G5943" s="1"/>
      <c r="H5943" s="1" t="s">
        <v>9</v>
      </c>
    </row>
    <row r="5944" spans="1:8" x14ac:dyDescent="0.3">
      <c r="A5944" s="1">
        <v>1442</v>
      </c>
      <c r="B5944" s="1" t="s">
        <v>6140</v>
      </c>
      <c r="C5944" s="1" t="s">
        <v>11888</v>
      </c>
      <c r="D5944" s="1" t="s">
        <v>12066</v>
      </c>
      <c r="E5944" s="1" t="s">
        <v>12067</v>
      </c>
      <c r="F5944" s="1" t="s">
        <v>346</v>
      </c>
      <c r="G5944" s="1"/>
      <c r="H5944" s="1" t="s">
        <v>9</v>
      </c>
    </row>
    <row r="5945" spans="1:8" x14ac:dyDescent="0.3">
      <c r="A5945" s="1">
        <v>1443</v>
      </c>
      <c r="B5945" s="1" t="s">
        <v>5722</v>
      </c>
      <c r="C5945" s="1" t="s">
        <v>4249</v>
      </c>
      <c r="D5945" s="1" t="s">
        <v>12068</v>
      </c>
      <c r="E5945" s="1" t="s">
        <v>12069</v>
      </c>
      <c r="F5945" s="1" t="s">
        <v>346</v>
      </c>
      <c r="G5945" s="1">
        <v>59</v>
      </c>
      <c r="H5945" s="1" t="s">
        <v>9</v>
      </c>
    </row>
    <row r="5946" spans="1:8" x14ac:dyDescent="0.3">
      <c r="A5946" s="1">
        <v>1444</v>
      </c>
      <c r="B5946" s="1" t="s">
        <v>6140</v>
      </c>
      <c r="C5946" s="1" t="s">
        <v>11053</v>
      </c>
      <c r="D5946" s="1" t="s">
        <v>12070</v>
      </c>
      <c r="E5946" s="1" t="s">
        <v>12071</v>
      </c>
      <c r="F5946" s="1" t="s">
        <v>346</v>
      </c>
      <c r="G5946" s="1"/>
      <c r="H5946" s="1" t="s">
        <v>9</v>
      </c>
    </row>
    <row r="5947" spans="1:8" x14ac:dyDescent="0.3">
      <c r="A5947" s="1">
        <v>1445</v>
      </c>
      <c r="B5947" s="1" t="s">
        <v>6140</v>
      </c>
      <c r="C5947" s="1" t="s">
        <v>1630</v>
      </c>
      <c r="D5947" s="1" t="s">
        <v>12072</v>
      </c>
      <c r="E5947" s="1" t="s">
        <v>12073</v>
      </c>
      <c r="F5947" s="1" t="s">
        <v>346</v>
      </c>
      <c r="G5947" s="1"/>
      <c r="H5947" s="1" t="s">
        <v>9</v>
      </c>
    </row>
    <row r="5948" spans="1:8" x14ac:dyDescent="0.3">
      <c r="A5948" s="1">
        <v>1446</v>
      </c>
      <c r="B5948" s="1" t="s">
        <v>5722</v>
      </c>
      <c r="C5948" s="1" t="s">
        <v>10955</v>
      </c>
      <c r="D5948" s="1" t="s">
        <v>12074</v>
      </c>
      <c r="E5948" s="1" t="s">
        <v>12075</v>
      </c>
      <c r="F5948" s="1" t="s">
        <v>346</v>
      </c>
      <c r="G5948" s="1"/>
      <c r="H5948" s="1" t="s">
        <v>9</v>
      </c>
    </row>
    <row r="5949" spans="1:8" x14ac:dyDescent="0.3">
      <c r="A5949" s="1">
        <v>1447</v>
      </c>
      <c r="B5949" s="1" t="s">
        <v>6140</v>
      </c>
      <c r="C5949" s="1" t="s">
        <v>1561</v>
      </c>
      <c r="D5949" s="1" t="s">
        <v>12076</v>
      </c>
      <c r="E5949" s="1" t="s">
        <v>12077</v>
      </c>
      <c r="F5949" s="1" t="s">
        <v>346</v>
      </c>
      <c r="G5949" s="1"/>
      <c r="H5949" s="1" t="s">
        <v>9</v>
      </c>
    </row>
    <row r="5950" spans="1:8" x14ac:dyDescent="0.3">
      <c r="A5950" s="1">
        <v>1448</v>
      </c>
      <c r="B5950" s="1" t="s">
        <v>6140</v>
      </c>
      <c r="C5950" s="1" t="s">
        <v>6615</v>
      </c>
      <c r="D5950" s="1" t="s">
        <v>12078</v>
      </c>
      <c r="E5950" s="1" t="s">
        <v>12079</v>
      </c>
      <c r="F5950" s="1" t="s">
        <v>346</v>
      </c>
      <c r="G5950" s="1"/>
      <c r="H5950" s="1" t="s">
        <v>9</v>
      </c>
    </row>
    <row r="5951" spans="1:8" x14ac:dyDescent="0.3">
      <c r="A5951" s="1">
        <v>1449</v>
      </c>
      <c r="B5951" s="1" t="s">
        <v>5556</v>
      </c>
      <c r="C5951" s="1" t="s">
        <v>4092</v>
      </c>
      <c r="D5951" s="1" t="s">
        <v>12080</v>
      </c>
      <c r="E5951" s="1" t="s">
        <v>12081</v>
      </c>
      <c r="F5951" s="1" t="s">
        <v>346</v>
      </c>
      <c r="G5951" s="1"/>
      <c r="H5951" s="1" t="s">
        <v>9</v>
      </c>
    </row>
    <row r="5952" spans="1:8" x14ac:dyDescent="0.3">
      <c r="A5952" s="1">
        <v>1450</v>
      </c>
      <c r="B5952" s="1" t="s">
        <v>5722</v>
      </c>
      <c r="C5952" s="1" t="s">
        <v>3160</v>
      </c>
      <c r="D5952" s="1" t="s">
        <v>12082</v>
      </c>
      <c r="E5952" s="1" t="s">
        <v>12083</v>
      </c>
      <c r="F5952" s="1" t="s">
        <v>346</v>
      </c>
      <c r="G5952" s="1"/>
      <c r="H5952" s="1" t="s">
        <v>9</v>
      </c>
    </row>
    <row r="5953" spans="1:8" x14ac:dyDescent="0.3">
      <c r="A5953" s="1">
        <v>1451</v>
      </c>
      <c r="B5953" s="1" t="s">
        <v>6140</v>
      </c>
      <c r="C5953" s="1" t="s">
        <v>6615</v>
      </c>
      <c r="D5953" s="1" t="s">
        <v>12084</v>
      </c>
      <c r="E5953" s="1" t="s">
        <v>12085</v>
      </c>
      <c r="F5953" s="1" t="s">
        <v>346</v>
      </c>
      <c r="G5953" s="1"/>
      <c r="H5953" s="1" t="s">
        <v>257</v>
      </c>
    </row>
    <row r="5954" spans="1:8" x14ac:dyDescent="0.3">
      <c r="A5954" s="1">
        <v>1452</v>
      </c>
      <c r="B5954" s="1" t="s">
        <v>6140</v>
      </c>
      <c r="C5954" s="1" t="s">
        <v>1630</v>
      </c>
      <c r="D5954" s="1" t="s">
        <v>12086</v>
      </c>
      <c r="E5954" s="1" t="s">
        <v>12087</v>
      </c>
      <c r="F5954" s="1" t="s">
        <v>346</v>
      </c>
      <c r="G5954" s="1"/>
      <c r="H5954" s="1" t="s">
        <v>9</v>
      </c>
    </row>
    <row r="5955" spans="1:8" x14ac:dyDescent="0.3">
      <c r="A5955" s="1">
        <v>1453</v>
      </c>
      <c r="B5955" s="1" t="s">
        <v>6140</v>
      </c>
      <c r="C5955" s="1" t="s">
        <v>1561</v>
      </c>
      <c r="D5955" s="1" t="s">
        <v>12088</v>
      </c>
      <c r="E5955" s="1" t="s">
        <v>12089</v>
      </c>
      <c r="F5955" s="1" t="s">
        <v>346</v>
      </c>
      <c r="G5955" s="1"/>
      <c r="H5955" s="1" t="s">
        <v>9</v>
      </c>
    </row>
    <row r="5956" spans="1:8" x14ac:dyDescent="0.3">
      <c r="A5956" s="1">
        <v>1454</v>
      </c>
      <c r="B5956" s="1" t="s">
        <v>5722</v>
      </c>
      <c r="C5956" s="1" t="s">
        <v>8845</v>
      </c>
      <c r="D5956" s="1" t="s">
        <v>12090</v>
      </c>
      <c r="E5956" s="1" t="s">
        <v>12091</v>
      </c>
      <c r="F5956" s="1" t="s">
        <v>346</v>
      </c>
      <c r="G5956" s="1"/>
      <c r="H5956" s="1" t="s">
        <v>9</v>
      </c>
    </row>
    <row r="5957" spans="1:8" x14ac:dyDescent="0.3">
      <c r="A5957" s="1">
        <v>1455</v>
      </c>
      <c r="B5957" s="1" t="s">
        <v>5722</v>
      </c>
      <c r="C5957" s="1" t="s">
        <v>4249</v>
      </c>
      <c r="D5957" s="1" t="s">
        <v>12092</v>
      </c>
      <c r="E5957" s="1" t="s">
        <v>12093</v>
      </c>
      <c r="F5957" s="1" t="s">
        <v>346</v>
      </c>
      <c r="G5957" s="1">
        <v>59</v>
      </c>
      <c r="H5957" s="1" t="s">
        <v>9</v>
      </c>
    </row>
    <row r="5958" spans="1:8" x14ac:dyDescent="0.3">
      <c r="A5958" s="1">
        <v>1456</v>
      </c>
      <c r="B5958" s="1" t="s">
        <v>6140</v>
      </c>
      <c r="C5958" s="1" t="s">
        <v>1630</v>
      </c>
      <c r="D5958" s="1" t="s">
        <v>12094</v>
      </c>
      <c r="E5958" s="1" t="s">
        <v>12095</v>
      </c>
      <c r="F5958" s="1" t="s">
        <v>346</v>
      </c>
      <c r="G5958" s="1"/>
      <c r="H5958" s="1" t="s">
        <v>9</v>
      </c>
    </row>
    <row r="5959" spans="1:8" x14ac:dyDescent="0.3">
      <c r="A5959" s="1">
        <v>1457</v>
      </c>
      <c r="B5959" s="1" t="s">
        <v>6140</v>
      </c>
      <c r="C5959" s="1" t="s">
        <v>11888</v>
      </c>
      <c r="D5959" s="1" t="s">
        <v>12096</v>
      </c>
      <c r="E5959" s="1" t="s">
        <v>12097</v>
      </c>
      <c r="F5959" s="1" t="s">
        <v>346</v>
      </c>
      <c r="G5959" s="1"/>
      <c r="H5959" s="1" t="s">
        <v>9</v>
      </c>
    </row>
    <row r="5960" spans="1:8" x14ac:dyDescent="0.3">
      <c r="A5960" s="1">
        <v>1458</v>
      </c>
      <c r="B5960" s="1" t="s">
        <v>5722</v>
      </c>
      <c r="C5960" s="1" t="s">
        <v>11804</v>
      </c>
      <c r="D5960" s="1" t="s">
        <v>12098</v>
      </c>
      <c r="E5960" s="1" t="s">
        <v>12099</v>
      </c>
      <c r="F5960" s="1" t="s">
        <v>346</v>
      </c>
      <c r="G5960" s="1"/>
      <c r="H5960" s="1" t="s">
        <v>9</v>
      </c>
    </row>
    <row r="5961" spans="1:8" x14ac:dyDescent="0.3">
      <c r="A5961" s="1">
        <v>1459</v>
      </c>
      <c r="B5961" s="1" t="s">
        <v>5556</v>
      </c>
      <c r="C5961" s="1" t="s">
        <v>9371</v>
      </c>
      <c r="D5961" s="1" t="s">
        <v>12100</v>
      </c>
      <c r="E5961" s="1" t="s">
        <v>12101</v>
      </c>
      <c r="F5961" s="1" t="s">
        <v>346</v>
      </c>
      <c r="G5961" s="1"/>
      <c r="H5961" s="1" t="s">
        <v>9</v>
      </c>
    </row>
    <row r="5962" spans="1:8" x14ac:dyDescent="0.3">
      <c r="A5962" s="1">
        <v>1460</v>
      </c>
      <c r="B5962" s="1" t="s">
        <v>6140</v>
      </c>
      <c r="C5962" s="1" t="s">
        <v>11053</v>
      </c>
      <c r="D5962" s="1" t="s">
        <v>12102</v>
      </c>
      <c r="E5962" s="1" t="s">
        <v>12103</v>
      </c>
      <c r="F5962" s="1" t="s">
        <v>346</v>
      </c>
      <c r="G5962" s="1"/>
      <c r="H5962" s="1" t="s">
        <v>9</v>
      </c>
    </row>
    <row r="5963" spans="1:8" x14ac:dyDescent="0.3">
      <c r="A5963" s="1">
        <v>1461</v>
      </c>
      <c r="B5963" s="1" t="s">
        <v>5722</v>
      </c>
      <c r="C5963" s="1" t="s">
        <v>10902</v>
      </c>
      <c r="D5963" s="1" t="s">
        <v>12104</v>
      </c>
      <c r="E5963" s="1" t="s">
        <v>12105</v>
      </c>
      <c r="F5963" s="1" t="s">
        <v>346</v>
      </c>
      <c r="G5963" s="1"/>
      <c r="H5963" s="1" t="s">
        <v>9</v>
      </c>
    </row>
    <row r="5964" spans="1:8" x14ac:dyDescent="0.3">
      <c r="A5964" s="1">
        <v>1462</v>
      </c>
      <c r="B5964" s="1" t="s">
        <v>5556</v>
      </c>
      <c r="C5964" s="1" t="s">
        <v>12106</v>
      </c>
      <c r="D5964" s="1" t="s">
        <v>12107</v>
      </c>
      <c r="E5964" s="1" t="s">
        <v>12108</v>
      </c>
      <c r="F5964" s="1" t="s">
        <v>346</v>
      </c>
      <c r="G5964" s="1"/>
      <c r="H5964" s="1" t="s">
        <v>117</v>
      </c>
    </row>
    <row r="5965" spans="1:8" x14ac:dyDescent="0.3">
      <c r="A5965" s="1">
        <v>1463</v>
      </c>
      <c r="B5965" s="1" t="s">
        <v>5722</v>
      </c>
      <c r="C5965" s="1" t="s">
        <v>114</v>
      </c>
      <c r="D5965" s="1" t="s">
        <v>12109</v>
      </c>
      <c r="E5965" s="1" t="s">
        <v>12110</v>
      </c>
      <c r="F5965" s="1" t="s">
        <v>346</v>
      </c>
      <c r="G5965" s="1"/>
      <c r="H5965" s="1" t="s">
        <v>9</v>
      </c>
    </row>
    <row r="5966" spans="1:8" x14ac:dyDescent="0.3">
      <c r="A5966" s="1">
        <v>1464</v>
      </c>
      <c r="B5966" s="1" t="s">
        <v>6140</v>
      </c>
      <c r="C5966" s="1" t="s">
        <v>130</v>
      </c>
      <c r="D5966" s="1" t="s">
        <v>12111</v>
      </c>
      <c r="E5966" s="1" t="s">
        <v>12112</v>
      </c>
      <c r="F5966" s="1" t="s">
        <v>346</v>
      </c>
      <c r="G5966" s="1"/>
      <c r="H5966" s="1" t="s">
        <v>257</v>
      </c>
    </row>
    <row r="5967" spans="1:8" x14ac:dyDescent="0.3">
      <c r="A5967" s="1">
        <v>1465</v>
      </c>
      <c r="B5967" s="1" t="s">
        <v>5722</v>
      </c>
      <c r="C5967" s="1" t="s">
        <v>3160</v>
      </c>
      <c r="D5967" s="1" t="s">
        <v>12113</v>
      </c>
      <c r="E5967" s="1" t="s">
        <v>12114</v>
      </c>
      <c r="F5967" s="1" t="s">
        <v>346</v>
      </c>
      <c r="G5967" s="1"/>
      <c r="H5967" s="1" t="s">
        <v>9</v>
      </c>
    </row>
    <row r="5968" spans="1:8" x14ac:dyDescent="0.3">
      <c r="A5968" s="1">
        <v>1466</v>
      </c>
      <c r="B5968" s="1" t="s">
        <v>6140</v>
      </c>
      <c r="C5968" s="1" t="s">
        <v>11888</v>
      </c>
      <c r="D5968" s="1" t="s">
        <v>12115</v>
      </c>
      <c r="E5968" s="1" t="s">
        <v>12116</v>
      </c>
      <c r="F5968" s="1" t="s">
        <v>346</v>
      </c>
      <c r="G5968" s="1"/>
      <c r="H5968" s="1" t="s">
        <v>9</v>
      </c>
    </row>
    <row r="5969" spans="1:8" x14ac:dyDescent="0.3">
      <c r="A5969" s="1">
        <v>1467</v>
      </c>
      <c r="B5969" s="1" t="s">
        <v>5556</v>
      </c>
      <c r="C5969" s="1" t="s">
        <v>4149</v>
      </c>
      <c r="D5969" s="1" t="s">
        <v>12117</v>
      </c>
      <c r="E5969" s="1" t="s">
        <v>12118</v>
      </c>
      <c r="F5969" s="1" t="s">
        <v>346</v>
      </c>
      <c r="G5969" s="1"/>
      <c r="H5969" s="1" t="s">
        <v>9</v>
      </c>
    </row>
    <row r="5970" spans="1:8" x14ac:dyDescent="0.3">
      <c r="A5970" s="1">
        <v>1468</v>
      </c>
      <c r="B5970" s="1" t="s">
        <v>6140</v>
      </c>
      <c r="C5970" s="1" t="s">
        <v>130</v>
      </c>
      <c r="D5970" s="1" t="s">
        <v>12119</v>
      </c>
      <c r="E5970" s="1" t="s">
        <v>12120</v>
      </c>
      <c r="F5970" s="1" t="s">
        <v>346</v>
      </c>
      <c r="G5970" s="1"/>
      <c r="H5970" s="1" t="s">
        <v>9</v>
      </c>
    </row>
    <row r="5971" spans="1:8" x14ac:dyDescent="0.3">
      <c r="A5971" s="1">
        <v>1469</v>
      </c>
      <c r="B5971" s="1" t="s">
        <v>5603</v>
      </c>
      <c r="C5971" s="1" t="s">
        <v>75</v>
      </c>
      <c r="D5971" s="1" t="s">
        <v>12121</v>
      </c>
      <c r="E5971" s="1" t="s">
        <v>12122</v>
      </c>
      <c r="F5971" s="1" t="s">
        <v>346</v>
      </c>
      <c r="G5971" s="1"/>
      <c r="H5971" s="1" t="s">
        <v>9</v>
      </c>
    </row>
    <row r="5972" spans="1:8" x14ac:dyDescent="0.3">
      <c r="A5972" s="1">
        <v>1470</v>
      </c>
      <c r="B5972" s="1" t="s">
        <v>5722</v>
      </c>
      <c r="C5972" s="1" t="s">
        <v>8845</v>
      </c>
      <c r="D5972" s="1" t="s">
        <v>12123</v>
      </c>
      <c r="E5972" s="1" t="s">
        <v>12124</v>
      </c>
      <c r="F5972" s="1" t="s">
        <v>346</v>
      </c>
      <c r="G5972" s="1"/>
      <c r="H5972" s="1" t="s">
        <v>9</v>
      </c>
    </row>
    <row r="5973" spans="1:8" x14ac:dyDescent="0.3">
      <c r="A5973" s="1">
        <v>1471</v>
      </c>
      <c r="B5973" s="1" t="s">
        <v>6140</v>
      </c>
      <c r="C5973" s="1" t="s">
        <v>6482</v>
      </c>
      <c r="D5973" s="1" t="s">
        <v>12125</v>
      </c>
      <c r="E5973" s="1" t="s">
        <v>12126</v>
      </c>
      <c r="F5973" s="1" t="s">
        <v>346</v>
      </c>
      <c r="G5973" s="1"/>
      <c r="H5973" s="1" t="s">
        <v>9</v>
      </c>
    </row>
    <row r="5974" spans="1:8" x14ac:dyDescent="0.3">
      <c r="A5974" s="1">
        <v>1472</v>
      </c>
      <c r="B5974" s="1" t="s">
        <v>5722</v>
      </c>
      <c r="C5974" s="1" t="s">
        <v>4249</v>
      </c>
      <c r="D5974" s="1" t="s">
        <v>12127</v>
      </c>
      <c r="E5974" s="1" t="s">
        <v>12128</v>
      </c>
      <c r="F5974" s="1" t="s">
        <v>346</v>
      </c>
      <c r="G5974" s="1">
        <v>59</v>
      </c>
      <c r="H5974" s="1" t="s">
        <v>117</v>
      </c>
    </row>
    <row r="5975" spans="1:8" x14ac:dyDescent="0.3">
      <c r="A5975" s="1">
        <v>1473</v>
      </c>
      <c r="B5975" s="1" t="s">
        <v>6140</v>
      </c>
      <c r="C5975" s="1" t="s">
        <v>6615</v>
      </c>
      <c r="D5975" s="1" t="s">
        <v>12129</v>
      </c>
      <c r="E5975" s="1" t="s">
        <v>12130</v>
      </c>
      <c r="F5975" s="1" t="s">
        <v>346</v>
      </c>
      <c r="G5975" s="1"/>
      <c r="H5975" s="1" t="s">
        <v>257</v>
      </c>
    </row>
    <row r="5976" spans="1:8" x14ac:dyDescent="0.3">
      <c r="A5976" s="1">
        <v>1474</v>
      </c>
      <c r="B5976" s="1" t="s">
        <v>6140</v>
      </c>
      <c r="C5976" s="1" t="s">
        <v>1630</v>
      </c>
      <c r="D5976" s="1" t="s">
        <v>12131</v>
      </c>
      <c r="E5976" s="1" t="s">
        <v>12132</v>
      </c>
      <c r="F5976" s="1" t="s">
        <v>346</v>
      </c>
      <c r="G5976" s="1"/>
      <c r="H5976" s="1" t="s">
        <v>257</v>
      </c>
    </row>
    <row r="5977" spans="1:8" x14ac:dyDescent="0.3">
      <c r="A5977" s="1">
        <v>1475</v>
      </c>
      <c r="B5977" s="1" t="s">
        <v>5722</v>
      </c>
      <c r="C5977" s="1" t="s">
        <v>10955</v>
      </c>
      <c r="D5977" s="1" t="s">
        <v>12133</v>
      </c>
      <c r="E5977" s="1" t="s">
        <v>12134</v>
      </c>
      <c r="F5977" s="1" t="s">
        <v>346</v>
      </c>
      <c r="G5977" s="1"/>
      <c r="H5977" s="1" t="s">
        <v>9</v>
      </c>
    </row>
    <row r="5978" spans="1:8" x14ac:dyDescent="0.3">
      <c r="A5978" s="1">
        <v>1476</v>
      </c>
      <c r="B5978" s="1" t="s">
        <v>6140</v>
      </c>
      <c r="C5978" s="1" t="s">
        <v>6899</v>
      </c>
      <c r="D5978" s="1" t="s">
        <v>12135</v>
      </c>
      <c r="E5978" s="1" t="s">
        <v>12136</v>
      </c>
      <c r="F5978" s="1" t="s">
        <v>346</v>
      </c>
      <c r="G5978" s="1"/>
      <c r="H5978" s="1" t="s">
        <v>9</v>
      </c>
    </row>
    <row r="5979" spans="1:8" x14ac:dyDescent="0.3">
      <c r="A5979" s="1">
        <v>1477</v>
      </c>
      <c r="B5979" s="1" t="s">
        <v>5556</v>
      </c>
      <c r="C5979" s="1" t="s">
        <v>12019</v>
      </c>
      <c r="D5979" s="1" t="s">
        <v>12137</v>
      </c>
      <c r="E5979" s="1" t="s">
        <v>12138</v>
      </c>
      <c r="F5979" s="1" t="s">
        <v>346</v>
      </c>
      <c r="G5979" s="1"/>
      <c r="H5979" s="1" t="s">
        <v>9</v>
      </c>
    </row>
    <row r="5980" spans="1:8" x14ac:dyDescent="0.3">
      <c r="A5980" s="1">
        <v>1478</v>
      </c>
      <c r="B5980" s="1" t="s">
        <v>6140</v>
      </c>
      <c r="C5980" s="1" t="s">
        <v>1561</v>
      </c>
      <c r="D5980" s="1" t="s">
        <v>12139</v>
      </c>
      <c r="E5980" s="1" t="s">
        <v>12140</v>
      </c>
      <c r="F5980" s="1" t="s">
        <v>346</v>
      </c>
      <c r="G5980" s="1"/>
      <c r="H5980" s="1" t="s">
        <v>9</v>
      </c>
    </row>
    <row r="5981" spans="1:8" x14ac:dyDescent="0.3">
      <c r="A5981" s="1">
        <v>1479</v>
      </c>
      <c r="B5981" s="1" t="s">
        <v>6140</v>
      </c>
      <c r="C5981" s="1" t="s">
        <v>1630</v>
      </c>
      <c r="D5981" s="1" t="s">
        <v>12141</v>
      </c>
      <c r="E5981" s="1" t="s">
        <v>12142</v>
      </c>
      <c r="F5981" s="1" t="s">
        <v>346</v>
      </c>
      <c r="G5981" s="1"/>
      <c r="H5981" s="1" t="s">
        <v>9</v>
      </c>
    </row>
    <row r="5982" spans="1:8" x14ac:dyDescent="0.3">
      <c r="A5982" s="1">
        <v>1480</v>
      </c>
      <c r="B5982" s="1" t="s">
        <v>6140</v>
      </c>
      <c r="C5982" s="1" t="s">
        <v>6615</v>
      </c>
      <c r="D5982" s="1" t="s">
        <v>12143</v>
      </c>
      <c r="E5982" s="1" t="s">
        <v>12144</v>
      </c>
      <c r="F5982" s="1" t="s">
        <v>346</v>
      </c>
      <c r="G5982" s="1"/>
      <c r="H5982" s="1" t="s">
        <v>9</v>
      </c>
    </row>
    <row r="5983" spans="1:8" x14ac:dyDescent="0.3">
      <c r="A5983" s="1">
        <v>1481</v>
      </c>
      <c r="B5983" s="1" t="s">
        <v>6140</v>
      </c>
      <c r="C5983" s="1" t="s">
        <v>6899</v>
      </c>
      <c r="D5983" s="1" t="s">
        <v>12145</v>
      </c>
      <c r="E5983" s="1" t="s">
        <v>12146</v>
      </c>
      <c r="F5983" s="1" t="s">
        <v>346</v>
      </c>
      <c r="G5983" s="1"/>
      <c r="H5983" s="1" t="s">
        <v>9</v>
      </c>
    </row>
    <row r="5984" spans="1:8" x14ac:dyDescent="0.3">
      <c r="A5984" s="1">
        <v>1482</v>
      </c>
      <c r="B5984" s="1" t="s">
        <v>5556</v>
      </c>
      <c r="C5984" s="1" t="s">
        <v>27</v>
      </c>
      <c r="D5984" s="1" t="s">
        <v>12147</v>
      </c>
      <c r="E5984" s="1" t="s">
        <v>12148</v>
      </c>
      <c r="F5984" s="1" t="s">
        <v>346</v>
      </c>
      <c r="G5984" s="1"/>
      <c r="H5984" s="1" t="s">
        <v>9</v>
      </c>
    </row>
    <row r="5985" spans="1:8" x14ac:dyDescent="0.3">
      <c r="A5985" s="1">
        <v>1483</v>
      </c>
      <c r="B5985" s="1" t="s">
        <v>6140</v>
      </c>
      <c r="C5985" s="1" t="s">
        <v>1630</v>
      </c>
      <c r="D5985" s="1" t="s">
        <v>12149</v>
      </c>
      <c r="E5985" s="1" t="s">
        <v>12150</v>
      </c>
      <c r="F5985" s="1" t="s">
        <v>346</v>
      </c>
      <c r="G5985" s="1"/>
      <c r="H5985" s="1" t="s">
        <v>9</v>
      </c>
    </row>
    <row r="5986" spans="1:8" x14ac:dyDescent="0.3">
      <c r="A5986" s="1">
        <v>1484</v>
      </c>
      <c r="B5986" s="1" t="s">
        <v>5722</v>
      </c>
      <c r="C5986" s="1" t="s">
        <v>114</v>
      </c>
      <c r="D5986" s="1" t="s">
        <v>12151</v>
      </c>
      <c r="E5986" s="1" t="s">
        <v>12152</v>
      </c>
      <c r="F5986" s="1" t="s">
        <v>346</v>
      </c>
      <c r="G5986" s="1"/>
      <c r="H5986" s="1" t="s">
        <v>9</v>
      </c>
    </row>
    <row r="5987" spans="1:8" x14ac:dyDescent="0.3">
      <c r="A5987" s="1">
        <v>1485</v>
      </c>
      <c r="B5987" s="1" t="s">
        <v>5722</v>
      </c>
      <c r="C5987" s="1" t="s">
        <v>5723</v>
      </c>
      <c r="D5987" s="1" t="s">
        <v>12153</v>
      </c>
      <c r="E5987" s="1" t="s">
        <v>12154</v>
      </c>
      <c r="F5987" s="1" t="s">
        <v>346</v>
      </c>
      <c r="G5987" s="1"/>
      <c r="H5987" s="1" t="s">
        <v>257</v>
      </c>
    </row>
    <row r="5988" spans="1:8" x14ac:dyDescent="0.3">
      <c r="A5988" s="1">
        <v>1486</v>
      </c>
      <c r="B5988" s="1" t="s">
        <v>6140</v>
      </c>
      <c r="C5988" s="1" t="s">
        <v>1630</v>
      </c>
      <c r="D5988" s="1" t="s">
        <v>12155</v>
      </c>
      <c r="E5988" s="1" t="s">
        <v>12156</v>
      </c>
      <c r="F5988" s="1" t="s">
        <v>346</v>
      </c>
      <c r="G5988" s="1"/>
      <c r="H5988" s="1" t="s">
        <v>9</v>
      </c>
    </row>
    <row r="5989" spans="1:8" x14ac:dyDescent="0.3">
      <c r="A5989" s="1">
        <v>1487</v>
      </c>
      <c r="B5989" s="1" t="s">
        <v>5722</v>
      </c>
      <c r="C5989" s="1" t="s">
        <v>10902</v>
      </c>
      <c r="D5989" s="1" t="s">
        <v>12157</v>
      </c>
      <c r="E5989" s="1" t="s">
        <v>12158</v>
      </c>
      <c r="F5989" s="1" t="s">
        <v>346</v>
      </c>
      <c r="G5989" s="1"/>
      <c r="H5989" s="1" t="s">
        <v>9</v>
      </c>
    </row>
    <row r="5990" spans="1:8" x14ac:dyDescent="0.3">
      <c r="A5990" s="1">
        <v>1488</v>
      </c>
      <c r="B5990" s="1" t="s">
        <v>5556</v>
      </c>
      <c r="C5990" s="1" t="s">
        <v>27</v>
      </c>
      <c r="D5990" s="1" t="s">
        <v>12159</v>
      </c>
      <c r="E5990" s="1" t="s">
        <v>12160</v>
      </c>
      <c r="F5990" s="1" t="s">
        <v>346</v>
      </c>
      <c r="G5990" s="1"/>
      <c r="H5990" s="1" t="s">
        <v>9</v>
      </c>
    </row>
    <row r="5991" spans="1:8" x14ac:dyDescent="0.3">
      <c r="A5991" s="1">
        <v>1489</v>
      </c>
      <c r="B5991" s="1" t="s">
        <v>6140</v>
      </c>
      <c r="C5991" s="1" t="s">
        <v>6615</v>
      </c>
      <c r="D5991" s="1" t="s">
        <v>12161</v>
      </c>
      <c r="E5991" s="1" t="s">
        <v>12162</v>
      </c>
      <c r="F5991" s="1" t="s">
        <v>346</v>
      </c>
      <c r="G5991" s="1"/>
      <c r="H5991" s="1" t="s">
        <v>9</v>
      </c>
    </row>
    <row r="5992" spans="1:8" x14ac:dyDescent="0.3">
      <c r="A5992" s="1">
        <v>1490</v>
      </c>
      <c r="B5992" s="1" t="s">
        <v>5722</v>
      </c>
      <c r="C5992" s="1" t="s">
        <v>5723</v>
      </c>
      <c r="D5992" s="1" t="s">
        <v>12163</v>
      </c>
      <c r="E5992" s="1" t="s">
        <v>12164</v>
      </c>
      <c r="F5992" s="1" t="s">
        <v>346</v>
      </c>
      <c r="G5992" s="1"/>
      <c r="H5992" s="1" t="s">
        <v>9</v>
      </c>
    </row>
    <row r="5993" spans="1:8" x14ac:dyDescent="0.3">
      <c r="A5993" s="1">
        <v>1491</v>
      </c>
      <c r="B5993" s="1" t="s">
        <v>6140</v>
      </c>
      <c r="C5993" s="1" t="s">
        <v>12165</v>
      </c>
      <c r="D5993" s="1" t="s">
        <v>12166</v>
      </c>
      <c r="E5993" s="1" t="s">
        <v>12167</v>
      </c>
      <c r="F5993" s="1" t="s">
        <v>346</v>
      </c>
      <c r="G5993" s="1"/>
      <c r="H5993" s="1" t="s">
        <v>9</v>
      </c>
    </row>
    <row r="5994" spans="1:8" x14ac:dyDescent="0.3">
      <c r="A5994" s="1">
        <v>1492</v>
      </c>
      <c r="B5994" s="1" t="s">
        <v>6140</v>
      </c>
      <c r="C5994" s="1" t="s">
        <v>1630</v>
      </c>
      <c r="D5994" s="1" t="s">
        <v>12168</v>
      </c>
      <c r="E5994" s="1" t="s">
        <v>12169</v>
      </c>
      <c r="F5994" s="1" t="s">
        <v>346</v>
      </c>
      <c r="G5994" s="1"/>
      <c r="H5994" s="1" t="s">
        <v>117</v>
      </c>
    </row>
    <row r="5995" spans="1:8" x14ac:dyDescent="0.3">
      <c r="A5995" s="1">
        <v>1493</v>
      </c>
      <c r="B5995" s="1" t="s">
        <v>6140</v>
      </c>
      <c r="C5995" s="1" t="s">
        <v>6482</v>
      </c>
      <c r="D5995" s="1" t="s">
        <v>12170</v>
      </c>
      <c r="E5995" s="1" t="s">
        <v>12171</v>
      </c>
      <c r="F5995" s="1" t="s">
        <v>346</v>
      </c>
      <c r="G5995" s="1"/>
      <c r="H5995" s="1" t="s">
        <v>9</v>
      </c>
    </row>
    <row r="5996" spans="1:8" x14ac:dyDescent="0.3">
      <c r="A5996" s="1">
        <v>1494</v>
      </c>
      <c r="B5996" s="1" t="s">
        <v>6140</v>
      </c>
      <c r="C5996" s="1" t="s">
        <v>1630</v>
      </c>
      <c r="D5996" s="1" t="s">
        <v>12172</v>
      </c>
      <c r="E5996" s="1" t="s">
        <v>12173</v>
      </c>
      <c r="F5996" s="1" t="s">
        <v>346</v>
      </c>
      <c r="G5996" s="1"/>
      <c r="H5996" s="1" t="s">
        <v>9</v>
      </c>
    </row>
    <row r="5997" spans="1:8" x14ac:dyDescent="0.3">
      <c r="A5997" s="1">
        <v>1495</v>
      </c>
      <c r="B5997" s="1" t="s">
        <v>5722</v>
      </c>
      <c r="C5997" s="1" t="s">
        <v>11804</v>
      </c>
      <c r="D5997" s="1" t="s">
        <v>12174</v>
      </c>
      <c r="E5997" s="1" t="s">
        <v>12175</v>
      </c>
      <c r="F5997" s="1" t="s">
        <v>346</v>
      </c>
      <c r="G5997" s="1"/>
      <c r="H5997" s="1" t="s">
        <v>9</v>
      </c>
    </row>
    <row r="5998" spans="1:8" x14ac:dyDescent="0.3">
      <c r="A5998" s="1">
        <v>1496</v>
      </c>
      <c r="B5998" s="1" t="s">
        <v>5722</v>
      </c>
      <c r="C5998" s="1" t="s">
        <v>5723</v>
      </c>
      <c r="D5998" s="1" t="s">
        <v>12176</v>
      </c>
      <c r="E5998" s="1" t="s">
        <v>12177</v>
      </c>
      <c r="F5998" s="1" t="s">
        <v>346</v>
      </c>
      <c r="G5998" s="1"/>
      <c r="H5998" s="1" t="s">
        <v>9</v>
      </c>
    </row>
    <row r="5999" spans="1:8" x14ac:dyDescent="0.3">
      <c r="A5999" s="1">
        <v>1497</v>
      </c>
      <c r="B5999" s="1" t="s">
        <v>5556</v>
      </c>
      <c r="C5999" s="1" t="s">
        <v>9371</v>
      </c>
      <c r="D5999" s="1" t="s">
        <v>12178</v>
      </c>
      <c r="E5999" s="1" t="s">
        <v>12179</v>
      </c>
      <c r="F5999" s="1" t="s">
        <v>346</v>
      </c>
      <c r="G5999" s="1"/>
      <c r="H5999" s="1" t="s">
        <v>9</v>
      </c>
    </row>
    <row r="6000" spans="1:8" x14ac:dyDescent="0.3">
      <c r="A6000" s="1">
        <v>1498</v>
      </c>
      <c r="B6000" s="1" t="s">
        <v>5603</v>
      </c>
      <c r="C6000" s="1" t="s">
        <v>75</v>
      </c>
      <c r="D6000" s="1" t="s">
        <v>12180</v>
      </c>
      <c r="E6000" s="1" t="s">
        <v>12181</v>
      </c>
      <c r="F6000" s="1" t="s">
        <v>346</v>
      </c>
      <c r="G6000" s="1"/>
      <c r="H6000" s="1" t="s">
        <v>9</v>
      </c>
    </row>
    <row r="6001" spans="1:8" x14ac:dyDescent="0.3">
      <c r="A6001" s="1">
        <v>1499</v>
      </c>
      <c r="B6001" s="1" t="s">
        <v>6140</v>
      </c>
      <c r="C6001" s="1" t="s">
        <v>6615</v>
      </c>
      <c r="D6001" s="1" t="s">
        <v>12182</v>
      </c>
      <c r="E6001" s="1" t="s">
        <v>12183</v>
      </c>
      <c r="F6001" s="1" t="s">
        <v>346</v>
      </c>
      <c r="G6001" s="1"/>
      <c r="H6001" s="1" t="s">
        <v>9</v>
      </c>
    </row>
    <row r="6002" spans="1:8" x14ac:dyDescent="0.3">
      <c r="A6002" s="1">
        <v>0</v>
      </c>
      <c r="B6002" s="1" t="s">
        <v>5722</v>
      </c>
      <c r="C6002" s="1" t="s">
        <v>4249</v>
      </c>
      <c r="D6002" s="1" t="s">
        <v>12184</v>
      </c>
      <c r="E6002" s="1" t="s">
        <v>12185</v>
      </c>
      <c r="F6002" s="1" t="s">
        <v>346</v>
      </c>
      <c r="G6002" s="1">
        <v>59</v>
      </c>
      <c r="H6002" s="1" t="s">
        <v>257</v>
      </c>
    </row>
    <row r="6003" spans="1:8" x14ac:dyDescent="0.3">
      <c r="A6003" s="1">
        <v>1</v>
      </c>
      <c r="B6003" s="1" t="s">
        <v>6958</v>
      </c>
      <c r="C6003" s="1" t="s">
        <v>6959</v>
      </c>
      <c r="D6003" s="1" t="s">
        <v>12186</v>
      </c>
      <c r="E6003" s="1" t="s">
        <v>12187</v>
      </c>
      <c r="F6003" s="1" t="s">
        <v>346</v>
      </c>
      <c r="G6003" s="1"/>
      <c r="H6003" s="1" t="s">
        <v>9</v>
      </c>
    </row>
    <row r="6004" spans="1:8" x14ac:dyDescent="0.3">
      <c r="A6004" s="1">
        <v>2</v>
      </c>
      <c r="B6004" s="1" t="s">
        <v>6140</v>
      </c>
      <c r="C6004" s="1" t="s">
        <v>1630</v>
      </c>
      <c r="D6004" s="1" t="s">
        <v>12188</v>
      </c>
      <c r="E6004" s="1" t="s">
        <v>12189</v>
      </c>
      <c r="F6004" s="1" t="s">
        <v>346</v>
      </c>
      <c r="G6004" s="1"/>
      <c r="H6004" s="1" t="s">
        <v>9</v>
      </c>
    </row>
    <row r="6005" spans="1:8" x14ac:dyDescent="0.3">
      <c r="A6005" s="1">
        <v>3</v>
      </c>
      <c r="B6005" s="1" t="s">
        <v>5722</v>
      </c>
      <c r="C6005" s="1" t="s">
        <v>10902</v>
      </c>
      <c r="D6005" s="1" t="s">
        <v>12190</v>
      </c>
      <c r="E6005" s="1" t="s">
        <v>12191</v>
      </c>
      <c r="F6005" s="1" t="s">
        <v>346</v>
      </c>
      <c r="G6005" s="1"/>
      <c r="H6005" s="1" t="s">
        <v>9</v>
      </c>
    </row>
    <row r="6006" spans="1:8" x14ac:dyDescent="0.3">
      <c r="A6006" s="1">
        <v>4</v>
      </c>
      <c r="B6006" s="1" t="s">
        <v>5556</v>
      </c>
      <c r="C6006" s="1" t="s">
        <v>4092</v>
      </c>
      <c r="D6006" s="1" t="s">
        <v>12192</v>
      </c>
      <c r="E6006" s="1" t="s">
        <v>12193</v>
      </c>
      <c r="F6006" s="1" t="s">
        <v>346</v>
      </c>
      <c r="G6006" s="1"/>
      <c r="H6006" s="1" t="s">
        <v>9</v>
      </c>
    </row>
    <row r="6007" spans="1:8" x14ac:dyDescent="0.3">
      <c r="A6007" s="1">
        <v>5</v>
      </c>
      <c r="B6007" s="1" t="s">
        <v>5722</v>
      </c>
      <c r="C6007" s="1" t="s">
        <v>5723</v>
      </c>
      <c r="D6007" s="1" t="s">
        <v>12194</v>
      </c>
      <c r="E6007" s="1" t="s">
        <v>12195</v>
      </c>
      <c r="F6007" s="1" t="s">
        <v>346</v>
      </c>
      <c r="G6007" s="1"/>
      <c r="H6007" s="1" t="s">
        <v>9</v>
      </c>
    </row>
    <row r="6008" spans="1:8" x14ac:dyDescent="0.3">
      <c r="A6008" s="1">
        <v>6</v>
      </c>
      <c r="B6008" s="1" t="s">
        <v>11436</v>
      </c>
      <c r="C6008" s="1" t="s">
        <v>1989</v>
      </c>
      <c r="D6008" s="1" t="s">
        <v>12196</v>
      </c>
      <c r="E6008" s="1" t="s">
        <v>11438</v>
      </c>
      <c r="F6008" s="1" t="s">
        <v>346</v>
      </c>
      <c r="G6008" s="1"/>
      <c r="H6008" s="1" t="s">
        <v>257</v>
      </c>
    </row>
    <row r="6009" spans="1:8" x14ac:dyDescent="0.3">
      <c r="A6009" s="1">
        <v>7</v>
      </c>
      <c r="B6009" s="1" t="s">
        <v>6140</v>
      </c>
      <c r="C6009" s="1" t="s">
        <v>1630</v>
      </c>
      <c r="D6009" s="1" t="s">
        <v>12197</v>
      </c>
      <c r="E6009" s="1" t="s">
        <v>12198</v>
      </c>
      <c r="F6009" s="1" t="s">
        <v>346</v>
      </c>
      <c r="G6009" s="1"/>
      <c r="H6009" s="1" t="s">
        <v>9</v>
      </c>
    </row>
    <row r="6010" spans="1:8" x14ac:dyDescent="0.3">
      <c r="A6010" s="1">
        <v>8</v>
      </c>
      <c r="B6010" s="1" t="s">
        <v>6140</v>
      </c>
      <c r="C6010" s="1" t="s">
        <v>4200</v>
      </c>
      <c r="D6010" s="1" t="s">
        <v>12199</v>
      </c>
      <c r="E6010" s="1" t="s">
        <v>12200</v>
      </c>
      <c r="F6010" s="1" t="s">
        <v>346</v>
      </c>
      <c r="G6010" s="1"/>
      <c r="H6010" s="1" t="s">
        <v>257</v>
      </c>
    </row>
    <row r="6011" spans="1:8" x14ac:dyDescent="0.3">
      <c r="A6011" s="1">
        <v>9</v>
      </c>
      <c r="B6011" s="1" t="s">
        <v>5556</v>
      </c>
      <c r="C6011" s="1" t="s">
        <v>12019</v>
      </c>
      <c r="D6011" s="1" t="s">
        <v>12201</v>
      </c>
      <c r="E6011" s="1" t="s">
        <v>12202</v>
      </c>
      <c r="F6011" s="1" t="s">
        <v>346</v>
      </c>
      <c r="G6011" s="1"/>
      <c r="H6011" s="1" t="s">
        <v>117</v>
      </c>
    </row>
    <row r="6012" spans="1:8" x14ac:dyDescent="0.3">
      <c r="A6012" s="1">
        <v>10</v>
      </c>
      <c r="B6012" s="1" t="s">
        <v>6140</v>
      </c>
      <c r="C6012" s="1" t="s">
        <v>6615</v>
      </c>
      <c r="D6012" s="1" t="s">
        <v>12203</v>
      </c>
      <c r="E6012" s="1" t="s">
        <v>12204</v>
      </c>
      <c r="F6012" s="1" t="s">
        <v>346</v>
      </c>
      <c r="G6012" s="1"/>
      <c r="H6012" s="1" t="s">
        <v>9</v>
      </c>
    </row>
    <row r="6013" spans="1:8" x14ac:dyDescent="0.3">
      <c r="A6013" s="1">
        <v>11</v>
      </c>
      <c r="B6013" s="1" t="s">
        <v>5722</v>
      </c>
      <c r="C6013" s="1" t="s">
        <v>114</v>
      </c>
      <c r="D6013" s="1" t="s">
        <v>12205</v>
      </c>
      <c r="E6013" s="1" t="s">
        <v>12206</v>
      </c>
      <c r="F6013" s="1" t="s">
        <v>346</v>
      </c>
      <c r="G6013" s="1"/>
      <c r="H6013" s="1" t="s">
        <v>9</v>
      </c>
    </row>
    <row r="6014" spans="1:8" x14ac:dyDescent="0.3">
      <c r="A6014" s="1">
        <v>12</v>
      </c>
      <c r="B6014" s="1" t="s">
        <v>6140</v>
      </c>
      <c r="C6014" s="1" t="s">
        <v>1561</v>
      </c>
      <c r="D6014" s="1" t="s">
        <v>12207</v>
      </c>
      <c r="E6014" s="1" t="s">
        <v>12208</v>
      </c>
      <c r="F6014" s="1" t="s">
        <v>346</v>
      </c>
      <c r="G6014" s="1"/>
      <c r="H6014" s="1" t="s">
        <v>9</v>
      </c>
    </row>
    <row r="6015" spans="1:8" x14ac:dyDescent="0.3">
      <c r="A6015" s="1">
        <v>13</v>
      </c>
      <c r="B6015" s="1" t="s">
        <v>6140</v>
      </c>
      <c r="C6015" s="1" t="s">
        <v>11821</v>
      </c>
      <c r="D6015" s="1" t="s">
        <v>12209</v>
      </c>
      <c r="E6015" s="1" t="s">
        <v>12210</v>
      </c>
      <c r="F6015" s="1" t="s">
        <v>346</v>
      </c>
      <c r="G6015" s="1"/>
      <c r="H6015" s="1" t="s">
        <v>9</v>
      </c>
    </row>
    <row r="6016" spans="1:8" x14ac:dyDescent="0.3">
      <c r="A6016" s="1">
        <v>14</v>
      </c>
      <c r="B6016" s="1" t="s">
        <v>5722</v>
      </c>
      <c r="C6016" s="1" t="s">
        <v>3160</v>
      </c>
      <c r="D6016" s="1" t="s">
        <v>12211</v>
      </c>
      <c r="E6016" s="1" t="s">
        <v>12212</v>
      </c>
      <c r="F6016" s="1" t="s">
        <v>346</v>
      </c>
      <c r="G6016" s="1"/>
      <c r="H6016" s="1" t="s">
        <v>9</v>
      </c>
    </row>
    <row r="6017" spans="1:8" x14ac:dyDescent="0.3">
      <c r="A6017" s="1">
        <v>15</v>
      </c>
      <c r="B6017" s="1" t="s">
        <v>6140</v>
      </c>
      <c r="C6017" s="1" t="s">
        <v>11053</v>
      </c>
      <c r="D6017" s="1" t="s">
        <v>12213</v>
      </c>
      <c r="E6017" s="1" t="s">
        <v>12214</v>
      </c>
      <c r="F6017" s="1" t="s">
        <v>346</v>
      </c>
      <c r="G6017" s="1"/>
      <c r="H6017" s="1" t="s">
        <v>257</v>
      </c>
    </row>
    <row r="6018" spans="1:8" x14ac:dyDescent="0.3">
      <c r="A6018" s="1">
        <v>16</v>
      </c>
      <c r="B6018" s="1" t="s">
        <v>6140</v>
      </c>
      <c r="C6018" s="1" t="s">
        <v>6615</v>
      </c>
      <c r="D6018" s="1" t="s">
        <v>12215</v>
      </c>
      <c r="E6018" s="1" t="s">
        <v>12216</v>
      </c>
      <c r="F6018" s="1" t="s">
        <v>346</v>
      </c>
      <c r="G6018" s="1"/>
      <c r="H6018" s="1" t="s">
        <v>9</v>
      </c>
    </row>
    <row r="6019" spans="1:8" x14ac:dyDescent="0.3">
      <c r="A6019" s="1">
        <v>17</v>
      </c>
      <c r="B6019" s="1" t="s">
        <v>6140</v>
      </c>
      <c r="C6019" s="1" t="s">
        <v>6899</v>
      </c>
      <c r="D6019" s="1" t="s">
        <v>12217</v>
      </c>
      <c r="E6019" s="1" t="s">
        <v>12218</v>
      </c>
      <c r="F6019" s="1" t="s">
        <v>346</v>
      </c>
      <c r="G6019" s="1"/>
      <c r="H6019" s="1" t="s">
        <v>9</v>
      </c>
    </row>
    <row r="6020" spans="1:8" x14ac:dyDescent="0.3">
      <c r="A6020" s="1">
        <v>18</v>
      </c>
      <c r="B6020" s="1" t="s">
        <v>6140</v>
      </c>
      <c r="C6020" s="1" t="s">
        <v>1561</v>
      </c>
      <c r="D6020" s="1" t="s">
        <v>12219</v>
      </c>
      <c r="E6020" s="1" t="s">
        <v>12220</v>
      </c>
      <c r="F6020" s="1" t="s">
        <v>346</v>
      </c>
      <c r="G6020" s="1"/>
      <c r="H6020" s="1" t="s">
        <v>9</v>
      </c>
    </row>
    <row r="6021" spans="1:8" x14ac:dyDescent="0.3">
      <c r="A6021" s="1">
        <v>19</v>
      </c>
      <c r="B6021" s="1" t="s">
        <v>6140</v>
      </c>
      <c r="C6021" s="1" t="s">
        <v>6615</v>
      </c>
      <c r="D6021" s="1" t="s">
        <v>12221</v>
      </c>
      <c r="E6021" s="1" t="s">
        <v>12222</v>
      </c>
      <c r="F6021" s="1" t="s">
        <v>346</v>
      </c>
      <c r="G6021" s="1"/>
      <c r="H6021" s="1" t="s">
        <v>9</v>
      </c>
    </row>
    <row r="6022" spans="1:8" x14ac:dyDescent="0.3">
      <c r="A6022" s="1">
        <v>20</v>
      </c>
      <c r="B6022" s="1" t="s">
        <v>6140</v>
      </c>
      <c r="C6022" s="1" t="s">
        <v>4200</v>
      </c>
      <c r="D6022" s="1" t="s">
        <v>12223</v>
      </c>
      <c r="E6022" s="1" t="s">
        <v>12224</v>
      </c>
      <c r="F6022" s="1" t="s">
        <v>346</v>
      </c>
      <c r="G6022" s="1"/>
      <c r="H6022" s="1" t="s">
        <v>9</v>
      </c>
    </row>
    <row r="6023" spans="1:8" x14ac:dyDescent="0.3">
      <c r="A6023" s="1">
        <v>21</v>
      </c>
      <c r="B6023" s="1" t="s">
        <v>5722</v>
      </c>
      <c r="C6023" s="1" t="s">
        <v>3478</v>
      </c>
      <c r="D6023" s="1" t="s">
        <v>12225</v>
      </c>
      <c r="E6023" s="1" t="s">
        <v>12226</v>
      </c>
      <c r="F6023" s="1" t="s">
        <v>346</v>
      </c>
      <c r="G6023" s="1"/>
      <c r="H6023" s="1" t="s">
        <v>9</v>
      </c>
    </row>
    <row r="6024" spans="1:8" x14ac:dyDescent="0.3">
      <c r="A6024" s="1">
        <v>22</v>
      </c>
      <c r="B6024" s="1" t="s">
        <v>6140</v>
      </c>
      <c r="C6024" s="1" t="s">
        <v>6899</v>
      </c>
      <c r="D6024" s="1" t="s">
        <v>12227</v>
      </c>
      <c r="E6024" s="1" t="s">
        <v>12228</v>
      </c>
      <c r="F6024" s="1" t="s">
        <v>346</v>
      </c>
      <c r="G6024" s="1"/>
      <c r="H6024" s="1" t="s">
        <v>9</v>
      </c>
    </row>
    <row r="6025" spans="1:8" x14ac:dyDescent="0.3">
      <c r="A6025" s="1">
        <v>23</v>
      </c>
      <c r="B6025" s="1" t="s">
        <v>6140</v>
      </c>
      <c r="C6025" s="1" t="s">
        <v>6615</v>
      </c>
      <c r="D6025" s="1" t="s">
        <v>12229</v>
      </c>
      <c r="E6025" s="1" t="s">
        <v>12230</v>
      </c>
      <c r="F6025" s="1" t="s">
        <v>346</v>
      </c>
      <c r="G6025" s="1"/>
      <c r="H6025" s="1" t="s">
        <v>9</v>
      </c>
    </row>
    <row r="6026" spans="1:8" x14ac:dyDescent="0.3">
      <c r="A6026" s="1">
        <v>24</v>
      </c>
      <c r="B6026" s="1" t="s">
        <v>6140</v>
      </c>
      <c r="C6026" s="1" t="s">
        <v>1630</v>
      </c>
      <c r="D6026" s="1" t="s">
        <v>12231</v>
      </c>
      <c r="E6026" s="1" t="s">
        <v>12232</v>
      </c>
      <c r="F6026" s="1" t="s">
        <v>346</v>
      </c>
      <c r="G6026" s="1"/>
      <c r="H6026" s="1" t="s">
        <v>117</v>
      </c>
    </row>
    <row r="6027" spans="1:8" x14ac:dyDescent="0.3">
      <c r="A6027" s="1">
        <v>25</v>
      </c>
      <c r="B6027" s="1" t="s">
        <v>5722</v>
      </c>
      <c r="C6027" s="1" t="s">
        <v>4249</v>
      </c>
      <c r="D6027" s="1" t="s">
        <v>12233</v>
      </c>
      <c r="E6027" s="1" t="s">
        <v>12234</v>
      </c>
      <c r="F6027" s="1" t="s">
        <v>346</v>
      </c>
      <c r="G6027" s="1">
        <v>59</v>
      </c>
      <c r="H6027" s="1" t="s">
        <v>9</v>
      </c>
    </row>
    <row r="6028" spans="1:8" x14ac:dyDescent="0.3">
      <c r="A6028" s="1">
        <v>26</v>
      </c>
      <c r="B6028" s="1" t="s">
        <v>5722</v>
      </c>
      <c r="C6028" s="1" t="s">
        <v>114</v>
      </c>
      <c r="D6028" s="1" t="s">
        <v>12235</v>
      </c>
      <c r="E6028" s="1" t="s">
        <v>12236</v>
      </c>
      <c r="F6028" s="1" t="s">
        <v>346</v>
      </c>
      <c r="G6028" s="1"/>
      <c r="H6028" s="1" t="s">
        <v>9</v>
      </c>
    </row>
    <row r="6029" spans="1:8" x14ac:dyDescent="0.3">
      <c r="A6029" s="1">
        <v>27</v>
      </c>
      <c r="B6029" s="1" t="s">
        <v>12237</v>
      </c>
      <c r="C6029" s="1" t="s">
        <v>12238</v>
      </c>
      <c r="D6029" s="1" t="s">
        <v>12239</v>
      </c>
      <c r="E6029" s="1" t="s">
        <v>12240</v>
      </c>
      <c r="F6029" s="1" t="s">
        <v>346</v>
      </c>
      <c r="G6029" s="1"/>
      <c r="H6029" s="1" t="s">
        <v>9</v>
      </c>
    </row>
    <row r="6030" spans="1:8" x14ac:dyDescent="0.3">
      <c r="A6030" s="1">
        <v>28</v>
      </c>
      <c r="B6030" s="1" t="s">
        <v>6140</v>
      </c>
      <c r="C6030" s="1" t="s">
        <v>6899</v>
      </c>
      <c r="D6030" s="1" t="s">
        <v>12241</v>
      </c>
      <c r="E6030" s="1" t="s">
        <v>12242</v>
      </c>
      <c r="F6030" s="1" t="s">
        <v>346</v>
      </c>
      <c r="G6030" s="1"/>
      <c r="H6030" s="1" t="s">
        <v>9</v>
      </c>
    </row>
    <row r="6031" spans="1:8" x14ac:dyDescent="0.3">
      <c r="A6031" s="1">
        <v>29</v>
      </c>
      <c r="B6031" s="1" t="s">
        <v>6140</v>
      </c>
      <c r="C6031" s="1" t="s">
        <v>6615</v>
      </c>
      <c r="D6031" s="1" t="s">
        <v>12243</v>
      </c>
      <c r="E6031" s="1" t="s">
        <v>12244</v>
      </c>
      <c r="F6031" s="1" t="s">
        <v>346</v>
      </c>
      <c r="G6031" s="1"/>
      <c r="H6031" s="1" t="s">
        <v>9</v>
      </c>
    </row>
    <row r="6032" spans="1:8" x14ac:dyDescent="0.3">
      <c r="A6032" s="1">
        <v>30</v>
      </c>
      <c r="B6032" s="1" t="s">
        <v>12237</v>
      </c>
      <c r="C6032" s="1" t="s">
        <v>12238</v>
      </c>
      <c r="D6032" s="1" t="s">
        <v>12245</v>
      </c>
      <c r="E6032" s="1" t="s">
        <v>12246</v>
      </c>
      <c r="F6032" s="1" t="s">
        <v>346</v>
      </c>
      <c r="G6032" s="1"/>
      <c r="H6032" s="1" t="s">
        <v>117</v>
      </c>
    </row>
    <row r="6033" spans="1:8" x14ac:dyDescent="0.3">
      <c r="A6033" s="1">
        <v>31</v>
      </c>
      <c r="B6033" s="1" t="s">
        <v>5722</v>
      </c>
      <c r="C6033" s="1" t="s">
        <v>8845</v>
      </c>
      <c r="D6033" s="1" t="s">
        <v>12247</v>
      </c>
      <c r="E6033" s="1" t="s">
        <v>12248</v>
      </c>
      <c r="F6033" s="1" t="s">
        <v>346</v>
      </c>
      <c r="G6033" s="1"/>
      <c r="H6033" s="1" t="s">
        <v>9</v>
      </c>
    </row>
    <row r="6034" spans="1:8" x14ac:dyDescent="0.3">
      <c r="A6034" s="1">
        <v>32</v>
      </c>
      <c r="B6034" s="1" t="s">
        <v>6140</v>
      </c>
      <c r="C6034" s="1" t="s">
        <v>1630</v>
      </c>
      <c r="D6034" s="1" t="s">
        <v>12249</v>
      </c>
      <c r="E6034" s="1" t="s">
        <v>12250</v>
      </c>
      <c r="F6034" s="1" t="s">
        <v>346</v>
      </c>
      <c r="G6034" s="1"/>
      <c r="H6034" s="1" t="s">
        <v>9</v>
      </c>
    </row>
    <row r="6035" spans="1:8" x14ac:dyDescent="0.3">
      <c r="A6035" s="1">
        <v>33</v>
      </c>
      <c r="B6035" s="1" t="s">
        <v>5556</v>
      </c>
      <c r="C6035" s="1" t="s">
        <v>9371</v>
      </c>
      <c r="D6035" s="1" t="s">
        <v>12251</v>
      </c>
      <c r="E6035" s="1" t="s">
        <v>12252</v>
      </c>
      <c r="F6035" s="1" t="s">
        <v>346</v>
      </c>
      <c r="G6035" s="1"/>
      <c r="H6035" s="1" t="s">
        <v>9</v>
      </c>
    </row>
    <row r="6036" spans="1:8" x14ac:dyDescent="0.3">
      <c r="A6036" s="1">
        <v>34</v>
      </c>
      <c r="B6036" s="1" t="s">
        <v>5556</v>
      </c>
      <c r="C6036" s="1" t="s">
        <v>27</v>
      </c>
      <c r="D6036" s="1" t="s">
        <v>12253</v>
      </c>
      <c r="E6036" s="1" t="s">
        <v>12254</v>
      </c>
      <c r="F6036" s="1" t="s">
        <v>346</v>
      </c>
      <c r="G6036" s="1"/>
      <c r="H6036" s="1" t="s">
        <v>9</v>
      </c>
    </row>
    <row r="6037" spans="1:8" x14ac:dyDescent="0.3">
      <c r="A6037" s="1">
        <v>35</v>
      </c>
      <c r="B6037" s="1" t="s">
        <v>5722</v>
      </c>
      <c r="C6037" s="1" t="s">
        <v>5723</v>
      </c>
      <c r="D6037" s="1" t="s">
        <v>12255</v>
      </c>
      <c r="E6037" s="1" t="s">
        <v>12256</v>
      </c>
      <c r="F6037" s="1" t="s">
        <v>346</v>
      </c>
      <c r="G6037" s="1"/>
      <c r="H6037" s="1" t="s">
        <v>257</v>
      </c>
    </row>
    <row r="6038" spans="1:8" x14ac:dyDescent="0.3">
      <c r="A6038" s="1">
        <v>36</v>
      </c>
      <c r="B6038" s="1" t="s">
        <v>5722</v>
      </c>
      <c r="C6038" s="1" t="s">
        <v>10902</v>
      </c>
      <c r="D6038" s="1" t="s">
        <v>12257</v>
      </c>
      <c r="E6038" s="1" t="s">
        <v>12258</v>
      </c>
      <c r="F6038" s="1" t="s">
        <v>346</v>
      </c>
      <c r="G6038" s="1"/>
      <c r="H6038" s="1" t="s">
        <v>9</v>
      </c>
    </row>
    <row r="6039" spans="1:8" x14ac:dyDescent="0.3">
      <c r="A6039" s="1">
        <v>37</v>
      </c>
      <c r="B6039" s="1" t="s">
        <v>6140</v>
      </c>
      <c r="C6039" s="1" t="s">
        <v>11888</v>
      </c>
      <c r="D6039" s="1" t="s">
        <v>12259</v>
      </c>
      <c r="E6039" s="1" t="s">
        <v>12260</v>
      </c>
      <c r="F6039" s="1" t="s">
        <v>346</v>
      </c>
      <c r="G6039" s="1"/>
      <c r="H6039" s="1" t="s">
        <v>9</v>
      </c>
    </row>
    <row r="6040" spans="1:8" x14ac:dyDescent="0.3">
      <c r="A6040" s="1">
        <v>38</v>
      </c>
      <c r="B6040" s="1" t="s">
        <v>6140</v>
      </c>
      <c r="C6040" s="1" t="s">
        <v>6615</v>
      </c>
      <c r="D6040" s="1" t="s">
        <v>12261</v>
      </c>
      <c r="E6040" s="1" t="s">
        <v>12262</v>
      </c>
      <c r="F6040" s="1" t="s">
        <v>346</v>
      </c>
      <c r="G6040" s="1"/>
      <c r="H6040" s="1" t="s">
        <v>9</v>
      </c>
    </row>
    <row r="6041" spans="1:8" x14ac:dyDescent="0.3">
      <c r="A6041" s="1">
        <v>39</v>
      </c>
      <c r="B6041" s="1" t="s">
        <v>5603</v>
      </c>
      <c r="C6041" s="1" t="s">
        <v>75</v>
      </c>
      <c r="D6041" s="1" t="s">
        <v>12263</v>
      </c>
      <c r="E6041" s="1" t="s">
        <v>12264</v>
      </c>
      <c r="F6041" s="1" t="s">
        <v>346</v>
      </c>
      <c r="G6041" s="1"/>
      <c r="H6041" s="1" t="s">
        <v>9</v>
      </c>
    </row>
    <row r="6042" spans="1:8" x14ac:dyDescent="0.3">
      <c r="A6042" s="1">
        <v>40</v>
      </c>
      <c r="B6042" s="1" t="s">
        <v>5722</v>
      </c>
      <c r="C6042" s="1" t="s">
        <v>114</v>
      </c>
      <c r="D6042" s="1" t="s">
        <v>12265</v>
      </c>
      <c r="E6042" s="1" t="s">
        <v>12266</v>
      </c>
      <c r="F6042" s="1" t="s">
        <v>346</v>
      </c>
      <c r="G6042" s="1"/>
      <c r="H6042" s="1" t="s">
        <v>9</v>
      </c>
    </row>
    <row r="6043" spans="1:8" x14ac:dyDescent="0.3">
      <c r="A6043" s="1">
        <v>41</v>
      </c>
      <c r="B6043" s="1" t="s">
        <v>5722</v>
      </c>
      <c r="C6043" s="1" t="s">
        <v>3160</v>
      </c>
      <c r="D6043" s="1" t="s">
        <v>12267</v>
      </c>
      <c r="E6043" s="1" t="s">
        <v>12268</v>
      </c>
      <c r="F6043" s="1" t="s">
        <v>346</v>
      </c>
      <c r="G6043" s="1"/>
      <c r="H6043" s="1" t="s">
        <v>9</v>
      </c>
    </row>
    <row r="6044" spans="1:8" x14ac:dyDescent="0.3">
      <c r="A6044" s="1">
        <v>42</v>
      </c>
      <c r="B6044" s="1" t="s">
        <v>5722</v>
      </c>
      <c r="C6044" s="1" t="s">
        <v>114</v>
      </c>
      <c r="D6044" s="1" t="s">
        <v>12269</v>
      </c>
      <c r="E6044" s="1" t="s">
        <v>12270</v>
      </c>
      <c r="F6044" s="1" t="s">
        <v>346</v>
      </c>
      <c r="G6044" s="1"/>
      <c r="H6044" s="1" t="s">
        <v>9</v>
      </c>
    </row>
    <row r="6045" spans="1:8" x14ac:dyDescent="0.3">
      <c r="A6045" s="1">
        <v>43</v>
      </c>
      <c r="B6045" s="1" t="s">
        <v>6140</v>
      </c>
      <c r="C6045" s="1" t="s">
        <v>6899</v>
      </c>
      <c r="D6045" s="1" t="s">
        <v>12271</v>
      </c>
      <c r="E6045" s="1" t="s">
        <v>12272</v>
      </c>
      <c r="F6045" s="1" t="s">
        <v>346</v>
      </c>
      <c r="G6045" s="1"/>
      <c r="H6045" s="1" t="s">
        <v>9</v>
      </c>
    </row>
    <row r="6046" spans="1:8" x14ac:dyDescent="0.3">
      <c r="A6046" s="1">
        <v>44</v>
      </c>
      <c r="B6046" s="1" t="s">
        <v>6140</v>
      </c>
      <c r="C6046" s="1" t="s">
        <v>1630</v>
      </c>
      <c r="D6046" s="1" t="s">
        <v>12273</v>
      </c>
      <c r="E6046" s="1" t="s">
        <v>12274</v>
      </c>
      <c r="F6046" s="1" t="s">
        <v>346</v>
      </c>
      <c r="G6046" s="1"/>
      <c r="H6046" s="1" t="s">
        <v>9</v>
      </c>
    </row>
    <row r="6047" spans="1:8" x14ac:dyDescent="0.3">
      <c r="A6047" s="1">
        <v>45</v>
      </c>
      <c r="B6047" s="1" t="s">
        <v>11436</v>
      </c>
      <c r="C6047" s="1" t="s">
        <v>1989</v>
      </c>
      <c r="D6047" s="1" t="s">
        <v>12275</v>
      </c>
      <c r="E6047" s="1" t="s">
        <v>11438</v>
      </c>
      <c r="F6047" s="1" t="s">
        <v>346</v>
      </c>
      <c r="G6047" s="1"/>
      <c r="H6047" s="1" t="s">
        <v>257</v>
      </c>
    </row>
    <row r="6048" spans="1:8" x14ac:dyDescent="0.3">
      <c r="A6048" s="1">
        <v>46</v>
      </c>
      <c r="B6048" s="1" t="s">
        <v>6140</v>
      </c>
      <c r="C6048" s="1" t="s">
        <v>6615</v>
      </c>
      <c r="D6048" s="1" t="s">
        <v>12276</v>
      </c>
      <c r="E6048" s="1" t="s">
        <v>12277</v>
      </c>
      <c r="F6048" s="1" t="s">
        <v>346</v>
      </c>
      <c r="G6048" s="1"/>
      <c r="H6048" s="1" t="s">
        <v>9</v>
      </c>
    </row>
    <row r="6049" spans="1:8" x14ac:dyDescent="0.3">
      <c r="A6049" s="1">
        <v>47</v>
      </c>
      <c r="B6049" s="1" t="s">
        <v>5722</v>
      </c>
      <c r="C6049" s="1" t="s">
        <v>3478</v>
      </c>
      <c r="D6049" s="1" t="s">
        <v>12278</v>
      </c>
      <c r="E6049" s="1" t="s">
        <v>12279</v>
      </c>
      <c r="F6049" s="1" t="s">
        <v>346</v>
      </c>
      <c r="G6049" s="1"/>
      <c r="H6049" s="1" t="s">
        <v>9</v>
      </c>
    </row>
    <row r="6050" spans="1:8" x14ac:dyDescent="0.3">
      <c r="A6050" s="1">
        <v>48</v>
      </c>
      <c r="B6050" s="1" t="s">
        <v>5722</v>
      </c>
      <c r="C6050" s="1" t="s">
        <v>4249</v>
      </c>
      <c r="D6050" s="1" t="s">
        <v>12280</v>
      </c>
      <c r="E6050" s="1" t="s">
        <v>12281</v>
      </c>
      <c r="F6050" s="1" t="s">
        <v>346</v>
      </c>
      <c r="G6050" s="1">
        <v>59</v>
      </c>
      <c r="H6050" s="1" t="s">
        <v>9</v>
      </c>
    </row>
    <row r="6051" spans="1:8" x14ac:dyDescent="0.3">
      <c r="A6051" s="1">
        <v>49</v>
      </c>
      <c r="B6051" s="1" t="s">
        <v>6140</v>
      </c>
      <c r="C6051" s="1" t="s">
        <v>130</v>
      </c>
      <c r="D6051" s="1" t="s">
        <v>12282</v>
      </c>
      <c r="E6051" s="1" t="s">
        <v>12283</v>
      </c>
      <c r="F6051" s="1" t="s">
        <v>346</v>
      </c>
      <c r="G6051" s="1"/>
      <c r="H6051" s="1" t="s">
        <v>1649</v>
      </c>
    </row>
    <row r="6052" spans="1:8" x14ac:dyDescent="0.3">
      <c r="A6052" s="1">
        <v>50</v>
      </c>
      <c r="B6052" s="1" t="s">
        <v>6140</v>
      </c>
      <c r="C6052" s="1" t="s">
        <v>6899</v>
      </c>
      <c r="D6052" s="1" t="s">
        <v>12284</v>
      </c>
      <c r="E6052" s="1" t="s">
        <v>12285</v>
      </c>
      <c r="F6052" s="1" t="s">
        <v>346</v>
      </c>
      <c r="G6052" s="1"/>
      <c r="H6052" s="1" t="s">
        <v>9</v>
      </c>
    </row>
    <row r="6053" spans="1:8" x14ac:dyDescent="0.3">
      <c r="A6053" s="1">
        <v>51</v>
      </c>
      <c r="B6053" s="1" t="s">
        <v>5556</v>
      </c>
      <c r="C6053" s="1" t="s">
        <v>12106</v>
      </c>
      <c r="D6053" s="1" t="s">
        <v>12286</v>
      </c>
      <c r="E6053" s="1" t="s">
        <v>12287</v>
      </c>
      <c r="F6053" s="1" t="s">
        <v>346</v>
      </c>
      <c r="G6053" s="1"/>
      <c r="H6053" s="1" t="s">
        <v>9</v>
      </c>
    </row>
    <row r="6054" spans="1:8" x14ac:dyDescent="0.3">
      <c r="A6054" s="1">
        <v>52</v>
      </c>
      <c r="B6054" s="1" t="s">
        <v>5556</v>
      </c>
      <c r="C6054" s="1" t="s">
        <v>12019</v>
      </c>
      <c r="D6054" s="1" t="s">
        <v>12288</v>
      </c>
      <c r="E6054" s="1" t="s">
        <v>12289</v>
      </c>
      <c r="F6054" s="1" t="s">
        <v>346</v>
      </c>
      <c r="G6054" s="1"/>
      <c r="H6054" s="1" t="s">
        <v>9</v>
      </c>
    </row>
    <row r="6055" spans="1:8" x14ac:dyDescent="0.3">
      <c r="A6055" s="1">
        <v>53</v>
      </c>
      <c r="B6055" s="1" t="s">
        <v>5556</v>
      </c>
      <c r="C6055" s="1" t="s">
        <v>27</v>
      </c>
      <c r="D6055" s="1" t="s">
        <v>12290</v>
      </c>
      <c r="E6055" s="1" t="s">
        <v>12291</v>
      </c>
      <c r="F6055" s="1" t="s">
        <v>346</v>
      </c>
      <c r="G6055" s="1"/>
      <c r="H6055" s="1" t="s">
        <v>9</v>
      </c>
    </row>
    <row r="6056" spans="1:8" x14ac:dyDescent="0.3">
      <c r="A6056" s="1">
        <v>54</v>
      </c>
      <c r="B6056" s="1" t="s">
        <v>6140</v>
      </c>
      <c r="C6056" s="1" t="s">
        <v>130</v>
      </c>
      <c r="D6056" s="1" t="s">
        <v>12292</v>
      </c>
      <c r="E6056" s="1" t="s">
        <v>12293</v>
      </c>
      <c r="F6056" s="1" t="s">
        <v>346</v>
      </c>
      <c r="G6056" s="1"/>
      <c r="H6056" s="1" t="s">
        <v>9</v>
      </c>
    </row>
    <row r="6057" spans="1:8" x14ac:dyDescent="0.3">
      <c r="A6057" s="1">
        <v>55</v>
      </c>
      <c r="B6057" s="1" t="s">
        <v>6140</v>
      </c>
      <c r="C6057" s="1" t="s">
        <v>130</v>
      </c>
      <c r="D6057" s="1" t="s">
        <v>12294</v>
      </c>
      <c r="E6057" s="1" t="s">
        <v>12295</v>
      </c>
      <c r="F6057" s="1" t="s">
        <v>346</v>
      </c>
      <c r="G6057" s="1"/>
      <c r="H6057" s="1" t="s">
        <v>9</v>
      </c>
    </row>
    <row r="6058" spans="1:8" x14ac:dyDescent="0.3">
      <c r="A6058" s="1">
        <v>56</v>
      </c>
      <c r="B6058" s="1" t="s">
        <v>6140</v>
      </c>
      <c r="C6058" s="1" t="s">
        <v>130</v>
      </c>
      <c r="D6058" s="1" t="s">
        <v>12296</v>
      </c>
      <c r="E6058" s="1" t="s">
        <v>12297</v>
      </c>
      <c r="F6058" s="1" t="s">
        <v>346</v>
      </c>
      <c r="G6058" s="1"/>
      <c r="H6058" s="1" t="s">
        <v>9</v>
      </c>
    </row>
    <row r="6059" spans="1:8" x14ac:dyDescent="0.3">
      <c r="A6059" s="1">
        <v>57</v>
      </c>
      <c r="B6059" s="1" t="s">
        <v>6140</v>
      </c>
      <c r="C6059" s="1" t="s">
        <v>11821</v>
      </c>
      <c r="D6059" s="1" t="s">
        <v>12298</v>
      </c>
      <c r="E6059" s="1" t="s">
        <v>12299</v>
      </c>
      <c r="F6059" s="1" t="s">
        <v>346</v>
      </c>
      <c r="G6059" s="1"/>
      <c r="H6059" s="1" t="s">
        <v>257</v>
      </c>
    </row>
    <row r="6060" spans="1:8" x14ac:dyDescent="0.3">
      <c r="A6060" s="1">
        <v>58</v>
      </c>
      <c r="B6060" s="1" t="s">
        <v>6140</v>
      </c>
      <c r="C6060" s="1" t="s">
        <v>6615</v>
      </c>
      <c r="D6060" s="1" t="s">
        <v>12300</v>
      </c>
      <c r="E6060" s="1" t="s">
        <v>12301</v>
      </c>
      <c r="F6060" s="1" t="s">
        <v>346</v>
      </c>
      <c r="G6060" s="1"/>
      <c r="H6060" s="1" t="s">
        <v>9</v>
      </c>
    </row>
    <row r="6061" spans="1:8" x14ac:dyDescent="0.3">
      <c r="A6061" s="1">
        <v>59</v>
      </c>
      <c r="B6061" s="1" t="s">
        <v>657</v>
      </c>
      <c r="C6061" s="1" t="s">
        <v>12302</v>
      </c>
      <c r="D6061" s="1" t="s">
        <v>12303</v>
      </c>
      <c r="E6061" s="1" t="s">
        <v>12304</v>
      </c>
      <c r="F6061" s="1" t="s">
        <v>346</v>
      </c>
      <c r="G6061" s="1"/>
      <c r="H6061" s="1" t="s">
        <v>9</v>
      </c>
    </row>
    <row r="6062" spans="1:8" x14ac:dyDescent="0.3">
      <c r="A6062" s="1">
        <v>60</v>
      </c>
      <c r="B6062" s="1" t="s">
        <v>5556</v>
      </c>
      <c r="C6062" s="1" t="s">
        <v>12305</v>
      </c>
      <c r="D6062" s="1" t="s">
        <v>12306</v>
      </c>
      <c r="E6062" s="1" t="s">
        <v>12307</v>
      </c>
      <c r="F6062" s="1" t="s">
        <v>346</v>
      </c>
      <c r="G6062" s="1"/>
      <c r="H6062" s="1" t="s">
        <v>9</v>
      </c>
    </row>
    <row r="6063" spans="1:8" x14ac:dyDescent="0.3">
      <c r="A6063" s="1">
        <v>61</v>
      </c>
      <c r="B6063" s="1" t="s">
        <v>5722</v>
      </c>
      <c r="C6063" s="1" t="s">
        <v>10955</v>
      </c>
      <c r="D6063" s="1" t="s">
        <v>12308</v>
      </c>
      <c r="E6063" s="1" t="s">
        <v>12309</v>
      </c>
      <c r="F6063" s="1" t="s">
        <v>346</v>
      </c>
      <c r="G6063" s="1"/>
      <c r="H6063" s="1" t="s">
        <v>9</v>
      </c>
    </row>
    <row r="6064" spans="1:8" x14ac:dyDescent="0.3">
      <c r="A6064" s="1">
        <v>62</v>
      </c>
      <c r="B6064" s="1" t="s">
        <v>5556</v>
      </c>
      <c r="C6064" s="1" t="s">
        <v>9371</v>
      </c>
      <c r="D6064" s="1" t="s">
        <v>12310</v>
      </c>
      <c r="E6064" s="1" t="s">
        <v>12311</v>
      </c>
      <c r="F6064" s="1" t="s">
        <v>346</v>
      </c>
      <c r="G6064" s="1"/>
      <c r="H6064" s="1" t="s">
        <v>9</v>
      </c>
    </row>
    <row r="6065" spans="1:8" x14ac:dyDescent="0.3">
      <c r="A6065" s="1">
        <v>63</v>
      </c>
      <c r="B6065" s="1" t="s">
        <v>5603</v>
      </c>
      <c r="C6065" s="1" t="s">
        <v>11</v>
      </c>
      <c r="D6065" s="1" t="s">
        <v>12312</v>
      </c>
      <c r="E6065" s="1" t="s">
        <v>12313</v>
      </c>
      <c r="F6065" s="1" t="s">
        <v>346</v>
      </c>
      <c r="G6065" s="1"/>
      <c r="H6065" s="1" t="s">
        <v>9</v>
      </c>
    </row>
    <row r="6066" spans="1:8" x14ac:dyDescent="0.3">
      <c r="A6066" s="1">
        <v>64</v>
      </c>
      <c r="B6066" s="1" t="s">
        <v>5556</v>
      </c>
      <c r="C6066" s="1" t="s">
        <v>27</v>
      </c>
      <c r="D6066" s="1" t="s">
        <v>12314</v>
      </c>
      <c r="E6066" s="1" t="s">
        <v>12315</v>
      </c>
      <c r="F6066" s="1" t="s">
        <v>346</v>
      </c>
      <c r="G6066" s="1"/>
      <c r="H6066" s="1" t="s">
        <v>9</v>
      </c>
    </row>
    <row r="6067" spans="1:8" x14ac:dyDescent="0.3">
      <c r="A6067" s="1">
        <v>65</v>
      </c>
      <c r="B6067" s="1" t="s">
        <v>6140</v>
      </c>
      <c r="C6067" s="1" t="s">
        <v>11888</v>
      </c>
      <c r="D6067" s="1" t="s">
        <v>12316</v>
      </c>
      <c r="E6067" s="1" t="s">
        <v>12317</v>
      </c>
      <c r="F6067" s="1" t="s">
        <v>346</v>
      </c>
      <c r="G6067" s="1"/>
      <c r="H6067" s="1" t="s">
        <v>257</v>
      </c>
    </row>
    <row r="6068" spans="1:8" x14ac:dyDescent="0.3">
      <c r="A6068" s="1">
        <v>66</v>
      </c>
      <c r="B6068" s="1" t="s">
        <v>5722</v>
      </c>
      <c r="C6068" s="1" t="s">
        <v>5723</v>
      </c>
      <c r="D6068" s="1" t="s">
        <v>12318</v>
      </c>
      <c r="E6068" s="1" t="s">
        <v>12319</v>
      </c>
      <c r="F6068" s="1" t="s">
        <v>346</v>
      </c>
      <c r="G6068" s="1"/>
      <c r="H6068" s="1" t="s">
        <v>9</v>
      </c>
    </row>
    <row r="6069" spans="1:8" x14ac:dyDescent="0.3">
      <c r="A6069" s="1">
        <v>67</v>
      </c>
      <c r="B6069" s="1" t="s">
        <v>5722</v>
      </c>
      <c r="C6069" s="1" t="s">
        <v>3160</v>
      </c>
      <c r="D6069" s="1" t="s">
        <v>12320</v>
      </c>
      <c r="E6069" s="1" t="s">
        <v>12321</v>
      </c>
      <c r="F6069" s="1" t="s">
        <v>346</v>
      </c>
      <c r="G6069" s="1"/>
      <c r="H6069" s="1" t="s">
        <v>9</v>
      </c>
    </row>
    <row r="6070" spans="1:8" x14ac:dyDescent="0.3">
      <c r="A6070" s="1">
        <v>68</v>
      </c>
      <c r="B6070" s="1" t="s">
        <v>5556</v>
      </c>
      <c r="C6070" s="1" t="s">
        <v>4092</v>
      </c>
      <c r="D6070" s="1" t="s">
        <v>12322</v>
      </c>
      <c r="E6070" s="1" t="s">
        <v>12323</v>
      </c>
      <c r="F6070" s="1" t="s">
        <v>346</v>
      </c>
      <c r="G6070" s="1"/>
      <c r="H6070" s="1" t="s">
        <v>9</v>
      </c>
    </row>
    <row r="6071" spans="1:8" x14ac:dyDescent="0.3">
      <c r="A6071" s="1">
        <v>69</v>
      </c>
      <c r="B6071" s="1" t="s">
        <v>6140</v>
      </c>
      <c r="C6071" s="1" t="s">
        <v>130</v>
      </c>
      <c r="D6071" s="1" t="s">
        <v>12324</v>
      </c>
      <c r="E6071" s="1" t="s">
        <v>12325</v>
      </c>
      <c r="F6071" s="1" t="s">
        <v>346</v>
      </c>
      <c r="G6071" s="1"/>
      <c r="H6071" s="1" t="s">
        <v>9</v>
      </c>
    </row>
    <row r="6072" spans="1:8" x14ac:dyDescent="0.3">
      <c r="A6072" s="1">
        <v>70</v>
      </c>
      <c r="B6072" s="1" t="s">
        <v>6140</v>
      </c>
      <c r="C6072" s="1" t="s">
        <v>130</v>
      </c>
      <c r="D6072" s="1" t="s">
        <v>12326</v>
      </c>
      <c r="E6072" s="1" t="s">
        <v>12327</v>
      </c>
      <c r="F6072" s="1" t="s">
        <v>346</v>
      </c>
      <c r="G6072" s="1"/>
      <c r="H6072" s="1" t="s">
        <v>9</v>
      </c>
    </row>
    <row r="6073" spans="1:8" x14ac:dyDescent="0.3">
      <c r="A6073" s="1">
        <v>71</v>
      </c>
      <c r="B6073" s="1" t="s">
        <v>6140</v>
      </c>
      <c r="C6073" s="1" t="s">
        <v>1630</v>
      </c>
      <c r="D6073" s="1" t="s">
        <v>12328</v>
      </c>
      <c r="E6073" s="1" t="s">
        <v>12329</v>
      </c>
      <c r="F6073" s="1" t="s">
        <v>346</v>
      </c>
      <c r="G6073" s="1"/>
      <c r="H6073" s="1" t="s">
        <v>9</v>
      </c>
    </row>
    <row r="6074" spans="1:8" x14ac:dyDescent="0.3">
      <c r="A6074" s="1">
        <v>72</v>
      </c>
      <c r="B6074" s="1" t="s">
        <v>6140</v>
      </c>
      <c r="C6074" s="1" t="s">
        <v>6615</v>
      </c>
      <c r="D6074" s="1" t="s">
        <v>12330</v>
      </c>
      <c r="E6074" s="1" t="s">
        <v>12331</v>
      </c>
      <c r="F6074" s="1" t="s">
        <v>346</v>
      </c>
      <c r="G6074" s="1"/>
      <c r="H6074" s="1" t="s">
        <v>9</v>
      </c>
    </row>
    <row r="6075" spans="1:8" x14ac:dyDescent="0.3">
      <c r="A6075" s="1">
        <v>73</v>
      </c>
      <c r="B6075" s="1" t="s">
        <v>5556</v>
      </c>
      <c r="C6075" s="1" t="s">
        <v>27</v>
      </c>
      <c r="D6075" s="1" t="s">
        <v>12332</v>
      </c>
      <c r="E6075" s="1" t="s">
        <v>12333</v>
      </c>
      <c r="F6075" s="1" t="s">
        <v>346</v>
      </c>
      <c r="G6075" s="1"/>
      <c r="H6075" s="1" t="s">
        <v>9</v>
      </c>
    </row>
    <row r="6076" spans="1:8" x14ac:dyDescent="0.3">
      <c r="A6076" s="1">
        <v>74</v>
      </c>
      <c r="B6076" s="1" t="s">
        <v>5556</v>
      </c>
      <c r="C6076" s="1" t="s">
        <v>671</v>
      </c>
      <c r="D6076" s="1" t="s">
        <v>12334</v>
      </c>
      <c r="E6076" s="1" t="s">
        <v>12335</v>
      </c>
      <c r="F6076" s="1" t="s">
        <v>346</v>
      </c>
      <c r="G6076" s="1"/>
      <c r="H6076" s="1" t="s">
        <v>9</v>
      </c>
    </row>
    <row r="6077" spans="1:8" x14ac:dyDescent="0.3">
      <c r="A6077" s="1">
        <v>75</v>
      </c>
      <c r="B6077" s="1" t="s">
        <v>5722</v>
      </c>
      <c r="C6077" s="1" t="s">
        <v>10902</v>
      </c>
      <c r="D6077" s="1" t="s">
        <v>12336</v>
      </c>
      <c r="E6077" s="1" t="s">
        <v>12337</v>
      </c>
      <c r="F6077" s="1" t="s">
        <v>346</v>
      </c>
      <c r="G6077" s="1"/>
      <c r="H6077" s="1" t="s">
        <v>9</v>
      </c>
    </row>
    <row r="6078" spans="1:8" x14ac:dyDescent="0.3">
      <c r="A6078" s="1">
        <v>76</v>
      </c>
      <c r="B6078" s="1" t="s">
        <v>5722</v>
      </c>
      <c r="C6078" s="1" t="s">
        <v>4249</v>
      </c>
      <c r="D6078" s="1" t="s">
        <v>12338</v>
      </c>
      <c r="E6078" s="1" t="s">
        <v>12339</v>
      </c>
      <c r="F6078" s="1" t="s">
        <v>346</v>
      </c>
      <c r="G6078" s="1">
        <v>59</v>
      </c>
      <c r="H6078" s="1" t="s">
        <v>9</v>
      </c>
    </row>
    <row r="6079" spans="1:8" x14ac:dyDescent="0.3">
      <c r="A6079" s="1">
        <v>77</v>
      </c>
      <c r="B6079" s="1" t="s">
        <v>11436</v>
      </c>
      <c r="C6079" s="1" t="s">
        <v>1989</v>
      </c>
      <c r="D6079" s="1" t="s">
        <v>12340</v>
      </c>
      <c r="E6079" s="1" t="s">
        <v>11438</v>
      </c>
      <c r="F6079" s="1" t="s">
        <v>346</v>
      </c>
      <c r="G6079" s="1"/>
      <c r="H6079" s="1" t="s">
        <v>257</v>
      </c>
    </row>
    <row r="6080" spans="1:8" x14ac:dyDescent="0.3">
      <c r="A6080" s="1">
        <v>78</v>
      </c>
      <c r="B6080" s="1" t="s">
        <v>5722</v>
      </c>
      <c r="C6080" s="1" t="s">
        <v>5557</v>
      </c>
      <c r="D6080" s="1" t="s">
        <v>12341</v>
      </c>
      <c r="E6080" s="1" t="s">
        <v>12342</v>
      </c>
      <c r="F6080" s="1" t="s">
        <v>346</v>
      </c>
      <c r="G6080" s="1"/>
      <c r="H6080" s="1" t="s">
        <v>9</v>
      </c>
    </row>
    <row r="6081" spans="1:8" x14ac:dyDescent="0.3">
      <c r="A6081" s="1">
        <v>79</v>
      </c>
      <c r="B6081" s="1" t="s">
        <v>5556</v>
      </c>
      <c r="C6081" s="1" t="s">
        <v>4149</v>
      </c>
      <c r="D6081" s="1" t="s">
        <v>12343</v>
      </c>
      <c r="E6081" s="1" t="s">
        <v>12344</v>
      </c>
      <c r="F6081" s="1" t="s">
        <v>346</v>
      </c>
      <c r="G6081" s="1"/>
      <c r="H6081" s="1" t="s">
        <v>9</v>
      </c>
    </row>
    <row r="6082" spans="1:8" x14ac:dyDescent="0.3">
      <c r="A6082" s="1">
        <v>80</v>
      </c>
      <c r="B6082" s="1" t="s">
        <v>6140</v>
      </c>
      <c r="C6082" s="1" t="s">
        <v>11888</v>
      </c>
      <c r="D6082" s="1" t="s">
        <v>12345</v>
      </c>
      <c r="E6082" s="1" t="s">
        <v>12346</v>
      </c>
      <c r="F6082" s="1" t="s">
        <v>346</v>
      </c>
      <c r="G6082" s="1"/>
      <c r="H6082" s="1" t="s">
        <v>257</v>
      </c>
    </row>
    <row r="6083" spans="1:8" x14ac:dyDescent="0.3">
      <c r="A6083" s="1">
        <v>81</v>
      </c>
      <c r="B6083" s="1" t="s">
        <v>5556</v>
      </c>
      <c r="C6083" s="1" t="s">
        <v>27</v>
      </c>
      <c r="D6083" s="1" t="s">
        <v>12347</v>
      </c>
      <c r="E6083" s="1" t="s">
        <v>12348</v>
      </c>
      <c r="F6083" s="1" t="s">
        <v>346</v>
      </c>
      <c r="G6083" s="1"/>
      <c r="H6083" s="1" t="s">
        <v>9</v>
      </c>
    </row>
    <row r="6084" spans="1:8" x14ac:dyDescent="0.3">
      <c r="A6084" s="1">
        <v>82</v>
      </c>
      <c r="B6084" s="1" t="s">
        <v>6140</v>
      </c>
      <c r="C6084" s="1" t="s">
        <v>130</v>
      </c>
      <c r="D6084" s="1" t="s">
        <v>12349</v>
      </c>
      <c r="E6084" s="1" t="s">
        <v>12350</v>
      </c>
      <c r="F6084" s="1" t="s">
        <v>346</v>
      </c>
      <c r="G6084" s="1"/>
      <c r="H6084" s="1" t="s">
        <v>257</v>
      </c>
    </row>
    <row r="6085" spans="1:8" x14ac:dyDescent="0.3">
      <c r="A6085" s="1">
        <v>83</v>
      </c>
      <c r="B6085" s="1" t="s">
        <v>5722</v>
      </c>
      <c r="C6085" s="1" t="s">
        <v>8845</v>
      </c>
      <c r="D6085" s="1" t="s">
        <v>12351</v>
      </c>
      <c r="E6085" s="1" t="s">
        <v>12352</v>
      </c>
      <c r="F6085" s="1" t="s">
        <v>346</v>
      </c>
      <c r="G6085" s="1"/>
      <c r="H6085" s="1" t="s">
        <v>9</v>
      </c>
    </row>
    <row r="6086" spans="1:8" x14ac:dyDescent="0.3">
      <c r="A6086" s="1">
        <v>84</v>
      </c>
      <c r="B6086" s="1" t="s">
        <v>657</v>
      </c>
      <c r="C6086" s="1" t="s">
        <v>12302</v>
      </c>
      <c r="D6086" s="1" t="s">
        <v>12353</v>
      </c>
      <c r="E6086" s="1" t="s">
        <v>12354</v>
      </c>
      <c r="F6086" s="1" t="s">
        <v>346</v>
      </c>
      <c r="G6086" s="1"/>
      <c r="H6086" s="1" t="s">
        <v>9</v>
      </c>
    </row>
    <row r="6087" spans="1:8" x14ac:dyDescent="0.3">
      <c r="A6087" s="1">
        <v>85</v>
      </c>
      <c r="B6087" s="1" t="s">
        <v>5556</v>
      </c>
      <c r="C6087" s="1" t="s">
        <v>12305</v>
      </c>
      <c r="D6087" s="1" t="s">
        <v>12355</v>
      </c>
      <c r="E6087" s="1" t="s">
        <v>12356</v>
      </c>
      <c r="F6087" s="1" t="s">
        <v>346</v>
      </c>
      <c r="G6087" s="1"/>
      <c r="H6087" s="1" t="s">
        <v>9</v>
      </c>
    </row>
    <row r="6088" spans="1:8" x14ac:dyDescent="0.3">
      <c r="A6088" s="1">
        <v>86</v>
      </c>
      <c r="B6088" s="1" t="s">
        <v>6140</v>
      </c>
      <c r="C6088" s="1" t="s">
        <v>130</v>
      </c>
      <c r="D6088" s="1" t="s">
        <v>12357</v>
      </c>
      <c r="E6088" s="1" t="s">
        <v>12358</v>
      </c>
      <c r="F6088" s="1" t="s">
        <v>346</v>
      </c>
      <c r="G6088" s="1"/>
      <c r="H6088" s="1" t="s">
        <v>9</v>
      </c>
    </row>
    <row r="6089" spans="1:8" x14ac:dyDescent="0.3">
      <c r="A6089" s="1">
        <v>87</v>
      </c>
      <c r="B6089" s="1" t="s">
        <v>5603</v>
      </c>
      <c r="C6089" s="1" t="s">
        <v>75</v>
      </c>
      <c r="D6089" s="1" t="s">
        <v>12359</v>
      </c>
      <c r="E6089" s="1" t="s">
        <v>12360</v>
      </c>
      <c r="F6089" s="1" t="s">
        <v>346</v>
      </c>
      <c r="G6089" s="1"/>
      <c r="H6089" s="1" t="s">
        <v>257</v>
      </c>
    </row>
    <row r="6090" spans="1:8" x14ac:dyDescent="0.3">
      <c r="A6090" s="1">
        <v>88</v>
      </c>
      <c r="B6090" s="1" t="s">
        <v>657</v>
      </c>
      <c r="C6090" s="1" t="s">
        <v>11779</v>
      </c>
      <c r="D6090" s="1" t="s">
        <v>12361</v>
      </c>
      <c r="E6090" s="1" t="s">
        <v>12362</v>
      </c>
      <c r="F6090" s="1" t="s">
        <v>346</v>
      </c>
      <c r="G6090" s="1"/>
      <c r="H6090" s="1" t="s">
        <v>9</v>
      </c>
    </row>
    <row r="6091" spans="1:8" x14ac:dyDescent="0.3">
      <c r="A6091" s="1">
        <v>89</v>
      </c>
      <c r="B6091" s="1" t="s">
        <v>6140</v>
      </c>
      <c r="C6091" s="1" t="s">
        <v>130</v>
      </c>
      <c r="D6091" s="1" t="s">
        <v>12363</v>
      </c>
      <c r="E6091" s="1" t="s">
        <v>12364</v>
      </c>
      <c r="F6091" s="1" t="s">
        <v>346</v>
      </c>
      <c r="G6091" s="1"/>
      <c r="H6091" s="1" t="s">
        <v>9</v>
      </c>
    </row>
    <row r="6092" spans="1:8" x14ac:dyDescent="0.3">
      <c r="A6092" s="1">
        <v>90</v>
      </c>
      <c r="B6092" s="1" t="s">
        <v>5556</v>
      </c>
      <c r="C6092" s="1" t="s">
        <v>671</v>
      </c>
      <c r="D6092" s="1" t="s">
        <v>12365</v>
      </c>
      <c r="E6092" s="1" t="s">
        <v>12366</v>
      </c>
      <c r="F6092" s="1" t="s">
        <v>346</v>
      </c>
      <c r="G6092" s="1"/>
      <c r="H6092" s="1" t="s">
        <v>9</v>
      </c>
    </row>
    <row r="6093" spans="1:8" x14ac:dyDescent="0.3">
      <c r="A6093" s="1">
        <v>91</v>
      </c>
      <c r="B6093" s="1" t="s">
        <v>5722</v>
      </c>
      <c r="C6093" s="1" t="s">
        <v>5723</v>
      </c>
      <c r="D6093" s="1" t="s">
        <v>12367</v>
      </c>
      <c r="E6093" s="1" t="s">
        <v>12368</v>
      </c>
      <c r="F6093" s="1" t="s">
        <v>346</v>
      </c>
      <c r="G6093" s="1"/>
      <c r="H6093" s="1" t="s">
        <v>9</v>
      </c>
    </row>
    <row r="6094" spans="1:8" x14ac:dyDescent="0.3">
      <c r="A6094" s="1">
        <v>92</v>
      </c>
      <c r="B6094" s="1" t="s">
        <v>5722</v>
      </c>
      <c r="C6094" s="1" t="s">
        <v>3478</v>
      </c>
      <c r="D6094" s="1" t="s">
        <v>12369</v>
      </c>
      <c r="E6094" s="1" t="s">
        <v>12370</v>
      </c>
      <c r="F6094" s="1" t="s">
        <v>346</v>
      </c>
      <c r="G6094" s="1"/>
      <c r="H6094" s="1" t="s">
        <v>9</v>
      </c>
    </row>
    <row r="6095" spans="1:8" x14ac:dyDescent="0.3">
      <c r="A6095" s="1">
        <v>93</v>
      </c>
      <c r="B6095" s="1" t="s">
        <v>5556</v>
      </c>
      <c r="C6095" s="1" t="s">
        <v>27</v>
      </c>
      <c r="D6095" s="1" t="s">
        <v>12371</v>
      </c>
      <c r="E6095" s="1" t="s">
        <v>12372</v>
      </c>
      <c r="F6095" s="1" t="s">
        <v>346</v>
      </c>
      <c r="G6095" s="1"/>
      <c r="H6095" s="1" t="s">
        <v>9</v>
      </c>
    </row>
    <row r="6096" spans="1:8" x14ac:dyDescent="0.3">
      <c r="A6096" s="1">
        <v>94</v>
      </c>
      <c r="B6096" s="1" t="s">
        <v>5556</v>
      </c>
      <c r="C6096" s="1" t="s">
        <v>9371</v>
      </c>
      <c r="D6096" s="1" t="s">
        <v>12373</v>
      </c>
      <c r="E6096" s="1" t="s">
        <v>12374</v>
      </c>
      <c r="F6096" s="1" t="s">
        <v>346</v>
      </c>
      <c r="G6096" s="1"/>
      <c r="H6096" s="1" t="s">
        <v>9</v>
      </c>
    </row>
    <row r="6097" spans="1:8" x14ac:dyDescent="0.3">
      <c r="A6097" s="1">
        <v>95</v>
      </c>
      <c r="B6097" s="1" t="s">
        <v>5722</v>
      </c>
      <c r="C6097" s="1" t="s">
        <v>10955</v>
      </c>
      <c r="D6097" s="1" t="s">
        <v>12375</v>
      </c>
      <c r="E6097" s="1" t="s">
        <v>12376</v>
      </c>
      <c r="F6097" s="1" t="s">
        <v>346</v>
      </c>
      <c r="G6097" s="1"/>
      <c r="H6097" s="1" t="s">
        <v>9</v>
      </c>
    </row>
    <row r="6098" spans="1:8" x14ac:dyDescent="0.3">
      <c r="A6098" s="1">
        <v>96</v>
      </c>
      <c r="B6098" s="1" t="s">
        <v>6140</v>
      </c>
      <c r="C6098" s="1" t="s">
        <v>130</v>
      </c>
      <c r="D6098" s="1" t="s">
        <v>12377</v>
      </c>
      <c r="E6098" s="1" t="s">
        <v>12378</v>
      </c>
      <c r="F6098" s="1" t="s">
        <v>346</v>
      </c>
      <c r="G6098" s="1"/>
      <c r="H6098" s="1" t="s">
        <v>9</v>
      </c>
    </row>
    <row r="6099" spans="1:8" x14ac:dyDescent="0.3">
      <c r="A6099" s="1">
        <v>97</v>
      </c>
      <c r="B6099" s="1" t="s">
        <v>5722</v>
      </c>
      <c r="C6099" s="1" t="s">
        <v>5723</v>
      </c>
      <c r="D6099" s="1" t="s">
        <v>12379</v>
      </c>
      <c r="E6099" s="1" t="s">
        <v>12380</v>
      </c>
      <c r="F6099" s="1" t="s">
        <v>346</v>
      </c>
      <c r="G6099" s="1"/>
      <c r="H6099" s="1" t="s">
        <v>9</v>
      </c>
    </row>
    <row r="6100" spans="1:8" x14ac:dyDescent="0.3">
      <c r="A6100" s="1">
        <v>98</v>
      </c>
      <c r="B6100" s="1" t="s">
        <v>5722</v>
      </c>
      <c r="C6100" s="1" t="s">
        <v>4249</v>
      </c>
      <c r="D6100" s="1" t="s">
        <v>12381</v>
      </c>
      <c r="E6100" s="1" t="s">
        <v>12382</v>
      </c>
      <c r="F6100" s="1" t="s">
        <v>346</v>
      </c>
      <c r="G6100" s="1">
        <v>59</v>
      </c>
      <c r="H6100" s="1" t="s">
        <v>9</v>
      </c>
    </row>
    <row r="6101" spans="1:8" x14ac:dyDescent="0.3">
      <c r="A6101" s="1">
        <v>99</v>
      </c>
      <c r="B6101" s="1" t="s">
        <v>6140</v>
      </c>
      <c r="C6101" s="1" t="s">
        <v>130</v>
      </c>
      <c r="D6101" s="1" t="s">
        <v>12383</v>
      </c>
      <c r="E6101" s="1" t="s">
        <v>12384</v>
      </c>
      <c r="F6101" s="1" t="s">
        <v>346</v>
      </c>
      <c r="G6101" s="1"/>
      <c r="H6101" s="1" t="s">
        <v>9</v>
      </c>
    </row>
    <row r="6102" spans="1:8" x14ac:dyDescent="0.3">
      <c r="A6102" s="1">
        <v>100</v>
      </c>
      <c r="B6102" s="1" t="s">
        <v>6140</v>
      </c>
      <c r="C6102" s="1" t="s">
        <v>130</v>
      </c>
      <c r="D6102" s="1" t="s">
        <v>12385</v>
      </c>
      <c r="E6102" s="1" t="s">
        <v>12386</v>
      </c>
      <c r="F6102" s="1" t="s">
        <v>346</v>
      </c>
      <c r="G6102" s="1"/>
      <c r="H6102" s="1" t="s">
        <v>9</v>
      </c>
    </row>
    <row r="6103" spans="1:8" x14ac:dyDescent="0.3">
      <c r="A6103" s="1">
        <v>101</v>
      </c>
      <c r="B6103" s="1" t="s">
        <v>657</v>
      </c>
      <c r="C6103" s="1" t="s">
        <v>12302</v>
      </c>
      <c r="D6103" s="1" t="s">
        <v>12387</v>
      </c>
      <c r="E6103" s="1" t="s">
        <v>12388</v>
      </c>
      <c r="F6103" s="1" t="s">
        <v>346</v>
      </c>
      <c r="G6103" s="1"/>
      <c r="H6103" s="1" t="s">
        <v>9</v>
      </c>
    </row>
    <row r="6104" spans="1:8" x14ac:dyDescent="0.3">
      <c r="A6104" s="1">
        <v>102</v>
      </c>
      <c r="B6104" s="1" t="s">
        <v>5556</v>
      </c>
      <c r="C6104" s="1" t="s">
        <v>12305</v>
      </c>
      <c r="D6104" s="1" t="s">
        <v>12389</v>
      </c>
      <c r="E6104" s="1" t="s">
        <v>12390</v>
      </c>
      <c r="F6104" s="1" t="s">
        <v>346</v>
      </c>
      <c r="G6104" s="1"/>
      <c r="H6104" s="1" t="s">
        <v>9</v>
      </c>
    </row>
    <row r="6105" spans="1:8" x14ac:dyDescent="0.3">
      <c r="A6105" s="1">
        <v>103</v>
      </c>
      <c r="B6105" s="1" t="s">
        <v>6140</v>
      </c>
      <c r="C6105" s="1" t="s">
        <v>130</v>
      </c>
      <c r="D6105" s="1" t="s">
        <v>12391</v>
      </c>
      <c r="E6105" s="1" t="s">
        <v>12392</v>
      </c>
      <c r="F6105" s="1" t="s">
        <v>346</v>
      </c>
      <c r="G6105" s="1"/>
      <c r="H6105" s="1" t="s">
        <v>9</v>
      </c>
    </row>
    <row r="6106" spans="1:8" x14ac:dyDescent="0.3">
      <c r="A6106" s="1">
        <v>104</v>
      </c>
      <c r="B6106" s="1" t="s">
        <v>5556</v>
      </c>
      <c r="C6106" s="1" t="s">
        <v>12106</v>
      </c>
      <c r="D6106" s="1" t="s">
        <v>12393</v>
      </c>
      <c r="E6106" s="1" t="s">
        <v>12394</v>
      </c>
      <c r="F6106" s="1" t="s">
        <v>346</v>
      </c>
      <c r="G6106" s="1"/>
      <c r="H6106" s="1" t="s">
        <v>117</v>
      </c>
    </row>
    <row r="6107" spans="1:8" x14ac:dyDescent="0.3">
      <c r="A6107" s="1">
        <v>105</v>
      </c>
      <c r="B6107" s="1" t="s">
        <v>5556</v>
      </c>
      <c r="C6107" s="1" t="s">
        <v>27</v>
      </c>
      <c r="D6107" s="1" t="s">
        <v>12395</v>
      </c>
      <c r="E6107" s="1" t="s">
        <v>12396</v>
      </c>
      <c r="F6107" s="1" t="s">
        <v>346</v>
      </c>
      <c r="G6107" s="1"/>
      <c r="H6107" s="1" t="s">
        <v>9</v>
      </c>
    </row>
    <row r="6108" spans="1:8" x14ac:dyDescent="0.3">
      <c r="A6108" s="1">
        <v>106</v>
      </c>
      <c r="B6108" s="1" t="s">
        <v>6140</v>
      </c>
      <c r="C6108" s="1" t="s">
        <v>6899</v>
      </c>
      <c r="D6108" s="1" t="s">
        <v>12397</v>
      </c>
      <c r="E6108" s="1" t="s">
        <v>12398</v>
      </c>
      <c r="F6108" s="1" t="s">
        <v>346</v>
      </c>
      <c r="G6108" s="1"/>
      <c r="H6108" s="1" t="s">
        <v>9</v>
      </c>
    </row>
    <row r="6109" spans="1:8" x14ac:dyDescent="0.3">
      <c r="A6109" s="1">
        <v>107</v>
      </c>
      <c r="B6109" s="1" t="s">
        <v>6140</v>
      </c>
      <c r="C6109" s="1" t="s">
        <v>565</v>
      </c>
      <c r="D6109" s="1" t="s">
        <v>12399</v>
      </c>
      <c r="E6109" s="1" t="s">
        <v>12400</v>
      </c>
      <c r="F6109" s="1" t="s">
        <v>346</v>
      </c>
      <c r="G6109" s="1"/>
      <c r="H6109" s="1" t="s">
        <v>9</v>
      </c>
    </row>
    <row r="6110" spans="1:8" x14ac:dyDescent="0.3">
      <c r="A6110" s="1">
        <v>108</v>
      </c>
      <c r="B6110" s="1" t="s">
        <v>657</v>
      </c>
      <c r="C6110" s="1" t="s">
        <v>390</v>
      </c>
      <c r="D6110" s="1" t="s">
        <v>12401</v>
      </c>
      <c r="E6110" s="1" t="s">
        <v>12402</v>
      </c>
      <c r="F6110" s="1" t="s">
        <v>346</v>
      </c>
      <c r="G6110" s="1"/>
      <c r="H6110" s="1" t="s">
        <v>9</v>
      </c>
    </row>
    <row r="6111" spans="1:8" x14ac:dyDescent="0.3">
      <c r="A6111" s="1">
        <v>109</v>
      </c>
      <c r="B6111" s="1" t="s">
        <v>5722</v>
      </c>
      <c r="C6111" s="1" t="s">
        <v>3478</v>
      </c>
      <c r="D6111" s="1" t="s">
        <v>12403</v>
      </c>
      <c r="E6111" s="1" t="s">
        <v>12404</v>
      </c>
      <c r="F6111" s="1" t="s">
        <v>346</v>
      </c>
      <c r="G6111" s="1"/>
      <c r="H6111" s="1" t="s">
        <v>9</v>
      </c>
    </row>
    <row r="6112" spans="1:8" x14ac:dyDescent="0.3">
      <c r="A6112" s="1">
        <v>110</v>
      </c>
      <c r="B6112" s="1" t="s">
        <v>6140</v>
      </c>
      <c r="C6112" s="1" t="s">
        <v>130</v>
      </c>
      <c r="D6112" s="1" t="s">
        <v>12405</v>
      </c>
      <c r="E6112" s="1" t="s">
        <v>12406</v>
      </c>
      <c r="F6112" s="1" t="s">
        <v>346</v>
      </c>
      <c r="G6112" s="1"/>
      <c r="H6112" s="1" t="s">
        <v>9</v>
      </c>
    </row>
    <row r="6113" spans="1:8" x14ac:dyDescent="0.3">
      <c r="A6113" s="1">
        <v>111</v>
      </c>
      <c r="B6113" s="1" t="s">
        <v>5722</v>
      </c>
      <c r="C6113" s="1" t="s">
        <v>10902</v>
      </c>
      <c r="D6113" s="1" t="s">
        <v>12407</v>
      </c>
      <c r="E6113" s="1" t="s">
        <v>12408</v>
      </c>
      <c r="F6113" s="1" t="s">
        <v>346</v>
      </c>
      <c r="G6113" s="1"/>
      <c r="H6113" s="1" t="s">
        <v>9</v>
      </c>
    </row>
    <row r="6114" spans="1:8" x14ac:dyDescent="0.3">
      <c r="A6114" s="1">
        <v>112</v>
      </c>
      <c r="B6114" s="1" t="s">
        <v>5722</v>
      </c>
      <c r="C6114" s="1" t="s">
        <v>11804</v>
      </c>
      <c r="D6114" s="1" t="s">
        <v>12409</v>
      </c>
      <c r="E6114" s="1" t="s">
        <v>12410</v>
      </c>
      <c r="F6114" s="1" t="s">
        <v>346</v>
      </c>
      <c r="G6114" s="1"/>
      <c r="H6114" s="1" t="s">
        <v>9</v>
      </c>
    </row>
    <row r="6115" spans="1:8" x14ac:dyDescent="0.3">
      <c r="A6115" s="1">
        <v>113</v>
      </c>
      <c r="B6115" s="1" t="s">
        <v>6140</v>
      </c>
      <c r="C6115" s="1" t="s">
        <v>6615</v>
      </c>
      <c r="D6115" s="1" t="s">
        <v>12411</v>
      </c>
      <c r="E6115" s="1" t="s">
        <v>12412</v>
      </c>
      <c r="F6115" s="1" t="s">
        <v>346</v>
      </c>
      <c r="G6115" s="1"/>
      <c r="H6115" s="1" t="s">
        <v>9</v>
      </c>
    </row>
    <row r="6116" spans="1:8" x14ac:dyDescent="0.3">
      <c r="A6116" s="1">
        <v>114</v>
      </c>
      <c r="B6116" s="1" t="s">
        <v>5603</v>
      </c>
      <c r="C6116" s="1" t="s">
        <v>75</v>
      </c>
      <c r="D6116" s="1" t="s">
        <v>12413</v>
      </c>
      <c r="E6116" s="1" t="s">
        <v>12414</v>
      </c>
      <c r="F6116" s="1" t="s">
        <v>346</v>
      </c>
      <c r="G6116" s="1"/>
      <c r="H6116" s="1" t="s">
        <v>9</v>
      </c>
    </row>
    <row r="6117" spans="1:8" x14ac:dyDescent="0.3">
      <c r="A6117" s="1">
        <v>115</v>
      </c>
      <c r="B6117" s="1" t="s">
        <v>657</v>
      </c>
      <c r="C6117" s="1" t="s">
        <v>9094</v>
      </c>
      <c r="D6117" s="1" t="s">
        <v>12415</v>
      </c>
      <c r="E6117" s="1" t="s">
        <v>12416</v>
      </c>
      <c r="F6117" s="1" t="s">
        <v>346</v>
      </c>
      <c r="G6117" s="1"/>
      <c r="H6117" s="1" t="s">
        <v>9</v>
      </c>
    </row>
    <row r="6118" spans="1:8" x14ac:dyDescent="0.3">
      <c r="A6118" s="1">
        <v>116</v>
      </c>
      <c r="B6118" s="1" t="s">
        <v>5556</v>
      </c>
      <c r="C6118" s="1" t="s">
        <v>671</v>
      </c>
      <c r="D6118" s="1" t="s">
        <v>12417</v>
      </c>
      <c r="E6118" s="1" t="s">
        <v>12418</v>
      </c>
      <c r="F6118" s="1" t="s">
        <v>346</v>
      </c>
      <c r="G6118" s="1"/>
      <c r="H6118" s="1" t="s">
        <v>117</v>
      </c>
    </row>
    <row r="6119" spans="1:8" x14ac:dyDescent="0.3">
      <c r="A6119" s="1">
        <v>117</v>
      </c>
      <c r="B6119" s="1" t="s">
        <v>6140</v>
      </c>
      <c r="C6119" s="1" t="s">
        <v>130</v>
      </c>
      <c r="D6119" s="1" t="s">
        <v>12419</v>
      </c>
      <c r="E6119" s="1" t="s">
        <v>12420</v>
      </c>
      <c r="F6119" s="1" t="s">
        <v>346</v>
      </c>
      <c r="G6119" s="1"/>
      <c r="H6119" s="1" t="s">
        <v>9</v>
      </c>
    </row>
    <row r="6120" spans="1:8" x14ac:dyDescent="0.3">
      <c r="A6120" s="1">
        <v>118</v>
      </c>
      <c r="B6120" s="1" t="s">
        <v>5556</v>
      </c>
      <c r="C6120" s="1" t="s">
        <v>12019</v>
      </c>
      <c r="D6120" s="1" t="s">
        <v>12421</v>
      </c>
      <c r="E6120" s="1" t="s">
        <v>12422</v>
      </c>
      <c r="F6120" s="1" t="s">
        <v>346</v>
      </c>
      <c r="G6120" s="1"/>
      <c r="H6120" s="1" t="s">
        <v>9</v>
      </c>
    </row>
    <row r="6121" spans="1:8" x14ac:dyDescent="0.3">
      <c r="A6121" s="1">
        <v>119</v>
      </c>
      <c r="B6121" s="1" t="s">
        <v>5556</v>
      </c>
      <c r="C6121" s="1" t="s">
        <v>27</v>
      </c>
      <c r="D6121" s="1" t="s">
        <v>12423</v>
      </c>
      <c r="E6121" s="1" t="s">
        <v>12424</v>
      </c>
      <c r="F6121" s="1" t="s">
        <v>346</v>
      </c>
      <c r="G6121" s="1"/>
      <c r="H6121" s="1" t="s">
        <v>9</v>
      </c>
    </row>
    <row r="6122" spans="1:8" x14ac:dyDescent="0.3">
      <c r="A6122" s="1">
        <v>120</v>
      </c>
      <c r="B6122" s="1" t="s">
        <v>657</v>
      </c>
      <c r="C6122" s="1" t="s">
        <v>12302</v>
      </c>
      <c r="D6122" s="1" t="s">
        <v>12425</v>
      </c>
      <c r="E6122" s="1" t="s">
        <v>12426</v>
      </c>
      <c r="F6122" s="1" t="s">
        <v>346</v>
      </c>
      <c r="G6122" s="1"/>
      <c r="H6122" s="1" t="s">
        <v>9</v>
      </c>
    </row>
    <row r="6123" spans="1:8" x14ac:dyDescent="0.3">
      <c r="A6123" s="1">
        <v>121</v>
      </c>
      <c r="B6123" s="1" t="s">
        <v>5556</v>
      </c>
      <c r="C6123" s="1" t="s">
        <v>12305</v>
      </c>
      <c r="D6123" s="1" t="s">
        <v>12427</v>
      </c>
      <c r="E6123" s="1" t="s">
        <v>12428</v>
      </c>
      <c r="F6123" s="1" t="s">
        <v>346</v>
      </c>
      <c r="G6123" s="1"/>
      <c r="H6123" s="1" t="s">
        <v>9</v>
      </c>
    </row>
    <row r="6124" spans="1:8" x14ac:dyDescent="0.3">
      <c r="A6124" s="1">
        <v>122</v>
      </c>
      <c r="B6124" s="1" t="s">
        <v>5556</v>
      </c>
      <c r="C6124" s="1" t="s">
        <v>4149</v>
      </c>
      <c r="D6124" s="1" t="s">
        <v>12429</v>
      </c>
      <c r="E6124" s="1" t="s">
        <v>12430</v>
      </c>
      <c r="F6124" s="1" t="s">
        <v>346</v>
      </c>
      <c r="G6124" s="1"/>
      <c r="H6124" s="1" t="s">
        <v>9</v>
      </c>
    </row>
    <row r="6125" spans="1:8" x14ac:dyDescent="0.3">
      <c r="A6125" s="1">
        <v>123</v>
      </c>
      <c r="B6125" s="1" t="s">
        <v>5722</v>
      </c>
      <c r="C6125" s="1" t="s">
        <v>3160</v>
      </c>
      <c r="D6125" s="1" t="s">
        <v>12431</v>
      </c>
      <c r="E6125" s="1" t="s">
        <v>12432</v>
      </c>
      <c r="F6125" s="1" t="s">
        <v>346</v>
      </c>
      <c r="G6125" s="1"/>
      <c r="H6125" s="1" t="s">
        <v>9</v>
      </c>
    </row>
    <row r="6126" spans="1:8" x14ac:dyDescent="0.3">
      <c r="A6126" s="1">
        <v>124</v>
      </c>
      <c r="B6126" s="1" t="s">
        <v>6140</v>
      </c>
      <c r="C6126" s="1" t="s">
        <v>6899</v>
      </c>
      <c r="D6126" s="1" t="s">
        <v>12433</v>
      </c>
      <c r="E6126" s="1" t="s">
        <v>12434</v>
      </c>
      <c r="F6126" s="1" t="s">
        <v>346</v>
      </c>
      <c r="G6126" s="1"/>
      <c r="H6126" s="1" t="s">
        <v>9</v>
      </c>
    </row>
    <row r="6127" spans="1:8" x14ac:dyDescent="0.3">
      <c r="A6127" s="1">
        <v>125</v>
      </c>
      <c r="B6127" s="1" t="s">
        <v>5722</v>
      </c>
      <c r="C6127" s="1" t="s">
        <v>10902</v>
      </c>
      <c r="D6127" s="1" t="s">
        <v>12435</v>
      </c>
      <c r="E6127" s="1" t="s">
        <v>12436</v>
      </c>
      <c r="F6127" s="1" t="s">
        <v>346</v>
      </c>
      <c r="G6127" s="1"/>
      <c r="H6127" s="1" t="s">
        <v>9</v>
      </c>
    </row>
    <row r="6128" spans="1:8" x14ac:dyDescent="0.3">
      <c r="A6128" s="1">
        <v>126</v>
      </c>
      <c r="B6128" s="1" t="s">
        <v>6140</v>
      </c>
      <c r="C6128" s="1" t="s">
        <v>12437</v>
      </c>
      <c r="D6128" s="1" t="s">
        <v>12438</v>
      </c>
      <c r="E6128" s="1" t="s">
        <v>12439</v>
      </c>
      <c r="F6128" s="1" t="s">
        <v>346</v>
      </c>
      <c r="G6128" s="1"/>
      <c r="H6128" s="1" t="s">
        <v>9</v>
      </c>
    </row>
    <row r="6129" spans="1:8" x14ac:dyDescent="0.3">
      <c r="A6129" s="1">
        <v>127</v>
      </c>
      <c r="B6129" s="1" t="s">
        <v>5722</v>
      </c>
      <c r="C6129" s="1" t="s">
        <v>5723</v>
      </c>
      <c r="D6129" s="1" t="s">
        <v>12440</v>
      </c>
      <c r="E6129" s="1" t="s">
        <v>12441</v>
      </c>
      <c r="F6129" s="1" t="s">
        <v>346</v>
      </c>
      <c r="G6129" s="1"/>
      <c r="H6129" s="1" t="s">
        <v>9</v>
      </c>
    </row>
    <row r="6130" spans="1:8" x14ac:dyDescent="0.3">
      <c r="A6130" s="1">
        <v>128</v>
      </c>
      <c r="B6130" s="1" t="s">
        <v>5556</v>
      </c>
      <c r="C6130" s="1" t="s">
        <v>12305</v>
      </c>
      <c r="D6130" s="1" t="s">
        <v>12442</v>
      </c>
      <c r="E6130" s="1" t="s">
        <v>12443</v>
      </c>
      <c r="F6130" s="1" t="s">
        <v>346</v>
      </c>
      <c r="G6130" s="1"/>
      <c r="H6130" s="1" t="s">
        <v>257</v>
      </c>
    </row>
    <row r="6131" spans="1:8" x14ac:dyDescent="0.3">
      <c r="A6131" s="1">
        <v>129</v>
      </c>
      <c r="B6131" s="1" t="s">
        <v>6140</v>
      </c>
      <c r="C6131" s="1" t="s">
        <v>6615</v>
      </c>
      <c r="D6131" s="1" t="s">
        <v>12444</v>
      </c>
      <c r="E6131" s="1" t="s">
        <v>12445</v>
      </c>
      <c r="F6131" s="1" t="s">
        <v>346</v>
      </c>
      <c r="G6131" s="1"/>
      <c r="H6131" s="1" t="s">
        <v>257</v>
      </c>
    </row>
    <row r="6132" spans="1:8" x14ac:dyDescent="0.3">
      <c r="A6132" s="1">
        <v>130</v>
      </c>
      <c r="B6132" s="1" t="s">
        <v>5722</v>
      </c>
      <c r="C6132" s="1" t="s">
        <v>10902</v>
      </c>
      <c r="D6132" s="1" t="s">
        <v>12446</v>
      </c>
      <c r="E6132" s="1" t="s">
        <v>12447</v>
      </c>
      <c r="F6132" s="1" t="s">
        <v>346</v>
      </c>
      <c r="G6132" s="1"/>
      <c r="H6132" s="1" t="s">
        <v>9</v>
      </c>
    </row>
    <row r="6133" spans="1:8" x14ac:dyDescent="0.3">
      <c r="A6133" s="1">
        <v>131</v>
      </c>
      <c r="B6133" s="1" t="s">
        <v>5556</v>
      </c>
      <c r="C6133" s="1" t="s">
        <v>27</v>
      </c>
      <c r="D6133" s="1" t="s">
        <v>12448</v>
      </c>
      <c r="E6133" s="1" t="s">
        <v>12449</v>
      </c>
      <c r="F6133" s="1" t="s">
        <v>346</v>
      </c>
      <c r="G6133" s="1"/>
      <c r="H6133" s="1" t="s">
        <v>9</v>
      </c>
    </row>
    <row r="6134" spans="1:8" x14ac:dyDescent="0.3">
      <c r="A6134" s="1">
        <v>132</v>
      </c>
      <c r="B6134" s="1" t="s">
        <v>6140</v>
      </c>
      <c r="C6134" s="1" t="s">
        <v>130</v>
      </c>
      <c r="D6134" s="1" t="s">
        <v>12450</v>
      </c>
      <c r="E6134" s="1" t="s">
        <v>12451</v>
      </c>
      <c r="F6134" s="1" t="s">
        <v>346</v>
      </c>
      <c r="G6134" s="1"/>
      <c r="H6134" s="1" t="s">
        <v>9</v>
      </c>
    </row>
    <row r="6135" spans="1:8" x14ac:dyDescent="0.3">
      <c r="A6135" s="1">
        <v>133</v>
      </c>
      <c r="B6135" s="1" t="s">
        <v>6140</v>
      </c>
      <c r="C6135" s="1" t="s">
        <v>130</v>
      </c>
      <c r="D6135" s="1" t="s">
        <v>12452</v>
      </c>
      <c r="E6135" s="1" t="s">
        <v>12453</v>
      </c>
      <c r="F6135" s="1" t="s">
        <v>346</v>
      </c>
      <c r="G6135" s="1"/>
      <c r="H6135" s="1" t="s">
        <v>9</v>
      </c>
    </row>
    <row r="6136" spans="1:8" x14ac:dyDescent="0.3">
      <c r="A6136" s="1">
        <v>134</v>
      </c>
      <c r="B6136" s="1" t="s">
        <v>5722</v>
      </c>
      <c r="C6136" s="1" t="s">
        <v>11804</v>
      </c>
      <c r="D6136" s="1" t="s">
        <v>12454</v>
      </c>
      <c r="E6136" s="1" t="s">
        <v>12455</v>
      </c>
      <c r="F6136" s="1" t="s">
        <v>346</v>
      </c>
      <c r="G6136" s="1"/>
      <c r="H6136" s="1" t="s">
        <v>257</v>
      </c>
    </row>
    <row r="6137" spans="1:8" x14ac:dyDescent="0.3">
      <c r="A6137" s="1">
        <v>135</v>
      </c>
      <c r="B6137" s="1" t="s">
        <v>6140</v>
      </c>
      <c r="C6137" s="1" t="s">
        <v>6899</v>
      </c>
      <c r="D6137" s="1" t="s">
        <v>12456</v>
      </c>
      <c r="E6137" s="1" t="s">
        <v>12457</v>
      </c>
      <c r="F6137" s="1" t="s">
        <v>346</v>
      </c>
      <c r="G6137" s="1"/>
      <c r="H6137" s="1" t="s">
        <v>9</v>
      </c>
    </row>
    <row r="6138" spans="1:8" x14ac:dyDescent="0.3">
      <c r="A6138" s="1">
        <v>136</v>
      </c>
      <c r="B6138" s="1" t="s">
        <v>6140</v>
      </c>
      <c r="C6138" s="1" t="s">
        <v>130</v>
      </c>
      <c r="D6138" s="1" t="s">
        <v>12458</v>
      </c>
      <c r="E6138" s="1" t="s">
        <v>12459</v>
      </c>
      <c r="F6138" s="1" t="s">
        <v>346</v>
      </c>
      <c r="G6138" s="1"/>
      <c r="H6138" s="1" t="s">
        <v>9</v>
      </c>
    </row>
    <row r="6139" spans="1:8" x14ac:dyDescent="0.3">
      <c r="A6139" s="1">
        <v>137</v>
      </c>
      <c r="B6139" s="1" t="s">
        <v>5722</v>
      </c>
      <c r="C6139" s="1" t="s">
        <v>5723</v>
      </c>
      <c r="D6139" s="1" t="s">
        <v>12460</v>
      </c>
      <c r="E6139" s="1" t="s">
        <v>12461</v>
      </c>
      <c r="F6139" s="1" t="s">
        <v>346</v>
      </c>
      <c r="G6139" s="1"/>
      <c r="H6139" s="1" t="s">
        <v>9</v>
      </c>
    </row>
    <row r="6140" spans="1:8" x14ac:dyDescent="0.3">
      <c r="A6140" s="1">
        <v>138</v>
      </c>
      <c r="B6140" s="1" t="s">
        <v>6140</v>
      </c>
      <c r="C6140" s="1" t="s">
        <v>130</v>
      </c>
      <c r="D6140" s="1" t="s">
        <v>12462</v>
      </c>
      <c r="E6140" s="1" t="s">
        <v>12463</v>
      </c>
      <c r="F6140" s="1" t="s">
        <v>346</v>
      </c>
      <c r="G6140" s="1"/>
      <c r="H6140" s="1" t="s">
        <v>9</v>
      </c>
    </row>
    <row r="6141" spans="1:8" x14ac:dyDescent="0.3">
      <c r="A6141" s="1">
        <v>139</v>
      </c>
      <c r="B6141" s="1" t="s">
        <v>5556</v>
      </c>
      <c r="C6141" s="1" t="s">
        <v>27</v>
      </c>
      <c r="D6141" s="1" t="s">
        <v>12464</v>
      </c>
      <c r="E6141" s="1" t="s">
        <v>12465</v>
      </c>
      <c r="F6141" s="1" t="s">
        <v>346</v>
      </c>
      <c r="G6141" s="1"/>
      <c r="H6141" s="1" t="s">
        <v>9</v>
      </c>
    </row>
    <row r="6142" spans="1:8" x14ac:dyDescent="0.3">
      <c r="A6142" s="1">
        <v>140</v>
      </c>
      <c r="B6142" s="1" t="s">
        <v>5556</v>
      </c>
      <c r="C6142" s="1" t="s">
        <v>12019</v>
      </c>
      <c r="D6142" s="1" t="s">
        <v>12466</v>
      </c>
      <c r="E6142" s="1" t="s">
        <v>12467</v>
      </c>
      <c r="F6142" s="1" t="s">
        <v>346</v>
      </c>
      <c r="G6142" s="1"/>
      <c r="H6142" s="1" t="s">
        <v>9</v>
      </c>
    </row>
    <row r="6143" spans="1:8" x14ac:dyDescent="0.3">
      <c r="A6143" s="1">
        <v>141</v>
      </c>
      <c r="B6143" s="1" t="s">
        <v>5556</v>
      </c>
      <c r="C6143" s="1" t="s">
        <v>4092</v>
      </c>
      <c r="D6143" s="1" t="s">
        <v>12468</v>
      </c>
      <c r="E6143" s="1" t="s">
        <v>12469</v>
      </c>
      <c r="F6143" s="1" t="s">
        <v>346</v>
      </c>
      <c r="G6143" s="1"/>
      <c r="H6143" s="1" t="s">
        <v>117</v>
      </c>
    </row>
    <row r="6144" spans="1:8" x14ac:dyDescent="0.3">
      <c r="A6144" s="1">
        <v>142</v>
      </c>
      <c r="B6144" s="1" t="s">
        <v>5722</v>
      </c>
      <c r="C6144" s="1" t="s">
        <v>10902</v>
      </c>
      <c r="D6144" s="1" t="s">
        <v>12470</v>
      </c>
      <c r="E6144" s="1" t="s">
        <v>12471</v>
      </c>
      <c r="F6144" s="1" t="s">
        <v>346</v>
      </c>
      <c r="G6144" s="1"/>
      <c r="H6144" s="1" t="s">
        <v>9</v>
      </c>
    </row>
    <row r="6145" spans="1:8" x14ac:dyDescent="0.3">
      <c r="A6145" s="1">
        <v>143</v>
      </c>
      <c r="B6145" s="1" t="s">
        <v>6140</v>
      </c>
      <c r="C6145" s="1" t="s">
        <v>6615</v>
      </c>
      <c r="D6145" s="1" t="s">
        <v>12472</v>
      </c>
      <c r="E6145" s="1" t="s">
        <v>12473</v>
      </c>
      <c r="F6145" s="1" t="s">
        <v>346</v>
      </c>
      <c r="G6145" s="1"/>
      <c r="H6145" s="1" t="s">
        <v>9</v>
      </c>
    </row>
    <row r="6146" spans="1:8" x14ac:dyDescent="0.3">
      <c r="A6146" s="1">
        <v>144</v>
      </c>
      <c r="B6146" s="1" t="s">
        <v>6140</v>
      </c>
      <c r="C6146" s="1" t="s">
        <v>130</v>
      </c>
      <c r="D6146" s="1" t="s">
        <v>12474</v>
      </c>
      <c r="E6146" s="1" t="s">
        <v>12475</v>
      </c>
      <c r="F6146" s="1" t="s">
        <v>346</v>
      </c>
      <c r="G6146" s="1"/>
      <c r="H6146" s="1" t="s">
        <v>9</v>
      </c>
    </row>
    <row r="6147" spans="1:8" x14ac:dyDescent="0.3">
      <c r="A6147" s="1">
        <v>145</v>
      </c>
      <c r="B6147" s="1" t="s">
        <v>5722</v>
      </c>
      <c r="C6147" s="1" t="s">
        <v>8845</v>
      </c>
      <c r="D6147" s="1" t="s">
        <v>12476</v>
      </c>
      <c r="E6147" s="1" t="s">
        <v>12477</v>
      </c>
      <c r="F6147" s="1" t="s">
        <v>346</v>
      </c>
      <c r="G6147" s="1"/>
      <c r="H6147" s="1" t="s">
        <v>9</v>
      </c>
    </row>
    <row r="6148" spans="1:8" x14ac:dyDescent="0.3">
      <c r="A6148" s="1">
        <v>146</v>
      </c>
      <c r="B6148" s="1" t="s">
        <v>5556</v>
      </c>
      <c r="C6148" s="1" t="s">
        <v>12106</v>
      </c>
      <c r="D6148" s="1" t="s">
        <v>12478</v>
      </c>
      <c r="E6148" s="1" t="s">
        <v>12479</v>
      </c>
      <c r="F6148" s="1" t="s">
        <v>346</v>
      </c>
      <c r="G6148" s="1"/>
      <c r="H6148" s="1" t="s">
        <v>9</v>
      </c>
    </row>
    <row r="6149" spans="1:8" x14ac:dyDescent="0.3">
      <c r="A6149" s="1">
        <v>147</v>
      </c>
      <c r="B6149" s="1" t="s">
        <v>6140</v>
      </c>
      <c r="C6149" s="1" t="s">
        <v>130</v>
      </c>
      <c r="D6149" s="1" t="s">
        <v>12480</v>
      </c>
      <c r="E6149" s="1" t="s">
        <v>12481</v>
      </c>
      <c r="F6149" s="1" t="s">
        <v>346</v>
      </c>
      <c r="G6149" s="1"/>
      <c r="H6149" s="1" t="s">
        <v>257</v>
      </c>
    </row>
    <row r="6150" spans="1:8" x14ac:dyDescent="0.3">
      <c r="A6150" s="1">
        <v>148</v>
      </c>
      <c r="B6150" s="1" t="s">
        <v>5722</v>
      </c>
      <c r="C6150" s="1" t="s">
        <v>5723</v>
      </c>
      <c r="D6150" s="1" t="s">
        <v>12482</v>
      </c>
      <c r="E6150" s="1" t="s">
        <v>12483</v>
      </c>
      <c r="F6150" s="1" t="s">
        <v>346</v>
      </c>
      <c r="G6150" s="1"/>
      <c r="H6150" s="1" t="s">
        <v>9</v>
      </c>
    </row>
    <row r="6151" spans="1:8" x14ac:dyDescent="0.3">
      <c r="A6151" s="1">
        <v>149</v>
      </c>
      <c r="B6151" s="1" t="s">
        <v>6140</v>
      </c>
      <c r="C6151" s="1" t="s">
        <v>565</v>
      </c>
      <c r="D6151" s="1" t="s">
        <v>12484</v>
      </c>
      <c r="E6151" s="1" t="s">
        <v>12485</v>
      </c>
      <c r="F6151" s="1" t="s">
        <v>346</v>
      </c>
      <c r="G6151" s="1"/>
      <c r="H6151" s="1" t="s">
        <v>257</v>
      </c>
    </row>
    <row r="6152" spans="1:8" x14ac:dyDescent="0.3">
      <c r="A6152" s="1">
        <v>150</v>
      </c>
      <c r="B6152" s="1" t="s">
        <v>6140</v>
      </c>
      <c r="C6152" s="1" t="s">
        <v>130</v>
      </c>
      <c r="D6152" s="1" t="s">
        <v>12486</v>
      </c>
      <c r="E6152" s="1" t="s">
        <v>12487</v>
      </c>
      <c r="F6152" s="1" t="s">
        <v>346</v>
      </c>
      <c r="G6152" s="1"/>
      <c r="H6152" s="1" t="s">
        <v>9</v>
      </c>
    </row>
    <row r="6153" spans="1:8" x14ac:dyDescent="0.3">
      <c r="A6153" s="1">
        <v>151</v>
      </c>
      <c r="B6153" s="1" t="s">
        <v>5556</v>
      </c>
      <c r="C6153" s="1" t="s">
        <v>27</v>
      </c>
      <c r="D6153" s="1" t="s">
        <v>12488</v>
      </c>
      <c r="E6153" s="1" t="s">
        <v>12489</v>
      </c>
      <c r="F6153" s="1" t="s">
        <v>346</v>
      </c>
      <c r="G6153" s="1"/>
      <c r="H6153" s="1" t="s">
        <v>9</v>
      </c>
    </row>
    <row r="6154" spans="1:8" x14ac:dyDescent="0.3">
      <c r="A6154" s="1">
        <v>152</v>
      </c>
      <c r="B6154" s="1" t="s">
        <v>6140</v>
      </c>
      <c r="C6154" s="1" t="s">
        <v>6615</v>
      </c>
      <c r="D6154" s="1" t="s">
        <v>12490</v>
      </c>
      <c r="E6154" s="1" t="s">
        <v>12491</v>
      </c>
      <c r="F6154" s="1" t="s">
        <v>346</v>
      </c>
      <c r="G6154" s="1"/>
      <c r="H6154" s="1" t="s">
        <v>9</v>
      </c>
    </row>
    <row r="6155" spans="1:8" x14ac:dyDescent="0.3">
      <c r="A6155" s="1">
        <v>153</v>
      </c>
      <c r="B6155" s="1" t="s">
        <v>657</v>
      </c>
      <c r="C6155" s="1" t="s">
        <v>12302</v>
      </c>
      <c r="D6155" s="1" t="s">
        <v>12492</v>
      </c>
      <c r="E6155" s="1" t="s">
        <v>12493</v>
      </c>
      <c r="F6155" s="1" t="s">
        <v>346</v>
      </c>
      <c r="G6155" s="1"/>
      <c r="H6155" s="1" t="s">
        <v>9</v>
      </c>
    </row>
    <row r="6156" spans="1:8" x14ac:dyDescent="0.3">
      <c r="A6156" s="1">
        <v>154</v>
      </c>
      <c r="B6156" s="1" t="s">
        <v>5556</v>
      </c>
      <c r="C6156" s="1" t="s">
        <v>12305</v>
      </c>
      <c r="D6156" s="1" t="s">
        <v>12494</v>
      </c>
      <c r="E6156" s="1" t="s">
        <v>12495</v>
      </c>
      <c r="F6156" s="1" t="s">
        <v>346</v>
      </c>
      <c r="G6156" s="1"/>
      <c r="H6156" s="1" t="s">
        <v>9</v>
      </c>
    </row>
    <row r="6157" spans="1:8" x14ac:dyDescent="0.3">
      <c r="A6157" s="1">
        <v>155</v>
      </c>
      <c r="B6157" s="1" t="s">
        <v>6140</v>
      </c>
      <c r="C6157" s="1" t="s">
        <v>12496</v>
      </c>
      <c r="D6157" s="1" t="s">
        <v>12497</v>
      </c>
      <c r="E6157" s="1" t="s">
        <v>12498</v>
      </c>
      <c r="F6157" s="1" t="s">
        <v>346</v>
      </c>
      <c r="G6157" s="1"/>
      <c r="H6157" s="1" t="s">
        <v>1649</v>
      </c>
    </row>
    <row r="6158" spans="1:8" x14ac:dyDescent="0.3">
      <c r="A6158" s="1">
        <v>156</v>
      </c>
      <c r="B6158" s="1" t="s">
        <v>5722</v>
      </c>
      <c r="C6158" s="1" t="s">
        <v>10955</v>
      </c>
      <c r="D6158" s="1" t="s">
        <v>12499</v>
      </c>
      <c r="E6158" s="1" t="s">
        <v>12500</v>
      </c>
      <c r="F6158" s="1" t="s">
        <v>346</v>
      </c>
      <c r="G6158" s="1"/>
      <c r="H6158" s="1" t="s">
        <v>9</v>
      </c>
    </row>
    <row r="6159" spans="1:8" x14ac:dyDescent="0.3">
      <c r="A6159" s="1">
        <v>157</v>
      </c>
      <c r="B6159" s="1" t="s">
        <v>6140</v>
      </c>
      <c r="C6159" s="1" t="s">
        <v>130</v>
      </c>
      <c r="D6159" s="1" t="s">
        <v>12501</v>
      </c>
      <c r="E6159" s="1" t="s">
        <v>12502</v>
      </c>
      <c r="F6159" s="1" t="s">
        <v>346</v>
      </c>
      <c r="G6159" s="1"/>
      <c r="H6159" s="1" t="s">
        <v>117</v>
      </c>
    </row>
    <row r="6160" spans="1:8" x14ac:dyDescent="0.3">
      <c r="A6160" s="1">
        <v>158</v>
      </c>
      <c r="B6160" s="1" t="s">
        <v>5722</v>
      </c>
      <c r="C6160" s="1" t="s">
        <v>3160</v>
      </c>
      <c r="D6160" s="1" t="s">
        <v>12503</v>
      </c>
      <c r="E6160" s="1" t="s">
        <v>12504</v>
      </c>
      <c r="F6160" s="1" t="s">
        <v>346</v>
      </c>
      <c r="G6160" s="1"/>
      <c r="H6160" s="1" t="s">
        <v>9</v>
      </c>
    </row>
    <row r="6161" spans="1:8" x14ac:dyDescent="0.3">
      <c r="A6161" s="1">
        <v>159</v>
      </c>
      <c r="B6161" s="1" t="s">
        <v>657</v>
      </c>
      <c r="C6161" s="1" t="s">
        <v>11779</v>
      </c>
      <c r="D6161" s="1" t="s">
        <v>12505</v>
      </c>
      <c r="E6161" s="1" t="s">
        <v>12506</v>
      </c>
      <c r="F6161" s="1" t="s">
        <v>346</v>
      </c>
      <c r="G6161" s="1"/>
      <c r="H6161" s="1" t="s">
        <v>9</v>
      </c>
    </row>
    <row r="6162" spans="1:8" x14ac:dyDescent="0.3">
      <c r="A6162" s="1">
        <v>160</v>
      </c>
      <c r="B6162" s="1" t="s">
        <v>6140</v>
      </c>
      <c r="C6162" s="1" t="s">
        <v>130</v>
      </c>
      <c r="D6162" s="1" t="s">
        <v>12507</v>
      </c>
      <c r="E6162" s="1" t="s">
        <v>12508</v>
      </c>
      <c r="F6162" s="1" t="s">
        <v>346</v>
      </c>
      <c r="G6162" s="1"/>
      <c r="H6162" s="1" t="s">
        <v>9</v>
      </c>
    </row>
    <row r="6163" spans="1:8" x14ac:dyDescent="0.3">
      <c r="A6163" s="1">
        <v>161</v>
      </c>
      <c r="B6163" s="1" t="s">
        <v>6140</v>
      </c>
      <c r="C6163" s="1" t="s">
        <v>6899</v>
      </c>
      <c r="D6163" s="1" t="s">
        <v>12509</v>
      </c>
      <c r="E6163" s="1" t="s">
        <v>12510</v>
      </c>
      <c r="F6163" s="1" t="s">
        <v>346</v>
      </c>
      <c r="G6163" s="1"/>
      <c r="H6163" s="1" t="s">
        <v>257</v>
      </c>
    </row>
    <row r="6164" spans="1:8" x14ac:dyDescent="0.3">
      <c r="A6164" s="1">
        <v>162</v>
      </c>
      <c r="B6164" s="1" t="s">
        <v>6140</v>
      </c>
      <c r="C6164" s="1" t="s">
        <v>130</v>
      </c>
      <c r="D6164" s="1" t="s">
        <v>12511</v>
      </c>
      <c r="E6164" s="1" t="s">
        <v>12512</v>
      </c>
      <c r="F6164" s="1" t="s">
        <v>346</v>
      </c>
      <c r="G6164" s="1"/>
      <c r="H6164" s="1" t="s">
        <v>9</v>
      </c>
    </row>
    <row r="6165" spans="1:8" x14ac:dyDescent="0.3">
      <c r="A6165" s="1">
        <v>163</v>
      </c>
      <c r="B6165" s="1" t="s">
        <v>12237</v>
      </c>
      <c r="C6165" s="1" t="s">
        <v>12238</v>
      </c>
      <c r="D6165" s="1" t="s">
        <v>12513</v>
      </c>
      <c r="E6165" s="1" t="s">
        <v>12514</v>
      </c>
      <c r="F6165" s="1" t="s">
        <v>346</v>
      </c>
      <c r="G6165" s="1"/>
      <c r="H6165" s="1" t="s">
        <v>9</v>
      </c>
    </row>
    <row r="6166" spans="1:8" x14ac:dyDescent="0.3">
      <c r="A6166" s="1">
        <v>164</v>
      </c>
      <c r="B6166" s="1" t="s">
        <v>5556</v>
      </c>
      <c r="C6166" s="1" t="s">
        <v>27</v>
      </c>
      <c r="D6166" s="1" t="s">
        <v>12515</v>
      </c>
      <c r="E6166" s="1" t="s">
        <v>12516</v>
      </c>
      <c r="F6166" s="1" t="s">
        <v>346</v>
      </c>
      <c r="G6166" s="1"/>
      <c r="H6166" s="1" t="s">
        <v>9</v>
      </c>
    </row>
    <row r="6167" spans="1:8" x14ac:dyDescent="0.3">
      <c r="A6167" s="1">
        <v>165</v>
      </c>
      <c r="B6167" s="1" t="s">
        <v>6140</v>
      </c>
      <c r="C6167" s="1" t="s">
        <v>6899</v>
      </c>
      <c r="D6167" s="1" t="s">
        <v>12517</v>
      </c>
      <c r="E6167" s="1" t="s">
        <v>12518</v>
      </c>
      <c r="F6167" s="1" t="s">
        <v>346</v>
      </c>
      <c r="G6167" s="1"/>
      <c r="H6167" s="1" t="s">
        <v>9</v>
      </c>
    </row>
    <row r="6168" spans="1:8" x14ac:dyDescent="0.3">
      <c r="A6168" s="1">
        <v>166</v>
      </c>
      <c r="B6168" s="1" t="s">
        <v>6140</v>
      </c>
      <c r="C6168" s="1" t="s">
        <v>130</v>
      </c>
      <c r="D6168" s="1" t="s">
        <v>12519</v>
      </c>
      <c r="E6168" s="1" t="s">
        <v>12520</v>
      </c>
      <c r="F6168" s="1" t="s">
        <v>346</v>
      </c>
      <c r="G6168" s="1"/>
      <c r="H6168" s="1" t="s">
        <v>9</v>
      </c>
    </row>
    <row r="6169" spans="1:8" x14ac:dyDescent="0.3">
      <c r="A6169" s="1">
        <v>167</v>
      </c>
      <c r="B6169" s="1" t="s">
        <v>5722</v>
      </c>
      <c r="C6169" s="1" t="s">
        <v>114</v>
      </c>
      <c r="D6169" s="1" t="s">
        <v>12521</v>
      </c>
      <c r="E6169" s="1" t="s">
        <v>12522</v>
      </c>
      <c r="F6169" s="1" t="s">
        <v>346</v>
      </c>
      <c r="G6169" s="1"/>
      <c r="H6169" s="1" t="s">
        <v>9</v>
      </c>
    </row>
    <row r="6170" spans="1:8" x14ac:dyDescent="0.3">
      <c r="A6170" s="1">
        <v>168</v>
      </c>
      <c r="B6170" s="1" t="s">
        <v>6140</v>
      </c>
      <c r="C6170" s="1" t="s">
        <v>12496</v>
      </c>
      <c r="D6170" s="1" t="s">
        <v>12523</v>
      </c>
      <c r="E6170" s="1" t="s">
        <v>12524</v>
      </c>
      <c r="F6170" s="1" t="s">
        <v>346</v>
      </c>
      <c r="G6170" s="1"/>
      <c r="H6170" s="1" t="s">
        <v>9</v>
      </c>
    </row>
    <row r="6171" spans="1:8" x14ac:dyDescent="0.3">
      <c r="A6171" s="1">
        <v>169</v>
      </c>
      <c r="B6171" s="1" t="s">
        <v>5722</v>
      </c>
      <c r="C6171" s="1" t="s">
        <v>3478</v>
      </c>
      <c r="D6171" s="1" t="s">
        <v>12525</v>
      </c>
      <c r="E6171" s="1" t="s">
        <v>12526</v>
      </c>
      <c r="F6171" s="1" t="s">
        <v>346</v>
      </c>
      <c r="G6171" s="1"/>
      <c r="H6171" s="1" t="s">
        <v>9</v>
      </c>
    </row>
    <row r="6172" spans="1:8" x14ac:dyDescent="0.3">
      <c r="A6172" s="1">
        <v>170</v>
      </c>
      <c r="B6172" s="1" t="s">
        <v>5722</v>
      </c>
      <c r="C6172" s="1" t="s">
        <v>10902</v>
      </c>
      <c r="D6172" s="1" t="s">
        <v>12527</v>
      </c>
      <c r="E6172" s="1" t="s">
        <v>12528</v>
      </c>
      <c r="F6172" s="1" t="s">
        <v>346</v>
      </c>
      <c r="G6172" s="1"/>
      <c r="H6172" s="1" t="s">
        <v>9</v>
      </c>
    </row>
    <row r="6173" spans="1:8" x14ac:dyDescent="0.3">
      <c r="A6173" s="1">
        <v>171</v>
      </c>
      <c r="B6173" s="1" t="s">
        <v>6140</v>
      </c>
      <c r="C6173" s="1" t="s">
        <v>130</v>
      </c>
      <c r="D6173" s="1" t="s">
        <v>12529</v>
      </c>
      <c r="E6173" s="1" t="s">
        <v>12530</v>
      </c>
      <c r="F6173" s="1" t="s">
        <v>346</v>
      </c>
      <c r="G6173" s="1"/>
      <c r="H6173" s="1" t="s">
        <v>9</v>
      </c>
    </row>
    <row r="6174" spans="1:8" x14ac:dyDescent="0.3">
      <c r="A6174" s="1">
        <v>172</v>
      </c>
      <c r="B6174" s="1" t="s">
        <v>5722</v>
      </c>
      <c r="C6174" s="1" t="s">
        <v>5723</v>
      </c>
      <c r="D6174" s="1" t="s">
        <v>12531</v>
      </c>
      <c r="E6174" s="1" t="s">
        <v>12532</v>
      </c>
      <c r="F6174" s="1" t="s">
        <v>346</v>
      </c>
      <c r="G6174" s="1"/>
      <c r="H6174" s="1" t="s">
        <v>9</v>
      </c>
    </row>
    <row r="6175" spans="1:8" x14ac:dyDescent="0.3">
      <c r="A6175" s="1">
        <v>173</v>
      </c>
      <c r="B6175" s="1" t="s">
        <v>6140</v>
      </c>
      <c r="C6175" s="1" t="s">
        <v>6899</v>
      </c>
      <c r="D6175" s="1" t="s">
        <v>12533</v>
      </c>
      <c r="E6175" s="1" t="s">
        <v>12534</v>
      </c>
      <c r="F6175" s="1" t="s">
        <v>346</v>
      </c>
      <c r="G6175" s="1"/>
      <c r="H6175" s="1" t="s">
        <v>9</v>
      </c>
    </row>
    <row r="6176" spans="1:8" x14ac:dyDescent="0.3">
      <c r="A6176" s="1">
        <v>174</v>
      </c>
      <c r="B6176" s="1" t="s">
        <v>6140</v>
      </c>
      <c r="C6176" s="1" t="s">
        <v>130</v>
      </c>
      <c r="D6176" s="1" t="s">
        <v>12535</v>
      </c>
      <c r="E6176" s="1" t="s">
        <v>12536</v>
      </c>
      <c r="F6176" s="1" t="s">
        <v>346</v>
      </c>
      <c r="G6176" s="1"/>
      <c r="H6176" s="1" t="s">
        <v>9</v>
      </c>
    </row>
    <row r="6177" spans="1:8" x14ac:dyDescent="0.3">
      <c r="A6177" s="1">
        <v>175</v>
      </c>
      <c r="B6177" s="1" t="s">
        <v>5556</v>
      </c>
      <c r="C6177" s="1" t="s">
        <v>27</v>
      </c>
      <c r="D6177" s="1" t="s">
        <v>12537</v>
      </c>
      <c r="E6177" s="1" t="s">
        <v>12538</v>
      </c>
      <c r="F6177" s="1" t="s">
        <v>346</v>
      </c>
      <c r="G6177" s="1"/>
      <c r="H6177" s="1" t="s">
        <v>9</v>
      </c>
    </row>
    <row r="6178" spans="1:8" x14ac:dyDescent="0.3">
      <c r="A6178" s="1">
        <v>176</v>
      </c>
      <c r="B6178" s="1" t="s">
        <v>6140</v>
      </c>
      <c r="C6178" s="1" t="s">
        <v>130</v>
      </c>
      <c r="D6178" s="1" t="s">
        <v>12539</v>
      </c>
      <c r="E6178" s="1" t="s">
        <v>12540</v>
      </c>
      <c r="F6178" s="1" t="s">
        <v>346</v>
      </c>
      <c r="G6178" s="1"/>
      <c r="H6178" s="1" t="s">
        <v>117</v>
      </c>
    </row>
    <row r="6179" spans="1:8" x14ac:dyDescent="0.3">
      <c r="A6179" s="1">
        <v>177</v>
      </c>
      <c r="B6179" s="1" t="s">
        <v>5722</v>
      </c>
      <c r="C6179" s="1" t="s">
        <v>8845</v>
      </c>
      <c r="D6179" s="1" t="s">
        <v>12541</v>
      </c>
      <c r="E6179" s="1" t="s">
        <v>12542</v>
      </c>
      <c r="F6179" s="1" t="s">
        <v>346</v>
      </c>
      <c r="G6179" s="1"/>
      <c r="H6179" s="1" t="s">
        <v>257</v>
      </c>
    </row>
    <row r="6180" spans="1:8" x14ac:dyDescent="0.3">
      <c r="A6180" s="1">
        <v>178</v>
      </c>
      <c r="B6180" s="1" t="s">
        <v>6140</v>
      </c>
      <c r="C6180" s="1" t="s">
        <v>11821</v>
      </c>
      <c r="D6180" s="1" t="s">
        <v>12543</v>
      </c>
      <c r="E6180" s="1" t="s">
        <v>12544</v>
      </c>
      <c r="F6180" s="1" t="s">
        <v>346</v>
      </c>
      <c r="G6180" s="1"/>
      <c r="H6180" s="1" t="s">
        <v>9</v>
      </c>
    </row>
    <row r="6181" spans="1:8" x14ac:dyDescent="0.3">
      <c r="A6181" s="1">
        <v>179</v>
      </c>
      <c r="B6181" s="1" t="s">
        <v>6140</v>
      </c>
      <c r="C6181" s="1" t="s">
        <v>6899</v>
      </c>
      <c r="D6181" s="1" t="s">
        <v>12545</v>
      </c>
      <c r="E6181" s="1" t="s">
        <v>12546</v>
      </c>
      <c r="F6181" s="1" t="s">
        <v>346</v>
      </c>
      <c r="G6181" s="1"/>
      <c r="H6181" s="1" t="s">
        <v>257</v>
      </c>
    </row>
    <row r="6182" spans="1:8" x14ac:dyDescent="0.3">
      <c r="A6182" s="1">
        <v>180</v>
      </c>
      <c r="B6182" s="1" t="s">
        <v>6140</v>
      </c>
      <c r="C6182" s="1" t="s">
        <v>130</v>
      </c>
      <c r="D6182" s="1" t="s">
        <v>12547</v>
      </c>
      <c r="E6182" s="1" t="s">
        <v>12548</v>
      </c>
      <c r="F6182" s="1" t="s">
        <v>346</v>
      </c>
      <c r="G6182" s="1"/>
      <c r="H6182" s="1" t="s">
        <v>9</v>
      </c>
    </row>
    <row r="6183" spans="1:8" x14ac:dyDescent="0.3">
      <c r="A6183" s="1">
        <v>181</v>
      </c>
      <c r="B6183" s="1" t="s">
        <v>5722</v>
      </c>
      <c r="C6183" s="1" t="s">
        <v>10955</v>
      </c>
      <c r="D6183" s="1" t="s">
        <v>12549</v>
      </c>
      <c r="E6183" s="1" t="s">
        <v>12550</v>
      </c>
      <c r="F6183" s="1" t="s">
        <v>346</v>
      </c>
      <c r="G6183" s="1"/>
      <c r="H6183" s="1" t="s">
        <v>9</v>
      </c>
    </row>
    <row r="6184" spans="1:8" x14ac:dyDescent="0.3">
      <c r="A6184" s="1">
        <v>182</v>
      </c>
      <c r="B6184" s="1" t="s">
        <v>5722</v>
      </c>
      <c r="C6184" s="1" t="s">
        <v>5723</v>
      </c>
      <c r="D6184" s="1" t="s">
        <v>12551</v>
      </c>
      <c r="E6184" s="1" t="s">
        <v>12552</v>
      </c>
      <c r="F6184" s="1" t="s">
        <v>346</v>
      </c>
      <c r="G6184" s="1"/>
      <c r="H6184" s="1" t="s">
        <v>9</v>
      </c>
    </row>
    <row r="6185" spans="1:8" x14ac:dyDescent="0.3">
      <c r="A6185" s="1">
        <v>183</v>
      </c>
      <c r="B6185" s="1" t="s">
        <v>5603</v>
      </c>
      <c r="C6185" s="1" t="s">
        <v>75</v>
      </c>
      <c r="D6185" s="1" t="s">
        <v>12553</v>
      </c>
      <c r="E6185" s="1" t="s">
        <v>12554</v>
      </c>
      <c r="F6185" s="1" t="s">
        <v>346</v>
      </c>
      <c r="G6185" s="1"/>
      <c r="H6185" s="1" t="s">
        <v>117</v>
      </c>
    </row>
    <row r="6186" spans="1:8" x14ac:dyDescent="0.3">
      <c r="A6186" s="1">
        <v>184</v>
      </c>
      <c r="B6186" s="1" t="s">
        <v>6140</v>
      </c>
      <c r="C6186" s="1" t="s">
        <v>6899</v>
      </c>
      <c r="D6186" s="1" t="s">
        <v>12555</v>
      </c>
      <c r="E6186" s="1" t="s">
        <v>12556</v>
      </c>
      <c r="F6186" s="1" t="s">
        <v>346</v>
      </c>
      <c r="G6186" s="1"/>
      <c r="H6186" s="1" t="s">
        <v>9</v>
      </c>
    </row>
    <row r="6187" spans="1:8" x14ac:dyDescent="0.3">
      <c r="A6187" s="1">
        <v>185</v>
      </c>
      <c r="B6187" s="1" t="s">
        <v>6140</v>
      </c>
      <c r="C6187" s="1" t="s">
        <v>130</v>
      </c>
      <c r="D6187" s="1" t="s">
        <v>12557</v>
      </c>
      <c r="E6187" s="1" t="s">
        <v>12558</v>
      </c>
      <c r="F6187" s="1" t="s">
        <v>346</v>
      </c>
      <c r="G6187" s="1"/>
      <c r="H6187" s="1" t="s">
        <v>9</v>
      </c>
    </row>
    <row r="6188" spans="1:8" x14ac:dyDescent="0.3">
      <c r="A6188" s="1">
        <v>186</v>
      </c>
      <c r="B6188" s="1" t="s">
        <v>6140</v>
      </c>
      <c r="C6188" s="1" t="s">
        <v>12496</v>
      </c>
      <c r="D6188" s="1" t="s">
        <v>12559</v>
      </c>
      <c r="E6188" s="1" t="s">
        <v>12560</v>
      </c>
      <c r="F6188" s="1" t="s">
        <v>346</v>
      </c>
      <c r="G6188" s="1"/>
      <c r="H6188" s="1" t="s">
        <v>9</v>
      </c>
    </row>
    <row r="6189" spans="1:8" x14ac:dyDescent="0.3">
      <c r="A6189" s="1">
        <v>187</v>
      </c>
      <c r="B6189" s="1" t="s">
        <v>5722</v>
      </c>
      <c r="C6189" s="1" t="s">
        <v>3478</v>
      </c>
      <c r="D6189" s="1" t="s">
        <v>12561</v>
      </c>
      <c r="E6189" s="1" t="s">
        <v>12562</v>
      </c>
      <c r="F6189" s="1" t="s">
        <v>346</v>
      </c>
      <c r="G6189" s="1"/>
      <c r="H6189" s="1" t="s">
        <v>9</v>
      </c>
    </row>
    <row r="6190" spans="1:8" x14ac:dyDescent="0.3">
      <c r="A6190" s="1">
        <v>188</v>
      </c>
      <c r="B6190" s="1" t="s">
        <v>657</v>
      </c>
      <c r="C6190" s="1" t="s">
        <v>12302</v>
      </c>
      <c r="D6190" s="1" t="s">
        <v>12563</v>
      </c>
      <c r="E6190" s="1" t="s">
        <v>12564</v>
      </c>
      <c r="F6190" s="1" t="s">
        <v>346</v>
      </c>
      <c r="G6190" s="1"/>
      <c r="H6190" s="1" t="s">
        <v>9</v>
      </c>
    </row>
    <row r="6191" spans="1:8" x14ac:dyDescent="0.3">
      <c r="A6191" s="1">
        <v>189</v>
      </c>
      <c r="B6191" s="1" t="s">
        <v>6140</v>
      </c>
      <c r="C6191" s="1" t="s">
        <v>130</v>
      </c>
      <c r="D6191" s="1" t="s">
        <v>12565</v>
      </c>
      <c r="E6191" s="1" t="s">
        <v>12566</v>
      </c>
      <c r="F6191" s="1" t="s">
        <v>346</v>
      </c>
      <c r="G6191" s="1"/>
      <c r="H6191" s="1" t="s">
        <v>9</v>
      </c>
    </row>
    <row r="6192" spans="1:8" x14ac:dyDescent="0.3">
      <c r="A6192" s="1">
        <v>190</v>
      </c>
      <c r="B6192" s="1" t="s">
        <v>5722</v>
      </c>
      <c r="C6192" s="1" t="s">
        <v>11804</v>
      </c>
      <c r="D6192" s="1" t="s">
        <v>12567</v>
      </c>
      <c r="E6192" s="1" t="s">
        <v>12568</v>
      </c>
      <c r="F6192" s="1" t="s">
        <v>346</v>
      </c>
      <c r="G6192" s="1"/>
      <c r="H6192" s="1" t="s">
        <v>9</v>
      </c>
    </row>
    <row r="6193" spans="1:8" x14ac:dyDescent="0.3">
      <c r="A6193" s="1">
        <v>191</v>
      </c>
      <c r="B6193" s="1" t="s">
        <v>5722</v>
      </c>
      <c r="C6193" s="1" t="s">
        <v>5723</v>
      </c>
      <c r="D6193" s="1" t="s">
        <v>12569</v>
      </c>
      <c r="E6193" s="1" t="s">
        <v>12570</v>
      </c>
      <c r="F6193" s="1" t="s">
        <v>346</v>
      </c>
      <c r="G6193" s="1"/>
      <c r="H6193" s="1" t="s">
        <v>9</v>
      </c>
    </row>
    <row r="6194" spans="1:8" x14ac:dyDescent="0.3">
      <c r="A6194" s="1">
        <v>192</v>
      </c>
      <c r="B6194" s="1" t="s">
        <v>657</v>
      </c>
      <c r="C6194" s="1" t="s">
        <v>12302</v>
      </c>
      <c r="D6194" s="1" t="s">
        <v>12571</v>
      </c>
      <c r="E6194" s="1" t="s">
        <v>12572</v>
      </c>
      <c r="F6194" s="1" t="s">
        <v>346</v>
      </c>
      <c r="G6194" s="1"/>
      <c r="H6194" s="1" t="s">
        <v>9</v>
      </c>
    </row>
    <row r="6195" spans="1:8" x14ac:dyDescent="0.3">
      <c r="A6195" s="1">
        <v>193</v>
      </c>
      <c r="B6195" s="1" t="s">
        <v>6140</v>
      </c>
      <c r="C6195" s="1" t="s">
        <v>130</v>
      </c>
      <c r="D6195" s="1" t="s">
        <v>12573</v>
      </c>
      <c r="E6195" s="1" t="s">
        <v>12574</v>
      </c>
      <c r="F6195" s="1" t="s">
        <v>346</v>
      </c>
      <c r="G6195" s="1"/>
      <c r="H6195" s="1" t="s">
        <v>9</v>
      </c>
    </row>
    <row r="6196" spans="1:8" x14ac:dyDescent="0.3">
      <c r="A6196" s="1">
        <v>194</v>
      </c>
      <c r="B6196" s="1" t="s">
        <v>5722</v>
      </c>
      <c r="C6196" s="1" t="s">
        <v>10902</v>
      </c>
      <c r="D6196" s="1" t="s">
        <v>12575</v>
      </c>
      <c r="E6196" s="1" t="s">
        <v>12576</v>
      </c>
      <c r="F6196" s="1" t="s">
        <v>346</v>
      </c>
      <c r="G6196" s="1"/>
      <c r="H6196" s="1" t="s">
        <v>9</v>
      </c>
    </row>
    <row r="6197" spans="1:8" x14ac:dyDescent="0.3">
      <c r="A6197" s="1">
        <v>195</v>
      </c>
      <c r="B6197" s="1" t="s">
        <v>6140</v>
      </c>
      <c r="C6197" s="1" t="s">
        <v>130</v>
      </c>
      <c r="D6197" s="1" t="s">
        <v>12577</v>
      </c>
      <c r="E6197" s="1" t="s">
        <v>12578</v>
      </c>
      <c r="F6197" s="1" t="s">
        <v>346</v>
      </c>
      <c r="G6197" s="1"/>
      <c r="H6197" s="1" t="s">
        <v>9</v>
      </c>
    </row>
    <row r="6198" spans="1:8" x14ac:dyDescent="0.3">
      <c r="A6198" s="1">
        <v>196</v>
      </c>
      <c r="B6198" s="1" t="s">
        <v>12237</v>
      </c>
      <c r="C6198" s="1" t="s">
        <v>12238</v>
      </c>
      <c r="D6198" s="1" t="s">
        <v>12579</v>
      </c>
      <c r="E6198" s="1" t="s">
        <v>12580</v>
      </c>
      <c r="F6198" s="1" t="s">
        <v>346</v>
      </c>
      <c r="G6198" s="1"/>
      <c r="H6198" s="1" t="s">
        <v>9</v>
      </c>
    </row>
    <row r="6199" spans="1:8" x14ac:dyDescent="0.3">
      <c r="A6199" s="1">
        <v>197</v>
      </c>
      <c r="B6199" s="1" t="s">
        <v>6140</v>
      </c>
      <c r="C6199" s="1" t="s">
        <v>6899</v>
      </c>
      <c r="D6199" s="1" t="s">
        <v>12581</v>
      </c>
      <c r="E6199" s="1" t="s">
        <v>12582</v>
      </c>
      <c r="F6199" s="1" t="s">
        <v>346</v>
      </c>
      <c r="G6199" s="1"/>
      <c r="H6199" s="1" t="s">
        <v>9</v>
      </c>
    </row>
    <row r="6200" spans="1:8" x14ac:dyDescent="0.3">
      <c r="A6200" s="1">
        <v>198</v>
      </c>
      <c r="B6200" s="1" t="s">
        <v>6140</v>
      </c>
      <c r="C6200" s="1" t="s">
        <v>130</v>
      </c>
      <c r="D6200" s="1" t="s">
        <v>12583</v>
      </c>
      <c r="E6200" s="1" t="s">
        <v>12584</v>
      </c>
      <c r="F6200" s="1" t="s">
        <v>346</v>
      </c>
      <c r="G6200" s="1"/>
      <c r="H6200" s="1" t="s">
        <v>117</v>
      </c>
    </row>
    <row r="6201" spans="1:8" x14ac:dyDescent="0.3">
      <c r="A6201" s="1">
        <v>199</v>
      </c>
      <c r="B6201" s="1" t="s">
        <v>657</v>
      </c>
      <c r="C6201" s="1" t="s">
        <v>9094</v>
      </c>
      <c r="D6201" s="1" t="s">
        <v>12585</v>
      </c>
      <c r="E6201" s="1" t="s">
        <v>12586</v>
      </c>
      <c r="F6201" s="1" t="s">
        <v>346</v>
      </c>
      <c r="G6201" s="1"/>
      <c r="H6201" s="1" t="s">
        <v>9</v>
      </c>
    </row>
    <row r="6202" spans="1:8" x14ac:dyDescent="0.3">
      <c r="A6202" s="1">
        <v>200</v>
      </c>
      <c r="B6202" s="1" t="s">
        <v>6140</v>
      </c>
      <c r="C6202" s="1" t="s">
        <v>130</v>
      </c>
      <c r="D6202" s="1" t="s">
        <v>12587</v>
      </c>
      <c r="E6202" s="1" t="s">
        <v>12588</v>
      </c>
      <c r="F6202" s="1" t="s">
        <v>346</v>
      </c>
      <c r="G6202" s="1"/>
      <c r="H6202" s="1" t="s">
        <v>9</v>
      </c>
    </row>
    <row r="6203" spans="1:8" x14ac:dyDescent="0.3">
      <c r="A6203" s="1">
        <v>201</v>
      </c>
      <c r="B6203" s="1" t="s">
        <v>6140</v>
      </c>
      <c r="C6203" s="1" t="s">
        <v>130</v>
      </c>
      <c r="D6203" s="1" t="s">
        <v>12589</v>
      </c>
      <c r="E6203" s="1" t="s">
        <v>12590</v>
      </c>
      <c r="F6203" s="1" t="s">
        <v>346</v>
      </c>
      <c r="G6203" s="1"/>
      <c r="H6203" s="1" t="s">
        <v>9</v>
      </c>
    </row>
    <row r="6204" spans="1:8" x14ac:dyDescent="0.3">
      <c r="A6204" s="1">
        <v>202</v>
      </c>
      <c r="B6204" s="1" t="s">
        <v>5556</v>
      </c>
      <c r="C6204" s="1" t="s">
        <v>27</v>
      </c>
      <c r="D6204" s="1" t="s">
        <v>12591</v>
      </c>
      <c r="E6204" s="1" t="s">
        <v>12592</v>
      </c>
      <c r="F6204" s="1" t="s">
        <v>346</v>
      </c>
      <c r="G6204" s="1"/>
      <c r="H6204" s="1" t="s">
        <v>9</v>
      </c>
    </row>
    <row r="6205" spans="1:8" x14ac:dyDescent="0.3">
      <c r="A6205" s="1">
        <v>203</v>
      </c>
      <c r="B6205" s="1" t="s">
        <v>5722</v>
      </c>
      <c r="C6205" s="1" t="s">
        <v>3478</v>
      </c>
      <c r="D6205" s="1" t="s">
        <v>12593</v>
      </c>
      <c r="E6205" s="1" t="s">
        <v>12594</v>
      </c>
      <c r="F6205" s="1" t="s">
        <v>346</v>
      </c>
      <c r="G6205" s="1"/>
      <c r="H6205" s="1" t="s">
        <v>9</v>
      </c>
    </row>
    <row r="6206" spans="1:8" x14ac:dyDescent="0.3">
      <c r="A6206" s="1">
        <v>204</v>
      </c>
      <c r="B6206" s="1" t="s">
        <v>6140</v>
      </c>
      <c r="C6206" s="1" t="s">
        <v>6899</v>
      </c>
      <c r="D6206" s="1" t="s">
        <v>12595</v>
      </c>
      <c r="E6206" s="1" t="s">
        <v>12596</v>
      </c>
      <c r="F6206" s="1" t="s">
        <v>346</v>
      </c>
      <c r="G6206" s="1"/>
      <c r="H6206" s="1" t="s">
        <v>9</v>
      </c>
    </row>
    <row r="6207" spans="1:8" x14ac:dyDescent="0.3">
      <c r="A6207" s="1">
        <v>205</v>
      </c>
      <c r="B6207" s="1" t="s">
        <v>6140</v>
      </c>
      <c r="C6207" s="1" t="s">
        <v>565</v>
      </c>
      <c r="D6207" s="1" t="s">
        <v>12597</v>
      </c>
      <c r="E6207" s="1" t="s">
        <v>12598</v>
      </c>
      <c r="F6207" s="1" t="s">
        <v>346</v>
      </c>
      <c r="G6207" s="1"/>
      <c r="H6207" s="1" t="s">
        <v>9</v>
      </c>
    </row>
    <row r="6208" spans="1:8" x14ac:dyDescent="0.3">
      <c r="A6208" s="1">
        <v>206</v>
      </c>
      <c r="B6208" s="1" t="s">
        <v>5722</v>
      </c>
      <c r="C6208" s="1" t="s">
        <v>10902</v>
      </c>
      <c r="D6208" s="1" t="s">
        <v>12599</v>
      </c>
      <c r="E6208" s="1" t="s">
        <v>12600</v>
      </c>
      <c r="F6208" s="1" t="s">
        <v>346</v>
      </c>
      <c r="G6208" s="1"/>
      <c r="H6208" s="1" t="s">
        <v>9</v>
      </c>
    </row>
    <row r="6209" spans="1:8" x14ac:dyDescent="0.3">
      <c r="A6209" s="1">
        <v>207</v>
      </c>
      <c r="B6209" s="1" t="s">
        <v>6140</v>
      </c>
      <c r="C6209" s="1" t="s">
        <v>130</v>
      </c>
      <c r="D6209" s="1" t="s">
        <v>12601</v>
      </c>
      <c r="E6209" s="1" t="s">
        <v>12602</v>
      </c>
      <c r="F6209" s="1" t="s">
        <v>346</v>
      </c>
      <c r="G6209" s="1"/>
      <c r="H6209" s="1" t="s">
        <v>9</v>
      </c>
    </row>
    <row r="6210" spans="1:8" x14ac:dyDescent="0.3">
      <c r="A6210" s="1">
        <v>208</v>
      </c>
      <c r="B6210" s="1" t="s">
        <v>5556</v>
      </c>
      <c r="C6210" s="1" t="s">
        <v>12305</v>
      </c>
      <c r="D6210" s="1" t="s">
        <v>12603</v>
      </c>
      <c r="E6210" s="1" t="s">
        <v>12604</v>
      </c>
      <c r="F6210" s="1" t="s">
        <v>346</v>
      </c>
      <c r="G6210" s="1"/>
      <c r="H6210" s="1" t="s">
        <v>257</v>
      </c>
    </row>
    <row r="6211" spans="1:8" x14ac:dyDescent="0.3">
      <c r="A6211" s="1">
        <v>209</v>
      </c>
      <c r="B6211" s="1" t="s">
        <v>6140</v>
      </c>
      <c r="C6211" s="1" t="s">
        <v>6899</v>
      </c>
      <c r="D6211" s="1" t="s">
        <v>12605</v>
      </c>
      <c r="E6211" s="1" t="s">
        <v>12606</v>
      </c>
      <c r="F6211" s="1" t="s">
        <v>346</v>
      </c>
      <c r="G6211" s="1"/>
      <c r="H6211" s="1" t="s">
        <v>9</v>
      </c>
    </row>
    <row r="6212" spans="1:8" x14ac:dyDescent="0.3">
      <c r="A6212" s="1">
        <v>210</v>
      </c>
      <c r="B6212" s="1" t="s">
        <v>6140</v>
      </c>
      <c r="C6212" s="1" t="s">
        <v>130</v>
      </c>
      <c r="D6212" s="1" t="s">
        <v>12607</v>
      </c>
      <c r="E6212" s="1" t="s">
        <v>12608</v>
      </c>
      <c r="F6212" s="1" t="s">
        <v>346</v>
      </c>
      <c r="G6212" s="1"/>
      <c r="H6212" s="1" t="s">
        <v>9</v>
      </c>
    </row>
    <row r="6213" spans="1:8" x14ac:dyDescent="0.3">
      <c r="A6213" s="1">
        <v>211</v>
      </c>
      <c r="B6213" s="1" t="s">
        <v>5603</v>
      </c>
      <c r="C6213" s="1" t="s">
        <v>11</v>
      </c>
      <c r="D6213" s="1" t="s">
        <v>12609</v>
      </c>
      <c r="E6213" s="1" t="s">
        <v>12610</v>
      </c>
      <c r="F6213" s="1" t="s">
        <v>346</v>
      </c>
      <c r="G6213" s="1"/>
      <c r="H6213" s="1" t="s">
        <v>257</v>
      </c>
    </row>
    <row r="6214" spans="1:8" x14ac:dyDescent="0.3">
      <c r="A6214" s="1">
        <v>212</v>
      </c>
      <c r="B6214" s="1" t="s">
        <v>5722</v>
      </c>
      <c r="C6214" s="1" t="s">
        <v>10902</v>
      </c>
      <c r="D6214" s="1" t="s">
        <v>12611</v>
      </c>
      <c r="E6214" s="1" t="s">
        <v>12612</v>
      </c>
      <c r="F6214" s="1" t="s">
        <v>346</v>
      </c>
      <c r="G6214" s="1"/>
      <c r="H6214" s="1" t="s">
        <v>9</v>
      </c>
    </row>
    <row r="6215" spans="1:8" x14ac:dyDescent="0.3">
      <c r="A6215" s="1">
        <v>213</v>
      </c>
      <c r="B6215" s="1" t="s">
        <v>6140</v>
      </c>
      <c r="C6215" s="1" t="s">
        <v>1630</v>
      </c>
      <c r="D6215" s="1" t="s">
        <v>12613</v>
      </c>
      <c r="E6215" s="1" t="s">
        <v>12614</v>
      </c>
      <c r="F6215" s="1" t="s">
        <v>346</v>
      </c>
      <c r="G6215" s="1"/>
      <c r="H6215" s="1" t="s">
        <v>9</v>
      </c>
    </row>
    <row r="6216" spans="1:8" x14ac:dyDescent="0.3">
      <c r="A6216" s="1">
        <v>214</v>
      </c>
      <c r="B6216" s="1" t="s">
        <v>5722</v>
      </c>
      <c r="C6216" s="1" t="s">
        <v>11804</v>
      </c>
      <c r="D6216" s="1" t="s">
        <v>12615</v>
      </c>
      <c r="E6216" s="1" t="s">
        <v>12616</v>
      </c>
      <c r="F6216" s="1" t="s">
        <v>346</v>
      </c>
      <c r="G6216" s="1"/>
      <c r="H6216" s="1" t="s">
        <v>9</v>
      </c>
    </row>
    <row r="6217" spans="1:8" x14ac:dyDescent="0.3">
      <c r="A6217" s="1">
        <v>215</v>
      </c>
      <c r="B6217" s="1" t="s">
        <v>5556</v>
      </c>
      <c r="C6217" s="1" t="s">
        <v>12106</v>
      </c>
      <c r="D6217" s="1" t="s">
        <v>12617</v>
      </c>
      <c r="E6217" s="1" t="s">
        <v>12618</v>
      </c>
      <c r="F6217" s="1" t="s">
        <v>346</v>
      </c>
      <c r="G6217" s="1"/>
      <c r="H6217" s="1" t="s">
        <v>9</v>
      </c>
    </row>
    <row r="6218" spans="1:8" x14ac:dyDescent="0.3">
      <c r="A6218" s="1">
        <v>216</v>
      </c>
      <c r="B6218" s="1" t="s">
        <v>6140</v>
      </c>
      <c r="C6218" s="1" t="s">
        <v>1630</v>
      </c>
      <c r="D6218" s="1" t="s">
        <v>12619</v>
      </c>
      <c r="E6218" s="1" t="s">
        <v>12620</v>
      </c>
      <c r="F6218" s="1" t="s">
        <v>346</v>
      </c>
      <c r="G6218" s="1"/>
      <c r="H6218" s="1" t="s">
        <v>9</v>
      </c>
    </row>
    <row r="6219" spans="1:8" x14ac:dyDescent="0.3">
      <c r="A6219" s="1">
        <v>217</v>
      </c>
      <c r="B6219" s="1" t="s">
        <v>5556</v>
      </c>
      <c r="C6219" s="1" t="s">
        <v>27</v>
      </c>
      <c r="D6219" s="1" t="s">
        <v>12621</v>
      </c>
      <c r="E6219" s="1" t="s">
        <v>12622</v>
      </c>
      <c r="F6219" s="1" t="s">
        <v>346</v>
      </c>
      <c r="G6219" s="1"/>
      <c r="H6219" s="1" t="s">
        <v>9</v>
      </c>
    </row>
    <row r="6220" spans="1:8" x14ac:dyDescent="0.3">
      <c r="A6220" s="1">
        <v>218</v>
      </c>
      <c r="B6220" s="1" t="s">
        <v>6140</v>
      </c>
      <c r="C6220" s="1" t="s">
        <v>130</v>
      </c>
      <c r="D6220" s="1" t="s">
        <v>12623</v>
      </c>
      <c r="E6220" s="1" t="s">
        <v>12624</v>
      </c>
      <c r="F6220" s="1" t="s">
        <v>346</v>
      </c>
      <c r="G6220" s="1"/>
      <c r="H6220" s="1" t="s">
        <v>9</v>
      </c>
    </row>
    <row r="6221" spans="1:8" x14ac:dyDescent="0.3">
      <c r="A6221" s="1">
        <v>219</v>
      </c>
      <c r="B6221" s="1" t="s">
        <v>5722</v>
      </c>
      <c r="C6221" s="1" t="s">
        <v>10902</v>
      </c>
      <c r="D6221" s="1" t="s">
        <v>12625</v>
      </c>
      <c r="E6221" s="1" t="s">
        <v>12626</v>
      </c>
      <c r="F6221" s="1" t="s">
        <v>346</v>
      </c>
      <c r="G6221" s="1"/>
      <c r="H6221" s="1" t="s">
        <v>9</v>
      </c>
    </row>
    <row r="6222" spans="1:8" x14ac:dyDescent="0.3">
      <c r="A6222" s="1">
        <v>220</v>
      </c>
      <c r="B6222" s="1" t="s">
        <v>6140</v>
      </c>
      <c r="C6222" s="1" t="s">
        <v>11821</v>
      </c>
      <c r="D6222" s="1" t="s">
        <v>12627</v>
      </c>
      <c r="E6222" s="1" t="s">
        <v>12628</v>
      </c>
      <c r="F6222" s="1" t="s">
        <v>346</v>
      </c>
      <c r="G6222" s="1"/>
      <c r="H6222" s="1" t="s">
        <v>9</v>
      </c>
    </row>
    <row r="6223" spans="1:8" x14ac:dyDescent="0.3">
      <c r="A6223" s="1">
        <v>221</v>
      </c>
      <c r="B6223" s="1" t="s">
        <v>5722</v>
      </c>
      <c r="C6223" s="1" t="s">
        <v>8845</v>
      </c>
      <c r="D6223" s="1" t="s">
        <v>12629</v>
      </c>
      <c r="E6223" s="1" t="s">
        <v>12630</v>
      </c>
      <c r="F6223" s="1" t="s">
        <v>346</v>
      </c>
      <c r="G6223" s="1"/>
      <c r="H6223" s="1" t="s">
        <v>9</v>
      </c>
    </row>
    <row r="6224" spans="1:8" x14ac:dyDescent="0.3">
      <c r="A6224" s="1">
        <v>222</v>
      </c>
      <c r="B6224" s="1" t="s">
        <v>6140</v>
      </c>
      <c r="C6224" s="1" t="s">
        <v>130</v>
      </c>
      <c r="D6224" s="1" t="s">
        <v>12631</v>
      </c>
      <c r="E6224" s="1" t="s">
        <v>12632</v>
      </c>
      <c r="F6224" s="1" t="s">
        <v>346</v>
      </c>
      <c r="G6224" s="1"/>
      <c r="H6224" s="1" t="s">
        <v>9</v>
      </c>
    </row>
    <row r="6225" spans="1:8" x14ac:dyDescent="0.3">
      <c r="A6225" s="1">
        <v>223</v>
      </c>
      <c r="B6225" s="1" t="s">
        <v>6140</v>
      </c>
      <c r="C6225" s="1" t="s">
        <v>11821</v>
      </c>
      <c r="D6225" s="1" t="s">
        <v>12633</v>
      </c>
      <c r="E6225" s="1" t="s">
        <v>12634</v>
      </c>
      <c r="F6225" s="1" t="s">
        <v>346</v>
      </c>
      <c r="G6225" s="1"/>
      <c r="H6225" s="1" t="s">
        <v>9</v>
      </c>
    </row>
    <row r="6226" spans="1:8" x14ac:dyDescent="0.3">
      <c r="A6226" s="1">
        <v>224</v>
      </c>
      <c r="B6226" s="1" t="s">
        <v>5722</v>
      </c>
      <c r="C6226" s="1" t="s">
        <v>11804</v>
      </c>
      <c r="D6226" s="1" t="s">
        <v>12635</v>
      </c>
      <c r="E6226" s="1" t="s">
        <v>12636</v>
      </c>
      <c r="F6226" s="1" t="s">
        <v>346</v>
      </c>
      <c r="G6226" s="1"/>
      <c r="H6226" s="1" t="s">
        <v>257</v>
      </c>
    </row>
    <row r="6227" spans="1:8" x14ac:dyDescent="0.3">
      <c r="A6227" s="1">
        <v>225</v>
      </c>
      <c r="B6227" s="1" t="s">
        <v>5722</v>
      </c>
      <c r="C6227" s="1" t="s">
        <v>3160</v>
      </c>
      <c r="D6227" s="1" t="s">
        <v>12637</v>
      </c>
      <c r="E6227" s="1" t="s">
        <v>12638</v>
      </c>
      <c r="F6227" s="1" t="s">
        <v>346</v>
      </c>
      <c r="G6227" s="1"/>
      <c r="H6227" s="1" t="s">
        <v>257</v>
      </c>
    </row>
    <row r="6228" spans="1:8" x14ac:dyDescent="0.3">
      <c r="A6228" s="1">
        <v>226</v>
      </c>
      <c r="B6228" s="1" t="s">
        <v>6140</v>
      </c>
      <c r="C6228" s="1" t="s">
        <v>1630</v>
      </c>
      <c r="D6228" s="1" t="s">
        <v>12639</v>
      </c>
      <c r="E6228" s="1" t="s">
        <v>12640</v>
      </c>
      <c r="F6228" s="1" t="s">
        <v>346</v>
      </c>
      <c r="G6228" s="1"/>
      <c r="H6228" s="1" t="s">
        <v>9</v>
      </c>
    </row>
    <row r="6229" spans="1:8" x14ac:dyDescent="0.3">
      <c r="A6229" s="1">
        <v>227</v>
      </c>
      <c r="B6229" s="1" t="s">
        <v>657</v>
      </c>
      <c r="C6229" s="1" t="s">
        <v>12302</v>
      </c>
      <c r="D6229" s="1" t="s">
        <v>12641</v>
      </c>
      <c r="E6229" s="1" t="s">
        <v>12642</v>
      </c>
      <c r="F6229" s="1" t="s">
        <v>346</v>
      </c>
      <c r="G6229" s="1"/>
      <c r="H6229" s="1" t="s">
        <v>9</v>
      </c>
    </row>
    <row r="6230" spans="1:8" x14ac:dyDescent="0.3">
      <c r="A6230" s="1">
        <v>228</v>
      </c>
      <c r="B6230" s="1" t="s">
        <v>5722</v>
      </c>
      <c r="C6230" s="1" t="s">
        <v>10902</v>
      </c>
      <c r="D6230" s="1" t="s">
        <v>12643</v>
      </c>
      <c r="E6230" s="1" t="s">
        <v>12644</v>
      </c>
      <c r="F6230" s="1" t="s">
        <v>346</v>
      </c>
      <c r="G6230" s="1"/>
      <c r="H6230" s="1" t="s">
        <v>9</v>
      </c>
    </row>
    <row r="6231" spans="1:8" x14ac:dyDescent="0.3">
      <c r="A6231" s="1">
        <v>229</v>
      </c>
      <c r="B6231" s="1" t="s">
        <v>6140</v>
      </c>
      <c r="C6231" s="1" t="s">
        <v>130</v>
      </c>
      <c r="D6231" s="1" t="s">
        <v>12645</v>
      </c>
      <c r="E6231" s="1" t="s">
        <v>12646</v>
      </c>
      <c r="F6231" s="1" t="s">
        <v>346</v>
      </c>
      <c r="G6231" s="1"/>
      <c r="H6231" s="1" t="s">
        <v>9</v>
      </c>
    </row>
    <row r="6232" spans="1:8" x14ac:dyDescent="0.3">
      <c r="A6232" s="1">
        <v>230</v>
      </c>
      <c r="B6232" s="1" t="s">
        <v>5722</v>
      </c>
      <c r="C6232" s="1" t="s">
        <v>10902</v>
      </c>
      <c r="D6232" s="1" t="s">
        <v>12647</v>
      </c>
      <c r="E6232" s="1" t="s">
        <v>12648</v>
      </c>
      <c r="F6232" s="1" t="s">
        <v>346</v>
      </c>
      <c r="G6232" s="1"/>
      <c r="H6232" s="1" t="s">
        <v>9</v>
      </c>
    </row>
    <row r="6233" spans="1:8" x14ac:dyDescent="0.3">
      <c r="A6233" s="1">
        <v>231</v>
      </c>
      <c r="B6233" s="1" t="s">
        <v>5556</v>
      </c>
      <c r="C6233" s="1" t="s">
        <v>4092</v>
      </c>
      <c r="D6233" s="1" t="s">
        <v>12649</v>
      </c>
      <c r="E6233" s="1" t="s">
        <v>12650</v>
      </c>
      <c r="F6233" s="1" t="s">
        <v>346</v>
      </c>
      <c r="G6233" s="1"/>
      <c r="H6233" s="1" t="s">
        <v>9</v>
      </c>
    </row>
    <row r="6234" spans="1:8" x14ac:dyDescent="0.3">
      <c r="A6234" s="1">
        <v>232</v>
      </c>
      <c r="B6234" s="1" t="s">
        <v>657</v>
      </c>
      <c r="C6234" s="1" t="s">
        <v>9094</v>
      </c>
      <c r="D6234" s="1" t="s">
        <v>12651</v>
      </c>
      <c r="E6234" s="1" t="s">
        <v>12652</v>
      </c>
      <c r="F6234" s="1" t="s">
        <v>346</v>
      </c>
      <c r="G6234" s="1"/>
      <c r="H6234" s="1" t="s">
        <v>9</v>
      </c>
    </row>
    <row r="6235" spans="1:8" x14ac:dyDescent="0.3">
      <c r="A6235" s="1">
        <v>233</v>
      </c>
      <c r="B6235" s="1" t="s">
        <v>5556</v>
      </c>
      <c r="C6235" s="1" t="s">
        <v>27</v>
      </c>
      <c r="D6235" s="1" t="s">
        <v>12653</v>
      </c>
      <c r="E6235" s="1" t="s">
        <v>12654</v>
      </c>
      <c r="F6235" s="1" t="s">
        <v>346</v>
      </c>
      <c r="G6235" s="1"/>
      <c r="H6235" s="1" t="s">
        <v>9</v>
      </c>
    </row>
    <row r="6236" spans="1:8" x14ac:dyDescent="0.3">
      <c r="A6236" s="1">
        <v>234</v>
      </c>
      <c r="B6236" s="1" t="s">
        <v>6140</v>
      </c>
      <c r="C6236" s="1" t="s">
        <v>130</v>
      </c>
      <c r="D6236" s="1" t="s">
        <v>12655</v>
      </c>
      <c r="E6236" s="1" t="s">
        <v>12656</v>
      </c>
      <c r="F6236" s="1" t="s">
        <v>346</v>
      </c>
      <c r="G6236" s="1"/>
      <c r="H6236" s="1" t="s">
        <v>9</v>
      </c>
    </row>
    <row r="6237" spans="1:8" x14ac:dyDescent="0.3">
      <c r="A6237" s="1">
        <v>235</v>
      </c>
      <c r="B6237" s="1" t="s">
        <v>657</v>
      </c>
      <c r="C6237" s="1" t="s">
        <v>390</v>
      </c>
      <c r="D6237" s="1" t="s">
        <v>12657</v>
      </c>
      <c r="E6237" s="1" t="s">
        <v>12658</v>
      </c>
      <c r="F6237" s="1" t="s">
        <v>346</v>
      </c>
      <c r="G6237" s="1"/>
      <c r="H6237" s="1" t="s">
        <v>9</v>
      </c>
    </row>
    <row r="6238" spans="1:8" x14ac:dyDescent="0.3">
      <c r="A6238" s="1">
        <v>236</v>
      </c>
      <c r="B6238" s="1" t="s">
        <v>6140</v>
      </c>
      <c r="C6238" s="1" t="s">
        <v>6899</v>
      </c>
      <c r="D6238" s="1" t="s">
        <v>12659</v>
      </c>
      <c r="E6238" s="1" t="s">
        <v>12660</v>
      </c>
      <c r="F6238" s="1" t="s">
        <v>346</v>
      </c>
      <c r="G6238" s="1"/>
      <c r="H6238" s="1" t="s">
        <v>9</v>
      </c>
    </row>
    <row r="6239" spans="1:8" x14ac:dyDescent="0.3">
      <c r="A6239" s="1">
        <v>237</v>
      </c>
      <c r="B6239" s="1" t="s">
        <v>5556</v>
      </c>
      <c r="C6239" s="1" t="s">
        <v>9371</v>
      </c>
      <c r="D6239" s="1" t="s">
        <v>12661</v>
      </c>
      <c r="E6239" s="1" t="s">
        <v>12662</v>
      </c>
      <c r="F6239" s="1" t="s">
        <v>346</v>
      </c>
      <c r="G6239" s="1"/>
      <c r="H6239" s="1" t="s">
        <v>9</v>
      </c>
    </row>
    <row r="6240" spans="1:8" x14ac:dyDescent="0.3">
      <c r="A6240" s="1">
        <v>238</v>
      </c>
      <c r="B6240" s="1" t="s">
        <v>5722</v>
      </c>
      <c r="C6240" s="1" t="s">
        <v>10902</v>
      </c>
      <c r="D6240" s="1" t="s">
        <v>12663</v>
      </c>
      <c r="E6240" s="1" t="s">
        <v>12664</v>
      </c>
      <c r="F6240" s="1" t="s">
        <v>346</v>
      </c>
      <c r="G6240" s="1"/>
      <c r="H6240" s="1" t="s">
        <v>9</v>
      </c>
    </row>
    <row r="6241" spans="1:8" x14ac:dyDescent="0.3">
      <c r="A6241" s="1">
        <v>239</v>
      </c>
      <c r="B6241" s="1" t="s">
        <v>6140</v>
      </c>
      <c r="C6241" s="1" t="s">
        <v>1630</v>
      </c>
      <c r="D6241" s="1" t="s">
        <v>12665</v>
      </c>
      <c r="E6241" s="1" t="s">
        <v>12666</v>
      </c>
      <c r="F6241" s="1" t="s">
        <v>346</v>
      </c>
      <c r="G6241" s="1"/>
      <c r="H6241" s="1" t="s">
        <v>9</v>
      </c>
    </row>
    <row r="6242" spans="1:8" x14ac:dyDescent="0.3">
      <c r="A6242" s="1">
        <v>240</v>
      </c>
      <c r="B6242" s="1" t="s">
        <v>5722</v>
      </c>
      <c r="C6242" s="1" t="s">
        <v>114</v>
      </c>
      <c r="D6242" s="1" t="s">
        <v>12667</v>
      </c>
      <c r="E6242" s="1" t="s">
        <v>12668</v>
      </c>
      <c r="F6242" s="1" t="s">
        <v>346</v>
      </c>
      <c r="G6242" s="1"/>
      <c r="H6242" s="1" t="s">
        <v>9</v>
      </c>
    </row>
    <row r="6243" spans="1:8" x14ac:dyDescent="0.3">
      <c r="A6243" s="1">
        <v>241</v>
      </c>
      <c r="B6243" s="1" t="s">
        <v>6140</v>
      </c>
      <c r="C6243" s="1" t="s">
        <v>565</v>
      </c>
      <c r="D6243" s="1" t="s">
        <v>12669</v>
      </c>
      <c r="E6243" s="1" t="s">
        <v>12670</v>
      </c>
      <c r="F6243" s="1" t="s">
        <v>346</v>
      </c>
      <c r="G6243" s="1"/>
      <c r="H6243" s="1" t="s">
        <v>9</v>
      </c>
    </row>
    <row r="6244" spans="1:8" x14ac:dyDescent="0.3">
      <c r="A6244" s="1">
        <v>242</v>
      </c>
      <c r="B6244" s="1" t="s">
        <v>6140</v>
      </c>
      <c r="C6244" s="1" t="s">
        <v>11821</v>
      </c>
      <c r="D6244" s="1" t="s">
        <v>12671</v>
      </c>
      <c r="E6244" s="1" t="s">
        <v>12672</v>
      </c>
      <c r="F6244" s="1" t="s">
        <v>346</v>
      </c>
      <c r="G6244" s="1"/>
      <c r="H6244" s="1" t="s">
        <v>9</v>
      </c>
    </row>
    <row r="6245" spans="1:8" x14ac:dyDescent="0.3">
      <c r="A6245" s="1">
        <v>243</v>
      </c>
      <c r="B6245" s="1" t="s">
        <v>6140</v>
      </c>
      <c r="C6245" s="1" t="s">
        <v>130</v>
      </c>
      <c r="D6245" s="1" t="s">
        <v>12673</v>
      </c>
      <c r="E6245" s="1" t="s">
        <v>12674</v>
      </c>
      <c r="F6245" s="1" t="s">
        <v>346</v>
      </c>
      <c r="G6245" s="1"/>
      <c r="H6245" s="1" t="s">
        <v>257</v>
      </c>
    </row>
    <row r="6246" spans="1:8" x14ac:dyDescent="0.3">
      <c r="A6246" s="1">
        <v>244</v>
      </c>
      <c r="B6246" s="1" t="s">
        <v>5556</v>
      </c>
      <c r="C6246" s="1" t="s">
        <v>27</v>
      </c>
      <c r="D6246" s="1" t="s">
        <v>12675</v>
      </c>
      <c r="E6246" s="1" t="s">
        <v>12676</v>
      </c>
      <c r="F6246" s="1" t="s">
        <v>346</v>
      </c>
      <c r="G6246" s="1"/>
      <c r="H6246" s="1" t="s">
        <v>257</v>
      </c>
    </row>
    <row r="6247" spans="1:8" x14ac:dyDescent="0.3">
      <c r="A6247" s="1">
        <v>245</v>
      </c>
      <c r="B6247" s="1" t="s">
        <v>6140</v>
      </c>
      <c r="C6247" s="1" t="s">
        <v>6899</v>
      </c>
      <c r="D6247" s="1" t="s">
        <v>12677</v>
      </c>
      <c r="E6247" s="1" t="s">
        <v>12678</v>
      </c>
      <c r="F6247" s="1" t="s">
        <v>346</v>
      </c>
      <c r="G6247" s="1"/>
      <c r="H6247" s="1" t="s">
        <v>9</v>
      </c>
    </row>
    <row r="6248" spans="1:8" x14ac:dyDescent="0.3">
      <c r="A6248" s="1">
        <v>246</v>
      </c>
      <c r="B6248" s="1" t="s">
        <v>5722</v>
      </c>
      <c r="C6248" s="1" t="s">
        <v>3160</v>
      </c>
      <c r="D6248" s="1" t="s">
        <v>12679</v>
      </c>
      <c r="E6248" s="1" t="s">
        <v>12680</v>
      </c>
      <c r="F6248" s="1" t="s">
        <v>346</v>
      </c>
      <c r="G6248" s="1"/>
      <c r="H6248" s="1" t="s">
        <v>9</v>
      </c>
    </row>
    <row r="6249" spans="1:8" x14ac:dyDescent="0.3">
      <c r="A6249" s="1">
        <v>247</v>
      </c>
      <c r="B6249" s="1" t="s">
        <v>5556</v>
      </c>
      <c r="C6249" s="1" t="s">
        <v>27</v>
      </c>
      <c r="D6249" s="1" t="s">
        <v>12681</v>
      </c>
      <c r="E6249" s="1" t="s">
        <v>12682</v>
      </c>
      <c r="F6249" s="1" t="s">
        <v>346</v>
      </c>
      <c r="G6249" s="1"/>
      <c r="H6249" s="1" t="s">
        <v>9</v>
      </c>
    </row>
    <row r="6250" spans="1:8" x14ac:dyDescent="0.3">
      <c r="A6250" s="1">
        <v>248</v>
      </c>
      <c r="B6250" s="1" t="s">
        <v>6140</v>
      </c>
      <c r="C6250" s="1" t="s">
        <v>1630</v>
      </c>
      <c r="D6250" s="1" t="s">
        <v>12683</v>
      </c>
      <c r="E6250" s="1" t="s">
        <v>12684</v>
      </c>
      <c r="F6250" s="1" t="s">
        <v>346</v>
      </c>
      <c r="G6250" s="1"/>
      <c r="H6250" s="1" t="s">
        <v>9</v>
      </c>
    </row>
    <row r="6251" spans="1:8" x14ac:dyDescent="0.3">
      <c r="A6251" s="1">
        <v>249</v>
      </c>
      <c r="B6251" s="1" t="s">
        <v>5722</v>
      </c>
      <c r="C6251" s="1" t="s">
        <v>10902</v>
      </c>
      <c r="D6251" s="1" t="s">
        <v>12685</v>
      </c>
      <c r="E6251" s="1" t="s">
        <v>12686</v>
      </c>
      <c r="F6251" s="1" t="s">
        <v>346</v>
      </c>
      <c r="G6251" s="1"/>
      <c r="H6251" s="1" t="s">
        <v>9</v>
      </c>
    </row>
    <row r="6252" spans="1:8" x14ac:dyDescent="0.3">
      <c r="A6252" s="1">
        <v>250</v>
      </c>
      <c r="B6252" s="1" t="s">
        <v>5603</v>
      </c>
      <c r="C6252" s="1" t="s">
        <v>11</v>
      </c>
      <c r="D6252" s="1" t="s">
        <v>12687</v>
      </c>
      <c r="E6252" s="1" t="s">
        <v>12688</v>
      </c>
      <c r="F6252" s="1" t="s">
        <v>346</v>
      </c>
      <c r="G6252" s="1"/>
      <c r="H6252" s="1" t="s">
        <v>9</v>
      </c>
    </row>
    <row r="6253" spans="1:8" x14ac:dyDescent="0.3">
      <c r="A6253" s="1">
        <v>251</v>
      </c>
      <c r="B6253" s="1" t="s">
        <v>6140</v>
      </c>
      <c r="C6253" s="1" t="s">
        <v>130</v>
      </c>
      <c r="D6253" s="1" t="s">
        <v>12689</v>
      </c>
      <c r="E6253" s="1" t="s">
        <v>12690</v>
      </c>
      <c r="F6253" s="1" t="s">
        <v>346</v>
      </c>
      <c r="G6253" s="1"/>
      <c r="H6253" s="1" t="s">
        <v>9</v>
      </c>
    </row>
    <row r="6254" spans="1:8" x14ac:dyDescent="0.3">
      <c r="A6254" s="1">
        <v>252</v>
      </c>
      <c r="B6254" s="1" t="s">
        <v>5722</v>
      </c>
      <c r="C6254" s="1" t="s">
        <v>11804</v>
      </c>
      <c r="D6254" s="1" t="s">
        <v>12691</v>
      </c>
      <c r="E6254" s="1" t="s">
        <v>12692</v>
      </c>
      <c r="F6254" s="1" t="s">
        <v>346</v>
      </c>
      <c r="G6254" s="1"/>
      <c r="H6254" s="1" t="s">
        <v>9</v>
      </c>
    </row>
    <row r="6255" spans="1:8" x14ac:dyDescent="0.3">
      <c r="A6255" s="1">
        <v>253</v>
      </c>
      <c r="B6255" s="1" t="s">
        <v>6140</v>
      </c>
      <c r="C6255" s="1" t="s">
        <v>1630</v>
      </c>
      <c r="D6255" s="1" t="s">
        <v>12693</v>
      </c>
      <c r="E6255" s="1" t="s">
        <v>12694</v>
      </c>
      <c r="F6255" s="1" t="s">
        <v>346</v>
      </c>
      <c r="G6255" s="1"/>
      <c r="H6255" s="1" t="s">
        <v>9</v>
      </c>
    </row>
    <row r="6256" spans="1:8" x14ac:dyDescent="0.3">
      <c r="A6256" s="1">
        <v>254</v>
      </c>
      <c r="B6256" s="1" t="s">
        <v>657</v>
      </c>
      <c r="C6256" s="1" t="s">
        <v>12302</v>
      </c>
      <c r="D6256" s="1" t="s">
        <v>12695</v>
      </c>
      <c r="E6256" s="1" t="s">
        <v>12696</v>
      </c>
      <c r="F6256" s="1" t="s">
        <v>346</v>
      </c>
      <c r="G6256" s="1"/>
      <c r="H6256" s="1" t="s">
        <v>9</v>
      </c>
    </row>
    <row r="6257" spans="1:8" x14ac:dyDescent="0.3">
      <c r="A6257" s="1">
        <v>255</v>
      </c>
      <c r="B6257" s="1" t="s">
        <v>5722</v>
      </c>
      <c r="C6257" s="1" t="s">
        <v>3160</v>
      </c>
      <c r="D6257" s="1" t="s">
        <v>12697</v>
      </c>
      <c r="E6257" s="1" t="s">
        <v>12698</v>
      </c>
      <c r="F6257" s="1" t="s">
        <v>346</v>
      </c>
      <c r="G6257" s="1"/>
      <c r="H6257" s="1" t="s">
        <v>9</v>
      </c>
    </row>
    <row r="6258" spans="1:8" x14ac:dyDescent="0.3">
      <c r="A6258" s="1">
        <v>256</v>
      </c>
      <c r="B6258" s="1" t="s">
        <v>5556</v>
      </c>
      <c r="C6258" s="1" t="s">
        <v>12106</v>
      </c>
      <c r="D6258" s="1" t="s">
        <v>12699</v>
      </c>
      <c r="E6258" s="1" t="s">
        <v>12700</v>
      </c>
      <c r="F6258" s="1" t="s">
        <v>346</v>
      </c>
      <c r="G6258" s="1"/>
      <c r="H6258" s="1" t="s">
        <v>257</v>
      </c>
    </row>
    <row r="6259" spans="1:8" x14ac:dyDescent="0.3">
      <c r="A6259" s="1">
        <v>257</v>
      </c>
      <c r="B6259" s="1" t="s">
        <v>5556</v>
      </c>
      <c r="C6259" s="1" t="s">
        <v>27</v>
      </c>
      <c r="D6259" s="1" t="s">
        <v>12701</v>
      </c>
      <c r="E6259" s="1" t="s">
        <v>12702</v>
      </c>
      <c r="F6259" s="1" t="s">
        <v>346</v>
      </c>
      <c r="G6259" s="1"/>
      <c r="H6259" s="1" t="s">
        <v>9</v>
      </c>
    </row>
    <row r="6260" spans="1:8" x14ac:dyDescent="0.3">
      <c r="A6260" s="1">
        <v>258</v>
      </c>
      <c r="B6260" s="1" t="s">
        <v>6140</v>
      </c>
      <c r="C6260" s="1" t="s">
        <v>130</v>
      </c>
      <c r="D6260" s="1" t="s">
        <v>12703</v>
      </c>
      <c r="E6260" s="1" t="s">
        <v>12704</v>
      </c>
      <c r="F6260" s="1" t="s">
        <v>346</v>
      </c>
      <c r="G6260" s="1"/>
      <c r="H6260" s="1" t="s">
        <v>9</v>
      </c>
    </row>
    <row r="6261" spans="1:8" x14ac:dyDescent="0.3">
      <c r="A6261" s="1">
        <v>259</v>
      </c>
      <c r="B6261" s="1" t="s">
        <v>657</v>
      </c>
      <c r="C6261" s="1" t="s">
        <v>390</v>
      </c>
      <c r="D6261" s="1" t="s">
        <v>12705</v>
      </c>
      <c r="E6261" s="1" t="s">
        <v>12706</v>
      </c>
      <c r="F6261" s="1" t="s">
        <v>346</v>
      </c>
      <c r="G6261" s="1"/>
      <c r="H6261" s="1" t="s">
        <v>9</v>
      </c>
    </row>
    <row r="6262" spans="1:8" x14ac:dyDescent="0.3">
      <c r="A6262" s="1">
        <v>260</v>
      </c>
      <c r="B6262" s="1" t="s">
        <v>5722</v>
      </c>
      <c r="C6262" s="1" t="s">
        <v>8845</v>
      </c>
      <c r="D6262" s="1" t="s">
        <v>12707</v>
      </c>
      <c r="E6262" s="1" t="s">
        <v>12708</v>
      </c>
      <c r="F6262" s="1" t="s">
        <v>346</v>
      </c>
      <c r="G6262" s="1"/>
      <c r="H6262" s="1" t="s">
        <v>9</v>
      </c>
    </row>
    <row r="6263" spans="1:8" x14ac:dyDescent="0.3">
      <c r="A6263" s="1">
        <v>261</v>
      </c>
      <c r="B6263" s="1" t="s">
        <v>5722</v>
      </c>
      <c r="C6263" s="1" t="s">
        <v>10955</v>
      </c>
      <c r="D6263" s="1" t="s">
        <v>12709</v>
      </c>
      <c r="E6263" s="1" t="s">
        <v>12710</v>
      </c>
      <c r="F6263" s="1" t="s">
        <v>346</v>
      </c>
      <c r="G6263" s="1"/>
      <c r="H6263" s="1" t="s">
        <v>9</v>
      </c>
    </row>
    <row r="6264" spans="1:8" x14ac:dyDescent="0.3">
      <c r="A6264" s="1">
        <v>262</v>
      </c>
      <c r="B6264" s="1" t="s">
        <v>6140</v>
      </c>
      <c r="C6264" s="1" t="s">
        <v>1630</v>
      </c>
      <c r="D6264" s="1" t="s">
        <v>12711</v>
      </c>
      <c r="E6264" s="1" t="s">
        <v>12712</v>
      </c>
      <c r="F6264" s="1" t="s">
        <v>346</v>
      </c>
      <c r="G6264" s="1"/>
      <c r="H6264" s="1" t="s">
        <v>9</v>
      </c>
    </row>
    <row r="6265" spans="1:8" x14ac:dyDescent="0.3">
      <c r="A6265" s="1">
        <v>263</v>
      </c>
      <c r="B6265" s="1" t="s">
        <v>6140</v>
      </c>
      <c r="C6265" s="1" t="s">
        <v>130</v>
      </c>
      <c r="D6265" s="1" t="s">
        <v>12713</v>
      </c>
      <c r="E6265" s="1" t="s">
        <v>12714</v>
      </c>
      <c r="F6265" s="1" t="s">
        <v>346</v>
      </c>
      <c r="G6265" s="1"/>
      <c r="H6265" s="1" t="s">
        <v>9</v>
      </c>
    </row>
    <row r="6266" spans="1:8" x14ac:dyDescent="0.3">
      <c r="A6266" s="1">
        <v>264</v>
      </c>
      <c r="B6266" s="1" t="s">
        <v>5722</v>
      </c>
      <c r="C6266" s="1" t="s">
        <v>12715</v>
      </c>
      <c r="D6266" s="1" t="s">
        <v>12716</v>
      </c>
      <c r="E6266" s="1" t="s">
        <v>12717</v>
      </c>
      <c r="F6266" s="1" t="s">
        <v>346</v>
      </c>
      <c r="G6266" s="1">
        <v>63.23</v>
      </c>
      <c r="H6266" s="1" t="s">
        <v>9</v>
      </c>
    </row>
    <row r="6267" spans="1:8" x14ac:dyDescent="0.3">
      <c r="A6267" s="1">
        <v>265</v>
      </c>
      <c r="B6267" s="1" t="s">
        <v>5722</v>
      </c>
      <c r="C6267" s="1" t="s">
        <v>10902</v>
      </c>
      <c r="D6267" s="1" t="s">
        <v>12718</v>
      </c>
      <c r="E6267" s="1" t="s">
        <v>12719</v>
      </c>
      <c r="F6267" s="1" t="s">
        <v>346</v>
      </c>
      <c r="G6267" s="1"/>
      <c r="H6267" s="1" t="s">
        <v>9</v>
      </c>
    </row>
    <row r="6268" spans="1:8" x14ac:dyDescent="0.3">
      <c r="A6268" s="1">
        <v>266</v>
      </c>
      <c r="B6268" s="1" t="s">
        <v>657</v>
      </c>
      <c r="C6268" s="1" t="s">
        <v>9094</v>
      </c>
      <c r="D6268" s="1" t="s">
        <v>12720</v>
      </c>
      <c r="E6268" s="1" t="s">
        <v>12721</v>
      </c>
      <c r="F6268" s="1" t="s">
        <v>346</v>
      </c>
      <c r="G6268" s="1"/>
      <c r="H6268" s="1" t="s">
        <v>9</v>
      </c>
    </row>
    <row r="6269" spans="1:8" x14ac:dyDescent="0.3">
      <c r="A6269" s="1">
        <v>267</v>
      </c>
      <c r="B6269" s="1" t="s">
        <v>5556</v>
      </c>
      <c r="C6269" s="1" t="s">
        <v>27</v>
      </c>
      <c r="D6269" s="1" t="s">
        <v>12722</v>
      </c>
      <c r="E6269" s="1" t="s">
        <v>12723</v>
      </c>
      <c r="F6269" s="1" t="s">
        <v>346</v>
      </c>
      <c r="G6269" s="1"/>
      <c r="H6269" s="1" t="s">
        <v>9</v>
      </c>
    </row>
    <row r="6270" spans="1:8" x14ac:dyDescent="0.3">
      <c r="A6270" s="1">
        <v>268</v>
      </c>
      <c r="B6270" s="1" t="s">
        <v>6140</v>
      </c>
      <c r="C6270" s="1" t="s">
        <v>1630</v>
      </c>
      <c r="D6270" s="1" t="s">
        <v>12724</v>
      </c>
      <c r="E6270" s="1" t="s">
        <v>12725</v>
      </c>
      <c r="F6270" s="1" t="s">
        <v>346</v>
      </c>
      <c r="G6270" s="1"/>
      <c r="H6270" s="1" t="s">
        <v>9</v>
      </c>
    </row>
    <row r="6271" spans="1:8" x14ac:dyDescent="0.3">
      <c r="A6271" s="1">
        <v>269</v>
      </c>
      <c r="B6271" s="1" t="s">
        <v>6140</v>
      </c>
      <c r="C6271" s="1" t="s">
        <v>130</v>
      </c>
      <c r="D6271" s="1" t="s">
        <v>12726</v>
      </c>
      <c r="E6271" s="1" t="s">
        <v>12727</v>
      </c>
      <c r="F6271" s="1" t="s">
        <v>346</v>
      </c>
      <c r="G6271" s="1"/>
      <c r="H6271" s="1" t="s">
        <v>9</v>
      </c>
    </row>
    <row r="6272" spans="1:8" x14ac:dyDescent="0.3">
      <c r="A6272" s="1">
        <v>270</v>
      </c>
      <c r="B6272" s="1" t="s">
        <v>6140</v>
      </c>
      <c r="C6272" s="1" t="s">
        <v>1630</v>
      </c>
      <c r="D6272" s="1" t="s">
        <v>12728</v>
      </c>
      <c r="E6272" s="1" t="s">
        <v>12729</v>
      </c>
      <c r="F6272" s="1" t="s">
        <v>346</v>
      </c>
      <c r="G6272" s="1"/>
      <c r="H6272" s="1" t="s">
        <v>257</v>
      </c>
    </row>
    <row r="6273" spans="1:8" x14ac:dyDescent="0.3">
      <c r="A6273" s="1">
        <v>271</v>
      </c>
      <c r="B6273" s="1" t="s">
        <v>5722</v>
      </c>
      <c r="C6273" s="1" t="s">
        <v>3478</v>
      </c>
      <c r="D6273" s="1" t="s">
        <v>12730</v>
      </c>
      <c r="E6273" s="1" t="s">
        <v>12731</v>
      </c>
      <c r="F6273" s="1" t="s">
        <v>346</v>
      </c>
      <c r="G6273" s="1"/>
      <c r="H6273" s="1" t="s">
        <v>9</v>
      </c>
    </row>
    <row r="6274" spans="1:8" x14ac:dyDescent="0.3">
      <c r="A6274" s="1">
        <v>272</v>
      </c>
      <c r="B6274" s="1" t="s">
        <v>5556</v>
      </c>
      <c r="C6274" s="1" t="s">
        <v>27</v>
      </c>
      <c r="D6274" s="1" t="s">
        <v>12732</v>
      </c>
      <c r="E6274" s="1" t="s">
        <v>12733</v>
      </c>
      <c r="F6274" s="1" t="s">
        <v>346</v>
      </c>
      <c r="G6274" s="1"/>
      <c r="H6274" s="1" t="s">
        <v>9</v>
      </c>
    </row>
    <row r="6275" spans="1:8" x14ac:dyDescent="0.3">
      <c r="A6275" s="1">
        <v>273</v>
      </c>
      <c r="B6275" s="1" t="s">
        <v>5722</v>
      </c>
      <c r="C6275" s="1" t="s">
        <v>10955</v>
      </c>
      <c r="D6275" s="1" t="s">
        <v>12734</v>
      </c>
      <c r="E6275" s="1" t="s">
        <v>12735</v>
      </c>
      <c r="F6275" s="1" t="s">
        <v>346</v>
      </c>
      <c r="G6275" s="1"/>
      <c r="H6275" s="1" t="s">
        <v>9</v>
      </c>
    </row>
    <row r="6276" spans="1:8" x14ac:dyDescent="0.3">
      <c r="A6276" s="1">
        <v>274</v>
      </c>
      <c r="B6276" s="1" t="s">
        <v>6140</v>
      </c>
      <c r="C6276" s="1" t="s">
        <v>130</v>
      </c>
      <c r="D6276" s="1" t="s">
        <v>12736</v>
      </c>
      <c r="E6276" s="1" t="s">
        <v>12737</v>
      </c>
      <c r="F6276" s="1" t="s">
        <v>346</v>
      </c>
      <c r="G6276" s="1"/>
      <c r="H6276" s="1" t="s">
        <v>9</v>
      </c>
    </row>
    <row r="6277" spans="1:8" x14ac:dyDescent="0.3">
      <c r="A6277" s="1">
        <v>275</v>
      </c>
      <c r="B6277" s="1" t="s">
        <v>657</v>
      </c>
      <c r="C6277" s="1" t="s">
        <v>12302</v>
      </c>
      <c r="D6277" s="1" t="s">
        <v>12738</v>
      </c>
      <c r="E6277" s="1" t="s">
        <v>12739</v>
      </c>
      <c r="F6277" s="1" t="s">
        <v>346</v>
      </c>
      <c r="G6277" s="1"/>
      <c r="H6277" s="1" t="s">
        <v>9</v>
      </c>
    </row>
    <row r="6278" spans="1:8" x14ac:dyDescent="0.3">
      <c r="A6278" s="1">
        <v>276</v>
      </c>
      <c r="B6278" s="1" t="s">
        <v>5556</v>
      </c>
      <c r="C6278" s="1" t="s">
        <v>12019</v>
      </c>
      <c r="D6278" s="1" t="s">
        <v>12740</v>
      </c>
      <c r="E6278" s="1" t="s">
        <v>12741</v>
      </c>
      <c r="F6278" s="1" t="s">
        <v>346</v>
      </c>
      <c r="G6278" s="1"/>
      <c r="H6278" s="1" t="s">
        <v>9</v>
      </c>
    </row>
    <row r="6279" spans="1:8" x14ac:dyDescent="0.3">
      <c r="A6279" s="1">
        <v>277</v>
      </c>
      <c r="B6279" s="1" t="s">
        <v>6140</v>
      </c>
      <c r="C6279" s="1" t="s">
        <v>1630</v>
      </c>
      <c r="D6279" s="1" t="s">
        <v>12742</v>
      </c>
      <c r="E6279" s="1" t="s">
        <v>12743</v>
      </c>
      <c r="F6279" s="1" t="s">
        <v>346</v>
      </c>
      <c r="G6279" s="1"/>
      <c r="H6279" s="1" t="s">
        <v>9</v>
      </c>
    </row>
    <row r="6280" spans="1:8" x14ac:dyDescent="0.3">
      <c r="A6280" s="1">
        <v>278</v>
      </c>
      <c r="B6280" s="1" t="s">
        <v>5722</v>
      </c>
      <c r="C6280" s="1" t="s">
        <v>8845</v>
      </c>
      <c r="D6280" s="1" t="s">
        <v>12744</v>
      </c>
      <c r="E6280" s="1" t="s">
        <v>12745</v>
      </c>
      <c r="F6280" s="1" t="s">
        <v>346</v>
      </c>
      <c r="G6280" s="1"/>
      <c r="H6280" s="1" t="s">
        <v>9</v>
      </c>
    </row>
    <row r="6281" spans="1:8" x14ac:dyDescent="0.3">
      <c r="A6281" s="1">
        <v>279</v>
      </c>
      <c r="B6281" s="1" t="s">
        <v>6140</v>
      </c>
      <c r="C6281" s="1" t="s">
        <v>11821</v>
      </c>
      <c r="D6281" s="1" t="s">
        <v>12746</v>
      </c>
      <c r="E6281" s="1" t="s">
        <v>12747</v>
      </c>
      <c r="F6281" s="1" t="s">
        <v>346</v>
      </c>
      <c r="G6281" s="1"/>
      <c r="H6281" s="1" t="s">
        <v>9</v>
      </c>
    </row>
    <row r="6282" spans="1:8" x14ac:dyDescent="0.3">
      <c r="A6282" s="1">
        <v>280</v>
      </c>
      <c r="B6282" s="1" t="s">
        <v>5556</v>
      </c>
      <c r="C6282" s="1" t="s">
        <v>4249</v>
      </c>
      <c r="D6282" s="1" t="s">
        <v>12748</v>
      </c>
      <c r="E6282" s="1" t="s">
        <v>12749</v>
      </c>
      <c r="F6282" s="1" t="s">
        <v>346</v>
      </c>
      <c r="G6282" s="1"/>
      <c r="H6282" s="1" t="s">
        <v>9</v>
      </c>
    </row>
    <row r="6283" spans="1:8" x14ac:dyDescent="0.3">
      <c r="A6283" s="1">
        <v>281</v>
      </c>
      <c r="B6283" s="1" t="s">
        <v>6140</v>
      </c>
      <c r="C6283" s="1" t="s">
        <v>1630</v>
      </c>
      <c r="D6283" s="1" t="s">
        <v>12750</v>
      </c>
      <c r="E6283" s="1" t="s">
        <v>12751</v>
      </c>
      <c r="F6283" s="1" t="s">
        <v>346</v>
      </c>
      <c r="G6283" s="1"/>
      <c r="H6283" s="1" t="s">
        <v>9</v>
      </c>
    </row>
    <row r="6284" spans="1:8" x14ac:dyDescent="0.3">
      <c r="A6284" s="1">
        <v>282</v>
      </c>
      <c r="B6284" s="1" t="s">
        <v>5722</v>
      </c>
      <c r="C6284" s="1" t="s">
        <v>10902</v>
      </c>
      <c r="D6284" s="1" t="s">
        <v>12752</v>
      </c>
      <c r="E6284" s="1" t="s">
        <v>12753</v>
      </c>
      <c r="F6284" s="1" t="s">
        <v>346</v>
      </c>
      <c r="G6284" s="1"/>
      <c r="H6284" s="1" t="s">
        <v>9</v>
      </c>
    </row>
    <row r="6285" spans="1:8" x14ac:dyDescent="0.3">
      <c r="A6285" s="1">
        <v>283</v>
      </c>
      <c r="B6285" s="1" t="s">
        <v>5722</v>
      </c>
      <c r="C6285" s="1" t="s">
        <v>114</v>
      </c>
      <c r="D6285" s="1" t="s">
        <v>12754</v>
      </c>
      <c r="E6285" s="1" t="s">
        <v>12755</v>
      </c>
      <c r="F6285" s="1" t="s">
        <v>346</v>
      </c>
      <c r="G6285" s="1"/>
      <c r="H6285" s="1" t="s">
        <v>9</v>
      </c>
    </row>
    <row r="6286" spans="1:8" x14ac:dyDescent="0.3">
      <c r="A6286" s="1">
        <v>284</v>
      </c>
      <c r="B6286" s="1" t="s">
        <v>6140</v>
      </c>
      <c r="C6286" s="1" t="s">
        <v>130</v>
      </c>
      <c r="D6286" s="1" t="s">
        <v>12756</v>
      </c>
      <c r="E6286" s="1" t="s">
        <v>12757</v>
      </c>
      <c r="F6286" s="1" t="s">
        <v>346</v>
      </c>
      <c r="G6286" s="1"/>
      <c r="H6286" s="1" t="s">
        <v>9</v>
      </c>
    </row>
    <row r="6287" spans="1:8" x14ac:dyDescent="0.3">
      <c r="A6287" s="1">
        <v>285</v>
      </c>
      <c r="B6287" s="1" t="s">
        <v>5556</v>
      </c>
      <c r="C6287" s="1" t="s">
        <v>4149</v>
      </c>
      <c r="D6287" s="1" t="s">
        <v>12758</v>
      </c>
      <c r="E6287" s="1" t="s">
        <v>12759</v>
      </c>
      <c r="F6287" s="1" t="s">
        <v>346</v>
      </c>
      <c r="G6287" s="1"/>
      <c r="H6287" s="1" t="s">
        <v>257</v>
      </c>
    </row>
    <row r="6288" spans="1:8" x14ac:dyDescent="0.3">
      <c r="A6288" s="1">
        <v>286</v>
      </c>
      <c r="B6288" s="1" t="s">
        <v>6140</v>
      </c>
      <c r="C6288" s="1" t="s">
        <v>130</v>
      </c>
      <c r="D6288" s="1" t="s">
        <v>12760</v>
      </c>
      <c r="E6288" s="1" t="s">
        <v>12761</v>
      </c>
      <c r="F6288" s="1" t="s">
        <v>346</v>
      </c>
      <c r="G6288" s="1"/>
      <c r="H6288" s="1" t="s">
        <v>9</v>
      </c>
    </row>
    <row r="6289" spans="1:8" x14ac:dyDescent="0.3">
      <c r="A6289" s="1">
        <v>287</v>
      </c>
      <c r="B6289" s="1" t="s">
        <v>5722</v>
      </c>
      <c r="C6289" s="1" t="s">
        <v>10902</v>
      </c>
      <c r="D6289" s="1" t="s">
        <v>12762</v>
      </c>
      <c r="E6289" s="1" t="s">
        <v>12735</v>
      </c>
      <c r="F6289" s="1" t="s">
        <v>346</v>
      </c>
      <c r="G6289" s="1"/>
      <c r="H6289" s="1" t="s">
        <v>9</v>
      </c>
    </row>
    <row r="6290" spans="1:8" x14ac:dyDescent="0.3">
      <c r="A6290" s="1">
        <v>288</v>
      </c>
      <c r="B6290" s="1" t="s">
        <v>6140</v>
      </c>
      <c r="C6290" s="1" t="s">
        <v>1630</v>
      </c>
      <c r="D6290" s="1" t="s">
        <v>12763</v>
      </c>
      <c r="E6290" s="1" t="s">
        <v>12764</v>
      </c>
      <c r="F6290" s="1" t="s">
        <v>346</v>
      </c>
      <c r="G6290" s="1"/>
      <c r="H6290" s="1" t="s">
        <v>9</v>
      </c>
    </row>
    <row r="6291" spans="1:8" x14ac:dyDescent="0.3">
      <c r="A6291" s="1">
        <v>289</v>
      </c>
      <c r="B6291" s="1" t="s">
        <v>6140</v>
      </c>
      <c r="C6291" s="1" t="s">
        <v>11821</v>
      </c>
      <c r="D6291" s="1" t="s">
        <v>12765</v>
      </c>
      <c r="E6291" s="1" t="s">
        <v>12766</v>
      </c>
      <c r="F6291" s="1" t="s">
        <v>346</v>
      </c>
      <c r="G6291" s="1"/>
      <c r="H6291" s="1" t="s">
        <v>9</v>
      </c>
    </row>
    <row r="6292" spans="1:8" x14ac:dyDescent="0.3">
      <c r="A6292" s="1">
        <v>290</v>
      </c>
      <c r="B6292" s="1" t="s">
        <v>6140</v>
      </c>
      <c r="C6292" s="1" t="s">
        <v>6899</v>
      </c>
      <c r="D6292" s="1" t="s">
        <v>12767</v>
      </c>
      <c r="E6292" s="1" t="s">
        <v>12768</v>
      </c>
      <c r="F6292" s="1" t="s">
        <v>346</v>
      </c>
      <c r="G6292" s="1"/>
      <c r="H6292" s="1" t="s">
        <v>257</v>
      </c>
    </row>
    <row r="6293" spans="1:8" x14ac:dyDescent="0.3">
      <c r="A6293" s="1">
        <v>291</v>
      </c>
      <c r="B6293" s="1" t="s">
        <v>5556</v>
      </c>
      <c r="C6293" s="1" t="s">
        <v>12019</v>
      </c>
      <c r="D6293" s="1" t="s">
        <v>12769</v>
      </c>
      <c r="E6293" s="1" t="s">
        <v>12770</v>
      </c>
      <c r="F6293" s="1" t="s">
        <v>346</v>
      </c>
      <c r="G6293" s="1"/>
      <c r="H6293" s="1" t="s">
        <v>9</v>
      </c>
    </row>
    <row r="6294" spans="1:8" x14ac:dyDescent="0.3">
      <c r="A6294" s="1">
        <v>292</v>
      </c>
      <c r="B6294" s="1" t="s">
        <v>657</v>
      </c>
      <c r="C6294" s="1" t="s">
        <v>390</v>
      </c>
      <c r="D6294" s="1" t="s">
        <v>12771</v>
      </c>
      <c r="E6294" s="1" t="s">
        <v>12772</v>
      </c>
      <c r="F6294" s="1" t="s">
        <v>346</v>
      </c>
      <c r="G6294" s="1"/>
      <c r="H6294" s="1" t="s">
        <v>9</v>
      </c>
    </row>
    <row r="6295" spans="1:8" x14ac:dyDescent="0.3">
      <c r="A6295" s="1">
        <v>293</v>
      </c>
      <c r="B6295" s="1" t="s">
        <v>6140</v>
      </c>
      <c r="C6295" s="1" t="s">
        <v>6899</v>
      </c>
      <c r="D6295" s="1" t="s">
        <v>12773</v>
      </c>
      <c r="E6295" s="1" t="s">
        <v>12774</v>
      </c>
      <c r="F6295" s="1" t="s">
        <v>346</v>
      </c>
      <c r="G6295" s="1"/>
      <c r="H6295" s="1" t="s">
        <v>257</v>
      </c>
    </row>
    <row r="6296" spans="1:8" x14ac:dyDescent="0.3">
      <c r="A6296" s="1">
        <v>294</v>
      </c>
      <c r="B6296" s="1" t="s">
        <v>5722</v>
      </c>
      <c r="C6296" s="1" t="s">
        <v>12715</v>
      </c>
      <c r="D6296" s="1" t="s">
        <v>12775</v>
      </c>
      <c r="E6296" s="1" t="s">
        <v>12776</v>
      </c>
      <c r="F6296" s="1" t="s">
        <v>346</v>
      </c>
      <c r="G6296" s="1">
        <v>63.23</v>
      </c>
      <c r="H6296" s="1" t="s">
        <v>9</v>
      </c>
    </row>
    <row r="6297" spans="1:8" x14ac:dyDescent="0.3">
      <c r="A6297" s="1">
        <v>295</v>
      </c>
      <c r="B6297" s="1" t="s">
        <v>5722</v>
      </c>
      <c r="C6297" s="1" t="s">
        <v>3160</v>
      </c>
      <c r="D6297" s="1" t="s">
        <v>12777</v>
      </c>
      <c r="E6297" s="1" t="s">
        <v>12778</v>
      </c>
      <c r="F6297" s="1" t="s">
        <v>346</v>
      </c>
      <c r="G6297" s="1"/>
      <c r="H6297" s="1" t="s">
        <v>9</v>
      </c>
    </row>
    <row r="6298" spans="1:8" x14ac:dyDescent="0.3">
      <c r="A6298" s="1">
        <v>296</v>
      </c>
      <c r="B6298" s="1" t="s">
        <v>6140</v>
      </c>
      <c r="C6298" s="1" t="s">
        <v>6899</v>
      </c>
      <c r="D6298" s="1" t="s">
        <v>12779</v>
      </c>
      <c r="E6298" s="1" t="s">
        <v>12780</v>
      </c>
      <c r="F6298" s="1" t="s">
        <v>346</v>
      </c>
      <c r="G6298" s="1"/>
      <c r="H6298" s="1" t="s">
        <v>9</v>
      </c>
    </row>
    <row r="6299" spans="1:8" x14ac:dyDescent="0.3">
      <c r="A6299" s="1">
        <v>297</v>
      </c>
      <c r="B6299" s="1" t="s">
        <v>5556</v>
      </c>
      <c r="C6299" s="1" t="s">
        <v>4249</v>
      </c>
      <c r="D6299" s="1" t="s">
        <v>12781</v>
      </c>
      <c r="E6299" s="1" t="s">
        <v>12782</v>
      </c>
      <c r="F6299" s="1" t="s">
        <v>346</v>
      </c>
      <c r="G6299" s="1"/>
      <c r="H6299" s="1" t="s">
        <v>9</v>
      </c>
    </row>
    <row r="6300" spans="1:8" x14ac:dyDescent="0.3">
      <c r="A6300" s="1">
        <v>298</v>
      </c>
      <c r="B6300" s="1" t="s">
        <v>5722</v>
      </c>
      <c r="C6300" s="1" t="s">
        <v>3478</v>
      </c>
      <c r="D6300" s="1" t="s">
        <v>12783</v>
      </c>
      <c r="E6300" s="1" t="s">
        <v>12784</v>
      </c>
      <c r="F6300" s="1" t="s">
        <v>346</v>
      </c>
      <c r="G6300" s="1"/>
      <c r="H6300" s="1" t="s">
        <v>9</v>
      </c>
    </row>
    <row r="6301" spans="1:8" x14ac:dyDescent="0.3">
      <c r="A6301" s="1">
        <v>299</v>
      </c>
      <c r="B6301" s="1" t="s">
        <v>5556</v>
      </c>
      <c r="C6301" s="1" t="s">
        <v>12106</v>
      </c>
      <c r="D6301" s="1" t="s">
        <v>12785</v>
      </c>
      <c r="E6301" s="1" t="s">
        <v>12786</v>
      </c>
      <c r="F6301" s="1" t="s">
        <v>346</v>
      </c>
      <c r="G6301" s="1"/>
      <c r="H6301" s="1" t="s">
        <v>257</v>
      </c>
    </row>
    <row r="6302" spans="1:8" x14ac:dyDescent="0.3">
      <c r="A6302" s="1">
        <v>300</v>
      </c>
      <c r="B6302" s="1" t="s">
        <v>657</v>
      </c>
      <c r="C6302" s="1" t="s">
        <v>12302</v>
      </c>
      <c r="D6302" s="1" t="s">
        <v>12787</v>
      </c>
      <c r="E6302" s="1" t="s">
        <v>12788</v>
      </c>
      <c r="F6302" s="1" t="s">
        <v>346</v>
      </c>
      <c r="G6302" s="1"/>
      <c r="H6302" s="1" t="s">
        <v>9</v>
      </c>
    </row>
    <row r="6303" spans="1:8" x14ac:dyDescent="0.3">
      <c r="A6303" s="1">
        <v>301</v>
      </c>
      <c r="B6303" s="1" t="s">
        <v>5722</v>
      </c>
      <c r="C6303" s="1" t="s">
        <v>8845</v>
      </c>
      <c r="D6303" s="1" t="s">
        <v>12789</v>
      </c>
      <c r="E6303" s="1" t="s">
        <v>12790</v>
      </c>
      <c r="F6303" s="1" t="s">
        <v>346</v>
      </c>
      <c r="G6303" s="1"/>
      <c r="H6303" s="1" t="s">
        <v>117</v>
      </c>
    </row>
    <row r="6304" spans="1:8" x14ac:dyDescent="0.3">
      <c r="A6304" s="1">
        <v>302</v>
      </c>
      <c r="B6304" s="1" t="s">
        <v>5722</v>
      </c>
      <c r="C6304" s="1" t="s">
        <v>11804</v>
      </c>
      <c r="D6304" s="1" t="s">
        <v>12791</v>
      </c>
      <c r="E6304" s="1" t="s">
        <v>12792</v>
      </c>
      <c r="F6304" s="1" t="s">
        <v>346</v>
      </c>
      <c r="G6304" s="1"/>
      <c r="H6304" s="1" t="s">
        <v>9</v>
      </c>
    </row>
    <row r="6305" spans="1:8" x14ac:dyDescent="0.3">
      <c r="A6305" s="1">
        <v>303</v>
      </c>
      <c r="B6305" s="1" t="s">
        <v>6140</v>
      </c>
      <c r="C6305" s="1" t="s">
        <v>130</v>
      </c>
      <c r="D6305" s="1" t="s">
        <v>12793</v>
      </c>
      <c r="E6305" s="1" t="s">
        <v>12794</v>
      </c>
      <c r="F6305" s="1" t="s">
        <v>346</v>
      </c>
      <c r="G6305" s="1"/>
      <c r="H6305" s="1" t="s">
        <v>9</v>
      </c>
    </row>
    <row r="6306" spans="1:8" x14ac:dyDescent="0.3">
      <c r="A6306" s="1">
        <v>304</v>
      </c>
      <c r="B6306" s="1" t="s">
        <v>5722</v>
      </c>
      <c r="C6306" s="1" t="s">
        <v>10902</v>
      </c>
      <c r="D6306" s="1" t="s">
        <v>12795</v>
      </c>
      <c r="E6306" s="1" t="s">
        <v>12796</v>
      </c>
      <c r="F6306" s="1" t="s">
        <v>346</v>
      </c>
      <c r="G6306" s="1"/>
      <c r="H6306" s="1" t="s">
        <v>9</v>
      </c>
    </row>
    <row r="6307" spans="1:8" x14ac:dyDescent="0.3">
      <c r="A6307" s="1">
        <v>305</v>
      </c>
      <c r="B6307" s="1" t="s">
        <v>5722</v>
      </c>
      <c r="C6307" s="1" t="s">
        <v>3478</v>
      </c>
      <c r="D6307" s="1" t="s">
        <v>12797</v>
      </c>
      <c r="E6307" s="1" t="s">
        <v>12798</v>
      </c>
      <c r="F6307" s="1" t="s">
        <v>346</v>
      </c>
      <c r="G6307" s="1"/>
      <c r="H6307" s="1" t="s">
        <v>9</v>
      </c>
    </row>
    <row r="6308" spans="1:8" x14ac:dyDescent="0.3">
      <c r="A6308" s="1">
        <v>306</v>
      </c>
      <c r="B6308" s="1" t="s">
        <v>5722</v>
      </c>
      <c r="C6308" s="1" t="s">
        <v>10955</v>
      </c>
      <c r="D6308" s="1" t="s">
        <v>12799</v>
      </c>
      <c r="E6308" s="1" t="s">
        <v>12800</v>
      </c>
      <c r="F6308" s="1" t="s">
        <v>346</v>
      </c>
      <c r="G6308" s="1"/>
      <c r="H6308" s="1" t="s">
        <v>9</v>
      </c>
    </row>
    <row r="6309" spans="1:8" x14ac:dyDescent="0.3">
      <c r="A6309" s="1">
        <v>307</v>
      </c>
      <c r="B6309" s="1" t="s">
        <v>657</v>
      </c>
      <c r="C6309" s="1" t="s">
        <v>9094</v>
      </c>
      <c r="D6309" s="1" t="s">
        <v>12801</v>
      </c>
      <c r="E6309" s="1" t="s">
        <v>12802</v>
      </c>
      <c r="F6309" s="1" t="s">
        <v>346</v>
      </c>
      <c r="G6309" s="1"/>
      <c r="H6309" s="1" t="s">
        <v>9</v>
      </c>
    </row>
    <row r="6310" spans="1:8" x14ac:dyDescent="0.3">
      <c r="A6310" s="1">
        <v>308</v>
      </c>
      <c r="B6310" s="1" t="s">
        <v>5722</v>
      </c>
      <c r="C6310" s="1" t="s">
        <v>114</v>
      </c>
      <c r="D6310" s="1" t="s">
        <v>12803</v>
      </c>
      <c r="E6310" s="1" t="s">
        <v>12804</v>
      </c>
      <c r="F6310" s="1" t="s">
        <v>346</v>
      </c>
      <c r="G6310" s="1"/>
      <c r="H6310" s="1" t="s">
        <v>9</v>
      </c>
    </row>
    <row r="6311" spans="1:8" x14ac:dyDescent="0.3">
      <c r="A6311" s="1">
        <v>309</v>
      </c>
      <c r="B6311" s="1" t="s">
        <v>5556</v>
      </c>
      <c r="C6311" s="1" t="s">
        <v>4149</v>
      </c>
      <c r="D6311" s="1" t="s">
        <v>12805</v>
      </c>
      <c r="E6311" s="1" t="s">
        <v>12806</v>
      </c>
      <c r="F6311" s="1" t="s">
        <v>346</v>
      </c>
      <c r="G6311" s="1"/>
      <c r="H6311" s="1" t="s">
        <v>117</v>
      </c>
    </row>
    <row r="6312" spans="1:8" x14ac:dyDescent="0.3">
      <c r="A6312" s="1">
        <v>310</v>
      </c>
      <c r="B6312" s="1" t="s">
        <v>5722</v>
      </c>
      <c r="C6312" s="1" t="s">
        <v>12715</v>
      </c>
      <c r="D6312" s="1" t="s">
        <v>12807</v>
      </c>
      <c r="E6312" s="1" t="s">
        <v>12808</v>
      </c>
      <c r="F6312" s="1" t="s">
        <v>346</v>
      </c>
      <c r="G6312" s="1">
        <v>63.23</v>
      </c>
      <c r="H6312" s="1" t="s">
        <v>9</v>
      </c>
    </row>
    <row r="6313" spans="1:8" x14ac:dyDescent="0.3">
      <c r="A6313" s="1">
        <v>311</v>
      </c>
      <c r="B6313" s="1" t="s">
        <v>6140</v>
      </c>
      <c r="C6313" s="1" t="s">
        <v>6899</v>
      </c>
      <c r="D6313" s="1" t="s">
        <v>12809</v>
      </c>
      <c r="E6313" s="1" t="s">
        <v>12810</v>
      </c>
      <c r="F6313" s="1" t="s">
        <v>346</v>
      </c>
      <c r="G6313" s="1"/>
      <c r="H6313" s="1" t="s">
        <v>9</v>
      </c>
    </row>
    <row r="6314" spans="1:8" x14ac:dyDescent="0.3">
      <c r="A6314" s="1">
        <v>312</v>
      </c>
      <c r="B6314" s="1" t="s">
        <v>5556</v>
      </c>
      <c r="C6314" s="1" t="s">
        <v>27</v>
      </c>
      <c r="D6314" s="1" t="s">
        <v>12811</v>
      </c>
      <c r="E6314" s="1" t="s">
        <v>12812</v>
      </c>
      <c r="F6314" s="1" t="s">
        <v>346</v>
      </c>
      <c r="G6314" s="1"/>
      <c r="H6314" s="1" t="s">
        <v>9</v>
      </c>
    </row>
    <row r="6315" spans="1:8" x14ac:dyDescent="0.3">
      <c r="A6315" s="1">
        <v>313</v>
      </c>
      <c r="B6315" s="1" t="s">
        <v>6140</v>
      </c>
      <c r="C6315" s="1" t="s">
        <v>12813</v>
      </c>
      <c r="D6315" s="1" t="s">
        <v>12814</v>
      </c>
      <c r="E6315" s="1" t="s">
        <v>12815</v>
      </c>
      <c r="F6315" s="1" t="s">
        <v>346</v>
      </c>
      <c r="G6315" s="1"/>
      <c r="H6315" s="1" t="s">
        <v>257</v>
      </c>
    </row>
    <row r="6316" spans="1:8" x14ac:dyDescent="0.3">
      <c r="A6316" s="1">
        <v>314</v>
      </c>
      <c r="B6316" s="1" t="s">
        <v>6140</v>
      </c>
      <c r="C6316" s="1" t="s">
        <v>1630</v>
      </c>
      <c r="D6316" s="1" t="s">
        <v>12816</v>
      </c>
      <c r="E6316" s="1" t="s">
        <v>12817</v>
      </c>
      <c r="F6316" s="1" t="s">
        <v>346</v>
      </c>
      <c r="G6316" s="1"/>
      <c r="H6316" s="1" t="s">
        <v>9</v>
      </c>
    </row>
    <row r="6317" spans="1:8" x14ac:dyDescent="0.3">
      <c r="A6317" s="1">
        <v>315</v>
      </c>
      <c r="B6317" s="1" t="s">
        <v>5556</v>
      </c>
      <c r="C6317" s="1" t="s">
        <v>12019</v>
      </c>
      <c r="D6317" s="1" t="s">
        <v>12818</v>
      </c>
      <c r="E6317" s="1" t="s">
        <v>12819</v>
      </c>
      <c r="F6317" s="1" t="s">
        <v>346</v>
      </c>
      <c r="G6317" s="1"/>
      <c r="H6317" s="1" t="s">
        <v>9</v>
      </c>
    </row>
    <row r="6318" spans="1:8" x14ac:dyDescent="0.3">
      <c r="A6318" s="1">
        <v>316</v>
      </c>
      <c r="B6318" s="1" t="s">
        <v>5722</v>
      </c>
      <c r="C6318" s="1" t="s">
        <v>5723</v>
      </c>
      <c r="D6318" s="1" t="s">
        <v>12820</v>
      </c>
      <c r="E6318" s="1" t="s">
        <v>12821</v>
      </c>
      <c r="F6318" s="1" t="s">
        <v>346</v>
      </c>
      <c r="G6318" s="1"/>
      <c r="H6318" s="1" t="s">
        <v>9</v>
      </c>
    </row>
    <row r="6319" spans="1:8" x14ac:dyDescent="0.3">
      <c r="A6319" s="1">
        <v>317</v>
      </c>
      <c r="B6319" s="1" t="s">
        <v>5722</v>
      </c>
      <c r="C6319" s="1" t="s">
        <v>10902</v>
      </c>
      <c r="D6319" s="1" t="s">
        <v>12822</v>
      </c>
      <c r="E6319" s="1" t="s">
        <v>12823</v>
      </c>
      <c r="F6319" s="1" t="s">
        <v>346</v>
      </c>
      <c r="G6319" s="1"/>
      <c r="H6319" s="1" t="s">
        <v>9</v>
      </c>
    </row>
    <row r="6320" spans="1:8" x14ac:dyDescent="0.3">
      <c r="A6320" s="1">
        <v>318</v>
      </c>
      <c r="B6320" s="1" t="s">
        <v>657</v>
      </c>
      <c r="C6320" s="1" t="s">
        <v>9094</v>
      </c>
      <c r="D6320" s="1" t="s">
        <v>12824</v>
      </c>
      <c r="E6320" s="1" t="s">
        <v>12825</v>
      </c>
      <c r="F6320" s="1" t="s">
        <v>346</v>
      </c>
      <c r="G6320" s="1"/>
      <c r="H6320" s="1" t="s">
        <v>9</v>
      </c>
    </row>
    <row r="6321" spans="1:8" x14ac:dyDescent="0.3">
      <c r="A6321" s="1">
        <v>319</v>
      </c>
      <c r="B6321" s="1" t="s">
        <v>5556</v>
      </c>
      <c r="C6321" s="1" t="s">
        <v>9371</v>
      </c>
      <c r="D6321" s="1" t="s">
        <v>12826</v>
      </c>
      <c r="E6321" s="1" t="s">
        <v>12827</v>
      </c>
      <c r="F6321" s="1" t="s">
        <v>346</v>
      </c>
      <c r="G6321" s="1"/>
      <c r="H6321" s="1" t="s">
        <v>257</v>
      </c>
    </row>
    <row r="6322" spans="1:8" x14ac:dyDescent="0.3">
      <c r="A6322" s="1">
        <v>320</v>
      </c>
      <c r="B6322" s="1" t="s">
        <v>5722</v>
      </c>
      <c r="C6322" s="1" t="s">
        <v>11804</v>
      </c>
      <c r="D6322" s="1" t="s">
        <v>12828</v>
      </c>
      <c r="E6322" s="1" t="s">
        <v>12829</v>
      </c>
      <c r="F6322" s="1" t="s">
        <v>346</v>
      </c>
      <c r="G6322" s="1"/>
      <c r="H6322" s="1" t="s">
        <v>9</v>
      </c>
    </row>
    <row r="6323" spans="1:8" x14ac:dyDescent="0.3">
      <c r="A6323" s="1">
        <v>321</v>
      </c>
      <c r="B6323" s="1" t="s">
        <v>5722</v>
      </c>
      <c r="C6323" s="1" t="s">
        <v>10955</v>
      </c>
      <c r="D6323" s="1" t="s">
        <v>12830</v>
      </c>
      <c r="E6323" s="1" t="s">
        <v>12831</v>
      </c>
      <c r="F6323" s="1" t="s">
        <v>346</v>
      </c>
      <c r="G6323" s="1"/>
      <c r="H6323" s="1" t="s">
        <v>9</v>
      </c>
    </row>
    <row r="6324" spans="1:8" x14ac:dyDescent="0.3">
      <c r="A6324" s="1">
        <v>322</v>
      </c>
      <c r="B6324" s="1" t="s">
        <v>6140</v>
      </c>
      <c r="C6324" s="1" t="s">
        <v>130</v>
      </c>
      <c r="D6324" s="1" t="s">
        <v>12832</v>
      </c>
      <c r="E6324" s="1" t="s">
        <v>12833</v>
      </c>
      <c r="F6324" s="1" t="s">
        <v>346</v>
      </c>
      <c r="G6324" s="1"/>
      <c r="H6324" s="1" t="s">
        <v>9</v>
      </c>
    </row>
    <row r="6325" spans="1:8" x14ac:dyDescent="0.3">
      <c r="A6325" s="1">
        <v>323</v>
      </c>
      <c r="B6325" s="1" t="s">
        <v>6140</v>
      </c>
      <c r="C6325" s="1" t="s">
        <v>12813</v>
      </c>
      <c r="D6325" s="1" t="s">
        <v>12834</v>
      </c>
      <c r="E6325" s="1" t="s">
        <v>12835</v>
      </c>
      <c r="F6325" s="1" t="s">
        <v>346</v>
      </c>
      <c r="G6325" s="1"/>
      <c r="H6325" s="1" t="s">
        <v>9</v>
      </c>
    </row>
    <row r="6326" spans="1:8" x14ac:dyDescent="0.3">
      <c r="A6326" s="1">
        <v>324</v>
      </c>
      <c r="B6326" s="1" t="s">
        <v>5556</v>
      </c>
      <c r="C6326" s="1" t="s">
        <v>4249</v>
      </c>
      <c r="D6326" s="1" t="s">
        <v>12836</v>
      </c>
      <c r="E6326" s="1" t="s">
        <v>12837</v>
      </c>
      <c r="F6326" s="1" t="s">
        <v>346</v>
      </c>
      <c r="G6326" s="1"/>
      <c r="H6326" s="1" t="s">
        <v>9</v>
      </c>
    </row>
    <row r="6327" spans="1:8" x14ac:dyDescent="0.3">
      <c r="A6327" s="1">
        <v>325</v>
      </c>
      <c r="B6327" s="1" t="s">
        <v>6140</v>
      </c>
      <c r="C6327" s="1" t="s">
        <v>11821</v>
      </c>
      <c r="D6327" s="1" t="s">
        <v>12838</v>
      </c>
      <c r="E6327" s="1" t="s">
        <v>12839</v>
      </c>
      <c r="F6327" s="1" t="s">
        <v>346</v>
      </c>
      <c r="G6327" s="1"/>
      <c r="H6327" s="1" t="s">
        <v>257</v>
      </c>
    </row>
    <row r="6328" spans="1:8" x14ac:dyDescent="0.3">
      <c r="A6328" s="1">
        <v>326</v>
      </c>
      <c r="B6328" s="1" t="s">
        <v>5722</v>
      </c>
      <c r="C6328" s="1" t="s">
        <v>5557</v>
      </c>
      <c r="D6328" s="1" t="s">
        <v>12840</v>
      </c>
      <c r="E6328" s="1" t="s">
        <v>12841</v>
      </c>
      <c r="F6328" s="1" t="s">
        <v>346</v>
      </c>
      <c r="G6328" s="1"/>
      <c r="H6328" s="1" t="s">
        <v>9</v>
      </c>
    </row>
    <row r="6329" spans="1:8" x14ac:dyDescent="0.3">
      <c r="A6329" s="1">
        <v>327</v>
      </c>
      <c r="B6329" s="1" t="s">
        <v>6140</v>
      </c>
      <c r="C6329" s="1" t="s">
        <v>130</v>
      </c>
      <c r="D6329" s="1" t="s">
        <v>12842</v>
      </c>
      <c r="E6329" s="1" t="s">
        <v>12843</v>
      </c>
      <c r="F6329" s="1" t="s">
        <v>346</v>
      </c>
      <c r="G6329" s="1"/>
      <c r="H6329" s="1" t="s">
        <v>9</v>
      </c>
    </row>
    <row r="6330" spans="1:8" x14ac:dyDescent="0.3">
      <c r="A6330" s="1">
        <v>328</v>
      </c>
      <c r="B6330" s="1" t="s">
        <v>6140</v>
      </c>
      <c r="C6330" s="1" t="s">
        <v>1630</v>
      </c>
      <c r="D6330" s="1" t="s">
        <v>12844</v>
      </c>
      <c r="E6330" s="1" t="s">
        <v>12845</v>
      </c>
      <c r="F6330" s="1" t="s">
        <v>346</v>
      </c>
      <c r="G6330" s="1"/>
      <c r="H6330" s="1" t="s">
        <v>9</v>
      </c>
    </row>
    <row r="6331" spans="1:8" x14ac:dyDescent="0.3">
      <c r="A6331" s="1">
        <v>329</v>
      </c>
      <c r="B6331" s="1" t="s">
        <v>5722</v>
      </c>
      <c r="C6331" s="1" t="s">
        <v>5723</v>
      </c>
      <c r="D6331" s="1" t="s">
        <v>12846</v>
      </c>
      <c r="E6331" s="1" t="s">
        <v>12847</v>
      </c>
      <c r="F6331" s="1" t="s">
        <v>346</v>
      </c>
      <c r="G6331" s="1"/>
      <c r="H6331" s="1" t="s">
        <v>9</v>
      </c>
    </row>
    <row r="6332" spans="1:8" x14ac:dyDescent="0.3">
      <c r="A6332" s="1">
        <v>330</v>
      </c>
      <c r="B6332" s="1" t="s">
        <v>5556</v>
      </c>
      <c r="C6332" s="1" t="s">
        <v>27</v>
      </c>
      <c r="D6332" s="1" t="s">
        <v>12848</v>
      </c>
      <c r="E6332" s="1" t="s">
        <v>12849</v>
      </c>
      <c r="F6332" s="1" t="s">
        <v>346</v>
      </c>
      <c r="G6332" s="1"/>
      <c r="H6332" s="1" t="s">
        <v>257</v>
      </c>
    </row>
    <row r="6333" spans="1:8" x14ac:dyDescent="0.3">
      <c r="A6333" s="1">
        <v>331</v>
      </c>
      <c r="B6333" s="1" t="s">
        <v>5722</v>
      </c>
      <c r="C6333" s="1" t="s">
        <v>114</v>
      </c>
      <c r="D6333" s="1" t="s">
        <v>12850</v>
      </c>
      <c r="E6333" s="1" t="s">
        <v>12851</v>
      </c>
      <c r="F6333" s="1" t="s">
        <v>346</v>
      </c>
      <c r="G6333" s="1"/>
      <c r="H6333" s="1" t="s">
        <v>9</v>
      </c>
    </row>
    <row r="6334" spans="1:8" x14ac:dyDescent="0.3">
      <c r="A6334" s="1">
        <v>332</v>
      </c>
      <c r="B6334" s="1" t="s">
        <v>6140</v>
      </c>
      <c r="C6334" s="1" t="s">
        <v>1630</v>
      </c>
      <c r="D6334" s="1" t="s">
        <v>12852</v>
      </c>
      <c r="E6334" s="1" t="s">
        <v>12853</v>
      </c>
      <c r="F6334" s="1" t="s">
        <v>346</v>
      </c>
      <c r="G6334" s="1"/>
      <c r="H6334" s="1" t="s">
        <v>9</v>
      </c>
    </row>
    <row r="6335" spans="1:8" x14ac:dyDescent="0.3">
      <c r="A6335" s="1">
        <v>333</v>
      </c>
      <c r="B6335" s="1" t="s">
        <v>5722</v>
      </c>
      <c r="C6335" s="1" t="s">
        <v>10955</v>
      </c>
      <c r="D6335" s="1" t="s">
        <v>12854</v>
      </c>
      <c r="E6335" s="1" t="s">
        <v>12855</v>
      </c>
      <c r="F6335" s="1" t="s">
        <v>346</v>
      </c>
      <c r="G6335" s="1"/>
      <c r="H6335" s="1" t="s">
        <v>9</v>
      </c>
    </row>
    <row r="6336" spans="1:8" x14ac:dyDescent="0.3">
      <c r="A6336" s="1">
        <v>334</v>
      </c>
      <c r="B6336" s="1" t="s">
        <v>5722</v>
      </c>
      <c r="C6336" s="1" t="s">
        <v>3478</v>
      </c>
      <c r="D6336" s="1" t="s">
        <v>12856</v>
      </c>
      <c r="E6336" s="1" t="s">
        <v>12857</v>
      </c>
      <c r="F6336" s="1" t="s">
        <v>346</v>
      </c>
      <c r="G6336" s="1"/>
      <c r="H6336" s="1" t="s">
        <v>117</v>
      </c>
    </row>
    <row r="6337" spans="1:8" x14ac:dyDescent="0.3">
      <c r="A6337" s="1">
        <v>335</v>
      </c>
      <c r="B6337" s="1" t="s">
        <v>6140</v>
      </c>
      <c r="C6337" s="1" t="s">
        <v>130</v>
      </c>
      <c r="D6337" s="1" t="s">
        <v>12858</v>
      </c>
      <c r="E6337" s="1" t="s">
        <v>12859</v>
      </c>
      <c r="F6337" s="1" t="s">
        <v>346</v>
      </c>
      <c r="G6337" s="1"/>
      <c r="H6337" s="1" t="s">
        <v>9</v>
      </c>
    </row>
    <row r="6338" spans="1:8" x14ac:dyDescent="0.3">
      <c r="A6338" s="1">
        <v>336</v>
      </c>
      <c r="B6338" s="1" t="s">
        <v>5556</v>
      </c>
      <c r="C6338" s="1" t="s">
        <v>27</v>
      </c>
      <c r="D6338" s="1" t="s">
        <v>12860</v>
      </c>
      <c r="E6338" s="1" t="s">
        <v>12861</v>
      </c>
      <c r="F6338" s="1" t="s">
        <v>346</v>
      </c>
      <c r="G6338" s="1"/>
      <c r="H6338" s="1" t="s">
        <v>9</v>
      </c>
    </row>
    <row r="6339" spans="1:8" x14ac:dyDescent="0.3">
      <c r="A6339" s="1">
        <v>337</v>
      </c>
      <c r="B6339" s="1" t="s">
        <v>657</v>
      </c>
      <c r="C6339" s="1" t="s">
        <v>390</v>
      </c>
      <c r="D6339" s="1" t="s">
        <v>12862</v>
      </c>
      <c r="E6339" s="1" t="s">
        <v>12863</v>
      </c>
      <c r="F6339" s="1" t="s">
        <v>346</v>
      </c>
      <c r="G6339" s="1"/>
      <c r="H6339" s="1" t="s">
        <v>9</v>
      </c>
    </row>
    <row r="6340" spans="1:8" x14ac:dyDescent="0.3">
      <c r="A6340" s="1">
        <v>338</v>
      </c>
      <c r="B6340" s="1" t="s">
        <v>5722</v>
      </c>
      <c r="C6340" s="1" t="s">
        <v>5557</v>
      </c>
      <c r="D6340" s="1" t="s">
        <v>12864</v>
      </c>
      <c r="E6340" s="1" t="s">
        <v>12865</v>
      </c>
      <c r="F6340" s="1" t="s">
        <v>346</v>
      </c>
      <c r="G6340" s="1"/>
      <c r="H6340" s="1" t="s">
        <v>9</v>
      </c>
    </row>
    <row r="6341" spans="1:8" x14ac:dyDescent="0.3">
      <c r="A6341" s="1">
        <v>339</v>
      </c>
      <c r="B6341" s="1" t="s">
        <v>6140</v>
      </c>
      <c r="C6341" s="1" t="s">
        <v>1630</v>
      </c>
      <c r="D6341" s="1" t="s">
        <v>12866</v>
      </c>
      <c r="E6341" s="1" t="s">
        <v>12867</v>
      </c>
      <c r="F6341" s="1" t="s">
        <v>346</v>
      </c>
      <c r="G6341" s="1"/>
      <c r="H6341" s="1" t="s">
        <v>9</v>
      </c>
    </row>
    <row r="6342" spans="1:8" x14ac:dyDescent="0.3">
      <c r="A6342" s="1">
        <v>340</v>
      </c>
      <c r="B6342" s="1" t="s">
        <v>5556</v>
      </c>
      <c r="C6342" s="1" t="s">
        <v>12019</v>
      </c>
      <c r="D6342" s="1" t="s">
        <v>12868</v>
      </c>
      <c r="E6342" s="1" t="s">
        <v>12869</v>
      </c>
      <c r="F6342" s="1" t="s">
        <v>346</v>
      </c>
      <c r="G6342" s="1"/>
      <c r="H6342" s="1" t="s">
        <v>9</v>
      </c>
    </row>
    <row r="6343" spans="1:8" x14ac:dyDescent="0.3">
      <c r="A6343" s="1">
        <v>341</v>
      </c>
      <c r="B6343" s="1" t="s">
        <v>5722</v>
      </c>
      <c r="C6343" s="1" t="s">
        <v>12715</v>
      </c>
      <c r="D6343" s="1" t="s">
        <v>12870</v>
      </c>
      <c r="E6343" s="1" t="s">
        <v>12871</v>
      </c>
      <c r="F6343" s="1" t="s">
        <v>346</v>
      </c>
      <c r="G6343" s="1">
        <v>63.23</v>
      </c>
      <c r="H6343" s="1" t="s">
        <v>257</v>
      </c>
    </row>
    <row r="6344" spans="1:8" x14ac:dyDescent="0.3">
      <c r="A6344" s="1">
        <v>342</v>
      </c>
      <c r="B6344" s="1" t="s">
        <v>6140</v>
      </c>
      <c r="C6344" s="1" t="s">
        <v>130</v>
      </c>
      <c r="D6344" s="1" t="s">
        <v>12872</v>
      </c>
      <c r="E6344" s="1" t="s">
        <v>12873</v>
      </c>
      <c r="F6344" s="1" t="s">
        <v>346</v>
      </c>
      <c r="G6344" s="1"/>
      <c r="H6344" s="1" t="s">
        <v>9</v>
      </c>
    </row>
    <row r="6345" spans="1:8" x14ac:dyDescent="0.3">
      <c r="A6345" s="1">
        <v>343</v>
      </c>
      <c r="B6345" s="1" t="s">
        <v>5722</v>
      </c>
      <c r="C6345" s="1" t="s">
        <v>10902</v>
      </c>
      <c r="D6345" s="1" t="s">
        <v>12874</v>
      </c>
      <c r="E6345" s="1" t="s">
        <v>12875</v>
      </c>
      <c r="F6345" s="1" t="s">
        <v>346</v>
      </c>
      <c r="G6345" s="1"/>
      <c r="H6345" s="1" t="s">
        <v>117</v>
      </c>
    </row>
    <row r="6346" spans="1:8" x14ac:dyDescent="0.3">
      <c r="A6346" s="1">
        <v>344</v>
      </c>
      <c r="B6346" s="1" t="s">
        <v>5722</v>
      </c>
      <c r="C6346" s="1" t="s">
        <v>5723</v>
      </c>
      <c r="D6346" s="1" t="s">
        <v>12876</v>
      </c>
      <c r="E6346" s="1" t="s">
        <v>12877</v>
      </c>
      <c r="F6346" s="1" t="s">
        <v>346</v>
      </c>
      <c r="G6346" s="1"/>
      <c r="H6346" s="1" t="s">
        <v>9</v>
      </c>
    </row>
    <row r="6347" spans="1:8" x14ac:dyDescent="0.3">
      <c r="A6347" s="1">
        <v>345</v>
      </c>
      <c r="B6347" s="1" t="s">
        <v>6140</v>
      </c>
      <c r="C6347" s="1" t="s">
        <v>12813</v>
      </c>
      <c r="D6347" s="1" t="s">
        <v>12878</v>
      </c>
      <c r="E6347" s="1" t="s">
        <v>12879</v>
      </c>
      <c r="F6347" s="1" t="s">
        <v>346</v>
      </c>
      <c r="G6347" s="1"/>
      <c r="H6347" s="1" t="s">
        <v>9</v>
      </c>
    </row>
    <row r="6348" spans="1:8" x14ac:dyDescent="0.3">
      <c r="A6348" s="1">
        <v>346</v>
      </c>
      <c r="B6348" s="1" t="s">
        <v>6140</v>
      </c>
      <c r="C6348" s="1" t="s">
        <v>1630</v>
      </c>
      <c r="D6348" s="1" t="s">
        <v>12880</v>
      </c>
      <c r="E6348" s="1" t="s">
        <v>12881</v>
      </c>
      <c r="F6348" s="1" t="s">
        <v>346</v>
      </c>
      <c r="G6348" s="1"/>
      <c r="H6348" s="1" t="s">
        <v>9</v>
      </c>
    </row>
    <row r="6349" spans="1:8" x14ac:dyDescent="0.3">
      <c r="A6349" s="1">
        <v>347</v>
      </c>
      <c r="B6349" s="1" t="s">
        <v>5722</v>
      </c>
      <c r="C6349" s="1" t="s">
        <v>114</v>
      </c>
      <c r="D6349" s="1" t="s">
        <v>12882</v>
      </c>
      <c r="E6349" s="1" t="s">
        <v>12883</v>
      </c>
      <c r="F6349" s="1" t="s">
        <v>346</v>
      </c>
      <c r="G6349" s="1"/>
      <c r="H6349" s="1" t="s">
        <v>9</v>
      </c>
    </row>
    <row r="6350" spans="1:8" x14ac:dyDescent="0.3">
      <c r="A6350" s="1">
        <v>348</v>
      </c>
      <c r="B6350" s="1" t="s">
        <v>5722</v>
      </c>
      <c r="C6350" s="1" t="s">
        <v>3478</v>
      </c>
      <c r="D6350" s="1" t="s">
        <v>12884</v>
      </c>
      <c r="E6350" s="1" t="s">
        <v>12885</v>
      </c>
      <c r="F6350" s="1" t="s">
        <v>346</v>
      </c>
      <c r="G6350" s="1"/>
      <c r="H6350" s="1" t="s">
        <v>9</v>
      </c>
    </row>
    <row r="6351" spans="1:8" x14ac:dyDescent="0.3">
      <c r="A6351" s="1">
        <v>349</v>
      </c>
      <c r="B6351" s="1" t="s">
        <v>6140</v>
      </c>
      <c r="C6351" s="1" t="s">
        <v>11821</v>
      </c>
      <c r="D6351" s="1" t="s">
        <v>12886</v>
      </c>
      <c r="E6351" s="1" t="s">
        <v>12887</v>
      </c>
      <c r="F6351" s="1" t="s">
        <v>346</v>
      </c>
      <c r="G6351" s="1"/>
      <c r="H6351" s="1" t="s">
        <v>9</v>
      </c>
    </row>
    <row r="6352" spans="1:8" x14ac:dyDescent="0.3">
      <c r="A6352" s="1">
        <v>350</v>
      </c>
      <c r="B6352" s="1" t="s">
        <v>5556</v>
      </c>
      <c r="C6352" s="1" t="s">
        <v>27</v>
      </c>
      <c r="D6352" s="1" t="s">
        <v>12888</v>
      </c>
      <c r="E6352" s="1" t="s">
        <v>12889</v>
      </c>
      <c r="F6352" s="1" t="s">
        <v>346</v>
      </c>
      <c r="G6352" s="1"/>
      <c r="H6352" s="1" t="s">
        <v>9</v>
      </c>
    </row>
    <row r="6353" spans="1:8" x14ac:dyDescent="0.3">
      <c r="A6353" s="1">
        <v>351</v>
      </c>
      <c r="B6353" s="1" t="s">
        <v>6140</v>
      </c>
      <c r="C6353" s="1" t="s">
        <v>130</v>
      </c>
      <c r="D6353" s="1" t="s">
        <v>12890</v>
      </c>
      <c r="E6353" s="1" t="s">
        <v>12891</v>
      </c>
      <c r="F6353" s="1" t="s">
        <v>346</v>
      </c>
      <c r="G6353" s="1"/>
      <c r="H6353" s="1" t="s">
        <v>9</v>
      </c>
    </row>
    <row r="6354" spans="1:8" x14ac:dyDescent="0.3">
      <c r="A6354" s="1">
        <v>352</v>
      </c>
      <c r="B6354" s="1" t="s">
        <v>5722</v>
      </c>
      <c r="C6354" s="1" t="s">
        <v>10955</v>
      </c>
      <c r="D6354" s="1" t="s">
        <v>12892</v>
      </c>
      <c r="E6354" s="1" t="s">
        <v>12893</v>
      </c>
      <c r="F6354" s="1" t="s">
        <v>346</v>
      </c>
      <c r="G6354" s="1"/>
      <c r="H6354" s="1" t="s">
        <v>9</v>
      </c>
    </row>
    <row r="6355" spans="1:8" x14ac:dyDescent="0.3">
      <c r="A6355" s="1">
        <v>353</v>
      </c>
      <c r="B6355" s="1" t="s">
        <v>6140</v>
      </c>
      <c r="C6355" s="1" t="s">
        <v>12813</v>
      </c>
      <c r="D6355" s="1" t="s">
        <v>12894</v>
      </c>
      <c r="E6355" s="1" t="s">
        <v>12895</v>
      </c>
      <c r="F6355" s="1" t="s">
        <v>346</v>
      </c>
      <c r="G6355" s="1"/>
      <c r="H6355" s="1" t="s">
        <v>9</v>
      </c>
    </row>
    <row r="6356" spans="1:8" x14ac:dyDescent="0.3">
      <c r="A6356" s="1">
        <v>354</v>
      </c>
      <c r="B6356" s="1" t="s">
        <v>5556</v>
      </c>
      <c r="C6356" s="1" t="s">
        <v>12019</v>
      </c>
      <c r="D6356" s="1" t="s">
        <v>12896</v>
      </c>
      <c r="E6356" s="1" t="s">
        <v>12897</v>
      </c>
      <c r="F6356" s="1" t="s">
        <v>346</v>
      </c>
      <c r="G6356" s="1"/>
      <c r="H6356" s="1" t="s">
        <v>9</v>
      </c>
    </row>
    <row r="6357" spans="1:8" x14ac:dyDescent="0.3">
      <c r="A6357" s="1">
        <v>355</v>
      </c>
      <c r="B6357" s="1" t="s">
        <v>5556</v>
      </c>
      <c r="C6357" s="1" t="s">
        <v>9371</v>
      </c>
      <c r="D6357" s="1" t="s">
        <v>12898</v>
      </c>
      <c r="E6357" s="1" t="s">
        <v>12899</v>
      </c>
      <c r="F6357" s="1" t="s">
        <v>346</v>
      </c>
      <c r="G6357" s="1"/>
      <c r="H6357" s="1" t="s">
        <v>9</v>
      </c>
    </row>
    <row r="6358" spans="1:8" x14ac:dyDescent="0.3">
      <c r="A6358" s="1">
        <v>356</v>
      </c>
      <c r="B6358" s="1" t="s">
        <v>6140</v>
      </c>
      <c r="C6358" s="1" t="s">
        <v>130</v>
      </c>
      <c r="D6358" s="1" t="s">
        <v>12900</v>
      </c>
      <c r="E6358" s="1" t="s">
        <v>12901</v>
      </c>
      <c r="F6358" s="1" t="s">
        <v>346</v>
      </c>
      <c r="G6358" s="1"/>
      <c r="H6358" s="1" t="s">
        <v>9</v>
      </c>
    </row>
    <row r="6359" spans="1:8" x14ac:dyDescent="0.3">
      <c r="A6359" s="1">
        <v>357</v>
      </c>
      <c r="B6359" s="1" t="s">
        <v>5722</v>
      </c>
      <c r="C6359" s="1" t="s">
        <v>5557</v>
      </c>
      <c r="D6359" s="1" t="s">
        <v>12902</v>
      </c>
      <c r="E6359" s="1" t="s">
        <v>12903</v>
      </c>
      <c r="F6359" s="1" t="s">
        <v>346</v>
      </c>
      <c r="G6359" s="1"/>
      <c r="H6359" s="1" t="s">
        <v>9</v>
      </c>
    </row>
    <row r="6360" spans="1:8" x14ac:dyDescent="0.3">
      <c r="A6360" s="1">
        <v>358</v>
      </c>
      <c r="B6360" s="1" t="s">
        <v>6140</v>
      </c>
      <c r="C6360" s="1" t="s">
        <v>1630</v>
      </c>
      <c r="D6360" s="1" t="s">
        <v>12904</v>
      </c>
      <c r="E6360" s="1" t="s">
        <v>12905</v>
      </c>
      <c r="F6360" s="1" t="s">
        <v>346</v>
      </c>
      <c r="G6360" s="1"/>
      <c r="H6360" s="1" t="s">
        <v>9</v>
      </c>
    </row>
    <row r="6361" spans="1:8" x14ac:dyDescent="0.3">
      <c r="A6361" s="1">
        <v>359</v>
      </c>
      <c r="B6361" s="1" t="s">
        <v>5556</v>
      </c>
      <c r="C6361" s="1" t="s">
        <v>4249</v>
      </c>
      <c r="D6361" s="1" t="s">
        <v>12906</v>
      </c>
      <c r="E6361" s="1" t="s">
        <v>12907</v>
      </c>
      <c r="F6361" s="1" t="s">
        <v>346</v>
      </c>
      <c r="G6361" s="1"/>
      <c r="H6361" s="1" t="s">
        <v>9</v>
      </c>
    </row>
    <row r="6362" spans="1:8" x14ac:dyDescent="0.3">
      <c r="A6362" s="1">
        <v>360</v>
      </c>
      <c r="B6362" s="1" t="s">
        <v>5722</v>
      </c>
      <c r="C6362" s="1" t="s">
        <v>11804</v>
      </c>
      <c r="D6362" s="1" t="s">
        <v>12908</v>
      </c>
      <c r="E6362" s="1" t="s">
        <v>12909</v>
      </c>
      <c r="F6362" s="1" t="s">
        <v>346</v>
      </c>
      <c r="G6362" s="1"/>
      <c r="H6362" s="1" t="s">
        <v>9</v>
      </c>
    </row>
    <row r="6363" spans="1:8" x14ac:dyDescent="0.3">
      <c r="A6363" s="1">
        <v>361</v>
      </c>
      <c r="B6363" s="1" t="s">
        <v>6140</v>
      </c>
      <c r="C6363" s="1" t="s">
        <v>1630</v>
      </c>
      <c r="D6363" s="1" t="s">
        <v>12910</v>
      </c>
      <c r="E6363" s="1" t="s">
        <v>12911</v>
      </c>
      <c r="F6363" s="1" t="s">
        <v>346</v>
      </c>
      <c r="G6363" s="1"/>
      <c r="H6363" s="1" t="s">
        <v>9</v>
      </c>
    </row>
    <row r="6364" spans="1:8" x14ac:dyDescent="0.3">
      <c r="A6364" s="1">
        <v>362</v>
      </c>
      <c r="B6364" s="1" t="s">
        <v>5556</v>
      </c>
      <c r="C6364" s="1" t="s">
        <v>4149</v>
      </c>
      <c r="D6364" s="1" t="s">
        <v>12912</v>
      </c>
      <c r="E6364" s="1" t="s">
        <v>12913</v>
      </c>
      <c r="F6364" s="1" t="s">
        <v>346</v>
      </c>
      <c r="G6364" s="1"/>
      <c r="H6364" s="1" t="s">
        <v>257</v>
      </c>
    </row>
    <row r="6365" spans="1:8" x14ac:dyDescent="0.3">
      <c r="A6365" s="1">
        <v>363</v>
      </c>
      <c r="B6365" s="1" t="s">
        <v>5722</v>
      </c>
      <c r="C6365" s="1" t="s">
        <v>5723</v>
      </c>
      <c r="D6365" s="1" t="s">
        <v>12914</v>
      </c>
      <c r="E6365" s="1" t="s">
        <v>12915</v>
      </c>
      <c r="F6365" s="1" t="s">
        <v>346</v>
      </c>
      <c r="G6365" s="1"/>
      <c r="H6365" s="1" t="s">
        <v>257</v>
      </c>
    </row>
    <row r="6366" spans="1:8" x14ac:dyDescent="0.3">
      <c r="A6366" s="1">
        <v>364</v>
      </c>
      <c r="B6366" s="1" t="s">
        <v>6140</v>
      </c>
      <c r="C6366" s="1" t="s">
        <v>130</v>
      </c>
      <c r="D6366" s="1" t="s">
        <v>12916</v>
      </c>
      <c r="E6366" s="1" t="s">
        <v>12917</v>
      </c>
      <c r="F6366" s="1" t="s">
        <v>346</v>
      </c>
      <c r="G6366" s="1"/>
      <c r="H6366" s="1" t="s">
        <v>9</v>
      </c>
    </row>
    <row r="6367" spans="1:8" x14ac:dyDescent="0.3">
      <c r="A6367" s="1">
        <v>365</v>
      </c>
      <c r="B6367" s="1" t="s">
        <v>5722</v>
      </c>
      <c r="C6367" s="1" t="s">
        <v>10902</v>
      </c>
      <c r="D6367" s="1" t="s">
        <v>12918</v>
      </c>
      <c r="E6367" s="1" t="s">
        <v>12919</v>
      </c>
      <c r="F6367" s="1" t="s">
        <v>346</v>
      </c>
      <c r="G6367" s="1"/>
      <c r="H6367" s="1" t="s">
        <v>9</v>
      </c>
    </row>
    <row r="6368" spans="1:8" x14ac:dyDescent="0.3">
      <c r="A6368" s="1">
        <v>366</v>
      </c>
      <c r="B6368" s="1" t="s">
        <v>5722</v>
      </c>
      <c r="C6368" s="1" t="s">
        <v>10955</v>
      </c>
      <c r="D6368" s="1" t="s">
        <v>12920</v>
      </c>
      <c r="E6368" s="1" t="s">
        <v>12921</v>
      </c>
      <c r="F6368" s="1" t="s">
        <v>346</v>
      </c>
      <c r="G6368" s="1"/>
      <c r="H6368" s="1" t="s">
        <v>9</v>
      </c>
    </row>
    <row r="6369" spans="1:8" x14ac:dyDescent="0.3">
      <c r="A6369" s="1">
        <v>367</v>
      </c>
      <c r="B6369" s="1" t="s">
        <v>5722</v>
      </c>
      <c r="C6369" s="1" t="s">
        <v>114</v>
      </c>
      <c r="D6369" s="1" t="s">
        <v>12922</v>
      </c>
      <c r="E6369" s="1" t="s">
        <v>12923</v>
      </c>
      <c r="F6369" s="1" t="s">
        <v>346</v>
      </c>
      <c r="G6369" s="1"/>
      <c r="H6369" s="1" t="s">
        <v>9</v>
      </c>
    </row>
    <row r="6370" spans="1:8" x14ac:dyDescent="0.3">
      <c r="A6370" s="1">
        <v>368</v>
      </c>
      <c r="B6370" s="1" t="s">
        <v>6140</v>
      </c>
      <c r="C6370" s="1" t="s">
        <v>130</v>
      </c>
      <c r="D6370" s="1" t="s">
        <v>12924</v>
      </c>
      <c r="E6370" s="1" t="s">
        <v>12925</v>
      </c>
      <c r="F6370" s="1" t="s">
        <v>346</v>
      </c>
      <c r="G6370" s="1"/>
      <c r="H6370" s="1" t="s">
        <v>9</v>
      </c>
    </row>
    <row r="6371" spans="1:8" x14ac:dyDescent="0.3">
      <c r="A6371" s="1">
        <v>369</v>
      </c>
      <c r="B6371" s="1" t="s">
        <v>6140</v>
      </c>
      <c r="C6371" s="1" t="s">
        <v>12813</v>
      </c>
      <c r="D6371" s="1" t="s">
        <v>12926</v>
      </c>
      <c r="E6371" s="1" t="s">
        <v>12927</v>
      </c>
      <c r="F6371" s="1" t="s">
        <v>346</v>
      </c>
      <c r="G6371" s="1"/>
      <c r="H6371" s="1" t="s">
        <v>9</v>
      </c>
    </row>
    <row r="6372" spans="1:8" x14ac:dyDescent="0.3">
      <c r="A6372" s="1">
        <v>370</v>
      </c>
      <c r="B6372" s="1" t="s">
        <v>5722</v>
      </c>
      <c r="C6372" s="1" t="s">
        <v>5557</v>
      </c>
      <c r="D6372" s="1" t="s">
        <v>12928</v>
      </c>
      <c r="E6372" s="1" t="s">
        <v>12929</v>
      </c>
      <c r="F6372" s="1" t="s">
        <v>346</v>
      </c>
      <c r="G6372" s="1"/>
      <c r="H6372" s="1" t="s">
        <v>9</v>
      </c>
    </row>
    <row r="6373" spans="1:8" x14ac:dyDescent="0.3">
      <c r="A6373" s="1">
        <v>371</v>
      </c>
      <c r="B6373" s="1" t="s">
        <v>6140</v>
      </c>
      <c r="C6373" s="1" t="s">
        <v>1630</v>
      </c>
      <c r="D6373" s="1" t="s">
        <v>12930</v>
      </c>
      <c r="E6373" s="1" t="s">
        <v>12931</v>
      </c>
      <c r="F6373" s="1" t="s">
        <v>346</v>
      </c>
      <c r="G6373" s="1"/>
      <c r="H6373" s="1" t="s">
        <v>257</v>
      </c>
    </row>
    <row r="6374" spans="1:8" x14ac:dyDescent="0.3">
      <c r="A6374" s="1">
        <v>372</v>
      </c>
      <c r="B6374" s="1" t="s">
        <v>5722</v>
      </c>
      <c r="C6374" s="1" t="s">
        <v>5723</v>
      </c>
      <c r="D6374" s="1" t="s">
        <v>12932</v>
      </c>
      <c r="E6374" s="1" t="s">
        <v>12933</v>
      </c>
      <c r="F6374" s="1" t="s">
        <v>346</v>
      </c>
      <c r="G6374" s="1"/>
      <c r="H6374" s="1" t="s">
        <v>9</v>
      </c>
    </row>
    <row r="6375" spans="1:8" x14ac:dyDescent="0.3">
      <c r="A6375" s="1">
        <v>373</v>
      </c>
      <c r="B6375" s="1" t="s">
        <v>657</v>
      </c>
      <c r="C6375" s="1" t="s">
        <v>390</v>
      </c>
      <c r="D6375" s="1" t="s">
        <v>12934</v>
      </c>
      <c r="E6375" s="1" t="s">
        <v>12935</v>
      </c>
      <c r="F6375" s="1" t="s">
        <v>346</v>
      </c>
      <c r="G6375" s="1"/>
      <c r="H6375" s="1" t="s">
        <v>9</v>
      </c>
    </row>
    <row r="6376" spans="1:8" x14ac:dyDescent="0.3">
      <c r="A6376" s="1">
        <v>374</v>
      </c>
      <c r="B6376" s="1" t="s">
        <v>5556</v>
      </c>
      <c r="C6376" s="1" t="s">
        <v>4249</v>
      </c>
      <c r="D6376" s="1" t="s">
        <v>12936</v>
      </c>
      <c r="E6376" s="1" t="s">
        <v>12937</v>
      </c>
      <c r="F6376" s="1" t="s">
        <v>346</v>
      </c>
      <c r="G6376" s="1"/>
      <c r="H6376" s="1" t="s">
        <v>9</v>
      </c>
    </row>
    <row r="6377" spans="1:8" x14ac:dyDescent="0.3">
      <c r="A6377" s="1">
        <v>375</v>
      </c>
      <c r="B6377" s="1" t="s">
        <v>6140</v>
      </c>
      <c r="C6377" s="1" t="s">
        <v>1630</v>
      </c>
      <c r="D6377" s="1" t="s">
        <v>12938</v>
      </c>
      <c r="E6377" s="1" t="s">
        <v>12939</v>
      </c>
      <c r="F6377" s="1" t="s">
        <v>346</v>
      </c>
      <c r="G6377" s="1"/>
      <c r="H6377" s="1" t="s">
        <v>9</v>
      </c>
    </row>
    <row r="6378" spans="1:8" x14ac:dyDescent="0.3">
      <c r="A6378" s="1">
        <v>376</v>
      </c>
      <c r="B6378" s="1" t="s">
        <v>5722</v>
      </c>
      <c r="C6378" s="1" t="s">
        <v>10955</v>
      </c>
      <c r="D6378" s="1" t="s">
        <v>12940</v>
      </c>
      <c r="E6378" s="1" t="s">
        <v>12941</v>
      </c>
      <c r="F6378" s="1" t="s">
        <v>346</v>
      </c>
      <c r="G6378" s="1"/>
      <c r="H6378" s="1" t="s">
        <v>9</v>
      </c>
    </row>
    <row r="6379" spans="1:8" x14ac:dyDescent="0.3">
      <c r="A6379" s="1">
        <v>377</v>
      </c>
      <c r="B6379" s="1" t="s">
        <v>6140</v>
      </c>
      <c r="C6379" s="1" t="s">
        <v>130</v>
      </c>
      <c r="D6379" s="1" t="s">
        <v>12942</v>
      </c>
      <c r="E6379" s="1" t="s">
        <v>12943</v>
      </c>
      <c r="F6379" s="1" t="s">
        <v>346</v>
      </c>
      <c r="G6379" s="1"/>
      <c r="H6379" s="1" t="s">
        <v>9</v>
      </c>
    </row>
    <row r="6380" spans="1:8" x14ac:dyDescent="0.3">
      <c r="A6380" s="1">
        <v>378</v>
      </c>
      <c r="B6380" s="1" t="s">
        <v>5556</v>
      </c>
      <c r="C6380" s="1" t="s">
        <v>4249</v>
      </c>
      <c r="D6380" s="1" t="s">
        <v>12944</v>
      </c>
      <c r="E6380" s="1" t="s">
        <v>12945</v>
      </c>
      <c r="F6380" s="1" t="s">
        <v>346</v>
      </c>
      <c r="G6380" s="1"/>
      <c r="H6380" s="1" t="s">
        <v>9</v>
      </c>
    </row>
    <row r="6381" spans="1:8" x14ac:dyDescent="0.3">
      <c r="A6381" s="1">
        <v>379</v>
      </c>
      <c r="B6381" s="1" t="s">
        <v>5722</v>
      </c>
      <c r="C6381" s="1" t="s">
        <v>10902</v>
      </c>
      <c r="D6381" s="1" t="s">
        <v>12946</v>
      </c>
      <c r="E6381" s="1" t="s">
        <v>12947</v>
      </c>
      <c r="F6381" s="1" t="s">
        <v>346</v>
      </c>
      <c r="G6381" s="1"/>
      <c r="H6381" s="1" t="s">
        <v>257</v>
      </c>
    </row>
    <row r="6382" spans="1:8" x14ac:dyDescent="0.3">
      <c r="A6382" s="1">
        <v>380</v>
      </c>
      <c r="B6382" s="1" t="s">
        <v>6140</v>
      </c>
      <c r="C6382" s="1" t="s">
        <v>1630</v>
      </c>
      <c r="D6382" s="1" t="s">
        <v>12948</v>
      </c>
      <c r="E6382" s="1" t="s">
        <v>12949</v>
      </c>
      <c r="F6382" s="1" t="s">
        <v>346</v>
      </c>
      <c r="G6382" s="1"/>
      <c r="H6382" s="1" t="s">
        <v>257</v>
      </c>
    </row>
    <row r="6383" spans="1:8" x14ac:dyDescent="0.3">
      <c r="A6383" s="1">
        <v>381</v>
      </c>
      <c r="B6383" s="1" t="s">
        <v>6140</v>
      </c>
      <c r="C6383" s="1" t="s">
        <v>1630</v>
      </c>
      <c r="D6383" s="1" t="s">
        <v>12950</v>
      </c>
      <c r="E6383" s="1" t="s">
        <v>12951</v>
      </c>
      <c r="F6383" s="1" t="s">
        <v>346</v>
      </c>
      <c r="G6383" s="1"/>
      <c r="H6383" s="1" t="s">
        <v>9</v>
      </c>
    </row>
    <row r="6384" spans="1:8" x14ac:dyDescent="0.3">
      <c r="A6384" s="1">
        <v>382</v>
      </c>
      <c r="B6384" s="1" t="s">
        <v>657</v>
      </c>
      <c r="C6384" s="1" t="s">
        <v>12302</v>
      </c>
      <c r="D6384" s="1" t="s">
        <v>12952</v>
      </c>
      <c r="E6384" s="1" t="s">
        <v>12953</v>
      </c>
      <c r="F6384" s="1" t="s">
        <v>346</v>
      </c>
      <c r="G6384" s="1"/>
      <c r="H6384" s="1" t="s">
        <v>9</v>
      </c>
    </row>
    <row r="6385" spans="1:8" x14ac:dyDescent="0.3">
      <c r="A6385" s="1">
        <v>383</v>
      </c>
      <c r="B6385" s="1" t="s">
        <v>6140</v>
      </c>
      <c r="C6385" s="1" t="s">
        <v>130</v>
      </c>
      <c r="D6385" s="1" t="s">
        <v>12954</v>
      </c>
      <c r="E6385" s="1" t="s">
        <v>12955</v>
      </c>
      <c r="F6385" s="1" t="s">
        <v>346</v>
      </c>
      <c r="G6385" s="1"/>
      <c r="H6385" s="1" t="s">
        <v>9</v>
      </c>
    </row>
    <row r="6386" spans="1:8" x14ac:dyDescent="0.3">
      <c r="A6386" s="1">
        <v>384</v>
      </c>
      <c r="B6386" s="1" t="s">
        <v>6140</v>
      </c>
      <c r="C6386" s="1" t="s">
        <v>1630</v>
      </c>
      <c r="D6386" s="1" t="s">
        <v>12956</v>
      </c>
      <c r="E6386" s="1" t="s">
        <v>12957</v>
      </c>
      <c r="F6386" s="1" t="s">
        <v>346</v>
      </c>
      <c r="G6386" s="1"/>
      <c r="H6386" s="1" t="s">
        <v>9</v>
      </c>
    </row>
    <row r="6387" spans="1:8" x14ac:dyDescent="0.3">
      <c r="A6387" s="1">
        <v>385</v>
      </c>
      <c r="B6387" s="1" t="s">
        <v>657</v>
      </c>
      <c r="C6387" s="1" t="s">
        <v>9094</v>
      </c>
      <c r="D6387" s="1" t="s">
        <v>12958</v>
      </c>
      <c r="E6387" s="1" t="s">
        <v>12959</v>
      </c>
      <c r="F6387" s="1" t="s">
        <v>346</v>
      </c>
      <c r="G6387" s="1"/>
      <c r="H6387" s="1" t="s">
        <v>9</v>
      </c>
    </row>
    <row r="6388" spans="1:8" x14ac:dyDescent="0.3">
      <c r="A6388" s="1">
        <v>386</v>
      </c>
      <c r="B6388" s="1" t="s">
        <v>6140</v>
      </c>
      <c r="C6388" s="1" t="s">
        <v>1630</v>
      </c>
      <c r="D6388" s="1" t="s">
        <v>12960</v>
      </c>
      <c r="E6388" s="1" t="s">
        <v>12961</v>
      </c>
      <c r="F6388" s="1" t="s">
        <v>346</v>
      </c>
      <c r="G6388" s="1"/>
      <c r="H6388" s="1" t="s">
        <v>257</v>
      </c>
    </row>
    <row r="6389" spans="1:8" x14ac:dyDescent="0.3">
      <c r="A6389" s="1">
        <v>387</v>
      </c>
      <c r="B6389" s="1" t="s">
        <v>5722</v>
      </c>
      <c r="C6389" s="1" t="s">
        <v>5557</v>
      </c>
      <c r="D6389" s="1" t="s">
        <v>12962</v>
      </c>
      <c r="E6389" s="1" t="s">
        <v>12963</v>
      </c>
      <c r="F6389" s="1" t="s">
        <v>346</v>
      </c>
      <c r="G6389" s="1"/>
      <c r="H6389" s="1" t="s">
        <v>257</v>
      </c>
    </row>
    <row r="6390" spans="1:8" x14ac:dyDescent="0.3">
      <c r="A6390" s="1">
        <v>388</v>
      </c>
      <c r="B6390" s="1" t="s">
        <v>6140</v>
      </c>
      <c r="C6390" s="1" t="s">
        <v>1630</v>
      </c>
      <c r="D6390" s="1" t="s">
        <v>12964</v>
      </c>
      <c r="E6390" s="1" t="s">
        <v>12965</v>
      </c>
      <c r="F6390" s="1" t="s">
        <v>346</v>
      </c>
      <c r="G6390" s="1"/>
      <c r="H6390" s="1" t="s">
        <v>257</v>
      </c>
    </row>
    <row r="6391" spans="1:8" x14ac:dyDescent="0.3">
      <c r="A6391" s="1">
        <v>389</v>
      </c>
      <c r="B6391" s="1" t="s">
        <v>5722</v>
      </c>
      <c r="C6391" s="1" t="s">
        <v>3478</v>
      </c>
      <c r="D6391" s="1" t="s">
        <v>12966</v>
      </c>
      <c r="E6391" s="1" t="s">
        <v>12967</v>
      </c>
      <c r="F6391" s="1" t="s">
        <v>346</v>
      </c>
      <c r="G6391" s="1"/>
      <c r="H6391" s="1" t="s">
        <v>257</v>
      </c>
    </row>
    <row r="6392" spans="1:8" x14ac:dyDescent="0.3">
      <c r="A6392" s="1">
        <v>390</v>
      </c>
      <c r="B6392" s="1" t="s">
        <v>6140</v>
      </c>
      <c r="C6392" s="1" t="s">
        <v>12813</v>
      </c>
      <c r="D6392" s="1" t="s">
        <v>12968</v>
      </c>
      <c r="E6392" s="1" t="s">
        <v>12969</v>
      </c>
      <c r="F6392" s="1" t="s">
        <v>346</v>
      </c>
      <c r="G6392" s="1"/>
      <c r="H6392" s="1" t="s">
        <v>9</v>
      </c>
    </row>
    <row r="6393" spans="1:8" x14ac:dyDescent="0.3">
      <c r="A6393" s="1">
        <v>391</v>
      </c>
      <c r="B6393" s="1" t="s">
        <v>5556</v>
      </c>
      <c r="C6393" s="1" t="s">
        <v>4249</v>
      </c>
      <c r="D6393" s="1" t="s">
        <v>12970</v>
      </c>
      <c r="E6393" s="1" t="s">
        <v>12971</v>
      </c>
      <c r="F6393" s="1" t="s">
        <v>346</v>
      </c>
      <c r="G6393" s="1"/>
      <c r="H6393" s="1" t="s">
        <v>9</v>
      </c>
    </row>
    <row r="6394" spans="1:8" x14ac:dyDescent="0.3">
      <c r="A6394" s="1">
        <v>392</v>
      </c>
      <c r="B6394" s="1" t="s">
        <v>5722</v>
      </c>
      <c r="C6394" s="1" t="s">
        <v>11804</v>
      </c>
      <c r="D6394" s="1" t="s">
        <v>12972</v>
      </c>
      <c r="E6394" s="1" t="s">
        <v>12973</v>
      </c>
      <c r="F6394" s="1" t="s">
        <v>346</v>
      </c>
      <c r="G6394" s="1"/>
      <c r="H6394" s="1" t="s">
        <v>9</v>
      </c>
    </row>
    <row r="6395" spans="1:8" x14ac:dyDescent="0.3">
      <c r="A6395" s="1">
        <v>393</v>
      </c>
      <c r="B6395" s="1" t="s">
        <v>6140</v>
      </c>
      <c r="C6395" s="1" t="s">
        <v>12813</v>
      </c>
      <c r="D6395" s="1" t="s">
        <v>12974</v>
      </c>
      <c r="E6395" s="1" t="s">
        <v>12975</v>
      </c>
      <c r="F6395" s="1" t="s">
        <v>346</v>
      </c>
      <c r="G6395" s="1"/>
      <c r="H6395" s="1" t="s">
        <v>9</v>
      </c>
    </row>
    <row r="6396" spans="1:8" x14ac:dyDescent="0.3">
      <c r="A6396" s="1">
        <v>394</v>
      </c>
      <c r="B6396" s="1" t="s">
        <v>5556</v>
      </c>
      <c r="C6396" s="1" t="s">
        <v>4249</v>
      </c>
      <c r="D6396" s="1" t="s">
        <v>12976</v>
      </c>
      <c r="E6396" s="1" t="s">
        <v>12977</v>
      </c>
      <c r="F6396" s="1" t="s">
        <v>346</v>
      </c>
      <c r="G6396" s="1"/>
      <c r="H6396" s="1" t="s">
        <v>9</v>
      </c>
    </row>
    <row r="6397" spans="1:8" x14ac:dyDescent="0.3">
      <c r="A6397" s="1">
        <v>395</v>
      </c>
      <c r="B6397" s="1" t="s">
        <v>6140</v>
      </c>
      <c r="C6397" s="1" t="s">
        <v>1630</v>
      </c>
      <c r="D6397" s="1" t="s">
        <v>12978</v>
      </c>
      <c r="E6397" s="1" t="s">
        <v>12979</v>
      </c>
      <c r="F6397" s="1" t="s">
        <v>346</v>
      </c>
      <c r="G6397" s="1"/>
      <c r="H6397" s="1" t="s">
        <v>257</v>
      </c>
    </row>
    <row r="6398" spans="1:8" x14ac:dyDescent="0.3">
      <c r="A6398" s="1">
        <v>396</v>
      </c>
      <c r="B6398" s="1" t="s">
        <v>5722</v>
      </c>
      <c r="C6398" s="1" t="s">
        <v>10955</v>
      </c>
      <c r="D6398" s="1" t="s">
        <v>12980</v>
      </c>
      <c r="E6398" s="1" t="s">
        <v>12981</v>
      </c>
      <c r="F6398" s="1" t="s">
        <v>346</v>
      </c>
      <c r="G6398" s="1"/>
      <c r="H6398" s="1" t="s">
        <v>9</v>
      </c>
    </row>
    <row r="6399" spans="1:8" x14ac:dyDescent="0.3">
      <c r="A6399" s="1">
        <v>397</v>
      </c>
      <c r="B6399" s="1" t="s">
        <v>5556</v>
      </c>
      <c r="C6399" s="1" t="s">
        <v>12019</v>
      </c>
      <c r="D6399" s="1" t="s">
        <v>12982</v>
      </c>
      <c r="E6399" s="1" t="s">
        <v>12983</v>
      </c>
      <c r="F6399" s="1" t="s">
        <v>346</v>
      </c>
      <c r="G6399" s="1"/>
      <c r="H6399" s="1" t="s">
        <v>9</v>
      </c>
    </row>
    <row r="6400" spans="1:8" x14ac:dyDescent="0.3">
      <c r="A6400" s="1">
        <v>398</v>
      </c>
      <c r="B6400" s="1" t="s">
        <v>6140</v>
      </c>
      <c r="C6400" s="1" t="s">
        <v>1630</v>
      </c>
      <c r="D6400" s="1" t="s">
        <v>12984</v>
      </c>
      <c r="E6400" s="1" t="s">
        <v>12985</v>
      </c>
      <c r="F6400" s="1" t="s">
        <v>346</v>
      </c>
      <c r="G6400" s="1"/>
      <c r="H6400" s="1" t="s">
        <v>9</v>
      </c>
    </row>
    <row r="6401" spans="1:8" x14ac:dyDescent="0.3">
      <c r="A6401" s="1">
        <v>399</v>
      </c>
      <c r="B6401" s="1" t="s">
        <v>657</v>
      </c>
      <c r="C6401" s="1" t="s">
        <v>11779</v>
      </c>
      <c r="D6401" s="1" t="s">
        <v>12986</v>
      </c>
      <c r="E6401" s="1" t="s">
        <v>12987</v>
      </c>
      <c r="F6401" s="1" t="s">
        <v>346</v>
      </c>
      <c r="G6401" s="1"/>
      <c r="H6401" s="1" t="s">
        <v>9</v>
      </c>
    </row>
    <row r="6402" spans="1:8" x14ac:dyDescent="0.3">
      <c r="A6402" s="1">
        <v>400</v>
      </c>
      <c r="B6402" s="1" t="s">
        <v>5722</v>
      </c>
      <c r="C6402" s="1" t="s">
        <v>10902</v>
      </c>
      <c r="D6402" s="1" t="s">
        <v>12988</v>
      </c>
      <c r="E6402" s="1" t="s">
        <v>12989</v>
      </c>
      <c r="F6402" s="1" t="s">
        <v>346</v>
      </c>
      <c r="G6402" s="1"/>
      <c r="H6402" s="1" t="s">
        <v>9</v>
      </c>
    </row>
    <row r="6403" spans="1:8" x14ac:dyDescent="0.3">
      <c r="A6403" s="1">
        <v>401</v>
      </c>
      <c r="B6403" s="1" t="s">
        <v>5722</v>
      </c>
      <c r="C6403" s="1" t="s">
        <v>3160</v>
      </c>
      <c r="D6403" s="1" t="s">
        <v>12990</v>
      </c>
      <c r="E6403" s="1" t="s">
        <v>12991</v>
      </c>
      <c r="F6403" s="1" t="s">
        <v>346</v>
      </c>
      <c r="G6403" s="1"/>
      <c r="H6403" s="1" t="s">
        <v>9</v>
      </c>
    </row>
    <row r="6404" spans="1:8" x14ac:dyDescent="0.3">
      <c r="A6404" s="1">
        <v>402</v>
      </c>
      <c r="B6404" s="1" t="s">
        <v>5722</v>
      </c>
      <c r="C6404" s="1" t="s">
        <v>114</v>
      </c>
      <c r="D6404" s="1" t="s">
        <v>12992</v>
      </c>
      <c r="E6404" s="1" t="s">
        <v>12993</v>
      </c>
      <c r="F6404" s="1" t="s">
        <v>346</v>
      </c>
      <c r="G6404" s="1"/>
      <c r="H6404" s="1" t="s">
        <v>9</v>
      </c>
    </row>
    <row r="6405" spans="1:8" x14ac:dyDescent="0.3">
      <c r="A6405" s="1">
        <v>403</v>
      </c>
      <c r="B6405" s="1" t="s">
        <v>5722</v>
      </c>
      <c r="C6405" s="1" t="s">
        <v>11804</v>
      </c>
      <c r="D6405" s="1" t="s">
        <v>12994</v>
      </c>
      <c r="E6405" s="1" t="s">
        <v>12995</v>
      </c>
      <c r="F6405" s="1" t="s">
        <v>346</v>
      </c>
      <c r="G6405" s="1"/>
      <c r="H6405" s="1" t="s">
        <v>9</v>
      </c>
    </row>
    <row r="6406" spans="1:8" x14ac:dyDescent="0.3">
      <c r="A6406" s="1">
        <v>404</v>
      </c>
      <c r="B6406" s="1" t="s">
        <v>5722</v>
      </c>
      <c r="C6406" s="1" t="s">
        <v>114</v>
      </c>
      <c r="D6406" s="1" t="s">
        <v>12996</v>
      </c>
      <c r="E6406" s="1" t="s">
        <v>12997</v>
      </c>
      <c r="F6406" s="1" t="s">
        <v>346</v>
      </c>
      <c r="G6406" s="1"/>
      <c r="H6406" s="1" t="s">
        <v>9</v>
      </c>
    </row>
    <row r="6407" spans="1:8" x14ac:dyDescent="0.3">
      <c r="A6407" s="1">
        <v>405</v>
      </c>
      <c r="B6407" s="1" t="s">
        <v>5722</v>
      </c>
      <c r="C6407" s="1" t="s">
        <v>3160</v>
      </c>
      <c r="D6407" s="1" t="s">
        <v>12998</v>
      </c>
      <c r="E6407" s="1" t="s">
        <v>12999</v>
      </c>
      <c r="F6407" s="1" t="s">
        <v>346</v>
      </c>
      <c r="G6407" s="1"/>
      <c r="H6407" s="1" t="s">
        <v>9</v>
      </c>
    </row>
    <row r="6408" spans="1:8" x14ac:dyDescent="0.3">
      <c r="A6408" s="1">
        <v>406</v>
      </c>
      <c r="B6408" s="1" t="s">
        <v>657</v>
      </c>
      <c r="C6408" s="1" t="s">
        <v>5723</v>
      </c>
      <c r="D6408" s="1" t="s">
        <v>13000</v>
      </c>
      <c r="E6408" s="1" t="s">
        <v>13001</v>
      </c>
      <c r="F6408" s="1" t="s">
        <v>346</v>
      </c>
      <c r="G6408" s="1"/>
      <c r="H6408" s="1" t="s">
        <v>9</v>
      </c>
    </row>
    <row r="6409" spans="1:8" x14ac:dyDescent="0.3">
      <c r="A6409" s="1">
        <v>407</v>
      </c>
      <c r="B6409" s="1" t="s">
        <v>6140</v>
      </c>
      <c r="C6409" s="1" t="s">
        <v>1630</v>
      </c>
      <c r="D6409" s="1" t="s">
        <v>13002</v>
      </c>
      <c r="E6409" s="1" t="s">
        <v>13003</v>
      </c>
      <c r="F6409" s="1" t="s">
        <v>346</v>
      </c>
      <c r="G6409" s="1"/>
      <c r="H6409" s="1" t="s">
        <v>9</v>
      </c>
    </row>
    <row r="6410" spans="1:8" x14ac:dyDescent="0.3">
      <c r="A6410" s="1">
        <v>408</v>
      </c>
      <c r="B6410" s="1" t="s">
        <v>5556</v>
      </c>
      <c r="C6410" s="1" t="s">
        <v>4249</v>
      </c>
      <c r="D6410" s="1" t="s">
        <v>13004</v>
      </c>
      <c r="E6410" s="1" t="s">
        <v>13005</v>
      </c>
      <c r="F6410" s="1" t="s">
        <v>346</v>
      </c>
      <c r="G6410" s="1"/>
      <c r="H6410" s="1" t="s">
        <v>9</v>
      </c>
    </row>
    <row r="6411" spans="1:8" x14ac:dyDescent="0.3">
      <c r="A6411" s="1">
        <v>409</v>
      </c>
      <c r="B6411" s="1" t="s">
        <v>6140</v>
      </c>
      <c r="C6411" s="1" t="s">
        <v>12813</v>
      </c>
      <c r="D6411" s="1" t="s">
        <v>13006</v>
      </c>
      <c r="E6411" s="1" t="s">
        <v>13007</v>
      </c>
      <c r="F6411" s="1" t="s">
        <v>346</v>
      </c>
      <c r="G6411" s="1"/>
      <c r="H6411" s="1" t="s">
        <v>9</v>
      </c>
    </row>
    <row r="6412" spans="1:8" x14ac:dyDescent="0.3">
      <c r="A6412" s="1">
        <v>410</v>
      </c>
      <c r="B6412" s="1" t="s">
        <v>5722</v>
      </c>
      <c r="C6412" s="1" t="s">
        <v>10902</v>
      </c>
      <c r="D6412" s="1" t="s">
        <v>13008</v>
      </c>
      <c r="E6412" s="1" t="s">
        <v>13009</v>
      </c>
      <c r="F6412" s="1" t="s">
        <v>346</v>
      </c>
      <c r="G6412" s="1"/>
      <c r="H6412" s="1" t="s">
        <v>9</v>
      </c>
    </row>
    <row r="6413" spans="1:8" x14ac:dyDescent="0.3">
      <c r="A6413" s="1">
        <v>411</v>
      </c>
      <c r="B6413" s="1" t="s">
        <v>6140</v>
      </c>
      <c r="C6413" s="1" t="s">
        <v>1630</v>
      </c>
      <c r="D6413" s="1" t="s">
        <v>13010</v>
      </c>
      <c r="E6413" s="1" t="s">
        <v>13011</v>
      </c>
      <c r="F6413" s="1" t="s">
        <v>346</v>
      </c>
      <c r="G6413" s="1"/>
      <c r="H6413" s="1" t="s">
        <v>257</v>
      </c>
    </row>
    <row r="6414" spans="1:8" x14ac:dyDescent="0.3">
      <c r="A6414" s="1">
        <v>412</v>
      </c>
      <c r="B6414" s="1" t="s">
        <v>5722</v>
      </c>
      <c r="C6414" s="1" t="s">
        <v>5557</v>
      </c>
      <c r="D6414" s="1" t="s">
        <v>13012</v>
      </c>
      <c r="E6414" s="1" t="s">
        <v>13013</v>
      </c>
      <c r="F6414" s="1" t="s">
        <v>346</v>
      </c>
      <c r="G6414" s="1"/>
      <c r="H6414" s="1" t="s">
        <v>9</v>
      </c>
    </row>
    <row r="6415" spans="1:8" x14ac:dyDescent="0.3">
      <c r="A6415" s="1">
        <v>413</v>
      </c>
      <c r="B6415" s="1" t="s">
        <v>5556</v>
      </c>
      <c r="C6415" s="1" t="s">
        <v>4149</v>
      </c>
      <c r="D6415" s="1" t="s">
        <v>13014</v>
      </c>
      <c r="E6415" s="1" t="s">
        <v>13015</v>
      </c>
      <c r="F6415" s="1" t="s">
        <v>346</v>
      </c>
      <c r="G6415" s="1"/>
      <c r="H6415" s="1" t="s">
        <v>9</v>
      </c>
    </row>
    <row r="6416" spans="1:8" x14ac:dyDescent="0.3">
      <c r="A6416" s="1">
        <v>414</v>
      </c>
      <c r="B6416" s="1" t="s">
        <v>5722</v>
      </c>
      <c r="C6416" s="1" t="s">
        <v>3160</v>
      </c>
      <c r="D6416" s="1" t="s">
        <v>13016</v>
      </c>
      <c r="E6416" s="1" t="s">
        <v>13017</v>
      </c>
      <c r="F6416" s="1" t="s">
        <v>346</v>
      </c>
      <c r="G6416" s="1"/>
      <c r="H6416" s="1" t="s">
        <v>9</v>
      </c>
    </row>
    <row r="6417" spans="1:8" x14ac:dyDescent="0.3">
      <c r="A6417" s="1">
        <v>415</v>
      </c>
      <c r="B6417" s="1" t="s">
        <v>6140</v>
      </c>
      <c r="C6417" s="1" t="s">
        <v>1630</v>
      </c>
      <c r="D6417" s="1" t="s">
        <v>13018</v>
      </c>
      <c r="E6417" s="1" t="s">
        <v>13019</v>
      </c>
      <c r="F6417" s="1" t="s">
        <v>346</v>
      </c>
      <c r="G6417" s="1"/>
      <c r="H6417" s="1" t="s">
        <v>9</v>
      </c>
    </row>
    <row r="6418" spans="1:8" x14ac:dyDescent="0.3">
      <c r="A6418" s="1">
        <v>416</v>
      </c>
      <c r="B6418" s="1" t="s">
        <v>6140</v>
      </c>
      <c r="C6418" s="1" t="s">
        <v>1630</v>
      </c>
      <c r="D6418" s="1" t="s">
        <v>13020</v>
      </c>
      <c r="E6418" s="1" t="s">
        <v>13021</v>
      </c>
      <c r="F6418" s="1" t="s">
        <v>346</v>
      </c>
      <c r="G6418" s="1"/>
      <c r="H6418" s="1" t="s">
        <v>9</v>
      </c>
    </row>
    <row r="6419" spans="1:8" x14ac:dyDescent="0.3">
      <c r="A6419" s="1">
        <v>417</v>
      </c>
      <c r="B6419" s="1" t="s">
        <v>5722</v>
      </c>
      <c r="C6419" s="1" t="s">
        <v>114</v>
      </c>
      <c r="D6419" s="1" t="s">
        <v>13022</v>
      </c>
      <c r="E6419" s="1" t="s">
        <v>13023</v>
      </c>
      <c r="F6419" s="1" t="s">
        <v>346</v>
      </c>
      <c r="G6419" s="1"/>
      <c r="H6419" s="1" t="s">
        <v>257</v>
      </c>
    </row>
    <row r="6420" spans="1:8" x14ac:dyDescent="0.3">
      <c r="A6420" s="1">
        <v>418</v>
      </c>
      <c r="B6420" s="1" t="s">
        <v>6140</v>
      </c>
      <c r="C6420" s="1" t="s">
        <v>1630</v>
      </c>
      <c r="D6420" s="1" t="s">
        <v>13024</v>
      </c>
      <c r="E6420" s="1" t="s">
        <v>13025</v>
      </c>
      <c r="F6420" s="1" t="s">
        <v>346</v>
      </c>
      <c r="G6420" s="1"/>
      <c r="H6420" s="1" t="s">
        <v>9</v>
      </c>
    </row>
    <row r="6421" spans="1:8" x14ac:dyDescent="0.3">
      <c r="A6421" s="1">
        <v>419</v>
      </c>
      <c r="B6421" s="1" t="s">
        <v>5722</v>
      </c>
      <c r="C6421" s="1" t="s">
        <v>10955</v>
      </c>
      <c r="D6421" s="1" t="s">
        <v>13026</v>
      </c>
      <c r="E6421" s="1" t="s">
        <v>13027</v>
      </c>
      <c r="F6421" s="1" t="s">
        <v>346</v>
      </c>
      <c r="G6421" s="1"/>
      <c r="H6421" s="1" t="s">
        <v>9</v>
      </c>
    </row>
    <row r="6422" spans="1:8" x14ac:dyDescent="0.3">
      <c r="A6422" s="1">
        <v>420</v>
      </c>
      <c r="B6422" s="1" t="s">
        <v>5556</v>
      </c>
      <c r="C6422" s="1" t="s">
        <v>4249</v>
      </c>
      <c r="D6422" s="1" t="s">
        <v>13028</v>
      </c>
      <c r="E6422" s="1" t="s">
        <v>13029</v>
      </c>
      <c r="F6422" s="1" t="s">
        <v>346</v>
      </c>
      <c r="G6422" s="1"/>
      <c r="H6422" s="1" t="s">
        <v>9</v>
      </c>
    </row>
    <row r="6423" spans="1:8" x14ac:dyDescent="0.3">
      <c r="A6423" s="1">
        <v>421</v>
      </c>
      <c r="B6423" s="1" t="s">
        <v>6140</v>
      </c>
      <c r="C6423" s="1" t="s">
        <v>12813</v>
      </c>
      <c r="D6423" s="1" t="s">
        <v>13030</v>
      </c>
      <c r="E6423" s="1" t="s">
        <v>13031</v>
      </c>
      <c r="F6423" s="1" t="s">
        <v>346</v>
      </c>
      <c r="G6423" s="1"/>
      <c r="H6423" s="1" t="s">
        <v>257</v>
      </c>
    </row>
    <row r="6424" spans="1:8" x14ac:dyDescent="0.3">
      <c r="A6424" s="1">
        <v>422</v>
      </c>
      <c r="B6424" s="1" t="s">
        <v>6140</v>
      </c>
      <c r="C6424" s="1" t="s">
        <v>1630</v>
      </c>
      <c r="D6424" s="1" t="s">
        <v>13032</v>
      </c>
      <c r="E6424" s="1" t="s">
        <v>13033</v>
      </c>
      <c r="F6424" s="1" t="s">
        <v>346</v>
      </c>
      <c r="G6424" s="1"/>
      <c r="H6424" s="1" t="s">
        <v>9</v>
      </c>
    </row>
    <row r="6425" spans="1:8" x14ac:dyDescent="0.3">
      <c r="A6425" s="1">
        <v>423</v>
      </c>
      <c r="B6425" s="1" t="s">
        <v>5556</v>
      </c>
      <c r="C6425" s="1" t="s">
        <v>9371</v>
      </c>
      <c r="D6425" s="1" t="s">
        <v>13034</v>
      </c>
      <c r="E6425" s="1" t="s">
        <v>13035</v>
      </c>
      <c r="F6425" s="1" t="s">
        <v>346</v>
      </c>
      <c r="G6425" s="1"/>
      <c r="H6425" s="1" t="s">
        <v>9</v>
      </c>
    </row>
    <row r="6426" spans="1:8" x14ac:dyDescent="0.3">
      <c r="A6426" s="1">
        <v>424</v>
      </c>
      <c r="B6426" s="1" t="s">
        <v>5722</v>
      </c>
      <c r="C6426" s="1" t="s">
        <v>10902</v>
      </c>
      <c r="D6426" s="1" t="s">
        <v>13036</v>
      </c>
      <c r="E6426" s="1" t="s">
        <v>13037</v>
      </c>
      <c r="F6426" s="1" t="s">
        <v>346</v>
      </c>
      <c r="G6426" s="1"/>
      <c r="H6426" s="1" t="s">
        <v>9</v>
      </c>
    </row>
    <row r="6427" spans="1:8" x14ac:dyDescent="0.3">
      <c r="A6427" s="1">
        <v>425</v>
      </c>
      <c r="B6427" s="1" t="s">
        <v>5722</v>
      </c>
      <c r="C6427" s="1" t="s">
        <v>5723</v>
      </c>
      <c r="D6427" s="1" t="s">
        <v>13038</v>
      </c>
      <c r="E6427" s="1" t="s">
        <v>13039</v>
      </c>
      <c r="F6427" s="1" t="s">
        <v>346</v>
      </c>
      <c r="G6427" s="1"/>
      <c r="H6427" s="1" t="s">
        <v>257</v>
      </c>
    </row>
    <row r="6428" spans="1:8" x14ac:dyDescent="0.3">
      <c r="A6428" s="1">
        <v>426</v>
      </c>
      <c r="B6428" s="1" t="s">
        <v>5722</v>
      </c>
      <c r="C6428" s="1" t="s">
        <v>114</v>
      </c>
      <c r="D6428" s="1" t="s">
        <v>13040</v>
      </c>
      <c r="E6428" s="1" t="s">
        <v>13041</v>
      </c>
      <c r="F6428" s="1" t="s">
        <v>346</v>
      </c>
      <c r="G6428" s="1"/>
      <c r="H6428" s="1" t="s">
        <v>9</v>
      </c>
    </row>
    <row r="6429" spans="1:8" x14ac:dyDescent="0.3">
      <c r="A6429" s="1">
        <v>427</v>
      </c>
      <c r="B6429" s="1" t="s">
        <v>5556</v>
      </c>
      <c r="C6429" s="1" t="s">
        <v>4249</v>
      </c>
      <c r="D6429" s="1" t="s">
        <v>13042</v>
      </c>
      <c r="E6429" s="1" t="s">
        <v>13043</v>
      </c>
      <c r="F6429" s="1" t="s">
        <v>346</v>
      </c>
      <c r="G6429" s="1"/>
      <c r="H6429" s="1" t="s">
        <v>9</v>
      </c>
    </row>
    <row r="6430" spans="1:8" x14ac:dyDescent="0.3">
      <c r="A6430" s="1">
        <v>428</v>
      </c>
      <c r="B6430" s="1" t="s">
        <v>5722</v>
      </c>
      <c r="C6430" s="1" t="s">
        <v>11804</v>
      </c>
      <c r="D6430" s="1" t="s">
        <v>13044</v>
      </c>
      <c r="E6430" s="1" t="s">
        <v>13045</v>
      </c>
      <c r="F6430" s="1" t="s">
        <v>346</v>
      </c>
      <c r="G6430" s="1"/>
      <c r="H6430" s="1" t="s">
        <v>9</v>
      </c>
    </row>
    <row r="6431" spans="1:8" x14ac:dyDescent="0.3">
      <c r="A6431" s="1">
        <v>429</v>
      </c>
      <c r="B6431" s="1" t="s">
        <v>5722</v>
      </c>
      <c r="C6431" s="1" t="s">
        <v>10955</v>
      </c>
      <c r="D6431" s="1" t="s">
        <v>13046</v>
      </c>
      <c r="E6431" s="1" t="s">
        <v>13047</v>
      </c>
      <c r="F6431" s="1" t="s">
        <v>346</v>
      </c>
      <c r="G6431" s="1"/>
      <c r="H6431" s="1" t="s">
        <v>9</v>
      </c>
    </row>
    <row r="6432" spans="1:8" x14ac:dyDescent="0.3">
      <c r="A6432" s="1">
        <v>430</v>
      </c>
      <c r="B6432" s="1" t="s">
        <v>6140</v>
      </c>
      <c r="C6432" s="1" t="s">
        <v>12813</v>
      </c>
      <c r="D6432" s="1" t="s">
        <v>13048</v>
      </c>
      <c r="E6432" s="1" t="s">
        <v>13049</v>
      </c>
      <c r="F6432" s="1" t="s">
        <v>346</v>
      </c>
      <c r="G6432" s="1"/>
      <c r="H6432" s="1" t="s">
        <v>257</v>
      </c>
    </row>
    <row r="6433" spans="1:8" x14ac:dyDescent="0.3">
      <c r="A6433" s="1">
        <v>431</v>
      </c>
      <c r="B6433" s="1" t="s">
        <v>6140</v>
      </c>
      <c r="C6433" s="1" t="s">
        <v>12813</v>
      </c>
      <c r="D6433" s="1" t="s">
        <v>13050</v>
      </c>
      <c r="E6433" s="1" t="s">
        <v>13051</v>
      </c>
      <c r="F6433" s="1" t="s">
        <v>346</v>
      </c>
      <c r="G6433" s="1"/>
      <c r="H6433" s="1" t="s">
        <v>9</v>
      </c>
    </row>
    <row r="6434" spans="1:8" x14ac:dyDescent="0.3">
      <c r="A6434" s="1">
        <v>432</v>
      </c>
      <c r="B6434" s="1" t="s">
        <v>5722</v>
      </c>
      <c r="C6434" s="1" t="s">
        <v>114</v>
      </c>
      <c r="D6434" s="1" t="s">
        <v>13052</v>
      </c>
      <c r="E6434" s="1" t="s">
        <v>13053</v>
      </c>
      <c r="F6434" s="1" t="s">
        <v>346</v>
      </c>
      <c r="G6434" s="1"/>
      <c r="H6434" s="1" t="s">
        <v>9</v>
      </c>
    </row>
    <row r="6435" spans="1:8" x14ac:dyDescent="0.3">
      <c r="A6435" s="1">
        <v>433</v>
      </c>
      <c r="B6435" s="1" t="s">
        <v>5722</v>
      </c>
      <c r="C6435" s="1" t="s">
        <v>3478</v>
      </c>
      <c r="D6435" s="1" t="s">
        <v>13054</v>
      </c>
      <c r="E6435" s="1" t="s">
        <v>13055</v>
      </c>
      <c r="F6435" s="1" t="s">
        <v>346</v>
      </c>
      <c r="G6435" s="1"/>
      <c r="H6435" s="1" t="s">
        <v>9</v>
      </c>
    </row>
    <row r="6436" spans="1:8" x14ac:dyDescent="0.3">
      <c r="A6436" s="1">
        <v>434</v>
      </c>
      <c r="B6436" s="1" t="s">
        <v>5556</v>
      </c>
      <c r="C6436" s="1" t="s">
        <v>671</v>
      </c>
      <c r="D6436" s="1" t="s">
        <v>13056</v>
      </c>
      <c r="E6436" s="1" t="s">
        <v>13057</v>
      </c>
      <c r="F6436" s="1" t="s">
        <v>346</v>
      </c>
      <c r="G6436" s="1"/>
      <c r="H6436" s="1" t="s">
        <v>9</v>
      </c>
    </row>
    <row r="6437" spans="1:8" x14ac:dyDescent="0.3">
      <c r="A6437" s="1">
        <v>435</v>
      </c>
      <c r="B6437" s="1" t="s">
        <v>5722</v>
      </c>
      <c r="C6437" s="1" t="s">
        <v>10902</v>
      </c>
      <c r="D6437" s="1" t="s">
        <v>13058</v>
      </c>
      <c r="E6437" s="1" t="s">
        <v>13059</v>
      </c>
      <c r="F6437" s="1" t="s">
        <v>346</v>
      </c>
      <c r="G6437" s="1"/>
      <c r="H6437" s="1" t="s">
        <v>9</v>
      </c>
    </row>
    <row r="6438" spans="1:8" x14ac:dyDescent="0.3">
      <c r="A6438" s="1">
        <v>436</v>
      </c>
      <c r="B6438" s="1" t="s">
        <v>5556</v>
      </c>
      <c r="C6438" s="1" t="s">
        <v>4249</v>
      </c>
      <c r="D6438" s="1" t="s">
        <v>13060</v>
      </c>
      <c r="E6438" s="1" t="s">
        <v>13061</v>
      </c>
      <c r="F6438" s="1" t="s">
        <v>346</v>
      </c>
      <c r="G6438" s="1"/>
      <c r="H6438" s="1" t="s">
        <v>9</v>
      </c>
    </row>
    <row r="6439" spans="1:8" x14ac:dyDescent="0.3">
      <c r="A6439" s="1">
        <v>437</v>
      </c>
      <c r="B6439" s="1" t="s">
        <v>6140</v>
      </c>
      <c r="C6439" s="1" t="s">
        <v>1630</v>
      </c>
      <c r="D6439" s="1" t="s">
        <v>13062</v>
      </c>
      <c r="E6439" s="1" t="s">
        <v>13063</v>
      </c>
      <c r="F6439" s="1" t="s">
        <v>346</v>
      </c>
      <c r="G6439" s="1"/>
      <c r="H6439" s="1" t="s">
        <v>1649</v>
      </c>
    </row>
    <row r="6440" spans="1:8" x14ac:dyDescent="0.3">
      <c r="A6440" s="1">
        <v>438</v>
      </c>
      <c r="B6440" s="1" t="s">
        <v>5722</v>
      </c>
      <c r="C6440" s="1" t="s">
        <v>11804</v>
      </c>
      <c r="D6440" s="1" t="s">
        <v>13064</v>
      </c>
      <c r="E6440" s="1" t="s">
        <v>13065</v>
      </c>
      <c r="F6440" s="1" t="s">
        <v>346</v>
      </c>
      <c r="G6440" s="1"/>
      <c r="H6440" s="1" t="s">
        <v>9</v>
      </c>
    </row>
    <row r="6441" spans="1:8" x14ac:dyDescent="0.3">
      <c r="A6441" s="1">
        <v>439</v>
      </c>
      <c r="B6441" s="1" t="s">
        <v>5722</v>
      </c>
      <c r="C6441" s="1" t="s">
        <v>5723</v>
      </c>
      <c r="D6441" s="1" t="s">
        <v>13066</v>
      </c>
      <c r="E6441" s="1" t="s">
        <v>13067</v>
      </c>
      <c r="F6441" s="1" t="s">
        <v>346</v>
      </c>
      <c r="G6441" s="1"/>
      <c r="H6441" s="1" t="s">
        <v>9</v>
      </c>
    </row>
    <row r="6442" spans="1:8" x14ac:dyDescent="0.3">
      <c r="A6442" s="1">
        <v>440</v>
      </c>
      <c r="B6442" s="1" t="s">
        <v>5722</v>
      </c>
      <c r="C6442" s="1" t="s">
        <v>114</v>
      </c>
      <c r="D6442" s="1" t="s">
        <v>13068</v>
      </c>
      <c r="E6442" s="1" t="s">
        <v>13069</v>
      </c>
      <c r="F6442" s="1" t="s">
        <v>346</v>
      </c>
      <c r="G6442" s="1"/>
      <c r="H6442" s="1" t="s">
        <v>9</v>
      </c>
    </row>
    <row r="6443" spans="1:8" x14ac:dyDescent="0.3">
      <c r="A6443" s="1">
        <v>441</v>
      </c>
      <c r="B6443" s="1" t="s">
        <v>5722</v>
      </c>
      <c r="C6443" s="1" t="s">
        <v>3160</v>
      </c>
      <c r="D6443" s="1" t="s">
        <v>13070</v>
      </c>
      <c r="E6443" s="1" t="s">
        <v>13071</v>
      </c>
      <c r="F6443" s="1" t="s">
        <v>346</v>
      </c>
      <c r="G6443" s="1"/>
      <c r="H6443" s="1" t="s">
        <v>9</v>
      </c>
    </row>
    <row r="6444" spans="1:8" x14ac:dyDescent="0.3">
      <c r="A6444" s="1">
        <v>442</v>
      </c>
      <c r="B6444" s="1" t="s">
        <v>6140</v>
      </c>
      <c r="C6444" s="1" t="s">
        <v>1630</v>
      </c>
      <c r="D6444" s="1" t="s">
        <v>13072</v>
      </c>
      <c r="E6444" s="1" t="s">
        <v>13073</v>
      </c>
      <c r="F6444" s="1" t="s">
        <v>346</v>
      </c>
      <c r="G6444" s="1"/>
      <c r="H6444" s="1" t="s">
        <v>9</v>
      </c>
    </row>
    <row r="6445" spans="1:8" x14ac:dyDescent="0.3">
      <c r="A6445" s="1">
        <v>443</v>
      </c>
      <c r="B6445" s="1" t="s">
        <v>5722</v>
      </c>
      <c r="C6445" s="1" t="s">
        <v>5723</v>
      </c>
      <c r="D6445" s="1" t="s">
        <v>13074</v>
      </c>
      <c r="E6445" s="1" t="s">
        <v>13075</v>
      </c>
      <c r="F6445" s="1" t="s">
        <v>346</v>
      </c>
      <c r="G6445" s="1"/>
      <c r="H6445" s="1" t="s">
        <v>9</v>
      </c>
    </row>
    <row r="6446" spans="1:8" x14ac:dyDescent="0.3">
      <c r="A6446" s="1">
        <v>444</v>
      </c>
      <c r="B6446" s="1" t="s">
        <v>5722</v>
      </c>
      <c r="C6446" s="1" t="s">
        <v>10902</v>
      </c>
      <c r="D6446" s="1" t="s">
        <v>13076</v>
      </c>
      <c r="E6446" s="1" t="s">
        <v>13077</v>
      </c>
      <c r="F6446" s="1" t="s">
        <v>346</v>
      </c>
      <c r="G6446" s="1"/>
      <c r="H6446" s="1" t="s">
        <v>9</v>
      </c>
    </row>
    <row r="6447" spans="1:8" x14ac:dyDescent="0.3">
      <c r="A6447" s="1">
        <v>445</v>
      </c>
      <c r="B6447" s="1" t="s">
        <v>6140</v>
      </c>
      <c r="C6447" s="1" t="s">
        <v>1630</v>
      </c>
      <c r="D6447" s="1" t="s">
        <v>13078</v>
      </c>
      <c r="E6447" s="1" t="s">
        <v>13079</v>
      </c>
      <c r="F6447" s="1" t="s">
        <v>346</v>
      </c>
      <c r="G6447" s="1"/>
      <c r="H6447" s="1" t="s">
        <v>9</v>
      </c>
    </row>
    <row r="6448" spans="1:8" x14ac:dyDescent="0.3">
      <c r="A6448" s="1">
        <v>446</v>
      </c>
      <c r="B6448" s="1" t="s">
        <v>5722</v>
      </c>
      <c r="C6448" s="1" t="s">
        <v>10955</v>
      </c>
      <c r="D6448" s="1" t="s">
        <v>13080</v>
      </c>
      <c r="E6448" s="1" t="s">
        <v>13081</v>
      </c>
      <c r="F6448" s="1" t="s">
        <v>346</v>
      </c>
      <c r="G6448" s="1"/>
      <c r="H6448" s="1" t="s">
        <v>9</v>
      </c>
    </row>
    <row r="6449" spans="1:8" x14ac:dyDescent="0.3">
      <c r="A6449" s="1">
        <v>447</v>
      </c>
      <c r="B6449" s="1" t="s">
        <v>5556</v>
      </c>
      <c r="C6449" s="1" t="s">
        <v>671</v>
      </c>
      <c r="D6449" s="1" t="s">
        <v>13082</v>
      </c>
      <c r="E6449" s="1" t="s">
        <v>13083</v>
      </c>
      <c r="F6449" s="1" t="s">
        <v>346</v>
      </c>
      <c r="G6449" s="1"/>
      <c r="H6449" s="1" t="s">
        <v>257</v>
      </c>
    </row>
    <row r="6450" spans="1:8" x14ac:dyDescent="0.3">
      <c r="A6450" s="1">
        <v>448</v>
      </c>
      <c r="B6450" s="1" t="s">
        <v>6140</v>
      </c>
      <c r="C6450" s="1" t="s">
        <v>12813</v>
      </c>
      <c r="D6450" s="1" t="s">
        <v>13084</v>
      </c>
      <c r="E6450" s="1" t="s">
        <v>13085</v>
      </c>
      <c r="F6450" s="1" t="s">
        <v>346</v>
      </c>
      <c r="G6450" s="1"/>
      <c r="H6450" s="1" t="s">
        <v>257</v>
      </c>
    </row>
    <row r="6451" spans="1:8" x14ac:dyDescent="0.3">
      <c r="A6451" s="1">
        <v>449</v>
      </c>
      <c r="B6451" s="1" t="s">
        <v>6140</v>
      </c>
      <c r="C6451" s="1" t="s">
        <v>1630</v>
      </c>
      <c r="D6451" s="1" t="s">
        <v>13086</v>
      </c>
      <c r="E6451" s="1" t="s">
        <v>13087</v>
      </c>
      <c r="F6451" s="1" t="s">
        <v>346</v>
      </c>
      <c r="G6451" s="1"/>
      <c r="H6451" s="1" t="s">
        <v>9</v>
      </c>
    </row>
    <row r="6452" spans="1:8" x14ac:dyDescent="0.3">
      <c r="A6452" s="1">
        <v>450</v>
      </c>
      <c r="B6452" s="1" t="s">
        <v>6140</v>
      </c>
      <c r="C6452" s="1" t="s">
        <v>12813</v>
      </c>
      <c r="D6452" s="1" t="s">
        <v>13088</v>
      </c>
      <c r="E6452" s="1" t="s">
        <v>13089</v>
      </c>
      <c r="F6452" s="1" t="s">
        <v>346</v>
      </c>
      <c r="G6452" s="1"/>
      <c r="H6452" s="1" t="s">
        <v>9</v>
      </c>
    </row>
    <row r="6453" spans="1:8" x14ac:dyDescent="0.3">
      <c r="A6453" s="1">
        <v>451</v>
      </c>
      <c r="B6453" s="1" t="s">
        <v>5722</v>
      </c>
      <c r="C6453" s="1" t="s">
        <v>11804</v>
      </c>
      <c r="D6453" s="1" t="s">
        <v>13090</v>
      </c>
      <c r="E6453" s="1" t="s">
        <v>13091</v>
      </c>
      <c r="F6453" s="1" t="s">
        <v>346</v>
      </c>
      <c r="G6453" s="1"/>
      <c r="H6453" s="1" t="s">
        <v>9</v>
      </c>
    </row>
    <row r="6454" spans="1:8" x14ac:dyDescent="0.3">
      <c r="A6454" s="1">
        <v>452</v>
      </c>
      <c r="B6454" s="1" t="s">
        <v>657</v>
      </c>
      <c r="C6454" s="1" t="s">
        <v>12305</v>
      </c>
      <c r="D6454" s="1" t="s">
        <v>13092</v>
      </c>
      <c r="E6454" s="1" t="s">
        <v>13093</v>
      </c>
      <c r="F6454" s="1" t="s">
        <v>346</v>
      </c>
      <c r="G6454" s="1"/>
      <c r="H6454" s="1" t="s">
        <v>9</v>
      </c>
    </row>
    <row r="6455" spans="1:8" x14ac:dyDescent="0.3">
      <c r="A6455" s="1">
        <v>453</v>
      </c>
      <c r="B6455" s="1" t="s">
        <v>5556</v>
      </c>
      <c r="C6455" s="1" t="s">
        <v>671</v>
      </c>
      <c r="D6455" s="1" t="s">
        <v>13094</v>
      </c>
      <c r="E6455" s="1" t="s">
        <v>13095</v>
      </c>
      <c r="F6455" s="1" t="s">
        <v>346</v>
      </c>
      <c r="G6455" s="1"/>
      <c r="H6455" s="1" t="s">
        <v>9</v>
      </c>
    </row>
    <row r="6456" spans="1:8" x14ac:dyDescent="0.3">
      <c r="A6456" s="1">
        <v>454</v>
      </c>
      <c r="B6456" s="1" t="s">
        <v>5722</v>
      </c>
      <c r="C6456" s="1" t="s">
        <v>3160</v>
      </c>
      <c r="D6456" s="1" t="s">
        <v>13096</v>
      </c>
      <c r="E6456" s="1" t="s">
        <v>13097</v>
      </c>
      <c r="F6456" s="1" t="s">
        <v>346</v>
      </c>
      <c r="G6456" s="1"/>
      <c r="H6456" s="1" t="s">
        <v>9</v>
      </c>
    </row>
    <row r="6457" spans="1:8" x14ac:dyDescent="0.3">
      <c r="A6457" s="1">
        <v>455</v>
      </c>
      <c r="B6457" s="1" t="s">
        <v>6140</v>
      </c>
      <c r="C6457" s="1" t="s">
        <v>1630</v>
      </c>
      <c r="D6457" s="1" t="s">
        <v>13098</v>
      </c>
      <c r="E6457" s="1" t="s">
        <v>13099</v>
      </c>
      <c r="F6457" s="1" t="s">
        <v>346</v>
      </c>
      <c r="G6457" s="1"/>
      <c r="H6457" s="1" t="s">
        <v>9</v>
      </c>
    </row>
    <row r="6458" spans="1:8" x14ac:dyDescent="0.3">
      <c r="A6458" s="1">
        <v>456</v>
      </c>
      <c r="B6458" s="1" t="s">
        <v>5722</v>
      </c>
      <c r="C6458" s="1" t="s">
        <v>10902</v>
      </c>
      <c r="D6458" s="1" t="s">
        <v>13100</v>
      </c>
      <c r="E6458" s="1" t="s">
        <v>13101</v>
      </c>
      <c r="F6458" s="1" t="s">
        <v>346</v>
      </c>
      <c r="G6458" s="1"/>
      <c r="H6458" s="1" t="s">
        <v>257</v>
      </c>
    </row>
    <row r="6459" spans="1:8" x14ac:dyDescent="0.3">
      <c r="A6459" s="1">
        <v>457</v>
      </c>
      <c r="B6459" s="1" t="s">
        <v>5722</v>
      </c>
      <c r="C6459" s="1" t="s">
        <v>5723</v>
      </c>
      <c r="D6459" s="1" t="s">
        <v>13102</v>
      </c>
      <c r="E6459" s="1" t="s">
        <v>13103</v>
      </c>
      <c r="F6459" s="1" t="s">
        <v>346</v>
      </c>
      <c r="G6459" s="1"/>
      <c r="H6459" s="1" t="s">
        <v>257</v>
      </c>
    </row>
    <row r="6460" spans="1:8" x14ac:dyDescent="0.3">
      <c r="A6460" s="1">
        <v>458</v>
      </c>
      <c r="B6460" s="1" t="s">
        <v>6140</v>
      </c>
      <c r="C6460" s="1" t="s">
        <v>1630</v>
      </c>
      <c r="D6460" s="1" t="s">
        <v>13104</v>
      </c>
      <c r="E6460" s="1" t="s">
        <v>13105</v>
      </c>
      <c r="F6460" s="1" t="s">
        <v>346</v>
      </c>
      <c r="G6460" s="1"/>
      <c r="H6460" s="1" t="s">
        <v>9</v>
      </c>
    </row>
    <row r="6461" spans="1:8" x14ac:dyDescent="0.3">
      <c r="A6461" s="1">
        <v>459</v>
      </c>
      <c r="B6461" s="1" t="s">
        <v>6140</v>
      </c>
      <c r="C6461" s="1" t="s">
        <v>12813</v>
      </c>
      <c r="D6461" s="1" t="s">
        <v>13106</v>
      </c>
      <c r="E6461" s="1" t="s">
        <v>13107</v>
      </c>
      <c r="F6461" s="1" t="s">
        <v>346</v>
      </c>
      <c r="G6461" s="1"/>
      <c r="H6461" s="1" t="s">
        <v>9</v>
      </c>
    </row>
    <row r="6462" spans="1:8" x14ac:dyDescent="0.3">
      <c r="A6462" s="1">
        <v>460</v>
      </c>
      <c r="B6462" s="1" t="s">
        <v>6140</v>
      </c>
      <c r="C6462" s="1" t="s">
        <v>12813</v>
      </c>
      <c r="D6462" s="1" t="s">
        <v>13108</v>
      </c>
      <c r="E6462" s="1" t="s">
        <v>13109</v>
      </c>
      <c r="F6462" s="1" t="s">
        <v>346</v>
      </c>
      <c r="G6462" s="1"/>
      <c r="H6462" s="1" t="s">
        <v>257</v>
      </c>
    </row>
    <row r="6463" spans="1:8" x14ac:dyDescent="0.3">
      <c r="A6463" s="1">
        <v>461</v>
      </c>
      <c r="B6463" s="1" t="s">
        <v>5722</v>
      </c>
      <c r="C6463" s="1" t="s">
        <v>5723</v>
      </c>
      <c r="D6463" s="1" t="s">
        <v>13110</v>
      </c>
      <c r="E6463" s="1" t="s">
        <v>13111</v>
      </c>
      <c r="F6463" s="1" t="s">
        <v>346</v>
      </c>
      <c r="G6463" s="1"/>
      <c r="H6463" s="1" t="s">
        <v>257</v>
      </c>
    </row>
    <row r="6464" spans="1:8" x14ac:dyDescent="0.3">
      <c r="A6464" s="1">
        <v>462</v>
      </c>
      <c r="B6464" s="1" t="s">
        <v>5722</v>
      </c>
      <c r="C6464" s="1" t="s">
        <v>3478</v>
      </c>
      <c r="D6464" s="1" t="s">
        <v>13112</v>
      </c>
      <c r="E6464" s="1" t="s">
        <v>13113</v>
      </c>
      <c r="F6464" s="1" t="s">
        <v>346</v>
      </c>
      <c r="G6464" s="1"/>
      <c r="H6464" s="1" t="s">
        <v>9</v>
      </c>
    </row>
    <row r="6465" spans="1:8" x14ac:dyDescent="0.3">
      <c r="A6465" s="1">
        <v>463</v>
      </c>
      <c r="B6465" s="1" t="s">
        <v>6140</v>
      </c>
      <c r="C6465" s="1" t="s">
        <v>1630</v>
      </c>
      <c r="D6465" s="1" t="s">
        <v>13114</v>
      </c>
      <c r="E6465" s="1" t="s">
        <v>13115</v>
      </c>
      <c r="F6465" s="1" t="s">
        <v>346</v>
      </c>
      <c r="G6465" s="1"/>
      <c r="H6465" s="1" t="s">
        <v>9</v>
      </c>
    </row>
    <row r="6466" spans="1:8" x14ac:dyDescent="0.3">
      <c r="A6466" s="1">
        <v>464</v>
      </c>
      <c r="B6466" s="1" t="s">
        <v>5722</v>
      </c>
      <c r="C6466" s="1" t="s">
        <v>11804</v>
      </c>
      <c r="D6466" s="1" t="s">
        <v>13116</v>
      </c>
      <c r="E6466" s="1" t="s">
        <v>13117</v>
      </c>
      <c r="F6466" s="1" t="s">
        <v>346</v>
      </c>
      <c r="G6466" s="1"/>
      <c r="H6466" s="1" t="s">
        <v>9</v>
      </c>
    </row>
    <row r="6467" spans="1:8" x14ac:dyDescent="0.3">
      <c r="A6467" s="1">
        <v>465</v>
      </c>
      <c r="B6467" s="1" t="s">
        <v>657</v>
      </c>
      <c r="C6467" s="1" t="s">
        <v>11779</v>
      </c>
      <c r="D6467" s="1" t="s">
        <v>13118</v>
      </c>
      <c r="E6467" s="1" t="s">
        <v>13119</v>
      </c>
      <c r="F6467" s="1" t="s">
        <v>346</v>
      </c>
      <c r="G6467" s="1"/>
      <c r="H6467" s="1" t="s">
        <v>9</v>
      </c>
    </row>
    <row r="6468" spans="1:8" x14ac:dyDescent="0.3">
      <c r="A6468" s="1">
        <v>466</v>
      </c>
      <c r="B6468" s="1" t="s">
        <v>6140</v>
      </c>
      <c r="C6468" s="1" t="s">
        <v>1630</v>
      </c>
      <c r="D6468" s="1" t="s">
        <v>13120</v>
      </c>
      <c r="E6468" s="1" t="s">
        <v>13121</v>
      </c>
      <c r="F6468" s="1" t="s">
        <v>346</v>
      </c>
      <c r="G6468" s="1"/>
      <c r="H6468" s="1" t="s">
        <v>9</v>
      </c>
    </row>
    <row r="6469" spans="1:8" x14ac:dyDescent="0.3">
      <c r="A6469" s="1">
        <v>467</v>
      </c>
      <c r="B6469" s="1" t="s">
        <v>5722</v>
      </c>
      <c r="C6469" s="1" t="s">
        <v>10955</v>
      </c>
      <c r="D6469" s="1" t="s">
        <v>13122</v>
      </c>
      <c r="E6469" s="1" t="s">
        <v>13123</v>
      </c>
      <c r="F6469" s="1" t="s">
        <v>346</v>
      </c>
      <c r="G6469" s="1"/>
      <c r="H6469" s="1" t="s">
        <v>257</v>
      </c>
    </row>
    <row r="6470" spans="1:8" x14ac:dyDescent="0.3">
      <c r="A6470" s="1">
        <v>468</v>
      </c>
      <c r="B6470" s="1" t="s">
        <v>5722</v>
      </c>
      <c r="C6470" s="1" t="s">
        <v>11804</v>
      </c>
      <c r="D6470" s="1" t="s">
        <v>13124</v>
      </c>
      <c r="E6470" s="1" t="s">
        <v>13125</v>
      </c>
      <c r="F6470" s="1" t="s">
        <v>346</v>
      </c>
      <c r="G6470" s="1"/>
      <c r="H6470" s="1" t="s">
        <v>257</v>
      </c>
    </row>
    <row r="6471" spans="1:8" x14ac:dyDescent="0.3">
      <c r="A6471" s="1">
        <v>469</v>
      </c>
      <c r="B6471" s="1" t="s">
        <v>5722</v>
      </c>
      <c r="C6471" s="1" t="s">
        <v>5723</v>
      </c>
      <c r="D6471" s="1" t="s">
        <v>13126</v>
      </c>
      <c r="E6471" s="1" t="s">
        <v>13127</v>
      </c>
      <c r="F6471" s="1" t="s">
        <v>346</v>
      </c>
      <c r="G6471" s="1"/>
      <c r="H6471" s="1" t="s">
        <v>9</v>
      </c>
    </row>
    <row r="6472" spans="1:8" x14ac:dyDescent="0.3">
      <c r="A6472" s="1">
        <v>470</v>
      </c>
      <c r="B6472" s="1" t="s">
        <v>5722</v>
      </c>
      <c r="C6472" s="1" t="s">
        <v>3160</v>
      </c>
      <c r="D6472" s="1" t="s">
        <v>13128</v>
      </c>
      <c r="E6472" s="1" t="s">
        <v>13129</v>
      </c>
      <c r="F6472" s="1" t="s">
        <v>346</v>
      </c>
      <c r="G6472" s="1"/>
      <c r="H6472" s="1" t="s">
        <v>9</v>
      </c>
    </row>
    <row r="6473" spans="1:8" x14ac:dyDescent="0.3">
      <c r="A6473" s="1">
        <v>471</v>
      </c>
      <c r="B6473" s="1" t="s">
        <v>6140</v>
      </c>
      <c r="C6473" s="1" t="s">
        <v>1630</v>
      </c>
      <c r="D6473" s="1" t="s">
        <v>13130</v>
      </c>
      <c r="E6473" s="1" t="s">
        <v>13131</v>
      </c>
      <c r="F6473" s="1" t="s">
        <v>346</v>
      </c>
      <c r="G6473" s="1"/>
      <c r="H6473" s="1" t="s">
        <v>257</v>
      </c>
    </row>
    <row r="6474" spans="1:8" x14ac:dyDescent="0.3">
      <c r="A6474" s="1">
        <v>472</v>
      </c>
      <c r="B6474" s="1" t="s">
        <v>5722</v>
      </c>
      <c r="C6474" s="1" t="s">
        <v>11804</v>
      </c>
      <c r="D6474" s="1" t="s">
        <v>13132</v>
      </c>
      <c r="E6474" s="1" t="s">
        <v>13133</v>
      </c>
      <c r="F6474" s="1" t="s">
        <v>346</v>
      </c>
      <c r="G6474" s="1"/>
      <c r="H6474" s="1" t="s">
        <v>9</v>
      </c>
    </row>
    <row r="6475" spans="1:8" x14ac:dyDescent="0.3">
      <c r="A6475" s="1">
        <v>473</v>
      </c>
      <c r="B6475" s="1" t="s">
        <v>5722</v>
      </c>
      <c r="C6475" s="1" t="s">
        <v>10902</v>
      </c>
      <c r="D6475" s="1" t="s">
        <v>13134</v>
      </c>
      <c r="E6475" s="1" t="s">
        <v>13135</v>
      </c>
      <c r="F6475" s="1" t="s">
        <v>346</v>
      </c>
      <c r="G6475" s="1"/>
      <c r="H6475" s="1" t="s">
        <v>9</v>
      </c>
    </row>
    <row r="6476" spans="1:8" x14ac:dyDescent="0.3">
      <c r="A6476" s="1">
        <v>474</v>
      </c>
      <c r="B6476" s="1" t="s">
        <v>6140</v>
      </c>
      <c r="C6476" s="1" t="s">
        <v>1630</v>
      </c>
      <c r="D6476" s="1" t="s">
        <v>13136</v>
      </c>
      <c r="E6476" s="1" t="s">
        <v>13137</v>
      </c>
      <c r="F6476" s="1" t="s">
        <v>346</v>
      </c>
      <c r="G6476" s="1"/>
      <c r="H6476" s="1" t="s">
        <v>257</v>
      </c>
    </row>
    <row r="6477" spans="1:8" x14ac:dyDescent="0.3">
      <c r="A6477" s="1">
        <v>475</v>
      </c>
      <c r="B6477" s="1" t="s">
        <v>6140</v>
      </c>
      <c r="C6477" s="1" t="s">
        <v>1630</v>
      </c>
      <c r="D6477" s="1" t="s">
        <v>13138</v>
      </c>
      <c r="E6477" s="1" t="s">
        <v>13139</v>
      </c>
      <c r="F6477" s="1" t="s">
        <v>346</v>
      </c>
      <c r="G6477" s="1"/>
      <c r="H6477" s="1" t="s">
        <v>9</v>
      </c>
    </row>
    <row r="6478" spans="1:8" x14ac:dyDescent="0.3">
      <c r="A6478" s="1">
        <v>476</v>
      </c>
      <c r="B6478" s="1" t="s">
        <v>5722</v>
      </c>
      <c r="C6478" s="1" t="s">
        <v>5723</v>
      </c>
      <c r="D6478" s="1" t="s">
        <v>13140</v>
      </c>
      <c r="E6478" s="1" t="s">
        <v>13141</v>
      </c>
      <c r="F6478" s="1" t="s">
        <v>346</v>
      </c>
      <c r="G6478" s="1"/>
      <c r="H6478" s="1" t="s">
        <v>9</v>
      </c>
    </row>
    <row r="6479" spans="1:8" x14ac:dyDescent="0.3">
      <c r="A6479" s="1">
        <v>477</v>
      </c>
      <c r="B6479" s="1" t="s">
        <v>5556</v>
      </c>
      <c r="C6479" s="1" t="s">
        <v>671</v>
      </c>
      <c r="D6479" s="1" t="s">
        <v>13142</v>
      </c>
      <c r="E6479" s="1" t="s">
        <v>13143</v>
      </c>
      <c r="F6479" s="1" t="s">
        <v>346</v>
      </c>
      <c r="G6479" s="1"/>
      <c r="H6479" s="1" t="s">
        <v>257</v>
      </c>
    </row>
    <row r="6480" spans="1:8" x14ac:dyDescent="0.3">
      <c r="A6480" s="1">
        <v>478</v>
      </c>
      <c r="B6480" s="1" t="s">
        <v>657</v>
      </c>
      <c r="C6480" s="1" t="s">
        <v>9094</v>
      </c>
      <c r="D6480" s="1" t="s">
        <v>13144</v>
      </c>
      <c r="E6480" s="1" t="s">
        <v>13145</v>
      </c>
      <c r="F6480" s="1" t="s">
        <v>346</v>
      </c>
      <c r="G6480" s="1"/>
      <c r="H6480" s="1" t="s">
        <v>9</v>
      </c>
    </row>
    <row r="6481" spans="1:8" x14ac:dyDescent="0.3">
      <c r="A6481" s="1">
        <v>479</v>
      </c>
      <c r="B6481" s="1" t="s">
        <v>5722</v>
      </c>
      <c r="C6481" s="1" t="s">
        <v>11804</v>
      </c>
      <c r="D6481" s="1" t="s">
        <v>13146</v>
      </c>
      <c r="E6481" s="1" t="s">
        <v>13147</v>
      </c>
      <c r="F6481" s="1" t="s">
        <v>346</v>
      </c>
      <c r="G6481" s="1"/>
      <c r="H6481" s="1" t="s">
        <v>9</v>
      </c>
    </row>
    <row r="6482" spans="1:8" x14ac:dyDescent="0.3">
      <c r="A6482" s="1">
        <v>480</v>
      </c>
      <c r="B6482" s="1" t="s">
        <v>5722</v>
      </c>
      <c r="C6482" s="1" t="s">
        <v>3478</v>
      </c>
      <c r="D6482" s="1" t="s">
        <v>13148</v>
      </c>
      <c r="E6482" s="1" t="s">
        <v>13149</v>
      </c>
      <c r="F6482" s="1" t="s">
        <v>346</v>
      </c>
      <c r="G6482" s="1"/>
      <c r="H6482" s="1" t="s">
        <v>9</v>
      </c>
    </row>
    <row r="6483" spans="1:8" x14ac:dyDescent="0.3">
      <c r="A6483" s="1">
        <v>481</v>
      </c>
      <c r="B6483" s="1" t="s">
        <v>5722</v>
      </c>
      <c r="C6483" s="1" t="s">
        <v>10902</v>
      </c>
      <c r="D6483" s="1" t="s">
        <v>13150</v>
      </c>
      <c r="E6483" s="1" t="s">
        <v>13151</v>
      </c>
      <c r="F6483" s="1" t="s">
        <v>346</v>
      </c>
      <c r="G6483" s="1"/>
      <c r="H6483" s="1" t="s">
        <v>9</v>
      </c>
    </row>
    <row r="6484" spans="1:8" x14ac:dyDescent="0.3">
      <c r="A6484" s="1">
        <v>482</v>
      </c>
      <c r="B6484" s="1" t="s">
        <v>5722</v>
      </c>
      <c r="C6484" s="1" t="s">
        <v>10902</v>
      </c>
      <c r="D6484" s="1" t="s">
        <v>13152</v>
      </c>
      <c r="E6484" s="1" t="s">
        <v>13153</v>
      </c>
      <c r="F6484" s="1" t="s">
        <v>346</v>
      </c>
      <c r="G6484" s="1"/>
      <c r="H6484" s="1" t="s">
        <v>9</v>
      </c>
    </row>
    <row r="6485" spans="1:8" x14ac:dyDescent="0.3">
      <c r="A6485" s="1">
        <v>483</v>
      </c>
      <c r="B6485" s="1" t="s">
        <v>5722</v>
      </c>
      <c r="C6485" s="1" t="s">
        <v>10955</v>
      </c>
      <c r="D6485" s="1" t="s">
        <v>13154</v>
      </c>
      <c r="E6485" s="1" t="s">
        <v>13155</v>
      </c>
      <c r="F6485" s="1" t="s">
        <v>346</v>
      </c>
      <c r="G6485" s="1"/>
      <c r="H6485" s="1" t="s">
        <v>9</v>
      </c>
    </row>
    <row r="6486" spans="1:8" x14ac:dyDescent="0.3">
      <c r="A6486" s="1">
        <v>484</v>
      </c>
      <c r="B6486" s="1" t="s">
        <v>657</v>
      </c>
      <c r="C6486" s="1" t="s">
        <v>11779</v>
      </c>
      <c r="D6486" s="1" t="s">
        <v>13156</v>
      </c>
      <c r="E6486" s="1" t="s">
        <v>13157</v>
      </c>
      <c r="F6486" s="1" t="s">
        <v>346</v>
      </c>
      <c r="G6486" s="1"/>
      <c r="H6486" s="1" t="s">
        <v>9</v>
      </c>
    </row>
    <row r="6487" spans="1:8" x14ac:dyDescent="0.3">
      <c r="A6487" s="1">
        <v>485</v>
      </c>
      <c r="B6487" s="1" t="s">
        <v>5556</v>
      </c>
      <c r="C6487" s="1" t="s">
        <v>5557</v>
      </c>
      <c r="D6487" s="1" t="s">
        <v>13158</v>
      </c>
      <c r="E6487" s="1" t="s">
        <v>13159</v>
      </c>
      <c r="F6487" s="1" t="s">
        <v>346</v>
      </c>
      <c r="G6487" s="1"/>
      <c r="H6487" s="1" t="s">
        <v>9</v>
      </c>
    </row>
    <row r="6488" spans="1:8" x14ac:dyDescent="0.3">
      <c r="A6488" s="1">
        <v>486</v>
      </c>
      <c r="B6488" s="1" t="s">
        <v>5722</v>
      </c>
      <c r="C6488" s="1" t="s">
        <v>10955</v>
      </c>
      <c r="D6488" s="1" t="s">
        <v>13160</v>
      </c>
      <c r="E6488" s="1" t="s">
        <v>13161</v>
      </c>
      <c r="F6488" s="1" t="s">
        <v>346</v>
      </c>
      <c r="G6488" s="1"/>
      <c r="H6488" s="1" t="s">
        <v>9</v>
      </c>
    </row>
    <row r="6489" spans="1:8" x14ac:dyDescent="0.3">
      <c r="A6489" s="1">
        <v>487</v>
      </c>
      <c r="B6489" s="1" t="s">
        <v>6140</v>
      </c>
      <c r="C6489" s="1" t="s">
        <v>1630</v>
      </c>
      <c r="D6489" s="1" t="s">
        <v>13162</v>
      </c>
      <c r="E6489" s="1" t="s">
        <v>13163</v>
      </c>
      <c r="F6489" s="1" t="s">
        <v>346</v>
      </c>
      <c r="G6489" s="1"/>
      <c r="H6489" s="1" t="s">
        <v>257</v>
      </c>
    </row>
    <row r="6490" spans="1:8" x14ac:dyDescent="0.3">
      <c r="A6490" s="1">
        <v>488</v>
      </c>
      <c r="B6490" s="1" t="s">
        <v>6140</v>
      </c>
      <c r="C6490" s="1" t="s">
        <v>1630</v>
      </c>
      <c r="D6490" s="1" t="s">
        <v>13164</v>
      </c>
      <c r="E6490" s="1" t="s">
        <v>13165</v>
      </c>
      <c r="F6490" s="1" t="s">
        <v>346</v>
      </c>
      <c r="G6490" s="1"/>
      <c r="H6490" s="1" t="s">
        <v>9</v>
      </c>
    </row>
    <row r="6491" spans="1:8" x14ac:dyDescent="0.3">
      <c r="A6491" s="1">
        <v>489</v>
      </c>
      <c r="B6491" s="1" t="s">
        <v>5722</v>
      </c>
      <c r="C6491" s="1" t="s">
        <v>3478</v>
      </c>
      <c r="D6491" s="1" t="s">
        <v>13166</v>
      </c>
      <c r="E6491" s="1" t="s">
        <v>13167</v>
      </c>
      <c r="F6491" s="1" t="s">
        <v>346</v>
      </c>
      <c r="G6491" s="1"/>
      <c r="H6491" s="1" t="s">
        <v>9</v>
      </c>
    </row>
    <row r="6492" spans="1:8" x14ac:dyDescent="0.3">
      <c r="A6492" s="1">
        <v>490</v>
      </c>
      <c r="B6492" s="1" t="s">
        <v>5722</v>
      </c>
      <c r="C6492" s="1" t="s">
        <v>3160</v>
      </c>
      <c r="D6492" s="1" t="s">
        <v>13168</v>
      </c>
      <c r="E6492" s="1" t="s">
        <v>13169</v>
      </c>
      <c r="F6492" s="1" t="s">
        <v>346</v>
      </c>
      <c r="G6492" s="1"/>
      <c r="H6492" s="1" t="s">
        <v>9</v>
      </c>
    </row>
    <row r="6493" spans="1:8" x14ac:dyDescent="0.3">
      <c r="A6493" s="1">
        <v>491</v>
      </c>
      <c r="B6493" s="1" t="s">
        <v>5722</v>
      </c>
      <c r="C6493" s="1" t="s">
        <v>114</v>
      </c>
      <c r="D6493" s="1" t="s">
        <v>13170</v>
      </c>
      <c r="E6493" s="1" t="s">
        <v>13171</v>
      </c>
      <c r="F6493" s="1" t="s">
        <v>346</v>
      </c>
      <c r="G6493" s="1"/>
      <c r="H6493" s="1" t="s">
        <v>9</v>
      </c>
    </row>
    <row r="6494" spans="1:8" x14ac:dyDescent="0.3">
      <c r="A6494" s="1">
        <v>492</v>
      </c>
      <c r="B6494" s="1" t="s">
        <v>6140</v>
      </c>
      <c r="C6494" s="1" t="s">
        <v>12813</v>
      </c>
      <c r="D6494" s="1" t="s">
        <v>13172</v>
      </c>
      <c r="E6494" s="1" t="s">
        <v>13173</v>
      </c>
      <c r="F6494" s="1" t="s">
        <v>346</v>
      </c>
      <c r="G6494" s="1"/>
      <c r="H6494" s="1" t="s">
        <v>257</v>
      </c>
    </row>
    <row r="6495" spans="1:8" x14ac:dyDescent="0.3">
      <c r="A6495" s="1">
        <v>493</v>
      </c>
      <c r="B6495" s="1" t="s">
        <v>6140</v>
      </c>
      <c r="C6495" s="1" t="s">
        <v>1630</v>
      </c>
      <c r="D6495" s="1" t="s">
        <v>13174</v>
      </c>
      <c r="E6495" s="1" t="s">
        <v>13175</v>
      </c>
      <c r="F6495" s="1" t="s">
        <v>346</v>
      </c>
      <c r="G6495" s="1"/>
      <c r="H6495" s="1" t="s">
        <v>257</v>
      </c>
    </row>
    <row r="6496" spans="1:8" x14ac:dyDescent="0.3">
      <c r="A6496" s="1">
        <v>494</v>
      </c>
      <c r="B6496" s="1" t="s">
        <v>6140</v>
      </c>
      <c r="C6496" s="1" t="s">
        <v>12813</v>
      </c>
      <c r="D6496" s="1" t="s">
        <v>13176</v>
      </c>
      <c r="E6496" s="1" t="s">
        <v>13177</v>
      </c>
      <c r="F6496" s="1" t="s">
        <v>346</v>
      </c>
      <c r="G6496" s="1"/>
      <c r="H6496" s="1" t="s">
        <v>9</v>
      </c>
    </row>
    <row r="6497" spans="1:8" x14ac:dyDescent="0.3">
      <c r="A6497" s="1">
        <v>495</v>
      </c>
      <c r="B6497" s="1" t="s">
        <v>5556</v>
      </c>
      <c r="C6497" s="1" t="s">
        <v>12019</v>
      </c>
      <c r="D6497" s="1" t="s">
        <v>13178</v>
      </c>
      <c r="E6497" s="1" t="s">
        <v>13179</v>
      </c>
      <c r="F6497" s="1" t="s">
        <v>346</v>
      </c>
      <c r="G6497" s="1"/>
      <c r="H6497" s="1" t="s">
        <v>9</v>
      </c>
    </row>
    <row r="6498" spans="1:8" x14ac:dyDescent="0.3">
      <c r="A6498" s="1">
        <v>496</v>
      </c>
      <c r="B6498" s="1" t="s">
        <v>6140</v>
      </c>
      <c r="C6498" s="1" t="s">
        <v>1630</v>
      </c>
      <c r="D6498" s="1" t="s">
        <v>13180</v>
      </c>
      <c r="E6498" s="1" t="s">
        <v>13181</v>
      </c>
      <c r="F6498" s="1" t="s">
        <v>346</v>
      </c>
      <c r="G6498" s="1"/>
      <c r="H6498" s="1" t="s">
        <v>9</v>
      </c>
    </row>
    <row r="6499" spans="1:8" x14ac:dyDescent="0.3">
      <c r="A6499" s="1">
        <v>497</v>
      </c>
      <c r="B6499" s="1" t="s">
        <v>5722</v>
      </c>
      <c r="C6499" s="1" t="s">
        <v>10955</v>
      </c>
      <c r="D6499" s="1" t="s">
        <v>13182</v>
      </c>
      <c r="E6499" s="1" t="s">
        <v>13183</v>
      </c>
      <c r="F6499" s="1" t="s">
        <v>346</v>
      </c>
      <c r="G6499" s="1"/>
      <c r="H6499" s="1" t="s">
        <v>9</v>
      </c>
    </row>
    <row r="6500" spans="1:8" x14ac:dyDescent="0.3">
      <c r="A6500" s="1">
        <v>498</v>
      </c>
      <c r="B6500" s="1" t="s">
        <v>657</v>
      </c>
      <c r="C6500" s="1" t="s">
        <v>12305</v>
      </c>
      <c r="D6500" s="1" t="s">
        <v>13184</v>
      </c>
      <c r="E6500" s="1" t="s">
        <v>13185</v>
      </c>
      <c r="F6500" s="1" t="s">
        <v>346</v>
      </c>
      <c r="G6500" s="1"/>
      <c r="H6500" s="1" t="s">
        <v>9</v>
      </c>
    </row>
    <row r="6501" spans="1:8" x14ac:dyDescent="0.3">
      <c r="A6501" s="1">
        <v>499</v>
      </c>
      <c r="B6501" s="1" t="s">
        <v>5722</v>
      </c>
      <c r="C6501" s="1" t="s">
        <v>3160</v>
      </c>
      <c r="D6501" s="1" t="s">
        <v>13186</v>
      </c>
      <c r="E6501" s="1" t="s">
        <v>13187</v>
      </c>
      <c r="F6501" s="1" t="s">
        <v>346</v>
      </c>
      <c r="G6501" s="1"/>
      <c r="H6501" s="1" t="s">
        <v>9</v>
      </c>
    </row>
    <row r="6502" spans="1:8" x14ac:dyDescent="0.3">
      <c r="A6502" s="1">
        <v>500</v>
      </c>
      <c r="B6502" s="1" t="s">
        <v>5722</v>
      </c>
      <c r="C6502" s="1" t="s">
        <v>114</v>
      </c>
      <c r="D6502" s="1" t="s">
        <v>13188</v>
      </c>
      <c r="E6502" s="1" t="s">
        <v>13189</v>
      </c>
      <c r="F6502" s="1" t="s">
        <v>346</v>
      </c>
      <c r="G6502" s="1"/>
      <c r="H6502" s="1" t="s">
        <v>9</v>
      </c>
    </row>
    <row r="6503" spans="1:8" x14ac:dyDescent="0.3">
      <c r="A6503" s="1">
        <v>501</v>
      </c>
      <c r="B6503" s="1" t="s">
        <v>5722</v>
      </c>
      <c r="C6503" s="1" t="s">
        <v>10902</v>
      </c>
      <c r="D6503" s="1" t="s">
        <v>13190</v>
      </c>
      <c r="E6503" s="1" t="s">
        <v>13191</v>
      </c>
      <c r="F6503" s="1" t="s">
        <v>346</v>
      </c>
      <c r="G6503" s="1"/>
      <c r="H6503" s="1" t="s">
        <v>9</v>
      </c>
    </row>
    <row r="6504" spans="1:8" x14ac:dyDescent="0.3">
      <c r="A6504" s="1">
        <v>502</v>
      </c>
      <c r="B6504" s="1" t="s">
        <v>6140</v>
      </c>
      <c r="C6504" s="1" t="s">
        <v>1630</v>
      </c>
      <c r="D6504" s="1" t="s">
        <v>13192</v>
      </c>
      <c r="E6504" s="1" t="s">
        <v>13193</v>
      </c>
      <c r="F6504" s="1" t="s">
        <v>346</v>
      </c>
      <c r="G6504" s="1"/>
      <c r="H6504" s="1" t="s">
        <v>9</v>
      </c>
    </row>
    <row r="6505" spans="1:8" x14ac:dyDescent="0.3">
      <c r="A6505" s="1">
        <v>503</v>
      </c>
      <c r="B6505" s="1" t="s">
        <v>5722</v>
      </c>
      <c r="C6505" s="1" t="s">
        <v>3478</v>
      </c>
      <c r="D6505" s="1" t="s">
        <v>13194</v>
      </c>
      <c r="E6505" s="1" t="s">
        <v>13195</v>
      </c>
      <c r="F6505" s="1" t="s">
        <v>346</v>
      </c>
      <c r="G6505" s="1"/>
      <c r="H6505" s="1" t="s">
        <v>9</v>
      </c>
    </row>
    <row r="6506" spans="1:8" x14ac:dyDescent="0.3">
      <c r="A6506" s="1">
        <v>504</v>
      </c>
      <c r="B6506" s="1" t="s">
        <v>5722</v>
      </c>
      <c r="C6506" s="1" t="s">
        <v>10955</v>
      </c>
      <c r="D6506" s="1" t="s">
        <v>13196</v>
      </c>
      <c r="E6506" s="1" t="s">
        <v>13197</v>
      </c>
      <c r="F6506" s="1" t="s">
        <v>346</v>
      </c>
      <c r="G6506" s="1"/>
      <c r="H6506" s="1" t="s">
        <v>9</v>
      </c>
    </row>
    <row r="6507" spans="1:8" x14ac:dyDescent="0.3">
      <c r="A6507" s="1">
        <v>505</v>
      </c>
      <c r="B6507" s="1" t="s">
        <v>6140</v>
      </c>
      <c r="C6507" s="1" t="s">
        <v>1630</v>
      </c>
      <c r="D6507" s="1" t="s">
        <v>13198</v>
      </c>
      <c r="E6507" s="1" t="s">
        <v>13199</v>
      </c>
      <c r="F6507" s="1" t="s">
        <v>346</v>
      </c>
      <c r="G6507" s="1"/>
      <c r="H6507" s="1" t="s">
        <v>257</v>
      </c>
    </row>
    <row r="6508" spans="1:8" x14ac:dyDescent="0.3">
      <c r="A6508" s="1">
        <v>506</v>
      </c>
      <c r="B6508" s="1" t="s">
        <v>5722</v>
      </c>
      <c r="C6508" s="1" t="s">
        <v>11804</v>
      </c>
      <c r="D6508" s="1" t="s">
        <v>13200</v>
      </c>
      <c r="E6508" s="1" t="s">
        <v>13201</v>
      </c>
      <c r="F6508" s="1" t="s">
        <v>346</v>
      </c>
      <c r="G6508" s="1"/>
      <c r="H6508" s="1" t="s">
        <v>9</v>
      </c>
    </row>
    <row r="6509" spans="1:8" x14ac:dyDescent="0.3">
      <c r="A6509" s="1">
        <v>507</v>
      </c>
      <c r="B6509" s="1" t="s">
        <v>6140</v>
      </c>
      <c r="C6509" s="1" t="s">
        <v>1630</v>
      </c>
      <c r="D6509" s="1" t="s">
        <v>13202</v>
      </c>
      <c r="E6509" s="1" t="s">
        <v>13203</v>
      </c>
      <c r="F6509" s="1" t="s">
        <v>346</v>
      </c>
      <c r="G6509" s="1"/>
      <c r="H6509" s="1" t="s">
        <v>257</v>
      </c>
    </row>
    <row r="6510" spans="1:8" x14ac:dyDescent="0.3">
      <c r="A6510" s="1">
        <v>508</v>
      </c>
      <c r="B6510" s="1" t="s">
        <v>5722</v>
      </c>
      <c r="C6510" s="1" t="s">
        <v>114</v>
      </c>
      <c r="D6510" s="1" t="s">
        <v>13204</v>
      </c>
      <c r="E6510" s="1" t="s">
        <v>13205</v>
      </c>
      <c r="F6510" s="1" t="s">
        <v>346</v>
      </c>
      <c r="G6510" s="1"/>
      <c r="H6510" s="1" t="s">
        <v>9</v>
      </c>
    </row>
    <row r="6511" spans="1:8" x14ac:dyDescent="0.3">
      <c r="A6511" s="1">
        <v>509</v>
      </c>
      <c r="B6511" s="1" t="s">
        <v>5556</v>
      </c>
      <c r="C6511" s="1" t="s">
        <v>12019</v>
      </c>
      <c r="D6511" s="1" t="s">
        <v>13206</v>
      </c>
      <c r="E6511" s="1" t="s">
        <v>13207</v>
      </c>
      <c r="F6511" s="1" t="s">
        <v>346</v>
      </c>
      <c r="G6511" s="1"/>
      <c r="H6511" s="1" t="s">
        <v>9</v>
      </c>
    </row>
    <row r="6512" spans="1:8" x14ac:dyDescent="0.3">
      <c r="A6512" s="1">
        <v>510</v>
      </c>
      <c r="B6512" s="1" t="s">
        <v>6140</v>
      </c>
      <c r="C6512" s="1" t="s">
        <v>1630</v>
      </c>
      <c r="D6512" s="1" t="s">
        <v>13208</v>
      </c>
      <c r="E6512" s="1" t="s">
        <v>13209</v>
      </c>
      <c r="F6512" s="1" t="s">
        <v>346</v>
      </c>
      <c r="G6512" s="1"/>
      <c r="H6512" s="1" t="s">
        <v>257</v>
      </c>
    </row>
    <row r="6513" spans="1:8" x14ac:dyDescent="0.3">
      <c r="A6513" s="1">
        <v>511</v>
      </c>
      <c r="B6513" s="1" t="s">
        <v>5722</v>
      </c>
      <c r="C6513" s="1" t="s">
        <v>5723</v>
      </c>
      <c r="D6513" s="1" t="s">
        <v>13210</v>
      </c>
      <c r="E6513" s="1" t="s">
        <v>13211</v>
      </c>
      <c r="F6513" s="1" t="s">
        <v>346</v>
      </c>
      <c r="G6513" s="1"/>
      <c r="H6513" s="1" t="s">
        <v>9</v>
      </c>
    </row>
    <row r="6514" spans="1:8" x14ac:dyDescent="0.3">
      <c r="A6514" s="1">
        <v>512</v>
      </c>
      <c r="B6514" s="1" t="s">
        <v>6140</v>
      </c>
      <c r="C6514" s="1" t="s">
        <v>12813</v>
      </c>
      <c r="D6514" s="1" t="s">
        <v>13212</v>
      </c>
      <c r="E6514" s="1" t="s">
        <v>13213</v>
      </c>
      <c r="F6514" s="1" t="s">
        <v>346</v>
      </c>
      <c r="G6514" s="1"/>
      <c r="H6514" s="1" t="s">
        <v>9</v>
      </c>
    </row>
    <row r="6515" spans="1:8" x14ac:dyDescent="0.3">
      <c r="A6515" s="1">
        <v>513</v>
      </c>
      <c r="B6515" s="1" t="s">
        <v>6140</v>
      </c>
      <c r="C6515" s="1" t="s">
        <v>1630</v>
      </c>
      <c r="D6515" s="1" t="s">
        <v>13214</v>
      </c>
      <c r="E6515" s="1" t="s">
        <v>13215</v>
      </c>
      <c r="F6515" s="1" t="s">
        <v>346</v>
      </c>
      <c r="G6515" s="1"/>
      <c r="H6515" s="1" t="s">
        <v>9</v>
      </c>
    </row>
    <row r="6516" spans="1:8" x14ac:dyDescent="0.3">
      <c r="A6516" s="1">
        <v>514</v>
      </c>
      <c r="B6516" s="1" t="s">
        <v>6140</v>
      </c>
      <c r="C6516" s="1" t="s">
        <v>1630</v>
      </c>
      <c r="D6516" s="1" t="s">
        <v>13216</v>
      </c>
      <c r="E6516" s="1" t="s">
        <v>13217</v>
      </c>
      <c r="F6516" s="1" t="s">
        <v>346</v>
      </c>
      <c r="G6516" s="1"/>
      <c r="H6516" s="1" t="s">
        <v>9</v>
      </c>
    </row>
    <row r="6517" spans="1:8" x14ac:dyDescent="0.3">
      <c r="A6517" s="1">
        <v>515</v>
      </c>
      <c r="B6517" s="1" t="s">
        <v>5556</v>
      </c>
      <c r="C6517" s="1" t="s">
        <v>5557</v>
      </c>
      <c r="D6517" s="1" t="s">
        <v>13218</v>
      </c>
      <c r="E6517" s="1" t="s">
        <v>13219</v>
      </c>
      <c r="F6517" s="1" t="s">
        <v>346</v>
      </c>
      <c r="G6517" s="1"/>
      <c r="H6517" s="1" t="s">
        <v>9</v>
      </c>
    </row>
    <row r="6518" spans="1:8" x14ac:dyDescent="0.3">
      <c r="A6518" s="1">
        <v>516</v>
      </c>
      <c r="B6518" s="1" t="s">
        <v>5722</v>
      </c>
      <c r="C6518" s="1" t="s">
        <v>10902</v>
      </c>
      <c r="D6518" s="1" t="s">
        <v>13220</v>
      </c>
      <c r="E6518" s="1" t="s">
        <v>13221</v>
      </c>
      <c r="F6518" s="1" t="s">
        <v>346</v>
      </c>
      <c r="G6518" s="1"/>
      <c r="H6518" s="1" t="s">
        <v>9</v>
      </c>
    </row>
    <row r="6519" spans="1:8" x14ac:dyDescent="0.3">
      <c r="A6519" s="1">
        <v>517</v>
      </c>
      <c r="B6519" s="1" t="s">
        <v>6140</v>
      </c>
      <c r="C6519" s="1" t="s">
        <v>1630</v>
      </c>
      <c r="D6519" s="1" t="s">
        <v>13222</v>
      </c>
      <c r="E6519" s="1" t="s">
        <v>13223</v>
      </c>
      <c r="F6519" s="1" t="s">
        <v>346</v>
      </c>
      <c r="G6519" s="1"/>
      <c r="H6519" s="1" t="s">
        <v>9</v>
      </c>
    </row>
    <row r="6520" spans="1:8" x14ac:dyDescent="0.3">
      <c r="A6520" s="1">
        <v>518</v>
      </c>
      <c r="B6520" s="1" t="s">
        <v>5722</v>
      </c>
      <c r="C6520" s="1" t="s">
        <v>10955</v>
      </c>
      <c r="D6520" s="1" t="s">
        <v>13224</v>
      </c>
      <c r="E6520" s="1" t="s">
        <v>13225</v>
      </c>
      <c r="F6520" s="1" t="s">
        <v>346</v>
      </c>
      <c r="G6520" s="1"/>
      <c r="H6520" s="1" t="s">
        <v>9</v>
      </c>
    </row>
    <row r="6521" spans="1:8" x14ac:dyDescent="0.3">
      <c r="A6521" s="1">
        <v>519</v>
      </c>
      <c r="B6521" s="1" t="s">
        <v>5556</v>
      </c>
      <c r="C6521" s="1" t="s">
        <v>12019</v>
      </c>
      <c r="D6521" s="1" t="s">
        <v>13226</v>
      </c>
      <c r="E6521" s="1" t="s">
        <v>13227</v>
      </c>
      <c r="F6521" s="1" t="s">
        <v>346</v>
      </c>
      <c r="G6521" s="1"/>
      <c r="H6521" s="1" t="s">
        <v>257</v>
      </c>
    </row>
    <row r="6522" spans="1:8" x14ac:dyDescent="0.3">
      <c r="A6522" s="1">
        <v>520</v>
      </c>
      <c r="B6522" s="1" t="s">
        <v>5722</v>
      </c>
      <c r="C6522" s="1" t="s">
        <v>11804</v>
      </c>
      <c r="D6522" s="1" t="s">
        <v>13228</v>
      </c>
      <c r="E6522" s="1" t="s">
        <v>13229</v>
      </c>
      <c r="F6522" s="1" t="s">
        <v>346</v>
      </c>
      <c r="G6522" s="1"/>
      <c r="H6522" s="1" t="s">
        <v>9</v>
      </c>
    </row>
    <row r="6523" spans="1:8" x14ac:dyDescent="0.3">
      <c r="A6523" s="1">
        <v>521</v>
      </c>
      <c r="B6523" s="1" t="s">
        <v>5556</v>
      </c>
      <c r="C6523" s="1" t="s">
        <v>5557</v>
      </c>
      <c r="D6523" s="1" t="s">
        <v>13230</v>
      </c>
      <c r="E6523" s="1" t="s">
        <v>13231</v>
      </c>
      <c r="F6523" s="1" t="s">
        <v>346</v>
      </c>
      <c r="G6523" s="1"/>
      <c r="H6523" s="1" t="s">
        <v>9</v>
      </c>
    </row>
    <row r="6524" spans="1:8" x14ac:dyDescent="0.3">
      <c r="A6524" s="1">
        <v>522</v>
      </c>
      <c r="B6524" s="1" t="s">
        <v>5722</v>
      </c>
      <c r="C6524" s="1" t="s">
        <v>3160</v>
      </c>
      <c r="D6524" s="1" t="s">
        <v>13232</v>
      </c>
      <c r="E6524" s="1" t="s">
        <v>13233</v>
      </c>
      <c r="F6524" s="1" t="s">
        <v>346</v>
      </c>
      <c r="G6524" s="1"/>
      <c r="H6524" s="1" t="s">
        <v>9</v>
      </c>
    </row>
    <row r="6525" spans="1:8" x14ac:dyDescent="0.3">
      <c r="A6525" s="1">
        <v>523</v>
      </c>
      <c r="B6525" s="1" t="s">
        <v>6140</v>
      </c>
      <c r="C6525" s="1" t="s">
        <v>12813</v>
      </c>
      <c r="D6525" s="1" t="s">
        <v>13234</v>
      </c>
      <c r="E6525" s="1" t="s">
        <v>13235</v>
      </c>
      <c r="F6525" s="1" t="s">
        <v>346</v>
      </c>
      <c r="G6525" s="1"/>
      <c r="H6525" s="1" t="s">
        <v>9</v>
      </c>
    </row>
    <row r="6526" spans="1:8" x14ac:dyDescent="0.3">
      <c r="A6526" s="1">
        <v>524</v>
      </c>
      <c r="B6526" s="1" t="s">
        <v>5722</v>
      </c>
      <c r="C6526" s="1" t="s">
        <v>10902</v>
      </c>
      <c r="D6526" s="1" t="s">
        <v>13236</v>
      </c>
      <c r="E6526" s="1" t="s">
        <v>13237</v>
      </c>
      <c r="F6526" s="1" t="s">
        <v>346</v>
      </c>
      <c r="G6526" s="1"/>
      <c r="H6526" s="1" t="s">
        <v>9</v>
      </c>
    </row>
    <row r="6527" spans="1:8" x14ac:dyDescent="0.3">
      <c r="A6527" s="1">
        <v>525</v>
      </c>
      <c r="B6527" s="1" t="s">
        <v>5722</v>
      </c>
      <c r="C6527" s="1" t="s">
        <v>10955</v>
      </c>
      <c r="D6527" s="1" t="s">
        <v>13238</v>
      </c>
      <c r="E6527" s="1" t="s">
        <v>13239</v>
      </c>
      <c r="F6527" s="1" t="s">
        <v>346</v>
      </c>
      <c r="G6527" s="1"/>
      <c r="H6527" s="1" t="s">
        <v>9</v>
      </c>
    </row>
    <row r="6528" spans="1:8" x14ac:dyDescent="0.3">
      <c r="A6528" s="1">
        <v>526</v>
      </c>
      <c r="B6528" s="1" t="s">
        <v>5722</v>
      </c>
      <c r="C6528" s="1" t="s">
        <v>3478</v>
      </c>
      <c r="D6528" s="1" t="s">
        <v>13240</v>
      </c>
      <c r="E6528" s="1" t="s">
        <v>13241</v>
      </c>
      <c r="F6528" s="1" t="s">
        <v>346</v>
      </c>
      <c r="G6528" s="1"/>
      <c r="H6528" s="1" t="s">
        <v>9</v>
      </c>
    </row>
    <row r="6529" spans="1:8" x14ac:dyDescent="0.3">
      <c r="A6529" s="1">
        <v>527</v>
      </c>
      <c r="B6529" s="1" t="s">
        <v>5722</v>
      </c>
      <c r="C6529" s="1" t="s">
        <v>11804</v>
      </c>
      <c r="D6529" s="1" t="s">
        <v>13242</v>
      </c>
      <c r="E6529" s="1" t="s">
        <v>13243</v>
      </c>
      <c r="F6529" s="1" t="s">
        <v>346</v>
      </c>
      <c r="G6529" s="1"/>
      <c r="H6529" s="1" t="s">
        <v>9</v>
      </c>
    </row>
    <row r="6530" spans="1:8" x14ac:dyDescent="0.3">
      <c r="A6530" s="1">
        <v>528</v>
      </c>
      <c r="B6530" s="1" t="s">
        <v>5556</v>
      </c>
      <c r="C6530" s="1" t="s">
        <v>5557</v>
      </c>
      <c r="D6530" s="1" t="s">
        <v>13244</v>
      </c>
      <c r="E6530" s="1" t="s">
        <v>13245</v>
      </c>
      <c r="F6530" s="1" t="s">
        <v>346</v>
      </c>
      <c r="G6530" s="1"/>
      <c r="H6530" s="1" t="s">
        <v>9</v>
      </c>
    </row>
    <row r="6531" spans="1:8" x14ac:dyDescent="0.3">
      <c r="A6531" s="1">
        <v>529</v>
      </c>
      <c r="B6531" s="1" t="s">
        <v>5722</v>
      </c>
      <c r="C6531" s="1" t="s">
        <v>10955</v>
      </c>
      <c r="D6531" s="1" t="s">
        <v>13246</v>
      </c>
      <c r="E6531" s="1" t="s">
        <v>13247</v>
      </c>
      <c r="F6531" s="1" t="s">
        <v>346</v>
      </c>
      <c r="G6531" s="1"/>
      <c r="H6531" s="1" t="s">
        <v>9</v>
      </c>
    </row>
    <row r="6532" spans="1:8" x14ac:dyDescent="0.3">
      <c r="A6532" s="1">
        <v>530</v>
      </c>
      <c r="B6532" s="1" t="s">
        <v>6140</v>
      </c>
      <c r="C6532" s="1" t="s">
        <v>1630</v>
      </c>
      <c r="D6532" s="1" t="s">
        <v>13248</v>
      </c>
      <c r="E6532" s="1" t="s">
        <v>13249</v>
      </c>
      <c r="F6532" s="1" t="s">
        <v>346</v>
      </c>
      <c r="G6532" s="1"/>
      <c r="H6532" s="1" t="s">
        <v>257</v>
      </c>
    </row>
    <row r="6533" spans="1:8" x14ac:dyDescent="0.3">
      <c r="A6533" s="1">
        <v>531</v>
      </c>
      <c r="B6533" s="1" t="s">
        <v>5722</v>
      </c>
      <c r="C6533" s="1" t="s">
        <v>10902</v>
      </c>
      <c r="D6533" s="1" t="s">
        <v>13250</v>
      </c>
      <c r="E6533" s="1" t="s">
        <v>13251</v>
      </c>
      <c r="F6533" s="1" t="s">
        <v>346</v>
      </c>
      <c r="G6533" s="1"/>
      <c r="H6533" s="1" t="s">
        <v>9</v>
      </c>
    </row>
    <row r="6534" spans="1:8" x14ac:dyDescent="0.3">
      <c r="A6534" s="1">
        <v>532</v>
      </c>
      <c r="B6534" s="1" t="s">
        <v>6140</v>
      </c>
      <c r="C6534" s="1" t="s">
        <v>12813</v>
      </c>
      <c r="D6534" s="1" t="s">
        <v>13252</v>
      </c>
      <c r="E6534" s="1" t="s">
        <v>13253</v>
      </c>
      <c r="F6534" s="1" t="s">
        <v>346</v>
      </c>
      <c r="G6534" s="1"/>
      <c r="H6534" s="1" t="s">
        <v>9</v>
      </c>
    </row>
    <row r="6535" spans="1:8" x14ac:dyDescent="0.3">
      <c r="A6535" s="1">
        <v>533</v>
      </c>
      <c r="B6535" s="1" t="s">
        <v>657</v>
      </c>
      <c r="C6535" s="1" t="s">
        <v>12305</v>
      </c>
      <c r="D6535" s="1" t="s">
        <v>13254</v>
      </c>
      <c r="E6535" s="1" t="s">
        <v>13255</v>
      </c>
      <c r="F6535" s="1" t="s">
        <v>346</v>
      </c>
      <c r="G6535" s="1"/>
      <c r="H6535" s="1" t="s">
        <v>9</v>
      </c>
    </row>
    <row r="6536" spans="1:8" x14ac:dyDescent="0.3">
      <c r="A6536" s="1">
        <v>534</v>
      </c>
      <c r="B6536" s="1" t="s">
        <v>5722</v>
      </c>
      <c r="C6536" s="1" t="s">
        <v>5723</v>
      </c>
      <c r="D6536" s="1" t="s">
        <v>13256</v>
      </c>
      <c r="E6536" s="1" t="s">
        <v>13257</v>
      </c>
      <c r="F6536" s="1" t="s">
        <v>346</v>
      </c>
      <c r="G6536" s="1"/>
      <c r="H6536" s="1" t="s">
        <v>257</v>
      </c>
    </row>
    <row r="6537" spans="1:8" x14ac:dyDescent="0.3">
      <c r="A6537" s="1">
        <v>535</v>
      </c>
      <c r="B6537" s="1" t="s">
        <v>5722</v>
      </c>
      <c r="C6537" s="1" t="s">
        <v>11804</v>
      </c>
      <c r="D6537" s="1" t="s">
        <v>13258</v>
      </c>
      <c r="E6537" s="1" t="s">
        <v>13259</v>
      </c>
      <c r="F6537" s="1" t="s">
        <v>346</v>
      </c>
      <c r="G6537" s="1"/>
      <c r="H6537" s="1" t="s">
        <v>9</v>
      </c>
    </row>
    <row r="6538" spans="1:8" x14ac:dyDescent="0.3">
      <c r="A6538" s="1">
        <v>536</v>
      </c>
      <c r="B6538" s="1" t="s">
        <v>5722</v>
      </c>
      <c r="C6538" s="1" t="s">
        <v>3160</v>
      </c>
      <c r="D6538" s="1" t="s">
        <v>13260</v>
      </c>
      <c r="E6538" s="1" t="s">
        <v>13261</v>
      </c>
      <c r="F6538" s="1" t="s">
        <v>346</v>
      </c>
      <c r="G6538" s="1"/>
      <c r="H6538" s="1" t="s">
        <v>257</v>
      </c>
    </row>
    <row r="6539" spans="1:8" x14ac:dyDescent="0.3">
      <c r="A6539" s="1">
        <v>537</v>
      </c>
      <c r="B6539" s="1" t="s">
        <v>5556</v>
      </c>
      <c r="C6539" s="1" t="s">
        <v>4149</v>
      </c>
      <c r="D6539" s="1" t="s">
        <v>13262</v>
      </c>
      <c r="E6539" s="1" t="s">
        <v>13263</v>
      </c>
      <c r="F6539" s="1" t="s">
        <v>346</v>
      </c>
      <c r="G6539" s="1"/>
      <c r="H6539" s="1" t="s">
        <v>257</v>
      </c>
    </row>
    <row r="6540" spans="1:8" x14ac:dyDescent="0.3">
      <c r="A6540" s="1">
        <v>538</v>
      </c>
      <c r="B6540" s="1" t="s">
        <v>5722</v>
      </c>
      <c r="C6540" s="1" t="s">
        <v>10955</v>
      </c>
      <c r="D6540" s="1" t="s">
        <v>13264</v>
      </c>
      <c r="E6540" s="1" t="s">
        <v>13265</v>
      </c>
      <c r="F6540" s="1" t="s">
        <v>346</v>
      </c>
      <c r="G6540" s="1"/>
      <c r="H6540" s="1" t="s">
        <v>9</v>
      </c>
    </row>
    <row r="6541" spans="1:8" x14ac:dyDescent="0.3">
      <c r="A6541" s="1">
        <v>539</v>
      </c>
      <c r="B6541" s="1" t="s">
        <v>5556</v>
      </c>
      <c r="C6541" s="1" t="s">
        <v>5557</v>
      </c>
      <c r="D6541" s="1" t="s">
        <v>13266</v>
      </c>
      <c r="E6541" s="1" t="s">
        <v>13267</v>
      </c>
      <c r="F6541" s="1" t="s">
        <v>346</v>
      </c>
      <c r="G6541" s="1"/>
      <c r="H6541" s="1" t="s">
        <v>9</v>
      </c>
    </row>
    <row r="6542" spans="1:8" x14ac:dyDescent="0.3">
      <c r="A6542" s="1">
        <v>540</v>
      </c>
      <c r="B6542" s="1" t="s">
        <v>5722</v>
      </c>
      <c r="C6542" s="1" t="s">
        <v>3478</v>
      </c>
      <c r="D6542" s="1" t="s">
        <v>13268</v>
      </c>
      <c r="E6542" s="1" t="s">
        <v>13269</v>
      </c>
      <c r="F6542" s="1" t="s">
        <v>346</v>
      </c>
      <c r="G6542" s="1"/>
      <c r="H6542" s="1" t="s">
        <v>9</v>
      </c>
    </row>
    <row r="6543" spans="1:8" x14ac:dyDescent="0.3">
      <c r="A6543" s="1">
        <v>541</v>
      </c>
      <c r="B6543" s="1" t="s">
        <v>657</v>
      </c>
      <c r="C6543" s="1" t="s">
        <v>9094</v>
      </c>
      <c r="D6543" s="1" t="s">
        <v>13270</v>
      </c>
      <c r="E6543" s="1" t="s">
        <v>13271</v>
      </c>
      <c r="F6543" s="1" t="s">
        <v>346</v>
      </c>
      <c r="G6543" s="1"/>
      <c r="H6543" s="1" t="s">
        <v>257</v>
      </c>
    </row>
    <row r="6544" spans="1:8" x14ac:dyDescent="0.3">
      <c r="A6544" s="1">
        <v>542</v>
      </c>
      <c r="B6544" s="1" t="s">
        <v>6140</v>
      </c>
      <c r="C6544" s="1" t="s">
        <v>1630</v>
      </c>
      <c r="D6544" s="1" t="s">
        <v>13272</v>
      </c>
      <c r="E6544" s="1" t="s">
        <v>13273</v>
      </c>
      <c r="F6544" s="1" t="s">
        <v>346</v>
      </c>
      <c r="G6544" s="1"/>
      <c r="H6544" s="1" t="s">
        <v>9</v>
      </c>
    </row>
    <row r="6545" spans="1:8" x14ac:dyDescent="0.3">
      <c r="A6545" s="1">
        <v>543</v>
      </c>
      <c r="B6545" s="1" t="s">
        <v>657</v>
      </c>
      <c r="C6545" s="1" t="s">
        <v>11779</v>
      </c>
      <c r="D6545" s="1" t="s">
        <v>13274</v>
      </c>
      <c r="E6545" s="1" t="s">
        <v>13275</v>
      </c>
      <c r="F6545" s="1" t="s">
        <v>346</v>
      </c>
      <c r="G6545" s="1"/>
      <c r="H6545" s="1" t="s">
        <v>9</v>
      </c>
    </row>
    <row r="6546" spans="1:8" x14ac:dyDescent="0.3">
      <c r="A6546" s="1">
        <v>544</v>
      </c>
      <c r="B6546" s="1" t="s">
        <v>6140</v>
      </c>
      <c r="C6546" s="1" t="s">
        <v>12813</v>
      </c>
      <c r="D6546" s="1" t="s">
        <v>13276</v>
      </c>
      <c r="E6546" s="1" t="s">
        <v>13277</v>
      </c>
      <c r="F6546" s="1" t="s">
        <v>346</v>
      </c>
      <c r="G6546" s="1"/>
      <c r="H6546" s="1" t="s">
        <v>9</v>
      </c>
    </row>
    <row r="6547" spans="1:8" x14ac:dyDescent="0.3">
      <c r="A6547" s="1">
        <v>545</v>
      </c>
      <c r="B6547" s="1" t="s">
        <v>5556</v>
      </c>
      <c r="C6547" s="1" t="s">
        <v>12019</v>
      </c>
      <c r="D6547" s="1" t="s">
        <v>13278</v>
      </c>
      <c r="E6547" s="1" t="s">
        <v>13279</v>
      </c>
      <c r="F6547" s="1" t="s">
        <v>346</v>
      </c>
      <c r="G6547" s="1"/>
      <c r="H6547" s="1" t="s">
        <v>9</v>
      </c>
    </row>
    <row r="6548" spans="1:8" x14ac:dyDescent="0.3">
      <c r="A6548" s="1">
        <v>546</v>
      </c>
      <c r="B6548" s="1" t="s">
        <v>5722</v>
      </c>
      <c r="C6548" s="1" t="s">
        <v>11804</v>
      </c>
      <c r="D6548" s="1" t="s">
        <v>13280</v>
      </c>
      <c r="E6548" s="1" t="s">
        <v>13281</v>
      </c>
      <c r="F6548" s="1" t="s">
        <v>346</v>
      </c>
      <c r="G6548" s="1"/>
      <c r="H6548" s="1" t="s">
        <v>9</v>
      </c>
    </row>
    <row r="6549" spans="1:8" x14ac:dyDescent="0.3">
      <c r="A6549" s="1">
        <v>547</v>
      </c>
      <c r="B6549" s="1" t="s">
        <v>5556</v>
      </c>
      <c r="C6549" s="1" t="s">
        <v>671</v>
      </c>
      <c r="D6549" s="1" t="s">
        <v>13282</v>
      </c>
      <c r="E6549" s="1" t="s">
        <v>13283</v>
      </c>
      <c r="F6549" s="1" t="s">
        <v>346</v>
      </c>
      <c r="G6549" s="1"/>
      <c r="H6549" s="1" t="s">
        <v>9</v>
      </c>
    </row>
    <row r="6550" spans="1:8" x14ac:dyDescent="0.3">
      <c r="A6550" s="1">
        <v>548</v>
      </c>
      <c r="B6550" s="1" t="s">
        <v>6140</v>
      </c>
      <c r="C6550" s="1" t="s">
        <v>12813</v>
      </c>
      <c r="D6550" s="1" t="s">
        <v>13284</v>
      </c>
      <c r="E6550" s="1" t="s">
        <v>13285</v>
      </c>
      <c r="F6550" s="1" t="s">
        <v>346</v>
      </c>
      <c r="G6550" s="1"/>
      <c r="H6550" s="1" t="s">
        <v>9</v>
      </c>
    </row>
    <row r="6551" spans="1:8" x14ac:dyDescent="0.3">
      <c r="A6551" s="1">
        <v>549</v>
      </c>
      <c r="B6551" s="1" t="s">
        <v>6140</v>
      </c>
      <c r="C6551" s="1" t="s">
        <v>12813</v>
      </c>
      <c r="D6551" s="1" t="s">
        <v>13286</v>
      </c>
      <c r="E6551" s="1" t="s">
        <v>13287</v>
      </c>
      <c r="F6551" s="1" t="s">
        <v>346</v>
      </c>
      <c r="G6551" s="1"/>
      <c r="H6551" s="1" t="s">
        <v>9</v>
      </c>
    </row>
    <row r="6552" spans="1:8" x14ac:dyDescent="0.3">
      <c r="A6552" s="1">
        <v>550</v>
      </c>
      <c r="B6552" s="1" t="s">
        <v>5556</v>
      </c>
      <c r="C6552" s="1" t="s">
        <v>671</v>
      </c>
      <c r="D6552" s="1" t="s">
        <v>13288</v>
      </c>
      <c r="E6552" s="1" t="s">
        <v>13289</v>
      </c>
      <c r="F6552" s="1" t="s">
        <v>346</v>
      </c>
      <c r="G6552" s="1"/>
      <c r="H6552" s="1" t="s">
        <v>9</v>
      </c>
    </row>
    <row r="6553" spans="1:8" x14ac:dyDescent="0.3">
      <c r="A6553" s="1">
        <v>551</v>
      </c>
      <c r="B6553" s="1" t="s">
        <v>5722</v>
      </c>
      <c r="C6553" s="1" t="s">
        <v>3478</v>
      </c>
      <c r="D6553" s="1" t="s">
        <v>13290</v>
      </c>
      <c r="E6553" s="1" t="s">
        <v>13291</v>
      </c>
      <c r="F6553" s="1" t="s">
        <v>346</v>
      </c>
      <c r="G6553" s="1"/>
      <c r="H6553" s="1" t="s">
        <v>9</v>
      </c>
    </row>
    <row r="6554" spans="1:8" x14ac:dyDescent="0.3">
      <c r="A6554" s="1">
        <v>552</v>
      </c>
      <c r="B6554" s="1" t="s">
        <v>5722</v>
      </c>
      <c r="C6554" s="1" t="s">
        <v>10955</v>
      </c>
      <c r="D6554" s="1" t="s">
        <v>13292</v>
      </c>
      <c r="E6554" s="1" t="s">
        <v>13293</v>
      </c>
      <c r="F6554" s="1" t="s">
        <v>346</v>
      </c>
      <c r="G6554" s="1"/>
      <c r="H6554" s="1" t="s">
        <v>9</v>
      </c>
    </row>
    <row r="6555" spans="1:8" x14ac:dyDescent="0.3">
      <c r="A6555" s="1">
        <v>553</v>
      </c>
      <c r="B6555" s="1" t="s">
        <v>5722</v>
      </c>
      <c r="C6555" s="1" t="s">
        <v>11804</v>
      </c>
      <c r="D6555" s="1" t="s">
        <v>13294</v>
      </c>
      <c r="E6555" s="1" t="s">
        <v>13295</v>
      </c>
      <c r="F6555" s="1" t="s">
        <v>346</v>
      </c>
      <c r="G6555" s="1"/>
      <c r="H6555" s="1" t="s">
        <v>117</v>
      </c>
    </row>
    <row r="6556" spans="1:8" x14ac:dyDescent="0.3">
      <c r="A6556" s="1">
        <v>554</v>
      </c>
      <c r="B6556" s="1" t="s">
        <v>657</v>
      </c>
      <c r="C6556" s="1" t="s">
        <v>12305</v>
      </c>
      <c r="D6556" s="1" t="s">
        <v>13296</v>
      </c>
      <c r="E6556" s="1" t="s">
        <v>13297</v>
      </c>
      <c r="F6556" s="1" t="s">
        <v>346</v>
      </c>
      <c r="G6556" s="1"/>
      <c r="H6556" s="1" t="s">
        <v>9</v>
      </c>
    </row>
    <row r="6557" spans="1:8" x14ac:dyDescent="0.3">
      <c r="A6557" s="1">
        <v>555</v>
      </c>
      <c r="B6557" s="1" t="s">
        <v>5722</v>
      </c>
      <c r="C6557" s="1" t="s">
        <v>3478</v>
      </c>
      <c r="D6557" s="1" t="s">
        <v>13298</v>
      </c>
      <c r="E6557" s="1" t="s">
        <v>13299</v>
      </c>
      <c r="F6557" s="1" t="s">
        <v>346</v>
      </c>
      <c r="G6557" s="1"/>
      <c r="H6557" s="1" t="s">
        <v>9</v>
      </c>
    </row>
    <row r="6558" spans="1:8" x14ac:dyDescent="0.3">
      <c r="A6558" s="1">
        <v>556</v>
      </c>
      <c r="B6558" s="1" t="s">
        <v>5556</v>
      </c>
      <c r="C6558" s="1" t="s">
        <v>12019</v>
      </c>
      <c r="D6558" s="1" t="s">
        <v>13300</v>
      </c>
      <c r="E6558" s="1" t="s">
        <v>13301</v>
      </c>
      <c r="F6558" s="1" t="s">
        <v>346</v>
      </c>
      <c r="G6558" s="1"/>
      <c r="H6558" s="1" t="s">
        <v>117</v>
      </c>
    </row>
    <row r="6559" spans="1:8" x14ac:dyDescent="0.3">
      <c r="A6559" s="1">
        <v>557</v>
      </c>
      <c r="B6559" s="1" t="s">
        <v>5722</v>
      </c>
      <c r="C6559" s="1" t="s">
        <v>3160</v>
      </c>
      <c r="D6559" s="1" t="s">
        <v>13302</v>
      </c>
      <c r="E6559" s="1" t="s">
        <v>13303</v>
      </c>
      <c r="F6559" s="1" t="s">
        <v>346</v>
      </c>
      <c r="G6559" s="1"/>
      <c r="H6559" s="1" t="s">
        <v>257</v>
      </c>
    </row>
    <row r="6560" spans="1:8" x14ac:dyDescent="0.3">
      <c r="A6560" s="1">
        <v>558</v>
      </c>
      <c r="B6560" s="1" t="s">
        <v>5722</v>
      </c>
      <c r="C6560" s="1" t="s">
        <v>10955</v>
      </c>
      <c r="D6560" s="1" t="s">
        <v>13304</v>
      </c>
      <c r="E6560" s="1" t="s">
        <v>13305</v>
      </c>
      <c r="F6560" s="1" t="s">
        <v>346</v>
      </c>
      <c r="G6560" s="1"/>
      <c r="H6560" s="1" t="s">
        <v>257</v>
      </c>
    </row>
    <row r="6561" spans="1:8" x14ac:dyDescent="0.3">
      <c r="A6561" s="1">
        <v>559</v>
      </c>
      <c r="B6561" s="1" t="s">
        <v>5556</v>
      </c>
      <c r="C6561" s="1" t="s">
        <v>671</v>
      </c>
      <c r="D6561" s="1" t="s">
        <v>13306</v>
      </c>
      <c r="E6561" s="1" t="s">
        <v>13307</v>
      </c>
      <c r="F6561" s="1" t="s">
        <v>346</v>
      </c>
      <c r="G6561" s="1"/>
      <c r="H6561" s="1" t="s">
        <v>117</v>
      </c>
    </row>
    <row r="6562" spans="1:8" x14ac:dyDescent="0.3">
      <c r="A6562" s="1">
        <v>560</v>
      </c>
      <c r="B6562" s="1" t="s">
        <v>6140</v>
      </c>
      <c r="C6562" s="1" t="s">
        <v>12813</v>
      </c>
      <c r="D6562" s="1" t="s">
        <v>13308</v>
      </c>
      <c r="E6562" s="1" t="s">
        <v>13309</v>
      </c>
      <c r="F6562" s="1" t="s">
        <v>346</v>
      </c>
      <c r="G6562" s="1"/>
      <c r="H6562" s="1" t="s">
        <v>257</v>
      </c>
    </row>
    <row r="6563" spans="1:8" x14ac:dyDescent="0.3">
      <c r="A6563" s="1">
        <v>561</v>
      </c>
      <c r="B6563" s="1" t="s">
        <v>5722</v>
      </c>
      <c r="C6563" s="1" t="s">
        <v>10955</v>
      </c>
      <c r="D6563" s="1" t="s">
        <v>13310</v>
      </c>
      <c r="E6563" s="1" t="s">
        <v>13311</v>
      </c>
      <c r="F6563" s="1" t="s">
        <v>346</v>
      </c>
      <c r="G6563" s="1"/>
      <c r="H6563" s="1" t="s">
        <v>9</v>
      </c>
    </row>
    <row r="6564" spans="1:8" x14ac:dyDescent="0.3">
      <c r="A6564" s="1">
        <v>562</v>
      </c>
      <c r="B6564" s="1" t="s">
        <v>6140</v>
      </c>
      <c r="C6564" s="1" t="s">
        <v>1630</v>
      </c>
      <c r="D6564" s="1" t="s">
        <v>13312</v>
      </c>
      <c r="E6564" s="1" t="s">
        <v>13313</v>
      </c>
      <c r="F6564" s="1" t="s">
        <v>346</v>
      </c>
      <c r="G6564" s="1"/>
      <c r="H6564" s="1" t="s">
        <v>257</v>
      </c>
    </row>
    <row r="6565" spans="1:8" x14ac:dyDescent="0.3">
      <c r="A6565" s="1">
        <v>563</v>
      </c>
      <c r="B6565" s="1" t="s">
        <v>657</v>
      </c>
      <c r="C6565" s="1" t="s">
        <v>12305</v>
      </c>
      <c r="D6565" s="1" t="s">
        <v>13314</v>
      </c>
      <c r="E6565" s="1" t="s">
        <v>13315</v>
      </c>
      <c r="F6565" s="1" t="s">
        <v>346</v>
      </c>
      <c r="G6565" s="1"/>
      <c r="H6565" s="1" t="s">
        <v>9</v>
      </c>
    </row>
    <row r="6566" spans="1:8" x14ac:dyDescent="0.3">
      <c r="A6566" s="1">
        <v>564</v>
      </c>
      <c r="B6566" s="1" t="s">
        <v>5556</v>
      </c>
      <c r="C6566" s="1" t="s">
        <v>5557</v>
      </c>
      <c r="D6566" s="1" t="s">
        <v>13316</v>
      </c>
      <c r="E6566" s="1" t="s">
        <v>13317</v>
      </c>
      <c r="F6566" s="1" t="s">
        <v>346</v>
      </c>
      <c r="G6566" s="1"/>
      <c r="H6566" s="1" t="s">
        <v>257</v>
      </c>
    </row>
    <row r="6567" spans="1:8" x14ac:dyDescent="0.3">
      <c r="A6567" s="1">
        <v>565</v>
      </c>
      <c r="B6567" s="1" t="s">
        <v>5556</v>
      </c>
      <c r="C6567" s="1" t="s">
        <v>12019</v>
      </c>
      <c r="D6567" s="1" t="s">
        <v>13318</v>
      </c>
      <c r="E6567" s="1" t="s">
        <v>13319</v>
      </c>
      <c r="F6567" s="1" t="s">
        <v>346</v>
      </c>
      <c r="G6567" s="1"/>
      <c r="H6567" s="1" t="s">
        <v>257</v>
      </c>
    </row>
    <row r="6568" spans="1:8" x14ac:dyDescent="0.3">
      <c r="A6568" s="1">
        <v>566</v>
      </c>
      <c r="B6568" s="1" t="s">
        <v>5722</v>
      </c>
      <c r="C6568" s="1" t="s">
        <v>3160</v>
      </c>
      <c r="D6568" s="1" t="s">
        <v>13320</v>
      </c>
      <c r="E6568" s="1" t="s">
        <v>13321</v>
      </c>
      <c r="F6568" s="1" t="s">
        <v>346</v>
      </c>
      <c r="G6568" s="1"/>
      <c r="H6568" s="1" t="s">
        <v>9</v>
      </c>
    </row>
    <row r="6569" spans="1:8" x14ac:dyDescent="0.3">
      <c r="A6569" s="1">
        <v>567</v>
      </c>
      <c r="B6569" s="1" t="s">
        <v>5722</v>
      </c>
      <c r="C6569" s="1" t="s">
        <v>10955</v>
      </c>
      <c r="D6569" s="1" t="s">
        <v>13322</v>
      </c>
      <c r="E6569" s="1" t="s">
        <v>13323</v>
      </c>
      <c r="F6569" s="1" t="s">
        <v>346</v>
      </c>
      <c r="G6569" s="1"/>
      <c r="H6569" s="1" t="s">
        <v>9</v>
      </c>
    </row>
    <row r="6570" spans="1:8" x14ac:dyDescent="0.3">
      <c r="A6570" s="1">
        <v>568</v>
      </c>
      <c r="B6570" s="1" t="s">
        <v>5722</v>
      </c>
      <c r="C6570" s="1" t="s">
        <v>10902</v>
      </c>
      <c r="D6570" s="1" t="s">
        <v>13324</v>
      </c>
      <c r="E6570" s="1" t="s">
        <v>13325</v>
      </c>
      <c r="F6570" s="1" t="s">
        <v>346</v>
      </c>
      <c r="G6570" s="1"/>
      <c r="H6570" s="1" t="s">
        <v>257</v>
      </c>
    </row>
    <row r="6571" spans="1:8" x14ac:dyDescent="0.3">
      <c r="A6571" s="1">
        <v>569</v>
      </c>
      <c r="B6571" s="1" t="s">
        <v>657</v>
      </c>
      <c r="C6571" s="1" t="s">
        <v>13326</v>
      </c>
      <c r="D6571" s="1" t="s">
        <v>13327</v>
      </c>
      <c r="E6571" s="1" t="s">
        <v>13328</v>
      </c>
      <c r="F6571" s="1" t="s">
        <v>346</v>
      </c>
      <c r="G6571" s="1"/>
      <c r="H6571" s="1" t="s">
        <v>257</v>
      </c>
    </row>
    <row r="6572" spans="1:8" x14ac:dyDescent="0.3">
      <c r="A6572" s="1">
        <v>570</v>
      </c>
      <c r="B6572" s="1" t="s">
        <v>6140</v>
      </c>
      <c r="C6572" s="1" t="s">
        <v>12813</v>
      </c>
      <c r="D6572" s="1" t="s">
        <v>13329</v>
      </c>
      <c r="E6572" s="1" t="s">
        <v>13330</v>
      </c>
      <c r="F6572" s="1" t="s">
        <v>346</v>
      </c>
      <c r="G6572" s="1"/>
      <c r="H6572" s="1" t="s">
        <v>257</v>
      </c>
    </row>
    <row r="6573" spans="1:8" x14ac:dyDescent="0.3">
      <c r="A6573" s="1">
        <v>571</v>
      </c>
      <c r="B6573" s="1" t="s">
        <v>657</v>
      </c>
      <c r="C6573" s="1" t="s">
        <v>11779</v>
      </c>
      <c r="D6573" s="1" t="s">
        <v>13331</v>
      </c>
      <c r="E6573" s="1" t="s">
        <v>13332</v>
      </c>
      <c r="F6573" s="1" t="s">
        <v>346</v>
      </c>
      <c r="G6573" s="1"/>
      <c r="H6573" s="1" t="s">
        <v>9</v>
      </c>
    </row>
    <row r="6574" spans="1:8" x14ac:dyDescent="0.3">
      <c r="A6574" s="1">
        <v>572</v>
      </c>
      <c r="B6574" s="1" t="s">
        <v>5722</v>
      </c>
      <c r="C6574" s="1" t="s">
        <v>11804</v>
      </c>
      <c r="D6574" s="1" t="s">
        <v>13333</v>
      </c>
      <c r="E6574" s="1" t="s">
        <v>13334</v>
      </c>
      <c r="F6574" s="1" t="s">
        <v>346</v>
      </c>
      <c r="G6574" s="1"/>
      <c r="H6574" s="1" t="s">
        <v>257</v>
      </c>
    </row>
    <row r="6575" spans="1:8" x14ac:dyDescent="0.3">
      <c r="A6575" s="1">
        <v>573</v>
      </c>
      <c r="B6575" s="1" t="s">
        <v>5556</v>
      </c>
      <c r="C6575" s="1" t="s">
        <v>671</v>
      </c>
      <c r="D6575" s="1" t="s">
        <v>13335</v>
      </c>
      <c r="E6575" s="1" t="s">
        <v>13336</v>
      </c>
      <c r="F6575" s="1" t="s">
        <v>346</v>
      </c>
      <c r="G6575" s="1"/>
      <c r="H6575" s="1" t="s">
        <v>117</v>
      </c>
    </row>
    <row r="6576" spans="1:8" x14ac:dyDescent="0.3">
      <c r="A6576" s="1">
        <v>574</v>
      </c>
      <c r="B6576" s="1" t="s">
        <v>5722</v>
      </c>
      <c r="C6576" s="1" t="s">
        <v>10955</v>
      </c>
      <c r="D6576" s="1" t="s">
        <v>13337</v>
      </c>
      <c r="E6576" s="1" t="s">
        <v>13338</v>
      </c>
      <c r="F6576" s="1" t="s">
        <v>346</v>
      </c>
      <c r="G6576" s="1"/>
      <c r="H6576" s="1" t="s">
        <v>9</v>
      </c>
    </row>
    <row r="6577" spans="1:8" x14ac:dyDescent="0.3">
      <c r="A6577" s="1">
        <v>575</v>
      </c>
      <c r="B6577" s="1" t="s">
        <v>5722</v>
      </c>
      <c r="C6577" s="1" t="s">
        <v>10902</v>
      </c>
      <c r="D6577" s="1" t="s">
        <v>13339</v>
      </c>
      <c r="E6577" s="1" t="s">
        <v>13340</v>
      </c>
      <c r="F6577" s="1" t="s">
        <v>346</v>
      </c>
      <c r="G6577" s="1"/>
      <c r="H6577" s="1" t="s">
        <v>9</v>
      </c>
    </row>
    <row r="6578" spans="1:8" x14ac:dyDescent="0.3">
      <c r="A6578" s="1">
        <v>576</v>
      </c>
      <c r="B6578" s="1" t="s">
        <v>657</v>
      </c>
      <c r="C6578" s="1" t="s">
        <v>12305</v>
      </c>
      <c r="D6578" s="1" t="s">
        <v>13341</v>
      </c>
      <c r="E6578" s="1" t="s">
        <v>13342</v>
      </c>
      <c r="F6578" s="1" t="s">
        <v>346</v>
      </c>
      <c r="G6578" s="1"/>
      <c r="H6578" s="1" t="s">
        <v>9</v>
      </c>
    </row>
    <row r="6579" spans="1:8" x14ac:dyDescent="0.3">
      <c r="A6579" s="1">
        <v>577</v>
      </c>
      <c r="B6579" s="1" t="s">
        <v>5722</v>
      </c>
      <c r="C6579" s="1" t="s">
        <v>11804</v>
      </c>
      <c r="D6579" s="1" t="s">
        <v>13343</v>
      </c>
      <c r="E6579" s="1" t="s">
        <v>13344</v>
      </c>
      <c r="F6579" s="1" t="s">
        <v>346</v>
      </c>
      <c r="G6579" s="1"/>
      <c r="H6579" s="1" t="s">
        <v>9</v>
      </c>
    </row>
    <row r="6580" spans="1:8" x14ac:dyDescent="0.3">
      <c r="A6580" s="1">
        <v>578</v>
      </c>
      <c r="B6580" s="1" t="s">
        <v>5556</v>
      </c>
      <c r="C6580" s="1" t="s">
        <v>5557</v>
      </c>
      <c r="D6580" s="1" t="s">
        <v>13345</v>
      </c>
      <c r="E6580" s="1" t="s">
        <v>13346</v>
      </c>
      <c r="F6580" s="1" t="s">
        <v>346</v>
      </c>
      <c r="G6580" s="1"/>
      <c r="H6580" s="1" t="s">
        <v>257</v>
      </c>
    </row>
    <row r="6581" spans="1:8" x14ac:dyDescent="0.3">
      <c r="A6581" s="1">
        <v>579</v>
      </c>
      <c r="B6581" s="1" t="s">
        <v>5722</v>
      </c>
      <c r="C6581" s="1" t="s">
        <v>10955</v>
      </c>
      <c r="D6581" s="1" t="s">
        <v>13347</v>
      </c>
      <c r="E6581" s="1" t="s">
        <v>13348</v>
      </c>
      <c r="F6581" s="1" t="s">
        <v>346</v>
      </c>
      <c r="G6581" s="1"/>
      <c r="H6581" s="1" t="s">
        <v>9</v>
      </c>
    </row>
    <row r="6582" spans="1:8" x14ac:dyDescent="0.3">
      <c r="A6582" s="1">
        <v>580</v>
      </c>
      <c r="B6582" s="1" t="s">
        <v>657</v>
      </c>
      <c r="C6582" s="1" t="s">
        <v>9094</v>
      </c>
      <c r="D6582" s="1" t="s">
        <v>13349</v>
      </c>
      <c r="E6582" s="1" t="s">
        <v>13350</v>
      </c>
      <c r="F6582" s="1" t="s">
        <v>346</v>
      </c>
      <c r="G6582" s="1"/>
      <c r="H6582" s="1" t="s">
        <v>117</v>
      </c>
    </row>
    <row r="6583" spans="1:8" x14ac:dyDescent="0.3">
      <c r="A6583" s="1">
        <v>581</v>
      </c>
      <c r="B6583" s="1" t="s">
        <v>5556</v>
      </c>
      <c r="C6583" s="1" t="s">
        <v>12019</v>
      </c>
      <c r="D6583" s="1" t="s">
        <v>13351</v>
      </c>
      <c r="E6583" s="1" t="s">
        <v>13352</v>
      </c>
      <c r="F6583" s="1" t="s">
        <v>346</v>
      </c>
      <c r="G6583" s="1"/>
      <c r="H6583" s="1" t="s">
        <v>257</v>
      </c>
    </row>
    <row r="6584" spans="1:8" x14ac:dyDescent="0.3">
      <c r="A6584" s="1">
        <v>582</v>
      </c>
      <c r="B6584" s="1" t="s">
        <v>5722</v>
      </c>
      <c r="C6584" s="1" t="s">
        <v>3478</v>
      </c>
      <c r="D6584" s="1" t="s">
        <v>13353</v>
      </c>
      <c r="E6584" s="1" t="s">
        <v>13354</v>
      </c>
      <c r="F6584" s="1" t="s">
        <v>346</v>
      </c>
      <c r="G6584" s="1"/>
      <c r="H6584" s="1" t="s">
        <v>9</v>
      </c>
    </row>
    <row r="6585" spans="1:8" x14ac:dyDescent="0.3">
      <c r="A6585" s="1">
        <v>583</v>
      </c>
      <c r="B6585" s="1" t="s">
        <v>6140</v>
      </c>
      <c r="C6585" s="1" t="s">
        <v>1630</v>
      </c>
      <c r="D6585" s="1" t="s">
        <v>13355</v>
      </c>
      <c r="E6585" s="1" t="s">
        <v>13356</v>
      </c>
      <c r="F6585" s="1" t="s">
        <v>346</v>
      </c>
      <c r="G6585" s="1"/>
      <c r="H6585" s="1" t="s">
        <v>9</v>
      </c>
    </row>
    <row r="6586" spans="1:8" x14ac:dyDescent="0.3">
      <c r="A6586" s="1">
        <v>584</v>
      </c>
      <c r="B6586" s="1" t="s">
        <v>5722</v>
      </c>
      <c r="C6586" s="1" t="s">
        <v>10902</v>
      </c>
      <c r="D6586" s="1" t="s">
        <v>13357</v>
      </c>
      <c r="E6586" s="1" t="s">
        <v>13358</v>
      </c>
      <c r="F6586" s="1" t="s">
        <v>346</v>
      </c>
      <c r="G6586" s="1"/>
      <c r="H6586" s="1" t="s">
        <v>257</v>
      </c>
    </row>
    <row r="6587" spans="1:8" x14ac:dyDescent="0.3">
      <c r="A6587" s="1">
        <v>585</v>
      </c>
      <c r="B6587" s="1" t="s">
        <v>5722</v>
      </c>
      <c r="C6587" s="1" t="s">
        <v>10955</v>
      </c>
      <c r="D6587" s="1" t="s">
        <v>13359</v>
      </c>
      <c r="E6587" s="1" t="s">
        <v>13360</v>
      </c>
      <c r="F6587" s="1" t="s">
        <v>346</v>
      </c>
      <c r="G6587" s="1"/>
      <c r="H6587" s="1" t="s">
        <v>257</v>
      </c>
    </row>
    <row r="6588" spans="1:8" x14ac:dyDescent="0.3">
      <c r="A6588" s="1">
        <v>586</v>
      </c>
      <c r="B6588" s="1" t="s">
        <v>657</v>
      </c>
      <c r="C6588" s="1" t="s">
        <v>13361</v>
      </c>
      <c r="D6588" s="1" t="s">
        <v>13362</v>
      </c>
      <c r="E6588" s="1" t="s">
        <v>13363</v>
      </c>
      <c r="F6588" s="1" t="s">
        <v>346</v>
      </c>
      <c r="G6588" s="1"/>
      <c r="H6588" s="1" t="s">
        <v>9</v>
      </c>
    </row>
    <row r="6589" spans="1:8" x14ac:dyDescent="0.3">
      <c r="A6589" s="1">
        <v>587</v>
      </c>
      <c r="B6589" s="1" t="s">
        <v>5556</v>
      </c>
      <c r="C6589" s="1" t="s">
        <v>671</v>
      </c>
      <c r="D6589" s="1" t="s">
        <v>13364</v>
      </c>
      <c r="E6589" s="1" t="s">
        <v>13365</v>
      </c>
      <c r="F6589" s="1" t="s">
        <v>346</v>
      </c>
      <c r="G6589" s="1"/>
      <c r="H6589" s="1" t="s">
        <v>9</v>
      </c>
    </row>
    <row r="6590" spans="1:8" x14ac:dyDescent="0.3">
      <c r="A6590" s="1">
        <v>588</v>
      </c>
      <c r="B6590" s="1" t="s">
        <v>5722</v>
      </c>
      <c r="C6590" s="1" t="s">
        <v>3478</v>
      </c>
      <c r="D6590" s="1" t="s">
        <v>13366</v>
      </c>
      <c r="E6590" s="1" t="s">
        <v>13367</v>
      </c>
      <c r="F6590" s="1" t="s">
        <v>346</v>
      </c>
      <c r="G6590" s="1"/>
      <c r="H6590" s="1" t="s">
        <v>9</v>
      </c>
    </row>
    <row r="6591" spans="1:8" x14ac:dyDescent="0.3">
      <c r="A6591" s="1">
        <v>589</v>
      </c>
      <c r="B6591" s="1" t="s">
        <v>5722</v>
      </c>
      <c r="C6591" s="1" t="s">
        <v>11804</v>
      </c>
      <c r="D6591" s="1" t="s">
        <v>13368</v>
      </c>
      <c r="E6591" s="1" t="s">
        <v>13369</v>
      </c>
      <c r="F6591" s="1" t="s">
        <v>346</v>
      </c>
      <c r="G6591" s="1"/>
      <c r="H6591" s="1" t="s">
        <v>9</v>
      </c>
    </row>
    <row r="6592" spans="1:8" x14ac:dyDescent="0.3">
      <c r="A6592" s="1">
        <v>590</v>
      </c>
      <c r="B6592" s="1" t="s">
        <v>657</v>
      </c>
      <c r="C6592" s="1" t="s">
        <v>9094</v>
      </c>
      <c r="D6592" s="1" t="s">
        <v>13370</v>
      </c>
      <c r="E6592" s="1" t="s">
        <v>13371</v>
      </c>
      <c r="F6592" s="1" t="s">
        <v>346</v>
      </c>
      <c r="G6592" s="1"/>
      <c r="H6592" s="1" t="s">
        <v>257</v>
      </c>
    </row>
    <row r="6593" spans="1:8" x14ac:dyDescent="0.3">
      <c r="A6593" s="1">
        <v>591</v>
      </c>
      <c r="B6593" s="1" t="s">
        <v>5722</v>
      </c>
      <c r="C6593" s="1" t="s">
        <v>3160</v>
      </c>
      <c r="D6593" s="1" t="s">
        <v>13372</v>
      </c>
      <c r="E6593" s="1" t="s">
        <v>13373</v>
      </c>
      <c r="F6593" s="1" t="s">
        <v>346</v>
      </c>
      <c r="G6593" s="1"/>
      <c r="H6593" s="1" t="s">
        <v>9</v>
      </c>
    </row>
    <row r="6594" spans="1:8" x14ac:dyDescent="0.3">
      <c r="A6594" s="1">
        <v>592</v>
      </c>
      <c r="B6594" s="1" t="s">
        <v>5722</v>
      </c>
      <c r="C6594" s="1" t="s">
        <v>10902</v>
      </c>
      <c r="D6594" s="1" t="s">
        <v>13374</v>
      </c>
      <c r="E6594" s="1" t="s">
        <v>13375</v>
      </c>
      <c r="F6594" s="1" t="s">
        <v>346</v>
      </c>
      <c r="G6594" s="1"/>
      <c r="H6594" s="1" t="s">
        <v>9</v>
      </c>
    </row>
    <row r="6595" spans="1:8" x14ac:dyDescent="0.3">
      <c r="A6595" s="1">
        <v>593</v>
      </c>
      <c r="B6595" s="1" t="s">
        <v>5722</v>
      </c>
      <c r="C6595" s="1" t="s">
        <v>10955</v>
      </c>
      <c r="D6595" s="1" t="s">
        <v>13376</v>
      </c>
      <c r="E6595" s="1" t="s">
        <v>13377</v>
      </c>
      <c r="F6595" s="1" t="s">
        <v>346</v>
      </c>
      <c r="G6595" s="1"/>
      <c r="H6595" s="1" t="s">
        <v>257</v>
      </c>
    </row>
    <row r="6596" spans="1:8" x14ac:dyDescent="0.3">
      <c r="A6596" s="1">
        <v>594</v>
      </c>
      <c r="B6596" s="1" t="s">
        <v>12002</v>
      </c>
      <c r="C6596" s="1" t="s">
        <v>13378</v>
      </c>
      <c r="D6596" s="1" t="s">
        <v>13379</v>
      </c>
      <c r="E6596" s="1" t="s">
        <v>13380</v>
      </c>
      <c r="F6596" s="1" t="s">
        <v>346</v>
      </c>
      <c r="G6596" s="1"/>
      <c r="H6596" s="1" t="s">
        <v>257</v>
      </c>
    </row>
    <row r="6597" spans="1:8" x14ac:dyDescent="0.3">
      <c r="A6597" s="1">
        <v>595</v>
      </c>
      <c r="B6597" s="1" t="s">
        <v>657</v>
      </c>
      <c r="C6597" s="1" t="s">
        <v>13361</v>
      </c>
      <c r="D6597" s="1" t="s">
        <v>13381</v>
      </c>
      <c r="E6597" s="1" t="s">
        <v>13382</v>
      </c>
      <c r="F6597" s="1" t="s">
        <v>346</v>
      </c>
      <c r="G6597" s="1"/>
      <c r="H6597" s="1" t="s">
        <v>9</v>
      </c>
    </row>
    <row r="6598" spans="1:8" x14ac:dyDescent="0.3">
      <c r="A6598" s="1">
        <v>596</v>
      </c>
      <c r="B6598" s="1" t="s">
        <v>12002</v>
      </c>
      <c r="C6598" s="1" t="s">
        <v>13378</v>
      </c>
      <c r="D6598" s="1" t="s">
        <v>13383</v>
      </c>
      <c r="E6598" s="1" t="s">
        <v>13384</v>
      </c>
      <c r="F6598" s="1" t="s">
        <v>346</v>
      </c>
      <c r="G6598" s="1"/>
      <c r="H6598" s="1" t="s">
        <v>9</v>
      </c>
    </row>
    <row r="6599" spans="1:8" x14ac:dyDescent="0.3">
      <c r="A6599" s="1">
        <v>597</v>
      </c>
      <c r="B6599" s="1" t="s">
        <v>657</v>
      </c>
      <c r="C6599" s="1" t="s">
        <v>12305</v>
      </c>
      <c r="D6599" s="1" t="s">
        <v>13385</v>
      </c>
      <c r="E6599" s="1" t="s">
        <v>13386</v>
      </c>
      <c r="F6599" s="1" t="s">
        <v>346</v>
      </c>
      <c r="G6599" s="1"/>
      <c r="H6599" s="1" t="s">
        <v>257</v>
      </c>
    </row>
    <row r="6600" spans="1:8" x14ac:dyDescent="0.3">
      <c r="A6600" s="1">
        <v>598</v>
      </c>
      <c r="B6600" s="1" t="s">
        <v>6140</v>
      </c>
      <c r="C6600" s="1" t="s">
        <v>1630</v>
      </c>
      <c r="D6600" s="1" t="s">
        <v>13387</v>
      </c>
      <c r="E6600" s="1" t="s">
        <v>13388</v>
      </c>
      <c r="F6600" s="1" t="s">
        <v>346</v>
      </c>
      <c r="G6600" s="1"/>
      <c r="H6600" s="1" t="s">
        <v>9</v>
      </c>
    </row>
    <row r="6601" spans="1:8" x14ac:dyDescent="0.3">
      <c r="A6601" s="1">
        <v>599</v>
      </c>
      <c r="B6601" s="1" t="s">
        <v>5722</v>
      </c>
      <c r="C6601" s="1" t="s">
        <v>11804</v>
      </c>
      <c r="D6601" s="1" t="s">
        <v>13389</v>
      </c>
      <c r="E6601" s="1" t="s">
        <v>13390</v>
      </c>
      <c r="F6601" s="1" t="s">
        <v>346</v>
      </c>
      <c r="G6601" s="1"/>
      <c r="H6601" s="1" t="s">
        <v>9</v>
      </c>
    </row>
    <row r="6602" spans="1:8" x14ac:dyDescent="0.3">
      <c r="A6602" s="1">
        <v>600</v>
      </c>
      <c r="B6602" s="1" t="s">
        <v>5722</v>
      </c>
      <c r="C6602" s="1" t="s">
        <v>10955</v>
      </c>
      <c r="D6602" s="1" t="s">
        <v>13391</v>
      </c>
      <c r="E6602" s="1" t="s">
        <v>13392</v>
      </c>
      <c r="F6602" s="1" t="s">
        <v>346</v>
      </c>
      <c r="G6602" s="1"/>
      <c r="H6602" s="1" t="s">
        <v>257</v>
      </c>
    </row>
    <row r="6603" spans="1:8" x14ac:dyDescent="0.3">
      <c r="A6603" s="1">
        <v>601</v>
      </c>
      <c r="B6603" s="1" t="s">
        <v>5722</v>
      </c>
      <c r="C6603" s="1" t="s">
        <v>3478</v>
      </c>
      <c r="D6603" s="1" t="s">
        <v>13393</v>
      </c>
      <c r="E6603" s="1" t="s">
        <v>13394</v>
      </c>
      <c r="F6603" s="1" t="s">
        <v>346</v>
      </c>
      <c r="G6603" s="1"/>
      <c r="H6603" s="1" t="s">
        <v>9</v>
      </c>
    </row>
    <row r="6604" spans="1:8" x14ac:dyDescent="0.3">
      <c r="A6604" s="1">
        <v>602</v>
      </c>
      <c r="B6604" s="1" t="s">
        <v>6140</v>
      </c>
      <c r="C6604" s="1" t="s">
        <v>1630</v>
      </c>
      <c r="D6604" s="1" t="s">
        <v>13395</v>
      </c>
      <c r="E6604" s="1" t="s">
        <v>13396</v>
      </c>
      <c r="F6604" s="1" t="s">
        <v>346</v>
      </c>
      <c r="G6604" s="1"/>
      <c r="H6604" s="1" t="s">
        <v>9</v>
      </c>
    </row>
    <row r="6605" spans="1:8" x14ac:dyDescent="0.3">
      <c r="A6605" s="1">
        <v>603</v>
      </c>
      <c r="B6605" s="1" t="s">
        <v>657</v>
      </c>
      <c r="C6605" s="1" t="s">
        <v>13361</v>
      </c>
      <c r="D6605" s="1" t="s">
        <v>13397</v>
      </c>
      <c r="E6605" s="1" t="s">
        <v>13398</v>
      </c>
      <c r="F6605" s="1" t="s">
        <v>346</v>
      </c>
      <c r="G6605" s="1"/>
      <c r="H6605" s="1" t="s">
        <v>9</v>
      </c>
    </row>
    <row r="6606" spans="1:8" x14ac:dyDescent="0.3">
      <c r="A6606" s="1">
        <v>604</v>
      </c>
      <c r="B6606" s="1" t="s">
        <v>6140</v>
      </c>
      <c r="C6606" s="1" t="s">
        <v>1630</v>
      </c>
      <c r="D6606" s="1" t="s">
        <v>13399</v>
      </c>
      <c r="E6606" s="1" t="s">
        <v>13400</v>
      </c>
      <c r="F6606" s="1" t="s">
        <v>346</v>
      </c>
      <c r="G6606" s="1"/>
      <c r="H6606" s="1" t="s">
        <v>9</v>
      </c>
    </row>
    <row r="6607" spans="1:8" x14ac:dyDescent="0.3">
      <c r="A6607" s="1">
        <v>605</v>
      </c>
      <c r="B6607" s="1" t="s">
        <v>12002</v>
      </c>
      <c r="C6607" s="1" t="s">
        <v>13378</v>
      </c>
      <c r="D6607" s="1" t="s">
        <v>13401</v>
      </c>
      <c r="E6607" s="1" t="s">
        <v>13402</v>
      </c>
      <c r="F6607" s="1" t="s">
        <v>346</v>
      </c>
      <c r="G6607" s="1"/>
      <c r="H6607" s="1" t="s">
        <v>257</v>
      </c>
    </row>
    <row r="6608" spans="1:8" x14ac:dyDescent="0.3">
      <c r="A6608" s="1">
        <v>606</v>
      </c>
      <c r="B6608" s="1" t="s">
        <v>5722</v>
      </c>
      <c r="C6608" s="1" t="s">
        <v>3160</v>
      </c>
      <c r="D6608" s="1" t="s">
        <v>13403</v>
      </c>
      <c r="E6608" s="1" t="s">
        <v>13404</v>
      </c>
      <c r="F6608" s="1" t="s">
        <v>346</v>
      </c>
      <c r="G6608" s="1"/>
      <c r="H6608" s="1" t="s">
        <v>9</v>
      </c>
    </row>
    <row r="6609" spans="1:8" x14ac:dyDescent="0.3">
      <c r="A6609" s="1">
        <v>607</v>
      </c>
      <c r="B6609" s="1" t="s">
        <v>657</v>
      </c>
      <c r="C6609" s="1" t="s">
        <v>12305</v>
      </c>
      <c r="D6609" s="1" t="s">
        <v>13405</v>
      </c>
      <c r="E6609" s="1" t="s">
        <v>13406</v>
      </c>
      <c r="F6609" s="1" t="s">
        <v>346</v>
      </c>
      <c r="G6609" s="1"/>
      <c r="H6609" s="1" t="s">
        <v>9</v>
      </c>
    </row>
    <row r="6610" spans="1:8" x14ac:dyDescent="0.3">
      <c r="A6610" s="1">
        <v>608</v>
      </c>
      <c r="B6610" s="1" t="s">
        <v>5722</v>
      </c>
      <c r="C6610" s="1" t="s">
        <v>11804</v>
      </c>
      <c r="D6610" s="1" t="s">
        <v>13407</v>
      </c>
      <c r="E6610" s="1" t="s">
        <v>13408</v>
      </c>
      <c r="F6610" s="1" t="s">
        <v>346</v>
      </c>
      <c r="G6610" s="1"/>
      <c r="H6610" s="1" t="s">
        <v>9</v>
      </c>
    </row>
    <row r="6611" spans="1:8" x14ac:dyDescent="0.3">
      <c r="A6611" s="1">
        <v>609</v>
      </c>
      <c r="B6611" s="1" t="s">
        <v>5722</v>
      </c>
      <c r="C6611" s="1" t="s">
        <v>10955</v>
      </c>
      <c r="D6611" s="1" t="s">
        <v>13409</v>
      </c>
      <c r="E6611" s="1" t="s">
        <v>13410</v>
      </c>
      <c r="F6611" s="1" t="s">
        <v>346</v>
      </c>
      <c r="G6611" s="1"/>
      <c r="H6611" s="1" t="s">
        <v>9</v>
      </c>
    </row>
    <row r="6612" spans="1:8" x14ac:dyDescent="0.3">
      <c r="A6612" s="1">
        <v>610</v>
      </c>
      <c r="B6612" s="1" t="s">
        <v>657</v>
      </c>
      <c r="C6612" s="1" t="s">
        <v>9094</v>
      </c>
      <c r="D6612" s="1" t="s">
        <v>13411</v>
      </c>
      <c r="E6612" s="1" t="s">
        <v>13412</v>
      </c>
      <c r="F6612" s="1" t="s">
        <v>346</v>
      </c>
      <c r="G6612" s="1"/>
      <c r="H6612" s="1" t="s">
        <v>9</v>
      </c>
    </row>
    <row r="6613" spans="1:8" x14ac:dyDescent="0.3">
      <c r="A6613" s="1">
        <v>611</v>
      </c>
      <c r="B6613" s="1" t="s">
        <v>6140</v>
      </c>
      <c r="C6613" s="1" t="s">
        <v>1630</v>
      </c>
      <c r="D6613" s="1" t="s">
        <v>13413</v>
      </c>
      <c r="E6613" s="1" t="s">
        <v>13414</v>
      </c>
      <c r="F6613" s="1" t="s">
        <v>346</v>
      </c>
      <c r="G6613" s="1"/>
      <c r="H6613" s="1" t="s">
        <v>9</v>
      </c>
    </row>
    <row r="6614" spans="1:8" x14ac:dyDescent="0.3">
      <c r="A6614" s="1">
        <v>612</v>
      </c>
      <c r="B6614" s="1" t="s">
        <v>6140</v>
      </c>
      <c r="C6614" s="1" t="s">
        <v>1630</v>
      </c>
      <c r="D6614" s="1" t="s">
        <v>13415</v>
      </c>
      <c r="E6614" s="1" t="s">
        <v>13416</v>
      </c>
      <c r="F6614" s="1" t="s">
        <v>346</v>
      </c>
      <c r="G6614" s="1"/>
      <c r="H6614" s="1" t="s">
        <v>257</v>
      </c>
    </row>
    <row r="6615" spans="1:8" x14ac:dyDescent="0.3">
      <c r="A6615" s="1">
        <v>613</v>
      </c>
      <c r="B6615" s="1" t="s">
        <v>5556</v>
      </c>
      <c r="C6615" s="1" t="s">
        <v>5557</v>
      </c>
      <c r="D6615" s="1" t="s">
        <v>13417</v>
      </c>
      <c r="E6615" s="1" t="s">
        <v>13418</v>
      </c>
      <c r="F6615" s="1" t="s">
        <v>346</v>
      </c>
      <c r="G6615" s="1"/>
      <c r="H6615" s="1" t="s">
        <v>9</v>
      </c>
    </row>
    <row r="6616" spans="1:8" x14ac:dyDescent="0.3">
      <c r="A6616" s="1">
        <v>614</v>
      </c>
      <c r="B6616" s="1" t="s">
        <v>657</v>
      </c>
      <c r="C6616" s="1" t="s">
        <v>13361</v>
      </c>
      <c r="D6616" s="1" t="s">
        <v>13419</v>
      </c>
      <c r="E6616" s="1" t="s">
        <v>13420</v>
      </c>
      <c r="F6616" s="1" t="s">
        <v>346</v>
      </c>
      <c r="G6616" s="1"/>
      <c r="H6616" s="1" t="s">
        <v>9</v>
      </c>
    </row>
    <row r="6617" spans="1:8" x14ac:dyDescent="0.3">
      <c r="A6617" s="1">
        <v>615</v>
      </c>
      <c r="B6617" s="1" t="s">
        <v>6140</v>
      </c>
      <c r="C6617" s="1" t="s">
        <v>1630</v>
      </c>
      <c r="D6617" s="1" t="s">
        <v>13421</v>
      </c>
      <c r="E6617" s="1" t="s">
        <v>13422</v>
      </c>
      <c r="F6617" s="1" t="s">
        <v>346</v>
      </c>
      <c r="G6617" s="1"/>
      <c r="H6617" s="1" t="s">
        <v>257</v>
      </c>
    </row>
    <row r="6618" spans="1:8" x14ac:dyDescent="0.3">
      <c r="A6618" s="1">
        <v>616</v>
      </c>
      <c r="B6618" s="1" t="s">
        <v>5722</v>
      </c>
      <c r="C6618" s="1" t="s">
        <v>11804</v>
      </c>
      <c r="D6618" s="1" t="s">
        <v>13423</v>
      </c>
      <c r="E6618" s="1" t="s">
        <v>13424</v>
      </c>
      <c r="F6618" s="1" t="s">
        <v>346</v>
      </c>
      <c r="G6618" s="1"/>
      <c r="H6618" s="1" t="s">
        <v>9</v>
      </c>
    </row>
    <row r="6619" spans="1:8" x14ac:dyDescent="0.3">
      <c r="A6619" s="1">
        <v>617</v>
      </c>
      <c r="B6619" s="1" t="s">
        <v>657</v>
      </c>
      <c r="C6619" s="1" t="s">
        <v>13361</v>
      </c>
      <c r="D6619" s="1" t="s">
        <v>13425</v>
      </c>
      <c r="E6619" s="1" t="s">
        <v>13426</v>
      </c>
      <c r="F6619" s="1" t="s">
        <v>346</v>
      </c>
      <c r="G6619" s="1"/>
      <c r="H6619" s="1" t="s">
        <v>9</v>
      </c>
    </row>
    <row r="6620" spans="1:8" x14ac:dyDescent="0.3">
      <c r="A6620" s="1">
        <v>618</v>
      </c>
      <c r="B6620" s="1" t="s">
        <v>5556</v>
      </c>
      <c r="C6620" s="1" t="s">
        <v>12019</v>
      </c>
      <c r="D6620" s="1" t="s">
        <v>13427</v>
      </c>
      <c r="E6620" s="1" t="s">
        <v>13428</v>
      </c>
      <c r="F6620" s="1" t="s">
        <v>346</v>
      </c>
      <c r="G6620" s="1"/>
      <c r="H6620" s="1" t="s">
        <v>257</v>
      </c>
    </row>
    <row r="6621" spans="1:8" x14ac:dyDescent="0.3">
      <c r="A6621" s="1">
        <v>619</v>
      </c>
      <c r="B6621" s="1" t="s">
        <v>5722</v>
      </c>
      <c r="C6621" s="1" t="s">
        <v>10955</v>
      </c>
      <c r="D6621" s="1" t="s">
        <v>13429</v>
      </c>
      <c r="E6621" s="1" t="s">
        <v>13430</v>
      </c>
      <c r="F6621" s="1" t="s">
        <v>346</v>
      </c>
      <c r="G6621" s="1"/>
      <c r="H6621" s="1" t="s">
        <v>9</v>
      </c>
    </row>
    <row r="6622" spans="1:8" x14ac:dyDescent="0.3">
      <c r="A6622" s="1">
        <v>620</v>
      </c>
      <c r="B6622" s="1" t="s">
        <v>657</v>
      </c>
      <c r="C6622" s="1" t="s">
        <v>9094</v>
      </c>
      <c r="D6622" s="1" t="s">
        <v>13431</v>
      </c>
      <c r="E6622" s="1" t="s">
        <v>13432</v>
      </c>
      <c r="F6622" s="1" t="s">
        <v>346</v>
      </c>
      <c r="G6622" s="1"/>
      <c r="H6622" s="1" t="s">
        <v>257</v>
      </c>
    </row>
    <row r="6623" spans="1:8" x14ac:dyDescent="0.3">
      <c r="A6623" s="1">
        <v>621</v>
      </c>
      <c r="B6623" s="1" t="s">
        <v>6140</v>
      </c>
      <c r="C6623" s="1" t="s">
        <v>1630</v>
      </c>
      <c r="D6623" s="1" t="s">
        <v>13433</v>
      </c>
      <c r="E6623" s="1" t="s">
        <v>13434</v>
      </c>
      <c r="F6623" s="1" t="s">
        <v>346</v>
      </c>
      <c r="G6623" s="1"/>
      <c r="H6623" s="1" t="s">
        <v>9</v>
      </c>
    </row>
    <row r="6624" spans="1:8" x14ac:dyDescent="0.3">
      <c r="A6624" s="1">
        <v>622</v>
      </c>
      <c r="B6624" s="1" t="s">
        <v>5722</v>
      </c>
      <c r="C6624" s="1" t="s">
        <v>3160</v>
      </c>
      <c r="D6624" s="1" t="s">
        <v>13435</v>
      </c>
      <c r="E6624" s="1" t="s">
        <v>13436</v>
      </c>
      <c r="F6624" s="1" t="s">
        <v>346</v>
      </c>
      <c r="G6624" s="1"/>
      <c r="H6624" s="1" t="s">
        <v>257</v>
      </c>
    </row>
    <row r="6625" spans="1:8" x14ac:dyDescent="0.3">
      <c r="A6625" s="1">
        <v>623</v>
      </c>
      <c r="B6625" s="1" t="s">
        <v>5722</v>
      </c>
      <c r="C6625" s="1" t="s">
        <v>3478</v>
      </c>
      <c r="D6625" s="1" t="s">
        <v>13437</v>
      </c>
      <c r="E6625" s="1" t="s">
        <v>13438</v>
      </c>
      <c r="F6625" s="1" t="s">
        <v>346</v>
      </c>
      <c r="G6625" s="1"/>
      <c r="H6625" s="1" t="s">
        <v>9</v>
      </c>
    </row>
    <row r="6626" spans="1:8" x14ac:dyDescent="0.3">
      <c r="A6626" s="1">
        <v>624</v>
      </c>
      <c r="B6626" s="1" t="s">
        <v>657</v>
      </c>
      <c r="C6626" s="1" t="s">
        <v>13361</v>
      </c>
      <c r="D6626" s="1" t="s">
        <v>13439</v>
      </c>
      <c r="E6626" s="1" t="s">
        <v>13440</v>
      </c>
      <c r="F6626" s="1" t="s">
        <v>346</v>
      </c>
      <c r="G6626" s="1"/>
      <c r="H6626" s="1" t="s">
        <v>257</v>
      </c>
    </row>
    <row r="6627" spans="1:8" x14ac:dyDescent="0.3">
      <c r="A6627" s="1">
        <v>625</v>
      </c>
      <c r="B6627" s="1" t="s">
        <v>5722</v>
      </c>
      <c r="C6627" s="1" t="s">
        <v>11804</v>
      </c>
      <c r="D6627" s="1" t="s">
        <v>13441</v>
      </c>
      <c r="E6627" s="1" t="s">
        <v>13442</v>
      </c>
      <c r="F6627" s="1" t="s">
        <v>346</v>
      </c>
      <c r="G6627" s="1"/>
      <c r="H6627" s="1" t="s">
        <v>9</v>
      </c>
    </row>
    <row r="6628" spans="1:8" x14ac:dyDescent="0.3">
      <c r="A6628" s="1">
        <v>626</v>
      </c>
      <c r="B6628" s="1" t="s">
        <v>12002</v>
      </c>
      <c r="C6628" s="1" t="s">
        <v>13378</v>
      </c>
      <c r="D6628" s="1" t="s">
        <v>13443</v>
      </c>
      <c r="E6628" s="1" t="s">
        <v>13444</v>
      </c>
      <c r="F6628" s="1" t="s">
        <v>346</v>
      </c>
      <c r="G6628" s="1"/>
      <c r="H6628" s="1" t="s">
        <v>9</v>
      </c>
    </row>
    <row r="6629" spans="1:8" x14ac:dyDescent="0.3">
      <c r="A6629" s="1">
        <v>627</v>
      </c>
      <c r="B6629" s="1" t="s">
        <v>5722</v>
      </c>
      <c r="C6629" s="1" t="s">
        <v>10955</v>
      </c>
      <c r="D6629" s="1" t="s">
        <v>13445</v>
      </c>
      <c r="E6629" s="1" t="s">
        <v>13446</v>
      </c>
      <c r="F6629" s="1" t="s">
        <v>346</v>
      </c>
      <c r="G6629" s="1"/>
      <c r="H6629" s="1" t="s">
        <v>257</v>
      </c>
    </row>
    <row r="6630" spans="1:8" x14ac:dyDescent="0.3">
      <c r="A6630" s="1">
        <v>628</v>
      </c>
      <c r="B6630" s="1" t="s">
        <v>6140</v>
      </c>
      <c r="C6630" s="1" t="s">
        <v>1630</v>
      </c>
      <c r="D6630" s="1" t="s">
        <v>13447</v>
      </c>
      <c r="E6630" s="1" t="s">
        <v>13448</v>
      </c>
      <c r="F6630" s="1" t="s">
        <v>346</v>
      </c>
      <c r="G6630" s="1"/>
      <c r="H6630" s="1" t="s">
        <v>257</v>
      </c>
    </row>
    <row r="6631" spans="1:8" x14ac:dyDescent="0.3">
      <c r="A6631" s="1">
        <v>629</v>
      </c>
      <c r="B6631" s="1" t="s">
        <v>5556</v>
      </c>
      <c r="C6631" s="1" t="s">
        <v>5557</v>
      </c>
      <c r="D6631" s="1" t="s">
        <v>13449</v>
      </c>
      <c r="E6631" s="1" t="s">
        <v>13450</v>
      </c>
      <c r="F6631" s="1" t="s">
        <v>346</v>
      </c>
      <c r="G6631" s="1"/>
      <c r="H6631" s="1" t="s">
        <v>257</v>
      </c>
    </row>
    <row r="6632" spans="1:8" x14ac:dyDescent="0.3">
      <c r="A6632" s="1">
        <v>630</v>
      </c>
      <c r="B6632" s="1" t="s">
        <v>6140</v>
      </c>
      <c r="C6632" s="1" t="s">
        <v>1630</v>
      </c>
      <c r="D6632" s="1" t="s">
        <v>13451</v>
      </c>
      <c r="E6632" s="1" t="s">
        <v>13452</v>
      </c>
      <c r="F6632" s="1" t="s">
        <v>346</v>
      </c>
      <c r="G6632" s="1"/>
      <c r="H6632" s="1" t="s">
        <v>257</v>
      </c>
    </row>
    <row r="6633" spans="1:8" x14ac:dyDescent="0.3">
      <c r="A6633" s="1">
        <v>631</v>
      </c>
      <c r="B6633" s="1" t="s">
        <v>5722</v>
      </c>
      <c r="C6633" s="1" t="s">
        <v>3160</v>
      </c>
      <c r="D6633" s="1" t="s">
        <v>13453</v>
      </c>
      <c r="E6633" s="1" t="s">
        <v>13454</v>
      </c>
      <c r="F6633" s="1" t="s">
        <v>346</v>
      </c>
      <c r="G6633" s="1"/>
      <c r="H6633" s="1" t="s">
        <v>9</v>
      </c>
    </row>
    <row r="6634" spans="1:8" x14ac:dyDescent="0.3">
      <c r="A6634" s="1">
        <v>632</v>
      </c>
      <c r="B6634" s="1" t="s">
        <v>5556</v>
      </c>
      <c r="C6634" s="1" t="s">
        <v>12019</v>
      </c>
      <c r="D6634" s="1" t="s">
        <v>13455</v>
      </c>
      <c r="E6634" s="1" t="s">
        <v>13456</v>
      </c>
      <c r="F6634" s="1" t="s">
        <v>346</v>
      </c>
      <c r="G6634" s="1"/>
      <c r="H6634" s="1" t="s">
        <v>257</v>
      </c>
    </row>
    <row r="6635" spans="1:8" x14ac:dyDescent="0.3">
      <c r="A6635" s="1">
        <v>633</v>
      </c>
      <c r="B6635" s="1" t="s">
        <v>5722</v>
      </c>
      <c r="C6635" s="1" t="s">
        <v>11804</v>
      </c>
      <c r="D6635" s="1" t="s">
        <v>13457</v>
      </c>
      <c r="E6635" s="1" t="s">
        <v>13458</v>
      </c>
      <c r="F6635" s="1" t="s">
        <v>346</v>
      </c>
      <c r="G6635" s="1"/>
      <c r="H6635" s="1" t="s">
        <v>9</v>
      </c>
    </row>
    <row r="6636" spans="1:8" x14ac:dyDescent="0.3">
      <c r="A6636" s="1">
        <v>634</v>
      </c>
      <c r="B6636" s="1" t="s">
        <v>6140</v>
      </c>
      <c r="C6636" s="1" t="s">
        <v>1630</v>
      </c>
      <c r="D6636" s="1" t="s">
        <v>13459</v>
      </c>
      <c r="E6636" s="1" t="s">
        <v>13460</v>
      </c>
      <c r="F6636" s="1" t="s">
        <v>346</v>
      </c>
      <c r="G6636" s="1"/>
      <c r="H6636" s="1" t="s">
        <v>9</v>
      </c>
    </row>
    <row r="6637" spans="1:8" x14ac:dyDescent="0.3">
      <c r="A6637" s="1">
        <v>635</v>
      </c>
      <c r="B6637" s="1" t="s">
        <v>5722</v>
      </c>
      <c r="C6637" s="1" t="s">
        <v>3160</v>
      </c>
      <c r="D6637" s="1" t="s">
        <v>13461</v>
      </c>
      <c r="E6637" s="1" t="s">
        <v>13462</v>
      </c>
      <c r="F6637" s="1" t="s">
        <v>346</v>
      </c>
      <c r="G6637" s="1"/>
      <c r="H6637" s="1" t="s">
        <v>257</v>
      </c>
    </row>
    <row r="6638" spans="1:8" x14ac:dyDescent="0.3">
      <c r="A6638" s="1">
        <v>636</v>
      </c>
      <c r="B6638" s="1" t="s">
        <v>5722</v>
      </c>
      <c r="C6638" s="1" t="s">
        <v>10955</v>
      </c>
      <c r="D6638" s="1" t="s">
        <v>13463</v>
      </c>
      <c r="E6638" s="1" t="s">
        <v>13464</v>
      </c>
      <c r="F6638" s="1" t="s">
        <v>346</v>
      </c>
      <c r="G6638" s="1"/>
      <c r="H6638" s="1" t="s">
        <v>9</v>
      </c>
    </row>
    <row r="6639" spans="1:8" x14ac:dyDescent="0.3">
      <c r="A6639" s="1">
        <v>637</v>
      </c>
      <c r="B6639" s="1" t="s">
        <v>5722</v>
      </c>
      <c r="C6639" s="1" t="s">
        <v>3478</v>
      </c>
      <c r="D6639" s="1" t="s">
        <v>13465</v>
      </c>
      <c r="E6639" s="1" t="s">
        <v>13466</v>
      </c>
      <c r="F6639" s="1" t="s">
        <v>346</v>
      </c>
      <c r="G6639" s="1"/>
      <c r="H6639" s="1" t="s">
        <v>9</v>
      </c>
    </row>
    <row r="6640" spans="1:8" x14ac:dyDescent="0.3">
      <c r="A6640" s="1">
        <v>638</v>
      </c>
      <c r="B6640" s="1" t="s">
        <v>5722</v>
      </c>
      <c r="C6640" s="1" t="s">
        <v>11804</v>
      </c>
      <c r="D6640" s="1" t="s">
        <v>13467</v>
      </c>
      <c r="E6640" s="1" t="s">
        <v>13468</v>
      </c>
      <c r="F6640" s="1" t="s">
        <v>346</v>
      </c>
      <c r="G6640" s="1"/>
      <c r="H6640" s="1" t="s">
        <v>9</v>
      </c>
    </row>
    <row r="6641" spans="1:8" x14ac:dyDescent="0.3">
      <c r="A6641" s="1">
        <v>639</v>
      </c>
      <c r="B6641" s="1" t="s">
        <v>657</v>
      </c>
      <c r="C6641" s="1" t="s">
        <v>12305</v>
      </c>
      <c r="D6641" s="1" t="s">
        <v>13469</v>
      </c>
      <c r="E6641" s="1" t="s">
        <v>13470</v>
      </c>
      <c r="F6641" s="1" t="s">
        <v>346</v>
      </c>
      <c r="G6641" s="1"/>
      <c r="H6641" s="1" t="s">
        <v>257</v>
      </c>
    </row>
    <row r="6642" spans="1:8" x14ac:dyDescent="0.3">
      <c r="A6642" s="1">
        <v>640</v>
      </c>
      <c r="B6642" s="1" t="s">
        <v>6140</v>
      </c>
      <c r="C6642" s="1" t="s">
        <v>1630</v>
      </c>
      <c r="D6642" s="1" t="s">
        <v>13471</v>
      </c>
      <c r="E6642" s="1" t="s">
        <v>13472</v>
      </c>
      <c r="F6642" s="1" t="s">
        <v>346</v>
      </c>
      <c r="G6642" s="1"/>
      <c r="H6642" s="1" t="s">
        <v>257</v>
      </c>
    </row>
    <row r="6643" spans="1:8" x14ac:dyDescent="0.3">
      <c r="A6643" s="1">
        <v>641</v>
      </c>
      <c r="B6643" s="1" t="s">
        <v>5722</v>
      </c>
      <c r="C6643" s="1" t="s">
        <v>10955</v>
      </c>
      <c r="D6643" s="1" t="s">
        <v>13473</v>
      </c>
      <c r="E6643" s="1" t="s">
        <v>13474</v>
      </c>
      <c r="F6643" s="1" t="s">
        <v>346</v>
      </c>
      <c r="G6643" s="1"/>
      <c r="H6643" s="1" t="s">
        <v>257</v>
      </c>
    </row>
    <row r="6644" spans="1:8" x14ac:dyDescent="0.3">
      <c r="A6644" s="1">
        <v>642</v>
      </c>
      <c r="B6644" s="1" t="s">
        <v>5722</v>
      </c>
      <c r="C6644" s="1" t="s">
        <v>3160</v>
      </c>
      <c r="D6644" s="1" t="s">
        <v>13475</v>
      </c>
      <c r="E6644" s="1" t="s">
        <v>13476</v>
      </c>
      <c r="F6644" s="1" t="s">
        <v>346</v>
      </c>
      <c r="G6644" s="1"/>
      <c r="H6644" s="1" t="s">
        <v>9</v>
      </c>
    </row>
    <row r="6645" spans="1:8" x14ac:dyDescent="0.3">
      <c r="A6645" s="1">
        <v>643</v>
      </c>
      <c r="B6645" s="1" t="s">
        <v>5556</v>
      </c>
      <c r="C6645" s="1" t="s">
        <v>12305</v>
      </c>
      <c r="D6645" s="1" t="s">
        <v>13477</v>
      </c>
      <c r="E6645" s="1" t="s">
        <v>13478</v>
      </c>
      <c r="F6645" s="1" t="s">
        <v>346</v>
      </c>
      <c r="G6645" s="1"/>
      <c r="H6645" s="1" t="s">
        <v>9</v>
      </c>
    </row>
    <row r="6646" spans="1:8" x14ac:dyDescent="0.3">
      <c r="A6646" s="1">
        <v>644</v>
      </c>
      <c r="B6646" s="1" t="s">
        <v>6140</v>
      </c>
      <c r="C6646" s="1" t="s">
        <v>1630</v>
      </c>
      <c r="D6646" s="1" t="s">
        <v>13479</v>
      </c>
      <c r="E6646" s="1" t="s">
        <v>13480</v>
      </c>
      <c r="F6646" s="1" t="s">
        <v>346</v>
      </c>
      <c r="G6646" s="1"/>
      <c r="H6646" s="1" t="s">
        <v>9</v>
      </c>
    </row>
    <row r="6647" spans="1:8" x14ac:dyDescent="0.3">
      <c r="A6647" s="1">
        <v>645</v>
      </c>
      <c r="B6647" s="1" t="s">
        <v>5722</v>
      </c>
      <c r="C6647" s="1" t="s">
        <v>3478</v>
      </c>
      <c r="D6647" s="1" t="s">
        <v>13481</v>
      </c>
      <c r="E6647" s="1" t="s">
        <v>13482</v>
      </c>
      <c r="F6647" s="1" t="s">
        <v>346</v>
      </c>
      <c r="G6647" s="1"/>
      <c r="H6647" s="1" t="s">
        <v>257</v>
      </c>
    </row>
    <row r="6648" spans="1:8" x14ac:dyDescent="0.3">
      <c r="A6648" s="1">
        <v>646</v>
      </c>
      <c r="B6648" s="1" t="s">
        <v>6140</v>
      </c>
      <c r="C6648" s="1" t="s">
        <v>1630</v>
      </c>
      <c r="D6648" s="1" t="s">
        <v>13483</v>
      </c>
      <c r="E6648" s="1" t="s">
        <v>13484</v>
      </c>
      <c r="F6648" s="1" t="s">
        <v>346</v>
      </c>
      <c r="G6648" s="1"/>
      <c r="H6648" s="1" t="s">
        <v>257</v>
      </c>
    </row>
    <row r="6649" spans="1:8" x14ac:dyDescent="0.3">
      <c r="A6649" s="1">
        <v>647</v>
      </c>
      <c r="B6649" s="1" t="s">
        <v>5722</v>
      </c>
      <c r="C6649" s="1" t="s">
        <v>11804</v>
      </c>
      <c r="D6649" s="1" t="s">
        <v>13485</v>
      </c>
      <c r="E6649" s="1" t="s">
        <v>13486</v>
      </c>
      <c r="F6649" s="1" t="s">
        <v>346</v>
      </c>
      <c r="G6649" s="1"/>
      <c r="H6649" s="1" t="s">
        <v>9</v>
      </c>
    </row>
    <row r="6650" spans="1:8" x14ac:dyDescent="0.3">
      <c r="A6650" s="1">
        <v>648</v>
      </c>
      <c r="B6650" s="1" t="s">
        <v>6140</v>
      </c>
      <c r="C6650" s="1" t="s">
        <v>1630</v>
      </c>
      <c r="D6650" s="1" t="s">
        <v>13487</v>
      </c>
      <c r="E6650" s="1" t="s">
        <v>13488</v>
      </c>
      <c r="F6650" s="1" t="s">
        <v>346</v>
      </c>
      <c r="G6650" s="1"/>
      <c r="H6650" s="1" t="s">
        <v>257</v>
      </c>
    </row>
    <row r="6651" spans="1:8" x14ac:dyDescent="0.3">
      <c r="A6651" s="1">
        <v>649</v>
      </c>
      <c r="B6651" s="1" t="s">
        <v>5722</v>
      </c>
      <c r="C6651" s="1" t="s">
        <v>3160</v>
      </c>
      <c r="D6651" s="1" t="s">
        <v>13489</v>
      </c>
      <c r="E6651" s="1" t="s">
        <v>13490</v>
      </c>
      <c r="F6651" s="1" t="s">
        <v>346</v>
      </c>
      <c r="G6651" s="1"/>
      <c r="H6651" s="1" t="s">
        <v>9</v>
      </c>
    </row>
    <row r="6652" spans="1:8" x14ac:dyDescent="0.3">
      <c r="A6652" s="1">
        <v>650</v>
      </c>
      <c r="B6652" s="1" t="s">
        <v>5722</v>
      </c>
      <c r="C6652" s="1" t="s">
        <v>3478</v>
      </c>
      <c r="D6652" s="1" t="s">
        <v>13491</v>
      </c>
      <c r="E6652" s="1" t="s">
        <v>13492</v>
      </c>
      <c r="F6652" s="1" t="s">
        <v>346</v>
      </c>
      <c r="G6652" s="1"/>
      <c r="H6652" s="1" t="s">
        <v>9</v>
      </c>
    </row>
    <row r="6653" spans="1:8" x14ac:dyDescent="0.3">
      <c r="A6653" s="1">
        <v>651</v>
      </c>
      <c r="B6653" s="1" t="s">
        <v>12002</v>
      </c>
      <c r="C6653" s="1" t="s">
        <v>13378</v>
      </c>
      <c r="D6653" s="1" t="s">
        <v>13493</v>
      </c>
      <c r="E6653" s="1" t="s">
        <v>13494</v>
      </c>
      <c r="F6653" s="1" t="s">
        <v>346</v>
      </c>
      <c r="G6653" s="1"/>
      <c r="H6653" s="1" t="s">
        <v>257</v>
      </c>
    </row>
    <row r="6654" spans="1:8" x14ac:dyDescent="0.3">
      <c r="A6654" s="1">
        <v>652</v>
      </c>
      <c r="B6654" s="1" t="s">
        <v>5722</v>
      </c>
      <c r="C6654" s="1" t="s">
        <v>3478</v>
      </c>
      <c r="D6654" s="1" t="s">
        <v>13495</v>
      </c>
      <c r="E6654" s="1" t="s">
        <v>13496</v>
      </c>
      <c r="F6654" s="1" t="s">
        <v>346</v>
      </c>
      <c r="G6654" s="1"/>
      <c r="H6654" s="1" t="s">
        <v>9</v>
      </c>
    </row>
    <row r="6655" spans="1:8" x14ac:dyDescent="0.3">
      <c r="A6655" s="1">
        <v>653</v>
      </c>
      <c r="B6655" s="1" t="s">
        <v>5556</v>
      </c>
      <c r="C6655" s="1" t="s">
        <v>12305</v>
      </c>
      <c r="D6655" s="1" t="s">
        <v>13497</v>
      </c>
      <c r="E6655" s="1" t="s">
        <v>13498</v>
      </c>
      <c r="F6655" s="1" t="s">
        <v>346</v>
      </c>
      <c r="G6655" s="1"/>
      <c r="H6655" s="1" t="s">
        <v>257</v>
      </c>
    </row>
    <row r="6656" spans="1:8" x14ac:dyDescent="0.3">
      <c r="A6656" s="1">
        <v>654</v>
      </c>
      <c r="B6656" s="1" t="s">
        <v>5722</v>
      </c>
      <c r="C6656" s="1" t="s">
        <v>11804</v>
      </c>
      <c r="D6656" s="1" t="s">
        <v>13499</v>
      </c>
      <c r="E6656" s="1" t="s">
        <v>13500</v>
      </c>
      <c r="F6656" s="1" t="s">
        <v>346</v>
      </c>
      <c r="G6656" s="1"/>
      <c r="H6656" s="1" t="s">
        <v>257</v>
      </c>
    </row>
    <row r="6657" spans="1:8" x14ac:dyDescent="0.3">
      <c r="A6657" s="1">
        <v>655</v>
      </c>
      <c r="B6657" s="1" t="s">
        <v>5722</v>
      </c>
      <c r="C6657" s="1" t="s">
        <v>10955</v>
      </c>
      <c r="D6657" s="1" t="s">
        <v>13501</v>
      </c>
      <c r="E6657" s="1" t="s">
        <v>13502</v>
      </c>
      <c r="F6657" s="1" t="s">
        <v>346</v>
      </c>
      <c r="G6657" s="1"/>
      <c r="H6657" s="1" t="s">
        <v>257</v>
      </c>
    </row>
    <row r="6658" spans="1:8" x14ac:dyDescent="0.3">
      <c r="A6658" s="1">
        <v>656</v>
      </c>
      <c r="B6658" s="1" t="s">
        <v>5556</v>
      </c>
      <c r="C6658" s="1" t="s">
        <v>12305</v>
      </c>
      <c r="D6658" s="1" t="s">
        <v>13503</v>
      </c>
      <c r="E6658" s="1" t="s">
        <v>13504</v>
      </c>
      <c r="F6658" s="1" t="s">
        <v>346</v>
      </c>
      <c r="G6658" s="1"/>
      <c r="H6658" s="1" t="s">
        <v>257</v>
      </c>
    </row>
    <row r="6659" spans="1:8" x14ac:dyDescent="0.3">
      <c r="A6659" s="1">
        <v>657</v>
      </c>
      <c r="B6659" s="1" t="s">
        <v>5722</v>
      </c>
      <c r="C6659" s="1" t="s">
        <v>11804</v>
      </c>
      <c r="D6659" s="1" t="s">
        <v>13505</v>
      </c>
      <c r="E6659" s="1" t="s">
        <v>13506</v>
      </c>
      <c r="F6659" s="1" t="s">
        <v>346</v>
      </c>
      <c r="G6659" s="1"/>
      <c r="H6659" s="1" t="s">
        <v>257</v>
      </c>
    </row>
    <row r="6660" spans="1:8" x14ac:dyDescent="0.3">
      <c r="A6660" s="1">
        <v>658</v>
      </c>
      <c r="B6660" s="1" t="s">
        <v>5722</v>
      </c>
      <c r="C6660" s="1" t="s">
        <v>10955</v>
      </c>
      <c r="D6660" s="1" t="s">
        <v>13507</v>
      </c>
      <c r="E6660" s="1" t="s">
        <v>13508</v>
      </c>
      <c r="F6660" s="1" t="s">
        <v>346</v>
      </c>
      <c r="G6660" s="1"/>
      <c r="H6660" s="1" t="s">
        <v>9</v>
      </c>
    </row>
    <row r="6661" spans="1:8" x14ac:dyDescent="0.3">
      <c r="A6661" s="1">
        <v>659</v>
      </c>
      <c r="B6661" s="1" t="s">
        <v>12002</v>
      </c>
      <c r="C6661" s="1" t="s">
        <v>13361</v>
      </c>
      <c r="D6661" s="1" t="s">
        <v>13509</v>
      </c>
      <c r="E6661" s="1" t="s">
        <v>13510</v>
      </c>
      <c r="F6661" s="1" t="s">
        <v>346</v>
      </c>
      <c r="G6661" s="1"/>
      <c r="H6661" s="1" t="s">
        <v>9</v>
      </c>
    </row>
    <row r="6662" spans="1:8" x14ac:dyDescent="0.3">
      <c r="A6662" s="1">
        <v>660</v>
      </c>
      <c r="B6662" s="1" t="s">
        <v>6140</v>
      </c>
      <c r="C6662" s="1" t="s">
        <v>1630</v>
      </c>
      <c r="D6662" s="1" t="s">
        <v>13511</v>
      </c>
      <c r="E6662" s="1" t="s">
        <v>13512</v>
      </c>
      <c r="F6662" s="1" t="s">
        <v>346</v>
      </c>
      <c r="G6662" s="1"/>
      <c r="H6662" s="1" t="s">
        <v>9</v>
      </c>
    </row>
    <row r="6663" spans="1:8" x14ac:dyDescent="0.3">
      <c r="A6663" s="1">
        <v>661</v>
      </c>
      <c r="B6663" s="1" t="s">
        <v>13513</v>
      </c>
      <c r="C6663" s="1" t="s">
        <v>13514</v>
      </c>
      <c r="D6663" s="1" t="s">
        <v>13515</v>
      </c>
      <c r="E6663" s="1" t="s">
        <v>13516</v>
      </c>
      <c r="F6663" s="1" t="s">
        <v>346</v>
      </c>
      <c r="G6663" s="1"/>
      <c r="H6663" s="1" t="s">
        <v>117</v>
      </c>
    </row>
    <row r="6664" spans="1:8" x14ac:dyDescent="0.3">
      <c r="A6664" s="1">
        <v>662</v>
      </c>
      <c r="B6664" s="1" t="s">
        <v>5722</v>
      </c>
      <c r="C6664" s="1" t="s">
        <v>3478</v>
      </c>
      <c r="D6664" s="1" t="s">
        <v>13517</v>
      </c>
      <c r="E6664" s="1" t="s">
        <v>13518</v>
      </c>
      <c r="F6664" s="1" t="s">
        <v>346</v>
      </c>
      <c r="G6664" s="1"/>
      <c r="H6664" s="1" t="s">
        <v>257</v>
      </c>
    </row>
    <row r="6665" spans="1:8" x14ac:dyDescent="0.3">
      <c r="A6665" s="1">
        <v>663</v>
      </c>
      <c r="B6665" s="1" t="s">
        <v>6140</v>
      </c>
      <c r="C6665" s="1" t="s">
        <v>1630</v>
      </c>
      <c r="D6665" s="1" t="s">
        <v>13519</v>
      </c>
      <c r="E6665" s="1" t="s">
        <v>13520</v>
      </c>
      <c r="F6665" s="1" t="s">
        <v>346</v>
      </c>
      <c r="G6665" s="1"/>
      <c r="H6665" s="1" t="s">
        <v>9</v>
      </c>
    </row>
    <row r="6666" spans="1:8" x14ac:dyDescent="0.3">
      <c r="A6666" s="1">
        <v>664</v>
      </c>
      <c r="B6666" s="1" t="s">
        <v>657</v>
      </c>
      <c r="C6666" s="1" t="s">
        <v>12305</v>
      </c>
      <c r="D6666" s="1" t="s">
        <v>13521</v>
      </c>
      <c r="E6666" s="1" t="s">
        <v>13522</v>
      </c>
      <c r="F6666" s="1" t="s">
        <v>346</v>
      </c>
      <c r="G6666" s="1"/>
      <c r="H6666" s="1" t="s">
        <v>117</v>
      </c>
    </row>
    <row r="6667" spans="1:8" x14ac:dyDescent="0.3">
      <c r="A6667" s="1">
        <v>665</v>
      </c>
      <c r="B6667" s="1" t="s">
        <v>5722</v>
      </c>
      <c r="C6667" s="1" t="s">
        <v>11804</v>
      </c>
      <c r="D6667" s="1" t="s">
        <v>13523</v>
      </c>
      <c r="E6667" s="1" t="s">
        <v>13524</v>
      </c>
      <c r="F6667" s="1" t="s">
        <v>346</v>
      </c>
      <c r="G6667" s="1"/>
      <c r="H6667" s="1" t="s">
        <v>9</v>
      </c>
    </row>
    <row r="6668" spans="1:8" x14ac:dyDescent="0.3">
      <c r="A6668" s="1">
        <v>666</v>
      </c>
      <c r="B6668" s="1" t="s">
        <v>12002</v>
      </c>
      <c r="C6668" s="1" t="s">
        <v>13378</v>
      </c>
      <c r="D6668" s="1" t="s">
        <v>13525</v>
      </c>
      <c r="E6668" s="1" t="s">
        <v>13526</v>
      </c>
      <c r="F6668" s="1" t="s">
        <v>346</v>
      </c>
      <c r="G6668" s="1"/>
      <c r="H6668" s="1" t="s">
        <v>257</v>
      </c>
    </row>
    <row r="6669" spans="1:8" x14ac:dyDescent="0.3">
      <c r="A6669" s="1">
        <v>667</v>
      </c>
      <c r="B6669" s="1" t="s">
        <v>5722</v>
      </c>
      <c r="C6669" s="1" t="s">
        <v>10955</v>
      </c>
      <c r="D6669" s="1" t="s">
        <v>13527</v>
      </c>
      <c r="E6669" s="1" t="s">
        <v>13528</v>
      </c>
      <c r="F6669" s="1" t="s">
        <v>346</v>
      </c>
      <c r="G6669" s="1"/>
      <c r="H6669" s="1" t="s">
        <v>9</v>
      </c>
    </row>
    <row r="6670" spans="1:8" x14ac:dyDescent="0.3">
      <c r="A6670" s="1">
        <v>668</v>
      </c>
      <c r="B6670" s="1" t="s">
        <v>5722</v>
      </c>
      <c r="C6670" s="1" t="s">
        <v>3478</v>
      </c>
      <c r="D6670" s="1" t="s">
        <v>13529</v>
      </c>
      <c r="E6670" s="1" t="s">
        <v>13530</v>
      </c>
      <c r="F6670" s="1" t="s">
        <v>346</v>
      </c>
      <c r="G6670" s="1"/>
      <c r="H6670" s="1" t="s">
        <v>9</v>
      </c>
    </row>
    <row r="6671" spans="1:8" x14ac:dyDescent="0.3">
      <c r="A6671" s="1">
        <v>669</v>
      </c>
      <c r="B6671" s="1" t="s">
        <v>12002</v>
      </c>
      <c r="C6671" s="1" t="s">
        <v>13361</v>
      </c>
      <c r="D6671" s="1" t="s">
        <v>13531</v>
      </c>
      <c r="E6671" s="1" t="s">
        <v>13532</v>
      </c>
      <c r="F6671" s="1" t="s">
        <v>346</v>
      </c>
      <c r="G6671" s="1"/>
      <c r="H6671" s="1" t="s">
        <v>257</v>
      </c>
    </row>
    <row r="6672" spans="1:8" x14ac:dyDescent="0.3">
      <c r="A6672" s="1">
        <v>670</v>
      </c>
      <c r="B6672" s="1" t="s">
        <v>5722</v>
      </c>
      <c r="C6672" s="1" t="s">
        <v>11804</v>
      </c>
      <c r="D6672" s="1" t="s">
        <v>13533</v>
      </c>
      <c r="E6672" s="1" t="s">
        <v>13534</v>
      </c>
      <c r="F6672" s="1" t="s">
        <v>346</v>
      </c>
      <c r="G6672" s="1"/>
      <c r="H6672" s="1" t="s">
        <v>257</v>
      </c>
    </row>
    <row r="6673" spans="1:8" x14ac:dyDescent="0.3">
      <c r="A6673" s="1">
        <v>671</v>
      </c>
      <c r="B6673" s="1" t="s">
        <v>13513</v>
      </c>
      <c r="C6673" s="1" t="s">
        <v>13514</v>
      </c>
      <c r="D6673" s="1" t="s">
        <v>13535</v>
      </c>
      <c r="E6673" s="1" t="s">
        <v>13536</v>
      </c>
      <c r="F6673" s="1" t="s">
        <v>346</v>
      </c>
      <c r="G6673" s="1"/>
      <c r="H6673" s="1" t="s">
        <v>257</v>
      </c>
    </row>
    <row r="6674" spans="1:8" x14ac:dyDescent="0.3">
      <c r="A6674" s="1">
        <v>672</v>
      </c>
      <c r="B6674" s="1" t="s">
        <v>6140</v>
      </c>
      <c r="C6674" s="1" t="s">
        <v>1630</v>
      </c>
      <c r="D6674" s="1" t="s">
        <v>13537</v>
      </c>
      <c r="E6674" s="1" t="s">
        <v>13538</v>
      </c>
      <c r="F6674" s="1" t="s">
        <v>346</v>
      </c>
      <c r="G6674" s="1"/>
      <c r="H6674" s="1" t="s">
        <v>257</v>
      </c>
    </row>
    <row r="6675" spans="1:8" x14ac:dyDescent="0.3">
      <c r="A6675" s="1">
        <v>673</v>
      </c>
      <c r="B6675" s="1" t="s">
        <v>5722</v>
      </c>
      <c r="C6675" s="1" t="s">
        <v>10955</v>
      </c>
      <c r="D6675" s="1" t="s">
        <v>13539</v>
      </c>
      <c r="E6675" s="1" t="s">
        <v>13540</v>
      </c>
      <c r="F6675" s="1" t="s">
        <v>346</v>
      </c>
      <c r="G6675" s="1"/>
      <c r="H6675" s="1" t="s">
        <v>257</v>
      </c>
    </row>
    <row r="6676" spans="1:8" x14ac:dyDescent="0.3">
      <c r="A6676" s="1">
        <v>674</v>
      </c>
      <c r="B6676" s="1" t="s">
        <v>13513</v>
      </c>
      <c r="C6676" s="1" t="s">
        <v>13514</v>
      </c>
      <c r="D6676" s="1" t="s">
        <v>13541</v>
      </c>
      <c r="E6676" s="1" t="s">
        <v>13542</v>
      </c>
      <c r="F6676" s="1" t="s">
        <v>346</v>
      </c>
      <c r="G6676" s="1"/>
      <c r="H6676" s="1" t="s">
        <v>257</v>
      </c>
    </row>
    <row r="6677" spans="1:8" x14ac:dyDescent="0.3">
      <c r="A6677" s="1">
        <v>675</v>
      </c>
      <c r="B6677" s="1" t="s">
        <v>5722</v>
      </c>
      <c r="C6677" s="1" t="s">
        <v>10955</v>
      </c>
      <c r="D6677" s="1" t="s">
        <v>13543</v>
      </c>
      <c r="E6677" s="1" t="s">
        <v>13544</v>
      </c>
      <c r="F6677" s="1" t="s">
        <v>346</v>
      </c>
      <c r="G6677" s="1"/>
      <c r="H6677" s="1" t="s">
        <v>9</v>
      </c>
    </row>
    <row r="6678" spans="1:8" x14ac:dyDescent="0.3">
      <c r="A6678" s="1">
        <v>676</v>
      </c>
      <c r="B6678" s="1" t="s">
        <v>12002</v>
      </c>
      <c r="C6678" s="1" t="s">
        <v>13361</v>
      </c>
      <c r="D6678" s="1" t="s">
        <v>13545</v>
      </c>
      <c r="E6678" s="1" t="s">
        <v>13546</v>
      </c>
      <c r="F6678" s="1" t="s">
        <v>346</v>
      </c>
      <c r="G6678" s="1"/>
      <c r="H6678" s="1" t="s">
        <v>9</v>
      </c>
    </row>
    <row r="6679" spans="1:8" x14ac:dyDescent="0.3">
      <c r="A6679" s="1">
        <v>677</v>
      </c>
      <c r="B6679" s="1" t="s">
        <v>5722</v>
      </c>
      <c r="C6679" s="1" t="s">
        <v>10955</v>
      </c>
      <c r="D6679" s="1" t="s">
        <v>13547</v>
      </c>
      <c r="E6679" s="1" t="s">
        <v>13548</v>
      </c>
      <c r="F6679" s="1" t="s">
        <v>346</v>
      </c>
      <c r="G6679" s="1"/>
      <c r="H6679" s="1" t="s">
        <v>257</v>
      </c>
    </row>
    <row r="6680" spans="1:8" x14ac:dyDescent="0.3">
      <c r="A6680" s="1">
        <v>678</v>
      </c>
      <c r="B6680" s="1" t="s">
        <v>13513</v>
      </c>
      <c r="C6680" s="1" t="s">
        <v>13514</v>
      </c>
      <c r="D6680" s="1" t="s">
        <v>13549</v>
      </c>
      <c r="E6680" s="1" t="s">
        <v>13550</v>
      </c>
      <c r="F6680" s="1" t="s">
        <v>346</v>
      </c>
      <c r="G6680" s="1"/>
      <c r="H6680" s="1" t="s">
        <v>9</v>
      </c>
    </row>
    <row r="6681" spans="1:8" x14ac:dyDescent="0.3">
      <c r="A6681" s="1">
        <v>679</v>
      </c>
      <c r="B6681" s="1" t="s">
        <v>6140</v>
      </c>
      <c r="C6681" s="1" t="s">
        <v>1630</v>
      </c>
      <c r="D6681" s="1" t="s">
        <v>13551</v>
      </c>
      <c r="E6681" s="1" t="s">
        <v>13552</v>
      </c>
      <c r="F6681" s="1" t="s">
        <v>346</v>
      </c>
      <c r="G6681" s="1"/>
      <c r="H6681" s="1" t="s">
        <v>117</v>
      </c>
    </row>
    <row r="6682" spans="1:8" x14ac:dyDescent="0.3">
      <c r="A6682" s="1">
        <v>680</v>
      </c>
      <c r="B6682" s="1" t="s">
        <v>5722</v>
      </c>
      <c r="C6682" s="1" t="s">
        <v>13553</v>
      </c>
      <c r="D6682" s="1" t="s">
        <v>13554</v>
      </c>
      <c r="E6682" s="1" t="s">
        <v>13555</v>
      </c>
      <c r="F6682" s="1" t="s">
        <v>346</v>
      </c>
      <c r="G6682" s="1"/>
      <c r="H6682" s="1" t="s">
        <v>9</v>
      </c>
    </row>
    <row r="6683" spans="1:8" x14ac:dyDescent="0.3">
      <c r="A6683" s="1">
        <v>681</v>
      </c>
      <c r="B6683" s="1" t="s">
        <v>12002</v>
      </c>
      <c r="C6683" s="1" t="s">
        <v>13361</v>
      </c>
      <c r="D6683" s="1" t="s">
        <v>13556</v>
      </c>
      <c r="E6683" s="1" t="s">
        <v>13557</v>
      </c>
      <c r="F6683" s="1" t="s">
        <v>346</v>
      </c>
      <c r="G6683" s="1"/>
      <c r="H6683" s="1" t="s">
        <v>117</v>
      </c>
    </row>
    <row r="6684" spans="1:8" x14ac:dyDescent="0.3">
      <c r="A6684" s="1">
        <v>682</v>
      </c>
      <c r="B6684" s="1" t="s">
        <v>6140</v>
      </c>
      <c r="C6684" s="1" t="s">
        <v>1630</v>
      </c>
      <c r="D6684" s="1" t="s">
        <v>13558</v>
      </c>
      <c r="E6684" s="1" t="s">
        <v>13559</v>
      </c>
      <c r="F6684" s="1" t="s">
        <v>346</v>
      </c>
      <c r="G6684" s="1"/>
      <c r="H6684" s="1" t="s">
        <v>257</v>
      </c>
    </row>
    <row r="6685" spans="1:8" x14ac:dyDescent="0.3">
      <c r="A6685" s="1">
        <v>683</v>
      </c>
      <c r="B6685" s="1" t="s">
        <v>657</v>
      </c>
      <c r="C6685" s="1" t="s">
        <v>3478</v>
      </c>
      <c r="D6685" s="1" t="s">
        <v>13560</v>
      </c>
      <c r="E6685" s="1" t="s">
        <v>13561</v>
      </c>
      <c r="F6685" s="1" t="s">
        <v>346</v>
      </c>
      <c r="G6685" s="1"/>
      <c r="H6685" s="1" t="s">
        <v>257</v>
      </c>
    </row>
    <row r="6686" spans="1:8" x14ac:dyDescent="0.3">
      <c r="A6686" s="1">
        <v>684</v>
      </c>
      <c r="B6686" s="1" t="s">
        <v>12002</v>
      </c>
      <c r="C6686" s="1" t="s">
        <v>13361</v>
      </c>
      <c r="D6686" s="1" t="s">
        <v>13562</v>
      </c>
      <c r="E6686" s="1" t="s">
        <v>13563</v>
      </c>
      <c r="F6686" s="1" t="s">
        <v>346</v>
      </c>
      <c r="G6686" s="1"/>
      <c r="H6686" s="1" t="s">
        <v>257</v>
      </c>
    </row>
    <row r="6687" spans="1:8" x14ac:dyDescent="0.3">
      <c r="A6687" s="1">
        <v>685</v>
      </c>
      <c r="B6687" s="1" t="s">
        <v>6140</v>
      </c>
      <c r="C6687" s="1" t="s">
        <v>1630</v>
      </c>
      <c r="D6687" s="1" t="s">
        <v>13564</v>
      </c>
      <c r="E6687" s="1" t="s">
        <v>13565</v>
      </c>
      <c r="F6687" s="1" t="s">
        <v>346</v>
      </c>
      <c r="G6687" s="1"/>
      <c r="H6687" s="1" t="s">
        <v>257</v>
      </c>
    </row>
    <row r="6688" spans="1:8" x14ac:dyDescent="0.3">
      <c r="A6688" s="1">
        <v>686</v>
      </c>
      <c r="B6688" s="1" t="s">
        <v>657</v>
      </c>
      <c r="C6688" s="1" t="s">
        <v>3478</v>
      </c>
      <c r="D6688" s="1" t="s">
        <v>13566</v>
      </c>
      <c r="E6688" s="1" t="s">
        <v>13567</v>
      </c>
      <c r="F6688" s="1" t="s">
        <v>346</v>
      </c>
      <c r="G6688" s="1"/>
      <c r="H6688" s="1" t="s">
        <v>117</v>
      </c>
    </row>
    <row r="6689" spans="1:8" x14ac:dyDescent="0.3">
      <c r="A6689" s="1">
        <v>687</v>
      </c>
      <c r="B6689" s="1" t="s">
        <v>13513</v>
      </c>
      <c r="C6689" s="1" t="s">
        <v>13514</v>
      </c>
      <c r="D6689" s="1" t="s">
        <v>13568</v>
      </c>
      <c r="E6689" s="1" t="s">
        <v>13569</v>
      </c>
      <c r="F6689" s="1" t="s">
        <v>346</v>
      </c>
      <c r="G6689" s="1"/>
      <c r="H6689" s="1" t="s">
        <v>257</v>
      </c>
    </row>
    <row r="6690" spans="1:8" x14ac:dyDescent="0.3">
      <c r="A6690" s="1">
        <v>688</v>
      </c>
      <c r="B6690" s="1" t="s">
        <v>6140</v>
      </c>
      <c r="C6690" s="1" t="s">
        <v>1630</v>
      </c>
      <c r="D6690" s="1" t="s">
        <v>13570</v>
      </c>
      <c r="E6690" s="1" t="s">
        <v>13571</v>
      </c>
      <c r="F6690" s="1" t="s">
        <v>346</v>
      </c>
      <c r="G6690" s="1"/>
      <c r="H6690" s="1" t="s">
        <v>257</v>
      </c>
    </row>
    <row r="6691" spans="1:8" x14ac:dyDescent="0.3">
      <c r="A6691" s="1">
        <v>689</v>
      </c>
      <c r="B6691" s="1" t="s">
        <v>13513</v>
      </c>
      <c r="C6691" s="1" t="s">
        <v>13572</v>
      </c>
      <c r="D6691" s="1" t="s">
        <v>13573</v>
      </c>
      <c r="E6691" s="1" t="s">
        <v>13574</v>
      </c>
      <c r="F6691" s="1" t="s">
        <v>346</v>
      </c>
      <c r="G6691" s="1"/>
      <c r="H6691" s="1" t="s">
        <v>257</v>
      </c>
    </row>
    <row r="6692" spans="1:8" x14ac:dyDescent="0.3">
      <c r="A6692" s="1">
        <v>690</v>
      </c>
      <c r="B6692" s="1" t="s">
        <v>13513</v>
      </c>
      <c r="C6692" s="1" t="s">
        <v>13572</v>
      </c>
      <c r="D6692" s="1" t="s">
        <v>13575</v>
      </c>
      <c r="E6692" s="1" t="s">
        <v>13576</v>
      </c>
      <c r="F6692" s="1" t="s">
        <v>346</v>
      </c>
      <c r="G6692" s="1"/>
      <c r="H6692" s="1" t="s">
        <v>257</v>
      </c>
    </row>
    <row r="6693" spans="1:8" x14ac:dyDescent="0.3">
      <c r="A6693" s="1">
        <v>691</v>
      </c>
      <c r="B6693" s="1" t="s">
        <v>13513</v>
      </c>
      <c r="C6693" s="1" t="s">
        <v>13572</v>
      </c>
      <c r="D6693" s="1" t="s">
        <v>13577</v>
      </c>
      <c r="E6693" s="1" t="s">
        <v>13578</v>
      </c>
      <c r="F6693" s="1" t="s">
        <v>346</v>
      </c>
      <c r="G6693" s="1"/>
      <c r="H6693" s="1" t="s">
        <v>257</v>
      </c>
    </row>
    <row r="6694" spans="1:8" x14ac:dyDescent="0.3">
      <c r="A6694" s="1">
        <v>692</v>
      </c>
      <c r="B6694" s="1" t="s">
        <v>12002</v>
      </c>
      <c r="C6694" s="1" t="s">
        <v>13361</v>
      </c>
      <c r="D6694" s="1" t="s">
        <v>13579</v>
      </c>
      <c r="E6694" s="1" t="s">
        <v>13580</v>
      </c>
      <c r="F6694" s="1" t="s">
        <v>346</v>
      </c>
      <c r="G6694" s="1"/>
      <c r="H6694" s="1" t="s">
        <v>257</v>
      </c>
    </row>
    <row r="6695" spans="1:8" x14ac:dyDescent="0.3">
      <c r="A6695" s="1">
        <v>693</v>
      </c>
      <c r="B6695" s="1" t="s">
        <v>13513</v>
      </c>
      <c r="C6695" s="1" t="s">
        <v>13572</v>
      </c>
      <c r="D6695" s="1" t="s">
        <v>13581</v>
      </c>
      <c r="E6695" s="1" t="s">
        <v>13582</v>
      </c>
      <c r="F6695" s="1" t="s">
        <v>346</v>
      </c>
      <c r="G6695" s="1"/>
      <c r="H6695" s="1" t="s">
        <v>257</v>
      </c>
    </row>
    <row r="6696" spans="1:8" x14ac:dyDescent="0.3">
      <c r="A6696" s="1">
        <v>694</v>
      </c>
      <c r="B6696" s="1" t="s">
        <v>5722</v>
      </c>
      <c r="C6696" s="1" t="s">
        <v>3478</v>
      </c>
      <c r="D6696" s="1" t="s">
        <v>13583</v>
      </c>
      <c r="E6696" s="1" t="s">
        <v>13584</v>
      </c>
      <c r="F6696" s="1" t="s">
        <v>346</v>
      </c>
      <c r="G6696" s="1"/>
      <c r="H6696" s="1" t="s">
        <v>257</v>
      </c>
    </row>
    <row r="6697" spans="1:8" x14ac:dyDescent="0.3">
      <c r="A6697" s="1">
        <v>695</v>
      </c>
      <c r="B6697" s="1" t="s">
        <v>13513</v>
      </c>
      <c r="C6697" s="1" t="s">
        <v>13572</v>
      </c>
      <c r="D6697" s="1" t="s">
        <v>13585</v>
      </c>
      <c r="E6697" s="1" t="s">
        <v>13586</v>
      </c>
      <c r="F6697" s="1" t="s">
        <v>346</v>
      </c>
      <c r="G6697" s="1"/>
      <c r="H6697" s="1" t="s">
        <v>257</v>
      </c>
    </row>
    <row r="6698" spans="1:8" x14ac:dyDescent="0.3">
      <c r="A6698" s="1">
        <v>696</v>
      </c>
      <c r="B6698" s="1" t="s">
        <v>12002</v>
      </c>
      <c r="C6698" s="1" t="s">
        <v>13361</v>
      </c>
      <c r="D6698" s="1" t="s">
        <v>13587</v>
      </c>
      <c r="E6698" s="1" t="s">
        <v>13588</v>
      </c>
      <c r="F6698" s="1" t="s">
        <v>346</v>
      </c>
      <c r="G6698" s="1"/>
      <c r="H6698" s="1" t="s">
        <v>9</v>
      </c>
    </row>
    <row r="6699" spans="1:8" x14ac:dyDescent="0.3">
      <c r="A6699" s="1">
        <v>697</v>
      </c>
      <c r="B6699" s="1" t="s">
        <v>13513</v>
      </c>
      <c r="C6699" s="1" t="s">
        <v>13572</v>
      </c>
      <c r="D6699" s="1" t="s">
        <v>13589</v>
      </c>
      <c r="E6699" s="1" t="s">
        <v>13590</v>
      </c>
      <c r="F6699" s="1" t="s">
        <v>346</v>
      </c>
      <c r="G6699" s="1"/>
      <c r="H6699" s="1" t="s">
        <v>257</v>
      </c>
    </row>
    <row r="6700" spans="1:8" x14ac:dyDescent="0.3">
      <c r="A6700" s="1">
        <v>698</v>
      </c>
      <c r="B6700" s="1" t="s">
        <v>13513</v>
      </c>
      <c r="C6700" s="1" t="s">
        <v>13514</v>
      </c>
      <c r="D6700" s="1" t="s">
        <v>13591</v>
      </c>
      <c r="E6700" s="1" t="s">
        <v>13592</v>
      </c>
      <c r="F6700" s="1" t="s">
        <v>346</v>
      </c>
      <c r="G6700" s="1"/>
      <c r="H6700" s="1" t="s">
        <v>257</v>
      </c>
    </row>
    <row r="6701" spans="1:8" x14ac:dyDescent="0.3">
      <c r="A6701" s="1">
        <v>699</v>
      </c>
      <c r="B6701" s="1" t="s">
        <v>13513</v>
      </c>
      <c r="C6701" s="1" t="s">
        <v>13514</v>
      </c>
      <c r="D6701" s="1" t="s">
        <v>13593</v>
      </c>
      <c r="E6701" s="1" t="s">
        <v>13594</v>
      </c>
      <c r="F6701" s="1" t="s">
        <v>346</v>
      </c>
      <c r="G6701" s="1"/>
      <c r="H6701" s="1" t="s">
        <v>257</v>
      </c>
    </row>
    <row r="6702" spans="1:8" x14ac:dyDescent="0.3">
      <c r="A6702" s="1">
        <v>700</v>
      </c>
      <c r="B6702" s="1" t="s">
        <v>6140</v>
      </c>
      <c r="C6702" s="1" t="s">
        <v>1630</v>
      </c>
      <c r="D6702" s="1" t="s">
        <v>13595</v>
      </c>
      <c r="E6702" s="1" t="s">
        <v>13596</v>
      </c>
      <c r="F6702" s="1" t="s">
        <v>346</v>
      </c>
      <c r="G6702" s="1"/>
      <c r="H6702" s="1" t="s">
        <v>9</v>
      </c>
    </row>
    <row r="6703" spans="1:8" x14ac:dyDescent="0.3">
      <c r="A6703" s="1">
        <v>701</v>
      </c>
      <c r="B6703" s="1" t="s">
        <v>13513</v>
      </c>
      <c r="C6703" s="1" t="s">
        <v>13514</v>
      </c>
      <c r="D6703" s="1" t="s">
        <v>13597</v>
      </c>
      <c r="E6703" s="1" t="s">
        <v>13598</v>
      </c>
      <c r="F6703" s="1" t="s">
        <v>346</v>
      </c>
      <c r="G6703" s="1"/>
      <c r="H6703" s="1" t="s">
        <v>257</v>
      </c>
    </row>
    <row r="6704" spans="1:8" x14ac:dyDescent="0.3">
      <c r="A6704" s="1">
        <v>702</v>
      </c>
      <c r="B6704" s="1" t="s">
        <v>6140</v>
      </c>
      <c r="C6704" s="1" t="s">
        <v>1630</v>
      </c>
      <c r="D6704" s="1" t="s">
        <v>13599</v>
      </c>
      <c r="E6704" s="1" t="s">
        <v>13600</v>
      </c>
      <c r="F6704" s="1" t="s">
        <v>346</v>
      </c>
      <c r="G6704" s="1"/>
      <c r="H6704" s="1" t="s">
        <v>257</v>
      </c>
    </row>
    <row r="6705" spans="1:8" x14ac:dyDescent="0.3">
      <c r="A6705" s="1">
        <v>703</v>
      </c>
      <c r="B6705" s="1" t="s">
        <v>12002</v>
      </c>
      <c r="C6705" s="1" t="s">
        <v>13361</v>
      </c>
      <c r="D6705" s="1" t="s">
        <v>13601</v>
      </c>
      <c r="E6705" s="1" t="s">
        <v>13602</v>
      </c>
      <c r="F6705" s="1" t="s">
        <v>346</v>
      </c>
      <c r="G6705" s="1"/>
      <c r="H6705" s="1" t="s">
        <v>9</v>
      </c>
    </row>
    <row r="6706" spans="1:8" x14ac:dyDescent="0.3">
      <c r="A6706" s="1">
        <v>704</v>
      </c>
      <c r="B6706" s="1" t="s">
        <v>13513</v>
      </c>
      <c r="C6706" s="1" t="s">
        <v>13514</v>
      </c>
      <c r="D6706" s="1" t="s">
        <v>13603</v>
      </c>
      <c r="E6706" s="1" t="s">
        <v>13604</v>
      </c>
      <c r="F6706" s="1" t="s">
        <v>346</v>
      </c>
      <c r="G6706" s="1"/>
      <c r="H6706" s="1" t="s">
        <v>9</v>
      </c>
    </row>
    <row r="6707" spans="1:8" x14ac:dyDescent="0.3">
      <c r="A6707" s="1">
        <v>705</v>
      </c>
      <c r="B6707" s="1" t="s">
        <v>12002</v>
      </c>
      <c r="C6707" s="1" t="s">
        <v>13605</v>
      </c>
      <c r="D6707" s="1" t="s">
        <v>13606</v>
      </c>
      <c r="E6707" s="1" t="s">
        <v>13607</v>
      </c>
      <c r="F6707" s="1" t="s">
        <v>346</v>
      </c>
      <c r="G6707" s="1"/>
      <c r="H6707" s="1" t="s">
        <v>257</v>
      </c>
    </row>
    <row r="6708" spans="1:8" x14ac:dyDescent="0.3">
      <c r="A6708" s="1">
        <v>706</v>
      </c>
      <c r="B6708" s="1" t="s">
        <v>13513</v>
      </c>
      <c r="C6708" s="1" t="s">
        <v>13514</v>
      </c>
      <c r="D6708" s="1" t="s">
        <v>13608</v>
      </c>
      <c r="E6708" s="1" t="s">
        <v>13609</v>
      </c>
      <c r="F6708" s="1" t="s">
        <v>346</v>
      </c>
      <c r="G6708" s="1"/>
      <c r="H6708" s="1" t="s">
        <v>257</v>
      </c>
    </row>
    <row r="6709" spans="1:8" x14ac:dyDescent="0.3">
      <c r="A6709" s="1">
        <v>707</v>
      </c>
      <c r="B6709" s="1" t="s">
        <v>12002</v>
      </c>
      <c r="C6709" s="1" t="s">
        <v>13605</v>
      </c>
      <c r="D6709" s="1" t="s">
        <v>13610</v>
      </c>
      <c r="E6709" s="1" t="s">
        <v>13611</v>
      </c>
      <c r="F6709" s="1" t="s">
        <v>346</v>
      </c>
      <c r="G6709" s="1"/>
      <c r="H6709" s="1" t="s">
        <v>9</v>
      </c>
    </row>
    <row r="6710" spans="1:8" x14ac:dyDescent="0.3">
      <c r="A6710" s="1">
        <v>708</v>
      </c>
      <c r="B6710" s="1" t="s">
        <v>13513</v>
      </c>
      <c r="C6710" s="1" t="s">
        <v>13514</v>
      </c>
      <c r="D6710" s="1" t="s">
        <v>13612</v>
      </c>
      <c r="E6710" s="1" t="s">
        <v>13613</v>
      </c>
      <c r="F6710" s="1" t="s">
        <v>346</v>
      </c>
      <c r="G6710" s="1"/>
      <c r="H6710" s="1" t="s">
        <v>257</v>
      </c>
    </row>
    <row r="6711" spans="1:8" x14ac:dyDescent="0.3">
      <c r="A6711" s="1">
        <v>709</v>
      </c>
      <c r="B6711" s="1" t="s">
        <v>6140</v>
      </c>
      <c r="C6711" s="1" t="s">
        <v>1630</v>
      </c>
      <c r="D6711" s="1" t="s">
        <v>13614</v>
      </c>
      <c r="E6711" s="1" t="s">
        <v>13615</v>
      </c>
      <c r="F6711" s="1" t="s">
        <v>346</v>
      </c>
      <c r="G6711" s="1"/>
      <c r="H6711" s="1" t="s">
        <v>9</v>
      </c>
    </row>
    <row r="6712" spans="1:8" x14ac:dyDescent="0.3">
      <c r="A6712" s="1">
        <v>710</v>
      </c>
      <c r="B6712" s="1" t="s">
        <v>6140</v>
      </c>
      <c r="C6712" s="1" t="s">
        <v>1630</v>
      </c>
      <c r="D6712" s="1" t="s">
        <v>13616</v>
      </c>
      <c r="E6712" s="1" t="s">
        <v>13617</v>
      </c>
      <c r="F6712" s="1" t="s">
        <v>346</v>
      </c>
      <c r="G6712" s="1"/>
      <c r="H6712" s="1" t="s">
        <v>9</v>
      </c>
    </row>
  </sheetData>
  <autoFilter ref="A1:H1" xr:uid="{CFEE6B74-9ED5-460E-8CBA-1AF034D3D5D9}"/>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7CBC-D564-4977-A9C5-0D94EC9CCB4A}">
  <dimension ref="A1:O6714"/>
  <sheetViews>
    <sheetView topLeftCell="J1" workbookViewId="0">
      <pane ySplit="1" topLeftCell="A2" activePane="bottomLeft" state="frozen"/>
      <selection pane="bottomLeft" activeCell="O1" sqref="O1:O1048576"/>
    </sheetView>
  </sheetViews>
  <sheetFormatPr defaultColWidth="20.77734375" defaultRowHeight="14.4" x14ac:dyDescent="0.3"/>
  <cols>
    <col min="2" max="2" width="51.109375" customWidth="1"/>
    <col min="3" max="3" width="24.109375" customWidth="1"/>
    <col min="4" max="4" width="37.6640625" customWidth="1"/>
    <col min="5" max="5" width="20.77734375" style="4"/>
    <col min="9" max="9" width="46.88671875" customWidth="1"/>
    <col min="10" max="11" width="34.33203125" customWidth="1"/>
    <col min="13" max="13" width="24" customWidth="1"/>
  </cols>
  <sheetData>
    <row r="1" spans="1:15" s="3" customFormat="1" x14ac:dyDescent="0.3">
      <c r="A1" s="2" t="s">
        <v>13618</v>
      </c>
      <c r="B1" s="2" t="s">
        <v>0</v>
      </c>
      <c r="C1" s="2" t="s">
        <v>13624</v>
      </c>
      <c r="D1" s="2" t="s">
        <v>1</v>
      </c>
      <c r="E1" s="6" t="s">
        <v>13620</v>
      </c>
      <c r="F1" s="2" t="s">
        <v>13621</v>
      </c>
      <c r="G1" s="8" t="s">
        <v>13622</v>
      </c>
      <c r="H1" s="2" t="s">
        <v>13623</v>
      </c>
      <c r="I1" s="2" t="s">
        <v>13625</v>
      </c>
      <c r="J1" s="2" t="s">
        <v>13626</v>
      </c>
      <c r="K1" s="2" t="s">
        <v>13619</v>
      </c>
      <c r="L1" s="2" t="s">
        <v>2</v>
      </c>
      <c r="M1" s="2" t="s">
        <v>13627</v>
      </c>
      <c r="N1" s="2" t="s">
        <v>13628</v>
      </c>
      <c r="O1" s="2" t="s">
        <v>3</v>
      </c>
    </row>
    <row r="2" spans="1:15" x14ac:dyDescent="0.3">
      <c r="A2" s="1" t="s">
        <v>4</v>
      </c>
      <c r="B2" s="1" t="s">
        <v>5</v>
      </c>
      <c r="C2" s="1" t="str">
        <f t="shared" ref="C2:C65" si="0">TRIM(MID(B2, FIND("|", SUBSTITUTE(B2, ",", "|", LEN(B2) - LEN(SUBSTITUTE(B2,",", "" )))) + 1, LEN(B2)))</f>
        <v>Russia</v>
      </c>
      <c r="D2" s="1" t="s">
        <v>6</v>
      </c>
      <c r="E2" s="7" t="str">
        <f>TEXT(DATE(MID(D2, 13, 4), CHOOSE(MATCH( MID(D2, 5, 3), {"Jan","Feb","Mar","Apr","May","Jun","Jul","Aug","Sep","Oct","Nov","Dec"}, 0), 1, 2, 3, 4, 5, 6, 7, 8, 9, 10, 11, 12), MID(D2, 9, 2)), "yyyy-mm-dd")</f>
        <v>2024-02-09</v>
      </c>
      <c r="F2" s="1" t="str">
        <f t="shared" ref="F2:F65" si="1">IF(ISNUMBER(FIND(":", D2)), MID(D2, FIND(":", D2)-2, 5) &amp; ":00", "00:00:00")</f>
        <v>07:03:00</v>
      </c>
      <c r="G2" s="9" t="str">
        <f t="shared" ref="G2:G65" si="2">TEXT(E2, "mmmm")</f>
        <v>February</v>
      </c>
      <c r="H2" s="5" t="str">
        <f t="shared" ref="H2:H65" si="3">TEXT(E2, "yyyy")</f>
        <v>2024</v>
      </c>
      <c r="I2" s="1" t="s">
        <v>7</v>
      </c>
      <c r="J2" s="1" t="str">
        <f t="shared" ref="J2:J65" si="4">LEFT(I2, FIND("|", I2) - 1)</f>
        <v xml:space="preserve">Soyuz 2.1v </v>
      </c>
      <c r="K2" s="1" t="str">
        <f t="shared" ref="K2:K65" si="5">MID(I2, FIND("|", I2) + 2, LEN(I2))</f>
        <v>Cosmos 2575</v>
      </c>
      <c r="L2" s="1" t="s">
        <v>8</v>
      </c>
      <c r="M2" s="1"/>
      <c r="N2" s="1">
        <f>M2 * 83</f>
        <v>0</v>
      </c>
      <c r="O2" s="1" t="s">
        <v>9</v>
      </c>
    </row>
    <row r="3" spans="1:15" x14ac:dyDescent="0.3">
      <c r="A3" s="1" t="s">
        <v>10</v>
      </c>
      <c r="B3" s="1" t="s">
        <v>11</v>
      </c>
      <c r="C3" s="1" t="str">
        <f t="shared" si="0"/>
        <v>USA</v>
      </c>
      <c r="D3" s="1" t="s">
        <v>12</v>
      </c>
      <c r="E3" s="7" t="str">
        <f>TEXT(DATE(MID(D3, 13, 4), CHOOSE(MATCH( MID(D3, 5, 3), {"Jan","Feb","Mar","Apr","May","Jun","Jul","Aug","Sep","Oct","Nov","Dec"}, 0), 1, 2, 3, 4, 5, 6, 7, 8, 9, 10, 11, 12), MID(D3, 9, 2)), "yyyy-mm-dd")</f>
        <v>2024-02-08</v>
      </c>
      <c r="F3" s="1" t="str">
        <f t="shared" si="1"/>
        <v>06:33:00</v>
      </c>
      <c r="G3" s="9" t="str">
        <f t="shared" si="2"/>
        <v>February</v>
      </c>
      <c r="H3" s="5" t="str">
        <f t="shared" si="3"/>
        <v>2024</v>
      </c>
      <c r="I3" s="1" t="s">
        <v>13</v>
      </c>
      <c r="J3" s="1" t="str">
        <f t="shared" si="4"/>
        <v xml:space="preserve">Falcon 9 Block 5 </v>
      </c>
      <c r="K3" s="1" t="str">
        <f t="shared" si="5"/>
        <v>PACE</v>
      </c>
      <c r="L3" s="1" t="s">
        <v>8</v>
      </c>
      <c r="M3" s="1">
        <v>67</v>
      </c>
      <c r="N3" s="1">
        <f t="shared" ref="N3:N66" si="6">M3 * 83</f>
        <v>5561</v>
      </c>
      <c r="O3" s="1" t="s">
        <v>9</v>
      </c>
    </row>
    <row r="4" spans="1:15" x14ac:dyDescent="0.3">
      <c r="A4" s="1" t="s">
        <v>14</v>
      </c>
      <c r="B4" s="1" t="s">
        <v>15</v>
      </c>
      <c r="C4" s="1" t="str">
        <f t="shared" si="0"/>
        <v>China Coastal Waters</v>
      </c>
      <c r="D4" s="1" t="s">
        <v>16</v>
      </c>
      <c r="E4" s="7" t="str">
        <f>TEXT(DATE(MID(D4, 13, 4), CHOOSE(MATCH( MID(D4, 5, 3), {"Jan","Feb","Mar","Apr","May","Jun","Jul","Aug","Sep","Oct","Nov","Dec"}, 0), 1, 2, 3, 4, 5, 6, 7, 8, 9, 10, 11, 12), MID(D4, 9, 2)), "yyyy-mm-dd")</f>
        <v>2024-02-03</v>
      </c>
      <c r="F4" s="1" t="str">
        <f t="shared" si="1"/>
        <v>03:06:00</v>
      </c>
      <c r="G4" s="9" t="str">
        <f t="shared" si="2"/>
        <v>February</v>
      </c>
      <c r="H4" s="5" t="str">
        <f t="shared" si="3"/>
        <v>2024</v>
      </c>
      <c r="I4" s="1" t="s">
        <v>17</v>
      </c>
      <c r="J4" s="1" t="str">
        <f t="shared" si="4"/>
        <v xml:space="preserve">Jielong-3 </v>
      </c>
      <c r="K4" s="1" t="str">
        <f t="shared" si="5"/>
        <v>9 satellites</v>
      </c>
      <c r="L4" s="1" t="s">
        <v>8</v>
      </c>
      <c r="M4" s="1"/>
      <c r="N4" s="1">
        <f t="shared" si="6"/>
        <v>0</v>
      </c>
      <c r="O4" s="1" t="s">
        <v>9</v>
      </c>
    </row>
    <row r="5" spans="1:15" x14ac:dyDescent="0.3">
      <c r="A5" s="1" t="s">
        <v>14</v>
      </c>
      <c r="B5" s="1" t="s">
        <v>18</v>
      </c>
      <c r="C5" s="1" t="str">
        <f t="shared" si="0"/>
        <v>China</v>
      </c>
      <c r="D5" s="1" t="s">
        <v>19</v>
      </c>
      <c r="E5" s="7" t="str">
        <f>TEXT(DATE(MID(D5, 13, 4), CHOOSE(MATCH( MID(D5, 5, 3), {"Jan","Feb","Mar","Apr","May","Jun","Jul","Aug","Sep","Oct","Nov","Dec"}, 0), 1, 2, 3, 4, 5, 6, 7, 8, 9, 10, 11, 12), MID(D5, 9, 2)), "yyyy-mm-dd")</f>
        <v>2024-02-02</v>
      </c>
      <c r="F5" s="1" t="str">
        <f t="shared" si="1"/>
        <v>23:37:00</v>
      </c>
      <c r="G5" s="9" t="str">
        <f t="shared" si="2"/>
        <v>February</v>
      </c>
      <c r="H5" s="5" t="str">
        <f t="shared" si="3"/>
        <v>2024</v>
      </c>
      <c r="I5" s="1" t="s">
        <v>20</v>
      </c>
      <c r="J5" s="1" t="str">
        <f t="shared" si="4"/>
        <v xml:space="preserve">Long March 2C </v>
      </c>
      <c r="K5" s="1" t="str">
        <f t="shared" si="5"/>
        <v>Geely Constellation Group 02</v>
      </c>
      <c r="L5" s="1" t="s">
        <v>8</v>
      </c>
      <c r="M5" s="1">
        <v>30.8</v>
      </c>
      <c r="N5" s="1">
        <f t="shared" si="6"/>
        <v>2556.4</v>
      </c>
      <c r="O5" s="1" t="s">
        <v>9</v>
      </c>
    </row>
    <row r="6" spans="1:15" x14ac:dyDescent="0.3">
      <c r="A6" s="1" t="s">
        <v>21</v>
      </c>
      <c r="B6" s="1" t="s">
        <v>22</v>
      </c>
      <c r="C6" s="1" t="str">
        <f t="shared" si="0"/>
        <v>New Zealand</v>
      </c>
      <c r="D6" s="1" t="s">
        <v>23</v>
      </c>
      <c r="E6" s="7" t="str">
        <f>TEXT(DATE(MID(D6, 13, 4), CHOOSE(MATCH( MID(D6, 5, 3), {"Jan","Feb","Mar","Apr","May","Jun","Jul","Aug","Sep","Oct","Nov","Dec"}, 0), 1, 2, 3, 4, 5, 6, 7, 8, 9, 10, 11, 12), MID(D6, 9, 2)), "yyyy-mm-dd")</f>
        <v>2024-01-31</v>
      </c>
      <c r="F6" s="1" t="str">
        <f t="shared" si="1"/>
        <v>06:34:00</v>
      </c>
      <c r="G6" s="9" t="str">
        <f t="shared" si="2"/>
        <v>January</v>
      </c>
      <c r="H6" s="5" t="str">
        <f t="shared" si="3"/>
        <v>2024</v>
      </c>
      <c r="I6" s="1" t="s">
        <v>24</v>
      </c>
      <c r="J6" s="1" t="str">
        <f t="shared" si="4"/>
        <v xml:space="preserve">Electron/Curie </v>
      </c>
      <c r="K6" s="1" t="str">
        <f t="shared" si="5"/>
        <v>Four Of A Kind</v>
      </c>
      <c r="L6" s="1" t="s">
        <v>8</v>
      </c>
      <c r="M6" s="1">
        <v>7.5</v>
      </c>
      <c r="N6" s="1">
        <f t="shared" si="6"/>
        <v>622.5</v>
      </c>
      <c r="O6" s="1" t="s">
        <v>9</v>
      </c>
    </row>
    <row r="7" spans="1:15" x14ac:dyDescent="0.3">
      <c r="A7" s="1" t="s">
        <v>10</v>
      </c>
      <c r="B7" s="1" t="s">
        <v>11</v>
      </c>
      <c r="C7" s="1" t="str">
        <f t="shared" si="0"/>
        <v>USA</v>
      </c>
      <c r="D7" s="1" t="s">
        <v>25</v>
      </c>
      <c r="E7" s="7" t="str">
        <f>TEXT(DATE(MID(D7, 13, 4), CHOOSE(MATCH( MID(D7, 5, 3), {"Jan","Feb","Mar","Apr","May","Jun","Jul","Aug","Sep","Oct","Nov","Dec"}, 0), 1, 2, 3, 4, 5, 6, 7, 8, 9, 10, 11, 12), MID(D7, 9, 2)), "yyyy-mm-dd")</f>
        <v>2024-01-30</v>
      </c>
      <c r="F7" s="1" t="str">
        <f t="shared" si="1"/>
        <v>17:07:00</v>
      </c>
      <c r="G7" s="9" t="str">
        <f t="shared" si="2"/>
        <v>January</v>
      </c>
      <c r="H7" s="5" t="str">
        <f t="shared" si="3"/>
        <v>2024</v>
      </c>
      <c r="I7" s="1" t="s">
        <v>26</v>
      </c>
      <c r="J7" s="1" t="str">
        <f t="shared" si="4"/>
        <v xml:space="preserve">Falcon 9 Block 5 </v>
      </c>
      <c r="K7" s="1" t="str">
        <f t="shared" si="5"/>
        <v>CRS NG-20</v>
      </c>
      <c r="L7" s="1" t="s">
        <v>8</v>
      </c>
      <c r="M7" s="1">
        <v>67</v>
      </c>
      <c r="N7" s="1">
        <f t="shared" si="6"/>
        <v>5561</v>
      </c>
      <c r="O7" s="1" t="s">
        <v>9</v>
      </c>
    </row>
    <row r="8" spans="1:15" x14ac:dyDescent="0.3">
      <c r="A8" s="1" t="s">
        <v>10</v>
      </c>
      <c r="B8" s="1" t="s">
        <v>27</v>
      </c>
      <c r="C8" s="1" t="str">
        <f t="shared" si="0"/>
        <v>USA</v>
      </c>
      <c r="D8" s="1" t="s">
        <v>28</v>
      </c>
      <c r="E8" s="7" t="str">
        <f>TEXT(DATE(MID(D8, 13, 4), CHOOSE(MATCH( MID(D8, 5, 3), {"Jan","Feb","Mar","Apr","May","Jun","Jul","Aug","Sep","Oct","Nov","Dec"}, 0), 1, 2, 3, 4, 5, 6, 7, 8, 9, 10, 11, 12), MID(D8, 9, 2)), "yyyy-mm-dd")</f>
        <v>2024-01-29</v>
      </c>
      <c r="F8" s="1" t="str">
        <f t="shared" si="1"/>
        <v>05:57:00</v>
      </c>
      <c r="G8" s="9" t="str">
        <f t="shared" si="2"/>
        <v>January</v>
      </c>
      <c r="H8" s="5" t="str">
        <f t="shared" si="3"/>
        <v>2024</v>
      </c>
      <c r="I8" s="1" t="s">
        <v>29</v>
      </c>
      <c r="J8" s="1" t="str">
        <f t="shared" si="4"/>
        <v xml:space="preserve">Falcon 9 Block 5 </v>
      </c>
      <c r="K8" s="1" t="str">
        <f t="shared" si="5"/>
        <v>Starlink Group 7-12</v>
      </c>
      <c r="L8" s="1" t="s">
        <v>8</v>
      </c>
      <c r="M8" s="1">
        <v>67</v>
      </c>
      <c r="N8" s="1">
        <f t="shared" si="6"/>
        <v>5561</v>
      </c>
      <c r="O8" s="1" t="s">
        <v>9</v>
      </c>
    </row>
    <row r="9" spans="1:15" x14ac:dyDescent="0.3">
      <c r="A9" s="1" t="s">
        <v>10</v>
      </c>
      <c r="B9" s="1" t="s">
        <v>30</v>
      </c>
      <c r="C9" s="1" t="str">
        <f t="shared" si="0"/>
        <v>USA</v>
      </c>
      <c r="D9" s="1" t="s">
        <v>31</v>
      </c>
      <c r="E9" s="7" t="str">
        <f>TEXT(DATE(MID(D9, 13, 4), CHOOSE(MATCH( MID(D9, 5, 3), {"Jan","Feb","Mar","Apr","May","Jun","Jul","Aug","Sep","Oct","Nov","Dec"}, 0), 1, 2, 3, 4, 5, 6, 7, 8, 9, 10, 11, 12), MID(D9, 9, 2)), "yyyy-mm-dd")</f>
        <v>2024-01-29</v>
      </c>
      <c r="F9" s="1" t="str">
        <f t="shared" si="1"/>
        <v>01:10:00</v>
      </c>
      <c r="G9" s="9" t="str">
        <f t="shared" si="2"/>
        <v>January</v>
      </c>
      <c r="H9" s="5" t="str">
        <f t="shared" si="3"/>
        <v>2024</v>
      </c>
      <c r="I9" s="1" t="s">
        <v>32</v>
      </c>
      <c r="J9" s="1" t="str">
        <f t="shared" si="4"/>
        <v xml:space="preserve">Falcon 9 Block 5 </v>
      </c>
      <c r="K9" s="1" t="str">
        <f t="shared" si="5"/>
        <v>Starlink Group 6-38</v>
      </c>
      <c r="L9" s="1" t="s">
        <v>8</v>
      </c>
      <c r="M9" s="1">
        <v>67</v>
      </c>
      <c r="N9" s="1">
        <f t="shared" si="6"/>
        <v>5561</v>
      </c>
      <c r="O9" s="1" t="s">
        <v>9</v>
      </c>
    </row>
    <row r="10" spans="1:15" x14ac:dyDescent="0.3">
      <c r="A10" s="1" t="s">
        <v>33</v>
      </c>
      <c r="B10" s="1" t="s">
        <v>34</v>
      </c>
      <c r="C10" s="1" t="str">
        <f t="shared" si="0"/>
        <v>Iran</v>
      </c>
      <c r="D10" s="1" t="s">
        <v>35</v>
      </c>
      <c r="E10" s="7" t="str">
        <f>TEXT(DATE(MID(D10, 13, 4), CHOOSE(MATCH( MID(D10, 5, 3), {"Jan","Feb","Mar","Apr","May","Jun","Jul","Aug","Sep","Oct","Nov","Dec"}, 0), 1, 2, 3, 4, 5, 6, 7, 8, 9, 10, 11, 12), MID(D10, 9, 2)), "yyyy-mm-dd")</f>
        <v>2024-01-28</v>
      </c>
      <c r="F10" s="1" t="str">
        <f t="shared" si="1"/>
        <v>00:04:00</v>
      </c>
      <c r="G10" s="9" t="str">
        <f t="shared" si="2"/>
        <v>January</v>
      </c>
      <c r="H10" s="5" t="str">
        <f t="shared" si="3"/>
        <v>2024</v>
      </c>
      <c r="I10" s="1" t="s">
        <v>36</v>
      </c>
      <c r="J10" s="1" t="str">
        <f t="shared" si="4"/>
        <v xml:space="preserve">Simorgh </v>
      </c>
      <c r="K10" s="1" t="str">
        <f>MID(I10, FIND("|", I10) + 2, LEN(I10))</f>
        <v>Mahda, Keyhan-2 &amp; Hatef-1</v>
      </c>
      <c r="L10" s="1" t="s">
        <v>8</v>
      </c>
      <c r="M10" s="1"/>
      <c r="N10" s="1">
        <f t="shared" si="6"/>
        <v>0</v>
      </c>
      <c r="O10" s="1" t="s">
        <v>9</v>
      </c>
    </row>
    <row r="11" spans="1:15" x14ac:dyDescent="0.3">
      <c r="A11" s="1" t="s">
        <v>37</v>
      </c>
      <c r="B11" s="1" t="s">
        <v>38</v>
      </c>
      <c r="C11" s="1" t="str">
        <f t="shared" si="0"/>
        <v>USA</v>
      </c>
      <c r="D11" s="1" t="s">
        <v>39</v>
      </c>
      <c r="E11" s="7" t="str">
        <f>TEXT(DATE(MID(D11, 13, 4), CHOOSE(MATCH( MID(D11, 5, 3), {"Jan","Feb","Mar","Apr","May","Jun","Jul","Aug","Sep","Oct","Nov","Dec"}, 0), 1, 2, 3, 4, 5, 6, 7, 8, 9, 10, 11, 12), MID(D11, 9, 2)), "yyyy-mm-dd")</f>
        <v>2024-01-26</v>
      </c>
      <c r="F11" s="1" t="str">
        <f t="shared" si="1"/>
        <v>17:42:00</v>
      </c>
      <c r="G11" s="9" t="str">
        <f t="shared" si="2"/>
        <v>January</v>
      </c>
      <c r="H11" s="5" t="str">
        <f t="shared" si="3"/>
        <v>2024</v>
      </c>
      <c r="I11" s="1" t="s">
        <v>40</v>
      </c>
      <c r="J11" s="1" t="str">
        <f t="shared" si="4"/>
        <v xml:space="preserve">SpaceShipTwo </v>
      </c>
      <c r="K11" s="1" t="str">
        <f t="shared" si="5"/>
        <v>Galactic-06</v>
      </c>
      <c r="L11" s="1" t="s">
        <v>8</v>
      </c>
      <c r="M11" s="1"/>
      <c r="N11" s="1">
        <f t="shared" si="6"/>
        <v>0</v>
      </c>
      <c r="O11" s="1" t="s">
        <v>9</v>
      </c>
    </row>
    <row r="12" spans="1:15" x14ac:dyDescent="0.3">
      <c r="A12" s="1" t="s">
        <v>10</v>
      </c>
      <c r="B12" s="1" t="s">
        <v>27</v>
      </c>
      <c r="C12" s="1" t="str">
        <f t="shared" si="0"/>
        <v>USA</v>
      </c>
      <c r="D12" s="1" t="s">
        <v>41</v>
      </c>
      <c r="E12" s="7" t="str">
        <f>TEXT(DATE(MID(D12, 13, 4), CHOOSE(MATCH( MID(D12, 5, 3), {"Jan","Feb","Mar","Apr","May","Jun","Jul","Aug","Sep","Oct","Nov","Dec"}, 0), 1, 2, 3, 4, 5, 6, 7, 8, 9, 10, 11, 12), MID(D12, 9, 2)), "yyyy-mm-dd")</f>
        <v>2024-01-24</v>
      </c>
      <c r="F12" s="1" t="str">
        <f t="shared" si="1"/>
        <v>00:35:00</v>
      </c>
      <c r="G12" s="9" t="str">
        <f t="shared" si="2"/>
        <v>January</v>
      </c>
      <c r="H12" s="5" t="str">
        <f t="shared" si="3"/>
        <v>2024</v>
      </c>
      <c r="I12" s="1" t="s">
        <v>42</v>
      </c>
      <c r="J12" s="1" t="str">
        <f t="shared" si="4"/>
        <v xml:space="preserve">Falcon 9 Block 5 </v>
      </c>
      <c r="K12" s="1" t="str">
        <f t="shared" si="5"/>
        <v>Starlink Group 7-11</v>
      </c>
      <c r="L12" s="1" t="s">
        <v>8</v>
      </c>
      <c r="M12" s="1">
        <v>67</v>
      </c>
      <c r="N12" s="1">
        <f t="shared" si="6"/>
        <v>5561</v>
      </c>
      <c r="O12" s="1" t="s">
        <v>9</v>
      </c>
    </row>
    <row r="13" spans="1:15" x14ac:dyDescent="0.3">
      <c r="A13" s="1" t="s">
        <v>43</v>
      </c>
      <c r="B13" s="1" t="s">
        <v>44</v>
      </c>
      <c r="C13" s="1" t="str">
        <f t="shared" si="0"/>
        <v>China</v>
      </c>
      <c r="D13" s="1" t="s">
        <v>45</v>
      </c>
      <c r="E13" s="7" t="str">
        <f>TEXT(DATE(MID(D13, 13, 4), CHOOSE(MATCH( MID(D13, 5, 3), {"Jan","Feb","Mar","Apr","May","Jun","Jul","Aug","Sep","Oct","Nov","Dec"}, 0), 1, 2, 3, 4, 5, 6, 7, 8, 9, 10, 11, 12), MID(D13, 9, 2)), "yyyy-mm-dd")</f>
        <v>2024-01-23</v>
      </c>
      <c r="F13" s="1" t="str">
        <f t="shared" si="1"/>
        <v>04:03:00</v>
      </c>
      <c r="G13" s="9" t="str">
        <f t="shared" si="2"/>
        <v>January</v>
      </c>
      <c r="H13" s="5" t="str">
        <f t="shared" si="3"/>
        <v>2024</v>
      </c>
      <c r="I13" s="1" t="s">
        <v>46</v>
      </c>
      <c r="J13" s="1" t="str">
        <f t="shared" si="4"/>
        <v xml:space="preserve">Kinetica 1 </v>
      </c>
      <c r="K13" s="1" t="str">
        <f t="shared" si="5"/>
        <v>Third Flight</v>
      </c>
      <c r="L13" s="1" t="s">
        <v>8</v>
      </c>
      <c r="M13" s="1"/>
      <c r="N13" s="1">
        <f t="shared" si="6"/>
        <v>0</v>
      </c>
      <c r="O13" s="1" t="s">
        <v>9</v>
      </c>
    </row>
    <row r="14" spans="1:15" x14ac:dyDescent="0.3">
      <c r="A14" s="1" t="s">
        <v>47</v>
      </c>
      <c r="B14" s="1" t="s">
        <v>48</v>
      </c>
      <c r="C14" s="1" t="str">
        <f t="shared" si="0"/>
        <v>Iran</v>
      </c>
      <c r="D14" s="1" t="s">
        <v>49</v>
      </c>
      <c r="E14" s="7" t="str">
        <f>TEXT(DATE(MID(D14, 13, 4), CHOOSE(MATCH( MID(D14, 5, 3), {"Jan","Feb","Mar","Apr","May","Jun","Jul","Aug","Sep","Oct","Nov","Dec"}, 0), 1, 2, 3, 4, 5, 6, 7, 8, 9, 10, 11, 12), MID(D14, 9, 2)), "yyyy-mm-dd")</f>
        <v>2024-01-20</v>
      </c>
      <c r="F14" s="1" t="str">
        <f t="shared" si="1"/>
        <v>06:28:00</v>
      </c>
      <c r="G14" s="9" t="str">
        <f t="shared" si="2"/>
        <v>January</v>
      </c>
      <c r="H14" s="5" t="str">
        <f t="shared" si="3"/>
        <v>2024</v>
      </c>
      <c r="I14" s="1" t="s">
        <v>50</v>
      </c>
      <c r="J14" s="1" t="str">
        <f t="shared" si="4"/>
        <v xml:space="preserve">Qaem 100 </v>
      </c>
      <c r="K14" s="1" t="str">
        <f t="shared" si="5"/>
        <v>Soraya</v>
      </c>
      <c r="L14" s="1" t="s">
        <v>8</v>
      </c>
      <c r="M14" s="1"/>
      <c r="N14" s="1">
        <f t="shared" si="6"/>
        <v>0</v>
      </c>
      <c r="O14" s="1" t="s">
        <v>9</v>
      </c>
    </row>
    <row r="15" spans="1:15" x14ac:dyDescent="0.3">
      <c r="A15" s="1" t="s">
        <v>10</v>
      </c>
      <c r="B15" s="1" t="s">
        <v>30</v>
      </c>
      <c r="C15" s="1" t="str">
        <f t="shared" si="0"/>
        <v>USA</v>
      </c>
      <c r="D15" s="1" t="s">
        <v>51</v>
      </c>
      <c r="E15" s="7" t="str">
        <f>TEXT(DATE(MID(D15, 13, 4), CHOOSE(MATCH( MID(D15, 5, 3), {"Jan","Feb","Mar","Apr","May","Jun","Jul","Aug","Sep","Oct","Nov","Dec"}, 0), 1, 2, 3, 4, 5, 6, 7, 8, 9, 10, 11, 12), MID(D15, 9, 2)), "yyyy-mm-dd")</f>
        <v>2024-01-18</v>
      </c>
      <c r="F15" s="1" t="str">
        <f t="shared" si="1"/>
        <v>21:49:00</v>
      </c>
      <c r="G15" s="9" t="str">
        <f t="shared" si="2"/>
        <v>January</v>
      </c>
      <c r="H15" s="5" t="str">
        <f t="shared" si="3"/>
        <v>2024</v>
      </c>
      <c r="I15" s="1" t="s">
        <v>52</v>
      </c>
      <c r="J15" s="1" t="str">
        <f t="shared" si="4"/>
        <v xml:space="preserve">Falcon 9 Block 5 </v>
      </c>
      <c r="K15" s="1" t="str">
        <f t="shared" si="5"/>
        <v>Axiom Mission 3 (AX-3)</v>
      </c>
      <c r="L15" s="1" t="s">
        <v>8</v>
      </c>
      <c r="M15" s="1">
        <v>67</v>
      </c>
      <c r="N15" s="1">
        <f t="shared" si="6"/>
        <v>5561</v>
      </c>
      <c r="O15" s="1" t="s">
        <v>9</v>
      </c>
    </row>
    <row r="16" spans="1:15" x14ac:dyDescent="0.3">
      <c r="A16" s="1" t="s">
        <v>14</v>
      </c>
      <c r="B16" s="1" t="s">
        <v>53</v>
      </c>
      <c r="C16" s="1" t="str">
        <f t="shared" si="0"/>
        <v>China</v>
      </c>
      <c r="D16" s="1" t="s">
        <v>54</v>
      </c>
      <c r="E16" s="7" t="str">
        <f>TEXT(DATE(MID(D16, 13, 4), CHOOSE(MATCH( MID(D16, 5, 3), {"Jan","Feb","Mar","Apr","May","Jun","Jul","Aug","Sep","Oct","Nov","Dec"}, 0), 1, 2, 3, 4, 5, 6, 7, 8, 9, 10, 11, 12), MID(D16, 9, 2)), "yyyy-mm-dd")</f>
        <v>2024-01-17</v>
      </c>
      <c r="F16" s="1" t="str">
        <f t="shared" si="1"/>
        <v>14:27:00</v>
      </c>
      <c r="G16" s="9" t="str">
        <f t="shared" si="2"/>
        <v>January</v>
      </c>
      <c r="H16" s="5" t="str">
        <f t="shared" si="3"/>
        <v>2024</v>
      </c>
      <c r="I16" s="1" t="s">
        <v>55</v>
      </c>
      <c r="J16" s="1" t="str">
        <f t="shared" si="4"/>
        <v xml:space="preserve">Long March 7 </v>
      </c>
      <c r="K16" s="1" t="str">
        <f t="shared" si="5"/>
        <v>Tianzhou 7</v>
      </c>
      <c r="L16" s="1" t="s">
        <v>8</v>
      </c>
      <c r="M16" s="1"/>
      <c r="N16" s="1">
        <f t="shared" si="6"/>
        <v>0</v>
      </c>
      <c r="O16" s="1" t="s">
        <v>9</v>
      </c>
    </row>
    <row r="17" spans="1:15" x14ac:dyDescent="0.3">
      <c r="A17" s="1" t="s">
        <v>10</v>
      </c>
      <c r="B17" s="1" t="s">
        <v>11</v>
      </c>
      <c r="C17" s="1" t="str">
        <f t="shared" si="0"/>
        <v>USA</v>
      </c>
      <c r="D17" s="1" t="s">
        <v>56</v>
      </c>
      <c r="E17" s="7" t="str">
        <f>TEXT(DATE(MID(D17, 13, 4), CHOOSE(MATCH( MID(D17, 5, 3), {"Jan","Feb","Mar","Apr","May","Jun","Jul","Aug","Sep","Oct","Nov","Dec"}, 0), 1, 2, 3, 4, 5, 6, 7, 8, 9, 10, 11, 12), MID(D17, 9, 2)), "yyyy-mm-dd")</f>
        <v>2024-01-15</v>
      </c>
      <c r="F17" s="1" t="str">
        <f t="shared" si="1"/>
        <v>01:52:00</v>
      </c>
      <c r="G17" s="9" t="str">
        <f t="shared" si="2"/>
        <v>January</v>
      </c>
      <c r="H17" s="5" t="str">
        <f t="shared" si="3"/>
        <v>2024</v>
      </c>
      <c r="I17" s="1" t="s">
        <v>57</v>
      </c>
      <c r="J17" s="1" t="str">
        <f t="shared" si="4"/>
        <v xml:space="preserve">Falcon 9 Block 5 </v>
      </c>
      <c r="K17" s="1" t="str">
        <f t="shared" si="5"/>
        <v>Starlink Group 6-37</v>
      </c>
      <c r="L17" s="1" t="s">
        <v>8</v>
      </c>
      <c r="M17" s="1">
        <v>67</v>
      </c>
      <c r="N17" s="1">
        <f t="shared" si="6"/>
        <v>5561</v>
      </c>
      <c r="O17" s="1" t="s">
        <v>9</v>
      </c>
    </row>
    <row r="18" spans="1:15" x14ac:dyDescent="0.3">
      <c r="A18" s="1" t="s">
        <v>10</v>
      </c>
      <c r="B18" s="1" t="s">
        <v>27</v>
      </c>
      <c r="C18" s="1" t="str">
        <f t="shared" si="0"/>
        <v>USA</v>
      </c>
      <c r="D18" s="1" t="s">
        <v>58</v>
      </c>
      <c r="E18" s="7" t="str">
        <f>TEXT(DATE(MID(D18, 13, 4), CHOOSE(MATCH( MID(D18, 5, 3), {"Jan","Feb","Mar","Apr","May","Jun","Jul","Aug","Sep","Oct","Nov","Dec"}, 0), 1, 2, 3, 4, 5, 6, 7, 8, 9, 10, 11, 12), MID(D18, 9, 2)), "yyyy-mm-dd")</f>
        <v>2024-01-14</v>
      </c>
      <c r="F18" s="1" t="str">
        <f t="shared" si="1"/>
        <v>08:59:00</v>
      </c>
      <c r="G18" s="9" t="str">
        <f t="shared" si="2"/>
        <v>January</v>
      </c>
      <c r="H18" s="5" t="str">
        <f t="shared" si="3"/>
        <v>2024</v>
      </c>
      <c r="I18" s="1" t="s">
        <v>59</v>
      </c>
      <c r="J18" s="1" t="str">
        <f t="shared" si="4"/>
        <v xml:space="preserve">Falcon 9 Block 5 </v>
      </c>
      <c r="K18" s="1" t="str">
        <f t="shared" si="5"/>
        <v>Starlink Group 7-10</v>
      </c>
      <c r="L18" s="1" t="s">
        <v>8</v>
      </c>
      <c r="M18" s="1">
        <v>67</v>
      </c>
      <c r="N18" s="1">
        <f t="shared" si="6"/>
        <v>5561</v>
      </c>
      <c r="O18" s="1" t="s">
        <v>9</v>
      </c>
    </row>
    <row r="19" spans="1:15" x14ac:dyDescent="0.3">
      <c r="A19" s="1" t="s">
        <v>60</v>
      </c>
      <c r="B19" s="1" t="s">
        <v>61</v>
      </c>
      <c r="C19" s="1" t="str">
        <f t="shared" si="0"/>
        <v>Japan</v>
      </c>
      <c r="D19" s="1" t="s">
        <v>62</v>
      </c>
      <c r="E19" s="7" t="str">
        <f>TEXT(DATE(MID(D19, 13, 4), CHOOSE(MATCH( MID(D19, 5, 3), {"Jan","Feb","Mar","Apr","May","Jun","Jul","Aug","Sep","Oct","Nov","Dec"}, 0), 1, 2, 3, 4, 5, 6, 7, 8, 9, 10, 11, 12), MID(D19, 9, 2)), "yyyy-mm-dd")</f>
        <v>2024-01-12</v>
      </c>
      <c r="F19" s="1" t="str">
        <f t="shared" si="1"/>
        <v>04:44:00</v>
      </c>
      <c r="G19" s="9" t="str">
        <f t="shared" si="2"/>
        <v>January</v>
      </c>
      <c r="H19" s="5" t="str">
        <f t="shared" si="3"/>
        <v>2024</v>
      </c>
      <c r="I19" s="1" t="s">
        <v>63</v>
      </c>
      <c r="J19" s="1" t="str">
        <f t="shared" si="4"/>
        <v xml:space="preserve">H-IIA 202 </v>
      </c>
      <c r="K19" s="1" t="str">
        <f t="shared" si="5"/>
        <v>IGS-Optical 8</v>
      </c>
      <c r="L19" s="1" t="s">
        <v>8</v>
      </c>
      <c r="M19" s="1">
        <v>90</v>
      </c>
      <c r="N19" s="1">
        <f t="shared" si="6"/>
        <v>7470</v>
      </c>
      <c r="O19" s="1" t="s">
        <v>9</v>
      </c>
    </row>
    <row r="20" spans="1:15" x14ac:dyDescent="0.3">
      <c r="A20" s="1" t="s">
        <v>64</v>
      </c>
      <c r="B20" s="1" t="s">
        <v>65</v>
      </c>
      <c r="C20" s="1" t="str">
        <f t="shared" si="0"/>
        <v>China Coastal Waters</v>
      </c>
      <c r="D20" s="1" t="s">
        <v>66</v>
      </c>
      <c r="E20" s="7" t="str">
        <f>TEXT(DATE(MID(D20, 13, 4), CHOOSE(MATCH( MID(D20, 5, 3), {"Jan","Feb","Mar","Apr","May","Jun","Jul","Aug","Sep","Oct","Nov","Dec"}, 0), 1, 2, 3, 4, 5, 6, 7, 8, 9, 10, 11, 12), MID(D20, 9, 2)), "yyyy-mm-dd")</f>
        <v>2024-01-11</v>
      </c>
      <c r="F20" s="1" t="str">
        <f t="shared" si="1"/>
        <v>05:30:00</v>
      </c>
      <c r="G20" s="9" t="str">
        <f t="shared" si="2"/>
        <v>January</v>
      </c>
      <c r="H20" s="5" t="str">
        <f t="shared" si="3"/>
        <v>2024</v>
      </c>
      <c r="I20" s="1" t="s">
        <v>67</v>
      </c>
      <c r="J20" s="1" t="str">
        <f t="shared" si="4"/>
        <v xml:space="preserve">Gravity-1 </v>
      </c>
      <c r="K20" s="1" t="str">
        <f t="shared" si="5"/>
        <v>Maiden flight</v>
      </c>
      <c r="L20" s="1" t="s">
        <v>8</v>
      </c>
      <c r="M20" s="1">
        <v>27.22</v>
      </c>
      <c r="N20" s="1">
        <f t="shared" si="6"/>
        <v>2259.2599999999998</v>
      </c>
      <c r="O20" s="1" t="s">
        <v>9</v>
      </c>
    </row>
    <row r="21" spans="1:15" x14ac:dyDescent="0.3">
      <c r="A21" s="1" t="s">
        <v>68</v>
      </c>
      <c r="B21" s="1" t="s">
        <v>69</v>
      </c>
      <c r="C21" s="1" t="str">
        <f t="shared" si="0"/>
        <v>China</v>
      </c>
      <c r="D21" s="1" t="s">
        <v>70</v>
      </c>
      <c r="E21" s="7" t="str">
        <f>TEXT(DATE(MID(D21, 13, 4), CHOOSE(MATCH( MID(D21, 5, 3), {"Jan","Feb","Mar","Apr","May","Jun","Jul","Aug","Sep","Oct","Nov","Dec"}, 0), 1, 2, 3, 4, 5, 6, 7, 8, 9, 10, 11, 12), MID(D21, 9, 2)), "yyyy-mm-dd")</f>
        <v>2024-01-11</v>
      </c>
      <c r="F21" s="1" t="str">
        <f t="shared" si="1"/>
        <v>03:52:00</v>
      </c>
      <c r="G21" s="9" t="str">
        <f t="shared" si="2"/>
        <v>January</v>
      </c>
      <c r="H21" s="5" t="str">
        <f t="shared" si="3"/>
        <v>2024</v>
      </c>
      <c r="I21" s="1" t="s">
        <v>71</v>
      </c>
      <c r="J21" s="1" t="str">
        <f t="shared" si="4"/>
        <v xml:space="preserve">Kuaizhou 1A </v>
      </c>
      <c r="K21" s="1" t="str">
        <f t="shared" si="5"/>
        <v>Tianxing-1-02</v>
      </c>
      <c r="L21" s="1" t="s">
        <v>8</v>
      </c>
      <c r="M21" s="1">
        <v>5.8</v>
      </c>
      <c r="N21" s="1">
        <f t="shared" si="6"/>
        <v>481.4</v>
      </c>
      <c r="O21" s="1" t="s">
        <v>9</v>
      </c>
    </row>
    <row r="22" spans="1:15" x14ac:dyDescent="0.3">
      <c r="A22" s="1" t="s">
        <v>14</v>
      </c>
      <c r="B22" s="1" t="s">
        <v>18</v>
      </c>
      <c r="C22" s="1" t="str">
        <f t="shared" si="0"/>
        <v>China</v>
      </c>
      <c r="D22" s="1" t="s">
        <v>72</v>
      </c>
      <c r="E22" s="7" t="str">
        <f>TEXT(DATE(MID(D22, 13, 4), CHOOSE(MATCH( MID(D22, 5, 3), {"Jan","Feb","Mar","Apr","May","Jun","Jul","Aug","Sep","Oct","Nov","Dec"}, 0), 1, 2, 3, 4, 5, 6, 7, 8, 9, 10, 11, 12), MID(D22, 9, 2)), "yyyy-mm-dd")</f>
        <v>2024-01-09</v>
      </c>
      <c r="F22" s="1" t="str">
        <f t="shared" si="1"/>
        <v>07:03:00</v>
      </c>
      <c r="G22" s="9" t="str">
        <f t="shared" si="2"/>
        <v>January</v>
      </c>
      <c r="H22" s="5" t="str">
        <f t="shared" si="3"/>
        <v>2024</v>
      </c>
      <c r="I22" s="1" t="s">
        <v>73</v>
      </c>
      <c r="J22" s="1" t="str">
        <f t="shared" si="4"/>
        <v xml:space="preserve">Long March 2C </v>
      </c>
      <c r="K22" s="1" t="str">
        <f t="shared" si="5"/>
        <v>Einstein Probe</v>
      </c>
      <c r="L22" s="1" t="s">
        <v>8</v>
      </c>
      <c r="M22" s="1">
        <v>30.8</v>
      </c>
      <c r="N22" s="1">
        <f t="shared" si="6"/>
        <v>2556.4</v>
      </c>
      <c r="O22" s="1" t="s">
        <v>9</v>
      </c>
    </row>
    <row r="23" spans="1:15" x14ac:dyDescent="0.3">
      <c r="A23" s="1" t="s">
        <v>74</v>
      </c>
      <c r="B23" s="1" t="s">
        <v>75</v>
      </c>
      <c r="C23" s="1" t="str">
        <f t="shared" si="0"/>
        <v>USA</v>
      </c>
      <c r="D23" s="1" t="s">
        <v>76</v>
      </c>
      <c r="E23" s="7" t="str">
        <f>TEXT(DATE(MID(D23, 13, 4), CHOOSE(MATCH( MID(D23, 5, 3), {"Jan","Feb","Mar","Apr","May","Jun","Jul","Aug","Sep","Oct","Nov","Dec"}, 0), 1, 2, 3, 4, 5, 6, 7, 8, 9, 10, 11, 12), MID(D23, 9, 2)), "yyyy-mm-dd")</f>
        <v>2024-01-08</v>
      </c>
      <c r="F23" s="1" t="str">
        <f t="shared" si="1"/>
        <v>07:18:00</v>
      </c>
      <c r="G23" s="9" t="str">
        <f t="shared" si="2"/>
        <v>January</v>
      </c>
      <c r="H23" s="5" t="str">
        <f t="shared" si="3"/>
        <v>2024</v>
      </c>
      <c r="I23" s="1" t="s">
        <v>77</v>
      </c>
      <c r="J23" s="1" t="str">
        <f t="shared" si="4"/>
        <v xml:space="preserve">Vulcan VC2 </v>
      </c>
      <c r="K23" s="1" t="str">
        <f t="shared" si="5"/>
        <v>Peregrine Mission One</v>
      </c>
      <c r="L23" s="1" t="s">
        <v>8</v>
      </c>
      <c r="M23" s="1"/>
      <c r="N23" s="1">
        <f t="shared" si="6"/>
        <v>0</v>
      </c>
      <c r="O23" s="1" t="s">
        <v>9</v>
      </c>
    </row>
    <row r="24" spans="1:15" x14ac:dyDescent="0.3">
      <c r="A24" s="1" t="s">
        <v>10</v>
      </c>
      <c r="B24" s="1" t="s">
        <v>11</v>
      </c>
      <c r="C24" s="1" t="str">
        <f t="shared" si="0"/>
        <v>USA</v>
      </c>
      <c r="D24" s="1" t="s">
        <v>78</v>
      </c>
      <c r="E24" s="7" t="str">
        <f>TEXT(DATE(MID(D24, 13, 4), CHOOSE(MATCH( MID(D24, 5, 3), {"Jan","Feb","Mar","Apr","May","Jun","Jul","Aug","Sep","Oct","Nov","Dec"}, 0), 1, 2, 3, 4, 5, 6, 7, 8, 9, 10, 11, 12), MID(D24, 9, 2)), "yyyy-mm-dd")</f>
        <v>2024-01-07</v>
      </c>
      <c r="F24" s="1" t="str">
        <f t="shared" si="1"/>
        <v>22:35:00</v>
      </c>
      <c r="G24" s="9" t="str">
        <f t="shared" si="2"/>
        <v>January</v>
      </c>
      <c r="H24" s="5" t="str">
        <f t="shared" si="3"/>
        <v>2024</v>
      </c>
      <c r="I24" s="1" t="s">
        <v>79</v>
      </c>
      <c r="J24" s="1" t="str">
        <f t="shared" si="4"/>
        <v xml:space="preserve">Falcon 9 Block 5 </v>
      </c>
      <c r="K24" s="1" t="str">
        <f t="shared" si="5"/>
        <v>Starlink Group 6-35</v>
      </c>
      <c r="L24" s="1" t="s">
        <v>8</v>
      </c>
      <c r="M24" s="1">
        <v>67</v>
      </c>
      <c r="N24" s="1">
        <f t="shared" si="6"/>
        <v>5561</v>
      </c>
      <c r="O24" s="1" t="s">
        <v>9</v>
      </c>
    </row>
    <row r="25" spans="1:15" x14ac:dyDescent="0.3">
      <c r="A25" s="1" t="s">
        <v>68</v>
      </c>
      <c r="B25" s="1" t="s">
        <v>69</v>
      </c>
      <c r="C25" s="1" t="str">
        <f t="shared" si="0"/>
        <v>China</v>
      </c>
      <c r="D25" s="1" t="s">
        <v>80</v>
      </c>
      <c r="E25" s="7" t="str">
        <f>TEXT(DATE(MID(D25, 13, 4), CHOOSE(MATCH( MID(D25, 5, 3), {"Jan","Feb","Mar","Apr","May","Jun","Jul","Aug","Sep","Oct","Nov","Dec"}, 0), 1, 2, 3, 4, 5, 6, 7, 8, 9, 10, 11, 12), MID(D25, 9, 2)), "yyyy-mm-dd")</f>
        <v>2024-01-05</v>
      </c>
      <c r="F25" s="1" t="str">
        <f t="shared" si="1"/>
        <v>11:20:00</v>
      </c>
      <c r="G25" s="9" t="str">
        <f t="shared" si="2"/>
        <v>January</v>
      </c>
      <c r="H25" s="5" t="str">
        <f t="shared" si="3"/>
        <v>2024</v>
      </c>
      <c r="I25" s="1" t="s">
        <v>81</v>
      </c>
      <c r="J25" s="1" t="str">
        <f t="shared" si="4"/>
        <v xml:space="preserve">Kuaizhou 1A </v>
      </c>
      <c r="K25" s="1" t="str">
        <f t="shared" si="5"/>
        <v>Tianmu-1 15-18</v>
      </c>
      <c r="L25" s="1" t="s">
        <v>8</v>
      </c>
      <c r="M25" s="1">
        <v>5.8</v>
      </c>
      <c r="N25" s="1">
        <f t="shared" si="6"/>
        <v>481.4</v>
      </c>
      <c r="O25" s="1" t="s">
        <v>9</v>
      </c>
    </row>
    <row r="26" spans="1:15" x14ac:dyDescent="0.3">
      <c r="A26" s="1" t="s">
        <v>10</v>
      </c>
      <c r="B26" s="1" t="s">
        <v>11</v>
      </c>
      <c r="C26" s="1" t="str">
        <f t="shared" si="0"/>
        <v>USA</v>
      </c>
      <c r="D26" s="1" t="s">
        <v>82</v>
      </c>
      <c r="E26" s="7" t="str">
        <f>TEXT(DATE(MID(D26, 13, 4), CHOOSE(MATCH( MID(D26, 5, 3), {"Jan","Feb","Mar","Apr","May","Jun","Jul","Aug","Sep","Oct","Nov","Dec"}, 0), 1, 2, 3, 4, 5, 6, 7, 8, 9, 10, 11, 12), MID(D26, 9, 2)), "yyyy-mm-dd")</f>
        <v>2024-01-03</v>
      </c>
      <c r="F26" s="1" t="str">
        <f t="shared" si="1"/>
        <v>23:04:00</v>
      </c>
      <c r="G26" s="9" t="str">
        <f t="shared" si="2"/>
        <v>January</v>
      </c>
      <c r="H26" s="5" t="str">
        <f t="shared" si="3"/>
        <v>2024</v>
      </c>
      <c r="I26" s="1" t="s">
        <v>83</v>
      </c>
      <c r="J26" s="1" t="str">
        <f t="shared" si="4"/>
        <v xml:space="preserve">Falcon 9 Block 5 </v>
      </c>
      <c r="K26" s="1" t="str">
        <f t="shared" si="5"/>
        <v>Ovzon-3</v>
      </c>
      <c r="L26" s="1" t="s">
        <v>8</v>
      </c>
      <c r="M26" s="1">
        <v>67</v>
      </c>
      <c r="N26" s="1">
        <f t="shared" si="6"/>
        <v>5561</v>
      </c>
      <c r="O26" s="1" t="s">
        <v>9</v>
      </c>
    </row>
    <row r="27" spans="1:15" x14ac:dyDescent="0.3">
      <c r="A27" s="1" t="s">
        <v>10</v>
      </c>
      <c r="B27" s="1" t="s">
        <v>27</v>
      </c>
      <c r="C27" s="1" t="str">
        <f t="shared" si="0"/>
        <v>USA</v>
      </c>
      <c r="D27" s="1" t="s">
        <v>84</v>
      </c>
      <c r="E27" s="7" t="str">
        <f>TEXT(DATE(MID(D27, 13, 4), CHOOSE(MATCH( MID(D27, 5, 3), {"Jan","Feb","Mar","Apr","May","Jun","Jul","Aug","Sep","Oct","Nov","Dec"}, 0), 1, 2, 3, 4, 5, 6, 7, 8, 9, 10, 11, 12), MID(D27, 9, 2)), "yyyy-mm-dd")</f>
        <v>2024-01-03</v>
      </c>
      <c r="F27" s="1" t="str">
        <f t="shared" si="1"/>
        <v>03:44:00</v>
      </c>
      <c r="G27" s="9" t="str">
        <f t="shared" si="2"/>
        <v>January</v>
      </c>
      <c r="H27" s="5" t="str">
        <f t="shared" si="3"/>
        <v>2024</v>
      </c>
      <c r="I27" s="1" t="s">
        <v>85</v>
      </c>
      <c r="J27" s="1" t="str">
        <f t="shared" si="4"/>
        <v xml:space="preserve">Falcon 9 Block 5 </v>
      </c>
      <c r="K27" s="1" t="str">
        <f t="shared" si="5"/>
        <v>Starlink Group 7-9</v>
      </c>
      <c r="L27" s="1" t="s">
        <v>8</v>
      </c>
      <c r="M27" s="1">
        <v>67</v>
      </c>
      <c r="N27" s="1">
        <f t="shared" si="6"/>
        <v>5561</v>
      </c>
      <c r="O27" s="1" t="s">
        <v>9</v>
      </c>
    </row>
    <row r="28" spans="1:15" x14ac:dyDescent="0.3">
      <c r="A28" s="1" t="s">
        <v>86</v>
      </c>
      <c r="B28" s="1" t="s">
        <v>87</v>
      </c>
      <c r="C28" s="1" t="str">
        <f t="shared" si="0"/>
        <v>India</v>
      </c>
      <c r="D28" s="1" t="s">
        <v>88</v>
      </c>
      <c r="E28" s="7" t="str">
        <f>TEXT(DATE(MID(D28, 13, 4), CHOOSE(MATCH( MID(D28, 5, 3), {"Jan","Feb","Mar","Apr","May","Jun","Jul","Aug","Sep","Oct","Nov","Dec"}, 0), 1, 2, 3, 4, 5, 6, 7, 8, 9, 10, 11, 12), MID(D28, 9, 2)), "yyyy-mm-dd")</f>
        <v>2024-01-01</v>
      </c>
      <c r="F28" s="1" t="str">
        <f t="shared" si="1"/>
        <v>03:40:00</v>
      </c>
      <c r="G28" s="9" t="str">
        <f t="shared" si="2"/>
        <v>January</v>
      </c>
      <c r="H28" s="5" t="str">
        <f t="shared" si="3"/>
        <v>2024</v>
      </c>
      <c r="I28" s="1" t="s">
        <v>89</v>
      </c>
      <c r="J28" s="1" t="str">
        <f t="shared" si="4"/>
        <v xml:space="preserve">PSLV-DL </v>
      </c>
      <c r="K28" s="1" t="str">
        <f t="shared" si="5"/>
        <v>XPoSat</v>
      </c>
      <c r="L28" s="1" t="s">
        <v>8</v>
      </c>
      <c r="M28" s="1"/>
      <c r="N28" s="1">
        <f t="shared" si="6"/>
        <v>0</v>
      </c>
      <c r="O28" s="1" t="s">
        <v>9</v>
      </c>
    </row>
    <row r="29" spans="1:15" x14ac:dyDescent="0.3">
      <c r="A29" s="1" t="s">
        <v>14</v>
      </c>
      <c r="B29" s="1" t="s">
        <v>90</v>
      </c>
      <c r="C29" s="1" t="str">
        <f t="shared" si="0"/>
        <v>China</v>
      </c>
      <c r="D29" s="1" t="s">
        <v>91</v>
      </c>
      <c r="E29" s="7" t="str">
        <f>TEXT(DATE(MID(D29, 13, 4), CHOOSE(MATCH( MID(D29, 5, 3), {"Jan","Feb","Mar","Apr","May","Jun","Jul","Aug","Sep","Oct","Nov","Dec"}, 0), 1, 2, 3, 4, 5, 6, 7, 8, 9, 10, 11, 12), MID(D29, 9, 2)), "yyyy-mm-dd")</f>
        <v>2023-12-30</v>
      </c>
      <c r="F29" s="1" t="str">
        <f t="shared" si="1"/>
        <v>00:13:00</v>
      </c>
      <c r="G29" s="9" t="str">
        <f t="shared" si="2"/>
        <v>December</v>
      </c>
      <c r="H29" s="5" t="str">
        <f t="shared" si="3"/>
        <v>2023</v>
      </c>
      <c r="I29" s="1" t="s">
        <v>92</v>
      </c>
      <c r="J29" s="1" t="str">
        <f t="shared" si="4"/>
        <v xml:space="preserve">Long March 2C/YZ-1S </v>
      </c>
      <c r="K29" s="1" t="str">
        <f t="shared" si="5"/>
        <v>SatNet test satellites</v>
      </c>
      <c r="L29" s="1" t="s">
        <v>8</v>
      </c>
      <c r="M29" s="1">
        <v>30.8</v>
      </c>
      <c r="N29" s="1">
        <f t="shared" si="6"/>
        <v>2556.4</v>
      </c>
      <c r="O29" s="1" t="s">
        <v>9</v>
      </c>
    </row>
    <row r="30" spans="1:15" x14ac:dyDescent="0.3">
      <c r="A30" s="1" t="s">
        <v>10</v>
      </c>
      <c r="B30" s="1" t="s">
        <v>11</v>
      </c>
      <c r="C30" s="1" t="str">
        <f t="shared" si="0"/>
        <v>USA</v>
      </c>
      <c r="D30" s="1" t="s">
        <v>93</v>
      </c>
      <c r="E30" s="7" t="str">
        <f>TEXT(DATE(MID(D30, 13, 4), CHOOSE(MATCH( MID(D30, 5, 3), {"Jan","Feb","Mar","Apr","May","Jun","Jul","Aug","Sep","Oct","Nov","Dec"}, 0), 1, 2, 3, 4, 5, 6, 7, 8, 9, 10, 11, 12), MID(D30, 9, 2)), "yyyy-mm-dd")</f>
        <v>2023-12-29</v>
      </c>
      <c r="F30" s="1" t="str">
        <f t="shared" si="1"/>
        <v>04:01:00</v>
      </c>
      <c r="G30" s="9" t="str">
        <f t="shared" si="2"/>
        <v>December</v>
      </c>
      <c r="H30" s="5" t="str">
        <f t="shared" si="3"/>
        <v>2023</v>
      </c>
      <c r="I30" s="1" t="s">
        <v>94</v>
      </c>
      <c r="J30" s="1" t="str">
        <f t="shared" si="4"/>
        <v xml:space="preserve">Falcon 9 Block 5 </v>
      </c>
      <c r="K30" s="1" t="str">
        <f t="shared" si="5"/>
        <v>Starlink Group 6-36</v>
      </c>
      <c r="L30" s="1" t="s">
        <v>8</v>
      </c>
      <c r="M30" s="1">
        <v>67</v>
      </c>
      <c r="N30" s="1">
        <f t="shared" si="6"/>
        <v>5561</v>
      </c>
      <c r="O30" s="1" t="s">
        <v>9</v>
      </c>
    </row>
    <row r="31" spans="1:15" x14ac:dyDescent="0.3">
      <c r="A31" s="1" t="s">
        <v>10</v>
      </c>
      <c r="B31" s="1" t="s">
        <v>30</v>
      </c>
      <c r="C31" s="1" t="str">
        <f t="shared" si="0"/>
        <v>USA</v>
      </c>
      <c r="D31" s="1" t="s">
        <v>95</v>
      </c>
      <c r="E31" s="7" t="str">
        <f>TEXT(DATE(MID(D31, 13, 4), CHOOSE(MATCH( MID(D31, 5, 3), {"Jan","Feb","Mar","Apr","May","Jun","Jul","Aug","Sep","Oct","Nov","Dec"}, 0), 1, 2, 3, 4, 5, 6, 7, 8, 9, 10, 11, 12), MID(D31, 9, 2)), "yyyy-mm-dd")</f>
        <v>2023-12-29</v>
      </c>
      <c r="F31" s="1" t="str">
        <f t="shared" si="1"/>
        <v>01:07:00</v>
      </c>
      <c r="G31" s="9" t="str">
        <f t="shared" si="2"/>
        <v>December</v>
      </c>
      <c r="H31" s="5" t="str">
        <f t="shared" si="3"/>
        <v>2023</v>
      </c>
      <c r="I31" s="1" t="s">
        <v>96</v>
      </c>
      <c r="J31" s="1" t="str">
        <f t="shared" si="4"/>
        <v xml:space="preserve">Falcon Heavy </v>
      </c>
      <c r="K31" s="1" t="str">
        <f t="shared" si="5"/>
        <v>USSF-52 (OTV-7)</v>
      </c>
      <c r="L31" s="1" t="s">
        <v>8</v>
      </c>
      <c r="M31" s="1">
        <v>97</v>
      </c>
      <c r="N31" s="1">
        <f t="shared" si="6"/>
        <v>8051</v>
      </c>
      <c r="O31" s="1" t="s">
        <v>9</v>
      </c>
    </row>
    <row r="32" spans="1:15" x14ac:dyDescent="0.3">
      <c r="A32" s="1" t="s">
        <v>4</v>
      </c>
      <c r="B32" s="1" t="s">
        <v>5</v>
      </c>
      <c r="C32" s="1" t="str">
        <f t="shared" si="0"/>
        <v>Russia</v>
      </c>
      <c r="D32" s="1" t="s">
        <v>97</v>
      </c>
      <c r="E32" s="7" t="str">
        <f>TEXT(DATE(MID(D32, 13, 4), CHOOSE(MATCH( MID(D32, 5, 3), {"Jan","Feb","Mar","Apr","May","Jun","Jul","Aug","Sep","Oct","Nov","Dec"}, 0), 1, 2, 3, 4, 5, 6, 7, 8, 9, 10, 11, 12), MID(D32, 9, 2)), "yyyy-mm-dd")</f>
        <v>2023-12-27</v>
      </c>
      <c r="F32" s="1" t="str">
        <f t="shared" si="1"/>
        <v>07:03:00</v>
      </c>
      <c r="G32" s="9" t="str">
        <f t="shared" si="2"/>
        <v>December</v>
      </c>
      <c r="H32" s="5" t="str">
        <f t="shared" si="3"/>
        <v>2023</v>
      </c>
      <c r="I32" s="1" t="s">
        <v>98</v>
      </c>
      <c r="J32" s="1" t="str">
        <f t="shared" si="4"/>
        <v xml:space="preserve">Soyuz 2.1v </v>
      </c>
      <c r="K32" s="1" t="str">
        <f t="shared" si="5"/>
        <v>Cosmos 2574</v>
      </c>
      <c r="L32" s="1" t="s">
        <v>8</v>
      </c>
      <c r="M32" s="1"/>
      <c r="N32" s="1">
        <f t="shared" si="6"/>
        <v>0</v>
      </c>
      <c r="O32" s="1" t="s">
        <v>9</v>
      </c>
    </row>
    <row r="33" spans="1:15" x14ac:dyDescent="0.3">
      <c r="A33" s="1" t="s">
        <v>68</v>
      </c>
      <c r="B33" s="1" t="s">
        <v>69</v>
      </c>
      <c r="C33" s="1" t="str">
        <f t="shared" si="0"/>
        <v>China</v>
      </c>
      <c r="D33" s="1" t="s">
        <v>99</v>
      </c>
      <c r="E33" s="7" t="str">
        <f>TEXT(DATE(MID(D33, 13, 4), CHOOSE(MATCH( MID(D33, 5, 3), {"Jan","Feb","Mar","Apr","May","Jun","Jul","Aug","Sep","Oct","Nov","Dec"}, 0), 1, 2, 3, 4, 5, 6, 7, 8, 9, 10, 11, 12), MID(D33, 9, 2)), "yyyy-mm-dd")</f>
        <v>2023-12-27</v>
      </c>
      <c r="F33" s="1" t="str">
        <f t="shared" si="1"/>
        <v>06:50:00</v>
      </c>
      <c r="G33" s="9" t="str">
        <f t="shared" si="2"/>
        <v>December</v>
      </c>
      <c r="H33" s="5" t="str">
        <f t="shared" si="3"/>
        <v>2023</v>
      </c>
      <c r="I33" s="1" t="s">
        <v>100</v>
      </c>
      <c r="J33" s="1" t="str">
        <f t="shared" si="4"/>
        <v xml:space="preserve">Kuaizhou 1A </v>
      </c>
      <c r="K33" s="1" t="str">
        <f t="shared" si="5"/>
        <v>Tianmu-1 19-22</v>
      </c>
      <c r="L33" s="1" t="s">
        <v>8</v>
      </c>
      <c r="M33" s="1">
        <v>5.8</v>
      </c>
      <c r="N33" s="1">
        <f t="shared" si="6"/>
        <v>481.4</v>
      </c>
      <c r="O33" s="1" t="s">
        <v>9</v>
      </c>
    </row>
    <row r="34" spans="1:15" x14ac:dyDescent="0.3">
      <c r="A34" s="1" t="s">
        <v>14</v>
      </c>
      <c r="B34" s="1" t="s">
        <v>101</v>
      </c>
      <c r="C34" s="1" t="str">
        <f t="shared" si="0"/>
        <v>China</v>
      </c>
      <c r="D34" s="1" t="s">
        <v>102</v>
      </c>
      <c r="E34" s="7" t="str">
        <f>TEXT(DATE(MID(D34, 13, 4), CHOOSE(MATCH( MID(D34, 5, 3), {"Jan","Feb","Mar","Apr","May","Jun","Jul","Aug","Sep","Oct","Nov","Dec"}, 0), 1, 2, 3, 4, 5, 6, 7, 8, 9, 10, 11, 12), MID(D34, 9, 2)), "yyyy-mm-dd")</f>
        <v>2023-12-26</v>
      </c>
      <c r="F34" s="1" t="str">
        <f t="shared" si="1"/>
        <v>03:26:00</v>
      </c>
      <c r="G34" s="9" t="str">
        <f t="shared" si="2"/>
        <v>December</v>
      </c>
      <c r="H34" s="5" t="str">
        <f t="shared" si="3"/>
        <v>2023</v>
      </c>
      <c r="I34" s="1" t="s">
        <v>103</v>
      </c>
      <c r="J34" s="1" t="str">
        <f t="shared" si="4"/>
        <v xml:space="preserve">Long March 3B/YZ-1 </v>
      </c>
      <c r="K34" s="1" t="str">
        <f t="shared" si="5"/>
        <v>Beidou-3 M25 &amp; M26</v>
      </c>
      <c r="L34" s="1" t="s">
        <v>8</v>
      </c>
      <c r="M34" s="1"/>
      <c r="N34" s="1">
        <f t="shared" si="6"/>
        <v>0</v>
      </c>
      <c r="O34" s="1" t="s">
        <v>9</v>
      </c>
    </row>
    <row r="35" spans="1:15" x14ac:dyDescent="0.3">
      <c r="A35" s="1" t="s">
        <v>14</v>
      </c>
      <c r="B35" s="1" t="s">
        <v>104</v>
      </c>
      <c r="C35" s="1" t="str">
        <f t="shared" si="0"/>
        <v>China Coastal Waters</v>
      </c>
      <c r="D35" s="1" t="s">
        <v>105</v>
      </c>
      <c r="E35" s="7" t="str">
        <f>TEXT(DATE(MID(D35, 13, 4), CHOOSE(MATCH( MID(D35, 5, 3), {"Jan","Feb","Mar","Apr","May","Jun","Jul","Aug","Sep","Oct","Nov","Dec"}, 0), 1, 2, 3, 4, 5, 6, 7, 8, 9, 10, 11, 12), MID(D35, 9, 2)), "yyyy-mm-dd")</f>
        <v>2023-12-25</v>
      </c>
      <c r="F35" s="1" t="str">
        <f t="shared" si="1"/>
        <v>22:39:00</v>
      </c>
      <c r="G35" s="9" t="str">
        <f t="shared" si="2"/>
        <v>December</v>
      </c>
      <c r="H35" s="5" t="str">
        <f t="shared" si="3"/>
        <v>2023</v>
      </c>
      <c r="I35" s="1" t="s">
        <v>106</v>
      </c>
      <c r="J35" s="1" t="str">
        <f t="shared" si="4"/>
        <v xml:space="preserve">Long March 11H </v>
      </c>
      <c r="K35" s="1" t="str">
        <f t="shared" si="5"/>
        <v>Shiyan 24C</v>
      </c>
      <c r="L35" s="1" t="s">
        <v>8</v>
      </c>
      <c r="M35" s="1">
        <v>5.3</v>
      </c>
      <c r="N35" s="1">
        <f t="shared" si="6"/>
        <v>439.9</v>
      </c>
      <c r="O35" s="1" t="s">
        <v>9</v>
      </c>
    </row>
    <row r="36" spans="1:15" x14ac:dyDescent="0.3">
      <c r="A36" s="1" t="s">
        <v>68</v>
      </c>
      <c r="B36" s="1" t="s">
        <v>69</v>
      </c>
      <c r="C36" s="1" t="str">
        <f t="shared" si="0"/>
        <v>China</v>
      </c>
      <c r="D36" s="1" t="s">
        <v>107</v>
      </c>
      <c r="E36" s="7" t="str">
        <f>TEXT(DATE(MID(D36, 13, 4), CHOOSE(MATCH( MID(D36, 5, 3), {"Jan","Feb","Mar","Apr","May","Jun","Jul","Aug","Sep","Oct","Nov","Dec"}, 0), 1, 2, 3, 4, 5, 6, 7, 8, 9, 10, 11, 12), MID(D36, 9, 2)), "yyyy-mm-dd")</f>
        <v>2023-12-25</v>
      </c>
      <c r="F36" s="1" t="str">
        <f t="shared" si="1"/>
        <v>01:00:00</v>
      </c>
      <c r="G36" s="9" t="str">
        <f t="shared" si="2"/>
        <v>December</v>
      </c>
      <c r="H36" s="5" t="str">
        <f t="shared" si="3"/>
        <v>2023</v>
      </c>
      <c r="I36" s="1" t="s">
        <v>108</v>
      </c>
      <c r="J36" s="1" t="str">
        <f t="shared" si="4"/>
        <v xml:space="preserve">Kuaizhou 1A </v>
      </c>
      <c r="K36" s="1" t="str">
        <f t="shared" si="5"/>
        <v>Tianmu-1 11-14</v>
      </c>
      <c r="L36" s="1" t="s">
        <v>8</v>
      </c>
      <c r="M36" s="1">
        <v>5.8</v>
      </c>
      <c r="N36" s="1">
        <f t="shared" si="6"/>
        <v>481.4</v>
      </c>
      <c r="O36" s="1" t="s">
        <v>9</v>
      </c>
    </row>
    <row r="37" spans="1:15" x14ac:dyDescent="0.3">
      <c r="A37" s="1" t="s">
        <v>10</v>
      </c>
      <c r="B37" s="1" t="s">
        <v>27</v>
      </c>
      <c r="C37" s="1" t="str">
        <f t="shared" si="0"/>
        <v>USA</v>
      </c>
      <c r="D37" s="1" t="s">
        <v>109</v>
      </c>
      <c r="E37" s="7" t="str">
        <f>TEXT(DATE(MID(D37, 13, 4), CHOOSE(MATCH( MID(D37, 5, 3), {"Jan","Feb","Mar","Apr","May","Jun","Jul","Aug","Sep","Oct","Nov","Dec"}, 0), 1, 2, 3, 4, 5, 6, 7, 8, 9, 10, 11, 12), MID(D37, 9, 2)), "yyyy-mm-dd")</f>
        <v>2023-12-24</v>
      </c>
      <c r="F37" s="1" t="str">
        <f t="shared" si="1"/>
        <v>13:11:00</v>
      </c>
      <c r="G37" s="9" t="str">
        <f t="shared" si="2"/>
        <v>December</v>
      </c>
      <c r="H37" s="5" t="str">
        <f t="shared" si="3"/>
        <v>2023</v>
      </c>
      <c r="I37" s="1" t="s">
        <v>110</v>
      </c>
      <c r="J37" s="1" t="str">
        <f t="shared" si="4"/>
        <v xml:space="preserve">Falcon 9 Block 5 </v>
      </c>
      <c r="K37" s="1" t="str">
        <f t="shared" si="5"/>
        <v>SARah 2 &amp; 3</v>
      </c>
      <c r="L37" s="1" t="s">
        <v>8</v>
      </c>
      <c r="M37" s="1">
        <v>67</v>
      </c>
      <c r="N37" s="1">
        <f t="shared" si="6"/>
        <v>5561</v>
      </c>
      <c r="O37" s="1" t="s">
        <v>9</v>
      </c>
    </row>
    <row r="38" spans="1:15" x14ac:dyDescent="0.3">
      <c r="A38" s="1" t="s">
        <v>10</v>
      </c>
      <c r="B38" s="1" t="s">
        <v>11</v>
      </c>
      <c r="C38" s="1" t="str">
        <f t="shared" si="0"/>
        <v>USA</v>
      </c>
      <c r="D38" s="1" t="s">
        <v>111</v>
      </c>
      <c r="E38" s="7" t="str">
        <f>TEXT(DATE(MID(D38, 13, 4), CHOOSE(MATCH( MID(D38, 5, 3), {"Jan","Feb","Mar","Apr","May","Jun","Jul","Aug","Sep","Oct","Nov","Dec"}, 0), 1, 2, 3, 4, 5, 6, 7, 8, 9, 10, 11, 12), MID(D38, 9, 2)), "yyyy-mm-dd")</f>
        <v>2023-12-23</v>
      </c>
      <c r="F38" s="1" t="str">
        <f t="shared" si="1"/>
        <v>05:33:00</v>
      </c>
      <c r="G38" s="9" t="str">
        <f t="shared" si="2"/>
        <v>December</v>
      </c>
      <c r="H38" s="5" t="str">
        <f t="shared" si="3"/>
        <v>2023</v>
      </c>
      <c r="I38" s="1" t="s">
        <v>112</v>
      </c>
      <c r="J38" s="1" t="str">
        <f t="shared" si="4"/>
        <v xml:space="preserve">Falcon 9 Block 5 </v>
      </c>
      <c r="K38" s="1" t="str">
        <f t="shared" si="5"/>
        <v>Starlink Group 6-32</v>
      </c>
      <c r="L38" s="1" t="s">
        <v>8</v>
      </c>
      <c r="M38" s="1">
        <v>67</v>
      </c>
      <c r="N38" s="1">
        <f t="shared" si="6"/>
        <v>5561</v>
      </c>
      <c r="O38" s="1" t="s">
        <v>9</v>
      </c>
    </row>
    <row r="39" spans="1:15" x14ac:dyDescent="0.3">
      <c r="A39" s="1" t="s">
        <v>113</v>
      </c>
      <c r="B39" s="1" t="s">
        <v>114</v>
      </c>
      <c r="C39" s="1" t="str">
        <f t="shared" si="0"/>
        <v>USA</v>
      </c>
      <c r="D39" s="1" t="s">
        <v>115</v>
      </c>
      <c r="E39" s="7" t="str">
        <f>TEXT(DATE(MID(D39, 13, 4), CHOOSE(MATCH( MID(D39, 5, 3), {"Jan","Feb","Mar","Apr","May","Jun","Jul","Aug","Sep","Oct","Nov","Dec"}, 0), 1, 2, 3, 4, 5, 6, 7, 8, 9, 10, 11, 12), MID(D39, 9, 2)), "yyyy-mm-dd")</f>
        <v>2023-12-22</v>
      </c>
      <c r="F39" s="1" t="str">
        <f t="shared" si="1"/>
        <v>17:32:00</v>
      </c>
      <c r="G39" s="9" t="str">
        <f t="shared" si="2"/>
        <v>December</v>
      </c>
      <c r="H39" s="5" t="str">
        <f t="shared" si="3"/>
        <v>2023</v>
      </c>
      <c r="I39" s="1" t="s">
        <v>116</v>
      </c>
      <c r="J39" s="1" t="str">
        <f t="shared" si="4"/>
        <v xml:space="preserve">Alpha </v>
      </c>
      <c r="K39" s="1" t="str">
        <f t="shared" si="5"/>
        <v>Fly the Lightning</v>
      </c>
      <c r="L39" s="1" t="s">
        <v>8</v>
      </c>
      <c r="M39" s="1">
        <v>15</v>
      </c>
      <c r="N39" s="1">
        <f t="shared" si="6"/>
        <v>1245</v>
      </c>
      <c r="O39" s="1" t="s">
        <v>117</v>
      </c>
    </row>
    <row r="40" spans="1:15" x14ac:dyDescent="0.3">
      <c r="A40" s="1" t="s">
        <v>4</v>
      </c>
      <c r="B40" s="1" t="s">
        <v>5</v>
      </c>
      <c r="C40" s="1" t="str">
        <f t="shared" si="0"/>
        <v>Russia</v>
      </c>
      <c r="D40" s="1" t="s">
        <v>118</v>
      </c>
      <c r="E40" s="7" t="str">
        <f>TEXT(DATE(MID(D40, 13, 4), CHOOSE(MATCH( MID(D40, 5, 3), {"Jan","Feb","Mar","Apr","May","Jun","Jul","Aug","Sep","Oct","Nov","Dec"}, 0), 1, 2, 3, 4, 5, 6, 7, 8, 9, 10, 11, 12), MID(D40, 9, 2)), "yyyy-mm-dd")</f>
        <v>2023-12-21</v>
      </c>
      <c r="F40" s="1" t="str">
        <f t="shared" si="1"/>
        <v>08:48:00</v>
      </c>
      <c r="G40" s="9" t="str">
        <f t="shared" si="2"/>
        <v>December</v>
      </c>
      <c r="H40" s="5" t="str">
        <f t="shared" si="3"/>
        <v>2023</v>
      </c>
      <c r="I40" s="1" t="s">
        <v>119</v>
      </c>
      <c r="J40" s="1" t="str">
        <f t="shared" si="4"/>
        <v xml:space="preserve">Soyuz 2.1b </v>
      </c>
      <c r="K40" s="1" t="str">
        <f t="shared" si="5"/>
        <v>Cosmos 2573</v>
      </c>
      <c r="L40" s="1" t="s">
        <v>8</v>
      </c>
      <c r="M40" s="1">
        <v>20</v>
      </c>
      <c r="N40" s="1">
        <f t="shared" si="6"/>
        <v>1660</v>
      </c>
      <c r="O40" s="1" t="s">
        <v>9</v>
      </c>
    </row>
    <row r="41" spans="1:15" x14ac:dyDescent="0.3">
      <c r="A41" s="1" t="s">
        <v>120</v>
      </c>
      <c r="B41" s="1" t="s">
        <v>121</v>
      </c>
      <c r="C41" s="1" t="str">
        <f t="shared" si="0"/>
        <v>USA</v>
      </c>
      <c r="D41" s="1" t="s">
        <v>122</v>
      </c>
      <c r="E41" s="7" t="str">
        <f>TEXT(DATE(MID(D41, 13, 4), CHOOSE(MATCH( MID(D41, 5, 3), {"Jan","Feb","Mar","Apr","May","Jun","Jul","Aug","Sep","Oct","Nov","Dec"}, 0), 1, 2, 3, 4, 5, 6, 7, 8, 9, 10, 11, 12), MID(D41, 9, 2)), "yyyy-mm-dd")</f>
        <v>2023-12-19</v>
      </c>
      <c r="F41" s="1" t="str">
        <f t="shared" si="1"/>
        <v>16:42:00</v>
      </c>
      <c r="G41" s="9" t="str">
        <f t="shared" si="2"/>
        <v>December</v>
      </c>
      <c r="H41" s="5" t="str">
        <f t="shared" si="3"/>
        <v>2023</v>
      </c>
      <c r="I41" s="1" t="s">
        <v>123</v>
      </c>
      <c r="J41" s="1" t="str">
        <f t="shared" si="4"/>
        <v xml:space="preserve">New Shepard </v>
      </c>
      <c r="K41" s="1" t="str">
        <f t="shared" si="5"/>
        <v>NS-24</v>
      </c>
      <c r="L41" s="1" t="s">
        <v>8</v>
      </c>
      <c r="M41" s="1"/>
      <c r="N41" s="1">
        <f t="shared" si="6"/>
        <v>0</v>
      </c>
      <c r="O41" s="1" t="s">
        <v>9</v>
      </c>
    </row>
    <row r="42" spans="1:15" x14ac:dyDescent="0.3">
      <c r="A42" s="1" t="s">
        <v>10</v>
      </c>
      <c r="B42" s="1" t="s">
        <v>11</v>
      </c>
      <c r="C42" s="1" t="str">
        <f t="shared" si="0"/>
        <v>USA</v>
      </c>
      <c r="D42" s="1" t="s">
        <v>124</v>
      </c>
      <c r="E42" s="7" t="str">
        <f>TEXT(DATE(MID(D42, 13, 4), CHOOSE(MATCH( MID(D42, 5, 3), {"Jan","Feb","Mar","Apr","May","Jun","Jul","Aug","Sep","Oct","Nov","Dec"}, 0), 1, 2, 3, 4, 5, 6, 7, 8, 9, 10, 11, 12), MID(D42, 9, 2)), "yyyy-mm-dd")</f>
        <v>2023-12-19</v>
      </c>
      <c r="F42" s="1" t="str">
        <f t="shared" si="1"/>
        <v>04:01:00</v>
      </c>
      <c r="G42" s="9" t="str">
        <f t="shared" si="2"/>
        <v>December</v>
      </c>
      <c r="H42" s="5" t="str">
        <f t="shared" si="3"/>
        <v>2023</v>
      </c>
      <c r="I42" s="1" t="s">
        <v>125</v>
      </c>
      <c r="J42" s="1" t="str">
        <f t="shared" si="4"/>
        <v xml:space="preserve">Falcon 9 Block 5 </v>
      </c>
      <c r="K42" s="1" t="str">
        <f t="shared" si="5"/>
        <v>Starlink Group 6-34</v>
      </c>
      <c r="L42" s="1" t="s">
        <v>8</v>
      </c>
      <c r="M42" s="1">
        <v>67</v>
      </c>
      <c r="N42" s="1">
        <f t="shared" si="6"/>
        <v>5561</v>
      </c>
      <c r="O42" s="1" t="s">
        <v>9</v>
      </c>
    </row>
    <row r="43" spans="1:15" x14ac:dyDescent="0.3">
      <c r="A43" s="1" t="s">
        <v>126</v>
      </c>
      <c r="B43" s="1" t="s">
        <v>69</v>
      </c>
      <c r="C43" s="1" t="str">
        <f t="shared" si="0"/>
        <v>China</v>
      </c>
      <c r="D43" s="1" t="s">
        <v>127</v>
      </c>
      <c r="E43" s="7" t="str">
        <f>TEXT(DATE(MID(D43, 13, 4), CHOOSE(MATCH( MID(D43, 5, 3), {"Jan","Feb","Mar","Apr","May","Jun","Jul","Aug","Sep","Oct","Nov","Dec"}, 0), 1, 2, 3, 4, 5, 6, 7, 8, 9, 10, 11, 12), MID(D43, 9, 2)), "yyyy-mm-dd")</f>
        <v>2023-12-17</v>
      </c>
      <c r="F43" s="1" t="str">
        <f t="shared" si="1"/>
        <v>07:00:00</v>
      </c>
      <c r="G43" s="9" t="str">
        <f t="shared" si="2"/>
        <v>December</v>
      </c>
      <c r="H43" s="5" t="str">
        <f t="shared" si="3"/>
        <v>2023</v>
      </c>
      <c r="I43" s="1" t="s">
        <v>128</v>
      </c>
      <c r="J43" s="1" t="str">
        <f t="shared" si="4"/>
        <v xml:space="preserve">Hyperbola-1 </v>
      </c>
      <c r="K43" s="1" t="str">
        <f t="shared" si="5"/>
        <v>DEAR-1</v>
      </c>
      <c r="L43" s="1" t="s">
        <v>8</v>
      </c>
      <c r="M43" s="1"/>
      <c r="N43" s="1">
        <f t="shared" si="6"/>
        <v>0</v>
      </c>
      <c r="O43" s="1" t="s">
        <v>9</v>
      </c>
    </row>
    <row r="44" spans="1:15" x14ac:dyDescent="0.3">
      <c r="A44" s="1" t="s">
        <v>129</v>
      </c>
      <c r="B44" s="1" t="s">
        <v>130</v>
      </c>
      <c r="C44" s="1" t="str">
        <f t="shared" si="0"/>
        <v>Kazakhstan</v>
      </c>
      <c r="D44" s="1" t="s">
        <v>131</v>
      </c>
      <c r="E44" s="7" t="str">
        <f>TEXT(DATE(MID(D44, 13, 4), CHOOSE(MATCH( MID(D44, 5, 3), {"Jan","Feb","Mar","Apr","May","Jun","Jul","Aug","Sep","Oct","Nov","Dec"}, 0), 1, 2, 3, 4, 5, 6, 7, 8, 9, 10, 11, 12), MID(D44, 9, 2)), "yyyy-mm-dd")</f>
        <v>2023-12-16</v>
      </c>
      <c r="F44" s="1" t="str">
        <f t="shared" si="1"/>
        <v>09:17:00</v>
      </c>
      <c r="G44" s="9" t="str">
        <f t="shared" si="2"/>
        <v>December</v>
      </c>
      <c r="H44" s="5" t="str">
        <f t="shared" si="3"/>
        <v>2023</v>
      </c>
      <c r="I44" s="1" t="s">
        <v>132</v>
      </c>
      <c r="J44" s="1" t="str">
        <f t="shared" si="4"/>
        <v xml:space="preserve">Soyuz 2.1b/Fregat-M </v>
      </c>
      <c r="K44" s="1" t="str">
        <f t="shared" si="5"/>
        <v>Arktika-M nÂ°2</v>
      </c>
      <c r="L44" s="1" t="s">
        <v>8</v>
      </c>
      <c r="M44" s="1">
        <v>25</v>
      </c>
      <c r="N44" s="1">
        <f t="shared" si="6"/>
        <v>2075</v>
      </c>
      <c r="O44" s="1" t="s">
        <v>9</v>
      </c>
    </row>
    <row r="45" spans="1:15" x14ac:dyDescent="0.3">
      <c r="A45" s="1" t="s">
        <v>14</v>
      </c>
      <c r="B45" s="1" t="s">
        <v>133</v>
      </c>
      <c r="C45" s="1" t="str">
        <f t="shared" si="0"/>
        <v>China</v>
      </c>
      <c r="D45" s="1" t="s">
        <v>134</v>
      </c>
      <c r="E45" s="7" t="str">
        <f>TEXT(DATE(MID(D45, 13, 4), CHOOSE(MATCH( MID(D45, 5, 3), {"Jan","Feb","Mar","Apr","May","Jun","Jul","Aug","Sep","Oct","Nov","Dec"}, 0), 1, 2, 3, 4, 5, 6, 7, 8, 9, 10, 11, 12), MID(D45, 9, 2)), "yyyy-mm-dd")</f>
        <v>2023-12-15</v>
      </c>
      <c r="F45" s="1" t="str">
        <f t="shared" si="1"/>
        <v>13:41:00</v>
      </c>
      <c r="G45" s="9" t="str">
        <f t="shared" si="2"/>
        <v>December</v>
      </c>
      <c r="H45" s="5" t="str">
        <f t="shared" si="3"/>
        <v>2023</v>
      </c>
      <c r="I45" s="1" t="s">
        <v>135</v>
      </c>
      <c r="J45" s="1" t="str">
        <f t="shared" si="4"/>
        <v xml:space="preserve">Long March 5 </v>
      </c>
      <c r="K45" s="1" t="str">
        <f t="shared" si="5"/>
        <v>Yaogan 41</v>
      </c>
      <c r="L45" s="1" t="s">
        <v>8</v>
      </c>
      <c r="M45" s="1"/>
      <c r="N45" s="1">
        <f t="shared" si="6"/>
        <v>0</v>
      </c>
      <c r="O45" s="1" t="s">
        <v>9</v>
      </c>
    </row>
    <row r="46" spans="1:15" x14ac:dyDescent="0.3">
      <c r="A46" s="1" t="s">
        <v>21</v>
      </c>
      <c r="B46" s="1" t="s">
        <v>22</v>
      </c>
      <c r="C46" s="1" t="str">
        <f t="shared" si="0"/>
        <v>New Zealand</v>
      </c>
      <c r="D46" s="1" t="s">
        <v>136</v>
      </c>
      <c r="E46" s="7" t="str">
        <f>TEXT(DATE(MID(D46, 13, 4), CHOOSE(MATCH( MID(D46, 5, 3), {"Jan","Feb","Mar","Apr","May","Jun","Jul","Aug","Sep","Oct","Nov","Dec"}, 0), 1, 2, 3, 4, 5, 6, 7, 8, 9, 10, 11, 12), MID(D46, 9, 2)), "yyyy-mm-dd")</f>
        <v>2023-12-15</v>
      </c>
      <c r="F46" s="1" t="str">
        <f t="shared" si="1"/>
        <v>04:05:00</v>
      </c>
      <c r="G46" s="9" t="str">
        <f t="shared" si="2"/>
        <v>December</v>
      </c>
      <c r="H46" s="5" t="str">
        <f t="shared" si="3"/>
        <v>2023</v>
      </c>
      <c r="I46" s="1" t="s">
        <v>137</v>
      </c>
      <c r="J46" s="1" t="str">
        <f t="shared" si="4"/>
        <v xml:space="preserve">Electron/Curie </v>
      </c>
      <c r="K46" s="1" t="str">
        <f t="shared" si="5"/>
        <v>The Moon God Awakens</v>
      </c>
      <c r="L46" s="1" t="s">
        <v>8</v>
      </c>
      <c r="M46" s="1">
        <v>7.5</v>
      </c>
      <c r="N46" s="1">
        <f t="shared" si="6"/>
        <v>622.5</v>
      </c>
      <c r="O46" s="1" t="s">
        <v>9</v>
      </c>
    </row>
    <row r="47" spans="1:15" x14ac:dyDescent="0.3">
      <c r="A47" s="1" t="s">
        <v>14</v>
      </c>
      <c r="B47" s="1" t="s">
        <v>138</v>
      </c>
      <c r="C47" s="1" t="str">
        <f t="shared" si="0"/>
        <v>China</v>
      </c>
      <c r="D47" s="1" t="s">
        <v>139</v>
      </c>
      <c r="E47" s="7" t="str">
        <f>TEXT(DATE(MID(D47, 13, 4), CHOOSE(MATCH( MID(D47, 5, 3), {"Jan","Feb","Mar","Apr","May","Jun","Jul","Aug","Sep","Oct","Nov","Dec"}, 0), 1, 2, 3, 4, 5, 6, 7, 8, 9, 10, 11, 12), MID(D47, 9, 2)), "yyyy-mm-dd")</f>
        <v>2023-12-14</v>
      </c>
      <c r="F47" s="1" t="str">
        <f t="shared" si="1"/>
        <v>14:12:00</v>
      </c>
      <c r="G47" s="9" t="str">
        <f t="shared" si="2"/>
        <v>December</v>
      </c>
      <c r="H47" s="5" t="str">
        <f t="shared" si="3"/>
        <v>2023</v>
      </c>
      <c r="I47" s="1" t="s">
        <v>140</v>
      </c>
      <c r="J47" s="1" t="str">
        <f t="shared" si="4"/>
        <v xml:space="preserve">Long March 2F/T </v>
      </c>
      <c r="K47" s="1" t="str">
        <f t="shared" si="5"/>
        <v>Experimental Spaceplane (CSSHQ)</v>
      </c>
      <c r="L47" s="1" t="s">
        <v>8</v>
      </c>
      <c r="M47" s="1"/>
      <c r="N47" s="1">
        <f t="shared" si="6"/>
        <v>0</v>
      </c>
      <c r="O47" s="1" t="s">
        <v>9</v>
      </c>
    </row>
    <row r="48" spans="1:15" x14ac:dyDescent="0.3">
      <c r="A48" s="1" t="s">
        <v>14</v>
      </c>
      <c r="B48" s="1" t="s">
        <v>18</v>
      </c>
      <c r="C48" s="1" t="str">
        <f t="shared" si="0"/>
        <v>China</v>
      </c>
      <c r="D48" s="1" t="s">
        <v>141</v>
      </c>
      <c r="E48" s="7" t="str">
        <f>TEXT(DATE(MID(D48, 13, 4), CHOOSE(MATCH( MID(D48, 5, 3), {"Jan","Feb","Mar","Apr","May","Jun","Jul","Aug","Sep","Oct","Nov","Dec"}, 0), 1, 2, 3, 4, 5, 6, 7, 8, 9, 10, 11, 12), MID(D48, 9, 2)), "yyyy-mm-dd")</f>
        <v>2023-12-10</v>
      </c>
      <c r="F48" s="1" t="str">
        <f t="shared" si="1"/>
        <v>01:58:00</v>
      </c>
      <c r="G48" s="9" t="str">
        <f t="shared" si="2"/>
        <v>December</v>
      </c>
      <c r="H48" s="5" t="str">
        <f t="shared" si="3"/>
        <v>2023</v>
      </c>
      <c r="I48" s="1" t="s">
        <v>142</v>
      </c>
      <c r="J48" s="1" t="str">
        <f t="shared" si="4"/>
        <v xml:space="preserve">Long March 2D </v>
      </c>
      <c r="K48" s="1" t="str">
        <f t="shared" si="5"/>
        <v>Yaogan 39 Group 05</v>
      </c>
      <c r="L48" s="1" t="s">
        <v>8</v>
      </c>
      <c r="M48" s="1">
        <v>29.75</v>
      </c>
      <c r="N48" s="1">
        <f t="shared" si="6"/>
        <v>2469.25</v>
      </c>
      <c r="O48" s="1" t="s">
        <v>9</v>
      </c>
    </row>
    <row r="49" spans="1:15" x14ac:dyDescent="0.3">
      <c r="A49" s="1" t="s">
        <v>143</v>
      </c>
      <c r="B49" s="1" t="s">
        <v>144</v>
      </c>
      <c r="C49" s="1" t="str">
        <f t="shared" si="0"/>
        <v>China</v>
      </c>
      <c r="D49" s="1" t="s">
        <v>145</v>
      </c>
      <c r="E49" s="7" t="str">
        <f>TEXT(DATE(MID(D49, 13, 4), CHOOSE(MATCH( MID(D49, 5, 3), {"Jan","Feb","Mar","Apr","May","Jun","Jul","Aug","Sep","Oct","Nov","Dec"}, 0), 1, 2, 3, 4, 5, 6, 7, 8, 9, 10, 11, 12), MID(D49, 9, 2)), "yyyy-mm-dd")</f>
        <v>2023-12-08</v>
      </c>
      <c r="F49" s="1" t="str">
        <f t="shared" si="1"/>
        <v>23:39:00</v>
      </c>
      <c r="G49" s="9" t="str">
        <f t="shared" si="2"/>
        <v>December</v>
      </c>
      <c r="H49" s="5" t="str">
        <f t="shared" si="3"/>
        <v>2023</v>
      </c>
      <c r="I49" s="1" t="s">
        <v>146</v>
      </c>
      <c r="J49" s="1" t="str">
        <f t="shared" si="4"/>
        <v xml:space="preserve">ZhuQue-2 </v>
      </c>
      <c r="K49" s="1" t="str">
        <f t="shared" si="5"/>
        <v>Flight 3</v>
      </c>
      <c r="L49" s="1" t="s">
        <v>8</v>
      </c>
      <c r="M49" s="1"/>
      <c r="N49" s="1">
        <f t="shared" si="6"/>
        <v>0</v>
      </c>
      <c r="O49" s="1" t="s">
        <v>9</v>
      </c>
    </row>
    <row r="50" spans="1:15" x14ac:dyDescent="0.3">
      <c r="A50" s="1" t="s">
        <v>10</v>
      </c>
      <c r="B50" s="1" t="s">
        <v>27</v>
      </c>
      <c r="C50" s="1" t="str">
        <f t="shared" si="0"/>
        <v>USA</v>
      </c>
      <c r="D50" s="1" t="s">
        <v>147</v>
      </c>
      <c r="E50" s="7" t="str">
        <f>TEXT(DATE(MID(D50, 13, 4), CHOOSE(MATCH( MID(D50, 5, 3), {"Jan","Feb","Mar","Apr","May","Jun","Jul","Aug","Sep","Oct","Nov","Dec"}, 0), 1, 2, 3, 4, 5, 6, 7, 8, 9, 10, 11, 12), MID(D50, 9, 2)), "yyyy-mm-dd")</f>
        <v>2023-12-08</v>
      </c>
      <c r="F50" s="1" t="str">
        <f t="shared" si="1"/>
        <v>08:03:00</v>
      </c>
      <c r="G50" s="9" t="str">
        <f t="shared" si="2"/>
        <v>December</v>
      </c>
      <c r="H50" s="5" t="str">
        <f t="shared" si="3"/>
        <v>2023</v>
      </c>
      <c r="I50" s="1" t="s">
        <v>148</v>
      </c>
      <c r="J50" s="1" t="str">
        <f t="shared" si="4"/>
        <v xml:space="preserve">Falcon 9 Block 5 </v>
      </c>
      <c r="K50" s="1" t="str">
        <f t="shared" si="5"/>
        <v>Starlink Group 7-8</v>
      </c>
      <c r="L50" s="1" t="s">
        <v>8</v>
      </c>
      <c r="M50" s="1">
        <v>67</v>
      </c>
      <c r="N50" s="1">
        <f t="shared" si="6"/>
        <v>5561</v>
      </c>
      <c r="O50" s="1" t="s">
        <v>9</v>
      </c>
    </row>
    <row r="51" spans="1:15" x14ac:dyDescent="0.3">
      <c r="A51" s="1" t="s">
        <v>10</v>
      </c>
      <c r="B51" s="1" t="s">
        <v>11</v>
      </c>
      <c r="C51" s="1" t="str">
        <f t="shared" si="0"/>
        <v>USA</v>
      </c>
      <c r="D51" s="1" t="s">
        <v>149</v>
      </c>
      <c r="E51" s="7" t="str">
        <f>TEXT(DATE(MID(D51, 13, 4), CHOOSE(MATCH( MID(D51, 5, 3), {"Jan","Feb","Mar","Apr","May","Jun","Jul","Aug","Sep","Oct","Nov","Dec"}, 0), 1, 2, 3, 4, 5, 6, 7, 8, 9, 10, 11, 12), MID(D51, 9, 2)), "yyyy-mm-dd")</f>
        <v>2023-12-07</v>
      </c>
      <c r="F51" s="1" t="str">
        <f t="shared" si="1"/>
        <v>05:07:00</v>
      </c>
      <c r="G51" s="9" t="str">
        <f t="shared" si="2"/>
        <v>December</v>
      </c>
      <c r="H51" s="5" t="str">
        <f t="shared" si="3"/>
        <v>2023</v>
      </c>
      <c r="I51" s="1" t="s">
        <v>150</v>
      </c>
      <c r="J51" s="1" t="str">
        <f t="shared" si="4"/>
        <v xml:space="preserve">Falcon 9 Block 5 </v>
      </c>
      <c r="K51" s="1" t="str">
        <f t="shared" si="5"/>
        <v>Starlink Group 6-33</v>
      </c>
      <c r="L51" s="1" t="s">
        <v>8</v>
      </c>
      <c r="M51" s="1">
        <v>67</v>
      </c>
      <c r="N51" s="1">
        <f t="shared" si="6"/>
        <v>5561</v>
      </c>
      <c r="O51" s="1" t="s">
        <v>9</v>
      </c>
    </row>
    <row r="52" spans="1:15" x14ac:dyDescent="0.3">
      <c r="A52" s="1" t="s">
        <v>14</v>
      </c>
      <c r="B52" s="1" t="s">
        <v>104</v>
      </c>
      <c r="C52" s="1" t="str">
        <f t="shared" si="0"/>
        <v>China Coastal Waters</v>
      </c>
      <c r="D52" s="1" t="s">
        <v>151</v>
      </c>
      <c r="E52" s="7" t="str">
        <f>TEXT(DATE(MID(D52, 13, 4), CHOOSE(MATCH( MID(D52, 5, 3), {"Jan","Feb","Mar","Apr","May","Jun","Jul","Aug","Sep","Oct","Nov","Dec"}, 0), 1, 2, 3, 4, 5, 6, 7, 8, 9, 10, 11, 12), MID(D52, 9, 2)), "yyyy-mm-dd")</f>
        <v>2023-12-05</v>
      </c>
      <c r="F52" s="1" t="str">
        <f t="shared" si="1"/>
        <v>19:24:00</v>
      </c>
      <c r="G52" s="9" t="str">
        <f t="shared" si="2"/>
        <v>December</v>
      </c>
      <c r="H52" s="5" t="str">
        <f t="shared" si="3"/>
        <v>2023</v>
      </c>
      <c r="I52" s="1" t="s">
        <v>152</v>
      </c>
      <c r="J52" s="1" t="str">
        <f t="shared" si="4"/>
        <v xml:space="preserve">Jielong-3 </v>
      </c>
      <c r="K52" s="1" t="str">
        <f t="shared" si="5"/>
        <v>SatNet test satellite</v>
      </c>
      <c r="L52" s="1" t="s">
        <v>8</v>
      </c>
      <c r="M52" s="1"/>
      <c r="N52" s="1">
        <f t="shared" si="6"/>
        <v>0</v>
      </c>
      <c r="O52" s="1" t="s">
        <v>9</v>
      </c>
    </row>
    <row r="53" spans="1:15" x14ac:dyDescent="0.3">
      <c r="A53" s="1" t="s">
        <v>153</v>
      </c>
      <c r="B53" s="1" t="s">
        <v>69</v>
      </c>
      <c r="C53" s="1" t="str">
        <f t="shared" si="0"/>
        <v>China</v>
      </c>
      <c r="D53" s="1" t="s">
        <v>154</v>
      </c>
      <c r="E53" s="7" t="str">
        <f>TEXT(DATE(MID(D53, 13, 4), CHOOSE(MATCH( MID(D53, 5, 3), {"Jan","Feb","Mar","Apr","May","Jun","Jul","Aug","Sep","Oct","Nov","Dec"}, 0), 1, 2, 3, 4, 5, 6, 7, 8, 9, 10, 11, 12), MID(D53, 9, 2)), "yyyy-mm-dd")</f>
        <v>2023-12-04</v>
      </c>
      <c r="F53" s="1" t="str">
        <f t="shared" si="1"/>
        <v>23:33:00</v>
      </c>
      <c r="G53" s="9" t="str">
        <f t="shared" si="2"/>
        <v>December</v>
      </c>
      <c r="H53" s="5" t="str">
        <f t="shared" si="3"/>
        <v>2023</v>
      </c>
      <c r="I53" s="1" t="s">
        <v>155</v>
      </c>
      <c r="J53" s="1" t="str">
        <f t="shared" si="4"/>
        <v xml:space="preserve">Ceres-1 </v>
      </c>
      <c r="K53" s="1" t="str">
        <f t="shared" si="5"/>
        <v>We Wonâ€™t Stop</v>
      </c>
      <c r="L53" s="1" t="s">
        <v>8</v>
      </c>
      <c r="M53" s="1">
        <v>4.38</v>
      </c>
      <c r="N53" s="1">
        <f t="shared" si="6"/>
        <v>363.53999999999996</v>
      </c>
      <c r="O53" s="1" t="s">
        <v>9</v>
      </c>
    </row>
    <row r="54" spans="1:15" x14ac:dyDescent="0.3">
      <c r="A54" s="1" t="s">
        <v>156</v>
      </c>
      <c r="B54" s="1" t="s">
        <v>157</v>
      </c>
      <c r="C54" s="1" t="str">
        <f t="shared" si="0"/>
        <v>South Korea</v>
      </c>
      <c r="D54" s="1" t="s">
        <v>158</v>
      </c>
      <c r="E54" s="7" t="str">
        <f>TEXT(DATE(MID(D54, 13, 4), CHOOSE(MATCH( MID(D54, 5, 3), {"Jan","Feb","Mar","Apr","May","Jun","Jul","Aug","Sep","Oct","Nov","Dec"}, 0), 1, 2, 3, 4, 5, 6, 7, 8, 9, 10, 11, 12), MID(D54, 9, 2)), "yyyy-mm-dd")</f>
        <v>2023-12-04</v>
      </c>
      <c r="F54" s="1" t="str">
        <f t="shared" si="1"/>
        <v>05:00:00</v>
      </c>
      <c r="G54" s="9" t="str">
        <f t="shared" si="2"/>
        <v>December</v>
      </c>
      <c r="H54" s="5" t="str">
        <f t="shared" si="3"/>
        <v>2023</v>
      </c>
      <c r="I54" s="1" t="s">
        <v>159</v>
      </c>
      <c r="J54" s="1" t="str">
        <f t="shared" si="4"/>
        <v xml:space="preserve">South Korean ADD Solid-Fuel SLV (3 stage) </v>
      </c>
      <c r="K54" s="1" t="str">
        <f t="shared" si="5"/>
        <v>S-STEP</v>
      </c>
      <c r="L54" s="1" t="s">
        <v>8</v>
      </c>
      <c r="M54" s="1"/>
      <c r="N54" s="1">
        <f t="shared" si="6"/>
        <v>0</v>
      </c>
      <c r="O54" s="1" t="s">
        <v>9</v>
      </c>
    </row>
    <row r="55" spans="1:15" x14ac:dyDescent="0.3">
      <c r="A55" s="1" t="s">
        <v>14</v>
      </c>
      <c r="B55" s="1" t="s">
        <v>90</v>
      </c>
      <c r="C55" s="1" t="str">
        <f t="shared" si="0"/>
        <v>China</v>
      </c>
      <c r="D55" s="1" t="s">
        <v>160</v>
      </c>
      <c r="E55" s="7" t="str">
        <f>TEXT(DATE(MID(D55, 13, 4), CHOOSE(MATCH( MID(D55, 5, 3), {"Jan","Feb","Mar","Apr","May","Jun","Jul","Aug","Sep","Oct","Nov","Dec"}, 0), 1, 2, 3, 4, 5, 6, 7, 8, 9, 10, 11, 12), MID(D55, 9, 2)), "yyyy-mm-dd")</f>
        <v>2023-12-04</v>
      </c>
      <c r="F55" s="1" t="str">
        <f t="shared" si="1"/>
        <v>04:10:00</v>
      </c>
      <c r="G55" s="9" t="str">
        <f t="shared" si="2"/>
        <v>December</v>
      </c>
      <c r="H55" s="5" t="str">
        <f t="shared" si="3"/>
        <v>2023</v>
      </c>
      <c r="I55" s="1" t="s">
        <v>161</v>
      </c>
      <c r="J55" s="1" t="str">
        <f t="shared" si="4"/>
        <v xml:space="preserve">Long March 2C </v>
      </c>
      <c r="K55" s="1" t="str">
        <f t="shared" si="5"/>
        <v>MisrSat-2</v>
      </c>
      <c r="L55" s="1" t="s">
        <v>8</v>
      </c>
      <c r="M55" s="1">
        <v>30.8</v>
      </c>
      <c r="N55" s="1">
        <f t="shared" si="6"/>
        <v>2556.4</v>
      </c>
      <c r="O55" s="1" t="s">
        <v>9</v>
      </c>
    </row>
    <row r="56" spans="1:15" x14ac:dyDescent="0.3">
      <c r="A56" s="1" t="s">
        <v>10</v>
      </c>
      <c r="B56" s="1" t="s">
        <v>11</v>
      </c>
      <c r="C56" s="1" t="str">
        <f t="shared" si="0"/>
        <v>USA</v>
      </c>
      <c r="D56" s="1" t="s">
        <v>162</v>
      </c>
      <c r="E56" s="7" t="str">
        <f>TEXT(DATE(MID(D56, 13, 4), CHOOSE(MATCH( MID(D56, 5, 3), {"Jan","Feb","Mar","Apr","May","Jun","Jul","Aug","Sep","Oct","Nov","Dec"}, 0), 1, 2, 3, 4, 5, 6, 7, 8, 9, 10, 11, 12), MID(D56, 9, 2)), "yyyy-mm-dd")</f>
        <v>2023-12-03</v>
      </c>
      <c r="F56" s="1" t="str">
        <f t="shared" si="1"/>
        <v>04:00:00</v>
      </c>
      <c r="G56" s="9" t="str">
        <f t="shared" si="2"/>
        <v>December</v>
      </c>
      <c r="H56" s="5" t="str">
        <f t="shared" si="3"/>
        <v>2023</v>
      </c>
      <c r="I56" s="1" t="s">
        <v>163</v>
      </c>
      <c r="J56" s="1" t="str">
        <f t="shared" si="4"/>
        <v xml:space="preserve">Falcon 9 Block 5 </v>
      </c>
      <c r="K56" s="1" t="str">
        <f t="shared" si="5"/>
        <v>Starlink Group 6-31</v>
      </c>
      <c r="L56" s="1" t="s">
        <v>8</v>
      </c>
      <c r="M56" s="1">
        <v>67</v>
      </c>
      <c r="N56" s="1">
        <f t="shared" si="6"/>
        <v>5561</v>
      </c>
      <c r="O56" s="1" t="s">
        <v>9</v>
      </c>
    </row>
    <row r="57" spans="1:15" x14ac:dyDescent="0.3">
      <c r="A57" s="1" t="s">
        <v>10</v>
      </c>
      <c r="B57" s="1" t="s">
        <v>27</v>
      </c>
      <c r="C57" s="1" t="str">
        <f t="shared" si="0"/>
        <v>USA</v>
      </c>
      <c r="D57" s="1" t="s">
        <v>164</v>
      </c>
      <c r="E57" s="7" t="str">
        <f>TEXT(DATE(MID(D57, 13, 4), CHOOSE(MATCH( MID(D57, 5, 3), {"Jan","Feb","Mar","Apr","May","Jun","Jul","Aug","Sep","Oct","Nov","Dec"}, 0), 1, 2, 3, 4, 5, 6, 7, 8, 9, 10, 11, 12), MID(D57, 9, 2)), "yyyy-mm-dd")</f>
        <v>2023-12-01</v>
      </c>
      <c r="F57" s="1" t="str">
        <f t="shared" si="1"/>
        <v>18:19:00</v>
      </c>
      <c r="G57" s="9" t="str">
        <f t="shared" si="2"/>
        <v>December</v>
      </c>
      <c r="H57" s="5" t="str">
        <f t="shared" si="3"/>
        <v>2023</v>
      </c>
      <c r="I57" s="1" t="s">
        <v>165</v>
      </c>
      <c r="J57" s="1" t="str">
        <f t="shared" si="4"/>
        <v xml:space="preserve">Falcon 9 Block 5 </v>
      </c>
      <c r="K57" s="1" t="str">
        <f t="shared" si="5"/>
        <v>425 Project Flight 1 &amp; Rideshares</v>
      </c>
      <c r="L57" s="1" t="s">
        <v>8</v>
      </c>
      <c r="M57" s="1">
        <v>67</v>
      </c>
      <c r="N57" s="1">
        <f t="shared" si="6"/>
        <v>5561</v>
      </c>
      <c r="O57" s="1" t="s">
        <v>9</v>
      </c>
    </row>
    <row r="58" spans="1:15" x14ac:dyDescent="0.3">
      <c r="A58" s="1" t="s">
        <v>129</v>
      </c>
      <c r="B58" s="1" t="s">
        <v>130</v>
      </c>
      <c r="C58" s="1" t="str">
        <f t="shared" si="0"/>
        <v>Kazakhstan</v>
      </c>
      <c r="D58" s="1" t="s">
        <v>166</v>
      </c>
      <c r="E58" s="7" t="str">
        <f>TEXT(DATE(MID(D58, 13, 4), CHOOSE(MATCH( MID(D58, 5, 3), {"Jan","Feb","Mar","Apr","May","Jun","Jul","Aug","Sep","Oct","Nov","Dec"}, 0), 1, 2, 3, 4, 5, 6, 7, 8, 9, 10, 11, 12), MID(D58, 9, 2)), "yyyy-mm-dd")</f>
        <v>2023-12-01</v>
      </c>
      <c r="F58" s="1" t="str">
        <f t="shared" si="1"/>
        <v>09:25:00</v>
      </c>
      <c r="G58" s="9" t="str">
        <f t="shared" si="2"/>
        <v>December</v>
      </c>
      <c r="H58" s="5" t="str">
        <f t="shared" si="3"/>
        <v>2023</v>
      </c>
      <c r="I58" s="1" t="s">
        <v>167</v>
      </c>
      <c r="J58" s="1" t="str">
        <f t="shared" si="4"/>
        <v xml:space="preserve">Soyuz 2.1a </v>
      </c>
      <c r="K58" s="1" t="str">
        <f t="shared" si="5"/>
        <v>Progress MS-25</v>
      </c>
      <c r="L58" s="1" t="s">
        <v>8</v>
      </c>
      <c r="M58" s="1">
        <v>17.420000000000002</v>
      </c>
      <c r="N58" s="1">
        <f t="shared" si="6"/>
        <v>1445.8600000000001</v>
      </c>
      <c r="O58" s="1" t="s">
        <v>9</v>
      </c>
    </row>
    <row r="59" spans="1:15" x14ac:dyDescent="0.3">
      <c r="A59" s="1" t="s">
        <v>10</v>
      </c>
      <c r="B59" s="1" t="s">
        <v>11</v>
      </c>
      <c r="C59" s="1" t="str">
        <f t="shared" si="0"/>
        <v>USA</v>
      </c>
      <c r="D59" s="1" t="s">
        <v>168</v>
      </c>
      <c r="E59" s="7" t="str">
        <f>TEXT(DATE(MID(D59, 13, 4), CHOOSE(MATCH( MID(D59, 5, 3), {"Jan","Feb","Mar","Apr","May","Jun","Jul","Aug","Sep","Oct","Nov","Dec"}, 0), 1, 2, 3, 4, 5, 6, 7, 8, 9, 10, 11, 12), MID(D59, 9, 2)), "yyyy-mm-dd")</f>
        <v>2023-11-28</v>
      </c>
      <c r="F59" s="1" t="str">
        <f t="shared" si="1"/>
        <v>04:20:00</v>
      </c>
      <c r="G59" s="9" t="str">
        <f t="shared" si="2"/>
        <v>November</v>
      </c>
      <c r="H59" s="5" t="str">
        <f t="shared" si="3"/>
        <v>2023</v>
      </c>
      <c r="I59" s="1" t="s">
        <v>169</v>
      </c>
      <c r="J59" s="1" t="str">
        <f t="shared" si="4"/>
        <v xml:space="preserve">Falcon 9 Block 5 </v>
      </c>
      <c r="K59" s="1" t="str">
        <f t="shared" si="5"/>
        <v>Starlink Group 6-30</v>
      </c>
      <c r="L59" s="1" t="s">
        <v>8</v>
      </c>
      <c r="M59" s="1">
        <v>67</v>
      </c>
      <c r="N59" s="1">
        <f t="shared" si="6"/>
        <v>5561</v>
      </c>
      <c r="O59" s="1" t="s">
        <v>9</v>
      </c>
    </row>
    <row r="60" spans="1:15" x14ac:dyDescent="0.3">
      <c r="A60" s="1" t="s">
        <v>4</v>
      </c>
      <c r="B60" s="1" t="s">
        <v>5</v>
      </c>
      <c r="C60" s="1" t="str">
        <f t="shared" si="0"/>
        <v>Russia</v>
      </c>
      <c r="D60" s="1" t="s">
        <v>170</v>
      </c>
      <c r="E60" s="7" t="str">
        <f>TEXT(DATE(MID(D60, 13, 4), CHOOSE(MATCH( MID(D60, 5, 3), {"Jan","Feb","Mar","Apr","May","Jun","Jul","Aug","Sep","Oct","Nov","Dec"}, 0), 1, 2, 3, 4, 5, 6, 7, 8, 9, 10, 11, 12), MID(D60, 9, 2)), "yyyy-mm-dd")</f>
        <v>2023-11-25</v>
      </c>
      <c r="F60" s="1" t="str">
        <f t="shared" si="1"/>
        <v>20:58:00</v>
      </c>
      <c r="G60" s="9" t="str">
        <f t="shared" si="2"/>
        <v>November</v>
      </c>
      <c r="H60" s="5" t="str">
        <f t="shared" si="3"/>
        <v>2023</v>
      </c>
      <c r="I60" s="1" t="s">
        <v>171</v>
      </c>
      <c r="J60" s="1" t="str">
        <f t="shared" si="4"/>
        <v xml:space="preserve">Soyuz 2.1b </v>
      </c>
      <c r="K60" s="1" t="str">
        <f t="shared" si="5"/>
        <v>Cosmos 2572</v>
      </c>
      <c r="L60" s="1" t="s">
        <v>8</v>
      </c>
      <c r="M60" s="1">
        <v>20</v>
      </c>
      <c r="N60" s="1">
        <f t="shared" si="6"/>
        <v>1660</v>
      </c>
      <c r="O60" s="1" t="s">
        <v>9</v>
      </c>
    </row>
    <row r="61" spans="1:15" x14ac:dyDescent="0.3">
      <c r="A61" s="1" t="s">
        <v>14</v>
      </c>
      <c r="B61" s="1" t="s">
        <v>18</v>
      </c>
      <c r="C61" s="1" t="str">
        <f t="shared" si="0"/>
        <v>China</v>
      </c>
      <c r="D61" s="1" t="s">
        <v>172</v>
      </c>
      <c r="E61" s="7" t="str">
        <f>TEXT(DATE(MID(D61, 13, 4), CHOOSE(MATCH( MID(D61, 5, 3), {"Jan","Feb","Mar","Apr","May","Jun","Jul","Aug","Sep","Oct","Nov","Dec"}, 0), 1, 2, 3, 4, 5, 6, 7, 8, 9, 10, 11, 12), MID(D61, 9, 2)), "yyyy-mm-dd")</f>
        <v>2023-11-23</v>
      </c>
      <c r="F61" s="1" t="str">
        <f t="shared" si="1"/>
        <v>10:00:00</v>
      </c>
      <c r="G61" s="9" t="str">
        <f t="shared" si="2"/>
        <v>November</v>
      </c>
      <c r="H61" s="5" t="str">
        <f t="shared" si="3"/>
        <v>2023</v>
      </c>
      <c r="I61" s="1" t="s">
        <v>173</v>
      </c>
      <c r="J61" s="1" t="str">
        <f t="shared" si="4"/>
        <v xml:space="preserve">Long March 2D/YZ-3 </v>
      </c>
      <c r="K61" s="1" t="str">
        <f t="shared" si="5"/>
        <v>3 x SatNet test satellites</v>
      </c>
      <c r="L61" s="1" t="s">
        <v>8</v>
      </c>
      <c r="M61" s="1">
        <v>30</v>
      </c>
      <c r="N61" s="1">
        <f t="shared" si="6"/>
        <v>2490</v>
      </c>
      <c r="O61" s="1" t="s">
        <v>9</v>
      </c>
    </row>
    <row r="62" spans="1:15" x14ac:dyDescent="0.3">
      <c r="A62" s="1" t="s">
        <v>10</v>
      </c>
      <c r="B62" s="1" t="s">
        <v>11</v>
      </c>
      <c r="C62" s="1" t="str">
        <f t="shared" si="0"/>
        <v>USA</v>
      </c>
      <c r="D62" s="1" t="s">
        <v>174</v>
      </c>
      <c r="E62" s="7" t="str">
        <f>TEXT(DATE(MID(D62, 13, 4), CHOOSE(MATCH( MID(D62, 5, 3), {"Jan","Feb","Mar","Apr","May","Jun","Jul","Aug","Sep","Oct","Nov","Dec"}, 0), 1, 2, 3, 4, 5, 6, 7, 8, 9, 10, 11, 12), MID(D62, 9, 2)), "yyyy-mm-dd")</f>
        <v>2023-11-22</v>
      </c>
      <c r="F62" s="1" t="str">
        <f t="shared" si="1"/>
        <v>07:47:00</v>
      </c>
      <c r="G62" s="9" t="str">
        <f t="shared" si="2"/>
        <v>November</v>
      </c>
      <c r="H62" s="5" t="str">
        <f t="shared" si="3"/>
        <v>2023</v>
      </c>
      <c r="I62" s="1" t="s">
        <v>175</v>
      </c>
      <c r="J62" s="1" t="str">
        <f t="shared" si="4"/>
        <v xml:space="preserve">Falcon 9 Block 5 </v>
      </c>
      <c r="K62" s="1" t="str">
        <f t="shared" si="5"/>
        <v>Starlink Group 6-29</v>
      </c>
      <c r="L62" s="1" t="s">
        <v>8</v>
      </c>
      <c r="M62" s="1">
        <v>67</v>
      </c>
      <c r="N62" s="1">
        <f t="shared" si="6"/>
        <v>5561</v>
      </c>
      <c r="O62" s="1" t="s">
        <v>9</v>
      </c>
    </row>
    <row r="63" spans="1:15" x14ac:dyDescent="0.3">
      <c r="A63" s="1" t="s">
        <v>176</v>
      </c>
      <c r="B63" s="1" t="s">
        <v>177</v>
      </c>
      <c r="C63" s="1" t="str">
        <f t="shared" si="0"/>
        <v>North Korea</v>
      </c>
      <c r="D63" s="1" t="s">
        <v>178</v>
      </c>
      <c r="E63" s="7" t="str">
        <f>TEXT(DATE(MID(D63, 13, 4), CHOOSE(MATCH( MID(D63, 5, 3), {"Jan","Feb","Mar","Apr","May","Jun","Jul","Aug","Sep","Oct","Nov","Dec"}, 0), 1, 2, 3, 4, 5, 6, 7, 8, 9, 10, 11, 12), MID(D63, 9, 2)), "yyyy-mm-dd")</f>
        <v>2023-11-21</v>
      </c>
      <c r="F63" s="1" t="str">
        <f t="shared" si="1"/>
        <v>13:42:00</v>
      </c>
      <c r="G63" s="9" t="str">
        <f t="shared" si="2"/>
        <v>November</v>
      </c>
      <c r="H63" s="5" t="str">
        <f t="shared" si="3"/>
        <v>2023</v>
      </c>
      <c r="I63" s="1" t="s">
        <v>179</v>
      </c>
      <c r="J63" s="1" t="str">
        <f t="shared" si="4"/>
        <v xml:space="preserve">ChÅllima 1 </v>
      </c>
      <c r="K63" s="1" t="str">
        <f t="shared" si="5"/>
        <v>Manligyeong 1 #3</v>
      </c>
      <c r="L63" s="1" t="s">
        <v>8</v>
      </c>
      <c r="M63" s="1"/>
      <c r="N63" s="1">
        <f t="shared" si="6"/>
        <v>0</v>
      </c>
      <c r="O63" s="1" t="s">
        <v>9</v>
      </c>
    </row>
    <row r="64" spans="1:15" x14ac:dyDescent="0.3">
      <c r="A64" s="1" t="s">
        <v>10</v>
      </c>
      <c r="B64" s="1" t="s">
        <v>27</v>
      </c>
      <c r="C64" s="1" t="str">
        <f t="shared" si="0"/>
        <v>USA</v>
      </c>
      <c r="D64" s="1" t="s">
        <v>180</v>
      </c>
      <c r="E64" s="7" t="str">
        <f>TEXT(DATE(MID(D64, 13, 4), CHOOSE(MATCH( MID(D64, 5, 3), {"Jan","Feb","Mar","Apr","May","Jun","Jul","Aug","Sep","Oct","Nov","Dec"}, 0), 1, 2, 3, 4, 5, 6, 7, 8, 9, 10, 11, 12), MID(D64, 9, 2)), "yyyy-mm-dd")</f>
        <v>2023-11-20</v>
      </c>
      <c r="F64" s="1" t="str">
        <f t="shared" si="1"/>
        <v>10:30:00</v>
      </c>
      <c r="G64" s="9" t="str">
        <f t="shared" si="2"/>
        <v>November</v>
      </c>
      <c r="H64" s="5" t="str">
        <f t="shared" si="3"/>
        <v>2023</v>
      </c>
      <c r="I64" s="1" t="s">
        <v>181</v>
      </c>
      <c r="J64" s="1" t="str">
        <f t="shared" si="4"/>
        <v xml:space="preserve">Falcon 9 Block 5 </v>
      </c>
      <c r="K64" s="1" t="str">
        <f t="shared" si="5"/>
        <v>Starlink Group 7-7</v>
      </c>
      <c r="L64" s="1" t="s">
        <v>8</v>
      </c>
      <c r="M64" s="1">
        <v>67</v>
      </c>
      <c r="N64" s="1">
        <f t="shared" si="6"/>
        <v>5561</v>
      </c>
      <c r="O64" s="1" t="s">
        <v>9</v>
      </c>
    </row>
    <row r="65" spans="1:15" x14ac:dyDescent="0.3">
      <c r="A65" s="1" t="s">
        <v>10</v>
      </c>
      <c r="B65" s="1" t="s">
        <v>182</v>
      </c>
      <c r="C65" s="1" t="str">
        <f t="shared" si="0"/>
        <v>USA</v>
      </c>
      <c r="D65" s="1" t="s">
        <v>183</v>
      </c>
      <c r="E65" s="7" t="str">
        <f>TEXT(DATE(MID(D65, 13, 4), CHOOSE(MATCH( MID(D65, 5, 3), {"Jan","Feb","Mar","Apr","May","Jun","Jul","Aug","Sep","Oct","Nov","Dec"}, 0), 1, 2, 3, 4, 5, 6, 7, 8, 9, 10, 11, 12), MID(D65, 9, 2)), "yyyy-mm-dd")</f>
        <v>2023-11-18</v>
      </c>
      <c r="F65" s="1" t="str">
        <f t="shared" si="1"/>
        <v>13:02:00</v>
      </c>
      <c r="G65" s="9" t="str">
        <f t="shared" si="2"/>
        <v>November</v>
      </c>
      <c r="H65" s="5" t="str">
        <f t="shared" si="3"/>
        <v>2023</v>
      </c>
      <c r="I65" s="1" t="s">
        <v>184</v>
      </c>
      <c r="J65" s="1" t="str">
        <f t="shared" si="4"/>
        <v xml:space="preserve">Starship-Super Heavy (Prototype) </v>
      </c>
      <c r="K65" s="1" t="str">
        <f t="shared" si="5"/>
        <v>Starship Flight Test 2</v>
      </c>
      <c r="L65" s="1" t="s">
        <v>8</v>
      </c>
      <c r="M65" s="1"/>
      <c r="N65" s="1">
        <f t="shared" si="6"/>
        <v>0</v>
      </c>
      <c r="O65" s="1" t="s">
        <v>117</v>
      </c>
    </row>
    <row r="66" spans="1:15" x14ac:dyDescent="0.3">
      <c r="A66" s="1" t="s">
        <v>10</v>
      </c>
      <c r="B66" s="1" t="s">
        <v>11</v>
      </c>
      <c r="C66" s="1" t="str">
        <f t="shared" ref="C66:C129" si="7">TRIM(MID(B66, FIND("|", SUBSTITUTE(B66, ",", "|", LEN(B66) - LEN(SUBSTITUTE(B66,",", "" )))) + 1, LEN(B66)))</f>
        <v>USA</v>
      </c>
      <c r="D66" s="1" t="s">
        <v>185</v>
      </c>
      <c r="E66" s="7" t="str">
        <f>TEXT(DATE(MID(D66, 13, 4), CHOOSE(MATCH( MID(D66, 5, 3), {"Jan","Feb","Mar","Apr","May","Jun","Jul","Aug","Sep","Oct","Nov","Dec"}, 0), 1, 2, 3, 4, 5, 6, 7, 8, 9, 10, 11, 12), MID(D66, 9, 2)), "yyyy-mm-dd")</f>
        <v>2023-11-18</v>
      </c>
      <c r="F66" s="1" t="str">
        <f t="shared" ref="F66:F129" si="8">IF(ISNUMBER(FIND(":", D66)), MID(D66, FIND(":", D66)-2, 5) &amp; ":00", "00:00:00")</f>
        <v>05:05:00</v>
      </c>
      <c r="G66" s="9" t="str">
        <f t="shared" ref="G66:G129" si="9">TEXT(E66, "mmmm")</f>
        <v>November</v>
      </c>
      <c r="H66" s="5" t="str">
        <f t="shared" ref="H66:H129" si="10">TEXT(E66, "yyyy")</f>
        <v>2023</v>
      </c>
      <c r="I66" s="1" t="s">
        <v>186</v>
      </c>
      <c r="J66" s="1" t="str">
        <f t="shared" ref="J66:J129" si="11">LEFT(I66, FIND("|", I66) - 1)</f>
        <v xml:space="preserve">Falcon 9 Block 5 </v>
      </c>
      <c r="K66" s="1" t="str">
        <f t="shared" ref="K66:K129" si="12">MID(I66, FIND("|", I66) + 2, LEN(I66))</f>
        <v>Starlink Group 6-28</v>
      </c>
      <c r="L66" s="1" t="s">
        <v>8</v>
      </c>
      <c r="M66" s="1">
        <v>67</v>
      </c>
      <c r="N66" s="1">
        <f t="shared" si="6"/>
        <v>5561</v>
      </c>
      <c r="O66" s="1" t="s">
        <v>9</v>
      </c>
    </row>
    <row r="67" spans="1:15" x14ac:dyDescent="0.3">
      <c r="A67" s="1" t="s">
        <v>14</v>
      </c>
      <c r="B67" s="1" t="s">
        <v>90</v>
      </c>
      <c r="C67" s="1" t="str">
        <f t="shared" si="7"/>
        <v>China</v>
      </c>
      <c r="D67" s="1" t="s">
        <v>187</v>
      </c>
      <c r="E67" s="7" t="str">
        <f>TEXT(DATE(MID(D67, 13, 4), CHOOSE(MATCH( MID(D67, 5, 3), {"Jan","Feb","Mar","Apr","May","Jun","Jul","Aug","Sep","Oct","Nov","Dec"}, 0), 1, 2, 3, 4, 5, 6, 7, 8, 9, 10, 11, 12), MID(D67, 9, 2)), "yyyy-mm-dd")</f>
        <v>2023-11-16</v>
      </c>
      <c r="F67" s="1" t="str">
        <f t="shared" si="8"/>
        <v>03:55:00</v>
      </c>
      <c r="G67" s="9" t="str">
        <f t="shared" si="9"/>
        <v>November</v>
      </c>
      <c r="H67" s="5" t="str">
        <f t="shared" si="10"/>
        <v>2023</v>
      </c>
      <c r="I67" s="1" t="s">
        <v>188</v>
      </c>
      <c r="J67" s="1" t="str">
        <f t="shared" si="11"/>
        <v xml:space="preserve">Long March 2C/YZ-1S </v>
      </c>
      <c r="K67" s="1" t="str">
        <f t="shared" si="12"/>
        <v>Haiyang 3-01</v>
      </c>
      <c r="L67" s="1" t="s">
        <v>8</v>
      </c>
      <c r="M67" s="1">
        <v>30.8</v>
      </c>
      <c r="N67" s="1">
        <f t="shared" ref="N67:N130" si="13">M67 * 83</f>
        <v>2556.4</v>
      </c>
      <c r="O67" s="1" t="s">
        <v>9</v>
      </c>
    </row>
    <row r="68" spans="1:15" x14ac:dyDescent="0.3">
      <c r="A68" s="1" t="s">
        <v>10</v>
      </c>
      <c r="B68" s="1" t="s">
        <v>11</v>
      </c>
      <c r="C68" s="1" t="str">
        <f t="shared" si="7"/>
        <v>USA</v>
      </c>
      <c r="D68" s="1" t="s">
        <v>189</v>
      </c>
      <c r="E68" s="7" t="str">
        <f>TEXT(DATE(MID(D68, 13, 4), CHOOSE(MATCH( MID(D68, 5, 3), {"Jan","Feb","Mar","Apr","May","Jun","Jul","Aug","Sep","Oct","Nov","Dec"}, 0), 1, 2, 3, 4, 5, 6, 7, 8, 9, 10, 11, 12), MID(D68, 9, 2)), "yyyy-mm-dd")</f>
        <v>2023-11-12</v>
      </c>
      <c r="F68" s="1" t="str">
        <f t="shared" si="8"/>
        <v>21:08:00</v>
      </c>
      <c r="G68" s="9" t="str">
        <f t="shared" si="9"/>
        <v>November</v>
      </c>
      <c r="H68" s="5" t="str">
        <f t="shared" si="10"/>
        <v>2023</v>
      </c>
      <c r="I68" s="1" t="s">
        <v>190</v>
      </c>
      <c r="J68" s="1" t="str">
        <f t="shared" si="11"/>
        <v xml:space="preserve">Falcon 9 Block 5 </v>
      </c>
      <c r="K68" s="1" t="str">
        <f t="shared" si="12"/>
        <v>O3b mPOWER 5 &amp; 6</v>
      </c>
      <c r="L68" s="1" t="s">
        <v>8</v>
      </c>
      <c r="M68" s="1">
        <v>67</v>
      </c>
      <c r="N68" s="1">
        <f t="shared" si="13"/>
        <v>5561</v>
      </c>
      <c r="O68" s="1" t="s">
        <v>9</v>
      </c>
    </row>
    <row r="69" spans="1:15" x14ac:dyDescent="0.3">
      <c r="A69" s="1" t="s">
        <v>10</v>
      </c>
      <c r="B69" s="1" t="s">
        <v>27</v>
      </c>
      <c r="C69" s="1" t="str">
        <f t="shared" si="7"/>
        <v>USA</v>
      </c>
      <c r="D69" s="1" t="s">
        <v>191</v>
      </c>
      <c r="E69" s="7" t="str">
        <f>TEXT(DATE(MID(D69, 13, 4), CHOOSE(MATCH( MID(D69, 5, 3), {"Jan","Feb","Mar","Apr","May","Jun","Jul","Aug","Sep","Oct","Nov","Dec"}, 0), 1, 2, 3, 4, 5, 6, 7, 8, 9, 10, 11, 12), MID(D69, 9, 2)), "yyyy-mm-dd")</f>
        <v>2023-11-11</v>
      </c>
      <c r="F69" s="1" t="str">
        <f t="shared" si="8"/>
        <v>18:49:00</v>
      </c>
      <c r="G69" s="9" t="str">
        <f t="shared" si="9"/>
        <v>November</v>
      </c>
      <c r="H69" s="5" t="str">
        <f t="shared" si="10"/>
        <v>2023</v>
      </c>
      <c r="I69" s="1" t="s">
        <v>192</v>
      </c>
      <c r="J69" s="1" t="str">
        <f t="shared" si="11"/>
        <v xml:space="preserve">Falcon 9 Block 5 </v>
      </c>
      <c r="K69" s="1" t="str">
        <f t="shared" si="12"/>
        <v>Transporter 9</v>
      </c>
      <c r="L69" s="1" t="s">
        <v>8</v>
      </c>
      <c r="M69" s="1">
        <v>67</v>
      </c>
      <c r="N69" s="1">
        <f t="shared" si="13"/>
        <v>5561</v>
      </c>
      <c r="O69" s="1" t="s">
        <v>9</v>
      </c>
    </row>
    <row r="70" spans="1:15" x14ac:dyDescent="0.3">
      <c r="A70" s="1" t="s">
        <v>10</v>
      </c>
      <c r="B70" s="1" t="s">
        <v>30</v>
      </c>
      <c r="C70" s="1" t="str">
        <f t="shared" si="7"/>
        <v>USA</v>
      </c>
      <c r="D70" s="1" t="s">
        <v>193</v>
      </c>
      <c r="E70" s="7" t="str">
        <f>TEXT(DATE(MID(D70, 13, 4), CHOOSE(MATCH( MID(D70, 5, 3), {"Jan","Feb","Mar","Apr","May","Jun","Jul","Aug","Sep","Oct","Nov","Dec"}, 0), 1, 2, 3, 4, 5, 6, 7, 8, 9, 10, 11, 12), MID(D70, 9, 2)), "yyyy-mm-dd")</f>
        <v>2023-11-10</v>
      </c>
      <c r="F70" s="1" t="str">
        <f t="shared" si="8"/>
        <v>01:28:00</v>
      </c>
      <c r="G70" s="9" t="str">
        <f t="shared" si="9"/>
        <v>November</v>
      </c>
      <c r="H70" s="5" t="str">
        <f t="shared" si="10"/>
        <v>2023</v>
      </c>
      <c r="I70" s="1" t="s">
        <v>194</v>
      </c>
      <c r="J70" s="1" t="str">
        <f t="shared" si="11"/>
        <v xml:space="preserve">Falcon 9 Block 5 </v>
      </c>
      <c r="K70" s="1" t="str">
        <f t="shared" si="12"/>
        <v>CRS SpX-29</v>
      </c>
      <c r="L70" s="1" t="s">
        <v>8</v>
      </c>
      <c r="M70" s="1">
        <v>67</v>
      </c>
      <c r="N70" s="1">
        <f t="shared" si="13"/>
        <v>5561</v>
      </c>
      <c r="O70" s="1" t="s">
        <v>9</v>
      </c>
    </row>
    <row r="71" spans="1:15" x14ac:dyDescent="0.3">
      <c r="A71" s="1" t="s">
        <v>14</v>
      </c>
      <c r="B71" s="1" t="s">
        <v>101</v>
      </c>
      <c r="C71" s="1" t="str">
        <f t="shared" si="7"/>
        <v>China</v>
      </c>
      <c r="D71" s="1" t="s">
        <v>195</v>
      </c>
      <c r="E71" s="7" t="str">
        <f>TEXT(DATE(MID(D71, 13, 4), CHOOSE(MATCH( MID(D71, 5, 3), {"Jan","Feb","Mar","Apr","May","Jun","Jul","Aug","Sep","Oct","Nov","Dec"}, 0), 1, 2, 3, 4, 5, 6, 7, 8, 9, 10, 11, 12), MID(D71, 9, 2)), "yyyy-mm-dd")</f>
        <v>2023-11-09</v>
      </c>
      <c r="F71" s="1" t="str">
        <f t="shared" si="8"/>
        <v>11:23:00</v>
      </c>
      <c r="G71" s="9" t="str">
        <f t="shared" si="9"/>
        <v>November</v>
      </c>
      <c r="H71" s="5" t="str">
        <f t="shared" si="10"/>
        <v>2023</v>
      </c>
      <c r="I71" s="1" t="s">
        <v>196</v>
      </c>
      <c r="J71" s="1" t="str">
        <f t="shared" si="11"/>
        <v xml:space="preserve">Long March 3B/E </v>
      </c>
      <c r="K71" s="1" t="str">
        <f t="shared" si="12"/>
        <v>ChinaSat 6E</v>
      </c>
      <c r="L71" s="1" t="s">
        <v>8</v>
      </c>
      <c r="M71" s="1">
        <v>29.15</v>
      </c>
      <c r="N71" s="1">
        <f t="shared" si="13"/>
        <v>2419.4499999999998</v>
      </c>
      <c r="O71" s="1" t="s">
        <v>9</v>
      </c>
    </row>
    <row r="72" spans="1:15" x14ac:dyDescent="0.3">
      <c r="A72" s="1" t="s">
        <v>10</v>
      </c>
      <c r="B72" s="1" t="s">
        <v>11</v>
      </c>
      <c r="C72" s="1" t="str">
        <f t="shared" si="7"/>
        <v>USA</v>
      </c>
      <c r="D72" s="1" t="s">
        <v>197</v>
      </c>
      <c r="E72" s="7" t="str">
        <f>TEXT(DATE(MID(D72, 13, 4), CHOOSE(MATCH( MID(D72, 5, 3), {"Jan","Feb","Mar","Apr","May","Jun","Jul","Aug","Sep","Oct","Nov","Dec"}, 0), 1, 2, 3, 4, 5, 6, 7, 8, 9, 10, 11, 12), MID(D72, 9, 2)), "yyyy-mm-dd")</f>
        <v>2023-11-08</v>
      </c>
      <c r="F72" s="1" t="str">
        <f t="shared" si="8"/>
        <v>05:05:00</v>
      </c>
      <c r="G72" s="9" t="str">
        <f t="shared" si="9"/>
        <v>November</v>
      </c>
      <c r="H72" s="5" t="str">
        <f t="shared" si="10"/>
        <v>2023</v>
      </c>
      <c r="I72" s="1" t="s">
        <v>198</v>
      </c>
      <c r="J72" s="1" t="str">
        <f t="shared" si="11"/>
        <v xml:space="preserve">Falcon 9 Block 5 </v>
      </c>
      <c r="K72" s="1" t="str">
        <f t="shared" si="12"/>
        <v>Starlink Group 6-27</v>
      </c>
      <c r="L72" s="1" t="s">
        <v>8</v>
      </c>
      <c r="M72" s="1">
        <v>67</v>
      </c>
      <c r="N72" s="1">
        <f t="shared" si="13"/>
        <v>5561</v>
      </c>
      <c r="O72" s="1" t="s">
        <v>9</v>
      </c>
    </row>
    <row r="73" spans="1:15" x14ac:dyDescent="0.3">
      <c r="A73" s="1" t="s">
        <v>10</v>
      </c>
      <c r="B73" s="1" t="s">
        <v>11</v>
      </c>
      <c r="C73" s="1" t="str">
        <f t="shared" si="7"/>
        <v>USA</v>
      </c>
      <c r="D73" s="1" t="s">
        <v>199</v>
      </c>
      <c r="E73" s="7" t="str">
        <f>TEXT(DATE(MID(D73, 13, 4), CHOOSE(MATCH( MID(D73, 5, 3), {"Jan","Feb","Mar","Apr","May","Jun","Jul","Aug","Sep","Oct","Nov","Dec"}, 0), 1, 2, 3, 4, 5, 6, 7, 8, 9, 10, 11, 12), MID(D73, 9, 2)), "yyyy-mm-dd")</f>
        <v>2023-11-04</v>
      </c>
      <c r="F73" s="1" t="str">
        <f t="shared" si="8"/>
        <v>00:37:00</v>
      </c>
      <c r="G73" s="9" t="str">
        <f t="shared" si="9"/>
        <v>November</v>
      </c>
      <c r="H73" s="5" t="str">
        <f t="shared" si="10"/>
        <v>2023</v>
      </c>
      <c r="I73" s="1" t="s">
        <v>200</v>
      </c>
      <c r="J73" s="1" t="str">
        <f t="shared" si="11"/>
        <v xml:space="preserve">Falcon 9 Block 5 </v>
      </c>
      <c r="K73" s="1" t="str">
        <f t="shared" si="12"/>
        <v>Starlink Group 6-26</v>
      </c>
      <c r="L73" s="1" t="s">
        <v>8</v>
      </c>
      <c r="M73" s="1">
        <v>67</v>
      </c>
      <c r="N73" s="1">
        <f t="shared" si="13"/>
        <v>5561</v>
      </c>
      <c r="O73" s="1" t="s">
        <v>9</v>
      </c>
    </row>
    <row r="74" spans="1:15" x14ac:dyDescent="0.3">
      <c r="A74" s="1" t="s">
        <v>14</v>
      </c>
      <c r="B74" s="1" t="s">
        <v>53</v>
      </c>
      <c r="C74" s="1" t="str">
        <f t="shared" si="7"/>
        <v>China</v>
      </c>
      <c r="D74" s="1" t="s">
        <v>201</v>
      </c>
      <c r="E74" s="7" t="str">
        <f>TEXT(DATE(MID(D74, 13, 4), CHOOSE(MATCH( MID(D74, 5, 3), {"Jan","Feb","Mar","Apr","May","Jun","Jul","Aug","Sep","Oct","Nov","Dec"}, 0), 1, 2, 3, 4, 5, 6, 7, 8, 9, 10, 11, 12), MID(D74, 9, 2)), "yyyy-mm-dd")</f>
        <v>2023-11-03</v>
      </c>
      <c r="F74" s="1" t="str">
        <f t="shared" si="8"/>
        <v>14:54:00</v>
      </c>
      <c r="G74" s="9" t="str">
        <f t="shared" si="9"/>
        <v>November</v>
      </c>
      <c r="H74" s="5" t="str">
        <f t="shared" si="10"/>
        <v>2023</v>
      </c>
      <c r="I74" s="1" t="s">
        <v>202</v>
      </c>
      <c r="J74" s="1" t="str">
        <f t="shared" si="11"/>
        <v xml:space="preserve">Long March 7A </v>
      </c>
      <c r="K74" s="1" t="str">
        <f t="shared" si="12"/>
        <v>TJSW-10</v>
      </c>
      <c r="L74" s="1" t="s">
        <v>8</v>
      </c>
      <c r="M74" s="1"/>
      <c r="N74" s="1">
        <f t="shared" si="13"/>
        <v>0</v>
      </c>
      <c r="O74" s="1" t="s">
        <v>9</v>
      </c>
    </row>
    <row r="75" spans="1:15" x14ac:dyDescent="0.3">
      <c r="A75" s="1" t="s">
        <v>37</v>
      </c>
      <c r="B75" s="1" t="s">
        <v>38</v>
      </c>
      <c r="C75" s="1" t="str">
        <f t="shared" si="7"/>
        <v>USA</v>
      </c>
      <c r="D75" s="1" t="s">
        <v>203</v>
      </c>
      <c r="E75" s="7" t="str">
        <f>TEXT(DATE(MID(D75, 13, 4), CHOOSE(MATCH( MID(D75, 5, 3), {"Jan","Feb","Mar","Apr","May","Jun","Jul","Aug","Sep","Oct","Nov","Dec"}, 0), 1, 2, 3, 4, 5, 6, 7, 8, 9, 10, 11, 12), MID(D75, 9, 2)), "yyyy-mm-dd")</f>
        <v>2023-11-02</v>
      </c>
      <c r="F75" s="1" t="str">
        <f t="shared" si="8"/>
        <v>15:44:00</v>
      </c>
      <c r="G75" s="9" t="str">
        <f t="shared" si="9"/>
        <v>November</v>
      </c>
      <c r="H75" s="5" t="str">
        <f t="shared" si="10"/>
        <v>2023</v>
      </c>
      <c r="I75" s="1" t="s">
        <v>204</v>
      </c>
      <c r="J75" s="1" t="str">
        <f t="shared" si="11"/>
        <v xml:space="preserve">SpaceShipTwo </v>
      </c>
      <c r="K75" s="1" t="str">
        <f t="shared" si="12"/>
        <v>Galactic-05</v>
      </c>
      <c r="L75" s="1" t="s">
        <v>8</v>
      </c>
      <c r="M75" s="1"/>
      <c r="N75" s="1">
        <f t="shared" si="13"/>
        <v>0</v>
      </c>
      <c r="O75" s="1" t="s">
        <v>9</v>
      </c>
    </row>
    <row r="76" spans="1:15" x14ac:dyDescent="0.3">
      <c r="A76" s="1" t="s">
        <v>14</v>
      </c>
      <c r="B76" s="1" t="s">
        <v>205</v>
      </c>
      <c r="C76" s="1" t="str">
        <f t="shared" si="7"/>
        <v>China</v>
      </c>
      <c r="D76" s="1" t="s">
        <v>206</v>
      </c>
      <c r="E76" s="7" t="str">
        <f>TEXT(DATE(MID(D76, 13, 4), CHOOSE(MATCH( MID(D76, 5, 3), {"Jan","Feb","Mar","Apr","May","Jun","Jul","Aug","Sep","Oct","Nov","Dec"}, 0), 1, 2, 3, 4, 5, 6, 7, 8, 9, 10, 11, 12), MID(D76, 9, 2)), "yyyy-mm-dd")</f>
        <v>2023-10-31</v>
      </c>
      <c r="F76" s="1" t="str">
        <f t="shared" si="8"/>
        <v>22:50:00</v>
      </c>
      <c r="G76" s="9" t="str">
        <f t="shared" si="9"/>
        <v>October</v>
      </c>
      <c r="H76" s="5" t="str">
        <f t="shared" si="10"/>
        <v>2023</v>
      </c>
      <c r="I76" s="1" t="s">
        <v>207</v>
      </c>
      <c r="J76" s="1" t="str">
        <f t="shared" si="11"/>
        <v xml:space="preserve">Long March 6A </v>
      </c>
      <c r="K76" s="1" t="str">
        <f t="shared" si="12"/>
        <v>Tianhui 5</v>
      </c>
      <c r="L76" s="1" t="s">
        <v>8</v>
      </c>
      <c r="M76" s="1"/>
      <c r="N76" s="1">
        <f t="shared" si="13"/>
        <v>0</v>
      </c>
      <c r="O76" s="1" t="s">
        <v>9</v>
      </c>
    </row>
    <row r="77" spans="1:15" x14ac:dyDescent="0.3">
      <c r="A77" s="1" t="s">
        <v>10</v>
      </c>
      <c r="B77" s="1" t="s">
        <v>11</v>
      </c>
      <c r="C77" s="1" t="str">
        <f t="shared" si="7"/>
        <v>USA</v>
      </c>
      <c r="D77" s="1" t="s">
        <v>208</v>
      </c>
      <c r="E77" s="7" t="str">
        <f>TEXT(DATE(MID(D77, 13, 4), CHOOSE(MATCH( MID(D77, 5, 3), {"Jan","Feb","Mar","Apr","May","Jun","Jul","Aug","Sep","Oct","Nov","Dec"}, 0), 1, 2, 3, 4, 5, 6, 7, 8, 9, 10, 11, 12), MID(D77, 9, 2)), "yyyy-mm-dd")</f>
        <v>2023-10-30</v>
      </c>
      <c r="F77" s="1" t="str">
        <f t="shared" si="8"/>
        <v>23:20:00</v>
      </c>
      <c r="G77" s="9" t="str">
        <f t="shared" si="9"/>
        <v>October</v>
      </c>
      <c r="H77" s="5" t="str">
        <f t="shared" si="10"/>
        <v>2023</v>
      </c>
      <c r="I77" s="1" t="s">
        <v>209</v>
      </c>
      <c r="J77" s="1" t="str">
        <f t="shared" si="11"/>
        <v xml:space="preserve">Falcon 9 Block 5 </v>
      </c>
      <c r="K77" s="1" t="str">
        <f t="shared" si="12"/>
        <v>Starlink Group 6-25</v>
      </c>
      <c r="L77" s="1" t="s">
        <v>8</v>
      </c>
      <c r="M77" s="1">
        <v>67</v>
      </c>
      <c r="N77" s="1">
        <f t="shared" si="13"/>
        <v>5561</v>
      </c>
      <c r="O77" s="1" t="s">
        <v>9</v>
      </c>
    </row>
    <row r="78" spans="1:15" x14ac:dyDescent="0.3">
      <c r="A78" s="1" t="s">
        <v>10</v>
      </c>
      <c r="B78" s="1" t="s">
        <v>27</v>
      </c>
      <c r="C78" s="1" t="str">
        <f t="shared" si="7"/>
        <v>USA</v>
      </c>
      <c r="D78" s="1" t="s">
        <v>210</v>
      </c>
      <c r="E78" s="7" t="str">
        <f>TEXT(DATE(MID(D78, 13, 4), CHOOSE(MATCH( MID(D78, 5, 3), {"Jan","Feb","Mar","Apr","May","Jun","Jul","Aug","Sep","Oct","Nov","Dec"}, 0), 1, 2, 3, 4, 5, 6, 7, 8, 9, 10, 11, 12), MID(D78, 9, 2)), "yyyy-mm-dd")</f>
        <v>2023-10-29</v>
      </c>
      <c r="F78" s="1" t="str">
        <f t="shared" si="8"/>
        <v>09:00:00</v>
      </c>
      <c r="G78" s="9" t="str">
        <f t="shared" si="9"/>
        <v>October</v>
      </c>
      <c r="H78" s="5" t="str">
        <f t="shared" si="10"/>
        <v>2023</v>
      </c>
      <c r="I78" s="1" t="s">
        <v>211</v>
      </c>
      <c r="J78" s="1" t="str">
        <f t="shared" si="11"/>
        <v xml:space="preserve">Falcon 9 Block 5 </v>
      </c>
      <c r="K78" s="1" t="str">
        <f t="shared" si="12"/>
        <v>Starlink Group 7-6</v>
      </c>
      <c r="L78" s="1" t="s">
        <v>8</v>
      </c>
      <c r="M78" s="1">
        <v>67</v>
      </c>
      <c r="N78" s="1">
        <f t="shared" si="13"/>
        <v>5561</v>
      </c>
      <c r="O78" s="1" t="s">
        <v>9</v>
      </c>
    </row>
    <row r="79" spans="1:15" x14ac:dyDescent="0.3">
      <c r="A79" s="1" t="s">
        <v>4</v>
      </c>
      <c r="B79" s="1" t="s">
        <v>212</v>
      </c>
      <c r="C79" s="1" t="str">
        <f t="shared" si="7"/>
        <v>Russia</v>
      </c>
      <c r="D79" s="1" t="s">
        <v>213</v>
      </c>
      <c r="E79" s="7" t="str">
        <f>TEXT(DATE(MID(D79, 13, 4), CHOOSE(MATCH( MID(D79, 5, 3), {"Jan","Feb","Mar","Apr","May","Jun","Jul","Aug","Sep","Oct","Nov","Dec"}, 0), 1, 2, 3, 4, 5, 6, 7, 8, 9, 10, 11, 12), MID(D79, 9, 2)), "yyyy-mm-dd")</f>
        <v>2023-10-27</v>
      </c>
      <c r="F79" s="1" t="str">
        <f t="shared" si="8"/>
        <v>06:04:00</v>
      </c>
      <c r="G79" s="9" t="str">
        <f t="shared" si="9"/>
        <v>October</v>
      </c>
      <c r="H79" s="5" t="str">
        <f t="shared" si="10"/>
        <v>2023</v>
      </c>
      <c r="I79" s="1" t="s">
        <v>214</v>
      </c>
      <c r="J79" s="1" t="str">
        <f t="shared" si="11"/>
        <v xml:space="preserve">Soyuz 2.1b </v>
      </c>
      <c r="K79" s="1" t="str">
        <f t="shared" si="12"/>
        <v>Cosmos 2570</v>
      </c>
      <c r="L79" s="1" t="s">
        <v>8</v>
      </c>
      <c r="M79" s="1">
        <v>20</v>
      </c>
      <c r="N79" s="1">
        <f t="shared" si="13"/>
        <v>1660</v>
      </c>
      <c r="O79" s="1" t="s">
        <v>9</v>
      </c>
    </row>
    <row r="80" spans="1:15" x14ac:dyDescent="0.3">
      <c r="A80" s="1" t="s">
        <v>14</v>
      </c>
      <c r="B80" s="1" t="s">
        <v>138</v>
      </c>
      <c r="C80" s="1" t="str">
        <f t="shared" si="7"/>
        <v>China</v>
      </c>
      <c r="D80" s="1" t="s">
        <v>215</v>
      </c>
      <c r="E80" s="7" t="str">
        <f>TEXT(DATE(MID(D80, 13, 4), CHOOSE(MATCH( MID(D80, 5, 3), {"Jan","Feb","Mar","Apr","May","Jun","Jul","Aug","Sep","Oct","Nov","Dec"}, 0), 1, 2, 3, 4, 5, 6, 7, 8, 9, 10, 11, 12), MID(D80, 9, 2)), "yyyy-mm-dd")</f>
        <v>2023-10-26</v>
      </c>
      <c r="F80" s="1" t="str">
        <f t="shared" si="8"/>
        <v>03:14:00</v>
      </c>
      <c r="G80" s="9" t="str">
        <f t="shared" si="9"/>
        <v>October</v>
      </c>
      <c r="H80" s="5" t="str">
        <f t="shared" si="10"/>
        <v>2023</v>
      </c>
      <c r="I80" s="1" t="s">
        <v>216</v>
      </c>
      <c r="J80" s="1" t="str">
        <f t="shared" si="11"/>
        <v xml:space="preserve">Long March 2F/G </v>
      </c>
      <c r="K80" s="1" t="str">
        <f t="shared" si="12"/>
        <v>Shenzhou 17</v>
      </c>
      <c r="L80" s="1" t="s">
        <v>8</v>
      </c>
      <c r="M80" s="1"/>
      <c r="N80" s="1">
        <f t="shared" si="13"/>
        <v>0</v>
      </c>
      <c r="O80" s="1" t="s">
        <v>9</v>
      </c>
    </row>
    <row r="81" spans="1:15" x14ac:dyDescent="0.3">
      <c r="A81" s="1" t="s">
        <v>14</v>
      </c>
      <c r="B81" s="1" t="s">
        <v>18</v>
      </c>
      <c r="C81" s="1" t="str">
        <f t="shared" si="7"/>
        <v>China</v>
      </c>
      <c r="D81" s="1" t="s">
        <v>217</v>
      </c>
      <c r="E81" s="7" t="str">
        <f>TEXT(DATE(MID(D81, 13, 4), CHOOSE(MATCH( MID(D81, 5, 3), {"Jan","Feb","Mar","Apr","May","Jun","Jul","Aug","Sep","Oct","Nov","Dec"}, 0), 1, 2, 3, 4, 5, 6, 7, 8, 9, 10, 11, 12), MID(D81, 9, 2)), "yyyy-mm-dd")</f>
        <v>2023-10-23</v>
      </c>
      <c r="F81" s="1" t="str">
        <f t="shared" si="8"/>
        <v>20:03:00</v>
      </c>
      <c r="G81" s="9" t="str">
        <f t="shared" si="9"/>
        <v>October</v>
      </c>
      <c r="H81" s="5" t="str">
        <f t="shared" si="10"/>
        <v>2023</v>
      </c>
      <c r="I81" s="1" t="s">
        <v>218</v>
      </c>
      <c r="J81" s="1" t="str">
        <f t="shared" si="11"/>
        <v xml:space="preserve">Long March 2D </v>
      </c>
      <c r="K81" s="1" t="str">
        <f t="shared" si="12"/>
        <v>Yaogan 39 Group 04</v>
      </c>
      <c r="L81" s="1" t="s">
        <v>8</v>
      </c>
      <c r="M81" s="1">
        <v>29.75</v>
      </c>
      <c r="N81" s="1">
        <f t="shared" si="13"/>
        <v>2469.25</v>
      </c>
      <c r="O81" s="1" t="s">
        <v>9</v>
      </c>
    </row>
    <row r="82" spans="1:15" x14ac:dyDescent="0.3">
      <c r="A82" s="1" t="s">
        <v>10</v>
      </c>
      <c r="B82" s="1" t="s">
        <v>11</v>
      </c>
      <c r="C82" s="1" t="str">
        <f t="shared" si="7"/>
        <v>USA</v>
      </c>
      <c r="D82" s="1" t="s">
        <v>219</v>
      </c>
      <c r="E82" s="7" t="str">
        <f>TEXT(DATE(MID(D82, 13, 4), CHOOSE(MATCH( MID(D82, 5, 3), {"Jan","Feb","Mar","Apr","May","Jun","Jul","Aug","Sep","Oct","Nov","Dec"}, 0), 1, 2, 3, 4, 5, 6, 7, 8, 9, 10, 11, 12), MID(D82, 9, 2)), "yyyy-mm-dd")</f>
        <v>2023-10-22</v>
      </c>
      <c r="F82" s="1" t="str">
        <f t="shared" si="8"/>
        <v>02:17:00</v>
      </c>
      <c r="G82" s="9" t="str">
        <f t="shared" si="9"/>
        <v>October</v>
      </c>
      <c r="H82" s="5" t="str">
        <f t="shared" si="10"/>
        <v>2023</v>
      </c>
      <c r="I82" s="1" t="s">
        <v>220</v>
      </c>
      <c r="J82" s="1" t="str">
        <f t="shared" si="11"/>
        <v xml:space="preserve">Falcon 9 Block 5 </v>
      </c>
      <c r="K82" s="1" t="str">
        <f t="shared" si="12"/>
        <v>Starlink Group 6-24</v>
      </c>
      <c r="L82" s="1" t="s">
        <v>8</v>
      </c>
      <c r="M82" s="1">
        <v>67</v>
      </c>
      <c r="N82" s="1">
        <f t="shared" si="13"/>
        <v>5561</v>
      </c>
      <c r="O82" s="1" t="s">
        <v>9</v>
      </c>
    </row>
    <row r="83" spans="1:15" x14ac:dyDescent="0.3">
      <c r="A83" s="1" t="s">
        <v>10</v>
      </c>
      <c r="B83" s="1" t="s">
        <v>27</v>
      </c>
      <c r="C83" s="1" t="str">
        <f t="shared" si="7"/>
        <v>USA</v>
      </c>
      <c r="D83" s="1" t="s">
        <v>221</v>
      </c>
      <c r="E83" s="7" t="str">
        <f>TEXT(DATE(MID(D83, 13, 4), CHOOSE(MATCH( MID(D83, 5, 3), {"Jan","Feb","Mar","Apr","May","Jun","Jul","Aug","Sep","Oct","Nov","Dec"}, 0), 1, 2, 3, 4, 5, 6, 7, 8, 9, 10, 11, 12), MID(D83, 9, 2)), "yyyy-mm-dd")</f>
        <v>2023-10-21</v>
      </c>
      <c r="F83" s="1" t="str">
        <f t="shared" si="8"/>
        <v>08:23:00</v>
      </c>
      <c r="G83" s="9" t="str">
        <f t="shared" si="9"/>
        <v>October</v>
      </c>
      <c r="H83" s="5" t="str">
        <f t="shared" si="10"/>
        <v>2023</v>
      </c>
      <c r="I83" s="1" t="s">
        <v>222</v>
      </c>
      <c r="J83" s="1" t="str">
        <f t="shared" si="11"/>
        <v xml:space="preserve">Falcon 9 Block 5 </v>
      </c>
      <c r="K83" s="1" t="str">
        <f t="shared" si="12"/>
        <v>Starlink Group 7-5</v>
      </c>
      <c r="L83" s="1" t="s">
        <v>8</v>
      </c>
      <c r="M83" s="1">
        <v>67</v>
      </c>
      <c r="N83" s="1">
        <f t="shared" si="13"/>
        <v>5561</v>
      </c>
      <c r="O83" s="1" t="s">
        <v>9</v>
      </c>
    </row>
    <row r="84" spans="1:15" x14ac:dyDescent="0.3">
      <c r="A84" s="1" t="s">
        <v>10</v>
      </c>
      <c r="B84" s="1" t="s">
        <v>11</v>
      </c>
      <c r="C84" s="1" t="str">
        <f t="shared" si="7"/>
        <v>USA</v>
      </c>
      <c r="D84" s="1" t="s">
        <v>223</v>
      </c>
      <c r="E84" s="7" t="str">
        <f>TEXT(DATE(MID(D84, 13, 4), CHOOSE(MATCH( MID(D84, 5, 3), {"Jan","Feb","Mar","Apr","May","Jun","Jul","Aug","Sep","Oct","Nov","Dec"}, 0), 1, 2, 3, 4, 5, 6, 7, 8, 9, 10, 11, 12), MID(D84, 9, 2)), "yyyy-mm-dd")</f>
        <v>2023-10-18</v>
      </c>
      <c r="F84" s="1" t="str">
        <f t="shared" si="8"/>
        <v>00:39:00</v>
      </c>
      <c r="G84" s="9" t="str">
        <f t="shared" si="9"/>
        <v>October</v>
      </c>
      <c r="H84" s="5" t="str">
        <f t="shared" si="10"/>
        <v>2023</v>
      </c>
      <c r="I84" s="1" t="s">
        <v>224</v>
      </c>
      <c r="J84" s="1" t="str">
        <f t="shared" si="11"/>
        <v xml:space="preserve">Falcon 9 Block 5 </v>
      </c>
      <c r="K84" s="1" t="str">
        <f t="shared" si="12"/>
        <v>Starlink Group 6-23</v>
      </c>
      <c r="L84" s="1" t="s">
        <v>8</v>
      </c>
      <c r="M84" s="1">
        <v>67</v>
      </c>
      <c r="N84" s="1">
        <f t="shared" si="13"/>
        <v>5561</v>
      </c>
      <c r="O84" s="1" t="s">
        <v>9</v>
      </c>
    </row>
    <row r="85" spans="1:15" x14ac:dyDescent="0.3">
      <c r="A85" s="1" t="s">
        <v>14</v>
      </c>
      <c r="B85" s="1" t="s">
        <v>90</v>
      </c>
      <c r="C85" s="1" t="str">
        <f t="shared" si="7"/>
        <v>China</v>
      </c>
      <c r="D85" s="1" t="s">
        <v>225</v>
      </c>
      <c r="E85" s="7" t="str">
        <f>TEXT(DATE(MID(D85, 13, 4), CHOOSE(MATCH( MID(D85, 5, 3), {"Jan","Feb","Mar","Apr","May","Jun","Jul","Aug","Sep","Oct","Nov","Dec"}, 0), 1, 2, 3, 4, 5, 6, 7, 8, 9, 10, 11, 12), MID(D85, 9, 2)), "yyyy-mm-dd")</f>
        <v>2023-10-15</v>
      </c>
      <c r="F85" s="1" t="str">
        <f t="shared" si="8"/>
        <v>00:54:00</v>
      </c>
      <c r="G85" s="9" t="str">
        <f t="shared" si="9"/>
        <v>October</v>
      </c>
      <c r="H85" s="5" t="str">
        <f t="shared" si="10"/>
        <v>2023</v>
      </c>
      <c r="I85" s="1" t="s">
        <v>226</v>
      </c>
      <c r="J85" s="1" t="str">
        <f t="shared" si="11"/>
        <v xml:space="preserve">Long March 2D </v>
      </c>
      <c r="K85" s="1" t="str">
        <f t="shared" si="12"/>
        <v>Yunhai-1 04</v>
      </c>
      <c r="L85" s="1" t="s">
        <v>8</v>
      </c>
      <c r="M85" s="1">
        <v>29.75</v>
      </c>
      <c r="N85" s="1">
        <f t="shared" si="13"/>
        <v>2469.25</v>
      </c>
      <c r="O85" s="1" t="s">
        <v>9</v>
      </c>
    </row>
    <row r="86" spans="1:15" x14ac:dyDescent="0.3">
      <c r="A86" s="1" t="s">
        <v>10</v>
      </c>
      <c r="B86" s="1" t="s">
        <v>11</v>
      </c>
      <c r="C86" s="1" t="str">
        <f t="shared" si="7"/>
        <v>USA</v>
      </c>
      <c r="D86" s="1" t="s">
        <v>227</v>
      </c>
      <c r="E86" s="7" t="str">
        <f>TEXT(DATE(MID(D86, 13, 4), CHOOSE(MATCH( MID(D86, 5, 3), {"Jan","Feb","Mar","Apr","May","Jun","Jul","Aug","Sep","Oct","Nov","Dec"}, 0), 1, 2, 3, 4, 5, 6, 7, 8, 9, 10, 11, 12), MID(D86, 9, 2)), "yyyy-mm-dd")</f>
        <v>2023-10-13</v>
      </c>
      <c r="F86" s="1" t="str">
        <f t="shared" si="8"/>
        <v>23:01:00</v>
      </c>
      <c r="G86" s="9" t="str">
        <f t="shared" si="9"/>
        <v>October</v>
      </c>
      <c r="H86" s="5" t="str">
        <f t="shared" si="10"/>
        <v>2023</v>
      </c>
      <c r="I86" s="1" t="s">
        <v>228</v>
      </c>
      <c r="J86" s="1" t="str">
        <f t="shared" si="11"/>
        <v xml:space="preserve">Falcon 9 Block 5 </v>
      </c>
      <c r="K86" s="1" t="str">
        <f t="shared" si="12"/>
        <v>Starlink Group 6-22</v>
      </c>
      <c r="L86" s="1" t="s">
        <v>8</v>
      </c>
      <c r="M86" s="1">
        <v>67</v>
      </c>
      <c r="N86" s="1">
        <f t="shared" si="13"/>
        <v>5561</v>
      </c>
      <c r="O86" s="1" t="s">
        <v>9</v>
      </c>
    </row>
    <row r="87" spans="1:15" x14ac:dyDescent="0.3">
      <c r="A87" s="1" t="s">
        <v>10</v>
      </c>
      <c r="B87" s="1" t="s">
        <v>30</v>
      </c>
      <c r="C87" s="1" t="str">
        <f t="shared" si="7"/>
        <v>USA</v>
      </c>
      <c r="D87" s="1" t="s">
        <v>229</v>
      </c>
      <c r="E87" s="7" t="str">
        <f>TEXT(DATE(MID(D87, 13, 4), CHOOSE(MATCH( MID(D87, 5, 3), {"Jan","Feb","Mar","Apr","May","Jun","Jul","Aug","Sep","Oct","Nov","Dec"}, 0), 1, 2, 3, 4, 5, 6, 7, 8, 9, 10, 11, 12), MID(D87, 9, 2)), "yyyy-mm-dd")</f>
        <v>2023-10-13</v>
      </c>
      <c r="F87" s="1" t="str">
        <f t="shared" si="8"/>
        <v>14:19:00</v>
      </c>
      <c r="G87" s="9" t="str">
        <f t="shared" si="9"/>
        <v>October</v>
      </c>
      <c r="H87" s="5" t="str">
        <f t="shared" si="10"/>
        <v>2023</v>
      </c>
      <c r="I87" s="1" t="s">
        <v>230</v>
      </c>
      <c r="J87" s="1" t="str">
        <f t="shared" si="11"/>
        <v xml:space="preserve">Falcon Heavy </v>
      </c>
      <c r="K87" s="1" t="str">
        <f t="shared" si="12"/>
        <v>Psyche</v>
      </c>
      <c r="L87" s="1" t="s">
        <v>8</v>
      </c>
      <c r="M87" s="1">
        <v>97</v>
      </c>
      <c r="N87" s="1">
        <f t="shared" si="13"/>
        <v>8051</v>
      </c>
      <c r="O87" s="1" t="s">
        <v>9</v>
      </c>
    </row>
    <row r="88" spans="1:15" x14ac:dyDescent="0.3">
      <c r="A88" s="1" t="s">
        <v>10</v>
      </c>
      <c r="B88" s="1" t="s">
        <v>27</v>
      </c>
      <c r="C88" s="1" t="str">
        <f t="shared" si="7"/>
        <v>USA</v>
      </c>
      <c r="D88" s="1" t="s">
        <v>231</v>
      </c>
      <c r="E88" s="7" t="str">
        <f>TEXT(DATE(MID(D88, 13, 4), CHOOSE(MATCH( MID(D88, 5, 3), {"Jan","Feb","Mar","Apr","May","Jun","Jul","Aug","Sep","Oct","Nov","Dec"}, 0), 1, 2, 3, 4, 5, 6, 7, 8, 9, 10, 11, 12), MID(D88, 9, 2)), "yyyy-mm-dd")</f>
        <v>2023-10-09</v>
      </c>
      <c r="F88" s="1" t="str">
        <f t="shared" si="8"/>
        <v>07:43:00</v>
      </c>
      <c r="G88" s="9" t="str">
        <f t="shared" si="9"/>
        <v>October</v>
      </c>
      <c r="H88" s="5" t="str">
        <f t="shared" si="10"/>
        <v>2023</v>
      </c>
      <c r="I88" s="1" t="s">
        <v>232</v>
      </c>
      <c r="J88" s="1" t="str">
        <f t="shared" si="11"/>
        <v xml:space="preserve">Falcon 9 Block 5 </v>
      </c>
      <c r="K88" s="1" t="str">
        <f t="shared" si="12"/>
        <v>Starlink Group 7-4</v>
      </c>
      <c r="L88" s="1" t="s">
        <v>8</v>
      </c>
      <c r="M88" s="1">
        <v>67</v>
      </c>
      <c r="N88" s="1">
        <f t="shared" si="13"/>
        <v>5561</v>
      </c>
      <c r="O88" s="1" t="s">
        <v>9</v>
      </c>
    </row>
    <row r="89" spans="1:15" x14ac:dyDescent="0.3">
      <c r="A89" s="1" t="s">
        <v>233</v>
      </c>
      <c r="B89" s="1" t="s">
        <v>234</v>
      </c>
      <c r="C89" s="1" t="str">
        <f t="shared" si="7"/>
        <v>France</v>
      </c>
      <c r="D89" s="1" t="s">
        <v>235</v>
      </c>
      <c r="E89" s="7" t="str">
        <f>TEXT(DATE(MID(D89, 13, 4), CHOOSE(MATCH( MID(D89, 5, 3), {"Jan","Feb","Mar","Apr","May","Jun","Jul","Aug","Sep","Oct","Nov","Dec"}, 0), 1, 2, 3, 4, 5, 6, 7, 8, 9, 10, 11, 12), MID(D89, 9, 2)), "yyyy-mm-dd")</f>
        <v>2023-10-09</v>
      </c>
      <c r="F89" s="1" t="str">
        <f t="shared" si="8"/>
        <v>01:36:00</v>
      </c>
      <c r="G89" s="9" t="str">
        <f t="shared" si="9"/>
        <v>October</v>
      </c>
      <c r="H89" s="5" t="str">
        <f t="shared" si="10"/>
        <v>2023</v>
      </c>
      <c r="I89" s="1" t="s">
        <v>236</v>
      </c>
      <c r="J89" s="1" t="str">
        <f t="shared" si="11"/>
        <v xml:space="preserve">Vega </v>
      </c>
      <c r="K89" s="1" t="str">
        <f t="shared" si="12"/>
        <v>THEOS-2, TRITON &amp; SSMS nÂ°5</v>
      </c>
      <c r="L89" s="1" t="s">
        <v>8</v>
      </c>
      <c r="M89" s="1">
        <v>37</v>
      </c>
      <c r="N89" s="1">
        <f t="shared" si="13"/>
        <v>3071</v>
      </c>
      <c r="O89" s="1" t="s">
        <v>9</v>
      </c>
    </row>
    <row r="90" spans="1:15" x14ac:dyDescent="0.3">
      <c r="A90" s="1" t="s">
        <v>74</v>
      </c>
      <c r="B90" s="1" t="s">
        <v>75</v>
      </c>
      <c r="C90" s="1" t="str">
        <f t="shared" si="7"/>
        <v>USA</v>
      </c>
      <c r="D90" s="1" t="s">
        <v>237</v>
      </c>
      <c r="E90" s="7" t="str">
        <f>TEXT(DATE(MID(D90, 13, 4), CHOOSE(MATCH( MID(D90, 5, 3), {"Jan","Feb","Mar","Apr","May","Jun","Jul","Aug","Sep","Oct","Nov","Dec"}, 0), 1, 2, 3, 4, 5, 6, 7, 8, 9, 10, 11, 12), MID(D90, 9, 2)), "yyyy-mm-dd")</f>
        <v>2023-10-06</v>
      </c>
      <c r="F90" s="1" t="str">
        <f t="shared" si="8"/>
        <v>18:06:00</v>
      </c>
      <c r="G90" s="9" t="str">
        <f t="shared" si="9"/>
        <v>October</v>
      </c>
      <c r="H90" s="5" t="str">
        <f t="shared" si="10"/>
        <v>2023</v>
      </c>
      <c r="I90" s="1" t="s">
        <v>238</v>
      </c>
      <c r="J90" s="1" t="str">
        <f t="shared" si="11"/>
        <v xml:space="preserve">Atlas V 501 </v>
      </c>
      <c r="K90" s="1" t="str">
        <f t="shared" si="12"/>
        <v>Project Kuiper Protoflight</v>
      </c>
      <c r="L90" s="1" t="s">
        <v>8</v>
      </c>
      <c r="M90" s="1">
        <v>120</v>
      </c>
      <c r="N90" s="1">
        <f t="shared" si="13"/>
        <v>9960</v>
      </c>
      <c r="O90" s="1" t="s">
        <v>9</v>
      </c>
    </row>
    <row r="91" spans="1:15" x14ac:dyDescent="0.3">
      <c r="A91" s="1" t="s">
        <v>37</v>
      </c>
      <c r="B91" s="1" t="s">
        <v>38</v>
      </c>
      <c r="C91" s="1" t="str">
        <f t="shared" si="7"/>
        <v>USA</v>
      </c>
      <c r="D91" s="1" t="s">
        <v>239</v>
      </c>
      <c r="E91" s="7" t="str">
        <f>TEXT(DATE(MID(D91, 13, 4), CHOOSE(MATCH( MID(D91, 5, 3), {"Jan","Feb","Mar","Apr","May","Jun","Jul","Aug","Sep","Oct","Nov","Dec"}, 0), 1, 2, 3, 4, 5, 6, 7, 8, 9, 10, 11, 12), MID(D91, 9, 2)), "yyyy-mm-dd")</f>
        <v>2023-10-06</v>
      </c>
      <c r="F91" s="1" t="str">
        <f t="shared" si="8"/>
        <v>16:10:00</v>
      </c>
      <c r="G91" s="9" t="str">
        <f t="shared" si="9"/>
        <v>October</v>
      </c>
      <c r="H91" s="5" t="str">
        <f t="shared" si="10"/>
        <v>2023</v>
      </c>
      <c r="I91" s="1" t="s">
        <v>240</v>
      </c>
      <c r="J91" s="1" t="str">
        <f t="shared" si="11"/>
        <v xml:space="preserve">SpaceShipTwo </v>
      </c>
      <c r="K91" s="1" t="str">
        <f t="shared" si="12"/>
        <v>Galactic-04</v>
      </c>
      <c r="L91" s="1" t="s">
        <v>8</v>
      </c>
      <c r="M91" s="1"/>
      <c r="N91" s="1">
        <f t="shared" si="13"/>
        <v>0</v>
      </c>
      <c r="O91" s="1" t="s">
        <v>9</v>
      </c>
    </row>
    <row r="92" spans="1:15" x14ac:dyDescent="0.3">
      <c r="A92" s="1" t="s">
        <v>10</v>
      </c>
      <c r="B92" s="1" t="s">
        <v>11</v>
      </c>
      <c r="C92" s="1" t="str">
        <f t="shared" si="7"/>
        <v>USA</v>
      </c>
      <c r="D92" s="1" t="s">
        <v>241</v>
      </c>
      <c r="E92" s="7" t="str">
        <f>TEXT(DATE(MID(D92, 13, 4), CHOOSE(MATCH( MID(D92, 5, 3), {"Jan","Feb","Mar","Apr","May","Jun","Jul","Aug","Sep","Oct","Nov","Dec"}, 0), 1, 2, 3, 4, 5, 6, 7, 8, 9, 10, 11, 12), MID(D92, 9, 2)), "yyyy-mm-dd")</f>
        <v>2023-10-05</v>
      </c>
      <c r="F92" s="1" t="str">
        <f t="shared" si="8"/>
        <v>05:36:00</v>
      </c>
      <c r="G92" s="9" t="str">
        <f t="shared" si="9"/>
        <v>October</v>
      </c>
      <c r="H92" s="5" t="str">
        <f t="shared" si="10"/>
        <v>2023</v>
      </c>
      <c r="I92" s="1" t="s">
        <v>242</v>
      </c>
      <c r="J92" s="1" t="str">
        <f t="shared" si="11"/>
        <v xml:space="preserve">Falcon 9 Block 5 </v>
      </c>
      <c r="K92" s="1" t="str">
        <f t="shared" si="12"/>
        <v>Starlink Group 6-21</v>
      </c>
      <c r="L92" s="1" t="s">
        <v>8</v>
      </c>
      <c r="M92" s="1">
        <v>67</v>
      </c>
      <c r="N92" s="1">
        <f t="shared" si="13"/>
        <v>5561</v>
      </c>
      <c r="O92" s="1" t="s">
        <v>9</v>
      </c>
    </row>
    <row r="93" spans="1:15" x14ac:dyDescent="0.3">
      <c r="A93" s="1" t="s">
        <v>14</v>
      </c>
      <c r="B93" s="1" t="s">
        <v>18</v>
      </c>
      <c r="C93" s="1" t="str">
        <f t="shared" si="7"/>
        <v>China</v>
      </c>
      <c r="D93" s="1" t="s">
        <v>243</v>
      </c>
      <c r="E93" s="7" t="str">
        <f>TEXT(DATE(MID(D93, 13, 4), CHOOSE(MATCH( MID(D93, 5, 3), {"Jan","Feb","Mar","Apr","May","Jun","Jul","Aug","Sep","Oct","Nov","Dec"}, 0), 1, 2, 3, 4, 5, 6, 7, 8, 9, 10, 11, 12), MID(D93, 9, 2)), "yyyy-mm-dd")</f>
        <v>2023-10-05</v>
      </c>
      <c r="F93" s="1" t="str">
        <f t="shared" si="8"/>
        <v>00:24:00</v>
      </c>
      <c r="G93" s="9" t="str">
        <f t="shared" si="9"/>
        <v>October</v>
      </c>
      <c r="H93" s="5" t="str">
        <f t="shared" si="10"/>
        <v>2023</v>
      </c>
      <c r="I93" s="1" t="s">
        <v>244</v>
      </c>
      <c r="J93" s="1" t="str">
        <f t="shared" si="11"/>
        <v xml:space="preserve">Long March 2D </v>
      </c>
      <c r="K93" s="1" t="str">
        <f t="shared" si="12"/>
        <v>Yaogan 39 Group 03</v>
      </c>
      <c r="L93" s="1" t="s">
        <v>8</v>
      </c>
      <c r="M93" s="1">
        <v>29.75</v>
      </c>
      <c r="N93" s="1">
        <f t="shared" si="13"/>
        <v>2469.25</v>
      </c>
      <c r="O93" s="1" t="s">
        <v>9</v>
      </c>
    </row>
    <row r="94" spans="1:15" x14ac:dyDescent="0.3">
      <c r="A94" s="1" t="s">
        <v>10</v>
      </c>
      <c r="B94" s="1" t="s">
        <v>11</v>
      </c>
      <c r="C94" s="1" t="str">
        <f t="shared" si="7"/>
        <v>USA</v>
      </c>
      <c r="D94" s="1" t="s">
        <v>245</v>
      </c>
      <c r="E94" s="7" t="str">
        <f>TEXT(DATE(MID(D94, 13, 4), CHOOSE(MATCH( MID(D94, 5, 3), {"Jan","Feb","Mar","Apr","May","Jun","Jul","Aug","Sep","Oct","Nov","Dec"}, 0), 1, 2, 3, 4, 5, 6, 7, 8, 9, 10, 11, 12), MID(D94, 9, 2)), "yyyy-mm-dd")</f>
        <v>2023-09-30</v>
      </c>
      <c r="F94" s="1" t="str">
        <f t="shared" si="8"/>
        <v>02:00:00</v>
      </c>
      <c r="G94" s="9" t="str">
        <f t="shared" si="9"/>
        <v>September</v>
      </c>
      <c r="H94" s="5" t="str">
        <f t="shared" si="10"/>
        <v>2023</v>
      </c>
      <c r="I94" s="1" t="s">
        <v>246</v>
      </c>
      <c r="J94" s="1" t="str">
        <f t="shared" si="11"/>
        <v xml:space="preserve">Falcon 9 Block 5 </v>
      </c>
      <c r="K94" s="1" t="str">
        <f t="shared" si="12"/>
        <v>Starlink Group 6-19</v>
      </c>
      <c r="L94" s="1" t="s">
        <v>8</v>
      </c>
      <c r="M94" s="1">
        <v>67</v>
      </c>
      <c r="N94" s="1">
        <f t="shared" si="13"/>
        <v>5561</v>
      </c>
      <c r="O94" s="1" t="s">
        <v>9</v>
      </c>
    </row>
    <row r="95" spans="1:15" x14ac:dyDescent="0.3">
      <c r="A95" s="1" t="s">
        <v>47</v>
      </c>
      <c r="B95" s="1" t="s">
        <v>48</v>
      </c>
      <c r="C95" s="1" t="str">
        <f t="shared" si="7"/>
        <v>Iran</v>
      </c>
      <c r="D95" s="1" t="s">
        <v>247</v>
      </c>
      <c r="E95" s="7" t="str">
        <f>TEXT(DATE(MID(D95, 13, 4), CHOOSE(MATCH( MID(D95, 5, 3), {"Jan","Feb","Mar","Apr","May","Jun","Jul","Aug","Sep","Oct","Nov","Dec"}, 0), 1, 2, 3, 4, 5, 6, 7, 8, 9, 10, 11, 12), MID(D95, 9, 2)), "yyyy-mm-dd")</f>
        <v>2023-09-27</v>
      </c>
      <c r="F95" s="1" t="str">
        <f t="shared" si="8"/>
        <v>06:00:00</v>
      </c>
      <c r="G95" s="9" t="str">
        <f t="shared" si="9"/>
        <v>September</v>
      </c>
      <c r="H95" s="5" t="str">
        <f t="shared" si="10"/>
        <v>2023</v>
      </c>
      <c r="I95" s="1" t="s">
        <v>248</v>
      </c>
      <c r="J95" s="1" t="str">
        <f t="shared" si="11"/>
        <v xml:space="preserve">Qased </v>
      </c>
      <c r="K95" s="1" t="str">
        <f t="shared" si="12"/>
        <v>Nour 3</v>
      </c>
      <c r="L95" s="1" t="s">
        <v>8</v>
      </c>
      <c r="M95" s="1"/>
      <c r="N95" s="1">
        <f t="shared" si="13"/>
        <v>0</v>
      </c>
      <c r="O95" s="1" t="s">
        <v>9</v>
      </c>
    </row>
    <row r="96" spans="1:15" x14ac:dyDescent="0.3">
      <c r="A96" s="1" t="s">
        <v>14</v>
      </c>
      <c r="B96" s="1" t="s">
        <v>90</v>
      </c>
      <c r="C96" s="1" t="str">
        <f t="shared" si="7"/>
        <v>China</v>
      </c>
      <c r="D96" s="1" t="s">
        <v>249</v>
      </c>
      <c r="E96" s="7" t="str">
        <f>TEXT(DATE(MID(D96, 13, 4), CHOOSE(MATCH( MID(D96, 5, 3), {"Jan","Feb","Mar","Apr","May","Jun","Jul","Aug","Sep","Oct","Nov","Dec"}, 0), 1, 2, 3, 4, 5, 6, 7, 8, 9, 10, 11, 12), MID(D96, 9, 2)), "yyyy-mm-dd")</f>
        <v>2023-09-26</v>
      </c>
      <c r="F96" s="1" t="str">
        <f t="shared" si="8"/>
        <v>20:15:00</v>
      </c>
      <c r="G96" s="9" t="str">
        <f t="shared" si="9"/>
        <v>September</v>
      </c>
      <c r="H96" s="5" t="str">
        <f t="shared" si="10"/>
        <v>2023</v>
      </c>
      <c r="I96" s="1" t="s">
        <v>250</v>
      </c>
      <c r="J96" s="1" t="str">
        <f t="shared" si="11"/>
        <v xml:space="preserve">Long March 4C </v>
      </c>
      <c r="K96" s="1" t="str">
        <f t="shared" si="12"/>
        <v>Yaogan 33-04</v>
      </c>
      <c r="L96" s="1" t="s">
        <v>8</v>
      </c>
      <c r="M96" s="1">
        <v>64.680000000000007</v>
      </c>
      <c r="N96" s="1">
        <f t="shared" si="13"/>
        <v>5368.4400000000005</v>
      </c>
      <c r="O96" s="1" t="s">
        <v>9</v>
      </c>
    </row>
    <row r="97" spans="1:15" x14ac:dyDescent="0.3">
      <c r="A97" s="1" t="s">
        <v>10</v>
      </c>
      <c r="B97" s="1" t="s">
        <v>27</v>
      </c>
      <c r="C97" s="1" t="str">
        <f t="shared" si="7"/>
        <v>USA</v>
      </c>
      <c r="D97" s="1" t="s">
        <v>251</v>
      </c>
      <c r="E97" s="7" t="str">
        <f>TEXT(DATE(MID(D97, 13, 4), CHOOSE(MATCH( MID(D97, 5, 3), {"Jan","Feb","Mar","Apr","May","Jun","Jul","Aug","Sep","Oct","Nov","Dec"}, 0), 1, 2, 3, 4, 5, 6, 7, 8, 9, 10, 11, 12), MID(D97, 9, 2)), "yyyy-mm-dd")</f>
        <v>2023-09-25</v>
      </c>
      <c r="F97" s="1" t="str">
        <f t="shared" si="8"/>
        <v>08:48:00</v>
      </c>
      <c r="G97" s="9" t="str">
        <f t="shared" si="9"/>
        <v>September</v>
      </c>
      <c r="H97" s="5" t="str">
        <f t="shared" si="10"/>
        <v>2023</v>
      </c>
      <c r="I97" s="1" t="s">
        <v>252</v>
      </c>
      <c r="J97" s="1" t="str">
        <f t="shared" si="11"/>
        <v xml:space="preserve">Falcon 9 Block 5 </v>
      </c>
      <c r="K97" s="1" t="str">
        <f t="shared" si="12"/>
        <v>Starlink Group 7-3</v>
      </c>
      <c r="L97" s="1" t="s">
        <v>8</v>
      </c>
      <c r="M97" s="1">
        <v>67</v>
      </c>
      <c r="N97" s="1">
        <f t="shared" si="13"/>
        <v>5561</v>
      </c>
      <c r="O97" s="1" t="s">
        <v>9</v>
      </c>
    </row>
    <row r="98" spans="1:15" x14ac:dyDescent="0.3">
      <c r="A98" s="1" t="s">
        <v>10</v>
      </c>
      <c r="B98" s="1" t="s">
        <v>11</v>
      </c>
      <c r="C98" s="1" t="str">
        <f t="shared" si="7"/>
        <v>USA</v>
      </c>
      <c r="D98" s="1" t="s">
        <v>253</v>
      </c>
      <c r="E98" s="7" t="str">
        <f>TEXT(DATE(MID(D98, 13, 4), CHOOSE(MATCH( MID(D98, 5, 3), {"Jan","Feb","Mar","Apr","May","Jun","Jul","Aug","Sep","Oct","Nov","Dec"}, 0), 1, 2, 3, 4, 5, 6, 7, 8, 9, 10, 11, 12), MID(D98, 9, 2)), "yyyy-mm-dd")</f>
        <v>2023-09-24</v>
      </c>
      <c r="F98" s="1" t="str">
        <f t="shared" si="8"/>
        <v>03:38:00</v>
      </c>
      <c r="G98" s="9" t="str">
        <f t="shared" si="9"/>
        <v>September</v>
      </c>
      <c r="H98" s="5" t="str">
        <f t="shared" si="10"/>
        <v>2023</v>
      </c>
      <c r="I98" s="1" t="s">
        <v>254</v>
      </c>
      <c r="J98" s="1" t="str">
        <f t="shared" si="11"/>
        <v xml:space="preserve">Falcon 9 Block 5 </v>
      </c>
      <c r="K98" s="1" t="str">
        <f t="shared" si="12"/>
        <v>Starlink Group 6-18</v>
      </c>
      <c r="L98" s="1" t="s">
        <v>8</v>
      </c>
      <c r="M98" s="1">
        <v>67</v>
      </c>
      <c r="N98" s="1">
        <f t="shared" si="13"/>
        <v>5561</v>
      </c>
      <c r="O98" s="1" t="s">
        <v>9</v>
      </c>
    </row>
    <row r="99" spans="1:15" x14ac:dyDescent="0.3">
      <c r="A99" s="1" t="s">
        <v>153</v>
      </c>
      <c r="B99" s="1" t="s">
        <v>69</v>
      </c>
      <c r="C99" s="1" t="str">
        <f t="shared" si="7"/>
        <v>China</v>
      </c>
      <c r="D99" s="1" t="s">
        <v>255</v>
      </c>
      <c r="E99" s="7" t="str">
        <f>TEXT(DATE(MID(D99, 13, 4), CHOOSE(MATCH( MID(D99, 5, 3), {"Jan","Feb","Mar","Apr","May","Jun","Jul","Aug","Sep","Oct","Nov","Dec"}, 0), 1, 2, 3, 4, 5, 6, 7, 8, 9, 10, 11, 12), MID(D99, 9, 2)), "yyyy-mm-dd")</f>
        <v>2023-09-21</v>
      </c>
      <c r="F99" s="1" t="str">
        <f t="shared" si="8"/>
        <v>04:59:00</v>
      </c>
      <c r="G99" s="9" t="str">
        <f t="shared" si="9"/>
        <v>September</v>
      </c>
      <c r="H99" s="5" t="str">
        <f t="shared" si="10"/>
        <v>2023</v>
      </c>
      <c r="I99" s="1" t="s">
        <v>256</v>
      </c>
      <c r="J99" s="1" t="str">
        <f t="shared" si="11"/>
        <v xml:space="preserve">Ceres-1 </v>
      </c>
      <c r="K99" s="1" t="str">
        <f t="shared" si="12"/>
        <v>Autumn Sonata</v>
      </c>
      <c r="L99" s="1" t="s">
        <v>8</v>
      </c>
      <c r="M99" s="1">
        <v>4.38</v>
      </c>
      <c r="N99" s="1">
        <f t="shared" si="13"/>
        <v>363.53999999999996</v>
      </c>
      <c r="O99" s="1" t="s">
        <v>257</v>
      </c>
    </row>
    <row r="100" spans="1:15" x14ac:dyDescent="0.3">
      <c r="A100" s="1" t="s">
        <v>10</v>
      </c>
      <c r="B100" s="1" t="s">
        <v>11</v>
      </c>
      <c r="C100" s="1" t="str">
        <f t="shared" si="7"/>
        <v>USA</v>
      </c>
      <c r="D100" s="1" t="s">
        <v>258</v>
      </c>
      <c r="E100" s="7" t="str">
        <f>TEXT(DATE(MID(D100, 13, 4), CHOOSE(MATCH( MID(D100, 5, 3), {"Jan","Feb","Mar","Apr","May","Jun","Jul","Aug","Sep","Oct","Nov","Dec"}, 0), 1, 2, 3, 4, 5, 6, 7, 8, 9, 10, 11, 12), MID(D100, 9, 2)), "yyyy-mm-dd")</f>
        <v>2023-09-20</v>
      </c>
      <c r="F100" s="1" t="str">
        <f t="shared" si="8"/>
        <v>03:38:00</v>
      </c>
      <c r="G100" s="9" t="str">
        <f t="shared" si="9"/>
        <v>September</v>
      </c>
      <c r="H100" s="5" t="str">
        <f t="shared" si="10"/>
        <v>2023</v>
      </c>
      <c r="I100" s="1" t="s">
        <v>259</v>
      </c>
      <c r="J100" s="1" t="str">
        <f t="shared" si="11"/>
        <v xml:space="preserve">Falcon 9 Block 5 </v>
      </c>
      <c r="K100" s="1" t="str">
        <f t="shared" si="12"/>
        <v>Starlink Group 6-17</v>
      </c>
      <c r="L100" s="1" t="s">
        <v>8</v>
      </c>
      <c r="M100" s="1">
        <v>67</v>
      </c>
      <c r="N100" s="1">
        <f t="shared" si="13"/>
        <v>5561</v>
      </c>
      <c r="O100" s="1" t="s">
        <v>9</v>
      </c>
    </row>
    <row r="101" spans="1:15" x14ac:dyDescent="0.3">
      <c r="A101" s="1" t="s">
        <v>21</v>
      </c>
      <c r="B101" s="1" t="s">
        <v>22</v>
      </c>
      <c r="C101" s="1" t="str">
        <f t="shared" si="7"/>
        <v>New Zealand</v>
      </c>
      <c r="D101" s="1" t="s">
        <v>260</v>
      </c>
      <c r="E101" s="7" t="str">
        <f>TEXT(DATE(MID(D101, 13, 4), CHOOSE(MATCH( MID(D101, 5, 3), {"Jan","Feb","Mar","Apr","May","Jun","Jul","Aug","Sep","Oct","Nov","Dec"}, 0), 1, 2, 3, 4, 5, 6, 7, 8, 9, 10, 11, 12), MID(D101, 9, 2)), "yyyy-mm-dd")</f>
        <v>2023-09-19</v>
      </c>
      <c r="F101" s="1" t="str">
        <f t="shared" si="8"/>
        <v>06:55:00</v>
      </c>
      <c r="G101" s="9" t="str">
        <f t="shared" si="9"/>
        <v>September</v>
      </c>
      <c r="H101" s="5" t="str">
        <f t="shared" si="10"/>
        <v>2023</v>
      </c>
      <c r="I101" s="1" t="s">
        <v>261</v>
      </c>
      <c r="J101" s="1" t="str">
        <f t="shared" si="11"/>
        <v xml:space="preserve">Electron/Curie </v>
      </c>
      <c r="K101" s="1" t="str">
        <f t="shared" si="12"/>
        <v>We Will Never Desert You</v>
      </c>
      <c r="L101" s="1" t="s">
        <v>8</v>
      </c>
      <c r="M101" s="1">
        <v>7.5</v>
      </c>
      <c r="N101" s="1">
        <f t="shared" si="13"/>
        <v>622.5</v>
      </c>
      <c r="O101" s="1" t="s">
        <v>257</v>
      </c>
    </row>
    <row r="102" spans="1:15" x14ac:dyDescent="0.3">
      <c r="A102" s="1" t="s">
        <v>14</v>
      </c>
      <c r="B102" s="1" t="s">
        <v>18</v>
      </c>
      <c r="C102" s="1" t="str">
        <f t="shared" si="7"/>
        <v>China</v>
      </c>
      <c r="D102" s="1" t="s">
        <v>262</v>
      </c>
      <c r="E102" s="7" t="str">
        <f>TEXT(DATE(MID(D102, 13, 4), CHOOSE(MATCH( MID(D102, 5, 3), {"Jan","Feb","Mar","Apr","May","Jun","Jul","Aug","Sep","Oct","Nov","Dec"}, 0), 1, 2, 3, 4, 5, 6, 7, 8, 9, 10, 11, 12), MID(D102, 9, 2)), "yyyy-mm-dd")</f>
        <v>2023-09-17</v>
      </c>
      <c r="F102" s="1" t="str">
        <f t="shared" si="8"/>
        <v>04:13:00</v>
      </c>
      <c r="G102" s="9" t="str">
        <f t="shared" si="9"/>
        <v>September</v>
      </c>
      <c r="H102" s="5" t="str">
        <f t="shared" si="10"/>
        <v>2023</v>
      </c>
      <c r="I102" s="1" t="s">
        <v>263</v>
      </c>
      <c r="J102" s="1" t="str">
        <f t="shared" si="11"/>
        <v xml:space="preserve">Long March 2D </v>
      </c>
      <c r="K102" s="1" t="str">
        <f t="shared" si="12"/>
        <v>Yaogan 39 Group 02</v>
      </c>
      <c r="L102" s="1" t="s">
        <v>8</v>
      </c>
      <c r="M102" s="1">
        <v>29.75</v>
      </c>
      <c r="N102" s="1">
        <f t="shared" si="13"/>
        <v>2469.25</v>
      </c>
      <c r="O102" s="1" t="s">
        <v>9</v>
      </c>
    </row>
    <row r="103" spans="1:15" x14ac:dyDescent="0.3">
      <c r="A103" s="1" t="s">
        <v>10</v>
      </c>
      <c r="B103" s="1" t="s">
        <v>11</v>
      </c>
      <c r="C103" s="1" t="str">
        <f t="shared" si="7"/>
        <v>USA</v>
      </c>
      <c r="D103" s="1" t="s">
        <v>264</v>
      </c>
      <c r="E103" s="7" t="str">
        <f>TEXT(DATE(MID(D103, 13, 4), CHOOSE(MATCH( MID(D103, 5, 3), {"Jan","Feb","Mar","Apr","May","Jun","Jul","Aug","Sep","Oct","Nov","Dec"}, 0), 1, 2, 3, 4, 5, 6, 7, 8, 9, 10, 11, 12), MID(D103, 9, 2)), "yyyy-mm-dd")</f>
        <v>2023-09-16</v>
      </c>
      <c r="F103" s="1" t="str">
        <f t="shared" si="8"/>
        <v>03:38:00</v>
      </c>
      <c r="G103" s="9" t="str">
        <f t="shared" si="9"/>
        <v>September</v>
      </c>
      <c r="H103" s="5" t="str">
        <f t="shared" si="10"/>
        <v>2023</v>
      </c>
      <c r="I103" s="1" t="s">
        <v>265</v>
      </c>
      <c r="J103" s="1" t="str">
        <f t="shared" si="11"/>
        <v xml:space="preserve">Falcon 9 Block 5 </v>
      </c>
      <c r="K103" s="1" t="str">
        <f t="shared" si="12"/>
        <v>Starlink Group 6-16</v>
      </c>
      <c r="L103" s="1" t="s">
        <v>8</v>
      </c>
      <c r="M103" s="1">
        <v>67</v>
      </c>
      <c r="N103" s="1">
        <f t="shared" si="13"/>
        <v>5561</v>
      </c>
      <c r="O103" s="1" t="s">
        <v>9</v>
      </c>
    </row>
    <row r="104" spans="1:15" x14ac:dyDescent="0.3">
      <c r="A104" s="1" t="s">
        <v>129</v>
      </c>
      <c r="B104" s="1" t="s">
        <v>130</v>
      </c>
      <c r="C104" s="1" t="str">
        <f t="shared" si="7"/>
        <v>Kazakhstan</v>
      </c>
      <c r="D104" s="1" t="s">
        <v>266</v>
      </c>
      <c r="E104" s="7" t="str">
        <f>TEXT(DATE(MID(D104, 13, 4), CHOOSE(MATCH( MID(D104, 5, 3), {"Jan","Feb","Mar","Apr","May","Jun","Jul","Aug","Sep","Oct","Nov","Dec"}, 0), 1, 2, 3, 4, 5, 6, 7, 8, 9, 10, 11, 12), MID(D104, 9, 2)), "yyyy-mm-dd")</f>
        <v>2023-09-15</v>
      </c>
      <c r="F104" s="1" t="str">
        <f t="shared" si="8"/>
        <v>15:44:00</v>
      </c>
      <c r="G104" s="9" t="str">
        <f t="shared" si="9"/>
        <v>September</v>
      </c>
      <c r="H104" s="5" t="str">
        <f t="shared" si="10"/>
        <v>2023</v>
      </c>
      <c r="I104" s="1" t="s">
        <v>267</v>
      </c>
      <c r="J104" s="1" t="str">
        <f t="shared" si="11"/>
        <v xml:space="preserve">Soyuz 2.1a </v>
      </c>
      <c r="K104" s="1" t="str">
        <f t="shared" si="12"/>
        <v>Soyuz MS-24</v>
      </c>
      <c r="L104" s="1" t="s">
        <v>8</v>
      </c>
      <c r="M104" s="1">
        <v>17.420000000000002</v>
      </c>
      <c r="N104" s="1">
        <f t="shared" si="13"/>
        <v>1445.8600000000001</v>
      </c>
      <c r="O104" s="1" t="s">
        <v>9</v>
      </c>
    </row>
    <row r="105" spans="1:15" x14ac:dyDescent="0.3">
      <c r="A105" s="1" t="s">
        <v>113</v>
      </c>
      <c r="B105" s="1" t="s">
        <v>114</v>
      </c>
      <c r="C105" s="1" t="str">
        <f t="shared" si="7"/>
        <v>USA</v>
      </c>
      <c r="D105" s="1" t="s">
        <v>268</v>
      </c>
      <c r="E105" s="7" t="str">
        <f>TEXT(DATE(MID(D105, 13, 4), CHOOSE(MATCH( MID(D105, 5, 3), {"Jan","Feb","Mar","Apr","May","Jun","Jul","Aug","Sep","Oct","Nov","Dec"}, 0), 1, 2, 3, 4, 5, 6, 7, 8, 9, 10, 11, 12), MID(D105, 9, 2)), "yyyy-mm-dd")</f>
        <v>2023-09-15</v>
      </c>
      <c r="F105" s="1" t="str">
        <f t="shared" si="8"/>
        <v>02:28:00</v>
      </c>
      <c r="G105" s="9" t="str">
        <f t="shared" si="9"/>
        <v>September</v>
      </c>
      <c r="H105" s="5" t="str">
        <f t="shared" si="10"/>
        <v>2023</v>
      </c>
      <c r="I105" s="1" t="s">
        <v>269</v>
      </c>
      <c r="J105" s="1" t="str">
        <f t="shared" si="11"/>
        <v xml:space="preserve">Alpha </v>
      </c>
      <c r="K105" s="1" t="str">
        <f t="shared" si="12"/>
        <v>VICTUS NOX (TacRS-3)</v>
      </c>
      <c r="L105" s="1" t="s">
        <v>8</v>
      </c>
      <c r="M105" s="1">
        <v>15</v>
      </c>
      <c r="N105" s="1">
        <f t="shared" si="13"/>
        <v>1245</v>
      </c>
      <c r="O105" s="1" t="s">
        <v>9</v>
      </c>
    </row>
    <row r="106" spans="1:15" x14ac:dyDescent="0.3">
      <c r="A106" s="1" t="s">
        <v>10</v>
      </c>
      <c r="B106" s="1" t="s">
        <v>27</v>
      </c>
      <c r="C106" s="1" t="str">
        <f t="shared" si="7"/>
        <v>USA</v>
      </c>
      <c r="D106" s="1" t="s">
        <v>270</v>
      </c>
      <c r="E106" s="7" t="str">
        <f>TEXT(DATE(MID(D106, 13, 4), CHOOSE(MATCH( MID(D106, 5, 3), {"Jan","Feb","Mar","Apr","May","Jun","Jul","Aug","Sep","Oct","Nov","Dec"}, 0), 1, 2, 3, 4, 5, 6, 7, 8, 9, 10, 11, 12), MID(D106, 9, 2)), "yyyy-mm-dd")</f>
        <v>2023-09-12</v>
      </c>
      <c r="F106" s="1" t="str">
        <f t="shared" si="8"/>
        <v>06:57:00</v>
      </c>
      <c r="G106" s="9" t="str">
        <f t="shared" si="9"/>
        <v>September</v>
      </c>
      <c r="H106" s="5" t="str">
        <f t="shared" si="10"/>
        <v>2023</v>
      </c>
      <c r="I106" s="1" t="s">
        <v>271</v>
      </c>
      <c r="J106" s="1" t="str">
        <f t="shared" si="11"/>
        <v xml:space="preserve">Falcon 9 Block 5 </v>
      </c>
      <c r="K106" s="1" t="str">
        <f t="shared" si="12"/>
        <v>Starlink Group 7-2</v>
      </c>
      <c r="L106" s="1" t="s">
        <v>8</v>
      </c>
      <c r="M106" s="1">
        <v>67</v>
      </c>
      <c r="N106" s="1">
        <f t="shared" si="13"/>
        <v>5561</v>
      </c>
      <c r="O106" s="1" t="s">
        <v>9</v>
      </c>
    </row>
    <row r="107" spans="1:15" x14ac:dyDescent="0.3">
      <c r="A107" s="1" t="s">
        <v>74</v>
      </c>
      <c r="B107" s="1" t="s">
        <v>75</v>
      </c>
      <c r="C107" s="1" t="str">
        <f t="shared" si="7"/>
        <v>USA</v>
      </c>
      <c r="D107" s="1" t="s">
        <v>272</v>
      </c>
      <c r="E107" s="7" t="str">
        <f>TEXT(DATE(MID(D107, 13, 4), CHOOSE(MATCH( MID(D107, 5, 3), {"Jan","Feb","Mar","Apr","May","Jun","Jul","Aug","Sep","Oct","Nov","Dec"}, 0), 1, 2, 3, 4, 5, 6, 7, 8, 9, 10, 11, 12), MID(D107, 9, 2)), "yyyy-mm-dd")</f>
        <v>2023-09-10</v>
      </c>
      <c r="F107" s="1" t="str">
        <f t="shared" si="8"/>
        <v>12:47:00</v>
      </c>
      <c r="G107" s="9" t="str">
        <f t="shared" si="9"/>
        <v>September</v>
      </c>
      <c r="H107" s="5" t="str">
        <f t="shared" si="10"/>
        <v>2023</v>
      </c>
      <c r="I107" s="1" t="s">
        <v>273</v>
      </c>
      <c r="J107" s="1" t="str">
        <f t="shared" si="11"/>
        <v xml:space="preserve">Atlas V 551 </v>
      </c>
      <c r="K107" s="1" t="str">
        <f t="shared" si="12"/>
        <v>SILENTBARKER (NROL-107)</v>
      </c>
      <c r="L107" s="1" t="s">
        <v>8</v>
      </c>
      <c r="M107" s="1">
        <v>153</v>
      </c>
      <c r="N107" s="1">
        <f t="shared" si="13"/>
        <v>12699</v>
      </c>
      <c r="O107" s="1" t="s">
        <v>9</v>
      </c>
    </row>
    <row r="108" spans="1:15" x14ac:dyDescent="0.3">
      <c r="A108" s="1" t="s">
        <v>14</v>
      </c>
      <c r="B108" s="1" t="s">
        <v>205</v>
      </c>
      <c r="C108" s="1" t="str">
        <f t="shared" si="7"/>
        <v>China</v>
      </c>
      <c r="D108" s="1" t="s">
        <v>274</v>
      </c>
      <c r="E108" s="7" t="str">
        <f>TEXT(DATE(MID(D108, 13, 4), CHOOSE(MATCH( MID(D108, 5, 3), {"Jan","Feb","Mar","Apr","May","Jun","Jul","Aug","Sep","Oct","Nov","Dec"}, 0), 1, 2, 3, 4, 5, 6, 7, 8, 9, 10, 11, 12), MID(D108, 9, 2)), "yyyy-mm-dd")</f>
        <v>2023-09-10</v>
      </c>
      <c r="F108" s="1" t="str">
        <f t="shared" si="8"/>
        <v>04:30:00</v>
      </c>
      <c r="G108" s="9" t="str">
        <f t="shared" si="9"/>
        <v>September</v>
      </c>
      <c r="H108" s="5" t="str">
        <f t="shared" si="10"/>
        <v>2023</v>
      </c>
      <c r="I108" s="1" t="s">
        <v>275</v>
      </c>
      <c r="J108" s="1" t="str">
        <f t="shared" si="11"/>
        <v xml:space="preserve">Long March 6A </v>
      </c>
      <c r="K108" s="1" t="str">
        <f t="shared" si="12"/>
        <v>Yaogan 40</v>
      </c>
      <c r="L108" s="1" t="s">
        <v>8</v>
      </c>
      <c r="M108" s="1"/>
      <c r="N108" s="1">
        <f t="shared" si="13"/>
        <v>0</v>
      </c>
      <c r="O108" s="1" t="s">
        <v>9</v>
      </c>
    </row>
    <row r="109" spans="1:15" x14ac:dyDescent="0.3">
      <c r="A109" s="1" t="s">
        <v>10</v>
      </c>
      <c r="B109" s="1" t="s">
        <v>11</v>
      </c>
      <c r="C109" s="1" t="str">
        <f t="shared" si="7"/>
        <v>USA</v>
      </c>
      <c r="D109" s="1" t="s">
        <v>276</v>
      </c>
      <c r="E109" s="7" t="str">
        <f>TEXT(DATE(MID(D109, 13, 4), CHOOSE(MATCH( MID(D109, 5, 3), {"Jan","Feb","Mar","Apr","May","Jun","Jul","Aug","Sep","Oct","Nov","Dec"}, 0), 1, 2, 3, 4, 5, 6, 7, 8, 9, 10, 11, 12), MID(D109, 9, 2)), "yyyy-mm-dd")</f>
        <v>2023-09-09</v>
      </c>
      <c r="F109" s="1" t="str">
        <f t="shared" si="8"/>
        <v>03:12:00</v>
      </c>
      <c r="G109" s="9" t="str">
        <f t="shared" si="9"/>
        <v>September</v>
      </c>
      <c r="H109" s="5" t="str">
        <f t="shared" si="10"/>
        <v>2023</v>
      </c>
      <c r="I109" s="1" t="s">
        <v>277</v>
      </c>
      <c r="J109" s="1" t="str">
        <f t="shared" si="11"/>
        <v xml:space="preserve">Falcon 9 Block 5 </v>
      </c>
      <c r="K109" s="1" t="str">
        <f t="shared" si="12"/>
        <v>Starlink Group 6-14</v>
      </c>
      <c r="L109" s="1" t="s">
        <v>8</v>
      </c>
      <c r="M109" s="1">
        <v>67</v>
      </c>
      <c r="N109" s="1">
        <f t="shared" si="13"/>
        <v>5561</v>
      </c>
      <c r="O109" s="1" t="s">
        <v>9</v>
      </c>
    </row>
    <row r="110" spans="1:15" x14ac:dyDescent="0.3">
      <c r="A110" s="1" t="s">
        <v>37</v>
      </c>
      <c r="B110" s="1" t="s">
        <v>38</v>
      </c>
      <c r="C110" s="1" t="str">
        <f t="shared" si="7"/>
        <v>USA</v>
      </c>
      <c r="D110" s="1" t="s">
        <v>278</v>
      </c>
      <c r="E110" s="7" t="str">
        <f>TEXT(DATE(MID(D110, 13, 4), CHOOSE(MATCH( MID(D110, 5, 3), {"Jan","Feb","Mar","Apr","May","Jun","Jul","Aug","Sep","Oct","Nov","Dec"}, 0), 1, 2, 3, 4, 5, 6, 7, 8, 9, 10, 11, 12), MID(D110, 9, 2)), "yyyy-mm-dd")</f>
        <v>2023-09-08</v>
      </c>
      <c r="F110" s="1" t="str">
        <f t="shared" si="8"/>
        <v>15:22:00</v>
      </c>
      <c r="G110" s="9" t="str">
        <f t="shared" si="9"/>
        <v>September</v>
      </c>
      <c r="H110" s="5" t="str">
        <f t="shared" si="10"/>
        <v>2023</v>
      </c>
      <c r="I110" s="1" t="s">
        <v>279</v>
      </c>
      <c r="J110" s="1" t="str">
        <f t="shared" si="11"/>
        <v xml:space="preserve">SpaceShipTwo </v>
      </c>
      <c r="K110" s="1" t="str">
        <f t="shared" si="12"/>
        <v>Galactic-03</v>
      </c>
      <c r="L110" s="1" t="s">
        <v>8</v>
      </c>
      <c r="M110" s="1"/>
      <c r="N110" s="1">
        <f t="shared" si="13"/>
        <v>0</v>
      </c>
      <c r="O110" s="1" t="s">
        <v>9</v>
      </c>
    </row>
    <row r="111" spans="1:15" x14ac:dyDescent="0.3">
      <c r="A111" s="1" t="s">
        <v>60</v>
      </c>
      <c r="B111" s="1" t="s">
        <v>61</v>
      </c>
      <c r="C111" s="1" t="str">
        <f t="shared" si="7"/>
        <v>Japan</v>
      </c>
      <c r="D111" s="1" t="s">
        <v>280</v>
      </c>
      <c r="E111" s="7" t="str">
        <f>TEXT(DATE(MID(D111, 13, 4), CHOOSE(MATCH( MID(D111, 5, 3), {"Jan","Feb","Mar","Apr","May","Jun","Jul","Aug","Sep","Oct","Nov","Dec"}, 0), 1, 2, 3, 4, 5, 6, 7, 8, 9, 10, 11, 12), MID(D111, 9, 2)), "yyyy-mm-dd")</f>
        <v>2023-09-06</v>
      </c>
      <c r="F111" s="1" t="str">
        <f t="shared" si="8"/>
        <v>23:42:00</v>
      </c>
      <c r="G111" s="9" t="str">
        <f t="shared" si="9"/>
        <v>September</v>
      </c>
      <c r="H111" s="5" t="str">
        <f t="shared" si="10"/>
        <v>2023</v>
      </c>
      <c r="I111" s="1" t="s">
        <v>281</v>
      </c>
      <c r="J111" s="1" t="str">
        <f t="shared" si="11"/>
        <v xml:space="preserve">H-IIA 202 </v>
      </c>
      <c r="K111" s="1" t="str">
        <f t="shared" si="12"/>
        <v>SLIM &amp; XRISM</v>
      </c>
      <c r="L111" s="1" t="s">
        <v>8</v>
      </c>
      <c r="M111" s="1">
        <v>90</v>
      </c>
      <c r="N111" s="1">
        <f t="shared" si="13"/>
        <v>7470</v>
      </c>
      <c r="O111" s="1" t="s">
        <v>9</v>
      </c>
    </row>
    <row r="112" spans="1:15" x14ac:dyDescent="0.3">
      <c r="A112" s="1" t="s">
        <v>14</v>
      </c>
      <c r="B112" s="1" t="s">
        <v>90</v>
      </c>
      <c r="C112" s="1" t="str">
        <f t="shared" si="7"/>
        <v>China</v>
      </c>
      <c r="D112" s="1" t="s">
        <v>282</v>
      </c>
      <c r="E112" s="7" t="str">
        <f>TEXT(DATE(MID(D112, 13, 4), CHOOSE(MATCH( MID(D112, 5, 3), {"Jan","Feb","Mar","Apr","May","Jun","Jul","Aug","Sep","Oct","Nov","Dec"}, 0), 1, 2, 3, 4, 5, 6, 7, 8, 9, 10, 11, 12), MID(D112, 9, 2)), "yyyy-mm-dd")</f>
        <v>2023-09-06</v>
      </c>
      <c r="F112" s="1" t="str">
        <f t="shared" si="8"/>
        <v>18:14:00</v>
      </c>
      <c r="G112" s="9" t="str">
        <f t="shared" si="9"/>
        <v>September</v>
      </c>
      <c r="H112" s="5" t="str">
        <f t="shared" si="10"/>
        <v>2023</v>
      </c>
      <c r="I112" s="1" t="s">
        <v>283</v>
      </c>
      <c r="J112" s="1" t="str">
        <f t="shared" si="11"/>
        <v xml:space="preserve">Long March 4C </v>
      </c>
      <c r="K112" s="1" t="str">
        <f t="shared" si="12"/>
        <v>Yaogan 33-03</v>
      </c>
      <c r="L112" s="1" t="s">
        <v>8</v>
      </c>
      <c r="M112" s="1">
        <v>64.680000000000007</v>
      </c>
      <c r="N112" s="1">
        <f t="shared" si="13"/>
        <v>5368.4400000000005</v>
      </c>
      <c r="O112" s="1" t="s">
        <v>9</v>
      </c>
    </row>
    <row r="113" spans="1:15" x14ac:dyDescent="0.3">
      <c r="A113" s="1" t="s">
        <v>153</v>
      </c>
      <c r="B113" s="1" t="s">
        <v>65</v>
      </c>
      <c r="C113" s="1" t="str">
        <f t="shared" si="7"/>
        <v>China Coastal Waters</v>
      </c>
      <c r="D113" s="1" t="s">
        <v>284</v>
      </c>
      <c r="E113" s="7" t="str">
        <f>TEXT(DATE(MID(D113, 13, 4), CHOOSE(MATCH( MID(D113, 5, 3), {"Jan","Feb","Mar","Apr","May","Jun","Jul","Aug","Sep","Oct","Nov","Dec"}, 0), 1, 2, 3, 4, 5, 6, 7, 8, 9, 10, 11, 12), MID(D113, 9, 2)), "yyyy-mm-dd")</f>
        <v>2023-09-05</v>
      </c>
      <c r="F113" s="1" t="str">
        <f t="shared" si="8"/>
        <v>09:34:00</v>
      </c>
      <c r="G113" s="9" t="str">
        <f t="shared" si="9"/>
        <v>September</v>
      </c>
      <c r="H113" s="5" t="str">
        <f t="shared" si="10"/>
        <v>2023</v>
      </c>
      <c r="I113" s="1" t="s">
        <v>285</v>
      </c>
      <c r="J113" s="1" t="str">
        <f t="shared" si="11"/>
        <v xml:space="preserve">Ceres-1S </v>
      </c>
      <c r="K113" s="1" t="str">
        <f t="shared" si="12"/>
        <v>The Little Mermaid</v>
      </c>
      <c r="L113" s="1" t="s">
        <v>8</v>
      </c>
      <c r="M113" s="1">
        <v>4.38</v>
      </c>
      <c r="N113" s="1">
        <f t="shared" si="13"/>
        <v>363.53999999999996</v>
      </c>
      <c r="O113" s="1" t="s">
        <v>9</v>
      </c>
    </row>
    <row r="114" spans="1:15" x14ac:dyDescent="0.3">
      <c r="A114" s="1" t="s">
        <v>10</v>
      </c>
      <c r="B114" s="1" t="s">
        <v>30</v>
      </c>
      <c r="C114" s="1" t="str">
        <f t="shared" si="7"/>
        <v>USA</v>
      </c>
      <c r="D114" s="1" t="s">
        <v>286</v>
      </c>
      <c r="E114" s="7" t="str">
        <f>TEXT(DATE(MID(D114, 13, 4), CHOOSE(MATCH( MID(D114, 5, 3), {"Jan","Feb","Mar","Apr","May","Jun","Jul","Aug","Sep","Oct","Nov","Dec"}, 0), 1, 2, 3, 4, 5, 6, 7, 8, 9, 10, 11, 12), MID(D114, 9, 2)), "yyyy-mm-dd")</f>
        <v>2023-09-04</v>
      </c>
      <c r="F114" s="1" t="str">
        <f t="shared" si="8"/>
        <v>02:47:00</v>
      </c>
      <c r="G114" s="9" t="str">
        <f t="shared" si="9"/>
        <v>September</v>
      </c>
      <c r="H114" s="5" t="str">
        <f t="shared" si="10"/>
        <v>2023</v>
      </c>
      <c r="I114" s="1" t="s">
        <v>287</v>
      </c>
      <c r="J114" s="1" t="str">
        <f t="shared" si="11"/>
        <v xml:space="preserve">Falcon 9 Block 5 </v>
      </c>
      <c r="K114" s="1" t="str">
        <f t="shared" si="12"/>
        <v>Starlink Group 6-12</v>
      </c>
      <c r="L114" s="1" t="s">
        <v>8</v>
      </c>
      <c r="M114" s="1">
        <v>67</v>
      </c>
      <c r="N114" s="1">
        <f t="shared" si="13"/>
        <v>5561</v>
      </c>
      <c r="O114" s="1" t="s">
        <v>9</v>
      </c>
    </row>
    <row r="115" spans="1:15" x14ac:dyDescent="0.3">
      <c r="A115" s="1" t="s">
        <v>10</v>
      </c>
      <c r="B115" s="1" t="s">
        <v>27</v>
      </c>
      <c r="C115" s="1" t="str">
        <f t="shared" si="7"/>
        <v>USA</v>
      </c>
      <c r="D115" s="1" t="s">
        <v>288</v>
      </c>
      <c r="E115" s="7" t="str">
        <f>TEXT(DATE(MID(D115, 13, 4), CHOOSE(MATCH( MID(D115, 5, 3), {"Jan","Feb","Mar","Apr","May","Jun","Jul","Aug","Sep","Oct","Nov","Dec"}, 0), 1, 2, 3, 4, 5, 6, 7, 8, 9, 10, 11, 12), MID(D115, 9, 2)), "yyyy-mm-dd")</f>
        <v>2023-09-02</v>
      </c>
      <c r="F115" s="1" t="str">
        <f t="shared" si="8"/>
        <v>14:25:00</v>
      </c>
      <c r="G115" s="9" t="str">
        <f t="shared" si="9"/>
        <v>September</v>
      </c>
      <c r="H115" s="5" t="str">
        <f t="shared" si="10"/>
        <v>2023</v>
      </c>
      <c r="I115" s="1" t="s">
        <v>289</v>
      </c>
      <c r="J115" s="1" t="str">
        <f t="shared" si="11"/>
        <v xml:space="preserve">Falcon 9 Block 5 </v>
      </c>
      <c r="K115" s="1" t="str">
        <f t="shared" si="12"/>
        <v>Transport &amp; Tracking Layer (Tranche 0, Flight 2)</v>
      </c>
      <c r="L115" s="1" t="s">
        <v>8</v>
      </c>
      <c r="M115" s="1">
        <v>67</v>
      </c>
      <c r="N115" s="1">
        <f t="shared" si="13"/>
        <v>5561</v>
      </c>
      <c r="O115" s="1" t="s">
        <v>9</v>
      </c>
    </row>
    <row r="116" spans="1:15" x14ac:dyDescent="0.3">
      <c r="A116" s="1" t="s">
        <v>86</v>
      </c>
      <c r="B116" s="1" t="s">
        <v>290</v>
      </c>
      <c r="C116" s="1" t="str">
        <f t="shared" si="7"/>
        <v>India</v>
      </c>
      <c r="D116" s="1" t="s">
        <v>291</v>
      </c>
      <c r="E116" s="7" t="str">
        <f>TEXT(DATE(MID(D116, 13, 4), CHOOSE(MATCH( MID(D116, 5, 3), {"Jan","Feb","Mar","Apr","May","Jun","Jul","Aug","Sep","Oct","Nov","Dec"}, 0), 1, 2, 3, 4, 5, 6, 7, 8, 9, 10, 11, 12), MID(D116, 9, 2)), "yyyy-mm-dd")</f>
        <v>2023-09-02</v>
      </c>
      <c r="F116" s="1" t="str">
        <f t="shared" si="8"/>
        <v>06:20:00</v>
      </c>
      <c r="G116" s="9" t="str">
        <f t="shared" si="9"/>
        <v>September</v>
      </c>
      <c r="H116" s="5" t="str">
        <f t="shared" si="10"/>
        <v>2023</v>
      </c>
      <c r="I116" s="1" t="s">
        <v>292</v>
      </c>
      <c r="J116" s="1" t="str">
        <f t="shared" si="11"/>
        <v xml:space="preserve">PSLV-XL </v>
      </c>
      <c r="K116" s="1" t="str">
        <f t="shared" si="12"/>
        <v>Aditya L1</v>
      </c>
      <c r="L116" s="1" t="s">
        <v>8</v>
      </c>
      <c r="M116" s="1">
        <v>31</v>
      </c>
      <c r="N116" s="1">
        <f t="shared" si="13"/>
        <v>2573</v>
      </c>
      <c r="O116" s="1" t="s">
        <v>9</v>
      </c>
    </row>
    <row r="117" spans="1:15" x14ac:dyDescent="0.3">
      <c r="A117" s="1" t="s">
        <v>10</v>
      </c>
      <c r="B117" s="1" t="s">
        <v>11</v>
      </c>
      <c r="C117" s="1" t="str">
        <f t="shared" si="7"/>
        <v>USA</v>
      </c>
      <c r="D117" s="1" t="s">
        <v>293</v>
      </c>
      <c r="E117" s="7" t="str">
        <f>TEXT(DATE(MID(D117, 13, 4), CHOOSE(MATCH( MID(D117, 5, 3), {"Jan","Feb","Mar","Apr","May","Jun","Jul","Aug","Sep","Oct","Nov","Dec"}, 0), 1, 2, 3, 4, 5, 6, 7, 8, 9, 10, 11, 12), MID(D117, 9, 2)), "yyyy-mm-dd")</f>
        <v>2023-09-01</v>
      </c>
      <c r="F117" s="1" t="str">
        <f t="shared" si="8"/>
        <v>02:21:00</v>
      </c>
      <c r="G117" s="9" t="str">
        <f t="shared" si="9"/>
        <v>September</v>
      </c>
      <c r="H117" s="5" t="str">
        <f t="shared" si="10"/>
        <v>2023</v>
      </c>
      <c r="I117" s="1" t="s">
        <v>294</v>
      </c>
      <c r="J117" s="1" t="str">
        <f t="shared" si="11"/>
        <v xml:space="preserve">Falcon 9 Block 5 </v>
      </c>
      <c r="K117" s="1" t="str">
        <f t="shared" si="12"/>
        <v>Starlink Group 6-13</v>
      </c>
      <c r="L117" s="1" t="s">
        <v>8</v>
      </c>
      <c r="M117" s="1">
        <v>67</v>
      </c>
      <c r="N117" s="1">
        <f t="shared" si="13"/>
        <v>5561</v>
      </c>
      <c r="O117" s="1" t="s">
        <v>9</v>
      </c>
    </row>
    <row r="118" spans="1:15" x14ac:dyDescent="0.3">
      <c r="A118" s="1" t="s">
        <v>14</v>
      </c>
      <c r="B118" s="1" t="s">
        <v>18</v>
      </c>
      <c r="C118" s="1" t="str">
        <f t="shared" si="7"/>
        <v>China</v>
      </c>
      <c r="D118" s="1" t="s">
        <v>295</v>
      </c>
      <c r="E118" s="7" t="str">
        <f>TEXT(DATE(MID(D118, 13, 4), CHOOSE(MATCH( MID(D118, 5, 3), {"Jan","Feb","Mar","Apr","May","Jun","Jul","Aug","Sep","Oct","Nov","Dec"}, 0), 1, 2, 3, 4, 5, 6, 7, 8, 9, 10, 11, 12), MID(D118, 9, 2)), "yyyy-mm-dd")</f>
        <v>2023-08-31</v>
      </c>
      <c r="F118" s="1" t="str">
        <f t="shared" si="8"/>
        <v>07:36:00</v>
      </c>
      <c r="G118" s="9" t="str">
        <f t="shared" si="9"/>
        <v>August</v>
      </c>
      <c r="H118" s="5" t="str">
        <f t="shared" si="10"/>
        <v>2023</v>
      </c>
      <c r="I118" s="1" t="s">
        <v>296</v>
      </c>
      <c r="J118" s="1" t="str">
        <f t="shared" si="11"/>
        <v xml:space="preserve">Long March 2D </v>
      </c>
      <c r="K118" s="1" t="str">
        <f t="shared" si="12"/>
        <v>Yaogan 39 Group 01</v>
      </c>
      <c r="L118" s="1" t="s">
        <v>8</v>
      </c>
      <c r="M118" s="1">
        <v>29.75</v>
      </c>
      <c r="N118" s="1">
        <f t="shared" si="13"/>
        <v>2469.25</v>
      </c>
      <c r="O118" s="1" t="s">
        <v>9</v>
      </c>
    </row>
    <row r="119" spans="1:15" x14ac:dyDescent="0.3">
      <c r="A119" s="1" t="s">
        <v>10</v>
      </c>
      <c r="B119" s="1" t="s">
        <v>11</v>
      </c>
      <c r="C119" s="1" t="str">
        <f t="shared" si="7"/>
        <v>USA</v>
      </c>
      <c r="D119" s="1" t="s">
        <v>297</v>
      </c>
      <c r="E119" s="7" t="str">
        <f>TEXT(DATE(MID(D119, 13, 4), CHOOSE(MATCH( MID(D119, 5, 3), {"Jan","Feb","Mar","Apr","May","Jun","Jul","Aug","Sep","Oct","Nov","Dec"}, 0), 1, 2, 3, 4, 5, 6, 7, 8, 9, 10, 11, 12), MID(D119, 9, 2)), "yyyy-mm-dd")</f>
        <v>2023-08-27</v>
      </c>
      <c r="F119" s="1" t="str">
        <f t="shared" si="8"/>
        <v>01:05:00</v>
      </c>
      <c r="G119" s="9" t="str">
        <f t="shared" si="9"/>
        <v>August</v>
      </c>
      <c r="H119" s="5" t="str">
        <f t="shared" si="10"/>
        <v>2023</v>
      </c>
      <c r="I119" s="1" t="s">
        <v>298</v>
      </c>
      <c r="J119" s="1" t="str">
        <f t="shared" si="11"/>
        <v xml:space="preserve">Falcon 9 Block 5 </v>
      </c>
      <c r="K119" s="1" t="str">
        <f t="shared" si="12"/>
        <v>Starlink Group 6-11</v>
      </c>
      <c r="L119" s="1" t="s">
        <v>8</v>
      </c>
      <c r="M119" s="1">
        <v>67</v>
      </c>
      <c r="N119" s="1">
        <f t="shared" si="13"/>
        <v>5561</v>
      </c>
      <c r="O119" s="1" t="s">
        <v>9</v>
      </c>
    </row>
    <row r="120" spans="1:15" x14ac:dyDescent="0.3">
      <c r="A120" s="1" t="s">
        <v>10</v>
      </c>
      <c r="B120" s="1" t="s">
        <v>30</v>
      </c>
      <c r="C120" s="1" t="str">
        <f t="shared" si="7"/>
        <v>USA</v>
      </c>
      <c r="D120" s="1" t="s">
        <v>299</v>
      </c>
      <c r="E120" s="7" t="str">
        <f>TEXT(DATE(MID(D120, 13, 4), CHOOSE(MATCH( MID(D120, 5, 3), {"Jan","Feb","Mar","Apr","May","Jun","Jul","Aug","Sep","Oct","Nov","Dec"}, 0), 1, 2, 3, 4, 5, 6, 7, 8, 9, 10, 11, 12), MID(D120, 9, 2)), "yyyy-mm-dd")</f>
        <v>2023-08-26</v>
      </c>
      <c r="F120" s="1" t="str">
        <f t="shared" si="8"/>
        <v>07:27:00</v>
      </c>
      <c r="G120" s="9" t="str">
        <f t="shared" si="9"/>
        <v>August</v>
      </c>
      <c r="H120" s="5" t="str">
        <f t="shared" si="10"/>
        <v>2023</v>
      </c>
      <c r="I120" s="1" t="s">
        <v>300</v>
      </c>
      <c r="J120" s="1" t="str">
        <f t="shared" si="11"/>
        <v xml:space="preserve">Falcon 9 Block 5 </v>
      </c>
      <c r="K120" s="1" t="str">
        <f t="shared" si="12"/>
        <v>SpaceX Crew-7</v>
      </c>
      <c r="L120" s="1" t="s">
        <v>8</v>
      </c>
      <c r="M120" s="1">
        <v>67</v>
      </c>
      <c r="N120" s="1">
        <f t="shared" si="13"/>
        <v>5561</v>
      </c>
      <c r="O120" s="1" t="s">
        <v>9</v>
      </c>
    </row>
    <row r="121" spans="1:15" x14ac:dyDescent="0.3">
      <c r="A121" s="1" t="s">
        <v>153</v>
      </c>
      <c r="B121" s="1" t="s">
        <v>69</v>
      </c>
      <c r="C121" s="1" t="str">
        <f t="shared" si="7"/>
        <v>China</v>
      </c>
      <c r="D121" s="1" t="s">
        <v>301</v>
      </c>
      <c r="E121" s="7" t="str">
        <f>TEXT(DATE(MID(D121, 13, 4), CHOOSE(MATCH( MID(D121, 5, 3), {"Jan","Feb","Mar","Apr","May","Jun","Jul","Aug","Sep","Oct","Nov","Dec"}, 0), 1, 2, 3, 4, 5, 6, 7, 8, 9, 10, 11, 12), MID(D121, 9, 2)), "yyyy-mm-dd")</f>
        <v>2023-08-25</v>
      </c>
      <c r="F121" s="1" t="str">
        <f t="shared" si="8"/>
        <v>04:59:00</v>
      </c>
      <c r="G121" s="9" t="str">
        <f t="shared" si="9"/>
        <v>August</v>
      </c>
      <c r="H121" s="5" t="str">
        <f t="shared" si="10"/>
        <v>2023</v>
      </c>
      <c r="I121" s="1" t="s">
        <v>302</v>
      </c>
      <c r="J121" s="1" t="str">
        <f t="shared" si="11"/>
        <v xml:space="preserve">Ceres-1 </v>
      </c>
      <c r="K121" s="1" t="str">
        <f t="shared" si="12"/>
        <v>Cornfield Chase</v>
      </c>
      <c r="L121" s="1" t="s">
        <v>8</v>
      </c>
      <c r="M121" s="1">
        <v>4.38</v>
      </c>
      <c r="N121" s="1">
        <f t="shared" si="13"/>
        <v>363.53999999999996</v>
      </c>
      <c r="O121" s="1" t="s">
        <v>9</v>
      </c>
    </row>
    <row r="122" spans="1:15" x14ac:dyDescent="0.3">
      <c r="A122" s="1" t="s">
        <v>21</v>
      </c>
      <c r="B122" s="1" t="s">
        <v>22</v>
      </c>
      <c r="C122" s="1" t="str">
        <f t="shared" si="7"/>
        <v>New Zealand</v>
      </c>
      <c r="D122" s="1" t="s">
        <v>303</v>
      </c>
      <c r="E122" s="7" t="str">
        <f>TEXT(DATE(MID(D122, 13, 4), CHOOSE(MATCH( MID(D122, 5, 3), {"Jan","Feb","Mar","Apr","May","Jun","Jul","Aug","Sep","Oct","Nov","Dec"}, 0), 1, 2, 3, 4, 5, 6, 7, 8, 9, 10, 11, 12), MID(D122, 9, 2)), "yyyy-mm-dd")</f>
        <v>2023-08-23</v>
      </c>
      <c r="F122" s="1" t="str">
        <f t="shared" si="8"/>
        <v>23:45:00</v>
      </c>
      <c r="G122" s="9" t="str">
        <f t="shared" si="9"/>
        <v>August</v>
      </c>
      <c r="H122" s="5" t="str">
        <f t="shared" si="10"/>
        <v>2023</v>
      </c>
      <c r="I122" s="1" t="s">
        <v>304</v>
      </c>
      <c r="J122" s="1" t="str">
        <f t="shared" si="11"/>
        <v xml:space="preserve">Electron/Curie </v>
      </c>
      <c r="K122" s="1" t="str">
        <f t="shared" si="12"/>
        <v>We Love the Nightlife</v>
      </c>
      <c r="L122" s="1" t="s">
        <v>8</v>
      </c>
      <c r="M122" s="1">
        <v>7.5</v>
      </c>
      <c r="N122" s="1">
        <f t="shared" si="13"/>
        <v>622.5</v>
      </c>
      <c r="O122" s="1" t="s">
        <v>9</v>
      </c>
    </row>
    <row r="123" spans="1:15" x14ac:dyDescent="0.3">
      <c r="A123" s="1" t="s">
        <v>176</v>
      </c>
      <c r="B123" s="1" t="s">
        <v>177</v>
      </c>
      <c r="C123" s="1" t="str">
        <f t="shared" si="7"/>
        <v>North Korea</v>
      </c>
      <c r="D123" s="1" t="s">
        <v>305</v>
      </c>
      <c r="E123" s="7" t="str">
        <f>TEXT(DATE(MID(D123, 13, 4), CHOOSE(MATCH( MID(D123, 5, 3), {"Jan","Feb","Mar","Apr","May","Jun","Jul","Aug","Sep","Oct","Nov","Dec"}, 0), 1, 2, 3, 4, 5, 6, 7, 8, 9, 10, 11, 12), MID(D123, 9, 2)), "yyyy-mm-dd")</f>
        <v>2023-08-23</v>
      </c>
      <c r="F123" s="1" t="str">
        <f t="shared" si="8"/>
        <v>18:50:00</v>
      </c>
      <c r="G123" s="9" t="str">
        <f t="shared" si="9"/>
        <v>August</v>
      </c>
      <c r="H123" s="5" t="str">
        <f t="shared" si="10"/>
        <v>2023</v>
      </c>
      <c r="I123" s="1" t="s">
        <v>306</v>
      </c>
      <c r="J123" s="1" t="str">
        <f t="shared" si="11"/>
        <v xml:space="preserve">ChÅllima 1 </v>
      </c>
      <c r="K123" s="1" t="str">
        <f t="shared" si="12"/>
        <v>Manligyeong 1 #2</v>
      </c>
      <c r="L123" s="1" t="s">
        <v>8</v>
      </c>
      <c r="M123" s="1"/>
      <c r="N123" s="1">
        <f t="shared" si="13"/>
        <v>0</v>
      </c>
      <c r="O123" s="1" t="s">
        <v>257</v>
      </c>
    </row>
    <row r="124" spans="1:15" x14ac:dyDescent="0.3">
      <c r="A124" s="1" t="s">
        <v>129</v>
      </c>
      <c r="B124" s="1" t="s">
        <v>130</v>
      </c>
      <c r="C124" s="1" t="str">
        <f t="shared" si="7"/>
        <v>Kazakhstan</v>
      </c>
      <c r="D124" s="1" t="s">
        <v>307</v>
      </c>
      <c r="E124" s="7" t="str">
        <f>TEXT(DATE(MID(D124, 13, 4), CHOOSE(MATCH( MID(D124, 5, 3), {"Jan","Feb","Mar","Apr","May","Jun","Jul","Aug","Sep","Oct","Nov","Dec"}, 0), 1, 2, 3, 4, 5, 6, 7, 8, 9, 10, 11, 12), MID(D124, 9, 2)), "yyyy-mm-dd")</f>
        <v>2023-08-23</v>
      </c>
      <c r="F124" s="1" t="str">
        <f t="shared" si="8"/>
        <v>01:08:00</v>
      </c>
      <c r="G124" s="9" t="str">
        <f t="shared" si="9"/>
        <v>August</v>
      </c>
      <c r="H124" s="5" t="str">
        <f t="shared" si="10"/>
        <v>2023</v>
      </c>
      <c r="I124" s="1" t="s">
        <v>308</v>
      </c>
      <c r="J124" s="1" t="str">
        <f t="shared" si="11"/>
        <v xml:space="preserve">Soyuz 2.1a </v>
      </c>
      <c r="K124" s="1" t="str">
        <f t="shared" si="12"/>
        <v>Progress MS-24</v>
      </c>
      <c r="L124" s="1" t="s">
        <v>8</v>
      </c>
      <c r="M124" s="1">
        <v>17.420000000000002</v>
      </c>
      <c r="N124" s="1">
        <f t="shared" si="13"/>
        <v>1445.8600000000001</v>
      </c>
      <c r="O124" s="1" t="s">
        <v>9</v>
      </c>
    </row>
    <row r="125" spans="1:15" x14ac:dyDescent="0.3">
      <c r="A125" s="1" t="s">
        <v>10</v>
      </c>
      <c r="B125" s="1" t="s">
        <v>27</v>
      </c>
      <c r="C125" s="1" t="str">
        <f t="shared" si="7"/>
        <v>USA</v>
      </c>
      <c r="D125" s="1" t="s">
        <v>309</v>
      </c>
      <c r="E125" s="7" t="str">
        <f>TEXT(DATE(MID(D125, 13, 4), CHOOSE(MATCH( MID(D125, 5, 3), {"Jan","Feb","Mar","Apr","May","Jun","Jul","Aug","Sep","Oct","Nov","Dec"}, 0), 1, 2, 3, 4, 5, 6, 7, 8, 9, 10, 11, 12), MID(D125, 9, 2)), "yyyy-mm-dd")</f>
        <v>2023-08-22</v>
      </c>
      <c r="F125" s="1" t="str">
        <f t="shared" si="8"/>
        <v>09:37:00</v>
      </c>
      <c r="G125" s="9" t="str">
        <f t="shared" si="9"/>
        <v>August</v>
      </c>
      <c r="H125" s="5" t="str">
        <f t="shared" si="10"/>
        <v>2023</v>
      </c>
      <c r="I125" s="1" t="s">
        <v>310</v>
      </c>
      <c r="J125" s="1" t="str">
        <f t="shared" si="11"/>
        <v xml:space="preserve">Falcon 9 Block 5 </v>
      </c>
      <c r="K125" s="1" t="str">
        <f t="shared" si="12"/>
        <v>Starlink Group 7-1</v>
      </c>
      <c r="L125" s="1" t="s">
        <v>8</v>
      </c>
      <c r="M125" s="1">
        <v>67</v>
      </c>
      <c r="N125" s="1">
        <f t="shared" si="13"/>
        <v>5561</v>
      </c>
      <c r="O125" s="1" t="s">
        <v>9</v>
      </c>
    </row>
    <row r="126" spans="1:15" x14ac:dyDescent="0.3">
      <c r="A126" s="1" t="s">
        <v>14</v>
      </c>
      <c r="B126" s="1" t="s">
        <v>90</v>
      </c>
      <c r="C126" s="1" t="str">
        <f t="shared" si="7"/>
        <v>China</v>
      </c>
      <c r="D126" s="1" t="s">
        <v>311</v>
      </c>
      <c r="E126" s="7" t="str">
        <f>TEXT(DATE(MID(D126, 13, 4), CHOOSE(MATCH( MID(D126, 5, 3), {"Jan","Feb","Mar","Apr","May","Jun","Jul","Aug","Sep","Oct","Nov","Dec"}, 0), 1, 2, 3, 4, 5, 6, 7, 8, 9, 10, 11, 12), MID(D126, 9, 2)), "yyyy-mm-dd")</f>
        <v>2023-08-20</v>
      </c>
      <c r="F126" s="1" t="str">
        <f t="shared" si="8"/>
        <v>17:45:00</v>
      </c>
      <c r="G126" s="9" t="str">
        <f t="shared" si="9"/>
        <v>August</v>
      </c>
      <c r="H126" s="5" t="str">
        <f t="shared" si="10"/>
        <v>2023</v>
      </c>
      <c r="I126" s="1" t="s">
        <v>312</v>
      </c>
      <c r="J126" s="1" t="str">
        <f t="shared" si="11"/>
        <v xml:space="preserve">Long March 4C </v>
      </c>
      <c r="K126" s="1" t="str">
        <f t="shared" si="12"/>
        <v>Gaofen-12 04</v>
      </c>
      <c r="L126" s="1" t="s">
        <v>8</v>
      </c>
      <c r="M126" s="1">
        <v>64.680000000000007</v>
      </c>
      <c r="N126" s="1">
        <f t="shared" si="13"/>
        <v>5368.4400000000005</v>
      </c>
      <c r="O126" s="1" t="s">
        <v>9</v>
      </c>
    </row>
    <row r="127" spans="1:15" x14ac:dyDescent="0.3">
      <c r="A127" s="1" t="s">
        <v>10</v>
      </c>
      <c r="B127" s="1" t="s">
        <v>11</v>
      </c>
      <c r="C127" s="1" t="str">
        <f t="shared" si="7"/>
        <v>USA</v>
      </c>
      <c r="D127" s="1" t="s">
        <v>313</v>
      </c>
      <c r="E127" s="7" t="str">
        <f>TEXT(DATE(MID(D127, 13, 4), CHOOSE(MATCH( MID(D127, 5, 3), {"Jan","Feb","Mar","Apr","May","Jun","Jul","Aug","Sep","Oct","Nov","Dec"}, 0), 1, 2, 3, 4, 5, 6, 7, 8, 9, 10, 11, 12), MID(D127, 9, 2)), "yyyy-mm-dd")</f>
        <v>2023-08-17</v>
      </c>
      <c r="F127" s="1" t="str">
        <f t="shared" si="8"/>
        <v>03:36:00</v>
      </c>
      <c r="G127" s="9" t="str">
        <f t="shared" si="9"/>
        <v>August</v>
      </c>
      <c r="H127" s="5" t="str">
        <f t="shared" si="10"/>
        <v>2023</v>
      </c>
      <c r="I127" s="1" t="s">
        <v>314</v>
      </c>
      <c r="J127" s="1" t="str">
        <f t="shared" si="11"/>
        <v xml:space="preserve">Falcon 9 Block 5 </v>
      </c>
      <c r="K127" s="1" t="str">
        <f t="shared" si="12"/>
        <v>Starlink Group 6-10</v>
      </c>
      <c r="L127" s="1" t="s">
        <v>8</v>
      </c>
      <c r="M127" s="1">
        <v>67</v>
      </c>
      <c r="N127" s="1">
        <f t="shared" si="13"/>
        <v>5561</v>
      </c>
      <c r="O127" s="1" t="s">
        <v>9</v>
      </c>
    </row>
    <row r="128" spans="1:15" x14ac:dyDescent="0.3">
      <c r="A128" s="1" t="s">
        <v>68</v>
      </c>
      <c r="B128" s="1" t="s">
        <v>315</v>
      </c>
      <c r="C128" s="1" t="str">
        <f t="shared" si="7"/>
        <v>China</v>
      </c>
      <c r="D128" s="1" t="s">
        <v>316</v>
      </c>
      <c r="E128" s="7" t="str">
        <f>TEXT(DATE(MID(D128, 13, 4), CHOOSE(MATCH( MID(D128, 5, 3), {"Jan","Feb","Mar","Apr","May","Jun","Jul","Aug","Sep","Oct","Nov","Dec"}, 0), 1, 2, 3, 4, 5, 6, 7, 8, 9, 10, 11, 12), MID(D128, 9, 2)), "yyyy-mm-dd")</f>
        <v>2023-08-14</v>
      </c>
      <c r="F128" s="1" t="str">
        <f t="shared" si="8"/>
        <v>05:32:00</v>
      </c>
      <c r="G128" s="9" t="str">
        <f t="shared" si="9"/>
        <v>August</v>
      </c>
      <c r="H128" s="5" t="str">
        <f t="shared" si="10"/>
        <v>2023</v>
      </c>
      <c r="I128" s="1" t="s">
        <v>317</v>
      </c>
      <c r="J128" s="1" t="str">
        <f t="shared" si="11"/>
        <v xml:space="preserve">Kuaizhou 1A </v>
      </c>
      <c r="K128" s="1" t="str">
        <f t="shared" si="12"/>
        <v>HEAD-3A/B/C/D/E</v>
      </c>
      <c r="L128" s="1" t="s">
        <v>8</v>
      </c>
      <c r="M128" s="1">
        <v>5.8</v>
      </c>
      <c r="N128" s="1">
        <f t="shared" si="13"/>
        <v>481.4</v>
      </c>
      <c r="O128" s="1" t="s">
        <v>9</v>
      </c>
    </row>
    <row r="129" spans="1:15" x14ac:dyDescent="0.3">
      <c r="A129" s="1" t="s">
        <v>14</v>
      </c>
      <c r="B129" s="1" t="s">
        <v>101</v>
      </c>
      <c r="C129" s="1" t="str">
        <f t="shared" si="7"/>
        <v>China</v>
      </c>
      <c r="D129" s="1" t="s">
        <v>318</v>
      </c>
      <c r="E129" s="7" t="str">
        <f>TEXT(DATE(MID(D129, 13, 4), CHOOSE(MATCH( MID(D129, 5, 3), {"Jan","Feb","Mar","Apr","May","Jun","Jul","Aug","Sep","Oct","Nov","Dec"}, 0), 1, 2, 3, 4, 5, 6, 7, 8, 9, 10, 11, 12), MID(D129, 9, 2)), "yyyy-mm-dd")</f>
        <v>2023-08-12</v>
      </c>
      <c r="F129" s="1" t="str">
        <f t="shared" si="8"/>
        <v>17:26:00</v>
      </c>
      <c r="G129" s="9" t="str">
        <f t="shared" si="9"/>
        <v>August</v>
      </c>
      <c r="H129" s="5" t="str">
        <f t="shared" si="10"/>
        <v>2023</v>
      </c>
      <c r="I129" s="1" t="s">
        <v>319</v>
      </c>
      <c r="J129" s="1" t="str">
        <f t="shared" si="11"/>
        <v xml:space="preserve">Long March 3B/E </v>
      </c>
      <c r="K129" s="1" t="str">
        <f t="shared" si="12"/>
        <v>L-SAR4-01 (LTDC-4A)</v>
      </c>
      <c r="L129" s="1" t="s">
        <v>8</v>
      </c>
      <c r="M129" s="1">
        <v>29.15</v>
      </c>
      <c r="N129" s="1">
        <f t="shared" si="13"/>
        <v>2419.4499999999998</v>
      </c>
      <c r="O129" s="1" t="s">
        <v>9</v>
      </c>
    </row>
    <row r="130" spans="1:15" x14ac:dyDescent="0.3">
      <c r="A130" s="1" t="s">
        <v>10</v>
      </c>
      <c r="B130" s="1" t="s">
        <v>11</v>
      </c>
      <c r="C130" s="1" t="str">
        <f t="shared" ref="C130:C193" si="14">TRIM(MID(B130, FIND("|", SUBSTITUTE(B130, ",", "|", LEN(B130) - LEN(SUBSTITUTE(B130,",", "" )))) + 1, LEN(B130)))</f>
        <v>USA</v>
      </c>
      <c r="D130" s="1" t="s">
        <v>320</v>
      </c>
      <c r="E130" s="7" t="str">
        <f>TEXT(DATE(MID(D130, 13, 4), CHOOSE(MATCH( MID(D130, 5, 3), {"Jan","Feb","Mar","Apr","May","Jun","Jul","Aug","Sep","Oct","Nov","Dec"}, 0), 1, 2, 3, 4, 5, 6, 7, 8, 9, 10, 11, 12), MID(D130, 9, 2)), "yyyy-mm-dd")</f>
        <v>2023-08-11</v>
      </c>
      <c r="F130" s="1" t="str">
        <f t="shared" ref="F130:F193" si="15">IF(ISNUMBER(FIND(":", D130)), MID(D130, FIND(":", D130)-2, 5) &amp; ":00", "00:00:00")</f>
        <v>05:17:00</v>
      </c>
      <c r="G130" s="9" t="str">
        <f t="shared" ref="G130:G193" si="16">TEXT(E130, "mmmm")</f>
        <v>August</v>
      </c>
      <c r="H130" s="5" t="str">
        <f t="shared" ref="H130:H193" si="17">TEXT(E130, "yyyy")</f>
        <v>2023</v>
      </c>
      <c r="I130" s="1" t="s">
        <v>321</v>
      </c>
      <c r="J130" s="1" t="str">
        <f t="shared" ref="J130:J193" si="18">LEFT(I130, FIND("|", I130) - 1)</f>
        <v xml:space="preserve">Falcon 9 Block 5 </v>
      </c>
      <c r="K130" s="1" t="str">
        <f t="shared" ref="K130:K193" si="19">MID(I130, FIND("|", I130) + 2, LEN(I130))</f>
        <v>Starlink Group 6-9</v>
      </c>
      <c r="L130" s="1" t="s">
        <v>8</v>
      </c>
      <c r="M130" s="1">
        <v>67</v>
      </c>
      <c r="N130" s="1">
        <f t="shared" si="13"/>
        <v>5561</v>
      </c>
      <c r="O130" s="1" t="s">
        <v>9</v>
      </c>
    </row>
    <row r="131" spans="1:15" x14ac:dyDescent="0.3">
      <c r="A131" s="1" t="s">
        <v>129</v>
      </c>
      <c r="B131" s="1" t="s">
        <v>322</v>
      </c>
      <c r="C131" s="1" t="str">
        <f t="shared" si="14"/>
        <v>Russia</v>
      </c>
      <c r="D131" s="1" t="s">
        <v>323</v>
      </c>
      <c r="E131" s="7" t="str">
        <f>TEXT(DATE(MID(D131, 13, 4), CHOOSE(MATCH( MID(D131, 5, 3), {"Jan","Feb","Mar","Apr","May","Jun","Jul","Aug","Sep","Oct","Nov","Dec"}, 0), 1, 2, 3, 4, 5, 6, 7, 8, 9, 10, 11, 12), MID(D131, 9, 2)), "yyyy-mm-dd")</f>
        <v>2023-08-10</v>
      </c>
      <c r="F131" s="1" t="str">
        <f t="shared" si="15"/>
        <v>23:10:00</v>
      </c>
      <c r="G131" s="9" t="str">
        <f t="shared" si="16"/>
        <v>August</v>
      </c>
      <c r="H131" s="5" t="str">
        <f t="shared" si="17"/>
        <v>2023</v>
      </c>
      <c r="I131" s="1" t="s">
        <v>324</v>
      </c>
      <c r="J131" s="1" t="str">
        <f t="shared" si="18"/>
        <v xml:space="preserve">Soyuz 2.1b/Fregat-M </v>
      </c>
      <c r="K131" s="1" t="str">
        <f t="shared" si="19"/>
        <v>Luna 25</v>
      </c>
      <c r="L131" s="1" t="s">
        <v>8</v>
      </c>
      <c r="M131" s="1">
        <v>25</v>
      </c>
      <c r="N131" s="1">
        <f t="shared" ref="N131:N194" si="20">M131 * 83</f>
        <v>2075</v>
      </c>
      <c r="O131" s="1" t="s">
        <v>9</v>
      </c>
    </row>
    <row r="132" spans="1:15" x14ac:dyDescent="0.3">
      <c r="A132" s="1" t="s">
        <v>37</v>
      </c>
      <c r="B132" s="1" t="s">
        <v>38</v>
      </c>
      <c r="C132" s="1" t="str">
        <f t="shared" si="14"/>
        <v>USA</v>
      </c>
      <c r="D132" s="1" t="s">
        <v>325</v>
      </c>
      <c r="E132" s="7" t="str">
        <f>TEXT(DATE(MID(D132, 13, 4), CHOOSE(MATCH( MID(D132, 5, 3), {"Jan","Feb","Mar","Apr","May","Jun","Jul","Aug","Sep","Oct","Nov","Dec"}, 0), 1, 2, 3, 4, 5, 6, 7, 8, 9, 10, 11, 12), MID(D132, 9, 2)), "yyyy-mm-dd")</f>
        <v>2023-08-10</v>
      </c>
      <c r="F132" s="1" t="str">
        <f t="shared" si="15"/>
        <v>15:17:00</v>
      </c>
      <c r="G132" s="9" t="str">
        <f t="shared" si="16"/>
        <v>August</v>
      </c>
      <c r="H132" s="5" t="str">
        <f t="shared" si="17"/>
        <v>2023</v>
      </c>
      <c r="I132" s="1" t="s">
        <v>326</v>
      </c>
      <c r="J132" s="1" t="str">
        <f t="shared" si="18"/>
        <v xml:space="preserve">SpaceShipTwo </v>
      </c>
      <c r="K132" s="1" t="str">
        <f t="shared" si="19"/>
        <v>Galactic 02</v>
      </c>
      <c r="L132" s="1" t="s">
        <v>8</v>
      </c>
      <c r="M132" s="1"/>
      <c r="N132" s="1">
        <f t="shared" si="20"/>
        <v>0</v>
      </c>
      <c r="O132" s="1" t="s">
        <v>9</v>
      </c>
    </row>
    <row r="133" spans="1:15" x14ac:dyDescent="0.3">
      <c r="A133" s="1" t="s">
        <v>153</v>
      </c>
      <c r="B133" s="1" t="s">
        <v>69</v>
      </c>
      <c r="C133" s="1" t="str">
        <f t="shared" si="14"/>
        <v>China</v>
      </c>
      <c r="D133" s="1" t="s">
        <v>327</v>
      </c>
      <c r="E133" s="7" t="str">
        <f>TEXT(DATE(MID(D133, 13, 4), CHOOSE(MATCH( MID(D133, 5, 3), {"Jan","Feb","Mar","Apr","May","Jun","Jul","Aug","Sep","Oct","Nov","Dec"}, 0), 1, 2, 3, 4, 5, 6, 7, 8, 9, 10, 11, 12), MID(D133, 9, 2)), "yyyy-mm-dd")</f>
        <v>2023-08-10</v>
      </c>
      <c r="F133" s="1" t="str">
        <f t="shared" si="15"/>
        <v>04:03:00</v>
      </c>
      <c r="G133" s="9" t="str">
        <f t="shared" si="16"/>
        <v>August</v>
      </c>
      <c r="H133" s="5" t="str">
        <f t="shared" si="17"/>
        <v>2023</v>
      </c>
      <c r="I133" s="1" t="s">
        <v>328</v>
      </c>
      <c r="J133" s="1" t="str">
        <f t="shared" si="18"/>
        <v xml:space="preserve">Ceres-1 </v>
      </c>
      <c r="K133" s="1" t="str">
        <f t="shared" si="19"/>
        <v>Lucky 7</v>
      </c>
      <c r="L133" s="1" t="s">
        <v>8</v>
      </c>
      <c r="M133" s="1">
        <v>4.38</v>
      </c>
      <c r="N133" s="1">
        <f t="shared" si="20"/>
        <v>363.53999999999996</v>
      </c>
      <c r="O133" s="1" t="s">
        <v>9</v>
      </c>
    </row>
    <row r="134" spans="1:15" x14ac:dyDescent="0.3">
      <c r="A134" s="1" t="s">
        <v>14</v>
      </c>
      <c r="B134" s="1" t="s">
        <v>329</v>
      </c>
      <c r="C134" s="1" t="str">
        <f t="shared" si="14"/>
        <v>China</v>
      </c>
      <c r="D134" s="1" t="s">
        <v>330</v>
      </c>
      <c r="E134" s="7" t="str">
        <f>TEXT(DATE(MID(D134, 13, 4), CHOOSE(MATCH( MID(D134, 5, 3), {"Jan","Feb","Mar","Apr","May","Jun","Jul","Aug","Sep","Oct","Nov","Dec"}, 0), 1, 2, 3, 4, 5, 6, 7, 8, 9, 10, 11, 12), MID(D134, 9, 2)), "yyyy-mm-dd")</f>
        <v>2023-08-08</v>
      </c>
      <c r="F134" s="1" t="str">
        <f t="shared" si="15"/>
        <v>22:53:00</v>
      </c>
      <c r="G134" s="9" t="str">
        <f t="shared" si="16"/>
        <v>August</v>
      </c>
      <c r="H134" s="5" t="str">
        <f t="shared" si="17"/>
        <v>2023</v>
      </c>
      <c r="I134" s="1" t="s">
        <v>331</v>
      </c>
      <c r="J134" s="1" t="str">
        <f t="shared" si="18"/>
        <v xml:space="preserve">Long March 2C </v>
      </c>
      <c r="K134" s="1" t="str">
        <f t="shared" si="19"/>
        <v>5 m S-SAR-02 (Huanjing-2F)</v>
      </c>
      <c r="L134" s="1" t="s">
        <v>8</v>
      </c>
      <c r="M134" s="1">
        <v>30.8</v>
      </c>
      <c r="N134" s="1">
        <f t="shared" si="20"/>
        <v>2556.4</v>
      </c>
      <c r="O134" s="1" t="s">
        <v>9</v>
      </c>
    </row>
    <row r="135" spans="1:15" x14ac:dyDescent="0.3">
      <c r="A135" s="1" t="s">
        <v>10</v>
      </c>
      <c r="B135" s="1" t="s">
        <v>27</v>
      </c>
      <c r="C135" s="1" t="str">
        <f t="shared" si="14"/>
        <v>USA</v>
      </c>
      <c r="D135" s="1" t="s">
        <v>332</v>
      </c>
      <c r="E135" s="7" t="str">
        <f>TEXT(DATE(MID(D135, 13, 4), CHOOSE(MATCH( MID(D135, 5, 3), {"Jan","Feb","Mar","Apr","May","Jun","Jul","Aug","Sep","Oct","Nov","Dec"}, 0), 1, 2, 3, 4, 5, 6, 7, 8, 9, 10, 11, 12), MID(D135, 9, 2)), "yyyy-mm-dd")</f>
        <v>2023-08-08</v>
      </c>
      <c r="F135" s="1" t="str">
        <f t="shared" si="15"/>
        <v>03:57:00</v>
      </c>
      <c r="G135" s="9" t="str">
        <f t="shared" si="16"/>
        <v>August</v>
      </c>
      <c r="H135" s="5" t="str">
        <f t="shared" si="17"/>
        <v>2023</v>
      </c>
      <c r="I135" s="1" t="s">
        <v>333</v>
      </c>
      <c r="J135" s="1" t="str">
        <f t="shared" si="18"/>
        <v xml:space="preserve">Falcon 9 Block 5 </v>
      </c>
      <c r="K135" s="1" t="str">
        <f t="shared" si="19"/>
        <v>Starlink Group 6-20</v>
      </c>
      <c r="L135" s="1" t="s">
        <v>8</v>
      </c>
      <c r="M135" s="1">
        <v>67</v>
      </c>
      <c r="N135" s="1">
        <f t="shared" si="20"/>
        <v>5561</v>
      </c>
      <c r="O135" s="1" t="s">
        <v>9</v>
      </c>
    </row>
    <row r="136" spans="1:15" x14ac:dyDescent="0.3">
      <c r="A136" s="1" t="s">
        <v>4</v>
      </c>
      <c r="B136" s="1" t="s">
        <v>212</v>
      </c>
      <c r="C136" s="1" t="str">
        <f t="shared" si="14"/>
        <v>Russia</v>
      </c>
      <c r="D136" s="1" t="s">
        <v>334</v>
      </c>
      <c r="E136" s="7" t="str">
        <f>TEXT(DATE(MID(D136, 13, 4), CHOOSE(MATCH( MID(D136, 5, 3), {"Jan","Feb","Mar","Apr","May","Jun","Jul","Aug","Sep","Oct","Nov","Dec"}, 0), 1, 2, 3, 4, 5, 6, 7, 8, 9, 10, 11, 12), MID(D136, 9, 2)), "yyyy-mm-dd")</f>
        <v>2023-08-07</v>
      </c>
      <c r="F136" s="1" t="str">
        <f t="shared" si="15"/>
        <v>13:20:00</v>
      </c>
      <c r="G136" s="9" t="str">
        <f t="shared" si="16"/>
        <v>August</v>
      </c>
      <c r="H136" s="5" t="str">
        <f t="shared" si="17"/>
        <v>2023</v>
      </c>
      <c r="I136" s="1" t="s">
        <v>335</v>
      </c>
      <c r="J136" s="1" t="str">
        <f t="shared" si="18"/>
        <v xml:space="preserve">Soyuz 2.1b/Fregat-M </v>
      </c>
      <c r="K136" s="1" t="str">
        <f t="shared" si="19"/>
        <v>Cosmos 2569</v>
      </c>
      <c r="L136" s="1" t="s">
        <v>8</v>
      </c>
      <c r="M136" s="1">
        <v>25</v>
      </c>
      <c r="N136" s="1">
        <f t="shared" si="20"/>
        <v>2075</v>
      </c>
      <c r="O136" s="1" t="s">
        <v>9</v>
      </c>
    </row>
    <row r="137" spans="1:15" x14ac:dyDescent="0.3">
      <c r="A137" s="1" t="s">
        <v>10</v>
      </c>
      <c r="B137" s="1" t="s">
        <v>11</v>
      </c>
      <c r="C137" s="1" t="str">
        <f t="shared" si="14"/>
        <v>USA</v>
      </c>
      <c r="D137" s="1" t="s">
        <v>336</v>
      </c>
      <c r="E137" s="7" t="str">
        <f>TEXT(DATE(MID(D137, 13, 4), CHOOSE(MATCH( MID(D137, 5, 3), {"Jan","Feb","Mar","Apr","May","Jun","Jul","Aug","Sep","Oct","Nov","Dec"}, 0), 1, 2, 3, 4, 5, 6, 7, 8, 9, 10, 11, 12), MID(D137, 9, 2)), "yyyy-mm-dd")</f>
        <v>2023-08-07</v>
      </c>
      <c r="F137" s="1" t="str">
        <f t="shared" si="15"/>
        <v>02:41:00</v>
      </c>
      <c r="G137" s="9" t="str">
        <f t="shared" si="16"/>
        <v>August</v>
      </c>
      <c r="H137" s="5" t="str">
        <f t="shared" si="17"/>
        <v>2023</v>
      </c>
      <c r="I137" s="1" t="s">
        <v>337</v>
      </c>
      <c r="J137" s="1" t="str">
        <f t="shared" si="18"/>
        <v xml:space="preserve">Falcon 9 Block 5 </v>
      </c>
      <c r="K137" s="1" t="str">
        <f t="shared" si="19"/>
        <v>Starlink Group 6-8</v>
      </c>
      <c r="L137" s="1" t="s">
        <v>8</v>
      </c>
      <c r="M137" s="1">
        <v>67</v>
      </c>
      <c r="N137" s="1">
        <f t="shared" si="20"/>
        <v>5561</v>
      </c>
      <c r="O137" s="1" t="s">
        <v>9</v>
      </c>
    </row>
    <row r="138" spans="1:15" x14ac:dyDescent="0.3">
      <c r="A138" s="1" t="s">
        <v>10</v>
      </c>
      <c r="B138" s="1" t="s">
        <v>11</v>
      </c>
      <c r="C138" s="1" t="str">
        <f t="shared" si="14"/>
        <v>USA</v>
      </c>
      <c r="D138" s="1" t="s">
        <v>338</v>
      </c>
      <c r="E138" s="7" t="str">
        <f>TEXT(DATE(MID(D138, 13, 4), CHOOSE(MATCH( MID(D138, 5, 3), {"Jan","Feb","Mar","Apr","May","Jun","Jul","Aug","Sep","Oct","Nov","Dec"}, 0), 1, 2, 3, 4, 5, 6, 7, 8, 9, 10, 11, 12), MID(D138, 9, 2)), "yyyy-mm-dd")</f>
        <v>2023-08-03</v>
      </c>
      <c r="F138" s="1" t="str">
        <f t="shared" si="15"/>
        <v>05:00:00</v>
      </c>
      <c r="G138" s="9" t="str">
        <f t="shared" si="16"/>
        <v>August</v>
      </c>
      <c r="H138" s="5" t="str">
        <f t="shared" si="17"/>
        <v>2023</v>
      </c>
      <c r="I138" s="1" t="s">
        <v>339</v>
      </c>
      <c r="J138" s="1" t="str">
        <f t="shared" si="18"/>
        <v xml:space="preserve">Falcon 9 Block 5 </v>
      </c>
      <c r="K138" s="1" t="str">
        <f t="shared" si="19"/>
        <v>Galaxy 37</v>
      </c>
      <c r="L138" s="1" t="s">
        <v>8</v>
      </c>
      <c r="M138" s="1">
        <v>67</v>
      </c>
      <c r="N138" s="1">
        <f t="shared" si="20"/>
        <v>5561</v>
      </c>
      <c r="O138" s="1" t="s">
        <v>9</v>
      </c>
    </row>
    <row r="139" spans="1:15" x14ac:dyDescent="0.3">
      <c r="A139" s="1" t="s">
        <v>14</v>
      </c>
      <c r="B139" s="1" t="s">
        <v>90</v>
      </c>
      <c r="C139" s="1" t="str">
        <f t="shared" si="14"/>
        <v>China</v>
      </c>
      <c r="D139" s="1" t="s">
        <v>340</v>
      </c>
      <c r="E139" s="7" t="str">
        <f>TEXT(DATE(MID(D139, 13, 4), CHOOSE(MATCH( MID(D139, 5, 3), {"Jan","Feb","Mar","Apr","May","Jun","Jul","Aug","Sep","Oct","Nov","Dec"}, 0), 1, 2, 3, 4, 5, 6, 7, 8, 9, 10, 11, 12), MID(D139, 9, 2)), "yyyy-mm-dd")</f>
        <v>2023-08-03</v>
      </c>
      <c r="F139" s="1" t="str">
        <f t="shared" si="15"/>
        <v>03:47:00</v>
      </c>
      <c r="G139" s="9" t="str">
        <f t="shared" si="16"/>
        <v>August</v>
      </c>
      <c r="H139" s="5" t="str">
        <f t="shared" si="17"/>
        <v>2023</v>
      </c>
      <c r="I139" s="1" t="s">
        <v>341</v>
      </c>
      <c r="J139" s="1" t="str">
        <f t="shared" si="18"/>
        <v xml:space="preserve">Long March 4C </v>
      </c>
      <c r="K139" s="1" t="str">
        <f t="shared" si="19"/>
        <v>Fengyun-3F</v>
      </c>
      <c r="L139" s="1" t="s">
        <v>8</v>
      </c>
      <c r="M139" s="1">
        <v>64.680000000000007</v>
      </c>
      <c r="N139" s="1">
        <f t="shared" si="20"/>
        <v>5368.4400000000005</v>
      </c>
      <c r="O139" s="1" t="s">
        <v>9</v>
      </c>
    </row>
    <row r="140" spans="1:15" x14ac:dyDescent="0.3">
      <c r="A140" s="1" t="s">
        <v>342</v>
      </c>
      <c r="B140" s="1" t="s">
        <v>343</v>
      </c>
      <c r="C140" s="1" t="str">
        <f t="shared" si="14"/>
        <v>USA</v>
      </c>
      <c r="D140" s="1" t="s">
        <v>344</v>
      </c>
      <c r="E140" s="7" t="str">
        <f>TEXT(DATE(MID(D140, 13, 4), CHOOSE(MATCH( MID(D140, 5, 3), {"Jan","Feb","Mar","Apr","May","Jun","Jul","Aug","Sep","Oct","Nov","Dec"}, 0), 1, 2, 3, 4, 5, 6, 7, 8, 9, 10, 11, 12), MID(D140, 9, 2)), "yyyy-mm-dd")</f>
        <v>2023-08-02</v>
      </c>
      <c r="F140" s="1" t="str">
        <f t="shared" si="15"/>
        <v>00:31:00</v>
      </c>
      <c r="G140" s="9" t="str">
        <f t="shared" si="16"/>
        <v>August</v>
      </c>
      <c r="H140" s="5" t="str">
        <f t="shared" si="17"/>
        <v>2023</v>
      </c>
      <c r="I140" s="1" t="s">
        <v>345</v>
      </c>
      <c r="J140" s="1" t="str">
        <f t="shared" si="18"/>
        <v xml:space="preserve">Antares 230+ </v>
      </c>
      <c r="K140" s="1" t="str">
        <f t="shared" si="19"/>
        <v>CRS NG-19</v>
      </c>
      <c r="L140" s="1" t="s">
        <v>346</v>
      </c>
      <c r="M140" s="1">
        <v>85</v>
      </c>
      <c r="N140" s="1">
        <f t="shared" si="20"/>
        <v>7055</v>
      </c>
      <c r="O140" s="1" t="s">
        <v>9</v>
      </c>
    </row>
    <row r="141" spans="1:15" x14ac:dyDescent="0.3">
      <c r="A141" s="1" t="s">
        <v>86</v>
      </c>
      <c r="B141" s="1" t="s">
        <v>87</v>
      </c>
      <c r="C141" s="1" t="str">
        <f t="shared" si="14"/>
        <v>India</v>
      </c>
      <c r="D141" s="1" t="s">
        <v>347</v>
      </c>
      <c r="E141" s="7" t="str">
        <f>TEXT(DATE(MID(D141, 13, 4), CHOOSE(MATCH( MID(D141, 5, 3), {"Jan","Feb","Mar","Apr","May","Jun","Jul","Aug","Sep","Oct","Nov","Dec"}, 0), 1, 2, 3, 4, 5, 6, 7, 8, 9, 10, 11, 12), MID(D141, 9, 2)), "yyyy-mm-dd")</f>
        <v>2023-07-30</v>
      </c>
      <c r="F141" s="1" t="str">
        <f t="shared" si="15"/>
        <v>01:01:00</v>
      </c>
      <c r="G141" s="9" t="str">
        <f t="shared" si="16"/>
        <v>July</v>
      </c>
      <c r="H141" s="5" t="str">
        <f t="shared" si="17"/>
        <v>2023</v>
      </c>
      <c r="I141" s="1" t="s">
        <v>348</v>
      </c>
      <c r="J141" s="1" t="str">
        <f t="shared" si="18"/>
        <v xml:space="preserve">PSLV-CA </v>
      </c>
      <c r="K141" s="1" t="str">
        <f t="shared" si="19"/>
        <v>DS-SAR</v>
      </c>
      <c r="L141" s="1" t="s">
        <v>8</v>
      </c>
      <c r="M141" s="1">
        <v>21</v>
      </c>
      <c r="N141" s="1">
        <f t="shared" si="20"/>
        <v>1743</v>
      </c>
      <c r="O141" s="1" t="s">
        <v>9</v>
      </c>
    </row>
    <row r="142" spans="1:15" x14ac:dyDescent="0.3">
      <c r="A142" s="1" t="s">
        <v>10</v>
      </c>
      <c r="B142" s="1" t="s">
        <v>30</v>
      </c>
      <c r="C142" s="1" t="str">
        <f t="shared" si="14"/>
        <v>USA</v>
      </c>
      <c r="D142" s="1" t="s">
        <v>349</v>
      </c>
      <c r="E142" s="7" t="str">
        <f>TEXT(DATE(MID(D142, 13, 4), CHOOSE(MATCH( MID(D142, 5, 3), {"Jan","Feb","Mar","Apr","May","Jun","Jul","Aug","Sep","Oct","Nov","Dec"}, 0), 1, 2, 3, 4, 5, 6, 7, 8, 9, 10, 11, 12), MID(D142, 9, 2)), "yyyy-mm-dd")</f>
        <v>2023-07-29</v>
      </c>
      <c r="F142" s="1" t="str">
        <f t="shared" si="15"/>
        <v>03:04:00</v>
      </c>
      <c r="G142" s="9" t="str">
        <f t="shared" si="16"/>
        <v>July</v>
      </c>
      <c r="H142" s="5" t="str">
        <f t="shared" si="17"/>
        <v>2023</v>
      </c>
      <c r="I142" s="1" t="s">
        <v>350</v>
      </c>
      <c r="J142" s="1" t="str">
        <f t="shared" si="18"/>
        <v xml:space="preserve">Falcon Heavy </v>
      </c>
      <c r="K142" s="1" t="str">
        <f t="shared" si="19"/>
        <v>EchoStar 24 (Jupiter 3)</v>
      </c>
      <c r="L142" s="1" t="s">
        <v>8</v>
      </c>
      <c r="M142" s="1">
        <v>97</v>
      </c>
      <c r="N142" s="1">
        <f t="shared" si="20"/>
        <v>8051</v>
      </c>
      <c r="O142" s="1" t="s">
        <v>9</v>
      </c>
    </row>
    <row r="143" spans="1:15" x14ac:dyDescent="0.3">
      <c r="A143" s="1" t="s">
        <v>10</v>
      </c>
      <c r="B143" s="1" t="s">
        <v>11</v>
      </c>
      <c r="C143" s="1" t="str">
        <f t="shared" si="14"/>
        <v>USA</v>
      </c>
      <c r="D143" s="1" t="s">
        <v>351</v>
      </c>
      <c r="E143" s="7" t="str">
        <f>TEXT(DATE(MID(D143, 13, 4), CHOOSE(MATCH( MID(D143, 5, 3), {"Jan","Feb","Mar","Apr","May","Jun","Jul","Aug","Sep","Oct","Nov","Dec"}, 0), 1, 2, 3, 4, 5, 6, 7, 8, 9, 10, 11, 12), MID(D143, 9, 2)), "yyyy-mm-dd")</f>
        <v>2023-07-28</v>
      </c>
      <c r="F143" s="1" t="str">
        <f t="shared" si="15"/>
        <v>04:01:00</v>
      </c>
      <c r="G143" s="9" t="str">
        <f t="shared" si="16"/>
        <v>July</v>
      </c>
      <c r="H143" s="5" t="str">
        <f t="shared" si="17"/>
        <v>2023</v>
      </c>
      <c r="I143" s="1" t="s">
        <v>352</v>
      </c>
      <c r="J143" s="1" t="str">
        <f t="shared" si="18"/>
        <v xml:space="preserve">Falcon 9 Block 5 </v>
      </c>
      <c r="K143" s="1" t="str">
        <f t="shared" si="19"/>
        <v>Starlink Group 6-7</v>
      </c>
      <c r="L143" s="1" t="s">
        <v>8</v>
      </c>
      <c r="M143" s="1">
        <v>67</v>
      </c>
      <c r="N143" s="1">
        <f t="shared" si="20"/>
        <v>5561</v>
      </c>
      <c r="O143" s="1" t="s">
        <v>9</v>
      </c>
    </row>
    <row r="144" spans="1:15" x14ac:dyDescent="0.3">
      <c r="A144" s="1" t="s">
        <v>14</v>
      </c>
      <c r="B144" s="1" t="s">
        <v>18</v>
      </c>
      <c r="C144" s="1" t="str">
        <f t="shared" si="14"/>
        <v>China</v>
      </c>
      <c r="D144" s="1" t="s">
        <v>353</v>
      </c>
      <c r="E144" s="7" t="str">
        <f>TEXT(DATE(MID(D144, 13, 4), CHOOSE(MATCH( MID(D144, 5, 3), {"Jan","Feb","Mar","Apr","May","Jun","Jul","Aug","Sep","Oct","Nov","Dec"}, 0), 1, 2, 3, 4, 5, 6, 7, 8, 9, 10, 11, 12), MID(D144, 9, 2)), "yyyy-mm-dd")</f>
        <v>2023-07-26</v>
      </c>
      <c r="F144" s="1" t="str">
        <f t="shared" si="15"/>
        <v>20:02:00</v>
      </c>
      <c r="G144" s="9" t="str">
        <f t="shared" si="16"/>
        <v>July</v>
      </c>
      <c r="H144" s="5" t="str">
        <f t="shared" si="17"/>
        <v>2023</v>
      </c>
      <c r="I144" s="1" t="s">
        <v>354</v>
      </c>
      <c r="J144" s="1" t="str">
        <f t="shared" si="18"/>
        <v xml:space="preserve">Long March 2D </v>
      </c>
      <c r="K144" s="1" t="str">
        <f t="shared" si="19"/>
        <v>Yaogan 36 Group 05</v>
      </c>
      <c r="L144" s="1" t="s">
        <v>8</v>
      </c>
      <c r="M144" s="1">
        <v>29.75</v>
      </c>
      <c r="N144" s="1">
        <f t="shared" si="20"/>
        <v>2469.25</v>
      </c>
      <c r="O144" s="1" t="s">
        <v>9</v>
      </c>
    </row>
    <row r="145" spans="1:15" x14ac:dyDescent="0.3">
      <c r="A145" s="1" t="s">
        <v>10</v>
      </c>
      <c r="B145" s="1" t="s">
        <v>11</v>
      </c>
      <c r="C145" s="1" t="str">
        <f t="shared" si="14"/>
        <v>USA</v>
      </c>
      <c r="D145" s="1" t="s">
        <v>355</v>
      </c>
      <c r="E145" s="7" t="str">
        <f>TEXT(DATE(MID(D145, 13, 4), CHOOSE(MATCH( MID(D145, 5, 3), {"Jan","Feb","Mar","Apr","May","Jun","Jul","Aug","Sep","Oct","Nov","Dec"}, 0), 1, 2, 3, 4, 5, 6, 7, 8, 9, 10, 11, 12), MID(D145, 9, 2)), "yyyy-mm-dd")</f>
        <v>2023-07-24</v>
      </c>
      <c r="F145" s="1" t="str">
        <f t="shared" si="15"/>
        <v>00:50:00</v>
      </c>
      <c r="G145" s="9" t="str">
        <f t="shared" si="16"/>
        <v>July</v>
      </c>
      <c r="H145" s="5" t="str">
        <f t="shared" si="17"/>
        <v>2023</v>
      </c>
      <c r="I145" s="1" t="s">
        <v>356</v>
      </c>
      <c r="J145" s="1" t="str">
        <f t="shared" si="18"/>
        <v xml:space="preserve">Falcon 9 Block 5 </v>
      </c>
      <c r="K145" s="1" t="str">
        <f t="shared" si="19"/>
        <v>Starlink Group 6-6</v>
      </c>
      <c r="L145" s="1" t="s">
        <v>8</v>
      </c>
      <c r="M145" s="1">
        <v>67</v>
      </c>
      <c r="N145" s="1">
        <f t="shared" si="20"/>
        <v>5561</v>
      </c>
      <c r="O145" s="1" t="s">
        <v>9</v>
      </c>
    </row>
    <row r="146" spans="1:15" x14ac:dyDescent="0.3">
      <c r="A146" s="1" t="s">
        <v>14</v>
      </c>
      <c r="B146" s="1" t="s">
        <v>329</v>
      </c>
      <c r="C146" s="1" t="str">
        <f t="shared" si="14"/>
        <v>China</v>
      </c>
      <c r="D146" s="1" t="s">
        <v>357</v>
      </c>
      <c r="E146" s="7" t="str">
        <f>TEXT(DATE(MID(D146, 13, 4), CHOOSE(MATCH( MID(D146, 5, 3), {"Jan","Feb","Mar","Apr","May","Jun","Jul","Aug","Sep","Oct","Nov","Dec"}, 0), 1, 2, 3, 4, 5, 6, 7, 8, 9, 10, 11, 12), MID(D146, 9, 2)), "yyyy-mm-dd")</f>
        <v>2023-07-23</v>
      </c>
      <c r="F146" s="1" t="str">
        <f t="shared" si="15"/>
        <v>02:50:00</v>
      </c>
      <c r="G146" s="9" t="str">
        <f t="shared" si="16"/>
        <v>July</v>
      </c>
      <c r="H146" s="5" t="str">
        <f t="shared" si="17"/>
        <v>2023</v>
      </c>
      <c r="I146" s="1" t="s">
        <v>358</v>
      </c>
      <c r="J146" s="1" t="str">
        <f t="shared" si="18"/>
        <v xml:space="preserve">Long March 2D </v>
      </c>
      <c r="K146" s="1" t="str">
        <f t="shared" si="19"/>
        <v>Skysight AS-01 to 03 &amp; Lingxi-03</v>
      </c>
      <c r="L146" s="1" t="s">
        <v>8</v>
      </c>
      <c r="M146" s="1">
        <v>29.75</v>
      </c>
      <c r="N146" s="1">
        <f t="shared" si="20"/>
        <v>2469.25</v>
      </c>
      <c r="O146" s="1" t="s">
        <v>9</v>
      </c>
    </row>
    <row r="147" spans="1:15" x14ac:dyDescent="0.3">
      <c r="A147" s="1" t="s">
        <v>153</v>
      </c>
      <c r="B147" s="1" t="s">
        <v>69</v>
      </c>
      <c r="C147" s="1" t="str">
        <f t="shared" si="14"/>
        <v>China</v>
      </c>
      <c r="D147" s="1" t="s">
        <v>359</v>
      </c>
      <c r="E147" s="7" t="str">
        <f>TEXT(DATE(MID(D147, 13, 4), CHOOSE(MATCH( MID(D147, 5, 3), {"Jan","Feb","Mar","Apr","May","Jun","Jul","Aug","Sep","Oct","Nov","Dec"}, 0), 1, 2, 3, 4, 5, 6, 7, 8, 9, 10, 11, 12), MID(D147, 9, 2)), "yyyy-mm-dd")</f>
        <v>2023-07-22</v>
      </c>
      <c r="F147" s="1" t="str">
        <f t="shared" si="15"/>
        <v>05:07:00</v>
      </c>
      <c r="G147" s="9" t="str">
        <f t="shared" si="16"/>
        <v>July</v>
      </c>
      <c r="H147" s="5" t="str">
        <f t="shared" si="17"/>
        <v>2023</v>
      </c>
      <c r="I147" s="1" t="s">
        <v>360</v>
      </c>
      <c r="J147" s="1" t="str">
        <f t="shared" si="18"/>
        <v xml:space="preserve">Ceres-1 </v>
      </c>
      <c r="K147" s="1" t="str">
        <f t="shared" si="19"/>
        <v>Lemon Tree</v>
      </c>
      <c r="L147" s="1" t="s">
        <v>8</v>
      </c>
      <c r="M147" s="1">
        <v>4.38</v>
      </c>
      <c r="N147" s="1">
        <f t="shared" si="20"/>
        <v>363.53999999999996</v>
      </c>
      <c r="O147" s="1" t="s">
        <v>9</v>
      </c>
    </row>
    <row r="148" spans="1:15" x14ac:dyDescent="0.3">
      <c r="A148" s="1" t="s">
        <v>10</v>
      </c>
      <c r="B148" s="1" t="s">
        <v>27</v>
      </c>
      <c r="C148" s="1" t="str">
        <f t="shared" si="14"/>
        <v>USA</v>
      </c>
      <c r="D148" s="1" t="s">
        <v>361</v>
      </c>
      <c r="E148" s="7" t="str">
        <f>TEXT(DATE(MID(D148, 13, 4), CHOOSE(MATCH( MID(D148, 5, 3), {"Jan","Feb","Mar","Apr","May","Jun","Jul","Aug","Sep","Oct","Nov","Dec"}, 0), 1, 2, 3, 4, 5, 6, 7, 8, 9, 10, 11, 12), MID(D148, 9, 2)), "yyyy-mm-dd")</f>
        <v>2023-07-20</v>
      </c>
      <c r="F148" s="1" t="str">
        <f t="shared" si="15"/>
        <v>04:09:00</v>
      </c>
      <c r="G148" s="9" t="str">
        <f t="shared" si="16"/>
        <v>July</v>
      </c>
      <c r="H148" s="5" t="str">
        <f t="shared" si="17"/>
        <v>2023</v>
      </c>
      <c r="I148" s="1" t="s">
        <v>362</v>
      </c>
      <c r="J148" s="1" t="str">
        <f t="shared" si="18"/>
        <v xml:space="preserve">Falcon 9 Block 5 </v>
      </c>
      <c r="K148" s="1" t="str">
        <f t="shared" si="19"/>
        <v>Starlink Group 6-15</v>
      </c>
      <c r="L148" s="1" t="s">
        <v>8</v>
      </c>
      <c r="M148" s="1">
        <v>67</v>
      </c>
      <c r="N148" s="1">
        <f t="shared" si="20"/>
        <v>5561</v>
      </c>
      <c r="O148" s="1" t="s">
        <v>9</v>
      </c>
    </row>
    <row r="149" spans="1:15" x14ac:dyDescent="0.3">
      <c r="A149" s="1" t="s">
        <v>68</v>
      </c>
      <c r="B149" s="1" t="s">
        <v>69</v>
      </c>
      <c r="C149" s="1" t="str">
        <f t="shared" si="14"/>
        <v>China</v>
      </c>
      <c r="D149" s="1" t="s">
        <v>363</v>
      </c>
      <c r="E149" s="7" t="str">
        <f>TEXT(DATE(MID(D149, 13, 4), CHOOSE(MATCH( MID(D149, 5, 3), {"Jan","Feb","Mar","Apr","May","Jun","Jul","Aug","Sep","Oct","Nov","Dec"}, 0), 1, 2, 3, 4, 5, 6, 7, 8, 9, 10, 11, 12), MID(D149, 9, 2)), "yyyy-mm-dd")</f>
        <v>2023-07-20</v>
      </c>
      <c r="F149" s="1" t="str">
        <f t="shared" si="15"/>
        <v>03:20:00</v>
      </c>
      <c r="G149" s="9" t="str">
        <f t="shared" si="16"/>
        <v>July</v>
      </c>
      <c r="H149" s="5" t="str">
        <f t="shared" si="17"/>
        <v>2023</v>
      </c>
      <c r="I149" s="1" t="s">
        <v>364</v>
      </c>
      <c r="J149" s="1" t="str">
        <f t="shared" si="18"/>
        <v xml:space="preserve">Kuaizhou 1A </v>
      </c>
      <c r="K149" s="1" t="str">
        <f t="shared" si="19"/>
        <v>Tianmu-1 07-10</v>
      </c>
      <c r="L149" s="1" t="s">
        <v>8</v>
      </c>
      <c r="M149" s="1">
        <v>5.8</v>
      </c>
      <c r="N149" s="1">
        <f t="shared" si="20"/>
        <v>481.4</v>
      </c>
      <c r="O149" s="1" t="s">
        <v>9</v>
      </c>
    </row>
    <row r="150" spans="1:15" x14ac:dyDescent="0.3">
      <c r="A150" s="1" t="s">
        <v>21</v>
      </c>
      <c r="B150" s="1" t="s">
        <v>22</v>
      </c>
      <c r="C150" s="1" t="str">
        <f t="shared" si="14"/>
        <v>New Zealand</v>
      </c>
      <c r="D150" s="1" t="s">
        <v>365</v>
      </c>
      <c r="E150" s="7" t="str">
        <f>TEXT(DATE(MID(D150, 13, 4), CHOOSE(MATCH( MID(D150, 5, 3), {"Jan","Feb","Mar","Apr","May","Jun","Jul","Aug","Sep","Oct","Nov","Dec"}, 0), 1, 2, 3, 4, 5, 6, 7, 8, 9, 10, 11, 12), MID(D150, 9, 2)), "yyyy-mm-dd")</f>
        <v>2023-07-18</v>
      </c>
      <c r="F150" s="1" t="str">
        <f t="shared" si="15"/>
        <v>01:27:00</v>
      </c>
      <c r="G150" s="9" t="str">
        <f t="shared" si="16"/>
        <v>July</v>
      </c>
      <c r="H150" s="5" t="str">
        <f t="shared" si="17"/>
        <v>2023</v>
      </c>
      <c r="I150" s="1" t="s">
        <v>366</v>
      </c>
      <c r="J150" s="1" t="str">
        <f t="shared" si="18"/>
        <v xml:space="preserve">Electron/Curie </v>
      </c>
      <c r="K150" s="1" t="str">
        <f t="shared" si="19"/>
        <v>Baby Come Back</v>
      </c>
      <c r="L150" s="1" t="s">
        <v>8</v>
      </c>
      <c r="M150" s="1">
        <v>7.5</v>
      </c>
      <c r="N150" s="1">
        <f t="shared" si="20"/>
        <v>622.5</v>
      </c>
      <c r="O150" s="1" t="s">
        <v>9</v>
      </c>
    </row>
    <row r="151" spans="1:15" x14ac:dyDescent="0.3">
      <c r="A151" s="1" t="s">
        <v>10</v>
      </c>
      <c r="B151" s="1" t="s">
        <v>11</v>
      </c>
      <c r="C151" s="1" t="str">
        <f t="shared" si="14"/>
        <v>USA</v>
      </c>
      <c r="D151" s="1" t="s">
        <v>367</v>
      </c>
      <c r="E151" s="7" t="str">
        <f>TEXT(DATE(MID(D151, 13, 4), CHOOSE(MATCH( MID(D151, 5, 3), {"Jan","Feb","Mar","Apr","May","Jun","Jul","Aug","Sep","Oct","Nov","Dec"}, 0), 1, 2, 3, 4, 5, 6, 7, 8, 9, 10, 11, 12), MID(D151, 9, 2)), "yyyy-mm-dd")</f>
        <v>2023-07-16</v>
      </c>
      <c r="F151" s="1" t="str">
        <f t="shared" si="15"/>
        <v>03:50:00</v>
      </c>
      <c r="G151" s="9" t="str">
        <f t="shared" si="16"/>
        <v>July</v>
      </c>
      <c r="H151" s="5" t="str">
        <f t="shared" si="17"/>
        <v>2023</v>
      </c>
      <c r="I151" s="1" t="s">
        <v>368</v>
      </c>
      <c r="J151" s="1" t="str">
        <f t="shared" si="18"/>
        <v xml:space="preserve">Falcon 9 Block 5 </v>
      </c>
      <c r="K151" s="1" t="str">
        <f t="shared" si="19"/>
        <v>Starlink Group 5-15</v>
      </c>
      <c r="L151" s="1" t="s">
        <v>8</v>
      </c>
      <c r="M151" s="1">
        <v>67</v>
      </c>
      <c r="N151" s="1">
        <f t="shared" si="20"/>
        <v>5561</v>
      </c>
      <c r="O151" s="1" t="s">
        <v>9</v>
      </c>
    </row>
    <row r="152" spans="1:15" x14ac:dyDescent="0.3">
      <c r="A152" s="1" t="s">
        <v>86</v>
      </c>
      <c r="B152" s="1" t="s">
        <v>290</v>
      </c>
      <c r="C152" s="1" t="str">
        <f t="shared" si="14"/>
        <v>India</v>
      </c>
      <c r="D152" s="1" t="s">
        <v>369</v>
      </c>
      <c r="E152" s="7" t="str">
        <f>TEXT(DATE(MID(D152, 13, 4), CHOOSE(MATCH( MID(D152, 5, 3), {"Jan","Feb","Mar","Apr","May","Jun","Jul","Aug","Sep","Oct","Nov","Dec"}, 0), 1, 2, 3, 4, 5, 6, 7, 8, 9, 10, 11, 12), MID(D152, 9, 2)), "yyyy-mm-dd")</f>
        <v>2023-07-14</v>
      </c>
      <c r="F152" s="1" t="str">
        <f t="shared" si="15"/>
        <v>09:05:00</v>
      </c>
      <c r="G152" s="9" t="str">
        <f t="shared" si="16"/>
        <v>July</v>
      </c>
      <c r="H152" s="5" t="str">
        <f t="shared" si="17"/>
        <v>2023</v>
      </c>
      <c r="I152" s="1" t="s">
        <v>370</v>
      </c>
      <c r="J152" s="1" t="str">
        <f t="shared" si="18"/>
        <v xml:space="preserve">LVM-3 </v>
      </c>
      <c r="K152" s="1" t="str">
        <f t="shared" si="19"/>
        <v>Chandrayaan-3</v>
      </c>
      <c r="L152" s="1" t="s">
        <v>8</v>
      </c>
      <c r="M152" s="1">
        <v>62</v>
      </c>
      <c r="N152" s="1">
        <f t="shared" si="20"/>
        <v>5146</v>
      </c>
      <c r="O152" s="1" t="s">
        <v>9</v>
      </c>
    </row>
    <row r="153" spans="1:15" x14ac:dyDescent="0.3">
      <c r="A153" s="1" t="s">
        <v>143</v>
      </c>
      <c r="B153" s="1" t="s">
        <v>144</v>
      </c>
      <c r="C153" s="1" t="str">
        <f t="shared" si="14"/>
        <v>China</v>
      </c>
      <c r="D153" s="1" t="s">
        <v>371</v>
      </c>
      <c r="E153" s="7" t="str">
        <f>TEXT(DATE(MID(D153, 13, 4), CHOOSE(MATCH( MID(D153, 5, 3), {"Jan","Feb","Mar","Apr","May","Jun","Jul","Aug","Sep","Oct","Nov","Dec"}, 0), 1, 2, 3, 4, 5, 6, 7, 8, 9, 10, 11, 12), MID(D153, 9, 2)), "yyyy-mm-dd")</f>
        <v>2023-07-12</v>
      </c>
      <c r="F153" s="1" t="str">
        <f t="shared" si="15"/>
        <v>01:00:00</v>
      </c>
      <c r="G153" s="9" t="str">
        <f t="shared" si="16"/>
        <v>July</v>
      </c>
      <c r="H153" s="5" t="str">
        <f t="shared" si="17"/>
        <v>2023</v>
      </c>
      <c r="I153" s="1" t="s">
        <v>372</v>
      </c>
      <c r="J153" s="1" t="str">
        <f t="shared" si="18"/>
        <v xml:space="preserve">ZhuQue-2 </v>
      </c>
      <c r="K153" s="1" t="str">
        <f t="shared" si="19"/>
        <v>Flight 2</v>
      </c>
      <c r="L153" s="1" t="s">
        <v>8</v>
      </c>
      <c r="M153" s="1"/>
      <c r="N153" s="1">
        <f t="shared" si="20"/>
        <v>0</v>
      </c>
      <c r="O153" s="1" t="s">
        <v>9</v>
      </c>
    </row>
    <row r="154" spans="1:15" x14ac:dyDescent="0.3">
      <c r="A154" s="1" t="s">
        <v>10</v>
      </c>
      <c r="B154" s="1" t="s">
        <v>11</v>
      </c>
      <c r="C154" s="1" t="str">
        <f t="shared" si="14"/>
        <v>USA</v>
      </c>
      <c r="D154" s="1" t="s">
        <v>373</v>
      </c>
      <c r="E154" s="7" t="str">
        <f>TEXT(DATE(MID(D154, 13, 4), CHOOSE(MATCH( MID(D154, 5, 3), {"Jan","Feb","Mar","Apr","May","Jun","Jul","Aug","Sep","Oct","Nov","Dec"}, 0), 1, 2, 3, 4, 5, 6, 7, 8, 9, 10, 11, 12), MID(D154, 9, 2)), "yyyy-mm-dd")</f>
        <v>2023-07-10</v>
      </c>
      <c r="F154" s="1" t="str">
        <f t="shared" si="15"/>
        <v>03:58:00</v>
      </c>
      <c r="G154" s="9" t="str">
        <f t="shared" si="16"/>
        <v>July</v>
      </c>
      <c r="H154" s="5" t="str">
        <f t="shared" si="17"/>
        <v>2023</v>
      </c>
      <c r="I154" s="1" t="s">
        <v>374</v>
      </c>
      <c r="J154" s="1" t="str">
        <f t="shared" si="18"/>
        <v xml:space="preserve">Falcon 9 Block 5 </v>
      </c>
      <c r="K154" s="1" t="str">
        <f t="shared" si="19"/>
        <v>Starlink Group 6-5</v>
      </c>
      <c r="L154" s="1" t="s">
        <v>8</v>
      </c>
      <c r="M154" s="1">
        <v>67</v>
      </c>
      <c r="N154" s="1">
        <f t="shared" si="20"/>
        <v>5561</v>
      </c>
      <c r="O154" s="1" t="s">
        <v>9</v>
      </c>
    </row>
    <row r="155" spans="1:15" x14ac:dyDescent="0.3">
      <c r="A155" s="1" t="s">
        <v>14</v>
      </c>
      <c r="B155" s="1" t="s">
        <v>90</v>
      </c>
      <c r="C155" s="1" t="str">
        <f t="shared" si="14"/>
        <v>China</v>
      </c>
      <c r="D155" s="1" t="s">
        <v>375</v>
      </c>
      <c r="E155" s="7" t="str">
        <f>TEXT(DATE(MID(D155, 13, 4), CHOOSE(MATCH( MID(D155, 5, 3), {"Jan","Feb","Mar","Apr","May","Jun","Jul","Aug","Sep","Oct","Nov","Dec"}, 0), 1, 2, 3, 4, 5, 6, 7, 8, 9, 10, 11, 12), MID(D155, 9, 2)), "yyyy-mm-dd")</f>
        <v>2023-07-09</v>
      </c>
      <c r="F155" s="1" t="str">
        <f t="shared" si="15"/>
        <v>11:00:00</v>
      </c>
      <c r="G155" s="9" t="str">
        <f t="shared" si="16"/>
        <v>July</v>
      </c>
      <c r="H155" s="5" t="str">
        <f t="shared" si="17"/>
        <v>2023</v>
      </c>
      <c r="I155" s="1" t="s">
        <v>376</v>
      </c>
      <c r="J155" s="1" t="str">
        <f t="shared" si="18"/>
        <v xml:space="preserve">Long March 2C/YZ-1S </v>
      </c>
      <c r="K155" s="1" t="str">
        <f t="shared" si="19"/>
        <v>2 x SatNet test satellites</v>
      </c>
      <c r="L155" s="1" t="s">
        <v>8</v>
      </c>
      <c r="M155" s="1">
        <v>30.8</v>
      </c>
      <c r="N155" s="1">
        <f t="shared" si="20"/>
        <v>2556.4</v>
      </c>
      <c r="O155" s="1" t="s">
        <v>9</v>
      </c>
    </row>
    <row r="156" spans="1:15" x14ac:dyDescent="0.3">
      <c r="A156" s="1" t="s">
        <v>10</v>
      </c>
      <c r="B156" s="1" t="s">
        <v>27</v>
      </c>
      <c r="C156" s="1" t="str">
        <f t="shared" si="14"/>
        <v>USA</v>
      </c>
      <c r="D156" s="1" t="s">
        <v>377</v>
      </c>
      <c r="E156" s="7" t="str">
        <f>TEXT(DATE(MID(D156, 13, 4), CHOOSE(MATCH( MID(D156, 5, 3), {"Jan","Feb","Mar","Apr","May","Jun","Jul","Aug","Sep","Oct","Nov","Dec"}, 0), 1, 2, 3, 4, 5, 6, 7, 8, 9, 10, 11, 12), MID(D156, 9, 2)), "yyyy-mm-dd")</f>
        <v>2023-07-07</v>
      </c>
      <c r="F156" s="1" t="str">
        <f t="shared" si="15"/>
        <v>19:29:00</v>
      </c>
      <c r="G156" s="9" t="str">
        <f t="shared" si="16"/>
        <v>July</v>
      </c>
      <c r="H156" s="5" t="str">
        <f t="shared" si="17"/>
        <v>2023</v>
      </c>
      <c r="I156" s="1" t="s">
        <v>378</v>
      </c>
      <c r="J156" s="1" t="str">
        <f t="shared" si="18"/>
        <v xml:space="preserve">Falcon 9 Block 5 </v>
      </c>
      <c r="K156" s="1" t="str">
        <f t="shared" si="19"/>
        <v>Starlink Group 5-13</v>
      </c>
      <c r="L156" s="1" t="s">
        <v>8</v>
      </c>
      <c r="M156" s="1">
        <v>67</v>
      </c>
      <c r="N156" s="1">
        <f t="shared" si="20"/>
        <v>5561</v>
      </c>
      <c r="O156" s="1" t="s">
        <v>9</v>
      </c>
    </row>
    <row r="157" spans="1:15" x14ac:dyDescent="0.3">
      <c r="A157" s="1" t="s">
        <v>233</v>
      </c>
      <c r="B157" s="1" t="s">
        <v>379</v>
      </c>
      <c r="C157" s="1" t="str">
        <f t="shared" si="14"/>
        <v>France</v>
      </c>
      <c r="D157" s="1" t="s">
        <v>380</v>
      </c>
      <c r="E157" s="7" t="str">
        <f>TEXT(DATE(MID(D157, 13, 4), CHOOSE(MATCH( MID(D157, 5, 3), {"Jan","Feb","Mar","Apr","May","Jun","Jul","Aug","Sep","Oct","Nov","Dec"}, 0), 1, 2, 3, 4, 5, 6, 7, 8, 9, 10, 11, 12), MID(D157, 9, 2)), "yyyy-mm-dd")</f>
        <v>2023-07-05</v>
      </c>
      <c r="F157" s="1" t="str">
        <f t="shared" si="15"/>
        <v>22:00:00</v>
      </c>
      <c r="G157" s="9" t="str">
        <f t="shared" si="16"/>
        <v>July</v>
      </c>
      <c r="H157" s="5" t="str">
        <f t="shared" si="17"/>
        <v>2023</v>
      </c>
      <c r="I157" s="1" t="s">
        <v>381</v>
      </c>
      <c r="J157" s="1" t="str">
        <f t="shared" si="18"/>
        <v xml:space="preserve">Ariane 5 ECA </v>
      </c>
      <c r="K157" s="1" t="str">
        <f t="shared" si="19"/>
        <v>Syracuse 4B &amp; Heinrich Hertz</v>
      </c>
      <c r="L157" s="1" t="s">
        <v>346</v>
      </c>
      <c r="M157" s="1">
        <v>200</v>
      </c>
      <c r="N157" s="1">
        <f t="shared" si="20"/>
        <v>16600</v>
      </c>
      <c r="O157" s="1" t="s">
        <v>9</v>
      </c>
    </row>
    <row r="158" spans="1:15" x14ac:dyDescent="0.3">
      <c r="A158" s="1" t="s">
        <v>10</v>
      </c>
      <c r="B158" s="1" t="s">
        <v>11</v>
      </c>
      <c r="C158" s="1" t="str">
        <f t="shared" si="14"/>
        <v>USA</v>
      </c>
      <c r="D158" s="1" t="s">
        <v>382</v>
      </c>
      <c r="E158" s="7" t="str">
        <f>TEXT(DATE(MID(D158, 13, 4), CHOOSE(MATCH( MID(D158, 5, 3), {"Jan","Feb","Mar","Apr","May","Jun","Jul","Aug","Sep","Oct","Nov","Dec"}, 0), 1, 2, 3, 4, 5, 6, 7, 8, 9, 10, 11, 12), MID(D158, 9, 2)), "yyyy-mm-dd")</f>
        <v>2023-07-01</v>
      </c>
      <c r="F158" s="1" t="str">
        <f t="shared" si="15"/>
        <v>15:12:00</v>
      </c>
      <c r="G158" s="9" t="str">
        <f t="shared" si="16"/>
        <v>July</v>
      </c>
      <c r="H158" s="5" t="str">
        <f t="shared" si="17"/>
        <v>2023</v>
      </c>
      <c r="I158" s="1" t="s">
        <v>383</v>
      </c>
      <c r="J158" s="1" t="str">
        <f t="shared" si="18"/>
        <v xml:space="preserve">Falcon 9 Block 5 </v>
      </c>
      <c r="K158" s="1" t="str">
        <f t="shared" si="19"/>
        <v>Euclid Telescope</v>
      </c>
      <c r="L158" s="1" t="s">
        <v>8</v>
      </c>
      <c r="M158" s="1">
        <v>67</v>
      </c>
      <c r="N158" s="1">
        <f t="shared" si="20"/>
        <v>5561</v>
      </c>
      <c r="O158" s="1" t="s">
        <v>9</v>
      </c>
    </row>
    <row r="159" spans="1:15" x14ac:dyDescent="0.3">
      <c r="A159" s="1" t="s">
        <v>37</v>
      </c>
      <c r="B159" s="1" t="s">
        <v>38</v>
      </c>
      <c r="C159" s="1" t="str">
        <f t="shared" si="14"/>
        <v>USA</v>
      </c>
      <c r="D159" s="1" t="s">
        <v>384</v>
      </c>
      <c r="E159" s="7" t="str">
        <f>TEXT(DATE(MID(D159, 13, 4), CHOOSE(MATCH( MID(D159, 5, 3), {"Jan","Feb","Mar","Apr","May","Jun","Jul","Aug","Sep","Oct","Nov","Dec"}, 0), 1, 2, 3, 4, 5, 6, 7, 8, 9, 10, 11, 12), MID(D159, 9, 2)), "yyyy-mm-dd")</f>
        <v>2023-06-29</v>
      </c>
      <c r="F159" s="1" t="str">
        <f t="shared" si="15"/>
        <v>15:28:00</v>
      </c>
      <c r="G159" s="9" t="str">
        <f t="shared" si="16"/>
        <v>June</v>
      </c>
      <c r="H159" s="5" t="str">
        <f t="shared" si="17"/>
        <v>2023</v>
      </c>
      <c r="I159" s="1" t="s">
        <v>385</v>
      </c>
      <c r="J159" s="1" t="str">
        <f t="shared" si="18"/>
        <v xml:space="preserve">SpaceShipTwo </v>
      </c>
      <c r="K159" s="1" t="str">
        <f t="shared" si="19"/>
        <v>Galactic 01</v>
      </c>
      <c r="L159" s="1" t="s">
        <v>8</v>
      </c>
      <c r="M159" s="1"/>
      <c r="N159" s="1">
        <f t="shared" si="20"/>
        <v>0</v>
      </c>
      <c r="O159" s="1" t="s">
        <v>9</v>
      </c>
    </row>
    <row r="160" spans="1:15" x14ac:dyDescent="0.3">
      <c r="A160" s="1" t="s">
        <v>129</v>
      </c>
      <c r="B160" s="1" t="s">
        <v>322</v>
      </c>
      <c r="C160" s="1" t="str">
        <f t="shared" si="14"/>
        <v>Russia</v>
      </c>
      <c r="D160" s="1" t="s">
        <v>386</v>
      </c>
      <c r="E160" s="7" t="str">
        <f>TEXT(DATE(MID(D160, 13, 4), CHOOSE(MATCH( MID(D160, 5, 3), {"Jan","Feb","Mar","Apr","May","Jun","Jul","Aug","Sep","Oct","Nov","Dec"}, 0), 1, 2, 3, 4, 5, 6, 7, 8, 9, 10, 11, 12), MID(D160, 9, 2)), "yyyy-mm-dd")</f>
        <v>2023-06-27</v>
      </c>
      <c r="F160" s="1" t="str">
        <f t="shared" si="15"/>
        <v>11:34:00</v>
      </c>
      <c r="G160" s="9" t="str">
        <f t="shared" si="16"/>
        <v>June</v>
      </c>
      <c r="H160" s="5" t="str">
        <f t="shared" si="17"/>
        <v>2023</v>
      </c>
      <c r="I160" s="1" t="s">
        <v>387</v>
      </c>
      <c r="J160" s="1" t="str">
        <f t="shared" si="18"/>
        <v xml:space="preserve">Soyuz 2.1b/Fregat-M </v>
      </c>
      <c r="K160" s="1" t="str">
        <f t="shared" si="19"/>
        <v>Meteor-M nÂ°2-3 and others</v>
      </c>
      <c r="L160" s="1" t="s">
        <v>8</v>
      </c>
      <c r="M160" s="1">
        <v>25</v>
      </c>
      <c r="N160" s="1">
        <f t="shared" si="20"/>
        <v>2075</v>
      </c>
      <c r="O160" s="1" t="s">
        <v>9</v>
      </c>
    </row>
    <row r="161" spans="1:15" x14ac:dyDescent="0.3">
      <c r="A161" s="1" t="s">
        <v>10</v>
      </c>
      <c r="B161" s="1" t="s">
        <v>11</v>
      </c>
      <c r="C161" s="1" t="str">
        <f t="shared" si="14"/>
        <v>USA</v>
      </c>
      <c r="D161" s="1" t="s">
        <v>388</v>
      </c>
      <c r="E161" s="7" t="str">
        <f>TEXT(DATE(MID(D161, 13, 4), CHOOSE(MATCH( MID(D161, 5, 3), {"Jan","Feb","Mar","Apr","May","Jun","Jul","Aug","Sep","Oct","Nov","Dec"}, 0), 1, 2, 3, 4, 5, 6, 7, 8, 9, 10, 11, 12), MID(D161, 9, 2)), "yyyy-mm-dd")</f>
        <v>2023-06-23</v>
      </c>
      <c r="F161" s="1" t="str">
        <f t="shared" si="15"/>
        <v>15:35:00</v>
      </c>
      <c r="G161" s="9" t="str">
        <f t="shared" si="16"/>
        <v>June</v>
      </c>
      <c r="H161" s="5" t="str">
        <f t="shared" si="17"/>
        <v>2023</v>
      </c>
      <c r="I161" s="1" t="s">
        <v>389</v>
      </c>
      <c r="J161" s="1" t="str">
        <f t="shared" si="18"/>
        <v xml:space="preserve">Falcon 9 Block 5 </v>
      </c>
      <c r="K161" s="1" t="str">
        <f t="shared" si="19"/>
        <v>Starlink Group 5-12</v>
      </c>
      <c r="L161" s="1" t="s">
        <v>8</v>
      </c>
      <c r="M161" s="1">
        <v>67</v>
      </c>
      <c r="N161" s="1">
        <f t="shared" si="20"/>
        <v>5561</v>
      </c>
      <c r="O161" s="1" t="s">
        <v>9</v>
      </c>
    </row>
    <row r="162" spans="1:15" x14ac:dyDescent="0.3">
      <c r="A162" s="1" t="s">
        <v>74</v>
      </c>
      <c r="B162" s="1" t="s">
        <v>390</v>
      </c>
      <c r="C162" s="1" t="str">
        <f t="shared" si="14"/>
        <v>USA</v>
      </c>
      <c r="D162" s="1" t="s">
        <v>391</v>
      </c>
      <c r="E162" s="7" t="str">
        <f>TEXT(DATE(MID(D162, 13, 4), CHOOSE(MATCH( MID(D162, 5, 3), {"Jan","Feb","Mar","Apr","May","Jun","Jul","Aug","Sep","Oct","Nov","Dec"}, 0), 1, 2, 3, 4, 5, 6, 7, 8, 9, 10, 11, 12), MID(D162, 9, 2)), "yyyy-mm-dd")</f>
        <v>2023-06-22</v>
      </c>
      <c r="F162" s="1" t="str">
        <f t="shared" si="15"/>
        <v>09:18:00</v>
      </c>
      <c r="G162" s="9" t="str">
        <f t="shared" si="16"/>
        <v>June</v>
      </c>
      <c r="H162" s="5" t="str">
        <f t="shared" si="17"/>
        <v>2023</v>
      </c>
      <c r="I162" s="1" t="s">
        <v>392</v>
      </c>
      <c r="J162" s="1" t="str">
        <f t="shared" si="18"/>
        <v xml:space="preserve">Delta IV Heavy </v>
      </c>
      <c r="K162" s="1" t="str">
        <f t="shared" si="19"/>
        <v>NROL-68 (USA-345)</v>
      </c>
      <c r="L162" s="1" t="s">
        <v>8</v>
      </c>
      <c r="M162" s="1">
        <v>350</v>
      </c>
      <c r="N162" s="1">
        <f t="shared" si="20"/>
        <v>29050</v>
      </c>
      <c r="O162" s="1" t="s">
        <v>9</v>
      </c>
    </row>
    <row r="163" spans="1:15" x14ac:dyDescent="0.3">
      <c r="A163" s="1" t="s">
        <v>10</v>
      </c>
      <c r="B163" s="1" t="s">
        <v>27</v>
      </c>
      <c r="C163" s="1" t="str">
        <f t="shared" si="14"/>
        <v>USA</v>
      </c>
      <c r="D163" s="1" t="s">
        <v>393</v>
      </c>
      <c r="E163" s="7" t="str">
        <f>TEXT(DATE(MID(D163, 13, 4), CHOOSE(MATCH( MID(D163, 5, 3), {"Jan","Feb","Mar","Apr","May","Jun","Jul","Aug","Sep","Oct","Nov","Dec"}, 0), 1, 2, 3, 4, 5, 6, 7, 8, 9, 10, 11, 12), MID(D163, 9, 2)), "yyyy-mm-dd")</f>
        <v>2023-06-22</v>
      </c>
      <c r="F163" s="1" t="str">
        <f t="shared" si="15"/>
        <v>07:19:00</v>
      </c>
      <c r="G163" s="9" t="str">
        <f t="shared" si="16"/>
        <v>June</v>
      </c>
      <c r="H163" s="5" t="str">
        <f t="shared" si="17"/>
        <v>2023</v>
      </c>
      <c r="I163" s="1" t="s">
        <v>394</v>
      </c>
      <c r="J163" s="1" t="str">
        <f t="shared" si="18"/>
        <v xml:space="preserve">Falcon 9 Block 5 </v>
      </c>
      <c r="K163" s="1" t="str">
        <f t="shared" si="19"/>
        <v>Starlink Group 5-7</v>
      </c>
      <c r="L163" s="1" t="s">
        <v>8</v>
      </c>
      <c r="M163" s="1">
        <v>67</v>
      </c>
      <c r="N163" s="1">
        <f t="shared" si="20"/>
        <v>5561</v>
      </c>
      <c r="O163" s="1" t="s">
        <v>9</v>
      </c>
    </row>
    <row r="164" spans="1:15" x14ac:dyDescent="0.3">
      <c r="A164" s="1" t="s">
        <v>14</v>
      </c>
      <c r="B164" s="1" t="s">
        <v>395</v>
      </c>
      <c r="C164" s="1" t="str">
        <f t="shared" si="14"/>
        <v>China</v>
      </c>
      <c r="D164" s="1" t="s">
        <v>396</v>
      </c>
      <c r="E164" s="7" t="str">
        <f>TEXT(DATE(MID(D164, 13, 4), CHOOSE(MATCH( MID(D164, 5, 3), {"Jan","Feb","Mar","Apr","May","Jun","Jul","Aug","Sep","Oct","Nov","Dec"}, 0), 1, 2, 3, 4, 5, 6, 7, 8, 9, 10, 11, 12), MID(D164, 9, 2)), "yyyy-mm-dd")</f>
        <v>2023-06-20</v>
      </c>
      <c r="F164" s="1" t="str">
        <f t="shared" si="15"/>
        <v>03:18:00</v>
      </c>
      <c r="G164" s="9" t="str">
        <f t="shared" si="16"/>
        <v>June</v>
      </c>
      <c r="H164" s="5" t="str">
        <f t="shared" si="17"/>
        <v>2023</v>
      </c>
      <c r="I164" s="1" t="s">
        <v>397</v>
      </c>
      <c r="J164" s="1" t="str">
        <f t="shared" si="18"/>
        <v xml:space="preserve">Long March 6 </v>
      </c>
      <c r="K164" s="1" t="str">
        <f t="shared" si="19"/>
        <v>Shiyan 25</v>
      </c>
      <c r="L164" s="1" t="s">
        <v>8</v>
      </c>
      <c r="M164" s="1">
        <v>19</v>
      </c>
      <c r="N164" s="1">
        <f t="shared" si="20"/>
        <v>1577</v>
      </c>
      <c r="O164" s="1" t="s">
        <v>9</v>
      </c>
    </row>
    <row r="165" spans="1:15" x14ac:dyDescent="0.3">
      <c r="A165" s="1" t="s">
        <v>10</v>
      </c>
      <c r="B165" s="1" t="s">
        <v>11</v>
      </c>
      <c r="C165" s="1" t="str">
        <f t="shared" si="14"/>
        <v>USA</v>
      </c>
      <c r="D165" s="1" t="s">
        <v>398</v>
      </c>
      <c r="E165" s="7" t="str">
        <f>TEXT(DATE(MID(D165, 13, 4), CHOOSE(MATCH( MID(D165, 5, 3), {"Jan","Feb","Mar","Apr","May","Jun","Jul","Aug","Sep","Oct","Nov","Dec"}, 0), 1, 2, 3, 4, 5, 6, 7, 8, 9, 10, 11, 12), MID(D165, 9, 2)), "yyyy-mm-dd")</f>
        <v>2023-06-18</v>
      </c>
      <c r="F165" s="1" t="str">
        <f t="shared" si="15"/>
        <v>22:21:00</v>
      </c>
      <c r="G165" s="9" t="str">
        <f t="shared" si="16"/>
        <v>June</v>
      </c>
      <c r="H165" s="5" t="str">
        <f t="shared" si="17"/>
        <v>2023</v>
      </c>
      <c r="I165" s="1" t="s">
        <v>399</v>
      </c>
      <c r="J165" s="1" t="str">
        <f t="shared" si="18"/>
        <v xml:space="preserve">Falcon 9 Block 5 </v>
      </c>
      <c r="K165" s="1" t="str">
        <f t="shared" si="19"/>
        <v>Satria</v>
      </c>
      <c r="L165" s="1" t="s">
        <v>8</v>
      </c>
      <c r="M165" s="1">
        <v>67</v>
      </c>
      <c r="N165" s="1">
        <f t="shared" si="20"/>
        <v>5561</v>
      </c>
      <c r="O165" s="1" t="s">
        <v>9</v>
      </c>
    </row>
    <row r="166" spans="1:15" x14ac:dyDescent="0.3">
      <c r="A166" s="1" t="s">
        <v>21</v>
      </c>
      <c r="B166" s="1" t="s">
        <v>400</v>
      </c>
      <c r="C166" s="1" t="str">
        <f t="shared" si="14"/>
        <v>USA</v>
      </c>
      <c r="D166" s="1" t="s">
        <v>401</v>
      </c>
      <c r="E166" s="7" t="str">
        <f>TEXT(DATE(MID(D166, 13, 4), CHOOSE(MATCH( MID(D166, 5, 3), {"Jan","Feb","Mar","Apr","May","Jun","Jul","Aug","Sep","Oct","Nov","Dec"}, 0), 1, 2, 3, 4, 5, 6, 7, 8, 9, 10, 11, 12), MID(D166, 9, 2)), "yyyy-mm-dd")</f>
        <v>2023-06-18</v>
      </c>
      <c r="F166" s="1" t="str">
        <f t="shared" si="15"/>
        <v>01:24:00</v>
      </c>
      <c r="G166" s="9" t="str">
        <f t="shared" si="16"/>
        <v>June</v>
      </c>
      <c r="H166" s="5" t="str">
        <f t="shared" si="17"/>
        <v>2023</v>
      </c>
      <c r="I166" s="1" t="s">
        <v>402</v>
      </c>
      <c r="J166" s="1" t="str">
        <f t="shared" si="18"/>
        <v xml:space="preserve">Electron </v>
      </c>
      <c r="K166" s="1" t="str">
        <f t="shared" si="19"/>
        <v>Scout's Arrow</v>
      </c>
      <c r="L166" s="1" t="s">
        <v>8</v>
      </c>
      <c r="M166" s="1">
        <v>7.5</v>
      </c>
      <c r="N166" s="1">
        <f t="shared" si="20"/>
        <v>622.5</v>
      </c>
      <c r="O166" s="1" t="s">
        <v>9</v>
      </c>
    </row>
    <row r="167" spans="1:15" x14ac:dyDescent="0.3">
      <c r="A167" s="1" t="s">
        <v>14</v>
      </c>
      <c r="B167" s="1" t="s">
        <v>329</v>
      </c>
      <c r="C167" s="1" t="str">
        <f t="shared" si="14"/>
        <v>China</v>
      </c>
      <c r="D167" s="1" t="s">
        <v>403</v>
      </c>
      <c r="E167" s="7" t="str">
        <f>TEXT(DATE(MID(D167, 13, 4), CHOOSE(MATCH( MID(D167, 5, 3), {"Jan","Feb","Mar","Apr","May","Jun","Jul","Aug","Sep","Oct","Nov","Dec"}, 0), 1, 2, 3, 4, 5, 6, 7, 8, 9, 10, 11, 12), MID(D167, 9, 2)), "yyyy-mm-dd")</f>
        <v>2023-06-15</v>
      </c>
      <c r="F167" s="1" t="str">
        <f t="shared" si="15"/>
        <v>05:30:00</v>
      </c>
      <c r="G167" s="9" t="str">
        <f t="shared" si="16"/>
        <v>June</v>
      </c>
      <c r="H167" s="5" t="str">
        <f t="shared" si="17"/>
        <v>2023</v>
      </c>
      <c r="I167" s="1" t="s">
        <v>404</v>
      </c>
      <c r="J167" s="1" t="str">
        <f t="shared" si="18"/>
        <v xml:space="preserve">Long March 2D </v>
      </c>
      <c r="K167" s="1" t="str">
        <f t="shared" si="19"/>
        <v>41 x Jilin-1</v>
      </c>
      <c r="L167" s="1" t="s">
        <v>8</v>
      </c>
      <c r="M167" s="1">
        <v>29.75</v>
      </c>
      <c r="N167" s="1">
        <f t="shared" si="20"/>
        <v>2469.25</v>
      </c>
      <c r="O167" s="1" t="s">
        <v>9</v>
      </c>
    </row>
    <row r="168" spans="1:15" x14ac:dyDescent="0.3">
      <c r="A168" s="1" t="s">
        <v>10</v>
      </c>
      <c r="B168" s="1" t="s">
        <v>27</v>
      </c>
      <c r="C168" s="1" t="str">
        <f t="shared" si="14"/>
        <v>USA</v>
      </c>
      <c r="D168" s="1" t="s">
        <v>405</v>
      </c>
      <c r="E168" s="7" t="str">
        <f>TEXT(DATE(MID(D168, 13, 4), CHOOSE(MATCH( MID(D168, 5, 3), {"Jan","Feb","Mar","Apr","May","Jun","Jul","Aug","Sep","Oct","Nov","Dec"}, 0), 1, 2, 3, 4, 5, 6, 7, 8, 9, 10, 11, 12), MID(D168, 9, 2)), "yyyy-mm-dd")</f>
        <v>2023-06-12</v>
      </c>
      <c r="F168" s="1" t="str">
        <f t="shared" si="15"/>
        <v>21:35:00</v>
      </c>
      <c r="G168" s="9" t="str">
        <f t="shared" si="16"/>
        <v>June</v>
      </c>
      <c r="H168" s="5" t="str">
        <f t="shared" si="17"/>
        <v>2023</v>
      </c>
      <c r="I168" s="1" t="s">
        <v>406</v>
      </c>
      <c r="J168" s="1" t="str">
        <f t="shared" si="18"/>
        <v xml:space="preserve">Falcon 9 Block 5 </v>
      </c>
      <c r="K168" s="1" t="str">
        <f t="shared" si="19"/>
        <v>Transporter 8</v>
      </c>
      <c r="L168" s="1" t="s">
        <v>8</v>
      </c>
      <c r="M168" s="1">
        <v>67</v>
      </c>
      <c r="N168" s="1">
        <f t="shared" si="20"/>
        <v>5561</v>
      </c>
      <c r="O168" s="1" t="s">
        <v>9</v>
      </c>
    </row>
    <row r="169" spans="1:15" x14ac:dyDescent="0.3">
      <c r="A169" s="1" t="s">
        <v>10</v>
      </c>
      <c r="B169" s="1" t="s">
        <v>11</v>
      </c>
      <c r="C169" s="1" t="str">
        <f t="shared" si="14"/>
        <v>USA</v>
      </c>
      <c r="D169" s="1" t="s">
        <v>407</v>
      </c>
      <c r="E169" s="7" t="str">
        <f>TEXT(DATE(MID(D169, 13, 4), CHOOSE(MATCH( MID(D169, 5, 3), {"Jan","Feb","Mar","Apr","May","Jun","Jul","Aug","Sep","Oct","Nov","Dec"}, 0), 1, 2, 3, 4, 5, 6, 7, 8, 9, 10, 11, 12), MID(D169, 9, 2)), "yyyy-mm-dd")</f>
        <v>2023-06-12</v>
      </c>
      <c r="F169" s="1" t="str">
        <f t="shared" si="15"/>
        <v>07:10:00</v>
      </c>
      <c r="G169" s="9" t="str">
        <f t="shared" si="16"/>
        <v>June</v>
      </c>
      <c r="H169" s="5" t="str">
        <f t="shared" si="17"/>
        <v>2023</v>
      </c>
      <c r="I169" s="1" t="s">
        <v>408</v>
      </c>
      <c r="J169" s="1" t="str">
        <f t="shared" si="18"/>
        <v xml:space="preserve">Falcon 9 Block 5 </v>
      </c>
      <c r="K169" s="1" t="str">
        <f t="shared" si="19"/>
        <v>Starlink Group 5-11</v>
      </c>
      <c r="L169" s="1" t="s">
        <v>8</v>
      </c>
      <c r="M169" s="1">
        <v>67</v>
      </c>
      <c r="N169" s="1">
        <f t="shared" si="20"/>
        <v>5561</v>
      </c>
      <c r="O169" s="1" t="s">
        <v>9</v>
      </c>
    </row>
    <row r="170" spans="1:15" x14ac:dyDescent="0.3">
      <c r="A170" s="1" t="s">
        <v>68</v>
      </c>
      <c r="B170" s="1" t="s">
        <v>69</v>
      </c>
      <c r="C170" s="1" t="str">
        <f t="shared" si="14"/>
        <v>China</v>
      </c>
      <c r="D170" s="1" t="s">
        <v>409</v>
      </c>
      <c r="E170" s="7" t="str">
        <f>TEXT(DATE(MID(D170, 13, 4), CHOOSE(MATCH( MID(D170, 5, 3), {"Jan","Feb","Mar","Apr","May","Jun","Jul","Aug","Sep","Oct","Nov","Dec"}, 0), 1, 2, 3, 4, 5, 6, 7, 8, 9, 10, 11, 12), MID(D170, 9, 2)), "yyyy-mm-dd")</f>
        <v>2023-06-09</v>
      </c>
      <c r="F170" s="1" t="str">
        <f t="shared" si="15"/>
        <v>02:35:00</v>
      </c>
      <c r="G170" s="9" t="str">
        <f t="shared" si="16"/>
        <v>June</v>
      </c>
      <c r="H170" s="5" t="str">
        <f t="shared" si="17"/>
        <v>2023</v>
      </c>
      <c r="I170" s="1" t="s">
        <v>410</v>
      </c>
      <c r="J170" s="1" t="str">
        <f t="shared" si="18"/>
        <v xml:space="preserve">Kuaizhou 1A </v>
      </c>
      <c r="K170" s="1" t="str">
        <f t="shared" si="19"/>
        <v>Longjiang 3</v>
      </c>
      <c r="L170" s="1" t="s">
        <v>8</v>
      </c>
      <c r="M170" s="1">
        <v>5.8</v>
      </c>
      <c r="N170" s="1">
        <f t="shared" si="20"/>
        <v>481.4</v>
      </c>
      <c r="O170" s="1" t="s">
        <v>9</v>
      </c>
    </row>
    <row r="171" spans="1:15" x14ac:dyDescent="0.3">
      <c r="A171" s="1" t="s">
        <v>43</v>
      </c>
      <c r="B171" s="1" t="s">
        <v>44</v>
      </c>
      <c r="C171" s="1" t="str">
        <f t="shared" si="14"/>
        <v>China</v>
      </c>
      <c r="D171" s="1" t="s">
        <v>411</v>
      </c>
      <c r="E171" s="7" t="str">
        <f>TEXT(DATE(MID(D171, 13, 4), CHOOSE(MATCH( MID(D171, 5, 3), {"Jan","Feb","Mar","Apr","May","Jun","Jul","Aug","Sep","Oct","Nov","Dec"}, 0), 1, 2, 3, 4, 5, 6, 7, 8, 9, 10, 11, 12), MID(D171, 9, 2)), "yyyy-mm-dd")</f>
        <v>2023-06-07</v>
      </c>
      <c r="F171" s="1" t="str">
        <f t="shared" si="15"/>
        <v>04:10:00</v>
      </c>
      <c r="G171" s="9" t="str">
        <f t="shared" si="16"/>
        <v>June</v>
      </c>
      <c r="H171" s="5" t="str">
        <f t="shared" si="17"/>
        <v>2023</v>
      </c>
      <c r="I171" s="1" t="s">
        <v>412</v>
      </c>
      <c r="J171" s="1" t="str">
        <f t="shared" si="18"/>
        <v xml:space="preserve">Kinetica 1 </v>
      </c>
      <c r="K171" s="1" t="str">
        <f t="shared" si="19"/>
        <v>Second Flight</v>
      </c>
      <c r="L171" s="1" t="s">
        <v>8</v>
      </c>
      <c r="M171" s="1"/>
      <c r="N171" s="1">
        <f t="shared" si="20"/>
        <v>0</v>
      </c>
      <c r="O171" s="1" t="s">
        <v>9</v>
      </c>
    </row>
    <row r="172" spans="1:15" x14ac:dyDescent="0.3">
      <c r="A172" s="1" t="s">
        <v>10</v>
      </c>
      <c r="B172" s="1" t="s">
        <v>30</v>
      </c>
      <c r="C172" s="1" t="str">
        <f t="shared" si="14"/>
        <v>USA</v>
      </c>
      <c r="D172" s="1" t="s">
        <v>413</v>
      </c>
      <c r="E172" s="7" t="str">
        <f>TEXT(DATE(MID(D172, 13, 4), CHOOSE(MATCH( MID(D172, 5, 3), {"Jan","Feb","Mar","Apr","May","Jun","Jul","Aug","Sep","Oct","Nov","Dec"}, 0), 1, 2, 3, 4, 5, 6, 7, 8, 9, 10, 11, 12), MID(D172, 9, 2)), "yyyy-mm-dd")</f>
        <v>2023-06-05</v>
      </c>
      <c r="F172" s="1" t="str">
        <f t="shared" si="15"/>
        <v>15:47:00</v>
      </c>
      <c r="G172" s="9" t="str">
        <f t="shared" si="16"/>
        <v>June</v>
      </c>
      <c r="H172" s="5" t="str">
        <f t="shared" si="17"/>
        <v>2023</v>
      </c>
      <c r="I172" s="1" t="s">
        <v>414</v>
      </c>
      <c r="J172" s="1" t="str">
        <f t="shared" si="18"/>
        <v xml:space="preserve">Falcon 9 Block 5 </v>
      </c>
      <c r="K172" s="1" t="str">
        <f t="shared" si="19"/>
        <v>CRS SpX-28</v>
      </c>
      <c r="L172" s="1" t="s">
        <v>8</v>
      </c>
      <c r="M172" s="1">
        <v>67</v>
      </c>
      <c r="N172" s="1">
        <f t="shared" si="20"/>
        <v>5561</v>
      </c>
      <c r="O172" s="1" t="s">
        <v>9</v>
      </c>
    </row>
    <row r="173" spans="1:15" x14ac:dyDescent="0.3">
      <c r="A173" s="1" t="s">
        <v>10</v>
      </c>
      <c r="B173" s="1" t="s">
        <v>11</v>
      </c>
      <c r="C173" s="1" t="str">
        <f t="shared" si="14"/>
        <v>USA</v>
      </c>
      <c r="D173" s="1" t="s">
        <v>415</v>
      </c>
      <c r="E173" s="7" t="str">
        <f>TEXT(DATE(MID(D173, 13, 4), CHOOSE(MATCH( MID(D173, 5, 3), {"Jan","Feb","Mar","Apr","May","Jun","Jul","Aug","Sep","Oct","Nov","Dec"}, 0), 1, 2, 3, 4, 5, 6, 7, 8, 9, 10, 11, 12), MID(D173, 9, 2)), "yyyy-mm-dd")</f>
        <v>2023-06-04</v>
      </c>
      <c r="F173" s="1" t="str">
        <f t="shared" si="15"/>
        <v>12:20:00</v>
      </c>
      <c r="G173" s="9" t="str">
        <f t="shared" si="16"/>
        <v>June</v>
      </c>
      <c r="H173" s="5" t="str">
        <f t="shared" si="17"/>
        <v>2023</v>
      </c>
      <c r="I173" s="1" t="s">
        <v>416</v>
      </c>
      <c r="J173" s="1" t="str">
        <f t="shared" si="18"/>
        <v xml:space="preserve">Falcon 9 Block 5 </v>
      </c>
      <c r="K173" s="1" t="str">
        <f t="shared" si="19"/>
        <v>Starlink Group 6-4</v>
      </c>
      <c r="L173" s="1" t="s">
        <v>8</v>
      </c>
      <c r="M173" s="1">
        <v>67</v>
      </c>
      <c r="N173" s="1">
        <f t="shared" si="20"/>
        <v>5561</v>
      </c>
      <c r="O173" s="1" t="s">
        <v>9</v>
      </c>
    </row>
    <row r="174" spans="1:15" x14ac:dyDescent="0.3">
      <c r="A174" s="1" t="s">
        <v>10</v>
      </c>
      <c r="B174" s="1" t="s">
        <v>27</v>
      </c>
      <c r="C174" s="1" t="str">
        <f t="shared" si="14"/>
        <v>USA</v>
      </c>
      <c r="D174" s="1" t="s">
        <v>417</v>
      </c>
      <c r="E174" s="7" t="str">
        <f>TEXT(DATE(MID(D174, 13, 4), CHOOSE(MATCH( MID(D174, 5, 3), {"Jan","Feb","Mar","Apr","May","Jun","Jul","Aug","Sep","Oct","Nov","Dec"}, 0), 1, 2, 3, 4, 5, 6, 7, 8, 9, 10, 11, 12), MID(D174, 9, 2)), "yyyy-mm-dd")</f>
        <v>2023-05-31</v>
      </c>
      <c r="F174" s="1" t="str">
        <f t="shared" si="15"/>
        <v>06:02:00</v>
      </c>
      <c r="G174" s="9" t="str">
        <f t="shared" si="16"/>
        <v>May</v>
      </c>
      <c r="H174" s="5" t="str">
        <f t="shared" si="17"/>
        <v>2023</v>
      </c>
      <c r="I174" s="1" t="s">
        <v>418</v>
      </c>
      <c r="J174" s="1" t="str">
        <f t="shared" si="18"/>
        <v xml:space="preserve">Falcon 9 Block 5 </v>
      </c>
      <c r="K174" s="1" t="str">
        <f t="shared" si="19"/>
        <v>Starlink Group 2-10</v>
      </c>
      <c r="L174" s="1" t="s">
        <v>8</v>
      </c>
      <c r="M174" s="1">
        <v>67</v>
      </c>
      <c r="N174" s="1">
        <f t="shared" si="20"/>
        <v>5561</v>
      </c>
      <c r="O174" s="1" t="s">
        <v>9</v>
      </c>
    </row>
    <row r="175" spans="1:15" x14ac:dyDescent="0.3">
      <c r="A175" s="1" t="s">
        <v>176</v>
      </c>
      <c r="B175" s="1" t="s">
        <v>177</v>
      </c>
      <c r="C175" s="1" t="str">
        <f t="shared" si="14"/>
        <v>North Korea</v>
      </c>
      <c r="D175" s="1" t="s">
        <v>419</v>
      </c>
      <c r="E175" s="7" t="str">
        <f>TEXT(DATE(MID(D175, 13, 4), CHOOSE(MATCH( MID(D175, 5, 3), {"Jan","Feb","Mar","Apr","May","Jun","Jul","Aug","Sep","Oct","Nov","Dec"}, 0), 1, 2, 3, 4, 5, 6, 7, 8, 9, 10, 11, 12), MID(D175, 9, 2)), "yyyy-mm-dd")</f>
        <v>2023-05-30</v>
      </c>
      <c r="F175" s="1" t="str">
        <f t="shared" si="15"/>
        <v>21:27:00</v>
      </c>
      <c r="G175" s="9" t="str">
        <f t="shared" si="16"/>
        <v>May</v>
      </c>
      <c r="H175" s="5" t="str">
        <f t="shared" si="17"/>
        <v>2023</v>
      </c>
      <c r="I175" s="1" t="s">
        <v>420</v>
      </c>
      <c r="J175" s="1" t="str">
        <f t="shared" si="18"/>
        <v xml:space="preserve">ChÅllima 1 </v>
      </c>
      <c r="K175" s="1" t="str">
        <f t="shared" si="19"/>
        <v>Manligyeong 1 #1</v>
      </c>
      <c r="L175" s="1" t="s">
        <v>8</v>
      </c>
      <c r="M175" s="1"/>
      <c r="N175" s="1">
        <f t="shared" si="20"/>
        <v>0</v>
      </c>
      <c r="O175" s="1" t="s">
        <v>257</v>
      </c>
    </row>
    <row r="176" spans="1:15" x14ac:dyDescent="0.3">
      <c r="A176" s="1" t="s">
        <v>14</v>
      </c>
      <c r="B176" s="1" t="s">
        <v>138</v>
      </c>
      <c r="C176" s="1" t="str">
        <f t="shared" si="14"/>
        <v>China</v>
      </c>
      <c r="D176" s="1" t="s">
        <v>421</v>
      </c>
      <c r="E176" s="7" t="str">
        <f>TEXT(DATE(MID(D176, 13, 4), CHOOSE(MATCH( MID(D176, 5, 3), {"Jan","Feb","Mar","Apr","May","Jun","Jul","Aug","Sep","Oct","Nov","Dec"}, 0), 1, 2, 3, 4, 5, 6, 7, 8, 9, 10, 11, 12), MID(D176, 9, 2)), "yyyy-mm-dd")</f>
        <v>2023-05-30</v>
      </c>
      <c r="F176" s="1" t="str">
        <f t="shared" si="15"/>
        <v>01:31:00</v>
      </c>
      <c r="G176" s="9" t="str">
        <f t="shared" si="16"/>
        <v>May</v>
      </c>
      <c r="H176" s="5" t="str">
        <f t="shared" si="17"/>
        <v>2023</v>
      </c>
      <c r="I176" s="1" t="s">
        <v>422</v>
      </c>
      <c r="J176" s="1" t="str">
        <f t="shared" si="18"/>
        <v xml:space="preserve">Long March 2F/G </v>
      </c>
      <c r="K176" s="1" t="str">
        <f t="shared" si="19"/>
        <v>Shenzhou 16</v>
      </c>
      <c r="L176" s="1" t="s">
        <v>8</v>
      </c>
      <c r="M176" s="1"/>
      <c r="N176" s="1">
        <f t="shared" si="20"/>
        <v>0</v>
      </c>
      <c r="O176" s="1" t="s">
        <v>9</v>
      </c>
    </row>
    <row r="177" spans="1:15" x14ac:dyDescent="0.3">
      <c r="A177" s="1" t="s">
        <v>86</v>
      </c>
      <c r="B177" s="1" t="s">
        <v>290</v>
      </c>
      <c r="C177" s="1" t="str">
        <f t="shared" si="14"/>
        <v>India</v>
      </c>
      <c r="D177" s="1" t="s">
        <v>423</v>
      </c>
      <c r="E177" s="7" t="str">
        <f>TEXT(DATE(MID(D177, 13, 4), CHOOSE(MATCH( MID(D177, 5, 3), {"Jan","Feb","Mar","Apr","May","Jun","Jul","Aug","Sep","Oct","Nov","Dec"}, 0), 1, 2, 3, 4, 5, 6, 7, 8, 9, 10, 11, 12), MID(D177, 9, 2)), "yyyy-mm-dd")</f>
        <v>2023-05-29</v>
      </c>
      <c r="F177" s="1" t="str">
        <f t="shared" si="15"/>
        <v>05:12:00</v>
      </c>
      <c r="G177" s="9" t="str">
        <f t="shared" si="16"/>
        <v>May</v>
      </c>
      <c r="H177" s="5" t="str">
        <f t="shared" si="17"/>
        <v>2023</v>
      </c>
      <c r="I177" s="1" t="s">
        <v>424</v>
      </c>
      <c r="J177" s="1" t="str">
        <f t="shared" si="18"/>
        <v xml:space="preserve">GSLV Mk II </v>
      </c>
      <c r="K177" s="1" t="str">
        <f t="shared" si="19"/>
        <v>NVS-01 (IRNSS-1J)</v>
      </c>
      <c r="L177" s="1" t="s">
        <v>8</v>
      </c>
      <c r="M177" s="1">
        <v>47</v>
      </c>
      <c r="N177" s="1">
        <f t="shared" si="20"/>
        <v>3901</v>
      </c>
      <c r="O177" s="1" t="s">
        <v>9</v>
      </c>
    </row>
    <row r="178" spans="1:15" x14ac:dyDescent="0.3">
      <c r="A178" s="1" t="s">
        <v>10</v>
      </c>
      <c r="B178" s="1" t="s">
        <v>11</v>
      </c>
      <c r="C178" s="1" t="str">
        <f t="shared" si="14"/>
        <v>USA</v>
      </c>
      <c r="D178" s="1" t="s">
        <v>425</v>
      </c>
      <c r="E178" s="7" t="str">
        <f>TEXT(DATE(MID(D178, 13, 4), CHOOSE(MATCH( MID(D178, 5, 3), {"Jan","Feb","Mar","Apr","May","Jun","Jul","Aug","Sep","Oct","Nov","Dec"}, 0), 1, 2, 3, 4, 5, 6, 7, 8, 9, 10, 11, 12), MID(D178, 9, 2)), "yyyy-mm-dd")</f>
        <v>2023-05-27</v>
      </c>
      <c r="F178" s="1" t="str">
        <f t="shared" si="15"/>
        <v>04:30:00</v>
      </c>
      <c r="G178" s="9" t="str">
        <f t="shared" si="16"/>
        <v>May</v>
      </c>
      <c r="H178" s="5" t="str">
        <f t="shared" si="17"/>
        <v>2023</v>
      </c>
      <c r="I178" s="1" t="s">
        <v>426</v>
      </c>
      <c r="J178" s="1" t="str">
        <f t="shared" si="18"/>
        <v xml:space="preserve">Falcon 9 Block 5 </v>
      </c>
      <c r="K178" s="1" t="str">
        <f t="shared" si="19"/>
        <v>Arabsat 7B (Badr 8)</v>
      </c>
      <c r="L178" s="1" t="s">
        <v>8</v>
      </c>
      <c r="M178" s="1">
        <v>67</v>
      </c>
      <c r="N178" s="1">
        <f t="shared" si="20"/>
        <v>5561</v>
      </c>
      <c r="O178" s="1" t="s">
        <v>9</v>
      </c>
    </row>
    <row r="179" spans="1:15" x14ac:dyDescent="0.3">
      <c r="A179" s="1" t="s">
        <v>129</v>
      </c>
      <c r="B179" s="1" t="s">
        <v>322</v>
      </c>
      <c r="C179" s="1" t="str">
        <f t="shared" si="14"/>
        <v>Russia</v>
      </c>
      <c r="D179" s="1" t="s">
        <v>427</v>
      </c>
      <c r="E179" s="7" t="str">
        <f>TEXT(DATE(MID(D179, 13, 4), CHOOSE(MATCH( MID(D179, 5, 3), {"Jan","Feb","Mar","Apr","May","Jun","Jul","Aug","Sep","Oct","Nov","Dec"}, 0), 1, 2, 3, 4, 5, 6, 7, 8, 9, 10, 11, 12), MID(D179, 9, 2)), "yyyy-mm-dd")</f>
        <v>2023-05-26</v>
      </c>
      <c r="F179" s="1" t="str">
        <f t="shared" si="15"/>
        <v>21:14:00</v>
      </c>
      <c r="G179" s="9" t="str">
        <f t="shared" si="16"/>
        <v>May</v>
      </c>
      <c r="H179" s="5" t="str">
        <f t="shared" si="17"/>
        <v>2023</v>
      </c>
      <c r="I179" s="1" t="s">
        <v>428</v>
      </c>
      <c r="J179" s="1" t="str">
        <f t="shared" si="18"/>
        <v xml:space="preserve">Soyuz 2.1a/Fregat-M </v>
      </c>
      <c r="K179" s="1" t="str">
        <f t="shared" si="19"/>
        <v>Kondor-FKA nÂ°1</v>
      </c>
      <c r="L179" s="1" t="s">
        <v>8</v>
      </c>
      <c r="M179" s="1">
        <v>23</v>
      </c>
      <c r="N179" s="1">
        <f t="shared" si="20"/>
        <v>1909</v>
      </c>
      <c r="O179" s="1" t="s">
        <v>9</v>
      </c>
    </row>
    <row r="180" spans="1:15" x14ac:dyDescent="0.3">
      <c r="A180" s="1" t="s">
        <v>21</v>
      </c>
      <c r="B180" s="1" t="s">
        <v>22</v>
      </c>
      <c r="C180" s="1" t="str">
        <f t="shared" si="14"/>
        <v>New Zealand</v>
      </c>
      <c r="D180" s="1" t="s">
        <v>429</v>
      </c>
      <c r="E180" s="7" t="str">
        <f>TEXT(DATE(MID(D180, 13, 4), CHOOSE(MATCH( MID(D180, 5, 3), {"Jan","Feb","Mar","Apr","May","Jun","Jul","Aug","Sep","Oct","Nov","Dec"}, 0), 1, 2, 3, 4, 5, 6, 7, 8, 9, 10, 11, 12), MID(D180, 9, 2)), "yyyy-mm-dd")</f>
        <v>2023-05-26</v>
      </c>
      <c r="F180" s="1" t="str">
        <f t="shared" si="15"/>
        <v>03:46:00</v>
      </c>
      <c r="G180" s="9" t="str">
        <f t="shared" si="16"/>
        <v>May</v>
      </c>
      <c r="H180" s="5" t="str">
        <f t="shared" si="17"/>
        <v>2023</v>
      </c>
      <c r="I180" s="1" t="s">
        <v>430</v>
      </c>
      <c r="J180" s="1" t="str">
        <f t="shared" si="18"/>
        <v xml:space="preserve">Electron/Curie </v>
      </c>
      <c r="K180" s="1" t="str">
        <f t="shared" si="19"/>
        <v>TROPICS Flight 3: Coming to a Storm Near You</v>
      </c>
      <c r="L180" s="1" t="s">
        <v>8</v>
      </c>
      <c r="M180" s="1">
        <v>7.5</v>
      </c>
      <c r="N180" s="1">
        <f t="shared" si="20"/>
        <v>622.5</v>
      </c>
      <c r="O180" s="1" t="s">
        <v>9</v>
      </c>
    </row>
    <row r="181" spans="1:15" x14ac:dyDescent="0.3">
      <c r="A181" s="1" t="s">
        <v>37</v>
      </c>
      <c r="B181" s="1" t="s">
        <v>38</v>
      </c>
      <c r="C181" s="1" t="str">
        <f t="shared" si="14"/>
        <v>USA</v>
      </c>
      <c r="D181" s="1" t="s">
        <v>431</v>
      </c>
      <c r="E181" s="7" t="str">
        <f>TEXT(DATE(MID(D181, 13, 4), CHOOSE(MATCH( MID(D181, 5, 3), {"Jan","Feb","Mar","Apr","May","Jun","Jul","Aug","Sep","Oct","Nov","Dec"}, 0), 1, 2, 3, 4, 5, 6, 7, 8, 9, 10, 11, 12), MID(D181, 9, 2)), "yyyy-mm-dd")</f>
        <v>2023-05-25</v>
      </c>
      <c r="F181" s="1" t="str">
        <f t="shared" si="15"/>
        <v>16:23:00</v>
      </c>
      <c r="G181" s="9" t="str">
        <f t="shared" si="16"/>
        <v>May</v>
      </c>
      <c r="H181" s="5" t="str">
        <f t="shared" si="17"/>
        <v>2023</v>
      </c>
      <c r="I181" s="1" t="s">
        <v>432</v>
      </c>
      <c r="J181" s="1" t="str">
        <f t="shared" si="18"/>
        <v xml:space="preserve">SpaceShipTwo </v>
      </c>
      <c r="K181" s="1" t="str">
        <f t="shared" si="19"/>
        <v>Unity 25</v>
      </c>
      <c r="L181" s="1" t="s">
        <v>8</v>
      </c>
      <c r="M181" s="1"/>
      <c r="N181" s="1">
        <f t="shared" si="20"/>
        <v>0</v>
      </c>
      <c r="O181" s="1" t="s">
        <v>9</v>
      </c>
    </row>
    <row r="182" spans="1:15" x14ac:dyDescent="0.3">
      <c r="A182" s="1" t="s">
        <v>433</v>
      </c>
      <c r="B182" s="1" t="s">
        <v>434</v>
      </c>
      <c r="C182" s="1" t="str">
        <f t="shared" si="14"/>
        <v>South Korea</v>
      </c>
      <c r="D182" s="1" t="s">
        <v>435</v>
      </c>
      <c r="E182" s="7" t="str">
        <f>TEXT(DATE(MID(D182, 13, 4), CHOOSE(MATCH( MID(D182, 5, 3), {"Jan","Feb","Mar","Apr","May","Jun","Jul","Aug","Sep","Oct","Nov","Dec"}, 0), 1, 2, 3, 4, 5, 6, 7, 8, 9, 10, 11, 12), MID(D182, 9, 2)), "yyyy-mm-dd")</f>
        <v>2023-05-25</v>
      </c>
      <c r="F182" s="1" t="str">
        <f t="shared" si="15"/>
        <v>09:24:00</v>
      </c>
      <c r="G182" s="9" t="str">
        <f t="shared" si="16"/>
        <v>May</v>
      </c>
      <c r="H182" s="5" t="str">
        <f t="shared" si="17"/>
        <v>2023</v>
      </c>
      <c r="I182" s="1" t="s">
        <v>436</v>
      </c>
      <c r="J182" s="1" t="str">
        <f t="shared" si="18"/>
        <v xml:space="preserve">KSLV-2 </v>
      </c>
      <c r="K182" s="1" t="str">
        <f t="shared" si="19"/>
        <v>NEXTSat-2 &amp; Others</v>
      </c>
      <c r="L182" s="1" t="s">
        <v>8</v>
      </c>
      <c r="M182" s="1"/>
      <c r="N182" s="1">
        <f t="shared" si="20"/>
        <v>0</v>
      </c>
      <c r="O182" s="1" t="s">
        <v>9</v>
      </c>
    </row>
    <row r="183" spans="1:15" x14ac:dyDescent="0.3">
      <c r="A183" s="1" t="s">
        <v>129</v>
      </c>
      <c r="B183" s="1" t="s">
        <v>130</v>
      </c>
      <c r="C183" s="1" t="str">
        <f t="shared" si="14"/>
        <v>Kazakhstan</v>
      </c>
      <c r="D183" s="1" t="s">
        <v>437</v>
      </c>
      <c r="E183" s="7" t="str">
        <f>TEXT(DATE(MID(D183, 13, 4), CHOOSE(MATCH( MID(D183, 5, 3), {"Jan","Feb","Mar","Apr","May","Jun","Jul","Aug","Sep","Oct","Nov","Dec"}, 0), 1, 2, 3, 4, 5, 6, 7, 8, 9, 10, 11, 12), MID(D183, 9, 2)), "yyyy-mm-dd")</f>
        <v>2023-05-24</v>
      </c>
      <c r="F183" s="1" t="str">
        <f t="shared" si="15"/>
        <v>12:56:00</v>
      </c>
      <c r="G183" s="9" t="str">
        <f t="shared" si="16"/>
        <v>May</v>
      </c>
      <c r="H183" s="5" t="str">
        <f t="shared" si="17"/>
        <v>2023</v>
      </c>
      <c r="I183" s="1" t="s">
        <v>438</v>
      </c>
      <c r="J183" s="1" t="str">
        <f t="shared" si="18"/>
        <v xml:space="preserve">Soyuz 2.1a </v>
      </c>
      <c r="K183" s="1" t="str">
        <f t="shared" si="19"/>
        <v>Progress MS-23</v>
      </c>
      <c r="L183" s="1" t="s">
        <v>8</v>
      </c>
      <c r="M183" s="1">
        <v>17.420000000000002</v>
      </c>
      <c r="N183" s="1">
        <f t="shared" si="20"/>
        <v>1445.8600000000001</v>
      </c>
      <c r="O183" s="1" t="s">
        <v>9</v>
      </c>
    </row>
    <row r="184" spans="1:15" x14ac:dyDescent="0.3">
      <c r="A184" s="1" t="s">
        <v>10</v>
      </c>
      <c r="B184" s="1" t="s">
        <v>30</v>
      </c>
      <c r="C184" s="1" t="str">
        <f t="shared" si="14"/>
        <v>USA</v>
      </c>
      <c r="D184" s="1" t="s">
        <v>439</v>
      </c>
      <c r="E184" s="7" t="str">
        <f>TEXT(DATE(MID(D184, 13, 4), CHOOSE(MATCH( MID(D184, 5, 3), {"Jan","Feb","Mar","Apr","May","Jun","Jul","Aug","Sep","Oct","Nov","Dec"}, 0), 1, 2, 3, 4, 5, 6, 7, 8, 9, 10, 11, 12), MID(D184, 9, 2)), "yyyy-mm-dd")</f>
        <v>2023-05-21</v>
      </c>
      <c r="F184" s="1" t="str">
        <f t="shared" si="15"/>
        <v>21:37:00</v>
      </c>
      <c r="G184" s="9" t="str">
        <f t="shared" si="16"/>
        <v>May</v>
      </c>
      <c r="H184" s="5" t="str">
        <f t="shared" si="17"/>
        <v>2023</v>
      </c>
      <c r="I184" s="1" t="s">
        <v>440</v>
      </c>
      <c r="J184" s="1" t="str">
        <f t="shared" si="18"/>
        <v xml:space="preserve">Falcon 9 Block 5 </v>
      </c>
      <c r="K184" s="1" t="str">
        <f t="shared" si="19"/>
        <v>Axiom Mission 2 (Ax-2)</v>
      </c>
      <c r="L184" s="1" t="s">
        <v>8</v>
      </c>
      <c r="M184" s="1">
        <v>67</v>
      </c>
      <c r="N184" s="1">
        <f t="shared" si="20"/>
        <v>5561</v>
      </c>
      <c r="O184" s="1" t="s">
        <v>9</v>
      </c>
    </row>
    <row r="185" spans="1:15" x14ac:dyDescent="0.3">
      <c r="A185" s="1" t="s">
        <v>14</v>
      </c>
      <c r="B185" s="1" t="s">
        <v>90</v>
      </c>
      <c r="C185" s="1" t="str">
        <f t="shared" si="14"/>
        <v>China</v>
      </c>
      <c r="D185" s="1" t="s">
        <v>441</v>
      </c>
      <c r="E185" s="7" t="str">
        <f>TEXT(DATE(MID(D185, 13, 4), CHOOSE(MATCH( MID(D185, 5, 3), {"Jan","Feb","Mar","Apr","May","Jun","Jul","Aug","Sep","Oct","Nov","Dec"}, 0), 1, 2, 3, 4, 5, 6, 7, 8, 9, 10, 11, 12), MID(D185, 9, 2)), "yyyy-mm-dd")</f>
        <v>2023-05-21</v>
      </c>
      <c r="F185" s="1" t="str">
        <f t="shared" si="15"/>
        <v>08:00:00</v>
      </c>
      <c r="G185" s="9" t="str">
        <f t="shared" si="16"/>
        <v>May</v>
      </c>
      <c r="H185" s="5" t="str">
        <f t="shared" si="17"/>
        <v>2023</v>
      </c>
      <c r="I185" s="1" t="s">
        <v>442</v>
      </c>
      <c r="J185" s="1" t="str">
        <f t="shared" si="18"/>
        <v xml:space="preserve">Long March 2C </v>
      </c>
      <c r="K185" s="1" t="str">
        <f t="shared" si="19"/>
        <v>MUST-1A/B &amp; Luojia-2 01</v>
      </c>
      <c r="L185" s="1" t="s">
        <v>8</v>
      </c>
      <c r="M185" s="1">
        <v>30.8</v>
      </c>
      <c r="N185" s="1">
        <f t="shared" si="20"/>
        <v>2556.4</v>
      </c>
      <c r="O185" s="1" t="s">
        <v>9</v>
      </c>
    </row>
    <row r="186" spans="1:15" x14ac:dyDescent="0.3">
      <c r="A186" s="1" t="s">
        <v>10</v>
      </c>
      <c r="B186" s="1" t="s">
        <v>27</v>
      </c>
      <c r="C186" s="1" t="str">
        <f t="shared" si="14"/>
        <v>USA</v>
      </c>
      <c r="D186" s="1" t="s">
        <v>443</v>
      </c>
      <c r="E186" s="7" t="str">
        <f>TEXT(DATE(MID(D186, 13, 4), CHOOSE(MATCH( MID(D186, 5, 3), {"Jan","Feb","Mar","Apr","May","Jun","Jul","Aug","Sep","Oct","Nov","Dec"}, 0), 1, 2, 3, 4, 5, 6, 7, 8, 9, 10, 11, 12), MID(D186, 9, 2)), "yyyy-mm-dd")</f>
        <v>2023-05-20</v>
      </c>
      <c r="F186" s="1" t="str">
        <f t="shared" si="15"/>
        <v>13:16:00</v>
      </c>
      <c r="G186" s="9" t="str">
        <f t="shared" si="16"/>
        <v>May</v>
      </c>
      <c r="H186" s="5" t="str">
        <f t="shared" si="17"/>
        <v>2023</v>
      </c>
      <c r="I186" s="1" t="s">
        <v>444</v>
      </c>
      <c r="J186" s="1" t="str">
        <f t="shared" si="18"/>
        <v xml:space="preserve">Falcon 9 Block 5 </v>
      </c>
      <c r="K186" s="1" t="str">
        <f t="shared" si="19"/>
        <v>Iridium-9 &amp; OneWeb #19</v>
      </c>
      <c r="L186" s="1" t="s">
        <v>8</v>
      </c>
      <c r="M186" s="1">
        <v>67</v>
      </c>
      <c r="N186" s="1">
        <f t="shared" si="20"/>
        <v>5561</v>
      </c>
      <c r="O186" s="1" t="s">
        <v>9</v>
      </c>
    </row>
    <row r="187" spans="1:15" x14ac:dyDescent="0.3">
      <c r="A187" s="1" t="s">
        <v>10</v>
      </c>
      <c r="B187" s="1" t="s">
        <v>11</v>
      </c>
      <c r="C187" s="1" t="str">
        <f t="shared" si="14"/>
        <v>USA</v>
      </c>
      <c r="D187" s="1" t="s">
        <v>445</v>
      </c>
      <c r="E187" s="7" t="str">
        <f>TEXT(DATE(MID(D187, 13, 4), CHOOSE(MATCH( MID(D187, 5, 3), {"Jan","Feb","Mar","Apr","May","Jun","Jul","Aug","Sep","Oct","Nov","Dec"}, 0), 1, 2, 3, 4, 5, 6, 7, 8, 9, 10, 11, 12), MID(D187, 9, 2)), "yyyy-mm-dd")</f>
        <v>2023-05-19</v>
      </c>
      <c r="F187" s="1" t="str">
        <f t="shared" si="15"/>
        <v>06:19:00</v>
      </c>
      <c r="G187" s="9" t="str">
        <f t="shared" si="16"/>
        <v>May</v>
      </c>
      <c r="H187" s="5" t="str">
        <f t="shared" si="17"/>
        <v>2023</v>
      </c>
      <c r="I187" s="1" t="s">
        <v>446</v>
      </c>
      <c r="J187" s="1" t="str">
        <f t="shared" si="18"/>
        <v xml:space="preserve">Falcon 9 Block 5 </v>
      </c>
      <c r="K187" s="1" t="str">
        <f t="shared" si="19"/>
        <v>Starlink Group 6-3</v>
      </c>
      <c r="L187" s="1" t="s">
        <v>8</v>
      </c>
      <c r="M187" s="1">
        <v>67</v>
      </c>
      <c r="N187" s="1">
        <f t="shared" si="20"/>
        <v>5561</v>
      </c>
      <c r="O187" s="1" t="s">
        <v>9</v>
      </c>
    </row>
    <row r="188" spans="1:15" x14ac:dyDescent="0.3">
      <c r="A188" s="1" t="s">
        <v>14</v>
      </c>
      <c r="B188" s="1" t="s">
        <v>101</v>
      </c>
      <c r="C188" s="1" t="str">
        <f t="shared" si="14"/>
        <v>China</v>
      </c>
      <c r="D188" s="1" t="s">
        <v>447</v>
      </c>
      <c r="E188" s="7" t="str">
        <f>TEXT(DATE(MID(D188, 13, 4), CHOOSE(MATCH( MID(D188, 5, 3), {"Jan","Feb","Mar","Apr","May","Jun","Jul","Aug","Sep","Oct","Nov","Dec"}, 0), 1, 2, 3, 4, 5, 6, 7, 8, 9, 10, 11, 12), MID(D188, 9, 2)), "yyyy-mm-dd")</f>
        <v>2023-05-17</v>
      </c>
      <c r="F188" s="1" t="str">
        <f t="shared" si="15"/>
        <v>02:49:00</v>
      </c>
      <c r="G188" s="9" t="str">
        <f t="shared" si="16"/>
        <v>May</v>
      </c>
      <c r="H188" s="5" t="str">
        <f t="shared" si="17"/>
        <v>2023</v>
      </c>
      <c r="I188" s="1" t="s">
        <v>448</v>
      </c>
      <c r="J188" s="1" t="str">
        <f t="shared" si="18"/>
        <v xml:space="preserve">Long March 3B/E </v>
      </c>
      <c r="K188" s="1" t="str">
        <f t="shared" si="19"/>
        <v>Beidou-3 G4</v>
      </c>
      <c r="L188" s="1" t="s">
        <v>8</v>
      </c>
      <c r="M188" s="1">
        <v>29.15</v>
      </c>
      <c r="N188" s="1">
        <f t="shared" si="20"/>
        <v>2419.4499999999998</v>
      </c>
      <c r="O188" s="1" t="s">
        <v>9</v>
      </c>
    </row>
    <row r="189" spans="1:15" x14ac:dyDescent="0.3">
      <c r="A189" s="1" t="s">
        <v>10</v>
      </c>
      <c r="B189" s="1" t="s">
        <v>11</v>
      </c>
      <c r="C189" s="1" t="str">
        <f t="shared" si="14"/>
        <v>USA</v>
      </c>
      <c r="D189" s="1" t="s">
        <v>449</v>
      </c>
      <c r="E189" s="7" t="str">
        <f>TEXT(DATE(MID(D189, 13, 4), CHOOSE(MATCH( MID(D189, 5, 3), {"Jan","Feb","Mar","Apr","May","Jun","Jul","Aug","Sep","Oct","Nov","Dec"}, 0), 1, 2, 3, 4, 5, 6, 7, 8, 9, 10, 11, 12), MID(D189, 9, 2)), "yyyy-mm-dd")</f>
        <v>2023-05-14</v>
      </c>
      <c r="F189" s="1" t="str">
        <f t="shared" si="15"/>
        <v>05:03:00</v>
      </c>
      <c r="G189" s="9" t="str">
        <f t="shared" si="16"/>
        <v>May</v>
      </c>
      <c r="H189" s="5" t="str">
        <f t="shared" si="17"/>
        <v>2023</v>
      </c>
      <c r="I189" s="1" t="s">
        <v>450</v>
      </c>
      <c r="J189" s="1" t="str">
        <f t="shared" si="18"/>
        <v xml:space="preserve">Falcon 9 Block 5 </v>
      </c>
      <c r="K189" s="1" t="str">
        <f t="shared" si="19"/>
        <v>Starlink Group 5-9</v>
      </c>
      <c r="L189" s="1" t="s">
        <v>8</v>
      </c>
      <c r="M189" s="1">
        <v>67</v>
      </c>
      <c r="N189" s="1">
        <f t="shared" si="20"/>
        <v>5561</v>
      </c>
      <c r="O189" s="1" t="s">
        <v>9</v>
      </c>
    </row>
    <row r="190" spans="1:15" x14ac:dyDescent="0.3">
      <c r="A190" s="1" t="s">
        <v>10</v>
      </c>
      <c r="B190" s="1" t="s">
        <v>27</v>
      </c>
      <c r="C190" s="1" t="str">
        <f t="shared" si="14"/>
        <v>USA</v>
      </c>
      <c r="D190" s="1" t="s">
        <v>451</v>
      </c>
      <c r="E190" s="7" t="str">
        <f>TEXT(DATE(MID(D190, 13, 4), CHOOSE(MATCH( MID(D190, 5, 3), {"Jan","Feb","Mar","Apr","May","Jun","Jul","Aug","Sep","Oct","Nov","Dec"}, 0), 1, 2, 3, 4, 5, 6, 7, 8, 9, 10, 11, 12), MID(D190, 9, 2)), "yyyy-mm-dd")</f>
        <v>2023-05-10</v>
      </c>
      <c r="F190" s="1" t="str">
        <f t="shared" si="15"/>
        <v>20:09:00</v>
      </c>
      <c r="G190" s="9" t="str">
        <f t="shared" si="16"/>
        <v>May</v>
      </c>
      <c r="H190" s="5" t="str">
        <f t="shared" si="17"/>
        <v>2023</v>
      </c>
      <c r="I190" s="1" t="s">
        <v>452</v>
      </c>
      <c r="J190" s="1" t="str">
        <f t="shared" si="18"/>
        <v xml:space="preserve">Falcon 9 Block 5 </v>
      </c>
      <c r="K190" s="1" t="str">
        <f t="shared" si="19"/>
        <v>Starlink Group 2-9</v>
      </c>
      <c r="L190" s="1" t="s">
        <v>8</v>
      </c>
      <c r="M190" s="1">
        <v>67</v>
      </c>
      <c r="N190" s="1">
        <f t="shared" si="20"/>
        <v>5561</v>
      </c>
      <c r="O190" s="1" t="s">
        <v>9</v>
      </c>
    </row>
    <row r="191" spans="1:15" x14ac:dyDescent="0.3">
      <c r="A191" s="1" t="s">
        <v>14</v>
      </c>
      <c r="B191" s="1" t="s">
        <v>53</v>
      </c>
      <c r="C191" s="1" t="str">
        <f t="shared" si="14"/>
        <v>China</v>
      </c>
      <c r="D191" s="1" t="s">
        <v>453</v>
      </c>
      <c r="E191" s="7" t="str">
        <f>TEXT(DATE(MID(D191, 13, 4), CHOOSE(MATCH( MID(D191, 5, 3), {"Jan","Feb","Mar","Apr","May","Jun","Jul","Aug","Sep","Oct","Nov","Dec"}, 0), 1, 2, 3, 4, 5, 6, 7, 8, 9, 10, 11, 12), MID(D191, 9, 2)), "yyyy-mm-dd")</f>
        <v>2023-05-10</v>
      </c>
      <c r="F191" s="1" t="str">
        <f t="shared" si="15"/>
        <v>13:22:00</v>
      </c>
      <c r="G191" s="9" t="str">
        <f t="shared" si="16"/>
        <v>May</v>
      </c>
      <c r="H191" s="5" t="str">
        <f t="shared" si="17"/>
        <v>2023</v>
      </c>
      <c r="I191" s="1" t="s">
        <v>454</v>
      </c>
      <c r="J191" s="1" t="str">
        <f t="shared" si="18"/>
        <v xml:space="preserve">Long March 7 </v>
      </c>
      <c r="K191" s="1" t="str">
        <f t="shared" si="19"/>
        <v>Tianzhou 6</v>
      </c>
      <c r="L191" s="1" t="s">
        <v>8</v>
      </c>
      <c r="M191" s="1"/>
      <c r="N191" s="1">
        <f t="shared" si="20"/>
        <v>0</v>
      </c>
      <c r="O191" s="1" t="s">
        <v>9</v>
      </c>
    </row>
    <row r="192" spans="1:15" x14ac:dyDescent="0.3">
      <c r="A192" s="1" t="s">
        <v>21</v>
      </c>
      <c r="B192" s="1" t="s">
        <v>22</v>
      </c>
      <c r="C192" s="1" t="str">
        <f t="shared" si="14"/>
        <v>New Zealand</v>
      </c>
      <c r="D192" s="1" t="s">
        <v>455</v>
      </c>
      <c r="E192" s="7" t="str">
        <f>TEXT(DATE(MID(D192, 13, 4), CHOOSE(MATCH( MID(D192, 5, 3), {"Jan","Feb","Mar","Apr","May","Jun","Jul","Aug","Sep","Oct","Nov","Dec"}, 0), 1, 2, 3, 4, 5, 6, 7, 8, 9, 10, 11, 12), MID(D192, 9, 2)), "yyyy-mm-dd")</f>
        <v>2023-05-08</v>
      </c>
      <c r="F192" s="1" t="str">
        <f t="shared" si="15"/>
        <v>01:00:00</v>
      </c>
      <c r="G192" s="9" t="str">
        <f t="shared" si="16"/>
        <v>May</v>
      </c>
      <c r="H192" s="5" t="str">
        <f t="shared" si="17"/>
        <v>2023</v>
      </c>
      <c r="I192" s="1" t="s">
        <v>456</v>
      </c>
      <c r="J192" s="1" t="str">
        <f t="shared" si="18"/>
        <v xml:space="preserve">Electron/Curie </v>
      </c>
      <c r="K192" s="1" t="str">
        <f t="shared" si="19"/>
        <v>TROPICS Flight 2: Rocket Like A Hurricane</v>
      </c>
      <c r="L192" s="1" t="s">
        <v>8</v>
      </c>
      <c r="M192" s="1">
        <v>7.5</v>
      </c>
      <c r="N192" s="1">
        <f t="shared" si="20"/>
        <v>622.5</v>
      </c>
      <c r="O192" s="1" t="s">
        <v>9</v>
      </c>
    </row>
    <row r="193" spans="1:15" x14ac:dyDescent="0.3">
      <c r="A193" s="1" t="s">
        <v>10</v>
      </c>
      <c r="B193" s="1" t="s">
        <v>11</v>
      </c>
      <c r="C193" s="1" t="str">
        <f t="shared" si="14"/>
        <v>USA</v>
      </c>
      <c r="D193" s="1" t="s">
        <v>457</v>
      </c>
      <c r="E193" s="7" t="str">
        <f>TEXT(DATE(MID(D193, 13, 4), CHOOSE(MATCH( MID(D193, 5, 3), {"Jan","Feb","Mar","Apr","May","Jun","Jul","Aug","Sep","Oct","Nov","Dec"}, 0), 1, 2, 3, 4, 5, 6, 7, 8, 9, 10, 11, 12), MID(D193, 9, 2)), "yyyy-mm-dd")</f>
        <v>2023-05-04</v>
      </c>
      <c r="F193" s="1" t="str">
        <f t="shared" si="15"/>
        <v>07:31:00</v>
      </c>
      <c r="G193" s="9" t="str">
        <f t="shared" si="16"/>
        <v>May</v>
      </c>
      <c r="H193" s="5" t="str">
        <f t="shared" si="17"/>
        <v>2023</v>
      </c>
      <c r="I193" s="1" t="s">
        <v>458</v>
      </c>
      <c r="J193" s="1" t="str">
        <f t="shared" si="18"/>
        <v xml:space="preserve">Falcon 9 Block 5 </v>
      </c>
      <c r="K193" s="1" t="str">
        <f t="shared" si="19"/>
        <v>Starlink Group 5-6</v>
      </c>
      <c r="L193" s="1" t="s">
        <v>8</v>
      </c>
      <c r="M193" s="1">
        <v>67</v>
      </c>
      <c r="N193" s="1">
        <f t="shared" si="20"/>
        <v>5561</v>
      </c>
      <c r="O193" s="1" t="s">
        <v>9</v>
      </c>
    </row>
    <row r="194" spans="1:15" x14ac:dyDescent="0.3">
      <c r="A194" s="1" t="s">
        <v>10</v>
      </c>
      <c r="B194" s="1" t="s">
        <v>30</v>
      </c>
      <c r="C194" s="1" t="str">
        <f t="shared" ref="C194:C257" si="21">TRIM(MID(B194, FIND("|", SUBSTITUTE(B194, ",", "|", LEN(B194) - LEN(SUBSTITUTE(B194,",", "" )))) + 1, LEN(B194)))</f>
        <v>USA</v>
      </c>
      <c r="D194" s="1" t="s">
        <v>459</v>
      </c>
      <c r="E194" s="7" t="str">
        <f>TEXT(DATE(MID(D194, 13, 4), CHOOSE(MATCH( MID(D194, 5, 3), {"Jan","Feb","Mar","Apr","May","Jun","Jul","Aug","Sep","Oct","Nov","Dec"}, 0), 1, 2, 3, 4, 5, 6, 7, 8, 9, 10, 11, 12), MID(D194, 9, 2)), "yyyy-mm-dd")</f>
        <v>2023-05-01</v>
      </c>
      <c r="F194" s="1" t="str">
        <f t="shared" ref="F194:F257" si="22">IF(ISNUMBER(FIND(":", D194)), MID(D194, FIND(":", D194)-2, 5) &amp; ":00", "00:00:00")</f>
        <v>00:26:00</v>
      </c>
      <c r="G194" s="9" t="str">
        <f t="shared" ref="G194:G257" si="23">TEXT(E194, "mmmm")</f>
        <v>May</v>
      </c>
      <c r="H194" s="5" t="str">
        <f t="shared" ref="H194:H257" si="24">TEXT(E194, "yyyy")</f>
        <v>2023</v>
      </c>
      <c r="I194" s="1" t="s">
        <v>460</v>
      </c>
      <c r="J194" s="1" t="str">
        <f t="shared" ref="J194:J257" si="25">LEFT(I194, FIND("|", I194) - 1)</f>
        <v xml:space="preserve">Falcon Heavy </v>
      </c>
      <c r="K194" s="1" t="str">
        <f t="shared" ref="K194:K257" si="26">MID(I194, FIND("|", I194) + 2, LEN(I194))</f>
        <v>ViaSat-3 Americas &amp; Others</v>
      </c>
      <c r="L194" s="1" t="s">
        <v>8</v>
      </c>
      <c r="M194" s="1">
        <v>97</v>
      </c>
      <c r="N194" s="1">
        <f t="shared" si="20"/>
        <v>8051</v>
      </c>
      <c r="O194" s="1" t="s">
        <v>9</v>
      </c>
    </row>
    <row r="195" spans="1:15" x14ac:dyDescent="0.3">
      <c r="A195" s="1" t="s">
        <v>10</v>
      </c>
      <c r="B195" s="1" t="s">
        <v>11</v>
      </c>
      <c r="C195" s="1" t="str">
        <f t="shared" si="21"/>
        <v>USA</v>
      </c>
      <c r="D195" s="1" t="s">
        <v>461</v>
      </c>
      <c r="E195" s="7" t="str">
        <f>TEXT(DATE(MID(D195, 13, 4), CHOOSE(MATCH( MID(D195, 5, 3), {"Jan","Feb","Mar","Apr","May","Jun","Jul","Aug","Sep","Oct","Nov","Dec"}, 0), 1, 2, 3, 4, 5, 6, 7, 8, 9, 10, 11, 12), MID(D195, 9, 2)), "yyyy-mm-dd")</f>
        <v>2023-04-28</v>
      </c>
      <c r="F195" s="1" t="str">
        <f t="shared" si="22"/>
        <v>22:12:00</v>
      </c>
      <c r="G195" s="9" t="str">
        <f t="shared" si="23"/>
        <v>April</v>
      </c>
      <c r="H195" s="5" t="str">
        <f t="shared" si="24"/>
        <v>2023</v>
      </c>
      <c r="I195" s="1" t="s">
        <v>462</v>
      </c>
      <c r="J195" s="1" t="str">
        <f t="shared" si="25"/>
        <v xml:space="preserve">Falcon 9 Block 5 </v>
      </c>
      <c r="K195" s="1" t="str">
        <f t="shared" si="26"/>
        <v>O3b mPOWER 3 &amp; 4</v>
      </c>
      <c r="L195" s="1" t="s">
        <v>8</v>
      </c>
      <c r="M195" s="1">
        <v>67</v>
      </c>
      <c r="N195" s="1">
        <f t="shared" ref="N195:N258" si="27">M195 * 83</f>
        <v>5561</v>
      </c>
      <c r="O195" s="1" t="s">
        <v>9</v>
      </c>
    </row>
    <row r="196" spans="1:15" x14ac:dyDescent="0.3">
      <c r="A196" s="1" t="s">
        <v>10</v>
      </c>
      <c r="B196" s="1" t="s">
        <v>27</v>
      </c>
      <c r="C196" s="1" t="str">
        <f t="shared" si="21"/>
        <v>USA</v>
      </c>
      <c r="D196" s="1" t="s">
        <v>463</v>
      </c>
      <c r="E196" s="7" t="str">
        <f>TEXT(DATE(MID(D196, 13, 4), CHOOSE(MATCH( MID(D196, 5, 3), {"Jan","Feb","Mar","Apr","May","Jun","Jul","Aug","Sep","Oct","Nov","Dec"}, 0), 1, 2, 3, 4, 5, 6, 7, 8, 9, 10, 11, 12), MID(D196, 9, 2)), "yyyy-mm-dd")</f>
        <v>2023-04-27</v>
      </c>
      <c r="F196" s="1" t="str">
        <f t="shared" si="22"/>
        <v>13:40:00</v>
      </c>
      <c r="G196" s="9" t="str">
        <f t="shared" si="23"/>
        <v>April</v>
      </c>
      <c r="H196" s="5" t="str">
        <f t="shared" si="24"/>
        <v>2023</v>
      </c>
      <c r="I196" s="1" t="s">
        <v>464</v>
      </c>
      <c r="J196" s="1" t="str">
        <f t="shared" si="25"/>
        <v xml:space="preserve">Falcon 9 Block 5 </v>
      </c>
      <c r="K196" s="1" t="str">
        <f t="shared" si="26"/>
        <v>Starlink Group 3-5</v>
      </c>
      <c r="L196" s="1" t="s">
        <v>8</v>
      </c>
      <c r="M196" s="1">
        <v>67</v>
      </c>
      <c r="N196" s="1">
        <f t="shared" si="27"/>
        <v>5561</v>
      </c>
      <c r="O196" s="1" t="s">
        <v>9</v>
      </c>
    </row>
    <row r="197" spans="1:15" x14ac:dyDescent="0.3">
      <c r="A197" s="1" t="s">
        <v>37</v>
      </c>
      <c r="B197" s="1" t="s">
        <v>38</v>
      </c>
      <c r="C197" s="1" t="str">
        <f t="shared" si="21"/>
        <v>USA</v>
      </c>
      <c r="D197" s="1" t="s">
        <v>465</v>
      </c>
      <c r="E197" s="7" t="str">
        <f>TEXT(DATE(MID(D197, 13, 4), CHOOSE(MATCH( MID(D197, 5, 3), {"Jan","Feb","Mar","Apr","May","Jun","Jul","Aug","Sep","Oct","Nov","Dec"}, 0), 1, 2, 3, 4, 5, 6, 7, 8, 9, 10, 11, 12), MID(D197, 9, 2)), "yyyy-mm-dd")</f>
        <v>2023-04-26</v>
      </c>
      <c r="F197" s="1" t="str">
        <f t="shared" si="22"/>
        <v>13:47:00</v>
      </c>
      <c r="G197" s="9" t="str">
        <f t="shared" si="23"/>
        <v>April</v>
      </c>
      <c r="H197" s="5" t="str">
        <f t="shared" si="24"/>
        <v>2023</v>
      </c>
      <c r="I197" s="1" t="s">
        <v>466</v>
      </c>
      <c r="J197" s="1" t="str">
        <f t="shared" si="25"/>
        <v xml:space="preserve">SpaceShipTwo </v>
      </c>
      <c r="K197" s="1" t="str">
        <f t="shared" si="26"/>
        <v>Unity 24</v>
      </c>
      <c r="L197" s="1" t="s">
        <v>8</v>
      </c>
      <c r="M197" s="1"/>
      <c r="N197" s="1">
        <f t="shared" si="27"/>
        <v>0</v>
      </c>
      <c r="O197" s="1" t="s">
        <v>9</v>
      </c>
    </row>
    <row r="198" spans="1:15" x14ac:dyDescent="0.3">
      <c r="A198" s="1" t="s">
        <v>86</v>
      </c>
      <c r="B198" s="1" t="s">
        <v>87</v>
      </c>
      <c r="C198" s="1" t="str">
        <f t="shared" si="21"/>
        <v>India</v>
      </c>
      <c r="D198" s="1" t="s">
        <v>467</v>
      </c>
      <c r="E198" s="7" t="str">
        <f>TEXT(DATE(MID(D198, 13, 4), CHOOSE(MATCH( MID(D198, 5, 3), {"Jan","Feb","Mar","Apr","May","Jun","Jul","Aug","Sep","Oct","Nov","Dec"}, 0), 1, 2, 3, 4, 5, 6, 7, 8, 9, 10, 11, 12), MID(D198, 9, 2)), "yyyy-mm-dd")</f>
        <v>2023-04-22</v>
      </c>
      <c r="F198" s="1" t="str">
        <f t="shared" si="22"/>
        <v>08:50:00</v>
      </c>
      <c r="G198" s="9" t="str">
        <f t="shared" si="23"/>
        <v>April</v>
      </c>
      <c r="H198" s="5" t="str">
        <f t="shared" si="24"/>
        <v>2023</v>
      </c>
      <c r="I198" s="1" t="s">
        <v>468</v>
      </c>
      <c r="J198" s="1" t="str">
        <f t="shared" si="25"/>
        <v xml:space="preserve">PSLV-CA </v>
      </c>
      <c r="K198" s="1" t="str">
        <f t="shared" si="26"/>
        <v>TeLEOS-2 &amp; Others</v>
      </c>
      <c r="L198" s="1" t="s">
        <v>8</v>
      </c>
      <c r="M198" s="1">
        <v>21</v>
      </c>
      <c r="N198" s="1">
        <f t="shared" si="27"/>
        <v>1743</v>
      </c>
      <c r="O198" s="1" t="s">
        <v>9</v>
      </c>
    </row>
    <row r="199" spans="1:15" x14ac:dyDescent="0.3">
      <c r="A199" s="1" t="s">
        <v>10</v>
      </c>
      <c r="B199" s="1" t="s">
        <v>182</v>
      </c>
      <c r="C199" s="1" t="str">
        <f t="shared" si="21"/>
        <v>USA</v>
      </c>
      <c r="D199" s="1" t="s">
        <v>469</v>
      </c>
      <c r="E199" s="7" t="str">
        <f>TEXT(DATE(MID(D199, 13, 4), CHOOSE(MATCH( MID(D199, 5, 3), {"Jan","Feb","Mar","Apr","May","Jun","Jul","Aug","Sep","Oct","Nov","Dec"}, 0), 1, 2, 3, 4, 5, 6, 7, 8, 9, 10, 11, 12), MID(D199, 9, 2)), "yyyy-mm-dd")</f>
        <v>2023-04-20</v>
      </c>
      <c r="F199" s="1" t="str">
        <f t="shared" si="22"/>
        <v>13:33:00</v>
      </c>
      <c r="G199" s="9" t="str">
        <f t="shared" si="23"/>
        <v>April</v>
      </c>
      <c r="H199" s="5" t="str">
        <f t="shared" si="24"/>
        <v>2023</v>
      </c>
      <c r="I199" s="1" t="s">
        <v>470</v>
      </c>
      <c r="J199" s="1" t="str">
        <f t="shared" si="25"/>
        <v xml:space="preserve">Starship-Super Heavy (Prototype) </v>
      </c>
      <c r="K199" s="1" t="str">
        <f t="shared" si="26"/>
        <v>Starship Flight Test</v>
      </c>
      <c r="L199" s="1" t="s">
        <v>8</v>
      </c>
      <c r="M199" s="1"/>
      <c r="N199" s="1">
        <f t="shared" si="27"/>
        <v>0</v>
      </c>
      <c r="O199" s="1" t="s">
        <v>257</v>
      </c>
    </row>
    <row r="200" spans="1:15" x14ac:dyDescent="0.3">
      <c r="A200" s="1" t="s">
        <v>10</v>
      </c>
      <c r="B200" s="1" t="s">
        <v>11</v>
      </c>
      <c r="C200" s="1" t="str">
        <f t="shared" si="21"/>
        <v>USA</v>
      </c>
      <c r="D200" s="1" t="s">
        <v>471</v>
      </c>
      <c r="E200" s="7" t="str">
        <f>TEXT(DATE(MID(D200, 13, 4), CHOOSE(MATCH( MID(D200, 5, 3), {"Jan","Feb","Mar","Apr","May","Jun","Jul","Aug","Sep","Oct","Nov","Dec"}, 0), 1, 2, 3, 4, 5, 6, 7, 8, 9, 10, 11, 12), MID(D200, 9, 2)), "yyyy-mm-dd")</f>
        <v>2023-04-19</v>
      </c>
      <c r="F200" s="1" t="str">
        <f t="shared" si="22"/>
        <v>14:31:00</v>
      </c>
      <c r="G200" s="9" t="str">
        <f t="shared" si="23"/>
        <v>April</v>
      </c>
      <c r="H200" s="5" t="str">
        <f t="shared" si="24"/>
        <v>2023</v>
      </c>
      <c r="I200" s="1" t="s">
        <v>472</v>
      </c>
      <c r="J200" s="1" t="str">
        <f t="shared" si="25"/>
        <v xml:space="preserve">Falcon 9 Block 5 </v>
      </c>
      <c r="K200" s="1" t="str">
        <f t="shared" si="26"/>
        <v>Starlink Group 6-2</v>
      </c>
      <c r="L200" s="1" t="s">
        <v>8</v>
      </c>
      <c r="M200" s="1">
        <v>67</v>
      </c>
      <c r="N200" s="1">
        <f t="shared" si="27"/>
        <v>5561</v>
      </c>
      <c r="O200" s="1" t="s">
        <v>9</v>
      </c>
    </row>
    <row r="201" spans="1:15" x14ac:dyDescent="0.3">
      <c r="A201" s="1" t="s">
        <v>14</v>
      </c>
      <c r="B201" s="1" t="s">
        <v>90</v>
      </c>
      <c r="C201" s="1" t="str">
        <f t="shared" si="21"/>
        <v>China</v>
      </c>
      <c r="D201" s="1" t="s">
        <v>473</v>
      </c>
      <c r="E201" s="7" t="str">
        <f>TEXT(DATE(MID(D201, 13, 4), CHOOSE(MATCH( MID(D201, 5, 3), {"Jan","Feb","Mar","Apr","May","Jun","Jul","Aug","Sep","Oct","Nov","Dec"}, 0), 1, 2, 3, 4, 5, 6, 7, 8, 9, 10, 11, 12), MID(D201, 9, 2)), "yyyy-mm-dd")</f>
        <v>2023-04-16</v>
      </c>
      <c r="F201" s="1" t="str">
        <f t="shared" si="22"/>
        <v>01:36:00</v>
      </c>
      <c r="G201" s="9" t="str">
        <f t="shared" si="23"/>
        <v>April</v>
      </c>
      <c r="H201" s="5" t="str">
        <f t="shared" si="24"/>
        <v>2023</v>
      </c>
      <c r="I201" s="1" t="s">
        <v>474</v>
      </c>
      <c r="J201" s="1" t="str">
        <f t="shared" si="25"/>
        <v xml:space="preserve">Long March 4B </v>
      </c>
      <c r="K201" s="1" t="str">
        <f t="shared" si="26"/>
        <v>Fengyun-3G</v>
      </c>
      <c r="L201" s="1" t="s">
        <v>8</v>
      </c>
      <c r="M201" s="1">
        <v>64.680000000000007</v>
      </c>
      <c r="N201" s="1">
        <f t="shared" si="27"/>
        <v>5368.4400000000005</v>
      </c>
      <c r="O201" s="1" t="s">
        <v>9</v>
      </c>
    </row>
    <row r="202" spans="1:15" x14ac:dyDescent="0.3">
      <c r="A202" s="1" t="s">
        <v>10</v>
      </c>
      <c r="B202" s="1" t="s">
        <v>27</v>
      </c>
      <c r="C202" s="1" t="str">
        <f t="shared" si="21"/>
        <v>USA</v>
      </c>
      <c r="D202" s="1" t="s">
        <v>475</v>
      </c>
      <c r="E202" s="7" t="str">
        <f>TEXT(DATE(MID(D202, 13, 4), CHOOSE(MATCH( MID(D202, 5, 3), {"Jan","Feb","Mar","Apr","May","Jun","Jul","Aug","Sep","Oct","Nov","Dec"}, 0), 1, 2, 3, 4, 5, 6, 7, 8, 9, 10, 11, 12), MID(D202, 9, 2)), "yyyy-mm-dd")</f>
        <v>2023-04-15</v>
      </c>
      <c r="F202" s="1" t="str">
        <f t="shared" si="22"/>
        <v>06:48:00</v>
      </c>
      <c r="G202" s="9" t="str">
        <f t="shared" si="23"/>
        <v>April</v>
      </c>
      <c r="H202" s="5" t="str">
        <f t="shared" si="24"/>
        <v>2023</v>
      </c>
      <c r="I202" s="1" t="s">
        <v>476</v>
      </c>
      <c r="J202" s="1" t="str">
        <f t="shared" si="25"/>
        <v xml:space="preserve">Falcon 9 Block 5 </v>
      </c>
      <c r="K202" s="1" t="str">
        <f t="shared" si="26"/>
        <v>Transporter 7</v>
      </c>
      <c r="L202" s="1" t="s">
        <v>8</v>
      </c>
      <c r="M202" s="1">
        <v>67</v>
      </c>
      <c r="N202" s="1">
        <f t="shared" si="27"/>
        <v>5561</v>
      </c>
      <c r="O202" s="1" t="s">
        <v>9</v>
      </c>
    </row>
    <row r="203" spans="1:15" x14ac:dyDescent="0.3">
      <c r="A203" s="1" t="s">
        <v>233</v>
      </c>
      <c r="B203" s="1" t="s">
        <v>379</v>
      </c>
      <c r="C203" s="1" t="str">
        <f t="shared" si="21"/>
        <v>France</v>
      </c>
      <c r="D203" s="1" t="s">
        <v>477</v>
      </c>
      <c r="E203" s="7" t="str">
        <f>TEXT(DATE(MID(D203, 13, 4), CHOOSE(MATCH( MID(D203, 5, 3), {"Jan","Feb","Mar","Apr","May","Jun","Jul","Aug","Sep","Oct","Nov","Dec"}, 0), 1, 2, 3, 4, 5, 6, 7, 8, 9, 10, 11, 12), MID(D203, 9, 2)), "yyyy-mm-dd")</f>
        <v>2023-04-14</v>
      </c>
      <c r="F203" s="1" t="str">
        <f t="shared" si="22"/>
        <v>12:14:00</v>
      </c>
      <c r="G203" s="9" t="str">
        <f t="shared" si="23"/>
        <v>April</v>
      </c>
      <c r="H203" s="5" t="str">
        <f t="shared" si="24"/>
        <v>2023</v>
      </c>
      <c r="I203" s="1" t="s">
        <v>478</v>
      </c>
      <c r="J203" s="1" t="str">
        <f t="shared" si="25"/>
        <v xml:space="preserve">Ariane 5 ECA </v>
      </c>
      <c r="K203" s="1" t="str">
        <f t="shared" si="26"/>
        <v>JUICE (Jupiter Icy Moons Explorer)</v>
      </c>
      <c r="L203" s="1" t="s">
        <v>346</v>
      </c>
      <c r="M203" s="1">
        <v>200</v>
      </c>
      <c r="N203" s="1">
        <f t="shared" si="27"/>
        <v>16600</v>
      </c>
      <c r="O203" s="1" t="s">
        <v>9</v>
      </c>
    </row>
    <row r="204" spans="1:15" x14ac:dyDescent="0.3">
      <c r="A204" s="1" t="s">
        <v>10</v>
      </c>
      <c r="B204" s="1" t="s">
        <v>11</v>
      </c>
      <c r="C204" s="1" t="str">
        <f t="shared" si="21"/>
        <v>USA</v>
      </c>
      <c r="D204" s="1" t="s">
        <v>479</v>
      </c>
      <c r="E204" s="7" t="str">
        <f>TEXT(DATE(MID(D204, 13, 4), CHOOSE(MATCH( MID(D204, 5, 3), {"Jan","Feb","Mar","Apr","May","Jun","Jul","Aug","Sep","Oct","Nov","Dec"}, 0), 1, 2, 3, 4, 5, 6, 7, 8, 9, 10, 11, 12), MID(D204, 9, 2)), "yyyy-mm-dd")</f>
        <v>2023-04-07</v>
      </c>
      <c r="F204" s="1" t="str">
        <f t="shared" si="22"/>
        <v>04:30:00</v>
      </c>
      <c r="G204" s="9" t="str">
        <f t="shared" si="23"/>
        <v>April</v>
      </c>
      <c r="H204" s="5" t="str">
        <f t="shared" si="24"/>
        <v>2023</v>
      </c>
      <c r="I204" s="1" t="s">
        <v>480</v>
      </c>
      <c r="J204" s="1" t="str">
        <f t="shared" si="25"/>
        <v xml:space="preserve">Falcon 9 Block 5 </v>
      </c>
      <c r="K204" s="1" t="str">
        <f t="shared" si="26"/>
        <v>Intelsat 40e/TEMPO</v>
      </c>
      <c r="L204" s="1" t="s">
        <v>8</v>
      </c>
      <c r="M204" s="1">
        <v>67</v>
      </c>
      <c r="N204" s="1">
        <f t="shared" si="27"/>
        <v>5561</v>
      </c>
      <c r="O204" s="1" t="s">
        <v>9</v>
      </c>
    </row>
    <row r="205" spans="1:15" x14ac:dyDescent="0.3">
      <c r="A205" s="1" t="s">
        <v>126</v>
      </c>
      <c r="B205" s="1" t="s">
        <v>69</v>
      </c>
      <c r="C205" s="1" t="str">
        <f t="shared" si="21"/>
        <v>China</v>
      </c>
      <c r="D205" s="1" t="s">
        <v>481</v>
      </c>
      <c r="E205" s="7" t="str">
        <f>TEXT(DATE(MID(D205, 13, 4), CHOOSE(MATCH( MID(D205, 5, 3), {"Jan","Feb","Mar","Apr","May","Jun","Jul","Aug","Sep","Oct","Nov","Dec"}, 0), 1, 2, 3, 4, 5, 6, 7, 8, 9, 10, 11, 12), MID(D205, 9, 2)), "yyyy-mm-dd")</f>
        <v>2023-04-07</v>
      </c>
      <c r="F205" s="1" t="str">
        <f t="shared" si="22"/>
        <v>04:00:00</v>
      </c>
      <c r="G205" s="9" t="str">
        <f t="shared" si="23"/>
        <v>April</v>
      </c>
      <c r="H205" s="5" t="str">
        <f t="shared" si="24"/>
        <v>2023</v>
      </c>
      <c r="I205" s="1" t="s">
        <v>482</v>
      </c>
      <c r="J205" s="1" t="str">
        <f t="shared" si="25"/>
        <v xml:space="preserve">Hyperbola-1 </v>
      </c>
      <c r="K205" s="1" t="str">
        <f t="shared" si="26"/>
        <v>Dummy Payload</v>
      </c>
      <c r="L205" s="1" t="s">
        <v>8</v>
      </c>
      <c r="M205" s="1"/>
      <c r="N205" s="1">
        <f t="shared" si="27"/>
        <v>0</v>
      </c>
      <c r="O205" s="1" t="s">
        <v>9</v>
      </c>
    </row>
    <row r="206" spans="1:15" x14ac:dyDescent="0.3">
      <c r="A206" s="1" t="s">
        <v>10</v>
      </c>
      <c r="B206" s="1" t="s">
        <v>27</v>
      </c>
      <c r="C206" s="1" t="str">
        <f t="shared" si="21"/>
        <v>USA</v>
      </c>
      <c r="D206" s="1" t="s">
        <v>483</v>
      </c>
      <c r="E206" s="7" t="str">
        <f>TEXT(DATE(MID(D206, 13, 4), CHOOSE(MATCH( MID(D206, 5, 3), {"Jan","Feb","Mar","Apr","May","Jun","Jul","Aug","Sep","Oct","Nov","Dec"}, 0), 1, 2, 3, 4, 5, 6, 7, 8, 9, 10, 11, 12), MID(D206, 9, 2)), "yyyy-mm-dd")</f>
        <v>2023-04-02</v>
      </c>
      <c r="F206" s="1" t="str">
        <f t="shared" si="22"/>
        <v>14:29:00</v>
      </c>
      <c r="G206" s="9" t="str">
        <f t="shared" si="23"/>
        <v>April</v>
      </c>
      <c r="H206" s="5" t="str">
        <f t="shared" si="24"/>
        <v>2023</v>
      </c>
      <c r="I206" s="1" t="s">
        <v>484</v>
      </c>
      <c r="J206" s="1" t="str">
        <f t="shared" si="25"/>
        <v xml:space="preserve">Falcon 9 Block 5 </v>
      </c>
      <c r="K206" s="1" t="str">
        <f t="shared" si="26"/>
        <v>Transport &amp; Tracking Layer (Tranche 0, Flight 1)</v>
      </c>
      <c r="L206" s="1" t="s">
        <v>8</v>
      </c>
      <c r="M206" s="1">
        <v>67</v>
      </c>
      <c r="N206" s="1">
        <f t="shared" si="27"/>
        <v>5561</v>
      </c>
      <c r="O206" s="1" t="s">
        <v>9</v>
      </c>
    </row>
    <row r="207" spans="1:15" x14ac:dyDescent="0.3">
      <c r="A207" s="1" t="s">
        <v>485</v>
      </c>
      <c r="B207" s="1" t="s">
        <v>486</v>
      </c>
      <c r="C207" s="1" t="str">
        <f t="shared" si="21"/>
        <v>China</v>
      </c>
      <c r="D207" s="1" t="s">
        <v>487</v>
      </c>
      <c r="E207" s="7" t="str">
        <f>TEXT(DATE(MID(D207, 13, 4), CHOOSE(MATCH( MID(D207, 5, 3), {"Jan","Feb","Mar","Apr","May","Jun","Jul","Aug","Sep","Oct","Nov","Dec"}, 0), 1, 2, 3, 4, 5, 6, 7, 8, 9, 10, 11, 12), MID(D207, 9, 2)), "yyyy-mm-dd")</f>
        <v>2023-04-02</v>
      </c>
      <c r="F207" s="1" t="str">
        <f t="shared" si="22"/>
        <v>08:48:00</v>
      </c>
      <c r="G207" s="9" t="str">
        <f t="shared" si="23"/>
        <v>April</v>
      </c>
      <c r="H207" s="5" t="str">
        <f t="shared" si="24"/>
        <v>2023</v>
      </c>
      <c r="I207" s="1" t="s">
        <v>488</v>
      </c>
      <c r="J207" s="1" t="str">
        <f t="shared" si="25"/>
        <v xml:space="preserve">Tianlong-2 </v>
      </c>
      <c r="K207" s="1" t="str">
        <f t="shared" si="26"/>
        <v>Demo Flight</v>
      </c>
      <c r="L207" s="1" t="s">
        <v>8</v>
      </c>
      <c r="M207" s="1"/>
      <c r="N207" s="1">
        <f t="shared" si="27"/>
        <v>0</v>
      </c>
      <c r="O207" s="1" t="s">
        <v>9</v>
      </c>
    </row>
    <row r="208" spans="1:15" x14ac:dyDescent="0.3">
      <c r="A208" s="1" t="s">
        <v>14</v>
      </c>
      <c r="B208" s="1" t="s">
        <v>90</v>
      </c>
      <c r="C208" s="1" t="str">
        <f t="shared" si="21"/>
        <v>China</v>
      </c>
      <c r="D208" s="1" t="s">
        <v>489</v>
      </c>
      <c r="E208" s="7" t="str">
        <f>TEXT(DATE(MID(D208, 13, 4), CHOOSE(MATCH( MID(D208, 5, 3), {"Jan","Feb","Mar","Apr","May","Jun","Jul","Aug","Sep","Oct","Nov","Dec"}, 0), 1, 2, 3, 4, 5, 6, 7, 8, 9, 10, 11, 12), MID(D208, 9, 2)), "yyyy-mm-dd")</f>
        <v>2023-03-31</v>
      </c>
      <c r="F208" s="1" t="str">
        <f t="shared" si="22"/>
        <v>06:27:00</v>
      </c>
      <c r="G208" s="9" t="str">
        <f t="shared" si="23"/>
        <v>March</v>
      </c>
      <c r="H208" s="5" t="str">
        <f t="shared" si="24"/>
        <v>2023</v>
      </c>
      <c r="I208" s="1" t="s">
        <v>490</v>
      </c>
      <c r="J208" s="1" t="str">
        <f t="shared" si="25"/>
        <v xml:space="preserve">Long March 4C </v>
      </c>
      <c r="K208" s="1" t="str">
        <f t="shared" si="26"/>
        <v>Yaogan 34-04</v>
      </c>
      <c r="L208" s="1" t="s">
        <v>8</v>
      </c>
      <c r="M208" s="1">
        <v>64.680000000000007</v>
      </c>
      <c r="N208" s="1">
        <f t="shared" si="27"/>
        <v>5368.4400000000005</v>
      </c>
      <c r="O208" s="1" t="s">
        <v>9</v>
      </c>
    </row>
    <row r="209" spans="1:15" x14ac:dyDescent="0.3">
      <c r="A209" s="1" t="s">
        <v>14</v>
      </c>
      <c r="B209" s="1" t="s">
        <v>329</v>
      </c>
      <c r="C209" s="1" t="str">
        <f t="shared" si="21"/>
        <v>China</v>
      </c>
      <c r="D209" s="1" t="s">
        <v>491</v>
      </c>
      <c r="E209" s="7" t="str">
        <f>TEXT(DATE(MID(D209, 13, 4), CHOOSE(MATCH( MID(D209, 5, 3), {"Jan","Feb","Mar","Apr","May","Jun","Jul","Aug","Sep","Oct","Nov","Dec"}, 0), 1, 2, 3, 4, 5, 6, 7, 8, 9, 10, 11, 12), MID(D209, 9, 2)), "yyyy-mm-dd")</f>
        <v>2023-03-30</v>
      </c>
      <c r="F209" s="1" t="str">
        <f t="shared" si="22"/>
        <v>10:50:00</v>
      </c>
      <c r="G209" s="9" t="str">
        <f t="shared" si="23"/>
        <v>March</v>
      </c>
      <c r="H209" s="5" t="str">
        <f t="shared" si="24"/>
        <v>2023</v>
      </c>
      <c r="I209" s="1" t="s">
        <v>492</v>
      </c>
      <c r="J209" s="1" t="str">
        <f t="shared" si="25"/>
        <v xml:space="preserve">Long March 2D </v>
      </c>
      <c r="K209" s="1" t="str">
        <f t="shared" si="26"/>
        <v>PIESAT-1 x 4</v>
      </c>
      <c r="L209" s="1" t="s">
        <v>8</v>
      </c>
      <c r="M209" s="1">
        <v>29.75</v>
      </c>
      <c r="N209" s="1">
        <f t="shared" si="27"/>
        <v>2469.25</v>
      </c>
      <c r="O209" s="1" t="s">
        <v>9</v>
      </c>
    </row>
    <row r="210" spans="1:15" x14ac:dyDescent="0.3">
      <c r="A210" s="1" t="s">
        <v>10</v>
      </c>
      <c r="B210" s="1" t="s">
        <v>11</v>
      </c>
      <c r="C210" s="1" t="str">
        <f t="shared" si="21"/>
        <v>USA</v>
      </c>
      <c r="D210" s="1" t="s">
        <v>493</v>
      </c>
      <c r="E210" s="7" t="str">
        <f>TEXT(DATE(MID(D210, 13, 4), CHOOSE(MATCH( MID(D210, 5, 3), {"Jan","Feb","Mar","Apr","May","Jun","Jul","Aug","Sep","Oct","Nov","Dec"}, 0), 1, 2, 3, 4, 5, 6, 7, 8, 9, 10, 11, 12), MID(D210, 9, 2)), "yyyy-mm-dd")</f>
        <v>2023-03-29</v>
      </c>
      <c r="F210" s="1" t="str">
        <f t="shared" si="22"/>
        <v>20:01:00</v>
      </c>
      <c r="G210" s="9" t="str">
        <f t="shared" si="23"/>
        <v>March</v>
      </c>
      <c r="H210" s="5" t="str">
        <f t="shared" si="24"/>
        <v>2023</v>
      </c>
      <c r="I210" s="1" t="s">
        <v>494</v>
      </c>
      <c r="J210" s="1" t="str">
        <f t="shared" si="25"/>
        <v xml:space="preserve">Falcon 9 Block 5 </v>
      </c>
      <c r="K210" s="1" t="str">
        <f t="shared" si="26"/>
        <v>Starlink Group 5-10</v>
      </c>
      <c r="L210" s="1" t="s">
        <v>8</v>
      </c>
      <c r="M210" s="1">
        <v>67</v>
      </c>
      <c r="N210" s="1">
        <f t="shared" si="27"/>
        <v>5561</v>
      </c>
      <c r="O210" s="1" t="s">
        <v>9</v>
      </c>
    </row>
    <row r="211" spans="1:15" x14ac:dyDescent="0.3">
      <c r="A211" s="1" t="s">
        <v>4</v>
      </c>
      <c r="B211" s="1" t="s">
        <v>5</v>
      </c>
      <c r="C211" s="1" t="str">
        <f t="shared" si="21"/>
        <v>Russia</v>
      </c>
      <c r="D211" s="1" t="s">
        <v>495</v>
      </c>
      <c r="E211" s="7" t="str">
        <f>TEXT(DATE(MID(D211, 13, 4), CHOOSE(MATCH( MID(D211, 5, 3), {"Jan","Feb","Mar","Apr","May","Jun","Jul","Aug","Sep","Oct","Nov","Dec"}, 0), 1, 2, 3, 4, 5, 6, 7, 8, 9, 10, 11, 12), MID(D211, 9, 2)), "yyyy-mm-dd")</f>
        <v>2023-03-29</v>
      </c>
      <c r="F211" s="1" t="str">
        <f t="shared" si="22"/>
        <v>19:57:00</v>
      </c>
      <c r="G211" s="9" t="str">
        <f t="shared" si="23"/>
        <v>March</v>
      </c>
      <c r="H211" s="5" t="str">
        <f t="shared" si="24"/>
        <v>2023</v>
      </c>
      <c r="I211" s="1" t="s">
        <v>496</v>
      </c>
      <c r="J211" s="1" t="str">
        <f t="shared" si="25"/>
        <v xml:space="preserve">Soyuz 2.1v </v>
      </c>
      <c r="K211" s="1" t="str">
        <f t="shared" si="26"/>
        <v>Cosmos 2568</v>
      </c>
      <c r="L211" s="1" t="s">
        <v>8</v>
      </c>
      <c r="M211" s="1"/>
      <c r="N211" s="1">
        <f t="shared" si="27"/>
        <v>0</v>
      </c>
      <c r="O211" s="1" t="s">
        <v>9</v>
      </c>
    </row>
    <row r="212" spans="1:15" x14ac:dyDescent="0.3">
      <c r="A212" s="1" t="s">
        <v>497</v>
      </c>
      <c r="B212" s="1" t="s">
        <v>498</v>
      </c>
      <c r="C212" s="1" t="str">
        <f t="shared" si="21"/>
        <v>Israel</v>
      </c>
      <c r="D212" s="1" t="s">
        <v>499</v>
      </c>
      <c r="E212" s="7" t="str">
        <f>TEXT(DATE(MID(D212, 13, 4), CHOOSE(MATCH( MID(D212, 5, 3), {"Jan","Feb","Mar","Apr","May","Jun","Jul","Aug","Sep","Oct","Nov","Dec"}, 0), 1, 2, 3, 4, 5, 6, 7, 8, 9, 10, 11, 12), MID(D212, 9, 2)), "yyyy-mm-dd")</f>
        <v>2023-03-28</v>
      </c>
      <c r="F212" s="1" t="str">
        <f t="shared" si="22"/>
        <v>23:10:00</v>
      </c>
      <c r="G212" s="9" t="str">
        <f t="shared" si="23"/>
        <v>March</v>
      </c>
      <c r="H212" s="5" t="str">
        <f t="shared" si="24"/>
        <v>2023</v>
      </c>
      <c r="I212" s="1" t="s">
        <v>500</v>
      </c>
      <c r="J212" s="1" t="str">
        <f t="shared" si="25"/>
        <v xml:space="preserve">Shavit-2 </v>
      </c>
      <c r="K212" s="1" t="str">
        <f t="shared" si="26"/>
        <v>Ofek-13</v>
      </c>
      <c r="L212" s="1" t="s">
        <v>8</v>
      </c>
      <c r="M212" s="1"/>
      <c r="N212" s="1">
        <f t="shared" si="27"/>
        <v>0</v>
      </c>
      <c r="O212" s="1" t="s">
        <v>9</v>
      </c>
    </row>
    <row r="213" spans="1:15" x14ac:dyDescent="0.3">
      <c r="A213" s="1" t="s">
        <v>86</v>
      </c>
      <c r="B213" s="1" t="s">
        <v>290</v>
      </c>
      <c r="C213" s="1" t="str">
        <f t="shared" si="21"/>
        <v>India</v>
      </c>
      <c r="D213" s="1" t="s">
        <v>501</v>
      </c>
      <c r="E213" s="7" t="str">
        <f>TEXT(DATE(MID(D213, 13, 4), CHOOSE(MATCH( MID(D213, 5, 3), {"Jan","Feb","Mar","Apr","May","Jun","Jul","Aug","Sep","Oct","Nov","Dec"}, 0), 1, 2, 3, 4, 5, 6, 7, 8, 9, 10, 11, 12), MID(D213, 9, 2)), "yyyy-mm-dd")</f>
        <v>2023-03-26</v>
      </c>
      <c r="F213" s="1" t="str">
        <f t="shared" si="22"/>
        <v>03:30:00</v>
      </c>
      <c r="G213" s="9" t="str">
        <f t="shared" si="23"/>
        <v>March</v>
      </c>
      <c r="H213" s="5" t="str">
        <f t="shared" si="24"/>
        <v>2023</v>
      </c>
      <c r="I213" s="1" t="s">
        <v>502</v>
      </c>
      <c r="J213" s="1" t="str">
        <f t="shared" si="25"/>
        <v xml:space="preserve">LVM-3 </v>
      </c>
      <c r="K213" s="1" t="str">
        <f t="shared" si="26"/>
        <v>OneWeb #18</v>
      </c>
      <c r="L213" s="1" t="s">
        <v>8</v>
      </c>
      <c r="M213" s="1">
        <v>62</v>
      </c>
      <c r="N213" s="1">
        <f t="shared" si="27"/>
        <v>5146</v>
      </c>
      <c r="O213" s="1" t="s">
        <v>9</v>
      </c>
    </row>
    <row r="214" spans="1:15" x14ac:dyDescent="0.3">
      <c r="A214" s="1" t="s">
        <v>10</v>
      </c>
      <c r="B214" s="1" t="s">
        <v>11</v>
      </c>
      <c r="C214" s="1" t="str">
        <f t="shared" si="21"/>
        <v>USA</v>
      </c>
      <c r="D214" s="1" t="s">
        <v>503</v>
      </c>
      <c r="E214" s="7" t="str">
        <f>TEXT(DATE(MID(D214, 13, 4), CHOOSE(MATCH( MID(D214, 5, 3), {"Jan","Feb","Mar","Apr","May","Jun","Jul","Aug","Sep","Oct","Nov","Dec"}, 0), 1, 2, 3, 4, 5, 6, 7, 8, 9, 10, 11, 12), MID(D214, 9, 2)), "yyyy-mm-dd")</f>
        <v>2023-03-24</v>
      </c>
      <c r="F214" s="1" t="str">
        <f t="shared" si="22"/>
        <v>15:43:00</v>
      </c>
      <c r="G214" s="9" t="str">
        <f t="shared" si="23"/>
        <v>March</v>
      </c>
      <c r="H214" s="5" t="str">
        <f t="shared" si="24"/>
        <v>2023</v>
      </c>
      <c r="I214" s="1" t="s">
        <v>504</v>
      </c>
      <c r="J214" s="1" t="str">
        <f t="shared" si="25"/>
        <v xml:space="preserve">Falcon 9 Block 5 </v>
      </c>
      <c r="K214" s="1" t="str">
        <f t="shared" si="26"/>
        <v>Starlink Group 5-5</v>
      </c>
      <c r="L214" s="1" t="s">
        <v>8</v>
      </c>
      <c r="M214" s="1">
        <v>67</v>
      </c>
      <c r="N214" s="1">
        <f t="shared" si="27"/>
        <v>5561</v>
      </c>
      <c r="O214" s="1" t="s">
        <v>9</v>
      </c>
    </row>
    <row r="215" spans="1:15" x14ac:dyDescent="0.3">
      <c r="A215" s="1" t="s">
        <v>21</v>
      </c>
      <c r="B215" s="1" t="s">
        <v>22</v>
      </c>
      <c r="C215" s="1" t="str">
        <f t="shared" si="21"/>
        <v>New Zealand</v>
      </c>
      <c r="D215" s="1" t="s">
        <v>505</v>
      </c>
      <c r="E215" s="7" t="str">
        <f>TEXT(DATE(MID(D215, 13, 4), CHOOSE(MATCH( MID(D215, 5, 3), {"Jan","Feb","Mar","Apr","May","Jun","Jul","Aug","Sep","Oct","Nov","Dec"}, 0), 1, 2, 3, 4, 5, 6, 7, 8, 9, 10, 11, 12), MID(D215, 9, 2)), "yyyy-mm-dd")</f>
        <v>2023-03-24</v>
      </c>
      <c r="F215" s="1" t="str">
        <f t="shared" si="22"/>
        <v>09:14:00</v>
      </c>
      <c r="G215" s="9" t="str">
        <f t="shared" si="23"/>
        <v>March</v>
      </c>
      <c r="H215" s="5" t="str">
        <f t="shared" si="24"/>
        <v>2023</v>
      </c>
      <c r="I215" s="1" t="s">
        <v>506</v>
      </c>
      <c r="J215" s="1" t="str">
        <f t="shared" si="25"/>
        <v xml:space="preserve">Electron/Curie </v>
      </c>
      <c r="K215" s="1" t="str">
        <f t="shared" si="26"/>
        <v>The Beat Goes On</v>
      </c>
      <c r="L215" s="1" t="s">
        <v>8</v>
      </c>
      <c r="M215" s="1">
        <v>7.5</v>
      </c>
      <c r="N215" s="1">
        <f t="shared" si="27"/>
        <v>622.5</v>
      </c>
      <c r="O215" s="1" t="s">
        <v>9</v>
      </c>
    </row>
    <row r="216" spans="1:15" x14ac:dyDescent="0.3">
      <c r="A216" s="1" t="s">
        <v>4</v>
      </c>
      <c r="B216" s="1" t="s">
        <v>212</v>
      </c>
      <c r="C216" s="1" t="str">
        <f t="shared" si="21"/>
        <v>Russia</v>
      </c>
      <c r="D216" s="1" t="s">
        <v>507</v>
      </c>
      <c r="E216" s="7" t="str">
        <f>TEXT(DATE(MID(D216, 13, 4), CHOOSE(MATCH( MID(D216, 5, 3), {"Jan","Feb","Mar","Apr","May","Jun","Jul","Aug","Sep","Oct","Nov","Dec"}, 0), 1, 2, 3, 4, 5, 6, 7, 8, 9, 10, 11, 12), MID(D216, 9, 2)), "yyyy-mm-dd")</f>
        <v>2023-03-23</v>
      </c>
      <c r="F216" s="1" t="str">
        <f t="shared" si="22"/>
        <v>06:40:00</v>
      </c>
      <c r="G216" s="9" t="str">
        <f t="shared" si="23"/>
        <v>March</v>
      </c>
      <c r="H216" s="5" t="str">
        <f t="shared" si="24"/>
        <v>2023</v>
      </c>
      <c r="I216" s="1" t="s">
        <v>508</v>
      </c>
      <c r="J216" s="1" t="str">
        <f t="shared" si="25"/>
        <v xml:space="preserve">Soyuz 2.1a </v>
      </c>
      <c r="K216" s="1" t="str">
        <f t="shared" si="26"/>
        <v>Cosmos 2567</v>
      </c>
      <c r="L216" s="1" t="s">
        <v>8</v>
      </c>
      <c r="M216" s="1">
        <v>17.420000000000002</v>
      </c>
      <c r="N216" s="1">
        <f t="shared" si="27"/>
        <v>1445.8600000000001</v>
      </c>
      <c r="O216" s="1" t="s">
        <v>9</v>
      </c>
    </row>
    <row r="217" spans="1:15" x14ac:dyDescent="0.3">
      <c r="A217" s="1" t="s">
        <v>509</v>
      </c>
      <c r="B217" s="1" t="s">
        <v>510</v>
      </c>
      <c r="C217" s="1" t="str">
        <f t="shared" si="21"/>
        <v>USA</v>
      </c>
      <c r="D217" s="1" t="s">
        <v>511</v>
      </c>
      <c r="E217" s="7" t="str">
        <f>TEXT(DATE(MID(D217, 13, 4), CHOOSE(MATCH( MID(D217, 5, 3), {"Jan","Feb","Mar","Apr","May","Jun","Jul","Aug","Sep","Oct","Nov","Dec"}, 0), 1, 2, 3, 4, 5, 6, 7, 8, 9, 10, 11, 12), MID(D217, 9, 2)), "yyyy-mm-dd")</f>
        <v>2023-03-23</v>
      </c>
      <c r="F217" s="1" t="str">
        <f t="shared" si="22"/>
        <v>03:25:00</v>
      </c>
      <c r="G217" s="9" t="str">
        <f t="shared" si="23"/>
        <v>March</v>
      </c>
      <c r="H217" s="5" t="str">
        <f t="shared" si="24"/>
        <v>2023</v>
      </c>
      <c r="I217" s="1" t="s">
        <v>512</v>
      </c>
      <c r="J217" s="1" t="str">
        <f t="shared" si="25"/>
        <v xml:space="preserve">Terran 1 </v>
      </c>
      <c r="K217" s="1" t="str">
        <f t="shared" si="26"/>
        <v>Good Luck, Have Fun</v>
      </c>
      <c r="L217" s="1" t="s">
        <v>346</v>
      </c>
      <c r="M217" s="1">
        <v>12</v>
      </c>
      <c r="N217" s="1">
        <f t="shared" si="27"/>
        <v>996</v>
      </c>
      <c r="O217" s="1" t="s">
        <v>257</v>
      </c>
    </row>
    <row r="218" spans="1:15" x14ac:dyDescent="0.3">
      <c r="A218" s="1" t="s">
        <v>68</v>
      </c>
      <c r="B218" s="1" t="s">
        <v>69</v>
      </c>
      <c r="C218" s="1" t="str">
        <f t="shared" si="21"/>
        <v>China</v>
      </c>
      <c r="D218" s="1" t="s">
        <v>513</v>
      </c>
      <c r="E218" s="7" t="str">
        <f>TEXT(DATE(MID(D218, 13, 4), CHOOSE(MATCH( MID(D218, 5, 3), {"Jan","Feb","Mar","Apr","May","Jun","Jul","Aug","Sep","Oct","Nov","Dec"}, 0), 1, 2, 3, 4, 5, 6, 7, 8, 9, 10, 11, 12), MID(D218, 9, 2)), "yyyy-mm-dd")</f>
        <v>2023-03-22</v>
      </c>
      <c r="F218" s="1" t="str">
        <f t="shared" si="22"/>
        <v>09:09:00</v>
      </c>
      <c r="G218" s="9" t="str">
        <f t="shared" si="23"/>
        <v>March</v>
      </c>
      <c r="H218" s="5" t="str">
        <f t="shared" si="24"/>
        <v>2023</v>
      </c>
      <c r="I218" s="1" t="s">
        <v>514</v>
      </c>
      <c r="J218" s="1" t="str">
        <f t="shared" si="25"/>
        <v xml:space="preserve">Kuaizhou 1A </v>
      </c>
      <c r="K218" s="1" t="str">
        <f t="shared" si="26"/>
        <v>Tianmu-1 03-06</v>
      </c>
      <c r="L218" s="1" t="s">
        <v>8</v>
      </c>
      <c r="M218" s="1">
        <v>5.8</v>
      </c>
      <c r="N218" s="1">
        <f t="shared" si="27"/>
        <v>481.4</v>
      </c>
      <c r="O218" s="1" t="s">
        <v>9</v>
      </c>
    </row>
    <row r="219" spans="1:15" x14ac:dyDescent="0.3">
      <c r="A219" s="1" t="s">
        <v>10</v>
      </c>
      <c r="B219" s="1" t="s">
        <v>11</v>
      </c>
      <c r="C219" s="1" t="str">
        <f t="shared" si="21"/>
        <v>USA</v>
      </c>
      <c r="D219" s="1" t="s">
        <v>515</v>
      </c>
      <c r="E219" s="7" t="str">
        <f>TEXT(DATE(MID(D219, 13, 4), CHOOSE(MATCH( MID(D219, 5, 3), {"Jan","Feb","Mar","Apr","May","Jun","Jul","Aug","Sep","Oct","Nov","Dec"}, 0), 1, 2, 3, 4, 5, 6, 7, 8, 9, 10, 11, 12), MID(D219, 9, 2)), "yyyy-mm-dd")</f>
        <v>2023-03-17</v>
      </c>
      <c r="F219" s="1" t="str">
        <f t="shared" si="22"/>
        <v>23:38:00</v>
      </c>
      <c r="G219" s="9" t="str">
        <f t="shared" si="23"/>
        <v>March</v>
      </c>
      <c r="H219" s="5" t="str">
        <f t="shared" si="24"/>
        <v>2023</v>
      </c>
      <c r="I219" s="1" t="s">
        <v>516</v>
      </c>
      <c r="J219" s="1" t="str">
        <f t="shared" si="25"/>
        <v xml:space="preserve">Falcon 9 Block 5 </v>
      </c>
      <c r="K219" s="1" t="str">
        <f t="shared" si="26"/>
        <v>SES-18 &amp; SES-19</v>
      </c>
      <c r="L219" s="1" t="s">
        <v>8</v>
      </c>
      <c r="M219" s="1">
        <v>67</v>
      </c>
      <c r="N219" s="1">
        <f t="shared" si="27"/>
        <v>5561</v>
      </c>
      <c r="O219" s="1" t="s">
        <v>9</v>
      </c>
    </row>
    <row r="220" spans="1:15" x14ac:dyDescent="0.3">
      <c r="A220" s="1" t="s">
        <v>10</v>
      </c>
      <c r="B220" s="1" t="s">
        <v>27</v>
      </c>
      <c r="C220" s="1" t="str">
        <f t="shared" si="21"/>
        <v>USA</v>
      </c>
      <c r="D220" s="1" t="s">
        <v>517</v>
      </c>
      <c r="E220" s="7" t="str">
        <f>TEXT(DATE(MID(D220, 13, 4), CHOOSE(MATCH( MID(D220, 5, 3), {"Jan","Feb","Mar","Apr","May","Jun","Jul","Aug","Sep","Oct","Nov","Dec"}, 0), 1, 2, 3, 4, 5, 6, 7, 8, 9, 10, 11, 12), MID(D220, 9, 2)), "yyyy-mm-dd")</f>
        <v>2023-03-17</v>
      </c>
      <c r="F220" s="1" t="str">
        <f t="shared" si="22"/>
        <v>19:26:00</v>
      </c>
      <c r="G220" s="9" t="str">
        <f t="shared" si="23"/>
        <v>March</v>
      </c>
      <c r="H220" s="5" t="str">
        <f t="shared" si="24"/>
        <v>2023</v>
      </c>
      <c r="I220" s="1" t="s">
        <v>518</v>
      </c>
      <c r="J220" s="1" t="str">
        <f t="shared" si="25"/>
        <v xml:space="preserve">Falcon 9 Block 5 </v>
      </c>
      <c r="K220" s="1" t="str">
        <f t="shared" si="26"/>
        <v>Starlink Group 2-8</v>
      </c>
      <c r="L220" s="1" t="s">
        <v>8</v>
      </c>
      <c r="M220" s="1">
        <v>67</v>
      </c>
      <c r="N220" s="1">
        <f t="shared" si="27"/>
        <v>5561</v>
      </c>
      <c r="O220" s="1" t="s">
        <v>9</v>
      </c>
    </row>
    <row r="221" spans="1:15" x14ac:dyDescent="0.3">
      <c r="A221" s="1" t="s">
        <v>14</v>
      </c>
      <c r="B221" s="1" t="s">
        <v>101</v>
      </c>
      <c r="C221" s="1" t="str">
        <f t="shared" si="21"/>
        <v>China</v>
      </c>
      <c r="D221" s="1" t="s">
        <v>519</v>
      </c>
      <c r="E221" s="7" t="str">
        <f>TEXT(DATE(MID(D221, 13, 4), CHOOSE(MATCH( MID(D221, 5, 3), {"Jan","Feb","Mar","Apr","May","Jun","Jul","Aug","Sep","Oct","Nov","Dec"}, 0), 1, 2, 3, 4, 5, 6, 7, 8, 9, 10, 11, 12), MID(D221, 9, 2)), "yyyy-mm-dd")</f>
        <v>2023-03-17</v>
      </c>
      <c r="F221" s="1" t="str">
        <f t="shared" si="22"/>
        <v>08:33:00</v>
      </c>
      <c r="G221" s="9" t="str">
        <f t="shared" si="23"/>
        <v>March</v>
      </c>
      <c r="H221" s="5" t="str">
        <f t="shared" si="24"/>
        <v>2023</v>
      </c>
      <c r="I221" s="1" t="s">
        <v>520</v>
      </c>
      <c r="J221" s="1" t="str">
        <f t="shared" si="25"/>
        <v xml:space="preserve">Long March 3B/E </v>
      </c>
      <c r="K221" s="1" t="str">
        <f t="shared" si="26"/>
        <v>Gaofen-13-02</v>
      </c>
      <c r="L221" s="1" t="s">
        <v>8</v>
      </c>
      <c r="M221" s="1">
        <v>29.15</v>
      </c>
      <c r="N221" s="1">
        <f t="shared" si="27"/>
        <v>2419.4499999999998</v>
      </c>
      <c r="O221" s="1" t="s">
        <v>9</v>
      </c>
    </row>
    <row r="222" spans="1:15" x14ac:dyDescent="0.3">
      <c r="A222" s="1" t="s">
        <v>21</v>
      </c>
      <c r="B222" s="1" t="s">
        <v>400</v>
      </c>
      <c r="C222" s="1" t="str">
        <f t="shared" si="21"/>
        <v>USA</v>
      </c>
      <c r="D222" s="1" t="s">
        <v>521</v>
      </c>
      <c r="E222" s="7" t="str">
        <f>TEXT(DATE(MID(D222, 13, 4), CHOOSE(MATCH( MID(D222, 5, 3), {"Jan","Feb","Mar","Apr","May","Jun","Jul","Aug","Sep","Oct","Nov","Dec"}, 0), 1, 2, 3, 4, 5, 6, 7, 8, 9, 10, 11, 12), MID(D222, 9, 2)), "yyyy-mm-dd")</f>
        <v>2023-03-16</v>
      </c>
      <c r="F222" s="1" t="str">
        <f t="shared" si="22"/>
        <v>22:38:00</v>
      </c>
      <c r="G222" s="9" t="str">
        <f t="shared" si="23"/>
        <v>March</v>
      </c>
      <c r="H222" s="5" t="str">
        <f t="shared" si="24"/>
        <v>2023</v>
      </c>
      <c r="I222" s="1" t="s">
        <v>522</v>
      </c>
      <c r="J222" s="1" t="str">
        <f t="shared" si="25"/>
        <v xml:space="preserve">Electron/Curie </v>
      </c>
      <c r="K222" s="1" t="str">
        <f t="shared" si="26"/>
        <v>Stronger Together</v>
      </c>
      <c r="L222" s="1" t="s">
        <v>8</v>
      </c>
      <c r="M222" s="1">
        <v>7.5</v>
      </c>
      <c r="N222" s="1">
        <f t="shared" si="27"/>
        <v>622.5</v>
      </c>
      <c r="O222" s="1" t="s">
        <v>9</v>
      </c>
    </row>
    <row r="223" spans="1:15" x14ac:dyDescent="0.3">
      <c r="A223" s="1" t="s">
        <v>14</v>
      </c>
      <c r="B223" s="1" t="s">
        <v>69</v>
      </c>
      <c r="C223" s="1" t="str">
        <f t="shared" si="21"/>
        <v>China</v>
      </c>
      <c r="D223" s="1" t="s">
        <v>523</v>
      </c>
      <c r="E223" s="7" t="str">
        <f>TEXT(DATE(MID(D223, 13, 4), CHOOSE(MATCH( MID(D223, 5, 3), {"Jan","Feb","Mar","Apr","May","Jun","Jul","Aug","Sep","Oct","Nov","Dec"}, 0), 1, 2, 3, 4, 5, 6, 7, 8, 9, 10, 11, 12), MID(D223, 9, 2)), "yyyy-mm-dd")</f>
        <v>2023-03-15</v>
      </c>
      <c r="F223" s="1" t="str">
        <f t="shared" si="22"/>
        <v>11:41:00</v>
      </c>
      <c r="G223" s="9" t="str">
        <f t="shared" si="23"/>
        <v>March</v>
      </c>
      <c r="H223" s="5" t="str">
        <f t="shared" si="24"/>
        <v>2023</v>
      </c>
      <c r="I223" s="1" t="s">
        <v>524</v>
      </c>
      <c r="J223" s="1" t="str">
        <f t="shared" si="25"/>
        <v xml:space="preserve">Long March 11 </v>
      </c>
      <c r="K223" s="1" t="str">
        <f t="shared" si="26"/>
        <v>Shiyan 19</v>
      </c>
      <c r="L223" s="1" t="s">
        <v>8</v>
      </c>
      <c r="M223" s="1">
        <v>5.3</v>
      </c>
      <c r="N223" s="1">
        <f t="shared" si="27"/>
        <v>439.9</v>
      </c>
      <c r="O223" s="1" t="s">
        <v>9</v>
      </c>
    </row>
    <row r="224" spans="1:15" x14ac:dyDescent="0.3">
      <c r="A224" s="1" t="s">
        <v>10</v>
      </c>
      <c r="B224" s="1" t="s">
        <v>30</v>
      </c>
      <c r="C224" s="1" t="str">
        <f t="shared" si="21"/>
        <v>USA</v>
      </c>
      <c r="D224" s="1" t="s">
        <v>525</v>
      </c>
      <c r="E224" s="7" t="str">
        <f>TEXT(DATE(MID(D224, 13, 4), CHOOSE(MATCH( MID(D224, 5, 3), {"Jan","Feb","Mar","Apr","May","Jun","Jul","Aug","Sep","Oct","Nov","Dec"}, 0), 1, 2, 3, 4, 5, 6, 7, 8, 9, 10, 11, 12), MID(D224, 9, 2)), "yyyy-mm-dd")</f>
        <v>2023-03-15</v>
      </c>
      <c r="F224" s="1" t="str">
        <f t="shared" si="22"/>
        <v>00:30:00</v>
      </c>
      <c r="G224" s="9" t="str">
        <f t="shared" si="23"/>
        <v>March</v>
      </c>
      <c r="H224" s="5" t="str">
        <f t="shared" si="24"/>
        <v>2023</v>
      </c>
      <c r="I224" s="1" t="s">
        <v>526</v>
      </c>
      <c r="J224" s="1" t="str">
        <f t="shared" si="25"/>
        <v xml:space="preserve">Falcon 9 Block 5 </v>
      </c>
      <c r="K224" s="1" t="str">
        <f t="shared" si="26"/>
        <v>CRS SpX-27</v>
      </c>
      <c r="L224" s="1" t="s">
        <v>8</v>
      </c>
      <c r="M224" s="1">
        <v>67</v>
      </c>
      <c r="N224" s="1">
        <f t="shared" si="27"/>
        <v>5561</v>
      </c>
      <c r="O224" s="1" t="s">
        <v>9</v>
      </c>
    </row>
    <row r="225" spans="1:15" x14ac:dyDescent="0.3">
      <c r="A225" s="1" t="s">
        <v>14</v>
      </c>
      <c r="B225" s="1" t="s">
        <v>90</v>
      </c>
      <c r="C225" s="1" t="str">
        <f t="shared" si="21"/>
        <v>China</v>
      </c>
      <c r="D225" s="1" t="s">
        <v>527</v>
      </c>
      <c r="E225" s="7" t="str">
        <f>TEXT(DATE(MID(D225, 13, 4), CHOOSE(MATCH( MID(D225, 5, 3), {"Jan","Feb","Mar","Apr","May","Jun","Jul","Aug","Sep","Oct","Nov","Dec"}, 0), 1, 2, 3, 4, 5, 6, 7, 8, 9, 10, 11, 12), MID(D225, 9, 2)), "yyyy-mm-dd")</f>
        <v>2023-03-13</v>
      </c>
      <c r="F225" s="1" t="str">
        <f t="shared" si="22"/>
        <v>04:02:00</v>
      </c>
      <c r="G225" s="9" t="str">
        <f t="shared" si="23"/>
        <v>March</v>
      </c>
      <c r="H225" s="5" t="str">
        <f t="shared" si="24"/>
        <v>2023</v>
      </c>
      <c r="I225" s="1" t="s">
        <v>528</v>
      </c>
      <c r="J225" s="1" t="str">
        <f t="shared" si="25"/>
        <v xml:space="preserve">Long March 2C </v>
      </c>
      <c r="K225" s="1" t="str">
        <f t="shared" si="26"/>
        <v>Horus 2</v>
      </c>
      <c r="L225" s="1" t="s">
        <v>8</v>
      </c>
      <c r="M225" s="1">
        <v>30.8</v>
      </c>
      <c r="N225" s="1">
        <f t="shared" si="27"/>
        <v>2556.4</v>
      </c>
      <c r="O225" s="1" t="s">
        <v>9</v>
      </c>
    </row>
    <row r="226" spans="1:15" x14ac:dyDescent="0.3">
      <c r="A226" s="1" t="s">
        <v>4</v>
      </c>
      <c r="B226" s="1" t="s">
        <v>529</v>
      </c>
      <c r="C226" s="1" t="str">
        <f t="shared" si="21"/>
        <v>Kazakhstan</v>
      </c>
      <c r="D226" s="1" t="s">
        <v>530</v>
      </c>
      <c r="E226" s="7" t="str">
        <f>TEXT(DATE(MID(D226, 13, 4), CHOOSE(MATCH( MID(D226, 5, 3), {"Jan","Feb","Mar","Apr","May","Jun","Jul","Aug","Sep","Oct","Nov","Dec"}, 0), 1, 2, 3, 4, 5, 6, 7, 8, 9, 10, 11, 12), MID(D226, 9, 2)), "yyyy-mm-dd")</f>
        <v>2023-03-12</v>
      </c>
      <c r="F226" s="1" t="str">
        <f t="shared" si="22"/>
        <v>23:13:00</v>
      </c>
      <c r="G226" s="9" t="str">
        <f t="shared" si="23"/>
        <v>March</v>
      </c>
      <c r="H226" s="5" t="str">
        <f t="shared" si="24"/>
        <v>2023</v>
      </c>
      <c r="I226" s="1" t="s">
        <v>531</v>
      </c>
      <c r="J226" s="1" t="str">
        <f t="shared" si="25"/>
        <v xml:space="preserve">Proton-M/Briz-M </v>
      </c>
      <c r="K226" s="1" t="str">
        <f t="shared" si="26"/>
        <v>Luch-5X (Olymp-K 2)</v>
      </c>
      <c r="L226" s="1" t="s">
        <v>8</v>
      </c>
      <c r="M226" s="1">
        <v>65</v>
      </c>
      <c r="N226" s="1">
        <f t="shared" si="27"/>
        <v>5395</v>
      </c>
      <c r="O226" s="1" t="s">
        <v>9</v>
      </c>
    </row>
    <row r="227" spans="1:15" x14ac:dyDescent="0.3">
      <c r="A227" s="1" t="s">
        <v>14</v>
      </c>
      <c r="B227" s="1" t="s">
        <v>329</v>
      </c>
      <c r="C227" s="1" t="str">
        <f t="shared" si="21"/>
        <v>China</v>
      </c>
      <c r="D227" s="1" t="s">
        <v>532</v>
      </c>
      <c r="E227" s="7" t="str">
        <f>TEXT(DATE(MID(D227, 13, 4), CHOOSE(MATCH( MID(D227, 5, 3), {"Jan","Feb","Mar","Apr","May","Jun","Jul","Aug","Sep","Oct","Nov","Dec"}, 0), 1, 2, 3, 4, 5, 6, 7, 8, 9, 10, 11, 12), MID(D227, 9, 2)), "yyyy-mm-dd")</f>
        <v>2023-03-09</v>
      </c>
      <c r="F227" s="1" t="str">
        <f t="shared" si="22"/>
        <v>22:41:00</v>
      </c>
      <c r="G227" s="9" t="str">
        <f t="shared" si="23"/>
        <v>March</v>
      </c>
      <c r="H227" s="5" t="str">
        <f t="shared" si="24"/>
        <v>2023</v>
      </c>
      <c r="I227" s="1" t="s">
        <v>533</v>
      </c>
      <c r="J227" s="1" t="str">
        <f t="shared" si="25"/>
        <v xml:space="preserve">Long March 4C </v>
      </c>
      <c r="K227" s="1" t="str">
        <f t="shared" si="26"/>
        <v>Tianhui-6 A/B</v>
      </c>
      <c r="L227" s="1" t="s">
        <v>8</v>
      </c>
      <c r="M227" s="1">
        <v>64.680000000000007</v>
      </c>
      <c r="N227" s="1">
        <f t="shared" si="27"/>
        <v>5368.4400000000005</v>
      </c>
      <c r="O227" s="1" t="s">
        <v>9</v>
      </c>
    </row>
    <row r="228" spans="1:15" x14ac:dyDescent="0.3">
      <c r="A228" s="1" t="s">
        <v>10</v>
      </c>
      <c r="B228" s="1" t="s">
        <v>11</v>
      </c>
      <c r="C228" s="1" t="str">
        <f t="shared" si="21"/>
        <v>USA</v>
      </c>
      <c r="D228" s="1" t="s">
        <v>534</v>
      </c>
      <c r="E228" s="7" t="str">
        <f>TEXT(DATE(MID(D228, 13, 4), CHOOSE(MATCH( MID(D228, 5, 3), {"Jan","Feb","Mar","Apr","May","Jun","Jul","Aug","Sep","Oct","Nov","Dec"}, 0), 1, 2, 3, 4, 5, 6, 7, 8, 9, 10, 11, 12), MID(D228, 9, 2)), "yyyy-mm-dd")</f>
        <v>2023-03-09</v>
      </c>
      <c r="F228" s="1" t="str">
        <f t="shared" si="22"/>
        <v>19:13:00</v>
      </c>
      <c r="G228" s="9" t="str">
        <f t="shared" si="23"/>
        <v>March</v>
      </c>
      <c r="H228" s="5" t="str">
        <f t="shared" si="24"/>
        <v>2023</v>
      </c>
      <c r="I228" s="1" t="s">
        <v>535</v>
      </c>
      <c r="J228" s="1" t="str">
        <f t="shared" si="25"/>
        <v xml:space="preserve">Falcon 9 Block 5 </v>
      </c>
      <c r="K228" s="1" t="str">
        <f t="shared" si="26"/>
        <v>OneWeb #17</v>
      </c>
      <c r="L228" s="1" t="s">
        <v>8</v>
      </c>
      <c r="M228" s="1">
        <v>67</v>
      </c>
      <c r="N228" s="1">
        <f t="shared" si="27"/>
        <v>5561</v>
      </c>
      <c r="O228" s="1" t="s">
        <v>9</v>
      </c>
    </row>
    <row r="229" spans="1:15" x14ac:dyDescent="0.3">
      <c r="A229" s="1" t="s">
        <v>60</v>
      </c>
      <c r="B229" s="1" t="s">
        <v>536</v>
      </c>
      <c r="C229" s="1" t="str">
        <f t="shared" si="21"/>
        <v>Japan</v>
      </c>
      <c r="D229" s="1" t="s">
        <v>537</v>
      </c>
      <c r="E229" s="7" t="str">
        <f>TEXT(DATE(MID(D229, 13, 4), CHOOSE(MATCH( MID(D229, 5, 3), {"Jan","Feb","Mar","Apr","May","Jun","Jul","Aug","Sep","Oct","Nov","Dec"}, 0), 1, 2, 3, 4, 5, 6, 7, 8, 9, 10, 11, 12), MID(D229, 9, 2)), "yyyy-mm-dd")</f>
        <v>2023-03-07</v>
      </c>
      <c r="F229" s="1" t="str">
        <f t="shared" si="22"/>
        <v>01:37:00</v>
      </c>
      <c r="G229" s="9" t="str">
        <f t="shared" si="23"/>
        <v>March</v>
      </c>
      <c r="H229" s="5" t="str">
        <f t="shared" si="24"/>
        <v>2023</v>
      </c>
      <c r="I229" s="1" t="s">
        <v>538</v>
      </c>
      <c r="J229" s="1" t="str">
        <f t="shared" si="25"/>
        <v xml:space="preserve">H3-22 </v>
      </c>
      <c r="K229" s="1" t="str">
        <f t="shared" si="26"/>
        <v>ALOS-3</v>
      </c>
      <c r="L229" s="1" t="s">
        <v>8</v>
      </c>
      <c r="M229" s="1">
        <v>50</v>
      </c>
      <c r="N229" s="1">
        <f t="shared" si="27"/>
        <v>4150</v>
      </c>
      <c r="O229" s="1" t="s">
        <v>257</v>
      </c>
    </row>
    <row r="230" spans="1:15" x14ac:dyDescent="0.3">
      <c r="A230" s="1" t="s">
        <v>47</v>
      </c>
      <c r="B230" s="1" t="s">
        <v>48</v>
      </c>
      <c r="C230" s="1" t="str">
        <f t="shared" si="21"/>
        <v>Iran</v>
      </c>
      <c r="D230" s="1" t="s">
        <v>539</v>
      </c>
      <c r="E230" s="7" t="str">
        <f>TEXT(DATE(MID(D230, 13, 4), CHOOSE(MATCH( MID(D230, 5, 3), {"Jan","Feb","Mar","Apr","May","Jun","Jul","Aug","Sep","Oct","Nov","Dec"}, 0), 1, 2, 3, 4, 5, 6, 7, 8, 9, 10, 11, 12), MID(D230, 9, 2)), "yyyy-mm-dd")</f>
        <v>2023-03-04</v>
      </c>
      <c r="F230" s="1" t="str">
        <f t="shared" si="22"/>
        <v>00:00:00</v>
      </c>
      <c r="G230" s="9" t="str">
        <f t="shared" si="23"/>
        <v>March</v>
      </c>
      <c r="H230" s="5" t="str">
        <f t="shared" si="24"/>
        <v>2023</v>
      </c>
      <c r="I230" s="1" t="s">
        <v>540</v>
      </c>
      <c r="J230" s="1" t="str">
        <f t="shared" si="25"/>
        <v xml:space="preserve">Qaem 100 </v>
      </c>
      <c r="K230" s="1" t="str">
        <f t="shared" si="26"/>
        <v>Nahid-1</v>
      </c>
      <c r="L230" s="1" t="s">
        <v>8</v>
      </c>
      <c r="M230" s="1"/>
      <c r="N230" s="1">
        <f t="shared" si="27"/>
        <v>0</v>
      </c>
      <c r="O230" s="1" t="s">
        <v>257</v>
      </c>
    </row>
    <row r="231" spans="1:15" x14ac:dyDescent="0.3">
      <c r="A231" s="1" t="s">
        <v>10</v>
      </c>
      <c r="B231" s="1" t="s">
        <v>27</v>
      </c>
      <c r="C231" s="1" t="str">
        <f t="shared" si="21"/>
        <v>USA</v>
      </c>
      <c r="D231" s="1" t="s">
        <v>541</v>
      </c>
      <c r="E231" s="7" t="str">
        <f>TEXT(DATE(MID(D231, 13, 4), CHOOSE(MATCH( MID(D231, 5, 3), {"Jan","Feb","Mar","Apr","May","Jun","Jul","Aug","Sep","Oct","Nov","Dec"}, 0), 1, 2, 3, 4, 5, 6, 7, 8, 9, 10, 11, 12), MID(D231, 9, 2)), "yyyy-mm-dd")</f>
        <v>2023-03-03</v>
      </c>
      <c r="F231" s="1" t="str">
        <f t="shared" si="22"/>
        <v>18:38:00</v>
      </c>
      <c r="G231" s="9" t="str">
        <f t="shared" si="23"/>
        <v>March</v>
      </c>
      <c r="H231" s="5" t="str">
        <f t="shared" si="24"/>
        <v>2023</v>
      </c>
      <c r="I231" s="1" t="s">
        <v>542</v>
      </c>
      <c r="J231" s="1" t="str">
        <f t="shared" si="25"/>
        <v xml:space="preserve">Falcon 9 Block 5 </v>
      </c>
      <c r="K231" s="1" t="str">
        <f t="shared" si="26"/>
        <v>Starlink Group 2-7</v>
      </c>
      <c r="L231" s="1" t="s">
        <v>8</v>
      </c>
      <c r="M231" s="1">
        <v>67</v>
      </c>
      <c r="N231" s="1">
        <f t="shared" si="27"/>
        <v>5561</v>
      </c>
      <c r="O231" s="1" t="s">
        <v>9</v>
      </c>
    </row>
    <row r="232" spans="1:15" x14ac:dyDescent="0.3">
      <c r="A232" s="1" t="s">
        <v>10</v>
      </c>
      <c r="B232" s="1" t="s">
        <v>30</v>
      </c>
      <c r="C232" s="1" t="str">
        <f t="shared" si="21"/>
        <v>USA</v>
      </c>
      <c r="D232" s="1" t="s">
        <v>543</v>
      </c>
      <c r="E232" s="7" t="str">
        <f>TEXT(DATE(MID(D232, 13, 4), CHOOSE(MATCH( MID(D232, 5, 3), {"Jan","Feb","Mar","Apr","May","Jun","Jul","Aug","Sep","Oct","Nov","Dec"}, 0), 1, 2, 3, 4, 5, 6, 7, 8, 9, 10, 11, 12), MID(D232, 9, 2)), "yyyy-mm-dd")</f>
        <v>2023-03-02</v>
      </c>
      <c r="F232" s="1" t="str">
        <f t="shared" si="22"/>
        <v>05:34:00</v>
      </c>
      <c r="G232" s="9" t="str">
        <f t="shared" si="23"/>
        <v>March</v>
      </c>
      <c r="H232" s="5" t="str">
        <f t="shared" si="24"/>
        <v>2023</v>
      </c>
      <c r="I232" s="1" t="s">
        <v>544</v>
      </c>
      <c r="J232" s="1" t="str">
        <f t="shared" si="25"/>
        <v xml:space="preserve">Falcon 9 Block 5 </v>
      </c>
      <c r="K232" s="1" t="str">
        <f t="shared" si="26"/>
        <v>SpaceX Crew-6</v>
      </c>
      <c r="L232" s="1" t="s">
        <v>8</v>
      </c>
      <c r="M232" s="1">
        <v>67</v>
      </c>
      <c r="N232" s="1">
        <f t="shared" si="27"/>
        <v>5561</v>
      </c>
      <c r="O232" s="1" t="s">
        <v>9</v>
      </c>
    </row>
    <row r="233" spans="1:15" x14ac:dyDescent="0.3">
      <c r="A233" s="1" t="s">
        <v>10</v>
      </c>
      <c r="B233" s="1" t="s">
        <v>11</v>
      </c>
      <c r="C233" s="1" t="str">
        <f t="shared" si="21"/>
        <v>USA</v>
      </c>
      <c r="D233" s="1" t="s">
        <v>545</v>
      </c>
      <c r="E233" s="7" t="str">
        <f>TEXT(DATE(MID(D233, 13, 4), CHOOSE(MATCH( MID(D233, 5, 3), {"Jan","Feb","Mar","Apr","May","Jun","Jul","Aug","Sep","Oct","Nov","Dec"}, 0), 1, 2, 3, 4, 5, 6, 7, 8, 9, 10, 11, 12), MID(D233, 9, 2)), "yyyy-mm-dd")</f>
        <v>2023-02-27</v>
      </c>
      <c r="F233" s="1" t="str">
        <f t="shared" si="22"/>
        <v>23:13:00</v>
      </c>
      <c r="G233" s="9" t="str">
        <f t="shared" si="23"/>
        <v>February</v>
      </c>
      <c r="H233" s="5" t="str">
        <f t="shared" si="24"/>
        <v>2023</v>
      </c>
      <c r="I233" s="1" t="s">
        <v>546</v>
      </c>
      <c r="J233" s="1" t="str">
        <f t="shared" si="25"/>
        <v xml:space="preserve">Falcon 9 Block 5 </v>
      </c>
      <c r="K233" s="1" t="str">
        <f t="shared" si="26"/>
        <v>Starlink Group 6-1</v>
      </c>
      <c r="L233" s="1" t="s">
        <v>8</v>
      </c>
      <c r="M233" s="1">
        <v>67</v>
      </c>
      <c r="N233" s="1">
        <f t="shared" si="27"/>
        <v>5561</v>
      </c>
      <c r="O233" s="1" t="s">
        <v>9</v>
      </c>
    </row>
    <row r="234" spans="1:15" x14ac:dyDescent="0.3">
      <c r="A234" s="1" t="s">
        <v>14</v>
      </c>
      <c r="B234" s="1" t="s">
        <v>90</v>
      </c>
      <c r="C234" s="1" t="str">
        <f t="shared" si="21"/>
        <v>China</v>
      </c>
      <c r="D234" s="1" t="s">
        <v>547</v>
      </c>
      <c r="E234" s="7" t="str">
        <f>TEXT(DATE(MID(D234, 13, 4), CHOOSE(MATCH( MID(D234, 5, 3), {"Jan","Feb","Mar","Apr","May","Jun","Jul","Aug","Sep","Oct","Nov","Dec"}, 0), 1, 2, 3, 4, 5, 6, 7, 8, 9, 10, 11, 12), MID(D234, 9, 2)), "yyyy-mm-dd")</f>
        <v>2023-02-24</v>
      </c>
      <c r="F234" s="1" t="str">
        <f t="shared" si="22"/>
        <v>04:01:00</v>
      </c>
      <c r="G234" s="9" t="str">
        <f t="shared" si="23"/>
        <v>February</v>
      </c>
      <c r="H234" s="5" t="str">
        <f t="shared" si="24"/>
        <v>2023</v>
      </c>
      <c r="I234" s="1" t="s">
        <v>548</v>
      </c>
      <c r="J234" s="1" t="str">
        <f t="shared" si="25"/>
        <v xml:space="preserve">Long March 2C </v>
      </c>
      <c r="K234" s="1" t="str">
        <f t="shared" si="26"/>
        <v>Horus 1</v>
      </c>
      <c r="L234" s="1" t="s">
        <v>8</v>
      </c>
      <c r="M234" s="1">
        <v>30.8</v>
      </c>
      <c r="N234" s="1">
        <f t="shared" si="27"/>
        <v>2556.4</v>
      </c>
      <c r="O234" s="1" t="s">
        <v>9</v>
      </c>
    </row>
    <row r="235" spans="1:15" x14ac:dyDescent="0.3">
      <c r="A235" s="1" t="s">
        <v>129</v>
      </c>
      <c r="B235" s="1" t="s">
        <v>130</v>
      </c>
      <c r="C235" s="1" t="str">
        <f t="shared" si="21"/>
        <v>Kazakhstan</v>
      </c>
      <c r="D235" s="1" t="s">
        <v>549</v>
      </c>
      <c r="E235" s="7" t="str">
        <f>TEXT(DATE(MID(D235, 13, 4), CHOOSE(MATCH( MID(D235, 5, 3), {"Jan","Feb","Mar","Apr","May","Jun","Jul","Aug","Sep","Oct","Nov","Dec"}, 0), 1, 2, 3, 4, 5, 6, 7, 8, 9, 10, 11, 12), MID(D235, 9, 2)), "yyyy-mm-dd")</f>
        <v>2023-02-24</v>
      </c>
      <c r="F235" s="1" t="str">
        <f t="shared" si="22"/>
        <v>00:24:00</v>
      </c>
      <c r="G235" s="9" t="str">
        <f t="shared" si="23"/>
        <v>February</v>
      </c>
      <c r="H235" s="5" t="str">
        <f t="shared" si="24"/>
        <v>2023</v>
      </c>
      <c r="I235" s="1" t="s">
        <v>550</v>
      </c>
      <c r="J235" s="1" t="str">
        <f t="shared" si="25"/>
        <v xml:space="preserve">Soyuz 2.1a </v>
      </c>
      <c r="K235" s="1" t="str">
        <f t="shared" si="26"/>
        <v>Soyuz MS-23</v>
      </c>
      <c r="L235" s="1" t="s">
        <v>8</v>
      </c>
      <c r="M235" s="1">
        <v>17.420000000000002</v>
      </c>
      <c r="N235" s="1">
        <f t="shared" si="27"/>
        <v>1445.8600000000001</v>
      </c>
      <c r="O235" s="1" t="s">
        <v>9</v>
      </c>
    </row>
    <row r="236" spans="1:15" x14ac:dyDescent="0.3">
      <c r="A236" s="1" t="s">
        <v>14</v>
      </c>
      <c r="B236" s="1" t="s">
        <v>101</v>
      </c>
      <c r="C236" s="1" t="str">
        <f t="shared" si="21"/>
        <v>China</v>
      </c>
      <c r="D236" s="1" t="s">
        <v>551</v>
      </c>
      <c r="E236" s="7" t="str">
        <f>TEXT(DATE(MID(D236, 13, 4), CHOOSE(MATCH( MID(D236, 5, 3), {"Jan","Feb","Mar","Apr","May","Jun","Jul","Aug","Sep","Oct","Nov","Dec"}, 0), 1, 2, 3, 4, 5, 6, 7, 8, 9, 10, 11, 12), MID(D236, 9, 2)), "yyyy-mm-dd")</f>
        <v>2023-02-23</v>
      </c>
      <c r="F236" s="1" t="str">
        <f t="shared" si="22"/>
        <v>11:49:00</v>
      </c>
      <c r="G236" s="9" t="str">
        <f t="shared" si="23"/>
        <v>February</v>
      </c>
      <c r="H236" s="5" t="str">
        <f t="shared" si="24"/>
        <v>2023</v>
      </c>
      <c r="I236" s="1" t="s">
        <v>552</v>
      </c>
      <c r="J236" s="1" t="str">
        <f t="shared" si="25"/>
        <v xml:space="preserve">Long March 3B/E </v>
      </c>
      <c r="K236" s="1" t="str">
        <f t="shared" si="26"/>
        <v>ChinaSat 26</v>
      </c>
      <c r="L236" s="1" t="s">
        <v>8</v>
      </c>
      <c r="M236" s="1">
        <v>29.15</v>
      </c>
      <c r="N236" s="1">
        <f t="shared" si="27"/>
        <v>2419.4499999999998</v>
      </c>
      <c r="O236" s="1" t="s">
        <v>9</v>
      </c>
    </row>
    <row r="237" spans="1:15" x14ac:dyDescent="0.3">
      <c r="A237" s="1" t="s">
        <v>10</v>
      </c>
      <c r="B237" s="1" t="s">
        <v>11</v>
      </c>
      <c r="C237" s="1" t="str">
        <f t="shared" si="21"/>
        <v>USA</v>
      </c>
      <c r="D237" s="1" t="s">
        <v>553</v>
      </c>
      <c r="E237" s="7" t="str">
        <f>TEXT(DATE(MID(D237, 13, 4), CHOOSE(MATCH( MID(D237, 5, 3), {"Jan","Feb","Mar","Apr","May","Jun","Jul","Aug","Sep","Oct","Nov","Dec"}, 0), 1, 2, 3, 4, 5, 6, 7, 8, 9, 10, 11, 12), MID(D237, 9, 2)), "yyyy-mm-dd")</f>
        <v>2023-02-18</v>
      </c>
      <c r="F237" s="1" t="str">
        <f t="shared" si="22"/>
        <v>03:59:00</v>
      </c>
      <c r="G237" s="9" t="str">
        <f t="shared" si="23"/>
        <v>February</v>
      </c>
      <c r="H237" s="5" t="str">
        <f t="shared" si="24"/>
        <v>2023</v>
      </c>
      <c r="I237" s="1" t="s">
        <v>554</v>
      </c>
      <c r="J237" s="1" t="str">
        <f t="shared" si="25"/>
        <v xml:space="preserve">Falcon 9 Block 5 </v>
      </c>
      <c r="K237" s="1" t="str">
        <f t="shared" si="26"/>
        <v>Inmarsat I-6 F2</v>
      </c>
      <c r="L237" s="1" t="s">
        <v>8</v>
      </c>
      <c r="M237" s="1">
        <v>67</v>
      </c>
      <c r="N237" s="1">
        <f t="shared" si="27"/>
        <v>5561</v>
      </c>
      <c r="O237" s="1" t="s">
        <v>9</v>
      </c>
    </row>
    <row r="238" spans="1:15" x14ac:dyDescent="0.3">
      <c r="A238" s="1" t="s">
        <v>10</v>
      </c>
      <c r="B238" s="1" t="s">
        <v>27</v>
      </c>
      <c r="C238" s="1" t="str">
        <f t="shared" si="21"/>
        <v>USA</v>
      </c>
      <c r="D238" s="1" t="s">
        <v>555</v>
      </c>
      <c r="E238" s="7" t="str">
        <f>TEXT(DATE(MID(D238, 13, 4), CHOOSE(MATCH( MID(D238, 5, 3), {"Jan","Feb","Mar","Apr","May","Jun","Jul","Aug","Sep","Oct","Nov","Dec"}, 0), 1, 2, 3, 4, 5, 6, 7, 8, 9, 10, 11, 12), MID(D238, 9, 2)), "yyyy-mm-dd")</f>
        <v>2023-02-17</v>
      </c>
      <c r="F238" s="1" t="str">
        <f t="shared" si="22"/>
        <v>19:12:00</v>
      </c>
      <c r="G238" s="9" t="str">
        <f t="shared" si="23"/>
        <v>February</v>
      </c>
      <c r="H238" s="5" t="str">
        <f t="shared" si="24"/>
        <v>2023</v>
      </c>
      <c r="I238" s="1" t="s">
        <v>556</v>
      </c>
      <c r="J238" s="1" t="str">
        <f t="shared" si="25"/>
        <v xml:space="preserve">Falcon 9 Block 5 </v>
      </c>
      <c r="K238" s="1" t="str">
        <f t="shared" si="26"/>
        <v>Starlink Group 2-5</v>
      </c>
      <c r="L238" s="1" t="s">
        <v>8</v>
      </c>
      <c r="M238" s="1">
        <v>67</v>
      </c>
      <c r="N238" s="1">
        <f t="shared" si="27"/>
        <v>5561</v>
      </c>
      <c r="O238" s="1" t="s">
        <v>9</v>
      </c>
    </row>
    <row r="239" spans="1:15" x14ac:dyDescent="0.3">
      <c r="A239" s="1" t="s">
        <v>10</v>
      </c>
      <c r="B239" s="1" t="s">
        <v>11</v>
      </c>
      <c r="C239" s="1" t="str">
        <f t="shared" si="21"/>
        <v>USA</v>
      </c>
      <c r="D239" s="1" t="s">
        <v>557</v>
      </c>
      <c r="E239" s="7" t="str">
        <f>TEXT(DATE(MID(D239, 13, 4), CHOOSE(MATCH( MID(D239, 5, 3), {"Jan","Feb","Mar","Apr","May","Jun","Jul","Aug","Sep","Oct","Nov","Dec"}, 0), 1, 2, 3, 4, 5, 6, 7, 8, 9, 10, 11, 12), MID(D239, 9, 2)), "yyyy-mm-dd")</f>
        <v>2023-02-12</v>
      </c>
      <c r="F239" s="1" t="str">
        <f t="shared" si="22"/>
        <v>05:10:00</v>
      </c>
      <c r="G239" s="9" t="str">
        <f t="shared" si="23"/>
        <v>February</v>
      </c>
      <c r="H239" s="5" t="str">
        <f t="shared" si="24"/>
        <v>2023</v>
      </c>
      <c r="I239" s="1" t="s">
        <v>558</v>
      </c>
      <c r="J239" s="1" t="str">
        <f t="shared" si="25"/>
        <v xml:space="preserve">Falcon 9 Block 5 </v>
      </c>
      <c r="K239" s="1" t="str">
        <f t="shared" si="26"/>
        <v>Starlink Group 5-4</v>
      </c>
      <c r="L239" s="1" t="s">
        <v>8</v>
      </c>
      <c r="M239" s="1">
        <v>67</v>
      </c>
      <c r="N239" s="1">
        <f t="shared" si="27"/>
        <v>5561</v>
      </c>
      <c r="O239" s="1" t="s">
        <v>9</v>
      </c>
    </row>
    <row r="240" spans="1:15" x14ac:dyDescent="0.3">
      <c r="A240" s="1" t="s">
        <v>86</v>
      </c>
      <c r="B240" s="1" t="s">
        <v>87</v>
      </c>
      <c r="C240" s="1" t="str">
        <f t="shared" si="21"/>
        <v>India</v>
      </c>
      <c r="D240" s="1" t="s">
        <v>559</v>
      </c>
      <c r="E240" s="7" t="str">
        <f>TEXT(DATE(MID(D240, 13, 4), CHOOSE(MATCH( MID(D240, 5, 3), {"Jan","Feb","Mar","Apr","May","Jun","Jul","Aug","Sep","Oct","Nov","Dec"}, 0), 1, 2, 3, 4, 5, 6, 7, 8, 9, 10, 11, 12), MID(D240, 9, 2)), "yyyy-mm-dd")</f>
        <v>2023-02-10</v>
      </c>
      <c r="F240" s="1" t="str">
        <f t="shared" si="22"/>
        <v>03:48:00</v>
      </c>
      <c r="G240" s="9" t="str">
        <f t="shared" si="23"/>
        <v>February</v>
      </c>
      <c r="H240" s="5" t="str">
        <f t="shared" si="24"/>
        <v>2023</v>
      </c>
      <c r="I240" s="1" t="s">
        <v>560</v>
      </c>
      <c r="J240" s="1" t="str">
        <f t="shared" si="25"/>
        <v xml:space="preserve">SSLV </v>
      </c>
      <c r="K240" s="1" t="str">
        <f t="shared" si="26"/>
        <v>EOS-07 &amp; Others</v>
      </c>
      <c r="L240" s="1" t="s">
        <v>8</v>
      </c>
      <c r="M240" s="1"/>
      <c r="N240" s="1">
        <f t="shared" si="27"/>
        <v>0</v>
      </c>
      <c r="O240" s="1" t="s">
        <v>9</v>
      </c>
    </row>
    <row r="241" spans="1:15" x14ac:dyDescent="0.3">
      <c r="A241" s="1" t="s">
        <v>129</v>
      </c>
      <c r="B241" s="1" t="s">
        <v>130</v>
      </c>
      <c r="C241" s="1" t="str">
        <f t="shared" si="21"/>
        <v>Kazakhstan</v>
      </c>
      <c r="D241" s="1" t="s">
        <v>561</v>
      </c>
      <c r="E241" s="7" t="str">
        <f>TEXT(DATE(MID(D241, 13, 4), CHOOSE(MATCH( MID(D241, 5, 3), {"Jan","Feb","Mar","Apr","May","Jun","Jul","Aug","Sep","Oct","Nov","Dec"}, 0), 1, 2, 3, 4, 5, 6, 7, 8, 9, 10, 11, 12), MID(D241, 9, 2)), "yyyy-mm-dd")</f>
        <v>2023-02-09</v>
      </c>
      <c r="F241" s="1" t="str">
        <f t="shared" si="22"/>
        <v>06:15:00</v>
      </c>
      <c r="G241" s="9" t="str">
        <f t="shared" si="23"/>
        <v>February</v>
      </c>
      <c r="H241" s="5" t="str">
        <f t="shared" si="24"/>
        <v>2023</v>
      </c>
      <c r="I241" s="1" t="s">
        <v>562</v>
      </c>
      <c r="J241" s="1" t="str">
        <f t="shared" si="25"/>
        <v xml:space="preserve">Soyuz 2.1a </v>
      </c>
      <c r="K241" s="1" t="str">
        <f t="shared" si="26"/>
        <v>Progress MS-22</v>
      </c>
      <c r="L241" s="1" t="s">
        <v>8</v>
      </c>
      <c r="M241" s="1">
        <v>17.420000000000002</v>
      </c>
      <c r="N241" s="1">
        <f t="shared" si="27"/>
        <v>1445.8600000000001</v>
      </c>
      <c r="O241" s="1" t="s">
        <v>9</v>
      </c>
    </row>
    <row r="242" spans="1:15" x14ac:dyDescent="0.3">
      <c r="A242" s="1" t="s">
        <v>10</v>
      </c>
      <c r="B242" s="1" t="s">
        <v>11</v>
      </c>
      <c r="C242" s="1" t="str">
        <f t="shared" si="21"/>
        <v>USA</v>
      </c>
      <c r="D242" s="1" t="s">
        <v>563</v>
      </c>
      <c r="E242" s="7" t="str">
        <f>TEXT(DATE(MID(D242, 13, 4), CHOOSE(MATCH( MID(D242, 5, 3), {"Jan","Feb","Mar","Apr","May","Jun","Jul","Aug","Sep","Oct","Nov","Dec"}, 0), 1, 2, 3, 4, 5, 6, 7, 8, 9, 10, 11, 12), MID(D242, 9, 2)), "yyyy-mm-dd")</f>
        <v>2023-02-07</v>
      </c>
      <c r="F242" s="1" t="str">
        <f t="shared" si="22"/>
        <v>01:32:00</v>
      </c>
      <c r="G242" s="9" t="str">
        <f t="shared" si="23"/>
        <v>February</v>
      </c>
      <c r="H242" s="5" t="str">
        <f t="shared" si="24"/>
        <v>2023</v>
      </c>
      <c r="I242" s="1" t="s">
        <v>564</v>
      </c>
      <c r="J242" s="1" t="str">
        <f t="shared" si="25"/>
        <v xml:space="preserve">Falcon 9 Block 5 </v>
      </c>
      <c r="K242" s="1" t="str">
        <f t="shared" si="26"/>
        <v>Amazonas Nexus</v>
      </c>
      <c r="L242" s="1" t="s">
        <v>8</v>
      </c>
      <c r="M242" s="1">
        <v>67</v>
      </c>
      <c r="N242" s="1">
        <f t="shared" si="27"/>
        <v>5561</v>
      </c>
      <c r="O242" s="1" t="s">
        <v>9</v>
      </c>
    </row>
    <row r="243" spans="1:15" x14ac:dyDescent="0.3">
      <c r="A243" s="1" t="s">
        <v>129</v>
      </c>
      <c r="B243" s="1" t="s">
        <v>565</v>
      </c>
      <c r="C243" s="1" t="str">
        <f t="shared" si="21"/>
        <v>Kazakhstan</v>
      </c>
      <c r="D243" s="1" t="s">
        <v>566</v>
      </c>
      <c r="E243" s="7" t="str">
        <f>TEXT(DATE(MID(D243, 13, 4), CHOOSE(MATCH( MID(D243, 5, 3), {"Jan","Feb","Mar","Apr","May","Jun","Jul","Aug","Sep","Oct","Nov","Dec"}, 0), 1, 2, 3, 4, 5, 6, 7, 8, 9, 10, 11, 12), MID(D243, 9, 2)), "yyyy-mm-dd")</f>
        <v>2023-02-05</v>
      </c>
      <c r="F243" s="1" t="str">
        <f t="shared" si="22"/>
        <v>09:12:00</v>
      </c>
      <c r="G243" s="9" t="str">
        <f t="shared" si="23"/>
        <v>February</v>
      </c>
      <c r="H243" s="5" t="str">
        <f t="shared" si="24"/>
        <v>2023</v>
      </c>
      <c r="I243" s="1" t="s">
        <v>567</v>
      </c>
      <c r="J243" s="1" t="str">
        <f t="shared" si="25"/>
        <v xml:space="preserve">Proton-M/DM-3 </v>
      </c>
      <c r="K243" s="1" t="str">
        <f t="shared" si="26"/>
        <v>Elektro-L nÂ°4</v>
      </c>
      <c r="L243" s="1" t="s">
        <v>8</v>
      </c>
      <c r="M243" s="1">
        <v>65</v>
      </c>
      <c r="N243" s="1">
        <f t="shared" si="27"/>
        <v>5395</v>
      </c>
      <c r="O243" s="1" t="s">
        <v>9</v>
      </c>
    </row>
    <row r="244" spans="1:15" x14ac:dyDescent="0.3">
      <c r="A244" s="1" t="s">
        <v>10</v>
      </c>
      <c r="B244" s="1" t="s">
        <v>30</v>
      </c>
      <c r="C244" s="1" t="str">
        <f t="shared" si="21"/>
        <v>USA</v>
      </c>
      <c r="D244" s="1" t="s">
        <v>568</v>
      </c>
      <c r="E244" s="7" t="str">
        <f>TEXT(DATE(MID(D244, 13, 4), CHOOSE(MATCH( MID(D244, 5, 3), {"Jan","Feb","Mar","Apr","May","Jun","Jul","Aug","Sep","Oct","Nov","Dec"}, 0), 1, 2, 3, 4, 5, 6, 7, 8, 9, 10, 11, 12), MID(D244, 9, 2)), "yyyy-mm-dd")</f>
        <v>2023-02-02</v>
      </c>
      <c r="F244" s="1" t="str">
        <f t="shared" si="22"/>
        <v>07:58:00</v>
      </c>
      <c r="G244" s="9" t="str">
        <f t="shared" si="23"/>
        <v>February</v>
      </c>
      <c r="H244" s="5" t="str">
        <f t="shared" si="24"/>
        <v>2023</v>
      </c>
      <c r="I244" s="1" t="s">
        <v>569</v>
      </c>
      <c r="J244" s="1" t="str">
        <f t="shared" si="25"/>
        <v xml:space="preserve">Falcon 9 Block 5 </v>
      </c>
      <c r="K244" s="1" t="str">
        <f t="shared" si="26"/>
        <v>Starlink Group 5-3</v>
      </c>
      <c r="L244" s="1" t="s">
        <v>8</v>
      </c>
      <c r="M244" s="1">
        <v>67</v>
      </c>
      <c r="N244" s="1">
        <f t="shared" si="27"/>
        <v>5561</v>
      </c>
      <c r="O244" s="1" t="s">
        <v>9</v>
      </c>
    </row>
    <row r="245" spans="1:15" x14ac:dyDescent="0.3">
      <c r="A245" s="1" t="s">
        <v>10</v>
      </c>
      <c r="B245" s="1" t="s">
        <v>27</v>
      </c>
      <c r="C245" s="1" t="str">
        <f t="shared" si="21"/>
        <v>USA</v>
      </c>
      <c r="D245" s="1" t="s">
        <v>570</v>
      </c>
      <c r="E245" s="7" t="str">
        <f>TEXT(DATE(MID(D245, 13, 4), CHOOSE(MATCH( MID(D245, 5, 3), {"Jan","Feb","Mar","Apr","May","Jun","Jul","Aug","Sep","Oct","Nov","Dec"}, 0), 1, 2, 3, 4, 5, 6, 7, 8, 9, 10, 11, 12), MID(D245, 9, 2)), "yyyy-mm-dd")</f>
        <v>2023-01-31</v>
      </c>
      <c r="F245" s="1" t="str">
        <f t="shared" si="22"/>
        <v>16:15:00</v>
      </c>
      <c r="G245" s="9" t="str">
        <f t="shared" si="23"/>
        <v>January</v>
      </c>
      <c r="H245" s="5" t="str">
        <f t="shared" si="24"/>
        <v>2023</v>
      </c>
      <c r="I245" s="1" t="s">
        <v>571</v>
      </c>
      <c r="J245" s="1" t="str">
        <f t="shared" si="25"/>
        <v xml:space="preserve">Falcon 9 Block 5 </v>
      </c>
      <c r="K245" s="1" t="str">
        <f t="shared" si="26"/>
        <v>Starlink Group 2-6 &amp; ION SCV009</v>
      </c>
      <c r="L245" s="1" t="s">
        <v>8</v>
      </c>
      <c r="M245" s="1">
        <v>67</v>
      </c>
      <c r="N245" s="1">
        <f t="shared" si="27"/>
        <v>5561</v>
      </c>
      <c r="O245" s="1" t="s">
        <v>9</v>
      </c>
    </row>
    <row r="246" spans="1:15" x14ac:dyDescent="0.3">
      <c r="A246" s="1" t="s">
        <v>10</v>
      </c>
      <c r="B246" s="1" t="s">
        <v>11</v>
      </c>
      <c r="C246" s="1" t="str">
        <f t="shared" si="21"/>
        <v>USA</v>
      </c>
      <c r="D246" s="1" t="s">
        <v>572</v>
      </c>
      <c r="E246" s="7" t="str">
        <f>TEXT(DATE(MID(D246, 13, 4), CHOOSE(MATCH( MID(D246, 5, 3), {"Jan","Feb","Mar","Apr","May","Jun","Jul","Aug","Sep","Oct","Nov","Dec"}, 0), 1, 2, 3, 4, 5, 6, 7, 8, 9, 10, 11, 12), MID(D246, 9, 2)), "yyyy-mm-dd")</f>
        <v>2023-01-26</v>
      </c>
      <c r="F246" s="1" t="str">
        <f t="shared" si="22"/>
        <v>09:32:00</v>
      </c>
      <c r="G246" s="9" t="str">
        <f t="shared" si="23"/>
        <v>January</v>
      </c>
      <c r="H246" s="5" t="str">
        <f t="shared" si="24"/>
        <v>2023</v>
      </c>
      <c r="I246" s="1" t="s">
        <v>573</v>
      </c>
      <c r="J246" s="1" t="str">
        <f t="shared" si="25"/>
        <v xml:space="preserve">Falcon 9 Block 5 </v>
      </c>
      <c r="K246" s="1" t="str">
        <f t="shared" si="26"/>
        <v>Starlink Group 5-2</v>
      </c>
      <c r="L246" s="1" t="s">
        <v>8</v>
      </c>
      <c r="M246" s="1">
        <v>67</v>
      </c>
      <c r="N246" s="1">
        <f t="shared" si="27"/>
        <v>5561</v>
      </c>
      <c r="O246" s="1" t="s">
        <v>9</v>
      </c>
    </row>
    <row r="247" spans="1:15" x14ac:dyDescent="0.3">
      <c r="A247" s="1" t="s">
        <v>60</v>
      </c>
      <c r="B247" s="1" t="s">
        <v>61</v>
      </c>
      <c r="C247" s="1" t="str">
        <f t="shared" si="21"/>
        <v>Japan</v>
      </c>
      <c r="D247" s="1" t="s">
        <v>574</v>
      </c>
      <c r="E247" s="7" t="str">
        <f>TEXT(DATE(MID(D247, 13, 4), CHOOSE(MATCH( MID(D247, 5, 3), {"Jan","Feb","Mar","Apr","May","Jun","Jul","Aug","Sep","Oct","Nov","Dec"}, 0), 1, 2, 3, 4, 5, 6, 7, 8, 9, 10, 11, 12), MID(D247, 9, 2)), "yyyy-mm-dd")</f>
        <v>2023-01-26</v>
      </c>
      <c r="F247" s="1" t="str">
        <f t="shared" si="22"/>
        <v>01:50:00</v>
      </c>
      <c r="G247" s="9" t="str">
        <f t="shared" si="23"/>
        <v>January</v>
      </c>
      <c r="H247" s="5" t="str">
        <f t="shared" si="24"/>
        <v>2023</v>
      </c>
      <c r="I247" s="1" t="s">
        <v>575</v>
      </c>
      <c r="J247" s="1" t="str">
        <f t="shared" si="25"/>
        <v xml:space="preserve">H-IIA 202 </v>
      </c>
      <c r="K247" s="1" t="str">
        <f t="shared" si="26"/>
        <v>IGS-Radar 7</v>
      </c>
      <c r="L247" s="1" t="s">
        <v>8</v>
      </c>
      <c r="M247" s="1">
        <v>90</v>
      </c>
      <c r="N247" s="1">
        <f t="shared" si="27"/>
        <v>7470</v>
      </c>
      <c r="O247" s="1" t="s">
        <v>9</v>
      </c>
    </row>
    <row r="248" spans="1:15" x14ac:dyDescent="0.3">
      <c r="A248" s="1" t="s">
        <v>21</v>
      </c>
      <c r="B248" s="1" t="s">
        <v>400</v>
      </c>
      <c r="C248" s="1" t="str">
        <f t="shared" si="21"/>
        <v>USA</v>
      </c>
      <c r="D248" s="1" t="s">
        <v>576</v>
      </c>
      <c r="E248" s="7" t="str">
        <f>TEXT(DATE(MID(D248, 13, 4), CHOOSE(MATCH( MID(D248, 5, 3), {"Jan","Feb","Mar","Apr","May","Jun","Jul","Aug","Sep","Oct","Nov","Dec"}, 0), 1, 2, 3, 4, 5, 6, 7, 8, 9, 10, 11, 12), MID(D248, 9, 2)), "yyyy-mm-dd")</f>
        <v>2023-01-24</v>
      </c>
      <c r="F248" s="1" t="str">
        <f t="shared" si="22"/>
        <v>23:00:00</v>
      </c>
      <c r="G248" s="9" t="str">
        <f t="shared" si="23"/>
        <v>January</v>
      </c>
      <c r="H248" s="5" t="str">
        <f t="shared" si="24"/>
        <v>2023</v>
      </c>
      <c r="I248" s="1" t="s">
        <v>577</v>
      </c>
      <c r="J248" s="1" t="str">
        <f t="shared" si="25"/>
        <v xml:space="preserve">Electron/Curie </v>
      </c>
      <c r="K248" s="1" t="str">
        <f t="shared" si="26"/>
        <v>Virginia is for Launch Lovers</v>
      </c>
      <c r="L248" s="1" t="s">
        <v>8</v>
      </c>
      <c r="M248" s="1">
        <v>7.5</v>
      </c>
      <c r="N248" s="1">
        <f t="shared" si="27"/>
        <v>622.5</v>
      </c>
      <c r="O248" s="1" t="s">
        <v>9</v>
      </c>
    </row>
    <row r="249" spans="1:15" x14ac:dyDescent="0.3">
      <c r="A249" s="1" t="s">
        <v>10</v>
      </c>
      <c r="B249" s="1" t="s">
        <v>27</v>
      </c>
      <c r="C249" s="1" t="str">
        <f t="shared" si="21"/>
        <v>USA</v>
      </c>
      <c r="D249" s="1" t="s">
        <v>578</v>
      </c>
      <c r="E249" s="7" t="str">
        <f>TEXT(DATE(MID(D249, 13, 4), CHOOSE(MATCH( MID(D249, 5, 3), {"Jan","Feb","Mar","Apr","May","Jun","Jul","Aug","Sep","Oct","Nov","Dec"}, 0), 1, 2, 3, 4, 5, 6, 7, 8, 9, 10, 11, 12), MID(D249, 9, 2)), "yyyy-mm-dd")</f>
        <v>2023-01-19</v>
      </c>
      <c r="F249" s="1" t="str">
        <f t="shared" si="22"/>
        <v>15:43:00</v>
      </c>
      <c r="G249" s="9" t="str">
        <f t="shared" si="23"/>
        <v>January</v>
      </c>
      <c r="H249" s="5" t="str">
        <f t="shared" si="24"/>
        <v>2023</v>
      </c>
      <c r="I249" s="1" t="s">
        <v>579</v>
      </c>
      <c r="J249" s="1" t="str">
        <f t="shared" si="25"/>
        <v xml:space="preserve">Falcon 9 Block 5 </v>
      </c>
      <c r="K249" s="1" t="str">
        <f t="shared" si="26"/>
        <v>Starlink Group 2-4</v>
      </c>
      <c r="L249" s="1" t="s">
        <v>8</v>
      </c>
      <c r="M249" s="1">
        <v>67</v>
      </c>
      <c r="N249" s="1">
        <f t="shared" si="27"/>
        <v>5561</v>
      </c>
      <c r="O249" s="1" t="s">
        <v>9</v>
      </c>
    </row>
    <row r="250" spans="1:15" x14ac:dyDescent="0.3">
      <c r="A250" s="1" t="s">
        <v>10</v>
      </c>
      <c r="B250" s="1" t="s">
        <v>11</v>
      </c>
      <c r="C250" s="1" t="str">
        <f t="shared" si="21"/>
        <v>USA</v>
      </c>
      <c r="D250" s="1" t="s">
        <v>580</v>
      </c>
      <c r="E250" s="7" t="str">
        <f>TEXT(DATE(MID(D250, 13, 4), CHOOSE(MATCH( MID(D250, 5, 3), {"Jan","Feb","Mar","Apr","May","Jun","Jul","Aug","Sep","Oct","Nov","Dec"}, 0), 1, 2, 3, 4, 5, 6, 7, 8, 9, 10, 11, 12), MID(D250, 9, 2)), "yyyy-mm-dd")</f>
        <v>2023-01-18</v>
      </c>
      <c r="F250" s="1" t="str">
        <f t="shared" si="22"/>
        <v>12:24:00</v>
      </c>
      <c r="G250" s="9" t="str">
        <f t="shared" si="23"/>
        <v>January</v>
      </c>
      <c r="H250" s="5" t="str">
        <f t="shared" si="24"/>
        <v>2023</v>
      </c>
      <c r="I250" s="1" t="s">
        <v>581</v>
      </c>
      <c r="J250" s="1" t="str">
        <f t="shared" si="25"/>
        <v xml:space="preserve">Falcon 9 Block 5 </v>
      </c>
      <c r="K250" s="1" t="str">
        <f t="shared" si="26"/>
        <v>GPS III-6</v>
      </c>
      <c r="L250" s="1" t="s">
        <v>8</v>
      </c>
      <c r="M250" s="1">
        <v>67</v>
      </c>
      <c r="N250" s="1">
        <f t="shared" si="27"/>
        <v>5561</v>
      </c>
      <c r="O250" s="1" t="s">
        <v>9</v>
      </c>
    </row>
    <row r="251" spans="1:15" x14ac:dyDescent="0.3">
      <c r="A251" s="1" t="s">
        <v>10</v>
      </c>
      <c r="B251" s="1" t="s">
        <v>30</v>
      </c>
      <c r="C251" s="1" t="str">
        <f t="shared" si="21"/>
        <v>USA</v>
      </c>
      <c r="D251" s="1" t="s">
        <v>582</v>
      </c>
      <c r="E251" s="7" t="str">
        <f>TEXT(DATE(MID(D251, 13, 4), CHOOSE(MATCH( MID(D251, 5, 3), {"Jan","Feb","Mar","Apr","May","Jun","Jul","Aug","Sep","Oct","Nov","Dec"}, 0), 1, 2, 3, 4, 5, 6, 7, 8, 9, 10, 11, 12), MID(D251, 9, 2)), "yyyy-mm-dd")</f>
        <v>2023-01-15</v>
      </c>
      <c r="F251" s="1" t="str">
        <f t="shared" si="22"/>
        <v>22:56:00</v>
      </c>
      <c r="G251" s="9" t="str">
        <f t="shared" si="23"/>
        <v>January</v>
      </c>
      <c r="H251" s="5" t="str">
        <f t="shared" si="24"/>
        <v>2023</v>
      </c>
      <c r="I251" s="1" t="s">
        <v>583</v>
      </c>
      <c r="J251" s="1" t="str">
        <f t="shared" si="25"/>
        <v xml:space="preserve">Falcon Heavy </v>
      </c>
      <c r="K251" s="1" t="str">
        <f t="shared" si="26"/>
        <v>USSF-67</v>
      </c>
      <c r="L251" s="1" t="s">
        <v>8</v>
      </c>
      <c r="M251" s="1">
        <v>97</v>
      </c>
      <c r="N251" s="1">
        <f t="shared" si="27"/>
        <v>8051</v>
      </c>
      <c r="O251" s="1" t="s">
        <v>9</v>
      </c>
    </row>
    <row r="252" spans="1:15" x14ac:dyDescent="0.3">
      <c r="A252" s="1" t="s">
        <v>14</v>
      </c>
      <c r="B252" s="1" t="s">
        <v>329</v>
      </c>
      <c r="C252" s="1" t="str">
        <f t="shared" si="21"/>
        <v>China</v>
      </c>
      <c r="D252" s="1" t="s">
        <v>584</v>
      </c>
      <c r="E252" s="7" t="str">
        <f>TEXT(DATE(MID(D252, 13, 4), CHOOSE(MATCH( MID(D252, 5, 3), {"Jan","Feb","Mar","Apr","May","Jun","Jul","Aug","Sep","Oct","Nov","Dec"}, 0), 1, 2, 3, 4, 5, 6, 7, 8, 9, 10, 11, 12), MID(D252, 9, 2)), "yyyy-mm-dd")</f>
        <v>2023-01-15</v>
      </c>
      <c r="F252" s="1" t="str">
        <f t="shared" si="22"/>
        <v>03:14:00</v>
      </c>
      <c r="G252" s="9" t="str">
        <f t="shared" si="23"/>
        <v>January</v>
      </c>
      <c r="H252" s="5" t="str">
        <f t="shared" si="24"/>
        <v>2023</v>
      </c>
      <c r="I252" s="1" t="s">
        <v>585</v>
      </c>
      <c r="J252" s="1" t="str">
        <f t="shared" si="25"/>
        <v xml:space="preserve">Long March 2D </v>
      </c>
      <c r="K252" s="1" t="str">
        <f t="shared" si="26"/>
        <v>6 x Jilin-1, Qilu-2/3 and others</v>
      </c>
      <c r="L252" s="1" t="s">
        <v>8</v>
      </c>
      <c r="M252" s="1">
        <v>29.75</v>
      </c>
      <c r="N252" s="1">
        <f t="shared" si="27"/>
        <v>2469.25</v>
      </c>
      <c r="O252" s="1" t="s">
        <v>9</v>
      </c>
    </row>
    <row r="253" spans="1:15" x14ac:dyDescent="0.3">
      <c r="A253" s="1" t="s">
        <v>14</v>
      </c>
      <c r="B253" s="1" t="s">
        <v>90</v>
      </c>
      <c r="C253" s="1" t="str">
        <f t="shared" si="21"/>
        <v>China</v>
      </c>
      <c r="D253" s="1" t="s">
        <v>586</v>
      </c>
      <c r="E253" s="7" t="str">
        <f>TEXT(DATE(MID(D253, 13, 4), CHOOSE(MATCH( MID(D253, 5, 3), {"Jan","Feb","Mar","Apr","May","Jun","Jul","Aug","Sep","Oct","Nov","Dec"}, 0), 1, 2, 3, 4, 5, 6, 7, 8, 9, 10, 11, 12), MID(D253, 9, 2)), "yyyy-mm-dd")</f>
        <v>2023-01-13</v>
      </c>
      <c r="F253" s="1" t="str">
        <f t="shared" si="22"/>
        <v>07:00:00</v>
      </c>
      <c r="G253" s="9" t="str">
        <f t="shared" si="23"/>
        <v>January</v>
      </c>
      <c r="H253" s="5" t="str">
        <f t="shared" si="24"/>
        <v>2023</v>
      </c>
      <c r="I253" s="1" t="s">
        <v>587</v>
      </c>
      <c r="J253" s="1" t="str">
        <f t="shared" si="25"/>
        <v xml:space="preserve">Long March 2D </v>
      </c>
      <c r="K253" s="1" t="str">
        <f t="shared" si="26"/>
        <v>Yaogan 37 &amp; Shiyan 22A/B</v>
      </c>
      <c r="L253" s="1" t="s">
        <v>8</v>
      </c>
      <c r="M253" s="1">
        <v>29.75</v>
      </c>
      <c r="N253" s="1">
        <f t="shared" si="27"/>
        <v>2469.25</v>
      </c>
      <c r="O253" s="1" t="s">
        <v>9</v>
      </c>
    </row>
    <row r="254" spans="1:15" x14ac:dyDescent="0.3">
      <c r="A254" s="1" t="s">
        <v>14</v>
      </c>
      <c r="B254" s="1" t="s">
        <v>18</v>
      </c>
      <c r="C254" s="1" t="str">
        <f t="shared" si="21"/>
        <v>China</v>
      </c>
      <c r="D254" s="1" t="s">
        <v>588</v>
      </c>
      <c r="E254" s="7" t="str">
        <f>TEXT(DATE(MID(D254, 13, 4), CHOOSE(MATCH( MID(D254, 5, 3), {"Jan","Feb","Mar","Apr","May","Jun","Jul","Aug","Sep","Oct","Nov","Dec"}, 0), 1, 2, 3, 4, 5, 6, 7, 8, 9, 10, 11, 12), MID(D254, 9, 2)), "yyyy-mm-dd")</f>
        <v>2023-01-12</v>
      </c>
      <c r="F254" s="1" t="str">
        <f t="shared" si="22"/>
        <v>18:10:00</v>
      </c>
      <c r="G254" s="9" t="str">
        <f t="shared" si="23"/>
        <v>January</v>
      </c>
      <c r="H254" s="5" t="str">
        <f t="shared" si="24"/>
        <v>2023</v>
      </c>
      <c r="I254" s="1" t="s">
        <v>589</v>
      </c>
      <c r="J254" s="1" t="str">
        <f t="shared" si="25"/>
        <v xml:space="preserve">Long March 2C </v>
      </c>
      <c r="K254" s="1" t="str">
        <f t="shared" si="26"/>
        <v>APStar 6E</v>
      </c>
      <c r="L254" s="1" t="s">
        <v>8</v>
      </c>
      <c r="M254" s="1">
        <v>30.8</v>
      </c>
      <c r="N254" s="1">
        <f t="shared" si="27"/>
        <v>2556.4</v>
      </c>
      <c r="O254" s="1" t="s">
        <v>9</v>
      </c>
    </row>
    <row r="255" spans="1:15" x14ac:dyDescent="0.3">
      <c r="A255" s="1" t="s">
        <v>590</v>
      </c>
      <c r="B255" s="1" t="s">
        <v>591</v>
      </c>
      <c r="C255" s="1" t="str">
        <f t="shared" si="21"/>
        <v>USA</v>
      </c>
      <c r="D255" s="1" t="s">
        <v>592</v>
      </c>
      <c r="E255" s="7" t="str">
        <f>TEXT(DATE(MID(D255, 13, 4), CHOOSE(MATCH( MID(D255, 5, 3), {"Jan","Feb","Mar","Apr","May","Jun","Jul","Aug","Sep","Oct","Nov","Dec"}, 0), 1, 2, 3, 4, 5, 6, 7, 8, 9, 10, 11, 12), MID(D255, 9, 2)), "yyyy-mm-dd")</f>
        <v>2023-01-10</v>
      </c>
      <c r="F255" s="1" t="str">
        <f t="shared" si="22"/>
        <v>23:27:00</v>
      </c>
      <c r="G255" s="9" t="str">
        <f t="shared" si="23"/>
        <v>January</v>
      </c>
      <c r="H255" s="5" t="str">
        <f t="shared" si="24"/>
        <v>2023</v>
      </c>
      <c r="I255" s="1" t="s">
        <v>593</v>
      </c>
      <c r="J255" s="1" t="str">
        <f t="shared" si="25"/>
        <v xml:space="preserve">RS1 </v>
      </c>
      <c r="K255" s="1" t="str">
        <f t="shared" si="26"/>
        <v>DEMO-1 (Test Launch)</v>
      </c>
      <c r="L255" s="1" t="s">
        <v>8</v>
      </c>
      <c r="M255" s="1">
        <v>12</v>
      </c>
      <c r="N255" s="1">
        <f t="shared" si="27"/>
        <v>996</v>
      </c>
      <c r="O255" s="1" t="s">
        <v>257</v>
      </c>
    </row>
    <row r="256" spans="1:15" x14ac:dyDescent="0.3">
      <c r="A256" s="1" t="s">
        <v>10</v>
      </c>
      <c r="B256" s="1" t="s">
        <v>11</v>
      </c>
      <c r="C256" s="1" t="str">
        <f t="shared" si="21"/>
        <v>USA</v>
      </c>
      <c r="D256" s="1" t="s">
        <v>594</v>
      </c>
      <c r="E256" s="7" t="str">
        <f>TEXT(DATE(MID(D256, 13, 4), CHOOSE(MATCH( MID(D256, 5, 3), {"Jan","Feb","Mar","Apr","May","Jun","Jul","Aug","Sep","Oct","Nov","Dec"}, 0), 1, 2, 3, 4, 5, 6, 7, 8, 9, 10, 11, 12), MID(D256, 9, 2)), "yyyy-mm-dd")</f>
        <v>2023-01-10</v>
      </c>
      <c r="F256" s="1" t="str">
        <f t="shared" si="22"/>
        <v>04:50:00</v>
      </c>
      <c r="G256" s="9" t="str">
        <f t="shared" si="23"/>
        <v>January</v>
      </c>
      <c r="H256" s="5" t="str">
        <f t="shared" si="24"/>
        <v>2023</v>
      </c>
      <c r="I256" s="1" t="s">
        <v>595</v>
      </c>
      <c r="J256" s="1" t="str">
        <f t="shared" si="25"/>
        <v xml:space="preserve">Falcon 9 Block 5 </v>
      </c>
      <c r="K256" s="1" t="str">
        <f t="shared" si="26"/>
        <v>OneWeb #16</v>
      </c>
      <c r="L256" s="1" t="s">
        <v>8</v>
      </c>
      <c r="M256" s="1">
        <v>67</v>
      </c>
      <c r="N256" s="1">
        <f t="shared" si="27"/>
        <v>5561</v>
      </c>
      <c r="O256" s="1" t="s">
        <v>9</v>
      </c>
    </row>
    <row r="257" spans="1:15" x14ac:dyDescent="0.3">
      <c r="A257" s="1" t="s">
        <v>596</v>
      </c>
      <c r="B257" s="1" t="s">
        <v>597</v>
      </c>
      <c r="C257" s="1" t="str">
        <f t="shared" si="21"/>
        <v>United Kingdom</v>
      </c>
      <c r="D257" s="1" t="s">
        <v>598</v>
      </c>
      <c r="E257" s="7" t="str">
        <f>TEXT(DATE(MID(D257, 13, 4), CHOOSE(MATCH( MID(D257, 5, 3), {"Jan","Feb","Mar","Apr","May","Jun","Jul","Aug","Sep","Oct","Nov","Dec"}, 0), 1, 2, 3, 4, 5, 6, 7, 8, 9, 10, 11, 12), MID(D257, 9, 2)), "yyyy-mm-dd")</f>
        <v>2023-01-09</v>
      </c>
      <c r="F257" s="1" t="str">
        <f t="shared" si="22"/>
        <v>23:08:00</v>
      </c>
      <c r="G257" s="9" t="str">
        <f t="shared" si="23"/>
        <v>January</v>
      </c>
      <c r="H257" s="5" t="str">
        <f t="shared" si="24"/>
        <v>2023</v>
      </c>
      <c r="I257" s="1" t="s">
        <v>599</v>
      </c>
      <c r="J257" s="1" t="str">
        <f t="shared" si="25"/>
        <v xml:space="preserve">LauncherOne </v>
      </c>
      <c r="K257" s="1" t="str">
        <f t="shared" si="26"/>
        <v>Start Me Up</v>
      </c>
      <c r="L257" s="1" t="s">
        <v>346</v>
      </c>
      <c r="M257" s="1">
        <v>12</v>
      </c>
      <c r="N257" s="1">
        <f t="shared" si="27"/>
        <v>996</v>
      </c>
      <c r="O257" s="1" t="s">
        <v>257</v>
      </c>
    </row>
    <row r="258" spans="1:15" x14ac:dyDescent="0.3">
      <c r="A258" s="1" t="s">
        <v>153</v>
      </c>
      <c r="B258" s="1" t="s">
        <v>69</v>
      </c>
      <c r="C258" s="1" t="str">
        <f t="shared" ref="C258:C321" si="28">TRIM(MID(B258, FIND("|", SUBSTITUTE(B258, ",", "|", LEN(B258) - LEN(SUBSTITUTE(B258,",", "" )))) + 1, LEN(B258)))</f>
        <v>China</v>
      </c>
      <c r="D258" s="1" t="s">
        <v>600</v>
      </c>
      <c r="E258" s="7" t="str">
        <f>TEXT(DATE(MID(D258, 13, 4), CHOOSE(MATCH( MID(D258, 5, 3), {"Jan","Feb","Mar","Apr","May","Jun","Jul","Aug","Sep","Oct","Nov","Dec"}, 0), 1, 2, 3, 4, 5, 6, 7, 8, 9, 10, 11, 12), MID(D258, 9, 2)), "yyyy-mm-dd")</f>
        <v>2023-01-09</v>
      </c>
      <c r="F258" s="1" t="str">
        <f t="shared" ref="F258:F321" si="29">IF(ISNUMBER(FIND(":", D258)), MID(D258, FIND(":", D258)-2, 5) &amp; ":00", "00:00:00")</f>
        <v>05:04:00</v>
      </c>
      <c r="G258" s="9" t="str">
        <f t="shared" ref="G258:G321" si="30">TEXT(E258, "mmmm")</f>
        <v>January</v>
      </c>
      <c r="H258" s="5" t="str">
        <f t="shared" ref="H258:H321" si="31">TEXT(E258, "yyyy")</f>
        <v>2023</v>
      </c>
      <c r="I258" s="1" t="s">
        <v>601</v>
      </c>
      <c r="J258" s="1" t="str">
        <f t="shared" ref="J258:J321" si="32">LEFT(I258, FIND("|", I258) - 1)</f>
        <v xml:space="preserve">Ceres-1 </v>
      </c>
      <c r="K258" s="1" t="str">
        <f t="shared" ref="K258:K321" si="33">MID(I258, FIND("|", I258) + 2, LEN(I258))</f>
        <v>Give Me Five</v>
      </c>
      <c r="L258" s="1" t="s">
        <v>8</v>
      </c>
      <c r="M258" s="1">
        <v>4.38</v>
      </c>
      <c r="N258" s="1">
        <f t="shared" si="27"/>
        <v>363.53999999999996</v>
      </c>
      <c r="O258" s="1" t="s">
        <v>9</v>
      </c>
    </row>
    <row r="259" spans="1:15" x14ac:dyDescent="0.3">
      <c r="A259" s="1" t="s">
        <v>14</v>
      </c>
      <c r="B259" s="1" t="s">
        <v>53</v>
      </c>
      <c r="C259" s="1" t="str">
        <f t="shared" si="28"/>
        <v>China</v>
      </c>
      <c r="D259" s="1" t="s">
        <v>602</v>
      </c>
      <c r="E259" s="7" t="str">
        <f>TEXT(DATE(MID(D259, 13, 4), CHOOSE(MATCH( MID(D259, 5, 3), {"Jan","Feb","Mar","Apr","May","Jun","Jul","Aug","Sep","Oct","Nov","Dec"}, 0), 1, 2, 3, 4, 5, 6, 7, 8, 9, 10, 11, 12), MID(D259, 9, 2)), "yyyy-mm-dd")</f>
        <v>2023-01-08</v>
      </c>
      <c r="F259" s="1" t="str">
        <f t="shared" si="29"/>
        <v>22:00:00</v>
      </c>
      <c r="G259" s="9" t="str">
        <f t="shared" si="30"/>
        <v>January</v>
      </c>
      <c r="H259" s="5" t="str">
        <f t="shared" si="31"/>
        <v>2023</v>
      </c>
      <c r="I259" s="1" t="s">
        <v>603</v>
      </c>
      <c r="J259" s="1" t="str">
        <f t="shared" si="32"/>
        <v xml:space="preserve">Long March 7A </v>
      </c>
      <c r="K259" s="1" t="str">
        <f t="shared" si="33"/>
        <v>Shijian 23</v>
      </c>
      <c r="L259" s="1" t="s">
        <v>8</v>
      </c>
      <c r="M259" s="1"/>
      <c r="N259" s="1">
        <f t="shared" ref="N259:N322" si="34">M259 * 83</f>
        <v>0</v>
      </c>
      <c r="O259" s="1" t="s">
        <v>9</v>
      </c>
    </row>
    <row r="260" spans="1:15" x14ac:dyDescent="0.3">
      <c r="A260" s="1" t="s">
        <v>10</v>
      </c>
      <c r="B260" s="1" t="s">
        <v>11</v>
      </c>
      <c r="C260" s="1" t="str">
        <f t="shared" si="28"/>
        <v>USA</v>
      </c>
      <c r="D260" s="1" t="s">
        <v>604</v>
      </c>
      <c r="E260" s="7" t="str">
        <f>TEXT(DATE(MID(D260, 13, 4), CHOOSE(MATCH( MID(D260, 5, 3), {"Jan","Feb","Mar","Apr","May","Jun","Jul","Aug","Sep","Oct","Nov","Dec"}, 0), 1, 2, 3, 4, 5, 6, 7, 8, 9, 10, 11, 12), MID(D260, 9, 2)), "yyyy-mm-dd")</f>
        <v>2023-01-03</v>
      </c>
      <c r="F260" s="1" t="str">
        <f t="shared" si="29"/>
        <v>14:55:00</v>
      </c>
      <c r="G260" s="9" t="str">
        <f t="shared" si="30"/>
        <v>January</v>
      </c>
      <c r="H260" s="5" t="str">
        <f t="shared" si="31"/>
        <v>2023</v>
      </c>
      <c r="I260" s="1" t="s">
        <v>605</v>
      </c>
      <c r="J260" s="1" t="str">
        <f t="shared" si="32"/>
        <v xml:space="preserve">Falcon 9 Block 5 </v>
      </c>
      <c r="K260" s="1" t="str">
        <f t="shared" si="33"/>
        <v>Transporter 6</v>
      </c>
      <c r="L260" s="1" t="s">
        <v>8</v>
      </c>
      <c r="M260" s="1">
        <v>67</v>
      </c>
      <c r="N260" s="1">
        <f t="shared" si="34"/>
        <v>5561</v>
      </c>
      <c r="O260" s="1" t="s">
        <v>9</v>
      </c>
    </row>
    <row r="261" spans="1:15" x14ac:dyDescent="0.3">
      <c r="A261" s="1" t="s">
        <v>10</v>
      </c>
      <c r="B261" s="1" t="s">
        <v>27</v>
      </c>
      <c r="C261" s="1" t="str">
        <f t="shared" si="28"/>
        <v>USA</v>
      </c>
      <c r="D261" s="1" t="s">
        <v>606</v>
      </c>
      <c r="E261" s="7" t="str">
        <f>TEXT(DATE(MID(D261, 13, 4), CHOOSE(MATCH( MID(D261, 5, 3), {"Jan","Feb","Mar","Apr","May","Jun","Jul","Aug","Sep","Oct","Nov","Dec"}, 0), 1, 2, 3, 4, 5, 6, 7, 8, 9, 10, 11, 12), MID(D261, 9, 2)), "yyyy-mm-dd")</f>
        <v>2022-12-30</v>
      </c>
      <c r="F261" s="1" t="str">
        <f t="shared" si="29"/>
        <v>07:38:00</v>
      </c>
      <c r="G261" s="9" t="str">
        <f t="shared" si="30"/>
        <v>December</v>
      </c>
      <c r="H261" s="5" t="str">
        <f t="shared" si="31"/>
        <v>2022</v>
      </c>
      <c r="I261" s="1" t="s">
        <v>607</v>
      </c>
      <c r="J261" s="1" t="str">
        <f t="shared" si="32"/>
        <v xml:space="preserve">Falcon 9 Block 5 </v>
      </c>
      <c r="K261" s="1" t="str">
        <f t="shared" si="33"/>
        <v>EROS-C3</v>
      </c>
      <c r="L261" s="1" t="s">
        <v>8</v>
      </c>
      <c r="M261" s="1">
        <v>67</v>
      </c>
      <c r="N261" s="1">
        <f t="shared" si="34"/>
        <v>5561</v>
      </c>
      <c r="O261" s="1" t="s">
        <v>9</v>
      </c>
    </row>
    <row r="262" spans="1:15" x14ac:dyDescent="0.3">
      <c r="A262" s="1" t="s">
        <v>14</v>
      </c>
      <c r="B262" s="1" t="s">
        <v>101</v>
      </c>
      <c r="C262" s="1" t="str">
        <f t="shared" si="28"/>
        <v>China</v>
      </c>
      <c r="D262" s="1" t="s">
        <v>608</v>
      </c>
      <c r="E262" s="7" t="str">
        <f>TEXT(DATE(MID(D262, 13, 4), CHOOSE(MATCH( MID(D262, 5, 3), {"Jan","Feb","Mar","Apr","May","Jun","Jul","Aug","Sep","Oct","Nov","Dec"}, 0), 1, 2, 3, 4, 5, 6, 7, 8, 9, 10, 11, 12), MID(D262, 9, 2)), "yyyy-mm-dd")</f>
        <v>2022-12-29</v>
      </c>
      <c r="F262" s="1" t="str">
        <f t="shared" si="29"/>
        <v>04:43:00</v>
      </c>
      <c r="G262" s="9" t="str">
        <f t="shared" si="30"/>
        <v>December</v>
      </c>
      <c r="H262" s="5" t="str">
        <f t="shared" si="31"/>
        <v>2022</v>
      </c>
      <c r="I262" s="1" t="s">
        <v>609</v>
      </c>
      <c r="J262" s="1" t="str">
        <f t="shared" si="32"/>
        <v xml:space="preserve">Long March 3B/E </v>
      </c>
      <c r="K262" s="1" t="str">
        <f t="shared" si="33"/>
        <v>Shiyan 10-02</v>
      </c>
      <c r="L262" s="1" t="s">
        <v>8</v>
      </c>
      <c r="M262" s="1">
        <v>29.15</v>
      </c>
      <c r="N262" s="1">
        <f t="shared" si="34"/>
        <v>2419.4499999999998</v>
      </c>
      <c r="O262" s="1" t="s">
        <v>9</v>
      </c>
    </row>
    <row r="263" spans="1:15" x14ac:dyDescent="0.3">
      <c r="A263" s="1" t="s">
        <v>10</v>
      </c>
      <c r="B263" s="1" t="s">
        <v>11</v>
      </c>
      <c r="C263" s="1" t="str">
        <f t="shared" si="28"/>
        <v>USA</v>
      </c>
      <c r="D263" s="1" t="s">
        <v>610</v>
      </c>
      <c r="E263" s="7" t="str">
        <f>TEXT(DATE(MID(D263, 13, 4), CHOOSE(MATCH( MID(D263, 5, 3), {"Jan","Feb","Mar","Apr","May","Jun","Jul","Aug","Sep","Oct","Nov","Dec"}, 0), 1, 2, 3, 4, 5, 6, 7, 8, 9, 10, 11, 12), MID(D263, 9, 2)), "yyyy-mm-dd")</f>
        <v>2022-12-28</v>
      </c>
      <c r="F263" s="1" t="str">
        <f t="shared" si="29"/>
        <v>09:34:00</v>
      </c>
      <c r="G263" s="9" t="str">
        <f t="shared" si="30"/>
        <v>December</v>
      </c>
      <c r="H263" s="5" t="str">
        <f t="shared" si="31"/>
        <v>2022</v>
      </c>
      <c r="I263" s="1" t="s">
        <v>611</v>
      </c>
      <c r="J263" s="1" t="str">
        <f t="shared" si="32"/>
        <v xml:space="preserve">Falcon 9 Block 5 </v>
      </c>
      <c r="K263" s="1" t="str">
        <f t="shared" si="33"/>
        <v>Starlink Group 5-1</v>
      </c>
      <c r="L263" s="1" t="s">
        <v>8</v>
      </c>
      <c r="M263" s="1">
        <v>67</v>
      </c>
      <c r="N263" s="1">
        <f t="shared" si="34"/>
        <v>5561</v>
      </c>
      <c r="O263" s="1" t="s">
        <v>9</v>
      </c>
    </row>
    <row r="264" spans="1:15" x14ac:dyDescent="0.3">
      <c r="A264" s="1" t="s">
        <v>14</v>
      </c>
      <c r="B264" s="1" t="s">
        <v>329</v>
      </c>
      <c r="C264" s="1" t="str">
        <f t="shared" si="28"/>
        <v>China</v>
      </c>
      <c r="D264" s="1" t="s">
        <v>612</v>
      </c>
      <c r="E264" s="7" t="str">
        <f>TEXT(DATE(MID(D264, 13, 4), CHOOSE(MATCH( MID(D264, 5, 3), {"Jan","Feb","Mar","Apr","May","Jun","Jul","Aug","Sep","Oct","Nov","Dec"}, 0), 1, 2, 3, 4, 5, 6, 7, 8, 9, 10, 11, 12), MID(D264, 9, 2)), "yyyy-mm-dd")</f>
        <v>2022-12-27</v>
      </c>
      <c r="F264" s="1" t="str">
        <f t="shared" si="29"/>
        <v>07:37:00</v>
      </c>
      <c r="G264" s="9" t="str">
        <f t="shared" si="30"/>
        <v>December</v>
      </c>
      <c r="H264" s="5" t="str">
        <f t="shared" si="31"/>
        <v>2022</v>
      </c>
      <c r="I264" s="1" t="s">
        <v>613</v>
      </c>
      <c r="J264" s="1" t="str">
        <f t="shared" si="32"/>
        <v xml:space="preserve">Long March 4B </v>
      </c>
      <c r="K264" s="1" t="str">
        <f t="shared" si="33"/>
        <v>Gaofen-11 04</v>
      </c>
      <c r="L264" s="1" t="s">
        <v>8</v>
      </c>
      <c r="M264" s="1">
        <v>64.680000000000007</v>
      </c>
      <c r="N264" s="1">
        <f t="shared" si="34"/>
        <v>5368.4400000000005</v>
      </c>
      <c r="O264" s="1" t="s">
        <v>9</v>
      </c>
    </row>
    <row r="265" spans="1:15" x14ac:dyDescent="0.3">
      <c r="A265" s="1" t="s">
        <v>233</v>
      </c>
      <c r="B265" s="1" t="s">
        <v>234</v>
      </c>
      <c r="C265" s="1" t="str">
        <f t="shared" si="28"/>
        <v>France</v>
      </c>
      <c r="D265" s="1" t="s">
        <v>614</v>
      </c>
      <c r="E265" s="7" t="str">
        <f>TEXT(DATE(MID(D265, 13, 4), CHOOSE(MATCH( MID(D265, 5, 3), {"Jan","Feb","Mar","Apr","May","Jun","Jul","Aug","Sep","Oct","Nov","Dec"}, 0), 1, 2, 3, 4, 5, 6, 7, 8, 9, 10, 11, 12), MID(D265, 9, 2)), "yyyy-mm-dd")</f>
        <v>2022-12-21</v>
      </c>
      <c r="F265" s="1" t="str">
        <f t="shared" si="29"/>
        <v>01:47:00</v>
      </c>
      <c r="G265" s="9" t="str">
        <f t="shared" si="30"/>
        <v>December</v>
      </c>
      <c r="H265" s="5" t="str">
        <f t="shared" si="31"/>
        <v>2022</v>
      </c>
      <c r="I265" s="1" t="s">
        <v>615</v>
      </c>
      <c r="J265" s="1" t="str">
        <f t="shared" si="32"/>
        <v xml:space="preserve">Vega-C </v>
      </c>
      <c r="K265" s="1" t="str">
        <f t="shared" si="33"/>
        <v>PlÃ©Ã¯ades-NÃ©o 5 &amp; 6</v>
      </c>
      <c r="L265" s="1" t="s">
        <v>8</v>
      </c>
      <c r="M265" s="1"/>
      <c r="N265" s="1">
        <f t="shared" si="34"/>
        <v>0</v>
      </c>
      <c r="O265" s="1" t="s">
        <v>257</v>
      </c>
    </row>
    <row r="266" spans="1:15" x14ac:dyDescent="0.3">
      <c r="A266" s="1" t="s">
        <v>10</v>
      </c>
      <c r="B266" s="1" t="s">
        <v>30</v>
      </c>
      <c r="C266" s="1" t="str">
        <f t="shared" si="28"/>
        <v>USA</v>
      </c>
      <c r="D266" s="1" t="s">
        <v>616</v>
      </c>
      <c r="E266" s="7" t="str">
        <f>TEXT(DATE(MID(D266, 13, 4), CHOOSE(MATCH( MID(D266, 5, 3), {"Jan","Feb","Mar","Apr","May","Jun","Jul","Aug","Sep","Oct","Nov","Dec"}, 0), 1, 2, 3, 4, 5, 6, 7, 8, 9, 10, 11, 12), MID(D266, 9, 2)), "yyyy-mm-dd")</f>
        <v>2022-12-17</v>
      </c>
      <c r="F266" s="1" t="str">
        <f t="shared" si="29"/>
        <v>21:32:00</v>
      </c>
      <c r="G266" s="9" t="str">
        <f t="shared" si="30"/>
        <v>December</v>
      </c>
      <c r="H266" s="5" t="str">
        <f t="shared" si="31"/>
        <v>2022</v>
      </c>
      <c r="I266" s="1" t="s">
        <v>617</v>
      </c>
      <c r="J266" s="1" t="str">
        <f t="shared" si="32"/>
        <v xml:space="preserve">Falcon 9 Block 5 </v>
      </c>
      <c r="K266" s="1" t="str">
        <f t="shared" si="33"/>
        <v>Starlink Group 4-37</v>
      </c>
      <c r="L266" s="1" t="s">
        <v>8</v>
      </c>
      <c r="M266" s="1">
        <v>67</v>
      </c>
      <c r="N266" s="1">
        <f t="shared" si="34"/>
        <v>5561</v>
      </c>
      <c r="O266" s="1" t="s">
        <v>9</v>
      </c>
    </row>
    <row r="267" spans="1:15" x14ac:dyDescent="0.3">
      <c r="A267" s="1" t="s">
        <v>10</v>
      </c>
      <c r="B267" s="1" t="s">
        <v>11</v>
      </c>
      <c r="C267" s="1" t="str">
        <f t="shared" si="28"/>
        <v>USA</v>
      </c>
      <c r="D267" s="1" t="s">
        <v>618</v>
      </c>
      <c r="E267" s="7" t="str">
        <f>TEXT(DATE(MID(D267, 13, 4), CHOOSE(MATCH( MID(D267, 5, 3), {"Jan","Feb","Mar","Apr","May","Jun","Jul","Aug","Sep","Oct","Nov","Dec"}, 0), 1, 2, 3, 4, 5, 6, 7, 8, 9, 10, 11, 12), MID(D267, 9, 2)), "yyyy-mm-dd")</f>
        <v>2022-12-16</v>
      </c>
      <c r="F267" s="1" t="str">
        <f t="shared" si="29"/>
        <v>22:48:00</v>
      </c>
      <c r="G267" s="9" t="str">
        <f t="shared" si="30"/>
        <v>December</v>
      </c>
      <c r="H267" s="5" t="str">
        <f t="shared" si="31"/>
        <v>2022</v>
      </c>
      <c r="I267" s="1" t="s">
        <v>619</v>
      </c>
      <c r="J267" s="1" t="str">
        <f t="shared" si="32"/>
        <v xml:space="preserve">Falcon 9 Block 5 </v>
      </c>
      <c r="K267" s="1" t="str">
        <f t="shared" si="33"/>
        <v>O3b mPOWER 1 &amp; 2</v>
      </c>
      <c r="L267" s="1" t="s">
        <v>8</v>
      </c>
      <c r="M267" s="1">
        <v>67</v>
      </c>
      <c r="N267" s="1">
        <f t="shared" si="34"/>
        <v>5561</v>
      </c>
      <c r="O267" s="1" t="s">
        <v>9</v>
      </c>
    </row>
    <row r="268" spans="1:15" x14ac:dyDescent="0.3">
      <c r="A268" s="1" t="s">
        <v>10</v>
      </c>
      <c r="B268" s="1" t="s">
        <v>27</v>
      </c>
      <c r="C268" s="1" t="str">
        <f t="shared" si="28"/>
        <v>USA</v>
      </c>
      <c r="D268" s="1" t="s">
        <v>620</v>
      </c>
      <c r="E268" s="7" t="str">
        <f>TEXT(DATE(MID(D268, 13, 4), CHOOSE(MATCH( MID(D268, 5, 3), {"Jan","Feb","Mar","Apr","May","Jun","Jul","Aug","Sep","Oct","Nov","Dec"}, 0), 1, 2, 3, 4, 5, 6, 7, 8, 9, 10, 11, 12), MID(D268, 9, 2)), "yyyy-mm-dd")</f>
        <v>2022-12-16</v>
      </c>
      <c r="F268" s="1" t="str">
        <f t="shared" si="29"/>
        <v>11:46:00</v>
      </c>
      <c r="G268" s="9" t="str">
        <f t="shared" si="30"/>
        <v>December</v>
      </c>
      <c r="H268" s="5" t="str">
        <f t="shared" si="31"/>
        <v>2022</v>
      </c>
      <c r="I268" s="1" t="s">
        <v>621</v>
      </c>
      <c r="J268" s="1" t="str">
        <f t="shared" si="32"/>
        <v xml:space="preserve">Falcon 9 Block 5 </v>
      </c>
      <c r="K268" s="1" t="str">
        <f t="shared" si="33"/>
        <v>SWOT</v>
      </c>
      <c r="L268" s="1" t="s">
        <v>8</v>
      </c>
      <c r="M268" s="1">
        <v>67</v>
      </c>
      <c r="N268" s="1">
        <f t="shared" si="34"/>
        <v>5561</v>
      </c>
      <c r="O268" s="1" t="s">
        <v>9</v>
      </c>
    </row>
    <row r="269" spans="1:15" x14ac:dyDescent="0.3">
      <c r="A269" s="1" t="s">
        <v>14</v>
      </c>
      <c r="B269" s="1" t="s">
        <v>315</v>
      </c>
      <c r="C269" s="1" t="str">
        <f t="shared" si="28"/>
        <v>China</v>
      </c>
      <c r="D269" s="1" t="s">
        <v>622</v>
      </c>
      <c r="E269" s="7" t="str">
        <f>TEXT(DATE(MID(D269, 13, 4), CHOOSE(MATCH( MID(D269, 5, 3), {"Jan","Feb","Mar","Apr","May","Jun","Jul","Aug","Sep","Oct","Nov","Dec"}, 0), 1, 2, 3, 4, 5, 6, 7, 8, 9, 10, 11, 12), MID(D269, 9, 2)), "yyyy-mm-dd")</f>
        <v>2022-12-16</v>
      </c>
      <c r="F269" s="1" t="str">
        <f t="shared" si="29"/>
        <v>06:17:00</v>
      </c>
      <c r="G269" s="9" t="str">
        <f t="shared" si="30"/>
        <v>December</v>
      </c>
      <c r="H269" s="5" t="str">
        <f t="shared" si="31"/>
        <v>2022</v>
      </c>
      <c r="I269" s="1" t="s">
        <v>623</v>
      </c>
      <c r="J269" s="1" t="str">
        <f t="shared" si="32"/>
        <v xml:space="preserve">Long March 11 </v>
      </c>
      <c r="K269" s="1" t="str">
        <f t="shared" si="33"/>
        <v>Shiyan 21</v>
      </c>
      <c r="L269" s="1" t="s">
        <v>8</v>
      </c>
      <c r="M269" s="1">
        <v>5.3</v>
      </c>
      <c r="N269" s="1">
        <f t="shared" si="34"/>
        <v>439.9</v>
      </c>
      <c r="O269" s="1" t="s">
        <v>9</v>
      </c>
    </row>
    <row r="270" spans="1:15" x14ac:dyDescent="0.3">
      <c r="A270" s="1" t="s">
        <v>14</v>
      </c>
      <c r="B270" s="1" t="s">
        <v>18</v>
      </c>
      <c r="C270" s="1" t="str">
        <f t="shared" si="28"/>
        <v>China</v>
      </c>
      <c r="D270" s="1" t="s">
        <v>624</v>
      </c>
      <c r="E270" s="7" t="str">
        <f>TEXT(DATE(MID(D270, 13, 4), CHOOSE(MATCH( MID(D270, 5, 3), {"Jan","Feb","Mar","Apr","May","Jun","Jul","Aug","Sep","Oct","Nov","Dec"}, 0), 1, 2, 3, 4, 5, 6, 7, 8, 9, 10, 11, 12), MID(D270, 9, 2)), "yyyy-mm-dd")</f>
        <v>2022-12-14</v>
      </c>
      <c r="F270" s="1" t="str">
        <f t="shared" si="29"/>
        <v>18:25:00</v>
      </c>
      <c r="G270" s="9" t="str">
        <f t="shared" si="30"/>
        <v>December</v>
      </c>
      <c r="H270" s="5" t="str">
        <f t="shared" si="31"/>
        <v>2022</v>
      </c>
      <c r="I270" s="1" t="s">
        <v>625</v>
      </c>
      <c r="J270" s="1" t="str">
        <f t="shared" si="32"/>
        <v xml:space="preserve">Long March 2D </v>
      </c>
      <c r="K270" s="1" t="str">
        <f t="shared" si="33"/>
        <v>Yaogan 36 Group 04</v>
      </c>
      <c r="L270" s="1" t="s">
        <v>8</v>
      </c>
      <c r="M270" s="1">
        <v>29.75</v>
      </c>
      <c r="N270" s="1">
        <f t="shared" si="34"/>
        <v>2469.25</v>
      </c>
      <c r="O270" s="1" t="s">
        <v>9</v>
      </c>
    </row>
    <row r="271" spans="1:15" x14ac:dyDescent="0.3">
      <c r="A271" s="1" t="s">
        <v>143</v>
      </c>
      <c r="B271" s="1" t="s">
        <v>144</v>
      </c>
      <c r="C271" s="1" t="str">
        <f t="shared" si="28"/>
        <v>China</v>
      </c>
      <c r="D271" s="1" t="s">
        <v>626</v>
      </c>
      <c r="E271" s="7" t="str">
        <f>TEXT(DATE(MID(D271, 13, 4), CHOOSE(MATCH( MID(D271, 5, 3), {"Jan","Feb","Mar","Apr","May","Jun","Jul","Aug","Sep","Oct","Nov","Dec"}, 0), 1, 2, 3, 4, 5, 6, 7, 8, 9, 10, 11, 12), MID(D271, 9, 2)), "yyyy-mm-dd")</f>
        <v>2022-12-14</v>
      </c>
      <c r="F271" s="1" t="str">
        <f t="shared" si="29"/>
        <v>08:30:00</v>
      </c>
      <c r="G271" s="9" t="str">
        <f t="shared" si="30"/>
        <v>December</v>
      </c>
      <c r="H271" s="5" t="str">
        <f t="shared" si="31"/>
        <v>2022</v>
      </c>
      <c r="I271" s="1" t="s">
        <v>627</v>
      </c>
      <c r="J271" s="1" t="str">
        <f t="shared" si="32"/>
        <v xml:space="preserve">ZhuQue-2 </v>
      </c>
      <c r="K271" s="1" t="str">
        <f t="shared" si="33"/>
        <v>Demo Flight</v>
      </c>
      <c r="L271" s="1" t="s">
        <v>8</v>
      </c>
      <c r="M271" s="1"/>
      <c r="N271" s="1">
        <f t="shared" si="34"/>
        <v>0</v>
      </c>
      <c r="O271" s="1" t="s">
        <v>257</v>
      </c>
    </row>
    <row r="272" spans="1:15" x14ac:dyDescent="0.3">
      <c r="A272" s="1" t="s">
        <v>233</v>
      </c>
      <c r="B272" s="1" t="s">
        <v>379</v>
      </c>
      <c r="C272" s="1" t="str">
        <f t="shared" si="28"/>
        <v>France</v>
      </c>
      <c r="D272" s="1" t="s">
        <v>628</v>
      </c>
      <c r="E272" s="7" t="str">
        <f>TEXT(DATE(MID(D272, 13, 4), CHOOSE(MATCH( MID(D272, 5, 3), {"Jan","Feb","Mar","Apr","May","Jun","Jul","Aug","Sep","Oct","Nov","Dec"}, 0), 1, 2, 3, 4, 5, 6, 7, 8, 9, 10, 11, 12), MID(D272, 9, 2)), "yyyy-mm-dd")</f>
        <v>2022-12-13</v>
      </c>
      <c r="F272" s="1" t="str">
        <f t="shared" si="29"/>
        <v>20:30:00</v>
      </c>
      <c r="G272" s="9" t="str">
        <f t="shared" si="30"/>
        <v>December</v>
      </c>
      <c r="H272" s="5" t="str">
        <f t="shared" si="31"/>
        <v>2022</v>
      </c>
      <c r="I272" s="1" t="s">
        <v>629</v>
      </c>
      <c r="J272" s="1" t="str">
        <f t="shared" si="32"/>
        <v xml:space="preserve">Ariane 5 ECA </v>
      </c>
      <c r="K272" s="1" t="str">
        <f t="shared" si="33"/>
        <v>Galaxy 35 &amp; 36, MTG-I1</v>
      </c>
      <c r="L272" s="1" t="s">
        <v>346</v>
      </c>
      <c r="M272" s="1">
        <v>200</v>
      </c>
      <c r="N272" s="1">
        <f t="shared" si="34"/>
        <v>16600</v>
      </c>
      <c r="O272" s="1" t="s">
        <v>9</v>
      </c>
    </row>
    <row r="273" spans="1:15" x14ac:dyDescent="0.3">
      <c r="A273" s="1" t="s">
        <v>14</v>
      </c>
      <c r="B273" s="1" t="s">
        <v>90</v>
      </c>
      <c r="C273" s="1" t="str">
        <f t="shared" si="28"/>
        <v>China</v>
      </c>
      <c r="D273" s="1" t="s">
        <v>630</v>
      </c>
      <c r="E273" s="7" t="str">
        <f>TEXT(DATE(MID(D273, 13, 4), CHOOSE(MATCH( MID(D273, 5, 3), {"Jan","Feb","Mar","Apr","May","Jun","Jul","Aug","Sep","Oct","Nov","Dec"}, 0), 1, 2, 3, 4, 5, 6, 7, 8, 9, 10, 11, 12), MID(D273, 9, 2)), "yyyy-mm-dd")</f>
        <v>2022-12-12</v>
      </c>
      <c r="F273" s="1" t="str">
        <f t="shared" si="29"/>
        <v>08:22:00</v>
      </c>
      <c r="G273" s="9" t="str">
        <f t="shared" si="30"/>
        <v>December</v>
      </c>
      <c r="H273" s="5" t="str">
        <f t="shared" si="31"/>
        <v>2022</v>
      </c>
      <c r="I273" s="1" t="s">
        <v>631</v>
      </c>
      <c r="J273" s="1" t="str">
        <f t="shared" si="32"/>
        <v xml:space="preserve">Long March 4C </v>
      </c>
      <c r="K273" s="1" t="str">
        <f t="shared" si="33"/>
        <v>Shiyan 20A &amp; 20B</v>
      </c>
      <c r="L273" s="1" t="s">
        <v>8</v>
      </c>
      <c r="M273" s="1">
        <v>64.680000000000007</v>
      </c>
      <c r="N273" s="1">
        <f t="shared" si="34"/>
        <v>5368.4400000000005</v>
      </c>
      <c r="O273" s="1" t="s">
        <v>9</v>
      </c>
    </row>
    <row r="274" spans="1:15" x14ac:dyDescent="0.3">
      <c r="A274" s="1" t="s">
        <v>10</v>
      </c>
      <c r="B274" s="1" t="s">
        <v>11</v>
      </c>
      <c r="C274" s="1" t="str">
        <f t="shared" si="28"/>
        <v>USA</v>
      </c>
      <c r="D274" s="1" t="s">
        <v>632</v>
      </c>
      <c r="E274" s="7" t="str">
        <f>TEXT(DATE(MID(D274, 13, 4), CHOOSE(MATCH( MID(D274, 5, 3), {"Jan","Feb","Mar","Apr","May","Jun","Jul","Aug","Sep","Oct","Nov","Dec"}, 0), 1, 2, 3, 4, 5, 6, 7, 8, 9, 10, 11, 12), MID(D274, 9, 2)), "yyyy-mm-dd")</f>
        <v>2022-12-11</v>
      </c>
      <c r="F274" s="1" t="str">
        <f t="shared" si="29"/>
        <v>07:38:00</v>
      </c>
      <c r="G274" s="9" t="str">
        <f t="shared" si="30"/>
        <v>December</v>
      </c>
      <c r="H274" s="5" t="str">
        <f t="shared" si="31"/>
        <v>2022</v>
      </c>
      <c r="I274" s="1" t="s">
        <v>633</v>
      </c>
      <c r="J274" s="1" t="str">
        <f t="shared" si="32"/>
        <v xml:space="preserve">Falcon 9 Block 5 </v>
      </c>
      <c r="K274" s="1" t="str">
        <f t="shared" si="33"/>
        <v>HAKUTO-R Mission 1</v>
      </c>
      <c r="L274" s="1" t="s">
        <v>8</v>
      </c>
      <c r="M274" s="1">
        <v>67</v>
      </c>
      <c r="N274" s="1">
        <f t="shared" si="34"/>
        <v>5561</v>
      </c>
      <c r="O274" s="1" t="s">
        <v>9</v>
      </c>
    </row>
    <row r="275" spans="1:15" x14ac:dyDescent="0.3">
      <c r="A275" s="1" t="s">
        <v>14</v>
      </c>
      <c r="B275" s="1" t="s">
        <v>634</v>
      </c>
      <c r="C275" s="1" t="str">
        <f t="shared" si="28"/>
        <v>China Coastal Waters</v>
      </c>
      <c r="D275" s="1" t="s">
        <v>635</v>
      </c>
      <c r="E275" s="7" t="str">
        <f>TEXT(DATE(MID(D275, 13, 4), CHOOSE(MATCH( MID(D275, 5, 3), {"Jan","Feb","Mar","Apr","May","Jun","Jul","Aug","Sep","Oct","Nov","Dec"}, 0), 1, 2, 3, 4, 5, 6, 7, 8, 9, 10, 11, 12), MID(D275, 9, 2)), "yyyy-mm-dd")</f>
        <v>2022-12-09</v>
      </c>
      <c r="F275" s="1" t="str">
        <f t="shared" si="29"/>
        <v>06:35:00</v>
      </c>
      <c r="G275" s="9" t="str">
        <f t="shared" si="30"/>
        <v>December</v>
      </c>
      <c r="H275" s="5" t="str">
        <f t="shared" si="31"/>
        <v>2022</v>
      </c>
      <c r="I275" s="1" t="s">
        <v>636</v>
      </c>
      <c r="J275" s="1" t="str">
        <f t="shared" si="32"/>
        <v xml:space="preserve">Jielong-3 </v>
      </c>
      <c r="K275" s="1" t="str">
        <f t="shared" si="33"/>
        <v>Demo Flight</v>
      </c>
      <c r="L275" s="1" t="s">
        <v>8</v>
      </c>
      <c r="M275" s="1"/>
      <c r="N275" s="1">
        <f t="shared" si="34"/>
        <v>0</v>
      </c>
      <c r="O275" s="1" t="s">
        <v>9</v>
      </c>
    </row>
    <row r="276" spans="1:15" x14ac:dyDescent="0.3">
      <c r="A276" s="1" t="s">
        <v>10</v>
      </c>
      <c r="B276" s="1" t="s">
        <v>30</v>
      </c>
      <c r="C276" s="1" t="str">
        <f t="shared" si="28"/>
        <v>USA</v>
      </c>
      <c r="D276" s="1" t="s">
        <v>637</v>
      </c>
      <c r="E276" s="7" t="str">
        <f>TEXT(DATE(MID(D276, 13, 4), CHOOSE(MATCH( MID(D276, 5, 3), {"Jan","Feb","Mar","Apr","May","Jun","Jul","Aug","Sep","Oct","Nov","Dec"}, 0), 1, 2, 3, 4, 5, 6, 7, 8, 9, 10, 11, 12), MID(D276, 9, 2)), "yyyy-mm-dd")</f>
        <v>2022-12-08</v>
      </c>
      <c r="F276" s="1" t="str">
        <f t="shared" si="29"/>
        <v>22:27:00</v>
      </c>
      <c r="G276" s="9" t="str">
        <f t="shared" si="30"/>
        <v>December</v>
      </c>
      <c r="H276" s="5" t="str">
        <f t="shared" si="31"/>
        <v>2022</v>
      </c>
      <c r="I276" s="1" t="s">
        <v>638</v>
      </c>
      <c r="J276" s="1" t="str">
        <f t="shared" si="32"/>
        <v xml:space="preserve">Falcon 9 Block 5 </v>
      </c>
      <c r="K276" s="1" t="str">
        <f t="shared" si="33"/>
        <v>OneWeb #15</v>
      </c>
      <c r="L276" s="1" t="s">
        <v>8</v>
      </c>
      <c r="M276" s="1">
        <v>67</v>
      </c>
      <c r="N276" s="1">
        <f t="shared" si="34"/>
        <v>5561</v>
      </c>
      <c r="O276" s="1" t="s">
        <v>9</v>
      </c>
    </row>
    <row r="277" spans="1:15" x14ac:dyDescent="0.3">
      <c r="A277" s="1" t="s">
        <v>14</v>
      </c>
      <c r="B277" s="1" t="s">
        <v>329</v>
      </c>
      <c r="C277" s="1" t="str">
        <f t="shared" si="28"/>
        <v>China</v>
      </c>
      <c r="D277" s="1" t="s">
        <v>639</v>
      </c>
      <c r="E277" s="7" t="str">
        <f>TEXT(DATE(MID(D277, 13, 4), CHOOSE(MATCH( MID(D277, 5, 3), {"Jan","Feb","Mar","Apr","May","Jun","Jul","Aug","Sep","Oct","Nov","Dec"}, 0), 1, 2, 3, 4, 5, 6, 7, 8, 9, 10, 11, 12), MID(D277, 9, 2)), "yyyy-mm-dd")</f>
        <v>2022-12-08</v>
      </c>
      <c r="F277" s="1" t="str">
        <f t="shared" si="29"/>
        <v>18:31:00</v>
      </c>
      <c r="G277" s="9" t="str">
        <f t="shared" si="30"/>
        <v>December</v>
      </c>
      <c r="H277" s="5" t="str">
        <f t="shared" si="31"/>
        <v>2022</v>
      </c>
      <c r="I277" s="1" t="s">
        <v>640</v>
      </c>
      <c r="J277" s="1" t="str">
        <f t="shared" si="32"/>
        <v xml:space="preserve">Long March 2D </v>
      </c>
      <c r="K277" s="1" t="str">
        <f t="shared" si="33"/>
        <v>Gaofen-5 01A</v>
      </c>
      <c r="L277" s="1" t="s">
        <v>8</v>
      </c>
      <c r="M277" s="1">
        <v>29.75</v>
      </c>
      <c r="N277" s="1">
        <f t="shared" si="34"/>
        <v>2469.25</v>
      </c>
      <c r="O277" s="1" t="s">
        <v>9</v>
      </c>
    </row>
    <row r="278" spans="1:15" x14ac:dyDescent="0.3">
      <c r="A278" s="1" t="s">
        <v>68</v>
      </c>
      <c r="B278" s="1" t="s">
        <v>69</v>
      </c>
      <c r="C278" s="1" t="str">
        <f t="shared" si="28"/>
        <v>China</v>
      </c>
      <c r="D278" s="1" t="s">
        <v>641</v>
      </c>
      <c r="E278" s="7" t="str">
        <f>TEXT(DATE(MID(D278, 13, 4), CHOOSE(MATCH( MID(D278, 5, 3), {"Jan","Feb","Mar","Apr","May","Jun","Jul","Aug","Sep","Oct","Nov","Dec"}, 0), 1, 2, 3, 4, 5, 6, 7, 8, 9, 10, 11, 12), MID(D278, 9, 2)), "yyyy-mm-dd")</f>
        <v>2022-12-07</v>
      </c>
      <c r="F278" s="1" t="str">
        <f t="shared" si="29"/>
        <v>01:15:00</v>
      </c>
      <c r="G278" s="9" t="str">
        <f t="shared" si="30"/>
        <v>December</v>
      </c>
      <c r="H278" s="5" t="str">
        <f t="shared" si="31"/>
        <v>2022</v>
      </c>
      <c r="I278" s="1" t="s">
        <v>642</v>
      </c>
      <c r="J278" s="1" t="str">
        <f t="shared" si="32"/>
        <v xml:space="preserve">Kuaizhou 11 </v>
      </c>
      <c r="K278" s="1" t="str">
        <f t="shared" si="33"/>
        <v>Xingyun VDES</v>
      </c>
      <c r="L278" s="1" t="s">
        <v>8</v>
      </c>
      <c r="M278" s="1">
        <v>28.3</v>
      </c>
      <c r="N278" s="1">
        <f t="shared" si="34"/>
        <v>2348.9</v>
      </c>
      <c r="O278" s="1" t="s">
        <v>9</v>
      </c>
    </row>
    <row r="279" spans="1:15" x14ac:dyDescent="0.3">
      <c r="A279" s="1" t="s">
        <v>4</v>
      </c>
      <c r="B279" s="1" t="s">
        <v>5</v>
      </c>
      <c r="C279" s="1" t="str">
        <f t="shared" si="28"/>
        <v>Russia</v>
      </c>
      <c r="D279" s="1" t="s">
        <v>643</v>
      </c>
      <c r="E279" s="7" t="str">
        <f>TEXT(DATE(MID(D279, 13, 4), CHOOSE(MATCH( MID(D279, 5, 3), {"Jan","Feb","Mar","Apr","May","Jun","Jul","Aug","Sep","Oct","Nov","Dec"}, 0), 1, 2, 3, 4, 5, 6, 7, 8, 9, 10, 11, 12), MID(D279, 9, 2)), "yyyy-mm-dd")</f>
        <v>2022-11-30</v>
      </c>
      <c r="F279" s="1" t="str">
        <f t="shared" si="29"/>
        <v>21:10:00</v>
      </c>
      <c r="G279" s="9" t="str">
        <f t="shared" si="30"/>
        <v>November</v>
      </c>
      <c r="H279" s="5" t="str">
        <f t="shared" si="31"/>
        <v>2022</v>
      </c>
      <c r="I279" s="1" t="s">
        <v>644</v>
      </c>
      <c r="J279" s="1" t="str">
        <f t="shared" si="32"/>
        <v xml:space="preserve">Soyuz 2.1b </v>
      </c>
      <c r="K279" s="1" t="str">
        <f t="shared" si="33"/>
        <v>Cosmos 2565</v>
      </c>
      <c r="L279" s="1" t="s">
        <v>8</v>
      </c>
      <c r="M279" s="1">
        <v>20</v>
      </c>
      <c r="N279" s="1">
        <f t="shared" si="34"/>
        <v>1660</v>
      </c>
      <c r="O279" s="1" t="s">
        <v>9</v>
      </c>
    </row>
    <row r="280" spans="1:15" x14ac:dyDescent="0.3">
      <c r="A280" s="1" t="s">
        <v>14</v>
      </c>
      <c r="B280" s="1" t="s">
        <v>138</v>
      </c>
      <c r="C280" s="1" t="str">
        <f t="shared" si="28"/>
        <v>China</v>
      </c>
      <c r="D280" s="1" t="s">
        <v>645</v>
      </c>
      <c r="E280" s="7" t="str">
        <f>TEXT(DATE(MID(D280, 13, 4), CHOOSE(MATCH( MID(D280, 5, 3), {"Jan","Feb","Mar","Apr","May","Jun","Jul","Aug","Sep","Oct","Nov","Dec"}, 0), 1, 2, 3, 4, 5, 6, 7, 8, 9, 10, 11, 12), MID(D280, 9, 2)), "yyyy-mm-dd")</f>
        <v>2022-11-29</v>
      </c>
      <c r="F280" s="1" t="str">
        <f t="shared" si="29"/>
        <v>15:08:00</v>
      </c>
      <c r="G280" s="9" t="str">
        <f t="shared" si="30"/>
        <v>November</v>
      </c>
      <c r="H280" s="5" t="str">
        <f t="shared" si="31"/>
        <v>2022</v>
      </c>
      <c r="I280" s="1" t="s">
        <v>646</v>
      </c>
      <c r="J280" s="1" t="str">
        <f t="shared" si="32"/>
        <v xml:space="preserve">Long March 2F/G </v>
      </c>
      <c r="K280" s="1" t="str">
        <f t="shared" si="33"/>
        <v>Shenzhou 15</v>
      </c>
      <c r="L280" s="1" t="s">
        <v>8</v>
      </c>
      <c r="M280" s="1"/>
      <c r="N280" s="1">
        <f t="shared" si="34"/>
        <v>0</v>
      </c>
      <c r="O280" s="1" t="s">
        <v>9</v>
      </c>
    </row>
    <row r="281" spans="1:15" x14ac:dyDescent="0.3">
      <c r="A281" s="1" t="s">
        <v>4</v>
      </c>
      <c r="B281" s="1" t="s">
        <v>212</v>
      </c>
      <c r="C281" s="1" t="str">
        <f t="shared" si="28"/>
        <v>Russia</v>
      </c>
      <c r="D281" s="1" t="s">
        <v>647</v>
      </c>
      <c r="E281" s="7" t="str">
        <f>TEXT(DATE(MID(D281, 13, 4), CHOOSE(MATCH( MID(D281, 5, 3), {"Jan","Feb","Mar","Apr","May","Jun","Jul","Aug","Sep","Oct","Nov","Dec"}, 0), 1, 2, 3, 4, 5, 6, 7, 8, 9, 10, 11, 12), MID(D281, 9, 2)), "yyyy-mm-dd")</f>
        <v>2022-11-28</v>
      </c>
      <c r="F281" s="1" t="str">
        <f t="shared" si="29"/>
        <v>15:17:00</v>
      </c>
      <c r="G281" s="9" t="str">
        <f t="shared" si="30"/>
        <v>November</v>
      </c>
      <c r="H281" s="5" t="str">
        <f t="shared" si="31"/>
        <v>2022</v>
      </c>
      <c r="I281" s="1" t="s">
        <v>648</v>
      </c>
      <c r="J281" s="1" t="str">
        <f t="shared" si="32"/>
        <v xml:space="preserve">Soyuz 2.1b/Fregat-M </v>
      </c>
      <c r="K281" s="1" t="str">
        <f t="shared" si="33"/>
        <v>Cosmos 2564</v>
      </c>
      <c r="L281" s="1" t="s">
        <v>8</v>
      </c>
      <c r="M281" s="1">
        <v>25</v>
      </c>
      <c r="N281" s="1">
        <f t="shared" si="34"/>
        <v>2075</v>
      </c>
      <c r="O281" s="1" t="s">
        <v>9</v>
      </c>
    </row>
    <row r="282" spans="1:15" x14ac:dyDescent="0.3">
      <c r="A282" s="1" t="s">
        <v>14</v>
      </c>
      <c r="B282" s="1" t="s">
        <v>18</v>
      </c>
      <c r="C282" s="1" t="str">
        <f t="shared" si="28"/>
        <v>China</v>
      </c>
      <c r="D282" s="1" t="s">
        <v>649</v>
      </c>
      <c r="E282" s="7" t="str">
        <f>TEXT(DATE(MID(D282, 13, 4), CHOOSE(MATCH( MID(D282, 5, 3), {"Jan","Feb","Mar","Apr","May","Jun","Jul","Aug","Sep","Oct","Nov","Dec"}, 0), 1, 2, 3, 4, 5, 6, 7, 8, 9, 10, 11, 12), MID(D282, 9, 2)), "yyyy-mm-dd")</f>
        <v>2022-11-27</v>
      </c>
      <c r="F282" s="1" t="str">
        <f t="shared" si="29"/>
        <v>12:23:00</v>
      </c>
      <c r="G282" s="9" t="str">
        <f t="shared" si="30"/>
        <v>November</v>
      </c>
      <c r="H282" s="5" t="str">
        <f t="shared" si="31"/>
        <v>2022</v>
      </c>
      <c r="I282" s="1" t="s">
        <v>650</v>
      </c>
      <c r="J282" s="1" t="str">
        <f t="shared" si="32"/>
        <v xml:space="preserve">Long March 2D </v>
      </c>
      <c r="K282" s="1" t="str">
        <f t="shared" si="33"/>
        <v>Yaogan 36 Group 03</v>
      </c>
      <c r="L282" s="1" t="s">
        <v>8</v>
      </c>
      <c r="M282" s="1">
        <v>29.75</v>
      </c>
      <c r="N282" s="1">
        <f t="shared" si="34"/>
        <v>2469.25</v>
      </c>
      <c r="O282" s="1" t="s">
        <v>9</v>
      </c>
    </row>
    <row r="283" spans="1:15" x14ac:dyDescent="0.3">
      <c r="A283" s="1" t="s">
        <v>10</v>
      </c>
      <c r="B283" s="1" t="s">
        <v>30</v>
      </c>
      <c r="C283" s="1" t="str">
        <f t="shared" si="28"/>
        <v>USA</v>
      </c>
      <c r="D283" s="1" t="s">
        <v>651</v>
      </c>
      <c r="E283" s="7" t="str">
        <f>TEXT(DATE(MID(D283, 13, 4), CHOOSE(MATCH( MID(D283, 5, 3), {"Jan","Feb","Mar","Apr","May","Jun","Jul","Aug","Sep","Oct","Nov","Dec"}, 0), 1, 2, 3, 4, 5, 6, 7, 8, 9, 10, 11, 12), MID(D283, 9, 2)), "yyyy-mm-dd")</f>
        <v>2022-11-26</v>
      </c>
      <c r="F283" s="1" t="str">
        <f t="shared" si="29"/>
        <v>19:20:00</v>
      </c>
      <c r="G283" s="9" t="str">
        <f t="shared" si="30"/>
        <v>November</v>
      </c>
      <c r="H283" s="5" t="str">
        <f t="shared" si="31"/>
        <v>2022</v>
      </c>
      <c r="I283" s="1" t="s">
        <v>652</v>
      </c>
      <c r="J283" s="1" t="str">
        <f t="shared" si="32"/>
        <v xml:space="preserve">Falcon 9 Block 5 </v>
      </c>
      <c r="K283" s="1" t="str">
        <f t="shared" si="33"/>
        <v>CRS SpX-26</v>
      </c>
      <c r="L283" s="1" t="s">
        <v>8</v>
      </c>
      <c r="M283" s="1">
        <v>67</v>
      </c>
      <c r="N283" s="1">
        <f t="shared" si="34"/>
        <v>5561</v>
      </c>
      <c r="O283" s="1" t="s">
        <v>9</v>
      </c>
    </row>
    <row r="284" spans="1:15" x14ac:dyDescent="0.3">
      <c r="A284" s="1" t="s">
        <v>86</v>
      </c>
      <c r="B284" s="1" t="s">
        <v>87</v>
      </c>
      <c r="C284" s="1" t="str">
        <f t="shared" si="28"/>
        <v>India</v>
      </c>
      <c r="D284" s="1" t="s">
        <v>653</v>
      </c>
      <c r="E284" s="7" t="str">
        <f>TEXT(DATE(MID(D284, 13, 4), CHOOSE(MATCH( MID(D284, 5, 3), {"Jan","Feb","Mar","Apr","May","Jun","Jul","Aug","Sep","Oct","Nov","Dec"}, 0), 1, 2, 3, 4, 5, 6, 7, 8, 9, 10, 11, 12), MID(D284, 9, 2)), "yyyy-mm-dd")</f>
        <v>2022-11-26</v>
      </c>
      <c r="F284" s="1" t="str">
        <f t="shared" si="29"/>
        <v>06:26:00</v>
      </c>
      <c r="G284" s="9" t="str">
        <f t="shared" si="30"/>
        <v>November</v>
      </c>
      <c r="H284" s="5" t="str">
        <f t="shared" si="31"/>
        <v>2022</v>
      </c>
      <c r="I284" s="1" t="s">
        <v>654</v>
      </c>
      <c r="J284" s="1" t="str">
        <f t="shared" si="32"/>
        <v xml:space="preserve">PSLV-XL </v>
      </c>
      <c r="K284" s="1" t="str">
        <f t="shared" si="33"/>
        <v>EOS-06, BhutanSat &amp; Others</v>
      </c>
      <c r="L284" s="1" t="s">
        <v>8</v>
      </c>
      <c r="M284" s="1">
        <v>31</v>
      </c>
      <c r="N284" s="1">
        <f t="shared" si="34"/>
        <v>2573</v>
      </c>
      <c r="O284" s="1" t="s">
        <v>9</v>
      </c>
    </row>
    <row r="285" spans="1:15" x14ac:dyDescent="0.3">
      <c r="A285" s="1" t="s">
        <v>10</v>
      </c>
      <c r="B285" s="1" t="s">
        <v>11</v>
      </c>
      <c r="C285" s="1" t="str">
        <f t="shared" si="28"/>
        <v>USA</v>
      </c>
      <c r="D285" s="1" t="s">
        <v>655</v>
      </c>
      <c r="E285" s="7" t="str">
        <f>TEXT(DATE(MID(D285, 13, 4), CHOOSE(MATCH( MID(D285, 5, 3), {"Jan","Feb","Mar","Apr","May","Jun","Jul","Aug","Sep","Oct","Nov","Dec"}, 0), 1, 2, 3, 4, 5, 6, 7, 8, 9, 10, 11, 12), MID(D285, 9, 2)), "yyyy-mm-dd")</f>
        <v>2022-11-23</v>
      </c>
      <c r="F285" s="1" t="str">
        <f t="shared" si="29"/>
        <v>02:57:00</v>
      </c>
      <c r="G285" s="9" t="str">
        <f t="shared" si="30"/>
        <v>November</v>
      </c>
      <c r="H285" s="5" t="str">
        <f t="shared" si="31"/>
        <v>2022</v>
      </c>
      <c r="I285" s="1" t="s">
        <v>656</v>
      </c>
      <c r="J285" s="1" t="str">
        <f t="shared" si="32"/>
        <v xml:space="preserve">Falcon 9 Block 5 </v>
      </c>
      <c r="K285" s="1" t="str">
        <f t="shared" si="33"/>
        <v>Eutelsat 10B</v>
      </c>
      <c r="L285" s="1" t="s">
        <v>8</v>
      </c>
      <c r="M285" s="1">
        <v>67</v>
      </c>
      <c r="N285" s="1">
        <f t="shared" si="34"/>
        <v>5561</v>
      </c>
      <c r="O285" s="1" t="s">
        <v>9</v>
      </c>
    </row>
    <row r="286" spans="1:15" x14ac:dyDescent="0.3">
      <c r="A286" s="1" t="s">
        <v>657</v>
      </c>
      <c r="B286" s="1" t="s">
        <v>658</v>
      </c>
      <c r="C286" s="1" t="str">
        <f t="shared" si="28"/>
        <v>USA</v>
      </c>
      <c r="D286" s="1" t="s">
        <v>659</v>
      </c>
      <c r="E286" s="7" t="str">
        <f>TEXT(DATE(MID(D286, 13, 4), CHOOSE(MATCH( MID(D286, 5, 3), {"Jan","Feb","Mar","Apr","May","Jun","Jul","Aug","Sep","Oct","Nov","Dec"}, 0), 1, 2, 3, 4, 5, 6, 7, 8, 9, 10, 11, 12), MID(D286, 9, 2)), "yyyy-mm-dd")</f>
        <v>2022-11-16</v>
      </c>
      <c r="F286" s="1" t="str">
        <f t="shared" si="29"/>
        <v>06:47:00</v>
      </c>
      <c r="G286" s="9" t="str">
        <f t="shared" si="30"/>
        <v>November</v>
      </c>
      <c r="H286" s="5" t="str">
        <f t="shared" si="31"/>
        <v>2022</v>
      </c>
      <c r="I286" s="1" t="s">
        <v>660</v>
      </c>
      <c r="J286" s="1" t="str">
        <f t="shared" si="32"/>
        <v xml:space="preserve">SLS Block 1 </v>
      </c>
      <c r="K286" s="1" t="str">
        <f t="shared" si="33"/>
        <v>Artemis I</v>
      </c>
      <c r="L286" s="1" t="s">
        <v>8</v>
      </c>
      <c r="M286" s="1">
        <v>876</v>
      </c>
      <c r="N286" s="1">
        <f t="shared" si="34"/>
        <v>72708</v>
      </c>
      <c r="O286" s="1" t="s">
        <v>9</v>
      </c>
    </row>
    <row r="287" spans="1:15" x14ac:dyDescent="0.3">
      <c r="A287" s="1" t="s">
        <v>153</v>
      </c>
      <c r="B287" s="1" t="s">
        <v>69</v>
      </c>
      <c r="C287" s="1" t="str">
        <f t="shared" si="28"/>
        <v>China</v>
      </c>
      <c r="D287" s="1" t="s">
        <v>661</v>
      </c>
      <c r="E287" s="7" t="str">
        <f>TEXT(DATE(MID(D287, 13, 4), CHOOSE(MATCH( MID(D287, 5, 3), {"Jan","Feb","Mar","Apr","May","Jun","Jul","Aug","Sep","Oct","Nov","Dec"}, 0), 1, 2, 3, 4, 5, 6, 7, 8, 9, 10, 11, 12), MID(D287, 9, 2)), "yyyy-mm-dd")</f>
        <v>2022-11-16</v>
      </c>
      <c r="F287" s="1" t="str">
        <f t="shared" si="29"/>
        <v>06:20:00</v>
      </c>
      <c r="G287" s="9" t="str">
        <f t="shared" si="30"/>
        <v>November</v>
      </c>
      <c r="H287" s="5" t="str">
        <f t="shared" si="31"/>
        <v>2022</v>
      </c>
      <c r="I287" s="1" t="s">
        <v>662</v>
      </c>
      <c r="J287" s="1" t="str">
        <f t="shared" si="32"/>
        <v xml:space="preserve">Ceres-1 </v>
      </c>
      <c r="K287" s="1" t="str">
        <f t="shared" si="33"/>
        <v>Young For You</v>
      </c>
      <c r="L287" s="1" t="s">
        <v>8</v>
      </c>
      <c r="M287" s="1">
        <v>4.38</v>
      </c>
      <c r="N287" s="1">
        <f t="shared" si="34"/>
        <v>363.53999999999996</v>
      </c>
      <c r="O287" s="1" t="s">
        <v>9</v>
      </c>
    </row>
    <row r="288" spans="1:15" x14ac:dyDescent="0.3">
      <c r="A288" s="1" t="s">
        <v>14</v>
      </c>
      <c r="B288" s="1" t="s">
        <v>90</v>
      </c>
      <c r="C288" s="1" t="str">
        <f t="shared" si="28"/>
        <v>China</v>
      </c>
      <c r="D288" s="1" t="s">
        <v>663</v>
      </c>
      <c r="E288" s="7" t="str">
        <f>TEXT(DATE(MID(D288, 13, 4), CHOOSE(MATCH( MID(D288, 5, 3), {"Jan","Feb","Mar","Apr","May","Jun","Jul","Aug","Sep","Oct","Nov","Dec"}, 0), 1, 2, 3, 4, 5, 6, 7, 8, 9, 10, 11, 12), MID(D288, 9, 2)), "yyyy-mm-dd")</f>
        <v>2022-11-15</v>
      </c>
      <c r="F288" s="1" t="str">
        <f t="shared" si="29"/>
        <v>01:38:00</v>
      </c>
      <c r="G288" s="9" t="str">
        <f t="shared" si="30"/>
        <v>November</v>
      </c>
      <c r="H288" s="5" t="str">
        <f t="shared" si="31"/>
        <v>2022</v>
      </c>
      <c r="I288" s="1" t="s">
        <v>664</v>
      </c>
      <c r="J288" s="1" t="str">
        <f t="shared" si="32"/>
        <v xml:space="preserve">Long March 4C </v>
      </c>
      <c r="K288" s="1" t="str">
        <f t="shared" si="33"/>
        <v>Yaogan 34-03</v>
      </c>
      <c r="L288" s="1" t="s">
        <v>8</v>
      </c>
      <c r="M288" s="1">
        <v>64.680000000000007</v>
      </c>
      <c r="N288" s="1">
        <f t="shared" si="34"/>
        <v>5368.4400000000005</v>
      </c>
      <c r="O288" s="1" t="s">
        <v>9</v>
      </c>
    </row>
    <row r="289" spans="1:15" x14ac:dyDescent="0.3">
      <c r="A289" s="1" t="s">
        <v>10</v>
      </c>
      <c r="B289" s="1" t="s">
        <v>11</v>
      </c>
      <c r="C289" s="1" t="str">
        <f t="shared" si="28"/>
        <v>USA</v>
      </c>
      <c r="D289" s="1" t="s">
        <v>665</v>
      </c>
      <c r="E289" s="7" t="str">
        <f>TEXT(DATE(MID(D289, 13, 4), CHOOSE(MATCH( MID(D289, 5, 3), {"Jan","Feb","Mar","Apr","May","Jun","Jul","Aug","Sep","Oct","Nov","Dec"}, 0), 1, 2, 3, 4, 5, 6, 7, 8, 9, 10, 11, 12), MID(D289, 9, 2)), "yyyy-mm-dd")</f>
        <v>2022-11-12</v>
      </c>
      <c r="F289" s="1" t="str">
        <f t="shared" si="29"/>
        <v>16:06:00</v>
      </c>
      <c r="G289" s="9" t="str">
        <f t="shared" si="30"/>
        <v>November</v>
      </c>
      <c r="H289" s="5" t="str">
        <f t="shared" si="31"/>
        <v>2022</v>
      </c>
      <c r="I289" s="1" t="s">
        <v>666</v>
      </c>
      <c r="J289" s="1" t="str">
        <f t="shared" si="32"/>
        <v xml:space="preserve">Falcon 9 Block 5 </v>
      </c>
      <c r="K289" s="1" t="str">
        <f t="shared" si="33"/>
        <v>Galaxy 31 &amp; 32</v>
      </c>
      <c r="L289" s="1" t="s">
        <v>8</v>
      </c>
      <c r="M289" s="1">
        <v>67</v>
      </c>
      <c r="N289" s="1">
        <f t="shared" si="34"/>
        <v>5561</v>
      </c>
      <c r="O289" s="1" t="s">
        <v>9</v>
      </c>
    </row>
    <row r="290" spans="1:15" x14ac:dyDescent="0.3">
      <c r="A290" s="1" t="s">
        <v>14</v>
      </c>
      <c r="B290" s="1" t="s">
        <v>53</v>
      </c>
      <c r="C290" s="1" t="str">
        <f t="shared" si="28"/>
        <v>China</v>
      </c>
      <c r="D290" s="1" t="s">
        <v>667</v>
      </c>
      <c r="E290" s="7" t="str">
        <f>TEXT(DATE(MID(D290, 13, 4), CHOOSE(MATCH( MID(D290, 5, 3), {"Jan","Feb","Mar","Apr","May","Jun","Jul","Aug","Sep","Oct","Nov","Dec"}, 0), 1, 2, 3, 4, 5, 6, 7, 8, 9, 10, 11, 12), MID(D290, 9, 2)), "yyyy-mm-dd")</f>
        <v>2022-11-12</v>
      </c>
      <c r="F290" s="1" t="str">
        <f t="shared" si="29"/>
        <v>02:03:00</v>
      </c>
      <c r="G290" s="9" t="str">
        <f t="shared" si="30"/>
        <v>November</v>
      </c>
      <c r="H290" s="5" t="str">
        <f t="shared" si="31"/>
        <v>2022</v>
      </c>
      <c r="I290" s="1" t="s">
        <v>668</v>
      </c>
      <c r="J290" s="1" t="str">
        <f t="shared" si="32"/>
        <v xml:space="preserve">Long March 7 </v>
      </c>
      <c r="K290" s="1" t="str">
        <f t="shared" si="33"/>
        <v>Tianzhou 5</v>
      </c>
      <c r="L290" s="1" t="s">
        <v>8</v>
      </c>
      <c r="M290" s="1"/>
      <c r="N290" s="1">
        <f t="shared" si="34"/>
        <v>0</v>
      </c>
      <c r="O290" s="1" t="s">
        <v>9</v>
      </c>
    </row>
    <row r="291" spans="1:15" x14ac:dyDescent="0.3">
      <c r="A291" s="1" t="s">
        <v>14</v>
      </c>
      <c r="B291" s="1" t="s">
        <v>205</v>
      </c>
      <c r="C291" s="1" t="str">
        <f t="shared" si="28"/>
        <v>China</v>
      </c>
      <c r="D291" s="1" t="s">
        <v>669</v>
      </c>
      <c r="E291" s="7" t="str">
        <f>TEXT(DATE(MID(D291, 13, 4), CHOOSE(MATCH( MID(D291, 5, 3), {"Jan","Feb","Mar","Apr","May","Jun","Jul","Aug","Sep","Oct","Nov","Dec"}, 0), 1, 2, 3, 4, 5, 6, 7, 8, 9, 10, 11, 12), MID(D291, 9, 2)), "yyyy-mm-dd")</f>
        <v>2022-11-11</v>
      </c>
      <c r="F291" s="1" t="str">
        <f t="shared" si="29"/>
        <v>22:52:00</v>
      </c>
      <c r="G291" s="9" t="str">
        <f t="shared" si="30"/>
        <v>November</v>
      </c>
      <c r="H291" s="5" t="str">
        <f t="shared" si="31"/>
        <v>2022</v>
      </c>
      <c r="I291" s="1" t="s">
        <v>670</v>
      </c>
      <c r="J291" s="1" t="str">
        <f t="shared" si="32"/>
        <v xml:space="preserve">Long March 6A </v>
      </c>
      <c r="K291" s="1" t="str">
        <f t="shared" si="33"/>
        <v>Yunhai 3</v>
      </c>
      <c r="L291" s="1" t="s">
        <v>8</v>
      </c>
      <c r="M291" s="1"/>
      <c r="N291" s="1">
        <f t="shared" si="34"/>
        <v>0</v>
      </c>
      <c r="O291" s="1" t="s">
        <v>9</v>
      </c>
    </row>
    <row r="292" spans="1:15" x14ac:dyDescent="0.3">
      <c r="A292" s="1" t="s">
        <v>74</v>
      </c>
      <c r="B292" s="1" t="s">
        <v>671</v>
      </c>
      <c r="C292" s="1" t="str">
        <f t="shared" si="28"/>
        <v>USA</v>
      </c>
      <c r="D292" s="1" t="s">
        <v>672</v>
      </c>
      <c r="E292" s="7" t="str">
        <f>TEXT(DATE(MID(D292, 13, 4), CHOOSE(MATCH( MID(D292, 5, 3), {"Jan","Feb","Mar","Apr","May","Jun","Jul","Aug","Sep","Oct","Nov","Dec"}, 0), 1, 2, 3, 4, 5, 6, 7, 8, 9, 10, 11, 12), MID(D292, 9, 2)), "yyyy-mm-dd")</f>
        <v>2022-11-10</v>
      </c>
      <c r="F292" s="1" t="str">
        <f t="shared" si="29"/>
        <v>09:49:00</v>
      </c>
      <c r="G292" s="9" t="str">
        <f t="shared" si="30"/>
        <v>November</v>
      </c>
      <c r="H292" s="5" t="str">
        <f t="shared" si="31"/>
        <v>2022</v>
      </c>
      <c r="I292" s="1" t="s">
        <v>673</v>
      </c>
      <c r="J292" s="1" t="str">
        <f t="shared" si="32"/>
        <v xml:space="preserve">Atlas V 401 </v>
      </c>
      <c r="K292" s="1" t="str">
        <f t="shared" si="33"/>
        <v>JPSS-2</v>
      </c>
      <c r="L292" s="1" t="s">
        <v>8</v>
      </c>
      <c r="M292" s="1">
        <v>109</v>
      </c>
      <c r="N292" s="1">
        <f t="shared" si="34"/>
        <v>9047</v>
      </c>
      <c r="O292" s="1" t="s">
        <v>9</v>
      </c>
    </row>
    <row r="293" spans="1:15" x14ac:dyDescent="0.3">
      <c r="A293" s="1" t="s">
        <v>342</v>
      </c>
      <c r="B293" s="1" t="s">
        <v>343</v>
      </c>
      <c r="C293" s="1" t="str">
        <f t="shared" si="28"/>
        <v>USA</v>
      </c>
      <c r="D293" s="1" t="s">
        <v>674</v>
      </c>
      <c r="E293" s="7" t="str">
        <f>TEXT(DATE(MID(D293, 13, 4), CHOOSE(MATCH( MID(D293, 5, 3), {"Jan","Feb","Mar","Apr","May","Jun","Jul","Aug","Sep","Oct","Nov","Dec"}, 0), 1, 2, 3, 4, 5, 6, 7, 8, 9, 10, 11, 12), MID(D293, 9, 2)), "yyyy-mm-dd")</f>
        <v>2022-11-07</v>
      </c>
      <c r="F293" s="1" t="str">
        <f t="shared" si="29"/>
        <v>10:32:00</v>
      </c>
      <c r="G293" s="9" t="str">
        <f t="shared" si="30"/>
        <v>November</v>
      </c>
      <c r="H293" s="5" t="str">
        <f t="shared" si="31"/>
        <v>2022</v>
      </c>
      <c r="I293" s="1" t="s">
        <v>675</v>
      </c>
      <c r="J293" s="1" t="str">
        <f t="shared" si="32"/>
        <v xml:space="preserve">Antares 230+ </v>
      </c>
      <c r="K293" s="1" t="str">
        <f t="shared" si="33"/>
        <v>CRS NG-18</v>
      </c>
      <c r="L293" s="1" t="s">
        <v>346</v>
      </c>
      <c r="M293" s="1">
        <v>85</v>
      </c>
      <c r="N293" s="1">
        <f t="shared" si="34"/>
        <v>7055</v>
      </c>
      <c r="O293" s="1" t="s">
        <v>9</v>
      </c>
    </row>
    <row r="294" spans="1:15" x14ac:dyDescent="0.3">
      <c r="A294" s="1" t="s">
        <v>14</v>
      </c>
      <c r="B294" s="1" t="s">
        <v>101</v>
      </c>
      <c r="C294" s="1" t="str">
        <f t="shared" si="28"/>
        <v>China</v>
      </c>
      <c r="D294" s="1" t="s">
        <v>676</v>
      </c>
      <c r="E294" s="7" t="str">
        <f>TEXT(DATE(MID(D294, 13, 4), CHOOSE(MATCH( MID(D294, 5, 3), {"Jan","Feb","Mar","Apr","May","Jun","Jul","Aug","Sep","Oct","Nov","Dec"}, 0), 1, 2, 3, 4, 5, 6, 7, 8, 9, 10, 11, 12), MID(D294, 9, 2)), "yyyy-mm-dd")</f>
        <v>2022-11-05</v>
      </c>
      <c r="F294" s="1" t="str">
        <f t="shared" si="29"/>
        <v>11:50:00</v>
      </c>
      <c r="G294" s="9" t="str">
        <f t="shared" si="30"/>
        <v>November</v>
      </c>
      <c r="H294" s="5" t="str">
        <f t="shared" si="31"/>
        <v>2022</v>
      </c>
      <c r="I294" s="1" t="s">
        <v>677</v>
      </c>
      <c r="J294" s="1" t="str">
        <f t="shared" si="32"/>
        <v xml:space="preserve">Long March 3B/E </v>
      </c>
      <c r="K294" s="1" t="str">
        <f t="shared" si="33"/>
        <v>ChinaSat 19</v>
      </c>
      <c r="L294" s="1" t="s">
        <v>8</v>
      </c>
      <c r="M294" s="1">
        <v>29.15</v>
      </c>
      <c r="N294" s="1">
        <f t="shared" si="34"/>
        <v>2419.4499999999998</v>
      </c>
      <c r="O294" s="1" t="s">
        <v>9</v>
      </c>
    </row>
    <row r="295" spans="1:15" x14ac:dyDescent="0.3">
      <c r="A295" s="1" t="s">
        <v>21</v>
      </c>
      <c r="B295" s="1" t="s">
        <v>22</v>
      </c>
      <c r="C295" s="1" t="str">
        <f t="shared" si="28"/>
        <v>New Zealand</v>
      </c>
      <c r="D295" s="1" t="s">
        <v>678</v>
      </c>
      <c r="E295" s="7" t="str">
        <f>TEXT(DATE(MID(D295, 13, 4), CHOOSE(MATCH( MID(D295, 5, 3), {"Jan","Feb","Mar","Apr","May","Jun","Jul","Aug","Sep","Oct","Nov","Dec"}, 0), 1, 2, 3, 4, 5, 6, 7, 8, 9, 10, 11, 12), MID(D295, 9, 2)), "yyyy-mm-dd")</f>
        <v>2022-11-04</v>
      </c>
      <c r="F295" s="1" t="str">
        <f t="shared" si="29"/>
        <v>17:27:00</v>
      </c>
      <c r="G295" s="9" t="str">
        <f t="shared" si="30"/>
        <v>November</v>
      </c>
      <c r="H295" s="5" t="str">
        <f t="shared" si="31"/>
        <v>2022</v>
      </c>
      <c r="I295" s="1" t="s">
        <v>679</v>
      </c>
      <c r="J295" s="1" t="str">
        <f t="shared" si="32"/>
        <v xml:space="preserve">Electron/Curie </v>
      </c>
      <c r="K295" s="1" t="str">
        <f t="shared" si="33"/>
        <v>Catch Me If You Can</v>
      </c>
      <c r="L295" s="1" t="s">
        <v>8</v>
      </c>
      <c r="M295" s="1">
        <v>7.5</v>
      </c>
      <c r="N295" s="1">
        <f t="shared" si="34"/>
        <v>622.5</v>
      </c>
      <c r="O295" s="1" t="s">
        <v>9</v>
      </c>
    </row>
    <row r="296" spans="1:15" x14ac:dyDescent="0.3">
      <c r="A296" s="1" t="s">
        <v>10</v>
      </c>
      <c r="B296" s="1" t="s">
        <v>11</v>
      </c>
      <c r="C296" s="1" t="str">
        <f t="shared" si="28"/>
        <v>USA</v>
      </c>
      <c r="D296" s="1" t="s">
        <v>680</v>
      </c>
      <c r="E296" s="7" t="str">
        <f>TEXT(DATE(MID(D296, 13, 4), CHOOSE(MATCH( MID(D296, 5, 3), {"Jan","Feb","Mar","Apr","May","Jun","Jul","Aug","Sep","Oct","Nov","Dec"}, 0), 1, 2, 3, 4, 5, 6, 7, 8, 9, 10, 11, 12), MID(D296, 9, 2)), "yyyy-mm-dd")</f>
        <v>2022-11-03</v>
      </c>
      <c r="F296" s="1" t="str">
        <f t="shared" si="29"/>
        <v>05:22:00</v>
      </c>
      <c r="G296" s="9" t="str">
        <f t="shared" si="30"/>
        <v>November</v>
      </c>
      <c r="H296" s="5" t="str">
        <f t="shared" si="31"/>
        <v>2022</v>
      </c>
      <c r="I296" s="1" t="s">
        <v>681</v>
      </c>
      <c r="J296" s="1" t="str">
        <f t="shared" si="32"/>
        <v xml:space="preserve">Falcon 9 Block 5 </v>
      </c>
      <c r="K296" s="1" t="str">
        <f t="shared" si="33"/>
        <v>Hotbird 13G</v>
      </c>
      <c r="L296" s="1" t="s">
        <v>8</v>
      </c>
      <c r="M296" s="1">
        <v>67</v>
      </c>
      <c r="N296" s="1">
        <f t="shared" si="34"/>
        <v>5561</v>
      </c>
      <c r="O296" s="1" t="s">
        <v>9</v>
      </c>
    </row>
    <row r="297" spans="1:15" x14ac:dyDescent="0.3">
      <c r="A297" s="1" t="s">
        <v>4</v>
      </c>
      <c r="B297" s="1" t="s">
        <v>5</v>
      </c>
      <c r="C297" s="1" t="str">
        <f t="shared" si="28"/>
        <v>Russia</v>
      </c>
      <c r="D297" s="1" t="s">
        <v>682</v>
      </c>
      <c r="E297" s="7" t="str">
        <f>TEXT(DATE(MID(D297, 13, 4), CHOOSE(MATCH( MID(D297, 5, 3), {"Jan","Feb","Mar","Apr","May","Jun","Jul","Aug","Sep","Oct","Nov","Dec"}, 0), 1, 2, 3, 4, 5, 6, 7, 8, 9, 10, 11, 12), MID(D297, 9, 2)), "yyyy-mm-dd")</f>
        <v>2022-11-02</v>
      </c>
      <c r="F297" s="1" t="str">
        <f t="shared" si="29"/>
        <v>06:48:00</v>
      </c>
      <c r="G297" s="9" t="str">
        <f t="shared" si="30"/>
        <v>November</v>
      </c>
      <c r="H297" s="5" t="str">
        <f t="shared" si="31"/>
        <v>2022</v>
      </c>
      <c r="I297" s="1" t="s">
        <v>683</v>
      </c>
      <c r="J297" s="1" t="str">
        <f t="shared" si="32"/>
        <v xml:space="preserve">Soyuz 2.1b/Fregat-M </v>
      </c>
      <c r="K297" s="1" t="str">
        <f t="shared" si="33"/>
        <v>Cosmos 2563</v>
      </c>
      <c r="L297" s="1" t="s">
        <v>8</v>
      </c>
      <c r="M297" s="1">
        <v>25</v>
      </c>
      <c r="N297" s="1">
        <f t="shared" si="34"/>
        <v>2075</v>
      </c>
      <c r="O297" s="1" t="s">
        <v>9</v>
      </c>
    </row>
    <row r="298" spans="1:15" x14ac:dyDescent="0.3">
      <c r="A298" s="1" t="s">
        <v>10</v>
      </c>
      <c r="B298" s="1" t="s">
        <v>30</v>
      </c>
      <c r="C298" s="1" t="str">
        <f t="shared" si="28"/>
        <v>USA</v>
      </c>
      <c r="D298" s="1" t="s">
        <v>684</v>
      </c>
      <c r="E298" s="7" t="str">
        <f>TEXT(DATE(MID(D298, 13, 4), CHOOSE(MATCH( MID(D298, 5, 3), {"Jan","Feb","Mar","Apr","May","Jun","Jul","Aug","Sep","Oct","Nov","Dec"}, 0), 1, 2, 3, 4, 5, 6, 7, 8, 9, 10, 11, 12), MID(D298, 9, 2)), "yyyy-mm-dd")</f>
        <v>2022-11-01</v>
      </c>
      <c r="F298" s="1" t="str">
        <f t="shared" si="29"/>
        <v>13:41:00</v>
      </c>
      <c r="G298" s="9" t="str">
        <f t="shared" si="30"/>
        <v>November</v>
      </c>
      <c r="H298" s="5" t="str">
        <f t="shared" si="31"/>
        <v>2022</v>
      </c>
      <c r="I298" s="1" t="s">
        <v>685</v>
      </c>
      <c r="J298" s="1" t="str">
        <f t="shared" si="32"/>
        <v xml:space="preserve">Falcon Heavy </v>
      </c>
      <c r="K298" s="1" t="str">
        <f t="shared" si="33"/>
        <v>USSF-44</v>
      </c>
      <c r="L298" s="1" t="s">
        <v>8</v>
      </c>
      <c r="M298" s="1">
        <v>97</v>
      </c>
      <c r="N298" s="1">
        <f t="shared" si="34"/>
        <v>8051</v>
      </c>
      <c r="O298" s="1" t="s">
        <v>9</v>
      </c>
    </row>
    <row r="299" spans="1:15" x14ac:dyDescent="0.3">
      <c r="A299" s="1" t="s">
        <v>14</v>
      </c>
      <c r="B299" s="1" t="s">
        <v>133</v>
      </c>
      <c r="C299" s="1" t="str">
        <f t="shared" si="28"/>
        <v>China</v>
      </c>
      <c r="D299" s="1" t="s">
        <v>686</v>
      </c>
      <c r="E299" s="7" t="str">
        <f>TEXT(DATE(MID(D299, 13, 4), CHOOSE(MATCH( MID(D299, 5, 3), {"Jan","Feb","Mar","Apr","May","Jun","Jul","Aug","Sep","Oct","Nov","Dec"}, 0), 1, 2, 3, 4, 5, 6, 7, 8, 9, 10, 11, 12), MID(D299, 9, 2)), "yyyy-mm-dd")</f>
        <v>2022-10-31</v>
      </c>
      <c r="F299" s="1" t="str">
        <f t="shared" si="29"/>
        <v>07:37:00</v>
      </c>
      <c r="G299" s="9" t="str">
        <f t="shared" si="30"/>
        <v>October</v>
      </c>
      <c r="H299" s="5" t="str">
        <f t="shared" si="31"/>
        <v>2022</v>
      </c>
      <c r="I299" s="1" t="s">
        <v>687</v>
      </c>
      <c r="J299" s="1" t="str">
        <f t="shared" si="32"/>
        <v xml:space="preserve">Long March 5B </v>
      </c>
      <c r="K299" s="1" t="str">
        <f t="shared" si="33"/>
        <v>Mengtian</v>
      </c>
      <c r="L299" s="1" t="s">
        <v>8</v>
      </c>
      <c r="M299" s="1"/>
      <c r="N299" s="1">
        <f t="shared" si="34"/>
        <v>0</v>
      </c>
      <c r="O299" s="1" t="s">
        <v>9</v>
      </c>
    </row>
    <row r="300" spans="1:15" x14ac:dyDescent="0.3">
      <c r="A300" s="1" t="s">
        <v>14</v>
      </c>
      <c r="B300" s="1" t="s">
        <v>90</v>
      </c>
      <c r="C300" s="1" t="str">
        <f t="shared" si="28"/>
        <v>China</v>
      </c>
      <c r="D300" s="1" t="s">
        <v>688</v>
      </c>
      <c r="E300" s="7" t="str">
        <f>TEXT(DATE(MID(D300, 13, 4), CHOOSE(MATCH( MID(D300, 5, 3), {"Jan","Feb","Mar","Apr","May","Jun","Jul","Aug","Sep","Oct","Nov","Dec"}, 0), 1, 2, 3, 4, 5, 6, 7, 8, 9, 10, 11, 12), MID(D300, 9, 2)), "yyyy-mm-dd")</f>
        <v>2022-10-29</v>
      </c>
      <c r="F300" s="1" t="str">
        <f t="shared" si="29"/>
        <v>01:01:00</v>
      </c>
      <c r="G300" s="9" t="str">
        <f t="shared" si="30"/>
        <v>October</v>
      </c>
      <c r="H300" s="5" t="str">
        <f t="shared" si="31"/>
        <v>2022</v>
      </c>
      <c r="I300" s="1" t="s">
        <v>689</v>
      </c>
      <c r="J300" s="1" t="str">
        <f t="shared" si="32"/>
        <v xml:space="preserve">Long March 2D </v>
      </c>
      <c r="K300" s="1" t="str">
        <f t="shared" si="33"/>
        <v>Shiyan 20C</v>
      </c>
      <c r="L300" s="1" t="s">
        <v>8</v>
      </c>
      <c r="M300" s="1">
        <v>29.75</v>
      </c>
      <c r="N300" s="1">
        <f t="shared" si="34"/>
        <v>2469.25</v>
      </c>
      <c r="O300" s="1" t="s">
        <v>9</v>
      </c>
    </row>
    <row r="301" spans="1:15" x14ac:dyDescent="0.3">
      <c r="A301" s="1" t="s">
        <v>10</v>
      </c>
      <c r="B301" s="1" t="s">
        <v>27</v>
      </c>
      <c r="C301" s="1" t="str">
        <f t="shared" si="28"/>
        <v>USA</v>
      </c>
      <c r="D301" s="1" t="s">
        <v>690</v>
      </c>
      <c r="E301" s="7" t="str">
        <f>TEXT(DATE(MID(D301, 13, 4), CHOOSE(MATCH( MID(D301, 5, 3), {"Jan","Feb","Mar","Apr","May","Jun","Jul","Aug","Sep","Oct","Nov","Dec"}, 0), 1, 2, 3, 4, 5, 6, 7, 8, 9, 10, 11, 12), MID(D301, 9, 2)), "yyyy-mm-dd")</f>
        <v>2022-10-28</v>
      </c>
      <c r="F301" s="1" t="str">
        <f t="shared" si="29"/>
        <v>01:14:00</v>
      </c>
      <c r="G301" s="9" t="str">
        <f t="shared" si="30"/>
        <v>October</v>
      </c>
      <c r="H301" s="5" t="str">
        <f t="shared" si="31"/>
        <v>2022</v>
      </c>
      <c r="I301" s="1" t="s">
        <v>691</v>
      </c>
      <c r="J301" s="1" t="str">
        <f t="shared" si="32"/>
        <v xml:space="preserve">Falcon 9 Block 5 </v>
      </c>
      <c r="K301" s="1" t="str">
        <f t="shared" si="33"/>
        <v>Starlink Group 4-31</v>
      </c>
      <c r="L301" s="1" t="s">
        <v>8</v>
      </c>
      <c r="M301" s="1">
        <v>67</v>
      </c>
      <c r="N301" s="1">
        <f t="shared" si="34"/>
        <v>5561</v>
      </c>
      <c r="O301" s="1" t="s">
        <v>9</v>
      </c>
    </row>
    <row r="302" spans="1:15" x14ac:dyDescent="0.3">
      <c r="A302" s="1" t="s">
        <v>129</v>
      </c>
      <c r="B302" s="1" t="s">
        <v>130</v>
      </c>
      <c r="C302" s="1" t="str">
        <f t="shared" si="28"/>
        <v>Kazakhstan</v>
      </c>
      <c r="D302" s="1" t="s">
        <v>692</v>
      </c>
      <c r="E302" s="7" t="str">
        <f>TEXT(DATE(MID(D302, 13, 4), CHOOSE(MATCH( MID(D302, 5, 3), {"Jan","Feb","Mar","Apr","May","Jun","Jul","Aug","Sep","Oct","Nov","Dec"}, 0), 1, 2, 3, 4, 5, 6, 7, 8, 9, 10, 11, 12), MID(D302, 9, 2)), "yyyy-mm-dd")</f>
        <v>2022-10-26</v>
      </c>
      <c r="F302" s="1" t="str">
        <f t="shared" si="29"/>
        <v>00:20:00</v>
      </c>
      <c r="G302" s="9" t="str">
        <f t="shared" si="30"/>
        <v>October</v>
      </c>
      <c r="H302" s="5" t="str">
        <f t="shared" si="31"/>
        <v>2022</v>
      </c>
      <c r="I302" s="1" t="s">
        <v>693</v>
      </c>
      <c r="J302" s="1" t="str">
        <f t="shared" si="32"/>
        <v xml:space="preserve">Soyuz 2.1a </v>
      </c>
      <c r="K302" s="1" t="str">
        <f t="shared" si="33"/>
        <v>Progress MS-21</v>
      </c>
      <c r="L302" s="1" t="s">
        <v>8</v>
      </c>
      <c r="M302" s="1">
        <v>17.420000000000002</v>
      </c>
      <c r="N302" s="1">
        <f t="shared" si="34"/>
        <v>1445.8600000000001</v>
      </c>
      <c r="O302" s="1" t="s">
        <v>9</v>
      </c>
    </row>
    <row r="303" spans="1:15" x14ac:dyDescent="0.3">
      <c r="A303" s="1" t="s">
        <v>129</v>
      </c>
      <c r="B303" s="1" t="s">
        <v>322</v>
      </c>
      <c r="C303" s="1" t="str">
        <f t="shared" si="28"/>
        <v>Russia</v>
      </c>
      <c r="D303" s="1" t="s">
        <v>694</v>
      </c>
      <c r="E303" s="7" t="str">
        <f>TEXT(DATE(MID(D303, 13, 4), CHOOSE(MATCH( MID(D303, 5, 3), {"Jan","Feb","Mar","Apr","May","Jun","Jul","Aug","Sep","Oct","Nov","Dec"}, 0), 1, 2, 3, 4, 5, 6, 7, 8, 9, 10, 11, 12), MID(D303, 9, 2)), "yyyy-mm-dd")</f>
        <v>2022-10-22</v>
      </c>
      <c r="F303" s="1" t="str">
        <f t="shared" si="29"/>
        <v>19:57:00</v>
      </c>
      <c r="G303" s="9" t="str">
        <f t="shared" si="30"/>
        <v>October</v>
      </c>
      <c r="H303" s="5" t="str">
        <f t="shared" si="31"/>
        <v>2022</v>
      </c>
      <c r="I303" s="1" t="s">
        <v>695</v>
      </c>
      <c r="J303" s="1" t="str">
        <f t="shared" si="32"/>
        <v xml:space="preserve">Soyuz 2.1b/Fregat-M </v>
      </c>
      <c r="K303" s="1" t="str">
        <f t="shared" si="33"/>
        <v>Goniets-M nÂ°33L to 35L &amp; Skif-D</v>
      </c>
      <c r="L303" s="1" t="s">
        <v>8</v>
      </c>
      <c r="M303" s="1">
        <v>25</v>
      </c>
      <c r="N303" s="1">
        <f t="shared" si="34"/>
        <v>2075</v>
      </c>
      <c r="O303" s="1" t="s">
        <v>9</v>
      </c>
    </row>
    <row r="304" spans="1:15" x14ac:dyDescent="0.3">
      <c r="A304" s="1" t="s">
        <v>86</v>
      </c>
      <c r="B304" s="1" t="s">
        <v>290</v>
      </c>
      <c r="C304" s="1" t="str">
        <f t="shared" si="28"/>
        <v>India</v>
      </c>
      <c r="D304" s="1" t="s">
        <v>696</v>
      </c>
      <c r="E304" s="7" t="str">
        <f>TEXT(DATE(MID(D304, 13, 4), CHOOSE(MATCH( MID(D304, 5, 3), {"Jan","Feb","Mar","Apr","May","Jun","Jul","Aug","Sep","Oct","Nov","Dec"}, 0), 1, 2, 3, 4, 5, 6, 7, 8, 9, 10, 11, 12), MID(D304, 9, 2)), "yyyy-mm-dd")</f>
        <v>2022-10-22</v>
      </c>
      <c r="F304" s="1" t="str">
        <f t="shared" si="29"/>
        <v>18:37:00</v>
      </c>
      <c r="G304" s="9" t="str">
        <f t="shared" si="30"/>
        <v>October</v>
      </c>
      <c r="H304" s="5" t="str">
        <f t="shared" si="31"/>
        <v>2022</v>
      </c>
      <c r="I304" s="1" t="s">
        <v>697</v>
      </c>
      <c r="J304" s="1" t="str">
        <f t="shared" si="32"/>
        <v xml:space="preserve">LVM-3 </v>
      </c>
      <c r="K304" s="1" t="str">
        <f t="shared" si="33"/>
        <v>OneWeb #14</v>
      </c>
      <c r="L304" s="1" t="s">
        <v>8</v>
      </c>
      <c r="M304" s="1">
        <v>62</v>
      </c>
      <c r="N304" s="1">
        <f t="shared" si="34"/>
        <v>5146</v>
      </c>
      <c r="O304" s="1" t="s">
        <v>9</v>
      </c>
    </row>
    <row r="305" spans="1:15" x14ac:dyDescent="0.3">
      <c r="A305" s="1" t="s">
        <v>4</v>
      </c>
      <c r="B305" s="1" t="s">
        <v>5</v>
      </c>
      <c r="C305" s="1" t="str">
        <f t="shared" si="28"/>
        <v>Russia</v>
      </c>
      <c r="D305" s="1" t="s">
        <v>698</v>
      </c>
      <c r="E305" s="7" t="str">
        <f>TEXT(DATE(MID(D305, 13, 4), CHOOSE(MATCH( MID(D305, 5, 3), {"Jan","Feb","Mar","Apr","May","Jun","Jul","Aug","Sep","Oct","Nov","Dec"}, 0), 1, 2, 3, 4, 5, 6, 7, 8, 9, 10, 11, 12), MID(D305, 9, 2)), "yyyy-mm-dd")</f>
        <v>2022-10-21</v>
      </c>
      <c r="F305" s="1" t="str">
        <f t="shared" si="29"/>
        <v>19:20:00</v>
      </c>
      <c r="G305" s="9" t="str">
        <f t="shared" si="30"/>
        <v>October</v>
      </c>
      <c r="H305" s="5" t="str">
        <f t="shared" si="31"/>
        <v>2022</v>
      </c>
      <c r="I305" s="1" t="s">
        <v>699</v>
      </c>
      <c r="J305" s="1" t="str">
        <f t="shared" si="32"/>
        <v xml:space="preserve">Soyuz 2.1v/Volga </v>
      </c>
      <c r="K305" s="1" t="str">
        <f t="shared" si="33"/>
        <v>Cosmos 2561 &amp; 2562</v>
      </c>
      <c r="L305" s="1" t="s">
        <v>8</v>
      </c>
      <c r="M305" s="1"/>
      <c r="N305" s="1">
        <f t="shared" si="34"/>
        <v>0</v>
      </c>
      <c r="O305" s="1" t="s">
        <v>9</v>
      </c>
    </row>
    <row r="306" spans="1:15" x14ac:dyDescent="0.3">
      <c r="A306" s="1" t="s">
        <v>10</v>
      </c>
      <c r="B306" s="1" t="s">
        <v>11</v>
      </c>
      <c r="C306" s="1" t="str">
        <f t="shared" si="28"/>
        <v>USA</v>
      </c>
      <c r="D306" s="1" t="s">
        <v>700</v>
      </c>
      <c r="E306" s="7" t="str">
        <f>TEXT(DATE(MID(D306, 13, 4), CHOOSE(MATCH( MID(D306, 5, 3), {"Jan","Feb","Mar","Apr","May","Jun","Jul","Aug","Sep","Oct","Nov","Dec"}, 0), 1, 2, 3, 4, 5, 6, 7, 8, 9, 10, 11, 12), MID(D306, 9, 2)), "yyyy-mm-dd")</f>
        <v>2022-10-20</v>
      </c>
      <c r="F306" s="1" t="str">
        <f t="shared" si="29"/>
        <v>14:50:00</v>
      </c>
      <c r="G306" s="9" t="str">
        <f t="shared" si="30"/>
        <v>October</v>
      </c>
      <c r="H306" s="5" t="str">
        <f t="shared" si="31"/>
        <v>2022</v>
      </c>
      <c r="I306" s="1" t="s">
        <v>701</v>
      </c>
      <c r="J306" s="1" t="str">
        <f t="shared" si="32"/>
        <v xml:space="preserve">Falcon 9 Block 5 </v>
      </c>
      <c r="K306" s="1" t="str">
        <f t="shared" si="33"/>
        <v>Starlink Group 4-36</v>
      </c>
      <c r="L306" s="1" t="s">
        <v>8</v>
      </c>
      <c r="M306" s="1">
        <v>67</v>
      </c>
      <c r="N306" s="1">
        <f t="shared" si="34"/>
        <v>5561</v>
      </c>
      <c r="O306" s="1" t="s">
        <v>9</v>
      </c>
    </row>
    <row r="307" spans="1:15" x14ac:dyDescent="0.3">
      <c r="A307" s="1" t="s">
        <v>4</v>
      </c>
      <c r="B307" s="1" t="s">
        <v>702</v>
      </c>
      <c r="C307" s="1" t="str">
        <f t="shared" si="28"/>
        <v>Russia</v>
      </c>
      <c r="D307" s="1" t="s">
        <v>703</v>
      </c>
      <c r="E307" s="7" t="str">
        <f>TEXT(DATE(MID(D307, 13, 4), CHOOSE(MATCH( MID(D307, 5, 3), {"Jan","Feb","Mar","Apr","May","Jun","Jul","Aug","Sep","Oct","Nov","Dec"}, 0), 1, 2, 3, 4, 5, 6, 7, 8, 9, 10, 11, 12), MID(D307, 9, 2)), "yyyy-mm-dd")</f>
        <v>2022-10-15</v>
      </c>
      <c r="F307" s="1" t="str">
        <f t="shared" si="29"/>
        <v>19:55:00</v>
      </c>
      <c r="G307" s="9" t="str">
        <f t="shared" si="30"/>
        <v>October</v>
      </c>
      <c r="H307" s="5" t="str">
        <f t="shared" si="31"/>
        <v>2022</v>
      </c>
      <c r="I307" s="1" t="s">
        <v>704</v>
      </c>
      <c r="J307" s="1" t="str">
        <f t="shared" si="32"/>
        <v xml:space="preserve">Angara 1.2 </v>
      </c>
      <c r="K307" s="1" t="str">
        <f t="shared" si="33"/>
        <v>Cosmos 2560</v>
      </c>
      <c r="L307" s="1" t="s">
        <v>8</v>
      </c>
      <c r="M307" s="1"/>
      <c r="N307" s="1">
        <f t="shared" si="34"/>
        <v>0</v>
      </c>
      <c r="O307" s="1" t="s">
        <v>9</v>
      </c>
    </row>
    <row r="308" spans="1:15" x14ac:dyDescent="0.3">
      <c r="A308" s="1" t="s">
        <v>10</v>
      </c>
      <c r="B308" s="1" t="s">
        <v>11</v>
      </c>
      <c r="C308" s="1" t="str">
        <f t="shared" si="28"/>
        <v>USA</v>
      </c>
      <c r="D308" s="1" t="s">
        <v>705</v>
      </c>
      <c r="E308" s="7" t="str">
        <f>TEXT(DATE(MID(D308, 13, 4), CHOOSE(MATCH( MID(D308, 5, 3), {"Jan","Feb","Mar","Apr","May","Jun","Jul","Aug","Sep","Oct","Nov","Dec"}, 0), 1, 2, 3, 4, 5, 6, 7, 8, 9, 10, 11, 12), MID(D308, 9, 2)), "yyyy-mm-dd")</f>
        <v>2022-10-15</v>
      </c>
      <c r="F308" s="1" t="str">
        <f t="shared" si="29"/>
        <v>05:22:00</v>
      </c>
      <c r="G308" s="9" t="str">
        <f t="shared" si="30"/>
        <v>October</v>
      </c>
      <c r="H308" s="5" t="str">
        <f t="shared" si="31"/>
        <v>2022</v>
      </c>
      <c r="I308" s="1" t="s">
        <v>706</v>
      </c>
      <c r="J308" s="1" t="str">
        <f t="shared" si="32"/>
        <v xml:space="preserve">Falcon 9 Block 5 </v>
      </c>
      <c r="K308" s="1" t="str">
        <f t="shared" si="33"/>
        <v>Hotbird 13F</v>
      </c>
      <c r="L308" s="1" t="s">
        <v>8</v>
      </c>
      <c r="M308" s="1">
        <v>67</v>
      </c>
      <c r="N308" s="1">
        <f t="shared" si="34"/>
        <v>5561</v>
      </c>
      <c r="O308" s="1" t="s">
        <v>9</v>
      </c>
    </row>
    <row r="309" spans="1:15" x14ac:dyDescent="0.3">
      <c r="A309" s="1" t="s">
        <v>14</v>
      </c>
      <c r="B309" s="1" t="s">
        <v>18</v>
      </c>
      <c r="C309" s="1" t="str">
        <f t="shared" si="28"/>
        <v>China</v>
      </c>
      <c r="D309" s="1" t="s">
        <v>707</v>
      </c>
      <c r="E309" s="7" t="str">
        <f>TEXT(DATE(MID(D309, 13, 4), CHOOSE(MATCH( MID(D309, 5, 3), {"Jan","Feb","Mar","Apr","May","Jun","Jul","Aug","Sep","Oct","Nov","Dec"}, 0), 1, 2, 3, 4, 5, 6, 7, 8, 9, 10, 11, 12), MID(D309, 9, 2)), "yyyy-mm-dd")</f>
        <v>2022-10-14</v>
      </c>
      <c r="F309" s="1" t="str">
        <f t="shared" si="29"/>
        <v>19:12:00</v>
      </c>
      <c r="G309" s="9" t="str">
        <f t="shared" si="30"/>
        <v>October</v>
      </c>
      <c r="H309" s="5" t="str">
        <f t="shared" si="31"/>
        <v>2022</v>
      </c>
      <c r="I309" s="1" t="s">
        <v>708</v>
      </c>
      <c r="J309" s="1" t="str">
        <f t="shared" si="32"/>
        <v xml:space="preserve">Long March 2D </v>
      </c>
      <c r="K309" s="1" t="str">
        <f t="shared" si="33"/>
        <v>Yaogan 36 Group 02</v>
      </c>
      <c r="L309" s="1" t="s">
        <v>8</v>
      </c>
      <c r="M309" s="1">
        <v>29.75</v>
      </c>
      <c r="N309" s="1">
        <f t="shared" si="34"/>
        <v>2469.25</v>
      </c>
      <c r="O309" s="1" t="s">
        <v>9</v>
      </c>
    </row>
    <row r="310" spans="1:15" x14ac:dyDescent="0.3">
      <c r="A310" s="1" t="s">
        <v>14</v>
      </c>
      <c r="B310" s="1" t="s">
        <v>329</v>
      </c>
      <c r="C310" s="1" t="str">
        <f t="shared" si="28"/>
        <v>China</v>
      </c>
      <c r="D310" s="1" t="s">
        <v>709</v>
      </c>
      <c r="E310" s="7" t="str">
        <f>TEXT(DATE(MID(D310, 13, 4), CHOOSE(MATCH( MID(D310, 5, 3), {"Jan","Feb","Mar","Apr","May","Jun","Jul","Aug","Sep","Oct","Nov","Dec"}, 0), 1, 2, 3, 4, 5, 6, 7, 8, 9, 10, 11, 12), MID(D310, 9, 2)), "yyyy-mm-dd")</f>
        <v>2022-10-12</v>
      </c>
      <c r="F310" s="1" t="str">
        <f t="shared" si="29"/>
        <v>22:53:00</v>
      </c>
      <c r="G310" s="9" t="str">
        <f t="shared" si="30"/>
        <v>October</v>
      </c>
      <c r="H310" s="5" t="str">
        <f t="shared" si="31"/>
        <v>2022</v>
      </c>
      <c r="I310" s="1" t="s">
        <v>710</v>
      </c>
      <c r="J310" s="1" t="str">
        <f t="shared" si="32"/>
        <v xml:space="preserve">Long March 2C </v>
      </c>
      <c r="K310" s="1" t="str">
        <f t="shared" si="33"/>
        <v>5 m S-SAR-01 (Huanjing-2E)</v>
      </c>
      <c r="L310" s="1" t="s">
        <v>8</v>
      </c>
      <c r="M310" s="1">
        <v>30.8</v>
      </c>
      <c r="N310" s="1">
        <f t="shared" si="34"/>
        <v>2556.4</v>
      </c>
      <c r="O310" s="1" t="s">
        <v>9</v>
      </c>
    </row>
    <row r="311" spans="1:15" x14ac:dyDescent="0.3">
      <c r="A311" s="1" t="s">
        <v>129</v>
      </c>
      <c r="B311" s="1" t="s">
        <v>565</v>
      </c>
      <c r="C311" s="1" t="str">
        <f t="shared" si="28"/>
        <v>Kazakhstan</v>
      </c>
      <c r="D311" s="1" t="s">
        <v>711</v>
      </c>
      <c r="E311" s="7" t="str">
        <f>TEXT(DATE(MID(D311, 13, 4), CHOOSE(MATCH( MID(D311, 5, 3), {"Jan","Feb","Mar","Apr","May","Jun","Jul","Aug","Sep","Oct","Nov","Dec"}, 0), 1, 2, 3, 4, 5, 6, 7, 8, 9, 10, 11, 12), MID(D311, 9, 2)), "yyyy-mm-dd")</f>
        <v>2022-10-12</v>
      </c>
      <c r="F311" s="1" t="str">
        <f t="shared" si="29"/>
        <v>15:00:00</v>
      </c>
      <c r="G311" s="9" t="str">
        <f t="shared" si="30"/>
        <v>October</v>
      </c>
      <c r="H311" s="5" t="str">
        <f t="shared" si="31"/>
        <v>2022</v>
      </c>
      <c r="I311" s="1" t="s">
        <v>712</v>
      </c>
      <c r="J311" s="1" t="str">
        <f t="shared" si="32"/>
        <v xml:space="preserve">Proton-M/DM-3 </v>
      </c>
      <c r="K311" s="1" t="str">
        <f t="shared" si="33"/>
        <v>Angosat-2</v>
      </c>
      <c r="L311" s="1" t="s">
        <v>8</v>
      </c>
      <c r="M311" s="1">
        <v>65</v>
      </c>
      <c r="N311" s="1">
        <f t="shared" si="34"/>
        <v>5395</v>
      </c>
      <c r="O311" s="1" t="s">
        <v>9</v>
      </c>
    </row>
    <row r="312" spans="1:15" x14ac:dyDescent="0.3">
      <c r="A312" s="1" t="s">
        <v>713</v>
      </c>
      <c r="B312" s="1" t="s">
        <v>714</v>
      </c>
      <c r="C312" s="1" t="str">
        <f t="shared" si="28"/>
        <v>Japan</v>
      </c>
      <c r="D312" s="1" t="s">
        <v>715</v>
      </c>
      <c r="E312" s="7" t="str">
        <f>TEXT(DATE(MID(D312, 13, 4), CHOOSE(MATCH( MID(D312, 5, 3), {"Jan","Feb","Mar","Apr","May","Jun","Jul","Aug","Sep","Oct","Nov","Dec"}, 0), 1, 2, 3, 4, 5, 6, 7, 8, 9, 10, 11, 12), MID(D312, 9, 2)), "yyyy-mm-dd")</f>
        <v>2022-10-12</v>
      </c>
      <c r="F312" s="1" t="str">
        <f t="shared" si="29"/>
        <v>00:50:00</v>
      </c>
      <c r="G312" s="9" t="str">
        <f t="shared" si="30"/>
        <v>October</v>
      </c>
      <c r="H312" s="5" t="str">
        <f t="shared" si="31"/>
        <v>2022</v>
      </c>
      <c r="I312" s="1" t="s">
        <v>716</v>
      </c>
      <c r="J312" s="1" t="str">
        <f t="shared" si="32"/>
        <v xml:space="preserve">Epsilon PBS </v>
      </c>
      <c r="K312" s="1" t="str">
        <f t="shared" si="33"/>
        <v>RAISE-3 &amp; Others</v>
      </c>
      <c r="L312" s="1" t="s">
        <v>8</v>
      </c>
      <c r="M312" s="1">
        <v>39</v>
      </c>
      <c r="N312" s="1">
        <f t="shared" si="34"/>
        <v>3237</v>
      </c>
      <c r="O312" s="1" t="s">
        <v>257</v>
      </c>
    </row>
    <row r="313" spans="1:15" x14ac:dyDescent="0.3">
      <c r="A313" s="1" t="s">
        <v>4</v>
      </c>
      <c r="B313" s="1" t="s">
        <v>212</v>
      </c>
      <c r="C313" s="1" t="str">
        <f t="shared" si="28"/>
        <v>Russia</v>
      </c>
      <c r="D313" s="1" t="s">
        <v>717</v>
      </c>
      <c r="E313" s="7" t="str">
        <f>TEXT(DATE(MID(D313, 13, 4), CHOOSE(MATCH( MID(D313, 5, 3), {"Jan","Feb","Mar","Apr","May","Jun","Jul","Aug","Sep","Oct","Nov","Dec"}, 0), 1, 2, 3, 4, 5, 6, 7, 8, 9, 10, 11, 12), MID(D313, 9, 2)), "yyyy-mm-dd")</f>
        <v>2022-10-10</v>
      </c>
      <c r="F313" s="1" t="str">
        <f t="shared" si="29"/>
        <v>02:52:00</v>
      </c>
      <c r="G313" s="9" t="str">
        <f t="shared" si="30"/>
        <v>October</v>
      </c>
      <c r="H313" s="5" t="str">
        <f t="shared" si="31"/>
        <v>2022</v>
      </c>
      <c r="I313" s="1" t="s">
        <v>718</v>
      </c>
      <c r="J313" s="1" t="str">
        <f t="shared" si="32"/>
        <v xml:space="preserve">Soyuz 2.1b/Fregat-M </v>
      </c>
      <c r="K313" s="1" t="str">
        <f t="shared" si="33"/>
        <v>Cosmos 2559</v>
      </c>
      <c r="L313" s="1" t="s">
        <v>8</v>
      </c>
      <c r="M313" s="1">
        <v>25</v>
      </c>
      <c r="N313" s="1">
        <f t="shared" si="34"/>
        <v>2075</v>
      </c>
      <c r="O313" s="1" t="s">
        <v>9</v>
      </c>
    </row>
    <row r="314" spans="1:15" x14ac:dyDescent="0.3">
      <c r="A314" s="1" t="s">
        <v>14</v>
      </c>
      <c r="B314" s="1" t="s">
        <v>90</v>
      </c>
      <c r="C314" s="1" t="str">
        <f t="shared" si="28"/>
        <v>China</v>
      </c>
      <c r="D314" s="1" t="s">
        <v>719</v>
      </c>
      <c r="E314" s="7" t="str">
        <f>TEXT(DATE(MID(D314, 13, 4), CHOOSE(MATCH( MID(D314, 5, 3), {"Jan","Feb","Mar","Apr","May","Jun","Jul","Aug","Sep","Oct","Nov","Dec"}, 0), 1, 2, 3, 4, 5, 6, 7, 8, 9, 10, 11, 12), MID(D314, 9, 2)), "yyyy-mm-dd")</f>
        <v>2022-10-08</v>
      </c>
      <c r="F314" s="1" t="str">
        <f t="shared" si="29"/>
        <v>23:43:00</v>
      </c>
      <c r="G314" s="9" t="str">
        <f t="shared" si="30"/>
        <v>October</v>
      </c>
      <c r="H314" s="5" t="str">
        <f t="shared" si="31"/>
        <v>2022</v>
      </c>
      <c r="I314" s="1" t="s">
        <v>720</v>
      </c>
      <c r="J314" s="1" t="str">
        <f t="shared" si="32"/>
        <v xml:space="preserve">Long March 2D </v>
      </c>
      <c r="K314" s="1" t="str">
        <f t="shared" si="33"/>
        <v>Advanced Space-borne Solar Observatory (ASO-S)</v>
      </c>
      <c r="L314" s="1" t="s">
        <v>8</v>
      </c>
      <c r="M314" s="1">
        <v>29.75</v>
      </c>
      <c r="N314" s="1">
        <f t="shared" si="34"/>
        <v>2469.25</v>
      </c>
      <c r="O314" s="1" t="s">
        <v>9</v>
      </c>
    </row>
    <row r="315" spans="1:15" x14ac:dyDescent="0.3">
      <c r="A315" s="1" t="s">
        <v>10</v>
      </c>
      <c r="B315" s="1" t="s">
        <v>11</v>
      </c>
      <c r="C315" s="1" t="str">
        <f t="shared" si="28"/>
        <v>USA</v>
      </c>
      <c r="D315" s="1" t="s">
        <v>721</v>
      </c>
      <c r="E315" s="7" t="str">
        <f>TEXT(DATE(MID(D315, 13, 4), CHOOSE(MATCH( MID(D315, 5, 3), {"Jan","Feb","Mar","Apr","May","Jun","Jul","Aug","Sep","Oct","Nov","Dec"}, 0), 1, 2, 3, 4, 5, 6, 7, 8, 9, 10, 11, 12), MID(D315, 9, 2)), "yyyy-mm-dd")</f>
        <v>2022-10-08</v>
      </c>
      <c r="F315" s="1" t="str">
        <f t="shared" si="29"/>
        <v>23:05:00</v>
      </c>
      <c r="G315" s="9" t="str">
        <f t="shared" si="30"/>
        <v>October</v>
      </c>
      <c r="H315" s="5" t="str">
        <f t="shared" si="31"/>
        <v>2022</v>
      </c>
      <c r="I315" s="1" t="s">
        <v>722</v>
      </c>
      <c r="J315" s="1" t="str">
        <f t="shared" si="32"/>
        <v xml:space="preserve">Falcon 9 Block 5 </v>
      </c>
      <c r="K315" s="1" t="str">
        <f t="shared" si="33"/>
        <v>Galaxy 33 &amp; 34</v>
      </c>
      <c r="L315" s="1" t="s">
        <v>8</v>
      </c>
      <c r="M315" s="1">
        <v>67</v>
      </c>
      <c r="N315" s="1">
        <f t="shared" si="34"/>
        <v>5561</v>
      </c>
      <c r="O315" s="1" t="s">
        <v>9</v>
      </c>
    </row>
    <row r="316" spans="1:15" x14ac:dyDescent="0.3">
      <c r="A316" s="1" t="s">
        <v>21</v>
      </c>
      <c r="B316" s="1" t="s">
        <v>22</v>
      </c>
      <c r="C316" s="1" t="str">
        <f t="shared" si="28"/>
        <v>New Zealand</v>
      </c>
      <c r="D316" s="1" t="s">
        <v>723</v>
      </c>
      <c r="E316" s="7" t="str">
        <f>TEXT(DATE(MID(D316, 13, 4), CHOOSE(MATCH( MID(D316, 5, 3), {"Jan","Feb","Mar","Apr","May","Jun","Jul","Aug","Sep","Oct","Nov","Dec"}, 0), 1, 2, 3, 4, 5, 6, 7, 8, 9, 10, 11, 12), MID(D316, 9, 2)), "yyyy-mm-dd")</f>
        <v>2022-10-07</v>
      </c>
      <c r="F316" s="1" t="str">
        <f t="shared" si="29"/>
        <v>17:09:00</v>
      </c>
      <c r="G316" s="9" t="str">
        <f t="shared" si="30"/>
        <v>October</v>
      </c>
      <c r="H316" s="5" t="str">
        <f t="shared" si="31"/>
        <v>2022</v>
      </c>
      <c r="I316" s="1" t="s">
        <v>724</v>
      </c>
      <c r="J316" s="1" t="str">
        <f t="shared" si="32"/>
        <v xml:space="preserve">Electron/Curie </v>
      </c>
      <c r="K316" s="1" t="str">
        <f t="shared" si="33"/>
        <v>It Argos Up From Here</v>
      </c>
      <c r="L316" s="1" t="s">
        <v>8</v>
      </c>
      <c r="M316" s="1">
        <v>7.5</v>
      </c>
      <c r="N316" s="1">
        <f t="shared" si="34"/>
        <v>622.5</v>
      </c>
      <c r="O316" s="1" t="s">
        <v>9</v>
      </c>
    </row>
    <row r="317" spans="1:15" x14ac:dyDescent="0.3">
      <c r="A317" s="1" t="s">
        <v>14</v>
      </c>
      <c r="B317" s="1" t="s">
        <v>65</v>
      </c>
      <c r="C317" s="1" t="str">
        <f t="shared" si="28"/>
        <v>China Coastal Waters</v>
      </c>
      <c r="D317" s="1" t="s">
        <v>725</v>
      </c>
      <c r="E317" s="7" t="str">
        <f>TEXT(DATE(MID(D317, 13, 4), CHOOSE(MATCH( MID(D317, 5, 3), {"Jan","Feb","Mar","Apr","May","Jun","Jul","Aug","Sep","Oct","Nov","Dec"}, 0), 1, 2, 3, 4, 5, 6, 7, 8, 9, 10, 11, 12), MID(D317, 9, 2)), "yyyy-mm-dd")</f>
        <v>2022-10-07</v>
      </c>
      <c r="F317" s="1" t="str">
        <f t="shared" si="29"/>
        <v>13:10:00</v>
      </c>
      <c r="G317" s="9" t="str">
        <f t="shared" si="30"/>
        <v>October</v>
      </c>
      <c r="H317" s="5" t="str">
        <f t="shared" si="31"/>
        <v>2022</v>
      </c>
      <c r="I317" s="1" t="s">
        <v>726</v>
      </c>
      <c r="J317" s="1" t="str">
        <f t="shared" si="32"/>
        <v xml:space="preserve">Long March 11H </v>
      </c>
      <c r="K317" s="1" t="str">
        <f t="shared" si="33"/>
        <v>CentiSpace-1 S5 &amp; S6</v>
      </c>
      <c r="L317" s="1" t="s">
        <v>8</v>
      </c>
      <c r="M317" s="1">
        <v>5.3</v>
      </c>
      <c r="N317" s="1">
        <f t="shared" si="34"/>
        <v>439.9</v>
      </c>
      <c r="O317" s="1" t="s">
        <v>9</v>
      </c>
    </row>
    <row r="318" spans="1:15" x14ac:dyDescent="0.3">
      <c r="A318" s="1" t="s">
        <v>10</v>
      </c>
      <c r="B318" s="1" t="s">
        <v>27</v>
      </c>
      <c r="C318" s="1" t="str">
        <f t="shared" si="28"/>
        <v>USA</v>
      </c>
      <c r="D318" s="1" t="s">
        <v>727</v>
      </c>
      <c r="E318" s="7" t="str">
        <f>TEXT(DATE(MID(D318, 13, 4), CHOOSE(MATCH( MID(D318, 5, 3), {"Jan","Feb","Mar","Apr","May","Jun","Jul","Aug","Sep","Oct","Nov","Dec"}, 0), 1, 2, 3, 4, 5, 6, 7, 8, 9, 10, 11, 12), MID(D318, 9, 2)), "yyyy-mm-dd")</f>
        <v>2022-10-05</v>
      </c>
      <c r="F318" s="1" t="str">
        <f t="shared" si="29"/>
        <v>23:10:00</v>
      </c>
      <c r="G318" s="9" t="str">
        <f t="shared" si="30"/>
        <v>October</v>
      </c>
      <c r="H318" s="5" t="str">
        <f t="shared" si="31"/>
        <v>2022</v>
      </c>
      <c r="I318" s="1" t="s">
        <v>728</v>
      </c>
      <c r="J318" s="1" t="str">
        <f t="shared" si="32"/>
        <v xml:space="preserve">Falcon 9 Block 5 </v>
      </c>
      <c r="K318" s="1" t="str">
        <f t="shared" si="33"/>
        <v>Starlink Group 4-29</v>
      </c>
      <c r="L318" s="1" t="s">
        <v>8</v>
      </c>
      <c r="M318" s="1">
        <v>67</v>
      </c>
      <c r="N318" s="1">
        <f t="shared" si="34"/>
        <v>5561</v>
      </c>
      <c r="O318" s="1" t="s">
        <v>9</v>
      </c>
    </row>
    <row r="319" spans="1:15" x14ac:dyDescent="0.3">
      <c r="A319" s="1" t="s">
        <v>10</v>
      </c>
      <c r="B319" s="1" t="s">
        <v>30</v>
      </c>
      <c r="C319" s="1" t="str">
        <f t="shared" si="28"/>
        <v>USA</v>
      </c>
      <c r="D319" s="1" t="s">
        <v>729</v>
      </c>
      <c r="E319" s="7" t="str">
        <f>TEXT(DATE(MID(D319, 13, 4), CHOOSE(MATCH( MID(D319, 5, 3), {"Jan","Feb","Mar","Apr","May","Jun","Jul","Aug","Sep","Oct","Nov","Dec"}, 0), 1, 2, 3, 4, 5, 6, 7, 8, 9, 10, 11, 12), MID(D319, 9, 2)), "yyyy-mm-dd")</f>
        <v>2022-10-05</v>
      </c>
      <c r="F319" s="1" t="str">
        <f t="shared" si="29"/>
        <v>16:00:00</v>
      </c>
      <c r="G319" s="9" t="str">
        <f t="shared" si="30"/>
        <v>October</v>
      </c>
      <c r="H319" s="5" t="str">
        <f t="shared" si="31"/>
        <v>2022</v>
      </c>
      <c r="I319" s="1" t="s">
        <v>730</v>
      </c>
      <c r="J319" s="1" t="str">
        <f t="shared" si="32"/>
        <v xml:space="preserve">Falcon 9 Block 5 </v>
      </c>
      <c r="K319" s="1" t="str">
        <f t="shared" si="33"/>
        <v>SpaceX Crew-5</v>
      </c>
      <c r="L319" s="1" t="s">
        <v>8</v>
      </c>
      <c r="M319" s="1">
        <v>67</v>
      </c>
      <c r="N319" s="1">
        <f t="shared" si="34"/>
        <v>5561</v>
      </c>
      <c r="O319" s="1" t="s">
        <v>9</v>
      </c>
    </row>
    <row r="320" spans="1:15" x14ac:dyDescent="0.3">
      <c r="A320" s="1" t="s">
        <v>74</v>
      </c>
      <c r="B320" s="1" t="s">
        <v>75</v>
      </c>
      <c r="C320" s="1" t="str">
        <f t="shared" si="28"/>
        <v>USA</v>
      </c>
      <c r="D320" s="1" t="s">
        <v>731</v>
      </c>
      <c r="E320" s="7" t="str">
        <f>TEXT(DATE(MID(D320, 13, 4), CHOOSE(MATCH( MID(D320, 5, 3), {"Jan","Feb","Mar","Apr","May","Jun","Jul","Aug","Sep","Oct","Nov","Dec"}, 0), 1, 2, 3, 4, 5, 6, 7, 8, 9, 10, 11, 12), MID(D320, 9, 2)), "yyyy-mm-dd")</f>
        <v>2022-10-04</v>
      </c>
      <c r="F320" s="1" t="str">
        <f t="shared" si="29"/>
        <v>21:36:00</v>
      </c>
      <c r="G320" s="9" t="str">
        <f t="shared" si="30"/>
        <v>October</v>
      </c>
      <c r="H320" s="5" t="str">
        <f t="shared" si="31"/>
        <v>2022</v>
      </c>
      <c r="I320" s="1" t="s">
        <v>732</v>
      </c>
      <c r="J320" s="1" t="str">
        <f t="shared" si="32"/>
        <v xml:space="preserve">Atlas V 531 </v>
      </c>
      <c r="K320" s="1" t="str">
        <f t="shared" si="33"/>
        <v>SES-20 &amp; SES-21</v>
      </c>
      <c r="L320" s="1" t="s">
        <v>8</v>
      </c>
      <c r="M320" s="1">
        <v>140</v>
      </c>
      <c r="N320" s="1">
        <f t="shared" si="34"/>
        <v>11620</v>
      </c>
      <c r="O320" s="1" t="s">
        <v>9</v>
      </c>
    </row>
    <row r="321" spans="1:15" x14ac:dyDescent="0.3">
      <c r="A321" s="1" t="s">
        <v>113</v>
      </c>
      <c r="B321" s="1" t="s">
        <v>114</v>
      </c>
      <c r="C321" s="1" t="str">
        <f t="shared" si="28"/>
        <v>USA</v>
      </c>
      <c r="D321" s="1" t="s">
        <v>733</v>
      </c>
      <c r="E321" s="7" t="str">
        <f>TEXT(DATE(MID(D321, 13, 4), CHOOSE(MATCH( MID(D321, 5, 3), {"Jan","Feb","Mar","Apr","May","Jun","Jul","Aug","Sep","Oct","Nov","Dec"}, 0), 1, 2, 3, 4, 5, 6, 7, 8, 9, 10, 11, 12), MID(D321, 9, 2)), "yyyy-mm-dd")</f>
        <v>2022-10-01</v>
      </c>
      <c r="F321" s="1" t="str">
        <f t="shared" si="29"/>
        <v>07:01:00</v>
      </c>
      <c r="G321" s="9" t="str">
        <f t="shared" si="30"/>
        <v>October</v>
      </c>
      <c r="H321" s="5" t="str">
        <f t="shared" si="31"/>
        <v>2022</v>
      </c>
      <c r="I321" s="1" t="s">
        <v>734</v>
      </c>
      <c r="J321" s="1" t="str">
        <f t="shared" si="32"/>
        <v xml:space="preserve">Alpha </v>
      </c>
      <c r="K321" s="1" t="str">
        <f t="shared" si="33"/>
        <v>To The Black</v>
      </c>
      <c r="L321" s="1" t="s">
        <v>8</v>
      </c>
      <c r="M321" s="1">
        <v>15</v>
      </c>
      <c r="N321" s="1">
        <f t="shared" si="34"/>
        <v>1245</v>
      </c>
      <c r="O321" s="1" t="s">
        <v>117</v>
      </c>
    </row>
    <row r="322" spans="1:15" x14ac:dyDescent="0.3">
      <c r="A322" s="1" t="s">
        <v>14</v>
      </c>
      <c r="B322" s="1" t="s">
        <v>395</v>
      </c>
      <c r="C322" s="1" t="str">
        <f t="shared" ref="C322:C385" si="35">TRIM(MID(B322, FIND("|", SUBSTITUTE(B322, ",", "|", LEN(B322) - LEN(SUBSTITUTE(B322,",", "" )))) + 1, LEN(B322)))</f>
        <v>China</v>
      </c>
      <c r="D322" s="1" t="s">
        <v>735</v>
      </c>
      <c r="E322" s="7" t="str">
        <f>TEXT(DATE(MID(D322, 13, 4), CHOOSE(MATCH( MID(D322, 5, 3), {"Jan","Feb","Mar","Apr","May","Jun","Jul","Aug","Sep","Oct","Nov","Dec"}, 0), 1, 2, 3, 4, 5, 6, 7, 8, 9, 10, 11, 12), MID(D322, 9, 2)), "yyyy-mm-dd")</f>
        <v>2022-09-26</v>
      </c>
      <c r="F322" s="1" t="str">
        <f t="shared" ref="F322:F385" si="36">IF(ISNUMBER(FIND(":", D322)), MID(D322, FIND(":", D322)-2, 5) &amp; ":00", "00:00:00")</f>
        <v>23:50:00</v>
      </c>
      <c r="G322" s="9" t="str">
        <f t="shared" ref="G322:G385" si="37">TEXT(E322, "mmmm")</f>
        <v>September</v>
      </c>
      <c r="H322" s="5" t="str">
        <f t="shared" ref="H322:H385" si="38">TEXT(E322, "yyyy")</f>
        <v>2022</v>
      </c>
      <c r="I322" s="1" t="s">
        <v>736</v>
      </c>
      <c r="J322" s="1" t="str">
        <f t="shared" ref="J322:J385" si="39">LEFT(I322, FIND("|", I322) - 1)</f>
        <v xml:space="preserve">Long March 6 </v>
      </c>
      <c r="K322" s="1" t="str">
        <f t="shared" ref="K322:K385" si="40">MID(I322, FIND("|", I322) + 2, LEN(I322))</f>
        <v>Shiyan 16 A/B &amp; Shiyan 17</v>
      </c>
      <c r="L322" s="1" t="s">
        <v>8</v>
      </c>
      <c r="M322" s="1">
        <v>19</v>
      </c>
      <c r="N322" s="1">
        <f t="shared" si="34"/>
        <v>1577</v>
      </c>
      <c r="O322" s="1" t="s">
        <v>9</v>
      </c>
    </row>
    <row r="323" spans="1:15" x14ac:dyDescent="0.3">
      <c r="A323" s="1" t="s">
        <v>14</v>
      </c>
      <c r="B323" s="1" t="s">
        <v>18</v>
      </c>
      <c r="C323" s="1" t="str">
        <f t="shared" si="35"/>
        <v>China</v>
      </c>
      <c r="D323" s="1" t="s">
        <v>737</v>
      </c>
      <c r="E323" s="7" t="str">
        <f>TEXT(DATE(MID(D323, 13, 4), CHOOSE(MATCH( MID(D323, 5, 3), {"Jan","Feb","Mar","Apr","May","Jun","Jul","Aug","Sep","Oct","Nov","Dec"}, 0), 1, 2, 3, 4, 5, 6, 7, 8, 9, 10, 11, 12), MID(D323, 9, 2)), "yyyy-mm-dd")</f>
        <v>2022-09-26</v>
      </c>
      <c r="F323" s="1" t="str">
        <f t="shared" si="36"/>
        <v>13:38:00</v>
      </c>
      <c r="G323" s="9" t="str">
        <f t="shared" si="37"/>
        <v>September</v>
      </c>
      <c r="H323" s="5" t="str">
        <f t="shared" si="38"/>
        <v>2022</v>
      </c>
      <c r="I323" s="1" t="s">
        <v>738</v>
      </c>
      <c r="J323" s="1" t="str">
        <f t="shared" si="39"/>
        <v xml:space="preserve">Long March 2D </v>
      </c>
      <c r="K323" s="1" t="str">
        <f t="shared" si="40"/>
        <v>Yaogan 36</v>
      </c>
      <c r="L323" s="1" t="s">
        <v>8</v>
      </c>
      <c r="M323" s="1">
        <v>29.75</v>
      </c>
      <c r="N323" s="1">
        <f t="shared" ref="N323:N386" si="41">M323 * 83</f>
        <v>2469.25</v>
      </c>
      <c r="O323" s="1" t="s">
        <v>9</v>
      </c>
    </row>
    <row r="324" spans="1:15" x14ac:dyDescent="0.3">
      <c r="A324" s="1" t="s">
        <v>10</v>
      </c>
      <c r="B324" s="1" t="s">
        <v>11</v>
      </c>
      <c r="C324" s="1" t="str">
        <f t="shared" si="35"/>
        <v>USA</v>
      </c>
      <c r="D324" s="1" t="s">
        <v>739</v>
      </c>
      <c r="E324" s="7" t="str">
        <f>TEXT(DATE(MID(D324, 13, 4), CHOOSE(MATCH( MID(D324, 5, 3), {"Jan","Feb","Mar","Apr","May","Jun","Jul","Aug","Sep","Oct","Nov","Dec"}, 0), 1, 2, 3, 4, 5, 6, 7, 8, 9, 10, 11, 12), MID(D324, 9, 2)), "yyyy-mm-dd")</f>
        <v>2022-09-24</v>
      </c>
      <c r="F324" s="1" t="str">
        <f t="shared" si="36"/>
        <v>23:32:00</v>
      </c>
      <c r="G324" s="9" t="str">
        <f t="shared" si="37"/>
        <v>September</v>
      </c>
      <c r="H324" s="5" t="str">
        <f t="shared" si="38"/>
        <v>2022</v>
      </c>
      <c r="I324" s="1" t="s">
        <v>740</v>
      </c>
      <c r="J324" s="1" t="str">
        <f t="shared" si="39"/>
        <v xml:space="preserve">Falcon 9 Block 5 </v>
      </c>
      <c r="K324" s="1" t="str">
        <f t="shared" si="40"/>
        <v>Starlink Group 4-35</v>
      </c>
      <c r="L324" s="1" t="s">
        <v>8</v>
      </c>
      <c r="M324" s="1">
        <v>67</v>
      </c>
      <c r="N324" s="1">
        <f t="shared" si="41"/>
        <v>5561</v>
      </c>
      <c r="O324" s="1" t="s">
        <v>9</v>
      </c>
    </row>
    <row r="325" spans="1:15" x14ac:dyDescent="0.3">
      <c r="A325" s="1" t="s">
        <v>741</v>
      </c>
      <c r="B325" s="1" t="s">
        <v>742</v>
      </c>
      <c r="C325" s="1" t="str">
        <f t="shared" si="35"/>
        <v>China</v>
      </c>
      <c r="D325" s="1" t="s">
        <v>743</v>
      </c>
      <c r="E325" s="7" t="str">
        <f>TEXT(DATE(MID(D325, 13, 4), CHOOSE(MATCH( MID(D325, 5, 3), {"Jan","Feb","Mar","Apr","May","Jun","Jul","Aug","Sep","Oct","Nov","Dec"}, 0), 1, 2, 3, 4, 5, 6, 7, 8, 9, 10, 11, 12), MID(D325, 9, 2)), "yyyy-mm-dd")</f>
        <v>2022-09-24</v>
      </c>
      <c r="F325" s="1" t="str">
        <f t="shared" si="36"/>
        <v>22:55:00</v>
      </c>
      <c r="G325" s="9" t="str">
        <f t="shared" si="37"/>
        <v>September</v>
      </c>
      <c r="H325" s="5" t="str">
        <f t="shared" si="38"/>
        <v>2022</v>
      </c>
      <c r="I325" s="1" t="s">
        <v>744</v>
      </c>
      <c r="J325" s="1" t="str">
        <f t="shared" si="39"/>
        <v xml:space="preserve">Kuaizhou 1A </v>
      </c>
      <c r="K325" s="1" t="str">
        <f t="shared" si="40"/>
        <v>Shiyan 14 &amp; Shiyan 15</v>
      </c>
      <c r="L325" s="1" t="s">
        <v>8</v>
      </c>
      <c r="M325" s="1">
        <v>5.8</v>
      </c>
      <c r="N325" s="1">
        <f t="shared" si="41"/>
        <v>481.4</v>
      </c>
      <c r="O325" s="1" t="s">
        <v>9</v>
      </c>
    </row>
    <row r="326" spans="1:15" x14ac:dyDescent="0.3">
      <c r="A326" s="1" t="s">
        <v>74</v>
      </c>
      <c r="B326" s="1" t="s">
        <v>745</v>
      </c>
      <c r="C326" s="1" t="str">
        <f t="shared" si="35"/>
        <v>USA</v>
      </c>
      <c r="D326" s="1" t="s">
        <v>746</v>
      </c>
      <c r="E326" s="7" t="str">
        <f>TEXT(DATE(MID(D326, 13, 4), CHOOSE(MATCH( MID(D326, 5, 3), {"Jan","Feb","Mar","Apr","May","Jun","Jul","Aug","Sep","Oct","Nov","Dec"}, 0), 1, 2, 3, 4, 5, 6, 7, 8, 9, 10, 11, 12), MID(D326, 9, 2)), "yyyy-mm-dd")</f>
        <v>2022-09-24</v>
      </c>
      <c r="F326" s="1" t="str">
        <f t="shared" si="36"/>
        <v>22:25:00</v>
      </c>
      <c r="G326" s="9" t="str">
        <f t="shared" si="37"/>
        <v>September</v>
      </c>
      <c r="H326" s="5" t="str">
        <f t="shared" si="38"/>
        <v>2022</v>
      </c>
      <c r="I326" s="1" t="s">
        <v>747</v>
      </c>
      <c r="J326" s="1" t="str">
        <f t="shared" si="39"/>
        <v xml:space="preserve">Delta IV Heavy </v>
      </c>
      <c r="K326" s="1" t="str">
        <f t="shared" si="40"/>
        <v>KH-11 19 (USA-338) (NROL-91)</v>
      </c>
      <c r="L326" s="1" t="s">
        <v>8</v>
      </c>
      <c r="M326" s="1">
        <v>350</v>
      </c>
      <c r="N326" s="1">
        <f t="shared" si="41"/>
        <v>29050</v>
      </c>
      <c r="O326" s="1" t="s">
        <v>9</v>
      </c>
    </row>
    <row r="327" spans="1:15" x14ac:dyDescent="0.3">
      <c r="A327" s="1" t="s">
        <v>129</v>
      </c>
      <c r="B327" s="1" t="s">
        <v>130</v>
      </c>
      <c r="C327" s="1" t="str">
        <f t="shared" si="35"/>
        <v>Kazakhstan</v>
      </c>
      <c r="D327" s="1" t="s">
        <v>748</v>
      </c>
      <c r="E327" s="7" t="str">
        <f>TEXT(DATE(MID(D327, 13, 4), CHOOSE(MATCH( MID(D327, 5, 3), {"Jan","Feb","Mar","Apr","May","Jun","Jul","Aug","Sep","Oct","Nov","Dec"}, 0), 1, 2, 3, 4, 5, 6, 7, 8, 9, 10, 11, 12), MID(D327, 9, 2)), "yyyy-mm-dd")</f>
        <v>2022-09-21</v>
      </c>
      <c r="F327" s="1" t="str">
        <f t="shared" si="36"/>
        <v>13:54:00</v>
      </c>
      <c r="G327" s="9" t="str">
        <f t="shared" si="37"/>
        <v>September</v>
      </c>
      <c r="H327" s="5" t="str">
        <f t="shared" si="38"/>
        <v>2022</v>
      </c>
      <c r="I327" s="1" t="s">
        <v>749</v>
      </c>
      <c r="J327" s="1" t="str">
        <f t="shared" si="39"/>
        <v xml:space="preserve">Soyuz 2.1a </v>
      </c>
      <c r="K327" s="1" t="str">
        <f t="shared" si="40"/>
        <v>Soyuz MS-22</v>
      </c>
      <c r="L327" s="1" t="s">
        <v>8</v>
      </c>
      <c r="M327" s="1">
        <v>17.420000000000002</v>
      </c>
      <c r="N327" s="1">
        <f t="shared" si="41"/>
        <v>1445.8600000000001</v>
      </c>
      <c r="O327" s="1" t="s">
        <v>9</v>
      </c>
    </row>
    <row r="328" spans="1:15" x14ac:dyDescent="0.3">
      <c r="A328" s="1" t="s">
        <v>14</v>
      </c>
      <c r="B328" s="1" t="s">
        <v>90</v>
      </c>
      <c r="C328" s="1" t="str">
        <f t="shared" si="35"/>
        <v>China</v>
      </c>
      <c r="D328" s="1" t="s">
        <v>750</v>
      </c>
      <c r="E328" s="7" t="str">
        <f>TEXT(DATE(MID(D328, 13, 4), CHOOSE(MATCH( MID(D328, 5, 3), {"Jan","Feb","Mar","Apr","May","Jun","Jul","Aug","Sep","Oct","Nov","Dec"}, 0), 1, 2, 3, 4, 5, 6, 7, 8, 9, 10, 11, 12), MID(D328, 9, 2)), "yyyy-mm-dd")</f>
        <v>2022-09-20</v>
      </c>
      <c r="F328" s="1" t="str">
        <f t="shared" si="36"/>
        <v>23:15:00</v>
      </c>
      <c r="G328" s="9" t="str">
        <f t="shared" si="37"/>
        <v>September</v>
      </c>
      <c r="H328" s="5" t="str">
        <f t="shared" si="38"/>
        <v>2022</v>
      </c>
      <c r="I328" s="1" t="s">
        <v>751</v>
      </c>
      <c r="J328" s="1" t="str">
        <f t="shared" si="39"/>
        <v xml:space="preserve">Long March 2D </v>
      </c>
      <c r="K328" s="1" t="str">
        <f t="shared" si="40"/>
        <v>Yunhai-1 03</v>
      </c>
      <c r="L328" s="1" t="s">
        <v>8</v>
      </c>
      <c r="M328" s="1">
        <v>29.75</v>
      </c>
      <c r="N328" s="1">
        <f t="shared" si="41"/>
        <v>2469.25</v>
      </c>
      <c r="O328" s="1" t="s">
        <v>9</v>
      </c>
    </row>
    <row r="329" spans="1:15" x14ac:dyDescent="0.3">
      <c r="A329" s="1" t="s">
        <v>10</v>
      </c>
      <c r="B329" s="1" t="s">
        <v>11</v>
      </c>
      <c r="C329" s="1" t="str">
        <f t="shared" si="35"/>
        <v>USA</v>
      </c>
      <c r="D329" s="1" t="s">
        <v>752</v>
      </c>
      <c r="E329" s="7" t="str">
        <f>TEXT(DATE(MID(D329, 13, 4), CHOOSE(MATCH( MID(D329, 5, 3), {"Jan","Feb","Mar","Apr","May","Jun","Jul","Aug","Sep","Oct","Nov","Dec"}, 0), 1, 2, 3, 4, 5, 6, 7, 8, 9, 10, 11, 12), MID(D329, 9, 2)), "yyyy-mm-dd")</f>
        <v>2022-09-19</v>
      </c>
      <c r="F329" s="1" t="str">
        <f t="shared" si="36"/>
        <v>00:18:00</v>
      </c>
      <c r="G329" s="9" t="str">
        <f t="shared" si="37"/>
        <v>September</v>
      </c>
      <c r="H329" s="5" t="str">
        <f t="shared" si="38"/>
        <v>2022</v>
      </c>
      <c r="I329" s="1" t="s">
        <v>753</v>
      </c>
      <c r="J329" s="1" t="str">
        <f t="shared" si="39"/>
        <v xml:space="preserve">Falcon 9 Block 5 </v>
      </c>
      <c r="K329" s="1" t="str">
        <f t="shared" si="40"/>
        <v>Starlink Group 4-34</v>
      </c>
      <c r="L329" s="1" t="s">
        <v>8</v>
      </c>
      <c r="M329" s="1">
        <v>67</v>
      </c>
      <c r="N329" s="1">
        <f t="shared" si="41"/>
        <v>5561</v>
      </c>
      <c r="O329" s="1" t="s">
        <v>9</v>
      </c>
    </row>
    <row r="330" spans="1:15" x14ac:dyDescent="0.3">
      <c r="A330" s="1" t="s">
        <v>21</v>
      </c>
      <c r="B330" s="1" t="s">
        <v>22</v>
      </c>
      <c r="C330" s="1" t="str">
        <f t="shared" si="35"/>
        <v>New Zealand</v>
      </c>
      <c r="D330" s="1" t="s">
        <v>754</v>
      </c>
      <c r="E330" s="7" t="str">
        <f>TEXT(DATE(MID(D330, 13, 4), CHOOSE(MATCH( MID(D330, 5, 3), {"Jan","Feb","Mar","Apr","May","Jun","Jul","Aug","Sep","Oct","Nov","Dec"}, 0), 1, 2, 3, 4, 5, 6, 7, 8, 9, 10, 11, 12), MID(D330, 9, 2)), "yyyy-mm-dd")</f>
        <v>2022-09-15</v>
      </c>
      <c r="F330" s="1" t="str">
        <f t="shared" si="36"/>
        <v>20:38:00</v>
      </c>
      <c r="G330" s="9" t="str">
        <f t="shared" si="37"/>
        <v>September</v>
      </c>
      <c r="H330" s="5" t="str">
        <f t="shared" si="38"/>
        <v>2022</v>
      </c>
      <c r="I330" s="1" t="s">
        <v>755</v>
      </c>
      <c r="J330" s="1" t="str">
        <f t="shared" si="39"/>
        <v xml:space="preserve">Electron/Curie </v>
      </c>
      <c r="K330" s="1" t="str">
        <f t="shared" si="40"/>
        <v>The Owl Spreads Its Wings</v>
      </c>
      <c r="L330" s="1" t="s">
        <v>8</v>
      </c>
      <c r="M330" s="1">
        <v>7.5</v>
      </c>
      <c r="N330" s="1">
        <f t="shared" si="41"/>
        <v>622.5</v>
      </c>
      <c r="O330" s="1" t="s">
        <v>9</v>
      </c>
    </row>
    <row r="331" spans="1:15" x14ac:dyDescent="0.3">
      <c r="A331" s="1" t="s">
        <v>14</v>
      </c>
      <c r="B331" s="1" t="s">
        <v>53</v>
      </c>
      <c r="C331" s="1" t="str">
        <f t="shared" si="35"/>
        <v>China</v>
      </c>
      <c r="D331" s="1" t="s">
        <v>756</v>
      </c>
      <c r="E331" s="7" t="str">
        <f>TEXT(DATE(MID(D331, 13, 4), CHOOSE(MATCH( MID(D331, 5, 3), {"Jan","Feb","Mar","Apr","May","Jun","Jul","Aug","Sep","Oct","Nov","Dec"}, 0), 1, 2, 3, 4, 5, 6, 7, 8, 9, 10, 11, 12), MID(D331, 9, 2)), "yyyy-mm-dd")</f>
        <v>2022-09-13</v>
      </c>
      <c r="F331" s="1" t="str">
        <f t="shared" si="36"/>
        <v>13:18:00</v>
      </c>
      <c r="G331" s="9" t="str">
        <f t="shared" si="37"/>
        <v>September</v>
      </c>
      <c r="H331" s="5" t="str">
        <f t="shared" si="38"/>
        <v>2022</v>
      </c>
      <c r="I331" s="1" t="s">
        <v>757</v>
      </c>
      <c r="J331" s="1" t="str">
        <f t="shared" si="39"/>
        <v xml:space="preserve">Long March 7A </v>
      </c>
      <c r="K331" s="1" t="str">
        <f t="shared" si="40"/>
        <v>ChinaSat 1E</v>
      </c>
      <c r="L331" s="1" t="s">
        <v>8</v>
      </c>
      <c r="M331" s="1"/>
      <c r="N331" s="1">
        <f t="shared" si="41"/>
        <v>0</v>
      </c>
      <c r="O331" s="1" t="s">
        <v>9</v>
      </c>
    </row>
    <row r="332" spans="1:15" x14ac:dyDescent="0.3">
      <c r="A332" s="1" t="s">
        <v>120</v>
      </c>
      <c r="B332" s="1" t="s">
        <v>121</v>
      </c>
      <c r="C332" s="1" t="str">
        <f t="shared" si="35"/>
        <v>USA</v>
      </c>
      <c r="D332" s="1" t="s">
        <v>758</v>
      </c>
      <c r="E332" s="7" t="str">
        <f>TEXT(DATE(MID(D332, 13, 4), CHOOSE(MATCH( MID(D332, 5, 3), {"Jan","Feb","Mar","Apr","May","Jun","Jul","Aug","Sep","Oct","Nov","Dec"}, 0), 1, 2, 3, 4, 5, 6, 7, 8, 9, 10, 11, 12), MID(D332, 9, 2)), "yyyy-mm-dd")</f>
        <v>2022-09-12</v>
      </c>
      <c r="F332" s="1" t="str">
        <f t="shared" si="36"/>
        <v>14:26:00</v>
      </c>
      <c r="G332" s="9" t="str">
        <f t="shared" si="37"/>
        <v>September</v>
      </c>
      <c r="H332" s="5" t="str">
        <f t="shared" si="38"/>
        <v>2022</v>
      </c>
      <c r="I332" s="1" t="s">
        <v>759</v>
      </c>
      <c r="J332" s="1" t="str">
        <f t="shared" si="39"/>
        <v xml:space="preserve">New Shepard </v>
      </c>
      <c r="K332" s="1" t="str">
        <f t="shared" si="40"/>
        <v>NS-23</v>
      </c>
      <c r="L332" s="1" t="s">
        <v>8</v>
      </c>
      <c r="M332" s="1"/>
      <c r="N332" s="1">
        <f t="shared" si="41"/>
        <v>0</v>
      </c>
      <c r="O332" s="1" t="s">
        <v>257</v>
      </c>
    </row>
    <row r="333" spans="1:15" x14ac:dyDescent="0.3">
      <c r="A333" s="1" t="s">
        <v>10</v>
      </c>
      <c r="B333" s="1" t="s">
        <v>30</v>
      </c>
      <c r="C333" s="1" t="str">
        <f t="shared" si="35"/>
        <v>USA</v>
      </c>
      <c r="D333" s="1" t="s">
        <v>760</v>
      </c>
      <c r="E333" s="7" t="str">
        <f>TEXT(DATE(MID(D333, 13, 4), CHOOSE(MATCH( MID(D333, 5, 3), {"Jan","Feb","Mar","Apr","May","Jun","Jul","Aug","Sep","Oct","Nov","Dec"}, 0), 1, 2, 3, 4, 5, 6, 7, 8, 9, 10, 11, 12), MID(D333, 9, 2)), "yyyy-mm-dd")</f>
        <v>2022-09-11</v>
      </c>
      <c r="F333" s="1" t="str">
        <f t="shared" si="36"/>
        <v>01:20:00</v>
      </c>
      <c r="G333" s="9" t="str">
        <f t="shared" si="37"/>
        <v>September</v>
      </c>
      <c r="H333" s="5" t="str">
        <f t="shared" si="38"/>
        <v>2022</v>
      </c>
      <c r="I333" s="1" t="s">
        <v>761</v>
      </c>
      <c r="J333" s="1" t="str">
        <f t="shared" si="39"/>
        <v xml:space="preserve">Falcon 9 Block 5 </v>
      </c>
      <c r="K333" s="1" t="str">
        <f t="shared" si="40"/>
        <v>Starlink Group 4-2, BlueWalker 3</v>
      </c>
      <c r="L333" s="1" t="s">
        <v>8</v>
      </c>
      <c r="M333" s="1">
        <v>67</v>
      </c>
      <c r="N333" s="1">
        <f t="shared" si="41"/>
        <v>5561</v>
      </c>
      <c r="O333" s="1" t="s">
        <v>9</v>
      </c>
    </row>
    <row r="334" spans="1:15" x14ac:dyDescent="0.3">
      <c r="A334" s="1" t="s">
        <v>233</v>
      </c>
      <c r="B334" s="1" t="s">
        <v>379</v>
      </c>
      <c r="C334" s="1" t="str">
        <f t="shared" si="35"/>
        <v>France</v>
      </c>
      <c r="D334" s="1" t="s">
        <v>762</v>
      </c>
      <c r="E334" s="7" t="str">
        <f>TEXT(DATE(MID(D334, 13, 4), CHOOSE(MATCH( MID(D334, 5, 3), {"Jan","Feb","Mar","Apr","May","Jun","Jul","Aug","Sep","Oct","Nov","Dec"}, 0), 1, 2, 3, 4, 5, 6, 7, 8, 9, 10, 11, 12), MID(D334, 9, 2)), "yyyy-mm-dd")</f>
        <v>2022-09-07</v>
      </c>
      <c r="F334" s="1" t="str">
        <f t="shared" si="36"/>
        <v>21:45:00</v>
      </c>
      <c r="G334" s="9" t="str">
        <f t="shared" si="37"/>
        <v>September</v>
      </c>
      <c r="H334" s="5" t="str">
        <f t="shared" si="38"/>
        <v>2022</v>
      </c>
      <c r="I334" s="1" t="s">
        <v>763</v>
      </c>
      <c r="J334" s="1" t="str">
        <f t="shared" si="39"/>
        <v xml:space="preserve">Ariane 5 ECA </v>
      </c>
      <c r="K334" s="1" t="str">
        <f t="shared" si="40"/>
        <v>Eutelsat Konnect VHTS</v>
      </c>
      <c r="L334" s="1" t="s">
        <v>346</v>
      </c>
      <c r="M334" s="1">
        <v>200</v>
      </c>
      <c r="N334" s="1">
        <f t="shared" si="41"/>
        <v>16600</v>
      </c>
      <c r="O334" s="1" t="s">
        <v>9</v>
      </c>
    </row>
    <row r="335" spans="1:15" x14ac:dyDescent="0.3">
      <c r="A335" s="1" t="s">
        <v>14</v>
      </c>
      <c r="B335" s="1" t="s">
        <v>18</v>
      </c>
      <c r="C335" s="1" t="str">
        <f t="shared" si="35"/>
        <v>China</v>
      </c>
      <c r="D335" s="1" t="s">
        <v>764</v>
      </c>
      <c r="E335" s="7" t="str">
        <f>TEXT(DATE(MID(D335, 13, 4), CHOOSE(MATCH( MID(D335, 5, 3), {"Jan","Feb","Mar","Apr","May","Jun","Jul","Aug","Sep","Oct","Nov","Dec"}, 0), 1, 2, 3, 4, 5, 6, 7, 8, 9, 10, 11, 12), MID(D335, 9, 2)), "yyyy-mm-dd")</f>
        <v>2022-09-06</v>
      </c>
      <c r="F335" s="1" t="str">
        <f t="shared" si="36"/>
        <v>04:19:00</v>
      </c>
      <c r="G335" s="9" t="str">
        <f t="shared" si="37"/>
        <v>September</v>
      </c>
      <c r="H335" s="5" t="str">
        <f t="shared" si="38"/>
        <v>2022</v>
      </c>
      <c r="I335" s="1" t="s">
        <v>765</v>
      </c>
      <c r="J335" s="1" t="str">
        <f t="shared" si="39"/>
        <v xml:space="preserve">Long March 2D </v>
      </c>
      <c r="K335" s="1" t="str">
        <f t="shared" si="40"/>
        <v>Yaogan 35 Group 05</v>
      </c>
      <c r="L335" s="1" t="s">
        <v>8</v>
      </c>
      <c r="M335" s="1">
        <v>29.75</v>
      </c>
      <c r="N335" s="1">
        <f t="shared" si="41"/>
        <v>2469.25</v>
      </c>
      <c r="O335" s="1" t="s">
        <v>9</v>
      </c>
    </row>
    <row r="336" spans="1:15" x14ac:dyDescent="0.3">
      <c r="A336" s="1" t="s">
        <v>68</v>
      </c>
      <c r="B336" s="1" t="s">
        <v>69</v>
      </c>
      <c r="C336" s="1" t="str">
        <f t="shared" si="35"/>
        <v>China</v>
      </c>
      <c r="D336" s="1" t="s">
        <v>766</v>
      </c>
      <c r="E336" s="7" t="str">
        <f>TEXT(DATE(MID(D336, 13, 4), CHOOSE(MATCH( MID(D336, 5, 3), {"Jan","Feb","Mar","Apr","May","Jun","Jul","Aug","Sep","Oct","Nov","Dec"}, 0), 1, 2, 3, 4, 5, 6, 7, 8, 9, 10, 11, 12), MID(D336, 9, 2)), "yyyy-mm-dd")</f>
        <v>2022-09-06</v>
      </c>
      <c r="F336" s="1" t="str">
        <f t="shared" si="36"/>
        <v>02:24:00</v>
      </c>
      <c r="G336" s="9" t="str">
        <f t="shared" si="37"/>
        <v>September</v>
      </c>
      <c r="H336" s="5" t="str">
        <f t="shared" si="38"/>
        <v>2022</v>
      </c>
      <c r="I336" s="1" t="s">
        <v>767</v>
      </c>
      <c r="J336" s="1" t="str">
        <f t="shared" si="39"/>
        <v xml:space="preserve">Kuaizhou 1A </v>
      </c>
      <c r="K336" s="1" t="str">
        <f t="shared" si="40"/>
        <v>CentiSpace-1 S3 &amp; S4</v>
      </c>
      <c r="L336" s="1" t="s">
        <v>8</v>
      </c>
      <c r="M336" s="1">
        <v>5.8</v>
      </c>
      <c r="N336" s="1">
        <f t="shared" si="41"/>
        <v>481.4</v>
      </c>
      <c r="O336" s="1" t="s">
        <v>9</v>
      </c>
    </row>
    <row r="337" spans="1:15" x14ac:dyDescent="0.3">
      <c r="A337" s="1" t="s">
        <v>10</v>
      </c>
      <c r="B337" s="1" t="s">
        <v>11</v>
      </c>
      <c r="C337" s="1" t="str">
        <f t="shared" si="35"/>
        <v>USA</v>
      </c>
      <c r="D337" s="1" t="s">
        <v>768</v>
      </c>
      <c r="E337" s="7" t="str">
        <f>TEXT(DATE(MID(D337, 13, 4), CHOOSE(MATCH( MID(D337, 5, 3), {"Jan","Feb","Mar","Apr","May","Jun","Jul","Aug","Sep","Oct","Nov","Dec"}, 0), 1, 2, 3, 4, 5, 6, 7, 8, 9, 10, 11, 12), MID(D337, 9, 2)), "yyyy-mm-dd")</f>
        <v>2022-09-05</v>
      </c>
      <c r="F337" s="1" t="str">
        <f t="shared" si="36"/>
        <v>02:09:00</v>
      </c>
      <c r="G337" s="9" t="str">
        <f t="shared" si="37"/>
        <v>September</v>
      </c>
      <c r="H337" s="5" t="str">
        <f t="shared" si="38"/>
        <v>2022</v>
      </c>
      <c r="I337" s="1" t="s">
        <v>769</v>
      </c>
      <c r="J337" s="1" t="str">
        <f t="shared" si="39"/>
        <v xml:space="preserve">Falcon 9 Block 5 </v>
      </c>
      <c r="K337" s="1" t="str">
        <f t="shared" si="40"/>
        <v>Starlink Group 4-20 and Varuna-TDM</v>
      </c>
      <c r="L337" s="1" t="s">
        <v>8</v>
      </c>
      <c r="M337" s="1">
        <v>67</v>
      </c>
      <c r="N337" s="1">
        <f t="shared" si="41"/>
        <v>5561</v>
      </c>
      <c r="O337" s="1" t="s">
        <v>9</v>
      </c>
    </row>
    <row r="338" spans="1:15" x14ac:dyDescent="0.3">
      <c r="A338" s="1" t="s">
        <v>14</v>
      </c>
      <c r="B338" s="1" t="s">
        <v>90</v>
      </c>
      <c r="C338" s="1" t="str">
        <f t="shared" si="35"/>
        <v>China</v>
      </c>
      <c r="D338" s="1" t="s">
        <v>770</v>
      </c>
      <c r="E338" s="7" t="str">
        <f>TEXT(DATE(MID(D338, 13, 4), CHOOSE(MATCH( MID(D338, 5, 3), {"Jan","Feb","Mar","Apr","May","Jun","Jul","Aug","Sep","Oct","Nov","Dec"}, 0), 1, 2, 3, 4, 5, 6, 7, 8, 9, 10, 11, 12), MID(D338, 9, 2)), "yyyy-mm-dd")</f>
        <v>2022-09-02</v>
      </c>
      <c r="F338" s="1" t="str">
        <f t="shared" si="36"/>
        <v>23:44:00</v>
      </c>
      <c r="G338" s="9" t="str">
        <f t="shared" si="37"/>
        <v>September</v>
      </c>
      <c r="H338" s="5" t="str">
        <f t="shared" si="38"/>
        <v>2022</v>
      </c>
      <c r="I338" s="1" t="s">
        <v>771</v>
      </c>
      <c r="J338" s="1" t="str">
        <f t="shared" si="39"/>
        <v xml:space="preserve">Long March 4C </v>
      </c>
      <c r="K338" s="1" t="str">
        <f t="shared" si="40"/>
        <v>Yaogan 33-02</v>
      </c>
      <c r="L338" s="1" t="s">
        <v>8</v>
      </c>
      <c r="M338" s="1">
        <v>64.680000000000007</v>
      </c>
      <c r="N338" s="1">
        <f t="shared" si="41"/>
        <v>5368.4400000000005</v>
      </c>
      <c r="O338" s="1" t="s">
        <v>9</v>
      </c>
    </row>
    <row r="339" spans="1:15" x14ac:dyDescent="0.3">
      <c r="A339" s="1" t="s">
        <v>10</v>
      </c>
      <c r="B339" s="1" t="s">
        <v>27</v>
      </c>
      <c r="C339" s="1" t="str">
        <f t="shared" si="35"/>
        <v>USA</v>
      </c>
      <c r="D339" s="1" t="s">
        <v>772</v>
      </c>
      <c r="E339" s="7" t="str">
        <f>TEXT(DATE(MID(D339, 13, 4), CHOOSE(MATCH( MID(D339, 5, 3), {"Jan","Feb","Mar","Apr","May","Jun","Jul","Aug","Sep","Oct","Nov","Dec"}, 0), 1, 2, 3, 4, 5, 6, 7, 8, 9, 10, 11, 12), MID(D339, 9, 2)), "yyyy-mm-dd")</f>
        <v>2022-08-31</v>
      </c>
      <c r="F339" s="1" t="str">
        <f t="shared" si="36"/>
        <v>05:40:00</v>
      </c>
      <c r="G339" s="9" t="str">
        <f t="shared" si="37"/>
        <v>August</v>
      </c>
      <c r="H339" s="5" t="str">
        <f t="shared" si="38"/>
        <v>2022</v>
      </c>
      <c r="I339" s="1" t="s">
        <v>773</v>
      </c>
      <c r="J339" s="1" t="str">
        <f t="shared" si="39"/>
        <v xml:space="preserve">Falcon 9 Block 5 </v>
      </c>
      <c r="K339" s="1" t="str">
        <f t="shared" si="40"/>
        <v>Starlink Group 3-4</v>
      </c>
      <c r="L339" s="1" t="s">
        <v>8</v>
      </c>
      <c r="M339" s="1">
        <v>67</v>
      </c>
      <c r="N339" s="1">
        <f t="shared" si="41"/>
        <v>5561</v>
      </c>
      <c r="O339" s="1" t="s">
        <v>9</v>
      </c>
    </row>
    <row r="340" spans="1:15" x14ac:dyDescent="0.3">
      <c r="A340" s="1" t="s">
        <v>10</v>
      </c>
      <c r="B340" s="1" t="s">
        <v>11</v>
      </c>
      <c r="C340" s="1" t="str">
        <f t="shared" si="35"/>
        <v>USA</v>
      </c>
      <c r="D340" s="1" t="s">
        <v>774</v>
      </c>
      <c r="E340" s="7" t="str">
        <f>TEXT(DATE(MID(D340, 13, 4), CHOOSE(MATCH( MID(D340, 5, 3), {"Jan","Feb","Mar","Apr","May","Jun","Jul","Aug","Sep","Oct","Nov","Dec"}, 0), 1, 2, 3, 4, 5, 6, 7, 8, 9, 10, 11, 12), MID(D340, 9, 2)), "yyyy-mm-dd")</f>
        <v>2022-08-28</v>
      </c>
      <c r="F340" s="1" t="str">
        <f t="shared" si="36"/>
        <v>03:41:00</v>
      </c>
      <c r="G340" s="9" t="str">
        <f t="shared" si="37"/>
        <v>August</v>
      </c>
      <c r="H340" s="5" t="str">
        <f t="shared" si="38"/>
        <v>2022</v>
      </c>
      <c r="I340" s="1" t="s">
        <v>775</v>
      </c>
      <c r="J340" s="1" t="str">
        <f t="shared" si="39"/>
        <v xml:space="preserve">Falcon 9 Block 5 </v>
      </c>
      <c r="K340" s="1" t="str">
        <f t="shared" si="40"/>
        <v>Starlink Group 4-23</v>
      </c>
      <c r="L340" s="1" t="s">
        <v>8</v>
      </c>
      <c r="M340" s="1">
        <v>67</v>
      </c>
      <c r="N340" s="1">
        <f t="shared" si="41"/>
        <v>5561</v>
      </c>
      <c r="O340" s="1" t="s">
        <v>9</v>
      </c>
    </row>
    <row r="341" spans="1:15" x14ac:dyDescent="0.3">
      <c r="A341" s="1" t="s">
        <v>14</v>
      </c>
      <c r="B341" s="1" t="s">
        <v>329</v>
      </c>
      <c r="C341" s="1" t="str">
        <f t="shared" si="35"/>
        <v>China</v>
      </c>
      <c r="D341" s="1" t="s">
        <v>776</v>
      </c>
      <c r="E341" s="7" t="str">
        <f>TEXT(DATE(MID(D341, 13, 4), CHOOSE(MATCH( MID(D341, 5, 3), {"Jan","Feb","Mar","Apr","May","Jun","Jul","Aug","Sep","Oct","Nov","Dec"}, 0), 1, 2, 3, 4, 5, 6, 7, 8, 9, 10, 11, 12), MID(D341, 9, 2)), "yyyy-mm-dd")</f>
        <v>2022-08-24</v>
      </c>
      <c r="F341" s="1" t="str">
        <f t="shared" si="36"/>
        <v>03:01:00</v>
      </c>
      <c r="G341" s="9" t="str">
        <f t="shared" si="37"/>
        <v>August</v>
      </c>
      <c r="H341" s="5" t="str">
        <f t="shared" si="38"/>
        <v>2022</v>
      </c>
      <c r="I341" s="1" t="s">
        <v>777</v>
      </c>
      <c r="J341" s="1" t="str">
        <f t="shared" si="39"/>
        <v xml:space="preserve">Long March 2D </v>
      </c>
      <c r="K341" s="1" t="str">
        <f t="shared" si="40"/>
        <v>Beijing-3B</v>
      </c>
      <c r="L341" s="1" t="s">
        <v>8</v>
      </c>
      <c r="M341" s="1">
        <v>29.75</v>
      </c>
      <c r="N341" s="1">
        <f t="shared" si="41"/>
        <v>2469.25</v>
      </c>
      <c r="O341" s="1" t="s">
        <v>9</v>
      </c>
    </row>
    <row r="342" spans="1:15" x14ac:dyDescent="0.3">
      <c r="A342" s="1" t="s">
        <v>741</v>
      </c>
      <c r="B342" s="1" t="s">
        <v>315</v>
      </c>
      <c r="C342" s="1" t="str">
        <f t="shared" si="35"/>
        <v>China</v>
      </c>
      <c r="D342" s="1" t="s">
        <v>778</v>
      </c>
      <c r="E342" s="7" t="str">
        <f>TEXT(DATE(MID(D342, 13, 4), CHOOSE(MATCH( MID(D342, 5, 3), {"Jan","Feb","Mar","Apr","May","Jun","Jul","Aug","Sep","Oct","Nov","Dec"}, 0), 1, 2, 3, 4, 5, 6, 7, 8, 9, 10, 11, 12), MID(D342, 9, 2)), "yyyy-mm-dd")</f>
        <v>2022-08-23</v>
      </c>
      <c r="F342" s="1" t="str">
        <f t="shared" si="36"/>
        <v>02:36:00</v>
      </c>
      <c r="G342" s="9" t="str">
        <f t="shared" si="37"/>
        <v>August</v>
      </c>
      <c r="H342" s="5" t="str">
        <f t="shared" si="38"/>
        <v>2022</v>
      </c>
      <c r="I342" s="1" t="s">
        <v>779</v>
      </c>
      <c r="J342" s="1" t="str">
        <f t="shared" si="39"/>
        <v xml:space="preserve">Kuaizhou 1A </v>
      </c>
      <c r="K342" s="1" t="str">
        <f t="shared" si="40"/>
        <v>Chuangxin-16</v>
      </c>
      <c r="L342" s="1" t="s">
        <v>8</v>
      </c>
      <c r="M342" s="1">
        <v>5.8</v>
      </c>
      <c r="N342" s="1">
        <f t="shared" si="41"/>
        <v>481.4</v>
      </c>
      <c r="O342" s="1" t="s">
        <v>9</v>
      </c>
    </row>
    <row r="343" spans="1:15" x14ac:dyDescent="0.3">
      <c r="A343" s="1" t="s">
        <v>10</v>
      </c>
      <c r="B343" s="1" t="s">
        <v>11</v>
      </c>
      <c r="C343" s="1" t="str">
        <f t="shared" si="35"/>
        <v>USA</v>
      </c>
      <c r="D343" s="1" t="s">
        <v>780</v>
      </c>
      <c r="E343" s="7" t="str">
        <f>TEXT(DATE(MID(D343, 13, 4), CHOOSE(MATCH( MID(D343, 5, 3), {"Jan","Feb","Mar","Apr","May","Jun","Jul","Aug","Sep","Oct","Nov","Dec"}, 0), 1, 2, 3, 4, 5, 6, 7, 8, 9, 10, 11, 12), MID(D343, 9, 2)), "yyyy-mm-dd")</f>
        <v>2022-08-19</v>
      </c>
      <c r="F343" s="1" t="str">
        <f t="shared" si="36"/>
        <v>19:21:00</v>
      </c>
      <c r="G343" s="9" t="str">
        <f t="shared" si="37"/>
        <v>August</v>
      </c>
      <c r="H343" s="5" t="str">
        <f t="shared" si="38"/>
        <v>2022</v>
      </c>
      <c r="I343" s="1" t="s">
        <v>781</v>
      </c>
      <c r="J343" s="1" t="str">
        <f t="shared" si="39"/>
        <v xml:space="preserve">Falcon 9 Block 5 </v>
      </c>
      <c r="K343" s="1" t="str">
        <f t="shared" si="40"/>
        <v>Starlink Group 4-27</v>
      </c>
      <c r="L343" s="1" t="s">
        <v>8</v>
      </c>
      <c r="M343" s="1">
        <v>67</v>
      </c>
      <c r="N343" s="1">
        <f t="shared" si="41"/>
        <v>5561</v>
      </c>
      <c r="O343" s="1" t="s">
        <v>9</v>
      </c>
    </row>
    <row r="344" spans="1:15" x14ac:dyDescent="0.3">
      <c r="A344" s="1" t="s">
        <v>14</v>
      </c>
      <c r="B344" s="1" t="s">
        <v>18</v>
      </c>
      <c r="C344" s="1" t="str">
        <f t="shared" si="35"/>
        <v>China</v>
      </c>
      <c r="D344" s="1" t="s">
        <v>782</v>
      </c>
      <c r="E344" s="7" t="str">
        <f>TEXT(DATE(MID(D344, 13, 4), CHOOSE(MATCH( MID(D344, 5, 3), {"Jan","Feb","Mar","Apr","May","Jun","Jul","Aug","Sep","Oct","Nov","Dec"}, 0), 1, 2, 3, 4, 5, 6, 7, 8, 9, 10, 11, 12), MID(D344, 9, 2)), "yyyy-mm-dd")</f>
        <v>2022-08-19</v>
      </c>
      <c r="F344" s="1" t="str">
        <f t="shared" si="36"/>
        <v>17:37:00</v>
      </c>
      <c r="G344" s="9" t="str">
        <f t="shared" si="37"/>
        <v>August</v>
      </c>
      <c r="H344" s="5" t="str">
        <f t="shared" si="38"/>
        <v>2022</v>
      </c>
      <c r="I344" s="1" t="s">
        <v>783</v>
      </c>
      <c r="J344" s="1" t="str">
        <f t="shared" si="39"/>
        <v xml:space="preserve">Long March 2D </v>
      </c>
      <c r="K344" s="1" t="str">
        <f t="shared" si="40"/>
        <v>Yaogan 35 Group 04</v>
      </c>
      <c r="L344" s="1" t="s">
        <v>8</v>
      </c>
      <c r="M344" s="1">
        <v>29.75</v>
      </c>
      <c r="N344" s="1">
        <f t="shared" si="41"/>
        <v>2469.25</v>
      </c>
      <c r="O344" s="1" t="s">
        <v>9</v>
      </c>
    </row>
    <row r="345" spans="1:15" x14ac:dyDescent="0.3">
      <c r="A345" s="1" t="s">
        <v>10</v>
      </c>
      <c r="B345" s="1" t="s">
        <v>27</v>
      </c>
      <c r="C345" s="1" t="str">
        <f t="shared" si="35"/>
        <v>USA</v>
      </c>
      <c r="D345" s="1" t="s">
        <v>784</v>
      </c>
      <c r="E345" s="7" t="str">
        <f>TEXT(DATE(MID(D345, 13, 4), CHOOSE(MATCH( MID(D345, 5, 3), {"Jan","Feb","Mar","Apr","May","Jun","Jul","Aug","Sep","Oct","Nov","Dec"}, 0), 1, 2, 3, 4, 5, 6, 7, 8, 9, 10, 11, 12), MID(D345, 9, 2)), "yyyy-mm-dd")</f>
        <v>2022-08-12</v>
      </c>
      <c r="F345" s="1" t="str">
        <f t="shared" si="36"/>
        <v>21:40:00</v>
      </c>
      <c r="G345" s="9" t="str">
        <f t="shared" si="37"/>
        <v>August</v>
      </c>
      <c r="H345" s="5" t="str">
        <f t="shared" si="38"/>
        <v>2022</v>
      </c>
      <c r="I345" s="1" t="s">
        <v>785</v>
      </c>
      <c r="J345" s="1" t="str">
        <f t="shared" si="39"/>
        <v xml:space="preserve">Falcon 9 Block 5 </v>
      </c>
      <c r="K345" s="1" t="str">
        <f t="shared" si="40"/>
        <v>Starlink Group 3-3</v>
      </c>
      <c r="L345" s="1" t="s">
        <v>8</v>
      </c>
      <c r="M345" s="1">
        <v>67</v>
      </c>
      <c r="N345" s="1">
        <f t="shared" si="41"/>
        <v>5561</v>
      </c>
      <c r="O345" s="1" t="s">
        <v>9</v>
      </c>
    </row>
    <row r="346" spans="1:15" x14ac:dyDescent="0.3">
      <c r="A346" s="1" t="s">
        <v>14</v>
      </c>
      <c r="B346" s="1" t="s">
        <v>395</v>
      </c>
      <c r="C346" s="1" t="str">
        <f t="shared" si="35"/>
        <v>China</v>
      </c>
      <c r="D346" s="1" t="s">
        <v>786</v>
      </c>
      <c r="E346" s="7" t="str">
        <f>TEXT(DATE(MID(D346, 13, 4), CHOOSE(MATCH( MID(D346, 5, 3), {"Jan","Feb","Mar","Apr","May","Jun","Jul","Aug","Sep","Oct","Nov","Dec"}, 0), 1, 2, 3, 4, 5, 6, 7, 8, 9, 10, 11, 12), MID(D346, 9, 2)), "yyyy-mm-dd")</f>
        <v>2022-08-10</v>
      </c>
      <c r="F346" s="1" t="str">
        <f t="shared" si="36"/>
        <v>04:50:00</v>
      </c>
      <c r="G346" s="9" t="str">
        <f t="shared" si="37"/>
        <v>August</v>
      </c>
      <c r="H346" s="5" t="str">
        <f t="shared" si="38"/>
        <v>2022</v>
      </c>
      <c r="I346" s="1" t="s">
        <v>787</v>
      </c>
      <c r="J346" s="1" t="str">
        <f t="shared" si="39"/>
        <v xml:space="preserve">Long March 6 </v>
      </c>
      <c r="K346" s="1" t="str">
        <f t="shared" si="40"/>
        <v>Jilin-1 High Resolution 03D-09, 35 to 43 &amp; Infrared A01 to 06</v>
      </c>
      <c r="L346" s="1" t="s">
        <v>8</v>
      </c>
      <c r="M346" s="1">
        <v>19</v>
      </c>
      <c r="N346" s="1">
        <f t="shared" si="41"/>
        <v>1577</v>
      </c>
      <c r="O346" s="1" t="s">
        <v>9</v>
      </c>
    </row>
    <row r="347" spans="1:15" x14ac:dyDescent="0.3">
      <c r="A347" s="1" t="s">
        <v>10</v>
      </c>
      <c r="B347" s="1" t="s">
        <v>30</v>
      </c>
      <c r="C347" s="1" t="str">
        <f t="shared" si="35"/>
        <v>USA</v>
      </c>
      <c r="D347" s="1" t="s">
        <v>788</v>
      </c>
      <c r="E347" s="7" t="str">
        <f>TEXT(DATE(MID(D347, 13, 4), CHOOSE(MATCH( MID(D347, 5, 3), {"Jan","Feb","Mar","Apr","May","Jun","Jul","Aug","Sep","Oct","Nov","Dec"}, 0), 1, 2, 3, 4, 5, 6, 7, 8, 9, 10, 11, 12), MID(D347, 9, 2)), "yyyy-mm-dd")</f>
        <v>2022-08-10</v>
      </c>
      <c r="F347" s="1" t="str">
        <f t="shared" si="36"/>
        <v>02:14:00</v>
      </c>
      <c r="G347" s="9" t="str">
        <f t="shared" si="37"/>
        <v>August</v>
      </c>
      <c r="H347" s="5" t="str">
        <f t="shared" si="38"/>
        <v>2022</v>
      </c>
      <c r="I347" s="1" t="s">
        <v>789</v>
      </c>
      <c r="J347" s="1" t="str">
        <f t="shared" si="39"/>
        <v xml:space="preserve">Falcon 9 Block 5 </v>
      </c>
      <c r="K347" s="1" t="str">
        <f t="shared" si="40"/>
        <v>Starlink Group 4-26</v>
      </c>
      <c r="L347" s="1" t="s">
        <v>8</v>
      </c>
      <c r="M347" s="1">
        <v>67</v>
      </c>
      <c r="N347" s="1">
        <f t="shared" si="41"/>
        <v>5561</v>
      </c>
      <c r="O347" s="1" t="s">
        <v>9</v>
      </c>
    </row>
    <row r="348" spans="1:15" x14ac:dyDescent="0.3">
      <c r="A348" s="1" t="s">
        <v>129</v>
      </c>
      <c r="B348" s="1" t="s">
        <v>130</v>
      </c>
      <c r="C348" s="1" t="str">
        <f t="shared" si="35"/>
        <v>Kazakhstan</v>
      </c>
      <c r="D348" s="1" t="s">
        <v>790</v>
      </c>
      <c r="E348" s="7" t="str">
        <f>TEXT(DATE(MID(D348, 13, 4), CHOOSE(MATCH( MID(D348, 5, 3), {"Jan","Feb","Mar","Apr","May","Jun","Jul","Aug","Sep","Oct","Nov","Dec"}, 0), 1, 2, 3, 4, 5, 6, 7, 8, 9, 10, 11, 12), MID(D348, 9, 2)), "yyyy-mm-dd")</f>
        <v>2022-08-09</v>
      </c>
      <c r="F348" s="1" t="str">
        <f t="shared" si="36"/>
        <v>05:52:00</v>
      </c>
      <c r="G348" s="9" t="str">
        <f t="shared" si="37"/>
        <v>August</v>
      </c>
      <c r="H348" s="5" t="str">
        <f t="shared" si="38"/>
        <v>2022</v>
      </c>
      <c r="I348" s="1" t="s">
        <v>791</v>
      </c>
      <c r="J348" s="1" t="str">
        <f t="shared" si="39"/>
        <v xml:space="preserve">Soyuz 2.1b/Fregat-M </v>
      </c>
      <c r="K348" s="1" t="str">
        <f t="shared" si="40"/>
        <v>Khayyam and other satellites</v>
      </c>
      <c r="L348" s="1" t="s">
        <v>8</v>
      </c>
      <c r="M348" s="1">
        <v>25</v>
      </c>
      <c r="N348" s="1">
        <f t="shared" si="41"/>
        <v>2075</v>
      </c>
      <c r="O348" s="1" t="s">
        <v>9</v>
      </c>
    </row>
    <row r="349" spans="1:15" x14ac:dyDescent="0.3">
      <c r="A349" s="1" t="s">
        <v>153</v>
      </c>
      <c r="B349" s="1" t="s">
        <v>69</v>
      </c>
      <c r="C349" s="1" t="str">
        <f t="shared" si="35"/>
        <v>China</v>
      </c>
      <c r="D349" s="1" t="s">
        <v>792</v>
      </c>
      <c r="E349" s="7" t="str">
        <f>TEXT(DATE(MID(D349, 13, 4), CHOOSE(MATCH( MID(D349, 5, 3), {"Jan","Feb","Mar","Apr","May","Jun","Jul","Aug","Sep","Oct","Nov","Dec"}, 0), 1, 2, 3, 4, 5, 6, 7, 8, 9, 10, 11, 12), MID(D349, 9, 2)), "yyyy-mm-dd")</f>
        <v>2022-08-09</v>
      </c>
      <c r="F349" s="1" t="str">
        <f t="shared" si="36"/>
        <v>04:11:00</v>
      </c>
      <c r="G349" s="9" t="str">
        <f t="shared" si="37"/>
        <v>August</v>
      </c>
      <c r="H349" s="5" t="str">
        <f t="shared" si="38"/>
        <v>2022</v>
      </c>
      <c r="I349" s="1" t="s">
        <v>793</v>
      </c>
      <c r="J349" s="1" t="str">
        <f t="shared" si="39"/>
        <v xml:space="preserve">Ceres-1 </v>
      </c>
      <c r="K349" s="1" t="str">
        <f t="shared" si="40"/>
        <v>White is the new black</v>
      </c>
      <c r="L349" s="1" t="s">
        <v>8</v>
      </c>
      <c r="M349" s="1">
        <v>4.38</v>
      </c>
      <c r="N349" s="1">
        <f t="shared" si="41"/>
        <v>363.53999999999996</v>
      </c>
      <c r="O349" s="1" t="s">
        <v>9</v>
      </c>
    </row>
    <row r="350" spans="1:15" x14ac:dyDescent="0.3">
      <c r="A350" s="1" t="s">
        <v>86</v>
      </c>
      <c r="B350" s="1" t="s">
        <v>87</v>
      </c>
      <c r="C350" s="1" t="str">
        <f t="shared" si="35"/>
        <v>India</v>
      </c>
      <c r="D350" s="1" t="s">
        <v>794</v>
      </c>
      <c r="E350" s="7" t="str">
        <f>TEXT(DATE(MID(D350, 13, 4), CHOOSE(MATCH( MID(D350, 5, 3), {"Jan","Feb","Mar","Apr","May","Jun","Jul","Aug","Sep","Oct","Nov","Dec"}, 0), 1, 2, 3, 4, 5, 6, 7, 8, 9, 10, 11, 12), MID(D350, 9, 2)), "yyyy-mm-dd")</f>
        <v>2022-08-07</v>
      </c>
      <c r="F350" s="1" t="str">
        <f t="shared" si="36"/>
        <v>03:48:00</v>
      </c>
      <c r="G350" s="9" t="str">
        <f t="shared" si="37"/>
        <v>August</v>
      </c>
      <c r="H350" s="5" t="str">
        <f t="shared" si="38"/>
        <v>2022</v>
      </c>
      <c r="I350" s="1" t="s">
        <v>795</v>
      </c>
      <c r="J350" s="1" t="str">
        <f t="shared" si="39"/>
        <v xml:space="preserve">SSLV </v>
      </c>
      <c r="K350" s="1" t="str">
        <f t="shared" si="40"/>
        <v>EOS-02 &amp; AzaadiSAT</v>
      </c>
      <c r="L350" s="1" t="s">
        <v>8</v>
      </c>
      <c r="M350" s="1"/>
      <c r="N350" s="1">
        <f t="shared" si="41"/>
        <v>0</v>
      </c>
      <c r="O350" s="1" t="s">
        <v>257</v>
      </c>
    </row>
    <row r="351" spans="1:15" x14ac:dyDescent="0.3">
      <c r="A351" s="1" t="s">
        <v>10</v>
      </c>
      <c r="B351" s="1" t="s">
        <v>11</v>
      </c>
      <c r="C351" s="1" t="str">
        <f t="shared" si="35"/>
        <v>USA</v>
      </c>
      <c r="D351" s="1" t="s">
        <v>796</v>
      </c>
      <c r="E351" s="7" t="str">
        <f>TEXT(DATE(MID(D351, 13, 4), CHOOSE(MATCH( MID(D351, 5, 3), {"Jan","Feb","Mar","Apr","May","Jun","Jul","Aug","Sep","Oct","Nov","Dec"}, 0), 1, 2, 3, 4, 5, 6, 7, 8, 9, 10, 11, 12), MID(D351, 9, 2)), "yyyy-mm-dd")</f>
        <v>2022-08-04</v>
      </c>
      <c r="F351" s="1" t="str">
        <f t="shared" si="36"/>
        <v>23:08:00</v>
      </c>
      <c r="G351" s="9" t="str">
        <f t="shared" si="37"/>
        <v>August</v>
      </c>
      <c r="H351" s="5" t="str">
        <f t="shared" si="38"/>
        <v>2022</v>
      </c>
      <c r="I351" s="1" t="s">
        <v>797</v>
      </c>
      <c r="J351" s="1" t="str">
        <f t="shared" si="39"/>
        <v xml:space="preserve">Falcon 9 Block 5 </v>
      </c>
      <c r="K351" s="1" t="str">
        <f t="shared" si="40"/>
        <v>Korean Pathfinder Lunar Orbiter (KPLO)</v>
      </c>
      <c r="L351" s="1" t="s">
        <v>8</v>
      </c>
      <c r="M351" s="1">
        <v>67</v>
      </c>
      <c r="N351" s="1">
        <f t="shared" si="41"/>
        <v>5561</v>
      </c>
      <c r="O351" s="1" t="s">
        <v>9</v>
      </c>
    </row>
    <row r="352" spans="1:15" x14ac:dyDescent="0.3">
      <c r="A352" s="1" t="s">
        <v>14</v>
      </c>
      <c r="B352" s="1" t="s">
        <v>138</v>
      </c>
      <c r="C352" s="1" t="str">
        <f t="shared" si="35"/>
        <v>China</v>
      </c>
      <c r="D352" s="1" t="s">
        <v>798</v>
      </c>
      <c r="E352" s="7" t="str">
        <f>TEXT(DATE(MID(D352, 13, 4), CHOOSE(MATCH( MID(D352, 5, 3), {"Jan","Feb","Mar","Apr","May","Jun","Jul","Aug","Sep","Oct","Nov","Dec"}, 0), 1, 2, 3, 4, 5, 6, 7, 8, 9, 10, 11, 12), MID(D352, 9, 2)), "yyyy-mm-dd")</f>
        <v>2022-08-04</v>
      </c>
      <c r="F352" s="1" t="str">
        <f t="shared" si="36"/>
        <v>16:00:00</v>
      </c>
      <c r="G352" s="9" t="str">
        <f t="shared" si="37"/>
        <v>August</v>
      </c>
      <c r="H352" s="5" t="str">
        <f t="shared" si="38"/>
        <v>2022</v>
      </c>
      <c r="I352" s="1" t="s">
        <v>140</v>
      </c>
      <c r="J352" s="1" t="str">
        <f t="shared" si="39"/>
        <v xml:space="preserve">Long March 2F/T </v>
      </c>
      <c r="K352" s="1" t="str">
        <f t="shared" si="40"/>
        <v>Experimental Spaceplane (CSSHQ)</v>
      </c>
      <c r="L352" s="1" t="s">
        <v>8</v>
      </c>
      <c r="M352" s="1"/>
      <c r="N352" s="1">
        <f t="shared" si="41"/>
        <v>0</v>
      </c>
      <c r="O352" s="1" t="s">
        <v>9</v>
      </c>
    </row>
    <row r="353" spans="1:15" x14ac:dyDescent="0.3">
      <c r="A353" s="1" t="s">
        <v>120</v>
      </c>
      <c r="B353" s="1" t="s">
        <v>121</v>
      </c>
      <c r="C353" s="1" t="str">
        <f t="shared" si="35"/>
        <v>USA</v>
      </c>
      <c r="D353" s="1" t="s">
        <v>799</v>
      </c>
      <c r="E353" s="7" t="str">
        <f>TEXT(DATE(MID(D353, 13, 4), CHOOSE(MATCH( MID(D353, 5, 3), {"Jan","Feb","Mar","Apr","May","Jun","Jul","Aug","Sep","Oct","Nov","Dec"}, 0), 1, 2, 3, 4, 5, 6, 7, 8, 9, 10, 11, 12), MID(D353, 9, 2)), "yyyy-mm-dd")</f>
        <v>2022-08-04</v>
      </c>
      <c r="F353" s="1" t="str">
        <f t="shared" si="36"/>
        <v>13:56:00</v>
      </c>
      <c r="G353" s="9" t="str">
        <f t="shared" si="37"/>
        <v>August</v>
      </c>
      <c r="H353" s="5" t="str">
        <f t="shared" si="38"/>
        <v>2022</v>
      </c>
      <c r="I353" s="1" t="s">
        <v>800</v>
      </c>
      <c r="J353" s="1" t="str">
        <f t="shared" si="39"/>
        <v xml:space="preserve">New Shepard </v>
      </c>
      <c r="K353" s="1" t="str">
        <f t="shared" si="40"/>
        <v>NS-22</v>
      </c>
      <c r="L353" s="1" t="s">
        <v>8</v>
      </c>
      <c r="M353" s="1"/>
      <c r="N353" s="1">
        <f t="shared" si="41"/>
        <v>0</v>
      </c>
      <c r="O353" s="1" t="s">
        <v>9</v>
      </c>
    </row>
    <row r="354" spans="1:15" x14ac:dyDescent="0.3">
      <c r="A354" s="1" t="s">
        <v>74</v>
      </c>
      <c r="B354" s="1" t="s">
        <v>75</v>
      </c>
      <c r="C354" s="1" t="str">
        <f t="shared" si="35"/>
        <v>USA</v>
      </c>
      <c r="D354" s="1" t="s">
        <v>801</v>
      </c>
      <c r="E354" s="7" t="str">
        <f>TEXT(DATE(MID(D354, 13, 4), CHOOSE(MATCH( MID(D354, 5, 3), {"Jan","Feb","Mar","Apr","May","Jun","Jul","Aug","Sep","Oct","Nov","Dec"}, 0), 1, 2, 3, 4, 5, 6, 7, 8, 9, 10, 11, 12), MID(D354, 9, 2)), "yyyy-mm-dd")</f>
        <v>2022-08-04</v>
      </c>
      <c r="F354" s="1" t="str">
        <f t="shared" si="36"/>
        <v>10:29:00</v>
      </c>
      <c r="G354" s="9" t="str">
        <f t="shared" si="37"/>
        <v>August</v>
      </c>
      <c r="H354" s="5" t="str">
        <f t="shared" si="38"/>
        <v>2022</v>
      </c>
      <c r="I354" s="1" t="s">
        <v>802</v>
      </c>
      <c r="J354" s="1" t="str">
        <f t="shared" si="39"/>
        <v xml:space="preserve">Atlas V 421 </v>
      </c>
      <c r="K354" s="1" t="str">
        <f t="shared" si="40"/>
        <v>SBIRS GEO-6</v>
      </c>
      <c r="L354" s="1" t="s">
        <v>8</v>
      </c>
      <c r="M354" s="1">
        <v>123</v>
      </c>
      <c r="N354" s="1">
        <f t="shared" si="41"/>
        <v>10209</v>
      </c>
      <c r="O354" s="1" t="s">
        <v>9</v>
      </c>
    </row>
    <row r="355" spans="1:15" x14ac:dyDescent="0.3">
      <c r="A355" s="1" t="s">
        <v>21</v>
      </c>
      <c r="B355" s="1" t="s">
        <v>22</v>
      </c>
      <c r="C355" s="1" t="str">
        <f t="shared" si="35"/>
        <v>New Zealand</v>
      </c>
      <c r="D355" s="1" t="s">
        <v>803</v>
      </c>
      <c r="E355" s="7" t="str">
        <f>TEXT(DATE(MID(D355, 13, 4), CHOOSE(MATCH( MID(D355, 5, 3), {"Jan","Feb","Mar","Apr","May","Jun","Jul","Aug","Sep","Oct","Nov","Dec"}, 0), 1, 2, 3, 4, 5, 6, 7, 8, 9, 10, 11, 12), MID(D355, 9, 2)), "yyyy-mm-dd")</f>
        <v>2022-08-04</v>
      </c>
      <c r="F355" s="1" t="str">
        <f t="shared" si="36"/>
        <v>05:00:00</v>
      </c>
      <c r="G355" s="9" t="str">
        <f t="shared" si="37"/>
        <v>August</v>
      </c>
      <c r="H355" s="5" t="str">
        <f t="shared" si="38"/>
        <v>2022</v>
      </c>
      <c r="I355" s="1" t="s">
        <v>804</v>
      </c>
      <c r="J355" s="1" t="str">
        <f t="shared" si="39"/>
        <v xml:space="preserve">Electron/Curie </v>
      </c>
      <c r="K355" s="1" t="str">
        <f t="shared" si="40"/>
        <v>Antipodean Adventure (NROL-199)</v>
      </c>
      <c r="L355" s="1" t="s">
        <v>8</v>
      </c>
      <c r="M355" s="1">
        <v>7.5</v>
      </c>
      <c r="N355" s="1">
        <f t="shared" si="41"/>
        <v>622.5</v>
      </c>
      <c r="O355" s="1" t="s">
        <v>9</v>
      </c>
    </row>
    <row r="356" spans="1:15" x14ac:dyDescent="0.3">
      <c r="A356" s="1" t="s">
        <v>14</v>
      </c>
      <c r="B356" s="1" t="s">
        <v>329</v>
      </c>
      <c r="C356" s="1" t="str">
        <f t="shared" si="35"/>
        <v>China</v>
      </c>
      <c r="D356" s="1" t="s">
        <v>805</v>
      </c>
      <c r="E356" s="7" t="str">
        <f>TEXT(DATE(MID(D356, 13, 4), CHOOSE(MATCH( MID(D356, 5, 3), {"Jan","Feb","Mar","Apr","May","Jun","Jul","Aug","Sep","Oct","Nov","Dec"}, 0), 1, 2, 3, 4, 5, 6, 7, 8, 9, 10, 11, 12), MID(D356, 9, 2)), "yyyy-mm-dd")</f>
        <v>2022-08-04</v>
      </c>
      <c r="F356" s="1" t="str">
        <f t="shared" si="36"/>
        <v>03:08:00</v>
      </c>
      <c r="G356" s="9" t="str">
        <f t="shared" si="37"/>
        <v>August</v>
      </c>
      <c r="H356" s="5" t="str">
        <f t="shared" si="38"/>
        <v>2022</v>
      </c>
      <c r="I356" s="1" t="s">
        <v>806</v>
      </c>
      <c r="J356" s="1" t="str">
        <f t="shared" si="39"/>
        <v xml:space="preserve">Long March 4B </v>
      </c>
      <c r="K356" s="1" t="str">
        <f t="shared" si="40"/>
        <v>Terrestrial Ecosystem Carbon Inventory Satellite (TECIS)</v>
      </c>
      <c r="L356" s="1" t="s">
        <v>8</v>
      </c>
      <c r="M356" s="1">
        <v>64.680000000000007</v>
      </c>
      <c r="N356" s="1">
        <f t="shared" si="41"/>
        <v>5368.4400000000005</v>
      </c>
      <c r="O356" s="1" t="s">
        <v>9</v>
      </c>
    </row>
    <row r="357" spans="1:15" x14ac:dyDescent="0.3">
      <c r="A357" s="1" t="s">
        <v>4</v>
      </c>
      <c r="B357" s="1" t="s">
        <v>5</v>
      </c>
      <c r="C357" s="1" t="str">
        <f t="shared" si="35"/>
        <v>Russia</v>
      </c>
      <c r="D357" s="1" t="s">
        <v>807</v>
      </c>
      <c r="E357" s="7" t="str">
        <f>TEXT(DATE(MID(D357, 13, 4), CHOOSE(MATCH( MID(D357, 5, 3), {"Jan","Feb","Mar","Apr","May","Jun","Jul","Aug","Sep","Oct","Nov","Dec"}, 0), 1, 2, 3, 4, 5, 6, 7, 8, 9, 10, 11, 12), MID(D357, 9, 2)), "yyyy-mm-dd")</f>
        <v>2022-08-01</v>
      </c>
      <c r="F357" s="1" t="str">
        <f t="shared" si="36"/>
        <v>20:25:00</v>
      </c>
      <c r="G357" s="9" t="str">
        <f t="shared" si="37"/>
        <v>August</v>
      </c>
      <c r="H357" s="5" t="str">
        <f t="shared" si="38"/>
        <v>2022</v>
      </c>
      <c r="I357" s="1" t="s">
        <v>808</v>
      </c>
      <c r="J357" s="1" t="str">
        <f t="shared" si="39"/>
        <v xml:space="preserve">Soyuz 2.1v/Volga </v>
      </c>
      <c r="K357" s="1" t="str">
        <f t="shared" si="40"/>
        <v>Cosmos 2558</v>
      </c>
      <c r="L357" s="1" t="s">
        <v>8</v>
      </c>
      <c r="M357" s="1"/>
      <c r="N357" s="1">
        <f t="shared" si="41"/>
        <v>0</v>
      </c>
      <c r="O357" s="1" t="s">
        <v>9</v>
      </c>
    </row>
    <row r="358" spans="1:15" x14ac:dyDescent="0.3">
      <c r="A358" s="1" t="s">
        <v>14</v>
      </c>
      <c r="B358" s="1" t="s">
        <v>18</v>
      </c>
      <c r="C358" s="1" t="str">
        <f t="shared" si="35"/>
        <v>China</v>
      </c>
      <c r="D358" s="1" t="s">
        <v>809</v>
      </c>
      <c r="E358" s="7" t="str">
        <f>TEXT(DATE(MID(D358, 13, 4), CHOOSE(MATCH( MID(D358, 5, 3), {"Jan","Feb","Mar","Apr","May","Jun","Jul","Aug","Sep","Oct","Nov","Dec"}, 0), 1, 2, 3, 4, 5, 6, 7, 8, 9, 10, 11, 12), MID(D358, 9, 2)), "yyyy-mm-dd")</f>
        <v>2022-07-29</v>
      </c>
      <c r="F358" s="1" t="str">
        <f t="shared" si="36"/>
        <v>13:28:00</v>
      </c>
      <c r="G358" s="9" t="str">
        <f t="shared" si="37"/>
        <v>July</v>
      </c>
      <c r="H358" s="5" t="str">
        <f t="shared" si="38"/>
        <v>2022</v>
      </c>
      <c r="I358" s="1" t="s">
        <v>810</v>
      </c>
      <c r="J358" s="1" t="str">
        <f t="shared" si="39"/>
        <v xml:space="preserve">Long March 2D </v>
      </c>
      <c r="K358" s="1" t="str">
        <f t="shared" si="40"/>
        <v>Yaogan 35 Group 03</v>
      </c>
      <c r="L358" s="1" t="s">
        <v>8</v>
      </c>
      <c r="M358" s="1">
        <v>29.75</v>
      </c>
      <c r="N358" s="1">
        <f t="shared" si="41"/>
        <v>2469.25</v>
      </c>
      <c r="O358" s="1" t="s">
        <v>9</v>
      </c>
    </row>
    <row r="359" spans="1:15" x14ac:dyDescent="0.3">
      <c r="A359" s="1" t="s">
        <v>43</v>
      </c>
      <c r="B359" s="1" t="s">
        <v>44</v>
      </c>
      <c r="C359" s="1" t="str">
        <f t="shared" si="35"/>
        <v>China</v>
      </c>
      <c r="D359" s="1" t="s">
        <v>811</v>
      </c>
      <c r="E359" s="7" t="str">
        <f>TEXT(DATE(MID(D359, 13, 4), CHOOSE(MATCH( MID(D359, 5, 3), {"Jan","Feb","Mar","Apr","May","Jun","Jul","Aug","Sep","Oct","Nov","Dec"}, 0), 1, 2, 3, 4, 5, 6, 7, 8, 9, 10, 11, 12), MID(D359, 9, 2)), "yyyy-mm-dd")</f>
        <v>2022-07-27</v>
      </c>
      <c r="F359" s="1" t="str">
        <f t="shared" si="36"/>
        <v>04:12:00</v>
      </c>
      <c r="G359" s="9" t="str">
        <f t="shared" si="37"/>
        <v>July</v>
      </c>
      <c r="H359" s="5" t="str">
        <f t="shared" si="38"/>
        <v>2022</v>
      </c>
      <c r="I359" s="1" t="s">
        <v>812</v>
      </c>
      <c r="J359" s="1" t="str">
        <f t="shared" si="39"/>
        <v xml:space="preserve">Kinetica 1 </v>
      </c>
      <c r="K359" s="1" t="str">
        <f t="shared" si="40"/>
        <v>Demo Flight</v>
      </c>
      <c r="L359" s="1" t="s">
        <v>8</v>
      </c>
      <c r="M359" s="1"/>
      <c r="N359" s="1">
        <f t="shared" si="41"/>
        <v>0</v>
      </c>
      <c r="O359" s="1" t="s">
        <v>9</v>
      </c>
    </row>
    <row r="360" spans="1:15" x14ac:dyDescent="0.3">
      <c r="A360" s="1" t="s">
        <v>10</v>
      </c>
      <c r="B360" s="1" t="s">
        <v>30</v>
      </c>
      <c r="C360" s="1" t="str">
        <f t="shared" si="35"/>
        <v>USA</v>
      </c>
      <c r="D360" s="1" t="s">
        <v>813</v>
      </c>
      <c r="E360" s="7" t="str">
        <f>TEXT(DATE(MID(D360, 13, 4), CHOOSE(MATCH( MID(D360, 5, 3), {"Jan","Feb","Mar","Apr","May","Jun","Jul","Aug","Sep","Oct","Nov","Dec"}, 0), 1, 2, 3, 4, 5, 6, 7, 8, 9, 10, 11, 12), MID(D360, 9, 2)), "yyyy-mm-dd")</f>
        <v>2022-07-24</v>
      </c>
      <c r="F360" s="1" t="str">
        <f t="shared" si="36"/>
        <v>13:38:00</v>
      </c>
      <c r="G360" s="9" t="str">
        <f t="shared" si="37"/>
        <v>July</v>
      </c>
      <c r="H360" s="5" t="str">
        <f t="shared" si="38"/>
        <v>2022</v>
      </c>
      <c r="I360" s="1" t="s">
        <v>814</v>
      </c>
      <c r="J360" s="1" t="str">
        <f t="shared" si="39"/>
        <v xml:space="preserve">Falcon 9 Block 5 </v>
      </c>
      <c r="K360" s="1" t="str">
        <f t="shared" si="40"/>
        <v>Starlink Group 4-25</v>
      </c>
      <c r="L360" s="1" t="s">
        <v>8</v>
      </c>
      <c r="M360" s="1">
        <v>67</v>
      </c>
      <c r="N360" s="1">
        <f t="shared" si="41"/>
        <v>5561</v>
      </c>
      <c r="O360" s="1" t="s">
        <v>9</v>
      </c>
    </row>
    <row r="361" spans="1:15" x14ac:dyDescent="0.3">
      <c r="A361" s="1" t="s">
        <v>14</v>
      </c>
      <c r="B361" s="1" t="s">
        <v>133</v>
      </c>
      <c r="C361" s="1" t="str">
        <f t="shared" si="35"/>
        <v>China</v>
      </c>
      <c r="D361" s="1" t="s">
        <v>815</v>
      </c>
      <c r="E361" s="7" t="str">
        <f>TEXT(DATE(MID(D361, 13, 4), CHOOSE(MATCH( MID(D361, 5, 3), {"Jan","Feb","Mar","Apr","May","Jun","Jul","Aug","Sep","Oct","Nov","Dec"}, 0), 1, 2, 3, 4, 5, 6, 7, 8, 9, 10, 11, 12), MID(D361, 9, 2)), "yyyy-mm-dd")</f>
        <v>2022-07-24</v>
      </c>
      <c r="F361" s="1" t="str">
        <f t="shared" si="36"/>
        <v>06:22:00</v>
      </c>
      <c r="G361" s="9" t="str">
        <f t="shared" si="37"/>
        <v>July</v>
      </c>
      <c r="H361" s="5" t="str">
        <f t="shared" si="38"/>
        <v>2022</v>
      </c>
      <c r="I361" s="1" t="s">
        <v>816</v>
      </c>
      <c r="J361" s="1" t="str">
        <f t="shared" si="39"/>
        <v xml:space="preserve">Long March 5B </v>
      </c>
      <c r="K361" s="1" t="str">
        <f t="shared" si="40"/>
        <v>Wentian</v>
      </c>
      <c r="L361" s="1" t="s">
        <v>8</v>
      </c>
      <c r="M361" s="1"/>
      <c r="N361" s="1">
        <f t="shared" si="41"/>
        <v>0</v>
      </c>
      <c r="O361" s="1" t="s">
        <v>9</v>
      </c>
    </row>
    <row r="362" spans="1:15" x14ac:dyDescent="0.3">
      <c r="A362" s="1" t="s">
        <v>10</v>
      </c>
      <c r="B362" s="1" t="s">
        <v>27</v>
      </c>
      <c r="C362" s="1" t="str">
        <f t="shared" si="35"/>
        <v>USA</v>
      </c>
      <c r="D362" s="1" t="s">
        <v>817</v>
      </c>
      <c r="E362" s="7" t="str">
        <f>TEXT(DATE(MID(D362, 13, 4), CHOOSE(MATCH( MID(D362, 5, 3), {"Jan","Feb","Mar","Apr","May","Jun","Jul","Aug","Sep","Oct","Nov","Dec"}, 0), 1, 2, 3, 4, 5, 6, 7, 8, 9, 10, 11, 12), MID(D362, 9, 2)), "yyyy-mm-dd")</f>
        <v>2022-07-22</v>
      </c>
      <c r="F362" s="1" t="str">
        <f t="shared" si="36"/>
        <v>17:39:00</v>
      </c>
      <c r="G362" s="9" t="str">
        <f t="shared" si="37"/>
        <v>July</v>
      </c>
      <c r="H362" s="5" t="str">
        <f t="shared" si="38"/>
        <v>2022</v>
      </c>
      <c r="I362" s="1" t="s">
        <v>818</v>
      </c>
      <c r="J362" s="1" t="str">
        <f t="shared" si="39"/>
        <v xml:space="preserve">Falcon 9 Block 5 </v>
      </c>
      <c r="K362" s="1" t="str">
        <f t="shared" si="40"/>
        <v>Starlink Group 3-2</v>
      </c>
      <c r="L362" s="1" t="s">
        <v>8</v>
      </c>
      <c r="M362" s="1">
        <v>67</v>
      </c>
      <c r="N362" s="1">
        <f t="shared" si="41"/>
        <v>5561</v>
      </c>
      <c r="O362" s="1" t="s">
        <v>9</v>
      </c>
    </row>
    <row r="363" spans="1:15" x14ac:dyDescent="0.3">
      <c r="A363" s="1" t="s">
        <v>10</v>
      </c>
      <c r="B363" s="1" t="s">
        <v>11</v>
      </c>
      <c r="C363" s="1" t="str">
        <f t="shared" si="35"/>
        <v>USA</v>
      </c>
      <c r="D363" s="1" t="s">
        <v>819</v>
      </c>
      <c r="E363" s="7" t="str">
        <f>TEXT(DATE(MID(D363, 13, 4), CHOOSE(MATCH( MID(D363, 5, 3), {"Jan","Feb","Mar","Apr","May","Jun","Jul","Aug","Sep","Oct","Nov","Dec"}, 0), 1, 2, 3, 4, 5, 6, 7, 8, 9, 10, 11, 12), MID(D363, 9, 2)), "yyyy-mm-dd")</f>
        <v>2022-07-17</v>
      </c>
      <c r="F363" s="1" t="str">
        <f t="shared" si="36"/>
        <v>14:20:00</v>
      </c>
      <c r="G363" s="9" t="str">
        <f t="shared" si="37"/>
        <v>July</v>
      </c>
      <c r="H363" s="5" t="str">
        <f t="shared" si="38"/>
        <v>2022</v>
      </c>
      <c r="I363" s="1" t="s">
        <v>820</v>
      </c>
      <c r="J363" s="1" t="str">
        <f t="shared" si="39"/>
        <v xml:space="preserve">Falcon 9 Block 5 </v>
      </c>
      <c r="K363" s="1" t="str">
        <f t="shared" si="40"/>
        <v>Starlink Group 4-22</v>
      </c>
      <c r="L363" s="1" t="s">
        <v>8</v>
      </c>
      <c r="M363" s="1">
        <v>67</v>
      </c>
      <c r="N363" s="1">
        <f t="shared" si="41"/>
        <v>5561</v>
      </c>
      <c r="O363" s="1" t="s">
        <v>9</v>
      </c>
    </row>
    <row r="364" spans="1:15" x14ac:dyDescent="0.3">
      <c r="A364" s="1" t="s">
        <v>14</v>
      </c>
      <c r="B364" s="1" t="s">
        <v>329</v>
      </c>
      <c r="C364" s="1" t="str">
        <f t="shared" si="35"/>
        <v>China</v>
      </c>
      <c r="D364" s="1" t="s">
        <v>821</v>
      </c>
      <c r="E364" s="7" t="str">
        <f>TEXT(DATE(MID(D364, 13, 4), CHOOSE(MATCH( MID(D364, 5, 3), {"Jan","Feb","Mar","Apr","May","Jun","Jul","Aug","Sep","Oct","Nov","Dec"}, 0), 1, 2, 3, 4, 5, 6, 7, 8, 9, 10, 11, 12), MID(D364, 9, 2)), "yyyy-mm-dd")</f>
        <v>2022-07-15</v>
      </c>
      <c r="F364" s="1" t="str">
        <f t="shared" si="36"/>
        <v>22:57:00</v>
      </c>
      <c r="G364" s="9" t="str">
        <f t="shared" si="37"/>
        <v>July</v>
      </c>
      <c r="H364" s="5" t="str">
        <f t="shared" si="38"/>
        <v>2022</v>
      </c>
      <c r="I364" s="1" t="s">
        <v>822</v>
      </c>
      <c r="J364" s="1" t="str">
        <f t="shared" si="39"/>
        <v xml:space="preserve">Long March 2C </v>
      </c>
      <c r="K364" s="1" t="str">
        <f t="shared" si="40"/>
        <v>SuperView Neo 2-01 &amp; 02</v>
      </c>
      <c r="L364" s="1" t="s">
        <v>8</v>
      </c>
      <c r="M364" s="1">
        <v>30.8</v>
      </c>
      <c r="N364" s="1">
        <f t="shared" si="41"/>
        <v>2556.4</v>
      </c>
      <c r="O364" s="1" t="s">
        <v>9</v>
      </c>
    </row>
    <row r="365" spans="1:15" x14ac:dyDescent="0.3">
      <c r="A365" s="1" t="s">
        <v>10</v>
      </c>
      <c r="B365" s="1" t="s">
        <v>30</v>
      </c>
      <c r="C365" s="1" t="str">
        <f t="shared" si="35"/>
        <v>USA</v>
      </c>
      <c r="D365" s="1" t="s">
        <v>823</v>
      </c>
      <c r="E365" s="7" t="str">
        <f>TEXT(DATE(MID(D365, 13, 4), CHOOSE(MATCH( MID(D365, 5, 3), {"Jan","Feb","Mar","Apr","May","Jun","Jul","Aug","Sep","Oct","Nov","Dec"}, 0), 1, 2, 3, 4, 5, 6, 7, 8, 9, 10, 11, 12), MID(D365, 9, 2)), "yyyy-mm-dd")</f>
        <v>2022-07-15</v>
      </c>
      <c r="F365" s="1" t="str">
        <f t="shared" si="36"/>
        <v>00:44:00</v>
      </c>
      <c r="G365" s="9" t="str">
        <f t="shared" si="37"/>
        <v>July</v>
      </c>
      <c r="H365" s="5" t="str">
        <f t="shared" si="38"/>
        <v>2022</v>
      </c>
      <c r="I365" s="1" t="s">
        <v>824</v>
      </c>
      <c r="J365" s="1" t="str">
        <f t="shared" si="39"/>
        <v xml:space="preserve">Falcon 9 Block 5 </v>
      </c>
      <c r="K365" s="1" t="str">
        <f t="shared" si="40"/>
        <v>CRS SpX-25</v>
      </c>
      <c r="L365" s="1" t="s">
        <v>8</v>
      </c>
      <c r="M365" s="1">
        <v>67</v>
      </c>
      <c r="N365" s="1">
        <f t="shared" si="41"/>
        <v>5561</v>
      </c>
      <c r="O365" s="1" t="s">
        <v>9</v>
      </c>
    </row>
    <row r="366" spans="1:15" x14ac:dyDescent="0.3">
      <c r="A366" s="1" t="s">
        <v>825</v>
      </c>
      <c r="B366" s="1" t="s">
        <v>234</v>
      </c>
      <c r="C366" s="1" t="str">
        <f t="shared" si="35"/>
        <v>France</v>
      </c>
      <c r="D366" s="1" t="s">
        <v>826</v>
      </c>
      <c r="E366" s="7" t="str">
        <f>TEXT(DATE(MID(D366, 13, 4), CHOOSE(MATCH( MID(D366, 5, 3), {"Jan","Feb","Mar","Apr","May","Jun","Jul","Aug","Sep","Oct","Nov","Dec"}, 0), 1, 2, 3, 4, 5, 6, 7, 8, 9, 10, 11, 12), MID(D366, 9, 2)), "yyyy-mm-dd")</f>
        <v>2022-07-13</v>
      </c>
      <c r="F366" s="1" t="str">
        <f t="shared" si="36"/>
        <v>13:13:00</v>
      </c>
      <c r="G366" s="9" t="str">
        <f t="shared" si="37"/>
        <v>July</v>
      </c>
      <c r="H366" s="5" t="str">
        <f t="shared" si="38"/>
        <v>2022</v>
      </c>
      <c r="I366" s="1" t="s">
        <v>827</v>
      </c>
      <c r="J366" s="1" t="str">
        <f t="shared" si="39"/>
        <v xml:space="preserve">Vega-C </v>
      </c>
      <c r="K366" s="1" t="str">
        <f t="shared" si="40"/>
        <v>LARES 2 &amp; SSMS nÂ°4</v>
      </c>
      <c r="L366" s="1" t="s">
        <v>8</v>
      </c>
      <c r="M366" s="1"/>
      <c r="N366" s="1">
        <f t="shared" si="41"/>
        <v>0</v>
      </c>
      <c r="O366" s="1" t="s">
        <v>9</v>
      </c>
    </row>
    <row r="367" spans="1:15" x14ac:dyDescent="0.3">
      <c r="A367" s="1" t="s">
        <v>21</v>
      </c>
      <c r="B367" s="1" t="s">
        <v>828</v>
      </c>
      <c r="C367" s="1" t="str">
        <f t="shared" si="35"/>
        <v>New Zealand</v>
      </c>
      <c r="D367" s="1" t="s">
        <v>829</v>
      </c>
      <c r="E367" s="7" t="str">
        <f>TEXT(DATE(MID(D367, 13, 4), CHOOSE(MATCH( MID(D367, 5, 3), {"Jan","Feb","Mar","Apr","May","Jun","Jul","Aug","Sep","Oct","Nov","Dec"}, 0), 1, 2, 3, 4, 5, 6, 7, 8, 9, 10, 11, 12), MID(D367, 9, 2)), "yyyy-mm-dd")</f>
        <v>2022-07-13</v>
      </c>
      <c r="F367" s="1" t="str">
        <f t="shared" si="36"/>
        <v>06:30:00</v>
      </c>
      <c r="G367" s="9" t="str">
        <f t="shared" si="37"/>
        <v>July</v>
      </c>
      <c r="H367" s="5" t="str">
        <f t="shared" si="38"/>
        <v>2022</v>
      </c>
      <c r="I367" s="1" t="s">
        <v>830</v>
      </c>
      <c r="J367" s="1" t="str">
        <f t="shared" si="39"/>
        <v xml:space="preserve">Electron/Curie </v>
      </c>
      <c r="K367" s="1" t="str">
        <f t="shared" si="40"/>
        <v>Wise One Looks Ahead (NROL-162)</v>
      </c>
      <c r="L367" s="1" t="s">
        <v>8</v>
      </c>
      <c r="M367" s="1">
        <v>7.5</v>
      </c>
      <c r="N367" s="1">
        <f t="shared" si="41"/>
        <v>622.5</v>
      </c>
      <c r="O367" s="1" t="s">
        <v>9</v>
      </c>
    </row>
    <row r="368" spans="1:15" x14ac:dyDescent="0.3">
      <c r="A368" s="1" t="s">
        <v>14</v>
      </c>
      <c r="B368" s="1" t="s">
        <v>101</v>
      </c>
      <c r="C368" s="1" t="str">
        <f t="shared" si="35"/>
        <v>China</v>
      </c>
      <c r="D368" s="1" t="s">
        <v>831</v>
      </c>
      <c r="E368" s="7" t="str">
        <f>TEXT(DATE(MID(D368, 13, 4), CHOOSE(MATCH( MID(D368, 5, 3), {"Jan","Feb","Mar","Apr","May","Jun","Jul","Aug","Sep","Oct","Nov","Dec"}, 0), 1, 2, 3, 4, 5, 6, 7, 8, 9, 10, 11, 12), MID(D368, 9, 2)), "yyyy-mm-dd")</f>
        <v>2022-07-12</v>
      </c>
      <c r="F368" s="1" t="str">
        <f t="shared" si="36"/>
        <v>16:30:00</v>
      </c>
      <c r="G368" s="9" t="str">
        <f t="shared" si="37"/>
        <v>July</v>
      </c>
      <c r="H368" s="5" t="str">
        <f t="shared" si="38"/>
        <v>2022</v>
      </c>
      <c r="I368" s="1" t="s">
        <v>832</v>
      </c>
      <c r="J368" s="1" t="str">
        <f t="shared" si="39"/>
        <v xml:space="preserve">Long March 3B/E </v>
      </c>
      <c r="K368" s="1" t="str">
        <f t="shared" si="40"/>
        <v>Tianlian-2-03</v>
      </c>
      <c r="L368" s="1" t="s">
        <v>8</v>
      </c>
      <c r="M368" s="1">
        <v>29.15</v>
      </c>
      <c r="N368" s="1">
        <f t="shared" si="41"/>
        <v>2419.4499999999998</v>
      </c>
      <c r="O368" s="1" t="s">
        <v>9</v>
      </c>
    </row>
    <row r="369" spans="1:15" x14ac:dyDescent="0.3">
      <c r="A369" s="1" t="s">
        <v>10</v>
      </c>
      <c r="B369" s="1" t="s">
        <v>27</v>
      </c>
      <c r="C369" s="1" t="str">
        <f t="shared" si="35"/>
        <v>USA</v>
      </c>
      <c r="D369" s="1" t="s">
        <v>833</v>
      </c>
      <c r="E369" s="7" t="str">
        <f>TEXT(DATE(MID(D369, 13, 4), CHOOSE(MATCH( MID(D369, 5, 3), {"Jan","Feb","Mar","Apr","May","Jun","Jul","Aug","Sep","Oct","Nov","Dec"}, 0), 1, 2, 3, 4, 5, 6, 7, 8, 9, 10, 11, 12), MID(D369, 9, 2)), "yyyy-mm-dd")</f>
        <v>2022-07-11</v>
      </c>
      <c r="F369" s="1" t="str">
        <f t="shared" si="36"/>
        <v>01:39:00</v>
      </c>
      <c r="G369" s="9" t="str">
        <f t="shared" si="37"/>
        <v>July</v>
      </c>
      <c r="H369" s="5" t="str">
        <f t="shared" si="38"/>
        <v>2022</v>
      </c>
      <c r="I369" s="1" t="s">
        <v>834</v>
      </c>
      <c r="J369" s="1" t="str">
        <f t="shared" si="39"/>
        <v xml:space="preserve">Falcon 9 Block 5 </v>
      </c>
      <c r="K369" s="1" t="str">
        <f t="shared" si="40"/>
        <v>Starlink Group 3-1</v>
      </c>
      <c r="L369" s="1" t="s">
        <v>8</v>
      </c>
      <c r="M369" s="1">
        <v>67</v>
      </c>
      <c r="N369" s="1">
        <f t="shared" si="41"/>
        <v>5561</v>
      </c>
      <c r="O369" s="1" t="s">
        <v>9</v>
      </c>
    </row>
    <row r="370" spans="1:15" x14ac:dyDescent="0.3">
      <c r="A370" s="1" t="s">
        <v>10</v>
      </c>
      <c r="B370" s="1" t="s">
        <v>11</v>
      </c>
      <c r="C370" s="1" t="str">
        <f t="shared" si="35"/>
        <v>USA</v>
      </c>
      <c r="D370" s="1" t="s">
        <v>835</v>
      </c>
      <c r="E370" s="7" t="str">
        <f>TEXT(DATE(MID(D370, 13, 4), CHOOSE(MATCH( MID(D370, 5, 3), {"Jan","Feb","Mar","Apr","May","Jun","Jul","Aug","Sep","Oct","Nov","Dec"}, 0), 1, 2, 3, 4, 5, 6, 7, 8, 9, 10, 11, 12), MID(D370, 9, 2)), "yyyy-mm-dd")</f>
        <v>2022-07-07</v>
      </c>
      <c r="F370" s="1" t="str">
        <f t="shared" si="36"/>
        <v>13:11:00</v>
      </c>
      <c r="G370" s="9" t="str">
        <f t="shared" si="37"/>
        <v>July</v>
      </c>
      <c r="H370" s="5" t="str">
        <f t="shared" si="38"/>
        <v>2022</v>
      </c>
      <c r="I370" s="1" t="s">
        <v>836</v>
      </c>
      <c r="J370" s="1" t="str">
        <f t="shared" si="39"/>
        <v xml:space="preserve">Falcon 9 Block 5 </v>
      </c>
      <c r="K370" s="1" t="str">
        <f t="shared" si="40"/>
        <v>Starlink Group 4-21</v>
      </c>
      <c r="L370" s="1" t="s">
        <v>8</v>
      </c>
      <c r="M370" s="1">
        <v>67</v>
      </c>
      <c r="N370" s="1">
        <f t="shared" si="41"/>
        <v>5561</v>
      </c>
      <c r="O370" s="1" t="s">
        <v>9</v>
      </c>
    </row>
    <row r="371" spans="1:15" x14ac:dyDescent="0.3">
      <c r="A371" s="1" t="s">
        <v>4</v>
      </c>
      <c r="B371" s="1" t="s">
        <v>5</v>
      </c>
      <c r="C371" s="1" t="str">
        <f t="shared" si="35"/>
        <v>Russia</v>
      </c>
      <c r="D371" s="1" t="s">
        <v>837</v>
      </c>
      <c r="E371" s="7" t="str">
        <f>TEXT(DATE(MID(D371, 13, 4), CHOOSE(MATCH( MID(D371, 5, 3), {"Jan","Feb","Mar","Apr","May","Jun","Jul","Aug","Sep","Oct","Nov","Dec"}, 0), 1, 2, 3, 4, 5, 6, 7, 8, 9, 10, 11, 12), MID(D371, 9, 2)), "yyyy-mm-dd")</f>
        <v>2022-07-07</v>
      </c>
      <c r="F371" s="1" t="str">
        <f t="shared" si="36"/>
        <v>09:18:00</v>
      </c>
      <c r="G371" s="9" t="str">
        <f t="shared" si="37"/>
        <v>July</v>
      </c>
      <c r="H371" s="5" t="str">
        <f t="shared" si="38"/>
        <v>2022</v>
      </c>
      <c r="I371" s="1" t="s">
        <v>838</v>
      </c>
      <c r="J371" s="1" t="str">
        <f t="shared" si="39"/>
        <v xml:space="preserve">Soyuz 2.1b/Fregat-M </v>
      </c>
      <c r="K371" s="1" t="str">
        <f t="shared" si="40"/>
        <v>Cosmos 2557</v>
      </c>
      <c r="L371" s="1" t="s">
        <v>8</v>
      </c>
      <c r="M371" s="1">
        <v>25</v>
      </c>
      <c r="N371" s="1">
        <f t="shared" si="41"/>
        <v>2075</v>
      </c>
      <c r="O371" s="1" t="s">
        <v>9</v>
      </c>
    </row>
    <row r="372" spans="1:15" x14ac:dyDescent="0.3">
      <c r="A372" s="1" t="s">
        <v>596</v>
      </c>
      <c r="B372" s="1" t="s">
        <v>839</v>
      </c>
      <c r="C372" s="1" t="str">
        <f t="shared" si="35"/>
        <v>USA</v>
      </c>
      <c r="D372" s="1" t="s">
        <v>840</v>
      </c>
      <c r="E372" s="7" t="str">
        <f>TEXT(DATE(MID(D372, 13, 4), CHOOSE(MATCH( MID(D372, 5, 3), {"Jan","Feb","Mar","Apr","May","Jun","Jul","Aug","Sep","Oct","Nov","Dec"}, 0), 1, 2, 3, 4, 5, 6, 7, 8, 9, 10, 11, 12), MID(D372, 9, 2)), "yyyy-mm-dd")</f>
        <v>2022-07-02</v>
      </c>
      <c r="F372" s="1" t="str">
        <f t="shared" si="36"/>
        <v>06:53:00</v>
      </c>
      <c r="G372" s="9" t="str">
        <f t="shared" si="37"/>
        <v>July</v>
      </c>
      <c r="H372" s="5" t="str">
        <f t="shared" si="38"/>
        <v>2022</v>
      </c>
      <c r="I372" s="1" t="s">
        <v>841</v>
      </c>
      <c r="J372" s="1" t="str">
        <f t="shared" si="39"/>
        <v xml:space="preserve">LauncherOne </v>
      </c>
      <c r="K372" s="1" t="str">
        <f t="shared" si="40"/>
        <v>STP-S28A</v>
      </c>
      <c r="L372" s="1" t="s">
        <v>346</v>
      </c>
      <c r="M372" s="1">
        <v>12</v>
      </c>
      <c r="N372" s="1">
        <f t="shared" si="41"/>
        <v>996</v>
      </c>
      <c r="O372" s="1" t="s">
        <v>9</v>
      </c>
    </row>
    <row r="373" spans="1:15" x14ac:dyDescent="0.3">
      <c r="A373" s="1" t="s">
        <v>74</v>
      </c>
      <c r="B373" s="1" t="s">
        <v>75</v>
      </c>
      <c r="C373" s="1" t="str">
        <f t="shared" si="35"/>
        <v>USA</v>
      </c>
      <c r="D373" s="1" t="s">
        <v>842</v>
      </c>
      <c r="E373" s="7" t="str">
        <f>TEXT(DATE(MID(D373, 13, 4), CHOOSE(MATCH( MID(D373, 5, 3), {"Jan","Feb","Mar","Apr","May","Jun","Jul","Aug","Sep","Oct","Nov","Dec"}, 0), 1, 2, 3, 4, 5, 6, 7, 8, 9, 10, 11, 12), MID(D373, 9, 2)), "yyyy-mm-dd")</f>
        <v>2022-07-01</v>
      </c>
      <c r="F373" s="1" t="str">
        <f t="shared" si="36"/>
        <v>23:15:00</v>
      </c>
      <c r="G373" s="9" t="str">
        <f t="shared" si="37"/>
        <v>July</v>
      </c>
      <c r="H373" s="5" t="str">
        <f t="shared" si="38"/>
        <v>2022</v>
      </c>
      <c r="I373" s="1" t="s">
        <v>843</v>
      </c>
      <c r="J373" s="1" t="str">
        <f t="shared" si="39"/>
        <v xml:space="preserve">Atlas V 541 </v>
      </c>
      <c r="K373" s="1" t="str">
        <f t="shared" si="40"/>
        <v>USSF-12 (WFOV)</v>
      </c>
      <c r="L373" s="1" t="s">
        <v>8</v>
      </c>
      <c r="M373" s="1">
        <v>145</v>
      </c>
      <c r="N373" s="1">
        <f t="shared" si="41"/>
        <v>12035</v>
      </c>
      <c r="O373" s="1" t="s">
        <v>9</v>
      </c>
    </row>
    <row r="374" spans="1:15" x14ac:dyDescent="0.3">
      <c r="A374" s="1" t="s">
        <v>86</v>
      </c>
      <c r="B374" s="1" t="s">
        <v>290</v>
      </c>
      <c r="C374" s="1" t="str">
        <f t="shared" si="35"/>
        <v>India</v>
      </c>
      <c r="D374" s="1" t="s">
        <v>844</v>
      </c>
      <c r="E374" s="7" t="str">
        <f>TEXT(DATE(MID(D374, 13, 4), CHOOSE(MATCH( MID(D374, 5, 3), {"Jan","Feb","Mar","Apr","May","Jun","Jul","Aug","Sep","Oct","Nov","Dec"}, 0), 1, 2, 3, 4, 5, 6, 7, 8, 9, 10, 11, 12), MID(D374, 9, 2)), "yyyy-mm-dd")</f>
        <v>2022-06-30</v>
      </c>
      <c r="F374" s="1" t="str">
        <f t="shared" si="36"/>
        <v>12:32:00</v>
      </c>
      <c r="G374" s="9" t="str">
        <f t="shared" si="37"/>
        <v>June</v>
      </c>
      <c r="H374" s="5" t="str">
        <f t="shared" si="38"/>
        <v>2022</v>
      </c>
      <c r="I374" s="1" t="s">
        <v>845</v>
      </c>
      <c r="J374" s="1" t="str">
        <f t="shared" si="39"/>
        <v xml:space="preserve">PSLV-CA </v>
      </c>
      <c r="K374" s="1" t="str">
        <f t="shared" si="40"/>
        <v>DS-EO &amp; Others</v>
      </c>
      <c r="L374" s="1" t="s">
        <v>8</v>
      </c>
      <c r="M374" s="1">
        <v>21</v>
      </c>
      <c r="N374" s="1">
        <f t="shared" si="41"/>
        <v>1743</v>
      </c>
      <c r="O374" s="1" t="s">
        <v>9</v>
      </c>
    </row>
    <row r="375" spans="1:15" x14ac:dyDescent="0.3">
      <c r="A375" s="1" t="s">
        <v>10</v>
      </c>
      <c r="B375" s="1" t="s">
        <v>11</v>
      </c>
      <c r="C375" s="1" t="str">
        <f t="shared" si="35"/>
        <v>USA</v>
      </c>
      <c r="D375" s="1" t="s">
        <v>846</v>
      </c>
      <c r="E375" s="7" t="str">
        <f>TEXT(DATE(MID(D375, 13, 4), CHOOSE(MATCH( MID(D375, 5, 3), {"Jan","Feb","Mar","Apr","May","Jun","Jul","Aug","Sep","Oct","Nov","Dec"}, 0), 1, 2, 3, 4, 5, 6, 7, 8, 9, 10, 11, 12), MID(D375, 9, 2)), "yyyy-mm-dd")</f>
        <v>2022-06-29</v>
      </c>
      <c r="F375" s="1" t="str">
        <f t="shared" si="36"/>
        <v>21:04:00</v>
      </c>
      <c r="G375" s="9" t="str">
        <f t="shared" si="37"/>
        <v>June</v>
      </c>
      <c r="H375" s="5" t="str">
        <f t="shared" si="38"/>
        <v>2022</v>
      </c>
      <c r="I375" s="1" t="s">
        <v>847</v>
      </c>
      <c r="J375" s="1" t="str">
        <f t="shared" si="39"/>
        <v xml:space="preserve">Falcon 9 Block 5 </v>
      </c>
      <c r="K375" s="1" t="str">
        <f t="shared" si="40"/>
        <v>SES-22</v>
      </c>
      <c r="L375" s="1" t="s">
        <v>8</v>
      </c>
      <c r="M375" s="1">
        <v>67</v>
      </c>
      <c r="N375" s="1">
        <f t="shared" si="41"/>
        <v>5561</v>
      </c>
      <c r="O375" s="1" t="s">
        <v>9</v>
      </c>
    </row>
    <row r="376" spans="1:15" x14ac:dyDescent="0.3">
      <c r="A376" s="1" t="s">
        <v>21</v>
      </c>
      <c r="B376" s="1" t="s">
        <v>22</v>
      </c>
      <c r="C376" s="1" t="str">
        <f t="shared" si="35"/>
        <v>New Zealand</v>
      </c>
      <c r="D376" s="1" t="s">
        <v>848</v>
      </c>
      <c r="E376" s="7" t="str">
        <f>TEXT(DATE(MID(D376, 13, 4), CHOOSE(MATCH( MID(D376, 5, 3), {"Jan","Feb","Mar","Apr","May","Jun","Jul","Aug","Sep","Oct","Nov","Dec"}, 0), 1, 2, 3, 4, 5, 6, 7, 8, 9, 10, 11, 12), MID(D376, 9, 2)), "yyyy-mm-dd")</f>
        <v>2022-06-28</v>
      </c>
      <c r="F376" s="1" t="str">
        <f t="shared" si="36"/>
        <v>09:55:00</v>
      </c>
      <c r="G376" s="9" t="str">
        <f t="shared" si="37"/>
        <v>June</v>
      </c>
      <c r="H376" s="5" t="str">
        <f t="shared" si="38"/>
        <v>2022</v>
      </c>
      <c r="I376" s="1" t="s">
        <v>849</v>
      </c>
      <c r="J376" s="1" t="str">
        <f t="shared" si="39"/>
        <v xml:space="preserve">Electron/Photon </v>
      </c>
      <c r="K376" s="1" t="str">
        <f t="shared" si="40"/>
        <v>CAPSTONE</v>
      </c>
      <c r="L376" s="1" t="s">
        <v>8</v>
      </c>
      <c r="M376" s="1">
        <v>7.5</v>
      </c>
      <c r="N376" s="1">
        <f t="shared" si="41"/>
        <v>622.5</v>
      </c>
      <c r="O376" s="1" t="s">
        <v>9</v>
      </c>
    </row>
    <row r="377" spans="1:15" x14ac:dyDescent="0.3">
      <c r="A377" s="1" t="s">
        <v>14</v>
      </c>
      <c r="B377" s="1" t="s">
        <v>90</v>
      </c>
      <c r="C377" s="1" t="str">
        <f t="shared" si="35"/>
        <v>China</v>
      </c>
      <c r="D377" s="1" t="s">
        <v>850</v>
      </c>
      <c r="E377" s="7" t="str">
        <f>TEXT(DATE(MID(D377, 13, 4), CHOOSE(MATCH( MID(D377, 5, 3), {"Jan","Feb","Mar","Apr","May","Jun","Jul","Aug","Sep","Oct","Nov","Dec"}, 0), 1, 2, 3, 4, 5, 6, 7, 8, 9, 10, 11, 12), MID(D377, 9, 2)), "yyyy-mm-dd")</f>
        <v>2022-06-27</v>
      </c>
      <c r="F377" s="1" t="str">
        <f t="shared" si="36"/>
        <v>15:46:00</v>
      </c>
      <c r="G377" s="9" t="str">
        <f t="shared" si="37"/>
        <v>June</v>
      </c>
      <c r="H377" s="5" t="str">
        <f t="shared" si="38"/>
        <v>2022</v>
      </c>
      <c r="I377" s="1" t="s">
        <v>851</v>
      </c>
      <c r="J377" s="1" t="str">
        <f t="shared" si="39"/>
        <v xml:space="preserve">Long March 4C </v>
      </c>
      <c r="K377" s="1" t="str">
        <f t="shared" si="40"/>
        <v>Gaofen-12 03</v>
      </c>
      <c r="L377" s="1" t="s">
        <v>8</v>
      </c>
      <c r="M377" s="1">
        <v>64.680000000000007</v>
      </c>
      <c r="N377" s="1">
        <f t="shared" si="41"/>
        <v>5368.4400000000005</v>
      </c>
      <c r="O377" s="1" t="s">
        <v>9</v>
      </c>
    </row>
    <row r="378" spans="1:15" x14ac:dyDescent="0.3">
      <c r="A378" s="1" t="s">
        <v>33</v>
      </c>
      <c r="B378" s="1" t="s">
        <v>852</v>
      </c>
      <c r="C378" s="1" t="str">
        <f t="shared" si="35"/>
        <v>Iran</v>
      </c>
      <c r="D378" s="1" t="s">
        <v>853</v>
      </c>
      <c r="E378" s="7" t="str">
        <f>TEXT(DATE(MID(D378, 13, 4), CHOOSE(MATCH( MID(D378, 5, 3), {"Jan","Feb","Mar","Apr","May","Jun","Jul","Aug","Sep","Oct","Nov","Dec"}, 0), 1, 2, 3, 4, 5, 6, 7, 8, 9, 10, 11, 12), MID(D378, 9, 2)), "yyyy-mm-dd")</f>
        <v>2022-06-26</v>
      </c>
      <c r="F378" s="1" t="str">
        <f t="shared" si="36"/>
        <v>00:00:00</v>
      </c>
      <c r="G378" s="9" t="str">
        <f t="shared" si="37"/>
        <v>June</v>
      </c>
      <c r="H378" s="5" t="str">
        <f t="shared" si="38"/>
        <v>2022</v>
      </c>
      <c r="I378" s="1" t="s">
        <v>854</v>
      </c>
      <c r="J378" s="1" t="str">
        <f t="shared" si="39"/>
        <v xml:space="preserve">Zoljanah </v>
      </c>
      <c r="K378" s="1" t="str">
        <f t="shared" si="40"/>
        <v>Demo Flight 1</v>
      </c>
      <c r="L378" s="1" t="s">
        <v>8</v>
      </c>
      <c r="M378" s="1"/>
      <c r="N378" s="1">
        <f t="shared" si="41"/>
        <v>0</v>
      </c>
      <c r="O378" s="1" t="s">
        <v>9</v>
      </c>
    </row>
    <row r="379" spans="1:15" x14ac:dyDescent="0.3">
      <c r="A379" s="1" t="s">
        <v>14</v>
      </c>
      <c r="B379" s="1" t="s">
        <v>18</v>
      </c>
      <c r="C379" s="1" t="str">
        <f t="shared" si="35"/>
        <v>China</v>
      </c>
      <c r="D379" s="1" t="s">
        <v>855</v>
      </c>
      <c r="E379" s="7" t="str">
        <f>TEXT(DATE(MID(D379, 13, 4), CHOOSE(MATCH( MID(D379, 5, 3), {"Jan","Feb","Mar","Apr","May","Jun","Jul","Aug","Sep","Oct","Nov","Dec"}, 0), 1, 2, 3, 4, 5, 6, 7, 8, 9, 10, 11, 12), MID(D379, 9, 2)), "yyyy-mm-dd")</f>
        <v>2022-06-23</v>
      </c>
      <c r="F379" s="1" t="str">
        <f t="shared" si="36"/>
        <v>02:22:00</v>
      </c>
      <c r="G379" s="9" t="str">
        <f t="shared" si="37"/>
        <v>June</v>
      </c>
      <c r="H379" s="5" t="str">
        <f t="shared" si="38"/>
        <v>2022</v>
      </c>
      <c r="I379" s="1" t="s">
        <v>856</v>
      </c>
      <c r="J379" s="1" t="str">
        <f t="shared" si="39"/>
        <v xml:space="preserve">Long March 2D </v>
      </c>
      <c r="K379" s="1" t="str">
        <f t="shared" si="40"/>
        <v>Yaogan 35 Group 02</v>
      </c>
      <c r="L379" s="1" t="s">
        <v>8</v>
      </c>
      <c r="M379" s="1">
        <v>29.75</v>
      </c>
      <c r="N379" s="1">
        <f t="shared" si="41"/>
        <v>2469.25</v>
      </c>
      <c r="O379" s="1" t="s">
        <v>9</v>
      </c>
    </row>
    <row r="380" spans="1:15" x14ac:dyDescent="0.3">
      <c r="A380" s="1" t="s">
        <v>233</v>
      </c>
      <c r="B380" s="1" t="s">
        <v>379</v>
      </c>
      <c r="C380" s="1" t="str">
        <f t="shared" si="35"/>
        <v>France</v>
      </c>
      <c r="D380" s="1" t="s">
        <v>857</v>
      </c>
      <c r="E380" s="7" t="str">
        <f>TEXT(DATE(MID(D380, 13, 4), CHOOSE(MATCH( MID(D380, 5, 3), {"Jan","Feb","Mar","Apr","May","Jun","Jul","Aug","Sep","Oct","Nov","Dec"}, 0), 1, 2, 3, 4, 5, 6, 7, 8, 9, 10, 11, 12), MID(D380, 9, 2)), "yyyy-mm-dd")</f>
        <v>2022-06-22</v>
      </c>
      <c r="F380" s="1" t="str">
        <f t="shared" si="36"/>
        <v>21:50:00</v>
      </c>
      <c r="G380" s="9" t="str">
        <f t="shared" si="37"/>
        <v>June</v>
      </c>
      <c r="H380" s="5" t="str">
        <f t="shared" si="38"/>
        <v>2022</v>
      </c>
      <c r="I380" s="1" t="s">
        <v>858</v>
      </c>
      <c r="J380" s="1" t="str">
        <f t="shared" si="39"/>
        <v xml:space="preserve">Ariane 5 ECA </v>
      </c>
      <c r="K380" s="1" t="str">
        <f t="shared" si="40"/>
        <v>Measat-3d &amp; GSAT-24</v>
      </c>
      <c r="L380" s="1" t="s">
        <v>346</v>
      </c>
      <c r="M380" s="1">
        <v>200</v>
      </c>
      <c r="N380" s="1">
        <f t="shared" si="41"/>
        <v>16600</v>
      </c>
      <c r="O380" s="1" t="s">
        <v>9</v>
      </c>
    </row>
    <row r="381" spans="1:15" x14ac:dyDescent="0.3">
      <c r="A381" s="1" t="s">
        <v>68</v>
      </c>
      <c r="B381" s="1" t="s">
        <v>69</v>
      </c>
      <c r="C381" s="1" t="str">
        <f t="shared" si="35"/>
        <v>China</v>
      </c>
      <c r="D381" s="1" t="s">
        <v>859</v>
      </c>
      <c r="E381" s="7" t="str">
        <f>TEXT(DATE(MID(D381, 13, 4), CHOOSE(MATCH( MID(D381, 5, 3), {"Jan","Feb","Mar","Apr","May","Jun","Jul","Aug","Sep","Oct","Nov","Dec"}, 0), 1, 2, 3, 4, 5, 6, 7, 8, 9, 10, 11, 12), MID(D381, 9, 2)), "yyyy-mm-dd")</f>
        <v>2022-06-22</v>
      </c>
      <c r="F381" s="1" t="str">
        <f t="shared" si="36"/>
        <v>02:08:00</v>
      </c>
      <c r="G381" s="9" t="str">
        <f t="shared" si="37"/>
        <v>June</v>
      </c>
      <c r="H381" s="5" t="str">
        <f t="shared" si="38"/>
        <v>2022</v>
      </c>
      <c r="I381" s="1" t="s">
        <v>860</v>
      </c>
      <c r="J381" s="1" t="str">
        <f t="shared" si="39"/>
        <v xml:space="preserve">Kuaizhou 1A </v>
      </c>
      <c r="K381" s="1" t="str">
        <f t="shared" si="40"/>
        <v>Tianxing-1</v>
      </c>
      <c r="L381" s="1" t="s">
        <v>8</v>
      </c>
      <c r="M381" s="1">
        <v>5.8</v>
      </c>
      <c r="N381" s="1">
        <f t="shared" si="41"/>
        <v>481.4</v>
      </c>
      <c r="O381" s="1" t="s">
        <v>9</v>
      </c>
    </row>
    <row r="382" spans="1:15" x14ac:dyDescent="0.3">
      <c r="A382" s="1" t="s">
        <v>433</v>
      </c>
      <c r="B382" s="1" t="s">
        <v>434</v>
      </c>
      <c r="C382" s="1" t="str">
        <f t="shared" si="35"/>
        <v>South Korea</v>
      </c>
      <c r="D382" s="1" t="s">
        <v>861</v>
      </c>
      <c r="E382" s="7" t="str">
        <f>TEXT(DATE(MID(D382, 13, 4), CHOOSE(MATCH( MID(D382, 5, 3), {"Jan","Feb","Mar","Apr","May","Jun","Jul","Aug","Sep","Oct","Nov","Dec"}, 0), 1, 2, 3, 4, 5, 6, 7, 8, 9, 10, 11, 12), MID(D382, 9, 2)), "yyyy-mm-dd")</f>
        <v>2022-06-21</v>
      </c>
      <c r="F382" s="1" t="str">
        <f t="shared" si="36"/>
        <v>07:00:00</v>
      </c>
      <c r="G382" s="9" t="str">
        <f t="shared" si="37"/>
        <v>June</v>
      </c>
      <c r="H382" s="5" t="str">
        <f t="shared" si="38"/>
        <v>2022</v>
      </c>
      <c r="I382" s="1" t="s">
        <v>862</v>
      </c>
      <c r="J382" s="1" t="str">
        <f t="shared" si="39"/>
        <v xml:space="preserve">KSLV-2 </v>
      </c>
      <c r="K382" s="1" t="str">
        <f t="shared" si="40"/>
        <v>Test Flight 2</v>
      </c>
      <c r="L382" s="1" t="s">
        <v>8</v>
      </c>
      <c r="M382" s="1"/>
      <c r="N382" s="1">
        <f t="shared" si="41"/>
        <v>0</v>
      </c>
      <c r="O382" s="1" t="s">
        <v>9</v>
      </c>
    </row>
    <row r="383" spans="1:15" x14ac:dyDescent="0.3">
      <c r="A383" s="1" t="s">
        <v>10</v>
      </c>
      <c r="B383" s="1" t="s">
        <v>11</v>
      </c>
      <c r="C383" s="1" t="str">
        <f t="shared" si="35"/>
        <v>USA</v>
      </c>
      <c r="D383" s="1" t="s">
        <v>863</v>
      </c>
      <c r="E383" s="7" t="str">
        <f>TEXT(DATE(MID(D383, 13, 4), CHOOSE(MATCH( MID(D383, 5, 3), {"Jan","Feb","Mar","Apr","May","Jun","Jul","Aug","Sep","Oct","Nov","Dec"}, 0), 1, 2, 3, 4, 5, 6, 7, 8, 9, 10, 11, 12), MID(D383, 9, 2)), "yyyy-mm-dd")</f>
        <v>2022-06-19</v>
      </c>
      <c r="F383" s="1" t="str">
        <f t="shared" si="36"/>
        <v>04:27:00</v>
      </c>
      <c r="G383" s="9" t="str">
        <f t="shared" si="37"/>
        <v>June</v>
      </c>
      <c r="H383" s="5" t="str">
        <f t="shared" si="38"/>
        <v>2022</v>
      </c>
      <c r="I383" s="1" t="s">
        <v>864</v>
      </c>
      <c r="J383" s="1" t="str">
        <f t="shared" si="39"/>
        <v xml:space="preserve">Falcon 9 Block 5 </v>
      </c>
      <c r="K383" s="1" t="str">
        <f t="shared" si="40"/>
        <v>Globalstar FM15 &amp; USA 328 to 331</v>
      </c>
      <c r="L383" s="1" t="s">
        <v>8</v>
      </c>
      <c r="M383" s="1">
        <v>67</v>
      </c>
      <c r="N383" s="1">
        <f t="shared" si="41"/>
        <v>5561</v>
      </c>
      <c r="O383" s="1" t="s">
        <v>9</v>
      </c>
    </row>
    <row r="384" spans="1:15" x14ac:dyDescent="0.3">
      <c r="A384" s="1" t="s">
        <v>10</v>
      </c>
      <c r="B384" s="1" t="s">
        <v>27</v>
      </c>
      <c r="C384" s="1" t="str">
        <f t="shared" si="35"/>
        <v>USA</v>
      </c>
      <c r="D384" s="1" t="s">
        <v>865</v>
      </c>
      <c r="E384" s="7" t="str">
        <f>TEXT(DATE(MID(D384, 13, 4), CHOOSE(MATCH( MID(D384, 5, 3), {"Jan","Feb","Mar","Apr","May","Jun","Jul","Aug","Sep","Oct","Nov","Dec"}, 0), 1, 2, 3, 4, 5, 6, 7, 8, 9, 10, 11, 12), MID(D384, 9, 2)), "yyyy-mm-dd")</f>
        <v>2022-06-18</v>
      </c>
      <c r="F384" s="1" t="str">
        <f t="shared" si="36"/>
        <v>14:19:00</v>
      </c>
      <c r="G384" s="9" t="str">
        <f t="shared" si="37"/>
        <v>June</v>
      </c>
      <c r="H384" s="5" t="str">
        <f t="shared" si="38"/>
        <v>2022</v>
      </c>
      <c r="I384" s="1" t="s">
        <v>866</v>
      </c>
      <c r="J384" s="1" t="str">
        <f t="shared" si="39"/>
        <v xml:space="preserve">Falcon 9 Block 5 </v>
      </c>
      <c r="K384" s="1" t="str">
        <f t="shared" si="40"/>
        <v>SARah 1</v>
      </c>
      <c r="L384" s="1" t="s">
        <v>8</v>
      </c>
      <c r="M384" s="1">
        <v>67</v>
      </c>
      <c r="N384" s="1">
        <f t="shared" si="41"/>
        <v>5561</v>
      </c>
      <c r="O384" s="1" t="s">
        <v>9</v>
      </c>
    </row>
    <row r="385" spans="1:15" x14ac:dyDescent="0.3">
      <c r="A385" s="1" t="s">
        <v>10</v>
      </c>
      <c r="B385" s="1" t="s">
        <v>30</v>
      </c>
      <c r="C385" s="1" t="str">
        <f t="shared" si="35"/>
        <v>USA</v>
      </c>
      <c r="D385" s="1" t="s">
        <v>867</v>
      </c>
      <c r="E385" s="7" t="str">
        <f>TEXT(DATE(MID(D385, 13, 4), CHOOSE(MATCH( MID(D385, 5, 3), {"Jan","Feb","Mar","Apr","May","Jun","Jul","Aug","Sep","Oct","Nov","Dec"}, 0), 1, 2, 3, 4, 5, 6, 7, 8, 9, 10, 11, 12), MID(D385, 9, 2)), "yyyy-mm-dd")</f>
        <v>2022-06-17</v>
      </c>
      <c r="F385" s="1" t="str">
        <f t="shared" si="36"/>
        <v>16:09:00</v>
      </c>
      <c r="G385" s="9" t="str">
        <f t="shared" si="37"/>
        <v>June</v>
      </c>
      <c r="H385" s="5" t="str">
        <f t="shared" si="38"/>
        <v>2022</v>
      </c>
      <c r="I385" s="1" t="s">
        <v>868</v>
      </c>
      <c r="J385" s="1" t="str">
        <f t="shared" si="39"/>
        <v xml:space="preserve">Falcon 9 Block 5 </v>
      </c>
      <c r="K385" s="1" t="str">
        <f t="shared" si="40"/>
        <v>Starlink Group 4-19</v>
      </c>
      <c r="L385" s="1" t="s">
        <v>8</v>
      </c>
      <c r="M385" s="1">
        <v>67</v>
      </c>
      <c r="N385" s="1">
        <f t="shared" si="41"/>
        <v>5561</v>
      </c>
      <c r="O385" s="1" t="s">
        <v>9</v>
      </c>
    </row>
    <row r="386" spans="1:15" x14ac:dyDescent="0.3">
      <c r="A386" s="1" t="s">
        <v>869</v>
      </c>
      <c r="B386" s="1" t="s">
        <v>870</v>
      </c>
      <c r="C386" s="1" t="str">
        <f t="shared" ref="C386:C449" si="42">TRIM(MID(B386, FIND("|", SUBSTITUTE(B386, ",", "|", LEN(B386) - LEN(SUBSTITUTE(B386,",", "" )))) + 1, LEN(B386)))</f>
        <v>USA</v>
      </c>
      <c r="D386" s="1" t="s">
        <v>871</v>
      </c>
      <c r="E386" s="7" t="str">
        <f>TEXT(DATE(MID(D386, 13, 4), CHOOSE(MATCH( MID(D386, 5, 3), {"Jan","Feb","Mar","Apr","May","Jun","Jul","Aug","Sep","Oct","Nov","Dec"}, 0), 1, 2, 3, 4, 5, 6, 7, 8, 9, 10, 11, 12), MID(D386, 9, 2)), "yyyy-mm-dd")</f>
        <v>2022-06-12</v>
      </c>
      <c r="F386" s="1" t="str">
        <f t="shared" ref="F386:F449" si="43">IF(ISNUMBER(FIND(":", D386)), MID(D386, FIND(":", D386)-2, 5) &amp; ":00", "00:00:00")</f>
        <v>17:43:00</v>
      </c>
      <c r="G386" s="9" t="str">
        <f t="shared" ref="G386:G449" si="44">TEXT(E386, "mmmm")</f>
        <v>June</v>
      </c>
      <c r="H386" s="5" t="str">
        <f t="shared" ref="H386:H449" si="45">TEXT(E386, "yyyy")</f>
        <v>2022</v>
      </c>
      <c r="I386" s="1" t="s">
        <v>872</v>
      </c>
      <c r="J386" s="1" t="str">
        <f t="shared" ref="J386:J449" si="46">LEFT(I386, FIND("|", I386) - 1)</f>
        <v xml:space="preserve">Rocket 3 </v>
      </c>
      <c r="K386" s="1" t="str">
        <f t="shared" ref="K386:K449" si="47">MID(I386, FIND("|", I386) + 2, LEN(I386))</f>
        <v>TROPICS Flight 1</v>
      </c>
      <c r="L386" s="1" t="s">
        <v>346</v>
      </c>
      <c r="M386" s="1">
        <v>2.5</v>
      </c>
      <c r="N386" s="1">
        <f t="shared" si="41"/>
        <v>207.5</v>
      </c>
      <c r="O386" s="1" t="s">
        <v>257</v>
      </c>
    </row>
    <row r="387" spans="1:15" x14ac:dyDescent="0.3">
      <c r="A387" s="1" t="s">
        <v>10</v>
      </c>
      <c r="B387" s="1" t="s">
        <v>11</v>
      </c>
      <c r="C387" s="1" t="str">
        <f t="shared" si="42"/>
        <v>USA</v>
      </c>
      <c r="D387" s="1" t="s">
        <v>873</v>
      </c>
      <c r="E387" s="7" t="str">
        <f>TEXT(DATE(MID(D387, 13, 4), CHOOSE(MATCH( MID(D387, 5, 3), {"Jan","Feb","Mar","Apr","May","Jun","Jul","Aug","Sep","Oct","Nov","Dec"}, 0), 1, 2, 3, 4, 5, 6, 7, 8, 9, 10, 11, 12), MID(D387, 9, 2)), "yyyy-mm-dd")</f>
        <v>2022-06-08</v>
      </c>
      <c r="F387" s="1" t="str">
        <f t="shared" si="43"/>
        <v>21:04:00</v>
      </c>
      <c r="G387" s="9" t="str">
        <f t="shared" si="44"/>
        <v>June</v>
      </c>
      <c r="H387" s="5" t="str">
        <f t="shared" si="45"/>
        <v>2022</v>
      </c>
      <c r="I387" s="1" t="s">
        <v>874</v>
      </c>
      <c r="J387" s="1" t="str">
        <f t="shared" si="46"/>
        <v xml:space="preserve">Falcon 9 Block 5 </v>
      </c>
      <c r="K387" s="1" t="str">
        <f t="shared" si="47"/>
        <v>Nilesat-301</v>
      </c>
      <c r="L387" s="1" t="s">
        <v>8</v>
      </c>
      <c r="M387" s="1">
        <v>67</v>
      </c>
      <c r="N387" s="1">
        <f t="shared" ref="N387:N450" si="48">M387 * 83</f>
        <v>5561</v>
      </c>
      <c r="O387" s="1" t="s">
        <v>9</v>
      </c>
    </row>
    <row r="388" spans="1:15" x14ac:dyDescent="0.3">
      <c r="A388" s="1" t="s">
        <v>14</v>
      </c>
      <c r="B388" s="1" t="s">
        <v>138</v>
      </c>
      <c r="C388" s="1" t="str">
        <f t="shared" si="42"/>
        <v>China</v>
      </c>
      <c r="D388" s="1" t="s">
        <v>875</v>
      </c>
      <c r="E388" s="7" t="str">
        <f>TEXT(DATE(MID(D388, 13, 4), CHOOSE(MATCH( MID(D388, 5, 3), {"Jan","Feb","Mar","Apr","May","Jun","Jul","Aug","Sep","Oct","Nov","Dec"}, 0), 1, 2, 3, 4, 5, 6, 7, 8, 9, 10, 11, 12), MID(D388, 9, 2)), "yyyy-mm-dd")</f>
        <v>2022-06-05</v>
      </c>
      <c r="F388" s="1" t="str">
        <f t="shared" si="43"/>
        <v>02:44:00</v>
      </c>
      <c r="G388" s="9" t="str">
        <f t="shared" si="44"/>
        <v>June</v>
      </c>
      <c r="H388" s="5" t="str">
        <f t="shared" si="45"/>
        <v>2022</v>
      </c>
      <c r="I388" s="1" t="s">
        <v>876</v>
      </c>
      <c r="J388" s="1" t="str">
        <f t="shared" si="46"/>
        <v xml:space="preserve">Long March 2F/G </v>
      </c>
      <c r="K388" s="1" t="str">
        <f t="shared" si="47"/>
        <v>Shenzhou 14</v>
      </c>
      <c r="L388" s="1" t="s">
        <v>8</v>
      </c>
      <c r="M388" s="1"/>
      <c r="N388" s="1">
        <f t="shared" si="48"/>
        <v>0</v>
      </c>
      <c r="O388" s="1" t="s">
        <v>9</v>
      </c>
    </row>
    <row r="389" spans="1:15" x14ac:dyDescent="0.3">
      <c r="A389" s="1" t="s">
        <v>120</v>
      </c>
      <c r="B389" s="1" t="s">
        <v>121</v>
      </c>
      <c r="C389" s="1" t="str">
        <f t="shared" si="42"/>
        <v>USA</v>
      </c>
      <c r="D389" s="1" t="s">
        <v>877</v>
      </c>
      <c r="E389" s="7" t="str">
        <f>TEXT(DATE(MID(D389, 13, 4), CHOOSE(MATCH( MID(D389, 5, 3), {"Jan","Feb","Mar","Apr","May","Jun","Jul","Aug","Sep","Oct","Nov","Dec"}, 0), 1, 2, 3, 4, 5, 6, 7, 8, 9, 10, 11, 12), MID(D389, 9, 2)), "yyyy-mm-dd")</f>
        <v>2022-06-04</v>
      </c>
      <c r="F389" s="1" t="str">
        <f t="shared" si="43"/>
        <v>13:25:00</v>
      </c>
      <c r="G389" s="9" t="str">
        <f t="shared" si="44"/>
        <v>June</v>
      </c>
      <c r="H389" s="5" t="str">
        <f t="shared" si="45"/>
        <v>2022</v>
      </c>
      <c r="I389" s="1" t="s">
        <v>878</v>
      </c>
      <c r="J389" s="1" t="str">
        <f t="shared" si="46"/>
        <v xml:space="preserve">New Shepard </v>
      </c>
      <c r="K389" s="1" t="str">
        <f t="shared" si="47"/>
        <v>NS-21</v>
      </c>
      <c r="L389" s="1" t="s">
        <v>8</v>
      </c>
      <c r="M389" s="1"/>
      <c r="N389" s="1">
        <f t="shared" si="48"/>
        <v>0</v>
      </c>
      <c r="O389" s="1" t="s">
        <v>9</v>
      </c>
    </row>
    <row r="390" spans="1:15" x14ac:dyDescent="0.3">
      <c r="A390" s="1" t="s">
        <v>129</v>
      </c>
      <c r="B390" s="1" t="s">
        <v>130</v>
      </c>
      <c r="C390" s="1" t="str">
        <f t="shared" si="42"/>
        <v>Kazakhstan</v>
      </c>
      <c r="D390" s="1" t="s">
        <v>879</v>
      </c>
      <c r="E390" s="7" t="str">
        <f>TEXT(DATE(MID(D390, 13, 4), CHOOSE(MATCH( MID(D390, 5, 3), {"Jan","Feb","Mar","Apr","May","Jun","Jul","Aug","Sep","Oct","Nov","Dec"}, 0), 1, 2, 3, 4, 5, 6, 7, 8, 9, 10, 11, 12), MID(D390, 9, 2)), "yyyy-mm-dd")</f>
        <v>2022-06-03</v>
      </c>
      <c r="F390" s="1" t="str">
        <f t="shared" si="43"/>
        <v>09:32:00</v>
      </c>
      <c r="G390" s="9" t="str">
        <f t="shared" si="44"/>
        <v>June</v>
      </c>
      <c r="H390" s="5" t="str">
        <f t="shared" si="45"/>
        <v>2022</v>
      </c>
      <c r="I390" s="1" t="s">
        <v>880</v>
      </c>
      <c r="J390" s="1" t="str">
        <f t="shared" si="46"/>
        <v xml:space="preserve">Soyuz 2.1a </v>
      </c>
      <c r="K390" s="1" t="str">
        <f t="shared" si="47"/>
        <v>Progress MS-20</v>
      </c>
      <c r="L390" s="1" t="s">
        <v>8</v>
      </c>
      <c r="M390" s="1">
        <v>17.420000000000002</v>
      </c>
      <c r="N390" s="1">
        <f t="shared" si="48"/>
        <v>1445.8600000000001</v>
      </c>
      <c r="O390" s="1" t="s">
        <v>9</v>
      </c>
    </row>
    <row r="391" spans="1:15" x14ac:dyDescent="0.3">
      <c r="A391" s="1" t="s">
        <v>14</v>
      </c>
      <c r="B391" s="1" t="s">
        <v>18</v>
      </c>
      <c r="C391" s="1" t="str">
        <f t="shared" si="42"/>
        <v>China</v>
      </c>
      <c r="D391" s="1" t="s">
        <v>881</v>
      </c>
      <c r="E391" s="7" t="str">
        <f>TEXT(DATE(MID(D391, 13, 4), CHOOSE(MATCH( MID(D391, 5, 3), {"Jan","Feb","Mar","Apr","May","Jun","Jul","Aug","Sep","Oct","Nov","Dec"}, 0), 1, 2, 3, 4, 5, 6, 7, 8, 9, 10, 11, 12), MID(D391, 9, 2)), "yyyy-mm-dd")</f>
        <v>2022-06-02</v>
      </c>
      <c r="F391" s="1" t="str">
        <f t="shared" si="43"/>
        <v>04:00:00</v>
      </c>
      <c r="G391" s="9" t="str">
        <f t="shared" si="44"/>
        <v>June</v>
      </c>
      <c r="H391" s="5" t="str">
        <f t="shared" si="45"/>
        <v>2022</v>
      </c>
      <c r="I391" s="1" t="s">
        <v>882</v>
      </c>
      <c r="J391" s="1" t="str">
        <f t="shared" si="46"/>
        <v xml:space="preserve">Long March 2C </v>
      </c>
      <c r="K391" s="1" t="str">
        <f t="shared" si="47"/>
        <v>Geely Constellation Group 01</v>
      </c>
      <c r="L391" s="1" t="s">
        <v>8</v>
      </c>
      <c r="M391" s="1">
        <v>30.8</v>
      </c>
      <c r="N391" s="1">
        <f t="shared" si="48"/>
        <v>2556.4</v>
      </c>
      <c r="O391" s="1" t="s">
        <v>9</v>
      </c>
    </row>
    <row r="392" spans="1:15" x14ac:dyDescent="0.3">
      <c r="A392" s="1" t="s">
        <v>10</v>
      </c>
      <c r="B392" s="1" t="s">
        <v>11</v>
      </c>
      <c r="C392" s="1" t="str">
        <f t="shared" si="42"/>
        <v>USA</v>
      </c>
      <c r="D392" s="1" t="s">
        <v>883</v>
      </c>
      <c r="E392" s="7" t="str">
        <f>TEXT(DATE(MID(D392, 13, 4), CHOOSE(MATCH( MID(D392, 5, 3), {"Jan","Feb","Mar","Apr","May","Jun","Jul","Aug","Sep","Oct","Nov","Dec"}, 0), 1, 2, 3, 4, 5, 6, 7, 8, 9, 10, 11, 12), MID(D392, 9, 2)), "yyyy-mm-dd")</f>
        <v>2022-05-25</v>
      </c>
      <c r="F392" s="1" t="str">
        <f t="shared" si="43"/>
        <v>18:35:00</v>
      </c>
      <c r="G392" s="9" t="str">
        <f t="shared" si="44"/>
        <v>May</v>
      </c>
      <c r="H392" s="5" t="str">
        <f t="shared" si="45"/>
        <v>2022</v>
      </c>
      <c r="I392" s="1" t="s">
        <v>884</v>
      </c>
      <c r="J392" s="1" t="str">
        <f t="shared" si="46"/>
        <v xml:space="preserve">Falcon 9 Block 5 </v>
      </c>
      <c r="K392" s="1" t="str">
        <f t="shared" si="47"/>
        <v>Transporter 5</v>
      </c>
      <c r="L392" s="1" t="s">
        <v>8</v>
      </c>
      <c r="M392" s="1">
        <v>67</v>
      </c>
      <c r="N392" s="1">
        <f t="shared" si="48"/>
        <v>5561</v>
      </c>
      <c r="O392" s="1" t="s">
        <v>9</v>
      </c>
    </row>
    <row r="393" spans="1:15" x14ac:dyDescent="0.3">
      <c r="A393" s="1" t="s">
        <v>14</v>
      </c>
      <c r="B393" s="1" t="s">
        <v>90</v>
      </c>
      <c r="C393" s="1" t="str">
        <f t="shared" si="42"/>
        <v>China</v>
      </c>
      <c r="D393" s="1" t="s">
        <v>885</v>
      </c>
      <c r="E393" s="7" t="str">
        <f>TEXT(DATE(MID(D393, 13, 4), CHOOSE(MATCH( MID(D393, 5, 3), {"Jan","Feb","Mar","Apr","May","Jun","Jul","Aug","Sep","Oct","Nov","Dec"}, 0), 1, 2, 3, 4, 5, 6, 7, 8, 9, 10, 11, 12), MID(D393, 9, 2)), "yyyy-mm-dd")</f>
        <v>2022-05-20</v>
      </c>
      <c r="F393" s="1" t="str">
        <f t="shared" si="43"/>
        <v>10:30:00</v>
      </c>
      <c r="G393" s="9" t="str">
        <f t="shared" si="44"/>
        <v>May</v>
      </c>
      <c r="H393" s="5" t="str">
        <f t="shared" si="45"/>
        <v>2022</v>
      </c>
      <c r="I393" s="1" t="s">
        <v>886</v>
      </c>
      <c r="J393" s="1" t="str">
        <f t="shared" si="46"/>
        <v xml:space="preserve">Long March 2C/YZ-1S </v>
      </c>
      <c r="K393" s="1" t="str">
        <f t="shared" si="47"/>
        <v>RSW-04 - 06</v>
      </c>
      <c r="L393" s="1" t="s">
        <v>8</v>
      </c>
      <c r="M393" s="1">
        <v>30.8</v>
      </c>
      <c r="N393" s="1">
        <f t="shared" si="48"/>
        <v>2556.4</v>
      </c>
      <c r="O393" s="1" t="s">
        <v>9</v>
      </c>
    </row>
    <row r="394" spans="1:15" x14ac:dyDescent="0.3">
      <c r="A394" s="1" t="s">
        <v>74</v>
      </c>
      <c r="B394" s="1" t="s">
        <v>75</v>
      </c>
      <c r="C394" s="1" t="str">
        <f t="shared" si="42"/>
        <v>USA</v>
      </c>
      <c r="D394" s="1" t="s">
        <v>887</v>
      </c>
      <c r="E394" s="7" t="str">
        <f>TEXT(DATE(MID(D394, 13, 4), CHOOSE(MATCH( MID(D394, 5, 3), {"Jan","Feb","Mar","Apr","May","Jun","Jul","Aug","Sep","Oct","Nov","Dec"}, 0), 1, 2, 3, 4, 5, 6, 7, 8, 9, 10, 11, 12), MID(D394, 9, 2)), "yyyy-mm-dd")</f>
        <v>2022-05-19</v>
      </c>
      <c r="F394" s="1" t="str">
        <f t="shared" si="43"/>
        <v>22:54:00</v>
      </c>
      <c r="G394" s="9" t="str">
        <f t="shared" si="44"/>
        <v>May</v>
      </c>
      <c r="H394" s="5" t="str">
        <f t="shared" si="45"/>
        <v>2022</v>
      </c>
      <c r="I394" s="1" t="s">
        <v>888</v>
      </c>
      <c r="J394" s="1" t="str">
        <f t="shared" si="46"/>
        <v xml:space="preserve">Atlas V N22 </v>
      </c>
      <c r="K394" s="1" t="str">
        <f t="shared" si="47"/>
        <v>Starliner OFT-2</v>
      </c>
      <c r="L394" s="1" t="s">
        <v>8</v>
      </c>
      <c r="M394" s="1"/>
      <c r="N394" s="1">
        <f t="shared" si="48"/>
        <v>0</v>
      </c>
      <c r="O394" s="1" t="s">
        <v>9</v>
      </c>
    </row>
    <row r="395" spans="1:15" x14ac:dyDescent="0.3">
      <c r="A395" s="1" t="s">
        <v>4</v>
      </c>
      <c r="B395" s="1" t="s">
        <v>5</v>
      </c>
      <c r="C395" s="1" t="str">
        <f t="shared" si="42"/>
        <v>Russia</v>
      </c>
      <c r="D395" s="1" t="s">
        <v>889</v>
      </c>
      <c r="E395" s="7" t="str">
        <f>TEXT(DATE(MID(D395, 13, 4), CHOOSE(MATCH( MID(D395, 5, 3), {"Jan","Feb","Mar","Apr","May","Jun","Jul","Aug","Sep","Oct","Nov","Dec"}, 0), 1, 2, 3, 4, 5, 6, 7, 8, 9, 10, 11, 12), MID(D395, 9, 2)), "yyyy-mm-dd")</f>
        <v>2022-05-19</v>
      </c>
      <c r="F395" s="1" t="str">
        <f t="shared" si="43"/>
        <v>08:03:00</v>
      </c>
      <c r="G395" s="9" t="str">
        <f t="shared" si="44"/>
        <v>May</v>
      </c>
      <c r="H395" s="5" t="str">
        <f t="shared" si="45"/>
        <v>2022</v>
      </c>
      <c r="I395" s="1" t="s">
        <v>890</v>
      </c>
      <c r="J395" s="1" t="str">
        <f t="shared" si="46"/>
        <v xml:space="preserve">Soyuz 2.1a </v>
      </c>
      <c r="K395" s="1" t="str">
        <f t="shared" si="47"/>
        <v>Cosmos 2556</v>
      </c>
      <c r="L395" s="1" t="s">
        <v>8</v>
      </c>
      <c r="M395" s="1">
        <v>17.420000000000002</v>
      </c>
      <c r="N395" s="1">
        <f t="shared" si="48"/>
        <v>1445.8600000000001</v>
      </c>
      <c r="O395" s="1" t="s">
        <v>9</v>
      </c>
    </row>
    <row r="396" spans="1:15" x14ac:dyDescent="0.3">
      <c r="A396" s="1" t="s">
        <v>10</v>
      </c>
      <c r="B396" s="1" t="s">
        <v>30</v>
      </c>
      <c r="C396" s="1" t="str">
        <f t="shared" si="42"/>
        <v>USA</v>
      </c>
      <c r="D396" s="1" t="s">
        <v>891</v>
      </c>
      <c r="E396" s="7" t="str">
        <f>TEXT(DATE(MID(D396, 13, 4), CHOOSE(MATCH( MID(D396, 5, 3), {"Jan","Feb","Mar","Apr","May","Jun","Jul","Aug","Sep","Oct","Nov","Dec"}, 0), 1, 2, 3, 4, 5, 6, 7, 8, 9, 10, 11, 12), MID(D396, 9, 2)), "yyyy-mm-dd")</f>
        <v>2022-05-18</v>
      </c>
      <c r="F396" s="1" t="str">
        <f t="shared" si="43"/>
        <v>10:59:00</v>
      </c>
      <c r="G396" s="9" t="str">
        <f t="shared" si="44"/>
        <v>May</v>
      </c>
      <c r="H396" s="5" t="str">
        <f t="shared" si="45"/>
        <v>2022</v>
      </c>
      <c r="I396" s="1" t="s">
        <v>892</v>
      </c>
      <c r="J396" s="1" t="str">
        <f t="shared" si="46"/>
        <v xml:space="preserve">Falcon 9 Block 5 </v>
      </c>
      <c r="K396" s="1" t="str">
        <f t="shared" si="47"/>
        <v>Starlink Group 4-18</v>
      </c>
      <c r="L396" s="1" t="s">
        <v>8</v>
      </c>
      <c r="M396" s="1">
        <v>67</v>
      </c>
      <c r="N396" s="1">
        <f t="shared" si="48"/>
        <v>5561</v>
      </c>
      <c r="O396" s="1" t="s">
        <v>9</v>
      </c>
    </row>
    <row r="397" spans="1:15" x14ac:dyDescent="0.3">
      <c r="A397" s="1" t="s">
        <v>10</v>
      </c>
      <c r="B397" s="1" t="s">
        <v>11</v>
      </c>
      <c r="C397" s="1" t="str">
        <f t="shared" si="42"/>
        <v>USA</v>
      </c>
      <c r="D397" s="1" t="s">
        <v>893</v>
      </c>
      <c r="E397" s="7" t="str">
        <f>TEXT(DATE(MID(D397, 13, 4), CHOOSE(MATCH( MID(D397, 5, 3), {"Jan","Feb","Mar","Apr","May","Jun","Jul","Aug","Sep","Oct","Nov","Dec"}, 0), 1, 2, 3, 4, 5, 6, 7, 8, 9, 10, 11, 12), MID(D397, 9, 2)), "yyyy-mm-dd")</f>
        <v>2022-05-14</v>
      </c>
      <c r="F397" s="1" t="str">
        <f t="shared" si="43"/>
        <v>20:40:00</v>
      </c>
      <c r="G397" s="9" t="str">
        <f t="shared" si="44"/>
        <v>May</v>
      </c>
      <c r="H397" s="5" t="str">
        <f t="shared" si="45"/>
        <v>2022</v>
      </c>
      <c r="I397" s="1" t="s">
        <v>894</v>
      </c>
      <c r="J397" s="1" t="str">
        <f t="shared" si="46"/>
        <v xml:space="preserve">Falcon 9 Block 5 </v>
      </c>
      <c r="K397" s="1" t="str">
        <f t="shared" si="47"/>
        <v>Starlink Group 4-15</v>
      </c>
      <c r="L397" s="1" t="s">
        <v>8</v>
      </c>
      <c r="M397" s="1">
        <v>67</v>
      </c>
      <c r="N397" s="1">
        <f t="shared" si="48"/>
        <v>5561</v>
      </c>
      <c r="O397" s="1" t="s">
        <v>9</v>
      </c>
    </row>
    <row r="398" spans="1:15" x14ac:dyDescent="0.3">
      <c r="A398" s="1" t="s">
        <v>10</v>
      </c>
      <c r="B398" s="1" t="s">
        <v>27</v>
      </c>
      <c r="C398" s="1" t="str">
        <f t="shared" si="42"/>
        <v>USA</v>
      </c>
      <c r="D398" s="1" t="s">
        <v>895</v>
      </c>
      <c r="E398" s="7" t="str">
        <f>TEXT(DATE(MID(D398, 13, 4), CHOOSE(MATCH( MID(D398, 5, 3), {"Jan","Feb","Mar","Apr","May","Jun","Jul","Aug","Sep","Oct","Nov","Dec"}, 0), 1, 2, 3, 4, 5, 6, 7, 8, 9, 10, 11, 12), MID(D398, 9, 2)), "yyyy-mm-dd")</f>
        <v>2022-05-13</v>
      </c>
      <c r="F398" s="1" t="str">
        <f t="shared" si="43"/>
        <v>22:07:00</v>
      </c>
      <c r="G398" s="9" t="str">
        <f t="shared" si="44"/>
        <v>May</v>
      </c>
      <c r="H398" s="5" t="str">
        <f t="shared" si="45"/>
        <v>2022</v>
      </c>
      <c r="I398" s="1" t="s">
        <v>896</v>
      </c>
      <c r="J398" s="1" t="str">
        <f t="shared" si="46"/>
        <v xml:space="preserve">Falcon 9 Block 5 </v>
      </c>
      <c r="K398" s="1" t="str">
        <f t="shared" si="47"/>
        <v>Starlink Group 4-13</v>
      </c>
      <c r="L398" s="1" t="s">
        <v>8</v>
      </c>
      <c r="M398" s="1">
        <v>67</v>
      </c>
      <c r="N398" s="1">
        <f t="shared" si="48"/>
        <v>5561</v>
      </c>
      <c r="O398" s="1" t="s">
        <v>9</v>
      </c>
    </row>
    <row r="399" spans="1:15" x14ac:dyDescent="0.3">
      <c r="A399" s="1" t="s">
        <v>126</v>
      </c>
      <c r="B399" s="1" t="s">
        <v>69</v>
      </c>
      <c r="C399" s="1" t="str">
        <f t="shared" si="42"/>
        <v>China</v>
      </c>
      <c r="D399" s="1" t="s">
        <v>897</v>
      </c>
      <c r="E399" s="7" t="str">
        <f>TEXT(DATE(MID(D399, 13, 4), CHOOSE(MATCH( MID(D399, 5, 3), {"Jan","Feb","Mar","Apr","May","Jun","Jul","Aug","Sep","Oct","Nov","Dec"}, 0), 1, 2, 3, 4, 5, 6, 7, 8, 9, 10, 11, 12), MID(D399, 9, 2)), "yyyy-mm-dd")</f>
        <v>2022-05-13</v>
      </c>
      <c r="F399" s="1" t="str">
        <f t="shared" si="43"/>
        <v>07:09:00</v>
      </c>
      <c r="G399" s="9" t="str">
        <f t="shared" si="44"/>
        <v>May</v>
      </c>
      <c r="H399" s="5" t="str">
        <f t="shared" si="45"/>
        <v>2022</v>
      </c>
      <c r="I399" s="1" t="s">
        <v>898</v>
      </c>
      <c r="J399" s="1" t="str">
        <f t="shared" si="46"/>
        <v xml:space="preserve">Hyperbola-1 </v>
      </c>
      <c r="K399" s="1" t="str">
        <f t="shared" si="47"/>
        <v>Jilin-1 Mofang-01A(R)</v>
      </c>
      <c r="L399" s="1" t="s">
        <v>8</v>
      </c>
      <c r="M399" s="1"/>
      <c r="N399" s="1">
        <f t="shared" si="48"/>
        <v>0</v>
      </c>
      <c r="O399" s="1" t="s">
        <v>257</v>
      </c>
    </row>
    <row r="400" spans="1:15" x14ac:dyDescent="0.3">
      <c r="A400" s="1" t="s">
        <v>14</v>
      </c>
      <c r="B400" s="1" t="s">
        <v>53</v>
      </c>
      <c r="C400" s="1" t="str">
        <f t="shared" si="42"/>
        <v>China</v>
      </c>
      <c r="D400" s="1" t="s">
        <v>899</v>
      </c>
      <c r="E400" s="7" t="str">
        <f>TEXT(DATE(MID(D400, 13, 4), CHOOSE(MATCH( MID(D400, 5, 3), {"Jan","Feb","Mar","Apr","May","Jun","Jul","Aug","Sep","Oct","Nov","Dec"}, 0), 1, 2, 3, 4, 5, 6, 7, 8, 9, 10, 11, 12), MID(D400, 9, 2)), "yyyy-mm-dd")</f>
        <v>2022-05-09</v>
      </c>
      <c r="F400" s="1" t="str">
        <f t="shared" si="43"/>
        <v>17:56:00</v>
      </c>
      <c r="G400" s="9" t="str">
        <f t="shared" si="44"/>
        <v>May</v>
      </c>
      <c r="H400" s="5" t="str">
        <f t="shared" si="45"/>
        <v>2022</v>
      </c>
      <c r="I400" s="1" t="s">
        <v>900</v>
      </c>
      <c r="J400" s="1" t="str">
        <f t="shared" si="46"/>
        <v xml:space="preserve">Long March 7 </v>
      </c>
      <c r="K400" s="1" t="str">
        <f t="shared" si="47"/>
        <v>Tianzhou 4</v>
      </c>
      <c r="L400" s="1" t="s">
        <v>8</v>
      </c>
      <c r="M400" s="1"/>
      <c r="N400" s="1">
        <f t="shared" si="48"/>
        <v>0</v>
      </c>
      <c r="O400" s="1" t="s">
        <v>9</v>
      </c>
    </row>
    <row r="401" spans="1:15" x14ac:dyDescent="0.3">
      <c r="A401" s="1" t="s">
        <v>10</v>
      </c>
      <c r="B401" s="1" t="s">
        <v>30</v>
      </c>
      <c r="C401" s="1" t="str">
        <f t="shared" si="42"/>
        <v>USA</v>
      </c>
      <c r="D401" s="1" t="s">
        <v>901</v>
      </c>
      <c r="E401" s="7" t="str">
        <f>TEXT(DATE(MID(D401, 13, 4), CHOOSE(MATCH( MID(D401, 5, 3), {"Jan","Feb","Mar","Apr","May","Jun","Jul","Aug","Sep","Oct","Nov","Dec"}, 0), 1, 2, 3, 4, 5, 6, 7, 8, 9, 10, 11, 12), MID(D401, 9, 2)), "yyyy-mm-dd")</f>
        <v>2022-05-06</v>
      </c>
      <c r="F401" s="1" t="str">
        <f t="shared" si="43"/>
        <v>09:42:00</v>
      </c>
      <c r="G401" s="9" t="str">
        <f t="shared" si="44"/>
        <v>May</v>
      </c>
      <c r="H401" s="5" t="str">
        <f t="shared" si="45"/>
        <v>2022</v>
      </c>
      <c r="I401" s="1" t="s">
        <v>902</v>
      </c>
      <c r="J401" s="1" t="str">
        <f t="shared" si="46"/>
        <v xml:space="preserve">Falcon 9 Block 5 </v>
      </c>
      <c r="K401" s="1" t="str">
        <f t="shared" si="47"/>
        <v>Starlink Group 4-17</v>
      </c>
      <c r="L401" s="1" t="s">
        <v>8</v>
      </c>
      <c r="M401" s="1">
        <v>67</v>
      </c>
      <c r="N401" s="1">
        <f t="shared" si="48"/>
        <v>5561</v>
      </c>
      <c r="O401" s="1" t="s">
        <v>9</v>
      </c>
    </row>
    <row r="402" spans="1:15" x14ac:dyDescent="0.3">
      <c r="A402" s="1" t="s">
        <v>14</v>
      </c>
      <c r="B402" s="1" t="s">
        <v>329</v>
      </c>
      <c r="C402" s="1" t="str">
        <f t="shared" si="42"/>
        <v>China</v>
      </c>
      <c r="D402" s="1" t="s">
        <v>903</v>
      </c>
      <c r="E402" s="7" t="str">
        <f>TEXT(DATE(MID(D402, 13, 4), CHOOSE(MATCH( MID(D402, 5, 3), {"Jan","Feb","Mar","Apr","May","Jun","Jul","Aug","Sep","Oct","Nov","Dec"}, 0), 1, 2, 3, 4, 5, 6, 7, 8, 9, 10, 11, 12), MID(D402, 9, 2)), "yyyy-mm-dd")</f>
        <v>2022-05-05</v>
      </c>
      <c r="F402" s="1" t="str">
        <f t="shared" si="43"/>
        <v>02:38:00</v>
      </c>
      <c r="G402" s="9" t="str">
        <f t="shared" si="44"/>
        <v>May</v>
      </c>
      <c r="H402" s="5" t="str">
        <f t="shared" si="45"/>
        <v>2022</v>
      </c>
      <c r="I402" s="1" t="s">
        <v>904</v>
      </c>
      <c r="J402" s="1" t="str">
        <f t="shared" si="46"/>
        <v xml:space="preserve">Long March 2D </v>
      </c>
      <c r="K402" s="1" t="str">
        <f t="shared" si="47"/>
        <v>Jilin-1 Wideband-01C &amp; High Resolution 03D-27 to 33</v>
      </c>
      <c r="L402" s="1" t="s">
        <v>8</v>
      </c>
      <c r="M402" s="1">
        <v>29.75</v>
      </c>
      <c r="N402" s="1">
        <f t="shared" si="48"/>
        <v>2469.25</v>
      </c>
      <c r="O402" s="1" t="s">
        <v>9</v>
      </c>
    </row>
    <row r="403" spans="1:15" x14ac:dyDescent="0.3">
      <c r="A403" s="1" t="s">
        <v>21</v>
      </c>
      <c r="B403" s="1" t="s">
        <v>828</v>
      </c>
      <c r="C403" s="1" t="str">
        <f t="shared" si="42"/>
        <v>New Zealand</v>
      </c>
      <c r="D403" s="1" t="s">
        <v>905</v>
      </c>
      <c r="E403" s="7" t="str">
        <f>TEXT(DATE(MID(D403, 13, 4), CHOOSE(MATCH( MID(D403, 5, 3), {"Jan","Feb","Mar","Apr","May","Jun","Jul","Aug","Sep","Oct","Nov","Dec"}, 0), 1, 2, 3, 4, 5, 6, 7, 8, 9, 10, 11, 12), MID(D403, 9, 2)), "yyyy-mm-dd")</f>
        <v>2022-05-02</v>
      </c>
      <c r="F403" s="1" t="str">
        <f t="shared" si="43"/>
        <v>22:49:00</v>
      </c>
      <c r="G403" s="9" t="str">
        <f t="shared" si="44"/>
        <v>May</v>
      </c>
      <c r="H403" s="5" t="str">
        <f t="shared" si="45"/>
        <v>2022</v>
      </c>
      <c r="I403" s="1" t="s">
        <v>906</v>
      </c>
      <c r="J403" s="1" t="str">
        <f t="shared" si="46"/>
        <v xml:space="preserve">Electron/Curie </v>
      </c>
      <c r="K403" s="1" t="str">
        <f t="shared" si="47"/>
        <v>There and Back Again</v>
      </c>
      <c r="L403" s="1" t="s">
        <v>8</v>
      </c>
      <c r="M403" s="1">
        <v>7.5</v>
      </c>
      <c r="N403" s="1">
        <f t="shared" si="48"/>
        <v>622.5</v>
      </c>
      <c r="O403" s="1" t="s">
        <v>9</v>
      </c>
    </row>
    <row r="404" spans="1:15" x14ac:dyDescent="0.3">
      <c r="A404" s="1" t="s">
        <v>14</v>
      </c>
      <c r="B404" s="1" t="s">
        <v>907</v>
      </c>
      <c r="C404" s="1" t="str">
        <f t="shared" si="42"/>
        <v>China Coastal Waters</v>
      </c>
      <c r="D404" s="1" t="s">
        <v>908</v>
      </c>
      <c r="E404" s="7" t="str">
        <f>TEXT(DATE(MID(D404, 13, 4), CHOOSE(MATCH( MID(D404, 5, 3), {"Jan","Feb","Mar","Apr","May","Jun","Jul","Aug","Sep","Oct","Nov","Dec"}, 0), 1, 2, 3, 4, 5, 6, 7, 8, 9, 10, 11, 12), MID(D404, 9, 2)), "yyyy-mm-dd")</f>
        <v>2022-04-30</v>
      </c>
      <c r="F404" s="1" t="str">
        <f t="shared" si="43"/>
        <v>03:30:00</v>
      </c>
      <c r="G404" s="9" t="str">
        <f t="shared" si="44"/>
        <v>April</v>
      </c>
      <c r="H404" s="5" t="str">
        <f t="shared" si="45"/>
        <v>2022</v>
      </c>
      <c r="I404" s="1" t="s">
        <v>909</v>
      </c>
      <c r="J404" s="1" t="str">
        <f t="shared" si="46"/>
        <v xml:space="preserve">Long March 11H </v>
      </c>
      <c r="K404" s="1" t="str">
        <f t="shared" si="47"/>
        <v>Jilin-1 Gaofen 03D-04 to 07 &amp; 04A</v>
      </c>
      <c r="L404" s="1" t="s">
        <v>8</v>
      </c>
      <c r="M404" s="1">
        <v>5.3</v>
      </c>
      <c r="N404" s="1">
        <f t="shared" si="48"/>
        <v>439.9</v>
      </c>
      <c r="O404" s="1" t="s">
        <v>9</v>
      </c>
    </row>
    <row r="405" spans="1:15" x14ac:dyDescent="0.3">
      <c r="A405" s="1" t="s">
        <v>10</v>
      </c>
      <c r="B405" s="1" t="s">
        <v>11</v>
      </c>
      <c r="C405" s="1" t="str">
        <f t="shared" si="42"/>
        <v>USA</v>
      </c>
      <c r="D405" s="1" t="s">
        <v>910</v>
      </c>
      <c r="E405" s="7" t="str">
        <f>TEXT(DATE(MID(D405, 13, 4), CHOOSE(MATCH( MID(D405, 5, 3), {"Jan","Feb","Mar","Apr","May","Jun","Jul","Aug","Sep","Oct","Nov","Dec"}, 0), 1, 2, 3, 4, 5, 6, 7, 8, 9, 10, 11, 12), MID(D405, 9, 2)), "yyyy-mm-dd")</f>
        <v>2022-04-29</v>
      </c>
      <c r="F405" s="1" t="str">
        <f t="shared" si="43"/>
        <v>21:27:00</v>
      </c>
      <c r="G405" s="9" t="str">
        <f t="shared" si="44"/>
        <v>April</v>
      </c>
      <c r="H405" s="5" t="str">
        <f t="shared" si="45"/>
        <v>2022</v>
      </c>
      <c r="I405" s="1" t="s">
        <v>911</v>
      </c>
      <c r="J405" s="1" t="str">
        <f t="shared" si="46"/>
        <v xml:space="preserve">Falcon 9 Block 5 </v>
      </c>
      <c r="K405" s="1" t="str">
        <f t="shared" si="47"/>
        <v>Starlink Group 4-16</v>
      </c>
      <c r="L405" s="1" t="s">
        <v>8</v>
      </c>
      <c r="M405" s="1">
        <v>67</v>
      </c>
      <c r="N405" s="1">
        <f t="shared" si="48"/>
        <v>5561</v>
      </c>
      <c r="O405" s="1" t="s">
        <v>9</v>
      </c>
    </row>
    <row r="406" spans="1:15" x14ac:dyDescent="0.3">
      <c r="A406" s="1" t="s">
        <v>4</v>
      </c>
      <c r="B406" s="1" t="s">
        <v>702</v>
      </c>
      <c r="C406" s="1" t="str">
        <f t="shared" si="42"/>
        <v>Russia</v>
      </c>
      <c r="D406" s="1" t="s">
        <v>912</v>
      </c>
      <c r="E406" s="7" t="str">
        <f>TEXT(DATE(MID(D406, 13, 4), CHOOSE(MATCH( MID(D406, 5, 3), {"Jan","Feb","Mar","Apr","May","Jun","Jul","Aug","Sep","Oct","Nov","Dec"}, 0), 1, 2, 3, 4, 5, 6, 7, 8, 9, 10, 11, 12), MID(D406, 9, 2)), "yyyy-mm-dd")</f>
        <v>2022-04-29</v>
      </c>
      <c r="F406" s="1" t="str">
        <f t="shared" si="43"/>
        <v>19:55:00</v>
      </c>
      <c r="G406" s="9" t="str">
        <f t="shared" si="44"/>
        <v>April</v>
      </c>
      <c r="H406" s="5" t="str">
        <f t="shared" si="45"/>
        <v>2022</v>
      </c>
      <c r="I406" s="1" t="s">
        <v>913</v>
      </c>
      <c r="J406" s="1" t="str">
        <f t="shared" si="46"/>
        <v xml:space="preserve">Angara 1.2 </v>
      </c>
      <c r="K406" s="1" t="str">
        <f t="shared" si="47"/>
        <v>Cosmos 2555</v>
      </c>
      <c r="L406" s="1" t="s">
        <v>8</v>
      </c>
      <c r="M406" s="1"/>
      <c r="N406" s="1">
        <f t="shared" si="48"/>
        <v>0</v>
      </c>
      <c r="O406" s="1" t="s">
        <v>9</v>
      </c>
    </row>
    <row r="407" spans="1:15" x14ac:dyDescent="0.3">
      <c r="A407" s="1" t="s">
        <v>14</v>
      </c>
      <c r="B407" s="1" t="s">
        <v>90</v>
      </c>
      <c r="C407" s="1" t="str">
        <f t="shared" si="42"/>
        <v>China</v>
      </c>
      <c r="D407" s="1" t="s">
        <v>914</v>
      </c>
      <c r="E407" s="7" t="str">
        <f>TEXT(DATE(MID(D407, 13, 4), CHOOSE(MATCH( MID(D407, 5, 3), {"Jan","Feb","Mar","Apr","May","Jun","Jul","Aug","Sep","Oct","Nov","Dec"}, 0), 1, 2, 3, 4, 5, 6, 7, 8, 9, 10, 11, 12), MID(D407, 9, 2)), "yyyy-mm-dd")</f>
        <v>2022-04-29</v>
      </c>
      <c r="F407" s="1" t="str">
        <f t="shared" si="43"/>
        <v>04:11:00</v>
      </c>
      <c r="G407" s="9" t="str">
        <f t="shared" si="44"/>
        <v>April</v>
      </c>
      <c r="H407" s="5" t="str">
        <f t="shared" si="45"/>
        <v>2022</v>
      </c>
      <c r="I407" s="1" t="s">
        <v>915</v>
      </c>
      <c r="J407" s="1" t="str">
        <f t="shared" si="46"/>
        <v xml:space="preserve">Long March 2C </v>
      </c>
      <c r="K407" s="1" t="str">
        <f t="shared" si="47"/>
        <v>SuperView Neo 1-01 &amp; 02</v>
      </c>
      <c r="L407" s="1" t="s">
        <v>8</v>
      </c>
      <c r="M407" s="1">
        <v>30.8</v>
      </c>
      <c r="N407" s="1">
        <f t="shared" si="48"/>
        <v>2556.4</v>
      </c>
      <c r="O407" s="1" t="s">
        <v>9</v>
      </c>
    </row>
    <row r="408" spans="1:15" x14ac:dyDescent="0.3">
      <c r="A408" s="1" t="s">
        <v>10</v>
      </c>
      <c r="B408" s="1" t="s">
        <v>30</v>
      </c>
      <c r="C408" s="1" t="str">
        <f t="shared" si="42"/>
        <v>USA</v>
      </c>
      <c r="D408" s="1" t="s">
        <v>916</v>
      </c>
      <c r="E408" s="7" t="str">
        <f>TEXT(DATE(MID(D408, 13, 4), CHOOSE(MATCH( MID(D408, 5, 3), {"Jan","Feb","Mar","Apr","May","Jun","Jul","Aug","Sep","Oct","Nov","Dec"}, 0), 1, 2, 3, 4, 5, 6, 7, 8, 9, 10, 11, 12), MID(D408, 9, 2)), "yyyy-mm-dd")</f>
        <v>2022-04-27</v>
      </c>
      <c r="F408" s="1" t="str">
        <f t="shared" si="43"/>
        <v>07:52:00</v>
      </c>
      <c r="G408" s="9" t="str">
        <f t="shared" si="44"/>
        <v>April</v>
      </c>
      <c r="H408" s="5" t="str">
        <f t="shared" si="45"/>
        <v>2022</v>
      </c>
      <c r="I408" s="1" t="s">
        <v>917</v>
      </c>
      <c r="J408" s="1" t="str">
        <f t="shared" si="46"/>
        <v xml:space="preserve">Falcon 9 Block 5 </v>
      </c>
      <c r="K408" s="1" t="str">
        <f t="shared" si="47"/>
        <v>SpaceX Crew-4</v>
      </c>
      <c r="L408" s="1" t="s">
        <v>8</v>
      </c>
      <c r="M408" s="1">
        <v>67</v>
      </c>
      <c r="N408" s="1">
        <f t="shared" si="48"/>
        <v>5561</v>
      </c>
      <c r="O408" s="1" t="s">
        <v>9</v>
      </c>
    </row>
    <row r="409" spans="1:15" x14ac:dyDescent="0.3">
      <c r="A409" s="1" t="s">
        <v>10</v>
      </c>
      <c r="B409" s="1" t="s">
        <v>11</v>
      </c>
      <c r="C409" s="1" t="str">
        <f t="shared" si="42"/>
        <v>USA</v>
      </c>
      <c r="D409" s="1" t="s">
        <v>918</v>
      </c>
      <c r="E409" s="7" t="str">
        <f>TEXT(DATE(MID(D409, 13, 4), CHOOSE(MATCH( MID(D409, 5, 3), {"Jan","Feb","Mar","Apr","May","Jun","Jul","Aug","Sep","Oct","Nov","Dec"}, 0), 1, 2, 3, 4, 5, 6, 7, 8, 9, 10, 11, 12), MID(D409, 9, 2)), "yyyy-mm-dd")</f>
        <v>2022-04-21</v>
      </c>
      <c r="F409" s="1" t="str">
        <f t="shared" si="43"/>
        <v>17:51:00</v>
      </c>
      <c r="G409" s="9" t="str">
        <f t="shared" si="44"/>
        <v>April</v>
      </c>
      <c r="H409" s="5" t="str">
        <f t="shared" si="45"/>
        <v>2022</v>
      </c>
      <c r="I409" s="1" t="s">
        <v>919</v>
      </c>
      <c r="J409" s="1" t="str">
        <f t="shared" si="46"/>
        <v xml:space="preserve">Falcon 9 Block 5 </v>
      </c>
      <c r="K409" s="1" t="str">
        <f t="shared" si="47"/>
        <v>Starlink Group 4-14</v>
      </c>
      <c r="L409" s="1" t="s">
        <v>8</v>
      </c>
      <c r="M409" s="1">
        <v>67</v>
      </c>
      <c r="N409" s="1">
        <f t="shared" si="48"/>
        <v>5561</v>
      </c>
      <c r="O409" s="1" t="s">
        <v>9</v>
      </c>
    </row>
    <row r="410" spans="1:15" x14ac:dyDescent="0.3">
      <c r="A410" s="1" t="s">
        <v>10</v>
      </c>
      <c r="B410" s="1" t="s">
        <v>27</v>
      </c>
      <c r="C410" s="1" t="str">
        <f t="shared" si="42"/>
        <v>USA</v>
      </c>
      <c r="D410" s="1" t="s">
        <v>920</v>
      </c>
      <c r="E410" s="7" t="str">
        <f>TEXT(DATE(MID(D410, 13, 4), CHOOSE(MATCH( MID(D410, 5, 3), {"Jan","Feb","Mar","Apr","May","Jun","Jul","Aug","Sep","Oct","Nov","Dec"}, 0), 1, 2, 3, 4, 5, 6, 7, 8, 9, 10, 11, 12), MID(D410, 9, 2)), "yyyy-mm-dd")</f>
        <v>2022-04-17</v>
      </c>
      <c r="F410" s="1" t="str">
        <f t="shared" si="43"/>
        <v>13:13:00</v>
      </c>
      <c r="G410" s="9" t="str">
        <f t="shared" si="44"/>
        <v>April</v>
      </c>
      <c r="H410" s="5" t="str">
        <f t="shared" si="45"/>
        <v>2022</v>
      </c>
      <c r="I410" s="1" t="s">
        <v>921</v>
      </c>
      <c r="J410" s="1" t="str">
        <f t="shared" si="46"/>
        <v xml:space="preserve">Falcon 9 Block 5 </v>
      </c>
      <c r="K410" s="1" t="str">
        <f t="shared" si="47"/>
        <v>NROL-85</v>
      </c>
      <c r="L410" s="1" t="s">
        <v>8</v>
      </c>
      <c r="M410" s="1">
        <v>67</v>
      </c>
      <c r="N410" s="1">
        <f t="shared" si="48"/>
        <v>5561</v>
      </c>
      <c r="O410" s="1" t="s">
        <v>9</v>
      </c>
    </row>
    <row r="411" spans="1:15" x14ac:dyDescent="0.3">
      <c r="A411" s="1" t="s">
        <v>14</v>
      </c>
      <c r="B411" s="1" t="s">
        <v>329</v>
      </c>
      <c r="C411" s="1" t="str">
        <f t="shared" si="42"/>
        <v>China</v>
      </c>
      <c r="D411" s="1" t="s">
        <v>922</v>
      </c>
      <c r="E411" s="7" t="str">
        <f>TEXT(DATE(MID(D411, 13, 4), CHOOSE(MATCH( MID(D411, 5, 3), {"Jan","Feb","Mar","Apr","May","Jun","Jul","Aug","Sep","Oct","Nov","Dec"}, 0), 1, 2, 3, 4, 5, 6, 7, 8, 9, 10, 11, 12), MID(D411, 9, 2)), "yyyy-mm-dd")</f>
        <v>2022-04-15</v>
      </c>
      <c r="F411" s="1" t="str">
        <f t="shared" si="43"/>
        <v>18:16:00</v>
      </c>
      <c r="G411" s="9" t="str">
        <f t="shared" si="44"/>
        <v>April</v>
      </c>
      <c r="H411" s="5" t="str">
        <f t="shared" si="45"/>
        <v>2022</v>
      </c>
      <c r="I411" s="1" t="s">
        <v>923</v>
      </c>
      <c r="J411" s="1" t="str">
        <f t="shared" si="46"/>
        <v xml:space="preserve">Long March 4C </v>
      </c>
      <c r="K411" s="1" t="str">
        <f t="shared" si="47"/>
        <v>Daqi-1 (AEMS)</v>
      </c>
      <c r="L411" s="1" t="s">
        <v>8</v>
      </c>
      <c r="M411" s="1">
        <v>64.680000000000007</v>
      </c>
      <c r="N411" s="1">
        <f t="shared" si="48"/>
        <v>5368.4400000000005</v>
      </c>
      <c r="O411" s="1" t="s">
        <v>9</v>
      </c>
    </row>
    <row r="412" spans="1:15" x14ac:dyDescent="0.3">
      <c r="A412" s="1" t="s">
        <v>14</v>
      </c>
      <c r="B412" s="1" t="s">
        <v>101</v>
      </c>
      <c r="C412" s="1" t="str">
        <f t="shared" si="42"/>
        <v>China</v>
      </c>
      <c r="D412" s="1" t="s">
        <v>924</v>
      </c>
      <c r="E412" s="7" t="str">
        <f>TEXT(DATE(MID(D412, 13, 4), CHOOSE(MATCH( MID(D412, 5, 3), {"Jan","Feb","Mar","Apr","May","Jun","Jul","Aug","Sep","Oct","Nov","Dec"}, 0), 1, 2, 3, 4, 5, 6, 7, 8, 9, 10, 11, 12), MID(D412, 9, 2)), "yyyy-mm-dd")</f>
        <v>2022-04-15</v>
      </c>
      <c r="F412" s="1" t="str">
        <f t="shared" si="43"/>
        <v>12:00:00</v>
      </c>
      <c r="G412" s="9" t="str">
        <f t="shared" si="44"/>
        <v>April</v>
      </c>
      <c r="H412" s="5" t="str">
        <f t="shared" si="45"/>
        <v>2022</v>
      </c>
      <c r="I412" s="1" t="s">
        <v>925</v>
      </c>
      <c r="J412" s="1" t="str">
        <f t="shared" si="46"/>
        <v xml:space="preserve">Long March 3B/E </v>
      </c>
      <c r="K412" s="1" t="str">
        <f t="shared" si="47"/>
        <v>ChinaSat 6D</v>
      </c>
      <c r="L412" s="1" t="s">
        <v>8</v>
      </c>
      <c r="M412" s="1">
        <v>29.15</v>
      </c>
      <c r="N412" s="1">
        <f t="shared" si="48"/>
        <v>2419.4499999999998</v>
      </c>
      <c r="O412" s="1" t="s">
        <v>9</v>
      </c>
    </row>
    <row r="413" spans="1:15" x14ac:dyDescent="0.3">
      <c r="A413" s="1" t="s">
        <v>10</v>
      </c>
      <c r="B413" s="1" t="s">
        <v>30</v>
      </c>
      <c r="C413" s="1" t="str">
        <f t="shared" si="42"/>
        <v>USA</v>
      </c>
      <c r="D413" s="1" t="s">
        <v>926</v>
      </c>
      <c r="E413" s="7" t="str">
        <f>TEXT(DATE(MID(D413, 13, 4), CHOOSE(MATCH( MID(D413, 5, 3), {"Jan","Feb","Mar","Apr","May","Jun","Jul","Aug","Sep","Oct","Nov","Dec"}, 0), 1, 2, 3, 4, 5, 6, 7, 8, 9, 10, 11, 12), MID(D413, 9, 2)), "yyyy-mm-dd")</f>
        <v>2022-04-08</v>
      </c>
      <c r="F413" s="1" t="str">
        <f t="shared" si="43"/>
        <v>15:17:00</v>
      </c>
      <c r="G413" s="9" t="str">
        <f t="shared" si="44"/>
        <v>April</v>
      </c>
      <c r="H413" s="5" t="str">
        <f t="shared" si="45"/>
        <v>2022</v>
      </c>
      <c r="I413" s="1" t="s">
        <v>927</v>
      </c>
      <c r="J413" s="1" t="str">
        <f t="shared" si="46"/>
        <v xml:space="preserve">Falcon 9 Block 5 </v>
      </c>
      <c r="K413" s="1" t="str">
        <f t="shared" si="47"/>
        <v>Axiom Mission 1 (Ax-1)</v>
      </c>
      <c r="L413" s="1" t="s">
        <v>8</v>
      </c>
      <c r="M413" s="1">
        <v>67</v>
      </c>
      <c r="N413" s="1">
        <f t="shared" si="48"/>
        <v>5561</v>
      </c>
      <c r="O413" s="1" t="s">
        <v>9</v>
      </c>
    </row>
    <row r="414" spans="1:15" x14ac:dyDescent="0.3">
      <c r="A414" s="1" t="s">
        <v>4</v>
      </c>
      <c r="B414" s="1" t="s">
        <v>212</v>
      </c>
      <c r="C414" s="1" t="str">
        <f t="shared" si="42"/>
        <v>Russia</v>
      </c>
      <c r="D414" s="1" t="s">
        <v>928</v>
      </c>
      <c r="E414" s="7" t="str">
        <f>TEXT(DATE(MID(D414, 13, 4), CHOOSE(MATCH( MID(D414, 5, 3), {"Jan","Feb","Mar","Apr","May","Jun","Jul","Aug","Sep","Oct","Nov","Dec"}, 0), 1, 2, 3, 4, 5, 6, 7, 8, 9, 10, 11, 12), MID(D414, 9, 2)), "yyyy-mm-dd")</f>
        <v>2022-04-07</v>
      </c>
      <c r="F414" s="1" t="str">
        <f t="shared" si="43"/>
        <v>11:20:00</v>
      </c>
      <c r="G414" s="9" t="str">
        <f t="shared" si="44"/>
        <v>April</v>
      </c>
      <c r="H414" s="5" t="str">
        <f t="shared" si="45"/>
        <v>2022</v>
      </c>
      <c r="I414" s="1" t="s">
        <v>929</v>
      </c>
      <c r="J414" s="1" t="str">
        <f t="shared" si="46"/>
        <v xml:space="preserve">Soyuz 2.1b </v>
      </c>
      <c r="K414" s="1" t="str">
        <f t="shared" si="47"/>
        <v>Cosmos 2554</v>
      </c>
      <c r="L414" s="1" t="s">
        <v>8</v>
      </c>
      <c r="M414" s="1">
        <v>20</v>
      </c>
      <c r="N414" s="1">
        <f t="shared" si="48"/>
        <v>1660</v>
      </c>
      <c r="O414" s="1" t="s">
        <v>9</v>
      </c>
    </row>
    <row r="415" spans="1:15" x14ac:dyDescent="0.3">
      <c r="A415" s="1" t="s">
        <v>14</v>
      </c>
      <c r="B415" s="1" t="s">
        <v>90</v>
      </c>
      <c r="C415" s="1" t="str">
        <f t="shared" si="42"/>
        <v>China</v>
      </c>
      <c r="D415" s="1" t="s">
        <v>930</v>
      </c>
      <c r="E415" s="7" t="str">
        <f>TEXT(DATE(MID(D415, 13, 4), CHOOSE(MATCH( MID(D415, 5, 3), {"Jan","Feb","Mar","Apr","May","Jun","Jul","Aug","Sep","Oct","Nov","Dec"}, 0), 1, 2, 3, 4, 5, 6, 7, 8, 9, 10, 11, 12), MID(D415, 9, 2)), "yyyy-mm-dd")</f>
        <v>2022-04-06</v>
      </c>
      <c r="F415" s="1" t="str">
        <f t="shared" si="43"/>
        <v>23:47:00</v>
      </c>
      <c r="G415" s="9" t="str">
        <f t="shared" si="44"/>
        <v>April</v>
      </c>
      <c r="H415" s="5" t="str">
        <f t="shared" si="45"/>
        <v>2022</v>
      </c>
      <c r="I415" s="1" t="s">
        <v>931</v>
      </c>
      <c r="J415" s="1" t="str">
        <f t="shared" si="46"/>
        <v xml:space="preserve">Long March 4C </v>
      </c>
      <c r="K415" s="1" t="str">
        <f t="shared" si="47"/>
        <v>Gaofen-3 03</v>
      </c>
      <c r="L415" s="1" t="s">
        <v>8</v>
      </c>
      <c r="M415" s="1">
        <v>64.680000000000007</v>
      </c>
      <c r="N415" s="1">
        <f t="shared" si="48"/>
        <v>5368.4400000000005</v>
      </c>
      <c r="O415" s="1" t="s">
        <v>9</v>
      </c>
    </row>
    <row r="416" spans="1:15" x14ac:dyDescent="0.3">
      <c r="A416" s="1" t="s">
        <v>21</v>
      </c>
      <c r="B416" s="1" t="s">
        <v>828</v>
      </c>
      <c r="C416" s="1" t="str">
        <f t="shared" si="42"/>
        <v>New Zealand</v>
      </c>
      <c r="D416" s="1" t="s">
        <v>932</v>
      </c>
      <c r="E416" s="7" t="str">
        <f>TEXT(DATE(MID(D416, 13, 4), CHOOSE(MATCH( MID(D416, 5, 3), {"Jan","Feb","Mar","Apr","May","Jun","Jul","Aug","Sep","Oct","Nov","Dec"}, 0), 1, 2, 3, 4, 5, 6, 7, 8, 9, 10, 11, 12), MID(D416, 9, 2)), "yyyy-mm-dd")</f>
        <v>2022-04-02</v>
      </c>
      <c r="F416" s="1" t="str">
        <f t="shared" si="43"/>
        <v>12:41:00</v>
      </c>
      <c r="G416" s="9" t="str">
        <f t="shared" si="44"/>
        <v>April</v>
      </c>
      <c r="H416" s="5" t="str">
        <f t="shared" si="45"/>
        <v>2022</v>
      </c>
      <c r="I416" s="1" t="s">
        <v>933</v>
      </c>
      <c r="J416" s="1" t="str">
        <f t="shared" si="46"/>
        <v xml:space="preserve">Electron/Curie </v>
      </c>
      <c r="K416" s="1" t="str">
        <f t="shared" si="47"/>
        <v>Without Mission a Beat</v>
      </c>
      <c r="L416" s="1" t="s">
        <v>8</v>
      </c>
      <c r="M416" s="1">
        <v>7.5</v>
      </c>
      <c r="N416" s="1">
        <f t="shared" si="48"/>
        <v>622.5</v>
      </c>
      <c r="O416" s="1" t="s">
        <v>9</v>
      </c>
    </row>
    <row r="417" spans="1:15" x14ac:dyDescent="0.3">
      <c r="A417" s="1" t="s">
        <v>10</v>
      </c>
      <c r="B417" s="1" t="s">
        <v>11</v>
      </c>
      <c r="C417" s="1" t="str">
        <f t="shared" si="42"/>
        <v>USA</v>
      </c>
      <c r="D417" s="1" t="s">
        <v>934</v>
      </c>
      <c r="E417" s="7" t="str">
        <f>TEXT(DATE(MID(D417, 13, 4), CHOOSE(MATCH( MID(D417, 5, 3), {"Jan","Feb","Mar","Apr","May","Jun","Jul","Aug","Sep","Oct","Nov","Dec"}, 0), 1, 2, 3, 4, 5, 6, 7, 8, 9, 10, 11, 12), MID(D417, 9, 2)), "yyyy-mm-dd")</f>
        <v>2022-04-01</v>
      </c>
      <c r="F417" s="1" t="str">
        <f t="shared" si="43"/>
        <v>16:24:00</v>
      </c>
      <c r="G417" s="9" t="str">
        <f t="shared" si="44"/>
        <v>April</v>
      </c>
      <c r="H417" s="5" t="str">
        <f t="shared" si="45"/>
        <v>2022</v>
      </c>
      <c r="I417" s="1" t="s">
        <v>935</v>
      </c>
      <c r="J417" s="1" t="str">
        <f t="shared" si="46"/>
        <v xml:space="preserve">Falcon 9 Block 5 </v>
      </c>
      <c r="K417" s="1" t="str">
        <f t="shared" si="47"/>
        <v>Transporter 4</v>
      </c>
      <c r="L417" s="1" t="s">
        <v>8</v>
      </c>
      <c r="M417" s="1">
        <v>67</v>
      </c>
      <c r="N417" s="1">
        <f t="shared" si="48"/>
        <v>5561</v>
      </c>
      <c r="O417" s="1" t="s">
        <v>9</v>
      </c>
    </row>
    <row r="418" spans="1:15" x14ac:dyDescent="0.3">
      <c r="A418" s="1" t="s">
        <v>120</v>
      </c>
      <c r="B418" s="1" t="s">
        <v>121</v>
      </c>
      <c r="C418" s="1" t="str">
        <f t="shared" si="42"/>
        <v>USA</v>
      </c>
      <c r="D418" s="1" t="s">
        <v>936</v>
      </c>
      <c r="E418" s="7" t="str">
        <f>TEXT(DATE(MID(D418, 13, 4), CHOOSE(MATCH( MID(D418, 5, 3), {"Jan","Feb","Mar","Apr","May","Jun","Jul","Aug","Sep","Oct","Nov","Dec"}, 0), 1, 2, 3, 4, 5, 6, 7, 8, 9, 10, 11, 12), MID(D418, 9, 2)), "yyyy-mm-dd")</f>
        <v>2022-03-31</v>
      </c>
      <c r="F418" s="1" t="str">
        <f t="shared" si="43"/>
        <v>13:58:00</v>
      </c>
      <c r="G418" s="9" t="str">
        <f t="shared" si="44"/>
        <v>March</v>
      </c>
      <c r="H418" s="5" t="str">
        <f t="shared" si="45"/>
        <v>2022</v>
      </c>
      <c r="I418" s="1" t="s">
        <v>937</v>
      </c>
      <c r="J418" s="1" t="str">
        <f t="shared" si="46"/>
        <v xml:space="preserve">New Shepard </v>
      </c>
      <c r="K418" s="1" t="str">
        <f t="shared" si="47"/>
        <v>NS-20</v>
      </c>
      <c r="L418" s="1" t="s">
        <v>8</v>
      </c>
      <c r="M418" s="1"/>
      <c r="N418" s="1">
        <f t="shared" si="48"/>
        <v>0</v>
      </c>
      <c r="O418" s="1" t="s">
        <v>9</v>
      </c>
    </row>
    <row r="419" spans="1:15" x14ac:dyDescent="0.3">
      <c r="A419" s="1" t="s">
        <v>14</v>
      </c>
      <c r="B419" s="1" t="s">
        <v>69</v>
      </c>
      <c r="C419" s="1" t="str">
        <f t="shared" si="42"/>
        <v>China</v>
      </c>
      <c r="D419" s="1" t="s">
        <v>938</v>
      </c>
      <c r="E419" s="7" t="str">
        <f>TEXT(DATE(MID(D419, 13, 4), CHOOSE(MATCH( MID(D419, 5, 3), {"Jan","Feb","Mar","Apr","May","Jun","Jul","Aug","Sep","Oct","Nov","Dec"}, 0), 1, 2, 3, 4, 5, 6, 7, 8, 9, 10, 11, 12), MID(D419, 9, 2)), "yyyy-mm-dd")</f>
        <v>2022-03-30</v>
      </c>
      <c r="F419" s="1" t="str">
        <f t="shared" si="43"/>
        <v>02:29:00</v>
      </c>
      <c r="G419" s="9" t="str">
        <f t="shared" si="44"/>
        <v>March</v>
      </c>
      <c r="H419" s="5" t="str">
        <f t="shared" si="45"/>
        <v>2022</v>
      </c>
      <c r="I419" s="1" t="s">
        <v>939</v>
      </c>
      <c r="J419" s="1" t="str">
        <f t="shared" si="46"/>
        <v xml:space="preserve">Long March 11 </v>
      </c>
      <c r="K419" s="1" t="str">
        <f t="shared" si="47"/>
        <v>Tianping-2 A to C</v>
      </c>
      <c r="L419" s="1" t="s">
        <v>8</v>
      </c>
      <c r="M419" s="1">
        <v>5.3</v>
      </c>
      <c r="N419" s="1">
        <f t="shared" si="48"/>
        <v>439.9</v>
      </c>
      <c r="O419" s="1" t="s">
        <v>9</v>
      </c>
    </row>
    <row r="420" spans="1:15" x14ac:dyDescent="0.3">
      <c r="A420" s="1" t="s">
        <v>14</v>
      </c>
      <c r="B420" s="1" t="s">
        <v>205</v>
      </c>
      <c r="C420" s="1" t="str">
        <f t="shared" si="42"/>
        <v>China</v>
      </c>
      <c r="D420" s="1" t="s">
        <v>940</v>
      </c>
      <c r="E420" s="7" t="str">
        <f>TEXT(DATE(MID(D420, 13, 4), CHOOSE(MATCH( MID(D420, 5, 3), {"Jan","Feb","Mar","Apr","May","Jun","Jul","Aug","Sep","Oct","Nov","Dec"}, 0), 1, 2, 3, 4, 5, 6, 7, 8, 9, 10, 11, 12), MID(D420, 9, 2)), "yyyy-mm-dd")</f>
        <v>2022-03-29</v>
      </c>
      <c r="F420" s="1" t="str">
        <f t="shared" si="43"/>
        <v>09:50:00</v>
      </c>
      <c r="G420" s="9" t="str">
        <f t="shared" si="44"/>
        <v>March</v>
      </c>
      <c r="H420" s="5" t="str">
        <f t="shared" si="45"/>
        <v>2022</v>
      </c>
      <c r="I420" s="1" t="s">
        <v>941</v>
      </c>
      <c r="J420" s="1" t="str">
        <f t="shared" si="46"/>
        <v xml:space="preserve">Long March 6A </v>
      </c>
      <c r="K420" s="1" t="str">
        <f t="shared" si="47"/>
        <v>Pujiang-2 &amp; Tiankun-2</v>
      </c>
      <c r="L420" s="1" t="s">
        <v>8</v>
      </c>
      <c r="M420" s="1"/>
      <c r="N420" s="1">
        <f t="shared" si="48"/>
        <v>0</v>
      </c>
      <c r="O420" s="1" t="s">
        <v>9</v>
      </c>
    </row>
    <row r="421" spans="1:15" x14ac:dyDescent="0.3">
      <c r="A421" s="1" t="s">
        <v>4</v>
      </c>
      <c r="B421" s="1" t="s">
        <v>212</v>
      </c>
      <c r="C421" s="1" t="str">
        <f t="shared" si="42"/>
        <v>Russia</v>
      </c>
      <c r="D421" s="1" t="s">
        <v>942</v>
      </c>
      <c r="E421" s="7" t="str">
        <f>TEXT(DATE(MID(D421, 13, 4), CHOOSE(MATCH( MID(D421, 5, 3), {"Jan","Feb","Mar","Apr","May","Jun","Jul","Aug","Sep","Oct","Nov","Dec"}, 0), 1, 2, 3, 4, 5, 6, 7, 8, 9, 10, 11, 12), MID(D421, 9, 2)), "yyyy-mm-dd")</f>
        <v>2022-03-22</v>
      </c>
      <c r="F421" s="1" t="str">
        <f t="shared" si="43"/>
        <v>12:48:00</v>
      </c>
      <c r="G421" s="9" t="str">
        <f t="shared" si="44"/>
        <v>March</v>
      </c>
      <c r="H421" s="5" t="str">
        <f t="shared" si="45"/>
        <v>2022</v>
      </c>
      <c r="I421" s="1" t="s">
        <v>943</v>
      </c>
      <c r="J421" s="1" t="str">
        <f t="shared" si="46"/>
        <v xml:space="preserve">Soyuz 2.1a/Fregat-M </v>
      </c>
      <c r="K421" s="1" t="str">
        <f t="shared" si="47"/>
        <v>Meridian-M nÂ°20L</v>
      </c>
      <c r="L421" s="1" t="s">
        <v>8</v>
      </c>
      <c r="M421" s="1">
        <v>23</v>
      </c>
      <c r="N421" s="1">
        <f t="shared" si="48"/>
        <v>1909</v>
      </c>
      <c r="O421" s="1" t="s">
        <v>9</v>
      </c>
    </row>
    <row r="422" spans="1:15" x14ac:dyDescent="0.3">
      <c r="A422" s="1" t="s">
        <v>10</v>
      </c>
      <c r="B422" s="1" t="s">
        <v>11</v>
      </c>
      <c r="C422" s="1" t="str">
        <f t="shared" si="42"/>
        <v>USA</v>
      </c>
      <c r="D422" s="1" t="s">
        <v>944</v>
      </c>
      <c r="E422" s="7" t="str">
        <f>TEXT(DATE(MID(D422, 13, 4), CHOOSE(MATCH( MID(D422, 5, 3), {"Jan","Feb","Mar","Apr","May","Jun","Jul","Aug","Sep","Oct","Nov","Dec"}, 0), 1, 2, 3, 4, 5, 6, 7, 8, 9, 10, 11, 12), MID(D422, 9, 2)), "yyyy-mm-dd")</f>
        <v>2022-03-19</v>
      </c>
      <c r="F422" s="1" t="str">
        <f t="shared" si="43"/>
        <v>04:42:00</v>
      </c>
      <c r="G422" s="9" t="str">
        <f t="shared" si="44"/>
        <v>March</v>
      </c>
      <c r="H422" s="5" t="str">
        <f t="shared" si="45"/>
        <v>2022</v>
      </c>
      <c r="I422" s="1" t="s">
        <v>945</v>
      </c>
      <c r="J422" s="1" t="str">
        <f t="shared" si="46"/>
        <v xml:space="preserve">Falcon 9 Block 5 </v>
      </c>
      <c r="K422" s="1" t="str">
        <f t="shared" si="47"/>
        <v>Starlink Group 4-12</v>
      </c>
      <c r="L422" s="1" t="s">
        <v>8</v>
      </c>
      <c r="M422" s="1">
        <v>67</v>
      </c>
      <c r="N422" s="1">
        <f t="shared" si="48"/>
        <v>5561</v>
      </c>
      <c r="O422" s="1" t="s">
        <v>9</v>
      </c>
    </row>
    <row r="423" spans="1:15" x14ac:dyDescent="0.3">
      <c r="A423" s="1" t="s">
        <v>129</v>
      </c>
      <c r="B423" s="1" t="s">
        <v>130</v>
      </c>
      <c r="C423" s="1" t="str">
        <f t="shared" si="42"/>
        <v>Kazakhstan</v>
      </c>
      <c r="D423" s="1" t="s">
        <v>946</v>
      </c>
      <c r="E423" s="7" t="str">
        <f>TEXT(DATE(MID(D423, 13, 4), CHOOSE(MATCH( MID(D423, 5, 3), {"Jan","Feb","Mar","Apr","May","Jun","Jul","Aug","Sep","Oct","Nov","Dec"}, 0), 1, 2, 3, 4, 5, 6, 7, 8, 9, 10, 11, 12), MID(D423, 9, 2)), "yyyy-mm-dd")</f>
        <v>2022-03-18</v>
      </c>
      <c r="F423" s="1" t="str">
        <f t="shared" si="43"/>
        <v>15:55:00</v>
      </c>
      <c r="G423" s="9" t="str">
        <f t="shared" si="44"/>
        <v>March</v>
      </c>
      <c r="H423" s="5" t="str">
        <f t="shared" si="45"/>
        <v>2022</v>
      </c>
      <c r="I423" s="1" t="s">
        <v>947</v>
      </c>
      <c r="J423" s="1" t="str">
        <f t="shared" si="46"/>
        <v xml:space="preserve">Soyuz 2.1a </v>
      </c>
      <c r="K423" s="1" t="str">
        <f t="shared" si="47"/>
        <v>Soyuz MS-21</v>
      </c>
      <c r="L423" s="1" t="s">
        <v>8</v>
      </c>
      <c r="M423" s="1">
        <v>17.420000000000002</v>
      </c>
      <c r="N423" s="1">
        <f t="shared" si="48"/>
        <v>1445.8600000000001</v>
      </c>
      <c r="O423" s="1" t="s">
        <v>9</v>
      </c>
    </row>
    <row r="424" spans="1:15" x14ac:dyDescent="0.3">
      <c r="A424" s="1" t="s">
        <v>14</v>
      </c>
      <c r="B424" s="1" t="s">
        <v>90</v>
      </c>
      <c r="C424" s="1" t="str">
        <f t="shared" si="42"/>
        <v>China</v>
      </c>
      <c r="D424" s="1" t="s">
        <v>948</v>
      </c>
      <c r="E424" s="7" t="str">
        <f>TEXT(DATE(MID(D424, 13, 4), CHOOSE(MATCH( MID(D424, 5, 3), {"Jan","Feb","Mar","Apr","May","Jun","Jul","Aug","Sep","Oct","Nov","Dec"}, 0), 1, 2, 3, 4, 5, 6, 7, 8, 9, 10, 11, 12), MID(D424, 9, 2)), "yyyy-mm-dd")</f>
        <v>2022-03-17</v>
      </c>
      <c r="F424" s="1" t="str">
        <f t="shared" si="43"/>
        <v>07:09:00</v>
      </c>
      <c r="G424" s="9" t="str">
        <f t="shared" si="44"/>
        <v>March</v>
      </c>
      <c r="H424" s="5" t="str">
        <f t="shared" si="45"/>
        <v>2022</v>
      </c>
      <c r="I424" s="1" t="s">
        <v>949</v>
      </c>
      <c r="J424" s="1" t="str">
        <f t="shared" si="46"/>
        <v xml:space="preserve">Long March 4C </v>
      </c>
      <c r="K424" s="1" t="str">
        <f t="shared" si="47"/>
        <v>Yaogan 34-02</v>
      </c>
      <c r="L424" s="1" t="s">
        <v>8</v>
      </c>
      <c r="M424" s="1">
        <v>64.680000000000007</v>
      </c>
      <c r="N424" s="1">
        <f t="shared" si="48"/>
        <v>5368.4400000000005</v>
      </c>
      <c r="O424" s="1" t="s">
        <v>9</v>
      </c>
    </row>
    <row r="425" spans="1:15" x14ac:dyDescent="0.3">
      <c r="A425" s="1" t="s">
        <v>869</v>
      </c>
      <c r="B425" s="1" t="s">
        <v>950</v>
      </c>
      <c r="C425" s="1" t="str">
        <f t="shared" si="42"/>
        <v>USA</v>
      </c>
      <c r="D425" s="1" t="s">
        <v>951</v>
      </c>
      <c r="E425" s="7" t="str">
        <f>TEXT(DATE(MID(D425, 13, 4), CHOOSE(MATCH( MID(D425, 5, 3), {"Jan","Feb","Mar","Apr","May","Jun","Jul","Aug","Sep","Oct","Nov","Dec"}, 0), 1, 2, 3, 4, 5, 6, 7, 8, 9, 10, 11, 12), MID(D425, 9, 2)), "yyyy-mm-dd")</f>
        <v>2022-03-15</v>
      </c>
      <c r="F425" s="1" t="str">
        <f t="shared" si="43"/>
        <v>16:22:00</v>
      </c>
      <c r="G425" s="9" t="str">
        <f t="shared" si="44"/>
        <v>March</v>
      </c>
      <c r="H425" s="5" t="str">
        <f t="shared" si="45"/>
        <v>2022</v>
      </c>
      <c r="I425" s="1" t="s">
        <v>952</v>
      </c>
      <c r="J425" s="1" t="str">
        <f t="shared" si="46"/>
        <v xml:space="preserve">Rocket 3 </v>
      </c>
      <c r="K425" s="1" t="str">
        <f t="shared" si="47"/>
        <v>Spaceflight Astra-1</v>
      </c>
      <c r="L425" s="1" t="s">
        <v>346</v>
      </c>
      <c r="M425" s="1">
        <v>2.5</v>
      </c>
      <c r="N425" s="1">
        <f t="shared" si="48"/>
        <v>207.5</v>
      </c>
      <c r="O425" s="1" t="s">
        <v>9</v>
      </c>
    </row>
    <row r="426" spans="1:15" x14ac:dyDescent="0.3">
      <c r="A426" s="1" t="s">
        <v>10</v>
      </c>
      <c r="B426" s="1" t="s">
        <v>11</v>
      </c>
      <c r="C426" s="1" t="str">
        <f t="shared" si="42"/>
        <v>USA</v>
      </c>
      <c r="D426" s="1" t="s">
        <v>953</v>
      </c>
      <c r="E426" s="7" t="str">
        <f>TEXT(DATE(MID(D426, 13, 4), CHOOSE(MATCH( MID(D426, 5, 3), {"Jan","Feb","Mar","Apr","May","Jun","Jul","Aug","Sep","Oct","Nov","Dec"}, 0), 1, 2, 3, 4, 5, 6, 7, 8, 9, 10, 11, 12), MID(D426, 9, 2)), "yyyy-mm-dd")</f>
        <v>2022-03-09</v>
      </c>
      <c r="F426" s="1" t="str">
        <f t="shared" si="43"/>
        <v>13:45:00</v>
      </c>
      <c r="G426" s="9" t="str">
        <f t="shared" si="44"/>
        <v>March</v>
      </c>
      <c r="H426" s="5" t="str">
        <f t="shared" si="45"/>
        <v>2022</v>
      </c>
      <c r="I426" s="1" t="s">
        <v>954</v>
      </c>
      <c r="J426" s="1" t="str">
        <f t="shared" si="46"/>
        <v xml:space="preserve">Falcon 9 Block 5 </v>
      </c>
      <c r="K426" s="1" t="str">
        <f t="shared" si="47"/>
        <v>Starlink Group 4-10</v>
      </c>
      <c r="L426" s="1" t="s">
        <v>8</v>
      </c>
      <c r="M426" s="1">
        <v>67</v>
      </c>
      <c r="N426" s="1">
        <f t="shared" si="48"/>
        <v>5561</v>
      </c>
      <c r="O426" s="1" t="s">
        <v>9</v>
      </c>
    </row>
    <row r="427" spans="1:15" x14ac:dyDescent="0.3">
      <c r="A427" s="1" t="s">
        <v>47</v>
      </c>
      <c r="B427" s="1" t="s">
        <v>48</v>
      </c>
      <c r="C427" s="1" t="str">
        <f t="shared" si="42"/>
        <v>Iran</v>
      </c>
      <c r="D427" s="1" t="s">
        <v>955</v>
      </c>
      <c r="E427" s="7" t="str">
        <f>TEXT(DATE(MID(D427, 13, 4), CHOOSE(MATCH( MID(D427, 5, 3), {"Jan","Feb","Mar","Apr","May","Jun","Jul","Aug","Sep","Oct","Nov","Dec"}, 0), 1, 2, 3, 4, 5, 6, 7, 8, 9, 10, 11, 12), MID(D427, 9, 2)), "yyyy-mm-dd")</f>
        <v>2022-03-08</v>
      </c>
      <c r="F427" s="1" t="str">
        <f t="shared" si="43"/>
        <v>05:06:00</v>
      </c>
      <c r="G427" s="9" t="str">
        <f t="shared" si="44"/>
        <v>March</v>
      </c>
      <c r="H427" s="5" t="str">
        <f t="shared" si="45"/>
        <v>2022</v>
      </c>
      <c r="I427" s="1" t="s">
        <v>956</v>
      </c>
      <c r="J427" s="1" t="str">
        <f t="shared" si="46"/>
        <v xml:space="preserve">Qased </v>
      </c>
      <c r="K427" s="1" t="str">
        <f t="shared" si="47"/>
        <v>Nour 2</v>
      </c>
      <c r="L427" s="1" t="s">
        <v>8</v>
      </c>
      <c r="M427" s="1"/>
      <c r="N427" s="1">
        <f t="shared" si="48"/>
        <v>0</v>
      </c>
      <c r="O427" s="1" t="s">
        <v>9</v>
      </c>
    </row>
    <row r="428" spans="1:15" x14ac:dyDescent="0.3">
      <c r="A428" s="1" t="s">
        <v>14</v>
      </c>
      <c r="B428" s="1" t="s">
        <v>18</v>
      </c>
      <c r="C428" s="1" t="str">
        <f t="shared" si="42"/>
        <v>China</v>
      </c>
      <c r="D428" s="1" t="s">
        <v>957</v>
      </c>
      <c r="E428" s="7" t="str">
        <f>TEXT(DATE(MID(D428, 13, 4), CHOOSE(MATCH( MID(D428, 5, 3), {"Jan","Feb","Mar","Apr","May","Jun","Jul","Aug","Sep","Oct","Nov","Dec"}, 0), 1, 2, 3, 4, 5, 6, 7, 8, 9, 10, 11, 12), MID(D428, 9, 2)), "yyyy-mm-dd")</f>
        <v>2022-03-05</v>
      </c>
      <c r="F428" s="1" t="str">
        <f t="shared" si="43"/>
        <v>06:01:00</v>
      </c>
      <c r="G428" s="9" t="str">
        <f t="shared" si="44"/>
        <v>March</v>
      </c>
      <c r="H428" s="5" t="str">
        <f t="shared" si="45"/>
        <v>2022</v>
      </c>
      <c r="I428" s="1" t="s">
        <v>958</v>
      </c>
      <c r="J428" s="1" t="str">
        <f t="shared" si="46"/>
        <v xml:space="preserve">Long March 2C </v>
      </c>
      <c r="K428" s="1" t="str">
        <f t="shared" si="47"/>
        <v>Yinhe-1 (x6) &amp; Others</v>
      </c>
      <c r="L428" s="1" t="s">
        <v>8</v>
      </c>
      <c r="M428" s="1">
        <v>30.8</v>
      </c>
      <c r="N428" s="1">
        <f t="shared" si="48"/>
        <v>2556.4</v>
      </c>
      <c r="O428" s="1" t="s">
        <v>9</v>
      </c>
    </row>
    <row r="429" spans="1:15" x14ac:dyDescent="0.3">
      <c r="A429" s="1" t="s">
        <v>10</v>
      </c>
      <c r="B429" s="1" t="s">
        <v>30</v>
      </c>
      <c r="C429" s="1" t="str">
        <f t="shared" si="42"/>
        <v>USA</v>
      </c>
      <c r="D429" s="1" t="s">
        <v>959</v>
      </c>
      <c r="E429" s="7" t="str">
        <f>TEXT(DATE(MID(D429, 13, 4), CHOOSE(MATCH( MID(D429, 5, 3), {"Jan","Feb","Mar","Apr","May","Jun","Jul","Aug","Sep","Oct","Nov","Dec"}, 0), 1, 2, 3, 4, 5, 6, 7, 8, 9, 10, 11, 12), MID(D429, 9, 2)), "yyyy-mm-dd")</f>
        <v>2022-03-03</v>
      </c>
      <c r="F429" s="1" t="str">
        <f t="shared" si="43"/>
        <v>14:25:00</v>
      </c>
      <c r="G429" s="9" t="str">
        <f t="shared" si="44"/>
        <v>March</v>
      </c>
      <c r="H429" s="5" t="str">
        <f t="shared" si="45"/>
        <v>2022</v>
      </c>
      <c r="I429" s="1" t="s">
        <v>960</v>
      </c>
      <c r="J429" s="1" t="str">
        <f t="shared" si="46"/>
        <v xml:space="preserve">Falcon 9 Block 5 </v>
      </c>
      <c r="K429" s="1" t="str">
        <f t="shared" si="47"/>
        <v>Starlink Group 4-9</v>
      </c>
      <c r="L429" s="1" t="s">
        <v>8</v>
      </c>
      <c r="M429" s="1">
        <v>67</v>
      </c>
      <c r="N429" s="1">
        <f t="shared" si="48"/>
        <v>5561</v>
      </c>
      <c r="O429" s="1" t="s">
        <v>9</v>
      </c>
    </row>
    <row r="430" spans="1:15" x14ac:dyDescent="0.3">
      <c r="A430" s="1" t="s">
        <v>74</v>
      </c>
      <c r="B430" s="1" t="s">
        <v>75</v>
      </c>
      <c r="C430" s="1" t="str">
        <f t="shared" si="42"/>
        <v>USA</v>
      </c>
      <c r="D430" s="1" t="s">
        <v>961</v>
      </c>
      <c r="E430" s="7" t="str">
        <f>TEXT(DATE(MID(D430, 13, 4), CHOOSE(MATCH( MID(D430, 5, 3), {"Jan","Feb","Mar","Apr","May","Jun","Jul","Aug","Sep","Oct","Nov","Dec"}, 0), 1, 2, 3, 4, 5, 6, 7, 8, 9, 10, 11, 12), MID(D430, 9, 2)), "yyyy-mm-dd")</f>
        <v>2022-03-01</v>
      </c>
      <c r="F430" s="1" t="str">
        <f t="shared" si="43"/>
        <v>21:38:00</v>
      </c>
      <c r="G430" s="9" t="str">
        <f t="shared" si="44"/>
        <v>March</v>
      </c>
      <c r="H430" s="5" t="str">
        <f t="shared" si="45"/>
        <v>2022</v>
      </c>
      <c r="I430" s="1" t="s">
        <v>962</v>
      </c>
      <c r="J430" s="1" t="str">
        <f t="shared" si="46"/>
        <v xml:space="preserve">Atlas V 541 </v>
      </c>
      <c r="K430" s="1" t="str">
        <f t="shared" si="47"/>
        <v>GOES-T (GOES-18)</v>
      </c>
      <c r="L430" s="1" t="s">
        <v>8</v>
      </c>
      <c r="M430" s="1">
        <v>145</v>
      </c>
      <c r="N430" s="1">
        <f t="shared" si="48"/>
        <v>12035</v>
      </c>
      <c r="O430" s="1" t="s">
        <v>9</v>
      </c>
    </row>
    <row r="431" spans="1:15" x14ac:dyDescent="0.3">
      <c r="A431" s="1" t="s">
        <v>21</v>
      </c>
      <c r="B431" s="1" t="s">
        <v>22</v>
      </c>
      <c r="C431" s="1" t="str">
        <f t="shared" si="42"/>
        <v>New Zealand</v>
      </c>
      <c r="D431" s="1" t="s">
        <v>963</v>
      </c>
      <c r="E431" s="7" t="str">
        <f>TEXT(DATE(MID(D431, 13, 4), CHOOSE(MATCH( MID(D431, 5, 3), {"Jan","Feb","Mar","Apr","May","Jun","Jul","Aug","Sep","Oct","Nov","Dec"}, 0), 1, 2, 3, 4, 5, 6, 7, 8, 9, 10, 11, 12), MID(D431, 9, 2)), "yyyy-mm-dd")</f>
        <v>2022-02-28</v>
      </c>
      <c r="F431" s="1" t="str">
        <f t="shared" si="43"/>
        <v>20:37:00</v>
      </c>
      <c r="G431" s="9" t="str">
        <f t="shared" si="44"/>
        <v>February</v>
      </c>
      <c r="H431" s="5" t="str">
        <f t="shared" si="45"/>
        <v>2022</v>
      </c>
      <c r="I431" s="1" t="s">
        <v>964</v>
      </c>
      <c r="J431" s="1" t="str">
        <f t="shared" si="46"/>
        <v xml:space="preserve">Electron/Curie </v>
      </c>
      <c r="K431" s="1" t="str">
        <f t="shared" si="47"/>
        <v>The Owlâ€™s Night Continues</v>
      </c>
      <c r="L431" s="1" t="s">
        <v>8</v>
      </c>
      <c r="M431" s="1">
        <v>7.5</v>
      </c>
      <c r="N431" s="1">
        <f t="shared" si="48"/>
        <v>622.5</v>
      </c>
      <c r="O431" s="1" t="s">
        <v>9</v>
      </c>
    </row>
    <row r="432" spans="1:15" x14ac:dyDescent="0.3">
      <c r="A432" s="1" t="s">
        <v>14</v>
      </c>
      <c r="B432" s="1" t="s">
        <v>53</v>
      </c>
      <c r="C432" s="1" t="str">
        <f t="shared" si="42"/>
        <v>China</v>
      </c>
      <c r="D432" s="1" t="s">
        <v>965</v>
      </c>
      <c r="E432" s="7" t="str">
        <f>TEXT(DATE(MID(D432, 13, 4), CHOOSE(MATCH( MID(D432, 5, 3), {"Jan","Feb","Mar","Apr","May","Jun","Jul","Aug","Sep","Oct","Nov","Dec"}, 0), 1, 2, 3, 4, 5, 6, 7, 8, 9, 10, 11, 12), MID(D432, 9, 2)), "yyyy-mm-dd")</f>
        <v>2022-02-27</v>
      </c>
      <c r="F432" s="1" t="str">
        <f t="shared" si="43"/>
        <v>03:06:00</v>
      </c>
      <c r="G432" s="9" t="str">
        <f t="shared" si="44"/>
        <v>February</v>
      </c>
      <c r="H432" s="5" t="str">
        <f t="shared" si="45"/>
        <v>2022</v>
      </c>
      <c r="I432" s="1" t="s">
        <v>966</v>
      </c>
      <c r="J432" s="1" t="str">
        <f t="shared" si="46"/>
        <v xml:space="preserve">Long March 8 (Core Only) </v>
      </c>
      <c r="K432" s="1" t="str">
        <f t="shared" si="47"/>
        <v>Hainan-1, Jilin Gaofen-03D &amp; Others</v>
      </c>
      <c r="L432" s="1" t="s">
        <v>8</v>
      </c>
      <c r="M432" s="1">
        <v>27</v>
      </c>
      <c r="N432" s="1">
        <f t="shared" si="48"/>
        <v>2241</v>
      </c>
      <c r="O432" s="1" t="s">
        <v>9</v>
      </c>
    </row>
    <row r="433" spans="1:15" x14ac:dyDescent="0.3">
      <c r="A433" s="1" t="s">
        <v>14</v>
      </c>
      <c r="B433" s="1" t="s">
        <v>90</v>
      </c>
      <c r="C433" s="1" t="str">
        <f t="shared" si="42"/>
        <v>China</v>
      </c>
      <c r="D433" s="1" t="s">
        <v>967</v>
      </c>
      <c r="E433" s="7" t="str">
        <f>TEXT(DATE(MID(D433, 13, 4), CHOOSE(MATCH( MID(D433, 5, 3), {"Jan","Feb","Mar","Apr","May","Jun","Jul","Aug","Sep","Oct","Nov","Dec"}, 0), 1, 2, 3, 4, 5, 6, 7, 8, 9, 10, 11, 12), MID(D433, 9, 2)), "yyyy-mm-dd")</f>
        <v>2022-02-26</v>
      </c>
      <c r="F433" s="1" t="str">
        <f t="shared" si="43"/>
        <v>23:44:00</v>
      </c>
      <c r="G433" s="9" t="str">
        <f t="shared" si="44"/>
        <v>February</v>
      </c>
      <c r="H433" s="5" t="str">
        <f t="shared" si="45"/>
        <v>2022</v>
      </c>
      <c r="I433" s="1" t="s">
        <v>968</v>
      </c>
      <c r="J433" s="1" t="str">
        <f t="shared" si="46"/>
        <v xml:space="preserve">Long March 4C </v>
      </c>
      <c r="K433" s="1" t="str">
        <f t="shared" si="47"/>
        <v>L-SAR 01B</v>
      </c>
      <c r="L433" s="1" t="s">
        <v>8</v>
      </c>
      <c r="M433" s="1">
        <v>64.680000000000007</v>
      </c>
      <c r="N433" s="1">
        <f t="shared" si="48"/>
        <v>5368.4400000000005</v>
      </c>
      <c r="O433" s="1" t="s">
        <v>9</v>
      </c>
    </row>
    <row r="434" spans="1:15" x14ac:dyDescent="0.3">
      <c r="A434" s="1" t="s">
        <v>10</v>
      </c>
      <c r="B434" s="1" t="s">
        <v>27</v>
      </c>
      <c r="C434" s="1" t="str">
        <f t="shared" si="42"/>
        <v>USA</v>
      </c>
      <c r="D434" s="1" t="s">
        <v>969</v>
      </c>
      <c r="E434" s="7" t="str">
        <f>TEXT(DATE(MID(D434, 13, 4), CHOOSE(MATCH( MID(D434, 5, 3), {"Jan","Feb","Mar","Apr","May","Jun","Jul","Aug","Sep","Oct","Nov","Dec"}, 0), 1, 2, 3, 4, 5, 6, 7, 8, 9, 10, 11, 12), MID(D434, 9, 2)), "yyyy-mm-dd")</f>
        <v>2022-02-25</v>
      </c>
      <c r="F434" s="1" t="str">
        <f t="shared" si="43"/>
        <v>17:12:00</v>
      </c>
      <c r="G434" s="9" t="str">
        <f t="shared" si="44"/>
        <v>February</v>
      </c>
      <c r="H434" s="5" t="str">
        <f t="shared" si="45"/>
        <v>2022</v>
      </c>
      <c r="I434" s="1" t="s">
        <v>970</v>
      </c>
      <c r="J434" s="1" t="str">
        <f t="shared" si="46"/>
        <v xml:space="preserve">Falcon 9 Block 5 </v>
      </c>
      <c r="K434" s="1" t="str">
        <f t="shared" si="47"/>
        <v>Starlink Group 4-11</v>
      </c>
      <c r="L434" s="1" t="s">
        <v>8</v>
      </c>
      <c r="M434" s="1">
        <v>67</v>
      </c>
      <c r="N434" s="1">
        <f t="shared" si="48"/>
        <v>5561</v>
      </c>
      <c r="O434" s="1" t="s">
        <v>9</v>
      </c>
    </row>
    <row r="435" spans="1:15" x14ac:dyDescent="0.3">
      <c r="A435" s="1" t="s">
        <v>10</v>
      </c>
      <c r="B435" s="1" t="s">
        <v>11</v>
      </c>
      <c r="C435" s="1" t="str">
        <f t="shared" si="42"/>
        <v>USA</v>
      </c>
      <c r="D435" s="1" t="s">
        <v>971</v>
      </c>
      <c r="E435" s="7" t="str">
        <f>TEXT(DATE(MID(D435, 13, 4), CHOOSE(MATCH( MID(D435, 5, 3), {"Jan","Feb","Mar","Apr","May","Jun","Jul","Aug","Sep","Oct","Nov","Dec"}, 0), 1, 2, 3, 4, 5, 6, 7, 8, 9, 10, 11, 12), MID(D435, 9, 2)), "yyyy-mm-dd")</f>
        <v>2022-02-21</v>
      </c>
      <c r="F435" s="1" t="str">
        <f t="shared" si="43"/>
        <v>14:44:00</v>
      </c>
      <c r="G435" s="9" t="str">
        <f t="shared" si="44"/>
        <v>February</v>
      </c>
      <c r="H435" s="5" t="str">
        <f t="shared" si="45"/>
        <v>2022</v>
      </c>
      <c r="I435" s="1" t="s">
        <v>972</v>
      </c>
      <c r="J435" s="1" t="str">
        <f t="shared" si="46"/>
        <v xml:space="preserve">Falcon 9 Block 5 </v>
      </c>
      <c r="K435" s="1" t="str">
        <f t="shared" si="47"/>
        <v>Starlink Group 4-8</v>
      </c>
      <c r="L435" s="1" t="s">
        <v>8</v>
      </c>
      <c r="M435" s="1">
        <v>67</v>
      </c>
      <c r="N435" s="1">
        <f t="shared" si="48"/>
        <v>5561</v>
      </c>
      <c r="O435" s="1" t="s">
        <v>9</v>
      </c>
    </row>
    <row r="436" spans="1:15" x14ac:dyDescent="0.3">
      <c r="A436" s="1" t="s">
        <v>342</v>
      </c>
      <c r="B436" s="1" t="s">
        <v>343</v>
      </c>
      <c r="C436" s="1" t="str">
        <f t="shared" si="42"/>
        <v>USA</v>
      </c>
      <c r="D436" s="1" t="s">
        <v>973</v>
      </c>
      <c r="E436" s="7" t="str">
        <f>TEXT(DATE(MID(D436, 13, 4), CHOOSE(MATCH( MID(D436, 5, 3), {"Jan","Feb","Mar","Apr","May","Jun","Jul","Aug","Sep","Oct","Nov","Dec"}, 0), 1, 2, 3, 4, 5, 6, 7, 8, 9, 10, 11, 12), MID(D436, 9, 2)), "yyyy-mm-dd")</f>
        <v>2022-02-19</v>
      </c>
      <c r="F436" s="1" t="str">
        <f t="shared" si="43"/>
        <v>17:40:00</v>
      </c>
      <c r="G436" s="9" t="str">
        <f t="shared" si="44"/>
        <v>February</v>
      </c>
      <c r="H436" s="5" t="str">
        <f t="shared" si="45"/>
        <v>2022</v>
      </c>
      <c r="I436" s="1" t="s">
        <v>974</v>
      </c>
      <c r="J436" s="1" t="str">
        <f t="shared" si="46"/>
        <v xml:space="preserve">Antares 230+ </v>
      </c>
      <c r="K436" s="1" t="str">
        <f t="shared" si="47"/>
        <v>CRS NG-17</v>
      </c>
      <c r="L436" s="1" t="s">
        <v>346</v>
      </c>
      <c r="M436" s="1">
        <v>85</v>
      </c>
      <c r="N436" s="1">
        <f t="shared" si="48"/>
        <v>7055</v>
      </c>
      <c r="O436" s="1" t="s">
        <v>9</v>
      </c>
    </row>
    <row r="437" spans="1:15" x14ac:dyDescent="0.3">
      <c r="A437" s="1" t="s">
        <v>129</v>
      </c>
      <c r="B437" s="1" t="s">
        <v>130</v>
      </c>
      <c r="C437" s="1" t="str">
        <f t="shared" si="42"/>
        <v>Kazakhstan</v>
      </c>
      <c r="D437" s="1" t="s">
        <v>975</v>
      </c>
      <c r="E437" s="7" t="str">
        <f>TEXT(DATE(MID(D437, 13, 4), CHOOSE(MATCH( MID(D437, 5, 3), {"Jan","Feb","Mar","Apr","May","Jun","Jul","Aug","Sep","Oct","Nov","Dec"}, 0), 1, 2, 3, 4, 5, 6, 7, 8, 9, 10, 11, 12), MID(D437, 9, 2)), "yyyy-mm-dd")</f>
        <v>2022-02-15</v>
      </c>
      <c r="F437" s="1" t="str">
        <f t="shared" si="43"/>
        <v>04:25:00</v>
      </c>
      <c r="G437" s="9" t="str">
        <f t="shared" si="44"/>
        <v>February</v>
      </c>
      <c r="H437" s="5" t="str">
        <f t="shared" si="45"/>
        <v>2022</v>
      </c>
      <c r="I437" s="1" t="s">
        <v>976</v>
      </c>
      <c r="J437" s="1" t="str">
        <f t="shared" si="46"/>
        <v xml:space="preserve">Soyuz 2.1a </v>
      </c>
      <c r="K437" s="1" t="str">
        <f t="shared" si="47"/>
        <v>Progress MS-19</v>
      </c>
      <c r="L437" s="1" t="s">
        <v>8</v>
      </c>
      <c r="M437" s="1">
        <v>17.420000000000002</v>
      </c>
      <c r="N437" s="1">
        <f t="shared" si="48"/>
        <v>1445.8600000000001</v>
      </c>
      <c r="O437" s="1" t="s">
        <v>9</v>
      </c>
    </row>
    <row r="438" spans="1:15" x14ac:dyDescent="0.3">
      <c r="A438" s="1" t="s">
        <v>86</v>
      </c>
      <c r="B438" s="1" t="s">
        <v>87</v>
      </c>
      <c r="C438" s="1" t="str">
        <f t="shared" si="42"/>
        <v>India</v>
      </c>
      <c r="D438" s="1" t="s">
        <v>977</v>
      </c>
      <c r="E438" s="7" t="str">
        <f>TEXT(DATE(MID(D438, 13, 4), CHOOSE(MATCH( MID(D438, 5, 3), {"Jan","Feb","Mar","Apr","May","Jun","Jul","Aug","Sep","Oct","Nov","Dec"}, 0), 1, 2, 3, 4, 5, 6, 7, 8, 9, 10, 11, 12), MID(D438, 9, 2)), "yyyy-mm-dd")</f>
        <v>2022-02-14</v>
      </c>
      <c r="F438" s="1" t="str">
        <f t="shared" si="43"/>
        <v>00:29:00</v>
      </c>
      <c r="G438" s="9" t="str">
        <f t="shared" si="44"/>
        <v>February</v>
      </c>
      <c r="H438" s="5" t="str">
        <f t="shared" si="45"/>
        <v>2022</v>
      </c>
      <c r="I438" s="1" t="s">
        <v>978</v>
      </c>
      <c r="J438" s="1" t="str">
        <f t="shared" si="46"/>
        <v xml:space="preserve">PSLV-XL </v>
      </c>
      <c r="K438" s="1" t="str">
        <f t="shared" si="47"/>
        <v>EOS-04 &amp; Others</v>
      </c>
      <c r="L438" s="1" t="s">
        <v>8</v>
      </c>
      <c r="M438" s="1">
        <v>31</v>
      </c>
      <c r="N438" s="1">
        <f t="shared" si="48"/>
        <v>2573</v>
      </c>
      <c r="O438" s="1" t="s">
        <v>9</v>
      </c>
    </row>
    <row r="439" spans="1:15" x14ac:dyDescent="0.3">
      <c r="A439" s="1" t="s">
        <v>869</v>
      </c>
      <c r="B439" s="1" t="s">
        <v>870</v>
      </c>
      <c r="C439" s="1" t="str">
        <f t="shared" si="42"/>
        <v>USA</v>
      </c>
      <c r="D439" s="1" t="s">
        <v>979</v>
      </c>
      <c r="E439" s="7" t="str">
        <f>TEXT(DATE(MID(D439, 13, 4), CHOOSE(MATCH( MID(D439, 5, 3), {"Jan","Feb","Mar","Apr","May","Jun","Jul","Aug","Sep","Oct","Nov","Dec"}, 0), 1, 2, 3, 4, 5, 6, 7, 8, 9, 10, 11, 12), MID(D439, 9, 2)), "yyyy-mm-dd")</f>
        <v>2022-02-10</v>
      </c>
      <c r="F439" s="1" t="str">
        <f t="shared" si="43"/>
        <v>20:00:00</v>
      </c>
      <c r="G439" s="9" t="str">
        <f t="shared" si="44"/>
        <v>February</v>
      </c>
      <c r="H439" s="5" t="str">
        <f t="shared" si="45"/>
        <v>2022</v>
      </c>
      <c r="I439" s="1" t="s">
        <v>980</v>
      </c>
      <c r="J439" s="1" t="str">
        <f t="shared" si="46"/>
        <v xml:space="preserve">Rocket 3 </v>
      </c>
      <c r="K439" s="1" t="str">
        <f t="shared" si="47"/>
        <v>VCLS Demo-2A</v>
      </c>
      <c r="L439" s="1" t="s">
        <v>346</v>
      </c>
      <c r="M439" s="1">
        <v>2.5</v>
      </c>
      <c r="N439" s="1">
        <f t="shared" si="48"/>
        <v>207.5</v>
      </c>
      <c r="O439" s="1" t="s">
        <v>257</v>
      </c>
    </row>
    <row r="440" spans="1:15" x14ac:dyDescent="0.3">
      <c r="A440" s="1" t="s">
        <v>233</v>
      </c>
      <c r="B440" s="1" t="s">
        <v>981</v>
      </c>
      <c r="C440" s="1" t="str">
        <f t="shared" si="42"/>
        <v>France</v>
      </c>
      <c r="D440" s="1" t="s">
        <v>982</v>
      </c>
      <c r="E440" s="7" t="str">
        <f>TEXT(DATE(MID(D440, 13, 4), CHOOSE(MATCH( MID(D440, 5, 3), {"Jan","Feb","Mar","Apr","May","Jun","Jul","Aug","Sep","Oct","Nov","Dec"}, 0), 1, 2, 3, 4, 5, 6, 7, 8, 9, 10, 11, 12), MID(D440, 9, 2)), "yyyy-mm-dd")</f>
        <v>2022-02-10</v>
      </c>
      <c r="F440" s="1" t="str">
        <f t="shared" si="43"/>
        <v>18:09:00</v>
      </c>
      <c r="G440" s="9" t="str">
        <f t="shared" si="44"/>
        <v>February</v>
      </c>
      <c r="H440" s="5" t="str">
        <f t="shared" si="45"/>
        <v>2022</v>
      </c>
      <c r="I440" s="1" t="s">
        <v>983</v>
      </c>
      <c r="J440" s="1" t="str">
        <f t="shared" si="46"/>
        <v xml:space="preserve">Soyuz ST-B/Fregat-MT </v>
      </c>
      <c r="K440" s="1" t="str">
        <f t="shared" si="47"/>
        <v>OneWeb #13</v>
      </c>
      <c r="L440" s="1" t="s">
        <v>8</v>
      </c>
      <c r="M440" s="1">
        <v>30</v>
      </c>
      <c r="N440" s="1">
        <f t="shared" si="48"/>
        <v>2490</v>
      </c>
      <c r="O440" s="1" t="s">
        <v>9</v>
      </c>
    </row>
    <row r="441" spans="1:15" x14ac:dyDescent="0.3">
      <c r="A441" s="1" t="s">
        <v>4</v>
      </c>
      <c r="B441" s="1" t="s">
        <v>5</v>
      </c>
      <c r="C441" s="1" t="str">
        <f t="shared" si="42"/>
        <v>Russia</v>
      </c>
      <c r="D441" s="1" t="s">
        <v>984</v>
      </c>
      <c r="E441" s="7" t="str">
        <f>TEXT(DATE(MID(D441, 13, 4), CHOOSE(MATCH( MID(D441, 5, 3), {"Jan","Feb","Mar","Apr","May","Jun","Jul","Aug","Sep","Oct","Nov","Dec"}, 0), 1, 2, 3, 4, 5, 6, 7, 8, 9, 10, 11, 12), MID(D441, 9, 2)), "yyyy-mm-dd")</f>
        <v>2022-02-05</v>
      </c>
      <c r="F441" s="1" t="str">
        <f t="shared" si="43"/>
        <v>07:00:00</v>
      </c>
      <c r="G441" s="9" t="str">
        <f t="shared" si="44"/>
        <v>February</v>
      </c>
      <c r="H441" s="5" t="str">
        <f t="shared" si="45"/>
        <v>2022</v>
      </c>
      <c r="I441" s="1" t="s">
        <v>985</v>
      </c>
      <c r="J441" s="1" t="str">
        <f t="shared" si="46"/>
        <v xml:space="preserve">Soyuz 2.1a/Fregat-M </v>
      </c>
      <c r="K441" s="1" t="str">
        <f t="shared" si="47"/>
        <v>Cosmos 2553</v>
      </c>
      <c r="L441" s="1" t="s">
        <v>8</v>
      </c>
      <c r="M441" s="1">
        <v>23</v>
      </c>
      <c r="N441" s="1">
        <f t="shared" si="48"/>
        <v>1909</v>
      </c>
      <c r="O441" s="1" t="s">
        <v>9</v>
      </c>
    </row>
    <row r="442" spans="1:15" x14ac:dyDescent="0.3">
      <c r="A442" s="1" t="s">
        <v>10</v>
      </c>
      <c r="B442" s="1" t="s">
        <v>30</v>
      </c>
      <c r="C442" s="1" t="str">
        <f t="shared" si="42"/>
        <v>USA</v>
      </c>
      <c r="D442" s="1" t="s">
        <v>986</v>
      </c>
      <c r="E442" s="7" t="str">
        <f>TEXT(DATE(MID(D442, 13, 4), CHOOSE(MATCH( MID(D442, 5, 3), {"Jan","Feb","Mar","Apr","May","Jun","Jul","Aug","Sep","Oct","Nov","Dec"}, 0), 1, 2, 3, 4, 5, 6, 7, 8, 9, 10, 11, 12), MID(D442, 9, 2)), "yyyy-mm-dd")</f>
        <v>2022-02-03</v>
      </c>
      <c r="F442" s="1" t="str">
        <f t="shared" si="43"/>
        <v>18:13:00</v>
      </c>
      <c r="G442" s="9" t="str">
        <f t="shared" si="44"/>
        <v>February</v>
      </c>
      <c r="H442" s="5" t="str">
        <f t="shared" si="45"/>
        <v>2022</v>
      </c>
      <c r="I442" s="1" t="s">
        <v>987</v>
      </c>
      <c r="J442" s="1" t="str">
        <f t="shared" si="46"/>
        <v xml:space="preserve">Falcon 9 Block 5 </v>
      </c>
      <c r="K442" s="1" t="str">
        <f t="shared" si="47"/>
        <v>Starlink Group 4-7</v>
      </c>
      <c r="L442" s="1" t="s">
        <v>8</v>
      </c>
      <c r="M442" s="1">
        <v>67</v>
      </c>
      <c r="N442" s="1">
        <f t="shared" si="48"/>
        <v>5561</v>
      </c>
      <c r="O442" s="1" t="s">
        <v>9</v>
      </c>
    </row>
    <row r="443" spans="1:15" x14ac:dyDescent="0.3">
      <c r="A443" s="1" t="s">
        <v>10</v>
      </c>
      <c r="B443" s="1" t="s">
        <v>27</v>
      </c>
      <c r="C443" s="1" t="str">
        <f t="shared" si="42"/>
        <v>USA</v>
      </c>
      <c r="D443" s="1" t="s">
        <v>988</v>
      </c>
      <c r="E443" s="7" t="str">
        <f>TEXT(DATE(MID(D443, 13, 4), CHOOSE(MATCH( MID(D443, 5, 3), {"Jan","Feb","Mar","Apr","May","Jun","Jul","Aug","Sep","Oct","Nov","Dec"}, 0), 1, 2, 3, 4, 5, 6, 7, 8, 9, 10, 11, 12), MID(D443, 9, 2)), "yyyy-mm-dd")</f>
        <v>2022-02-02</v>
      </c>
      <c r="F443" s="1" t="str">
        <f t="shared" si="43"/>
        <v>20:27:00</v>
      </c>
      <c r="G443" s="9" t="str">
        <f t="shared" si="44"/>
        <v>February</v>
      </c>
      <c r="H443" s="5" t="str">
        <f t="shared" si="45"/>
        <v>2022</v>
      </c>
      <c r="I443" s="1" t="s">
        <v>989</v>
      </c>
      <c r="J443" s="1" t="str">
        <f t="shared" si="46"/>
        <v xml:space="preserve">Falcon 9 Block 5 </v>
      </c>
      <c r="K443" s="1" t="str">
        <f t="shared" si="47"/>
        <v>NROL-87</v>
      </c>
      <c r="L443" s="1" t="s">
        <v>8</v>
      </c>
      <c r="M443" s="1">
        <v>67</v>
      </c>
      <c r="N443" s="1">
        <f t="shared" si="48"/>
        <v>5561</v>
      </c>
      <c r="O443" s="1" t="s">
        <v>9</v>
      </c>
    </row>
    <row r="444" spans="1:15" x14ac:dyDescent="0.3">
      <c r="A444" s="1" t="s">
        <v>10</v>
      </c>
      <c r="B444" s="1" t="s">
        <v>11</v>
      </c>
      <c r="C444" s="1" t="str">
        <f t="shared" si="42"/>
        <v>USA</v>
      </c>
      <c r="D444" s="1" t="s">
        <v>990</v>
      </c>
      <c r="E444" s="7" t="str">
        <f>TEXT(DATE(MID(D444, 13, 4), CHOOSE(MATCH( MID(D444, 5, 3), {"Jan","Feb","Mar","Apr","May","Jun","Jul","Aug","Sep","Oct","Nov","Dec"}, 0), 1, 2, 3, 4, 5, 6, 7, 8, 9, 10, 11, 12), MID(D444, 9, 2)), "yyyy-mm-dd")</f>
        <v>2022-01-31</v>
      </c>
      <c r="F444" s="1" t="str">
        <f t="shared" si="43"/>
        <v>23:11:00</v>
      </c>
      <c r="G444" s="9" t="str">
        <f t="shared" si="44"/>
        <v>January</v>
      </c>
      <c r="H444" s="5" t="str">
        <f t="shared" si="45"/>
        <v>2022</v>
      </c>
      <c r="I444" s="1" t="s">
        <v>991</v>
      </c>
      <c r="J444" s="1" t="str">
        <f t="shared" si="46"/>
        <v xml:space="preserve">Falcon 9 Block 5 </v>
      </c>
      <c r="K444" s="1" t="str">
        <f t="shared" si="47"/>
        <v>CSG-2</v>
      </c>
      <c r="L444" s="1" t="s">
        <v>8</v>
      </c>
      <c r="M444" s="1">
        <v>67</v>
      </c>
      <c r="N444" s="1">
        <f t="shared" si="48"/>
        <v>5561</v>
      </c>
      <c r="O444" s="1" t="s">
        <v>9</v>
      </c>
    </row>
    <row r="445" spans="1:15" x14ac:dyDescent="0.3">
      <c r="A445" s="1" t="s">
        <v>14</v>
      </c>
      <c r="B445" s="1" t="s">
        <v>90</v>
      </c>
      <c r="C445" s="1" t="str">
        <f t="shared" si="42"/>
        <v>China</v>
      </c>
      <c r="D445" s="1" t="s">
        <v>992</v>
      </c>
      <c r="E445" s="7" t="str">
        <f>TEXT(DATE(MID(D445, 13, 4), CHOOSE(MATCH( MID(D445, 5, 3), {"Jan","Feb","Mar","Apr","May","Jun","Jul","Aug","Sep","Oct","Nov","Dec"}, 0), 1, 2, 3, 4, 5, 6, 7, 8, 9, 10, 11, 12), MID(D445, 9, 2)), "yyyy-mm-dd")</f>
        <v>2022-01-25</v>
      </c>
      <c r="F445" s="1" t="str">
        <f t="shared" si="43"/>
        <v>23:44:00</v>
      </c>
      <c r="G445" s="9" t="str">
        <f t="shared" si="44"/>
        <v>January</v>
      </c>
      <c r="H445" s="5" t="str">
        <f t="shared" si="45"/>
        <v>2022</v>
      </c>
      <c r="I445" s="1" t="s">
        <v>993</v>
      </c>
      <c r="J445" s="1" t="str">
        <f t="shared" si="46"/>
        <v xml:space="preserve">Long March 4C </v>
      </c>
      <c r="K445" s="1" t="str">
        <f t="shared" si="47"/>
        <v>L-SAR 01A</v>
      </c>
      <c r="L445" s="1" t="s">
        <v>8</v>
      </c>
      <c r="M445" s="1">
        <v>64.680000000000007</v>
      </c>
      <c r="N445" s="1">
        <f t="shared" si="48"/>
        <v>5368.4400000000005</v>
      </c>
      <c r="O445" s="1" t="s">
        <v>9</v>
      </c>
    </row>
    <row r="446" spans="1:15" x14ac:dyDescent="0.3">
      <c r="A446" s="1" t="s">
        <v>74</v>
      </c>
      <c r="B446" s="1" t="s">
        <v>75</v>
      </c>
      <c r="C446" s="1" t="str">
        <f t="shared" si="42"/>
        <v>USA</v>
      </c>
      <c r="D446" s="1" t="s">
        <v>994</v>
      </c>
      <c r="E446" s="7" t="str">
        <f>TEXT(DATE(MID(D446, 13, 4), CHOOSE(MATCH( MID(D446, 5, 3), {"Jan","Feb","Mar","Apr","May","Jun","Jul","Aug","Sep","Oct","Nov","Dec"}, 0), 1, 2, 3, 4, 5, 6, 7, 8, 9, 10, 11, 12), MID(D446, 9, 2)), "yyyy-mm-dd")</f>
        <v>2022-01-21</v>
      </c>
      <c r="F446" s="1" t="str">
        <f t="shared" si="43"/>
        <v>19:00:00</v>
      </c>
      <c r="G446" s="9" t="str">
        <f t="shared" si="44"/>
        <v>January</v>
      </c>
      <c r="H446" s="5" t="str">
        <f t="shared" si="45"/>
        <v>2022</v>
      </c>
      <c r="I446" s="1" t="s">
        <v>995</v>
      </c>
      <c r="J446" s="1" t="str">
        <f t="shared" si="46"/>
        <v xml:space="preserve">Atlas V 511 </v>
      </c>
      <c r="K446" s="1" t="str">
        <f t="shared" si="47"/>
        <v>GSSAP 5 &amp; 6 (USSF-8)</v>
      </c>
      <c r="L446" s="1" t="s">
        <v>346</v>
      </c>
      <c r="M446" s="1">
        <v>130</v>
      </c>
      <c r="N446" s="1">
        <f t="shared" si="48"/>
        <v>10790</v>
      </c>
      <c r="O446" s="1" t="s">
        <v>9</v>
      </c>
    </row>
    <row r="447" spans="1:15" x14ac:dyDescent="0.3">
      <c r="A447" s="1" t="s">
        <v>10</v>
      </c>
      <c r="B447" s="1" t="s">
        <v>30</v>
      </c>
      <c r="C447" s="1" t="str">
        <f t="shared" si="42"/>
        <v>USA</v>
      </c>
      <c r="D447" s="1" t="s">
        <v>996</v>
      </c>
      <c r="E447" s="7" t="str">
        <f>TEXT(DATE(MID(D447, 13, 4), CHOOSE(MATCH( MID(D447, 5, 3), {"Jan","Feb","Mar","Apr","May","Jun","Jul","Aug","Sep","Oct","Nov","Dec"}, 0), 1, 2, 3, 4, 5, 6, 7, 8, 9, 10, 11, 12), MID(D447, 9, 2)), "yyyy-mm-dd")</f>
        <v>2022-01-19</v>
      </c>
      <c r="F447" s="1" t="str">
        <f t="shared" si="43"/>
        <v>02:02:00</v>
      </c>
      <c r="G447" s="9" t="str">
        <f t="shared" si="44"/>
        <v>January</v>
      </c>
      <c r="H447" s="5" t="str">
        <f t="shared" si="45"/>
        <v>2022</v>
      </c>
      <c r="I447" s="1" t="s">
        <v>997</v>
      </c>
      <c r="J447" s="1" t="str">
        <f t="shared" si="46"/>
        <v xml:space="preserve">Falcon 9 Block 5 </v>
      </c>
      <c r="K447" s="1" t="str">
        <f t="shared" si="47"/>
        <v>Starlink Group 4-6</v>
      </c>
      <c r="L447" s="1" t="s">
        <v>8</v>
      </c>
      <c r="M447" s="1">
        <v>67</v>
      </c>
      <c r="N447" s="1">
        <f t="shared" si="48"/>
        <v>5561</v>
      </c>
      <c r="O447" s="1" t="s">
        <v>9</v>
      </c>
    </row>
    <row r="448" spans="1:15" x14ac:dyDescent="0.3">
      <c r="A448" s="1" t="s">
        <v>14</v>
      </c>
      <c r="B448" s="1" t="s">
        <v>329</v>
      </c>
      <c r="C448" s="1" t="str">
        <f t="shared" si="42"/>
        <v>China</v>
      </c>
      <c r="D448" s="1" t="s">
        <v>998</v>
      </c>
      <c r="E448" s="7" t="str">
        <f>TEXT(DATE(MID(D448, 13, 4), CHOOSE(MATCH( MID(D448, 5, 3), {"Jan","Feb","Mar","Apr","May","Jun","Jul","Aug","Sep","Oct","Nov","Dec"}, 0), 1, 2, 3, 4, 5, 6, 7, 8, 9, 10, 11, 12), MID(D448, 9, 2)), "yyyy-mm-dd")</f>
        <v>2022-01-17</v>
      </c>
      <c r="F448" s="1" t="str">
        <f t="shared" si="43"/>
        <v>02:35:00</v>
      </c>
      <c r="G448" s="9" t="str">
        <f t="shared" si="44"/>
        <v>January</v>
      </c>
      <c r="H448" s="5" t="str">
        <f t="shared" si="45"/>
        <v>2022</v>
      </c>
      <c r="I448" s="1" t="s">
        <v>999</v>
      </c>
      <c r="J448" s="1" t="str">
        <f t="shared" si="46"/>
        <v xml:space="preserve">Long March 2D </v>
      </c>
      <c r="K448" s="1" t="str">
        <f t="shared" si="47"/>
        <v>Shiyan 13</v>
      </c>
      <c r="L448" s="1" t="s">
        <v>8</v>
      </c>
      <c r="M448" s="1">
        <v>29.75</v>
      </c>
      <c r="N448" s="1">
        <f t="shared" si="48"/>
        <v>2469.25</v>
      </c>
      <c r="O448" s="1" t="s">
        <v>9</v>
      </c>
    </row>
    <row r="449" spans="1:15" x14ac:dyDescent="0.3">
      <c r="A449" s="1" t="s">
        <v>596</v>
      </c>
      <c r="B449" s="1" t="s">
        <v>839</v>
      </c>
      <c r="C449" s="1" t="str">
        <f t="shared" si="42"/>
        <v>USA</v>
      </c>
      <c r="D449" s="1" t="s">
        <v>1000</v>
      </c>
      <c r="E449" s="7" t="str">
        <f>TEXT(DATE(MID(D449, 13, 4), CHOOSE(MATCH( MID(D449, 5, 3), {"Jan","Feb","Mar","Apr","May","Jun","Jul","Aug","Sep","Oct","Nov","Dec"}, 0), 1, 2, 3, 4, 5, 6, 7, 8, 9, 10, 11, 12), MID(D449, 9, 2)), "yyyy-mm-dd")</f>
        <v>2022-01-13</v>
      </c>
      <c r="F449" s="1" t="str">
        <f t="shared" si="43"/>
        <v>22:52:00</v>
      </c>
      <c r="G449" s="9" t="str">
        <f t="shared" si="44"/>
        <v>January</v>
      </c>
      <c r="H449" s="5" t="str">
        <f t="shared" si="45"/>
        <v>2022</v>
      </c>
      <c r="I449" s="1" t="s">
        <v>1001</v>
      </c>
      <c r="J449" s="1" t="str">
        <f t="shared" si="46"/>
        <v xml:space="preserve">LauncherOne </v>
      </c>
      <c r="K449" s="1" t="str">
        <f t="shared" si="47"/>
        <v>STP-27VPB/Above the Clouds</v>
      </c>
      <c r="L449" s="1" t="s">
        <v>346</v>
      </c>
      <c r="M449" s="1">
        <v>12</v>
      </c>
      <c r="N449" s="1">
        <f t="shared" si="48"/>
        <v>996</v>
      </c>
      <c r="O449" s="1" t="s">
        <v>9</v>
      </c>
    </row>
    <row r="450" spans="1:15" x14ac:dyDescent="0.3">
      <c r="A450" s="1" t="s">
        <v>10</v>
      </c>
      <c r="B450" s="1" t="s">
        <v>11</v>
      </c>
      <c r="C450" s="1" t="str">
        <f t="shared" ref="C450:C513" si="49">TRIM(MID(B450, FIND("|", SUBSTITUTE(B450, ",", "|", LEN(B450) - LEN(SUBSTITUTE(B450,",", "" )))) + 1, LEN(B450)))</f>
        <v>USA</v>
      </c>
      <c r="D450" s="1" t="s">
        <v>1002</v>
      </c>
      <c r="E450" s="7" t="str">
        <f>TEXT(DATE(MID(D450, 13, 4), CHOOSE(MATCH( MID(D450, 5, 3), {"Jan","Feb","Mar","Apr","May","Jun","Jul","Aug","Sep","Oct","Nov","Dec"}, 0), 1, 2, 3, 4, 5, 6, 7, 8, 9, 10, 11, 12), MID(D450, 9, 2)), "yyyy-mm-dd")</f>
        <v>2022-01-13</v>
      </c>
      <c r="F450" s="1" t="str">
        <f t="shared" ref="F450:F513" si="50">IF(ISNUMBER(FIND(":", D450)), MID(D450, FIND(":", D450)-2, 5) &amp; ":00", "00:00:00")</f>
        <v>15:25:00</v>
      </c>
      <c r="G450" s="9" t="str">
        <f t="shared" ref="G450:G513" si="51">TEXT(E450, "mmmm")</f>
        <v>January</v>
      </c>
      <c r="H450" s="5" t="str">
        <f t="shared" ref="H450:H513" si="52">TEXT(E450, "yyyy")</f>
        <v>2022</v>
      </c>
      <c r="I450" s="1" t="s">
        <v>1003</v>
      </c>
      <c r="J450" s="1" t="str">
        <f t="shared" ref="J450:J513" si="53">LEFT(I450, FIND("|", I450) - 1)</f>
        <v xml:space="preserve">Falcon 9 Block 5 </v>
      </c>
      <c r="K450" s="1" t="str">
        <f t="shared" ref="K450:K513" si="54">MID(I450, FIND("|", I450) + 2, LEN(I450))</f>
        <v>Transporter 3</v>
      </c>
      <c r="L450" s="1" t="s">
        <v>8</v>
      </c>
      <c r="M450" s="1">
        <v>67</v>
      </c>
      <c r="N450" s="1">
        <f t="shared" si="48"/>
        <v>5561</v>
      </c>
      <c r="O450" s="1" t="s">
        <v>9</v>
      </c>
    </row>
    <row r="451" spans="1:15" x14ac:dyDescent="0.3">
      <c r="A451" s="1" t="s">
        <v>10</v>
      </c>
      <c r="B451" s="1" t="s">
        <v>30</v>
      </c>
      <c r="C451" s="1" t="str">
        <f t="shared" si="49"/>
        <v>USA</v>
      </c>
      <c r="D451" s="1" t="s">
        <v>1004</v>
      </c>
      <c r="E451" s="7" t="str">
        <f>TEXT(DATE(MID(D451, 13, 4), CHOOSE(MATCH( MID(D451, 5, 3), {"Jan","Feb","Mar","Apr","May","Jun","Jul","Aug","Sep","Oct","Nov","Dec"}, 0), 1, 2, 3, 4, 5, 6, 7, 8, 9, 10, 11, 12), MID(D451, 9, 2)), "yyyy-mm-dd")</f>
        <v>2022-01-06</v>
      </c>
      <c r="F451" s="1" t="str">
        <f t="shared" si="50"/>
        <v>21:49:00</v>
      </c>
      <c r="G451" s="9" t="str">
        <f t="shared" si="51"/>
        <v>January</v>
      </c>
      <c r="H451" s="5" t="str">
        <f t="shared" si="52"/>
        <v>2022</v>
      </c>
      <c r="I451" s="1" t="s">
        <v>1005</v>
      </c>
      <c r="J451" s="1" t="str">
        <f t="shared" si="53"/>
        <v xml:space="preserve">Falcon 9 Block 5 </v>
      </c>
      <c r="K451" s="1" t="str">
        <f t="shared" si="54"/>
        <v>Starlink Group 4-5</v>
      </c>
      <c r="L451" s="1" t="s">
        <v>8</v>
      </c>
      <c r="M451" s="1">
        <v>67</v>
      </c>
      <c r="N451" s="1">
        <f t="shared" ref="N451:N514" si="55">M451 * 83</f>
        <v>5561</v>
      </c>
      <c r="O451" s="1" t="s">
        <v>9</v>
      </c>
    </row>
    <row r="452" spans="1:15" x14ac:dyDescent="0.3">
      <c r="A452" s="1" t="s">
        <v>33</v>
      </c>
      <c r="B452" s="1" t="s">
        <v>34</v>
      </c>
      <c r="C452" s="1" t="str">
        <f t="shared" si="49"/>
        <v>Iran</v>
      </c>
      <c r="D452" s="1" t="s">
        <v>1006</v>
      </c>
      <c r="E452" s="7" t="str">
        <f>TEXT(DATE(MID(D452, 13, 4), CHOOSE(MATCH( MID(D452, 5, 3), {"Jan","Feb","Mar","Apr","May","Jun","Jul","Aug","Sep","Oct","Nov","Dec"}, 0), 1, 2, 3, 4, 5, 6, 7, 8, 9, 10, 11, 12), MID(D452, 9, 2)), "yyyy-mm-dd")</f>
        <v>2021-12-30</v>
      </c>
      <c r="F452" s="1" t="str">
        <f t="shared" si="50"/>
        <v>03:30:00</v>
      </c>
      <c r="G452" s="9" t="str">
        <f t="shared" si="51"/>
        <v>December</v>
      </c>
      <c r="H452" s="5" t="str">
        <f t="shared" si="52"/>
        <v>2021</v>
      </c>
      <c r="I452" s="1" t="s">
        <v>1007</v>
      </c>
      <c r="J452" s="1" t="str">
        <f t="shared" si="53"/>
        <v xml:space="preserve">Simorgh </v>
      </c>
      <c r="K452" s="1" t="str">
        <f t="shared" si="54"/>
        <v>3 Unknown payloads</v>
      </c>
      <c r="L452" s="1" t="s">
        <v>8</v>
      </c>
      <c r="M452" s="1"/>
      <c r="N452" s="1">
        <f t="shared" si="55"/>
        <v>0</v>
      </c>
      <c r="O452" s="1" t="s">
        <v>257</v>
      </c>
    </row>
    <row r="453" spans="1:15" x14ac:dyDescent="0.3">
      <c r="A453" s="1" t="s">
        <v>14</v>
      </c>
      <c r="B453" s="1" t="s">
        <v>101</v>
      </c>
      <c r="C453" s="1" t="str">
        <f t="shared" si="49"/>
        <v>China</v>
      </c>
      <c r="D453" s="1" t="s">
        <v>1008</v>
      </c>
      <c r="E453" s="7" t="str">
        <f>TEXT(DATE(MID(D453, 13, 4), CHOOSE(MATCH( MID(D453, 5, 3), {"Jan","Feb","Mar","Apr","May","Jun","Jul","Aug","Sep","Oct","Nov","Dec"}, 0), 1, 2, 3, 4, 5, 6, 7, 8, 9, 10, 11, 12), MID(D453, 9, 2)), "yyyy-mm-dd")</f>
        <v>2021-12-29</v>
      </c>
      <c r="F453" s="1" t="str">
        <f t="shared" si="50"/>
        <v>16:43:00</v>
      </c>
      <c r="G453" s="9" t="str">
        <f t="shared" si="51"/>
        <v>December</v>
      </c>
      <c r="H453" s="5" t="str">
        <f t="shared" si="52"/>
        <v>2021</v>
      </c>
      <c r="I453" s="1" t="s">
        <v>1009</v>
      </c>
      <c r="J453" s="1" t="str">
        <f t="shared" si="53"/>
        <v xml:space="preserve">Long March 3B/E </v>
      </c>
      <c r="K453" s="1" t="str">
        <f t="shared" si="54"/>
        <v>TJSW-9</v>
      </c>
      <c r="L453" s="1" t="s">
        <v>8</v>
      </c>
      <c r="M453" s="1">
        <v>29.15</v>
      </c>
      <c r="N453" s="1">
        <f t="shared" si="55"/>
        <v>2419.4499999999998</v>
      </c>
      <c r="O453" s="1" t="s">
        <v>9</v>
      </c>
    </row>
    <row r="454" spans="1:15" x14ac:dyDescent="0.3">
      <c r="A454" s="1" t="s">
        <v>14</v>
      </c>
      <c r="B454" s="1" t="s">
        <v>90</v>
      </c>
      <c r="C454" s="1" t="str">
        <f t="shared" si="49"/>
        <v>China</v>
      </c>
      <c r="D454" s="1" t="s">
        <v>1010</v>
      </c>
      <c r="E454" s="7" t="str">
        <f>TEXT(DATE(MID(D454, 13, 4), CHOOSE(MATCH( MID(D454, 5, 3), {"Jan","Feb","Mar","Apr","May","Jun","Jul","Aug","Sep","Oct","Nov","Dec"}, 0), 1, 2, 3, 4, 5, 6, 7, 8, 9, 10, 11, 12), MID(D454, 9, 2)), "yyyy-mm-dd")</f>
        <v>2021-12-29</v>
      </c>
      <c r="F454" s="1" t="str">
        <f t="shared" si="50"/>
        <v>11:13:00</v>
      </c>
      <c r="G454" s="9" t="str">
        <f t="shared" si="51"/>
        <v>December</v>
      </c>
      <c r="H454" s="5" t="str">
        <f t="shared" si="52"/>
        <v>2021</v>
      </c>
      <c r="I454" s="1" t="s">
        <v>1011</v>
      </c>
      <c r="J454" s="1" t="str">
        <f t="shared" si="53"/>
        <v xml:space="preserve">Long March 2D </v>
      </c>
      <c r="K454" s="1" t="str">
        <f t="shared" si="54"/>
        <v>Tianhui 4</v>
      </c>
      <c r="L454" s="1" t="s">
        <v>8</v>
      </c>
      <c r="M454" s="1">
        <v>29.75</v>
      </c>
      <c r="N454" s="1">
        <f t="shared" si="55"/>
        <v>2469.25</v>
      </c>
      <c r="O454" s="1" t="s">
        <v>9</v>
      </c>
    </row>
    <row r="455" spans="1:15" x14ac:dyDescent="0.3">
      <c r="A455" s="1" t="s">
        <v>4</v>
      </c>
      <c r="B455" s="1" t="s">
        <v>702</v>
      </c>
      <c r="C455" s="1" t="str">
        <f t="shared" si="49"/>
        <v>Russia</v>
      </c>
      <c r="D455" s="1" t="s">
        <v>1012</v>
      </c>
      <c r="E455" s="7" t="str">
        <f>TEXT(DATE(MID(D455, 13, 4), CHOOSE(MATCH( MID(D455, 5, 3), {"Jan","Feb","Mar","Apr","May","Jun","Jul","Aug","Sep","Oct","Nov","Dec"}, 0), 1, 2, 3, 4, 5, 6, 7, 8, 9, 10, 11, 12), MID(D455, 9, 2)), "yyyy-mm-dd")</f>
        <v>2021-12-27</v>
      </c>
      <c r="F455" s="1" t="str">
        <f t="shared" si="50"/>
        <v>19:00:00</v>
      </c>
      <c r="G455" s="9" t="str">
        <f t="shared" si="51"/>
        <v>December</v>
      </c>
      <c r="H455" s="5" t="str">
        <f t="shared" si="52"/>
        <v>2021</v>
      </c>
      <c r="I455" s="1" t="s">
        <v>1013</v>
      </c>
      <c r="J455" s="1" t="str">
        <f t="shared" si="53"/>
        <v xml:space="preserve">Angara A5/Blok DM-03 </v>
      </c>
      <c r="K455" s="1" t="str">
        <f t="shared" si="54"/>
        <v>MGM nÂ°3</v>
      </c>
      <c r="L455" s="1" t="s">
        <v>8</v>
      </c>
      <c r="M455" s="1">
        <v>100</v>
      </c>
      <c r="N455" s="1">
        <f t="shared" si="55"/>
        <v>8300</v>
      </c>
      <c r="O455" s="1" t="s">
        <v>257</v>
      </c>
    </row>
    <row r="456" spans="1:15" x14ac:dyDescent="0.3">
      <c r="A456" s="1" t="s">
        <v>1014</v>
      </c>
      <c r="B456" s="1" t="s">
        <v>130</v>
      </c>
      <c r="C456" s="1" t="str">
        <f t="shared" si="49"/>
        <v>Kazakhstan</v>
      </c>
      <c r="D456" s="1" t="s">
        <v>1015</v>
      </c>
      <c r="E456" s="7" t="str">
        <f>TEXT(DATE(MID(D456, 13, 4), CHOOSE(MATCH( MID(D456, 5, 3), {"Jan","Feb","Mar","Apr","May","Jun","Jul","Aug","Sep","Oct","Nov","Dec"}, 0), 1, 2, 3, 4, 5, 6, 7, 8, 9, 10, 11, 12), MID(D456, 9, 2)), "yyyy-mm-dd")</f>
        <v>2021-12-27</v>
      </c>
      <c r="F456" s="1" t="str">
        <f t="shared" si="50"/>
        <v>13:10:00</v>
      </c>
      <c r="G456" s="9" t="str">
        <f t="shared" si="51"/>
        <v>December</v>
      </c>
      <c r="H456" s="5" t="str">
        <f t="shared" si="52"/>
        <v>2021</v>
      </c>
      <c r="I456" s="1" t="s">
        <v>1016</v>
      </c>
      <c r="J456" s="1" t="str">
        <f t="shared" si="53"/>
        <v xml:space="preserve">Soyuz 2.1b/Fregat </v>
      </c>
      <c r="K456" s="1" t="str">
        <f t="shared" si="54"/>
        <v>OneWeb #12</v>
      </c>
      <c r="L456" s="1" t="s">
        <v>8</v>
      </c>
      <c r="M456" s="1">
        <v>25</v>
      </c>
      <c r="N456" s="1">
        <f t="shared" si="55"/>
        <v>2075</v>
      </c>
      <c r="O456" s="1" t="s">
        <v>9</v>
      </c>
    </row>
    <row r="457" spans="1:15" x14ac:dyDescent="0.3">
      <c r="A457" s="1" t="s">
        <v>14</v>
      </c>
      <c r="B457" s="1" t="s">
        <v>329</v>
      </c>
      <c r="C457" s="1" t="str">
        <f t="shared" si="49"/>
        <v>China</v>
      </c>
      <c r="D457" s="1" t="s">
        <v>1017</v>
      </c>
      <c r="E457" s="7" t="str">
        <f>TEXT(DATE(MID(D457, 13, 4), CHOOSE(MATCH( MID(D457, 5, 3), {"Jan","Feb","Mar","Apr","May","Jun","Jul","Aug","Sep","Oct","Nov","Dec"}, 0), 1, 2, 3, 4, 5, 6, 7, 8, 9, 10, 11, 12), MID(D457, 9, 2)), "yyyy-mm-dd")</f>
        <v>2021-12-26</v>
      </c>
      <c r="F457" s="1" t="str">
        <f t="shared" si="50"/>
        <v>03:11:00</v>
      </c>
      <c r="G457" s="9" t="str">
        <f t="shared" si="51"/>
        <v>December</v>
      </c>
      <c r="H457" s="5" t="str">
        <f t="shared" si="52"/>
        <v>2021</v>
      </c>
      <c r="I457" s="1" t="s">
        <v>1018</v>
      </c>
      <c r="J457" s="1" t="str">
        <f t="shared" si="53"/>
        <v xml:space="preserve">Long March 4C </v>
      </c>
      <c r="K457" s="1" t="str">
        <f t="shared" si="54"/>
        <v>Ziyuan-1 02E &amp; CAS-9</v>
      </c>
      <c r="L457" s="1" t="s">
        <v>8</v>
      </c>
      <c r="M457" s="1">
        <v>64.680000000000007</v>
      </c>
      <c r="N457" s="1">
        <f t="shared" si="55"/>
        <v>5368.4400000000005</v>
      </c>
      <c r="O457" s="1" t="s">
        <v>9</v>
      </c>
    </row>
    <row r="458" spans="1:15" x14ac:dyDescent="0.3">
      <c r="A458" s="1" t="s">
        <v>233</v>
      </c>
      <c r="B458" s="1" t="s">
        <v>379</v>
      </c>
      <c r="C458" s="1" t="str">
        <f t="shared" si="49"/>
        <v>France</v>
      </c>
      <c r="D458" s="1" t="s">
        <v>1019</v>
      </c>
      <c r="E458" s="7" t="str">
        <f>TEXT(DATE(MID(D458, 13, 4), CHOOSE(MATCH( MID(D458, 5, 3), {"Jan","Feb","Mar","Apr","May","Jun","Jul","Aug","Sep","Oct","Nov","Dec"}, 0), 1, 2, 3, 4, 5, 6, 7, 8, 9, 10, 11, 12), MID(D458, 9, 2)), "yyyy-mm-dd")</f>
        <v>2021-12-25</v>
      </c>
      <c r="F458" s="1" t="str">
        <f t="shared" si="50"/>
        <v>12:20:00</v>
      </c>
      <c r="G458" s="9" t="str">
        <f t="shared" si="51"/>
        <v>December</v>
      </c>
      <c r="H458" s="5" t="str">
        <f t="shared" si="52"/>
        <v>2021</v>
      </c>
      <c r="I458" s="1" t="s">
        <v>1020</v>
      </c>
      <c r="J458" s="1" t="str">
        <f t="shared" si="53"/>
        <v xml:space="preserve">Ariane 5 ECA </v>
      </c>
      <c r="K458" s="1" t="str">
        <f t="shared" si="54"/>
        <v>James Webb Space Telescope (JWST)</v>
      </c>
      <c r="L458" s="1" t="s">
        <v>346</v>
      </c>
      <c r="M458" s="1">
        <v>200</v>
      </c>
      <c r="N458" s="1">
        <f t="shared" si="55"/>
        <v>16600</v>
      </c>
      <c r="O458" s="1" t="s">
        <v>9</v>
      </c>
    </row>
    <row r="459" spans="1:15" x14ac:dyDescent="0.3">
      <c r="A459" s="1" t="s">
        <v>14</v>
      </c>
      <c r="B459" s="1" t="s">
        <v>53</v>
      </c>
      <c r="C459" s="1" t="str">
        <f t="shared" si="49"/>
        <v>China</v>
      </c>
      <c r="D459" s="1" t="s">
        <v>1021</v>
      </c>
      <c r="E459" s="7" t="str">
        <f>TEXT(DATE(MID(D459, 13, 4), CHOOSE(MATCH( MID(D459, 5, 3), {"Jan","Feb","Mar","Apr","May","Jun","Jul","Aug","Sep","Oct","Nov","Dec"}, 0), 1, 2, 3, 4, 5, 6, 7, 8, 9, 10, 11, 12), MID(D459, 9, 2)), "yyyy-mm-dd")</f>
        <v>2021-12-23</v>
      </c>
      <c r="F459" s="1" t="str">
        <f t="shared" si="50"/>
        <v>10:12:00</v>
      </c>
      <c r="G459" s="9" t="str">
        <f t="shared" si="51"/>
        <v>December</v>
      </c>
      <c r="H459" s="5" t="str">
        <f t="shared" si="52"/>
        <v>2021</v>
      </c>
      <c r="I459" s="1" t="s">
        <v>1022</v>
      </c>
      <c r="J459" s="1" t="str">
        <f t="shared" si="53"/>
        <v xml:space="preserve">Long March 7A </v>
      </c>
      <c r="K459" s="1" t="str">
        <f t="shared" si="54"/>
        <v>Shiyan 12-01 &amp; 02</v>
      </c>
      <c r="L459" s="1" t="s">
        <v>8</v>
      </c>
      <c r="M459" s="1"/>
      <c r="N459" s="1">
        <f t="shared" si="55"/>
        <v>0</v>
      </c>
      <c r="O459" s="1" t="s">
        <v>9</v>
      </c>
    </row>
    <row r="460" spans="1:15" x14ac:dyDescent="0.3">
      <c r="A460" s="1" t="s">
        <v>60</v>
      </c>
      <c r="B460" s="1" t="s">
        <v>61</v>
      </c>
      <c r="C460" s="1" t="str">
        <f t="shared" si="49"/>
        <v>Japan</v>
      </c>
      <c r="D460" s="1" t="s">
        <v>1023</v>
      </c>
      <c r="E460" s="7" t="str">
        <f>TEXT(DATE(MID(D460, 13, 4), CHOOSE(MATCH( MID(D460, 5, 3), {"Jan","Feb","Mar","Apr","May","Jun","Jul","Aug","Sep","Oct","Nov","Dec"}, 0), 1, 2, 3, 4, 5, 6, 7, 8, 9, 10, 11, 12), MID(D460, 9, 2)), "yyyy-mm-dd")</f>
        <v>2021-12-22</v>
      </c>
      <c r="F460" s="1" t="str">
        <f t="shared" si="50"/>
        <v>15:32:00</v>
      </c>
      <c r="G460" s="9" t="str">
        <f t="shared" si="51"/>
        <v>December</v>
      </c>
      <c r="H460" s="5" t="str">
        <f t="shared" si="52"/>
        <v>2021</v>
      </c>
      <c r="I460" s="1" t="s">
        <v>1024</v>
      </c>
      <c r="J460" s="1" t="str">
        <f t="shared" si="53"/>
        <v xml:space="preserve">H-IIA 204 </v>
      </c>
      <c r="K460" s="1" t="str">
        <f t="shared" si="54"/>
        <v>Inmarsat I-6 F1</v>
      </c>
      <c r="L460" s="1" t="s">
        <v>8</v>
      </c>
      <c r="M460" s="1"/>
      <c r="N460" s="1">
        <f t="shared" si="55"/>
        <v>0</v>
      </c>
      <c r="O460" s="1" t="s">
        <v>9</v>
      </c>
    </row>
    <row r="461" spans="1:15" x14ac:dyDescent="0.3">
      <c r="A461" s="1" t="s">
        <v>10</v>
      </c>
      <c r="B461" s="1" t="s">
        <v>30</v>
      </c>
      <c r="C461" s="1" t="str">
        <f t="shared" si="49"/>
        <v>USA</v>
      </c>
      <c r="D461" s="1" t="s">
        <v>1025</v>
      </c>
      <c r="E461" s="7" t="str">
        <f>TEXT(DATE(MID(D461, 13, 4), CHOOSE(MATCH( MID(D461, 5, 3), {"Jan","Feb","Mar","Apr","May","Jun","Jul","Aug","Sep","Oct","Nov","Dec"}, 0), 1, 2, 3, 4, 5, 6, 7, 8, 9, 10, 11, 12), MID(D461, 9, 2)), "yyyy-mm-dd")</f>
        <v>2021-12-21</v>
      </c>
      <c r="F461" s="1" t="str">
        <f t="shared" si="50"/>
        <v>10:07:00</v>
      </c>
      <c r="G461" s="9" t="str">
        <f t="shared" si="51"/>
        <v>December</v>
      </c>
      <c r="H461" s="5" t="str">
        <f t="shared" si="52"/>
        <v>2021</v>
      </c>
      <c r="I461" s="1" t="s">
        <v>1026</v>
      </c>
      <c r="J461" s="1" t="str">
        <f t="shared" si="53"/>
        <v xml:space="preserve">Falcon 9 Block 5 </v>
      </c>
      <c r="K461" s="1" t="str">
        <f t="shared" si="54"/>
        <v>CRS SpX-24</v>
      </c>
      <c r="L461" s="1" t="s">
        <v>8</v>
      </c>
      <c r="M461" s="1">
        <v>67</v>
      </c>
      <c r="N461" s="1">
        <f t="shared" si="55"/>
        <v>5561</v>
      </c>
      <c r="O461" s="1" t="s">
        <v>9</v>
      </c>
    </row>
    <row r="462" spans="1:15" x14ac:dyDescent="0.3">
      <c r="A462" s="1" t="s">
        <v>10</v>
      </c>
      <c r="B462" s="1" t="s">
        <v>11</v>
      </c>
      <c r="C462" s="1" t="str">
        <f t="shared" si="49"/>
        <v>USA</v>
      </c>
      <c r="D462" s="1" t="s">
        <v>1027</v>
      </c>
      <c r="E462" s="7" t="str">
        <f>TEXT(DATE(MID(D462, 13, 4), CHOOSE(MATCH( MID(D462, 5, 3), {"Jan","Feb","Mar","Apr","May","Jun","Jul","Aug","Sep","Oct","Nov","Dec"}, 0), 1, 2, 3, 4, 5, 6, 7, 8, 9, 10, 11, 12), MID(D462, 9, 2)), "yyyy-mm-dd")</f>
        <v>2021-12-19</v>
      </c>
      <c r="F462" s="1" t="str">
        <f t="shared" si="50"/>
        <v>03:58:00</v>
      </c>
      <c r="G462" s="9" t="str">
        <f t="shared" si="51"/>
        <v>December</v>
      </c>
      <c r="H462" s="5" t="str">
        <f t="shared" si="52"/>
        <v>2021</v>
      </c>
      <c r="I462" s="1" t="s">
        <v>1028</v>
      </c>
      <c r="J462" s="1" t="str">
        <f t="shared" si="53"/>
        <v xml:space="preserve">Falcon 9 Block 5 </v>
      </c>
      <c r="K462" s="1" t="str">
        <f t="shared" si="54"/>
        <v>TÃ¼rksat 5B</v>
      </c>
      <c r="L462" s="1" t="s">
        <v>8</v>
      </c>
      <c r="M462" s="1">
        <v>67</v>
      </c>
      <c r="N462" s="1">
        <f t="shared" si="55"/>
        <v>5561</v>
      </c>
      <c r="O462" s="1" t="s">
        <v>9</v>
      </c>
    </row>
    <row r="463" spans="1:15" x14ac:dyDescent="0.3">
      <c r="A463" s="1" t="s">
        <v>10</v>
      </c>
      <c r="B463" s="1" t="s">
        <v>27</v>
      </c>
      <c r="C463" s="1" t="str">
        <f t="shared" si="49"/>
        <v>USA</v>
      </c>
      <c r="D463" s="1" t="s">
        <v>1029</v>
      </c>
      <c r="E463" s="7" t="str">
        <f>TEXT(DATE(MID(D463, 13, 4), CHOOSE(MATCH( MID(D463, 5, 3), {"Jan","Feb","Mar","Apr","May","Jun","Jul","Aug","Sep","Oct","Nov","Dec"}, 0), 1, 2, 3, 4, 5, 6, 7, 8, 9, 10, 11, 12), MID(D463, 9, 2)), "yyyy-mm-dd")</f>
        <v>2021-12-18</v>
      </c>
      <c r="F463" s="1" t="str">
        <f t="shared" si="50"/>
        <v>12:41:00</v>
      </c>
      <c r="G463" s="9" t="str">
        <f t="shared" si="51"/>
        <v>December</v>
      </c>
      <c r="H463" s="5" t="str">
        <f t="shared" si="52"/>
        <v>2021</v>
      </c>
      <c r="I463" s="1" t="s">
        <v>1030</v>
      </c>
      <c r="J463" s="1" t="str">
        <f t="shared" si="53"/>
        <v xml:space="preserve">Falcon 9 Block 5 </v>
      </c>
      <c r="K463" s="1" t="str">
        <f t="shared" si="54"/>
        <v>Starlink Group 4-4</v>
      </c>
      <c r="L463" s="1" t="s">
        <v>8</v>
      </c>
      <c r="M463" s="1">
        <v>67</v>
      </c>
      <c r="N463" s="1">
        <f t="shared" si="55"/>
        <v>5561</v>
      </c>
      <c r="O463" s="1" t="s">
        <v>9</v>
      </c>
    </row>
    <row r="464" spans="1:15" x14ac:dyDescent="0.3">
      <c r="A464" s="1" t="s">
        <v>68</v>
      </c>
      <c r="B464" s="1" t="s">
        <v>69</v>
      </c>
      <c r="C464" s="1" t="str">
        <f t="shared" si="49"/>
        <v>China</v>
      </c>
      <c r="D464" s="1" t="s">
        <v>1031</v>
      </c>
      <c r="E464" s="7" t="str">
        <f>TEXT(DATE(MID(D464, 13, 4), CHOOSE(MATCH( MID(D464, 5, 3), {"Jan","Feb","Mar","Apr","May","Jun","Jul","Aug","Sep","Oct","Nov","Dec"}, 0), 1, 2, 3, 4, 5, 6, 7, 8, 9, 10, 11, 12), MID(D464, 9, 2)), "yyyy-mm-dd")</f>
        <v>2021-12-15</v>
      </c>
      <c r="F464" s="1" t="str">
        <f t="shared" si="50"/>
        <v>02:00:00</v>
      </c>
      <c r="G464" s="9" t="str">
        <f t="shared" si="51"/>
        <v>December</v>
      </c>
      <c r="H464" s="5" t="str">
        <f t="shared" si="52"/>
        <v>2021</v>
      </c>
      <c r="I464" s="1" t="s">
        <v>1032</v>
      </c>
      <c r="J464" s="1" t="str">
        <f t="shared" si="53"/>
        <v xml:space="preserve">Kuaizhou 1A </v>
      </c>
      <c r="K464" s="1" t="str">
        <f t="shared" si="54"/>
        <v>GeeSAT-1A &amp; 1B</v>
      </c>
      <c r="L464" s="1" t="s">
        <v>8</v>
      </c>
      <c r="M464" s="1">
        <v>5.8</v>
      </c>
      <c r="N464" s="1">
        <f t="shared" si="55"/>
        <v>481.4</v>
      </c>
      <c r="O464" s="1" t="s">
        <v>257</v>
      </c>
    </row>
    <row r="465" spans="1:15" x14ac:dyDescent="0.3">
      <c r="A465" s="1" t="s">
        <v>14</v>
      </c>
      <c r="B465" s="1" t="s">
        <v>18</v>
      </c>
      <c r="C465" s="1" t="str">
        <f t="shared" si="49"/>
        <v>China</v>
      </c>
      <c r="D465" s="1" t="s">
        <v>1033</v>
      </c>
      <c r="E465" s="7" t="str">
        <f>TEXT(DATE(MID(D465, 13, 4), CHOOSE(MATCH( MID(D465, 5, 3), {"Jan","Feb","Mar","Apr","May","Jun","Jul","Aug","Sep","Oct","Nov","Dec"}, 0), 1, 2, 3, 4, 5, 6, 7, 8, 9, 10, 11, 12), MID(D465, 9, 2)), "yyyy-mm-dd")</f>
        <v>2021-12-13</v>
      </c>
      <c r="F465" s="1" t="str">
        <f t="shared" si="50"/>
        <v>16:09:00</v>
      </c>
      <c r="G465" s="9" t="str">
        <f t="shared" si="51"/>
        <v>December</v>
      </c>
      <c r="H465" s="5" t="str">
        <f t="shared" si="52"/>
        <v>2021</v>
      </c>
      <c r="I465" s="1" t="s">
        <v>1034</v>
      </c>
      <c r="J465" s="1" t="str">
        <f t="shared" si="53"/>
        <v xml:space="preserve">Long March 3B/E </v>
      </c>
      <c r="K465" s="1" t="str">
        <f t="shared" si="54"/>
        <v>Tianlian-2-02</v>
      </c>
      <c r="L465" s="1" t="s">
        <v>8</v>
      </c>
      <c r="M465" s="1">
        <v>29.15</v>
      </c>
      <c r="N465" s="1">
        <f t="shared" si="55"/>
        <v>2419.4499999999998</v>
      </c>
      <c r="O465" s="1" t="s">
        <v>9</v>
      </c>
    </row>
    <row r="466" spans="1:15" x14ac:dyDescent="0.3">
      <c r="A466" s="1" t="s">
        <v>129</v>
      </c>
      <c r="B466" s="1" t="s">
        <v>529</v>
      </c>
      <c r="C466" s="1" t="str">
        <f t="shared" si="49"/>
        <v>Kazakhstan</v>
      </c>
      <c r="D466" s="1" t="s">
        <v>1035</v>
      </c>
      <c r="E466" s="7" t="str">
        <f>TEXT(DATE(MID(D466, 13, 4), CHOOSE(MATCH( MID(D466, 5, 3), {"Jan","Feb","Mar","Apr","May","Jun","Jul","Aug","Sep","Oct","Nov","Dec"}, 0), 1, 2, 3, 4, 5, 6, 7, 8, 9, 10, 11, 12), MID(D466, 9, 2)), "yyyy-mm-dd")</f>
        <v>2021-12-13</v>
      </c>
      <c r="F466" s="1" t="str">
        <f t="shared" si="50"/>
        <v>12:07:00</v>
      </c>
      <c r="G466" s="9" t="str">
        <f t="shared" si="51"/>
        <v>December</v>
      </c>
      <c r="H466" s="5" t="str">
        <f t="shared" si="52"/>
        <v>2021</v>
      </c>
      <c r="I466" s="1" t="s">
        <v>1036</v>
      </c>
      <c r="J466" s="1" t="str">
        <f t="shared" si="53"/>
        <v xml:space="preserve">Proton-M/Briz-M </v>
      </c>
      <c r="K466" s="1" t="str">
        <f t="shared" si="54"/>
        <v>Ekspress-AMU3 &amp; AMU7</v>
      </c>
      <c r="L466" s="1" t="s">
        <v>8</v>
      </c>
      <c r="M466" s="1">
        <v>65</v>
      </c>
      <c r="N466" s="1">
        <f t="shared" si="55"/>
        <v>5395</v>
      </c>
      <c r="O466" s="1" t="s">
        <v>117</v>
      </c>
    </row>
    <row r="467" spans="1:15" x14ac:dyDescent="0.3">
      <c r="A467" s="1" t="s">
        <v>120</v>
      </c>
      <c r="B467" s="1" t="s">
        <v>121</v>
      </c>
      <c r="C467" s="1" t="str">
        <f t="shared" si="49"/>
        <v>USA</v>
      </c>
      <c r="D467" s="1" t="s">
        <v>1037</v>
      </c>
      <c r="E467" s="7" t="str">
        <f>TEXT(DATE(MID(D467, 13, 4), CHOOSE(MATCH( MID(D467, 5, 3), {"Jan","Feb","Mar","Apr","May","Jun","Jul","Aug","Sep","Oct","Nov","Dec"}, 0), 1, 2, 3, 4, 5, 6, 7, 8, 9, 10, 11, 12), MID(D467, 9, 2)), "yyyy-mm-dd")</f>
        <v>2021-12-11</v>
      </c>
      <c r="F467" s="1" t="str">
        <f t="shared" si="50"/>
        <v>15:00:00</v>
      </c>
      <c r="G467" s="9" t="str">
        <f t="shared" si="51"/>
        <v>December</v>
      </c>
      <c r="H467" s="5" t="str">
        <f t="shared" si="52"/>
        <v>2021</v>
      </c>
      <c r="I467" s="1" t="s">
        <v>1038</v>
      </c>
      <c r="J467" s="1" t="str">
        <f t="shared" si="53"/>
        <v xml:space="preserve">New Shepard </v>
      </c>
      <c r="K467" s="1" t="str">
        <f t="shared" si="54"/>
        <v>NS-19</v>
      </c>
      <c r="L467" s="1" t="s">
        <v>8</v>
      </c>
      <c r="M467" s="1"/>
      <c r="N467" s="1">
        <f t="shared" si="55"/>
        <v>0</v>
      </c>
      <c r="O467" s="1" t="s">
        <v>9</v>
      </c>
    </row>
    <row r="468" spans="1:15" x14ac:dyDescent="0.3">
      <c r="A468" s="1" t="s">
        <v>14</v>
      </c>
      <c r="B468" s="1" t="s">
        <v>90</v>
      </c>
      <c r="C468" s="1" t="str">
        <f t="shared" si="49"/>
        <v>China</v>
      </c>
      <c r="D468" s="1" t="s">
        <v>1039</v>
      </c>
      <c r="E468" s="7" t="str">
        <f>TEXT(DATE(MID(D468, 13, 4), CHOOSE(MATCH( MID(D468, 5, 3), {"Jan","Feb","Mar","Apr","May","Jun","Jul","Aug","Sep","Oct","Nov","Dec"}, 0), 1, 2, 3, 4, 5, 6, 7, 8, 9, 10, 11, 12), MID(D468, 9, 2)), "yyyy-mm-dd")</f>
        <v>2021-12-10</v>
      </c>
      <c r="F468" s="1" t="str">
        <f t="shared" si="50"/>
        <v>00:11:00</v>
      </c>
      <c r="G468" s="9" t="str">
        <f t="shared" si="51"/>
        <v>December</v>
      </c>
      <c r="H468" s="5" t="str">
        <f t="shared" si="52"/>
        <v>2021</v>
      </c>
      <c r="I468" s="1" t="s">
        <v>1040</v>
      </c>
      <c r="J468" s="1" t="str">
        <f t="shared" si="53"/>
        <v xml:space="preserve">Long March 4B </v>
      </c>
      <c r="K468" s="1" t="str">
        <f t="shared" si="54"/>
        <v>Shijian 6 Group 05</v>
      </c>
      <c r="L468" s="1" t="s">
        <v>8</v>
      </c>
      <c r="M468" s="1">
        <v>64.680000000000007</v>
      </c>
      <c r="N468" s="1">
        <f t="shared" si="55"/>
        <v>5368.4400000000005</v>
      </c>
      <c r="O468" s="1" t="s">
        <v>9</v>
      </c>
    </row>
    <row r="469" spans="1:15" x14ac:dyDescent="0.3">
      <c r="A469" s="1" t="s">
        <v>10</v>
      </c>
      <c r="B469" s="1" t="s">
        <v>30</v>
      </c>
      <c r="C469" s="1" t="str">
        <f t="shared" si="49"/>
        <v>USA</v>
      </c>
      <c r="D469" s="1" t="s">
        <v>1041</v>
      </c>
      <c r="E469" s="7" t="str">
        <f>TEXT(DATE(MID(D469, 13, 4), CHOOSE(MATCH( MID(D469, 5, 3), {"Jan","Feb","Mar","Apr","May","Jun","Jul","Aug","Sep","Oct","Nov","Dec"}, 0), 1, 2, 3, 4, 5, 6, 7, 8, 9, 10, 11, 12), MID(D469, 9, 2)), "yyyy-mm-dd")</f>
        <v>2021-12-09</v>
      </c>
      <c r="F469" s="1" t="str">
        <f t="shared" si="50"/>
        <v>06:00:00</v>
      </c>
      <c r="G469" s="9" t="str">
        <f t="shared" si="51"/>
        <v>December</v>
      </c>
      <c r="H469" s="5" t="str">
        <f t="shared" si="52"/>
        <v>2021</v>
      </c>
      <c r="I469" s="1" t="s">
        <v>1042</v>
      </c>
      <c r="J469" s="1" t="str">
        <f t="shared" si="53"/>
        <v xml:space="preserve">Falcon 9 Block 5 </v>
      </c>
      <c r="K469" s="1" t="str">
        <f t="shared" si="54"/>
        <v>IXPE</v>
      </c>
      <c r="L469" s="1" t="s">
        <v>8</v>
      </c>
      <c r="M469" s="1">
        <v>67</v>
      </c>
      <c r="N469" s="1">
        <f t="shared" si="55"/>
        <v>5561</v>
      </c>
      <c r="O469" s="1" t="s">
        <v>9</v>
      </c>
    </row>
    <row r="470" spans="1:15" x14ac:dyDescent="0.3">
      <c r="A470" s="1" t="s">
        <v>21</v>
      </c>
      <c r="B470" s="1" t="s">
        <v>828</v>
      </c>
      <c r="C470" s="1" t="str">
        <f t="shared" si="49"/>
        <v>New Zealand</v>
      </c>
      <c r="D470" s="1" t="s">
        <v>1043</v>
      </c>
      <c r="E470" s="7" t="str">
        <f>TEXT(DATE(MID(D470, 13, 4), CHOOSE(MATCH( MID(D470, 5, 3), {"Jan","Feb","Mar","Apr","May","Jun","Jul","Aug","Sep","Oct","Nov","Dec"}, 0), 1, 2, 3, 4, 5, 6, 7, 8, 9, 10, 11, 12), MID(D470, 9, 2)), "yyyy-mm-dd")</f>
        <v>2021-12-09</v>
      </c>
      <c r="F470" s="1" t="str">
        <f t="shared" si="50"/>
        <v>00:02:00</v>
      </c>
      <c r="G470" s="9" t="str">
        <f t="shared" si="51"/>
        <v>December</v>
      </c>
      <c r="H470" s="5" t="str">
        <f t="shared" si="52"/>
        <v>2021</v>
      </c>
      <c r="I470" s="1" t="s">
        <v>1044</v>
      </c>
      <c r="J470" s="1" t="str">
        <f t="shared" si="53"/>
        <v xml:space="preserve">Electron/Curie </v>
      </c>
      <c r="K470" s="1" t="str">
        <f t="shared" si="54"/>
        <v>A Data With Destiny</v>
      </c>
      <c r="L470" s="1" t="s">
        <v>8</v>
      </c>
      <c r="M470" s="1">
        <v>7.5</v>
      </c>
      <c r="N470" s="1">
        <f t="shared" si="55"/>
        <v>622.5</v>
      </c>
      <c r="O470" s="1" t="s">
        <v>9</v>
      </c>
    </row>
    <row r="471" spans="1:15" x14ac:dyDescent="0.3">
      <c r="A471" s="1" t="s">
        <v>129</v>
      </c>
      <c r="B471" s="1" t="s">
        <v>130</v>
      </c>
      <c r="C471" s="1" t="str">
        <f t="shared" si="49"/>
        <v>Kazakhstan</v>
      </c>
      <c r="D471" s="1" t="s">
        <v>1045</v>
      </c>
      <c r="E471" s="7" t="str">
        <f>TEXT(DATE(MID(D471, 13, 4), CHOOSE(MATCH( MID(D471, 5, 3), {"Jan","Feb","Mar","Apr","May","Jun","Jul","Aug","Sep","Oct","Nov","Dec"}, 0), 1, 2, 3, 4, 5, 6, 7, 8, 9, 10, 11, 12), MID(D471, 9, 2)), "yyyy-mm-dd")</f>
        <v>2021-12-08</v>
      </c>
      <c r="F471" s="1" t="str">
        <f t="shared" si="50"/>
        <v>07:38:00</v>
      </c>
      <c r="G471" s="9" t="str">
        <f t="shared" si="51"/>
        <v>December</v>
      </c>
      <c r="H471" s="5" t="str">
        <f t="shared" si="52"/>
        <v>2021</v>
      </c>
      <c r="I471" s="1" t="s">
        <v>1046</v>
      </c>
      <c r="J471" s="1" t="str">
        <f t="shared" si="53"/>
        <v xml:space="preserve">Soyuz 2.1a </v>
      </c>
      <c r="K471" s="1" t="str">
        <f t="shared" si="54"/>
        <v>Soyuz MS-20 / Space Adventures</v>
      </c>
      <c r="L471" s="1" t="s">
        <v>8</v>
      </c>
      <c r="M471" s="1">
        <v>17.420000000000002</v>
      </c>
      <c r="N471" s="1">
        <f t="shared" si="55"/>
        <v>1445.8600000000001</v>
      </c>
      <c r="O471" s="1" t="s">
        <v>9</v>
      </c>
    </row>
    <row r="472" spans="1:15" x14ac:dyDescent="0.3">
      <c r="A472" s="1" t="s">
        <v>74</v>
      </c>
      <c r="B472" s="1" t="s">
        <v>75</v>
      </c>
      <c r="C472" s="1" t="str">
        <f t="shared" si="49"/>
        <v>USA</v>
      </c>
      <c r="D472" s="1" t="s">
        <v>1047</v>
      </c>
      <c r="E472" s="7" t="str">
        <f>TEXT(DATE(MID(D472, 13, 4), CHOOSE(MATCH( MID(D472, 5, 3), {"Jan","Feb","Mar","Apr","May","Jun","Jul","Aug","Sep","Oct","Nov","Dec"}, 0), 1, 2, 3, 4, 5, 6, 7, 8, 9, 10, 11, 12), MID(D472, 9, 2)), "yyyy-mm-dd")</f>
        <v>2021-12-07</v>
      </c>
      <c r="F472" s="1" t="str">
        <f t="shared" si="50"/>
        <v>10:19:00</v>
      </c>
      <c r="G472" s="9" t="str">
        <f t="shared" si="51"/>
        <v>December</v>
      </c>
      <c r="H472" s="5" t="str">
        <f t="shared" si="52"/>
        <v>2021</v>
      </c>
      <c r="I472" s="1" t="s">
        <v>1048</v>
      </c>
      <c r="J472" s="1" t="str">
        <f t="shared" si="53"/>
        <v xml:space="preserve">Atlas V 551 </v>
      </c>
      <c r="K472" s="1" t="str">
        <f t="shared" si="54"/>
        <v>STP-3</v>
      </c>
      <c r="L472" s="1" t="s">
        <v>8</v>
      </c>
      <c r="M472" s="1">
        <v>153</v>
      </c>
      <c r="N472" s="1">
        <f t="shared" si="55"/>
        <v>12699</v>
      </c>
      <c r="O472" s="1" t="s">
        <v>9</v>
      </c>
    </row>
    <row r="473" spans="1:15" x14ac:dyDescent="0.3">
      <c r="A473" s="1" t="s">
        <v>153</v>
      </c>
      <c r="B473" s="1" t="s">
        <v>69</v>
      </c>
      <c r="C473" s="1" t="str">
        <f t="shared" si="49"/>
        <v>China</v>
      </c>
      <c r="D473" s="1" t="s">
        <v>1049</v>
      </c>
      <c r="E473" s="7" t="str">
        <f>TEXT(DATE(MID(D473, 13, 4), CHOOSE(MATCH( MID(D473, 5, 3), {"Jan","Feb","Mar","Apr","May","Jun","Jul","Aug","Sep","Oct","Nov","Dec"}, 0), 1, 2, 3, 4, 5, 6, 7, 8, 9, 10, 11, 12), MID(D473, 9, 2)), "yyyy-mm-dd")</f>
        <v>2021-12-07</v>
      </c>
      <c r="F473" s="1" t="str">
        <f t="shared" si="50"/>
        <v>04:12:00</v>
      </c>
      <c r="G473" s="9" t="str">
        <f t="shared" si="51"/>
        <v>December</v>
      </c>
      <c r="H473" s="5" t="str">
        <f t="shared" si="52"/>
        <v>2021</v>
      </c>
      <c r="I473" s="1" t="s">
        <v>1050</v>
      </c>
      <c r="J473" s="1" t="str">
        <f t="shared" si="53"/>
        <v xml:space="preserve">Ceres-1 </v>
      </c>
      <c r="K473" s="1" t="str">
        <f t="shared" si="54"/>
        <v>Keep On Moving</v>
      </c>
      <c r="L473" s="1" t="s">
        <v>8</v>
      </c>
      <c r="M473" s="1">
        <v>4.38</v>
      </c>
      <c r="N473" s="1">
        <f t="shared" si="55"/>
        <v>363.53999999999996</v>
      </c>
      <c r="O473" s="1" t="s">
        <v>9</v>
      </c>
    </row>
    <row r="474" spans="1:15" x14ac:dyDescent="0.3">
      <c r="A474" s="1" t="s">
        <v>233</v>
      </c>
      <c r="B474" s="1" t="s">
        <v>981</v>
      </c>
      <c r="C474" s="1" t="str">
        <f t="shared" si="49"/>
        <v>France</v>
      </c>
      <c r="D474" s="1" t="s">
        <v>1051</v>
      </c>
      <c r="E474" s="7" t="str">
        <f>TEXT(DATE(MID(D474, 13, 4), CHOOSE(MATCH( MID(D474, 5, 3), {"Jan","Feb","Mar","Apr","May","Jun","Jul","Aug","Sep","Oct","Nov","Dec"}, 0), 1, 2, 3, 4, 5, 6, 7, 8, 9, 10, 11, 12), MID(D474, 9, 2)), "yyyy-mm-dd")</f>
        <v>2021-12-05</v>
      </c>
      <c r="F474" s="1" t="str">
        <f t="shared" si="50"/>
        <v>00:19:00</v>
      </c>
      <c r="G474" s="9" t="str">
        <f t="shared" si="51"/>
        <v>December</v>
      </c>
      <c r="H474" s="5" t="str">
        <f t="shared" si="52"/>
        <v>2021</v>
      </c>
      <c r="I474" s="1" t="s">
        <v>1052</v>
      </c>
      <c r="J474" s="1" t="str">
        <f t="shared" si="53"/>
        <v xml:space="preserve">Soyuz ST-B/Fregat-MT </v>
      </c>
      <c r="K474" s="1" t="str">
        <f t="shared" si="54"/>
        <v>Galileo FOC FM23-FM24</v>
      </c>
      <c r="L474" s="1" t="s">
        <v>8</v>
      </c>
      <c r="M474" s="1">
        <v>30</v>
      </c>
      <c r="N474" s="1">
        <f t="shared" si="55"/>
        <v>2490</v>
      </c>
      <c r="O474" s="1" t="s">
        <v>9</v>
      </c>
    </row>
    <row r="475" spans="1:15" x14ac:dyDescent="0.3">
      <c r="A475" s="1" t="s">
        <v>10</v>
      </c>
      <c r="B475" s="1" t="s">
        <v>11</v>
      </c>
      <c r="C475" s="1" t="str">
        <f t="shared" si="49"/>
        <v>USA</v>
      </c>
      <c r="D475" s="1" t="s">
        <v>1053</v>
      </c>
      <c r="E475" s="7" t="str">
        <f>TEXT(DATE(MID(D475, 13, 4), CHOOSE(MATCH( MID(D475, 5, 3), {"Jan","Feb","Mar","Apr","May","Jun","Jul","Aug","Sep","Oct","Nov","Dec"}, 0), 1, 2, 3, 4, 5, 6, 7, 8, 9, 10, 11, 12), MID(D475, 9, 2)), "yyyy-mm-dd")</f>
        <v>2021-12-02</v>
      </c>
      <c r="F475" s="1" t="str">
        <f t="shared" si="50"/>
        <v>23:12:00</v>
      </c>
      <c r="G475" s="9" t="str">
        <f t="shared" si="51"/>
        <v>December</v>
      </c>
      <c r="H475" s="5" t="str">
        <f t="shared" si="52"/>
        <v>2021</v>
      </c>
      <c r="I475" s="1" t="s">
        <v>1054</v>
      </c>
      <c r="J475" s="1" t="str">
        <f t="shared" si="53"/>
        <v xml:space="preserve">Falcon 9 Block 5 </v>
      </c>
      <c r="K475" s="1" t="str">
        <f t="shared" si="54"/>
        <v>Starlink Group 4-3 &amp; BlackSky</v>
      </c>
      <c r="L475" s="1" t="s">
        <v>8</v>
      </c>
      <c r="M475" s="1">
        <v>67</v>
      </c>
      <c r="N475" s="1">
        <f t="shared" si="55"/>
        <v>5561</v>
      </c>
      <c r="O475" s="1" t="s">
        <v>9</v>
      </c>
    </row>
    <row r="476" spans="1:15" x14ac:dyDescent="0.3">
      <c r="A476" s="1" t="s">
        <v>14</v>
      </c>
      <c r="B476" s="1" t="s">
        <v>101</v>
      </c>
      <c r="C476" s="1" t="str">
        <f t="shared" si="49"/>
        <v>China</v>
      </c>
      <c r="D476" s="1" t="s">
        <v>1055</v>
      </c>
      <c r="E476" s="7" t="str">
        <f>TEXT(DATE(MID(D476, 13, 4), CHOOSE(MATCH( MID(D476, 5, 3), {"Jan","Feb","Mar","Apr","May","Jun","Jul","Aug","Sep","Oct","Nov","Dec"}, 0), 1, 2, 3, 4, 5, 6, 7, 8, 9, 10, 11, 12), MID(D476, 9, 2)), "yyyy-mm-dd")</f>
        <v>2021-11-26</v>
      </c>
      <c r="F476" s="1" t="str">
        <f t="shared" si="50"/>
        <v>16:40:00</v>
      </c>
      <c r="G476" s="9" t="str">
        <f t="shared" si="51"/>
        <v>November</v>
      </c>
      <c r="H476" s="5" t="str">
        <f t="shared" si="52"/>
        <v>2021</v>
      </c>
      <c r="I476" s="1" t="s">
        <v>1056</v>
      </c>
      <c r="J476" s="1" t="str">
        <f t="shared" si="53"/>
        <v xml:space="preserve">Long March 3B/E </v>
      </c>
      <c r="K476" s="1" t="str">
        <f t="shared" si="54"/>
        <v>ChinaSat 1D</v>
      </c>
      <c r="L476" s="1" t="s">
        <v>8</v>
      </c>
      <c r="M476" s="1">
        <v>29.15</v>
      </c>
      <c r="N476" s="1">
        <f t="shared" si="55"/>
        <v>2419.4499999999998</v>
      </c>
      <c r="O476" s="1" t="s">
        <v>9</v>
      </c>
    </row>
    <row r="477" spans="1:15" x14ac:dyDescent="0.3">
      <c r="A477" s="1" t="s">
        <v>4</v>
      </c>
      <c r="B477" s="1" t="s">
        <v>5</v>
      </c>
      <c r="C477" s="1" t="str">
        <f t="shared" si="49"/>
        <v>Russia</v>
      </c>
      <c r="D477" s="1" t="s">
        <v>1057</v>
      </c>
      <c r="E477" s="7" t="str">
        <f>TEXT(DATE(MID(D477, 13, 4), CHOOSE(MATCH( MID(D477, 5, 3), {"Jan","Feb","Mar","Apr","May","Jun","Jul","Aug","Sep","Oct","Nov","Dec"}, 0), 1, 2, 3, 4, 5, 6, 7, 8, 9, 10, 11, 12), MID(D477, 9, 2)), "yyyy-mm-dd")</f>
        <v>2021-11-25</v>
      </c>
      <c r="F477" s="1" t="str">
        <f t="shared" si="50"/>
        <v>01:09:00</v>
      </c>
      <c r="G477" s="9" t="str">
        <f t="shared" si="51"/>
        <v>November</v>
      </c>
      <c r="H477" s="5" t="str">
        <f t="shared" si="52"/>
        <v>2021</v>
      </c>
      <c r="I477" s="1" t="s">
        <v>1058</v>
      </c>
      <c r="J477" s="1" t="str">
        <f t="shared" si="53"/>
        <v xml:space="preserve">Soyuz 2.1b/Fregat </v>
      </c>
      <c r="K477" s="1" t="str">
        <f t="shared" si="54"/>
        <v>Cosmos 2552</v>
      </c>
      <c r="L477" s="1" t="s">
        <v>8</v>
      </c>
      <c r="M477" s="1">
        <v>25</v>
      </c>
      <c r="N477" s="1">
        <f t="shared" si="55"/>
        <v>2075</v>
      </c>
      <c r="O477" s="1" t="s">
        <v>9</v>
      </c>
    </row>
    <row r="478" spans="1:15" x14ac:dyDescent="0.3">
      <c r="A478" s="1" t="s">
        <v>741</v>
      </c>
      <c r="B478" s="1" t="s">
        <v>69</v>
      </c>
      <c r="C478" s="1" t="str">
        <f t="shared" si="49"/>
        <v>China</v>
      </c>
      <c r="D478" s="1" t="s">
        <v>1059</v>
      </c>
      <c r="E478" s="7" t="str">
        <f>TEXT(DATE(MID(D478, 13, 4), CHOOSE(MATCH( MID(D478, 5, 3), {"Jan","Feb","Mar","Apr","May","Jun","Jul","Aug","Sep","Oct","Nov","Dec"}, 0), 1, 2, 3, 4, 5, 6, 7, 8, 9, 10, 11, 12), MID(D478, 9, 2)), "yyyy-mm-dd")</f>
        <v>2021-11-24</v>
      </c>
      <c r="F478" s="1" t="str">
        <f t="shared" si="50"/>
        <v>23:41:00</v>
      </c>
      <c r="G478" s="9" t="str">
        <f t="shared" si="51"/>
        <v>November</v>
      </c>
      <c r="H478" s="5" t="str">
        <f t="shared" si="52"/>
        <v>2021</v>
      </c>
      <c r="I478" s="1" t="s">
        <v>1060</v>
      </c>
      <c r="J478" s="1" t="str">
        <f t="shared" si="53"/>
        <v xml:space="preserve">Kuaizhou 1A </v>
      </c>
      <c r="K478" s="1" t="str">
        <f t="shared" si="54"/>
        <v>Shiyan 11</v>
      </c>
      <c r="L478" s="1" t="s">
        <v>8</v>
      </c>
      <c r="M478" s="1">
        <v>5.8</v>
      </c>
      <c r="N478" s="1">
        <f t="shared" si="55"/>
        <v>481.4</v>
      </c>
      <c r="O478" s="1" t="s">
        <v>9</v>
      </c>
    </row>
    <row r="479" spans="1:15" x14ac:dyDescent="0.3">
      <c r="A479" s="1" t="s">
        <v>129</v>
      </c>
      <c r="B479" s="1" t="s">
        <v>130</v>
      </c>
      <c r="C479" s="1" t="str">
        <f t="shared" si="49"/>
        <v>Kazakhstan</v>
      </c>
      <c r="D479" s="1" t="s">
        <v>1061</v>
      </c>
      <c r="E479" s="7" t="str">
        <f>TEXT(DATE(MID(D479, 13, 4), CHOOSE(MATCH( MID(D479, 5, 3), {"Jan","Feb","Mar","Apr","May","Jun","Jul","Aug","Sep","Oct","Nov","Dec"}, 0), 1, 2, 3, 4, 5, 6, 7, 8, 9, 10, 11, 12), MID(D479, 9, 2)), "yyyy-mm-dd")</f>
        <v>2021-11-24</v>
      </c>
      <c r="F479" s="1" t="str">
        <f t="shared" si="50"/>
        <v>13:06:00</v>
      </c>
      <c r="G479" s="9" t="str">
        <f t="shared" si="51"/>
        <v>November</v>
      </c>
      <c r="H479" s="5" t="str">
        <f t="shared" si="52"/>
        <v>2021</v>
      </c>
      <c r="I479" s="1" t="s">
        <v>1062</v>
      </c>
      <c r="J479" s="1" t="str">
        <f t="shared" si="53"/>
        <v xml:space="preserve">Soyuz 2.1b </v>
      </c>
      <c r="K479" s="1" t="str">
        <f t="shared" si="54"/>
        <v>Progress M-UM Prichal</v>
      </c>
      <c r="L479" s="1" t="s">
        <v>8</v>
      </c>
      <c r="M479" s="1">
        <v>20</v>
      </c>
      <c r="N479" s="1">
        <f t="shared" si="55"/>
        <v>1660</v>
      </c>
      <c r="O479" s="1" t="s">
        <v>9</v>
      </c>
    </row>
    <row r="480" spans="1:15" x14ac:dyDescent="0.3">
      <c r="A480" s="1" t="s">
        <v>10</v>
      </c>
      <c r="B480" s="1" t="s">
        <v>27</v>
      </c>
      <c r="C480" s="1" t="str">
        <f t="shared" si="49"/>
        <v>USA</v>
      </c>
      <c r="D480" s="1" t="s">
        <v>1063</v>
      </c>
      <c r="E480" s="7" t="str">
        <f>TEXT(DATE(MID(D480, 13, 4), CHOOSE(MATCH( MID(D480, 5, 3), {"Jan","Feb","Mar","Apr","May","Jun","Jul","Aug","Sep","Oct","Nov","Dec"}, 0), 1, 2, 3, 4, 5, 6, 7, 8, 9, 10, 11, 12), MID(D480, 9, 2)), "yyyy-mm-dd")</f>
        <v>2021-11-24</v>
      </c>
      <c r="F480" s="1" t="str">
        <f t="shared" si="50"/>
        <v>06:21:00</v>
      </c>
      <c r="G480" s="9" t="str">
        <f t="shared" si="51"/>
        <v>November</v>
      </c>
      <c r="H480" s="5" t="str">
        <f t="shared" si="52"/>
        <v>2021</v>
      </c>
      <c r="I480" s="1" t="s">
        <v>1064</v>
      </c>
      <c r="J480" s="1" t="str">
        <f t="shared" si="53"/>
        <v xml:space="preserve">Falcon 9 Block 5 </v>
      </c>
      <c r="K480" s="1" t="str">
        <f t="shared" si="54"/>
        <v>DART</v>
      </c>
      <c r="L480" s="1" t="s">
        <v>8</v>
      </c>
      <c r="M480" s="1">
        <v>67</v>
      </c>
      <c r="N480" s="1">
        <f t="shared" si="55"/>
        <v>5561</v>
      </c>
      <c r="O480" s="1" t="s">
        <v>9</v>
      </c>
    </row>
    <row r="481" spans="1:15" x14ac:dyDescent="0.3">
      <c r="A481" s="1" t="s">
        <v>14</v>
      </c>
      <c r="B481" s="1" t="s">
        <v>90</v>
      </c>
      <c r="C481" s="1" t="str">
        <f t="shared" si="49"/>
        <v>China</v>
      </c>
      <c r="D481" s="1" t="s">
        <v>1065</v>
      </c>
      <c r="E481" s="7" t="str">
        <f>TEXT(DATE(MID(D481, 13, 4), CHOOSE(MATCH( MID(D481, 5, 3), {"Jan","Feb","Mar","Apr","May","Jun","Jul","Aug","Sep","Oct","Nov","Dec"}, 0), 1, 2, 3, 4, 5, 6, 7, 8, 9, 10, 11, 12), MID(D481, 9, 2)), "yyyy-mm-dd")</f>
        <v>2021-11-22</v>
      </c>
      <c r="F481" s="1" t="str">
        <f t="shared" si="50"/>
        <v>23:45:00</v>
      </c>
      <c r="G481" s="9" t="str">
        <f t="shared" si="51"/>
        <v>November</v>
      </c>
      <c r="H481" s="5" t="str">
        <f t="shared" si="52"/>
        <v>2021</v>
      </c>
      <c r="I481" s="1" t="s">
        <v>1066</v>
      </c>
      <c r="J481" s="1" t="str">
        <f t="shared" si="53"/>
        <v xml:space="preserve">Long March 4C </v>
      </c>
      <c r="K481" s="1" t="str">
        <f t="shared" si="54"/>
        <v>Gaofen-3 02</v>
      </c>
      <c r="L481" s="1" t="s">
        <v>8</v>
      </c>
      <c r="M481" s="1">
        <v>64.680000000000007</v>
      </c>
      <c r="N481" s="1">
        <f t="shared" si="55"/>
        <v>5368.4400000000005</v>
      </c>
      <c r="O481" s="1" t="s">
        <v>9</v>
      </c>
    </row>
    <row r="482" spans="1:15" x14ac:dyDescent="0.3">
      <c r="A482" s="1" t="s">
        <v>869</v>
      </c>
      <c r="B482" s="1" t="s">
        <v>950</v>
      </c>
      <c r="C482" s="1" t="str">
        <f t="shared" si="49"/>
        <v>USA</v>
      </c>
      <c r="D482" s="1" t="s">
        <v>1067</v>
      </c>
      <c r="E482" s="7" t="str">
        <f>TEXT(DATE(MID(D482, 13, 4), CHOOSE(MATCH( MID(D482, 5, 3), {"Jan","Feb","Mar","Apr","May","Jun","Jul","Aug","Sep","Oct","Nov","Dec"}, 0), 1, 2, 3, 4, 5, 6, 7, 8, 9, 10, 11, 12), MID(D482, 9, 2)), "yyyy-mm-dd")</f>
        <v>2021-11-20</v>
      </c>
      <c r="F482" s="1" t="str">
        <f t="shared" si="50"/>
        <v>06:16:00</v>
      </c>
      <c r="G482" s="9" t="str">
        <f t="shared" si="51"/>
        <v>November</v>
      </c>
      <c r="H482" s="5" t="str">
        <f t="shared" si="52"/>
        <v>2021</v>
      </c>
      <c r="I482" s="1" t="s">
        <v>1068</v>
      </c>
      <c r="J482" s="1" t="str">
        <f t="shared" si="53"/>
        <v xml:space="preserve">Rocket 3 </v>
      </c>
      <c r="K482" s="1" t="str">
        <f t="shared" si="54"/>
        <v>STP-27AD2</v>
      </c>
      <c r="L482" s="1" t="s">
        <v>346</v>
      </c>
      <c r="M482" s="1">
        <v>2.5</v>
      </c>
      <c r="N482" s="1">
        <f t="shared" si="55"/>
        <v>207.5</v>
      </c>
      <c r="O482" s="1" t="s">
        <v>9</v>
      </c>
    </row>
    <row r="483" spans="1:15" x14ac:dyDescent="0.3">
      <c r="A483" s="1" t="s">
        <v>14</v>
      </c>
      <c r="B483" s="1" t="s">
        <v>329</v>
      </c>
      <c r="C483" s="1" t="str">
        <f t="shared" si="49"/>
        <v>China</v>
      </c>
      <c r="D483" s="1" t="s">
        <v>1069</v>
      </c>
      <c r="E483" s="7" t="str">
        <f>TEXT(DATE(MID(D483, 13, 4), CHOOSE(MATCH( MID(D483, 5, 3), {"Jan","Feb","Mar","Apr","May","Jun","Jul","Aug","Sep","Oct","Nov","Dec"}, 0), 1, 2, 3, 4, 5, 6, 7, 8, 9, 10, 11, 12), MID(D483, 9, 2)), "yyyy-mm-dd")</f>
        <v>2021-11-20</v>
      </c>
      <c r="F483" s="1" t="str">
        <f t="shared" si="50"/>
        <v>01:51:00</v>
      </c>
      <c r="G483" s="9" t="str">
        <f t="shared" si="51"/>
        <v>November</v>
      </c>
      <c r="H483" s="5" t="str">
        <f t="shared" si="52"/>
        <v>2021</v>
      </c>
      <c r="I483" s="1" t="s">
        <v>1070</v>
      </c>
      <c r="J483" s="1" t="str">
        <f t="shared" si="53"/>
        <v xml:space="preserve">Long March 4B </v>
      </c>
      <c r="K483" s="1" t="str">
        <f t="shared" si="54"/>
        <v>Gaofen-11 03</v>
      </c>
      <c r="L483" s="1" t="s">
        <v>8</v>
      </c>
      <c r="M483" s="1">
        <v>64.680000000000007</v>
      </c>
      <c r="N483" s="1">
        <f t="shared" si="55"/>
        <v>5368.4400000000005</v>
      </c>
      <c r="O483" s="1" t="s">
        <v>9</v>
      </c>
    </row>
    <row r="484" spans="1:15" x14ac:dyDescent="0.3">
      <c r="A484" s="1" t="s">
        <v>21</v>
      </c>
      <c r="B484" s="1" t="s">
        <v>828</v>
      </c>
      <c r="C484" s="1" t="str">
        <f t="shared" si="49"/>
        <v>New Zealand</v>
      </c>
      <c r="D484" s="1" t="s">
        <v>1071</v>
      </c>
      <c r="E484" s="7" t="str">
        <f>TEXT(DATE(MID(D484, 13, 4), CHOOSE(MATCH( MID(D484, 5, 3), {"Jan","Feb","Mar","Apr","May","Jun","Jul","Aug","Sep","Oct","Nov","Dec"}, 0), 1, 2, 3, 4, 5, 6, 7, 8, 9, 10, 11, 12), MID(D484, 9, 2)), "yyyy-mm-dd")</f>
        <v>2021-11-18</v>
      </c>
      <c r="F484" s="1" t="str">
        <f t="shared" si="50"/>
        <v>01:38:00</v>
      </c>
      <c r="G484" s="9" t="str">
        <f t="shared" si="51"/>
        <v>November</v>
      </c>
      <c r="H484" s="5" t="str">
        <f t="shared" si="52"/>
        <v>2021</v>
      </c>
      <c r="I484" s="1" t="s">
        <v>1072</v>
      </c>
      <c r="J484" s="1" t="str">
        <f t="shared" si="53"/>
        <v xml:space="preserve">Electron/Curie </v>
      </c>
      <c r="K484" s="1" t="str">
        <f t="shared" si="54"/>
        <v>Love At First Insight</v>
      </c>
      <c r="L484" s="1" t="s">
        <v>8</v>
      </c>
      <c r="M484" s="1">
        <v>7.5</v>
      </c>
      <c r="N484" s="1">
        <f t="shared" si="55"/>
        <v>622.5</v>
      </c>
      <c r="O484" s="1" t="s">
        <v>9</v>
      </c>
    </row>
    <row r="485" spans="1:15" x14ac:dyDescent="0.3">
      <c r="A485" s="1" t="s">
        <v>233</v>
      </c>
      <c r="B485" s="1" t="s">
        <v>234</v>
      </c>
      <c r="C485" s="1" t="str">
        <f t="shared" si="49"/>
        <v>France</v>
      </c>
      <c r="D485" s="1" t="s">
        <v>1073</v>
      </c>
      <c r="E485" s="7" t="str">
        <f>TEXT(DATE(MID(D485, 13, 4), CHOOSE(MATCH( MID(D485, 5, 3), {"Jan","Feb","Mar","Apr","May","Jun","Jul","Aug","Sep","Oct","Nov","Dec"}, 0), 1, 2, 3, 4, 5, 6, 7, 8, 9, 10, 11, 12), MID(D485, 9, 2)), "yyyy-mm-dd")</f>
        <v>2021-11-16</v>
      </c>
      <c r="F485" s="1" t="str">
        <f t="shared" si="50"/>
        <v>09:27:00</v>
      </c>
      <c r="G485" s="9" t="str">
        <f t="shared" si="51"/>
        <v>November</v>
      </c>
      <c r="H485" s="5" t="str">
        <f t="shared" si="52"/>
        <v>2021</v>
      </c>
      <c r="I485" s="1" t="s">
        <v>1074</v>
      </c>
      <c r="J485" s="1" t="str">
        <f t="shared" si="53"/>
        <v xml:space="preserve">Vega </v>
      </c>
      <c r="K485" s="1" t="str">
        <f t="shared" si="54"/>
        <v>CERES 1, 2 &amp; 3</v>
      </c>
      <c r="L485" s="1" t="s">
        <v>8</v>
      </c>
      <c r="M485" s="1">
        <v>37</v>
      </c>
      <c r="N485" s="1">
        <f t="shared" si="55"/>
        <v>3071</v>
      </c>
      <c r="O485" s="1" t="s">
        <v>9</v>
      </c>
    </row>
    <row r="486" spans="1:15" x14ac:dyDescent="0.3">
      <c r="A486" s="1" t="s">
        <v>10</v>
      </c>
      <c r="B486" s="1" t="s">
        <v>11</v>
      </c>
      <c r="C486" s="1" t="str">
        <f t="shared" si="49"/>
        <v>USA</v>
      </c>
      <c r="D486" s="1" t="s">
        <v>1075</v>
      </c>
      <c r="E486" s="7" t="str">
        <f>TEXT(DATE(MID(D486, 13, 4), CHOOSE(MATCH( MID(D486, 5, 3), {"Jan","Feb","Mar","Apr","May","Jun","Jul","Aug","Sep","Oct","Nov","Dec"}, 0), 1, 2, 3, 4, 5, 6, 7, 8, 9, 10, 11, 12), MID(D486, 9, 2)), "yyyy-mm-dd")</f>
        <v>2021-11-13</v>
      </c>
      <c r="F486" s="1" t="str">
        <f t="shared" si="50"/>
        <v>12:19:00</v>
      </c>
      <c r="G486" s="9" t="str">
        <f t="shared" si="51"/>
        <v>November</v>
      </c>
      <c r="H486" s="5" t="str">
        <f t="shared" si="52"/>
        <v>2021</v>
      </c>
      <c r="I486" s="1" t="s">
        <v>1076</v>
      </c>
      <c r="J486" s="1" t="str">
        <f t="shared" si="53"/>
        <v xml:space="preserve">Falcon 9 Block 5 </v>
      </c>
      <c r="K486" s="1" t="str">
        <f t="shared" si="54"/>
        <v>Starlink Group 4-1</v>
      </c>
      <c r="L486" s="1" t="s">
        <v>8</v>
      </c>
      <c r="M486" s="1">
        <v>67</v>
      </c>
      <c r="N486" s="1">
        <f t="shared" si="55"/>
        <v>5561</v>
      </c>
      <c r="O486" s="1" t="s">
        <v>9</v>
      </c>
    </row>
    <row r="487" spans="1:15" x14ac:dyDescent="0.3">
      <c r="A487" s="1" t="s">
        <v>10</v>
      </c>
      <c r="B487" s="1" t="s">
        <v>30</v>
      </c>
      <c r="C487" s="1" t="str">
        <f t="shared" si="49"/>
        <v>USA</v>
      </c>
      <c r="D487" s="1" t="s">
        <v>1077</v>
      </c>
      <c r="E487" s="7" t="str">
        <f>TEXT(DATE(MID(D487, 13, 4), CHOOSE(MATCH( MID(D487, 5, 3), {"Jan","Feb","Mar","Apr","May","Jun","Jul","Aug","Sep","Oct","Nov","Dec"}, 0), 1, 2, 3, 4, 5, 6, 7, 8, 9, 10, 11, 12), MID(D487, 9, 2)), "yyyy-mm-dd")</f>
        <v>2021-11-11</v>
      </c>
      <c r="F487" s="1" t="str">
        <f t="shared" si="50"/>
        <v>02:03:00</v>
      </c>
      <c r="G487" s="9" t="str">
        <f t="shared" si="51"/>
        <v>November</v>
      </c>
      <c r="H487" s="5" t="str">
        <f t="shared" si="52"/>
        <v>2021</v>
      </c>
      <c r="I487" s="1" t="s">
        <v>1078</v>
      </c>
      <c r="J487" s="1" t="str">
        <f t="shared" si="53"/>
        <v xml:space="preserve">Falcon 9 Block 5 </v>
      </c>
      <c r="K487" s="1" t="str">
        <f t="shared" si="54"/>
        <v>SpaceX Crew-3</v>
      </c>
      <c r="L487" s="1" t="s">
        <v>8</v>
      </c>
      <c r="M487" s="1">
        <v>67</v>
      </c>
      <c r="N487" s="1">
        <f t="shared" si="55"/>
        <v>5561</v>
      </c>
      <c r="O487" s="1" t="s">
        <v>9</v>
      </c>
    </row>
    <row r="488" spans="1:15" x14ac:dyDescent="0.3">
      <c r="A488" s="1" t="s">
        <v>713</v>
      </c>
      <c r="B488" s="1" t="s">
        <v>714</v>
      </c>
      <c r="C488" s="1" t="str">
        <f t="shared" si="49"/>
        <v>Japan</v>
      </c>
      <c r="D488" s="1" t="s">
        <v>1079</v>
      </c>
      <c r="E488" s="7" t="str">
        <f>TEXT(DATE(MID(D488, 13, 4), CHOOSE(MATCH( MID(D488, 5, 3), {"Jan","Feb","Mar","Apr","May","Jun","Jul","Aug","Sep","Oct","Nov","Dec"}, 0), 1, 2, 3, 4, 5, 6, 7, 8, 9, 10, 11, 12), MID(D488, 9, 2)), "yyyy-mm-dd")</f>
        <v>2021-11-09</v>
      </c>
      <c r="F488" s="1" t="str">
        <f t="shared" si="50"/>
        <v>00:55:00</v>
      </c>
      <c r="G488" s="9" t="str">
        <f t="shared" si="51"/>
        <v>November</v>
      </c>
      <c r="H488" s="5" t="str">
        <f t="shared" si="52"/>
        <v>2021</v>
      </c>
      <c r="I488" s="1" t="s">
        <v>1080</v>
      </c>
      <c r="J488" s="1" t="str">
        <f t="shared" si="53"/>
        <v xml:space="preserve">Epsilon PBS </v>
      </c>
      <c r="K488" s="1" t="str">
        <f t="shared" si="54"/>
        <v>RAISE-2 &amp; Others</v>
      </c>
      <c r="L488" s="1" t="s">
        <v>8</v>
      </c>
      <c r="M488" s="1">
        <v>39</v>
      </c>
      <c r="N488" s="1">
        <f t="shared" si="55"/>
        <v>3237</v>
      </c>
      <c r="O488" s="1" t="s">
        <v>9</v>
      </c>
    </row>
    <row r="489" spans="1:15" x14ac:dyDescent="0.3">
      <c r="A489" s="1" t="s">
        <v>14</v>
      </c>
      <c r="B489" s="1" t="s">
        <v>18</v>
      </c>
      <c r="C489" s="1" t="str">
        <f t="shared" si="49"/>
        <v>China</v>
      </c>
      <c r="D489" s="1" t="s">
        <v>1081</v>
      </c>
      <c r="E489" s="7" t="str">
        <f>TEXT(DATE(MID(D489, 13, 4), CHOOSE(MATCH( MID(D489, 5, 3), {"Jan","Feb","Mar","Apr","May","Jun","Jul","Aug","Sep","Oct","Nov","Dec"}, 0), 1, 2, 3, 4, 5, 6, 7, 8, 9, 10, 11, 12), MID(D489, 9, 2)), "yyyy-mm-dd")</f>
        <v>2021-11-06</v>
      </c>
      <c r="F489" s="1" t="str">
        <f t="shared" si="50"/>
        <v>03:00:00</v>
      </c>
      <c r="G489" s="9" t="str">
        <f t="shared" si="51"/>
        <v>November</v>
      </c>
      <c r="H489" s="5" t="str">
        <f t="shared" si="52"/>
        <v>2021</v>
      </c>
      <c r="I489" s="1" t="s">
        <v>1082</v>
      </c>
      <c r="J489" s="1" t="str">
        <f t="shared" si="53"/>
        <v xml:space="preserve">Long March 2D </v>
      </c>
      <c r="K489" s="1" t="str">
        <f t="shared" si="54"/>
        <v>Yaogan 35 A/B/C</v>
      </c>
      <c r="L489" s="1" t="s">
        <v>8</v>
      </c>
      <c r="M489" s="1">
        <v>29.75</v>
      </c>
      <c r="N489" s="1">
        <f t="shared" si="55"/>
        <v>2469.25</v>
      </c>
      <c r="O489" s="1" t="s">
        <v>9</v>
      </c>
    </row>
    <row r="490" spans="1:15" x14ac:dyDescent="0.3">
      <c r="A490" s="1" t="s">
        <v>14</v>
      </c>
      <c r="B490" s="1" t="s">
        <v>395</v>
      </c>
      <c r="C490" s="1" t="str">
        <f t="shared" si="49"/>
        <v>China</v>
      </c>
      <c r="D490" s="1" t="s">
        <v>1083</v>
      </c>
      <c r="E490" s="7" t="str">
        <f>TEXT(DATE(MID(D490, 13, 4), CHOOSE(MATCH( MID(D490, 5, 3), {"Jan","Feb","Mar","Apr","May","Jun","Jul","Aug","Sep","Oct","Nov","Dec"}, 0), 1, 2, 3, 4, 5, 6, 7, 8, 9, 10, 11, 12), MID(D490, 9, 2)), "yyyy-mm-dd")</f>
        <v>2021-11-05</v>
      </c>
      <c r="F490" s="1" t="str">
        <f t="shared" si="50"/>
        <v>02:19:00</v>
      </c>
      <c r="G490" s="9" t="str">
        <f t="shared" si="51"/>
        <v>November</v>
      </c>
      <c r="H490" s="5" t="str">
        <f t="shared" si="52"/>
        <v>2021</v>
      </c>
      <c r="I490" s="1" t="s">
        <v>1084</v>
      </c>
      <c r="J490" s="1" t="str">
        <f t="shared" si="53"/>
        <v xml:space="preserve">Long March 6 </v>
      </c>
      <c r="K490" s="1" t="str">
        <f t="shared" si="54"/>
        <v>SDGSAT-1</v>
      </c>
      <c r="L490" s="1" t="s">
        <v>8</v>
      </c>
      <c r="M490" s="1">
        <v>19</v>
      </c>
      <c r="N490" s="1">
        <f t="shared" si="55"/>
        <v>1577</v>
      </c>
      <c r="O490" s="1" t="s">
        <v>9</v>
      </c>
    </row>
    <row r="491" spans="1:15" x14ac:dyDescent="0.3">
      <c r="A491" s="1" t="s">
        <v>14</v>
      </c>
      <c r="B491" s="1" t="s">
        <v>90</v>
      </c>
      <c r="C491" s="1" t="str">
        <f t="shared" si="49"/>
        <v>China</v>
      </c>
      <c r="D491" s="1" t="s">
        <v>1085</v>
      </c>
      <c r="E491" s="7" t="str">
        <f>TEXT(DATE(MID(D491, 13, 4), CHOOSE(MATCH( MID(D491, 5, 3), {"Jan","Feb","Mar","Apr","May","Jun","Jul","Aug","Sep","Oct","Nov","Dec"}, 0), 1, 2, 3, 4, 5, 6, 7, 8, 9, 10, 11, 12), MID(D491, 9, 2)), "yyyy-mm-dd")</f>
        <v>2021-11-03</v>
      </c>
      <c r="F491" s="1" t="str">
        <f t="shared" si="50"/>
        <v>07:43:00</v>
      </c>
      <c r="G491" s="9" t="str">
        <f t="shared" si="51"/>
        <v>November</v>
      </c>
      <c r="H491" s="5" t="str">
        <f t="shared" si="52"/>
        <v>2021</v>
      </c>
      <c r="I491" s="1" t="s">
        <v>1086</v>
      </c>
      <c r="J491" s="1" t="str">
        <f t="shared" si="53"/>
        <v xml:space="preserve">Long March 2C/YZ-1S </v>
      </c>
      <c r="K491" s="1" t="str">
        <f t="shared" si="54"/>
        <v>Yaogan-32 02</v>
      </c>
      <c r="L491" s="1" t="s">
        <v>8</v>
      </c>
      <c r="M491" s="1">
        <v>30.8</v>
      </c>
      <c r="N491" s="1">
        <f t="shared" si="55"/>
        <v>2556.4</v>
      </c>
      <c r="O491" s="1" t="s">
        <v>9</v>
      </c>
    </row>
    <row r="492" spans="1:15" x14ac:dyDescent="0.3">
      <c r="A492" s="1" t="s">
        <v>129</v>
      </c>
      <c r="B492" s="1" t="s">
        <v>130</v>
      </c>
      <c r="C492" s="1" t="str">
        <f t="shared" si="49"/>
        <v>Kazakhstan</v>
      </c>
      <c r="D492" s="1" t="s">
        <v>1087</v>
      </c>
      <c r="E492" s="7" t="str">
        <f>TEXT(DATE(MID(D492, 13, 4), CHOOSE(MATCH( MID(D492, 5, 3), {"Jan","Feb","Mar","Apr","May","Jun","Jul","Aug","Sep","Oct","Nov","Dec"}, 0), 1, 2, 3, 4, 5, 6, 7, 8, 9, 10, 11, 12), MID(D492, 9, 2)), "yyyy-mm-dd")</f>
        <v>2021-10-28</v>
      </c>
      <c r="F492" s="1" t="str">
        <f t="shared" si="50"/>
        <v>00:00:00</v>
      </c>
      <c r="G492" s="9" t="str">
        <f t="shared" si="51"/>
        <v>October</v>
      </c>
      <c r="H492" s="5" t="str">
        <f t="shared" si="52"/>
        <v>2021</v>
      </c>
      <c r="I492" s="1" t="s">
        <v>1088</v>
      </c>
      <c r="J492" s="1" t="str">
        <f t="shared" si="53"/>
        <v xml:space="preserve">Soyuz 2.1a </v>
      </c>
      <c r="K492" s="1" t="str">
        <f t="shared" si="54"/>
        <v>Progress MS-18</v>
      </c>
      <c r="L492" s="1" t="s">
        <v>8</v>
      </c>
      <c r="M492" s="1">
        <v>17.420000000000002</v>
      </c>
      <c r="N492" s="1">
        <f t="shared" si="55"/>
        <v>1445.8600000000001</v>
      </c>
      <c r="O492" s="1" t="s">
        <v>9</v>
      </c>
    </row>
    <row r="493" spans="1:15" x14ac:dyDescent="0.3">
      <c r="A493" s="1" t="s">
        <v>68</v>
      </c>
      <c r="B493" s="1" t="s">
        <v>69</v>
      </c>
      <c r="C493" s="1" t="str">
        <f t="shared" si="49"/>
        <v>China</v>
      </c>
      <c r="D493" s="1" t="s">
        <v>1089</v>
      </c>
      <c r="E493" s="7" t="str">
        <f>TEXT(DATE(MID(D493, 13, 4), CHOOSE(MATCH( MID(D493, 5, 3), {"Jan","Feb","Mar","Apr","May","Jun","Jul","Aug","Sep","Oct","Nov","Dec"}, 0), 1, 2, 3, 4, 5, 6, 7, 8, 9, 10, 11, 12), MID(D493, 9, 2)), "yyyy-mm-dd")</f>
        <v>2021-10-27</v>
      </c>
      <c r="F493" s="1" t="str">
        <f t="shared" si="50"/>
        <v>06:19:00</v>
      </c>
      <c r="G493" s="9" t="str">
        <f t="shared" si="51"/>
        <v>October</v>
      </c>
      <c r="H493" s="5" t="str">
        <f t="shared" si="52"/>
        <v>2021</v>
      </c>
      <c r="I493" s="1" t="s">
        <v>1090</v>
      </c>
      <c r="J493" s="1" t="str">
        <f t="shared" si="53"/>
        <v xml:space="preserve">Kuaizhou 1A </v>
      </c>
      <c r="K493" s="1" t="str">
        <f t="shared" si="54"/>
        <v>Jilin-1 High Resolution 02F</v>
      </c>
      <c r="L493" s="1" t="s">
        <v>8</v>
      </c>
      <c r="M493" s="1">
        <v>5.8</v>
      </c>
      <c r="N493" s="1">
        <f t="shared" si="55"/>
        <v>481.4</v>
      </c>
      <c r="O493" s="1" t="s">
        <v>9</v>
      </c>
    </row>
    <row r="494" spans="1:15" x14ac:dyDescent="0.3">
      <c r="A494" s="1" t="s">
        <v>60</v>
      </c>
      <c r="B494" s="1" t="s">
        <v>61</v>
      </c>
      <c r="C494" s="1" t="str">
        <f t="shared" si="49"/>
        <v>Japan</v>
      </c>
      <c r="D494" s="1" t="s">
        <v>1091</v>
      </c>
      <c r="E494" s="7" t="str">
        <f>TEXT(DATE(MID(D494, 13, 4), CHOOSE(MATCH( MID(D494, 5, 3), {"Jan","Feb","Mar","Apr","May","Jun","Jul","Aug","Sep","Oct","Nov","Dec"}, 0), 1, 2, 3, 4, 5, 6, 7, 8, 9, 10, 11, 12), MID(D494, 9, 2)), "yyyy-mm-dd")</f>
        <v>2021-10-26</v>
      </c>
      <c r="F494" s="1" t="str">
        <f t="shared" si="50"/>
        <v>02:19:00</v>
      </c>
      <c r="G494" s="9" t="str">
        <f t="shared" si="51"/>
        <v>October</v>
      </c>
      <c r="H494" s="5" t="str">
        <f t="shared" si="52"/>
        <v>2021</v>
      </c>
      <c r="I494" s="1" t="s">
        <v>1092</v>
      </c>
      <c r="J494" s="1" t="str">
        <f t="shared" si="53"/>
        <v xml:space="preserve">H-IIA 202 </v>
      </c>
      <c r="K494" s="1" t="str">
        <f t="shared" si="54"/>
        <v>QZS-1R</v>
      </c>
      <c r="L494" s="1" t="s">
        <v>8</v>
      </c>
      <c r="M494" s="1">
        <v>90</v>
      </c>
      <c r="N494" s="1">
        <f t="shared" si="55"/>
        <v>7470</v>
      </c>
      <c r="O494" s="1" t="s">
        <v>9</v>
      </c>
    </row>
    <row r="495" spans="1:15" x14ac:dyDescent="0.3">
      <c r="A495" s="1" t="s">
        <v>233</v>
      </c>
      <c r="B495" s="1" t="s">
        <v>379</v>
      </c>
      <c r="C495" s="1" t="str">
        <f t="shared" si="49"/>
        <v>France</v>
      </c>
      <c r="D495" s="1" t="s">
        <v>1093</v>
      </c>
      <c r="E495" s="7" t="str">
        <f>TEXT(DATE(MID(D495, 13, 4), CHOOSE(MATCH( MID(D495, 5, 3), {"Jan","Feb","Mar","Apr","May","Jun","Jul","Aug","Sep","Oct","Nov","Dec"}, 0), 1, 2, 3, 4, 5, 6, 7, 8, 9, 10, 11, 12), MID(D495, 9, 2)), "yyyy-mm-dd")</f>
        <v>2021-10-24</v>
      </c>
      <c r="F495" s="1" t="str">
        <f t="shared" si="50"/>
        <v>02:10:00</v>
      </c>
      <c r="G495" s="9" t="str">
        <f t="shared" si="51"/>
        <v>October</v>
      </c>
      <c r="H495" s="5" t="str">
        <f t="shared" si="52"/>
        <v>2021</v>
      </c>
      <c r="I495" s="1" t="s">
        <v>1094</v>
      </c>
      <c r="J495" s="1" t="str">
        <f t="shared" si="53"/>
        <v xml:space="preserve">Ariane 5 ECA </v>
      </c>
      <c r="K495" s="1" t="str">
        <f t="shared" si="54"/>
        <v>SES-17 &amp; Syracuse-4A</v>
      </c>
      <c r="L495" s="1" t="s">
        <v>346</v>
      </c>
      <c r="M495" s="1">
        <v>200</v>
      </c>
      <c r="N495" s="1">
        <f t="shared" si="55"/>
        <v>16600</v>
      </c>
      <c r="O495" s="1" t="s">
        <v>9</v>
      </c>
    </row>
    <row r="496" spans="1:15" x14ac:dyDescent="0.3">
      <c r="A496" s="1" t="s">
        <v>14</v>
      </c>
      <c r="B496" s="1" t="s">
        <v>101</v>
      </c>
      <c r="C496" s="1" t="str">
        <f t="shared" si="49"/>
        <v>China</v>
      </c>
      <c r="D496" s="1" t="s">
        <v>1095</v>
      </c>
      <c r="E496" s="7" t="str">
        <f>TEXT(DATE(MID(D496, 13, 4), CHOOSE(MATCH( MID(D496, 5, 3), {"Jan","Feb","Mar","Apr","May","Jun","Jul","Aug","Sep","Oct","Nov","Dec"}, 0), 1, 2, 3, 4, 5, 6, 7, 8, 9, 10, 11, 12), MID(D496, 9, 2)), "yyyy-mm-dd")</f>
        <v>2021-10-24</v>
      </c>
      <c r="F496" s="1" t="str">
        <f t="shared" si="50"/>
        <v>01:27:00</v>
      </c>
      <c r="G496" s="9" t="str">
        <f t="shared" si="51"/>
        <v>October</v>
      </c>
      <c r="H496" s="5" t="str">
        <f t="shared" si="52"/>
        <v>2021</v>
      </c>
      <c r="I496" s="1" t="s">
        <v>1096</v>
      </c>
      <c r="J496" s="1" t="str">
        <f t="shared" si="53"/>
        <v xml:space="preserve">Long March 3B/E </v>
      </c>
      <c r="K496" s="1" t="str">
        <f t="shared" si="54"/>
        <v>Shijian 21</v>
      </c>
      <c r="L496" s="1" t="s">
        <v>8</v>
      </c>
      <c r="M496" s="1">
        <v>29.15</v>
      </c>
      <c r="N496" s="1">
        <f t="shared" si="55"/>
        <v>2419.4499999999998</v>
      </c>
      <c r="O496" s="1" t="s">
        <v>9</v>
      </c>
    </row>
    <row r="497" spans="1:15" x14ac:dyDescent="0.3">
      <c r="A497" s="1" t="s">
        <v>433</v>
      </c>
      <c r="B497" s="1" t="s">
        <v>434</v>
      </c>
      <c r="C497" s="1" t="str">
        <f t="shared" si="49"/>
        <v>South Korea</v>
      </c>
      <c r="D497" s="1" t="s">
        <v>1097</v>
      </c>
      <c r="E497" s="7" t="str">
        <f>TEXT(DATE(MID(D497, 13, 4), CHOOSE(MATCH( MID(D497, 5, 3), {"Jan","Feb","Mar","Apr","May","Jun","Jul","Aug","Sep","Oct","Nov","Dec"}, 0), 1, 2, 3, 4, 5, 6, 7, 8, 9, 10, 11, 12), MID(D497, 9, 2)), "yyyy-mm-dd")</f>
        <v>2021-10-21</v>
      </c>
      <c r="F497" s="1" t="str">
        <f t="shared" si="50"/>
        <v>08:00:00</v>
      </c>
      <c r="G497" s="9" t="str">
        <f t="shared" si="51"/>
        <v>October</v>
      </c>
      <c r="H497" s="5" t="str">
        <f t="shared" si="52"/>
        <v>2021</v>
      </c>
      <c r="I497" s="1" t="s">
        <v>1098</v>
      </c>
      <c r="J497" s="1" t="str">
        <f t="shared" si="53"/>
        <v xml:space="preserve">KSLV-2 </v>
      </c>
      <c r="K497" s="1" t="str">
        <f t="shared" si="54"/>
        <v>Test Flight</v>
      </c>
      <c r="L497" s="1" t="s">
        <v>8</v>
      </c>
      <c r="M497" s="1"/>
      <c r="N497" s="1">
        <f t="shared" si="55"/>
        <v>0</v>
      </c>
      <c r="O497" s="1" t="s">
        <v>257</v>
      </c>
    </row>
    <row r="498" spans="1:15" x14ac:dyDescent="0.3">
      <c r="A498" s="1" t="s">
        <v>74</v>
      </c>
      <c r="B498" s="1" t="s">
        <v>75</v>
      </c>
      <c r="C498" s="1" t="str">
        <f t="shared" si="49"/>
        <v>USA</v>
      </c>
      <c r="D498" s="1" t="s">
        <v>1099</v>
      </c>
      <c r="E498" s="7" t="str">
        <f>TEXT(DATE(MID(D498, 13, 4), CHOOSE(MATCH( MID(D498, 5, 3), {"Jan","Feb","Mar","Apr","May","Jun","Jul","Aug","Sep","Oct","Nov","Dec"}, 0), 1, 2, 3, 4, 5, 6, 7, 8, 9, 10, 11, 12), MID(D498, 9, 2)), "yyyy-mm-dd")</f>
        <v>2021-10-16</v>
      </c>
      <c r="F498" s="1" t="str">
        <f t="shared" si="50"/>
        <v>09:34:00</v>
      </c>
      <c r="G498" s="9" t="str">
        <f t="shared" si="51"/>
        <v>October</v>
      </c>
      <c r="H498" s="5" t="str">
        <f t="shared" si="52"/>
        <v>2021</v>
      </c>
      <c r="I498" s="1" t="s">
        <v>1100</v>
      </c>
      <c r="J498" s="1" t="str">
        <f t="shared" si="53"/>
        <v xml:space="preserve">Atlas V 401 </v>
      </c>
      <c r="K498" s="1" t="str">
        <f t="shared" si="54"/>
        <v>Lucy</v>
      </c>
      <c r="L498" s="1" t="s">
        <v>8</v>
      </c>
      <c r="M498" s="1">
        <v>109</v>
      </c>
      <c r="N498" s="1">
        <f t="shared" si="55"/>
        <v>9047</v>
      </c>
      <c r="O498" s="1" t="s">
        <v>9</v>
      </c>
    </row>
    <row r="499" spans="1:15" x14ac:dyDescent="0.3">
      <c r="A499" s="1" t="s">
        <v>14</v>
      </c>
      <c r="B499" s="1" t="s">
        <v>138</v>
      </c>
      <c r="C499" s="1" t="str">
        <f t="shared" si="49"/>
        <v>China</v>
      </c>
      <c r="D499" s="1" t="s">
        <v>1101</v>
      </c>
      <c r="E499" s="7" t="str">
        <f>TEXT(DATE(MID(D499, 13, 4), CHOOSE(MATCH( MID(D499, 5, 3), {"Jan","Feb","Mar","Apr","May","Jun","Jul","Aug","Sep","Oct","Nov","Dec"}, 0), 1, 2, 3, 4, 5, 6, 7, 8, 9, 10, 11, 12), MID(D499, 9, 2)), "yyyy-mm-dd")</f>
        <v>2021-10-15</v>
      </c>
      <c r="F499" s="1" t="str">
        <f t="shared" si="50"/>
        <v>16:23:00</v>
      </c>
      <c r="G499" s="9" t="str">
        <f t="shared" si="51"/>
        <v>October</v>
      </c>
      <c r="H499" s="5" t="str">
        <f t="shared" si="52"/>
        <v>2021</v>
      </c>
      <c r="I499" s="1" t="s">
        <v>1102</v>
      </c>
      <c r="J499" s="1" t="str">
        <f t="shared" si="53"/>
        <v xml:space="preserve">Long March 2F/G </v>
      </c>
      <c r="K499" s="1" t="str">
        <f t="shared" si="54"/>
        <v>Shenzhou 13</v>
      </c>
      <c r="L499" s="1" t="s">
        <v>8</v>
      </c>
      <c r="M499" s="1"/>
      <c r="N499" s="1">
        <f t="shared" si="55"/>
        <v>0</v>
      </c>
      <c r="O499" s="1" t="s">
        <v>9</v>
      </c>
    </row>
    <row r="500" spans="1:15" x14ac:dyDescent="0.3">
      <c r="A500" s="1" t="s">
        <v>14</v>
      </c>
      <c r="B500" s="1" t="s">
        <v>329</v>
      </c>
      <c r="C500" s="1" t="str">
        <f t="shared" si="49"/>
        <v>China</v>
      </c>
      <c r="D500" s="1" t="s">
        <v>1103</v>
      </c>
      <c r="E500" s="7" t="str">
        <f>TEXT(DATE(MID(D500, 13, 4), CHOOSE(MATCH( MID(D500, 5, 3), {"Jan","Feb","Mar","Apr","May","Jun","Jul","Aug","Sep","Oct","Nov","Dec"}, 0), 1, 2, 3, 4, 5, 6, 7, 8, 9, 10, 11, 12), MID(D500, 9, 2)), "yyyy-mm-dd")</f>
        <v>2021-10-14</v>
      </c>
      <c r="F500" s="1" t="str">
        <f t="shared" si="50"/>
        <v>10:51:00</v>
      </c>
      <c r="G500" s="9" t="str">
        <f t="shared" si="51"/>
        <v>October</v>
      </c>
      <c r="H500" s="5" t="str">
        <f t="shared" si="52"/>
        <v>2021</v>
      </c>
      <c r="I500" s="1" t="s">
        <v>1104</v>
      </c>
      <c r="J500" s="1" t="str">
        <f t="shared" si="53"/>
        <v xml:space="preserve">Long March 2D </v>
      </c>
      <c r="K500" s="1" t="str">
        <f t="shared" si="54"/>
        <v>CHASE (Chinese HÎ± Solar Explorer) &amp; Tianyuan-1</v>
      </c>
      <c r="L500" s="1" t="s">
        <v>8</v>
      </c>
      <c r="M500" s="1">
        <v>29.75</v>
      </c>
      <c r="N500" s="1">
        <f t="shared" si="55"/>
        <v>2469.25</v>
      </c>
      <c r="O500" s="1" t="s">
        <v>9</v>
      </c>
    </row>
    <row r="501" spans="1:15" x14ac:dyDescent="0.3">
      <c r="A501" s="1" t="s">
        <v>1014</v>
      </c>
      <c r="B501" s="1" t="s">
        <v>322</v>
      </c>
      <c r="C501" s="1" t="str">
        <f t="shared" si="49"/>
        <v>Russia</v>
      </c>
      <c r="D501" s="1" t="s">
        <v>1105</v>
      </c>
      <c r="E501" s="7" t="str">
        <f>TEXT(DATE(MID(D501, 13, 4), CHOOSE(MATCH( MID(D501, 5, 3), {"Jan","Feb","Mar","Apr","May","Jun","Jul","Aug","Sep","Oct","Nov","Dec"}, 0), 1, 2, 3, 4, 5, 6, 7, 8, 9, 10, 11, 12), MID(D501, 9, 2)), "yyyy-mm-dd")</f>
        <v>2021-10-14</v>
      </c>
      <c r="F501" s="1" t="str">
        <f t="shared" si="50"/>
        <v>09:40:00</v>
      </c>
      <c r="G501" s="9" t="str">
        <f t="shared" si="51"/>
        <v>October</v>
      </c>
      <c r="H501" s="5" t="str">
        <f t="shared" si="52"/>
        <v>2021</v>
      </c>
      <c r="I501" s="1" t="s">
        <v>1106</v>
      </c>
      <c r="J501" s="1" t="str">
        <f t="shared" si="53"/>
        <v xml:space="preserve">Soyuz 2.1b/Fregat </v>
      </c>
      <c r="K501" s="1" t="str">
        <f t="shared" si="54"/>
        <v>OneWeb #11</v>
      </c>
      <c r="L501" s="1" t="s">
        <v>8</v>
      </c>
      <c r="M501" s="1">
        <v>25</v>
      </c>
      <c r="N501" s="1">
        <f t="shared" si="55"/>
        <v>2075</v>
      </c>
      <c r="O501" s="1" t="s">
        <v>9</v>
      </c>
    </row>
    <row r="502" spans="1:15" x14ac:dyDescent="0.3">
      <c r="A502" s="1" t="s">
        <v>120</v>
      </c>
      <c r="B502" s="1" t="s">
        <v>121</v>
      </c>
      <c r="C502" s="1" t="str">
        <f t="shared" si="49"/>
        <v>USA</v>
      </c>
      <c r="D502" s="1" t="s">
        <v>1107</v>
      </c>
      <c r="E502" s="7" t="str">
        <f>TEXT(DATE(MID(D502, 13, 4), CHOOSE(MATCH( MID(D502, 5, 3), {"Jan","Feb","Mar","Apr","May","Jun","Jul","Aug","Sep","Oct","Nov","Dec"}, 0), 1, 2, 3, 4, 5, 6, 7, 8, 9, 10, 11, 12), MID(D502, 9, 2)), "yyyy-mm-dd")</f>
        <v>2021-10-13</v>
      </c>
      <c r="F502" s="1" t="str">
        <f t="shared" si="50"/>
        <v>14:49:00</v>
      </c>
      <c r="G502" s="9" t="str">
        <f t="shared" si="51"/>
        <v>October</v>
      </c>
      <c r="H502" s="5" t="str">
        <f t="shared" si="52"/>
        <v>2021</v>
      </c>
      <c r="I502" s="1" t="s">
        <v>1108</v>
      </c>
      <c r="J502" s="1" t="str">
        <f t="shared" si="53"/>
        <v xml:space="preserve">New Shepard </v>
      </c>
      <c r="K502" s="1" t="str">
        <f t="shared" si="54"/>
        <v>NS-18</v>
      </c>
      <c r="L502" s="1" t="s">
        <v>8</v>
      </c>
      <c r="M502" s="1"/>
      <c r="N502" s="1">
        <f t="shared" si="55"/>
        <v>0</v>
      </c>
      <c r="O502" s="1" t="s">
        <v>9</v>
      </c>
    </row>
    <row r="503" spans="1:15" x14ac:dyDescent="0.3">
      <c r="A503" s="1" t="s">
        <v>129</v>
      </c>
      <c r="B503" s="1" t="s">
        <v>130</v>
      </c>
      <c r="C503" s="1" t="str">
        <f t="shared" si="49"/>
        <v>Kazakhstan</v>
      </c>
      <c r="D503" s="1" t="s">
        <v>1109</v>
      </c>
      <c r="E503" s="7" t="str">
        <f>TEXT(DATE(MID(D503, 13, 4), CHOOSE(MATCH( MID(D503, 5, 3), {"Jan","Feb","Mar","Apr","May","Jun","Jul","Aug","Sep","Oct","Nov","Dec"}, 0), 1, 2, 3, 4, 5, 6, 7, 8, 9, 10, 11, 12), MID(D503, 9, 2)), "yyyy-mm-dd")</f>
        <v>2021-10-05</v>
      </c>
      <c r="F503" s="1" t="str">
        <f t="shared" si="50"/>
        <v>08:55:00</v>
      </c>
      <c r="G503" s="9" t="str">
        <f t="shared" si="51"/>
        <v>October</v>
      </c>
      <c r="H503" s="5" t="str">
        <f t="shared" si="52"/>
        <v>2021</v>
      </c>
      <c r="I503" s="1" t="s">
        <v>1110</v>
      </c>
      <c r="J503" s="1" t="str">
        <f t="shared" si="53"/>
        <v xml:space="preserve">Soyuz 2.1a </v>
      </c>
      <c r="K503" s="1" t="str">
        <f t="shared" si="54"/>
        <v>Soyuz MS-19</v>
      </c>
      <c r="L503" s="1" t="s">
        <v>8</v>
      </c>
      <c r="M503" s="1">
        <v>17.420000000000002</v>
      </c>
      <c r="N503" s="1">
        <f t="shared" si="55"/>
        <v>1445.8600000000001</v>
      </c>
      <c r="O503" s="1" t="s">
        <v>9</v>
      </c>
    </row>
    <row r="504" spans="1:15" x14ac:dyDescent="0.3">
      <c r="A504" s="1" t="s">
        <v>74</v>
      </c>
      <c r="B504" s="1" t="s">
        <v>671</v>
      </c>
      <c r="C504" s="1" t="str">
        <f t="shared" si="49"/>
        <v>USA</v>
      </c>
      <c r="D504" s="1" t="s">
        <v>1111</v>
      </c>
      <c r="E504" s="7" t="str">
        <f>TEXT(DATE(MID(D504, 13, 4), CHOOSE(MATCH( MID(D504, 5, 3), {"Jan","Feb","Mar","Apr","May","Jun","Jul","Aug","Sep","Oct","Nov","Dec"}, 0), 1, 2, 3, 4, 5, 6, 7, 8, 9, 10, 11, 12), MID(D504, 9, 2)), "yyyy-mm-dd")</f>
        <v>2021-09-27</v>
      </c>
      <c r="F504" s="1" t="str">
        <f t="shared" si="50"/>
        <v>18:12:00</v>
      </c>
      <c r="G504" s="9" t="str">
        <f t="shared" si="51"/>
        <v>September</v>
      </c>
      <c r="H504" s="5" t="str">
        <f t="shared" si="52"/>
        <v>2021</v>
      </c>
      <c r="I504" s="1" t="s">
        <v>1112</v>
      </c>
      <c r="J504" s="1" t="str">
        <f t="shared" si="53"/>
        <v xml:space="preserve">Atlas V 401 </v>
      </c>
      <c r="K504" s="1" t="str">
        <f t="shared" si="54"/>
        <v>Landsat 9 &amp; Others</v>
      </c>
      <c r="L504" s="1" t="s">
        <v>8</v>
      </c>
      <c r="M504" s="1">
        <v>109</v>
      </c>
      <c r="N504" s="1">
        <f t="shared" si="55"/>
        <v>9047</v>
      </c>
      <c r="O504" s="1" t="s">
        <v>9</v>
      </c>
    </row>
    <row r="505" spans="1:15" x14ac:dyDescent="0.3">
      <c r="A505" s="1" t="s">
        <v>14</v>
      </c>
      <c r="B505" s="1" t="s">
        <v>18</v>
      </c>
      <c r="C505" s="1" t="str">
        <f t="shared" si="49"/>
        <v>China</v>
      </c>
      <c r="D505" s="1" t="s">
        <v>1113</v>
      </c>
      <c r="E505" s="7" t="str">
        <f>TEXT(DATE(MID(D505, 13, 4), CHOOSE(MATCH( MID(D505, 5, 3), {"Jan","Feb","Mar","Apr","May","Jun","Jul","Aug","Sep","Oct","Nov","Dec"}, 0), 1, 2, 3, 4, 5, 6, 7, 8, 9, 10, 11, 12), MID(D505, 9, 2)), "yyyy-mm-dd")</f>
        <v>2021-09-27</v>
      </c>
      <c r="F505" s="1" t="str">
        <f t="shared" si="50"/>
        <v>08:20:00</v>
      </c>
      <c r="G505" s="9" t="str">
        <f t="shared" si="51"/>
        <v>September</v>
      </c>
      <c r="H505" s="5" t="str">
        <f t="shared" si="52"/>
        <v>2021</v>
      </c>
      <c r="I505" s="1" t="s">
        <v>1114</v>
      </c>
      <c r="J505" s="1" t="str">
        <f t="shared" si="53"/>
        <v xml:space="preserve">Long March 3B/E </v>
      </c>
      <c r="K505" s="1" t="str">
        <f t="shared" si="54"/>
        <v>Shiyan 10</v>
      </c>
      <c r="L505" s="1" t="s">
        <v>8</v>
      </c>
      <c r="M505" s="1">
        <v>29.15</v>
      </c>
      <c r="N505" s="1">
        <f t="shared" si="55"/>
        <v>2419.4499999999998</v>
      </c>
      <c r="O505" s="1" t="s">
        <v>9</v>
      </c>
    </row>
    <row r="506" spans="1:15" x14ac:dyDescent="0.3">
      <c r="A506" s="1" t="s">
        <v>68</v>
      </c>
      <c r="B506" s="1" t="s">
        <v>69</v>
      </c>
      <c r="C506" s="1" t="str">
        <f t="shared" si="49"/>
        <v>China</v>
      </c>
      <c r="D506" s="1" t="s">
        <v>1115</v>
      </c>
      <c r="E506" s="7" t="str">
        <f>TEXT(DATE(MID(D506, 13, 4), CHOOSE(MATCH( MID(D506, 5, 3), {"Jan","Feb","Mar","Apr","May","Jun","Jul","Aug","Sep","Oct","Nov","Dec"}, 0), 1, 2, 3, 4, 5, 6, 7, 8, 9, 10, 11, 12), MID(D506, 9, 2)), "yyyy-mm-dd")</f>
        <v>2021-09-27</v>
      </c>
      <c r="F506" s="1" t="str">
        <f t="shared" si="50"/>
        <v>06:19:00</v>
      </c>
      <c r="G506" s="9" t="str">
        <f t="shared" si="51"/>
        <v>September</v>
      </c>
      <c r="H506" s="5" t="str">
        <f t="shared" si="52"/>
        <v>2021</v>
      </c>
      <c r="I506" s="1" t="s">
        <v>1116</v>
      </c>
      <c r="J506" s="1" t="str">
        <f t="shared" si="53"/>
        <v xml:space="preserve">Kuaizhou 1A </v>
      </c>
      <c r="K506" s="1" t="str">
        <f t="shared" si="54"/>
        <v>Jilin-1 High Resolution 02D</v>
      </c>
      <c r="L506" s="1" t="s">
        <v>8</v>
      </c>
      <c r="M506" s="1">
        <v>5.8</v>
      </c>
      <c r="N506" s="1">
        <f t="shared" si="55"/>
        <v>481.4</v>
      </c>
      <c r="O506" s="1" t="s">
        <v>9</v>
      </c>
    </row>
    <row r="507" spans="1:15" x14ac:dyDescent="0.3">
      <c r="A507" s="1" t="s">
        <v>14</v>
      </c>
      <c r="B507" s="1" t="s">
        <v>53</v>
      </c>
      <c r="C507" s="1" t="str">
        <f t="shared" si="49"/>
        <v>China</v>
      </c>
      <c r="D507" s="1" t="s">
        <v>1117</v>
      </c>
      <c r="E507" s="7" t="str">
        <f>TEXT(DATE(MID(D507, 13, 4), CHOOSE(MATCH( MID(D507, 5, 3), {"Jan","Feb","Mar","Apr","May","Jun","Jul","Aug","Sep","Oct","Nov","Dec"}, 0), 1, 2, 3, 4, 5, 6, 7, 8, 9, 10, 11, 12), MID(D507, 9, 2)), "yyyy-mm-dd")</f>
        <v>2021-09-20</v>
      </c>
      <c r="F507" s="1" t="str">
        <f t="shared" si="50"/>
        <v>07:10:00</v>
      </c>
      <c r="G507" s="9" t="str">
        <f t="shared" si="51"/>
        <v>September</v>
      </c>
      <c r="H507" s="5" t="str">
        <f t="shared" si="52"/>
        <v>2021</v>
      </c>
      <c r="I507" s="1" t="s">
        <v>1118</v>
      </c>
      <c r="J507" s="1" t="str">
        <f t="shared" si="53"/>
        <v xml:space="preserve">Long March 7 </v>
      </c>
      <c r="K507" s="1" t="str">
        <f t="shared" si="54"/>
        <v>Tianzhou 3</v>
      </c>
      <c r="L507" s="1" t="s">
        <v>8</v>
      </c>
      <c r="M507" s="1"/>
      <c r="N507" s="1">
        <f t="shared" si="55"/>
        <v>0</v>
      </c>
      <c r="O507" s="1" t="s">
        <v>9</v>
      </c>
    </row>
    <row r="508" spans="1:15" x14ac:dyDescent="0.3">
      <c r="A508" s="1" t="s">
        <v>10</v>
      </c>
      <c r="B508" s="1" t="s">
        <v>30</v>
      </c>
      <c r="C508" s="1" t="str">
        <f t="shared" si="49"/>
        <v>USA</v>
      </c>
      <c r="D508" s="1" t="s">
        <v>1119</v>
      </c>
      <c r="E508" s="7" t="str">
        <f>TEXT(DATE(MID(D508, 13, 4), CHOOSE(MATCH( MID(D508, 5, 3), {"Jan","Feb","Mar","Apr","May","Jun","Jul","Aug","Sep","Oct","Nov","Dec"}, 0), 1, 2, 3, 4, 5, 6, 7, 8, 9, 10, 11, 12), MID(D508, 9, 2)), "yyyy-mm-dd")</f>
        <v>2021-09-16</v>
      </c>
      <c r="F508" s="1" t="str">
        <f t="shared" si="50"/>
        <v>00:02:00</v>
      </c>
      <c r="G508" s="9" t="str">
        <f t="shared" si="51"/>
        <v>September</v>
      </c>
      <c r="H508" s="5" t="str">
        <f t="shared" si="52"/>
        <v>2021</v>
      </c>
      <c r="I508" s="1" t="s">
        <v>1120</v>
      </c>
      <c r="J508" s="1" t="str">
        <f t="shared" si="53"/>
        <v xml:space="preserve">Falcon 9 Block 5 </v>
      </c>
      <c r="K508" s="1" t="str">
        <f t="shared" si="54"/>
        <v>Inspiration4</v>
      </c>
      <c r="L508" s="1" t="s">
        <v>8</v>
      </c>
      <c r="M508" s="1">
        <v>67</v>
      </c>
      <c r="N508" s="1">
        <f t="shared" si="55"/>
        <v>5561</v>
      </c>
      <c r="O508" s="1" t="s">
        <v>9</v>
      </c>
    </row>
    <row r="509" spans="1:15" x14ac:dyDescent="0.3">
      <c r="A509" s="1" t="s">
        <v>1014</v>
      </c>
      <c r="B509" s="1" t="s">
        <v>130</v>
      </c>
      <c r="C509" s="1" t="str">
        <f t="shared" si="49"/>
        <v>Kazakhstan</v>
      </c>
      <c r="D509" s="1" t="s">
        <v>1121</v>
      </c>
      <c r="E509" s="7" t="str">
        <f>TEXT(DATE(MID(D509, 13, 4), CHOOSE(MATCH( MID(D509, 5, 3), {"Jan","Feb","Mar","Apr","May","Jun","Jul","Aug","Sep","Oct","Nov","Dec"}, 0), 1, 2, 3, 4, 5, 6, 7, 8, 9, 10, 11, 12), MID(D509, 9, 2)), "yyyy-mm-dd")</f>
        <v>2021-09-14</v>
      </c>
      <c r="F509" s="1" t="str">
        <f t="shared" si="50"/>
        <v>18:07:00</v>
      </c>
      <c r="G509" s="9" t="str">
        <f t="shared" si="51"/>
        <v>September</v>
      </c>
      <c r="H509" s="5" t="str">
        <f t="shared" si="52"/>
        <v>2021</v>
      </c>
      <c r="I509" s="1" t="s">
        <v>1122</v>
      </c>
      <c r="J509" s="1" t="str">
        <f t="shared" si="53"/>
        <v xml:space="preserve">Soyuz 2.1b/Fregat </v>
      </c>
      <c r="K509" s="1" t="str">
        <f t="shared" si="54"/>
        <v>OneWeb #10</v>
      </c>
      <c r="L509" s="1" t="s">
        <v>8</v>
      </c>
      <c r="M509" s="1">
        <v>25</v>
      </c>
      <c r="N509" s="1">
        <f t="shared" si="55"/>
        <v>2075</v>
      </c>
      <c r="O509" s="1" t="s">
        <v>9</v>
      </c>
    </row>
    <row r="510" spans="1:15" x14ac:dyDescent="0.3">
      <c r="A510" s="1" t="s">
        <v>10</v>
      </c>
      <c r="B510" s="1" t="s">
        <v>27</v>
      </c>
      <c r="C510" s="1" t="str">
        <f t="shared" si="49"/>
        <v>USA</v>
      </c>
      <c r="D510" s="1" t="s">
        <v>1123</v>
      </c>
      <c r="E510" s="7" t="str">
        <f>TEXT(DATE(MID(D510, 13, 4), CHOOSE(MATCH( MID(D510, 5, 3), {"Jan","Feb","Mar","Apr","May","Jun","Jul","Aug","Sep","Oct","Nov","Dec"}, 0), 1, 2, 3, 4, 5, 6, 7, 8, 9, 10, 11, 12), MID(D510, 9, 2)), "yyyy-mm-dd")</f>
        <v>2021-09-14</v>
      </c>
      <c r="F510" s="1" t="str">
        <f t="shared" si="50"/>
        <v>03:55:00</v>
      </c>
      <c r="G510" s="9" t="str">
        <f t="shared" si="51"/>
        <v>September</v>
      </c>
      <c r="H510" s="5" t="str">
        <f t="shared" si="52"/>
        <v>2021</v>
      </c>
      <c r="I510" s="1" t="s">
        <v>1124</v>
      </c>
      <c r="J510" s="1" t="str">
        <f t="shared" si="53"/>
        <v xml:space="preserve">Falcon 9 Block 5 </v>
      </c>
      <c r="K510" s="1" t="str">
        <f t="shared" si="54"/>
        <v>Starlink Group 2-1</v>
      </c>
      <c r="L510" s="1" t="s">
        <v>8</v>
      </c>
      <c r="M510" s="1">
        <v>67</v>
      </c>
      <c r="N510" s="1">
        <f t="shared" si="55"/>
        <v>5561</v>
      </c>
      <c r="O510" s="1" t="s">
        <v>9</v>
      </c>
    </row>
    <row r="511" spans="1:15" x14ac:dyDescent="0.3">
      <c r="A511" s="1" t="s">
        <v>4</v>
      </c>
      <c r="B511" s="1" t="s">
        <v>5</v>
      </c>
      <c r="C511" s="1" t="str">
        <f t="shared" si="49"/>
        <v>Russia</v>
      </c>
      <c r="D511" s="1" t="s">
        <v>1125</v>
      </c>
      <c r="E511" s="7" t="str">
        <f>TEXT(DATE(MID(D511, 13, 4), CHOOSE(MATCH( MID(D511, 5, 3), {"Jan","Feb","Mar","Apr","May","Jun","Jul","Aug","Sep","Oct","Nov","Dec"}, 0), 1, 2, 3, 4, 5, 6, 7, 8, 9, 10, 11, 12), MID(D511, 9, 2)), "yyyy-mm-dd")</f>
        <v>2021-09-09</v>
      </c>
      <c r="F511" s="1" t="str">
        <f t="shared" si="50"/>
        <v>19:59:00</v>
      </c>
      <c r="G511" s="9" t="str">
        <f t="shared" si="51"/>
        <v>September</v>
      </c>
      <c r="H511" s="5" t="str">
        <f t="shared" si="52"/>
        <v>2021</v>
      </c>
      <c r="I511" s="1" t="s">
        <v>1126</v>
      </c>
      <c r="J511" s="1" t="str">
        <f t="shared" si="53"/>
        <v xml:space="preserve">Soyuz 2.1v/Volga </v>
      </c>
      <c r="K511" s="1" t="str">
        <f t="shared" si="54"/>
        <v>Cosmos 2551</v>
      </c>
      <c r="L511" s="1" t="s">
        <v>8</v>
      </c>
      <c r="M511" s="1"/>
      <c r="N511" s="1">
        <f t="shared" si="55"/>
        <v>0</v>
      </c>
      <c r="O511" s="1" t="s">
        <v>9</v>
      </c>
    </row>
    <row r="512" spans="1:15" x14ac:dyDescent="0.3">
      <c r="A512" s="1" t="s">
        <v>14</v>
      </c>
      <c r="B512" s="1" t="s">
        <v>101</v>
      </c>
      <c r="C512" s="1" t="str">
        <f t="shared" si="49"/>
        <v>China</v>
      </c>
      <c r="D512" s="1" t="s">
        <v>1127</v>
      </c>
      <c r="E512" s="7" t="str">
        <f>TEXT(DATE(MID(D512, 13, 4), CHOOSE(MATCH( MID(D512, 5, 3), {"Jan","Feb","Mar","Apr","May","Jun","Jul","Aug","Sep","Oct","Nov","Dec"}, 0), 1, 2, 3, 4, 5, 6, 7, 8, 9, 10, 11, 12), MID(D512, 9, 2)), "yyyy-mm-dd")</f>
        <v>2021-09-09</v>
      </c>
      <c r="F512" s="1" t="str">
        <f t="shared" si="50"/>
        <v>11:50:00</v>
      </c>
      <c r="G512" s="9" t="str">
        <f t="shared" si="51"/>
        <v>September</v>
      </c>
      <c r="H512" s="5" t="str">
        <f t="shared" si="52"/>
        <v>2021</v>
      </c>
      <c r="I512" s="1" t="s">
        <v>1128</v>
      </c>
      <c r="J512" s="1" t="str">
        <f t="shared" si="53"/>
        <v xml:space="preserve">Long March 3B/E </v>
      </c>
      <c r="K512" s="1" t="str">
        <f t="shared" si="54"/>
        <v>ChinaSat 9B (Zhongxing-9B)</v>
      </c>
      <c r="L512" s="1" t="s">
        <v>8</v>
      </c>
      <c r="M512" s="1">
        <v>29.15</v>
      </c>
      <c r="N512" s="1">
        <f t="shared" si="55"/>
        <v>2419.4499999999998</v>
      </c>
      <c r="O512" s="1" t="s">
        <v>9</v>
      </c>
    </row>
    <row r="513" spans="1:15" x14ac:dyDescent="0.3">
      <c r="A513" s="1" t="s">
        <v>14</v>
      </c>
      <c r="B513" s="1" t="s">
        <v>329</v>
      </c>
      <c r="C513" s="1" t="str">
        <f t="shared" si="49"/>
        <v>China</v>
      </c>
      <c r="D513" s="1" t="s">
        <v>1129</v>
      </c>
      <c r="E513" s="7" t="str">
        <f>TEXT(DATE(MID(D513, 13, 4), CHOOSE(MATCH( MID(D513, 5, 3), {"Jan","Feb","Mar","Apr","May","Jun","Jul","Aug","Sep","Oct","Nov","Dec"}, 0), 1, 2, 3, 4, 5, 6, 7, 8, 9, 10, 11, 12), MID(D513, 9, 2)), "yyyy-mm-dd")</f>
        <v>2021-09-07</v>
      </c>
      <c r="F513" s="1" t="str">
        <f t="shared" si="50"/>
        <v>03:01:00</v>
      </c>
      <c r="G513" s="9" t="str">
        <f t="shared" si="51"/>
        <v>September</v>
      </c>
      <c r="H513" s="5" t="str">
        <f t="shared" si="52"/>
        <v>2021</v>
      </c>
      <c r="I513" s="1" t="s">
        <v>1130</v>
      </c>
      <c r="J513" s="1" t="str">
        <f t="shared" si="53"/>
        <v xml:space="preserve">Long March 4C </v>
      </c>
      <c r="K513" s="1" t="str">
        <f t="shared" si="54"/>
        <v>Gaofen-5 02</v>
      </c>
      <c r="L513" s="1" t="s">
        <v>8</v>
      </c>
      <c r="M513" s="1">
        <v>64.680000000000007</v>
      </c>
      <c r="N513" s="1">
        <f t="shared" si="55"/>
        <v>5368.4400000000005</v>
      </c>
      <c r="O513" s="1" t="s">
        <v>9</v>
      </c>
    </row>
    <row r="514" spans="1:15" x14ac:dyDescent="0.3">
      <c r="A514" s="1" t="s">
        <v>113</v>
      </c>
      <c r="B514" s="1" t="s">
        <v>114</v>
      </c>
      <c r="C514" s="1" t="str">
        <f t="shared" ref="C514:C577" si="56">TRIM(MID(B514, FIND("|", SUBSTITUTE(B514, ",", "|", LEN(B514) - LEN(SUBSTITUTE(B514,",", "" )))) + 1, LEN(B514)))</f>
        <v>USA</v>
      </c>
      <c r="D514" s="1" t="s">
        <v>1131</v>
      </c>
      <c r="E514" s="7" t="str">
        <f>TEXT(DATE(MID(D514, 13, 4), CHOOSE(MATCH( MID(D514, 5, 3), {"Jan","Feb","Mar","Apr","May","Jun","Jul","Aug","Sep","Oct","Nov","Dec"}, 0), 1, 2, 3, 4, 5, 6, 7, 8, 9, 10, 11, 12), MID(D514, 9, 2)), "yyyy-mm-dd")</f>
        <v>2021-09-03</v>
      </c>
      <c r="F514" s="1" t="str">
        <f t="shared" ref="F514:F577" si="57">IF(ISNUMBER(FIND(":", D514)), MID(D514, FIND(":", D514)-2, 5) &amp; ":00", "00:00:00")</f>
        <v>01:59:00</v>
      </c>
      <c r="G514" s="9" t="str">
        <f t="shared" ref="G514:G577" si="58">TEXT(E514, "mmmm")</f>
        <v>September</v>
      </c>
      <c r="H514" s="5" t="str">
        <f t="shared" ref="H514:H577" si="59">TEXT(E514, "yyyy")</f>
        <v>2021</v>
      </c>
      <c r="I514" s="1" t="s">
        <v>1132</v>
      </c>
      <c r="J514" s="1" t="str">
        <f t="shared" ref="J514:J577" si="60">LEFT(I514, FIND("|", I514) - 1)</f>
        <v xml:space="preserve">Alpha </v>
      </c>
      <c r="K514" s="1" t="str">
        <f t="shared" ref="K514:K577" si="61">MID(I514, FIND("|", I514) + 2, LEN(I514))</f>
        <v>DREAM (Demo Flight)</v>
      </c>
      <c r="L514" s="1" t="s">
        <v>8</v>
      </c>
      <c r="M514" s="1">
        <v>15</v>
      </c>
      <c r="N514" s="1">
        <f t="shared" si="55"/>
        <v>1245</v>
      </c>
      <c r="O514" s="1" t="s">
        <v>257</v>
      </c>
    </row>
    <row r="515" spans="1:15" x14ac:dyDescent="0.3">
      <c r="A515" s="1" t="s">
        <v>10</v>
      </c>
      <c r="B515" s="1" t="s">
        <v>30</v>
      </c>
      <c r="C515" s="1" t="str">
        <f t="shared" si="56"/>
        <v>USA</v>
      </c>
      <c r="D515" s="1" t="s">
        <v>1133</v>
      </c>
      <c r="E515" s="7" t="str">
        <f>TEXT(DATE(MID(D515, 13, 4), CHOOSE(MATCH( MID(D515, 5, 3), {"Jan","Feb","Mar","Apr","May","Jun","Jul","Aug","Sep","Oct","Nov","Dec"}, 0), 1, 2, 3, 4, 5, 6, 7, 8, 9, 10, 11, 12), MID(D515, 9, 2)), "yyyy-mm-dd")</f>
        <v>2021-08-29</v>
      </c>
      <c r="F515" s="1" t="str">
        <f t="shared" si="57"/>
        <v>07:14:00</v>
      </c>
      <c r="G515" s="9" t="str">
        <f t="shared" si="58"/>
        <v>August</v>
      </c>
      <c r="H515" s="5" t="str">
        <f t="shared" si="59"/>
        <v>2021</v>
      </c>
      <c r="I515" s="1" t="s">
        <v>1134</v>
      </c>
      <c r="J515" s="1" t="str">
        <f t="shared" si="60"/>
        <v xml:space="preserve">Falcon 9 Block 5 </v>
      </c>
      <c r="K515" s="1" t="str">
        <f t="shared" si="61"/>
        <v>CRS SpX-23</v>
      </c>
      <c r="L515" s="1" t="s">
        <v>8</v>
      </c>
      <c r="M515" s="1">
        <v>67</v>
      </c>
      <c r="N515" s="1">
        <f t="shared" ref="N515:N578" si="62">M515 * 83</f>
        <v>5561</v>
      </c>
      <c r="O515" s="1" t="s">
        <v>9</v>
      </c>
    </row>
    <row r="516" spans="1:15" x14ac:dyDescent="0.3">
      <c r="A516" s="1" t="s">
        <v>869</v>
      </c>
      <c r="B516" s="1" t="s">
        <v>950</v>
      </c>
      <c r="C516" s="1" t="str">
        <f t="shared" si="56"/>
        <v>USA</v>
      </c>
      <c r="D516" s="1" t="s">
        <v>1135</v>
      </c>
      <c r="E516" s="7" t="str">
        <f>TEXT(DATE(MID(D516, 13, 4), CHOOSE(MATCH( MID(D516, 5, 3), {"Jan","Feb","Mar","Apr","May","Jun","Jul","Aug","Sep","Oct","Nov","Dec"}, 0), 1, 2, 3, 4, 5, 6, 7, 8, 9, 10, 11, 12), MID(D516, 9, 2)), "yyyy-mm-dd")</f>
        <v>2021-08-28</v>
      </c>
      <c r="F516" s="1" t="str">
        <f t="shared" si="57"/>
        <v>22:35:00</v>
      </c>
      <c r="G516" s="9" t="str">
        <f t="shared" si="58"/>
        <v>August</v>
      </c>
      <c r="H516" s="5" t="str">
        <f t="shared" si="59"/>
        <v>2021</v>
      </c>
      <c r="I516" s="1" t="s">
        <v>1136</v>
      </c>
      <c r="J516" s="1" t="str">
        <f t="shared" si="60"/>
        <v xml:space="preserve">Rocket 3 </v>
      </c>
      <c r="K516" s="1" t="str">
        <f t="shared" si="61"/>
        <v>STP-27AD1</v>
      </c>
      <c r="L516" s="1" t="s">
        <v>346</v>
      </c>
      <c r="M516" s="1">
        <v>2.5</v>
      </c>
      <c r="N516" s="1">
        <f t="shared" si="62"/>
        <v>207.5</v>
      </c>
      <c r="O516" s="1" t="s">
        <v>257</v>
      </c>
    </row>
    <row r="517" spans="1:15" x14ac:dyDescent="0.3">
      <c r="A517" s="1" t="s">
        <v>120</v>
      </c>
      <c r="B517" s="1" t="s">
        <v>121</v>
      </c>
      <c r="C517" s="1" t="str">
        <f t="shared" si="56"/>
        <v>USA</v>
      </c>
      <c r="D517" s="1" t="s">
        <v>1137</v>
      </c>
      <c r="E517" s="7" t="str">
        <f>TEXT(DATE(MID(D517, 13, 4), CHOOSE(MATCH( MID(D517, 5, 3), {"Jan","Feb","Mar","Apr","May","Jun","Jul","Aug","Sep","Oct","Nov","Dec"}, 0), 1, 2, 3, 4, 5, 6, 7, 8, 9, 10, 11, 12), MID(D517, 9, 2)), "yyyy-mm-dd")</f>
        <v>2021-08-26</v>
      </c>
      <c r="F517" s="1" t="str">
        <f t="shared" si="57"/>
        <v>14:31:00</v>
      </c>
      <c r="G517" s="9" t="str">
        <f t="shared" si="58"/>
        <v>August</v>
      </c>
      <c r="H517" s="5" t="str">
        <f t="shared" si="59"/>
        <v>2021</v>
      </c>
      <c r="I517" s="1" t="s">
        <v>1138</v>
      </c>
      <c r="J517" s="1" t="str">
        <f t="shared" si="60"/>
        <v xml:space="preserve">New Shepard </v>
      </c>
      <c r="K517" s="1" t="str">
        <f t="shared" si="61"/>
        <v>NS-17</v>
      </c>
      <c r="L517" s="1" t="s">
        <v>8</v>
      </c>
      <c r="M517" s="1"/>
      <c r="N517" s="1">
        <f t="shared" si="62"/>
        <v>0</v>
      </c>
      <c r="O517" s="1" t="s">
        <v>9</v>
      </c>
    </row>
    <row r="518" spans="1:15" x14ac:dyDescent="0.3">
      <c r="A518" s="1" t="s">
        <v>14</v>
      </c>
      <c r="B518" s="1" t="s">
        <v>18</v>
      </c>
      <c r="C518" s="1" t="str">
        <f t="shared" si="56"/>
        <v>China</v>
      </c>
      <c r="D518" s="1" t="s">
        <v>1139</v>
      </c>
      <c r="E518" s="7" t="str">
        <f>TEXT(DATE(MID(D518, 13, 4), CHOOSE(MATCH( MID(D518, 5, 3), {"Jan","Feb","Mar","Apr","May","Jun","Jul","Aug","Sep","Oct","Nov","Dec"}, 0), 1, 2, 3, 4, 5, 6, 7, 8, 9, 10, 11, 12), MID(D518, 9, 2)), "yyyy-mm-dd")</f>
        <v>2021-08-24</v>
      </c>
      <c r="F518" s="1" t="str">
        <f t="shared" si="57"/>
        <v>15:41:00</v>
      </c>
      <c r="G518" s="9" t="str">
        <f t="shared" si="58"/>
        <v>August</v>
      </c>
      <c r="H518" s="5" t="str">
        <f t="shared" si="59"/>
        <v>2021</v>
      </c>
      <c r="I518" s="1" t="s">
        <v>1140</v>
      </c>
      <c r="J518" s="1" t="str">
        <f t="shared" si="60"/>
        <v xml:space="preserve">Long March 3B/E </v>
      </c>
      <c r="K518" s="1" t="str">
        <f t="shared" si="61"/>
        <v>TJSW-7</v>
      </c>
      <c r="L518" s="1" t="s">
        <v>8</v>
      </c>
      <c r="M518" s="1">
        <v>29.15</v>
      </c>
      <c r="N518" s="1">
        <f t="shared" si="62"/>
        <v>2419.4499999999998</v>
      </c>
      <c r="O518" s="1" t="s">
        <v>9</v>
      </c>
    </row>
    <row r="519" spans="1:15" x14ac:dyDescent="0.3">
      <c r="A519" s="1" t="s">
        <v>14</v>
      </c>
      <c r="B519" s="1" t="s">
        <v>90</v>
      </c>
      <c r="C519" s="1" t="str">
        <f t="shared" si="56"/>
        <v>China</v>
      </c>
      <c r="D519" s="1" t="s">
        <v>1141</v>
      </c>
      <c r="E519" s="7" t="str">
        <f>TEXT(DATE(MID(D519, 13, 4), CHOOSE(MATCH( MID(D519, 5, 3), {"Jan","Feb","Mar","Apr","May","Jun","Jul","Aug","Sep","Oct","Nov","Dec"}, 0), 1, 2, 3, 4, 5, 6, 7, 8, 9, 10, 11, 12), MID(D519, 9, 2)), "yyyy-mm-dd")</f>
        <v>2021-08-24</v>
      </c>
      <c r="F519" s="1" t="str">
        <f t="shared" si="57"/>
        <v>11:15:00</v>
      </c>
      <c r="G519" s="9" t="str">
        <f t="shared" si="58"/>
        <v>August</v>
      </c>
      <c r="H519" s="5" t="str">
        <f t="shared" si="59"/>
        <v>2021</v>
      </c>
      <c r="I519" s="1" t="s">
        <v>1142</v>
      </c>
      <c r="J519" s="1" t="str">
        <f t="shared" si="60"/>
        <v xml:space="preserve">Long March 2C/YZ-1S </v>
      </c>
      <c r="K519" s="1" t="str">
        <f t="shared" si="61"/>
        <v>RSW-01 - 03</v>
      </c>
      <c r="L519" s="1" t="s">
        <v>8</v>
      </c>
      <c r="M519" s="1">
        <v>30.8</v>
      </c>
      <c r="N519" s="1">
        <f t="shared" si="62"/>
        <v>2556.4</v>
      </c>
      <c r="O519" s="1" t="s">
        <v>9</v>
      </c>
    </row>
    <row r="520" spans="1:15" x14ac:dyDescent="0.3">
      <c r="A520" s="1" t="s">
        <v>1014</v>
      </c>
      <c r="B520" s="1" t="s">
        <v>130</v>
      </c>
      <c r="C520" s="1" t="str">
        <f t="shared" si="56"/>
        <v>Kazakhstan</v>
      </c>
      <c r="D520" s="1" t="s">
        <v>1143</v>
      </c>
      <c r="E520" s="7" t="str">
        <f>TEXT(DATE(MID(D520, 13, 4), CHOOSE(MATCH( MID(D520, 5, 3), {"Jan","Feb","Mar","Apr","May","Jun","Jul","Aug","Sep","Oct","Nov","Dec"}, 0), 1, 2, 3, 4, 5, 6, 7, 8, 9, 10, 11, 12), MID(D520, 9, 2)), "yyyy-mm-dd")</f>
        <v>2021-08-21</v>
      </c>
      <c r="F520" s="1" t="str">
        <f t="shared" si="57"/>
        <v>22:13:00</v>
      </c>
      <c r="G520" s="9" t="str">
        <f t="shared" si="58"/>
        <v>August</v>
      </c>
      <c r="H520" s="5" t="str">
        <f t="shared" si="59"/>
        <v>2021</v>
      </c>
      <c r="I520" s="1" t="s">
        <v>1144</v>
      </c>
      <c r="J520" s="1" t="str">
        <f t="shared" si="60"/>
        <v xml:space="preserve">Soyuz 2.1b/Fregat </v>
      </c>
      <c r="K520" s="1" t="str">
        <f t="shared" si="61"/>
        <v>OneWeb #9</v>
      </c>
      <c r="L520" s="1" t="s">
        <v>8</v>
      </c>
      <c r="M520" s="1">
        <v>25</v>
      </c>
      <c r="N520" s="1">
        <f t="shared" si="62"/>
        <v>2075</v>
      </c>
      <c r="O520" s="1" t="s">
        <v>9</v>
      </c>
    </row>
    <row r="521" spans="1:15" x14ac:dyDescent="0.3">
      <c r="A521" s="1" t="s">
        <v>14</v>
      </c>
      <c r="B521" s="1" t="s">
        <v>329</v>
      </c>
      <c r="C521" s="1" t="str">
        <f t="shared" si="56"/>
        <v>China</v>
      </c>
      <c r="D521" s="1" t="s">
        <v>1145</v>
      </c>
      <c r="E521" s="7" t="str">
        <f>TEXT(DATE(MID(D521, 13, 4), CHOOSE(MATCH( MID(D521, 5, 3), {"Jan","Feb","Mar","Apr","May","Jun","Jul","Aug","Sep","Oct","Nov","Dec"}, 0), 1, 2, 3, 4, 5, 6, 7, 8, 9, 10, 11, 12), MID(D521, 9, 2)), "yyyy-mm-dd")</f>
        <v>2021-08-18</v>
      </c>
      <c r="F521" s="1" t="str">
        <f t="shared" si="57"/>
        <v>22:32:00</v>
      </c>
      <c r="G521" s="9" t="str">
        <f t="shared" si="58"/>
        <v>August</v>
      </c>
      <c r="H521" s="5" t="str">
        <f t="shared" si="59"/>
        <v>2021</v>
      </c>
      <c r="I521" s="1" t="s">
        <v>1146</v>
      </c>
      <c r="J521" s="1" t="str">
        <f t="shared" si="60"/>
        <v xml:space="preserve">Long March 4B </v>
      </c>
      <c r="K521" s="1" t="str">
        <f t="shared" si="61"/>
        <v>Tianhui-2 2A &amp; 2B</v>
      </c>
      <c r="L521" s="1" t="s">
        <v>8</v>
      </c>
      <c r="M521" s="1">
        <v>64.680000000000007</v>
      </c>
      <c r="N521" s="1">
        <f t="shared" si="62"/>
        <v>5368.4400000000005</v>
      </c>
      <c r="O521" s="1" t="s">
        <v>9</v>
      </c>
    </row>
    <row r="522" spans="1:15" x14ac:dyDescent="0.3">
      <c r="A522" s="1" t="s">
        <v>233</v>
      </c>
      <c r="B522" s="1" t="s">
        <v>234</v>
      </c>
      <c r="C522" s="1" t="str">
        <f t="shared" si="56"/>
        <v>France</v>
      </c>
      <c r="D522" s="1" t="s">
        <v>1147</v>
      </c>
      <c r="E522" s="7" t="str">
        <f>TEXT(DATE(MID(D522, 13, 4), CHOOSE(MATCH( MID(D522, 5, 3), {"Jan","Feb","Mar","Apr","May","Jun","Jul","Aug","Sep","Oct","Nov","Dec"}, 0), 1, 2, 3, 4, 5, 6, 7, 8, 9, 10, 11, 12), MID(D522, 9, 2)), "yyyy-mm-dd")</f>
        <v>2021-08-17</v>
      </c>
      <c r="F522" s="1" t="str">
        <f t="shared" si="57"/>
        <v>01:47:00</v>
      </c>
      <c r="G522" s="9" t="str">
        <f t="shared" si="58"/>
        <v>August</v>
      </c>
      <c r="H522" s="5" t="str">
        <f t="shared" si="59"/>
        <v>2021</v>
      </c>
      <c r="I522" s="1" t="s">
        <v>1148</v>
      </c>
      <c r="J522" s="1" t="str">
        <f t="shared" si="60"/>
        <v xml:space="preserve">Vega </v>
      </c>
      <c r="K522" s="1" t="str">
        <f t="shared" si="61"/>
        <v>PlÃ©iades-NÃ©o 4 &amp; SSMS nÂ°3</v>
      </c>
      <c r="L522" s="1" t="s">
        <v>8</v>
      </c>
      <c r="M522" s="1">
        <v>37</v>
      </c>
      <c r="N522" s="1">
        <f t="shared" si="62"/>
        <v>3071</v>
      </c>
      <c r="O522" s="1" t="s">
        <v>9</v>
      </c>
    </row>
    <row r="523" spans="1:15" x14ac:dyDescent="0.3">
      <c r="A523" s="1" t="s">
        <v>86</v>
      </c>
      <c r="B523" s="1" t="s">
        <v>290</v>
      </c>
      <c r="C523" s="1" t="str">
        <f t="shared" si="56"/>
        <v>India</v>
      </c>
      <c r="D523" s="1" t="s">
        <v>1149</v>
      </c>
      <c r="E523" s="7" t="str">
        <f>TEXT(DATE(MID(D523, 13, 4), CHOOSE(MATCH( MID(D523, 5, 3), {"Jan","Feb","Mar","Apr","May","Jun","Jul","Aug","Sep","Oct","Nov","Dec"}, 0), 1, 2, 3, 4, 5, 6, 7, 8, 9, 10, 11, 12), MID(D523, 9, 2)), "yyyy-mm-dd")</f>
        <v>2021-08-12</v>
      </c>
      <c r="F523" s="1" t="str">
        <f t="shared" si="57"/>
        <v>00:13:00</v>
      </c>
      <c r="G523" s="9" t="str">
        <f t="shared" si="58"/>
        <v>August</v>
      </c>
      <c r="H523" s="5" t="str">
        <f t="shared" si="59"/>
        <v>2021</v>
      </c>
      <c r="I523" s="1" t="s">
        <v>1150</v>
      </c>
      <c r="J523" s="1" t="str">
        <f t="shared" si="60"/>
        <v xml:space="preserve">GSLV Mk II </v>
      </c>
      <c r="K523" s="1" t="str">
        <f t="shared" si="61"/>
        <v>EOS-03</v>
      </c>
      <c r="L523" s="1" t="s">
        <v>8</v>
      </c>
      <c r="M523" s="1">
        <v>47</v>
      </c>
      <c r="N523" s="1">
        <f t="shared" si="62"/>
        <v>3901</v>
      </c>
      <c r="O523" s="1" t="s">
        <v>257</v>
      </c>
    </row>
    <row r="524" spans="1:15" x14ac:dyDescent="0.3">
      <c r="A524" s="1" t="s">
        <v>342</v>
      </c>
      <c r="B524" s="1" t="s">
        <v>343</v>
      </c>
      <c r="C524" s="1" t="str">
        <f t="shared" si="56"/>
        <v>USA</v>
      </c>
      <c r="D524" s="1" t="s">
        <v>1151</v>
      </c>
      <c r="E524" s="7" t="str">
        <f>TEXT(DATE(MID(D524, 13, 4), CHOOSE(MATCH( MID(D524, 5, 3), {"Jan","Feb","Mar","Apr","May","Jun","Jul","Aug","Sep","Oct","Nov","Dec"}, 0), 1, 2, 3, 4, 5, 6, 7, 8, 9, 10, 11, 12), MID(D524, 9, 2)), "yyyy-mm-dd")</f>
        <v>2021-08-10</v>
      </c>
      <c r="F524" s="1" t="str">
        <f t="shared" si="57"/>
        <v>22:01:00</v>
      </c>
      <c r="G524" s="9" t="str">
        <f t="shared" si="58"/>
        <v>August</v>
      </c>
      <c r="H524" s="5" t="str">
        <f t="shared" si="59"/>
        <v>2021</v>
      </c>
      <c r="I524" s="1" t="s">
        <v>1152</v>
      </c>
      <c r="J524" s="1" t="str">
        <f t="shared" si="60"/>
        <v xml:space="preserve">Antares 230+ </v>
      </c>
      <c r="K524" s="1" t="str">
        <f t="shared" si="61"/>
        <v>CRS NG-16</v>
      </c>
      <c r="L524" s="1" t="s">
        <v>346</v>
      </c>
      <c r="M524" s="1">
        <v>85</v>
      </c>
      <c r="N524" s="1">
        <f t="shared" si="62"/>
        <v>7055</v>
      </c>
      <c r="O524" s="1" t="s">
        <v>9</v>
      </c>
    </row>
    <row r="525" spans="1:15" x14ac:dyDescent="0.3">
      <c r="A525" s="1" t="s">
        <v>14</v>
      </c>
      <c r="B525" s="1" t="s">
        <v>101</v>
      </c>
      <c r="C525" s="1" t="str">
        <f t="shared" si="56"/>
        <v>China</v>
      </c>
      <c r="D525" s="1" t="s">
        <v>1153</v>
      </c>
      <c r="E525" s="7" t="str">
        <f>TEXT(DATE(MID(D525, 13, 4), CHOOSE(MATCH( MID(D525, 5, 3), {"Jan","Feb","Mar","Apr","May","Jun","Jul","Aug","Sep","Oct","Nov","Dec"}, 0), 1, 2, 3, 4, 5, 6, 7, 8, 9, 10, 11, 12), MID(D525, 9, 2)), "yyyy-mm-dd")</f>
        <v>2021-08-05</v>
      </c>
      <c r="F525" s="1" t="str">
        <f t="shared" si="57"/>
        <v>16:30:00</v>
      </c>
      <c r="G525" s="9" t="str">
        <f t="shared" si="58"/>
        <v>August</v>
      </c>
      <c r="H525" s="5" t="str">
        <f t="shared" si="59"/>
        <v>2021</v>
      </c>
      <c r="I525" s="1" t="s">
        <v>1154</v>
      </c>
      <c r="J525" s="1" t="str">
        <f t="shared" si="60"/>
        <v xml:space="preserve">Long March 3B/E </v>
      </c>
      <c r="K525" s="1" t="str">
        <f t="shared" si="61"/>
        <v>Zhongxing-2E</v>
      </c>
      <c r="L525" s="1" t="s">
        <v>8</v>
      </c>
      <c r="M525" s="1">
        <v>29.15</v>
      </c>
      <c r="N525" s="1">
        <f t="shared" si="62"/>
        <v>2419.4499999999998</v>
      </c>
      <c r="O525" s="1" t="s">
        <v>9</v>
      </c>
    </row>
    <row r="526" spans="1:15" x14ac:dyDescent="0.3">
      <c r="A526" s="1" t="s">
        <v>14</v>
      </c>
      <c r="B526" s="1" t="s">
        <v>395</v>
      </c>
      <c r="C526" s="1" t="str">
        <f t="shared" si="56"/>
        <v>China</v>
      </c>
      <c r="D526" s="1" t="s">
        <v>1155</v>
      </c>
      <c r="E526" s="7" t="str">
        <f>TEXT(DATE(MID(D526, 13, 4), CHOOSE(MATCH( MID(D526, 5, 3), {"Jan","Feb","Mar","Apr","May","Jun","Jul","Aug","Sep","Oct","Nov","Dec"}, 0), 1, 2, 3, 4, 5, 6, 7, 8, 9, 10, 11, 12), MID(D526, 9, 2)), "yyyy-mm-dd")</f>
        <v>2021-08-04</v>
      </c>
      <c r="F526" s="1" t="str">
        <f t="shared" si="57"/>
        <v>11:01:00</v>
      </c>
      <c r="G526" s="9" t="str">
        <f t="shared" si="58"/>
        <v>August</v>
      </c>
      <c r="H526" s="5" t="str">
        <f t="shared" si="59"/>
        <v>2021</v>
      </c>
      <c r="I526" s="1" t="s">
        <v>1156</v>
      </c>
      <c r="J526" s="1" t="str">
        <f t="shared" si="60"/>
        <v xml:space="preserve">Long March 6 </v>
      </c>
      <c r="K526" s="1" t="str">
        <f t="shared" si="61"/>
        <v>KL-Beta A &amp; B</v>
      </c>
      <c r="L526" s="1" t="s">
        <v>8</v>
      </c>
      <c r="M526" s="1">
        <v>19</v>
      </c>
      <c r="N526" s="1">
        <f t="shared" si="62"/>
        <v>1577</v>
      </c>
      <c r="O526" s="1" t="s">
        <v>9</v>
      </c>
    </row>
    <row r="527" spans="1:15" x14ac:dyDescent="0.3">
      <c r="A527" s="1" t="s">
        <v>126</v>
      </c>
      <c r="B527" s="1" t="s">
        <v>69</v>
      </c>
      <c r="C527" s="1" t="str">
        <f t="shared" si="56"/>
        <v>China</v>
      </c>
      <c r="D527" s="1" t="s">
        <v>1157</v>
      </c>
      <c r="E527" s="7" t="str">
        <f>TEXT(DATE(MID(D527, 13, 4), CHOOSE(MATCH( MID(D527, 5, 3), {"Jan","Feb","Mar","Apr","May","Jun","Jul","Aug","Sep","Oct","Nov","Dec"}, 0), 1, 2, 3, 4, 5, 6, 7, 8, 9, 10, 11, 12), MID(D527, 9, 2)), "yyyy-mm-dd")</f>
        <v>2021-08-03</v>
      </c>
      <c r="F527" s="1" t="str">
        <f t="shared" si="57"/>
        <v>07:39:00</v>
      </c>
      <c r="G527" s="9" t="str">
        <f t="shared" si="58"/>
        <v>August</v>
      </c>
      <c r="H527" s="5" t="str">
        <f t="shared" si="59"/>
        <v>2021</v>
      </c>
      <c r="I527" s="1" t="s">
        <v>1158</v>
      </c>
      <c r="J527" s="1" t="str">
        <f t="shared" si="60"/>
        <v xml:space="preserve">Hyperbola-1 </v>
      </c>
      <c r="K527" s="1" t="str">
        <f t="shared" si="61"/>
        <v>Jilin-1 Mofang-01A (?)</v>
      </c>
      <c r="L527" s="1" t="s">
        <v>8</v>
      </c>
      <c r="M527" s="1"/>
      <c r="N527" s="1">
        <f t="shared" si="62"/>
        <v>0</v>
      </c>
      <c r="O527" s="1" t="s">
        <v>257</v>
      </c>
    </row>
    <row r="528" spans="1:15" x14ac:dyDescent="0.3">
      <c r="A528" s="1" t="s">
        <v>233</v>
      </c>
      <c r="B528" s="1" t="s">
        <v>379</v>
      </c>
      <c r="C528" s="1" t="str">
        <f t="shared" si="56"/>
        <v>France</v>
      </c>
      <c r="D528" s="1" t="s">
        <v>1159</v>
      </c>
      <c r="E528" s="7" t="str">
        <f>TEXT(DATE(MID(D528, 13, 4), CHOOSE(MATCH( MID(D528, 5, 3), {"Jan","Feb","Mar","Apr","May","Jun","Jul","Aug","Sep","Oct","Nov","Dec"}, 0), 1, 2, 3, 4, 5, 6, 7, 8, 9, 10, 11, 12), MID(D528, 9, 2)), "yyyy-mm-dd")</f>
        <v>2021-07-30</v>
      </c>
      <c r="F528" s="1" t="str">
        <f t="shared" si="57"/>
        <v>21:00:00</v>
      </c>
      <c r="G528" s="9" t="str">
        <f t="shared" si="58"/>
        <v>July</v>
      </c>
      <c r="H528" s="5" t="str">
        <f t="shared" si="59"/>
        <v>2021</v>
      </c>
      <c r="I528" s="1" t="s">
        <v>1160</v>
      </c>
      <c r="J528" s="1" t="str">
        <f t="shared" si="60"/>
        <v xml:space="preserve">Ariane 5 ECA </v>
      </c>
      <c r="K528" s="1" t="str">
        <f t="shared" si="61"/>
        <v>Eutelsat Quantum &amp; Star One D2</v>
      </c>
      <c r="L528" s="1" t="s">
        <v>346</v>
      </c>
      <c r="M528" s="1">
        <v>200</v>
      </c>
      <c r="N528" s="1">
        <f t="shared" si="62"/>
        <v>16600</v>
      </c>
      <c r="O528" s="1" t="s">
        <v>9</v>
      </c>
    </row>
    <row r="529" spans="1:15" x14ac:dyDescent="0.3">
      <c r="A529" s="1" t="s">
        <v>21</v>
      </c>
      <c r="B529" s="1" t="s">
        <v>828</v>
      </c>
      <c r="C529" s="1" t="str">
        <f t="shared" si="56"/>
        <v>New Zealand</v>
      </c>
      <c r="D529" s="1" t="s">
        <v>1161</v>
      </c>
      <c r="E529" s="7" t="str">
        <f>TEXT(DATE(MID(D529, 13, 4), CHOOSE(MATCH( MID(D529, 5, 3), {"Jan","Feb","Mar","Apr","May","Jun","Jul","Aug","Sep","Oct","Nov","Dec"}, 0), 1, 2, 3, 4, 5, 6, 7, 8, 9, 10, 11, 12), MID(D529, 9, 2)), "yyyy-mm-dd")</f>
        <v>2021-07-29</v>
      </c>
      <c r="F529" s="1" t="str">
        <f t="shared" si="57"/>
        <v>06:00:00</v>
      </c>
      <c r="G529" s="9" t="str">
        <f t="shared" si="58"/>
        <v>July</v>
      </c>
      <c r="H529" s="5" t="str">
        <f t="shared" si="59"/>
        <v>2021</v>
      </c>
      <c r="I529" s="1" t="s">
        <v>1162</v>
      </c>
      <c r="J529" s="1" t="str">
        <f t="shared" si="60"/>
        <v xml:space="preserve">Electron/Curie </v>
      </c>
      <c r="K529" s="1" t="str">
        <f t="shared" si="61"/>
        <v>Itâ€™s a Little Chile Up Here</v>
      </c>
      <c r="L529" s="1" t="s">
        <v>8</v>
      </c>
      <c r="M529" s="1">
        <v>7.5</v>
      </c>
      <c r="N529" s="1">
        <f t="shared" si="62"/>
        <v>622.5</v>
      </c>
      <c r="O529" s="1" t="s">
        <v>9</v>
      </c>
    </row>
    <row r="530" spans="1:15" x14ac:dyDescent="0.3">
      <c r="A530" s="1" t="s">
        <v>14</v>
      </c>
      <c r="B530" s="1" t="s">
        <v>90</v>
      </c>
      <c r="C530" s="1" t="str">
        <f t="shared" si="56"/>
        <v>China</v>
      </c>
      <c r="D530" s="1" t="s">
        <v>1163</v>
      </c>
      <c r="E530" s="7" t="str">
        <f>TEXT(DATE(MID(D530, 13, 4), CHOOSE(MATCH( MID(D530, 5, 3), {"Jan","Feb","Mar","Apr","May","Jun","Jul","Aug","Sep","Oct","Nov","Dec"}, 0), 1, 2, 3, 4, 5, 6, 7, 8, 9, 10, 11, 12), MID(D530, 9, 2)), "yyyy-mm-dd")</f>
        <v>2021-07-29</v>
      </c>
      <c r="F530" s="1" t="str">
        <f t="shared" si="57"/>
        <v>04:01:00</v>
      </c>
      <c r="G530" s="9" t="str">
        <f t="shared" si="58"/>
        <v>July</v>
      </c>
      <c r="H530" s="5" t="str">
        <f t="shared" si="59"/>
        <v>2021</v>
      </c>
      <c r="I530" s="1" t="s">
        <v>1164</v>
      </c>
      <c r="J530" s="1" t="str">
        <f t="shared" si="60"/>
        <v xml:space="preserve">Long March 2D </v>
      </c>
      <c r="K530" s="1" t="str">
        <f t="shared" si="61"/>
        <v>Tianhui-1 04</v>
      </c>
      <c r="L530" s="1" t="s">
        <v>8</v>
      </c>
      <c r="M530" s="1">
        <v>29.75</v>
      </c>
      <c r="N530" s="1">
        <f t="shared" si="62"/>
        <v>2469.25</v>
      </c>
      <c r="O530" s="1" t="s">
        <v>9</v>
      </c>
    </row>
    <row r="531" spans="1:15" x14ac:dyDescent="0.3">
      <c r="A531" s="1" t="s">
        <v>129</v>
      </c>
      <c r="B531" s="1" t="s">
        <v>529</v>
      </c>
      <c r="C531" s="1" t="str">
        <f t="shared" si="56"/>
        <v>Kazakhstan</v>
      </c>
      <c r="D531" s="1" t="s">
        <v>1165</v>
      </c>
      <c r="E531" s="7" t="str">
        <f>TEXT(DATE(MID(D531, 13, 4), CHOOSE(MATCH( MID(D531, 5, 3), {"Jan","Feb","Mar","Apr","May","Jun","Jul","Aug","Sep","Oct","Nov","Dec"}, 0), 1, 2, 3, 4, 5, 6, 7, 8, 9, 10, 11, 12), MID(D531, 9, 2)), "yyyy-mm-dd")</f>
        <v>2021-07-21</v>
      </c>
      <c r="F531" s="1" t="str">
        <f t="shared" si="57"/>
        <v>14:58:00</v>
      </c>
      <c r="G531" s="9" t="str">
        <f t="shared" si="58"/>
        <v>July</v>
      </c>
      <c r="H531" s="5" t="str">
        <f t="shared" si="59"/>
        <v>2021</v>
      </c>
      <c r="I531" s="1" t="s">
        <v>1166</v>
      </c>
      <c r="J531" s="1" t="str">
        <f t="shared" si="60"/>
        <v xml:space="preserve">Proton-M </v>
      </c>
      <c r="K531" s="1" t="str">
        <f t="shared" si="61"/>
        <v>MLM-U Nauka</v>
      </c>
      <c r="L531" s="1" t="s">
        <v>8</v>
      </c>
      <c r="M531" s="1">
        <v>65</v>
      </c>
      <c r="N531" s="1">
        <f t="shared" si="62"/>
        <v>5395</v>
      </c>
      <c r="O531" s="1" t="s">
        <v>9</v>
      </c>
    </row>
    <row r="532" spans="1:15" x14ac:dyDescent="0.3">
      <c r="A532" s="1" t="s">
        <v>120</v>
      </c>
      <c r="B532" s="1" t="s">
        <v>121</v>
      </c>
      <c r="C532" s="1" t="str">
        <f t="shared" si="56"/>
        <v>USA</v>
      </c>
      <c r="D532" s="1" t="s">
        <v>1167</v>
      </c>
      <c r="E532" s="7" t="str">
        <f>TEXT(DATE(MID(D532, 13, 4), CHOOSE(MATCH( MID(D532, 5, 3), {"Jan","Feb","Mar","Apr","May","Jun","Jul","Aug","Sep","Oct","Nov","Dec"}, 0), 1, 2, 3, 4, 5, 6, 7, 8, 9, 10, 11, 12), MID(D532, 9, 2)), "yyyy-mm-dd")</f>
        <v>2021-07-20</v>
      </c>
      <c r="F532" s="1" t="str">
        <f t="shared" si="57"/>
        <v>13:11:00</v>
      </c>
      <c r="G532" s="9" t="str">
        <f t="shared" si="58"/>
        <v>July</v>
      </c>
      <c r="H532" s="5" t="str">
        <f t="shared" si="59"/>
        <v>2021</v>
      </c>
      <c r="I532" s="1" t="s">
        <v>1168</v>
      </c>
      <c r="J532" s="1" t="str">
        <f t="shared" si="60"/>
        <v xml:space="preserve">New Shepard </v>
      </c>
      <c r="K532" s="1" t="str">
        <f t="shared" si="61"/>
        <v>NS-16</v>
      </c>
      <c r="L532" s="1" t="s">
        <v>8</v>
      </c>
      <c r="M532" s="1"/>
      <c r="N532" s="1">
        <f t="shared" si="62"/>
        <v>0</v>
      </c>
      <c r="O532" s="1" t="s">
        <v>9</v>
      </c>
    </row>
    <row r="533" spans="1:15" x14ac:dyDescent="0.3">
      <c r="A533" s="1" t="s">
        <v>14</v>
      </c>
      <c r="B533" s="1" t="s">
        <v>18</v>
      </c>
      <c r="C533" s="1" t="str">
        <f t="shared" si="56"/>
        <v>China</v>
      </c>
      <c r="D533" s="1" t="s">
        <v>1169</v>
      </c>
      <c r="E533" s="7" t="str">
        <f>TEXT(DATE(MID(D533, 13, 4), CHOOSE(MATCH( MID(D533, 5, 3), {"Jan","Feb","Mar","Apr","May","Jun","Jul","Aug","Sep","Oct","Nov","Dec"}, 0), 1, 2, 3, 4, 5, 6, 7, 8, 9, 10, 11, 12), MID(D533, 9, 2)), "yyyy-mm-dd")</f>
        <v>2021-07-19</v>
      </c>
      <c r="F533" s="1" t="str">
        <f t="shared" si="57"/>
        <v>00:19:00</v>
      </c>
      <c r="G533" s="9" t="str">
        <f t="shared" si="58"/>
        <v>July</v>
      </c>
      <c r="H533" s="5" t="str">
        <f t="shared" si="59"/>
        <v>2021</v>
      </c>
      <c r="I533" s="1" t="s">
        <v>1170</v>
      </c>
      <c r="J533" s="1" t="str">
        <f t="shared" si="60"/>
        <v xml:space="preserve">Long March 2C </v>
      </c>
      <c r="K533" s="1" t="str">
        <f t="shared" si="61"/>
        <v>Yaogan-30 10</v>
      </c>
      <c r="L533" s="1" t="s">
        <v>8</v>
      </c>
      <c r="M533" s="1">
        <v>30.8</v>
      </c>
      <c r="N533" s="1">
        <f t="shared" si="62"/>
        <v>2556.4</v>
      </c>
      <c r="O533" s="1" t="s">
        <v>9</v>
      </c>
    </row>
    <row r="534" spans="1:15" x14ac:dyDescent="0.3">
      <c r="A534" s="1" t="s">
        <v>37</v>
      </c>
      <c r="B534" s="1" t="s">
        <v>38</v>
      </c>
      <c r="C534" s="1" t="str">
        <f t="shared" si="56"/>
        <v>USA</v>
      </c>
      <c r="D534" s="1" t="s">
        <v>1171</v>
      </c>
      <c r="E534" s="7" t="str">
        <f>TEXT(DATE(MID(D534, 13, 4), CHOOSE(MATCH( MID(D534, 5, 3), {"Jan","Feb","Mar","Apr","May","Jun","Jul","Aug","Sep","Oct","Nov","Dec"}, 0), 1, 2, 3, 4, 5, 6, 7, 8, 9, 10, 11, 12), MID(D534, 9, 2)), "yyyy-mm-dd")</f>
        <v>2021-07-11</v>
      </c>
      <c r="F534" s="1" t="str">
        <f t="shared" si="57"/>
        <v>15:25:00</v>
      </c>
      <c r="G534" s="9" t="str">
        <f t="shared" si="58"/>
        <v>July</v>
      </c>
      <c r="H534" s="5" t="str">
        <f t="shared" si="59"/>
        <v>2021</v>
      </c>
      <c r="I534" s="1" t="s">
        <v>1172</v>
      </c>
      <c r="J534" s="1" t="str">
        <f t="shared" si="60"/>
        <v xml:space="preserve">SpaceShipTwo </v>
      </c>
      <c r="K534" s="1" t="str">
        <f t="shared" si="61"/>
        <v>Unity 22</v>
      </c>
      <c r="L534" s="1" t="s">
        <v>8</v>
      </c>
      <c r="M534" s="1"/>
      <c r="N534" s="1">
        <f t="shared" si="62"/>
        <v>0</v>
      </c>
      <c r="O534" s="1" t="s">
        <v>9</v>
      </c>
    </row>
    <row r="535" spans="1:15" x14ac:dyDescent="0.3">
      <c r="A535" s="1" t="s">
        <v>14</v>
      </c>
      <c r="B535" s="1" t="s">
        <v>395</v>
      </c>
      <c r="C535" s="1" t="str">
        <f t="shared" si="56"/>
        <v>China</v>
      </c>
      <c r="D535" s="1" t="s">
        <v>1173</v>
      </c>
      <c r="E535" s="7" t="str">
        <f>TEXT(DATE(MID(D535, 13, 4), CHOOSE(MATCH( MID(D535, 5, 3), {"Jan","Feb","Mar","Apr","May","Jun","Jul","Aug","Sep","Oct","Nov","Dec"}, 0), 1, 2, 3, 4, 5, 6, 7, 8, 9, 10, 11, 12), MID(D535, 9, 2)), "yyyy-mm-dd")</f>
        <v>2021-07-09</v>
      </c>
      <c r="F535" s="1" t="str">
        <f t="shared" si="57"/>
        <v>11:59:00</v>
      </c>
      <c r="G535" s="9" t="str">
        <f t="shared" si="58"/>
        <v>July</v>
      </c>
      <c r="H535" s="5" t="str">
        <f t="shared" si="59"/>
        <v>2021</v>
      </c>
      <c r="I535" s="1" t="s">
        <v>1174</v>
      </c>
      <c r="J535" s="1" t="str">
        <f t="shared" si="60"/>
        <v xml:space="preserve">Long March 6 </v>
      </c>
      <c r="K535" s="1" t="str">
        <f t="shared" si="61"/>
        <v>Zhongzi Group 02 (Ningxia-1-02)</v>
      </c>
      <c r="L535" s="1" t="s">
        <v>8</v>
      </c>
      <c r="M535" s="1">
        <v>19</v>
      </c>
      <c r="N535" s="1">
        <f t="shared" si="62"/>
        <v>1577</v>
      </c>
      <c r="O535" s="1" t="s">
        <v>9</v>
      </c>
    </row>
    <row r="536" spans="1:15" x14ac:dyDescent="0.3">
      <c r="A536" s="1" t="s">
        <v>14</v>
      </c>
      <c r="B536" s="1" t="s">
        <v>101</v>
      </c>
      <c r="C536" s="1" t="str">
        <f t="shared" si="56"/>
        <v>China</v>
      </c>
      <c r="D536" s="1" t="s">
        <v>1175</v>
      </c>
      <c r="E536" s="7" t="str">
        <f>TEXT(DATE(MID(D536, 13, 4), CHOOSE(MATCH( MID(D536, 5, 3), {"Jan","Feb","Mar","Apr","May","Jun","Jul","Aug","Sep","Oct","Nov","Dec"}, 0), 1, 2, 3, 4, 5, 6, 7, 8, 9, 10, 11, 12), MID(D536, 9, 2)), "yyyy-mm-dd")</f>
        <v>2021-07-06</v>
      </c>
      <c r="F536" s="1" t="str">
        <f t="shared" si="57"/>
        <v>15:53:00</v>
      </c>
      <c r="G536" s="9" t="str">
        <f t="shared" si="58"/>
        <v>July</v>
      </c>
      <c r="H536" s="5" t="str">
        <f t="shared" si="59"/>
        <v>2021</v>
      </c>
      <c r="I536" s="1" t="s">
        <v>1176</v>
      </c>
      <c r="J536" s="1" t="str">
        <f t="shared" si="60"/>
        <v xml:space="preserve">Long March 3C/E </v>
      </c>
      <c r="K536" s="1" t="str">
        <f t="shared" si="61"/>
        <v>Tianlian 1-05</v>
      </c>
      <c r="L536" s="1" t="s">
        <v>8</v>
      </c>
      <c r="M536" s="1">
        <v>20</v>
      </c>
      <c r="N536" s="1">
        <f t="shared" si="62"/>
        <v>1660</v>
      </c>
      <c r="O536" s="1" t="s">
        <v>9</v>
      </c>
    </row>
    <row r="537" spans="1:15" x14ac:dyDescent="0.3">
      <c r="A537" s="1" t="s">
        <v>14</v>
      </c>
      <c r="B537" s="1" t="s">
        <v>90</v>
      </c>
      <c r="C537" s="1" t="str">
        <f t="shared" si="56"/>
        <v>China</v>
      </c>
      <c r="D537" s="1" t="s">
        <v>1177</v>
      </c>
      <c r="E537" s="7" t="str">
        <f>TEXT(DATE(MID(D537, 13, 4), CHOOSE(MATCH( MID(D537, 5, 3), {"Jan","Feb","Mar","Apr","May","Jun","Jul","Aug","Sep","Oct","Nov","Dec"}, 0), 1, 2, 3, 4, 5, 6, 7, 8, 9, 10, 11, 12), MID(D537, 9, 2)), "yyyy-mm-dd")</f>
        <v>2021-07-04</v>
      </c>
      <c r="F537" s="1" t="str">
        <f t="shared" si="57"/>
        <v>23:28:00</v>
      </c>
      <c r="G537" s="9" t="str">
        <f t="shared" si="58"/>
        <v>July</v>
      </c>
      <c r="H537" s="5" t="str">
        <f t="shared" si="59"/>
        <v>2021</v>
      </c>
      <c r="I537" s="1" t="s">
        <v>1178</v>
      </c>
      <c r="J537" s="1" t="str">
        <f t="shared" si="60"/>
        <v xml:space="preserve">Long March 4C </v>
      </c>
      <c r="K537" s="1" t="str">
        <f t="shared" si="61"/>
        <v>Fengyun-3E</v>
      </c>
      <c r="L537" s="1" t="s">
        <v>8</v>
      </c>
      <c r="M537" s="1">
        <v>64.680000000000007</v>
      </c>
      <c r="N537" s="1">
        <f t="shared" si="62"/>
        <v>5368.4400000000005</v>
      </c>
      <c r="O537" s="1" t="s">
        <v>9</v>
      </c>
    </row>
    <row r="538" spans="1:15" x14ac:dyDescent="0.3">
      <c r="A538" s="1" t="s">
        <v>14</v>
      </c>
      <c r="B538" s="1" t="s">
        <v>329</v>
      </c>
      <c r="C538" s="1" t="str">
        <f t="shared" si="56"/>
        <v>China</v>
      </c>
      <c r="D538" s="1" t="s">
        <v>1179</v>
      </c>
      <c r="E538" s="7" t="str">
        <f>TEXT(DATE(MID(D538, 13, 4), CHOOSE(MATCH( MID(D538, 5, 3), {"Jan","Feb","Mar","Apr","May","Jun","Jul","Aug","Sep","Oct","Nov","Dec"}, 0), 1, 2, 3, 4, 5, 6, 7, 8, 9, 10, 11, 12), MID(D538, 9, 2)), "yyyy-mm-dd")</f>
        <v>2021-07-03</v>
      </c>
      <c r="F538" s="1" t="str">
        <f t="shared" si="57"/>
        <v>02:51:00</v>
      </c>
      <c r="G538" s="9" t="str">
        <f t="shared" si="58"/>
        <v>July</v>
      </c>
      <c r="H538" s="5" t="str">
        <f t="shared" si="59"/>
        <v>2021</v>
      </c>
      <c r="I538" s="1" t="s">
        <v>1180</v>
      </c>
      <c r="J538" s="1" t="str">
        <f t="shared" si="60"/>
        <v xml:space="preserve">Long March 2D </v>
      </c>
      <c r="K538" s="1" t="str">
        <f t="shared" si="61"/>
        <v>Jilin-1 Wideband-01B &amp; High Resolution 03D</v>
      </c>
      <c r="L538" s="1" t="s">
        <v>8</v>
      </c>
      <c r="M538" s="1">
        <v>29.75</v>
      </c>
      <c r="N538" s="1">
        <f t="shared" si="62"/>
        <v>2469.25</v>
      </c>
      <c r="O538" s="1" t="s">
        <v>9</v>
      </c>
    </row>
    <row r="539" spans="1:15" x14ac:dyDescent="0.3">
      <c r="A539" s="1" t="s">
        <v>1014</v>
      </c>
      <c r="B539" s="1" t="s">
        <v>322</v>
      </c>
      <c r="C539" s="1" t="str">
        <f t="shared" si="56"/>
        <v>Russia</v>
      </c>
      <c r="D539" s="1" t="s">
        <v>1181</v>
      </c>
      <c r="E539" s="7" t="str">
        <f>TEXT(DATE(MID(D539, 13, 4), CHOOSE(MATCH( MID(D539, 5, 3), {"Jan","Feb","Mar","Apr","May","Jun","Jul","Aug","Sep","Oct","Nov","Dec"}, 0), 1, 2, 3, 4, 5, 6, 7, 8, 9, 10, 11, 12), MID(D539, 9, 2)), "yyyy-mm-dd")</f>
        <v>2021-07-01</v>
      </c>
      <c r="F539" s="1" t="str">
        <f t="shared" si="57"/>
        <v>12:48:00</v>
      </c>
      <c r="G539" s="9" t="str">
        <f t="shared" si="58"/>
        <v>July</v>
      </c>
      <c r="H539" s="5" t="str">
        <f t="shared" si="59"/>
        <v>2021</v>
      </c>
      <c r="I539" s="1" t="s">
        <v>1182</v>
      </c>
      <c r="J539" s="1" t="str">
        <f t="shared" si="60"/>
        <v xml:space="preserve">Soyuz 2.1b/Fregat </v>
      </c>
      <c r="K539" s="1" t="str">
        <f t="shared" si="61"/>
        <v>OneWeb #8</v>
      </c>
      <c r="L539" s="1" t="s">
        <v>8</v>
      </c>
      <c r="M539" s="1">
        <v>25</v>
      </c>
      <c r="N539" s="1">
        <f t="shared" si="62"/>
        <v>2075</v>
      </c>
      <c r="O539" s="1" t="s">
        <v>9</v>
      </c>
    </row>
    <row r="540" spans="1:15" x14ac:dyDescent="0.3">
      <c r="A540" s="1" t="s">
        <v>10</v>
      </c>
      <c r="B540" s="1" t="s">
        <v>11</v>
      </c>
      <c r="C540" s="1" t="str">
        <f t="shared" si="56"/>
        <v>USA</v>
      </c>
      <c r="D540" s="1" t="s">
        <v>1183</v>
      </c>
      <c r="E540" s="7" t="str">
        <f>TEXT(DATE(MID(D540, 13, 4), CHOOSE(MATCH( MID(D540, 5, 3), {"Jan","Feb","Mar","Apr","May","Jun","Jul","Aug","Sep","Oct","Nov","Dec"}, 0), 1, 2, 3, 4, 5, 6, 7, 8, 9, 10, 11, 12), MID(D540, 9, 2)), "yyyy-mm-dd")</f>
        <v>2021-06-30</v>
      </c>
      <c r="F540" s="1" t="str">
        <f t="shared" si="57"/>
        <v>19:31:00</v>
      </c>
      <c r="G540" s="9" t="str">
        <f t="shared" si="58"/>
        <v>June</v>
      </c>
      <c r="H540" s="5" t="str">
        <f t="shared" si="59"/>
        <v>2021</v>
      </c>
      <c r="I540" s="1" t="s">
        <v>1184</v>
      </c>
      <c r="J540" s="1" t="str">
        <f t="shared" si="60"/>
        <v xml:space="preserve">Falcon 9 Block 5 </v>
      </c>
      <c r="K540" s="1" t="str">
        <f t="shared" si="61"/>
        <v>Transporter 2</v>
      </c>
      <c r="L540" s="1" t="s">
        <v>8</v>
      </c>
      <c r="M540" s="1">
        <v>67</v>
      </c>
      <c r="N540" s="1">
        <f t="shared" si="62"/>
        <v>5561</v>
      </c>
      <c r="O540" s="1" t="s">
        <v>9</v>
      </c>
    </row>
    <row r="541" spans="1:15" x14ac:dyDescent="0.3">
      <c r="A541" s="1" t="s">
        <v>596</v>
      </c>
      <c r="B541" s="1" t="s">
        <v>839</v>
      </c>
      <c r="C541" s="1" t="str">
        <f t="shared" si="56"/>
        <v>USA</v>
      </c>
      <c r="D541" s="1" t="s">
        <v>1185</v>
      </c>
      <c r="E541" s="7" t="str">
        <f>TEXT(DATE(MID(D541, 13, 4), CHOOSE(MATCH( MID(D541, 5, 3), {"Jan","Feb","Mar","Apr","May","Jun","Jul","Aug","Sep","Oct","Nov","Dec"}, 0), 1, 2, 3, 4, 5, 6, 7, 8, 9, 10, 11, 12), MID(D541, 9, 2)), "yyyy-mm-dd")</f>
        <v>2021-06-30</v>
      </c>
      <c r="F541" s="1" t="str">
        <f t="shared" si="57"/>
        <v>14:47:00</v>
      </c>
      <c r="G541" s="9" t="str">
        <f t="shared" si="58"/>
        <v>June</v>
      </c>
      <c r="H541" s="5" t="str">
        <f t="shared" si="59"/>
        <v>2021</v>
      </c>
      <c r="I541" s="1" t="s">
        <v>1186</v>
      </c>
      <c r="J541" s="1" t="str">
        <f t="shared" si="60"/>
        <v xml:space="preserve">LauncherOne </v>
      </c>
      <c r="K541" s="1" t="str">
        <f t="shared" si="61"/>
        <v>Tubular Bells, Part One</v>
      </c>
      <c r="L541" s="1" t="s">
        <v>346</v>
      </c>
      <c r="M541" s="1">
        <v>12</v>
      </c>
      <c r="N541" s="1">
        <f t="shared" si="62"/>
        <v>996</v>
      </c>
      <c r="O541" s="1" t="s">
        <v>9</v>
      </c>
    </row>
    <row r="542" spans="1:15" x14ac:dyDescent="0.3">
      <c r="A542" s="1" t="s">
        <v>129</v>
      </c>
      <c r="B542" s="1" t="s">
        <v>130</v>
      </c>
      <c r="C542" s="1" t="str">
        <f t="shared" si="56"/>
        <v>Kazakhstan</v>
      </c>
      <c r="D542" s="1" t="s">
        <v>1187</v>
      </c>
      <c r="E542" s="7" t="str">
        <f>TEXT(DATE(MID(D542, 13, 4), CHOOSE(MATCH( MID(D542, 5, 3), {"Jan","Feb","Mar","Apr","May","Jun","Jul","Aug","Sep","Oct","Nov","Dec"}, 0), 1, 2, 3, 4, 5, 6, 7, 8, 9, 10, 11, 12), MID(D542, 9, 2)), "yyyy-mm-dd")</f>
        <v>2021-06-29</v>
      </c>
      <c r="F542" s="1" t="str">
        <f t="shared" si="57"/>
        <v>23:27:00</v>
      </c>
      <c r="G542" s="9" t="str">
        <f t="shared" si="58"/>
        <v>June</v>
      </c>
      <c r="H542" s="5" t="str">
        <f t="shared" si="59"/>
        <v>2021</v>
      </c>
      <c r="I542" s="1" t="s">
        <v>1188</v>
      </c>
      <c r="J542" s="1" t="str">
        <f t="shared" si="60"/>
        <v xml:space="preserve">Soyuz 2.1a </v>
      </c>
      <c r="K542" s="1" t="str">
        <f t="shared" si="61"/>
        <v>Progress MS-17</v>
      </c>
      <c r="L542" s="1" t="s">
        <v>8</v>
      </c>
      <c r="M542" s="1">
        <v>17.420000000000002</v>
      </c>
      <c r="N542" s="1">
        <f t="shared" si="62"/>
        <v>1445.8600000000001</v>
      </c>
      <c r="O542" s="1" t="s">
        <v>9</v>
      </c>
    </row>
    <row r="543" spans="1:15" x14ac:dyDescent="0.3">
      <c r="A543" s="1" t="s">
        <v>4</v>
      </c>
      <c r="B543" s="1" t="s">
        <v>5</v>
      </c>
      <c r="C543" s="1" t="str">
        <f t="shared" si="56"/>
        <v>Russia</v>
      </c>
      <c r="D543" s="1" t="s">
        <v>1189</v>
      </c>
      <c r="E543" s="7" t="str">
        <f>TEXT(DATE(MID(D543, 13, 4), CHOOSE(MATCH( MID(D543, 5, 3), {"Jan","Feb","Mar","Apr","May","Jun","Jul","Aug","Sep","Oct","Nov","Dec"}, 0), 1, 2, 3, 4, 5, 6, 7, 8, 9, 10, 11, 12), MID(D543, 9, 2)), "yyyy-mm-dd")</f>
        <v>2021-06-25</v>
      </c>
      <c r="F543" s="1" t="str">
        <f t="shared" si="57"/>
        <v>19:50:00</v>
      </c>
      <c r="G543" s="9" t="str">
        <f t="shared" si="58"/>
        <v>June</v>
      </c>
      <c r="H543" s="5" t="str">
        <f t="shared" si="59"/>
        <v>2021</v>
      </c>
      <c r="I543" s="1" t="s">
        <v>1190</v>
      </c>
      <c r="J543" s="1" t="str">
        <f t="shared" si="60"/>
        <v xml:space="preserve">Soyuz 2.1b </v>
      </c>
      <c r="K543" s="1" t="str">
        <f t="shared" si="61"/>
        <v>Cosmos 2550</v>
      </c>
      <c r="L543" s="1" t="s">
        <v>8</v>
      </c>
      <c r="M543" s="1">
        <v>20</v>
      </c>
      <c r="N543" s="1">
        <f t="shared" si="62"/>
        <v>1660</v>
      </c>
      <c r="O543" s="1" t="s">
        <v>9</v>
      </c>
    </row>
    <row r="544" spans="1:15" x14ac:dyDescent="0.3">
      <c r="A544" s="1" t="s">
        <v>14</v>
      </c>
      <c r="B544" s="1" t="s">
        <v>18</v>
      </c>
      <c r="C544" s="1" t="str">
        <f t="shared" si="56"/>
        <v>China</v>
      </c>
      <c r="D544" s="1" t="s">
        <v>1191</v>
      </c>
      <c r="E544" s="7" t="str">
        <f>TEXT(DATE(MID(D544, 13, 4), CHOOSE(MATCH( MID(D544, 5, 3), {"Jan","Feb","Mar","Apr","May","Jun","Jul","Aug","Sep","Oct","Nov","Dec"}, 0), 1, 2, 3, 4, 5, 6, 7, 8, 9, 10, 11, 12), MID(D544, 9, 2)), "yyyy-mm-dd")</f>
        <v>2021-06-18</v>
      </c>
      <c r="F544" s="1" t="str">
        <f t="shared" si="57"/>
        <v>06:30:00</v>
      </c>
      <c r="G544" s="9" t="str">
        <f t="shared" si="58"/>
        <v>June</v>
      </c>
      <c r="H544" s="5" t="str">
        <f t="shared" si="59"/>
        <v>2021</v>
      </c>
      <c r="I544" s="1" t="s">
        <v>1192</v>
      </c>
      <c r="J544" s="1" t="str">
        <f t="shared" si="60"/>
        <v xml:space="preserve">Long March 2C </v>
      </c>
      <c r="K544" s="1" t="str">
        <f t="shared" si="61"/>
        <v>Yaogan-30 09 &amp; Apocalypse 14</v>
      </c>
      <c r="L544" s="1" t="s">
        <v>8</v>
      </c>
      <c r="M544" s="1">
        <v>30.8</v>
      </c>
      <c r="N544" s="1">
        <f t="shared" si="62"/>
        <v>2556.4</v>
      </c>
      <c r="O544" s="1" t="s">
        <v>9</v>
      </c>
    </row>
    <row r="545" spans="1:15" x14ac:dyDescent="0.3">
      <c r="A545" s="1" t="s">
        <v>10</v>
      </c>
      <c r="B545" s="1" t="s">
        <v>11</v>
      </c>
      <c r="C545" s="1" t="str">
        <f t="shared" si="56"/>
        <v>USA</v>
      </c>
      <c r="D545" s="1" t="s">
        <v>1193</v>
      </c>
      <c r="E545" s="7" t="str">
        <f>TEXT(DATE(MID(D545, 13, 4), CHOOSE(MATCH( MID(D545, 5, 3), {"Jan","Feb","Mar","Apr","May","Jun","Jul","Aug","Sep","Oct","Nov","Dec"}, 0), 1, 2, 3, 4, 5, 6, 7, 8, 9, 10, 11, 12), MID(D545, 9, 2)), "yyyy-mm-dd")</f>
        <v>2021-06-17</v>
      </c>
      <c r="F545" s="1" t="str">
        <f t="shared" si="57"/>
        <v>16:09:00</v>
      </c>
      <c r="G545" s="9" t="str">
        <f t="shared" si="58"/>
        <v>June</v>
      </c>
      <c r="H545" s="5" t="str">
        <f t="shared" si="59"/>
        <v>2021</v>
      </c>
      <c r="I545" s="1" t="s">
        <v>1194</v>
      </c>
      <c r="J545" s="1" t="str">
        <f t="shared" si="60"/>
        <v xml:space="preserve">Falcon 9 Block 5 </v>
      </c>
      <c r="K545" s="1" t="str">
        <f t="shared" si="61"/>
        <v>GPS III-5</v>
      </c>
      <c r="L545" s="1" t="s">
        <v>8</v>
      </c>
      <c r="M545" s="1">
        <v>67</v>
      </c>
      <c r="N545" s="1">
        <f t="shared" si="62"/>
        <v>5561</v>
      </c>
      <c r="O545" s="1" t="s">
        <v>9</v>
      </c>
    </row>
    <row r="546" spans="1:15" x14ac:dyDescent="0.3">
      <c r="A546" s="1" t="s">
        <v>14</v>
      </c>
      <c r="B546" s="1" t="s">
        <v>138</v>
      </c>
      <c r="C546" s="1" t="str">
        <f t="shared" si="56"/>
        <v>China</v>
      </c>
      <c r="D546" s="1" t="s">
        <v>1195</v>
      </c>
      <c r="E546" s="7" t="str">
        <f>TEXT(DATE(MID(D546, 13, 4), CHOOSE(MATCH( MID(D546, 5, 3), {"Jan","Feb","Mar","Apr","May","Jun","Jul","Aug","Sep","Oct","Nov","Dec"}, 0), 1, 2, 3, 4, 5, 6, 7, 8, 9, 10, 11, 12), MID(D546, 9, 2)), "yyyy-mm-dd")</f>
        <v>2021-06-17</v>
      </c>
      <c r="F546" s="1" t="str">
        <f t="shared" si="57"/>
        <v>01:22:00</v>
      </c>
      <c r="G546" s="9" t="str">
        <f t="shared" si="58"/>
        <v>June</v>
      </c>
      <c r="H546" s="5" t="str">
        <f t="shared" si="59"/>
        <v>2021</v>
      </c>
      <c r="I546" s="1" t="s">
        <v>1196</v>
      </c>
      <c r="J546" s="1" t="str">
        <f t="shared" si="60"/>
        <v xml:space="preserve">Long March 2F/G </v>
      </c>
      <c r="K546" s="1" t="str">
        <f t="shared" si="61"/>
        <v>Shenzhou 12</v>
      </c>
      <c r="L546" s="1" t="s">
        <v>8</v>
      </c>
      <c r="M546" s="1"/>
      <c r="N546" s="1">
        <f t="shared" si="62"/>
        <v>0</v>
      </c>
      <c r="O546" s="1" t="s">
        <v>9</v>
      </c>
    </row>
    <row r="547" spans="1:15" x14ac:dyDescent="0.3">
      <c r="A547" s="1" t="s">
        <v>342</v>
      </c>
      <c r="B547" s="1" t="s">
        <v>1197</v>
      </c>
      <c r="C547" s="1" t="str">
        <f t="shared" si="56"/>
        <v>USA</v>
      </c>
      <c r="D547" s="1" t="s">
        <v>1198</v>
      </c>
      <c r="E547" s="7" t="str">
        <f>TEXT(DATE(MID(D547, 13, 4), CHOOSE(MATCH( MID(D547, 5, 3), {"Jan","Feb","Mar","Apr","May","Jun","Jul","Aug","Sep","Oct","Nov","Dec"}, 0), 1, 2, 3, 4, 5, 6, 7, 8, 9, 10, 11, 12), MID(D547, 9, 2)), "yyyy-mm-dd")</f>
        <v>2021-06-15</v>
      </c>
      <c r="F547" s="1" t="str">
        <f t="shared" si="57"/>
        <v>13:35:00</v>
      </c>
      <c r="G547" s="9" t="str">
        <f t="shared" si="58"/>
        <v>June</v>
      </c>
      <c r="H547" s="5" t="str">
        <f t="shared" si="59"/>
        <v>2021</v>
      </c>
      <c r="I547" s="1" t="s">
        <v>1199</v>
      </c>
      <c r="J547" s="1" t="str">
        <f t="shared" si="60"/>
        <v xml:space="preserve">Minotaur I </v>
      </c>
      <c r="K547" s="1" t="str">
        <f t="shared" si="61"/>
        <v>NROL-111</v>
      </c>
      <c r="L547" s="1" t="s">
        <v>8</v>
      </c>
      <c r="M547" s="1">
        <v>40</v>
      </c>
      <c r="N547" s="1">
        <f t="shared" si="62"/>
        <v>3320</v>
      </c>
      <c r="O547" s="1" t="s">
        <v>9</v>
      </c>
    </row>
    <row r="548" spans="1:15" x14ac:dyDescent="0.3">
      <c r="A548" s="1" t="s">
        <v>342</v>
      </c>
      <c r="B548" s="1" t="s">
        <v>1200</v>
      </c>
      <c r="C548" s="1" t="str">
        <f t="shared" si="56"/>
        <v>USA</v>
      </c>
      <c r="D548" s="1" t="s">
        <v>1201</v>
      </c>
      <c r="E548" s="7" t="str">
        <f>TEXT(DATE(MID(D548, 13, 4), CHOOSE(MATCH( MID(D548, 5, 3), {"Jan","Feb","Mar","Apr","May","Jun","Jul","Aug","Sep","Oct","Nov","Dec"}, 0), 1, 2, 3, 4, 5, 6, 7, 8, 9, 10, 11, 12), MID(D548, 9, 2)), "yyyy-mm-dd")</f>
        <v>2021-06-13</v>
      </c>
      <c r="F548" s="1" t="str">
        <f t="shared" si="57"/>
        <v>08:11:00</v>
      </c>
      <c r="G548" s="9" t="str">
        <f t="shared" si="58"/>
        <v>June</v>
      </c>
      <c r="H548" s="5" t="str">
        <f t="shared" si="59"/>
        <v>2021</v>
      </c>
      <c r="I548" s="1" t="s">
        <v>1202</v>
      </c>
      <c r="J548" s="1" t="str">
        <f t="shared" si="60"/>
        <v xml:space="preserve">Pegasus XL </v>
      </c>
      <c r="K548" s="1" t="str">
        <f t="shared" si="61"/>
        <v>Odyssey (TacRL-2)</v>
      </c>
      <c r="L548" s="1" t="s">
        <v>8</v>
      </c>
      <c r="M548" s="1">
        <v>40</v>
      </c>
      <c r="N548" s="1">
        <f t="shared" si="62"/>
        <v>3320</v>
      </c>
      <c r="O548" s="1" t="s">
        <v>9</v>
      </c>
    </row>
    <row r="549" spans="1:15" x14ac:dyDescent="0.3">
      <c r="A549" s="1" t="s">
        <v>14</v>
      </c>
      <c r="B549" s="1" t="s">
        <v>329</v>
      </c>
      <c r="C549" s="1" t="str">
        <f t="shared" si="56"/>
        <v>China</v>
      </c>
      <c r="D549" s="1" t="s">
        <v>1203</v>
      </c>
      <c r="E549" s="7" t="str">
        <f>TEXT(DATE(MID(D549, 13, 4), CHOOSE(MATCH( MID(D549, 5, 3), {"Jan","Feb","Mar","Apr","May","Jun","Jul","Aug","Sep","Oct","Nov","Dec"}, 0), 1, 2, 3, 4, 5, 6, 7, 8, 9, 10, 11, 12), MID(D549, 9, 2)), "yyyy-mm-dd")</f>
        <v>2021-06-11</v>
      </c>
      <c r="F549" s="1" t="str">
        <f t="shared" si="57"/>
        <v>03:03:00</v>
      </c>
      <c r="G549" s="9" t="str">
        <f t="shared" si="58"/>
        <v>June</v>
      </c>
      <c r="H549" s="5" t="str">
        <f t="shared" si="59"/>
        <v>2021</v>
      </c>
      <c r="I549" s="1" t="s">
        <v>1204</v>
      </c>
      <c r="J549" s="1" t="str">
        <f t="shared" si="60"/>
        <v xml:space="preserve">Long March 2D </v>
      </c>
      <c r="K549" s="1" t="str">
        <f t="shared" si="61"/>
        <v>Beijing-3, Haisi-2 &amp; Others</v>
      </c>
      <c r="L549" s="1" t="s">
        <v>8</v>
      </c>
      <c r="M549" s="1">
        <v>29.75</v>
      </c>
      <c r="N549" s="1">
        <f t="shared" si="62"/>
        <v>2469.25</v>
      </c>
      <c r="O549" s="1" t="s">
        <v>9</v>
      </c>
    </row>
    <row r="550" spans="1:15" x14ac:dyDescent="0.3">
      <c r="A550" s="1" t="s">
        <v>10</v>
      </c>
      <c r="B550" s="1" t="s">
        <v>11</v>
      </c>
      <c r="C550" s="1" t="str">
        <f t="shared" si="56"/>
        <v>USA</v>
      </c>
      <c r="D550" s="1" t="s">
        <v>1205</v>
      </c>
      <c r="E550" s="7" t="str">
        <f>TEXT(DATE(MID(D550, 13, 4), CHOOSE(MATCH( MID(D550, 5, 3), {"Jan","Feb","Mar","Apr","May","Jun","Jul","Aug","Sep","Oct","Nov","Dec"}, 0), 1, 2, 3, 4, 5, 6, 7, 8, 9, 10, 11, 12), MID(D550, 9, 2)), "yyyy-mm-dd")</f>
        <v>2021-06-06</v>
      </c>
      <c r="F550" s="1" t="str">
        <f t="shared" si="57"/>
        <v>04:26:00</v>
      </c>
      <c r="G550" s="9" t="str">
        <f t="shared" si="58"/>
        <v>June</v>
      </c>
      <c r="H550" s="5" t="str">
        <f t="shared" si="59"/>
        <v>2021</v>
      </c>
      <c r="I550" s="1" t="s">
        <v>1206</v>
      </c>
      <c r="J550" s="1" t="str">
        <f t="shared" si="60"/>
        <v xml:space="preserve">Falcon 9 Block 5 </v>
      </c>
      <c r="K550" s="1" t="str">
        <f t="shared" si="61"/>
        <v>SXM-8</v>
      </c>
      <c r="L550" s="1" t="s">
        <v>8</v>
      </c>
      <c r="M550" s="1">
        <v>67</v>
      </c>
      <c r="N550" s="1">
        <f t="shared" si="62"/>
        <v>5561</v>
      </c>
      <c r="O550" s="1" t="s">
        <v>9</v>
      </c>
    </row>
    <row r="551" spans="1:15" x14ac:dyDescent="0.3">
      <c r="A551" s="1" t="s">
        <v>10</v>
      </c>
      <c r="B551" s="1" t="s">
        <v>30</v>
      </c>
      <c r="C551" s="1" t="str">
        <f t="shared" si="56"/>
        <v>USA</v>
      </c>
      <c r="D551" s="1" t="s">
        <v>1207</v>
      </c>
      <c r="E551" s="7" t="str">
        <f>TEXT(DATE(MID(D551, 13, 4), CHOOSE(MATCH( MID(D551, 5, 3), {"Jan","Feb","Mar","Apr","May","Jun","Jul","Aug","Sep","Oct","Nov","Dec"}, 0), 1, 2, 3, 4, 5, 6, 7, 8, 9, 10, 11, 12), MID(D551, 9, 2)), "yyyy-mm-dd")</f>
        <v>2021-06-03</v>
      </c>
      <c r="F551" s="1" t="str">
        <f t="shared" si="57"/>
        <v>17:29:00</v>
      </c>
      <c r="G551" s="9" t="str">
        <f t="shared" si="58"/>
        <v>June</v>
      </c>
      <c r="H551" s="5" t="str">
        <f t="shared" si="59"/>
        <v>2021</v>
      </c>
      <c r="I551" s="1" t="s">
        <v>1208</v>
      </c>
      <c r="J551" s="1" t="str">
        <f t="shared" si="60"/>
        <v xml:space="preserve">Falcon 9 Block 5 </v>
      </c>
      <c r="K551" s="1" t="str">
        <f t="shared" si="61"/>
        <v>CRS SpX-22</v>
      </c>
      <c r="L551" s="1" t="s">
        <v>8</v>
      </c>
      <c r="M551" s="1">
        <v>67</v>
      </c>
      <c r="N551" s="1">
        <f t="shared" si="62"/>
        <v>5561</v>
      </c>
      <c r="O551" s="1" t="s">
        <v>9</v>
      </c>
    </row>
    <row r="552" spans="1:15" x14ac:dyDescent="0.3">
      <c r="A552" s="1" t="s">
        <v>14</v>
      </c>
      <c r="B552" s="1" t="s">
        <v>101</v>
      </c>
      <c r="C552" s="1" t="str">
        <f t="shared" si="56"/>
        <v>China</v>
      </c>
      <c r="D552" s="1" t="s">
        <v>1209</v>
      </c>
      <c r="E552" s="7" t="str">
        <f>TEXT(DATE(MID(D552, 13, 4), CHOOSE(MATCH( MID(D552, 5, 3), {"Jan","Feb","Mar","Apr","May","Jun","Jul","Aug","Sep","Oct","Nov","Dec"}, 0), 1, 2, 3, 4, 5, 6, 7, 8, 9, 10, 11, 12), MID(D552, 9, 2)), "yyyy-mm-dd")</f>
        <v>2021-06-02</v>
      </c>
      <c r="F552" s="1" t="str">
        <f t="shared" si="57"/>
        <v>16:17:00</v>
      </c>
      <c r="G552" s="9" t="str">
        <f t="shared" si="58"/>
        <v>June</v>
      </c>
      <c r="H552" s="5" t="str">
        <f t="shared" si="59"/>
        <v>2021</v>
      </c>
      <c r="I552" s="1" t="s">
        <v>1210</v>
      </c>
      <c r="J552" s="1" t="str">
        <f t="shared" si="60"/>
        <v xml:space="preserve">Long March 3B/E </v>
      </c>
      <c r="K552" s="1" t="str">
        <f t="shared" si="61"/>
        <v>Fengyun-4B</v>
      </c>
      <c r="L552" s="1" t="s">
        <v>8</v>
      </c>
      <c r="M552" s="1">
        <v>29.15</v>
      </c>
      <c r="N552" s="1">
        <f t="shared" si="62"/>
        <v>2419.4499999999998</v>
      </c>
      <c r="O552" s="1" t="s">
        <v>9</v>
      </c>
    </row>
    <row r="553" spans="1:15" x14ac:dyDescent="0.3">
      <c r="A553" s="1" t="s">
        <v>14</v>
      </c>
      <c r="B553" s="1" t="s">
        <v>53</v>
      </c>
      <c r="C553" s="1" t="str">
        <f t="shared" si="56"/>
        <v>China</v>
      </c>
      <c r="D553" s="1" t="s">
        <v>1211</v>
      </c>
      <c r="E553" s="7" t="str">
        <f>TEXT(DATE(MID(D553, 13, 4), CHOOSE(MATCH( MID(D553, 5, 3), {"Jan","Feb","Mar","Apr","May","Jun","Jul","Aug","Sep","Oct","Nov","Dec"}, 0), 1, 2, 3, 4, 5, 6, 7, 8, 9, 10, 11, 12), MID(D553, 9, 2)), "yyyy-mm-dd")</f>
        <v>2021-05-29</v>
      </c>
      <c r="F553" s="1" t="str">
        <f t="shared" si="57"/>
        <v>12:55:00</v>
      </c>
      <c r="G553" s="9" t="str">
        <f t="shared" si="58"/>
        <v>May</v>
      </c>
      <c r="H553" s="5" t="str">
        <f t="shared" si="59"/>
        <v>2021</v>
      </c>
      <c r="I553" s="1" t="s">
        <v>1212</v>
      </c>
      <c r="J553" s="1" t="str">
        <f t="shared" si="60"/>
        <v xml:space="preserve">Long March 7 </v>
      </c>
      <c r="K553" s="1" t="str">
        <f t="shared" si="61"/>
        <v>Tianzhou 2</v>
      </c>
      <c r="L553" s="1" t="s">
        <v>8</v>
      </c>
      <c r="M553" s="1"/>
      <c r="N553" s="1">
        <f t="shared" si="62"/>
        <v>0</v>
      </c>
      <c r="O553" s="1" t="s">
        <v>9</v>
      </c>
    </row>
    <row r="554" spans="1:15" x14ac:dyDescent="0.3">
      <c r="A554" s="1" t="s">
        <v>1014</v>
      </c>
      <c r="B554" s="1" t="s">
        <v>322</v>
      </c>
      <c r="C554" s="1" t="str">
        <f t="shared" si="56"/>
        <v>Russia</v>
      </c>
      <c r="D554" s="1" t="s">
        <v>1213</v>
      </c>
      <c r="E554" s="7" t="str">
        <f>TEXT(DATE(MID(D554, 13, 4), CHOOSE(MATCH( MID(D554, 5, 3), {"Jan","Feb","Mar","Apr","May","Jun","Jul","Aug","Sep","Oct","Nov","Dec"}, 0), 1, 2, 3, 4, 5, 6, 7, 8, 9, 10, 11, 12), MID(D554, 9, 2)), "yyyy-mm-dd")</f>
        <v>2021-05-28</v>
      </c>
      <c r="F554" s="1" t="str">
        <f t="shared" si="57"/>
        <v>17:38:00</v>
      </c>
      <c r="G554" s="9" t="str">
        <f t="shared" si="58"/>
        <v>May</v>
      </c>
      <c r="H554" s="5" t="str">
        <f t="shared" si="59"/>
        <v>2021</v>
      </c>
      <c r="I554" s="1" t="s">
        <v>1214</v>
      </c>
      <c r="J554" s="1" t="str">
        <f t="shared" si="60"/>
        <v xml:space="preserve">Soyuz 2.1b/Fregat </v>
      </c>
      <c r="K554" s="1" t="str">
        <f t="shared" si="61"/>
        <v>OneWeb #7</v>
      </c>
      <c r="L554" s="1" t="s">
        <v>8</v>
      </c>
      <c r="M554" s="1">
        <v>25</v>
      </c>
      <c r="N554" s="1">
        <f t="shared" si="62"/>
        <v>2075</v>
      </c>
      <c r="O554" s="1" t="s">
        <v>9</v>
      </c>
    </row>
    <row r="555" spans="1:15" x14ac:dyDescent="0.3">
      <c r="A555" s="1" t="s">
        <v>10</v>
      </c>
      <c r="B555" s="1" t="s">
        <v>11</v>
      </c>
      <c r="C555" s="1" t="str">
        <f t="shared" si="56"/>
        <v>USA</v>
      </c>
      <c r="D555" s="1" t="s">
        <v>1215</v>
      </c>
      <c r="E555" s="7" t="str">
        <f>TEXT(DATE(MID(D555, 13, 4), CHOOSE(MATCH( MID(D555, 5, 3), {"Jan","Feb","Mar","Apr","May","Jun","Jul","Aug","Sep","Oct","Nov","Dec"}, 0), 1, 2, 3, 4, 5, 6, 7, 8, 9, 10, 11, 12), MID(D555, 9, 2)), "yyyy-mm-dd")</f>
        <v>2021-05-26</v>
      </c>
      <c r="F555" s="1" t="str">
        <f t="shared" si="57"/>
        <v>18:59:00</v>
      </c>
      <c r="G555" s="9" t="str">
        <f t="shared" si="58"/>
        <v>May</v>
      </c>
      <c r="H555" s="5" t="str">
        <f t="shared" si="59"/>
        <v>2021</v>
      </c>
      <c r="I555" s="1" t="s">
        <v>1216</v>
      </c>
      <c r="J555" s="1" t="str">
        <f t="shared" si="60"/>
        <v xml:space="preserve">Falcon 9 Block 5 </v>
      </c>
      <c r="K555" s="1" t="str">
        <f t="shared" si="61"/>
        <v>Starlink V1 L28</v>
      </c>
      <c r="L555" s="1" t="s">
        <v>8</v>
      </c>
      <c r="M555" s="1">
        <v>67</v>
      </c>
      <c r="N555" s="1">
        <f t="shared" si="62"/>
        <v>5561</v>
      </c>
      <c r="O555" s="1" t="s">
        <v>9</v>
      </c>
    </row>
    <row r="556" spans="1:15" x14ac:dyDescent="0.3">
      <c r="A556" s="1" t="s">
        <v>37</v>
      </c>
      <c r="B556" s="1" t="s">
        <v>38</v>
      </c>
      <c r="C556" s="1" t="str">
        <f t="shared" si="56"/>
        <v>USA</v>
      </c>
      <c r="D556" s="1" t="s">
        <v>1217</v>
      </c>
      <c r="E556" s="7" t="str">
        <f>TEXT(DATE(MID(D556, 13, 4), CHOOSE(MATCH( MID(D556, 5, 3), {"Jan","Feb","Mar","Apr","May","Jun","Jul","Aug","Sep","Oct","Nov","Dec"}, 0), 1, 2, 3, 4, 5, 6, 7, 8, 9, 10, 11, 12), MID(D556, 9, 2)), "yyyy-mm-dd")</f>
        <v>2021-05-22</v>
      </c>
      <c r="F556" s="1" t="str">
        <f t="shared" si="57"/>
        <v>15:26:00</v>
      </c>
      <c r="G556" s="9" t="str">
        <f t="shared" si="58"/>
        <v>May</v>
      </c>
      <c r="H556" s="5" t="str">
        <f t="shared" si="59"/>
        <v>2021</v>
      </c>
      <c r="I556" s="1" t="s">
        <v>1218</v>
      </c>
      <c r="J556" s="1" t="str">
        <f t="shared" si="60"/>
        <v xml:space="preserve">SpaceShipTwo </v>
      </c>
      <c r="K556" s="1" t="str">
        <f t="shared" si="61"/>
        <v>VF-03</v>
      </c>
      <c r="L556" s="1" t="s">
        <v>8</v>
      </c>
      <c r="M556" s="1"/>
      <c r="N556" s="1">
        <f t="shared" si="62"/>
        <v>0</v>
      </c>
      <c r="O556" s="1" t="s">
        <v>9</v>
      </c>
    </row>
    <row r="557" spans="1:15" x14ac:dyDescent="0.3">
      <c r="A557" s="1" t="s">
        <v>14</v>
      </c>
      <c r="B557" s="1" t="s">
        <v>90</v>
      </c>
      <c r="C557" s="1" t="str">
        <f t="shared" si="56"/>
        <v>China</v>
      </c>
      <c r="D557" s="1" t="s">
        <v>1219</v>
      </c>
      <c r="E557" s="7" t="str">
        <f>TEXT(DATE(MID(D557, 13, 4), CHOOSE(MATCH( MID(D557, 5, 3), {"Jan","Feb","Mar","Apr","May","Jun","Jul","Aug","Sep","Oct","Nov","Dec"}, 0), 1, 2, 3, 4, 5, 6, 7, 8, 9, 10, 11, 12), MID(D557, 9, 2)), "yyyy-mm-dd")</f>
        <v>2021-05-19</v>
      </c>
      <c r="F557" s="1" t="str">
        <f t="shared" si="57"/>
        <v>04:03:00</v>
      </c>
      <c r="G557" s="9" t="str">
        <f t="shared" si="58"/>
        <v>May</v>
      </c>
      <c r="H557" s="5" t="str">
        <f t="shared" si="59"/>
        <v>2021</v>
      </c>
      <c r="I557" s="1" t="s">
        <v>1220</v>
      </c>
      <c r="J557" s="1" t="str">
        <f t="shared" si="60"/>
        <v xml:space="preserve">Long March 4B </v>
      </c>
      <c r="K557" s="1" t="str">
        <f t="shared" si="61"/>
        <v>Haiyang 2D</v>
      </c>
      <c r="L557" s="1" t="s">
        <v>8</v>
      </c>
      <c r="M557" s="1">
        <v>64.680000000000007</v>
      </c>
      <c r="N557" s="1">
        <f t="shared" si="62"/>
        <v>5368.4400000000005</v>
      </c>
      <c r="O557" s="1" t="s">
        <v>9</v>
      </c>
    </row>
    <row r="558" spans="1:15" x14ac:dyDescent="0.3">
      <c r="A558" s="1" t="s">
        <v>74</v>
      </c>
      <c r="B558" s="1" t="s">
        <v>75</v>
      </c>
      <c r="C558" s="1" t="str">
        <f t="shared" si="56"/>
        <v>USA</v>
      </c>
      <c r="D558" s="1" t="s">
        <v>1221</v>
      </c>
      <c r="E558" s="7" t="str">
        <f>TEXT(DATE(MID(D558, 13, 4), CHOOSE(MATCH( MID(D558, 5, 3), {"Jan","Feb","Mar","Apr","May","Jun","Jul","Aug","Sep","Oct","Nov","Dec"}, 0), 1, 2, 3, 4, 5, 6, 7, 8, 9, 10, 11, 12), MID(D558, 9, 2)), "yyyy-mm-dd")</f>
        <v>2021-05-18</v>
      </c>
      <c r="F558" s="1" t="str">
        <f t="shared" si="57"/>
        <v>17:37:00</v>
      </c>
      <c r="G558" s="9" t="str">
        <f t="shared" si="58"/>
        <v>May</v>
      </c>
      <c r="H558" s="5" t="str">
        <f t="shared" si="59"/>
        <v>2021</v>
      </c>
      <c r="I558" s="1" t="s">
        <v>1222</v>
      </c>
      <c r="J558" s="1" t="str">
        <f t="shared" si="60"/>
        <v xml:space="preserve">Atlas V 421 </v>
      </c>
      <c r="K558" s="1" t="str">
        <f t="shared" si="61"/>
        <v>SBIRS GEO-5</v>
      </c>
      <c r="L558" s="1" t="s">
        <v>8</v>
      </c>
      <c r="M558" s="1">
        <v>123</v>
      </c>
      <c r="N558" s="1">
        <f t="shared" si="62"/>
        <v>10209</v>
      </c>
      <c r="O558" s="1" t="s">
        <v>9</v>
      </c>
    </row>
    <row r="559" spans="1:15" x14ac:dyDescent="0.3">
      <c r="A559" s="1" t="s">
        <v>10</v>
      </c>
      <c r="B559" s="1" t="s">
        <v>30</v>
      </c>
      <c r="C559" s="1" t="str">
        <f t="shared" si="56"/>
        <v>USA</v>
      </c>
      <c r="D559" s="1" t="s">
        <v>1223</v>
      </c>
      <c r="E559" s="7" t="str">
        <f>TEXT(DATE(MID(D559, 13, 4), CHOOSE(MATCH( MID(D559, 5, 3), {"Jan","Feb","Mar","Apr","May","Jun","Jul","Aug","Sep","Oct","Nov","Dec"}, 0), 1, 2, 3, 4, 5, 6, 7, 8, 9, 10, 11, 12), MID(D559, 9, 2)), "yyyy-mm-dd")</f>
        <v>2021-05-15</v>
      </c>
      <c r="F559" s="1" t="str">
        <f t="shared" si="57"/>
        <v>22:56:00</v>
      </c>
      <c r="G559" s="9" t="str">
        <f t="shared" si="58"/>
        <v>May</v>
      </c>
      <c r="H559" s="5" t="str">
        <f t="shared" si="59"/>
        <v>2021</v>
      </c>
      <c r="I559" s="1" t="s">
        <v>1224</v>
      </c>
      <c r="J559" s="1" t="str">
        <f t="shared" si="60"/>
        <v xml:space="preserve">Falcon 9 Block 5 </v>
      </c>
      <c r="K559" s="1" t="str">
        <f t="shared" si="61"/>
        <v>Starlink V1 L26 &amp; Rideshares</v>
      </c>
      <c r="L559" s="1" t="s">
        <v>8</v>
      </c>
      <c r="M559" s="1">
        <v>67</v>
      </c>
      <c r="N559" s="1">
        <f t="shared" si="62"/>
        <v>5561</v>
      </c>
      <c r="O559" s="1" t="s">
        <v>9</v>
      </c>
    </row>
    <row r="560" spans="1:15" x14ac:dyDescent="0.3">
      <c r="A560" s="1" t="s">
        <v>21</v>
      </c>
      <c r="B560" s="1" t="s">
        <v>828</v>
      </c>
      <c r="C560" s="1" t="str">
        <f t="shared" si="56"/>
        <v>New Zealand</v>
      </c>
      <c r="D560" s="1" t="s">
        <v>1225</v>
      </c>
      <c r="E560" s="7" t="str">
        <f>TEXT(DATE(MID(D560, 13, 4), CHOOSE(MATCH( MID(D560, 5, 3), {"Jan","Feb","Mar","Apr","May","Jun","Jul","Aug","Sep","Oct","Nov","Dec"}, 0), 1, 2, 3, 4, 5, 6, 7, 8, 9, 10, 11, 12), MID(D560, 9, 2)), "yyyy-mm-dd")</f>
        <v>2021-05-15</v>
      </c>
      <c r="F560" s="1" t="str">
        <f t="shared" si="57"/>
        <v>11:11:00</v>
      </c>
      <c r="G560" s="9" t="str">
        <f t="shared" si="58"/>
        <v>May</v>
      </c>
      <c r="H560" s="5" t="str">
        <f t="shared" si="59"/>
        <v>2021</v>
      </c>
      <c r="I560" s="1" t="s">
        <v>1226</v>
      </c>
      <c r="J560" s="1" t="str">
        <f t="shared" si="60"/>
        <v xml:space="preserve">Electron/Curie </v>
      </c>
      <c r="K560" s="1" t="str">
        <f t="shared" si="61"/>
        <v>Running Out of Toes</v>
      </c>
      <c r="L560" s="1" t="s">
        <v>8</v>
      </c>
      <c r="M560" s="1">
        <v>7.5</v>
      </c>
      <c r="N560" s="1">
        <f t="shared" si="62"/>
        <v>622.5</v>
      </c>
      <c r="O560" s="1" t="s">
        <v>257</v>
      </c>
    </row>
    <row r="561" spans="1:15" x14ac:dyDescent="0.3">
      <c r="A561" s="1" t="s">
        <v>10</v>
      </c>
      <c r="B561" s="1" t="s">
        <v>11</v>
      </c>
      <c r="C561" s="1" t="str">
        <f t="shared" si="56"/>
        <v>USA</v>
      </c>
      <c r="D561" s="1" t="s">
        <v>1227</v>
      </c>
      <c r="E561" s="7" t="str">
        <f>TEXT(DATE(MID(D561, 13, 4), CHOOSE(MATCH( MID(D561, 5, 3), {"Jan","Feb","Mar","Apr","May","Jun","Jul","Aug","Sep","Oct","Nov","Dec"}, 0), 1, 2, 3, 4, 5, 6, 7, 8, 9, 10, 11, 12), MID(D561, 9, 2)), "yyyy-mm-dd")</f>
        <v>2021-05-09</v>
      </c>
      <c r="F561" s="1" t="str">
        <f t="shared" si="57"/>
        <v>06:42:00</v>
      </c>
      <c r="G561" s="9" t="str">
        <f t="shared" si="58"/>
        <v>May</v>
      </c>
      <c r="H561" s="5" t="str">
        <f t="shared" si="59"/>
        <v>2021</v>
      </c>
      <c r="I561" s="1" t="s">
        <v>1228</v>
      </c>
      <c r="J561" s="1" t="str">
        <f t="shared" si="60"/>
        <v xml:space="preserve">Falcon 9 Block 5 </v>
      </c>
      <c r="K561" s="1" t="str">
        <f t="shared" si="61"/>
        <v>Starlink V1 L27</v>
      </c>
      <c r="L561" s="1" t="s">
        <v>8</v>
      </c>
      <c r="M561" s="1">
        <v>67</v>
      </c>
      <c r="N561" s="1">
        <f t="shared" si="62"/>
        <v>5561</v>
      </c>
      <c r="O561" s="1" t="s">
        <v>9</v>
      </c>
    </row>
    <row r="562" spans="1:15" x14ac:dyDescent="0.3">
      <c r="A562" s="1" t="s">
        <v>14</v>
      </c>
      <c r="B562" s="1" t="s">
        <v>18</v>
      </c>
      <c r="C562" s="1" t="str">
        <f t="shared" si="56"/>
        <v>China</v>
      </c>
      <c r="D562" s="1" t="s">
        <v>1229</v>
      </c>
      <c r="E562" s="7" t="str">
        <f>TEXT(DATE(MID(D562, 13, 4), CHOOSE(MATCH( MID(D562, 5, 3), {"Jan","Feb","Mar","Apr","May","Jun","Jul","Aug","Sep","Oct","Nov","Dec"}, 0), 1, 2, 3, 4, 5, 6, 7, 8, 9, 10, 11, 12), MID(D562, 9, 2)), "yyyy-mm-dd")</f>
        <v>2021-05-06</v>
      </c>
      <c r="F562" s="1" t="str">
        <f t="shared" si="57"/>
        <v>18:11:00</v>
      </c>
      <c r="G562" s="9" t="str">
        <f t="shared" si="58"/>
        <v>May</v>
      </c>
      <c r="H562" s="5" t="str">
        <f t="shared" si="59"/>
        <v>2021</v>
      </c>
      <c r="I562" s="1" t="s">
        <v>1230</v>
      </c>
      <c r="J562" s="1" t="str">
        <f t="shared" si="60"/>
        <v xml:space="preserve">Long March 2C </v>
      </c>
      <c r="K562" s="1" t="str">
        <f t="shared" si="61"/>
        <v>Yaogan-30 08 &amp; Apocalypse 12</v>
      </c>
      <c r="L562" s="1" t="s">
        <v>8</v>
      </c>
      <c r="M562" s="1">
        <v>30.8</v>
      </c>
      <c r="N562" s="1">
        <f t="shared" si="62"/>
        <v>2556.4</v>
      </c>
      <c r="O562" s="1" t="s">
        <v>9</v>
      </c>
    </row>
    <row r="563" spans="1:15" x14ac:dyDescent="0.3">
      <c r="A563" s="1" t="s">
        <v>10</v>
      </c>
      <c r="B563" s="1" t="s">
        <v>1231</v>
      </c>
      <c r="C563" s="1" t="str">
        <f t="shared" si="56"/>
        <v>USA</v>
      </c>
      <c r="D563" s="1" t="s">
        <v>1232</v>
      </c>
      <c r="E563" s="7" t="str">
        <f>TEXT(DATE(MID(D563, 13, 4), CHOOSE(MATCH( MID(D563, 5, 3), {"Jan","Feb","Mar","Apr","May","Jun","Jul","Aug","Sep","Oct","Nov","Dec"}, 0), 1, 2, 3, 4, 5, 6, 7, 8, 9, 10, 11, 12), MID(D563, 9, 2)), "yyyy-mm-dd")</f>
        <v>2021-05-05</v>
      </c>
      <c r="F563" s="1" t="str">
        <f t="shared" si="57"/>
        <v>22:25:00</v>
      </c>
      <c r="G563" s="9" t="str">
        <f t="shared" si="58"/>
        <v>May</v>
      </c>
      <c r="H563" s="5" t="str">
        <f t="shared" si="59"/>
        <v>2021</v>
      </c>
      <c r="I563" s="1" t="s">
        <v>1233</v>
      </c>
      <c r="J563" s="1" t="str">
        <f t="shared" si="60"/>
        <v xml:space="preserve">Starship Prototype </v>
      </c>
      <c r="K563" s="1" t="str">
        <f t="shared" si="61"/>
        <v>10-Kilometer Test Flight</v>
      </c>
      <c r="L563" s="1" t="s">
        <v>8</v>
      </c>
      <c r="M563" s="1"/>
      <c r="N563" s="1">
        <f t="shared" si="62"/>
        <v>0</v>
      </c>
      <c r="O563" s="1" t="s">
        <v>9</v>
      </c>
    </row>
    <row r="564" spans="1:15" x14ac:dyDescent="0.3">
      <c r="A564" s="1" t="s">
        <v>10</v>
      </c>
      <c r="B564" s="1" t="s">
        <v>30</v>
      </c>
      <c r="C564" s="1" t="str">
        <f t="shared" si="56"/>
        <v>USA</v>
      </c>
      <c r="D564" s="1" t="s">
        <v>1234</v>
      </c>
      <c r="E564" s="7" t="str">
        <f>TEXT(DATE(MID(D564, 13, 4), CHOOSE(MATCH( MID(D564, 5, 3), {"Jan","Feb","Mar","Apr","May","Jun","Jul","Aug","Sep","Oct","Nov","Dec"}, 0), 1, 2, 3, 4, 5, 6, 7, 8, 9, 10, 11, 12), MID(D564, 9, 2)), "yyyy-mm-dd")</f>
        <v>2021-05-04</v>
      </c>
      <c r="F564" s="1" t="str">
        <f t="shared" si="57"/>
        <v>19:01:00</v>
      </c>
      <c r="G564" s="9" t="str">
        <f t="shared" si="58"/>
        <v>May</v>
      </c>
      <c r="H564" s="5" t="str">
        <f t="shared" si="59"/>
        <v>2021</v>
      </c>
      <c r="I564" s="1" t="s">
        <v>1235</v>
      </c>
      <c r="J564" s="1" t="str">
        <f t="shared" si="60"/>
        <v xml:space="preserve">Falcon 9 Block 5 </v>
      </c>
      <c r="K564" s="1" t="str">
        <f t="shared" si="61"/>
        <v>Starlink V1 L25</v>
      </c>
      <c r="L564" s="1" t="s">
        <v>8</v>
      </c>
      <c r="M564" s="1">
        <v>67</v>
      </c>
      <c r="N564" s="1">
        <f t="shared" si="62"/>
        <v>5561</v>
      </c>
      <c r="O564" s="1" t="s">
        <v>9</v>
      </c>
    </row>
    <row r="565" spans="1:15" x14ac:dyDescent="0.3">
      <c r="A565" s="1" t="s">
        <v>14</v>
      </c>
      <c r="B565" s="1" t="s">
        <v>90</v>
      </c>
      <c r="C565" s="1" t="str">
        <f t="shared" si="56"/>
        <v>China</v>
      </c>
      <c r="D565" s="1" t="s">
        <v>1236</v>
      </c>
      <c r="E565" s="7" t="str">
        <f>TEXT(DATE(MID(D565, 13, 4), CHOOSE(MATCH( MID(D565, 5, 3), {"Jan","Feb","Mar","Apr","May","Jun","Jul","Aug","Sep","Oct","Nov","Dec"}, 0), 1, 2, 3, 4, 5, 6, 7, 8, 9, 10, 11, 12), MID(D565, 9, 2)), "yyyy-mm-dd")</f>
        <v>2021-04-30</v>
      </c>
      <c r="F565" s="1" t="str">
        <f t="shared" si="57"/>
        <v>07:27:00</v>
      </c>
      <c r="G565" s="9" t="str">
        <f t="shared" si="58"/>
        <v>April</v>
      </c>
      <c r="H565" s="5" t="str">
        <f t="shared" si="59"/>
        <v>2021</v>
      </c>
      <c r="I565" s="1" t="s">
        <v>1237</v>
      </c>
      <c r="J565" s="1" t="str">
        <f t="shared" si="60"/>
        <v xml:space="preserve">Long March 4C </v>
      </c>
      <c r="K565" s="1" t="str">
        <f t="shared" si="61"/>
        <v>Yaogan 34</v>
      </c>
      <c r="L565" s="1" t="s">
        <v>8</v>
      </c>
      <c r="M565" s="1">
        <v>64.680000000000007</v>
      </c>
      <c r="N565" s="1">
        <f t="shared" si="62"/>
        <v>5368.4400000000005</v>
      </c>
      <c r="O565" s="1" t="s">
        <v>9</v>
      </c>
    </row>
    <row r="566" spans="1:15" x14ac:dyDescent="0.3">
      <c r="A566" s="1" t="s">
        <v>10</v>
      </c>
      <c r="B566" s="1" t="s">
        <v>11</v>
      </c>
      <c r="C566" s="1" t="str">
        <f t="shared" si="56"/>
        <v>USA</v>
      </c>
      <c r="D566" s="1" t="s">
        <v>1238</v>
      </c>
      <c r="E566" s="7" t="str">
        <f>TEXT(DATE(MID(D566, 13, 4), CHOOSE(MATCH( MID(D566, 5, 3), {"Jan","Feb","Mar","Apr","May","Jun","Jul","Aug","Sep","Oct","Nov","Dec"}, 0), 1, 2, 3, 4, 5, 6, 7, 8, 9, 10, 11, 12), MID(D566, 9, 2)), "yyyy-mm-dd")</f>
        <v>2021-04-29</v>
      </c>
      <c r="F566" s="1" t="str">
        <f t="shared" si="57"/>
        <v>03:44:00</v>
      </c>
      <c r="G566" s="9" t="str">
        <f t="shared" si="58"/>
        <v>April</v>
      </c>
      <c r="H566" s="5" t="str">
        <f t="shared" si="59"/>
        <v>2021</v>
      </c>
      <c r="I566" s="1" t="s">
        <v>1239</v>
      </c>
      <c r="J566" s="1" t="str">
        <f t="shared" si="60"/>
        <v xml:space="preserve">Falcon 9 Block 5 </v>
      </c>
      <c r="K566" s="1" t="str">
        <f t="shared" si="61"/>
        <v>Starlink V1 L24</v>
      </c>
      <c r="L566" s="1" t="s">
        <v>8</v>
      </c>
      <c r="M566" s="1">
        <v>67</v>
      </c>
      <c r="N566" s="1">
        <f t="shared" si="62"/>
        <v>5561</v>
      </c>
      <c r="O566" s="1" t="s">
        <v>9</v>
      </c>
    </row>
    <row r="567" spans="1:15" x14ac:dyDescent="0.3">
      <c r="A567" s="1" t="s">
        <v>14</v>
      </c>
      <c r="B567" s="1" t="s">
        <v>133</v>
      </c>
      <c r="C567" s="1" t="str">
        <f t="shared" si="56"/>
        <v>China</v>
      </c>
      <c r="D567" s="1" t="s">
        <v>1240</v>
      </c>
      <c r="E567" s="7" t="str">
        <f>TEXT(DATE(MID(D567, 13, 4), CHOOSE(MATCH( MID(D567, 5, 3), {"Jan","Feb","Mar","Apr","May","Jun","Jul","Aug","Sep","Oct","Nov","Dec"}, 0), 1, 2, 3, 4, 5, 6, 7, 8, 9, 10, 11, 12), MID(D567, 9, 2)), "yyyy-mm-dd")</f>
        <v>2021-04-29</v>
      </c>
      <c r="F567" s="1" t="str">
        <f t="shared" si="57"/>
        <v>03:23:00</v>
      </c>
      <c r="G567" s="9" t="str">
        <f t="shared" si="58"/>
        <v>April</v>
      </c>
      <c r="H567" s="5" t="str">
        <f t="shared" si="59"/>
        <v>2021</v>
      </c>
      <c r="I567" s="1" t="s">
        <v>1241</v>
      </c>
      <c r="J567" s="1" t="str">
        <f t="shared" si="60"/>
        <v xml:space="preserve">Long March 5B </v>
      </c>
      <c r="K567" s="1" t="str">
        <f t="shared" si="61"/>
        <v>Tianhe</v>
      </c>
      <c r="L567" s="1" t="s">
        <v>8</v>
      </c>
      <c r="M567" s="1"/>
      <c r="N567" s="1">
        <f t="shared" si="62"/>
        <v>0</v>
      </c>
      <c r="O567" s="1" t="s">
        <v>9</v>
      </c>
    </row>
    <row r="568" spans="1:15" x14ac:dyDescent="0.3">
      <c r="A568" s="1" t="s">
        <v>233</v>
      </c>
      <c r="B568" s="1" t="s">
        <v>234</v>
      </c>
      <c r="C568" s="1" t="str">
        <f t="shared" si="56"/>
        <v>France</v>
      </c>
      <c r="D568" s="1" t="s">
        <v>1242</v>
      </c>
      <c r="E568" s="7" t="str">
        <f>TEXT(DATE(MID(D568, 13, 4), CHOOSE(MATCH( MID(D568, 5, 3), {"Jan","Feb","Mar","Apr","May","Jun","Jul","Aug","Sep","Oct","Nov","Dec"}, 0), 1, 2, 3, 4, 5, 6, 7, 8, 9, 10, 11, 12), MID(D568, 9, 2)), "yyyy-mm-dd")</f>
        <v>2021-04-29</v>
      </c>
      <c r="F568" s="1" t="str">
        <f t="shared" si="57"/>
        <v>01:50:00</v>
      </c>
      <c r="G568" s="9" t="str">
        <f t="shared" si="58"/>
        <v>April</v>
      </c>
      <c r="H568" s="5" t="str">
        <f t="shared" si="59"/>
        <v>2021</v>
      </c>
      <c r="I568" s="1" t="s">
        <v>1243</v>
      </c>
      <c r="J568" s="1" t="str">
        <f t="shared" si="60"/>
        <v xml:space="preserve">Vega </v>
      </c>
      <c r="K568" s="1" t="str">
        <f t="shared" si="61"/>
        <v>PlÃ©iades-NÃ©o 3 &amp; SSMS nÂ°2</v>
      </c>
      <c r="L568" s="1" t="s">
        <v>8</v>
      </c>
      <c r="M568" s="1">
        <v>37</v>
      </c>
      <c r="N568" s="1">
        <f t="shared" si="62"/>
        <v>3071</v>
      </c>
      <c r="O568" s="1" t="s">
        <v>9</v>
      </c>
    </row>
    <row r="569" spans="1:15" x14ac:dyDescent="0.3">
      <c r="A569" s="1" t="s">
        <v>14</v>
      </c>
      <c r="B569" s="1" t="s">
        <v>395</v>
      </c>
      <c r="C569" s="1" t="str">
        <f t="shared" si="56"/>
        <v>China</v>
      </c>
      <c r="D569" s="1" t="s">
        <v>1244</v>
      </c>
      <c r="E569" s="7" t="str">
        <f>TEXT(DATE(MID(D569, 13, 4), CHOOSE(MATCH( MID(D569, 5, 3), {"Jan","Feb","Mar","Apr","May","Jun","Jul","Aug","Sep","Oct","Nov","Dec"}, 0), 1, 2, 3, 4, 5, 6, 7, 8, 9, 10, 11, 12), MID(D569, 9, 2)), "yyyy-mm-dd")</f>
        <v>2021-04-27</v>
      </c>
      <c r="F569" s="1" t="str">
        <f t="shared" si="57"/>
        <v>03:20:00</v>
      </c>
      <c r="G569" s="9" t="str">
        <f t="shared" si="58"/>
        <v>April</v>
      </c>
      <c r="H569" s="5" t="str">
        <f t="shared" si="59"/>
        <v>2021</v>
      </c>
      <c r="I569" s="1" t="s">
        <v>1245</v>
      </c>
      <c r="J569" s="1" t="str">
        <f t="shared" si="60"/>
        <v xml:space="preserve">Long March 6 </v>
      </c>
      <c r="K569" s="1" t="str">
        <f t="shared" si="61"/>
        <v>Qilu-1, 4 &amp; Rideshares</v>
      </c>
      <c r="L569" s="1" t="s">
        <v>8</v>
      </c>
      <c r="M569" s="1">
        <v>19</v>
      </c>
      <c r="N569" s="1">
        <f t="shared" si="62"/>
        <v>1577</v>
      </c>
      <c r="O569" s="1" t="s">
        <v>9</v>
      </c>
    </row>
    <row r="570" spans="1:15" x14ac:dyDescent="0.3">
      <c r="A570" s="1" t="s">
        <v>74</v>
      </c>
      <c r="B570" s="1" t="s">
        <v>745</v>
      </c>
      <c r="C570" s="1" t="str">
        <f t="shared" si="56"/>
        <v>USA</v>
      </c>
      <c r="D570" s="1" t="s">
        <v>1246</v>
      </c>
      <c r="E570" s="7" t="str">
        <f>TEXT(DATE(MID(D570, 13, 4), CHOOSE(MATCH( MID(D570, 5, 3), {"Jan","Feb","Mar","Apr","May","Jun","Jul","Aug","Sep","Oct","Nov","Dec"}, 0), 1, 2, 3, 4, 5, 6, 7, 8, 9, 10, 11, 12), MID(D570, 9, 2)), "yyyy-mm-dd")</f>
        <v>2021-04-26</v>
      </c>
      <c r="F570" s="1" t="str">
        <f t="shared" si="57"/>
        <v>20:47:00</v>
      </c>
      <c r="G570" s="9" t="str">
        <f t="shared" si="58"/>
        <v>April</v>
      </c>
      <c r="H570" s="5" t="str">
        <f t="shared" si="59"/>
        <v>2021</v>
      </c>
      <c r="I570" s="1" t="s">
        <v>1247</v>
      </c>
      <c r="J570" s="1" t="str">
        <f t="shared" si="60"/>
        <v xml:space="preserve">Delta IV Heavy </v>
      </c>
      <c r="K570" s="1" t="str">
        <f t="shared" si="61"/>
        <v>KH-11 18 (USA-314) (NROL-82)</v>
      </c>
      <c r="L570" s="1" t="s">
        <v>8</v>
      </c>
      <c r="M570" s="1">
        <v>350</v>
      </c>
      <c r="N570" s="1">
        <f t="shared" si="62"/>
        <v>29050</v>
      </c>
      <c r="O570" s="1" t="s">
        <v>9</v>
      </c>
    </row>
    <row r="571" spans="1:15" x14ac:dyDescent="0.3">
      <c r="A571" s="1" t="s">
        <v>1014</v>
      </c>
      <c r="B571" s="1" t="s">
        <v>322</v>
      </c>
      <c r="C571" s="1" t="str">
        <f t="shared" si="56"/>
        <v>Russia</v>
      </c>
      <c r="D571" s="1" t="s">
        <v>1248</v>
      </c>
      <c r="E571" s="7" t="str">
        <f>TEXT(DATE(MID(D571, 13, 4), CHOOSE(MATCH( MID(D571, 5, 3), {"Jan","Feb","Mar","Apr","May","Jun","Jul","Aug","Sep","Oct","Nov","Dec"}, 0), 1, 2, 3, 4, 5, 6, 7, 8, 9, 10, 11, 12), MID(D571, 9, 2)), "yyyy-mm-dd")</f>
        <v>2021-04-25</v>
      </c>
      <c r="F571" s="1" t="str">
        <f t="shared" si="57"/>
        <v>22:14:00</v>
      </c>
      <c r="G571" s="9" t="str">
        <f t="shared" si="58"/>
        <v>April</v>
      </c>
      <c r="H571" s="5" t="str">
        <f t="shared" si="59"/>
        <v>2021</v>
      </c>
      <c r="I571" s="1" t="s">
        <v>1249</v>
      </c>
      <c r="J571" s="1" t="str">
        <f t="shared" si="60"/>
        <v xml:space="preserve">Soyuz 2.1b/Fregat </v>
      </c>
      <c r="K571" s="1" t="str">
        <f t="shared" si="61"/>
        <v>OneWeb #6</v>
      </c>
      <c r="L571" s="1" t="s">
        <v>8</v>
      </c>
      <c r="M571" s="1">
        <v>25</v>
      </c>
      <c r="N571" s="1">
        <f t="shared" si="62"/>
        <v>2075</v>
      </c>
      <c r="O571" s="1" t="s">
        <v>9</v>
      </c>
    </row>
    <row r="572" spans="1:15" x14ac:dyDescent="0.3">
      <c r="A572" s="1" t="s">
        <v>10</v>
      </c>
      <c r="B572" s="1" t="s">
        <v>30</v>
      </c>
      <c r="C572" s="1" t="str">
        <f t="shared" si="56"/>
        <v>USA</v>
      </c>
      <c r="D572" s="1" t="s">
        <v>1250</v>
      </c>
      <c r="E572" s="7" t="str">
        <f>TEXT(DATE(MID(D572, 13, 4), CHOOSE(MATCH( MID(D572, 5, 3), {"Jan","Feb","Mar","Apr","May","Jun","Jul","Aug","Sep","Oct","Nov","Dec"}, 0), 1, 2, 3, 4, 5, 6, 7, 8, 9, 10, 11, 12), MID(D572, 9, 2)), "yyyy-mm-dd")</f>
        <v>2021-04-23</v>
      </c>
      <c r="F572" s="1" t="str">
        <f t="shared" si="57"/>
        <v>09:49:00</v>
      </c>
      <c r="G572" s="9" t="str">
        <f t="shared" si="58"/>
        <v>April</v>
      </c>
      <c r="H572" s="5" t="str">
        <f t="shared" si="59"/>
        <v>2021</v>
      </c>
      <c r="I572" s="1" t="s">
        <v>1251</v>
      </c>
      <c r="J572" s="1" t="str">
        <f t="shared" si="60"/>
        <v xml:space="preserve">Falcon 9 Block 5 </v>
      </c>
      <c r="K572" s="1" t="str">
        <f t="shared" si="61"/>
        <v>SpaceX Crew-2</v>
      </c>
      <c r="L572" s="1" t="s">
        <v>8</v>
      </c>
      <c r="M572" s="1">
        <v>67</v>
      </c>
      <c r="N572" s="1">
        <f t="shared" si="62"/>
        <v>5561</v>
      </c>
      <c r="O572" s="1" t="s">
        <v>9</v>
      </c>
    </row>
    <row r="573" spans="1:15" x14ac:dyDescent="0.3">
      <c r="A573" s="1" t="s">
        <v>120</v>
      </c>
      <c r="B573" s="1" t="s">
        <v>121</v>
      </c>
      <c r="C573" s="1" t="str">
        <f t="shared" si="56"/>
        <v>USA</v>
      </c>
      <c r="D573" s="1" t="s">
        <v>1252</v>
      </c>
      <c r="E573" s="7" t="str">
        <f>TEXT(DATE(MID(D573, 13, 4), CHOOSE(MATCH( MID(D573, 5, 3), {"Jan","Feb","Mar","Apr","May","Jun","Jul","Aug","Sep","Oct","Nov","Dec"}, 0), 1, 2, 3, 4, 5, 6, 7, 8, 9, 10, 11, 12), MID(D573, 9, 2)), "yyyy-mm-dd")</f>
        <v>2021-04-14</v>
      </c>
      <c r="F573" s="1" t="str">
        <f t="shared" si="57"/>
        <v>16:51:00</v>
      </c>
      <c r="G573" s="9" t="str">
        <f t="shared" si="58"/>
        <v>April</v>
      </c>
      <c r="H573" s="5" t="str">
        <f t="shared" si="59"/>
        <v>2021</v>
      </c>
      <c r="I573" s="1" t="s">
        <v>1253</v>
      </c>
      <c r="J573" s="1" t="str">
        <f t="shared" si="60"/>
        <v xml:space="preserve">New Shepard </v>
      </c>
      <c r="K573" s="1" t="str">
        <f t="shared" si="61"/>
        <v>NS-15</v>
      </c>
      <c r="L573" s="1" t="s">
        <v>8</v>
      </c>
      <c r="M573" s="1"/>
      <c r="N573" s="1">
        <f t="shared" si="62"/>
        <v>0</v>
      </c>
      <c r="O573" s="1" t="s">
        <v>9</v>
      </c>
    </row>
    <row r="574" spans="1:15" x14ac:dyDescent="0.3">
      <c r="A574" s="1" t="s">
        <v>129</v>
      </c>
      <c r="B574" s="1" t="s">
        <v>130</v>
      </c>
      <c r="C574" s="1" t="str">
        <f t="shared" si="56"/>
        <v>Kazakhstan</v>
      </c>
      <c r="D574" s="1" t="s">
        <v>1254</v>
      </c>
      <c r="E574" s="7" t="str">
        <f>TEXT(DATE(MID(D574, 13, 4), CHOOSE(MATCH( MID(D574, 5, 3), {"Jan","Feb","Mar","Apr","May","Jun","Jul","Aug","Sep","Oct","Nov","Dec"}, 0), 1, 2, 3, 4, 5, 6, 7, 8, 9, 10, 11, 12), MID(D574, 9, 2)), "yyyy-mm-dd")</f>
        <v>2021-04-09</v>
      </c>
      <c r="F574" s="1" t="str">
        <f t="shared" si="57"/>
        <v>07:42:00</v>
      </c>
      <c r="G574" s="9" t="str">
        <f t="shared" si="58"/>
        <v>April</v>
      </c>
      <c r="H574" s="5" t="str">
        <f t="shared" si="59"/>
        <v>2021</v>
      </c>
      <c r="I574" s="1" t="s">
        <v>1255</v>
      </c>
      <c r="J574" s="1" t="str">
        <f t="shared" si="60"/>
        <v xml:space="preserve">Soyuz 2.1a </v>
      </c>
      <c r="K574" s="1" t="str">
        <f t="shared" si="61"/>
        <v>Soyuz MS-18</v>
      </c>
      <c r="L574" s="1" t="s">
        <v>8</v>
      </c>
      <c r="M574" s="1">
        <v>17.420000000000002</v>
      </c>
      <c r="N574" s="1">
        <f t="shared" si="62"/>
        <v>1445.8600000000001</v>
      </c>
      <c r="O574" s="1" t="s">
        <v>9</v>
      </c>
    </row>
    <row r="575" spans="1:15" x14ac:dyDescent="0.3">
      <c r="A575" s="1" t="s">
        <v>14</v>
      </c>
      <c r="B575" s="1" t="s">
        <v>329</v>
      </c>
      <c r="C575" s="1" t="str">
        <f t="shared" si="56"/>
        <v>China</v>
      </c>
      <c r="D575" s="1" t="s">
        <v>1256</v>
      </c>
      <c r="E575" s="7" t="str">
        <f>TEXT(DATE(MID(D575, 13, 4), CHOOSE(MATCH( MID(D575, 5, 3), {"Jan","Feb","Mar","Apr","May","Jun","Jul","Aug","Sep","Oct","Nov","Dec"}, 0), 1, 2, 3, 4, 5, 6, 7, 8, 9, 10, 11, 12), MID(D575, 9, 2)), "yyyy-mm-dd")</f>
        <v>2021-04-08</v>
      </c>
      <c r="F575" s="1" t="str">
        <f t="shared" si="57"/>
        <v>23:01:00</v>
      </c>
      <c r="G575" s="9" t="str">
        <f t="shared" si="58"/>
        <v>April</v>
      </c>
      <c r="H575" s="5" t="str">
        <f t="shared" si="59"/>
        <v>2021</v>
      </c>
      <c r="I575" s="1" t="s">
        <v>1257</v>
      </c>
      <c r="J575" s="1" t="str">
        <f t="shared" si="60"/>
        <v xml:space="preserve">Long March 4B </v>
      </c>
      <c r="K575" s="1" t="str">
        <f t="shared" si="61"/>
        <v>Shiyan-6 03</v>
      </c>
      <c r="L575" s="1" t="s">
        <v>8</v>
      </c>
      <c r="M575" s="1">
        <v>64.680000000000007</v>
      </c>
      <c r="N575" s="1">
        <f t="shared" si="62"/>
        <v>5368.4400000000005</v>
      </c>
      <c r="O575" s="1" t="s">
        <v>9</v>
      </c>
    </row>
    <row r="576" spans="1:15" x14ac:dyDescent="0.3">
      <c r="A576" s="1" t="s">
        <v>10</v>
      </c>
      <c r="B576" s="1" t="s">
        <v>11</v>
      </c>
      <c r="C576" s="1" t="str">
        <f t="shared" si="56"/>
        <v>USA</v>
      </c>
      <c r="D576" s="1" t="s">
        <v>1258</v>
      </c>
      <c r="E576" s="7" t="str">
        <f>TEXT(DATE(MID(D576, 13, 4), CHOOSE(MATCH( MID(D576, 5, 3), {"Jan","Feb","Mar","Apr","May","Jun","Jul","Aug","Sep","Oct","Nov","Dec"}, 0), 1, 2, 3, 4, 5, 6, 7, 8, 9, 10, 11, 12), MID(D576, 9, 2)), "yyyy-mm-dd")</f>
        <v>2021-04-07</v>
      </c>
      <c r="F576" s="1" t="str">
        <f t="shared" si="57"/>
        <v>16:34:00</v>
      </c>
      <c r="G576" s="9" t="str">
        <f t="shared" si="58"/>
        <v>April</v>
      </c>
      <c r="H576" s="5" t="str">
        <f t="shared" si="59"/>
        <v>2021</v>
      </c>
      <c r="I576" s="1" t="s">
        <v>1259</v>
      </c>
      <c r="J576" s="1" t="str">
        <f t="shared" si="60"/>
        <v xml:space="preserve">Falcon 9 Block 5 </v>
      </c>
      <c r="K576" s="1" t="str">
        <f t="shared" si="61"/>
        <v>Starlink V1 L23</v>
      </c>
      <c r="L576" s="1" t="s">
        <v>8</v>
      </c>
      <c r="M576" s="1">
        <v>67</v>
      </c>
      <c r="N576" s="1">
        <f t="shared" si="62"/>
        <v>5561</v>
      </c>
      <c r="O576" s="1" t="s">
        <v>9</v>
      </c>
    </row>
    <row r="577" spans="1:15" x14ac:dyDescent="0.3">
      <c r="A577" s="1" t="s">
        <v>14</v>
      </c>
      <c r="B577" s="1" t="s">
        <v>90</v>
      </c>
      <c r="C577" s="1" t="str">
        <f t="shared" si="56"/>
        <v>China</v>
      </c>
      <c r="D577" s="1" t="s">
        <v>1260</v>
      </c>
      <c r="E577" s="7" t="str">
        <f>TEXT(DATE(MID(D577, 13, 4), CHOOSE(MATCH( MID(D577, 5, 3), {"Jan","Feb","Mar","Apr","May","Jun","Jul","Aug","Sep","Oct","Nov","Dec"}, 0), 1, 2, 3, 4, 5, 6, 7, 8, 9, 10, 11, 12), MID(D577, 9, 2)), "yyyy-mm-dd")</f>
        <v>2021-03-30</v>
      </c>
      <c r="F577" s="1" t="str">
        <f t="shared" si="57"/>
        <v>22:45:00</v>
      </c>
      <c r="G577" s="9" t="str">
        <f t="shared" si="58"/>
        <v>March</v>
      </c>
      <c r="H577" s="5" t="str">
        <f t="shared" si="59"/>
        <v>2021</v>
      </c>
      <c r="I577" s="1" t="s">
        <v>1261</v>
      </c>
      <c r="J577" s="1" t="str">
        <f t="shared" si="60"/>
        <v xml:space="preserve">Long March 4C </v>
      </c>
      <c r="K577" s="1" t="str">
        <f t="shared" si="61"/>
        <v>Gaofen-12 02</v>
      </c>
      <c r="L577" s="1" t="s">
        <v>8</v>
      </c>
      <c r="M577" s="1">
        <v>64.680000000000007</v>
      </c>
      <c r="N577" s="1">
        <f t="shared" si="62"/>
        <v>5368.4400000000005</v>
      </c>
      <c r="O577" s="1" t="s">
        <v>9</v>
      </c>
    </row>
    <row r="578" spans="1:15" x14ac:dyDescent="0.3">
      <c r="A578" s="1" t="s">
        <v>10</v>
      </c>
      <c r="B578" s="1" t="s">
        <v>1262</v>
      </c>
      <c r="C578" s="1" t="str">
        <f t="shared" ref="C578:C641" si="63">TRIM(MID(B578, FIND("|", SUBSTITUTE(B578, ",", "|", LEN(B578) - LEN(SUBSTITUTE(B578,",", "" )))) + 1, LEN(B578)))</f>
        <v>USA</v>
      </c>
      <c r="D578" s="1" t="s">
        <v>1263</v>
      </c>
      <c r="E578" s="7" t="str">
        <f>TEXT(DATE(MID(D578, 13, 4), CHOOSE(MATCH( MID(D578, 5, 3), {"Jan","Feb","Mar","Apr","May","Jun","Jul","Aug","Sep","Oct","Nov","Dec"}, 0), 1, 2, 3, 4, 5, 6, 7, 8, 9, 10, 11, 12), MID(D578, 9, 2)), "yyyy-mm-dd")</f>
        <v>2021-03-30</v>
      </c>
      <c r="F578" s="1" t="str">
        <f t="shared" ref="F578:F641" si="64">IF(ISNUMBER(FIND(":", D578)), MID(D578, FIND(":", D578)-2, 5) &amp; ":00", "00:00:00")</f>
        <v>13:00:00</v>
      </c>
      <c r="G578" s="9" t="str">
        <f t="shared" ref="G578:G641" si="65">TEXT(E578, "mmmm")</f>
        <v>March</v>
      </c>
      <c r="H578" s="5" t="str">
        <f t="shared" ref="H578:H641" si="66">TEXT(E578, "yyyy")</f>
        <v>2021</v>
      </c>
      <c r="I578" s="1" t="s">
        <v>1233</v>
      </c>
      <c r="J578" s="1" t="str">
        <f t="shared" ref="J578:J641" si="67">LEFT(I578, FIND("|", I578) - 1)</f>
        <v xml:space="preserve">Starship Prototype </v>
      </c>
      <c r="K578" s="1" t="str">
        <f t="shared" ref="K578:K641" si="68">MID(I578, FIND("|", I578) + 2, LEN(I578))</f>
        <v>10-Kilometer Test Flight</v>
      </c>
      <c r="L578" s="1" t="s">
        <v>8</v>
      </c>
      <c r="M578" s="1"/>
      <c r="N578" s="1">
        <f t="shared" si="62"/>
        <v>0</v>
      </c>
      <c r="O578" s="1" t="s">
        <v>257</v>
      </c>
    </row>
    <row r="579" spans="1:15" x14ac:dyDescent="0.3">
      <c r="A579" s="1" t="s">
        <v>1014</v>
      </c>
      <c r="B579" s="1" t="s">
        <v>322</v>
      </c>
      <c r="C579" s="1" t="str">
        <f t="shared" si="63"/>
        <v>Russia</v>
      </c>
      <c r="D579" s="1" t="s">
        <v>1264</v>
      </c>
      <c r="E579" s="7" t="str">
        <f>TEXT(DATE(MID(D579, 13, 4), CHOOSE(MATCH( MID(D579, 5, 3), {"Jan","Feb","Mar","Apr","May","Jun","Jul","Aug","Sep","Oct","Nov","Dec"}, 0), 1, 2, 3, 4, 5, 6, 7, 8, 9, 10, 11, 12), MID(D579, 9, 2)), "yyyy-mm-dd")</f>
        <v>2021-03-25</v>
      </c>
      <c r="F579" s="1" t="str">
        <f t="shared" si="64"/>
        <v>02:47:00</v>
      </c>
      <c r="G579" s="9" t="str">
        <f t="shared" si="65"/>
        <v>March</v>
      </c>
      <c r="H579" s="5" t="str">
        <f t="shared" si="66"/>
        <v>2021</v>
      </c>
      <c r="I579" s="1" t="s">
        <v>1265</v>
      </c>
      <c r="J579" s="1" t="str">
        <f t="shared" si="67"/>
        <v xml:space="preserve">Soyuz 2.1b/Fregat </v>
      </c>
      <c r="K579" s="1" t="str">
        <f t="shared" si="68"/>
        <v>OneWeb #5</v>
      </c>
      <c r="L579" s="1" t="s">
        <v>8</v>
      </c>
      <c r="M579" s="1">
        <v>25</v>
      </c>
      <c r="N579" s="1">
        <f t="shared" ref="N579:N642" si="69">M579 * 83</f>
        <v>2075</v>
      </c>
      <c r="O579" s="1" t="s">
        <v>9</v>
      </c>
    </row>
    <row r="580" spans="1:15" x14ac:dyDescent="0.3">
      <c r="A580" s="1" t="s">
        <v>10</v>
      </c>
      <c r="B580" s="1" t="s">
        <v>11</v>
      </c>
      <c r="C580" s="1" t="str">
        <f t="shared" si="63"/>
        <v>USA</v>
      </c>
      <c r="D580" s="1" t="s">
        <v>1266</v>
      </c>
      <c r="E580" s="7" t="str">
        <f>TEXT(DATE(MID(D580, 13, 4), CHOOSE(MATCH( MID(D580, 5, 3), {"Jan","Feb","Mar","Apr","May","Jun","Jul","Aug","Sep","Oct","Nov","Dec"}, 0), 1, 2, 3, 4, 5, 6, 7, 8, 9, 10, 11, 12), MID(D580, 9, 2)), "yyyy-mm-dd")</f>
        <v>2021-03-24</v>
      </c>
      <c r="F580" s="1" t="str">
        <f t="shared" si="64"/>
        <v>08:28:00</v>
      </c>
      <c r="G580" s="9" t="str">
        <f t="shared" si="65"/>
        <v>March</v>
      </c>
      <c r="H580" s="5" t="str">
        <f t="shared" si="66"/>
        <v>2021</v>
      </c>
      <c r="I580" s="1" t="s">
        <v>1267</v>
      </c>
      <c r="J580" s="1" t="str">
        <f t="shared" si="67"/>
        <v xml:space="preserve">Falcon 9 Block 5 </v>
      </c>
      <c r="K580" s="1" t="str">
        <f t="shared" si="68"/>
        <v>Starlink V1 L22</v>
      </c>
      <c r="L580" s="1" t="s">
        <v>8</v>
      </c>
      <c r="M580" s="1">
        <v>67</v>
      </c>
      <c r="N580" s="1">
        <f t="shared" si="69"/>
        <v>5561</v>
      </c>
      <c r="O580" s="1" t="s">
        <v>9</v>
      </c>
    </row>
    <row r="581" spans="1:15" x14ac:dyDescent="0.3">
      <c r="A581" s="1" t="s">
        <v>21</v>
      </c>
      <c r="B581" s="1" t="s">
        <v>828</v>
      </c>
      <c r="C581" s="1" t="str">
        <f t="shared" si="63"/>
        <v>New Zealand</v>
      </c>
      <c r="D581" s="1" t="s">
        <v>1268</v>
      </c>
      <c r="E581" s="7" t="str">
        <f>TEXT(DATE(MID(D581, 13, 4), CHOOSE(MATCH( MID(D581, 5, 3), {"Jan","Feb","Mar","Apr","May","Jun","Jul","Aug","Sep","Oct","Nov","Dec"}, 0), 1, 2, 3, 4, 5, 6, 7, 8, 9, 10, 11, 12), MID(D581, 9, 2)), "yyyy-mm-dd")</f>
        <v>2021-03-22</v>
      </c>
      <c r="F581" s="1" t="str">
        <f t="shared" si="64"/>
        <v>22:30:00</v>
      </c>
      <c r="G581" s="9" t="str">
        <f t="shared" si="65"/>
        <v>March</v>
      </c>
      <c r="H581" s="5" t="str">
        <f t="shared" si="66"/>
        <v>2021</v>
      </c>
      <c r="I581" s="1" t="s">
        <v>1269</v>
      </c>
      <c r="J581" s="1" t="str">
        <f t="shared" si="67"/>
        <v xml:space="preserve">Electron/Photon </v>
      </c>
      <c r="K581" s="1" t="str">
        <f t="shared" si="68"/>
        <v>They Go Up So Fast</v>
      </c>
      <c r="L581" s="1" t="s">
        <v>8</v>
      </c>
      <c r="M581" s="1">
        <v>7.5</v>
      </c>
      <c r="N581" s="1">
        <f t="shared" si="69"/>
        <v>622.5</v>
      </c>
      <c r="O581" s="1" t="s">
        <v>9</v>
      </c>
    </row>
    <row r="582" spans="1:15" x14ac:dyDescent="0.3">
      <c r="A582" s="1" t="s">
        <v>1270</v>
      </c>
      <c r="B582" s="1" t="s">
        <v>130</v>
      </c>
      <c r="C582" s="1" t="str">
        <f t="shared" si="63"/>
        <v>Kazakhstan</v>
      </c>
      <c r="D582" s="1" t="s">
        <v>1271</v>
      </c>
      <c r="E582" s="7" t="str">
        <f>TEXT(DATE(MID(D582, 13, 4), CHOOSE(MATCH( MID(D582, 5, 3), {"Jan","Feb","Mar","Apr","May","Jun","Jul","Aug","Sep","Oct","Nov","Dec"}, 0), 1, 2, 3, 4, 5, 6, 7, 8, 9, 10, 11, 12), MID(D582, 9, 2)), "yyyy-mm-dd")</f>
        <v>2021-03-22</v>
      </c>
      <c r="F582" s="1" t="str">
        <f t="shared" si="64"/>
        <v>06:07:00</v>
      </c>
      <c r="G582" s="9" t="str">
        <f t="shared" si="65"/>
        <v>March</v>
      </c>
      <c r="H582" s="5" t="str">
        <f t="shared" si="66"/>
        <v>2021</v>
      </c>
      <c r="I582" s="1" t="s">
        <v>1272</v>
      </c>
      <c r="J582" s="1" t="str">
        <f t="shared" si="67"/>
        <v xml:space="preserve">Soyuz 2.1a/Fregat-M </v>
      </c>
      <c r="K582" s="1" t="str">
        <f t="shared" si="68"/>
        <v>CAS500-1 &amp; Others</v>
      </c>
      <c r="L582" s="1" t="s">
        <v>8</v>
      </c>
      <c r="M582" s="1">
        <v>23</v>
      </c>
      <c r="N582" s="1">
        <f t="shared" si="69"/>
        <v>1909</v>
      </c>
      <c r="O582" s="1" t="s">
        <v>9</v>
      </c>
    </row>
    <row r="583" spans="1:15" x14ac:dyDescent="0.3">
      <c r="A583" s="1" t="s">
        <v>10</v>
      </c>
      <c r="B583" s="1" t="s">
        <v>30</v>
      </c>
      <c r="C583" s="1" t="str">
        <f t="shared" si="63"/>
        <v>USA</v>
      </c>
      <c r="D583" s="1" t="s">
        <v>1273</v>
      </c>
      <c r="E583" s="7" t="str">
        <f>TEXT(DATE(MID(D583, 13, 4), CHOOSE(MATCH( MID(D583, 5, 3), {"Jan","Feb","Mar","Apr","May","Jun","Jul","Aug","Sep","Oct","Nov","Dec"}, 0), 1, 2, 3, 4, 5, 6, 7, 8, 9, 10, 11, 12), MID(D583, 9, 2)), "yyyy-mm-dd")</f>
        <v>2021-03-14</v>
      </c>
      <c r="F583" s="1" t="str">
        <f t="shared" si="64"/>
        <v>10:01:00</v>
      </c>
      <c r="G583" s="9" t="str">
        <f t="shared" si="65"/>
        <v>March</v>
      </c>
      <c r="H583" s="5" t="str">
        <f t="shared" si="66"/>
        <v>2021</v>
      </c>
      <c r="I583" s="1" t="s">
        <v>1274</v>
      </c>
      <c r="J583" s="1" t="str">
        <f t="shared" si="67"/>
        <v xml:space="preserve">Falcon 9 Block 5 </v>
      </c>
      <c r="K583" s="1" t="str">
        <f t="shared" si="68"/>
        <v>Starlink V1 L21</v>
      </c>
      <c r="L583" s="1" t="s">
        <v>8</v>
      </c>
      <c r="M583" s="1">
        <v>67</v>
      </c>
      <c r="N583" s="1">
        <f t="shared" si="69"/>
        <v>5561</v>
      </c>
      <c r="O583" s="1" t="s">
        <v>9</v>
      </c>
    </row>
    <row r="584" spans="1:15" x14ac:dyDescent="0.3">
      <c r="A584" s="1" t="s">
        <v>14</v>
      </c>
      <c r="B584" s="1" t="s">
        <v>90</v>
      </c>
      <c r="C584" s="1" t="str">
        <f t="shared" si="63"/>
        <v>China</v>
      </c>
      <c r="D584" s="1" t="s">
        <v>1275</v>
      </c>
      <c r="E584" s="7" t="str">
        <f>TEXT(DATE(MID(D584, 13, 4), CHOOSE(MATCH( MID(D584, 5, 3), {"Jan","Feb","Mar","Apr","May","Jun","Jul","Aug","Sep","Oct","Nov","Dec"}, 0), 1, 2, 3, 4, 5, 6, 7, 8, 9, 10, 11, 12), MID(D584, 9, 2)), "yyyy-mm-dd")</f>
        <v>2021-03-13</v>
      </c>
      <c r="F584" s="1" t="str">
        <f t="shared" si="64"/>
        <v>02:19:00</v>
      </c>
      <c r="G584" s="9" t="str">
        <f t="shared" si="65"/>
        <v>March</v>
      </c>
      <c r="H584" s="5" t="str">
        <f t="shared" si="66"/>
        <v>2021</v>
      </c>
      <c r="I584" s="1" t="s">
        <v>1276</v>
      </c>
      <c r="J584" s="1" t="str">
        <f t="shared" si="67"/>
        <v xml:space="preserve">Long March 4C </v>
      </c>
      <c r="K584" s="1" t="str">
        <f t="shared" si="68"/>
        <v>Yaogan-31 04</v>
      </c>
      <c r="L584" s="1" t="s">
        <v>8</v>
      </c>
      <c r="M584" s="1">
        <v>64.680000000000007</v>
      </c>
      <c r="N584" s="1">
        <f t="shared" si="69"/>
        <v>5368.4400000000005</v>
      </c>
      <c r="O584" s="1" t="s">
        <v>9</v>
      </c>
    </row>
    <row r="585" spans="1:15" x14ac:dyDescent="0.3">
      <c r="A585" s="1" t="s">
        <v>14</v>
      </c>
      <c r="B585" s="1" t="s">
        <v>53</v>
      </c>
      <c r="C585" s="1" t="str">
        <f t="shared" si="63"/>
        <v>China</v>
      </c>
      <c r="D585" s="1" t="s">
        <v>1277</v>
      </c>
      <c r="E585" s="7" t="str">
        <f>TEXT(DATE(MID(D585, 13, 4), CHOOSE(MATCH( MID(D585, 5, 3), {"Jan","Feb","Mar","Apr","May","Jun","Jul","Aug","Sep","Oct","Nov","Dec"}, 0), 1, 2, 3, 4, 5, 6, 7, 8, 9, 10, 11, 12), MID(D585, 9, 2)), "yyyy-mm-dd")</f>
        <v>2021-03-11</v>
      </c>
      <c r="F585" s="1" t="str">
        <f t="shared" si="64"/>
        <v>17:51:00</v>
      </c>
      <c r="G585" s="9" t="str">
        <f t="shared" si="65"/>
        <v>March</v>
      </c>
      <c r="H585" s="5" t="str">
        <f t="shared" si="66"/>
        <v>2021</v>
      </c>
      <c r="I585" s="1" t="s">
        <v>1278</v>
      </c>
      <c r="J585" s="1" t="str">
        <f t="shared" si="67"/>
        <v xml:space="preserve">Long March 7A </v>
      </c>
      <c r="K585" s="1" t="str">
        <f t="shared" si="68"/>
        <v>Shiyan 9</v>
      </c>
      <c r="L585" s="1" t="s">
        <v>8</v>
      </c>
      <c r="M585" s="1"/>
      <c r="N585" s="1">
        <f t="shared" si="69"/>
        <v>0</v>
      </c>
      <c r="O585" s="1" t="s">
        <v>9</v>
      </c>
    </row>
    <row r="586" spans="1:15" x14ac:dyDescent="0.3">
      <c r="A586" s="1" t="s">
        <v>10</v>
      </c>
      <c r="B586" s="1" t="s">
        <v>11</v>
      </c>
      <c r="C586" s="1" t="str">
        <f t="shared" si="63"/>
        <v>USA</v>
      </c>
      <c r="D586" s="1" t="s">
        <v>1279</v>
      </c>
      <c r="E586" s="7" t="str">
        <f>TEXT(DATE(MID(D586, 13, 4), CHOOSE(MATCH( MID(D586, 5, 3), {"Jan","Feb","Mar","Apr","May","Jun","Jul","Aug","Sep","Oct","Nov","Dec"}, 0), 1, 2, 3, 4, 5, 6, 7, 8, 9, 10, 11, 12), MID(D586, 9, 2)), "yyyy-mm-dd")</f>
        <v>2021-03-11</v>
      </c>
      <c r="F586" s="1" t="str">
        <f t="shared" si="64"/>
        <v>08:13:00</v>
      </c>
      <c r="G586" s="9" t="str">
        <f t="shared" si="65"/>
        <v>March</v>
      </c>
      <c r="H586" s="5" t="str">
        <f t="shared" si="66"/>
        <v>2021</v>
      </c>
      <c r="I586" s="1" t="s">
        <v>1280</v>
      </c>
      <c r="J586" s="1" t="str">
        <f t="shared" si="67"/>
        <v xml:space="preserve">Falcon 9 Block 5 </v>
      </c>
      <c r="K586" s="1" t="str">
        <f t="shared" si="68"/>
        <v>Starlink V1 L20</v>
      </c>
      <c r="L586" s="1" t="s">
        <v>8</v>
      </c>
      <c r="M586" s="1">
        <v>67</v>
      </c>
      <c r="N586" s="1">
        <f t="shared" si="69"/>
        <v>5561</v>
      </c>
      <c r="O586" s="1" t="s">
        <v>9</v>
      </c>
    </row>
    <row r="587" spans="1:15" x14ac:dyDescent="0.3">
      <c r="A587" s="1" t="s">
        <v>10</v>
      </c>
      <c r="B587" s="1" t="s">
        <v>30</v>
      </c>
      <c r="C587" s="1" t="str">
        <f t="shared" si="63"/>
        <v>USA</v>
      </c>
      <c r="D587" s="1" t="s">
        <v>1281</v>
      </c>
      <c r="E587" s="7" t="str">
        <f>TEXT(DATE(MID(D587, 13, 4), CHOOSE(MATCH( MID(D587, 5, 3), {"Jan","Feb","Mar","Apr","May","Jun","Jul","Aug","Sep","Oct","Nov","Dec"}, 0), 1, 2, 3, 4, 5, 6, 7, 8, 9, 10, 11, 12), MID(D587, 9, 2)), "yyyy-mm-dd")</f>
        <v>2021-03-04</v>
      </c>
      <c r="F587" s="1" t="str">
        <f t="shared" si="64"/>
        <v>08:24:00</v>
      </c>
      <c r="G587" s="9" t="str">
        <f t="shared" si="65"/>
        <v>March</v>
      </c>
      <c r="H587" s="5" t="str">
        <f t="shared" si="66"/>
        <v>2021</v>
      </c>
      <c r="I587" s="1" t="s">
        <v>1282</v>
      </c>
      <c r="J587" s="1" t="str">
        <f t="shared" si="67"/>
        <v xml:space="preserve">Falcon 9 Block 5 </v>
      </c>
      <c r="K587" s="1" t="str">
        <f t="shared" si="68"/>
        <v>Starlink V1 L17</v>
      </c>
      <c r="L587" s="1" t="s">
        <v>8</v>
      </c>
      <c r="M587" s="1">
        <v>67</v>
      </c>
      <c r="N587" s="1">
        <f t="shared" si="69"/>
        <v>5561</v>
      </c>
      <c r="O587" s="1" t="s">
        <v>9</v>
      </c>
    </row>
    <row r="588" spans="1:15" x14ac:dyDescent="0.3">
      <c r="A588" s="1" t="s">
        <v>10</v>
      </c>
      <c r="B588" s="1" t="s">
        <v>1231</v>
      </c>
      <c r="C588" s="1" t="str">
        <f t="shared" si="63"/>
        <v>USA</v>
      </c>
      <c r="D588" s="1" t="s">
        <v>1283</v>
      </c>
      <c r="E588" s="7" t="str">
        <f>TEXT(DATE(MID(D588, 13, 4), CHOOSE(MATCH( MID(D588, 5, 3), {"Jan","Feb","Mar","Apr","May","Jun","Jul","Aug","Sep","Oct","Nov","Dec"}, 0), 1, 2, 3, 4, 5, 6, 7, 8, 9, 10, 11, 12), MID(D588, 9, 2)), "yyyy-mm-dd")</f>
        <v>2021-03-03</v>
      </c>
      <c r="F588" s="1" t="str">
        <f t="shared" si="64"/>
        <v>23:14:00</v>
      </c>
      <c r="G588" s="9" t="str">
        <f t="shared" si="65"/>
        <v>March</v>
      </c>
      <c r="H588" s="5" t="str">
        <f t="shared" si="66"/>
        <v>2021</v>
      </c>
      <c r="I588" s="1" t="s">
        <v>1233</v>
      </c>
      <c r="J588" s="1" t="str">
        <f t="shared" si="67"/>
        <v xml:space="preserve">Starship Prototype </v>
      </c>
      <c r="K588" s="1" t="str">
        <f t="shared" si="68"/>
        <v>10-Kilometer Test Flight</v>
      </c>
      <c r="L588" s="1" t="s">
        <v>8</v>
      </c>
      <c r="M588" s="1"/>
      <c r="N588" s="1">
        <f t="shared" si="69"/>
        <v>0</v>
      </c>
      <c r="O588" s="1" t="s">
        <v>117</v>
      </c>
    </row>
    <row r="589" spans="1:15" x14ac:dyDescent="0.3">
      <c r="A589" s="1" t="s">
        <v>129</v>
      </c>
      <c r="B589" s="1" t="s">
        <v>130</v>
      </c>
      <c r="C589" s="1" t="str">
        <f t="shared" si="63"/>
        <v>Kazakhstan</v>
      </c>
      <c r="D589" s="1" t="s">
        <v>1284</v>
      </c>
      <c r="E589" s="7" t="str">
        <f>TEXT(DATE(MID(D589, 13, 4), CHOOSE(MATCH( MID(D589, 5, 3), {"Jan","Feb","Mar","Apr","May","Jun","Jul","Aug","Sep","Oct","Nov","Dec"}, 0), 1, 2, 3, 4, 5, 6, 7, 8, 9, 10, 11, 12), MID(D589, 9, 2)), "yyyy-mm-dd")</f>
        <v>2021-02-28</v>
      </c>
      <c r="F589" s="1" t="str">
        <f t="shared" si="64"/>
        <v>06:55:00</v>
      </c>
      <c r="G589" s="9" t="str">
        <f t="shared" si="65"/>
        <v>February</v>
      </c>
      <c r="H589" s="5" t="str">
        <f t="shared" si="66"/>
        <v>2021</v>
      </c>
      <c r="I589" s="1" t="s">
        <v>1285</v>
      </c>
      <c r="J589" s="1" t="str">
        <f t="shared" si="67"/>
        <v xml:space="preserve">Soyuz 2.1b/Fregat-M </v>
      </c>
      <c r="K589" s="1" t="str">
        <f t="shared" si="68"/>
        <v>Arktika-M nÂ°1</v>
      </c>
      <c r="L589" s="1" t="s">
        <v>8</v>
      </c>
      <c r="M589" s="1">
        <v>25</v>
      </c>
      <c r="N589" s="1">
        <f t="shared" si="69"/>
        <v>2075</v>
      </c>
      <c r="O589" s="1" t="s">
        <v>9</v>
      </c>
    </row>
    <row r="590" spans="1:15" x14ac:dyDescent="0.3">
      <c r="A590" s="1" t="s">
        <v>86</v>
      </c>
      <c r="B590" s="1" t="s">
        <v>87</v>
      </c>
      <c r="C590" s="1" t="str">
        <f t="shared" si="63"/>
        <v>India</v>
      </c>
      <c r="D590" s="1" t="s">
        <v>1286</v>
      </c>
      <c r="E590" s="7" t="str">
        <f>TEXT(DATE(MID(D590, 13, 4), CHOOSE(MATCH( MID(D590, 5, 3), {"Jan","Feb","Mar","Apr","May","Jun","Jul","Aug","Sep","Oct","Nov","Dec"}, 0), 1, 2, 3, 4, 5, 6, 7, 8, 9, 10, 11, 12), MID(D590, 9, 2)), "yyyy-mm-dd")</f>
        <v>2021-02-28</v>
      </c>
      <c r="F590" s="1" t="str">
        <f t="shared" si="64"/>
        <v>04:54:00</v>
      </c>
      <c r="G590" s="9" t="str">
        <f t="shared" si="65"/>
        <v>February</v>
      </c>
      <c r="H590" s="5" t="str">
        <f t="shared" si="66"/>
        <v>2021</v>
      </c>
      <c r="I590" s="1" t="s">
        <v>1287</v>
      </c>
      <c r="J590" s="1" t="str">
        <f t="shared" si="67"/>
        <v xml:space="preserve">PSLV-DL </v>
      </c>
      <c r="K590" s="1" t="str">
        <f t="shared" si="68"/>
        <v>AmazÃ´nia 1 &amp; Others</v>
      </c>
      <c r="L590" s="1" t="s">
        <v>8</v>
      </c>
      <c r="M590" s="1"/>
      <c r="N590" s="1">
        <f t="shared" si="69"/>
        <v>0</v>
      </c>
      <c r="O590" s="1" t="s">
        <v>9</v>
      </c>
    </row>
    <row r="591" spans="1:15" x14ac:dyDescent="0.3">
      <c r="A591" s="1" t="s">
        <v>14</v>
      </c>
      <c r="B591" s="1" t="s">
        <v>90</v>
      </c>
      <c r="C591" s="1" t="str">
        <f t="shared" si="63"/>
        <v>China</v>
      </c>
      <c r="D591" s="1" t="s">
        <v>1288</v>
      </c>
      <c r="E591" s="7" t="str">
        <f>TEXT(DATE(MID(D591, 13, 4), CHOOSE(MATCH( MID(D591, 5, 3), {"Jan","Feb","Mar","Apr","May","Jun","Jul","Aug","Sep","Oct","Nov","Dec"}, 0), 1, 2, 3, 4, 5, 6, 7, 8, 9, 10, 11, 12), MID(D591, 9, 2)), "yyyy-mm-dd")</f>
        <v>2021-02-24</v>
      </c>
      <c r="F591" s="1" t="str">
        <f t="shared" si="64"/>
        <v>02:22:00</v>
      </c>
      <c r="G591" s="9" t="str">
        <f t="shared" si="65"/>
        <v>February</v>
      </c>
      <c r="H591" s="5" t="str">
        <f t="shared" si="66"/>
        <v>2021</v>
      </c>
      <c r="I591" s="1" t="s">
        <v>1289</v>
      </c>
      <c r="J591" s="1" t="str">
        <f t="shared" si="67"/>
        <v xml:space="preserve">Long March 4C </v>
      </c>
      <c r="K591" s="1" t="str">
        <f t="shared" si="68"/>
        <v>Yaogan-31 03</v>
      </c>
      <c r="L591" s="1" t="s">
        <v>8</v>
      </c>
      <c r="M591" s="1">
        <v>64.680000000000007</v>
      </c>
      <c r="N591" s="1">
        <f t="shared" si="69"/>
        <v>5368.4400000000005</v>
      </c>
      <c r="O591" s="1" t="s">
        <v>9</v>
      </c>
    </row>
    <row r="592" spans="1:15" x14ac:dyDescent="0.3">
      <c r="A592" s="1" t="s">
        <v>342</v>
      </c>
      <c r="B592" s="1" t="s">
        <v>343</v>
      </c>
      <c r="C592" s="1" t="str">
        <f t="shared" si="63"/>
        <v>USA</v>
      </c>
      <c r="D592" s="1" t="s">
        <v>1290</v>
      </c>
      <c r="E592" s="7" t="str">
        <f>TEXT(DATE(MID(D592, 13, 4), CHOOSE(MATCH( MID(D592, 5, 3), {"Jan","Feb","Mar","Apr","May","Jun","Jul","Aug","Sep","Oct","Nov","Dec"}, 0), 1, 2, 3, 4, 5, 6, 7, 8, 9, 10, 11, 12), MID(D592, 9, 2)), "yyyy-mm-dd")</f>
        <v>2021-02-20</v>
      </c>
      <c r="F592" s="1" t="str">
        <f t="shared" si="64"/>
        <v>17:36:00</v>
      </c>
      <c r="G592" s="9" t="str">
        <f t="shared" si="65"/>
        <v>February</v>
      </c>
      <c r="H592" s="5" t="str">
        <f t="shared" si="66"/>
        <v>2021</v>
      </c>
      <c r="I592" s="1" t="s">
        <v>1291</v>
      </c>
      <c r="J592" s="1" t="str">
        <f t="shared" si="67"/>
        <v xml:space="preserve">Antares 230+ </v>
      </c>
      <c r="K592" s="1" t="str">
        <f t="shared" si="68"/>
        <v>CRS NG-15</v>
      </c>
      <c r="L592" s="1" t="s">
        <v>346</v>
      </c>
      <c r="M592" s="1">
        <v>85</v>
      </c>
      <c r="N592" s="1">
        <f t="shared" si="69"/>
        <v>7055</v>
      </c>
      <c r="O592" s="1" t="s">
        <v>9</v>
      </c>
    </row>
    <row r="593" spans="1:15" x14ac:dyDescent="0.3">
      <c r="A593" s="1" t="s">
        <v>10</v>
      </c>
      <c r="B593" s="1" t="s">
        <v>11</v>
      </c>
      <c r="C593" s="1" t="str">
        <f t="shared" si="63"/>
        <v>USA</v>
      </c>
      <c r="D593" s="1" t="s">
        <v>1292</v>
      </c>
      <c r="E593" s="7" t="str">
        <f>TEXT(DATE(MID(D593, 13, 4), CHOOSE(MATCH( MID(D593, 5, 3), {"Jan","Feb","Mar","Apr","May","Jun","Jul","Aug","Sep","Oct","Nov","Dec"}, 0), 1, 2, 3, 4, 5, 6, 7, 8, 9, 10, 11, 12), MID(D593, 9, 2)), "yyyy-mm-dd")</f>
        <v>2021-02-16</v>
      </c>
      <c r="F593" s="1" t="str">
        <f t="shared" si="64"/>
        <v>03:59:00</v>
      </c>
      <c r="G593" s="9" t="str">
        <f t="shared" si="65"/>
        <v>February</v>
      </c>
      <c r="H593" s="5" t="str">
        <f t="shared" si="66"/>
        <v>2021</v>
      </c>
      <c r="I593" s="1" t="s">
        <v>1293</v>
      </c>
      <c r="J593" s="1" t="str">
        <f t="shared" si="67"/>
        <v xml:space="preserve">Falcon 9 Block 5 </v>
      </c>
      <c r="K593" s="1" t="str">
        <f t="shared" si="68"/>
        <v>Starlink V1 L19</v>
      </c>
      <c r="L593" s="1" t="s">
        <v>8</v>
      </c>
      <c r="M593" s="1">
        <v>67</v>
      </c>
      <c r="N593" s="1">
        <f t="shared" si="69"/>
        <v>5561</v>
      </c>
      <c r="O593" s="1" t="s">
        <v>9</v>
      </c>
    </row>
    <row r="594" spans="1:15" x14ac:dyDescent="0.3">
      <c r="A594" s="1" t="s">
        <v>129</v>
      </c>
      <c r="B594" s="1" t="s">
        <v>130</v>
      </c>
      <c r="C594" s="1" t="str">
        <f t="shared" si="63"/>
        <v>Kazakhstan</v>
      </c>
      <c r="D594" s="1" t="s">
        <v>1294</v>
      </c>
      <c r="E594" s="7" t="str">
        <f>TEXT(DATE(MID(D594, 13, 4), CHOOSE(MATCH( MID(D594, 5, 3), {"Jan","Feb","Mar","Apr","May","Jun","Jul","Aug","Sep","Oct","Nov","Dec"}, 0), 1, 2, 3, 4, 5, 6, 7, 8, 9, 10, 11, 12), MID(D594, 9, 2)), "yyyy-mm-dd")</f>
        <v>2021-02-15</v>
      </c>
      <c r="F594" s="1" t="str">
        <f t="shared" si="64"/>
        <v>04:45:00</v>
      </c>
      <c r="G594" s="9" t="str">
        <f t="shared" si="65"/>
        <v>February</v>
      </c>
      <c r="H594" s="5" t="str">
        <f t="shared" si="66"/>
        <v>2021</v>
      </c>
      <c r="I594" s="1" t="s">
        <v>1295</v>
      </c>
      <c r="J594" s="1" t="str">
        <f t="shared" si="67"/>
        <v xml:space="preserve">Soyuz 2.1a </v>
      </c>
      <c r="K594" s="1" t="str">
        <f t="shared" si="68"/>
        <v>Progress MS-16</v>
      </c>
      <c r="L594" s="1" t="s">
        <v>8</v>
      </c>
      <c r="M594" s="1">
        <v>17.420000000000002</v>
      </c>
      <c r="N594" s="1">
        <f t="shared" si="69"/>
        <v>1445.8600000000001</v>
      </c>
      <c r="O594" s="1" t="s">
        <v>9</v>
      </c>
    </row>
    <row r="595" spans="1:15" x14ac:dyDescent="0.3">
      <c r="A595" s="1" t="s">
        <v>14</v>
      </c>
      <c r="B595" s="1" t="s">
        <v>18</v>
      </c>
      <c r="C595" s="1" t="str">
        <f t="shared" si="63"/>
        <v>China</v>
      </c>
      <c r="D595" s="1" t="s">
        <v>1296</v>
      </c>
      <c r="E595" s="7" t="str">
        <f>TEXT(DATE(MID(D595, 13, 4), CHOOSE(MATCH( MID(D595, 5, 3), {"Jan","Feb","Mar","Apr","May","Jun","Jul","Aug","Sep","Oct","Nov","Dec"}, 0), 1, 2, 3, 4, 5, 6, 7, 8, 9, 10, 11, 12), MID(D595, 9, 2)), "yyyy-mm-dd")</f>
        <v>2021-02-04</v>
      </c>
      <c r="F595" s="1" t="str">
        <f t="shared" si="64"/>
        <v>15:36:00</v>
      </c>
      <c r="G595" s="9" t="str">
        <f t="shared" si="65"/>
        <v>February</v>
      </c>
      <c r="H595" s="5" t="str">
        <f t="shared" si="66"/>
        <v>2021</v>
      </c>
      <c r="I595" s="1" t="s">
        <v>1297</v>
      </c>
      <c r="J595" s="1" t="str">
        <f t="shared" si="67"/>
        <v xml:space="preserve">Long March 3B/E </v>
      </c>
      <c r="K595" s="1" t="str">
        <f t="shared" si="68"/>
        <v>TJS-6</v>
      </c>
      <c r="L595" s="1" t="s">
        <v>8</v>
      </c>
      <c r="M595" s="1">
        <v>29.15</v>
      </c>
      <c r="N595" s="1">
        <f t="shared" si="69"/>
        <v>2419.4499999999998</v>
      </c>
      <c r="O595" s="1" t="s">
        <v>9</v>
      </c>
    </row>
    <row r="596" spans="1:15" x14ac:dyDescent="0.3">
      <c r="A596" s="1" t="s">
        <v>10</v>
      </c>
      <c r="B596" s="1" t="s">
        <v>11</v>
      </c>
      <c r="C596" s="1" t="str">
        <f t="shared" si="63"/>
        <v>USA</v>
      </c>
      <c r="D596" s="1" t="s">
        <v>1298</v>
      </c>
      <c r="E596" s="7" t="str">
        <f>TEXT(DATE(MID(D596, 13, 4), CHOOSE(MATCH( MID(D596, 5, 3), {"Jan","Feb","Mar","Apr","May","Jun","Jul","Aug","Sep","Oct","Nov","Dec"}, 0), 1, 2, 3, 4, 5, 6, 7, 8, 9, 10, 11, 12), MID(D596, 9, 2)), "yyyy-mm-dd")</f>
        <v>2021-02-04</v>
      </c>
      <c r="F596" s="1" t="str">
        <f t="shared" si="64"/>
        <v>06:19:00</v>
      </c>
      <c r="G596" s="9" t="str">
        <f t="shared" si="65"/>
        <v>February</v>
      </c>
      <c r="H596" s="5" t="str">
        <f t="shared" si="66"/>
        <v>2021</v>
      </c>
      <c r="I596" s="1" t="s">
        <v>1299</v>
      </c>
      <c r="J596" s="1" t="str">
        <f t="shared" si="67"/>
        <v xml:space="preserve">Falcon 9 Block 5 </v>
      </c>
      <c r="K596" s="1" t="str">
        <f t="shared" si="68"/>
        <v>Starlink V1 L18</v>
      </c>
      <c r="L596" s="1" t="s">
        <v>8</v>
      </c>
      <c r="M596" s="1">
        <v>67</v>
      </c>
      <c r="N596" s="1">
        <f t="shared" si="69"/>
        <v>5561</v>
      </c>
      <c r="O596" s="1" t="s">
        <v>9</v>
      </c>
    </row>
    <row r="597" spans="1:15" x14ac:dyDescent="0.3">
      <c r="A597" s="1" t="s">
        <v>4</v>
      </c>
      <c r="B597" s="1" t="s">
        <v>5</v>
      </c>
      <c r="C597" s="1" t="str">
        <f t="shared" si="63"/>
        <v>Russia</v>
      </c>
      <c r="D597" s="1" t="s">
        <v>1300</v>
      </c>
      <c r="E597" s="7" t="str">
        <f>TEXT(DATE(MID(D597, 13, 4), CHOOSE(MATCH( MID(D597, 5, 3), {"Jan","Feb","Mar","Apr","May","Jun","Jul","Aug","Sep","Oct","Nov","Dec"}, 0), 1, 2, 3, 4, 5, 6, 7, 8, 9, 10, 11, 12), MID(D597, 9, 2)), "yyyy-mm-dd")</f>
        <v>2021-02-02</v>
      </c>
      <c r="F597" s="1" t="str">
        <f t="shared" si="64"/>
        <v>20:45:00</v>
      </c>
      <c r="G597" s="9" t="str">
        <f t="shared" si="65"/>
        <v>February</v>
      </c>
      <c r="H597" s="5" t="str">
        <f t="shared" si="66"/>
        <v>2021</v>
      </c>
      <c r="I597" s="1" t="s">
        <v>1301</v>
      </c>
      <c r="J597" s="1" t="str">
        <f t="shared" si="67"/>
        <v xml:space="preserve">Soyuz 2.1b </v>
      </c>
      <c r="K597" s="1" t="str">
        <f t="shared" si="68"/>
        <v>Cosmos 2549</v>
      </c>
      <c r="L597" s="1" t="s">
        <v>8</v>
      </c>
      <c r="M597" s="1">
        <v>20</v>
      </c>
      <c r="N597" s="1">
        <f t="shared" si="69"/>
        <v>1660</v>
      </c>
      <c r="O597" s="1" t="s">
        <v>9</v>
      </c>
    </row>
    <row r="598" spans="1:15" x14ac:dyDescent="0.3">
      <c r="A598" s="1" t="s">
        <v>10</v>
      </c>
      <c r="B598" s="1" t="s">
        <v>1262</v>
      </c>
      <c r="C598" s="1" t="str">
        <f t="shared" si="63"/>
        <v>USA</v>
      </c>
      <c r="D598" s="1" t="s">
        <v>1302</v>
      </c>
      <c r="E598" s="7" t="str">
        <f>TEXT(DATE(MID(D598, 13, 4), CHOOSE(MATCH( MID(D598, 5, 3), {"Jan","Feb","Mar","Apr","May","Jun","Jul","Aug","Sep","Oct","Nov","Dec"}, 0), 1, 2, 3, 4, 5, 6, 7, 8, 9, 10, 11, 12), MID(D598, 9, 2)), "yyyy-mm-dd")</f>
        <v>2021-02-02</v>
      </c>
      <c r="F598" s="1" t="str">
        <f t="shared" si="64"/>
        <v>20:25:00</v>
      </c>
      <c r="G598" s="9" t="str">
        <f t="shared" si="65"/>
        <v>February</v>
      </c>
      <c r="H598" s="5" t="str">
        <f t="shared" si="66"/>
        <v>2021</v>
      </c>
      <c r="I598" s="1" t="s">
        <v>1233</v>
      </c>
      <c r="J598" s="1" t="str">
        <f t="shared" si="67"/>
        <v xml:space="preserve">Starship Prototype </v>
      </c>
      <c r="K598" s="1" t="str">
        <f t="shared" si="68"/>
        <v>10-Kilometer Test Flight</v>
      </c>
      <c r="L598" s="1" t="s">
        <v>8</v>
      </c>
      <c r="M598" s="1"/>
      <c r="N598" s="1">
        <f t="shared" si="69"/>
        <v>0</v>
      </c>
      <c r="O598" s="1" t="s">
        <v>117</v>
      </c>
    </row>
    <row r="599" spans="1:15" x14ac:dyDescent="0.3">
      <c r="A599" s="1" t="s">
        <v>33</v>
      </c>
      <c r="B599" s="1" t="s">
        <v>852</v>
      </c>
      <c r="C599" s="1" t="str">
        <f t="shared" si="63"/>
        <v>Iran</v>
      </c>
      <c r="D599" s="1" t="s">
        <v>1303</v>
      </c>
      <c r="E599" s="7" t="str">
        <f>TEXT(DATE(MID(D599, 13, 4), CHOOSE(MATCH( MID(D599, 5, 3), {"Jan","Feb","Mar","Apr","May","Jun","Jul","Aug","Sep","Oct","Nov","Dec"}, 0), 1, 2, 3, 4, 5, 6, 7, 8, 9, 10, 11, 12), MID(D599, 9, 2)), "yyyy-mm-dd")</f>
        <v>2021-02-01</v>
      </c>
      <c r="F599" s="1" t="str">
        <f t="shared" si="64"/>
        <v>00:00:00</v>
      </c>
      <c r="G599" s="9" t="str">
        <f t="shared" si="65"/>
        <v>February</v>
      </c>
      <c r="H599" s="5" t="str">
        <f t="shared" si="66"/>
        <v>2021</v>
      </c>
      <c r="I599" s="1" t="s">
        <v>1304</v>
      </c>
      <c r="J599" s="1" t="str">
        <f t="shared" si="67"/>
        <v xml:space="preserve">Zoljanah </v>
      </c>
      <c r="K599" s="1" t="str">
        <f t="shared" si="68"/>
        <v>Demo Flight 2</v>
      </c>
      <c r="L599" s="1" t="s">
        <v>8</v>
      </c>
      <c r="M599" s="1"/>
      <c r="N599" s="1">
        <f t="shared" si="69"/>
        <v>0</v>
      </c>
      <c r="O599" s="1" t="s">
        <v>9</v>
      </c>
    </row>
    <row r="600" spans="1:15" x14ac:dyDescent="0.3">
      <c r="A600" s="1" t="s">
        <v>126</v>
      </c>
      <c r="B600" s="1" t="s">
        <v>69</v>
      </c>
      <c r="C600" s="1" t="str">
        <f t="shared" si="63"/>
        <v>China</v>
      </c>
      <c r="D600" s="1" t="s">
        <v>1305</v>
      </c>
      <c r="E600" s="7" t="str">
        <f>TEXT(DATE(MID(D600, 13, 4), CHOOSE(MATCH( MID(D600, 5, 3), {"Jan","Feb","Mar","Apr","May","Jun","Jul","Aug","Sep","Oct","Nov","Dec"}, 0), 1, 2, 3, 4, 5, 6, 7, 8, 9, 10, 11, 12), MID(D600, 9, 2)), "yyyy-mm-dd")</f>
        <v>2021-02-01</v>
      </c>
      <c r="F600" s="1" t="str">
        <f t="shared" si="64"/>
        <v>08:15:00</v>
      </c>
      <c r="G600" s="9" t="str">
        <f t="shared" si="65"/>
        <v>February</v>
      </c>
      <c r="H600" s="5" t="str">
        <f t="shared" si="66"/>
        <v>2021</v>
      </c>
      <c r="I600" s="1" t="s">
        <v>1306</v>
      </c>
      <c r="J600" s="1" t="str">
        <f t="shared" si="67"/>
        <v xml:space="preserve">Hyperbola-1 </v>
      </c>
      <c r="K600" s="1" t="str">
        <f t="shared" si="68"/>
        <v>6 Unknown Payloads</v>
      </c>
      <c r="L600" s="1" t="s">
        <v>8</v>
      </c>
      <c r="M600" s="1"/>
      <c r="N600" s="1">
        <f t="shared" si="69"/>
        <v>0</v>
      </c>
      <c r="O600" s="1" t="s">
        <v>257</v>
      </c>
    </row>
    <row r="601" spans="1:15" x14ac:dyDescent="0.3">
      <c r="A601" s="1" t="s">
        <v>14</v>
      </c>
      <c r="B601" s="1" t="s">
        <v>90</v>
      </c>
      <c r="C601" s="1" t="str">
        <f t="shared" si="63"/>
        <v>China</v>
      </c>
      <c r="D601" s="1" t="s">
        <v>1307</v>
      </c>
      <c r="E601" s="7" t="str">
        <f>TEXT(DATE(MID(D601, 13, 4), CHOOSE(MATCH( MID(D601, 5, 3), {"Jan","Feb","Mar","Apr","May","Jun","Jul","Aug","Sep","Oct","Nov","Dec"}, 0), 1, 2, 3, 4, 5, 6, 7, 8, 9, 10, 11, 12), MID(D601, 9, 2)), "yyyy-mm-dd")</f>
        <v>2021-01-29</v>
      </c>
      <c r="F601" s="1" t="str">
        <f t="shared" si="64"/>
        <v>04:47:00</v>
      </c>
      <c r="G601" s="9" t="str">
        <f t="shared" si="65"/>
        <v>January</v>
      </c>
      <c r="H601" s="5" t="str">
        <f t="shared" si="66"/>
        <v>2021</v>
      </c>
      <c r="I601" s="1" t="s">
        <v>1308</v>
      </c>
      <c r="J601" s="1" t="str">
        <f t="shared" si="67"/>
        <v xml:space="preserve">Long March 4C </v>
      </c>
      <c r="K601" s="1" t="str">
        <f t="shared" si="68"/>
        <v>Yaogan-31 02</v>
      </c>
      <c r="L601" s="1" t="s">
        <v>8</v>
      </c>
      <c r="M601" s="1">
        <v>64.680000000000007</v>
      </c>
      <c r="N601" s="1">
        <f t="shared" si="69"/>
        <v>5368.4400000000005</v>
      </c>
      <c r="O601" s="1" t="s">
        <v>9</v>
      </c>
    </row>
    <row r="602" spans="1:15" x14ac:dyDescent="0.3">
      <c r="A602" s="1" t="s">
        <v>10</v>
      </c>
      <c r="B602" s="1" t="s">
        <v>11</v>
      </c>
      <c r="C602" s="1" t="str">
        <f t="shared" si="63"/>
        <v>USA</v>
      </c>
      <c r="D602" s="1" t="s">
        <v>1309</v>
      </c>
      <c r="E602" s="7" t="str">
        <f>TEXT(DATE(MID(D602, 13, 4), CHOOSE(MATCH( MID(D602, 5, 3), {"Jan","Feb","Mar","Apr","May","Jun","Jul","Aug","Sep","Oct","Nov","Dec"}, 0), 1, 2, 3, 4, 5, 6, 7, 8, 9, 10, 11, 12), MID(D602, 9, 2)), "yyyy-mm-dd")</f>
        <v>2021-01-24</v>
      </c>
      <c r="F602" s="1" t="str">
        <f t="shared" si="64"/>
        <v>15:00:00</v>
      </c>
      <c r="G602" s="9" t="str">
        <f t="shared" si="65"/>
        <v>January</v>
      </c>
      <c r="H602" s="5" t="str">
        <f t="shared" si="66"/>
        <v>2021</v>
      </c>
      <c r="I602" s="1" t="s">
        <v>1310</v>
      </c>
      <c r="J602" s="1" t="str">
        <f t="shared" si="67"/>
        <v xml:space="preserve">Falcon 9 Block 5 </v>
      </c>
      <c r="K602" s="1" t="str">
        <f t="shared" si="68"/>
        <v>Transporter 1</v>
      </c>
      <c r="L602" s="1" t="s">
        <v>8</v>
      </c>
      <c r="M602" s="1">
        <v>67</v>
      </c>
      <c r="N602" s="1">
        <f t="shared" si="69"/>
        <v>5561</v>
      </c>
      <c r="O602" s="1" t="s">
        <v>9</v>
      </c>
    </row>
    <row r="603" spans="1:15" x14ac:dyDescent="0.3">
      <c r="A603" s="1" t="s">
        <v>10</v>
      </c>
      <c r="B603" s="1" t="s">
        <v>30</v>
      </c>
      <c r="C603" s="1" t="str">
        <f t="shared" si="63"/>
        <v>USA</v>
      </c>
      <c r="D603" s="1" t="s">
        <v>1311</v>
      </c>
      <c r="E603" s="7" t="str">
        <f>TEXT(DATE(MID(D603, 13, 4), CHOOSE(MATCH( MID(D603, 5, 3), {"Jan","Feb","Mar","Apr","May","Jun","Jul","Aug","Sep","Oct","Nov","Dec"}, 0), 1, 2, 3, 4, 5, 6, 7, 8, 9, 10, 11, 12), MID(D603, 9, 2)), "yyyy-mm-dd")</f>
        <v>2021-01-20</v>
      </c>
      <c r="F603" s="1" t="str">
        <f t="shared" si="64"/>
        <v>13:02:00</v>
      </c>
      <c r="G603" s="9" t="str">
        <f t="shared" si="65"/>
        <v>January</v>
      </c>
      <c r="H603" s="5" t="str">
        <f t="shared" si="66"/>
        <v>2021</v>
      </c>
      <c r="I603" s="1" t="s">
        <v>1312</v>
      </c>
      <c r="J603" s="1" t="str">
        <f t="shared" si="67"/>
        <v xml:space="preserve">Falcon 9 Block 5 </v>
      </c>
      <c r="K603" s="1" t="str">
        <f t="shared" si="68"/>
        <v>Starlink V1 L16</v>
      </c>
      <c r="L603" s="1" t="s">
        <v>8</v>
      </c>
      <c r="M603" s="1">
        <v>67</v>
      </c>
      <c r="N603" s="1">
        <f t="shared" si="69"/>
        <v>5561</v>
      </c>
      <c r="O603" s="1" t="s">
        <v>9</v>
      </c>
    </row>
    <row r="604" spans="1:15" x14ac:dyDescent="0.3">
      <c r="A604" s="1" t="s">
        <v>21</v>
      </c>
      <c r="B604" s="1" t="s">
        <v>828</v>
      </c>
      <c r="C604" s="1" t="str">
        <f t="shared" si="63"/>
        <v>New Zealand</v>
      </c>
      <c r="D604" s="1" t="s">
        <v>1313</v>
      </c>
      <c r="E604" s="7" t="str">
        <f>TEXT(DATE(MID(D604, 13, 4), CHOOSE(MATCH( MID(D604, 5, 3), {"Jan","Feb","Mar","Apr","May","Jun","Jul","Aug","Sep","Oct","Nov","Dec"}, 0), 1, 2, 3, 4, 5, 6, 7, 8, 9, 10, 11, 12), MID(D604, 9, 2)), "yyyy-mm-dd")</f>
        <v>2021-01-20</v>
      </c>
      <c r="F604" s="1" t="str">
        <f t="shared" si="64"/>
        <v>07:26:00</v>
      </c>
      <c r="G604" s="9" t="str">
        <f t="shared" si="65"/>
        <v>January</v>
      </c>
      <c r="H604" s="5" t="str">
        <f t="shared" si="66"/>
        <v>2021</v>
      </c>
      <c r="I604" s="1" t="s">
        <v>1314</v>
      </c>
      <c r="J604" s="1" t="str">
        <f t="shared" si="67"/>
        <v xml:space="preserve">Electron/Curie </v>
      </c>
      <c r="K604" s="1" t="str">
        <f t="shared" si="68"/>
        <v>Another One Leaves The Crust</v>
      </c>
      <c r="L604" s="1" t="s">
        <v>8</v>
      </c>
      <c r="M604" s="1">
        <v>7.5</v>
      </c>
      <c r="N604" s="1">
        <f t="shared" si="69"/>
        <v>622.5</v>
      </c>
      <c r="O604" s="1" t="s">
        <v>9</v>
      </c>
    </row>
    <row r="605" spans="1:15" x14ac:dyDescent="0.3">
      <c r="A605" s="1" t="s">
        <v>14</v>
      </c>
      <c r="B605" s="1" t="s">
        <v>101</v>
      </c>
      <c r="C605" s="1" t="str">
        <f t="shared" si="63"/>
        <v>China</v>
      </c>
      <c r="D605" s="1" t="s">
        <v>1315</v>
      </c>
      <c r="E605" s="7" t="str">
        <f>TEXT(DATE(MID(D605, 13, 4), CHOOSE(MATCH( MID(D605, 5, 3), {"Jan","Feb","Mar","Apr","May","Jun","Jul","Aug","Sep","Oct","Nov","Dec"}, 0), 1, 2, 3, 4, 5, 6, 7, 8, 9, 10, 11, 12), MID(D605, 9, 2)), "yyyy-mm-dd")</f>
        <v>2021-01-19</v>
      </c>
      <c r="F605" s="1" t="str">
        <f t="shared" si="64"/>
        <v>16:25:00</v>
      </c>
      <c r="G605" s="9" t="str">
        <f t="shared" si="65"/>
        <v>January</v>
      </c>
      <c r="H605" s="5" t="str">
        <f t="shared" si="66"/>
        <v>2021</v>
      </c>
      <c r="I605" s="1" t="s">
        <v>1316</v>
      </c>
      <c r="J605" s="1" t="str">
        <f t="shared" si="67"/>
        <v xml:space="preserve">Long March 3B/E </v>
      </c>
      <c r="K605" s="1" t="str">
        <f t="shared" si="68"/>
        <v>Tiantong-1 03</v>
      </c>
      <c r="L605" s="1" t="s">
        <v>8</v>
      </c>
      <c r="M605" s="1">
        <v>29.15</v>
      </c>
      <c r="N605" s="1">
        <f t="shared" si="69"/>
        <v>2419.4499999999998</v>
      </c>
      <c r="O605" s="1" t="s">
        <v>9</v>
      </c>
    </row>
    <row r="606" spans="1:15" x14ac:dyDescent="0.3">
      <c r="A606" s="1" t="s">
        <v>596</v>
      </c>
      <c r="B606" s="1" t="s">
        <v>839</v>
      </c>
      <c r="C606" s="1" t="str">
        <f t="shared" si="63"/>
        <v>USA</v>
      </c>
      <c r="D606" s="1" t="s">
        <v>1317</v>
      </c>
      <c r="E606" s="7" t="str">
        <f>TEXT(DATE(MID(D606, 13, 4), CHOOSE(MATCH( MID(D606, 5, 3), {"Jan","Feb","Mar","Apr","May","Jun","Jul","Aug","Sep","Oct","Nov","Dec"}, 0), 1, 2, 3, 4, 5, 6, 7, 8, 9, 10, 11, 12), MID(D606, 9, 2)), "yyyy-mm-dd")</f>
        <v>2021-01-17</v>
      </c>
      <c r="F606" s="1" t="str">
        <f t="shared" si="64"/>
        <v>19:38:00</v>
      </c>
      <c r="G606" s="9" t="str">
        <f t="shared" si="65"/>
        <v>January</v>
      </c>
      <c r="H606" s="5" t="str">
        <f t="shared" si="66"/>
        <v>2021</v>
      </c>
      <c r="I606" s="1" t="s">
        <v>1318</v>
      </c>
      <c r="J606" s="1" t="str">
        <f t="shared" si="67"/>
        <v xml:space="preserve">LauncherOne </v>
      </c>
      <c r="K606" s="1" t="str">
        <f t="shared" si="68"/>
        <v>ELaNa XX</v>
      </c>
      <c r="L606" s="1" t="s">
        <v>346</v>
      </c>
      <c r="M606" s="1">
        <v>12</v>
      </c>
      <c r="N606" s="1">
        <f t="shared" si="69"/>
        <v>996</v>
      </c>
      <c r="O606" s="1" t="s">
        <v>9</v>
      </c>
    </row>
    <row r="607" spans="1:15" x14ac:dyDescent="0.3">
      <c r="A607" s="1" t="s">
        <v>120</v>
      </c>
      <c r="B607" s="1" t="s">
        <v>121</v>
      </c>
      <c r="C607" s="1" t="str">
        <f t="shared" si="63"/>
        <v>USA</v>
      </c>
      <c r="D607" s="1" t="s">
        <v>1319</v>
      </c>
      <c r="E607" s="7" t="str">
        <f>TEXT(DATE(MID(D607, 13, 4), CHOOSE(MATCH( MID(D607, 5, 3), {"Jan","Feb","Mar","Apr","May","Jun","Jul","Aug","Sep","Oct","Nov","Dec"}, 0), 1, 2, 3, 4, 5, 6, 7, 8, 9, 10, 11, 12), MID(D607, 9, 2)), "yyyy-mm-dd")</f>
        <v>2021-01-14</v>
      </c>
      <c r="F607" s="1" t="str">
        <f t="shared" si="64"/>
        <v>17:19:00</v>
      </c>
      <c r="G607" s="9" t="str">
        <f t="shared" si="65"/>
        <v>January</v>
      </c>
      <c r="H607" s="5" t="str">
        <f t="shared" si="66"/>
        <v>2021</v>
      </c>
      <c r="I607" s="1" t="s">
        <v>1320</v>
      </c>
      <c r="J607" s="1" t="str">
        <f t="shared" si="67"/>
        <v xml:space="preserve">New Shepard </v>
      </c>
      <c r="K607" s="1" t="str">
        <f t="shared" si="68"/>
        <v>NS-14</v>
      </c>
      <c r="L607" s="1" t="s">
        <v>8</v>
      </c>
      <c r="M607" s="1"/>
      <c r="N607" s="1">
        <f t="shared" si="69"/>
        <v>0</v>
      </c>
      <c r="O607" s="1" t="s">
        <v>9</v>
      </c>
    </row>
    <row r="608" spans="1:15" x14ac:dyDescent="0.3">
      <c r="A608" s="1" t="s">
        <v>10</v>
      </c>
      <c r="B608" s="1" t="s">
        <v>11</v>
      </c>
      <c r="C608" s="1" t="str">
        <f t="shared" si="63"/>
        <v>USA</v>
      </c>
      <c r="D608" s="1" t="s">
        <v>1321</v>
      </c>
      <c r="E608" s="7" t="str">
        <f>TEXT(DATE(MID(D608, 13, 4), CHOOSE(MATCH( MID(D608, 5, 3), {"Jan","Feb","Mar","Apr","May","Jun","Jul","Aug","Sep","Oct","Nov","Dec"}, 0), 1, 2, 3, 4, 5, 6, 7, 8, 9, 10, 11, 12), MID(D608, 9, 2)), "yyyy-mm-dd")</f>
        <v>2021-01-08</v>
      </c>
      <c r="F608" s="1" t="str">
        <f t="shared" si="64"/>
        <v>02:15:00</v>
      </c>
      <c r="G608" s="9" t="str">
        <f t="shared" si="65"/>
        <v>January</v>
      </c>
      <c r="H608" s="5" t="str">
        <f t="shared" si="66"/>
        <v>2021</v>
      </c>
      <c r="I608" s="1" t="s">
        <v>1322</v>
      </c>
      <c r="J608" s="1" t="str">
        <f t="shared" si="67"/>
        <v xml:space="preserve">Falcon 9 Block 5 </v>
      </c>
      <c r="K608" s="1" t="str">
        <f t="shared" si="68"/>
        <v>TÃ¼rksat 5A</v>
      </c>
      <c r="L608" s="1" t="s">
        <v>8</v>
      </c>
      <c r="M608" s="1">
        <v>67</v>
      </c>
      <c r="N608" s="1">
        <f t="shared" si="69"/>
        <v>5561</v>
      </c>
      <c r="O608" s="1" t="s">
        <v>9</v>
      </c>
    </row>
    <row r="609" spans="1:15" x14ac:dyDescent="0.3">
      <c r="A609" s="1" t="s">
        <v>233</v>
      </c>
      <c r="B609" s="1" t="s">
        <v>981</v>
      </c>
      <c r="C609" s="1" t="str">
        <f t="shared" si="63"/>
        <v>France</v>
      </c>
      <c r="D609" s="1" t="s">
        <v>1323</v>
      </c>
      <c r="E609" s="7" t="str">
        <f>TEXT(DATE(MID(D609, 13, 4), CHOOSE(MATCH( MID(D609, 5, 3), {"Jan","Feb","Mar","Apr","May","Jun","Jul","Aug","Sep","Oct","Nov","Dec"}, 0), 1, 2, 3, 4, 5, 6, 7, 8, 9, 10, 11, 12), MID(D609, 9, 2)), "yyyy-mm-dd")</f>
        <v>2020-12-29</v>
      </c>
      <c r="F609" s="1" t="str">
        <f t="shared" si="64"/>
        <v>16:42:00</v>
      </c>
      <c r="G609" s="9" t="str">
        <f t="shared" si="65"/>
        <v>December</v>
      </c>
      <c r="H609" s="5" t="str">
        <f t="shared" si="66"/>
        <v>2020</v>
      </c>
      <c r="I609" s="1" t="s">
        <v>1324</v>
      </c>
      <c r="J609" s="1" t="str">
        <f t="shared" si="67"/>
        <v xml:space="preserve">Soyuz ST-A/Fregat-M </v>
      </c>
      <c r="K609" s="1" t="str">
        <f t="shared" si="68"/>
        <v>CSO-2</v>
      </c>
      <c r="L609" s="1" t="s">
        <v>8</v>
      </c>
      <c r="M609" s="1">
        <v>30</v>
      </c>
      <c r="N609" s="1">
        <f t="shared" si="69"/>
        <v>2490</v>
      </c>
      <c r="O609" s="1" t="s">
        <v>9</v>
      </c>
    </row>
    <row r="610" spans="1:15" x14ac:dyDescent="0.3">
      <c r="A610" s="1" t="s">
        <v>14</v>
      </c>
      <c r="B610" s="1" t="s">
        <v>90</v>
      </c>
      <c r="C610" s="1" t="str">
        <f t="shared" si="63"/>
        <v>China</v>
      </c>
      <c r="D610" s="1" t="s">
        <v>1325</v>
      </c>
      <c r="E610" s="7" t="str">
        <f>TEXT(DATE(MID(D610, 13, 4), CHOOSE(MATCH( MID(D610, 5, 3), {"Jan","Feb","Mar","Apr","May","Jun","Jul","Aug","Sep","Oct","Nov","Dec"}, 0), 1, 2, 3, 4, 5, 6, 7, 8, 9, 10, 11, 12), MID(D610, 9, 2)), "yyyy-mm-dd")</f>
        <v>2020-12-27</v>
      </c>
      <c r="F610" s="1" t="str">
        <f t="shared" si="64"/>
        <v>15:44:00</v>
      </c>
      <c r="G610" s="9" t="str">
        <f t="shared" si="65"/>
        <v>December</v>
      </c>
      <c r="H610" s="5" t="str">
        <f t="shared" si="66"/>
        <v>2020</v>
      </c>
      <c r="I610" s="1" t="s">
        <v>1326</v>
      </c>
      <c r="J610" s="1" t="str">
        <f t="shared" si="67"/>
        <v xml:space="preserve">Long March 4C </v>
      </c>
      <c r="K610" s="1" t="str">
        <f t="shared" si="68"/>
        <v>Yaogan-33(R) &amp; Weina 2</v>
      </c>
      <c r="L610" s="1" t="s">
        <v>8</v>
      </c>
      <c r="M610" s="1">
        <v>64.680000000000007</v>
      </c>
      <c r="N610" s="1">
        <f t="shared" si="69"/>
        <v>5368.4400000000005</v>
      </c>
      <c r="O610" s="1" t="s">
        <v>9</v>
      </c>
    </row>
    <row r="611" spans="1:15" x14ac:dyDescent="0.3">
      <c r="A611" s="1" t="s">
        <v>14</v>
      </c>
      <c r="B611" s="1" t="s">
        <v>53</v>
      </c>
      <c r="C611" s="1" t="str">
        <f t="shared" si="63"/>
        <v>China</v>
      </c>
      <c r="D611" s="1" t="s">
        <v>1327</v>
      </c>
      <c r="E611" s="7" t="str">
        <f>TEXT(DATE(MID(D611, 13, 4), CHOOSE(MATCH( MID(D611, 5, 3), {"Jan","Feb","Mar","Apr","May","Jun","Jul","Aug","Sep","Oct","Nov","Dec"}, 0), 1, 2, 3, 4, 5, 6, 7, 8, 9, 10, 11, 12), MID(D611, 9, 2)), "yyyy-mm-dd")</f>
        <v>2020-12-22</v>
      </c>
      <c r="F611" s="1" t="str">
        <f t="shared" si="64"/>
        <v>04:37:00</v>
      </c>
      <c r="G611" s="9" t="str">
        <f t="shared" si="65"/>
        <v>December</v>
      </c>
      <c r="H611" s="5" t="str">
        <f t="shared" si="66"/>
        <v>2020</v>
      </c>
      <c r="I611" s="1" t="s">
        <v>1328</v>
      </c>
      <c r="J611" s="1" t="str">
        <f t="shared" si="67"/>
        <v xml:space="preserve">Long March 8 </v>
      </c>
      <c r="K611" s="1" t="str">
        <f t="shared" si="68"/>
        <v>XJY-7, Haisi-1 &amp; Others</v>
      </c>
      <c r="L611" s="1" t="s">
        <v>8</v>
      </c>
      <c r="M611" s="1">
        <v>27</v>
      </c>
      <c r="N611" s="1">
        <f t="shared" si="69"/>
        <v>2241</v>
      </c>
      <c r="O611" s="1" t="s">
        <v>9</v>
      </c>
    </row>
    <row r="612" spans="1:15" x14ac:dyDescent="0.3">
      <c r="A612" s="1" t="s">
        <v>10</v>
      </c>
      <c r="B612" s="1" t="s">
        <v>30</v>
      </c>
      <c r="C612" s="1" t="str">
        <f t="shared" si="63"/>
        <v>USA</v>
      </c>
      <c r="D612" s="1" t="s">
        <v>1329</v>
      </c>
      <c r="E612" s="7" t="str">
        <f>TEXT(DATE(MID(D612, 13, 4), CHOOSE(MATCH( MID(D612, 5, 3), {"Jan","Feb","Mar","Apr","May","Jun","Jul","Aug","Sep","Oct","Nov","Dec"}, 0), 1, 2, 3, 4, 5, 6, 7, 8, 9, 10, 11, 12), MID(D612, 9, 2)), "yyyy-mm-dd")</f>
        <v>2020-12-19</v>
      </c>
      <c r="F612" s="1" t="str">
        <f t="shared" si="64"/>
        <v>14:00:00</v>
      </c>
      <c r="G612" s="9" t="str">
        <f t="shared" si="65"/>
        <v>December</v>
      </c>
      <c r="H612" s="5" t="str">
        <f t="shared" si="66"/>
        <v>2020</v>
      </c>
      <c r="I612" s="1" t="s">
        <v>1330</v>
      </c>
      <c r="J612" s="1" t="str">
        <f t="shared" si="67"/>
        <v xml:space="preserve">Falcon 9 Block 5 </v>
      </c>
      <c r="K612" s="1" t="str">
        <f t="shared" si="68"/>
        <v>NROL-108</v>
      </c>
      <c r="L612" s="1" t="s">
        <v>8</v>
      </c>
      <c r="M612" s="1">
        <v>67</v>
      </c>
      <c r="N612" s="1">
        <f t="shared" si="69"/>
        <v>5561</v>
      </c>
      <c r="O612" s="1" t="s">
        <v>9</v>
      </c>
    </row>
    <row r="613" spans="1:15" x14ac:dyDescent="0.3">
      <c r="A613" s="1" t="s">
        <v>1014</v>
      </c>
      <c r="B613" s="1" t="s">
        <v>322</v>
      </c>
      <c r="C613" s="1" t="str">
        <f t="shared" si="63"/>
        <v>Russia</v>
      </c>
      <c r="D613" s="1" t="s">
        <v>1331</v>
      </c>
      <c r="E613" s="7" t="str">
        <f>TEXT(DATE(MID(D613, 13, 4), CHOOSE(MATCH( MID(D613, 5, 3), {"Jan","Feb","Mar","Apr","May","Jun","Jul","Aug","Sep","Oct","Nov","Dec"}, 0), 1, 2, 3, 4, 5, 6, 7, 8, 9, 10, 11, 12), MID(D613, 9, 2)), "yyyy-mm-dd")</f>
        <v>2020-12-18</v>
      </c>
      <c r="F613" s="1" t="str">
        <f t="shared" si="64"/>
        <v>12:26:00</v>
      </c>
      <c r="G613" s="9" t="str">
        <f t="shared" si="65"/>
        <v>December</v>
      </c>
      <c r="H613" s="5" t="str">
        <f t="shared" si="66"/>
        <v>2020</v>
      </c>
      <c r="I613" s="1" t="s">
        <v>1332</v>
      </c>
      <c r="J613" s="1" t="str">
        <f t="shared" si="67"/>
        <v xml:space="preserve">Soyuz 2.1b/Fregat </v>
      </c>
      <c r="K613" s="1" t="str">
        <f t="shared" si="68"/>
        <v>OneWeb #4</v>
      </c>
      <c r="L613" s="1" t="s">
        <v>8</v>
      </c>
      <c r="M613" s="1">
        <v>25</v>
      </c>
      <c r="N613" s="1">
        <f t="shared" si="69"/>
        <v>2075</v>
      </c>
      <c r="O613" s="1" t="s">
        <v>9</v>
      </c>
    </row>
    <row r="614" spans="1:15" x14ac:dyDescent="0.3">
      <c r="A614" s="1" t="s">
        <v>86</v>
      </c>
      <c r="B614" s="1" t="s">
        <v>290</v>
      </c>
      <c r="C614" s="1" t="str">
        <f t="shared" si="63"/>
        <v>India</v>
      </c>
      <c r="D614" s="1" t="s">
        <v>1333</v>
      </c>
      <c r="E614" s="7" t="str">
        <f>TEXT(DATE(MID(D614, 13, 4), CHOOSE(MATCH( MID(D614, 5, 3), {"Jan","Feb","Mar","Apr","May","Jun","Jul","Aug","Sep","Oct","Nov","Dec"}, 0), 1, 2, 3, 4, 5, 6, 7, 8, 9, 10, 11, 12), MID(D614, 9, 2)), "yyyy-mm-dd")</f>
        <v>2020-12-17</v>
      </c>
      <c r="F614" s="1" t="str">
        <f t="shared" si="64"/>
        <v>10:09:00</v>
      </c>
      <c r="G614" s="9" t="str">
        <f t="shared" si="65"/>
        <v>December</v>
      </c>
      <c r="H614" s="5" t="str">
        <f t="shared" si="66"/>
        <v>2020</v>
      </c>
      <c r="I614" s="1" t="s">
        <v>1334</v>
      </c>
      <c r="J614" s="1" t="str">
        <f t="shared" si="67"/>
        <v xml:space="preserve">PSLV-XL </v>
      </c>
      <c r="K614" s="1" t="str">
        <f t="shared" si="68"/>
        <v>CMS-01</v>
      </c>
      <c r="L614" s="1" t="s">
        <v>8</v>
      </c>
      <c r="M614" s="1">
        <v>31</v>
      </c>
      <c r="N614" s="1">
        <f t="shared" si="69"/>
        <v>2573</v>
      </c>
      <c r="O614" s="1" t="s">
        <v>9</v>
      </c>
    </row>
    <row r="615" spans="1:15" x14ac:dyDescent="0.3">
      <c r="A615" s="1" t="s">
        <v>869</v>
      </c>
      <c r="B615" s="1" t="s">
        <v>950</v>
      </c>
      <c r="C615" s="1" t="str">
        <f t="shared" si="63"/>
        <v>USA</v>
      </c>
      <c r="D615" s="1" t="s">
        <v>1335</v>
      </c>
      <c r="E615" s="7" t="str">
        <f>TEXT(DATE(MID(D615, 13, 4), CHOOSE(MATCH( MID(D615, 5, 3), {"Jan","Feb","Mar","Apr","May","Jun","Jul","Aug","Sep","Oct","Nov","Dec"}, 0), 1, 2, 3, 4, 5, 6, 7, 8, 9, 10, 11, 12), MID(D615, 9, 2)), "yyyy-mm-dd")</f>
        <v>2020-12-15</v>
      </c>
      <c r="F615" s="1" t="str">
        <f t="shared" si="64"/>
        <v>20:55:00</v>
      </c>
      <c r="G615" s="9" t="str">
        <f t="shared" si="65"/>
        <v>December</v>
      </c>
      <c r="H615" s="5" t="str">
        <f t="shared" si="66"/>
        <v>2020</v>
      </c>
      <c r="I615" s="1" t="s">
        <v>1336</v>
      </c>
      <c r="J615" s="1" t="str">
        <f t="shared" si="67"/>
        <v xml:space="preserve">Rocket 3 </v>
      </c>
      <c r="K615" s="1" t="str">
        <f t="shared" si="68"/>
        <v>Rocket 3.2 Orbital Launch Attempt</v>
      </c>
      <c r="L615" s="1" t="s">
        <v>346</v>
      </c>
      <c r="M615" s="1">
        <v>2.5</v>
      </c>
      <c r="N615" s="1">
        <f t="shared" si="69"/>
        <v>207.5</v>
      </c>
      <c r="O615" s="1" t="s">
        <v>257</v>
      </c>
    </row>
    <row r="616" spans="1:15" x14ac:dyDescent="0.3">
      <c r="A616" s="1" t="s">
        <v>21</v>
      </c>
      <c r="B616" s="1" t="s">
        <v>828</v>
      </c>
      <c r="C616" s="1" t="str">
        <f t="shared" si="63"/>
        <v>New Zealand</v>
      </c>
      <c r="D616" s="1" t="s">
        <v>1337</v>
      </c>
      <c r="E616" s="7" t="str">
        <f>TEXT(DATE(MID(D616, 13, 4), CHOOSE(MATCH( MID(D616, 5, 3), {"Jan","Feb","Mar","Apr","May","Jun","Jul","Aug","Sep","Oct","Nov","Dec"}, 0), 1, 2, 3, 4, 5, 6, 7, 8, 9, 10, 11, 12), MID(D616, 9, 2)), "yyyy-mm-dd")</f>
        <v>2020-12-15</v>
      </c>
      <c r="F616" s="1" t="str">
        <f t="shared" si="64"/>
        <v>10:09:00</v>
      </c>
      <c r="G616" s="9" t="str">
        <f t="shared" si="65"/>
        <v>December</v>
      </c>
      <c r="H616" s="5" t="str">
        <f t="shared" si="66"/>
        <v>2020</v>
      </c>
      <c r="I616" s="1" t="s">
        <v>1338</v>
      </c>
      <c r="J616" s="1" t="str">
        <f t="shared" si="67"/>
        <v xml:space="preserve">Electron/Curie </v>
      </c>
      <c r="K616" s="1" t="str">
        <f t="shared" si="68"/>
        <v>The Owlâ€™s Night Begins</v>
      </c>
      <c r="L616" s="1" t="s">
        <v>8</v>
      </c>
      <c r="M616" s="1">
        <v>7.5</v>
      </c>
      <c r="N616" s="1">
        <f t="shared" si="69"/>
        <v>622.5</v>
      </c>
      <c r="O616" s="1" t="s">
        <v>9</v>
      </c>
    </row>
    <row r="617" spans="1:15" x14ac:dyDescent="0.3">
      <c r="A617" s="1" t="s">
        <v>4</v>
      </c>
      <c r="B617" s="1" t="s">
        <v>702</v>
      </c>
      <c r="C617" s="1" t="str">
        <f t="shared" si="63"/>
        <v>Russia</v>
      </c>
      <c r="D617" s="1" t="s">
        <v>1339</v>
      </c>
      <c r="E617" s="7" t="str">
        <f>TEXT(DATE(MID(D617, 13, 4), CHOOSE(MATCH( MID(D617, 5, 3), {"Jan","Feb","Mar","Apr","May","Jun","Jul","Aug","Sep","Oct","Nov","Dec"}, 0), 1, 2, 3, 4, 5, 6, 7, 8, 9, 10, 11, 12), MID(D617, 9, 2)), "yyyy-mm-dd")</f>
        <v>2020-12-14</v>
      </c>
      <c r="F617" s="1" t="str">
        <f t="shared" si="64"/>
        <v>05:50:00</v>
      </c>
      <c r="G617" s="9" t="str">
        <f t="shared" si="65"/>
        <v>December</v>
      </c>
      <c r="H617" s="5" t="str">
        <f t="shared" si="66"/>
        <v>2020</v>
      </c>
      <c r="I617" s="1" t="s">
        <v>1340</v>
      </c>
      <c r="J617" s="1" t="str">
        <f t="shared" si="67"/>
        <v xml:space="preserve">Angara A5/Briz-M </v>
      </c>
      <c r="K617" s="1" t="str">
        <f t="shared" si="68"/>
        <v>MGM nÂ°2</v>
      </c>
      <c r="L617" s="1" t="s">
        <v>8</v>
      </c>
      <c r="M617" s="1">
        <v>100</v>
      </c>
      <c r="N617" s="1">
        <f t="shared" si="69"/>
        <v>8300</v>
      </c>
      <c r="O617" s="1" t="s">
        <v>9</v>
      </c>
    </row>
    <row r="618" spans="1:15" x14ac:dyDescent="0.3">
      <c r="A618" s="1" t="s">
        <v>10</v>
      </c>
      <c r="B618" s="1" t="s">
        <v>11</v>
      </c>
      <c r="C618" s="1" t="str">
        <f t="shared" si="63"/>
        <v>USA</v>
      </c>
      <c r="D618" s="1" t="s">
        <v>1341</v>
      </c>
      <c r="E618" s="7" t="str">
        <f>TEXT(DATE(MID(D618, 13, 4), CHOOSE(MATCH( MID(D618, 5, 3), {"Jan","Feb","Mar","Apr","May","Jun","Jul","Aug","Sep","Oct","Nov","Dec"}, 0), 1, 2, 3, 4, 5, 6, 7, 8, 9, 10, 11, 12), MID(D618, 9, 2)), "yyyy-mm-dd")</f>
        <v>2020-12-13</v>
      </c>
      <c r="F618" s="1" t="str">
        <f t="shared" si="64"/>
        <v>17:30:00</v>
      </c>
      <c r="G618" s="9" t="str">
        <f t="shared" si="65"/>
        <v>December</v>
      </c>
      <c r="H618" s="5" t="str">
        <f t="shared" si="66"/>
        <v>2020</v>
      </c>
      <c r="I618" s="1" t="s">
        <v>1342</v>
      </c>
      <c r="J618" s="1" t="str">
        <f t="shared" si="67"/>
        <v xml:space="preserve">Falcon 9 Block 5 </v>
      </c>
      <c r="K618" s="1" t="str">
        <f t="shared" si="68"/>
        <v>SXM-7</v>
      </c>
      <c r="L618" s="1" t="s">
        <v>8</v>
      </c>
      <c r="M618" s="1">
        <v>67</v>
      </c>
      <c r="N618" s="1">
        <f t="shared" si="69"/>
        <v>5561</v>
      </c>
      <c r="O618" s="1" t="s">
        <v>9</v>
      </c>
    </row>
    <row r="619" spans="1:15" x14ac:dyDescent="0.3">
      <c r="A619" s="1" t="s">
        <v>37</v>
      </c>
      <c r="B619" s="1" t="s">
        <v>38</v>
      </c>
      <c r="C619" s="1" t="str">
        <f t="shared" si="63"/>
        <v>USA</v>
      </c>
      <c r="D619" s="1" t="s">
        <v>1343</v>
      </c>
      <c r="E619" s="7" t="str">
        <f>TEXT(DATE(MID(D619, 13, 4), CHOOSE(MATCH( MID(D619, 5, 3), {"Jan","Feb","Mar","Apr","May","Jun","Jul","Aug","Sep","Oct","Nov","Dec"}, 0), 1, 2, 3, 4, 5, 6, 7, 8, 9, 10, 11, 12), MID(D619, 9, 2)), "yyyy-mm-dd")</f>
        <v>2020-12-12</v>
      </c>
      <c r="F619" s="1" t="str">
        <f t="shared" si="64"/>
        <v>16:16:00</v>
      </c>
      <c r="G619" s="9" t="str">
        <f t="shared" si="65"/>
        <v>December</v>
      </c>
      <c r="H619" s="5" t="str">
        <f t="shared" si="66"/>
        <v>2020</v>
      </c>
      <c r="I619" s="1" t="s">
        <v>1344</v>
      </c>
      <c r="J619" s="1" t="str">
        <f t="shared" si="67"/>
        <v xml:space="preserve">SpaceShipTwo </v>
      </c>
      <c r="K619" s="1" t="str">
        <f t="shared" si="68"/>
        <v>VF-02</v>
      </c>
      <c r="L619" s="1" t="s">
        <v>8</v>
      </c>
      <c r="M619" s="1"/>
      <c r="N619" s="1">
        <f t="shared" si="69"/>
        <v>0</v>
      </c>
      <c r="O619" s="1" t="s">
        <v>117</v>
      </c>
    </row>
    <row r="620" spans="1:15" x14ac:dyDescent="0.3">
      <c r="A620" s="1" t="s">
        <v>74</v>
      </c>
      <c r="B620" s="1" t="s">
        <v>390</v>
      </c>
      <c r="C620" s="1" t="str">
        <f t="shared" si="63"/>
        <v>USA</v>
      </c>
      <c r="D620" s="1" t="s">
        <v>1345</v>
      </c>
      <c r="E620" s="7" t="str">
        <f>TEXT(DATE(MID(D620, 13, 4), CHOOSE(MATCH( MID(D620, 5, 3), {"Jan","Feb","Mar","Apr","May","Jun","Jul","Aug","Sep","Oct","Nov","Dec"}, 0), 1, 2, 3, 4, 5, 6, 7, 8, 9, 10, 11, 12), MID(D620, 9, 2)), "yyyy-mm-dd")</f>
        <v>2020-12-11</v>
      </c>
      <c r="F620" s="1" t="str">
        <f t="shared" si="64"/>
        <v>01:09:00</v>
      </c>
      <c r="G620" s="9" t="str">
        <f t="shared" si="65"/>
        <v>December</v>
      </c>
      <c r="H620" s="5" t="str">
        <f t="shared" si="66"/>
        <v>2020</v>
      </c>
      <c r="I620" s="1" t="s">
        <v>1346</v>
      </c>
      <c r="J620" s="1" t="str">
        <f t="shared" si="67"/>
        <v xml:space="preserve">Delta IV Heavy </v>
      </c>
      <c r="K620" s="1" t="str">
        <f t="shared" si="68"/>
        <v>NROL-44 (USA-311)</v>
      </c>
      <c r="L620" s="1" t="s">
        <v>8</v>
      </c>
      <c r="M620" s="1">
        <v>350</v>
      </c>
      <c r="N620" s="1">
        <f t="shared" si="69"/>
        <v>29050</v>
      </c>
      <c r="O620" s="1" t="s">
        <v>9</v>
      </c>
    </row>
    <row r="621" spans="1:15" x14ac:dyDescent="0.3">
      <c r="A621" s="1" t="s">
        <v>10</v>
      </c>
      <c r="B621" s="1" t="s">
        <v>1231</v>
      </c>
      <c r="C621" s="1" t="str">
        <f t="shared" si="63"/>
        <v>USA</v>
      </c>
      <c r="D621" s="1" t="s">
        <v>1347</v>
      </c>
      <c r="E621" s="7" t="str">
        <f>TEXT(DATE(MID(D621, 13, 4), CHOOSE(MATCH( MID(D621, 5, 3), {"Jan","Feb","Mar","Apr","May","Jun","Jul","Aug","Sep","Oct","Nov","Dec"}, 0), 1, 2, 3, 4, 5, 6, 7, 8, 9, 10, 11, 12), MID(D621, 9, 2)), "yyyy-mm-dd")</f>
        <v>2020-12-09</v>
      </c>
      <c r="F621" s="1" t="str">
        <f t="shared" si="64"/>
        <v>22:45:00</v>
      </c>
      <c r="G621" s="9" t="str">
        <f t="shared" si="65"/>
        <v>December</v>
      </c>
      <c r="H621" s="5" t="str">
        <f t="shared" si="66"/>
        <v>2020</v>
      </c>
      <c r="I621" s="1" t="s">
        <v>1348</v>
      </c>
      <c r="J621" s="1" t="str">
        <f t="shared" si="67"/>
        <v xml:space="preserve">Starship Prototype </v>
      </c>
      <c r="K621" s="1" t="str">
        <f t="shared" si="68"/>
        <v>12.5-Kilometer Test Flight</v>
      </c>
      <c r="L621" s="1" t="s">
        <v>8</v>
      </c>
      <c r="M621" s="1"/>
      <c r="N621" s="1">
        <f t="shared" si="69"/>
        <v>0</v>
      </c>
      <c r="O621" s="1" t="s">
        <v>117</v>
      </c>
    </row>
    <row r="622" spans="1:15" x14ac:dyDescent="0.3">
      <c r="A622" s="1" t="s">
        <v>14</v>
      </c>
      <c r="B622" s="1" t="s">
        <v>315</v>
      </c>
      <c r="C622" s="1" t="str">
        <f t="shared" si="63"/>
        <v>China</v>
      </c>
      <c r="D622" s="1" t="s">
        <v>1349</v>
      </c>
      <c r="E622" s="7" t="str">
        <f>TEXT(DATE(MID(D622, 13, 4), CHOOSE(MATCH( MID(D622, 5, 3), {"Jan","Feb","Mar","Apr","May","Jun","Jul","Aug","Sep","Oct","Nov","Dec"}, 0), 1, 2, 3, 4, 5, 6, 7, 8, 9, 10, 11, 12), MID(D622, 9, 2)), "yyyy-mm-dd")</f>
        <v>2020-12-09</v>
      </c>
      <c r="F622" s="1" t="str">
        <f t="shared" si="64"/>
        <v>20:14:00</v>
      </c>
      <c r="G622" s="9" t="str">
        <f t="shared" si="65"/>
        <v>December</v>
      </c>
      <c r="H622" s="5" t="str">
        <f t="shared" si="66"/>
        <v>2020</v>
      </c>
      <c r="I622" s="1" t="s">
        <v>1350</v>
      </c>
      <c r="J622" s="1" t="str">
        <f t="shared" si="67"/>
        <v xml:space="preserve">Long March 11 </v>
      </c>
      <c r="K622" s="1" t="str">
        <f t="shared" si="68"/>
        <v>GECAM 1 &amp; 2</v>
      </c>
      <c r="L622" s="1" t="s">
        <v>8</v>
      </c>
      <c r="M622" s="1">
        <v>5.3</v>
      </c>
      <c r="N622" s="1">
        <f t="shared" si="69"/>
        <v>439.9</v>
      </c>
      <c r="O622" s="1" t="s">
        <v>9</v>
      </c>
    </row>
    <row r="623" spans="1:15" x14ac:dyDescent="0.3">
      <c r="A623" s="1" t="s">
        <v>10</v>
      </c>
      <c r="B623" s="1" t="s">
        <v>30</v>
      </c>
      <c r="C623" s="1" t="str">
        <f t="shared" si="63"/>
        <v>USA</v>
      </c>
      <c r="D623" s="1" t="s">
        <v>1351</v>
      </c>
      <c r="E623" s="7" t="str">
        <f>TEXT(DATE(MID(D623, 13, 4), CHOOSE(MATCH( MID(D623, 5, 3), {"Jan","Feb","Mar","Apr","May","Jun","Jul","Aug","Sep","Oct","Nov","Dec"}, 0), 1, 2, 3, 4, 5, 6, 7, 8, 9, 10, 11, 12), MID(D623, 9, 2)), "yyyy-mm-dd")</f>
        <v>2020-12-06</v>
      </c>
      <c r="F623" s="1" t="str">
        <f t="shared" si="64"/>
        <v>16:17:00</v>
      </c>
      <c r="G623" s="9" t="str">
        <f t="shared" si="65"/>
        <v>December</v>
      </c>
      <c r="H623" s="5" t="str">
        <f t="shared" si="66"/>
        <v>2020</v>
      </c>
      <c r="I623" s="1" t="s">
        <v>1352</v>
      </c>
      <c r="J623" s="1" t="str">
        <f t="shared" si="67"/>
        <v xml:space="preserve">Falcon 9 Block 5 </v>
      </c>
      <c r="K623" s="1" t="str">
        <f t="shared" si="68"/>
        <v>CRS SpX-21</v>
      </c>
      <c r="L623" s="1" t="s">
        <v>8</v>
      </c>
      <c r="M623" s="1">
        <v>67</v>
      </c>
      <c r="N623" s="1">
        <f t="shared" si="69"/>
        <v>5561</v>
      </c>
      <c r="O623" s="1" t="s">
        <v>9</v>
      </c>
    </row>
    <row r="624" spans="1:15" x14ac:dyDescent="0.3">
      <c r="A624" s="1" t="s">
        <v>14</v>
      </c>
      <c r="B624" s="1" t="s">
        <v>18</v>
      </c>
      <c r="C624" s="1" t="str">
        <f t="shared" si="63"/>
        <v>China</v>
      </c>
      <c r="D624" s="1" t="s">
        <v>1353</v>
      </c>
      <c r="E624" s="7" t="str">
        <f>TEXT(DATE(MID(D624, 13, 4), CHOOSE(MATCH( MID(D624, 5, 3), {"Jan","Feb","Mar","Apr","May","Jun","Jul","Aug","Sep","Oct","Nov","Dec"}, 0), 1, 2, 3, 4, 5, 6, 7, 8, 9, 10, 11, 12), MID(D624, 9, 2)), "yyyy-mm-dd")</f>
        <v>2020-12-06</v>
      </c>
      <c r="F624" s="1" t="str">
        <f t="shared" si="64"/>
        <v>03:58:00</v>
      </c>
      <c r="G624" s="9" t="str">
        <f t="shared" si="65"/>
        <v>December</v>
      </c>
      <c r="H624" s="5" t="str">
        <f t="shared" si="66"/>
        <v>2020</v>
      </c>
      <c r="I624" s="1" t="s">
        <v>1354</v>
      </c>
      <c r="J624" s="1" t="str">
        <f t="shared" si="67"/>
        <v xml:space="preserve">Long March 3B/E </v>
      </c>
      <c r="K624" s="1" t="str">
        <f t="shared" si="68"/>
        <v>Gaofen 14</v>
      </c>
      <c r="L624" s="1" t="s">
        <v>8</v>
      </c>
      <c r="M624" s="1">
        <v>29.15</v>
      </c>
      <c r="N624" s="1">
        <f t="shared" si="69"/>
        <v>2419.4499999999998</v>
      </c>
      <c r="O624" s="1" t="s">
        <v>9</v>
      </c>
    </row>
    <row r="625" spans="1:15" x14ac:dyDescent="0.3">
      <c r="A625" s="1" t="s">
        <v>4</v>
      </c>
      <c r="B625" s="1" t="s">
        <v>212</v>
      </c>
      <c r="C625" s="1" t="str">
        <f t="shared" si="63"/>
        <v>Russia</v>
      </c>
      <c r="D625" s="1" t="s">
        <v>1355</v>
      </c>
      <c r="E625" s="7" t="str">
        <f>TEXT(DATE(MID(D625, 13, 4), CHOOSE(MATCH( MID(D625, 5, 3), {"Jan","Feb","Mar","Apr","May","Jun","Jul","Aug","Sep","Oct","Nov","Dec"}, 0), 1, 2, 3, 4, 5, 6, 7, 8, 9, 10, 11, 12), MID(D625, 9, 2)), "yyyy-mm-dd")</f>
        <v>2020-12-03</v>
      </c>
      <c r="F625" s="1" t="str">
        <f t="shared" si="64"/>
        <v>01:14:00</v>
      </c>
      <c r="G625" s="9" t="str">
        <f t="shared" si="65"/>
        <v>December</v>
      </c>
      <c r="H625" s="5" t="str">
        <f t="shared" si="66"/>
        <v>2020</v>
      </c>
      <c r="I625" s="1" t="s">
        <v>1356</v>
      </c>
      <c r="J625" s="1" t="str">
        <f t="shared" si="67"/>
        <v xml:space="preserve">Soyuz 2.1b/Fregat-M </v>
      </c>
      <c r="K625" s="1" t="str">
        <f t="shared" si="68"/>
        <v>Goniets-M nÂ°30L to 32L &amp; Cosmos 2548</v>
      </c>
      <c r="L625" s="1" t="s">
        <v>8</v>
      </c>
      <c r="M625" s="1">
        <v>25</v>
      </c>
      <c r="N625" s="1">
        <f t="shared" si="69"/>
        <v>2075</v>
      </c>
      <c r="O625" s="1" t="s">
        <v>9</v>
      </c>
    </row>
    <row r="626" spans="1:15" x14ac:dyDescent="0.3">
      <c r="A626" s="1" t="s">
        <v>233</v>
      </c>
      <c r="B626" s="1" t="s">
        <v>981</v>
      </c>
      <c r="C626" s="1" t="str">
        <f t="shared" si="63"/>
        <v>France</v>
      </c>
      <c r="D626" s="1" t="s">
        <v>1357</v>
      </c>
      <c r="E626" s="7" t="str">
        <f>TEXT(DATE(MID(D626, 13, 4), CHOOSE(MATCH( MID(D626, 5, 3), {"Jan","Feb","Mar","Apr","May","Jun","Jul","Aug","Sep","Oct","Nov","Dec"}, 0), 1, 2, 3, 4, 5, 6, 7, 8, 9, 10, 11, 12), MID(D626, 9, 2)), "yyyy-mm-dd")</f>
        <v>2020-12-02</v>
      </c>
      <c r="F626" s="1" t="str">
        <f t="shared" si="64"/>
        <v>01:33:00</v>
      </c>
      <c r="G626" s="9" t="str">
        <f t="shared" si="65"/>
        <v>December</v>
      </c>
      <c r="H626" s="5" t="str">
        <f t="shared" si="66"/>
        <v>2020</v>
      </c>
      <c r="I626" s="1" t="s">
        <v>1358</v>
      </c>
      <c r="J626" s="1" t="str">
        <f t="shared" si="67"/>
        <v xml:space="preserve">Soyuz ST-A/Fregat-M </v>
      </c>
      <c r="K626" s="1" t="str">
        <f t="shared" si="68"/>
        <v>Falcon Eye 2</v>
      </c>
      <c r="L626" s="1" t="s">
        <v>8</v>
      </c>
      <c r="M626" s="1">
        <v>30</v>
      </c>
      <c r="N626" s="1">
        <f t="shared" si="69"/>
        <v>2490</v>
      </c>
      <c r="O626" s="1" t="s">
        <v>9</v>
      </c>
    </row>
    <row r="627" spans="1:15" x14ac:dyDescent="0.3">
      <c r="A627" s="1" t="s">
        <v>60</v>
      </c>
      <c r="B627" s="1" t="s">
        <v>61</v>
      </c>
      <c r="C627" s="1" t="str">
        <f t="shared" si="63"/>
        <v>Japan</v>
      </c>
      <c r="D627" s="1" t="s">
        <v>1359</v>
      </c>
      <c r="E627" s="7" t="str">
        <f>TEXT(DATE(MID(D627, 13, 4), CHOOSE(MATCH( MID(D627, 5, 3), {"Jan","Feb","Mar","Apr","May","Jun","Jul","Aug","Sep","Oct","Nov","Dec"}, 0), 1, 2, 3, 4, 5, 6, 7, 8, 9, 10, 11, 12), MID(D627, 9, 2)), "yyyy-mm-dd")</f>
        <v>2020-11-29</v>
      </c>
      <c r="F627" s="1" t="str">
        <f t="shared" si="64"/>
        <v>07:25:00</v>
      </c>
      <c r="G627" s="9" t="str">
        <f t="shared" si="65"/>
        <v>November</v>
      </c>
      <c r="H627" s="5" t="str">
        <f t="shared" si="66"/>
        <v>2020</v>
      </c>
      <c r="I627" s="1" t="s">
        <v>1360</v>
      </c>
      <c r="J627" s="1" t="str">
        <f t="shared" si="67"/>
        <v xml:space="preserve">H-IIA 202 </v>
      </c>
      <c r="K627" s="1" t="str">
        <f t="shared" si="68"/>
        <v>JDRS-1</v>
      </c>
      <c r="L627" s="1" t="s">
        <v>8</v>
      </c>
      <c r="M627" s="1">
        <v>90</v>
      </c>
      <c r="N627" s="1">
        <f t="shared" si="69"/>
        <v>7470</v>
      </c>
      <c r="O627" s="1" t="s">
        <v>9</v>
      </c>
    </row>
    <row r="628" spans="1:15" x14ac:dyDescent="0.3">
      <c r="A628" s="1" t="s">
        <v>10</v>
      </c>
      <c r="B628" s="1" t="s">
        <v>11</v>
      </c>
      <c r="C628" s="1" t="str">
        <f t="shared" si="63"/>
        <v>USA</v>
      </c>
      <c r="D628" s="1" t="s">
        <v>1361</v>
      </c>
      <c r="E628" s="7" t="str">
        <f>TEXT(DATE(MID(D628, 13, 4), CHOOSE(MATCH( MID(D628, 5, 3), {"Jan","Feb","Mar","Apr","May","Jun","Jul","Aug","Sep","Oct","Nov","Dec"}, 0), 1, 2, 3, 4, 5, 6, 7, 8, 9, 10, 11, 12), MID(D628, 9, 2)), "yyyy-mm-dd")</f>
        <v>2020-11-25</v>
      </c>
      <c r="F628" s="1" t="str">
        <f t="shared" si="64"/>
        <v>02:13:00</v>
      </c>
      <c r="G628" s="9" t="str">
        <f t="shared" si="65"/>
        <v>November</v>
      </c>
      <c r="H628" s="5" t="str">
        <f t="shared" si="66"/>
        <v>2020</v>
      </c>
      <c r="I628" s="1" t="s">
        <v>1362</v>
      </c>
      <c r="J628" s="1" t="str">
        <f t="shared" si="67"/>
        <v xml:space="preserve">Falcon 9 Block 5 </v>
      </c>
      <c r="K628" s="1" t="str">
        <f t="shared" si="68"/>
        <v>Starlink V1 L15</v>
      </c>
      <c r="L628" s="1" t="s">
        <v>8</v>
      </c>
      <c r="M628" s="1">
        <v>67</v>
      </c>
      <c r="N628" s="1">
        <f t="shared" si="69"/>
        <v>5561</v>
      </c>
      <c r="O628" s="1" t="s">
        <v>9</v>
      </c>
    </row>
    <row r="629" spans="1:15" x14ac:dyDescent="0.3">
      <c r="A629" s="1" t="s">
        <v>14</v>
      </c>
      <c r="B629" s="1" t="s">
        <v>133</v>
      </c>
      <c r="C629" s="1" t="str">
        <f t="shared" si="63"/>
        <v>China</v>
      </c>
      <c r="D629" s="1" t="s">
        <v>1363</v>
      </c>
      <c r="E629" s="7" t="str">
        <f>TEXT(DATE(MID(D629, 13, 4), CHOOSE(MATCH( MID(D629, 5, 3), {"Jan","Feb","Mar","Apr","May","Jun","Jul","Aug","Sep","Oct","Nov","Dec"}, 0), 1, 2, 3, 4, 5, 6, 7, 8, 9, 10, 11, 12), MID(D629, 9, 2)), "yyyy-mm-dd")</f>
        <v>2020-11-23</v>
      </c>
      <c r="F629" s="1" t="str">
        <f t="shared" si="64"/>
        <v>20:30:00</v>
      </c>
      <c r="G629" s="9" t="str">
        <f t="shared" si="65"/>
        <v>November</v>
      </c>
      <c r="H629" s="5" t="str">
        <f t="shared" si="66"/>
        <v>2020</v>
      </c>
      <c r="I629" s="1" t="s">
        <v>1364</v>
      </c>
      <c r="J629" s="1" t="str">
        <f t="shared" si="67"/>
        <v xml:space="preserve">Long March 5 </v>
      </c>
      <c r="K629" s="1" t="str">
        <f t="shared" si="68"/>
        <v>Chang'e 5</v>
      </c>
      <c r="L629" s="1" t="s">
        <v>8</v>
      </c>
      <c r="M629" s="1"/>
      <c r="N629" s="1">
        <f t="shared" si="69"/>
        <v>0</v>
      </c>
      <c r="O629" s="1" t="s">
        <v>9</v>
      </c>
    </row>
    <row r="630" spans="1:15" x14ac:dyDescent="0.3">
      <c r="A630" s="1" t="s">
        <v>10</v>
      </c>
      <c r="B630" s="1" t="s">
        <v>27</v>
      </c>
      <c r="C630" s="1" t="str">
        <f t="shared" si="63"/>
        <v>USA</v>
      </c>
      <c r="D630" s="1" t="s">
        <v>1365</v>
      </c>
      <c r="E630" s="7" t="str">
        <f>TEXT(DATE(MID(D630, 13, 4), CHOOSE(MATCH( MID(D630, 5, 3), {"Jan","Feb","Mar","Apr","May","Jun","Jul","Aug","Sep","Oct","Nov","Dec"}, 0), 1, 2, 3, 4, 5, 6, 7, 8, 9, 10, 11, 12), MID(D630, 9, 2)), "yyyy-mm-dd")</f>
        <v>2020-11-21</v>
      </c>
      <c r="F630" s="1" t="str">
        <f t="shared" si="64"/>
        <v>17:17:00</v>
      </c>
      <c r="G630" s="9" t="str">
        <f t="shared" si="65"/>
        <v>November</v>
      </c>
      <c r="H630" s="5" t="str">
        <f t="shared" si="66"/>
        <v>2020</v>
      </c>
      <c r="I630" s="1" t="s">
        <v>1366</v>
      </c>
      <c r="J630" s="1" t="str">
        <f t="shared" si="67"/>
        <v xml:space="preserve">Falcon 9 Block 5 </v>
      </c>
      <c r="K630" s="1" t="str">
        <f t="shared" si="68"/>
        <v>Sentinel-6A Michael Freilich</v>
      </c>
      <c r="L630" s="1" t="s">
        <v>8</v>
      </c>
      <c r="M630" s="1">
        <v>67</v>
      </c>
      <c r="N630" s="1">
        <f t="shared" si="69"/>
        <v>5561</v>
      </c>
      <c r="O630" s="1" t="s">
        <v>9</v>
      </c>
    </row>
    <row r="631" spans="1:15" x14ac:dyDescent="0.3">
      <c r="A631" s="1" t="s">
        <v>21</v>
      </c>
      <c r="B631" s="1" t="s">
        <v>828</v>
      </c>
      <c r="C631" s="1" t="str">
        <f t="shared" si="63"/>
        <v>New Zealand</v>
      </c>
      <c r="D631" s="1" t="s">
        <v>1367</v>
      </c>
      <c r="E631" s="7" t="str">
        <f>TEXT(DATE(MID(D631, 13, 4), CHOOSE(MATCH( MID(D631, 5, 3), {"Jan","Feb","Mar","Apr","May","Jun","Jul","Aug","Sep","Oct","Nov","Dec"}, 0), 1, 2, 3, 4, 5, 6, 7, 8, 9, 10, 11, 12), MID(D631, 9, 2)), "yyyy-mm-dd")</f>
        <v>2020-11-20</v>
      </c>
      <c r="F631" s="1" t="str">
        <f t="shared" si="64"/>
        <v>02:20:00</v>
      </c>
      <c r="G631" s="9" t="str">
        <f t="shared" si="65"/>
        <v>November</v>
      </c>
      <c r="H631" s="5" t="str">
        <f t="shared" si="66"/>
        <v>2020</v>
      </c>
      <c r="I631" s="1" t="s">
        <v>1368</v>
      </c>
      <c r="J631" s="1" t="str">
        <f t="shared" si="67"/>
        <v xml:space="preserve">Electron/Curie </v>
      </c>
      <c r="K631" s="1" t="str">
        <f t="shared" si="68"/>
        <v>Return To Sender</v>
      </c>
      <c r="L631" s="1" t="s">
        <v>8</v>
      </c>
      <c r="M631" s="1">
        <v>7.5</v>
      </c>
      <c r="N631" s="1">
        <f t="shared" si="69"/>
        <v>622.5</v>
      </c>
      <c r="O631" s="1" t="s">
        <v>9</v>
      </c>
    </row>
    <row r="632" spans="1:15" x14ac:dyDescent="0.3">
      <c r="A632" s="1" t="s">
        <v>233</v>
      </c>
      <c r="B632" s="1" t="s">
        <v>234</v>
      </c>
      <c r="C632" s="1" t="str">
        <f t="shared" si="63"/>
        <v>France</v>
      </c>
      <c r="D632" s="1" t="s">
        <v>1369</v>
      </c>
      <c r="E632" s="7" t="str">
        <f>TEXT(DATE(MID(D632, 13, 4), CHOOSE(MATCH( MID(D632, 5, 3), {"Jan","Feb","Mar","Apr","May","Jun","Jul","Aug","Sep","Oct","Nov","Dec"}, 0), 1, 2, 3, 4, 5, 6, 7, 8, 9, 10, 11, 12), MID(D632, 9, 2)), "yyyy-mm-dd")</f>
        <v>2020-11-17</v>
      </c>
      <c r="F632" s="1" t="str">
        <f t="shared" si="64"/>
        <v>01:52:00</v>
      </c>
      <c r="G632" s="9" t="str">
        <f t="shared" si="65"/>
        <v>November</v>
      </c>
      <c r="H632" s="5" t="str">
        <f t="shared" si="66"/>
        <v>2020</v>
      </c>
      <c r="I632" s="1" t="s">
        <v>1370</v>
      </c>
      <c r="J632" s="1" t="str">
        <f t="shared" si="67"/>
        <v xml:space="preserve">Vega </v>
      </c>
      <c r="K632" s="1" t="str">
        <f t="shared" si="68"/>
        <v>Taranis &amp; Seosat</v>
      </c>
      <c r="L632" s="1" t="s">
        <v>8</v>
      </c>
      <c r="M632" s="1">
        <v>37</v>
      </c>
      <c r="N632" s="1">
        <f t="shared" si="69"/>
        <v>3071</v>
      </c>
      <c r="O632" s="1" t="s">
        <v>257</v>
      </c>
    </row>
    <row r="633" spans="1:15" x14ac:dyDescent="0.3">
      <c r="A633" s="1" t="s">
        <v>10</v>
      </c>
      <c r="B633" s="1" t="s">
        <v>30</v>
      </c>
      <c r="C633" s="1" t="str">
        <f t="shared" si="63"/>
        <v>USA</v>
      </c>
      <c r="D633" s="1" t="s">
        <v>1371</v>
      </c>
      <c r="E633" s="7" t="str">
        <f>TEXT(DATE(MID(D633, 13, 4), CHOOSE(MATCH( MID(D633, 5, 3), {"Jan","Feb","Mar","Apr","May","Jun","Jul","Aug","Sep","Oct","Nov","Dec"}, 0), 1, 2, 3, 4, 5, 6, 7, 8, 9, 10, 11, 12), MID(D633, 9, 2)), "yyyy-mm-dd")</f>
        <v>2020-11-16</v>
      </c>
      <c r="F633" s="1" t="str">
        <f t="shared" si="64"/>
        <v>00:27:00</v>
      </c>
      <c r="G633" s="9" t="str">
        <f t="shared" si="65"/>
        <v>November</v>
      </c>
      <c r="H633" s="5" t="str">
        <f t="shared" si="66"/>
        <v>2020</v>
      </c>
      <c r="I633" s="1" t="s">
        <v>1372</v>
      </c>
      <c r="J633" s="1" t="str">
        <f t="shared" si="67"/>
        <v xml:space="preserve">Falcon 9 Block 5 </v>
      </c>
      <c r="K633" s="1" t="str">
        <f t="shared" si="68"/>
        <v>SpaceX Crew-1</v>
      </c>
      <c r="L633" s="1" t="s">
        <v>8</v>
      </c>
      <c r="M633" s="1">
        <v>67</v>
      </c>
      <c r="N633" s="1">
        <f t="shared" si="69"/>
        <v>5561</v>
      </c>
      <c r="O633" s="1" t="s">
        <v>9</v>
      </c>
    </row>
    <row r="634" spans="1:15" x14ac:dyDescent="0.3">
      <c r="A634" s="1" t="s">
        <v>74</v>
      </c>
      <c r="B634" s="1" t="s">
        <v>75</v>
      </c>
      <c r="C634" s="1" t="str">
        <f t="shared" si="63"/>
        <v>USA</v>
      </c>
      <c r="D634" s="1" t="s">
        <v>1373</v>
      </c>
      <c r="E634" s="7" t="str">
        <f>TEXT(DATE(MID(D634, 13, 4), CHOOSE(MATCH( MID(D634, 5, 3), {"Jan","Feb","Mar","Apr","May","Jun","Jul","Aug","Sep","Oct","Nov","Dec"}, 0), 1, 2, 3, 4, 5, 6, 7, 8, 9, 10, 11, 12), MID(D634, 9, 2)), "yyyy-mm-dd")</f>
        <v>2020-11-13</v>
      </c>
      <c r="F634" s="1" t="str">
        <f t="shared" si="64"/>
        <v>22:32:00</v>
      </c>
      <c r="G634" s="9" t="str">
        <f t="shared" si="65"/>
        <v>November</v>
      </c>
      <c r="H634" s="5" t="str">
        <f t="shared" si="66"/>
        <v>2020</v>
      </c>
      <c r="I634" s="1" t="s">
        <v>1374</v>
      </c>
      <c r="J634" s="1" t="str">
        <f t="shared" si="67"/>
        <v xml:space="preserve">Atlas V 531 </v>
      </c>
      <c r="K634" s="1" t="str">
        <f t="shared" si="68"/>
        <v>NROL-101</v>
      </c>
      <c r="L634" s="1" t="s">
        <v>8</v>
      </c>
      <c r="M634" s="1">
        <v>140</v>
      </c>
      <c r="N634" s="1">
        <f t="shared" si="69"/>
        <v>11620</v>
      </c>
      <c r="O634" s="1" t="s">
        <v>9</v>
      </c>
    </row>
    <row r="635" spans="1:15" x14ac:dyDescent="0.3">
      <c r="A635" s="1" t="s">
        <v>14</v>
      </c>
      <c r="B635" s="1" t="s">
        <v>101</v>
      </c>
      <c r="C635" s="1" t="str">
        <f t="shared" si="63"/>
        <v>China</v>
      </c>
      <c r="D635" s="1" t="s">
        <v>1375</v>
      </c>
      <c r="E635" s="7" t="str">
        <f>TEXT(DATE(MID(D635, 13, 4), CHOOSE(MATCH( MID(D635, 5, 3), {"Jan","Feb","Mar","Apr","May","Jun","Jul","Aug","Sep","Oct","Nov","Dec"}, 0), 1, 2, 3, 4, 5, 6, 7, 8, 9, 10, 11, 12), MID(D635, 9, 2)), "yyyy-mm-dd")</f>
        <v>2020-11-12</v>
      </c>
      <c r="F635" s="1" t="str">
        <f t="shared" si="64"/>
        <v>15:59:00</v>
      </c>
      <c r="G635" s="9" t="str">
        <f t="shared" si="65"/>
        <v>November</v>
      </c>
      <c r="H635" s="5" t="str">
        <f t="shared" si="66"/>
        <v>2020</v>
      </c>
      <c r="I635" s="1" t="s">
        <v>1376</v>
      </c>
      <c r="J635" s="1" t="str">
        <f t="shared" si="67"/>
        <v xml:space="preserve">Long March 3B/E </v>
      </c>
      <c r="K635" s="1" t="str">
        <f t="shared" si="68"/>
        <v>Tiantong-1 02</v>
      </c>
      <c r="L635" s="1" t="s">
        <v>8</v>
      </c>
      <c r="M635" s="1">
        <v>29.15</v>
      </c>
      <c r="N635" s="1">
        <f t="shared" si="69"/>
        <v>2419.4499999999998</v>
      </c>
      <c r="O635" s="1" t="s">
        <v>9</v>
      </c>
    </row>
    <row r="636" spans="1:15" x14ac:dyDescent="0.3">
      <c r="A636" s="1" t="s">
        <v>86</v>
      </c>
      <c r="B636" s="1" t="s">
        <v>87</v>
      </c>
      <c r="C636" s="1" t="str">
        <f t="shared" si="63"/>
        <v>India</v>
      </c>
      <c r="D636" s="1" t="s">
        <v>1377</v>
      </c>
      <c r="E636" s="7" t="str">
        <f>TEXT(DATE(MID(D636, 13, 4), CHOOSE(MATCH( MID(D636, 5, 3), {"Jan","Feb","Mar","Apr","May","Jun","Jul","Aug","Sep","Oct","Nov","Dec"}, 0), 1, 2, 3, 4, 5, 6, 7, 8, 9, 10, 11, 12), MID(D636, 9, 2)), "yyyy-mm-dd")</f>
        <v>2020-11-07</v>
      </c>
      <c r="F636" s="1" t="str">
        <f t="shared" si="64"/>
        <v>09:41:00</v>
      </c>
      <c r="G636" s="9" t="str">
        <f t="shared" si="65"/>
        <v>November</v>
      </c>
      <c r="H636" s="5" t="str">
        <f t="shared" si="66"/>
        <v>2020</v>
      </c>
      <c r="I636" s="1" t="s">
        <v>1378</v>
      </c>
      <c r="J636" s="1" t="str">
        <f t="shared" si="67"/>
        <v xml:space="preserve">PSLV-DL </v>
      </c>
      <c r="K636" s="1" t="str">
        <f t="shared" si="68"/>
        <v>EOS-01 &amp; Rideshares</v>
      </c>
      <c r="L636" s="1" t="s">
        <v>8</v>
      </c>
      <c r="M636" s="1"/>
      <c r="N636" s="1">
        <f t="shared" si="69"/>
        <v>0</v>
      </c>
      <c r="O636" s="1" t="s">
        <v>9</v>
      </c>
    </row>
    <row r="637" spans="1:15" x14ac:dyDescent="0.3">
      <c r="A637" s="1" t="s">
        <v>153</v>
      </c>
      <c r="B637" s="1" t="s">
        <v>69</v>
      </c>
      <c r="C637" s="1" t="str">
        <f t="shared" si="63"/>
        <v>China</v>
      </c>
      <c r="D637" s="1" t="s">
        <v>1379</v>
      </c>
      <c r="E637" s="7" t="str">
        <f>TEXT(DATE(MID(D637, 13, 4), CHOOSE(MATCH( MID(D637, 5, 3), {"Jan","Feb","Mar","Apr","May","Jun","Jul","Aug","Sep","Oct","Nov","Dec"}, 0), 1, 2, 3, 4, 5, 6, 7, 8, 9, 10, 11, 12), MID(D637, 9, 2)), "yyyy-mm-dd")</f>
        <v>2020-11-07</v>
      </c>
      <c r="F637" s="1" t="str">
        <f t="shared" si="64"/>
        <v>07:12:00</v>
      </c>
      <c r="G637" s="9" t="str">
        <f t="shared" si="65"/>
        <v>November</v>
      </c>
      <c r="H637" s="5" t="str">
        <f t="shared" si="66"/>
        <v>2020</v>
      </c>
      <c r="I637" s="1" t="s">
        <v>1380</v>
      </c>
      <c r="J637" s="1" t="str">
        <f t="shared" si="67"/>
        <v xml:space="preserve">Ceres-1 </v>
      </c>
      <c r="K637" s="1" t="str">
        <f t="shared" si="68"/>
        <v>I Believe I Can Fly</v>
      </c>
      <c r="L637" s="1" t="s">
        <v>8</v>
      </c>
      <c r="M637" s="1">
        <v>4.38</v>
      </c>
      <c r="N637" s="1">
        <f t="shared" si="69"/>
        <v>363.53999999999996</v>
      </c>
      <c r="O637" s="1" t="s">
        <v>9</v>
      </c>
    </row>
    <row r="638" spans="1:15" x14ac:dyDescent="0.3">
      <c r="A638" s="1" t="s">
        <v>14</v>
      </c>
      <c r="B638" s="1" t="s">
        <v>395</v>
      </c>
      <c r="C638" s="1" t="str">
        <f t="shared" si="63"/>
        <v>China</v>
      </c>
      <c r="D638" s="1" t="s">
        <v>1381</v>
      </c>
      <c r="E638" s="7" t="str">
        <f>TEXT(DATE(MID(D638, 13, 4), CHOOSE(MATCH( MID(D638, 5, 3), {"Jan","Feb","Mar","Apr","May","Jun","Jul","Aug","Sep","Oct","Nov","Dec"}, 0), 1, 2, 3, 4, 5, 6, 7, 8, 9, 10, 11, 12), MID(D638, 9, 2)), "yyyy-mm-dd")</f>
        <v>2020-11-06</v>
      </c>
      <c r="F638" s="1" t="str">
        <f t="shared" si="64"/>
        <v>03:19:00</v>
      </c>
      <c r="G638" s="9" t="str">
        <f t="shared" si="65"/>
        <v>November</v>
      </c>
      <c r="H638" s="5" t="str">
        <f t="shared" si="66"/>
        <v>2020</v>
      </c>
      <c r="I638" s="1" t="s">
        <v>1382</v>
      </c>
      <c r="J638" s="1" t="str">
        <f t="shared" si="67"/>
        <v xml:space="preserve">Long March 6 </v>
      </c>
      <c r="K638" s="1" t="str">
        <f t="shared" si="68"/>
        <v>Ã‘uSat 9 to 18 &amp; Others</v>
      </c>
      <c r="L638" s="1" t="s">
        <v>8</v>
      </c>
      <c r="M638" s="1">
        <v>19</v>
      </c>
      <c r="N638" s="1">
        <f t="shared" si="69"/>
        <v>1577</v>
      </c>
      <c r="O638" s="1" t="s">
        <v>9</v>
      </c>
    </row>
    <row r="639" spans="1:15" x14ac:dyDescent="0.3">
      <c r="A639" s="1" t="s">
        <v>10</v>
      </c>
      <c r="B639" s="1" t="s">
        <v>11</v>
      </c>
      <c r="C639" s="1" t="str">
        <f t="shared" si="63"/>
        <v>USA</v>
      </c>
      <c r="D639" s="1" t="s">
        <v>1383</v>
      </c>
      <c r="E639" s="7" t="str">
        <f>TEXT(DATE(MID(D639, 13, 4), CHOOSE(MATCH( MID(D639, 5, 3), {"Jan","Feb","Mar","Apr","May","Jun","Jul","Aug","Sep","Oct","Nov","Dec"}, 0), 1, 2, 3, 4, 5, 6, 7, 8, 9, 10, 11, 12), MID(D639, 9, 2)), "yyyy-mm-dd")</f>
        <v>2020-11-05</v>
      </c>
      <c r="F639" s="1" t="str">
        <f t="shared" si="64"/>
        <v>23:24:00</v>
      </c>
      <c r="G639" s="9" t="str">
        <f t="shared" si="65"/>
        <v>November</v>
      </c>
      <c r="H639" s="5" t="str">
        <f t="shared" si="66"/>
        <v>2020</v>
      </c>
      <c r="I639" s="1" t="s">
        <v>1384</v>
      </c>
      <c r="J639" s="1" t="str">
        <f t="shared" si="67"/>
        <v xml:space="preserve">Falcon 9 Block 5 </v>
      </c>
      <c r="K639" s="1" t="str">
        <f t="shared" si="68"/>
        <v>GPS III-4</v>
      </c>
      <c r="L639" s="1" t="s">
        <v>8</v>
      </c>
      <c r="M639" s="1">
        <v>67</v>
      </c>
      <c r="N639" s="1">
        <f t="shared" si="69"/>
        <v>5561</v>
      </c>
      <c r="O639" s="1" t="s">
        <v>9</v>
      </c>
    </row>
    <row r="640" spans="1:15" x14ac:dyDescent="0.3">
      <c r="A640" s="1" t="s">
        <v>21</v>
      </c>
      <c r="B640" s="1" t="s">
        <v>828</v>
      </c>
      <c r="C640" s="1" t="str">
        <f t="shared" si="63"/>
        <v>New Zealand</v>
      </c>
      <c r="D640" s="1" t="s">
        <v>1385</v>
      </c>
      <c r="E640" s="7" t="str">
        <f>TEXT(DATE(MID(D640, 13, 4), CHOOSE(MATCH( MID(D640, 5, 3), {"Jan","Feb","Mar","Apr","May","Jun","Jul","Aug","Sep","Oct","Nov","Dec"}, 0), 1, 2, 3, 4, 5, 6, 7, 8, 9, 10, 11, 12), MID(D640, 9, 2)), "yyyy-mm-dd")</f>
        <v>2020-10-28</v>
      </c>
      <c r="F640" s="1" t="str">
        <f t="shared" si="64"/>
        <v>21:21:00</v>
      </c>
      <c r="G640" s="9" t="str">
        <f t="shared" si="65"/>
        <v>October</v>
      </c>
      <c r="H640" s="5" t="str">
        <f t="shared" si="66"/>
        <v>2020</v>
      </c>
      <c r="I640" s="1" t="s">
        <v>1386</v>
      </c>
      <c r="J640" s="1" t="str">
        <f t="shared" si="67"/>
        <v xml:space="preserve">Electron/Curie </v>
      </c>
      <c r="K640" s="1" t="str">
        <f t="shared" si="68"/>
        <v>In Focus</v>
      </c>
      <c r="L640" s="1" t="s">
        <v>8</v>
      </c>
      <c r="M640" s="1">
        <v>7.5</v>
      </c>
      <c r="N640" s="1">
        <f t="shared" si="69"/>
        <v>622.5</v>
      </c>
      <c r="O640" s="1" t="s">
        <v>9</v>
      </c>
    </row>
    <row r="641" spans="1:15" x14ac:dyDescent="0.3">
      <c r="A641" s="1" t="s">
        <v>14</v>
      </c>
      <c r="B641" s="1" t="s">
        <v>18</v>
      </c>
      <c r="C641" s="1" t="str">
        <f t="shared" si="63"/>
        <v>China</v>
      </c>
      <c r="D641" s="1" t="s">
        <v>1387</v>
      </c>
      <c r="E641" s="7" t="str">
        <f>TEXT(DATE(MID(D641, 13, 4), CHOOSE(MATCH( MID(D641, 5, 3), {"Jan","Feb","Mar","Apr","May","Jun","Jul","Aug","Sep","Oct","Nov","Dec"}, 0), 1, 2, 3, 4, 5, 6, 7, 8, 9, 10, 11, 12), MID(D641, 9, 2)), "yyyy-mm-dd")</f>
        <v>2020-10-26</v>
      </c>
      <c r="F641" s="1" t="str">
        <f t="shared" si="64"/>
        <v>15:19:00</v>
      </c>
      <c r="G641" s="9" t="str">
        <f t="shared" si="65"/>
        <v>October</v>
      </c>
      <c r="H641" s="5" t="str">
        <f t="shared" si="66"/>
        <v>2020</v>
      </c>
      <c r="I641" s="1" t="s">
        <v>1388</v>
      </c>
      <c r="J641" s="1" t="str">
        <f t="shared" si="67"/>
        <v xml:space="preserve">Long March 2C </v>
      </c>
      <c r="K641" s="1" t="str">
        <f t="shared" si="68"/>
        <v>Yaogan-30 07 &amp; Apocalypse-6</v>
      </c>
      <c r="L641" s="1" t="s">
        <v>8</v>
      </c>
      <c r="M641" s="1">
        <v>30.8</v>
      </c>
      <c r="N641" s="1">
        <f t="shared" si="69"/>
        <v>2556.4</v>
      </c>
      <c r="O641" s="1" t="s">
        <v>9</v>
      </c>
    </row>
    <row r="642" spans="1:15" x14ac:dyDescent="0.3">
      <c r="A642" s="1" t="s">
        <v>4</v>
      </c>
      <c r="B642" s="1" t="s">
        <v>5</v>
      </c>
      <c r="C642" s="1" t="str">
        <f t="shared" ref="C642:C705" si="70">TRIM(MID(B642, FIND("|", SUBSTITUTE(B642, ",", "|", LEN(B642) - LEN(SUBSTITUTE(B642,",", "" )))) + 1, LEN(B642)))</f>
        <v>Russia</v>
      </c>
      <c r="D642" s="1" t="s">
        <v>1389</v>
      </c>
      <c r="E642" s="7" t="str">
        <f>TEXT(DATE(MID(D642, 13, 4), CHOOSE(MATCH( MID(D642, 5, 3), {"Jan","Feb","Mar","Apr","May","Jun","Jul","Aug","Sep","Oct","Nov","Dec"}, 0), 1, 2, 3, 4, 5, 6, 7, 8, 9, 10, 11, 12), MID(D642, 9, 2)), "yyyy-mm-dd")</f>
        <v>2020-10-25</v>
      </c>
      <c r="F642" s="1" t="str">
        <f t="shared" ref="F642:F705" si="71">IF(ISNUMBER(FIND(":", D642)), MID(D642, FIND(":", D642)-2, 5) &amp; ":00", "00:00:00")</f>
        <v>19:08:00</v>
      </c>
      <c r="G642" s="9" t="str">
        <f t="shared" ref="G642:G705" si="72">TEXT(E642, "mmmm")</f>
        <v>October</v>
      </c>
      <c r="H642" s="5" t="str">
        <f t="shared" ref="H642:H705" si="73">TEXT(E642, "yyyy")</f>
        <v>2020</v>
      </c>
      <c r="I642" s="1" t="s">
        <v>1390</v>
      </c>
      <c r="J642" s="1" t="str">
        <f t="shared" ref="J642:J705" si="74">LEFT(I642, FIND("|", I642) - 1)</f>
        <v xml:space="preserve">Soyuz 2.1b/Fregat-M </v>
      </c>
      <c r="K642" s="1" t="str">
        <f t="shared" ref="K642:K705" si="75">MID(I642, FIND("|", I642) + 2, LEN(I642))</f>
        <v>Cosmos 2547</v>
      </c>
      <c r="L642" s="1" t="s">
        <v>8</v>
      </c>
      <c r="M642" s="1">
        <v>25</v>
      </c>
      <c r="N642" s="1">
        <f t="shared" si="69"/>
        <v>2075</v>
      </c>
      <c r="O642" s="1" t="s">
        <v>9</v>
      </c>
    </row>
    <row r="643" spans="1:15" x14ac:dyDescent="0.3">
      <c r="A643" s="1" t="s">
        <v>10</v>
      </c>
      <c r="B643" s="1" t="s">
        <v>11</v>
      </c>
      <c r="C643" s="1" t="str">
        <f t="shared" si="70"/>
        <v>USA</v>
      </c>
      <c r="D643" s="1" t="s">
        <v>1391</v>
      </c>
      <c r="E643" s="7" t="str">
        <f>TEXT(DATE(MID(D643, 13, 4), CHOOSE(MATCH( MID(D643, 5, 3), {"Jan","Feb","Mar","Apr","May","Jun","Jul","Aug","Sep","Oct","Nov","Dec"}, 0), 1, 2, 3, 4, 5, 6, 7, 8, 9, 10, 11, 12), MID(D643, 9, 2)), "yyyy-mm-dd")</f>
        <v>2020-10-24</v>
      </c>
      <c r="F643" s="1" t="str">
        <f t="shared" si="71"/>
        <v>15:31:00</v>
      </c>
      <c r="G643" s="9" t="str">
        <f t="shared" si="72"/>
        <v>October</v>
      </c>
      <c r="H643" s="5" t="str">
        <f t="shared" si="73"/>
        <v>2020</v>
      </c>
      <c r="I643" s="1" t="s">
        <v>1392</v>
      </c>
      <c r="J643" s="1" t="str">
        <f t="shared" si="74"/>
        <v xml:space="preserve">Falcon 9 Block 5 </v>
      </c>
      <c r="K643" s="1" t="str">
        <f t="shared" si="75"/>
        <v>Starlink V1 L14</v>
      </c>
      <c r="L643" s="1" t="s">
        <v>8</v>
      </c>
      <c r="M643" s="1">
        <v>67</v>
      </c>
      <c r="N643" s="1">
        <f t="shared" ref="N643:N706" si="76">M643 * 83</f>
        <v>5561</v>
      </c>
      <c r="O643" s="1" t="s">
        <v>9</v>
      </c>
    </row>
    <row r="644" spans="1:15" x14ac:dyDescent="0.3">
      <c r="A644" s="1" t="s">
        <v>10</v>
      </c>
      <c r="B644" s="1" t="s">
        <v>30</v>
      </c>
      <c r="C644" s="1" t="str">
        <f t="shared" si="70"/>
        <v>USA</v>
      </c>
      <c r="D644" s="1" t="s">
        <v>1393</v>
      </c>
      <c r="E644" s="7" t="str">
        <f>TEXT(DATE(MID(D644, 13, 4), CHOOSE(MATCH( MID(D644, 5, 3), {"Jan","Feb","Mar","Apr","May","Jun","Jul","Aug","Sep","Oct","Nov","Dec"}, 0), 1, 2, 3, 4, 5, 6, 7, 8, 9, 10, 11, 12), MID(D644, 9, 2)), "yyyy-mm-dd")</f>
        <v>2020-10-18</v>
      </c>
      <c r="F644" s="1" t="str">
        <f t="shared" si="71"/>
        <v>12:25:00</v>
      </c>
      <c r="G644" s="9" t="str">
        <f t="shared" si="72"/>
        <v>October</v>
      </c>
      <c r="H644" s="5" t="str">
        <f t="shared" si="73"/>
        <v>2020</v>
      </c>
      <c r="I644" s="1" t="s">
        <v>1394</v>
      </c>
      <c r="J644" s="1" t="str">
        <f t="shared" si="74"/>
        <v xml:space="preserve">Falcon 9 Block 5 </v>
      </c>
      <c r="K644" s="1" t="str">
        <f t="shared" si="75"/>
        <v>Starlink V1 L13</v>
      </c>
      <c r="L644" s="1" t="s">
        <v>8</v>
      </c>
      <c r="M644" s="1">
        <v>67</v>
      </c>
      <c r="N644" s="1">
        <f t="shared" si="76"/>
        <v>5561</v>
      </c>
      <c r="O644" s="1" t="s">
        <v>9</v>
      </c>
    </row>
    <row r="645" spans="1:15" x14ac:dyDescent="0.3">
      <c r="A645" s="1" t="s">
        <v>129</v>
      </c>
      <c r="B645" s="1" t="s">
        <v>130</v>
      </c>
      <c r="C645" s="1" t="str">
        <f t="shared" si="70"/>
        <v>Kazakhstan</v>
      </c>
      <c r="D645" s="1" t="s">
        <v>1395</v>
      </c>
      <c r="E645" s="7" t="str">
        <f>TEXT(DATE(MID(D645, 13, 4), CHOOSE(MATCH( MID(D645, 5, 3), {"Jan","Feb","Mar","Apr","May","Jun","Jul","Aug","Sep","Oct","Nov","Dec"}, 0), 1, 2, 3, 4, 5, 6, 7, 8, 9, 10, 11, 12), MID(D645, 9, 2)), "yyyy-mm-dd")</f>
        <v>2020-10-14</v>
      </c>
      <c r="F645" s="1" t="str">
        <f t="shared" si="71"/>
        <v>05:45:00</v>
      </c>
      <c r="G645" s="9" t="str">
        <f t="shared" si="72"/>
        <v>October</v>
      </c>
      <c r="H645" s="5" t="str">
        <f t="shared" si="73"/>
        <v>2020</v>
      </c>
      <c r="I645" s="1" t="s">
        <v>1396</v>
      </c>
      <c r="J645" s="1" t="str">
        <f t="shared" si="74"/>
        <v xml:space="preserve">Soyuz 2.1a </v>
      </c>
      <c r="K645" s="1" t="str">
        <f t="shared" si="75"/>
        <v>Soyuz MS-17</v>
      </c>
      <c r="L645" s="1" t="s">
        <v>8</v>
      </c>
      <c r="M645" s="1">
        <v>17.420000000000002</v>
      </c>
      <c r="N645" s="1">
        <f t="shared" si="76"/>
        <v>1445.8600000000001</v>
      </c>
      <c r="O645" s="1" t="s">
        <v>9</v>
      </c>
    </row>
    <row r="646" spans="1:15" x14ac:dyDescent="0.3">
      <c r="A646" s="1" t="s">
        <v>120</v>
      </c>
      <c r="B646" s="1" t="s">
        <v>121</v>
      </c>
      <c r="C646" s="1" t="str">
        <f t="shared" si="70"/>
        <v>USA</v>
      </c>
      <c r="D646" s="1" t="s">
        <v>1397</v>
      </c>
      <c r="E646" s="7" t="str">
        <f>TEXT(DATE(MID(D646, 13, 4), CHOOSE(MATCH( MID(D646, 5, 3), {"Jan","Feb","Mar","Apr","May","Jun","Jul","Aug","Sep","Oct","Nov","Dec"}, 0), 1, 2, 3, 4, 5, 6, 7, 8, 9, 10, 11, 12), MID(D646, 9, 2)), "yyyy-mm-dd")</f>
        <v>2020-10-13</v>
      </c>
      <c r="F646" s="1" t="str">
        <f t="shared" si="71"/>
        <v>13:36:00</v>
      </c>
      <c r="G646" s="9" t="str">
        <f t="shared" si="72"/>
        <v>October</v>
      </c>
      <c r="H646" s="5" t="str">
        <f t="shared" si="73"/>
        <v>2020</v>
      </c>
      <c r="I646" s="1" t="s">
        <v>1398</v>
      </c>
      <c r="J646" s="1" t="str">
        <f t="shared" si="74"/>
        <v xml:space="preserve">New Shepard </v>
      </c>
      <c r="K646" s="1" t="str">
        <f t="shared" si="75"/>
        <v>NS-13</v>
      </c>
      <c r="L646" s="1" t="s">
        <v>8</v>
      </c>
      <c r="M646" s="1"/>
      <c r="N646" s="1">
        <f t="shared" si="76"/>
        <v>0</v>
      </c>
      <c r="O646" s="1" t="s">
        <v>9</v>
      </c>
    </row>
    <row r="647" spans="1:15" x14ac:dyDescent="0.3">
      <c r="A647" s="1" t="s">
        <v>14</v>
      </c>
      <c r="B647" s="1" t="s">
        <v>101</v>
      </c>
      <c r="C647" s="1" t="str">
        <f t="shared" si="70"/>
        <v>China</v>
      </c>
      <c r="D647" s="1" t="s">
        <v>1399</v>
      </c>
      <c r="E647" s="7" t="str">
        <f>TEXT(DATE(MID(D647, 13, 4), CHOOSE(MATCH( MID(D647, 5, 3), {"Jan","Feb","Mar","Apr","May","Jun","Jul","Aug","Sep","Oct","Nov","Dec"}, 0), 1, 2, 3, 4, 5, 6, 7, 8, 9, 10, 11, 12), MID(D647, 9, 2)), "yyyy-mm-dd")</f>
        <v>2020-10-11</v>
      </c>
      <c r="F647" s="1" t="str">
        <f t="shared" si="71"/>
        <v>16:57:00</v>
      </c>
      <c r="G647" s="9" t="str">
        <f t="shared" si="72"/>
        <v>October</v>
      </c>
      <c r="H647" s="5" t="str">
        <f t="shared" si="73"/>
        <v>2020</v>
      </c>
      <c r="I647" s="1" t="s">
        <v>1400</v>
      </c>
      <c r="J647" s="1" t="str">
        <f t="shared" si="74"/>
        <v xml:space="preserve">Long March 3B/E </v>
      </c>
      <c r="K647" s="1" t="str">
        <f t="shared" si="75"/>
        <v>Gaofen-13</v>
      </c>
      <c r="L647" s="1" t="s">
        <v>8</v>
      </c>
      <c r="M647" s="1">
        <v>29.15</v>
      </c>
      <c r="N647" s="1">
        <f t="shared" si="76"/>
        <v>2419.4499999999998</v>
      </c>
      <c r="O647" s="1" t="s">
        <v>9</v>
      </c>
    </row>
    <row r="648" spans="1:15" x14ac:dyDescent="0.3">
      <c r="A648" s="1" t="s">
        <v>10</v>
      </c>
      <c r="B648" s="1" t="s">
        <v>30</v>
      </c>
      <c r="C648" s="1" t="str">
        <f t="shared" si="70"/>
        <v>USA</v>
      </c>
      <c r="D648" s="1" t="s">
        <v>1401</v>
      </c>
      <c r="E648" s="7" t="str">
        <f>TEXT(DATE(MID(D648, 13, 4), CHOOSE(MATCH( MID(D648, 5, 3), {"Jan","Feb","Mar","Apr","May","Jun","Jul","Aug","Sep","Oct","Nov","Dec"}, 0), 1, 2, 3, 4, 5, 6, 7, 8, 9, 10, 11, 12), MID(D648, 9, 2)), "yyyy-mm-dd")</f>
        <v>2020-10-06</v>
      </c>
      <c r="F648" s="1" t="str">
        <f t="shared" si="71"/>
        <v>11:29:00</v>
      </c>
      <c r="G648" s="9" t="str">
        <f t="shared" si="72"/>
        <v>October</v>
      </c>
      <c r="H648" s="5" t="str">
        <f t="shared" si="73"/>
        <v>2020</v>
      </c>
      <c r="I648" s="1" t="s">
        <v>1402</v>
      </c>
      <c r="J648" s="1" t="str">
        <f t="shared" si="74"/>
        <v xml:space="preserve">Falcon 9 Block 5 </v>
      </c>
      <c r="K648" s="1" t="str">
        <f t="shared" si="75"/>
        <v>Starlink V1 L12</v>
      </c>
      <c r="L648" s="1" t="s">
        <v>8</v>
      </c>
      <c r="M648" s="1">
        <v>67</v>
      </c>
      <c r="N648" s="1">
        <f t="shared" si="76"/>
        <v>5561</v>
      </c>
      <c r="O648" s="1" t="s">
        <v>9</v>
      </c>
    </row>
    <row r="649" spans="1:15" x14ac:dyDescent="0.3">
      <c r="A649" s="1" t="s">
        <v>342</v>
      </c>
      <c r="B649" s="1" t="s">
        <v>343</v>
      </c>
      <c r="C649" s="1" t="str">
        <f t="shared" si="70"/>
        <v>USA</v>
      </c>
      <c r="D649" s="1" t="s">
        <v>1403</v>
      </c>
      <c r="E649" s="7" t="str">
        <f>TEXT(DATE(MID(D649, 13, 4), CHOOSE(MATCH( MID(D649, 5, 3), {"Jan","Feb","Mar","Apr","May","Jun","Jul","Aug","Sep","Oct","Nov","Dec"}, 0), 1, 2, 3, 4, 5, 6, 7, 8, 9, 10, 11, 12), MID(D649, 9, 2)), "yyyy-mm-dd")</f>
        <v>2020-10-03</v>
      </c>
      <c r="F649" s="1" t="str">
        <f t="shared" si="71"/>
        <v>01:16:00</v>
      </c>
      <c r="G649" s="9" t="str">
        <f t="shared" si="72"/>
        <v>October</v>
      </c>
      <c r="H649" s="5" t="str">
        <f t="shared" si="73"/>
        <v>2020</v>
      </c>
      <c r="I649" s="1" t="s">
        <v>1404</v>
      </c>
      <c r="J649" s="1" t="str">
        <f t="shared" si="74"/>
        <v xml:space="preserve">Antares 230+ </v>
      </c>
      <c r="K649" s="1" t="str">
        <f t="shared" si="75"/>
        <v>CRS NG-14</v>
      </c>
      <c r="L649" s="1" t="s">
        <v>346</v>
      </c>
      <c r="M649" s="1">
        <v>85</v>
      </c>
      <c r="N649" s="1">
        <f t="shared" si="76"/>
        <v>7055</v>
      </c>
      <c r="O649" s="1" t="s">
        <v>9</v>
      </c>
    </row>
    <row r="650" spans="1:15" x14ac:dyDescent="0.3">
      <c r="A650" s="1" t="s">
        <v>4</v>
      </c>
      <c r="B650" s="1" t="s">
        <v>5</v>
      </c>
      <c r="C650" s="1" t="str">
        <f t="shared" si="70"/>
        <v>Russia</v>
      </c>
      <c r="D650" s="1" t="s">
        <v>1405</v>
      </c>
      <c r="E650" s="7" t="str">
        <f>TEXT(DATE(MID(D650, 13, 4), CHOOSE(MATCH( MID(D650, 5, 3), {"Jan","Feb","Mar","Apr","May","Jun","Jul","Aug","Sep","Oct","Nov","Dec"}, 0), 1, 2, 3, 4, 5, 6, 7, 8, 9, 10, 11, 12), MID(D650, 9, 2)), "yyyy-mm-dd")</f>
        <v>2020-09-28</v>
      </c>
      <c r="F650" s="1" t="str">
        <f t="shared" si="71"/>
        <v>11:20:00</v>
      </c>
      <c r="G650" s="9" t="str">
        <f t="shared" si="72"/>
        <v>September</v>
      </c>
      <c r="H650" s="5" t="str">
        <f t="shared" si="73"/>
        <v>2020</v>
      </c>
      <c r="I650" s="1" t="s">
        <v>1406</v>
      </c>
      <c r="J650" s="1" t="str">
        <f t="shared" si="74"/>
        <v xml:space="preserve">Soyuz 2.1b/Fregat </v>
      </c>
      <c r="K650" s="1" t="str">
        <f t="shared" si="75"/>
        <v>Goniets-M nÂ°27L to 29L &amp; Others</v>
      </c>
      <c r="L650" s="1" t="s">
        <v>8</v>
      </c>
      <c r="M650" s="1">
        <v>25</v>
      </c>
      <c r="N650" s="1">
        <f t="shared" si="76"/>
        <v>2075</v>
      </c>
      <c r="O650" s="1" t="s">
        <v>9</v>
      </c>
    </row>
    <row r="651" spans="1:15" x14ac:dyDescent="0.3">
      <c r="A651" s="1" t="s">
        <v>14</v>
      </c>
      <c r="B651" s="1" t="s">
        <v>329</v>
      </c>
      <c r="C651" s="1" t="str">
        <f t="shared" si="70"/>
        <v>China</v>
      </c>
      <c r="D651" s="1" t="s">
        <v>1407</v>
      </c>
      <c r="E651" s="7" t="str">
        <f>TEXT(DATE(MID(D651, 13, 4), CHOOSE(MATCH( MID(D651, 5, 3), {"Jan","Feb","Mar","Apr","May","Jun","Jul","Aug","Sep","Oct","Nov","Dec"}, 0), 1, 2, 3, 4, 5, 6, 7, 8, 9, 10, 11, 12), MID(D651, 9, 2)), "yyyy-mm-dd")</f>
        <v>2020-09-27</v>
      </c>
      <c r="F651" s="1" t="str">
        <f t="shared" si="71"/>
        <v>03:23:00</v>
      </c>
      <c r="G651" s="9" t="str">
        <f t="shared" si="72"/>
        <v>September</v>
      </c>
      <c r="H651" s="5" t="str">
        <f t="shared" si="73"/>
        <v>2020</v>
      </c>
      <c r="I651" s="1" t="s">
        <v>1408</v>
      </c>
      <c r="J651" s="1" t="str">
        <f t="shared" si="74"/>
        <v xml:space="preserve">Long March 4B </v>
      </c>
      <c r="K651" s="1" t="str">
        <f t="shared" si="75"/>
        <v>Huanjing-2A &amp; 2B</v>
      </c>
      <c r="L651" s="1" t="s">
        <v>8</v>
      </c>
      <c r="M651" s="1">
        <v>64.680000000000007</v>
      </c>
      <c r="N651" s="1">
        <f t="shared" si="76"/>
        <v>5368.4400000000005</v>
      </c>
      <c r="O651" s="1" t="s">
        <v>9</v>
      </c>
    </row>
    <row r="652" spans="1:15" x14ac:dyDescent="0.3">
      <c r="A652" s="1" t="s">
        <v>14</v>
      </c>
      <c r="B652" s="1" t="s">
        <v>90</v>
      </c>
      <c r="C652" s="1" t="str">
        <f t="shared" si="70"/>
        <v>China</v>
      </c>
      <c r="D652" s="1" t="s">
        <v>1409</v>
      </c>
      <c r="E652" s="7" t="str">
        <f>TEXT(DATE(MID(D652, 13, 4), CHOOSE(MATCH( MID(D652, 5, 3), {"Jan","Feb","Mar","Apr","May","Jun","Jul","Aug","Sep","Oct","Nov","Dec"}, 0), 1, 2, 3, 4, 5, 6, 7, 8, 9, 10, 11, 12), MID(D652, 9, 2)), "yyyy-mm-dd")</f>
        <v>2020-09-21</v>
      </c>
      <c r="F652" s="1" t="str">
        <f t="shared" si="71"/>
        <v>05:40:00</v>
      </c>
      <c r="G652" s="9" t="str">
        <f t="shared" si="72"/>
        <v>September</v>
      </c>
      <c r="H652" s="5" t="str">
        <f t="shared" si="73"/>
        <v>2020</v>
      </c>
      <c r="I652" s="1" t="s">
        <v>1410</v>
      </c>
      <c r="J652" s="1" t="str">
        <f t="shared" si="74"/>
        <v xml:space="preserve">Long March 4B </v>
      </c>
      <c r="K652" s="1" t="str">
        <f t="shared" si="75"/>
        <v>Haiyang 2C</v>
      </c>
      <c r="L652" s="1" t="s">
        <v>8</v>
      </c>
      <c r="M652" s="1">
        <v>64.680000000000007</v>
      </c>
      <c r="N652" s="1">
        <f t="shared" si="76"/>
        <v>5368.4400000000005</v>
      </c>
      <c r="O652" s="1" t="s">
        <v>9</v>
      </c>
    </row>
    <row r="653" spans="1:15" x14ac:dyDescent="0.3">
      <c r="A653" s="1" t="s">
        <v>14</v>
      </c>
      <c r="B653" s="1" t="s">
        <v>1411</v>
      </c>
      <c r="C653" s="1" t="str">
        <f t="shared" si="70"/>
        <v>China Coastal Waters</v>
      </c>
      <c r="D653" s="1" t="s">
        <v>1412</v>
      </c>
      <c r="E653" s="7" t="str">
        <f>TEXT(DATE(MID(D653, 13, 4), CHOOSE(MATCH( MID(D653, 5, 3), {"Jan","Feb","Mar","Apr","May","Jun","Jul","Aug","Sep","Oct","Nov","Dec"}, 0), 1, 2, 3, 4, 5, 6, 7, 8, 9, 10, 11, 12), MID(D653, 9, 2)), "yyyy-mm-dd")</f>
        <v>2020-09-15</v>
      </c>
      <c r="F653" s="1" t="str">
        <f t="shared" si="71"/>
        <v>01:23:00</v>
      </c>
      <c r="G653" s="9" t="str">
        <f t="shared" si="72"/>
        <v>September</v>
      </c>
      <c r="H653" s="5" t="str">
        <f t="shared" si="73"/>
        <v>2020</v>
      </c>
      <c r="I653" s="1" t="s">
        <v>1413</v>
      </c>
      <c r="J653" s="1" t="str">
        <f t="shared" si="74"/>
        <v xml:space="preserve">Long March 11H </v>
      </c>
      <c r="K653" s="1" t="str">
        <f t="shared" si="75"/>
        <v>Jilin-1 High Resolution 03</v>
      </c>
      <c r="L653" s="1" t="s">
        <v>8</v>
      </c>
      <c r="M653" s="1">
        <v>5.3</v>
      </c>
      <c r="N653" s="1">
        <f t="shared" si="76"/>
        <v>439.9</v>
      </c>
      <c r="O653" s="1" t="s">
        <v>9</v>
      </c>
    </row>
    <row r="654" spans="1:15" x14ac:dyDescent="0.3">
      <c r="A654" s="1" t="s">
        <v>68</v>
      </c>
      <c r="B654" s="1" t="s">
        <v>69</v>
      </c>
      <c r="C654" s="1" t="str">
        <f t="shared" si="70"/>
        <v>China</v>
      </c>
      <c r="D654" s="1" t="s">
        <v>1414</v>
      </c>
      <c r="E654" s="7" t="str">
        <f>TEXT(DATE(MID(D654, 13, 4), CHOOSE(MATCH( MID(D654, 5, 3), {"Jan","Feb","Mar","Apr","May","Jun","Jul","Aug","Sep","Oct","Nov","Dec"}, 0), 1, 2, 3, 4, 5, 6, 7, 8, 9, 10, 11, 12), MID(D654, 9, 2)), "yyyy-mm-dd")</f>
        <v>2020-09-12</v>
      </c>
      <c r="F654" s="1" t="str">
        <f t="shared" si="71"/>
        <v>05:02:00</v>
      </c>
      <c r="G654" s="9" t="str">
        <f t="shared" si="72"/>
        <v>September</v>
      </c>
      <c r="H654" s="5" t="str">
        <f t="shared" si="73"/>
        <v>2020</v>
      </c>
      <c r="I654" s="1" t="s">
        <v>1415</v>
      </c>
      <c r="J654" s="1" t="str">
        <f t="shared" si="74"/>
        <v xml:space="preserve">Kuaizhou 1A </v>
      </c>
      <c r="K654" s="1" t="str">
        <f t="shared" si="75"/>
        <v>Jilin-1 High Resolution 02C</v>
      </c>
      <c r="L654" s="1" t="s">
        <v>8</v>
      </c>
      <c r="M654" s="1">
        <v>5.8</v>
      </c>
      <c r="N654" s="1">
        <f t="shared" si="76"/>
        <v>481.4</v>
      </c>
      <c r="O654" s="1" t="s">
        <v>257</v>
      </c>
    </row>
    <row r="655" spans="1:15" x14ac:dyDescent="0.3">
      <c r="A655" s="1" t="s">
        <v>869</v>
      </c>
      <c r="B655" s="1" t="s">
        <v>950</v>
      </c>
      <c r="C655" s="1" t="str">
        <f t="shared" si="70"/>
        <v>USA</v>
      </c>
      <c r="D655" s="1" t="s">
        <v>1416</v>
      </c>
      <c r="E655" s="7" t="str">
        <f>TEXT(DATE(MID(D655, 13, 4), CHOOSE(MATCH( MID(D655, 5, 3), {"Jan","Feb","Mar","Apr","May","Jun","Jul","Aug","Sep","Oct","Nov","Dec"}, 0), 1, 2, 3, 4, 5, 6, 7, 8, 9, 10, 11, 12), MID(D655, 9, 2)), "yyyy-mm-dd")</f>
        <v>2020-09-12</v>
      </c>
      <c r="F655" s="1" t="str">
        <f t="shared" si="71"/>
        <v>03:19:00</v>
      </c>
      <c r="G655" s="9" t="str">
        <f t="shared" si="72"/>
        <v>September</v>
      </c>
      <c r="H655" s="5" t="str">
        <f t="shared" si="73"/>
        <v>2020</v>
      </c>
      <c r="I655" s="1" t="s">
        <v>1417</v>
      </c>
      <c r="J655" s="1" t="str">
        <f t="shared" si="74"/>
        <v xml:space="preserve">Rocket 3 </v>
      </c>
      <c r="K655" s="1" t="str">
        <f t="shared" si="75"/>
        <v>Rocket 3.1 Orbital Launch Attempt</v>
      </c>
      <c r="L655" s="1" t="s">
        <v>346</v>
      </c>
      <c r="M655" s="1">
        <v>2.5</v>
      </c>
      <c r="N655" s="1">
        <f t="shared" si="76"/>
        <v>207.5</v>
      </c>
      <c r="O655" s="1" t="s">
        <v>257</v>
      </c>
    </row>
    <row r="656" spans="1:15" x14ac:dyDescent="0.3">
      <c r="A656" s="1" t="s">
        <v>14</v>
      </c>
      <c r="B656" s="1" t="s">
        <v>329</v>
      </c>
      <c r="C656" s="1" t="str">
        <f t="shared" si="70"/>
        <v>China</v>
      </c>
      <c r="D656" s="1" t="s">
        <v>1418</v>
      </c>
      <c r="E656" s="7" t="str">
        <f>TEXT(DATE(MID(D656, 13, 4), CHOOSE(MATCH( MID(D656, 5, 3), {"Jan","Feb","Mar","Apr","May","Jun","Jul","Aug","Sep","Oct","Nov","Dec"}, 0), 1, 2, 3, 4, 5, 6, 7, 8, 9, 10, 11, 12), MID(D656, 9, 2)), "yyyy-mm-dd")</f>
        <v>2020-09-07</v>
      </c>
      <c r="F656" s="1" t="str">
        <f t="shared" si="71"/>
        <v>05:57:00</v>
      </c>
      <c r="G656" s="9" t="str">
        <f t="shared" si="72"/>
        <v>September</v>
      </c>
      <c r="H656" s="5" t="str">
        <f t="shared" si="73"/>
        <v>2020</v>
      </c>
      <c r="I656" s="1" t="s">
        <v>1419</v>
      </c>
      <c r="J656" s="1" t="str">
        <f t="shared" si="74"/>
        <v xml:space="preserve">Long March 4B </v>
      </c>
      <c r="K656" s="1" t="str">
        <f t="shared" si="75"/>
        <v>Gaofen-11 02</v>
      </c>
      <c r="L656" s="1" t="s">
        <v>8</v>
      </c>
      <c r="M656" s="1">
        <v>64.680000000000007</v>
      </c>
      <c r="N656" s="1">
        <f t="shared" si="76"/>
        <v>5368.4400000000005</v>
      </c>
      <c r="O656" s="1" t="s">
        <v>9</v>
      </c>
    </row>
    <row r="657" spans="1:15" x14ac:dyDescent="0.3">
      <c r="A657" s="1" t="s">
        <v>14</v>
      </c>
      <c r="B657" s="1" t="s">
        <v>138</v>
      </c>
      <c r="C657" s="1" t="str">
        <f t="shared" si="70"/>
        <v>China</v>
      </c>
      <c r="D657" s="1" t="s">
        <v>1420</v>
      </c>
      <c r="E657" s="7" t="str">
        <f>TEXT(DATE(MID(D657, 13, 4), CHOOSE(MATCH( MID(D657, 5, 3), {"Jan","Feb","Mar","Apr","May","Jun","Jul","Aug","Sep","Oct","Nov","Dec"}, 0), 1, 2, 3, 4, 5, 6, 7, 8, 9, 10, 11, 12), MID(D657, 9, 2)), "yyyy-mm-dd")</f>
        <v>2020-09-04</v>
      </c>
      <c r="F657" s="1" t="str">
        <f t="shared" si="71"/>
        <v>07:30:00</v>
      </c>
      <c r="G657" s="9" t="str">
        <f t="shared" si="72"/>
        <v>September</v>
      </c>
      <c r="H657" s="5" t="str">
        <f t="shared" si="73"/>
        <v>2020</v>
      </c>
      <c r="I657" s="1" t="s">
        <v>140</v>
      </c>
      <c r="J657" s="1" t="str">
        <f t="shared" si="74"/>
        <v xml:space="preserve">Long March 2F/T </v>
      </c>
      <c r="K657" s="1" t="str">
        <f t="shared" si="75"/>
        <v>Experimental Spaceplane (CSSHQ)</v>
      </c>
      <c r="L657" s="1" t="s">
        <v>8</v>
      </c>
      <c r="M657" s="1"/>
      <c r="N657" s="1">
        <f t="shared" si="76"/>
        <v>0</v>
      </c>
      <c r="O657" s="1" t="s">
        <v>9</v>
      </c>
    </row>
    <row r="658" spans="1:15" x14ac:dyDescent="0.3">
      <c r="A658" s="1" t="s">
        <v>10</v>
      </c>
      <c r="B658" s="1" t="s">
        <v>30</v>
      </c>
      <c r="C658" s="1" t="str">
        <f t="shared" si="70"/>
        <v>USA</v>
      </c>
      <c r="D658" s="1" t="s">
        <v>1421</v>
      </c>
      <c r="E658" s="7" t="str">
        <f>TEXT(DATE(MID(D658, 13, 4), CHOOSE(MATCH( MID(D658, 5, 3), {"Jan","Feb","Mar","Apr","May","Jun","Jul","Aug","Sep","Oct","Nov","Dec"}, 0), 1, 2, 3, 4, 5, 6, 7, 8, 9, 10, 11, 12), MID(D658, 9, 2)), "yyyy-mm-dd")</f>
        <v>2020-09-03</v>
      </c>
      <c r="F658" s="1" t="str">
        <f t="shared" si="71"/>
        <v>12:46:00</v>
      </c>
      <c r="G658" s="9" t="str">
        <f t="shared" si="72"/>
        <v>September</v>
      </c>
      <c r="H658" s="5" t="str">
        <f t="shared" si="73"/>
        <v>2020</v>
      </c>
      <c r="I658" s="1" t="s">
        <v>1422</v>
      </c>
      <c r="J658" s="1" t="str">
        <f t="shared" si="74"/>
        <v xml:space="preserve">Falcon 9 Block 5 </v>
      </c>
      <c r="K658" s="1" t="str">
        <f t="shared" si="75"/>
        <v>Starlink V1 L11</v>
      </c>
      <c r="L658" s="1" t="s">
        <v>8</v>
      </c>
      <c r="M658" s="1">
        <v>67</v>
      </c>
      <c r="N658" s="1">
        <f t="shared" si="76"/>
        <v>5561</v>
      </c>
      <c r="O658" s="1" t="s">
        <v>9</v>
      </c>
    </row>
    <row r="659" spans="1:15" x14ac:dyDescent="0.3">
      <c r="A659" s="1" t="s">
        <v>233</v>
      </c>
      <c r="B659" s="1" t="s">
        <v>234</v>
      </c>
      <c r="C659" s="1" t="str">
        <f t="shared" si="70"/>
        <v>France</v>
      </c>
      <c r="D659" s="1" t="s">
        <v>1423</v>
      </c>
      <c r="E659" s="7" t="str">
        <f>TEXT(DATE(MID(D659, 13, 4), CHOOSE(MATCH( MID(D659, 5, 3), {"Jan","Feb","Mar","Apr","May","Jun","Jul","Aug","Sep","Oct","Nov","Dec"}, 0), 1, 2, 3, 4, 5, 6, 7, 8, 9, 10, 11, 12), MID(D659, 9, 2)), "yyyy-mm-dd")</f>
        <v>2020-09-03</v>
      </c>
      <c r="F659" s="1" t="str">
        <f t="shared" si="71"/>
        <v>01:51:00</v>
      </c>
      <c r="G659" s="9" t="str">
        <f t="shared" si="72"/>
        <v>September</v>
      </c>
      <c r="H659" s="5" t="str">
        <f t="shared" si="73"/>
        <v>2020</v>
      </c>
      <c r="I659" s="1" t="s">
        <v>1424</v>
      </c>
      <c r="J659" s="1" t="str">
        <f t="shared" si="74"/>
        <v xml:space="preserve">Vega </v>
      </c>
      <c r="K659" s="1" t="str">
        <f t="shared" si="75"/>
        <v>SSMS nÂ°1 PoC</v>
      </c>
      <c r="L659" s="1" t="s">
        <v>8</v>
      </c>
      <c r="M659" s="1">
        <v>37</v>
      </c>
      <c r="N659" s="1">
        <f t="shared" si="76"/>
        <v>3071</v>
      </c>
      <c r="O659" s="1" t="s">
        <v>9</v>
      </c>
    </row>
    <row r="660" spans="1:15" x14ac:dyDescent="0.3">
      <c r="A660" s="1" t="s">
        <v>21</v>
      </c>
      <c r="B660" s="1" t="s">
        <v>828</v>
      </c>
      <c r="C660" s="1" t="str">
        <f t="shared" si="70"/>
        <v>New Zealand</v>
      </c>
      <c r="D660" s="1" t="s">
        <v>1425</v>
      </c>
      <c r="E660" s="7" t="str">
        <f>TEXT(DATE(MID(D660, 13, 4), CHOOSE(MATCH( MID(D660, 5, 3), {"Jan","Feb","Mar","Apr","May","Jun","Jul","Aug","Sep","Oct","Nov","Dec"}, 0), 1, 2, 3, 4, 5, 6, 7, 8, 9, 10, 11, 12), MID(D660, 9, 2)), "yyyy-mm-dd")</f>
        <v>2020-08-31</v>
      </c>
      <c r="F660" s="1" t="str">
        <f t="shared" si="71"/>
        <v>03:05:00</v>
      </c>
      <c r="G660" s="9" t="str">
        <f t="shared" si="72"/>
        <v>August</v>
      </c>
      <c r="H660" s="5" t="str">
        <f t="shared" si="73"/>
        <v>2020</v>
      </c>
      <c r="I660" s="1" t="s">
        <v>1426</v>
      </c>
      <c r="J660" s="1" t="str">
        <f t="shared" si="74"/>
        <v xml:space="preserve">Electron/Photon </v>
      </c>
      <c r="K660" s="1" t="str">
        <f t="shared" si="75"/>
        <v>I Canâ€™t Believe Itâ€™s Not Optical</v>
      </c>
      <c r="L660" s="1" t="s">
        <v>8</v>
      </c>
      <c r="M660" s="1">
        <v>7.5</v>
      </c>
      <c r="N660" s="1">
        <f t="shared" si="76"/>
        <v>622.5</v>
      </c>
      <c r="O660" s="1" t="s">
        <v>9</v>
      </c>
    </row>
    <row r="661" spans="1:15" x14ac:dyDescent="0.3">
      <c r="A661" s="1" t="s">
        <v>10</v>
      </c>
      <c r="B661" s="1" t="s">
        <v>11</v>
      </c>
      <c r="C661" s="1" t="str">
        <f t="shared" si="70"/>
        <v>USA</v>
      </c>
      <c r="D661" s="1" t="s">
        <v>1427</v>
      </c>
      <c r="E661" s="7" t="str">
        <f>TEXT(DATE(MID(D661, 13, 4), CHOOSE(MATCH( MID(D661, 5, 3), {"Jan","Feb","Mar","Apr","May","Jun","Jul","Aug","Sep","Oct","Nov","Dec"}, 0), 1, 2, 3, 4, 5, 6, 7, 8, 9, 10, 11, 12), MID(D661, 9, 2)), "yyyy-mm-dd")</f>
        <v>2020-08-30</v>
      </c>
      <c r="F661" s="1" t="str">
        <f t="shared" si="71"/>
        <v>23:18:00</v>
      </c>
      <c r="G661" s="9" t="str">
        <f t="shared" si="72"/>
        <v>August</v>
      </c>
      <c r="H661" s="5" t="str">
        <f t="shared" si="73"/>
        <v>2020</v>
      </c>
      <c r="I661" s="1" t="s">
        <v>1428</v>
      </c>
      <c r="J661" s="1" t="str">
        <f t="shared" si="74"/>
        <v xml:space="preserve">Falcon 9 Block 5 </v>
      </c>
      <c r="K661" s="1" t="str">
        <f t="shared" si="75"/>
        <v>SAOCOM 1B &amp; Rideshares</v>
      </c>
      <c r="L661" s="1" t="s">
        <v>8</v>
      </c>
      <c r="M661" s="1">
        <v>67</v>
      </c>
      <c r="N661" s="1">
        <f t="shared" si="76"/>
        <v>5561</v>
      </c>
      <c r="O661" s="1" t="s">
        <v>9</v>
      </c>
    </row>
    <row r="662" spans="1:15" x14ac:dyDescent="0.3">
      <c r="A662" s="1" t="s">
        <v>14</v>
      </c>
      <c r="B662" s="1" t="s">
        <v>90</v>
      </c>
      <c r="C662" s="1" t="str">
        <f t="shared" si="70"/>
        <v>China</v>
      </c>
      <c r="D662" s="1" t="s">
        <v>1429</v>
      </c>
      <c r="E662" s="7" t="str">
        <f>TEXT(DATE(MID(D662, 13, 4), CHOOSE(MATCH( MID(D662, 5, 3), {"Jan","Feb","Mar","Apr","May","Jun","Jul","Aug","Sep","Oct","Nov","Dec"}, 0), 1, 2, 3, 4, 5, 6, 7, 8, 9, 10, 11, 12), MID(D662, 9, 2)), "yyyy-mm-dd")</f>
        <v>2020-08-23</v>
      </c>
      <c r="F662" s="1" t="str">
        <f t="shared" si="71"/>
        <v>02:27:00</v>
      </c>
      <c r="G662" s="9" t="str">
        <f t="shared" si="72"/>
        <v>August</v>
      </c>
      <c r="H662" s="5" t="str">
        <f t="shared" si="73"/>
        <v>2020</v>
      </c>
      <c r="I662" s="1" t="s">
        <v>1430</v>
      </c>
      <c r="J662" s="1" t="str">
        <f t="shared" si="74"/>
        <v xml:space="preserve">Long March 2D </v>
      </c>
      <c r="K662" s="1" t="str">
        <f t="shared" si="75"/>
        <v>Gaofen-9 05, Tiantuo-5 &amp; MTS</v>
      </c>
      <c r="L662" s="1" t="s">
        <v>8</v>
      </c>
      <c r="M662" s="1">
        <v>29.75</v>
      </c>
      <c r="N662" s="1">
        <f t="shared" si="76"/>
        <v>2469.25</v>
      </c>
      <c r="O662" s="1" t="s">
        <v>9</v>
      </c>
    </row>
    <row r="663" spans="1:15" x14ac:dyDescent="0.3">
      <c r="A663" s="1" t="s">
        <v>10</v>
      </c>
      <c r="B663" s="1" t="s">
        <v>11</v>
      </c>
      <c r="C663" s="1" t="str">
        <f t="shared" si="70"/>
        <v>USA</v>
      </c>
      <c r="D663" s="1" t="s">
        <v>1431</v>
      </c>
      <c r="E663" s="7" t="str">
        <f>TEXT(DATE(MID(D663, 13, 4), CHOOSE(MATCH( MID(D663, 5, 3), {"Jan","Feb","Mar","Apr","May","Jun","Jul","Aug","Sep","Oct","Nov","Dec"}, 0), 1, 2, 3, 4, 5, 6, 7, 8, 9, 10, 11, 12), MID(D663, 9, 2)), "yyyy-mm-dd")</f>
        <v>2020-08-18</v>
      </c>
      <c r="F663" s="1" t="str">
        <f t="shared" si="71"/>
        <v>14:31:00</v>
      </c>
      <c r="G663" s="9" t="str">
        <f t="shared" si="72"/>
        <v>August</v>
      </c>
      <c r="H663" s="5" t="str">
        <f t="shared" si="73"/>
        <v>2020</v>
      </c>
      <c r="I663" s="1" t="s">
        <v>1432</v>
      </c>
      <c r="J663" s="1" t="str">
        <f t="shared" si="74"/>
        <v xml:space="preserve">Falcon 9 Block 5 </v>
      </c>
      <c r="K663" s="1" t="str">
        <f t="shared" si="75"/>
        <v>Starlink V1 L10 &amp; SkySat 19 to 21</v>
      </c>
      <c r="L663" s="1" t="s">
        <v>8</v>
      </c>
      <c r="M663" s="1">
        <v>67</v>
      </c>
      <c r="N663" s="1">
        <f t="shared" si="76"/>
        <v>5561</v>
      </c>
      <c r="O663" s="1" t="s">
        <v>9</v>
      </c>
    </row>
    <row r="664" spans="1:15" x14ac:dyDescent="0.3">
      <c r="A664" s="1" t="s">
        <v>233</v>
      </c>
      <c r="B664" s="1" t="s">
        <v>379</v>
      </c>
      <c r="C664" s="1" t="str">
        <f t="shared" si="70"/>
        <v>France</v>
      </c>
      <c r="D664" s="1" t="s">
        <v>1433</v>
      </c>
      <c r="E664" s="7" t="str">
        <f>TEXT(DATE(MID(D664, 13, 4), CHOOSE(MATCH( MID(D664, 5, 3), {"Jan","Feb","Mar","Apr","May","Jun","Jul","Aug","Sep","Oct","Nov","Dec"}, 0), 1, 2, 3, 4, 5, 6, 7, 8, 9, 10, 11, 12), MID(D664, 9, 2)), "yyyy-mm-dd")</f>
        <v>2020-08-15</v>
      </c>
      <c r="F664" s="1" t="str">
        <f t="shared" si="71"/>
        <v>22:04:00</v>
      </c>
      <c r="G664" s="9" t="str">
        <f t="shared" si="72"/>
        <v>August</v>
      </c>
      <c r="H664" s="5" t="str">
        <f t="shared" si="73"/>
        <v>2020</v>
      </c>
      <c r="I664" s="1" t="s">
        <v>1434</v>
      </c>
      <c r="J664" s="1" t="str">
        <f t="shared" si="74"/>
        <v xml:space="preserve">Ariane 5 ECA </v>
      </c>
      <c r="K664" s="1" t="str">
        <f t="shared" si="75"/>
        <v>BSat 4b &amp; Galaxy 30, MEV-2</v>
      </c>
      <c r="L664" s="1" t="s">
        <v>346</v>
      </c>
      <c r="M664" s="1">
        <v>200</v>
      </c>
      <c r="N664" s="1">
        <f t="shared" si="76"/>
        <v>16600</v>
      </c>
      <c r="O664" s="1" t="s">
        <v>9</v>
      </c>
    </row>
    <row r="665" spans="1:15" x14ac:dyDescent="0.3">
      <c r="A665" s="1" t="s">
        <v>10</v>
      </c>
      <c r="B665" s="1" t="s">
        <v>30</v>
      </c>
      <c r="C665" s="1" t="str">
        <f t="shared" si="70"/>
        <v>USA</v>
      </c>
      <c r="D665" s="1" t="s">
        <v>1435</v>
      </c>
      <c r="E665" s="7" t="str">
        <f>TEXT(DATE(MID(D665, 13, 4), CHOOSE(MATCH( MID(D665, 5, 3), {"Jan","Feb","Mar","Apr","May","Jun","Jul","Aug","Sep","Oct","Nov","Dec"}, 0), 1, 2, 3, 4, 5, 6, 7, 8, 9, 10, 11, 12), MID(D665, 9, 2)), "yyyy-mm-dd")</f>
        <v>2020-08-07</v>
      </c>
      <c r="F665" s="1" t="str">
        <f t="shared" si="71"/>
        <v>05:12:00</v>
      </c>
      <c r="G665" s="9" t="str">
        <f t="shared" si="72"/>
        <v>August</v>
      </c>
      <c r="H665" s="5" t="str">
        <f t="shared" si="73"/>
        <v>2020</v>
      </c>
      <c r="I665" s="1" t="s">
        <v>1436</v>
      </c>
      <c r="J665" s="1" t="str">
        <f t="shared" si="74"/>
        <v xml:space="preserve">Falcon 9 Block 5 </v>
      </c>
      <c r="K665" s="1" t="str">
        <f t="shared" si="75"/>
        <v>Starlink V1 L9 &amp; BlackSky</v>
      </c>
      <c r="L665" s="1" t="s">
        <v>8</v>
      </c>
      <c r="M665" s="1">
        <v>67</v>
      </c>
      <c r="N665" s="1">
        <f t="shared" si="76"/>
        <v>5561</v>
      </c>
      <c r="O665" s="1" t="s">
        <v>9</v>
      </c>
    </row>
    <row r="666" spans="1:15" x14ac:dyDescent="0.3">
      <c r="A666" s="1" t="s">
        <v>14</v>
      </c>
      <c r="B666" s="1" t="s">
        <v>90</v>
      </c>
      <c r="C666" s="1" t="str">
        <f t="shared" si="70"/>
        <v>China</v>
      </c>
      <c r="D666" s="1" t="s">
        <v>1437</v>
      </c>
      <c r="E666" s="7" t="str">
        <f>TEXT(DATE(MID(D666, 13, 4), CHOOSE(MATCH( MID(D666, 5, 3), {"Jan","Feb","Mar","Apr","May","Jun","Jul","Aug","Sep","Oct","Nov","Dec"}, 0), 1, 2, 3, 4, 5, 6, 7, 8, 9, 10, 11, 12), MID(D666, 9, 2)), "yyyy-mm-dd")</f>
        <v>2020-08-06</v>
      </c>
      <c r="F666" s="1" t="str">
        <f t="shared" si="71"/>
        <v>04:01:00</v>
      </c>
      <c r="G666" s="9" t="str">
        <f t="shared" si="72"/>
        <v>August</v>
      </c>
      <c r="H666" s="5" t="str">
        <f t="shared" si="73"/>
        <v>2020</v>
      </c>
      <c r="I666" s="1" t="s">
        <v>1438</v>
      </c>
      <c r="J666" s="1" t="str">
        <f t="shared" si="74"/>
        <v xml:space="preserve">Long March 2D </v>
      </c>
      <c r="K666" s="1" t="str">
        <f t="shared" si="75"/>
        <v>Gaofen-9 04 &amp; Q-SAT</v>
      </c>
      <c r="L666" s="1" t="s">
        <v>8</v>
      </c>
      <c r="M666" s="1">
        <v>29.75</v>
      </c>
      <c r="N666" s="1">
        <f t="shared" si="76"/>
        <v>2469.25</v>
      </c>
      <c r="O666" s="1" t="s">
        <v>9</v>
      </c>
    </row>
    <row r="667" spans="1:15" x14ac:dyDescent="0.3">
      <c r="A667" s="1" t="s">
        <v>129</v>
      </c>
      <c r="B667" s="1" t="s">
        <v>529</v>
      </c>
      <c r="C667" s="1" t="str">
        <f t="shared" si="70"/>
        <v>Kazakhstan</v>
      </c>
      <c r="D667" s="1" t="s">
        <v>1439</v>
      </c>
      <c r="E667" s="7" t="str">
        <f>TEXT(DATE(MID(D667, 13, 4), CHOOSE(MATCH( MID(D667, 5, 3), {"Jan","Feb","Mar","Apr","May","Jun","Jul","Aug","Sep","Oct","Nov","Dec"}, 0), 1, 2, 3, 4, 5, 6, 7, 8, 9, 10, 11, 12), MID(D667, 9, 2)), "yyyy-mm-dd")</f>
        <v>2020-07-30</v>
      </c>
      <c r="F667" s="1" t="str">
        <f t="shared" si="71"/>
        <v>21:25:00</v>
      </c>
      <c r="G667" s="9" t="str">
        <f t="shared" si="72"/>
        <v>July</v>
      </c>
      <c r="H667" s="5" t="str">
        <f t="shared" si="73"/>
        <v>2020</v>
      </c>
      <c r="I667" s="1" t="s">
        <v>1440</v>
      </c>
      <c r="J667" s="1" t="str">
        <f t="shared" si="74"/>
        <v xml:space="preserve">Proton-M/Briz-M </v>
      </c>
      <c r="K667" s="1" t="str">
        <f t="shared" si="75"/>
        <v>Ekspress-80 &amp; Ekspress-103</v>
      </c>
      <c r="L667" s="1" t="s">
        <v>8</v>
      </c>
      <c r="M667" s="1">
        <v>65</v>
      </c>
      <c r="N667" s="1">
        <f t="shared" si="76"/>
        <v>5395</v>
      </c>
      <c r="O667" s="1" t="s">
        <v>9</v>
      </c>
    </row>
    <row r="668" spans="1:15" x14ac:dyDescent="0.3">
      <c r="A668" s="1" t="s">
        <v>74</v>
      </c>
      <c r="B668" s="1" t="s">
        <v>75</v>
      </c>
      <c r="C668" s="1" t="str">
        <f t="shared" si="70"/>
        <v>USA</v>
      </c>
      <c r="D668" s="1" t="s">
        <v>1441</v>
      </c>
      <c r="E668" s="7" t="str">
        <f>TEXT(DATE(MID(D668, 13, 4), CHOOSE(MATCH( MID(D668, 5, 3), {"Jan","Feb","Mar","Apr","May","Jun","Jul","Aug","Sep","Oct","Nov","Dec"}, 0), 1, 2, 3, 4, 5, 6, 7, 8, 9, 10, 11, 12), MID(D668, 9, 2)), "yyyy-mm-dd")</f>
        <v>2020-07-30</v>
      </c>
      <c r="F668" s="1" t="str">
        <f t="shared" si="71"/>
        <v>11:50:00</v>
      </c>
      <c r="G668" s="9" t="str">
        <f t="shared" si="72"/>
        <v>July</v>
      </c>
      <c r="H668" s="5" t="str">
        <f t="shared" si="73"/>
        <v>2020</v>
      </c>
      <c r="I668" s="1" t="s">
        <v>1442</v>
      </c>
      <c r="J668" s="1" t="str">
        <f t="shared" si="74"/>
        <v xml:space="preserve">Atlas V 541 </v>
      </c>
      <c r="K668" s="1" t="str">
        <f t="shared" si="75"/>
        <v>Perseverance</v>
      </c>
      <c r="L668" s="1" t="s">
        <v>8</v>
      </c>
      <c r="M668" s="1">
        <v>145</v>
      </c>
      <c r="N668" s="1">
        <f t="shared" si="76"/>
        <v>12035</v>
      </c>
      <c r="O668" s="1" t="s">
        <v>9</v>
      </c>
    </row>
    <row r="669" spans="1:15" x14ac:dyDescent="0.3">
      <c r="A669" s="1" t="s">
        <v>14</v>
      </c>
      <c r="B669" s="1" t="s">
        <v>329</v>
      </c>
      <c r="C669" s="1" t="str">
        <f t="shared" si="70"/>
        <v>China</v>
      </c>
      <c r="D669" s="1" t="s">
        <v>1443</v>
      </c>
      <c r="E669" s="7" t="str">
        <f>TEXT(DATE(MID(D669, 13, 4), CHOOSE(MATCH( MID(D669, 5, 3), {"Jan","Feb","Mar","Apr","May","Jun","Jul","Aug","Sep","Oct","Nov","Dec"}, 0), 1, 2, 3, 4, 5, 6, 7, 8, 9, 10, 11, 12), MID(D669, 9, 2)), "yyyy-mm-dd")</f>
        <v>2020-07-25</v>
      </c>
      <c r="F669" s="1" t="str">
        <f t="shared" si="71"/>
        <v>03:13:00</v>
      </c>
      <c r="G669" s="9" t="str">
        <f t="shared" si="72"/>
        <v>July</v>
      </c>
      <c r="H669" s="5" t="str">
        <f t="shared" si="73"/>
        <v>2020</v>
      </c>
      <c r="I669" s="1" t="s">
        <v>1444</v>
      </c>
      <c r="J669" s="1" t="str">
        <f t="shared" si="74"/>
        <v xml:space="preserve">Long March 4B </v>
      </c>
      <c r="K669" s="1" t="str">
        <f t="shared" si="75"/>
        <v>Ziyuan-3 03, Apocalypse-10 &amp; NJU-HKU 1</v>
      </c>
      <c r="L669" s="1" t="s">
        <v>8</v>
      </c>
      <c r="M669" s="1">
        <v>64.680000000000007</v>
      </c>
      <c r="N669" s="1">
        <f t="shared" si="76"/>
        <v>5368.4400000000005</v>
      </c>
      <c r="O669" s="1" t="s">
        <v>9</v>
      </c>
    </row>
    <row r="670" spans="1:15" x14ac:dyDescent="0.3">
      <c r="A670" s="1" t="s">
        <v>129</v>
      </c>
      <c r="B670" s="1" t="s">
        <v>130</v>
      </c>
      <c r="C670" s="1" t="str">
        <f t="shared" si="70"/>
        <v>Kazakhstan</v>
      </c>
      <c r="D670" s="1" t="s">
        <v>1445</v>
      </c>
      <c r="E670" s="7" t="str">
        <f>TEXT(DATE(MID(D670, 13, 4), CHOOSE(MATCH( MID(D670, 5, 3), {"Jan","Feb","Mar","Apr","May","Jun","Jul","Aug","Sep","Oct","Nov","Dec"}, 0), 1, 2, 3, 4, 5, 6, 7, 8, 9, 10, 11, 12), MID(D670, 9, 2)), "yyyy-mm-dd")</f>
        <v>2020-07-23</v>
      </c>
      <c r="F670" s="1" t="str">
        <f t="shared" si="71"/>
        <v>14:26:00</v>
      </c>
      <c r="G670" s="9" t="str">
        <f t="shared" si="72"/>
        <v>July</v>
      </c>
      <c r="H670" s="5" t="str">
        <f t="shared" si="73"/>
        <v>2020</v>
      </c>
      <c r="I670" s="1" t="s">
        <v>1446</v>
      </c>
      <c r="J670" s="1" t="str">
        <f t="shared" si="74"/>
        <v xml:space="preserve">Soyuz 2.1a </v>
      </c>
      <c r="K670" s="1" t="str">
        <f t="shared" si="75"/>
        <v>Progress MS-15</v>
      </c>
      <c r="L670" s="1" t="s">
        <v>8</v>
      </c>
      <c r="M670" s="1">
        <v>17.420000000000002</v>
      </c>
      <c r="N670" s="1">
        <f t="shared" si="76"/>
        <v>1445.8600000000001</v>
      </c>
      <c r="O670" s="1" t="s">
        <v>9</v>
      </c>
    </row>
    <row r="671" spans="1:15" x14ac:dyDescent="0.3">
      <c r="A671" s="1" t="s">
        <v>14</v>
      </c>
      <c r="B671" s="1" t="s">
        <v>133</v>
      </c>
      <c r="C671" s="1" t="str">
        <f t="shared" si="70"/>
        <v>China</v>
      </c>
      <c r="D671" s="1" t="s">
        <v>1447</v>
      </c>
      <c r="E671" s="7" t="str">
        <f>TEXT(DATE(MID(D671, 13, 4), CHOOSE(MATCH( MID(D671, 5, 3), {"Jan","Feb","Mar","Apr","May","Jun","Jul","Aug","Sep","Oct","Nov","Dec"}, 0), 1, 2, 3, 4, 5, 6, 7, 8, 9, 10, 11, 12), MID(D671, 9, 2)), "yyyy-mm-dd")</f>
        <v>2020-07-23</v>
      </c>
      <c r="F671" s="1" t="str">
        <f t="shared" si="71"/>
        <v>04:41:00</v>
      </c>
      <c r="G671" s="9" t="str">
        <f t="shared" si="72"/>
        <v>July</v>
      </c>
      <c r="H671" s="5" t="str">
        <f t="shared" si="73"/>
        <v>2020</v>
      </c>
      <c r="I671" s="1" t="s">
        <v>1448</v>
      </c>
      <c r="J671" s="1" t="str">
        <f t="shared" si="74"/>
        <v xml:space="preserve">Long March 5 </v>
      </c>
      <c r="K671" s="1" t="str">
        <f t="shared" si="75"/>
        <v>Tianwen-1</v>
      </c>
      <c r="L671" s="1" t="s">
        <v>8</v>
      </c>
      <c r="M671" s="1"/>
      <c r="N671" s="1">
        <f t="shared" si="76"/>
        <v>0</v>
      </c>
      <c r="O671" s="1" t="s">
        <v>9</v>
      </c>
    </row>
    <row r="672" spans="1:15" x14ac:dyDescent="0.3">
      <c r="A672" s="1" t="s">
        <v>10</v>
      </c>
      <c r="B672" s="1" t="s">
        <v>11</v>
      </c>
      <c r="C672" s="1" t="str">
        <f t="shared" si="70"/>
        <v>USA</v>
      </c>
      <c r="D672" s="1" t="s">
        <v>1449</v>
      </c>
      <c r="E672" s="7" t="str">
        <f>TEXT(DATE(MID(D672, 13, 4), CHOOSE(MATCH( MID(D672, 5, 3), {"Jan","Feb","Mar","Apr","May","Jun","Jul","Aug","Sep","Oct","Nov","Dec"}, 0), 1, 2, 3, 4, 5, 6, 7, 8, 9, 10, 11, 12), MID(D672, 9, 2)), "yyyy-mm-dd")</f>
        <v>2020-07-20</v>
      </c>
      <c r="F672" s="1" t="str">
        <f t="shared" si="71"/>
        <v>21:30:00</v>
      </c>
      <c r="G672" s="9" t="str">
        <f t="shared" si="72"/>
        <v>July</v>
      </c>
      <c r="H672" s="5" t="str">
        <f t="shared" si="73"/>
        <v>2020</v>
      </c>
      <c r="I672" s="1" t="s">
        <v>1450</v>
      </c>
      <c r="J672" s="1" t="str">
        <f t="shared" si="74"/>
        <v xml:space="preserve">Falcon 9 Block 5 </v>
      </c>
      <c r="K672" s="1" t="str">
        <f t="shared" si="75"/>
        <v>ANASIS-II</v>
      </c>
      <c r="L672" s="1" t="s">
        <v>8</v>
      </c>
      <c r="M672" s="1">
        <v>67</v>
      </c>
      <c r="N672" s="1">
        <f t="shared" si="76"/>
        <v>5561</v>
      </c>
      <c r="O672" s="1" t="s">
        <v>9</v>
      </c>
    </row>
    <row r="673" spans="1:15" x14ac:dyDescent="0.3">
      <c r="A673" s="1" t="s">
        <v>60</v>
      </c>
      <c r="B673" s="1" t="s">
        <v>61</v>
      </c>
      <c r="C673" s="1" t="str">
        <f t="shared" si="70"/>
        <v>Japan</v>
      </c>
      <c r="D673" s="1" t="s">
        <v>1451</v>
      </c>
      <c r="E673" s="7" t="str">
        <f>TEXT(DATE(MID(D673, 13, 4), CHOOSE(MATCH( MID(D673, 5, 3), {"Jan","Feb","Mar","Apr","May","Jun","Jul","Aug","Sep","Oct","Nov","Dec"}, 0), 1, 2, 3, 4, 5, 6, 7, 8, 9, 10, 11, 12), MID(D673, 9, 2)), "yyyy-mm-dd")</f>
        <v>2020-07-19</v>
      </c>
      <c r="F673" s="1" t="str">
        <f t="shared" si="71"/>
        <v>21:58:00</v>
      </c>
      <c r="G673" s="9" t="str">
        <f t="shared" si="72"/>
        <v>July</v>
      </c>
      <c r="H673" s="5" t="str">
        <f t="shared" si="73"/>
        <v>2020</v>
      </c>
      <c r="I673" s="1" t="s">
        <v>1452</v>
      </c>
      <c r="J673" s="1" t="str">
        <f t="shared" si="74"/>
        <v xml:space="preserve">H-IIA 202 </v>
      </c>
      <c r="K673" s="1" t="str">
        <f t="shared" si="75"/>
        <v>Al-Amal (Hope)</v>
      </c>
      <c r="L673" s="1" t="s">
        <v>8</v>
      </c>
      <c r="M673" s="1">
        <v>90</v>
      </c>
      <c r="N673" s="1">
        <f t="shared" si="76"/>
        <v>7470</v>
      </c>
      <c r="O673" s="1" t="s">
        <v>9</v>
      </c>
    </row>
    <row r="674" spans="1:15" x14ac:dyDescent="0.3">
      <c r="A674" s="1" t="s">
        <v>342</v>
      </c>
      <c r="B674" s="1" t="s">
        <v>1197</v>
      </c>
      <c r="C674" s="1" t="str">
        <f t="shared" si="70"/>
        <v>USA</v>
      </c>
      <c r="D674" s="1" t="s">
        <v>1453</v>
      </c>
      <c r="E674" s="7" t="str">
        <f>TEXT(DATE(MID(D674, 13, 4), CHOOSE(MATCH( MID(D674, 5, 3), {"Jan","Feb","Mar","Apr","May","Jun","Jul","Aug","Sep","Oct","Nov","Dec"}, 0), 1, 2, 3, 4, 5, 6, 7, 8, 9, 10, 11, 12), MID(D674, 9, 2)), "yyyy-mm-dd")</f>
        <v>2020-07-15</v>
      </c>
      <c r="F674" s="1" t="str">
        <f t="shared" si="71"/>
        <v>13:46:00</v>
      </c>
      <c r="G674" s="9" t="str">
        <f t="shared" si="72"/>
        <v>July</v>
      </c>
      <c r="H674" s="5" t="str">
        <f t="shared" si="73"/>
        <v>2020</v>
      </c>
      <c r="I674" s="1" t="s">
        <v>1454</v>
      </c>
      <c r="J674" s="1" t="str">
        <f t="shared" si="74"/>
        <v xml:space="preserve">Minotaur IV </v>
      </c>
      <c r="K674" s="1" t="str">
        <f t="shared" si="75"/>
        <v>NROL-129</v>
      </c>
      <c r="L674" s="1" t="s">
        <v>8</v>
      </c>
      <c r="M674" s="1">
        <v>46</v>
      </c>
      <c r="N674" s="1">
        <f t="shared" si="76"/>
        <v>3818</v>
      </c>
      <c r="O674" s="1" t="s">
        <v>9</v>
      </c>
    </row>
    <row r="675" spans="1:15" x14ac:dyDescent="0.3">
      <c r="A675" s="1" t="s">
        <v>68</v>
      </c>
      <c r="B675" s="1" t="s">
        <v>69</v>
      </c>
      <c r="C675" s="1" t="str">
        <f t="shared" si="70"/>
        <v>China</v>
      </c>
      <c r="D675" s="1" t="s">
        <v>1455</v>
      </c>
      <c r="E675" s="7" t="str">
        <f>TEXT(DATE(MID(D675, 13, 4), CHOOSE(MATCH( MID(D675, 5, 3), {"Jan","Feb","Mar","Apr","May","Jun","Jul","Aug","Sep","Oct","Nov","Dec"}, 0), 1, 2, 3, 4, 5, 6, 7, 8, 9, 10, 11, 12), MID(D675, 9, 2)), "yyyy-mm-dd")</f>
        <v>2020-07-10</v>
      </c>
      <c r="F675" s="1" t="str">
        <f t="shared" si="71"/>
        <v>04:17:00</v>
      </c>
      <c r="G675" s="9" t="str">
        <f t="shared" si="72"/>
        <v>July</v>
      </c>
      <c r="H675" s="5" t="str">
        <f t="shared" si="73"/>
        <v>2020</v>
      </c>
      <c r="I675" s="1" t="s">
        <v>1456</v>
      </c>
      <c r="J675" s="1" t="str">
        <f t="shared" si="74"/>
        <v xml:space="preserve">Kuaizhou 11 </v>
      </c>
      <c r="K675" s="1" t="str">
        <f t="shared" si="75"/>
        <v>Jilin-1 02E &amp; CentiSpace-1 S2</v>
      </c>
      <c r="L675" s="1" t="s">
        <v>8</v>
      </c>
      <c r="M675" s="1">
        <v>28.3</v>
      </c>
      <c r="N675" s="1">
        <f t="shared" si="76"/>
        <v>2348.9</v>
      </c>
      <c r="O675" s="1" t="s">
        <v>257</v>
      </c>
    </row>
    <row r="676" spans="1:15" x14ac:dyDescent="0.3">
      <c r="A676" s="1" t="s">
        <v>14</v>
      </c>
      <c r="B676" s="1" t="s">
        <v>18</v>
      </c>
      <c r="C676" s="1" t="str">
        <f t="shared" si="70"/>
        <v>China</v>
      </c>
      <c r="D676" s="1" t="s">
        <v>1457</v>
      </c>
      <c r="E676" s="7" t="str">
        <f>TEXT(DATE(MID(D676, 13, 4), CHOOSE(MATCH( MID(D676, 5, 3), {"Jan","Feb","Mar","Apr","May","Jun","Jul","Aug","Sep","Oct","Nov","Dec"}, 0), 1, 2, 3, 4, 5, 6, 7, 8, 9, 10, 11, 12), MID(D676, 9, 2)), "yyyy-mm-dd")</f>
        <v>2020-07-09</v>
      </c>
      <c r="F676" s="1" t="str">
        <f t="shared" si="71"/>
        <v>12:11:00</v>
      </c>
      <c r="G676" s="9" t="str">
        <f t="shared" si="72"/>
        <v>July</v>
      </c>
      <c r="H676" s="5" t="str">
        <f t="shared" si="73"/>
        <v>2020</v>
      </c>
      <c r="I676" s="1" t="s">
        <v>1458</v>
      </c>
      <c r="J676" s="1" t="str">
        <f t="shared" si="74"/>
        <v xml:space="preserve">Long March 3B/E </v>
      </c>
      <c r="K676" s="1" t="str">
        <f t="shared" si="75"/>
        <v>Apstar-6D</v>
      </c>
      <c r="L676" s="1" t="s">
        <v>8</v>
      </c>
      <c r="M676" s="1">
        <v>29.15</v>
      </c>
      <c r="N676" s="1">
        <f t="shared" si="76"/>
        <v>2419.4499999999998</v>
      </c>
      <c r="O676" s="1" t="s">
        <v>9</v>
      </c>
    </row>
    <row r="677" spans="1:15" x14ac:dyDescent="0.3">
      <c r="A677" s="1" t="s">
        <v>497</v>
      </c>
      <c r="B677" s="1" t="s">
        <v>498</v>
      </c>
      <c r="C677" s="1" t="str">
        <f t="shared" si="70"/>
        <v>Israel</v>
      </c>
      <c r="D677" s="1" t="s">
        <v>1459</v>
      </c>
      <c r="E677" s="7" t="str">
        <f>TEXT(DATE(MID(D677, 13, 4), CHOOSE(MATCH( MID(D677, 5, 3), {"Jan","Feb","Mar","Apr","May","Jun","Jul","Aug","Sep","Oct","Nov","Dec"}, 0), 1, 2, 3, 4, 5, 6, 7, 8, 9, 10, 11, 12), MID(D677, 9, 2)), "yyyy-mm-dd")</f>
        <v>2020-07-06</v>
      </c>
      <c r="F677" s="1" t="str">
        <f t="shared" si="71"/>
        <v>01:00:00</v>
      </c>
      <c r="G677" s="9" t="str">
        <f t="shared" si="72"/>
        <v>July</v>
      </c>
      <c r="H677" s="5" t="str">
        <f t="shared" si="73"/>
        <v>2020</v>
      </c>
      <c r="I677" s="1" t="s">
        <v>1460</v>
      </c>
      <c r="J677" s="1" t="str">
        <f t="shared" si="74"/>
        <v xml:space="preserve">Shavit-2 </v>
      </c>
      <c r="K677" s="1" t="str">
        <f t="shared" si="75"/>
        <v>Ofek-16</v>
      </c>
      <c r="L677" s="1" t="s">
        <v>8</v>
      </c>
      <c r="M677" s="1"/>
      <c r="N677" s="1">
        <f t="shared" si="76"/>
        <v>0</v>
      </c>
      <c r="O677" s="1" t="s">
        <v>9</v>
      </c>
    </row>
    <row r="678" spans="1:15" x14ac:dyDescent="0.3">
      <c r="A678" s="1" t="s">
        <v>14</v>
      </c>
      <c r="B678" s="1" t="s">
        <v>90</v>
      </c>
      <c r="C678" s="1" t="str">
        <f t="shared" si="70"/>
        <v>China</v>
      </c>
      <c r="D678" s="1" t="s">
        <v>1461</v>
      </c>
      <c r="E678" s="7" t="str">
        <f>TEXT(DATE(MID(D678, 13, 4), CHOOSE(MATCH( MID(D678, 5, 3), {"Jan","Feb","Mar","Apr","May","Jun","Jul","Aug","Sep","Oct","Nov","Dec"}, 0), 1, 2, 3, 4, 5, 6, 7, 8, 9, 10, 11, 12), MID(D678, 9, 2)), "yyyy-mm-dd")</f>
        <v>2020-07-04</v>
      </c>
      <c r="F678" s="1" t="str">
        <f t="shared" si="71"/>
        <v>23:44:00</v>
      </c>
      <c r="G678" s="9" t="str">
        <f t="shared" si="72"/>
        <v>July</v>
      </c>
      <c r="H678" s="5" t="str">
        <f t="shared" si="73"/>
        <v>2020</v>
      </c>
      <c r="I678" s="1" t="s">
        <v>1462</v>
      </c>
      <c r="J678" s="1" t="str">
        <f t="shared" si="74"/>
        <v xml:space="preserve">Long March 2D </v>
      </c>
      <c r="K678" s="1" t="str">
        <f t="shared" si="75"/>
        <v>Shiyan-6 02</v>
      </c>
      <c r="L678" s="1" t="s">
        <v>8</v>
      </c>
      <c r="M678" s="1">
        <v>29.75</v>
      </c>
      <c r="N678" s="1">
        <f t="shared" si="76"/>
        <v>2469.25</v>
      </c>
      <c r="O678" s="1" t="s">
        <v>9</v>
      </c>
    </row>
    <row r="679" spans="1:15" x14ac:dyDescent="0.3">
      <c r="A679" s="1" t="s">
        <v>21</v>
      </c>
      <c r="B679" s="1" t="s">
        <v>828</v>
      </c>
      <c r="C679" s="1" t="str">
        <f t="shared" si="70"/>
        <v>New Zealand</v>
      </c>
      <c r="D679" s="1" t="s">
        <v>1463</v>
      </c>
      <c r="E679" s="7" t="str">
        <f>TEXT(DATE(MID(D679, 13, 4), CHOOSE(MATCH( MID(D679, 5, 3), {"Jan","Feb","Mar","Apr","May","Jun","Jul","Aug","Sep","Oct","Nov","Dec"}, 0), 1, 2, 3, 4, 5, 6, 7, 8, 9, 10, 11, 12), MID(D679, 9, 2)), "yyyy-mm-dd")</f>
        <v>2020-07-04</v>
      </c>
      <c r="F679" s="1" t="str">
        <f t="shared" si="71"/>
        <v>21:19:00</v>
      </c>
      <c r="G679" s="9" t="str">
        <f t="shared" si="72"/>
        <v>July</v>
      </c>
      <c r="H679" s="5" t="str">
        <f t="shared" si="73"/>
        <v>2020</v>
      </c>
      <c r="I679" s="1" t="s">
        <v>1464</v>
      </c>
      <c r="J679" s="1" t="str">
        <f t="shared" si="74"/>
        <v xml:space="preserve">Electron/Curie </v>
      </c>
      <c r="K679" s="1" t="str">
        <f t="shared" si="75"/>
        <v>Pics Or It Didnâ€™t Happen</v>
      </c>
      <c r="L679" s="1" t="s">
        <v>8</v>
      </c>
      <c r="M679" s="1">
        <v>7.5</v>
      </c>
      <c r="N679" s="1">
        <f t="shared" si="76"/>
        <v>622.5</v>
      </c>
      <c r="O679" s="1" t="s">
        <v>257</v>
      </c>
    </row>
    <row r="680" spans="1:15" x14ac:dyDescent="0.3">
      <c r="A680" s="1" t="s">
        <v>14</v>
      </c>
      <c r="B680" s="1" t="s">
        <v>329</v>
      </c>
      <c r="C680" s="1" t="str">
        <f t="shared" si="70"/>
        <v>China</v>
      </c>
      <c r="D680" s="1" t="s">
        <v>1465</v>
      </c>
      <c r="E680" s="7" t="str">
        <f>TEXT(DATE(MID(D680, 13, 4), CHOOSE(MATCH( MID(D680, 5, 3), {"Jan","Feb","Mar","Apr","May","Jun","Jul","Aug","Sep","Oct","Nov","Dec"}, 0), 1, 2, 3, 4, 5, 6, 7, 8, 9, 10, 11, 12), MID(D680, 9, 2)), "yyyy-mm-dd")</f>
        <v>2020-07-03</v>
      </c>
      <c r="F680" s="1" t="str">
        <f t="shared" si="71"/>
        <v>03:10:00</v>
      </c>
      <c r="G680" s="9" t="str">
        <f t="shared" si="72"/>
        <v>July</v>
      </c>
      <c r="H680" s="5" t="str">
        <f t="shared" si="73"/>
        <v>2020</v>
      </c>
      <c r="I680" s="1" t="s">
        <v>1466</v>
      </c>
      <c r="J680" s="1" t="str">
        <f t="shared" si="74"/>
        <v xml:space="preserve">Long March 4B </v>
      </c>
      <c r="K680" s="1" t="str">
        <f t="shared" si="75"/>
        <v>Gaofen Duomo &amp; BY-02</v>
      </c>
      <c r="L680" s="1" t="s">
        <v>8</v>
      </c>
      <c r="M680" s="1">
        <v>64.680000000000007</v>
      </c>
      <c r="N680" s="1">
        <f t="shared" si="76"/>
        <v>5368.4400000000005</v>
      </c>
      <c r="O680" s="1" t="s">
        <v>9</v>
      </c>
    </row>
    <row r="681" spans="1:15" x14ac:dyDescent="0.3">
      <c r="A681" s="1" t="s">
        <v>10</v>
      </c>
      <c r="B681" s="1" t="s">
        <v>11</v>
      </c>
      <c r="C681" s="1" t="str">
        <f t="shared" si="70"/>
        <v>USA</v>
      </c>
      <c r="D681" s="1" t="s">
        <v>1467</v>
      </c>
      <c r="E681" s="7" t="str">
        <f>TEXT(DATE(MID(D681, 13, 4), CHOOSE(MATCH( MID(D681, 5, 3), {"Jan","Feb","Mar","Apr","May","Jun","Jul","Aug","Sep","Oct","Nov","Dec"}, 0), 1, 2, 3, 4, 5, 6, 7, 8, 9, 10, 11, 12), MID(D681, 9, 2)), "yyyy-mm-dd")</f>
        <v>2020-06-30</v>
      </c>
      <c r="F681" s="1" t="str">
        <f t="shared" si="71"/>
        <v>20:10:00</v>
      </c>
      <c r="G681" s="9" t="str">
        <f t="shared" si="72"/>
        <v>June</v>
      </c>
      <c r="H681" s="5" t="str">
        <f t="shared" si="73"/>
        <v>2020</v>
      </c>
      <c r="I681" s="1" t="s">
        <v>1468</v>
      </c>
      <c r="J681" s="1" t="str">
        <f t="shared" si="74"/>
        <v xml:space="preserve">Falcon 9 Block 5 </v>
      </c>
      <c r="K681" s="1" t="str">
        <f t="shared" si="75"/>
        <v>GPS III-3</v>
      </c>
      <c r="L681" s="1" t="s">
        <v>8</v>
      </c>
      <c r="M681" s="1">
        <v>67</v>
      </c>
      <c r="N681" s="1">
        <f t="shared" si="76"/>
        <v>5561</v>
      </c>
      <c r="O681" s="1" t="s">
        <v>9</v>
      </c>
    </row>
    <row r="682" spans="1:15" x14ac:dyDescent="0.3">
      <c r="A682" s="1" t="s">
        <v>14</v>
      </c>
      <c r="B682" s="1" t="s">
        <v>101</v>
      </c>
      <c r="C682" s="1" t="str">
        <f t="shared" si="70"/>
        <v>China</v>
      </c>
      <c r="D682" s="1" t="s">
        <v>1469</v>
      </c>
      <c r="E682" s="7" t="str">
        <f>TEXT(DATE(MID(D682, 13, 4), CHOOSE(MATCH( MID(D682, 5, 3), {"Jan","Feb","Mar","Apr","May","Jun","Jul","Aug","Sep","Oct","Nov","Dec"}, 0), 1, 2, 3, 4, 5, 6, 7, 8, 9, 10, 11, 12), MID(D682, 9, 2)), "yyyy-mm-dd")</f>
        <v>2020-06-23</v>
      </c>
      <c r="F682" s="1" t="str">
        <f t="shared" si="71"/>
        <v>01:43:00</v>
      </c>
      <c r="G682" s="9" t="str">
        <f t="shared" si="72"/>
        <v>June</v>
      </c>
      <c r="H682" s="5" t="str">
        <f t="shared" si="73"/>
        <v>2020</v>
      </c>
      <c r="I682" s="1" t="s">
        <v>1470</v>
      </c>
      <c r="J682" s="1" t="str">
        <f t="shared" si="74"/>
        <v xml:space="preserve">Long March 3B/E </v>
      </c>
      <c r="K682" s="1" t="str">
        <f t="shared" si="75"/>
        <v>Beidou-3 G3</v>
      </c>
      <c r="L682" s="1" t="s">
        <v>8</v>
      </c>
      <c r="M682" s="1">
        <v>29.15</v>
      </c>
      <c r="N682" s="1">
        <f t="shared" si="76"/>
        <v>2419.4499999999998</v>
      </c>
      <c r="O682" s="1" t="s">
        <v>9</v>
      </c>
    </row>
    <row r="683" spans="1:15" x14ac:dyDescent="0.3">
      <c r="A683" s="1" t="s">
        <v>14</v>
      </c>
      <c r="B683" s="1" t="s">
        <v>90</v>
      </c>
      <c r="C683" s="1" t="str">
        <f t="shared" si="70"/>
        <v>China</v>
      </c>
      <c r="D683" s="1" t="s">
        <v>1471</v>
      </c>
      <c r="E683" s="7" t="str">
        <f>TEXT(DATE(MID(D683, 13, 4), CHOOSE(MATCH( MID(D683, 5, 3), {"Jan","Feb","Mar","Apr","May","Jun","Jul","Aug","Sep","Oct","Nov","Dec"}, 0), 1, 2, 3, 4, 5, 6, 7, 8, 9, 10, 11, 12), MID(D683, 9, 2)), "yyyy-mm-dd")</f>
        <v>2020-06-17</v>
      </c>
      <c r="F683" s="1" t="str">
        <f t="shared" si="71"/>
        <v>07:19:00</v>
      </c>
      <c r="G683" s="9" t="str">
        <f t="shared" si="72"/>
        <v>June</v>
      </c>
      <c r="H683" s="5" t="str">
        <f t="shared" si="73"/>
        <v>2020</v>
      </c>
      <c r="I683" s="1" t="s">
        <v>1472</v>
      </c>
      <c r="J683" s="1" t="str">
        <f t="shared" si="74"/>
        <v xml:space="preserve">Long March 2D </v>
      </c>
      <c r="K683" s="1" t="str">
        <f t="shared" si="75"/>
        <v>Gaofen-9 03, Pixing III A &amp; HEAD-5</v>
      </c>
      <c r="L683" s="1" t="s">
        <v>8</v>
      </c>
      <c r="M683" s="1">
        <v>29.75</v>
      </c>
      <c r="N683" s="1">
        <f t="shared" si="76"/>
        <v>2469.25</v>
      </c>
      <c r="O683" s="1" t="s">
        <v>9</v>
      </c>
    </row>
    <row r="684" spans="1:15" x14ac:dyDescent="0.3">
      <c r="A684" s="1" t="s">
        <v>10</v>
      </c>
      <c r="B684" s="1" t="s">
        <v>11</v>
      </c>
      <c r="C684" s="1" t="str">
        <f t="shared" si="70"/>
        <v>USA</v>
      </c>
      <c r="D684" s="1" t="s">
        <v>1473</v>
      </c>
      <c r="E684" s="7" t="str">
        <f>TEXT(DATE(MID(D684, 13, 4), CHOOSE(MATCH( MID(D684, 5, 3), {"Jan","Feb","Mar","Apr","May","Jun","Jul","Aug","Sep","Oct","Nov","Dec"}, 0), 1, 2, 3, 4, 5, 6, 7, 8, 9, 10, 11, 12), MID(D684, 9, 2)), "yyyy-mm-dd")</f>
        <v>2020-06-13</v>
      </c>
      <c r="F684" s="1" t="str">
        <f t="shared" si="71"/>
        <v>09:21:00</v>
      </c>
      <c r="G684" s="9" t="str">
        <f t="shared" si="72"/>
        <v>June</v>
      </c>
      <c r="H684" s="5" t="str">
        <f t="shared" si="73"/>
        <v>2020</v>
      </c>
      <c r="I684" s="1" t="s">
        <v>1474</v>
      </c>
      <c r="J684" s="1" t="str">
        <f t="shared" si="74"/>
        <v xml:space="preserve">Falcon 9 Block 5 </v>
      </c>
      <c r="K684" s="1" t="str">
        <f t="shared" si="75"/>
        <v>Starlink V1 L8 &amp; SkySat 16 to 18</v>
      </c>
      <c r="L684" s="1" t="s">
        <v>8</v>
      </c>
      <c r="M684" s="1">
        <v>67</v>
      </c>
      <c r="N684" s="1">
        <f t="shared" si="76"/>
        <v>5561</v>
      </c>
      <c r="O684" s="1" t="s">
        <v>9</v>
      </c>
    </row>
    <row r="685" spans="1:15" x14ac:dyDescent="0.3">
      <c r="A685" s="1" t="s">
        <v>21</v>
      </c>
      <c r="B685" s="1" t="s">
        <v>828</v>
      </c>
      <c r="C685" s="1" t="str">
        <f t="shared" si="70"/>
        <v>New Zealand</v>
      </c>
      <c r="D685" s="1" t="s">
        <v>1475</v>
      </c>
      <c r="E685" s="7" t="str">
        <f>TEXT(DATE(MID(D685, 13, 4), CHOOSE(MATCH( MID(D685, 5, 3), {"Jan","Feb","Mar","Apr","May","Jun","Jul","Aug","Sep","Oct","Nov","Dec"}, 0), 1, 2, 3, 4, 5, 6, 7, 8, 9, 10, 11, 12), MID(D685, 9, 2)), "yyyy-mm-dd")</f>
        <v>2020-06-13</v>
      </c>
      <c r="F685" s="1" t="str">
        <f t="shared" si="71"/>
        <v>05:12:00</v>
      </c>
      <c r="G685" s="9" t="str">
        <f t="shared" si="72"/>
        <v>June</v>
      </c>
      <c r="H685" s="5" t="str">
        <f t="shared" si="73"/>
        <v>2020</v>
      </c>
      <c r="I685" s="1" t="s">
        <v>1476</v>
      </c>
      <c r="J685" s="1" t="str">
        <f t="shared" si="74"/>
        <v xml:space="preserve">Electron/Curie </v>
      </c>
      <c r="K685" s="1" t="str">
        <f t="shared" si="75"/>
        <v>Don't Stop Me Now</v>
      </c>
      <c r="L685" s="1" t="s">
        <v>8</v>
      </c>
      <c r="M685" s="1">
        <v>7.5</v>
      </c>
      <c r="N685" s="1">
        <f t="shared" si="76"/>
        <v>622.5</v>
      </c>
      <c r="O685" s="1" t="s">
        <v>9</v>
      </c>
    </row>
    <row r="686" spans="1:15" x14ac:dyDescent="0.3">
      <c r="A686" s="1" t="s">
        <v>14</v>
      </c>
      <c r="B686" s="1" t="s">
        <v>329</v>
      </c>
      <c r="C686" s="1" t="str">
        <f t="shared" si="70"/>
        <v>China</v>
      </c>
      <c r="D686" s="1" t="s">
        <v>1477</v>
      </c>
      <c r="E686" s="7" t="str">
        <f>TEXT(DATE(MID(D686, 13, 4), CHOOSE(MATCH( MID(D686, 5, 3), {"Jan","Feb","Mar","Apr","May","Jun","Jul","Aug","Sep","Oct","Nov","Dec"}, 0), 1, 2, 3, 4, 5, 6, 7, 8, 9, 10, 11, 12), MID(D686, 9, 2)), "yyyy-mm-dd")</f>
        <v>2020-06-10</v>
      </c>
      <c r="F686" s="1" t="str">
        <f t="shared" si="71"/>
        <v>18:31:00</v>
      </c>
      <c r="G686" s="9" t="str">
        <f t="shared" si="72"/>
        <v>June</v>
      </c>
      <c r="H686" s="5" t="str">
        <f t="shared" si="73"/>
        <v>2020</v>
      </c>
      <c r="I686" s="1" t="s">
        <v>1478</v>
      </c>
      <c r="J686" s="1" t="str">
        <f t="shared" si="74"/>
        <v xml:space="preserve">Long March 2C </v>
      </c>
      <c r="K686" s="1" t="str">
        <f t="shared" si="75"/>
        <v>Haiyang-1D</v>
      </c>
      <c r="L686" s="1" t="s">
        <v>8</v>
      </c>
      <c r="M686" s="1">
        <v>30.8</v>
      </c>
      <c r="N686" s="1">
        <f t="shared" si="76"/>
        <v>2556.4</v>
      </c>
      <c r="O686" s="1" t="s">
        <v>9</v>
      </c>
    </row>
    <row r="687" spans="1:15" x14ac:dyDescent="0.3">
      <c r="A687" s="1" t="s">
        <v>10</v>
      </c>
      <c r="B687" s="1" t="s">
        <v>11</v>
      </c>
      <c r="C687" s="1" t="str">
        <f t="shared" si="70"/>
        <v>USA</v>
      </c>
      <c r="D687" s="1" t="s">
        <v>1479</v>
      </c>
      <c r="E687" s="7" t="str">
        <f>TEXT(DATE(MID(D687, 13, 4), CHOOSE(MATCH( MID(D687, 5, 3), {"Jan","Feb","Mar","Apr","May","Jun","Jul","Aug","Sep","Oct","Nov","Dec"}, 0), 1, 2, 3, 4, 5, 6, 7, 8, 9, 10, 11, 12), MID(D687, 9, 2)), "yyyy-mm-dd")</f>
        <v>2020-06-04</v>
      </c>
      <c r="F687" s="1" t="str">
        <f t="shared" si="71"/>
        <v>01:25:00</v>
      </c>
      <c r="G687" s="9" t="str">
        <f t="shared" si="72"/>
        <v>June</v>
      </c>
      <c r="H687" s="5" t="str">
        <f t="shared" si="73"/>
        <v>2020</v>
      </c>
      <c r="I687" s="1" t="s">
        <v>1480</v>
      </c>
      <c r="J687" s="1" t="str">
        <f t="shared" si="74"/>
        <v xml:space="preserve">Falcon 9 Block 5 </v>
      </c>
      <c r="K687" s="1" t="str">
        <f t="shared" si="75"/>
        <v>Starlink V1 L7</v>
      </c>
      <c r="L687" s="1" t="s">
        <v>8</v>
      </c>
      <c r="M687" s="1">
        <v>67</v>
      </c>
      <c r="N687" s="1">
        <f t="shared" si="76"/>
        <v>5561</v>
      </c>
      <c r="O687" s="1" t="s">
        <v>9</v>
      </c>
    </row>
    <row r="688" spans="1:15" x14ac:dyDescent="0.3">
      <c r="A688" s="1" t="s">
        <v>14</v>
      </c>
      <c r="B688" s="1" t="s">
        <v>90</v>
      </c>
      <c r="C688" s="1" t="str">
        <f t="shared" si="70"/>
        <v>China</v>
      </c>
      <c r="D688" s="1" t="s">
        <v>1481</v>
      </c>
      <c r="E688" s="7" t="str">
        <f>TEXT(DATE(MID(D688, 13, 4), CHOOSE(MATCH( MID(D688, 5, 3), {"Jan","Feb","Mar","Apr","May","Jun","Jul","Aug","Sep","Oct","Nov","Dec"}, 0), 1, 2, 3, 4, 5, 6, 7, 8, 9, 10, 11, 12), MID(D688, 9, 2)), "yyyy-mm-dd")</f>
        <v>2020-05-31</v>
      </c>
      <c r="F688" s="1" t="str">
        <f t="shared" si="71"/>
        <v>08:53:00</v>
      </c>
      <c r="G688" s="9" t="str">
        <f t="shared" si="72"/>
        <v>May</v>
      </c>
      <c r="H688" s="5" t="str">
        <f t="shared" si="73"/>
        <v>2020</v>
      </c>
      <c r="I688" s="1" t="s">
        <v>1482</v>
      </c>
      <c r="J688" s="1" t="str">
        <f t="shared" si="74"/>
        <v xml:space="preserve">Long March 2D </v>
      </c>
      <c r="K688" s="1" t="str">
        <f t="shared" si="75"/>
        <v>Gaofen-9 02 &amp; HEAD-4</v>
      </c>
      <c r="L688" s="1" t="s">
        <v>8</v>
      </c>
      <c r="M688" s="1">
        <v>29.75</v>
      </c>
      <c r="N688" s="1">
        <f t="shared" si="76"/>
        <v>2469.25</v>
      </c>
      <c r="O688" s="1" t="s">
        <v>9</v>
      </c>
    </row>
    <row r="689" spans="1:15" x14ac:dyDescent="0.3">
      <c r="A689" s="1" t="s">
        <v>10</v>
      </c>
      <c r="B689" s="1" t="s">
        <v>30</v>
      </c>
      <c r="C689" s="1" t="str">
        <f t="shared" si="70"/>
        <v>USA</v>
      </c>
      <c r="D689" s="1" t="s">
        <v>1483</v>
      </c>
      <c r="E689" s="7" t="str">
        <f>TEXT(DATE(MID(D689, 13, 4), CHOOSE(MATCH( MID(D689, 5, 3), {"Jan","Feb","Mar","Apr","May","Jun","Jul","Aug","Sep","Oct","Nov","Dec"}, 0), 1, 2, 3, 4, 5, 6, 7, 8, 9, 10, 11, 12), MID(D689, 9, 2)), "yyyy-mm-dd")</f>
        <v>2020-05-30</v>
      </c>
      <c r="F689" s="1" t="str">
        <f t="shared" si="71"/>
        <v>19:22:00</v>
      </c>
      <c r="G689" s="9" t="str">
        <f t="shared" si="72"/>
        <v>May</v>
      </c>
      <c r="H689" s="5" t="str">
        <f t="shared" si="73"/>
        <v>2020</v>
      </c>
      <c r="I689" s="1" t="s">
        <v>1484</v>
      </c>
      <c r="J689" s="1" t="str">
        <f t="shared" si="74"/>
        <v xml:space="preserve">Falcon 9 Block 5 </v>
      </c>
      <c r="K689" s="1" t="str">
        <f t="shared" si="75"/>
        <v>SpaceX Demo-2</v>
      </c>
      <c r="L689" s="1" t="s">
        <v>8</v>
      </c>
      <c r="M689" s="1">
        <v>67</v>
      </c>
      <c r="N689" s="1">
        <f t="shared" si="76"/>
        <v>5561</v>
      </c>
      <c r="O689" s="1" t="s">
        <v>9</v>
      </c>
    </row>
    <row r="690" spans="1:15" x14ac:dyDescent="0.3">
      <c r="A690" s="1" t="s">
        <v>14</v>
      </c>
      <c r="B690" s="1" t="s">
        <v>315</v>
      </c>
      <c r="C690" s="1" t="str">
        <f t="shared" si="70"/>
        <v>China</v>
      </c>
      <c r="D690" s="1" t="s">
        <v>1485</v>
      </c>
      <c r="E690" s="7" t="str">
        <f>TEXT(DATE(MID(D690, 13, 4), CHOOSE(MATCH( MID(D690, 5, 3), {"Jan","Feb","Mar","Apr","May","Jun","Jul","Aug","Sep","Oct","Nov","Dec"}, 0), 1, 2, 3, 4, 5, 6, 7, 8, 9, 10, 11, 12), MID(D690, 9, 2)), "yyyy-mm-dd")</f>
        <v>2020-05-29</v>
      </c>
      <c r="F690" s="1" t="str">
        <f t="shared" si="71"/>
        <v>20:13:00</v>
      </c>
      <c r="G690" s="9" t="str">
        <f t="shared" si="72"/>
        <v>May</v>
      </c>
      <c r="H690" s="5" t="str">
        <f t="shared" si="73"/>
        <v>2020</v>
      </c>
      <c r="I690" s="1" t="s">
        <v>1486</v>
      </c>
      <c r="J690" s="1" t="str">
        <f t="shared" si="74"/>
        <v xml:space="preserve">Long March 11 </v>
      </c>
      <c r="K690" s="1" t="str">
        <f t="shared" si="75"/>
        <v>XJS-G &amp; XJS-H</v>
      </c>
      <c r="L690" s="1" t="s">
        <v>8</v>
      </c>
      <c r="M690" s="1">
        <v>5.3</v>
      </c>
      <c r="N690" s="1">
        <f t="shared" si="76"/>
        <v>439.9</v>
      </c>
      <c r="O690" s="1" t="s">
        <v>9</v>
      </c>
    </row>
    <row r="691" spans="1:15" x14ac:dyDescent="0.3">
      <c r="A691" s="1" t="s">
        <v>596</v>
      </c>
      <c r="B691" s="1" t="s">
        <v>839</v>
      </c>
      <c r="C691" s="1" t="str">
        <f t="shared" si="70"/>
        <v>USA</v>
      </c>
      <c r="D691" s="1" t="s">
        <v>1487</v>
      </c>
      <c r="E691" s="7" t="str">
        <f>TEXT(DATE(MID(D691, 13, 4), CHOOSE(MATCH( MID(D691, 5, 3), {"Jan","Feb","Mar","Apr","May","Jun","Jul","Aug","Sep","Oct","Nov","Dec"}, 0), 1, 2, 3, 4, 5, 6, 7, 8, 9, 10, 11, 12), MID(D691, 9, 2)), "yyyy-mm-dd")</f>
        <v>2020-05-25</v>
      </c>
      <c r="F691" s="1" t="str">
        <f t="shared" si="71"/>
        <v>19:50:00</v>
      </c>
      <c r="G691" s="9" t="str">
        <f t="shared" si="72"/>
        <v>May</v>
      </c>
      <c r="H691" s="5" t="str">
        <f t="shared" si="73"/>
        <v>2020</v>
      </c>
      <c r="I691" s="1" t="s">
        <v>1488</v>
      </c>
      <c r="J691" s="1" t="str">
        <f t="shared" si="74"/>
        <v xml:space="preserve">LauncherOne </v>
      </c>
      <c r="K691" s="1" t="str">
        <f t="shared" si="75"/>
        <v>Demo Flight</v>
      </c>
      <c r="L691" s="1" t="s">
        <v>346</v>
      </c>
      <c r="M691" s="1">
        <v>12</v>
      </c>
      <c r="N691" s="1">
        <f t="shared" si="76"/>
        <v>996</v>
      </c>
      <c r="O691" s="1" t="s">
        <v>257</v>
      </c>
    </row>
    <row r="692" spans="1:15" x14ac:dyDescent="0.3">
      <c r="A692" s="1" t="s">
        <v>4</v>
      </c>
      <c r="B692" s="1" t="s">
        <v>5</v>
      </c>
      <c r="C692" s="1" t="str">
        <f t="shared" si="70"/>
        <v>Russia</v>
      </c>
      <c r="D692" s="1" t="s">
        <v>1489</v>
      </c>
      <c r="E692" s="7" t="str">
        <f>TEXT(DATE(MID(D692, 13, 4), CHOOSE(MATCH( MID(D692, 5, 3), {"Jan","Feb","Mar","Apr","May","Jun","Jul","Aug","Sep","Oct","Nov","Dec"}, 0), 1, 2, 3, 4, 5, 6, 7, 8, 9, 10, 11, 12), MID(D692, 9, 2)), "yyyy-mm-dd")</f>
        <v>2020-05-22</v>
      </c>
      <c r="F692" s="1" t="str">
        <f t="shared" si="71"/>
        <v>07:31:00</v>
      </c>
      <c r="G692" s="9" t="str">
        <f t="shared" si="72"/>
        <v>May</v>
      </c>
      <c r="H692" s="5" t="str">
        <f t="shared" si="73"/>
        <v>2020</v>
      </c>
      <c r="I692" s="1" t="s">
        <v>1490</v>
      </c>
      <c r="J692" s="1" t="str">
        <f t="shared" si="74"/>
        <v xml:space="preserve">Soyuz 2.1b/Fregat-M </v>
      </c>
      <c r="K692" s="1" t="str">
        <f t="shared" si="75"/>
        <v>Cosmos 2546</v>
      </c>
      <c r="L692" s="1" t="s">
        <v>8</v>
      </c>
      <c r="M692" s="1">
        <v>25</v>
      </c>
      <c r="N692" s="1">
        <f t="shared" si="76"/>
        <v>2075</v>
      </c>
      <c r="O692" s="1" t="s">
        <v>9</v>
      </c>
    </row>
    <row r="693" spans="1:15" x14ac:dyDescent="0.3">
      <c r="A693" s="1" t="s">
        <v>60</v>
      </c>
      <c r="B693" s="1" t="s">
        <v>536</v>
      </c>
      <c r="C693" s="1" t="str">
        <f t="shared" si="70"/>
        <v>Japan</v>
      </c>
      <c r="D693" s="1" t="s">
        <v>1491</v>
      </c>
      <c r="E693" s="7" t="str">
        <f>TEXT(DATE(MID(D693, 13, 4), CHOOSE(MATCH( MID(D693, 5, 3), {"Jan","Feb","Mar","Apr","May","Jun","Jul","Aug","Sep","Oct","Nov","Dec"}, 0), 1, 2, 3, 4, 5, 6, 7, 8, 9, 10, 11, 12), MID(D693, 9, 2)), "yyyy-mm-dd")</f>
        <v>2020-05-20</v>
      </c>
      <c r="F693" s="1" t="str">
        <f t="shared" si="71"/>
        <v>17:31:00</v>
      </c>
      <c r="G693" s="9" t="str">
        <f t="shared" si="72"/>
        <v>May</v>
      </c>
      <c r="H693" s="5" t="str">
        <f t="shared" si="73"/>
        <v>2020</v>
      </c>
      <c r="I693" s="1" t="s">
        <v>1492</v>
      </c>
      <c r="J693" s="1" t="str">
        <f t="shared" si="74"/>
        <v xml:space="preserve">H-IIB </v>
      </c>
      <c r="K693" s="1" t="str">
        <f t="shared" si="75"/>
        <v>HTV-9</v>
      </c>
      <c r="L693" s="1" t="s">
        <v>346</v>
      </c>
      <c r="M693" s="1">
        <v>112.5</v>
      </c>
      <c r="N693" s="1">
        <f t="shared" si="76"/>
        <v>9337.5</v>
      </c>
      <c r="O693" s="1" t="s">
        <v>9</v>
      </c>
    </row>
    <row r="694" spans="1:15" x14ac:dyDescent="0.3">
      <c r="A694" s="1" t="s">
        <v>74</v>
      </c>
      <c r="B694" s="1" t="s">
        <v>75</v>
      </c>
      <c r="C694" s="1" t="str">
        <f t="shared" si="70"/>
        <v>USA</v>
      </c>
      <c r="D694" s="1" t="s">
        <v>1493</v>
      </c>
      <c r="E694" s="7" t="str">
        <f>TEXT(DATE(MID(D694, 13, 4), CHOOSE(MATCH( MID(D694, 5, 3), {"Jan","Feb","Mar","Apr","May","Jun","Jul","Aug","Sep","Oct","Nov","Dec"}, 0), 1, 2, 3, 4, 5, 6, 7, 8, 9, 10, 11, 12), MID(D694, 9, 2)), "yyyy-mm-dd")</f>
        <v>2020-05-17</v>
      </c>
      <c r="F694" s="1" t="str">
        <f t="shared" si="71"/>
        <v>13:14:00</v>
      </c>
      <c r="G694" s="9" t="str">
        <f t="shared" si="72"/>
        <v>May</v>
      </c>
      <c r="H694" s="5" t="str">
        <f t="shared" si="73"/>
        <v>2020</v>
      </c>
      <c r="I694" s="1" t="s">
        <v>1494</v>
      </c>
      <c r="J694" s="1" t="str">
        <f t="shared" si="74"/>
        <v xml:space="preserve">Atlas V 501 </v>
      </c>
      <c r="K694" s="1" t="str">
        <f t="shared" si="75"/>
        <v>OTV-6 (USSF-7)</v>
      </c>
      <c r="L694" s="1" t="s">
        <v>8</v>
      </c>
      <c r="M694" s="1">
        <v>120</v>
      </c>
      <c r="N694" s="1">
        <f t="shared" si="76"/>
        <v>9960</v>
      </c>
      <c r="O694" s="1" t="s">
        <v>9</v>
      </c>
    </row>
    <row r="695" spans="1:15" x14ac:dyDescent="0.3">
      <c r="A695" s="1" t="s">
        <v>68</v>
      </c>
      <c r="B695" s="1" t="s">
        <v>69</v>
      </c>
      <c r="C695" s="1" t="str">
        <f t="shared" si="70"/>
        <v>China</v>
      </c>
      <c r="D695" s="1" t="s">
        <v>1495</v>
      </c>
      <c r="E695" s="7" t="str">
        <f>TEXT(DATE(MID(D695, 13, 4), CHOOSE(MATCH( MID(D695, 5, 3), {"Jan","Feb","Mar","Apr","May","Jun","Jul","Aug","Sep","Oct","Nov","Dec"}, 0), 1, 2, 3, 4, 5, 6, 7, 8, 9, 10, 11, 12), MID(D695, 9, 2)), "yyyy-mm-dd")</f>
        <v>2020-05-12</v>
      </c>
      <c r="F695" s="1" t="str">
        <f t="shared" si="71"/>
        <v>01:16:00</v>
      </c>
      <c r="G695" s="9" t="str">
        <f t="shared" si="72"/>
        <v>May</v>
      </c>
      <c r="H695" s="5" t="str">
        <f t="shared" si="73"/>
        <v>2020</v>
      </c>
      <c r="I695" s="1" t="s">
        <v>1496</v>
      </c>
      <c r="J695" s="1" t="str">
        <f t="shared" si="74"/>
        <v xml:space="preserve">Kuaizhou 1A </v>
      </c>
      <c r="K695" s="1" t="str">
        <f t="shared" si="75"/>
        <v>Xingyun-2 01 (Wuhan) &amp; 02</v>
      </c>
      <c r="L695" s="1" t="s">
        <v>8</v>
      </c>
      <c r="M695" s="1">
        <v>5.8</v>
      </c>
      <c r="N695" s="1">
        <f t="shared" si="76"/>
        <v>481.4</v>
      </c>
      <c r="O695" s="1" t="s">
        <v>9</v>
      </c>
    </row>
    <row r="696" spans="1:15" x14ac:dyDescent="0.3">
      <c r="A696" s="1" t="s">
        <v>14</v>
      </c>
      <c r="B696" s="1" t="s">
        <v>133</v>
      </c>
      <c r="C696" s="1" t="str">
        <f t="shared" si="70"/>
        <v>China</v>
      </c>
      <c r="D696" s="1" t="s">
        <v>1497</v>
      </c>
      <c r="E696" s="7" t="str">
        <f>TEXT(DATE(MID(D696, 13, 4), CHOOSE(MATCH( MID(D696, 5, 3), {"Jan","Feb","Mar","Apr","May","Jun","Jul","Aug","Sep","Oct","Nov","Dec"}, 0), 1, 2, 3, 4, 5, 6, 7, 8, 9, 10, 11, 12), MID(D696, 9, 2)), "yyyy-mm-dd")</f>
        <v>2020-05-05</v>
      </c>
      <c r="F696" s="1" t="str">
        <f t="shared" si="71"/>
        <v>10:00:00</v>
      </c>
      <c r="G696" s="9" t="str">
        <f t="shared" si="72"/>
        <v>May</v>
      </c>
      <c r="H696" s="5" t="str">
        <f t="shared" si="73"/>
        <v>2020</v>
      </c>
      <c r="I696" s="1" t="s">
        <v>1498</v>
      </c>
      <c r="J696" s="1" t="str">
        <f t="shared" si="74"/>
        <v xml:space="preserve">Long March 5B </v>
      </c>
      <c r="K696" s="1" t="str">
        <f t="shared" si="75"/>
        <v>Demo Flight (XZF-SC &amp; RCS-FC-SC)</v>
      </c>
      <c r="L696" s="1" t="s">
        <v>8</v>
      </c>
      <c r="M696" s="1"/>
      <c r="N696" s="1">
        <f t="shared" si="76"/>
        <v>0</v>
      </c>
      <c r="O696" s="1" t="s">
        <v>9</v>
      </c>
    </row>
    <row r="697" spans="1:15" x14ac:dyDescent="0.3">
      <c r="A697" s="1" t="s">
        <v>129</v>
      </c>
      <c r="B697" s="1" t="s">
        <v>130</v>
      </c>
      <c r="C697" s="1" t="str">
        <f t="shared" si="70"/>
        <v>Kazakhstan</v>
      </c>
      <c r="D697" s="1" t="s">
        <v>1499</v>
      </c>
      <c r="E697" s="7" t="str">
        <f>TEXT(DATE(MID(D697, 13, 4), CHOOSE(MATCH( MID(D697, 5, 3), {"Jan","Feb","Mar","Apr","May","Jun","Jul","Aug","Sep","Oct","Nov","Dec"}, 0), 1, 2, 3, 4, 5, 6, 7, 8, 9, 10, 11, 12), MID(D697, 9, 2)), "yyyy-mm-dd")</f>
        <v>2020-04-25</v>
      </c>
      <c r="F697" s="1" t="str">
        <f t="shared" si="71"/>
        <v>01:51:00</v>
      </c>
      <c r="G697" s="9" t="str">
        <f t="shared" si="72"/>
        <v>April</v>
      </c>
      <c r="H697" s="5" t="str">
        <f t="shared" si="73"/>
        <v>2020</v>
      </c>
      <c r="I697" s="1" t="s">
        <v>1500</v>
      </c>
      <c r="J697" s="1" t="str">
        <f t="shared" si="74"/>
        <v xml:space="preserve">Soyuz 2.1a </v>
      </c>
      <c r="K697" s="1" t="str">
        <f t="shared" si="75"/>
        <v>Progress MS-14</v>
      </c>
      <c r="L697" s="1" t="s">
        <v>8</v>
      </c>
      <c r="M697" s="1">
        <v>17.420000000000002</v>
      </c>
      <c r="N697" s="1">
        <f t="shared" si="76"/>
        <v>1445.8600000000001</v>
      </c>
      <c r="O697" s="1" t="s">
        <v>9</v>
      </c>
    </row>
    <row r="698" spans="1:15" x14ac:dyDescent="0.3">
      <c r="A698" s="1" t="s">
        <v>10</v>
      </c>
      <c r="B698" s="1" t="s">
        <v>30</v>
      </c>
      <c r="C698" s="1" t="str">
        <f t="shared" si="70"/>
        <v>USA</v>
      </c>
      <c r="D698" s="1" t="s">
        <v>1501</v>
      </c>
      <c r="E698" s="7" t="str">
        <f>TEXT(DATE(MID(D698, 13, 4), CHOOSE(MATCH( MID(D698, 5, 3), {"Jan","Feb","Mar","Apr","May","Jun","Jul","Aug","Sep","Oct","Nov","Dec"}, 0), 1, 2, 3, 4, 5, 6, 7, 8, 9, 10, 11, 12), MID(D698, 9, 2)), "yyyy-mm-dd")</f>
        <v>2020-04-22</v>
      </c>
      <c r="F698" s="1" t="str">
        <f t="shared" si="71"/>
        <v>19:30:00</v>
      </c>
      <c r="G698" s="9" t="str">
        <f t="shared" si="72"/>
        <v>April</v>
      </c>
      <c r="H698" s="5" t="str">
        <f t="shared" si="73"/>
        <v>2020</v>
      </c>
      <c r="I698" s="1" t="s">
        <v>1502</v>
      </c>
      <c r="J698" s="1" t="str">
        <f t="shared" si="74"/>
        <v xml:space="preserve">Falcon 9 Block 5 </v>
      </c>
      <c r="K698" s="1" t="str">
        <f t="shared" si="75"/>
        <v>Starlink V1 L6</v>
      </c>
      <c r="L698" s="1" t="s">
        <v>8</v>
      </c>
      <c r="M698" s="1">
        <v>67</v>
      </c>
      <c r="N698" s="1">
        <f t="shared" si="76"/>
        <v>5561</v>
      </c>
      <c r="O698" s="1" t="s">
        <v>9</v>
      </c>
    </row>
    <row r="699" spans="1:15" x14ac:dyDescent="0.3">
      <c r="A699" s="1" t="s">
        <v>47</v>
      </c>
      <c r="B699" s="1" t="s">
        <v>48</v>
      </c>
      <c r="C699" s="1" t="str">
        <f t="shared" si="70"/>
        <v>Iran</v>
      </c>
      <c r="D699" s="1" t="s">
        <v>1503</v>
      </c>
      <c r="E699" s="7" t="str">
        <f>TEXT(DATE(MID(D699, 13, 4), CHOOSE(MATCH( MID(D699, 5, 3), {"Jan","Feb","Mar","Apr","May","Jun","Jul","Aug","Sep","Oct","Nov","Dec"}, 0), 1, 2, 3, 4, 5, 6, 7, 8, 9, 10, 11, 12), MID(D699, 9, 2)), "yyyy-mm-dd")</f>
        <v>2020-04-22</v>
      </c>
      <c r="F699" s="1" t="str">
        <f t="shared" si="71"/>
        <v>03:58:00</v>
      </c>
      <c r="G699" s="9" t="str">
        <f t="shared" si="72"/>
        <v>April</v>
      </c>
      <c r="H699" s="5" t="str">
        <f t="shared" si="73"/>
        <v>2020</v>
      </c>
      <c r="I699" s="1" t="s">
        <v>1504</v>
      </c>
      <c r="J699" s="1" t="str">
        <f t="shared" si="74"/>
        <v xml:space="preserve">Qased </v>
      </c>
      <c r="K699" s="1" t="str">
        <f t="shared" si="75"/>
        <v>Nour 1</v>
      </c>
      <c r="L699" s="1" t="s">
        <v>8</v>
      </c>
      <c r="M699" s="1"/>
      <c r="N699" s="1">
        <f t="shared" si="76"/>
        <v>0</v>
      </c>
      <c r="O699" s="1" t="s">
        <v>9</v>
      </c>
    </row>
    <row r="700" spans="1:15" x14ac:dyDescent="0.3">
      <c r="A700" s="1" t="s">
        <v>14</v>
      </c>
      <c r="B700" s="1" t="s">
        <v>101</v>
      </c>
      <c r="C700" s="1" t="str">
        <f t="shared" si="70"/>
        <v>China</v>
      </c>
      <c r="D700" s="1" t="s">
        <v>1505</v>
      </c>
      <c r="E700" s="7" t="str">
        <f>TEXT(DATE(MID(D700, 13, 4), CHOOSE(MATCH( MID(D700, 5, 3), {"Jan","Feb","Mar","Apr","May","Jun","Jul","Aug","Sep","Oct","Nov","Dec"}, 0), 1, 2, 3, 4, 5, 6, 7, 8, 9, 10, 11, 12), MID(D700, 9, 2)), "yyyy-mm-dd")</f>
        <v>2020-04-09</v>
      </c>
      <c r="F700" s="1" t="str">
        <f t="shared" si="71"/>
        <v>11:46:00</v>
      </c>
      <c r="G700" s="9" t="str">
        <f t="shared" si="72"/>
        <v>April</v>
      </c>
      <c r="H700" s="5" t="str">
        <f t="shared" si="73"/>
        <v>2020</v>
      </c>
      <c r="I700" s="1" t="s">
        <v>1506</v>
      </c>
      <c r="J700" s="1" t="str">
        <f t="shared" si="74"/>
        <v xml:space="preserve">Long March 3B/E </v>
      </c>
      <c r="K700" s="1" t="str">
        <f t="shared" si="75"/>
        <v>Nusantara Dua</v>
      </c>
      <c r="L700" s="1" t="s">
        <v>8</v>
      </c>
      <c r="M700" s="1">
        <v>29.15</v>
      </c>
      <c r="N700" s="1">
        <f t="shared" si="76"/>
        <v>2419.4499999999998</v>
      </c>
      <c r="O700" s="1" t="s">
        <v>257</v>
      </c>
    </row>
    <row r="701" spans="1:15" x14ac:dyDescent="0.3">
      <c r="A701" s="1" t="s">
        <v>129</v>
      </c>
      <c r="B701" s="1" t="s">
        <v>130</v>
      </c>
      <c r="C701" s="1" t="str">
        <f t="shared" si="70"/>
        <v>Kazakhstan</v>
      </c>
      <c r="D701" s="1" t="s">
        <v>1507</v>
      </c>
      <c r="E701" s="7" t="str">
        <f>TEXT(DATE(MID(D701, 13, 4), CHOOSE(MATCH( MID(D701, 5, 3), {"Jan","Feb","Mar","Apr","May","Jun","Jul","Aug","Sep","Oct","Nov","Dec"}, 0), 1, 2, 3, 4, 5, 6, 7, 8, 9, 10, 11, 12), MID(D701, 9, 2)), "yyyy-mm-dd")</f>
        <v>2020-04-09</v>
      </c>
      <c r="F701" s="1" t="str">
        <f t="shared" si="71"/>
        <v>08:05:00</v>
      </c>
      <c r="G701" s="9" t="str">
        <f t="shared" si="72"/>
        <v>April</v>
      </c>
      <c r="H701" s="5" t="str">
        <f t="shared" si="73"/>
        <v>2020</v>
      </c>
      <c r="I701" s="1" t="s">
        <v>1508</v>
      </c>
      <c r="J701" s="1" t="str">
        <f t="shared" si="74"/>
        <v xml:space="preserve">Soyuz 2.1a </v>
      </c>
      <c r="K701" s="1" t="str">
        <f t="shared" si="75"/>
        <v>Soyuz MS-16</v>
      </c>
      <c r="L701" s="1" t="s">
        <v>8</v>
      </c>
      <c r="M701" s="1">
        <v>17.420000000000002</v>
      </c>
      <c r="N701" s="1">
        <f t="shared" si="76"/>
        <v>1445.8600000000001</v>
      </c>
      <c r="O701" s="1" t="s">
        <v>9</v>
      </c>
    </row>
    <row r="702" spans="1:15" x14ac:dyDescent="0.3">
      <c r="A702" s="1" t="s">
        <v>74</v>
      </c>
      <c r="B702" s="1" t="s">
        <v>75</v>
      </c>
      <c r="C702" s="1" t="str">
        <f t="shared" si="70"/>
        <v>USA</v>
      </c>
      <c r="D702" s="1" t="s">
        <v>1509</v>
      </c>
      <c r="E702" s="7" t="str">
        <f>TEXT(DATE(MID(D702, 13, 4), CHOOSE(MATCH( MID(D702, 5, 3), {"Jan","Feb","Mar","Apr","May","Jun","Jul","Aug","Sep","Oct","Nov","Dec"}, 0), 1, 2, 3, 4, 5, 6, 7, 8, 9, 10, 11, 12), MID(D702, 9, 2)), "yyyy-mm-dd")</f>
        <v>2020-03-26</v>
      </c>
      <c r="F702" s="1" t="str">
        <f t="shared" si="71"/>
        <v>20:18:00</v>
      </c>
      <c r="G702" s="9" t="str">
        <f t="shared" si="72"/>
        <v>March</v>
      </c>
      <c r="H702" s="5" t="str">
        <f t="shared" si="73"/>
        <v>2020</v>
      </c>
      <c r="I702" s="1" t="s">
        <v>1510</v>
      </c>
      <c r="J702" s="1" t="str">
        <f t="shared" si="74"/>
        <v xml:space="preserve">Atlas V 551 </v>
      </c>
      <c r="K702" s="1" t="str">
        <f t="shared" si="75"/>
        <v>AEHF 6 &amp; TDO 2</v>
      </c>
      <c r="L702" s="1" t="s">
        <v>8</v>
      </c>
      <c r="M702" s="1">
        <v>153</v>
      </c>
      <c r="N702" s="1">
        <f t="shared" si="76"/>
        <v>12699</v>
      </c>
      <c r="O702" s="1" t="s">
        <v>9</v>
      </c>
    </row>
    <row r="703" spans="1:15" x14ac:dyDescent="0.3">
      <c r="A703" s="1" t="s">
        <v>14</v>
      </c>
      <c r="B703" s="1" t="s">
        <v>18</v>
      </c>
      <c r="C703" s="1" t="str">
        <f t="shared" si="70"/>
        <v>China</v>
      </c>
      <c r="D703" s="1" t="s">
        <v>1511</v>
      </c>
      <c r="E703" s="7" t="str">
        <f>TEXT(DATE(MID(D703, 13, 4), CHOOSE(MATCH( MID(D703, 5, 3), {"Jan","Feb","Mar","Apr","May","Jun","Jul","Aug","Sep","Oct","Nov","Dec"}, 0), 1, 2, 3, 4, 5, 6, 7, 8, 9, 10, 11, 12), MID(D703, 9, 2)), "yyyy-mm-dd")</f>
        <v>2020-03-24</v>
      </c>
      <c r="F703" s="1" t="str">
        <f t="shared" si="71"/>
        <v>03:43:00</v>
      </c>
      <c r="G703" s="9" t="str">
        <f t="shared" si="72"/>
        <v>March</v>
      </c>
      <c r="H703" s="5" t="str">
        <f t="shared" si="73"/>
        <v>2020</v>
      </c>
      <c r="I703" s="1" t="s">
        <v>1512</v>
      </c>
      <c r="J703" s="1" t="str">
        <f t="shared" si="74"/>
        <v xml:space="preserve">Long March 2C </v>
      </c>
      <c r="K703" s="1" t="str">
        <f t="shared" si="75"/>
        <v>Yaogan-30 06</v>
      </c>
      <c r="L703" s="1" t="s">
        <v>8</v>
      </c>
      <c r="M703" s="1">
        <v>30.8</v>
      </c>
      <c r="N703" s="1">
        <f t="shared" si="76"/>
        <v>2556.4</v>
      </c>
      <c r="O703" s="1" t="s">
        <v>9</v>
      </c>
    </row>
    <row r="704" spans="1:15" x14ac:dyDescent="0.3">
      <c r="A704" s="1" t="s">
        <v>1014</v>
      </c>
      <c r="B704" s="1" t="s">
        <v>130</v>
      </c>
      <c r="C704" s="1" t="str">
        <f t="shared" si="70"/>
        <v>Kazakhstan</v>
      </c>
      <c r="D704" s="1" t="s">
        <v>1513</v>
      </c>
      <c r="E704" s="7" t="str">
        <f>TEXT(DATE(MID(D704, 13, 4), CHOOSE(MATCH( MID(D704, 5, 3), {"Jan","Feb","Mar","Apr","May","Jun","Jul","Aug","Sep","Oct","Nov","Dec"}, 0), 1, 2, 3, 4, 5, 6, 7, 8, 9, 10, 11, 12), MID(D704, 9, 2)), "yyyy-mm-dd")</f>
        <v>2020-03-21</v>
      </c>
      <c r="F704" s="1" t="str">
        <f t="shared" si="71"/>
        <v>17:06:00</v>
      </c>
      <c r="G704" s="9" t="str">
        <f t="shared" si="72"/>
        <v>March</v>
      </c>
      <c r="H704" s="5" t="str">
        <f t="shared" si="73"/>
        <v>2020</v>
      </c>
      <c r="I704" s="1" t="s">
        <v>1514</v>
      </c>
      <c r="J704" s="1" t="str">
        <f t="shared" si="74"/>
        <v xml:space="preserve">Soyuz 2.1b/Fregat </v>
      </c>
      <c r="K704" s="1" t="str">
        <f t="shared" si="75"/>
        <v>OneWeb #3</v>
      </c>
      <c r="L704" s="1" t="s">
        <v>8</v>
      </c>
      <c r="M704" s="1">
        <v>25</v>
      </c>
      <c r="N704" s="1">
        <f t="shared" si="76"/>
        <v>2075</v>
      </c>
      <c r="O704" s="1" t="s">
        <v>9</v>
      </c>
    </row>
    <row r="705" spans="1:15" x14ac:dyDescent="0.3">
      <c r="A705" s="1" t="s">
        <v>10</v>
      </c>
      <c r="B705" s="1" t="s">
        <v>30</v>
      </c>
      <c r="C705" s="1" t="str">
        <f t="shared" si="70"/>
        <v>USA</v>
      </c>
      <c r="D705" s="1" t="s">
        <v>1515</v>
      </c>
      <c r="E705" s="7" t="str">
        <f>TEXT(DATE(MID(D705, 13, 4), CHOOSE(MATCH( MID(D705, 5, 3), {"Jan","Feb","Mar","Apr","May","Jun","Jul","Aug","Sep","Oct","Nov","Dec"}, 0), 1, 2, 3, 4, 5, 6, 7, 8, 9, 10, 11, 12), MID(D705, 9, 2)), "yyyy-mm-dd")</f>
        <v>2020-03-18</v>
      </c>
      <c r="F705" s="1" t="str">
        <f t="shared" si="71"/>
        <v>12:16:00</v>
      </c>
      <c r="G705" s="9" t="str">
        <f t="shared" si="72"/>
        <v>March</v>
      </c>
      <c r="H705" s="5" t="str">
        <f t="shared" si="73"/>
        <v>2020</v>
      </c>
      <c r="I705" s="1" t="s">
        <v>1516</v>
      </c>
      <c r="J705" s="1" t="str">
        <f t="shared" si="74"/>
        <v xml:space="preserve">Falcon 9 Block 5 </v>
      </c>
      <c r="K705" s="1" t="str">
        <f t="shared" si="75"/>
        <v>Starlink V1 L5</v>
      </c>
      <c r="L705" s="1" t="s">
        <v>8</v>
      </c>
      <c r="M705" s="1">
        <v>67</v>
      </c>
      <c r="N705" s="1">
        <f t="shared" si="76"/>
        <v>5561</v>
      </c>
      <c r="O705" s="1" t="s">
        <v>9</v>
      </c>
    </row>
    <row r="706" spans="1:15" x14ac:dyDescent="0.3">
      <c r="A706" s="1" t="s">
        <v>4</v>
      </c>
      <c r="B706" s="1" t="s">
        <v>5</v>
      </c>
      <c r="C706" s="1" t="str">
        <f t="shared" ref="C706:C769" si="77">TRIM(MID(B706, FIND("|", SUBSTITUTE(B706, ",", "|", LEN(B706) - LEN(SUBSTITUTE(B706,",", "" )))) + 1, LEN(B706)))</f>
        <v>Russia</v>
      </c>
      <c r="D706" s="1" t="s">
        <v>1517</v>
      </c>
      <c r="E706" s="7" t="str">
        <f>TEXT(DATE(MID(D706, 13, 4), CHOOSE(MATCH( MID(D706, 5, 3), {"Jan","Feb","Mar","Apr","May","Jun","Jul","Aug","Sep","Oct","Nov","Dec"}, 0), 1, 2, 3, 4, 5, 6, 7, 8, 9, 10, 11, 12), MID(D706, 9, 2)), "yyyy-mm-dd")</f>
        <v>2020-03-16</v>
      </c>
      <c r="F706" s="1" t="str">
        <f t="shared" ref="F706:F769" si="78">IF(ISNUMBER(FIND(":", D706)), MID(D706, FIND(":", D706)-2, 5) &amp; ":00", "00:00:00")</f>
        <v>18:28:00</v>
      </c>
      <c r="G706" s="9" t="str">
        <f t="shared" ref="G706:G769" si="79">TEXT(E706, "mmmm")</f>
        <v>March</v>
      </c>
      <c r="H706" s="5" t="str">
        <f t="shared" ref="H706:H769" si="80">TEXT(E706, "yyyy")</f>
        <v>2020</v>
      </c>
      <c r="I706" s="1" t="s">
        <v>1518</v>
      </c>
      <c r="J706" s="1" t="str">
        <f t="shared" ref="J706:J769" si="81">LEFT(I706, FIND("|", I706) - 1)</f>
        <v xml:space="preserve">Soyuz 2.1b/Fregat-M </v>
      </c>
      <c r="K706" s="1" t="str">
        <f t="shared" ref="K706:K769" si="82">MID(I706, FIND("|", I706) + 2, LEN(I706))</f>
        <v>Cosmos 2545</v>
      </c>
      <c r="L706" s="1" t="s">
        <v>8</v>
      </c>
      <c r="M706" s="1">
        <v>25</v>
      </c>
      <c r="N706" s="1">
        <f t="shared" si="76"/>
        <v>2075</v>
      </c>
      <c r="O706" s="1" t="s">
        <v>9</v>
      </c>
    </row>
    <row r="707" spans="1:15" x14ac:dyDescent="0.3">
      <c r="A707" s="1" t="s">
        <v>14</v>
      </c>
      <c r="B707" s="1" t="s">
        <v>53</v>
      </c>
      <c r="C707" s="1" t="str">
        <f t="shared" si="77"/>
        <v>China</v>
      </c>
      <c r="D707" s="1" t="s">
        <v>1519</v>
      </c>
      <c r="E707" s="7" t="str">
        <f>TEXT(DATE(MID(D707, 13, 4), CHOOSE(MATCH( MID(D707, 5, 3), {"Jan","Feb","Mar","Apr","May","Jun","Jul","Aug","Sep","Oct","Nov","Dec"}, 0), 1, 2, 3, 4, 5, 6, 7, 8, 9, 10, 11, 12), MID(D707, 9, 2)), "yyyy-mm-dd")</f>
        <v>2020-03-16</v>
      </c>
      <c r="F707" s="1" t="str">
        <f t="shared" si="78"/>
        <v>13:34:00</v>
      </c>
      <c r="G707" s="9" t="str">
        <f t="shared" si="79"/>
        <v>March</v>
      </c>
      <c r="H707" s="5" t="str">
        <f t="shared" si="80"/>
        <v>2020</v>
      </c>
      <c r="I707" s="1" t="s">
        <v>1520</v>
      </c>
      <c r="J707" s="1" t="str">
        <f t="shared" si="81"/>
        <v xml:space="preserve">Long March 7A </v>
      </c>
      <c r="K707" s="1" t="str">
        <f t="shared" si="82"/>
        <v>XJY-6</v>
      </c>
      <c r="L707" s="1" t="s">
        <v>8</v>
      </c>
      <c r="M707" s="1"/>
      <c r="N707" s="1">
        <f t="shared" ref="N707:N770" si="83">M707 * 83</f>
        <v>0</v>
      </c>
      <c r="O707" s="1" t="s">
        <v>257</v>
      </c>
    </row>
    <row r="708" spans="1:15" x14ac:dyDescent="0.3">
      <c r="A708" s="1" t="s">
        <v>14</v>
      </c>
      <c r="B708" s="1" t="s">
        <v>101</v>
      </c>
      <c r="C708" s="1" t="str">
        <f t="shared" si="77"/>
        <v>China</v>
      </c>
      <c r="D708" s="1" t="s">
        <v>1521</v>
      </c>
      <c r="E708" s="7" t="str">
        <f>TEXT(DATE(MID(D708, 13, 4), CHOOSE(MATCH( MID(D708, 5, 3), {"Jan","Feb","Mar","Apr","May","Jun","Jul","Aug","Sep","Oct","Nov","Dec"}, 0), 1, 2, 3, 4, 5, 6, 7, 8, 9, 10, 11, 12), MID(D708, 9, 2)), "yyyy-mm-dd")</f>
        <v>2020-03-09</v>
      </c>
      <c r="F708" s="1" t="str">
        <f t="shared" si="78"/>
        <v>11:55:00</v>
      </c>
      <c r="G708" s="9" t="str">
        <f t="shared" si="79"/>
        <v>March</v>
      </c>
      <c r="H708" s="5" t="str">
        <f t="shared" si="80"/>
        <v>2020</v>
      </c>
      <c r="I708" s="1" t="s">
        <v>1522</v>
      </c>
      <c r="J708" s="1" t="str">
        <f t="shared" si="81"/>
        <v xml:space="preserve">Long March 3B/E </v>
      </c>
      <c r="K708" s="1" t="str">
        <f t="shared" si="82"/>
        <v>Beidou-3 G2</v>
      </c>
      <c r="L708" s="1" t="s">
        <v>8</v>
      </c>
      <c r="M708" s="1">
        <v>29.15</v>
      </c>
      <c r="N708" s="1">
        <f t="shared" si="83"/>
        <v>2419.4499999999998</v>
      </c>
      <c r="O708" s="1" t="s">
        <v>9</v>
      </c>
    </row>
    <row r="709" spans="1:15" x14ac:dyDescent="0.3">
      <c r="A709" s="1" t="s">
        <v>10</v>
      </c>
      <c r="B709" s="1" t="s">
        <v>11</v>
      </c>
      <c r="C709" s="1" t="str">
        <f t="shared" si="77"/>
        <v>USA</v>
      </c>
      <c r="D709" s="1" t="s">
        <v>1523</v>
      </c>
      <c r="E709" s="7" t="str">
        <f>TEXT(DATE(MID(D709, 13, 4), CHOOSE(MATCH( MID(D709, 5, 3), {"Jan","Feb","Mar","Apr","May","Jun","Jul","Aug","Sep","Oct","Nov","Dec"}, 0), 1, 2, 3, 4, 5, 6, 7, 8, 9, 10, 11, 12), MID(D709, 9, 2)), "yyyy-mm-dd")</f>
        <v>2020-03-07</v>
      </c>
      <c r="F709" s="1" t="str">
        <f t="shared" si="78"/>
        <v>04:50:00</v>
      </c>
      <c r="G709" s="9" t="str">
        <f t="shared" si="79"/>
        <v>March</v>
      </c>
      <c r="H709" s="5" t="str">
        <f t="shared" si="80"/>
        <v>2020</v>
      </c>
      <c r="I709" s="1" t="s">
        <v>1524</v>
      </c>
      <c r="J709" s="1" t="str">
        <f t="shared" si="81"/>
        <v xml:space="preserve">Falcon 9 Block 5 </v>
      </c>
      <c r="K709" s="1" t="str">
        <f t="shared" si="82"/>
        <v>CRS SpX-20</v>
      </c>
      <c r="L709" s="1" t="s">
        <v>8</v>
      </c>
      <c r="M709" s="1">
        <v>67</v>
      </c>
      <c r="N709" s="1">
        <f t="shared" si="83"/>
        <v>5561</v>
      </c>
      <c r="O709" s="1" t="s">
        <v>9</v>
      </c>
    </row>
    <row r="710" spans="1:15" x14ac:dyDescent="0.3">
      <c r="A710" s="1" t="s">
        <v>4</v>
      </c>
      <c r="B710" s="1" t="s">
        <v>212</v>
      </c>
      <c r="C710" s="1" t="str">
        <f t="shared" si="77"/>
        <v>Russia</v>
      </c>
      <c r="D710" s="1" t="s">
        <v>1525</v>
      </c>
      <c r="E710" s="7" t="str">
        <f>TEXT(DATE(MID(D710, 13, 4), CHOOSE(MATCH( MID(D710, 5, 3), {"Jan","Feb","Mar","Apr","May","Jun","Jul","Aug","Sep","Oct","Nov","Dec"}, 0), 1, 2, 3, 4, 5, 6, 7, 8, 9, 10, 11, 12), MID(D710, 9, 2)), "yyyy-mm-dd")</f>
        <v>2020-02-20</v>
      </c>
      <c r="F710" s="1" t="str">
        <f t="shared" si="78"/>
        <v>08:24:00</v>
      </c>
      <c r="G710" s="9" t="str">
        <f t="shared" si="79"/>
        <v>February</v>
      </c>
      <c r="H710" s="5" t="str">
        <f t="shared" si="80"/>
        <v>2020</v>
      </c>
      <c r="I710" s="1" t="s">
        <v>1526</v>
      </c>
      <c r="J710" s="1" t="str">
        <f t="shared" si="81"/>
        <v xml:space="preserve">Soyuz 2.1a/Fregat-M </v>
      </c>
      <c r="K710" s="1" t="str">
        <f t="shared" si="82"/>
        <v>Meridian-M nÂ°19L</v>
      </c>
      <c r="L710" s="1" t="s">
        <v>8</v>
      </c>
      <c r="M710" s="1">
        <v>23</v>
      </c>
      <c r="N710" s="1">
        <f t="shared" si="83"/>
        <v>1909</v>
      </c>
      <c r="O710" s="1" t="s">
        <v>9</v>
      </c>
    </row>
    <row r="711" spans="1:15" x14ac:dyDescent="0.3">
      <c r="A711" s="1" t="s">
        <v>14</v>
      </c>
      <c r="B711" s="1" t="s">
        <v>18</v>
      </c>
      <c r="C711" s="1" t="str">
        <f t="shared" si="77"/>
        <v>China</v>
      </c>
      <c r="D711" s="1" t="s">
        <v>1527</v>
      </c>
      <c r="E711" s="7" t="str">
        <f>TEXT(DATE(MID(D711, 13, 4), CHOOSE(MATCH( MID(D711, 5, 3), {"Jan","Feb","Mar","Apr","May","Jun","Jul","Aug","Sep","Oct","Nov","Dec"}, 0), 1, 2, 3, 4, 5, 6, 7, 8, 9, 10, 11, 12), MID(D711, 9, 2)), "yyyy-mm-dd")</f>
        <v>2020-02-19</v>
      </c>
      <c r="F711" s="1" t="str">
        <f t="shared" si="78"/>
        <v>21:07:00</v>
      </c>
      <c r="G711" s="9" t="str">
        <f t="shared" si="79"/>
        <v>February</v>
      </c>
      <c r="H711" s="5" t="str">
        <f t="shared" si="80"/>
        <v>2020</v>
      </c>
      <c r="I711" s="1" t="s">
        <v>1528</v>
      </c>
      <c r="J711" s="1" t="str">
        <f t="shared" si="81"/>
        <v xml:space="preserve">Long March 2D </v>
      </c>
      <c r="K711" s="1" t="str">
        <f t="shared" si="82"/>
        <v>XJS-C to F</v>
      </c>
      <c r="L711" s="1" t="s">
        <v>8</v>
      </c>
      <c r="M711" s="1">
        <v>29.75</v>
      </c>
      <c r="N711" s="1">
        <f t="shared" si="83"/>
        <v>2469.25</v>
      </c>
      <c r="O711" s="1" t="s">
        <v>9</v>
      </c>
    </row>
    <row r="712" spans="1:15" x14ac:dyDescent="0.3">
      <c r="A712" s="1" t="s">
        <v>233</v>
      </c>
      <c r="B712" s="1" t="s">
        <v>379</v>
      </c>
      <c r="C712" s="1" t="str">
        <f t="shared" si="77"/>
        <v>France</v>
      </c>
      <c r="D712" s="1" t="s">
        <v>1529</v>
      </c>
      <c r="E712" s="7" t="str">
        <f>TEXT(DATE(MID(D712, 13, 4), CHOOSE(MATCH( MID(D712, 5, 3), {"Jan","Feb","Mar","Apr","May","Jun","Jul","Aug","Sep","Oct","Nov","Dec"}, 0), 1, 2, 3, 4, 5, 6, 7, 8, 9, 10, 11, 12), MID(D712, 9, 2)), "yyyy-mm-dd")</f>
        <v>2020-02-18</v>
      </c>
      <c r="F712" s="1" t="str">
        <f t="shared" si="78"/>
        <v>22:18:00</v>
      </c>
      <c r="G712" s="9" t="str">
        <f t="shared" si="79"/>
        <v>February</v>
      </c>
      <c r="H712" s="5" t="str">
        <f t="shared" si="80"/>
        <v>2020</v>
      </c>
      <c r="I712" s="1" t="s">
        <v>1530</v>
      </c>
      <c r="J712" s="1" t="str">
        <f t="shared" si="81"/>
        <v xml:space="preserve">Ariane 5 ECA </v>
      </c>
      <c r="K712" s="1" t="str">
        <f t="shared" si="82"/>
        <v>JCSAT-17 &amp; GEO-KOMPSAT 2B</v>
      </c>
      <c r="L712" s="1" t="s">
        <v>346</v>
      </c>
      <c r="M712" s="1">
        <v>200</v>
      </c>
      <c r="N712" s="1">
        <f t="shared" si="83"/>
        <v>16600</v>
      </c>
      <c r="O712" s="1" t="s">
        <v>9</v>
      </c>
    </row>
    <row r="713" spans="1:15" x14ac:dyDescent="0.3">
      <c r="A713" s="1" t="s">
        <v>10</v>
      </c>
      <c r="B713" s="1" t="s">
        <v>11</v>
      </c>
      <c r="C713" s="1" t="str">
        <f t="shared" si="77"/>
        <v>USA</v>
      </c>
      <c r="D713" s="1" t="s">
        <v>1531</v>
      </c>
      <c r="E713" s="7" t="str">
        <f>TEXT(DATE(MID(D713, 13, 4), CHOOSE(MATCH( MID(D713, 5, 3), {"Jan","Feb","Mar","Apr","May","Jun","Jul","Aug","Sep","Oct","Nov","Dec"}, 0), 1, 2, 3, 4, 5, 6, 7, 8, 9, 10, 11, 12), MID(D713, 9, 2)), "yyyy-mm-dd")</f>
        <v>2020-02-17</v>
      </c>
      <c r="F713" s="1" t="str">
        <f t="shared" si="78"/>
        <v>15:05:00</v>
      </c>
      <c r="G713" s="9" t="str">
        <f t="shared" si="79"/>
        <v>February</v>
      </c>
      <c r="H713" s="5" t="str">
        <f t="shared" si="80"/>
        <v>2020</v>
      </c>
      <c r="I713" s="1" t="s">
        <v>1532</v>
      </c>
      <c r="J713" s="1" t="str">
        <f t="shared" si="81"/>
        <v xml:space="preserve">Falcon 9 Block 5 </v>
      </c>
      <c r="K713" s="1" t="str">
        <f t="shared" si="82"/>
        <v>Starlink V1 L4</v>
      </c>
      <c r="L713" s="1" t="s">
        <v>8</v>
      </c>
      <c r="M713" s="1">
        <v>67</v>
      </c>
      <c r="N713" s="1">
        <f t="shared" si="83"/>
        <v>5561</v>
      </c>
      <c r="O713" s="1" t="s">
        <v>9</v>
      </c>
    </row>
    <row r="714" spans="1:15" x14ac:dyDescent="0.3">
      <c r="A714" s="1" t="s">
        <v>342</v>
      </c>
      <c r="B714" s="1" t="s">
        <v>343</v>
      </c>
      <c r="C714" s="1" t="str">
        <f t="shared" si="77"/>
        <v>USA</v>
      </c>
      <c r="D714" s="1" t="s">
        <v>1533</v>
      </c>
      <c r="E714" s="7" t="str">
        <f>TEXT(DATE(MID(D714, 13, 4), CHOOSE(MATCH( MID(D714, 5, 3), {"Jan","Feb","Mar","Apr","May","Jun","Jul","Aug","Sep","Oct","Nov","Dec"}, 0), 1, 2, 3, 4, 5, 6, 7, 8, 9, 10, 11, 12), MID(D714, 9, 2)), "yyyy-mm-dd")</f>
        <v>2020-02-15</v>
      </c>
      <c r="F714" s="1" t="str">
        <f t="shared" si="78"/>
        <v>20:21:00</v>
      </c>
      <c r="G714" s="9" t="str">
        <f t="shared" si="79"/>
        <v>February</v>
      </c>
      <c r="H714" s="5" t="str">
        <f t="shared" si="80"/>
        <v>2020</v>
      </c>
      <c r="I714" s="1" t="s">
        <v>1534</v>
      </c>
      <c r="J714" s="1" t="str">
        <f t="shared" si="81"/>
        <v xml:space="preserve">Antares 230+ </v>
      </c>
      <c r="K714" s="1" t="str">
        <f t="shared" si="82"/>
        <v>CRS NG-13</v>
      </c>
      <c r="L714" s="1" t="s">
        <v>346</v>
      </c>
      <c r="M714" s="1">
        <v>85</v>
      </c>
      <c r="N714" s="1">
        <f t="shared" si="83"/>
        <v>7055</v>
      </c>
      <c r="O714" s="1" t="s">
        <v>9</v>
      </c>
    </row>
    <row r="715" spans="1:15" x14ac:dyDescent="0.3">
      <c r="A715" s="1" t="s">
        <v>74</v>
      </c>
      <c r="B715" s="1" t="s">
        <v>75</v>
      </c>
      <c r="C715" s="1" t="str">
        <f t="shared" si="77"/>
        <v>USA</v>
      </c>
      <c r="D715" s="1" t="s">
        <v>1535</v>
      </c>
      <c r="E715" s="7" t="str">
        <f>TEXT(DATE(MID(D715, 13, 4), CHOOSE(MATCH( MID(D715, 5, 3), {"Jan","Feb","Mar","Apr","May","Jun","Jul","Aug","Sep","Oct","Nov","Dec"}, 0), 1, 2, 3, 4, 5, 6, 7, 8, 9, 10, 11, 12), MID(D715, 9, 2)), "yyyy-mm-dd")</f>
        <v>2020-02-10</v>
      </c>
      <c r="F715" s="1" t="str">
        <f t="shared" si="78"/>
        <v>04:03:00</v>
      </c>
      <c r="G715" s="9" t="str">
        <f t="shared" si="79"/>
        <v>February</v>
      </c>
      <c r="H715" s="5" t="str">
        <f t="shared" si="80"/>
        <v>2020</v>
      </c>
      <c r="I715" s="1" t="s">
        <v>1536</v>
      </c>
      <c r="J715" s="1" t="str">
        <f t="shared" si="81"/>
        <v xml:space="preserve">Atlas V 411 </v>
      </c>
      <c r="K715" s="1" t="str">
        <f t="shared" si="82"/>
        <v>Solar Orbiter</v>
      </c>
      <c r="L715" s="1" t="s">
        <v>346</v>
      </c>
      <c r="M715" s="1">
        <v>115</v>
      </c>
      <c r="N715" s="1">
        <f t="shared" si="83"/>
        <v>9545</v>
      </c>
      <c r="O715" s="1" t="s">
        <v>9</v>
      </c>
    </row>
    <row r="716" spans="1:15" x14ac:dyDescent="0.3">
      <c r="A716" s="1" t="s">
        <v>33</v>
      </c>
      <c r="B716" s="1" t="s">
        <v>34</v>
      </c>
      <c r="C716" s="1" t="str">
        <f t="shared" si="77"/>
        <v>Iran</v>
      </c>
      <c r="D716" s="1" t="s">
        <v>1537</v>
      </c>
      <c r="E716" s="7" t="str">
        <f>TEXT(DATE(MID(D716, 13, 4), CHOOSE(MATCH( MID(D716, 5, 3), {"Jan","Feb","Mar","Apr","May","Jun","Jul","Aug","Sep","Oct","Nov","Dec"}, 0), 1, 2, 3, 4, 5, 6, 7, 8, 9, 10, 11, 12), MID(D716, 9, 2)), "yyyy-mm-dd")</f>
        <v>2020-02-09</v>
      </c>
      <c r="F716" s="1" t="str">
        <f t="shared" si="78"/>
        <v>15:48:00</v>
      </c>
      <c r="G716" s="9" t="str">
        <f t="shared" si="79"/>
        <v>February</v>
      </c>
      <c r="H716" s="5" t="str">
        <f t="shared" si="80"/>
        <v>2020</v>
      </c>
      <c r="I716" s="1" t="s">
        <v>1538</v>
      </c>
      <c r="J716" s="1" t="str">
        <f t="shared" si="81"/>
        <v xml:space="preserve">Simorgh </v>
      </c>
      <c r="K716" s="1" t="str">
        <f t="shared" si="82"/>
        <v>Zafar 1</v>
      </c>
      <c r="L716" s="1" t="s">
        <v>8</v>
      </c>
      <c r="M716" s="1"/>
      <c r="N716" s="1">
        <f t="shared" si="83"/>
        <v>0</v>
      </c>
      <c r="O716" s="1" t="s">
        <v>257</v>
      </c>
    </row>
    <row r="717" spans="1:15" x14ac:dyDescent="0.3">
      <c r="A717" s="1" t="s">
        <v>60</v>
      </c>
      <c r="B717" s="1" t="s">
        <v>61</v>
      </c>
      <c r="C717" s="1" t="str">
        <f t="shared" si="77"/>
        <v>Japan</v>
      </c>
      <c r="D717" s="1" t="s">
        <v>1539</v>
      </c>
      <c r="E717" s="7" t="str">
        <f>TEXT(DATE(MID(D717, 13, 4), CHOOSE(MATCH( MID(D717, 5, 3), {"Jan","Feb","Mar","Apr","May","Jun","Jul","Aug","Sep","Oct","Nov","Dec"}, 0), 1, 2, 3, 4, 5, 6, 7, 8, 9, 10, 11, 12), MID(D717, 9, 2)), "yyyy-mm-dd")</f>
        <v>2020-02-09</v>
      </c>
      <c r="F717" s="1" t="str">
        <f t="shared" si="78"/>
        <v>01:34:00</v>
      </c>
      <c r="G717" s="9" t="str">
        <f t="shared" si="79"/>
        <v>February</v>
      </c>
      <c r="H717" s="5" t="str">
        <f t="shared" si="80"/>
        <v>2020</v>
      </c>
      <c r="I717" s="1" t="s">
        <v>1540</v>
      </c>
      <c r="J717" s="1" t="str">
        <f t="shared" si="81"/>
        <v xml:space="preserve">H-IIA 202 </v>
      </c>
      <c r="K717" s="1" t="str">
        <f t="shared" si="82"/>
        <v>IGS-Optical 7</v>
      </c>
      <c r="L717" s="1" t="s">
        <v>8</v>
      </c>
      <c r="M717" s="1">
        <v>90</v>
      </c>
      <c r="N717" s="1">
        <f t="shared" si="83"/>
        <v>7470</v>
      </c>
      <c r="O717" s="1" t="s">
        <v>9</v>
      </c>
    </row>
    <row r="718" spans="1:15" x14ac:dyDescent="0.3">
      <c r="A718" s="1" t="s">
        <v>1014</v>
      </c>
      <c r="B718" s="1" t="s">
        <v>130</v>
      </c>
      <c r="C718" s="1" t="str">
        <f t="shared" si="77"/>
        <v>Kazakhstan</v>
      </c>
      <c r="D718" s="1" t="s">
        <v>1541</v>
      </c>
      <c r="E718" s="7" t="str">
        <f>TEXT(DATE(MID(D718, 13, 4), CHOOSE(MATCH( MID(D718, 5, 3), {"Jan","Feb","Mar","Apr","May","Jun","Jul","Aug","Sep","Oct","Nov","Dec"}, 0), 1, 2, 3, 4, 5, 6, 7, 8, 9, 10, 11, 12), MID(D718, 9, 2)), "yyyy-mm-dd")</f>
        <v>2020-02-06</v>
      </c>
      <c r="F718" s="1" t="str">
        <f t="shared" si="78"/>
        <v>21:42:00</v>
      </c>
      <c r="G718" s="9" t="str">
        <f t="shared" si="79"/>
        <v>February</v>
      </c>
      <c r="H718" s="5" t="str">
        <f t="shared" si="80"/>
        <v>2020</v>
      </c>
      <c r="I718" s="1" t="s">
        <v>1542</v>
      </c>
      <c r="J718" s="1" t="str">
        <f t="shared" si="81"/>
        <v xml:space="preserve">Soyuz 2.1b/Fregat </v>
      </c>
      <c r="K718" s="1" t="str">
        <f t="shared" si="82"/>
        <v>OneWeb #2</v>
      </c>
      <c r="L718" s="1" t="s">
        <v>8</v>
      </c>
      <c r="M718" s="1">
        <v>25</v>
      </c>
      <c r="N718" s="1">
        <f t="shared" si="83"/>
        <v>2075</v>
      </c>
      <c r="O718" s="1" t="s">
        <v>9</v>
      </c>
    </row>
    <row r="719" spans="1:15" x14ac:dyDescent="0.3">
      <c r="A719" s="1" t="s">
        <v>21</v>
      </c>
      <c r="B719" s="1" t="s">
        <v>828</v>
      </c>
      <c r="C719" s="1" t="str">
        <f t="shared" si="77"/>
        <v>New Zealand</v>
      </c>
      <c r="D719" s="1" t="s">
        <v>1543</v>
      </c>
      <c r="E719" s="7" t="str">
        <f>TEXT(DATE(MID(D719, 13, 4), CHOOSE(MATCH( MID(D719, 5, 3), {"Jan","Feb","Mar","Apr","May","Jun","Jul","Aug","Sep","Oct","Nov","Dec"}, 0), 1, 2, 3, 4, 5, 6, 7, 8, 9, 10, 11, 12), MID(D719, 9, 2)), "yyyy-mm-dd")</f>
        <v>2020-01-31</v>
      </c>
      <c r="F719" s="1" t="str">
        <f t="shared" si="78"/>
        <v>02:56:00</v>
      </c>
      <c r="G719" s="9" t="str">
        <f t="shared" si="79"/>
        <v>January</v>
      </c>
      <c r="H719" s="5" t="str">
        <f t="shared" si="80"/>
        <v>2020</v>
      </c>
      <c r="I719" s="1" t="s">
        <v>1544</v>
      </c>
      <c r="J719" s="1" t="str">
        <f t="shared" si="81"/>
        <v xml:space="preserve">Electron/Curie </v>
      </c>
      <c r="K719" s="1" t="str">
        <f t="shared" si="82"/>
        <v>Birds of a Feather</v>
      </c>
      <c r="L719" s="1" t="s">
        <v>8</v>
      </c>
      <c r="M719" s="1">
        <v>7.5</v>
      </c>
      <c r="N719" s="1">
        <f t="shared" si="83"/>
        <v>622.5</v>
      </c>
      <c r="O719" s="1" t="s">
        <v>9</v>
      </c>
    </row>
    <row r="720" spans="1:15" x14ac:dyDescent="0.3">
      <c r="A720" s="1" t="s">
        <v>10</v>
      </c>
      <c r="B720" s="1" t="s">
        <v>11</v>
      </c>
      <c r="C720" s="1" t="str">
        <f t="shared" si="77"/>
        <v>USA</v>
      </c>
      <c r="D720" s="1" t="s">
        <v>1545</v>
      </c>
      <c r="E720" s="7" t="str">
        <f>TEXT(DATE(MID(D720, 13, 4), CHOOSE(MATCH( MID(D720, 5, 3), {"Jan","Feb","Mar","Apr","May","Jun","Jul","Aug","Sep","Oct","Nov","Dec"}, 0), 1, 2, 3, 4, 5, 6, 7, 8, 9, 10, 11, 12), MID(D720, 9, 2)), "yyyy-mm-dd")</f>
        <v>2020-01-29</v>
      </c>
      <c r="F720" s="1" t="str">
        <f t="shared" si="78"/>
        <v>14:06:00</v>
      </c>
      <c r="G720" s="9" t="str">
        <f t="shared" si="79"/>
        <v>January</v>
      </c>
      <c r="H720" s="5" t="str">
        <f t="shared" si="80"/>
        <v>2020</v>
      </c>
      <c r="I720" s="1" t="s">
        <v>1546</v>
      </c>
      <c r="J720" s="1" t="str">
        <f t="shared" si="81"/>
        <v xml:space="preserve">Falcon 9 Block 5 </v>
      </c>
      <c r="K720" s="1" t="str">
        <f t="shared" si="82"/>
        <v>Starlink V1 L3</v>
      </c>
      <c r="L720" s="1" t="s">
        <v>8</v>
      </c>
      <c r="M720" s="1">
        <v>67</v>
      </c>
      <c r="N720" s="1">
        <f t="shared" si="83"/>
        <v>5561</v>
      </c>
      <c r="O720" s="1" t="s">
        <v>9</v>
      </c>
    </row>
    <row r="721" spans="1:15" x14ac:dyDescent="0.3">
      <c r="A721" s="1" t="s">
        <v>10</v>
      </c>
      <c r="B721" s="1" t="s">
        <v>30</v>
      </c>
      <c r="C721" s="1" t="str">
        <f t="shared" si="77"/>
        <v>USA</v>
      </c>
      <c r="D721" s="1" t="s">
        <v>1547</v>
      </c>
      <c r="E721" s="7" t="str">
        <f>TEXT(DATE(MID(D721, 13, 4), CHOOSE(MATCH( MID(D721, 5, 3), {"Jan","Feb","Mar","Apr","May","Jun","Jul","Aug","Sep","Oct","Nov","Dec"}, 0), 1, 2, 3, 4, 5, 6, 7, 8, 9, 10, 11, 12), MID(D721, 9, 2)), "yyyy-mm-dd")</f>
        <v>2020-01-19</v>
      </c>
      <c r="F721" s="1" t="str">
        <f t="shared" si="78"/>
        <v>15:30:00</v>
      </c>
      <c r="G721" s="9" t="str">
        <f t="shared" si="79"/>
        <v>January</v>
      </c>
      <c r="H721" s="5" t="str">
        <f t="shared" si="80"/>
        <v>2020</v>
      </c>
      <c r="I721" s="1" t="s">
        <v>1548</v>
      </c>
      <c r="J721" s="1" t="str">
        <f t="shared" si="81"/>
        <v xml:space="preserve">Falcon 9 Block 5 </v>
      </c>
      <c r="K721" s="1" t="str">
        <f t="shared" si="82"/>
        <v>Crew Dragon Inflight Abort Test</v>
      </c>
      <c r="L721" s="1" t="s">
        <v>8</v>
      </c>
      <c r="M721" s="1">
        <v>67</v>
      </c>
      <c r="N721" s="1">
        <f t="shared" si="83"/>
        <v>5561</v>
      </c>
      <c r="O721" s="1" t="s">
        <v>9</v>
      </c>
    </row>
    <row r="722" spans="1:15" x14ac:dyDescent="0.3">
      <c r="A722" s="1" t="s">
        <v>233</v>
      </c>
      <c r="B722" s="1" t="s">
        <v>379</v>
      </c>
      <c r="C722" s="1" t="str">
        <f t="shared" si="77"/>
        <v>France</v>
      </c>
      <c r="D722" s="1" t="s">
        <v>1549</v>
      </c>
      <c r="E722" s="7" t="str">
        <f>TEXT(DATE(MID(D722, 13, 4), CHOOSE(MATCH( MID(D722, 5, 3), {"Jan","Feb","Mar","Apr","May","Jun","Jul","Aug","Sep","Oct","Nov","Dec"}, 0), 1, 2, 3, 4, 5, 6, 7, 8, 9, 10, 11, 12), MID(D722, 9, 2)), "yyyy-mm-dd")</f>
        <v>2020-01-16</v>
      </c>
      <c r="F722" s="1" t="str">
        <f t="shared" si="78"/>
        <v>21:05:00</v>
      </c>
      <c r="G722" s="9" t="str">
        <f t="shared" si="79"/>
        <v>January</v>
      </c>
      <c r="H722" s="5" t="str">
        <f t="shared" si="80"/>
        <v>2020</v>
      </c>
      <c r="I722" s="1" t="s">
        <v>1550</v>
      </c>
      <c r="J722" s="1" t="str">
        <f t="shared" si="81"/>
        <v xml:space="preserve">Ariane 5 ECA </v>
      </c>
      <c r="K722" s="1" t="str">
        <f t="shared" si="82"/>
        <v>Eutelsat Konnect BB4A &amp; GSAT-30</v>
      </c>
      <c r="L722" s="1" t="s">
        <v>346</v>
      </c>
      <c r="M722" s="1">
        <v>200</v>
      </c>
      <c r="N722" s="1">
        <f t="shared" si="83"/>
        <v>16600</v>
      </c>
      <c r="O722" s="1" t="s">
        <v>9</v>
      </c>
    </row>
    <row r="723" spans="1:15" x14ac:dyDescent="0.3">
      <c r="A723" s="1" t="s">
        <v>68</v>
      </c>
      <c r="B723" s="1" t="s">
        <v>69</v>
      </c>
      <c r="C723" s="1" t="str">
        <f t="shared" si="77"/>
        <v>China</v>
      </c>
      <c r="D723" s="1" t="s">
        <v>1551</v>
      </c>
      <c r="E723" s="7" t="str">
        <f>TEXT(DATE(MID(D723, 13, 4), CHOOSE(MATCH( MID(D723, 5, 3), {"Jan","Feb","Mar","Apr","May","Jun","Jul","Aug","Sep","Oct","Nov","Dec"}, 0), 1, 2, 3, 4, 5, 6, 7, 8, 9, 10, 11, 12), MID(D723, 9, 2)), "yyyy-mm-dd")</f>
        <v>2020-01-16</v>
      </c>
      <c r="F723" s="1" t="str">
        <f t="shared" si="78"/>
        <v>03:02:00</v>
      </c>
      <c r="G723" s="9" t="str">
        <f t="shared" si="79"/>
        <v>January</v>
      </c>
      <c r="H723" s="5" t="str">
        <f t="shared" si="80"/>
        <v>2020</v>
      </c>
      <c r="I723" s="1" t="s">
        <v>1552</v>
      </c>
      <c r="J723" s="1" t="str">
        <f t="shared" si="81"/>
        <v xml:space="preserve">Kuaizhou 1A </v>
      </c>
      <c r="K723" s="1" t="str">
        <f t="shared" si="82"/>
        <v>Yinhe-1 #0</v>
      </c>
      <c r="L723" s="1" t="s">
        <v>8</v>
      </c>
      <c r="M723" s="1">
        <v>5.8</v>
      </c>
      <c r="N723" s="1">
        <f t="shared" si="83"/>
        <v>481.4</v>
      </c>
      <c r="O723" s="1" t="s">
        <v>9</v>
      </c>
    </row>
    <row r="724" spans="1:15" x14ac:dyDescent="0.3">
      <c r="A724" s="1" t="s">
        <v>14</v>
      </c>
      <c r="B724" s="1" t="s">
        <v>329</v>
      </c>
      <c r="C724" s="1" t="str">
        <f t="shared" si="77"/>
        <v>China</v>
      </c>
      <c r="D724" s="1" t="s">
        <v>1553</v>
      </c>
      <c r="E724" s="7" t="str">
        <f>TEXT(DATE(MID(D724, 13, 4), CHOOSE(MATCH( MID(D724, 5, 3), {"Jan","Feb","Mar","Apr","May","Jun","Jul","Aug","Sep","Oct","Nov","Dec"}, 0), 1, 2, 3, 4, 5, 6, 7, 8, 9, 10, 11, 12), MID(D724, 9, 2)), "yyyy-mm-dd")</f>
        <v>2020-01-15</v>
      </c>
      <c r="F724" s="1" t="str">
        <f t="shared" si="78"/>
        <v>02:53:00</v>
      </c>
      <c r="G724" s="9" t="str">
        <f t="shared" si="79"/>
        <v>January</v>
      </c>
      <c r="H724" s="5" t="str">
        <f t="shared" si="80"/>
        <v>2020</v>
      </c>
      <c r="I724" s="1" t="s">
        <v>1554</v>
      </c>
      <c r="J724" s="1" t="str">
        <f t="shared" si="81"/>
        <v xml:space="preserve">Long March 2D </v>
      </c>
      <c r="K724" s="1" t="str">
        <f t="shared" si="82"/>
        <v>Jilin-1 Kuanfu 01, Ã‘uSat-7/8 &amp; Apocalypse 5</v>
      </c>
      <c r="L724" s="1" t="s">
        <v>8</v>
      </c>
      <c r="M724" s="1">
        <v>29.75</v>
      </c>
      <c r="N724" s="1">
        <f t="shared" si="83"/>
        <v>2469.25</v>
      </c>
      <c r="O724" s="1" t="s">
        <v>9</v>
      </c>
    </row>
    <row r="725" spans="1:15" x14ac:dyDescent="0.3">
      <c r="A725" s="1" t="s">
        <v>14</v>
      </c>
      <c r="B725" s="1" t="s">
        <v>101</v>
      </c>
      <c r="C725" s="1" t="str">
        <f t="shared" si="77"/>
        <v>China</v>
      </c>
      <c r="D725" s="1" t="s">
        <v>1555</v>
      </c>
      <c r="E725" s="7" t="str">
        <f>TEXT(DATE(MID(D725, 13, 4), CHOOSE(MATCH( MID(D725, 5, 3), {"Jan","Feb","Mar","Apr","May","Jun","Jul","Aug","Sep","Oct","Nov","Dec"}, 0), 1, 2, 3, 4, 5, 6, 7, 8, 9, 10, 11, 12), MID(D725, 9, 2)), "yyyy-mm-dd")</f>
        <v>2020-01-07</v>
      </c>
      <c r="F725" s="1" t="str">
        <f t="shared" si="78"/>
        <v>15:20:00</v>
      </c>
      <c r="G725" s="9" t="str">
        <f t="shared" si="79"/>
        <v>January</v>
      </c>
      <c r="H725" s="5" t="str">
        <f t="shared" si="80"/>
        <v>2020</v>
      </c>
      <c r="I725" s="1" t="s">
        <v>1556</v>
      </c>
      <c r="J725" s="1" t="str">
        <f t="shared" si="81"/>
        <v xml:space="preserve">Long March 3B/E </v>
      </c>
      <c r="K725" s="1" t="str">
        <f t="shared" si="82"/>
        <v>TJSW-5</v>
      </c>
      <c r="L725" s="1" t="s">
        <v>8</v>
      </c>
      <c r="M725" s="1">
        <v>29.15</v>
      </c>
      <c r="N725" s="1">
        <f t="shared" si="83"/>
        <v>2419.4499999999998</v>
      </c>
      <c r="O725" s="1" t="s">
        <v>9</v>
      </c>
    </row>
    <row r="726" spans="1:15" x14ac:dyDescent="0.3">
      <c r="A726" s="1" t="s">
        <v>10</v>
      </c>
      <c r="B726" s="1" t="s">
        <v>11</v>
      </c>
      <c r="C726" s="1" t="str">
        <f t="shared" si="77"/>
        <v>USA</v>
      </c>
      <c r="D726" s="1" t="s">
        <v>1557</v>
      </c>
      <c r="E726" s="7" t="str">
        <f>TEXT(DATE(MID(D726, 13, 4), CHOOSE(MATCH( MID(D726, 5, 3), {"Jan","Feb","Mar","Apr","May","Jun","Jul","Aug","Sep","Oct","Nov","Dec"}, 0), 1, 2, 3, 4, 5, 6, 7, 8, 9, 10, 11, 12), MID(D726, 9, 2)), "yyyy-mm-dd")</f>
        <v>2020-01-07</v>
      </c>
      <c r="F726" s="1" t="str">
        <f t="shared" si="78"/>
        <v>02:19:00</v>
      </c>
      <c r="G726" s="9" t="str">
        <f t="shared" si="79"/>
        <v>January</v>
      </c>
      <c r="H726" s="5" t="str">
        <f t="shared" si="80"/>
        <v>2020</v>
      </c>
      <c r="I726" s="1" t="s">
        <v>1558</v>
      </c>
      <c r="J726" s="1" t="str">
        <f t="shared" si="81"/>
        <v xml:space="preserve">Falcon 9 Block 5 </v>
      </c>
      <c r="K726" s="1" t="str">
        <f t="shared" si="82"/>
        <v>Starlink V1 L2</v>
      </c>
      <c r="L726" s="1" t="s">
        <v>8</v>
      </c>
      <c r="M726" s="1">
        <v>67</v>
      </c>
      <c r="N726" s="1">
        <f t="shared" si="83"/>
        <v>5561</v>
      </c>
      <c r="O726" s="1" t="s">
        <v>9</v>
      </c>
    </row>
    <row r="727" spans="1:15" x14ac:dyDescent="0.3">
      <c r="A727" s="1" t="s">
        <v>14</v>
      </c>
      <c r="B727" s="1" t="s">
        <v>133</v>
      </c>
      <c r="C727" s="1" t="str">
        <f t="shared" si="77"/>
        <v>China</v>
      </c>
      <c r="D727" s="1" t="s">
        <v>1559</v>
      </c>
      <c r="E727" s="7" t="str">
        <f>TEXT(DATE(MID(D727, 13, 4), CHOOSE(MATCH( MID(D727, 5, 3), {"Jan","Feb","Mar","Apr","May","Jun","Jul","Aug","Sep","Oct","Nov","Dec"}, 0), 1, 2, 3, 4, 5, 6, 7, 8, 9, 10, 11, 12), MID(D727, 9, 2)), "yyyy-mm-dd")</f>
        <v>2019-12-27</v>
      </c>
      <c r="F727" s="1" t="str">
        <f t="shared" si="78"/>
        <v>12:45:00</v>
      </c>
      <c r="G727" s="9" t="str">
        <f t="shared" si="79"/>
        <v>December</v>
      </c>
      <c r="H727" s="5" t="str">
        <f t="shared" si="80"/>
        <v>2019</v>
      </c>
      <c r="I727" s="1" t="s">
        <v>1560</v>
      </c>
      <c r="J727" s="1" t="str">
        <f t="shared" si="81"/>
        <v xml:space="preserve">Long March 5 </v>
      </c>
      <c r="K727" s="1" t="str">
        <f t="shared" si="82"/>
        <v>Shijian-20</v>
      </c>
      <c r="L727" s="1" t="s">
        <v>8</v>
      </c>
      <c r="M727" s="1"/>
      <c r="N727" s="1">
        <f t="shared" si="83"/>
        <v>0</v>
      </c>
      <c r="O727" s="1" t="s">
        <v>9</v>
      </c>
    </row>
    <row r="728" spans="1:15" x14ac:dyDescent="0.3">
      <c r="A728" s="1" t="s">
        <v>4</v>
      </c>
      <c r="B728" s="1" t="s">
        <v>1561</v>
      </c>
      <c r="C728" s="1" t="str">
        <f t="shared" si="77"/>
        <v>Russia</v>
      </c>
      <c r="D728" s="1" t="s">
        <v>1562</v>
      </c>
      <c r="E728" s="7" t="str">
        <f>TEXT(DATE(MID(D728, 13, 4), CHOOSE(MATCH( MID(D728, 5, 3), {"Jan","Feb","Mar","Apr","May","Jun","Jul","Aug","Sep","Oct","Nov","Dec"}, 0), 1, 2, 3, 4, 5, 6, 7, 8, 9, 10, 11, 12), MID(D728, 9, 2)), "yyyy-mm-dd")</f>
        <v>2019-12-26</v>
      </c>
      <c r="F728" s="1" t="str">
        <f t="shared" si="78"/>
        <v>23:11:00</v>
      </c>
      <c r="G728" s="9" t="str">
        <f t="shared" si="79"/>
        <v>December</v>
      </c>
      <c r="H728" s="5" t="str">
        <f t="shared" si="80"/>
        <v>2019</v>
      </c>
      <c r="I728" s="1" t="s">
        <v>1563</v>
      </c>
      <c r="J728" s="1" t="str">
        <f t="shared" si="81"/>
        <v xml:space="preserve">Rokot/Briz KM </v>
      </c>
      <c r="K728" s="1" t="str">
        <f t="shared" si="82"/>
        <v>Goniets-M nÂ°24L to 26L &amp; Blits-M1</v>
      </c>
      <c r="L728" s="1" t="s">
        <v>346</v>
      </c>
      <c r="M728" s="1">
        <v>13</v>
      </c>
      <c r="N728" s="1">
        <f t="shared" si="83"/>
        <v>1079</v>
      </c>
      <c r="O728" s="1" t="s">
        <v>9</v>
      </c>
    </row>
    <row r="729" spans="1:15" x14ac:dyDescent="0.3">
      <c r="A729" s="1" t="s">
        <v>129</v>
      </c>
      <c r="B729" s="1" t="s">
        <v>565</v>
      </c>
      <c r="C729" s="1" t="str">
        <f t="shared" si="77"/>
        <v>Kazakhstan</v>
      </c>
      <c r="D729" s="1" t="s">
        <v>1564</v>
      </c>
      <c r="E729" s="7" t="str">
        <f>TEXT(DATE(MID(D729, 13, 4), CHOOSE(MATCH( MID(D729, 5, 3), {"Jan","Feb","Mar","Apr","May","Jun","Jul","Aug","Sep","Oct","Nov","Dec"}, 0), 1, 2, 3, 4, 5, 6, 7, 8, 9, 10, 11, 12), MID(D729, 9, 2)), "yyyy-mm-dd")</f>
        <v>2019-12-24</v>
      </c>
      <c r="F729" s="1" t="str">
        <f t="shared" si="78"/>
        <v>12:03:00</v>
      </c>
      <c r="G729" s="9" t="str">
        <f t="shared" si="79"/>
        <v>December</v>
      </c>
      <c r="H729" s="5" t="str">
        <f t="shared" si="80"/>
        <v>2019</v>
      </c>
      <c r="I729" s="1" t="s">
        <v>1565</v>
      </c>
      <c r="J729" s="1" t="str">
        <f t="shared" si="81"/>
        <v xml:space="preserve">Proton-M/DM-3 </v>
      </c>
      <c r="K729" s="1" t="str">
        <f t="shared" si="82"/>
        <v>Elektro-L nÂ°3</v>
      </c>
      <c r="L729" s="1" t="s">
        <v>8</v>
      </c>
      <c r="M729" s="1">
        <v>65</v>
      </c>
      <c r="N729" s="1">
        <f t="shared" si="83"/>
        <v>5395</v>
      </c>
      <c r="O729" s="1" t="s">
        <v>9</v>
      </c>
    </row>
    <row r="730" spans="1:15" x14ac:dyDescent="0.3">
      <c r="A730" s="1" t="s">
        <v>74</v>
      </c>
      <c r="B730" s="1" t="s">
        <v>75</v>
      </c>
      <c r="C730" s="1" t="str">
        <f t="shared" si="77"/>
        <v>USA</v>
      </c>
      <c r="D730" s="1" t="s">
        <v>1566</v>
      </c>
      <c r="E730" s="7" t="str">
        <f>TEXT(DATE(MID(D730, 13, 4), CHOOSE(MATCH( MID(D730, 5, 3), {"Jan","Feb","Mar","Apr","May","Jun","Jul","Aug","Sep","Oct","Nov","Dec"}, 0), 1, 2, 3, 4, 5, 6, 7, 8, 9, 10, 11, 12), MID(D730, 9, 2)), "yyyy-mm-dd")</f>
        <v>2019-12-20</v>
      </c>
      <c r="F730" s="1" t="str">
        <f t="shared" si="78"/>
        <v>11:36:00</v>
      </c>
      <c r="G730" s="9" t="str">
        <f t="shared" si="79"/>
        <v>December</v>
      </c>
      <c r="H730" s="5" t="str">
        <f t="shared" si="80"/>
        <v>2019</v>
      </c>
      <c r="I730" s="1" t="s">
        <v>1567</v>
      </c>
      <c r="J730" s="1" t="str">
        <f t="shared" si="81"/>
        <v xml:space="preserve">Atlas V N22 </v>
      </c>
      <c r="K730" s="1" t="str">
        <f t="shared" si="82"/>
        <v>Starliner OFT-1</v>
      </c>
      <c r="L730" s="1" t="s">
        <v>8</v>
      </c>
      <c r="M730" s="1"/>
      <c r="N730" s="1">
        <f t="shared" si="83"/>
        <v>0</v>
      </c>
      <c r="O730" s="1" t="s">
        <v>9</v>
      </c>
    </row>
    <row r="731" spans="1:15" x14ac:dyDescent="0.3">
      <c r="A731" s="1" t="s">
        <v>14</v>
      </c>
      <c r="B731" s="1" t="s">
        <v>329</v>
      </c>
      <c r="C731" s="1" t="str">
        <f t="shared" si="77"/>
        <v>China</v>
      </c>
      <c r="D731" s="1" t="s">
        <v>1568</v>
      </c>
      <c r="E731" s="7" t="str">
        <f>TEXT(DATE(MID(D731, 13, 4), CHOOSE(MATCH( MID(D731, 5, 3), {"Jan","Feb","Mar","Apr","May","Jun","Jul","Aug","Sep","Oct","Nov","Dec"}, 0), 1, 2, 3, 4, 5, 6, 7, 8, 9, 10, 11, 12), MID(D731, 9, 2)), "yyyy-mm-dd")</f>
        <v>2019-12-20</v>
      </c>
      <c r="F731" s="1" t="str">
        <f t="shared" si="78"/>
        <v>03:22:00</v>
      </c>
      <c r="G731" s="9" t="str">
        <f t="shared" si="79"/>
        <v>December</v>
      </c>
      <c r="H731" s="5" t="str">
        <f t="shared" si="80"/>
        <v>2019</v>
      </c>
      <c r="I731" s="1" t="s">
        <v>1569</v>
      </c>
      <c r="J731" s="1" t="str">
        <f t="shared" si="81"/>
        <v xml:space="preserve">Long March 4B </v>
      </c>
      <c r="K731" s="1" t="str">
        <f t="shared" si="82"/>
        <v>CBERS-4A, ETRSS-1 &amp; Others</v>
      </c>
      <c r="L731" s="1" t="s">
        <v>8</v>
      </c>
      <c r="M731" s="1">
        <v>64.680000000000007</v>
      </c>
      <c r="N731" s="1">
        <f t="shared" si="83"/>
        <v>5368.4400000000005</v>
      </c>
      <c r="O731" s="1" t="s">
        <v>9</v>
      </c>
    </row>
    <row r="732" spans="1:15" x14ac:dyDescent="0.3">
      <c r="A732" s="1" t="s">
        <v>233</v>
      </c>
      <c r="B732" s="1" t="s">
        <v>981</v>
      </c>
      <c r="C732" s="1" t="str">
        <f t="shared" si="77"/>
        <v>France</v>
      </c>
      <c r="D732" s="1" t="s">
        <v>1570</v>
      </c>
      <c r="E732" s="7" t="str">
        <f>TEXT(DATE(MID(D732, 13, 4), CHOOSE(MATCH( MID(D732, 5, 3), {"Jan","Feb","Mar","Apr","May","Jun","Jul","Aug","Sep","Oct","Nov","Dec"}, 0), 1, 2, 3, 4, 5, 6, 7, 8, 9, 10, 11, 12), MID(D732, 9, 2)), "yyyy-mm-dd")</f>
        <v>2019-12-18</v>
      </c>
      <c r="F732" s="1" t="str">
        <f t="shared" si="78"/>
        <v>08:54:00</v>
      </c>
      <c r="G732" s="9" t="str">
        <f t="shared" si="79"/>
        <v>December</v>
      </c>
      <c r="H732" s="5" t="str">
        <f t="shared" si="80"/>
        <v>2019</v>
      </c>
      <c r="I732" s="1" t="s">
        <v>1571</v>
      </c>
      <c r="J732" s="1" t="str">
        <f t="shared" si="81"/>
        <v xml:space="preserve">Soyuz ST-A/Fregat-M </v>
      </c>
      <c r="K732" s="1" t="str">
        <f t="shared" si="82"/>
        <v>CSG-1, CHEOPS &amp; Others</v>
      </c>
      <c r="L732" s="1" t="s">
        <v>8</v>
      </c>
      <c r="M732" s="1">
        <v>30</v>
      </c>
      <c r="N732" s="1">
        <f t="shared" si="83"/>
        <v>2490</v>
      </c>
      <c r="O732" s="1" t="s">
        <v>9</v>
      </c>
    </row>
    <row r="733" spans="1:15" x14ac:dyDescent="0.3">
      <c r="A733" s="1" t="s">
        <v>10</v>
      </c>
      <c r="B733" s="1" t="s">
        <v>11</v>
      </c>
      <c r="C733" s="1" t="str">
        <f t="shared" si="77"/>
        <v>USA</v>
      </c>
      <c r="D733" s="1" t="s">
        <v>1572</v>
      </c>
      <c r="E733" s="7" t="str">
        <f>TEXT(DATE(MID(D733, 13, 4), CHOOSE(MATCH( MID(D733, 5, 3), {"Jan","Feb","Mar","Apr","May","Jun","Jul","Aug","Sep","Oct","Nov","Dec"}, 0), 1, 2, 3, 4, 5, 6, 7, 8, 9, 10, 11, 12), MID(D733, 9, 2)), "yyyy-mm-dd")</f>
        <v>2019-12-17</v>
      </c>
      <c r="F733" s="1" t="str">
        <f t="shared" si="78"/>
        <v>00:10:00</v>
      </c>
      <c r="G733" s="9" t="str">
        <f t="shared" si="79"/>
        <v>December</v>
      </c>
      <c r="H733" s="5" t="str">
        <f t="shared" si="80"/>
        <v>2019</v>
      </c>
      <c r="I733" s="1" t="s">
        <v>1573</v>
      </c>
      <c r="J733" s="1" t="str">
        <f t="shared" si="81"/>
        <v xml:space="preserve">Falcon 9 Block 5 </v>
      </c>
      <c r="K733" s="1" t="str">
        <f t="shared" si="82"/>
        <v>JCSAT-18 / Kacific-1</v>
      </c>
      <c r="L733" s="1" t="s">
        <v>8</v>
      </c>
      <c r="M733" s="1">
        <v>67</v>
      </c>
      <c r="N733" s="1">
        <f t="shared" si="83"/>
        <v>5561</v>
      </c>
      <c r="O733" s="1" t="s">
        <v>9</v>
      </c>
    </row>
    <row r="734" spans="1:15" x14ac:dyDescent="0.3">
      <c r="A734" s="1" t="s">
        <v>14</v>
      </c>
      <c r="B734" s="1" t="s">
        <v>18</v>
      </c>
      <c r="C734" s="1" t="str">
        <f t="shared" si="77"/>
        <v>China</v>
      </c>
      <c r="D734" s="1" t="s">
        <v>1574</v>
      </c>
      <c r="E734" s="7" t="str">
        <f>TEXT(DATE(MID(D734, 13, 4), CHOOSE(MATCH( MID(D734, 5, 3), {"Jan","Feb","Mar","Apr","May","Jun","Jul","Aug","Sep","Oct","Nov","Dec"}, 0), 1, 2, 3, 4, 5, 6, 7, 8, 9, 10, 11, 12), MID(D734, 9, 2)), "yyyy-mm-dd")</f>
        <v>2019-12-16</v>
      </c>
      <c r="F734" s="1" t="str">
        <f t="shared" si="78"/>
        <v>07:22:00</v>
      </c>
      <c r="G734" s="9" t="str">
        <f t="shared" si="79"/>
        <v>December</v>
      </c>
      <c r="H734" s="5" t="str">
        <f t="shared" si="80"/>
        <v>2019</v>
      </c>
      <c r="I734" s="1" t="s">
        <v>1575</v>
      </c>
      <c r="J734" s="1" t="str">
        <f t="shared" si="81"/>
        <v xml:space="preserve">Long March 3B/YZ-1 </v>
      </c>
      <c r="K734" s="1" t="str">
        <f t="shared" si="82"/>
        <v>Beidou-3 M19 &amp; M20</v>
      </c>
      <c r="L734" s="1" t="s">
        <v>8</v>
      </c>
      <c r="M734" s="1"/>
      <c r="N734" s="1">
        <f t="shared" si="83"/>
        <v>0</v>
      </c>
      <c r="O734" s="1" t="s">
        <v>9</v>
      </c>
    </row>
    <row r="735" spans="1:15" x14ac:dyDescent="0.3">
      <c r="A735" s="1" t="s">
        <v>120</v>
      </c>
      <c r="B735" s="1" t="s">
        <v>121</v>
      </c>
      <c r="C735" s="1" t="str">
        <f t="shared" si="77"/>
        <v>USA</v>
      </c>
      <c r="D735" s="1" t="s">
        <v>1576</v>
      </c>
      <c r="E735" s="7" t="str">
        <f>TEXT(DATE(MID(D735, 13, 4), CHOOSE(MATCH( MID(D735, 5, 3), {"Jan","Feb","Mar","Apr","May","Jun","Jul","Aug","Sep","Oct","Nov","Dec"}, 0), 1, 2, 3, 4, 5, 6, 7, 8, 9, 10, 11, 12), MID(D735, 9, 2)), "yyyy-mm-dd")</f>
        <v>2019-12-11</v>
      </c>
      <c r="F735" s="1" t="str">
        <f t="shared" si="78"/>
        <v>17:53:00</v>
      </c>
      <c r="G735" s="9" t="str">
        <f t="shared" si="79"/>
        <v>December</v>
      </c>
      <c r="H735" s="5" t="str">
        <f t="shared" si="80"/>
        <v>2019</v>
      </c>
      <c r="I735" s="1" t="s">
        <v>1577</v>
      </c>
      <c r="J735" s="1" t="str">
        <f t="shared" si="81"/>
        <v xml:space="preserve">New Shepard </v>
      </c>
      <c r="K735" s="1" t="str">
        <f t="shared" si="82"/>
        <v>NS-12</v>
      </c>
      <c r="L735" s="1" t="s">
        <v>8</v>
      </c>
      <c r="M735" s="1"/>
      <c r="N735" s="1">
        <f t="shared" si="83"/>
        <v>0</v>
      </c>
      <c r="O735" s="1" t="s">
        <v>9</v>
      </c>
    </row>
    <row r="736" spans="1:15" x14ac:dyDescent="0.3">
      <c r="A736" s="1" t="s">
        <v>86</v>
      </c>
      <c r="B736" s="1" t="s">
        <v>87</v>
      </c>
      <c r="C736" s="1" t="str">
        <f t="shared" si="77"/>
        <v>India</v>
      </c>
      <c r="D736" s="1" t="s">
        <v>1578</v>
      </c>
      <c r="E736" s="7" t="str">
        <f>TEXT(DATE(MID(D736, 13, 4), CHOOSE(MATCH( MID(D736, 5, 3), {"Jan","Feb","Mar","Apr","May","Jun","Jul","Aug","Sep","Oct","Nov","Dec"}, 0), 1, 2, 3, 4, 5, 6, 7, 8, 9, 10, 11, 12), MID(D736, 9, 2)), "yyyy-mm-dd")</f>
        <v>2019-12-11</v>
      </c>
      <c r="F736" s="1" t="str">
        <f t="shared" si="78"/>
        <v>09:55:00</v>
      </c>
      <c r="G736" s="9" t="str">
        <f t="shared" si="79"/>
        <v>December</v>
      </c>
      <c r="H736" s="5" t="str">
        <f t="shared" si="80"/>
        <v>2019</v>
      </c>
      <c r="I736" s="1" t="s">
        <v>1579</v>
      </c>
      <c r="J736" s="1" t="str">
        <f t="shared" si="81"/>
        <v xml:space="preserve">PSLV-QL </v>
      </c>
      <c r="K736" s="1" t="str">
        <f t="shared" si="82"/>
        <v>RISAT 2BR1 &amp; Rideshares</v>
      </c>
      <c r="L736" s="1" t="s">
        <v>8</v>
      </c>
      <c r="M736" s="1">
        <v>21</v>
      </c>
      <c r="N736" s="1">
        <f t="shared" si="83"/>
        <v>1743</v>
      </c>
      <c r="O736" s="1" t="s">
        <v>9</v>
      </c>
    </row>
    <row r="737" spans="1:15" x14ac:dyDescent="0.3">
      <c r="A737" s="1" t="s">
        <v>4</v>
      </c>
      <c r="B737" s="1" t="s">
        <v>212</v>
      </c>
      <c r="C737" s="1" t="str">
        <f t="shared" si="77"/>
        <v>Russia</v>
      </c>
      <c r="D737" s="1" t="s">
        <v>1580</v>
      </c>
      <c r="E737" s="7" t="str">
        <f>TEXT(DATE(MID(D737, 13, 4), CHOOSE(MATCH( MID(D737, 5, 3), {"Jan","Feb","Mar","Apr","May","Jun","Jul","Aug","Sep","Oct","Nov","Dec"}, 0), 1, 2, 3, 4, 5, 6, 7, 8, 9, 10, 11, 12), MID(D737, 9, 2)), "yyyy-mm-dd")</f>
        <v>2019-12-11</v>
      </c>
      <c r="F737" s="1" t="str">
        <f t="shared" si="78"/>
        <v>08:54:00</v>
      </c>
      <c r="G737" s="9" t="str">
        <f t="shared" si="79"/>
        <v>December</v>
      </c>
      <c r="H737" s="5" t="str">
        <f t="shared" si="80"/>
        <v>2019</v>
      </c>
      <c r="I737" s="1" t="s">
        <v>1581</v>
      </c>
      <c r="J737" s="1" t="str">
        <f t="shared" si="81"/>
        <v xml:space="preserve">Soyuz 2.1b/Fregat </v>
      </c>
      <c r="K737" s="1" t="str">
        <f t="shared" si="82"/>
        <v>Cosmos 2544</v>
      </c>
      <c r="L737" s="1" t="s">
        <v>8</v>
      </c>
      <c r="M737" s="1">
        <v>25</v>
      </c>
      <c r="N737" s="1">
        <f t="shared" si="83"/>
        <v>2075</v>
      </c>
      <c r="O737" s="1" t="s">
        <v>9</v>
      </c>
    </row>
    <row r="738" spans="1:15" x14ac:dyDescent="0.3">
      <c r="A738" s="1" t="s">
        <v>68</v>
      </c>
      <c r="B738" s="1" t="s">
        <v>395</v>
      </c>
      <c r="C738" s="1" t="str">
        <f t="shared" si="77"/>
        <v>China</v>
      </c>
      <c r="D738" s="1" t="s">
        <v>1582</v>
      </c>
      <c r="E738" s="7" t="str">
        <f>TEXT(DATE(MID(D738, 13, 4), CHOOSE(MATCH( MID(D738, 5, 3), {"Jan","Feb","Mar","Apr","May","Jun","Jul","Aug","Sep","Oct","Nov","Dec"}, 0), 1, 2, 3, 4, 5, 6, 7, 8, 9, 10, 11, 12), MID(D738, 9, 2)), "yyyy-mm-dd")</f>
        <v>2019-12-07</v>
      </c>
      <c r="F738" s="1" t="str">
        <f t="shared" si="78"/>
        <v>08:52:00</v>
      </c>
      <c r="G738" s="9" t="str">
        <f t="shared" si="79"/>
        <v>December</v>
      </c>
      <c r="H738" s="5" t="str">
        <f t="shared" si="80"/>
        <v>2019</v>
      </c>
      <c r="I738" s="1" t="s">
        <v>1583</v>
      </c>
      <c r="J738" s="1" t="str">
        <f t="shared" si="81"/>
        <v xml:space="preserve">Kuaizhou 1A </v>
      </c>
      <c r="K738" s="1" t="str">
        <f t="shared" si="82"/>
        <v>HEAD-2A/B, SpaceTY 16/17 &amp; Apocalypse 4A/B</v>
      </c>
      <c r="L738" s="1" t="s">
        <v>8</v>
      </c>
      <c r="M738" s="1">
        <v>5.8</v>
      </c>
      <c r="N738" s="1">
        <f t="shared" si="83"/>
        <v>481.4</v>
      </c>
      <c r="O738" s="1" t="s">
        <v>9</v>
      </c>
    </row>
    <row r="739" spans="1:15" x14ac:dyDescent="0.3">
      <c r="A739" s="1" t="s">
        <v>68</v>
      </c>
      <c r="B739" s="1" t="s">
        <v>742</v>
      </c>
      <c r="C739" s="1" t="str">
        <f t="shared" si="77"/>
        <v>China</v>
      </c>
      <c r="D739" s="1" t="s">
        <v>1584</v>
      </c>
      <c r="E739" s="7" t="str">
        <f>TEXT(DATE(MID(D739, 13, 4), CHOOSE(MATCH( MID(D739, 5, 3), {"Jan","Feb","Mar","Apr","May","Jun","Jul","Aug","Sep","Oct","Nov","Dec"}, 0), 1, 2, 3, 4, 5, 6, 7, 8, 9, 10, 11, 12), MID(D739, 9, 2)), "yyyy-mm-dd")</f>
        <v>2019-12-07</v>
      </c>
      <c r="F739" s="1" t="str">
        <f t="shared" si="78"/>
        <v>02:55:00</v>
      </c>
      <c r="G739" s="9" t="str">
        <f t="shared" si="79"/>
        <v>December</v>
      </c>
      <c r="H739" s="5" t="str">
        <f t="shared" si="80"/>
        <v>2019</v>
      </c>
      <c r="I739" s="1" t="s">
        <v>1585</v>
      </c>
      <c r="J739" s="1" t="str">
        <f t="shared" si="81"/>
        <v xml:space="preserve">Kuaizhou 1A </v>
      </c>
      <c r="K739" s="1" t="str">
        <f t="shared" si="82"/>
        <v>Jilin-1 Gaofen-02B</v>
      </c>
      <c r="L739" s="1" t="s">
        <v>8</v>
      </c>
      <c r="M739" s="1">
        <v>5.8</v>
      </c>
      <c r="N739" s="1">
        <f t="shared" si="83"/>
        <v>481.4</v>
      </c>
      <c r="O739" s="1" t="s">
        <v>9</v>
      </c>
    </row>
    <row r="740" spans="1:15" x14ac:dyDescent="0.3">
      <c r="A740" s="1" t="s">
        <v>129</v>
      </c>
      <c r="B740" s="1" t="s">
        <v>130</v>
      </c>
      <c r="C740" s="1" t="str">
        <f t="shared" si="77"/>
        <v>Kazakhstan</v>
      </c>
      <c r="D740" s="1" t="s">
        <v>1586</v>
      </c>
      <c r="E740" s="7" t="str">
        <f>TEXT(DATE(MID(D740, 13, 4), CHOOSE(MATCH( MID(D740, 5, 3), {"Jan","Feb","Mar","Apr","May","Jun","Jul","Aug","Sep","Oct","Nov","Dec"}, 0), 1, 2, 3, 4, 5, 6, 7, 8, 9, 10, 11, 12), MID(D740, 9, 2)), "yyyy-mm-dd")</f>
        <v>2019-12-06</v>
      </c>
      <c r="F740" s="1" t="str">
        <f t="shared" si="78"/>
        <v>09:34:00</v>
      </c>
      <c r="G740" s="9" t="str">
        <f t="shared" si="79"/>
        <v>December</v>
      </c>
      <c r="H740" s="5" t="str">
        <f t="shared" si="80"/>
        <v>2019</v>
      </c>
      <c r="I740" s="1" t="s">
        <v>1587</v>
      </c>
      <c r="J740" s="1" t="str">
        <f t="shared" si="81"/>
        <v xml:space="preserve">Soyuz 2.1a </v>
      </c>
      <c r="K740" s="1" t="str">
        <f t="shared" si="82"/>
        <v>Progress MS-13</v>
      </c>
      <c r="L740" s="1" t="s">
        <v>8</v>
      </c>
      <c r="M740" s="1">
        <v>17.420000000000002</v>
      </c>
      <c r="N740" s="1">
        <f t="shared" si="83"/>
        <v>1445.8600000000001</v>
      </c>
      <c r="O740" s="1" t="s">
        <v>9</v>
      </c>
    </row>
    <row r="741" spans="1:15" x14ac:dyDescent="0.3">
      <c r="A741" s="1" t="s">
        <v>21</v>
      </c>
      <c r="B741" s="1" t="s">
        <v>828</v>
      </c>
      <c r="C741" s="1" t="str">
        <f t="shared" si="77"/>
        <v>New Zealand</v>
      </c>
      <c r="D741" s="1" t="s">
        <v>1588</v>
      </c>
      <c r="E741" s="7" t="str">
        <f>TEXT(DATE(MID(D741, 13, 4), CHOOSE(MATCH( MID(D741, 5, 3), {"Jan","Feb","Mar","Apr","May","Jun","Jul","Aug","Sep","Oct","Nov","Dec"}, 0), 1, 2, 3, 4, 5, 6, 7, 8, 9, 10, 11, 12), MID(D741, 9, 2)), "yyyy-mm-dd")</f>
        <v>2019-12-06</v>
      </c>
      <c r="F741" s="1" t="str">
        <f t="shared" si="78"/>
        <v>08:18:00</v>
      </c>
      <c r="G741" s="9" t="str">
        <f t="shared" si="79"/>
        <v>December</v>
      </c>
      <c r="H741" s="5" t="str">
        <f t="shared" si="80"/>
        <v>2019</v>
      </c>
      <c r="I741" s="1" t="s">
        <v>1589</v>
      </c>
      <c r="J741" s="1" t="str">
        <f t="shared" si="81"/>
        <v xml:space="preserve">Electron/Curie </v>
      </c>
      <c r="K741" s="1" t="str">
        <f t="shared" si="82"/>
        <v>Running Out Of Fingers</v>
      </c>
      <c r="L741" s="1" t="s">
        <v>8</v>
      </c>
      <c r="M741" s="1">
        <v>7.5</v>
      </c>
      <c r="N741" s="1">
        <f t="shared" si="83"/>
        <v>622.5</v>
      </c>
      <c r="O741" s="1" t="s">
        <v>9</v>
      </c>
    </row>
    <row r="742" spans="1:15" x14ac:dyDescent="0.3">
      <c r="A742" s="1" t="s">
        <v>10</v>
      </c>
      <c r="B742" s="1" t="s">
        <v>11</v>
      </c>
      <c r="C742" s="1" t="str">
        <f t="shared" si="77"/>
        <v>USA</v>
      </c>
      <c r="D742" s="1" t="s">
        <v>1590</v>
      </c>
      <c r="E742" s="7" t="str">
        <f>TEXT(DATE(MID(D742, 13, 4), CHOOSE(MATCH( MID(D742, 5, 3), {"Jan","Feb","Mar","Apr","May","Jun","Jul","Aug","Sep","Oct","Nov","Dec"}, 0), 1, 2, 3, 4, 5, 6, 7, 8, 9, 10, 11, 12), MID(D742, 9, 2)), "yyyy-mm-dd")</f>
        <v>2019-12-05</v>
      </c>
      <c r="F742" s="1" t="str">
        <f t="shared" si="78"/>
        <v>17:29:00</v>
      </c>
      <c r="G742" s="9" t="str">
        <f t="shared" si="79"/>
        <v>December</v>
      </c>
      <c r="H742" s="5" t="str">
        <f t="shared" si="80"/>
        <v>2019</v>
      </c>
      <c r="I742" s="1" t="s">
        <v>1591</v>
      </c>
      <c r="J742" s="1" t="str">
        <f t="shared" si="81"/>
        <v xml:space="preserve">Falcon 9 Block 5 </v>
      </c>
      <c r="K742" s="1" t="str">
        <f t="shared" si="82"/>
        <v>CRS SpX-19</v>
      </c>
      <c r="L742" s="1" t="s">
        <v>8</v>
      </c>
      <c r="M742" s="1">
        <v>67</v>
      </c>
      <c r="N742" s="1">
        <f t="shared" si="83"/>
        <v>5561</v>
      </c>
      <c r="O742" s="1" t="s">
        <v>9</v>
      </c>
    </row>
    <row r="743" spans="1:15" x14ac:dyDescent="0.3">
      <c r="A743" s="1" t="s">
        <v>14</v>
      </c>
      <c r="B743" s="1" t="s">
        <v>329</v>
      </c>
      <c r="C743" s="1" t="str">
        <f t="shared" si="77"/>
        <v>China</v>
      </c>
      <c r="D743" s="1" t="s">
        <v>1592</v>
      </c>
      <c r="E743" s="7" t="str">
        <f>TEXT(DATE(MID(D743, 13, 4), CHOOSE(MATCH( MID(D743, 5, 3), {"Jan","Feb","Mar","Apr","May","Jun","Jul","Aug","Sep","Oct","Nov","Dec"}, 0), 1, 2, 3, 4, 5, 6, 7, 8, 9, 10, 11, 12), MID(D743, 9, 2)), "yyyy-mm-dd")</f>
        <v>2019-11-27</v>
      </c>
      <c r="F743" s="1" t="str">
        <f t="shared" si="78"/>
        <v>23:52:00</v>
      </c>
      <c r="G743" s="9" t="str">
        <f t="shared" si="79"/>
        <v>November</v>
      </c>
      <c r="H743" s="5" t="str">
        <f t="shared" si="80"/>
        <v>2019</v>
      </c>
      <c r="I743" s="1" t="s">
        <v>1593</v>
      </c>
      <c r="J743" s="1" t="str">
        <f t="shared" si="81"/>
        <v xml:space="preserve">Long March 4C </v>
      </c>
      <c r="K743" s="1" t="str">
        <f t="shared" si="82"/>
        <v>Gaofen-12</v>
      </c>
      <c r="L743" s="1" t="s">
        <v>8</v>
      </c>
      <c r="M743" s="1">
        <v>64.680000000000007</v>
      </c>
      <c r="N743" s="1">
        <f t="shared" si="83"/>
        <v>5368.4400000000005</v>
      </c>
      <c r="O743" s="1" t="s">
        <v>9</v>
      </c>
    </row>
    <row r="744" spans="1:15" x14ac:dyDescent="0.3">
      <c r="A744" s="1" t="s">
        <v>86</v>
      </c>
      <c r="B744" s="1" t="s">
        <v>290</v>
      </c>
      <c r="C744" s="1" t="str">
        <f t="shared" si="77"/>
        <v>India</v>
      </c>
      <c r="D744" s="1" t="s">
        <v>1594</v>
      </c>
      <c r="E744" s="7" t="str">
        <f>TEXT(DATE(MID(D744, 13, 4), CHOOSE(MATCH( MID(D744, 5, 3), {"Jan","Feb","Mar","Apr","May","Jun","Jul","Aug","Sep","Oct","Nov","Dec"}, 0), 1, 2, 3, 4, 5, 6, 7, 8, 9, 10, 11, 12), MID(D744, 9, 2)), "yyyy-mm-dd")</f>
        <v>2019-11-27</v>
      </c>
      <c r="F744" s="1" t="str">
        <f t="shared" si="78"/>
        <v>03:58:00</v>
      </c>
      <c r="G744" s="9" t="str">
        <f t="shared" si="79"/>
        <v>November</v>
      </c>
      <c r="H744" s="5" t="str">
        <f t="shared" si="80"/>
        <v>2019</v>
      </c>
      <c r="I744" s="1" t="s">
        <v>1595</v>
      </c>
      <c r="J744" s="1" t="str">
        <f t="shared" si="81"/>
        <v xml:space="preserve">PSLV-XL </v>
      </c>
      <c r="K744" s="1" t="str">
        <f t="shared" si="82"/>
        <v>Cartosat-3 &amp; Rideshares</v>
      </c>
      <c r="L744" s="1" t="s">
        <v>8</v>
      </c>
      <c r="M744" s="1">
        <v>31</v>
      </c>
      <c r="N744" s="1">
        <f t="shared" si="83"/>
        <v>2573</v>
      </c>
      <c r="O744" s="1" t="s">
        <v>9</v>
      </c>
    </row>
    <row r="745" spans="1:15" x14ac:dyDescent="0.3">
      <c r="A745" s="1" t="s">
        <v>233</v>
      </c>
      <c r="B745" s="1" t="s">
        <v>379</v>
      </c>
      <c r="C745" s="1" t="str">
        <f t="shared" si="77"/>
        <v>France</v>
      </c>
      <c r="D745" s="1" t="s">
        <v>1596</v>
      </c>
      <c r="E745" s="7" t="str">
        <f>TEXT(DATE(MID(D745, 13, 4), CHOOSE(MATCH( MID(D745, 5, 3), {"Jan","Feb","Mar","Apr","May","Jun","Jul","Aug","Sep","Oct","Nov","Dec"}, 0), 1, 2, 3, 4, 5, 6, 7, 8, 9, 10, 11, 12), MID(D745, 9, 2)), "yyyy-mm-dd")</f>
        <v>2019-11-26</v>
      </c>
      <c r="F745" s="1" t="str">
        <f t="shared" si="78"/>
        <v>21:23:00</v>
      </c>
      <c r="G745" s="9" t="str">
        <f t="shared" si="79"/>
        <v>November</v>
      </c>
      <c r="H745" s="5" t="str">
        <f t="shared" si="80"/>
        <v>2019</v>
      </c>
      <c r="I745" s="1" t="s">
        <v>1597</v>
      </c>
      <c r="J745" s="1" t="str">
        <f t="shared" si="81"/>
        <v xml:space="preserve">Ariane 5 ECA </v>
      </c>
      <c r="K745" s="1" t="str">
        <f t="shared" si="82"/>
        <v>Inmarsat 5 F5 &amp; TIBA-1</v>
      </c>
      <c r="L745" s="1" t="s">
        <v>346</v>
      </c>
      <c r="M745" s="1">
        <v>200</v>
      </c>
      <c r="N745" s="1">
        <f t="shared" si="83"/>
        <v>16600</v>
      </c>
      <c r="O745" s="1" t="s">
        <v>9</v>
      </c>
    </row>
    <row r="746" spans="1:15" x14ac:dyDescent="0.3">
      <c r="A746" s="1" t="s">
        <v>4</v>
      </c>
      <c r="B746" s="1" t="s">
        <v>5</v>
      </c>
      <c r="C746" s="1" t="str">
        <f t="shared" si="77"/>
        <v>Russia</v>
      </c>
      <c r="D746" s="1" t="s">
        <v>1598</v>
      </c>
      <c r="E746" s="7" t="str">
        <f>TEXT(DATE(MID(D746, 13, 4), CHOOSE(MATCH( MID(D746, 5, 3), {"Jan","Feb","Mar","Apr","May","Jun","Jul","Aug","Sep","Oct","Nov","Dec"}, 0), 1, 2, 3, 4, 5, 6, 7, 8, 9, 10, 11, 12), MID(D746, 9, 2)), "yyyy-mm-dd")</f>
        <v>2019-11-25</v>
      </c>
      <c r="F746" s="1" t="str">
        <f t="shared" si="78"/>
        <v>17:52:00</v>
      </c>
      <c r="G746" s="9" t="str">
        <f t="shared" si="79"/>
        <v>November</v>
      </c>
      <c r="H746" s="5" t="str">
        <f t="shared" si="80"/>
        <v>2019</v>
      </c>
      <c r="I746" s="1" t="s">
        <v>1599</v>
      </c>
      <c r="J746" s="1" t="str">
        <f t="shared" si="81"/>
        <v xml:space="preserve">Soyuz 2.1v/Volga </v>
      </c>
      <c r="K746" s="1" t="str">
        <f t="shared" si="82"/>
        <v>Cosmos 2542 &amp; 2543</v>
      </c>
      <c r="L746" s="1" t="s">
        <v>8</v>
      </c>
      <c r="M746" s="1"/>
      <c r="N746" s="1">
        <f t="shared" si="83"/>
        <v>0</v>
      </c>
      <c r="O746" s="1" t="s">
        <v>9</v>
      </c>
    </row>
    <row r="747" spans="1:15" x14ac:dyDescent="0.3">
      <c r="A747" s="1" t="s">
        <v>14</v>
      </c>
      <c r="B747" s="1" t="s">
        <v>18</v>
      </c>
      <c r="C747" s="1" t="str">
        <f t="shared" si="77"/>
        <v>China</v>
      </c>
      <c r="D747" s="1" t="s">
        <v>1600</v>
      </c>
      <c r="E747" s="7" t="str">
        <f>TEXT(DATE(MID(D747, 13, 4), CHOOSE(MATCH( MID(D747, 5, 3), {"Jan","Feb","Mar","Apr","May","Jun","Jul","Aug","Sep","Oct","Nov","Dec"}, 0), 1, 2, 3, 4, 5, 6, 7, 8, 9, 10, 11, 12), MID(D747, 9, 2)), "yyyy-mm-dd")</f>
        <v>2019-11-23</v>
      </c>
      <c r="F747" s="1" t="str">
        <f t="shared" si="78"/>
        <v>00:55:00</v>
      </c>
      <c r="G747" s="9" t="str">
        <f t="shared" si="79"/>
        <v>November</v>
      </c>
      <c r="H747" s="5" t="str">
        <f t="shared" si="80"/>
        <v>2019</v>
      </c>
      <c r="I747" s="1" t="s">
        <v>1601</v>
      </c>
      <c r="J747" s="1" t="str">
        <f t="shared" si="81"/>
        <v xml:space="preserve">Long March 3B/YZ-1 </v>
      </c>
      <c r="K747" s="1" t="str">
        <f t="shared" si="82"/>
        <v>Beidou-3 M21 &amp; M22</v>
      </c>
      <c r="L747" s="1" t="s">
        <v>8</v>
      </c>
      <c r="M747" s="1"/>
      <c r="N747" s="1">
        <f t="shared" si="83"/>
        <v>0</v>
      </c>
      <c r="O747" s="1" t="s">
        <v>9</v>
      </c>
    </row>
    <row r="748" spans="1:15" x14ac:dyDescent="0.3">
      <c r="A748" s="1" t="s">
        <v>68</v>
      </c>
      <c r="B748" s="1" t="s">
        <v>69</v>
      </c>
      <c r="C748" s="1" t="str">
        <f t="shared" si="77"/>
        <v>China</v>
      </c>
      <c r="D748" s="1" t="s">
        <v>1602</v>
      </c>
      <c r="E748" s="7" t="str">
        <f>TEXT(DATE(MID(D748, 13, 4), CHOOSE(MATCH( MID(D748, 5, 3), {"Jan","Feb","Mar","Apr","May","Jun","Jul","Aug","Sep","Oct","Nov","Dec"}, 0), 1, 2, 3, 4, 5, 6, 7, 8, 9, 10, 11, 12), MID(D748, 9, 2)), "yyyy-mm-dd")</f>
        <v>2019-11-17</v>
      </c>
      <c r="F748" s="1" t="str">
        <f t="shared" si="78"/>
        <v>10:00:00</v>
      </c>
      <c r="G748" s="9" t="str">
        <f t="shared" si="79"/>
        <v>November</v>
      </c>
      <c r="H748" s="5" t="str">
        <f t="shared" si="80"/>
        <v>2019</v>
      </c>
      <c r="I748" s="1" t="s">
        <v>1603</v>
      </c>
      <c r="J748" s="1" t="str">
        <f t="shared" si="81"/>
        <v xml:space="preserve">Kuaizhou 1A </v>
      </c>
      <c r="K748" s="1" t="str">
        <f t="shared" si="82"/>
        <v>KL-Alpha A &amp; KL-Alpha B</v>
      </c>
      <c r="L748" s="1" t="s">
        <v>8</v>
      </c>
      <c r="M748" s="1">
        <v>5.8</v>
      </c>
      <c r="N748" s="1">
        <f t="shared" si="83"/>
        <v>481.4</v>
      </c>
      <c r="O748" s="1" t="s">
        <v>9</v>
      </c>
    </row>
    <row r="749" spans="1:15" x14ac:dyDescent="0.3">
      <c r="A749" s="1" t="s">
        <v>14</v>
      </c>
      <c r="B749" s="1" t="s">
        <v>395</v>
      </c>
      <c r="C749" s="1" t="str">
        <f t="shared" si="77"/>
        <v>China</v>
      </c>
      <c r="D749" s="1" t="s">
        <v>1604</v>
      </c>
      <c r="E749" s="7" t="str">
        <f>TEXT(DATE(MID(D749, 13, 4), CHOOSE(MATCH( MID(D749, 5, 3), {"Jan","Feb","Mar","Apr","May","Jun","Jul","Aug","Sep","Oct","Nov","Dec"}, 0), 1, 2, 3, 4, 5, 6, 7, 8, 9, 10, 11, 12), MID(D749, 9, 2)), "yyyy-mm-dd")</f>
        <v>2019-11-13</v>
      </c>
      <c r="F749" s="1" t="str">
        <f t="shared" si="78"/>
        <v>06:35:00</v>
      </c>
      <c r="G749" s="9" t="str">
        <f t="shared" si="79"/>
        <v>November</v>
      </c>
      <c r="H749" s="5" t="str">
        <f t="shared" si="80"/>
        <v>2019</v>
      </c>
      <c r="I749" s="1" t="s">
        <v>1605</v>
      </c>
      <c r="J749" s="1" t="str">
        <f t="shared" si="81"/>
        <v xml:space="preserve">Long March 6 </v>
      </c>
      <c r="K749" s="1" t="str">
        <f t="shared" si="82"/>
        <v>Ningxia-1 (x5)</v>
      </c>
      <c r="L749" s="1" t="s">
        <v>8</v>
      </c>
      <c r="M749" s="1">
        <v>19</v>
      </c>
      <c r="N749" s="1">
        <f t="shared" si="83"/>
        <v>1577</v>
      </c>
      <c r="O749" s="1" t="s">
        <v>9</v>
      </c>
    </row>
    <row r="750" spans="1:15" x14ac:dyDescent="0.3">
      <c r="A750" s="1" t="s">
        <v>68</v>
      </c>
      <c r="B750" s="1" t="s">
        <v>69</v>
      </c>
      <c r="C750" s="1" t="str">
        <f t="shared" si="77"/>
        <v>China</v>
      </c>
      <c r="D750" s="1" t="s">
        <v>1606</v>
      </c>
      <c r="E750" s="7" t="str">
        <f>TEXT(DATE(MID(D750, 13, 4), CHOOSE(MATCH( MID(D750, 5, 3), {"Jan","Feb","Mar","Apr","May","Jun","Jul","Aug","Sep","Oct","Nov","Dec"}, 0), 1, 2, 3, 4, 5, 6, 7, 8, 9, 10, 11, 12), MID(D750, 9, 2)), "yyyy-mm-dd")</f>
        <v>2019-11-13</v>
      </c>
      <c r="F750" s="1" t="str">
        <f t="shared" si="78"/>
        <v>03:40:00</v>
      </c>
      <c r="G750" s="9" t="str">
        <f t="shared" si="79"/>
        <v>November</v>
      </c>
      <c r="H750" s="5" t="str">
        <f t="shared" si="80"/>
        <v>2019</v>
      </c>
      <c r="I750" s="1" t="s">
        <v>1607</v>
      </c>
      <c r="J750" s="1" t="str">
        <f t="shared" si="81"/>
        <v xml:space="preserve">Kuaizhou 1A </v>
      </c>
      <c r="K750" s="1" t="str">
        <f t="shared" si="82"/>
        <v>Jilin 1-02A</v>
      </c>
      <c r="L750" s="1" t="s">
        <v>8</v>
      </c>
      <c r="M750" s="1">
        <v>5.8</v>
      </c>
      <c r="N750" s="1">
        <f t="shared" si="83"/>
        <v>481.4</v>
      </c>
      <c r="O750" s="1" t="s">
        <v>9</v>
      </c>
    </row>
    <row r="751" spans="1:15" x14ac:dyDescent="0.3">
      <c r="A751" s="1" t="s">
        <v>10</v>
      </c>
      <c r="B751" s="1" t="s">
        <v>11</v>
      </c>
      <c r="C751" s="1" t="str">
        <f t="shared" si="77"/>
        <v>USA</v>
      </c>
      <c r="D751" s="1" t="s">
        <v>1608</v>
      </c>
      <c r="E751" s="7" t="str">
        <f>TEXT(DATE(MID(D751, 13, 4), CHOOSE(MATCH( MID(D751, 5, 3), {"Jan","Feb","Mar","Apr","May","Jun","Jul","Aug","Sep","Oct","Nov","Dec"}, 0), 1, 2, 3, 4, 5, 6, 7, 8, 9, 10, 11, 12), MID(D751, 9, 2)), "yyyy-mm-dd")</f>
        <v>2019-11-11</v>
      </c>
      <c r="F751" s="1" t="str">
        <f t="shared" si="78"/>
        <v>14:56:00</v>
      </c>
      <c r="G751" s="9" t="str">
        <f t="shared" si="79"/>
        <v>November</v>
      </c>
      <c r="H751" s="5" t="str">
        <f t="shared" si="80"/>
        <v>2019</v>
      </c>
      <c r="I751" s="1" t="s">
        <v>1609</v>
      </c>
      <c r="J751" s="1" t="str">
        <f t="shared" si="81"/>
        <v xml:space="preserve">Falcon 9 Block 5 </v>
      </c>
      <c r="K751" s="1" t="str">
        <f t="shared" si="82"/>
        <v>Starlink V1 L1</v>
      </c>
      <c r="L751" s="1" t="s">
        <v>8</v>
      </c>
      <c r="M751" s="1">
        <v>67</v>
      </c>
      <c r="N751" s="1">
        <f t="shared" si="83"/>
        <v>5561</v>
      </c>
      <c r="O751" s="1" t="s">
        <v>9</v>
      </c>
    </row>
    <row r="752" spans="1:15" x14ac:dyDescent="0.3">
      <c r="A752" s="1" t="s">
        <v>14</v>
      </c>
      <c r="B752" s="1" t="s">
        <v>101</v>
      </c>
      <c r="C752" s="1" t="str">
        <f t="shared" si="77"/>
        <v>China</v>
      </c>
      <c r="D752" s="1" t="s">
        <v>1610</v>
      </c>
      <c r="E752" s="7" t="str">
        <f>TEXT(DATE(MID(D752, 13, 4), CHOOSE(MATCH( MID(D752, 5, 3), {"Jan","Feb","Mar","Apr","May","Jun","Jul","Aug","Sep","Oct","Nov","Dec"}, 0), 1, 2, 3, 4, 5, 6, 7, 8, 9, 10, 11, 12), MID(D752, 9, 2)), "yyyy-mm-dd")</f>
        <v>2019-11-04</v>
      </c>
      <c r="F752" s="1" t="str">
        <f t="shared" si="78"/>
        <v>17:43:00</v>
      </c>
      <c r="G752" s="9" t="str">
        <f t="shared" si="79"/>
        <v>November</v>
      </c>
      <c r="H752" s="5" t="str">
        <f t="shared" si="80"/>
        <v>2019</v>
      </c>
      <c r="I752" s="1" t="s">
        <v>1611</v>
      </c>
      <c r="J752" s="1" t="str">
        <f t="shared" si="81"/>
        <v xml:space="preserve">Long March 3B/E </v>
      </c>
      <c r="K752" s="1" t="str">
        <f t="shared" si="82"/>
        <v>Beidou-3 IGSO-3</v>
      </c>
      <c r="L752" s="1" t="s">
        <v>8</v>
      </c>
      <c r="M752" s="1">
        <v>29.15</v>
      </c>
      <c r="N752" s="1">
        <f t="shared" si="83"/>
        <v>2419.4499999999998</v>
      </c>
      <c r="O752" s="1" t="s">
        <v>9</v>
      </c>
    </row>
    <row r="753" spans="1:15" x14ac:dyDescent="0.3">
      <c r="A753" s="1" t="s">
        <v>14</v>
      </c>
      <c r="B753" s="1" t="s">
        <v>329</v>
      </c>
      <c r="C753" s="1" t="str">
        <f t="shared" si="77"/>
        <v>China</v>
      </c>
      <c r="D753" s="1" t="s">
        <v>1612</v>
      </c>
      <c r="E753" s="7" t="str">
        <f>TEXT(DATE(MID(D753, 13, 4), CHOOSE(MATCH( MID(D753, 5, 3), {"Jan","Feb","Mar","Apr","May","Jun","Jul","Aug","Sep","Oct","Nov","Dec"}, 0), 1, 2, 3, 4, 5, 6, 7, 8, 9, 10, 11, 12), MID(D753, 9, 2)), "yyyy-mm-dd")</f>
        <v>2019-11-03</v>
      </c>
      <c r="F753" s="1" t="str">
        <f t="shared" si="78"/>
        <v>03:22:00</v>
      </c>
      <c r="G753" s="9" t="str">
        <f t="shared" si="79"/>
        <v>November</v>
      </c>
      <c r="H753" s="5" t="str">
        <f t="shared" si="80"/>
        <v>2019</v>
      </c>
      <c r="I753" s="1" t="s">
        <v>1613</v>
      </c>
      <c r="J753" s="1" t="str">
        <f t="shared" si="81"/>
        <v xml:space="preserve">Long March 4B </v>
      </c>
      <c r="K753" s="1" t="str">
        <f t="shared" si="82"/>
        <v>Gaofen-7 &amp; Others</v>
      </c>
      <c r="L753" s="1" t="s">
        <v>8</v>
      </c>
      <c r="M753" s="1">
        <v>64.680000000000007</v>
      </c>
      <c r="N753" s="1">
        <f t="shared" si="83"/>
        <v>5368.4400000000005</v>
      </c>
      <c r="O753" s="1" t="s">
        <v>9</v>
      </c>
    </row>
    <row r="754" spans="1:15" x14ac:dyDescent="0.3">
      <c r="A754" s="1" t="s">
        <v>342</v>
      </c>
      <c r="B754" s="1" t="s">
        <v>343</v>
      </c>
      <c r="C754" s="1" t="str">
        <f t="shared" si="77"/>
        <v>USA</v>
      </c>
      <c r="D754" s="1" t="s">
        <v>1614</v>
      </c>
      <c r="E754" s="7" t="str">
        <f>TEXT(DATE(MID(D754, 13, 4), CHOOSE(MATCH( MID(D754, 5, 3), {"Jan","Feb","Mar","Apr","May","Jun","Jul","Aug","Sep","Oct","Nov","Dec"}, 0), 1, 2, 3, 4, 5, 6, 7, 8, 9, 10, 11, 12), MID(D754, 9, 2)), "yyyy-mm-dd")</f>
        <v>2019-11-02</v>
      </c>
      <c r="F754" s="1" t="str">
        <f t="shared" si="78"/>
        <v>13:59:00</v>
      </c>
      <c r="G754" s="9" t="str">
        <f t="shared" si="79"/>
        <v>November</v>
      </c>
      <c r="H754" s="5" t="str">
        <f t="shared" si="80"/>
        <v>2019</v>
      </c>
      <c r="I754" s="1" t="s">
        <v>1615</v>
      </c>
      <c r="J754" s="1" t="str">
        <f t="shared" si="81"/>
        <v xml:space="preserve">Antares 230+ </v>
      </c>
      <c r="K754" s="1" t="str">
        <f t="shared" si="82"/>
        <v>CRS NG-12</v>
      </c>
      <c r="L754" s="1" t="s">
        <v>346</v>
      </c>
      <c r="M754" s="1">
        <v>85</v>
      </c>
      <c r="N754" s="1">
        <f t="shared" si="83"/>
        <v>7055</v>
      </c>
      <c r="O754" s="1" t="s">
        <v>9</v>
      </c>
    </row>
    <row r="755" spans="1:15" x14ac:dyDescent="0.3">
      <c r="A755" s="1" t="s">
        <v>14</v>
      </c>
      <c r="B755" s="1" t="s">
        <v>18</v>
      </c>
      <c r="C755" s="1" t="str">
        <f t="shared" si="77"/>
        <v>China</v>
      </c>
      <c r="D755" s="1" t="s">
        <v>1616</v>
      </c>
      <c r="E755" s="7" t="str">
        <f>TEXT(DATE(MID(D755, 13, 4), CHOOSE(MATCH( MID(D755, 5, 3), {"Jan","Feb","Mar","Apr","May","Jun","Jul","Aug","Sep","Oct","Nov","Dec"}, 0), 1, 2, 3, 4, 5, 6, 7, 8, 9, 10, 11, 12), MID(D755, 9, 2)), "yyyy-mm-dd")</f>
        <v>2019-10-17</v>
      </c>
      <c r="F755" s="1" t="str">
        <f t="shared" si="78"/>
        <v>15:21:00</v>
      </c>
      <c r="G755" s="9" t="str">
        <f t="shared" si="79"/>
        <v>October</v>
      </c>
      <c r="H755" s="5" t="str">
        <f t="shared" si="80"/>
        <v>2019</v>
      </c>
      <c r="I755" s="1" t="s">
        <v>1617</v>
      </c>
      <c r="J755" s="1" t="str">
        <f t="shared" si="81"/>
        <v xml:space="preserve">Long March 3B/E </v>
      </c>
      <c r="K755" s="1" t="str">
        <f t="shared" si="82"/>
        <v>TJSW-4</v>
      </c>
      <c r="L755" s="1" t="s">
        <v>8</v>
      </c>
      <c r="M755" s="1">
        <v>29.15</v>
      </c>
      <c r="N755" s="1">
        <f t="shared" si="83"/>
        <v>2419.4499999999998</v>
      </c>
      <c r="O755" s="1" t="s">
        <v>9</v>
      </c>
    </row>
    <row r="756" spans="1:15" x14ac:dyDescent="0.3">
      <c r="A756" s="1" t="s">
        <v>21</v>
      </c>
      <c r="B756" s="1" t="s">
        <v>828</v>
      </c>
      <c r="C756" s="1" t="str">
        <f t="shared" si="77"/>
        <v>New Zealand</v>
      </c>
      <c r="D756" s="1" t="s">
        <v>1618</v>
      </c>
      <c r="E756" s="7" t="str">
        <f>TEXT(DATE(MID(D756, 13, 4), CHOOSE(MATCH( MID(D756, 5, 3), {"Jan","Feb","Mar","Apr","May","Jun","Jul","Aug","Sep","Oct","Nov","Dec"}, 0), 1, 2, 3, 4, 5, 6, 7, 8, 9, 10, 11, 12), MID(D756, 9, 2)), "yyyy-mm-dd")</f>
        <v>2019-10-17</v>
      </c>
      <c r="F756" s="1" t="str">
        <f t="shared" si="78"/>
        <v>01:22:00</v>
      </c>
      <c r="G756" s="9" t="str">
        <f t="shared" si="79"/>
        <v>October</v>
      </c>
      <c r="H756" s="5" t="str">
        <f t="shared" si="80"/>
        <v>2019</v>
      </c>
      <c r="I756" s="1" t="s">
        <v>1619</v>
      </c>
      <c r="J756" s="1" t="str">
        <f t="shared" si="81"/>
        <v xml:space="preserve">Electron/Curie </v>
      </c>
      <c r="K756" s="1" t="str">
        <f t="shared" si="82"/>
        <v>As The Crow Flies</v>
      </c>
      <c r="L756" s="1" t="s">
        <v>8</v>
      </c>
      <c r="M756" s="1">
        <v>7.5</v>
      </c>
      <c r="N756" s="1">
        <f t="shared" si="83"/>
        <v>622.5</v>
      </c>
      <c r="O756" s="1" t="s">
        <v>9</v>
      </c>
    </row>
    <row r="757" spans="1:15" x14ac:dyDescent="0.3">
      <c r="A757" s="1" t="s">
        <v>342</v>
      </c>
      <c r="B757" s="1" t="s">
        <v>1620</v>
      </c>
      <c r="C757" s="1" t="str">
        <f t="shared" si="77"/>
        <v>USA</v>
      </c>
      <c r="D757" s="1" t="s">
        <v>1621</v>
      </c>
      <c r="E757" s="7" t="str">
        <f>TEXT(DATE(MID(D757, 13, 4), CHOOSE(MATCH( MID(D757, 5, 3), {"Jan","Feb","Mar","Apr","May","Jun","Jul","Aug","Sep","Oct","Nov","Dec"}, 0), 1, 2, 3, 4, 5, 6, 7, 8, 9, 10, 11, 12), MID(D757, 9, 2)), "yyyy-mm-dd")</f>
        <v>2019-10-11</v>
      </c>
      <c r="F757" s="1" t="str">
        <f t="shared" si="78"/>
        <v>01:59:00</v>
      </c>
      <c r="G757" s="9" t="str">
        <f t="shared" si="79"/>
        <v>October</v>
      </c>
      <c r="H757" s="5" t="str">
        <f t="shared" si="80"/>
        <v>2019</v>
      </c>
      <c r="I757" s="1" t="s">
        <v>1622</v>
      </c>
      <c r="J757" s="1" t="str">
        <f t="shared" si="81"/>
        <v xml:space="preserve">Pegasus XL </v>
      </c>
      <c r="K757" s="1" t="str">
        <f t="shared" si="82"/>
        <v>ICON</v>
      </c>
      <c r="L757" s="1" t="s">
        <v>8</v>
      </c>
      <c r="M757" s="1">
        <v>40</v>
      </c>
      <c r="N757" s="1">
        <f t="shared" si="83"/>
        <v>3320</v>
      </c>
      <c r="O757" s="1" t="s">
        <v>9</v>
      </c>
    </row>
    <row r="758" spans="1:15" x14ac:dyDescent="0.3">
      <c r="A758" s="1" t="s">
        <v>1623</v>
      </c>
      <c r="B758" s="1" t="s">
        <v>529</v>
      </c>
      <c r="C758" s="1" t="str">
        <f t="shared" si="77"/>
        <v>Kazakhstan</v>
      </c>
      <c r="D758" s="1" t="s">
        <v>1624</v>
      </c>
      <c r="E758" s="7" t="str">
        <f>TEXT(DATE(MID(D758, 13, 4), CHOOSE(MATCH( MID(D758, 5, 3), {"Jan","Feb","Mar","Apr","May","Jun","Jul","Aug","Sep","Oct","Nov","Dec"}, 0), 1, 2, 3, 4, 5, 6, 7, 8, 9, 10, 11, 12), MID(D758, 9, 2)), "yyyy-mm-dd")</f>
        <v>2019-10-09</v>
      </c>
      <c r="F758" s="1" t="str">
        <f t="shared" si="78"/>
        <v>10:17:00</v>
      </c>
      <c r="G758" s="9" t="str">
        <f t="shared" si="79"/>
        <v>October</v>
      </c>
      <c r="H758" s="5" t="str">
        <f t="shared" si="80"/>
        <v>2019</v>
      </c>
      <c r="I758" s="1" t="s">
        <v>1625</v>
      </c>
      <c r="J758" s="1" t="str">
        <f t="shared" si="81"/>
        <v xml:space="preserve">Proton-M/Briz-M </v>
      </c>
      <c r="K758" s="1" t="str">
        <f t="shared" si="82"/>
        <v>Eutelsat 5 West B &amp; MEV-1</v>
      </c>
      <c r="L758" s="1" t="s">
        <v>8</v>
      </c>
      <c r="M758" s="1">
        <v>65</v>
      </c>
      <c r="N758" s="1">
        <f t="shared" si="83"/>
        <v>5395</v>
      </c>
      <c r="O758" s="1" t="s">
        <v>9</v>
      </c>
    </row>
    <row r="759" spans="1:15" x14ac:dyDescent="0.3">
      <c r="A759" s="1" t="s">
        <v>14</v>
      </c>
      <c r="B759" s="1" t="s">
        <v>329</v>
      </c>
      <c r="C759" s="1" t="str">
        <f t="shared" si="77"/>
        <v>China</v>
      </c>
      <c r="D759" s="1" t="s">
        <v>1626</v>
      </c>
      <c r="E759" s="7" t="str">
        <f>TEXT(DATE(MID(D759, 13, 4), CHOOSE(MATCH( MID(D759, 5, 3), {"Jan","Feb","Mar","Apr","May","Jun","Jul","Aug","Sep","Oct","Nov","Dec"}, 0), 1, 2, 3, 4, 5, 6, 7, 8, 9, 10, 11, 12), MID(D759, 9, 2)), "yyyy-mm-dd")</f>
        <v>2019-10-04</v>
      </c>
      <c r="F759" s="1" t="str">
        <f t="shared" si="78"/>
        <v>18:51:00</v>
      </c>
      <c r="G759" s="9" t="str">
        <f t="shared" si="79"/>
        <v>October</v>
      </c>
      <c r="H759" s="5" t="str">
        <f t="shared" si="80"/>
        <v>2019</v>
      </c>
      <c r="I759" s="1" t="s">
        <v>1627</v>
      </c>
      <c r="J759" s="1" t="str">
        <f t="shared" si="81"/>
        <v xml:space="preserve">Long March 4C </v>
      </c>
      <c r="K759" s="1" t="str">
        <f t="shared" si="82"/>
        <v>Gaofen 10(R)</v>
      </c>
      <c r="L759" s="1" t="s">
        <v>8</v>
      </c>
      <c r="M759" s="1">
        <v>64.680000000000007</v>
      </c>
      <c r="N759" s="1">
        <f t="shared" si="83"/>
        <v>5368.4400000000005</v>
      </c>
      <c r="O759" s="1" t="s">
        <v>9</v>
      </c>
    </row>
    <row r="760" spans="1:15" x14ac:dyDescent="0.3">
      <c r="A760" s="1" t="s">
        <v>4</v>
      </c>
      <c r="B760" s="1" t="s">
        <v>5</v>
      </c>
      <c r="C760" s="1" t="str">
        <f t="shared" si="77"/>
        <v>Russia</v>
      </c>
      <c r="D760" s="1" t="s">
        <v>1628</v>
      </c>
      <c r="E760" s="7" t="str">
        <f>TEXT(DATE(MID(D760, 13, 4), CHOOSE(MATCH( MID(D760, 5, 3), {"Jan","Feb","Mar","Apr","May","Jun","Jul","Aug","Sep","Oct","Nov","Dec"}, 0), 1, 2, 3, 4, 5, 6, 7, 8, 9, 10, 11, 12), MID(D760, 9, 2)), "yyyy-mm-dd")</f>
        <v>2019-09-26</v>
      </c>
      <c r="F760" s="1" t="str">
        <f t="shared" si="78"/>
        <v>07:46:00</v>
      </c>
      <c r="G760" s="9" t="str">
        <f t="shared" si="79"/>
        <v>September</v>
      </c>
      <c r="H760" s="5" t="str">
        <f t="shared" si="80"/>
        <v>2019</v>
      </c>
      <c r="I760" s="1" t="s">
        <v>1629</v>
      </c>
      <c r="J760" s="1" t="str">
        <f t="shared" si="81"/>
        <v xml:space="preserve">Soyuz 2.1b/Fregat </v>
      </c>
      <c r="K760" s="1" t="str">
        <f t="shared" si="82"/>
        <v>Cosmos 2541</v>
      </c>
      <c r="L760" s="1" t="s">
        <v>8</v>
      </c>
      <c r="M760" s="1">
        <v>25</v>
      </c>
      <c r="N760" s="1">
        <f t="shared" si="83"/>
        <v>2075</v>
      </c>
      <c r="O760" s="1" t="s">
        <v>9</v>
      </c>
    </row>
    <row r="761" spans="1:15" x14ac:dyDescent="0.3">
      <c r="A761" s="1" t="s">
        <v>129</v>
      </c>
      <c r="B761" s="1" t="s">
        <v>1630</v>
      </c>
      <c r="C761" s="1" t="str">
        <f t="shared" si="77"/>
        <v>Kazakhstan</v>
      </c>
      <c r="D761" s="1" t="s">
        <v>1631</v>
      </c>
      <c r="E761" s="7" t="str">
        <f>TEXT(DATE(MID(D761, 13, 4), CHOOSE(MATCH( MID(D761, 5, 3), {"Jan","Feb","Mar","Apr","May","Jun","Jul","Aug","Sep","Oct","Nov","Dec"}, 0), 1, 2, 3, 4, 5, 6, 7, 8, 9, 10, 11, 12), MID(D761, 9, 2)), "yyyy-mm-dd")</f>
        <v>2019-09-25</v>
      </c>
      <c r="F761" s="1" t="str">
        <f t="shared" si="78"/>
        <v>13:57:00</v>
      </c>
      <c r="G761" s="9" t="str">
        <f t="shared" si="79"/>
        <v>September</v>
      </c>
      <c r="H761" s="5" t="str">
        <f t="shared" si="80"/>
        <v>2019</v>
      </c>
      <c r="I761" s="1" t="s">
        <v>1632</v>
      </c>
      <c r="J761" s="1" t="str">
        <f t="shared" si="81"/>
        <v xml:space="preserve">Soyuz FG </v>
      </c>
      <c r="K761" s="1" t="str">
        <f t="shared" si="82"/>
        <v>Soyuz MS-15</v>
      </c>
      <c r="L761" s="1" t="s">
        <v>346</v>
      </c>
      <c r="M761" s="1"/>
      <c r="N761" s="1">
        <f t="shared" si="83"/>
        <v>0</v>
      </c>
      <c r="O761" s="1" t="s">
        <v>9</v>
      </c>
    </row>
    <row r="762" spans="1:15" x14ac:dyDescent="0.3">
      <c r="A762" s="1" t="s">
        <v>14</v>
      </c>
      <c r="B762" s="1" t="s">
        <v>90</v>
      </c>
      <c r="C762" s="1" t="str">
        <f t="shared" si="77"/>
        <v>China</v>
      </c>
      <c r="D762" s="1" t="s">
        <v>1633</v>
      </c>
      <c r="E762" s="7" t="str">
        <f>TEXT(DATE(MID(D762, 13, 4), CHOOSE(MATCH( MID(D762, 5, 3), {"Jan","Feb","Mar","Apr","May","Jun","Jul","Aug","Sep","Oct","Nov","Dec"}, 0), 1, 2, 3, 4, 5, 6, 7, 8, 9, 10, 11, 12), MID(D762, 9, 2)), "yyyy-mm-dd")</f>
        <v>2019-09-25</v>
      </c>
      <c r="F762" s="1" t="str">
        <f t="shared" si="78"/>
        <v>00:54:00</v>
      </c>
      <c r="G762" s="9" t="str">
        <f t="shared" si="79"/>
        <v>September</v>
      </c>
      <c r="H762" s="5" t="str">
        <f t="shared" si="80"/>
        <v>2019</v>
      </c>
      <c r="I762" s="1" t="s">
        <v>1634</v>
      </c>
      <c r="J762" s="1" t="str">
        <f t="shared" si="81"/>
        <v xml:space="preserve">Long March 2D </v>
      </c>
      <c r="K762" s="1" t="str">
        <f t="shared" si="82"/>
        <v>Yunhai-1 02</v>
      </c>
      <c r="L762" s="1" t="s">
        <v>8</v>
      </c>
      <c r="M762" s="1">
        <v>29.75</v>
      </c>
      <c r="N762" s="1">
        <f t="shared" si="83"/>
        <v>2469.25</v>
      </c>
      <c r="O762" s="1" t="s">
        <v>9</v>
      </c>
    </row>
    <row r="763" spans="1:15" x14ac:dyDescent="0.3">
      <c r="A763" s="1" t="s">
        <v>60</v>
      </c>
      <c r="B763" s="1" t="s">
        <v>536</v>
      </c>
      <c r="C763" s="1" t="str">
        <f t="shared" si="77"/>
        <v>Japan</v>
      </c>
      <c r="D763" s="1" t="s">
        <v>1635</v>
      </c>
      <c r="E763" s="7" t="str">
        <f>TEXT(DATE(MID(D763, 13, 4), CHOOSE(MATCH( MID(D763, 5, 3), {"Jan","Feb","Mar","Apr","May","Jun","Jul","Aug","Sep","Oct","Nov","Dec"}, 0), 1, 2, 3, 4, 5, 6, 7, 8, 9, 10, 11, 12), MID(D763, 9, 2)), "yyyy-mm-dd")</f>
        <v>2019-09-24</v>
      </c>
      <c r="F763" s="1" t="str">
        <f t="shared" si="78"/>
        <v>16:05:00</v>
      </c>
      <c r="G763" s="9" t="str">
        <f t="shared" si="79"/>
        <v>September</v>
      </c>
      <c r="H763" s="5" t="str">
        <f t="shared" si="80"/>
        <v>2019</v>
      </c>
      <c r="I763" s="1" t="s">
        <v>1636</v>
      </c>
      <c r="J763" s="1" t="str">
        <f t="shared" si="81"/>
        <v xml:space="preserve">H-IIB </v>
      </c>
      <c r="K763" s="1" t="str">
        <f t="shared" si="82"/>
        <v>HTV-8</v>
      </c>
      <c r="L763" s="1" t="s">
        <v>346</v>
      </c>
      <c r="M763" s="1">
        <v>112.5</v>
      </c>
      <c r="N763" s="1">
        <f t="shared" si="83"/>
        <v>9337.5</v>
      </c>
      <c r="O763" s="1" t="s">
        <v>9</v>
      </c>
    </row>
    <row r="764" spans="1:15" x14ac:dyDescent="0.3">
      <c r="A764" s="1" t="s">
        <v>14</v>
      </c>
      <c r="B764" s="1" t="s">
        <v>101</v>
      </c>
      <c r="C764" s="1" t="str">
        <f t="shared" si="77"/>
        <v>China</v>
      </c>
      <c r="D764" s="1" t="s">
        <v>1637</v>
      </c>
      <c r="E764" s="7" t="str">
        <f>TEXT(DATE(MID(D764, 13, 4), CHOOSE(MATCH( MID(D764, 5, 3), {"Jan","Feb","Mar","Apr","May","Jun","Jul","Aug","Sep","Oct","Nov","Dec"}, 0), 1, 2, 3, 4, 5, 6, 7, 8, 9, 10, 11, 12), MID(D764, 9, 2)), "yyyy-mm-dd")</f>
        <v>2019-09-22</v>
      </c>
      <c r="F764" s="1" t="str">
        <f t="shared" si="78"/>
        <v>21:10:00</v>
      </c>
      <c r="G764" s="9" t="str">
        <f t="shared" si="79"/>
        <v>September</v>
      </c>
      <c r="H764" s="5" t="str">
        <f t="shared" si="80"/>
        <v>2019</v>
      </c>
      <c r="I764" s="1" t="s">
        <v>1638</v>
      </c>
      <c r="J764" s="1" t="str">
        <f t="shared" si="81"/>
        <v xml:space="preserve">Long March 3B/YZ-1 </v>
      </c>
      <c r="K764" s="1" t="str">
        <f t="shared" si="82"/>
        <v>Beidou-3 M23 &amp; M24</v>
      </c>
      <c r="L764" s="1" t="s">
        <v>8</v>
      </c>
      <c r="M764" s="1"/>
      <c r="N764" s="1">
        <f t="shared" si="83"/>
        <v>0</v>
      </c>
      <c r="O764" s="1" t="s">
        <v>9</v>
      </c>
    </row>
    <row r="765" spans="1:15" x14ac:dyDescent="0.3">
      <c r="A765" s="1" t="s">
        <v>14</v>
      </c>
      <c r="B765" s="1" t="s">
        <v>69</v>
      </c>
      <c r="C765" s="1" t="str">
        <f t="shared" si="77"/>
        <v>China</v>
      </c>
      <c r="D765" s="1" t="s">
        <v>1639</v>
      </c>
      <c r="E765" s="7" t="str">
        <f>TEXT(DATE(MID(D765, 13, 4), CHOOSE(MATCH( MID(D765, 5, 3), {"Jan","Feb","Mar","Apr","May","Jun","Jul","Aug","Sep","Oct","Nov","Dec"}, 0), 1, 2, 3, 4, 5, 6, 7, 8, 9, 10, 11, 12), MID(D765, 9, 2)), "yyyy-mm-dd")</f>
        <v>2019-09-19</v>
      </c>
      <c r="F765" s="1" t="str">
        <f t="shared" si="78"/>
        <v>06:42:00</v>
      </c>
      <c r="G765" s="9" t="str">
        <f t="shared" si="79"/>
        <v>September</v>
      </c>
      <c r="H765" s="5" t="str">
        <f t="shared" si="80"/>
        <v>2019</v>
      </c>
      <c r="I765" s="1" t="s">
        <v>1640</v>
      </c>
      <c r="J765" s="1" t="str">
        <f t="shared" si="81"/>
        <v xml:space="preserve">Long March 11 </v>
      </c>
      <c r="K765" s="1" t="str">
        <f t="shared" si="82"/>
        <v>Zhuhai-1 Group 03</v>
      </c>
      <c r="L765" s="1" t="s">
        <v>8</v>
      </c>
      <c r="M765" s="1">
        <v>5.3</v>
      </c>
      <c r="N765" s="1">
        <f t="shared" si="83"/>
        <v>439.9</v>
      </c>
      <c r="O765" s="1" t="s">
        <v>9</v>
      </c>
    </row>
    <row r="766" spans="1:15" x14ac:dyDescent="0.3">
      <c r="A766" s="1" t="s">
        <v>14</v>
      </c>
      <c r="B766" s="1" t="s">
        <v>329</v>
      </c>
      <c r="C766" s="1" t="str">
        <f t="shared" si="77"/>
        <v>China</v>
      </c>
      <c r="D766" s="1" t="s">
        <v>1641</v>
      </c>
      <c r="E766" s="7" t="str">
        <f>TEXT(DATE(MID(D766, 13, 4), CHOOSE(MATCH( MID(D766, 5, 3), {"Jan","Feb","Mar","Apr","May","Jun","Jul","Aug","Sep","Oct","Nov","Dec"}, 0), 1, 2, 3, 4, 5, 6, 7, 8, 9, 10, 11, 12), MID(D766, 9, 2)), "yyyy-mm-dd")</f>
        <v>2019-09-12</v>
      </c>
      <c r="F766" s="1" t="str">
        <f t="shared" si="78"/>
        <v>03:26:00</v>
      </c>
      <c r="G766" s="9" t="str">
        <f t="shared" si="79"/>
        <v>September</v>
      </c>
      <c r="H766" s="5" t="str">
        <f t="shared" si="80"/>
        <v>2019</v>
      </c>
      <c r="I766" s="1" t="s">
        <v>1642</v>
      </c>
      <c r="J766" s="1" t="str">
        <f t="shared" si="81"/>
        <v xml:space="preserve">Long March 4B </v>
      </c>
      <c r="K766" s="1" t="str">
        <f t="shared" si="82"/>
        <v>Ziyuan-2D, BNU-1 &amp; Taurus-1</v>
      </c>
      <c r="L766" s="1" t="s">
        <v>8</v>
      </c>
      <c r="M766" s="1">
        <v>64.680000000000007</v>
      </c>
      <c r="N766" s="1">
        <f t="shared" si="83"/>
        <v>5368.4400000000005</v>
      </c>
      <c r="O766" s="1" t="s">
        <v>9</v>
      </c>
    </row>
    <row r="767" spans="1:15" x14ac:dyDescent="0.3">
      <c r="A767" s="1" t="s">
        <v>68</v>
      </c>
      <c r="B767" s="1" t="s">
        <v>69</v>
      </c>
      <c r="C767" s="1" t="str">
        <f t="shared" si="77"/>
        <v>China</v>
      </c>
      <c r="D767" s="1" t="s">
        <v>1643</v>
      </c>
      <c r="E767" s="7" t="str">
        <f>TEXT(DATE(MID(D767, 13, 4), CHOOSE(MATCH( MID(D767, 5, 3), {"Jan","Feb","Mar","Apr","May","Jun","Jul","Aug","Sep","Oct","Nov","Dec"}, 0), 1, 2, 3, 4, 5, 6, 7, 8, 9, 10, 11, 12), MID(D767, 9, 2)), "yyyy-mm-dd")</f>
        <v>2019-08-30</v>
      </c>
      <c r="F767" s="1" t="str">
        <f t="shared" si="78"/>
        <v>23:41:00</v>
      </c>
      <c r="G767" s="9" t="str">
        <f t="shared" si="79"/>
        <v>August</v>
      </c>
      <c r="H767" s="5" t="str">
        <f t="shared" si="80"/>
        <v>2019</v>
      </c>
      <c r="I767" s="1" t="s">
        <v>1644</v>
      </c>
      <c r="J767" s="1" t="str">
        <f t="shared" si="81"/>
        <v xml:space="preserve">Kuaizhou 1A </v>
      </c>
      <c r="K767" s="1" t="str">
        <f t="shared" si="82"/>
        <v>KX-09 &amp; Others</v>
      </c>
      <c r="L767" s="1" t="s">
        <v>8</v>
      </c>
      <c r="M767" s="1">
        <v>5.8</v>
      </c>
      <c r="N767" s="1">
        <f t="shared" si="83"/>
        <v>481.4</v>
      </c>
      <c r="O767" s="1" t="s">
        <v>9</v>
      </c>
    </row>
    <row r="768" spans="1:15" x14ac:dyDescent="0.3">
      <c r="A768" s="1" t="s">
        <v>4</v>
      </c>
      <c r="B768" s="1" t="s">
        <v>1561</v>
      </c>
      <c r="C768" s="1" t="str">
        <f t="shared" si="77"/>
        <v>Russia</v>
      </c>
      <c r="D768" s="1" t="s">
        <v>1645</v>
      </c>
      <c r="E768" s="7" t="str">
        <f>TEXT(DATE(MID(D768, 13, 4), CHOOSE(MATCH( MID(D768, 5, 3), {"Jan","Feb","Mar","Apr","May","Jun","Jul","Aug","Sep","Oct","Nov","Dec"}, 0), 1, 2, 3, 4, 5, 6, 7, 8, 9, 10, 11, 12), MID(D768, 9, 2)), "yyyy-mm-dd")</f>
        <v>2019-08-30</v>
      </c>
      <c r="F768" s="1" t="str">
        <f t="shared" si="78"/>
        <v>14:00:00</v>
      </c>
      <c r="G768" s="9" t="str">
        <f t="shared" si="79"/>
        <v>August</v>
      </c>
      <c r="H768" s="5" t="str">
        <f t="shared" si="80"/>
        <v>2019</v>
      </c>
      <c r="I768" s="1" t="s">
        <v>1646</v>
      </c>
      <c r="J768" s="1" t="str">
        <f t="shared" si="81"/>
        <v xml:space="preserve">Rokot/Briz KM </v>
      </c>
      <c r="K768" s="1" t="str">
        <f t="shared" si="82"/>
        <v>Cosmos 2540</v>
      </c>
      <c r="L768" s="1" t="s">
        <v>346</v>
      </c>
      <c r="M768" s="1">
        <v>13</v>
      </c>
      <c r="N768" s="1">
        <f t="shared" si="83"/>
        <v>1079</v>
      </c>
      <c r="O768" s="1" t="s">
        <v>9</v>
      </c>
    </row>
    <row r="769" spans="1:15" x14ac:dyDescent="0.3">
      <c r="A769" s="1" t="s">
        <v>33</v>
      </c>
      <c r="B769" s="1" t="s">
        <v>852</v>
      </c>
      <c r="C769" s="1" t="str">
        <f t="shared" si="77"/>
        <v>Iran</v>
      </c>
      <c r="D769" s="1" t="s">
        <v>1647</v>
      </c>
      <c r="E769" s="7" t="str">
        <f>TEXT(DATE(MID(D769, 13, 4), CHOOSE(MATCH( MID(D769, 5, 3), {"Jan","Feb","Mar","Apr","May","Jun","Jul","Aug","Sep","Oct","Nov","Dec"}, 0), 1, 2, 3, 4, 5, 6, 7, 8, 9, 10, 11, 12), MID(D769, 9, 2)), "yyyy-mm-dd")</f>
        <v>2019-08-29</v>
      </c>
      <c r="F769" s="1" t="str">
        <f t="shared" si="78"/>
        <v>00:00:00</v>
      </c>
      <c r="G769" s="9" t="str">
        <f t="shared" si="79"/>
        <v>August</v>
      </c>
      <c r="H769" s="5" t="str">
        <f t="shared" si="80"/>
        <v>2019</v>
      </c>
      <c r="I769" s="1" t="s">
        <v>1648</v>
      </c>
      <c r="J769" s="1" t="str">
        <f t="shared" si="81"/>
        <v xml:space="preserve">Safir-1B+ </v>
      </c>
      <c r="K769" s="1" t="str">
        <f t="shared" si="82"/>
        <v>Nahid-1</v>
      </c>
      <c r="L769" s="1" t="s">
        <v>8</v>
      </c>
      <c r="M769" s="1"/>
      <c r="N769" s="1">
        <f t="shared" si="83"/>
        <v>0</v>
      </c>
      <c r="O769" s="1" t="s">
        <v>1649</v>
      </c>
    </row>
    <row r="770" spans="1:15" x14ac:dyDescent="0.3">
      <c r="A770" s="1" t="s">
        <v>74</v>
      </c>
      <c r="B770" s="1" t="s">
        <v>390</v>
      </c>
      <c r="C770" s="1" t="str">
        <f t="shared" ref="C770:C833" si="84">TRIM(MID(B770, FIND("|", SUBSTITUTE(B770, ",", "|", LEN(B770) - LEN(SUBSTITUTE(B770,",", "" )))) + 1, LEN(B770)))</f>
        <v>USA</v>
      </c>
      <c r="D770" s="1" t="s">
        <v>1650</v>
      </c>
      <c r="E770" s="7" t="str">
        <f>TEXT(DATE(MID(D770, 13, 4), CHOOSE(MATCH( MID(D770, 5, 3), {"Jan","Feb","Mar","Apr","May","Jun","Jul","Aug","Sep","Oct","Nov","Dec"}, 0), 1, 2, 3, 4, 5, 6, 7, 8, 9, 10, 11, 12), MID(D770, 9, 2)), "yyyy-mm-dd")</f>
        <v>2019-08-22</v>
      </c>
      <c r="F770" s="1" t="str">
        <f t="shared" ref="F770:F833" si="85">IF(ISNUMBER(FIND(":", D770)), MID(D770, FIND(":", D770)-2, 5) &amp; ":00", "00:00:00")</f>
        <v>13:06:00</v>
      </c>
      <c r="G770" s="9" t="str">
        <f t="shared" ref="G770:G833" si="86">TEXT(E770, "mmmm")</f>
        <v>August</v>
      </c>
      <c r="H770" s="5" t="str">
        <f t="shared" ref="H770:H833" si="87">TEXT(E770, "yyyy")</f>
        <v>2019</v>
      </c>
      <c r="I770" s="1" t="s">
        <v>1651</v>
      </c>
      <c r="J770" s="1" t="str">
        <f t="shared" ref="J770:J833" si="88">LEFT(I770, FIND("|", I770) - 1)</f>
        <v xml:space="preserve">Delta IV Medium+ (4,2) </v>
      </c>
      <c r="K770" s="1" t="str">
        <f t="shared" ref="K770:K833" si="89">MID(I770, FIND("|", I770) + 2, LEN(I770))</f>
        <v>GPS III-2</v>
      </c>
      <c r="L770" s="1" t="s">
        <v>346</v>
      </c>
      <c r="M770" s="1">
        <v>164</v>
      </c>
      <c r="N770" s="1">
        <f t="shared" si="83"/>
        <v>13612</v>
      </c>
      <c r="O770" s="1" t="s">
        <v>9</v>
      </c>
    </row>
    <row r="771" spans="1:15" x14ac:dyDescent="0.3">
      <c r="A771" s="1" t="s">
        <v>129</v>
      </c>
      <c r="B771" s="1" t="s">
        <v>130</v>
      </c>
      <c r="C771" s="1" t="str">
        <f t="shared" si="84"/>
        <v>Kazakhstan</v>
      </c>
      <c r="D771" s="1" t="s">
        <v>1652</v>
      </c>
      <c r="E771" s="7" t="str">
        <f>TEXT(DATE(MID(D771, 13, 4), CHOOSE(MATCH( MID(D771, 5, 3), {"Jan","Feb","Mar","Apr","May","Jun","Jul","Aug","Sep","Oct","Nov","Dec"}, 0), 1, 2, 3, 4, 5, 6, 7, 8, 9, 10, 11, 12), MID(D771, 9, 2)), "yyyy-mm-dd")</f>
        <v>2019-08-22</v>
      </c>
      <c r="F771" s="1" t="str">
        <f t="shared" si="85"/>
        <v>03:38:00</v>
      </c>
      <c r="G771" s="9" t="str">
        <f t="shared" si="86"/>
        <v>August</v>
      </c>
      <c r="H771" s="5" t="str">
        <f t="shared" si="87"/>
        <v>2019</v>
      </c>
      <c r="I771" s="1" t="s">
        <v>1653</v>
      </c>
      <c r="J771" s="1" t="str">
        <f t="shared" si="88"/>
        <v xml:space="preserve">Soyuz 2.1a </v>
      </c>
      <c r="K771" s="1" t="str">
        <f t="shared" si="89"/>
        <v>Soyuz MS-14 (60S)</v>
      </c>
      <c r="L771" s="1" t="s">
        <v>8</v>
      </c>
      <c r="M771" s="1">
        <v>17.420000000000002</v>
      </c>
      <c r="N771" s="1">
        <f t="shared" ref="N771:N834" si="90">M771 * 83</f>
        <v>1445.8600000000001</v>
      </c>
      <c r="O771" s="1" t="s">
        <v>9</v>
      </c>
    </row>
    <row r="772" spans="1:15" x14ac:dyDescent="0.3">
      <c r="A772" s="1" t="s">
        <v>21</v>
      </c>
      <c r="B772" s="1" t="s">
        <v>828</v>
      </c>
      <c r="C772" s="1" t="str">
        <f t="shared" si="84"/>
        <v>New Zealand</v>
      </c>
      <c r="D772" s="1" t="s">
        <v>1654</v>
      </c>
      <c r="E772" s="7" t="str">
        <f>TEXT(DATE(MID(D772, 13, 4), CHOOSE(MATCH( MID(D772, 5, 3), {"Jan","Feb","Mar","Apr","May","Jun","Jul","Aug","Sep","Oct","Nov","Dec"}, 0), 1, 2, 3, 4, 5, 6, 7, 8, 9, 10, 11, 12), MID(D772, 9, 2)), "yyyy-mm-dd")</f>
        <v>2019-08-19</v>
      </c>
      <c r="F772" s="1" t="str">
        <f t="shared" si="85"/>
        <v>12:12:00</v>
      </c>
      <c r="G772" s="9" t="str">
        <f t="shared" si="86"/>
        <v>August</v>
      </c>
      <c r="H772" s="5" t="str">
        <f t="shared" si="87"/>
        <v>2019</v>
      </c>
      <c r="I772" s="1" t="s">
        <v>1655</v>
      </c>
      <c r="J772" s="1" t="str">
        <f t="shared" si="88"/>
        <v xml:space="preserve">Electron/Curie </v>
      </c>
      <c r="K772" s="1" t="str">
        <f t="shared" si="89"/>
        <v>Look Ma, No Hands</v>
      </c>
      <c r="L772" s="1" t="s">
        <v>8</v>
      </c>
      <c r="M772" s="1">
        <v>7.5</v>
      </c>
      <c r="N772" s="1">
        <f t="shared" si="90"/>
        <v>622.5</v>
      </c>
      <c r="O772" s="1" t="s">
        <v>9</v>
      </c>
    </row>
    <row r="773" spans="1:15" x14ac:dyDescent="0.3">
      <c r="A773" s="1" t="s">
        <v>14</v>
      </c>
      <c r="B773" s="1" t="s">
        <v>101</v>
      </c>
      <c r="C773" s="1" t="str">
        <f t="shared" si="84"/>
        <v>China</v>
      </c>
      <c r="D773" s="1" t="s">
        <v>1656</v>
      </c>
      <c r="E773" s="7" t="str">
        <f>TEXT(DATE(MID(D773, 13, 4), CHOOSE(MATCH( MID(D773, 5, 3), {"Jan","Feb","Mar","Apr","May","Jun","Jul","Aug","Sep","Oct","Nov","Dec"}, 0), 1, 2, 3, 4, 5, 6, 7, 8, 9, 10, 11, 12), MID(D773, 9, 2)), "yyyy-mm-dd")</f>
        <v>2019-08-19</v>
      </c>
      <c r="F773" s="1" t="str">
        <f t="shared" si="85"/>
        <v>12:03:00</v>
      </c>
      <c r="G773" s="9" t="str">
        <f t="shared" si="86"/>
        <v>August</v>
      </c>
      <c r="H773" s="5" t="str">
        <f t="shared" si="87"/>
        <v>2019</v>
      </c>
      <c r="I773" s="1" t="s">
        <v>1657</v>
      </c>
      <c r="J773" s="1" t="str">
        <f t="shared" si="88"/>
        <v xml:space="preserve">Long March 3B/E </v>
      </c>
      <c r="K773" s="1" t="str">
        <f t="shared" si="89"/>
        <v>ChinaSat-18</v>
      </c>
      <c r="L773" s="1" t="s">
        <v>8</v>
      </c>
      <c r="M773" s="1">
        <v>29.15</v>
      </c>
      <c r="N773" s="1">
        <f t="shared" si="90"/>
        <v>2419.4499999999998</v>
      </c>
      <c r="O773" s="1" t="s">
        <v>9</v>
      </c>
    </row>
    <row r="774" spans="1:15" x14ac:dyDescent="0.3">
      <c r="A774" s="1" t="s">
        <v>14</v>
      </c>
      <c r="B774" s="1" t="s">
        <v>69</v>
      </c>
      <c r="C774" s="1" t="str">
        <f t="shared" si="84"/>
        <v>China</v>
      </c>
      <c r="D774" s="1" t="s">
        <v>1658</v>
      </c>
      <c r="E774" s="7" t="str">
        <f>TEXT(DATE(MID(D774, 13, 4), CHOOSE(MATCH( MID(D774, 5, 3), {"Jan","Feb","Mar","Apr","May","Jun","Jul","Aug","Sep","Oct","Nov","Dec"}, 0), 1, 2, 3, 4, 5, 6, 7, 8, 9, 10, 11, 12), MID(D774, 9, 2)), "yyyy-mm-dd")</f>
        <v>2019-08-17</v>
      </c>
      <c r="F774" s="1" t="str">
        <f t="shared" si="85"/>
        <v>04:11:00</v>
      </c>
      <c r="G774" s="9" t="str">
        <f t="shared" si="86"/>
        <v>August</v>
      </c>
      <c r="H774" s="5" t="str">
        <f t="shared" si="87"/>
        <v>2019</v>
      </c>
      <c r="I774" s="1" t="s">
        <v>1659</v>
      </c>
      <c r="J774" s="1" t="str">
        <f t="shared" si="88"/>
        <v xml:space="preserve">Jielong-1 </v>
      </c>
      <c r="K774" s="1" t="str">
        <f t="shared" si="89"/>
        <v>Apocalypse 2, Qiancheng 1 &amp; Xingshidai 5</v>
      </c>
      <c r="L774" s="1" t="s">
        <v>8</v>
      </c>
      <c r="M774" s="1">
        <v>7.5</v>
      </c>
      <c r="N774" s="1">
        <f t="shared" si="90"/>
        <v>622.5</v>
      </c>
      <c r="O774" s="1" t="s">
        <v>9</v>
      </c>
    </row>
    <row r="775" spans="1:15" x14ac:dyDescent="0.3">
      <c r="A775" s="1" t="s">
        <v>74</v>
      </c>
      <c r="B775" s="1" t="s">
        <v>75</v>
      </c>
      <c r="C775" s="1" t="str">
        <f t="shared" si="84"/>
        <v>USA</v>
      </c>
      <c r="D775" s="1" t="s">
        <v>1660</v>
      </c>
      <c r="E775" s="7" t="str">
        <f>TEXT(DATE(MID(D775, 13, 4), CHOOSE(MATCH( MID(D775, 5, 3), {"Jan","Feb","Mar","Apr","May","Jun","Jul","Aug","Sep","Oct","Nov","Dec"}, 0), 1, 2, 3, 4, 5, 6, 7, 8, 9, 10, 11, 12), MID(D775, 9, 2)), "yyyy-mm-dd")</f>
        <v>2019-08-08</v>
      </c>
      <c r="F775" s="1" t="str">
        <f t="shared" si="85"/>
        <v>10:13:00</v>
      </c>
      <c r="G775" s="9" t="str">
        <f t="shared" si="86"/>
        <v>August</v>
      </c>
      <c r="H775" s="5" t="str">
        <f t="shared" si="87"/>
        <v>2019</v>
      </c>
      <c r="I775" s="1" t="s">
        <v>1661</v>
      </c>
      <c r="J775" s="1" t="str">
        <f t="shared" si="88"/>
        <v xml:space="preserve">Atlas V 551 </v>
      </c>
      <c r="K775" s="1" t="str">
        <f t="shared" si="89"/>
        <v>AEHF 5 &amp; TDO 1</v>
      </c>
      <c r="L775" s="1" t="s">
        <v>8</v>
      </c>
      <c r="M775" s="1">
        <v>153</v>
      </c>
      <c r="N775" s="1">
        <f t="shared" si="90"/>
        <v>12699</v>
      </c>
      <c r="O775" s="1" t="s">
        <v>9</v>
      </c>
    </row>
    <row r="776" spans="1:15" x14ac:dyDescent="0.3">
      <c r="A776" s="1" t="s">
        <v>10</v>
      </c>
      <c r="B776" s="1" t="s">
        <v>11</v>
      </c>
      <c r="C776" s="1" t="str">
        <f t="shared" si="84"/>
        <v>USA</v>
      </c>
      <c r="D776" s="1" t="s">
        <v>1662</v>
      </c>
      <c r="E776" s="7" t="str">
        <f>TEXT(DATE(MID(D776, 13, 4), CHOOSE(MATCH( MID(D776, 5, 3), {"Jan","Feb","Mar","Apr","May","Jun","Jul","Aug","Sep","Oct","Nov","Dec"}, 0), 1, 2, 3, 4, 5, 6, 7, 8, 9, 10, 11, 12), MID(D776, 9, 2)), "yyyy-mm-dd")</f>
        <v>2019-08-06</v>
      </c>
      <c r="F776" s="1" t="str">
        <f t="shared" si="85"/>
        <v>23:23:00</v>
      </c>
      <c r="G776" s="9" t="str">
        <f t="shared" si="86"/>
        <v>August</v>
      </c>
      <c r="H776" s="5" t="str">
        <f t="shared" si="87"/>
        <v>2019</v>
      </c>
      <c r="I776" s="1" t="s">
        <v>1663</v>
      </c>
      <c r="J776" s="1" t="str">
        <f t="shared" si="88"/>
        <v xml:space="preserve">Falcon 9 Block 5 </v>
      </c>
      <c r="K776" s="1" t="str">
        <f t="shared" si="89"/>
        <v>AMOS-17</v>
      </c>
      <c r="L776" s="1" t="s">
        <v>8</v>
      </c>
      <c r="M776" s="1">
        <v>67</v>
      </c>
      <c r="N776" s="1">
        <f t="shared" si="90"/>
        <v>5561</v>
      </c>
      <c r="O776" s="1" t="s">
        <v>9</v>
      </c>
    </row>
    <row r="777" spans="1:15" x14ac:dyDescent="0.3">
      <c r="A777" s="1" t="s">
        <v>233</v>
      </c>
      <c r="B777" s="1" t="s">
        <v>379</v>
      </c>
      <c r="C777" s="1" t="str">
        <f t="shared" si="84"/>
        <v>France</v>
      </c>
      <c r="D777" s="1" t="s">
        <v>1664</v>
      </c>
      <c r="E777" s="7" t="str">
        <f>TEXT(DATE(MID(D777, 13, 4), CHOOSE(MATCH( MID(D777, 5, 3), {"Jan","Feb","Mar","Apr","May","Jun","Jul","Aug","Sep","Oct","Nov","Dec"}, 0), 1, 2, 3, 4, 5, 6, 7, 8, 9, 10, 11, 12), MID(D777, 9, 2)), "yyyy-mm-dd")</f>
        <v>2019-08-06</v>
      </c>
      <c r="F777" s="1" t="str">
        <f t="shared" si="85"/>
        <v>19:30:00</v>
      </c>
      <c r="G777" s="9" t="str">
        <f t="shared" si="86"/>
        <v>August</v>
      </c>
      <c r="H777" s="5" t="str">
        <f t="shared" si="87"/>
        <v>2019</v>
      </c>
      <c r="I777" s="1" t="s">
        <v>1665</v>
      </c>
      <c r="J777" s="1" t="str">
        <f t="shared" si="88"/>
        <v xml:space="preserve">Ariane 5 ECA </v>
      </c>
      <c r="K777" s="1" t="str">
        <f t="shared" si="89"/>
        <v>EDRS-C/HYLAS 3 &amp; Intelsat 39</v>
      </c>
      <c r="L777" s="1" t="s">
        <v>346</v>
      </c>
      <c r="M777" s="1">
        <v>200</v>
      </c>
      <c r="N777" s="1">
        <f t="shared" si="90"/>
        <v>16600</v>
      </c>
      <c r="O777" s="1" t="s">
        <v>9</v>
      </c>
    </row>
    <row r="778" spans="1:15" x14ac:dyDescent="0.3">
      <c r="A778" s="1" t="s">
        <v>129</v>
      </c>
      <c r="B778" s="1" t="s">
        <v>565</v>
      </c>
      <c r="C778" s="1" t="str">
        <f t="shared" si="84"/>
        <v>Kazakhstan</v>
      </c>
      <c r="D778" s="1" t="s">
        <v>1666</v>
      </c>
      <c r="E778" s="7" t="str">
        <f>TEXT(DATE(MID(D778, 13, 4), CHOOSE(MATCH( MID(D778, 5, 3), {"Jan","Feb","Mar","Apr","May","Jun","Jul","Aug","Sep","Oct","Nov","Dec"}, 0), 1, 2, 3, 4, 5, 6, 7, 8, 9, 10, 11, 12), MID(D778, 9, 2)), "yyyy-mm-dd")</f>
        <v>2019-08-05</v>
      </c>
      <c r="F778" s="1" t="str">
        <f t="shared" si="85"/>
        <v>21:56:00</v>
      </c>
      <c r="G778" s="9" t="str">
        <f t="shared" si="86"/>
        <v>August</v>
      </c>
      <c r="H778" s="5" t="str">
        <f t="shared" si="87"/>
        <v>2019</v>
      </c>
      <c r="I778" s="1" t="s">
        <v>1667</v>
      </c>
      <c r="J778" s="1" t="str">
        <f t="shared" si="88"/>
        <v xml:space="preserve">Proton-M/Briz-M </v>
      </c>
      <c r="K778" s="1" t="str">
        <f t="shared" si="89"/>
        <v>Cosmos 2539</v>
      </c>
      <c r="L778" s="1" t="s">
        <v>8</v>
      </c>
      <c r="M778" s="1">
        <v>65</v>
      </c>
      <c r="N778" s="1">
        <f t="shared" si="90"/>
        <v>5395</v>
      </c>
      <c r="O778" s="1" t="s">
        <v>9</v>
      </c>
    </row>
    <row r="779" spans="1:15" x14ac:dyDescent="0.3">
      <c r="A779" s="1" t="s">
        <v>129</v>
      </c>
      <c r="B779" s="1" t="s">
        <v>130</v>
      </c>
      <c r="C779" s="1" t="str">
        <f t="shared" si="84"/>
        <v>Kazakhstan</v>
      </c>
      <c r="D779" s="1" t="s">
        <v>1668</v>
      </c>
      <c r="E779" s="7" t="str">
        <f>TEXT(DATE(MID(D779, 13, 4), CHOOSE(MATCH( MID(D779, 5, 3), {"Jan","Feb","Mar","Apr","May","Jun","Jul","Aug","Sep","Oct","Nov","Dec"}, 0), 1, 2, 3, 4, 5, 6, 7, 8, 9, 10, 11, 12), MID(D779, 9, 2)), "yyyy-mm-dd")</f>
        <v>2019-07-31</v>
      </c>
      <c r="F779" s="1" t="str">
        <f t="shared" si="85"/>
        <v>12:10:00</v>
      </c>
      <c r="G779" s="9" t="str">
        <f t="shared" si="86"/>
        <v>July</v>
      </c>
      <c r="H779" s="5" t="str">
        <f t="shared" si="87"/>
        <v>2019</v>
      </c>
      <c r="I779" s="1" t="s">
        <v>1669</v>
      </c>
      <c r="J779" s="1" t="str">
        <f t="shared" si="88"/>
        <v xml:space="preserve">Soyuz 2.1a </v>
      </c>
      <c r="K779" s="1" t="str">
        <f t="shared" si="89"/>
        <v>Progress MS-12</v>
      </c>
      <c r="L779" s="1" t="s">
        <v>8</v>
      </c>
      <c r="M779" s="1">
        <v>17.420000000000002</v>
      </c>
      <c r="N779" s="1">
        <f t="shared" si="90"/>
        <v>1445.8600000000001</v>
      </c>
      <c r="O779" s="1" t="s">
        <v>9</v>
      </c>
    </row>
    <row r="780" spans="1:15" x14ac:dyDescent="0.3">
      <c r="A780" s="1" t="s">
        <v>4</v>
      </c>
      <c r="B780" s="1" t="s">
        <v>5</v>
      </c>
      <c r="C780" s="1" t="str">
        <f t="shared" si="84"/>
        <v>Russia</v>
      </c>
      <c r="D780" s="1" t="s">
        <v>1670</v>
      </c>
      <c r="E780" s="7" t="str">
        <f>TEXT(DATE(MID(D780, 13, 4), CHOOSE(MATCH( MID(D780, 5, 3), {"Jan","Feb","Mar","Apr","May","Jun","Jul","Aug","Sep","Oct","Nov","Dec"}, 0), 1, 2, 3, 4, 5, 6, 7, 8, 9, 10, 11, 12), MID(D780, 9, 2)), "yyyy-mm-dd")</f>
        <v>2019-07-30</v>
      </c>
      <c r="F780" s="1" t="str">
        <f t="shared" si="85"/>
        <v>05:57:00</v>
      </c>
      <c r="G780" s="9" t="str">
        <f t="shared" si="86"/>
        <v>July</v>
      </c>
      <c r="H780" s="5" t="str">
        <f t="shared" si="87"/>
        <v>2019</v>
      </c>
      <c r="I780" s="1" t="s">
        <v>1671</v>
      </c>
      <c r="J780" s="1" t="str">
        <f t="shared" si="88"/>
        <v xml:space="preserve">Soyuz 2.1a/Fregat-M </v>
      </c>
      <c r="K780" s="1" t="str">
        <f t="shared" si="89"/>
        <v>Meridian-M nÂ°18L</v>
      </c>
      <c r="L780" s="1" t="s">
        <v>8</v>
      </c>
      <c r="M780" s="1">
        <v>23</v>
      </c>
      <c r="N780" s="1">
        <f t="shared" si="90"/>
        <v>1909</v>
      </c>
      <c r="O780" s="1" t="s">
        <v>9</v>
      </c>
    </row>
    <row r="781" spans="1:15" x14ac:dyDescent="0.3">
      <c r="A781" s="1" t="s">
        <v>14</v>
      </c>
      <c r="B781" s="1" t="s">
        <v>18</v>
      </c>
      <c r="C781" s="1" t="str">
        <f t="shared" si="84"/>
        <v>China</v>
      </c>
      <c r="D781" s="1" t="s">
        <v>1672</v>
      </c>
      <c r="E781" s="7" t="str">
        <f>TEXT(DATE(MID(D781, 13, 4), CHOOSE(MATCH( MID(D781, 5, 3), {"Jan","Feb","Mar","Apr","May","Jun","Jul","Aug","Sep","Oct","Nov","Dec"}, 0), 1, 2, 3, 4, 5, 6, 7, 8, 9, 10, 11, 12), MID(D781, 9, 2)), "yyyy-mm-dd")</f>
        <v>2019-07-26</v>
      </c>
      <c r="F781" s="1" t="str">
        <f t="shared" si="85"/>
        <v>03:57:00</v>
      </c>
      <c r="G781" s="9" t="str">
        <f t="shared" si="86"/>
        <v>July</v>
      </c>
      <c r="H781" s="5" t="str">
        <f t="shared" si="87"/>
        <v>2019</v>
      </c>
      <c r="I781" s="1" t="s">
        <v>1673</v>
      </c>
      <c r="J781" s="1" t="str">
        <f t="shared" si="88"/>
        <v xml:space="preserve">Long March 2C </v>
      </c>
      <c r="K781" s="1" t="str">
        <f t="shared" si="89"/>
        <v>Yaogan-30 05</v>
      </c>
      <c r="L781" s="1" t="s">
        <v>8</v>
      </c>
      <c r="M781" s="1">
        <v>30.8</v>
      </c>
      <c r="N781" s="1">
        <f t="shared" si="90"/>
        <v>2556.4</v>
      </c>
      <c r="O781" s="1" t="s">
        <v>9</v>
      </c>
    </row>
    <row r="782" spans="1:15" x14ac:dyDescent="0.3">
      <c r="A782" s="1" t="s">
        <v>10</v>
      </c>
      <c r="B782" s="1" t="s">
        <v>11</v>
      </c>
      <c r="C782" s="1" t="str">
        <f t="shared" si="84"/>
        <v>USA</v>
      </c>
      <c r="D782" s="1" t="s">
        <v>1674</v>
      </c>
      <c r="E782" s="7" t="str">
        <f>TEXT(DATE(MID(D782, 13, 4), CHOOSE(MATCH( MID(D782, 5, 3), {"Jan","Feb","Mar","Apr","May","Jun","Jul","Aug","Sep","Oct","Nov","Dec"}, 0), 1, 2, 3, 4, 5, 6, 7, 8, 9, 10, 11, 12), MID(D782, 9, 2)), "yyyy-mm-dd")</f>
        <v>2019-07-25</v>
      </c>
      <c r="F782" s="1" t="str">
        <f t="shared" si="85"/>
        <v>22:01:00</v>
      </c>
      <c r="G782" s="9" t="str">
        <f t="shared" si="86"/>
        <v>July</v>
      </c>
      <c r="H782" s="5" t="str">
        <f t="shared" si="87"/>
        <v>2019</v>
      </c>
      <c r="I782" s="1" t="s">
        <v>1675</v>
      </c>
      <c r="J782" s="1" t="str">
        <f t="shared" si="88"/>
        <v xml:space="preserve">Falcon 9 Block 5 </v>
      </c>
      <c r="K782" s="1" t="str">
        <f t="shared" si="89"/>
        <v>CRS SpX-18</v>
      </c>
      <c r="L782" s="1" t="s">
        <v>8</v>
      </c>
      <c r="M782" s="1">
        <v>67</v>
      </c>
      <c r="N782" s="1">
        <f t="shared" si="90"/>
        <v>5561</v>
      </c>
      <c r="O782" s="1" t="s">
        <v>9</v>
      </c>
    </row>
    <row r="783" spans="1:15" x14ac:dyDescent="0.3">
      <c r="A783" s="1" t="s">
        <v>126</v>
      </c>
      <c r="B783" s="1" t="s">
        <v>69</v>
      </c>
      <c r="C783" s="1" t="str">
        <f t="shared" si="84"/>
        <v>China</v>
      </c>
      <c r="D783" s="1" t="s">
        <v>1676</v>
      </c>
      <c r="E783" s="7" t="str">
        <f>TEXT(DATE(MID(D783, 13, 4), CHOOSE(MATCH( MID(D783, 5, 3), {"Jan","Feb","Mar","Apr","May","Jun","Jul","Aug","Sep","Oct","Nov","Dec"}, 0), 1, 2, 3, 4, 5, 6, 7, 8, 9, 10, 11, 12), MID(D783, 9, 2)), "yyyy-mm-dd")</f>
        <v>2019-07-25</v>
      </c>
      <c r="F783" s="1" t="str">
        <f t="shared" si="85"/>
        <v>05:00:00</v>
      </c>
      <c r="G783" s="9" t="str">
        <f t="shared" si="86"/>
        <v>July</v>
      </c>
      <c r="H783" s="5" t="str">
        <f t="shared" si="87"/>
        <v>2019</v>
      </c>
      <c r="I783" s="1" t="s">
        <v>1677</v>
      </c>
      <c r="J783" s="1" t="str">
        <f t="shared" si="88"/>
        <v xml:space="preserve">Hyperbola-1 </v>
      </c>
      <c r="K783" s="1" t="str">
        <f t="shared" si="89"/>
        <v>CAS-7B &amp; Hangtian KKG Sat</v>
      </c>
      <c r="L783" s="1" t="s">
        <v>8</v>
      </c>
      <c r="M783" s="1"/>
      <c r="N783" s="1">
        <f t="shared" si="90"/>
        <v>0</v>
      </c>
      <c r="O783" s="1" t="s">
        <v>9</v>
      </c>
    </row>
    <row r="784" spans="1:15" x14ac:dyDescent="0.3">
      <c r="A784" s="1" t="s">
        <v>86</v>
      </c>
      <c r="B784" s="1" t="s">
        <v>290</v>
      </c>
      <c r="C784" s="1" t="str">
        <f t="shared" si="84"/>
        <v>India</v>
      </c>
      <c r="D784" s="1" t="s">
        <v>1678</v>
      </c>
      <c r="E784" s="7" t="str">
        <f>TEXT(DATE(MID(D784, 13, 4), CHOOSE(MATCH( MID(D784, 5, 3), {"Jan","Feb","Mar","Apr","May","Jun","Jul","Aug","Sep","Oct","Nov","Dec"}, 0), 1, 2, 3, 4, 5, 6, 7, 8, 9, 10, 11, 12), MID(D784, 9, 2)), "yyyy-mm-dd")</f>
        <v>2019-07-22</v>
      </c>
      <c r="F784" s="1" t="str">
        <f t="shared" si="85"/>
        <v>09:13:00</v>
      </c>
      <c r="G784" s="9" t="str">
        <f t="shared" si="86"/>
        <v>July</v>
      </c>
      <c r="H784" s="5" t="str">
        <f t="shared" si="87"/>
        <v>2019</v>
      </c>
      <c r="I784" s="1" t="s">
        <v>1679</v>
      </c>
      <c r="J784" s="1" t="str">
        <f t="shared" si="88"/>
        <v xml:space="preserve">LVM-3 </v>
      </c>
      <c r="K784" s="1" t="str">
        <f t="shared" si="89"/>
        <v>Chandrayaan-2</v>
      </c>
      <c r="L784" s="1" t="s">
        <v>8</v>
      </c>
      <c r="M784" s="1">
        <v>62</v>
      </c>
      <c r="N784" s="1">
        <f t="shared" si="90"/>
        <v>5146</v>
      </c>
      <c r="O784" s="1" t="s">
        <v>9</v>
      </c>
    </row>
    <row r="785" spans="1:15" x14ac:dyDescent="0.3">
      <c r="A785" s="1" t="s">
        <v>129</v>
      </c>
      <c r="B785" s="1" t="s">
        <v>1630</v>
      </c>
      <c r="C785" s="1" t="str">
        <f t="shared" si="84"/>
        <v>Kazakhstan</v>
      </c>
      <c r="D785" s="1" t="s">
        <v>1680</v>
      </c>
      <c r="E785" s="7" t="str">
        <f>TEXT(DATE(MID(D785, 13, 4), CHOOSE(MATCH( MID(D785, 5, 3), {"Jan","Feb","Mar","Apr","May","Jun","Jul","Aug","Sep","Oct","Nov","Dec"}, 0), 1, 2, 3, 4, 5, 6, 7, 8, 9, 10, 11, 12), MID(D785, 9, 2)), "yyyy-mm-dd")</f>
        <v>2019-07-20</v>
      </c>
      <c r="F785" s="1" t="str">
        <f t="shared" si="85"/>
        <v>16:28:00</v>
      </c>
      <c r="G785" s="9" t="str">
        <f t="shared" si="86"/>
        <v>July</v>
      </c>
      <c r="H785" s="5" t="str">
        <f t="shared" si="87"/>
        <v>2019</v>
      </c>
      <c r="I785" s="1" t="s">
        <v>1681</v>
      </c>
      <c r="J785" s="1" t="str">
        <f t="shared" si="88"/>
        <v xml:space="preserve">Soyuz FG </v>
      </c>
      <c r="K785" s="1" t="str">
        <f t="shared" si="89"/>
        <v>Soyuz MS-13</v>
      </c>
      <c r="L785" s="1" t="s">
        <v>346</v>
      </c>
      <c r="M785" s="1"/>
      <c r="N785" s="1">
        <f t="shared" si="90"/>
        <v>0</v>
      </c>
      <c r="O785" s="1" t="s">
        <v>9</v>
      </c>
    </row>
    <row r="786" spans="1:15" x14ac:dyDescent="0.3">
      <c r="A786" s="1" t="s">
        <v>129</v>
      </c>
      <c r="B786" s="1" t="s">
        <v>565</v>
      </c>
      <c r="C786" s="1" t="str">
        <f t="shared" si="84"/>
        <v>Kazakhstan</v>
      </c>
      <c r="D786" s="1" t="s">
        <v>1682</v>
      </c>
      <c r="E786" s="7" t="str">
        <f>TEXT(DATE(MID(D786, 13, 4), CHOOSE(MATCH( MID(D786, 5, 3), {"Jan","Feb","Mar","Apr","May","Jun","Jul","Aug","Sep","Oct","Nov","Dec"}, 0), 1, 2, 3, 4, 5, 6, 7, 8, 9, 10, 11, 12), MID(D786, 9, 2)), "yyyy-mm-dd")</f>
        <v>2019-07-13</v>
      </c>
      <c r="F786" s="1" t="str">
        <f t="shared" si="85"/>
        <v>12:30:00</v>
      </c>
      <c r="G786" s="9" t="str">
        <f t="shared" si="86"/>
        <v>July</v>
      </c>
      <c r="H786" s="5" t="str">
        <f t="shared" si="87"/>
        <v>2019</v>
      </c>
      <c r="I786" s="1" t="s">
        <v>1683</v>
      </c>
      <c r="J786" s="1" t="str">
        <f t="shared" si="88"/>
        <v xml:space="preserve">Proton-M/DM-3 </v>
      </c>
      <c r="K786" s="1" t="str">
        <f t="shared" si="89"/>
        <v>Spektr-RG</v>
      </c>
      <c r="L786" s="1" t="s">
        <v>8</v>
      </c>
      <c r="M786" s="1">
        <v>65</v>
      </c>
      <c r="N786" s="1">
        <f t="shared" si="90"/>
        <v>5395</v>
      </c>
      <c r="O786" s="1" t="s">
        <v>9</v>
      </c>
    </row>
    <row r="787" spans="1:15" x14ac:dyDescent="0.3">
      <c r="A787" s="1" t="s">
        <v>233</v>
      </c>
      <c r="B787" s="1" t="s">
        <v>234</v>
      </c>
      <c r="C787" s="1" t="str">
        <f t="shared" si="84"/>
        <v>France</v>
      </c>
      <c r="D787" s="1" t="s">
        <v>1684</v>
      </c>
      <c r="E787" s="7" t="str">
        <f>TEXT(DATE(MID(D787, 13, 4), CHOOSE(MATCH( MID(D787, 5, 3), {"Jan","Feb","Mar","Apr","May","Jun","Jul","Aug","Sep","Oct","Nov","Dec"}, 0), 1, 2, 3, 4, 5, 6, 7, 8, 9, 10, 11, 12), MID(D787, 9, 2)), "yyyy-mm-dd")</f>
        <v>2019-07-11</v>
      </c>
      <c r="F787" s="1" t="str">
        <f t="shared" si="85"/>
        <v>01:53:00</v>
      </c>
      <c r="G787" s="9" t="str">
        <f t="shared" si="86"/>
        <v>July</v>
      </c>
      <c r="H787" s="5" t="str">
        <f t="shared" si="87"/>
        <v>2019</v>
      </c>
      <c r="I787" s="1" t="s">
        <v>1685</v>
      </c>
      <c r="J787" s="1" t="str">
        <f t="shared" si="88"/>
        <v xml:space="preserve">Vega </v>
      </c>
      <c r="K787" s="1" t="str">
        <f t="shared" si="89"/>
        <v>Falcon Eye 1</v>
      </c>
      <c r="L787" s="1" t="s">
        <v>8</v>
      </c>
      <c r="M787" s="1">
        <v>37</v>
      </c>
      <c r="N787" s="1">
        <f t="shared" si="90"/>
        <v>3071</v>
      </c>
      <c r="O787" s="1" t="s">
        <v>257</v>
      </c>
    </row>
    <row r="788" spans="1:15" x14ac:dyDescent="0.3">
      <c r="A788" s="1" t="s">
        <v>4</v>
      </c>
      <c r="B788" s="1" t="s">
        <v>5</v>
      </c>
      <c r="C788" s="1" t="str">
        <f t="shared" si="84"/>
        <v>Russia</v>
      </c>
      <c r="D788" s="1" t="s">
        <v>1686</v>
      </c>
      <c r="E788" s="7" t="str">
        <f>TEXT(DATE(MID(D788, 13, 4), CHOOSE(MATCH( MID(D788, 5, 3), {"Jan","Feb","Mar","Apr","May","Jun","Jul","Aug","Sep","Oct","Nov","Dec"}, 0), 1, 2, 3, 4, 5, 6, 7, 8, 9, 10, 11, 12), MID(D788, 9, 2)), "yyyy-mm-dd")</f>
        <v>2019-07-10</v>
      </c>
      <c r="F788" s="1" t="str">
        <f t="shared" si="85"/>
        <v>17:14:00</v>
      </c>
      <c r="G788" s="9" t="str">
        <f t="shared" si="86"/>
        <v>July</v>
      </c>
      <c r="H788" s="5" t="str">
        <f t="shared" si="87"/>
        <v>2019</v>
      </c>
      <c r="I788" s="1" t="s">
        <v>1687</v>
      </c>
      <c r="J788" s="1" t="str">
        <f t="shared" si="88"/>
        <v xml:space="preserve">Soyuz 2.1v/Volga </v>
      </c>
      <c r="K788" s="1" t="str">
        <f t="shared" si="89"/>
        <v>Cosmos 2535 to 2538</v>
      </c>
      <c r="L788" s="1" t="s">
        <v>8</v>
      </c>
      <c r="M788" s="1"/>
      <c r="N788" s="1">
        <f t="shared" si="90"/>
        <v>0</v>
      </c>
      <c r="O788" s="1" t="s">
        <v>9</v>
      </c>
    </row>
    <row r="789" spans="1:15" x14ac:dyDescent="0.3">
      <c r="A789" s="1" t="s">
        <v>129</v>
      </c>
      <c r="B789" s="1" t="s">
        <v>322</v>
      </c>
      <c r="C789" s="1" t="str">
        <f t="shared" si="84"/>
        <v>Russia</v>
      </c>
      <c r="D789" s="1" t="s">
        <v>1688</v>
      </c>
      <c r="E789" s="7" t="str">
        <f>TEXT(DATE(MID(D789, 13, 4), CHOOSE(MATCH( MID(D789, 5, 3), {"Jan","Feb","Mar","Apr","May","Jun","Jul","Aug","Sep","Oct","Nov","Dec"}, 0), 1, 2, 3, 4, 5, 6, 7, 8, 9, 10, 11, 12), MID(D789, 9, 2)), "yyyy-mm-dd")</f>
        <v>2019-07-05</v>
      </c>
      <c r="F789" s="1" t="str">
        <f t="shared" si="85"/>
        <v>05:41:00</v>
      </c>
      <c r="G789" s="9" t="str">
        <f t="shared" si="86"/>
        <v>July</v>
      </c>
      <c r="H789" s="5" t="str">
        <f t="shared" si="87"/>
        <v>2019</v>
      </c>
      <c r="I789" s="1" t="s">
        <v>1689</v>
      </c>
      <c r="J789" s="1" t="str">
        <f t="shared" si="88"/>
        <v xml:space="preserve">Soyuz 2.1b/Fregat-M </v>
      </c>
      <c r="K789" s="1" t="str">
        <f t="shared" si="89"/>
        <v>Meteor-M No.2-2, Landmapper-BC 5 &amp; 6, &amp; Others</v>
      </c>
      <c r="L789" s="1" t="s">
        <v>8</v>
      </c>
      <c r="M789" s="1">
        <v>25</v>
      </c>
      <c r="N789" s="1">
        <f t="shared" si="90"/>
        <v>2075</v>
      </c>
      <c r="O789" s="1" t="s">
        <v>9</v>
      </c>
    </row>
    <row r="790" spans="1:15" x14ac:dyDescent="0.3">
      <c r="A790" s="1" t="s">
        <v>21</v>
      </c>
      <c r="B790" s="1" t="s">
        <v>828</v>
      </c>
      <c r="C790" s="1" t="str">
        <f t="shared" si="84"/>
        <v>New Zealand</v>
      </c>
      <c r="D790" s="1" t="s">
        <v>1690</v>
      </c>
      <c r="E790" s="7" t="str">
        <f>TEXT(DATE(MID(D790, 13, 4), CHOOSE(MATCH( MID(D790, 5, 3), {"Jan","Feb","Mar","Apr","May","Jun","Jul","Aug","Sep","Oct","Nov","Dec"}, 0), 1, 2, 3, 4, 5, 6, 7, 8, 9, 10, 11, 12), MID(D790, 9, 2)), "yyyy-mm-dd")</f>
        <v>2019-06-29</v>
      </c>
      <c r="F790" s="1" t="str">
        <f t="shared" si="85"/>
        <v>04:30:00</v>
      </c>
      <c r="G790" s="9" t="str">
        <f t="shared" si="86"/>
        <v>June</v>
      </c>
      <c r="H790" s="5" t="str">
        <f t="shared" si="87"/>
        <v>2019</v>
      </c>
      <c r="I790" s="1" t="s">
        <v>1691</v>
      </c>
      <c r="J790" s="1" t="str">
        <f t="shared" si="88"/>
        <v xml:space="preserve">Electron/Curie </v>
      </c>
      <c r="K790" s="1" t="str">
        <f t="shared" si="89"/>
        <v>Make It Rain</v>
      </c>
      <c r="L790" s="1" t="s">
        <v>8</v>
      </c>
      <c r="M790" s="1">
        <v>7.5</v>
      </c>
      <c r="N790" s="1">
        <f t="shared" si="90"/>
        <v>622.5</v>
      </c>
      <c r="O790" s="1" t="s">
        <v>9</v>
      </c>
    </row>
    <row r="791" spans="1:15" x14ac:dyDescent="0.3">
      <c r="A791" s="1" t="s">
        <v>10</v>
      </c>
      <c r="B791" s="1" t="s">
        <v>30</v>
      </c>
      <c r="C791" s="1" t="str">
        <f t="shared" si="84"/>
        <v>USA</v>
      </c>
      <c r="D791" s="1" t="s">
        <v>1692</v>
      </c>
      <c r="E791" s="7" t="str">
        <f>TEXT(DATE(MID(D791, 13, 4), CHOOSE(MATCH( MID(D791, 5, 3), {"Jan","Feb","Mar","Apr","May","Jun","Jul","Aug","Sep","Oct","Nov","Dec"}, 0), 1, 2, 3, 4, 5, 6, 7, 8, 9, 10, 11, 12), MID(D791, 9, 2)), "yyyy-mm-dd")</f>
        <v>2019-06-25</v>
      </c>
      <c r="F791" s="1" t="str">
        <f t="shared" si="85"/>
        <v>06:30:00</v>
      </c>
      <c r="G791" s="9" t="str">
        <f t="shared" si="86"/>
        <v>June</v>
      </c>
      <c r="H791" s="5" t="str">
        <f t="shared" si="87"/>
        <v>2019</v>
      </c>
      <c r="I791" s="1" t="s">
        <v>1693</v>
      </c>
      <c r="J791" s="1" t="str">
        <f t="shared" si="88"/>
        <v xml:space="preserve">Falcon Heavy </v>
      </c>
      <c r="K791" s="1" t="str">
        <f t="shared" si="89"/>
        <v>STP-2</v>
      </c>
      <c r="L791" s="1" t="s">
        <v>8</v>
      </c>
      <c r="M791" s="1">
        <v>97</v>
      </c>
      <c r="N791" s="1">
        <f t="shared" si="90"/>
        <v>8051</v>
      </c>
      <c r="O791" s="1" t="s">
        <v>9</v>
      </c>
    </row>
    <row r="792" spans="1:15" x14ac:dyDescent="0.3">
      <c r="A792" s="1" t="s">
        <v>14</v>
      </c>
      <c r="B792" s="1" t="s">
        <v>18</v>
      </c>
      <c r="C792" s="1" t="str">
        <f t="shared" si="84"/>
        <v>China</v>
      </c>
      <c r="D792" s="1" t="s">
        <v>1694</v>
      </c>
      <c r="E792" s="7" t="str">
        <f>TEXT(DATE(MID(D792, 13, 4), CHOOSE(MATCH( MID(D792, 5, 3), {"Jan","Feb","Mar","Apr","May","Jun","Jul","Aug","Sep","Oct","Nov","Dec"}, 0), 1, 2, 3, 4, 5, 6, 7, 8, 9, 10, 11, 12), MID(D792, 9, 2)), "yyyy-mm-dd")</f>
        <v>2019-06-24</v>
      </c>
      <c r="F792" s="1" t="str">
        <f t="shared" si="85"/>
        <v>18:09:00</v>
      </c>
      <c r="G792" s="9" t="str">
        <f t="shared" si="86"/>
        <v>June</v>
      </c>
      <c r="H792" s="5" t="str">
        <f t="shared" si="87"/>
        <v>2019</v>
      </c>
      <c r="I792" s="1" t="s">
        <v>1695</v>
      </c>
      <c r="J792" s="1" t="str">
        <f t="shared" si="88"/>
        <v xml:space="preserve">Long March 3B/E </v>
      </c>
      <c r="K792" s="1" t="str">
        <f t="shared" si="89"/>
        <v>Beidou-3 IGSO-2</v>
      </c>
      <c r="L792" s="1" t="s">
        <v>8</v>
      </c>
      <c r="M792" s="1">
        <v>29.15</v>
      </c>
      <c r="N792" s="1">
        <f t="shared" si="90"/>
        <v>2419.4499999999998</v>
      </c>
      <c r="O792" s="1" t="s">
        <v>9</v>
      </c>
    </row>
    <row r="793" spans="1:15" x14ac:dyDescent="0.3">
      <c r="A793" s="1" t="s">
        <v>233</v>
      </c>
      <c r="B793" s="1" t="s">
        <v>379</v>
      </c>
      <c r="C793" s="1" t="str">
        <f t="shared" si="84"/>
        <v>France</v>
      </c>
      <c r="D793" s="1" t="s">
        <v>1696</v>
      </c>
      <c r="E793" s="7" t="str">
        <f>TEXT(DATE(MID(D793, 13, 4), CHOOSE(MATCH( MID(D793, 5, 3), {"Jan","Feb","Mar","Apr","May","Jun","Jul","Aug","Sep","Oct","Nov","Dec"}, 0), 1, 2, 3, 4, 5, 6, 7, 8, 9, 10, 11, 12), MID(D793, 9, 2)), "yyyy-mm-dd")</f>
        <v>2019-06-20</v>
      </c>
      <c r="F793" s="1" t="str">
        <f t="shared" si="85"/>
        <v>21:43:00</v>
      </c>
      <c r="G793" s="9" t="str">
        <f t="shared" si="86"/>
        <v>June</v>
      </c>
      <c r="H793" s="5" t="str">
        <f t="shared" si="87"/>
        <v>2019</v>
      </c>
      <c r="I793" s="1" t="s">
        <v>1697</v>
      </c>
      <c r="J793" s="1" t="str">
        <f t="shared" si="88"/>
        <v xml:space="preserve">Ariane 5 ECA </v>
      </c>
      <c r="K793" s="1" t="str">
        <f t="shared" si="89"/>
        <v>Eutelsat 7C &amp;  AT&amp;T T-16</v>
      </c>
      <c r="L793" s="1" t="s">
        <v>346</v>
      </c>
      <c r="M793" s="1">
        <v>200</v>
      </c>
      <c r="N793" s="1">
        <f t="shared" si="90"/>
        <v>16600</v>
      </c>
      <c r="O793" s="1" t="s">
        <v>9</v>
      </c>
    </row>
    <row r="794" spans="1:15" x14ac:dyDescent="0.3">
      <c r="A794" s="1" t="s">
        <v>10</v>
      </c>
      <c r="B794" s="1" t="s">
        <v>27</v>
      </c>
      <c r="C794" s="1" t="str">
        <f t="shared" si="84"/>
        <v>USA</v>
      </c>
      <c r="D794" s="1" t="s">
        <v>1698</v>
      </c>
      <c r="E794" s="7" t="str">
        <f>TEXT(DATE(MID(D794, 13, 4), CHOOSE(MATCH( MID(D794, 5, 3), {"Jan","Feb","Mar","Apr","May","Jun","Jul","Aug","Sep","Oct","Nov","Dec"}, 0), 1, 2, 3, 4, 5, 6, 7, 8, 9, 10, 11, 12), MID(D794, 9, 2)), "yyyy-mm-dd")</f>
        <v>2019-06-12</v>
      </c>
      <c r="F794" s="1" t="str">
        <f t="shared" si="85"/>
        <v>14:17:00</v>
      </c>
      <c r="G794" s="9" t="str">
        <f t="shared" si="86"/>
        <v>June</v>
      </c>
      <c r="H794" s="5" t="str">
        <f t="shared" si="87"/>
        <v>2019</v>
      </c>
      <c r="I794" s="1" t="s">
        <v>1699</v>
      </c>
      <c r="J794" s="1" t="str">
        <f t="shared" si="88"/>
        <v xml:space="preserve">Falcon 9 Block 5 </v>
      </c>
      <c r="K794" s="1" t="str">
        <f t="shared" si="89"/>
        <v>RADARSAT Constellation</v>
      </c>
      <c r="L794" s="1" t="s">
        <v>8</v>
      </c>
      <c r="M794" s="1">
        <v>67</v>
      </c>
      <c r="N794" s="1">
        <f t="shared" si="90"/>
        <v>5561</v>
      </c>
      <c r="O794" s="1" t="s">
        <v>9</v>
      </c>
    </row>
    <row r="795" spans="1:15" x14ac:dyDescent="0.3">
      <c r="A795" s="1" t="s">
        <v>14</v>
      </c>
      <c r="B795" s="1" t="s">
        <v>1700</v>
      </c>
      <c r="C795" s="1" t="str">
        <f t="shared" si="84"/>
        <v>China Coastal Waters</v>
      </c>
      <c r="D795" s="1" t="s">
        <v>1701</v>
      </c>
      <c r="E795" s="7" t="str">
        <f>TEXT(DATE(MID(D795, 13, 4), CHOOSE(MATCH( MID(D795, 5, 3), {"Jan","Feb","Mar","Apr","May","Jun","Jul","Aug","Sep","Oct","Nov","Dec"}, 0), 1, 2, 3, 4, 5, 6, 7, 8, 9, 10, 11, 12), MID(D795, 9, 2)), "yyyy-mm-dd")</f>
        <v>2019-06-05</v>
      </c>
      <c r="F795" s="1" t="str">
        <f t="shared" si="85"/>
        <v>04:06:00</v>
      </c>
      <c r="G795" s="9" t="str">
        <f t="shared" si="86"/>
        <v>June</v>
      </c>
      <c r="H795" s="5" t="str">
        <f t="shared" si="87"/>
        <v>2019</v>
      </c>
      <c r="I795" s="1" t="s">
        <v>1702</v>
      </c>
      <c r="J795" s="1" t="str">
        <f t="shared" si="88"/>
        <v xml:space="preserve">Long March 11H </v>
      </c>
      <c r="K795" s="1" t="str">
        <f t="shared" si="89"/>
        <v>Jilin-1 &amp; Others</v>
      </c>
      <c r="L795" s="1" t="s">
        <v>8</v>
      </c>
      <c r="M795" s="1">
        <v>5.3</v>
      </c>
      <c r="N795" s="1">
        <f t="shared" si="90"/>
        <v>439.9</v>
      </c>
      <c r="O795" s="1" t="s">
        <v>9</v>
      </c>
    </row>
    <row r="796" spans="1:15" x14ac:dyDescent="0.3">
      <c r="A796" s="1" t="s">
        <v>129</v>
      </c>
      <c r="B796" s="1" t="s">
        <v>529</v>
      </c>
      <c r="C796" s="1" t="str">
        <f t="shared" si="84"/>
        <v>Kazakhstan</v>
      </c>
      <c r="D796" s="1" t="s">
        <v>1703</v>
      </c>
      <c r="E796" s="7" t="str">
        <f>TEXT(DATE(MID(D796, 13, 4), CHOOSE(MATCH( MID(D796, 5, 3), {"Jan","Feb","Mar","Apr","May","Jun","Jul","Aug","Sep","Oct","Nov","Dec"}, 0), 1, 2, 3, 4, 5, 6, 7, 8, 9, 10, 11, 12), MID(D796, 9, 2)), "yyyy-mm-dd")</f>
        <v>2019-05-30</v>
      </c>
      <c r="F796" s="1" t="str">
        <f t="shared" si="85"/>
        <v>17:42:00</v>
      </c>
      <c r="G796" s="9" t="str">
        <f t="shared" si="86"/>
        <v>May</v>
      </c>
      <c r="H796" s="5" t="str">
        <f t="shared" si="87"/>
        <v>2019</v>
      </c>
      <c r="I796" s="1" t="s">
        <v>1704</v>
      </c>
      <c r="J796" s="1" t="str">
        <f t="shared" si="88"/>
        <v xml:space="preserve">Proton-M/Briz-M </v>
      </c>
      <c r="K796" s="1" t="str">
        <f t="shared" si="89"/>
        <v>Yamal 601</v>
      </c>
      <c r="L796" s="1" t="s">
        <v>8</v>
      </c>
      <c r="M796" s="1">
        <v>65</v>
      </c>
      <c r="N796" s="1">
        <f t="shared" si="90"/>
        <v>5395</v>
      </c>
      <c r="O796" s="1" t="s">
        <v>9</v>
      </c>
    </row>
    <row r="797" spans="1:15" x14ac:dyDescent="0.3">
      <c r="A797" s="1" t="s">
        <v>129</v>
      </c>
      <c r="B797" s="1" t="s">
        <v>5</v>
      </c>
      <c r="C797" s="1" t="str">
        <f t="shared" si="84"/>
        <v>Russia</v>
      </c>
      <c r="D797" s="1" t="s">
        <v>1705</v>
      </c>
      <c r="E797" s="7" t="str">
        <f>TEXT(DATE(MID(D797, 13, 4), CHOOSE(MATCH( MID(D797, 5, 3), {"Jan","Feb","Mar","Apr","May","Jun","Jul","Aug","Sep","Oct","Nov","Dec"}, 0), 1, 2, 3, 4, 5, 6, 7, 8, 9, 10, 11, 12), MID(D797, 9, 2)), "yyyy-mm-dd")</f>
        <v>2019-05-27</v>
      </c>
      <c r="F797" s="1" t="str">
        <f t="shared" si="85"/>
        <v>06:23:00</v>
      </c>
      <c r="G797" s="9" t="str">
        <f t="shared" si="86"/>
        <v>May</v>
      </c>
      <c r="H797" s="5" t="str">
        <f t="shared" si="87"/>
        <v>2019</v>
      </c>
      <c r="I797" s="1" t="s">
        <v>1706</v>
      </c>
      <c r="J797" s="1" t="str">
        <f t="shared" si="88"/>
        <v xml:space="preserve">Soyuz 2.1b/Fregat-M </v>
      </c>
      <c r="K797" s="1" t="str">
        <f t="shared" si="89"/>
        <v>Cosmos 2534</v>
      </c>
      <c r="L797" s="1" t="s">
        <v>8</v>
      </c>
      <c r="M797" s="1">
        <v>25</v>
      </c>
      <c r="N797" s="1">
        <f t="shared" si="90"/>
        <v>2075</v>
      </c>
      <c r="O797" s="1" t="s">
        <v>9</v>
      </c>
    </row>
    <row r="798" spans="1:15" x14ac:dyDescent="0.3">
      <c r="A798" s="1" t="s">
        <v>10</v>
      </c>
      <c r="B798" s="1" t="s">
        <v>11</v>
      </c>
      <c r="C798" s="1" t="str">
        <f t="shared" si="84"/>
        <v>USA</v>
      </c>
      <c r="D798" s="1" t="s">
        <v>1707</v>
      </c>
      <c r="E798" s="7" t="str">
        <f>TEXT(DATE(MID(D798, 13, 4), CHOOSE(MATCH( MID(D798, 5, 3), {"Jan","Feb","Mar","Apr","May","Jun","Jul","Aug","Sep","Oct","Nov","Dec"}, 0), 1, 2, 3, 4, 5, 6, 7, 8, 9, 10, 11, 12), MID(D798, 9, 2)), "yyyy-mm-dd")</f>
        <v>2019-05-24</v>
      </c>
      <c r="F798" s="1" t="str">
        <f t="shared" si="85"/>
        <v>02:30:00</v>
      </c>
      <c r="G798" s="9" t="str">
        <f t="shared" si="86"/>
        <v>May</v>
      </c>
      <c r="H798" s="5" t="str">
        <f t="shared" si="87"/>
        <v>2019</v>
      </c>
      <c r="I798" s="1" t="s">
        <v>1708</v>
      </c>
      <c r="J798" s="1" t="str">
        <f t="shared" si="88"/>
        <v xml:space="preserve">Falcon 9 Block 5 </v>
      </c>
      <c r="K798" s="1" t="str">
        <f t="shared" si="89"/>
        <v>Starlink V0.9</v>
      </c>
      <c r="L798" s="1" t="s">
        <v>8</v>
      </c>
      <c r="M798" s="1">
        <v>67</v>
      </c>
      <c r="N798" s="1">
        <f t="shared" si="90"/>
        <v>5561</v>
      </c>
      <c r="O798" s="1" t="s">
        <v>9</v>
      </c>
    </row>
    <row r="799" spans="1:15" x14ac:dyDescent="0.3">
      <c r="A799" s="1" t="s">
        <v>14</v>
      </c>
      <c r="B799" s="1" t="s">
        <v>329</v>
      </c>
      <c r="C799" s="1" t="str">
        <f t="shared" si="84"/>
        <v>China</v>
      </c>
      <c r="D799" s="1" t="s">
        <v>1709</v>
      </c>
      <c r="E799" s="7" t="str">
        <f>TEXT(DATE(MID(D799, 13, 4), CHOOSE(MATCH( MID(D799, 5, 3), {"Jan","Feb","Mar","Apr","May","Jun","Jul","Aug","Sep","Oct","Nov","Dec"}, 0), 1, 2, 3, 4, 5, 6, 7, 8, 9, 10, 11, 12), MID(D799, 9, 2)), "yyyy-mm-dd")</f>
        <v>2019-05-22</v>
      </c>
      <c r="F799" s="1" t="str">
        <f t="shared" si="85"/>
        <v>22:49:00</v>
      </c>
      <c r="G799" s="9" t="str">
        <f t="shared" si="86"/>
        <v>May</v>
      </c>
      <c r="H799" s="5" t="str">
        <f t="shared" si="87"/>
        <v>2019</v>
      </c>
      <c r="I799" s="1" t="s">
        <v>1710</v>
      </c>
      <c r="J799" s="1" t="str">
        <f t="shared" si="88"/>
        <v xml:space="preserve">Long March 4C </v>
      </c>
      <c r="K799" s="1" t="str">
        <f t="shared" si="89"/>
        <v>Yaogan-33</v>
      </c>
      <c r="L799" s="1" t="s">
        <v>8</v>
      </c>
      <c r="M799" s="1">
        <v>64.680000000000007</v>
      </c>
      <c r="N799" s="1">
        <f t="shared" si="90"/>
        <v>5368.4400000000005</v>
      </c>
      <c r="O799" s="1" t="s">
        <v>257</v>
      </c>
    </row>
    <row r="800" spans="1:15" x14ac:dyDescent="0.3">
      <c r="A800" s="1" t="s">
        <v>86</v>
      </c>
      <c r="B800" s="1" t="s">
        <v>87</v>
      </c>
      <c r="C800" s="1" t="str">
        <f t="shared" si="84"/>
        <v>India</v>
      </c>
      <c r="D800" s="1" t="s">
        <v>1711</v>
      </c>
      <c r="E800" s="7" t="str">
        <f>TEXT(DATE(MID(D800, 13, 4), CHOOSE(MATCH( MID(D800, 5, 3), {"Jan","Feb","Mar","Apr","May","Jun","Jul","Aug","Sep","Oct","Nov","Dec"}, 0), 1, 2, 3, 4, 5, 6, 7, 8, 9, 10, 11, 12), MID(D800, 9, 2)), "yyyy-mm-dd")</f>
        <v>2019-05-22</v>
      </c>
      <c r="F800" s="1" t="str">
        <f t="shared" si="85"/>
        <v>00:00:00</v>
      </c>
      <c r="G800" s="9" t="str">
        <f t="shared" si="86"/>
        <v>May</v>
      </c>
      <c r="H800" s="5" t="str">
        <f t="shared" si="87"/>
        <v>2019</v>
      </c>
      <c r="I800" s="1" t="s">
        <v>1712</v>
      </c>
      <c r="J800" s="1" t="str">
        <f t="shared" si="88"/>
        <v xml:space="preserve">PSLV-CA </v>
      </c>
      <c r="K800" s="1" t="str">
        <f t="shared" si="89"/>
        <v>RISAT-2B</v>
      </c>
      <c r="L800" s="1" t="s">
        <v>8</v>
      </c>
      <c r="M800" s="1">
        <v>21</v>
      </c>
      <c r="N800" s="1">
        <f t="shared" si="90"/>
        <v>1743</v>
      </c>
      <c r="O800" s="1" t="s">
        <v>9</v>
      </c>
    </row>
    <row r="801" spans="1:15" x14ac:dyDescent="0.3">
      <c r="A801" s="1" t="s">
        <v>14</v>
      </c>
      <c r="B801" s="1" t="s">
        <v>101</v>
      </c>
      <c r="C801" s="1" t="str">
        <f t="shared" si="84"/>
        <v>China</v>
      </c>
      <c r="D801" s="1" t="s">
        <v>1713</v>
      </c>
      <c r="E801" s="7" t="str">
        <f>TEXT(DATE(MID(D801, 13, 4), CHOOSE(MATCH( MID(D801, 5, 3), {"Jan","Feb","Mar","Apr","May","Jun","Jul","Aug","Sep","Oct","Nov","Dec"}, 0), 1, 2, 3, 4, 5, 6, 7, 8, 9, 10, 11, 12), MID(D801, 9, 2)), "yyyy-mm-dd")</f>
        <v>2019-05-17</v>
      </c>
      <c r="F801" s="1" t="str">
        <f t="shared" si="85"/>
        <v>15:48:00</v>
      </c>
      <c r="G801" s="9" t="str">
        <f t="shared" si="86"/>
        <v>May</v>
      </c>
      <c r="H801" s="5" t="str">
        <f t="shared" si="87"/>
        <v>2019</v>
      </c>
      <c r="I801" s="1" t="s">
        <v>1714</v>
      </c>
      <c r="J801" s="1" t="str">
        <f t="shared" si="88"/>
        <v xml:space="preserve">Long March 3C/E </v>
      </c>
      <c r="K801" s="1" t="str">
        <f t="shared" si="89"/>
        <v>Beidou-2 G8</v>
      </c>
      <c r="L801" s="1" t="s">
        <v>8</v>
      </c>
      <c r="M801" s="1">
        <v>20</v>
      </c>
      <c r="N801" s="1">
        <f t="shared" si="90"/>
        <v>1660</v>
      </c>
      <c r="O801" s="1" t="s">
        <v>9</v>
      </c>
    </row>
    <row r="802" spans="1:15" x14ac:dyDescent="0.3">
      <c r="A802" s="1" t="s">
        <v>21</v>
      </c>
      <c r="B802" s="1" t="s">
        <v>828</v>
      </c>
      <c r="C802" s="1" t="str">
        <f t="shared" si="84"/>
        <v>New Zealand</v>
      </c>
      <c r="D802" s="1" t="s">
        <v>1715</v>
      </c>
      <c r="E802" s="7" t="str">
        <f>TEXT(DATE(MID(D802, 13, 4), CHOOSE(MATCH( MID(D802, 5, 3), {"Jan","Feb","Mar","Apr","May","Jun","Jul","Aug","Sep","Oct","Nov","Dec"}, 0), 1, 2, 3, 4, 5, 6, 7, 8, 9, 10, 11, 12), MID(D802, 9, 2)), "yyyy-mm-dd")</f>
        <v>2019-05-05</v>
      </c>
      <c r="F802" s="1" t="str">
        <f t="shared" si="85"/>
        <v>06:00:00</v>
      </c>
      <c r="G802" s="9" t="str">
        <f t="shared" si="86"/>
        <v>May</v>
      </c>
      <c r="H802" s="5" t="str">
        <f t="shared" si="87"/>
        <v>2019</v>
      </c>
      <c r="I802" s="1" t="s">
        <v>1716</v>
      </c>
      <c r="J802" s="1" t="str">
        <f t="shared" si="88"/>
        <v xml:space="preserve">Electron/Curie </v>
      </c>
      <c r="K802" s="1" t="str">
        <f t="shared" si="89"/>
        <v>That's a Funny Looking Cactus</v>
      </c>
      <c r="L802" s="1" t="s">
        <v>8</v>
      </c>
      <c r="M802" s="1">
        <v>7.5</v>
      </c>
      <c r="N802" s="1">
        <f t="shared" si="90"/>
        <v>622.5</v>
      </c>
      <c r="O802" s="1" t="s">
        <v>9</v>
      </c>
    </row>
    <row r="803" spans="1:15" x14ac:dyDescent="0.3">
      <c r="A803" s="1" t="s">
        <v>10</v>
      </c>
      <c r="B803" s="1" t="s">
        <v>11</v>
      </c>
      <c r="C803" s="1" t="str">
        <f t="shared" si="84"/>
        <v>USA</v>
      </c>
      <c r="D803" s="1" t="s">
        <v>1717</v>
      </c>
      <c r="E803" s="7" t="str">
        <f>TEXT(DATE(MID(D803, 13, 4), CHOOSE(MATCH( MID(D803, 5, 3), {"Jan","Feb","Mar","Apr","May","Jun","Jul","Aug","Sep","Oct","Nov","Dec"}, 0), 1, 2, 3, 4, 5, 6, 7, 8, 9, 10, 11, 12), MID(D803, 9, 2)), "yyyy-mm-dd")</f>
        <v>2019-05-04</v>
      </c>
      <c r="F803" s="1" t="str">
        <f t="shared" si="85"/>
        <v>06:48:00</v>
      </c>
      <c r="G803" s="9" t="str">
        <f t="shared" si="86"/>
        <v>May</v>
      </c>
      <c r="H803" s="5" t="str">
        <f t="shared" si="87"/>
        <v>2019</v>
      </c>
      <c r="I803" s="1" t="s">
        <v>1718</v>
      </c>
      <c r="J803" s="1" t="str">
        <f t="shared" si="88"/>
        <v xml:space="preserve">Falcon 9 Block 5 </v>
      </c>
      <c r="K803" s="1" t="str">
        <f t="shared" si="89"/>
        <v>CRS SpX-17</v>
      </c>
      <c r="L803" s="1" t="s">
        <v>8</v>
      </c>
      <c r="M803" s="1">
        <v>67</v>
      </c>
      <c r="N803" s="1">
        <f t="shared" si="90"/>
        <v>5561</v>
      </c>
      <c r="O803" s="1" t="s">
        <v>9</v>
      </c>
    </row>
    <row r="804" spans="1:15" x14ac:dyDescent="0.3">
      <c r="A804" s="1" t="s">
        <v>120</v>
      </c>
      <c r="B804" s="1" t="s">
        <v>121</v>
      </c>
      <c r="C804" s="1" t="str">
        <f t="shared" si="84"/>
        <v>USA</v>
      </c>
      <c r="D804" s="1" t="s">
        <v>1719</v>
      </c>
      <c r="E804" s="7" t="str">
        <f>TEXT(DATE(MID(D804, 13, 4), CHOOSE(MATCH( MID(D804, 5, 3), {"Jan","Feb","Mar","Apr","May","Jun","Jul","Aug","Sep","Oct","Nov","Dec"}, 0), 1, 2, 3, 4, 5, 6, 7, 8, 9, 10, 11, 12), MID(D804, 9, 2)), "yyyy-mm-dd")</f>
        <v>2019-05-02</v>
      </c>
      <c r="F804" s="1" t="str">
        <f t="shared" si="85"/>
        <v>13:32:00</v>
      </c>
      <c r="G804" s="9" t="str">
        <f t="shared" si="86"/>
        <v>May</v>
      </c>
      <c r="H804" s="5" t="str">
        <f t="shared" si="87"/>
        <v>2019</v>
      </c>
      <c r="I804" s="1" t="s">
        <v>1720</v>
      </c>
      <c r="J804" s="1" t="str">
        <f t="shared" si="88"/>
        <v xml:space="preserve">New Shepard </v>
      </c>
      <c r="K804" s="1" t="str">
        <f t="shared" si="89"/>
        <v>NS-11</v>
      </c>
      <c r="L804" s="1" t="s">
        <v>8</v>
      </c>
      <c r="M804" s="1"/>
      <c r="N804" s="1">
        <f t="shared" si="90"/>
        <v>0</v>
      </c>
      <c r="O804" s="1" t="s">
        <v>9</v>
      </c>
    </row>
    <row r="805" spans="1:15" x14ac:dyDescent="0.3">
      <c r="A805" s="1" t="s">
        <v>14</v>
      </c>
      <c r="B805" s="1" t="s">
        <v>329</v>
      </c>
      <c r="C805" s="1" t="str">
        <f t="shared" si="84"/>
        <v>China</v>
      </c>
      <c r="D805" s="1" t="s">
        <v>1721</v>
      </c>
      <c r="E805" s="7" t="str">
        <f>TEXT(DATE(MID(D805, 13, 4), CHOOSE(MATCH( MID(D805, 5, 3), {"Jan","Feb","Mar","Apr","May","Jun","Jul","Aug","Sep","Oct","Nov","Dec"}, 0), 1, 2, 3, 4, 5, 6, 7, 8, 9, 10, 11, 12), MID(D805, 9, 2)), "yyyy-mm-dd")</f>
        <v>2019-04-29</v>
      </c>
      <c r="F805" s="1" t="str">
        <f t="shared" si="85"/>
        <v>22:52:00</v>
      </c>
      <c r="G805" s="9" t="str">
        <f t="shared" si="86"/>
        <v>April</v>
      </c>
      <c r="H805" s="5" t="str">
        <f t="shared" si="87"/>
        <v>2019</v>
      </c>
      <c r="I805" s="1" t="s">
        <v>1722</v>
      </c>
      <c r="J805" s="1" t="str">
        <f t="shared" si="88"/>
        <v xml:space="preserve">Long March 4B </v>
      </c>
      <c r="K805" s="1" t="str">
        <f t="shared" si="89"/>
        <v>Tianhui-2 1A &amp; 1B</v>
      </c>
      <c r="L805" s="1" t="s">
        <v>8</v>
      </c>
      <c r="M805" s="1">
        <v>64.680000000000007</v>
      </c>
      <c r="N805" s="1">
        <f t="shared" si="90"/>
        <v>5368.4400000000005</v>
      </c>
      <c r="O805" s="1" t="s">
        <v>9</v>
      </c>
    </row>
    <row r="806" spans="1:15" x14ac:dyDescent="0.3">
      <c r="A806" s="1" t="s">
        <v>14</v>
      </c>
      <c r="B806" s="1" t="s">
        <v>18</v>
      </c>
      <c r="C806" s="1" t="str">
        <f t="shared" si="84"/>
        <v>China</v>
      </c>
      <c r="D806" s="1" t="s">
        <v>1723</v>
      </c>
      <c r="E806" s="7" t="str">
        <f>TEXT(DATE(MID(D806, 13, 4), CHOOSE(MATCH( MID(D806, 5, 3), {"Jan","Feb","Mar","Apr","May","Jun","Jul","Aug","Sep","Oct","Nov","Dec"}, 0), 1, 2, 3, 4, 5, 6, 7, 8, 9, 10, 11, 12), MID(D806, 9, 2)), "yyyy-mm-dd")</f>
        <v>2019-04-20</v>
      </c>
      <c r="F806" s="1" t="str">
        <f t="shared" si="85"/>
        <v>14:41:00</v>
      </c>
      <c r="G806" s="9" t="str">
        <f t="shared" si="86"/>
        <v>April</v>
      </c>
      <c r="H806" s="5" t="str">
        <f t="shared" si="87"/>
        <v>2019</v>
      </c>
      <c r="I806" s="1" t="s">
        <v>1724</v>
      </c>
      <c r="J806" s="1" t="str">
        <f t="shared" si="88"/>
        <v xml:space="preserve">Long March 3B/E </v>
      </c>
      <c r="K806" s="1" t="str">
        <f t="shared" si="89"/>
        <v>Beidou-3 IGSO-1</v>
      </c>
      <c r="L806" s="1" t="s">
        <v>8</v>
      </c>
      <c r="M806" s="1">
        <v>29.15</v>
      </c>
      <c r="N806" s="1">
        <f t="shared" si="90"/>
        <v>2419.4499999999998</v>
      </c>
      <c r="O806" s="1" t="s">
        <v>9</v>
      </c>
    </row>
    <row r="807" spans="1:15" x14ac:dyDescent="0.3">
      <c r="A807" s="1" t="s">
        <v>342</v>
      </c>
      <c r="B807" s="1" t="s">
        <v>343</v>
      </c>
      <c r="C807" s="1" t="str">
        <f t="shared" si="84"/>
        <v>USA</v>
      </c>
      <c r="D807" s="1" t="s">
        <v>1725</v>
      </c>
      <c r="E807" s="7" t="str">
        <f>TEXT(DATE(MID(D807, 13, 4), CHOOSE(MATCH( MID(D807, 5, 3), {"Jan","Feb","Mar","Apr","May","Jun","Jul","Aug","Sep","Oct","Nov","Dec"}, 0), 1, 2, 3, 4, 5, 6, 7, 8, 9, 10, 11, 12), MID(D807, 9, 2)), "yyyy-mm-dd")</f>
        <v>2019-04-17</v>
      </c>
      <c r="F807" s="1" t="str">
        <f t="shared" si="85"/>
        <v>20:46:00</v>
      </c>
      <c r="G807" s="9" t="str">
        <f t="shared" si="86"/>
        <v>April</v>
      </c>
      <c r="H807" s="5" t="str">
        <f t="shared" si="87"/>
        <v>2019</v>
      </c>
      <c r="I807" s="1" t="s">
        <v>1726</v>
      </c>
      <c r="J807" s="1" t="str">
        <f t="shared" si="88"/>
        <v xml:space="preserve">Antares 230 </v>
      </c>
      <c r="K807" s="1" t="str">
        <f t="shared" si="89"/>
        <v>CRS NG-11</v>
      </c>
      <c r="L807" s="1" t="s">
        <v>346</v>
      </c>
      <c r="M807" s="1">
        <v>85</v>
      </c>
      <c r="N807" s="1">
        <f t="shared" si="90"/>
        <v>7055</v>
      </c>
      <c r="O807" s="1" t="s">
        <v>9</v>
      </c>
    </row>
    <row r="808" spans="1:15" x14ac:dyDescent="0.3">
      <c r="A808" s="1" t="s">
        <v>10</v>
      </c>
      <c r="B808" s="1" t="s">
        <v>30</v>
      </c>
      <c r="C808" s="1" t="str">
        <f t="shared" si="84"/>
        <v>USA</v>
      </c>
      <c r="D808" s="1" t="s">
        <v>1727</v>
      </c>
      <c r="E808" s="7" t="str">
        <f>TEXT(DATE(MID(D808, 13, 4), CHOOSE(MATCH( MID(D808, 5, 3), {"Jan","Feb","Mar","Apr","May","Jun","Jul","Aug","Sep","Oct","Nov","Dec"}, 0), 1, 2, 3, 4, 5, 6, 7, 8, 9, 10, 11, 12), MID(D808, 9, 2)), "yyyy-mm-dd")</f>
        <v>2019-04-11</v>
      </c>
      <c r="F808" s="1" t="str">
        <f t="shared" si="85"/>
        <v>22:35:00</v>
      </c>
      <c r="G808" s="9" t="str">
        <f t="shared" si="86"/>
        <v>April</v>
      </c>
      <c r="H808" s="5" t="str">
        <f t="shared" si="87"/>
        <v>2019</v>
      </c>
      <c r="I808" s="1" t="s">
        <v>1728</v>
      </c>
      <c r="J808" s="1" t="str">
        <f t="shared" si="88"/>
        <v xml:space="preserve">Falcon Heavy </v>
      </c>
      <c r="K808" s="1" t="str">
        <f t="shared" si="89"/>
        <v>ArabSat 6A</v>
      </c>
      <c r="L808" s="1" t="s">
        <v>8</v>
      </c>
      <c r="M808" s="1">
        <v>97</v>
      </c>
      <c r="N808" s="1">
        <f t="shared" si="90"/>
        <v>8051</v>
      </c>
      <c r="O808" s="1" t="s">
        <v>9</v>
      </c>
    </row>
    <row r="809" spans="1:15" x14ac:dyDescent="0.3">
      <c r="A809" s="1" t="s">
        <v>233</v>
      </c>
      <c r="B809" s="1" t="s">
        <v>981</v>
      </c>
      <c r="C809" s="1" t="str">
        <f t="shared" si="84"/>
        <v>France</v>
      </c>
      <c r="D809" s="1" t="s">
        <v>1729</v>
      </c>
      <c r="E809" s="7" t="str">
        <f>TEXT(DATE(MID(D809, 13, 4), CHOOSE(MATCH( MID(D809, 5, 3), {"Jan","Feb","Mar","Apr","May","Jun","Jul","Aug","Sep","Oct","Nov","Dec"}, 0), 1, 2, 3, 4, 5, 6, 7, 8, 9, 10, 11, 12), MID(D809, 9, 2)), "yyyy-mm-dd")</f>
        <v>2019-04-04</v>
      </c>
      <c r="F809" s="1" t="str">
        <f t="shared" si="85"/>
        <v>17:04:00</v>
      </c>
      <c r="G809" s="9" t="str">
        <f t="shared" si="86"/>
        <v>April</v>
      </c>
      <c r="H809" s="5" t="str">
        <f t="shared" si="87"/>
        <v>2019</v>
      </c>
      <c r="I809" s="1" t="s">
        <v>1730</v>
      </c>
      <c r="J809" s="1" t="str">
        <f t="shared" si="88"/>
        <v xml:space="preserve">Soyuz ST-B/Fregat-MT </v>
      </c>
      <c r="K809" s="1" t="str">
        <f t="shared" si="89"/>
        <v>O3b FM17-FM20</v>
      </c>
      <c r="L809" s="1" t="s">
        <v>8</v>
      </c>
      <c r="M809" s="1">
        <v>30</v>
      </c>
      <c r="N809" s="1">
        <f t="shared" si="90"/>
        <v>2490</v>
      </c>
      <c r="O809" s="1" t="s">
        <v>9</v>
      </c>
    </row>
    <row r="810" spans="1:15" x14ac:dyDescent="0.3">
      <c r="A810" s="1" t="s">
        <v>129</v>
      </c>
      <c r="B810" s="1" t="s">
        <v>130</v>
      </c>
      <c r="C810" s="1" t="str">
        <f t="shared" si="84"/>
        <v>Kazakhstan</v>
      </c>
      <c r="D810" s="1" t="s">
        <v>1731</v>
      </c>
      <c r="E810" s="7" t="str">
        <f>TEXT(DATE(MID(D810, 13, 4), CHOOSE(MATCH( MID(D810, 5, 3), {"Jan","Feb","Mar","Apr","May","Jun","Jul","Aug","Sep","Oct","Nov","Dec"}, 0), 1, 2, 3, 4, 5, 6, 7, 8, 9, 10, 11, 12), MID(D810, 9, 2)), "yyyy-mm-dd")</f>
        <v>2019-04-04</v>
      </c>
      <c r="F810" s="1" t="str">
        <f t="shared" si="85"/>
        <v>11:01:00</v>
      </c>
      <c r="G810" s="9" t="str">
        <f t="shared" si="86"/>
        <v>April</v>
      </c>
      <c r="H810" s="5" t="str">
        <f t="shared" si="87"/>
        <v>2019</v>
      </c>
      <c r="I810" s="1" t="s">
        <v>1732</v>
      </c>
      <c r="J810" s="1" t="str">
        <f t="shared" si="88"/>
        <v xml:space="preserve">Soyuz 2.1a </v>
      </c>
      <c r="K810" s="1" t="str">
        <f t="shared" si="89"/>
        <v>Progress MS-11</v>
      </c>
      <c r="L810" s="1" t="s">
        <v>8</v>
      </c>
      <c r="M810" s="1">
        <v>17.420000000000002</v>
      </c>
      <c r="N810" s="1">
        <f t="shared" si="90"/>
        <v>1445.8600000000001</v>
      </c>
      <c r="O810" s="1" t="s">
        <v>9</v>
      </c>
    </row>
    <row r="811" spans="1:15" x14ac:dyDescent="0.3">
      <c r="A811" s="1" t="s">
        <v>86</v>
      </c>
      <c r="B811" s="1" t="s">
        <v>290</v>
      </c>
      <c r="C811" s="1" t="str">
        <f t="shared" si="84"/>
        <v>India</v>
      </c>
      <c r="D811" s="1" t="s">
        <v>1733</v>
      </c>
      <c r="E811" s="7" t="str">
        <f>TEXT(DATE(MID(D811, 13, 4), CHOOSE(MATCH( MID(D811, 5, 3), {"Jan","Feb","Mar","Apr","May","Jun","Jul","Aug","Sep","Oct","Nov","Dec"}, 0), 1, 2, 3, 4, 5, 6, 7, 8, 9, 10, 11, 12), MID(D811, 9, 2)), "yyyy-mm-dd")</f>
        <v>2019-04-01</v>
      </c>
      <c r="F811" s="1" t="str">
        <f t="shared" si="85"/>
        <v>03:57:00</v>
      </c>
      <c r="G811" s="9" t="str">
        <f t="shared" si="86"/>
        <v>April</v>
      </c>
      <c r="H811" s="5" t="str">
        <f t="shared" si="87"/>
        <v>2019</v>
      </c>
      <c r="I811" s="1" t="s">
        <v>1734</v>
      </c>
      <c r="J811" s="1" t="str">
        <f t="shared" si="88"/>
        <v xml:space="preserve">PSLV-QL </v>
      </c>
      <c r="K811" s="1" t="str">
        <f t="shared" si="89"/>
        <v>EMISAT &amp; Rideshares</v>
      </c>
      <c r="L811" s="1" t="s">
        <v>8</v>
      </c>
      <c r="M811" s="1">
        <v>21</v>
      </c>
      <c r="N811" s="1">
        <f t="shared" si="90"/>
        <v>1743</v>
      </c>
      <c r="O811" s="1" t="s">
        <v>9</v>
      </c>
    </row>
    <row r="812" spans="1:15" x14ac:dyDescent="0.3">
      <c r="A812" s="1" t="s">
        <v>14</v>
      </c>
      <c r="B812" s="1" t="s">
        <v>101</v>
      </c>
      <c r="C812" s="1" t="str">
        <f t="shared" si="84"/>
        <v>China</v>
      </c>
      <c r="D812" s="1" t="s">
        <v>1735</v>
      </c>
      <c r="E812" s="7" t="str">
        <f>TEXT(DATE(MID(D812, 13, 4), CHOOSE(MATCH( MID(D812, 5, 3), {"Jan","Feb","Mar","Apr","May","Jun","Jul","Aug","Sep","Oct","Nov","Dec"}, 0), 1, 2, 3, 4, 5, 6, 7, 8, 9, 10, 11, 12), MID(D812, 9, 2)), "yyyy-mm-dd")</f>
        <v>2019-03-31</v>
      </c>
      <c r="F812" s="1" t="str">
        <f t="shared" si="85"/>
        <v>15:51:00</v>
      </c>
      <c r="G812" s="9" t="str">
        <f t="shared" si="86"/>
        <v>March</v>
      </c>
      <c r="H812" s="5" t="str">
        <f t="shared" si="87"/>
        <v>2019</v>
      </c>
      <c r="I812" s="1" t="s">
        <v>1736</v>
      </c>
      <c r="J812" s="1" t="str">
        <f t="shared" si="88"/>
        <v xml:space="preserve">Long March 3B/E </v>
      </c>
      <c r="K812" s="1" t="str">
        <f t="shared" si="89"/>
        <v>Tianlian-2-01</v>
      </c>
      <c r="L812" s="1" t="s">
        <v>8</v>
      </c>
      <c r="M812" s="1">
        <v>29.15</v>
      </c>
      <c r="N812" s="1">
        <f t="shared" si="90"/>
        <v>2419.4499999999998</v>
      </c>
      <c r="O812" s="1" t="s">
        <v>9</v>
      </c>
    </row>
    <row r="813" spans="1:15" x14ac:dyDescent="0.3">
      <c r="A813" s="1" t="s">
        <v>21</v>
      </c>
      <c r="B813" s="1" t="s">
        <v>828</v>
      </c>
      <c r="C813" s="1" t="str">
        <f t="shared" si="84"/>
        <v>New Zealand</v>
      </c>
      <c r="D813" s="1" t="s">
        <v>1737</v>
      </c>
      <c r="E813" s="7" t="str">
        <f>TEXT(DATE(MID(D813, 13, 4), CHOOSE(MATCH( MID(D813, 5, 3), {"Jan","Feb","Mar","Apr","May","Jun","Jul","Aug","Sep","Oct","Nov","Dec"}, 0), 1, 2, 3, 4, 5, 6, 7, 8, 9, 10, 11, 12), MID(D813, 9, 2)), "yyyy-mm-dd")</f>
        <v>2019-03-28</v>
      </c>
      <c r="F813" s="1" t="str">
        <f t="shared" si="85"/>
        <v>23:27:00</v>
      </c>
      <c r="G813" s="9" t="str">
        <f t="shared" si="86"/>
        <v>March</v>
      </c>
      <c r="H813" s="5" t="str">
        <f t="shared" si="87"/>
        <v>2019</v>
      </c>
      <c r="I813" s="1" t="s">
        <v>1738</v>
      </c>
      <c r="J813" s="1" t="str">
        <f t="shared" si="88"/>
        <v xml:space="preserve">Electron/Curie </v>
      </c>
      <c r="K813" s="1" t="str">
        <f t="shared" si="89"/>
        <v>Two Thumbs Up</v>
      </c>
      <c r="L813" s="1" t="s">
        <v>8</v>
      </c>
      <c r="M813" s="1">
        <v>7.5</v>
      </c>
      <c r="N813" s="1">
        <f t="shared" si="90"/>
        <v>622.5</v>
      </c>
      <c r="O813" s="1" t="s">
        <v>9</v>
      </c>
    </row>
    <row r="814" spans="1:15" x14ac:dyDescent="0.3">
      <c r="A814" s="1" t="s">
        <v>1739</v>
      </c>
      <c r="B814" s="1" t="s">
        <v>69</v>
      </c>
      <c r="C814" s="1" t="str">
        <f t="shared" si="84"/>
        <v>China</v>
      </c>
      <c r="D814" s="1" t="s">
        <v>1740</v>
      </c>
      <c r="E814" s="7" t="str">
        <f>TEXT(DATE(MID(D814, 13, 4), CHOOSE(MATCH( MID(D814, 5, 3), {"Jan","Feb","Mar","Apr","May","Jun","Jul","Aug","Sep","Oct","Nov","Dec"}, 0), 1, 2, 3, 4, 5, 6, 7, 8, 9, 10, 11, 12), MID(D814, 9, 2)), "yyyy-mm-dd")</f>
        <v>2019-03-27</v>
      </c>
      <c r="F814" s="1" t="str">
        <f t="shared" si="85"/>
        <v>09:39:00</v>
      </c>
      <c r="G814" s="9" t="str">
        <f t="shared" si="86"/>
        <v>March</v>
      </c>
      <c r="H814" s="5" t="str">
        <f t="shared" si="87"/>
        <v>2019</v>
      </c>
      <c r="I814" s="1" t="s">
        <v>1741</v>
      </c>
      <c r="J814" s="1" t="str">
        <f t="shared" si="88"/>
        <v xml:space="preserve">OS-M1 </v>
      </c>
      <c r="K814" s="1" t="str">
        <f t="shared" si="89"/>
        <v>Lingque 1B</v>
      </c>
      <c r="L814" s="1" t="s">
        <v>346</v>
      </c>
      <c r="M814" s="1"/>
      <c r="N814" s="1">
        <f t="shared" si="90"/>
        <v>0</v>
      </c>
      <c r="O814" s="1" t="s">
        <v>257</v>
      </c>
    </row>
    <row r="815" spans="1:15" x14ac:dyDescent="0.3">
      <c r="A815" s="1" t="s">
        <v>233</v>
      </c>
      <c r="B815" s="1" t="s">
        <v>234</v>
      </c>
      <c r="C815" s="1" t="str">
        <f t="shared" si="84"/>
        <v>France</v>
      </c>
      <c r="D815" s="1" t="s">
        <v>1742</v>
      </c>
      <c r="E815" s="7" t="str">
        <f>TEXT(DATE(MID(D815, 13, 4), CHOOSE(MATCH( MID(D815, 5, 3), {"Jan","Feb","Mar","Apr","May","Jun","Jul","Aug","Sep","Oct","Nov","Dec"}, 0), 1, 2, 3, 4, 5, 6, 7, 8, 9, 10, 11, 12), MID(D815, 9, 2)), "yyyy-mm-dd")</f>
        <v>2019-03-22</v>
      </c>
      <c r="F815" s="1" t="str">
        <f t="shared" si="85"/>
        <v>01:50:00</v>
      </c>
      <c r="G815" s="9" t="str">
        <f t="shared" si="86"/>
        <v>March</v>
      </c>
      <c r="H815" s="5" t="str">
        <f t="shared" si="87"/>
        <v>2019</v>
      </c>
      <c r="I815" s="1" t="s">
        <v>1743</v>
      </c>
      <c r="J815" s="1" t="str">
        <f t="shared" si="88"/>
        <v xml:space="preserve">Vega </v>
      </c>
      <c r="K815" s="1" t="str">
        <f t="shared" si="89"/>
        <v>PRISMA</v>
      </c>
      <c r="L815" s="1" t="s">
        <v>8</v>
      </c>
      <c r="M815" s="1">
        <v>37</v>
      </c>
      <c r="N815" s="1">
        <f t="shared" si="90"/>
        <v>3071</v>
      </c>
      <c r="O815" s="1" t="s">
        <v>9</v>
      </c>
    </row>
    <row r="816" spans="1:15" x14ac:dyDescent="0.3">
      <c r="A816" s="1" t="s">
        <v>74</v>
      </c>
      <c r="B816" s="1" t="s">
        <v>390</v>
      </c>
      <c r="C816" s="1" t="str">
        <f t="shared" si="84"/>
        <v>USA</v>
      </c>
      <c r="D816" s="1" t="s">
        <v>1744</v>
      </c>
      <c r="E816" s="7" t="str">
        <f>TEXT(DATE(MID(D816, 13, 4), CHOOSE(MATCH( MID(D816, 5, 3), {"Jan","Feb","Mar","Apr","May","Jun","Jul","Aug","Sep","Oct","Nov","Dec"}, 0), 1, 2, 3, 4, 5, 6, 7, 8, 9, 10, 11, 12), MID(D816, 9, 2)), "yyyy-mm-dd")</f>
        <v>2019-03-16</v>
      </c>
      <c r="F816" s="1" t="str">
        <f t="shared" si="85"/>
        <v>00:26:00</v>
      </c>
      <c r="G816" s="9" t="str">
        <f t="shared" si="86"/>
        <v>March</v>
      </c>
      <c r="H816" s="5" t="str">
        <f t="shared" si="87"/>
        <v>2019</v>
      </c>
      <c r="I816" s="1" t="s">
        <v>1745</v>
      </c>
      <c r="J816" s="1" t="str">
        <f t="shared" si="88"/>
        <v xml:space="preserve">Delta IV Medium+ (5,4) </v>
      </c>
      <c r="K816" s="1" t="str">
        <f t="shared" si="89"/>
        <v>WGS-10 (USA-291)</v>
      </c>
      <c r="L816" s="1" t="s">
        <v>346</v>
      </c>
      <c r="M816" s="1"/>
      <c r="N816" s="1">
        <f t="shared" si="90"/>
        <v>0</v>
      </c>
      <c r="O816" s="1" t="s">
        <v>9</v>
      </c>
    </row>
    <row r="817" spans="1:15" x14ac:dyDescent="0.3">
      <c r="A817" s="1" t="s">
        <v>129</v>
      </c>
      <c r="B817" s="1" t="s">
        <v>1630</v>
      </c>
      <c r="C817" s="1" t="str">
        <f t="shared" si="84"/>
        <v>Kazakhstan</v>
      </c>
      <c r="D817" s="1" t="s">
        <v>1746</v>
      </c>
      <c r="E817" s="7" t="str">
        <f>TEXT(DATE(MID(D817, 13, 4), CHOOSE(MATCH( MID(D817, 5, 3), {"Jan","Feb","Mar","Apr","May","Jun","Jul","Aug","Sep","Oct","Nov","Dec"}, 0), 1, 2, 3, 4, 5, 6, 7, 8, 9, 10, 11, 12), MID(D817, 9, 2)), "yyyy-mm-dd")</f>
        <v>2019-03-14</v>
      </c>
      <c r="F817" s="1" t="str">
        <f t="shared" si="85"/>
        <v>19:14:00</v>
      </c>
      <c r="G817" s="9" t="str">
        <f t="shared" si="86"/>
        <v>March</v>
      </c>
      <c r="H817" s="5" t="str">
        <f t="shared" si="87"/>
        <v>2019</v>
      </c>
      <c r="I817" s="1" t="s">
        <v>1747</v>
      </c>
      <c r="J817" s="1" t="str">
        <f t="shared" si="88"/>
        <v xml:space="preserve">Soyuz FG </v>
      </c>
      <c r="K817" s="1" t="str">
        <f t="shared" si="89"/>
        <v>Soyuz MS-12</v>
      </c>
      <c r="L817" s="1" t="s">
        <v>346</v>
      </c>
      <c r="M817" s="1"/>
      <c r="N817" s="1">
        <f t="shared" si="90"/>
        <v>0</v>
      </c>
      <c r="O817" s="1" t="s">
        <v>9</v>
      </c>
    </row>
    <row r="818" spans="1:15" x14ac:dyDescent="0.3">
      <c r="A818" s="1" t="s">
        <v>14</v>
      </c>
      <c r="B818" s="1" t="s">
        <v>18</v>
      </c>
      <c r="C818" s="1" t="str">
        <f t="shared" si="84"/>
        <v>China</v>
      </c>
      <c r="D818" s="1" t="s">
        <v>1748</v>
      </c>
      <c r="E818" s="7" t="str">
        <f>TEXT(DATE(MID(D818, 13, 4), CHOOSE(MATCH( MID(D818, 5, 3), {"Jan","Feb","Mar","Apr","May","Jun","Jul","Aug","Sep","Oct","Nov","Dec"}, 0), 1, 2, 3, 4, 5, 6, 7, 8, 9, 10, 11, 12), MID(D818, 9, 2)), "yyyy-mm-dd")</f>
        <v>2019-03-09</v>
      </c>
      <c r="F818" s="1" t="str">
        <f t="shared" si="85"/>
        <v>16:28:00</v>
      </c>
      <c r="G818" s="9" t="str">
        <f t="shared" si="86"/>
        <v>March</v>
      </c>
      <c r="H818" s="5" t="str">
        <f t="shared" si="87"/>
        <v>2019</v>
      </c>
      <c r="I818" s="1" t="s">
        <v>1749</v>
      </c>
      <c r="J818" s="1" t="str">
        <f t="shared" si="88"/>
        <v xml:space="preserve">Long March 3B/E </v>
      </c>
      <c r="K818" s="1" t="str">
        <f t="shared" si="89"/>
        <v>ChinaSat-6C</v>
      </c>
      <c r="L818" s="1" t="s">
        <v>8</v>
      </c>
      <c r="M818" s="1">
        <v>29.15</v>
      </c>
      <c r="N818" s="1">
        <f t="shared" si="90"/>
        <v>2419.4499999999998</v>
      </c>
      <c r="O818" s="1" t="s">
        <v>9</v>
      </c>
    </row>
    <row r="819" spans="1:15" x14ac:dyDescent="0.3">
      <c r="A819" s="1" t="s">
        <v>10</v>
      </c>
      <c r="B819" s="1" t="s">
        <v>30</v>
      </c>
      <c r="C819" s="1" t="str">
        <f t="shared" si="84"/>
        <v>USA</v>
      </c>
      <c r="D819" s="1" t="s">
        <v>1750</v>
      </c>
      <c r="E819" s="7" t="str">
        <f>TEXT(DATE(MID(D819, 13, 4), CHOOSE(MATCH( MID(D819, 5, 3), {"Jan","Feb","Mar","Apr","May","Jun","Jul","Aug","Sep","Oct","Nov","Dec"}, 0), 1, 2, 3, 4, 5, 6, 7, 8, 9, 10, 11, 12), MID(D819, 9, 2)), "yyyy-mm-dd")</f>
        <v>2019-03-02</v>
      </c>
      <c r="F819" s="1" t="str">
        <f t="shared" si="85"/>
        <v>07:49:00</v>
      </c>
      <c r="G819" s="9" t="str">
        <f t="shared" si="86"/>
        <v>March</v>
      </c>
      <c r="H819" s="5" t="str">
        <f t="shared" si="87"/>
        <v>2019</v>
      </c>
      <c r="I819" s="1" t="s">
        <v>1751</v>
      </c>
      <c r="J819" s="1" t="str">
        <f t="shared" si="88"/>
        <v xml:space="preserve">Falcon 9 Block 5 </v>
      </c>
      <c r="K819" s="1" t="str">
        <f t="shared" si="89"/>
        <v>SpaceX Demo-1</v>
      </c>
      <c r="L819" s="1" t="s">
        <v>8</v>
      </c>
      <c r="M819" s="1">
        <v>67</v>
      </c>
      <c r="N819" s="1">
        <f t="shared" si="90"/>
        <v>5561</v>
      </c>
      <c r="O819" s="1" t="s">
        <v>9</v>
      </c>
    </row>
    <row r="820" spans="1:15" x14ac:dyDescent="0.3">
      <c r="A820" s="1" t="s">
        <v>233</v>
      </c>
      <c r="B820" s="1" t="s">
        <v>981</v>
      </c>
      <c r="C820" s="1" t="str">
        <f t="shared" si="84"/>
        <v>France</v>
      </c>
      <c r="D820" s="1" t="s">
        <v>1752</v>
      </c>
      <c r="E820" s="7" t="str">
        <f>TEXT(DATE(MID(D820, 13, 4), CHOOSE(MATCH( MID(D820, 5, 3), {"Jan","Feb","Mar","Apr","May","Jun","Jul","Aug","Sep","Oct","Nov","Dec"}, 0), 1, 2, 3, 4, 5, 6, 7, 8, 9, 10, 11, 12), MID(D820, 9, 2)), "yyyy-mm-dd")</f>
        <v>2019-02-27</v>
      </c>
      <c r="F820" s="1" t="str">
        <f t="shared" si="85"/>
        <v>21:37:00</v>
      </c>
      <c r="G820" s="9" t="str">
        <f t="shared" si="86"/>
        <v>February</v>
      </c>
      <c r="H820" s="5" t="str">
        <f t="shared" si="87"/>
        <v>2019</v>
      </c>
      <c r="I820" s="1" t="s">
        <v>1753</v>
      </c>
      <c r="J820" s="1" t="str">
        <f t="shared" si="88"/>
        <v xml:space="preserve">Soyuz ST-B/Fregat-M </v>
      </c>
      <c r="K820" s="1" t="str">
        <f t="shared" si="89"/>
        <v>OneWeb #1</v>
      </c>
      <c r="L820" s="1" t="s">
        <v>8</v>
      </c>
      <c r="M820" s="1">
        <v>30</v>
      </c>
      <c r="N820" s="1">
        <f t="shared" si="90"/>
        <v>2490</v>
      </c>
      <c r="O820" s="1" t="s">
        <v>9</v>
      </c>
    </row>
    <row r="821" spans="1:15" x14ac:dyDescent="0.3">
      <c r="A821" s="1" t="s">
        <v>37</v>
      </c>
      <c r="B821" s="1" t="s">
        <v>1754</v>
      </c>
      <c r="C821" s="1" t="str">
        <f t="shared" si="84"/>
        <v>USA</v>
      </c>
      <c r="D821" s="1" t="s">
        <v>1755</v>
      </c>
      <c r="E821" s="7" t="str">
        <f>TEXT(DATE(MID(D821, 13, 4), CHOOSE(MATCH( MID(D821, 5, 3), {"Jan","Feb","Mar","Apr","May","Jun","Jul","Aug","Sep","Oct","Nov","Dec"}, 0), 1, 2, 3, 4, 5, 6, 7, 8, 9, 10, 11, 12), MID(D821, 9, 2)), "yyyy-mm-dd")</f>
        <v>2019-02-22</v>
      </c>
      <c r="F821" s="1" t="str">
        <f t="shared" si="85"/>
        <v>16:53:00</v>
      </c>
      <c r="G821" s="9" t="str">
        <f t="shared" si="86"/>
        <v>February</v>
      </c>
      <c r="H821" s="5" t="str">
        <f t="shared" si="87"/>
        <v>2019</v>
      </c>
      <c r="I821" s="1" t="s">
        <v>1756</v>
      </c>
      <c r="J821" s="1" t="str">
        <f t="shared" si="88"/>
        <v xml:space="preserve">SpaceShipTwo </v>
      </c>
      <c r="K821" s="1" t="str">
        <f t="shared" si="89"/>
        <v>VF-01</v>
      </c>
      <c r="L821" s="1" t="s">
        <v>8</v>
      </c>
      <c r="M821" s="1"/>
      <c r="N821" s="1">
        <f t="shared" si="90"/>
        <v>0</v>
      </c>
      <c r="O821" s="1" t="s">
        <v>9</v>
      </c>
    </row>
    <row r="822" spans="1:15" x14ac:dyDescent="0.3">
      <c r="A822" s="1" t="s">
        <v>10</v>
      </c>
      <c r="B822" s="1" t="s">
        <v>11</v>
      </c>
      <c r="C822" s="1" t="str">
        <f t="shared" si="84"/>
        <v>USA</v>
      </c>
      <c r="D822" s="1" t="s">
        <v>1757</v>
      </c>
      <c r="E822" s="7" t="str">
        <f>TEXT(DATE(MID(D822, 13, 4), CHOOSE(MATCH( MID(D822, 5, 3), {"Jan","Feb","Mar","Apr","May","Jun","Jul","Aug","Sep","Oct","Nov","Dec"}, 0), 1, 2, 3, 4, 5, 6, 7, 8, 9, 10, 11, 12), MID(D822, 9, 2)), "yyyy-mm-dd")</f>
        <v>2019-02-22</v>
      </c>
      <c r="F822" s="1" t="str">
        <f t="shared" si="85"/>
        <v>01:45:00</v>
      </c>
      <c r="G822" s="9" t="str">
        <f t="shared" si="86"/>
        <v>February</v>
      </c>
      <c r="H822" s="5" t="str">
        <f t="shared" si="87"/>
        <v>2019</v>
      </c>
      <c r="I822" s="1" t="s">
        <v>1758</v>
      </c>
      <c r="J822" s="1" t="str">
        <f t="shared" si="88"/>
        <v xml:space="preserve">Falcon 9 Block 5 </v>
      </c>
      <c r="K822" s="1" t="str">
        <f t="shared" si="89"/>
        <v>Nusantara Satu &amp; Beresheet</v>
      </c>
      <c r="L822" s="1" t="s">
        <v>8</v>
      </c>
      <c r="M822" s="1">
        <v>67</v>
      </c>
      <c r="N822" s="1">
        <f t="shared" si="90"/>
        <v>5561</v>
      </c>
      <c r="O822" s="1" t="s">
        <v>9</v>
      </c>
    </row>
    <row r="823" spans="1:15" x14ac:dyDescent="0.3">
      <c r="A823" s="1" t="s">
        <v>4</v>
      </c>
      <c r="B823" s="1" t="s">
        <v>130</v>
      </c>
      <c r="C823" s="1" t="str">
        <f t="shared" si="84"/>
        <v>Kazakhstan</v>
      </c>
      <c r="D823" s="1" t="s">
        <v>1759</v>
      </c>
      <c r="E823" s="7" t="str">
        <f>TEXT(DATE(MID(D823, 13, 4), CHOOSE(MATCH( MID(D823, 5, 3), {"Jan","Feb","Mar","Apr","May","Jun","Jul","Aug","Sep","Oct","Nov","Dec"}, 0), 1, 2, 3, 4, 5, 6, 7, 8, 9, 10, 11, 12), MID(D823, 9, 2)), "yyyy-mm-dd")</f>
        <v>2019-02-21</v>
      </c>
      <c r="F823" s="1" t="str">
        <f t="shared" si="85"/>
        <v>16:47:00</v>
      </c>
      <c r="G823" s="9" t="str">
        <f t="shared" si="86"/>
        <v>February</v>
      </c>
      <c r="H823" s="5" t="str">
        <f t="shared" si="87"/>
        <v>2019</v>
      </c>
      <c r="I823" s="1" t="s">
        <v>1760</v>
      </c>
      <c r="J823" s="1" t="str">
        <f t="shared" si="88"/>
        <v xml:space="preserve">Soyuz 2.1b/Fregat-M </v>
      </c>
      <c r="K823" s="1" t="str">
        <f t="shared" si="89"/>
        <v>EgyptSat-A</v>
      </c>
      <c r="L823" s="1" t="s">
        <v>8</v>
      </c>
      <c r="M823" s="1">
        <v>25</v>
      </c>
      <c r="N823" s="1">
        <f t="shared" si="90"/>
        <v>2075</v>
      </c>
      <c r="O823" s="1" t="s">
        <v>9</v>
      </c>
    </row>
    <row r="824" spans="1:15" x14ac:dyDescent="0.3">
      <c r="A824" s="1" t="s">
        <v>33</v>
      </c>
      <c r="B824" s="1" t="s">
        <v>852</v>
      </c>
      <c r="C824" s="1" t="str">
        <f t="shared" si="84"/>
        <v>Iran</v>
      </c>
      <c r="D824" s="1" t="s">
        <v>1761</v>
      </c>
      <c r="E824" s="7" t="str">
        <f>TEXT(DATE(MID(D824, 13, 4), CHOOSE(MATCH( MID(D824, 5, 3), {"Jan","Feb","Mar","Apr","May","Jun","Jul","Aug","Sep","Oct","Nov","Dec"}, 0), 1, 2, 3, 4, 5, 6, 7, 8, 9, 10, 11, 12), MID(D824, 9, 2)), "yyyy-mm-dd")</f>
        <v>2019-02-05</v>
      </c>
      <c r="F824" s="1" t="str">
        <f t="shared" si="85"/>
        <v>21:01:00</v>
      </c>
      <c r="G824" s="9" t="str">
        <f t="shared" si="86"/>
        <v>February</v>
      </c>
      <c r="H824" s="5" t="str">
        <f t="shared" si="87"/>
        <v>2019</v>
      </c>
      <c r="I824" s="1" t="s">
        <v>1762</v>
      </c>
      <c r="J824" s="1" t="str">
        <f t="shared" si="88"/>
        <v xml:space="preserve">Safir-1B+ </v>
      </c>
      <c r="K824" s="1" t="str">
        <f t="shared" si="89"/>
        <v>Dousti</v>
      </c>
      <c r="L824" s="1" t="s">
        <v>8</v>
      </c>
      <c r="M824" s="1"/>
      <c r="N824" s="1">
        <f t="shared" si="90"/>
        <v>0</v>
      </c>
      <c r="O824" s="1" t="s">
        <v>257</v>
      </c>
    </row>
    <row r="825" spans="1:15" x14ac:dyDescent="0.3">
      <c r="A825" s="1" t="s">
        <v>233</v>
      </c>
      <c r="B825" s="1" t="s">
        <v>379</v>
      </c>
      <c r="C825" s="1" t="str">
        <f t="shared" si="84"/>
        <v>France</v>
      </c>
      <c r="D825" s="1" t="s">
        <v>1761</v>
      </c>
      <c r="E825" s="7" t="str">
        <f>TEXT(DATE(MID(D825, 13, 4), CHOOSE(MATCH( MID(D825, 5, 3), {"Jan","Feb","Mar","Apr","May","Jun","Jul","Aug","Sep","Oct","Nov","Dec"}, 0), 1, 2, 3, 4, 5, 6, 7, 8, 9, 10, 11, 12), MID(D825, 9, 2)), "yyyy-mm-dd")</f>
        <v>2019-02-05</v>
      </c>
      <c r="F825" s="1" t="str">
        <f t="shared" si="85"/>
        <v>21:01:00</v>
      </c>
      <c r="G825" s="9" t="str">
        <f t="shared" si="86"/>
        <v>February</v>
      </c>
      <c r="H825" s="5" t="str">
        <f t="shared" si="87"/>
        <v>2019</v>
      </c>
      <c r="I825" s="1" t="s">
        <v>1763</v>
      </c>
      <c r="J825" s="1" t="str">
        <f t="shared" si="88"/>
        <v xml:space="preserve">Ariane 5 ECA </v>
      </c>
      <c r="K825" s="1" t="str">
        <f t="shared" si="89"/>
        <v>GSAT-31 &amp; Hellas-Sat-4</v>
      </c>
      <c r="L825" s="1" t="s">
        <v>346</v>
      </c>
      <c r="M825" s="1">
        <v>200</v>
      </c>
      <c r="N825" s="1">
        <f t="shared" si="90"/>
        <v>16600</v>
      </c>
      <c r="O825" s="1" t="s">
        <v>9</v>
      </c>
    </row>
    <row r="826" spans="1:15" x14ac:dyDescent="0.3">
      <c r="A826" s="1" t="s">
        <v>86</v>
      </c>
      <c r="B826" s="1" t="s">
        <v>87</v>
      </c>
      <c r="C826" s="1" t="str">
        <f t="shared" si="84"/>
        <v>India</v>
      </c>
      <c r="D826" s="1" t="s">
        <v>1764</v>
      </c>
      <c r="E826" s="7" t="str">
        <f>TEXT(DATE(MID(D826, 13, 4), CHOOSE(MATCH( MID(D826, 5, 3), {"Jan","Feb","Mar","Apr","May","Jun","Jul","Aug","Sep","Oct","Nov","Dec"}, 0), 1, 2, 3, 4, 5, 6, 7, 8, 9, 10, 11, 12), MID(D826, 9, 2)), "yyyy-mm-dd")</f>
        <v>2019-01-24</v>
      </c>
      <c r="F826" s="1" t="str">
        <f t="shared" si="85"/>
        <v>18:07:00</v>
      </c>
      <c r="G826" s="9" t="str">
        <f t="shared" si="86"/>
        <v>January</v>
      </c>
      <c r="H826" s="5" t="str">
        <f t="shared" si="87"/>
        <v>2019</v>
      </c>
      <c r="I826" s="1" t="s">
        <v>1765</v>
      </c>
      <c r="J826" s="1" t="str">
        <f t="shared" si="88"/>
        <v xml:space="preserve">PSLV-DL </v>
      </c>
      <c r="K826" s="1" t="str">
        <f t="shared" si="89"/>
        <v>Microsat-R &amp; Kalamsat v2</v>
      </c>
      <c r="L826" s="1" t="s">
        <v>8</v>
      </c>
      <c r="M826" s="1"/>
      <c r="N826" s="1">
        <f t="shared" si="90"/>
        <v>0</v>
      </c>
      <c r="O826" s="1" t="s">
        <v>9</v>
      </c>
    </row>
    <row r="827" spans="1:15" x14ac:dyDescent="0.3">
      <c r="A827" s="1" t="s">
        <v>120</v>
      </c>
      <c r="B827" s="1" t="s">
        <v>121</v>
      </c>
      <c r="C827" s="1" t="str">
        <f t="shared" si="84"/>
        <v>USA</v>
      </c>
      <c r="D827" s="1" t="s">
        <v>1766</v>
      </c>
      <c r="E827" s="7" t="str">
        <f>TEXT(DATE(MID(D827, 13, 4), CHOOSE(MATCH( MID(D827, 5, 3), {"Jan","Feb","Mar","Apr","May","Jun","Jul","Aug","Sep","Oct","Nov","Dec"}, 0), 1, 2, 3, 4, 5, 6, 7, 8, 9, 10, 11, 12), MID(D827, 9, 2)), "yyyy-mm-dd")</f>
        <v>2019-01-23</v>
      </c>
      <c r="F827" s="1" t="str">
        <f t="shared" si="85"/>
        <v>15:05:00</v>
      </c>
      <c r="G827" s="9" t="str">
        <f t="shared" si="86"/>
        <v>January</v>
      </c>
      <c r="H827" s="5" t="str">
        <f t="shared" si="87"/>
        <v>2019</v>
      </c>
      <c r="I827" s="1" t="s">
        <v>1767</v>
      </c>
      <c r="J827" s="1" t="str">
        <f t="shared" si="88"/>
        <v xml:space="preserve">New Shepard </v>
      </c>
      <c r="K827" s="1" t="str">
        <f t="shared" si="89"/>
        <v>NS-10</v>
      </c>
      <c r="L827" s="1" t="s">
        <v>8</v>
      </c>
      <c r="M827" s="1"/>
      <c r="N827" s="1">
        <f t="shared" si="90"/>
        <v>0</v>
      </c>
      <c r="O827" s="1" t="s">
        <v>9</v>
      </c>
    </row>
    <row r="828" spans="1:15" x14ac:dyDescent="0.3">
      <c r="A828" s="1" t="s">
        <v>14</v>
      </c>
      <c r="B828" s="1" t="s">
        <v>69</v>
      </c>
      <c r="C828" s="1" t="str">
        <f t="shared" si="84"/>
        <v>China</v>
      </c>
      <c r="D828" s="1" t="s">
        <v>1768</v>
      </c>
      <c r="E828" s="7" t="str">
        <f>TEXT(DATE(MID(D828, 13, 4), CHOOSE(MATCH( MID(D828, 5, 3), {"Jan","Feb","Mar","Apr","May","Jun","Jul","Aug","Sep","Oct","Nov","Dec"}, 0), 1, 2, 3, 4, 5, 6, 7, 8, 9, 10, 11, 12), MID(D828, 9, 2)), "yyyy-mm-dd")</f>
        <v>2019-01-21</v>
      </c>
      <c r="F828" s="1" t="str">
        <f t="shared" si="85"/>
        <v>05:42:00</v>
      </c>
      <c r="G828" s="9" t="str">
        <f t="shared" si="86"/>
        <v>January</v>
      </c>
      <c r="H828" s="5" t="str">
        <f t="shared" si="87"/>
        <v>2019</v>
      </c>
      <c r="I828" s="1" t="s">
        <v>1769</v>
      </c>
      <c r="J828" s="1" t="str">
        <f t="shared" si="88"/>
        <v xml:space="preserve">Long March 11 </v>
      </c>
      <c r="K828" s="1" t="str">
        <f t="shared" si="89"/>
        <v>Jilin-1 Hyperspectral &amp; Others</v>
      </c>
      <c r="L828" s="1" t="s">
        <v>8</v>
      </c>
      <c r="M828" s="1">
        <v>5.3</v>
      </c>
      <c r="N828" s="1">
        <f t="shared" si="90"/>
        <v>439.9</v>
      </c>
      <c r="O828" s="1" t="s">
        <v>9</v>
      </c>
    </row>
    <row r="829" spans="1:15" x14ac:dyDescent="0.3">
      <c r="A829" s="1" t="s">
        <v>74</v>
      </c>
      <c r="B829" s="1" t="s">
        <v>745</v>
      </c>
      <c r="C829" s="1" t="str">
        <f t="shared" si="84"/>
        <v>USA</v>
      </c>
      <c r="D829" s="1" t="s">
        <v>1770</v>
      </c>
      <c r="E829" s="7" t="str">
        <f>TEXT(DATE(MID(D829, 13, 4), CHOOSE(MATCH( MID(D829, 5, 3), {"Jan","Feb","Mar","Apr","May","Jun","Jul","Aug","Sep","Oct","Nov","Dec"}, 0), 1, 2, 3, 4, 5, 6, 7, 8, 9, 10, 11, 12), MID(D829, 9, 2)), "yyyy-mm-dd")</f>
        <v>2019-01-19</v>
      </c>
      <c r="F829" s="1" t="str">
        <f t="shared" si="85"/>
        <v>19:10:00</v>
      </c>
      <c r="G829" s="9" t="str">
        <f t="shared" si="86"/>
        <v>January</v>
      </c>
      <c r="H829" s="5" t="str">
        <f t="shared" si="87"/>
        <v>2019</v>
      </c>
      <c r="I829" s="1" t="s">
        <v>1771</v>
      </c>
      <c r="J829" s="1" t="str">
        <f t="shared" si="88"/>
        <v xml:space="preserve">Delta IV Heavy </v>
      </c>
      <c r="K829" s="1" t="str">
        <f t="shared" si="89"/>
        <v>KH-11 17 (USA-290) (NROL-71)</v>
      </c>
      <c r="L829" s="1" t="s">
        <v>8</v>
      </c>
      <c r="M829" s="1">
        <v>350</v>
      </c>
      <c r="N829" s="1">
        <f t="shared" si="90"/>
        <v>29050</v>
      </c>
      <c r="O829" s="1" t="s">
        <v>9</v>
      </c>
    </row>
    <row r="830" spans="1:15" x14ac:dyDescent="0.3">
      <c r="A830" s="1" t="s">
        <v>713</v>
      </c>
      <c r="B830" s="1" t="s">
        <v>714</v>
      </c>
      <c r="C830" s="1" t="str">
        <f t="shared" si="84"/>
        <v>Japan</v>
      </c>
      <c r="D830" s="1" t="s">
        <v>1772</v>
      </c>
      <c r="E830" s="7" t="str">
        <f>TEXT(DATE(MID(D830, 13, 4), CHOOSE(MATCH( MID(D830, 5, 3), {"Jan","Feb","Mar","Apr","May","Jun","Jul","Aug","Sep","Oct","Nov","Dec"}, 0), 1, 2, 3, 4, 5, 6, 7, 8, 9, 10, 11, 12), MID(D830, 9, 2)), "yyyy-mm-dd")</f>
        <v>2019-01-18</v>
      </c>
      <c r="F830" s="1" t="str">
        <f t="shared" si="85"/>
        <v>00:50:00</v>
      </c>
      <c r="G830" s="9" t="str">
        <f t="shared" si="86"/>
        <v>January</v>
      </c>
      <c r="H830" s="5" t="str">
        <f t="shared" si="87"/>
        <v>2019</v>
      </c>
      <c r="I830" s="1" t="s">
        <v>1773</v>
      </c>
      <c r="J830" s="1" t="str">
        <f t="shared" si="88"/>
        <v xml:space="preserve">Epsilon PBS </v>
      </c>
      <c r="K830" s="1" t="str">
        <f t="shared" si="89"/>
        <v>Innovative Satellite Technology Demonstration-1</v>
      </c>
      <c r="L830" s="1" t="s">
        <v>8</v>
      </c>
      <c r="M830" s="1">
        <v>39</v>
      </c>
      <c r="N830" s="1">
        <f t="shared" si="90"/>
        <v>3237</v>
      </c>
      <c r="O830" s="1" t="s">
        <v>9</v>
      </c>
    </row>
    <row r="831" spans="1:15" x14ac:dyDescent="0.3">
      <c r="A831" s="1" t="s">
        <v>33</v>
      </c>
      <c r="B831" s="1" t="s">
        <v>34</v>
      </c>
      <c r="C831" s="1" t="str">
        <f t="shared" si="84"/>
        <v>Iran</v>
      </c>
      <c r="D831" s="1" t="s">
        <v>1774</v>
      </c>
      <c r="E831" s="7" t="str">
        <f>TEXT(DATE(MID(D831, 13, 4), CHOOSE(MATCH( MID(D831, 5, 3), {"Jan","Feb","Mar","Apr","May","Jun","Jul","Aug","Sep","Oct","Nov","Dec"}, 0), 1, 2, 3, 4, 5, 6, 7, 8, 9, 10, 11, 12), MID(D831, 9, 2)), "yyyy-mm-dd")</f>
        <v>2019-01-15</v>
      </c>
      <c r="F831" s="1" t="str">
        <f t="shared" si="85"/>
        <v>00:30:00</v>
      </c>
      <c r="G831" s="9" t="str">
        <f t="shared" si="86"/>
        <v>January</v>
      </c>
      <c r="H831" s="5" t="str">
        <f t="shared" si="87"/>
        <v>2019</v>
      </c>
      <c r="I831" s="1" t="s">
        <v>1775</v>
      </c>
      <c r="J831" s="1" t="str">
        <f t="shared" si="88"/>
        <v xml:space="preserve">Simorgh </v>
      </c>
      <c r="K831" s="1" t="str">
        <f t="shared" si="89"/>
        <v>Payam-e Amirkabir</v>
      </c>
      <c r="L831" s="1" t="s">
        <v>8</v>
      </c>
      <c r="M831" s="1"/>
      <c r="N831" s="1">
        <f t="shared" si="90"/>
        <v>0</v>
      </c>
      <c r="O831" s="1" t="s">
        <v>257</v>
      </c>
    </row>
    <row r="832" spans="1:15" x14ac:dyDescent="0.3">
      <c r="A832" s="1" t="s">
        <v>10</v>
      </c>
      <c r="B832" s="1" t="s">
        <v>27</v>
      </c>
      <c r="C832" s="1" t="str">
        <f t="shared" si="84"/>
        <v>USA</v>
      </c>
      <c r="D832" s="1" t="s">
        <v>1776</v>
      </c>
      <c r="E832" s="7" t="str">
        <f>TEXT(DATE(MID(D832, 13, 4), CHOOSE(MATCH( MID(D832, 5, 3), {"Jan","Feb","Mar","Apr","May","Jun","Jul","Aug","Sep","Oct","Nov","Dec"}, 0), 1, 2, 3, 4, 5, 6, 7, 8, 9, 10, 11, 12), MID(D832, 9, 2)), "yyyy-mm-dd")</f>
        <v>2019-01-11</v>
      </c>
      <c r="F832" s="1" t="str">
        <f t="shared" si="85"/>
        <v>15:31:00</v>
      </c>
      <c r="G832" s="9" t="str">
        <f t="shared" si="86"/>
        <v>January</v>
      </c>
      <c r="H832" s="5" t="str">
        <f t="shared" si="87"/>
        <v>2019</v>
      </c>
      <c r="I832" s="1" t="s">
        <v>1777</v>
      </c>
      <c r="J832" s="1" t="str">
        <f t="shared" si="88"/>
        <v xml:space="preserve">Falcon 9 Block 5 </v>
      </c>
      <c r="K832" s="1" t="str">
        <f t="shared" si="89"/>
        <v>Iridium-8</v>
      </c>
      <c r="L832" s="1" t="s">
        <v>8</v>
      </c>
      <c r="M832" s="1">
        <v>67</v>
      </c>
      <c r="N832" s="1">
        <f t="shared" si="90"/>
        <v>5561</v>
      </c>
      <c r="O832" s="1" t="s">
        <v>9</v>
      </c>
    </row>
    <row r="833" spans="1:15" x14ac:dyDescent="0.3">
      <c r="A833" s="1" t="s">
        <v>14</v>
      </c>
      <c r="B833" s="1" t="s">
        <v>101</v>
      </c>
      <c r="C833" s="1" t="str">
        <f t="shared" si="84"/>
        <v>China</v>
      </c>
      <c r="D833" s="1" t="s">
        <v>1778</v>
      </c>
      <c r="E833" s="7" t="str">
        <f>TEXT(DATE(MID(D833, 13, 4), CHOOSE(MATCH( MID(D833, 5, 3), {"Jan","Feb","Mar","Apr","May","Jun","Jul","Aug","Sep","Oct","Nov","Dec"}, 0), 1, 2, 3, 4, 5, 6, 7, 8, 9, 10, 11, 12), MID(D833, 9, 2)), "yyyy-mm-dd")</f>
        <v>2019-01-10</v>
      </c>
      <c r="F833" s="1" t="str">
        <f t="shared" si="85"/>
        <v>17:11:00</v>
      </c>
      <c r="G833" s="9" t="str">
        <f t="shared" si="86"/>
        <v>January</v>
      </c>
      <c r="H833" s="5" t="str">
        <f t="shared" si="87"/>
        <v>2019</v>
      </c>
      <c r="I833" s="1" t="s">
        <v>1779</v>
      </c>
      <c r="J833" s="1" t="str">
        <f t="shared" si="88"/>
        <v xml:space="preserve">Long March 3B/E </v>
      </c>
      <c r="K833" s="1" t="str">
        <f t="shared" si="89"/>
        <v>ChinaSat-2D</v>
      </c>
      <c r="L833" s="1" t="s">
        <v>8</v>
      </c>
      <c r="M833" s="1">
        <v>29.15</v>
      </c>
      <c r="N833" s="1">
        <f t="shared" si="90"/>
        <v>2419.4499999999998</v>
      </c>
      <c r="O833" s="1" t="s">
        <v>9</v>
      </c>
    </row>
    <row r="834" spans="1:15" x14ac:dyDescent="0.3">
      <c r="A834" s="1" t="s">
        <v>14</v>
      </c>
      <c r="B834" s="1" t="s">
        <v>90</v>
      </c>
      <c r="C834" s="1" t="str">
        <f t="shared" ref="C834:C897" si="91">TRIM(MID(B834, FIND("|", SUBSTITUTE(B834, ",", "|", LEN(B834) - LEN(SUBSTITUTE(B834,",", "" )))) + 1, LEN(B834)))</f>
        <v>China</v>
      </c>
      <c r="D834" s="1" t="s">
        <v>1780</v>
      </c>
      <c r="E834" s="7" t="str">
        <f>TEXT(DATE(MID(D834, 13, 4), CHOOSE(MATCH( MID(D834, 5, 3), {"Jan","Feb","Mar","Apr","May","Jun","Jul","Aug","Sep","Oct","Nov","Dec"}, 0), 1, 2, 3, 4, 5, 6, 7, 8, 9, 10, 11, 12), MID(D834, 9, 2)), "yyyy-mm-dd")</f>
        <v>2018-12-29</v>
      </c>
      <c r="F834" s="1" t="str">
        <f t="shared" ref="F834:F897" si="92">IF(ISNUMBER(FIND(":", D834)), MID(D834, FIND(":", D834)-2, 5) &amp; ":00", "00:00:00")</f>
        <v>08:00:00</v>
      </c>
      <c r="G834" s="9" t="str">
        <f t="shared" ref="G834:G897" si="93">TEXT(E834, "mmmm")</f>
        <v>December</v>
      </c>
      <c r="H834" s="5" t="str">
        <f t="shared" ref="H834:H897" si="94">TEXT(E834, "yyyy")</f>
        <v>2018</v>
      </c>
      <c r="I834" s="1" t="s">
        <v>1781</v>
      </c>
      <c r="J834" s="1" t="str">
        <f t="shared" ref="J834:J897" si="95">LEFT(I834, FIND("|", I834) - 1)</f>
        <v xml:space="preserve">Long March 2D/YZ-3 </v>
      </c>
      <c r="K834" s="1" t="str">
        <f t="shared" ref="K834:K897" si="96">MID(I834, FIND("|", I834) + 2, LEN(I834))</f>
        <v>Hongyan-1 &amp; Yunhai-2 01 to 06</v>
      </c>
      <c r="L834" s="1" t="s">
        <v>8</v>
      </c>
      <c r="M834" s="1">
        <v>30</v>
      </c>
      <c r="N834" s="1">
        <f t="shared" si="90"/>
        <v>2490</v>
      </c>
      <c r="O834" s="1" t="s">
        <v>9</v>
      </c>
    </row>
    <row r="835" spans="1:15" x14ac:dyDescent="0.3">
      <c r="A835" s="1" t="s">
        <v>129</v>
      </c>
      <c r="B835" s="1" t="s">
        <v>322</v>
      </c>
      <c r="C835" s="1" t="str">
        <f t="shared" si="91"/>
        <v>Russia</v>
      </c>
      <c r="D835" s="1" t="s">
        <v>1782</v>
      </c>
      <c r="E835" s="7" t="str">
        <f>TEXT(DATE(MID(D835, 13, 4), CHOOSE(MATCH( MID(D835, 5, 3), {"Jan","Feb","Mar","Apr","May","Jun","Jul","Aug","Sep","Oct","Nov","Dec"}, 0), 1, 2, 3, 4, 5, 6, 7, 8, 9, 10, 11, 12), MID(D835, 9, 2)), "yyyy-mm-dd")</f>
        <v>2018-12-27</v>
      </c>
      <c r="F835" s="1" t="str">
        <f t="shared" si="92"/>
        <v>02:07:00</v>
      </c>
      <c r="G835" s="9" t="str">
        <f t="shared" si="93"/>
        <v>December</v>
      </c>
      <c r="H835" s="5" t="str">
        <f t="shared" si="94"/>
        <v>2018</v>
      </c>
      <c r="I835" s="1" t="s">
        <v>1783</v>
      </c>
      <c r="J835" s="1" t="str">
        <f t="shared" si="95"/>
        <v xml:space="preserve">Soyuz 2.1a/Fregat </v>
      </c>
      <c r="K835" s="1" t="str">
        <f t="shared" si="96"/>
        <v>Kanopus-V No. 5-6 &amp; Rideshares</v>
      </c>
      <c r="L835" s="1" t="s">
        <v>8</v>
      </c>
      <c r="M835" s="1">
        <v>23</v>
      </c>
      <c r="N835" s="1">
        <f t="shared" ref="N835:N898" si="97">M835 * 83</f>
        <v>1909</v>
      </c>
      <c r="O835" s="1" t="s">
        <v>9</v>
      </c>
    </row>
    <row r="836" spans="1:15" x14ac:dyDescent="0.3">
      <c r="A836" s="1" t="s">
        <v>14</v>
      </c>
      <c r="B836" s="1" t="s">
        <v>18</v>
      </c>
      <c r="C836" s="1" t="str">
        <f t="shared" si="91"/>
        <v>China</v>
      </c>
      <c r="D836" s="1" t="s">
        <v>1784</v>
      </c>
      <c r="E836" s="7" t="str">
        <f>TEXT(DATE(MID(D836, 13, 4), CHOOSE(MATCH( MID(D836, 5, 3), {"Jan","Feb","Mar","Apr","May","Jun","Jul","Aug","Sep","Oct","Nov","Dec"}, 0), 1, 2, 3, 4, 5, 6, 7, 8, 9, 10, 11, 12), MID(D836, 9, 2)), "yyyy-mm-dd")</f>
        <v>2018-12-24</v>
      </c>
      <c r="F836" s="1" t="str">
        <f t="shared" si="92"/>
        <v>16:53:00</v>
      </c>
      <c r="G836" s="9" t="str">
        <f t="shared" si="93"/>
        <v>December</v>
      </c>
      <c r="H836" s="5" t="str">
        <f t="shared" si="94"/>
        <v>2018</v>
      </c>
      <c r="I836" s="1" t="s">
        <v>1785</v>
      </c>
      <c r="J836" s="1" t="str">
        <f t="shared" si="95"/>
        <v xml:space="preserve">Long March 3C/E </v>
      </c>
      <c r="K836" s="1" t="str">
        <f t="shared" si="96"/>
        <v>TJS-3</v>
      </c>
      <c r="L836" s="1" t="s">
        <v>8</v>
      </c>
      <c r="M836" s="1">
        <v>20</v>
      </c>
      <c r="N836" s="1">
        <f t="shared" si="97"/>
        <v>1660</v>
      </c>
      <c r="O836" s="1" t="s">
        <v>9</v>
      </c>
    </row>
    <row r="837" spans="1:15" x14ac:dyDescent="0.3">
      <c r="A837" s="1" t="s">
        <v>10</v>
      </c>
      <c r="B837" s="1" t="s">
        <v>11</v>
      </c>
      <c r="C837" s="1" t="str">
        <f t="shared" si="91"/>
        <v>USA</v>
      </c>
      <c r="D837" s="1" t="s">
        <v>1786</v>
      </c>
      <c r="E837" s="7" t="str">
        <f>TEXT(DATE(MID(D837, 13, 4), CHOOSE(MATCH( MID(D837, 5, 3), {"Jan","Feb","Mar","Apr","May","Jun","Jul","Aug","Sep","Oct","Nov","Dec"}, 0), 1, 2, 3, 4, 5, 6, 7, 8, 9, 10, 11, 12), MID(D837, 9, 2)), "yyyy-mm-dd")</f>
        <v>2018-12-23</v>
      </c>
      <c r="F837" s="1" t="str">
        <f t="shared" si="92"/>
        <v>13:51:00</v>
      </c>
      <c r="G837" s="9" t="str">
        <f t="shared" si="93"/>
        <v>December</v>
      </c>
      <c r="H837" s="5" t="str">
        <f t="shared" si="94"/>
        <v>2018</v>
      </c>
      <c r="I837" s="1" t="s">
        <v>1787</v>
      </c>
      <c r="J837" s="1" t="str">
        <f t="shared" si="95"/>
        <v xml:space="preserve">Falcon 9 Block 5 </v>
      </c>
      <c r="K837" s="1" t="str">
        <f t="shared" si="96"/>
        <v>GPS III-1</v>
      </c>
      <c r="L837" s="1" t="s">
        <v>8</v>
      </c>
      <c r="M837" s="1">
        <v>67</v>
      </c>
      <c r="N837" s="1">
        <f t="shared" si="97"/>
        <v>5561</v>
      </c>
      <c r="O837" s="1" t="s">
        <v>9</v>
      </c>
    </row>
    <row r="838" spans="1:15" x14ac:dyDescent="0.3">
      <c r="A838" s="1" t="s">
        <v>14</v>
      </c>
      <c r="B838" s="1" t="s">
        <v>69</v>
      </c>
      <c r="C838" s="1" t="str">
        <f t="shared" si="91"/>
        <v>China</v>
      </c>
      <c r="D838" s="1" t="s">
        <v>1788</v>
      </c>
      <c r="E838" s="7" t="str">
        <f>TEXT(DATE(MID(D838, 13, 4), CHOOSE(MATCH( MID(D838, 5, 3), {"Jan","Feb","Mar","Apr","May","Jun","Jul","Aug","Sep","Oct","Nov","Dec"}, 0), 1, 2, 3, 4, 5, 6, 7, 8, 9, 10, 11, 12), MID(D838, 9, 2)), "yyyy-mm-dd")</f>
        <v>2018-12-21</v>
      </c>
      <c r="F838" s="1" t="str">
        <f t="shared" si="92"/>
        <v>23:51:00</v>
      </c>
      <c r="G838" s="9" t="str">
        <f t="shared" si="93"/>
        <v>December</v>
      </c>
      <c r="H838" s="5" t="str">
        <f t="shared" si="94"/>
        <v>2018</v>
      </c>
      <c r="I838" s="1" t="s">
        <v>1789</v>
      </c>
      <c r="J838" s="1" t="str">
        <f t="shared" si="95"/>
        <v xml:space="preserve">Long March 11 </v>
      </c>
      <c r="K838" s="1" t="str">
        <f t="shared" si="96"/>
        <v>Hongyun-1</v>
      </c>
      <c r="L838" s="1" t="s">
        <v>8</v>
      </c>
      <c r="M838" s="1">
        <v>5.3</v>
      </c>
      <c r="N838" s="1">
        <f t="shared" si="97"/>
        <v>439.9</v>
      </c>
      <c r="O838" s="1" t="s">
        <v>9</v>
      </c>
    </row>
    <row r="839" spans="1:15" x14ac:dyDescent="0.3">
      <c r="A839" s="1" t="s">
        <v>129</v>
      </c>
      <c r="B839" s="1" t="s">
        <v>529</v>
      </c>
      <c r="C839" s="1" t="str">
        <f t="shared" si="91"/>
        <v>Kazakhstan</v>
      </c>
      <c r="D839" s="1" t="s">
        <v>1790</v>
      </c>
      <c r="E839" s="7" t="str">
        <f>TEXT(DATE(MID(D839, 13, 4), CHOOSE(MATCH( MID(D839, 5, 3), {"Jan","Feb","Mar","Apr","May","Jun","Jul","Aug","Sep","Oct","Nov","Dec"}, 0), 1, 2, 3, 4, 5, 6, 7, 8, 9, 10, 11, 12), MID(D839, 9, 2)), "yyyy-mm-dd")</f>
        <v>2018-12-21</v>
      </c>
      <c r="F839" s="1" t="str">
        <f t="shared" si="92"/>
        <v>00:20:00</v>
      </c>
      <c r="G839" s="9" t="str">
        <f t="shared" si="93"/>
        <v>December</v>
      </c>
      <c r="H839" s="5" t="str">
        <f t="shared" si="94"/>
        <v>2018</v>
      </c>
      <c r="I839" s="1" t="s">
        <v>1791</v>
      </c>
      <c r="J839" s="1" t="str">
        <f t="shared" si="95"/>
        <v xml:space="preserve">Proton-M/Briz-M </v>
      </c>
      <c r="K839" s="1" t="str">
        <f t="shared" si="96"/>
        <v>Cosmos 2533</v>
      </c>
      <c r="L839" s="1" t="s">
        <v>8</v>
      </c>
      <c r="M839" s="1">
        <v>65</v>
      </c>
      <c r="N839" s="1">
        <f t="shared" si="97"/>
        <v>5395</v>
      </c>
      <c r="O839" s="1" t="s">
        <v>9</v>
      </c>
    </row>
    <row r="840" spans="1:15" x14ac:dyDescent="0.3">
      <c r="A840" s="1" t="s">
        <v>233</v>
      </c>
      <c r="B840" s="1" t="s">
        <v>981</v>
      </c>
      <c r="C840" s="1" t="str">
        <f t="shared" si="91"/>
        <v>France</v>
      </c>
      <c r="D840" s="1" t="s">
        <v>1792</v>
      </c>
      <c r="E840" s="7" t="str">
        <f>TEXT(DATE(MID(D840, 13, 4), CHOOSE(MATCH( MID(D840, 5, 3), {"Jan","Feb","Mar","Apr","May","Jun","Jul","Aug","Sep","Oct","Nov","Dec"}, 0), 1, 2, 3, 4, 5, 6, 7, 8, 9, 10, 11, 12), MID(D840, 9, 2)), "yyyy-mm-dd")</f>
        <v>2018-12-19</v>
      </c>
      <c r="F840" s="1" t="str">
        <f t="shared" si="92"/>
        <v>16:37:00</v>
      </c>
      <c r="G840" s="9" t="str">
        <f t="shared" si="93"/>
        <v>December</v>
      </c>
      <c r="H840" s="5" t="str">
        <f t="shared" si="94"/>
        <v>2018</v>
      </c>
      <c r="I840" s="1" t="s">
        <v>1793</v>
      </c>
      <c r="J840" s="1" t="str">
        <f t="shared" si="95"/>
        <v xml:space="preserve">Soyuz ST-A/Fregat-M </v>
      </c>
      <c r="K840" s="1" t="str">
        <f t="shared" si="96"/>
        <v>CSO-1</v>
      </c>
      <c r="L840" s="1" t="s">
        <v>8</v>
      </c>
      <c r="M840" s="1">
        <v>30</v>
      </c>
      <c r="N840" s="1">
        <f t="shared" si="97"/>
        <v>2490</v>
      </c>
      <c r="O840" s="1" t="s">
        <v>9</v>
      </c>
    </row>
    <row r="841" spans="1:15" x14ac:dyDescent="0.3">
      <c r="A841" s="1" t="s">
        <v>86</v>
      </c>
      <c r="B841" s="1" t="s">
        <v>290</v>
      </c>
      <c r="C841" s="1" t="str">
        <f t="shared" si="91"/>
        <v>India</v>
      </c>
      <c r="D841" s="1" t="s">
        <v>1794</v>
      </c>
      <c r="E841" s="7" t="str">
        <f>TEXT(DATE(MID(D841, 13, 4), CHOOSE(MATCH( MID(D841, 5, 3), {"Jan","Feb","Mar","Apr","May","Jun","Jul","Aug","Sep","Oct","Nov","Dec"}, 0), 1, 2, 3, 4, 5, 6, 7, 8, 9, 10, 11, 12), MID(D841, 9, 2)), "yyyy-mm-dd")</f>
        <v>2018-12-19</v>
      </c>
      <c r="F841" s="1" t="str">
        <f t="shared" si="92"/>
        <v>10:40:00</v>
      </c>
      <c r="G841" s="9" t="str">
        <f t="shared" si="93"/>
        <v>December</v>
      </c>
      <c r="H841" s="5" t="str">
        <f t="shared" si="94"/>
        <v>2018</v>
      </c>
      <c r="I841" s="1" t="s">
        <v>1795</v>
      </c>
      <c r="J841" s="1" t="str">
        <f t="shared" si="95"/>
        <v xml:space="preserve">GSLV Mk II </v>
      </c>
      <c r="K841" s="1" t="str">
        <f t="shared" si="96"/>
        <v>GSAT-7A</v>
      </c>
      <c r="L841" s="1" t="s">
        <v>8</v>
      </c>
      <c r="M841" s="1">
        <v>47</v>
      </c>
      <c r="N841" s="1">
        <f t="shared" si="97"/>
        <v>3901</v>
      </c>
      <c r="O841" s="1" t="s">
        <v>9</v>
      </c>
    </row>
    <row r="842" spans="1:15" x14ac:dyDescent="0.3">
      <c r="A842" s="1" t="s">
        <v>21</v>
      </c>
      <c r="B842" s="1" t="s">
        <v>828</v>
      </c>
      <c r="C842" s="1" t="str">
        <f t="shared" si="91"/>
        <v>New Zealand</v>
      </c>
      <c r="D842" s="1" t="s">
        <v>1796</v>
      </c>
      <c r="E842" s="7" t="str">
        <f>TEXT(DATE(MID(D842, 13, 4), CHOOSE(MATCH( MID(D842, 5, 3), {"Jan","Feb","Mar","Apr","May","Jun","Jul","Aug","Sep","Oct","Nov","Dec"}, 0), 1, 2, 3, 4, 5, 6, 7, 8, 9, 10, 11, 12), MID(D842, 9, 2)), "yyyy-mm-dd")</f>
        <v>2018-12-16</v>
      </c>
      <c r="F842" s="1" t="str">
        <f t="shared" si="92"/>
        <v>06:33:00</v>
      </c>
      <c r="G842" s="9" t="str">
        <f t="shared" si="93"/>
        <v>December</v>
      </c>
      <c r="H842" s="5" t="str">
        <f t="shared" si="94"/>
        <v>2018</v>
      </c>
      <c r="I842" s="1" t="s">
        <v>1797</v>
      </c>
      <c r="J842" s="1" t="str">
        <f t="shared" si="95"/>
        <v xml:space="preserve">Electron/Curie </v>
      </c>
      <c r="K842" s="1" t="str">
        <f t="shared" si="96"/>
        <v>This One's for Pickering</v>
      </c>
      <c r="L842" s="1" t="s">
        <v>8</v>
      </c>
      <c r="M842" s="1">
        <v>7.5</v>
      </c>
      <c r="N842" s="1">
        <f t="shared" si="97"/>
        <v>622.5</v>
      </c>
      <c r="O842" s="1" t="s">
        <v>9</v>
      </c>
    </row>
    <row r="843" spans="1:15" x14ac:dyDescent="0.3">
      <c r="A843" s="1" t="s">
        <v>37</v>
      </c>
      <c r="B843" s="1" t="s">
        <v>1754</v>
      </c>
      <c r="C843" s="1" t="str">
        <f t="shared" si="91"/>
        <v>USA</v>
      </c>
      <c r="D843" s="1" t="s">
        <v>1798</v>
      </c>
      <c r="E843" s="7" t="str">
        <f>TEXT(DATE(MID(D843, 13, 4), CHOOSE(MATCH( MID(D843, 5, 3), {"Jan","Feb","Mar","Apr","May","Jun","Jul","Aug","Sep","Oct","Nov","Dec"}, 0), 1, 2, 3, 4, 5, 6, 7, 8, 9, 10, 11, 12), MID(D843, 9, 2)), "yyyy-mm-dd")</f>
        <v>2018-12-13</v>
      </c>
      <c r="F843" s="1" t="str">
        <f t="shared" si="92"/>
        <v>15:59:00</v>
      </c>
      <c r="G843" s="9" t="str">
        <f t="shared" si="93"/>
        <v>December</v>
      </c>
      <c r="H843" s="5" t="str">
        <f t="shared" si="94"/>
        <v>2018</v>
      </c>
      <c r="I843" s="1" t="s">
        <v>1799</v>
      </c>
      <c r="J843" s="1" t="str">
        <f t="shared" si="95"/>
        <v xml:space="preserve">SpaceShipTwo </v>
      </c>
      <c r="K843" s="1" t="str">
        <f t="shared" si="96"/>
        <v>VP-03 (PF04)</v>
      </c>
      <c r="L843" s="1" t="s">
        <v>8</v>
      </c>
      <c r="M843" s="1"/>
      <c r="N843" s="1">
        <f t="shared" si="97"/>
        <v>0</v>
      </c>
      <c r="O843" s="1" t="s">
        <v>9</v>
      </c>
    </row>
    <row r="844" spans="1:15" x14ac:dyDescent="0.3">
      <c r="A844" s="1" t="s">
        <v>14</v>
      </c>
      <c r="B844" s="1" t="s">
        <v>101</v>
      </c>
      <c r="C844" s="1" t="str">
        <f t="shared" si="91"/>
        <v>China</v>
      </c>
      <c r="D844" s="1" t="s">
        <v>1800</v>
      </c>
      <c r="E844" s="7" t="str">
        <f>TEXT(DATE(MID(D844, 13, 4), CHOOSE(MATCH( MID(D844, 5, 3), {"Jan","Feb","Mar","Apr","May","Jun","Jul","Aug","Sep","Oct","Nov","Dec"}, 0), 1, 2, 3, 4, 5, 6, 7, 8, 9, 10, 11, 12), MID(D844, 9, 2)), "yyyy-mm-dd")</f>
        <v>2018-12-07</v>
      </c>
      <c r="F844" s="1" t="str">
        <f t="shared" si="92"/>
        <v>18:23:00</v>
      </c>
      <c r="G844" s="9" t="str">
        <f t="shared" si="93"/>
        <v>December</v>
      </c>
      <c r="H844" s="5" t="str">
        <f t="shared" si="94"/>
        <v>2018</v>
      </c>
      <c r="I844" s="1" t="s">
        <v>1801</v>
      </c>
      <c r="J844" s="1" t="str">
        <f t="shared" si="95"/>
        <v xml:space="preserve">Long March 3B/E </v>
      </c>
      <c r="K844" s="1" t="str">
        <f t="shared" si="96"/>
        <v>Chang'e 4</v>
      </c>
      <c r="L844" s="1" t="s">
        <v>8</v>
      </c>
      <c r="M844" s="1">
        <v>29.15</v>
      </c>
      <c r="N844" s="1">
        <f t="shared" si="97"/>
        <v>2419.4499999999998</v>
      </c>
      <c r="O844" s="1" t="s">
        <v>9</v>
      </c>
    </row>
    <row r="845" spans="1:15" x14ac:dyDescent="0.3">
      <c r="A845" s="1" t="s">
        <v>14</v>
      </c>
      <c r="B845" s="1" t="s">
        <v>90</v>
      </c>
      <c r="C845" s="1" t="str">
        <f t="shared" si="91"/>
        <v>China</v>
      </c>
      <c r="D845" s="1" t="s">
        <v>1802</v>
      </c>
      <c r="E845" s="7" t="str">
        <f>TEXT(DATE(MID(D845, 13, 4), CHOOSE(MATCH( MID(D845, 5, 3), {"Jan","Feb","Mar","Apr","May","Jun","Jul","Aug","Sep","Oct","Nov","Dec"}, 0), 1, 2, 3, 4, 5, 6, 7, 8, 9, 10, 11, 12), MID(D845, 9, 2)), "yyyy-mm-dd")</f>
        <v>2018-12-07</v>
      </c>
      <c r="F845" s="1" t="str">
        <f t="shared" si="92"/>
        <v>04:12:00</v>
      </c>
      <c r="G845" s="9" t="str">
        <f t="shared" si="93"/>
        <v>December</v>
      </c>
      <c r="H845" s="5" t="str">
        <f t="shared" si="94"/>
        <v>2018</v>
      </c>
      <c r="I845" s="1" t="s">
        <v>1803</v>
      </c>
      <c r="J845" s="1" t="str">
        <f t="shared" si="95"/>
        <v xml:space="preserve">Long March 2D </v>
      </c>
      <c r="K845" s="1" t="str">
        <f t="shared" si="96"/>
        <v>Saudisat 5A, 5B &amp; Others</v>
      </c>
      <c r="L845" s="1" t="s">
        <v>8</v>
      </c>
      <c r="M845" s="1">
        <v>29.75</v>
      </c>
      <c r="N845" s="1">
        <f t="shared" si="97"/>
        <v>2469.25</v>
      </c>
      <c r="O845" s="1" t="s">
        <v>9</v>
      </c>
    </row>
    <row r="846" spans="1:15" x14ac:dyDescent="0.3">
      <c r="A846" s="1" t="s">
        <v>10</v>
      </c>
      <c r="B846" s="1" t="s">
        <v>11</v>
      </c>
      <c r="C846" s="1" t="str">
        <f t="shared" si="91"/>
        <v>USA</v>
      </c>
      <c r="D846" s="1" t="s">
        <v>1804</v>
      </c>
      <c r="E846" s="7" t="str">
        <f>TEXT(DATE(MID(D846, 13, 4), CHOOSE(MATCH( MID(D846, 5, 3), {"Jan","Feb","Mar","Apr","May","Jun","Jul","Aug","Sep","Oct","Nov","Dec"}, 0), 1, 2, 3, 4, 5, 6, 7, 8, 9, 10, 11, 12), MID(D846, 9, 2)), "yyyy-mm-dd")</f>
        <v>2018-12-05</v>
      </c>
      <c r="F846" s="1" t="str">
        <f t="shared" si="92"/>
        <v>18:16:00</v>
      </c>
      <c r="G846" s="9" t="str">
        <f t="shared" si="93"/>
        <v>December</v>
      </c>
      <c r="H846" s="5" t="str">
        <f t="shared" si="94"/>
        <v>2018</v>
      </c>
      <c r="I846" s="1" t="s">
        <v>1805</v>
      </c>
      <c r="J846" s="1" t="str">
        <f t="shared" si="95"/>
        <v xml:space="preserve">Falcon 9 Block 5 </v>
      </c>
      <c r="K846" s="1" t="str">
        <f t="shared" si="96"/>
        <v>CRS SpX-16</v>
      </c>
      <c r="L846" s="1" t="s">
        <v>8</v>
      </c>
      <c r="M846" s="1">
        <v>67</v>
      </c>
      <c r="N846" s="1">
        <f t="shared" si="97"/>
        <v>5561</v>
      </c>
      <c r="O846" s="1" t="s">
        <v>9</v>
      </c>
    </row>
    <row r="847" spans="1:15" x14ac:dyDescent="0.3">
      <c r="A847" s="1" t="s">
        <v>233</v>
      </c>
      <c r="B847" s="1" t="s">
        <v>379</v>
      </c>
      <c r="C847" s="1" t="str">
        <f t="shared" si="91"/>
        <v>France</v>
      </c>
      <c r="D847" s="1" t="s">
        <v>1806</v>
      </c>
      <c r="E847" s="7" t="str">
        <f>TEXT(DATE(MID(D847, 13, 4), CHOOSE(MATCH( MID(D847, 5, 3), {"Jan","Feb","Mar","Apr","May","Jun","Jul","Aug","Sep","Oct","Nov","Dec"}, 0), 1, 2, 3, 4, 5, 6, 7, 8, 9, 10, 11, 12), MID(D847, 9, 2)), "yyyy-mm-dd")</f>
        <v>2018-12-04</v>
      </c>
      <c r="F847" s="1" t="str">
        <f t="shared" si="92"/>
        <v>20:37:00</v>
      </c>
      <c r="G847" s="9" t="str">
        <f t="shared" si="93"/>
        <v>December</v>
      </c>
      <c r="H847" s="5" t="str">
        <f t="shared" si="94"/>
        <v>2018</v>
      </c>
      <c r="I847" s="1" t="s">
        <v>1807</v>
      </c>
      <c r="J847" s="1" t="str">
        <f t="shared" si="95"/>
        <v xml:space="preserve">Ariane 5 ECA </v>
      </c>
      <c r="K847" s="1" t="str">
        <f t="shared" si="96"/>
        <v>GSAT-11 &amp; GEO-KOMPSAT 2A</v>
      </c>
      <c r="L847" s="1" t="s">
        <v>346</v>
      </c>
      <c r="M847" s="1">
        <v>200</v>
      </c>
      <c r="N847" s="1">
        <f t="shared" si="97"/>
        <v>16600</v>
      </c>
      <c r="O847" s="1" t="s">
        <v>9</v>
      </c>
    </row>
    <row r="848" spans="1:15" x14ac:dyDescent="0.3">
      <c r="A848" s="1" t="s">
        <v>10</v>
      </c>
      <c r="B848" s="1" t="s">
        <v>27</v>
      </c>
      <c r="C848" s="1" t="str">
        <f t="shared" si="91"/>
        <v>USA</v>
      </c>
      <c r="D848" s="1" t="s">
        <v>1808</v>
      </c>
      <c r="E848" s="7" t="str">
        <f>TEXT(DATE(MID(D848, 13, 4), CHOOSE(MATCH( MID(D848, 5, 3), {"Jan","Feb","Mar","Apr","May","Jun","Jul","Aug","Sep","Oct","Nov","Dec"}, 0), 1, 2, 3, 4, 5, 6, 7, 8, 9, 10, 11, 12), MID(D848, 9, 2)), "yyyy-mm-dd")</f>
        <v>2018-12-03</v>
      </c>
      <c r="F848" s="1" t="str">
        <f t="shared" si="92"/>
        <v>18:34:00</v>
      </c>
      <c r="G848" s="9" t="str">
        <f t="shared" si="93"/>
        <v>December</v>
      </c>
      <c r="H848" s="5" t="str">
        <f t="shared" si="94"/>
        <v>2018</v>
      </c>
      <c r="I848" s="1" t="s">
        <v>1809</v>
      </c>
      <c r="J848" s="1" t="str">
        <f t="shared" si="95"/>
        <v xml:space="preserve">Falcon 9 Block 5 </v>
      </c>
      <c r="K848" s="1" t="str">
        <f t="shared" si="96"/>
        <v>Spaceflight SSO-A</v>
      </c>
      <c r="L848" s="1" t="s">
        <v>8</v>
      </c>
      <c r="M848" s="1">
        <v>67</v>
      </c>
      <c r="N848" s="1">
        <f t="shared" si="97"/>
        <v>5561</v>
      </c>
      <c r="O848" s="1" t="s">
        <v>9</v>
      </c>
    </row>
    <row r="849" spans="1:15" x14ac:dyDescent="0.3">
      <c r="A849" s="1" t="s">
        <v>129</v>
      </c>
      <c r="B849" s="1" t="s">
        <v>1630</v>
      </c>
      <c r="C849" s="1" t="str">
        <f t="shared" si="91"/>
        <v>Kazakhstan</v>
      </c>
      <c r="D849" s="1" t="s">
        <v>1810</v>
      </c>
      <c r="E849" s="7" t="str">
        <f>TEXT(DATE(MID(D849, 13, 4), CHOOSE(MATCH( MID(D849, 5, 3), {"Jan","Feb","Mar","Apr","May","Jun","Jul","Aug","Sep","Oct","Nov","Dec"}, 0), 1, 2, 3, 4, 5, 6, 7, 8, 9, 10, 11, 12), MID(D849, 9, 2)), "yyyy-mm-dd")</f>
        <v>2018-12-03</v>
      </c>
      <c r="F849" s="1" t="str">
        <f t="shared" si="92"/>
        <v>11:31:00</v>
      </c>
      <c r="G849" s="9" t="str">
        <f t="shared" si="93"/>
        <v>December</v>
      </c>
      <c r="H849" s="5" t="str">
        <f t="shared" si="94"/>
        <v>2018</v>
      </c>
      <c r="I849" s="1" t="s">
        <v>1811</v>
      </c>
      <c r="J849" s="1" t="str">
        <f t="shared" si="95"/>
        <v xml:space="preserve">Soyuz FG </v>
      </c>
      <c r="K849" s="1" t="str">
        <f t="shared" si="96"/>
        <v>Soyuz MS-11</v>
      </c>
      <c r="L849" s="1" t="s">
        <v>346</v>
      </c>
      <c r="M849" s="1"/>
      <c r="N849" s="1">
        <f t="shared" si="97"/>
        <v>0</v>
      </c>
      <c r="O849" s="1" t="s">
        <v>9</v>
      </c>
    </row>
    <row r="850" spans="1:15" x14ac:dyDescent="0.3">
      <c r="A850" s="1" t="s">
        <v>4</v>
      </c>
      <c r="B850" s="1" t="s">
        <v>1561</v>
      </c>
      <c r="C850" s="1" t="str">
        <f t="shared" si="91"/>
        <v>Russia</v>
      </c>
      <c r="D850" s="1" t="s">
        <v>1812</v>
      </c>
      <c r="E850" s="7" t="str">
        <f>TEXT(DATE(MID(D850, 13, 4), CHOOSE(MATCH( MID(D850, 5, 3), {"Jan","Feb","Mar","Apr","May","Jun","Jul","Aug","Sep","Oct","Nov","Dec"}, 0), 1, 2, 3, 4, 5, 6, 7, 8, 9, 10, 11, 12), MID(D850, 9, 2)), "yyyy-mm-dd")</f>
        <v>2018-11-30</v>
      </c>
      <c r="F850" s="1" t="str">
        <f t="shared" si="92"/>
        <v>02:27:00</v>
      </c>
      <c r="G850" s="9" t="str">
        <f t="shared" si="93"/>
        <v>November</v>
      </c>
      <c r="H850" s="5" t="str">
        <f t="shared" si="94"/>
        <v>2018</v>
      </c>
      <c r="I850" s="1" t="s">
        <v>1813</v>
      </c>
      <c r="J850" s="1" t="str">
        <f t="shared" si="95"/>
        <v xml:space="preserve">Rokot/Briz KM </v>
      </c>
      <c r="K850" s="1" t="str">
        <f t="shared" si="96"/>
        <v>Cosmos 2530 to 2532</v>
      </c>
      <c r="L850" s="1" t="s">
        <v>346</v>
      </c>
      <c r="M850" s="1">
        <v>13</v>
      </c>
      <c r="N850" s="1">
        <f t="shared" si="97"/>
        <v>1079</v>
      </c>
      <c r="O850" s="1" t="s">
        <v>9</v>
      </c>
    </row>
    <row r="851" spans="1:15" x14ac:dyDescent="0.3">
      <c r="A851" s="1" t="s">
        <v>86</v>
      </c>
      <c r="B851" s="1" t="s">
        <v>87</v>
      </c>
      <c r="C851" s="1" t="str">
        <f t="shared" si="91"/>
        <v>India</v>
      </c>
      <c r="D851" s="1" t="s">
        <v>1814</v>
      </c>
      <c r="E851" s="7" t="str">
        <f>TEXT(DATE(MID(D851, 13, 4), CHOOSE(MATCH( MID(D851, 5, 3), {"Jan","Feb","Mar","Apr","May","Jun","Jul","Aug","Sep","Oct","Nov","Dec"}, 0), 1, 2, 3, 4, 5, 6, 7, 8, 9, 10, 11, 12), MID(D851, 9, 2)), "yyyy-mm-dd")</f>
        <v>2018-11-29</v>
      </c>
      <c r="F851" s="1" t="str">
        <f t="shared" si="92"/>
        <v>04:27:00</v>
      </c>
      <c r="G851" s="9" t="str">
        <f t="shared" si="93"/>
        <v>November</v>
      </c>
      <c r="H851" s="5" t="str">
        <f t="shared" si="94"/>
        <v>2018</v>
      </c>
      <c r="I851" s="1" t="s">
        <v>1815</v>
      </c>
      <c r="J851" s="1" t="str">
        <f t="shared" si="95"/>
        <v xml:space="preserve">PSLV-CA </v>
      </c>
      <c r="K851" s="1" t="str">
        <f t="shared" si="96"/>
        <v>HySIS &amp; Rideshares</v>
      </c>
      <c r="L851" s="1" t="s">
        <v>8</v>
      </c>
      <c r="M851" s="1">
        <v>21</v>
      </c>
      <c r="N851" s="1">
        <f t="shared" si="97"/>
        <v>1743</v>
      </c>
      <c r="O851" s="1" t="s">
        <v>9</v>
      </c>
    </row>
    <row r="852" spans="1:15" x14ac:dyDescent="0.3">
      <c r="A852" s="1" t="s">
        <v>233</v>
      </c>
      <c r="B852" s="1" t="s">
        <v>234</v>
      </c>
      <c r="C852" s="1" t="str">
        <f t="shared" si="91"/>
        <v>France</v>
      </c>
      <c r="D852" s="1" t="s">
        <v>1816</v>
      </c>
      <c r="E852" s="7" t="str">
        <f>TEXT(DATE(MID(D852, 13, 4), CHOOSE(MATCH( MID(D852, 5, 3), {"Jan","Feb","Mar","Apr","May","Jun","Jul","Aug","Sep","Oct","Nov","Dec"}, 0), 1, 2, 3, 4, 5, 6, 7, 8, 9, 10, 11, 12), MID(D852, 9, 2)), "yyyy-mm-dd")</f>
        <v>2018-11-21</v>
      </c>
      <c r="F852" s="1" t="str">
        <f t="shared" si="92"/>
        <v>01:42:00</v>
      </c>
      <c r="G852" s="9" t="str">
        <f t="shared" si="93"/>
        <v>November</v>
      </c>
      <c r="H852" s="5" t="str">
        <f t="shared" si="94"/>
        <v>2018</v>
      </c>
      <c r="I852" s="1" t="s">
        <v>1817</v>
      </c>
      <c r="J852" s="1" t="str">
        <f t="shared" si="95"/>
        <v xml:space="preserve">Vega </v>
      </c>
      <c r="K852" s="1" t="str">
        <f t="shared" si="96"/>
        <v>Mohammed VI-B</v>
      </c>
      <c r="L852" s="1" t="s">
        <v>8</v>
      </c>
      <c r="M852" s="1">
        <v>37</v>
      </c>
      <c r="N852" s="1">
        <f t="shared" si="97"/>
        <v>3071</v>
      </c>
      <c r="O852" s="1" t="s">
        <v>9</v>
      </c>
    </row>
    <row r="853" spans="1:15" x14ac:dyDescent="0.3">
      <c r="A853" s="1" t="s">
        <v>14</v>
      </c>
      <c r="B853" s="1" t="s">
        <v>90</v>
      </c>
      <c r="C853" s="1" t="str">
        <f t="shared" si="91"/>
        <v>China</v>
      </c>
      <c r="D853" s="1" t="s">
        <v>1818</v>
      </c>
      <c r="E853" s="7" t="str">
        <f>TEXT(DATE(MID(D853, 13, 4), CHOOSE(MATCH( MID(D853, 5, 3), {"Jan","Feb","Mar","Apr","May","Jun","Jul","Aug","Sep","Oct","Nov","Dec"}, 0), 1, 2, 3, 4, 5, 6, 7, 8, 9, 10, 11, 12), MID(D853, 9, 2)), "yyyy-mm-dd")</f>
        <v>2018-11-19</v>
      </c>
      <c r="F853" s="1" t="str">
        <f t="shared" si="92"/>
        <v>23:40:00</v>
      </c>
      <c r="G853" s="9" t="str">
        <f t="shared" si="93"/>
        <v>November</v>
      </c>
      <c r="H853" s="5" t="str">
        <f t="shared" si="94"/>
        <v>2018</v>
      </c>
      <c r="I853" s="1" t="s">
        <v>1819</v>
      </c>
      <c r="J853" s="1" t="str">
        <f t="shared" si="95"/>
        <v xml:space="preserve">Long March 2D </v>
      </c>
      <c r="K853" s="1" t="str">
        <f t="shared" si="96"/>
        <v>Shiyan-6, Jiading-1 &amp; Others</v>
      </c>
      <c r="L853" s="1" t="s">
        <v>8</v>
      </c>
      <c r="M853" s="1">
        <v>29.75</v>
      </c>
      <c r="N853" s="1">
        <f t="shared" si="97"/>
        <v>2469.25</v>
      </c>
      <c r="O853" s="1" t="s">
        <v>9</v>
      </c>
    </row>
    <row r="854" spans="1:15" x14ac:dyDescent="0.3">
      <c r="A854" s="1" t="s">
        <v>14</v>
      </c>
      <c r="B854" s="1" t="s">
        <v>18</v>
      </c>
      <c r="C854" s="1" t="str">
        <f t="shared" si="91"/>
        <v>China</v>
      </c>
      <c r="D854" s="1" t="s">
        <v>1820</v>
      </c>
      <c r="E854" s="7" t="str">
        <f>TEXT(DATE(MID(D854, 13, 4), CHOOSE(MATCH( MID(D854, 5, 3), {"Jan","Feb","Mar","Apr","May","Jun","Jul","Aug","Sep","Oct","Nov","Dec"}, 0), 1, 2, 3, 4, 5, 6, 7, 8, 9, 10, 11, 12), MID(D854, 9, 2)), "yyyy-mm-dd")</f>
        <v>2018-11-18</v>
      </c>
      <c r="F854" s="1" t="str">
        <f t="shared" si="92"/>
        <v>18:07:00</v>
      </c>
      <c r="G854" s="9" t="str">
        <f t="shared" si="93"/>
        <v>November</v>
      </c>
      <c r="H854" s="5" t="str">
        <f t="shared" si="94"/>
        <v>2018</v>
      </c>
      <c r="I854" s="1" t="s">
        <v>1821</v>
      </c>
      <c r="J854" s="1" t="str">
        <f t="shared" si="95"/>
        <v xml:space="preserve">Long March 3B/YZ-1 </v>
      </c>
      <c r="K854" s="1" t="str">
        <f t="shared" si="96"/>
        <v>Beidou-3 M17 &amp; M18</v>
      </c>
      <c r="L854" s="1" t="s">
        <v>8</v>
      </c>
      <c r="M854" s="1"/>
      <c r="N854" s="1">
        <f t="shared" si="97"/>
        <v>0</v>
      </c>
      <c r="O854" s="1" t="s">
        <v>9</v>
      </c>
    </row>
    <row r="855" spans="1:15" x14ac:dyDescent="0.3">
      <c r="A855" s="1" t="s">
        <v>342</v>
      </c>
      <c r="B855" s="1" t="s">
        <v>343</v>
      </c>
      <c r="C855" s="1" t="str">
        <f t="shared" si="91"/>
        <v>USA</v>
      </c>
      <c r="D855" s="1" t="s">
        <v>1822</v>
      </c>
      <c r="E855" s="7" t="str">
        <f>TEXT(DATE(MID(D855, 13, 4), CHOOSE(MATCH( MID(D855, 5, 3), {"Jan","Feb","Mar","Apr","May","Jun","Jul","Aug","Sep","Oct","Nov","Dec"}, 0), 1, 2, 3, 4, 5, 6, 7, 8, 9, 10, 11, 12), MID(D855, 9, 2)), "yyyy-mm-dd")</f>
        <v>2018-11-17</v>
      </c>
      <c r="F855" s="1" t="str">
        <f t="shared" si="92"/>
        <v>09:01:00</v>
      </c>
      <c r="G855" s="9" t="str">
        <f t="shared" si="93"/>
        <v>November</v>
      </c>
      <c r="H855" s="5" t="str">
        <f t="shared" si="94"/>
        <v>2018</v>
      </c>
      <c r="I855" s="1" t="s">
        <v>1823</v>
      </c>
      <c r="J855" s="1" t="str">
        <f t="shared" si="95"/>
        <v xml:space="preserve">Antares 230 </v>
      </c>
      <c r="K855" s="1" t="str">
        <f t="shared" si="96"/>
        <v>CRS NG-10</v>
      </c>
      <c r="L855" s="1" t="s">
        <v>346</v>
      </c>
      <c r="M855" s="1">
        <v>85</v>
      </c>
      <c r="N855" s="1">
        <f t="shared" si="97"/>
        <v>7055</v>
      </c>
      <c r="O855" s="1" t="s">
        <v>9</v>
      </c>
    </row>
    <row r="856" spans="1:15" x14ac:dyDescent="0.3">
      <c r="A856" s="1" t="s">
        <v>129</v>
      </c>
      <c r="B856" s="1" t="s">
        <v>130</v>
      </c>
      <c r="C856" s="1" t="str">
        <f t="shared" si="91"/>
        <v>Kazakhstan</v>
      </c>
      <c r="D856" s="1" t="s">
        <v>1824</v>
      </c>
      <c r="E856" s="7" t="str">
        <f>TEXT(DATE(MID(D856, 13, 4), CHOOSE(MATCH( MID(D856, 5, 3), {"Jan","Feb","Mar","Apr","May","Jun","Jul","Aug","Sep","Oct","Nov","Dec"}, 0), 1, 2, 3, 4, 5, 6, 7, 8, 9, 10, 11, 12), MID(D856, 9, 2)), "yyyy-mm-dd")</f>
        <v>2018-11-16</v>
      </c>
      <c r="F856" s="1" t="str">
        <f t="shared" si="92"/>
        <v>18:14:00</v>
      </c>
      <c r="G856" s="9" t="str">
        <f t="shared" si="93"/>
        <v>November</v>
      </c>
      <c r="H856" s="5" t="str">
        <f t="shared" si="94"/>
        <v>2018</v>
      </c>
      <c r="I856" s="1" t="s">
        <v>1825</v>
      </c>
      <c r="J856" s="1" t="str">
        <f t="shared" si="95"/>
        <v xml:space="preserve">Soyuz FG </v>
      </c>
      <c r="K856" s="1" t="str">
        <f t="shared" si="96"/>
        <v>Progress MS-10</v>
      </c>
      <c r="L856" s="1" t="s">
        <v>346</v>
      </c>
      <c r="M856" s="1"/>
      <c r="N856" s="1">
        <f t="shared" si="97"/>
        <v>0</v>
      </c>
      <c r="O856" s="1" t="s">
        <v>9</v>
      </c>
    </row>
    <row r="857" spans="1:15" x14ac:dyDescent="0.3">
      <c r="A857" s="1" t="s">
        <v>10</v>
      </c>
      <c r="B857" s="1" t="s">
        <v>30</v>
      </c>
      <c r="C857" s="1" t="str">
        <f t="shared" si="91"/>
        <v>USA</v>
      </c>
      <c r="D857" s="1" t="s">
        <v>1826</v>
      </c>
      <c r="E857" s="7" t="str">
        <f>TEXT(DATE(MID(D857, 13, 4), CHOOSE(MATCH( MID(D857, 5, 3), {"Jan","Feb","Mar","Apr","May","Jun","Jul","Aug","Sep","Oct","Nov","Dec"}, 0), 1, 2, 3, 4, 5, 6, 7, 8, 9, 10, 11, 12), MID(D857, 9, 2)), "yyyy-mm-dd")</f>
        <v>2018-11-15</v>
      </c>
      <c r="F857" s="1" t="str">
        <f t="shared" si="92"/>
        <v>20:46:00</v>
      </c>
      <c r="G857" s="9" t="str">
        <f t="shared" si="93"/>
        <v>November</v>
      </c>
      <c r="H857" s="5" t="str">
        <f t="shared" si="94"/>
        <v>2018</v>
      </c>
      <c r="I857" s="1" t="s">
        <v>1827</v>
      </c>
      <c r="J857" s="1" t="str">
        <f t="shared" si="95"/>
        <v xml:space="preserve">Falcon 9 Block 5 </v>
      </c>
      <c r="K857" s="1" t="str">
        <f t="shared" si="96"/>
        <v>Es'hail 2</v>
      </c>
      <c r="L857" s="1" t="s">
        <v>8</v>
      </c>
      <c r="M857" s="1">
        <v>67</v>
      </c>
      <c r="N857" s="1">
        <f t="shared" si="97"/>
        <v>5561</v>
      </c>
      <c r="O857" s="1" t="s">
        <v>9</v>
      </c>
    </row>
    <row r="858" spans="1:15" x14ac:dyDescent="0.3">
      <c r="A858" s="1" t="s">
        <v>86</v>
      </c>
      <c r="B858" s="1" t="s">
        <v>290</v>
      </c>
      <c r="C858" s="1" t="str">
        <f t="shared" si="91"/>
        <v>India</v>
      </c>
      <c r="D858" s="1" t="s">
        <v>1828</v>
      </c>
      <c r="E858" s="7" t="str">
        <f>TEXT(DATE(MID(D858, 13, 4), CHOOSE(MATCH( MID(D858, 5, 3), {"Jan","Feb","Mar","Apr","May","Jun","Jul","Aug","Sep","Oct","Nov","Dec"}, 0), 1, 2, 3, 4, 5, 6, 7, 8, 9, 10, 11, 12), MID(D858, 9, 2)), "yyyy-mm-dd")</f>
        <v>2018-11-14</v>
      </c>
      <c r="F858" s="1" t="str">
        <f t="shared" si="92"/>
        <v>11:38:00</v>
      </c>
      <c r="G858" s="9" t="str">
        <f t="shared" si="93"/>
        <v>November</v>
      </c>
      <c r="H858" s="5" t="str">
        <f t="shared" si="94"/>
        <v>2018</v>
      </c>
      <c r="I858" s="1" t="s">
        <v>1829</v>
      </c>
      <c r="J858" s="1" t="str">
        <f t="shared" si="95"/>
        <v xml:space="preserve">LVM-3 </v>
      </c>
      <c r="K858" s="1" t="str">
        <f t="shared" si="96"/>
        <v>GSAT 29</v>
      </c>
      <c r="L858" s="1" t="s">
        <v>8</v>
      </c>
      <c r="M858" s="1">
        <v>62</v>
      </c>
      <c r="N858" s="1">
        <f t="shared" si="97"/>
        <v>5146</v>
      </c>
      <c r="O858" s="1" t="s">
        <v>9</v>
      </c>
    </row>
    <row r="859" spans="1:15" x14ac:dyDescent="0.3">
      <c r="A859" s="1" t="s">
        <v>21</v>
      </c>
      <c r="B859" s="1" t="s">
        <v>828</v>
      </c>
      <c r="C859" s="1" t="str">
        <f t="shared" si="91"/>
        <v>New Zealand</v>
      </c>
      <c r="D859" s="1" t="s">
        <v>1830</v>
      </c>
      <c r="E859" s="7" t="str">
        <f>TEXT(DATE(MID(D859, 13, 4), CHOOSE(MATCH( MID(D859, 5, 3), {"Jan","Feb","Mar","Apr","May","Jun","Jul","Aug","Sep","Oct","Nov","Dec"}, 0), 1, 2, 3, 4, 5, 6, 7, 8, 9, 10, 11, 12), MID(D859, 9, 2)), "yyyy-mm-dd")</f>
        <v>2018-11-11</v>
      </c>
      <c r="F859" s="1" t="str">
        <f t="shared" si="92"/>
        <v>03:50:00</v>
      </c>
      <c r="G859" s="9" t="str">
        <f t="shared" si="93"/>
        <v>November</v>
      </c>
      <c r="H859" s="5" t="str">
        <f t="shared" si="94"/>
        <v>2018</v>
      </c>
      <c r="I859" s="1" t="s">
        <v>1831</v>
      </c>
      <c r="J859" s="1" t="str">
        <f t="shared" si="95"/>
        <v xml:space="preserve">Electron/Curie </v>
      </c>
      <c r="K859" s="1" t="str">
        <f t="shared" si="96"/>
        <v>It's Business Time</v>
      </c>
      <c r="L859" s="1" t="s">
        <v>8</v>
      </c>
      <c r="M859" s="1">
        <v>7.5</v>
      </c>
      <c r="N859" s="1">
        <f t="shared" si="97"/>
        <v>622.5</v>
      </c>
      <c r="O859" s="1" t="s">
        <v>9</v>
      </c>
    </row>
    <row r="860" spans="1:15" x14ac:dyDescent="0.3">
      <c r="A860" s="1" t="s">
        <v>233</v>
      </c>
      <c r="B860" s="1" t="s">
        <v>981</v>
      </c>
      <c r="C860" s="1" t="str">
        <f t="shared" si="91"/>
        <v>France</v>
      </c>
      <c r="D860" s="1" t="s">
        <v>1832</v>
      </c>
      <c r="E860" s="7" t="str">
        <f>TEXT(DATE(MID(D860, 13, 4), CHOOSE(MATCH( MID(D860, 5, 3), {"Jan","Feb","Mar","Apr","May","Jun","Jul","Aug","Sep","Oct","Nov","Dec"}, 0), 1, 2, 3, 4, 5, 6, 7, 8, 9, 10, 11, 12), MID(D860, 9, 2)), "yyyy-mm-dd")</f>
        <v>2018-11-07</v>
      </c>
      <c r="F860" s="1" t="str">
        <f t="shared" si="92"/>
        <v>00:47:00</v>
      </c>
      <c r="G860" s="9" t="str">
        <f t="shared" si="93"/>
        <v>November</v>
      </c>
      <c r="H860" s="5" t="str">
        <f t="shared" si="94"/>
        <v>2018</v>
      </c>
      <c r="I860" s="1" t="s">
        <v>1833</v>
      </c>
      <c r="J860" s="1" t="str">
        <f t="shared" si="95"/>
        <v xml:space="preserve">Soyuz ST-B/Fregat-M </v>
      </c>
      <c r="K860" s="1" t="str">
        <f t="shared" si="96"/>
        <v>MetOp C</v>
      </c>
      <c r="L860" s="1" t="s">
        <v>8</v>
      </c>
      <c r="M860" s="1">
        <v>30</v>
      </c>
      <c r="N860" s="1">
        <f t="shared" si="97"/>
        <v>2490</v>
      </c>
      <c r="O860" s="1" t="s">
        <v>9</v>
      </c>
    </row>
    <row r="861" spans="1:15" x14ac:dyDescent="0.3">
      <c r="A861" s="1" t="s">
        <v>4</v>
      </c>
      <c r="B861" s="1" t="s">
        <v>5</v>
      </c>
      <c r="C861" s="1" t="str">
        <f t="shared" si="91"/>
        <v>Russia</v>
      </c>
      <c r="D861" s="1" t="s">
        <v>1834</v>
      </c>
      <c r="E861" s="7" t="str">
        <f>TEXT(DATE(MID(D861, 13, 4), CHOOSE(MATCH( MID(D861, 5, 3), {"Jan","Feb","Mar","Apr","May","Jun","Jul","Aug","Sep","Oct","Nov","Dec"}, 0), 1, 2, 3, 4, 5, 6, 7, 8, 9, 10, 11, 12), MID(D861, 9, 2)), "yyyy-mm-dd")</f>
        <v>2018-11-03</v>
      </c>
      <c r="F861" s="1" t="str">
        <f t="shared" si="92"/>
        <v>20:17:00</v>
      </c>
      <c r="G861" s="9" t="str">
        <f t="shared" si="93"/>
        <v>November</v>
      </c>
      <c r="H861" s="5" t="str">
        <f t="shared" si="94"/>
        <v>2018</v>
      </c>
      <c r="I861" s="1" t="s">
        <v>1835</v>
      </c>
      <c r="J861" s="1" t="str">
        <f t="shared" si="95"/>
        <v xml:space="preserve">Soyuz 2.1b/Fregat </v>
      </c>
      <c r="K861" s="1" t="str">
        <f t="shared" si="96"/>
        <v>Cosmos 2529</v>
      </c>
      <c r="L861" s="1" t="s">
        <v>8</v>
      </c>
      <c r="M861" s="1">
        <v>25</v>
      </c>
      <c r="N861" s="1">
        <f t="shared" si="97"/>
        <v>2075</v>
      </c>
      <c r="O861" s="1" t="s">
        <v>9</v>
      </c>
    </row>
    <row r="862" spans="1:15" x14ac:dyDescent="0.3">
      <c r="A862" s="1" t="s">
        <v>14</v>
      </c>
      <c r="B862" s="1" t="s">
        <v>101</v>
      </c>
      <c r="C862" s="1" t="str">
        <f t="shared" si="91"/>
        <v>China</v>
      </c>
      <c r="D862" s="1" t="s">
        <v>1836</v>
      </c>
      <c r="E862" s="7" t="str">
        <f>TEXT(DATE(MID(D862, 13, 4), CHOOSE(MATCH( MID(D862, 5, 3), {"Jan","Feb","Mar","Apr","May","Jun","Jul","Aug","Sep","Oct","Nov","Dec"}, 0), 1, 2, 3, 4, 5, 6, 7, 8, 9, 10, 11, 12), MID(D862, 9, 2)), "yyyy-mm-dd")</f>
        <v>2018-11-01</v>
      </c>
      <c r="F862" s="1" t="str">
        <f t="shared" si="92"/>
        <v>15:57:00</v>
      </c>
      <c r="G862" s="9" t="str">
        <f t="shared" si="93"/>
        <v>November</v>
      </c>
      <c r="H862" s="5" t="str">
        <f t="shared" si="94"/>
        <v>2018</v>
      </c>
      <c r="I862" s="1" t="s">
        <v>1837</v>
      </c>
      <c r="J862" s="1" t="str">
        <f t="shared" si="95"/>
        <v xml:space="preserve">Long March 3B/E </v>
      </c>
      <c r="K862" s="1" t="str">
        <f t="shared" si="96"/>
        <v>Beidou-3 G1</v>
      </c>
      <c r="L862" s="1" t="s">
        <v>8</v>
      </c>
      <c r="M862" s="1">
        <v>29.15</v>
      </c>
      <c r="N862" s="1">
        <f t="shared" si="97"/>
        <v>2419.4499999999998</v>
      </c>
      <c r="O862" s="1" t="s">
        <v>9</v>
      </c>
    </row>
    <row r="863" spans="1:15" x14ac:dyDescent="0.3">
      <c r="A863" s="1" t="s">
        <v>60</v>
      </c>
      <c r="B863" s="1" t="s">
        <v>61</v>
      </c>
      <c r="C863" s="1" t="str">
        <f t="shared" si="91"/>
        <v>Japan</v>
      </c>
      <c r="D863" s="1" t="s">
        <v>1838</v>
      </c>
      <c r="E863" s="7" t="str">
        <f>TEXT(DATE(MID(D863, 13, 4), CHOOSE(MATCH( MID(D863, 5, 3), {"Jan","Feb","Mar","Apr","May","Jun","Jul","Aug","Sep","Oct","Nov","Dec"}, 0), 1, 2, 3, 4, 5, 6, 7, 8, 9, 10, 11, 12), MID(D863, 9, 2)), "yyyy-mm-dd")</f>
        <v>2018-10-29</v>
      </c>
      <c r="F863" s="1" t="str">
        <f t="shared" si="92"/>
        <v>04:08:00</v>
      </c>
      <c r="G863" s="9" t="str">
        <f t="shared" si="93"/>
        <v>October</v>
      </c>
      <c r="H863" s="5" t="str">
        <f t="shared" si="94"/>
        <v>2018</v>
      </c>
      <c r="I863" s="1" t="s">
        <v>1839</v>
      </c>
      <c r="J863" s="1" t="str">
        <f t="shared" si="95"/>
        <v xml:space="preserve">H-IIA 202 </v>
      </c>
      <c r="K863" s="1" t="str">
        <f t="shared" si="96"/>
        <v>Ibuki 2, KhalifaSat &amp; Others</v>
      </c>
      <c r="L863" s="1" t="s">
        <v>8</v>
      </c>
      <c r="M863" s="1">
        <v>90</v>
      </c>
      <c r="N863" s="1">
        <f t="shared" si="97"/>
        <v>7470</v>
      </c>
      <c r="O863" s="1" t="s">
        <v>9</v>
      </c>
    </row>
    <row r="864" spans="1:15" x14ac:dyDescent="0.3">
      <c r="A864" s="1" t="s">
        <v>14</v>
      </c>
      <c r="B864" s="1" t="s">
        <v>90</v>
      </c>
      <c r="C864" s="1" t="str">
        <f t="shared" si="91"/>
        <v>China</v>
      </c>
      <c r="D864" s="1" t="s">
        <v>1840</v>
      </c>
      <c r="E864" s="7" t="str">
        <f>TEXT(DATE(MID(D864, 13, 4), CHOOSE(MATCH( MID(D864, 5, 3), {"Jan","Feb","Mar","Apr","May","Jun","Jul","Aug","Sep","Oct","Nov","Dec"}, 0), 1, 2, 3, 4, 5, 6, 7, 8, 9, 10, 11, 12), MID(D864, 9, 2)), "yyyy-mm-dd")</f>
        <v>2018-10-29</v>
      </c>
      <c r="F864" s="1" t="str">
        <f t="shared" si="92"/>
        <v>00:43:00</v>
      </c>
      <c r="G864" s="9" t="str">
        <f t="shared" si="93"/>
        <v>October</v>
      </c>
      <c r="H864" s="5" t="str">
        <f t="shared" si="94"/>
        <v>2018</v>
      </c>
      <c r="I864" s="1" t="s">
        <v>1841</v>
      </c>
      <c r="J864" s="1" t="str">
        <f t="shared" si="95"/>
        <v xml:space="preserve">Long March 2C </v>
      </c>
      <c r="K864" s="1" t="str">
        <f t="shared" si="96"/>
        <v>CFOSAT, Zhaojin-1 &amp; Others</v>
      </c>
      <c r="L864" s="1" t="s">
        <v>8</v>
      </c>
      <c r="M864" s="1">
        <v>30.8</v>
      </c>
      <c r="N864" s="1">
        <f t="shared" si="97"/>
        <v>2556.4</v>
      </c>
      <c r="O864" s="1" t="s">
        <v>9</v>
      </c>
    </row>
    <row r="865" spans="1:15" x14ac:dyDescent="0.3">
      <c r="A865" s="1" t="s">
        <v>143</v>
      </c>
      <c r="B865" s="1" t="s">
        <v>69</v>
      </c>
      <c r="C865" s="1" t="str">
        <f t="shared" si="91"/>
        <v>China</v>
      </c>
      <c r="D865" s="1" t="s">
        <v>1842</v>
      </c>
      <c r="E865" s="7" t="str">
        <f>TEXT(DATE(MID(D865, 13, 4), CHOOSE(MATCH( MID(D865, 5, 3), {"Jan","Feb","Mar","Apr","May","Jun","Jul","Aug","Sep","Oct","Nov","Dec"}, 0), 1, 2, 3, 4, 5, 6, 7, 8, 9, 10, 11, 12), MID(D865, 9, 2)), "yyyy-mm-dd")</f>
        <v>2018-10-27</v>
      </c>
      <c r="F865" s="1" t="str">
        <f t="shared" si="92"/>
        <v>08:00:00</v>
      </c>
      <c r="G865" s="9" t="str">
        <f t="shared" si="93"/>
        <v>October</v>
      </c>
      <c r="H865" s="5" t="str">
        <f t="shared" si="94"/>
        <v>2018</v>
      </c>
      <c r="I865" s="1" t="s">
        <v>1843</v>
      </c>
      <c r="J865" s="1" t="str">
        <f t="shared" si="95"/>
        <v xml:space="preserve">ZhuQue-1 </v>
      </c>
      <c r="K865" s="1" t="str">
        <f t="shared" si="96"/>
        <v>Weilai 1</v>
      </c>
      <c r="L865" s="1" t="s">
        <v>346</v>
      </c>
      <c r="M865" s="1"/>
      <c r="N865" s="1">
        <f t="shared" si="97"/>
        <v>0</v>
      </c>
      <c r="O865" s="1" t="s">
        <v>257</v>
      </c>
    </row>
    <row r="866" spans="1:15" x14ac:dyDescent="0.3">
      <c r="A866" s="1" t="s">
        <v>129</v>
      </c>
      <c r="B866" s="1" t="s">
        <v>5</v>
      </c>
      <c r="C866" s="1" t="str">
        <f t="shared" si="91"/>
        <v>Russia</v>
      </c>
      <c r="D866" s="1" t="s">
        <v>1844</v>
      </c>
      <c r="E866" s="7" t="str">
        <f>TEXT(DATE(MID(D866, 13, 4), CHOOSE(MATCH( MID(D866, 5, 3), {"Jan","Feb","Mar","Apr","May","Jun","Jul","Aug","Sep","Oct","Nov","Dec"}, 0), 1, 2, 3, 4, 5, 6, 7, 8, 9, 10, 11, 12), MID(D866, 9, 2)), "yyyy-mm-dd")</f>
        <v>2018-10-25</v>
      </c>
      <c r="F866" s="1" t="str">
        <f t="shared" si="92"/>
        <v>00:15:00</v>
      </c>
      <c r="G866" s="9" t="str">
        <f t="shared" si="93"/>
        <v>October</v>
      </c>
      <c r="H866" s="5" t="str">
        <f t="shared" si="94"/>
        <v>2018</v>
      </c>
      <c r="I866" s="1" t="s">
        <v>1845</v>
      </c>
      <c r="J866" s="1" t="str">
        <f t="shared" si="95"/>
        <v xml:space="preserve">Soyuz 2.1b </v>
      </c>
      <c r="K866" s="1" t="str">
        <f t="shared" si="96"/>
        <v>Cosmos 2528</v>
      </c>
      <c r="L866" s="1" t="s">
        <v>8</v>
      </c>
      <c r="M866" s="1">
        <v>20</v>
      </c>
      <c r="N866" s="1">
        <f t="shared" si="97"/>
        <v>1660</v>
      </c>
      <c r="O866" s="1" t="s">
        <v>9</v>
      </c>
    </row>
    <row r="867" spans="1:15" x14ac:dyDescent="0.3">
      <c r="A867" s="1" t="s">
        <v>14</v>
      </c>
      <c r="B867" s="1" t="s">
        <v>329</v>
      </c>
      <c r="C867" s="1" t="str">
        <f t="shared" si="91"/>
        <v>China</v>
      </c>
      <c r="D867" s="1" t="s">
        <v>1846</v>
      </c>
      <c r="E867" s="7" t="str">
        <f>TEXT(DATE(MID(D867, 13, 4), CHOOSE(MATCH( MID(D867, 5, 3), {"Jan","Feb","Mar","Apr","May","Jun","Jul","Aug","Sep","Oct","Nov","Dec"}, 0), 1, 2, 3, 4, 5, 6, 7, 8, 9, 10, 11, 12), MID(D867, 9, 2)), "yyyy-mm-dd")</f>
        <v>2018-10-24</v>
      </c>
      <c r="F867" s="1" t="str">
        <f t="shared" si="92"/>
        <v>22:57:00</v>
      </c>
      <c r="G867" s="9" t="str">
        <f t="shared" si="93"/>
        <v>October</v>
      </c>
      <c r="H867" s="5" t="str">
        <f t="shared" si="94"/>
        <v>2018</v>
      </c>
      <c r="I867" s="1" t="s">
        <v>1847</v>
      </c>
      <c r="J867" s="1" t="str">
        <f t="shared" si="95"/>
        <v xml:space="preserve">Long March 4B </v>
      </c>
      <c r="K867" s="1" t="str">
        <f t="shared" si="96"/>
        <v>Haiyang-2B &amp; Tangguo Guan</v>
      </c>
      <c r="L867" s="1" t="s">
        <v>8</v>
      </c>
      <c r="M867" s="1">
        <v>64.680000000000007</v>
      </c>
      <c r="N867" s="1">
        <f t="shared" si="97"/>
        <v>5368.4400000000005</v>
      </c>
      <c r="O867" s="1" t="s">
        <v>9</v>
      </c>
    </row>
    <row r="868" spans="1:15" x14ac:dyDescent="0.3">
      <c r="A868" s="1" t="s">
        <v>233</v>
      </c>
      <c r="B868" s="1" t="s">
        <v>379</v>
      </c>
      <c r="C868" s="1" t="str">
        <f t="shared" si="91"/>
        <v>France</v>
      </c>
      <c r="D868" s="1" t="s">
        <v>1848</v>
      </c>
      <c r="E868" s="7" t="str">
        <f>TEXT(DATE(MID(D868, 13, 4), CHOOSE(MATCH( MID(D868, 5, 3), {"Jan","Feb","Mar","Apr","May","Jun","Jul","Aug","Sep","Oct","Nov","Dec"}, 0), 1, 2, 3, 4, 5, 6, 7, 8, 9, 10, 11, 12), MID(D868, 9, 2)), "yyyy-mm-dd")</f>
        <v>2018-10-20</v>
      </c>
      <c r="F868" s="1" t="str">
        <f t="shared" si="92"/>
        <v>01:45:00</v>
      </c>
      <c r="G868" s="9" t="str">
        <f t="shared" si="93"/>
        <v>October</v>
      </c>
      <c r="H868" s="5" t="str">
        <f t="shared" si="94"/>
        <v>2018</v>
      </c>
      <c r="I868" s="1" t="s">
        <v>1849</v>
      </c>
      <c r="J868" s="1" t="str">
        <f t="shared" si="95"/>
        <v xml:space="preserve">Ariane 5 ECA </v>
      </c>
      <c r="K868" s="1" t="str">
        <f t="shared" si="96"/>
        <v>BepiColombo</v>
      </c>
      <c r="L868" s="1" t="s">
        <v>346</v>
      </c>
      <c r="M868" s="1">
        <v>200</v>
      </c>
      <c r="N868" s="1">
        <f t="shared" si="97"/>
        <v>16600</v>
      </c>
      <c r="O868" s="1" t="s">
        <v>9</v>
      </c>
    </row>
    <row r="869" spans="1:15" x14ac:dyDescent="0.3">
      <c r="A869" s="1" t="s">
        <v>74</v>
      </c>
      <c r="B869" s="1" t="s">
        <v>75</v>
      </c>
      <c r="C869" s="1" t="str">
        <f t="shared" si="91"/>
        <v>USA</v>
      </c>
      <c r="D869" s="1" t="s">
        <v>1850</v>
      </c>
      <c r="E869" s="7" t="str">
        <f>TEXT(DATE(MID(D869, 13, 4), CHOOSE(MATCH( MID(D869, 5, 3), {"Jan","Feb","Mar","Apr","May","Jun","Jul","Aug","Sep","Oct","Nov","Dec"}, 0), 1, 2, 3, 4, 5, 6, 7, 8, 9, 10, 11, 12), MID(D869, 9, 2)), "yyyy-mm-dd")</f>
        <v>2018-10-17</v>
      </c>
      <c r="F869" s="1" t="str">
        <f t="shared" si="92"/>
        <v>04:15:00</v>
      </c>
      <c r="G869" s="9" t="str">
        <f t="shared" si="93"/>
        <v>October</v>
      </c>
      <c r="H869" s="5" t="str">
        <f t="shared" si="94"/>
        <v>2018</v>
      </c>
      <c r="I869" s="1" t="s">
        <v>1851</v>
      </c>
      <c r="J869" s="1" t="str">
        <f t="shared" si="95"/>
        <v xml:space="preserve">Atlas V 551 </v>
      </c>
      <c r="K869" s="1" t="str">
        <f t="shared" si="96"/>
        <v>AEHF-4</v>
      </c>
      <c r="L869" s="1" t="s">
        <v>8</v>
      </c>
      <c r="M869" s="1">
        <v>153</v>
      </c>
      <c r="N869" s="1">
        <f t="shared" si="97"/>
        <v>12699</v>
      </c>
      <c r="O869" s="1" t="s">
        <v>9</v>
      </c>
    </row>
    <row r="870" spans="1:15" x14ac:dyDescent="0.3">
      <c r="A870" s="1" t="s">
        <v>14</v>
      </c>
      <c r="B870" s="1" t="s">
        <v>18</v>
      </c>
      <c r="C870" s="1" t="str">
        <f t="shared" si="91"/>
        <v>China</v>
      </c>
      <c r="D870" s="1" t="s">
        <v>1852</v>
      </c>
      <c r="E870" s="7" t="str">
        <f>TEXT(DATE(MID(D870, 13, 4), CHOOSE(MATCH( MID(D870, 5, 3), {"Jan","Feb","Mar","Apr","May","Jun","Jul","Aug","Sep","Oct","Nov","Dec"}, 0), 1, 2, 3, 4, 5, 6, 7, 8, 9, 10, 11, 12), MID(D870, 9, 2)), "yyyy-mm-dd")</f>
        <v>2018-10-15</v>
      </c>
      <c r="F870" s="1" t="str">
        <f t="shared" si="92"/>
        <v>04:23:00</v>
      </c>
      <c r="G870" s="9" t="str">
        <f t="shared" si="93"/>
        <v>October</v>
      </c>
      <c r="H870" s="5" t="str">
        <f t="shared" si="94"/>
        <v>2018</v>
      </c>
      <c r="I870" s="1" t="s">
        <v>1853</v>
      </c>
      <c r="J870" s="1" t="str">
        <f t="shared" si="95"/>
        <v xml:space="preserve">Long March 3B/YZ-1 </v>
      </c>
      <c r="K870" s="1" t="str">
        <f t="shared" si="96"/>
        <v>Beidou-3 M15 &amp; M16</v>
      </c>
      <c r="L870" s="1" t="s">
        <v>8</v>
      </c>
      <c r="M870" s="1"/>
      <c r="N870" s="1">
        <f t="shared" si="97"/>
        <v>0</v>
      </c>
      <c r="O870" s="1" t="s">
        <v>9</v>
      </c>
    </row>
    <row r="871" spans="1:15" x14ac:dyDescent="0.3">
      <c r="A871" s="1" t="s">
        <v>129</v>
      </c>
      <c r="B871" s="1" t="s">
        <v>1630</v>
      </c>
      <c r="C871" s="1" t="str">
        <f t="shared" si="91"/>
        <v>Kazakhstan</v>
      </c>
      <c r="D871" s="1" t="s">
        <v>1854</v>
      </c>
      <c r="E871" s="7" t="str">
        <f>TEXT(DATE(MID(D871, 13, 4), CHOOSE(MATCH( MID(D871, 5, 3), {"Jan","Feb","Mar","Apr","May","Jun","Jul","Aug","Sep","Oct","Nov","Dec"}, 0), 1, 2, 3, 4, 5, 6, 7, 8, 9, 10, 11, 12), MID(D871, 9, 2)), "yyyy-mm-dd")</f>
        <v>2018-10-11</v>
      </c>
      <c r="F871" s="1" t="str">
        <f t="shared" si="92"/>
        <v>08:40:00</v>
      </c>
      <c r="G871" s="9" t="str">
        <f t="shared" si="93"/>
        <v>October</v>
      </c>
      <c r="H871" s="5" t="str">
        <f t="shared" si="94"/>
        <v>2018</v>
      </c>
      <c r="I871" s="1" t="s">
        <v>1855</v>
      </c>
      <c r="J871" s="1" t="str">
        <f t="shared" si="95"/>
        <v xml:space="preserve">Soyuz FG </v>
      </c>
      <c r="K871" s="1" t="str">
        <f t="shared" si="96"/>
        <v>Soyuz MS-10</v>
      </c>
      <c r="L871" s="1" t="s">
        <v>346</v>
      </c>
      <c r="M871" s="1"/>
      <c r="N871" s="1">
        <f t="shared" si="97"/>
        <v>0</v>
      </c>
      <c r="O871" s="1" t="s">
        <v>257</v>
      </c>
    </row>
    <row r="872" spans="1:15" x14ac:dyDescent="0.3">
      <c r="A872" s="1" t="s">
        <v>14</v>
      </c>
      <c r="B872" s="1" t="s">
        <v>90</v>
      </c>
      <c r="C872" s="1" t="str">
        <f t="shared" si="91"/>
        <v>China</v>
      </c>
      <c r="D872" s="1" t="s">
        <v>1856</v>
      </c>
      <c r="E872" s="7" t="str">
        <f>TEXT(DATE(MID(D872, 13, 4), CHOOSE(MATCH( MID(D872, 5, 3), {"Jan","Feb","Mar","Apr","May","Jun","Jul","Aug","Sep","Oct","Nov","Dec"}, 0), 1, 2, 3, 4, 5, 6, 7, 8, 9, 10, 11, 12), MID(D872, 9, 2)), "yyyy-mm-dd")</f>
        <v>2018-10-09</v>
      </c>
      <c r="F872" s="1" t="str">
        <f t="shared" si="92"/>
        <v>02:43:00</v>
      </c>
      <c r="G872" s="9" t="str">
        <f t="shared" si="93"/>
        <v>October</v>
      </c>
      <c r="H872" s="5" t="str">
        <f t="shared" si="94"/>
        <v>2018</v>
      </c>
      <c r="I872" s="1" t="s">
        <v>1857</v>
      </c>
      <c r="J872" s="1" t="str">
        <f t="shared" si="95"/>
        <v xml:space="preserve">Long March 2C/YZ-1S </v>
      </c>
      <c r="K872" s="1" t="str">
        <f t="shared" si="96"/>
        <v>Yaogan-32 01</v>
      </c>
      <c r="L872" s="1" t="s">
        <v>8</v>
      </c>
      <c r="M872" s="1">
        <v>30.8</v>
      </c>
      <c r="N872" s="1">
        <f t="shared" si="97"/>
        <v>2556.4</v>
      </c>
      <c r="O872" s="1" t="s">
        <v>9</v>
      </c>
    </row>
    <row r="873" spans="1:15" x14ac:dyDescent="0.3">
      <c r="A873" s="1" t="s">
        <v>10</v>
      </c>
      <c r="B873" s="1" t="s">
        <v>27</v>
      </c>
      <c r="C873" s="1" t="str">
        <f t="shared" si="91"/>
        <v>USA</v>
      </c>
      <c r="D873" s="1" t="s">
        <v>1858</v>
      </c>
      <c r="E873" s="7" t="str">
        <f>TEXT(DATE(MID(D873, 13, 4), CHOOSE(MATCH( MID(D873, 5, 3), {"Jan","Feb","Mar","Apr","May","Jun","Jul","Aug","Sep","Oct","Nov","Dec"}, 0), 1, 2, 3, 4, 5, 6, 7, 8, 9, 10, 11, 12), MID(D873, 9, 2)), "yyyy-mm-dd")</f>
        <v>2018-10-08</v>
      </c>
      <c r="F873" s="1" t="str">
        <f t="shared" si="92"/>
        <v>02:21:00</v>
      </c>
      <c r="G873" s="9" t="str">
        <f t="shared" si="93"/>
        <v>October</v>
      </c>
      <c r="H873" s="5" t="str">
        <f t="shared" si="94"/>
        <v>2018</v>
      </c>
      <c r="I873" s="1" t="s">
        <v>1859</v>
      </c>
      <c r="J873" s="1" t="str">
        <f t="shared" si="95"/>
        <v xml:space="preserve">Falcon 9 Block 5 </v>
      </c>
      <c r="K873" s="1" t="str">
        <f t="shared" si="96"/>
        <v>SAOCOM 1A</v>
      </c>
      <c r="L873" s="1" t="s">
        <v>8</v>
      </c>
      <c r="M873" s="1">
        <v>67</v>
      </c>
      <c r="N873" s="1">
        <f t="shared" si="97"/>
        <v>5561</v>
      </c>
      <c r="O873" s="1" t="s">
        <v>9</v>
      </c>
    </row>
    <row r="874" spans="1:15" x14ac:dyDescent="0.3">
      <c r="A874" s="1" t="s">
        <v>68</v>
      </c>
      <c r="B874" s="1" t="s">
        <v>69</v>
      </c>
      <c r="C874" s="1" t="str">
        <f t="shared" si="91"/>
        <v>China</v>
      </c>
      <c r="D874" s="1" t="s">
        <v>1860</v>
      </c>
      <c r="E874" s="7" t="str">
        <f>TEXT(DATE(MID(D874, 13, 4), CHOOSE(MATCH( MID(D874, 5, 3), {"Jan","Feb","Mar","Apr","May","Jun","Jul","Aug","Sep","Oct","Nov","Dec"}, 0), 1, 2, 3, 4, 5, 6, 7, 8, 9, 10, 11, 12), MID(D874, 9, 2)), "yyyy-mm-dd")</f>
        <v>2018-09-29</v>
      </c>
      <c r="F874" s="1" t="str">
        <f t="shared" si="92"/>
        <v>04:13:00</v>
      </c>
      <c r="G874" s="9" t="str">
        <f t="shared" si="93"/>
        <v>September</v>
      </c>
      <c r="H874" s="5" t="str">
        <f t="shared" si="94"/>
        <v>2018</v>
      </c>
      <c r="I874" s="1" t="s">
        <v>1861</v>
      </c>
      <c r="J874" s="1" t="str">
        <f t="shared" si="95"/>
        <v xml:space="preserve">Kuaizhou 1A </v>
      </c>
      <c r="K874" s="1" t="str">
        <f t="shared" si="96"/>
        <v>CentiSpace-1 S1</v>
      </c>
      <c r="L874" s="1" t="s">
        <v>8</v>
      </c>
      <c r="M874" s="1">
        <v>5.8</v>
      </c>
      <c r="N874" s="1">
        <f t="shared" si="97"/>
        <v>481.4</v>
      </c>
      <c r="O874" s="1" t="s">
        <v>9</v>
      </c>
    </row>
    <row r="875" spans="1:15" x14ac:dyDescent="0.3">
      <c r="A875" s="1" t="s">
        <v>233</v>
      </c>
      <c r="B875" s="1" t="s">
        <v>379</v>
      </c>
      <c r="C875" s="1" t="str">
        <f t="shared" si="91"/>
        <v>France</v>
      </c>
      <c r="D875" s="1" t="s">
        <v>1862</v>
      </c>
      <c r="E875" s="7" t="str">
        <f>TEXT(DATE(MID(D875, 13, 4), CHOOSE(MATCH( MID(D875, 5, 3), {"Jan","Feb","Mar","Apr","May","Jun","Jul","Aug","Sep","Oct","Nov","Dec"}, 0), 1, 2, 3, 4, 5, 6, 7, 8, 9, 10, 11, 12), MID(D875, 9, 2)), "yyyy-mm-dd")</f>
        <v>2018-09-25</v>
      </c>
      <c r="F875" s="1" t="str">
        <f t="shared" si="92"/>
        <v>22:38:00</v>
      </c>
      <c r="G875" s="9" t="str">
        <f t="shared" si="93"/>
        <v>September</v>
      </c>
      <c r="H875" s="5" t="str">
        <f t="shared" si="94"/>
        <v>2018</v>
      </c>
      <c r="I875" s="1" t="s">
        <v>1863</v>
      </c>
      <c r="J875" s="1" t="str">
        <f t="shared" si="95"/>
        <v xml:space="preserve">Ariane 5 ECA </v>
      </c>
      <c r="K875" s="1" t="str">
        <f t="shared" si="96"/>
        <v>Horizons-3e &amp; Azerspace 2/Intelsat 38</v>
      </c>
      <c r="L875" s="1" t="s">
        <v>346</v>
      </c>
      <c r="M875" s="1">
        <v>200</v>
      </c>
      <c r="N875" s="1">
        <f t="shared" si="97"/>
        <v>16600</v>
      </c>
      <c r="O875" s="1" t="s">
        <v>9</v>
      </c>
    </row>
    <row r="876" spans="1:15" x14ac:dyDescent="0.3">
      <c r="A876" s="1" t="s">
        <v>60</v>
      </c>
      <c r="B876" s="1" t="s">
        <v>536</v>
      </c>
      <c r="C876" s="1" t="str">
        <f t="shared" si="91"/>
        <v>Japan</v>
      </c>
      <c r="D876" s="1" t="s">
        <v>1864</v>
      </c>
      <c r="E876" s="7" t="str">
        <f>TEXT(DATE(MID(D876, 13, 4), CHOOSE(MATCH( MID(D876, 5, 3), {"Jan","Feb","Mar","Apr","May","Jun","Jul","Aug","Sep","Oct","Nov","Dec"}, 0), 1, 2, 3, 4, 5, 6, 7, 8, 9, 10, 11, 12), MID(D876, 9, 2)), "yyyy-mm-dd")</f>
        <v>2018-09-22</v>
      </c>
      <c r="F876" s="1" t="str">
        <f t="shared" si="92"/>
        <v>17:52:00</v>
      </c>
      <c r="G876" s="9" t="str">
        <f t="shared" si="93"/>
        <v>September</v>
      </c>
      <c r="H876" s="5" t="str">
        <f t="shared" si="94"/>
        <v>2018</v>
      </c>
      <c r="I876" s="1" t="s">
        <v>1865</v>
      </c>
      <c r="J876" s="1" t="str">
        <f t="shared" si="95"/>
        <v xml:space="preserve">H-IIB </v>
      </c>
      <c r="K876" s="1" t="str">
        <f t="shared" si="96"/>
        <v>HTV-7</v>
      </c>
      <c r="L876" s="1" t="s">
        <v>346</v>
      </c>
      <c r="M876" s="1">
        <v>112.5</v>
      </c>
      <c r="N876" s="1">
        <f t="shared" si="97"/>
        <v>9337.5</v>
      </c>
      <c r="O876" s="1" t="s">
        <v>9</v>
      </c>
    </row>
    <row r="877" spans="1:15" x14ac:dyDescent="0.3">
      <c r="A877" s="1" t="s">
        <v>14</v>
      </c>
      <c r="B877" s="1" t="s">
        <v>101</v>
      </c>
      <c r="C877" s="1" t="str">
        <f t="shared" si="91"/>
        <v>China</v>
      </c>
      <c r="D877" s="1" t="s">
        <v>1866</v>
      </c>
      <c r="E877" s="7" t="str">
        <f>TEXT(DATE(MID(D877, 13, 4), CHOOSE(MATCH( MID(D877, 5, 3), {"Jan","Feb","Mar","Apr","May","Jun","Jul","Aug","Sep","Oct","Nov","Dec"}, 0), 1, 2, 3, 4, 5, 6, 7, 8, 9, 10, 11, 12), MID(D877, 9, 2)), "yyyy-mm-dd")</f>
        <v>2018-09-19</v>
      </c>
      <c r="F877" s="1" t="str">
        <f t="shared" si="92"/>
        <v>14:07:00</v>
      </c>
      <c r="G877" s="9" t="str">
        <f t="shared" si="93"/>
        <v>September</v>
      </c>
      <c r="H877" s="5" t="str">
        <f t="shared" si="94"/>
        <v>2018</v>
      </c>
      <c r="I877" s="1" t="s">
        <v>1867</v>
      </c>
      <c r="J877" s="1" t="str">
        <f t="shared" si="95"/>
        <v xml:space="preserve">Long March 3B/YZ-1 </v>
      </c>
      <c r="K877" s="1" t="str">
        <f t="shared" si="96"/>
        <v>Beidou-3 M13 &amp; M14</v>
      </c>
      <c r="L877" s="1" t="s">
        <v>8</v>
      </c>
      <c r="M877" s="1"/>
      <c r="N877" s="1">
        <f t="shared" si="97"/>
        <v>0</v>
      </c>
      <c r="O877" s="1" t="s">
        <v>9</v>
      </c>
    </row>
    <row r="878" spans="1:15" x14ac:dyDescent="0.3">
      <c r="A878" s="1" t="s">
        <v>86</v>
      </c>
      <c r="B878" s="1" t="s">
        <v>87</v>
      </c>
      <c r="C878" s="1" t="str">
        <f t="shared" si="91"/>
        <v>India</v>
      </c>
      <c r="D878" s="1" t="s">
        <v>1868</v>
      </c>
      <c r="E878" s="7" t="str">
        <f>TEXT(DATE(MID(D878, 13, 4), CHOOSE(MATCH( MID(D878, 5, 3), {"Jan","Feb","Mar","Apr","May","Jun","Jul","Aug","Sep","Oct","Nov","Dec"}, 0), 1, 2, 3, 4, 5, 6, 7, 8, 9, 10, 11, 12), MID(D878, 9, 2)), "yyyy-mm-dd")</f>
        <v>2018-09-16</v>
      </c>
      <c r="F878" s="1" t="str">
        <f t="shared" si="92"/>
        <v>16:38:00</v>
      </c>
      <c r="G878" s="9" t="str">
        <f t="shared" si="93"/>
        <v>September</v>
      </c>
      <c r="H878" s="5" t="str">
        <f t="shared" si="94"/>
        <v>2018</v>
      </c>
      <c r="I878" s="1" t="s">
        <v>1869</v>
      </c>
      <c r="J878" s="1" t="str">
        <f t="shared" si="95"/>
        <v xml:space="preserve">PSLV-CA </v>
      </c>
      <c r="K878" s="1" t="str">
        <f t="shared" si="96"/>
        <v>SSTL-1 &amp; NovaSAR-S</v>
      </c>
      <c r="L878" s="1" t="s">
        <v>8</v>
      </c>
      <c r="M878" s="1">
        <v>21</v>
      </c>
      <c r="N878" s="1">
        <f t="shared" si="97"/>
        <v>1743</v>
      </c>
      <c r="O878" s="1" t="s">
        <v>9</v>
      </c>
    </row>
    <row r="879" spans="1:15" x14ac:dyDescent="0.3">
      <c r="A879" s="1" t="s">
        <v>74</v>
      </c>
      <c r="B879" s="1" t="s">
        <v>114</v>
      </c>
      <c r="C879" s="1" t="str">
        <f t="shared" si="91"/>
        <v>USA</v>
      </c>
      <c r="D879" s="1" t="s">
        <v>1870</v>
      </c>
      <c r="E879" s="7" t="str">
        <f>TEXT(DATE(MID(D879, 13, 4), CHOOSE(MATCH( MID(D879, 5, 3), {"Jan","Feb","Mar","Apr","May","Jun","Jul","Aug","Sep","Oct","Nov","Dec"}, 0), 1, 2, 3, 4, 5, 6, 7, 8, 9, 10, 11, 12), MID(D879, 9, 2)), "yyyy-mm-dd")</f>
        <v>2018-09-15</v>
      </c>
      <c r="F879" s="1" t="str">
        <f t="shared" si="92"/>
        <v>13:02:00</v>
      </c>
      <c r="G879" s="9" t="str">
        <f t="shared" si="93"/>
        <v>September</v>
      </c>
      <c r="H879" s="5" t="str">
        <f t="shared" si="94"/>
        <v>2018</v>
      </c>
      <c r="I879" s="1" t="s">
        <v>1871</v>
      </c>
      <c r="J879" s="1" t="str">
        <f t="shared" si="95"/>
        <v xml:space="preserve">Delta II 7420-10C </v>
      </c>
      <c r="K879" s="1" t="str">
        <f t="shared" si="96"/>
        <v>ICESat-2 &amp; Others</v>
      </c>
      <c r="L879" s="1" t="s">
        <v>346</v>
      </c>
      <c r="M879" s="1"/>
      <c r="N879" s="1">
        <f t="shared" si="97"/>
        <v>0</v>
      </c>
      <c r="O879" s="1" t="s">
        <v>9</v>
      </c>
    </row>
    <row r="880" spans="1:15" x14ac:dyDescent="0.3">
      <c r="A880" s="1" t="s">
        <v>10</v>
      </c>
      <c r="B880" s="1" t="s">
        <v>11</v>
      </c>
      <c r="C880" s="1" t="str">
        <f t="shared" si="91"/>
        <v>USA</v>
      </c>
      <c r="D880" s="1" t="s">
        <v>1872</v>
      </c>
      <c r="E880" s="7" t="str">
        <f>TEXT(DATE(MID(D880, 13, 4), CHOOSE(MATCH( MID(D880, 5, 3), {"Jan","Feb","Mar","Apr","May","Jun","Jul","Aug","Sep","Oct","Nov","Dec"}, 0), 1, 2, 3, 4, 5, 6, 7, 8, 9, 10, 11, 12), MID(D880, 9, 2)), "yyyy-mm-dd")</f>
        <v>2018-09-10</v>
      </c>
      <c r="F880" s="1" t="str">
        <f t="shared" si="92"/>
        <v>04:45:00</v>
      </c>
      <c r="G880" s="9" t="str">
        <f t="shared" si="93"/>
        <v>September</v>
      </c>
      <c r="H880" s="5" t="str">
        <f t="shared" si="94"/>
        <v>2018</v>
      </c>
      <c r="I880" s="1" t="s">
        <v>1873</v>
      </c>
      <c r="J880" s="1" t="str">
        <f t="shared" si="95"/>
        <v xml:space="preserve">Falcon 9 Block 5 </v>
      </c>
      <c r="K880" s="1" t="str">
        <f t="shared" si="96"/>
        <v>Telstar 18V / APStar 5C</v>
      </c>
      <c r="L880" s="1" t="s">
        <v>8</v>
      </c>
      <c r="M880" s="1">
        <v>67</v>
      </c>
      <c r="N880" s="1">
        <f t="shared" si="97"/>
        <v>5561</v>
      </c>
      <c r="O880" s="1" t="s">
        <v>9</v>
      </c>
    </row>
    <row r="881" spans="1:15" x14ac:dyDescent="0.3">
      <c r="A881" s="1" t="s">
        <v>14</v>
      </c>
      <c r="B881" s="1" t="s">
        <v>329</v>
      </c>
      <c r="C881" s="1" t="str">
        <f t="shared" si="91"/>
        <v>China</v>
      </c>
      <c r="D881" s="1" t="s">
        <v>1874</v>
      </c>
      <c r="E881" s="7" t="str">
        <f>TEXT(DATE(MID(D881, 13, 4), CHOOSE(MATCH( MID(D881, 5, 3), {"Jan","Feb","Mar","Apr","May","Jun","Jul","Aug","Sep","Oct","Nov","Dec"}, 0), 1, 2, 3, 4, 5, 6, 7, 8, 9, 10, 11, 12), MID(D881, 9, 2)), "yyyy-mm-dd")</f>
        <v>2018-09-07</v>
      </c>
      <c r="F881" s="1" t="str">
        <f t="shared" si="92"/>
        <v>03:15:00</v>
      </c>
      <c r="G881" s="9" t="str">
        <f t="shared" si="93"/>
        <v>September</v>
      </c>
      <c r="H881" s="5" t="str">
        <f t="shared" si="94"/>
        <v>2018</v>
      </c>
      <c r="I881" s="1" t="s">
        <v>1875</v>
      </c>
      <c r="J881" s="1" t="str">
        <f t="shared" si="95"/>
        <v xml:space="preserve">Long March 2C </v>
      </c>
      <c r="K881" s="1" t="str">
        <f t="shared" si="96"/>
        <v>Haiyang-1C</v>
      </c>
      <c r="L881" s="1" t="s">
        <v>8</v>
      </c>
      <c r="M881" s="1">
        <v>30.8</v>
      </c>
      <c r="N881" s="1">
        <f t="shared" si="97"/>
        <v>2556.4</v>
      </c>
      <c r="O881" s="1" t="s">
        <v>9</v>
      </c>
    </row>
    <row r="882" spans="1:15" x14ac:dyDescent="0.3">
      <c r="A882" s="1" t="s">
        <v>14</v>
      </c>
      <c r="B882" s="1" t="s">
        <v>18</v>
      </c>
      <c r="C882" s="1" t="str">
        <f t="shared" si="91"/>
        <v>China</v>
      </c>
      <c r="D882" s="1" t="s">
        <v>1876</v>
      </c>
      <c r="E882" s="7" t="str">
        <f>TEXT(DATE(MID(D882, 13, 4), CHOOSE(MATCH( MID(D882, 5, 3), {"Jan","Feb","Mar","Apr","May","Jun","Jul","Aug","Sep","Oct","Nov","Dec"}, 0), 1, 2, 3, 4, 5, 6, 7, 8, 9, 10, 11, 12), MID(D882, 9, 2)), "yyyy-mm-dd")</f>
        <v>2018-08-24</v>
      </c>
      <c r="F882" s="1" t="str">
        <f t="shared" si="92"/>
        <v>23:52:00</v>
      </c>
      <c r="G882" s="9" t="str">
        <f t="shared" si="93"/>
        <v>August</v>
      </c>
      <c r="H882" s="5" t="str">
        <f t="shared" si="94"/>
        <v>2018</v>
      </c>
      <c r="I882" s="1" t="s">
        <v>1877</v>
      </c>
      <c r="J882" s="1" t="str">
        <f t="shared" si="95"/>
        <v xml:space="preserve">Long March 3B/YZ-1 </v>
      </c>
      <c r="K882" s="1" t="str">
        <f t="shared" si="96"/>
        <v>Beidou-3 M11 &amp; M12</v>
      </c>
      <c r="L882" s="1" t="s">
        <v>8</v>
      </c>
      <c r="M882" s="1"/>
      <c r="N882" s="1">
        <f t="shared" si="97"/>
        <v>0</v>
      </c>
      <c r="O882" s="1" t="s">
        <v>9</v>
      </c>
    </row>
    <row r="883" spans="1:15" x14ac:dyDescent="0.3">
      <c r="A883" s="1" t="s">
        <v>233</v>
      </c>
      <c r="B883" s="1" t="s">
        <v>234</v>
      </c>
      <c r="C883" s="1" t="str">
        <f t="shared" si="91"/>
        <v>France</v>
      </c>
      <c r="D883" s="1" t="s">
        <v>1878</v>
      </c>
      <c r="E883" s="7" t="str">
        <f>TEXT(DATE(MID(D883, 13, 4), CHOOSE(MATCH( MID(D883, 5, 3), {"Jan","Feb","Mar","Apr","May","Jun","Jul","Aug","Sep","Oct","Nov","Dec"}, 0), 1, 2, 3, 4, 5, 6, 7, 8, 9, 10, 11, 12), MID(D883, 9, 2)), "yyyy-mm-dd")</f>
        <v>2018-08-22</v>
      </c>
      <c r="F883" s="1" t="str">
        <f t="shared" si="92"/>
        <v>21:20:00</v>
      </c>
      <c r="G883" s="9" t="str">
        <f t="shared" si="93"/>
        <v>August</v>
      </c>
      <c r="H883" s="5" t="str">
        <f t="shared" si="94"/>
        <v>2018</v>
      </c>
      <c r="I883" s="1" t="s">
        <v>1879</v>
      </c>
      <c r="J883" s="1" t="str">
        <f t="shared" si="95"/>
        <v xml:space="preserve">Vega </v>
      </c>
      <c r="K883" s="1" t="str">
        <f t="shared" si="96"/>
        <v>ADM-Aeolus</v>
      </c>
      <c r="L883" s="1" t="s">
        <v>8</v>
      </c>
      <c r="M883" s="1">
        <v>37</v>
      </c>
      <c r="N883" s="1">
        <f t="shared" si="97"/>
        <v>3071</v>
      </c>
      <c r="O883" s="1" t="s">
        <v>9</v>
      </c>
    </row>
    <row r="884" spans="1:15" x14ac:dyDescent="0.3">
      <c r="A884" s="1" t="s">
        <v>74</v>
      </c>
      <c r="B884" s="1" t="s">
        <v>390</v>
      </c>
      <c r="C884" s="1" t="str">
        <f t="shared" si="91"/>
        <v>USA</v>
      </c>
      <c r="D884" s="1" t="s">
        <v>1880</v>
      </c>
      <c r="E884" s="7" t="str">
        <f>TEXT(DATE(MID(D884, 13, 4), CHOOSE(MATCH( MID(D884, 5, 3), {"Jan","Feb","Mar","Apr","May","Jun","Jul","Aug","Sep","Oct","Nov","Dec"}, 0), 1, 2, 3, 4, 5, 6, 7, 8, 9, 10, 11, 12), MID(D884, 9, 2)), "yyyy-mm-dd")</f>
        <v>2018-08-12</v>
      </c>
      <c r="F884" s="1" t="str">
        <f t="shared" si="92"/>
        <v>07:31:00</v>
      </c>
      <c r="G884" s="9" t="str">
        <f t="shared" si="93"/>
        <v>August</v>
      </c>
      <c r="H884" s="5" t="str">
        <f t="shared" si="94"/>
        <v>2018</v>
      </c>
      <c r="I884" s="1" t="s">
        <v>1881</v>
      </c>
      <c r="J884" s="1" t="str">
        <f t="shared" si="95"/>
        <v xml:space="preserve">Delta IV Heavy </v>
      </c>
      <c r="K884" s="1" t="str">
        <f t="shared" si="96"/>
        <v>Parker Solar Probe</v>
      </c>
      <c r="L884" s="1" t="s">
        <v>8</v>
      </c>
      <c r="M884" s="1">
        <v>350</v>
      </c>
      <c r="N884" s="1">
        <f t="shared" si="97"/>
        <v>29050</v>
      </c>
      <c r="O884" s="1" t="s">
        <v>9</v>
      </c>
    </row>
    <row r="885" spans="1:15" x14ac:dyDescent="0.3">
      <c r="A885" s="1" t="s">
        <v>10</v>
      </c>
      <c r="B885" s="1" t="s">
        <v>11</v>
      </c>
      <c r="C885" s="1" t="str">
        <f t="shared" si="91"/>
        <v>USA</v>
      </c>
      <c r="D885" s="1" t="s">
        <v>1882</v>
      </c>
      <c r="E885" s="7" t="str">
        <f>TEXT(DATE(MID(D885, 13, 4), CHOOSE(MATCH( MID(D885, 5, 3), {"Jan","Feb","Mar","Apr","May","Jun","Jul","Aug","Sep","Oct","Nov","Dec"}, 0), 1, 2, 3, 4, 5, 6, 7, 8, 9, 10, 11, 12), MID(D885, 9, 2)), "yyyy-mm-dd")</f>
        <v>2018-08-07</v>
      </c>
      <c r="F885" s="1" t="str">
        <f t="shared" si="92"/>
        <v>05:18:00</v>
      </c>
      <c r="G885" s="9" t="str">
        <f t="shared" si="93"/>
        <v>August</v>
      </c>
      <c r="H885" s="5" t="str">
        <f t="shared" si="94"/>
        <v>2018</v>
      </c>
      <c r="I885" s="1" t="s">
        <v>1883</v>
      </c>
      <c r="J885" s="1" t="str">
        <f t="shared" si="95"/>
        <v xml:space="preserve">Falcon 9 Block 5 </v>
      </c>
      <c r="K885" s="1" t="str">
        <f t="shared" si="96"/>
        <v>Merah Putih (Telkom-4)</v>
      </c>
      <c r="L885" s="1" t="s">
        <v>8</v>
      </c>
      <c r="M885" s="1">
        <v>67</v>
      </c>
      <c r="N885" s="1">
        <f t="shared" si="97"/>
        <v>5561</v>
      </c>
      <c r="O885" s="1" t="s">
        <v>9</v>
      </c>
    </row>
    <row r="886" spans="1:15" x14ac:dyDescent="0.3">
      <c r="A886" s="1" t="s">
        <v>14</v>
      </c>
      <c r="B886" s="1" t="s">
        <v>329</v>
      </c>
      <c r="C886" s="1" t="str">
        <f t="shared" si="91"/>
        <v>China</v>
      </c>
      <c r="D886" s="1" t="s">
        <v>1884</v>
      </c>
      <c r="E886" s="7" t="str">
        <f>TEXT(DATE(MID(D886, 13, 4), CHOOSE(MATCH( MID(D886, 5, 3), {"Jan","Feb","Mar","Apr","May","Jun","Jul","Aug","Sep","Oct","Nov","Dec"}, 0), 1, 2, 3, 4, 5, 6, 7, 8, 9, 10, 11, 12), MID(D886, 9, 2)), "yyyy-mm-dd")</f>
        <v>2018-07-31</v>
      </c>
      <c r="F886" s="1" t="str">
        <f t="shared" si="92"/>
        <v>03:00:00</v>
      </c>
      <c r="G886" s="9" t="str">
        <f t="shared" si="93"/>
        <v>July</v>
      </c>
      <c r="H886" s="5" t="str">
        <f t="shared" si="94"/>
        <v>2018</v>
      </c>
      <c r="I886" s="1" t="s">
        <v>1885</v>
      </c>
      <c r="J886" s="1" t="str">
        <f t="shared" si="95"/>
        <v xml:space="preserve">Long March 4B </v>
      </c>
      <c r="K886" s="1" t="str">
        <f t="shared" si="96"/>
        <v>Gaofen-11 01</v>
      </c>
      <c r="L886" s="1" t="s">
        <v>8</v>
      </c>
      <c r="M886" s="1">
        <v>64.680000000000007</v>
      </c>
      <c r="N886" s="1">
        <f t="shared" si="97"/>
        <v>5368.4400000000005</v>
      </c>
      <c r="O886" s="1" t="s">
        <v>9</v>
      </c>
    </row>
    <row r="887" spans="1:15" x14ac:dyDescent="0.3">
      <c r="A887" s="1" t="s">
        <v>14</v>
      </c>
      <c r="B887" s="1" t="s">
        <v>18</v>
      </c>
      <c r="C887" s="1" t="str">
        <f t="shared" si="91"/>
        <v>China</v>
      </c>
      <c r="D887" s="1" t="s">
        <v>1886</v>
      </c>
      <c r="E887" s="7" t="str">
        <f>TEXT(DATE(MID(D887, 13, 4), CHOOSE(MATCH( MID(D887, 5, 3), {"Jan","Feb","Mar","Apr","May","Jun","Jul","Aug","Sep","Oct","Nov","Dec"}, 0), 1, 2, 3, 4, 5, 6, 7, 8, 9, 10, 11, 12), MID(D887, 9, 2)), "yyyy-mm-dd")</f>
        <v>2018-07-29</v>
      </c>
      <c r="F887" s="1" t="str">
        <f t="shared" si="92"/>
        <v>01:48:00</v>
      </c>
      <c r="G887" s="9" t="str">
        <f t="shared" si="93"/>
        <v>July</v>
      </c>
      <c r="H887" s="5" t="str">
        <f t="shared" si="94"/>
        <v>2018</v>
      </c>
      <c r="I887" s="1" t="s">
        <v>1887</v>
      </c>
      <c r="J887" s="1" t="str">
        <f t="shared" si="95"/>
        <v xml:space="preserve">Long March 3B/YZ-1 </v>
      </c>
      <c r="K887" s="1" t="str">
        <f t="shared" si="96"/>
        <v>Beidou-3 M5 &amp; M6</v>
      </c>
      <c r="L887" s="1" t="s">
        <v>8</v>
      </c>
      <c r="M887" s="1"/>
      <c r="N887" s="1">
        <f t="shared" si="97"/>
        <v>0</v>
      </c>
      <c r="O887" s="1" t="s">
        <v>9</v>
      </c>
    </row>
    <row r="888" spans="1:15" x14ac:dyDescent="0.3">
      <c r="A888" s="1" t="s">
        <v>37</v>
      </c>
      <c r="B888" s="1" t="s">
        <v>1754</v>
      </c>
      <c r="C888" s="1" t="str">
        <f t="shared" si="91"/>
        <v>USA</v>
      </c>
      <c r="D888" s="1" t="s">
        <v>1888</v>
      </c>
      <c r="E888" s="7" t="str">
        <f>TEXT(DATE(MID(D888, 13, 4), CHOOSE(MATCH( MID(D888, 5, 3), {"Jan","Feb","Mar","Apr","May","Jun","Jul","Aug","Sep","Oct","Nov","Dec"}, 0), 1, 2, 3, 4, 5, 6, 7, 8, 9, 10, 11, 12), MID(D888, 9, 2)), "yyyy-mm-dd")</f>
        <v>2018-07-26</v>
      </c>
      <c r="F888" s="1" t="str">
        <f t="shared" si="92"/>
        <v>00:00:00</v>
      </c>
      <c r="G888" s="9" t="str">
        <f t="shared" si="93"/>
        <v>July</v>
      </c>
      <c r="H888" s="5" t="str">
        <f t="shared" si="94"/>
        <v>2018</v>
      </c>
      <c r="I888" s="1" t="s">
        <v>1889</v>
      </c>
      <c r="J888" s="1" t="str">
        <f t="shared" si="95"/>
        <v xml:space="preserve">SpaceShipTwo </v>
      </c>
      <c r="K888" s="1" t="str">
        <f t="shared" si="96"/>
        <v>PF03</v>
      </c>
      <c r="L888" s="1" t="s">
        <v>8</v>
      </c>
      <c r="M888" s="1"/>
      <c r="N888" s="1">
        <f t="shared" si="97"/>
        <v>0</v>
      </c>
      <c r="O888" s="1" t="s">
        <v>9</v>
      </c>
    </row>
    <row r="889" spans="1:15" x14ac:dyDescent="0.3">
      <c r="A889" s="1" t="s">
        <v>10</v>
      </c>
      <c r="B889" s="1" t="s">
        <v>27</v>
      </c>
      <c r="C889" s="1" t="str">
        <f t="shared" si="91"/>
        <v>USA</v>
      </c>
      <c r="D889" s="1" t="s">
        <v>1890</v>
      </c>
      <c r="E889" s="7" t="str">
        <f>TEXT(DATE(MID(D889, 13, 4), CHOOSE(MATCH( MID(D889, 5, 3), {"Jan","Feb","Mar","Apr","May","Jun","Jul","Aug","Sep","Oct","Nov","Dec"}, 0), 1, 2, 3, 4, 5, 6, 7, 8, 9, 10, 11, 12), MID(D889, 9, 2)), "yyyy-mm-dd")</f>
        <v>2018-07-25</v>
      </c>
      <c r="F889" s="1" t="str">
        <f t="shared" si="92"/>
        <v>11:39:00</v>
      </c>
      <c r="G889" s="9" t="str">
        <f t="shared" si="93"/>
        <v>July</v>
      </c>
      <c r="H889" s="5" t="str">
        <f t="shared" si="94"/>
        <v>2018</v>
      </c>
      <c r="I889" s="1" t="s">
        <v>1891</v>
      </c>
      <c r="J889" s="1" t="str">
        <f t="shared" si="95"/>
        <v xml:space="preserve">Falcon 9 Block 5 </v>
      </c>
      <c r="K889" s="1" t="str">
        <f t="shared" si="96"/>
        <v>Iridium-7</v>
      </c>
      <c r="L889" s="1" t="s">
        <v>8</v>
      </c>
      <c r="M889" s="1">
        <v>67</v>
      </c>
      <c r="N889" s="1">
        <f t="shared" si="97"/>
        <v>5561</v>
      </c>
      <c r="O889" s="1" t="s">
        <v>9</v>
      </c>
    </row>
    <row r="890" spans="1:15" x14ac:dyDescent="0.3">
      <c r="A890" s="1" t="s">
        <v>233</v>
      </c>
      <c r="B890" s="1" t="s">
        <v>379</v>
      </c>
      <c r="C890" s="1" t="str">
        <f t="shared" si="91"/>
        <v>France</v>
      </c>
      <c r="D890" s="1" t="s">
        <v>1892</v>
      </c>
      <c r="E890" s="7" t="str">
        <f>TEXT(DATE(MID(D890, 13, 4), CHOOSE(MATCH( MID(D890, 5, 3), {"Jan","Feb","Mar","Apr","May","Jun","Jul","Aug","Sep","Oct","Nov","Dec"}, 0), 1, 2, 3, 4, 5, 6, 7, 8, 9, 10, 11, 12), MID(D890, 9, 2)), "yyyy-mm-dd")</f>
        <v>2018-07-25</v>
      </c>
      <c r="F890" s="1" t="str">
        <f t="shared" si="92"/>
        <v>11:25:00</v>
      </c>
      <c r="G890" s="9" t="str">
        <f t="shared" si="93"/>
        <v>July</v>
      </c>
      <c r="H890" s="5" t="str">
        <f t="shared" si="94"/>
        <v>2018</v>
      </c>
      <c r="I890" s="1" t="s">
        <v>1893</v>
      </c>
      <c r="J890" s="1" t="str">
        <f t="shared" si="95"/>
        <v xml:space="preserve">Ariane 5 ES </v>
      </c>
      <c r="K890" s="1" t="str">
        <f t="shared" si="96"/>
        <v>Galileo FOC FM19-FM22</v>
      </c>
      <c r="L890" s="1" t="s">
        <v>346</v>
      </c>
      <c r="M890" s="1"/>
      <c r="N890" s="1">
        <f t="shared" si="97"/>
        <v>0</v>
      </c>
      <c r="O890" s="1" t="s">
        <v>9</v>
      </c>
    </row>
    <row r="891" spans="1:15" x14ac:dyDescent="0.3">
      <c r="A891" s="1" t="s">
        <v>10</v>
      </c>
      <c r="B891" s="1" t="s">
        <v>11</v>
      </c>
      <c r="C891" s="1" t="str">
        <f t="shared" si="91"/>
        <v>USA</v>
      </c>
      <c r="D891" s="1" t="s">
        <v>1894</v>
      </c>
      <c r="E891" s="7" t="str">
        <f>TEXT(DATE(MID(D891, 13, 4), CHOOSE(MATCH( MID(D891, 5, 3), {"Jan","Feb","Mar","Apr","May","Jun","Jul","Aug","Sep","Oct","Nov","Dec"}, 0), 1, 2, 3, 4, 5, 6, 7, 8, 9, 10, 11, 12), MID(D891, 9, 2)), "yyyy-mm-dd")</f>
        <v>2018-07-22</v>
      </c>
      <c r="F891" s="1" t="str">
        <f t="shared" si="92"/>
        <v>05:50:00</v>
      </c>
      <c r="G891" s="9" t="str">
        <f t="shared" si="93"/>
        <v>July</v>
      </c>
      <c r="H891" s="5" t="str">
        <f t="shared" si="94"/>
        <v>2018</v>
      </c>
      <c r="I891" s="1" t="s">
        <v>1895</v>
      </c>
      <c r="J891" s="1" t="str">
        <f t="shared" si="95"/>
        <v xml:space="preserve">Falcon 9 Block 5 </v>
      </c>
      <c r="K891" s="1" t="str">
        <f t="shared" si="96"/>
        <v>Telstar 19V</v>
      </c>
      <c r="L891" s="1" t="s">
        <v>8</v>
      </c>
      <c r="M891" s="1">
        <v>67</v>
      </c>
      <c r="N891" s="1">
        <f t="shared" si="97"/>
        <v>5561</v>
      </c>
      <c r="O891" s="1" t="s">
        <v>9</v>
      </c>
    </row>
    <row r="892" spans="1:15" x14ac:dyDescent="0.3">
      <c r="A892" s="1" t="s">
        <v>120</v>
      </c>
      <c r="B892" s="1" t="s">
        <v>121</v>
      </c>
      <c r="C892" s="1" t="str">
        <f t="shared" si="91"/>
        <v>USA</v>
      </c>
      <c r="D892" s="1" t="s">
        <v>1896</v>
      </c>
      <c r="E892" s="7" t="str">
        <f>TEXT(DATE(MID(D892, 13, 4), CHOOSE(MATCH( MID(D892, 5, 3), {"Jan","Feb","Mar","Apr","May","Jun","Jul","Aug","Sep","Oct","Nov","Dec"}, 0), 1, 2, 3, 4, 5, 6, 7, 8, 9, 10, 11, 12), MID(D892, 9, 2)), "yyyy-mm-dd")</f>
        <v>2018-07-18</v>
      </c>
      <c r="F892" s="1" t="str">
        <f t="shared" si="92"/>
        <v>15:11:00</v>
      </c>
      <c r="G892" s="9" t="str">
        <f t="shared" si="93"/>
        <v>July</v>
      </c>
      <c r="H892" s="5" t="str">
        <f t="shared" si="94"/>
        <v>2018</v>
      </c>
      <c r="I892" s="1" t="s">
        <v>1897</v>
      </c>
      <c r="J892" s="1" t="str">
        <f t="shared" si="95"/>
        <v xml:space="preserve">New Shepard </v>
      </c>
      <c r="K892" s="1" t="str">
        <f t="shared" si="96"/>
        <v>Mission 9 (Inflight Escape Test)</v>
      </c>
      <c r="L892" s="1" t="s">
        <v>8</v>
      </c>
      <c r="M892" s="1"/>
      <c r="N892" s="1">
        <f t="shared" si="97"/>
        <v>0</v>
      </c>
      <c r="O892" s="1" t="s">
        <v>9</v>
      </c>
    </row>
    <row r="893" spans="1:15" x14ac:dyDescent="0.3">
      <c r="A893" s="1" t="s">
        <v>129</v>
      </c>
      <c r="B893" s="1" t="s">
        <v>130</v>
      </c>
      <c r="C893" s="1" t="str">
        <f t="shared" si="91"/>
        <v>Kazakhstan</v>
      </c>
      <c r="D893" s="1" t="s">
        <v>1898</v>
      </c>
      <c r="E893" s="7" t="str">
        <f>TEXT(DATE(MID(D893, 13, 4), CHOOSE(MATCH( MID(D893, 5, 3), {"Jan","Feb","Mar","Apr","May","Jun","Jul","Aug","Sep","Oct","Nov","Dec"}, 0), 1, 2, 3, 4, 5, 6, 7, 8, 9, 10, 11, 12), MID(D893, 9, 2)), "yyyy-mm-dd")</f>
        <v>2018-07-09</v>
      </c>
      <c r="F893" s="1" t="str">
        <f t="shared" si="92"/>
        <v>21:51:00</v>
      </c>
      <c r="G893" s="9" t="str">
        <f t="shared" si="93"/>
        <v>July</v>
      </c>
      <c r="H893" s="5" t="str">
        <f t="shared" si="94"/>
        <v>2018</v>
      </c>
      <c r="I893" s="1" t="s">
        <v>1899</v>
      </c>
      <c r="J893" s="1" t="str">
        <f t="shared" si="95"/>
        <v xml:space="preserve">Soyuz 2.1a </v>
      </c>
      <c r="K893" s="1" t="str">
        <f t="shared" si="96"/>
        <v>Progress MS-09</v>
      </c>
      <c r="L893" s="1" t="s">
        <v>8</v>
      </c>
      <c r="M893" s="1">
        <v>17.420000000000002</v>
      </c>
      <c r="N893" s="1">
        <f t="shared" si="97"/>
        <v>1445.8600000000001</v>
      </c>
      <c r="O893" s="1" t="s">
        <v>9</v>
      </c>
    </row>
    <row r="894" spans="1:15" x14ac:dyDescent="0.3">
      <c r="A894" s="1" t="s">
        <v>14</v>
      </c>
      <c r="B894" s="1" t="s">
        <v>101</v>
      </c>
      <c r="C894" s="1" t="str">
        <f t="shared" si="91"/>
        <v>China</v>
      </c>
      <c r="D894" s="1" t="s">
        <v>1900</v>
      </c>
      <c r="E894" s="7" t="str">
        <f>TEXT(DATE(MID(D894, 13, 4), CHOOSE(MATCH( MID(D894, 5, 3), {"Jan","Feb","Mar","Apr","May","Jun","Jul","Aug","Sep","Oct","Nov","Dec"}, 0), 1, 2, 3, 4, 5, 6, 7, 8, 9, 10, 11, 12), MID(D894, 9, 2)), "yyyy-mm-dd")</f>
        <v>2018-07-09</v>
      </c>
      <c r="F894" s="1" t="str">
        <f t="shared" si="92"/>
        <v>20:58:00</v>
      </c>
      <c r="G894" s="9" t="str">
        <f t="shared" si="93"/>
        <v>July</v>
      </c>
      <c r="H894" s="5" t="str">
        <f t="shared" si="94"/>
        <v>2018</v>
      </c>
      <c r="I894" s="1" t="s">
        <v>1901</v>
      </c>
      <c r="J894" s="1" t="str">
        <f t="shared" si="95"/>
        <v xml:space="preserve">Long March 3A </v>
      </c>
      <c r="K894" s="1" t="str">
        <f t="shared" si="96"/>
        <v>Beidou-2 I7</v>
      </c>
      <c r="L894" s="1" t="s">
        <v>8</v>
      </c>
      <c r="M894" s="1">
        <v>69.7</v>
      </c>
      <c r="N894" s="1">
        <f t="shared" si="97"/>
        <v>5785.1</v>
      </c>
      <c r="O894" s="1" t="s">
        <v>9</v>
      </c>
    </row>
    <row r="895" spans="1:15" x14ac:dyDescent="0.3">
      <c r="A895" s="1" t="s">
        <v>14</v>
      </c>
      <c r="B895" s="1" t="s">
        <v>90</v>
      </c>
      <c r="C895" s="1" t="str">
        <f t="shared" si="91"/>
        <v>China</v>
      </c>
      <c r="D895" s="1" t="s">
        <v>1902</v>
      </c>
      <c r="E895" s="7" t="str">
        <f>TEXT(DATE(MID(D895, 13, 4), CHOOSE(MATCH( MID(D895, 5, 3), {"Jan","Feb","Mar","Apr","May","Jun","Jul","Aug","Sep","Oct","Nov","Dec"}, 0), 1, 2, 3, 4, 5, 6, 7, 8, 9, 10, 11, 12), MID(D895, 9, 2)), "yyyy-mm-dd")</f>
        <v>2018-07-09</v>
      </c>
      <c r="F895" s="1" t="str">
        <f t="shared" si="92"/>
        <v>03:56:00</v>
      </c>
      <c r="G895" s="9" t="str">
        <f t="shared" si="93"/>
        <v>July</v>
      </c>
      <c r="H895" s="5" t="str">
        <f t="shared" si="94"/>
        <v>2018</v>
      </c>
      <c r="I895" s="1" t="s">
        <v>1903</v>
      </c>
      <c r="J895" s="1" t="str">
        <f t="shared" si="95"/>
        <v xml:space="preserve">Long March 2C/SMA </v>
      </c>
      <c r="K895" s="1" t="str">
        <f t="shared" si="96"/>
        <v>PRSS-1 &amp; PakTES-1A</v>
      </c>
      <c r="L895" s="1" t="s">
        <v>346</v>
      </c>
      <c r="M895" s="1">
        <v>30.8</v>
      </c>
      <c r="N895" s="1">
        <f t="shared" si="97"/>
        <v>2556.4</v>
      </c>
      <c r="O895" s="1" t="s">
        <v>9</v>
      </c>
    </row>
    <row r="896" spans="1:15" x14ac:dyDescent="0.3">
      <c r="A896" s="1" t="s">
        <v>10</v>
      </c>
      <c r="B896" s="1" t="s">
        <v>11</v>
      </c>
      <c r="C896" s="1" t="str">
        <f t="shared" si="91"/>
        <v>USA</v>
      </c>
      <c r="D896" s="1" t="s">
        <v>1904</v>
      </c>
      <c r="E896" s="7" t="str">
        <f>TEXT(DATE(MID(D896, 13, 4), CHOOSE(MATCH( MID(D896, 5, 3), {"Jan","Feb","Mar","Apr","May","Jun","Jul","Aug","Sep","Oct","Nov","Dec"}, 0), 1, 2, 3, 4, 5, 6, 7, 8, 9, 10, 11, 12), MID(D896, 9, 2)), "yyyy-mm-dd")</f>
        <v>2018-06-29</v>
      </c>
      <c r="F896" s="1" t="str">
        <f t="shared" si="92"/>
        <v>09:42:00</v>
      </c>
      <c r="G896" s="9" t="str">
        <f t="shared" si="93"/>
        <v>June</v>
      </c>
      <c r="H896" s="5" t="str">
        <f t="shared" si="94"/>
        <v>2018</v>
      </c>
      <c r="I896" s="1" t="s">
        <v>1905</v>
      </c>
      <c r="J896" s="1" t="str">
        <f t="shared" si="95"/>
        <v xml:space="preserve">Falcon 9 Block 4 </v>
      </c>
      <c r="K896" s="1" t="str">
        <f t="shared" si="96"/>
        <v>CRS SpX-15</v>
      </c>
      <c r="L896" s="1" t="s">
        <v>346</v>
      </c>
      <c r="M896" s="1">
        <v>62</v>
      </c>
      <c r="N896" s="1">
        <f t="shared" si="97"/>
        <v>5146</v>
      </c>
      <c r="O896" s="1" t="s">
        <v>9</v>
      </c>
    </row>
    <row r="897" spans="1:15" x14ac:dyDescent="0.3">
      <c r="A897" s="1" t="s">
        <v>14</v>
      </c>
      <c r="B897" s="1" t="s">
        <v>18</v>
      </c>
      <c r="C897" s="1" t="str">
        <f t="shared" si="91"/>
        <v>China</v>
      </c>
      <c r="D897" s="1" t="s">
        <v>1906</v>
      </c>
      <c r="E897" s="7" t="str">
        <f>TEXT(DATE(MID(D897, 13, 4), CHOOSE(MATCH( MID(D897, 5, 3), {"Jan","Feb","Mar","Apr","May","Jun","Jul","Aug","Sep","Oct","Nov","Dec"}, 0), 1, 2, 3, 4, 5, 6, 7, 8, 9, 10, 11, 12), MID(D897, 9, 2)), "yyyy-mm-dd")</f>
        <v>2018-06-27</v>
      </c>
      <c r="F897" s="1" t="str">
        <f t="shared" si="92"/>
        <v>03:30:00</v>
      </c>
      <c r="G897" s="9" t="str">
        <f t="shared" si="93"/>
        <v>June</v>
      </c>
      <c r="H897" s="5" t="str">
        <f t="shared" si="94"/>
        <v>2018</v>
      </c>
      <c r="I897" s="1" t="s">
        <v>1907</v>
      </c>
      <c r="J897" s="1" t="str">
        <f t="shared" si="95"/>
        <v xml:space="preserve">Long March 2C </v>
      </c>
      <c r="K897" s="1" t="str">
        <f t="shared" si="96"/>
        <v>XJSS A &amp; B</v>
      </c>
      <c r="L897" s="1" t="s">
        <v>8</v>
      </c>
      <c r="M897" s="1">
        <v>30.8</v>
      </c>
      <c r="N897" s="1">
        <f t="shared" si="97"/>
        <v>2556.4</v>
      </c>
      <c r="O897" s="1" t="s">
        <v>9</v>
      </c>
    </row>
    <row r="898" spans="1:15" x14ac:dyDescent="0.3">
      <c r="A898" s="1" t="s">
        <v>4</v>
      </c>
      <c r="B898" s="1" t="s">
        <v>5</v>
      </c>
      <c r="C898" s="1" t="str">
        <f t="shared" ref="C898:C961" si="98">TRIM(MID(B898, FIND("|", SUBSTITUTE(B898, ",", "|", LEN(B898) - LEN(SUBSTITUTE(B898,",", "" )))) + 1, LEN(B898)))</f>
        <v>Russia</v>
      </c>
      <c r="D898" s="1" t="s">
        <v>1908</v>
      </c>
      <c r="E898" s="7" t="str">
        <f>TEXT(DATE(MID(D898, 13, 4), CHOOSE(MATCH( MID(D898, 5, 3), {"Jan","Feb","Mar","Apr","May","Jun","Jul","Aug","Sep","Oct","Nov","Dec"}, 0), 1, 2, 3, 4, 5, 6, 7, 8, 9, 10, 11, 12), MID(D898, 9, 2)), "yyyy-mm-dd")</f>
        <v>2018-06-17</v>
      </c>
      <c r="F898" s="1" t="str">
        <f t="shared" ref="F898:F961" si="99">IF(ISNUMBER(FIND(":", D898)), MID(D898, FIND(":", D898)-2, 5) &amp; ":00", "00:00:00")</f>
        <v>21:46:00</v>
      </c>
      <c r="G898" s="9" t="str">
        <f t="shared" ref="G898:G961" si="100">TEXT(E898, "mmmm")</f>
        <v>June</v>
      </c>
      <c r="H898" s="5" t="str">
        <f t="shared" ref="H898:H961" si="101">TEXT(E898, "yyyy")</f>
        <v>2018</v>
      </c>
      <c r="I898" s="1" t="s">
        <v>1909</v>
      </c>
      <c r="J898" s="1" t="str">
        <f t="shared" ref="J898:J961" si="102">LEFT(I898, FIND("|", I898) - 1)</f>
        <v xml:space="preserve">Soyuz 2.1b/Fregat-M </v>
      </c>
      <c r="K898" s="1" t="str">
        <f t="shared" ref="K898:K961" si="103">MID(I898, FIND("|", I898) + 2, LEN(I898))</f>
        <v>Cosmos 2527</v>
      </c>
      <c r="L898" s="1" t="s">
        <v>8</v>
      </c>
      <c r="M898" s="1">
        <v>25</v>
      </c>
      <c r="N898" s="1">
        <f t="shared" si="97"/>
        <v>2075</v>
      </c>
      <c r="O898" s="1" t="s">
        <v>9</v>
      </c>
    </row>
    <row r="899" spans="1:15" x14ac:dyDescent="0.3">
      <c r="A899" s="1" t="s">
        <v>60</v>
      </c>
      <c r="B899" s="1" t="s">
        <v>61</v>
      </c>
      <c r="C899" s="1" t="str">
        <f t="shared" si="98"/>
        <v>Japan</v>
      </c>
      <c r="D899" s="1" t="s">
        <v>1910</v>
      </c>
      <c r="E899" s="7" t="str">
        <f>TEXT(DATE(MID(D899, 13, 4), CHOOSE(MATCH( MID(D899, 5, 3), {"Jan","Feb","Mar","Apr","May","Jun","Jul","Aug","Sep","Oct","Nov","Dec"}, 0), 1, 2, 3, 4, 5, 6, 7, 8, 9, 10, 11, 12), MID(D899, 9, 2)), "yyyy-mm-dd")</f>
        <v>2018-06-12</v>
      </c>
      <c r="F899" s="1" t="str">
        <f t="shared" si="99"/>
        <v>04:20:00</v>
      </c>
      <c r="G899" s="9" t="str">
        <f t="shared" si="100"/>
        <v>June</v>
      </c>
      <c r="H899" s="5" t="str">
        <f t="shared" si="101"/>
        <v>2018</v>
      </c>
      <c r="I899" s="1" t="s">
        <v>1911</v>
      </c>
      <c r="J899" s="1" t="str">
        <f t="shared" si="102"/>
        <v xml:space="preserve">H-IIA 202 </v>
      </c>
      <c r="K899" s="1" t="str">
        <f t="shared" si="103"/>
        <v>IGS-Radar 6</v>
      </c>
      <c r="L899" s="1" t="s">
        <v>8</v>
      </c>
      <c r="M899" s="1">
        <v>90</v>
      </c>
      <c r="N899" s="1">
        <f t="shared" ref="N899:N962" si="104">M899 * 83</f>
        <v>7470</v>
      </c>
      <c r="O899" s="1" t="s">
        <v>9</v>
      </c>
    </row>
    <row r="900" spans="1:15" x14ac:dyDescent="0.3">
      <c r="A900" s="1" t="s">
        <v>129</v>
      </c>
      <c r="B900" s="1" t="s">
        <v>1630</v>
      </c>
      <c r="C900" s="1" t="str">
        <f t="shared" si="98"/>
        <v>Kazakhstan</v>
      </c>
      <c r="D900" s="1" t="s">
        <v>1912</v>
      </c>
      <c r="E900" s="7" t="str">
        <f>TEXT(DATE(MID(D900, 13, 4), CHOOSE(MATCH( MID(D900, 5, 3), {"Jan","Feb","Mar","Apr","May","Jun","Jul","Aug","Sep","Oct","Nov","Dec"}, 0), 1, 2, 3, 4, 5, 6, 7, 8, 9, 10, 11, 12), MID(D900, 9, 2)), "yyyy-mm-dd")</f>
        <v>2018-06-06</v>
      </c>
      <c r="F900" s="1" t="str">
        <f t="shared" si="99"/>
        <v>11:12:00</v>
      </c>
      <c r="G900" s="9" t="str">
        <f t="shared" si="100"/>
        <v>June</v>
      </c>
      <c r="H900" s="5" t="str">
        <f t="shared" si="101"/>
        <v>2018</v>
      </c>
      <c r="I900" s="1" t="s">
        <v>1913</v>
      </c>
      <c r="J900" s="1" t="str">
        <f t="shared" si="102"/>
        <v xml:space="preserve">Soyuz FG </v>
      </c>
      <c r="K900" s="1" t="str">
        <f t="shared" si="103"/>
        <v>Soyuz MS-09</v>
      </c>
      <c r="L900" s="1" t="s">
        <v>346</v>
      </c>
      <c r="M900" s="1"/>
      <c r="N900" s="1">
        <f t="shared" si="104"/>
        <v>0</v>
      </c>
      <c r="O900" s="1" t="s">
        <v>9</v>
      </c>
    </row>
    <row r="901" spans="1:15" x14ac:dyDescent="0.3">
      <c r="A901" s="1" t="s">
        <v>14</v>
      </c>
      <c r="B901" s="1" t="s">
        <v>101</v>
      </c>
      <c r="C901" s="1" t="str">
        <f t="shared" si="98"/>
        <v>China</v>
      </c>
      <c r="D901" s="1" t="s">
        <v>1914</v>
      </c>
      <c r="E901" s="7" t="str">
        <f>TEXT(DATE(MID(D901, 13, 4), CHOOSE(MATCH( MID(D901, 5, 3), {"Jan","Feb","Mar","Apr","May","Jun","Jul","Aug","Sep","Oct","Nov","Dec"}, 0), 1, 2, 3, 4, 5, 6, 7, 8, 9, 10, 11, 12), MID(D901, 9, 2)), "yyyy-mm-dd")</f>
        <v>2018-06-05</v>
      </c>
      <c r="F901" s="1" t="str">
        <f t="shared" si="99"/>
        <v>13:07:00</v>
      </c>
      <c r="G901" s="9" t="str">
        <f t="shared" si="100"/>
        <v>June</v>
      </c>
      <c r="H901" s="5" t="str">
        <f t="shared" si="101"/>
        <v>2018</v>
      </c>
      <c r="I901" s="1" t="s">
        <v>1915</v>
      </c>
      <c r="J901" s="1" t="str">
        <f t="shared" si="102"/>
        <v xml:space="preserve">Long March 3A </v>
      </c>
      <c r="K901" s="1" t="str">
        <f t="shared" si="103"/>
        <v>Fengyun-2H</v>
      </c>
      <c r="L901" s="1" t="s">
        <v>8</v>
      </c>
      <c r="M901" s="1">
        <v>69.7</v>
      </c>
      <c r="N901" s="1">
        <f t="shared" si="104"/>
        <v>5785.1</v>
      </c>
      <c r="O901" s="1" t="s">
        <v>9</v>
      </c>
    </row>
    <row r="902" spans="1:15" x14ac:dyDescent="0.3">
      <c r="A902" s="1" t="s">
        <v>10</v>
      </c>
      <c r="B902" s="1" t="s">
        <v>11</v>
      </c>
      <c r="C902" s="1" t="str">
        <f t="shared" si="98"/>
        <v>USA</v>
      </c>
      <c r="D902" s="1" t="s">
        <v>1916</v>
      </c>
      <c r="E902" s="7" t="str">
        <f>TEXT(DATE(MID(D902, 13, 4), CHOOSE(MATCH( MID(D902, 5, 3), {"Jan","Feb","Mar","Apr","May","Jun","Jul","Aug","Sep","Oct","Nov","Dec"}, 0), 1, 2, 3, 4, 5, 6, 7, 8, 9, 10, 11, 12), MID(D902, 9, 2)), "yyyy-mm-dd")</f>
        <v>2018-06-04</v>
      </c>
      <c r="F902" s="1" t="str">
        <f t="shared" si="99"/>
        <v>04:45:00</v>
      </c>
      <c r="G902" s="9" t="str">
        <f t="shared" si="100"/>
        <v>June</v>
      </c>
      <c r="H902" s="5" t="str">
        <f t="shared" si="101"/>
        <v>2018</v>
      </c>
      <c r="I902" s="1" t="s">
        <v>1917</v>
      </c>
      <c r="J902" s="1" t="str">
        <f t="shared" si="102"/>
        <v xml:space="preserve">Falcon 9 Block 4 </v>
      </c>
      <c r="K902" s="1" t="str">
        <f t="shared" si="103"/>
        <v>SES-12</v>
      </c>
      <c r="L902" s="1" t="s">
        <v>346</v>
      </c>
      <c r="M902" s="1">
        <v>62</v>
      </c>
      <c r="N902" s="1">
        <f t="shared" si="104"/>
        <v>5146</v>
      </c>
      <c r="O902" s="1" t="s">
        <v>9</v>
      </c>
    </row>
    <row r="903" spans="1:15" x14ac:dyDescent="0.3">
      <c r="A903" s="1" t="s">
        <v>14</v>
      </c>
      <c r="B903" s="1" t="s">
        <v>90</v>
      </c>
      <c r="C903" s="1" t="str">
        <f t="shared" si="98"/>
        <v>China</v>
      </c>
      <c r="D903" s="1" t="s">
        <v>1918</v>
      </c>
      <c r="E903" s="7" t="str">
        <f>TEXT(DATE(MID(D903, 13, 4), CHOOSE(MATCH( MID(D903, 5, 3), {"Jan","Feb","Mar","Apr","May","Jun","Jul","Aug","Sep","Oct","Nov","Dec"}, 0), 1, 2, 3, 4, 5, 6, 7, 8, 9, 10, 11, 12), MID(D903, 9, 2)), "yyyy-mm-dd")</f>
        <v>2018-06-02</v>
      </c>
      <c r="F903" s="1" t="str">
        <f t="shared" si="99"/>
        <v>04:13:00</v>
      </c>
      <c r="G903" s="9" t="str">
        <f t="shared" si="100"/>
        <v>June</v>
      </c>
      <c r="H903" s="5" t="str">
        <f t="shared" si="101"/>
        <v>2018</v>
      </c>
      <c r="I903" s="1" t="s">
        <v>1919</v>
      </c>
      <c r="J903" s="1" t="str">
        <f t="shared" si="102"/>
        <v xml:space="preserve">Long March 2D </v>
      </c>
      <c r="K903" s="1" t="str">
        <f t="shared" si="103"/>
        <v>Gaofen 6 &amp; Luojia 1</v>
      </c>
      <c r="L903" s="1" t="s">
        <v>8</v>
      </c>
      <c r="M903" s="1">
        <v>29.75</v>
      </c>
      <c r="N903" s="1">
        <f t="shared" si="104"/>
        <v>2469.25</v>
      </c>
      <c r="O903" s="1" t="s">
        <v>9</v>
      </c>
    </row>
    <row r="904" spans="1:15" x14ac:dyDescent="0.3">
      <c r="A904" s="1" t="s">
        <v>37</v>
      </c>
      <c r="B904" s="1" t="s">
        <v>1754</v>
      </c>
      <c r="C904" s="1" t="str">
        <f t="shared" si="98"/>
        <v>USA</v>
      </c>
      <c r="D904" s="1" t="s">
        <v>1920</v>
      </c>
      <c r="E904" s="7" t="str">
        <f>TEXT(DATE(MID(D904, 13, 4), CHOOSE(MATCH( MID(D904, 5, 3), {"Jan","Feb","Mar","Apr","May","Jun","Jul","Aug","Sep","Oct","Nov","Dec"}, 0), 1, 2, 3, 4, 5, 6, 7, 8, 9, 10, 11, 12), MID(D904, 9, 2)), "yyyy-mm-dd")</f>
        <v>2018-05-29</v>
      </c>
      <c r="F904" s="1" t="str">
        <f t="shared" si="99"/>
        <v>00:00:00</v>
      </c>
      <c r="G904" s="9" t="str">
        <f t="shared" si="100"/>
        <v>May</v>
      </c>
      <c r="H904" s="5" t="str">
        <f t="shared" si="101"/>
        <v>2018</v>
      </c>
      <c r="I904" s="1" t="s">
        <v>1921</v>
      </c>
      <c r="J904" s="1" t="str">
        <f t="shared" si="102"/>
        <v xml:space="preserve">SpaceShipTwo </v>
      </c>
      <c r="K904" s="1" t="str">
        <f t="shared" si="103"/>
        <v>PF02</v>
      </c>
      <c r="L904" s="1" t="s">
        <v>8</v>
      </c>
      <c r="M904" s="1"/>
      <c r="N904" s="1">
        <f t="shared" si="104"/>
        <v>0</v>
      </c>
      <c r="O904" s="1" t="s">
        <v>9</v>
      </c>
    </row>
    <row r="905" spans="1:15" x14ac:dyDescent="0.3">
      <c r="A905" s="1" t="s">
        <v>10</v>
      </c>
      <c r="B905" s="1" t="s">
        <v>27</v>
      </c>
      <c r="C905" s="1" t="str">
        <f t="shared" si="98"/>
        <v>USA</v>
      </c>
      <c r="D905" s="1" t="s">
        <v>1922</v>
      </c>
      <c r="E905" s="7" t="str">
        <f>TEXT(DATE(MID(D905, 13, 4), CHOOSE(MATCH( MID(D905, 5, 3), {"Jan","Feb","Mar","Apr","May","Jun","Jul","Aug","Sep","Oct","Nov","Dec"}, 0), 1, 2, 3, 4, 5, 6, 7, 8, 9, 10, 11, 12), MID(D905, 9, 2)), "yyyy-mm-dd")</f>
        <v>2018-05-22</v>
      </c>
      <c r="F905" s="1" t="str">
        <f t="shared" si="99"/>
        <v>19:47:00</v>
      </c>
      <c r="G905" s="9" t="str">
        <f t="shared" si="100"/>
        <v>May</v>
      </c>
      <c r="H905" s="5" t="str">
        <f t="shared" si="101"/>
        <v>2018</v>
      </c>
      <c r="I905" s="1" t="s">
        <v>1923</v>
      </c>
      <c r="J905" s="1" t="str">
        <f t="shared" si="102"/>
        <v xml:space="preserve">Falcon 9 Block 4 </v>
      </c>
      <c r="K905" s="1" t="str">
        <f t="shared" si="103"/>
        <v>Iridium-6 &amp; GRACE-FO</v>
      </c>
      <c r="L905" s="1" t="s">
        <v>346</v>
      </c>
      <c r="M905" s="1">
        <v>62</v>
      </c>
      <c r="N905" s="1">
        <f t="shared" si="104"/>
        <v>5146</v>
      </c>
      <c r="O905" s="1" t="s">
        <v>9</v>
      </c>
    </row>
    <row r="906" spans="1:15" x14ac:dyDescent="0.3">
      <c r="A906" s="1" t="s">
        <v>342</v>
      </c>
      <c r="B906" s="1" t="s">
        <v>343</v>
      </c>
      <c r="C906" s="1" t="str">
        <f t="shared" si="98"/>
        <v>USA</v>
      </c>
      <c r="D906" s="1" t="s">
        <v>1924</v>
      </c>
      <c r="E906" s="7" t="str">
        <f>TEXT(DATE(MID(D906, 13, 4), CHOOSE(MATCH( MID(D906, 5, 3), {"Jan","Feb","Mar","Apr","May","Jun","Jul","Aug","Sep","Oct","Nov","Dec"}, 0), 1, 2, 3, 4, 5, 6, 7, 8, 9, 10, 11, 12), MID(D906, 9, 2)), "yyyy-mm-dd")</f>
        <v>2018-05-21</v>
      </c>
      <c r="F906" s="1" t="str">
        <f t="shared" si="99"/>
        <v>08:44:00</v>
      </c>
      <c r="G906" s="9" t="str">
        <f t="shared" si="100"/>
        <v>May</v>
      </c>
      <c r="H906" s="5" t="str">
        <f t="shared" si="101"/>
        <v>2018</v>
      </c>
      <c r="I906" s="1" t="s">
        <v>1925</v>
      </c>
      <c r="J906" s="1" t="str">
        <f t="shared" si="102"/>
        <v xml:space="preserve">Antares 230 </v>
      </c>
      <c r="K906" s="1" t="str">
        <f t="shared" si="103"/>
        <v>CRS OA-9E</v>
      </c>
      <c r="L906" s="1" t="s">
        <v>346</v>
      </c>
      <c r="M906" s="1">
        <v>85</v>
      </c>
      <c r="N906" s="1">
        <f t="shared" si="104"/>
        <v>7055</v>
      </c>
      <c r="O906" s="1" t="s">
        <v>9</v>
      </c>
    </row>
    <row r="907" spans="1:15" x14ac:dyDescent="0.3">
      <c r="A907" s="1" t="s">
        <v>14</v>
      </c>
      <c r="B907" s="1" t="s">
        <v>18</v>
      </c>
      <c r="C907" s="1" t="str">
        <f t="shared" si="98"/>
        <v>China</v>
      </c>
      <c r="D907" s="1" t="s">
        <v>1926</v>
      </c>
      <c r="E907" s="7" t="str">
        <f>TEXT(DATE(MID(D907, 13, 4), CHOOSE(MATCH( MID(D907, 5, 3), {"Jan","Feb","Mar","Apr","May","Jun","Jul","Aug","Sep","Oct","Nov","Dec"}, 0), 1, 2, 3, 4, 5, 6, 7, 8, 9, 10, 11, 12), MID(D907, 9, 2)), "yyyy-mm-dd")</f>
        <v>2018-05-20</v>
      </c>
      <c r="F907" s="1" t="str">
        <f t="shared" si="99"/>
        <v>21:28:00</v>
      </c>
      <c r="G907" s="9" t="str">
        <f t="shared" si="100"/>
        <v>May</v>
      </c>
      <c r="H907" s="5" t="str">
        <f t="shared" si="101"/>
        <v>2018</v>
      </c>
      <c r="I907" s="1" t="s">
        <v>1927</v>
      </c>
      <c r="J907" s="1" t="str">
        <f t="shared" si="102"/>
        <v xml:space="preserve">Long March 4C </v>
      </c>
      <c r="K907" s="1" t="str">
        <f t="shared" si="103"/>
        <v>Queqiao, Longjiang 1 &amp; 2</v>
      </c>
      <c r="L907" s="1" t="s">
        <v>8</v>
      </c>
      <c r="M907" s="1">
        <v>64.680000000000007</v>
      </c>
      <c r="N907" s="1">
        <f t="shared" si="104"/>
        <v>5368.4400000000005</v>
      </c>
      <c r="O907" s="1" t="s">
        <v>9</v>
      </c>
    </row>
    <row r="908" spans="1:15" x14ac:dyDescent="0.3">
      <c r="A908" s="1" t="s">
        <v>10</v>
      </c>
      <c r="B908" s="1" t="s">
        <v>30</v>
      </c>
      <c r="C908" s="1" t="str">
        <f t="shared" si="98"/>
        <v>USA</v>
      </c>
      <c r="D908" s="1" t="s">
        <v>1928</v>
      </c>
      <c r="E908" s="7" t="str">
        <f>TEXT(DATE(MID(D908, 13, 4), CHOOSE(MATCH( MID(D908, 5, 3), {"Jan","Feb","Mar","Apr","May","Jun","Jul","Aug","Sep","Oct","Nov","Dec"}, 0), 1, 2, 3, 4, 5, 6, 7, 8, 9, 10, 11, 12), MID(D908, 9, 2)), "yyyy-mm-dd")</f>
        <v>2018-05-11</v>
      </c>
      <c r="F908" s="1" t="str">
        <f t="shared" si="99"/>
        <v>20:14:00</v>
      </c>
      <c r="G908" s="9" t="str">
        <f t="shared" si="100"/>
        <v>May</v>
      </c>
      <c r="H908" s="5" t="str">
        <f t="shared" si="101"/>
        <v>2018</v>
      </c>
      <c r="I908" s="1" t="s">
        <v>1929</v>
      </c>
      <c r="J908" s="1" t="str">
        <f t="shared" si="102"/>
        <v xml:space="preserve">Falcon 9 Block 5 </v>
      </c>
      <c r="K908" s="1" t="str">
        <f t="shared" si="103"/>
        <v>Bangabandhu-1</v>
      </c>
      <c r="L908" s="1" t="s">
        <v>8</v>
      </c>
      <c r="M908" s="1">
        <v>67</v>
      </c>
      <c r="N908" s="1">
        <f t="shared" si="104"/>
        <v>5561</v>
      </c>
      <c r="O908" s="1" t="s">
        <v>9</v>
      </c>
    </row>
    <row r="909" spans="1:15" x14ac:dyDescent="0.3">
      <c r="A909" s="1" t="s">
        <v>14</v>
      </c>
      <c r="B909" s="1" t="s">
        <v>329</v>
      </c>
      <c r="C909" s="1" t="str">
        <f t="shared" si="98"/>
        <v>China</v>
      </c>
      <c r="D909" s="1" t="s">
        <v>1930</v>
      </c>
      <c r="E909" s="7" t="str">
        <f>TEXT(DATE(MID(D909, 13, 4), CHOOSE(MATCH( MID(D909, 5, 3), {"Jan","Feb","Mar","Apr","May","Jun","Jul","Aug","Sep","Oct","Nov","Dec"}, 0), 1, 2, 3, 4, 5, 6, 7, 8, 9, 10, 11, 12), MID(D909, 9, 2)), "yyyy-mm-dd")</f>
        <v>2018-05-08</v>
      </c>
      <c r="F909" s="1" t="str">
        <f t="shared" si="99"/>
        <v>18:28:00</v>
      </c>
      <c r="G909" s="9" t="str">
        <f t="shared" si="100"/>
        <v>May</v>
      </c>
      <c r="H909" s="5" t="str">
        <f t="shared" si="101"/>
        <v>2018</v>
      </c>
      <c r="I909" s="1" t="s">
        <v>1931</v>
      </c>
      <c r="J909" s="1" t="str">
        <f t="shared" si="102"/>
        <v xml:space="preserve">Long March 4C </v>
      </c>
      <c r="K909" s="1" t="str">
        <f t="shared" si="103"/>
        <v>Gaofen 5</v>
      </c>
      <c r="L909" s="1" t="s">
        <v>8</v>
      </c>
      <c r="M909" s="1">
        <v>64.680000000000007</v>
      </c>
      <c r="N909" s="1">
        <f t="shared" si="104"/>
        <v>5368.4400000000005</v>
      </c>
      <c r="O909" s="1" t="s">
        <v>9</v>
      </c>
    </row>
    <row r="910" spans="1:15" x14ac:dyDescent="0.3">
      <c r="A910" s="1" t="s">
        <v>74</v>
      </c>
      <c r="B910" s="1" t="s">
        <v>671</v>
      </c>
      <c r="C910" s="1" t="str">
        <f t="shared" si="98"/>
        <v>USA</v>
      </c>
      <c r="D910" s="1" t="s">
        <v>1932</v>
      </c>
      <c r="E910" s="7" t="str">
        <f>TEXT(DATE(MID(D910, 13, 4), CHOOSE(MATCH( MID(D910, 5, 3), {"Jan","Feb","Mar","Apr","May","Jun","Jul","Aug","Sep","Oct","Nov","Dec"}, 0), 1, 2, 3, 4, 5, 6, 7, 8, 9, 10, 11, 12), MID(D910, 9, 2)), "yyyy-mm-dd")</f>
        <v>2018-05-05</v>
      </c>
      <c r="F910" s="1" t="str">
        <f t="shared" si="99"/>
        <v>11:05:00</v>
      </c>
      <c r="G910" s="9" t="str">
        <f t="shared" si="100"/>
        <v>May</v>
      </c>
      <c r="H910" s="5" t="str">
        <f t="shared" si="101"/>
        <v>2018</v>
      </c>
      <c r="I910" s="1" t="s">
        <v>1933</v>
      </c>
      <c r="J910" s="1" t="str">
        <f t="shared" si="102"/>
        <v xml:space="preserve">Atlas V 401 </v>
      </c>
      <c r="K910" s="1" t="str">
        <f t="shared" si="103"/>
        <v>InSight</v>
      </c>
      <c r="L910" s="1" t="s">
        <v>8</v>
      </c>
      <c r="M910" s="1">
        <v>109</v>
      </c>
      <c r="N910" s="1">
        <f t="shared" si="104"/>
        <v>9047</v>
      </c>
      <c r="O910" s="1" t="s">
        <v>9</v>
      </c>
    </row>
    <row r="911" spans="1:15" x14ac:dyDescent="0.3">
      <c r="A911" s="1" t="s">
        <v>14</v>
      </c>
      <c r="B911" s="1" t="s">
        <v>101</v>
      </c>
      <c r="C911" s="1" t="str">
        <f t="shared" si="98"/>
        <v>China</v>
      </c>
      <c r="D911" s="1" t="s">
        <v>1934</v>
      </c>
      <c r="E911" s="7" t="str">
        <f>TEXT(DATE(MID(D911, 13, 4), CHOOSE(MATCH( MID(D911, 5, 3), {"Jan","Feb","Mar","Apr","May","Jun","Jul","Aug","Sep","Oct","Nov","Dec"}, 0), 1, 2, 3, 4, 5, 6, 7, 8, 9, 10, 11, 12), MID(D911, 9, 2)), "yyyy-mm-dd")</f>
        <v>2018-05-03</v>
      </c>
      <c r="F911" s="1" t="str">
        <f t="shared" si="99"/>
        <v>16:06:00</v>
      </c>
      <c r="G911" s="9" t="str">
        <f t="shared" si="100"/>
        <v>May</v>
      </c>
      <c r="H911" s="5" t="str">
        <f t="shared" si="101"/>
        <v>2018</v>
      </c>
      <c r="I911" s="1" t="s">
        <v>1935</v>
      </c>
      <c r="J911" s="1" t="str">
        <f t="shared" si="102"/>
        <v xml:space="preserve">Long March 3B/E </v>
      </c>
      <c r="K911" s="1" t="str">
        <f t="shared" si="103"/>
        <v>Apstar 6C</v>
      </c>
      <c r="L911" s="1" t="s">
        <v>8</v>
      </c>
      <c r="M911" s="1">
        <v>29.15</v>
      </c>
      <c r="N911" s="1">
        <f t="shared" si="104"/>
        <v>2419.4499999999998</v>
      </c>
      <c r="O911" s="1" t="s">
        <v>9</v>
      </c>
    </row>
    <row r="912" spans="1:15" x14ac:dyDescent="0.3">
      <c r="A912" s="1" t="s">
        <v>120</v>
      </c>
      <c r="B912" s="1" t="s">
        <v>121</v>
      </c>
      <c r="C912" s="1" t="str">
        <f t="shared" si="98"/>
        <v>USA</v>
      </c>
      <c r="D912" s="1" t="s">
        <v>1936</v>
      </c>
      <c r="E912" s="7" t="str">
        <f>TEXT(DATE(MID(D912, 13, 4), CHOOSE(MATCH( MID(D912, 5, 3), {"Jan","Feb","Mar","Apr","May","Jun","Jul","Aug","Sep","Oct","Nov","Dec"}, 0), 1, 2, 3, 4, 5, 6, 7, 8, 9, 10, 11, 12), MID(D912, 9, 2)), "yyyy-mm-dd")</f>
        <v>2018-04-29</v>
      </c>
      <c r="F912" s="1" t="str">
        <f t="shared" si="99"/>
        <v>17:06:00</v>
      </c>
      <c r="G912" s="9" t="str">
        <f t="shared" si="100"/>
        <v>April</v>
      </c>
      <c r="H912" s="5" t="str">
        <f t="shared" si="101"/>
        <v>2018</v>
      </c>
      <c r="I912" s="1" t="s">
        <v>1937</v>
      </c>
      <c r="J912" s="1" t="str">
        <f t="shared" si="102"/>
        <v xml:space="preserve">New Shepard </v>
      </c>
      <c r="K912" s="1" t="str">
        <f t="shared" si="103"/>
        <v>Mission 8</v>
      </c>
      <c r="L912" s="1" t="s">
        <v>8</v>
      </c>
      <c r="M912" s="1"/>
      <c r="N912" s="1">
        <f t="shared" si="104"/>
        <v>0</v>
      </c>
      <c r="O912" s="1" t="s">
        <v>9</v>
      </c>
    </row>
    <row r="913" spans="1:15" x14ac:dyDescent="0.3">
      <c r="A913" s="1" t="s">
        <v>14</v>
      </c>
      <c r="B913" s="1" t="s">
        <v>69</v>
      </c>
      <c r="C913" s="1" t="str">
        <f t="shared" si="98"/>
        <v>China</v>
      </c>
      <c r="D913" s="1" t="s">
        <v>1938</v>
      </c>
      <c r="E913" s="7" t="str">
        <f>TEXT(DATE(MID(D913, 13, 4), CHOOSE(MATCH( MID(D913, 5, 3), {"Jan","Feb","Mar","Apr","May","Jun","Jul","Aug","Sep","Oct","Nov","Dec"}, 0), 1, 2, 3, 4, 5, 6, 7, 8, 9, 10, 11, 12), MID(D913, 9, 2)), "yyyy-mm-dd")</f>
        <v>2018-04-26</v>
      </c>
      <c r="F913" s="1" t="str">
        <f t="shared" si="99"/>
        <v>04:42:00</v>
      </c>
      <c r="G913" s="9" t="str">
        <f t="shared" si="100"/>
        <v>April</v>
      </c>
      <c r="H913" s="5" t="str">
        <f t="shared" si="101"/>
        <v>2018</v>
      </c>
      <c r="I913" s="1" t="s">
        <v>1939</v>
      </c>
      <c r="J913" s="1" t="str">
        <f t="shared" si="102"/>
        <v xml:space="preserve">Long March 11 </v>
      </c>
      <c r="K913" s="1" t="str">
        <f t="shared" si="103"/>
        <v>Zhuhai-1 2A to 2D</v>
      </c>
      <c r="L913" s="1" t="s">
        <v>8</v>
      </c>
      <c r="M913" s="1">
        <v>5.3</v>
      </c>
      <c r="N913" s="1">
        <f t="shared" si="104"/>
        <v>439.9</v>
      </c>
      <c r="O913" s="1" t="s">
        <v>9</v>
      </c>
    </row>
    <row r="914" spans="1:15" x14ac:dyDescent="0.3">
      <c r="A914" s="1" t="s">
        <v>1940</v>
      </c>
      <c r="B914" s="1" t="s">
        <v>1561</v>
      </c>
      <c r="C914" s="1" t="str">
        <f t="shared" si="98"/>
        <v>Russia</v>
      </c>
      <c r="D914" s="1" t="s">
        <v>1941</v>
      </c>
      <c r="E914" s="7" t="str">
        <f>TEXT(DATE(MID(D914, 13, 4), CHOOSE(MATCH( MID(D914, 5, 3), {"Jan","Feb","Mar","Apr","May","Jun","Jul","Aug","Sep","Oct","Nov","Dec"}, 0), 1, 2, 3, 4, 5, 6, 7, 8, 9, 10, 11, 12), MID(D914, 9, 2)), "yyyy-mm-dd")</f>
        <v>2018-04-25</v>
      </c>
      <c r="F914" s="1" t="str">
        <f t="shared" si="99"/>
        <v>17:57:00</v>
      </c>
      <c r="G914" s="9" t="str">
        <f t="shared" si="100"/>
        <v>April</v>
      </c>
      <c r="H914" s="5" t="str">
        <f t="shared" si="101"/>
        <v>2018</v>
      </c>
      <c r="I914" s="1" t="s">
        <v>1942</v>
      </c>
      <c r="J914" s="1" t="str">
        <f t="shared" si="102"/>
        <v xml:space="preserve">Rokot/Briz KM </v>
      </c>
      <c r="K914" s="1" t="str">
        <f t="shared" si="103"/>
        <v>Sentinel-3B</v>
      </c>
      <c r="L914" s="1" t="s">
        <v>346</v>
      </c>
      <c r="M914" s="1">
        <v>13</v>
      </c>
      <c r="N914" s="1">
        <f t="shared" si="104"/>
        <v>1079</v>
      </c>
      <c r="O914" s="1" t="s">
        <v>9</v>
      </c>
    </row>
    <row r="915" spans="1:15" x14ac:dyDescent="0.3">
      <c r="A915" s="1" t="s">
        <v>10</v>
      </c>
      <c r="B915" s="1" t="s">
        <v>11</v>
      </c>
      <c r="C915" s="1" t="str">
        <f t="shared" si="98"/>
        <v>USA</v>
      </c>
      <c r="D915" s="1" t="s">
        <v>1943</v>
      </c>
      <c r="E915" s="7" t="str">
        <f>TEXT(DATE(MID(D915, 13, 4), CHOOSE(MATCH( MID(D915, 5, 3), {"Jan","Feb","Mar","Apr","May","Jun","Jul","Aug","Sep","Oct","Nov","Dec"}, 0), 1, 2, 3, 4, 5, 6, 7, 8, 9, 10, 11, 12), MID(D915, 9, 2)), "yyyy-mm-dd")</f>
        <v>2018-04-18</v>
      </c>
      <c r="F915" s="1" t="str">
        <f t="shared" si="99"/>
        <v>22:51:00</v>
      </c>
      <c r="G915" s="9" t="str">
        <f t="shared" si="100"/>
        <v>April</v>
      </c>
      <c r="H915" s="5" t="str">
        <f t="shared" si="101"/>
        <v>2018</v>
      </c>
      <c r="I915" s="1" t="s">
        <v>1944</v>
      </c>
      <c r="J915" s="1" t="str">
        <f t="shared" si="102"/>
        <v xml:space="preserve">Falcon 9 Block 4 </v>
      </c>
      <c r="K915" s="1" t="str">
        <f t="shared" si="103"/>
        <v>Transiting Exoplanet Survey Satellite</v>
      </c>
      <c r="L915" s="1" t="s">
        <v>346</v>
      </c>
      <c r="M915" s="1">
        <v>62</v>
      </c>
      <c r="N915" s="1">
        <f t="shared" si="104"/>
        <v>5146</v>
      </c>
      <c r="O915" s="1" t="s">
        <v>9</v>
      </c>
    </row>
    <row r="916" spans="1:15" x14ac:dyDescent="0.3">
      <c r="A916" s="1" t="s">
        <v>129</v>
      </c>
      <c r="B916" s="1" t="s">
        <v>565</v>
      </c>
      <c r="C916" s="1" t="str">
        <f t="shared" si="98"/>
        <v>Kazakhstan</v>
      </c>
      <c r="D916" s="1" t="s">
        <v>1945</v>
      </c>
      <c r="E916" s="7" t="str">
        <f>TEXT(DATE(MID(D916, 13, 4), CHOOSE(MATCH( MID(D916, 5, 3), {"Jan","Feb","Mar","Apr","May","Jun","Jul","Aug","Sep","Oct","Nov","Dec"}, 0), 1, 2, 3, 4, 5, 6, 7, 8, 9, 10, 11, 12), MID(D916, 9, 2)), "yyyy-mm-dd")</f>
        <v>2018-04-18</v>
      </c>
      <c r="F916" s="1" t="str">
        <f t="shared" si="99"/>
        <v>22:12:00</v>
      </c>
      <c r="G916" s="9" t="str">
        <f t="shared" si="100"/>
        <v>April</v>
      </c>
      <c r="H916" s="5" t="str">
        <f t="shared" si="101"/>
        <v>2018</v>
      </c>
      <c r="I916" s="1" t="s">
        <v>1946</v>
      </c>
      <c r="J916" s="1" t="str">
        <f t="shared" si="102"/>
        <v xml:space="preserve">Proton-M/Briz-M </v>
      </c>
      <c r="K916" s="1" t="str">
        <f t="shared" si="103"/>
        <v>Cosmos 2526</v>
      </c>
      <c r="L916" s="1" t="s">
        <v>8</v>
      </c>
      <c r="M916" s="1">
        <v>65</v>
      </c>
      <c r="N916" s="1">
        <f t="shared" si="104"/>
        <v>5395</v>
      </c>
      <c r="O916" s="1" t="s">
        <v>9</v>
      </c>
    </row>
    <row r="917" spans="1:15" x14ac:dyDescent="0.3">
      <c r="A917" s="1" t="s">
        <v>74</v>
      </c>
      <c r="B917" s="1" t="s">
        <v>75</v>
      </c>
      <c r="C917" s="1" t="str">
        <f t="shared" si="98"/>
        <v>USA</v>
      </c>
      <c r="D917" s="1" t="s">
        <v>1947</v>
      </c>
      <c r="E917" s="7" t="str">
        <f>TEXT(DATE(MID(D917, 13, 4), CHOOSE(MATCH( MID(D917, 5, 3), {"Jan","Feb","Mar","Apr","May","Jun","Jul","Aug","Sep","Oct","Nov","Dec"}, 0), 1, 2, 3, 4, 5, 6, 7, 8, 9, 10, 11, 12), MID(D917, 9, 2)), "yyyy-mm-dd")</f>
        <v>2018-04-14</v>
      </c>
      <c r="F917" s="1" t="str">
        <f t="shared" si="99"/>
        <v>23:13:00</v>
      </c>
      <c r="G917" s="9" t="str">
        <f t="shared" si="100"/>
        <v>April</v>
      </c>
      <c r="H917" s="5" t="str">
        <f t="shared" si="101"/>
        <v>2018</v>
      </c>
      <c r="I917" s="1" t="s">
        <v>1948</v>
      </c>
      <c r="J917" s="1" t="str">
        <f t="shared" si="102"/>
        <v xml:space="preserve">Atlas V 551 </v>
      </c>
      <c r="K917" s="1" t="str">
        <f t="shared" si="103"/>
        <v>AFSPC-11</v>
      </c>
      <c r="L917" s="1" t="s">
        <v>8</v>
      </c>
      <c r="M917" s="1">
        <v>153</v>
      </c>
      <c r="N917" s="1">
        <f t="shared" si="104"/>
        <v>12699</v>
      </c>
      <c r="O917" s="1" t="s">
        <v>9</v>
      </c>
    </row>
    <row r="918" spans="1:15" x14ac:dyDescent="0.3">
      <c r="A918" s="1" t="s">
        <v>86</v>
      </c>
      <c r="B918" s="1" t="s">
        <v>87</v>
      </c>
      <c r="C918" s="1" t="str">
        <f t="shared" si="98"/>
        <v>India</v>
      </c>
      <c r="D918" s="1" t="s">
        <v>1949</v>
      </c>
      <c r="E918" s="7" t="str">
        <f>TEXT(DATE(MID(D918, 13, 4), CHOOSE(MATCH( MID(D918, 5, 3), {"Jan","Feb","Mar","Apr","May","Jun","Jul","Aug","Sep","Oct","Nov","Dec"}, 0), 1, 2, 3, 4, 5, 6, 7, 8, 9, 10, 11, 12), MID(D918, 9, 2)), "yyyy-mm-dd")</f>
        <v>2018-04-11</v>
      </c>
      <c r="F918" s="1" t="str">
        <f t="shared" si="99"/>
        <v>22:34:00</v>
      </c>
      <c r="G918" s="9" t="str">
        <f t="shared" si="100"/>
        <v>April</v>
      </c>
      <c r="H918" s="5" t="str">
        <f t="shared" si="101"/>
        <v>2018</v>
      </c>
      <c r="I918" s="1" t="s">
        <v>1950</v>
      </c>
      <c r="J918" s="1" t="str">
        <f t="shared" si="102"/>
        <v xml:space="preserve">PSLV-XL </v>
      </c>
      <c r="K918" s="1" t="str">
        <f t="shared" si="103"/>
        <v>IRNSS-1I</v>
      </c>
      <c r="L918" s="1" t="s">
        <v>8</v>
      </c>
      <c r="M918" s="1">
        <v>31</v>
      </c>
      <c r="N918" s="1">
        <f t="shared" si="104"/>
        <v>2573</v>
      </c>
      <c r="O918" s="1" t="s">
        <v>9</v>
      </c>
    </row>
    <row r="919" spans="1:15" x14ac:dyDescent="0.3">
      <c r="A919" s="1" t="s">
        <v>14</v>
      </c>
      <c r="B919" s="1" t="s">
        <v>90</v>
      </c>
      <c r="C919" s="1" t="str">
        <f t="shared" si="98"/>
        <v>China</v>
      </c>
      <c r="D919" s="1" t="s">
        <v>1951</v>
      </c>
      <c r="E919" s="7" t="str">
        <f>TEXT(DATE(MID(D919, 13, 4), CHOOSE(MATCH( MID(D919, 5, 3), {"Jan","Feb","Mar","Apr","May","Jun","Jul","Aug","Sep","Oct","Nov","Dec"}, 0), 1, 2, 3, 4, 5, 6, 7, 8, 9, 10, 11, 12), MID(D919, 9, 2)), "yyyy-mm-dd")</f>
        <v>2018-04-10</v>
      </c>
      <c r="F919" s="1" t="str">
        <f t="shared" si="99"/>
        <v>04:25:00</v>
      </c>
      <c r="G919" s="9" t="str">
        <f t="shared" si="100"/>
        <v>April</v>
      </c>
      <c r="H919" s="5" t="str">
        <f t="shared" si="101"/>
        <v>2018</v>
      </c>
      <c r="I919" s="1" t="s">
        <v>1952</v>
      </c>
      <c r="J919" s="1" t="str">
        <f t="shared" si="102"/>
        <v xml:space="preserve">Long March 4C </v>
      </c>
      <c r="K919" s="1" t="str">
        <f t="shared" si="103"/>
        <v>Yaogan-31 01 &amp; Weina 1B</v>
      </c>
      <c r="L919" s="1" t="s">
        <v>8</v>
      </c>
      <c r="M919" s="1">
        <v>64.680000000000007</v>
      </c>
      <c r="N919" s="1">
        <f t="shared" si="104"/>
        <v>5368.4400000000005</v>
      </c>
      <c r="O919" s="1" t="s">
        <v>9</v>
      </c>
    </row>
    <row r="920" spans="1:15" x14ac:dyDescent="0.3">
      <c r="A920" s="1" t="s">
        <v>37</v>
      </c>
      <c r="B920" s="1" t="s">
        <v>1754</v>
      </c>
      <c r="C920" s="1" t="str">
        <f t="shared" si="98"/>
        <v>USA</v>
      </c>
      <c r="D920" s="1" t="s">
        <v>1953</v>
      </c>
      <c r="E920" s="7" t="str">
        <f>TEXT(DATE(MID(D920, 13, 4), CHOOSE(MATCH( MID(D920, 5, 3), {"Jan","Feb","Mar","Apr","May","Jun","Jul","Aug","Sep","Oct","Nov","Dec"}, 0), 1, 2, 3, 4, 5, 6, 7, 8, 9, 10, 11, 12), MID(D920, 9, 2)), "yyyy-mm-dd")</f>
        <v>2018-04-05</v>
      </c>
      <c r="F920" s="1" t="str">
        <f t="shared" si="99"/>
        <v>00:00:00</v>
      </c>
      <c r="G920" s="9" t="str">
        <f t="shared" si="100"/>
        <v>April</v>
      </c>
      <c r="H920" s="5" t="str">
        <f t="shared" si="101"/>
        <v>2018</v>
      </c>
      <c r="I920" s="1" t="s">
        <v>1954</v>
      </c>
      <c r="J920" s="1" t="str">
        <f t="shared" si="102"/>
        <v xml:space="preserve">SpaceShipTwo </v>
      </c>
      <c r="K920" s="1" t="str">
        <f t="shared" si="103"/>
        <v>PF01</v>
      </c>
      <c r="L920" s="1" t="s">
        <v>8</v>
      </c>
      <c r="M920" s="1"/>
      <c r="N920" s="1">
        <f t="shared" si="104"/>
        <v>0</v>
      </c>
      <c r="O920" s="1" t="s">
        <v>9</v>
      </c>
    </row>
    <row r="921" spans="1:15" x14ac:dyDescent="0.3">
      <c r="A921" s="1" t="s">
        <v>233</v>
      </c>
      <c r="B921" s="1" t="s">
        <v>379</v>
      </c>
      <c r="C921" s="1" t="str">
        <f t="shared" si="98"/>
        <v>France</v>
      </c>
      <c r="D921" s="1" t="s">
        <v>1955</v>
      </c>
      <c r="E921" s="7" t="str">
        <f>TEXT(DATE(MID(D921, 13, 4), CHOOSE(MATCH( MID(D921, 5, 3), {"Jan","Feb","Mar","Apr","May","Jun","Jul","Aug","Sep","Oct","Nov","Dec"}, 0), 1, 2, 3, 4, 5, 6, 7, 8, 9, 10, 11, 12), MID(D921, 9, 2)), "yyyy-mm-dd")</f>
        <v>2018-04-05</v>
      </c>
      <c r="F921" s="1" t="str">
        <f t="shared" si="99"/>
        <v>21:34:00</v>
      </c>
      <c r="G921" s="9" t="str">
        <f t="shared" si="100"/>
        <v>April</v>
      </c>
      <c r="H921" s="5" t="str">
        <f t="shared" si="101"/>
        <v>2018</v>
      </c>
      <c r="I921" s="1" t="s">
        <v>1956</v>
      </c>
      <c r="J921" s="1" t="str">
        <f t="shared" si="102"/>
        <v xml:space="preserve">Ariane 5 ECA </v>
      </c>
      <c r="K921" s="1" t="str">
        <f t="shared" si="103"/>
        <v>Superbird-B3/DSN-1 &amp; HYLAS-4</v>
      </c>
      <c r="L921" s="1" t="s">
        <v>346</v>
      </c>
      <c r="M921" s="1">
        <v>200</v>
      </c>
      <c r="N921" s="1">
        <f t="shared" si="104"/>
        <v>16600</v>
      </c>
      <c r="O921" s="1" t="s">
        <v>9</v>
      </c>
    </row>
    <row r="922" spans="1:15" x14ac:dyDescent="0.3">
      <c r="A922" s="1" t="s">
        <v>10</v>
      </c>
      <c r="B922" s="1" t="s">
        <v>11</v>
      </c>
      <c r="C922" s="1" t="str">
        <f t="shared" si="98"/>
        <v>USA</v>
      </c>
      <c r="D922" s="1" t="s">
        <v>1957</v>
      </c>
      <c r="E922" s="7" t="str">
        <f>TEXT(DATE(MID(D922, 13, 4), CHOOSE(MATCH( MID(D922, 5, 3), {"Jan","Feb","Mar","Apr","May","Jun","Jul","Aug","Sep","Oct","Nov","Dec"}, 0), 1, 2, 3, 4, 5, 6, 7, 8, 9, 10, 11, 12), MID(D922, 9, 2)), "yyyy-mm-dd")</f>
        <v>2018-04-02</v>
      </c>
      <c r="F922" s="1" t="str">
        <f t="shared" si="99"/>
        <v>20:30:00</v>
      </c>
      <c r="G922" s="9" t="str">
        <f t="shared" si="100"/>
        <v>April</v>
      </c>
      <c r="H922" s="5" t="str">
        <f t="shared" si="101"/>
        <v>2018</v>
      </c>
      <c r="I922" s="1" t="s">
        <v>1958</v>
      </c>
      <c r="J922" s="1" t="str">
        <f t="shared" si="102"/>
        <v xml:space="preserve">Falcon 9 Block 4 </v>
      </c>
      <c r="K922" s="1" t="str">
        <f t="shared" si="103"/>
        <v>CRS SpX-14</v>
      </c>
      <c r="L922" s="1" t="s">
        <v>346</v>
      </c>
      <c r="M922" s="1">
        <v>62</v>
      </c>
      <c r="N922" s="1">
        <f t="shared" si="104"/>
        <v>5146</v>
      </c>
      <c r="O922" s="1" t="s">
        <v>9</v>
      </c>
    </row>
    <row r="923" spans="1:15" x14ac:dyDescent="0.3">
      <c r="A923" s="1" t="s">
        <v>14</v>
      </c>
      <c r="B923" s="1" t="s">
        <v>329</v>
      </c>
      <c r="C923" s="1" t="str">
        <f t="shared" si="98"/>
        <v>China</v>
      </c>
      <c r="D923" s="1" t="s">
        <v>1959</v>
      </c>
      <c r="E923" s="7" t="str">
        <f>TEXT(DATE(MID(D923, 13, 4), CHOOSE(MATCH( MID(D923, 5, 3), {"Jan","Feb","Mar","Apr","May","Jun","Jul","Aug","Sep","Oct","Nov","Dec"}, 0), 1, 2, 3, 4, 5, 6, 7, 8, 9, 10, 11, 12), MID(D923, 9, 2)), "yyyy-mm-dd")</f>
        <v>2018-03-31</v>
      </c>
      <c r="F923" s="1" t="str">
        <f t="shared" si="99"/>
        <v>03:22:00</v>
      </c>
      <c r="G923" s="9" t="str">
        <f t="shared" si="100"/>
        <v>March</v>
      </c>
      <c r="H923" s="5" t="str">
        <f t="shared" si="101"/>
        <v>2018</v>
      </c>
      <c r="I923" s="1" t="s">
        <v>1960</v>
      </c>
      <c r="J923" s="1" t="str">
        <f t="shared" si="102"/>
        <v xml:space="preserve">Long March 4C </v>
      </c>
      <c r="K923" s="1" t="str">
        <f t="shared" si="103"/>
        <v>Gaofen-1 02, 03 &amp; 04</v>
      </c>
      <c r="L923" s="1" t="s">
        <v>8</v>
      </c>
      <c r="M923" s="1">
        <v>64.680000000000007</v>
      </c>
      <c r="N923" s="1">
        <f t="shared" si="104"/>
        <v>5368.4400000000005</v>
      </c>
      <c r="O923" s="1" t="s">
        <v>9</v>
      </c>
    </row>
    <row r="924" spans="1:15" x14ac:dyDescent="0.3">
      <c r="A924" s="1" t="s">
        <v>10</v>
      </c>
      <c r="B924" s="1" t="s">
        <v>27</v>
      </c>
      <c r="C924" s="1" t="str">
        <f t="shared" si="98"/>
        <v>USA</v>
      </c>
      <c r="D924" s="1" t="s">
        <v>1961</v>
      </c>
      <c r="E924" s="7" t="str">
        <f>TEXT(DATE(MID(D924, 13, 4), CHOOSE(MATCH( MID(D924, 5, 3), {"Jan","Feb","Mar","Apr","May","Jun","Jul","Aug","Sep","Oct","Nov","Dec"}, 0), 1, 2, 3, 4, 5, 6, 7, 8, 9, 10, 11, 12), MID(D924, 9, 2)), "yyyy-mm-dd")</f>
        <v>2018-03-30</v>
      </c>
      <c r="F924" s="1" t="str">
        <f t="shared" si="99"/>
        <v>14:13:00</v>
      </c>
      <c r="G924" s="9" t="str">
        <f t="shared" si="100"/>
        <v>March</v>
      </c>
      <c r="H924" s="5" t="str">
        <f t="shared" si="101"/>
        <v>2018</v>
      </c>
      <c r="I924" s="1" t="s">
        <v>1962</v>
      </c>
      <c r="J924" s="1" t="str">
        <f t="shared" si="102"/>
        <v xml:space="preserve">Falcon 9 Block 4 </v>
      </c>
      <c r="K924" s="1" t="str">
        <f t="shared" si="103"/>
        <v>Iridium-5</v>
      </c>
      <c r="L924" s="1" t="s">
        <v>346</v>
      </c>
      <c r="M924" s="1">
        <v>62</v>
      </c>
      <c r="N924" s="1">
        <f t="shared" si="104"/>
        <v>5146</v>
      </c>
      <c r="O924" s="1" t="s">
        <v>9</v>
      </c>
    </row>
    <row r="925" spans="1:15" x14ac:dyDescent="0.3">
      <c r="A925" s="1" t="s">
        <v>14</v>
      </c>
      <c r="B925" s="1" t="s">
        <v>101</v>
      </c>
      <c r="C925" s="1" t="str">
        <f t="shared" si="98"/>
        <v>China</v>
      </c>
      <c r="D925" s="1" t="s">
        <v>1963</v>
      </c>
      <c r="E925" s="7" t="str">
        <f>TEXT(DATE(MID(D925, 13, 4), CHOOSE(MATCH( MID(D925, 5, 3), {"Jan","Feb","Mar","Apr","May","Jun","Jul","Aug","Sep","Oct","Nov","Dec"}, 0), 1, 2, 3, 4, 5, 6, 7, 8, 9, 10, 11, 12), MID(D925, 9, 2)), "yyyy-mm-dd")</f>
        <v>2018-03-29</v>
      </c>
      <c r="F925" s="1" t="str">
        <f t="shared" si="99"/>
        <v>17:56:00</v>
      </c>
      <c r="G925" s="9" t="str">
        <f t="shared" si="100"/>
        <v>March</v>
      </c>
      <c r="H925" s="5" t="str">
        <f t="shared" si="101"/>
        <v>2018</v>
      </c>
      <c r="I925" s="1" t="s">
        <v>1964</v>
      </c>
      <c r="J925" s="1" t="str">
        <f t="shared" si="102"/>
        <v xml:space="preserve">Long March 3B/YZ-1 </v>
      </c>
      <c r="K925" s="1" t="str">
        <f t="shared" si="103"/>
        <v>Beidou-3 M9 &amp; M10</v>
      </c>
      <c r="L925" s="1" t="s">
        <v>8</v>
      </c>
      <c r="M925" s="1"/>
      <c r="N925" s="1">
        <f t="shared" si="104"/>
        <v>0</v>
      </c>
      <c r="O925" s="1" t="s">
        <v>9</v>
      </c>
    </row>
    <row r="926" spans="1:15" x14ac:dyDescent="0.3">
      <c r="A926" s="1" t="s">
        <v>129</v>
      </c>
      <c r="B926" s="1" t="s">
        <v>5</v>
      </c>
      <c r="C926" s="1" t="str">
        <f t="shared" si="98"/>
        <v>Russia</v>
      </c>
      <c r="D926" s="1" t="s">
        <v>1965</v>
      </c>
      <c r="E926" s="7" t="str">
        <f>TEXT(DATE(MID(D926, 13, 4), CHOOSE(MATCH( MID(D926, 5, 3), {"Jan","Feb","Mar","Apr","May","Jun","Jul","Aug","Sep","Oct","Nov","Dec"}, 0), 1, 2, 3, 4, 5, 6, 7, 8, 9, 10, 11, 12), MID(D926, 9, 2)), "yyyy-mm-dd")</f>
        <v>2018-03-29</v>
      </c>
      <c r="F926" s="1" t="str">
        <f t="shared" si="99"/>
        <v>17:38:00</v>
      </c>
      <c r="G926" s="9" t="str">
        <f t="shared" si="100"/>
        <v>March</v>
      </c>
      <c r="H926" s="5" t="str">
        <f t="shared" si="101"/>
        <v>2018</v>
      </c>
      <c r="I926" s="1" t="s">
        <v>1966</v>
      </c>
      <c r="J926" s="1" t="str">
        <f t="shared" si="102"/>
        <v xml:space="preserve">Soyuz 2.1v </v>
      </c>
      <c r="K926" s="1" t="str">
        <f t="shared" si="103"/>
        <v>Cosmos 2525</v>
      </c>
      <c r="L926" s="1" t="s">
        <v>8</v>
      </c>
      <c r="M926" s="1"/>
      <c r="N926" s="1">
        <f t="shared" si="104"/>
        <v>0</v>
      </c>
      <c r="O926" s="1" t="s">
        <v>9</v>
      </c>
    </row>
    <row r="927" spans="1:15" x14ac:dyDescent="0.3">
      <c r="A927" s="1" t="s">
        <v>86</v>
      </c>
      <c r="B927" s="1" t="s">
        <v>290</v>
      </c>
      <c r="C927" s="1" t="str">
        <f t="shared" si="98"/>
        <v>India</v>
      </c>
      <c r="D927" s="1" t="s">
        <v>1967</v>
      </c>
      <c r="E927" s="7" t="str">
        <f>TEXT(DATE(MID(D927, 13, 4), CHOOSE(MATCH( MID(D927, 5, 3), {"Jan","Feb","Mar","Apr","May","Jun","Jul","Aug","Sep","Oct","Nov","Dec"}, 0), 1, 2, 3, 4, 5, 6, 7, 8, 9, 10, 11, 12), MID(D927, 9, 2)), "yyyy-mm-dd")</f>
        <v>2018-03-29</v>
      </c>
      <c r="F927" s="1" t="str">
        <f t="shared" si="99"/>
        <v>11:26:00</v>
      </c>
      <c r="G927" s="9" t="str">
        <f t="shared" si="100"/>
        <v>March</v>
      </c>
      <c r="H927" s="5" t="str">
        <f t="shared" si="101"/>
        <v>2018</v>
      </c>
      <c r="I927" s="1" t="s">
        <v>1968</v>
      </c>
      <c r="J927" s="1" t="str">
        <f t="shared" si="102"/>
        <v xml:space="preserve">GSLV Mk II </v>
      </c>
      <c r="K927" s="1" t="str">
        <f t="shared" si="103"/>
        <v>GSAT-6A</v>
      </c>
      <c r="L927" s="1" t="s">
        <v>8</v>
      </c>
      <c r="M927" s="1">
        <v>47</v>
      </c>
      <c r="N927" s="1">
        <f t="shared" si="104"/>
        <v>3901</v>
      </c>
      <c r="O927" s="1" t="s">
        <v>9</v>
      </c>
    </row>
    <row r="928" spans="1:15" x14ac:dyDescent="0.3">
      <c r="A928" s="1" t="s">
        <v>129</v>
      </c>
      <c r="B928" s="1" t="s">
        <v>1630</v>
      </c>
      <c r="C928" s="1" t="str">
        <f t="shared" si="98"/>
        <v>Kazakhstan</v>
      </c>
      <c r="D928" s="1" t="s">
        <v>1969</v>
      </c>
      <c r="E928" s="7" t="str">
        <f>TEXT(DATE(MID(D928, 13, 4), CHOOSE(MATCH( MID(D928, 5, 3), {"Jan","Feb","Mar","Apr","May","Jun","Jul","Aug","Sep","Oct","Nov","Dec"}, 0), 1, 2, 3, 4, 5, 6, 7, 8, 9, 10, 11, 12), MID(D928, 9, 2)), "yyyy-mm-dd")</f>
        <v>2018-03-21</v>
      </c>
      <c r="F928" s="1" t="str">
        <f t="shared" si="99"/>
        <v>17:44:00</v>
      </c>
      <c r="G928" s="9" t="str">
        <f t="shared" si="100"/>
        <v>March</v>
      </c>
      <c r="H928" s="5" t="str">
        <f t="shared" si="101"/>
        <v>2018</v>
      </c>
      <c r="I928" s="1" t="s">
        <v>1970</v>
      </c>
      <c r="J928" s="1" t="str">
        <f t="shared" si="102"/>
        <v xml:space="preserve">Soyuz FG </v>
      </c>
      <c r="K928" s="1" t="str">
        <f t="shared" si="103"/>
        <v>Soyuz MS-08</v>
      </c>
      <c r="L928" s="1" t="s">
        <v>346</v>
      </c>
      <c r="M928" s="1"/>
      <c r="N928" s="1">
        <f t="shared" si="104"/>
        <v>0</v>
      </c>
      <c r="O928" s="1" t="s">
        <v>9</v>
      </c>
    </row>
    <row r="929" spans="1:15" x14ac:dyDescent="0.3">
      <c r="A929" s="1" t="s">
        <v>14</v>
      </c>
      <c r="B929" s="1" t="s">
        <v>90</v>
      </c>
      <c r="C929" s="1" t="str">
        <f t="shared" si="98"/>
        <v>China</v>
      </c>
      <c r="D929" s="1" t="s">
        <v>1971</v>
      </c>
      <c r="E929" s="7" t="str">
        <f>TEXT(DATE(MID(D929, 13, 4), CHOOSE(MATCH( MID(D929, 5, 3), {"Jan","Feb","Mar","Apr","May","Jun","Jul","Aug","Sep","Oct","Nov","Dec"}, 0), 1, 2, 3, 4, 5, 6, 7, 8, 9, 10, 11, 12), MID(D929, 9, 2)), "yyyy-mm-dd")</f>
        <v>2018-03-17</v>
      </c>
      <c r="F929" s="1" t="str">
        <f t="shared" si="99"/>
        <v>07:10:00</v>
      </c>
      <c r="G929" s="9" t="str">
        <f t="shared" si="100"/>
        <v>March</v>
      </c>
      <c r="H929" s="5" t="str">
        <f t="shared" si="101"/>
        <v>2018</v>
      </c>
      <c r="I929" s="1" t="s">
        <v>1972</v>
      </c>
      <c r="J929" s="1" t="str">
        <f t="shared" si="102"/>
        <v xml:space="preserve">Long March 2D </v>
      </c>
      <c r="K929" s="1" t="str">
        <f t="shared" si="103"/>
        <v>LKW-4</v>
      </c>
      <c r="L929" s="1" t="s">
        <v>8</v>
      </c>
      <c r="M929" s="1">
        <v>29.75</v>
      </c>
      <c r="N929" s="1">
        <f t="shared" si="104"/>
        <v>2469.25</v>
      </c>
      <c r="O929" s="1" t="s">
        <v>9</v>
      </c>
    </row>
    <row r="930" spans="1:15" x14ac:dyDescent="0.3">
      <c r="A930" s="1" t="s">
        <v>233</v>
      </c>
      <c r="B930" s="1" t="s">
        <v>981</v>
      </c>
      <c r="C930" s="1" t="str">
        <f t="shared" si="98"/>
        <v>France</v>
      </c>
      <c r="D930" s="1" t="s">
        <v>1973</v>
      </c>
      <c r="E930" s="7" t="str">
        <f>TEXT(DATE(MID(D930, 13, 4), CHOOSE(MATCH( MID(D930, 5, 3), {"Jan","Feb","Mar","Apr","May","Jun","Jul","Aug","Sep","Oct","Nov","Dec"}, 0), 1, 2, 3, 4, 5, 6, 7, 8, 9, 10, 11, 12), MID(D930, 9, 2)), "yyyy-mm-dd")</f>
        <v>2018-03-09</v>
      </c>
      <c r="F930" s="1" t="str">
        <f t="shared" si="99"/>
        <v>17:10:00</v>
      </c>
      <c r="G930" s="9" t="str">
        <f t="shared" si="100"/>
        <v>March</v>
      </c>
      <c r="H930" s="5" t="str">
        <f t="shared" si="101"/>
        <v>2018</v>
      </c>
      <c r="I930" s="1" t="s">
        <v>1974</v>
      </c>
      <c r="J930" s="1" t="str">
        <f t="shared" si="102"/>
        <v xml:space="preserve">Soyuz ST-B/Fregat-MT </v>
      </c>
      <c r="K930" s="1" t="str">
        <f t="shared" si="103"/>
        <v>O3b FM13-FM16</v>
      </c>
      <c r="L930" s="1" t="s">
        <v>8</v>
      </c>
      <c r="M930" s="1">
        <v>30</v>
      </c>
      <c r="N930" s="1">
        <f t="shared" si="104"/>
        <v>2490</v>
      </c>
      <c r="O930" s="1" t="s">
        <v>9</v>
      </c>
    </row>
    <row r="931" spans="1:15" x14ac:dyDescent="0.3">
      <c r="A931" s="1" t="s">
        <v>10</v>
      </c>
      <c r="B931" s="1" t="s">
        <v>11</v>
      </c>
      <c r="C931" s="1" t="str">
        <f t="shared" si="98"/>
        <v>USA</v>
      </c>
      <c r="D931" s="1" t="s">
        <v>1975</v>
      </c>
      <c r="E931" s="7" t="str">
        <f>TEXT(DATE(MID(D931, 13, 4), CHOOSE(MATCH( MID(D931, 5, 3), {"Jan","Feb","Mar","Apr","May","Jun","Jul","Aug","Sep","Oct","Nov","Dec"}, 0), 1, 2, 3, 4, 5, 6, 7, 8, 9, 10, 11, 12), MID(D931, 9, 2)), "yyyy-mm-dd")</f>
        <v>2018-03-06</v>
      </c>
      <c r="F931" s="1" t="str">
        <f t="shared" si="99"/>
        <v>05:33:00</v>
      </c>
      <c r="G931" s="9" t="str">
        <f t="shared" si="100"/>
        <v>March</v>
      </c>
      <c r="H931" s="5" t="str">
        <f t="shared" si="101"/>
        <v>2018</v>
      </c>
      <c r="I931" s="1" t="s">
        <v>1976</v>
      </c>
      <c r="J931" s="1" t="str">
        <f t="shared" si="102"/>
        <v xml:space="preserve">Falcon 9 Block 4 </v>
      </c>
      <c r="K931" s="1" t="str">
        <f t="shared" si="103"/>
        <v>Hispasat 30W-6</v>
      </c>
      <c r="L931" s="1" t="s">
        <v>346</v>
      </c>
      <c r="M931" s="1">
        <v>62</v>
      </c>
      <c r="N931" s="1">
        <f t="shared" si="104"/>
        <v>5146</v>
      </c>
      <c r="O931" s="1" t="s">
        <v>9</v>
      </c>
    </row>
    <row r="932" spans="1:15" x14ac:dyDescent="0.3">
      <c r="A932" s="1" t="s">
        <v>74</v>
      </c>
      <c r="B932" s="1" t="s">
        <v>75</v>
      </c>
      <c r="C932" s="1" t="str">
        <f t="shared" si="98"/>
        <v>USA</v>
      </c>
      <c r="D932" s="1" t="s">
        <v>1977</v>
      </c>
      <c r="E932" s="7" t="str">
        <f>TEXT(DATE(MID(D932, 13, 4), CHOOSE(MATCH( MID(D932, 5, 3), {"Jan","Feb","Mar","Apr","May","Jun","Jul","Aug","Sep","Oct","Nov","Dec"}, 0), 1, 2, 3, 4, 5, 6, 7, 8, 9, 10, 11, 12), MID(D932, 9, 2)), "yyyy-mm-dd")</f>
        <v>2018-03-01</v>
      </c>
      <c r="F932" s="1" t="str">
        <f t="shared" si="99"/>
        <v>22:02:00</v>
      </c>
      <c r="G932" s="9" t="str">
        <f t="shared" si="100"/>
        <v>March</v>
      </c>
      <c r="H932" s="5" t="str">
        <f t="shared" si="101"/>
        <v>2018</v>
      </c>
      <c r="I932" s="1" t="s">
        <v>1978</v>
      </c>
      <c r="J932" s="1" t="str">
        <f t="shared" si="102"/>
        <v xml:space="preserve">Atlas V 541 </v>
      </c>
      <c r="K932" s="1" t="str">
        <f t="shared" si="103"/>
        <v>GOES-S (GOES-17)</v>
      </c>
      <c r="L932" s="1" t="s">
        <v>8</v>
      </c>
      <c r="M932" s="1">
        <v>145</v>
      </c>
      <c r="N932" s="1">
        <f t="shared" si="104"/>
        <v>12035</v>
      </c>
      <c r="O932" s="1" t="s">
        <v>9</v>
      </c>
    </row>
    <row r="933" spans="1:15" x14ac:dyDescent="0.3">
      <c r="A933" s="1" t="s">
        <v>60</v>
      </c>
      <c r="B933" s="1" t="s">
        <v>61</v>
      </c>
      <c r="C933" s="1" t="str">
        <f t="shared" si="98"/>
        <v>Japan</v>
      </c>
      <c r="D933" s="1" t="s">
        <v>1979</v>
      </c>
      <c r="E933" s="7" t="str">
        <f>TEXT(DATE(MID(D933, 13, 4), CHOOSE(MATCH( MID(D933, 5, 3), {"Jan","Feb","Mar","Apr","May","Jun","Jul","Aug","Sep","Oct","Nov","Dec"}, 0), 1, 2, 3, 4, 5, 6, 7, 8, 9, 10, 11, 12), MID(D933, 9, 2)), "yyyy-mm-dd")</f>
        <v>2018-02-27</v>
      </c>
      <c r="F933" s="1" t="str">
        <f t="shared" si="99"/>
        <v>04:34:00</v>
      </c>
      <c r="G933" s="9" t="str">
        <f t="shared" si="100"/>
        <v>February</v>
      </c>
      <c r="H933" s="5" t="str">
        <f t="shared" si="101"/>
        <v>2018</v>
      </c>
      <c r="I933" s="1" t="s">
        <v>1980</v>
      </c>
      <c r="J933" s="1" t="str">
        <f t="shared" si="102"/>
        <v xml:space="preserve">H-IIA 202 </v>
      </c>
      <c r="K933" s="1" t="str">
        <f t="shared" si="103"/>
        <v>IGS-Optical 6</v>
      </c>
      <c r="L933" s="1" t="s">
        <v>8</v>
      </c>
      <c r="M933" s="1">
        <v>90</v>
      </c>
      <c r="N933" s="1">
        <f t="shared" si="104"/>
        <v>7470</v>
      </c>
      <c r="O933" s="1" t="s">
        <v>9</v>
      </c>
    </row>
    <row r="934" spans="1:15" x14ac:dyDescent="0.3">
      <c r="A934" s="1" t="s">
        <v>10</v>
      </c>
      <c r="B934" s="1" t="s">
        <v>27</v>
      </c>
      <c r="C934" s="1" t="str">
        <f t="shared" si="98"/>
        <v>USA</v>
      </c>
      <c r="D934" s="1" t="s">
        <v>1981</v>
      </c>
      <c r="E934" s="7" t="str">
        <f>TEXT(DATE(MID(D934, 13, 4), CHOOSE(MATCH( MID(D934, 5, 3), {"Jan","Feb","Mar","Apr","May","Jun","Jul","Aug","Sep","Oct","Nov","Dec"}, 0), 1, 2, 3, 4, 5, 6, 7, 8, 9, 10, 11, 12), MID(D934, 9, 2)), "yyyy-mm-dd")</f>
        <v>2018-02-22</v>
      </c>
      <c r="F934" s="1" t="str">
        <f t="shared" si="99"/>
        <v>14:17:00</v>
      </c>
      <c r="G934" s="9" t="str">
        <f t="shared" si="100"/>
        <v>February</v>
      </c>
      <c r="H934" s="5" t="str">
        <f t="shared" si="101"/>
        <v>2018</v>
      </c>
      <c r="I934" s="1" t="s">
        <v>1982</v>
      </c>
      <c r="J934" s="1" t="str">
        <f t="shared" si="102"/>
        <v xml:space="preserve">Falcon 9 Block 3 (v1.2/FT) </v>
      </c>
      <c r="K934" s="1" t="str">
        <f t="shared" si="103"/>
        <v>PAZ &amp; Tintin A, Tintin B</v>
      </c>
      <c r="L934" s="1" t="s">
        <v>346</v>
      </c>
      <c r="M934" s="1">
        <v>62</v>
      </c>
      <c r="N934" s="1">
        <f t="shared" si="104"/>
        <v>5146</v>
      </c>
      <c r="O934" s="1" t="s">
        <v>9</v>
      </c>
    </row>
    <row r="935" spans="1:15" x14ac:dyDescent="0.3">
      <c r="A935" s="1" t="s">
        <v>129</v>
      </c>
      <c r="B935" s="1" t="s">
        <v>130</v>
      </c>
      <c r="C935" s="1" t="str">
        <f t="shared" si="98"/>
        <v>Kazakhstan</v>
      </c>
      <c r="D935" s="1" t="s">
        <v>1983</v>
      </c>
      <c r="E935" s="7" t="str">
        <f>TEXT(DATE(MID(D935, 13, 4), CHOOSE(MATCH( MID(D935, 5, 3), {"Jan","Feb","Mar","Apr","May","Jun","Jul","Aug","Sep","Oct","Nov","Dec"}, 0), 1, 2, 3, 4, 5, 6, 7, 8, 9, 10, 11, 12), MID(D935, 9, 2)), "yyyy-mm-dd")</f>
        <v>2018-02-13</v>
      </c>
      <c r="F935" s="1" t="str">
        <f t="shared" si="99"/>
        <v>08:13:00</v>
      </c>
      <c r="G935" s="9" t="str">
        <f t="shared" si="100"/>
        <v>February</v>
      </c>
      <c r="H935" s="5" t="str">
        <f t="shared" si="101"/>
        <v>2018</v>
      </c>
      <c r="I935" s="1" t="s">
        <v>1984</v>
      </c>
      <c r="J935" s="1" t="str">
        <f t="shared" si="102"/>
        <v xml:space="preserve">Soyuz 2.1a </v>
      </c>
      <c r="K935" s="1" t="str">
        <f t="shared" si="103"/>
        <v>Progress MS-08</v>
      </c>
      <c r="L935" s="1" t="s">
        <v>8</v>
      </c>
      <c r="M935" s="1">
        <v>17.420000000000002</v>
      </c>
      <c r="N935" s="1">
        <f t="shared" si="104"/>
        <v>1445.8600000000001</v>
      </c>
      <c r="O935" s="1" t="s">
        <v>9</v>
      </c>
    </row>
    <row r="936" spans="1:15" x14ac:dyDescent="0.3">
      <c r="A936" s="1" t="s">
        <v>14</v>
      </c>
      <c r="B936" s="1" t="s">
        <v>101</v>
      </c>
      <c r="C936" s="1" t="str">
        <f t="shared" si="98"/>
        <v>China</v>
      </c>
      <c r="D936" s="1" t="s">
        <v>1985</v>
      </c>
      <c r="E936" s="7" t="str">
        <f>TEXT(DATE(MID(D936, 13, 4), CHOOSE(MATCH( MID(D936, 5, 3), {"Jan","Feb","Mar","Apr","May","Jun","Jul","Aug","Sep","Oct","Nov","Dec"}, 0), 1, 2, 3, 4, 5, 6, 7, 8, 9, 10, 11, 12), MID(D936, 9, 2)), "yyyy-mm-dd")</f>
        <v>2018-02-12</v>
      </c>
      <c r="F936" s="1" t="str">
        <f t="shared" si="99"/>
        <v>05:03:00</v>
      </c>
      <c r="G936" s="9" t="str">
        <f t="shared" si="100"/>
        <v>February</v>
      </c>
      <c r="H936" s="5" t="str">
        <f t="shared" si="101"/>
        <v>2018</v>
      </c>
      <c r="I936" s="1" t="s">
        <v>1986</v>
      </c>
      <c r="J936" s="1" t="str">
        <f t="shared" si="102"/>
        <v xml:space="preserve">Long March 3B/YZ-1 </v>
      </c>
      <c r="K936" s="1" t="str">
        <f t="shared" si="103"/>
        <v>Beidou-3 M3 &amp; M4</v>
      </c>
      <c r="L936" s="1" t="s">
        <v>8</v>
      </c>
      <c r="M936" s="1"/>
      <c r="N936" s="1">
        <f t="shared" si="104"/>
        <v>0</v>
      </c>
      <c r="O936" s="1" t="s">
        <v>9</v>
      </c>
    </row>
    <row r="937" spans="1:15" x14ac:dyDescent="0.3">
      <c r="A937" s="1" t="s">
        <v>10</v>
      </c>
      <c r="B937" s="1" t="s">
        <v>30</v>
      </c>
      <c r="C937" s="1" t="str">
        <f t="shared" si="98"/>
        <v>USA</v>
      </c>
      <c r="D937" s="1" t="s">
        <v>1987</v>
      </c>
      <c r="E937" s="7" t="str">
        <f>TEXT(DATE(MID(D937, 13, 4), CHOOSE(MATCH( MID(D937, 5, 3), {"Jan","Feb","Mar","Apr","May","Jun","Jul","Aug","Sep","Oct","Nov","Dec"}, 0), 1, 2, 3, 4, 5, 6, 7, 8, 9, 10, 11, 12), MID(D937, 9, 2)), "yyyy-mm-dd")</f>
        <v>2018-02-06</v>
      </c>
      <c r="F937" s="1" t="str">
        <f t="shared" si="99"/>
        <v>20:45:00</v>
      </c>
      <c r="G937" s="9" t="str">
        <f t="shared" si="100"/>
        <v>February</v>
      </c>
      <c r="H937" s="5" t="str">
        <f t="shared" si="101"/>
        <v>2018</v>
      </c>
      <c r="I937" s="1" t="s">
        <v>1988</v>
      </c>
      <c r="J937" s="1" t="str">
        <f t="shared" si="102"/>
        <v xml:space="preserve">Falcon Heavy </v>
      </c>
      <c r="K937" s="1" t="str">
        <f t="shared" si="103"/>
        <v>Test Flight</v>
      </c>
      <c r="L937" s="1" t="s">
        <v>8</v>
      </c>
      <c r="M937" s="1">
        <v>97</v>
      </c>
      <c r="N937" s="1">
        <f t="shared" si="104"/>
        <v>8051</v>
      </c>
      <c r="O937" s="1" t="s">
        <v>9</v>
      </c>
    </row>
    <row r="938" spans="1:15" x14ac:dyDescent="0.3">
      <c r="A938" s="1" t="s">
        <v>713</v>
      </c>
      <c r="B938" s="1" t="s">
        <v>1989</v>
      </c>
      <c r="C938" s="1" t="str">
        <f t="shared" si="98"/>
        <v>Japan</v>
      </c>
      <c r="D938" s="1" t="s">
        <v>1990</v>
      </c>
      <c r="E938" s="7" t="str">
        <f>TEXT(DATE(MID(D938, 13, 4), CHOOSE(MATCH( MID(D938, 5, 3), {"Jan","Feb","Mar","Apr","May","Jun","Jul","Aug","Sep","Oct","Nov","Dec"}, 0), 1, 2, 3, 4, 5, 6, 7, 8, 9, 10, 11, 12), MID(D938, 9, 2)), "yyyy-mm-dd")</f>
        <v>2018-02-03</v>
      </c>
      <c r="F938" s="1" t="str">
        <f t="shared" si="99"/>
        <v>05:03:00</v>
      </c>
      <c r="G938" s="9" t="str">
        <f t="shared" si="100"/>
        <v>February</v>
      </c>
      <c r="H938" s="5" t="str">
        <f t="shared" si="101"/>
        <v>2018</v>
      </c>
      <c r="I938" s="1" t="s">
        <v>1991</v>
      </c>
      <c r="J938" s="1" t="str">
        <f t="shared" si="102"/>
        <v xml:space="preserve">SS-520 </v>
      </c>
      <c r="K938" s="1" t="str">
        <f t="shared" si="103"/>
        <v>Tricom-1R</v>
      </c>
      <c r="L938" s="1" t="s">
        <v>346</v>
      </c>
      <c r="M938" s="1"/>
      <c r="N938" s="1">
        <f t="shared" si="104"/>
        <v>0</v>
      </c>
      <c r="O938" s="1" t="s">
        <v>9</v>
      </c>
    </row>
    <row r="939" spans="1:15" x14ac:dyDescent="0.3">
      <c r="A939" s="1" t="s">
        <v>14</v>
      </c>
      <c r="B939" s="1" t="s">
        <v>90</v>
      </c>
      <c r="C939" s="1" t="str">
        <f t="shared" si="98"/>
        <v>China</v>
      </c>
      <c r="D939" s="1" t="s">
        <v>1992</v>
      </c>
      <c r="E939" s="7" t="str">
        <f>TEXT(DATE(MID(D939, 13, 4), CHOOSE(MATCH( MID(D939, 5, 3), {"Jan","Feb","Mar","Apr","May","Jun","Jul","Aug","Sep","Oct","Nov","Dec"}, 0), 1, 2, 3, 4, 5, 6, 7, 8, 9, 10, 11, 12), MID(D939, 9, 2)), "yyyy-mm-dd")</f>
        <v>2018-02-02</v>
      </c>
      <c r="F939" s="1" t="str">
        <f t="shared" si="99"/>
        <v>07:51:00</v>
      </c>
      <c r="G939" s="9" t="str">
        <f t="shared" si="100"/>
        <v>February</v>
      </c>
      <c r="H939" s="5" t="str">
        <f t="shared" si="101"/>
        <v>2018</v>
      </c>
      <c r="I939" s="1" t="s">
        <v>1993</v>
      </c>
      <c r="J939" s="1" t="str">
        <f t="shared" si="102"/>
        <v xml:space="preserve">Long March 2D </v>
      </c>
      <c r="K939" s="1" t="str">
        <f t="shared" si="103"/>
        <v>Zhangheng 1 &amp; Others</v>
      </c>
      <c r="L939" s="1" t="s">
        <v>8</v>
      </c>
      <c r="M939" s="1">
        <v>29.75</v>
      </c>
      <c r="N939" s="1">
        <f t="shared" si="104"/>
        <v>2469.25</v>
      </c>
      <c r="O939" s="1" t="s">
        <v>9</v>
      </c>
    </row>
    <row r="940" spans="1:15" x14ac:dyDescent="0.3">
      <c r="A940" s="1" t="s">
        <v>129</v>
      </c>
      <c r="B940" s="1" t="s">
        <v>322</v>
      </c>
      <c r="C940" s="1" t="str">
        <f t="shared" si="98"/>
        <v>Russia</v>
      </c>
      <c r="D940" s="1" t="s">
        <v>1994</v>
      </c>
      <c r="E940" s="7" t="str">
        <f>TEXT(DATE(MID(D940, 13, 4), CHOOSE(MATCH( MID(D940, 5, 3), {"Jan","Feb","Mar","Apr","May","Jun","Jul","Aug","Sep","Oct","Nov","Dec"}, 0), 1, 2, 3, 4, 5, 6, 7, 8, 9, 10, 11, 12), MID(D940, 9, 2)), "yyyy-mm-dd")</f>
        <v>2018-02-01</v>
      </c>
      <c r="F940" s="1" t="str">
        <f t="shared" si="99"/>
        <v>02:07:00</v>
      </c>
      <c r="G940" s="9" t="str">
        <f t="shared" si="100"/>
        <v>February</v>
      </c>
      <c r="H940" s="5" t="str">
        <f t="shared" si="101"/>
        <v>2018</v>
      </c>
      <c r="I940" s="1" t="s">
        <v>1995</v>
      </c>
      <c r="J940" s="1" t="str">
        <f t="shared" si="102"/>
        <v xml:space="preserve">Soyuz 2.1a/Fregat-M </v>
      </c>
      <c r="K940" s="1" t="str">
        <f t="shared" si="103"/>
        <v>Kanopus-V No. 3-4 &amp; Rideshares</v>
      </c>
      <c r="L940" s="1" t="s">
        <v>8</v>
      </c>
      <c r="M940" s="1">
        <v>23</v>
      </c>
      <c r="N940" s="1">
        <f t="shared" si="104"/>
        <v>1909</v>
      </c>
      <c r="O940" s="1" t="s">
        <v>9</v>
      </c>
    </row>
    <row r="941" spans="1:15" x14ac:dyDescent="0.3">
      <c r="A941" s="1" t="s">
        <v>10</v>
      </c>
      <c r="B941" s="1" t="s">
        <v>11</v>
      </c>
      <c r="C941" s="1" t="str">
        <f t="shared" si="98"/>
        <v>USA</v>
      </c>
      <c r="D941" s="1" t="s">
        <v>1996</v>
      </c>
      <c r="E941" s="7" t="str">
        <f>TEXT(DATE(MID(D941, 13, 4), CHOOSE(MATCH( MID(D941, 5, 3), {"Jan","Feb","Mar","Apr","May","Jun","Jul","Aug","Sep","Oct","Nov","Dec"}, 0), 1, 2, 3, 4, 5, 6, 7, 8, 9, 10, 11, 12), MID(D941, 9, 2)), "yyyy-mm-dd")</f>
        <v>2018-01-31</v>
      </c>
      <c r="F941" s="1" t="str">
        <f t="shared" si="99"/>
        <v>21:25:00</v>
      </c>
      <c r="G941" s="9" t="str">
        <f t="shared" si="100"/>
        <v>January</v>
      </c>
      <c r="H941" s="5" t="str">
        <f t="shared" si="101"/>
        <v>2018</v>
      </c>
      <c r="I941" s="1" t="s">
        <v>1997</v>
      </c>
      <c r="J941" s="1" t="str">
        <f t="shared" si="102"/>
        <v xml:space="preserve">Falcon 9 Block 3 (v1.2/FT) </v>
      </c>
      <c r="K941" s="1" t="str">
        <f t="shared" si="103"/>
        <v>GovSat-1 / SES-16</v>
      </c>
      <c r="L941" s="1" t="s">
        <v>346</v>
      </c>
      <c r="M941" s="1">
        <v>62</v>
      </c>
      <c r="N941" s="1">
        <f t="shared" si="104"/>
        <v>5146</v>
      </c>
      <c r="O941" s="1" t="s">
        <v>9</v>
      </c>
    </row>
    <row r="942" spans="1:15" x14ac:dyDescent="0.3">
      <c r="A942" s="1" t="s">
        <v>233</v>
      </c>
      <c r="B942" s="1" t="s">
        <v>379</v>
      </c>
      <c r="C942" s="1" t="str">
        <f t="shared" si="98"/>
        <v>France</v>
      </c>
      <c r="D942" s="1" t="s">
        <v>1998</v>
      </c>
      <c r="E942" s="7" t="str">
        <f>TEXT(DATE(MID(D942, 13, 4), CHOOSE(MATCH( MID(D942, 5, 3), {"Jan","Feb","Mar","Apr","May","Jun","Jul","Aug","Sep","Oct","Nov","Dec"}, 0), 1, 2, 3, 4, 5, 6, 7, 8, 9, 10, 11, 12), MID(D942, 9, 2)), "yyyy-mm-dd")</f>
        <v>2018-01-25</v>
      </c>
      <c r="F942" s="1" t="str">
        <f t="shared" si="99"/>
        <v>22:20:00</v>
      </c>
      <c r="G942" s="9" t="str">
        <f t="shared" si="100"/>
        <v>January</v>
      </c>
      <c r="H942" s="5" t="str">
        <f t="shared" si="101"/>
        <v>2018</v>
      </c>
      <c r="I942" s="1" t="s">
        <v>1999</v>
      </c>
      <c r="J942" s="1" t="str">
        <f t="shared" si="102"/>
        <v xml:space="preserve">Ariane 5 ECA </v>
      </c>
      <c r="K942" s="1" t="str">
        <f t="shared" si="103"/>
        <v>SES-14/GOLD &amp; Al Yah-3</v>
      </c>
      <c r="L942" s="1" t="s">
        <v>346</v>
      </c>
      <c r="M942" s="1">
        <v>200</v>
      </c>
      <c r="N942" s="1">
        <f t="shared" si="104"/>
        <v>16600</v>
      </c>
      <c r="O942" s="1" t="s">
        <v>117</v>
      </c>
    </row>
    <row r="943" spans="1:15" x14ac:dyDescent="0.3">
      <c r="A943" s="1" t="s">
        <v>14</v>
      </c>
      <c r="B943" s="1" t="s">
        <v>18</v>
      </c>
      <c r="C943" s="1" t="str">
        <f t="shared" si="98"/>
        <v>China</v>
      </c>
      <c r="D943" s="1" t="s">
        <v>2000</v>
      </c>
      <c r="E943" s="7" t="str">
        <f>TEXT(DATE(MID(D943, 13, 4), CHOOSE(MATCH( MID(D943, 5, 3), {"Jan","Feb","Mar","Apr","May","Jun","Jul","Aug","Sep","Oct","Nov","Dec"}, 0), 1, 2, 3, 4, 5, 6, 7, 8, 9, 10, 11, 12), MID(D943, 9, 2)), "yyyy-mm-dd")</f>
        <v>2018-01-25</v>
      </c>
      <c r="F943" s="1" t="str">
        <f t="shared" si="99"/>
        <v>05:39:00</v>
      </c>
      <c r="G943" s="9" t="str">
        <f t="shared" si="100"/>
        <v>January</v>
      </c>
      <c r="H943" s="5" t="str">
        <f t="shared" si="101"/>
        <v>2018</v>
      </c>
      <c r="I943" s="1" t="s">
        <v>2001</v>
      </c>
      <c r="J943" s="1" t="str">
        <f t="shared" si="102"/>
        <v xml:space="preserve">Long March 2C </v>
      </c>
      <c r="K943" s="1" t="str">
        <f t="shared" si="103"/>
        <v>Yaogan-30 04</v>
      </c>
      <c r="L943" s="1" t="s">
        <v>8</v>
      </c>
      <c r="M943" s="1">
        <v>30.8</v>
      </c>
      <c r="N943" s="1">
        <f t="shared" si="104"/>
        <v>2556.4</v>
      </c>
      <c r="O943" s="1" t="s">
        <v>9</v>
      </c>
    </row>
    <row r="944" spans="1:15" x14ac:dyDescent="0.3">
      <c r="A944" s="1" t="s">
        <v>21</v>
      </c>
      <c r="B944" s="1" t="s">
        <v>828</v>
      </c>
      <c r="C944" s="1" t="str">
        <f t="shared" si="98"/>
        <v>New Zealand</v>
      </c>
      <c r="D944" s="1" t="s">
        <v>2002</v>
      </c>
      <c r="E944" s="7" t="str">
        <f>TEXT(DATE(MID(D944, 13, 4), CHOOSE(MATCH( MID(D944, 5, 3), {"Jan","Feb","Mar","Apr","May","Jun","Jul","Aug","Sep","Oct","Nov","Dec"}, 0), 1, 2, 3, 4, 5, 6, 7, 8, 9, 10, 11, 12), MID(D944, 9, 2)), "yyyy-mm-dd")</f>
        <v>2018-01-21</v>
      </c>
      <c r="F944" s="1" t="str">
        <f t="shared" si="99"/>
        <v>01:43:00</v>
      </c>
      <c r="G944" s="9" t="str">
        <f t="shared" si="100"/>
        <v>January</v>
      </c>
      <c r="H944" s="5" t="str">
        <f t="shared" si="101"/>
        <v>2018</v>
      </c>
      <c r="I944" s="1" t="s">
        <v>2003</v>
      </c>
      <c r="J944" s="1" t="str">
        <f t="shared" si="102"/>
        <v xml:space="preserve">Electron/Curie </v>
      </c>
      <c r="K944" s="1" t="str">
        <f t="shared" si="103"/>
        <v>Still Testing</v>
      </c>
      <c r="L944" s="1" t="s">
        <v>8</v>
      </c>
      <c r="M944" s="1">
        <v>7.5</v>
      </c>
      <c r="N944" s="1">
        <f t="shared" si="104"/>
        <v>622.5</v>
      </c>
      <c r="O944" s="1" t="s">
        <v>9</v>
      </c>
    </row>
    <row r="945" spans="1:15" x14ac:dyDescent="0.3">
      <c r="A945" s="1" t="s">
        <v>74</v>
      </c>
      <c r="B945" s="1" t="s">
        <v>75</v>
      </c>
      <c r="C945" s="1" t="str">
        <f t="shared" si="98"/>
        <v>USA</v>
      </c>
      <c r="D945" s="1" t="s">
        <v>2004</v>
      </c>
      <c r="E945" s="7" t="str">
        <f>TEXT(DATE(MID(D945, 13, 4), CHOOSE(MATCH( MID(D945, 5, 3), {"Jan","Feb","Mar","Apr","May","Jun","Jul","Aug","Sep","Oct","Nov","Dec"}, 0), 1, 2, 3, 4, 5, 6, 7, 8, 9, 10, 11, 12), MID(D945, 9, 2)), "yyyy-mm-dd")</f>
        <v>2018-01-20</v>
      </c>
      <c r="F945" s="1" t="str">
        <f t="shared" si="99"/>
        <v>00:48:00</v>
      </c>
      <c r="G945" s="9" t="str">
        <f t="shared" si="100"/>
        <v>January</v>
      </c>
      <c r="H945" s="5" t="str">
        <f t="shared" si="101"/>
        <v>2018</v>
      </c>
      <c r="I945" s="1" t="s">
        <v>2005</v>
      </c>
      <c r="J945" s="1" t="str">
        <f t="shared" si="102"/>
        <v xml:space="preserve">Atlas V 411 </v>
      </c>
      <c r="K945" s="1" t="str">
        <f t="shared" si="103"/>
        <v>SBIRS GEO-4</v>
      </c>
      <c r="L945" s="1" t="s">
        <v>346</v>
      </c>
      <c r="M945" s="1">
        <v>115</v>
      </c>
      <c r="N945" s="1">
        <f t="shared" si="104"/>
        <v>9545</v>
      </c>
      <c r="O945" s="1" t="s">
        <v>9</v>
      </c>
    </row>
    <row r="946" spans="1:15" x14ac:dyDescent="0.3">
      <c r="A946" s="1" t="s">
        <v>14</v>
      </c>
      <c r="B946" s="1" t="s">
        <v>69</v>
      </c>
      <c r="C946" s="1" t="str">
        <f t="shared" si="98"/>
        <v>China</v>
      </c>
      <c r="D946" s="1" t="s">
        <v>2006</v>
      </c>
      <c r="E946" s="7" t="str">
        <f>TEXT(DATE(MID(D946, 13, 4), CHOOSE(MATCH( MID(D946, 5, 3), {"Jan","Feb","Mar","Apr","May","Jun","Jul","Aug","Sep","Oct","Nov","Dec"}, 0), 1, 2, 3, 4, 5, 6, 7, 8, 9, 10, 11, 12), MID(D946, 9, 2)), "yyyy-mm-dd")</f>
        <v>2018-01-19</v>
      </c>
      <c r="F946" s="1" t="str">
        <f t="shared" si="99"/>
        <v>04:12:00</v>
      </c>
      <c r="G946" s="9" t="str">
        <f t="shared" si="100"/>
        <v>January</v>
      </c>
      <c r="H946" s="5" t="str">
        <f t="shared" si="101"/>
        <v>2018</v>
      </c>
      <c r="I946" s="1" t="s">
        <v>2007</v>
      </c>
      <c r="J946" s="1" t="str">
        <f t="shared" si="102"/>
        <v xml:space="preserve">Long March 11 </v>
      </c>
      <c r="K946" s="1" t="str">
        <f t="shared" si="103"/>
        <v>Jilin-1 07, 08 &amp; Others</v>
      </c>
      <c r="L946" s="1" t="s">
        <v>8</v>
      </c>
      <c r="M946" s="1">
        <v>5.3</v>
      </c>
      <c r="N946" s="1">
        <f t="shared" si="104"/>
        <v>439.9</v>
      </c>
      <c r="O946" s="1" t="s">
        <v>9</v>
      </c>
    </row>
    <row r="947" spans="1:15" x14ac:dyDescent="0.3">
      <c r="A947" s="1" t="s">
        <v>713</v>
      </c>
      <c r="B947" s="1" t="s">
        <v>714</v>
      </c>
      <c r="C947" s="1" t="str">
        <f t="shared" si="98"/>
        <v>Japan</v>
      </c>
      <c r="D947" s="1" t="s">
        <v>2008</v>
      </c>
      <c r="E947" s="7" t="str">
        <f>TEXT(DATE(MID(D947, 13, 4), CHOOSE(MATCH( MID(D947, 5, 3), {"Jan","Feb","Mar","Apr","May","Jun","Jul","Aug","Sep","Oct","Nov","Dec"}, 0), 1, 2, 3, 4, 5, 6, 7, 8, 9, 10, 11, 12), MID(D947, 9, 2)), "yyyy-mm-dd")</f>
        <v>2018-01-17</v>
      </c>
      <c r="F947" s="1" t="str">
        <f t="shared" si="99"/>
        <v>21:06:00</v>
      </c>
      <c r="G947" s="9" t="str">
        <f t="shared" si="100"/>
        <v>January</v>
      </c>
      <c r="H947" s="5" t="str">
        <f t="shared" si="101"/>
        <v>2018</v>
      </c>
      <c r="I947" s="1" t="s">
        <v>2009</v>
      </c>
      <c r="J947" s="1" t="str">
        <f t="shared" si="102"/>
        <v xml:space="preserve">Epsilon PBS </v>
      </c>
      <c r="K947" s="1" t="str">
        <f t="shared" si="103"/>
        <v>ASNARO 2</v>
      </c>
      <c r="L947" s="1" t="s">
        <v>8</v>
      </c>
      <c r="M947" s="1">
        <v>39</v>
      </c>
      <c r="N947" s="1">
        <f t="shared" si="104"/>
        <v>3237</v>
      </c>
      <c r="O947" s="1" t="s">
        <v>9</v>
      </c>
    </row>
    <row r="948" spans="1:15" x14ac:dyDescent="0.3">
      <c r="A948" s="1" t="s">
        <v>14</v>
      </c>
      <c r="B948" s="1" t="s">
        <v>90</v>
      </c>
      <c r="C948" s="1" t="str">
        <f t="shared" si="98"/>
        <v>China</v>
      </c>
      <c r="D948" s="1" t="s">
        <v>2010</v>
      </c>
      <c r="E948" s="7" t="str">
        <f>TEXT(DATE(MID(D948, 13, 4), CHOOSE(MATCH( MID(D948, 5, 3), {"Jan","Feb","Mar","Apr","May","Jun","Jul","Aug","Sep","Oct","Nov","Dec"}, 0), 1, 2, 3, 4, 5, 6, 7, 8, 9, 10, 11, 12), MID(D948, 9, 2)), "yyyy-mm-dd")</f>
        <v>2018-01-13</v>
      </c>
      <c r="F948" s="1" t="str">
        <f t="shared" si="99"/>
        <v>07:10:00</v>
      </c>
      <c r="G948" s="9" t="str">
        <f t="shared" si="100"/>
        <v>January</v>
      </c>
      <c r="H948" s="5" t="str">
        <f t="shared" si="101"/>
        <v>2018</v>
      </c>
      <c r="I948" s="1" t="s">
        <v>2011</v>
      </c>
      <c r="J948" s="1" t="str">
        <f t="shared" si="102"/>
        <v xml:space="preserve">Long March 2D </v>
      </c>
      <c r="K948" s="1" t="str">
        <f t="shared" si="103"/>
        <v>LKW-3</v>
      </c>
      <c r="L948" s="1" t="s">
        <v>8</v>
      </c>
      <c r="M948" s="1">
        <v>29.75</v>
      </c>
      <c r="N948" s="1">
        <f t="shared" si="104"/>
        <v>2469.25</v>
      </c>
      <c r="O948" s="1" t="s">
        <v>9</v>
      </c>
    </row>
    <row r="949" spans="1:15" x14ac:dyDescent="0.3">
      <c r="A949" s="1" t="s">
        <v>74</v>
      </c>
      <c r="B949" s="1" t="s">
        <v>745</v>
      </c>
      <c r="C949" s="1" t="str">
        <f t="shared" si="98"/>
        <v>USA</v>
      </c>
      <c r="D949" s="1" t="s">
        <v>2012</v>
      </c>
      <c r="E949" s="7" t="str">
        <f>TEXT(DATE(MID(D949, 13, 4), CHOOSE(MATCH( MID(D949, 5, 3), {"Jan","Feb","Mar","Apr","May","Jun","Jul","Aug","Sep","Oct","Nov","Dec"}, 0), 1, 2, 3, 4, 5, 6, 7, 8, 9, 10, 11, 12), MID(D949, 9, 2)), "yyyy-mm-dd")</f>
        <v>2018-01-12</v>
      </c>
      <c r="F949" s="1" t="str">
        <f t="shared" si="99"/>
        <v>22:11:00</v>
      </c>
      <c r="G949" s="9" t="str">
        <f t="shared" si="100"/>
        <v>January</v>
      </c>
      <c r="H949" s="5" t="str">
        <f t="shared" si="101"/>
        <v>2018</v>
      </c>
      <c r="I949" s="1" t="s">
        <v>2013</v>
      </c>
      <c r="J949" s="1" t="str">
        <f t="shared" si="102"/>
        <v xml:space="preserve">Delta IV Medium+ (5,2) </v>
      </c>
      <c r="K949" s="1" t="str">
        <f t="shared" si="103"/>
        <v>NROL-47</v>
      </c>
      <c r="L949" s="1" t="s">
        <v>346</v>
      </c>
      <c r="M949" s="1"/>
      <c r="N949" s="1">
        <f t="shared" si="104"/>
        <v>0</v>
      </c>
      <c r="O949" s="1" t="s">
        <v>9</v>
      </c>
    </row>
    <row r="950" spans="1:15" x14ac:dyDescent="0.3">
      <c r="A950" s="1" t="s">
        <v>86</v>
      </c>
      <c r="B950" s="1" t="s">
        <v>87</v>
      </c>
      <c r="C950" s="1" t="str">
        <f t="shared" si="98"/>
        <v>India</v>
      </c>
      <c r="D950" s="1" t="s">
        <v>2014</v>
      </c>
      <c r="E950" s="7" t="str">
        <f>TEXT(DATE(MID(D950, 13, 4), CHOOSE(MATCH( MID(D950, 5, 3), {"Jan","Feb","Mar","Apr","May","Jun","Jul","Aug","Sep","Oct","Nov","Dec"}, 0), 1, 2, 3, 4, 5, 6, 7, 8, 9, 10, 11, 12), MID(D950, 9, 2)), "yyyy-mm-dd")</f>
        <v>2018-01-12</v>
      </c>
      <c r="F950" s="1" t="str">
        <f t="shared" si="99"/>
        <v>03:59:00</v>
      </c>
      <c r="G950" s="9" t="str">
        <f t="shared" si="100"/>
        <v>January</v>
      </c>
      <c r="H950" s="5" t="str">
        <f t="shared" si="101"/>
        <v>2018</v>
      </c>
      <c r="I950" s="1" t="s">
        <v>2015</v>
      </c>
      <c r="J950" s="1" t="str">
        <f t="shared" si="102"/>
        <v xml:space="preserve">PSLV-XL </v>
      </c>
      <c r="K950" s="1" t="str">
        <f t="shared" si="103"/>
        <v>Cartosat-2F &amp; Rideshares</v>
      </c>
      <c r="L950" s="1" t="s">
        <v>8</v>
      </c>
      <c r="M950" s="1">
        <v>31</v>
      </c>
      <c r="N950" s="1">
        <f t="shared" si="104"/>
        <v>2573</v>
      </c>
      <c r="O950" s="1" t="s">
        <v>9</v>
      </c>
    </row>
    <row r="951" spans="1:15" x14ac:dyDescent="0.3">
      <c r="A951" s="1" t="s">
        <v>14</v>
      </c>
      <c r="B951" s="1" t="s">
        <v>101</v>
      </c>
      <c r="C951" s="1" t="str">
        <f t="shared" si="98"/>
        <v>China</v>
      </c>
      <c r="D951" s="1" t="s">
        <v>2016</v>
      </c>
      <c r="E951" s="7" t="str">
        <f>TEXT(DATE(MID(D951, 13, 4), CHOOSE(MATCH( MID(D951, 5, 3), {"Jan","Feb","Mar","Apr","May","Jun","Jul","Aug","Sep","Oct","Nov","Dec"}, 0), 1, 2, 3, 4, 5, 6, 7, 8, 9, 10, 11, 12), MID(D951, 9, 2)), "yyyy-mm-dd")</f>
        <v>2018-01-11</v>
      </c>
      <c r="F951" s="1" t="str">
        <f t="shared" si="99"/>
        <v>23:18:00</v>
      </c>
      <c r="G951" s="9" t="str">
        <f t="shared" si="100"/>
        <v>January</v>
      </c>
      <c r="H951" s="5" t="str">
        <f t="shared" si="101"/>
        <v>2018</v>
      </c>
      <c r="I951" s="1" t="s">
        <v>2017</v>
      </c>
      <c r="J951" s="1" t="str">
        <f t="shared" si="102"/>
        <v xml:space="preserve">Long March 3B/YZ-1 </v>
      </c>
      <c r="K951" s="1" t="str">
        <f t="shared" si="103"/>
        <v>Beidou-3 M7 &amp; M8</v>
      </c>
      <c r="L951" s="1" t="s">
        <v>8</v>
      </c>
      <c r="M951" s="1"/>
      <c r="N951" s="1">
        <f t="shared" si="104"/>
        <v>0</v>
      </c>
      <c r="O951" s="1" t="s">
        <v>9</v>
      </c>
    </row>
    <row r="952" spans="1:15" x14ac:dyDescent="0.3">
      <c r="A952" s="1" t="s">
        <v>14</v>
      </c>
      <c r="B952" s="1" t="s">
        <v>329</v>
      </c>
      <c r="C952" s="1" t="str">
        <f t="shared" si="98"/>
        <v>China</v>
      </c>
      <c r="D952" s="1" t="s">
        <v>2018</v>
      </c>
      <c r="E952" s="7" t="str">
        <f>TEXT(DATE(MID(D952, 13, 4), CHOOSE(MATCH( MID(D952, 5, 3), {"Jan","Feb","Mar","Apr","May","Jun","Jul","Aug","Sep","Oct","Nov","Dec"}, 0), 1, 2, 3, 4, 5, 6, 7, 8, 9, 10, 11, 12), MID(D952, 9, 2)), "yyyy-mm-dd")</f>
        <v>2018-01-09</v>
      </c>
      <c r="F952" s="1" t="str">
        <f t="shared" si="99"/>
        <v>03:24:00</v>
      </c>
      <c r="G952" s="9" t="str">
        <f t="shared" si="100"/>
        <v>January</v>
      </c>
      <c r="H952" s="5" t="str">
        <f t="shared" si="101"/>
        <v>2018</v>
      </c>
      <c r="I952" s="1" t="s">
        <v>2019</v>
      </c>
      <c r="J952" s="1" t="str">
        <f t="shared" si="102"/>
        <v xml:space="preserve">Long March 2D </v>
      </c>
      <c r="K952" s="1" t="str">
        <f t="shared" si="103"/>
        <v>GaoJing 03 &amp; 04</v>
      </c>
      <c r="L952" s="1" t="s">
        <v>8</v>
      </c>
      <c r="M952" s="1">
        <v>29.75</v>
      </c>
      <c r="N952" s="1">
        <f t="shared" si="104"/>
        <v>2469.25</v>
      </c>
      <c r="O952" s="1" t="s">
        <v>9</v>
      </c>
    </row>
    <row r="953" spans="1:15" x14ac:dyDescent="0.3">
      <c r="A953" s="1" t="s">
        <v>10</v>
      </c>
      <c r="B953" s="1" t="s">
        <v>11</v>
      </c>
      <c r="C953" s="1" t="str">
        <f t="shared" si="98"/>
        <v>USA</v>
      </c>
      <c r="D953" s="1" t="s">
        <v>2020</v>
      </c>
      <c r="E953" s="7" t="str">
        <f>TEXT(DATE(MID(D953, 13, 4), CHOOSE(MATCH( MID(D953, 5, 3), {"Jan","Feb","Mar","Apr","May","Jun","Jul","Aug","Sep","Oct","Nov","Dec"}, 0), 1, 2, 3, 4, 5, 6, 7, 8, 9, 10, 11, 12), MID(D953, 9, 2)), "yyyy-mm-dd")</f>
        <v>2018-01-08</v>
      </c>
      <c r="F953" s="1" t="str">
        <f t="shared" si="99"/>
        <v>01:00:00</v>
      </c>
      <c r="G953" s="9" t="str">
        <f t="shared" si="100"/>
        <v>January</v>
      </c>
      <c r="H953" s="5" t="str">
        <f t="shared" si="101"/>
        <v>2018</v>
      </c>
      <c r="I953" s="1" t="s">
        <v>2021</v>
      </c>
      <c r="J953" s="1" t="str">
        <f t="shared" si="102"/>
        <v xml:space="preserve">Falcon 9 Block 4 </v>
      </c>
      <c r="K953" s="1" t="str">
        <f t="shared" si="103"/>
        <v>Zuma</v>
      </c>
      <c r="L953" s="1" t="s">
        <v>346</v>
      </c>
      <c r="M953" s="1">
        <v>62</v>
      </c>
      <c r="N953" s="1">
        <f t="shared" si="104"/>
        <v>5146</v>
      </c>
      <c r="O953" s="1" t="s">
        <v>9</v>
      </c>
    </row>
    <row r="954" spans="1:15" x14ac:dyDescent="0.3">
      <c r="A954" s="1" t="s">
        <v>129</v>
      </c>
      <c r="B954" s="1" t="s">
        <v>2022</v>
      </c>
      <c r="C954" s="1" t="str">
        <f t="shared" si="98"/>
        <v>Kazakhstan</v>
      </c>
      <c r="D954" s="1" t="s">
        <v>2023</v>
      </c>
      <c r="E954" s="7" t="str">
        <f>TEXT(DATE(MID(D954, 13, 4), CHOOSE(MATCH( MID(D954, 5, 3), {"Jan","Feb","Mar","Apr","May","Jun","Jul","Aug","Sep","Oct","Nov","Dec"}, 0), 1, 2, 3, 4, 5, 6, 7, 8, 9, 10, 11, 12), MID(D954, 9, 2)), "yyyy-mm-dd")</f>
        <v>2017-12-26</v>
      </c>
      <c r="F954" s="1" t="str">
        <f t="shared" si="99"/>
        <v>19:00:00</v>
      </c>
      <c r="G954" s="9" t="str">
        <f t="shared" si="100"/>
        <v>December</v>
      </c>
      <c r="H954" s="5" t="str">
        <f t="shared" si="101"/>
        <v>2017</v>
      </c>
      <c r="I954" s="1" t="s">
        <v>2024</v>
      </c>
      <c r="J954" s="1" t="str">
        <f t="shared" si="102"/>
        <v xml:space="preserve">Zenit-3 SLBF </v>
      </c>
      <c r="K954" s="1" t="str">
        <f t="shared" si="103"/>
        <v>AngoSat 1</v>
      </c>
      <c r="L954" s="1" t="s">
        <v>346</v>
      </c>
      <c r="M954" s="1"/>
      <c r="N954" s="1">
        <f t="shared" si="104"/>
        <v>0</v>
      </c>
      <c r="O954" s="1" t="s">
        <v>9</v>
      </c>
    </row>
    <row r="955" spans="1:15" x14ac:dyDescent="0.3">
      <c r="A955" s="1" t="s">
        <v>14</v>
      </c>
      <c r="B955" s="1" t="s">
        <v>18</v>
      </c>
      <c r="C955" s="1" t="str">
        <f t="shared" si="98"/>
        <v>China</v>
      </c>
      <c r="D955" s="1" t="s">
        <v>2025</v>
      </c>
      <c r="E955" s="7" t="str">
        <f>TEXT(DATE(MID(D955, 13, 4), CHOOSE(MATCH( MID(D955, 5, 3), {"Jan","Feb","Mar","Apr","May","Jun","Jul","Aug","Sep","Oct","Nov","Dec"}, 0), 1, 2, 3, 4, 5, 6, 7, 8, 9, 10, 11, 12), MID(D955, 9, 2)), "yyyy-mm-dd")</f>
        <v>2017-12-25</v>
      </c>
      <c r="F955" s="1" t="str">
        <f t="shared" si="99"/>
        <v>19:44:00</v>
      </c>
      <c r="G955" s="9" t="str">
        <f t="shared" si="100"/>
        <v>December</v>
      </c>
      <c r="H955" s="5" t="str">
        <f t="shared" si="101"/>
        <v>2017</v>
      </c>
      <c r="I955" s="1" t="s">
        <v>2026</v>
      </c>
      <c r="J955" s="1" t="str">
        <f t="shared" si="102"/>
        <v xml:space="preserve">Long March 2C </v>
      </c>
      <c r="K955" s="1" t="str">
        <f t="shared" si="103"/>
        <v>Yaogan-30 03</v>
      </c>
      <c r="L955" s="1" t="s">
        <v>8</v>
      </c>
      <c r="M955" s="1">
        <v>30.8</v>
      </c>
      <c r="N955" s="1">
        <f t="shared" si="104"/>
        <v>2556.4</v>
      </c>
      <c r="O955" s="1" t="s">
        <v>9</v>
      </c>
    </row>
    <row r="956" spans="1:15" x14ac:dyDescent="0.3">
      <c r="A956" s="1" t="s">
        <v>14</v>
      </c>
      <c r="B956" s="1" t="s">
        <v>90</v>
      </c>
      <c r="C956" s="1" t="str">
        <f t="shared" si="98"/>
        <v>China</v>
      </c>
      <c r="D956" s="1" t="s">
        <v>2027</v>
      </c>
      <c r="E956" s="7" t="str">
        <f>TEXT(DATE(MID(D956, 13, 4), CHOOSE(MATCH( MID(D956, 5, 3), {"Jan","Feb","Mar","Apr","May","Jun","Jul","Aug","Sep","Oct","Nov","Dec"}, 0), 1, 2, 3, 4, 5, 6, 7, 8, 9, 10, 11, 12), MID(D956, 9, 2)), "yyyy-mm-dd")</f>
        <v>2017-12-23</v>
      </c>
      <c r="F956" s="1" t="str">
        <f t="shared" si="99"/>
        <v>04:14:00</v>
      </c>
      <c r="G956" s="9" t="str">
        <f t="shared" si="100"/>
        <v>December</v>
      </c>
      <c r="H956" s="5" t="str">
        <f t="shared" si="101"/>
        <v>2017</v>
      </c>
      <c r="I956" s="1" t="s">
        <v>2028</v>
      </c>
      <c r="J956" s="1" t="str">
        <f t="shared" si="102"/>
        <v xml:space="preserve">Long March 2D </v>
      </c>
      <c r="K956" s="1" t="str">
        <f t="shared" si="103"/>
        <v>LKW-2</v>
      </c>
      <c r="L956" s="1" t="s">
        <v>8</v>
      </c>
      <c r="M956" s="1">
        <v>29.75</v>
      </c>
      <c r="N956" s="1">
        <f t="shared" si="104"/>
        <v>2469.25</v>
      </c>
      <c r="O956" s="1" t="s">
        <v>9</v>
      </c>
    </row>
    <row r="957" spans="1:15" x14ac:dyDescent="0.3">
      <c r="A957" s="1" t="s">
        <v>10</v>
      </c>
      <c r="B957" s="1" t="s">
        <v>27</v>
      </c>
      <c r="C957" s="1" t="str">
        <f t="shared" si="98"/>
        <v>USA</v>
      </c>
      <c r="D957" s="1" t="s">
        <v>2029</v>
      </c>
      <c r="E957" s="7" t="str">
        <f>TEXT(DATE(MID(D957, 13, 4), CHOOSE(MATCH( MID(D957, 5, 3), {"Jan","Feb","Mar","Apr","May","Jun","Jul","Aug","Sep","Oct","Nov","Dec"}, 0), 1, 2, 3, 4, 5, 6, 7, 8, 9, 10, 11, 12), MID(D957, 9, 2)), "yyyy-mm-dd")</f>
        <v>2017-12-23</v>
      </c>
      <c r="F957" s="1" t="str">
        <f t="shared" si="99"/>
        <v>01:27:00</v>
      </c>
      <c r="G957" s="9" t="str">
        <f t="shared" si="100"/>
        <v>December</v>
      </c>
      <c r="H957" s="5" t="str">
        <f t="shared" si="101"/>
        <v>2017</v>
      </c>
      <c r="I957" s="1" t="s">
        <v>2030</v>
      </c>
      <c r="J957" s="1" t="str">
        <f t="shared" si="102"/>
        <v xml:space="preserve">Falcon 9 Block 3 (v1.2/FT) </v>
      </c>
      <c r="K957" s="1" t="str">
        <f t="shared" si="103"/>
        <v>Iridium-4</v>
      </c>
      <c r="L957" s="1" t="s">
        <v>346</v>
      </c>
      <c r="M957" s="1">
        <v>62</v>
      </c>
      <c r="N957" s="1">
        <f t="shared" si="104"/>
        <v>5146</v>
      </c>
      <c r="O957" s="1" t="s">
        <v>9</v>
      </c>
    </row>
    <row r="958" spans="1:15" x14ac:dyDescent="0.3">
      <c r="A958" s="1" t="s">
        <v>60</v>
      </c>
      <c r="B958" s="1" t="s">
        <v>61</v>
      </c>
      <c r="C958" s="1" t="str">
        <f t="shared" si="98"/>
        <v>Japan</v>
      </c>
      <c r="D958" s="1" t="s">
        <v>2031</v>
      </c>
      <c r="E958" s="7" t="str">
        <f>TEXT(DATE(MID(D958, 13, 4), CHOOSE(MATCH( MID(D958, 5, 3), {"Jan","Feb","Mar","Apr","May","Jun","Jul","Aug","Sep","Oct","Nov","Dec"}, 0), 1, 2, 3, 4, 5, 6, 7, 8, 9, 10, 11, 12), MID(D958, 9, 2)), "yyyy-mm-dd")</f>
        <v>2017-12-23</v>
      </c>
      <c r="F958" s="1" t="str">
        <f t="shared" si="99"/>
        <v>01:26:00</v>
      </c>
      <c r="G958" s="9" t="str">
        <f t="shared" si="100"/>
        <v>December</v>
      </c>
      <c r="H958" s="5" t="str">
        <f t="shared" si="101"/>
        <v>2017</v>
      </c>
      <c r="I958" s="1" t="s">
        <v>2032</v>
      </c>
      <c r="J958" s="1" t="str">
        <f t="shared" si="102"/>
        <v xml:space="preserve">H-IIA 202 </v>
      </c>
      <c r="K958" s="1" t="str">
        <f t="shared" si="103"/>
        <v>GCOM-C &amp; SLATS</v>
      </c>
      <c r="L958" s="1" t="s">
        <v>8</v>
      </c>
      <c r="M958" s="1">
        <v>90</v>
      </c>
      <c r="N958" s="1">
        <f t="shared" si="104"/>
        <v>7470</v>
      </c>
      <c r="O958" s="1" t="s">
        <v>9</v>
      </c>
    </row>
    <row r="959" spans="1:15" x14ac:dyDescent="0.3">
      <c r="A959" s="1" t="s">
        <v>129</v>
      </c>
      <c r="B959" s="1" t="s">
        <v>1630</v>
      </c>
      <c r="C959" s="1" t="str">
        <f t="shared" si="98"/>
        <v>Kazakhstan</v>
      </c>
      <c r="D959" s="1" t="s">
        <v>2033</v>
      </c>
      <c r="E959" s="7" t="str">
        <f>TEXT(DATE(MID(D959, 13, 4), CHOOSE(MATCH( MID(D959, 5, 3), {"Jan","Feb","Mar","Apr","May","Jun","Jul","Aug","Sep","Oct","Nov","Dec"}, 0), 1, 2, 3, 4, 5, 6, 7, 8, 9, 10, 11, 12), MID(D959, 9, 2)), "yyyy-mm-dd")</f>
        <v>2017-12-17</v>
      </c>
      <c r="F959" s="1" t="str">
        <f t="shared" si="99"/>
        <v>07:21:00</v>
      </c>
      <c r="G959" s="9" t="str">
        <f t="shared" si="100"/>
        <v>December</v>
      </c>
      <c r="H959" s="5" t="str">
        <f t="shared" si="101"/>
        <v>2017</v>
      </c>
      <c r="I959" s="1" t="s">
        <v>2034</v>
      </c>
      <c r="J959" s="1" t="str">
        <f t="shared" si="102"/>
        <v xml:space="preserve">Soyuz FG </v>
      </c>
      <c r="K959" s="1" t="str">
        <f t="shared" si="103"/>
        <v>Soyuz MS-07</v>
      </c>
      <c r="L959" s="1" t="s">
        <v>346</v>
      </c>
      <c r="M959" s="1"/>
      <c r="N959" s="1">
        <f t="shared" si="104"/>
        <v>0</v>
      </c>
      <c r="O959" s="1" t="s">
        <v>9</v>
      </c>
    </row>
    <row r="960" spans="1:15" x14ac:dyDescent="0.3">
      <c r="A960" s="1" t="s">
        <v>10</v>
      </c>
      <c r="B960" s="1" t="s">
        <v>11</v>
      </c>
      <c r="C960" s="1" t="str">
        <f t="shared" si="98"/>
        <v>USA</v>
      </c>
      <c r="D960" s="1" t="s">
        <v>2035</v>
      </c>
      <c r="E960" s="7" t="str">
        <f>TEXT(DATE(MID(D960, 13, 4), CHOOSE(MATCH( MID(D960, 5, 3), {"Jan","Feb","Mar","Apr","May","Jun","Jul","Aug","Sep","Oct","Nov","Dec"}, 0), 1, 2, 3, 4, 5, 6, 7, 8, 9, 10, 11, 12), MID(D960, 9, 2)), "yyyy-mm-dd")</f>
        <v>2017-12-15</v>
      </c>
      <c r="F960" s="1" t="str">
        <f t="shared" si="99"/>
        <v>15:36:00</v>
      </c>
      <c r="G960" s="9" t="str">
        <f t="shared" si="100"/>
        <v>December</v>
      </c>
      <c r="H960" s="5" t="str">
        <f t="shared" si="101"/>
        <v>2017</v>
      </c>
      <c r="I960" s="1" t="s">
        <v>2036</v>
      </c>
      <c r="J960" s="1" t="str">
        <f t="shared" si="102"/>
        <v xml:space="preserve">Falcon 9 Block 3 (v1.2/FT) </v>
      </c>
      <c r="K960" s="1" t="str">
        <f t="shared" si="103"/>
        <v>CRS SpX-13</v>
      </c>
      <c r="L960" s="1" t="s">
        <v>346</v>
      </c>
      <c r="M960" s="1">
        <v>62</v>
      </c>
      <c r="N960" s="1">
        <f t="shared" si="104"/>
        <v>5146</v>
      </c>
      <c r="O960" s="1" t="s">
        <v>9</v>
      </c>
    </row>
    <row r="961" spans="1:15" x14ac:dyDescent="0.3">
      <c r="A961" s="1" t="s">
        <v>233</v>
      </c>
      <c r="B961" s="1" t="s">
        <v>379</v>
      </c>
      <c r="C961" s="1" t="str">
        <f t="shared" si="98"/>
        <v>France</v>
      </c>
      <c r="D961" s="1" t="s">
        <v>2037</v>
      </c>
      <c r="E961" s="7" t="str">
        <f>TEXT(DATE(MID(D961, 13, 4), CHOOSE(MATCH( MID(D961, 5, 3), {"Jan","Feb","Mar","Apr","May","Jun","Jul","Aug","Sep","Oct","Nov","Dec"}, 0), 1, 2, 3, 4, 5, 6, 7, 8, 9, 10, 11, 12), MID(D961, 9, 2)), "yyyy-mm-dd")</f>
        <v>2017-12-12</v>
      </c>
      <c r="F961" s="1" t="str">
        <f t="shared" si="99"/>
        <v>18:36:00</v>
      </c>
      <c r="G961" s="9" t="str">
        <f t="shared" si="100"/>
        <v>December</v>
      </c>
      <c r="H961" s="5" t="str">
        <f t="shared" si="101"/>
        <v>2017</v>
      </c>
      <c r="I961" s="1" t="s">
        <v>2038</v>
      </c>
      <c r="J961" s="1" t="str">
        <f t="shared" si="102"/>
        <v xml:space="preserve">Ariane 5 ES </v>
      </c>
      <c r="K961" s="1" t="str">
        <f t="shared" si="103"/>
        <v>Galileo FOC FM15-FM18</v>
      </c>
      <c r="L961" s="1" t="s">
        <v>346</v>
      </c>
      <c r="M961" s="1"/>
      <c r="N961" s="1">
        <f t="shared" si="104"/>
        <v>0</v>
      </c>
      <c r="O961" s="1" t="s">
        <v>9</v>
      </c>
    </row>
    <row r="962" spans="1:15" x14ac:dyDescent="0.3">
      <c r="A962" s="1" t="s">
        <v>120</v>
      </c>
      <c r="B962" s="1" t="s">
        <v>121</v>
      </c>
      <c r="C962" s="1" t="str">
        <f t="shared" ref="C962:C1025" si="105">TRIM(MID(B962, FIND("|", SUBSTITUTE(B962, ",", "|", LEN(B962) - LEN(SUBSTITUTE(B962,",", "" )))) + 1, LEN(B962)))</f>
        <v>USA</v>
      </c>
      <c r="D962" s="1" t="s">
        <v>2039</v>
      </c>
      <c r="E962" s="7" t="str">
        <f>TEXT(DATE(MID(D962, 13, 4), CHOOSE(MATCH( MID(D962, 5, 3), {"Jan","Feb","Mar","Apr","May","Jun","Jul","Aug","Sep","Oct","Nov","Dec"}, 0), 1, 2, 3, 4, 5, 6, 7, 8, 9, 10, 11, 12), MID(D962, 9, 2)), "yyyy-mm-dd")</f>
        <v>2017-12-12</v>
      </c>
      <c r="F962" s="1" t="str">
        <f t="shared" ref="F962:F1025" si="106">IF(ISNUMBER(FIND(":", D962)), MID(D962, FIND(":", D962)-2, 5) &amp; ":00", "00:00:00")</f>
        <v>16:59:00</v>
      </c>
      <c r="G962" s="9" t="str">
        <f t="shared" ref="G962:G1025" si="107">TEXT(E962, "mmmm")</f>
        <v>December</v>
      </c>
      <c r="H962" s="5" t="str">
        <f t="shared" ref="H962:H1025" si="108">TEXT(E962, "yyyy")</f>
        <v>2017</v>
      </c>
      <c r="I962" s="1" t="s">
        <v>2040</v>
      </c>
      <c r="J962" s="1" t="str">
        <f t="shared" ref="J962:J1025" si="109">LEFT(I962, FIND("|", I962) - 1)</f>
        <v xml:space="preserve">New Shepard </v>
      </c>
      <c r="K962" s="1" t="str">
        <f t="shared" ref="K962:K1025" si="110">MID(I962, FIND("|", I962) + 2, LEN(I962))</f>
        <v>Mission 7</v>
      </c>
      <c r="L962" s="1" t="s">
        <v>8</v>
      </c>
      <c r="M962" s="1"/>
      <c r="N962" s="1">
        <f t="shared" si="104"/>
        <v>0</v>
      </c>
      <c r="O962" s="1" t="s">
        <v>9</v>
      </c>
    </row>
    <row r="963" spans="1:15" x14ac:dyDescent="0.3">
      <c r="A963" s="1" t="s">
        <v>14</v>
      </c>
      <c r="B963" s="1" t="s">
        <v>101</v>
      </c>
      <c r="C963" s="1" t="str">
        <f t="shared" si="105"/>
        <v>China</v>
      </c>
      <c r="D963" s="1" t="s">
        <v>2041</v>
      </c>
      <c r="E963" s="7" t="str">
        <f>TEXT(DATE(MID(D963, 13, 4), CHOOSE(MATCH( MID(D963, 5, 3), {"Jan","Feb","Mar","Apr","May","Jun","Jul","Aug","Sep","Oct","Nov","Dec"}, 0), 1, 2, 3, 4, 5, 6, 7, 8, 9, 10, 11, 12), MID(D963, 9, 2)), "yyyy-mm-dd")</f>
        <v>2017-12-10</v>
      </c>
      <c r="F963" s="1" t="str">
        <f t="shared" si="106"/>
        <v>16:40:00</v>
      </c>
      <c r="G963" s="9" t="str">
        <f t="shared" si="107"/>
        <v>December</v>
      </c>
      <c r="H963" s="5" t="str">
        <f t="shared" si="108"/>
        <v>2017</v>
      </c>
      <c r="I963" s="1" t="s">
        <v>2042</v>
      </c>
      <c r="J963" s="1" t="str">
        <f t="shared" si="109"/>
        <v xml:space="preserve">Long March 3B/E </v>
      </c>
      <c r="K963" s="1" t="str">
        <f t="shared" si="110"/>
        <v>Alcomsat-1</v>
      </c>
      <c r="L963" s="1" t="s">
        <v>8</v>
      </c>
      <c r="M963" s="1">
        <v>29.15</v>
      </c>
      <c r="N963" s="1">
        <f t="shared" ref="N963:N1026" si="111">M963 * 83</f>
        <v>2419.4499999999998</v>
      </c>
      <c r="O963" s="1" t="s">
        <v>9</v>
      </c>
    </row>
    <row r="964" spans="1:15" x14ac:dyDescent="0.3">
      <c r="A964" s="1" t="s">
        <v>14</v>
      </c>
      <c r="B964" s="1" t="s">
        <v>90</v>
      </c>
      <c r="C964" s="1" t="str">
        <f t="shared" si="105"/>
        <v>China</v>
      </c>
      <c r="D964" s="1" t="s">
        <v>2043</v>
      </c>
      <c r="E964" s="7" t="str">
        <f>TEXT(DATE(MID(D964, 13, 4), CHOOSE(MATCH( MID(D964, 5, 3), {"Jan","Feb","Mar","Apr","May","Jun","Jul","Aug","Sep","Oct","Nov","Dec"}, 0), 1, 2, 3, 4, 5, 6, 7, 8, 9, 10, 11, 12), MID(D964, 9, 2)), "yyyy-mm-dd")</f>
        <v>2017-12-03</v>
      </c>
      <c r="F964" s="1" t="str">
        <f t="shared" si="106"/>
        <v>04:11:00</v>
      </c>
      <c r="G964" s="9" t="str">
        <f t="shared" si="107"/>
        <v>December</v>
      </c>
      <c r="H964" s="5" t="str">
        <f t="shared" si="108"/>
        <v>2017</v>
      </c>
      <c r="I964" s="1" t="s">
        <v>2044</v>
      </c>
      <c r="J964" s="1" t="str">
        <f t="shared" si="109"/>
        <v xml:space="preserve">Long March 2D </v>
      </c>
      <c r="K964" s="1" t="str">
        <f t="shared" si="110"/>
        <v>LKW-1</v>
      </c>
      <c r="L964" s="1" t="s">
        <v>8</v>
      </c>
      <c r="M964" s="1">
        <v>29.75</v>
      </c>
      <c r="N964" s="1">
        <f t="shared" si="111"/>
        <v>2469.25</v>
      </c>
      <c r="O964" s="1" t="s">
        <v>9</v>
      </c>
    </row>
    <row r="965" spans="1:15" x14ac:dyDescent="0.3">
      <c r="A965" s="1" t="s">
        <v>4</v>
      </c>
      <c r="B965" s="1" t="s">
        <v>5</v>
      </c>
      <c r="C965" s="1" t="str">
        <f t="shared" si="105"/>
        <v>Russia</v>
      </c>
      <c r="D965" s="1" t="s">
        <v>2045</v>
      </c>
      <c r="E965" s="7" t="str">
        <f>TEXT(DATE(MID(D965, 13, 4), CHOOSE(MATCH( MID(D965, 5, 3), {"Jan","Feb","Mar","Apr","May","Jun","Jul","Aug","Sep","Oct","Nov","Dec"}, 0), 1, 2, 3, 4, 5, 6, 7, 8, 9, 10, 11, 12), MID(D965, 9, 2)), "yyyy-mm-dd")</f>
        <v>2017-12-02</v>
      </c>
      <c r="F965" s="1" t="str">
        <f t="shared" si="106"/>
        <v>10:43:00</v>
      </c>
      <c r="G965" s="9" t="str">
        <f t="shared" si="107"/>
        <v>December</v>
      </c>
      <c r="H965" s="5" t="str">
        <f t="shared" si="108"/>
        <v>2017</v>
      </c>
      <c r="I965" s="1" t="s">
        <v>2046</v>
      </c>
      <c r="J965" s="1" t="str">
        <f t="shared" si="109"/>
        <v xml:space="preserve">Soyuz 2.1b </v>
      </c>
      <c r="K965" s="1" t="str">
        <f t="shared" si="110"/>
        <v>Cosmos 2524</v>
      </c>
      <c r="L965" s="1" t="s">
        <v>8</v>
      </c>
      <c r="M965" s="1">
        <v>20</v>
      </c>
      <c r="N965" s="1">
        <f t="shared" si="111"/>
        <v>1660</v>
      </c>
      <c r="O965" s="1" t="s">
        <v>9</v>
      </c>
    </row>
    <row r="966" spans="1:15" x14ac:dyDescent="0.3">
      <c r="A966" s="1" t="s">
        <v>129</v>
      </c>
      <c r="B966" s="1" t="s">
        <v>322</v>
      </c>
      <c r="C966" s="1" t="str">
        <f t="shared" si="105"/>
        <v>Russia</v>
      </c>
      <c r="D966" s="1" t="s">
        <v>2047</v>
      </c>
      <c r="E966" s="7" t="str">
        <f>TEXT(DATE(MID(D966, 13, 4), CHOOSE(MATCH( MID(D966, 5, 3), {"Jan","Feb","Mar","Apr","May","Jun","Jul","Aug","Sep","Oct","Nov","Dec"}, 0), 1, 2, 3, 4, 5, 6, 7, 8, 9, 10, 11, 12), MID(D966, 9, 2)), "yyyy-mm-dd")</f>
        <v>2017-11-28</v>
      </c>
      <c r="F966" s="1" t="str">
        <f t="shared" si="106"/>
        <v>05:41:00</v>
      </c>
      <c r="G966" s="9" t="str">
        <f t="shared" si="107"/>
        <v>November</v>
      </c>
      <c r="H966" s="5" t="str">
        <f t="shared" si="108"/>
        <v>2017</v>
      </c>
      <c r="I966" s="1" t="s">
        <v>2048</v>
      </c>
      <c r="J966" s="1" t="str">
        <f t="shared" si="109"/>
        <v xml:space="preserve">Soyuz 2.1b/Fregat-M </v>
      </c>
      <c r="K966" s="1" t="str">
        <f t="shared" si="110"/>
        <v>Meteor-M No.2-1 &amp; Rideshares</v>
      </c>
      <c r="L966" s="1" t="s">
        <v>8</v>
      </c>
      <c r="M966" s="1">
        <v>25</v>
      </c>
      <c r="N966" s="1">
        <f t="shared" si="111"/>
        <v>2075</v>
      </c>
      <c r="O966" s="1" t="s">
        <v>257</v>
      </c>
    </row>
    <row r="967" spans="1:15" x14ac:dyDescent="0.3">
      <c r="A967" s="1" t="s">
        <v>14</v>
      </c>
      <c r="B967" s="1" t="s">
        <v>18</v>
      </c>
      <c r="C967" s="1" t="str">
        <f t="shared" si="105"/>
        <v>China</v>
      </c>
      <c r="D967" s="1" t="s">
        <v>2049</v>
      </c>
      <c r="E967" s="7" t="str">
        <f>TEXT(DATE(MID(D967, 13, 4), CHOOSE(MATCH( MID(D967, 5, 3), {"Jan","Feb","Mar","Apr","May","Jun","Jul","Aug","Sep","Oct","Nov","Dec"}, 0), 1, 2, 3, 4, 5, 6, 7, 8, 9, 10, 11, 12), MID(D967, 9, 2)), "yyyy-mm-dd")</f>
        <v>2017-11-24</v>
      </c>
      <c r="F967" s="1" t="str">
        <f t="shared" si="106"/>
        <v>18:10:00</v>
      </c>
      <c r="G967" s="9" t="str">
        <f t="shared" si="107"/>
        <v>November</v>
      </c>
      <c r="H967" s="5" t="str">
        <f t="shared" si="108"/>
        <v>2017</v>
      </c>
      <c r="I967" s="1" t="s">
        <v>2050</v>
      </c>
      <c r="J967" s="1" t="str">
        <f t="shared" si="109"/>
        <v xml:space="preserve">Long March 2C </v>
      </c>
      <c r="K967" s="1" t="str">
        <f t="shared" si="110"/>
        <v>Yaogan-30 02</v>
      </c>
      <c r="L967" s="1" t="s">
        <v>8</v>
      </c>
      <c r="M967" s="1">
        <v>30.8</v>
      </c>
      <c r="N967" s="1">
        <f t="shared" si="111"/>
        <v>2556.4</v>
      </c>
      <c r="O967" s="1" t="s">
        <v>9</v>
      </c>
    </row>
    <row r="968" spans="1:15" x14ac:dyDescent="0.3">
      <c r="A968" s="1" t="s">
        <v>14</v>
      </c>
      <c r="B968" s="1" t="s">
        <v>395</v>
      </c>
      <c r="C968" s="1" t="str">
        <f t="shared" si="105"/>
        <v>China</v>
      </c>
      <c r="D968" s="1" t="s">
        <v>2051</v>
      </c>
      <c r="E968" s="7" t="str">
        <f>TEXT(DATE(MID(D968, 13, 4), CHOOSE(MATCH( MID(D968, 5, 3), {"Jan","Feb","Mar","Apr","May","Jun","Jul","Aug","Sep","Oct","Nov","Dec"}, 0), 1, 2, 3, 4, 5, 6, 7, 8, 9, 10, 11, 12), MID(D968, 9, 2)), "yyyy-mm-dd")</f>
        <v>2017-11-21</v>
      </c>
      <c r="F968" s="1" t="str">
        <f t="shared" si="106"/>
        <v>04:50:00</v>
      </c>
      <c r="G968" s="9" t="str">
        <f t="shared" si="107"/>
        <v>November</v>
      </c>
      <c r="H968" s="5" t="str">
        <f t="shared" si="108"/>
        <v>2017</v>
      </c>
      <c r="I968" s="1" t="s">
        <v>2052</v>
      </c>
      <c r="J968" s="1" t="str">
        <f t="shared" si="109"/>
        <v xml:space="preserve">Long March 6 </v>
      </c>
      <c r="K968" s="1" t="str">
        <f t="shared" si="110"/>
        <v>Jilin-1 Video 04, 05 &amp; 06</v>
      </c>
      <c r="L968" s="1" t="s">
        <v>8</v>
      </c>
      <c r="M968" s="1">
        <v>19</v>
      </c>
      <c r="N968" s="1">
        <f t="shared" si="111"/>
        <v>1577</v>
      </c>
      <c r="O968" s="1" t="s">
        <v>9</v>
      </c>
    </row>
    <row r="969" spans="1:15" x14ac:dyDescent="0.3">
      <c r="A969" s="1" t="s">
        <v>74</v>
      </c>
      <c r="B969" s="1" t="s">
        <v>114</v>
      </c>
      <c r="C969" s="1" t="str">
        <f t="shared" si="105"/>
        <v>USA</v>
      </c>
      <c r="D969" s="1" t="s">
        <v>2053</v>
      </c>
      <c r="E969" s="7" t="str">
        <f>TEXT(DATE(MID(D969, 13, 4), CHOOSE(MATCH( MID(D969, 5, 3), {"Jan","Feb","Mar","Apr","May","Jun","Jul","Aug","Sep","Oct","Nov","Dec"}, 0), 1, 2, 3, 4, 5, 6, 7, 8, 9, 10, 11, 12), MID(D969, 9, 2)), "yyyy-mm-dd")</f>
        <v>2017-11-18</v>
      </c>
      <c r="F969" s="1" t="str">
        <f t="shared" si="106"/>
        <v>09:47:00</v>
      </c>
      <c r="G969" s="9" t="str">
        <f t="shared" si="107"/>
        <v>November</v>
      </c>
      <c r="H969" s="5" t="str">
        <f t="shared" si="108"/>
        <v>2017</v>
      </c>
      <c r="I969" s="1" t="s">
        <v>2054</v>
      </c>
      <c r="J969" s="1" t="str">
        <f t="shared" si="109"/>
        <v xml:space="preserve">Delta II 7920-10C </v>
      </c>
      <c r="K969" s="1" t="str">
        <f t="shared" si="110"/>
        <v>JPSS-1</v>
      </c>
      <c r="L969" s="1" t="s">
        <v>346</v>
      </c>
      <c r="M969" s="1"/>
      <c r="N969" s="1">
        <f t="shared" si="111"/>
        <v>0</v>
      </c>
      <c r="O969" s="1" t="s">
        <v>9</v>
      </c>
    </row>
    <row r="970" spans="1:15" x14ac:dyDescent="0.3">
      <c r="A970" s="1" t="s">
        <v>14</v>
      </c>
      <c r="B970" s="1" t="s">
        <v>329</v>
      </c>
      <c r="C970" s="1" t="str">
        <f t="shared" si="105"/>
        <v>China</v>
      </c>
      <c r="D970" s="1" t="s">
        <v>2055</v>
      </c>
      <c r="E970" s="7" t="str">
        <f>TEXT(DATE(MID(D970, 13, 4), CHOOSE(MATCH( MID(D970, 5, 3), {"Jan","Feb","Mar","Apr","May","Jun","Jul","Aug","Sep","Oct","Nov","Dec"}, 0), 1, 2, 3, 4, 5, 6, 7, 8, 9, 10, 11, 12), MID(D970, 9, 2)), "yyyy-mm-dd")</f>
        <v>2017-11-14</v>
      </c>
      <c r="F970" s="1" t="str">
        <f t="shared" si="106"/>
        <v>18:35:00</v>
      </c>
      <c r="G970" s="9" t="str">
        <f t="shared" si="107"/>
        <v>November</v>
      </c>
      <c r="H970" s="5" t="str">
        <f t="shared" si="108"/>
        <v>2017</v>
      </c>
      <c r="I970" s="1" t="s">
        <v>2056</v>
      </c>
      <c r="J970" s="1" t="str">
        <f t="shared" si="109"/>
        <v xml:space="preserve">Long March 4C </v>
      </c>
      <c r="K970" s="1" t="str">
        <f t="shared" si="110"/>
        <v>Fengyun-3D &amp; HEAD-1</v>
      </c>
      <c r="L970" s="1" t="s">
        <v>8</v>
      </c>
      <c r="M970" s="1">
        <v>64.680000000000007</v>
      </c>
      <c r="N970" s="1">
        <f t="shared" si="111"/>
        <v>5368.4400000000005</v>
      </c>
      <c r="O970" s="1" t="s">
        <v>9</v>
      </c>
    </row>
    <row r="971" spans="1:15" x14ac:dyDescent="0.3">
      <c r="A971" s="1" t="s">
        <v>342</v>
      </c>
      <c r="B971" s="1" t="s">
        <v>343</v>
      </c>
      <c r="C971" s="1" t="str">
        <f t="shared" si="105"/>
        <v>USA</v>
      </c>
      <c r="D971" s="1" t="s">
        <v>2057</v>
      </c>
      <c r="E971" s="7" t="str">
        <f>TEXT(DATE(MID(D971, 13, 4), CHOOSE(MATCH( MID(D971, 5, 3), {"Jan","Feb","Mar","Apr","May","Jun","Jul","Aug","Sep","Oct","Nov","Dec"}, 0), 1, 2, 3, 4, 5, 6, 7, 8, 9, 10, 11, 12), MID(D971, 9, 2)), "yyyy-mm-dd")</f>
        <v>2017-11-12</v>
      </c>
      <c r="F971" s="1" t="str">
        <f t="shared" si="106"/>
        <v>12:19:00</v>
      </c>
      <c r="G971" s="9" t="str">
        <f t="shared" si="107"/>
        <v>November</v>
      </c>
      <c r="H971" s="5" t="str">
        <f t="shared" si="108"/>
        <v>2017</v>
      </c>
      <c r="I971" s="1" t="s">
        <v>2058</v>
      </c>
      <c r="J971" s="1" t="str">
        <f t="shared" si="109"/>
        <v xml:space="preserve">Antares 230 </v>
      </c>
      <c r="K971" s="1" t="str">
        <f t="shared" si="110"/>
        <v>CRS OA-8E</v>
      </c>
      <c r="L971" s="1" t="s">
        <v>346</v>
      </c>
      <c r="M971" s="1">
        <v>85</v>
      </c>
      <c r="N971" s="1">
        <f t="shared" si="111"/>
        <v>7055</v>
      </c>
      <c r="O971" s="1" t="s">
        <v>9</v>
      </c>
    </row>
    <row r="972" spans="1:15" x14ac:dyDescent="0.3">
      <c r="A972" s="1" t="s">
        <v>233</v>
      </c>
      <c r="B972" s="1" t="s">
        <v>234</v>
      </c>
      <c r="C972" s="1" t="str">
        <f t="shared" si="105"/>
        <v>France</v>
      </c>
      <c r="D972" s="1" t="s">
        <v>2059</v>
      </c>
      <c r="E972" s="7" t="str">
        <f>TEXT(DATE(MID(D972, 13, 4), CHOOSE(MATCH( MID(D972, 5, 3), {"Jan","Feb","Mar","Apr","May","Jun","Jul","Aug","Sep","Oct","Nov","Dec"}, 0), 1, 2, 3, 4, 5, 6, 7, 8, 9, 10, 11, 12), MID(D972, 9, 2)), "yyyy-mm-dd")</f>
        <v>2017-11-08</v>
      </c>
      <c r="F972" s="1" t="str">
        <f t="shared" si="106"/>
        <v>01:42:00</v>
      </c>
      <c r="G972" s="9" t="str">
        <f t="shared" si="107"/>
        <v>November</v>
      </c>
      <c r="H972" s="5" t="str">
        <f t="shared" si="108"/>
        <v>2017</v>
      </c>
      <c r="I972" s="1" t="s">
        <v>2060</v>
      </c>
      <c r="J972" s="1" t="str">
        <f t="shared" si="109"/>
        <v xml:space="preserve">Vega </v>
      </c>
      <c r="K972" s="1" t="str">
        <f t="shared" si="110"/>
        <v>Mohammed VI-A</v>
      </c>
      <c r="L972" s="1" t="s">
        <v>8</v>
      </c>
      <c r="M972" s="1">
        <v>37</v>
      </c>
      <c r="N972" s="1">
        <f t="shared" si="111"/>
        <v>3071</v>
      </c>
      <c r="O972" s="1" t="s">
        <v>9</v>
      </c>
    </row>
    <row r="973" spans="1:15" x14ac:dyDescent="0.3">
      <c r="A973" s="1" t="s">
        <v>14</v>
      </c>
      <c r="B973" s="1" t="s">
        <v>101</v>
      </c>
      <c r="C973" s="1" t="str">
        <f t="shared" si="105"/>
        <v>China</v>
      </c>
      <c r="D973" s="1" t="s">
        <v>2061</v>
      </c>
      <c r="E973" s="7" t="str">
        <f>TEXT(DATE(MID(D973, 13, 4), CHOOSE(MATCH( MID(D973, 5, 3), {"Jan","Feb","Mar","Apr","May","Jun","Jul","Aug","Sep","Oct","Nov","Dec"}, 0), 1, 2, 3, 4, 5, 6, 7, 8, 9, 10, 11, 12), MID(D973, 9, 2)), "yyyy-mm-dd")</f>
        <v>2017-11-05</v>
      </c>
      <c r="F973" s="1" t="str">
        <f t="shared" si="106"/>
        <v>11:45:00</v>
      </c>
      <c r="G973" s="9" t="str">
        <f t="shared" si="107"/>
        <v>November</v>
      </c>
      <c r="H973" s="5" t="str">
        <f t="shared" si="108"/>
        <v>2017</v>
      </c>
      <c r="I973" s="1" t="s">
        <v>2062</v>
      </c>
      <c r="J973" s="1" t="str">
        <f t="shared" si="109"/>
        <v xml:space="preserve">Long March 3B/YZ-1 </v>
      </c>
      <c r="K973" s="1" t="str">
        <f t="shared" si="110"/>
        <v>Beidou-3 M1 &amp; M2</v>
      </c>
      <c r="L973" s="1" t="s">
        <v>8</v>
      </c>
      <c r="M973" s="1"/>
      <c r="N973" s="1">
        <f t="shared" si="111"/>
        <v>0</v>
      </c>
      <c r="O973" s="1" t="s">
        <v>9</v>
      </c>
    </row>
    <row r="974" spans="1:15" x14ac:dyDescent="0.3">
      <c r="A974" s="1" t="s">
        <v>342</v>
      </c>
      <c r="B974" s="1" t="s">
        <v>2063</v>
      </c>
      <c r="C974" s="1" t="str">
        <f t="shared" si="105"/>
        <v>USA</v>
      </c>
      <c r="D974" s="1" t="s">
        <v>2064</v>
      </c>
      <c r="E974" s="7" t="str">
        <f>TEXT(DATE(MID(D974, 13, 4), CHOOSE(MATCH( MID(D974, 5, 3), {"Jan","Feb","Mar","Apr","May","Jun","Jul","Aug","Sep","Oct","Nov","Dec"}, 0), 1, 2, 3, 4, 5, 6, 7, 8, 9, 10, 11, 12), MID(D974, 9, 2)), "yyyy-mm-dd")</f>
        <v>2017-10-31</v>
      </c>
      <c r="F974" s="1" t="str">
        <f t="shared" si="106"/>
        <v>21:37:00</v>
      </c>
      <c r="G974" s="9" t="str">
        <f t="shared" si="107"/>
        <v>October</v>
      </c>
      <c r="H974" s="5" t="str">
        <f t="shared" si="108"/>
        <v>2017</v>
      </c>
      <c r="I974" s="1" t="s">
        <v>2065</v>
      </c>
      <c r="J974" s="1" t="str">
        <f t="shared" si="109"/>
        <v xml:space="preserve">Minotaur C (Taurus) </v>
      </c>
      <c r="K974" s="1" t="str">
        <f t="shared" si="110"/>
        <v>SkySat 8 to 13 &amp; Flock-3m 1 to 4</v>
      </c>
      <c r="L974" s="1" t="s">
        <v>8</v>
      </c>
      <c r="M974" s="1">
        <v>45</v>
      </c>
      <c r="N974" s="1">
        <f t="shared" si="111"/>
        <v>3735</v>
      </c>
      <c r="O974" s="1" t="s">
        <v>9</v>
      </c>
    </row>
    <row r="975" spans="1:15" x14ac:dyDescent="0.3">
      <c r="A975" s="1" t="s">
        <v>10</v>
      </c>
      <c r="B975" s="1" t="s">
        <v>30</v>
      </c>
      <c r="C975" s="1" t="str">
        <f t="shared" si="105"/>
        <v>USA</v>
      </c>
      <c r="D975" s="1" t="s">
        <v>2066</v>
      </c>
      <c r="E975" s="7" t="str">
        <f>TEXT(DATE(MID(D975, 13, 4), CHOOSE(MATCH( MID(D975, 5, 3), {"Jan","Feb","Mar","Apr","May","Jun","Jul","Aug","Sep","Oct","Nov","Dec"}, 0), 1, 2, 3, 4, 5, 6, 7, 8, 9, 10, 11, 12), MID(D975, 9, 2)), "yyyy-mm-dd")</f>
        <v>2017-10-30</v>
      </c>
      <c r="F975" s="1" t="str">
        <f t="shared" si="106"/>
        <v>19:34:00</v>
      </c>
      <c r="G975" s="9" t="str">
        <f t="shared" si="107"/>
        <v>October</v>
      </c>
      <c r="H975" s="5" t="str">
        <f t="shared" si="108"/>
        <v>2017</v>
      </c>
      <c r="I975" s="1" t="s">
        <v>2067</v>
      </c>
      <c r="J975" s="1" t="str">
        <f t="shared" si="109"/>
        <v xml:space="preserve">Falcon 9 Block 4 </v>
      </c>
      <c r="K975" s="1" t="str">
        <f t="shared" si="110"/>
        <v>Koreasat 5A</v>
      </c>
      <c r="L975" s="1" t="s">
        <v>346</v>
      </c>
      <c r="M975" s="1">
        <v>62</v>
      </c>
      <c r="N975" s="1">
        <f t="shared" si="111"/>
        <v>5146</v>
      </c>
      <c r="O975" s="1" t="s">
        <v>9</v>
      </c>
    </row>
    <row r="976" spans="1:15" x14ac:dyDescent="0.3">
      <c r="A976" s="1" t="s">
        <v>74</v>
      </c>
      <c r="B976" s="1" t="s">
        <v>75</v>
      </c>
      <c r="C976" s="1" t="str">
        <f t="shared" si="105"/>
        <v>USA</v>
      </c>
      <c r="D976" s="1" t="s">
        <v>2068</v>
      </c>
      <c r="E976" s="7" t="str">
        <f>TEXT(DATE(MID(D976, 13, 4), CHOOSE(MATCH( MID(D976, 5, 3), {"Jan","Feb","Mar","Apr","May","Jun","Jul","Aug","Sep","Oct","Nov","Dec"}, 0), 1, 2, 3, 4, 5, 6, 7, 8, 9, 10, 11, 12), MID(D976, 9, 2)), "yyyy-mm-dd")</f>
        <v>2017-10-15</v>
      </c>
      <c r="F976" s="1" t="str">
        <f t="shared" si="106"/>
        <v>07:28:00</v>
      </c>
      <c r="G976" s="9" t="str">
        <f t="shared" si="107"/>
        <v>October</v>
      </c>
      <c r="H976" s="5" t="str">
        <f t="shared" si="108"/>
        <v>2017</v>
      </c>
      <c r="I976" s="1" t="s">
        <v>2069</v>
      </c>
      <c r="J976" s="1" t="str">
        <f t="shared" si="109"/>
        <v xml:space="preserve">Atlas V 421 </v>
      </c>
      <c r="K976" s="1" t="str">
        <f t="shared" si="110"/>
        <v>NROL-52</v>
      </c>
      <c r="L976" s="1" t="s">
        <v>8</v>
      </c>
      <c r="M976" s="1">
        <v>123</v>
      </c>
      <c r="N976" s="1">
        <f t="shared" si="111"/>
        <v>10209</v>
      </c>
      <c r="O976" s="1" t="s">
        <v>9</v>
      </c>
    </row>
    <row r="977" spans="1:15" x14ac:dyDescent="0.3">
      <c r="A977" s="1" t="s">
        <v>129</v>
      </c>
      <c r="B977" s="1" t="s">
        <v>130</v>
      </c>
      <c r="C977" s="1" t="str">
        <f t="shared" si="105"/>
        <v>Kazakhstan</v>
      </c>
      <c r="D977" s="1" t="s">
        <v>2070</v>
      </c>
      <c r="E977" s="7" t="str">
        <f>TEXT(DATE(MID(D977, 13, 4), CHOOSE(MATCH( MID(D977, 5, 3), {"Jan","Feb","Mar","Apr","May","Jun","Jul","Aug","Sep","Oct","Nov","Dec"}, 0), 1, 2, 3, 4, 5, 6, 7, 8, 9, 10, 11, 12), MID(D977, 9, 2)), "yyyy-mm-dd")</f>
        <v>2017-10-14</v>
      </c>
      <c r="F977" s="1" t="str">
        <f t="shared" si="106"/>
        <v>08:46:00</v>
      </c>
      <c r="G977" s="9" t="str">
        <f t="shared" si="107"/>
        <v>October</v>
      </c>
      <c r="H977" s="5" t="str">
        <f t="shared" si="108"/>
        <v>2017</v>
      </c>
      <c r="I977" s="1" t="s">
        <v>2071</v>
      </c>
      <c r="J977" s="1" t="str">
        <f t="shared" si="109"/>
        <v xml:space="preserve">Soyuz 2.1a </v>
      </c>
      <c r="K977" s="1" t="str">
        <f t="shared" si="110"/>
        <v>Progress MS-07</v>
      </c>
      <c r="L977" s="1" t="s">
        <v>8</v>
      </c>
      <c r="M977" s="1">
        <v>17.420000000000002</v>
      </c>
      <c r="N977" s="1">
        <f t="shared" si="111"/>
        <v>1445.8600000000001</v>
      </c>
      <c r="O977" s="1" t="s">
        <v>9</v>
      </c>
    </row>
    <row r="978" spans="1:15" x14ac:dyDescent="0.3">
      <c r="A978" s="1" t="s">
        <v>1940</v>
      </c>
      <c r="B978" s="1" t="s">
        <v>1561</v>
      </c>
      <c r="C978" s="1" t="str">
        <f t="shared" si="105"/>
        <v>Russia</v>
      </c>
      <c r="D978" s="1" t="s">
        <v>2072</v>
      </c>
      <c r="E978" s="7" t="str">
        <f>TEXT(DATE(MID(D978, 13, 4), CHOOSE(MATCH( MID(D978, 5, 3), {"Jan","Feb","Mar","Apr","May","Jun","Jul","Aug","Sep","Oct","Nov","Dec"}, 0), 1, 2, 3, 4, 5, 6, 7, 8, 9, 10, 11, 12), MID(D978, 9, 2)), "yyyy-mm-dd")</f>
        <v>2017-10-13</v>
      </c>
      <c r="F978" s="1" t="str">
        <f t="shared" si="106"/>
        <v>09:27:00</v>
      </c>
      <c r="G978" s="9" t="str">
        <f t="shared" si="107"/>
        <v>October</v>
      </c>
      <c r="H978" s="5" t="str">
        <f t="shared" si="108"/>
        <v>2017</v>
      </c>
      <c r="I978" s="1" t="s">
        <v>2073</v>
      </c>
      <c r="J978" s="1" t="str">
        <f t="shared" si="109"/>
        <v xml:space="preserve">Rokot/Briz KM </v>
      </c>
      <c r="K978" s="1" t="str">
        <f t="shared" si="110"/>
        <v>Sentinel-5P</v>
      </c>
      <c r="L978" s="1" t="s">
        <v>346</v>
      </c>
      <c r="M978" s="1">
        <v>13</v>
      </c>
      <c r="N978" s="1">
        <f t="shared" si="111"/>
        <v>1079</v>
      </c>
      <c r="O978" s="1" t="s">
        <v>9</v>
      </c>
    </row>
    <row r="979" spans="1:15" x14ac:dyDescent="0.3">
      <c r="A979" s="1" t="s">
        <v>10</v>
      </c>
      <c r="B979" s="1" t="s">
        <v>30</v>
      </c>
      <c r="C979" s="1" t="str">
        <f t="shared" si="105"/>
        <v>USA</v>
      </c>
      <c r="D979" s="1" t="s">
        <v>2074</v>
      </c>
      <c r="E979" s="7" t="str">
        <f>TEXT(DATE(MID(D979, 13, 4), CHOOSE(MATCH( MID(D979, 5, 3), {"Jan","Feb","Mar","Apr","May","Jun","Jul","Aug","Sep","Oct","Nov","Dec"}, 0), 1, 2, 3, 4, 5, 6, 7, 8, 9, 10, 11, 12), MID(D979, 9, 2)), "yyyy-mm-dd")</f>
        <v>2017-10-11</v>
      </c>
      <c r="F979" s="1" t="str">
        <f t="shared" si="106"/>
        <v>22:53:00</v>
      </c>
      <c r="G979" s="9" t="str">
        <f t="shared" si="107"/>
        <v>October</v>
      </c>
      <c r="H979" s="5" t="str">
        <f t="shared" si="108"/>
        <v>2017</v>
      </c>
      <c r="I979" s="1" t="s">
        <v>2075</v>
      </c>
      <c r="J979" s="1" t="str">
        <f t="shared" si="109"/>
        <v xml:space="preserve">Falcon 9 Block 3 (v1.2/FT) </v>
      </c>
      <c r="K979" s="1" t="str">
        <f t="shared" si="110"/>
        <v>SES-11 / EchoStar 105</v>
      </c>
      <c r="L979" s="1" t="s">
        <v>346</v>
      </c>
      <c r="M979" s="1">
        <v>62</v>
      </c>
      <c r="N979" s="1">
        <f t="shared" si="111"/>
        <v>5146</v>
      </c>
      <c r="O979" s="1" t="s">
        <v>9</v>
      </c>
    </row>
    <row r="980" spans="1:15" x14ac:dyDescent="0.3">
      <c r="A980" s="1" t="s">
        <v>60</v>
      </c>
      <c r="B980" s="1" t="s">
        <v>61</v>
      </c>
      <c r="C980" s="1" t="str">
        <f t="shared" si="105"/>
        <v>Japan</v>
      </c>
      <c r="D980" s="1" t="s">
        <v>2076</v>
      </c>
      <c r="E980" s="7" t="str">
        <f>TEXT(DATE(MID(D980, 13, 4), CHOOSE(MATCH( MID(D980, 5, 3), {"Jan","Feb","Mar","Apr","May","Jun","Jul","Aug","Sep","Oct","Nov","Dec"}, 0), 1, 2, 3, 4, 5, 6, 7, 8, 9, 10, 11, 12), MID(D980, 9, 2)), "yyyy-mm-dd")</f>
        <v>2017-10-09</v>
      </c>
      <c r="F980" s="1" t="str">
        <f t="shared" si="106"/>
        <v>22:01:00</v>
      </c>
      <c r="G980" s="9" t="str">
        <f t="shared" si="107"/>
        <v>October</v>
      </c>
      <c r="H980" s="5" t="str">
        <f t="shared" si="108"/>
        <v>2017</v>
      </c>
      <c r="I980" s="1" t="s">
        <v>2077</v>
      </c>
      <c r="J980" s="1" t="str">
        <f t="shared" si="109"/>
        <v xml:space="preserve">H-IIA 202 </v>
      </c>
      <c r="K980" s="1" t="str">
        <f t="shared" si="110"/>
        <v>Michibiki 4</v>
      </c>
      <c r="L980" s="1" t="s">
        <v>8</v>
      </c>
      <c r="M980" s="1">
        <v>90</v>
      </c>
      <c r="N980" s="1">
        <f t="shared" si="111"/>
        <v>7470</v>
      </c>
      <c r="O980" s="1" t="s">
        <v>9</v>
      </c>
    </row>
    <row r="981" spans="1:15" x14ac:dyDescent="0.3">
      <c r="A981" s="1" t="s">
        <v>10</v>
      </c>
      <c r="B981" s="1" t="s">
        <v>27</v>
      </c>
      <c r="C981" s="1" t="str">
        <f t="shared" si="105"/>
        <v>USA</v>
      </c>
      <c r="D981" s="1" t="s">
        <v>2078</v>
      </c>
      <c r="E981" s="7" t="str">
        <f>TEXT(DATE(MID(D981, 13, 4), CHOOSE(MATCH( MID(D981, 5, 3), {"Jan","Feb","Mar","Apr","May","Jun","Jul","Aug","Sep","Oct","Nov","Dec"}, 0), 1, 2, 3, 4, 5, 6, 7, 8, 9, 10, 11, 12), MID(D981, 9, 2)), "yyyy-mm-dd")</f>
        <v>2017-10-09</v>
      </c>
      <c r="F981" s="1" t="str">
        <f t="shared" si="106"/>
        <v>12:37:00</v>
      </c>
      <c r="G981" s="9" t="str">
        <f t="shared" si="107"/>
        <v>October</v>
      </c>
      <c r="H981" s="5" t="str">
        <f t="shared" si="108"/>
        <v>2017</v>
      </c>
      <c r="I981" s="1" t="s">
        <v>2079</v>
      </c>
      <c r="J981" s="1" t="str">
        <f t="shared" si="109"/>
        <v xml:space="preserve">Falcon 9 Block 4 </v>
      </c>
      <c r="K981" s="1" t="str">
        <f t="shared" si="110"/>
        <v>Iridium-3</v>
      </c>
      <c r="L981" s="1" t="s">
        <v>346</v>
      </c>
      <c r="M981" s="1">
        <v>62</v>
      </c>
      <c r="N981" s="1">
        <f t="shared" si="111"/>
        <v>5146</v>
      </c>
      <c r="O981" s="1" t="s">
        <v>9</v>
      </c>
    </row>
    <row r="982" spans="1:15" x14ac:dyDescent="0.3">
      <c r="A982" s="1" t="s">
        <v>14</v>
      </c>
      <c r="B982" s="1" t="s">
        <v>90</v>
      </c>
      <c r="C982" s="1" t="str">
        <f t="shared" si="105"/>
        <v>China</v>
      </c>
      <c r="D982" s="1" t="s">
        <v>2080</v>
      </c>
      <c r="E982" s="7" t="str">
        <f>TEXT(DATE(MID(D982, 13, 4), CHOOSE(MATCH( MID(D982, 5, 3), {"Jan","Feb","Mar","Apr","May","Jun","Jul","Aug","Sep","Oct","Nov","Dec"}, 0), 1, 2, 3, 4, 5, 6, 7, 8, 9, 10, 11, 12), MID(D982, 9, 2)), "yyyy-mm-dd")</f>
        <v>2017-10-09</v>
      </c>
      <c r="F982" s="1" t="str">
        <f t="shared" si="106"/>
        <v>04:13:00</v>
      </c>
      <c r="G982" s="9" t="str">
        <f t="shared" si="107"/>
        <v>October</v>
      </c>
      <c r="H982" s="5" t="str">
        <f t="shared" si="108"/>
        <v>2017</v>
      </c>
      <c r="I982" s="1" t="s">
        <v>2081</v>
      </c>
      <c r="J982" s="1" t="str">
        <f t="shared" si="109"/>
        <v xml:space="preserve">Long March 2D </v>
      </c>
      <c r="K982" s="1" t="str">
        <f t="shared" si="110"/>
        <v>VRSS-2</v>
      </c>
      <c r="L982" s="1" t="s">
        <v>8</v>
      </c>
      <c r="M982" s="1">
        <v>29.75</v>
      </c>
      <c r="N982" s="1">
        <f t="shared" si="111"/>
        <v>2469.25</v>
      </c>
      <c r="O982" s="1" t="s">
        <v>9</v>
      </c>
    </row>
    <row r="983" spans="1:15" x14ac:dyDescent="0.3">
      <c r="A983" s="1" t="s">
        <v>233</v>
      </c>
      <c r="B983" s="1" t="s">
        <v>379</v>
      </c>
      <c r="C983" s="1" t="str">
        <f t="shared" si="105"/>
        <v>France</v>
      </c>
      <c r="D983" s="1" t="s">
        <v>2082</v>
      </c>
      <c r="E983" s="7" t="str">
        <f>TEXT(DATE(MID(D983, 13, 4), CHOOSE(MATCH( MID(D983, 5, 3), {"Jan","Feb","Mar","Apr","May","Jun","Jul","Aug","Sep","Oct","Nov","Dec"}, 0), 1, 2, 3, 4, 5, 6, 7, 8, 9, 10, 11, 12), MID(D983, 9, 2)), "yyyy-mm-dd")</f>
        <v>2017-09-29</v>
      </c>
      <c r="F983" s="1" t="str">
        <f t="shared" si="106"/>
        <v>21:56:00</v>
      </c>
      <c r="G983" s="9" t="str">
        <f t="shared" si="107"/>
        <v>September</v>
      </c>
      <c r="H983" s="5" t="str">
        <f t="shared" si="108"/>
        <v>2017</v>
      </c>
      <c r="I983" s="1" t="s">
        <v>2083</v>
      </c>
      <c r="J983" s="1" t="str">
        <f t="shared" si="109"/>
        <v xml:space="preserve">Ariane 5 ECA </v>
      </c>
      <c r="K983" s="1" t="str">
        <f t="shared" si="110"/>
        <v>Intelsat 37e &amp; BSAT-4a</v>
      </c>
      <c r="L983" s="1" t="s">
        <v>346</v>
      </c>
      <c r="M983" s="1">
        <v>200</v>
      </c>
      <c r="N983" s="1">
        <f t="shared" si="111"/>
        <v>16600</v>
      </c>
      <c r="O983" s="1" t="s">
        <v>9</v>
      </c>
    </row>
    <row r="984" spans="1:15" x14ac:dyDescent="0.3">
      <c r="A984" s="1" t="s">
        <v>14</v>
      </c>
      <c r="B984" s="1" t="s">
        <v>18</v>
      </c>
      <c r="C984" s="1" t="str">
        <f t="shared" si="105"/>
        <v>China</v>
      </c>
      <c r="D984" s="1" t="s">
        <v>2084</v>
      </c>
      <c r="E984" s="7" t="str">
        <f>TEXT(DATE(MID(D984, 13, 4), CHOOSE(MATCH( MID(D984, 5, 3), {"Jan","Feb","Mar","Apr","May","Jun","Jul","Aug","Sep","Oct","Nov","Dec"}, 0), 1, 2, 3, 4, 5, 6, 7, 8, 9, 10, 11, 12), MID(D984, 9, 2)), "yyyy-mm-dd")</f>
        <v>2017-09-29</v>
      </c>
      <c r="F984" s="1" t="str">
        <f t="shared" si="106"/>
        <v>04:21:00</v>
      </c>
      <c r="G984" s="9" t="str">
        <f t="shared" si="107"/>
        <v>September</v>
      </c>
      <c r="H984" s="5" t="str">
        <f t="shared" si="108"/>
        <v>2017</v>
      </c>
      <c r="I984" s="1" t="s">
        <v>2085</v>
      </c>
      <c r="J984" s="1" t="str">
        <f t="shared" si="109"/>
        <v xml:space="preserve">Long March 2C </v>
      </c>
      <c r="K984" s="1" t="str">
        <f t="shared" si="110"/>
        <v>Yaogan-30 01</v>
      </c>
      <c r="L984" s="1" t="s">
        <v>8</v>
      </c>
      <c r="M984" s="1">
        <v>30.8</v>
      </c>
      <c r="N984" s="1">
        <f t="shared" si="111"/>
        <v>2556.4</v>
      </c>
      <c r="O984" s="1" t="s">
        <v>9</v>
      </c>
    </row>
    <row r="985" spans="1:15" x14ac:dyDescent="0.3">
      <c r="A985" s="1" t="s">
        <v>1623</v>
      </c>
      <c r="B985" s="1" t="s">
        <v>529</v>
      </c>
      <c r="C985" s="1" t="str">
        <f t="shared" si="105"/>
        <v>Kazakhstan</v>
      </c>
      <c r="D985" s="1" t="s">
        <v>2086</v>
      </c>
      <c r="E985" s="7" t="str">
        <f>TEXT(DATE(MID(D985, 13, 4), CHOOSE(MATCH( MID(D985, 5, 3), {"Jan","Feb","Mar","Apr","May","Jun","Jul","Aug","Sep","Oct","Nov","Dec"}, 0), 1, 2, 3, 4, 5, 6, 7, 8, 9, 10, 11, 12), MID(D985, 9, 2)), "yyyy-mm-dd")</f>
        <v>2017-09-28</v>
      </c>
      <c r="F985" s="1" t="str">
        <f t="shared" si="106"/>
        <v>18:52:00</v>
      </c>
      <c r="G985" s="9" t="str">
        <f t="shared" si="107"/>
        <v>September</v>
      </c>
      <c r="H985" s="5" t="str">
        <f t="shared" si="108"/>
        <v>2017</v>
      </c>
      <c r="I985" s="1" t="s">
        <v>2087</v>
      </c>
      <c r="J985" s="1" t="str">
        <f t="shared" si="109"/>
        <v xml:space="preserve">Proton-M/Briz-M </v>
      </c>
      <c r="K985" s="1" t="str">
        <f t="shared" si="110"/>
        <v>AsiaSat 9</v>
      </c>
      <c r="L985" s="1" t="s">
        <v>8</v>
      </c>
      <c r="M985" s="1">
        <v>65</v>
      </c>
      <c r="N985" s="1">
        <f t="shared" si="111"/>
        <v>5395</v>
      </c>
      <c r="O985" s="1" t="s">
        <v>9</v>
      </c>
    </row>
    <row r="986" spans="1:15" x14ac:dyDescent="0.3">
      <c r="A986" s="1" t="s">
        <v>74</v>
      </c>
      <c r="B986" s="1" t="s">
        <v>671</v>
      </c>
      <c r="C986" s="1" t="str">
        <f t="shared" si="105"/>
        <v>USA</v>
      </c>
      <c r="D986" s="1" t="s">
        <v>2088</v>
      </c>
      <c r="E986" s="7" t="str">
        <f>TEXT(DATE(MID(D986, 13, 4), CHOOSE(MATCH( MID(D986, 5, 3), {"Jan","Feb","Mar","Apr","May","Jun","Jul","Aug","Sep","Oct","Nov","Dec"}, 0), 1, 2, 3, 4, 5, 6, 7, 8, 9, 10, 11, 12), MID(D986, 9, 2)), "yyyy-mm-dd")</f>
        <v>2017-09-24</v>
      </c>
      <c r="F986" s="1" t="str">
        <f t="shared" si="106"/>
        <v>05:49:00</v>
      </c>
      <c r="G986" s="9" t="str">
        <f t="shared" si="107"/>
        <v>September</v>
      </c>
      <c r="H986" s="5" t="str">
        <f t="shared" si="108"/>
        <v>2017</v>
      </c>
      <c r="I986" s="1" t="s">
        <v>2089</v>
      </c>
      <c r="J986" s="1" t="str">
        <f t="shared" si="109"/>
        <v xml:space="preserve">Atlas V 541 </v>
      </c>
      <c r="K986" s="1" t="str">
        <f t="shared" si="110"/>
        <v>NROL-42</v>
      </c>
      <c r="L986" s="1" t="s">
        <v>8</v>
      </c>
      <c r="M986" s="1">
        <v>145</v>
      </c>
      <c r="N986" s="1">
        <f t="shared" si="111"/>
        <v>12035</v>
      </c>
      <c r="O986" s="1" t="s">
        <v>9</v>
      </c>
    </row>
    <row r="987" spans="1:15" x14ac:dyDescent="0.3">
      <c r="A987" s="1" t="s">
        <v>4</v>
      </c>
      <c r="B987" s="1" t="s">
        <v>5</v>
      </c>
      <c r="C987" s="1" t="str">
        <f t="shared" si="105"/>
        <v>Russia</v>
      </c>
      <c r="D987" s="1" t="s">
        <v>2090</v>
      </c>
      <c r="E987" s="7" t="str">
        <f>TEXT(DATE(MID(D987, 13, 4), CHOOSE(MATCH( MID(D987, 5, 3), {"Jan","Feb","Mar","Apr","May","Jun","Jul","Aug","Sep","Oct","Nov","Dec"}, 0), 1, 2, 3, 4, 5, 6, 7, 8, 9, 10, 11, 12), MID(D987, 9, 2)), "yyyy-mm-dd")</f>
        <v>2017-09-22</v>
      </c>
      <c r="F987" s="1" t="str">
        <f t="shared" si="106"/>
        <v>00:02:00</v>
      </c>
      <c r="G987" s="9" t="str">
        <f t="shared" si="107"/>
        <v>September</v>
      </c>
      <c r="H987" s="5" t="str">
        <f t="shared" si="108"/>
        <v>2017</v>
      </c>
      <c r="I987" s="1" t="s">
        <v>2091</v>
      </c>
      <c r="J987" s="1" t="str">
        <f t="shared" si="109"/>
        <v xml:space="preserve">Soyuz 2.1b/Fregat-M </v>
      </c>
      <c r="K987" s="1" t="str">
        <f t="shared" si="110"/>
        <v>Cosmos 2522</v>
      </c>
      <c r="L987" s="1" t="s">
        <v>8</v>
      </c>
      <c r="M987" s="1">
        <v>25</v>
      </c>
      <c r="N987" s="1">
        <f t="shared" si="111"/>
        <v>2075</v>
      </c>
      <c r="O987" s="1" t="s">
        <v>9</v>
      </c>
    </row>
    <row r="988" spans="1:15" x14ac:dyDescent="0.3">
      <c r="A988" s="1" t="s">
        <v>129</v>
      </c>
      <c r="B988" s="1" t="s">
        <v>1630</v>
      </c>
      <c r="C988" s="1" t="str">
        <f t="shared" si="105"/>
        <v>Kazakhstan</v>
      </c>
      <c r="D988" s="1" t="s">
        <v>2092</v>
      </c>
      <c r="E988" s="7" t="str">
        <f>TEXT(DATE(MID(D988, 13, 4), CHOOSE(MATCH( MID(D988, 5, 3), {"Jan","Feb","Mar","Apr","May","Jun","Jul","Aug","Sep","Oct","Nov","Dec"}, 0), 1, 2, 3, 4, 5, 6, 7, 8, 9, 10, 11, 12), MID(D988, 9, 2)), "yyyy-mm-dd")</f>
        <v>2017-09-12</v>
      </c>
      <c r="F988" s="1" t="str">
        <f t="shared" si="106"/>
        <v>21:17:00</v>
      </c>
      <c r="G988" s="9" t="str">
        <f t="shared" si="107"/>
        <v>September</v>
      </c>
      <c r="H988" s="5" t="str">
        <f t="shared" si="108"/>
        <v>2017</v>
      </c>
      <c r="I988" s="1" t="s">
        <v>2093</v>
      </c>
      <c r="J988" s="1" t="str">
        <f t="shared" si="109"/>
        <v xml:space="preserve">Soyuz FG </v>
      </c>
      <c r="K988" s="1" t="str">
        <f t="shared" si="110"/>
        <v>Soyuz MS-06</v>
      </c>
      <c r="L988" s="1" t="s">
        <v>346</v>
      </c>
      <c r="M988" s="1"/>
      <c r="N988" s="1">
        <f t="shared" si="111"/>
        <v>0</v>
      </c>
      <c r="O988" s="1" t="s">
        <v>9</v>
      </c>
    </row>
    <row r="989" spans="1:15" x14ac:dyDescent="0.3">
      <c r="A989" s="1" t="s">
        <v>1623</v>
      </c>
      <c r="B989" s="1" t="s">
        <v>529</v>
      </c>
      <c r="C989" s="1" t="str">
        <f t="shared" si="105"/>
        <v>Kazakhstan</v>
      </c>
      <c r="D989" s="1" t="s">
        <v>2094</v>
      </c>
      <c r="E989" s="7" t="str">
        <f>TEXT(DATE(MID(D989, 13, 4), CHOOSE(MATCH( MID(D989, 5, 3), {"Jan","Feb","Mar","Apr","May","Jun","Jul","Aug","Sep","Oct","Nov","Dec"}, 0), 1, 2, 3, 4, 5, 6, 7, 8, 9, 10, 11, 12), MID(D989, 9, 2)), "yyyy-mm-dd")</f>
        <v>2017-09-11</v>
      </c>
      <c r="F989" s="1" t="str">
        <f t="shared" si="106"/>
        <v>19:23:00</v>
      </c>
      <c r="G989" s="9" t="str">
        <f t="shared" si="107"/>
        <v>September</v>
      </c>
      <c r="H989" s="5" t="str">
        <f t="shared" si="108"/>
        <v>2017</v>
      </c>
      <c r="I989" s="1" t="s">
        <v>2095</v>
      </c>
      <c r="J989" s="1" t="str">
        <f t="shared" si="109"/>
        <v xml:space="preserve">Proton-M/Briz-M </v>
      </c>
      <c r="K989" s="1" t="str">
        <f t="shared" si="110"/>
        <v>Amazonas 5</v>
      </c>
      <c r="L989" s="1" t="s">
        <v>8</v>
      </c>
      <c r="M989" s="1">
        <v>65</v>
      </c>
      <c r="N989" s="1">
        <f t="shared" si="111"/>
        <v>5395</v>
      </c>
      <c r="O989" s="1" t="s">
        <v>9</v>
      </c>
    </row>
    <row r="990" spans="1:15" x14ac:dyDescent="0.3">
      <c r="A990" s="1" t="s">
        <v>10</v>
      </c>
      <c r="B990" s="1" t="s">
        <v>30</v>
      </c>
      <c r="C990" s="1" t="str">
        <f t="shared" si="105"/>
        <v>USA</v>
      </c>
      <c r="D990" s="1" t="s">
        <v>2096</v>
      </c>
      <c r="E990" s="7" t="str">
        <f>TEXT(DATE(MID(D990, 13, 4), CHOOSE(MATCH( MID(D990, 5, 3), {"Jan","Feb","Mar","Apr","May","Jun","Jul","Aug","Sep","Oct","Nov","Dec"}, 0), 1, 2, 3, 4, 5, 6, 7, 8, 9, 10, 11, 12), MID(D990, 9, 2)), "yyyy-mm-dd")</f>
        <v>2017-09-07</v>
      </c>
      <c r="F990" s="1" t="str">
        <f t="shared" si="106"/>
        <v>14:00:00</v>
      </c>
      <c r="G990" s="9" t="str">
        <f t="shared" si="107"/>
        <v>September</v>
      </c>
      <c r="H990" s="5" t="str">
        <f t="shared" si="108"/>
        <v>2017</v>
      </c>
      <c r="I990" s="1" t="s">
        <v>2097</v>
      </c>
      <c r="J990" s="1" t="str">
        <f t="shared" si="109"/>
        <v xml:space="preserve">Falcon 9 Block 4 </v>
      </c>
      <c r="K990" s="1" t="str">
        <f t="shared" si="110"/>
        <v>OTV-5</v>
      </c>
      <c r="L990" s="1" t="s">
        <v>346</v>
      </c>
      <c r="M990" s="1">
        <v>62</v>
      </c>
      <c r="N990" s="1">
        <f t="shared" si="111"/>
        <v>5146</v>
      </c>
      <c r="O990" s="1" t="s">
        <v>9</v>
      </c>
    </row>
    <row r="991" spans="1:15" x14ac:dyDescent="0.3">
      <c r="A991" s="1" t="s">
        <v>86</v>
      </c>
      <c r="B991" s="1" t="s">
        <v>87</v>
      </c>
      <c r="C991" s="1" t="str">
        <f t="shared" si="105"/>
        <v>India</v>
      </c>
      <c r="D991" s="1" t="s">
        <v>2098</v>
      </c>
      <c r="E991" s="7" t="str">
        <f>TEXT(DATE(MID(D991, 13, 4), CHOOSE(MATCH( MID(D991, 5, 3), {"Jan","Feb","Mar","Apr","May","Jun","Jul","Aug","Sep","Oct","Nov","Dec"}, 0), 1, 2, 3, 4, 5, 6, 7, 8, 9, 10, 11, 12), MID(D991, 9, 2)), "yyyy-mm-dd")</f>
        <v>2017-08-31</v>
      </c>
      <c r="F991" s="1" t="str">
        <f t="shared" si="106"/>
        <v>13:30:00</v>
      </c>
      <c r="G991" s="9" t="str">
        <f t="shared" si="107"/>
        <v>August</v>
      </c>
      <c r="H991" s="5" t="str">
        <f t="shared" si="108"/>
        <v>2017</v>
      </c>
      <c r="I991" s="1" t="s">
        <v>2099</v>
      </c>
      <c r="J991" s="1" t="str">
        <f t="shared" si="109"/>
        <v xml:space="preserve">PSLV-XL </v>
      </c>
      <c r="K991" s="1" t="str">
        <f t="shared" si="110"/>
        <v>IRNSS-1H</v>
      </c>
      <c r="L991" s="1" t="s">
        <v>8</v>
      </c>
      <c r="M991" s="1">
        <v>31</v>
      </c>
      <c r="N991" s="1">
        <f t="shared" si="111"/>
        <v>2573</v>
      </c>
      <c r="O991" s="1" t="s">
        <v>257</v>
      </c>
    </row>
    <row r="992" spans="1:15" x14ac:dyDescent="0.3">
      <c r="A992" s="1" t="s">
        <v>342</v>
      </c>
      <c r="B992" s="1" t="s">
        <v>870</v>
      </c>
      <c r="C992" s="1" t="str">
        <f t="shared" si="105"/>
        <v>USA</v>
      </c>
      <c r="D992" s="1" t="s">
        <v>2100</v>
      </c>
      <c r="E992" s="7" t="str">
        <f>TEXT(DATE(MID(D992, 13, 4), CHOOSE(MATCH( MID(D992, 5, 3), {"Jan","Feb","Mar","Apr","May","Jun","Jul","Aug","Sep","Oct","Nov","Dec"}, 0), 1, 2, 3, 4, 5, 6, 7, 8, 9, 10, 11, 12), MID(D992, 9, 2)), "yyyy-mm-dd")</f>
        <v>2017-08-26</v>
      </c>
      <c r="F992" s="1" t="str">
        <f t="shared" si="106"/>
        <v>06:04:00</v>
      </c>
      <c r="G992" s="9" t="str">
        <f t="shared" si="107"/>
        <v>August</v>
      </c>
      <c r="H992" s="5" t="str">
        <f t="shared" si="108"/>
        <v>2017</v>
      </c>
      <c r="I992" s="1" t="s">
        <v>2101</v>
      </c>
      <c r="J992" s="1" t="str">
        <f t="shared" si="109"/>
        <v xml:space="preserve">Minotaur IV </v>
      </c>
      <c r="K992" s="1" t="str">
        <f t="shared" si="110"/>
        <v>ORS-5</v>
      </c>
      <c r="L992" s="1" t="s">
        <v>8</v>
      </c>
      <c r="M992" s="1">
        <v>46</v>
      </c>
      <c r="N992" s="1">
        <f t="shared" si="111"/>
        <v>3818</v>
      </c>
      <c r="O992" s="1" t="s">
        <v>9</v>
      </c>
    </row>
    <row r="993" spans="1:15" x14ac:dyDescent="0.3">
      <c r="A993" s="1" t="s">
        <v>10</v>
      </c>
      <c r="B993" s="1" t="s">
        <v>27</v>
      </c>
      <c r="C993" s="1" t="str">
        <f t="shared" si="105"/>
        <v>USA</v>
      </c>
      <c r="D993" s="1" t="s">
        <v>2102</v>
      </c>
      <c r="E993" s="7" t="str">
        <f>TEXT(DATE(MID(D993, 13, 4), CHOOSE(MATCH( MID(D993, 5, 3), {"Jan","Feb","Mar","Apr","May","Jun","Jul","Aug","Sep","Oct","Nov","Dec"}, 0), 1, 2, 3, 4, 5, 6, 7, 8, 9, 10, 11, 12), MID(D993, 9, 2)), "yyyy-mm-dd")</f>
        <v>2017-08-24</v>
      </c>
      <c r="F993" s="1" t="str">
        <f t="shared" si="106"/>
        <v>18:51:00</v>
      </c>
      <c r="G993" s="9" t="str">
        <f t="shared" si="107"/>
        <v>August</v>
      </c>
      <c r="H993" s="5" t="str">
        <f t="shared" si="108"/>
        <v>2017</v>
      </c>
      <c r="I993" s="1" t="s">
        <v>2103</v>
      </c>
      <c r="J993" s="1" t="str">
        <f t="shared" si="109"/>
        <v xml:space="preserve">Falcon 9 Block 3 (v1.2/FT) </v>
      </c>
      <c r="K993" s="1" t="str">
        <f t="shared" si="110"/>
        <v>Formosat-5</v>
      </c>
      <c r="L993" s="1" t="s">
        <v>346</v>
      </c>
      <c r="M993" s="1">
        <v>62</v>
      </c>
      <c r="N993" s="1">
        <f t="shared" si="111"/>
        <v>5146</v>
      </c>
      <c r="O993" s="1" t="s">
        <v>9</v>
      </c>
    </row>
    <row r="994" spans="1:15" x14ac:dyDescent="0.3">
      <c r="A994" s="1" t="s">
        <v>60</v>
      </c>
      <c r="B994" s="1" t="s">
        <v>61</v>
      </c>
      <c r="C994" s="1" t="str">
        <f t="shared" si="105"/>
        <v>Japan</v>
      </c>
      <c r="D994" s="1" t="s">
        <v>2104</v>
      </c>
      <c r="E994" s="7" t="str">
        <f>TEXT(DATE(MID(D994, 13, 4), CHOOSE(MATCH( MID(D994, 5, 3), {"Jan","Feb","Mar","Apr","May","Jun","Jul","Aug","Sep","Oct","Nov","Dec"}, 0), 1, 2, 3, 4, 5, 6, 7, 8, 9, 10, 11, 12), MID(D994, 9, 2)), "yyyy-mm-dd")</f>
        <v>2017-08-19</v>
      </c>
      <c r="F994" s="1" t="str">
        <f t="shared" si="106"/>
        <v>05:29:00</v>
      </c>
      <c r="G994" s="9" t="str">
        <f t="shared" si="107"/>
        <v>August</v>
      </c>
      <c r="H994" s="5" t="str">
        <f t="shared" si="108"/>
        <v>2017</v>
      </c>
      <c r="I994" s="1" t="s">
        <v>2105</v>
      </c>
      <c r="J994" s="1" t="str">
        <f t="shared" si="109"/>
        <v xml:space="preserve">H-IIA 204 </v>
      </c>
      <c r="K994" s="1" t="str">
        <f t="shared" si="110"/>
        <v>Michibiki 3</v>
      </c>
      <c r="L994" s="1" t="s">
        <v>8</v>
      </c>
      <c r="M994" s="1"/>
      <c r="N994" s="1">
        <f t="shared" si="111"/>
        <v>0</v>
      </c>
      <c r="O994" s="1" t="s">
        <v>9</v>
      </c>
    </row>
    <row r="995" spans="1:15" x14ac:dyDescent="0.3">
      <c r="A995" s="1" t="s">
        <v>74</v>
      </c>
      <c r="B995" s="1" t="s">
        <v>75</v>
      </c>
      <c r="C995" s="1" t="str">
        <f t="shared" si="105"/>
        <v>USA</v>
      </c>
      <c r="D995" s="1" t="s">
        <v>2106</v>
      </c>
      <c r="E995" s="7" t="str">
        <f>TEXT(DATE(MID(D995, 13, 4), CHOOSE(MATCH( MID(D995, 5, 3), {"Jan","Feb","Mar","Apr","May","Jun","Jul","Aug","Sep","Oct","Nov","Dec"}, 0), 1, 2, 3, 4, 5, 6, 7, 8, 9, 10, 11, 12), MID(D995, 9, 2)), "yyyy-mm-dd")</f>
        <v>2017-08-18</v>
      </c>
      <c r="F995" s="1" t="str">
        <f t="shared" si="106"/>
        <v>12:29:00</v>
      </c>
      <c r="G995" s="9" t="str">
        <f t="shared" si="107"/>
        <v>August</v>
      </c>
      <c r="H995" s="5" t="str">
        <f t="shared" si="108"/>
        <v>2017</v>
      </c>
      <c r="I995" s="1" t="s">
        <v>2107</v>
      </c>
      <c r="J995" s="1" t="str">
        <f t="shared" si="109"/>
        <v xml:space="preserve">Atlas V 401 </v>
      </c>
      <c r="K995" s="1" t="str">
        <f t="shared" si="110"/>
        <v>TDRS-M (TDRS-13)</v>
      </c>
      <c r="L995" s="1" t="s">
        <v>8</v>
      </c>
      <c r="M995" s="1">
        <v>109</v>
      </c>
      <c r="N995" s="1">
        <f t="shared" si="111"/>
        <v>9047</v>
      </c>
      <c r="O995" s="1" t="s">
        <v>9</v>
      </c>
    </row>
    <row r="996" spans="1:15" x14ac:dyDescent="0.3">
      <c r="A996" s="1" t="s">
        <v>129</v>
      </c>
      <c r="B996" s="1" t="s">
        <v>565</v>
      </c>
      <c r="C996" s="1" t="str">
        <f t="shared" si="105"/>
        <v>Kazakhstan</v>
      </c>
      <c r="D996" s="1" t="s">
        <v>2108</v>
      </c>
      <c r="E996" s="7" t="str">
        <f>TEXT(DATE(MID(D996, 13, 4), CHOOSE(MATCH( MID(D996, 5, 3), {"Jan","Feb","Mar","Apr","May","Jun","Jul","Aug","Sep","Oct","Nov","Dec"}, 0), 1, 2, 3, 4, 5, 6, 7, 8, 9, 10, 11, 12), MID(D996, 9, 2)), "yyyy-mm-dd")</f>
        <v>2017-08-16</v>
      </c>
      <c r="F996" s="1" t="str">
        <f t="shared" si="106"/>
        <v>22:07:00</v>
      </c>
      <c r="G996" s="9" t="str">
        <f t="shared" si="107"/>
        <v>August</v>
      </c>
      <c r="H996" s="5" t="str">
        <f t="shared" si="108"/>
        <v>2017</v>
      </c>
      <c r="I996" s="1" t="s">
        <v>2109</v>
      </c>
      <c r="J996" s="1" t="str">
        <f t="shared" si="109"/>
        <v xml:space="preserve">Proton-M/Briz-M </v>
      </c>
      <c r="K996" s="1" t="str">
        <f t="shared" si="110"/>
        <v>Cosmos 2520</v>
      </c>
      <c r="L996" s="1" t="s">
        <v>8</v>
      </c>
      <c r="M996" s="1">
        <v>65</v>
      </c>
      <c r="N996" s="1">
        <f t="shared" si="111"/>
        <v>5395</v>
      </c>
      <c r="O996" s="1" t="s">
        <v>9</v>
      </c>
    </row>
    <row r="997" spans="1:15" x14ac:dyDescent="0.3">
      <c r="A997" s="1" t="s">
        <v>10</v>
      </c>
      <c r="B997" s="1" t="s">
        <v>30</v>
      </c>
      <c r="C997" s="1" t="str">
        <f t="shared" si="105"/>
        <v>USA</v>
      </c>
      <c r="D997" s="1" t="s">
        <v>2110</v>
      </c>
      <c r="E997" s="7" t="str">
        <f>TEXT(DATE(MID(D997, 13, 4), CHOOSE(MATCH( MID(D997, 5, 3), {"Jan","Feb","Mar","Apr","May","Jun","Jul","Aug","Sep","Oct","Nov","Dec"}, 0), 1, 2, 3, 4, 5, 6, 7, 8, 9, 10, 11, 12), MID(D997, 9, 2)), "yyyy-mm-dd")</f>
        <v>2017-08-14</v>
      </c>
      <c r="F997" s="1" t="str">
        <f t="shared" si="106"/>
        <v>16:31:00</v>
      </c>
      <c r="G997" s="9" t="str">
        <f t="shared" si="107"/>
        <v>August</v>
      </c>
      <c r="H997" s="5" t="str">
        <f t="shared" si="108"/>
        <v>2017</v>
      </c>
      <c r="I997" s="1" t="s">
        <v>2111</v>
      </c>
      <c r="J997" s="1" t="str">
        <f t="shared" si="109"/>
        <v xml:space="preserve">Falcon 9 Block 4 </v>
      </c>
      <c r="K997" s="1" t="str">
        <f t="shared" si="110"/>
        <v>CRS SpX-12</v>
      </c>
      <c r="L997" s="1" t="s">
        <v>346</v>
      </c>
      <c r="M997" s="1">
        <v>62</v>
      </c>
      <c r="N997" s="1">
        <f t="shared" si="111"/>
        <v>5146</v>
      </c>
      <c r="O997" s="1" t="s">
        <v>9</v>
      </c>
    </row>
    <row r="998" spans="1:15" x14ac:dyDescent="0.3">
      <c r="A998" s="1" t="s">
        <v>233</v>
      </c>
      <c r="B998" s="1" t="s">
        <v>234</v>
      </c>
      <c r="C998" s="1" t="str">
        <f t="shared" si="105"/>
        <v>France</v>
      </c>
      <c r="D998" s="1" t="s">
        <v>2112</v>
      </c>
      <c r="E998" s="7" t="str">
        <f>TEXT(DATE(MID(D998, 13, 4), CHOOSE(MATCH( MID(D998, 5, 3), {"Jan","Feb","Mar","Apr","May","Jun","Jul","Aug","Sep","Oct","Nov","Dec"}, 0), 1, 2, 3, 4, 5, 6, 7, 8, 9, 10, 11, 12), MID(D998, 9, 2)), "yyyy-mm-dd")</f>
        <v>2017-08-02</v>
      </c>
      <c r="F998" s="1" t="str">
        <f t="shared" si="106"/>
        <v>01:58:00</v>
      </c>
      <c r="G998" s="9" t="str">
        <f t="shared" si="107"/>
        <v>August</v>
      </c>
      <c r="H998" s="5" t="str">
        <f t="shared" si="108"/>
        <v>2017</v>
      </c>
      <c r="I998" s="1" t="s">
        <v>2113</v>
      </c>
      <c r="J998" s="1" t="str">
        <f t="shared" si="109"/>
        <v xml:space="preserve">Vega </v>
      </c>
      <c r="K998" s="1" t="str">
        <f t="shared" si="110"/>
        <v>OPSAT 3000 &amp; VENÂµS</v>
      </c>
      <c r="L998" s="1" t="s">
        <v>8</v>
      </c>
      <c r="M998" s="1">
        <v>37</v>
      </c>
      <c r="N998" s="1">
        <f t="shared" si="111"/>
        <v>3071</v>
      </c>
      <c r="O998" s="1" t="s">
        <v>9</v>
      </c>
    </row>
    <row r="999" spans="1:15" x14ac:dyDescent="0.3">
      <c r="A999" s="1" t="s">
        <v>129</v>
      </c>
      <c r="B999" s="1" t="s">
        <v>1630</v>
      </c>
      <c r="C999" s="1" t="str">
        <f t="shared" si="105"/>
        <v>Kazakhstan</v>
      </c>
      <c r="D999" s="1" t="s">
        <v>2114</v>
      </c>
      <c r="E999" s="7" t="str">
        <f>TEXT(DATE(MID(D999, 13, 4), CHOOSE(MATCH( MID(D999, 5, 3), {"Jan","Feb","Mar","Apr","May","Jun","Jul","Aug","Sep","Oct","Nov","Dec"}, 0), 1, 2, 3, 4, 5, 6, 7, 8, 9, 10, 11, 12), MID(D999, 9, 2)), "yyyy-mm-dd")</f>
        <v>2017-07-28</v>
      </c>
      <c r="F999" s="1" t="str">
        <f t="shared" si="106"/>
        <v>15:41:00</v>
      </c>
      <c r="G999" s="9" t="str">
        <f t="shared" si="107"/>
        <v>July</v>
      </c>
      <c r="H999" s="5" t="str">
        <f t="shared" si="108"/>
        <v>2017</v>
      </c>
      <c r="I999" s="1" t="s">
        <v>2115</v>
      </c>
      <c r="J999" s="1" t="str">
        <f t="shared" si="109"/>
        <v xml:space="preserve">Soyuz FG </v>
      </c>
      <c r="K999" s="1" t="str">
        <f t="shared" si="110"/>
        <v>Soyuz MS-05</v>
      </c>
      <c r="L999" s="1" t="s">
        <v>346</v>
      </c>
      <c r="M999" s="1"/>
      <c r="N999" s="1">
        <f t="shared" si="111"/>
        <v>0</v>
      </c>
      <c r="O999" s="1" t="s">
        <v>9</v>
      </c>
    </row>
    <row r="1000" spans="1:15" x14ac:dyDescent="0.3">
      <c r="A1000" s="1" t="s">
        <v>33</v>
      </c>
      <c r="B1000" s="1" t="s">
        <v>34</v>
      </c>
      <c r="C1000" s="1" t="str">
        <f t="shared" si="105"/>
        <v>Iran</v>
      </c>
      <c r="D1000" s="1" t="s">
        <v>2116</v>
      </c>
      <c r="E1000" s="7" t="str">
        <f>TEXT(DATE(MID(D1000, 13, 4), CHOOSE(MATCH( MID(D1000, 5, 3), {"Jan","Feb","Mar","Apr","May","Jun","Jul","Aug","Sep","Oct","Nov","Dec"}, 0), 1, 2, 3, 4, 5, 6, 7, 8, 9, 10, 11, 12), MID(D1000, 9, 2)), "yyyy-mm-dd")</f>
        <v>2017-07-27</v>
      </c>
      <c r="F1000" s="1" t="str">
        <f t="shared" si="106"/>
        <v>09:30:00</v>
      </c>
      <c r="G1000" s="9" t="str">
        <f t="shared" si="107"/>
        <v>July</v>
      </c>
      <c r="H1000" s="5" t="str">
        <f t="shared" si="108"/>
        <v>2017</v>
      </c>
      <c r="I1000" s="1" t="s">
        <v>2117</v>
      </c>
      <c r="J1000" s="1" t="str">
        <f t="shared" si="109"/>
        <v xml:space="preserve">Simorgh </v>
      </c>
      <c r="K1000" s="1" t="str">
        <f t="shared" si="110"/>
        <v>Toloo</v>
      </c>
      <c r="L1000" s="1" t="s">
        <v>8</v>
      </c>
      <c r="M1000" s="1"/>
      <c r="N1000" s="1">
        <f t="shared" si="111"/>
        <v>0</v>
      </c>
      <c r="O1000" s="1" t="s">
        <v>257</v>
      </c>
    </row>
    <row r="1001" spans="1:15" x14ac:dyDescent="0.3">
      <c r="A1001" s="1" t="s">
        <v>129</v>
      </c>
      <c r="B1001" s="1" t="s">
        <v>130</v>
      </c>
      <c r="C1001" s="1" t="str">
        <f t="shared" si="105"/>
        <v>Kazakhstan</v>
      </c>
      <c r="D1001" s="1" t="s">
        <v>2118</v>
      </c>
      <c r="E1001" s="7" t="str">
        <f>TEXT(DATE(MID(D1001, 13, 4), CHOOSE(MATCH( MID(D1001, 5, 3), {"Jan","Feb","Mar","Apr","May","Jun","Jul","Aug","Sep","Oct","Nov","Dec"}, 0), 1, 2, 3, 4, 5, 6, 7, 8, 9, 10, 11, 12), MID(D1001, 9, 2)), "yyyy-mm-dd")</f>
        <v>2017-07-14</v>
      </c>
      <c r="F1001" s="1" t="str">
        <f t="shared" si="106"/>
        <v>06:36:00</v>
      </c>
      <c r="G1001" s="9" t="str">
        <f t="shared" si="107"/>
        <v>July</v>
      </c>
      <c r="H1001" s="5" t="str">
        <f t="shared" si="108"/>
        <v>2017</v>
      </c>
      <c r="I1001" s="1" t="s">
        <v>2119</v>
      </c>
      <c r="J1001" s="1" t="str">
        <f t="shared" si="109"/>
        <v xml:space="preserve">Soyuz 2.1a/Fregat </v>
      </c>
      <c r="K1001" s="1" t="str">
        <f t="shared" si="110"/>
        <v>Kanopus-V IK &amp; Others</v>
      </c>
      <c r="L1001" s="1" t="s">
        <v>8</v>
      </c>
      <c r="M1001" s="1">
        <v>23</v>
      </c>
      <c r="N1001" s="1">
        <f t="shared" si="111"/>
        <v>1909</v>
      </c>
      <c r="O1001" s="1" t="s">
        <v>9</v>
      </c>
    </row>
    <row r="1002" spans="1:15" x14ac:dyDescent="0.3">
      <c r="A1002" s="1" t="s">
        <v>10</v>
      </c>
      <c r="B1002" s="1" t="s">
        <v>30</v>
      </c>
      <c r="C1002" s="1" t="str">
        <f t="shared" si="105"/>
        <v>USA</v>
      </c>
      <c r="D1002" s="1" t="s">
        <v>2120</v>
      </c>
      <c r="E1002" s="7" t="str">
        <f>TEXT(DATE(MID(D1002, 13, 4), CHOOSE(MATCH( MID(D1002, 5, 3), {"Jan","Feb","Mar","Apr","May","Jun","Jul","Aug","Sep","Oct","Nov","Dec"}, 0), 1, 2, 3, 4, 5, 6, 7, 8, 9, 10, 11, 12), MID(D1002, 9, 2)), "yyyy-mm-dd")</f>
        <v>2017-07-05</v>
      </c>
      <c r="F1002" s="1" t="str">
        <f t="shared" si="106"/>
        <v>23:38:00</v>
      </c>
      <c r="G1002" s="9" t="str">
        <f t="shared" si="107"/>
        <v>July</v>
      </c>
      <c r="H1002" s="5" t="str">
        <f t="shared" si="108"/>
        <v>2017</v>
      </c>
      <c r="I1002" s="1" t="s">
        <v>2121</v>
      </c>
      <c r="J1002" s="1" t="str">
        <f t="shared" si="109"/>
        <v xml:space="preserve">Falcon 9 Block 3 (v1.2/FT) </v>
      </c>
      <c r="K1002" s="1" t="str">
        <f t="shared" si="110"/>
        <v>Intelsat 35e</v>
      </c>
      <c r="L1002" s="1" t="s">
        <v>346</v>
      </c>
      <c r="M1002" s="1">
        <v>62</v>
      </c>
      <c r="N1002" s="1">
        <f t="shared" si="111"/>
        <v>5146</v>
      </c>
      <c r="O1002" s="1" t="s">
        <v>9</v>
      </c>
    </row>
    <row r="1003" spans="1:15" x14ac:dyDescent="0.3">
      <c r="A1003" s="1" t="s">
        <v>14</v>
      </c>
      <c r="B1003" s="1" t="s">
        <v>133</v>
      </c>
      <c r="C1003" s="1" t="str">
        <f t="shared" si="105"/>
        <v>China</v>
      </c>
      <c r="D1003" s="1" t="s">
        <v>2122</v>
      </c>
      <c r="E1003" s="7" t="str">
        <f>TEXT(DATE(MID(D1003, 13, 4), CHOOSE(MATCH( MID(D1003, 5, 3), {"Jan","Feb","Mar","Apr","May","Jun","Jul","Aug","Sep","Oct","Nov","Dec"}, 0), 1, 2, 3, 4, 5, 6, 7, 8, 9, 10, 11, 12), MID(D1003, 9, 2)), "yyyy-mm-dd")</f>
        <v>2017-07-02</v>
      </c>
      <c r="F1003" s="1" t="str">
        <f t="shared" si="106"/>
        <v>11:23:00</v>
      </c>
      <c r="G1003" s="9" t="str">
        <f t="shared" si="107"/>
        <v>July</v>
      </c>
      <c r="H1003" s="5" t="str">
        <f t="shared" si="108"/>
        <v>2017</v>
      </c>
      <c r="I1003" s="1" t="s">
        <v>2123</v>
      </c>
      <c r="J1003" s="1" t="str">
        <f t="shared" si="109"/>
        <v xml:space="preserve">Long March 5 </v>
      </c>
      <c r="K1003" s="1" t="str">
        <f t="shared" si="110"/>
        <v>Shijian-18</v>
      </c>
      <c r="L1003" s="1" t="s">
        <v>8</v>
      </c>
      <c r="M1003" s="1"/>
      <c r="N1003" s="1">
        <f t="shared" si="111"/>
        <v>0</v>
      </c>
      <c r="O1003" s="1" t="s">
        <v>257</v>
      </c>
    </row>
    <row r="1004" spans="1:15" x14ac:dyDescent="0.3">
      <c r="A1004" s="1" t="s">
        <v>233</v>
      </c>
      <c r="B1004" s="1" t="s">
        <v>379</v>
      </c>
      <c r="C1004" s="1" t="str">
        <f t="shared" si="105"/>
        <v>France</v>
      </c>
      <c r="D1004" s="1" t="s">
        <v>2124</v>
      </c>
      <c r="E1004" s="7" t="str">
        <f>TEXT(DATE(MID(D1004, 13, 4), CHOOSE(MATCH( MID(D1004, 5, 3), {"Jan","Feb","Mar","Apr","May","Jun","Jul","Aug","Sep","Oct","Nov","Dec"}, 0), 1, 2, 3, 4, 5, 6, 7, 8, 9, 10, 11, 12), MID(D1004, 9, 2)), "yyyy-mm-dd")</f>
        <v>2017-06-28</v>
      </c>
      <c r="F1004" s="1" t="str">
        <f t="shared" si="106"/>
        <v>21:15:00</v>
      </c>
      <c r="G1004" s="9" t="str">
        <f t="shared" si="107"/>
        <v>June</v>
      </c>
      <c r="H1004" s="5" t="str">
        <f t="shared" si="108"/>
        <v>2017</v>
      </c>
      <c r="I1004" s="1" t="s">
        <v>2125</v>
      </c>
      <c r="J1004" s="1" t="str">
        <f t="shared" si="109"/>
        <v xml:space="preserve">Ariane 5 ECA </v>
      </c>
      <c r="K1004" s="1" t="str">
        <f t="shared" si="110"/>
        <v>Hellas Sat 3 &amp; GSAT-17</v>
      </c>
      <c r="L1004" s="1" t="s">
        <v>346</v>
      </c>
      <c r="M1004" s="1">
        <v>200</v>
      </c>
      <c r="N1004" s="1">
        <f t="shared" si="111"/>
        <v>16600</v>
      </c>
      <c r="O1004" s="1" t="s">
        <v>9</v>
      </c>
    </row>
    <row r="1005" spans="1:15" x14ac:dyDescent="0.3">
      <c r="A1005" s="1" t="s">
        <v>10</v>
      </c>
      <c r="B1005" s="1" t="s">
        <v>27</v>
      </c>
      <c r="C1005" s="1" t="str">
        <f t="shared" si="105"/>
        <v>USA</v>
      </c>
      <c r="D1005" s="1" t="s">
        <v>2126</v>
      </c>
      <c r="E1005" s="7" t="str">
        <f>TEXT(DATE(MID(D1005, 13, 4), CHOOSE(MATCH( MID(D1005, 5, 3), {"Jan","Feb","Mar","Apr","May","Jun","Jul","Aug","Sep","Oct","Nov","Dec"}, 0), 1, 2, 3, 4, 5, 6, 7, 8, 9, 10, 11, 12), MID(D1005, 9, 2)), "yyyy-mm-dd")</f>
        <v>2017-06-25</v>
      </c>
      <c r="F1005" s="1" t="str">
        <f t="shared" si="106"/>
        <v>20:25:00</v>
      </c>
      <c r="G1005" s="9" t="str">
        <f t="shared" si="107"/>
        <v>June</v>
      </c>
      <c r="H1005" s="5" t="str">
        <f t="shared" si="108"/>
        <v>2017</v>
      </c>
      <c r="I1005" s="1" t="s">
        <v>2127</v>
      </c>
      <c r="J1005" s="1" t="str">
        <f t="shared" si="109"/>
        <v xml:space="preserve">Falcon 9 Block 3 (v1.2/FT) </v>
      </c>
      <c r="K1005" s="1" t="str">
        <f t="shared" si="110"/>
        <v>Iridium-2</v>
      </c>
      <c r="L1005" s="1" t="s">
        <v>346</v>
      </c>
      <c r="M1005" s="1">
        <v>62</v>
      </c>
      <c r="N1005" s="1">
        <f t="shared" si="111"/>
        <v>5146</v>
      </c>
      <c r="O1005" s="1" t="s">
        <v>9</v>
      </c>
    </row>
    <row r="1006" spans="1:15" x14ac:dyDescent="0.3">
      <c r="A1006" s="1" t="s">
        <v>10</v>
      </c>
      <c r="B1006" s="1" t="s">
        <v>30</v>
      </c>
      <c r="C1006" s="1" t="str">
        <f t="shared" si="105"/>
        <v>USA</v>
      </c>
      <c r="D1006" s="1" t="s">
        <v>2128</v>
      </c>
      <c r="E1006" s="7" t="str">
        <f>TEXT(DATE(MID(D1006, 13, 4), CHOOSE(MATCH( MID(D1006, 5, 3), {"Jan","Feb","Mar","Apr","May","Jun","Jul","Aug","Sep","Oct","Nov","Dec"}, 0), 1, 2, 3, 4, 5, 6, 7, 8, 9, 10, 11, 12), MID(D1006, 9, 2)), "yyyy-mm-dd")</f>
        <v>2017-06-23</v>
      </c>
      <c r="F1006" s="1" t="str">
        <f t="shared" si="106"/>
        <v>19:10:00</v>
      </c>
      <c r="G1006" s="9" t="str">
        <f t="shared" si="107"/>
        <v>June</v>
      </c>
      <c r="H1006" s="5" t="str">
        <f t="shared" si="108"/>
        <v>2017</v>
      </c>
      <c r="I1006" s="1" t="s">
        <v>2129</v>
      </c>
      <c r="J1006" s="1" t="str">
        <f t="shared" si="109"/>
        <v xml:space="preserve">Falcon 9 Block 3 (v1.2/FT) </v>
      </c>
      <c r="K1006" s="1" t="str">
        <f t="shared" si="110"/>
        <v>BulgariaSat-1</v>
      </c>
      <c r="L1006" s="1" t="s">
        <v>346</v>
      </c>
      <c r="M1006" s="1">
        <v>62</v>
      </c>
      <c r="N1006" s="1">
        <f t="shared" si="111"/>
        <v>5146</v>
      </c>
      <c r="O1006" s="1" t="s">
        <v>9</v>
      </c>
    </row>
    <row r="1007" spans="1:15" x14ac:dyDescent="0.3">
      <c r="A1007" s="1" t="s">
        <v>4</v>
      </c>
      <c r="B1007" s="1" t="s">
        <v>5</v>
      </c>
      <c r="C1007" s="1" t="str">
        <f t="shared" si="105"/>
        <v>Russia</v>
      </c>
      <c r="D1007" s="1" t="s">
        <v>2130</v>
      </c>
      <c r="E1007" s="7" t="str">
        <f>TEXT(DATE(MID(D1007, 13, 4), CHOOSE(MATCH( MID(D1007, 5, 3), {"Jan","Feb","Mar","Apr","May","Jun","Jul","Aug","Sep","Oct","Nov","Dec"}, 0), 1, 2, 3, 4, 5, 6, 7, 8, 9, 10, 11, 12), MID(D1007, 9, 2)), "yyyy-mm-dd")</f>
        <v>2017-06-23</v>
      </c>
      <c r="F1007" s="1" t="str">
        <f t="shared" si="106"/>
        <v>18:04:00</v>
      </c>
      <c r="G1007" s="9" t="str">
        <f t="shared" si="107"/>
        <v>June</v>
      </c>
      <c r="H1007" s="5" t="str">
        <f t="shared" si="108"/>
        <v>2017</v>
      </c>
      <c r="I1007" s="1" t="s">
        <v>2131</v>
      </c>
      <c r="J1007" s="1" t="str">
        <f t="shared" si="109"/>
        <v xml:space="preserve">Soyuz 2.1v/Volga </v>
      </c>
      <c r="K1007" s="1" t="str">
        <f t="shared" si="110"/>
        <v>Cosmos 2519, 2521 and 2523</v>
      </c>
      <c r="L1007" s="1" t="s">
        <v>8</v>
      </c>
      <c r="M1007" s="1"/>
      <c r="N1007" s="1">
        <f t="shared" si="111"/>
        <v>0</v>
      </c>
      <c r="O1007" s="1" t="s">
        <v>9</v>
      </c>
    </row>
    <row r="1008" spans="1:15" x14ac:dyDescent="0.3">
      <c r="A1008" s="1" t="s">
        <v>86</v>
      </c>
      <c r="B1008" s="1" t="s">
        <v>87</v>
      </c>
      <c r="C1008" s="1" t="str">
        <f t="shared" si="105"/>
        <v>India</v>
      </c>
      <c r="D1008" s="1" t="s">
        <v>2132</v>
      </c>
      <c r="E1008" s="7" t="str">
        <f>TEXT(DATE(MID(D1008, 13, 4), CHOOSE(MATCH( MID(D1008, 5, 3), {"Jan","Feb","Mar","Apr","May","Jun","Jul","Aug","Sep","Oct","Nov","Dec"}, 0), 1, 2, 3, 4, 5, 6, 7, 8, 9, 10, 11, 12), MID(D1008, 9, 2)), "yyyy-mm-dd")</f>
        <v>2017-06-23</v>
      </c>
      <c r="F1008" s="1" t="str">
        <f t="shared" si="106"/>
        <v>03:59:00</v>
      </c>
      <c r="G1008" s="9" t="str">
        <f t="shared" si="107"/>
        <v>June</v>
      </c>
      <c r="H1008" s="5" t="str">
        <f t="shared" si="108"/>
        <v>2017</v>
      </c>
      <c r="I1008" s="1" t="s">
        <v>2133</v>
      </c>
      <c r="J1008" s="1" t="str">
        <f t="shared" si="109"/>
        <v xml:space="preserve">PSLV-XL </v>
      </c>
      <c r="K1008" s="1" t="str">
        <f t="shared" si="110"/>
        <v>Cartosat-2E &amp; Rideshares</v>
      </c>
      <c r="L1008" s="1" t="s">
        <v>8</v>
      </c>
      <c r="M1008" s="1">
        <v>31</v>
      </c>
      <c r="N1008" s="1">
        <f t="shared" si="111"/>
        <v>2573</v>
      </c>
      <c r="O1008" s="1" t="s">
        <v>9</v>
      </c>
    </row>
    <row r="1009" spans="1:15" x14ac:dyDescent="0.3">
      <c r="A1009" s="1" t="s">
        <v>14</v>
      </c>
      <c r="B1009" s="1" t="s">
        <v>101</v>
      </c>
      <c r="C1009" s="1" t="str">
        <f t="shared" si="105"/>
        <v>China</v>
      </c>
      <c r="D1009" s="1" t="s">
        <v>2134</v>
      </c>
      <c r="E1009" s="7" t="str">
        <f>TEXT(DATE(MID(D1009, 13, 4), CHOOSE(MATCH( MID(D1009, 5, 3), {"Jan","Feb","Mar","Apr","May","Jun","Jul","Aug","Sep","Oct","Nov","Dec"}, 0), 1, 2, 3, 4, 5, 6, 7, 8, 9, 10, 11, 12), MID(D1009, 9, 2)), "yyyy-mm-dd")</f>
        <v>2017-06-18</v>
      </c>
      <c r="F1009" s="1" t="str">
        <f t="shared" si="106"/>
        <v>16:11:00</v>
      </c>
      <c r="G1009" s="9" t="str">
        <f t="shared" si="107"/>
        <v>June</v>
      </c>
      <c r="H1009" s="5" t="str">
        <f t="shared" si="108"/>
        <v>2017</v>
      </c>
      <c r="I1009" s="1" t="s">
        <v>2135</v>
      </c>
      <c r="J1009" s="1" t="str">
        <f t="shared" si="109"/>
        <v xml:space="preserve">Long March 3B/E </v>
      </c>
      <c r="K1009" s="1" t="str">
        <f t="shared" si="110"/>
        <v>ChinaSat-9A</v>
      </c>
      <c r="L1009" s="1" t="s">
        <v>8</v>
      </c>
      <c r="M1009" s="1">
        <v>29.15</v>
      </c>
      <c r="N1009" s="1">
        <f t="shared" si="111"/>
        <v>2419.4499999999998</v>
      </c>
      <c r="O1009" s="1" t="s">
        <v>117</v>
      </c>
    </row>
    <row r="1010" spans="1:15" x14ac:dyDescent="0.3">
      <c r="A1010" s="1" t="s">
        <v>14</v>
      </c>
      <c r="B1010" s="1" t="s">
        <v>90</v>
      </c>
      <c r="C1010" s="1" t="str">
        <f t="shared" si="105"/>
        <v>China</v>
      </c>
      <c r="D1010" s="1" t="s">
        <v>2136</v>
      </c>
      <c r="E1010" s="7" t="str">
        <f>TEXT(DATE(MID(D1010, 13, 4), CHOOSE(MATCH( MID(D1010, 5, 3), {"Jan","Feb","Mar","Apr","May","Jun","Jul","Aug","Sep","Oct","Nov","Dec"}, 0), 1, 2, 3, 4, 5, 6, 7, 8, 9, 10, 11, 12), MID(D1010, 9, 2)), "yyyy-mm-dd")</f>
        <v>2017-06-15</v>
      </c>
      <c r="F1010" s="1" t="str">
        <f t="shared" si="106"/>
        <v>03:00:00</v>
      </c>
      <c r="G1010" s="9" t="str">
        <f t="shared" si="107"/>
        <v>June</v>
      </c>
      <c r="H1010" s="5" t="str">
        <f t="shared" si="108"/>
        <v>2017</v>
      </c>
      <c r="I1010" s="1" t="s">
        <v>2137</v>
      </c>
      <c r="J1010" s="1" t="str">
        <f t="shared" si="109"/>
        <v xml:space="preserve">Long March 4B </v>
      </c>
      <c r="K1010" s="1" t="str">
        <f t="shared" si="110"/>
        <v>HXMT, Ã‘uSat 3, Zhuhai-1 OVS 1A &amp; 1B</v>
      </c>
      <c r="L1010" s="1" t="s">
        <v>8</v>
      </c>
      <c r="M1010" s="1">
        <v>64.680000000000007</v>
      </c>
      <c r="N1010" s="1">
        <f t="shared" si="111"/>
        <v>5368.4400000000005</v>
      </c>
      <c r="O1010" s="1" t="s">
        <v>9</v>
      </c>
    </row>
    <row r="1011" spans="1:15" x14ac:dyDescent="0.3">
      <c r="A1011" s="1" t="s">
        <v>129</v>
      </c>
      <c r="B1011" s="1" t="s">
        <v>130</v>
      </c>
      <c r="C1011" s="1" t="str">
        <f t="shared" si="105"/>
        <v>Kazakhstan</v>
      </c>
      <c r="D1011" s="1" t="s">
        <v>2138</v>
      </c>
      <c r="E1011" s="7" t="str">
        <f>TEXT(DATE(MID(D1011, 13, 4), CHOOSE(MATCH( MID(D1011, 5, 3), {"Jan","Feb","Mar","Apr","May","Jun","Jul","Aug","Sep","Oct","Nov","Dec"}, 0), 1, 2, 3, 4, 5, 6, 7, 8, 9, 10, 11, 12), MID(D1011, 9, 2)), "yyyy-mm-dd")</f>
        <v>2017-06-14</v>
      </c>
      <c r="F1011" s="1" t="str">
        <f t="shared" si="106"/>
        <v>09:20:00</v>
      </c>
      <c r="G1011" s="9" t="str">
        <f t="shared" si="107"/>
        <v>June</v>
      </c>
      <c r="H1011" s="5" t="str">
        <f t="shared" si="108"/>
        <v>2017</v>
      </c>
      <c r="I1011" s="1" t="s">
        <v>2139</v>
      </c>
      <c r="J1011" s="1" t="str">
        <f t="shared" si="109"/>
        <v xml:space="preserve">Soyuz 2.1a </v>
      </c>
      <c r="K1011" s="1" t="str">
        <f t="shared" si="110"/>
        <v>Progress MS-06</v>
      </c>
      <c r="L1011" s="1" t="s">
        <v>8</v>
      </c>
      <c r="M1011" s="1">
        <v>17.420000000000002</v>
      </c>
      <c r="N1011" s="1">
        <f t="shared" si="111"/>
        <v>1445.8600000000001</v>
      </c>
      <c r="O1011" s="1" t="s">
        <v>9</v>
      </c>
    </row>
    <row r="1012" spans="1:15" x14ac:dyDescent="0.3">
      <c r="A1012" s="1" t="s">
        <v>1623</v>
      </c>
      <c r="B1012" s="1" t="s">
        <v>565</v>
      </c>
      <c r="C1012" s="1" t="str">
        <f t="shared" si="105"/>
        <v>Kazakhstan</v>
      </c>
      <c r="D1012" s="1" t="s">
        <v>2140</v>
      </c>
      <c r="E1012" s="7" t="str">
        <f>TEXT(DATE(MID(D1012, 13, 4), CHOOSE(MATCH( MID(D1012, 5, 3), {"Jan","Feb","Mar","Apr","May","Jun","Jul","Aug","Sep","Oct","Nov","Dec"}, 0), 1, 2, 3, 4, 5, 6, 7, 8, 9, 10, 11, 12), MID(D1012, 9, 2)), "yyyy-mm-dd")</f>
        <v>2017-06-08</v>
      </c>
      <c r="F1012" s="1" t="str">
        <f t="shared" si="106"/>
        <v>03:45:00</v>
      </c>
      <c r="G1012" s="9" t="str">
        <f t="shared" si="107"/>
        <v>June</v>
      </c>
      <c r="H1012" s="5" t="str">
        <f t="shared" si="108"/>
        <v>2017</v>
      </c>
      <c r="I1012" s="1" t="s">
        <v>2141</v>
      </c>
      <c r="J1012" s="1" t="str">
        <f t="shared" si="109"/>
        <v xml:space="preserve">Proton-M/Briz-M </v>
      </c>
      <c r="K1012" s="1" t="str">
        <f t="shared" si="110"/>
        <v>Echostar 21</v>
      </c>
      <c r="L1012" s="1" t="s">
        <v>8</v>
      </c>
      <c r="M1012" s="1">
        <v>65</v>
      </c>
      <c r="N1012" s="1">
        <f t="shared" si="111"/>
        <v>5395</v>
      </c>
      <c r="O1012" s="1" t="s">
        <v>9</v>
      </c>
    </row>
    <row r="1013" spans="1:15" x14ac:dyDescent="0.3">
      <c r="A1013" s="1" t="s">
        <v>86</v>
      </c>
      <c r="B1013" s="1" t="s">
        <v>290</v>
      </c>
      <c r="C1013" s="1" t="str">
        <f t="shared" si="105"/>
        <v>India</v>
      </c>
      <c r="D1013" s="1" t="s">
        <v>2142</v>
      </c>
      <c r="E1013" s="7" t="str">
        <f>TEXT(DATE(MID(D1013, 13, 4), CHOOSE(MATCH( MID(D1013, 5, 3), {"Jan","Feb","Mar","Apr","May","Jun","Jul","Aug","Sep","Oct","Nov","Dec"}, 0), 1, 2, 3, 4, 5, 6, 7, 8, 9, 10, 11, 12), MID(D1013, 9, 2)), "yyyy-mm-dd")</f>
        <v>2017-06-05</v>
      </c>
      <c r="F1013" s="1" t="str">
        <f t="shared" si="106"/>
        <v>11:58:00</v>
      </c>
      <c r="G1013" s="9" t="str">
        <f t="shared" si="107"/>
        <v>June</v>
      </c>
      <c r="H1013" s="5" t="str">
        <f t="shared" si="108"/>
        <v>2017</v>
      </c>
      <c r="I1013" s="1" t="s">
        <v>2143</v>
      </c>
      <c r="J1013" s="1" t="str">
        <f t="shared" si="109"/>
        <v xml:space="preserve">LVM-3 </v>
      </c>
      <c r="K1013" s="1" t="str">
        <f t="shared" si="110"/>
        <v>GSAT-19</v>
      </c>
      <c r="L1013" s="1" t="s">
        <v>8</v>
      </c>
      <c r="M1013" s="1">
        <v>62</v>
      </c>
      <c r="N1013" s="1">
        <f t="shared" si="111"/>
        <v>5146</v>
      </c>
      <c r="O1013" s="1" t="s">
        <v>9</v>
      </c>
    </row>
    <row r="1014" spans="1:15" x14ac:dyDescent="0.3">
      <c r="A1014" s="1" t="s">
        <v>10</v>
      </c>
      <c r="B1014" s="1" t="s">
        <v>30</v>
      </c>
      <c r="C1014" s="1" t="str">
        <f t="shared" si="105"/>
        <v>USA</v>
      </c>
      <c r="D1014" s="1" t="s">
        <v>2144</v>
      </c>
      <c r="E1014" s="7" t="str">
        <f>TEXT(DATE(MID(D1014, 13, 4), CHOOSE(MATCH( MID(D1014, 5, 3), {"Jan","Feb","Mar","Apr","May","Jun","Jul","Aug","Sep","Oct","Nov","Dec"}, 0), 1, 2, 3, 4, 5, 6, 7, 8, 9, 10, 11, 12), MID(D1014, 9, 2)), "yyyy-mm-dd")</f>
        <v>2017-06-03</v>
      </c>
      <c r="F1014" s="1" t="str">
        <f t="shared" si="106"/>
        <v>21:07:00</v>
      </c>
      <c r="G1014" s="9" t="str">
        <f t="shared" si="107"/>
        <v>June</v>
      </c>
      <c r="H1014" s="5" t="str">
        <f t="shared" si="108"/>
        <v>2017</v>
      </c>
      <c r="I1014" s="1" t="s">
        <v>2145</v>
      </c>
      <c r="J1014" s="1" t="str">
        <f t="shared" si="109"/>
        <v xml:space="preserve">Falcon 9 Block 3 (v1.2/FT) </v>
      </c>
      <c r="K1014" s="1" t="str">
        <f t="shared" si="110"/>
        <v>CRS SpX-11</v>
      </c>
      <c r="L1014" s="1" t="s">
        <v>346</v>
      </c>
      <c r="M1014" s="1">
        <v>62</v>
      </c>
      <c r="N1014" s="1">
        <f t="shared" si="111"/>
        <v>5146</v>
      </c>
      <c r="O1014" s="1" t="s">
        <v>9</v>
      </c>
    </row>
    <row r="1015" spans="1:15" x14ac:dyDescent="0.3">
      <c r="A1015" s="1" t="s">
        <v>233</v>
      </c>
      <c r="B1015" s="1" t="s">
        <v>379</v>
      </c>
      <c r="C1015" s="1" t="str">
        <f t="shared" si="105"/>
        <v>France</v>
      </c>
      <c r="D1015" s="1" t="s">
        <v>2146</v>
      </c>
      <c r="E1015" s="7" t="str">
        <f>TEXT(DATE(MID(D1015, 13, 4), CHOOSE(MATCH( MID(D1015, 5, 3), {"Jan","Feb","Mar","Apr","May","Jun","Jul","Aug","Sep","Oct","Nov","Dec"}, 0), 1, 2, 3, 4, 5, 6, 7, 8, 9, 10, 11, 12), MID(D1015, 9, 2)), "yyyy-mm-dd")</f>
        <v>2017-06-01</v>
      </c>
      <c r="F1015" s="1" t="str">
        <f t="shared" si="106"/>
        <v>23:45:00</v>
      </c>
      <c r="G1015" s="9" t="str">
        <f t="shared" si="107"/>
        <v>June</v>
      </c>
      <c r="H1015" s="5" t="str">
        <f t="shared" si="108"/>
        <v>2017</v>
      </c>
      <c r="I1015" s="1" t="s">
        <v>2147</v>
      </c>
      <c r="J1015" s="1" t="str">
        <f t="shared" si="109"/>
        <v xml:space="preserve">Ariane 5 ECA </v>
      </c>
      <c r="K1015" s="1" t="str">
        <f t="shared" si="110"/>
        <v>ViaSat 2 &amp; Eutelsat 172B</v>
      </c>
      <c r="L1015" s="1" t="s">
        <v>346</v>
      </c>
      <c r="M1015" s="1">
        <v>200</v>
      </c>
      <c r="N1015" s="1">
        <f t="shared" si="111"/>
        <v>16600</v>
      </c>
      <c r="O1015" s="1" t="s">
        <v>9</v>
      </c>
    </row>
    <row r="1016" spans="1:15" x14ac:dyDescent="0.3">
      <c r="A1016" s="1" t="s">
        <v>60</v>
      </c>
      <c r="B1016" s="1" t="s">
        <v>61</v>
      </c>
      <c r="C1016" s="1" t="str">
        <f t="shared" si="105"/>
        <v>Japan</v>
      </c>
      <c r="D1016" s="1" t="s">
        <v>2148</v>
      </c>
      <c r="E1016" s="7" t="str">
        <f>TEXT(DATE(MID(D1016, 13, 4), CHOOSE(MATCH( MID(D1016, 5, 3), {"Jan","Feb","Mar","Apr","May","Jun","Jul","Aug","Sep","Oct","Nov","Dec"}, 0), 1, 2, 3, 4, 5, 6, 7, 8, 9, 10, 11, 12), MID(D1016, 9, 2)), "yyyy-mm-dd")</f>
        <v>2017-06-01</v>
      </c>
      <c r="F1016" s="1" t="str">
        <f t="shared" si="106"/>
        <v>00:17:00</v>
      </c>
      <c r="G1016" s="9" t="str">
        <f t="shared" si="107"/>
        <v>June</v>
      </c>
      <c r="H1016" s="5" t="str">
        <f t="shared" si="108"/>
        <v>2017</v>
      </c>
      <c r="I1016" s="1" t="s">
        <v>2149</v>
      </c>
      <c r="J1016" s="1" t="str">
        <f t="shared" si="109"/>
        <v xml:space="preserve">H-IIA 202 </v>
      </c>
      <c r="K1016" s="1" t="str">
        <f t="shared" si="110"/>
        <v>Michibiki 2</v>
      </c>
      <c r="L1016" s="1" t="s">
        <v>8</v>
      </c>
      <c r="M1016" s="1">
        <v>90</v>
      </c>
      <c r="N1016" s="1">
        <f t="shared" si="111"/>
        <v>7470</v>
      </c>
      <c r="O1016" s="1" t="s">
        <v>9</v>
      </c>
    </row>
    <row r="1017" spans="1:15" x14ac:dyDescent="0.3">
      <c r="A1017" s="1" t="s">
        <v>4</v>
      </c>
      <c r="B1017" s="1" t="s">
        <v>5</v>
      </c>
      <c r="C1017" s="1" t="str">
        <f t="shared" si="105"/>
        <v>Russia</v>
      </c>
      <c r="D1017" s="1" t="s">
        <v>2150</v>
      </c>
      <c r="E1017" s="7" t="str">
        <f>TEXT(DATE(MID(D1017, 13, 4), CHOOSE(MATCH( MID(D1017, 5, 3), {"Jan","Feb","Mar","Apr","May","Jun","Jul","Aug","Sep","Oct","Nov","Dec"}, 0), 1, 2, 3, 4, 5, 6, 7, 8, 9, 10, 11, 12), MID(D1017, 9, 2)), "yyyy-mm-dd")</f>
        <v>2017-05-25</v>
      </c>
      <c r="F1017" s="1" t="str">
        <f t="shared" si="106"/>
        <v>06:33:00</v>
      </c>
      <c r="G1017" s="9" t="str">
        <f t="shared" si="107"/>
        <v>May</v>
      </c>
      <c r="H1017" s="5" t="str">
        <f t="shared" si="108"/>
        <v>2017</v>
      </c>
      <c r="I1017" s="1" t="s">
        <v>2151</v>
      </c>
      <c r="J1017" s="1" t="str">
        <f t="shared" si="109"/>
        <v xml:space="preserve">Soyuz 2.1b/Fregat-M </v>
      </c>
      <c r="K1017" s="1" t="str">
        <f t="shared" si="110"/>
        <v>Cosmos 2518</v>
      </c>
      <c r="L1017" s="1" t="s">
        <v>8</v>
      </c>
      <c r="M1017" s="1">
        <v>25</v>
      </c>
      <c r="N1017" s="1">
        <f t="shared" si="111"/>
        <v>2075</v>
      </c>
      <c r="O1017" s="1" t="s">
        <v>9</v>
      </c>
    </row>
    <row r="1018" spans="1:15" x14ac:dyDescent="0.3">
      <c r="A1018" s="1" t="s">
        <v>21</v>
      </c>
      <c r="B1018" s="1" t="s">
        <v>828</v>
      </c>
      <c r="C1018" s="1" t="str">
        <f t="shared" si="105"/>
        <v>New Zealand</v>
      </c>
      <c r="D1018" s="1" t="s">
        <v>2152</v>
      </c>
      <c r="E1018" s="7" t="str">
        <f>TEXT(DATE(MID(D1018, 13, 4), CHOOSE(MATCH( MID(D1018, 5, 3), {"Jan","Feb","Mar","Apr","May","Jun","Jul","Aug","Sep","Oct","Nov","Dec"}, 0), 1, 2, 3, 4, 5, 6, 7, 8, 9, 10, 11, 12), MID(D1018, 9, 2)), "yyyy-mm-dd")</f>
        <v>2017-05-25</v>
      </c>
      <c r="F1018" s="1" t="str">
        <f t="shared" si="106"/>
        <v>04:20:00</v>
      </c>
      <c r="G1018" s="9" t="str">
        <f t="shared" si="107"/>
        <v>May</v>
      </c>
      <c r="H1018" s="5" t="str">
        <f t="shared" si="108"/>
        <v>2017</v>
      </c>
      <c r="I1018" s="1" t="s">
        <v>2153</v>
      </c>
      <c r="J1018" s="1" t="str">
        <f t="shared" si="109"/>
        <v xml:space="preserve">Electron </v>
      </c>
      <c r="K1018" s="1" t="str">
        <f t="shared" si="110"/>
        <v>It's a Test</v>
      </c>
      <c r="L1018" s="1" t="s">
        <v>8</v>
      </c>
      <c r="M1018" s="1">
        <v>7.5</v>
      </c>
      <c r="N1018" s="1">
        <f t="shared" si="111"/>
        <v>622.5</v>
      </c>
      <c r="O1018" s="1" t="s">
        <v>257</v>
      </c>
    </row>
    <row r="1019" spans="1:15" x14ac:dyDescent="0.3">
      <c r="A1019" s="1" t="s">
        <v>233</v>
      </c>
      <c r="B1019" s="1" t="s">
        <v>981</v>
      </c>
      <c r="C1019" s="1" t="str">
        <f t="shared" si="105"/>
        <v>France</v>
      </c>
      <c r="D1019" s="1" t="s">
        <v>2154</v>
      </c>
      <c r="E1019" s="7" t="str">
        <f>TEXT(DATE(MID(D1019, 13, 4), CHOOSE(MATCH( MID(D1019, 5, 3), {"Jan","Feb","Mar","Apr","May","Jun","Jul","Aug","Sep","Oct","Nov","Dec"}, 0), 1, 2, 3, 4, 5, 6, 7, 8, 9, 10, 11, 12), MID(D1019, 9, 2)), "yyyy-mm-dd")</f>
        <v>2017-05-18</v>
      </c>
      <c r="F1019" s="1" t="str">
        <f t="shared" si="106"/>
        <v>11:54:00</v>
      </c>
      <c r="G1019" s="9" t="str">
        <f t="shared" si="107"/>
        <v>May</v>
      </c>
      <c r="H1019" s="5" t="str">
        <f t="shared" si="108"/>
        <v>2017</v>
      </c>
      <c r="I1019" s="1" t="s">
        <v>2155</v>
      </c>
      <c r="J1019" s="1" t="str">
        <f t="shared" si="109"/>
        <v xml:space="preserve">Soyuz ST-A/Fregat-M </v>
      </c>
      <c r="K1019" s="1" t="str">
        <f t="shared" si="110"/>
        <v>SES-15</v>
      </c>
      <c r="L1019" s="1" t="s">
        <v>8</v>
      </c>
      <c r="M1019" s="1">
        <v>30</v>
      </c>
      <c r="N1019" s="1">
        <f t="shared" si="111"/>
        <v>2490</v>
      </c>
      <c r="O1019" s="1" t="s">
        <v>9</v>
      </c>
    </row>
    <row r="1020" spans="1:15" x14ac:dyDescent="0.3">
      <c r="A1020" s="1" t="s">
        <v>10</v>
      </c>
      <c r="B1020" s="1" t="s">
        <v>30</v>
      </c>
      <c r="C1020" s="1" t="str">
        <f t="shared" si="105"/>
        <v>USA</v>
      </c>
      <c r="D1020" s="1" t="s">
        <v>2156</v>
      </c>
      <c r="E1020" s="7" t="str">
        <f>TEXT(DATE(MID(D1020, 13, 4), CHOOSE(MATCH( MID(D1020, 5, 3), {"Jan","Feb","Mar","Apr","May","Jun","Jul","Aug","Sep","Oct","Nov","Dec"}, 0), 1, 2, 3, 4, 5, 6, 7, 8, 9, 10, 11, 12), MID(D1020, 9, 2)), "yyyy-mm-dd")</f>
        <v>2017-05-15</v>
      </c>
      <c r="F1020" s="1" t="str">
        <f t="shared" si="106"/>
        <v>23:21:00</v>
      </c>
      <c r="G1020" s="9" t="str">
        <f t="shared" si="107"/>
        <v>May</v>
      </c>
      <c r="H1020" s="5" t="str">
        <f t="shared" si="108"/>
        <v>2017</v>
      </c>
      <c r="I1020" s="1" t="s">
        <v>2157</v>
      </c>
      <c r="J1020" s="1" t="str">
        <f t="shared" si="109"/>
        <v xml:space="preserve">Falcon 9 Block 3 (v1.2/FT) </v>
      </c>
      <c r="K1020" s="1" t="str">
        <f t="shared" si="110"/>
        <v>Inmarsat-5 F4</v>
      </c>
      <c r="L1020" s="1" t="s">
        <v>346</v>
      </c>
      <c r="M1020" s="1">
        <v>62</v>
      </c>
      <c r="N1020" s="1">
        <f t="shared" si="111"/>
        <v>5146</v>
      </c>
      <c r="O1020" s="1" t="s">
        <v>9</v>
      </c>
    </row>
    <row r="1021" spans="1:15" x14ac:dyDescent="0.3">
      <c r="A1021" s="1" t="s">
        <v>86</v>
      </c>
      <c r="B1021" s="1" t="s">
        <v>290</v>
      </c>
      <c r="C1021" s="1" t="str">
        <f t="shared" si="105"/>
        <v>India</v>
      </c>
      <c r="D1021" s="1" t="s">
        <v>2158</v>
      </c>
      <c r="E1021" s="7" t="str">
        <f>TEXT(DATE(MID(D1021, 13, 4), CHOOSE(MATCH( MID(D1021, 5, 3), {"Jan","Feb","Mar","Apr","May","Jun","Jul","Aug","Sep","Oct","Nov","Dec"}, 0), 1, 2, 3, 4, 5, 6, 7, 8, 9, 10, 11, 12), MID(D1021, 9, 2)), "yyyy-mm-dd")</f>
        <v>2017-05-05</v>
      </c>
      <c r="F1021" s="1" t="str">
        <f t="shared" si="106"/>
        <v>11:27:00</v>
      </c>
      <c r="G1021" s="9" t="str">
        <f t="shared" si="107"/>
        <v>May</v>
      </c>
      <c r="H1021" s="5" t="str">
        <f t="shared" si="108"/>
        <v>2017</v>
      </c>
      <c r="I1021" s="1" t="s">
        <v>2159</v>
      </c>
      <c r="J1021" s="1" t="str">
        <f t="shared" si="109"/>
        <v xml:space="preserve">GSLV Mk II </v>
      </c>
      <c r="K1021" s="1" t="str">
        <f t="shared" si="110"/>
        <v>GSAT-9</v>
      </c>
      <c r="L1021" s="1" t="s">
        <v>8</v>
      </c>
      <c r="M1021" s="1">
        <v>47</v>
      </c>
      <c r="N1021" s="1">
        <f t="shared" si="111"/>
        <v>3901</v>
      </c>
      <c r="O1021" s="1" t="s">
        <v>9</v>
      </c>
    </row>
    <row r="1022" spans="1:15" x14ac:dyDescent="0.3">
      <c r="A1022" s="1" t="s">
        <v>233</v>
      </c>
      <c r="B1022" s="1" t="s">
        <v>379</v>
      </c>
      <c r="C1022" s="1" t="str">
        <f t="shared" si="105"/>
        <v>France</v>
      </c>
      <c r="D1022" s="1" t="s">
        <v>2160</v>
      </c>
      <c r="E1022" s="7" t="str">
        <f>TEXT(DATE(MID(D1022, 13, 4), CHOOSE(MATCH( MID(D1022, 5, 3), {"Jan","Feb","Mar","Apr","May","Jun","Jul","Aug","Sep","Oct","Nov","Dec"}, 0), 1, 2, 3, 4, 5, 6, 7, 8, 9, 10, 11, 12), MID(D1022, 9, 2)), "yyyy-mm-dd")</f>
        <v>2017-05-04</v>
      </c>
      <c r="F1022" s="1" t="str">
        <f t="shared" si="106"/>
        <v>21:50:00</v>
      </c>
      <c r="G1022" s="9" t="str">
        <f t="shared" si="107"/>
        <v>May</v>
      </c>
      <c r="H1022" s="5" t="str">
        <f t="shared" si="108"/>
        <v>2017</v>
      </c>
      <c r="I1022" s="1" t="s">
        <v>2161</v>
      </c>
      <c r="J1022" s="1" t="str">
        <f t="shared" si="109"/>
        <v xml:space="preserve">Ariane 5 ECA </v>
      </c>
      <c r="K1022" s="1" t="str">
        <f t="shared" si="110"/>
        <v>Koreasat 7 &amp; SGDC-1</v>
      </c>
      <c r="L1022" s="1" t="s">
        <v>346</v>
      </c>
      <c r="M1022" s="1">
        <v>200</v>
      </c>
      <c r="N1022" s="1">
        <f t="shared" si="111"/>
        <v>16600</v>
      </c>
      <c r="O1022" s="1" t="s">
        <v>9</v>
      </c>
    </row>
    <row r="1023" spans="1:15" x14ac:dyDescent="0.3">
      <c r="A1023" s="1" t="s">
        <v>10</v>
      </c>
      <c r="B1023" s="1" t="s">
        <v>30</v>
      </c>
      <c r="C1023" s="1" t="str">
        <f t="shared" si="105"/>
        <v>USA</v>
      </c>
      <c r="D1023" s="1" t="s">
        <v>2162</v>
      </c>
      <c r="E1023" s="7" t="str">
        <f>TEXT(DATE(MID(D1023, 13, 4), CHOOSE(MATCH( MID(D1023, 5, 3), {"Jan","Feb","Mar","Apr","May","Jun","Jul","Aug","Sep","Oct","Nov","Dec"}, 0), 1, 2, 3, 4, 5, 6, 7, 8, 9, 10, 11, 12), MID(D1023, 9, 2)), "yyyy-mm-dd")</f>
        <v>2017-05-01</v>
      </c>
      <c r="F1023" s="1" t="str">
        <f t="shared" si="106"/>
        <v>11:15:00</v>
      </c>
      <c r="G1023" s="9" t="str">
        <f t="shared" si="107"/>
        <v>May</v>
      </c>
      <c r="H1023" s="5" t="str">
        <f t="shared" si="108"/>
        <v>2017</v>
      </c>
      <c r="I1023" s="1" t="s">
        <v>2163</v>
      </c>
      <c r="J1023" s="1" t="str">
        <f t="shared" si="109"/>
        <v xml:space="preserve">Falcon 9 Block 3 (v1.2/FT) </v>
      </c>
      <c r="K1023" s="1" t="str">
        <f t="shared" si="110"/>
        <v>NROL-76</v>
      </c>
      <c r="L1023" s="1" t="s">
        <v>346</v>
      </c>
      <c r="M1023" s="1">
        <v>62</v>
      </c>
      <c r="N1023" s="1">
        <f t="shared" si="111"/>
        <v>5146</v>
      </c>
      <c r="O1023" s="1" t="s">
        <v>9</v>
      </c>
    </row>
    <row r="1024" spans="1:15" x14ac:dyDescent="0.3">
      <c r="A1024" s="1" t="s">
        <v>14</v>
      </c>
      <c r="B1024" s="1" t="s">
        <v>53</v>
      </c>
      <c r="C1024" s="1" t="str">
        <f t="shared" si="105"/>
        <v>China</v>
      </c>
      <c r="D1024" s="1" t="s">
        <v>2164</v>
      </c>
      <c r="E1024" s="7" t="str">
        <f>TEXT(DATE(MID(D1024, 13, 4), CHOOSE(MATCH( MID(D1024, 5, 3), {"Jan","Feb","Mar","Apr","May","Jun","Jul","Aug","Sep","Oct","Nov","Dec"}, 0), 1, 2, 3, 4, 5, 6, 7, 8, 9, 10, 11, 12), MID(D1024, 9, 2)), "yyyy-mm-dd")</f>
        <v>2017-04-20</v>
      </c>
      <c r="F1024" s="1" t="str">
        <f t="shared" si="106"/>
        <v>11:41:00</v>
      </c>
      <c r="G1024" s="9" t="str">
        <f t="shared" si="107"/>
        <v>April</v>
      </c>
      <c r="H1024" s="5" t="str">
        <f t="shared" si="108"/>
        <v>2017</v>
      </c>
      <c r="I1024" s="1" t="s">
        <v>2165</v>
      </c>
      <c r="J1024" s="1" t="str">
        <f t="shared" si="109"/>
        <v xml:space="preserve">Long March 7 </v>
      </c>
      <c r="K1024" s="1" t="str">
        <f t="shared" si="110"/>
        <v>Tianzhou 1</v>
      </c>
      <c r="L1024" s="1" t="s">
        <v>8</v>
      </c>
      <c r="M1024" s="1"/>
      <c r="N1024" s="1">
        <f t="shared" si="111"/>
        <v>0</v>
      </c>
      <c r="O1024" s="1" t="s">
        <v>9</v>
      </c>
    </row>
    <row r="1025" spans="1:15" x14ac:dyDescent="0.3">
      <c r="A1025" s="1" t="s">
        <v>129</v>
      </c>
      <c r="B1025" s="1" t="s">
        <v>1630</v>
      </c>
      <c r="C1025" s="1" t="str">
        <f t="shared" si="105"/>
        <v>Kazakhstan</v>
      </c>
      <c r="D1025" s="1" t="s">
        <v>2166</v>
      </c>
      <c r="E1025" s="7" t="str">
        <f>TEXT(DATE(MID(D1025, 13, 4), CHOOSE(MATCH( MID(D1025, 5, 3), {"Jan","Feb","Mar","Apr","May","Jun","Jul","Aug","Sep","Oct","Nov","Dec"}, 0), 1, 2, 3, 4, 5, 6, 7, 8, 9, 10, 11, 12), MID(D1025, 9, 2)), "yyyy-mm-dd")</f>
        <v>2017-04-20</v>
      </c>
      <c r="F1025" s="1" t="str">
        <f t="shared" si="106"/>
        <v>07:13:00</v>
      </c>
      <c r="G1025" s="9" t="str">
        <f t="shared" si="107"/>
        <v>April</v>
      </c>
      <c r="H1025" s="5" t="str">
        <f t="shared" si="108"/>
        <v>2017</v>
      </c>
      <c r="I1025" s="1" t="s">
        <v>2167</v>
      </c>
      <c r="J1025" s="1" t="str">
        <f t="shared" si="109"/>
        <v xml:space="preserve">Soyuz FG </v>
      </c>
      <c r="K1025" s="1" t="str">
        <f t="shared" si="110"/>
        <v>Soyuz MS-04</v>
      </c>
      <c r="L1025" s="1" t="s">
        <v>346</v>
      </c>
      <c r="M1025" s="1"/>
      <c r="N1025" s="1">
        <f t="shared" si="111"/>
        <v>0</v>
      </c>
      <c r="O1025" s="1" t="s">
        <v>9</v>
      </c>
    </row>
    <row r="1026" spans="1:15" x14ac:dyDescent="0.3">
      <c r="A1026" s="1" t="s">
        <v>74</v>
      </c>
      <c r="B1026" s="1" t="s">
        <v>75</v>
      </c>
      <c r="C1026" s="1" t="str">
        <f t="shared" ref="C1026:C1089" si="112">TRIM(MID(B1026, FIND("|", SUBSTITUTE(B1026, ",", "|", LEN(B1026) - LEN(SUBSTITUTE(B1026,",", "" )))) + 1, LEN(B1026)))</f>
        <v>USA</v>
      </c>
      <c r="D1026" s="1" t="s">
        <v>2168</v>
      </c>
      <c r="E1026" s="7" t="str">
        <f>TEXT(DATE(MID(D1026, 13, 4), CHOOSE(MATCH( MID(D1026, 5, 3), {"Jan","Feb","Mar","Apr","May","Jun","Jul","Aug","Sep","Oct","Nov","Dec"}, 0), 1, 2, 3, 4, 5, 6, 7, 8, 9, 10, 11, 12), MID(D1026, 9, 2)), "yyyy-mm-dd")</f>
        <v>2017-04-18</v>
      </c>
      <c r="F1026" s="1" t="str">
        <f t="shared" ref="F1026:F1089" si="113">IF(ISNUMBER(FIND(":", D1026)), MID(D1026, FIND(":", D1026)-2, 5) &amp; ":00", "00:00:00")</f>
        <v>15:11:00</v>
      </c>
      <c r="G1026" s="9" t="str">
        <f t="shared" ref="G1026:G1089" si="114">TEXT(E1026, "mmmm")</f>
        <v>April</v>
      </c>
      <c r="H1026" s="5" t="str">
        <f t="shared" ref="H1026:H1089" si="115">TEXT(E1026, "yyyy")</f>
        <v>2017</v>
      </c>
      <c r="I1026" s="1" t="s">
        <v>2169</v>
      </c>
      <c r="J1026" s="1" t="str">
        <f t="shared" ref="J1026:J1089" si="116">LEFT(I1026, FIND("|", I1026) - 1)</f>
        <v xml:space="preserve">Atlas V 401 </v>
      </c>
      <c r="K1026" s="1" t="str">
        <f t="shared" ref="K1026:K1089" si="117">MID(I1026, FIND("|", I1026) + 2, LEN(I1026))</f>
        <v>CRS OA-7</v>
      </c>
      <c r="L1026" s="1" t="s">
        <v>8</v>
      </c>
      <c r="M1026" s="1">
        <v>109</v>
      </c>
      <c r="N1026" s="1">
        <f t="shared" si="111"/>
        <v>9047</v>
      </c>
      <c r="O1026" s="1" t="s">
        <v>9</v>
      </c>
    </row>
    <row r="1027" spans="1:15" x14ac:dyDescent="0.3">
      <c r="A1027" s="1" t="s">
        <v>14</v>
      </c>
      <c r="B1027" s="1" t="s">
        <v>101</v>
      </c>
      <c r="C1027" s="1" t="str">
        <f t="shared" si="112"/>
        <v>China</v>
      </c>
      <c r="D1027" s="1" t="s">
        <v>2170</v>
      </c>
      <c r="E1027" s="7" t="str">
        <f>TEXT(DATE(MID(D1027, 13, 4), CHOOSE(MATCH( MID(D1027, 5, 3), {"Jan","Feb","Mar","Apr","May","Jun","Jul","Aug","Sep","Oct","Nov","Dec"}, 0), 1, 2, 3, 4, 5, 6, 7, 8, 9, 10, 11, 12), MID(D1027, 9, 2)), "yyyy-mm-dd")</f>
        <v>2017-04-12</v>
      </c>
      <c r="F1027" s="1" t="str">
        <f t="shared" si="113"/>
        <v>11:04:00</v>
      </c>
      <c r="G1027" s="9" t="str">
        <f t="shared" si="114"/>
        <v>April</v>
      </c>
      <c r="H1027" s="5" t="str">
        <f t="shared" si="115"/>
        <v>2017</v>
      </c>
      <c r="I1027" s="1" t="s">
        <v>2171</v>
      </c>
      <c r="J1027" s="1" t="str">
        <f t="shared" si="116"/>
        <v xml:space="preserve">Long March 3B/E </v>
      </c>
      <c r="K1027" s="1" t="str">
        <f t="shared" si="117"/>
        <v>Shijian 13</v>
      </c>
      <c r="L1027" s="1" t="s">
        <v>8</v>
      </c>
      <c r="M1027" s="1">
        <v>29.15</v>
      </c>
      <c r="N1027" s="1">
        <f t="shared" ref="N1027:N1090" si="118">M1027 * 83</f>
        <v>2419.4499999999998</v>
      </c>
      <c r="O1027" s="1" t="s">
        <v>9</v>
      </c>
    </row>
    <row r="1028" spans="1:15" x14ac:dyDescent="0.3">
      <c r="A1028" s="1" t="s">
        <v>10</v>
      </c>
      <c r="B1028" s="1" t="s">
        <v>30</v>
      </c>
      <c r="C1028" s="1" t="str">
        <f t="shared" si="112"/>
        <v>USA</v>
      </c>
      <c r="D1028" s="1" t="s">
        <v>2172</v>
      </c>
      <c r="E1028" s="7" t="str">
        <f>TEXT(DATE(MID(D1028, 13, 4), CHOOSE(MATCH( MID(D1028, 5, 3), {"Jan","Feb","Mar","Apr","May","Jun","Jul","Aug","Sep","Oct","Nov","Dec"}, 0), 1, 2, 3, 4, 5, 6, 7, 8, 9, 10, 11, 12), MID(D1028, 9, 2)), "yyyy-mm-dd")</f>
        <v>2017-03-30</v>
      </c>
      <c r="F1028" s="1" t="str">
        <f t="shared" si="113"/>
        <v>22:27:00</v>
      </c>
      <c r="G1028" s="9" t="str">
        <f t="shared" si="114"/>
        <v>March</v>
      </c>
      <c r="H1028" s="5" t="str">
        <f t="shared" si="115"/>
        <v>2017</v>
      </c>
      <c r="I1028" s="1" t="s">
        <v>2173</v>
      </c>
      <c r="J1028" s="1" t="str">
        <f t="shared" si="116"/>
        <v xml:space="preserve">Falcon 9 Block 3 (v1.2/FT) </v>
      </c>
      <c r="K1028" s="1" t="str">
        <f t="shared" si="117"/>
        <v>SES-10</v>
      </c>
      <c r="L1028" s="1" t="s">
        <v>346</v>
      </c>
      <c r="M1028" s="1">
        <v>62</v>
      </c>
      <c r="N1028" s="1">
        <f t="shared" si="118"/>
        <v>5146</v>
      </c>
      <c r="O1028" s="1" t="s">
        <v>9</v>
      </c>
    </row>
    <row r="1029" spans="1:15" x14ac:dyDescent="0.3">
      <c r="A1029" s="1" t="s">
        <v>74</v>
      </c>
      <c r="B1029" s="1" t="s">
        <v>390</v>
      </c>
      <c r="C1029" s="1" t="str">
        <f t="shared" si="112"/>
        <v>USA</v>
      </c>
      <c r="D1029" s="1" t="s">
        <v>2174</v>
      </c>
      <c r="E1029" s="7" t="str">
        <f>TEXT(DATE(MID(D1029, 13, 4), CHOOSE(MATCH( MID(D1029, 5, 3), {"Jan","Feb","Mar","Apr","May","Jun","Jul","Aug","Sep","Oct","Nov","Dec"}, 0), 1, 2, 3, 4, 5, 6, 7, 8, 9, 10, 11, 12), MID(D1029, 9, 2)), "yyyy-mm-dd")</f>
        <v>2017-03-19</v>
      </c>
      <c r="F1029" s="1" t="str">
        <f t="shared" si="113"/>
        <v>00:18:00</v>
      </c>
      <c r="G1029" s="9" t="str">
        <f t="shared" si="114"/>
        <v>March</v>
      </c>
      <c r="H1029" s="5" t="str">
        <f t="shared" si="115"/>
        <v>2017</v>
      </c>
      <c r="I1029" s="1" t="s">
        <v>2175</v>
      </c>
      <c r="J1029" s="1" t="str">
        <f t="shared" si="116"/>
        <v xml:space="preserve">Delta IV Medium+ (5,4) </v>
      </c>
      <c r="K1029" s="1" t="str">
        <f t="shared" si="117"/>
        <v>WGS-9 (USA-275)</v>
      </c>
      <c r="L1029" s="1" t="s">
        <v>346</v>
      </c>
      <c r="M1029" s="1"/>
      <c r="N1029" s="1">
        <f t="shared" si="118"/>
        <v>0</v>
      </c>
      <c r="O1029" s="1" t="s">
        <v>9</v>
      </c>
    </row>
    <row r="1030" spans="1:15" x14ac:dyDescent="0.3">
      <c r="A1030" s="1" t="s">
        <v>60</v>
      </c>
      <c r="B1030" s="1" t="s">
        <v>61</v>
      </c>
      <c r="C1030" s="1" t="str">
        <f t="shared" si="112"/>
        <v>Japan</v>
      </c>
      <c r="D1030" s="1" t="s">
        <v>2176</v>
      </c>
      <c r="E1030" s="7" t="str">
        <f>TEXT(DATE(MID(D1030, 13, 4), CHOOSE(MATCH( MID(D1030, 5, 3), {"Jan","Feb","Mar","Apr","May","Jun","Jul","Aug","Sep","Oct","Nov","Dec"}, 0), 1, 2, 3, 4, 5, 6, 7, 8, 9, 10, 11, 12), MID(D1030, 9, 2)), "yyyy-mm-dd")</f>
        <v>2017-03-17</v>
      </c>
      <c r="F1030" s="1" t="str">
        <f t="shared" si="113"/>
        <v>01:20:00</v>
      </c>
      <c r="G1030" s="9" t="str">
        <f t="shared" si="114"/>
        <v>March</v>
      </c>
      <c r="H1030" s="5" t="str">
        <f t="shared" si="115"/>
        <v>2017</v>
      </c>
      <c r="I1030" s="1" t="s">
        <v>2177</v>
      </c>
      <c r="J1030" s="1" t="str">
        <f t="shared" si="116"/>
        <v xml:space="preserve">H-IIA 202 </v>
      </c>
      <c r="K1030" s="1" t="str">
        <f t="shared" si="117"/>
        <v>IGS-Radar 5</v>
      </c>
      <c r="L1030" s="1" t="s">
        <v>8</v>
      </c>
      <c r="M1030" s="1">
        <v>90</v>
      </c>
      <c r="N1030" s="1">
        <f t="shared" si="118"/>
        <v>7470</v>
      </c>
      <c r="O1030" s="1" t="s">
        <v>9</v>
      </c>
    </row>
    <row r="1031" spans="1:15" x14ac:dyDescent="0.3">
      <c r="A1031" s="1" t="s">
        <v>10</v>
      </c>
      <c r="B1031" s="1" t="s">
        <v>30</v>
      </c>
      <c r="C1031" s="1" t="str">
        <f t="shared" si="112"/>
        <v>USA</v>
      </c>
      <c r="D1031" s="1" t="s">
        <v>2178</v>
      </c>
      <c r="E1031" s="7" t="str">
        <f>TEXT(DATE(MID(D1031, 13, 4), CHOOSE(MATCH( MID(D1031, 5, 3), {"Jan","Feb","Mar","Apr","May","Jun","Jul","Aug","Sep","Oct","Nov","Dec"}, 0), 1, 2, 3, 4, 5, 6, 7, 8, 9, 10, 11, 12), MID(D1031, 9, 2)), "yyyy-mm-dd")</f>
        <v>2017-03-16</v>
      </c>
      <c r="F1031" s="1" t="str">
        <f t="shared" si="113"/>
        <v>06:00:00</v>
      </c>
      <c r="G1031" s="9" t="str">
        <f t="shared" si="114"/>
        <v>March</v>
      </c>
      <c r="H1031" s="5" t="str">
        <f t="shared" si="115"/>
        <v>2017</v>
      </c>
      <c r="I1031" s="1" t="s">
        <v>2179</v>
      </c>
      <c r="J1031" s="1" t="str">
        <f t="shared" si="116"/>
        <v xml:space="preserve">Falcon 9 Block 3 (v1.2/FT) </v>
      </c>
      <c r="K1031" s="1" t="str">
        <f t="shared" si="117"/>
        <v>Echostar 23</v>
      </c>
      <c r="L1031" s="1" t="s">
        <v>346</v>
      </c>
      <c r="M1031" s="1">
        <v>62</v>
      </c>
      <c r="N1031" s="1">
        <f t="shared" si="118"/>
        <v>5146</v>
      </c>
      <c r="O1031" s="1" t="s">
        <v>9</v>
      </c>
    </row>
    <row r="1032" spans="1:15" x14ac:dyDescent="0.3">
      <c r="A1032" s="1" t="s">
        <v>233</v>
      </c>
      <c r="B1032" s="1" t="s">
        <v>234</v>
      </c>
      <c r="C1032" s="1" t="str">
        <f t="shared" si="112"/>
        <v>France</v>
      </c>
      <c r="D1032" s="1" t="s">
        <v>2180</v>
      </c>
      <c r="E1032" s="7" t="str">
        <f>TEXT(DATE(MID(D1032, 13, 4), CHOOSE(MATCH( MID(D1032, 5, 3), {"Jan","Feb","Mar","Apr","May","Jun","Jul","Aug","Sep","Oct","Nov","Dec"}, 0), 1, 2, 3, 4, 5, 6, 7, 8, 9, 10, 11, 12), MID(D1032, 9, 2)), "yyyy-mm-dd")</f>
        <v>2017-03-07</v>
      </c>
      <c r="F1032" s="1" t="str">
        <f t="shared" si="113"/>
        <v>01:49:00</v>
      </c>
      <c r="G1032" s="9" t="str">
        <f t="shared" si="114"/>
        <v>March</v>
      </c>
      <c r="H1032" s="5" t="str">
        <f t="shared" si="115"/>
        <v>2017</v>
      </c>
      <c r="I1032" s="1" t="s">
        <v>2181</v>
      </c>
      <c r="J1032" s="1" t="str">
        <f t="shared" si="116"/>
        <v xml:space="preserve">Vega </v>
      </c>
      <c r="K1032" s="1" t="str">
        <f t="shared" si="117"/>
        <v>Sentinel 2B</v>
      </c>
      <c r="L1032" s="1" t="s">
        <v>8</v>
      </c>
      <c r="M1032" s="1">
        <v>37</v>
      </c>
      <c r="N1032" s="1">
        <f t="shared" si="118"/>
        <v>3071</v>
      </c>
      <c r="O1032" s="1" t="s">
        <v>9</v>
      </c>
    </row>
    <row r="1033" spans="1:15" x14ac:dyDescent="0.3">
      <c r="A1033" s="1" t="s">
        <v>741</v>
      </c>
      <c r="B1033" s="1" t="s">
        <v>69</v>
      </c>
      <c r="C1033" s="1" t="str">
        <f t="shared" si="112"/>
        <v>China</v>
      </c>
      <c r="D1033" s="1" t="s">
        <v>2182</v>
      </c>
      <c r="E1033" s="7" t="str">
        <f>TEXT(DATE(MID(D1033, 13, 4), CHOOSE(MATCH( MID(D1033, 5, 3), {"Jan","Feb","Mar","Apr","May","Jun","Jul","Aug","Sep","Oct","Nov","Dec"}, 0), 1, 2, 3, 4, 5, 6, 7, 8, 9, 10, 11, 12), MID(D1033, 9, 2)), "yyyy-mm-dd")</f>
        <v>2017-03-02</v>
      </c>
      <c r="F1033" s="1" t="str">
        <f t="shared" si="113"/>
        <v>23:53:00</v>
      </c>
      <c r="G1033" s="9" t="str">
        <f t="shared" si="114"/>
        <v>March</v>
      </c>
      <c r="H1033" s="5" t="str">
        <f t="shared" si="115"/>
        <v>2017</v>
      </c>
      <c r="I1033" s="1" t="s">
        <v>2183</v>
      </c>
      <c r="J1033" s="1" t="str">
        <f t="shared" si="116"/>
        <v xml:space="preserve">Kaituozhe 2 </v>
      </c>
      <c r="K1033" s="1" t="str">
        <f t="shared" si="117"/>
        <v>Tiankun-1</v>
      </c>
      <c r="L1033" s="1" t="s">
        <v>346</v>
      </c>
      <c r="M1033" s="1"/>
      <c r="N1033" s="1">
        <f t="shared" si="118"/>
        <v>0</v>
      </c>
      <c r="O1033" s="1" t="s">
        <v>9</v>
      </c>
    </row>
    <row r="1034" spans="1:15" x14ac:dyDescent="0.3">
      <c r="A1034" s="1" t="s">
        <v>74</v>
      </c>
      <c r="B1034" s="1" t="s">
        <v>671</v>
      </c>
      <c r="C1034" s="1" t="str">
        <f t="shared" si="112"/>
        <v>USA</v>
      </c>
      <c r="D1034" s="1" t="s">
        <v>2184</v>
      </c>
      <c r="E1034" s="7" t="str">
        <f>TEXT(DATE(MID(D1034, 13, 4), CHOOSE(MATCH( MID(D1034, 5, 3), {"Jan","Feb","Mar","Apr","May","Jun","Jul","Aug","Sep","Oct","Nov","Dec"}, 0), 1, 2, 3, 4, 5, 6, 7, 8, 9, 10, 11, 12), MID(D1034, 9, 2)), "yyyy-mm-dd")</f>
        <v>2017-03-01</v>
      </c>
      <c r="F1034" s="1" t="str">
        <f t="shared" si="113"/>
        <v>17:49:00</v>
      </c>
      <c r="G1034" s="9" t="str">
        <f t="shared" si="114"/>
        <v>March</v>
      </c>
      <c r="H1034" s="5" t="str">
        <f t="shared" si="115"/>
        <v>2017</v>
      </c>
      <c r="I1034" s="1" t="s">
        <v>2185</v>
      </c>
      <c r="J1034" s="1" t="str">
        <f t="shared" si="116"/>
        <v xml:space="preserve">Atlas V 401 </v>
      </c>
      <c r="K1034" s="1" t="str">
        <f t="shared" si="117"/>
        <v>NROL-79</v>
      </c>
      <c r="L1034" s="1" t="s">
        <v>8</v>
      </c>
      <c r="M1034" s="1">
        <v>109</v>
      </c>
      <c r="N1034" s="1">
        <f t="shared" si="118"/>
        <v>9047</v>
      </c>
      <c r="O1034" s="1" t="s">
        <v>9</v>
      </c>
    </row>
    <row r="1035" spans="1:15" x14ac:dyDescent="0.3">
      <c r="A1035" s="1" t="s">
        <v>129</v>
      </c>
      <c r="B1035" s="1" t="s">
        <v>1630</v>
      </c>
      <c r="C1035" s="1" t="str">
        <f t="shared" si="112"/>
        <v>Kazakhstan</v>
      </c>
      <c r="D1035" s="1" t="s">
        <v>2186</v>
      </c>
      <c r="E1035" s="7" t="str">
        <f>TEXT(DATE(MID(D1035, 13, 4), CHOOSE(MATCH( MID(D1035, 5, 3), {"Jan","Feb","Mar","Apr","May","Jun","Jul","Aug","Sep","Oct","Nov","Dec"}, 0), 1, 2, 3, 4, 5, 6, 7, 8, 9, 10, 11, 12), MID(D1035, 9, 2)), "yyyy-mm-dd")</f>
        <v>2017-02-22</v>
      </c>
      <c r="F1035" s="1" t="str">
        <f t="shared" si="113"/>
        <v>05:58:00</v>
      </c>
      <c r="G1035" s="9" t="str">
        <f t="shared" si="114"/>
        <v>February</v>
      </c>
      <c r="H1035" s="5" t="str">
        <f t="shared" si="115"/>
        <v>2017</v>
      </c>
      <c r="I1035" s="1" t="s">
        <v>2187</v>
      </c>
      <c r="J1035" s="1" t="str">
        <f t="shared" si="116"/>
        <v xml:space="preserve">Soyuz U </v>
      </c>
      <c r="K1035" s="1" t="str">
        <f t="shared" si="117"/>
        <v>Progress MS-05</v>
      </c>
      <c r="L1035" s="1" t="s">
        <v>346</v>
      </c>
      <c r="M1035" s="1">
        <v>20</v>
      </c>
      <c r="N1035" s="1">
        <f t="shared" si="118"/>
        <v>1660</v>
      </c>
      <c r="O1035" s="1" t="s">
        <v>9</v>
      </c>
    </row>
    <row r="1036" spans="1:15" x14ac:dyDescent="0.3">
      <c r="A1036" s="1" t="s">
        <v>10</v>
      </c>
      <c r="B1036" s="1" t="s">
        <v>30</v>
      </c>
      <c r="C1036" s="1" t="str">
        <f t="shared" si="112"/>
        <v>USA</v>
      </c>
      <c r="D1036" s="1" t="s">
        <v>2188</v>
      </c>
      <c r="E1036" s="7" t="str">
        <f>TEXT(DATE(MID(D1036, 13, 4), CHOOSE(MATCH( MID(D1036, 5, 3), {"Jan","Feb","Mar","Apr","May","Jun","Jul","Aug","Sep","Oct","Nov","Dec"}, 0), 1, 2, 3, 4, 5, 6, 7, 8, 9, 10, 11, 12), MID(D1036, 9, 2)), "yyyy-mm-dd")</f>
        <v>2017-02-19</v>
      </c>
      <c r="F1036" s="1" t="str">
        <f t="shared" si="113"/>
        <v>14:39:00</v>
      </c>
      <c r="G1036" s="9" t="str">
        <f t="shared" si="114"/>
        <v>February</v>
      </c>
      <c r="H1036" s="5" t="str">
        <f t="shared" si="115"/>
        <v>2017</v>
      </c>
      <c r="I1036" s="1" t="s">
        <v>2189</v>
      </c>
      <c r="J1036" s="1" t="str">
        <f t="shared" si="116"/>
        <v xml:space="preserve">Falcon 9 Block 3 (v1.2/FT) </v>
      </c>
      <c r="K1036" s="1" t="str">
        <f t="shared" si="117"/>
        <v>CRS SpX-10</v>
      </c>
      <c r="L1036" s="1" t="s">
        <v>346</v>
      </c>
      <c r="M1036" s="1">
        <v>62</v>
      </c>
      <c r="N1036" s="1">
        <f t="shared" si="118"/>
        <v>5146</v>
      </c>
      <c r="O1036" s="1" t="s">
        <v>9</v>
      </c>
    </row>
    <row r="1037" spans="1:15" x14ac:dyDescent="0.3">
      <c r="A1037" s="1" t="s">
        <v>86</v>
      </c>
      <c r="B1037" s="1" t="s">
        <v>87</v>
      </c>
      <c r="C1037" s="1" t="str">
        <f t="shared" si="112"/>
        <v>India</v>
      </c>
      <c r="D1037" s="1" t="s">
        <v>2190</v>
      </c>
      <c r="E1037" s="7" t="str">
        <f>TEXT(DATE(MID(D1037, 13, 4), CHOOSE(MATCH( MID(D1037, 5, 3), {"Jan","Feb","Mar","Apr","May","Jun","Jul","Aug","Sep","Oct","Nov","Dec"}, 0), 1, 2, 3, 4, 5, 6, 7, 8, 9, 10, 11, 12), MID(D1037, 9, 2)), "yyyy-mm-dd")</f>
        <v>2017-02-15</v>
      </c>
      <c r="F1037" s="1" t="str">
        <f t="shared" si="113"/>
        <v>03:58:00</v>
      </c>
      <c r="G1037" s="9" t="str">
        <f t="shared" si="114"/>
        <v>February</v>
      </c>
      <c r="H1037" s="5" t="str">
        <f t="shared" si="115"/>
        <v>2017</v>
      </c>
      <c r="I1037" s="1" t="s">
        <v>2191</v>
      </c>
      <c r="J1037" s="1" t="str">
        <f t="shared" si="116"/>
        <v xml:space="preserve">PSLV-XL </v>
      </c>
      <c r="K1037" s="1" t="str">
        <f t="shared" si="117"/>
        <v>Cartosat-2D &amp; Rideshares</v>
      </c>
      <c r="L1037" s="1" t="s">
        <v>8</v>
      </c>
      <c r="M1037" s="1">
        <v>31</v>
      </c>
      <c r="N1037" s="1">
        <f t="shared" si="118"/>
        <v>2573</v>
      </c>
      <c r="O1037" s="1" t="s">
        <v>9</v>
      </c>
    </row>
    <row r="1038" spans="1:15" x14ac:dyDescent="0.3">
      <c r="A1038" s="1" t="s">
        <v>233</v>
      </c>
      <c r="B1038" s="1" t="s">
        <v>379</v>
      </c>
      <c r="C1038" s="1" t="str">
        <f t="shared" si="112"/>
        <v>France</v>
      </c>
      <c r="D1038" s="1" t="s">
        <v>2192</v>
      </c>
      <c r="E1038" s="7" t="str">
        <f>TEXT(DATE(MID(D1038, 13, 4), CHOOSE(MATCH( MID(D1038, 5, 3), {"Jan","Feb","Mar","Apr","May","Jun","Jul","Aug","Sep","Oct","Nov","Dec"}, 0), 1, 2, 3, 4, 5, 6, 7, 8, 9, 10, 11, 12), MID(D1038, 9, 2)), "yyyy-mm-dd")</f>
        <v>2017-02-14</v>
      </c>
      <c r="F1038" s="1" t="str">
        <f t="shared" si="113"/>
        <v>21:39:00</v>
      </c>
      <c r="G1038" s="9" t="str">
        <f t="shared" si="114"/>
        <v>February</v>
      </c>
      <c r="H1038" s="5" t="str">
        <f t="shared" si="115"/>
        <v>2017</v>
      </c>
      <c r="I1038" s="1" t="s">
        <v>2193</v>
      </c>
      <c r="J1038" s="1" t="str">
        <f t="shared" si="116"/>
        <v xml:space="preserve">Ariane 5 ECA </v>
      </c>
      <c r="K1038" s="1" t="str">
        <f t="shared" si="117"/>
        <v>Intelsat 32e/SkyBrasil-1 &amp; Telkom-3S</v>
      </c>
      <c r="L1038" s="1" t="s">
        <v>346</v>
      </c>
      <c r="M1038" s="1">
        <v>200</v>
      </c>
      <c r="N1038" s="1">
        <f t="shared" si="118"/>
        <v>16600</v>
      </c>
      <c r="O1038" s="1" t="s">
        <v>9</v>
      </c>
    </row>
    <row r="1039" spans="1:15" x14ac:dyDescent="0.3">
      <c r="A1039" s="1" t="s">
        <v>233</v>
      </c>
      <c r="B1039" s="1" t="s">
        <v>981</v>
      </c>
      <c r="C1039" s="1" t="str">
        <f t="shared" si="112"/>
        <v>France</v>
      </c>
      <c r="D1039" s="1" t="s">
        <v>2194</v>
      </c>
      <c r="E1039" s="7" t="str">
        <f>TEXT(DATE(MID(D1039, 13, 4), CHOOSE(MATCH( MID(D1039, 5, 3), {"Jan","Feb","Mar","Apr","May","Jun","Jul","Aug","Sep","Oct","Nov","Dec"}, 0), 1, 2, 3, 4, 5, 6, 7, 8, 9, 10, 11, 12), MID(D1039, 9, 2)), "yyyy-mm-dd")</f>
        <v>2017-01-28</v>
      </c>
      <c r="F1039" s="1" t="str">
        <f t="shared" si="113"/>
        <v>01:03:00</v>
      </c>
      <c r="G1039" s="9" t="str">
        <f t="shared" si="114"/>
        <v>January</v>
      </c>
      <c r="H1039" s="5" t="str">
        <f t="shared" si="115"/>
        <v>2017</v>
      </c>
      <c r="I1039" s="1" t="s">
        <v>2195</v>
      </c>
      <c r="J1039" s="1" t="str">
        <f t="shared" si="116"/>
        <v xml:space="preserve">Soyuz ST-B/Fregat-MT </v>
      </c>
      <c r="K1039" s="1" t="str">
        <f t="shared" si="117"/>
        <v>Hispasat AG1</v>
      </c>
      <c r="L1039" s="1" t="s">
        <v>8</v>
      </c>
      <c r="M1039" s="1">
        <v>30</v>
      </c>
      <c r="N1039" s="1">
        <f t="shared" si="118"/>
        <v>2490</v>
      </c>
      <c r="O1039" s="1" t="s">
        <v>9</v>
      </c>
    </row>
    <row r="1040" spans="1:15" x14ac:dyDescent="0.3">
      <c r="A1040" s="1" t="s">
        <v>60</v>
      </c>
      <c r="B1040" s="1" t="s">
        <v>61</v>
      </c>
      <c r="C1040" s="1" t="str">
        <f t="shared" si="112"/>
        <v>Japan</v>
      </c>
      <c r="D1040" s="1" t="s">
        <v>2196</v>
      </c>
      <c r="E1040" s="7" t="str">
        <f>TEXT(DATE(MID(D1040, 13, 4), CHOOSE(MATCH( MID(D1040, 5, 3), {"Jan","Feb","Mar","Apr","May","Jun","Jul","Aug","Sep","Oct","Nov","Dec"}, 0), 1, 2, 3, 4, 5, 6, 7, 8, 9, 10, 11, 12), MID(D1040, 9, 2)), "yyyy-mm-dd")</f>
        <v>2017-01-24</v>
      </c>
      <c r="F1040" s="1" t="str">
        <f t="shared" si="113"/>
        <v>07:44:00</v>
      </c>
      <c r="G1040" s="9" t="str">
        <f t="shared" si="114"/>
        <v>January</v>
      </c>
      <c r="H1040" s="5" t="str">
        <f t="shared" si="115"/>
        <v>2017</v>
      </c>
      <c r="I1040" s="1" t="s">
        <v>2197</v>
      </c>
      <c r="J1040" s="1" t="str">
        <f t="shared" si="116"/>
        <v xml:space="preserve">H-IIA 204 </v>
      </c>
      <c r="K1040" s="1" t="str">
        <f t="shared" si="117"/>
        <v>Kirameki 2</v>
      </c>
      <c r="L1040" s="1" t="s">
        <v>8</v>
      </c>
      <c r="M1040" s="1"/>
      <c r="N1040" s="1">
        <f t="shared" si="118"/>
        <v>0</v>
      </c>
      <c r="O1040" s="1" t="s">
        <v>9</v>
      </c>
    </row>
    <row r="1041" spans="1:15" x14ac:dyDescent="0.3">
      <c r="A1041" s="1" t="s">
        <v>74</v>
      </c>
      <c r="B1041" s="1" t="s">
        <v>75</v>
      </c>
      <c r="C1041" s="1" t="str">
        <f t="shared" si="112"/>
        <v>USA</v>
      </c>
      <c r="D1041" s="1" t="s">
        <v>2198</v>
      </c>
      <c r="E1041" s="7" t="str">
        <f>TEXT(DATE(MID(D1041, 13, 4), CHOOSE(MATCH( MID(D1041, 5, 3), {"Jan","Feb","Mar","Apr","May","Jun","Jul","Aug","Sep","Oct","Nov","Dec"}, 0), 1, 2, 3, 4, 5, 6, 7, 8, 9, 10, 11, 12), MID(D1041, 9, 2)), "yyyy-mm-dd")</f>
        <v>2017-01-21</v>
      </c>
      <c r="F1041" s="1" t="str">
        <f t="shared" si="113"/>
        <v>00:42:00</v>
      </c>
      <c r="G1041" s="9" t="str">
        <f t="shared" si="114"/>
        <v>January</v>
      </c>
      <c r="H1041" s="5" t="str">
        <f t="shared" si="115"/>
        <v>2017</v>
      </c>
      <c r="I1041" s="1" t="s">
        <v>2199</v>
      </c>
      <c r="J1041" s="1" t="str">
        <f t="shared" si="116"/>
        <v xml:space="preserve">Atlas V 401 </v>
      </c>
      <c r="K1041" s="1" t="str">
        <f t="shared" si="117"/>
        <v>SBIRS GEO-3</v>
      </c>
      <c r="L1041" s="1" t="s">
        <v>8</v>
      </c>
      <c r="M1041" s="1">
        <v>109</v>
      </c>
      <c r="N1041" s="1">
        <f t="shared" si="118"/>
        <v>9047</v>
      </c>
      <c r="O1041" s="1" t="s">
        <v>9</v>
      </c>
    </row>
    <row r="1042" spans="1:15" x14ac:dyDescent="0.3">
      <c r="A1042" s="1" t="s">
        <v>713</v>
      </c>
      <c r="B1042" s="1" t="s">
        <v>1989</v>
      </c>
      <c r="C1042" s="1" t="str">
        <f t="shared" si="112"/>
        <v>Japan</v>
      </c>
      <c r="D1042" s="1" t="s">
        <v>2200</v>
      </c>
      <c r="E1042" s="7" t="str">
        <f>TEXT(DATE(MID(D1042, 13, 4), CHOOSE(MATCH( MID(D1042, 5, 3), {"Jan","Feb","Mar","Apr","May","Jun","Jul","Aug","Sep","Oct","Nov","Dec"}, 0), 1, 2, 3, 4, 5, 6, 7, 8, 9, 10, 11, 12), MID(D1042, 9, 2)), "yyyy-mm-dd")</f>
        <v>2017-01-14</v>
      </c>
      <c r="F1042" s="1" t="str">
        <f t="shared" si="113"/>
        <v>23:33:00</v>
      </c>
      <c r="G1042" s="9" t="str">
        <f t="shared" si="114"/>
        <v>January</v>
      </c>
      <c r="H1042" s="5" t="str">
        <f t="shared" si="115"/>
        <v>2017</v>
      </c>
      <c r="I1042" s="1" t="s">
        <v>2201</v>
      </c>
      <c r="J1042" s="1" t="str">
        <f t="shared" si="116"/>
        <v xml:space="preserve">SS-520 </v>
      </c>
      <c r="K1042" s="1" t="str">
        <f t="shared" si="117"/>
        <v>TRICOM-1</v>
      </c>
      <c r="L1042" s="1" t="s">
        <v>346</v>
      </c>
      <c r="M1042" s="1"/>
      <c r="N1042" s="1">
        <f t="shared" si="118"/>
        <v>0</v>
      </c>
      <c r="O1042" s="1" t="s">
        <v>257</v>
      </c>
    </row>
    <row r="1043" spans="1:15" x14ac:dyDescent="0.3">
      <c r="A1043" s="1" t="s">
        <v>10</v>
      </c>
      <c r="B1043" s="1" t="s">
        <v>27</v>
      </c>
      <c r="C1043" s="1" t="str">
        <f t="shared" si="112"/>
        <v>USA</v>
      </c>
      <c r="D1043" s="1" t="s">
        <v>2202</v>
      </c>
      <c r="E1043" s="7" t="str">
        <f>TEXT(DATE(MID(D1043, 13, 4), CHOOSE(MATCH( MID(D1043, 5, 3), {"Jan","Feb","Mar","Apr","May","Jun","Jul","Aug","Sep","Oct","Nov","Dec"}, 0), 1, 2, 3, 4, 5, 6, 7, 8, 9, 10, 11, 12), MID(D1043, 9, 2)), "yyyy-mm-dd")</f>
        <v>2017-01-14</v>
      </c>
      <c r="F1043" s="1" t="str">
        <f t="shared" si="113"/>
        <v>17:54:00</v>
      </c>
      <c r="G1043" s="9" t="str">
        <f t="shared" si="114"/>
        <v>January</v>
      </c>
      <c r="H1043" s="5" t="str">
        <f t="shared" si="115"/>
        <v>2017</v>
      </c>
      <c r="I1043" s="1" t="s">
        <v>2203</v>
      </c>
      <c r="J1043" s="1" t="str">
        <f t="shared" si="116"/>
        <v xml:space="preserve">Falcon 9 Block 3 (v1.2/FT) </v>
      </c>
      <c r="K1043" s="1" t="str">
        <f t="shared" si="117"/>
        <v>Iridium-1</v>
      </c>
      <c r="L1043" s="1" t="s">
        <v>346</v>
      </c>
      <c r="M1043" s="1">
        <v>62</v>
      </c>
      <c r="N1043" s="1">
        <f t="shared" si="118"/>
        <v>5146</v>
      </c>
      <c r="O1043" s="1" t="s">
        <v>9</v>
      </c>
    </row>
    <row r="1044" spans="1:15" x14ac:dyDescent="0.3">
      <c r="A1044" s="1" t="s">
        <v>68</v>
      </c>
      <c r="B1044" s="1" t="s">
        <v>69</v>
      </c>
      <c r="C1044" s="1" t="str">
        <f t="shared" si="112"/>
        <v>China</v>
      </c>
      <c r="D1044" s="1" t="s">
        <v>2204</v>
      </c>
      <c r="E1044" s="7" t="str">
        <f>TEXT(DATE(MID(D1044, 13, 4), CHOOSE(MATCH( MID(D1044, 5, 3), {"Jan","Feb","Mar","Apr","May","Jun","Jul","Aug","Sep","Oct","Nov","Dec"}, 0), 1, 2, 3, 4, 5, 6, 7, 8, 9, 10, 11, 12), MID(D1044, 9, 2)), "yyyy-mm-dd")</f>
        <v>2017-01-09</v>
      </c>
      <c r="F1044" s="1" t="str">
        <f t="shared" si="113"/>
        <v>04:11:00</v>
      </c>
      <c r="G1044" s="9" t="str">
        <f t="shared" si="114"/>
        <v>January</v>
      </c>
      <c r="H1044" s="5" t="str">
        <f t="shared" si="115"/>
        <v>2017</v>
      </c>
      <c r="I1044" s="1" t="s">
        <v>2205</v>
      </c>
      <c r="J1044" s="1" t="str">
        <f t="shared" si="116"/>
        <v xml:space="preserve">Kuaizhou 1A </v>
      </c>
      <c r="K1044" s="1" t="str">
        <f t="shared" si="117"/>
        <v>Jilin-1 03, Caton-1 &amp; Xingyun Shiyan 1</v>
      </c>
      <c r="L1044" s="1" t="s">
        <v>8</v>
      </c>
      <c r="M1044" s="1">
        <v>5.8</v>
      </c>
      <c r="N1044" s="1">
        <f t="shared" si="118"/>
        <v>481.4</v>
      </c>
      <c r="O1044" s="1" t="s">
        <v>9</v>
      </c>
    </row>
    <row r="1045" spans="1:15" x14ac:dyDescent="0.3">
      <c r="A1045" s="1" t="s">
        <v>14</v>
      </c>
      <c r="B1045" s="1" t="s">
        <v>101</v>
      </c>
      <c r="C1045" s="1" t="str">
        <f t="shared" si="112"/>
        <v>China</v>
      </c>
      <c r="D1045" s="1" t="s">
        <v>2206</v>
      </c>
      <c r="E1045" s="7" t="str">
        <f>TEXT(DATE(MID(D1045, 13, 4), CHOOSE(MATCH( MID(D1045, 5, 3), {"Jan","Feb","Mar","Apr","May","Jun","Jul","Aug","Sep","Oct","Nov","Dec"}, 0), 1, 2, 3, 4, 5, 6, 7, 8, 9, 10, 11, 12), MID(D1045, 9, 2)), "yyyy-mm-dd")</f>
        <v>2017-01-05</v>
      </c>
      <c r="F1045" s="1" t="str">
        <f t="shared" si="113"/>
        <v>15:18:00</v>
      </c>
      <c r="G1045" s="9" t="str">
        <f t="shared" si="114"/>
        <v>January</v>
      </c>
      <c r="H1045" s="5" t="str">
        <f t="shared" si="115"/>
        <v>2017</v>
      </c>
      <c r="I1045" s="1" t="s">
        <v>2207</v>
      </c>
      <c r="J1045" s="1" t="str">
        <f t="shared" si="116"/>
        <v xml:space="preserve">Long March 3B/E </v>
      </c>
      <c r="K1045" s="1" t="str">
        <f t="shared" si="117"/>
        <v>TJS 2</v>
      </c>
      <c r="L1045" s="1" t="s">
        <v>8</v>
      </c>
      <c r="M1045" s="1">
        <v>29.15</v>
      </c>
      <c r="N1045" s="1">
        <f t="shared" si="118"/>
        <v>2419.4499999999998</v>
      </c>
      <c r="O1045" s="1" t="s">
        <v>9</v>
      </c>
    </row>
    <row r="1046" spans="1:15" x14ac:dyDescent="0.3">
      <c r="A1046" s="1" t="s">
        <v>14</v>
      </c>
      <c r="B1046" s="1" t="s">
        <v>329</v>
      </c>
      <c r="C1046" s="1" t="str">
        <f t="shared" si="112"/>
        <v>China</v>
      </c>
      <c r="D1046" s="1" t="s">
        <v>2208</v>
      </c>
      <c r="E1046" s="7" t="str">
        <f>TEXT(DATE(MID(D1046, 13, 4), CHOOSE(MATCH( MID(D1046, 5, 3), {"Jan","Feb","Mar","Apr","May","Jun","Jul","Aug","Sep","Oct","Nov","Dec"}, 0), 1, 2, 3, 4, 5, 6, 7, 8, 9, 10, 11, 12), MID(D1046, 9, 2)), "yyyy-mm-dd")</f>
        <v>2016-12-28</v>
      </c>
      <c r="F1046" s="1" t="str">
        <f t="shared" si="113"/>
        <v>03:23:00</v>
      </c>
      <c r="G1046" s="9" t="str">
        <f t="shared" si="114"/>
        <v>December</v>
      </c>
      <c r="H1046" s="5" t="str">
        <f t="shared" si="115"/>
        <v>2016</v>
      </c>
      <c r="I1046" s="1" t="s">
        <v>2209</v>
      </c>
      <c r="J1046" s="1" t="str">
        <f t="shared" si="116"/>
        <v xml:space="preserve">Long March 2D </v>
      </c>
      <c r="K1046" s="1" t="str">
        <f t="shared" si="117"/>
        <v>GaoJing 01, 02 &amp; Bayi Kepu 1</v>
      </c>
      <c r="L1046" s="1" t="s">
        <v>8</v>
      </c>
      <c r="M1046" s="1">
        <v>29.75</v>
      </c>
      <c r="N1046" s="1">
        <f t="shared" si="118"/>
        <v>2469.25</v>
      </c>
      <c r="O1046" s="1" t="s">
        <v>117</v>
      </c>
    </row>
    <row r="1047" spans="1:15" x14ac:dyDescent="0.3">
      <c r="A1047" s="1" t="s">
        <v>233</v>
      </c>
      <c r="B1047" s="1" t="s">
        <v>379</v>
      </c>
      <c r="C1047" s="1" t="str">
        <f t="shared" si="112"/>
        <v>France</v>
      </c>
      <c r="D1047" s="1" t="s">
        <v>2210</v>
      </c>
      <c r="E1047" s="7" t="str">
        <f>TEXT(DATE(MID(D1047, 13, 4), CHOOSE(MATCH( MID(D1047, 5, 3), {"Jan","Feb","Mar","Apr","May","Jun","Jul","Aug","Sep","Oct","Nov","Dec"}, 0), 1, 2, 3, 4, 5, 6, 7, 8, 9, 10, 11, 12), MID(D1047, 9, 2)), "yyyy-mm-dd")</f>
        <v>2016-12-21</v>
      </c>
      <c r="F1047" s="1" t="str">
        <f t="shared" si="113"/>
        <v>20:30:00</v>
      </c>
      <c r="G1047" s="9" t="str">
        <f t="shared" si="114"/>
        <v>December</v>
      </c>
      <c r="H1047" s="5" t="str">
        <f t="shared" si="115"/>
        <v>2016</v>
      </c>
      <c r="I1047" s="1" t="s">
        <v>2211</v>
      </c>
      <c r="J1047" s="1" t="str">
        <f t="shared" si="116"/>
        <v xml:space="preserve">Ariane 5 ECA </v>
      </c>
      <c r="K1047" s="1" t="str">
        <f t="shared" si="117"/>
        <v>Star One D1 &amp; JCSAT-15</v>
      </c>
      <c r="L1047" s="1" t="s">
        <v>346</v>
      </c>
      <c r="M1047" s="1">
        <v>200</v>
      </c>
      <c r="N1047" s="1">
        <f t="shared" si="118"/>
        <v>16600</v>
      </c>
      <c r="O1047" s="1" t="s">
        <v>9</v>
      </c>
    </row>
    <row r="1048" spans="1:15" x14ac:dyDescent="0.3">
      <c r="A1048" s="1" t="s">
        <v>14</v>
      </c>
      <c r="B1048" s="1" t="s">
        <v>90</v>
      </c>
      <c r="C1048" s="1" t="str">
        <f t="shared" si="112"/>
        <v>China</v>
      </c>
      <c r="D1048" s="1" t="s">
        <v>2212</v>
      </c>
      <c r="E1048" s="7" t="str">
        <f>TEXT(DATE(MID(D1048, 13, 4), CHOOSE(MATCH( MID(D1048, 5, 3), {"Jan","Feb","Mar","Apr","May","Jun","Jul","Aug","Sep","Oct","Nov","Dec"}, 0), 1, 2, 3, 4, 5, 6, 7, 8, 9, 10, 11, 12), MID(D1048, 9, 2)), "yyyy-mm-dd")</f>
        <v>2016-12-21</v>
      </c>
      <c r="F1048" s="1" t="str">
        <f t="shared" si="113"/>
        <v>19:22:00</v>
      </c>
      <c r="G1048" s="9" t="str">
        <f t="shared" si="114"/>
        <v>December</v>
      </c>
      <c r="H1048" s="5" t="str">
        <f t="shared" si="115"/>
        <v>2016</v>
      </c>
      <c r="I1048" s="1" t="s">
        <v>2213</v>
      </c>
      <c r="J1048" s="1" t="str">
        <f t="shared" si="116"/>
        <v xml:space="preserve">Long March 2D </v>
      </c>
      <c r="K1048" s="1" t="str">
        <f t="shared" si="117"/>
        <v>TanSat, Xighuo 1, 2 &amp; Yijian</v>
      </c>
      <c r="L1048" s="1" t="s">
        <v>8</v>
      </c>
      <c r="M1048" s="1">
        <v>29.75</v>
      </c>
      <c r="N1048" s="1">
        <f t="shared" si="118"/>
        <v>2469.25</v>
      </c>
      <c r="O1048" s="1" t="s">
        <v>9</v>
      </c>
    </row>
    <row r="1049" spans="1:15" x14ac:dyDescent="0.3">
      <c r="A1049" s="1" t="s">
        <v>713</v>
      </c>
      <c r="B1049" s="1" t="s">
        <v>714</v>
      </c>
      <c r="C1049" s="1" t="str">
        <f t="shared" si="112"/>
        <v>Japan</v>
      </c>
      <c r="D1049" s="1" t="s">
        <v>2214</v>
      </c>
      <c r="E1049" s="7" t="str">
        <f>TEXT(DATE(MID(D1049, 13, 4), CHOOSE(MATCH( MID(D1049, 5, 3), {"Jan","Feb","Mar","Apr","May","Jun","Jul","Aug","Sep","Oct","Nov","Dec"}, 0), 1, 2, 3, 4, 5, 6, 7, 8, 9, 10, 11, 12), MID(D1049, 9, 2)), "yyyy-mm-dd")</f>
        <v>2016-12-20</v>
      </c>
      <c r="F1049" s="1" t="str">
        <f t="shared" si="113"/>
        <v>11:00:00</v>
      </c>
      <c r="G1049" s="9" t="str">
        <f t="shared" si="114"/>
        <v>December</v>
      </c>
      <c r="H1049" s="5" t="str">
        <f t="shared" si="115"/>
        <v>2016</v>
      </c>
      <c r="I1049" s="1" t="s">
        <v>2215</v>
      </c>
      <c r="J1049" s="1" t="str">
        <f t="shared" si="116"/>
        <v xml:space="preserve">Epsilon </v>
      </c>
      <c r="K1049" s="1" t="str">
        <f t="shared" si="117"/>
        <v>SPRINT-B</v>
      </c>
      <c r="L1049" s="1" t="s">
        <v>8</v>
      </c>
      <c r="M1049" s="1"/>
      <c r="N1049" s="1">
        <f t="shared" si="118"/>
        <v>0</v>
      </c>
      <c r="O1049" s="1" t="s">
        <v>9</v>
      </c>
    </row>
    <row r="1050" spans="1:15" x14ac:dyDescent="0.3">
      <c r="A1050" s="1" t="s">
        <v>74</v>
      </c>
      <c r="B1050" s="1" t="s">
        <v>75</v>
      </c>
      <c r="C1050" s="1" t="str">
        <f t="shared" si="112"/>
        <v>USA</v>
      </c>
      <c r="D1050" s="1" t="s">
        <v>2216</v>
      </c>
      <c r="E1050" s="7" t="str">
        <f>TEXT(DATE(MID(D1050, 13, 4), CHOOSE(MATCH( MID(D1050, 5, 3), {"Jan","Feb","Mar","Apr","May","Jun","Jul","Aug","Sep","Oct","Nov","Dec"}, 0), 1, 2, 3, 4, 5, 6, 7, 8, 9, 10, 11, 12), MID(D1050, 9, 2)), "yyyy-mm-dd")</f>
        <v>2016-12-18</v>
      </c>
      <c r="F1050" s="1" t="str">
        <f t="shared" si="113"/>
        <v>19:13:00</v>
      </c>
      <c r="G1050" s="9" t="str">
        <f t="shared" si="114"/>
        <v>December</v>
      </c>
      <c r="H1050" s="5" t="str">
        <f t="shared" si="115"/>
        <v>2016</v>
      </c>
      <c r="I1050" s="1" t="s">
        <v>2217</v>
      </c>
      <c r="J1050" s="1" t="str">
        <f t="shared" si="116"/>
        <v xml:space="preserve">Atlas V 431 </v>
      </c>
      <c r="K1050" s="1" t="str">
        <f t="shared" si="117"/>
        <v>EchoStar 19</v>
      </c>
      <c r="L1050" s="1" t="s">
        <v>346</v>
      </c>
      <c r="M1050" s="1">
        <v>130</v>
      </c>
      <c r="N1050" s="1">
        <f t="shared" si="118"/>
        <v>10790</v>
      </c>
      <c r="O1050" s="1" t="s">
        <v>9</v>
      </c>
    </row>
    <row r="1051" spans="1:15" x14ac:dyDescent="0.3">
      <c r="A1051" s="1" t="s">
        <v>342</v>
      </c>
      <c r="B1051" s="1" t="s">
        <v>1620</v>
      </c>
      <c r="C1051" s="1" t="str">
        <f t="shared" si="112"/>
        <v>USA</v>
      </c>
      <c r="D1051" s="1" t="s">
        <v>2218</v>
      </c>
      <c r="E1051" s="7" t="str">
        <f>TEXT(DATE(MID(D1051, 13, 4), CHOOSE(MATCH( MID(D1051, 5, 3), {"Jan","Feb","Mar","Apr","May","Jun","Jul","Aug","Sep","Oct","Nov","Dec"}, 0), 1, 2, 3, 4, 5, 6, 7, 8, 9, 10, 11, 12), MID(D1051, 9, 2)), "yyyy-mm-dd")</f>
        <v>2016-12-15</v>
      </c>
      <c r="F1051" s="1" t="str">
        <f t="shared" si="113"/>
        <v>13:37:00</v>
      </c>
      <c r="G1051" s="9" t="str">
        <f t="shared" si="114"/>
        <v>December</v>
      </c>
      <c r="H1051" s="5" t="str">
        <f t="shared" si="115"/>
        <v>2016</v>
      </c>
      <c r="I1051" s="1" t="s">
        <v>2219</v>
      </c>
      <c r="J1051" s="1" t="str">
        <f t="shared" si="116"/>
        <v xml:space="preserve">Pegasus XL </v>
      </c>
      <c r="K1051" s="1" t="str">
        <f t="shared" si="117"/>
        <v>CYGNSS</v>
      </c>
      <c r="L1051" s="1" t="s">
        <v>8</v>
      </c>
      <c r="M1051" s="1">
        <v>40</v>
      </c>
      <c r="N1051" s="1">
        <f t="shared" si="118"/>
        <v>3320</v>
      </c>
      <c r="O1051" s="1" t="s">
        <v>9</v>
      </c>
    </row>
    <row r="1052" spans="1:15" x14ac:dyDescent="0.3">
      <c r="A1052" s="1" t="s">
        <v>14</v>
      </c>
      <c r="B1052" s="1" t="s">
        <v>18</v>
      </c>
      <c r="C1052" s="1" t="str">
        <f t="shared" si="112"/>
        <v>China</v>
      </c>
      <c r="D1052" s="1" t="s">
        <v>2220</v>
      </c>
      <c r="E1052" s="7" t="str">
        <f>TEXT(DATE(MID(D1052, 13, 4), CHOOSE(MATCH( MID(D1052, 5, 3), {"Jan","Feb","Mar","Apr","May","Jun","Jul","Aug","Sep","Oct","Nov","Dec"}, 0), 1, 2, 3, 4, 5, 6, 7, 8, 9, 10, 11, 12), MID(D1052, 9, 2)), "yyyy-mm-dd")</f>
        <v>2016-12-10</v>
      </c>
      <c r="F1052" s="1" t="str">
        <f t="shared" si="113"/>
        <v>16:11:00</v>
      </c>
      <c r="G1052" s="9" t="str">
        <f t="shared" si="114"/>
        <v>December</v>
      </c>
      <c r="H1052" s="5" t="str">
        <f t="shared" si="115"/>
        <v>2016</v>
      </c>
      <c r="I1052" s="1" t="s">
        <v>2221</v>
      </c>
      <c r="J1052" s="1" t="str">
        <f t="shared" si="116"/>
        <v xml:space="preserve">Long March 3B/E </v>
      </c>
      <c r="K1052" s="1" t="str">
        <f t="shared" si="117"/>
        <v>Fengyun 4A</v>
      </c>
      <c r="L1052" s="1" t="s">
        <v>8</v>
      </c>
      <c r="M1052" s="1">
        <v>29.15</v>
      </c>
      <c r="N1052" s="1">
        <f t="shared" si="118"/>
        <v>2419.4499999999998</v>
      </c>
      <c r="O1052" s="1" t="s">
        <v>9</v>
      </c>
    </row>
    <row r="1053" spans="1:15" x14ac:dyDescent="0.3">
      <c r="A1053" s="1" t="s">
        <v>60</v>
      </c>
      <c r="B1053" s="1" t="s">
        <v>536</v>
      </c>
      <c r="C1053" s="1" t="str">
        <f t="shared" si="112"/>
        <v>Japan</v>
      </c>
      <c r="D1053" s="1" t="s">
        <v>2222</v>
      </c>
      <c r="E1053" s="7" t="str">
        <f>TEXT(DATE(MID(D1053, 13, 4), CHOOSE(MATCH( MID(D1053, 5, 3), {"Jan","Feb","Mar","Apr","May","Jun","Jul","Aug","Sep","Oct","Nov","Dec"}, 0), 1, 2, 3, 4, 5, 6, 7, 8, 9, 10, 11, 12), MID(D1053, 9, 2)), "yyyy-mm-dd")</f>
        <v>2016-12-09</v>
      </c>
      <c r="F1053" s="1" t="str">
        <f t="shared" si="113"/>
        <v>13:26:00</v>
      </c>
      <c r="G1053" s="9" t="str">
        <f t="shared" si="114"/>
        <v>December</v>
      </c>
      <c r="H1053" s="5" t="str">
        <f t="shared" si="115"/>
        <v>2016</v>
      </c>
      <c r="I1053" s="1" t="s">
        <v>2223</v>
      </c>
      <c r="J1053" s="1" t="str">
        <f t="shared" si="116"/>
        <v xml:space="preserve">H-IIB </v>
      </c>
      <c r="K1053" s="1" t="str">
        <f t="shared" si="117"/>
        <v>HTV-6</v>
      </c>
      <c r="L1053" s="1" t="s">
        <v>346</v>
      </c>
      <c r="M1053" s="1">
        <v>112.5</v>
      </c>
      <c r="N1053" s="1">
        <f t="shared" si="118"/>
        <v>9337.5</v>
      </c>
      <c r="O1053" s="1" t="s">
        <v>9</v>
      </c>
    </row>
    <row r="1054" spans="1:15" x14ac:dyDescent="0.3">
      <c r="A1054" s="1" t="s">
        <v>74</v>
      </c>
      <c r="B1054" s="1" t="s">
        <v>390</v>
      </c>
      <c r="C1054" s="1" t="str">
        <f t="shared" si="112"/>
        <v>USA</v>
      </c>
      <c r="D1054" s="1" t="s">
        <v>2224</v>
      </c>
      <c r="E1054" s="7" t="str">
        <f>TEXT(DATE(MID(D1054, 13, 4), CHOOSE(MATCH( MID(D1054, 5, 3), {"Jan","Feb","Mar","Apr","May","Jun","Jul","Aug","Sep","Oct","Nov","Dec"}, 0), 1, 2, 3, 4, 5, 6, 7, 8, 9, 10, 11, 12), MID(D1054, 9, 2)), "yyyy-mm-dd")</f>
        <v>2016-12-07</v>
      </c>
      <c r="F1054" s="1" t="str">
        <f t="shared" si="113"/>
        <v>23:52:00</v>
      </c>
      <c r="G1054" s="9" t="str">
        <f t="shared" si="114"/>
        <v>December</v>
      </c>
      <c r="H1054" s="5" t="str">
        <f t="shared" si="115"/>
        <v>2016</v>
      </c>
      <c r="I1054" s="1" t="s">
        <v>2225</v>
      </c>
      <c r="J1054" s="1" t="str">
        <f t="shared" si="116"/>
        <v xml:space="preserve">Delta IV Medium+ (5,4) </v>
      </c>
      <c r="K1054" s="1" t="str">
        <f t="shared" si="117"/>
        <v>WGS-8 (USA-272)</v>
      </c>
      <c r="L1054" s="1" t="s">
        <v>346</v>
      </c>
      <c r="M1054" s="1"/>
      <c r="N1054" s="1">
        <f t="shared" si="118"/>
        <v>0</v>
      </c>
      <c r="O1054" s="1" t="s">
        <v>9</v>
      </c>
    </row>
    <row r="1055" spans="1:15" x14ac:dyDescent="0.3">
      <c r="A1055" s="1" t="s">
        <v>86</v>
      </c>
      <c r="B1055" s="1" t="s">
        <v>87</v>
      </c>
      <c r="C1055" s="1" t="str">
        <f t="shared" si="112"/>
        <v>India</v>
      </c>
      <c r="D1055" s="1" t="s">
        <v>2226</v>
      </c>
      <c r="E1055" s="7" t="str">
        <f>TEXT(DATE(MID(D1055, 13, 4), CHOOSE(MATCH( MID(D1055, 5, 3), {"Jan","Feb","Mar","Apr","May","Jun","Jul","Aug","Sep","Oct","Nov","Dec"}, 0), 1, 2, 3, 4, 5, 6, 7, 8, 9, 10, 11, 12), MID(D1055, 9, 2)), "yyyy-mm-dd")</f>
        <v>2016-12-07</v>
      </c>
      <c r="F1055" s="1" t="str">
        <f t="shared" si="113"/>
        <v>04:54:00</v>
      </c>
      <c r="G1055" s="9" t="str">
        <f t="shared" si="114"/>
        <v>December</v>
      </c>
      <c r="H1055" s="5" t="str">
        <f t="shared" si="115"/>
        <v>2016</v>
      </c>
      <c r="I1055" s="1" t="s">
        <v>2227</v>
      </c>
      <c r="J1055" s="1" t="str">
        <f t="shared" si="116"/>
        <v xml:space="preserve">PSLV-XL </v>
      </c>
      <c r="K1055" s="1" t="str">
        <f t="shared" si="117"/>
        <v>Resourcesat-2A</v>
      </c>
      <c r="L1055" s="1" t="s">
        <v>8</v>
      </c>
      <c r="M1055" s="1">
        <v>31</v>
      </c>
      <c r="N1055" s="1">
        <f t="shared" si="118"/>
        <v>2573</v>
      </c>
      <c r="O1055" s="1" t="s">
        <v>9</v>
      </c>
    </row>
    <row r="1056" spans="1:15" x14ac:dyDescent="0.3">
      <c r="A1056" s="1" t="s">
        <v>233</v>
      </c>
      <c r="B1056" s="1" t="s">
        <v>234</v>
      </c>
      <c r="C1056" s="1" t="str">
        <f t="shared" si="112"/>
        <v>France</v>
      </c>
      <c r="D1056" s="1" t="s">
        <v>2228</v>
      </c>
      <c r="E1056" s="7" t="str">
        <f>TEXT(DATE(MID(D1056, 13, 4), CHOOSE(MATCH( MID(D1056, 5, 3), {"Jan","Feb","Mar","Apr","May","Jun","Jul","Aug","Sep","Oct","Nov","Dec"}, 0), 1, 2, 3, 4, 5, 6, 7, 8, 9, 10, 11, 12), MID(D1056, 9, 2)), "yyyy-mm-dd")</f>
        <v>2016-12-05</v>
      </c>
      <c r="F1056" s="1" t="str">
        <f t="shared" si="113"/>
        <v>13:51:00</v>
      </c>
      <c r="G1056" s="9" t="str">
        <f t="shared" si="114"/>
        <v>December</v>
      </c>
      <c r="H1056" s="5" t="str">
        <f t="shared" si="115"/>
        <v>2016</v>
      </c>
      <c r="I1056" s="1" t="s">
        <v>2229</v>
      </c>
      <c r="J1056" s="1" t="str">
        <f t="shared" si="116"/>
        <v xml:space="preserve">Vega </v>
      </c>
      <c r="K1056" s="1" t="str">
        <f t="shared" si="117"/>
        <v>GÃ¶ktÃ¼rk-1A</v>
      </c>
      <c r="L1056" s="1" t="s">
        <v>8</v>
      </c>
      <c r="M1056" s="1">
        <v>37</v>
      </c>
      <c r="N1056" s="1">
        <f t="shared" si="118"/>
        <v>3071</v>
      </c>
      <c r="O1056" s="1" t="s">
        <v>9</v>
      </c>
    </row>
    <row r="1057" spans="1:15" x14ac:dyDescent="0.3">
      <c r="A1057" s="1" t="s">
        <v>129</v>
      </c>
      <c r="B1057" s="1" t="s">
        <v>1630</v>
      </c>
      <c r="C1057" s="1" t="str">
        <f t="shared" si="112"/>
        <v>Kazakhstan</v>
      </c>
      <c r="D1057" s="1" t="s">
        <v>2230</v>
      </c>
      <c r="E1057" s="7" t="str">
        <f>TEXT(DATE(MID(D1057, 13, 4), CHOOSE(MATCH( MID(D1057, 5, 3), {"Jan","Feb","Mar","Apr","May","Jun","Jul","Aug","Sep","Oct","Nov","Dec"}, 0), 1, 2, 3, 4, 5, 6, 7, 8, 9, 10, 11, 12), MID(D1057, 9, 2)), "yyyy-mm-dd")</f>
        <v>2016-12-01</v>
      </c>
      <c r="F1057" s="1" t="str">
        <f t="shared" si="113"/>
        <v>14:51:00</v>
      </c>
      <c r="G1057" s="9" t="str">
        <f t="shared" si="114"/>
        <v>December</v>
      </c>
      <c r="H1057" s="5" t="str">
        <f t="shared" si="115"/>
        <v>2016</v>
      </c>
      <c r="I1057" s="1" t="s">
        <v>2231</v>
      </c>
      <c r="J1057" s="1" t="str">
        <f t="shared" si="116"/>
        <v xml:space="preserve">Soyuz U </v>
      </c>
      <c r="K1057" s="1" t="str">
        <f t="shared" si="117"/>
        <v>Progress MS-04</v>
      </c>
      <c r="L1057" s="1" t="s">
        <v>346</v>
      </c>
      <c r="M1057" s="1">
        <v>20</v>
      </c>
      <c r="N1057" s="1">
        <f t="shared" si="118"/>
        <v>1660</v>
      </c>
      <c r="O1057" s="1" t="s">
        <v>257</v>
      </c>
    </row>
    <row r="1058" spans="1:15" x14ac:dyDescent="0.3">
      <c r="A1058" s="1" t="s">
        <v>14</v>
      </c>
      <c r="B1058" s="1" t="s">
        <v>101</v>
      </c>
      <c r="C1058" s="1" t="str">
        <f t="shared" si="112"/>
        <v>China</v>
      </c>
      <c r="D1058" s="1" t="s">
        <v>2232</v>
      </c>
      <c r="E1058" s="7" t="str">
        <f>TEXT(DATE(MID(D1058, 13, 4), CHOOSE(MATCH( MID(D1058, 5, 3), {"Jan","Feb","Mar","Apr","May","Jun","Jul","Aug","Sep","Oct","Nov","Dec"}, 0), 1, 2, 3, 4, 5, 6, 7, 8, 9, 10, 11, 12), MID(D1058, 9, 2)), "yyyy-mm-dd")</f>
        <v>2016-11-22</v>
      </c>
      <c r="F1058" s="1" t="str">
        <f t="shared" si="113"/>
        <v>15:24:00</v>
      </c>
      <c r="G1058" s="9" t="str">
        <f t="shared" si="114"/>
        <v>November</v>
      </c>
      <c r="H1058" s="5" t="str">
        <f t="shared" si="115"/>
        <v>2016</v>
      </c>
      <c r="I1058" s="1" t="s">
        <v>2233</v>
      </c>
      <c r="J1058" s="1" t="str">
        <f t="shared" si="116"/>
        <v xml:space="preserve">Long March 3C/E </v>
      </c>
      <c r="K1058" s="1" t="str">
        <f t="shared" si="117"/>
        <v>Tianlian 1D</v>
      </c>
      <c r="L1058" s="1" t="s">
        <v>8</v>
      </c>
      <c r="M1058" s="1">
        <v>20</v>
      </c>
      <c r="N1058" s="1">
        <f t="shared" si="118"/>
        <v>1660</v>
      </c>
      <c r="O1058" s="1" t="s">
        <v>9</v>
      </c>
    </row>
    <row r="1059" spans="1:15" x14ac:dyDescent="0.3">
      <c r="A1059" s="1" t="s">
        <v>74</v>
      </c>
      <c r="B1059" s="1" t="s">
        <v>75</v>
      </c>
      <c r="C1059" s="1" t="str">
        <f t="shared" si="112"/>
        <v>USA</v>
      </c>
      <c r="D1059" s="1" t="s">
        <v>2234</v>
      </c>
      <c r="E1059" s="7" t="str">
        <f>TEXT(DATE(MID(D1059, 13, 4), CHOOSE(MATCH( MID(D1059, 5, 3), {"Jan","Feb","Mar","Apr","May","Jun","Jul","Aug","Sep","Oct","Nov","Dec"}, 0), 1, 2, 3, 4, 5, 6, 7, 8, 9, 10, 11, 12), MID(D1059, 9, 2)), "yyyy-mm-dd")</f>
        <v>2016-11-19</v>
      </c>
      <c r="F1059" s="1" t="str">
        <f t="shared" si="113"/>
        <v>23:42:00</v>
      </c>
      <c r="G1059" s="9" t="str">
        <f t="shared" si="114"/>
        <v>November</v>
      </c>
      <c r="H1059" s="5" t="str">
        <f t="shared" si="115"/>
        <v>2016</v>
      </c>
      <c r="I1059" s="1" t="s">
        <v>2235</v>
      </c>
      <c r="J1059" s="1" t="str">
        <f t="shared" si="116"/>
        <v xml:space="preserve">Atlas V 541 </v>
      </c>
      <c r="K1059" s="1" t="str">
        <f t="shared" si="117"/>
        <v>GOES-R (GOES-16)</v>
      </c>
      <c r="L1059" s="1" t="s">
        <v>8</v>
      </c>
      <c r="M1059" s="1">
        <v>145</v>
      </c>
      <c r="N1059" s="1">
        <f t="shared" si="118"/>
        <v>12035</v>
      </c>
      <c r="O1059" s="1" t="s">
        <v>9</v>
      </c>
    </row>
    <row r="1060" spans="1:15" x14ac:dyDescent="0.3">
      <c r="A1060" s="1" t="s">
        <v>129</v>
      </c>
      <c r="B1060" s="1" t="s">
        <v>1630</v>
      </c>
      <c r="C1060" s="1" t="str">
        <f t="shared" si="112"/>
        <v>Kazakhstan</v>
      </c>
      <c r="D1060" s="1" t="s">
        <v>2236</v>
      </c>
      <c r="E1060" s="7" t="str">
        <f>TEXT(DATE(MID(D1060, 13, 4), CHOOSE(MATCH( MID(D1060, 5, 3), {"Jan","Feb","Mar","Apr","May","Jun","Jul","Aug","Sep","Oct","Nov","Dec"}, 0), 1, 2, 3, 4, 5, 6, 7, 8, 9, 10, 11, 12), MID(D1060, 9, 2)), "yyyy-mm-dd")</f>
        <v>2016-11-17</v>
      </c>
      <c r="F1060" s="1" t="str">
        <f t="shared" si="113"/>
        <v>20:20:00</v>
      </c>
      <c r="G1060" s="9" t="str">
        <f t="shared" si="114"/>
        <v>November</v>
      </c>
      <c r="H1060" s="5" t="str">
        <f t="shared" si="115"/>
        <v>2016</v>
      </c>
      <c r="I1060" s="1" t="s">
        <v>2237</v>
      </c>
      <c r="J1060" s="1" t="str">
        <f t="shared" si="116"/>
        <v xml:space="preserve">Soyuz FG </v>
      </c>
      <c r="K1060" s="1" t="str">
        <f t="shared" si="117"/>
        <v>Soyuz MS-03</v>
      </c>
      <c r="L1060" s="1" t="s">
        <v>346</v>
      </c>
      <c r="M1060" s="1"/>
      <c r="N1060" s="1">
        <f t="shared" si="118"/>
        <v>0</v>
      </c>
      <c r="O1060" s="1" t="s">
        <v>9</v>
      </c>
    </row>
    <row r="1061" spans="1:15" x14ac:dyDescent="0.3">
      <c r="A1061" s="1" t="s">
        <v>233</v>
      </c>
      <c r="B1061" s="1" t="s">
        <v>379</v>
      </c>
      <c r="C1061" s="1" t="str">
        <f t="shared" si="112"/>
        <v>France</v>
      </c>
      <c r="D1061" s="1" t="s">
        <v>2238</v>
      </c>
      <c r="E1061" s="7" t="str">
        <f>TEXT(DATE(MID(D1061, 13, 4), CHOOSE(MATCH( MID(D1061, 5, 3), {"Jan","Feb","Mar","Apr","May","Jun","Jul","Aug","Sep","Oct","Nov","Dec"}, 0), 1, 2, 3, 4, 5, 6, 7, 8, 9, 10, 11, 12), MID(D1061, 9, 2)), "yyyy-mm-dd")</f>
        <v>2016-11-17</v>
      </c>
      <c r="F1061" s="1" t="str">
        <f t="shared" si="113"/>
        <v>13:06:00</v>
      </c>
      <c r="G1061" s="9" t="str">
        <f t="shared" si="114"/>
        <v>November</v>
      </c>
      <c r="H1061" s="5" t="str">
        <f t="shared" si="115"/>
        <v>2016</v>
      </c>
      <c r="I1061" s="1" t="s">
        <v>2239</v>
      </c>
      <c r="J1061" s="1" t="str">
        <f t="shared" si="116"/>
        <v xml:space="preserve">Ariane 5 ES </v>
      </c>
      <c r="K1061" s="1" t="str">
        <f t="shared" si="117"/>
        <v>Galileo FOC FM7/FM12-FM14</v>
      </c>
      <c r="L1061" s="1" t="s">
        <v>346</v>
      </c>
      <c r="M1061" s="1"/>
      <c r="N1061" s="1">
        <f t="shared" si="118"/>
        <v>0</v>
      </c>
      <c r="O1061" s="1" t="s">
        <v>9</v>
      </c>
    </row>
    <row r="1062" spans="1:15" x14ac:dyDescent="0.3">
      <c r="A1062" s="1" t="s">
        <v>14</v>
      </c>
      <c r="B1062" s="1" t="s">
        <v>90</v>
      </c>
      <c r="C1062" s="1" t="str">
        <f t="shared" si="112"/>
        <v>China</v>
      </c>
      <c r="D1062" s="1" t="s">
        <v>2240</v>
      </c>
      <c r="E1062" s="7" t="str">
        <f>TEXT(DATE(MID(D1062, 13, 4), CHOOSE(MATCH( MID(D1062, 5, 3), {"Jan","Feb","Mar","Apr","May","Jun","Jul","Aug","Sep","Oct","Nov","Dec"}, 0), 1, 2, 3, 4, 5, 6, 7, 8, 9, 10, 11, 12), MID(D1062, 9, 2)), "yyyy-mm-dd")</f>
        <v>2016-11-11</v>
      </c>
      <c r="F1062" s="1" t="str">
        <f t="shared" si="113"/>
        <v>23:14:00</v>
      </c>
      <c r="G1062" s="9" t="str">
        <f t="shared" si="114"/>
        <v>November</v>
      </c>
      <c r="H1062" s="5" t="str">
        <f t="shared" si="115"/>
        <v>2016</v>
      </c>
      <c r="I1062" s="1" t="s">
        <v>2241</v>
      </c>
      <c r="J1062" s="1" t="str">
        <f t="shared" si="116"/>
        <v xml:space="preserve">Long March 2D </v>
      </c>
      <c r="K1062" s="1" t="str">
        <f t="shared" si="117"/>
        <v>Yunhai-1 01</v>
      </c>
      <c r="L1062" s="1" t="s">
        <v>8</v>
      </c>
      <c r="M1062" s="1">
        <v>29.75</v>
      </c>
      <c r="N1062" s="1">
        <f t="shared" si="118"/>
        <v>2469.25</v>
      </c>
      <c r="O1062" s="1" t="s">
        <v>9</v>
      </c>
    </row>
    <row r="1063" spans="1:15" x14ac:dyDescent="0.3">
      <c r="A1063" s="1" t="s">
        <v>74</v>
      </c>
      <c r="B1063" s="1" t="s">
        <v>671</v>
      </c>
      <c r="C1063" s="1" t="str">
        <f t="shared" si="112"/>
        <v>USA</v>
      </c>
      <c r="D1063" s="1" t="s">
        <v>2242</v>
      </c>
      <c r="E1063" s="7" t="str">
        <f>TEXT(DATE(MID(D1063, 13, 4), CHOOSE(MATCH( MID(D1063, 5, 3), {"Jan","Feb","Mar","Apr","May","Jun","Jul","Aug","Sep","Oct","Nov","Dec"}, 0), 1, 2, 3, 4, 5, 6, 7, 8, 9, 10, 11, 12), MID(D1063, 9, 2)), "yyyy-mm-dd")</f>
        <v>2016-11-11</v>
      </c>
      <c r="F1063" s="1" t="str">
        <f t="shared" si="113"/>
        <v>18:30:00</v>
      </c>
      <c r="G1063" s="9" t="str">
        <f t="shared" si="114"/>
        <v>November</v>
      </c>
      <c r="H1063" s="5" t="str">
        <f t="shared" si="115"/>
        <v>2016</v>
      </c>
      <c r="I1063" s="1" t="s">
        <v>2243</v>
      </c>
      <c r="J1063" s="1" t="str">
        <f t="shared" si="116"/>
        <v xml:space="preserve">Atlas V 401 </v>
      </c>
      <c r="K1063" s="1" t="str">
        <f t="shared" si="117"/>
        <v>WorldView-4</v>
      </c>
      <c r="L1063" s="1" t="s">
        <v>8</v>
      </c>
      <c r="M1063" s="1">
        <v>109</v>
      </c>
      <c r="N1063" s="1">
        <f t="shared" si="118"/>
        <v>9047</v>
      </c>
      <c r="O1063" s="1" t="s">
        <v>9</v>
      </c>
    </row>
    <row r="1064" spans="1:15" x14ac:dyDescent="0.3">
      <c r="A1064" s="1" t="s">
        <v>14</v>
      </c>
      <c r="B1064" s="1" t="s">
        <v>69</v>
      </c>
      <c r="C1064" s="1" t="str">
        <f t="shared" si="112"/>
        <v>China</v>
      </c>
      <c r="D1064" s="1" t="s">
        <v>2244</v>
      </c>
      <c r="E1064" s="7" t="str">
        <f>TEXT(DATE(MID(D1064, 13, 4), CHOOSE(MATCH( MID(D1064, 5, 3), {"Jan","Feb","Mar","Apr","May","Jun","Jul","Aug","Sep","Oct","Nov","Dec"}, 0), 1, 2, 3, 4, 5, 6, 7, 8, 9, 10, 11, 12), MID(D1064, 9, 2)), "yyyy-mm-dd")</f>
        <v>2016-11-09</v>
      </c>
      <c r="F1064" s="1" t="str">
        <f t="shared" si="113"/>
        <v>23:42:00</v>
      </c>
      <c r="G1064" s="9" t="str">
        <f t="shared" si="114"/>
        <v>November</v>
      </c>
      <c r="H1064" s="5" t="str">
        <f t="shared" si="115"/>
        <v>2016</v>
      </c>
      <c r="I1064" s="1" t="s">
        <v>2245</v>
      </c>
      <c r="J1064" s="1" t="str">
        <f t="shared" si="116"/>
        <v xml:space="preserve">Long March 11 </v>
      </c>
      <c r="K1064" s="1" t="str">
        <f t="shared" si="117"/>
        <v>XPNAV 1, Xiaoxiang 1 &amp; Others</v>
      </c>
      <c r="L1064" s="1" t="s">
        <v>8</v>
      </c>
      <c r="M1064" s="1">
        <v>5.3</v>
      </c>
      <c r="N1064" s="1">
        <f t="shared" si="118"/>
        <v>439.9</v>
      </c>
      <c r="O1064" s="1" t="s">
        <v>9</v>
      </c>
    </row>
    <row r="1065" spans="1:15" x14ac:dyDescent="0.3">
      <c r="A1065" s="1" t="s">
        <v>14</v>
      </c>
      <c r="B1065" s="1" t="s">
        <v>133</v>
      </c>
      <c r="C1065" s="1" t="str">
        <f t="shared" si="112"/>
        <v>China</v>
      </c>
      <c r="D1065" s="1" t="s">
        <v>2246</v>
      </c>
      <c r="E1065" s="7" t="str">
        <f>TEXT(DATE(MID(D1065, 13, 4), CHOOSE(MATCH( MID(D1065, 5, 3), {"Jan","Feb","Mar","Apr","May","Jun","Jul","Aug","Sep","Oct","Nov","Dec"}, 0), 1, 2, 3, 4, 5, 6, 7, 8, 9, 10, 11, 12), MID(D1065, 9, 2)), "yyyy-mm-dd")</f>
        <v>2016-11-03</v>
      </c>
      <c r="F1065" s="1" t="str">
        <f t="shared" si="113"/>
        <v>12:43:00</v>
      </c>
      <c r="G1065" s="9" t="str">
        <f t="shared" si="114"/>
        <v>November</v>
      </c>
      <c r="H1065" s="5" t="str">
        <f t="shared" si="115"/>
        <v>2016</v>
      </c>
      <c r="I1065" s="1" t="s">
        <v>2247</v>
      </c>
      <c r="J1065" s="1" t="str">
        <f t="shared" si="116"/>
        <v xml:space="preserve">Long March 5/YZ-2 </v>
      </c>
      <c r="K1065" s="1" t="str">
        <f t="shared" si="117"/>
        <v>Shijian-17</v>
      </c>
      <c r="L1065" s="1" t="s">
        <v>8</v>
      </c>
      <c r="M1065" s="1"/>
      <c r="N1065" s="1">
        <f t="shared" si="118"/>
        <v>0</v>
      </c>
      <c r="O1065" s="1" t="s">
        <v>9</v>
      </c>
    </row>
    <row r="1066" spans="1:15" x14ac:dyDescent="0.3">
      <c r="A1066" s="1" t="s">
        <v>60</v>
      </c>
      <c r="B1066" s="1" t="s">
        <v>61</v>
      </c>
      <c r="C1066" s="1" t="str">
        <f t="shared" si="112"/>
        <v>Japan</v>
      </c>
      <c r="D1066" s="1" t="s">
        <v>2248</v>
      </c>
      <c r="E1066" s="7" t="str">
        <f>TEXT(DATE(MID(D1066, 13, 4), CHOOSE(MATCH( MID(D1066, 5, 3), {"Jan","Feb","Mar","Apr","May","Jun","Jul","Aug","Sep","Oct","Nov","Dec"}, 0), 1, 2, 3, 4, 5, 6, 7, 8, 9, 10, 11, 12), MID(D1066, 9, 2)), "yyyy-mm-dd")</f>
        <v>2016-11-02</v>
      </c>
      <c r="F1066" s="1" t="str">
        <f t="shared" si="113"/>
        <v>06:20:00</v>
      </c>
      <c r="G1066" s="9" t="str">
        <f t="shared" si="114"/>
        <v>November</v>
      </c>
      <c r="H1066" s="5" t="str">
        <f t="shared" si="115"/>
        <v>2016</v>
      </c>
      <c r="I1066" s="1" t="s">
        <v>2249</v>
      </c>
      <c r="J1066" s="1" t="str">
        <f t="shared" si="116"/>
        <v xml:space="preserve">H-IIA 202 </v>
      </c>
      <c r="K1066" s="1" t="str">
        <f t="shared" si="117"/>
        <v>Himawari 9</v>
      </c>
      <c r="L1066" s="1" t="s">
        <v>8</v>
      </c>
      <c r="M1066" s="1">
        <v>90</v>
      </c>
      <c r="N1066" s="1">
        <f t="shared" si="118"/>
        <v>7470</v>
      </c>
      <c r="O1066" s="1" t="s">
        <v>9</v>
      </c>
    </row>
    <row r="1067" spans="1:15" x14ac:dyDescent="0.3">
      <c r="A1067" s="1" t="s">
        <v>129</v>
      </c>
      <c r="B1067" s="1" t="s">
        <v>130</v>
      </c>
      <c r="C1067" s="1" t="str">
        <f t="shared" si="112"/>
        <v>Kazakhstan</v>
      </c>
      <c r="D1067" s="1" t="s">
        <v>2250</v>
      </c>
      <c r="E1067" s="7" t="str">
        <f>TEXT(DATE(MID(D1067, 13, 4), CHOOSE(MATCH( MID(D1067, 5, 3), {"Jan","Feb","Mar","Apr","May","Jun","Jul","Aug","Sep","Oct","Nov","Dec"}, 0), 1, 2, 3, 4, 5, 6, 7, 8, 9, 10, 11, 12), MID(D1067, 9, 2)), "yyyy-mm-dd")</f>
        <v>2016-10-19</v>
      </c>
      <c r="F1067" s="1" t="str">
        <f t="shared" si="113"/>
        <v>08:05:00</v>
      </c>
      <c r="G1067" s="9" t="str">
        <f t="shared" si="114"/>
        <v>October</v>
      </c>
      <c r="H1067" s="5" t="str">
        <f t="shared" si="115"/>
        <v>2016</v>
      </c>
      <c r="I1067" s="1" t="s">
        <v>2251</v>
      </c>
      <c r="J1067" s="1" t="str">
        <f t="shared" si="116"/>
        <v xml:space="preserve">Soyuz FG </v>
      </c>
      <c r="K1067" s="1" t="str">
        <f t="shared" si="117"/>
        <v>Soyuz MS-02</v>
      </c>
      <c r="L1067" s="1" t="s">
        <v>346</v>
      </c>
      <c r="M1067" s="1"/>
      <c r="N1067" s="1">
        <f t="shared" si="118"/>
        <v>0</v>
      </c>
      <c r="O1067" s="1" t="s">
        <v>9</v>
      </c>
    </row>
    <row r="1068" spans="1:15" x14ac:dyDescent="0.3">
      <c r="A1068" s="1" t="s">
        <v>342</v>
      </c>
      <c r="B1068" s="1" t="s">
        <v>343</v>
      </c>
      <c r="C1068" s="1" t="str">
        <f t="shared" si="112"/>
        <v>USA</v>
      </c>
      <c r="D1068" s="1" t="s">
        <v>2252</v>
      </c>
      <c r="E1068" s="7" t="str">
        <f>TEXT(DATE(MID(D1068, 13, 4), CHOOSE(MATCH( MID(D1068, 5, 3), {"Jan","Feb","Mar","Apr","May","Jun","Jul","Aug","Sep","Oct","Nov","Dec"}, 0), 1, 2, 3, 4, 5, 6, 7, 8, 9, 10, 11, 12), MID(D1068, 9, 2)), "yyyy-mm-dd")</f>
        <v>2016-10-17</v>
      </c>
      <c r="F1068" s="1" t="str">
        <f t="shared" si="113"/>
        <v>23:45:00</v>
      </c>
      <c r="G1068" s="9" t="str">
        <f t="shared" si="114"/>
        <v>October</v>
      </c>
      <c r="H1068" s="5" t="str">
        <f t="shared" si="115"/>
        <v>2016</v>
      </c>
      <c r="I1068" s="1" t="s">
        <v>2253</v>
      </c>
      <c r="J1068" s="1" t="str">
        <f t="shared" si="116"/>
        <v xml:space="preserve">Antares 230 </v>
      </c>
      <c r="K1068" s="1" t="str">
        <f t="shared" si="117"/>
        <v>CRS OA-5</v>
      </c>
      <c r="L1068" s="1" t="s">
        <v>346</v>
      </c>
      <c r="M1068" s="1">
        <v>85</v>
      </c>
      <c r="N1068" s="1">
        <f t="shared" si="118"/>
        <v>7055</v>
      </c>
      <c r="O1068" s="1" t="s">
        <v>9</v>
      </c>
    </row>
    <row r="1069" spans="1:15" x14ac:dyDescent="0.3">
      <c r="A1069" s="1" t="s">
        <v>14</v>
      </c>
      <c r="B1069" s="1" t="s">
        <v>138</v>
      </c>
      <c r="C1069" s="1" t="str">
        <f t="shared" si="112"/>
        <v>China</v>
      </c>
      <c r="D1069" s="1" t="s">
        <v>2254</v>
      </c>
      <c r="E1069" s="7" t="str">
        <f>TEXT(DATE(MID(D1069, 13, 4), CHOOSE(MATCH( MID(D1069, 5, 3), {"Jan","Feb","Mar","Apr","May","Jun","Jul","Aug","Sep","Oct","Nov","Dec"}, 0), 1, 2, 3, 4, 5, 6, 7, 8, 9, 10, 11, 12), MID(D1069, 9, 2)), "yyyy-mm-dd")</f>
        <v>2016-10-16</v>
      </c>
      <c r="F1069" s="1" t="str">
        <f t="shared" si="113"/>
        <v>23:30:00</v>
      </c>
      <c r="G1069" s="9" t="str">
        <f t="shared" si="114"/>
        <v>October</v>
      </c>
      <c r="H1069" s="5" t="str">
        <f t="shared" si="115"/>
        <v>2016</v>
      </c>
      <c r="I1069" s="1" t="s">
        <v>2255</v>
      </c>
      <c r="J1069" s="1" t="str">
        <f t="shared" si="116"/>
        <v xml:space="preserve">Long March 2F/G </v>
      </c>
      <c r="K1069" s="1" t="str">
        <f t="shared" si="117"/>
        <v>Shenzhou 11</v>
      </c>
      <c r="L1069" s="1" t="s">
        <v>8</v>
      </c>
      <c r="M1069" s="1"/>
      <c r="N1069" s="1">
        <f t="shared" si="118"/>
        <v>0</v>
      </c>
      <c r="O1069" s="1" t="s">
        <v>9</v>
      </c>
    </row>
    <row r="1070" spans="1:15" x14ac:dyDescent="0.3">
      <c r="A1070" s="1" t="s">
        <v>233</v>
      </c>
      <c r="B1070" s="1" t="s">
        <v>379</v>
      </c>
      <c r="C1070" s="1" t="str">
        <f t="shared" si="112"/>
        <v>France</v>
      </c>
      <c r="D1070" s="1" t="s">
        <v>2256</v>
      </c>
      <c r="E1070" s="7" t="str">
        <f>TEXT(DATE(MID(D1070, 13, 4), CHOOSE(MATCH( MID(D1070, 5, 3), {"Jan","Feb","Mar","Apr","May","Jun","Jul","Aug","Sep","Oct","Nov","Dec"}, 0), 1, 2, 3, 4, 5, 6, 7, 8, 9, 10, 11, 12), MID(D1070, 9, 2)), "yyyy-mm-dd")</f>
        <v>2016-10-05</v>
      </c>
      <c r="F1070" s="1" t="str">
        <f t="shared" si="113"/>
        <v>20:30:00</v>
      </c>
      <c r="G1070" s="9" t="str">
        <f t="shared" si="114"/>
        <v>October</v>
      </c>
      <c r="H1070" s="5" t="str">
        <f t="shared" si="115"/>
        <v>2016</v>
      </c>
      <c r="I1070" s="1" t="s">
        <v>2257</v>
      </c>
      <c r="J1070" s="1" t="str">
        <f t="shared" si="116"/>
        <v xml:space="preserve">Ariane 5 ECA </v>
      </c>
      <c r="K1070" s="1" t="str">
        <f t="shared" si="117"/>
        <v>Sky Muster II &amp; GSAT-18</v>
      </c>
      <c r="L1070" s="1" t="s">
        <v>346</v>
      </c>
      <c r="M1070" s="1">
        <v>200</v>
      </c>
      <c r="N1070" s="1">
        <f t="shared" si="118"/>
        <v>16600</v>
      </c>
      <c r="O1070" s="1" t="s">
        <v>9</v>
      </c>
    </row>
    <row r="1071" spans="1:15" x14ac:dyDescent="0.3">
      <c r="A1071" s="1" t="s">
        <v>120</v>
      </c>
      <c r="B1071" s="1" t="s">
        <v>121</v>
      </c>
      <c r="C1071" s="1" t="str">
        <f t="shared" si="112"/>
        <v>USA</v>
      </c>
      <c r="D1071" s="1" t="s">
        <v>2258</v>
      </c>
      <c r="E1071" s="7" t="str">
        <f>TEXT(DATE(MID(D1071, 13, 4), CHOOSE(MATCH( MID(D1071, 5, 3), {"Jan","Feb","Mar","Apr","May","Jun","Jul","Aug","Sep","Oct","Nov","Dec"}, 0), 1, 2, 3, 4, 5, 6, 7, 8, 9, 10, 11, 12), MID(D1071, 9, 2)), "yyyy-mm-dd")</f>
        <v>2016-10-05</v>
      </c>
      <c r="F1071" s="1" t="str">
        <f t="shared" si="113"/>
        <v>15:36:00</v>
      </c>
      <c r="G1071" s="9" t="str">
        <f t="shared" si="114"/>
        <v>October</v>
      </c>
      <c r="H1071" s="5" t="str">
        <f t="shared" si="115"/>
        <v>2016</v>
      </c>
      <c r="I1071" s="1" t="s">
        <v>2259</v>
      </c>
      <c r="J1071" s="1" t="str">
        <f t="shared" si="116"/>
        <v xml:space="preserve">New Shepard </v>
      </c>
      <c r="K1071" s="1" t="str">
        <f t="shared" si="117"/>
        <v>Mission 6 (Inflight Escape Test)</v>
      </c>
      <c r="L1071" s="1" t="s">
        <v>8</v>
      </c>
      <c r="M1071" s="1"/>
      <c r="N1071" s="1">
        <f t="shared" si="118"/>
        <v>0</v>
      </c>
      <c r="O1071" s="1" t="s">
        <v>9</v>
      </c>
    </row>
    <row r="1072" spans="1:15" x14ac:dyDescent="0.3">
      <c r="A1072" s="1" t="s">
        <v>86</v>
      </c>
      <c r="B1072" s="1" t="s">
        <v>87</v>
      </c>
      <c r="C1072" s="1" t="str">
        <f t="shared" si="112"/>
        <v>India</v>
      </c>
      <c r="D1072" s="1" t="s">
        <v>2260</v>
      </c>
      <c r="E1072" s="7" t="str">
        <f>TEXT(DATE(MID(D1072, 13, 4), CHOOSE(MATCH( MID(D1072, 5, 3), {"Jan","Feb","Mar","Apr","May","Jun","Jul","Aug","Sep","Oct","Nov","Dec"}, 0), 1, 2, 3, 4, 5, 6, 7, 8, 9, 10, 11, 12), MID(D1072, 9, 2)), "yyyy-mm-dd")</f>
        <v>2016-09-26</v>
      </c>
      <c r="F1072" s="1" t="str">
        <f t="shared" si="113"/>
        <v>03:42:00</v>
      </c>
      <c r="G1072" s="9" t="str">
        <f t="shared" si="114"/>
        <v>September</v>
      </c>
      <c r="H1072" s="5" t="str">
        <f t="shared" si="115"/>
        <v>2016</v>
      </c>
      <c r="I1072" s="1" t="s">
        <v>2261</v>
      </c>
      <c r="J1072" s="1" t="str">
        <f t="shared" si="116"/>
        <v xml:space="preserve">PSLV-G </v>
      </c>
      <c r="K1072" s="1" t="str">
        <f t="shared" si="117"/>
        <v>ScatSat-1 &amp; Rideshares</v>
      </c>
      <c r="L1072" s="1" t="s">
        <v>346</v>
      </c>
      <c r="M1072" s="1">
        <v>25</v>
      </c>
      <c r="N1072" s="1">
        <f t="shared" si="118"/>
        <v>2075</v>
      </c>
      <c r="O1072" s="1" t="s">
        <v>9</v>
      </c>
    </row>
    <row r="1073" spans="1:15" x14ac:dyDescent="0.3">
      <c r="A1073" s="1" t="s">
        <v>233</v>
      </c>
      <c r="B1073" s="1" t="s">
        <v>234</v>
      </c>
      <c r="C1073" s="1" t="str">
        <f t="shared" si="112"/>
        <v>France</v>
      </c>
      <c r="D1073" s="1" t="s">
        <v>2262</v>
      </c>
      <c r="E1073" s="7" t="str">
        <f>TEXT(DATE(MID(D1073, 13, 4), CHOOSE(MATCH( MID(D1073, 5, 3), {"Jan","Feb","Mar","Apr","May","Jun","Jul","Aug","Sep","Oct","Nov","Dec"}, 0), 1, 2, 3, 4, 5, 6, 7, 8, 9, 10, 11, 12), MID(D1073, 9, 2)), "yyyy-mm-dd")</f>
        <v>2016-09-16</v>
      </c>
      <c r="F1073" s="1" t="str">
        <f t="shared" si="113"/>
        <v>01:43:00</v>
      </c>
      <c r="G1073" s="9" t="str">
        <f t="shared" si="114"/>
        <v>September</v>
      </c>
      <c r="H1073" s="5" t="str">
        <f t="shared" si="115"/>
        <v>2016</v>
      </c>
      <c r="I1073" s="1" t="s">
        <v>2263</v>
      </c>
      <c r="J1073" s="1" t="str">
        <f t="shared" si="116"/>
        <v xml:space="preserve">Vega </v>
      </c>
      <c r="K1073" s="1" t="str">
        <f t="shared" si="117"/>
        <v>PerÃºSat 1 &amp; SkySats 4 to 7</v>
      </c>
      <c r="L1073" s="1" t="s">
        <v>8</v>
      </c>
      <c r="M1073" s="1">
        <v>37</v>
      </c>
      <c r="N1073" s="1">
        <f t="shared" si="118"/>
        <v>3071</v>
      </c>
      <c r="O1073" s="1" t="s">
        <v>9</v>
      </c>
    </row>
    <row r="1074" spans="1:15" x14ac:dyDescent="0.3">
      <c r="A1074" s="1" t="s">
        <v>14</v>
      </c>
      <c r="B1074" s="1" t="s">
        <v>138</v>
      </c>
      <c r="C1074" s="1" t="str">
        <f t="shared" si="112"/>
        <v>China</v>
      </c>
      <c r="D1074" s="1" t="s">
        <v>2264</v>
      </c>
      <c r="E1074" s="7" t="str">
        <f>TEXT(DATE(MID(D1074, 13, 4), CHOOSE(MATCH( MID(D1074, 5, 3), {"Jan","Feb","Mar","Apr","May","Jun","Jul","Aug","Sep","Oct","Nov","Dec"}, 0), 1, 2, 3, 4, 5, 6, 7, 8, 9, 10, 11, 12), MID(D1074, 9, 2)), "yyyy-mm-dd")</f>
        <v>2016-09-15</v>
      </c>
      <c r="F1074" s="1" t="str">
        <f t="shared" si="113"/>
        <v>14:04:00</v>
      </c>
      <c r="G1074" s="9" t="str">
        <f t="shared" si="114"/>
        <v>September</v>
      </c>
      <c r="H1074" s="5" t="str">
        <f t="shared" si="115"/>
        <v>2016</v>
      </c>
      <c r="I1074" s="1" t="s">
        <v>2265</v>
      </c>
      <c r="J1074" s="1" t="str">
        <f t="shared" si="116"/>
        <v xml:space="preserve">Long March 2F/T </v>
      </c>
      <c r="K1074" s="1" t="str">
        <f t="shared" si="117"/>
        <v>Tiangong-2</v>
      </c>
      <c r="L1074" s="1" t="s">
        <v>8</v>
      </c>
      <c r="M1074" s="1"/>
      <c r="N1074" s="1">
        <f t="shared" si="118"/>
        <v>0</v>
      </c>
      <c r="O1074" s="1" t="s">
        <v>9</v>
      </c>
    </row>
    <row r="1075" spans="1:15" x14ac:dyDescent="0.3">
      <c r="A1075" s="1" t="s">
        <v>497</v>
      </c>
      <c r="B1075" s="1" t="s">
        <v>498</v>
      </c>
      <c r="C1075" s="1" t="str">
        <f t="shared" si="112"/>
        <v>Israel</v>
      </c>
      <c r="D1075" s="1" t="s">
        <v>2266</v>
      </c>
      <c r="E1075" s="7" t="str">
        <f>TEXT(DATE(MID(D1075, 13, 4), CHOOSE(MATCH( MID(D1075, 5, 3), {"Jan","Feb","Mar","Apr","May","Jun","Jul","Aug","Sep","Oct","Nov","Dec"}, 0), 1, 2, 3, 4, 5, 6, 7, 8, 9, 10, 11, 12), MID(D1075, 9, 2)), "yyyy-mm-dd")</f>
        <v>2016-09-13</v>
      </c>
      <c r="F1075" s="1" t="str">
        <f t="shared" si="113"/>
        <v>14:38:00</v>
      </c>
      <c r="G1075" s="9" t="str">
        <f t="shared" si="114"/>
        <v>September</v>
      </c>
      <c r="H1075" s="5" t="str">
        <f t="shared" si="115"/>
        <v>2016</v>
      </c>
      <c r="I1075" s="1" t="s">
        <v>2267</v>
      </c>
      <c r="J1075" s="1" t="str">
        <f t="shared" si="116"/>
        <v xml:space="preserve">Shavit-2 </v>
      </c>
      <c r="K1075" s="1" t="str">
        <f t="shared" si="117"/>
        <v>Ofek-11</v>
      </c>
      <c r="L1075" s="1" t="s">
        <v>8</v>
      </c>
      <c r="M1075" s="1"/>
      <c r="N1075" s="1">
        <f t="shared" si="118"/>
        <v>0</v>
      </c>
      <c r="O1075" s="1" t="s">
        <v>9</v>
      </c>
    </row>
    <row r="1076" spans="1:15" x14ac:dyDescent="0.3">
      <c r="A1076" s="1" t="s">
        <v>74</v>
      </c>
      <c r="B1076" s="1" t="s">
        <v>75</v>
      </c>
      <c r="C1076" s="1" t="str">
        <f t="shared" si="112"/>
        <v>USA</v>
      </c>
      <c r="D1076" s="1" t="s">
        <v>2268</v>
      </c>
      <c r="E1076" s="7" t="str">
        <f>TEXT(DATE(MID(D1076, 13, 4), CHOOSE(MATCH( MID(D1076, 5, 3), {"Jan","Feb","Mar","Apr","May","Jun","Jul","Aug","Sep","Oct","Nov","Dec"}, 0), 1, 2, 3, 4, 5, 6, 7, 8, 9, 10, 11, 12), MID(D1076, 9, 2)), "yyyy-mm-dd")</f>
        <v>2016-09-08</v>
      </c>
      <c r="F1076" s="1" t="str">
        <f t="shared" si="113"/>
        <v>23:05:00</v>
      </c>
      <c r="G1076" s="9" t="str">
        <f t="shared" si="114"/>
        <v>September</v>
      </c>
      <c r="H1076" s="5" t="str">
        <f t="shared" si="115"/>
        <v>2016</v>
      </c>
      <c r="I1076" s="1" t="s">
        <v>2269</v>
      </c>
      <c r="J1076" s="1" t="str">
        <f t="shared" si="116"/>
        <v xml:space="preserve">Atlas V 411 </v>
      </c>
      <c r="K1076" s="1" t="str">
        <f t="shared" si="117"/>
        <v>OSIRIS-REx</v>
      </c>
      <c r="L1076" s="1" t="s">
        <v>346</v>
      </c>
      <c r="M1076" s="1">
        <v>115</v>
      </c>
      <c r="N1076" s="1">
        <f t="shared" si="118"/>
        <v>9545</v>
      </c>
      <c r="O1076" s="1" t="s">
        <v>9</v>
      </c>
    </row>
    <row r="1077" spans="1:15" x14ac:dyDescent="0.3">
      <c r="A1077" s="1" t="s">
        <v>86</v>
      </c>
      <c r="B1077" s="1" t="s">
        <v>290</v>
      </c>
      <c r="C1077" s="1" t="str">
        <f t="shared" si="112"/>
        <v>India</v>
      </c>
      <c r="D1077" s="1" t="s">
        <v>2270</v>
      </c>
      <c r="E1077" s="7" t="str">
        <f>TEXT(DATE(MID(D1077, 13, 4), CHOOSE(MATCH( MID(D1077, 5, 3), {"Jan","Feb","Mar","Apr","May","Jun","Jul","Aug","Sep","Oct","Nov","Dec"}, 0), 1, 2, 3, 4, 5, 6, 7, 8, 9, 10, 11, 12), MID(D1077, 9, 2)), "yyyy-mm-dd")</f>
        <v>2016-09-08</v>
      </c>
      <c r="F1077" s="1" t="str">
        <f t="shared" si="113"/>
        <v>11:20:00</v>
      </c>
      <c r="G1077" s="9" t="str">
        <f t="shared" si="114"/>
        <v>September</v>
      </c>
      <c r="H1077" s="5" t="str">
        <f t="shared" si="115"/>
        <v>2016</v>
      </c>
      <c r="I1077" s="1" t="s">
        <v>2271</v>
      </c>
      <c r="J1077" s="1" t="str">
        <f t="shared" si="116"/>
        <v xml:space="preserve">GSLV Mk II </v>
      </c>
      <c r="K1077" s="1" t="str">
        <f t="shared" si="117"/>
        <v>INSAT-3DR</v>
      </c>
      <c r="L1077" s="1" t="s">
        <v>8</v>
      </c>
      <c r="M1077" s="1">
        <v>47</v>
      </c>
      <c r="N1077" s="1">
        <f t="shared" si="118"/>
        <v>3901</v>
      </c>
      <c r="O1077" s="1" t="s">
        <v>9</v>
      </c>
    </row>
    <row r="1078" spans="1:15" x14ac:dyDescent="0.3">
      <c r="A1078" s="1" t="s">
        <v>10</v>
      </c>
      <c r="B1078" s="1" t="s">
        <v>11</v>
      </c>
      <c r="C1078" s="1" t="str">
        <f t="shared" si="112"/>
        <v>USA</v>
      </c>
      <c r="D1078" s="1" t="s">
        <v>2272</v>
      </c>
      <c r="E1078" s="7" t="str">
        <f>TEXT(DATE(MID(D1078, 13, 4), CHOOSE(MATCH( MID(D1078, 5, 3), {"Jan","Feb","Mar","Apr","May","Jun","Jul","Aug","Sep","Oct","Nov","Dec"}, 0), 1, 2, 3, 4, 5, 6, 7, 8, 9, 10, 11, 12), MID(D1078, 9, 2)), "yyyy-mm-dd")</f>
        <v>2016-09-01</v>
      </c>
      <c r="F1078" s="1" t="str">
        <f t="shared" si="113"/>
        <v>13:07:00</v>
      </c>
      <c r="G1078" s="9" t="str">
        <f t="shared" si="114"/>
        <v>September</v>
      </c>
      <c r="H1078" s="5" t="str">
        <f t="shared" si="115"/>
        <v>2016</v>
      </c>
      <c r="I1078" s="1" t="s">
        <v>2273</v>
      </c>
      <c r="J1078" s="1" t="str">
        <f t="shared" si="116"/>
        <v xml:space="preserve">Falcon 9 Block 3 (v1.2/FT) </v>
      </c>
      <c r="K1078" s="1" t="str">
        <f t="shared" si="117"/>
        <v>AMOS-6</v>
      </c>
      <c r="L1078" s="1" t="s">
        <v>346</v>
      </c>
      <c r="M1078" s="1">
        <v>62</v>
      </c>
      <c r="N1078" s="1">
        <f t="shared" si="118"/>
        <v>5146</v>
      </c>
      <c r="O1078" s="1" t="s">
        <v>1649</v>
      </c>
    </row>
    <row r="1079" spans="1:15" x14ac:dyDescent="0.3">
      <c r="A1079" s="1" t="s">
        <v>14</v>
      </c>
      <c r="B1079" s="1" t="s">
        <v>329</v>
      </c>
      <c r="C1079" s="1" t="str">
        <f t="shared" si="112"/>
        <v>China</v>
      </c>
      <c r="D1079" s="1" t="s">
        <v>2274</v>
      </c>
      <c r="E1079" s="7" t="str">
        <f>TEXT(DATE(MID(D1079, 13, 4), CHOOSE(MATCH( MID(D1079, 5, 3), {"Jan","Feb","Mar","Apr","May","Jun","Jul","Aug","Sep","Oct","Nov","Dec"}, 0), 1, 2, 3, 4, 5, 6, 7, 8, 9, 10, 11, 12), MID(D1079, 9, 2)), "yyyy-mm-dd")</f>
        <v>2016-08-31</v>
      </c>
      <c r="F1079" s="1" t="str">
        <f t="shared" si="113"/>
        <v>18:55:00</v>
      </c>
      <c r="G1079" s="9" t="str">
        <f t="shared" si="114"/>
        <v>August</v>
      </c>
      <c r="H1079" s="5" t="str">
        <f t="shared" si="115"/>
        <v>2016</v>
      </c>
      <c r="I1079" s="1" t="s">
        <v>2275</v>
      </c>
      <c r="J1079" s="1" t="str">
        <f t="shared" si="116"/>
        <v xml:space="preserve">Long March 4C </v>
      </c>
      <c r="K1079" s="1" t="str">
        <f t="shared" si="117"/>
        <v>Gaofen-10</v>
      </c>
      <c r="L1079" s="1" t="s">
        <v>8</v>
      </c>
      <c r="M1079" s="1">
        <v>64.680000000000007</v>
      </c>
      <c r="N1079" s="1">
        <f t="shared" si="118"/>
        <v>5368.4400000000005</v>
      </c>
      <c r="O1079" s="1" t="s">
        <v>257</v>
      </c>
    </row>
    <row r="1080" spans="1:15" x14ac:dyDescent="0.3">
      <c r="A1080" s="1" t="s">
        <v>233</v>
      </c>
      <c r="B1080" s="1" t="s">
        <v>379</v>
      </c>
      <c r="C1080" s="1" t="str">
        <f t="shared" si="112"/>
        <v>France</v>
      </c>
      <c r="D1080" s="1" t="s">
        <v>2276</v>
      </c>
      <c r="E1080" s="7" t="str">
        <f>TEXT(DATE(MID(D1080, 13, 4), CHOOSE(MATCH( MID(D1080, 5, 3), {"Jan","Feb","Mar","Apr","May","Jun","Jul","Aug","Sep","Oct","Nov","Dec"}, 0), 1, 2, 3, 4, 5, 6, 7, 8, 9, 10, 11, 12), MID(D1080, 9, 2)), "yyyy-mm-dd")</f>
        <v>2016-08-24</v>
      </c>
      <c r="F1080" s="1" t="str">
        <f t="shared" si="113"/>
        <v>22:16:00</v>
      </c>
      <c r="G1080" s="9" t="str">
        <f t="shared" si="114"/>
        <v>August</v>
      </c>
      <c r="H1080" s="5" t="str">
        <f t="shared" si="115"/>
        <v>2016</v>
      </c>
      <c r="I1080" s="1" t="s">
        <v>2277</v>
      </c>
      <c r="J1080" s="1" t="str">
        <f t="shared" si="116"/>
        <v xml:space="preserve">Ariane 5 ECA </v>
      </c>
      <c r="K1080" s="1" t="str">
        <f t="shared" si="117"/>
        <v>Intelsat 33e &amp; Intelsat 36</v>
      </c>
      <c r="L1080" s="1" t="s">
        <v>346</v>
      </c>
      <c r="M1080" s="1">
        <v>200</v>
      </c>
      <c r="N1080" s="1">
        <f t="shared" si="118"/>
        <v>16600</v>
      </c>
      <c r="O1080" s="1" t="s">
        <v>9</v>
      </c>
    </row>
    <row r="1081" spans="1:15" x14ac:dyDescent="0.3">
      <c r="A1081" s="1" t="s">
        <v>74</v>
      </c>
      <c r="B1081" s="1" t="s">
        <v>390</v>
      </c>
      <c r="C1081" s="1" t="str">
        <f t="shared" si="112"/>
        <v>USA</v>
      </c>
      <c r="D1081" s="1" t="s">
        <v>2278</v>
      </c>
      <c r="E1081" s="7" t="str">
        <f>TEXT(DATE(MID(D1081, 13, 4), CHOOSE(MATCH( MID(D1081, 5, 3), {"Jan","Feb","Mar","Apr","May","Jun","Jul","Aug","Sep","Oct","Nov","Dec"}, 0), 1, 2, 3, 4, 5, 6, 7, 8, 9, 10, 11, 12), MID(D1081, 9, 2)), "yyyy-mm-dd")</f>
        <v>2016-08-19</v>
      </c>
      <c r="F1081" s="1" t="str">
        <f t="shared" si="113"/>
        <v>04:52:00</v>
      </c>
      <c r="G1081" s="9" t="str">
        <f t="shared" si="114"/>
        <v>August</v>
      </c>
      <c r="H1081" s="5" t="str">
        <f t="shared" si="115"/>
        <v>2016</v>
      </c>
      <c r="I1081" s="1" t="s">
        <v>2279</v>
      </c>
      <c r="J1081" s="1" t="str">
        <f t="shared" si="116"/>
        <v xml:space="preserve">Delta IV Medium+ (4,2) </v>
      </c>
      <c r="K1081" s="1" t="str">
        <f t="shared" si="117"/>
        <v>AFSPC-6</v>
      </c>
      <c r="L1081" s="1" t="s">
        <v>346</v>
      </c>
      <c r="M1081" s="1">
        <v>164</v>
      </c>
      <c r="N1081" s="1">
        <f t="shared" si="118"/>
        <v>13612</v>
      </c>
      <c r="O1081" s="1" t="s">
        <v>9</v>
      </c>
    </row>
    <row r="1082" spans="1:15" x14ac:dyDescent="0.3">
      <c r="A1082" s="1" t="s">
        <v>14</v>
      </c>
      <c r="B1082" s="1" t="s">
        <v>90</v>
      </c>
      <c r="C1082" s="1" t="str">
        <f t="shared" si="112"/>
        <v>China</v>
      </c>
      <c r="D1082" s="1" t="s">
        <v>2280</v>
      </c>
      <c r="E1082" s="7" t="str">
        <f>TEXT(DATE(MID(D1082, 13, 4), CHOOSE(MATCH( MID(D1082, 5, 3), {"Jan","Feb","Mar","Apr","May","Jun","Jul","Aug","Sep","Oct","Nov","Dec"}, 0), 1, 2, 3, 4, 5, 6, 7, 8, 9, 10, 11, 12), MID(D1082, 9, 2)), "yyyy-mm-dd")</f>
        <v>2016-08-15</v>
      </c>
      <c r="F1082" s="1" t="str">
        <f t="shared" si="113"/>
        <v>17:40:00</v>
      </c>
      <c r="G1082" s="9" t="str">
        <f t="shared" si="114"/>
        <v>August</v>
      </c>
      <c r="H1082" s="5" t="str">
        <f t="shared" si="115"/>
        <v>2016</v>
      </c>
      <c r="I1082" s="1" t="s">
        <v>2281</v>
      </c>
      <c r="J1082" s="1" t="str">
        <f t="shared" si="116"/>
        <v xml:space="preserve">Long March 2D </v>
      </c>
      <c r="K1082" s="1" t="str">
        <f t="shared" si="117"/>
        <v>QUESS, Lixing-1, &amp; 3CAT 2</v>
      </c>
      <c r="L1082" s="1" t="s">
        <v>8</v>
      </c>
      <c r="M1082" s="1">
        <v>29.75</v>
      </c>
      <c r="N1082" s="1">
        <f t="shared" si="118"/>
        <v>2469.25</v>
      </c>
      <c r="O1082" s="1" t="s">
        <v>9</v>
      </c>
    </row>
    <row r="1083" spans="1:15" x14ac:dyDescent="0.3">
      <c r="A1083" s="1" t="s">
        <v>10</v>
      </c>
      <c r="B1083" s="1" t="s">
        <v>11</v>
      </c>
      <c r="C1083" s="1" t="str">
        <f t="shared" si="112"/>
        <v>USA</v>
      </c>
      <c r="D1083" s="1" t="s">
        <v>2282</v>
      </c>
      <c r="E1083" s="7" t="str">
        <f>TEXT(DATE(MID(D1083, 13, 4), CHOOSE(MATCH( MID(D1083, 5, 3), {"Jan","Feb","Mar","Apr","May","Jun","Jul","Aug","Sep","Oct","Nov","Dec"}, 0), 1, 2, 3, 4, 5, 6, 7, 8, 9, 10, 11, 12), MID(D1083, 9, 2)), "yyyy-mm-dd")</f>
        <v>2016-08-14</v>
      </c>
      <c r="F1083" s="1" t="str">
        <f t="shared" si="113"/>
        <v>05:26:00</v>
      </c>
      <c r="G1083" s="9" t="str">
        <f t="shared" si="114"/>
        <v>August</v>
      </c>
      <c r="H1083" s="5" t="str">
        <f t="shared" si="115"/>
        <v>2016</v>
      </c>
      <c r="I1083" s="1" t="s">
        <v>2283</v>
      </c>
      <c r="J1083" s="1" t="str">
        <f t="shared" si="116"/>
        <v xml:space="preserve">Falcon 9 Block 3 (v1.2/FT) </v>
      </c>
      <c r="K1083" s="1" t="str">
        <f t="shared" si="117"/>
        <v>JCSAT-16</v>
      </c>
      <c r="L1083" s="1" t="s">
        <v>346</v>
      </c>
      <c r="M1083" s="1">
        <v>62</v>
      </c>
      <c r="N1083" s="1">
        <f t="shared" si="118"/>
        <v>5146</v>
      </c>
      <c r="O1083" s="1" t="s">
        <v>9</v>
      </c>
    </row>
    <row r="1084" spans="1:15" x14ac:dyDescent="0.3">
      <c r="A1084" s="1" t="s">
        <v>14</v>
      </c>
      <c r="B1084" s="1" t="s">
        <v>329</v>
      </c>
      <c r="C1084" s="1" t="str">
        <f t="shared" si="112"/>
        <v>China</v>
      </c>
      <c r="D1084" s="1" t="s">
        <v>2284</v>
      </c>
      <c r="E1084" s="7" t="str">
        <f>TEXT(DATE(MID(D1084, 13, 4), CHOOSE(MATCH( MID(D1084, 5, 3), {"Jan","Feb","Mar","Apr","May","Jun","Jul","Aug","Sep","Oct","Nov","Dec"}, 0), 1, 2, 3, 4, 5, 6, 7, 8, 9, 10, 11, 12), MID(D1084, 9, 2)), "yyyy-mm-dd")</f>
        <v>2016-08-09</v>
      </c>
      <c r="F1084" s="1" t="str">
        <f t="shared" si="113"/>
        <v>22:55:00</v>
      </c>
      <c r="G1084" s="9" t="str">
        <f t="shared" si="114"/>
        <v>August</v>
      </c>
      <c r="H1084" s="5" t="str">
        <f t="shared" si="115"/>
        <v>2016</v>
      </c>
      <c r="I1084" s="1" t="s">
        <v>2285</v>
      </c>
      <c r="J1084" s="1" t="str">
        <f t="shared" si="116"/>
        <v xml:space="preserve">Long March 4C </v>
      </c>
      <c r="K1084" s="1" t="str">
        <f t="shared" si="117"/>
        <v>Gaofen-3</v>
      </c>
      <c r="L1084" s="1" t="s">
        <v>8</v>
      </c>
      <c r="M1084" s="1">
        <v>64.680000000000007</v>
      </c>
      <c r="N1084" s="1">
        <f t="shared" si="118"/>
        <v>5368.4400000000005</v>
      </c>
      <c r="O1084" s="1" t="s">
        <v>9</v>
      </c>
    </row>
    <row r="1085" spans="1:15" x14ac:dyDescent="0.3">
      <c r="A1085" s="1" t="s">
        <v>14</v>
      </c>
      <c r="B1085" s="1" t="s">
        <v>18</v>
      </c>
      <c r="C1085" s="1" t="str">
        <f t="shared" si="112"/>
        <v>China</v>
      </c>
      <c r="D1085" s="1" t="s">
        <v>2286</v>
      </c>
      <c r="E1085" s="7" t="str">
        <f>TEXT(DATE(MID(D1085, 13, 4), CHOOSE(MATCH( MID(D1085, 5, 3), {"Jan","Feb","Mar","Apr","May","Jun","Jul","Aug","Sep","Oct","Nov","Dec"}, 0), 1, 2, 3, 4, 5, 6, 7, 8, 9, 10, 11, 12), MID(D1085, 9, 2)), "yyyy-mm-dd")</f>
        <v>2016-08-05</v>
      </c>
      <c r="F1085" s="1" t="str">
        <f t="shared" si="113"/>
        <v>16:22:00</v>
      </c>
      <c r="G1085" s="9" t="str">
        <f t="shared" si="114"/>
        <v>August</v>
      </c>
      <c r="H1085" s="5" t="str">
        <f t="shared" si="115"/>
        <v>2016</v>
      </c>
      <c r="I1085" s="1" t="s">
        <v>2287</v>
      </c>
      <c r="J1085" s="1" t="str">
        <f t="shared" si="116"/>
        <v xml:space="preserve">Long March 3B/E </v>
      </c>
      <c r="K1085" s="1" t="str">
        <f t="shared" si="117"/>
        <v>Tiantong-1 01</v>
      </c>
      <c r="L1085" s="1" t="s">
        <v>8</v>
      </c>
      <c r="M1085" s="1">
        <v>29.15</v>
      </c>
      <c r="N1085" s="1">
        <f t="shared" si="118"/>
        <v>2419.4499999999998</v>
      </c>
      <c r="O1085" s="1" t="s">
        <v>9</v>
      </c>
    </row>
    <row r="1086" spans="1:15" x14ac:dyDescent="0.3">
      <c r="A1086" s="1" t="s">
        <v>74</v>
      </c>
      <c r="B1086" s="1" t="s">
        <v>75</v>
      </c>
      <c r="C1086" s="1" t="str">
        <f t="shared" si="112"/>
        <v>USA</v>
      </c>
      <c r="D1086" s="1" t="s">
        <v>2288</v>
      </c>
      <c r="E1086" s="7" t="str">
        <f>TEXT(DATE(MID(D1086, 13, 4), CHOOSE(MATCH( MID(D1086, 5, 3), {"Jan","Feb","Mar","Apr","May","Jun","Jul","Aug","Sep","Oct","Nov","Dec"}, 0), 1, 2, 3, 4, 5, 6, 7, 8, 9, 10, 11, 12), MID(D1086, 9, 2)), "yyyy-mm-dd")</f>
        <v>2016-07-28</v>
      </c>
      <c r="F1086" s="1" t="str">
        <f t="shared" si="113"/>
        <v>12:37:00</v>
      </c>
      <c r="G1086" s="9" t="str">
        <f t="shared" si="114"/>
        <v>July</v>
      </c>
      <c r="H1086" s="5" t="str">
        <f t="shared" si="115"/>
        <v>2016</v>
      </c>
      <c r="I1086" s="1" t="s">
        <v>2289</v>
      </c>
      <c r="J1086" s="1" t="str">
        <f t="shared" si="116"/>
        <v xml:space="preserve">Atlas V 421 </v>
      </c>
      <c r="K1086" s="1" t="str">
        <f t="shared" si="117"/>
        <v>NROL-61</v>
      </c>
      <c r="L1086" s="1" t="s">
        <v>8</v>
      </c>
      <c r="M1086" s="1">
        <v>123</v>
      </c>
      <c r="N1086" s="1">
        <f t="shared" si="118"/>
        <v>10209</v>
      </c>
      <c r="O1086" s="1" t="s">
        <v>9</v>
      </c>
    </row>
    <row r="1087" spans="1:15" x14ac:dyDescent="0.3">
      <c r="A1087" s="1" t="s">
        <v>10</v>
      </c>
      <c r="B1087" s="1" t="s">
        <v>11</v>
      </c>
      <c r="C1087" s="1" t="str">
        <f t="shared" si="112"/>
        <v>USA</v>
      </c>
      <c r="D1087" s="1" t="s">
        <v>2290</v>
      </c>
      <c r="E1087" s="7" t="str">
        <f>TEXT(DATE(MID(D1087, 13, 4), CHOOSE(MATCH( MID(D1087, 5, 3), {"Jan","Feb","Mar","Apr","May","Jun","Jul","Aug","Sep","Oct","Nov","Dec"}, 0), 1, 2, 3, 4, 5, 6, 7, 8, 9, 10, 11, 12), MID(D1087, 9, 2)), "yyyy-mm-dd")</f>
        <v>2016-07-18</v>
      </c>
      <c r="F1087" s="1" t="str">
        <f t="shared" si="113"/>
        <v>04:45:00</v>
      </c>
      <c r="G1087" s="9" t="str">
        <f t="shared" si="114"/>
        <v>July</v>
      </c>
      <c r="H1087" s="5" t="str">
        <f t="shared" si="115"/>
        <v>2016</v>
      </c>
      <c r="I1087" s="1" t="s">
        <v>2291</v>
      </c>
      <c r="J1087" s="1" t="str">
        <f t="shared" si="116"/>
        <v xml:space="preserve">Falcon 9 Block 3 (v1.2/FT) </v>
      </c>
      <c r="K1087" s="1" t="str">
        <f t="shared" si="117"/>
        <v>CRS SpX-9</v>
      </c>
      <c r="L1087" s="1" t="s">
        <v>346</v>
      </c>
      <c r="M1087" s="1">
        <v>62</v>
      </c>
      <c r="N1087" s="1">
        <f t="shared" si="118"/>
        <v>5146</v>
      </c>
      <c r="O1087" s="1" t="s">
        <v>9</v>
      </c>
    </row>
    <row r="1088" spans="1:15" x14ac:dyDescent="0.3">
      <c r="A1088" s="1" t="s">
        <v>129</v>
      </c>
      <c r="B1088" s="1" t="s">
        <v>130</v>
      </c>
      <c r="C1088" s="1" t="str">
        <f t="shared" si="112"/>
        <v>Kazakhstan</v>
      </c>
      <c r="D1088" s="1" t="s">
        <v>2292</v>
      </c>
      <c r="E1088" s="7" t="str">
        <f>TEXT(DATE(MID(D1088, 13, 4), CHOOSE(MATCH( MID(D1088, 5, 3), {"Jan","Feb","Mar","Apr","May","Jun","Jul","Aug","Sep","Oct","Nov","Dec"}, 0), 1, 2, 3, 4, 5, 6, 7, 8, 9, 10, 11, 12), MID(D1088, 9, 2)), "yyyy-mm-dd")</f>
        <v>2016-07-16</v>
      </c>
      <c r="F1088" s="1" t="str">
        <f t="shared" si="113"/>
        <v>21:41:00</v>
      </c>
      <c r="G1088" s="9" t="str">
        <f t="shared" si="114"/>
        <v>July</v>
      </c>
      <c r="H1088" s="5" t="str">
        <f t="shared" si="115"/>
        <v>2016</v>
      </c>
      <c r="I1088" s="1" t="s">
        <v>2293</v>
      </c>
      <c r="J1088" s="1" t="str">
        <f t="shared" si="116"/>
        <v xml:space="preserve">Soyuz U </v>
      </c>
      <c r="K1088" s="1" t="str">
        <f t="shared" si="117"/>
        <v>Progress MS-03</v>
      </c>
      <c r="L1088" s="1" t="s">
        <v>346</v>
      </c>
      <c r="M1088" s="1">
        <v>20</v>
      </c>
      <c r="N1088" s="1">
        <f t="shared" si="118"/>
        <v>1660</v>
      </c>
      <c r="O1088" s="1" t="s">
        <v>9</v>
      </c>
    </row>
    <row r="1089" spans="1:15" x14ac:dyDescent="0.3">
      <c r="A1089" s="1" t="s">
        <v>129</v>
      </c>
      <c r="B1089" s="1" t="s">
        <v>1630</v>
      </c>
      <c r="C1089" s="1" t="str">
        <f t="shared" si="112"/>
        <v>Kazakhstan</v>
      </c>
      <c r="D1089" s="1" t="s">
        <v>2294</v>
      </c>
      <c r="E1089" s="7" t="str">
        <f>TEXT(DATE(MID(D1089, 13, 4), CHOOSE(MATCH( MID(D1089, 5, 3), {"Jan","Feb","Mar","Apr","May","Jun","Jul","Aug","Sep","Oct","Nov","Dec"}, 0), 1, 2, 3, 4, 5, 6, 7, 8, 9, 10, 11, 12), MID(D1089, 9, 2)), "yyyy-mm-dd")</f>
        <v>2016-07-07</v>
      </c>
      <c r="F1089" s="1" t="str">
        <f t="shared" si="113"/>
        <v>01:36:00</v>
      </c>
      <c r="G1089" s="9" t="str">
        <f t="shared" si="114"/>
        <v>July</v>
      </c>
      <c r="H1089" s="5" t="str">
        <f t="shared" si="115"/>
        <v>2016</v>
      </c>
      <c r="I1089" s="1" t="s">
        <v>2295</v>
      </c>
      <c r="J1089" s="1" t="str">
        <f t="shared" si="116"/>
        <v xml:space="preserve">Soyuz FG </v>
      </c>
      <c r="K1089" s="1" t="str">
        <f t="shared" si="117"/>
        <v>Soyuz MS-01</v>
      </c>
      <c r="L1089" s="1" t="s">
        <v>346</v>
      </c>
      <c r="M1089" s="1"/>
      <c r="N1089" s="1">
        <f t="shared" si="118"/>
        <v>0</v>
      </c>
      <c r="O1089" s="1" t="s">
        <v>9</v>
      </c>
    </row>
    <row r="1090" spans="1:15" x14ac:dyDescent="0.3">
      <c r="A1090" s="1" t="s">
        <v>14</v>
      </c>
      <c r="B1090" s="1" t="s">
        <v>90</v>
      </c>
      <c r="C1090" s="1" t="str">
        <f t="shared" ref="C1090:C1153" si="119">TRIM(MID(B1090, FIND("|", SUBSTITUTE(B1090, ",", "|", LEN(B1090) - LEN(SUBSTITUTE(B1090,",", "" )))) + 1, LEN(B1090)))</f>
        <v>China</v>
      </c>
      <c r="D1090" s="1" t="s">
        <v>2296</v>
      </c>
      <c r="E1090" s="7" t="str">
        <f>TEXT(DATE(MID(D1090, 13, 4), CHOOSE(MATCH( MID(D1090, 5, 3), {"Jan","Feb","Mar","Apr","May","Jun","Jul","Aug","Sep","Oct","Nov","Dec"}, 0), 1, 2, 3, 4, 5, 6, 7, 8, 9, 10, 11, 12), MID(D1090, 9, 2)), "yyyy-mm-dd")</f>
        <v>2016-06-29</v>
      </c>
      <c r="F1090" s="1" t="str">
        <f t="shared" ref="F1090:F1153" si="120">IF(ISNUMBER(FIND(":", D1090)), MID(D1090, FIND(":", D1090)-2, 5) &amp; ":00", "00:00:00")</f>
        <v>03:21:00</v>
      </c>
      <c r="G1090" s="9" t="str">
        <f t="shared" ref="G1090:G1153" si="121">TEXT(E1090, "mmmm")</f>
        <v>June</v>
      </c>
      <c r="H1090" s="5" t="str">
        <f t="shared" ref="H1090:H1153" si="122">TEXT(E1090, "yyyy")</f>
        <v>2016</v>
      </c>
      <c r="I1090" s="1" t="s">
        <v>2297</v>
      </c>
      <c r="J1090" s="1" t="str">
        <f t="shared" ref="J1090:J1153" si="123">LEFT(I1090, FIND("|", I1090) - 1)</f>
        <v xml:space="preserve">Long March 4B </v>
      </c>
      <c r="K1090" s="1" t="str">
        <f t="shared" ref="K1090:K1153" si="124">MID(I1090, FIND("|", I1090) + 2, LEN(I1090))</f>
        <v>Shijian-16 02</v>
      </c>
      <c r="L1090" s="1" t="s">
        <v>8</v>
      </c>
      <c r="M1090" s="1">
        <v>64.680000000000007</v>
      </c>
      <c r="N1090" s="1">
        <f t="shared" si="118"/>
        <v>5368.4400000000005</v>
      </c>
      <c r="O1090" s="1" t="s">
        <v>9</v>
      </c>
    </row>
    <row r="1091" spans="1:15" x14ac:dyDescent="0.3">
      <c r="A1091" s="1" t="s">
        <v>14</v>
      </c>
      <c r="B1091" s="1" t="s">
        <v>53</v>
      </c>
      <c r="C1091" s="1" t="str">
        <f t="shared" si="119"/>
        <v>China</v>
      </c>
      <c r="D1091" s="1" t="s">
        <v>2298</v>
      </c>
      <c r="E1091" s="7" t="str">
        <f>TEXT(DATE(MID(D1091, 13, 4), CHOOSE(MATCH( MID(D1091, 5, 3), {"Jan","Feb","Mar","Apr","May","Jun","Jul","Aug","Sep","Oct","Nov","Dec"}, 0), 1, 2, 3, 4, 5, 6, 7, 8, 9, 10, 11, 12), MID(D1091, 9, 2)), "yyyy-mm-dd")</f>
        <v>2016-06-25</v>
      </c>
      <c r="F1091" s="1" t="str">
        <f t="shared" si="120"/>
        <v>12:00:00</v>
      </c>
      <c r="G1091" s="9" t="str">
        <f t="shared" si="121"/>
        <v>June</v>
      </c>
      <c r="H1091" s="5" t="str">
        <f t="shared" si="122"/>
        <v>2016</v>
      </c>
      <c r="I1091" s="1" t="s">
        <v>2299</v>
      </c>
      <c r="J1091" s="1" t="str">
        <f t="shared" si="123"/>
        <v xml:space="preserve">Long March 7/YZ-1A </v>
      </c>
      <c r="K1091" s="1" t="str">
        <f t="shared" si="124"/>
        <v>DFFC, Aolong 1 &amp; Others</v>
      </c>
      <c r="L1091" s="1" t="s">
        <v>8</v>
      </c>
      <c r="M1091" s="1"/>
      <c r="N1091" s="1">
        <f t="shared" ref="N1091:N1154" si="125">M1091 * 83</f>
        <v>0</v>
      </c>
      <c r="O1091" s="1" t="s">
        <v>9</v>
      </c>
    </row>
    <row r="1092" spans="1:15" x14ac:dyDescent="0.3">
      <c r="A1092" s="1" t="s">
        <v>74</v>
      </c>
      <c r="B1092" s="1" t="s">
        <v>75</v>
      </c>
      <c r="C1092" s="1" t="str">
        <f t="shared" si="119"/>
        <v>USA</v>
      </c>
      <c r="D1092" s="1" t="s">
        <v>2300</v>
      </c>
      <c r="E1092" s="7" t="str">
        <f>TEXT(DATE(MID(D1092, 13, 4), CHOOSE(MATCH( MID(D1092, 5, 3), {"Jan","Feb","Mar","Apr","May","Jun","Jul","Aug","Sep","Oct","Nov","Dec"}, 0), 1, 2, 3, 4, 5, 6, 7, 8, 9, 10, 11, 12), MID(D1092, 9, 2)), "yyyy-mm-dd")</f>
        <v>2016-06-24</v>
      </c>
      <c r="F1092" s="1" t="str">
        <f t="shared" si="120"/>
        <v>14:30:00</v>
      </c>
      <c r="G1092" s="9" t="str">
        <f t="shared" si="121"/>
        <v>June</v>
      </c>
      <c r="H1092" s="5" t="str">
        <f t="shared" si="122"/>
        <v>2016</v>
      </c>
      <c r="I1092" s="1" t="s">
        <v>2301</v>
      </c>
      <c r="J1092" s="1" t="str">
        <f t="shared" si="123"/>
        <v xml:space="preserve">Atlas V 551 </v>
      </c>
      <c r="K1092" s="1" t="str">
        <f t="shared" si="124"/>
        <v>MUOS-5</v>
      </c>
      <c r="L1092" s="1" t="s">
        <v>8</v>
      </c>
      <c r="M1092" s="1">
        <v>153</v>
      </c>
      <c r="N1092" s="1">
        <f t="shared" si="125"/>
        <v>12699</v>
      </c>
      <c r="O1092" s="1" t="s">
        <v>9</v>
      </c>
    </row>
    <row r="1093" spans="1:15" x14ac:dyDescent="0.3">
      <c r="A1093" s="1" t="s">
        <v>86</v>
      </c>
      <c r="B1093" s="1" t="s">
        <v>290</v>
      </c>
      <c r="C1093" s="1" t="str">
        <f t="shared" si="119"/>
        <v>India</v>
      </c>
      <c r="D1093" s="1" t="s">
        <v>2302</v>
      </c>
      <c r="E1093" s="7" t="str">
        <f>TEXT(DATE(MID(D1093, 13, 4), CHOOSE(MATCH( MID(D1093, 5, 3), {"Jan","Feb","Mar","Apr","May","Jun","Jul","Aug","Sep","Oct","Nov","Dec"}, 0), 1, 2, 3, 4, 5, 6, 7, 8, 9, 10, 11, 12), MID(D1093, 9, 2)), "yyyy-mm-dd")</f>
        <v>2016-06-22</v>
      </c>
      <c r="F1093" s="1" t="str">
        <f t="shared" si="120"/>
        <v>03:55:00</v>
      </c>
      <c r="G1093" s="9" t="str">
        <f t="shared" si="121"/>
        <v>June</v>
      </c>
      <c r="H1093" s="5" t="str">
        <f t="shared" si="122"/>
        <v>2016</v>
      </c>
      <c r="I1093" s="1" t="s">
        <v>2303</v>
      </c>
      <c r="J1093" s="1" t="str">
        <f t="shared" si="123"/>
        <v xml:space="preserve">PSLV-XL </v>
      </c>
      <c r="K1093" s="1" t="str">
        <f t="shared" si="124"/>
        <v>Cartosat-2C &amp; Rideshares</v>
      </c>
      <c r="L1093" s="1" t="s">
        <v>8</v>
      </c>
      <c r="M1093" s="1">
        <v>31</v>
      </c>
      <c r="N1093" s="1">
        <f t="shared" si="125"/>
        <v>2573</v>
      </c>
      <c r="O1093" s="1" t="s">
        <v>9</v>
      </c>
    </row>
    <row r="1094" spans="1:15" x14ac:dyDescent="0.3">
      <c r="A1094" s="1" t="s">
        <v>120</v>
      </c>
      <c r="B1094" s="1" t="s">
        <v>121</v>
      </c>
      <c r="C1094" s="1" t="str">
        <f t="shared" si="119"/>
        <v>USA</v>
      </c>
      <c r="D1094" s="1" t="s">
        <v>2304</v>
      </c>
      <c r="E1094" s="7" t="str">
        <f>TEXT(DATE(MID(D1094, 13, 4), CHOOSE(MATCH( MID(D1094, 5, 3), {"Jan","Feb","Mar","Apr","May","Jun","Jul","Aug","Sep","Oct","Nov","Dec"}, 0), 1, 2, 3, 4, 5, 6, 7, 8, 9, 10, 11, 12), MID(D1094, 9, 2)), "yyyy-mm-dd")</f>
        <v>2016-06-19</v>
      </c>
      <c r="F1094" s="1" t="str">
        <f t="shared" si="120"/>
        <v>14:36:00</v>
      </c>
      <c r="G1094" s="9" t="str">
        <f t="shared" si="121"/>
        <v>June</v>
      </c>
      <c r="H1094" s="5" t="str">
        <f t="shared" si="122"/>
        <v>2016</v>
      </c>
      <c r="I1094" s="1" t="s">
        <v>2305</v>
      </c>
      <c r="J1094" s="1" t="str">
        <f t="shared" si="123"/>
        <v xml:space="preserve">New Shepard </v>
      </c>
      <c r="K1094" s="1" t="str">
        <f t="shared" si="124"/>
        <v>Mission 5</v>
      </c>
      <c r="L1094" s="1" t="s">
        <v>8</v>
      </c>
      <c r="M1094" s="1"/>
      <c r="N1094" s="1">
        <f t="shared" si="125"/>
        <v>0</v>
      </c>
      <c r="O1094" s="1" t="s">
        <v>9</v>
      </c>
    </row>
    <row r="1095" spans="1:15" x14ac:dyDescent="0.3">
      <c r="A1095" s="1" t="s">
        <v>233</v>
      </c>
      <c r="B1095" s="1" t="s">
        <v>379</v>
      </c>
      <c r="C1095" s="1" t="str">
        <f t="shared" si="119"/>
        <v>France</v>
      </c>
      <c r="D1095" s="1" t="s">
        <v>2306</v>
      </c>
      <c r="E1095" s="7" t="str">
        <f>TEXT(DATE(MID(D1095, 13, 4), CHOOSE(MATCH( MID(D1095, 5, 3), {"Jan","Feb","Mar","Apr","May","Jun","Jul","Aug","Sep","Oct","Nov","Dec"}, 0), 1, 2, 3, 4, 5, 6, 7, 8, 9, 10, 11, 12), MID(D1095, 9, 2)), "yyyy-mm-dd")</f>
        <v>2016-06-18</v>
      </c>
      <c r="F1095" s="1" t="str">
        <f t="shared" si="120"/>
        <v>21:38:00</v>
      </c>
      <c r="G1095" s="9" t="str">
        <f t="shared" si="121"/>
        <v>June</v>
      </c>
      <c r="H1095" s="5" t="str">
        <f t="shared" si="122"/>
        <v>2016</v>
      </c>
      <c r="I1095" s="1" t="s">
        <v>2307</v>
      </c>
      <c r="J1095" s="1" t="str">
        <f t="shared" si="123"/>
        <v xml:space="preserve">Ariane 5 ECA </v>
      </c>
      <c r="K1095" s="1" t="str">
        <f t="shared" si="124"/>
        <v>EchoStar 18 &amp; BRISat</v>
      </c>
      <c r="L1095" s="1" t="s">
        <v>346</v>
      </c>
      <c r="M1095" s="1">
        <v>200</v>
      </c>
      <c r="N1095" s="1">
        <f t="shared" si="125"/>
        <v>16600</v>
      </c>
      <c r="O1095" s="1" t="s">
        <v>9</v>
      </c>
    </row>
    <row r="1096" spans="1:15" x14ac:dyDescent="0.3">
      <c r="A1096" s="1" t="s">
        <v>10</v>
      </c>
      <c r="B1096" s="1" t="s">
        <v>11</v>
      </c>
      <c r="C1096" s="1" t="str">
        <f t="shared" si="119"/>
        <v>USA</v>
      </c>
      <c r="D1096" s="1" t="s">
        <v>2308</v>
      </c>
      <c r="E1096" s="7" t="str">
        <f>TEXT(DATE(MID(D1096, 13, 4), CHOOSE(MATCH( MID(D1096, 5, 3), {"Jan","Feb","Mar","Apr","May","Jun","Jul","Aug","Sep","Oct","Nov","Dec"}, 0), 1, 2, 3, 4, 5, 6, 7, 8, 9, 10, 11, 12), MID(D1096, 9, 2)), "yyyy-mm-dd")</f>
        <v>2016-06-15</v>
      </c>
      <c r="F1096" s="1" t="str">
        <f t="shared" si="120"/>
        <v>14:29:00</v>
      </c>
      <c r="G1096" s="9" t="str">
        <f t="shared" si="121"/>
        <v>June</v>
      </c>
      <c r="H1096" s="5" t="str">
        <f t="shared" si="122"/>
        <v>2016</v>
      </c>
      <c r="I1096" s="1" t="s">
        <v>2309</v>
      </c>
      <c r="J1096" s="1" t="str">
        <f t="shared" si="123"/>
        <v xml:space="preserve">Falcon 9 Block 3 (v1.2/FT) </v>
      </c>
      <c r="K1096" s="1" t="str">
        <f t="shared" si="124"/>
        <v>ABS-2A &amp; Eutelsat 117 West B</v>
      </c>
      <c r="L1096" s="1" t="s">
        <v>346</v>
      </c>
      <c r="M1096" s="1">
        <v>62</v>
      </c>
      <c r="N1096" s="1">
        <f t="shared" si="125"/>
        <v>5146</v>
      </c>
      <c r="O1096" s="1" t="s">
        <v>9</v>
      </c>
    </row>
    <row r="1097" spans="1:15" x14ac:dyDescent="0.3">
      <c r="A1097" s="1" t="s">
        <v>14</v>
      </c>
      <c r="B1097" s="1" t="s">
        <v>18</v>
      </c>
      <c r="C1097" s="1" t="str">
        <f t="shared" si="119"/>
        <v>China</v>
      </c>
      <c r="D1097" s="1" t="s">
        <v>2310</v>
      </c>
      <c r="E1097" s="7" t="str">
        <f>TEXT(DATE(MID(D1097, 13, 4), CHOOSE(MATCH( MID(D1097, 5, 3), {"Jan","Feb","Mar","Apr","May","Jun","Jul","Aug","Sep","Oct","Nov","Dec"}, 0), 1, 2, 3, 4, 5, 6, 7, 8, 9, 10, 11, 12), MID(D1097, 9, 2)), "yyyy-mm-dd")</f>
        <v>2016-06-12</v>
      </c>
      <c r="F1097" s="1" t="str">
        <f t="shared" si="120"/>
        <v>15:30:00</v>
      </c>
      <c r="G1097" s="9" t="str">
        <f t="shared" si="121"/>
        <v>June</v>
      </c>
      <c r="H1097" s="5" t="str">
        <f t="shared" si="122"/>
        <v>2016</v>
      </c>
      <c r="I1097" s="1" t="s">
        <v>2311</v>
      </c>
      <c r="J1097" s="1" t="str">
        <f t="shared" si="123"/>
        <v xml:space="preserve">Long March 3C/E </v>
      </c>
      <c r="K1097" s="1" t="str">
        <f t="shared" si="124"/>
        <v>Beidou-2 G7</v>
      </c>
      <c r="L1097" s="1" t="s">
        <v>8</v>
      </c>
      <c r="M1097" s="1">
        <v>20</v>
      </c>
      <c r="N1097" s="1">
        <f t="shared" si="125"/>
        <v>1660</v>
      </c>
      <c r="O1097" s="1" t="s">
        <v>9</v>
      </c>
    </row>
    <row r="1098" spans="1:15" x14ac:dyDescent="0.3">
      <c r="A1098" s="1" t="s">
        <v>74</v>
      </c>
      <c r="B1098" s="1" t="s">
        <v>390</v>
      </c>
      <c r="C1098" s="1" t="str">
        <f t="shared" si="119"/>
        <v>USA</v>
      </c>
      <c r="D1098" s="1" t="s">
        <v>2312</v>
      </c>
      <c r="E1098" s="7" t="str">
        <f>TEXT(DATE(MID(D1098, 13, 4), CHOOSE(MATCH( MID(D1098, 5, 3), {"Jan","Feb","Mar","Apr","May","Jun","Jul","Aug","Sep","Oct","Nov","Dec"}, 0), 1, 2, 3, 4, 5, 6, 7, 8, 9, 10, 11, 12), MID(D1098, 9, 2)), "yyyy-mm-dd")</f>
        <v>2016-06-11</v>
      </c>
      <c r="F1098" s="1" t="str">
        <f t="shared" si="120"/>
        <v>17:51:00</v>
      </c>
      <c r="G1098" s="9" t="str">
        <f t="shared" si="121"/>
        <v>June</v>
      </c>
      <c r="H1098" s="5" t="str">
        <f t="shared" si="122"/>
        <v>2016</v>
      </c>
      <c r="I1098" s="1" t="s">
        <v>2313</v>
      </c>
      <c r="J1098" s="1" t="str">
        <f t="shared" si="123"/>
        <v xml:space="preserve">Delta IV Heavy </v>
      </c>
      <c r="K1098" s="1" t="str">
        <f t="shared" si="124"/>
        <v>NROL-37</v>
      </c>
      <c r="L1098" s="1" t="s">
        <v>8</v>
      </c>
      <c r="M1098" s="1">
        <v>350</v>
      </c>
      <c r="N1098" s="1">
        <f t="shared" si="125"/>
        <v>29050</v>
      </c>
      <c r="O1098" s="1" t="s">
        <v>9</v>
      </c>
    </row>
    <row r="1099" spans="1:15" x14ac:dyDescent="0.3">
      <c r="A1099" s="1" t="s">
        <v>1623</v>
      </c>
      <c r="B1099" s="1" t="s">
        <v>565</v>
      </c>
      <c r="C1099" s="1" t="str">
        <f t="shared" si="119"/>
        <v>Kazakhstan</v>
      </c>
      <c r="D1099" s="1" t="s">
        <v>2314</v>
      </c>
      <c r="E1099" s="7" t="str">
        <f>TEXT(DATE(MID(D1099, 13, 4), CHOOSE(MATCH( MID(D1099, 5, 3), {"Jan","Feb","Mar","Apr","May","Jun","Jul","Aug","Sep","Oct","Nov","Dec"}, 0), 1, 2, 3, 4, 5, 6, 7, 8, 9, 10, 11, 12), MID(D1099, 9, 2)), "yyyy-mm-dd")</f>
        <v>2016-06-09</v>
      </c>
      <c r="F1099" s="1" t="str">
        <f t="shared" si="120"/>
        <v>07:10:00</v>
      </c>
      <c r="G1099" s="9" t="str">
        <f t="shared" si="121"/>
        <v>June</v>
      </c>
      <c r="H1099" s="5" t="str">
        <f t="shared" si="122"/>
        <v>2016</v>
      </c>
      <c r="I1099" s="1" t="s">
        <v>2315</v>
      </c>
      <c r="J1099" s="1" t="str">
        <f t="shared" si="123"/>
        <v xml:space="preserve">Proton-M/Briz-M </v>
      </c>
      <c r="K1099" s="1" t="str">
        <f t="shared" si="124"/>
        <v>Intelsat 31</v>
      </c>
      <c r="L1099" s="1" t="s">
        <v>8</v>
      </c>
      <c r="M1099" s="1">
        <v>65</v>
      </c>
      <c r="N1099" s="1">
        <f t="shared" si="125"/>
        <v>5395</v>
      </c>
      <c r="O1099" s="1" t="s">
        <v>9</v>
      </c>
    </row>
    <row r="1100" spans="1:15" x14ac:dyDescent="0.3">
      <c r="A1100" s="1" t="s">
        <v>4</v>
      </c>
      <c r="B1100" s="1" t="s">
        <v>1561</v>
      </c>
      <c r="C1100" s="1" t="str">
        <f t="shared" si="119"/>
        <v>Russia</v>
      </c>
      <c r="D1100" s="1" t="s">
        <v>2316</v>
      </c>
      <c r="E1100" s="7" t="str">
        <f>TEXT(DATE(MID(D1100, 13, 4), CHOOSE(MATCH( MID(D1100, 5, 3), {"Jan","Feb","Mar","Apr","May","Jun","Jul","Aug","Sep","Oct","Nov","Dec"}, 0), 1, 2, 3, 4, 5, 6, 7, 8, 9, 10, 11, 12), MID(D1100, 9, 2)), "yyyy-mm-dd")</f>
        <v>2016-06-04</v>
      </c>
      <c r="F1100" s="1" t="str">
        <f t="shared" si="120"/>
        <v>14:00:00</v>
      </c>
      <c r="G1100" s="9" t="str">
        <f t="shared" si="121"/>
        <v>June</v>
      </c>
      <c r="H1100" s="5" t="str">
        <f t="shared" si="122"/>
        <v>2016</v>
      </c>
      <c r="I1100" s="1" t="s">
        <v>2317</v>
      </c>
      <c r="J1100" s="1" t="str">
        <f t="shared" si="123"/>
        <v xml:space="preserve">Rokot/Briz KM </v>
      </c>
      <c r="K1100" s="1" t="str">
        <f t="shared" si="124"/>
        <v>Cosmos 2517</v>
      </c>
      <c r="L1100" s="1" t="s">
        <v>346</v>
      </c>
      <c r="M1100" s="1">
        <v>13</v>
      </c>
      <c r="N1100" s="1">
        <f t="shared" si="125"/>
        <v>1079</v>
      </c>
      <c r="O1100" s="1" t="s">
        <v>9</v>
      </c>
    </row>
    <row r="1101" spans="1:15" x14ac:dyDescent="0.3">
      <c r="A1101" s="1" t="s">
        <v>14</v>
      </c>
      <c r="B1101" s="1" t="s">
        <v>329</v>
      </c>
      <c r="C1101" s="1" t="str">
        <f t="shared" si="119"/>
        <v>China</v>
      </c>
      <c r="D1101" s="1" t="s">
        <v>2318</v>
      </c>
      <c r="E1101" s="7" t="str">
        <f>TEXT(DATE(MID(D1101, 13, 4), CHOOSE(MATCH( MID(D1101, 5, 3), {"Jan","Feb","Mar","Apr","May","Jun","Jul","Aug","Sep","Oct","Nov","Dec"}, 0), 1, 2, 3, 4, 5, 6, 7, 8, 9, 10, 11, 12), MID(D1101, 9, 2)), "yyyy-mm-dd")</f>
        <v>2016-05-30</v>
      </c>
      <c r="F1101" s="1" t="str">
        <f t="shared" si="120"/>
        <v>03:17:00</v>
      </c>
      <c r="G1101" s="9" t="str">
        <f t="shared" si="121"/>
        <v>May</v>
      </c>
      <c r="H1101" s="5" t="str">
        <f t="shared" si="122"/>
        <v>2016</v>
      </c>
      <c r="I1101" s="1" t="s">
        <v>2319</v>
      </c>
      <c r="J1101" s="1" t="str">
        <f t="shared" si="123"/>
        <v xml:space="preserve">Long March 4B </v>
      </c>
      <c r="K1101" s="1" t="str">
        <f t="shared" si="124"/>
        <v>Ziyuan-3 02, Ã‘uSat 1 &amp; 2</v>
      </c>
      <c r="L1101" s="1" t="s">
        <v>8</v>
      </c>
      <c r="M1101" s="1">
        <v>64.680000000000007</v>
      </c>
      <c r="N1101" s="1">
        <f t="shared" si="125"/>
        <v>5368.4400000000005</v>
      </c>
      <c r="O1101" s="1" t="s">
        <v>9</v>
      </c>
    </row>
    <row r="1102" spans="1:15" x14ac:dyDescent="0.3">
      <c r="A1102" s="1" t="s">
        <v>4</v>
      </c>
      <c r="B1102" s="1" t="s">
        <v>5</v>
      </c>
      <c r="C1102" s="1" t="str">
        <f t="shared" si="119"/>
        <v>Russia</v>
      </c>
      <c r="D1102" s="1" t="s">
        <v>2320</v>
      </c>
      <c r="E1102" s="7" t="str">
        <f>TEXT(DATE(MID(D1102, 13, 4), CHOOSE(MATCH( MID(D1102, 5, 3), {"Jan","Feb","Mar","Apr","May","Jun","Jul","Aug","Sep","Oct","Nov","Dec"}, 0), 1, 2, 3, 4, 5, 6, 7, 8, 9, 10, 11, 12), MID(D1102, 9, 2)), "yyyy-mm-dd")</f>
        <v>2016-05-29</v>
      </c>
      <c r="F1102" s="1" t="str">
        <f t="shared" si="120"/>
        <v>08:44:00</v>
      </c>
      <c r="G1102" s="9" t="str">
        <f t="shared" si="121"/>
        <v>May</v>
      </c>
      <c r="H1102" s="5" t="str">
        <f t="shared" si="122"/>
        <v>2016</v>
      </c>
      <c r="I1102" s="1" t="s">
        <v>2321</v>
      </c>
      <c r="J1102" s="1" t="str">
        <f t="shared" si="123"/>
        <v xml:space="preserve">Soyuz 2.1b/Fregat </v>
      </c>
      <c r="K1102" s="1" t="str">
        <f t="shared" si="124"/>
        <v>Cosmos 2516</v>
      </c>
      <c r="L1102" s="1" t="s">
        <v>8</v>
      </c>
      <c r="M1102" s="1">
        <v>25</v>
      </c>
      <c r="N1102" s="1">
        <f t="shared" si="125"/>
        <v>2075</v>
      </c>
      <c r="O1102" s="1" t="s">
        <v>9</v>
      </c>
    </row>
    <row r="1103" spans="1:15" x14ac:dyDescent="0.3">
      <c r="A1103" s="1" t="s">
        <v>10</v>
      </c>
      <c r="B1103" s="1" t="s">
        <v>11</v>
      </c>
      <c r="C1103" s="1" t="str">
        <f t="shared" si="119"/>
        <v>USA</v>
      </c>
      <c r="D1103" s="1" t="s">
        <v>2322</v>
      </c>
      <c r="E1103" s="7" t="str">
        <f>TEXT(DATE(MID(D1103, 13, 4), CHOOSE(MATCH( MID(D1103, 5, 3), {"Jan","Feb","Mar","Apr","May","Jun","Jul","Aug","Sep","Oct","Nov","Dec"}, 0), 1, 2, 3, 4, 5, 6, 7, 8, 9, 10, 11, 12), MID(D1103, 9, 2)), "yyyy-mm-dd")</f>
        <v>2016-05-27</v>
      </c>
      <c r="F1103" s="1" t="str">
        <f t="shared" si="120"/>
        <v>21:39:00</v>
      </c>
      <c r="G1103" s="9" t="str">
        <f t="shared" si="121"/>
        <v>May</v>
      </c>
      <c r="H1103" s="5" t="str">
        <f t="shared" si="122"/>
        <v>2016</v>
      </c>
      <c r="I1103" s="1" t="s">
        <v>2323</v>
      </c>
      <c r="J1103" s="1" t="str">
        <f t="shared" si="123"/>
        <v xml:space="preserve">Falcon 9 Block 3 (v1.2/FT) </v>
      </c>
      <c r="K1103" s="1" t="str">
        <f t="shared" si="124"/>
        <v>Thaicom 8</v>
      </c>
      <c r="L1103" s="1" t="s">
        <v>346</v>
      </c>
      <c r="M1103" s="1">
        <v>62</v>
      </c>
      <c r="N1103" s="1">
        <f t="shared" si="125"/>
        <v>5146</v>
      </c>
      <c r="O1103" s="1" t="s">
        <v>9</v>
      </c>
    </row>
    <row r="1104" spans="1:15" x14ac:dyDescent="0.3">
      <c r="A1104" s="1" t="s">
        <v>233</v>
      </c>
      <c r="B1104" s="1" t="s">
        <v>981</v>
      </c>
      <c r="C1104" s="1" t="str">
        <f t="shared" si="119"/>
        <v>France</v>
      </c>
      <c r="D1104" s="1" t="s">
        <v>2324</v>
      </c>
      <c r="E1104" s="7" t="str">
        <f>TEXT(DATE(MID(D1104, 13, 4), CHOOSE(MATCH( MID(D1104, 5, 3), {"Jan","Feb","Mar","Apr","May","Jun","Jul","Aug","Sep","Oct","Nov","Dec"}, 0), 1, 2, 3, 4, 5, 6, 7, 8, 9, 10, 11, 12), MID(D1104, 9, 2)), "yyyy-mm-dd")</f>
        <v>2016-05-24</v>
      </c>
      <c r="F1104" s="1" t="str">
        <f t="shared" si="120"/>
        <v>08:48:00</v>
      </c>
      <c r="G1104" s="9" t="str">
        <f t="shared" si="121"/>
        <v>May</v>
      </c>
      <c r="H1104" s="5" t="str">
        <f t="shared" si="122"/>
        <v>2016</v>
      </c>
      <c r="I1104" s="1" t="s">
        <v>2325</v>
      </c>
      <c r="J1104" s="1" t="str">
        <f t="shared" si="123"/>
        <v xml:space="preserve">Soyuz ST-B/Fregat-MT </v>
      </c>
      <c r="K1104" s="1" t="str">
        <f t="shared" si="124"/>
        <v>Galileo FOC FM10-FM11</v>
      </c>
      <c r="L1104" s="1" t="s">
        <v>8</v>
      </c>
      <c r="M1104" s="1">
        <v>30</v>
      </c>
      <c r="N1104" s="1">
        <f t="shared" si="125"/>
        <v>2490</v>
      </c>
      <c r="O1104" s="1" t="s">
        <v>9</v>
      </c>
    </row>
    <row r="1105" spans="1:15" x14ac:dyDescent="0.3">
      <c r="A1105" s="1" t="s">
        <v>14</v>
      </c>
      <c r="B1105" s="1" t="s">
        <v>90</v>
      </c>
      <c r="C1105" s="1" t="str">
        <f t="shared" si="119"/>
        <v>China</v>
      </c>
      <c r="D1105" s="1" t="s">
        <v>2326</v>
      </c>
      <c r="E1105" s="7" t="str">
        <f>TEXT(DATE(MID(D1105, 13, 4), CHOOSE(MATCH( MID(D1105, 5, 3), {"Jan","Feb","Mar","Apr","May","Jun","Jul","Aug","Sep","Oct","Nov","Dec"}, 0), 1, 2, 3, 4, 5, 6, 7, 8, 9, 10, 11, 12), MID(D1105, 9, 2)), "yyyy-mm-dd")</f>
        <v>2016-05-15</v>
      </c>
      <c r="F1105" s="1" t="str">
        <f t="shared" si="120"/>
        <v>02:43:00</v>
      </c>
      <c r="G1105" s="9" t="str">
        <f t="shared" si="121"/>
        <v>May</v>
      </c>
      <c r="H1105" s="5" t="str">
        <f t="shared" si="122"/>
        <v>2016</v>
      </c>
      <c r="I1105" s="1" t="s">
        <v>2327</v>
      </c>
      <c r="J1105" s="1" t="str">
        <f t="shared" si="123"/>
        <v xml:space="preserve">Long March 2D </v>
      </c>
      <c r="K1105" s="1" t="str">
        <f t="shared" si="124"/>
        <v>Yaogan 30</v>
      </c>
      <c r="L1105" s="1" t="s">
        <v>8</v>
      </c>
      <c r="M1105" s="1">
        <v>29.75</v>
      </c>
      <c r="N1105" s="1">
        <f t="shared" si="125"/>
        <v>2469.25</v>
      </c>
      <c r="O1105" s="1" t="s">
        <v>9</v>
      </c>
    </row>
    <row r="1106" spans="1:15" x14ac:dyDescent="0.3">
      <c r="A1106" s="1" t="s">
        <v>10</v>
      </c>
      <c r="B1106" s="1" t="s">
        <v>11</v>
      </c>
      <c r="C1106" s="1" t="str">
        <f t="shared" si="119"/>
        <v>USA</v>
      </c>
      <c r="D1106" s="1" t="s">
        <v>2328</v>
      </c>
      <c r="E1106" s="7" t="str">
        <f>TEXT(DATE(MID(D1106, 13, 4), CHOOSE(MATCH( MID(D1106, 5, 3), {"Jan","Feb","Mar","Apr","May","Jun","Jul","Aug","Sep","Oct","Nov","Dec"}, 0), 1, 2, 3, 4, 5, 6, 7, 8, 9, 10, 11, 12), MID(D1106, 9, 2)), "yyyy-mm-dd")</f>
        <v>2016-05-06</v>
      </c>
      <c r="F1106" s="1" t="str">
        <f t="shared" si="120"/>
        <v>05:21:00</v>
      </c>
      <c r="G1106" s="9" t="str">
        <f t="shared" si="121"/>
        <v>May</v>
      </c>
      <c r="H1106" s="5" t="str">
        <f t="shared" si="122"/>
        <v>2016</v>
      </c>
      <c r="I1106" s="1" t="s">
        <v>2329</v>
      </c>
      <c r="J1106" s="1" t="str">
        <f t="shared" si="123"/>
        <v xml:space="preserve">Falcon 9 Block 3 (v1.2/FT) </v>
      </c>
      <c r="K1106" s="1" t="str">
        <f t="shared" si="124"/>
        <v>JCSAT-14</v>
      </c>
      <c r="L1106" s="1" t="s">
        <v>346</v>
      </c>
      <c r="M1106" s="1">
        <v>62</v>
      </c>
      <c r="N1106" s="1">
        <f t="shared" si="125"/>
        <v>5146</v>
      </c>
      <c r="O1106" s="1" t="s">
        <v>9</v>
      </c>
    </row>
    <row r="1107" spans="1:15" x14ac:dyDescent="0.3">
      <c r="A1107" s="1" t="s">
        <v>86</v>
      </c>
      <c r="B1107" s="1" t="s">
        <v>87</v>
      </c>
      <c r="C1107" s="1" t="str">
        <f t="shared" si="119"/>
        <v>India</v>
      </c>
      <c r="D1107" s="1" t="s">
        <v>2330</v>
      </c>
      <c r="E1107" s="7" t="str">
        <f>TEXT(DATE(MID(D1107, 13, 4), CHOOSE(MATCH( MID(D1107, 5, 3), {"Jan","Feb","Mar","Apr","May","Jun","Jul","Aug","Sep","Oct","Nov","Dec"}, 0), 1, 2, 3, 4, 5, 6, 7, 8, 9, 10, 11, 12), MID(D1107, 9, 2)), "yyyy-mm-dd")</f>
        <v>2016-04-28</v>
      </c>
      <c r="F1107" s="1" t="str">
        <f t="shared" si="120"/>
        <v>07:20:00</v>
      </c>
      <c r="G1107" s="9" t="str">
        <f t="shared" si="121"/>
        <v>April</v>
      </c>
      <c r="H1107" s="5" t="str">
        <f t="shared" si="122"/>
        <v>2016</v>
      </c>
      <c r="I1107" s="1" t="s">
        <v>2331</v>
      </c>
      <c r="J1107" s="1" t="str">
        <f t="shared" si="123"/>
        <v xml:space="preserve">PSLV-XL </v>
      </c>
      <c r="K1107" s="1" t="str">
        <f t="shared" si="124"/>
        <v>IRNSS-1G</v>
      </c>
      <c r="L1107" s="1" t="s">
        <v>8</v>
      </c>
      <c r="M1107" s="1">
        <v>31</v>
      </c>
      <c r="N1107" s="1">
        <f t="shared" si="125"/>
        <v>2573</v>
      </c>
      <c r="O1107" s="1" t="s">
        <v>9</v>
      </c>
    </row>
    <row r="1108" spans="1:15" x14ac:dyDescent="0.3">
      <c r="A1108" s="1" t="s">
        <v>129</v>
      </c>
      <c r="B1108" s="1" t="s">
        <v>322</v>
      </c>
      <c r="C1108" s="1" t="str">
        <f t="shared" si="119"/>
        <v>Russia</v>
      </c>
      <c r="D1108" s="1" t="s">
        <v>2332</v>
      </c>
      <c r="E1108" s="7" t="str">
        <f>TEXT(DATE(MID(D1108, 13, 4), CHOOSE(MATCH( MID(D1108, 5, 3), {"Jan","Feb","Mar","Apr","May","Jun","Jul","Aug","Sep","Oct","Nov","Dec"}, 0), 1, 2, 3, 4, 5, 6, 7, 8, 9, 10, 11, 12), MID(D1108, 9, 2)), "yyyy-mm-dd")</f>
        <v>2016-04-28</v>
      </c>
      <c r="F1108" s="1" t="str">
        <f t="shared" si="120"/>
        <v>02:01:00</v>
      </c>
      <c r="G1108" s="9" t="str">
        <f t="shared" si="121"/>
        <v>April</v>
      </c>
      <c r="H1108" s="5" t="str">
        <f t="shared" si="122"/>
        <v>2016</v>
      </c>
      <c r="I1108" s="1" t="s">
        <v>2333</v>
      </c>
      <c r="J1108" s="1" t="str">
        <f t="shared" si="123"/>
        <v xml:space="preserve">Soyuz 2.1a/Volga </v>
      </c>
      <c r="K1108" s="1" t="str">
        <f t="shared" si="124"/>
        <v>Mikhailo Lomonosov, Aist-2D, &amp; SamSat 218</v>
      </c>
      <c r="L1108" s="1" t="s">
        <v>8</v>
      </c>
      <c r="M1108" s="1">
        <v>23</v>
      </c>
      <c r="N1108" s="1">
        <f t="shared" si="125"/>
        <v>1909</v>
      </c>
      <c r="O1108" s="1" t="s">
        <v>9</v>
      </c>
    </row>
    <row r="1109" spans="1:15" x14ac:dyDescent="0.3">
      <c r="A1109" s="1" t="s">
        <v>233</v>
      </c>
      <c r="B1109" s="1" t="s">
        <v>981</v>
      </c>
      <c r="C1109" s="1" t="str">
        <f t="shared" si="119"/>
        <v>France</v>
      </c>
      <c r="D1109" s="1" t="s">
        <v>2334</v>
      </c>
      <c r="E1109" s="7" t="str">
        <f>TEXT(DATE(MID(D1109, 13, 4), CHOOSE(MATCH( MID(D1109, 5, 3), {"Jan","Feb","Mar","Apr","May","Jun","Jul","Aug","Sep","Oct","Nov","Dec"}, 0), 1, 2, 3, 4, 5, 6, 7, 8, 9, 10, 11, 12), MID(D1109, 9, 2)), "yyyy-mm-dd")</f>
        <v>2016-04-25</v>
      </c>
      <c r="F1109" s="1" t="str">
        <f t="shared" si="120"/>
        <v>21:02:00</v>
      </c>
      <c r="G1109" s="9" t="str">
        <f t="shared" si="121"/>
        <v>April</v>
      </c>
      <c r="H1109" s="5" t="str">
        <f t="shared" si="122"/>
        <v>2016</v>
      </c>
      <c r="I1109" s="1" t="s">
        <v>2335</v>
      </c>
      <c r="J1109" s="1" t="str">
        <f t="shared" si="123"/>
        <v xml:space="preserve">Soyuz ST-A/Fregat-M </v>
      </c>
      <c r="K1109" s="1" t="str">
        <f t="shared" si="124"/>
        <v>Sentinel 1B, MICROSCOPE &amp; Others</v>
      </c>
      <c r="L1109" s="1" t="s">
        <v>8</v>
      </c>
      <c r="M1109" s="1">
        <v>30</v>
      </c>
      <c r="N1109" s="1">
        <f t="shared" si="125"/>
        <v>2490</v>
      </c>
      <c r="O1109" s="1" t="s">
        <v>9</v>
      </c>
    </row>
    <row r="1110" spans="1:15" x14ac:dyDescent="0.3">
      <c r="A1110" s="1" t="s">
        <v>10</v>
      </c>
      <c r="B1110" s="1" t="s">
        <v>11</v>
      </c>
      <c r="C1110" s="1" t="str">
        <f t="shared" si="119"/>
        <v>USA</v>
      </c>
      <c r="D1110" s="1" t="s">
        <v>2336</v>
      </c>
      <c r="E1110" s="7" t="str">
        <f>TEXT(DATE(MID(D1110, 13, 4), CHOOSE(MATCH( MID(D1110, 5, 3), {"Jan","Feb","Mar","Apr","May","Jun","Jul","Aug","Sep","Oct","Nov","Dec"}, 0), 1, 2, 3, 4, 5, 6, 7, 8, 9, 10, 11, 12), MID(D1110, 9, 2)), "yyyy-mm-dd")</f>
        <v>2016-04-08</v>
      </c>
      <c r="F1110" s="1" t="str">
        <f t="shared" si="120"/>
        <v>20:43:00</v>
      </c>
      <c r="G1110" s="9" t="str">
        <f t="shared" si="121"/>
        <v>April</v>
      </c>
      <c r="H1110" s="5" t="str">
        <f t="shared" si="122"/>
        <v>2016</v>
      </c>
      <c r="I1110" s="1" t="s">
        <v>2337</v>
      </c>
      <c r="J1110" s="1" t="str">
        <f t="shared" si="123"/>
        <v xml:space="preserve">Falcon 9 Block 3 (v1.2/FT) </v>
      </c>
      <c r="K1110" s="1" t="str">
        <f t="shared" si="124"/>
        <v>CRS SpX-8</v>
      </c>
      <c r="L1110" s="1" t="s">
        <v>346</v>
      </c>
      <c r="M1110" s="1">
        <v>62</v>
      </c>
      <c r="N1110" s="1">
        <f t="shared" si="125"/>
        <v>5146</v>
      </c>
      <c r="O1110" s="1" t="s">
        <v>9</v>
      </c>
    </row>
    <row r="1111" spans="1:15" x14ac:dyDescent="0.3">
      <c r="A1111" s="1" t="s">
        <v>14</v>
      </c>
      <c r="B1111" s="1" t="s">
        <v>90</v>
      </c>
      <c r="C1111" s="1" t="str">
        <f t="shared" si="119"/>
        <v>China</v>
      </c>
      <c r="D1111" s="1" t="s">
        <v>2338</v>
      </c>
      <c r="E1111" s="7" t="str">
        <f>TEXT(DATE(MID(D1111, 13, 4), CHOOSE(MATCH( MID(D1111, 5, 3), {"Jan","Feb","Mar","Apr","May","Jun","Jul","Aug","Sep","Oct","Nov","Dec"}, 0), 1, 2, 3, 4, 5, 6, 7, 8, 9, 10, 11, 12), MID(D1111, 9, 2)), "yyyy-mm-dd")</f>
        <v>2016-04-05</v>
      </c>
      <c r="F1111" s="1" t="str">
        <f t="shared" si="120"/>
        <v>17:38:00</v>
      </c>
      <c r="G1111" s="9" t="str">
        <f t="shared" si="121"/>
        <v>April</v>
      </c>
      <c r="H1111" s="5" t="str">
        <f t="shared" si="122"/>
        <v>2016</v>
      </c>
      <c r="I1111" s="1" t="s">
        <v>2339</v>
      </c>
      <c r="J1111" s="1" t="str">
        <f t="shared" si="123"/>
        <v xml:space="preserve">Long March 2D </v>
      </c>
      <c r="K1111" s="1" t="str">
        <f t="shared" si="124"/>
        <v>Shijian-10</v>
      </c>
      <c r="L1111" s="1" t="s">
        <v>8</v>
      </c>
      <c r="M1111" s="1">
        <v>29.75</v>
      </c>
      <c r="N1111" s="1">
        <f t="shared" si="125"/>
        <v>2469.25</v>
      </c>
      <c r="O1111" s="1" t="s">
        <v>9</v>
      </c>
    </row>
    <row r="1112" spans="1:15" x14ac:dyDescent="0.3">
      <c r="A1112" s="1" t="s">
        <v>120</v>
      </c>
      <c r="B1112" s="1" t="s">
        <v>121</v>
      </c>
      <c r="C1112" s="1" t="str">
        <f t="shared" si="119"/>
        <v>USA</v>
      </c>
      <c r="D1112" s="1" t="s">
        <v>2340</v>
      </c>
      <c r="E1112" s="7" t="str">
        <f>TEXT(DATE(MID(D1112, 13, 4), CHOOSE(MATCH( MID(D1112, 5, 3), {"Jan","Feb","Mar","Apr","May","Jun","Jul","Aug","Sep","Oct","Nov","Dec"}, 0), 1, 2, 3, 4, 5, 6, 7, 8, 9, 10, 11, 12), MID(D1112, 9, 2)), "yyyy-mm-dd")</f>
        <v>2016-04-02</v>
      </c>
      <c r="F1112" s="1" t="str">
        <f t="shared" si="120"/>
        <v>15:18:00</v>
      </c>
      <c r="G1112" s="9" t="str">
        <f t="shared" si="121"/>
        <v>April</v>
      </c>
      <c r="H1112" s="5" t="str">
        <f t="shared" si="122"/>
        <v>2016</v>
      </c>
      <c r="I1112" s="1" t="s">
        <v>2341</v>
      </c>
      <c r="J1112" s="1" t="str">
        <f t="shared" si="123"/>
        <v xml:space="preserve">New Shepard </v>
      </c>
      <c r="K1112" s="1" t="str">
        <f t="shared" si="124"/>
        <v>Mission 4</v>
      </c>
      <c r="L1112" s="1" t="s">
        <v>8</v>
      </c>
      <c r="M1112" s="1"/>
      <c r="N1112" s="1">
        <f t="shared" si="125"/>
        <v>0</v>
      </c>
      <c r="O1112" s="1" t="s">
        <v>9</v>
      </c>
    </row>
    <row r="1113" spans="1:15" x14ac:dyDescent="0.3">
      <c r="A1113" s="1" t="s">
        <v>129</v>
      </c>
      <c r="B1113" s="1" t="s">
        <v>130</v>
      </c>
      <c r="C1113" s="1" t="str">
        <f t="shared" si="119"/>
        <v>Kazakhstan</v>
      </c>
      <c r="D1113" s="1" t="s">
        <v>2342</v>
      </c>
      <c r="E1113" s="7" t="str">
        <f>TEXT(DATE(MID(D1113, 13, 4), CHOOSE(MATCH( MID(D1113, 5, 3), {"Jan","Feb","Mar","Apr","May","Jun","Jul","Aug","Sep","Oct","Nov","Dec"}, 0), 1, 2, 3, 4, 5, 6, 7, 8, 9, 10, 11, 12), MID(D1113, 9, 2)), "yyyy-mm-dd")</f>
        <v>2016-03-31</v>
      </c>
      <c r="F1113" s="1" t="str">
        <f t="shared" si="120"/>
        <v>16:23:00</v>
      </c>
      <c r="G1113" s="9" t="str">
        <f t="shared" si="121"/>
        <v>March</v>
      </c>
      <c r="H1113" s="5" t="str">
        <f t="shared" si="122"/>
        <v>2016</v>
      </c>
      <c r="I1113" s="1" t="s">
        <v>2343</v>
      </c>
      <c r="J1113" s="1" t="str">
        <f t="shared" si="123"/>
        <v xml:space="preserve">Soyuz 2.1a </v>
      </c>
      <c r="K1113" s="1" t="str">
        <f t="shared" si="124"/>
        <v>Progress MS-02</v>
      </c>
      <c r="L1113" s="1" t="s">
        <v>8</v>
      </c>
      <c r="M1113" s="1">
        <v>17.420000000000002</v>
      </c>
      <c r="N1113" s="1">
        <f t="shared" si="125"/>
        <v>1445.8600000000001</v>
      </c>
      <c r="O1113" s="1" t="s">
        <v>9</v>
      </c>
    </row>
    <row r="1114" spans="1:15" x14ac:dyDescent="0.3">
      <c r="A1114" s="1" t="s">
        <v>14</v>
      </c>
      <c r="B1114" s="1" t="s">
        <v>101</v>
      </c>
      <c r="C1114" s="1" t="str">
        <f t="shared" si="119"/>
        <v>China</v>
      </c>
      <c r="D1114" s="1" t="s">
        <v>2344</v>
      </c>
      <c r="E1114" s="7" t="str">
        <f>TEXT(DATE(MID(D1114, 13, 4), CHOOSE(MATCH( MID(D1114, 5, 3), {"Jan","Feb","Mar","Apr","May","Jun","Jul","Aug","Sep","Oct","Nov","Dec"}, 0), 1, 2, 3, 4, 5, 6, 7, 8, 9, 10, 11, 12), MID(D1114, 9, 2)), "yyyy-mm-dd")</f>
        <v>2016-03-29</v>
      </c>
      <c r="F1114" s="1" t="str">
        <f t="shared" si="120"/>
        <v>20:11:00</v>
      </c>
      <c r="G1114" s="9" t="str">
        <f t="shared" si="121"/>
        <v>March</v>
      </c>
      <c r="H1114" s="5" t="str">
        <f t="shared" si="122"/>
        <v>2016</v>
      </c>
      <c r="I1114" s="1" t="s">
        <v>2345</v>
      </c>
      <c r="J1114" s="1" t="str">
        <f t="shared" si="123"/>
        <v xml:space="preserve">Long March 3A </v>
      </c>
      <c r="K1114" s="1" t="str">
        <f t="shared" si="124"/>
        <v>Beidou-2 I6</v>
      </c>
      <c r="L1114" s="1" t="s">
        <v>8</v>
      </c>
      <c r="M1114" s="1">
        <v>69.7</v>
      </c>
      <c r="N1114" s="1">
        <f t="shared" si="125"/>
        <v>5785.1</v>
      </c>
      <c r="O1114" s="1" t="s">
        <v>9</v>
      </c>
    </row>
    <row r="1115" spans="1:15" x14ac:dyDescent="0.3">
      <c r="A1115" s="1" t="s">
        <v>4</v>
      </c>
      <c r="B1115" s="1" t="s">
        <v>5</v>
      </c>
      <c r="C1115" s="1" t="str">
        <f t="shared" si="119"/>
        <v>Russia</v>
      </c>
      <c r="D1115" s="1" t="s">
        <v>2346</v>
      </c>
      <c r="E1115" s="7" t="str">
        <f>TEXT(DATE(MID(D1115, 13, 4), CHOOSE(MATCH( MID(D1115, 5, 3), {"Jan","Feb","Mar","Apr","May","Jun","Jul","Aug","Sep","Oct","Nov","Dec"}, 0), 1, 2, 3, 4, 5, 6, 7, 8, 9, 10, 11, 12), MID(D1115, 9, 2)), "yyyy-mm-dd")</f>
        <v>2016-03-24</v>
      </c>
      <c r="F1115" s="1" t="str">
        <f t="shared" si="120"/>
        <v>09:42:00</v>
      </c>
      <c r="G1115" s="9" t="str">
        <f t="shared" si="121"/>
        <v>March</v>
      </c>
      <c r="H1115" s="5" t="str">
        <f t="shared" si="122"/>
        <v>2016</v>
      </c>
      <c r="I1115" s="1" t="s">
        <v>2347</v>
      </c>
      <c r="J1115" s="1" t="str">
        <f t="shared" si="123"/>
        <v xml:space="preserve">Soyuz 2.1a </v>
      </c>
      <c r="K1115" s="1" t="str">
        <f t="shared" si="124"/>
        <v>Cosmos 2515</v>
      </c>
      <c r="L1115" s="1" t="s">
        <v>8</v>
      </c>
      <c r="M1115" s="1">
        <v>17.420000000000002</v>
      </c>
      <c r="N1115" s="1">
        <f t="shared" si="125"/>
        <v>1445.8600000000001</v>
      </c>
      <c r="O1115" s="1" t="s">
        <v>9</v>
      </c>
    </row>
    <row r="1116" spans="1:15" x14ac:dyDescent="0.3">
      <c r="A1116" s="1" t="s">
        <v>74</v>
      </c>
      <c r="B1116" s="1" t="s">
        <v>75</v>
      </c>
      <c r="C1116" s="1" t="str">
        <f t="shared" si="119"/>
        <v>USA</v>
      </c>
      <c r="D1116" s="1" t="s">
        <v>2348</v>
      </c>
      <c r="E1116" s="7" t="str">
        <f>TEXT(DATE(MID(D1116, 13, 4), CHOOSE(MATCH( MID(D1116, 5, 3), {"Jan","Feb","Mar","Apr","May","Jun","Jul","Aug","Sep","Oct","Nov","Dec"}, 0), 1, 2, 3, 4, 5, 6, 7, 8, 9, 10, 11, 12), MID(D1116, 9, 2)), "yyyy-mm-dd")</f>
        <v>2016-03-23</v>
      </c>
      <c r="F1116" s="1" t="str">
        <f t="shared" si="120"/>
        <v>03:05:00</v>
      </c>
      <c r="G1116" s="9" t="str">
        <f t="shared" si="121"/>
        <v>March</v>
      </c>
      <c r="H1116" s="5" t="str">
        <f t="shared" si="122"/>
        <v>2016</v>
      </c>
      <c r="I1116" s="1" t="s">
        <v>2349</v>
      </c>
      <c r="J1116" s="1" t="str">
        <f t="shared" si="123"/>
        <v xml:space="preserve">Atlas V 401 </v>
      </c>
      <c r="K1116" s="1" t="str">
        <f t="shared" si="124"/>
        <v>CRS OA-6</v>
      </c>
      <c r="L1116" s="1" t="s">
        <v>8</v>
      </c>
      <c r="M1116" s="1">
        <v>109</v>
      </c>
      <c r="N1116" s="1">
        <f t="shared" si="125"/>
        <v>9047</v>
      </c>
      <c r="O1116" s="1" t="s">
        <v>9</v>
      </c>
    </row>
    <row r="1117" spans="1:15" x14ac:dyDescent="0.3">
      <c r="A1117" s="1" t="s">
        <v>129</v>
      </c>
      <c r="B1117" s="1" t="s">
        <v>1630</v>
      </c>
      <c r="C1117" s="1" t="str">
        <f t="shared" si="119"/>
        <v>Kazakhstan</v>
      </c>
      <c r="D1117" s="1" t="s">
        <v>2350</v>
      </c>
      <c r="E1117" s="7" t="str">
        <f>TEXT(DATE(MID(D1117, 13, 4), CHOOSE(MATCH( MID(D1117, 5, 3), {"Jan","Feb","Mar","Apr","May","Jun","Jul","Aug","Sep","Oct","Nov","Dec"}, 0), 1, 2, 3, 4, 5, 6, 7, 8, 9, 10, 11, 12), MID(D1117, 9, 2)), "yyyy-mm-dd")</f>
        <v>2016-03-18</v>
      </c>
      <c r="F1117" s="1" t="str">
        <f t="shared" si="120"/>
        <v>21:26:00</v>
      </c>
      <c r="G1117" s="9" t="str">
        <f t="shared" si="121"/>
        <v>March</v>
      </c>
      <c r="H1117" s="5" t="str">
        <f t="shared" si="122"/>
        <v>2016</v>
      </c>
      <c r="I1117" s="1" t="s">
        <v>2351</v>
      </c>
      <c r="J1117" s="1" t="str">
        <f t="shared" si="123"/>
        <v xml:space="preserve">Soyuz FG </v>
      </c>
      <c r="K1117" s="1" t="str">
        <f t="shared" si="124"/>
        <v>Soyuz TMA-20M</v>
      </c>
      <c r="L1117" s="1" t="s">
        <v>346</v>
      </c>
      <c r="M1117" s="1"/>
      <c r="N1117" s="1">
        <f t="shared" si="125"/>
        <v>0</v>
      </c>
      <c r="O1117" s="1" t="s">
        <v>9</v>
      </c>
    </row>
    <row r="1118" spans="1:15" x14ac:dyDescent="0.3">
      <c r="A1118" s="1" t="s">
        <v>129</v>
      </c>
      <c r="B1118" s="1" t="s">
        <v>529</v>
      </c>
      <c r="C1118" s="1" t="str">
        <f t="shared" si="119"/>
        <v>Kazakhstan</v>
      </c>
      <c r="D1118" s="1" t="s">
        <v>2352</v>
      </c>
      <c r="E1118" s="7" t="str">
        <f>TEXT(DATE(MID(D1118, 13, 4), CHOOSE(MATCH( MID(D1118, 5, 3), {"Jan","Feb","Mar","Apr","May","Jun","Jul","Aug","Sep","Oct","Nov","Dec"}, 0), 1, 2, 3, 4, 5, 6, 7, 8, 9, 10, 11, 12), MID(D1118, 9, 2)), "yyyy-mm-dd")</f>
        <v>2016-03-14</v>
      </c>
      <c r="F1118" s="1" t="str">
        <f t="shared" si="120"/>
        <v>09:31:00</v>
      </c>
      <c r="G1118" s="9" t="str">
        <f t="shared" si="121"/>
        <v>March</v>
      </c>
      <c r="H1118" s="5" t="str">
        <f t="shared" si="122"/>
        <v>2016</v>
      </c>
      <c r="I1118" s="1" t="s">
        <v>2353</v>
      </c>
      <c r="J1118" s="1" t="str">
        <f t="shared" si="123"/>
        <v xml:space="preserve">Proton-M/Briz-M </v>
      </c>
      <c r="K1118" s="1" t="str">
        <f t="shared" si="124"/>
        <v>ExoMars Trace Gas Orbiter</v>
      </c>
      <c r="L1118" s="1" t="s">
        <v>8</v>
      </c>
      <c r="M1118" s="1">
        <v>65</v>
      </c>
      <c r="N1118" s="1">
        <f t="shared" si="125"/>
        <v>5395</v>
      </c>
      <c r="O1118" s="1" t="s">
        <v>9</v>
      </c>
    </row>
    <row r="1119" spans="1:15" x14ac:dyDescent="0.3">
      <c r="A1119" s="1" t="s">
        <v>129</v>
      </c>
      <c r="B1119" s="1" t="s">
        <v>130</v>
      </c>
      <c r="C1119" s="1" t="str">
        <f t="shared" si="119"/>
        <v>Kazakhstan</v>
      </c>
      <c r="D1119" s="1" t="s">
        <v>2354</v>
      </c>
      <c r="E1119" s="7" t="str">
        <f>TEXT(DATE(MID(D1119, 13, 4), CHOOSE(MATCH( MID(D1119, 5, 3), {"Jan","Feb","Mar","Apr","May","Jun","Jul","Aug","Sep","Oct","Nov","Dec"}, 0), 1, 2, 3, 4, 5, 6, 7, 8, 9, 10, 11, 12), MID(D1119, 9, 2)), "yyyy-mm-dd")</f>
        <v>2016-03-13</v>
      </c>
      <c r="F1119" s="1" t="str">
        <f t="shared" si="120"/>
        <v>18:56:00</v>
      </c>
      <c r="G1119" s="9" t="str">
        <f t="shared" si="121"/>
        <v>March</v>
      </c>
      <c r="H1119" s="5" t="str">
        <f t="shared" si="122"/>
        <v>2016</v>
      </c>
      <c r="I1119" s="1" t="s">
        <v>2355</v>
      </c>
      <c r="J1119" s="1" t="str">
        <f t="shared" si="123"/>
        <v xml:space="preserve">Soyuz 2.1b </v>
      </c>
      <c r="K1119" s="1" t="str">
        <f t="shared" si="124"/>
        <v>Resurs-P No.3</v>
      </c>
      <c r="L1119" s="1" t="s">
        <v>8</v>
      </c>
      <c r="M1119" s="1">
        <v>20</v>
      </c>
      <c r="N1119" s="1">
        <f t="shared" si="125"/>
        <v>1660</v>
      </c>
      <c r="O1119" s="1" t="s">
        <v>9</v>
      </c>
    </row>
    <row r="1120" spans="1:15" x14ac:dyDescent="0.3">
      <c r="A1120" s="1" t="s">
        <v>86</v>
      </c>
      <c r="B1120" s="1" t="s">
        <v>290</v>
      </c>
      <c r="C1120" s="1" t="str">
        <f t="shared" si="119"/>
        <v>India</v>
      </c>
      <c r="D1120" s="1" t="s">
        <v>2356</v>
      </c>
      <c r="E1120" s="7" t="str">
        <f>TEXT(DATE(MID(D1120, 13, 4), CHOOSE(MATCH( MID(D1120, 5, 3), {"Jan","Feb","Mar","Apr","May","Jun","Jul","Aug","Sep","Oct","Nov","Dec"}, 0), 1, 2, 3, 4, 5, 6, 7, 8, 9, 10, 11, 12), MID(D1120, 9, 2)), "yyyy-mm-dd")</f>
        <v>2016-03-10</v>
      </c>
      <c r="F1120" s="1" t="str">
        <f t="shared" si="120"/>
        <v>10:31:00</v>
      </c>
      <c r="G1120" s="9" t="str">
        <f t="shared" si="121"/>
        <v>March</v>
      </c>
      <c r="H1120" s="5" t="str">
        <f t="shared" si="122"/>
        <v>2016</v>
      </c>
      <c r="I1120" s="1" t="s">
        <v>2357</v>
      </c>
      <c r="J1120" s="1" t="str">
        <f t="shared" si="123"/>
        <v xml:space="preserve">PSLV-XL </v>
      </c>
      <c r="K1120" s="1" t="str">
        <f t="shared" si="124"/>
        <v>IRNSS-1F</v>
      </c>
      <c r="L1120" s="1" t="s">
        <v>8</v>
      </c>
      <c r="M1120" s="1">
        <v>31</v>
      </c>
      <c r="N1120" s="1">
        <f t="shared" si="125"/>
        <v>2573</v>
      </c>
      <c r="O1120" s="1" t="s">
        <v>9</v>
      </c>
    </row>
    <row r="1121" spans="1:15" x14ac:dyDescent="0.3">
      <c r="A1121" s="1" t="s">
        <v>233</v>
      </c>
      <c r="B1121" s="1" t="s">
        <v>379</v>
      </c>
      <c r="C1121" s="1" t="str">
        <f t="shared" si="119"/>
        <v>France</v>
      </c>
      <c r="D1121" s="1" t="s">
        <v>2358</v>
      </c>
      <c r="E1121" s="7" t="str">
        <f>TEXT(DATE(MID(D1121, 13, 4), CHOOSE(MATCH( MID(D1121, 5, 3), {"Jan","Feb","Mar","Apr","May","Jun","Jul","Aug","Sep","Oct","Nov","Dec"}, 0), 1, 2, 3, 4, 5, 6, 7, 8, 9, 10, 11, 12), MID(D1121, 9, 2)), "yyyy-mm-dd")</f>
        <v>2016-03-09</v>
      </c>
      <c r="F1121" s="1" t="str">
        <f t="shared" si="120"/>
        <v>05:20:00</v>
      </c>
      <c r="G1121" s="9" t="str">
        <f t="shared" si="121"/>
        <v>March</v>
      </c>
      <c r="H1121" s="5" t="str">
        <f t="shared" si="122"/>
        <v>2016</v>
      </c>
      <c r="I1121" s="1" t="s">
        <v>2359</v>
      </c>
      <c r="J1121" s="1" t="str">
        <f t="shared" si="123"/>
        <v xml:space="preserve">Ariane 5 ECA </v>
      </c>
      <c r="K1121" s="1" t="str">
        <f t="shared" si="124"/>
        <v>Eutelsat 65 West A</v>
      </c>
      <c r="L1121" s="1" t="s">
        <v>346</v>
      </c>
      <c r="M1121" s="1">
        <v>200</v>
      </c>
      <c r="N1121" s="1">
        <f t="shared" si="125"/>
        <v>16600</v>
      </c>
      <c r="O1121" s="1" t="s">
        <v>9</v>
      </c>
    </row>
    <row r="1122" spans="1:15" x14ac:dyDescent="0.3">
      <c r="A1122" s="1" t="s">
        <v>10</v>
      </c>
      <c r="B1122" s="1" t="s">
        <v>11</v>
      </c>
      <c r="C1122" s="1" t="str">
        <f t="shared" si="119"/>
        <v>USA</v>
      </c>
      <c r="D1122" s="1" t="s">
        <v>2360</v>
      </c>
      <c r="E1122" s="7" t="str">
        <f>TEXT(DATE(MID(D1122, 13, 4), CHOOSE(MATCH( MID(D1122, 5, 3), {"Jan","Feb","Mar","Apr","May","Jun","Jul","Aug","Sep","Oct","Nov","Dec"}, 0), 1, 2, 3, 4, 5, 6, 7, 8, 9, 10, 11, 12), MID(D1122, 9, 2)), "yyyy-mm-dd")</f>
        <v>2016-03-04</v>
      </c>
      <c r="F1122" s="1" t="str">
        <f t="shared" si="120"/>
        <v>23:35:00</v>
      </c>
      <c r="G1122" s="9" t="str">
        <f t="shared" si="121"/>
        <v>March</v>
      </c>
      <c r="H1122" s="5" t="str">
        <f t="shared" si="122"/>
        <v>2016</v>
      </c>
      <c r="I1122" s="1" t="s">
        <v>2361</v>
      </c>
      <c r="J1122" s="1" t="str">
        <f t="shared" si="123"/>
        <v xml:space="preserve">Falcon 9 Block 3 (v1.2/FT) </v>
      </c>
      <c r="K1122" s="1" t="str">
        <f t="shared" si="124"/>
        <v>SES-9</v>
      </c>
      <c r="L1122" s="1" t="s">
        <v>346</v>
      </c>
      <c r="M1122" s="1">
        <v>62</v>
      </c>
      <c r="N1122" s="1">
        <f t="shared" si="125"/>
        <v>5146</v>
      </c>
      <c r="O1122" s="1" t="s">
        <v>9</v>
      </c>
    </row>
    <row r="1123" spans="1:15" x14ac:dyDescent="0.3">
      <c r="A1123" s="1" t="s">
        <v>60</v>
      </c>
      <c r="B1123" s="1" t="s">
        <v>61</v>
      </c>
      <c r="C1123" s="1" t="str">
        <f t="shared" si="119"/>
        <v>Japan</v>
      </c>
      <c r="D1123" s="1" t="s">
        <v>2362</v>
      </c>
      <c r="E1123" s="7" t="str">
        <f>TEXT(DATE(MID(D1123, 13, 4), CHOOSE(MATCH( MID(D1123, 5, 3), {"Jan","Feb","Mar","Apr","May","Jun","Jul","Aug","Sep","Oct","Nov","Dec"}, 0), 1, 2, 3, 4, 5, 6, 7, 8, 9, 10, 11, 12), MID(D1123, 9, 2)), "yyyy-mm-dd")</f>
        <v>2016-02-17</v>
      </c>
      <c r="F1123" s="1" t="str">
        <f t="shared" si="120"/>
        <v>08:45:00</v>
      </c>
      <c r="G1123" s="9" t="str">
        <f t="shared" si="121"/>
        <v>February</v>
      </c>
      <c r="H1123" s="5" t="str">
        <f t="shared" si="122"/>
        <v>2016</v>
      </c>
      <c r="I1123" s="1" t="s">
        <v>2363</v>
      </c>
      <c r="J1123" s="1" t="str">
        <f t="shared" si="123"/>
        <v xml:space="preserve">H-IIA 202 </v>
      </c>
      <c r="K1123" s="1" t="str">
        <f t="shared" si="124"/>
        <v>Astro H, Horyu 4 &amp; Kinshachi 2 and 3</v>
      </c>
      <c r="L1123" s="1" t="s">
        <v>8</v>
      </c>
      <c r="M1123" s="1">
        <v>90</v>
      </c>
      <c r="N1123" s="1">
        <f t="shared" si="125"/>
        <v>7470</v>
      </c>
      <c r="O1123" s="1" t="s">
        <v>9</v>
      </c>
    </row>
    <row r="1124" spans="1:15" x14ac:dyDescent="0.3">
      <c r="A1124" s="1" t="s">
        <v>1940</v>
      </c>
      <c r="B1124" s="1" t="s">
        <v>1561</v>
      </c>
      <c r="C1124" s="1" t="str">
        <f t="shared" si="119"/>
        <v>Russia</v>
      </c>
      <c r="D1124" s="1" t="s">
        <v>2364</v>
      </c>
      <c r="E1124" s="7" t="str">
        <f>TEXT(DATE(MID(D1124, 13, 4), CHOOSE(MATCH( MID(D1124, 5, 3), {"Jan","Feb","Mar","Apr","May","Jun","Jul","Aug","Sep","Oct","Nov","Dec"}, 0), 1, 2, 3, 4, 5, 6, 7, 8, 9, 10, 11, 12), MID(D1124, 9, 2)), "yyyy-mm-dd")</f>
        <v>2016-02-16</v>
      </c>
      <c r="F1124" s="1" t="str">
        <f t="shared" si="120"/>
        <v>17:57:00</v>
      </c>
      <c r="G1124" s="9" t="str">
        <f t="shared" si="121"/>
        <v>February</v>
      </c>
      <c r="H1124" s="5" t="str">
        <f t="shared" si="122"/>
        <v>2016</v>
      </c>
      <c r="I1124" s="1" t="s">
        <v>2365</v>
      </c>
      <c r="J1124" s="1" t="str">
        <f t="shared" si="123"/>
        <v xml:space="preserve">Rokot/Briz KM </v>
      </c>
      <c r="K1124" s="1" t="str">
        <f t="shared" si="124"/>
        <v>Sentinel-3A</v>
      </c>
      <c r="L1124" s="1" t="s">
        <v>346</v>
      </c>
      <c r="M1124" s="1">
        <v>13</v>
      </c>
      <c r="N1124" s="1">
        <f t="shared" si="125"/>
        <v>1079</v>
      </c>
      <c r="O1124" s="1" t="s">
        <v>9</v>
      </c>
    </row>
    <row r="1125" spans="1:15" x14ac:dyDescent="0.3">
      <c r="A1125" s="1" t="s">
        <v>74</v>
      </c>
      <c r="B1125" s="1" t="s">
        <v>745</v>
      </c>
      <c r="C1125" s="1" t="str">
        <f t="shared" si="119"/>
        <v>USA</v>
      </c>
      <c r="D1125" s="1" t="s">
        <v>2366</v>
      </c>
      <c r="E1125" s="7" t="str">
        <f>TEXT(DATE(MID(D1125, 13, 4), CHOOSE(MATCH( MID(D1125, 5, 3), {"Jan","Feb","Mar","Apr","May","Jun","Jul","Aug","Sep","Oct","Nov","Dec"}, 0), 1, 2, 3, 4, 5, 6, 7, 8, 9, 10, 11, 12), MID(D1125, 9, 2)), "yyyy-mm-dd")</f>
        <v>2016-02-10</v>
      </c>
      <c r="F1125" s="1" t="str">
        <f t="shared" si="120"/>
        <v>11:40:00</v>
      </c>
      <c r="G1125" s="9" t="str">
        <f t="shared" si="121"/>
        <v>February</v>
      </c>
      <c r="H1125" s="5" t="str">
        <f t="shared" si="122"/>
        <v>2016</v>
      </c>
      <c r="I1125" s="1" t="s">
        <v>2367</v>
      </c>
      <c r="J1125" s="1" t="str">
        <f t="shared" si="123"/>
        <v xml:space="preserve">Delta IV Medium+ (5,2) </v>
      </c>
      <c r="K1125" s="1" t="str">
        <f t="shared" si="124"/>
        <v>NROL-45</v>
      </c>
      <c r="L1125" s="1" t="s">
        <v>346</v>
      </c>
      <c r="M1125" s="1"/>
      <c r="N1125" s="1">
        <f t="shared" si="125"/>
        <v>0</v>
      </c>
      <c r="O1125" s="1" t="s">
        <v>9</v>
      </c>
    </row>
    <row r="1126" spans="1:15" x14ac:dyDescent="0.3">
      <c r="A1126" s="1" t="s">
        <v>176</v>
      </c>
      <c r="B1126" s="1" t="s">
        <v>2368</v>
      </c>
      <c r="C1126" s="1" t="str">
        <f t="shared" si="119"/>
        <v>North Korea</v>
      </c>
      <c r="D1126" s="1" t="s">
        <v>2369</v>
      </c>
      <c r="E1126" s="7" t="str">
        <f>TEXT(DATE(MID(D1126, 13, 4), CHOOSE(MATCH( MID(D1126, 5, 3), {"Jan","Feb","Mar","Apr","May","Jun","Jul","Aug","Sep","Oct","Nov","Dec"}, 0), 1, 2, 3, 4, 5, 6, 7, 8, 9, 10, 11, 12), MID(D1126, 9, 2)), "yyyy-mm-dd")</f>
        <v>2016-02-07</v>
      </c>
      <c r="F1126" s="1" t="str">
        <f t="shared" si="120"/>
        <v>00:30:00</v>
      </c>
      <c r="G1126" s="9" t="str">
        <f t="shared" si="121"/>
        <v>February</v>
      </c>
      <c r="H1126" s="5" t="str">
        <f t="shared" si="122"/>
        <v>2016</v>
      </c>
      <c r="I1126" s="1" t="s">
        <v>2370</v>
      </c>
      <c r="J1126" s="1" t="str">
        <f t="shared" si="123"/>
        <v xml:space="preserve">Unha-3 </v>
      </c>
      <c r="K1126" s="1" t="str">
        <f t="shared" si="124"/>
        <v>KwangmyÅngsÅng 4</v>
      </c>
      <c r="L1126" s="1" t="s">
        <v>8</v>
      </c>
      <c r="M1126" s="1"/>
      <c r="N1126" s="1">
        <f t="shared" si="125"/>
        <v>0</v>
      </c>
      <c r="O1126" s="1" t="s">
        <v>9</v>
      </c>
    </row>
    <row r="1127" spans="1:15" x14ac:dyDescent="0.3">
      <c r="A1127" s="1" t="s">
        <v>4</v>
      </c>
      <c r="B1127" s="1" t="s">
        <v>5</v>
      </c>
      <c r="C1127" s="1" t="str">
        <f t="shared" si="119"/>
        <v>Russia</v>
      </c>
      <c r="D1127" s="1" t="s">
        <v>2371</v>
      </c>
      <c r="E1127" s="7" t="str">
        <f>TEXT(DATE(MID(D1127, 13, 4), CHOOSE(MATCH( MID(D1127, 5, 3), {"Jan","Feb","Mar","Apr","May","Jun","Jul","Aug","Sep","Oct","Nov","Dec"}, 0), 1, 2, 3, 4, 5, 6, 7, 8, 9, 10, 11, 12), MID(D1127, 9, 2)), "yyyy-mm-dd")</f>
        <v>2016-02-07</v>
      </c>
      <c r="F1127" s="1" t="str">
        <f t="shared" si="120"/>
        <v>00:21:00</v>
      </c>
      <c r="G1127" s="9" t="str">
        <f t="shared" si="121"/>
        <v>February</v>
      </c>
      <c r="H1127" s="5" t="str">
        <f t="shared" si="122"/>
        <v>2016</v>
      </c>
      <c r="I1127" s="1" t="s">
        <v>2372</v>
      </c>
      <c r="J1127" s="1" t="str">
        <f t="shared" si="123"/>
        <v xml:space="preserve">Soyuz 2.1b/Fregat </v>
      </c>
      <c r="K1127" s="1" t="str">
        <f t="shared" si="124"/>
        <v>Cosmos 2514</v>
      </c>
      <c r="L1127" s="1" t="s">
        <v>8</v>
      </c>
      <c r="M1127" s="1">
        <v>25</v>
      </c>
      <c r="N1127" s="1">
        <f t="shared" si="125"/>
        <v>2075</v>
      </c>
      <c r="O1127" s="1" t="s">
        <v>9</v>
      </c>
    </row>
    <row r="1128" spans="1:15" x14ac:dyDescent="0.3">
      <c r="A1128" s="1" t="s">
        <v>74</v>
      </c>
      <c r="B1128" s="1" t="s">
        <v>75</v>
      </c>
      <c r="C1128" s="1" t="str">
        <f t="shared" si="119"/>
        <v>USA</v>
      </c>
      <c r="D1128" s="1" t="s">
        <v>2373</v>
      </c>
      <c r="E1128" s="7" t="str">
        <f>TEXT(DATE(MID(D1128, 13, 4), CHOOSE(MATCH( MID(D1128, 5, 3), {"Jan","Feb","Mar","Apr","May","Jun","Jul","Aug","Sep","Oct","Nov","Dec"}, 0), 1, 2, 3, 4, 5, 6, 7, 8, 9, 10, 11, 12), MID(D1128, 9, 2)), "yyyy-mm-dd")</f>
        <v>2016-02-05</v>
      </c>
      <c r="F1128" s="1" t="str">
        <f t="shared" si="120"/>
        <v>13:38:00</v>
      </c>
      <c r="G1128" s="9" t="str">
        <f t="shared" si="121"/>
        <v>February</v>
      </c>
      <c r="H1128" s="5" t="str">
        <f t="shared" si="122"/>
        <v>2016</v>
      </c>
      <c r="I1128" s="1" t="s">
        <v>2374</v>
      </c>
      <c r="J1128" s="1" t="str">
        <f t="shared" si="123"/>
        <v xml:space="preserve">Atlas V 401 </v>
      </c>
      <c r="K1128" s="1" t="str">
        <f t="shared" si="124"/>
        <v>GPS IIF-12</v>
      </c>
      <c r="L1128" s="1" t="s">
        <v>8</v>
      </c>
      <c r="M1128" s="1">
        <v>109</v>
      </c>
      <c r="N1128" s="1">
        <f t="shared" si="125"/>
        <v>9047</v>
      </c>
      <c r="O1128" s="1" t="s">
        <v>9</v>
      </c>
    </row>
    <row r="1129" spans="1:15" x14ac:dyDescent="0.3">
      <c r="A1129" s="1" t="s">
        <v>14</v>
      </c>
      <c r="B1129" s="1" t="s">
        <v>101</v>
      </c>
      <c r="C1129" s="1" t="str">
        <f t="shared" si="119"/>
        <v>China</v>
      </c>
      <c r="D1129" s="1" t="s">
        <v>2375</v>
      </c>
      <c r="E1129" s="7" t="str">
        <f>TEXT(DATE(MID(D1129, 13, 4), CHOOSE(MATCH( MID(D1129, 5, 3), {"Jan","Feb","Mar","Apr","May","Jun","Jul","Aug","Sep","Oct","Nov","Dec"}, 0), 1, 2, 3, 4, 5, 6, 7, 8, 9, 10, 11, 12), MID(D1129, 9, 2)), "yyyy-mm-dd")</f>
        <v>2016-02-01</v>
      </c>
      <c r="F1129" s="1" t="str">
        <f t="shared" si="120"/>
        <v>07:29:00</v>
      </c>
      <c r="G1129" s="9" t="str">
        <f t="shared" si="121"/>
        <v>February</v>
      </c>
      <c r="H1129" s="5" t="str">
        <f t="shared" si="122"/>
        <v>2016</v>
      </c>
      <c r="I1129" s="1" t="s">
        <v>2376</v>
      </c>
      <c r="J1129" s="1" t="str">
        <f t="shared" si="123"/>
        <v xml:space="preserve">Long March 3C/YZ-1 </v>
      </c>
      <c r="K1129" s="1" t="str">
        <f t="shared" si="124"/>
        <v>Beidou-3 M3S</v>
      </c>
      <c r="L1129" s="1" t="s">
        <v>8</v>
      </c>
      <c r="M1129" s="1">
        <v>20</v>
      </c>
      <c r="N1129" s="1">
        <f t="shared" si="125"/>
        <v>1660</v>
      </c>
      <c r="O1129" s="1" t="s">
        <v>9</v>
      </c>
    </row>
    <row r="1130" spans="1:15" x14ac:dyDescent="0.3">
      <c r="A1130" s="1" t="s">
        <v>1623</v>
      </c>
      <c r="B1130" s="1" t="s">
        <v>529</v>
      </c>
      <c r="C1130" s="1" t="str">
        <f t="shared" si="119"/>
        <v>Kazakhstan</v>
      </c>
      <c r="D1130" s="1" t="s">
        <v>2377</v>
      </c>
      <c r="E1130" s="7" t="str">
        <f>TEXT(DATE(MID(D1130, 13, 4), CHOOSE(MATCH( MID(D1130, 5, 3), {"Jan","Feb","Mar","Apr","May","Jun","Jul","Aug","Sep","Oct","Nov","Dec"}, 0), 1, 2, 3, 4, 5, 6, 7, 8, 9, 10, 11, 12), MID(D1130, 9, 2)), "yyyy-mm-dd")</f>
        <v>2016-01-29</v>
      </c>
      <c r="F1130" s="1" t="str">
        <f t="shared" si="120"/>
        <v>22:20:00</v>
      </c>
      <c r="G1130" s="9" t="str">
        <f t="shared" si="121"/>
        <v>January</v>
      </c>
      <c r="H1130" s="5" t="str">
        <f t="shared" si="122"/>
        <v>2016</v>
      </c>
      <c r="I1130" s="1" t="s">
        <v>2378</v>
      </c>
      <c r="J1130" s="1" t="str">
        <f t="shared" si="123"/>
        <v xml:space="preserve">Proton-M/Briz-M </v>
      </c>
      <c r="K1130" s="1" t="str">
        <f t="shared" si="124"/>
        <v>Eutelsat 9B</v>
      </c>
      <c r="L1130" s="1" t="s">
        <v>8</v>
      </c>
      <c r="M1130" s="1">
        <v>65</v>
      </c>
      <c r="N1130" s="1">
        <f t="shared" si="125"/>
        <v>5395</v>
      </c>
      <c r="O1130" s="1" t="s">
        <v>9</v>
      </c>
    </row>
    <row r="1131" spans="1:15" x14ac:dyDescent="0.3">
      <c r="A1131" s="1" t="s">
        <v>233</v>
      </c>
      <c r="B1131" s="1" t="s">
        <v>379</v>
      </c>
      <c r="C1131" s="1" t="str">
        <f t="shared" si="119"/>
        <v>France</v>
      </c>
      <c r="D1131" s="1" t="s">
        <v>2379</v>
      </c>
      <c r="E1131" s="7" t="str">
        <f>TEXT(DATE(MID(D1131, 13, 4), CHOOSE(MATCH( MID(D1131, 5, 3), {"Jan","Feb","Mar","Apr","May","Jun","Jul","Aug","Sep","Oct","Nov","Dec"}, 0), 1, 2, 3, 4, 5, 6, 7, 8, 9, 10, 11, 12), MID(D1131, 9, 2)), "yyyy-mm-dd")</f>
        <v>2016-01-27</v>
      </c>
      <c r="F1131" s="1" t="str">
        <f t="shared" si="120"/>
        <v>23:20:00</v>
      </c>
      <c r="G1131" s="9" t="str">
        <f t="shared" si="121"/>
        <v>January</v>
      </c>
      <c r="H1131" s="5" t="str">
        <f t="shared" si="122"/>
        <v>2016</v>
      </c>
      <c r="I1131" s="1" t="s">
        <v>2380</v>
      </c>
      <c r="J1131" s="1" t="str">
        <f t="shared" si="123"/>
        <v xml:space="preserve">Ariane 5 ECA </v>
      </c>
      <c r="K1131" s="1" t="str">
        <f t="shared" si="124"/>
        <v>Intelsat 29e</v>
      </c>
      <c r="L1131" s="1" t="s">
        <v>346</v>
      </c>
      <c r="M1131" s="1">
        <v>200</v>
      </c>
      <c r="N1131" s="1">
        <f t="shared" si="125"/>
        <v>16600</v>
      </c>
      <c r="O1131" s="1" t="s">
        <v>9</v>
      </c>
    </row>
    <row r="1132" spans="1:15" x14ac:dyDescent="0.3">
      <c r="A1132" s="1" t="s">
        <v>120</v>
      </c>
      <c r="B1132" s="1" t="s">
        <v>121</v>
      </c>
      <c r="C1132" s="1" t="str">
        <f t="shared" si="119"/>
        <v>USA</v>
      </c>
      <c r="D1132" s="1" t="s">
        <v>2381</v>
      </c>
      <c r="E1132" s="7" t="str">
        <f>TEXT(DATE(MID(D1132, 13, 4), CHOOSE(MATCH( MID(D1132, 5, 3), {"Jan","Feb","Mar","Apr","May","Jun","Jul","Aug","Sep","Oct","Nov","Dec"}, 0), 1, 2, 3, 4, 5, 6, 7, 8, 9, 10, 11, 12), MID(D1132, 9, 2)), "yyyy-mm-dd")</f>
        <v>2016-01-22</v>
      </c>
      <c r="F1132" s="1" t="str">
        <f t="shared" si="120"/>
        <v>13:00:00</v>
      </c>
      <c r="G1132" s="9" t="str">
        <f t="shared" si="121"/>
        <v>January</v>
      </c>
      <c r="H1132" s="5" t="str">
        <f t="shared" si="122"/>
        <v>2016</v>
      </c>
      <c r="I1132" s="1" t="s">
        <v>2382</v>
      </c>
      <c r="J1132" s="1" t="str">
        <f t="shared" si="123"/>
        <v xml:space="preserve">New Shepard </v>
      </c>
      <c r="K1132" s="1" t="str">
        <f t="shared" si="124"/>
        <v>Mission 3</v>
      </c>
      <c r="L1132" s="1" t="s">
        <v>8</v>
      </c>
      <c r="M1132" s="1"/>
      <c r="N1132" s="1">
        <f t="shared" si="125"/>
        <v>0</v>
      </c>
      <c r="O1132" s="1" t="s">
        <v>9</v>
      </c>
    </row>
    <row r="1133" spans="1:15" x14ac:dyDescent="0.3">
      <c r="A1133" s="1" t="s">
        <v>86</v>
      </c>
      <c r="B1133" s="1" t="s">
        <v>290</v>
      </c>
      <c r="C1133" s="1" t="str">
        <f t="shared" si="119"/>
        <v>India</v>
      </c>
      <c r="D1133" s="1" t="s">
        <v>2383</v>
      </c>
      <c r="E1133" s="7" t="str">
        <f>TEXT(DATE(MID(D1133, 13, 4), CHOOSE(MATCH( MID(D1133, 5, 3), {"Jan","Feb","Mar","Apr","May","Jun","Jul","Aug","Sep","Oct","Nov","Dec"}, 0), 1, 2, 3, 4, 5, 6, 7, 8, 9, 10, 11, 12), MID(D1133, 9, 2)), "yyyy-mm-dd")</f>
        <v>2016-01-20</v>
      </c>
      <c r="F1133" s="1" t="str">
        <f t="shared" si="120"/>
        <v>04:01:00</v>
      </c>
      <c r="G1133" s="9" t="str">
        <f t="shared" si="121"/>
        <v>January</v>
      </c>
      <c r="H1133" s="5" t="str">
        <f t="shared" si="122"/>
        <v>2016</v>
      </c>
      <c r="I1133" s="1" t="s">
        <v>2384</v>
      </c>
      <c r="J1133" s="1" t="str">
        <f t="shared" si="123"/>
        <v xml:space="preserve">PSLV-XL </v>
      </c>
      <c r="K1133" s="1" t="str">
        <f t="shared" si="124"/>
        <v>IRNSS-1E</v>
      </c>
      <c r="L1133" s="1" t="s">
        <v>8</v>
      </c>
      <c r="M1133" s="1">
        <v>31</v>
      </c>
      <c r="N1133" s="1">
        <f t="shared" si="125"/>
        <v>2573</v>
      </c>
      <c r="O1133" s="1" t="s">
        <v>9</v>
      </c>
    </row>
    <row r="1134" spans="1:15" x14ac:dyDescent="0.3">
      <c r="A1134" s="1" t="s">
        <v>10</v>
      </c>
      <c r="B1134" s="1" t="s">
        <v>27</v>
      </c>
      <c r="C1134" s="1" t="str">
        <f t="shared" si="119"/>
        <v>USA</v>
      </c>
      <c r="D1134" s="1" t="s">
        <v>2385</v>
      </c>
      <c r="E1134" s="7" t="str">
        <f>TEXT(DATE(MID(D1134, 13, 4), CHOOSE(MATCH( MID(D1134, 5, 3), {"Jan","Feb","Mar","Apr","May","Jun","Jul","Aug","Sep","Oct","Nov","Dec"}, 0), 1, 2, 3, 4, 5, 6, 7, 8, 9, 10, 11, 12), MID(D1134, 9, 2)), "yyyy-mm-dd")</f>
        <v>2016-01-17</v>
      </c>
      <c r="F1134" s="1" t="str">
        <f t="shared" si="120"/>
        <v>18:42:00</v>
      </c>
      <c r="G1134" s="9" t="str">
        <f t="shared" si="121"/>
        <v>January</v>
      </c>
      <c r="H1134" s="5" t="str">
        <f t="shared" si="122"/>
        <v>2016</v>
      </c>
      <c r="I1134" s="1" t="s">
        <v>2386</v>
      </c>
      <c r="J1134" s="1" t="str">
        <f t="shared" si="123"/>
        <v xml:space="preserve">Falcon 9 Block 2 (v1.1) </v>
      </c>
      <c r="K1134" s="1" t="str">
        <f t="shared" si="124"/>
        <v>Jason-3</v>
      </c>
      <c r="L1134" s="1" t="s">
        <v>346</v>
      </c>
      <c r="M1134" s="1">
        <v>56.5</v>
      </c>
      <c r="N1134" s="1">
        <f t="shared" si="125"/>
        <v>4689.5</v>
      </c>
      <c r="O1134" s="1" t="s">
        <v>9</v>
      </c>
    </row>
    <row r="1135" spans="1:15" x14ac:dyDescent="0.3">
      <c r="A1135" s="1" t="s">
        <v>14</v>
      </c>
      <c r="B1135" s="1" t="s">
        <v>18</v>
      </c>
      <c r="C1135" s="1" t="str">
        <f t="shared" si="119"/>
        <v>China</v>
      </c>
      <c r="D1135" s="1" t="s">
        <v>2387</v>
      </c>
      <c r="E1135" s="7" t="str">
        <f>TEXT(DATE(MID(D1135, 13, 4), CHOOSE(MATCH( MID(D1135, 5, 3), {"Jan","Feb","Mar","Apr","May","Jun","Jul","Aug","Sep","Oct","Nov","Dec"}, 0), 1, 2, 3, 4, 5, 6, 7, 8, 9, 10, 11, 12), MID(D1135, 9, 2)), "yyyy-mm-dd")</f>
        <v>2016-01-15</v>
      </c>
      <c r="F1135" s="1" t="str">
        <f t="shared" si="120"/>
        <v>16:57:00</v>
      </c>
      <c r="G1135" s="9" t="str">
        <f t="shared" si="121"/>
        <v>January</v>
      </c>
      <c r="H1135" s="5" t="str">
        <f t="shared" si="122"/>
        <v>2016</v>
      </c>
      <c r="I1135" s="1" t="s">
        <v>2388</v>
      </c>
      <c r="J1135" s="1" t="str">
        <f t="shared" si="123"/>
        <v xml:space="preserve">Long March 3B/E </v>
      </c>
      <c r="K1135" s="1" t="str">
        <f t="shared" si="124"/>
        <v>Belintersat 1</v>
      </c>
      <c r="L1135" s="1" t="s">
        <v>8</v>
      </c>
      <c r="M1135" s="1">
        <v>29.15</v>
      </c>
      <c r="N1135" s="1">
        <f t="shared" si="125"/>
        <v>2419.4499999999998</v>
      </c>
      <c r="O1135" s="1" t="s">
        <v>9</v>
      </c>
    </row>
    <row r="1136" spans="1:15" x14ac:dyDescent="0.3">
      <c r="A1136" s="1" t="s">
        <v>14</v>
      </c>
      <c r="B1136" s="1" t="s">
        <v>101</v>
      </c>
      <c r="C1136" s="1" t="str">
        <f t="shared" si="119"/>
        <v>China</v>
      </c>
      <c r="D1136" s="1" t="s">
        <v>2389</v>
      </c>
      <c r="E1136" s="7" t="str">
        <f>TEXT(DATE(MID(D1136, 13, 4), CHOOSE(MATCH( MID(D1136, 5, 3), {"Jan","Feb","Mar","Apr","May","Jun","Jul","Aug","Sep","Oct","Nov","Dec"}, 0), 1, 2, 3, 4, 5, 6, 7, 8, 9, 10, 11, 12), MID(D1136, 9, 2)), "yyyy-mm-dd")</f>
        <v>2015-12-28</v>
      </c>
      <c r="F1136" s="1" t="str">
        <f t="shared" si="120"/>
        <v>16:04:00</v>
      </c>
      <c r="G1136" s="9" t="str">
        <f t="shared" si="121"/>
        <v>December</v>
      </c>
      <c r="H1136" s="5" t="str">
        <f t="shared" si="122"/>
        <v>2015</v>
      </c>
      <c r="I1136" s="1" t="s">
        <v>2390</v>
      </c>
      <c r="J1136" s="1" t="str">
        <f t="shared" si="123"/>
        <v xml:space="preserve">Long March 3B/E </v>
      </c>
      <c r="K1136" s="1" t="str">
        <f t="shared" si="124"/>
        <v>Gaofen 4</v>
      </c>
      <c r="L1136" s="1" t="s">
        <v>8</v>
      </c>
      <c r="M1136" s="1">
        <v>29.15</v>
      </c>
      <c r="N1136" s="1">
        <f t="shared" si="125"/>
        <v>2419.4499999999998</v>
      </c>
      <c r="O1136" s="1" t="s">
        <v>9</v>
      </c>
    </row>
    <row r="1137" spans="1:15" x14ac:dyDescent="0.3">
      <c r="A1137" s="1" t="s">
        <v>129</v>
      </c>
      <c r="B1137" s="1" t="s">
        <v>529</v>
      </c>
      <c r="C1137" s="1" t="str">
        <f t="shared" si="119"/>
        <v>Kazakhstan</v>
      </c>
      <c r="D1137" s="1" t="s">
        <v>2391</v>
      </c>
      <c r="E1137" s="7" t="str">
        <f>TEXT(DATE(MID(D1137, 13, 4), CHOOSE(MATCH( MID(D1137, 5, 3), {"Jan","Feb","Mar","Apr","May","Jun","Jul","Aug","Sep","Oct","Nov","Dec"}, 0), 1, 2, 3, 4, 5, 6, 7, 8, 9, 10, 11, 12), MID(D1137, 9, 2)), "yyyy-mm-dd")</f>
        <v>2015-12-24</v>
      </c>
      <c r="F1137" s="1" t="str">
        <f t="shared" si="120"/>
        <v>21:31:00</v>
      </c>
      <c r="G1137" s="9" t="str">
        <f t="shared" si="121"/>
        <v>December</v>
      </c>
      <c r="H1137" s="5" t="str">
        <f t="shared" si="122"/>
        <v>2015</v>
      </c>
      <c r="I1137" s="1" t="s">
        <v>2392</v>
      </c>
      <c r="J1137" s="1" t="str">
        <f t="shared" si="123"/>
        <v xml:space="preserve">Proton-M/Briz-M </v>
      </c>
      <c r="K1137" s="1" t="str">
        <f t="shared" si="124"/>
        <v>Ekspress-AMU1</v>
      </c>
      <c r="L1137" s="1" t="s">
        <v>8</v>
      </c>
      <c r="M1137" s="1">
        <v>65</v>
      </c>
      <c r="N1137" s="1">
        <f t="shared" si="125"/>
        <v>5395</v>
      </c>
      <c r="O1137" s="1" t="s">
        <v>9</v>
      </c>
    </row>
    <row r="1138" spans="1:15" x14ac:dyDescent="0.3">
      <c r="A1138" s="1" t="s">
        <v>10</v>
      </c>
      <c r="B1138" s="1" t="s">
        <v>11</v>
      </c>
      <c r="C1138" s="1" t="str">
        <f t="shared" si="119"/>
        <v>USA</v>
      </c>
      <c r="D1138" s="1" t="s">
        <v>2393</v>
      </c>
      <c r="E1138" s="7" t="str">
        <f>TEXT(DATE(MID(D1138, 13, 4), CHOOSE(MATCH( MID(D1138, 5, 3), {"Jan","Feb","Mar","Apr","May","Jun","Jul","Aug","Sep","Oct","Nov","Dec"}, 0), 1, 2, 3, 4, 5, 6, 7, 8, 9, 10, 11, 12), MID(D1138, 9, 2)), "yyyy-mm-dd")</f>
        <v>2015-12-22</v>
      </c>
      <c r="F1138" s="1" t="str">
        <f t="shared" si="120"/>
        <v>01:29:00</v>
      </c>
      <c r="G1138" s="9" t="str">
        <f t="shared" si="121"/>
        <v>December</v>
      </c>
      <c r="H1138" s="5" t="str">
        <f t="shared" si="122"/>
        <v>2015</v>
      </c>
      <c r="I1138" s="1" t="s">
        <v>2394</v>
      </c>
      <c r="J1138" s="1" t="str">
        <f t="shared" si="123"/>
        <v xml:space="preserve">Falcon 9 Block 3 (v1.2/FT) </v>
      </c>
      <c r="K1138" s="1" t="str">
        <f t="shared" si="124"/>
        <v>OG2 Mission 2</v>
      </c>
      <c r="L1138" s="1" t="s">
        <v>346</v>
      </c>
      <c r="M1138" s="1">
        <v>62</v>
      </c>
      <c r="N1138" s="1">
        <f t="shared" si="125"/>
        <v>5146</v>
      </c>
      <c r="O1138" s="1" t="s">
        <v>9</v>
      </c>
    </row>
    <row r="1139" spans="1:15" x14ac:dyDescent="0.3">
      <c r="A1139" s="1" t="s">
        <v>129</v>
      </c>
      <c r="B1139" s="1" t="s">
        <v>130</v>
      </c>
      <c r="C1139" s="1" t="str">
        <f t="shared" si="119"/>
        <v>Kazakhstan</v>
      </c>
      <c r="D1139" s="1" t="s">
        <v>2395</v>
      </c>
      <c r="E1139" s="7" t="str">
        <f>TEXT(DATE(MID(D1139, 13, 4), CHOOSE(MATCH( MID(D1139, 5, 3), {"Jan","Feb","Mar","Apr","May","Jun","Jul","Aug","Sep","Oct","Nov","Dec"}, 0), 1, 2, 3, 4, 5, 6, 7, 8, 9, 10, 11, 12), MID(D1139, 9, 2)), "yyyy-mm-dd")</f>
        <v>2015-12-21</v>
      </c>
      <c r="F1139" s="1" t="str">
        <f t="shared" si="120"/>
        <v>08:44:00</v>
      </c>
      <c r="G1139" s="9" t="str">
        <f t="shared" si="121"/>
        <v>December</v>
      </c>
      <c r="H1139" s="5" t="str">
        <f t="shared" si="122"/>
        <v>2015</v>
      </c>
      <c r="I1139" s="1" t="s">
        <v>2396</v>
      </c>
      <c r="J1139" s="1" t="str">
        <f t="shared" si="123"/>
        <v xml:space="preserve">Soyuz 2.1a </v>
      </c>
      <c r="K1139" s="1" t="str">
        <f t="shared" si="124"/>
        <v>Progress MS-01</v>
      </c>
      <c r="L1139" s="1" t="s">
        <v>8</v>
      </c>
      <c r="M1139" s="1">
        <v>17.420000000000002</v>
      </c>
      <c r="N1139" s="1">
        <f t="shared" si="125"/>
        <v>1445.8600000000001</v>
      </c>
      <c r="O1139" s="1" t="s">
        <v>9</v>
      </c>
    </row>
    <row r="1140" spans="1:15" x14ac:dyDescent="0.3">
      <c r="A1140" s="1" t="s">
        <v>233</v>
      </c>
      <c r="B1140" s="1" t="s">
        <v>981</v>
      </c>
      <c r="C1140" s="1" t="str">
        <f t="shared" si="119"/>
        <v>France</v>
      </c>
      <c r="D1140" s="1" t="s">
        <v>2397</v>
      </c>
      <c r="E1140" s="7" t="str">
        <f>TEXT(DATE(MID(D1140, 13, 4), CHOOSE(MATCH( MID(D1140, 5, 3), {"Jan","Feb","Mar","Apr","May","Jun","Jul","Aug","Sep","Oct","Nov","Dec"}, 0), 1, 2, 3, 4, 5, 6, 7, 8, 9, 10, 11, 12), MID(D1140, 9, 2)), "yyyy-mm-dd")</f>
        <v>2015-12-17</v>
      </c>
      <c r="F1140" s="1" t="str">
        <f t="shared" si="120"/>
        <v>11:51:00</v>
      </c>
      <c r="G1140" s="9" t="str">
        <f t="shared" si="121"/>
        <v>December</v>
      </c>
      <c r="H1140" s="5" t="str">
        <f t="shared" si="122"/>
        <v>2015</v>
      </c>
      <c r="I1140" s="1" t="s">
        <v>2398</v>
      </c>
      <c r="J1140" s="1" t="str">
        <f t="shared" si="123"/>
        <v xml:space="preserve">Soyuz ST-B/Fregat-MT </v>
      </c>
      <c r="K1140" s="1" t="str">
        <f t="shared" si="124"/>
        <v>Galileo FOC FM08-FM09</v>
      </c>
      <c r="L1140" s="1" t="s">
        <v>8</v>
      </c>
      <c r="M1140" s="1">
        <v>30</v>
      </c>
      <c r="N1140" s="1">
        <f t="shared" si="125"/>
        <v>2490</v>
      </c>
      <c r="O1140" s="1" t="s">
        <v>9</v>
      </c>
    </row>
    <row r="1141" spans="1:15" x14ac:dyDescent="0.3">
      <c r="A1141" s="1" t="s">
        <v>14</v>
      </c>
      <c r="B1141" s="1" t="s">
        <v>90</v>
      </c>
      <c r="C1141" s="1" t="str">
        <f t="shared" si="119"/>
        <v>China</v>
      </c>
      <c r="D1141" s="1" t="s">
        <v>2399</v>
      </c>
      <c r="E1141" s="7" t="str">
        <f>TEXT(DATE(MID(D1141, 13, 4), CHOOSE(MATCH( MID(D1141, 5, 3), {"Jan","Feb","Mar","Apr","May","Jun","Jul","Aug","Sep","Oct","Nov","Dec"}, 0), 1, 2, 3, 4, 5, 6, 7, 8, 9, 10, 11, 12), MID(D1141, 9, 2)), "yyyy-mm-dd")</f>
        <v>2015-12-17</v>
      </c>
      <c r="F1141" s="1" t="str">
        <f t="shared" si="120"/>
        <v>00:12:00</v>
      </c>
      <c r="G1141" s="9" t="str">
        <f t="shared" si="121"/>
        <v>December</v>
      </c>
      <c r="H1141" s="5" t="str">
        <f t="shared" si="122"/>
        <v>2015</v>
      </c>
      <c r="I1141" s="1" t="s">
        <v>2400</v>
      </c>
      <c r="J1141" s="1" t="str">
        <f t="shared" si="123"/>
        <v xml:space="preserve">Long March 2D </v>
      </c>
      <c r="K1141" s="1" t="str">
        <f t="shared" si="124"/>
        <v>DAMPE</v>
      </c>
      <c r="L1141" s="1" t="s">
        <v>8</v>
      </c>
      <c r="M1141" s="1">
        <v>29.75</v>
      </c>
      <c r="N1141" s="1">
        <f t="shared" si="125"/>
        <v>2469.25</v>
      </c>
      <c r="O1141" s="1" t="s">
        <v>9</v>
      </c>
    </row>
    <row r="1142" spans="1:15" x14ac:dyDescent="0.3">
      <c r="A1142" s="1" t="s">
        <v>86</v>
      </c>
      <c r="B1142" s="1" t="s">
        <v>87</v>
      </c>
      <c r="C1142" s="1" t="str">
        <f t="shared" si="119"/>
        <v>India</v>
      </c>
      <c r="D1142" s="1" t="s">
        <v>2401</v>
      </c>
      <c r="E1142" s="7" t="str">
        <f>TEXT(DATE(MID(D1142, 13, 4), CHOOSE(MATCH( MID(D1142, 5, 3), {"Jan","Feb","Mar","Apr","May","Jun","Jul","Aug","Sep","Oct","Nov","Dec"}, 0), 1, 2, 3, 4, 5, 6, 7, 8, 9, 10, 11, 12), MID(D1142, 9, 2)), "yyyy-mm-dd")</f>
        <v>2015-12-16</v>
      </c>
      <c r="F1142" s="1" t="str">
        <f t="shared" si="120"/>
        <v>12:30:00</v>
      </c>
      <c r="G1142" s="9" t="str">
        <f t="shared" si="121"/>
        <v>December</v>
      </c>
      <c r="H1142" s="5" t="str">
        <f t="shared" si="122"/>
        <v>2015</v>
      </c>
      <c r="I1142" s="1" t="s">
        <v>2402</v>
      </c>
      <c r="J1142" s="1" t="str">
        <f t="shared" si="123"/>
        <v xml:space="preserve">PSLV-CA </v>
      </c>
      <c r="K1142" s="1" t="str">
        <f t="shared" si="124"/>
        <v>TeLEOS-1 &amp; Rideshares</v>
      </c>
      <c r="L1142" s="1" t="s">
        <v>8</v>
      </c>
      <c r="M1142" s="1">
        <v>21</v>
      </c>
      <c r="N1142" s="1">
        <f t="shared" si="125"/>
        <v>1743</v>
      </c>
      <c r="O1142" s="1" t="s">
        <v>9</v>
      </c>
    </row>
    <row r="1143" spans="1:15" x14ac:dyDescent="0.3">
      <c r="A1143" s="1" t="s">
        <v>129</v>
      </c>
      <c r="B1143" s="1" t="s">
        <v>1630</v>
      </c>
      <c r="C1143" s="1" t="str">
        <f t="shared" si="119"/>
        <v>Kazakhstan</v>
      </c>
      <c r="D1143" s="1" t="s">
        <v>2403</v>
      </c>
      <c r="E1143" s="7" t="str">
        <f>TEXT(DATE(MID(D1143, 13, 4), CHOOSE(MATCH( MID(D1143, 5, 3), {"Jan","Feb","Mar","Apr","May","Jun","Jul","Aug","Sep","Oct","Nov","Dec"}, 0), 1, 2, 3, 4, 5, 6, 7, 8, 9, 10, 11, 12), MID(D1143, 9, 2)), "yyyy-mm-dd")</f>
        <v>2015-12-15</v>
      </c>
      <c r="F1143" s="1" t="str">
        <f t="shared" si="120"/>
        <v>11:03:00</v>
      </c>
      <c r="G1143" s="9" t="str">
        <f t="shared" si="121"/>
        <v>December</v>
      </c>
      <c r="H1143" s="5" t="str">
        <f t="shared" si="122"/>
        <v>2015</v>
      </c>
      <c r="I1143" s="1" t="s">
        <v>2404</v>
      </c>
      <c r="J1143" s="1" t="str">
        <f t="shared" si="123"/>
        <v xml:space="preserve">Soyuz FG </v>
      </c>
      <c r="K1143" s="1" t="str">
        <f t="shared" si="124"/>
        <v>Soyuz TMA-19M</v>
      </c>
      <c r="L1143" s="1" t="s">
        <v>346</v>
      </c>
      <c r="M1143" s="1"/>
      <c r="N1143" s="1">
        <f t="shared" si="125"/>
        <v>0</v>
      </c>
      <c r="O1143" s="1" t="s">
        <v>9</v>
      </c>
    </row>
    <row r="1144" spans="1:15" x14ac:dyDescent="0.3">
      <c r="A1144" s="1" t="s">
        <v>129</v>
      </c>
      <c r="B1144" s="1" t="s">
        <v>565</v>
      </c>
      <c r="C1144" s="1" t="str">
        <f t="shared" si="119"/>
        <v>Kazakhstan</v>
      </c>
      <c r="D1144" s="1" t="s">
        <v>2405</v>
      </c>
      <c r="E1144" s="7" t="str">
        <f>TEXT(DATE(MID(D1144, 13, 4), CHOOSE(MATCH( MID(D1144, 5, 3), {"Jan","Feb","Mar","Apr","May","Jun","Jul","Aug","Sep","Oct","Nov","Dec"}, 0), 1, 2, 3, 4, 5, 6, 7, 8, 9, 10, 11, 12), MID(D1144, 9, 2)), "yyyy-mm-dd")</f>
        <v>2015-12-13</v>
      </c>
      <c r="F1144" s="1" t="str">
        <f t="shared" si="120"/>
        <v>00:19:00</v>
      </c>
      <c r="G1144" s="9" t="str">
        <f t="shared" si="121"/>
        <v>December</v>
      </c>
      <c r="H1144" s="5" t="str">
        <f t="shared" si="122"/>
        <v>2015</v>
      </c>
      <c r="I1144" s="1" t="s">
        <v>2406</v>
      </c>
      <c r="J1144" s="1" t="str">
        <f t="shared" si="123"/>
        <v xml:space="preserve">Proton-M/Briz-M </v>
      </c>
      <c r="K1144" s="1" t="str">
        <f t="shared" si="124"/>
        <v>Cosmos 2513</v>
      </c>
      <c r="L1144" s="1" t="s">
        <v>8</v>
      </c>
      <c r="M1144" s="1">
        <v>65</v>
      </c>
      <c r="N1144" s="1">
        <f t="shared" si="125"/>
        <v>5395</v>
      </c>
      <c r="O1144" s="1" t="s">
        <v>9</v>
      </c>
    </row>
    <row r="1145" spans="1:15" x14ac:dyDescent="0.3">
      <c r="A1145" s="1" t="s">
        <v>129</v>
      </c>
      <c r="B1145" s="1" t="s">
        <v>2022</v>
      </c>
      <c r="C1145" s="1" t="str">
        <f t="shared" si="119"/>
        <v>Kazakhstan</v>
      </c>
      <c r="D1145" s="1" t="s">
        <v>2407</v>
      </c>
      <c r="E1145" s="7" t="str">
        <f>TEXT(DATE(MID(D1145, 13, 4), CHOOSE(MATCH( MID(D1145, 5, 3), {"Jan","Feb","Mar","Apr","May","Jun","Jul","Aug","Sep","Oct","Nov","Dec"}, 0), 1, 2, 3, 4, 5, 6, 7, 8, 9, 10, 11, 12), MID(D1145, 9, 2)), "yyyy-mm-dd")</f>
        <v>2015-12-11</v>
      </c>
      <c r="F1145" s="1" t="str">
        <f t="shared" si="120"/>
        <v>13:45:00</v>
      </c>
      <c r="G1145" s="9" t="str">
        <f t="shared" si="121"/>
        <v>December</v>
      </c>
      <c r="H1145" s="5" t="str">
        <f t="shared" si="122"/>
        <v>2015</v>
      </c>
      <c r="I1145" s="1" t="s">
        <v>2408</v>
      </c>
      <c r="J1145" s="1" t="str">
        <f t="shared" si="123"/>
        <v xml:space="preserve">Zenit-3 SLBF </v>
      </c>
      <c r="K1145" s="1" t="str">
        <f t="shared" si="124"/>
        <v>Elektro-L nÂ°2</v>
      </c>
      <c r="L1145" s="1" t="s">
        <v>346</v>
      </c>
      <c r="M1145" s="1"/>
      <c r="N1145" s="1">
        <f t="shared" si="125"/>
        <v>0</v>
      </c>
      <c r="O1145" s="1" t="s">
        <v>9</v>
      </c>
    </row>
    <row r="1146" spans="1:15" x14ac:dyDescent="0.3">
      <c r="A1146" s="1" t="s">
        <v>14</v>
      </c>
      <c r="B1146" s="1" t="s">
        <v>18</v>
      </c>
      <c r="C1146" s="1" t="str">
        <f t="shared" si="119"/>
        <v>China</v>
      </c>
      <c r="D1146" s="1" t="s">
        <v>2409</v>
      </c>
      <c r="E1146" s="7" t="str">
        <f>TEXT(DATE(MID(D1146, 13, 4), CHOOSE(MATCH( MID(D1146, 5, 3), {"Jan","Feb","Mar","Apr","May","Jun","Jul","Aug","Sep","Oct","Nov","Dec"}, 0), 1, 2, 3, 4, 5, 6, 7, 8, 9, 10, 11, 12), MID(D1146, 9, 2)), "yyyy-mm-dd")</f>
        <v>2015-12-09</v>
      </c>
      <c r="F1146" s="1" t="str">
        <f t="shared" si="120"/>
        <v>16:46:00</v>
      </c>
      <c r="G1146" s="9" t="str">
        <f t="shared" si="121"/>
        <v>December</v>
      </c>
      <c r="H1146" s="5" t="str">
        <f t="shared" si="122"/>
        <v>2015</v>
      </c>
      <c r="I1146" s="1" t="s">
        <v>2410</v>
      </c>
      <c r="J1146" s="1" t="str">
        <f t="shared" si="123"/>
        <v xml:space="preserve">Long March 3B/E </v>
      </c>
      <c r="K1146" s="1" t="str">
        <f t="shared" si="124"/>
        <v>ChinaSat-1C</v>
      </c>
      <c r="L1146" s="1" t="s">
        <v>8</v>
      </c>
      <c r="M1146" s="1">
        <v>29.15</v>
      </c>
      <c r="N1146" s="1">
        <f t="shared" si="125"/>
        <v>2419.4499999999998</v>
      </c>
      <c r="O1146" s="1" t="s">
        <v>9</v>
      </c>
    </row>
    <row r="1147" spans="1:15" x14ac:dyDescent="0.3">
      <c r="A1147" s="1" t="s">
        <v>74</v>
      </c>
      <c r="B1147" s="1" t="s">
        <v>75</v>
      </c>
      <c r="C1147" s="1" t="str">
        <f t="shared" si="119"/>
        <v>USA</v>
      </c>
      <c r="D1147" s="1" t="s">
        <v>2411</v>
      </c>
      <c r="E1147" s="7" t="str">
        <f>TEXT(DATE(MID(D1147, 13, 4), CHOOSE(MATCH( MID(D1147, 5, 3), {"Jan","Feb","Mar","Apr","May","Jun","Jul","Aug","Sep","Oct","Nov","Dec"}, 0), 1, 2, 3, 4, 5, 6, 7, 8, 9, 10, 11, 12), MID(D1147, 9, 2)), "yyyy-mm-dd")</f>
        <v>2015-12-06</v>
      </c>
      <c r="F1147" s="1" t="str">
        <f t="shared" si="120"/>
        <v>21:44:00</v>
      </c>
      <c r="G1147" s="9" t="str">
        <f t="shared" si="121"/>
        <v>December</v>
      </c>
      <c r="H1147" s="5" t="str">
        <f t="shared" si="122"/>
        <v>2015</v>
      </c>
      <c r="I1147" s="1" t="s">
        <v>2412</v>
      </c>
      <c r="J1147" s="1" t="str">
        <f t="shared" si="123"/>
        <v xml:space="preserve">Atlas V 401 </v>
      </c>
      <c r="K1147" s="1" t="str">
        <f t="shared" si="124"/>
        <v>CRS OA-4</v>
      </c>
      <c r="L1147" s="1" t="s">
        <v>8</v>
      </c>
      <c r="M1147" s="1">
        <v>109</v>
      </c>
      <c r="N1147" s="1">
        <f t="shared" si="125"/>
        <v>9047</v>
      </c>
      <c r="O1147" s="1" t="s">
        <v>9</v>
      </c>
    </row>
    <row r="1148" spans="1:15" x14ac:dyDescent="0.3">
      <c r="A1148" s="1" t="s">
        <v>4</v>
      </c>
      <c r="B1148" s="1" t="s">
        <v>5</v>
      </c>
      <c r="C1148" s="1" t="str">
        <f t="shared" si="119"/>
        <v>Russia</v>
      </c>
      <c r="D1148" s="1" t="s">
        <v>2413</v>
      </c>
      <c r="E1148" s="7" t="str">
        <f>TEXT(DATE(MID(D1148, 13, 4), CHOOSE(MATCH( MID(D1148, 5, 3), {"Jan","Feb","Mar","Apr","May","Jun","Jul","Aug","Sep","Oct","Nov","Dec"}, 0), 1, 2, 3, 4, 5, 6, 7, 8, 9, 10, 11, 12), MID(D1148, 9, 2)), "yyyy-mm-dd")</f>
        <v>2015-12-05</v>
      </c>
      <c r="F1148" s="1" t="str">
        <f t="shared" si="120"/>
        <v>14:08:00</v>
      </c>
      <c r="G1148" s="9" t="str">
        <f t="shared" si="121"/>
        <v>December</v>
      </c>
      <c r="H1148" s="5" t="str">
        <f t="shared" si="122"/>
        <v>2015</v>
      </c>
      <c r="I1148" s="1" t="s">
        <v>2414</v>
      </c>
      <c r="J1148" s="1" t="str">
        <f t="shared" si="123"/>
        <v xml:space="preserve">Soyuz 2.1v/Volga </v>
      </c>
      <c r="K1148" s="1" t="str">
        <f t="shared" si="124"/>
        <v>Cosmos 2511 and 2512</v>
      </c>
      <c r="L1148" s="1" t="s">
        <v>8</v>
      </c>
      <c r="M1148" s="1"/>
      <c r="N1148" s="1">
        <f t="shared" si="125"/>
        <v>0</v>
      </c>
      <c r="O1148" s="1" t="s">
        <v>117</v>
      </c>
    </row>
    <row r="1149" spans="1:15" x14ac:dyDescent="0.3">
      <c r="A1149" s="1" t="s">
        <v>233</v>
      </c>
      <c r="B1149" s="1" t="s">
        <v>234</v>
      </c>
      <c r="C1149" s="1" t="str">
        <f t="shared" si="119"/>
        <v>France</v>
      </c>
      <c r="D1149" s="1" t="s">
        <v>2415</v>
      </c>
      <c r="E1149" s="7" t="str">
        <f>TEXT(DATE(MID(D1149, 13, 4), CHOOSE(MATCH( MID(D1149, 5, 3), {"Jan","Feb","Mar","Apr","May","Jun","Jul","Aug","Sep","Oct","Nov","Dec"}, 0), 1, 2, 3, 4, 5, 6, 7, 8, 9, 10, 11, 12), MID(D1149, 9, 2)), "yyyy-mm-dd")</f>
        <v>2015-12-03</v>
      </c>
      <c r="F1149" s="1" t="str">
        <f t="shared" si="120"/>
        <v>04:04:00</v>
      </c>
      <c r="G1149" s="9" t="str">
        <f t="shared" si="121"/>
        <v>December</v>
      </c>
      <c r="H1149" s="5" t="str">
        <f t="shared" si="122"/>
        <v>2015</v>
      </c>
      <c r="I1149" s="1" t="s">
        <v>2416</v>
      </c>
      <c r="J1149" s="1" t="str">
        <f t="shared" si="123"/>
        <v xml:space="preserve">Vega </v>
      </c>
      <c r="K1149" s="1" t="str">
        <f t="shared" si="124"/>
        <v>LISA Pathfinder</v>
      </c>
      <c r="L1149" s="1" t="s">
        <v>8</v>
      </c>
      <c r="M1149" s="1">
        <v>37</v>
      </c>
      <c r="N1149" s="1">
        <f t="shared" si="125"/>
        <v>3071</v>
      </c>
      <c r="O1149" s="1" t="s">
        <v>9</v>
      </c>
    </row>
    <row r="1150" spans="1:15" x14ac:dyDescent="0.3">
      <c r="A1150" s="1" t="s">
        <v>14</v>
      </c>
      <c r="B1150" s="1" t="s">
        <v>329</v>
      </c>
      <c r="C1150" s="1" t="str">
        <f t="shared" si="119"/>
        <v>China</v>
      </c>
      <c r="D1150" s="1" t="s">
        <v>2417</v>
      </c>
      <c r="E1150" s="7" t="str">
        <f>TEXT(DATE(MID(D1150, 13, 4), CHOOSE(MATCH( MID(D1150, 5, 3), {"Jan","Feb","Mar","Apr","May","Jun","Jul","Aug","Sep","Oct","Nov","Dec"}, 0), 1, 2, 3, 4, 5, 6, 7, 8, 9, 10, 11, 12), MID(D1150, 9, 2)), "yyyy-mm-dd")</f>
        <v>2015-11-26</v>
      </c>
      <c r="F1150" s="1" t="str">
        <f t="shared" si="120"/>
        <v>21:24:00</v>
      </c>
      <c r="G1150" s="9" t="str">
        <f t="shared" si="121"/>
        <v>November</v>
      </c>
      <c r="H1150" s="5" t="str">
        <f t="shared" si="122"/>
        <v>2015</v>
      </c>
      <c r="I1150" s="1" t="s">
        <v>2418</v>
      </c>
      <c r="J1150" s="1" t="str">
        <f t="shared" si="123"/>
        <v xml:space="preserve">Long March 4C </v>
      </c>
      <c r="K1150" s="1" t="str">
        <f t="shared" si="124"/>
        <v>Yaogan 29</v>
      </c>
      <c r="L1150" s="1" t="s">
        <v>8</v>
      </c>
      <c r="M1150" s="1">
        <v>64.680000000000007</v>
      </c>
      <c r="N1150" s="1">
        <f t="shared" si="125"/>
        <v>5368.4400000000005</v>
      </c>
      <c r="O1150" s="1" t="s">
        <v>9</v>
      </c>
    </row>
    <row r="1151" spans="1:15" x14ac:dyDescent="0.3">
      <c r="A1151" s="1" t="s">
        <v>60</v>
      </c>
      <c r="B1151" s="1" t="s">
        <v>61</v>
      </c>
      <c r="C1151" s="1" t="str">
        <f t="shared" si="119"/>
        <v>Japan</v>
      </c>
      <c r="D1151" s="1" t="s">
        <v>2419</v>
      </c>
      <c r="E1151" s="7" t="str">
        <f>TEXT(DATE(MID(D1151, 13, 4), CHOOSE(MATCH( MID(D1151, 5, 3), {"Jan","Feb","Mar","Apr","May","Jun","Jul","Aug","Sep","Oct","Nov","Dec"}, 0), 1, 2, 3, 4, 5, 6, 7, 8, 9, 10, 11, 12), MID(D1151, 9, 2)), "yyyy-mm-dd")</f>
        <v>2015-11-24</v>
      </c>
      <c r="F1151" s="1" t="str">
        <f t="shared" si="120"/>
        <v>06:50:00</v>
      </c>
      <c r="G1151" s="9" t="str">
        <f t="shared" si="121"/>
        <v>November</v>
      </c>
      <c r="H1151" s="5" t="str">
        <f t="shared" si="122"/>
        <v>2015</v>
      </c>
      <c r="I1151" s="1" t="s">
        <v>2420</v>
      </c>
      <c r="J1151" s="1" t="str">
        <f t="shared" si="123"/>
        <v xml:space="preserve">H-IIA 204 </v>
      </c>
      <c r="K1151" s="1" t="str">
        <f t="shared" si="124"/>
        <v>Telstar 12 Vantage</v>
      </c>
      <c r="L1151" s="1" t="s">
        <v>8</v>
      </c>
      <c r="M1151" s="1"/>
      <c r="N1151" s="1">
        <f t="shared" si="125"/>
        <v>0</v>
      </c>
      <c r="O1151" s="1" t="s">
        <v>9</v>
      </c>
    </row>
    <row r="1152" spans="1:15" x14ac:dyDescent="0.3">
      <c r="A1152" s="1" t="s">
        <v>120</v>
      </c>
      <c r="B1152" s="1" t="s">
        <v>121</v>
      </c>
      <c r="C1152" s="1" t="str">
        <f t="shared" si="119"/>
        <v>USA</v>
      </c>
      <c r="D1152" s="1" t="s">
        <v>2421</v>
      </c>
      <c r="E1152" s="7" t="str">
        <f>TEXT(DATE(MID(D1152, 13, 4), CHOOSE(MATCH( MID(D1152, 5, 3), {"Jan","Feb","Mar","Apr","May","Jun","Jul","Aug","Sep","Oct","Nov","Dec"}, 0), 1, 2, 3, 4, 5, 6, 7, 8, 9, 10, 11, 12), MID(D1152, 9, 2)), "yyyy-mm-dd")</f>
        <v>2015-11-23</v>
      </c>
      <c r="F1152" s="1" t="str">
        <f t="shared" si="120"/>
        <v>17:21:00</v>
      </c>
      <c r="G1152" s="9" t="str">
        <f t="shared" si="121"/>
        <v>November</v>
      </c>
      <c r="H1152" s="5" t="str">
        <f t="shared" si="122"/>
        <v>2015</v>
      </c>
      <c r="I1152" s="1" t="s">
        <v>2422</v>
      </c>
      <c r="J1152" s="1" t="str">
        <f t="shared" si="123"/>
        <v xml:space="preserve">New Shepard </v>
      </c>
      <c r="K1152" s="1" t="str">
        <f t="shared" si="124"/>
        <v>Mission 2</v>
      </c>
      <c r="L1152" s="1" t="s">
        <v>8</v>
      </c>
      <c r="M1152" s="1"/>
      <c r="N1152" s="1">
        <f t="shared" si="125"/>
        <v>0</v>
      </c>
      <c r="O1152" s="1" t="s">
        <v>9</v>
      </c>
    </row>
    <row r="1153" spans="1:15" x14ac:dyDescent="0.3">
      <c r="A1153" s="1" t="s">
        <v>14</v>
      </c>
      <c r="B1153" s="1" t="s">
        <v>101</v>
      </c>
      <c r="C1153" s="1" t="str">
        <f t="shared" si="119"/>
        <v>China</v>
      </c>
      <c r="D1153" s="1" t="s">
        <v>2423</v>
      </c>
      <c r="E1153" s="7" t="str">
        <f>TEXT(DATE(MID(D1153, 13, 4), CHOOSE(MATCH( MID(D1153, 5, 3), {"Jan","Feb","Mar","Apr","May","Jun","Jul","Aug","Sep","Oct","Nov","Dec"}, 0), 1, 2, 3, 4, 5, 6, 7, 8, 9, 10, 11, 12), MID(D1153, 9, 2)), "yyyy-mm-dd")</f>
        <v>2015-11-20</v>
      </c>
      <c r="F1153" s="1" t="str">
        <f t="shared" si="120"/>
        <v>16:07:00</v>
      </c>
      <c r="G1153" s="9" t="str">
        <f t="shared" si="121"/>
        <v>November</v>
      </c>
      <c r="H1153" s="5" t="str">
        <f t="shared" si="122"/>
        <v>2015</v>
      </c>
      <c r="I1153" s="1" t="s">
        <v>2424</v>
      </c>
      <c r="J1153" s="1" t="str">
        <f t="shared" si="123"/>
        <v xml:space="preserve">Long March 3B/E </v>
      </c>
      <c r="K1153" s="1" t="str">
        <f t="shared" si="124"/>
        <v>LaoSat-1</v>
      </c>
      <c r="L1153" s="1" t="s">
        <v>8</v>
      </c>
      <c r="M1153" s="1">
        <v>29.15</v>
      </c>
      <c r="N1153" s="1">
        <f t="shared" si="125"/>
        <v>2419.4499999999998</v>
      </c>
      <c r="O1153" s="1" t="s">
        <v>9</v>
      </c>
    </row>
    <row r="1154" spans="1:15" x14ac:dyDescent="0.3">
      <c r="A1154" s="1" t="s">
        <v>4</v>
      </c>
      <c r="B1154" s="1" t="s">
        <v>5</v>
      </c>
      <c r="C1154" s="1" t="str">
        <f t="shared" ref="C1154:C1217" si="126">TRIM(MID(B1154, FIND("|", SUBSTITUTE(B1154, ",", "|", LEN(B1154) - LEN(SUBSTITUTE(B1154,",", "" )))) + 1, LEN(B1154)))</f>
        <v>Russia</v>
      </c>
      <c r="D1154" s="1" t="s">
        <v>2425</v>
      </c>
      <c r="E1154" s="7" t="str">
        <f>TEXT(DATE(MID(D1154, 13, 4), CHOOSE(MATCH( MID(D1154, 5, 3), {"Jan","Feb","Mar","Apr","May","Jun","Jul","Aug","Sep","Oct","Nov","Dec"}, 0), 1, 2, 3, 4, 5, 6, 7, 8, 9, 10, 11, 12), MID(D1154, 9, 2)), "yyyy-mm-dd")</f>
        <v>2015-11-17</v>
      </c>
      <c r="F1154" s="1" t="str">
        <f t="shared" ref="F1154:F1217" si="127">IF(ISNUMBER(FIND(":", D1154)), MID(D1154, FIND(":", D1154)-2, 5) &amp; ":00", "00:00:00")</f>
        <v>06:33:00</v>
      </c>
      <c r="G1154" s="9" t="str">
        <f t="shared" ref="G1154:G1217" si="128">TEXT(E1154, "mmmm")</f>
        <v>November</v>
      </c>
      <c r="H1154" s="5" t="str">
        <f t="shared" ref="H1154:H1217" si="129">TEXT(E1154, "yyyy")</f>
        <v>2015</v>
      </c>
      <c r="I1154" s="1" t="s">
        <v>2426</v>
      </c>
      <c r="J1154" s="1" t="str">
        <f t="shared" ref="J1154:J1217" si="130">LEFT(I1154, FIND("|", I1154) - 1)</f>
        <v xml:space="preserve">Soyuz 2.1b/Fregat-M </v>
      </c>
      <c r="K1154" s="1" t="str">
        <f t="shared" ref="K1154:K1217" si="131">MID(I1154, FIND("|", I1154) + 2, LEN(I1154))</f>
        <v>Cosmos 2510</v>
      </c>
      <c r="L1154" s="1" t="s">
        <v>8</v>
      </c>
      <c r="M1154" s="1">
        <v>25</v>
      </c>
      <c r="N1154" s="1">
        <f t="shared" si="125"/>
        <v>2075</v>
      </c>
      <c r="O1154" s="1" t="s">
        <v>9</v>
      </c>
    </row>
    <row r="1155" spans="1:15" x14ac:dyDescent="0.3">
      <c r="A1155" s="1" t="s">
        <v>233</v>
      </c>
      <c r="B1155" s="1" t="s">
        <v>379</v>
      </c>
      <c r="C1155" s="1" t="str">
        <f t="shared" si="126"/>
        <v>France</v>
      </c>
      <c r="D1155" s="1" t="s">
        <v>2427</v>
      </c>
      <c r="E1155" s="7" t="str">
        <f>TEXT(DATE(MID(D1155, 13, 4), CHOOSE(MATCH( MID(D1155, 5, 3), {"Jan","Feb","Mar","Apr","May","Jun","Jul","Aug","Sep","Oct","Nov","Dec"}, 0), 1, 2, 3, 4, 5, 6, 7, 8, 9, 10, 11, 12), MID(D1155, 9, 2)), "yyyy-mm-dd")</f>
        <v>2015-11-10</v>
      </c>
      <c r="F1155" s="1" t="str">
        <f t="shared" si="127"/>
        <v>21:34:00</v>
      </c>
      <c r="G1155" s="9" t="str">
        <f t="shared" si="128"/>
        <v>November</v>
      </c>
      <c r="H1155" s="5" t="str">
        <f t="shared" si="129"/>
        <v>2015</v>
      </c>
      <c r="I1155" s="1" t="s">
        <v>2428</v>
      </c>
      <c r="J1155" s="1" t="str">
        <f t="shared" si="130"/>
        <v xml:space="preserve">Ariane 5 ECA </v>
      </c>
      <c r="K1155" s="1" t="str">
        <f t="shared" si="131"/>
        <v>Arabsat 6B &amp; GSAT-15</v>
      </c>
      <c r="L1155" s="1" t="s">
        <v>346</v>
      </c>
      <c r="M1155" s="1">
        <v>200</v>
      </c>
      <c r="N1155" s="1">
        <f t="shared" ref="N1155:N1218" si="132">M1155 * 83</f>
        <v>16600</v>
      </c>
      <c r="O1155" s="1" t="s">
        <v>9</v>
      </c>
    </row>
    <row r="1156" spans="1:15" x14ac:dyDescent="0.3">
      <c r="A1156" s="1" t="s">
        <v>14</v>
      </c>
      <c r="B1156" s="1" t="s">
        <v>329</v>
      </c>
      <c r="C1156" s="1" t="str">
        <f t="shared" si="126"/>
        <v>China</v>
      </c>
      <c r="D1156" s="1" t="s">
        <v>2429</v>
      </c>
      <c r="E1156" s="7" t="str">
        <f>TEXT(DATE(MID(D1156, 13, 4), CHOOSE(MATCH( MID(D1156, 5, 3), {"Jan","Feb","Mar","Apr","May","Jun","Jul","Aug","Sep","Oct","Nov","Dec"}, 0), 1, 2, 3, 4, 5, 6, 7, 8, 9, 10, 11, 12), MID(D1156, 9, 2)), "yyyy-mm-dd")</f>
        <v>2015-11-08</v>
      </c>
      <c r="F1156" s="1" t="str">
        <f t="shared" si="127"/>
        <v>07:06:00</v>
      </c>
      <c r="G1156" s="9" t="str">
        <f t="shared" si="128"/>
        <v>November</v>
      </c>
      <c r="H1156" s="5" t="str">
        <f t="shared" si="129"/>
        <v>2015</v>
      </c>
      <c r="I1156" s="1" t="s">
        <v>2430</v>
      </c>
      <c r="J1156" s="1" t="str">
        <f t="shared" si="130"/>
        <v xml:space="preserve">Long March 4B </v>
      </c>
      <c r="K1156" s="1" t="str">
        <f t="shared" si="131"/>
        <v>Yaogan-28</v>
      </c>
      <c r="L1156" s="1" t="s">
        <v>8</v>
      </c>
      <c r="M1156" s="1">
        <v>64.680000000000007</v>
      </c>
      <c r="N1156" s="1">
        <f t="shared" si="132"/>
        <v>5368.4400000000005</v>
      </c>
      <c r="O1156" s="1" t="s">
        <v>9</v>
      </c>
    </row>
    <row r="1157" spans="1:15" x14ac:dyDescent="0.3">
      <c r="A1157" s="1" t="s">
        <v>2431</v>
      </c>
      <c r="B1157" s="1" t="s">
        <v>2432</v>
      </c>
      <c r="C1157" s="1" t="str">
        <f t="shared" si="126"/>
        <v>Pacific Missile Range Facility</v>
      </c>
      <c r="D1157" s="1" t="s">
        <v>2433</v>
      </c>
      <c r="E1157" s="7" t="str">
        <f>TEXT(DATE(MID(D1157, 13, 4), CHOOSE(MATCH( MID(D1157, 5, 3), {"Jan","Feb","Mar","Apr","May","Jun","Jul","Aug","Sep","Oct","Nov","Dec"}, 0), 1, 2, 3, 4, 5, 6, 7, 8, 9, 10, 11, 12), MID(D1157, 9, 2)), "yyyy-mm-dd")</f>
        <v>2015-11-04</v>
      </c>
      <c r="F1157" s="1" t="str">
        <f t="shared" si="127"/>
        <v>03:45:00</v>
      </c>
      <c r="G1157" s="9" t="str">
        <f t="shared" si="128"/>
        <v>November</v>
      </c>
      <c r="H1157" s="5" t="str">
        <f t="shared" si="129"/>
        <v>2015</v>
      </c>
      <c r="I1157" s="1" t="s">
        <v>2434</v>
      </c>
      <c r="J1157" s="1" t="str">
        <f t="shared" si="130"/>
        <v xml:space="preserve">Super Strypi </v>
      </c>
      <c r="K1157" s="1" t="str">
        <f t="shared" si="131"/>
        <v>HiakaSat, STACEM &amp; Others</v>
      </c>
      <c r="L1157" s="1" t="s">
        <v>346</v>
      </c>
      <c r="M1157" s="1">
        <v>15</v>
      </c>
      <c r="N1157" s="1">
        <f t="shared" si="132"/>
        <v>1245</v>
      </c>
      <c r="O1157" s="1" t="s">
        <v>257</v>
      </c>
    </row>
    <row r="1158" spans="1:15" x14ac:dyDescent="0.3">
      <c r="A1158" s="1" t="s">
        <v>14</v>
      </c>
      <c r="B1158" s="1" t="s">
        <v>18</v>
      </c>
      <c r="C1158" s="1" t="str">
        <f t="shared" si="126"/>
        <v>China</v>
      </c>
      <c r="D1158" s="1" t="s">
        <v>2435</v>
      </c>
      <c r="E1158" s="7" t="str">
        <f>TEXT(DATE(MID(D1158, 13, 4), CHOOSE(MATCH( MID(D1158, 5, 3), {"Jan","Feb","Mar","Apr","May","Jun","Jul","Aug","Sep","Oct","Nov","Dec"}, 0), 1, 2, 3, 4, 5, 6, 7, 8, 9, 10, 11, 12), MID(D1158, 9, 2)), "yyyy-mm-dd")</f>
        <v>2015-11-03</v>
      </c>
      <c r="F1158" s="1" t="str">
        <f t="shared" si="127"/>
        <v>16:25:00</v>
      </c>
      <c r="G1158" s="9" t="str">
        <f t="shared" si="128"/>
        <v>November</v>
      </c>
      <c r="H1158" s="5" t="str">
        <f t="shared" si="129"/>
        <v>2015</v>
      </c>
      <c r="I1158" s="1" t="s">
        <v>2436</v>
      </c>
      <c r="J1158" s="1" t="str">
        <f t="shared" si="130"/>
        <v xml:space="preserve">Long March 3B/E </v>
      </c>
      <c r="K1158" s="1" t="str">
        <f t="shared" si="131"/>
        <v>ChinaSat-2C</v>
      </c>
      <c r="L1158" s="1" t="s">
        <v>8</v>
      </c>
      <c r="M1158" s="1">
        <v>29.15</v>
      </c>
      <c r="N1158" s="1">
        <f t="shared" si="132"/>
        <v>2419.4499999999998</v>
      </c>
      <c r="O1158" s="1" t="s">
        <v>9</v>
      </c>
    </row>
    <row r="1159" spans="1:15" x14ac:dyDescent="0.3">
      <c r="A1159" s="1" t="s">
        <v>74</v>
      </c>
      <c r="B1159" s="1" t="s">
        <v>75</v>
      </c>
      <c r="C1159" s="1" t="str">
        <f t="shared" si="126"/>
        <v>USA</v>
      </c>
      <c r="D1159" s="1" t="s">
        <v>2437</v>
      </c>
      <c r="E1159" s="7" t="str">
        <f>TEXT(DATE(MID(D1159, 13, 4), CHOOSE(MATCH( MID(D1159, 5, 3), {"Jan","Feb","Mar","Apr","May","Jun","Jul","Aug","Sep","Oct","Nov","Dec"}, 0), 1, 2, 3, 4, 5, 6, 7, 8, 9, 10, 11, 12), MID(D1159, 9, 2)), "yyyy-mm-dd")</f>
        <v>2015-10-31</v>
      </c>
      <c r="F1159" s="1" t="str">
        <f t="shared" si="127"/>
        <v>16:13:00</v>
      </c>
      <c r="G1159" s="9" t="str">
        <f t="shared" si="128"/>
        <v>October</v>
      </c>
      <c r="H1159" s="5" t="str">
        <f t="shared" si="129"/>
        <v>2015</v>
      </c>
      <c r="I1159" s="1" t="s">
        <v>2438</v>
      </c>
      <c r="J1159" s="1" t="str">
        <f t="shared" si="130"/>
        <v xml:space="preserve">Atlas V 401 </v>
      </c>
      <c r="K1159" s="1" t="str">
        <f t="shared" si="131"/>
        <v>GPS IIF-11</v>
      </c>
      <c r="L1159" s="1" t="s">
        <v>8</v>
      </c>
      <c r="M1159" s="1">
        <v>109</v>
      </c>
      <c r="N1159" s="1">
        <f t="shared" si="132"/>
        <v>9047</v>
      </c>
      <c r="O1159" s="1" t="s">
        <v>9</v>
      </c>
    </row>
    <row r="1160" spans="1:15" x14ac:dyDescent="0.3">
      <c r="A1160" s="1" t="s">
        <v>14</v>
      </c>
      <c r="B1160" s="1" t="s">
        <v>90</v>
      </c>
      <c r="C1160" s="1" t="str">
        <f t="shared" si="126"/>
        <v>China</v>
      </c>
      <c r="D1160" s="1" t="s">
        <v>2439</v>
      </c>
      <c r="E1160" s="7" t="str">
        <f>TEXT(DATE(MID(D1160, 13, 4), CHOOSE(MATCH( MID(D1160, 5, 3), {"Jan","Feb","Mar","Apr","May","Jun","Jul","Aug","Sep","Oct","Nov","Dec"}, 0), 1, 2, 3, 4, 5, 6, 7, 8, 9, 10, 11, 12), MID(D1160, 9, 2)), "yyyy-mm-dd")</f>
        <v>2015-10-26</v>
      </c>
      <c r="F1160" s="1" t="str">
        <f t="shared" si="127"/>
        <v>07:10:00</v>
      </c>
      <c r="G1160" s="9" t="str">
        <f t="shared" si="128"/>
        <v>October</v>
      </c>
      <c r="H1160" s="5" t="str">
        <f t="shared" si="129"/>
        <v>2015</v>
      </c>
      <c r="I1160" s="1" t="s">
        <v>2440</v>
      </c>
      <c r="J1160" s="1" t="str">
        <f t="shared" si="130"/>
        <v xml:space="preserve">Long March 2D </v>
      </c>
      <c r="K1160" s="1" t="str">
        <f t="shared" si="131"/>
        <v>Tianhui-1C</v>
      </c>
      <c r="L1160" s="1" t="s">
        <v>8</v>
      </c>
      <c r="M1160" s="1">
        <v>29.75</v>
      </c>
      <c r="N1160" s="1">
        <f t="shared" si="132"/>
        <v>2469.25</v>
      </c>
      <c r="O1160" s="1" t="s">
        <v>9</v>
      </c>
    </row>
    <row r="1161" spans="1:15" x14ac:dyDescent="0.3">
      <c r="A1161" s="1" t="s">
        <v>1623</v>
      </c>
      <c r="B1161" s="1" t="s">
        <v>529</v>
      </c>
      <c r="C1161" s="1" t="str">
        <f t="shared" si="126"/>
        <v>Kazakhstan</v>
      </c>
      <c r="D1161" s="1" t="s">
        <v>2441</v>
      </c>
      <c r="E1161" s="7" t="str">
        <f>TEXT(DATE(MID(D1161, 13, 4), CHOOSE(MATCH( MID(D1161, 5, 3), {"Jan","Feb","Mar","Apr","May","Jun","Jul","Aug","Sep","Oct","Nov","Dec"}, 0), 1, 2, 3, 4, 5, 6, 7, 8, 9, 10, 11, 12), MID(D1161, 9, 2)), "yyyy-mm-dd")</f>
        <v>2015-10-16</v>
      </c>
      <c r="F1161" s="1" t="str">
        <f t="shared" si="127"/>
        <v>20:40:00</v>
      </c>
      <c r="G1161" s="9" t="str">
        <f t="shared" si="128"/>
        <v>October</v>
      </c>
      <c r="H1161" s="5" t="str">
        <f t="shared" si="129"/>
        <v>2015</v>
      </c>
      <c r="I1161" s="1" t="s">
        <v>2442</v>
      </c>
      <c r="J1161" s="1" t="str">
        <f t="shared" si="130"/>
        <v xml:space="preserve">Proton-M/Briz-M </v>
      </c>
      <c r="K1161" s="1" t="str">
        <f t="shared" si="131"/>
        <v>TÃ¼rksat-4B</v>
      </c>
      <c r="L1161" s="1" t="s">
        <v>8</v>
      </c>
      <c r="M1161" s="1">
        <v>65</v>
      </c>
      <c r="N1161" s="1">
        <f t="shared" si="132"/>
        <v>5395</v>
      </c>
      <c r="O1161" s="1" t="s">
        <v>9</v>
      </c>
    </row>
    <row r="1162" spans="1:15" x14ac:dyDescent="0.3">
      <c r="A1162" s="1" t="s">
        <v>14</v>
      </c>
      <c r="B1162" s="1" t="s">
        <v>101</v>
      </c>
      <c r="C1162" s="1" t="str">
        <f t="shared" si="126"/>
        <v>China</v>
      </c>
      <c r="D1162" s="1" t="s">
        <v>2443</v>
      </c>
      <c r="E1162" s="7" t="str">
        <f>TEXT(DATE(MID(D1162, 13, 4), CHOOSE(MATCH( MID(D1162, 5, 3), {"Jan","Feb","Mar","Apr","May","Jun","Jul","Aug","Sep","Oct","Nov","Dec"}, 0), 1, 2, 3, 4, 5, 6, 7, 8, 9, 10, 11, 12), MID(D1162, 9, 2)), "yyyy-mm-dd")</f>
        <v>2015-10-16</v>
      </c>
      <c r="F1162" s="1" t="str">
        <f t="shared" si="127"/>
        <v>16:16:00</v>
      </c>
      <c r="G1162" s="9" t="str">
        <f t="shared" si="128"/>
        <v>October</v>
      </c>
      <c r="H1162" s="5" t="str">
        <f t="shared" si="129"/>
        <v>2015</v>
      </c>
      <c r="I1162" s="1" t="s">
        <v>2444</v>
      </c>
      <c r="J1162" s="1" t="str">
        <f t="shared" si="130"/>
        <v xml:space="preserve">Long March 3B/E </v>
      </c>
      <c r="K1162" s="1" t="str">
        <f t="shared" si="131"/>
        <v>Apstar 9</v>
      </c>
      <c r="L1162" s="1" t="s">
        <v>8</v>
      </c>
      <c r="M1162" s="1">
        <v>29.15</v>
      </c>
      <c r="N1162" s="1">
        <f t="shared" si="132"/>
        <v>2419.4499999999998</v>
      </c>
      <c r="O1162" s="1" t="s">
        <v>9</v>
      </c>
    </row>
    <row r="1163" spans="1:15" x14ac:dyDescent="0.3">
      <c r="A1163" s="1" t="s">
        <v>74</v>
      </c>
      <c r="B1163" s="1" t="s">
        <v>671</v>
      </c>
      <c r="C1163" s="1" t="str">
        <f t="shared" si="126"/>
        <v>USA</v>
      </c>
      <c r="D1163" s="1" t="s">
        <v>2445</v>
      </c>
      <c r="E1163" s="7" t="str">
        <f>TEXT(DATE(MID(D1163, 13, 4), CHOOSE(MATCH( MID(D1163, 5, 3), {"Jan","Feb","Mar","Apr","May","Jun","Jul","Aug","Sep","Oct","Nov","Dec"}, 0), 1, 2, 3, 4, 5, 6, 7, 8, 9, 10, 11, 12), MID(D1163, 9, 2)), "yyyy-mm-dd")</f>
        <v>2015-10-08</v>
      </c>
      <c r="F1163" s="1" t="str">
        <f t="shared" si="127"/>
        <v>12:49:00</v>
      </c>
      <c r="G1163" s="9" t="str">
        <f t="shared" si="128"/>
        <v>October</v>
      </c>
      <c r="H1163" s="5" t="str">
        <f t="shared" si="129"/>
        <v>2015</v>
      </c>
      <c r="I1163" s="1" t="s">
        <v>2446</v>
      </c>
      <c r="J1163" s="1" t="str">
        <f t="shared" si="130"/>
        <v xml:space="preserve">Atlas V 401 </v>
      </c>
      <c r="K1163" s="1" t="str">
        <f t="shared" si="131"/>
        <v>NROL-55</v>
      </c>
      <c r="L1163" s="1" t="s">
        <v>8</v>
      </c>
      <c r="M1163" s="1">
        <v>109</v>
      </c>
      <c r="N1163" s="1">
        <f t="shared" si="132"/>
        <v>9047</v>
      </c>
      <c r="O1163" s="1" t="s">
        <v>9</v>
      </c>
    </row>
    <row r="1164" spans="1:15" x14ac:dyDescent="0.3">
      <c r="A1164" s="1" t="s">
        <v>14</v>
      </c>
      <c r="B1164" s="1" t="s">
        <v>90</v>
      </c>
      <c r="C1164" s="1" t="str">
        <f t="shared" si="126"/>
        <v>China</v>
      </c>
      <c r="D1164" s="1" t="s">
        <v>2447</v>
      </c>
      <c r="E1164" s="7" t="str">
        <f>TEXT(DATE(MID(D1164, 13, 4), CHOOSE(MATCH( MID(D1164, 5, 3), {"Jan","Feb","Mar","Apr","May","Jun","Jul","Aug","Sep","Oct","Nov","Dec"}, 0), 1, 2, 3, 4, 5, 6, 7, 8, 9, 10, 11, 12), MID(D1164, 9, 2)), "yyyy-mm-dd")</f>
        <v>2015-10-07</v>
      </c>
      <c r="F1164" s="1" t="str">
        <f t="shared" si="127"/>
        <v>04:13:00</v>
      </c>
      <c r="G1164" s="9" t="str">
        <f t="shared" si="128"/>
        <v>October</v>
      </c>
      <c r="H1164" s="5" t="str">
        <f t="shared" si="129"/>
        <v>2015</v>
      </c>
      <c r="I1164" s="1" t="s">
        <v>2448</v>
      </c>
      <c r="J1164" s="1" t="str">
        <f t="shared" si="130"/>
        <v xml:space="preserve">Long March 2D </v>
      </c>
      <c r="K1164" s="1" t="str">
        <f t="shared" si="131"/>
        <v>Jilin-1A to 1D</v>
      </c>
      <c r="L1164" s="1" t="s">
        <v>8</v>
      </c>
      <c r="M1164" s="1">
        <v>29.75</v>
      </c>
      <c r="N1164" s="1">
        <f t="shared" si="132"/>
        <v>2469.25</v>
      </c>
      <c r="O1164" s="1" t="s">
        <v>9</v>
      </c>
    </row>
    <row r="1165" spans="1:15" x14ac:dyDescent="0.3">
      <c r="A1165" s="1" t="s">
        <v>74</v>
      </c>
      <c r="B1165" s="1" t="s">
        <v>75</v>
      </c>
      <c r="C1165" s="1" t="str">
        <f t="shared" si="126"/>
        <v>USA</v>
      </c>
      <c r="D1165" s="1" t="s">
        <v>2449</v>
      </c>
      <c r="E1165" s="7" t="str">
        <f>TEXT(DATE(MID(D1165, 13, 4), CHOOSE(MATCH( MID(D1165, 5, 3), {"Jan","Feb","Mar","Apr","May","Jun","Jul","Aug","Sep","Oct","Nov","Dec"}, 0), 1, 2, 3, 4, 5, 6, 7, 8, 9, 10, 11, 12), MID(D1165, 9, 2)), "yyyy-mm-dd")</f>
        <v>2015-10-02</v>
      </c>
      <c r="F1165" s="1" t="str">
        <f t="shared" si="127"/>
        <v>10:28:00</v>
      </c>
      <c r="G1165" s="9" t="str">
        <f t="shared" si="128"/>
        <v>October</v>
      </c>
      <c r="H1165" s="5" t="str">
        <f t="shared" si="129"/>
        <v>2015</v>
      </c>
      <c r="I1165" s="1" t="s">
        <v>2450</v>
      </c>
      <c r="J1165" s="1" t="str">
        <f t="shared" si="130"/>
        <v xml:space="preserve">Atlas V 421 </v>
      </c>
      <c r="K1165" s="1" t="str">
        <f t="shared" si="131"/>
        <v>Morelos-3</v>
      </c>
      <c r="L1165" s="1" t="s">
        <v>8</v>
      </c>
      <c r="M1165" s="1">
        <v>123</v>
      </c>
      <c r="N1165" s="1">
        <f t="shared" si="132"/>
        <v>10209</v>
      </c>
      <c r="O1165" s="1" t="s">
        <v>9</v>
      </c>
    </row>
    <row r="1166" spans="1:15" x14ac:dyDescent="0.3">
      <c r="A1166" s="1" t="s">
        <v>129</v>
      </c>
      <c r="B1166" s="1" t="s">
        <v>1630</v>
      </c>
      <c r="C1166" s="1" t="str">
        <f t="shared" si="126"/>
        <v>Kazakhstan</v>
      </c>
      <c r="D1166" s="1" t="s">
        <v>2451</v>
      </c>
      <c r="E1166" s="7" t="str">
        <f>TEXT(DATE(MID(D1166, 13, 4), CHOOSE(MATCH( MID(D1166, 5, 3), {"Jan","Feb","Mar","Apr","May","Jun","Jul","Aug","Sep","Oct","Nov","Dec"}, 0), 1, 2, 3, 4, 5, 6, 7, 8, 9, 10, 11, 12), MID(D1166, 9, 2)), "yyyy-mm-dd")</f>
        <v>2015-10-01</v>
      </c>
      <c r="F1166" s="1" t="str">
        <f t="shared" si="127"/>
        <v>16:49:00</v>
      </c>
      <c r="G1166" s="9" t="str">
        <f t="shared" si="128"/>
        <v>October</v>
      </c>
      <c r="H1166" s="5" t="str">
        <f t="shared" si="129"/>
        <v>2015</v>
      </c>
      <c r="I1166" s="1" t="s">
        <v>2452</v>
      </c>
      <c r="J1166" s="1" t="str">
        <f t="shared" si="130"/>
        <v xml:space="preserve">Soyuz U </v>
      </c>
      <c r="K1166" s="1" t="str">
        <f t="shared" si="131"/>
        <v>Progress M-29M</v>
      </c>
      <c r="L1166" s="1" t="s">
        <v>346</v>
      </c>
      <c r="M1166" s="1">
        <v>20</v>
      </c>
      <c r="N1166" s="1">
        <f t="shared" si="132"/>
        <v>1660</v>
      </c>
      <c r="O1166" s="1" t="s">
        <v>9</v>
      </c>
    </row>
    <row r="1167" spans="1:15" x14ac:dyDescent="0.3">
      <c r="A1167" s="1" t="s">
        <v>233</v>
      </c>
      <c r="B1167" s="1" t="s">
        <v>379</v>
      </c>
      <c r="C1167" s="1" t="str">
        <f t="shared" si="126"/>
        <v>France</v>
      </c>
      <c r="D1167" s="1" t="s">
        <v>2453</v>
      </c>
      <c r="E1167" s="7" t="str">
        <f>TEXT(DATE(MID(D1167, 13, 4), CHOOSE(MATCH( MID(D1167, 5, 3), {"Jan","Feb","Mar","Apr","May","Jun","Jul","Aug","Sep","Oct","Nov","Dec"}, 0), 1, 2, 3, 4, 5, 6, 7, 8, 9, 10, 11, 12), MID(D1167, 9, 2)), "yyyy-mm-dd")</f>
        <v>2015-09-30</v>
      </c>
      <c r="F1167" s="1" t="str">
        <f t="shared" si="127"/>
        <v>20:30:00</v>
      </c>
      <c r="G1167" s="9" t="str">
        <f t="shared" si="128"/>
        <v>September</v>
      </c>
      <c r="H1167" s="5" t="str">
        <f t="shared" si="129"/>
        <v>2015</v>
      </c>
      <c r="I1167" s="1" t="s">
        <v>2454</v>
      </c>
      <c r="J1167" s="1" t="str">
        <f t="shared" si="130"/>
        <v xml:space="preserve">Ariane 5 ECA </v>
      </c>
      <c r="K1167" s="1" t="str">
        <f t="shared" si="131"/>
        <v>NBN Co 1A &amp; ARSAT-2</v>
      </c>
      <c r="L1167" s="1" t="s">
        <v>346</v>
      </c>
      <c r="M1167" s="1">
        <v>200</v>
      </c>
      <c r="N1167" s="1">
        <f t="shared" si="132"/>
        <v>16600</v>
      </c>
      <c r="O1167" s="1" t="s">
        <v>9</v>
      </c>
    </row>
    <row r="1168" spans="1:15" x14ac:dyDescent="0.3">
      <c r="A1168" s="1" t="s">
        <v>14</v>
      </c>
      <c r="B1168" s="1" t="s">
        <v>18</v>
      </c>
      <c r="C1168" s="1" t="str">
        <f t="shared" si="126"/>
        <v>China</v>
      </c>
      <c r="D1168" s="1" t="s">
        <v>2455</v>
      </c>
      <c r="E1168" s="7" t="str">
        <f>TEXT(DATE(MID(D1168, 13, 4), CHOOSE(MATCH( MID(D1168, 5, 3), {"Jan","Feb","Mar","Apr","May","Jun","Jul","Aug","Sep","Oct","Nov","Dec"}, 0), 1, 2, 3, 4, 5, 6, 7, 8, 9, 10, 11, 12), MID(D1168, 9, 2)), "yyyy-mm-dd")</f>
        <v>2015-09-29</v>
      </c>
      <c r="F1168" s="1" t="str">
        <f t="shared" si="127"/>
        <v>23:13:00</v>
      </c>
      <c r="G1168" s="9" t="str">
        <f t="shared" si="128"/>
        <v>September</v>
      </c>
      <c r="H1168" s="5" t="str">
        <f t="shared" si="129"/>
        <v>2015</v>
      </c>
      <c r="I1168" s="1" t="s">
        <v>2456</v>
      </c>
      <c r="J1168" s="1" t="str">
        <f t="shared" si="130"/>
        <v xml:space="preserve">Long March 3B/E </v>
      </c>
      <c r="K1168" s="1" t="str">
        <f t="shared" si="131"/>
        <v>Beidou-3 I2-S</v>
      </c>
      <c r="L1168" s="1" t="s">
        <v>8</v>
      </c>
      <c r="M1168" s="1">
        <v>29.15</v>
      </c>
      <c r="N1168" s="1">
        <f t="shared" si="132"/>
        <v>2419.4499999999998</v>
      </c>
      <c r="O1168" s="1" t="s">
        <v>9</v>
      </c>
    </row>
    <row r="1169" spans="1:15" x14ac:dyDescent="0.3">
      <c r="A1169" s="1" t="s">
        <v>86</v>
      </c>
      <c r="B1169" s="1" t="s">
        <v>87</v>
      </c>
      <c r="C1169" s="1" t="str">
        <f t="shared" si="126"/>
        <v>India</v>
      </c>
      <c r="D1169" s="1" t="s">
        <v>2457</v>
      </c>
      <c r="E1169" s="7" t="str">
        <f>TEXT(DATE(MID(D1169, 13, 4), CHOOSE(MATCH( MID(D1169, 5, 3), {"Jan","Feb","Mar","Apr","May","Jun","Jul","Aug","Sep","Oct","Nov","Dec"}, 0), 1, 2, 3, 4, 5, 6, 7, 8, 9, 10, 11, 12), MID(D1169, 9, 2)), "yyyy-mm-dd")</f>
        <v>2015-09-28</v>
      </c>
      <c r="F1169" s="1" t="str">
        <f t="shared" si="127"/>
        <v>04:30:00</v>
      </c>
      <c r="G1169" s="9" t="str">
        <f t="shared" si="128"/>
        <v>September</v>
      </c>
      <c r="H1169" s="5" t="str">
        <f t="shared" si="129"/>
        <v>2015</v>
      </c>
      <c r="I1169" s="1" t="s">
        <v>2458</v>
      </c>
      <c r="J1169" s="1" t="str">
        <f t="shared" si="130"/>
        <v xml:space="preserve">PSLV-XL </v>
      </c>
      <c r="K1169" s="1" t="str">
        <f t="shared" si="131"/>
        <v>Astrosat &amp; Rideshares</v>
      </c>
      <c r="L1169" s="1" t="s">
        <v>8</v>
      </c>
      <c r="M1169" s="1">
        <v>31</v>
      </c>
      <c r="N1169" s="1">
        <f t="shared" si="132"/>
        <v>2573</v>
      </c>
      <c r="O1169" s="1" t="s">
        <v>9</v>
      </c>
    </row>
    <row r="1170" spans="1:15" x14ac:dyDescent="0.3">
      <c r="A1170" s="1" t="s">
        <v>14</v>
      </c>
      <c r="B1170" s="1" t="s">
        <v>69</v>
      </c>
      <c r="C1170" s="1" t="str">
        <f t="shared" si="126"/>
        <v>China</v>
      </c>
      <c r="D1170" s="1" t="s">
        <v>2459</v>
      </c>
      <c r="E1170" s="7" t="str">
        <f>TEXT(DATE(MID(D1170, 13, 4), CHOOSE(MATCH( MID(D1170, 5, 3), {"Jan","Feb","Mar","Apr","May","Jun","Jul","Aug","Sep","Oct","Nov","Dec"}, 0), 1, 2, 3, 4, 5, 6, 7, 8, 9, 10, 11, 12), MID(D1170, 9, 2)), "yyyy-mm-dd")</f>
        <v>2015-09-25</v>
      </c>
      <c r="F1170" s="1" t="str">
        <f t="shared" si="127"/>
        <v>01:41:00</v>
      </c>
      <c r="G1170" s="9" t="str">
        <f t="shared" si="128"/>
        <v>September</v>
      </c>
      <c r="H1170" s="5" t="str">
        <f t="shared" si="129"/>
        <v>2015</v>
      </c>
      <c r="I1170" s="1" t="s">
        <v>2460</v>
      </c>
      <c r="J1170" s="1" t="str">
        <f t="shared" si="130"/>
        <v xml:space="preserve">Long March 11 </v>
      </c>
      <c r="K1170" s="1" t="str">
        <f t="shared" si="131"/>
        <v>Pujian 1 &amp; Others</v>
      </c>
      <c r="L1170" s="1" t="s">
        <v>8</v>
      </c>
      <c r="M1170" s="1">
        <v>5.3</v>
      </c>
      <c r="N1170" s="1">
        <f t="shared" si="132"/>
        <v>439.9</v>
      </c>
      <c r="O1170" s="1" t="s">
        <v>9</v>
      </c>
    </row>
    <row r="1171" spans="1:15" x14ac:dyDescent="0.3">
      <c r="A1171" s="1" t="s">
        <v>4</v>
      </c>
      <c r="B1171" s="1" t="s">
        <v>1561</v>
      </c>
      <c r="C1171" s="1" t="str">
        <f t="shared" si="126"/>
        <v>Russia</v>
      </c>
      <c r="D1171" s="1" t="s">
        <v>2461</v>
      </c>
      <c r="E1171" s="7" t="str">
        <f>TEXT(DATE(MID(D1171, 13, 4), CHOOSE(MATCH( MID(D1171, 5, 3), {"Jan","Feb","Mar","Apr","May","Jun","Jul","Aug","Sep","Oct","Nov","Dec"}, 0), 1, 2, 3, 4, 5, 6, 7, 8, 9, 10, 11, 12), MID(D1171, 9, 2)), "yyyy-mm-dd")</f>
        <v>2015-09-23</v>
      </c>
      <c r="F1171" s="1" t="str">
        <f t="shared" si="127"/>
        <v>21:59:00</v>
      </c>
      <c r="G1171" s="9" t="str">
        <f t="shared" si="128"/>
        <v>September</v>
      </c>
      <c r="H1171" s="5" t="str">
        <f t="shared" si="129"/>
        <v>2015</v>
      </c>
      <c r="I1171" s="1" t="s">
        <v>2462</v>
      </c>
      <c r="J1171" s="1" t="str">
        <f t="shared" si="130"/>
        <v xml:space="preserve">Rokot/Briz KM </v>
      </c>
      <c r="K1171" s="1" t="str">
        <f t="shared" si="131"/>
        <v>Cosmos 2507 to 2509</v>
      </c>
      <c r="L1171" s="1" t="s">
        <v>346</v>
      </c>
      <c r="M1171" s="1">
        <v>13</v>
      </c>
      <c r="N1171" s="1">
        <f t="shared" si="132"/>
        <v>1079</v>
      </c>
      <c r="O1171" s="1" t="s">
        <v>9</v>
      </c>
    </row>
    <row r="1172" spans="1:15" x14ac:dyDescent="0.3">
      <c r="A1172" s="1" t="s">
        <v>14</v>
      </c>
      <c r="B1172" s="1" t="s">
        <v>395</v>
      </c>
      <c r="C1172" s="1" t="str">
        <f t="shared" si="126"/>
        <v>China</v>
      </c>
      <c r="D1172" s="1" t="s">
        <v>2463</v>
      </c>
      <c r="E1172" s="7" t="str">
        <f>TEXT(DATE(MID(D1172, 13, 4), CHOOSE(MATCH( MID(D1172, 5, 3), {"Jan","Feb","Mar","Apr","May","Jun","Jul","Aug","Sep","Oct","Nov","Dec"}, 0), 1, 2, 3, 4, 5, 6, 7, 8, 9, 10, 11, 12), MID(D1172, 9, 2)), "yyyy-mm-dd")</f>
        <v>2015-09-19</v>
      </c>
      <c r="F1172" s="1" t="str">
        <f t="shared" si="127"/>
        <v>23:01:00</v>
      </c>
      <c r="G1172" s="9" t="str">
        <f t="shared" si="128"/>
        <v>September</v>
      </c>
      <c r="H1172" s="5" t="str">
        <f t="shared" si="129"/>
        <v>2015</v>
      </c>
      <c r="I1172" s="1" t="s">
        <v>2464</v>
      </c>
      <c r="J1172" s="1" t="str">
        <f t="shared" si="130"/>
        <v xml:space="preserve">Long March 6 </v>
      </c>
      <c r="K1172" s="1" t="str">
        <f t="shared" si="131"/>
        <v>XY 2 &amp; Others</v>
      </c>
      <c r="L1172" s="1" t="s">
        <v>8</v>
      </c>
      <c r="M1172" s="1">
        <v>19</v>
      </c>
      <c r="N1172" s="1">
        <f t="shared" si="132"/>
        <v>1577</v>
      </c>
      <c r="O1172" s="1" t="s">
        <v>9</v>
      </c>
    </row>
    <row r="1173" spans="1:15" x14ac:dyDescent="0.3">
      <c r="A1173" s="1" t="s">
        <v>129</v>
      </c>
      <c r="B1173" s="1" t="s">
        <v>565</v>
      </c>
      <c r="C1173" s="1" t="str">
        <f t="shared" si="126"/>
        <v>Kazakhstan</v>
      </c>
      <c r="D1173" s="1" t="s">
        <v>2465</v>
      </c>
      <c r="E1173" s="7" t="str">
        <f>TEXT(DATE(MID(D1173, 13, 4), CHOOSE(MATCH( MID(D1173, 5, 3), {"Jan","Feb","Mar","Apr","May","Jun","Jul","Aug","Sep","Oct","Nov","Dec"}, 0), 1, 2, 3, 4, 5, 6, 7, 8, 9, 10, 11, 12), MID(D1173, 9, 2)), "yyyy-mm-dd")</f>
        <v>2015-09-14</v>
      </c>
      <c r="F1173" s="1" t="str">
        <f t="shared" si="127"/>
        <v>19:00:00</v>
      </c>
      <c r="G1173" s="9" t="str">
        <f t="shared" si="128"/>
        <v>September</v>
      </c>
      <c r="H1173" s="5" t="str">
        <f t="shared" si="129"/>
        <v>2015</v>
      </c>
      <c r="I1173" s="1" t="s">
        <v>2466</v>
      </c>
      <c r="J1173" s="1" t="str">
        <f t="shared" si="130"/>
        <v xml:space="preserve">Proton-M/DM-3 </v>
      </c>
      <c r="K1173" s="1" t="str">
        <f t="shared" si="131"/>
        <v>Ekspress-AM8</v>
      </c>
      <c r="L1173" s="1" t="s">
        <v>8</v>
      </c>
      <c r="M1173" s="1">
        <v>65</v>
      </c>
      <c r="N1173" s="1">
        <f t="shared" si="132"/>
        <v>5395</v>
      </c>
      <c r="O1173" s="1" t="s">
        <v>9</v>
      </c>
    </row>
    <row r="1174" spans="1:15" x14ac:dyDescent="0.3">
      <c r="A1174" s="1" t="s">
        <v>14</v>
      </c>
      <c r="B1174" s="1" t="s">
        <v>90</v>
      </c>
      <c r="C1174" s="1" t="str">
        <f t="shared" si="126"/>
        <v>China</v>
      </c>
      <c r="D1174" s="1" t="s">
        <v>2467</v>
      </c>
      <c r="E1174" s="7" t="str">
        <f>TEXT(DATE(MID(D1174, 13, 4), CHOOSE(MATCH( MID(D1174, 5, 3), {"Jan","Feb","Mar","Apr","May","Jun","Jul","Aug","Sep","Oct","Nov","Dec"}, 0), 1, 2, 3, 4, 5, 6, 7, 8, 9, 10, 11, 12), MID(D1174, 9, 2)), "yyyy-mm-dd")</f>
        <v>2015-09-14</v>
      </c>
      <c r="F1174" s="1" t="str">
        <f t="shared" si="127"/>
        <v>04:42:00</v>
      </c>
      <c r="G1174" s="9" t="str">
        <f t="shared" si="128"/>
        <v>September</v>
      </c>
      <c r="H1174" s="5" t="str">
        <f t="shared" si="129"/>
        <v>2015</v>
      </c>
      <c r="I1174" s="1" t="s">
        <v>2468</v>
      </c>
      <c r="J1174" s="1" t="str">
        <f t="shared" si="130"/>
        <v xml:space="preserve">Long March 2D </v>
      </c>
      <c r="K1174" s="1" t="str">
        <f t="shared" si="131"/>
        <v>Gaofen 9</v>
      </c>
      <c r="L1174" s="1" t="s">
        <v>8</v>
      </c>
      <c r="M1174" s="1">
        <v>29.75</v>
      </c>
      <c r="N1174" s="1">
        <f t="shared" si="132"/>
        <v>2469.25</v>
      </c>
      <c r="O1174" s="1" t="s">
        <v>9</v>
      </c>
    </row>
    <row r="1175" spans="1:15" x14ac:dyDescent="0.3">
      <c r="A1175" s="1" t="s">
        <v>14</v>
      </c>
      <c r="B1175" s="1" t="s">
        <v>101</v>
      </c>
      <c r="C1175" s="1" t="str">
        <f t="shared" si="126"/>
        <v>China</v>
      </c>
      <c r="D1175" s="1" t="s">
        <v>2469</v>
      </c>
      <c r="E1175" s="7" t="str">
        <f>TEXT(DATE(MID(D1175, 13, 4), CHOOSE(MATCH( MID(D1175, 5, 3), {"Jan","Feb","Mar","Apr","May","Jun","Jul","Aug","Sep","Oct","Nov","Dec"}, 0), 1, 2, 3, 4, 5, 6, 7, 8, 9, 10, 11, 12), MID(D1175, 9, 2)), "yyyy-mm-dd")</f>
        <v>2015-09-12</v>
      </c>
      <c r="F1175" s="1" t="str">
        <f t="shared" si="127"/>
        <v>15:42:00</v>
      </c>
      <c r="G1175" s="9" t="str">
        <f t="shared" si="128"/>
        <v>September</v>
      </c>
      <c r="H1175" s="5" t="str">
        <f t="shared" si="129"/>
        <v>2015</v>
      </c>
      <c r="I1175" s="1" t="s">
        <v>2470</v>
      </c>
      <c r="J1175" s="1" t="str">
        <f t="shared" si="130"/>
        <v xml:space="preserve">Long March 3B/E </v>
      </c>
      <c r="K1175" s="1" t="str">
        <f t="shared" si="131"/>
        <v>TJSW-1</v>
      </c>
      <c r="L1175" s="1" t="s">
        <v>8</v>
      </c>
      <c r="M1175" s="1">
        <v>29.15</v>
      </c>
      <c r="N1175" s="1">
        <f t="shared" si="132"/>
        <v>2419.4499999999998</v>
      </c>
      <c r="O1175" s="1" t="s">
        <v>9</v>
      </c>
    </row>
    <row r="1176" spans="1:15" x14ac:dyDescent="0.3">
      <c r="A1176" s="1" t="s">
        <v>233</v>
      </c>
      <c r="B1176" s="1" t="s">
        <v>981</v>
      </c>
      <c r="C1176" s="1" t="str">
        <f t="shared" si="126"/>
        <v>France</v>
      </c>
      <c r="D1176" s="1" t="s">
        <v>2471</v>
      </c>
      <c r="E1176" s="7" t="str">
        <f>TEXT(DATE(MID(D1176, 13, 4), CHOOSE(MATCH( MID(D1176, 5, 3), {"Jan","Feb","Mar","Apr","May","Jun","Jul","Aug","Sep","Oct","Nov","Dec"}, 0), 1, 2, 3, 4, 5, 6, 7, 8, 9, 10, 11, 12), MID(D1176, 9, 2)), "yyyy-mm-dd")</f>
        <v>2015-09-11</v>
      </c>
      <c r="F1176" s="1" t="str">
        <f t="shared" si="127"/>
        <v>02:08:00</v>
      </c>
      <c r="G1176" s="9" t="str">
        <f t="shared" si="128"/>
        <v>September</v>
      </c>
      <c r="H1176" s="5" t="str">
        <f t="shared" si="129"/>
        <v>2015</v>
      </c>
      <c r="I1176" s="1" t="s">
        <v>2472</v>
      </c>
      <c r="J1176" s="1" t="str">
        <f t="shared" si="130"/>
        <v xml:space="preserve">Soyuz ST-B/Fregat-MT </v>
      </c>
      <c r="K1176" s="1" t="str">
        <f t="shared" si="131"/>
        <v>Galileo FOC FM05-FM06</v>
      </c>
      <c r="L1176" s="1" t="s">
        <v>8</v>
      </c>
      <c r="M1176" s="1">
        <v>30</v>
      </c>
      <c r="N1176" s="1">
        <f t="shared" si="132"/>
        <v>2490</v>
      </c>
      <c r="O1176" s="1" t="s">
        <v>9</v>
      </c>
    </row>
    <row r="1177" spans="1:15" x14ac:dyDescent="0.3">
      <c r="A1177" s="1" t="s">
        <v>74</v>
      </c>
      <c r="B1177" s="1" t="s">
        <v>75</v>
      </c>
      <c r="C1177" s="1" t="str">
        <f t="shared" si="126"/>
        <v>USA</v>
      </c>
      <c r="D1177" s="1" t="s">
        <v>2473</v>
      </c>
      <c r="E1177" s="7" t="str">
        <f>TEXT(DATE(MID(D1177, 13, 4), CHOOSE(MATCH( MID(D1177, 5, 3), {"Jan","Feb","Mar","Apr","May","Jun","Jul","Aug","Sep","Oct","Nov","Dec"}, 0), 1, 2, 3, 4, 5, 6, 7, 8, 9, 10, 11, 12), MID(D1177, 9, 2)), "yyyy-mm-dd")</f>
        <v>2015-09-02</v>
      </c>
      <c r="F1177" s="1" t="str">
        <f t="shared" si="127"/>
        <v>10:18:00</v>
      </c>
      <c r="G1177" s="9" t="str">
        <f t="shared" si="128"/>
        <v>September</v>
      </c>
      <c r="H1177" s="5" t="str">
        <f t="shared" si="129"/>
        <v>2015</v>
      </c>
      <c r="I1177" s="1" t="s">
        <v>2474</v>
      </c>
      <c r="J1177" s="1" t="str">
        <f t="shared" si="130"/>
        <v xml:space="preserve">Atlas V 551 </v>
      </c>
      <c r="K1177" s="1" t="str">
        <f t="shared" si="131"/>
        <v>MUOS-4</v>
      </c>
      <c r="L1177" s="1" t="s">
        <v>8</v>
      </c>
      <c r="M1177" s="1">
        <v>153</v>
      </c>
      <c r="N1177" s="1">
        <f t="shared" si="132"/>
        <v>12699</v>
      </c>
      <c r="O1177" s="1" t="s">
        <v>9</v>
      </c>
    </row>
    <row r="1178" spans="1:15" x14ac:dyDescent="0.3">
      <c r="A1178" s="1" t="s">
        <v>129</v>
      </c>
      <c r="B1178" s="1" t="s">
        <v>1630</v>
      </c>
      <c r="C1178" s="1" t="str">
        <f t="shared" si="126"/>
        <v>Kazakhstan</v>
      </c>
      <c r="D1178" s="1" t="s">
        <v>2475</v>
      </c>
      <c r="E1178" s="7" t="str">
        <f>TEXT(DATE(MID(D1178, 13, 4), CHOOSE(MATCH( MID(D1178, 5, 3), {"Jan","Feb","Mar","Apr","May","Jun","Jul","Aug","Sep","Oct","Nov","Dec"}, 0), 1, 2, 3, 4, 5, 6, 7, 8, 9, 10, 11, 12), MID(D1178, 9, 2)), "yyyy-mm-dd")</f>
        <v>2015-09-02</v>
      </c>
      <c r="F1178" s="1" t="str">
        <f t="shared" si="127"/>
        <v>04:37:00</v>
      </c>
      <c r="G1178" s="9" t="str">
        <f t="shared" si="128"/>
        <v>September</v>
      </c>
      <c r="H1178" s="5" t="str">
        <f t="shared" si="129"/>
        <v>2015</v>
      </c>
      <c r="I1178" s="1" t="s">
        <v>2476</v>
      </c>
      <c r="J1178" s="1" t="str">
        <f t="shared" si="130"/>
        <v xml:space="preserve">Soyuz FG </v>
      </c>
      <c r="K1178" s="1" t="str">
        <f t="shared" si="131"/>
        <v>Soyuz TMA-18M</v>
      </c>
      <c r="L1178" s="1" t="s">
        <v>346</v>
      </c>
      <c r="M1178" s="1"/>
      <c r="N1178" s="1">
        <f t="shared" si="132"/>
        <v>0</v>
      </c>
      <c r="O1178" s="1" t="s">
        <v>9</v>
      </c>
    </row>
    <row r="1179" spans="1:15" x14ac:dyDescent="0.3">
      <c r="A1179" s="1" t="s">
        <v>1623</v>
      </c>
      <c r="B1179" s="1" t="s">
        <v>529</v>
      </c>
      <c r="C1179" s="1" t="str">
        <f t="shared" si="126"/>
        <v>Kazakhstan</v>
      </c>
      <c r="D1179" s="1" t="s">
        <v>2477</v>
      </c>
      <c r="E1179" s="7" t="str">
        <f>TEXT(DATE(MID(D1179, 13, 4), CHOOSE(MATCH( MID(D1179, 5, 3), {"Jan","Feb","Mar","Apr","May","Jun","Jul","Aug","Sep","Oct","Nov","Dec"}, 0), 1, 2, 3, 4, 5, 6, 7, 8, 9, 10, 11, 12), MID(D1179, 9, 2)), "yyyy-mm-dd")</f>
        <v>2015-08-28</v>
      </c>
      <c r="F1179" s="1" t="str">
        <f t="shared" si="127"/>
        <v>11:43:00</v>
      </c>
      <c r="G1179" s="9" t="str">
        <f t="shared" si="128"/>
        <v>August</v>
      </c>
      <c r="H1179" s="5" t="str">
        <f t="shared" si="129"/>
        <v>2015</v>
      </c>
      <c r="I1179" s="1" t="s">
        <v>2478</v>
      </c>
      <c r="J1179" s="1" t="str">
        <f t="shared" si="130"/>
        <v xml:space="preserve">Proton-M/Briz-M </v>
      </c>
      <c r="K1179" s="1" t="str">
        <f t="shared" si="131"/>
        <v>Inmarsat-5 F3</v>
      </c>
      <c r="L1179" s="1" t="s">
        <v>8</v>
      </c>
      <c r="M1179" s="1">
        <v>65</v>
      </c>
      <c r="N1179" s="1">
        <f t="shared" si="132"/>
        <v>5395</v>
      </c>
      <c r="O1179" s="1" t="s">
        <v>9</v>
      </c>
    </row>
    <row r="1180" spans="1:15" x14ac:dyDescent="0.3">
      <c r="A1180" s="1" t="s">
        <v>86</v>
      </c>
      <c r="B1180" s="1" t="s">
        <v>290</v>
      </c>
      <c r="C1180" s="1" t="str">
        <f t="shared" si="126"/>
        <v>India</v>
      </c>
      <c r="D1180" s="1" t="s">
        <v>2479</v>
      </c>
      <c r="E1180" s="7" t="str">
        <f>TEXT(DATE(MID(D1180, 13, 4), CHOOSE(MATCH( MID(D1180, 5, 3), {"Jan","Feb","Mar","Apr","May","Jun","Jul","Aug","Sep","Oct","Nov","Dec"}, 0), 1, 2, 3, 4, 5, 6, 7, 8, 9, 10, 11, 12), MID(D1180, 9, 2)), "yyyy-mm-dd")</f>
        <v>2015-08-27</v>
      </c>
      <c r="F1180" s="1" t="str">
        <f t="shared" si="127"/>
        <v>11:22:00</v>
      </c>
      <c r="G1180" s="9" t="str">
        <f t="shared" si="128"/>
        <v>August</v>
      </c>
      <c r="H1180" s="5" t="str">
        <f t="shared" si="129"/>
        <v>2015</v>
      </c>
      <c r="I1180" s="1" t="s">
        <v>2480</v>
      </c>
      <c r="J1180" s="1" t="str">
        <f t="shared" si="130"/>
        <v xml:space="preserve">GSLV Mk II </v>
      </c>
      <c r="K1180" s="1" t="str">
        <f t="shared" si="131"/>
        <v>GSAT-6</v>
      </c>
      <c r="L1180" s="1" t="s">
        <v>8</v>
      </c>
      <c r="M1180" s="1">
        <v>47</v>
      </c>
      <c r="N1180" s="1">
        <f t="shared" si="132"/>
        <v>3901</v>
      </c>
      <c r="O1180" s="1" t="s">
        <v>9</v>
      </c>
    </row>
    <row r="1181" spans="1:15" x14ac:dyDescent="0.3">
      <c r="A1181" s="1" t="s">
        <v>14</v>
      </c>
      <c r="B1181" s="1" t="s">
        <v>329</v>
      </c>
      <c r="C1181" s="1" t="str">
        <f t="shared" si="126"/>
        <v>China</v>
      </c>
      <c r="D1181" s="1" t="s">
        <v>2481</v>
      </c>
      <c r="E1181" s="7" t="str">
        <f>TEXT(DATE(MID(D1181, 13, 4), CHOOSE(MATCH( MID(D1181, 5, 3), {"Jan","Feb","Mar","Apr","May","Jun","Jul","Aug","Sep","Oct","Nov","Dec"}, 0), 1, 2, 3, 4, 5, 6, 7, 8, 9, 10, 11, 12), MID(D1181, 9, 2)), "yyyy-mm-dd")</f>
        <v>2015-08-27</v>
      </c>
      <c r="F1181" s="1" t="str">
        <f t="shared" si="127"/>
        <v>02:31:00</v>
      </c>
      <c r="G1181" s="9" t="str">
        <f t="shared" si="128"/>
        <v>August</v>
      </c>
      <c r="H1181" s="5" t="str">
        <f t="shared" si="129"/>
        <v>2015</v>
      </c>
      <c r="I1181" s="1" t="s">
        <v>2482</v>
      </c>
      <c r="J1181" s="1" t="str">
        <f t="shared" si="130"/>
        <v xml:space="preserve">Long March 4C </v>
      </c>
      <c r="K1181" s="1" t="str">
        <f t="shared" si="131"/>
        <v>Yaogan 27</v>
      </c>
      <c r="L1181" s="1" t="s">
        <v>8</v>
      </c>
      <c r="M1181" s="1">
        <v>64.680000000000007</v>
      </c>
      <c r="N1181" s="1">
        <f t="shared" si="132"/>
        <v>5368.4400000000005</v>
      </c>
      <c r="O1181" s="1" t="s">
        <v>9</v>
      </c>
    </row>
    <row r="1182" spans="1:15" x14ac:dyDescent="0.3">
      <c r="A1182" s="1" t="s">
        <v>233</v>
      </c>
      <c r="B1182" s="1" t="s">
        <v>379</v>
      </c>
      <c r="C1182" s="1" t="str">
        <f t="shared" si="126"/>
        <v>France</v>
      </c>
      <c r="D1182" s="1" t="s">
        <v>2483</v>
      </c>
      <c r="E1182" s="7" t="str">
        <f>TEXT(DATE(MID(D1182, 13, 4), CHOOSE(MATCH( MID(D1182, 5, 3), {"Jan","Feb","Mar","Apr","May","Jun","Jul","Aug","Sep","Oct","Nov","Dec"}, 0), 1, 2, 3, 4, 5, 6, 7, 8, 9, 10, 11, 12), MID(D1182, 9, 2)), "yyyy-mm-dd")</f>
        <v>2015-08-20</v>
      </c>
      <c r="F1182" s="1" t="str">
        <f t="shared" si="127"/>
        <v>20:34:00</v>
      </c>
      <c r="G1182" s="9" t="str">
        <f t="shared" si="128"/>
        <v>August</v>
      </c>
      <c r="H1182" s="5" t="str">
        <f t="shared" si="129"/>
        <v>2015</v>
      </c>
      <c r="I1182" s="1" t="s">
        <v>2484</v>
      </c>
      <c r="J1182" s="1" t="str">
        <f t="shared" si="130"/>
        <v xml:space="preserve">Ariane 5 ECA </v>
      </c>
      <c r="K1182" s="1" t="str">
        <f t="shared" si="131"/>
        <v>Eutelsat 8 West B &amp; Intelsat 34</v>
      </c>
      <c r="L1182" s="1" t="s">
        <v>346</v>
      </c>
      <c r="M1182" s="1">
        <v>200</v>
      </c>
      <c r="N1182" s="1">
        <f t="shared" si="132"/>
        <v>16600</v>
      </c>
      <c r="O1182" s="1" t="s">
        <v>9</v>
      </c>
    </row>
    <row r="1183" spans="1:15" x14ac:dyDescent="0.3">
      <c r="A1183" s="1" t="s">
        <v>60</v>
      </c>
      <c r="B1183" s="1" t="s">
        <v>536</v>
      </c>
      <c r="C1183" s="1" t="str">
        <f t="shared" si="126"/>
        <v>Japan</v>
      </c>
      <c r="D1183" s="1" t="s">
        <v>2485</v>
      </c>
      <c r="E1183" s="7" t="str">
        <f>TEXT(DATE(MID(D1183, 13, 4), CHOOSE(MATCH( MID(D1183, 5, 3), {"Jan","Feb","Mar","Apr","May","Jun","Jul","Aug","Sep","Oct","Nov","Dec"}, 0), 1, 2, 3, 4, 5, 6, 7, 8, 9, 10, 11, 12), MID(D1183, 9, 2)), "yyyy-mm-dd")</f>
        <v>2015-08-19</v>
      </c>
      <c r="F1183" s="1" t="str">
        <f t="shared" si="127"/>
        <v>11:50:00</v>
      </c>
      <c r="G1183" s="9" t="str">
        <f t="shared" si="128"/>
        <v>August</v>
      </c>
      <c r="H1183" s="5" t="str">
        <f t="shared" si="129"/>
        <v>2015</v>
      </c>
      <c r="I1183" s="1" t="s">
        <v>2486</v>
      </c>
      <c r="J1183" s="1" t="str">
        <f t="shared" si="130"/>
        <v xml:space="preserve">H-IIB </v>
      </c>
      <c r="K1183" s="1" t="str">
        <f t="shared" si="131"/>
        <v>HTV-5</v>
      </c>
      <c r="L1183" s="1" t="s">
        <v>346</v>
      </c>
      <c r="M1183" s="1">
        <v>112.5</v>
      </c>
      <c r="N1183" s="1">
        <f t="shared" si="132"/>
        <v>9337.5</v>
      </c>
      <c r="O1183" s="1" t="s">
        <v>9</v>
      </c>
    </row>
    <row r="1184" spans="1:15" x14ac:dyDescent="0.3">
      <c r="A1184" s="1" t="s">
        <v>14</v>
      </c>
      <c r="B1184" s="1" t="s">
        <v>101</v>
      </c>
      <c r="C1184" s="1" t="str">
        <f t="shared" si="126"/>
        <v>China</v>
      </c>
      <c r="D1184" s="1" t="s">
        <v>2487</v>
      </c>
      <c r="E1184" s="7" t="str">
        <f>TEXT(DATE(MID(D1184, 13, 4), CHOOSE(MATCH( MID(D1184, 5, 3), {"Jan","Feb","Mar","Apr","May","Jun","Jul","Aug","Sep","Oct","Nov","Dec"}, 0), 1, 2, 3, 4, 5, 6, 7, 8, 9, 10, 11, 12), MID(D1184, 9, 2)), "yyyy-mm-dd")</f>
        <v>2015-07-25</v>
      </c>
      <c r="F1184" s="1" t="str">
        <f t="shared" si="127"/>
        <v>12:29:00</v>
      </c>
      <c r="G1184" s="9" t="str">
        <f t="shared" si="128"/>
        <v>July</v>
      </c>
      <c r="H1184" s="5" t="str">
        <f t="shared" si="129"/>
        <v>2015</v>
      </c>
      <c r="I1184" s="1" t="s">
        <v>2488</v>
      </c>
      <c r="J1184" s="1" t="str">
        <f t="shared" si="130"/>
        <v xml:space="preserve">Long March 3B/YZ-1 </v>
      </c>
      <c r="K1184" s="1" t="str">
        <f t="shared" si="131"/>
        <v>Beidou-3 M1-S &amp; M2-S</v>
      </c>
      <c r="L1184" s="1" t="s">
        <v>8</v>
      </c>
      <c r="M1184" s="1"/>
      <c r="N1184" s="1">
        <f t="shared" si="132"/>
        <v>0</v>
      </c>
      <c r="O1184" s="1" t="s">
        <v>9</v>
      </c>
    </row>
    <row r="1185" spans="1:15" x14ac:dyDescent="0.3">
      <c r="A1185" s="1" t="s">
        <v>74</v>
      </c>
      <c r="B1185" s="1" t="s">
        <v>390</v>
      </c>
      <c r="C1185" s="1" t="str">
        <f t="shared" si="126"/>
        <v>USA</v>
      </c>
      <c r="D1185" s="1" t="s">
        <v>2489</v>
      </c>
      <c r="E1185" s="7" t="str">
        <f>TEXT(DATE(MID(D1185, 13, 4), CHOOSE(MATCH( MID(D1185, 5, 3), {"Jan","Feb","Mar","Apr","May","Jun","Jul","Aug","Sep","Oct","Nov","Dec"}, 0), 1, 2, 3, 4, 5, 6, 7, 8, 9, 10, 11, 12), MID(D1185, 9, 2)), "yyyy-mm-dd")</f>
        <v>2015-07-24</v>
      </c>
      <c r="F1185" s="1" t="str">
        <f t="shared" si="127"/>
        <v>00:07:00</v>
      </c>
      <c r="G1185" s="9" t="str">
        <f t="shared" si="128"/>
        <v>July</v>
      </c>
      <c r="H1185" s="5" t="str">
        <f t="shared" si="129"/>
        <v>2015</v>
      </c>
      <c r="I1185" s="1" t="s">
        <v>2490</v>
      </c>
      <c r="J1185" s="1" t="str">
        <f t="shared" si="130"/>
        <v xml:space="preserve">Delta IV Medium+ (5,4) </v>
      </c>
      <c r="K1185" s="1" t="str">
        <f t="shared" si="131"/>
        <v>WGS-7 (USA-263)</v>
      </c>
      <c r="L1185" s="1" t="s">
        <v>346</v>
      </c>
      <c r="M1185" s="1"/>
      <c r="N1185" s="1">
        <f t="shared" si="132"/>
        <v>0</v>
      </c>
      <c r="O1185" s="1" t="s">
        <v>9</v>
      </c>
    </row>
    <row r="1186" spans="1:15" x14ac:dyDescent="0.3">
      <c r="A1186" s="1" t="s">
        <v>129</v>
      </c>
      <c r="B1186" s="1" t="s">
        <v>1630</v>
      </c>
      <c r="C1186" s="1" t="str">
        <f t="shared" si="126"/>
        <v>Kazakhstan</v>
      </c>
      <c r="D1186" s="1" t="s">
        <v>2491</v>
      </c>
      <c r="E1186" s="7" t="str">
        <f>TEXT(DATE(MID(D1186, 13, 4), CHOOSE(MATCH( MID(D1186, 5, 3), {"Jan","Feb","Mar","Apr","May","Jun","Jul","Aug","Sep","Oct","Nov","Dec"}, 0), 1, 2, 3, 4, 5, 6, 7, 8, 9, 10, 11, 12), MID(D1186, 9, 2)), "yyyy-mm-dd")</f>
        <v>2015-07-22</v>
      </c>
      <c r="F1186" s="1" t="str">
        <f t="shared" si="127"/>
        <v>21:02:00</v>
      </c>
      <c r="G1186" s="9" t="str">
        <f t="shared" si="128"/>
        <v>July</v>
      </c>
      <c r="H1186" s="5" t="str">
        <f t="shared" si="129"/>
        <v>2015</v>
      </c>
      <c r="I1186" s="1" t="s">
        <v>2492</v>
      </c>
      <c r="J1186" s="1" t="str">
        <f t="shared" si="130"/>
        <v xml:space="preserve">Soyuz FG </v>
      </c>
      <c r="K1186" s="1" t="str">
        <f t="shared" si="131"/>
        <v>Soyuz TMA-17M</v>
      </c>
      <c r="L1186" s="1" t="s">
        <v>346</v>
      </c>
      <c r="M1186" s="1"/>
      <c r="N1186" s="1">
        <f t="shared" si="132"/>
        <v>0</v>
      </c>
      <c r="O1186" s="1" t="s">
        <v>9</v>
      </c>
    </row>
    <row r="1187" spans="1:15" x14ac:dyDescent="0.3">
      <c r="A1187" s="1" t="s">
        <v>233</v>
      </c>
      <c r="B1187" s="1" t="s">
        <v>379</v>
      </c>
      <c r="C1187" s="1" t="str">
        <f t="shared" si="126"/>
        <v>France</v>
      </c>
      <c r="D1187" s="1" t="s">
        <v>2493</v>
      </c>
      <c r="E1187" s="7" t="str">
        <f>TEXT(DATE(MID(D1187, 13, 4), CHOOSE(MATCH( MID(D1187, 5, 3), {"Jan","Feb","Mar","Apr","May","Jun","Jul","Aug","Sep","Oct","Nov","Dec"}, 0), 1, 2, 3, 4, 5, 6, 7, 8, 9, 10, 11, 12), MID(D1187, 9, 2)), "yyyy-mm-dd")</f>
        <v>2015-07-15</v>
      </c>
      <c r="F1187" s="1" t="str">
        <f t="shared" si="127"/>
        <v>21:42:00</v>
      </c>
      <c r="G1187" s="9" t="str">
        <f t="shared" si="128"/>
        <v>July</v>
      </c>
      <c r="H1187" s="5" t="str">
        <f t="shared" si="129"/>
        <v>2015</v>
      </c>
      <c r="I1187" s="1" t="s">
        <v>2494</v>
      </c>
      <c r="J1187" s="1" t="str">
        <f t="shared" si="130"/>
        <v xml:space="preserve">Ariane 5 ECA </v>
      </c>
      <c r="K1187" s="1" t="str">
        <f t="shared" si="131"/>
        <v>Star One C4 &amp; MSG-4</v>
      </c>
      <c r="L1187" s="1" t="s">
        <v>346</v>
      </c>
      <c r="M1187" s="1">
        <v>200</v>
      </c>
      <c r="N1187" s="1">
        <f t="shared" si="132"/>
        <v>16600</v>
      </c>
      <c r="O1187" s="1" t="s">
        <v>9</v>
      </c>
    </row>
    <row r="1188" spans="1:15" x14ac:dyDescent="0.3">
      <c r="A1188" s="1" t="s">
        <v>74</v>
      </c>
      <c r="B1188" s="1" t="s">
        <v>75</v>
      </c>
      <c r="C1188" s="1" t="str">
        <f t="shared" si="126"/>
        <v>USA</v>
      </c>
      <c r="D1188" s="1" t="s">
        <v>2495</v>
      </c>
      <c r="E1188" s="7" t="str">
        <f>TEXT(DATE(MID(D1188, 13, 4), CHOOSE(MATCH( MID(D1188, 5, 3), {"Jan","Feb","Mar","Apr","May","Jun","Jul","Aug","Sep","Oct","Nov","Dec"}, 0), 1, 2, 3, 4, 5, 6, 7, 8, 9, 10, 11, 12), MID(D1188, 9, 2)), "yyyy-mm-dd")</f>
        <v>2015-07-15</v>
      </c>
      <c r="F1188" s="1" t="str">
        <f t="shared" si="127"/>
        <v>15:36:00</v>
      </c>
      <c r="G1188" s="9" t="str">
        <f t="shared" si="128"/>
        <v>July</v>
      </c>
      <c r="H1188" s="5" t="str">
        <f t="shared" si="129"/>
        <v>2015</v>
      </c>
      <c r="I1188" s="1" t="s">
        <v>2496</v>
      </c>
      <c r="J1188" s="1" t="str">
        <f t="shared" si="130"/>
        <v xml:space="preserve">Atlas V 401 </v>
      </c>
      <c r="K1188" s="1" t="str">
        <f t="shared" si="131"/>
        <v>GPS IIF-10</v>
      </c>
      <c r="L1188" s="1" t="s">
        <v>8</v>
      </c>
      <c r="M1188" s="1">
        <v>109</v>
      </c>
      <c r="N1188" s="1">
        <f t="shared" si="132"/>
        <v>9047</v>
      </c>
      <c r="O1188" s="1" t="s">
        <v>9</v>
      </c>
    </row>
    <row r="1189" spans="1:15" x14ac:dyDescent="0.3">
      <c r="A1189" s="1" t="s">
        <v>86</v>
      </c>
      <c r="B1189" s="1" t="s">
        <v>87</v>
      </c>
      <c r="C1189" s="1" t="str">
        <f t="shared" si="126"/>
        <v>India</v>
      </c>
      <c r="D1189" s="1" t="s">
        <v>2497</v>
      </c>
      <c r="E1189" s="7" t="str">
        <f>TEXT(DATE(MID(D1189, 13, 4), CHOOSE(MATCH( MID(D1189, 5, 3), {"Jan","Feb","Mar","Apr","May","Jun","Jul","Aug","Sep","Oct","Nov","Dec"}, 0), 1, 2, 3, 4, 5, 6, 7, 8, 9, 10, 11, 12), MID(D1189, 9, 2)), "yyyy-mm-dd")</f>
        <v>2015-07-10</v>
      </c>
      <c r="F1189" s="1" t="str">
        <f t="shared" si="127"/>
        <v>16:28:00</v>
      </c>
      <c r="G1189" s="9" t="str">
        <f t="shared" si="128"/>
        <v>July</v>
      </c>
      <c r="H1189" s="5" t="str">
        <f t="shared" si="129"/>
        <v>2015</v>
      </c>
      <c r="I1189" s="1" t="s">
        <v>2498</v>
      </c>
      <c r="J1189" s="1" t="str">
        <f t="shared" si="130"/>
        <v xml:space="preserve">PSLV-XL </v>
      </c>
      <c r="K1189" s="1" t="str">
        <f t="shared" si="131"/>
        <v>UK-DMC3A/B/C &amp; Rideshares</v>
      </c>
      <c r="L1189" s="1" t="s">
        <v>8</v>
      </c>
      <c r="M1189" s="1">
        <v>31</v>
      </c>
      <c r="N1189" s="1">
        <f t="shared" si="132"/>
        <v>2573</v>
      </c>
      <c r="O1189" s="1" t="s">
        <v>9</v>
      </c>
    </row>
    <row r="1190" spans="1:15" x14ac:dyDescent="0.3">
      <c r="A1190" s="1" t="s">
        <v>129</v>
      </c>
      <c r="B1190" s="1" t="s">
        <v>1630</v>
      </c>
      <c r="C1190" s="1" t="str">
        <f t="shared" si="126"/>
        <v>Kazakhstan</v>
      </c>
      <c r="D1190" s="1" t="s">
        <v>2499</v>
      </c>
      <c r="E1190" s="7" t="str">
        <f>TEXT(DATE(MID(D1190, 13, 4), CHOOSE(MATCH( MID(D1190, 5, 3), {"Jan","Feb","Mar","Apr","May","Jun","Jul","Aug","Sep","Oct","Nov","Dec"}, 0), 1, 2, 3, 4, 5, 6, 7, 8, 9, 10, 11, 12), MID(D1190, 9, 2)), "yyyy-mm-dd")</f>
        <v>2015-07-03</v>
      </c>
      <c r="F1190" s="1" t="str">
        <f t="shared" si="127"/>
        <v>04:55:00</v>
      </c>
      <c r="G1190" s="9" t="str">
        <f t="shared" si="128"/>
        <v>July</v>
      </c>
      <c r="H1190" s="5" t="str">
        <f t="shared" si="129"/>
        <v>2015</v>
      </c>
      <c r="I1190" s="1" t="s">
        <v>2500</v>
      </c>
      <c r="J1190" s="1" t="str">
        <f t="shared" si="130"/>
        <v xml:space="preserve">Soyuz U </v>
      </c>
      <c r="K1190" s="1" t="str">
        <f t="shared" si="131"/>
        <v>Progress M-28M</v>
      </c>
      <c r="L1190" s="1" t="s">
        <v>346</v>
      </c>
      <c r="M1190" s="1">
        <v>20</v>
      </c>
      <c r="N1190" s="1">
        <f t="shared" si="132"/>
        <v>1660</v>
      </c>
      <c r="O1190" s="1" t="s">
        <v>9</v>
      </c>
    </row>
    <row r="1191" spans="1:15" x14ac:dyDescent="0.3">
      <c r="A1191" s="1" t="s">
        <v>10</v>
      </c>
      <c r="B1191" s="1" t="s">
        <v>11</v>
      </c>
      <c r="C1191" s="1" t="str">
        <f t="shared" si="126"/>
        <v>USA</v>
      </c>
      <c r="D1191" s="1" t="s">
        <v>2501</v>
      </c>
      <c r="E1191" s="7" t="str">
        <f>TEXT(DATE(MID(D1191, 13, 4), CHOOSE(MATCH( MID(D1191, 5, 3), {"Jan","Feb","Mar","Apr","May","Jun","Jul","Aug","Sep","Oct","Nov","Dec"}, 0), 1, 2, 3, 4, 5, 6, 7, 8, 9, 10, 11, 12), MID(D1191, 9, 2)), "yyyy-mm-dd")</f>
        <v>2015-06-28</v>
      </c>
      <c r="F1191" s="1" t="str">
        <f t="shared" si="127"/>
        <v>14:21:00</v>
      </c>
      <c r="G1191" s="9" t="str">
        <f t="shared" si="128"/>
        <v>June</v>
      </c>
      <c r="H1191" s="5" t="str">
        <f t="shared" si="129"/>
        <v>2015</v>
      </c>
      <c r="I1191" s="1" t="s">
        <v>2502</v>
      </c>
      <c r="J1191" s="1" t="str">
        <f t="shared" si="130"/>
        <v xml:space="preserve">Falcon 9 Block 2 (v1.1) </v>
      </c>
      <c r="K1191" s="1" t="str">
        <f t="shared" si="131"/>
        <v>CRS SpX-7</v>
      </c>
      <c r="L1191" s="1" t="s">
        <v>346</v>
      </c>
      <c r="M1191" s="1">
        <v>56.5</v>
      </c>
      <c r="N1191" s="1">
        <f t="shared" si="132"/>
        <v>4689.5</v>
      </c>
      <c r="O1191" s="1" t="s">
        <v>257</v>
      </c>
    </row>
    <row r="1192" spans="1:15" x14ac:dyDescent="0.3">
      <c r="A1192" s="1" t="s">
        <v>14</v>
      </c>
      <c r="B1192" s="1" t="s">
        <v>329</v>
      </c>
      <c r="C1192" s="1" t="str">
        <f t="shared" si="126"/>
        <v>China</v>
      </c>
      <c r="D1192" s="1" t="s">
        <v>2503</v>
      </c>
      <c r="E1192" s="7" t="str">
        <f>TEXT(DATE(MID(D1192, 13, 4), CHOOSE(MATCH( MID(D1192, 5, 3), {"Jan","Feb","Mar","Apr","May","Jun","Jul","Aug","Sep","Oct","Nov","Dec"}, 0), 1, 2, 3, 4, 5, 6, 7, 8, 9, 10, 11, 12), MID(D1192, 9, 2)), "yyyy-mm-dd")</f>
        <v>2015-06-26</v>
      </c>
      <c r="F1192" s="1" t="str">
        <f t="shared" si="127"/>
        <v>06:22:00</v>
      </c>
      <c r="G1192" s="9" t="str">
        <f t="shared" si="128"/>
        <v>June</v>
      </c>
      <c r="H1192" s="5" t="str">
        <f t="shared" si="129"/>
        <v>2015</v>
      </c>
      <c r="I1192" s="1" t="s">
        <v>2504</v>
      </c>
      <c r="J1192" s="1" t="str">
        <f t="shared" si="130"/>
        <v xml:space="preserve">Long March 4B </v>
      </c>
      <c r="K1192" s="1" t="str">
        <f t="shared" si="131"/>
        <v>Gaofen 8</v>
      </c>
      <c r="L1192" s="1" t="s">
        <v>8</v>
      </c>
      <c r="M1192" s="1">
        <v>64.680000000000007</v>
      </c>
      <c r="N1192" s="1">
        <f t="shared" si="132"/>
        <v>5368.4400000000005</v>
      </c>
      <c r="O1192" s="1" t="s">
        <v>9</v>
      </c>
    </row>
    <row r="1193" spans="1:15" x14ac:dyDescent="0.3">
      <c r="A1193" s="1" t="s">
        <v>4</v>
      </c>
      <c r="B1193" s="1" t="s">
        <v>5</v>
      </c>
      <c r="C1193" s="1" t="str">
        <f t="shared" si="126"/>
        <v>Russia</v>
      </c>
      <c r="D1193" s="1" t="s">
        <v>2505</v>
      </c>
      <c r="E1193" s="7" t="str">
        <f>TEXT(DATE(MID(D1193, 13, 4), CHOOSE(MATCH( MID(D1193, 5, 3), {"Jan","Feb","Mar","Apr","May","Jun","Jul","Aug","Sep","Oct","Nov","Dec"}, 0), 1, 2, 3, 4, 5, 6, 7, 8, 9, 10, 11, 12), MID(D1193, 9, 2)), "yyyy-mm-dd")</f>
        <v>2015-06-23</v>
      </c>
      <c r="F1193" s="1" t="str">
        <f t="shared" si="127"/>
        <v>16:43:00</v>
      </c>
      <c r="G1193" s="9" t="str">
        <f t="shared" si="128"/>
        <v>June</v>
      </c>
      <c r="H1193" s="5" t="str">
        <f t="shared" si="129"/>
        <v>2015</v>
      </c>
      <c r="I1193" s="1" t="s">
        <v>2506</v>
      </c>
      <c r="J1193" s="1" t="str">
        <f t="shared" si="130"/>
        <v xml:space="preserve">Soyuz 2.1b </v>
      </c>
      <c r="K1193" s="1" t="str">
        <f t="shared" si="131"/>
        <v>Cosmos 2506</v>
      </c>
      <c r="L1193" s="1" t="s">
        <v>8</v>
      </c>
      <c r="M1193" s="1">
        <v>20</v>
      </c>
      <c r="N1193" s="1">
        <f t="shared" si="132"/>
        <v>1660</v>
      </c>
      <c r="O1193" s="1" t="s">
        <v>9</v>
      </c>
    </row>
    <row r="1194" spans="1:15" x14ac:dyDescent="0.3">
      <c r="A1194" s="1" t="s">
        <v>233</v>
      </c>
      <c r="B1194" s="1" t="s">
        <v>234</v>
      </c>
      <c r="C1194" s="1" t="str">
        <f t="shared" si="126"/>
        <v>France</v>
      </c>
      <c r="D1194" s="1" t="s">
        <v>2507</v>
      </c>
      <c r="E1194" s="7" t="str">
        <f>TEXT(DATE(MID(D1194, 13, 4), CHOOSE(MATCH( MID(D1194, 5, 3), {"Jan","Feb","Mar","Apr","May","Jun","Jul","Aug","Sep","Oct","Nov","Dec"}, 0), 1, 2, 3, 4, 5, 6, 7, 8, 9, 10, 11, 12), MID(D1194, 9, 2)), "yyyy-mm-dd")</f>
        <v>2015-06-23</v>
      </c>
      <c r="F1194" s="1" t="str">
        <f t="shared" si="127"/>
        <v>01:51:00</v>
      </c>
      <c r="G1194" s="9" t="str">
        <f t="shared" si="128"/>
        <v>June</v>
      </c>
      <c r="H1194" s="5" t="str">
        <f t="shared" si="129"/>
        <v>2015</v>
      </c>
      <c r="I1194" s="1" t="s">
        <v>2508</v>
      </c>
      <c r="J1194" s="1" t="str">
        <f t="shared" si="130"/>
        <v xml:space="preserve">Vega </v>
      </c>
      <c r="K1194" s="1" t="str">
        <f t="shared" si="131"/>
        <v>Sentinel 2A</v>
      </c>
      <c r="L1194" s="1" t="s">
        <v>8</v>
      </c>
      <c r="M1194" s="1">
        <v>37</v>
      </c>
      <c r="N1194" s="1">
        <f t="shared" si="132"/>
        <v>3071</v>
      </c>
      <c r="O1194" s="1" t="s">
        <v>9</v>
      </c>
    </row>
    <row r="1195" spans="1:15" x14ac:dyDescent="0.3">
      <c r="A1195" s="1" t="s">
        <v>4</v>
      </c>
      <c r="B1195" s="1" t="s">
        <v>5</v>
      </c>
      <c r="C1195" s="1" t="str">
        <f t="shared" si="126"/>
        <v>Russia</v>
      </c>
      <c r="D1195" s="1" t="s">
        <v>2509</v>
      </c>
      <c r="E1195" s="7" t="str">
        <f>TEXT(DATE(MID(D1195, 13, 4), CHOOSE(MATCH( MID(D1195, 5, 3), {"Jan","Feb","Mar","Apr","May","Jun","Jul","Aug","Sep","Oct","Nov","Dec"}, 0), 1, 2, 3, 4, 5, 6, 7, 8, 9, 10, 11, 12), MID(D1195, 9, 2)), "yyyy-mm-dd")</f>
        <v>2015-06-05</v>
      </c>
      <c r="F1195" s="1" t="str">
        <f t="shared" si="127"/>
        <v>15:23:00</v>
      </c>
      <c r="G1195" s="9" t="str">
        <f t="shared" si="128"/>
        <v>June</v>
      </c>
      <c r="H1195" s="5" t="str">
        <f t="shared" si="129"/>
        <v>2015</v>
      </c>
      <c r="I1195" s="1" t="s">
        <v>2510</v>
      </c>
      <c r="J1195" s="1" t="str">
        <f t="shared" si="130"/>
        <v xml:space="preserve">Soyuz 2.1a </v>
      </c>
      <c r="K1195" s="1" t="str">
        <f t="shared" si="131"/>
        <v>Cosmos 2505</v>
      </c>
      <c r="L1195" s="1" t="s">
        <v>8</v>
      </c>
      <c r="M1195" s="1">
        <v>17.420000000000002</v>
      </c>
      <c r="N1195" s="1">
        <f t="shared" si="132"/>
        <v>1445.8600000000001</v>
      </c>
      <c r="O1195" s="1" t="s">
        <v>9</v>
      </c>
    </row>
    <row r="1196" spans="1:15" x14ac:dyDescent="0.3">
      <c r="A1196" s="1" t="s">
        <v>233</v>
      </c>
      <c r="B1196" s="1" t="s">
        <v>379</v>
      </c>
      <c r="C1196" s="1" t="str">
        <f t="shared" si="126"/>
        <v>France</v>
      </c>
      <c r="D1196" s="1" t="s">
        <v>2511</v>
      </c>
      <c r="E1196" s="7" t="str">
        <f>TEXT(DATE(MID(D1196, 13, 4), CHOOSE(MATCH( MID(D1196, 5, 3), {"Jan","Feb","Mar","Apr","May","Jun","Jul","Aug","Sep","Oct","Nov","Dec"}, 0), 1, 2, 3, 4, 5, 6, 7, 8, 9, 10, 11, 12), MID(D1196, 9, 2)), "yyyy-mm-dd")</f>
        <v>2015-05-27</v>
      </c>
      <c r="F1196" s="1" t="str">
        <f t="shared" si="127"/>
        <v>21:16:00</v>
      </c>
      <c r="G1196" s="9" t="str">
        <f t="shared" si="128"/>
        <v>May</v>
      </c>
      <c r="H1196" s="5" t="str">
        <f t="shared" si="129"/>
        <v>2015</v>
      </c>
      <c r="I1196" s="1" t="s">
        <v>2512</v>
      </c>
      <c r="J1196" s="1" t="str">
        <f t="shared" si="130"/>
        <v xml:space="preserve">Ariane 5 ECA </v>
      </c>
      <c r="K1196" s="1" t="str">
        <f t="shared" si="131"/>
        <v>DirecTV-15 &amp; Sky Mexico 1</v>
      </c>
      <c r="L1196" s="1" t="s">
        <v>346</v>
      </c>
      <c r="M1196" s="1">
        <v>200</v>
      </c>
      <c r="N1196" s="1">
        <f t="shared" si="132"/>
        <v>16600</v>
      </c>
      <c r="O1196" s="1" t="s">
        <v>9</v>
      </c>
    </row>
    <row r="1197" spans="1:15" x14ac:dyDescent="0.3">
      <c r="A1197" s="1" t="s">
        <v>74</v>
      </c>
      <c r="B1197" s="1" t="s">
        <v>75</v>
      </c>
      <c r="C1197" s="1" t="str">
        <f t="shared" si="126"/>
        <v>USA</v>
      </c>
      <c r="D1197" s="1" t="s">
        <v>2513</v>
      </c>
      <c r="E1197" s="7" t="str">
        <f>TEXT(DATE(MID(D1197, 13, 4), CHOOSE(MATCH( MID(D1197, 5, 3), {"Jan","Feb","Mar","Apr","May","Jun","Jul","Aug","Sep","Oct","Nov","Dec"}, 0), 1, 2, 3, 4, 5, 6, 7, 8, 9, 10, 11, 12), MID(D1197, 9, 2)), "yyyy-mm-dd")</f>
        <v>2015-05-20</v>
      </c>
      <c r="F1197" s="1" t="str">
        <f t="shared" si="127"/>
        <v>15:05:00</v>
      </c>
      <c r="G1197" s="9" t="str">
        <f t="shared" si="128"/>
        <v>May</v>
      </c>
      <c r="H1197" s="5" t="str">
        <f t="shared" si="129"/>
        <v>2015</v>
      </c>
      <c r="I1197" s="1" t="s">
        <v>2514</v>
      </c>
      <c r="J1197" s="1" t="str">
        <f t="shared" si="130"/>
        <v xml:space="preserve">Atlas V 501 </v>
      </c>
      <c r="K1197" s="1" t="str">
        <f t="shared" si="131"/>
        <v>OTV-4</v>
      </c>
      <c r="L1197" s="1" t="s">
        <v>8</v>
      </c>
      <c r="M1197" s="1">
        <v>120</v>
      </c>
      <c r="N1197" s="1">
        <f t="shared" si="132"/>
        <v>9960</v>
      </c>
      <c r="O1197" s="1" t="s">
        <v>9</v>
      </c>
    </row>
    <row r="1198" spans="1:15" x14ac:dyDescent="0.3">
      <c r="A1198" s="1" t="s">
        <v>1623</v>
      </c>
      <c r="B1198" s="1" t="s">
        <v>529</v>
      </c>
      <c r="C1198" s="1" t="str">
        <f t="shared" si="126"/>
        <v>Kazakhstan</v>
      </c>
      <c r="D1198" s="1" t="s">
        <v>2515</v>
      </c>
      <c r="E1198" s="7" t="str">
        <f>TEXT(DATE(MID(D1198, 13, 4), CHOOSE(MATCH( MID(D1198, 5, 3), {"Jan","Feb","Mar","Apr","May","Jun","Jul","Aug","Sep","Oct","Nov","Dec"}, 0), 1, 2, 3, 4, 5, 6, 7, 8, 9, 10, 11, 12), MID(D1198, 9, 2)), "yyyy-mm-dd")</f>
        <v>2015-05-16</v>
      </c>
      <c r="F1198" s="1" t="str">
        <f t="shared" si="127"/>
        <v>05:47:00</v>
      </c>
      <c r="G1198" s="9" t="str">
        <f t="shared" si="128"/>
        <v>May</v>
      </c>
      <c r="H1198" s="5" t="str">
        <f t="shared" si="129"/>
        <v>2015</v>
      </c>
      <c r="I1198" s="1" t="s">
        <v>2516</v>
      </c>
      <c r="J1198" s="1" t="str">
        <f t="shared" si="130"/>
        <v xml:space="preserve">Proton-M/Briz-M </v>
      </c>
      <c r="K1198" s="1" t="str">
        <f t="shared" si="131"/>
        <v>MexSat-1</v>
      </c>
      <c r="L1198" s="1" t="s">
        <v>8</v>
      </c>
      <c r="M1198" s="1">
        <v>65</v>
      </c>
      <c r="N1198" s="1">
        <f t="shared" si="132"/>
        <v>5395</v>
      </c>
      <c r="O1198" s="1" t="s">
        <v>257</v>
      </c>
    </row>
    <row r="1199" spans="1:15" x14ac:dyDescent="0.3">
      <c r="A1199" s="1" t="s">
        <v>120</v>
      </c>
      <c r="B1199" s="1" t="s">
        <v>121</v>
      </c>
      <c r="C1199" s="1" t="str">
        <f t="shared" si="126"/>
        <v>USA</v>
      </c>
      <c r="D1199" s="1" t="s">
        <v>2517</v>
      </c>
      <c r="E1199" s="7" t="str">
        <f>TEXT(DATE(MID(D1199, 13, 4), CHOOSE(MATCH( MID(D1199, 5, 3), {"Jan","Feb","Mar","Apr","May","Jun","Jul","Aug","Sep","Oct","Nov","Dec"}, 0), 1, 2, 3, 4, 5, 6, 7, 8, 9, 10, 11, 12), MID(D1199, 9, 2)), "yyyy-mm-dd")</f>
        <v>2015-04-29</v>
      </c>
      <c r="F1199" s="1" t="str">
        <f t="shared" si="127"/>
        <v>15:00:00</v>
      </c>
      <c r="G1199" s="9" t="str">
        <f t="shared" si="128"/>
        <v>April</v>
      </c>
      <c r="H1199" s="5" t="str">
        <f t="shared" si="129"/>
        <v>2015</v>
      </c>
      <c r="I1199" s="1" t="s">
        <v>2518</v>
      </c>
      <c r="J1199" s="1" t="str">
        <f t="shared" si="130"/>
        <v xml:space="preserve">New Shepard </v>
      </c>
      <c r="K1199" s="1" t="str">
        <f t="shared" si="131"/>
        <v>Mission 1</v>
      </c>
      <c r="L1199" s="1" t="s">
        <v>8</v>
      </c>
      <c r="M1199" s="1"/>
      <c r="N1199" s="1">
        <f t="shared" si="132"/>
        <v>0</v>
      </c>
      <c r="O1199" s="1" t="s">
        <v>9</v>
      </c>
    </row>
    <row r="1200" spans="1:15" x14ac:dyDescent="0.3">
      <c r="A1200" s="1" t="s">
        <v>129</v>
      </c>
      <c r="B1200" s="1" t="s">
        <v>130</v>
      </c>
      <c r="C1200" s="1" t="str">
        <f t="shared" si="126"/>
        <v>Kazakhstan</v>
      </c>
      <c r="D1200" s="1" t="s">
        <v>2519</v>
      </c>
      <c r="E1200" s="7" t="str">
        <f>TEXT(DATE(MID(D1200, 13, 4), CHOOSE(MATCH( MID(D1200, 5, 3), {"Jan","Feb","Mar","Apr","May","Jun","Jul","Aug","Sep","Oct","Nov","Dec"}, 0), 1, 2, 3, 4, 5, 6, 7, 8, 9, 10, 11, 12), MID(D1200, 9, 2)), "yyyy-mm-dd")</f>
        <v>2015-04-28</v>
      </c>
      <c r="F1200" s="1" t="str">
        <f t="shared" si="127"/>
        <v>07:09:00</v>
      </c>
      <c r="G1200" s="9" t="str">
        <f t="shared" si="128"/>
        <v>April</v>
      </c>
      <c r="H1200" s="5" t="str">
        <f t="shared" si="129"/>
        <v>2015</v>
      </c>
      <c r="I1200" s="1" t="s">
        <v>2520</v>
      </c>
      <c r="J1200" s="1" t="str">
        <f t="shared" si="130"/>
        <v xml:space="preserve">Soyuz 2.1a </v>
      </c>
      <c r="K1200" s="1" t="str">
        <f t="shared" si="131"/>
        <v>Progress M-27M</v>
      </c>
      <c r="L1200" s="1" t="s">
        <v>8</v>
      </c>
      <c r="M1200" s="1">
        <v>17.420000000000002</v>
      </c>
      <c r="N1200" s="1">
        <f t="shared" si="132"/>
        <v>1445.8600000000001</v>
      </c>
      <c r="O1200" s="1" t="s">
        <v>257</v>
      </c>
    </row>
    <row r="1201" spans="1:15" x14ac:dyDescent="0.3">
      <c r="A1201" s="1" t="s">
        <v>10</v>
      </c>
      <c r="B1201" s="1" t="s">
        <v>11</v>
      </c>
      <c r="C1201" s="1" t="str">
        <f t="shared" si="126"/>
        <v>USA</v>
      </c>
      <c r="D1201" s="1" t="s">
        <v>2521</v>
      </c>
      <c r="E1201" s="7" t="str">
        <f>TEXT(DATE(MID(D1201, 13, 4), CHOOSE(MATCH( MID(D1201, 5, 3), {"Jan","Feb","Mar","Apr","May","Jun","Jul","Aug","Sep","Oct","Nov","Dec"}, 0), 1, 2, 3, 4, 5, 6, 7, 8, 9, 10, 11, 12), MID(D1201, 9, 2)), "yyyy-mm-dd")</f>
        <v>2015-04-27</v>
      </c>
      <c r="F1201" s="1" t="str">
        <f t="shared" si="127"/>
        <v>23:03:00</v>
      </c>
      <c r="G1201" s="9" t="str">
        <f t="shared" si="128"/>
        <v>April</v>
      </c>
      <c r="H1201" s="5" t="str">
        <f t="shared" si="129"/>
        <v>2015</v>
      </c>
      <c r="I1201" s="1" t="s">
        <v>2522</v>
      </c>
      <c r="J1201" s="1" t="str">
        <f t="shared" si="130"/>
        <v xml:space="preserve">Falcon 9 Block 2 (v1.1) </v>
      </c>
      <c r="K1201" s="1" t="str">
        <f t="shared" si="131"/>
        <v>TÃ¼rkmenÃ„lem52E/MonacoSat</v>
      </c>
      <c r="L1201" s="1" t="s">
        <v>346</v>
      </c>
      <c r="M1201" s="1">
        <v>56.5</v>
      </c>
      <c r="N1201" s="1">
        <f t="shared" si="132"/>
        <v>4689.5</v>
      </c>
      <c r="O1201" s="1" t="s">
        <v>9</v>
      </c>
    </row>
    <row r="1202" spans="1:15" x14ac:dyDescent="0.3">
      <c r="A1202" s="1" t="s">
        <v>233</v>
      </c>
      <c r="B1202" s="1" t="s">
        <v>379</v>
      </c>
      <c r="C1202" s="1" t="str">
        <f t="shared" si="126"/>
        <v>France</v>
      </c>
      <c r="D1202" s="1" t="s">
        <v>2523</v>
      </c>
      <c r="E1202" s="7" t="str">
        <f>TEXT(DATE(MID(D1202, 13, 4), CHOOSE(MATCH( MID(D1202, 5, 3), {"Jan","Feb","Mar","Apr","May","Jun","Jul","Aug","Sep","Oct","Nov","Dec"}, 0), 1, 2, 3, 4, 5, 6, 7, 8, 9, 10, 11, 12), MID(D1202, 9, 2)), "yyyy-mm-dd")</f>
        <v>2015-04-26</v>
      </c>
      <c r="F1202" s="1" t="str">
        <f t="shared" si="127"/>
        <v>20:00:00</v>
      </c>
      <c r="G1202" s="9" t="str">
        <f t="shared" si="128"/>
        <v>April</v>
      </c>
      <c r="H1202" s="5" t="str">
        <f t="shared" si="129"/>
        <v>2015</v>
      </c>
      <c r="I1202" s="1" t="s">
        <v>2524</v>
      </c>
      <c r="J1202" s="1" t="str">
        <f t="shared" si="130"/>
        <v xml:space="preserve">Ariane 5 ECA </v>
      </c>
      <c r="K1202" s="1" t="str">
        <f t="shared" si="131"/>
        <v>Thor 7 &amp; SICRAL-2</v>
      </c>
      <c r="L1202" s="1" t="s">
        <v>346</v>
      </c>
      <c r="M1202" s="1">
        <v>200</v>
      </c>
      <c r="N1202" s="1">
        <f t="shared" si="132"/>
        <v>16600</v>
      </c>
      <c r="O1202" s="1" t="s">
        <v>9</v>
      </c>
    </row>
    <row r="1203" spans="1:15" x14ac:dyDescent="0.3">
      <c r="A1203" s="1" t="s">
        <v>10</v>
      </c>
      <c r="B1203" s="1" t="s">
        <v>11</v>
      </c>
      <c r="C1203" s="1" t="str">
        <f t="shared" si="126"/>
        <v>USA</v>
      </c>
      <c r="D1203" s="1" t="s">
        <v>2525</v>
      </c>
      <c r="E1203" s="7" t="str">
        <f>TEXT(DATE(MID(D1203, 13, 4), CHOOSE(MATCH( MID(D1203, 5, 3), {"Jan","Feb","Mar","Apr","May","Jun","Jul","Aug","Sep","Oct","Nov","Dec"}, 0), 1, 2, 3, 4, 5, 6, 7, 8, 9, 10, 11, 12), MID(D1203, 9, 2)), "yyyy-mm-dd")</f>
        <v>2015-04-14</v>
      </c>
      <c r="F1203" s="1" t="str">
        <f t="shared" si="127"/>
        <v>20:10:00</v>
      </c>
      <c r="G1203" s="9" t="str">
        <f t="shared" si="128"/>
        <v>April</v>
      </c>
      <c r="H1203" s="5" t="str">
        <f t="shared" si="129"/>
        <v>2015</v>
      </c>
      <c r="I1203" s="1" t="s">
        <v>2526</v>
      </c>
      <c r="J1203" s="1" t="str">
        <f t="shared" si="130"/>
        <v xml:space="preserve">Falcon 9 Block 2 (v1.1) </v>
      </c>
      <c r="K1203" s="1" t="str">
        <f t="shared" si="131"/>
        <v>CRS SpX-6</v>
      </c>
      <c r="L1203" s="1" t="s">
        <v>346</v>
      </c>
      <c r="M1203" s="1">
        <v>56.5</v>
      </c>
      <c r="N1203" s="1">
        <f t="shared" si="132"/>
        <v>4689.5</v>
      </c>
      <c r="O1203" s="1" t="s">
        <v>9</v>
      </c>
    </row>
    <row r="1204" spans="1:15" x14ac:dyDescent="0.3">
      <c r="A1204" s="1" t="s">
        <v>4</v>
      </c>
      <c r="B1204" s="1" t="s">
        <v>1561</v>
      </c>
      <c r="C1204" s="1" t="str">
        <f t="shared" si="126"/>
        <v>Russia</v>
      </c>
      <c r="D1204" s="1" t="s">
        <v>2527</v>
      </c>
      <c r="E1204" s="7" t="str">
        <f>TEXT(DATE(MID(D1204, 13, 4), CHOOSE(MATCH( MID(D1204, 5, 3), {"Jan","Feb","Mar","Apr","May","Jun","Jul","Aug","Sep","Oct","Nov","Dec"}, 0), 1, 2, 3, 4, 5, 6, 7, 8, 9, 10, 11, 12), MID(D1204, 9, 2)), "yyyy-mm-dd")</f>
        <v>2015-03-31</v>
      </c>
      <c r="F1204" s="1" t="str">
        <f t="shared" si="127"/>
        <v>13:47:00</v>
      </c>
      <c r="G1204" s="9" t="str">
        <f t="shared" si="128"/>
        <v>March</v>
      </c>
      <c r="H1204" s="5" t="str">
        <f t="shared" si="129"/>
        <v>2015</v>
      </c>
      <c r="I1204" s="1" t="s">
        <v>2528</v>
      </c>
      <c r="J1204" s="1" t="str">
        <f t="shared" si="130"/>
        <v xml:space="preserve">Rokot/Briz KM </v>
      </c>
      <c r="K1204" s="1" t="str">
        <f t="shared" si="131"/>
        <v>Cosmos 2504 &amp; Goniets-M nÂ°21L to 23L</v>
      </c>
      <c r="L1204" s="1" t="s">
        <v>346</v>
      </c>
      <c r="M1204" s="1">
        <v>13</v>
      </c>
      <c r="N1204" s="1">
        <f t="shared" si="132"/>
        <v>1079</v>
      </c>
      <c r="O1204" s="1" t="s">
        <v>9</v>
      </c>
    </row>
    <row r="1205" spans="1:15" x14ac:dyDescent="0.3">
      <c r="A1205" s="1" t="s">
        <v>14</v>
      </c>
      <c r="B1205" s="1" t="s">
        <v>101</v>
      </c>
      <c r="C1205" s="1" t="str">
        <f t="shared" si="126"/>
        <v>China</v>
      </c>
      <c r="D1205" s="1" t="s">
        <v>2529</v>
      </c>
      <c r="E1205" s="7" t="str">
        <f>TEXT(DATE(MID(D1205, 13, 4), CHOOSE(MATCH( MID(D1205, 5, 3), {"Jan","Feb","Mar","Apr","May","Jun","Jul","Aug","Sep","Oct","Nov","Dec"}, 0), 1, 2, 3, 4, 5, 6, 7, 8, 9, 10, 11, 12), MID(D1205, 9, 2)), "yyyy-mm-dd")</f>
        <v>2015-03-30</v>
      </c>
      <c r="F1205" s="1" t="str">
        <f t="shared" si="127"/>
        <v>13:52:00</v>
      </c>
      <c r="G1205" s="9" t="str">
        <f t="shared" si="128"/>
        <v>March</v>
      </c>
      <c r="H1205" s="5" t="str">
        <f t="shared" si="129"/>
        <v>2015</v>
      </c>
      <c r="I1205" s="1" t="s">
        <v>2530</v>
      </c>
      <c r="J1205" s="1" t="str">
        <f t="shared" si="130"/>
        <v xml:space="preserve">Long March 3C/YZ-1 </v>
      </c>
      <c r="K1205" s="1" t="str">
        <f t="shared" si="131"/>
        <v>Beidou-3 I1S</v>
      </c>
      <c r="L1205" s="1" t="s">
        <v>8</v>
      </c>
      <c r="M1205" s="1">
        <v>20</v>
      </c>
      <c r="N1205" s="1">
        <f t="shared" si="132"/>
        <v>1660</v>
      </c>
      <c r="O1205" s="1" t="s">
        <v>9</v>
      </c>
    </row>
    <row r="1206" spans="1:15" x14ac:dyDescent="0.3">
      <c r="A1206" s="1" t="s">
        <v>86</v>
      </c>
      <c r="B1206" s="1" t="s">
        <v>290</v>
      </c>
      <c r="C1206" s="1" t="str">
        <f t="shared" si="126"/>
        <v>India</v>
      </c>
      <c r="D1206" s="1" t="s">
        <v>2531</v>
      </c>
      <c r="E1206" s="7" t="str">
        <f>TEXT(DATE(MID(D1206, 13, 4), CHOOSE(MATCH( MID(D1206, 5, 3), {"Jan","Feb","Mar","Apr","May","Jun","Jul","Aug","Sep","Oct","Nov","Dec"}, 0), 1, 2, 3, 4, 5, 6, 7, 8, 9, 10, 11, 12), MID(D1206, 9, 2)), "yyyy-mm-dd")</f>
        <v>2015-03-28</v>
      </c>
      <c r="F1206" s="1" t="str">
        <f t="shared" si="127"/>
        <v>11:49:00</v>
      </c>
      <c r="G1206" s="9" t="str">
        <f t="shared" si="128"/>
        <v>March</v>
      </c>
      <c r="H1206" s="5" t="str">
        <f t="shared" si="129"/>
        <v>2015</v>
      </c>
      <c r="I1206" s="1" t="s">
        <v>2532</v>
      </c>
      <c r="J1206" s="1" t="str">
        <f t="shared" si="130"/>
        <v xml:space="preserve">PSLV-XL </v>
      </c>
      <c r="K1206" s="1" t="str">
        <f t="shared" si="131"/>
        <v>IRNSS-1D</v>
      </c>
      <c r="L1206" s="1" t="s">
        <v>8</v>
      </c>
      <c r="M1206" s="1">
        <v>31</v>
      </c>
      <c r="N1206" s="1">
        <f t="shared" si="132"/>
        <v>2573</v>
      </c>
      <c r="O1206" s="1" t="s">
        <v>9</v>
      </c>
    </row>
    <row r="1207" spans="1:15" x14ac:dyDescent="0.3">
      <c r="A1207" s="1" t="s">
        <v>233</v>
      </c>
      <c r="B1207" s="1" t="s">
        <v>981</v>
      </c>
      <c r="C1207" s="1" t="str">
        <f t="shared" si="126"/>
        <v>France</v>
      </c>
      <c r="D1207" s="1" t="s">
        <v>2533</v>
      </c>
      <c r="E1207" s="7" t="str">
        <f>TEXT(DATE(MID(D1207, 13, 4), CHOOSE(MATCH( MID(D1207, 5, 3), {"Jan","Feb","Mar","Apr","May","Jun","Jul","Aug","Sep","Oct","Nov","Dec"}, 0), 1, 2, 3, 4, 5, 6, 7, 8, 9, 10, 11, 12), MID(D1207, 9, 2)), "yyyy-mm-dd")</f>
        <v>2015-03-27</v>
      </c>
      <c r="F1207" s="1" t="str">
        <f t="shared" si="127"/>
        <v>21:46:00</v>
      </c>
      <c r="G1207" s="9" t="str">
        <f t="shared" si="128"/>
        <v>March</v>
      </c>
      <c r="H1207" s="5" t="str">
        <f t="shared" si="129"/>
        <v>2015</v>
      </c>
      <c r="I1207" s="1" t="s">
        <v>2534</v>
      </c>
      <c r="J1207" s="1" t="str">
        <f t="shared" si="130"/>
        <v xml:space="preserve">Soyuz ST-B/Fregat-MT </v>
      </c>
      <c r="K1207" s="1" t="str">
        <f t="shared" si="131"/>
        <v>Galileo FOC FM03-FM04</v>
      </c>
      <c r="L1207" s="1" t="s">
        <v>8</v>
      </c>
      <c r="M1207" s="1">
        <v>30</v>
      </c>
      <c r="N1207" s="1">
        <f t="shared" si="132"/>
        <v>2490</v>
      </c>
      <c r="O1207" s="1" t="s">
        <v>9</v>
      </c>
    </row>
    <row r="1208" spans="1:15" x14ac:dyDescent="0.3">
      <c r="A1208" s="1" t="s">
        <v>129</v>
      </c>
      <c r="B1208" s="1" t="s">
        <v>1630</v>
      </c>
      <c r="C1208" s="1" t="str">
        <f t="shared" si="126"/>
        <v>Kazakhstan</v>
      </c>
      <c r="D1208" s="1" t="s">
        <v>2535</v>
      </c>
      <c r="E1208" s="7" t="str">
        <f>TEXT(DATE(MID(D1208, 13, 4), CHOOSE(MATCH( MID(D1208, 5, 3), {"Jan","Feb","Mar","Apr","May","Jun","Jul","Aug","Sep","Oct","Nov","Dec"}, 0), 1, 2, 3, 4, 5, 6, 7, 8, 9, 10, 11, 12), MID(D1208, 9, 2)), "yyyy-mm-dd")</f>
        <v>2015-03-27</v>
      </c>
      <c r="F1208" s="1" t="str">
        <f t="shared" si="127"/>
        <v>19:42:00</v>
      </c>
      <c r="G1208" s="9" t="str">
        <f t="shared" si="128"/>
        <v>March</v>
      </c>
      <c r="H1208" s="5" t="str">
        <f t="shared" si="129"/>
        <v>2015</v>
      </c>
      <c r="I1208" s="1" t="s">
        <v>2536</v>
      </c>
      <c r="J1208" s="1" t="str">
        <f t="shared" si="130"/>
        <v xml:space="preserve">Soyuz FG </v>
      </c>
      <c r="K1208" s="1" t="str">
        <f t="shared" si="131"/>
        <v>Soyuz TMA-16M</v>
      </c>
      <c r="L1208" s="1" t="s">
        <v>346</v>
      </c>
      <c r="M1208" s="1"/>
      <c r="N1208" s="1">
        <f t="shared" si="132"/>
        <v>0</v>
      </c>
      <c r="O1208" s="1" t="s">
        <v>9</v>
      </c>
    </row>
    <row r="1209" spans="1:15" x14ac:dyDescent="0.3">
      <c r="A1209" s="1" t="s">
        <v>60</v>
      </c>
      <c r="B1209" s="1" t="s">
        <v>61</v>
      </c>
      <c r="C1209" s="1" t="str">
        <f t="shared" si="126"/>
        <v>Japan</v>
      </c>
      <c r="D1209" s="1" t="s">
        <v>2537</v>
      </c>
      <c r="E1209" s="7" t="str">
        <f>TEXT(DATE(MID(D1209, 13, 4), CHOOSE(MATCH( MID(D1209, 5, 3), {"Jan","Feb","Mar","Apr","May","Jun","Jul","Aug","Sep","Oct","Nov","Dec"}, 0), 1, 2, 3, 4, 5, 6, 7, 8, 9, 10, 11, 12), MID(D1209, 9, 2)), "yyyy-mm-dd")</f>
        <v>2015-03-26</v>
      </c>
      <c r="F1209" s="1" t="str">
        <f t="shared" si="127"/>
        <v>01:21:00</v>
      </c>
      <c r="G1209" s="9" t="str">
        <f t="shared" si="128"/>
        <v>March</v>
      </c>
      <c r="H1209" s="5" t="str">
        <f t="shared" si="129"/>
        <v>2015</v>
      </c>
      <c r="I1209" s="1" t="s">
        <v>2538</v>
      </c>
      <c r="J1209" s="1" t="str">
        <f t="shared" si="130"/>
        <v xml:space="preserve">H-IIA 202 </v>
      </c>
      <c r="K1209" s="1" t="str">
        <f t="shared" si="131"/>
        <v>IGS-Optical 5</v>
      </c>
      <c r="L1209" s="1" t="s">
        <v>8</v>
      </c>
      <c r="M1209" s="1">
        <v>90</v>
      </c>
      <c r="N1209" s="1">
        <f t="shared" si="132"/>
        <v>7470</v>
      </c>
      <c r="O1209" s="1" t="s">
        <v>9</v>
      </c>
    </row>
    <row r="1210" spans="1:15" x14ac:dyDescent="0.3">
      <c r="A1210" s="1" t="s">
        <v>2539</v>
      </c>
      <c r="B1210" s="1" t="s">
        <v>2540</v>
      </c>
      <c r="C1210" s="1" t="str">
        <f t="shared" si="126"/>
        <v>Russia</v>
      </c>
      <c r="D1210" s="1" t="s">
        <v>2541</v>
      </c>
      <c r="E1210" s="7" t="str">
        <f>TEXT(DATE(MID(D1210, 13, 4), CHOOSE(MATCH( MID(D1210, 5, 3), {"Jan","Feb","Mar","Apr","May","Jun","Jul","Aug","Sep","Oct","Nov","Dec"}, 0), 1, 2, 3, 4, 5, 6, 7, 8, 9, 10, 11, 12), MID(D1210, 9, 2)), "yyyy-mm-dd")</f>
        <v>2015-03-25</v>
      </c>
      <c r="F1210" s="1" t="str">
        <f t="shared" si="127"/>
        <v>22:08:00</v>
      </c>
      <c r="G1210" s="9" t="str">
        <f t="shared" si="128"/>
        <v>March</v>
      </c>
      <c r="H1210" s="5" t="str">
        <f t="shared" si="129"/>
        <v>2015</v>
      </c>
      <c r="I1210" s="1" t="s">
        <v>2542</v>
      </c>
      <c r="J1210" s="1" t="str">
        <f t="shared" si="130"/>
        <v xml:space="preserve">Dnepr </v>
      </c>
      <c r="K1210" s="1" t="str">
        <f t="shared" si="131"/>
        <v>KompSat-3A</v>
      </c>
      <c r="L1210" s="1" t="s">
        <v>346</v>
      </c>
      <c r="M1210" s="1">
        <v>29</v>
      </c>
      <c r="N1210" s="1">
        <f t="shared" si="132"/>
        <v>2407</v>
      </c>
      <c r="O1210" s="1" t="s">
        <v>9</v>
      </c>
    </row>
    <row r="1211" spans="1:15" x14ac:dyDescent="0.3">
      <c r="A1211" s="1" t="s">
        <v>74</v>
      </c>
      <c r="B1211" s="1" t="s">
        <v>390</v>
      </c>
      <c r="C1211" s="1" t="str">
        <f t="shared" si="126"/>
        <v>USA</v>
      </c>
      <c r="D1211" s="1" t="s">
        <v>2543</v>
      </c>
      <c r="E1211" s="7" t="str">
        <f>TEXT(DATE(MID(D1211, 13, 4), CHOOSE(MATCH( MID(D1211, 5, 3), {"Jan","Feb","Mar","Apr","May","Jun","Jul","Aug","Sep","Oct","Nov","Dec"}, 0), 1, 2, 3, 4, 5, 6, 7, 8, 9, 10, 11, 12), MID(D1211, 9, 2)), "yyyy-mm-dd")</f>
        <v>2015-03-25</v>
      </c>
      <c r="F1211" s="1" t="str">
        <f t="shared" si="127"/>
        <v>18:36:00</v>
      </c>
      <c r="G1211" s="9" t="str">
        <f t="shared" si="128"/>
        <v>March</v>
      </c>
      <c r="H1211" s="5" t="str">
        <f t="shared" si="129"/>
        <v>2015</v>
      </c>
      <c r="I1211" s="1" t="s">
        <v>2544</v>
      </c>
      <c r="J1211" s="1" t="str">
        <f t="shared" si="130"/>
        <v xml:space="preserve">Delta IV Medium+ (4,2) </v>
      </c>
      <c r="K1211" s="1" t="str">
        <f t="shared" si="131"/>
        <v>GPS IIF-9</v>
      </c>
      <c r="L1211" s="1" t="s">
        <v>346</v>
      </c>
      <c r="M1211" s="1">
        <v>164</v>
      </c>
      <c r="N1211" s="1">
        <f t="shared" si="132"/>
        <v>13612</v>
      </c>
      <c r="O1211" s="1" t="s">
        <v>9</v>
      </c>
    </row>
    <row r="1212" spans="1:15" x14ac:dyDescent="0.3">
      <c r="A1212" s="1" t="s">
        <v>129</v>
      </c>
      <c r="B1212" s="1" t="s">
        <v>529</v>
      </c>
      <c r="C1212" s="1" t="str">
        <f t="shared" si="126"/>
        <v>Kazakhstan</v>
      </c>
      <c r="D1212" s="1" t="s">
        <v>2545</v>
      </c>
      <c r="E1212" s="7" t="str">
        <f>TEXT(DATE(MID(D1212, 13, 4), CHOOSE(MATCH( MID(D1212, 5, 3), {"Jan","Feb","Mar","Apr","May","Jun","Jul","Aug","Sep","Oct","Nov","Dec"}, 0), 1, 2, 3, 4, 5, 6, 7, 8, 9, 10, 11, 12), MID(D1212, 9, 2)), "yyyy-mm-dd")</f>
        <v>2015-03-18</v>
      </c>
      <c r="F1212" s="1" t="str">
        <f t="shared" si="127"/>
        <v>22:04:00</v>
      </c>
      <c r="G1212" s="9" t="str">
        <f t="shared" si="128"/>
        <v>March</v>
      </c>
      <c r="H1212" s="5" t="str">
        <f t="shared" si="129"/>
        <v>2015</v>
      </c>
      <c r="I1212" s="1" t="s">
        <v>2546</v>
      </c>
      <c r="J1212" s="1" t="str">
        <f t="shared" si="130"/>
        <v xml:space="preserve">Proton-M/Briz-M </v>
      </c>
      <c r="K1212" s="1" t="str">
        <f t="shared" si="131"/>
        <v>Ekspress-AM7</v>
      </c>
      <c r="L1212" s="1" t="s">
        <v>8</v>
      </c>
      <c r="M1212" s="1">
        <v>65</v>
      </c>
      <c r="N1212" s="1">
        <f t="shared" si="132"/>
        <v>5395</v>
      </c>
      <c r="O1212" s="1" t="s">
        <v>9</v>
      </c>
    </row>
    <row r="1213" spans="1:15" x14ac:dyDescent="0.3">
      <c r="A1213" s="1" t="s">
        <v>74</v>
      </c>
      <c r="B1213" s="1" t="s">
        <v>75</v>
      </c>
      <c r="C1213" s="1" t="str">
        <f t="shared" si="126"/>
        <v>USA</v>
      </c>
      <c r="D1213" s="1" t="s">
        <v>2547</v>
      </c>
      <c r="E1213" s="7" t="str">
        <f>TEXT(DATE(MID(D1213, 13, 4), CHOOSE(MATCH( MID(D1213, 5, 3), {"Jan","Feb","Mar","Apr","May","Jun","Jul","Aug","Sep","Oct","Nov","Dec"}, 0), 1, 2, 3, 4, 5, 6, 7, 8, 9, 10, 11, 12), MID(D1213, 9, 2)), "yyyy-mm-dd")</f>
        <v>2015-03-13</v>
      </c>
      <c r="F1213" s="1" t="str">
        <f t="shared" si="127"/>
        <v>02:44:00</v>
      </c>
      <c r="G1213" s="9" t="str">
        <f t="shared" si="128"/>
        <v>March</v>
      </c>
      <c r="H1213" s="5" t="str">
        <f t="shared" si="129"/>
        <v>2015</v>
      </c>
      <c r="I1213" s="1" t="s">
        <v>2548</v>
      </c>
      <c r="J1213" s="1" t="str">
        <f t="shared" si="130"/>
        <v xml:space="preserve">Atlas V 421 </v>
      </c>
      <c r="K1213" s="1" t="str">
        <f t="shared" si="131"/>
        <v>MMS</v>
      </c>
      <c r="L1213" s="1" t="s">
        <v>8</v>
      </c>
      <c r="M1213" s="1">
        <v>123</v>
      </c>
      <c r="N1213" s="1">
        <f t="shared" si="132"/>
        <v>10209</v>
      </c>
      <c r="O1213" s="1" t="s">
        <v>9</v>
      </c>
    </row>
    <row r="1214" spans="1:15" x14ac:dyDescent="0.3">
      <c r="A1214" s="1" t="s">
        <v>10</v>
      </c>
      <c r="B1214" s="1" t="s">
        <v>11</v>
      </c>
      <c r="C1214" s="1" t="str">
        <f t="shared" si="126"/>
        <v>USA</v>
      </c>
      <c r="D1214" s="1" t="s">
        <v>2549</v>
      </c>
      <c r="E1214" s="7" t="str">
        <f>TEXT(DATE(MID(D1214, 13, 4), CHOOSE(MATCH( MID(D1214, 5, 3), {"Jan","Feb","Mar","Apr","May","Jun","Jul","Aug","Sep","Oct","Nov","Dec"}, 0), 1, 2, 3, 4, 5, 6, 7, 8, 9, 10, 11, 12), MID(D1214, 9, 2)), "yyyy-mm-dd")</f>
        <v>2015-03-02</v>
      </c>
      <c r="F1214" s="1" t="str">
        <f t="shared" si="127"/>
        <v>03:50:00</v>
      </c>
      <c r="G1214" s="9" t="str">
        <f t="shared" si="128"/>
        <v>March</v>
      </c>
      <c r="H1214" s="5" t="str">
        <f t="shared" si="129"/>
        <v>2015</v>
      </c>
      <c r="I1214" s="1" t="s">
        <v>2550</v>
      </c>
      <c r="J1214" s="1" t="str">
        <f t="shared" si="130"/>
        <v xml:space="preserve">Falcon 9 Block 2 (v1.1) </v>
      </c>
      <c r="K1214" s="1" t="str">
        <f t="shared" si="131"/>
        <v>ABS-3A &amp; EUTELSAT 115 West B</v>
      </c>
      <c r="L1214" s="1" t="s">
        <v>346</v>
      </c>
      <c r="M1214" s="1">
        <v>56.5</v>
      </c>
      <c r="N1214" s="1">
        <f t="shared" si="132"/>
        <v>4689.5</v>
      </c>
      <c r="O1214" s="1" t="s">
        <v>9</v>
      </c>
    </row>
    <row r="1215" spans="1:15" x14ac:dyDescent="0.3">
      <c r="A1215" s="1" t="s">
        <v>4</v>
      </c>
      <c r="B1215" s="1" t="s">
        <v>5</v>
      </c>
      <c r="C1215" s="1" t="str">
        <f t="shared" si="126"/>
        <v>Russia</v>
      </c>
      <c r="D1215" s="1" t="s">
        <v>2551</v>
      </c>
      <c r="E1215" s="7" t="str">
        <f>TEXT(DATE(MID(D1215, 13, 4), CHOOSE(MATCH( MID(D1215, 5, 3), {"Jan","Feb","Mar","Apr","May","Jun","Jul","Aug","Sep","Oct","Nov","Dec"}, 0), 1, 2, 3, 4, 5, 6, 7, 8, 9, 10, 11, 12), MID(D1215, 9, 2)), "yyyy-mm-dd")</f>
        <v>2015-02-27</v>
      </c>
      <c r="F1215" s="1" t="str">
        <f t="shared" si="127"/>
        <v>11:01:00</v>
      </c>
      <c r="G1215" s="9" t="str">
        <f t="shared" si="128"/>
        <v>February</v>
      </c>
      <c r="H1215" s="5" t="str">
        <f t="shared" si="129"/>
        <v>2015</v>
      </c>
      <c r="I1215" s="1" t="s">
        <v>2552</v>
      </c>
      <c r="J1215" s="1" t="str">
        <f t="shared" si="130"/>
        <v xml:space="preserve">Soyuz 2.1a </v>
      </c>
      <c r="K1215" s="1" t="str">
        <f t="shared" si="131"/>
        <v>Cosmos 2503</v>
      </c>
      <c r="L1215" s="1" t="s">
        <v>8</v>
      </c>
      <c r="M1215" s="1">
        <v>17.420000000000002</v>
      </c>
      <c r="N1215" s="1">
        <f t="shared" si="132"/>
        <v>1445.8600000000001</v>
      </c>
      <c r="O1215" s="1" t="s">
        <v>9</v>
      </c>
    </row>
    <row r="1216" spans="1:15" x14ac:dyDescent="0.3">
      <c r="A1216" s="1" t="s">
        <v>129</v>
      </c>
      <c r="B1216" s="1" t="s">
        <v>1630</v>
      </c>
      <c r="C1216" s="1" t="str">
        <f t="shared" si="126"/>
        <v>Kazakhstan</v>
      </c>
      <c r="D1216" s="1" t="s">
        <v>2553</v>
      </c>
      <c r="E1216" s="7" t="str">
        <f>TEXT(DATE(MID(D1216, 13, 4), CHOOSE(MATCH( MID(D1216, 5, 3), {"Jan","Feb","Mar","Apr","May","Jun","Jul","Aug","Sep","Oct","Nov","Dec"}, 0), 1, 2, 3, 4, 5, 6, 7, 8, 9, 10, 11, 12), MID(D1216, 9, 2)), "yyyy-mm-dd")</f>
        <v>2015-02-17</v>
      </c>
      <c r="F1216" s="1" t="str">
        <f t="shared" si="127"/>
        <v>11:00:00</v>
      </c>
      <c r="G1216" s="9" t="str">
        <f t="shared" si="128"/>
        <v>February</v>
      </c>
      <c r="H1216" s="5" t="str">
        <f t="shared" si="129"/>
        <v>2015</v>
      </c>
      <c r="I1216" s="1" t="s">
        <v>2554</v>
      </c>
      <c r="J1216" s="1" t="str">
        <f t="shared" si="130"/>
        <v xml:space="preserve">Soyuz U </v>
      </c>
      <c r="K1216" s="1" t="str">
        <f t="shared" si="131"/>
        <v>Progress M-26M</v>
      </c>
      <c r="L1216" s="1" t="s">
        <v>346</v>
      </c>
      <c r="M1216" s="1">
        <v>20</v>
      </c>
      <c r="N1216" s="1">
        <f t="shared" si="132"/>
        <v>1660</v>
      </c>
      <c r="O1216" s="1" t="s">
        <v>9</v>
      </c>
    </row>
    <row r="1217" spans="1:15" x14ac:dyDescent="0.3">
      <c r="A1217" s="1" t="s">
        <v>10</v>
      </c>
      <c r="B1217" s="1" t="s">
        <v>11</v>
      </c>
      <c r="C1217" s="1" t="str">
        <f t="shared" si="126"/>
        <v>USA</v>
      </c>
      <c r="D1217" s="1" t="s">
        <v>2555</v>
      </c>
      <c r="E1217" s="7" t="str">
        <f>TEXT(DATE(MID(D1217, 13, 4), CHOOSE(MATCH( MID(D1217, 5, 3), {"Jan","Feb","Mar","Apr","May","Jun","Jul","Aug","Sep","Oct","Nov","Dec"}, 0), 1, 2, 3, 4, 5, 6, 7, 8, 9, 10, 11, 12), MID(D1217, 9, 2)), "yyyy-mm-dd")</f>
        <v>2015-02-11</v>
      </c>
      <c r="F1217" s="1" t="str">
        <f t="shared" si="127"/>
        <v>23:03:00</v>
      </c>
      <c r="G1217" s="9" t="str">
        <f t="shared" si="128"/>
        <v>February</v>
      </c>
      <c r="H1217" s="5" t="str">
        <f t="shared" si="129"/>
        <v>2015</v>
      </c>
      <c r="I1217" s="1" t="s">
        <v>2556</v>
      </c>
      <c r="J1217" s="1" t="str">
        <f t="shared" si="130"/>
        <v xml:space="preserve">Falcon 9 Block 2 (v1.1) </v>
      </c>
      <c r="K1217" s="1" t="str">
        <f t="shared" si="131"/>
        <v>DSCOVR</v>
      </c>
      <c r="L1217" s="1" t="s">
        <v>346</v>
      </c>
      <c r="M1217" s="1">
        <v>56.5</v>
      </c>
      <c r="N1217" s="1">
        <f t="shared" si="132"/>
        <v>4689.5</v>
      </c>
      <c r="O1217" s="1" t="s">
        <v>9</v>
      </c>
    </row>
    <row r="1218" spans="1:15" x14ac:dyDescent="0.3">
      <c r="A1218" s="1" t="s">
        <v>233</v>
      </c>
      <c r="B1218" s="1" t="s">
        <v>234</v>
      </c>
      <c r="C1218" s="1" t="str">
        <f t="shared" ref="C1218:C1281" si="133">TRIM(MID(B1218, FIND("|", SUBSTITUTE(B1218, ",", "|", LEN(B1218) - LEN(SUBSTITUTE(B1218,",", "" )))) + 1, LEN(B1218)))</f>
        <v>France</v>
      </c>
      <c r="D1218" s="1" t="s">
        <v>2557</v>
      </c>
      <c r="E1218" s="7" t="str">
        <f>TEXT(DATE(MID(D1218, 13, 4), CHOOSE(MATCH( MID(D1218, 5, 3), {"Jan","Feb","Mar","Apr","May","Jun","Jul","Aug","Sep","Oct","Nov","Dec"}, 0), 1, 2, 3, 4, 5, 6, 7, 8, 9, 10, 11, 12), MID(D1218, 9, 2)), "yyyy-mm-dd")</f>
        <v>2015-02-11</v>
      </c>
      <c r="F1218" s="1" t="str">
        <f t="shared" ref="F1218:F1281" si="134">IF(ISNUMBER(FIND(":", D1218)), MID(D1218, FIND(":", D1218)-2, 5) &amp; ":00", "00:00:00")</f>
        <v>13:40:00</v>
      </c>
      <c r="G1218" s="9" t="str">
        <f t="shared" ref="G1218:G1281" si="135">TEXT(E1218, "mmmm")</f>
        <v>February</v>
      </c>
      <c r="H1218" s="5" t="str">
        <f t="shared" ref="H1218:H1281" si="136">TEXT(E1218, "yyyy")</f>
        <v>2015</v>
      </c>
      <c r="I1218" s="1" t="s">
        <v>2558</v>
      </c>
      <c r="J1218" s="1" t="str">
        <f t="shared" ref="J1218:J1281" si="137">LEFT(I1218, FIND("|", I1218) - 1)</f>
        <v xml:space="preserve">Vega </v>
      </c>
      <c r="K1218" s="1" t="str">
        <f t="shared" ref="K1218:K1281" si="138">MID(I1218, FIND("|", I1218) + 2, LEN(I1218))</f>
        <v>IXV &amp; AVUM VV04</v>
      </c>
      <c r="L1218" s="1" t="s">
        <v>8</v>
      </c>
      <c r="M1218" s="1">
        <v>37</v>
      </c>
      <c r="N1218" s="1">
        <f t="shared" si="132"/>
        <v>3071</v>
      </c>
      <c r="O1218" s="1" t="s">
        <v>9</v>
      </c>
    </row>
    <row r="1219" spans="1:15" x14ac:dyDescent="0.3">
      <c r="A1219" s="1" t="s">
        <v>33</v>
      </c>
      <c r="B1219" s="1" t="s">
        <v>852</v>
      </c>
      <c r="C1219" s="1" t="str">
        <f t="shared" si="133"/>
        <v>Iran</v>
      </c>
      <c r="D1219" s="1" t="s">
        <v>2559</v>
      </c>
      <c r="E1219" s="7" t="str">
        <f>TEXT(DATE(MID(D1219, 13, 4), CHOOSE(MATCH( MID(D1219, 5, 3), {"Jan","Feb","Mar","Apr","May","Jun","Jul","Aug","Sep","Oct","Nov","Dec"}, 0), 1, 2, 3, 4, 5, 6, 7, 8, 9, 10, 11, 12), MID(D1219, 9, 2)), "yyyy-mm-dd")</f>
        <v>2015-02-02</v>
      </c>
      <c r="F1219" s="1" t="str">
        <f t="shared" si="134"/>
        <v>08:52:00</v>
      </c>
      <c r="G1219" s="9" t="str">
        <f t="shared" si="135"/>
        <v>February</v>
      </c>
      <c r="H1219" s="5" t="str">
        <f t="shared" si="136"/>
        <v>2015</v>
      </c>
      <c r="I1219" s="1" t="s">
        <v>2560</v>
      </c>
      <c r="J1219" s="1" t="str">
        <f t="shared" si="137"/>
        <v xml:space="preserve">Safir-1B+ </v>
      </c>
      <c r="K1219" s="1" t="str">
        <f t="shared" si="138"/>
        <v>Fajr</v>
      </c>
      <c r="L1219" s="1" t="s">
        <v>8</v>
      </c>
      <c r="M1219" s="1"/>
      <c r="N1219" s="1">
        <f t="shared" ref="N1219:N1282" si="139">M1219 * 83</f>
        <v>0</v>
      </c>
      <c r="O1219" s="1" t="s">
        <v>9</v>
      </c>
    </row>
    <row r="1220" spans="1:15" x14ac:dyDescent="0.3">
      <c r="A1220" s="1" t="s">
        <v>1623</v>
      </c>
      <c r="B1220" s="1" t="s">
        <v>529</v>
      </c>
      <c r="C1220" s="1" t="str">
        <f t="shared" si="133"/>
        <v>Kazakhstan</v>
      </c>
      <c r="D1220" s="1" t="s">
        <v>2561</v>
      </c>
      <c r="E1220" s="7" t="str">
        <f>TEXT(DATE(MID(D1220, 13, 4), CHOOSE(MATCH( MID(D1220, 5, 3), {"Jan","Feb","Mar","Apr","May","Jun","Jul","Aug","Sep","Oct","Nov","Dec"}, 0), 1, 2, 3, 4, 5, 6, 7, 8, 9, 10, 11, 12), MID(D1220, 9, 2)), "yyyy-mm-dd")</f>
        <v>2015-02-01</v>
      </c>
      <c r="F1220" s="1" t="str">
        <f t="shared" si="134"/>
        <v>12:30:00</v>
      </c>
      <c r="G1220" s="9" t="str">
        <f t="shared" si="135"/>
        <v>February</v>
      </c>
      <c r="H1220" s="5" t="str">
        <f t="shared" si="136"/>
        <v>2015</v>
      </c>
      <c r="I1220" s="1" t="s">
        <v>2562</v>
      </c>
      <c r="J1220" s="1" t="str">
        <f t="shared" si="137"/>
        <v xml:space="preserve">Proton-M/Briz-M </v>
      </c>
      <c r="K1220" s="1" t="str">
        <f t="shared" si="138"/>
        <v>Inmarsat-5 F2</v>
      </c>
      <c r="L1220" s="1" t="s">
        <v>8</v>
      </c>
      <c r="M1220" s="1">
        <v>65</v>
      </c>
      <c r="N1220" s="1">
        <f t="shared" si="139"/>
        <v>5395</v>
      </c>
      <c r="O1220" s="1" t="s">
        <v>9</v>
      </c>
    </row>
    <row r="1221" spans="1:15" x14ac:dyDescent="0.3">
      <c r="A1221" s="1" t="s">
        <v>60</v>
      </c>
      <c r="B1221" s="1" t="s">
        <v>61</v>
      </c>
      <c r="C1221" s="1" t="str">
        <f t="shared" si="133"/>
        <v>Japan</v>
      </c>
      <c r="D1221" s="1" t="s">
        <v>2563</v>
      </c>
      <c r="E1221" s="7" t="str">
        <f>TEXT(DATE(MID(D1221, 13, 4), CHOOSE(MATCH( MID(D1221, 5, 3), {"Jan","Feb","Mar","Apr","May","Jun","Jul","Aug","Sep","Oct","Nov","Dec"}, 0), 1, 2, 3, 4, 5, 6, 7, 8, 9, 10, 11, 12), MID(D1221, 9, 2)), "yyyy-mm-dd")</f>
        <v>2015-02-01</v>
      </c>
      <c r="F1221" s="1" t="str">
        <f t="shared" si="134"/>
        <v>01:21:00</v>
      </c>
      <c r="G1221" s="9" t="str">
        <f t="shared" si="135"/>
        <v>February</v>
      </c>
      <c r="H1221" s="5" t="str">
        <f t="shared" si="136"/>
        <v>2015</v>
      </c>
      <c r="I1221" s="1" t="s">
        <v>2564</v>
      </c>
      <c r="J1221" s="1" t="str">
        <f t="shared" si="137"/>
        <v xml:space="preserve">H-IIA 202 </v>
      </c>
      <c r="K1221" s="1" t="str">
        <f t="shared" si="138"/>
        <v>IGS-Radar Spare</v>
      </c>
      <c r="L1221" s="1" t="s">
        <v>8</v>
      </c>
      <c r="M1221" s="1">
        <v>90</v>
      </c>
      <c r="N1221" s="1">
        <f t="shared" si="139"/>
        <v>7470</v>
      </c>
      <c r="O1221" s="1" t="s">
        <v>9</v>
      </c>
    </row>
    <row r="1222" spans="1:15" x14ac:dyDescent="0.3">
      <c r="A1222" s="1" t="s">
        <v>74</v>
      </c>
      <c r="B1222" s="1" t="s">
        <v>114</v>
      </c>
      <c r="C1222" s="1" t="str">
        <f t="shared" si="133"/>
        <v>USA</v>
      </c>
      <c r="D1222" s="1" t="s">
        <v>2565</v>
      </c>
      <c r="E1222" s="7" t="str">
        <f>TEXT(DATE(MID(D1222, 13, 4), CHOOSE(MATCH( MID(D1222, 5, 3), {"Jan","Feb","Mar","Apr","May","Jun","Jul","Aug","Sep","Oct","Nov","Dec"}, 0), 1, 2, 3, 4, 5, 6, 7, 8, 9, 10, 11, 12), MID(D1222, 9, 2)), "yyyy-mm-dd")</f>
        <v>2015-01-31</v>
      </c>
      <c r="F1222" s="1" t="str">
        <f t="shared" si="134"/>
        <v>14:22:00</v>
      </c>
      <c r="G1222" s="9" t="str">
        <f t="shared" si="135"/>
        <v>January</v>
      </c>
      <c r="H1222" s="5" t="str">
        <f t="shared" si="136"/>
        <v>2015</v>
      </c>
      <c r="I1222" s="1" t="s">
        <v>2566</v>
      </c>
      <c r="J1222" s="1" t="str">
        <f t="shared" si="137"/>
        <v xml:space="preserve">Delta II 7320-10C </v>
      </c>
      <c r="K1222" s="1" t="str">
        <f t="shared" si="138"/>
        <v>SMAP / ELaNa X</v>
      </c>
      <c r="L1222" s="1" t="s">
        <v>346</v>
      </c>
      <c r="M1222" s="1"/>
      <c r="N1222" s="1">
        <f t="shared" si="139"/>
        <v>0</v>
      </c>
      <c r="O1222" s="1" t="s">
        <v>9</v>
      </c>
    </row>
    <row r="1223" spans="1:15" x14ac:dyDescent="0.3">
      <c r="A1223" s="1" t="s">
        <v>74</v>
      </c>
      <c r="B1223" s="1" t="s">
        <v>75</v>
      </c>
      <c r="C1223" s="1" t="str">
        <f t="shared" si="133"/>
        <v>USA</v>
      </c>
      <c r="D1223" s="1" t="s">
        <v>2567</v>
      </c>
      <c r="E1223" s="7" t="str">
        <f>TEXT(DATE(MID(D1223, 13, 4), CHOOSE(MATCH( MID(D1223, 5, 3), {"Jan","Feb","Mar","Apr","May","Jun","Jul","Aug","Sep","Oct","Nov","Dec"}, 0), 1, 2, 3, 4, 5, 6, 7, 8, 9, 10, 11, 12), MID(D1223, 9, 2)), "yyyy-mm-dd")</f>
        <v>2015-01-21</v>
      </c>
      <c r="F1223" s="1" t="str">
        <f t="shared" si="134"/>
        <v>01:04:00</v>
      </c>
      <c r="G1223" s="9" t="str">
        <f t="shared" si="135"/>
        <v>January</v>
      </c>
      <c r="H1223" s="5" t="str">
        <f t="shared" si="136"/>
        <v>2015</v>
      </c>
      <c r="I1223" s="1" t="s">
        <v>2568</v>
      </c>
      <c r="J1223" s="1" t="str">
        <f t="shared" si="137"/>
        <v xml:space="preserve">Atlas V 551 </v>
      </c>
      <c r="K1223" s="1" t="str">
        <f t="shared" si="138"/>
        <v>MUOS-3</v>
      </c>
      <c r="L1223" s="1" t="s">
        <v>8</v>
      </c>
      <c r="M1223" s="1">
        <v>153</v>
      </c>
      <c r="N1223" s="1">
        <f t="shared" si="139"/>
        <v>12699</v>
      </c>
      <c r="O1223" s="1" t="s">
        <v>9</v>
      </c>
    </row>
    <row r="1224" spans="1:15" x14ac:dyDescent="0.3">
      <c r="A1224" s="1" t="s">
        <v>10</v>
      </c>
      <c r="B1224" s="1" t="s">
        <v>11</v>
      </c>
      <c r="C1224" s="1" t="str">
        <f t="shared" si="133"/>
        <v>USA</v>
      </c>
      <c r="D1224" s="1" t="s">
        <v>2569</v>
      </c>
      <c r="E1224" s="7" t="str">
        <f>TEXT(DATE(MID(D1224, 13, 4), CHOOSE(MATCH( MID(D1224, 5, 3), {"Jan","Feb","Mar","Apr","May","Jun","Jul","Aug","Sep","Oct","Nov","Dec"}, 0), 1, 2, 3, 4, 5, 6, 7, 8, 9, 10, 11, 12), MID(D1224, 9, 2)), "yyyy-mm-dd")</f>
        <v>2015-01-10</v>
      </c>
      <c r="F1224" s="1" t="str">
        <f t="shared" si="134"/>
        <v>09:47:00</v>
      </c>
      <c r="G1224" s="9" t="str">
        <f t="shared" si="135"/>
        <v>January</v>
      </c>
      <c r="H1224" s="5" t="str">
        <f t="shared" si="136"/>
        <v>2015</v>
      </c>
      <c r="I1224" s="1" t="s">
        <v>2570</v>
      </c>
      <c r="J1224" s="1" t="str">
        <f t="shared" si="137"/>
        <v xml:space="preserve">Falcon 9 Block 2 (v1.1) </v>
      </c>
      <c r="K1224" s="1" t="str">
        <f t="shared" si="138"/>
        <v>CRS SpX-5</v>
      </c>
      <c r="L1224" s="1" t="s">
        <v>346</v>
      </c>
      <c r="M1224" s="1">
        <v>56.5</v>
      </c>
      <c r="N1224" s="1">
        <f t="shared" si="139"/>
        <v>4689.5</v>
      </c>
      <c r="O1224" s="1" t="s">
        <v>9</v>
      </c>
    </row>
    <row r="1225" spans="1:15" x14ac:dyDescent="0.3">
      <c r="A1225" s="1" t="s">
        <v>14</v>
      </c>
      <c r="B1225" s="1" t="s">
        <v>101</v>
      </c>
      <c r="C1225" s="1" t="str">
        <f t="shared" si="133"/>
        <v>China</v>
      </c>
      <c r="D1225" s="1" t="s">
        <v>2571</v>
      </c>
      <c r="E1225" s="7" t="str">
        <f>TEXT(DATE(MID(D1225, 13, 4), CHOOSE(MATCH( MID(D1225, 5, 3), {"Jan","Feb","Mar","Apr","May","Jun","Jul","Aug","Sep","Oct","Nov","Dec"}, 0), 1, 2, 3, 4, 5, 6, 7, 8, 9, 10, 11, 12), MID(D1225, 9, 2)), "yyyy-mm-dd")</f>
        <v>2014-12-31</v>
      </c>
      <c r="F1225" s="1" t="str">
        <f t="shared" si="134"/>
        <v>01:02:00</v>
      </c>
      <c r="G1225" s="9" t="str">
        <f t="shared" si="135"/>
        <v>December</v>
      </c>
      <c r="H1225" s="5" t="str">
        <f t="shared" si="136"/>
        <v>2014</v>
      </c>
      <c r="I1225" s="1" t="s">
        <v>2572</v>
      </c>
      <c r="J1225" s="1" t="str">
        <f t="shared" si="137"/>
        <v xml:space="preserve">Long March 3A </v>
      </c>
      <c r="K1225" s="1" t="str">
        <f t="shared" si="138"/>
        <v>Fengyun-2G</v>
      </c>
      <c r="L1225" s="1" t="s">
        <v>8</v>
      </c>
      <c r="M1225" s="1">
        <v>69.7</v>
      </c>
      <c r="N1225" s="1">
        <f t="shared" si="139"/>
        <v>5785.1</v>
      </c>
      <c r="O1225" s="1" t="s">
        <v>9</v>
      </c>
    </row>
    <row r="1226" spans="1:15" x14ac:dyDescent="0.3">
      <c r="A1226" s="1" t="s">
        <v>1623</v>
      </c>
      <c r="B1226" s="1" t="s">
        <v>529</v>
      </c>
      <c r="C1226" s="1" t="str">
        <f t="shared" si="133"/>
        <v>Kazakhstan</v>
      </c>
      <c r="D1226" s="1" t="s">
        <v>2573</v>
      </c>
      <c r="E1226" s="7" t="str">
        <f>TEXT(DATE(MID(D1226, 13, 4), CHOOSE(MATCH( MID(D1226, 5, 3), {"Jan","Feb","Mar","Apr","May","Jun","Jul","Aug","Sep","Oct","Nov","Dec"}, 0), 1, 2, 3, 4, 5, 6, 7, 8, 9, 10, 11, 12), MID(D1226, 9, 2)), "yyyy-mm-dd")</f>
        <v>2014-12-27</v>
      </c>
      <c r="F1226" s="1" t="str">
        <f t="shared" si="134"/>
        <v>21:37:00</v>
      </c>
      <c r="G1226" s="9" t="str">
        <f t="shared" si="135"/>
        <v>December</v>
      </c>
      <c r="H1226" s="5" t="str">
        <f t="shared" si="136"/>
        <v>2014</v>
      </c>
      <c r="I1226" s="1" t="s">
        <v>2574</v>
      </c>
      <c r="J1226" s="1" t="str">
        <f t="shared" si="137"/>
        <v xml:space="preserve">Proton-M/Briz-M </v>
      </c>
      <c r="K1226" s="1" t="str">
        <f t="shared" si="138"/>
        <v>Astra 2G</v>
      </c>
      <c r="L1226" s="1" t="s">
        <v>8</v>
      </c>
      <c r="M1226" s="1">
        <v>65</v>
      </c>
      <c r="N1226" s="1">
        <f t="shared" si="139"/>
        <v>5395</v>
      </c>
      <c r="O1226" s="1" t="s">
        <v>9</v>
      </c>
    </row>
    <row r="1227" spans="1:15" x14ac:dyDescent="0.3">
      <c r="A1227" s="1" t="s">
        <v>14</v>
      </c>
      <c r="B1227" s="1" t="s">
        <v>329</v>
      </c>
      <c r="C1227" s="1" t="str">
        <f t="shared" si="133"/>
        <v>China</v>
      </c>
      <c r="D1227" s="1" t="s">
        <v>2575</v>
      </c>
      <c r="E1227" s="7" t="str">
        <f>TEXT(DATE(MID(D1227, 13, 4), CHOOSE(MATCH( MID(D1227, 5, 3), {"Jan","Feb","Mar","Apr","May","Jun","Jul","Aug","Sep","Oct","Nov","Dec"}, 0), 1, 2, 3, 4, 5, 6, 7, 8, 9, 10, 11, 12), MID(D1227, 9, 2)), "yyyy-mm-dd")</f>
        <v>2014-12-27</v>
      </c>
      <c r="F1227" s="1" t="str">
        <f t="shared" si="134"/>
        <v>03:22:00</v>
      </c>
      <c r="G1227" s="9" t="str">
        <f t="shared" si="135"/>
        <v>December</v>
      </c>
      <c r="H1227" s="5" t="str">
        <f t="shared" si="136"/>
        <v>2014</v>
      </c>
      <c r="I1227" s="1" t="s">
        <v>2576</v>
      </c>
      <c r="J1227" s="1" t="str">
        <f t="shared" si="137"/>
        <v xml:space="preserve">Long March 4B </v>
      </c>
      <c r="K1227" s="1" t="str">
        <f t="shared" si="138"/>
        <v>Yaogan 26</v>
      </c>
      <c r="L1227" s="1" t="s">
        <v>8</v>
      </c>
      <c r="M1227" s="1">
        <v>64.680000000000007</v>
      </c>
      <c r="N1227" s="1">
        <f t="shared" si="139"/>
        <v>5368.4400000000005</v>
      </c>
      <c r="O1227" s="1" t="s">
        <v>9</v>
      </c>
    </row>
    <row r="1228" spans="1:15" x14ac:dyDescent="0.3">
      <c r="A1228" s="1" t="s">
        <v>4</v>
      </c>
      <c r="B1228" s="1" t="s">
        <v>130</v>
      </c>
      <c r="C1228" s="1" t="str">
        <f t="shared" si="133"/>
        <v>Kazakhstan</v>
      </c>
      <c r="D1228" s="1" t="s">
        <v>2577</v>
      </c>
      <c r="E1228" s="7" t="str">
        <f>TEXT(DATE(MID(D1228, 13, 4), CHOOSE(MATCH( MID(D1228, 5, 3), {"Jan","Feb","Mar","Apr","May","Jun","Jul","Aug","Sep","Oct","Nov","Dec"}, 0), 1, 2, 3, 4, 5, 6, 7, 8, 9, 10, 11, 12), MID(D1228, 9, 2)), "yyyy-mm-dd")</f>
        <v>2014-12-26</v>
      </c>
      <c r="F1228" s="1" t="str">
        <f t="shared" si="134"/>
        <v>18:55:00</v>
      </c>
      <c r="G1228" s="9" t="str">
        <f t="shared" si="135"/>
        <v>December</v>
      </c>
      <c r="H1228" s="5" t="str">
        <f t="shared" si="136"/>
        <v>2014</v>
      </c>
      <c r="I1228" s="1" t="s">
        <v>2578</v>
      </c>
      <c r="J1228" s="1" t="str">
        <f t="shared" si="137"/>
        <v xml:space="preserve">Soyuz 2.1b </v>
      </c>
      <c r="K1228" s="1" t="str">
        <f t="shared" si="138"/>
        <v>Resurs-P No.2</v>
      </c>
      <c r="L1228" s="1" t="s">
        <v>8</v>
      </c>
      <c r="M1228" s="1">
        <v>20</v>
      </c>
      <c r="N1228" s="1">
        <f t="shared" si="139"/>
        <v>1660</v>
      </c>
      <c r="O1228" s="1" t="s">
        <v>9</v>
      </c>
    </row>
    <row r="1229" spans="1:15" x14ac:dyDescent="0.3">
      <c r="A1229" s="1" t="s">
        <v>4</v>
      </c>
      <c r="B1229" s="1" t="s">
        <v>5</v>
      </c>
      <c r="C1229" s="1" t="str">
        <f t="shared" si="133"/>
        <v>Russia</v>
      </c>
      <c r="D1229" s="1" t="s">
        <v>2579</v>
      </c>
      <c r="E1229" s="7" t="str">
        <f>TEXT(DATE(MID(D1229, 13, 4), CHOOSE(MATCH( MID(D1229, 5, 3), {"Jan","Feb","Mar","Apr","May","Jun","Jul","Aug","Sep","Oct","Nov","Dec"}, 0), 1, 2, 3, 4, 5, 6, 7, 8, 9, 10, 11, 12), MID(D1229, 9, 2)), "yyyy-mm-dd")</f>
        <v>2014-12-25</v>
      </c>
      <c r="F1229" s="1" t="str">
        <f t="shared" si="134"/>
        <v>03:01:00</v>
      </c>
      <c r="G1229" s="9" t="str">
        <f t="shared" si="135"/>
        <v>December</v>
      </c>
      <c r="H1229" s="5" t="str">
        <f t="shared" si="136"/>
        <v>2014</v>
      </c>
      <c r="I1229" s="1" t="s">
        <v>2580</v>
      </c>
      <c r="J1229" s="1" t="str">
        <f t="shared" si="137"/>
        <v xml:space="preserve">Soyuz 2.1b </v>
      </c>
      <c r="K1229" s="1" t="str">
        <f t="shared" si="138"/>
        <v>Cosmos 2502</v>
      </c>
      <c r="L1229" s="1" t="s">
        <v>8</v>
      </c>
      <c r="M1229" s="1">
        <v>20</v>
      </c>
      <c r="N1229" s="1">
        <f t="shared" si="139"/>
        <v>1660</v>
      </c>
      <c r="O1229" s="1" t="s">
        <v>9</v>
      </c>
    </row>
    <row r="1230" spans="1:15" x14ac:dyDescent="0.3">
      <c r="A1230" s="1" t="s">
        <v>4</v>
      </c>
      <c r="B1230" s="1" t="s">
        <v>702</v>
      </c>
      <c r="C1230" s="1" t="str">
        <f t="shared" si="133"/>
        <v>Russia</v>
      </c>
      <c r="D1230" s="1" t="s">
        <v>2581</v>
      </c>
      <c r="E1230" s="7" t="str">
        <f>TEXT(DATE(MID(D1230, 13, 4), CHOOSE(MATCH( MID(D1230, 5, 3), {"Jan","Feb","Mar","Apr","May","Jun","Jul","Aug","Sep","Oct","Nov","Dec"}, 0), 1, 2, 3, 4, 5, 6, 7, 8, 9, 10, 11, 12), MID(D1230, 9, 2)), "yyyy-mm-dd")</f>
        <v>2014-12-23</v>
      </c>
      <c r="F1230" s="1" t="str">
        <f t="shared" si="134"/>
        <v>05:57:00</v>
      </c>
      <c r="G1230" s="9" t="str">
        <f t="shared" si="135"/>
        <v>December</v>
      </c>
      <c r="H1230" s="5" t="str">
        <f t="shared" si="136"/>
        <v>2014</v>
      </c>
      <c r="I1230" s="1" t="s">
        <v>2582</v>
      </c>
      <c r="J1230" s="1" t="str">
        <f t="shared" si="137"/>
        <v xml:space="preserve">Angara A5/Briz-M </v>
      </c>
      <c r="K1230" s="1" t="str">
        <f t="shared" si="138"/>
        <v>MGM nÂ°1</v>
      </c>
      <c r="L1230" s="1" t="s">
        <v>8</v>
      </c>
      <c r="M1230" s="1">
        <v>100</v>
      </c>
      <c r="N1230" s="1">
        <f t="shared" si="139"/>
        <v>8300</v>
      </c>
      <c r="O1230" s="1" t="s">
        <v>9</v>
      </c>
    </row>
    <row r="1231" spans="1:15" x14ac:dyDescent="0.3">
      <c r="A1231" s="1" t="s">
        <v>4</v>
      </c>
      <c r="B1231" s="1" t="s">
        <v>2583</v>
      </c>
      <c r="C1231" s="1" t="str">
        <f t="shared" si="133"/>
        <v>Kazakhstan</v>
      </c>
      <c r="D1231" s="1" t="s">
        <v>2584</v>
      </c>
      <c r="E1231" s="7" t="str">
        <f>TEXT(DATE(MID(D1231, 13, 4), CHOOSE(MATCH( MID(D1231, 5, 3), {"Jan","Feb","Mar","Apr","May","Jun","Jul","Aug","Sep","Oct","Nov","Dec"}, 0), 1, 2, 3, 4, 5, 6, 7, 8, 9, 10, 11, 12), MID(D1231, 9, 2)), "yyyy-mm-dd")</f>
        <v>2014-12-19</v>
      </c>
      <c r="F1231" s="1" t="str">
        <f t="shared" si="134"/>
        <v>04:43:00</v>
      </c>
      <c r="G1231" s="9" t="str">
        <f t="shared" si="135"/>
        <v>December</v>
      </c>
      <c r="H1231" s="5" t="str">
        <f t="shared" si="136"/>
        <v>2014</v>
      </c>
      <c r="I1231" s="1" t="s">
        <v>2585</v>
      </c>
      <c r="J1231" s="1" t="str">
        <f t="shared" si="137"/>
        <v xml:space="preserve">Strela </v>
      </c>
      <c r="K1231" s="1" t="str">
        <f t="shared" si="138"/>
        <v>Kondor-E</v>
      </c>
      <c r="L1231" s="1" t="s">
        <v>346</v>
      </c>
      <c r="M1231" s="1"/>
      <c r="N1231" s="1">
        <f t="shared" si="139"/>
        <v>0</v>
      </c>
      <c r="O1231" s="1" t="s">
        <v>9</v>
      </c>
    </row>
    <row r="1232" spans="1:15" x14ac:dyDescent="0.3">
      <c r="A1232" s="1" t="s">
        <v>233</v>
      </c>
      <c r="B1232" s="1" t="s">
        <v>981</v>
      </c>
      <c r="C1232" s="1" t="str">
        <f t="shared" si="133"/>
        <v>France</v>
      </c>
      <c r="D1232" s="1" t="s">
        <v>2586</v>
      </c>
      <c r="E1232" s="7" t="str">
        <f>TEXT(DATE(MID(D1232, 13, 4), CHOOSE(MATCH( MID(D1232, 5, 3), {"Jan","Feb","Mar","Apr","May","Jun","Jul","Aug","Sep","Oct","Nov","Dec"}, 0), 1, 2, 3, 4, 5, 6, 7, 8, 9, 10, 11, 12), MID(D1232, 9, 2)), "yyyy-mm-dd")</f>
        <v>2014-12-18</v>
      </c>
      <c r="F1232" s="1" t="str">
        <f t="shared" si="134"/>
        <v>18:37:00</v>
      </c>
      <c r="G1232" s="9" t="str">
        <f t="shared" si="135"/>
        <v>December</v>
      </c>
      <c r="H1232" s="5" t="str">
        <f t="shared" si="136"/>
        <v>2014</v>
      </c>
      <c r="I1232" s="1" t="s">
        <v>2587</v>
      </c>
      <c r="J1232" s="1" t="str">
        <f t="shared" si="137"/>
        <v xml:space="preserve">Soyuz ST-B/Fregat-MT </v>
      </c>
      <c r="K1232" s="1" t="str">
        <f t="shared" si="138"/>
        <v>O3b FM09-FM12</v>
      </c>
      <c r="L1232" s="1" t="s">
        <v>8</v>
      </c>
      <c r="M1232" s="1">
        <v>30</v>
      </c>
      <c r="N1232" s="1">
        <f t="shared" si="139"/>
        <v>2490</v>
      </c>
      <c r="O1232" s="1" t="s">
        <v>9</v>
      </c>
    </row>
    <row r="1233" spans="1:15" x14ac:dyDescent="0.3">
      <c r="A1233" s="1" t="s">
        <v>86</v>
      </c>
      <c r="B1233" s="1" t="s">
        <v>290</v>
      </c>
      <c r="C1233" s="1" t="str">
        <f t="shared" si="133"/>
        <v>India</v>
      </c>
      <c r="D1233" s="1" t="s">
        <v>2588</v>
      </c>
      <c r="E1233" s="7" t="str">
        <f>TEXT(DATE(MID(D1233, 13, 4), CHOOSE(MATCH( MID(D1233, 5, 3), {"Jan","Feb","Mar","Apr","May","Jun","Jul","Aug","Sep","Oct","Nov","Dec"}, 0), 1, 2, 3, 4, 5, 6, 7, 8, 9, 10, 11, 12), MID(D1233, 9, 2)), "yyyy-mm-dd")</f>
        <v>2014-12-18</v>
      </c>
      <c r="F1233" s="1" t="str">
        <f t="shared" si="134"/>
        <v>04:00:00</v>
      </c>
      <c r="G1233" s="9" t="str">
        <f t="shared" si="135"/>
        <v>December</v>
      </c>
      <c r="H1233" s="5" t="str">
        <f t="shared" si="136"/>
        <v>2014</v>
      </c>
      <c r="I1233" s="1" t="s">
        <v>2589</v>
      </c>
      <c r="J1233" s="1" t="str">
        <f t="shared" si="137"/>
        <v xml:space="preserve">LVM-3 </v>
      </c>
      <c r="K1233" s="1" t="str">
        <f t="shared" si="138"/>
        <v>CARE (Demo Flight)</v>
      </c>
      <c r="L1233" s="1" t="s">
        <v>8</v>
      </c>
      <c r="M1233" s="1">
        <v>62</v>
      </c>
      <c r="N1233" s="1">
        <f t="shared" si="139"/>
        <v>5146</v>
      </c>
      <c r="O1233" s="1" t="s">
        <v>9</v>
      </c>
    </row>
    <row r="1234" spans="1:15" x14ac:dyDescent="0.3">
      <c r="A1234" s="1" t="s">
        <v>1623</v>
      </c>
      <c r="B1234" s="1" t="s">
        <v>565</v>
      </c>
      <c r="C1234" s="1" t="str">
        <f t="shared" si="133"/>
        <v>Kazakhstan</v>
      </c>
      <c r="D1234" s="1" t="s">
        <v>2590</v>
      </c>
      <c r="E1234" s="7" t="str">
        <f>TEXT(DATE(MID(D1234, 13, 4), CHOOSE(MATCH( MID(D1234, 5, 3), {"Jan","Feb","Mar","Apr","May","Jun","Jul","Aug","Sep","Oct","Nov","Dec"}, 0), 1, 2, 3, 4, 5, 6, 7, 8, 9, 10, 11, 12), MID(D1234, 9, 2)), "yyyy-mm-dd")</f>
        <v>2014-12-15</v>
      </c>
      <c r="F1234" s="1" t="str">
        <f t="shared" si="134"/>
        <v>00:16:00</v>
      </c>
      <c r="G1234" s="9" t="str">
        <f t="shared" si="135"/>
        <v>December</v>
      </c>
      <c r="H1234" s="5" t="str">
        <f t="shared" si="136"/>
        <v>2014</v>
      </c>
      <c r="I1234" s="1" t="s">
        <v>2591</v>
      </c>
      <c r="J1234" s="1" t="str">
        <f t="shared" si="137"/>
        <v xml:space="preserve">Proton-M/Briz-M </v>
      </c>
      <c r="K1234" s="1" t="str">
        <f t="shared" si="138"/>
        <v>Yamal 401</v>
      </c>
      <c r="L1234" s="1" t="s">
        <v>8</v>
      </c>
      <c r="M1234" s="1">
        <v>65</v>
      </c>
      <c r="N1234" s="1">
        <f t="shared" si="139"/>
        <v>5395</v>
      </c>
      <c r="O1234" s="1" t="s">
        <v>9</v>
      </c>
    </row>
    <row r="1235" spans="1:15" x14ac:dyDescent="0.3">
      <c r="A1235" s="1" t="s">
        <v>74</v>
      </c>
      <c r="B1235" s="1" t="s">
        <v>671</v>
      </c>
      <c r="C1235" s="1" t="str">
        <f t="shared" si="133"/>
        <v>USA</v>
      </c>
      <c r="D1235" s="1" t="s">
        <v>2592</v>
      </c>
      <c r="E1235" s="7" t="str">
        <f>TEXT(DATE(MID(D1235, 13, 4), CHOOSE(MATCH( MID(D1235, 5, 3), {"Jan","Feb","Mar","Apr","May","Jun","Jul","Aug","Sep","Oct","Nov","Dec"}, 0), 1, 2, 3, 4, 5, 6, 7, 8, 9, 10, 11, 12), MID(D1235, 9, 2)), "yyyy-mm-dd")</f>
        <v>2014-12-13</v>
      </c>
      <c r="F1235" s="1" t="str">
        <f t="shared" si="134"/>
        <v>03:19:00</v>
      </c>
      <c r="G1235" s="9" t="str">
        <f t="shared" si="135"/>
        <v>December</v>
      </c>
      <c r="H1235" s="5" t="str">
        <f t="shared" si="136"/>
        <v>2014</v>
      </c>
      <c r="I1235" s="1" t="s">
        <v>2593</v>
      </c>
      <c r="J1235" s="1" t="str">
        <f t="shared" si="137"/>
        <v xml:space="preserve">Atlas V 541 </v>
      </c>
      <c r="K1235" s="1" t="str">
        <f t="shared" si="138"/>
        <v>NROL-35</v>
      </c>
      <c r="L1235" s="1" t="s">
        <v>8</v>
      </c>
      <c r="M1235" s="1">
        <v>145</v>
      </c>
      <c r="N1235" s="1">
        <f t="shared" si="139"/>
        <v>12035</v>
      </c>
      <c r="O1235" s="1" t="s">
        <v>9</v>
      </c>
    </row>
    <row r="1236" spans="1:15" x14ac:dyDescent="0.3">
      <c r="A1236" s="1" t="s">
        <v>14</v>
      </c>
      <c r="B1236" s="1" t="s">
        <v>90</v>
      </c>
      <c r="C1236" s="1" t="str">
        <f t="shared" si="133"/>
        <v>China</v>
      </c>
      <c r="D1236" s="1" t="s">
        <v>2594</v>
      </c>
      <c r="E1236" s="7" t="str">
        <f>TEXT(DATE(MID(D1236, 13, 4), CHOOSE(MATCH( MID(D1236, 5, 3), {"Jan","Feb","Mar","Apr","May","Jun","Jul","Aug","Sep","Oct","Nov","Dec"}, 0), 1, 2, 3, 4, 5, 6, 7, 8, 9, 10, 11, 12), MID(D1236, 9, 2)), "yyyy-mm-dd")</f>
        <v>2014-12-10</v>
      </c>
      <c r="F1236" s="1" t="str">
        <f t="shared" si="134"/>
        <v>19:33:00</v>
      </c>
      <c r="G1236" s="9" t="str">
        <f t="shared" si="135"/>
        <v>December</v>
      </c>
      <c r="H1236" s="5" t="str">
        <f t="shared" si="136"/>
        <v>2014</v>
      </c>
      <c r="I1236" s="1" t="s">
        <v>2595</v>
      </c>
      <c r="J1236" s="1" t="str">
        <f t="shared" si="137"/>
        <v xml:space="preserve">Long March 4C </v>
      </c>
      <c r="K1236" s="1" t="str">
        <f t="shared" si="138"/>
        <v>Yaogan-25 1, 2 &amp; 3</v>
      </c>
      <c r="L1236" s="1" t="s">
        <v>8</v>
      </c>
      <c r="M1236" s="1">
        <v>64.680000000000007</v>
      </c>
      <c r="N1236" s="1">
        <f t="shared" si="139"/>
        <v>5368.4400000000005</v>
      </c>
      <c r="O1236" s="1" t="s">
        <v>9</v>
      </c>
    </row>
    <row r="1237" spans="1:15" x14ac:dyDescent="0.3">
      <c r="A1237" s="1" t="s">
        <v>14</v>
      </c>
      <c r="B1237" s="1" t="s">
        <v>329</v>
      </c>
      <c r="C1237" s="1" t="str">
        <f t="shared" si="133"/>
        <v>China</v>
      </c>
      <c r="D1237" s="1" t="s">
        <v>2596</v>
      </c>
      <c r="E1237" s="7" t="str">
        <f>TEXT(DATE(MID(D1237, 13, 4), CHOOSE(MATCH( MID(D1237, 5, 3), {"Jan","Feb","Mar","Apr","May","Jun","Jul","Aug","Sep","Oct","Nov","Dec"}, 0), 1, 2, 3, 4, 5, 6, 7, 8, 9, 10, 11, 12), MID(D1237, 9, 2)), "yyyy-mm-dd")</f>
        <v>2014-12-07</v>
      </c>
      <c r="F1237" s="1" t="str">
        <f t="shared" si="134"/>
        <v>03:26:00</v>
      </c>
      <c r="G1237" s="9" t="str">
        <f t="shared" si="135"/>
        <v>December</v>
      </c>
      <c r="H1237" s="5" t="str">
        <f t="shared" si="136"/>
        <v>2014</v>
      </c>
      <c r="I1237" s="1" t="s">
        <v>2597</v>
      </c>
      <c r="J1237" s="1" t="str">
        <f t="shared" si="137"/>
        <v xml:space="preserve">Long March 4B </v>
      </c>
      <c r="K1237" s="1" t="str">
        <f t="shared" si="138"/>
        <v>CBERS-4</v>
      </c>
      <c r="L1237" s="1" t="s">
        <v>8</v>
      </c>
      <c r="M1237" s="1">
        <v>64.680000000000007</v>
      </c>
      <c r="N1237" s="1">
        <f t="shared" si="139"/>
        <v>5368.4400000000005</v>
      </c>
      <c r="O1237" s="1" t="s">
        <v>9</v>
      </c>
    </row>
    <row r="1238" spans="1:15" x14ac:dyDescent="0.3">
      <c r="A1238" s="1" t="s">
        <v>233</v>
      </c>
      <c r="B1238" s="1" t="s">
        <v>379</v>
      </c>
      <c r="C1238" s="1" t="str">
        <f t="shared" si="133"/>
        <v>France</v>
      </c>
      <c r="D1238" s="1" t="s">
        <v>2598</v>
      </c>
      <c r="E1238" s="7" t="str">
        <f>TEXT(DATE(MID(D1238, 13, 4), CHOOSE(MATCH( MID(D1238, 5, 3), {"Jan","Feb","Mar","Apr","May","Jun","Jul","Aug","Sep","Oct","Nov","Dec"}, 0), 1, 2, 3, 4, 5, 6, 7, 8, 9, 10, 11, 12), MID(D1238, 9, 2)), "yyyy-mm-dd")</f>
        <v>2014-12-06</v>
      </c>
      <c r="F1238" s="1" t="str">
        <f t="shared" si="134"/>
        <v>20:40:00</v>
      </c>
      <c r="G1238" s="9" t="str">
        <f t="shared" si="135"/>
        <v>December</v>
      </c>
      <c r="H1238" s="5" t="str">
        <f t="shared" si="136"/>
        <v>2014</v>
      </c>
      <c r="I1238" s="1" t="s">
        <v>2599</v>
      </c>
      <c r="J1238" s="1" t="str">
        <f t="shared" si="137"/>
        <v xml:space="preserve">Ariane 5 ECA </v>
      </c>
      <c r="K1238" s="1" t="str">
        <f t="shared" si="138"/>
        <v>DirecTV-14 &amp; GSAT-16</v>
      </c>
      <c r="L1238" s="1" t="s">
        <v>346</v>
      </c>
      <c r="M1238" s="1">
        <v>200</v>
      </c>
      <c r="N1238" s="1">
        <f t="shared" si="139"/>
        <v>16600</v>
      </c>
      <c r="O1238" s="1" t="s">
        <v>9</v>
      </c>
    </row>
    <row r="1239" spans="1:15" x14ac:dyDescent="0.3">
      <c r="A1239" s="1" t="s">
        <v>74</v>
      </c>
      <c r="B1239" s="1" t="s">
        <v>390</v>
      </c>
      <c r="C1239" s="1" t="str">
        <f t="shared" si="133"/>
        <v>USA</v>
      </c>
      <c r="D1239" s="1" t="s">
        <v>2600</v>
      </c>
      <c r="E1239" s="7" t="str">
        <f>TEXT(DATE(MID(D1239, 13, 4), CHOOSE(MATCH( MID(D1239, 5, 3), {"Jan","Feb","Mar","Apr","May","Jun","Jul","Aug","Sep","Oct","Nov","Dec"}, 0), 1, 2, 3, 4, 5, 6, 7, 8, 9, 10, 11, 12), MID(D1239, 9, 2)), "yyyy-mm-dd")</f>
        <v>2014-12-05</v>
      </c>
      <c r="F1239" s="1" t="str">
        <f t="shared" si="134"/>
        <v>12:05:00</v>
      </c>
      <c r="G1239" s="9" t="str">
        <f t="shared" si="135"/>
        <v>December</v>
      </c>
      <c r="H1239" s="5" t="str">
        <f t="shared" si="136"/>
        <v>2014</v>
      </c>
      <c r="I1239" s="1" t="s">
        <v>2601</v>
      </c>
      <c r="J1239" s="1" t="str">
        <f t="shared" si="137"/>
        <v xml:space="preserve">Delta IV Heavy </v>
      </c>
      <c r="K1239" s="1" t="str">
        <f t="shared" si="138"/>
        <v>EFT-1</v>
      </c>
      <c r="L1239" s="1" t="s">
        <v>8</v>
      </c>
      <c r="M1239" s="1">
        <v>350</v>
      </c>
      <c r="N1239" s="1">
        <f t="shared" si="139"/>
        <v>29050</v>
      </c>
      <c r="O1239" s="1" t="s">
        <v>9</v>
      </c>
    </row>
    <row r="1240" spans="1:15" x14ac:dyDescent="0.3">
      <c r="A1240" s="1" t="s">
        <v>60</v>
      </c>
      <c r="B1240" s="1" t="s">
        <v>61</v>
      </c>
      <c r="C1240" s="1" t="str">
        <f t="shared" si="133"/>
        <v>Japan</v>
      </c>
      <c r="D1240" s="1" t="s">
        <v>2602</v>
      </c>
      <c r="E1240" s="7" t="str">
        <f>TEXT(DATE(MID(D1240, 13, 4), CHOOSE(MATCH( MID(D1240, 5, 3), {"Jan","Feb","Mar","Apr","May","Jun","Jul","Aug","Sep","Oct","Nov","Dec"}, 0), 1, 2, 3, 4, 5, 6, 7, 8, 9, 10, 11, 12), MID(D1240, 9, 2)), "yyyy-mm-dd")</f>
        <v>2014-12-03</v>
      </c>
      <c r="F1240" s="1" t="str">
        <f t="shared" si="134"/>
        <v>04:22:00</v>
      </c>
      <c r="G1240" s="9" t="str">
        <f t="shared" si="135"/>
        <v>December</v>
      </c>
      <c r="H1240" s="5" t="str">
        <f t="shared" si="136"/>
        <v>2014</v>
      </c>
      <c r="I1240" s="1" t="s">
        <v>2603</v>
      </c>
      <c r="J1240" s="1" t="str">
        <f t="shared" si="137"/>
        <v xml:space="preserve">H-IIA 202 </v>
      </c>
      <c r="K1240" s="1" t="str">
        <f t="shared" si="138"/>
        <v>Hayabusa 2 &amp; Others</v>
      </c>
      <c r="L1240" s="1" t="s">
        <v>8</v>
      </c>
      <c r="M1240" s="1">
        <v>90</v>
      </c>
      <c r="N1240" s="1">
        <f t="shared" si="139"/>
        <v>7470</v>
      </c>
      <c r="O1240" s="1" t="s">
        <v>9</v>
      </c>
    </row>
    <row r="1241" spans="1:15" x14ac:dyDescent="0.3">
      <c r="A1241" s="1" t="s">
        <v>4</v>
      </c>
      <c r="B1241" s="1" t="s">
        <v>5</v>
      </c>
      <c r="C1241" s="1" t="str">
        <f t="shared" si="133"/>
        <v>Russia</v>
      </c>
      <c r="D1241" s="1" t="s">
        <v>2604</v>
      </c>
      <c r="E1241" s="7" t="str">
        <f>TEXT(DATE(MID(D1241, 13, 4), CHOOSE(MATCH( MID(D1241, 5, 3), {"Jan","Feb","Mar","Apr","May","Jun","Jul","Aug","Sep","Oct","Nov","Dec"}, 0), 1, 2, 3, 4, 5, 6, 7, 8, 9, 10, 11, 12), MID(D1241, 9, 2)), "yyyy-mm-dd")</f>
        <v>2014-11-30</v>
      </c>
      <c r="F1241" s="1" t="str">
        <f t="shared" si="134"/>
        <v>21:52:00</v>
      </c>
      <c r="G1241" s="9" t="str">
        <f t="shared" si="135"/>
        <v>November</v>
      </c>
      <c r="H1241" s="5" t="str">
        <f t="shared" si="136"/>
        <v>2014</v>
      </c>
      <c r="I1241" s="1" t="s">
        <v>2605</v>
      </c>
      <c r="J1241" s="1" t="str">
        <f t="shared" si="137"/>
        <v xml:space="preserve">Soyuz 2.1b/Fregat-M </v>
      </c>
      <c r="K1241" s="1" t="str">
        <f t="shared" si="138"/>
        <v>Cosmos 2501</v>
      </c>
      <c r="L1241" s="1" t="s">
        <v>8</v>
      </c>
      <c r="M1241" s="1">
        <v>25</v>
      </c>
      <c r="N1241" s="1">
        <f t="shared" si="139"/>
        <v>2075</v>
      </c>
      <c r="O1241" s="1" t="s">
        <v>9</v>
      </c>
    </row>
    <row r="1242" spans="1:15" x14ac:dyDescent="0.3">
      <c r="A1242" s="1" t="s">
        <v>129</v>
      </c>
      <c r="B1242" s="1" t="s">
        <v>130</v>
      </c>
      <c r="C1242" s="1" t="str">
        <f t="shared" si="133"/>
        <v>Kazakhstan</v>
      </c>
      <c r="D1242" s="1" t="s">
        <v>2606</v>
      </c>
      <c r="E1242" s="7" t="str">
        <f>TEXT(DATE(MID(D1242, 13, 4), CHOOSE(MATCH( MID(D1242, 5, 3), {"Jan","Feb","Mar","Apr","May","Jun","Jul","Aug","Sep","Oct","Nov","Dec"}, 0), 1, 2, 3, 4, 5, 6, 7, 8, 9, 10, 11, 12), MID(D1242, 9, 2)), "yyyy-mm-dd")</f>
        <v>2014-11-23</v>
      </c>
      <c r="F1242" s="1" t="str">
        <f t="shared" si="134"/>
        <v>21:01:00</v>
      </c>
      <c r="G1242" s="9" t="str">
        <f t="shared" si="135"/>
        <v>November</v>
      </c>
      <c r="H1242" s="5" t="str">
        <f t="shared" si="136"/>
        <v>2014</v>
      </c>
      <c r="I1242" s="1" t="s">
        <v>2607</v>
      </c>
      <c r="J1242" s="1" t="str">
        <f t="shared" si="137"/>
        <v xml:space="preserve">Soyuz FG </v>
      </c>
      <c r="K1242" s="1" t="str">
        <f t="shared" si="138"/>
        <v>Soyuz TMA-15M</v>
      </c>
      <c r="L1242" s="1" t="s">
        <v>346</v>
      </c>
      <c r="M1242" s="1"/>
      <c r="N1242" s="1">
        <f t="shared" si="139"/>
        <v>0</v>
      </c>
      <c r="O1242" s="1" t="s">
        <v>9</v>
      </c>
    </row>
    <row r="1243" spans="1:15" x14ac:dyDescent="0.3">
      <c r="A1243" s="1" t="s">
        <v>741</v>
      </c>
      <c r="B1243" s="1" t="s">
        <v>2608</v>
      </c>
      <c r="C1243" s="1" t="str">
        <f t="shared" si="133"/>
        <v>China</v>
      </c>
      <c r="D1243" s="1" t="s">
        <v>2609</v>
      </c>
      <c r="E1243" s="7" t="str">
        <f>TEXT(DATE(MID(D1243, 13, 4), CHOOSE(MATCH( MID(D1243, 5, 3), {"Jan","Feb","Mar","Apr","May","Jun","Jul","Aug","Sep","Oct","Nov","Dec"}, 0), 1, 2, 3, 4, 5, 6, 7, 8, 9, 10, 11, 12), MID(D1243, 9, 2)), "yyyy-mm-dd")</f>
        <v>2014-11-21</v>
      </c>
      <c r="F1243" s="1" t="str">
        <f t="shared" si="134"/>
        <v>06:37:00</v>
      </c>
      <c r="G1243" s="9" t="str">
        <f t="shared" si="135"/>
        <v>November</v>
      </c>
      <c r="H1243" s="5" t="str">
        <f t="shared" si="136"/>
        <v>2014</v>
      </c>
      <c r="I1243" s="1" t="s">
        <v>2610</v>
      </c>
      <c r="J1243" s="1" t="str">
        <f t="shared" si="137"/>
        <v xml:space="preserve">Kuaizhou 1 </v>
      </c>
      <c r="K1243" s="1" t="str">
        <f t="shared" si="138"/>
        <v>Kuaizhou 2</v>
      </c>
      <c r="L1243" s="1" t="s">
        <v>346</v>
      </c>
      <c r="M1243" s="1"/>
      <c r="N1243" s="1">
        <f t="shared" si="139"/>
        <v>0</v>
      </c>
      <c r="O1243" s="1" t="s">
        <v>9</v>
      </c>
    </row>
    <row r="1244" spans="1:15" x14ac:dyDescent="0.3">
      <c r="A1244" s="1" t="s">
        <v>14</v>
      </c>
      <c r="B1244" s="1" t="s">
        <v>90</v>
      </c>
      <c r="C1244" s="1" t="str">
        <f t="shared" si="133"/>
        <v>China</v>
      </c>
      <c r="D1244" s="1" t="s">
        <v>2611</v>
      </c>
      <c r="E1244" s="7" t="str">
        <f>TEXT(DATE(MID(D1244, 13, 4), CHOOSE(MATCH( MID(D1244, 5, 3), {"Jan","Feb","Mar","Apr","May","Jun","Jul","Aug","Sep","Oct","Nov","Dec"}, 0), 1, 2, 3, 4, 5, 6, 7, 8, 9, 10, 11, 12), MID(D1244, 9, 2)), "yyyy-mm-dd")</f>
        <v>2014-11-20</v>
      </c>
      <c r="F1244" s="1" t="str">
        <f t="shared" si="134"/>
        <v>07:12:00</v>
      </c>
      <c r="G1244" s="9" t="str">
        <f t="shared" si="135"/>
        <v>November</v>
      </c>
      <c r="H1244" s="5" t="str">
        <f t="shared" si="136"/>
        <v>2014</v>
      </c>
      <c r="I1244" s="1" t="s">
        <v>2612</v>
      </c>
      <c r="J1244" s="1" t="str">
        <f t="shared" si="137"/>
        <v xml:space="preserve">Long March 2D </v>
      </c>
      <c r="K1244" s="1" t="str">
        <f t="shared" si="138"/>
        <v>Yaogan 24</v>
      </c>
      <c r="L1244" s="1" t="s">
        <v>8</v>
      </c>
      <c r="M1244" s="1">
        <v>29.75</v>
      </c>
      <c r="N1244" s="1">
        <f t="shared" si="139"/>
        <v>2469.25</v>
      </c>
      <c r="O1244" s="1" t="s">
        <v>9</v>
      </c>
    </row>
    <row r="1245" spans="1:15" x14ac:dyDescent="0.3">
      <c r="A1245" s="1" t="s">
        <v>14</v>
      </c>
      <c r="B1245" s="1" t="s">
        <v>329</v>
      </c>
      <c r="C1245" s="1" t="str">
        <f t="shared" si="133"/>
        <v>China</v>
      </c>
      <c r="D1245" s="1" t="s">
        <v>2613</v>
      </c>
      <c r="E1245" s="7" t="str">
        <f>TEXT(DATE(MID(D1245, 13, 4), CHOOSE(MATCH( MID(D1245, 5, 3), {"Jan","Feb","Mar","Apr","May","Jun","Jul","Aug","Sep","Oct","Nov","Dec"}, 0), 1, 2, 3, 4, 5, 6, 7, 8, 9, 10, 11, 12), MID(D1245, 9, 2)), "yyyy-mm-dd")</f>
        <v>2014-11-14</v>
      </c>
      <c r="F1245" s="1" t="str">
        <f t="shared" si="134"/>
        <v>18:53:00</v>
      </c>
      <c r="G1245" s="9" t="str">
        <f t="shared" si="135"/>
        <v>November</v>
      </c>
      <c r="H1245" s="5" t="str">
        <f t="shared" si="136"/>
        <v>2014</v>
      </c>
      <c r="I1245" s="1" t="s">
        <v>2614</v>
      </c>
      <c r="J1245" s="1" t="str">
        <f t="shared" si="137"/>
        <v xml:space="preserve">Long March 2C </v>
      </c>
      <c r="K1245" s="1" t="str">
        <f t="shared" si="138"/>
        <v>Yaogan 23</v>
      </c>
      <c r="L1245" s="1" t="s">
        <v>8</v>
      </c>
      <c r="M1245" s="1">
        <v>30.8</v>
      </c>
      <c r="N1245" s="1">
        <f t="shared" si="139"/>
        <v>2556.4</v>
      </c>
      <c r="O1245" s="1" t="s">
        <v>9</v>
      </c>
    </row>
    <row r="1246" spans="1:15" x14ac:dyDescent="0.3">
      <c r="A1246" s="1" t="s">
        <v>2539</v>
      </c>
      <c r="B1246" s="1" t="s">
        <v>2540</v>
      </c>
      <c r="C1246" s="1" t="str">
        <f t="shared" si="133"/>
        <v>Russia</v>
      </c>
      <c r="D1246" s="1" t="s">
        <v>2615</v>
      </c>
      <c r="E1246" s="7" t="str">
        <f>TEXT(DATE(MID(D1246, 13, 4), CHOOSE(MATCH( MID(D1246, 5, 3), {"Jan","Feb","Mar","Apr","May","Jun","Jul","Aug","Sep","Oct","Nov","Dec"}, 0), 1, 2, 3, 4, 5, 6, 7, 8, 9, 10, 11, 12), MID(D1246, 9, 2)), "yyyy-mm-dd")</f>
        <v>2014-11-06</v>
      </c>
      <c r="F1246" s="1" t="str">
        <f t="shared" si="134"/>
        <v>07:35:00</v>
      </c>
      <c r="G1246" s="9" t="str">
        <f t="shared" si="135"/>
        <v>November</v>
      </c>
      <c r="H1246" s="5" t="str">
        <f t="shared" si="136"/>
        <v>2014</v>
      </c>
      <c r="I1246" s="1" t="s">
        <v>2616</v>
      </c>
      <c r="J1246" s="1" t="str">
        <f t="shared" si="137"/>
        <v xml:space="preserve">Dnepr </v>
      </c>
      <c r="K1246" s="1" t="str">
        <f t="shared" si="138"/>
        <v>Sasuke &amp; Others</v>
      </c>
      <c r="L1246" s="1" t="s">
        <v>346</v>
      </c>
      <c r="M1246" s="1">
        <v>29</v>
      </c>
      <c r="N1246" s="1">
        <f t="shared" si="139"/>
        <v>2407</v>
      </c>
      <c r="O1246" s="1" t="s">
        <v>9</v>
      </c>
    </row>
    <row r="1247" spans="1:15" x14ac:dyDescent="0.3">
      <c r="A1247" s="1" t="s">
        <v>37</v>
      </c>
      <c r="B1247" s="1" t="s">
        <v>1754</v>
      </c>
      <c r="C1247" s="1" t="str">
        <f t="shared" si="133"/>
        <v>USA</v>
      </c>
      <c r="D1247" s="1" t="s">
        <v>2617</v>
      </c>
      <c r="E1247" s="7" t="str">
        <f>TEXT(DATE(MID(D1247, 13, 4), CHOOSE(MATCH( MID(D1247, 5, 3), {"Jan","Feb","Mar","Apr","May","Jun","Jul","Aug","Sep","Oct","Nov","Dec"}, 0), 1, 2, 3, 4, 5, 6, 7, 8, 9, 10, 11, 12), MID(D1247, 9, 2)), "yyyy-mm-dd")</f>
        <v>2014-10-31</v>
      </c>
      <c r="F1247" s="1" t="str">
        <f t="shared" si="134"/>
        <v>16:18:00</v>
      </c>
      <c r="G1247" s="9" t="str">
        <f t="shared" si="135"/>
        <v>October</v>
      </c>
      <c r="H1247" s="5" t="str">
        <f t="shared" si="136"/>
        <v>2014</v>
      </c>
      <c r="I1247" s="1" t="s">
        <v>2618</v>
      </c>
      <c r="J1247" s="1" t="str">
        <f t="shared" si="137"/>
        <v xml:space="preserve">SpaceShipTwo </v>
      </c>
      <c r="K1247" s="1" t="str">
        <f t="shared" si="138"/>
        <v>PF04</v>
      </c>
      <c r="L1247" s="1" t="s">
        <v>8</v>
      </c>
      <c r="M1247" s="1"/>
      <c r="N1247" s="1">
        <f t="shared" si="139"/>
        <v>0</v>
      </c>
      <c r="O1247" s="1" t="s">
        <v>257</v>
      </c>
    </row>
    <row r="1248" spans="1:15" x14ac:dyDescent="0.3">
      <c r="A1248" s="1" t="s">
        <v>4</v>
      </c>
      <c r="B1248" s="1" t="s">
        <v>5</v>
      </c>
      <c r="C1248" s="1" t="str">
        <f t="shared" si="133"/>
        <v>Russia</v>
      </c>
      <c r="D1248" s="1" t="s">
        <v>2619</v>
      </c>
      <c r="E1248" s="7" t="str">
        <f>TEXT(DATE(MID(D1248, 13, 4), CHOOSE(MATCH( MID(D1248, 5, 3), {"Jan","Feb","Mar","Apr","May","Jun","Jul","Aug","Sep","Oct","Nov","Dec"}, 0), 1, 2, 3, 4, 5, 6, 7, 8, 9, 10, 11, 12), MID(D1248, 9, 2)), "yyyy-mm-dd")</f>
        <v>2014-10-30</v>
      </c>
      <c r="F1248" s="1" t="str">
        <f t="shared" si="134"/>
        <v>01:42:00</v>
      </c>
      <c r="G1248" s="9" t="str">
        <f t="shared" si="135"/>
        <v>October</v>
      </c>
      <c r="H1248" s="5" t="str">
        <f t="shared" si="136"/>
        <v>2014</v>
      </c>
      <c r="I1248" s="1" t="s">
        <v>2620</v>
      </c>
      <c r="J1248" s="1" t="str">
        <f t="shared" si="137"/>
        <v xml:space="preserve">Soyuz 2.1a/Fregat-M </v>
      </c>
      <c r="K1248" s="1" t="str">
        <f t="shared" si="138"/>
        <v>Meridian nÂ°17L</v>
      </c>
      <c r="L1248" s="1" t="s">
        <v>8</v>
      </c>
      <c r="M1248" s="1">
        <v>23</v>
      </c>
      <c r="N1248" s="1">
        <f t="shared" si="139"/>
        <v>1909</v>
      </c>
      <c r="O1248" s="1" t="s">
        <v>9</v>
      </c>
    </row>
    <row r="1249" spans="1:15" x14ac:dyDescent="0.3">
      <c r="A1249" s="1" t="s">
        <v>74</v>
      </c>
      <c r="B1249" s="1" t="s">
        <v>75</v>
      </c>
      <c r="C1249" s="1" t="str">
        <f t="shared" si="133"/>
        <v>USA</v>
      </c>
      <c r="D1249" s="1" t="s">
        <v>2621</v>
      </c>
      <c r="E1249" s="7" t="str">
        <f>TEXT(DATE(MID(D1249, 13, 4), CHOOSE(MATCH( MID(D1249, 5, 3), {"Jan","Feb","Mar","Apr","May","Jun","Jul","Aug","Sep","Oct","Nov","Dec"}, 0), 1, 2, 3, 4, 5, 6, 7, 8, 9, 10, 11, 12), MID(D1249, 9, 2)), "yyyy-mm-dd")</f>
        <v>2014-10-29</v>
      </c>
      <c r="F1249" s="1" t="str">
        <f t="shared" si="134"/>
        <v>17:21:00</v>
      </c>
      <c r="G1249" s="9" t="str">
        <f t="shared" si="135"/>
        <v>October</v>
      </c>
      <c r="H1249" s="5" t="str">
        <f t="shared" si="136"/>
        <v>2014</v>
      </c>
      <c r="I1249" s="1" t="s">
        <v>2622</v>
      </c>
      <c r="J1249" s="1" t="str">
        <f t="shared" si="137"/>
        <v xml:space="preserve">Atlas V 401 </v>
      </c>
      <c r="K1249" s="1" t="str">
        <f t="shared" si="138"/>
        <v>GPS IIF-8</v>
      </c>
      <c r="L1249" s="1" t="s">
        <v>8</v>
      </c>
      <c r="M1249" s="1">
        <v>109</v>
      </c>
      <c r="N1249" s="1">
        <f t="shared" si="139"/>
        <v>9047</v>
      </c>
      <c r="O1249" s="1" t="s">
        <v>9</v>
      </c>
    </row>
    <row r="1250" spans="1:15" x14ac:dyDescent="0.3">
      <c r="A1250" s="1" t="s">
        <v>129</v>
      </c>
      <c r="B1250" s="1" t="s">
        <v>130</v>
      </c>
      <c r="C1250" s="1" t="str">
        <f t="shared" si="133"/>
        <v>Kazakhstan</v>
      </c>
      <c r="D1250" s="1" t="s">
        <v>2623</v>
      </c>
      <c r="E1250" s="7" t="str">
        <f>TEXT(DATE(MID(D1250, 13, 4), CHOOSE(MATCH( MID(D1250, 5, 3), {"Jan","Feb","Mar","Apr","May","Jun","Jul","Aug","Sep","Oct","Nov","Dec"}, 0), 1, 2, 3, 4, 5, 6, 7, 8, 9, 10, 11, 12), MID(D1250, 9, 2)), "yyyy-mm-dd")</f>
        <v>2014-10-29</v>
      </c>
      <c r="F1250" s="1" t="str">
        <f t="shared" si="134"/>
        <v>07:09:00</v>
      </c>
      <c r="G1250" s="9" t="str">
        <f t="shared" si="135"/>
        <v>October</v>
      </c>
      <c r="H1250" s="5" t="str">
        <f t="shared" si="136"/>
        <v>2014</v>
      </c>
      <c r="I1250" s="1" t="s">
        <v>2624</v>
      </c>
      <c r="J1250" s="1" t="str">
        <f t="shared" si="137"/>
        <v xml:space="preserve">Soyuz 2.1a </v>
      </c>
      <c r="K1250" s="1" t="str">
        <f t="shared" si="138"/>
        <v>Progress M-25M</v>
      </c>
      <c r="L1250" s="1" t="s">
        <v>8</v>
      </c>
      <c r="M1250" s="1">
        <v>17.420000000000002</v>
      </c>
      <c r="N1250" s="1">
        <f t="shared" si="139"/>
        <v>1445.8600000000001</v>
      </c>
      <c r="O1250" s="1" t="s">
        <v>9</v>
      </c>
    </row>
    <row r="1251" spans="1:15" x14ac:dyDescent="0.3">
      <c r="A1251" s="1" t="s">
        <v>342</v>
      </c>
      <c r="B1251" s="1" t="s">
        <v>343</v>
      </c>
      <c r="C1251" s="1" t="str">
        <f t="shared" si="133"/>
        <v>USA</v>
      </c>
      <c r="D1251" s="1" t="s">
        <v>2625</v>
      </c>
      <c r="E1251" s="7" t="str">
        <f>TEXT(DATE(MID(D1251, 13, 4), CHOOSE(MATCH( MID(D1251, 5, 3), {"Jan","Feb","Mar","Apr","May","Jun","Jul","Aug","Sep","Oct","Nov","Dec"}, 0), 1, 2, 3, 4, 5, 6, 7, 8, 9, 10, 11, 12), MID(D1251, 9, 2)), "yyyy-mm-dd")</f>
        <v>2014-10-28</v>
      </c>
      <c r="F1251" s="1" t="str">
        <f t="shared" si="134"/>
        <v>22:22:00</v>
      </c>
      <c r="G1251" s="9" t="str">
        <f t="shared" si="135"/>
        <v>October</v>
      </c>
      <c r="H1251" s="5" t="str">
        <f t="shared" si="136"/>
        <v>2014</v>
      </c>
      <c r="I1251" s="1" t="s">
        <v>2626</v>
      </c>
      <c r="J1251" s="1" t="str">
        <f t="shared" si="137"/>
        <v xml:space="preserve">Antares 130 </v>
      </c>
      <c r="K1251" s="1" t="str">
        <f t="shared" si="138"/>
        <v>CRS Orb-3</v>
      </c>
      <c r="L1251" s="1" t="s">
        <v>346</v>
      </c>
      <c r="M1251" s="1">
        <v>80</v>
      </c>
      <c r="N1251" s="1">
        <f t="shared" si="139"/>
        <v>6640</v>
      </c>
      <c r="O1251" s="1" t="s">
        <v>257</v>
      </c>
    </row>
    <row r="1252" spans="1:15" x14ac:dyDescent="0.3">
      <c r="A1252" s="1" t="s">
        <v>14</v>
      </c>
      <c r="B1252" s="1" t="s">
        <v>90</v>
      </c>
      <c r="C1252" s="1" t="str">
        <f t="shared" si="133"/>
        <v>China</v>
      </c>
      <c r="D1252" s="1" t="s">
        <v>2627</v>
      </c>
      <c r="E1252" s="7" t="str">
        <f>TEXT(DATE(MID(D1252, 13, 4), CHOOSE(MATCH( MID(D1252, 5, 3), {"Jan","Feb","Mar","Apr","May","Jun","Jul","Aug","Sep","Oct","Nov","Dec"}, 0), 1, 2, 3, 4, 5, 6, 7, 8, 9, 10, 11, 12), MID(D1252, 9, 2)), "yyyy-mm-dd")</f>
        <v>2014-10-27</v>
      </c>
      <c r="F1252" s="1" t="str">
        <f t="shared" si="134"/>
        <v>06:59:00</v>
      </c>
      <c r="G1252" s="9" t="str">
        <f t="shared" si="135"/>
        <v>October</v>
      </c>
      <c r="H1252" s="5" t="str">
        <f t="shared" si="136"/>
        <v>2014</v>
      </c>
      <c r="I1252" s="1" t="s">
        <v>2628</v>
      </c>
      <c r="J1252" s="1" t="str">
        <f t="shared" si="137"/>
        <v xml:space="preserve">Long March 2C </v>
      </c>
      <c r="K1252" s="1" t="str">
        <f t="shared" si="138"/>
        <v>Shijian-11 08</v>
      </c>
      <c r="L1252" s="1" t="s">
        <v>8</v>
      </c>
      <c r="M1252" s="1">
        <v>30.8</v>
      </c>
      <c r="N1252" s="1">
        <f t="shared" si="139"/>
        <v>2556.4</v>
      </c>
      <c r="O1252" s="1" t="s">
        <v>9</v>
      </c>
    </row>
    <row r="1253" spans="1:15" x14ac:dyDescent="0.3">
      <c r="A1253" s="1" t="s">
        <v>14</v>
      </c>
      <c r="B1253" s="1" t="s">
        <v>101</v>
      </c>
      <c r="C1253" s="1" t="str">
        <f t="shared" si="133"/>
        <v>China</v>
      </c>
      <c r="D1253" s="1" t="s">
        <v>2629</v>
      </c>
      <c r="E1253" s="7" t="str">
        <f>TEXT(DATE(MID(D1253, 13, 4), CHOOSE(MATCH( MID(D1253, 5, 3), {"Jan","Feb","Mar","Apr","May","Jun","Jul","Aug","Sep","Oct","Nov","Dec"}, 0), 1, 2, 3, 4, 5, 6, 7, 8, 9, 10, 11, 12), MID(D1253, 9, 2)), "yyyy-mm-dd")</f>
        <v>2014-10-23</v>
      </c>
      <c r="F1253" s="1" t="str">
        <f t="shared" si="134"/>
        <v>18:00:00</v>
      </c>
      <c r="G1253" s="9" t="str">
        <f t="shared" si="135"/>
        <v>October</v>
      </c>
      <c r="H1253" s="5" t="str">
        <f t="shared" si="136"/>
        <v>2014</v>
      </c>
      <c r="I1253" s="1" t="s">
        <v>2630</v>
      </c>
      <c r="J1253" s="1" t="str">
        <f t="shared" si="137"/>
        <v xml:space="preserve">Long March 3C/E </v>
      </c>
      <c r="K1253" s="1" t="str">
        <f t="shared" si="138"/>
        <v>Chang'e 5-T1</v>
      </c>
      <c r="L1253" s="1" t="s">
        <v>8</v>
      </c>
      <c r="M1253" s="1">
        <v>20</v>
      </c>
      <c r="N1253" s="1">
        <f t="shared" si="139"/>
        <v>1660</v>
      </c>
      <c r="O1253" s="1" t="s">
        <v>9</v>
      </c>
    </row>
    <row r="1254" spans="1:15" x14ac:dyDescent="0.3">
      <c r="A1254" s="1" t="s">
        <v>129</v>
      </c>
      <c r="B1254" s="1" t="s">
        <v>565</v>
      </c>
      <c r="C1254" s="1" t="str">
        <f t="shared" si="133"/>
        <v>Kazakhstan</v>
      </c>
      <c r="D1254" s="1" t="s">
        <v>2631</v>
      </c>
      <c r="E1254" s="7" t="str">
        <f>TEXT(DATE(MID(D1254, 13, 4), CHOOSE(MATCH( MID(D1254, 5, 3), {"Jan","Feb","Mar","Apr","May","Jun","Jul","Aug","Sep","Oct","Nov","Dec"}, 0), 1, 2, 3, 4, 5, 6, 7, 8, 9, 10, 11, 12), MID(D1254, 9, 2)), "yyyy-mm-dd")</f>
        <v>2014-10-21</v>
      </c>
      <c r="F1254" s="1" t="str">
        <f t="shared" si="134"/>
        <v>15:09:00</v>
      </c>
      <c r="G1254" s="9" t="str">
        <f t="shared" si="135"/>
        <v>October</v>
      </c>
      <c r="H1254" s="5" t="str">
        <f t="shared" si="136"/>
        <v>2014</v>
      </c>
      <c r="I1254" s="1" t="s">
        <v>2632</v>
      </c>
      <c r="J1254" s="1" t="str">
        <f t="shared" si="137"/>
        <v xml:space="preserve">Proton-M/Briz-M </v>
      </c>
      <c r="K1254" s="1" t="str">
        <f t="shared" si="138"/>
        <v>Ekspress-AM6</v>
      </c>
      <c r="L1254" s="1" t="s">
        <v>8</v>
      </c>
      <c r="M1254" s="1">
        <v>65</v>
      </c>
      <c r="N1254" s="1">
        <f t="shared" si="139"/>
        <v>5395</v>
      </c>
      <c r="O1254" s="1" t="s">
        <v>117</v>
      </c>
    </row>
    <row r="1255" spans="1:15" x14ac:dyDescent="0.3">
      <c r="A1255" s="1" t="s">
        <v>14</v>
      </c>
      <c r="B1255" s="1" t="s">
        <v>329</v>
      </c>
      <c r="C1255" s="1" t="str">
        <f t="shared" si="133"/>
        <v>China</v>
      </c>
      <c r="D1255" s="1" t="s">
        <v>2633</v>
      </c>
      <c r="E1255" s="7" t="str">
        <f>TEXT(DATE(MID(D1255, 13, 4), CHOOSE(MATCH( MID(D1255, 5, 3), {"Jan","Feb","Mar","Apr","May","Jun","Jul","Aug","Sep","Oct","Nov","Dec"}, 0), 1, 2, 3, 4, 5, 6, 7, 8, 9, 10, 11, 12), MID(D1255, 9, 2)), "yyyy-mm-dd")</f>
        <v>2014-10-20</v>
      </c>
      <c r="F1255" s="1" t="str">
        <f t="shared" si="134"/>
        <v>06:31:00</v>
      </c>
      <c r="G1255" s="9" t="str">
        <f t="shared" si="135"/>
        <v>October</v>
      </c>
      <c r="H1255" s="5" t="str">
        <f t="shared" si="136"/>
        <v>2014</v>
      </c>
      <c r="I1255" s="1" t="s">
        <v>2634</v>
      </c>
      <c r="J1255" s="1" t="str">
        <f t="shared" si="137"/>
        <v xml:space="preserve">Long March 4C </v>
      </c>
      <c r="K1255" s="1" t="str">
        <f t="shared" si="138"/>
        <v>Yaogan 22</v>
      </c>
      <c r="L1255" s="1" t="s">
        <v>8</v>
      </c>
      <c r="M1255" s="1">
        <v>64.680000000000007</v>
      </c>
      <c r="N1255" s="1">
        <f t="shared" si="139"/>
        <v>5368.4400000000005</v>
      </c>
      <c r="O1255" s="1" t="s">
        <v>9</v>
      </c>
    </row>
    <row r="1256" spans="1:15" x14ac:dyDescent="0.3">
      <c r="A1256" s="1" t="s">
        <v>233</v>
      </c>
      <c r="B1256" s="1" t="s">
        <v>379</v>
      </c>
      <c r="C1256" s="1" t="str">
        <f t="shared" si="133"/>
        <v>France</v>
      </c>
      <c r="D1256" s="1" t="s">
        <v>2635</v>
      </c>
      <c r="E1256" s="7" t="str">
        <f>TEXT(DATE(MID(D1256, 13, 4), CHOOSE(MATCH( MID(D1256, 5, 3), {"Jan","Feb","Mar","Apr","May","Jun","Jul","Aug","Sep","Oct","Nov","Dec"}, 0), 1, 2, 3, 4, 5, 6, 7, 8, 9, 10, 11, 12), MID(D1256, 9, 2)), "yyyy-mm-dd")</f>
        <v>2014-10-16</v>
      </c>
      <c r="F1256" s="1" t="str">
        <f t="shared" si="134"/>
        <v>21:43:00</v>
      </c>
      <c r="G1256" s="9" t="str">
        <f t="shared" si="135"/>
        <v>October</v>
      </c>
      <c r="H1256" s="5" t="str">
        <f t="shared" si="136"/>
        <v>2014</v>
      </c>
      <c r="I1256" s="1" t="s">
        <v>2636</v>
      </c>
      <c r="J1256" s="1" t="str">
        <f t="shared" si="137"/>
        <v xml:space="preserve">Ariane 5 ECA </v>
      </c>
      <c r="K1256" s="1" t="str">
        <f t="shared" si="138"/>
        <v>Intelsat 30 &amp; ARSAT-1</v>
      </c>
      <c r="L1256" s="1" t="s">
        <v>346</v>
      </c>
      <c r="M1256" s="1">
        <v>200</v>
      </c>
      <c r="N1256" s="1">
        <f t="shared" si="139"/>
        <v>16600</v>
      </c>
      <c r="O1256" s="1" t="s">
        <v>9</v>
      </c>
    </row>
    <row r="1257" spans="1:15" x14ac:dyDescent="0.3">
      <c r="A1257" s="1" t="s">
        <v>86</v>
      </c>
      <c r="B1257" s="1" t="s">
        <v>87</v>
      </c>
      <c r="C1257" s="1" t="str">
        <f t="shared" si="133"/>
        <v>India</v>
      </c>
      <c r="D1257" s="1" t="s">
        <v>2637</v>
      </c>
      <c r="E1257" s="7" t="str">
        <f>TEXT(DATE(MID(D1257, 13, 4), CHOOSE(MATCH( MID(D1257, 5, 3), {"Jan","Feb","Mar","Apr","May","Jun","Jul","Aug","Sep","Oct","Nov","Dec"}, 0), 1, 2, 3, 4, 5, 6, 7, 8, 9, 10, 11, 12), MID(D1257, 9, 2)), "yyyy-mm-dd")</f>
        <v>2014-10-15</v>
      </c>
      <c r="F1257" s="1" t="str">
        <f t="shared" si="134"/>
        <v>20:02:00</v>
      </c>
      <c r="G1257" s="9" t="str">
        <f t="shared" si="135"/>
        <v>October</v>
      </c>
      <c r="H1257" s="5" t="str">
        <f t="shared" si="136"/>
        <v>2014</v>
      </c>
      <c r="I1257" s="1" t="s">
        <v>2638</v>
      </c>
      <c r="J1257" s="1" t="str">
        <f t="shared" si="137"/>
        <v xml:space="preserve">PSLV-XL </v>
      </c>
      <c r="K1257" s="1" t="str">
        <f t="shared" si="138"/>
        <v>IRNSS-1C</v>
      </c>
      <c r="L1257" s="1" t="s">
        <v>8</v>
      </c>
      <c r="M1257" s="1">
        <v>31</v>
      </c>
      <c r="N1257" s="1">
        <f t="shared" si="139"/>
        <v>2573</v>
      </c>
      <c r="O1257" s="1" t="s">
        <v>9</v>
      </c>
    </row>
    <row r="1258" spans="1:15" x14ac:dyDescent="0.3">
      <c r="A1258" s="1" t="s">
        <v>60</v>
      </c>
      <c r="B1258" s="1" t="s">
        <v>61</v>
      </c>
      <c r="C1258" s="1" t="str">
        <f t="shared" si="133"/>
        <v>Japan</v>
      </c>
      <c r="D1258" s="1" t="s">
        <v>2639</v>
      </c>
      <c r="E1258" s="7" t="str">
        <f>TEXT(DATE(MID(D1258, 13, 4), CHOOSE(MATCH( MID(D1258, 5, 3), {"Jan","Feb","Mar","Apr","May","Jun","Jul","Aug","Sep","Oct","Nov","Dec"}, 0), 1, 2, 3, 4, 5, 6, 7, 8, 9, 10, 11, 12), MID(D1258, 9, 2)), "yyyy-mm-dd")</f>
        <v>2014-10-07</v>
      </c>
      <c r="F1258" s="1" t="str">
        <f t="shared" si="134"/>
        <v>05:16:00</v>
      </c>
      <c r="G1258" s="9" t="str">
        <f t="shared" si="135"/>
        <v>October</v>
      </c>
      <c r="H1258" s="5" t="str">
        <f t="shared" si="136"/>
        <v>2014</v>
      </c>
      <c r="I1258" s="1" t="s">
        <v>2640</v>
      </c>
      <c r="J1258" s="1" t="str">
        <f t="shared" si="137"/>
        <v xml:space="preserve">H-IIA 202 </v>
      </c>
      <c r="K1258" s="1" t="str">
        <f t="shared" si="138"/>
        <v>Himawari 8</v>
      </c>
      <c r="L1258" s="1" t="s">
        <v>8</v>
      </c>
      <c r="M1258" s="1">
        <v>90</v>
      </c>
      <c r="N1258" s="1">
        <f t="shared" si="139"/>
        <v>7470</v>
      </c>
      <c r="O1258" s="1" t="s">
        <v>9</v>
      </c>
    </row>
    <row r="1259" spans="1:15" x14ac:dyDescent="0.3">
      <c r="A1259" s="1" t="s">
        <v>14</v>
      </c>
      <c r="B1259" s="1" t="s">
        <v>90</v>
      </c>
      <c r="C1259" s="1" t="str">
        <f t="shared" si="133"/>
        <v>China</v>
      </c>
      <c r="D1259" s="1" t="s">
        <v>2641</v>
      </c>
      <c r="E1259" s="7" t="str">
        <f>TEXT(DATE(MID(D1259, 13, 4), CHOOSE(MATCH( MID(D1259, 5, 3), {"Jan","Feb","Mar","Apr","May","Jun","Jul","Aug","Sep","Oct","Nov","Dec"}, 0), 1, 2, 3, 4, 5, 6, 7, 8, 9, 10, 11, 12), MID(D1259, 9, 2)), "yyyy-mm-dd")</f>
        <v>2014-09-28</v>
      </c>
      <c r="F1259" s="1" t="str">
        <f t="shared" si="134"/>
        <v>05:13:00</v>
      </c>
      <c r="G1259" s="9" t="str">
        <f t="shared" si="135"/>
        <v>September</v>
      </c>
      <c r="H1259" s="5" t="str">
        <f t="shared" si="136"/>
        <v>2014</v>
      </c>
      <c r="I1259" s="1" t="s">
        <v>2642</v>
      </c>
      <c r="J1259" s="1" t="str">
        <f t="shared" si="137"/>
        <v xml:space="preserve">Long March 2C </v>
      </c>
      <c r="K1259" s="1" t="str">
        <f t="shared" si="138"/>
        <v>Shijian-11 07</v>
      </c>
      <c r="L1259" s="1" t="s">
        <v>8</v>
      </c>
      <c r="M1259" s="1">
        <v>30.8</v>
      </c>
      <c r="N1259" s="1">
        <f t="shared" si="139"/>
        <v>2556.4</v>
      </c>
      <c r="O1259" s="1" t="s">
        <v>9</v>
      </c>
    </row>
    <row r="1260" spans="1:15" x14ac:dyDescent="0.3">
      <c r="A1260" s="1" t="s">
        <v>129</v>
      </c>
      <c r="B1260" s="1" t="s">
        <v>565</v>
      </c>
      <c r="C1260" s="1" t="str">
        <f t="shared" si="133"/>
        <v>Kazakhstan</v>
      </c>
      <c r="D1260" s="1" t="s">
        <v>2643</v>
      </c>
      <c r="E1260" s="7" t="str">
        <f>TEXT(DATE(MID(D1260, 13, 4), CHOOSE(MATCH( MID(D1260, 5, 3), {"Jan","Feb","Mar","Apr","May","Jun","Jul","Aug","Sep","Oct","Nov","Dec"}, 0), 1, 2, 3, 4, 5, 6, 7, 8, 9, 10, 11, 12), MID(D1260, 9, 2)), "yyyy-mm-dd")</f>
        <v>2014-09-27</v>
      </c>
      <c r="F1260" s="1" t="str">
        <f t="shared" si="134"/>
        <v>20:23:00</v>
      </c>
      <c r="G1260" s="9" t="str">
        <f t="shared" si="135"/>
        <v>September</v>
      </c>
      <c r="H1260" s="5" t="str">
        <f t="shared" si="136"/>
        <v>2014</v>
      </c>
      <c r="I1260" s="1" t="s">
        <v>2644</v>
      </c>
      <c r="J1260" s="1" t="str">
        <f t="shared" si="137"/>
        <v xml:space="preserve">Proton-M/Briz-M </v>
      </c>
      <c r="K1260" s="1" t="str">
        <f t="shared" si="138"/>
        <v>Luch/Olymp-K 1</v>
      </c>
      <c r="L1260" s="1" t="s">
        <v>8</v>
      </c>
      <c r="M1260" s="1">
        <v>65</v>
      </c>
      <c r="N1260" s="1">
        <f t="shared" si="139"/>
        <v>5395</v>
      </c>
      <c r="O1260" s="1" t="s">
        <v>9</v>
      </c>
    </row>
    <row r="1261" spans="1:15" x14ac:dyDescent="0.3">
      <c r="A1261" s="1" t="s">
        <v>129</v>
      </c>
      <c r="B1261" s="1" t="s">
        <v>1630</v>
      </c>
      <c r="C1261" s="1" t="str">
        <f t="shared" si="133"/>
        <v>Kazakhstan</v>
      </c>
      <c r="D1261" s="1" t="s">
        <v>2645</v>
      </c>
      <c r="E1261" s="7" t="str">
        <f>TEXT(DATE(MID(D1261, 13, 4), CHOOSE(MATCH( MID(D1261, 5, 3), {"Jan","Feb","Mar","Apr","May","Jun","Jul","Aug","Sep","Oct","Nov","Dec"}, 0), 1, 2, 3, 4, 5, 6, 7, 8, 9, 10, 11, 12), MID(D1261, 9, 2)), "yyyy-mm-dd")</f>
        <v>2014-09-25</v>
      </c>
      <c r="F1261" s="1" t="str">
        <f t="shared" si="134"/>
        <v>20:25:00</v>
      </c>
      <c r="G1261" s="9" t="str">
        <f t="shared" si="135"/>
        <v>September</v>
      </c>
      <c r="H1261" s="5" t="str">
        <f t="shared" si="136"/>
        <v>2014</v>
      </c>
      <c r="I1261" s="1" t="s">
        <v>2646</v>
      </c>
      <c r="J1261" s="1" t="str">
        <f t="shared" si="137"/>
        <v xml:space="preserve">Soyuz FG </v>
      </c>
      <c r="K1261" s="1" t="str">
        <f t="shared" si="138"/>
        <v>Soyuz TMA-14M</v>
      </c>
      <c r="L1261" s="1" t="s">
        <v>346</v>
      </c>
      <c r="M1261" s="1"/>
      <c r="N1261" s="1">
        <f t="shared" si="139"/>
        <v>0</v>
      </c>
      <c r="O1261" s="1" t="s">
        <v>9</v>
      </c>
    </row>
    <row r="1262" spans="1:15" x14ac:dyDescent="0.3">
      <c r="A1262" s="1" t="s">
        <v>10</v>
      </c>
      <c r="B1262" s="1" t="s">
        <v>11</v>
      </c>
      <c r="C1262" s="1" t="str">
        <f t="shared" si="133"/>
        <v>USA</v>
      </c>
      <c r="D1262" s="1" t="s">
        <v>2647</v>
      </c>
      <c r="E1262" s="7" t="str">
        <f>TEXT(DATE(MID(D1262, 13, 4), CHOOSE(MATCH( MID(D1262, 5, 3), {"Jan","Feb","Mar","Apr","May","Jun","Jul","Aug","Sep","Oct","Nov","Dec"}, 0), 1, 2, 3, 4, 5, 6, 7, 8, 9, 10, 11, 12), MID(D1262, 9, 2)), "yyyy-mm-dd")</f>
        <v>2014-09-21</v>
      </c>
      <c r="F1262" s="1" t="str">
        <f t="shared" si="134"/>
        <v>05:52:00</v>
      </c>
      <c r="G1262" s="9" t="str">
        <f t="shared" si="135"/>
        <v>September</v>
      </c>
      <c r="H1262" s="5" t="str">
        <f t="shared" si="136"/>
        <v>2014</v>
      </c>
      <c r="I1262" s="1" t="s">
        <v>2648</v>
      </c>
      <c r="J1262" s="1" t="str">
        <f t="shared" si="137"/>
        <v xml:space="preserve">Falcon 9 Block 2 (v1.1) </v>
      </c>
      <c r="K1262" s="1" t="str">
        <f t="shared" si="138"/>
        <v>CRS SpX-4</v>
      </c>
      <c r="L1262" s="1" t="s">
        <v>346</v>
      </c>
      <c r="M1262" s="1">
        <v>56.5</v>
      </c>
      <c r="N1262" s="1">
        <f t="shared" si="139"/>
        <v>4689.5</v>
      </c>
      <c r="O1262" s="1" t="s">
        <v>9</v>
      </c>
    </row>
    <row r="1263" spans="1:15" x14ac:dyDescent="0.3">
      <c r="A1263" s="1" t="s">
        <v>74</v>
      </c>
      <c r="B1263" s="1" t="s">
        <v>75</v>
      </c>
      <c r="C1263" s="1" t="str">
        <f t="shared" si="133"/>
        <v>USA</v>
      </c>
      <c r="D1263" s="1" t="s">
        <v>2649</v>
      </c>
      <c r="E1263" s="7" t="str">
        <f>TEXT(DATE(MID(D1263, 13, 4), CHOOSE(MATCH( MID(D1263, 5, 3), {"Jan","Feb","Mar","Apr","May","Jun","Jul","Aug","Sep","Oct","Nov","Dec"}, 0), 1, 2, 3, 4, 5, 6, 7, 8, 9, 10, 11, 12), MID(D1263, 9, 2)), "yyyy-mm-dd")</f>
        <v>2014-09-17</v>
      </c>
      <c r="F1263" s="1" t="str">
        <f t="shared" si="134"/>
        <v>00:10:00</v>
      </c>
      <c r="G1263" s="9" t="str">
        <f t="shared" si="135"/>
        <v>September</v>
      </c>
      <c r="H1263" s="5" t="str">
        <f t="shared" si="136"/>
        <v>2014</v>
      </c>
      <c r="I1263" s="1" t="s">
        <v>2650</v>
      </c>
      <c r="J1263" s="1" t="str">
        <f t="shared" si="137"/>
        <v xml:space="preserve">Atlas V 401 </v>
      </c>
      <c r="K1263" s="1" t="str">
        <f t="shared" si="138"/>
        <v>CLIO</v>
      </c>
      <c r="L1263" s="1" t="s">
        <v>8</v>
      </c>
      <c r="M1263" s="1">
        <v>109</v>
      </c>
      <c r="N1263" s="1">
        <f t="shared" si="139"/>
        <v>9047</v>
      </c>
      <c r="O1263" s="1" t="s">
        <v>9</v>
      </c>
    </row>
    <row r="1264" spans="1:15" x14ac:dyDescent="0.3">
      <c r="A1264" s="1" t="s">
        <v>233</v>
      </c>
      <c r="B1264" s="1" t="s">
        <v>379</v>
      </c>
      <c r="C1264" s="1" t="str">
        <f t="shared" si="133"/>
        <v>France</v>
      </c>
      <c r="D1264" s="1" t="s">
        <v>2651</v>
      </c>
      <c r="E1264" s="7" t="str">
        <f>TEXT(DATE(MID(D1264, 13, 4), CHOOSE(MATCH( MID(D1264, 5, 3), {"Jan","Feb","Mar","Apr","May","Jun","Jul","Aug","Sep","Oct","Nov","Dec"}, 0), 1, 2, 3, 4, 5, 6, 7, 8, 9, 10, 11, 12), MID(D1264, 9, 2)), "yyyy-mm-dd")</f>
        <v>2014-09-11</v>
      </c>
      <c r="F1264" s="1" t="str">
        <f t="shared" si="134"/>
        <v>22:05:00</v>
      </c>
      <c r="G1264" s="9" t="str">
        <f t="shared" si="135"/>
        <v>September</v>
      </c>
      <c r="H1264" s="5" t="str">
        <f t="shared" si="136"/>
        <v>2014</v>
      </c>
      <c r="I1264" s="1" t="s">
        <v>2652</v>
      </c>
      <c r="J1264" s="1" t="str">
        <f t="shared" si="137"/>
        <v xml:space="preserve">Ariane 5 ECA </v>
      </c>
      <c r="K1264" s="1" t="str">
        <f t="shared" si="138"/>
        <v>MEASAT 3b &amp; Optus 10</v>
      </c>
      <c r="L1264" s="1" t="s">
        <v>346</v>
      </c>
      <c r="M1264" s="1">
        <v>200</v>
      </c>
      <c r="N1264" s="1">
        <f t="shared" si="139"/>
        <v>16600</v>
      </c>
      <c r="O1264" s="1" t="s">
        <v>9</v>
      </c>
    </row>
    <row r="1265" spans="1:15" x14ac:dyDescent="0.3">
      <c r="A1265" s="1" t="s">
        <v>14</v>
      </c>
      <c r="B1265" s="1" t="s">
        <v>329</v>
      </c>
      <c r="C1265" s="1" t="str">
        <f t="shared" si="133"/>
        <v>China</v>
      </c>
      <c r="D1265" s="1" t="s">
        <v>2653</v>
      </c>
      <c r="E1265" s="7" t="str">
        <f>TEXT(DATE(MID(D1265, 13, 4), CHOOSE(MATCH( MID(D1265, 5, 3), {"Jan","Feb","Mar","Apr","May","Jun","Jul","Aug","Sep","Oct","Nov","Dec"}, 0), 1, 2, 3, 4, 5, 6, 7, 8, 9, 10, 11, 12), MID(D1265, 9, 2)), "yyyy-mm-dd")</f>
        <v>2014-09-08</v>
      </c>
      <c r="F1265" s="1" t="str">
        <f t="shared" si="134"/>
        <v>03:22:00</v>
      </c>
      <c r="G1265" s="9" t="str">
        <f t="shared" si="135"/>
        <v>September</v>
      </c>
      <c r="H1265" s="5" t="str">
        <f t="shared" si="136"/>
        <v>2014</v>
      </c>
      <c r="I1265" s="1" t="s">
        <v>2654</v>
      </c>
      <c r="J1265" s="1" t="str">
        <f t="shared" si="137"/>
        <v xml:space="preserve">Long March 4B </v>
      </c>
      <c r="K1265" s="1" t="str">
        <f t="shared" si="138"/>
        <v>Yaogan 21 &amp; Tiantuo-2</v>
      </c>
      <c r="L1265" s="1" t="s">
        <v>8</v>
      </c>
      <c r="M1265" s="1">
        <v>64.680000000000007</v>
      </c>
      <c r="N1265" s="1">
        <f t="shared" si="139"/>
        <v>5368.4400000000005</v>
      </c>
      <c r="O1265" s="1" t="s">
        <v>9</v>
      </c>
    </row>
    <row r="1266" spans="1:15" x14ac:dyDescent="0.3">
      <c r="A1266" s="1" t="s">
        <v>10</v>
      </c>
      <c r="B1266" s="1" t="s">
        <v>11</v>
      </c>
      <c r="C1266" s="1" t="str">
        <f t="shared" si="133"/>
        <v>USA</v>
      </c>
      <c r="D1266" s="1" t="s">
        <v>2655</v>
      </c>
      <c r="E1266" s="7" t="str">
        <f>TEXT(DATE(MID(D1266, 13, 4), CHOOSE(MATCH( MID(D1266, 5, 3), {"Jan","Feb","Mar","Apr","May","Jun","Jul","Aug","Sep","Oct","Nov","Dec"}, 0), 1, 2, 3, 4, 5, 6, 7, 8, 9, 10, 11, 12), MID(D1266, 9, 2)), "yyyy-mm-dd")</f>
        <v>2014-09-07</v>
      </c>
      <c r="F1266" s="1" t="str">
        <f t="shared" si="134"/>
        <v>05:00:00</v>
      </c>
      <c r="G1266" s="9" t="str">
        <f t="shared" si="135"/>
        <v>September</v>
      </c>
      <c r="H1266" s="5" t="str">
        <f t="shared" si="136"/>
        <v>2014</v>
      </c>
      <c r="I1266" s="1" t="s">
        <v>2656</v>
      </c>
      <c r="J1266" s="1" t="str">
        <f t="shared" si="137"/>
        <v xml:space="preserve">Falcon 9 Block 2 (v1.1) </v>
      </c>
      <c r="K1266" s="1" t="str">
        <f t="shared" si="138"/>
        <v>AsiaSat 6</v>
      </c>
      <c r="L1266" s="1" t="s">
        <v>346</v>
      </c>
      <c r="M1266" s="1">
        <v>56.5</v>
      </c>
      <c r="N1266" s="1">
        <f t="shared" si="139"/>
        <v>4689.5</v>
      </c>
      <c r="O1266" s="1" t="s">
        <v>9</v>
      </c>
    </row>
    <row r="1267" spans="1:15" x14ac:dyDescent="0.3">
      <c r="A1267" s="1" t="s">
        <v>14</v>
      </c>
      <c r="B1267" s="1" t="s">
        <v>90</v>
      </c>
      <c r="C1267" s="1" t="str">
        <f t="shared" si="133"/>
        <v>China</v>
      </c>
      <c r="D1267" s="1" t="s">
        <v>2657</v>
      </c>
      <c r="E1267" s="7" t="str">
        <f>TEXT(DATE(MID(D1267, 13, 4), CHOOSE(MATCH( MID(D1267, 5, 3), {"Jan","Feb","Mar","Apr","May","Jun","Jul","Aug","Sep","Oct","Nov","Dec"}, 0), 1, 2, 3, 4, 5, 6, 7, 8, 9, 10, 11, 12), MID(D1267, 9, 2)), "yyyy-mm-dd")</f>
        <v>2014-09-04</v>
      </c>
      <c r="F1267" s="1" t="str">
        <f t="shared" si="134"/>
        <v>00:15:00</v>
      </c>
      <c r="G1267" s="9" t="str">
        <f t="shared" si="135"/>
        <v>September</v>
      </c>
      <c r="H1267" s="5" t="str">
        <f t="shared" si="136"/>
        <v>2014</v>
      </c>
      <c r="I1267" s="1" t="s">
        <v>2658</v>
      </c>
      <c r="J1267" s="1" t="str">
        <f t="shared" si="137"/>
        <v xml:space="preserve">Long March 2D </v>
      </c>
      <c r="K1267" s="1" t="str">
        <f t="shared" si="138"/>
        <v>Chuangxin-1 04 &amp; Lingqiao</v>
      </c>
      <c r="L1267" s="1" t="s">
        <v>8</v>
      </c>
      <c r="M1267" s="1">
        <v>29.75</v>
      </c>
      <c r="N1267" s="1">
        <f t="shared" si="139"/>
        <v>2469.25</v>
      </c>
      <c r="O1267" s="1" t="s">
        <v>9</v>
      </c>
    </row>
    <row r="1268" spans="1:15" x14ac:dyDescent="0.3">
      <c r="A1268" s="1" t="s">
        <v>233</v>
      </c>
      <c r="B1268" s="1" t="s">
        <v>981</v>
      </c>
      <c r="C1268" s="1" t="str">
        <f t="shared" si="133"/>
        <v>France</v>
      </c>
      <c r="D1268" s="1" t="s">
        <v>2659</v>
      </c>
      <c r="E1268" s="7" t="str">
        <f>TEXT(DATE(MID(D1268, 13, 4), CHOOSE(MATCH( MID(D1268, 5, 3), {"Jan","Feb","Mar","Apr","May","Jun","Jul","Aug","Sep","Oct","Nov","Dec"}, 0), 1, 2, 3, 4, 5, 6, 7, 8, 9, 10, 11, 12), MID(D1268, 9, 2)), "yyyy-mm-dd")</f>
        <v>2014-08-22</v>
      </c>
      <c r="F1268" s="1" t="str">
        <f t="shared" si="134"/>
        <v>12:27:00</v>
      </c>
      <c r="G1268" s="9" t="str">
        <f t="shared" si="135"/>
        <v>August</v>
      </c>
      <c r="H1268" s="5" t="str">
        <f t="shared" si="136"/>
        <v>2014</v>
      </c>
      <c r="I1268" s="1" t="s">
        <v>2660</v>
      </c>
      <c r="J1268" s="1" t="str">
        <f t="shared" si="137"/>
        <v xml:space="preserve">Soyuz ST-B/Fregat-MT </v>
      </c>
      <c r="K1268" s="1" t="str">
        <f t="shared" si="138"/>
        <v>Galileo FOC FM01-FM02</v>
      </c>
      <c r="L1268" s="1" t="s">
        <v>8</v>
      </c>
      <c r="M1268" s="1">
        <v>30</v>
      </c>
      <c r="N1268" s="1">
        <f t="shared" si="139"/>
        <v>2490</v>
      </c>
      <c r="O1268" s="1" t="s">
        <v>117</v>
      </c>
    </row>
    <row r="1269" spans="1:15" x14ac:dyDescent="0.3">
      <c r="A1269" s="1" t="s">
        <v>14</v>
      </c>
      <c r="B1269" s="1" t="s">
        <v>329</v>
      </c>
      <c r="C1269" s="1" t="str">
        <f t="shared" si="133"/>
        <v>China</v>
      </c>
      <c r="D1269" s="1" t="s">
        <v>2661</v>
      </c>
      <c r="E1269" s="7" t="str">
        <f>TEXT(DATE(MID(D1269, 13, 4), CHOOSE(MATCH( MID(D1269, 5, 3), {"Jan","Feb","Mar","Apr","May","Jun","Jul","Aug","Sep","Oct","Nov","Dec"}, 0), 1, 2, 3, 4, 5, 6, 7, 8, 9, 10, 11, 12), MID(D1269, 9, 2)), "yyyy-mm-dd")</f>
        <v>2014-08-19</v>
      </c>
      <c r="F1269" s="1" t="str">
        <f t="shared" si="134"/>
        <v>03:15:00</v>
      </c>
      <c r="G1269" s="9" t="str">
        <f t="shared" si="135"/>
        <v>August</v>
      </c>
      <c r="H1269" s="5" t="str">
        <f t="shared" si="136"/>
        <v>2014</v>
      </c>
      <c r="I1269" s="1" t="s">
        <v>2662</v>
      </c>
      <c r="J1269" s="1" t="str">
        <f t="shared" si="137"/>
        <v xml:space="preserve">Long March 4B </v>
      </c>
      <c r="K1269" s="1" t="str">
        <f t="shared" si="138"/>
        <v>Gaofen 2 &amp; BRITE-PL2</v>
      </c>
      <c r="L1269" s="1" t="s">
        <v>8</v>
      </c>
      <c r="M1269" s="1">
        <v>64.680000000000007</v>
      </c>
      <c r="N1269" s="1">
        <f t="shared" si="139"/>
        <v>5368.4400000000005</v>
      </c>
      <c r="O1269" s="1" t="s">
        <v>9</v>
      </c>
    </row>
    <row r="1270" spans="1:15" x14ac:dyDescent="0.3">
      <c r="A1270" s="1" t="s">
        <v>74</v>
      </c>
      <c r="B1270" s="1" t="s">
        <v>671</v>
      </c>
      <c r="C1270" s="1" t="str">
        <f t="shared" si="133"/>
        <v>USA</v>
      </c>
      <c r="D1270" s="1" t="s">
        <v>2663</v>
      </c>
      <c r="E1270" s="7" t="str">
        <f>TEXT(DATE(MID(D1270, 13, 4), CHOOSE(MATCH( MID(D1270, 5, 3), {"Jan","Feb","Mar","Apr","May","Jun","Jul","Aug","Sep","Oct","Nov","Dec"}, 0), 1, 2, 3, 4, 5, 6, 7, 8, 9, 10, 11, 12), MID(D1270, 9, 2)), "yyyy-mm-dd")</f>
        <v>2014-08-13</v>
      </c>
      <c r="F1270" s="1" t="str">
        <f t="shared" si="134"/>
        <v>18:30:00</v>
      </c>
      <c r="G1270" s="9" t="str">
        <f t="shared" si="135"/>
        <v>August</v>
      </c>
      <c r="H1270" s="5" t="str">
        <f t="shared" si="136"/>
        <v>2014</v>
      </c>
      <c r="I1270" s="1" t="s">
        <v>2664</v>
      </c>
      <c r="J1270" s="1" t="str">
        <f t="shared" si="137"/>
        <v xml:space="preserve">Atlas V 401 </v>
      </c>
      <c r="K1270" s="1" t="str">
        <f t="shared" si="138"/>
        <v>WorldView-3</v>
      </c>
      <c r="L1270" s="1" t="s">
        <v>8</v>
      </c>
      <c r="M1270" s="1">
        <v>109</v>
      </c>
      <c r="N1270" s="1">
        <f t="shared" si="139"/>
        <v>9047</v>
      </c>
      <c r="O1270" s="1" t="s">
        <v>9</v>
      </c>
    </row>
    <row r="1271" spans="1:15" x14ac:dyDescent="0.3">
      <c r="A1271" s="1" t="s">
        <v>14</v>
      </c>
      <c r="B1271" s="1" t="s">
        <v>90</v>
      </c>
      <c r="C1271" s="1" t="str">
        <f t="shared" si="133"/>
        <v>China</v>
      </c>
      <c r="D1271" s="1" t="s">
        <v>2665</v>
      </c>
      <c r="E1271" s="7" t="str">
        <f>TEXT(DATE(MID(D1271, 13, 4), CHOOSE(MATCH( MID(D1271, 5, 3), {"Jan","Feb","Mar","Apr","May","Jun","Jul","Aug","Sep","Oct","Nov","Dec"}, 0), 1, 2, 3, 4, 5, 6, 7, 8, 9, 10, 11, 12), MID(D1271, 9, 2)), "yyyy-mm-dd")</f>
        <v>2014-08-09</v>
      </c>
      <c r="F1271" s="1" t="str">
        <f t="shared" si="134"/>
        <v>05:45:00</v>
      </c>
      <c r="G1271" s="9" t="str">
        <f t="shared" si="135"/>
        <v>August</v>
      </c>
      <c r="H1271" s="5" t="str">
        <f t="shared" si="136"/>
        <v>2014</v>
      </c>
      <c r="I1271" s="1" t="s">
        <v>2666</v>
      </c>
      <c r="J1271" s="1" t="str">
        <f t="shared" si="137"/>
        <v xml:space="preserve">Long March 4C </v>
      </c>
      <c r="K1271" s="1" t="str">
        <f t="shared" si="138"/>
        <v>Yaogan-20 1, 2 &amp; 3</v>
      </c>
      <c r="L1271" s="1" t="s">
        <v>8</v>
      </c>
      <c r="M1271" s="1">
        <v>64.680000000000007</v>
      </c>
      <c r="N1271" s="1">
        <f t="shared" si="139"/>
        <v>5368.4400000000005</v>
      </c>
      <c r="O1271" s="1" t="s">
        <v>9</v>
      </c>
    </row>
    <row r="1272" spans="1:15" x14ac:dyDescent="0.3">
      <c r="A1272" s="1" t="s">
        <v>10</v>
      </c>
      <c r="B1272" s="1" t="s">
        <v>11</v>
      </c>
      <c r="C1272" s="1" t="str">
        <f t="shared" si="133"/>
        <v>USA</v>
      </c>
      <c r="D1272" s="1" t="s">
        <v>2667</v>
      </c>
      <c r="E1272" s="7" t="str">
        <f>TEXT(DATE(MID(D1272, 13, 4), CHOOSE(MATCH( MID(D1272, 5, 3), {"Jan","Feb","Mar","Apr","May","Jun","Jul","Aug","Sep","Oct","Nov","Dec"}, 0), 1, 2, 3, 4, 5, 6, 7, 8, 9, 10, 11, 12), MID(D1272, 9, 2)), "yyyy-mm-dd")</f>
        <v>2014-08-05</v>
      </c>
      <c r="F1272" s="1" t="str">
        <f t="shared" si="134"/>
        <v>08:00:00</v>
      </c>
      <c r="G1272" s="9" t="str">
        <f t="shared" si="135"/>
        <v>August</v>
      </c>
      <c r="H1272" s="5" t="str">
        <f t="shared" si="136"/>
        <v>2014</v>
      </c>
      <c r="I1272" s="1" t="s">
        <v>2668</v>
      </c>
      <c r="J1272" s="1" t="str">
        <f t="shared" si="137"/>
        <v xml:space="preserve">Falcon 9 Block 2 (v1.1) </v>
      </c>
      <c r="K1272" s="1" t="str">
        <f t="shared" si="138"/>
        <v>AsiaSat 8</v>
      </c>
      <c r="L1272" s="1" t="s">
        <v>346</v>
      </c>
      <c r="M1272" s="1">
        <v>56.5</v>
      </c>
      <c r="N1272" s="1">
        <f t="shared" si="139"/>
        <v>4689.5</v>
      </c>
      <c r="O1272" s="1" t="s">
        <v>9</v>
      </c>
    </row>
    <row r="1273" spans="1:15" x14ac:dyDescent="0.3">
      <c r="A1273" s="1" t="s">
        <v>74</v>
      </c>
      <c r="B1273" s="1" t="s">
        <v>75</v>
      </c>
      <c r="C1273" s="1" t="str">
        <f t="shared" si="133"/>
        <v>USA</v>
      </c>
      <c r="D1273" s="1" t="s">
        <v>2669</v>
      </c>
      <c r="E1273" s="7" t="str">
        <f>TEXT(DATE(MID(D1273, 13, 4), CHOOSE(MATCH( MID(D1273, 5, 3), {"Jan","Feb","Mar","Apr","May","Jun","Jul","Aug","Sep","Oct","Nov","Dec"}, 0), 1, 2, 3, 4, 5, 6, 7, 8, 9, 10, 11, 12), MID(D1273, 9, 2)), "yyyy-mm-dd")</f>
        <v>2014-08-02</v>
      </c>
      <c r="F1273" s="1" t="str">
        <f t="shared" si="134"/>
        <v>03:23:00</v>
      </c>
      <c r="G1273" s="9" t="str">
        <f t="shared" si="135"/>
        <v>August</v>
      </c>
      <c r="H1273" s="5" t="str">
        <f t="shared" si="136"/>
        <v>2014</v>
      </c>
      <c r="I1273" s="1" t="s">
        <v>2670</v>
      </c>
      <c r="J1273" s="1" t="str">
        <f t="shared" si="137"/>
        <v xml:space="preserve">Atlas V 401 </v>
      </c>
      <c r="K1273" s="1" t="str">
        <f t="shared" si="138"/>
        <v>GPS IIF-7</v>
      </c>
      <c r="L1273" s="1" t="s">
        <v>8</v>
      </c>
      <c r="M1273" s="1">
        <v>109</v>
      </c>
      <c r="N1273" s="1">
        <f t="shared" si="139"/>
        <v>9047</v>
      </c>
      <c r="O1273" s="1" t="s">
        <v>9</v>
      </c>
    </row>
    <row r="1274" spans="1:15" x14ac:dyDescent="0.3">
      <c r="A1274" s="1" t="s">
        <v>233</v>
      </c>
      <c r="B1274" s="1" t="s">
        <v>379</v>
      </c>
      <c r="C1274" s="1" t="str">
        <f t="shared" si="133"/>
        <v>France</v>
      </c>
      <c r="D1274" s="1" t="s">
        <v>2671</v>
      </c>
      <c r="E1274" s="7" t="str">
        <f>TEXT(DATE(MID(D1274, 13, 4), CHOOSE(MATCH( MID(D1274, 5, 3), {"Jan","Feb","Mar","Apr","May","Jun","Jul","Aug","Sep","Oct","Nov","Dec"}, 0), 1, 2, 3, 4, 5, 6, 7, 8, 9, 10, 11, 12), MID(D1274, 9, 2)), "yyyy-mm-dd")</f>
        <v>2014-07-29</v>
      </c>
      <c r="F1274" s="1" t="str">
        <f t="shared" si="134"/>
        <v>23:47:00</v>
      </c>
      <c r="G1274" s="9" t="str">
        <f t="shared" si="135"/>
        <v>July</v>
      </c>
      <c r="H1274" s="5" t="str">
        <f t="shared" si="136"/>
        <v>2014</v>
      </c>
      <c r="I1274" s="1" t="s">
        <v>2672</v>
      </c>
      <c r="J1274" s="1" t="str">
        <f t="shared" si="137"/>
        <v xml:space="preserve">Ariane 5 ES </v>
      </c>
      <c r="K1274" s="1" t="str">
        <f t="shared" si="138"/>
        <v>ATV-5</v>
      </c>
      <c r="L1274" s="1" t="s">
        <v>346</v>
      </c>
      <c r="M1274" s="1"/>
      <c r="N1274" s="1">
        <f t="shared" si="139"/>
        <v>0</v>
      </c>
      <c r="O1274" s="1" t="s">
        <v>9</v>
      </c>
    </row>
    <row r="1275" spans="1:15" x14ac:dyDescent="0.3">
      <c r="A1275" s="1" t="s">
        <v>74</v>
      </c>
      <c r="B1275" s="1" t="s">
        <v>390</v>
      </c>
      <c r="C1275" s="1" t="str">
        <f t="shared" si="133"/>
        <v>USA</v>
      </c>
      <c r="D1275" s="1" t="s">
        <v>2673</v>
      </c>
      <c r="E1275" s="7" t="str">
        <f>TEXT(DATE(MID(D1275, 13, 4), CHOOSE(MATCH( MID(D1275, 5, 3), {"Jan","Feb","Mar","Apr","May","Jun","Jul","Aug","Sep","Oct","Nov","Dec"}, 0), 1, 2, 3, 4, 5, 6, 7, 8, 9, 10, 11, 12), MID(D1275, 9, 2)), "yyyy-mm-dd")</f>
        <v>2014-07-28</v>
      </c>
      <c r="F1275" s="1" t="str">
        <f t="shared" si="134"/>
        <v>23:28:00</v>
      </c>
      <c r="G1275" s="9" t="str">
        <f t="shared" si="135"/>
        <v>July</v>
      </c>
      <c r="H1275" s="5" t="str">
        <f t="shared" si="136"/>
        <v>2014</v>
      </c>
      <c r="I1275" s="1" t="s">
        <v>2674</v>
      </c>
      <c r="J1275" s="1" t="str">
        <f t="shared" si="137"/>
        <v xml:space="preserve">Delta IV Medium+ (4,2) </v>
      </c>
      <c r="K1275" s="1" t="str">
        <f t="shared" si="138"/>
        <v>AFSPC-4</v>
      </c>
      <c r="L1275" s="1" t="s">
        <v>346</v>
      </c>
      <c r="M1275" s="1">
        <v>164</v>
      </c>
      <c r="N1275" s="1">
        <f t="shared" si="139"/>
        <v>13612</v>
      </c>
      <c r="O1275" s="1" t="s">
        <v>9</v>
      </c>
    </row>
    <row r="1276" spans="1:15" x14ac:dyDescent="0.3">
      <c r="A1276" s="1" t="s">
        <v>129</v>
      </c>
      <c r="B1276" s="1" t="s">
        <v>1630</v>
      </c>
      <c r="C1276" s="1" t="str">
        <f t="shared" si="133"/>
        <v>Kazakhstan</v>
      </c>
      <c r="D1276" s="1" t="s">
        <v>2675</v>
      </c>
      <c r="E1276" s="7" t="str">
        <f>TEXT(DATE(MID(D1276, 13, 4), CHOOSE(MATCH( MID(D1276, 5, 3), {"Jan","Feb","Mar","Apr","May","Jun","Jul","Aug","Sep","Oct","Nov","Dec"}, 0), 1, 2, 3, 4, 5, 6, 7, 8, 9, 10, 11, 12), MID(D1276, 9, 2)), "yyyy-mm-dd")</f>
        <v>2014-07-23</v>
      </c>
      <c r="F1276" s="1" t="str">
        <f t="shared" si="134"/>
        <v>21:44:00</v>
      </c>
      <c r="G1276" s="9" t="str">
        <f t="shared" si="135"/>
        <v>July</v>
      </c>
      <c r="H1276" s="5" t="str">
        <f t="shared" si="136"/>
        <v>2014</v>
      </c>
      <c r="I1276" s="1" t="s">
        <v>2676</v>
      </c>
      <c r="J1276" s="1" t="str">
        <f t="shared" si="137"/>
        <v xml:space="preserve">Soyuz U </v>
      </c>
      <c r="K1276" s="1" t="str">
        <f t="shared" si="138"/>
        <v>Progress M-24M</v>
      </c>
      <c r="L1276" s="1" t="s">
        <v>346</v>
      </c>
      <c r="M1276" s="1">
        <v>20</v>
      </c>
      <c r="N1276" s="1">
        <f t="shared" si="139"/>
        <v>1660</v>
      </c>
      <c r="O1276" s="1" t="s">
        <v>9</v>
      </c>
    </row>
    <row r="1277" spans="1:15" x14ac:dyDescent="0.3">
      <c r="A1277" s="1" t="s">
        <v>129</v>
      </c>
      <c r="B1277" s="1" t="s">
        <v>130</v>
      </c>
      <c r="C1277" s="1" t="str">
        <f t="shared" si="133"/>
        <v>Kazakhstan</v>
      </c>
      <c r="D1277" s="1" t="s">
        <v>2677</v>
      </c>
      <c r="E1277" s="7" t="str">
        <f>TEXT(DATE(MID(D1277, 13, 4), CHOOSE(MATCH( MID(D1277, 5, 3), {"Jan","Feb","Mar","Apr","May","Jun","Jul","Aug","Sep","Oct","Nov","Dec"}, 0), 1, 2, 3, 4, 5, 6, 7, 8, 9, 10, 11, 12), MID(D1277, 9, 2)), "yyyy-mm-dd")</f>
        <v>2014-07-18</v>
      </c>
      <c r="F1277" s="1" t="str">
        <f t="shared" si="134"/>
        <v>20:50:00</v>
      </c>
      <c r="G1277" s="9" t="str">
        <f t="shared" si="135"/>
        <v>July</v>
      </c>
      <c r="H1277" s="5" t="str">
        <f t="shared" si="136"/>
        <v>2014</v>
      </c>
      <c r="I1277" s="1" t="s">
        <v>2678</v>
      </c>
      <c r="J1277" s="1" t="str">
        <f t="shared" si="137"/>
        <v xml:space="preserve">Soyuz 2.1a </v>
      </c>
      <c r="K1277" s="1" t="str">
        <f t="shared" si="138"/>
        <v>Foton-M nÂ°4</v>
      </c>
      <c r="L1277" s="1" t="s">
        <v>8</v>
      </c>
      <c r="M1277" s="1">
        <v>17.420000000000002</v>
      </c>
      <c r="N1277" s="1">
        <f t="shared" si="139"/>
        <v>1445.8600000000001</v>
      </c>
      <c r="O1277" s="1" t="s">
        <v>9</v>
      </c>
    </row>
    <row r="1278" spans="1:15" x14ac:dyDescent="0.3">
      <c r="A1278" s="1" t="s">
        <v>10</v>
      </c>
      <c r="B1278" s="1" t="s">
        <v>11</v>
      </c>
      <c r="C1278" s="1" t="str">
        <f t="shared" si="133"/>
        <v>USA</v>
      </c>
      <c r="D1278" s="1" t="s">
        <v>2679</v>
      </c>
      <c r="E1278" s="7" t="str">
        <f>TEXT(DATE(MID(D1278, 13, 4), CHOOSE(MATCH( MID(D1278, 5, 3), {"Jan","Feb","Mar","Apr","May","Jun","Jul","Aug","Sep","Oct","Nov","Dec"}, 0), 1, 2, 3, 4, 5, 6, 7, 8, 9, 10, 11, 12), MID(D1278, 9, 2)), "yyyy-mm-dd")</f>
        <v>2014-07-14</v>
      </c>
      <c r="F1278" s="1" t="str">
        <f t="shared" si="134"/>
        <v>15:15:00</v>
      </c>
      <c r="G1278" s="9" t="str">
        <f t="shared" si="135"/>
        <v>July</v>
      </c>
      <c r="H1278" s="5" t="str">
        <f t="shared" si="136"/>
        <v>2014</v>
      </c>
      <c r="I1278" s="1" t="s">
        <v>2680</v>
      </c>
      <c r="J1278" s="1" t="str">
        <f t="shared" si="137"/>
        <v xml:space="preserve">Falcon 9 Block 2 (v1.1) </v>
      </c>
      <c r="K1278" s="1" t="str">
        <f t="shared" si="138"/>
        <v>OG2 Mission 1</v>
      </c>
      <c r="L1278" s="1" t="s">
        <v>346</v>
      </c>
      <c r="M1278" s="1">
        <v>56.5</v>
      </c>
      <c r="N1278" s="1">
        <f t="shared" si="139"/>
        <v>4689.5</v>
      </c>
      <c r="O1278" s="1" t="s">
        <v>9</v>
      </c>
    </row>
    <row r="1279" spans="1:15" x14ac:dyDescent="0.3">
      <c r="A1279" s="1" t="s">
        <v>342</v>
      </c>
      <c r="B1279" s="1" t="s">
        <v>343</v>
      </c>
      <c r="C1279" s="1" t="str">
        <f t="shared" si="133"/>
        <v>USA</v>
      </c>
      <c r="D1279" s="1" t="s">
        <v>2681</v>
      </c>
      <c r="E1279" s="7" t="str">
        <f>TEXT(DATE(MID(D1279, 13, 4), CHOOSE(MATCH( MID(D1279, 5, 3), {"Jan","Feb","Mar","Apr","May","Jun","Jul","Aug","Sep","Oct","Nov","Dec"}, 0), 1, 2, 3, 4, 5, 6, 7, 8, 9, 10, 11, 12), MID(D1279, 9, 2)), "yyyy-mm-dd")</f>
        <v>2014-07-13</v>
      </c>
      <c r="F1279" s="1" t="str">
        <f t="shared" si="134"/>
        <v>16:52:00</v>
      </c>
      <c r="G1279" s="9" t="str">
        <f t="shared" si="135"/>
        <v>July</v>
      </c>
      <c r="H1279" s="5" t="str">
        <f t="shared" si="136"/>
        <v>2014</v>
      </c>
      <c r="I1279" s="1" t="s">
        <v>2682</v>
      </c>
      <c r="J1279" s="1" t="str">
        <f t="shared" si="137"/>
        <v xml:space="preserve">Antares 120 </v>
      </c>
      <c r="K1279" s="1" t="str">
        <f t="shared" si="138"/>
        <v>CRS Orb-2</v>
      </c>
      <c r="L1279" s="1" t="s">
        <v>346</v>
      </c>
      <c r="M1279" s="1">
        <v>80</v>
      </c>
      <c r="N1279" s="1">
        <f t="shared" si="139"/>
        <v>6640</v>
      </c>
      <c r="O1279" s="1" t="s">
        <v>9</v>
      </c>
    </row>
    <row r="1280" spans="1:15" x14ac:dyDescent="0.3">
      <c r="A1280" s="1" t="s">
        <v>233</v>
      </c>
      <c r="B1280" s="1" t="s">
        <v>981</v>
      </c>
      <c r="C1280" s="1" t="str">
        <f t="shared" si="133"/>
        <v>France</v>
      </c>
      <c r="D1280" s="1" t="s">
        <v>2683</v>
      </c>
      <c r="E1280" s="7" t="str">
        <f>TEXT(DATE(MID(D1280, 13, 4), CHOOSE(MATCH( MID(D1280, 5, 3), {"Jan","Feb","Mar","Apr","May","Jun","Jul","Aug","Sep","Oct","Nov","Dec"}, 0), 1, 2, 3, 4, 5, 6, 7, 8, 9, 10, 11, 12), MID(D1280, 9, 2)), "yyyy-mm-dd")</f>
        <v>2014-07-10</v>
      </c>
      <c r="F1280" s="1" t="str">
        <f t="shared" si="134"/>
        <v>18:55:00</v>
      </c>
      <c r="G1280" s="9" t="str">
        <f t="shared" si="135"/>
        <v>July</v>
      </c>
      <c r="H1280" s="5" t="str">
        <f t="shared" si="136"/>
        <v>2014</v>
      </c>
      <c r="I1280" s="1" t="s">
        <v>2684</v>
      </c>
      <c r="J1280" s="1" t="str">
        <f t="shared" si="137"/>
        <v xml:space="preserve">Soyuz ST-B/Fregat-MT </v>
      </c>
      <c r="K1280" s="1" t="str">
        <f t="shared" si="138"/>
        <v>O3b FM03/FM06-FM08</v>
      </c>
      <c r="L1280" s="1" t="s">
        <v>8</v>
      </c>
      <c r="M1280" s="1">
        <v>30</v>
      </c>
      <c r="N1280" s="1">
        <f t="shared" si="139"/>
        <v>2490</v>
      </c>
      <c r="O1280" s="1" t="s">
        <v>9</v>
      </c>
    </row>
    <row r="1281" spans="1:15" x14ac:dyDescent="0.3">
      <c r="A1281" s="1" t="s">
        <v>4</v>
      </c>
      <c r="B1281" s="1" t="s">
        <v>702</v>
      </c>
      <c r="C1281" s="1" t="str">
        <f t="shared" si="133"/>
        <v>Russia</v>
      </c>
      <c r="D1281" s="1" t="s">
        <v>2685</v>
      </c>
      <c r="E1281" s="7" t="str">
        <f>TEXT(DATE(MID(D1281, 13, 4), CHOOSE(MATCH( MID(D1281, 5, 3), {"Jan","Feb","Mar","Apr","May","Jun","Jul","Aug","Sep","Oct","Nov","Dec"}, 0), 1, 2, 3, 4, 5, 6, 7, 8, 9, 10, 11, 12), MID(D1281, 9, 2)), "yyyy-mm-dd")</f>
        <v>2014-07-09</v>
      </c>
      <c r="F1281" s="1" t="str">
        <f t="shared" si="134"/>
        <v>12:00:00</v>
      </c>
      <c r="G1281" s="9" t="str">
        <f t="shared" si="135"/>
        <v>July</v>
      </c>
      <c r="H1281" s="5" t="str">
        <f t="shared" si="136"/>
        <v>2014</v>
      </c>
      <c r="I1281" s="1" t="s">
        <v>2686</v>
      </c>
      <c r="J1281" s="1" t="str">
        <f t="shared" si="137"/>
        <v xml:space="preserve">Angara 1.2PP </v>
      </c>
      <c r="K1281" s="1" t="str">
        <f t="shared" si="138"/>
        <v>Demo Flight</v>
      </c>
      <c r="L1281" s="1" t="s">
        <v>346</v>
      </c>
      <c r="M1281" s="1"/>
      <c r="N1281" s="1">
        <f t="shared" si="139"/>
        <v>0</v>
      </c>
      <c r="O1281" s="1" t="s">
        <v>9</v>
      </c>
    </row>
    <row r="1282" spans="1:15" x14ac:dyDescent="0.3">
      <c r="A1282" s="1" t="s">
        <v>129</v>
      </c>
      <c r="B1282" s="1" t="s">
        <v>130</v>
      </c>
      <c r="C1282" s="1" t="str">
        <f t="shared" ref="C1282:C1345" si="140">TRIM(MID(B1282, FIND("|", SUBSTITUTE(B1282, ",", "|", LEN(B1282) - LEN(SUBSTITUTE(B1282,",", "" )))) + 1, LEN(B1282)))</f>
        <v>Kazakhstan</v>
      </c>
      <c r="D1282" s="1" t="s">
        <v>2687</v>
      </c>
      <c r="E1282" s="7" t="str">
        <f>TEXT(DATE(MID(D1282, 13, 4), CHOOSE(MATCH( MID(D1282, 5, 3), {"Jan","Feb","Mar","Apr","May","Jun","Jul","Aug","Sep","Oct","Nov","Dec"}, 0), 1, 2, 3, 4, 5, 6, 7, 8, 9, 10, 11, 12), MID(D1282, 9, 2)), "yyyy-mm-dd")</f>
        <v>2014-07-08</v>
      </c>
      <c r="F1282" s="1" t="str">
        <f t="shared" ref="F1282:F1345" si="141">IF(ISNUMBER(FIND(":", D1282)), MID(D1282, FIND(":", D1282)-2, 5) &amp; ":00", "00:00:00")</f>
        <v>15:58:00</v>
      </c>
      <c r="G1282" s="9" t="str">
        <f t="shared" ref="G1282:G1345" si="142">TEXT(E1282, "mmmm")</f>
        <v>July</v>
      </c>
      <c r="H1282" s="5" t="str">
        <f t="shared" ref="H1282:H1345" si="143">TEXT(E1282, "yyyy")</f>
        <v>2014</v>
      </c>
      <c r="I1282" s="1" t="s">
        <v>2688</v>
      </c>
      <c r="J1282" s="1" t="str">
        <f t="shared" ref="J1282:J1345" si="144">LEFT(I1282, FIND("|", I1282) - 1)</f>
        <v xml:space="preserve">Soyuz 2.1b/Fregat-M </v>
      </c>
      <c r="K1282" s="1" t="str">
        <f t="shared" ref="K1282:K1345" si="145">MID(I1282, FIND("|", I1282) + 2, LEN(I1282))</f>
        <v>Meteor-M nÂ°2 &amp; Others</v>
      </c>
      <c r="L1282" s="1" t="s">
        <v>8</v>
      </c>
      <c r="M1282" s="1">
        <v>25</v>
      </c>
      <c r="N1282" s="1">
        <f t="shared" si="139"/>
        <v>2075</v>
      </c>
      <c r="O1282" s="1" t="s">
        <v>9</v>
      </c>
    </row>
    <row r="1283" spans="1:15" x14ac:dyDescent="0.3">
      <c r="A1283" s="1" t="s">
        <v>4</v>
      </c>
      <c r="B1283" s="1" t="s">
        <v>1561</v>
      </c>
      <c r="C1283" s="1" t="str">
        <f t="shared" si="140"/>
        <v>Russia</v>
      </c>
      <c r="D1283" s="1" t="s">
        <v>2689</v>
      </c>
      <c r="E1283" s="7" t="str">
        <f>TEXT(DATE(MID(D1283, 13, 4), CHOOSE(MATCH( MID(D1283, 5, 3), {"Jan","Feb","Mar","Apr","May","Jun","Jul","Aug","Sep","Oct","Nov","Dec"}, 0), 1, 2, 3, 4, 5, 6, 7, 8, 9, 10, 11, 12), MID(D1283, 9, 2)), "yyyy-mm-dd")</f>
        <v>2014-07-03</v>
      </c>
      <c r="F1283" s="1" t="str">
        <f t="shared" si="141"/>
        <v>12:43:00</v>
      </c>
      <c r="G1283" s="9" t="str">
        <f t="shared" si="142"/>
        <v>July</v>
      </c>
      <c r="H1283" s="5" t="str">
        <f t="shared" si="143"/>
        <v>2014</v>
      </c>
      <c r="I1283" s="1" t="s">
        <v>2690</v>
      </c>
      <c r="J1283" s="1" t="str">
        <f t="shared" si="144"/>
        <v xml:space="preserve">Rokot/Briz KM </v>
      </c>
      <c r="K1283" s="1" t="str">
        <f t="shared" si="145"/>
        <v>Goniets-M nÂ°18L to 20L</v>
      </c>
      <c r="L1283" s="1" t="s">
        <v>346</v>
      </c>
      <c r="M1283" s="1">
        <v>13</v>
      </c>
      <c r="N1283" s="1">
        <f t="shared" ref="N1283:N1346" si="146">M1283 * 83</f>
        <v>1079</v>
      </c>
      <c r="O1283" s="1" t="s">
        <v>9</v>
      </c>
    </row>
    <row r="1284" spans="1:15" x14ac:dyDescent="0.3">
      <c r="A1284" s="1" t="s">
        <v>74</v>
      </c>
      <c r="B1284" s="1" t="s">
        <v>114</v>
      </c>
      <c r="C1284" s="1" t="str">
        <f t="shared" si="140"/>
        <v>USA</v>
      </c>
      <c r="D1284" s="1" t="s">
        <v>2691</v>
      </c>
      <c r="E1284" s="7" t="str">
        <f>TEXT(DATE(MID(D1284, 13, 4), CHOOSE(MATCH( MID(D1284, 5, 3), {"Jan","Feb","Mar","Apr","May","Jun","Jul","Aug","Sep","Oct","Nov","Dec"}, 0), 1, 2, 3, 4, 5, 6, 7, 8, 9, 10, 11, 12), MID(D1284, 9, 2)), "yyyy-mm-dd")</f>
        <v>2014-07-02</v>
      </c>
      <c r="F1284" s="1" t="str">
        <f t="shared" si="141"/>
        <v>09:56:00</v>
      </c>
      <c r="G1284" s="9" t="str">
        <f t="shared" si="142"/>
        <v>July</v>
      </c>
      <c r="H1284" s="5" t="str">
        <f t="shared" si="143"/>
        <v>2014</v>
      </c>
      <c r="I1284" s="1" t="s">
        <v>2692</v>
      </c>
      <c r="J1284" s="1" t="str">
        <f t="shared" si="144"/>
        <v xml:space="preserve">Delta II 7320-10C </v>
      </c>
      <c r="K1284" s="1" t="str">
        <f t="shared" si="145"/>
        <v>OCO-2</v>
      </c>
      <c r="L1284" s="1" t="s">
        <v>346</v>
      </c>
      <c r="M1284" s="1"/>
      <c r="N1284" s="1">
        <f t="shared" si="146"/>
        <v>0</v>
      </c>
      <c r="O1284" s="1" t="s">
        <v>9</v>
      </c>
    </row>
    <row r="1285" spans="1:15" x14ac:dyDescent="0.3">
      <c r="A1285" s="1" t="s">
        <v>86</v>
      </c>
      <c r="B1285" s="1" t="s">
        <v>87</v>
      </c>
      <c r="C1285" s="1" t="str">
        <f t="shared" si="140"/>
        <v>India</v>
      </c>
      <c r="D1285" s="1" t="s">
        <v>2693</v>
      </c>
      <c r="E1285" s="7" t="str">
        <f>TEXT(DATE(MID(D1285, 13, 4), CHOOSE(MATCH( MID(D1285, 5, 3), {"Jan","Feb","Mar","Apr","May","Jun","Jul","Aug","Sep","Oct","Nov","Dec"}, 0), 1, 2, 3, 4, 5, 6, 7, 8, 9, 10, 11, 12), MID(D1285, 9, 2)), "yyyy-mm-dd")</f>
        <v>2014-06-30</v>
      </c>
      <c r="F1285" s="1" t="str">
        <f t="shared" si="141"/>
        <v>04:22:00</v>
      </c>
      <c r="G1285" s="9" t="str">
        <f t="shared" si="142"/>
        <v>June</v>
      </c>
      <c r="H1285" s="5" t="str">
        <f t="shared" si="143"/>
        <v>2014</v>
      </c>
      <c r="I1285" s="1" t="s">
        <v>2694</v>
      </c>
      <c r="J1285" s="1" t="str">
        <f t="shared" si="144"/>
        <v xml:space="preserve">PSLV-CA </v>
      </c>
      <c r="K1285" s="1" t="str">
        <f t="shared" si="145"/>
        <v>SPOT-7 &amp; Rideshares</v>
      </c>
      <c r="L1285" s="1" t="s">
        <v>8</v>
      </c>
      <c r="M1285" s="1">
        <v>21</v>
      </c>
      <c r="N1285" s="1">
        <f t="shared" si="146"/>
        <v>1743</v>
      </c>
      <c r="O1285" s="1" t="s">
        <v>9</v>
      </c>
    </row>
    <row r="1286" spans="1:15" x14ac:dyDescent="0.3">
      <c r="A1286" s="1" t="s">
        <v>2539</v>
      </c>
      <c r="B1286" s="1" t="s">
        <v>2540</v>
      </c>
      <c r="C1286" s="1" t="str">
        <f t="shared" si="140"/>
        <v>Russia</v>
      </c>
      <c r="D1286" s="1" t="s">
        <v>2695</v>
      </c>
      <c r="E1286" s="7" t="str">
        <f>TEXT(DATE(MID(D1286, 13, 4), CHOOSE(MATCH( MID(D1286, 5, 3), {"Jan","Feb","Mar","Apr","May","Jun","Jul","Aug","Sep","Oct","Nov","Dec"}, 0), 1, 2, 3, 4, 5, 6, 7, 8, 9, 10, 11, 12), MID(D1286, 9, 2)), "yyyy-mm-dd")</f>
        <v>2014-06-19</v>
      </c>
      <c r="F1286" s="1" t="str">
        <f t="shared" si="141"/>
        <v>19:11:00</v>
      </c>
      <c r="G1286" s="9" t="str">
        <f t="shared" si="142"/>
        <v>June</v>
      </c>
      <c r="H1286" s="5" t="str">
        <f t="shared" si="143"/>
        <v>2014</v>
      </c>
      <c r="I1286" s="1" t="s">
        <v>2696</v>
      </c>
      <c r="J1286" s="1" t="str">
        <f t="shared" si="144"/>
        <v xml:space="preserve">Dnepr </v>
      </c>
      <c r="K1286" s="1" t="str">
        <f t="shared" si="145"/>
        <v>Deimos 2 &amp; Others</v>
      </c>
      <c r="L1286" s="1" t="s">
        <v>346</v>
      </c>
      <c r="M1286" s="1">
        <v>29</v>
      </c>
      <c r="N1286" s="1">
        <f t="shared" si="146"/>
        <v>2407</v>
      </c>
      <c r="O1286" s="1" t="s">
        <v>9</v>
      </c>
    </row>
    <row r="1287" spans="1:15" x14ac:dyDescent="0.3">
      <c r="A1287" s="1" t="s">
        <v>4</v>
      </c>
      <c r="B1287" s="1" t="s">
        <v>5</v>
      </c>
      <c r="C1287" s="1" t="str">
        <f t="shared" si="140"/>
        <v>Russia</v>
      </c>
      <c r="D1287" s="1" t="s">
        <v>2697</v>
      </c>
      <c r="E1287" s="7" t="str">
        <f>TEXT(DATE(MID(D1287, 13, 4), CHOOSE(MATCH( MID(D1287, 5, 3), {"Jan","Feb","Mar","Apr","May","Jun","Jul","Aug","Sep","Oct","Nov","Dec"}, 0), 1, 2, 3, 4, 5, 6, 7, 8, 9, 10, 11, 12), MID(D1287, 9, 2)), "yyyy-mm-dd")</f>
        <v>2014-06-14</v>
      </c>
      <c r="F1287" s="1" t="str">
        <f t="shared" si="141"/>
        <v>17:16:00</v>
      </c>
      <c r="G1287" s="9" t="str">
        <f t="shared" si="142"/>
        <v>June</v>
      </c>
      <c r="H1287" s="5" t="str">
        <f t="shared" si="143"/>
        <v>2014</v>
      </c>
      <c r="I1287" s="1" t="s">
        <v>2698</v>
      </c>
      <c r="J1287" s="1" t="str">
        <f t="shared" si="144"/>
        <v xml:space="preserve">Soyuz 2.1b/Fregat-M </v>
      </c>
      <c r="K1287" s="1" t="str">
        <f t="shared" si="145"/>
        <v>Cosmos 2500</v>
      </c>
      <c r="L1287" s="1" t="s">
        <v>8</v>
      </c>
      <c r="M1287" s="1">
        <v>25</v>
      </c>
      <c r="N1287" s="1">
        <f t="shared" si="146"/>
        <v>2075</v>
      </c>
      <c r="O1287" s="1" t="s">
        <v>9</v>
      </c>
    </row>
    <row r="1288" spans="1:15" x14ac:dyDescent="0.3">
      <c r="A1288" s="1" t="s">
        <v>129</v>
      </c>
      <c r="B1288" s="1" t="s">
        <v>1630</v>
      </c>
      <c r="C1288" s="1" t="str">
        <f t="shared" si="140"/>
        <v>Kazakhstan</v>
      </c>
      <c r="D1288" s="1" t="s">
        <v>2699</v>
      </c>
      <c r="E1288" s="7" t="str">
        <f>TEXT(DATE(MID(D1288, 13, 4), CHOOSE(MATCH( MID(D1288, 5, 3), {"Jan","Feb","Mar","Apr","May","Jun","Jul","Aug","Sep","Oct","Nov","Dec"}, 0), 1, 2, 3, 4, 5, 6, 7, 8, 9, 10, 11, 12), MID(D1288, 9, 2)), "yyyy-mm-dd")</f>
        <v>2014-05-28</v>
      </c>
      <c r="F1288" s="1" t="str">
        <f t="shared" si="141"/>
        <v>19:57:00</v>
      </c>
      <c r="G1288" s="9" t="str">
        <f t="shared" si="142"/>
        <v>May</v>
      </c>
      <c r="H1288" s="5" t="str">
        <f t="shared" si="143"/>
        <v>2014</v>
      </c>
      <c r="I1288" s="1" t="s">
        <v>2700</v>
      </c>
      <c r="J1288" s="1" t="str">
        <f t="shared" si="144"/>
        <v xml:space="preserve">Soyuz FG </v>
      </c>
      <c r="K1288" s="1" t="str">
        <f t="shared" si="145"/>
        <v>Soyuz TMA-13M</v>
      </c>
      <c r="L1288" s="1" t="s">
        <v>346</v>
      </c>
      <c r="M1288" s="1"/>
      <c r="N1288" s="1">
        <f t="shared" si="146"/>
        <v>0</v>
      </c>
      <c r="O1288" s="1" t="s">
        <v>9</v>
      </c>
    </row>
    <row r="1289" spans="1:15" x14ac:dyDescent="0.3">
      <c r="A1289" s="1" t="s">
        <v>2701</v>
      </c>
      <c r="B1289" s="1" t="s">
        <v>2702</v>
      </c>
      <c r="C1289" s="1" t="str">
        <f t="shared" si="140"/>
        <v>Pacific Ocean</v>
      </c>
      <c r="D1289" s="1" t="s">
        <v>2703</v>
      </c>
      <c r="E1289" s="7" t="str">
        <f>TEXT(DATE(MID(D1289, 13, 4), CHOOSE(MATCH( MID(D1289, 5, 3), {"Jan","Feb","Mar","Apr","May","Jun","Jul","Aug","Sep","Oct","Nov","Dec"}, 0), 1, 2, 3, 4, 5, 6, 7, 8, 9, 10, 11, 12), MID(D1289, 9, 2)), "yyyy-mm-dd")</f>
        <v>2014-05-26</v>
      </c>
      <c r="F1289" s="1" t="str">
        <f t="shared" si="141"/>
        <v>21:09:00</v>
      </c>
      <c r="G1289" s="9" t="str">
        <f t="shared" si="142"/>
        <v>May</v>
      </c>
      <c r="H1289" s="5" t="str">
        <f t="shared" si="143"/>
        <v>2014</v>
      </c>
      <c r="I1289" s="1" t="s">
        <v>2704</v>
      </c>
      <c r="J1289" s="1" t="str">
        <f t="shared" si="144"/>
        <v xml:space="preserve">Zenit-3 SL </v>
      </c>
      <c r="K1289" s="1" t="str">
        <f t="shared" si="145"/>
        <v>Eutelsat 3B</v>
      </c>
      <c r="L1289" s="1" t="s">
        <v>346</v>
      </c>
      <c r="M1289" s="1"/>
      <c r="N1289" s="1">
        <f t="shared" si="146"/>
        <v>0</v>
      </c>
      <c r="O1289" s="1" t="s">
        <v>9</v>
      </c>
    </row>
    <row r="1290" spans="1:15" x14ac:dyDescent="0.3">
      <c r="A1290" s="1" t="s">
        <v>60</v>
      </c>
      <c r="B1290" s="1" t="s">
        <v>61</v>
      </c>
      <c r="C1290" s="1" t="str">
        <f t="shared" si="140"/>
        <v>Japan</v>
      </c>
      <c r="D1290" s="1" t="s">
        <v>2705</v>
      </c>
      <c r="E1290" s="7" t="str">
        <f>TEXT(DATE(MID(D1290, 13, 4), CHOOSE(MATCH( MID(D1290, 5, 3), {"Jan","Feb","Mar","Apr","May","Jun","Jul","Aug","Sep","Oct","Nov","Dec"}, 0), 1, 2, 3, 4, 5, 6, 7, 8, 9, 10, 11, 12), MID(D1290, 9, 2)), "yyyy-mm-dd")</f>
        <v>2014-05-24</v>
      </c>
      <c r="F1290" s="1" t="str">
        <f t="shared" si="141"/>
        <v>03:05:00</v>
      </c>
      <c r="G1290" s="9" t="str">
        <f t="shared" si="142"/>
        <v>May</v>
      </c>
      <c r="H1290" s="5" t="str">
        <f t="shared" si="143"/>
        <v>2014</v>
      </c>
      <c r="I1290" s="1" t="s">
        <v>2706</v>
      </c>
      <c r="J1290" s="1" t="str">
        <f t="shared" si="144"/>
        <v xml:space="preserve">H-IIA 202 </v>
      </c>
      <c r="K1290" s="1" t="str">
        <f t="shared" si="145"/>
        <v>Daichi 2, SPROUT &amp; Others</v>
      </c>
      <c r="L1290" s="1" t="s">
        <v>8</v>
      </c>
      <c r="M1290" s="1">
        <v>90</v>
      </c>
      <c r="N1290" s="1">
        <f t="shared" si="146"/>
        <v>7470</v>
      </c>
      <c r="O1290" s="1" t="s">
        <v>9</v>
      </c>
    </row>
    <row r="1291" spans="1:15" x14ac:dyDescent="0.3">
      <c r="A1291" s="1" t="s">
        <v>4</v>
      </c>
      <c r="B1291" s="1" t="s">
        <v>1561</v>
      </c>
      <c r="C1291" s="1" t="str">
        <f t="shared" si="140"/>
        <v>Russia</v>
      </c>
      <c r="D1291" s="1" t="s">
        <v>2707</v>
      </c>
      <c r="E1291" s="7" t="str">
        <f>TEXT(DATE(MID(D1291, 13, 4), CHOOSE(MATCH( MID(D1291, 5, 3), {"Jan","Feb","Mar","Apr","May","Jun","Jul","Aug","Sep","Oct","Nov","Dec"}, 0), 1, 2, 3, 4, 5, 6, 7, 8, 9, 10, 11, 12), MID(D1291, 9, 2)), "yyyy-mm-dd")</f>
        <v>2014-05-23</v>
      </c>
      <c r="F1291" s="1" t="str">
        <f t="shared" si="141"/>
        <v>05:27:00</v>
      </c>
      <c r="G1291" s="9" t="str">
        <f t="shared" si="142"/>
        <v>May</v>
      </c>
      <c r="H1291" s="5" t="str">
        <f t="shared" si="143"/>
        <v>2014</v>
      </c>
      <c r="I1291" s="1" t="s">
        <v>2708</v>
      </c>
      <c r="J1291" s="1" t="str">
        <f t="shared" si="144"/>
        <v xml:space="preserve">Rokot/Briz KM </v>
      </c>
      <c r="K1291" s="1" t="str">
        <f t="shared" si="145"/>
        <v>Cosmos 2496 to 2499</v>
      </c>
      <c r="L1291" s="1" t="s">
        <v>346</v>
      </c>
      <c r="M1291" s="1">
        <v>13</v>
      </c>
      <c r="N1291" s="1">
        <f t="shared" si="146"/>
        <v>1079</v>
      </c>
      <c r="O1291" s="1" t="s">
        <v>9</v>
      </c>
    </row>
    <row r="1292" spans="1:15" x14ac:dyDescent="0.3">
      <c r="A1292" s="1" t="s">
        <v>74</v>
      </c>
      <c r="B1292" s="1" t="s">
        <v>75</v>
      </c>
      <c r="C1292" s="1" t="str">
        <f t="shared" si="140"/>
        <v>USA</v>
      </c>
      <c r="D1292" s="1" t="s">
        <v>2709</v>
      </c>
      <c r="E1292" s="7" t="str">
        <f>TEXT(DATE(MID(D1292, 13, 4), CHOOSE(MATCH( MID(D1292, 5, 3), {"Jan","Feb","Mar","Apr","May","Jun","Jul","Aug","Sep","Oct","Nov","Dec"}, 0), 1, 2, 3, 4, 5, 6, 7, 8, 9, 10, 11, 12), MID(D1292, 9, 2)), "yyyy-mm-dd")</f>
        <v>2014-05-22</v>
      </c>
      <c r="F1292" s="1" t="str">
        <f t="shared" si="141"/>
        <v>13:09:00</v>
      </c>
      <c r="G1292" s="9" t="str">
        <f t="shared" si="142"/>
        <v>May</v>
      </c>
      <c r="H1292" s="5" t="str">
        <f t="shared" si="143"/>
        <v>2014</v>
      </c>
      <c r="I1292" s="1" t="s">
        <v>2710</v>
      </c>
      <c r="J1292" s="1" t="str">
        <f t="shared" si="144"/>
        <v xml:space="preserve">Atlas V 401 </v>
      </c>
      <c r="K1292" s="1" t="str">
        <f t="shared" si="145"/>
        <v>NROL-33</v>
      </c>
      <c r="L1292" s="1" t="s">
        <v>8</v>
      </c>
      <c r="M1292" s="1">
        <v>109</v>
      </c>
      <c r="N1292" s="1">
        <f t="shared" si="146"/>
        <v>9047</v>
      </c>
      <c r="O1292" s="1" t="s">
        <v>9</v>
      </c>
    </row>
    <row r="1293" spans="1:15" x14ac:dyDescent="0.3">
      <c r="A1293" s="1" t="s">
        <v>74</v>
      </c>
      <c r="B1293" s="1" t="s">
        <v>390</v>
      </c>
      <c r="C1293" s="1" t="str">
        <f t="shared" si="140"/>
        <v>USA</v>
      </c>
      <c r="D1293" s="1" t="s">
        <v>2711</v>
      </c>
      <c r="E1293" s="7" t="str">
        <f>TEXT(DATE(MID(D1293, 13, 4), CHOOSE(MATCH( MID(D1293, 5, 3), {"Jan","Feb","Mar","Apr","May","Jun","Jul","Aug","Sep","Oct","Nov","Dec"}, 0), 1, 2, 3, 4, 5, 6, 7, 8, 9, 10, 11, 12), MID(D1293, 9, 2)), "yyyy-mm-dd")</f>
        <v>2014-05-17</v>
      </c>
      <c r="F1293" s="1" t="str">
        <f t="shared" si="141"/>
        <v>00:03:00</v>
      </c>
      <c r="G1293" s="9" t="str">
        <f t="shared" si="142"/>
        <v>May</v>
      </c>
      <c r="H1293" s="5" t="str">
        <f t="shared" si="143"/>
        <v>2014</v>
      </c>
      <c r="I1293" s="1" t="s">
        <v>2712</v>
      </c>
      <c r="J1293" s="1" t="str">
        <f t="shared" si="144"/>
        <v xml:space="preserve">Delta IV Medium+ (4,2) </v>
      </c>
      <c r="K1293" s="1" t="str">
        <f t="shared" si="145"/>
        <v>GPS IIF-6</v>
      </c>
      <c r="L1293" s="1" t="s">
        <v>346</v>
      </c>
      <c r="M1293" s="1">
        <v>164</v>
      </c>
      <c r="N1293" s="1">
        <f t="shared" si="146"/>
        <v>13612</v>
      </c>
      <c r="O1293" s="1" t="s">
        <v>9</v>
      </c>
    </row>
    <row r="1294" spans="1:15" x14ac:dyDescent="0.3">
      <c r="A1294" s="1" t="s">
        <v>129</v>
      </c>
      <c r="B1294" s="1" t="s">
        <v>529</v>
      </c>
      <c r="C1294" s="1" t="str">
        <f t="shared" si="140"/>
        <v>Kazakhstan</v>
      </c>
      <c r="D1294" s="1" t="s">
        <v>2713</v>
      </c>
      <c r="E1294" s="7" t="str">
        <f>TEXT(DATE(MID(D1294, 13, 4), CHOOSE(MATCH( MID(D1294, 5, 3), {"Jan","Feb","Mar","Apr","May","Jun","Jul","Aug","Sep","Oct","Nov","Dec"}, 0), 1, 2, 3, 4, 5, 6, 7, 8, 9, 10, 11, 12), MID(D1294, 9, 2)), "yyyy-mm-dd")</f>
        <v>2014-05-15</v>
      </c>
      <c r="F1294" s="1" t="str">
        <f t="shared" si="141"/>
        <v>21:41:00</v>
      </c>
      <c r="G1294" s="9" t="str">
        <f t="shared" si="142"/>
        <v>May</v>
      </c>
      <c r="H1294" s="5" t="str">
        <f t="shared" si="143"/>
        <v>2014</v>
      </c>
      <c r="I1294" s="1" t="s">
        <v>2714</v>
      </c>
      <c r="J1294" s="1" t="str">
        <f t="shared" si="144"/>
        <v xml:space="preserve">Proton-M/Briz-M </v>
      </c>
      <c r="K1294" s="1" t="str">
        <f t="shared" si="145"/>
        <v>Ekspress-AM4R</v>
      </c>
      <c r="L1294" s="1" t="s">
        <v>8</v>
      </c>
      <c r="M1294" s="1">
        <v>65</v>
      </c>
      <c r="N1294" s="1">
        <f t="shared" si="146"/>
        <v>5395</v>
      </c>
      <c r="O1294" s="1" t="s">
        <v>257</v>
      </c>
    </row>
    <row r="1295" spans="1:15" x14ac:dyDescent="0.3">
      <c r="A1295" s="1" t="s">
        <v>4</v>
      </c>
      <c r="B1295" s="1" t="s">
        <v>5</v>
      </c>
      <c r="C1295" s="1" t="str">
        <f t="shared" si="140"/>
        <v>Russia</v>
      </c>
      <c r="D1295" s="1" t="s">
        <v>2715</v>
      </c>
      <c r="E1295" s="7" t="str">
        <f>TEXT(DATE(MID(D1295, 13, 4), CHOOSE(MATCH( MID(D1295, 5, 3), {"Jan","Feb","Mar","Apr","May","Jun","Jul","Aug","Sep","Oct","Nov","Dec"}, 0), 1, 2, 3, 4, 5, 6, 7, 8, 9, 10, 11, 12), MID(D1295, 9, 2)), "yyyy-mm-dd")</f>
        <v>2014-05-06</v>
      </c>
      <c r="F1295" s="1" t="str">
        <f t="shared" si="141"/>
        <v>13:49:00</v>
      </c>
      <c r="G1295" s="9" t="str">
        <f t="shared" si="142"/>
        <v>May</v>
      </c>
      <c r="H1295" s="5" t="str">
        <f t="shared" si="143"/>
        <v>2014</v>
      </c>
      <c r="I1295" s="1" t="s">
        <v>2716</v>
      </c>
      <c r="J1295" s="1" t="str">
        <f t="shared" si="144"/>
        <v xml:space="preserve">Soyuz 2.1a </v>
      </c>
      <c r="K1295" s="1" t="str">
        <f t="shared" si="145"/>
        <v>Cosmos 2495</v>
      </c>
      <c r="L1295" s="1" t="s">
        <v>8</v>
      </c>
      <c r="M1295" s="1">
        <v>17.420000000000002</v>
      </c>
      <c r="N1295" s="1">
        <f t="shared" si="146"/>
        <v>1445.8600000000001</v>
      </c>
      <c r="O1295" s="1" t="s">
        <v>9</v>
      </c>
    </row>
    <row r="1296" spans="1:15" x14ac:dyDescent="0.3">
      <c r="A1296" s="1" t="s">
        <v>233</v>
      </c>
      <c r="B1296" s="1" t="s">
        <v>234</v>
      </c>
      <c r="C1296" s="1" t="str">
        <f t="shared" si="140"/>
        <v>France</v>
      </c>
      <c r="D1296" s="1" t="s">
        <v>2717</v>
      </c>
      <c r="E1296" s="7" t="str">
        <f>TEXT(DATE(MID(D1296, 13, 4), CHOOSE(MATCH( MID(D1296, 5, 3), {"Jan","Feb","Mar","Apr","May","Jun","Jul","Aug","Sep","Oct","Nov","Dec"}, 0), 1, 2, 3, 4, 5, 6, 7, 8, 9, 10, 11, 12), MID(D1296, 9, 2)), "yyyy-mm-dd")</f>
        <v>2014-04-30</v>
      </c>
      <c r="F1296" s="1" t="str">
        <f t="shared" si="141"/>
        <v>01:35:00</v>
      </c>
      <c r="G1296" s="9" t="str">
        <f t="shared" si="142"/>
        <v>April</v>
      </c>
      <c r="H1296" s="5" t="str">
        <f t="shared" si="143"/>
        <v>2014</v>
      </c>
      <c r="I1296" s="1" t="s">
        <v>2718</v>
      </c>
      <c r="J1296" s="1" t="str">
        <f t="shared" si="144"/>
        <v xml:space="preserve">Vega </v>
      </c>
      <c r="K1296" s="1" t="str">
        <f t="shared" si="145"/>
        <v>KazEOSat 1</v>
      </c>
      <c r="L1296" s="1" t="s">
        <v>8</v>
      </c>
      <c r="M1296" s="1">
        <v>37</v>
      </c>
      <c r="N1296" s="1">
        <f t="shared" si="146"/>
        <v>3071</v>
      </c>
      <c r="O1296" s="1" t="s">
        <v>9</v>
      </c>
    </row>
    <row r="1297" spans="1:15" x14ac:dyDescent="0.3">
      <c r="A1297" s="1" t="s">
        <v>129</v>
      </c>
      <c r="B1297" s="1" t="s">
        <v>565</v>
      </c>
      <c r="C1297" s="1" t="str">
        <f t="shared" si="140"/>
        <v>Kazakhstan</v>
      </c>
      <c r="D1297" s="1" t="s">
        <v>2719</v>
      </c>
      <c r="E1297" s="7" t="str">
        <f>TEXT(DATE(MID(D1297, 13, 4), CHOOSE(MATCH( MID(D1297, 5, 3), {"Jan","Feb","Mar","Apr","May","Jun","Jul","Aug","Sep","Oct","Nov","Dec"}, 0), 1, 2, 3, 4, 5, 6, 7, 8, 9, 10, 11, 12), MID(D1297, 9, 2)), "yyyy-mm-dd")</f>
        <v>2014-04-28</v>
      </c>
      <c r="F1297" s="1" t="str">
        <f t="shared" si="141"/>
        <v>04:25:00</v>
      </c>
      <c r="G1297" s="9" t="str">
        <f t="shared" si="142"/>
        <v>April</v>
      </c>
      <c r="H1297" s="5" t="str">
        <f t="shared" si="143"/>
        <v>2014</v>
      </c>
      <c r="I1297" s="1" t="s">
        <v>2720</v>
      </c>
      <c r="J1297" s="1" t="str">
        <f t="shared" si="144"/>
        <v xml:space="preserve">Proton-M/Briz-M </v>
      </c>
      <c r="K1297" s="1" t="str">
        <f t="shared" si="145"/>
        <v>KazSat-3 &amp; Luch-5V</v>
      </c>
      <c r="L1297" s="1" t="s">
        <v>8</v>
      </c>
      <c r="M1297" s="1">
        <v>65</v>
      </c>
      <c r="N1297" s="1">
        <f t="shared" si="146"/>
        <v>5395</v>
      </c>
      <c r="O1297" s="1" t="s">
        <v>9</v>
      </c>
    </row>
    <row r="1298" spans="1:15" x14ac:dyDescent="0.3">
      <c r="A1298" s="1" t="s">
        <v>10</v>
      </c>
      <c r="B1298" s="1" t="s">
        <v>11</v>
      </c>
      <c r="C1298" s="1" t="str">
        <f t="shared" si="140"/>
        <v>USA</v>
      </c>
      <c r="D1298" s="1" t="s">
        <v>2721</v>
      </c>
      <c r="E1298" s="7" t="str">
        <f>TEXT(DATE(MID(D1298, 13, 4), CHOOSE(MATCH( MID(D1298, 5, 3), {"Jan","Feb","Mar","Apr","May","Jun","Jul","Aug","Sep","Oct","Nov","Dec"}, 0), 1, 2, 3, 4, 5, 6, 7, 8, 9, 10, 11, 12), MID(D1298, 9, 2)), "yyyy-mm-dd")</f>
        <v>2014-04-18</v>
      </c>
      <c r="F1298" s="1" t="str">
        <f t="shared" si="141"/>
        <v>19:25:00</v>
      </c>
      <c r="G1298" s="9" t="str">
        <f t="shared" si="142"/>
        <v>April</v>
      </c>
      <c r="H1298" s="5" t="str">
        <f t="shared" si="143"/>
        <v>2014</v>
      </c>
      <c r="I1298" s="1" t="s">
        <v>2722</v>
      </c>
      <c r="J1298" s="1" t="str">
        <f t="shared" si="144"/>
        <v xml:space="preserve">Falcon 9 Block 2 (v1.1) </v>
      </c>
      <c r="K1298" s="1" t="str">
        <f t="shared" si="145"/>
        <v>CRS SpX-3</v>
      </c>
      <c r="L1298" s="1" t="s">
        <v>346</v>
      </c>
      <c r="M1298" s="1">
        <v>56.5</v>
      </c>
      <c r="N1298" s="1">
        <f t="shared" si="146"/>
        <v>4689.5</v>
      </c>
      <c r="O1298" s="1" t="s">
        <v>9</v>
      </c>
    </row>
    <row r="1299" spans="1:15" x14ac:dyDescent="0.3">
      <c r="A1299" s="1" t="s">
        <v>129</v>
      </c>
      <c r="B1299" s="1" t="s">
        <v>130</v>
      </c>
      <c r="C1299" s="1" t="str">
        <f t="shared" si="140"/>
        <v>Kazakhstan</v>
      </c>
      <c r="D1299" s="1" t="s">
        <v>2723</v>
      </c>
      <c r="E1299" s="7" t="str">
        <f>TEXT(DATE(MID(D1299, 13, 4), CHOOSE(MATCH( MID(D1299, 5, 3), {"Jan","Feb","Mar","Apr","May","Jun","Jul","Aug","Sep","Oct","Nov","Dec"}, 0), 1, 2, 3, 4, 5, 6, 7, 8, 9, 10, 11, 12), MID(D1299, 9, 2)), "yyyy-mm-dd")</f>
        <v>2014-04-16</v>
      </c>
      <c r="F1299" s="1" t="str">
        <f t="shared" si="141"/>
        <v>16:20:00</v>
      </c>
      <c r="G1299" s="9" t="str">
        <f t="shared" si="142"/>
        <v>April</v>
      </c>
      <c r="H1299" s="5" t="str">
        <f t="shared" si="143"/>
        <v>2014</v>
      </c>
      <c r="I1299" s="1" t="s">
        <v>2724</v>
      </c>
      <c r="J1299" s="1" t="str">
        <f t="shared" si="144"/>
        <v xml:space="preserve">Soyuz U </v>
      </c>
      <c r="K1299" s="1" t="str">
        <f t="shared" si="145"/>
        <v>EgyptSat-2</v>
      </c>
      <c r="L1299" s="1" t="s">
        <v>346</v>
      </c>
      <c r="M1299" s="1">
        <v>20</v>
      </c>
      <c r="N1299" s="1">
        <f t="shared" si="146"/>
        <v>1660</v>
      </c>
      <c r="O1299" s="1" t="s">
        <v>9</v>
      </c>
    </row>
    <row r="1300" spans="1:15" x14ac:dyDescent="0.3">
      <c r="A1300" s="1" t="s">
        <v>74</v>
      </c>
      <c r="B1300" s="1" t="s">
        <v>75</v>
      </c>
      <c r="C1300" s="1" t="str">
        <f t="shared" si="140"/>
        <v>USA</v>
      </c>
      <c r="D1300" s="1" t="s">
        <v>2725</v>
      </c>
      <c r="E1300" s="7" t="str">
        <f>TEXT(DATE(MID(D1300, 13, 4), CHOOSE(MATCH( MID(D1300, 5, 3), {"Jan","Feb","Mar","Apr","May","Jun","Jul","Aug","Sep","Oct","Nov","Dec"}, 0), 1, 2, 3, 4, 5, 6, 7, 8, 9, 10, 11, 12), MID(D1300, 9, 2)), "yyyy-mm-dd")</f>
        <v>2014-04-10</v>
      </c>
      <c r="F1300" s="1" t="str">
        <f t="shared" si="141"/>
        <v>17:45:00</v>
      </c>
      <c r="G1300" s="9" t="str">
        <f t="shared" si="142"/>
        <v>April</v>
      </c>
      <c r="H1300" s="5" t="str">
        <f t="shared" si="143"/>
        <v>2014</v>
      </c>
      <c r="I1300" s="1" t="s">
        <v>2726</v>
      </c>
      <c r="J1300" s="1" t="str">
        <f t="shared" si="144"/>
        <v xml:space="preserve">Atlas V 541 </v>
      </c>
      <c r="K1300" s="1" t="str">
        <f t="shared" si="145"/>
        <v>NROL-67</v>
      </c>
      <c r="L1300" s="1" t="s">
        <v>8</v>
      </c>
      <c r="M1300" s="1">
        <v>145</v>
      </c>
      <c r="N1300" s="1">
        <f t="shared" si="146"/>
        <v>12035</v>
      </c>
      <c r="O1300" s="1" t="s">
        <v>9</v>
      </c>
    </row>
    <row r="1301" spans="1:15" x14ac:dyDescent="0.3">
      <c r="A1301" s="1" t="s">
        <v>497</v>
      </c>
      <c r="B1301" s="1" t="s">
        <v>498</v>
      </c>
      <c r="C1301" s="1" t="str">
        <f t="shared" si="140"/>
        <v>Israel</v>
      </c>
      <c r="D1301" s="1" t="s">
        <v>2727</v>
      </c>
      <c r="E1301" s="7" t="str">
        <f>TEXT(DATE(MID(D1301, 13, 4), CHOOSE(MATCH( MID(D1301, 5, 3), {"Jan","Feb","Mar","Apr","May","Jun","Jul","Aug","Sep","Oct","Nov","Dec"}, 0), 1, 2, 3, 4, 5, 6, 7, 8, 9, 10, 11, 12), MID(D1301, 9, 2)), "yyyy-mm-dd")</f>
        <v>2014-04-09</v>
      </c>
      <c r="F1301" s="1" t="str">
        <f t="shared" si="141"/>
        <v>19:06:00</v>
      </c>
      <c r="G1301" s="9" t="str">
        <f t="shared" si="142"/>
        <v>April</v>
      </c>
      <c r="H1301" s="5" t="str">
        <f t="shared" si="143"/>
        <v>2014</v>
      </c>
      <c r="I1301" s="1" t="s">
        <v>2728</v>
      </c>
      <c r="J1301" s="1" t="str">
        <f t="shared" si="144"/>
        <v xml:space="preserve">Shavit-2 </v>
      </c>
      <c r="K1301" s="1" t="str">
        <f t="shared" si="145"/>
        <v>Ofek-10</v>
      </c>
      <c r="L1301" s="1" t="s">
        <v>8</v>
      </c>
      <c r="M1301" s="1"/>
      <c r="N1301" s="1">
        <f t="shared" si="146"/>
        <v>0</v>
      </c>
      <c r="O1301" s="1" t="s">
        <v>9</v>
      </c>
    </row>
    <row r="1302" spans="1:15" x14ac:dyDescent="0.3">
      <c r="A1302" s="1" t="s">
        <v>129</v>
      </c>
      <c r="B1302" s="1" t="s">
        <v>1630</v>
      </c>
      <c r="C1302" s="1" t="str">
        <f t="shared" si="140"/>
        <v>Kazakhstan</v>
      </c>
      <c r="D1302" s="1" t="s">
        <v>2729</v>
      </c>
      <c r="E1302" s="7" t="str">
        <f>TEXT(DATE(MID(D1302, 13, 4), CHOOSE(MATCH( MID(D1302, 5, 3), {"Jan","Feb","Mar","Apr","May","Jun","Jul","Aug","Sep","Oct","Nov","Dec"}, 0), 1, 2, 3, 4, 5, 6, 7, 8, 9, 10, 11, 12), MID(D1302, 9, 2)), "yyyy-mm-dd")</f>
        <v>2014-04-09</v>
      </c>
      <c r="F1302" s="1" t="str">
        <f t="shared" si="141"/>
        <v>15:26:00</v>
      </c>
      <c r="G1302" s="9" t="str">
        <f t="shared" si="142"/>
        <v>April</v>
      </c>
      <c r="H1302" s="5" t="str">
        <f t="shared" si="143"/>
        <v>2014</v>
      </c>
      <c r="I1302" s="1" t="s">
        <v>2730</v>
      </c>
      <c r="J1302" s="1" t="str">
        <f t="shared" si="144"/>
        <v xml:space="preserve">Soyuz U </v>
      </c>
      <c r="K1302" s="1" t="str">
        <f t="shared" si="145"/>
        <v>Progress M-23M</v>
      </c>
      <c r="L1302" s="1" t="s">
        <v>346</v>
      </c>
      <c r="M1302" s="1">
        <v>20</v>
      </c>
      <c r="N1302" s="1">
        <f t="shared" si="146"/>
        <v>1660</v>
      </c>
      <c r="O1302" s="1" t="s">
        <v>9</v>
      </c>
    </row>
    <row r="1303" spans="1:15" x14ac:dyDescent="0.3">
      <c r="A1303" s="1" t="s">
        <v>86</v>
      </c>
      <c r="B1303" s="1" t="s">
        <v>87</v>
      </c>
      <c r="C1303" s="1" t="str">
        <f t="shared" si="140"/>
        <v>India</v>
      </c>
      <c r="D1303" s="1" t="s">
        <v>2731</v>
      </c>
      <c r="E1303" s="7" t="str">
        <f>TEXT(DATE(MID(D1303, 13, 4), CHOOSE(MATCH( MID(D1303, 5, 3), {"Jan","Feb","Mar","Apr","May","Jun","Jul","Aug","Sep","Oct","Nov","Dec"}, 0), 1, 2, 3, 4, 5, 6, 7, 8, 9, 10, 11, 12), MID(D1303, 9, 2)), "yyyy-mm-dd")</f>
        <v>2014-04-04</v>
      </c>
      <c r="F1303" s="1" t="str">
        <f t="shared" si="141"/>
        <v>11:44:00</v>
      </c>
      <c r="G1303" s="9" t="str">
        <f t="shared" si="142"/>
        <v>April</v>
      </c>
      <c r="H1303" s="5" t="str">
        <f t="shared" si="143"/>
        <v>2014</v>
      </c>
      <c r="I1303" s="1" t="s">
        <v>2732</v>
      </c>
      <c r="J1303" s="1" t="str">
        <f t="shared" si="144"/>
        <v xml:space="preserve">PSLV-XL </v>
      </c>
      <c r="K1303" s="1" t="str">
        <f t="shared" si="145"/>
        <v>IRNSS-1B</v>
      </c>
      <c r="L1303" s="1" t="s">
        <v>8</v>
      </c>
      <c r="M1303" s="1">
        <v>31</v>
      </c>
      <c r="N1303" s="1">
        <f t="shared" si="146"/>
        <v>2573</v>
      </c>
      <c r="O1303" s="1" t="s">
        <v>9</v>
      </c>
    </row>
    <row r="1304" spans="1:15" x14ac:dyDescent="0.3">
      <c r="A1304" s="1" t="s">
        <v>233</v>
      </c>
      <c r="B1304" s="1" t="s">
        <v>981</v>
      </c>
      <c r="C1304" s="1" t="str">
        <f t="shared" si="140"/>
        <v>France</v>
      </c>
      <c r="D1304" s="1" t="s">
        <v>2733</v>
      </c>
      <c r="E1304" s="7" t="str">
        <f>TEXT(DATE(MID(D1304, 13, 4), CHOOSE(MATCH( MID(D1304, 5, 3), {"Jan","Feb","Mar","Apr","May","Jun","Jul","Aug","Sep","Oct","Nov","Dec"}, 0), 1, 2, 3, 4, 5, 6, 7, 8, 9, 10, 11, 12), MID(D1304, 9, 2)), "yyyy-mm-dd")</f>
        <v>2014-04-03</v>
      </c>
      <c r="F1304" s="1" t="str">
        <f t="shared" si="141"/>
        <v>21:02:00</v>
      </c>
      <c r="G1304" s="9" t="str">
        <f t="shared" si="142"/>
        <v>April</v>
      </c>
      <c r="H1304" s="5" t="str">
        <f t="shared" si="143"/>
        <v>2014</v>
      </c>
      <c r="I1304" s="1" t="s">
        <v>2734</v>
      </c>
      <c r="J1304" s="1" t="str">
        <f t="shared" si="144"/>
        <v xml:space="preserve">Soyuz ST-A/Fregat-M </v>
      </c>
      <c r="K1304" s="1" t="str">
        <f t="shared" si="145"/>
        <v>Sentinel 1A</v>
      </c>
      <c r="L1304" s="1" t="s">
        <v>8</v>
      </c>
      <c r="M1304" s="1">
        <v>30</v>
      </c>
      <c r="N1304" s="1">
        <f t="shared" si="146"/>
        <v>2490</v>
      </c>
      <c r="O1304" s="1" t="s">
        <v>9</v>
      </c>
    </row>
    <row r="1305" spans="1:15" x14ac:dyDescent="0.3">
      <c r="A1305" s="1" t="s">
        <v>74</v>
      </c>
      <c r="B1305" s="1" t="s">
        <v>671</v>
      </c>
      <c r="C1305" s="1" t="str">
        <f t="shared" si="140"/>
        <v>USA</v>
      </c>
      <c r="D1305" s="1" t="s">
        <v>2735</v>
      </c>
      <c r="E1305" s="7" t="str">
        <f>TEXT(DATE(MID(D1305, 13, 4), CHOOSE(MATCH( MID(D1305, 5, 3), {"Jan","Feb","Mar","Apr","May","Jun","Jul","Aug","Sep","Oct","Nov","Dec"}, 0), 1, 2, 3, 4, 5, 6, 7, 8, 9, 10, 11, 12), MID(D1305, 9, 2)), "yyyy-mm-dd")</f>
        <v>2014-04-03</v>
      </c>
      <c r="F1305" s="1" t="str">
        <f t="shared" si="141"/>
        <v>14:46:00</v>
      </c>
      <c r="G1305" s="9" t="str">
        <f t="shared" si="142"/>
        <v>April</v>
      </c>
      <c r="H1305" s="5" t="str">
        <f t="shared" si="143"/>
        <v>2014</v>
      </c>
      <c r="I1305" s="1" t="s">
        <v>2736</v>
      </c>
      <c r="J1305" s="1" t="str">
        <f t="shared" si="144"/>
        <v xml:space="preserve">Atlas V 401 </v>
      </c>
      <c r="K1305" s="1" t="str">
        <f t="shared" si="145"/>
        <v>DMSP-5D3-F19 (USA-249)</v>
      </c>
      <c r="L1305" s="1" t="s">
        <v>8</v>
      </c>
      <c r="M1305" s="1">
        <v>109</v>
      </c>
      <c r="N1305" s="1">
        <f t="shared" si="146"/>
        <v>9047</v>
      </c>
      <c r="O1305" s="1" t="s">
        <v>9</v>
      </c>
    </row>
    <row r="1306" spans="1:15" x14ac:dyDescent="0.3">
      <c r="A1306" s="1" t="s">
        <v>14</v>
      </c>
      <c r="B1306" s="1" t="s">
        <v>90</v>
      </c>
      <c r="C1306" s="1" t="str">
        <f t="shared" si="140"/>
        <v>China</v>
      </c>
      <c r="D1306" s="1" t="s">
        <v>2737</v>
      </c>
      <c r="E1306" s="7" t="str">
        <f>TEXT(DATE(MID(D1306, 13, 4), CHOOSE(MATCH( MID(D1306, 5, 3), {"Jan","Feb","Mar","Apr","May","Jun","Jul","Aug","Sep","Oct","Nov","Dec"}, 0), 1, 2, 3, 4, 5, 6, 7, 8, 9, 10, 11, 12), MID(D1306, 9, 2)), "yyyy-mm-dd")</f>
        <v>2014-03-31</v>
      </c>
      <c r="F1306" s="1" t="str">
        <f t="shared" si="141"/>
        <v>02:58:00</v>
      </c>
      <c r="G1306" s="9" t="str">
        <f t="shared" si="142"/>
        <v>March</v>
      </c>
      <c r="H1306" s="5" t="str">
        <f t="shared" si="143"/>
        <v>2014</v>
      </c>
      <c r="I1306" s="1" t="s">
        <v>2738</v>
      </c>
      <c r="J1306" s="1" t="str">
        <f t="shared" si="144"/>
        <v xml:space="preserve">Long March 2C </v>
      </c>
      <c r="K1306" s="1" t="str">
        <f t="shared" si="145"/>
        <v>Shijian-11 06</v>
      </c>
      <c r="L1306" s="1" t="s">
        <v>8</v>
      </c>
      <c r="M1306" s="1">
        <v>30.8</v>
      </c>
      <c r="N1306" s="1">
        <f t="shared" si="146"/>
        <v>2556.4</v>
      </c>
      <c r="O1306" s="1" t="s">
        <v>9</v>
      </c>
    </row>
    <row r="1307" spans="1:15" x14ac:dyDescent="0.3">
      <c r="A1307" s="1" t="s">
        <v>129</v>
      </c>
      <c r="B1307" s="1" t="s">
        <v>1630</v>
      </c>
      <c r="C1307" s="1" t="str">
        <f t="shared" si="140"/>
        <v>Kazakhstan</v>
      </c>
      <c r="D1307" s="1" t="s">
        <v>2739</v>
      </c>
      <c r="E1307" s="7" t="str">
        <f>TEXT(DATE(MID(D1307, 13, 4), CHOOSE(MATCH( MID(D1307, 5, 3), {"Jan","Feb","Mar","Apr","May","Jun","Jul","Aug","Sep","Oct","Nov","Dec"}, 0), 1, 2, 3, 4, 5, 6, 7, 8, 9, 10, 11, 12), MID(D1307, 9, 2)), "yyyy-mm-dd")</f>
        <v>2014-03-25</v>
      </c>
      <c r="F1307" s="1" t="str">
        <f t="shared" si="141"/>
        <v>21:17:00</v>
      </c>
      <c r="G1307" s="9" t="str">
        <f t="shared" si="142"/>
        <v>March</v>
      </c>
      <c r="H1307" s="5" t="str">
        <f t="shared" si="143"/>
        <v>2014</v>
      </c>
      <c r="I1307" s="1" t="s">
        <v>2740</v>
      </c>
      <c r="J1307" s="1" t="str">
        <f t="shared" si="144"/>
        <v xml:space="preserve">Soyuz FG </v>
      </c>
      <c r="K1307" s="1" t="str">
        <f t="shared" si="145"/>
        <v>Soyuz TMA-12M</v>
      </c>
      <c r="L1307" s="1" t="s">
        <v>346</v>
      </c>
      <c r="M1307" s="1"/>
      <c r="N1307" s="1">
        <f t="shared" si="146"/>
        <v>0</v>
      </c>
      <c r="O1307" s="1" t="s">
        <v>9</v>
      </c>
    </row>
    <row r="1308" spans="1:15" x14ac:dyDescent="0.3">
      <c r="A1308" s="1" t="s">
        <v>4</v>
      </c>
      <c r="B1308" s="1" t="s">
        <v>5</v>
      </c>
      <c r="C1308" s="1" t="str">
        <f t="shared" si="140"/>
        <v>Russia</v>
      </c>
      <c r="D1308" s="1" t="s">
        <v>2741</v>
      </c>
      <c r="E1308" s="7" t="str">
        <f>TEXT(DATE(MID(D1308, 13, 4), CHOOSE(MATCH( MID(D1308, 5, 3), {"Jan","Feb","Mar","Apr","May","Jun","Jul","Aug","Sep","Oct","Nov","Dec"}, 0), 1, 2, 3, 4, 5, 6, 7, 8, 9, 10, 11, 12), MID(D1308, 9, 2)), "yyyy-mm-dd")</f>
        <v>2014-03-23</v>
      </c>
      <c r="F1308" s="1" t="str">
        <f t="shared" si="141"/>
        <v>22:54:00</v>
      </c>
      <c r="G1308" s="9" t="str">
        <f t="shared" si="142"/>
        <v>March</v>
      </c>
      <c r="H1308" s="5" t="str">
        <f t="shared" si="143"/>
        <v>2014</v>
      </c>
      <c r="I1308" s="1" t="s">
        <v>2742</v>
      </c>
      <c r="J1308" s="1" t="str">
        <f t="shared" si="144"/>
        <v xml:space="preserve">Soyuz 2.1b/Fregat-M </v>
      </c>
      <c r="K1308" s="1" t="str">
        <f t="shared" si="145"/>
        <v>Cosmos 2492</v>
      </c>
      <c r="L1308" s="1" t="s">
        <v>8</v>
      </c>
      <c r="M1308" s="1">
        <v>25</v>
      </c>
      <c r="N1308" s="1">
        <f t="shared" si="146"/>
        <v>2075</v>
      </c>
      <c r="O1308" s="1" t="s">
        <v>9</v>
      </c>
    </row>
    <row r="1309" spans="1:15" x14ac:dyDescent="0.3">
      <c r="A1309" s="1" t="s">
        <v>233</v>
      </c>
      <c r="B1309" s="1" t="s">
        <v>379</v>
      </c>
      <c r="C1309" s="1" t="str">
        <f t="shared" si="140"/>
        <v>France</v>
      </c>
      <c r="D1309" s="1" t="s">
        <v>2743</v>
      </c>
      <c r="E1309" s="7" t="str">
        <f>TEXT(DATE(MID(D1309, 13, 4), CHOOSE(MATCH( MID(D1309, 5, 3), {"Jan","Feb","Mar","Apr","May","Jun","Jul","Aug","Sep","Oct","Nov","Dec"}, 0), 1, 2, 3, 4, 5, 6, 7, 8, 9, 10, 11, 12), MID(D1309, 9, 2)), "yyyy-mm-dd")</f>
        <v>2014-03-22</v>
      </c>
      <c r="F1309" s="1" t="str">
        <f t="shared" si="141"/>
        <v>22:04:00</v>
      </c>
      <c r="G1309" s="9" t="str">
        <f t="shared" si="142"/>
        <v>March</v>
      </c>
      <c r="H1309" s="5" t="str">
        <f t="shared" si="143"/>
        <v>2014</v>
      </c>
      <c r="I1309" s="1" t="s">
        <v>2744</v>
      </c>
      <c r="J1309" s="1" t="str">
        <f t="shared" si="144"/>
        <v xml:space="preserve">Ariane 5 ECA </v>
      </c>
      <c r="K1309" s="1" t="str">
        <f t="shared" si="145"/>
        <v>Astra 5B &amp; Amazonas 4A</v>
      </c>
      <c r="L1309" s="1" t="s">
        <v>346</v>
      </c>
      <c r="M1309" s="1">
        <v>200</v>
      </c>
      <c r="N1309" s="1">
        <f t="shared" si="146"/>
        <v>16600</v>
      </c>
      <c r="O1309" s="1" t="s">
        <v>9</v>
      </c>
    </row>
    <row r="1310" spans="1:15" x14ac:dyDescent="0.3">
      <c r="A1310" s="1" t="s">
        <v>129</v>
      </c>
      <c r="B1310" s="1" t="s">
        <v>565</v>
      </c>
      <c r="C1310" s="1" t="str">
        <f t="shared" si="140"/>
        <v>Kazakhstan</v>
      </c>
      <c r="D1310" s="1" t="s">
        <v>2745</v>
      </c>
      <c r="E1310" s="7" t="str">
        <f>TEXT(DATE(MID(D1310, 13, 4), CHOOSE(MATCH( MID(D1310, 5, 3), {"Jan","Feb","Mar","Apr","May","Jun","Jul","Aug","Sep","Oct","Nov","Dec"}, 0), 1, 2, 3, 4, 5, 6, 7, 8, 9, 10, 11, 12), MID(D1310, 9, 2)), "yyyy-mm-dd")</f>
        <v>2014-03-15</v>
      </c>
      <c r="F1310" s="1" t="str">
        <f t="shared" si="141"/>
        <v>23:08:00</v>
      </c>
      <c r="G1310" s="9" t="str">
        <f t="shared" si="142"/>
        <v>March</v>
      </c>
      <c r="H1310" s="5" t="str">
        <f t="shared" si="143"/>
        <v>2014</v>
      </c>
      <c r="I1310" s="1" t="s">
        <v>2746</v>
      </c>
      <c r="J1310" s="1" t="str">
        <f t="shared" si="144"/>
        <v xml:space="preserve">Proton-M/Briz-M </v>
      </c>
      <c r="K1310" s="1" t="str">
        <f t="shared" si="145"/>
        <v>Ekspress-AT1 &amp; AT2</v>
      </c>
      <c r="L1310" s="1" t="s">
        <v>8</v>
      </c>
      <c r="M1310" s="1">
        <v>65</v>
      </c>
      <c r="N1310" s="1">
        <f t="shared" si="146"/>
        <v>5395</v>
      </c>
      <c r="O1310" s="1" t="s">
        <v>9</v>
      </c>
    </row>
    <row r="1311" spans="1:15" x14ac:dyDescent="0.3">
      <c r="A1311" s="1" t="s">
        <v>60</v>
      </c>
      <c r="B1311" s="1" t="s">
        <v>61</v>
      </c>
      <c r="C1311" s="1" t="str">
        <f t="shared" si="140"/>
        <v>Japan</v>
      </c>
      <c r="D1311" s="1" t="s">
        <v>2747</v>
      </c>
      <c r="E1311" s="7" t="str">
        <f>TEXT(DATE(MID(D1311, 13, 4), CHOOSE(MATCH( MID(D1311, 5, 3), {"Jan","Feb","Mar","Apr","May","Jun","Jul","Aug","Sep","Oct","Nov","Dec"}, 0), 1, 2, 3, 4, 5, 6, 7, 8, 9, 10, 11, 12), MID(D1311, 9, 2)), "yyyy-mm-dd")</f>
        <v>2014-02-27</v>
      </c>
      <c r="F1311" s="1" t="str">
        <f t="shared" si="141"/>
        <v>18:37:00</v>
      </c>
      <c r="G1311" s="9" t="str">
        <f t="shared" si="142"/>
        <v>February</v>
      </c>
      <c r="H1311" s="5" t="str">
        <f t="shared" si="143"/>
        <v>2014</v>
      </c>
      <c r="I1311" s="1" t="s">
        <v>2748</v>
      </c>
      <c r="J1311" s="1" t="str">
        <f t="shared" si="144"/>
        <v xml:space="preserve">H-IIA 202 </v>
      </c>
      <c r="K1311" s="1" t="str">
        <f t="shared" si="145"/>
        <v>GPM-Core, Gennai &amp; Others</v>
      </c>
      <c r="L1311" s="1" t="s">
        <v>8</v>
      </c>
      <c r="M1311" s="1">
        <v>90</v>
      </c>
      <c r="N1311" s="1">
        <f t="shared" si="146"/>
        <v>7470</v>
      </c>
      <c r="O1311" s="1" t="s">
        <v>9</v>
      </c>
    </row>
    <row r="1312" spans="1:15" x14ac:dyDescent="0.3">
      <c r="A1312" s="1" t="s">
        <v>74</v>
      </c>
      <c r="B1312" s="1" t="s">
        <v>390</v>
      </c>
      <c r="C1312" s="1" t="str">
        <f t="shared" si="140"/>
        <v>USA</v>
      </c>
      <c r="D1312" s="1" t="s">
        <v>2749</v>
      </c>
      <c r="E1312" s="7" t="str">
        <f>TEXT(DATE(MID(D1312, 13, 4), CHOOSE(MATCH( MID(D1312, 5, 3), {"Jan","Feb","Mar","Apr","May","Jun","Jul","Aug","Sep","Oct","Nov","Dec"}, 0), 1, 2, 3, 4, 5, 6, 7, 8, 9, 10, 11, 12), MID(D1312, 9, 2)), "yyyy-mm-dd")</f>
        <v>2014-02-21</v>
      </c>
      <c r="F1312" s="1" t="str">
        <f t="shared" si="141"/>
        <v>01:59:00</v>
      </c>
      <c r="G1312" s="9" t="str">
        <f t="shared" si="142"/>
        <v>February</v>
      </c>
      <c r="H1312" s="5" t="str">
        <f t="shared" si="143"/>
        <v>2014</v>
      </c>
      <c r="I1312" s="1" t="s">
        <v>2750</v>
      </c>
      <c r="J1312" s="1" t="str">
        <f t="shared" si="144"/>
        <v xml:space="preserve">Delta IV Medium+ (4,2) </v>
      </c>
      <c r="K1312" s="1" t="str">
        <f t="shared" si="145"/>
        <v>GPS IIF-5</v>
      </c>
      <c r="L1312" s="1" t="s">
        <v>346</v>
      </c>
      <c r="M1312" s="1">
        <v>164</v>
      </c>
      <c r="N1312" s="1">
        <f t="shared" si="146"/>
        <v>13612</v>
      </c>
      <c r="O1312" s="1" t="s">
        <v>9</v>
      </c>
    </row>
    <row r="1313" spans="1:15" x14ac:dyDescent="0.3">
      <c r="A1313" s="1" t="s">
        <v>1623</v>
      </c>
      <c r="B1313" s="1" t="s">
        <v>565</v>
      </c>
      <c r="C1313" s="1" t="str">
        <f t="shared" si="140"/>
        <v>Kazakhstan</v>
      </c>
      <c r="D1313" s="1" t="s">
        <v>2751</v>
      </c>
      <c r="E1313" s="7" t="str">
        <f>TEXT(DATE(MID(D1313, 13, 4), CHOOSE(MATCH( MID(D1313, 5, 3), {"Jan","Feb","Mar","Apr","May","Jun","Jul","Aug","Sep","Oct","Nov","Dec"}, 0), 1, 2, 3, 4, 5, 6, 7, 8, 9, 10, 11, 12), MID(D1313, 9, 2)), "yyyy-mm-dd")</f>
        <v>2014-02-14</v>
      </c>
      <c r="F1313" s="1" t="str">
        <f t="shared" si="141"/>
        <v>21:09:00</v>
      </c>
      <c r="G1313" s="9" t="str">
        <f t="shared" si="142"/>
        <v>February</v>
      </c>
      <c r="H1313" s="5" t="str">
        <f t="shared" si="143"/>
        <v>2014</v>
      </c>
      <c r="I1313" s="1" t="s">
        <v>2752</v>
      </c>
      <c r="J1313" s="1" t="str">
        <f t="shared" si="144"/>
        <v xml:space="preserve">Proton-M/Briz-M </v>
      </c>
      <c r="K1313" s="1" t="str">
        <f t="shared" si="145"/>
        <v>TÃ¼rksat 4A</v>
      </c>
      <c r="L1313" s="1" t="s">
        <v>8</v>
      </c>
      <c r="M1313" s="1">
        <v>65</v>
      </c>
      <c r="N1313" s="1">
        <f t="shared" si="146"/>
        <v>5395</v>
      </c>
      <c r="O1313" s="1" t="s">
        <v>9</v>
      </c>
    </row>
    <row r="1314" spans="1:15" x14ac:dyDescent="0.3">
      <c r="A1314" s="1" t="s">
        <v>233</v>
      </c>
      <c r="B1314" s="1" t="s">
        <v>379</v>
      </c>
      <c r="C1314" s="1" t="str">
        <f t="shared" si="140"/>
        <v>France</v>
      </c>
      <c r="D1314" s="1" t="s">
        <v>2753</v>
      </c>
      <c r="E1314" s="7" t="str">
        <f>TEXT(DATE(MID(D1314, 13, 4), CHOOSE(MATCH( MID(D1314, 5, 3), {"Jan","Feb","Mar","Apr","May","Jun","Jul","Aug","Sep","Oct","Nov","Dec"}, 0), 1, 2, 3, 4, 5, 6, 7, 8, 9, 10, 11, 12), MID(D1314, 9, 2)), "yyyy-mm-dd")</f>
        <v>2014-02-06</v>
      </c>
      <c r="F1314" s="1" t="str">
        <f t="shared" si="141"/>
        <v>21:30:00</v>
      </c>
      <c r="G1314" s="9" t="str">
        <f t="shared" si="142"/>
        <v>February</v>
      </c>
      <c r="H1314" s="5" t="str">
        <f t="shared" si="143"/>
        <v>2014</v>
      </c>
      <c r="I1314" s="1" t="s">
        <v>2754</v>
      </c>
      <c r="J1314" s="1" t="str">
        <f t="shared" si="144"/>
        <v xml:space="preserve">Ariane 5 ECA </v>
      </c>
      <c r="K1314" s="1" t="str">
        <f t="shared" si="145"/>
        <v>ABS-2 &amp; Athena-Fidus</v>
      </c>
      <c r="L1314" s="1" t="s">
        <v>346</v>
      </c>
      <c r="M1314" s="1">
        <v>200</v>
      </c>
      <c r="N1314" s="1">
        <f t="shared" si="146"/>
        <v>16600</v>
      </c>
      <c r="O1314" s="1" t="s">
        <v>9</v>
      </c>
    </row>
    <row r="1315" spans="1:15" x14ac:dyDescent="0.3">
      <c r="A1315" s="1" t="s">
        <v>129</v>
      </c>
      <c r="B1315" s="1" t="s">
        <v>1630</v>
      </c>
      <c r="C1315" s="1" t="str">
        <f t="shared" si="140"/>
        <v>Kazakhstan</v>
      </c>
      <c r="D1315" s="1" t="s">
        <v>2755</v>
      </c>
      <c r="E1315" s="7" t="str">
        <f>TEXT(DATE(MID(D1315, 13, 4), CHOOSE(MATCH( MID(D1315, 5, 3), {"Jan","Feb","Mar","Apr","May","Jun","Jul","Aug","Sep","Oct","Nov","Dec"}, 0), 1, 2, 3, 4, 5, 6, 7, 8, 9, 10, 11, 12), MID(D1315, 9, 2)), "yyyy-mm-dd")</f>
        <v>2014-02-05</v>
      </c>
      <c r="F1315" s="1" t="str">
        <f t="shared" si="141"/>
        <v>16:23:00</v>
      </c>
      <c r="G1315" s="9" t="str">
        <f t="shared" si="142"/>
        <v>February</v>
      </c>
      <c r="H1315" s="5" t="str">
        <f t="shared" si="143"/>
        <v>2014</v>
      </c>
      <c r="I1315" s="1" t="s">
        <v>2756</v>
      </c>
      <c r="J1315" s="1" t="str">
        <f t="shared" si="144"/>
        <v xml:space="preserve">Soyuz U </v>
      </c>
      <c r="K1315" s="1" t="str">
        <f t="shared" si="145"/>
        <v>Progress M-22M</v>
      </c>
      <c r="L1315" s="1" t="s">
        <v>346</v>
      </c>
      <c r="M1315" s="1">
        <v>20</v>
      </c>
      <c r="N1315" s="1">
        <f t="shared" si="146"/>
        <v>1660</v>
      </c>
      <c r="O1315" s="1" t="s">
        <v>9</v>
      </c>
    </row>
    <row r="1316" spans="1:15" x14ac:dyDescent="0.3">
      <c r="A1316" s="1" t="s">
        <v>74</v>
      </c>
      <c r="B1316" s="1" t="s">
        <v>75</v>
      </c>
      <c r="C1316" s="1" t="str">
        <f t="shared" si="140"/>
        <v>USA</v>
      </c>
      <c r="D1316" s="1" t="s">
        <v>2757</v>
      </c>
      <c r="E1316" s="7" t="str">
        <f>TEXT(DATE(MID(D1316, 13, 4), CHOOSE(MATCH( MID(D1316, 5, 3), {"Jan","Feb","Mar","Apr","May","Jun","Jul","Aug","Sep","Oct","Nov","Dec"}, 0), 1, 2, 3, 4, 5, 6, 7, 8, 9, 10, 11, 12), MID(D1316, 9, 2)), "yyyy-mm-dd")</f>
        <v>2014-01-24</v>
      </c>
      <c r="F1316" s="1" t="str">
        <f t="shared" si="141"/>
        <v>02:33:00</v>
      </c>
      <c r="G1316" s="9" t="str">
        <f t="shared" si="142"/>
        <v>January</v>
      </c>
      <c r="H1316" s="5" t="str">
        <f t="shared" si="143"/>
        <v>2014</v>
      </c>
      <c r="I1316" s="1" t="s">
        <v>2758</v>
      </c>
      <c r="J1316" s="1" t="str">
        <f t="shared" si="144"/>
        <v xml:space="preserve">Atlas V 401 </v>
      </c>
      <c r="K1316" s="1" t="str">
        <f t="shared" si="145"/>
        <v>TDRS-L</v>
      </c>
      <c r="L1316" s="1" t="s">
        <v>8</v>
      </c>
      <c r="M1316" s="1">
        <v>109</v>
      </c>
      <c r="N1316" s="1">
        <f t="shared" si="146"/>
        <v>9047</v>
      </c>
      <c r="O1316" s="1" t="s">
        <v>9</v>
      </c>
    </row>
    <row r="1317" spans="1:15" x14ac:dyDescent="0.3">
      <c r="A1317" s="1" t="s">
        <v>37</v>
      </c>
      <c r="B1317" s="1" t="s">
        <v>1754</v>
      </c>
      <c r="C1317" s="1" t="str">
        <f t="shared" si="140"/>
        <v>USA</v>
      </c>
      <c r="D1317" s="1" t="s">
        <v>2759</v>
      </c>
      <c r="E1317" s="7" t="str">
        <f>TEXT(DATE(MID(D1317, 13, 4), CHOOSE(MATCH( MID(D1317, 5, 3), {"Jan","Feb","Mar","Apr","May","Jun","Jul","Aug","Sep","Oct","Nov","Dec"}, 0), 1, 2, 3, 4, 5, 6, 7, 8, 9, 10, 11, 12), MID(D1317, 9, 2)), "yyyy-mm-dd")</f>
        <v>2014-01-10</v>
      </c>
      <c r="F1317" s="1" t="str">
        <f t="shared" si="141"/>
        <v>00:00:00</v>
      </c>
      <c r="G1317" s="9" t="str">
        <f t="shared" si="142"/>
        <v>January</v>
      </c>
      <c r="H1317" s="5" t="str">
        <f t="shared" si="143"/>
        <v>2014</v>
      </c>
      <c r="I1317" s="1" t="s">
        <v>1889</v>
      </c>
      <c r="J1317" s="1" t="str">
        <f t="shared" si="144"/>
        <v xml:space="preserve">SpaceShipTwo </v>
      </c>
      <c r="K1317" s="1" t="str">
        <f t="shared" si="145"/>
        <v>PF03</v>
      </c>
      <c r="L1317" s="1" t="s">
        <v>8</v>
      </c>
      <c r="M1317" s="1"/>
      <c r="N1317" s="1">
        <f t="shared" si="146"/>
        <v>0</v>
      </c>
      <c r="O1317" s="1" t="s">
        <v>9</v>
      </c>
    </row>
    <row r="1318" spans="1:15" x14ac:dyDescent="0.3">
      <c r="A1318" s="1" t="s">
        <v>342</v>
      </c>
      <c r="B1318" s="1" t="s">
        <v>343</v>
      </c>
      <c r="C1318" s="1" t="str">
        <f t="shared" si="140"/>
        <v>USA</v>
      </c>
      <c r="D1318" s="1" t="s">
        <v>2760</v>
      </c>
      <c r="E1318" s="7" t="str">
        <f>TEXT(DATE(MID(D1318, 13, 4), CHOOSE(MATCH( MID(D1318, 5, 3), {"Jan","Feb","Mar","Apr","May","Jun","Jul","Aug","Sep","Oct","Nov","Dec"}, 0), 1, 2, 3, 4, 5, 6, 7, 8, 9, 10, 11, 12), MID(D1318, 9, 2)), "yyyy-mm-dd")</f>
        <v>2014-01-09</v>
      </c>
      <c r="F1318" s="1" t="str">
        <f t="shared" si="141"/>
        <v>18:07:00</v>
      </c>
      <c r="G1318" s="9" t="str">
        <f t="shared" si="142"/>
        <v>January</v>
      </c>
      <c r="H1318" s="5" t="str">
        <f t="shared" si="143"/>
        <v>2014</v>
      </c>
      <c r="I1318" s="1" t="s">
        <v>2761</v>
      </c>
      <c r="J1318" s="1" t="str">
        <f t="shared" si="144"/>
        <v xml:space="preserve">Antares 120 </v>
      </c>
      <c r="K1318" s="1" t="str">
        <f t="shared" si="145"/>
        <v>CRS Orb-1</v>
      </c>
      <c r="L1318" s="1" t="s">
        <v>346</v>
      </c>
      <c r="M1318" s="1">
        <v>80</v>
      </c>
      <c r="N1318" s="1">
        <f t="shared" si="146"/>
        <v>6640</v>
      </c>
      <c r="O1318" s="1" t="s">
        <v>9</v>
      </c>
    </row>
    <row r="1319" spans="1:15" x14ac:dyDescent="0.3">
      <c r="A1319" s="1" t="s">
        <v>10</v>
      </c>
      <c r="B1319" s="1" t="s">
        <v>11</v>
      </c>
      <c r="C1319" s="1" t="str">
        <f t="shared" si="140"/>
        <v>USA</v>
      </c>
      <c r="D1319" s="1" t="s">
        <v>2762</v>
      </c>
      <c r="E1319" s="7" t="str">
        <f>TEXT(DATE(MID(D1319, 13, 4), CHOOSE(MATCH( MID(D1319, 5, 3), {"Jan","Feb","Mar","Apr","May","Jun","Jul","Aug","Sep","Oct","Nov","Dec"}, 0), 1, 2, 3, 4, 5, 6, 7, 8, 9, 10, 11, 12), MID(D1319, 9, 2)), "yyyy-mm-dd")</f>
        <v>2014-01-06</v>
      </c>
      <c r="F1319" s="1" t="str">
        <f t="shared" si="141"/>
        <v>22:06:00</v>
      </c>
      <c r="G1319" s="9" t="str">
        <f t="shared" si="142"/>
        <v>January</v>
      </c>
      <c r="H1319" s="5" t="str">
        <f t="shared" si="143"/>
        <v>2014</v>
      </c>
      <c r="I1319" s="1" t="s">
        <v>2763</v>
      </c>
      <c r="J1319" s="1" t="str">
        <f t="shared" si="144"/>
        <v xml:space="preserve">Falcon 9 Block 2 (v1.1) </v>
      </c>
      <c r="K1319" s="1" t="str">
        <f t="shared" si="145"/>
        <v>Thaicom 6</v>
      </c>
      <c r="L1319" s="1" t="s">
        <v>346</v>
      </c>
      <c r="M1319" s="1">
        <v>56.5</v>
      </c>
      <c r="N1319" s="1">
        <f t="shared" si="146"/>
        <v>4689.5</v>
      </c>
      <c r="O1319" s="1" t="s">
        <v>9</v>
      </c>
    </row>
    <row r="1320" spans="1:15" x14ac:dyDescent="0.3">
      <c r="A1320" s="1" t="s">
        <v>86</v>
      </c>
      <c r="B1320" s="1" t="s">
        <v>290</v>
      </c>
      <c r="C1320" s="1" t="str">
        <f t="shared" si="140"/>
        <v>India</v>
      </c>
      <c r="D1320" s="1" t="s">
        <v>2764</v>
      </c>
      <c r="E1320" s="7" t="str">
        <f>TEXT(DATE(MID(D1320, 13, 4), CHOOSE(MATCH( MID(D1320, 5, 3), {"Jan","Feb","Mar","Apr","May","Jun","Jul","Aug","Sep","Oct","Nov","Dec"}, 0), 1, 2, 3, 4, 5, 6, 7, 8, 9, 10, 11, 12), MID(D1320, 9, 2)), "yyyy-mm-dd")</f>
        <v>2014-01-05</v>
      </c>
      <c r="F1320" s="1" t="str">
        <f t="shared" si="141"/>
        <v>10:48:00</v>
      </c>
      <c r="G1320" s="9" t="str">
        <f t="shared" si="142"/>
        <v>January</v>
      </c>
      <c r="H1320" s="5" t="str">
        <f t="shared" si="143"/>
        <v>2014</v>
      </c>
      <c r="I1320" s="1" t="s">
        <v>2765</v>
      </c>
      <c r="J1320" s="1" t="str">
        <f t="shared" si="144"/>
        <v xml:space="preserve">GSLV Mk II </v>
      </c>
      <c r="K1320" s="1" t="str">
        <f t="shared" si="145"/>
        <v>GSAT-14</v>
      </c>
      <c r="L1320" s="1" t="s">
        <v>8</v>
      </c>
      <c r="M1320" s="1">
        <v>47</v>
      </c>
      <c r="N1320" s="1">
        <f t="shared" si="146"/>
        <v>3901</v>
      </c>
      <c r="O1320" s="1" t="s">
        <v>9</v>
      </c>
    </row>
    <row r="1321" spans="1:15" x14ac:dyDescent="0.3">
      <c r="A1321" s="1" t="s">
        <v>4</v>
      </c>
      <c r="B1321" s="1" t="s">
        <v>5</v>
      </c>
      <c r="C1321" s="1" t="str">
        <f t="shared" si="140"/>
        <v>Russia</v>
      </c>
      <c r="D1321" s="1" t="s">
        <v>2766</v>
      </c>
      <c r="E1321" s="7" t="str">
        <f>TEXT(DATE(MID(D1321, 13, 4), CHOOSE(MATCH( MID(D1321, 5, 3), {"Jan","Feb","Mar","Apr","May","Jun","Jul","Aug","Sep","Oct","Nov","Dec"}, 0), 1, 2, 3, 4, 5, 6, 7, 8, 9, 10, 11, 12), MID(D1321, 9, 2)), "yyyy-mm-dd")</f>
        <v>2013-12-28</v>
      </c>
      <c r="F1321" s="1" t="str">
        <f t="shared" si="141"/>
        <v>12:30:00</v>
      </c>
      <c r="G1321" s="9" t="str">
        <f t="shared" si="142"/>
        <v>December</v>
      </c>
      <c r="H1321" s="5" t="str">
        <f t="shared" si="143"/>
        <v>2013</v>
      </c>
      <c r="I1321" s="1" t="s">
        <v>2767</v>
      </c>
      <c r="J1321" s="1" t="str">
        <f t="shared" si="144"/>
        <v xml:space="preserve">Soyuz 2.1v/Volga </v>
      </c>
      <c r="K1321" s="1" t="str">
        <f t="shared" si="145"/>
        <v>Cosmos 2492 and 2493 &amp; AIST-1 1</v>
      </c>
      <c r="L1321" s="1" t="s">
        <v>8</v>
      </c>
      <c r="M1321" s="1"/>
      <c r="N1321" s="1">
        <f t="shared" si="146"/>
        <v>0</v>
      </c>
      <c r="O1321" s="1" t="s">
        <v>9</v>
      </c>
    </row>
    <row r="1322" spans="1:15" x14ac:dyDescent="0.3">
      <c r="A1322" s="1" t="s">
        <v>129</v>
      </c>
      <c r="B1322" s="1" t="s">
        <v>565</v>
      </c>
      <c r="C1322" s="1" t="str">
        <f t="shared" si="140"/>
        <v>Kazakhstan</v>
      </c>
      <c r="D1322" s="1" t="s">
        <v>2768</v>
      </c>
      <c r="E1322" s="7" t="str">
        <f>TEXT(DATE(MID(D1322, 13, 4), CHOOSE(MATCH( MID(D1322, 5, 3), {"Jan","Feb","Mar","Apr","May","Jun","Jul","Aug","Sep","Oct","Nov","Dec"}, 0), 1, 2, 3, 4, 5, 6, 7, 8, 9, 10, 11, 12), MID(D1322, 9, 2)), "yyyy-mm-dd")</f>
        <v>2013-12-26</v>
      </c>
      <c r="F1322" s="1" t="str">
        <f t="shared" si="141"/>
        <v>10:49:00</v>
      </c>
      <c r="G1322" s="9" t="str">
        <f t="shared" si="142"/>
        <v>December</v>
      </c>
      <c r="H1322" s="5" t="str">
        <f t="shared" si="143"/>
        <v>2013</v>
      </c>
      <c r="I1322" s="1" t="s">
        <v>2769</v>
      </c>
      <c r="J1322" s="1" t="str">
        <f t="shared" si="144"/>
        <v xml:space="preserve">Proton-M/Briz-M </v>
      </c>
      <c r="K1322" s="1" t="str">
        <f t="shared" si="145"/>
        <v>Ekspress AM5</v>
      </c>
      <c r="L1322" s="1" t="s">
        <v>8</v>
      </c>
      <c r="M1322" s="1">
        <v>65</v>
      </c>
      <c r="N1322" s="1">
        <f t="shared" si="146"/>
        <v>5395</v>
      </c>
      <c r="O1322" s="1" t="s">
        <v>9</v>
      </c>
    </row>
    <row r="1323" spans="1:15" x14ac:dyDescent="0.3">
      <c r="A1323" s="1" t="s">
        <v>4</v>
      </c>
      <c r="B1323" s="1" t="s">
        <v>1561</v>
      </c>
      <c r="C1323" s="1" t="str">
        <f t="shared" si="140"/>
        <v>Russia</v>
      </c>
      <c r="D1323" s="1" t="s">
        <v>2770</v>
      </c>
      <c r="E1323" s="7" t="str">
        <f>TEXT(DATE(MID(D1323, 13, 4), CHOOSE(MATCH( MID(D1323, 5, 3), {"Jan","Feb","Mar","Apr","May","Jun","Jul","Aug","Sep","Oct","Nov","Dec"}, 0), 1, 2, 3, 4, 5, 6, 7, 8, 9, 10, 11, 12), MID(D1323, 9, 2)), "yyyy-mm-dd")</f>
        <v>2013-12-25</v>
      </c>
      <c r="F1323" s="1" t="str">
        <f t="shared" si="141"/>
        <v>00:31:00</v>
      </c>
      <c r="G1323" s="9" t="str">
        <f t="shared" si="142"/>
        <v>December</v>
      </c>
      <c r="H1323" s="5" t="str">
        <f t="shared" si="143"/>
        <v>2013</v>
      </c>
      <c r="I1323" s="1" t="s">
        <v>2771</v>
      </c>
      <c r="J1323" s="1" t="str">
        <f t="shared" si="144"/>
        <v xml:space="preserve">Rokot/Briz KM </v>
      </c>
      <c r="K1323" s="1" t="str">
        <f t="shared" si="145"/>
        <v>Cosmos 2488 to 2491</v>
      </c>
      <c r="L1323" s="1" t="s">
        <v>346</v>
      </c>
      <c r="M1323" s="1">
        <v>13</v>
      </c>
      <c r="N1323" s="1">
        <f t="shared" si="146"/>
        <v>1079</v>
      </c>
      <c r="O1323" s="1" t="s">
        <v>9</v>
      </c>
    </row>
    <row r="1324" spans="1:15" x14ac:dyDescent="0.3">
      <c r="A1324" s="1" t="s">
        <v>14</v>
      </c>
      <c r="B1324" s="1" t="s">
        <v>101</v>
      </c>
      <c r="C1324" s="1" t="str">
        <f t="shared" si="140"/>
        <v>China</v>
      </c>
      <c r="D1324" s="1" t="s">
        <v>2772</v>
      </c>
      <c r="E1324" s="7" t="str">
        <f>TEXT(DATE(MID(D1324, 13, 4), CHOOSE(MATCH( MID(D1324, 5, 3), {"Jan","Feb","Mar","Apr","May","Jun","Jul","Aug","Sep","Oct","Nov","Dec"}, 0), 1, 2, 3, 4, 5, 6, 7, 8, 9, 10, 11, 12), MID(D1324, 9, 2)), "yyyy-mm-dd")</f>
        <v>2013-12-20</v>
      </c>
      <c r="F1324" s="1" t="str">
        <f t="shared" si="141"/>
        <v>16:42:00</v>
      </c>
      <c r="G1324" s="9" t="str">
        <f t="shared" si="142"/>
        <v>December</v>
      </c>
      <c r="H1324" s="5" t="str">
        <f t="shared" si="143"/>
        <v>2013</v>
      </c>
      <c r="I1324" s="1" t="s">
        <v>2773</v>
      </c>
      <c r="J1324" s="1" t="str">
        <f t="shared" si="144"/>
        <v xml:space="preserve">Long March 3B/E </v>
      </c>
      <c r="K1324" s="1" t="str">
        <f t="shared" si="145"/>
        <v>TÃºpac Katari 1</v>
      </c>
      <c r="L1324" s="1" t="s">
        <v>8</v>
      </c>
      <c r="M1324" s="1">
        <v>29.15</v>
      </c>
      <c r="N1324" s="1">
        <f t="shared" si="146"/>
        <v>2419.4499999999998</v>
      </c>
      <c r="O1324" s="1" t="s">
        <v>9</v>
      </c>
    </row>
    <row r="1325" spans="1:15" x14ac:dyDescent="0.3">
      <c r="A1325" s="1" t="s">
        <v>233</v>
      </c>
      <c r="B1325" s="1" t="s">
        <v>981</v>
      </c>
      <c r="C1325" s="1" t="str">
        <f t="shared" si="140"/>
        <v>France</v>
      </c>
      <c r="D1325" s="1" t="s">
        <v>2774</v>
      </c>
      <c r="E1325" s="7" t="str">
        <f>TEXT(DATE(MID(D1325, 13, 4), CHOOSE(MATCH( MID(D1325, 5, 3), {"Jan","Feb","Mar","Apr","May","Jun","Jul","Aug","Sep","Oct","Nov","Dec"}, 0), 1, 2, 3, 4, 5, 6, 7, 8, 9, 10, 11, 12), MID(D1325, 9, 2)), "yyyy-mm-dd")</f>
        <v>2013-12-19</v>
      </c>
      <c r="F1325" s="1" t="str">
        <f t="shared" si="141"/>
        <v>09:12:00</v>
      </c>
      <c r="G1325" s="9" t="str">
        <f t="shared" si="142"/>
        <v>December</v>
      </c>
      <c r="H1325" s="5" t="str">
        <f t="shared" si="143"/>
        <v>2013</v>
      </c>
      <c r="I1325" s="1" t="s">
        <v>2775</v>
      </c>
      <c r="J1325" s="1" t="str">
        <f t="shared" si="144"/>
        <v xml:space="preserve">Soyuz ST-B/Fregat-MT </v>
      </c>
      <c r="K1325" s="1" t="str">
        <f t="shared" si="145"/>
        <v>Gaia</v>
      </c>
      <c r="L1325" s="1" t="s">
        <v>8</v>
      </c>
      <c r="M1325" s="1">
        <v>30</v>
      </c>
      <c r="N1325" s="1">
        <f t="shared" si="146"/>
        <v>2490</v>
      </c>
      <c r="O1325" s="1" t="s">
        <v>9</v>
      </c>
    </row>
    <row r="1326" spans="1:15" x14ac:dyDescent="0.3">
      <c r="A1326" s="1" t="s">
        <v>14</v>
      </c>
      <c r="B1326" s="1" t="s">
        <v>329</v>
      </c>
      <c r="C1326" s="1" t="str">
        <f t="shared" si="140"/>
        <v>China</v>
      </c>
      <c r="D1326" s="1" t="s">
        <v>2776</v>
      </c>
      <c r="E1326" s="7" t="str">
        <f>TEXT(DATE(MID(D1326, 13, 4), CHOOSE(MATCH( MID(D1326, 5, 3), {"Jan","Feb","Mar","Apr","May","Jun","Jul","Aug","Sep","Oct","Nov","Dec"}, 0), 1, 2, 3, 4, 5, 6, 7, 8, 9, 10, 11, 12), MID(D1326, 9, 2)), "yyyy-mm-dd")</f>
        <v>2013-12-09</v>
      </c>
      <c r="F1326" s="1" t="str">
        <f t="shared" si="141"/>
        <v>03:26:00</v>
      </c>
      <c r="G1326" s="9" t="str">
        <f t="shared" si="142"/>
        <v>December</v>
      </c>
      <c r="H1326" s="5" t="str">
        <f t="shared" si="143"/>
        <v>2013</v>
      </c>
      <c r="I1326" s="1" t="s">
        <v>2777</v>
      </c>
      <c r="J1326" s="1" t="str">
        <f t="shared" si="144"/>
        <v xml:space="preserve">Long March 4B </v>
      </c>
      <c r="K1326" s="1" t="str">
        <f t="shared" si="145"/>
        <v>CBERS-3</v>
      </c>
      <c r="L1326" s="1" t="s">
        <v>8</v>
      </c>
      <c r="M1326" s="1">
        <v>64.680000000000007</v>
      </c>
      <c r="N1326" s="1">
        <f t="shared" si="146"/>
        <v>5368.4400000000005</v>
      </c>
      <c r="O1326" s="1" t="s">
        <v>257</v>
      </c>
    </row>
    <row r="1327" spans="1:15" x14ac:dyDescent="0.3">
      <c r="A1327" s="1" t="s">
        <v>1623</v>
      </c>
      <c r="B1327" s="1" t="s">
        <v>529</v>
      </c>
      <c r="C1327" s="1" t="str">
        <f t="shared" si="140"/>
        <v>Kazakhstan</v>
      </c>
      <c r="D1327" s="1" t="s">
        <v>2778</v>
      </c>
      <c r="E1327" s="7" t="str">
        <f>TEXT(DATE(MID(D1327, 13, 4), CHOOSE(MATCH( MID(D1327, 5, 3), {"Jan","Feb","Mar","Apr","May","Jun","Jul","Aug","Sep","Oct","Nov","Dec"}, 0), 1, 2, 3, 4, 5, 6, 7, 8, 9, 10, 11, 12), MID(D1327, 9, 2)), "yyyy-mm-dd")</f>
        <v>2013-12-08</v>
      </c>
      <c r="F1327" s="1" t="str">
        <f t="shared" si="141"/>
        <v>12:11:00</v>
      </c>
      <c r="G1327" s="9" t="str">
        <f t="shared" si="142"/>
        <v>December</v>
      </c>
      <c r="H1327" s="5" t="str">
        <f t="shared" si="143"/>
        <v>2013</v>
      </c>
      <c r="I1327" s="1" t="s">
        <v>2779</v>
      </c>
      <c r="J1327" s="1" t="str">
        <f t="shared" si="144"/>
        <v xml:space="preserve">Proton-M/Briz-M </v>
      </c>
      <c r="K1327" s="1" t="str">
        <f t="shared" si="145"/>
        <v>Inmarsat-5 F1</v>
      </c>
      <c r="L1327" s="1" t="s">
        <v>8</v>
      </c>
      <c r="M1327" s="1">
        <v>65</v>
      </c>
      <c r="N1327" s="1">
        <f t="shared" si="146"/>
        <v>5395</v>
      </c>
      <c r="O1327" s="1" t="s">
        <v>9</v>
      </c>
    </row>
    <row r="1328" spans="1:15" x14ac:dyDescent="0.3">
      <c r="A1328" s="1" t="s">
        <v>74</v>
      </c>
      <c r="B1328" s="1" t="s">
        <v>671</v>
      </c>
      <c r="C1328" s="1" t="str">
        <f t="shared" si="140"/>
        <v>USA</v>
      </c>
      <c r="D1328" s="1" t="s">
        <v>2780</v>
      </c>
      <c r="E1328" s="7" t="str">
        <f>TEXT(DATE(MID(D1328, 13, 4), CHOOSE(MATCH( MID(D1328, 5, 3), {"Jan","Feb","Mar","Apr","May","Jun","Jul","Aug","Sep","Oct","Nov","Dec"}, 0), 1, 2, 3, 4, 5, 6, 7, 8, 9, 10, 11, 12), MID(D1328, 9, 2)), "yyyy-mm-dd")</f>
        <v>2013-12-06</v>
      </c>
      <c r="F1328" s="1" t="str">
        <f t="shared" si="141"/>
        <v>07:14:00</v>
      </c>
      <c r="G1328" s="9" t="str">
        <f t="shared" si="142"/>
        <v>December</v>
      </c>
      <c r="H1328" s="5" t="str">
        <f t="shared" si="143"/>
        <v>2013</v>
      </c>
      <c r="I1328" s="1" t="s">
        <v>2781</v>
      </c>
      <c r="J1328" s="1" t="str">
        <f t="shared" si="144"/>
        <v xml:space="preserve">Atlas V 501 </v>
      </c>
      <c r="K1328" s="1" t="str">
        <f t="shared" si="145"/>
        <v>NROL-39</v>
      </c>
      <c r="L1328" s="1" t="s">
        <v>8</v>
      </c>
      <c r="M1328" s="1">
        <v>120</v>
      </c>
      <c r="N1328" s="1">
        <f t="shared" si="146"/>
        <v>9960</v>
      </c>
      <c r="O1328" s="1" t="s">
        <v>9</v>
      </c>
    </row>
    <row r="1329" spans="1:15" x14ac:dyDescent="0.3">
      <c r="A1329" s="1" t="s">
        <v>10</v>
      </c>
      <c r="B1329" s="1" t="s">
        <v>11</v>
      </c>
      <c r="C1329" s="1" t="str">
        <f t="shared" si="140"/>
        <v>USA</v>
      </c>
      <c r="D1329" s="1" t="s">
        <v>2782</v>
      </c>
      <c r="E1329" s="7" t="str">
        <f>TEXT(DATE(MID(D1329, 13, 4), CHOOSE(MATCH( MID(D1329, 5, 3), {"Jan","Feb","Mar","Apr","May","Jun","Jul","Aug","Sep","Oct","Nov","Dec"}, 0), 1, 2, 3, 4, 5, 6, 7, 8, 9, 10, 11, 12), MID(D1329, 9, 2)), "yyyy-mm-dd")</f>
        <v>2013-12-03</v>
      </c>
      <c r="F1329" s="1" t="str">
        <f t="shared" si="141"/>
        <v>22:41:00</v>
      </c>
      <c r="G1329" s="9" t="str">
        <f t="shared" si="142"/>
        <v>December</v>
      </c>
      <c r="H1329" s="5" t="str">
        <f t="shared" si="143"/>
        <v>2013</v>
      </c>
      <c r="I1329" s="1" t="s">
        <v>2783</v>
      </c>
      <c r="J1329" s="1" t="str">
        <f t="shared" si="144"/>
        <v xml:space="preserve">Falcon 9 Block 2 (v1.1) </v>
      </c>
      <c r="K1329" s="1" t="str">
        <f t="shared" si="145"/>
        <v>SES-8</v>
      </c>
      <c r="L1329" s="1" t="s">
        <v>346</v>
      </c>
      <c r="M1329" s="1">
        <v>56.5</v>
      </c>
      <c r="N1329" s="1">
        <f t="shared" si="146"/>
        <v>4689.5</v>
      </c>
      <c r="O1329" s="1" t="s">
        <v>9</v>
      </c>
    </row>
    <row r="1330" spans="1:15" x14ac:dyDescent="0.3">
      <c r="A1330" s="1" t="s">
        <v>14</v>
      </c>
      <c r="B1330" s="1" t="s">
        <v>101</v>
      </c>
      <c r="C1330" s="1" t="str">
        <f t="shared" si="140"/>
        <v>China</v>
      </c>
      <c r="D1330" s="1" t="s">
        <v>2784</v>
      </c>
      <c r="E1330" s="7" t="str">
        <f>TEXT(DATE(MID(D1330, 13, 4), CHOOSE(MATCH( MID(D1330, 5, 3), {"Jan","Feb","Mar","Apr","May","Jun","Jul","Aug","Sep","Oct","Nov","Dec"}, 0), 1, 2, 3, 4, 5, 6, 7, 8, 9, 10, 11, 12), MID(D1330, 9, 2)), "yyyy-mm-dd")</f>
        <v>2013-12-01</v>
      </c>
      <c r="F1330" s="1" t="str">
        <f t="shared" si="141"/>
        <v>17:30:00</v>
      </c>
      <c r="G1330" s="9" t="str">
        <f t="shared" si="142"/>
        <v>December</v>
      </c>
      <c r="H1330" s="5" t="str">
        <f t="shared" si="143"/>
        <v>2013</v>
      </c>
      <c r="I1330" s="1" t="s">
        <v>2785</v>
      </c>
      <c r="J1330" s="1" t="str">
        <f t="shared" si="144"/>
        <v xml:space="preserve">Long March 3B/E </v>
      </c>
      <c r="K1330" s="1" t="str">
        <f t="shared" si="145"/>
        <v>Chang'e 3</v>
      </c>
      <c r="L1330" s="1" t="s">
        <v>8</v>
      </c>
      <c r="M1330" s="1">
        <v>29.15</v>
      </c>
      <c r="N1330" s="1">
        <f t="shared" si="146"/>
        <v>2419.4499999999998</v>
      </c>
      <c r="O1330" s="1" t="s">
        <v>9</v>
      </c>
    </row>
    <row r="1331" spans="1:15" x14ac:dyDescent="0.3">
      <c r="A1331" s="1" t="s">
        <v>129</v>
      </c>
      <c r="B1331" s="1" t="s">
        <v>130</v>
      </c>
      <c r="C1331" s="1" t="str">
        <f t="shared" si="140"/>
        <v>Kazakhstan</v>
      </c>
      <c r="D1331" s="1" t="s">
        <v>2786</v>
      </c>
      <c r="E1331" s="7" t="str">
        <f>TEXT(DATE(MID(D1331, 13, 4), CHOOSE(MATCH( MID(D1331, 5, 3), {"Jan","Feb","Mar","Apr","May","Jun","Jul","Aug","Sep","Oct","Nov","Dec"}, 0), 1, 2, 3, 4, 5, 6, 7, 8, 9, 10, 11, 12), MID(D1331, 9, 2)), "yyyy-mm-dd")</f>
        <v>2013-11-25</v>
      </c>
      <c r="F1331" s="1" t="str">
        <f t="shared" si="141"/>
        <v>20:53:00</v>
      </c>
      <c r="G1331" s="9" t="str">
        <f t="shared" si="142"/>
        <v>November</v>
      </c>
      <c r="H1331" s="5" t="str">
        <f t="shared" si="143"/>
        <v>2013</v>
      </c>
      <c r="I1331" s="1" t="s">
        <v>2787</v>
      </c>
      <c r="J1331" s="1" t="str">
        <f t="shared" si="144"/>
        <v xml:space="preserve">Soyuz U </v>
      </c>
      <c r="K1331" s="1" t="str">
        <f t="shared" si="145"/>
        <v>Progress M-21M</v>
      </c>
      <c r="L1331" s="1" t="s">
        <v>346</v>
      </c>
      <c r="M1331" s="1">
        <v>20</v>
      </c>
      <c r="N1331" s="1">
        <f t="shared" si="146"/>
        <v>1660</v>
      </c>
      <c r="O1331" s="1" t="s">
        <v>9</v>
      </c>
    </row>
    <row r="1332" spans="1:15" x14ac:dyDescent="0.3">
      <c r="A1332" s="1" t="s">
        <v>14</v>
      </c>
      <c r="B1332" s="1" t="s">
        <v>90</v>
      </c>
      <c r="C1332" s="1" t="str">
        <f t="shared" si="140"/>
        <v>China</v>
      </c>
      <c r="D1332" s="1" t="s">
        <v>2788</v>
      </c>
      <c r="E1332" s="7" t="str">
        <f>TEXT(DATE(MID(D1332, 13, 4), CHOOSE(MATCH( MID(D1332, 5, 3), {"Jan","Feb","Mar","Apr","May","Jun","Jul","Aug","Sep","Oct","Nov","Dec"}, 0), 1, 2, 3, 4, 5, 6, 7, 8, 9, 10, 11, 12), MID(D1332, 9, 2)), "yyyy-mm-dd")</f>
        <v>2013-11-25</v>
      </c>
      <c r="F1332" s="1" t="str">
        <f t="shared" si="141"/>
        <v>02:12:00</v>
      </c>
      <c r="G1332" s="9" t="str">
        <f t="shared" si="142"/>
        <v>November</v>
      </c>
      <c r="H1332" s="5" t="str">
        <f t="shared" si="143"/>
        <v>2013</v>
      </c>
      <c r="I1332" s="1" t="s">
        <v>2789</v>
      </c>
      <c r="J1332" s="1" t="str">
        <f t="shared" si="144"/>
        <v xml:space="preserve">Long March 2D </v>
      </c>
      <c r="K1332" s="1" t="str">
        <f t="shared" si="145"/>
        <v>Shiyan-5</v>
      </c>
      <c r="L1332" s="1" t="s">
        <v>8</v>
      </c>
      <c r="M1332" s="1">
        <v>29.75</v>
      </c>
      <c r="N1332" s="1">
        <f t="shared" si="146"/>
        <v>2469.25</v>
      </c>
      <c r="O1332" s="1" t="s">
        <v>9</v>
      </c>
    </row>
    <row r="1333" spans="1:15" x14ac:dyDescent="0.3">
      <c r="A1333" s="1" t="s">
        <v>4</v>
      </c>
      <c r="B1333" s="1" t="s">
        <v>1561</v>
      </c>
      <c r="C1333" s="1" t="str">
        <f t="shared" si="140"/>
        <v>Russia</v>
      </c>
      <c r="D1333" s="1" t="s">
        <v>2790</v>
      </c>
      <c r="E1333" s="7" t="str">
        <f>TEXT(DATE(MID(D1333, 13, 4), CHOOSE(MATCH( MID(D1333, 5, 3), {"Jan","Feb","Mar","Apr","May","Jun","Jul","Aug","Sep","Oct","Nov","Dec"}, 0), 1, 2, 3, 4, 5, 6, 7, 8, 9, 10, 11, 12), MID(D1333, 9, 2)), "yyyy-mm-dd")</f>
        <v>2013-11-22</v>
      </c>
      <c r="F1333" s="1" t="str">
        <f t="shared" si="141"/>
        <v>12:02:00</v>
      </c>
      <c r="G1333" s="9" t="str">
        <f t="shared" si="142"/>
        <v>November</v>
      </c>
      <c r="H1333" s="5" t="str">
        <f t="shared" si="143"/>
        <v>2013</v>
      </c>
      <c r="I1333" s="1" t="s">
        <v>2791</v>
      </c>
      <c r="J1333" s="1" t="str">
        <f t="shared" si="144"/>
        <v xml:space="preserve">Rokot/Briz KM </v>
      </c>
      <c r="K1333" s="1" t="str">
        <f t="shared" si="145"/>
        <v>SWARM</v>
      </c>
      <c r="L1333" s="1" t="s">
        <v>346</v>
      </c>
      <c r="M1333" s="1">
        <v>13</v>
      </c>
      <c r="N1333" s="1">
        <f t="shared" si="146"/>
        <v>1079</v>
      </c>
      <c r="O1333" s="1" t="s">
        <v>9</v>
      </c>
    </row>
    <row r="1334" spans="1:15" x14ac:dyDescent="0.3">
      <c r="A1334" s="1" t="s">
        <v>2539</v>
      </c>
      <c r="B1334" s="1" t="s">
        <v>2540</v>
      </c>
      <c r="C1334" s="1" t="str">
        <f t="shared" si="140"/>
        <v>Russia</v>
      </c>
      <c r="D1334" s="1" t="s">
        <v>2792</v>
      </c>
      <c r="E1334" s="7" t="str">
        <f>TEXT(DATE(MID(D1334, 13, 4), CHOOSE(MATCH( MID(D1334, 5, 3), {"Jan","Feb","Mar","Apr","May","Jun","Jul","Aug","Sep","Oct","Nov","Dec"}, 0), 1, 2, 3, 4, 5, 6, 7, 8, 9, 10, 11, 12), MID(D1334, 9, 2)), "yyyy-mm-dd")</f>
        <v>2013-11-21</v>
      </c>
      <c r="F1334" s="1" t="str">
        <f t="shared" si="141"/>
        <v>07:10:00</v>
      </c>
      <c r="G1334" s="9" t="str">
        <f t="shared" si="142"/>
        <v>November</v>
      </c>
      <c r="H1334" s="5" t="str">
        <f t="shared" si="143"/>
        <v>2013</v>
      </c>
      <c r="I1334" s="1" t="s">
        <v>2793</v>
      </c>
      <c r="J1334" s="1" t="str">
        <f t="shared" si="144"/>
        <v xml:space="preserve">Dnepr </v>
      </c>
      <c r="K1334" s="1" t="str">
        <f t="shared" si="145"/>
        <v>DubaiSat-2 &amp; Others</v>
      </c>
      <c r="L1334" s="1" t="s">
        <v>346</v>
      </c>
      <c r="M1334" s="1">
        <v>29</v>
      </c>
      <c r="N1334" s="1">
        <f t="shared" si="146"/>
        <v>2407</v>
      </c>
      <c r="O1334" s="1" t="s">
        <v>9</v>
      </c>
    </row>
    <row r="1335" spans="1:15" x14ac:dyDescent="0.3">
      <c r="A1335" s="1" t="s">
        <v>14</v>
      </c>
      <c r="B1335" s="1" t="s">
        <v>329</v>
      </c>
      <c r="C1335" s="1" t="str">
        <f t="shared" si="140"/>
        <v>China</v>
      </c>
      <c r="D1335" s="1" t="s">
        <v>2794</v>
      </c>
      <c r="E1335" s="7" t="str">
        <f>TEXT(DATE(MID(D1335, 13, 4), CHOOSE(MATCH( MID(D1335, 5, 3), {"Jan","Feb","Mar","Apr","May","Jun","Jul","Aug","Sep","Oct","Nov","Dec"}, 0), 1, 2, 3, 4, 5, 6, 7, 8, 9, 10, 11, 12), MID(D1335, 9, 2)), "yyyy-mm-dd")</f>
        <v>2013-11-20</v>
      </c>
      <c r="F1335" s="1" t="str">
        <f t="shared" si="141"/>
        <v>03:31:00</v>
      </c>
      <c r="G1335" s="9" t="str">
        <f t="shared" si="142"/>
        <v>November</v>
      </c>
      <c r="H1335" s="5" t="str">
        <f t="shared" si="143"/>
        <v>2013</v>
      </c>
      <c r="I1335" s="1" t="s">
        <v>2795</v>
      </c>
      <c r="J1335" s="1" t="str">
        <f t="shared" si="144"/>
        <v xml:space="preserve">Long March 4C </v>
      </c>
      <c r="K1335" s="1" t="str">
        <f t="shared" si="145"/>
        <v>Yaogan 19</v>
      </c>
      <c r="L1335" s="1" t="s">
        <v>8</v>
      </c>
      <c r="M1335" s="1">
        <v>64.680000000000007</v>
      </c>
      <c r="N1335" s="1">
        <f t="shared" si="146"/>
        <v>5368.4400000000005</v>
      </c>
      <c r="O1335" s="1" t="s">
        <v>9</v>
      </c>
    </row>
    <row r="1336" spans="1:15" x14ac:dyDescent="0.3">
      <c r="A1336" s="1" t="s">
        <v>342</v>
      </c>
      <c r="B1336" s="1" t="s">
        <v>1197</v>
      </c>
      <c r="C1336" s="1" t="str">
        <f t="shared" si="140"/>
        <v>USA</v>
      </c>
      <c r="D1336" s="1" t="s">
        <v>2796</v>
      </c>
      <c r="E1336" s="7" t="str">
        <f>TEXT(DATE(MID(D1336, 13, 4), CHOOSE(MATCH( MID(D1336, 5, 3), {"Jan","Feb","Mar","Apr","May","Jun","Jul","Aug","Sep","Oct","Nov","Dec"}, 0), 1, 2, 3, 4, 5, 6, 7, 8, 9, 10, 11, 12), MID(D1336, 9, 2)), "yyyy-mm-dd")</f>
        <v>2013-11-20</v>
      </c>
      <c r="F1336" s="1" t="str">
        <f t="shared" si="141"/>
        <v>01:15:00</v>
      </c>
      <c r="G1336" s="9" t="str">
        <f t="shared" si="142"/>
        <v>November</v>
      </c>
      <c r="H1336" s="5" t="str">
        <f t="shared" si="143"/>
        <v>2013</v>
      </c>
      <c r="I1336" s="1" t="s">
        <v>2797</v>
      </c>
      <c r="J1336" s="1" t="str">
        <f t="shared" si="144"/>
        <v xml:space="preserve">Minotaur I </v>
      </c>
      <c r="K1336" s="1" t="str">
        <f t="shared" si="145"/>
        <v>ORS-3</v>
      </c>
      <c r="L1336" s="1" t="s">
        <v>8</v>
      </c>
      <c r="M1336" s="1">
        <v>40</v>
      </c>
      <c r="N1336" s="1">
        <f t="shared" si="146"/>
        <v>3320</v>
      </c>
      <c r="O1336" s="1" t="s">
        <v>9</v>
      </c>
    </row>
    <row r="1337" spans="1:15" x14ac:dyDescent="0.3">
      <c r="A1337" s="1" t="s">
        <v>74</v>
      </c>
      <c r="B1337" s="1" t="s">
        <v>75</v>
      </c>
      <c r="C1337" s="1" t="str">
        <f t="shared" si="140"/>
        <v>USA</v>
      </c>
      <c r="D1337" s="1" t="s">
        <v>2798</v>
      </c>
      <c r="E1337" s="7" t="str">
        <f>TEXT(DATE(MID(D1337, 13, 4), CHOOSE(MATCH( MID(D1337, 5, 3), {"Jan","Feb","Mar","Apr","May","Jun","Jul","Aug","Sep","Oct","Nov","Dec"}, 0), 1, 2, 3, 4, 5, 6, 7, 8, 9, 10, 11, 12), MID(D1337, 9, 2)), "yyyy-mm-dd")</f>
        <v>2013-11-18</v>
      </c>
      <c r="F1337" s="1" t="str">
        <f t="shared" si="141"/>
        <v>18:28:00</v>
      </c>
      <c r="G1337" s="9" t="str">
        <f t="shared" si="142"/>
        <v>November</v>
      </c>
      <c r="H1337" s="5" t="str">
        <f t="shared" si="143"/>
        <v>2013</v>
      </c>
      <c r="I1337" s="1" t="s">
        <v>2799</v>
      </c>
      <c r="J1337" s="1" t="str">
        <f t="shared" si="144"/>
        <v xml:space="preserve">Atlas V 401 </v>
      </c>
      <c r="K1337" s="1" t="str">
        <f t="shared" si="145"/>
        <v>MAVEN</v>
      </c>
      <c r="L1337" s="1" t="s">
        <v>8</v>
      </c>
      <c r="M1337" s="1">
        <v>109</v>
      </c>
      <c r="N1337" s="1">
        <f t="shared" si="146"/>
        <v>9047</v>
      </c>
      <c r="O1337" s="1" t="s">
        <v>9</v>
      </c>
    </row>
    <row r="1338" spans="1:15" x14ac:dyDescent="0.3">
      <c r="A1338" s="1" t="s">
        <v>129</v>
      </c>
      <c r="B1338" s="1" t="s">
        <v>565</v>
      </c>
      <c r="C1338" s="1" t="str">
        <f t="shared" si="140"/>
        <v>Kazakhstan</v>
      </c>
      <c r="D1338" s="1" t="s">
        <v>2800</v>
      </c>
      <c r="E1338" s="7" t="str">
        <f>TEXT(DATE(MID(D1338, 13, 4), CHOOSE(MATCH( MID(D1338, 5, 3), {"Jan","Feb","Mar","Apr","May","Jun","Jul","Aug","Sep","Oct","Nov","Dec"}, 0), 1, 2, 3, 4, 5, 6, 7, 8, 9, 10, 11, 12), MID(D1338, 9, 2)), "yyyy-mm-dd")</f>
        <v>2013-11-11</v>
      </c>
      <c r="F1338" s="1" t="str">
        <f t="shared" si="141"/>
        <v>23:46:00</v>
      </c>
      <c r="G1338" s="9" t="str">
        <f t="shared" si="142"/>
        <v>November</v>
      </c>
      <c r="H1338" s="5" t="str">
        <f t="shared" si="143"/>
        <v>2013</v>
      </c>
      <c r="I1338" s="1" t="s">
        <v>2801</v>
      </c>
      <c r="J1338" s="1" t="str">
        <f t="shared" si="144"/>
        <v xml:space="preserve">Proton-M/Briz-M </v>
      </c>
      <c r="K1338" s="1" t="str">
        <f t="shared" si="145"/>
        <v>Raduga-1M nÂ°03</v>
      </c>
      <c r="L1338" s="1" t="s">
        <v>8</v>
      </c>
      <c r="M1338" s="1">
        <v>65</v>
      </c>
      <c r="N1338" s="1">
        <f t="shared" si="146"/>
        <v>5395</v>
      </c>
      <c r="O1338" s="1" t="s">
        <v>9</v>
      </c>
    </row>
    <row r="1339" spans="1:15" x14ac:dyDescent="0.3">
      <c r="A1339" s="1" t="s">
        <v>129</v>
      </c>
      <c r="B1339" s="1" t="s">
        <v>1630</v>
      </c>
      <c r="C1339" s="1" t="str">
        <f t="shared" si="140"/>
        <v>Kazakhstan</v>
      </c>
      <c r="D1339" s="1" t="s">
        <v>2802</v>
      </c>
      <c r="E1339" s="7" t="str">
        <f>TEXT(DATE(MID(D1339, 13, 4), CHOOSE(MATCH( MID(D1339, 5, 3), {"Jan","Feb","Mar","Apr","May","Jun","Jul","Aug","Sep","Oct","Nov","Dec"}, 0), 1, 2, 3, 4, 5, 6, 7, 8, 9, 10, 11, 12), MID(D1339, 9, 2)), "yyyy-mm-dd")</f>
        <v>2013-11-07</v>
      </c>
      <c r="F1339" s="1" t="str">
        <f t="shared" si="141"/>
        <v>04:14:00</v>
      </c>
      <c r="G1339" s="9" t="str">
        <f t="shared" si="142"/>
        <v>November</v>
      </c>
      <c r="H1339" s="5" t="str">
        <f t="shared" si="143"/>
        <v>2013</v>
      </c>
      <c r="I1339" s="1" t="s">
        <v>2803</v>
      </c>
      <c r="J1339" s="1" t="str">
        <f t="shared" si="144"/>
        <v xml:space="preserve">Soyuz FG </v>
      </c>
      <c r="K1339" s="1" t="str">
        <f t="shared" si="145"/>
        <v>Soyuz TMA-11M</v>
      </c>
      <c r="L1339" s="1" t="s">
        <v>346</v>
      </c>
      <c r="M1339" s="1"/>
      <c r="N1339" s="1">
        <f t="shared" si="146"/>
        <v>0</v>
      </c>
      <c r="O1339" s="1" t="s">
        <v>9</v>
      </c>
    </row>
    <row r="1340" spans="1:15" x14ac:dyDescent="0.3">
      <c r="A1340" s="1" t="s">
        <v>86</v>
      </c>
      <c r="B1340" s="1" t="s">
        <v>87</v>
      </c>
      <c r="C1340" s="1" t="str">
        <f t="shared" si="140"/>
        <v>India</v>
      </c>
      <c r="D1340" s="1" t="s">
        <v>2804</v>
      </c>
      <c r="E1340" s="7" t="str">
        <f>TEXT(DATE(MID(D1340, 13, 4), CHOOSE(MATCH( MID(D1340, 5, 3), {"Jan","Feb","Mar","Apr","May","Jun","Jul","Aug","Sep","Oct","Nov","Dec"}, 0), 1, 2, 3, 4, 5, 6, 7, 8, 9, 10, 11, 12), MID(D1340, 9, 2)), "yyyy-mm-dd")</f>
        <v>2013-11-05</v>
      </c>
      <c r="F1340" s="1" t="str">
        <f t="shared" si="141"/>
        <v>09:08:00</v>
      </c>
      <c r="G1340" s="9" t="str">
        <f t="shared" si="142"/>
        <v>November</v>
      </c>
      <c r="H1340" s="5" t="str">
        <f t="shared" si="143"/>
        <v>2013</v>
      </c>
      <c r="I1340" s="1" t="s">
        <v>2805</v>
      </c>
      <c r="J1340" s="1" t="str">
        <f t="shared" si="144"/>
        <v xml:space="preserve">PSLV-XL </v>
      </c>
      <c r="K1340" s="1" t="str">
        <f t="shared" si="145"/>
        <v>Manglayaan-1</v>
      </c>
      <c r="L1340" s="1" t="s">
        <v>8</v>
      </c>
      <c r="M1340" s="1">
        <v>31</v>
      </c>
      <c r="N1340" s="1">
        <f t="shared" si="146"/>
        <v>2573</v>
      </c>
      <c r="O1340" s="1" t="s">
        <v>9</v>
      </c>
    </row>
    <row r="1341" spans="1:15" x14ac:dyDescent="0.3">
      <c r="A1341" s="1" t="s">
        <v>14</v>
      </c>
      <c r="B1341" s="1" t="s">
        <v>329</v>
      </c>
      <c r="C1341" s="1" t="str">
        <f t="shared" si="140"/>
        <v>China</v>
      </c>
      <c r="D1341" s="1" t="s">
        <v>2806</v>
      </c>
      <c r="E1341" s="7" t="str">
        <f>TEXT(DATE(MID(D1341, 13, 4), CHOOSE(MATCH( MID(D1341, 5, 3), {"Jan","Feb","Mar","Apr","May","Jun","Jul","Aug","Sep","Oct","Nov","Dec"}, 0), 1, 2, 3, 4, 5, 6, 7, 8, 9, 10, 11, 12), MID(D1341, 9, 2)), "yyyy-mm-dd")</f>
        <v>2013-10-29</v>
      </c>
      <c r="F1341" s="1" t="str">
        <f t="shared" si="141"/>
        <v>02:50:00</v>
      </c>
      <c r="G1341" s="9" t="str">
        <f t="shared" si="142"/>
        <v>October</v>
      </c>
      <c r="H1341" s="5" t="str">
        <f t="shared" si="143"/>
        <v>2013</v>
      </c>
      <c r="I1341" s="1" t="s">
        <v>2807</v>
      </c>
      <c r="J1341" s="1" t="str">
        <f t="shared" si="144"/>
        <v xml:space="preserve">Long March 2C </v>
      </c>
      <c r="K1341" s="1" t="str">
        <f t="shared" si="145"/>
        <v>Yaogan 18</v>
      </c>
      <c r="L1341" s="1" t="s">
        <v>8</v>
      </c>
      <c r="M1341" s="1">
        <v>30.8</v>
      </c>
      <c r="N1341" s="1">
        <f t="shared" si="146"/>
        <v>2556.4</v>
      </c>
      <c r="O1341" s="1" t="s">
        <v>9</v>
      </c>
    </row>
    <row r="1342" spans="1:15" x14ac:dyDescent="0.3">
      <c r="A1342" s="1" t="s">
        <v>1623</v>
      </c>
      <c r="B1342" s="1" t="s">
        <v>529</v>
      </c>
      <c r="C1342" s="1" t="str">
        <f t="shared" si="140"/>
        <v>Kazakhstan</v>
      </c>
      <c r="D1342" s="1" t="s">
        <v>2808</v>
      </c>
      <c r="E1342" s="7" t="str">
        <f>TEXT(DATE(MID(D1342, 13, 4), CHOOSE(MATCH( MID(D1342, 5, 3), {"Jan","Feb","Mar","Apr","May","Jun","Jul","Aug","Sep","Oct","Nov","Dec"}, 0), 1, 2, 3, 4, 5, 6, 7, 8, 9, 10, 11, 12), MID(D1342, 9, 2)), "yyyy-mm-dd")</f>
        <v>2013-10-25</v>
      </c>
      <c r="F1342" s="1" t="str">
        <f t="shared" si="141"/>
        <v>18:08:00</v>
      </c>
      <c r="G1342" s="9" t="str">
        <f t="shared" si="142"/>
        <v>October</v>
      </c>
      <c r="H1342" s="5" t="str">
        <f t="shared" si="143"/>
        <v>2013</v>
      </c>
      <c r="I1342" s="1" t="s">
        <v>2809</v>
      </c>
      <c r="J1342" s="1" t="str">
        <f t="shared" si="144"/>
        <v xml:space="preserve">Proton-M/Briz-M </v>
      </c>
      <c r="K1342" s="1" t="str">
        <f t="shared" si="145"/>
        <v>Sirius FM-6</v>
      </c>
      <c r="L1342" s="1" t="s">
        <v>8</v>
      </c>
      <c r="M1342" s="1">
        <v>65</v>
      </c>
      <c r="N1342" s="1">
        <f t="shared" si="146"/>
        <v>5395</v>
      </c>
      <c r="O1342" s="1" t="s">
        <v>9</v>
      </c>
    </row>
    <row r="1343" spans="1:15" x14ac:dyDescent="0.3">
      <c r="A1343" s="1" t="s">
        <v>14</v>
      </c>
      <c r="B1343" s="1" t="s">
        <v>90</v>
      </c>
      <c r="C1343" s="1" t="str">
        <f t="shared" si="140"/>
        <v>China</v>
      </c>
      <c r="D1343" s="1" t="s">
        <v>2810</v>
      </c>
      <c r="E1343" s="7" t="str">
        <f>TEXT(DATE(MID(D1343, 13, 4), CHOOSE(MATCH( MID(D1343, 5, 3), {"Jan","Feb","Mar","Apr","May","Jun","Jul","Aug","Sep","Oct","Nov","Dec"}, 0), 1, 2, 3, 4, 5, 6, 7, 8, 9, 10, 11, 12), MID(D1343, 9, 2)), "yyyy-mm-dd")</f>
        <v>2013-10-25</v>
      </c>
      <c r="F1343" s="1" t="str">
        <f t="shared" si="141"/>
        <v>03:50:00</v>
      </c>
      <c r="G1343" s="9" t="str">
        <f t="shared" si="142"/>
        <v>October</v>
      </c>
      <c r="H1343" s="5" t="str">
        <f t="shared" si="143"/>
        <v>2013</v>
      </c>
      <c r="I1343" s="1" t="s">
        <v>2811</v>
      </c>
      <c r="J1343" s="1" t="str">
        <f t="shared" si="144"/>
        <v xml:space="preserve">Long March 4B </v>
      </c>
      <c r="K1343" s="1" t="str">
        <f t="shared" si="145"/>
        <v>Shijian-16 01</v>
      </c>
      <c r="L1343" s="1" t="s">
        <v>8</v>
      </c>
      <c r="M1343" s="1">
        <v>64.680000000000007</v>
      </c>
      <c r="N1343" s="1">
        <f t="shared" si="146"/>
        <v>5368.4400000000005</v>
      </c>
      <c r="O1343" s="1" t="s">
        <v>9</v>
      </c>
    </row>
    <row r="1344" spans="1:15" x14ac:dyDescent="0.3">
      <c r="A1344" s="1" t="s">
        <v>1623</v>
      </c>
      <c r="B1344" s="1" t="s">
        <v>529</v>
      </c>
      <c r="C1344" s="1" t="str">
        <f t="shared" si="140"/>
        <v>Kazakhstan</v>
      </c>
      <c r="D1344" s="1" t="s">
        <v>2812</v>
      </c>
      <c r="E1344" s="7" t="str">
        <f>TEXT(DATE(MID(D1344, 13, 4), CHOOSE(MATCH( MID(D1344, 5, 3), {"Jan","Feb","Mar","Apr","May","Jun","Jul","Aug","Sep","Oct","Nov","Dec"}, 0), 1, 2, 3, 4, 5, 6, 7, 8, 9, 10, 11, 12), MID(D1344, 9, 2)), "yyyy-mm-dd")</f>
        <v>2013-09-29</v>
      </c>
      <c r="F1344" s="1" t="str">
        <f t="shared" si="141"/>
        <v>21:38:00</v>
      </c>
      <c r="G1344" s="9" t="str">
        <f t="shared" si="142"/>
        <v>September</v>
      </c>
      <c r="H1344" s="5" t="str">
        <f t="shared" si="143"/>
        <v>2013</v>
      </c>
      <c r="I1344" s="1" t="s">
        <v>2813</v>
      </c>
      <c r="J1344" s="1" t="str">
        <f t="shared" si="144"/>
        <v xml:space="preserve">Proton-M/Briz-M </v>
      </c>
      <c r="K1344" s="1" t="str">
        <f t="shared" si="145"/>
        <v>Astra 2E</v>
      </c>
      <c r="L1344" s="1" t="s">
        <v>8</v>
      </c>
      <c r="M1344" s="1">
        <v>65</v>
      </c>
      <c r="N1344" s="1">
        <f t="shared" si="146"/>
        <v>5395</v>
      </c>
      <c r="O1344" s="1" t="s">
        <v>9</v>
      </c>
    </row>
    <row r="1345" spans="1:15" x14ac:dyDescent="0.3">
      <c r="A1345" s="1" t="s">
        <v>10</v>
      </c>
      <c r="B1345" s="1" t="s">
        <v>27</v>
      </c>
      <c r="C1345" s="1" t="str">
        <f t="shared" si="140"/>
        <v>USA</v>
      </c>
      <c r="D1345" s="1" t="s">
        <v>2814</v>
      </c>
      <c r="E1345" s="7" t="str">
        <f>TEXT(DATE(MID(D1345, 13, 4), CHOOSE(MATCH( MID(D1345, 5, 3), {"Jan","Feb","Mar","Apr","May","Jun","Jul","Aug","Sep","Oct","Nov","Dec"}, 0), 1, 2, 3, 4, 5, 6, 7, 8, 9, 10, 11, 12), MID(D1345, 9, 2)), "yyyy-mm-dd")</f>
        <v>2013-09-29</v>
      </c>
      <c r="F1345" s="1" t="str">
        <f t="shared" si="141"/>
        <v>16:00:00</v>
      </c>
      <c r="G1345" s="9" t="str">
        <f t="shared" si="142"/>
        <v>September</v>
      </c>
      <c r="H1345" s="5" t="str">
        <f t="shared" si="143"/>
        <v>2013</v>
      </c>
      <c r="I1345" s="1" t="s">
        <v>2815</v>
      </c>
      <c r="J1345" s="1" t="str">
        <f t="shared" si="144"/>
        <v xml:space="preserve">Falcon 9 Block 2 (v1.1) </v>
      </c>
      <c r="K1345" s="1" t="str">
        <f t="shared" si="145"/>
        <v>CASSIOPE</v>
      </c>
      <c r="L1345" s="1" t="s">
        <v>346</v>
      </c>
      <c r="M1345" s="1">
        <v>56.5</v>
      </c>
      <c r="N1345" s="1">
        <f t="shared" si="146"/>
        <v>4689.5</v>
      </c>
      <c r="O1345" s="1" t="s">
        <v>9</v>
      </c>
    </row>
    <row r="1346" spans="1:15" x14ac:dyDescent="0.3">
      <c r="A1346" s="1" t="s">
        <v>129</v>
      </c>
      <c r="B1346" s="1" t="s">
        <v>1630</v>
      </c>
      <c r="C1346" s="1" t="str">
        <f t="shared" ref="C1346:C1409" si="147">TRIM(MID(B1346, FIND("|", SUBSTITUTE(B1346, ",", "|", LEN(B1346) - LEN(SUBSTITUTE(B1346,",", "" )))) + 1, LEN(B1346)))</f>
        <v>Kazakhstan</v>
      </c>
      <c r="D1346" s="1" t="s">
        <v>2816</v>
      </c>
      <c r="E1346" s="7" t="str">
        <f>TEXT(DATE(MID(D1346, 13, 4), CHOOSE(MATCH( MID(D1346, 5, 3), {"Jan","Feb","Mar","Apr","May","Jun","Jul","Aug","Sep","Oct","Nov","Dec"}, 0), 1, 2, 3, 4, 5, 6, 7, 8, 9, 10, 11, 12), MID(D1346, 9, 2)), "yyyy-mm-dd")</f>
        <v>2013-09-25</v>
      </c>
      <c r="F1346" s="1" t="str">
        <f t="shared" ref="F1346:F1409" si="148">IF(ISNUMBER(FIND(":", D1346)), MID(D1346, FIND(":", D1346)-2, 5) &amp; ":00", "00:00:00")</f>
        <v>20:58:00</v>
      </c>
      <c r="G1346" s="9" t="str">
        <f t="shared" ref="G1346:G1409" si="149">TEXT(E1346, "mmmm")</f>
        <v>September</v>
      </c>
      <c r="H1346" s="5" t="str">
        <f t="shared" ref="H1346:H1409" si="150">TEXT(E1346, "yyyy")</f>
        <v>2013</v>
      </c>
      <c r="I1346" s="1" t="s">
        <v>2817</v>
      </c>
      <c r="J1346" s="1" t="str">
        <f t="shared" ref="J1346:J1409" si="151">LEFT(I1346, FIND("|", I1346) - 1)</f>
        <v xml:space="preserve">Soyuz FG </v>
      </c>
      <c r="K1346" s="1" t="str">
        <f t="shared" ref="K1346:K1409" si="152">MID(I1346, FIND("|", I1346) + 2, LEN(I1346))</f>
        <v>Soyuz TMA-10M</v>
      </c>
      <c r="L1346" s="1" t="s">
        <v>346</v>
      </c>
      <c r="M1346" s="1"/>
      <c r="N1346" s="1">
        <f t="shared" si="146"/>
        <v>0</v>
      </c>
      <c r="O1346" s="1" t="s">
        <v>9</v>
      </c>
    </row>
    <row r="1347" spans="1:15" x14ac:dyDescent="0.3">
      <c r="A1347" s="1" t="s">
        <v>741</v>
      </c>
      <c r="B1347" s="1" t="s">
        <v>2608</v>
      </c>
      <c r="C1347" s="1" t="str">
        <f t="shared" si="147"/>
        <v>China</v>
      </c>
      <c r="D1347" s="1" t="s">
        <v>2818</v>
      </c>
      <c r="E1347" s="7" t="str">
        <f>TEXT(DATE(MID(D1347, 13, 4), CHOOSE(MATCH( MID(D1347, 5, 3), {"Jan","Feb","Mar","Apr","May","Jun","Jul","Aug","Sep","Oct","Nov","Dec"}, 0), 1, 2, 3, 4, 5, 6, 7, 8, 9, 10, 11, 12), MID(D1347, 9, 2)), "yyyy-mm-dd")</f>
        <v>2013-09-25</v>
      </c>
      <c r="F1347" s="1" t="str">
        <f t="shared" si="148"/>
        <v>04:37:00</v>
      </c>
      <c r="G1347" s="9" t="str">
        <f t="shared" si="149"/>
        <v>September</v>
      </c>
      <c r="H1347" s="5" t="str">
        <f t="shared" si="150"/>
        <v>2013</v>
      </c>
      <c r="I1347" s="1" t="s">
        <v>2819</v>
      </c>
      <c r="J1347" s="1" t="str">
        <f t="shared" si="151"/>
        <v xml:space="preserve">Kuaizhou 1 </v>
      </c>
      <c r="K1347" s="1" t="str">
        <f t="shared" si="152"/>
        <v>Kuaizhou 1</v>
      </c>
      <c r="L1347" s="1" t="s">
        <v>346</v>
      </c>
      <c r="M1347" s="1"/>
      <c r="N1347" s="1">
        <f t="shared" ref="N1347:N1410" si="153">M1347 * 83</f>
        <v>0</v>
      </c>
      <c r="O1347" s="1" t="s">
        <v>9</v>
      </c>
    </row>
    <row r="1348" spans="1:15" x14ac:dyDescent="0.3">
      <c r="A1348" s="1" t="s">
        <v>14</v>
      </c>
      <c r="B1348" s="1" t="s">
        <v>329</v>
      </c>
      <c r="C1348" s="1" t="str">
        <f t="shared" si="147"/>
        <v>China</v>
      </c>
      <c r="D1348" s="1" t="s">
        <v>2820</v>
      </c>
      <c r="E1348" s="7" t="str">
        <f>TEXT(DATE(MID(D1348, 13, 4), CHOOSE(MATCH( MID(D1348, 5, 3), {"Jan","Feb","Mar","Apr","May","Jun","Jul","Aug","Sep","Oct","Nov","Dec"}, 0), 1, 2, 3, 4, 5, 6, 7, 8, 9, 10, 11, 12), MID(D1348, 9, 2)), "yyyy-mm-dd")</f>
        <v>2013-09-23</v>
      </c>
      <c r="F1348" s="1" t="str">
        <f t="shared" si="148"/>
        <v>03:07:00</v>
      </c>
      <c r="G1348" s="9" t="str">
        <f t="shared" si="149"/>
        <v>September</v>
      </c>
      <c r="H1348" s="5" t="str">
        <f t="shared" si="150"/>
        <v>2013</v>
      </c>
      <c r="I1348" s="1" t="s">
        <v>2821</v>
      </c>
      <c r="J1348" s="1" t="str">
        <f t="shared" si="151"/>
        <v xml:space="preserve">Long March 4C </v>
      </c>
      <c r="K1348" s="1" t="str">
        <f t="shared" si="152"/>
        <v>Fengyun-3C</v>
      </c>
      <c r="L1348" s="1" t="s">
        <v>8</v>
      </c>
      <c r="M1348" s="1">
        <v>64.680000000000007</v>
      </c>
      <c r="N1348" s="1">
        <f t="shared" si="153"/>
        <v>5368.4400000000005</v>
      </c>
      <c r="O1348" s="1" t="s">
        <v>9</v>
      </c>
    </row>
    <row r="1349" spans="1:15" x14ac:dyDescent="0.3">
      <c r="A1349" s="1" t="s">
        <v>342</v>
      </c>
      <c r="B1349" s="1" t="s">
        <v>343</v>
      </c>
      <c r="C1349" s="1" t="str">
        <f t="shared" si="147"/>
        <v>USA</v>
      </c>
      <c r="D1349" s="1" t="s">
        <v>2822</v>
      </c>
      <c r="E1349" s="7" t="str">
        <f>TEXT(DATE(MID(D1349, 13, 4), CHOOSE(MATCH( MID(D1349, 5, 3), {"Jan","Feb","Mar","Apr","May","Jun","Jul","Aug","Sep","Oct","Nov","Dec"}, 0), 1, 2, 3, 4, 5, 6, 7, 8, 9, 10, 11, 12), MID(D1349, 9, 2)), "yyyy-mm-dd")</f>
        <v>2013-09-18</v>
      </c>
      <c r="F1349" s="1" t="str">
        <f t="shared" si="148"/>
        <v>14:58:00</v>
      </c>
      <c r="G1349" s="9" t="str">
        <f t="shared" si="149"/>
        <v>September</v>
      </c>
      <c r="H1349" s="5" t="str">
        <f t="shared" si="150"/>
        <v>2013</v>
      </c>
      <c r="I1349" s="1" t="s">
        <v>2823</v>
      </c>
      <c r="J1349" s="1" t="str">
        <f t="shared" si="151"/>
        <v xml:space="preserve">Antares 110 </v>
      </c>
      <c r="K1349" s="1" t="str">
        <f t="shared" si="152"/>
        <v>CRS Orb-D1</v>
      </c>
      <c r="L1349" s="1" t="s">
        <v>346</v>
      </c>
      <c r="M1349" s="1">
        <v>80</v>
      </c>
      <c r="N1349" s="1">
        <f t="shared" si="153"/>
        <v>6640</v>
      </c>
      <c r="O1349" s="1" t="s">
        <v>9</v>
      </c>
    </row>
    <row r="1350" spans="1:15" x14ac:dyDescent="0.3">
      <c r="A1350" s="1" t="s">
        <v>74</v>
      </c>
      <c r="B1350" s="1" t="s">
        <v>75</v>
      </c>
      <c r="C1350" s="1" t="str">
        <f t="shared" si="147"/>
        <v>USA</v>
      </c>
      <c r="D1350" s="1" t="s">
        <v>2824</v>
      </c>
      <c r="E1350" s="7" t="str">
        <f>TEXT(DATE(MID(D1350, 13, 4), CHOOSE(MATCH( MID(D1350, 5, 3), {"Jan","Feb","Mar","Apr","May","Jun","Jul","Aug","Sep","Oct","Nov","Dec"}, 0), 1, 2, 3, 4, 5, 6, 7, 8, 9, 10, 11, 12), MID(D1350, 9, 2)), "yyyy-mm-dd")</f>
        <v>2013-09-18</v>
      </c>
      <c r="F1350" s="1" t="str">
        <f t="shared" si="148"/>
        <v>08:10:00</v>
      </c>
      <c r="G1350" s="9" t="str">
        <f t="shared" si="149"/>
        <v>September</v>
      </c>
      <c r="H1350" s="5" t="str">
        <f t="shared" si="150"/>
        <v>2013</v>
      </c>
      <c r="I1350" s="1" t="s">
        <v>2825</v>
      </c>
      <c r="J1350" s="1" t="str">
        <f t="shared" si="151"/>
        <v xml:space="preserve">Atlas V 531 </v>
      </c>
      <c r="K1350" s="1" t="str">
        <f t="shared" si="152"/>
        <v>AEHF-3</v>
      </c>
      <c r="L1350" s="1" t="s">
        <v>8</v>
      </c>
      <c r="M1350" s="1">
        <v>140</v>
      </c>
      <c r="N1350" s="1">
        <f t="shared" si="153"/>
        <v>11620</v>
      </c>
      <c r="O1350" s="1" t="s">
        <v>9</v>
      </c>
    </row>
    <row r="1351" spans="1:15" x14ac:dyDescent="0.3">
      <c r="A1351" s="1" t="s">
        <v>713</v>
      </c>
      <c r="B1351" s="1" t="s">
        <v>714</v>
      </c>
      <c r="C1351" s="1" t="str">
        <f t="shared" si="147"/>
        <v>Japan</v>
      </c>
      <c r="D1351" s="1" t="s">
        <v>2826</v>
      </c>
      <c r="E1351" s="7" t="str">
        <f>TEXT(DATE(MID(D1351, 13, 4), CHOOSE(MATCH( MID(D1351, 5, 3), {"Jan","Feb","Mar","Apr","May","Jun","Jul","Aug","Sep","Oct","Nov","Dec"}, 0), 1, 2, 3, 4, 5, 6, 7, 8, 9, 10, 11, 12), MID(D1351, 9, 2)), "yyyy-mm-dd")</f>
        <v>2013-09-14</v>
      </c>
      <c r="F1351" s="1" t="str">
        <f t="shared" si="148"/>
        <v>05:00:00</v>
      </c>
      <c r="G1351" s="9" t="str">
        <f t="shared" si="149"/>
        <v>September</v>
      </c>
      <c r="H1351" s="5" t="str">
        <f t="shared" si="150"/>
        <v>2013</v>
      </c>
      <c r="I1351" s="1" t="s">
        <v>2827</v>
      </c>
      <c r="J1351" s="1" t="str">
        <f t="shared" si="151"/>
        <v xml:space="preserve">Epsilon Demo </v>
      </c>
      <c r="K1351" s="1" t="str">
        <f t="shared" si="152"/>
        <v>SPRINT-A</v>
      </c>
      <c r="L1351" s="1" t="s">
        <v>346</v>
      </c>
      <c r="M1351" s="1"/>
      <c r="N1351" s="1">
        <f t="shared" si="153"/>
        <v>0</v>
      </c>
      <c r="O1351" s="1" t="s">
        <v>9</v>
      </c>
    </row>
    <row r="1352" spans="1:15" x14ac:dyDescent="0.3">
      <c r="A1352" s="1" t="s">
        <v>4</v>
      </c>
      <c r="B1352" s="1" t="s">
        <v>1561</v>
      </c>
      <c r="C1352" s="1" t="str">
        <f t="shared" si="147"/>
        <v>Russia</v>
      </c>
      <c r="D1352" s="1" t="s">
        <v>2828</v>
      </c>
      <c r="E1352" s="7" t="str">
        <f>TEXT(DATE(MID(D1352, 13, 4), CHOOSE(MATCH( MID(D1352, 5, 3), {"Jan","Feb","Mar","Apr","May","Jun","Jul","Aug","Sep","Oct","Nov","Dec"}, 0), 1, 2, 3, 4, 5, 6, 7, 8, 9, 10, 11, 12), MID(D1352, 9, 2)), "yyyy-mm-dd")</f>
        <v>2013-09-11</v>
      </c>
      <c r="F1352" s="1" t="str">
        <f t="shared" si="148"/>
        <v>23:23:00</v>
      </c>
      <c r="G1352" s="9" t="str">
        <f t="shared" si="149"/>
        <v>September</v>
      </c>
      <c r="H1352" s="5" t="str">
        <f t="shared" si="150"/>
        <v>2013</v>
      </c>
      <c r="I1352" s="1" t="s">
        <v>2829</v>
      </c>
      <c r="J1352" s="1" t="str">
        <f t="shared" si="151"/>
        <v xml:space="preserve">Rokot/Briz KM </v>
      </c>
      <c r="K1352" s="1" t="str">
        <f t="shared" si="152"/>
        <v>Goniets-M nÂ°14L, 16L &amp; 17L</v>
      </c>
      <c r="L1352" s="1" t="s">
        <v>346</v>
      </c>
      <c r="M1352" s="1">
        <v>13</v>
      </c>
      <c r="N1352" s="1">
        <f t="shared" si="153"/>
        <v>1079</v>
      </c>
      <c r="O1352" s="1" t="s">
        <v>9</v>
      </c>
    </row>
    <row r="1353" spans="1:15" x14ac:dyDescent="0.3">
      <c r="A1353" s="1" t="s">
        <v>342</v>
      </c>
      <c r="B1353" s="1" t="s">
        <v>1197</v>
      </c>
      <c r="C1353" s="1" t="str">
        <f t="shared" si="147"/>
        <v>USA</v>
      </c>
      <c r="D1353" s="1" t="s">
        <v>2830</v>
      </c>
      <c r="E1353" s="7" t="str">
        <f>TEXT(DATE(MID(D1353, 13, 4), CHOOSE(MATCH( MID(D1353, 5, 3), {"Jan","Feb","Mar","Apr","May","Jun","Jul","Aug","Sep","Oct","Nov","Dec"}, 0), 1, 2, 3, 4, 5, 6, 7, 8, 9, 10, 11, 12), MID(D1353, 9, 2)), "yyyy-mm-dd")</f>
        <v>2013-09-07</v>
      </c>
      <c r="F1353" s="1" t="str">
        <f t="shared" si="148"/>
        <v>03:27:00</v>
      </c>
      <c r="G1353" s="9" t="str">
        <f t="shared" si="149"/>
        <v>September</v>
      </c>
      <c r="H1353" s="5" t="str">
        <f t="shared" si="150"/>
        <v>2013</v>
      </c>
      <c r="I1353" s="1" t="s">
        <v>2831</v>
      </c>
      <c r="J1353" s="1" t="str">
        <f t="shared" si="151"/>
        <v xml:space="preserve">Minotaur V </v>
      </c>
      <c r="K1353" s="1" t="str">
        <f t="shared" si="152"/>
        <v>LADEE</v>
      </c>
      <c r="L1353" s="1" t="s">
        <v>8</v>
      </c>
      <c r="M1353" s="1">
        <v>55</v>
      </c>
      <c r="N1353" s="1">
        <f t="shared" si="153"/>
        <v>4565</v>
      </c>
      <c r="O1353" s="1" t="s">
        <v>9</v>
      </c>
    </row>
    <row r="1354" spans="1:15" x14ac:dyDescent="0.3">
      <c r="A1354" s="1" t="s">
        <v>37</v>
      </c>
      <c r="B1354" s="1" t="s">
        <v>1754</v>
      </c>
      <c r="C1354" s="1" t="str">
        <f t="shared" si="147"/>
        <v>USA</v>
      </c>
      <c r="D1354" s="1" t="s">
        <v>2832</v>
      </c>
      <c r="E1354" s="7" t="str">
        <f>TEXT(DATE(MID(D1354, 13, 4), CHOOSE(MATCH( MID(D1354, 5, 3), {"Jan","Feb","Mar","Apr","May","Jun","Jul","Aug","Sep","Oct","Nov","Dec"}, 0), 1, 2, 3, 4, 5, 6, 7, 8, 9, 10, 11, 12), MID(D1354, 9, 2)), "yyyy-mm-dd")</f>
        <v>2013-09-05</v>
      </c>
      <c r="F1354" s="1" t="str">
        <f t="shared" si="148"/>
        <v>00:00:00</v>
      </c>
      <c r="G1354" s="9" t="str">
        <f t="shared" si="149"/>
        <v>September</v>
      </c>
      <c r="H1354" s="5" t="str">
        <f t="shared" si="150"/>
        <v>2013</v>
      </c>
      <c r="I1354" s="1" t="s">
        <v>1921</v>
      </c>
      <c r="J1354" s="1" t="str">
        <f t="shared" si="151"/>
        <v xml:space="preserve">SpaceShipTwo </v>
      </c>
      <c r="K1354" s="1" t="str">
        <f t="shared" si="152"/>
        <v>PF02</v>
      </c>
      <c r="L1354" s="1" t="s">
        <v>8</v>
      </c>
      <c r="M1354" s="1"/>
      <c r="N1354" s="1">
        <f t="shared" si="153"/>
        <v>0</v>
      </c>
      <c r="O1354" s="1" t="s">
        <v>9</v>
      </c>
    </row>
    <row r="1355" spans="1:15" x14ac:dyDescent="0.3">
      <c r="A1355" s="1" t="s">
        <v>14</v>
      </c>
      <c r="B1355" s="1" t="s">
        <v>90</v>
      </c>
      <c r="C1355" s="1" t="str">
        <f t="shared" si="147"/>
        <v>China</v>
      </c>
      <c r="D1355" s="1" t="s">
        <v>2833</v>
      </c>
      <c r="E1355" s="7" t="str">
        <f>TEXT(DATE(MID(D1355, 13, 4), CHOOSE(MATCH( MID(D1355, 5, 3), {"Jan","Feb","Mar","Apr","May","Jun","Jul","Aug","Sep","Oct","Nov","Dec"}, 0), 1, 2, 3, 4, 5, 6, 7, 8, 9, 10, 11, 12), MID(D1355, 9, 2)), "yyyy-mm-dd")</f>
        <v>2013-09-01</v>
      </c>
      <c r="F1355" s="1" t="str">
        <f t="shared" si="148"/>
        <v>19:16:00</v>
      </c>
      <c r="G1355" s="9" t="str">
        <f t="shared" si="149"/>
        <v>September</v>
      </c>
      <c r="H1355" s="5" t="str">
        <f t="shared" si="150"/>
        <v>2013</v>
      </c>
      <c r="I1355" s="1" t="s">
        <v>2834</v>
      </c>
      <c r="J1355" s="1" t="str">
        <f t="shared" si="151"/>
        <v xml:space="preserve">Long March 4C </v>
      </c>
      <c r="K1355" s="1" t="str">
        <f t="shared" si="152"/>
        <v>Yaogan-17 1, 2 &amp; 3</v>
      </c>
      <c r="L1355" s="1" t="s">
        <v>8</v>
      </c>
      <c r="M1355" s="1">
        <v>64.680000000000007</v>
      </c>
      <c r="N1355" s="1">
        <f t="shared" si="153"/>
        <v>5368.4400000000005</v>
      </c>
      <c r="O1355" s="1" t="s">
        <v>9</v>
      </c>
    </row>
    <row r="1356" spans="1:15" x14ac:dyDescent="0.3">
      <c r="A1356" s="1" t="s">
        <v>2835</v>
      </c>
      <c r="B1356" s="1" t="s">
        <v>2022</v>
      </c>
      <c r="C1356" s="1" t="str">
        <f t="shared" si="147"/>
        <v>Kazakhstan</v>
      </c>
      <c r="D1356" s="1" t="s">
        <v>2836</v>
      </c>
      <c r="E1356" s="7" t="str">
        <f>TEXT(DATE(MID(D1356, 13, 4), CHOOSE(MATCH( MID(D1356, 5, 3), {"Jan","Feb","Mar","Apr","May","Jun","Jul","Aug","Sep","Oct","Nov","Dec"}, 0), 1, 2, 3, 4, 5, 6, 7, 8, 9, 10, 11, 12), MID(D1356, 9, 2)), "yyyy-mm-dd")</f>
        <v>2013-08-31</v>
      </c>
      <c r="F1356" s="1" t="str">
        <f t="shared" si="148"/>
        <v>20:05:00</v>
      </c>
      <c r="G1356" s="9" t="str">
        <f t="shared" si="149"/>
        <v>August</v>
      </c>
      <c r="H1356" s="5" t="str">
        <f t="shared" si="150"/>
        <v>2013</v>
      </c>
      <c r="I1356" s="1" t="s">
        <v>2837</v>
      </c>
      <c r="J1356" s="1" t="str">
        <f t="shared" si="151"/>
        <v xml:space="preserve">Zenit-3 SLB </v>
      </c>
      <c r="K1356" s="1" t="str">
        <f t="shared" si="152"/>
        <v>AMOS 4</v>
      </c>
      <c r="L1356" s="1" t="s">
        <v>346</v>
      </c>
      <c r="M1356" s="1"/>
      <c r="N1356" s="1">
        <f t="shared" si="153"/>
        <v>0</v>
      </c>
      <c r="O1356" s="1" t="s">
        <v>9</v>
      </c>
    </row>
    <row r="1357" spans="1:15" x14ac:dyDescent="0.3">
      <c r="A1357" s="1" t="s">
        <v>233</v>
      </c>
      <c r="B1357" s="1" t="s">
        <v>379</v>
      </c>
      <c r="C1357" s="1" t="str">
        <f t="shared" si="147"/>
        <v>France</v>
      </c>
      <c r="D1357" s="1" t="s">
        <v>2838</v>
      </c>
      <c r="E1357" s="7" t="str">
        <f>TEXT(DATE(MID(D1357, 13, 4), CHOOSE(MATCH( MID(D1357, 5, 3), {"Jan","Feb","Mar","Apr","May","Jun","Jul","Aug","Sep","Oct","Nov","Dec"}, 0), 1, 2, 3, 4, 5, 6, 7, 8, 9, 10, 11, 12), MID(D1357, 9, 2)), "yyyy-mm-dd")</f>
        <v>2013-08-29</v>
      </c>
      <c r="F1357" s="1" t="str">
        <f t="shared" si="148"/>
        <v>20:30:00</v>
      </c>
      <c r="G1357" s="9" t="str">
        <f t="shared" si="149"/>
        <v>August</v>
      </c>
      <c r="H1357" s="5" t="str">
        <f t="shared" si="150"/>
        <v>2013</v>
      </c>
      <c r="I1357" s="1" t="s">
        <v>2839</v>
      </c>
      <c r="J1357" s="1" t="str">
        <f t="shared" si="151"/>
        <v xml:space="preserve">Ariane 5 ECA </v>
      </c>
      <c r="K1357" s="1" t="str">
        <f t="shared" si="152"/>
        <v>Eutelsat 25B/Es'hail 1 &amp; GSAT-7</v>
      </c>
      <c r="L1357" s="1" t="s">
        <v>346</v>
      </c>
      <c r="M1357" s="1">
        <v>200</v>
      </c>
      <c r="N1357" s="1">
        <f t="shared" si="153"/>
        <v>16600</v>
      </c>
      <c r="O1357" s="1" t="s">
        <v>9</v>
      </c>
    </row>
    <row r="1358" spans="1:15" x14ac:dyDescent="0.3">
      <c r="A1358" s="1" t="s">
        <v>74</v>
      </c>
      <c r="B1358" s="1" t="s">
        <v>745</v>
      </c>
      <c r="C1358" s="1" t="str">
        <f t="shared" si="147"/>
        <v>USA</v>
      </c>
      <c r="D1358" s="1" t="s">
        <v>2840</v>
      </c>
      <c r="E1358" s="7" t="str">
        <f>TEXT(DATE(MID(D1358, 13, 4), CHOOSE(MATCH( MID(D1358, 5, 3), {"Jan","Feb","Mar","Apr","May","Jun","Jul","Aug","Sep","Oct","Nov","Dec"}, 0), 1, 2, 3, 4, 5, 6, 7, 8, 9, 10, 11, 12), MID(D1358, 9, 2)), "yyyy-mm-dd")</f>
        <v>2013-08-28</v>
      </c>
      <c r="F1358" s="1" t="str">
        <f t="shared" si="148"/>
        <v>18:03:00</v>
      </c>
      <c r="G1358" s="9" t="str">
        <f t="shared" si="149"/>
        <v>August</v>
      </c>
      <c r="H1358" s="5" t="str">
        <f t="shared" si="150"/>
        <v>2013</v>
      </c>
      <c r="I1358" s="1" t="s">
        <v>2841</v>
      </c>
      <c r="J1358" s="1" t="str">
        <f t="shared" si="151"/>
        <v xml:space="preserve">Delta IV Heavy </v>
      </c>
      <c r="K1358" s="1" t="str">
        <f t="shared" si="152"/>
        <v>KH-11 16 (USA-245) (NROL-65)</v>
      </c>
      <c r="L1358" s="1" t="s">
        <v>8</v>
      </c>
      <c r="M1358" s="1">
        <v>350</v>
      </c>
      <c r="N1358" s="1">
        <f t="shared" si="153"/>
        <v>29050</v>
      </c>
      <c r="O1358" s="1" t="s">
        <v>9</v>
      </c>
    </row>
    <row r="1359" spans="1:15" x14ac:dyDescent="0.3">
      <c r="A1359" s="1" t="s">
        <v>2539</v>
      </c>
      <c r="B1359" s="1" t="s">
        <v>2540</v>
      </c>
      <c r="C1359" s="1" t="str">
        <f t="shared" si="147"/>
        <v>Russia</v>
      </c>
      <c r="D1359" s="1" t="s">
        <v>2842</v>
      </c>
      <c r="E1359" s="7" t="str">
        <f>TEXT(DATE(MID(D1359, 13, 4), CHOOSE(MATCH( MID(D1359, 5, 3), {"Jan","Feb","Mar","Apr","May","Jun","Jul","Aug","Sep","Oct","Nov","Dec"}, 0), 1, 2, 3, 4, 5, 6, 7, 8, 9, 10, 11, 12), MID(D1359, 9, 2)), "yyyy-mm-dd")</f>
        <v>2013-08-22</v>
      </c>
      <c r="F1359" s="1" t="str">
        <f t="shared" si="148"/>
        <v>14:39:00</v>
      </c>
      <c r="G1359" s="9" t="str">
        <f t="shared" si="149"/>
        <v>August</v>
      </c>
      <c r="H1359" s="5" t="str">
        <f t="shared" si="150"/>
        <v>2013</v>
      </c>
      <c r="I1359" s="1" t="s">
        <v>2843</v>
      </c>
      <c r="J1359" s="1" t="str">
        <f t="shared" si="151"/>
        <v xml:space="preserve">Dnepr </v>
      </c>
      <c r="K1359" s="1" t="str">
        <f t="shared" si="152"/>
        <v>KompSat-5</v>
      </c>
      <c r="L1359" s="1" t="s">
        <v>346</v>
      </c>
      <c r="M1359" s="1">
        <v>29</v>
      </c>
      <c r="N1359" s="1">
        <f t="shared" si="153"/>
        <v>2407</v>
      </c>
      <c r="O1359" s="1" t="s">
        <v>9</v>
      </c>
    </row>
    <row r="1360" spans="1:15" x14ac:dyDescent="0.3">
      <c r="A1360" s="1" t="s">
        <v>74</v>
      </c>
      <c r="B1360" s="1" t="s">
        <v>390</v>
      </c>
      <c r="C1360" s="1" t="str">
        <f t="shared" si="147"/>
        <v>USA</v>
      </c>
      <c r="D1360" s="1" t="s">
        <v>2844</v>
      </c>
      <c r="E1360" s="7" t="str">
        <f>TEXT(DATE(MID(D1360, 13, 4), CHOOSE(MATCH( MID(D1360, 5, 3), {"Jan","Feb","Mar","Apr","May","Jun","Jul","Aug","Sep","Oct","Nov","Dec"}, 0), 1, 2, 3, 4, 5, 6, 7, 8, 9, 10, 11, 12), MID(D1360, 9, 2)), "yyyy-mm-dd")</f>
        <v>2013-08-08</v>
      </c>
      <c r="F1360" s="1" t="str">
        <f t="shared" si="148"/>
        <v>00:29:00</v>
      </c>
      <c r="G1360" s="9" t="str">
        <f t="shared" si="149"/>
        <v>August</v>
      </c>
      <c r="H1360" s="5" t="str">
        <f t="shared" si="150"/>
        <v>2013</v>
      </c>
      <c r="I1360" s="1" t="s">
        <v>2845</v>
      </c>
      <c r="J1360" s="1" t="str">
        <f t="shared" si="151"/>
        <v xml:space="preserve">Delta IV Medium+ (5,4) </v>
      </c>
      <c r="K1360" s="1" t="str">
        <f t="shared" si="152"/>
        <v>WGS-6 (USA-244)</v>
      </c>
      <c r="L1360" s="1" t="s">
        <v>346</v>
      </c>
      <c r="M1360" s="1"/>
      <c r="N1360" s="1">
        <f t="shared" si="153"/>
        <v>0</v>
      </c>
      <c r="O1360" s="1" t="s">
        <v>9</v>
      </c>
    </row>
    <row r="1361" spans="1:15" x14ac:dyDescent="0.3">
      <c r="A1361" s="1" t="s">
        <v>60</v>
      </c>
      <c r="B1361" s="1" t="s">
        <v>536</v>
      </c>
      <c r="C1361" s="1" t="str">
        <f t="shared" si="147"/>
        <v>Japan</v>
      </c>
      <c r="D1361" s="1" t="s">
        <v>2846</v>
      </c>
      <c r="E1361" s="7" t="str">
        <f>TEXT(DATE(MID(D1361, 13, 4), CHOOSE(MATCH( MID(D1361, 5, 3), {"Jan","Feb","Mar","Apr","May","Jun","Jul","Aug","Sep","Oct","Nov","Dec"}, 0), 1, 2, 3, 4, 5, 6, 7, 8, 9, 10, 11, 12), MID(D1361, 9, 2)), "yyyy-mm-dd")</f>
        <v>2013-08-03</v>
      </c>
      <c r="F1361" s="1" t="str">
        <f t="shared" si="148"/>
        <v>19:48:00</v>
      </c>
      <c r="G1361" s="9" t="str">
        <f t="shared" si="149"/>
        <v>August</v>
      </c>
      <c r="H1361" s="5" t="str">
        <f t="shared" si="150"/>
        <v>2013</v>
      </c>
      <c r="I1361" s="1" t="s">
        <v>2847</v>
      </c>
      <c r="J1361" s="1" t="str">
        <f t="shared" si="151"/>
        <v xml:space="preserve">H-IIB </v>
      </c>
      <c r="K1361" s="1" t="str">
        <f t="shared" si="152"/>
        <v>HTV-4</v>
      </c>
      <c r="L1361" s="1" t="s">
        <v>346</v>
      </c>
      <c r="M1361" s="1">
        <v>112.5</v>
      </c>
      <c r="N1361" s="1">
        <f t="shared" si="153"/>
        <v>9337.5</v>
      </c>
      <c r="O1361" s="1" t="s">
        <v>9</v>
      </c>
    </row>
    <row r="1362" spans="1:15" x14ac:dyDescent="0.3">
      <c r="A1362" s="1" t="s">
        <v>129</v>
      </c>
      <c r="B1362" s="1" t="s">
        <v>130</v>
      </c>
      <c r="C1362" s="1" t="str">
        <f t="shared" si="147"/>
        <v>Kazakhstan</v>
      </c>
      <c r="D1362" s="1" t="s">
        <v>2848</v>
      </c>
      <c r="E1362" s="7" t="str">
        <f>TEXT(DATE(MID(D1362, 13, 4), CHOOSE(MATCH( MID(D1362, 5, 3), {"Jan","Feb","Mar","Apr","May","Jun","Jul","Aug","Sep","Oct","Nov","Dec"}, 0), 1, 2, 3, 4, 5, 6, 7, 8, 9, 10, 11, 12), MID(D1362, 9, 2)), "yyyy-mm-dd")</f>
        <v>2013-07-27</v>
      </c>
      <c r="F1362" s="1" t="str">
        <f t="shared" si="148"/>
        <v>20:45:00</v>
      </c>
      <c r="G1362" s="9" t="str">
        <f t="shared" si="149"/>
        <v>July</v>
      </c>
      <c r="H1362" s="5" t="str">
        <f t="shared" si="150"/>
        <v>2013</v>
      </c>
      <c r="I1362" s="1" t="s">
        <v>2849</v>
      </c>
      <c r="J1362" s="1" t="str">
        <f t="shared" si="151"/>
        <v xml:space="preserve">Soyuz U </v>
      </c>
      <c r="K1362" s="1" t="str">
        <f t="shared" si="152"/>
        <v>Progress M-20M</v>
      </c>
      <c r="L1362" s="1" t="s">
        <v>346</v>
      </c>
      <c r="M1362" s="1">
        <v>20</v>
      </c>
      <c r="N1362" s="1">
        <f t="shared" si="153"/>
        <v>1660</v>
      </c>
      <c r="O1362" s="1" t="s">
        <v>9</v>
      </c>
    </row>
    <row r="1363" spans="1:15" x14ac:dyDescent="0.3">
      <c r="A1363" s="1" t="s">
        <v>233</v>
      </c>
      <c r="B1363" s="1" t="s">
        <v>379</v>
      </c>
      <c r="C1363" s="1" t="str">
        <f t="shared" si="147"/>
        <v>France</v>
      </c>
      <c r="D1363" s="1" t="s">
        <v>2850</v>
      </c>
      <c r="E1363" s="7" t="str">
        <f>TEXT(DATE(MID(D1363, 13, 4), CHOOSE(MATCH( MID(D1363, 5, 3), {"Jan","Feb","Mar","Apr","May","Jun","Jul","Aug","Sep","Oct","Nov","Dec"}, 0), 1, 2, 3, 4, 5, 6, 7, 8, 9, 10, 11, 12), MID(D1363, 9, 2)), "yyyy-mm-dd")</f>
        <v>2013-07-25</v>
      </c>
      <c r="F1363" s="1" t="str">
        <f t="shared" si="148"/>
        <v>19:54:00</v>
      </c>
      <c r="G1363" s="9" t="str">
        <f t="shared" si="149"/>
        <v>July</v>
      </c>
      <c r="H1363" s="5" t="str">
        <f t="shared" si="150"/>
        <v>2013</v>
      </c>
      <c r="I1363" s="1" t="s">
        <v>2851</v>
      </c>
      <c r="J1363" s="1" t="str">
        <f t="shared" si="151"/>
        <v xml:space="preserve">Ariane 5 ECA </v>
      </c>
      <c r="K1363" s="1" t="str">
        <f t="shared" si="152"/>
        <v>Alphasat I-XL &amp; INSAT-3D</v>
      </c>
      <c r="L1363" s="1" t="s">
        <v>346</v>
      </c>
      <c r="M1363" s="1">
        <v>200</v>
      </c>
      <c r="N1363" s="1">
        <f t="shared" si="153"/>
        <v>16600</v>
      </c>
      <c r="O1363" s="1" t="s">
        <v>9</v>
      </c>
    </row>
    <row r="1364" spans="1:15" x14ac:dyDescent="0.3">
      <c r="A1364" s="1" t="s">
        <v>14</v>
      </c>
      <c r="B1364" s="1" t="s">
        <v>329</v>
      </c>
      <c r="C1364" s="1" t="str">
        <f t="shared" si="147"/>
        <v>China</v>
      </c>
      <c r="D1364" s="1" t="s">
        <v>2852</v>
      </c>
      <c r="E1364" s="7" t="str">
        <f>TEXT(DATE(MID(D1364, 13, 4), CHOOSE(MATCH( MID(D1364, 5, 3), {"Jan","Feb","Mar","Apr","May","Jun","Jul","Aug","Sep","Oct","Nov","Dec"}, 0), 1, 2, 3, 4, 5, 6, 7, 8, 9, 10, 11, 12), MID(D1364, 9, 2)), "yyyy-mm-dd")</f>
        <v>2013-07-19</v>
      </c>
      <c r="F1364" s="1" t="str">
        <f t="shared" si="148"/>
        <v>23:37:00</v>
      </c>
      <c r="G1364" s="9" t="str">
        <f t="shared" si="149"/>
        <v>July</v>
      </c>
      <c r="H1364" s="5" t="str">
        <f t="shared" si="150"/>
        <v>2013</v>
      </c>
      <c r="I1364" s="1" t="s">
        <v>2853</v>
      </c>
      <c r="J1364" s="1" t="str">
        <f t="shared" si="151"/>
        <v xml:space="preserve">Long March 4C </v>
      </c>
      <c r="K1364" s="1" t="str">
        <f t="shared" si="152"/>
        <v>Shijian-15, CX-3, Shiyan-7A &amp; 7B</v>
      </c>
      <c r="L1364" s="1" t="s">
        <v>8</v>
      </c>
      <c r="M1364" s="1">
        <v>64.680000000000007</v>
      </c>
      <c r="N1364" s="1">
        <f t="shared" si="153"/>
        <v>5368.4400000000005</v>
      </c>
      <c r="O1364" s="1" t="s">
        <v>9</v>
      </c>
    </row>
    <row r="1365" spans="1:15" x14ac:dyDescent="0.3">
      <c r="A1365" s="1" t="s">
        <v>74</v>
      </c>
      <c r="B1365" s="1" t="s">
        <v>75</v>
      </c>
      <c r="C1365" s="1" t="str">
        <f t="shared" si="147"/>
        <v>USA</v>
      </c>
      <c r="D1365" s="1" t="s">
        <v>2854</v>
      </c>
      <c r="E1365" s="7" t="str">
        <f>TEXT(DATE(MID(D1365, 13, 4), CHOOSE(MATCH( MID(D1365, 5, 3), {"Jan","Feb","Mar","Apr","May","Jun","Jul","Aug","Sep","Oct","Nov","Dec"}, 0), 1, 2, 3, 4, 5, 6, 7, 8, 9, 10, 11, 12), MID(D1365, 9, 2)), "yyyy-mm-dd")</f>
        <v>2013-07-19</v>
      </c>
      <c r="F1365" s="1" t="str">
        <f t="shared" si="148"/>
        <v>13:00:00</v>
      </c>
      <c r="G1365" s="9" t="str">
        <f t="shared" si="149"/>
        <v>July</v>
      </c>
      <c r="H1365" s="5" t="str">
        <f t="shared" si="150"/>
        <v>2013</v>
      </c>
      <c r="I1365" s="1" t="s">
        <v>2855</v>
      </c>
      <c r="J1365" s="1" t="str">
        <f t="shared" si="151"/>
        <v xml:space="preserve">Atlas V 551 </v>
      </c>
      <c r="K1365" s="1" t="str">
        <f t="shared" si="152"/>
        <v>MUOS-2</v>
      </c>
      <c r="L1365" s="1" t="s">
        <v>8</v>
      </c>
      <c r="M1365" s="1">
        <v>153</v>
      </c>
      <c r="N1365" s="1">
        <f t="shared" si="153"/>
        <v>12699</v>
      </c>
      <c r="O1365" s="1" t="s">
        <v>9</v>
      </c>
    </row>
    <row r="1366" spans="1:15" x14ac:dyDescent="0.3">
      <c r="A1366" s="1" t="s">
        <v>14</v>
      </c>
      <c r="B1366" s="1" t="s">
        <v>90</v>
      </c>
      <c r="C1366" s="1" t="str">
        <f t="shared" si="147"/>
        <v>China</v>
      </c>
      <c r="D1366" s="1" t="s">
        <v>2856</v>
      </c>
      <c r="E1366" s="7" t="str">
        <f>TEXT(DATE(MID(D1366, 13, 4), CHOOSE(MATCH( MID(D1366, 5, 3), {"Jan","Feb","Mar","Apr","May","Jun","Jul","Aug","Sep","Oct","Nov","Dec"}, 0), 1, 2, 3, 4, 5, 6, 7, 8, 9, 10, 11, 12), MID(D1366, 9, 2)), "yyyy-mm-dd")</f>
        <v>2013-07-15</v>
      </c>
      <c r="F1366" s="1" t="str">
        <f t="shared" si="148"/>
        <v>09:27:00</v>
      </c>
      <c r="G1366" s="9" t="str">
        <f t="shared" si="149"/>
        <v>July</v>
      </c>
      <c r="H1366" s="5" t="str">
        <f t="shared" si="150"/>
        <v>2013</v>
      </c>
      <c r="I1366" s="1" t="s">
        <v>2857</v>
      </c>
      <c r="J1366" s="1" t="str">
        <f t="shared" si="151"/>
        <v xml:space="preserve">Long March 2C </v>
      </c>
      <c r="K1366" s="1" t="str">
        <f t="shared" si="152"/>
        <v>Shijian-11 05</v>
      </c>
      <c r="L1366" s="1" t="s">
        <v>8</v>
      </c>
      <c r="M1366" s="1">
        <v>30.8</v>
      </c>
      <c r="N1366" s="1">
        <f t="shared" si="153"/>
        <v>2556.4</v>
      </c>
      <c r="O1366" s="1" t="s">
        <v>9</v>
      </c>
    </row>
    <row r="1367" spans="1:15" x14ac:dyDescent="0.3">
      <c r="A1367" s="1" t="s">
        <v>129</v>
      </c>
      <c r="B1367" s="1" t="s">
        <v>565</v>
      </c>
      <c r="C1367" s="1" t="str">
        <f t="shared" si="147"/>
        <v>Kazakhstan</v>
      </c>
      <c r="D1367" s="1" t="s">
        <v>2858</v>
      </c>
      <c r="E1367" s="7" t="str">
        <f>TEXT(DATE(MID(D1367, 13, 4), CHOOSE(MATCH( MID(D1367, 5, 3), {"Jan","Feb","Mar","Apr","May","Jun","Jul","Aug","Sep","Oct","Nov","Dec"}, 0), 1, 2, 3, 4, 5, 6, 7, 8, 9, 10, 11, 12), MID(D1367, 9, 2)), "yyyy-mm-dd")</f>
        <v>2013-07-02</v>
      </c>
      <c r="F1367" s="1" t="str">
        <f t="shared" si="148"/>
        <v>02:38:00</v>
      </c>
      <c r="G1367" s="9" t="str">
        <f t="shared" si="149"/>
        <v>July</v>
      </c>
      <c r="H1367" s="5" t="str">
        <f t="shared" si="150"/>
        <v>2013</v>
      </c>
      <c r="I1367" s="1" t="s">
        <v>2859</v>
      </c>
      <c r="J1367" s="1" t="str">
        <f t="shared" si="151"/>
        <v xml:space="preserve">Proton-M/DM-3 </v>
      </c>
      <c r="K1367" s="1" t="str">
        <f t="shared" si="152"/>
        <v>Cosmos 2488, 2489 &amp; 2490</v>
      </c>
      <c r="L1367" s="1" t="s">
        <v>8</v>
      </c>
      <c r="M1367" s="1">
        <v>65</v>
      </c>
      <c r="N1367" s="1">
        <f t="shared" si="153"/>
        <v>5395</v>
      </c>
      <c r="O1367" s="1" t="s">
        <v>257</v>
      </c>
    </row>
    <row r="1368" spans="1:15" x14ac:dyDescent="0.3">
      <c r="A1368" s="1" t="s">
        <v>86</v>
      </c>
      <c r="B1368" s="1" t="s">
        <v>87</v>
      </c>
      <c r="C1368" s="1" t="str">
        <f t="shared" si="147"/>
        <v>India</v>
      </c>
      <c r="D1368" s="1" t="s">
        <v>2860</v>
      </c>
      <c r="E1368" s="7" t="str">
        <f>TEXT(DATE(MID(D1368, 13, 4), CHOOSE(MATCH( MID(D1368, 5, 3), {"Jan","Feb","Mar","Apr","May","Jun","Jul","Aug","Sep","Oct","Nov","Dec"}, 0), 1, 2, 3, 4, 5, 6, 7, 8, 9, 10, 11, 12), MID(D1368, 9, 2)), "yyyy-mm-dd")</f>
        <v>2013-07-01</v>
      </c>
      <c r="F1368" s="1" t="str">
        <f t="shared" si="148"/>
        <v>18:11:00</v>
      </c>
      <c r="G1368" s="9" t="str">
        <f t="shared" si="149"/>
        <v>July</v>
      </c>
      <c r="H1368" s="5" t="str">
        <f t="shared" si="150"/>
        <v>2013</v>
      </c>
      <c r="I1368" s="1" t="s">
        <v>2861</v>
      </c>
      <c r="J1368" s="1" t="str">
        <f t="shared" si="151"/>
        <v xml:space="preserve">PSLV-XL </v>
      </c>
      <c r="K1368" s="1" t="str">
        <f t="shared" si="152"/>
        <v>IRNSS-1A</v>
      </c>
      <c r="L1368" s="1" t="s">
        <v>8</v>
      </c>
      <c r="M1368" s="1">
        <v>31</v>
      </c>
      <c r="N1368" s="1">
        <f t="shared" si="153"/>
        <v>2573</v>
      </c>
      <c r="O1368" s="1" t="s">
        <v>9</v>
      </c>
    </row>
    <row r="1369" spans="1:15" x14ac:dyDescent="0.3">
      <c r="A1369" s="1" t="s">
        <v>342</v>
      </c>
      <c r="B1369" s="1" t="s">
        <v>1200</v>
      </c>
      <c r="C1369" s="1" t="str">
        <f t="shared" si="147"/>
        <v>USA</v>
      </c>
      <c r="D1369" s="1" t="s">
        <v>2862</v>
      </c>
      <c r="E1369" s="7" t="str">
        <f>TEXT(DATE(MID(D1369, 13, 4), CHOOSE(MATCH( MID(D1369, 5, 3), {"Jan","Feb","Mar","Apr","May","Jun","Jul","Aug","Sep","Oct","Nov","Dec"}, 0), 1, 2, 3, 4, 5, 6, 7, 8, 9, 10, 11, 12), MID(D1369, 9, 2)), "yyyy-mm-dd")</f>
        <v>2013-06-28</v>
      </c>
      <c r="F1369" s="1" t="str">
        <f t="shared" si="148"/>
        <v>02:27:00</v>
      </c>
      <c r="G1369" s="9" t="str">
        <f t="shared" si="149"/>
        <v>June</v>
      </c>
      <c r="H1369" s="5" t="str">
        <f t="shared" si="150"/>
        <v>2013</v>
      </c>
      <c r="I1369" s="1" t="s">
        <v>2863</v>
      </c>
      <c r="J1369" s="1" t="str">
        <f t="shared" si="151"/>
        <v xml:space="preserve">Pegasus XL </v>
      </c>
      <c r="K1369" s="1" t="str">
        <f t="shared" si="152"/>
        <v>IRIS</v>
      </c>
      <c r="L1369" s="1" t="s">
        <v>8</v>
      </c>
      <c r="M1369" s="1">
        <v>40</v>
      </c>
      <c r="N1369" s="1">
        <f t="shared" si="153"/>
        <v>3320</v>
      </c>
      <c r="O1369" s="1" t="s">
        <v>9</v>
      </c>
    </row>
    <row r="1370" spans="1:15" x14ac:dyDescent="0.3">
      <c r="A1370" s="1" t="s">
        <v>4</v>
      </c>
      <c r="B1370" s="1" t="s">
        <v>2583</v>
      </c>
      <c r="C1370" s="1" t="str">
        <f t="shared" si="147"/>
        <v>Kazakhstan</v>
      </c>
      <c r="D1370" s="1" t="s">
        <v>2864</v>
      </c>
      <c r="E1370" s="7" t="str">
        <f>TEXT(DATE(MID(D1370, 13, 4), CHOOSE(MATCH( MID(D1370, 5, 3), {"Jan","Feb","Mar","Apr","May","Jun","Jul","Aug","Sep","Oct","Nov","Dec"}, 0), 1, 2, 3, 4, 5, 6, 7, 8, 9, 10, 11, 12), MID(D1370, 9, 2)), "yyyy-mm-dd")</f>
        <v>2013-06-27</v>
      </c>
      <c r="F1370" s="1" t="str">
        <f t="shared" si="148"/>
        <v>16:53:00</v>
      </c>
      <c r="G1370" s="9" t="str">
        <f t="shared" si="149"/>
        <v>June</v>
      </c>
      <c r="H1370" s="5" t="str">
        <f t="shared" si="150"/>
        <v>2013</v>
      </c>
      <c r="I1370" s="1" t="s">
        <v>2865</v>
      </c>
      <c r="J1370" s="1" t="str">
        <f t="shared" si="151"/>
        <v xml:space="preserve">Strela </v>
      </c>
      <c r="K1370" s="1" t="str">
        <f t="shared" si="152"/>
        <v>Cosmos 2487</v>
      </c>
      <c r="L1370" s="1" t="s">
        <v>346</v>
      </c>
      <c r="M1370" s="1"/>
      <c r="N1370" s="1">
        <f t="shared" si="153"/>
        <v>0</v>
      </c>
      <c r="O1370" s="1" t="s">
        <v>9</v>
      </c>
    </row>
    <row r="1371" spans="1:15" x14ac:dyDescent="0.3">
      <c r="A1371" s="1" t="s">
        <v>233</v>
      </c>
      <c r="B1371" s="1" t="s">
        <v>981</v>
      </c>
      <c r="C1371" s="1" t="str">
        <f t="shared" si="147"/>
        <v>France</v>
      </c>
      <c r="D1371" s="1" t="s">
        <v>2866</v>
      </c>
      <c r="E1371" s="7" t="str">
        <f>TEXT(DATE(MID(D1371, 13, 4), CHOOSE(MATCH( MID(D1371, 5, 3), {"Jan","Feb","Mar","Apr","May","Jun","Jul","Aug","Sep","Oct","Nov","Dec"}, 0), 1, 2, 3, 4, 5, 6, 7, 8, 9, 10, 11, 12), MID(D1371, 9, 2)), "yyyy-mm-dd")</f>
        <v>2013-06-25</v>
      </c>
      <c r="F1371" s="1" t="str">
        <f t="shared" si="148"/>
        <v>19:27:00</v>
      </c>
      <c r="G1371" s="9" t="str">
        <f t="shared" si="149"/>
        <v>June</v>
      </c>
      <c r="H1371" s="5" t="str">
        <f t="shared" si="150"/>
        <v>2013</v>
      </c>
      <c r="I1371" s="1" t="s">
        <v>2867</v>
      </c>
      <c r="J1371" s="1" t="str">
        <f t="shared" si="151"/>
        <v xml:space="preserve">Soyuz ST-B/Fregat-MT </v>
      </c>
      <c r="K1371" s="1" t="str">
        <f t="shared" si="152"/>
        <v>O3b FM01-FM02/FM04-FM05</v>
      </c>
      <c r="L1371" s="1" t="s">
        <v>8</v>
      </c>
      <c r="M1371" s="1">
        <v>30</v>
      </c>
      <c r="N1371" s="1">
        <f t="shared" si="153"/>
        <v>2490</v>
      </c>
      <c r="O1371" s="1" t="s">
        <v>9</v>
      </c>
    </row>
    <row r="1372" spans="1:15" x14ac:dyDescent="0.3">
      <c r="A1372" s="1" t="s">
        <v>4</v>
      </c>
      <c r="B1372" s="1" t="s">
        <v>130</v>
      </c>
      <c r="C1372" s="1" t="str">
        <f t="shared" si="147"/>
        <v>Kazakhstan</v>
      </c>
      <c r="D1372" s="1" t="s">
        <v>2868</v>
      </c>
      <c r="E1372" s="7" t="str">
        <f>TEXT(DATE(MID(D1372, 13, 4), CHOOSE(MATCH( MID(D1372, 5, 3), {"Jan","Feb","Mar","Apr","May","Jun","Jul","Aug","Sep","Oct","Nov","Dec"}, 0), 1, 2, 3, 4, 5, 6, 7, 8, 9, 10, 11, 12), MID(D1372, 9, 2)), "yyyy-mm-dd")</f>
        <v>2013-06-25</v>
      </c>
      <c r="F1372" s="1" t="str">
        <f t="shared" si="148"/>
        <v>17:28:00</v>
      </c>
      <c r="G1372" s="9" t="str">
        <f t="shared" si="149"/>
        <v>June</v>
      </c>
      <c r="H1372" s="5" t="str">
        <f t="shared" si="150"/>
        <v>2013</v>
      </c>
      <c r="I1372" s="1" t="s">
        <v>2869</v>
      </c>
      <c r="J1372" s="1" t="str">
        <f t="shared" si="151"/>
        <v xml:space="preserve">Soyuz 2.1b </v>
      </c>
      <c r="K1372" s="1" t="str">
        <f t="shared" si="152"/>
        <v>Resurs-P No.1</v>
      </c>
      <c r="L1372" s="1" t="s">
        <v>8</v>
      </c>
      <c r="M1372" s="1">
        <v>20</v>
      </c>
      <c r="N1372" s="1">
        <f t="shared" si="153"/>
        <v>1660</v>
      </c>
      <c r="O1372" s="1" t="s">
        <v>9</v>
      </c>
    </row>
    <row r="1373" spans="1:15" x14ac:dyDescent="0.3">
      <c r="A1373" s="1" t="s">
        <v>14</v>
      </c>
      <c r="B1373" s="1" t="s">
        <v>138</v>
      </c>
      <c r="C1373" s="1" t="str">
        <f t="shared" si="147"/>
        <v>China</v>
      </c>
      <c r="D1373" s="1" t="s">
        <v>2870</v>
      </c>
      <c r="E1373" s="7" t="str">
        <f>TEXT(DATE(MID(D1373, 13, 4), CHOOSE(MATCH( MID(D1373, 5, 3), {"Jan","Feb","Mar","Apr","May","Jun","Jul","Aug","Sep","Oct","Nov","Dec"}, 0), 1, 2, 3, 4, 5, 6, 7, 8, 9, 10, 11, 12), MID(D1373, 9, 2)), "yyyy-mm-dd")</f>
        <v>2013-06-11</v>
      </c>
      <c r="F1373" s="1" t="str">
        <f t="shared" si="148"/>
        <v>09:38:00</v>
      </c>
      <c r="G1373" s="9" t="str">
        <f t="shared" si="149"/>
        <v>June</v>
      </c>
      <c r="H1373" s="5" t="str">
        <f t="shared" si="150"/>
        <v>2013</v>
      </c>
      <c r="I1373" s="1" t="s">
        <v>2871</v>
      </c>
      <c r="J1373" s="1" t="str">
        <f t="shared" si="151"/>
        <v xml:space="preserve">Long March 2F/G </v>
      </c>
      <c r="K1373" s="1" t="str">
        <f t="shared" si="152"/>
        <v>Shenzhou 10</v>
      </c>
      <c r="L1373" s="1" t="s">
        <v>8</v>
      </c>
      <c r="M1373" s="1"/>
      <c r="N1373" s="1">
        <f t="shared" si="153"/>
        <v>0</v>
      </c>
      <c r="O1373" s="1" t="s">
        <v>9</v>
      </c>
    </row>
    <row r="1374" spans="1:15" x14ac:dyDescent="0.3">
      <c r="A1374" s="1" t="s">
        <v>4</v>
      </c>
      <c r="B1374" s="1" t="s">
        <v>5</v>
      </c>
      <c r="C1374" s="1" t="str">
        <f t="shared" si="147"/>
        <v>Russia</v>
      </c>
      <c r="D1374" s="1" t="s">
        <v>2872</v>
      </c>
      <c r="E1374" s="7" t="str">
        <f>TEXT(DATE(MID(D1374, 13, 4), CHOOSE(MATCH( MID(D1374, 5, 3), {"Jan","Feb","Mar","Apr","May","Jun","Jul","Aug","Sep","Oct","Nov","Dec"}, 0), 1, 2, 3, 4, 5, 6, 7, 8, 9, 10, 11, 12), MID(D1374, 9, 2)), "yyyy-mm-dd")</f>
        <v>2013-06-07</v>
      </c>
      <c r="F1374" s="1" t="str">
        <f t="shared" si="148"/>
        <v>18:37:00</v>
      </c>
      <c r="G1374" s="9" t="str">
        <f t="shared" si="149"/>
        <v>June</v>
      </c>
      <c r="H1374" s="5" t="str">
        <f t="shared" si="150"/>
        <v>2013</v>
      </c>
      <c r="I1374" s="1" t="s">
        <v>2873</v>
      </c>
      <c r="J1374" s="1" t="str">
        <f t="shared" si="151"/>
        <v xml:space="preserve">Soyuz 2.1b </v>
      </c>
      <c r="K1374" s="1" t="str">
        <f t="shared" si="152"/>
        <v>Cosmos 2486</v>
      </c>
      <c r="L1374" s="1" t="s">
        <v>8</v>
      </c>
      <c r="M1374" s="1">
        <v>20</v>
      </c>
      <c r="N1374" s="1">
        <f t="shared" si="153"/>
        <v>1660</v>
      </c>
      <c r="O1374" s="1" t="s">
        <v>9</v>
      </c>
    </row>
    <row r="1375" spans="1:15" x14ac:dyDescent="0.3">
      <c r="A1375" s="1" t="s">
        <v>233</v>
      </c>
      <c r="B1375" s="1" t="s">
        <v>379</v>
      </c>
      <c r="C1375" s="1" t="str">
        <f t="shared" si="147"/>
        <v>France</v>
      </c>
      <c r="D1375" s="1" t="s">
        <v>2874</v>
      </c>
      <c r="E1375" s="7" t="str">
        <f>TEXT(DATE(MID(D1375, 13, 4), CHOOSE(MATCH( MID(D1375, 5, 3), {"Jan","Feb","Mar","Apr","May","Jun","Jul","Aug","Sep","Oct","Nov","Dec"}, 0), 1, 2, 3, 4, 5, 6, 7, 8, 9, 10, 11, 12), MID(D1375, 9, 2)), "yyyy-mm-dd")</f>
        <v>2013-06-05</v>
      </c>
      <c r="F1375" s="1" t="str">
        <f t="shared" si="148"/>
        <v>21:52:00</v>
      </c>
      <c r="G1375" s="9" t="str">
        <f t="shared" si="149"/>
        <v>June</v>
      </c>
      <c r="H1375" s="5" t="str">
        <f t="shared" si="150"/>
        <v>2013</v>
      </c>
      <c r="I1375" s="1" t="s">
        <v>2875</v>
      </c>
      <c r="J1375" s="1" t="str">
        <f t="shared" si="151"/>
        <v xml:space="preserve">Ariane 5 ES </v>
      </c>
      <c r="K1375" s="1" t="str">
        <f t="shared" si="152"/>
        <v>ATV-4</v>
      </c>
      <c r="L1375" s="1" t="s">
        <v>346</v>
      </c>
      <c r="M1375" s="1"/>
      <c r="N1375" s="1">
        <f t="shared" si="153"/>
        <v>0</v>
      </c>
      <c r="O1375" s="1" t="s">
        <v>9</v>
      </c>
    </row>
    <row r="1376" spans="1:15" x14ac:dyDescent="0.3">
      <c r="A1376" s="1" t="s">
        <v>1623</v>
      </c>
      <c r="B1376" s="1" t="s">
        <v>529</v>
      </c>
      <c r="C1376" s="1" t="str">
        <f t="shared" si="147"/>
        <v>Kazakhstan</v>
      </c>
      <c r="D1376" s="1" t="s">
        <v>2876</v>
      </c>
      <c r="E1376" s="7" t="str">
        <f>TEXT(DATE(MID(D1376, 13, 4), CHOOSE(MATCH( MID(D1376, 5, 3), {"Jan","Feb","Mar","Apr","May","Jun","Jul","Aug","Sep","Oct","Nov","Dec"}, 0), 1, 2, 3, 4, 5, 6, 7, 8, 9, 10, 11, 12), MID(D1376, 9, 2)), "yyyy-mm-dd")</f>
        <v>2013-06-03</v>
      </c>
      <c r="F1376" s="1" t="str">
        <f t="shared" si="148"/>
        <v>09:18:00</v>
      </c>
      <c r="G1376" s="9" t="str">
        <f t="shared" si="149"/>
        <v>June</v>
      </c>
      <c r="H1376" s="5" t="str">
        <f t="shared" si="150"/>
        <v>2013</v>
      </c>
      <c r="I1376" s="1" t="s">
        <v>2877</v>
      </c>
      <c r="J1376" s="1" t="str">
        <f t="shared" si="151"/>
        <v xml:space="preserve">Proton-M/Briz-M </v>
      </c>
      <c r="K1376" s="1" t="str">
        <f t="shared" si="152"/>
        <v>SES-6</v>
      </c>
      <c r="L1376" s="1" t="s">
        <v>8</v>
      </c>
      <c r="M1376" s="1">
        <v>65</v>
      </c>
      <c r="N1376" s="1">
        <f t="shared" si="153"/>
        <v>5395</v>
      </c>
      <c r="O1376" s="1" t="s">
        <v>9</v>
      </c>
    </row>
    <row r="1377" spans="1:15" x14ac:dyDescent="0.3">
      <c r="A1377" s="1" t="s">
        <v>129</v>
      </c>
      <c r="B1377" s="1" t="s">
        <v>1630</v>
      </c>
      <c r="C1377" s="1" t="str">
        <f t="shared" si="147"/>
        <v>Kazakhstan</v>
      </c>
      <c r="D1377" s="1" t="s">
        <v>2878</v>
      </c>
      <c r="E1377" s="7" t="str">
        <f>TEXT(DATE(MID(D1377, 13, 4), CHOOSE(MATCH( MID(D1377, 5, 3), {"Jan","Feb","Mar","Apr","May","Jun","Jul","Aug","Sep","Oct","Nov","Dec"}, 0), 1, 2, 3, 4, 5, 6, 7, 8, 9, 10, 11, 12), MID(D1377, 9, 2)), "yyyy-mm-dd")</f>
        <v>2013-05-28</v>
      </c>
      <c r="F1377" s="1" t="str">
        <f t="shared" si="148"/>
        <v>20:31:00</v>
      </c>
      <c r="G1377" s="9" t="str">
        <f t="shared" si="149"/>
        <v>May</v>
      </c>
      <c r="H1377" s="5" t="str">
        <f t="shared" si="150"/>
        <v>2013</v>
      </c>
      <c r="I1377" s="1" t="s">
        <v>2879</v>
      </c>
      <c r="J1377" s="1" t="str">
        <f t="shared" si="151"/>
        <v xml:space="preserve">Soyuz FG </v>
      </c>
      <c r="K1377" s="1" t="str">
        <f t="shared" si="152"/>
        <v>Soyuz TMA-09M</v>
      </c>
      <c r="L1377" s="1" t="s">
        <v>346</v>
      </c>
      <c r="M1377" s="1"/>
      <c r="N1377" s="1">
        <f t="shared" si="153"/>
        <v>0</v>
      </c>
      <c r="O1377" s="1" t="s">
        <v>9</v>
      </c>
    </row>
    <row r="1378" spans="1:15" x14ac:dyDescent="0.3">
      <c r="A1378" s="1" t="s">
        <v>74</v>
      </c>
      <c r="B1378" s="1" t="s">
        <v>390</v>
      </c>
      <c r="C1378" s="1" t="str">
        <f t="shared" si="147"/>
        <v>USA</v>
      </c>
      <c r="D1378" s="1" t="s">
        <v>2880</v>
      </c>
      <c r="E1378" s="7" t="str">
        <f>TEXT(DATE(MID(D1378, 13, 4), CHOOSE(MATCH( MID(D1378, 5, 3), {"Jan","Feb","Mar","Apr","May","Jun","Jul","Aug","Sep","Oct","Nov","Dec"}, 0), 1, 2, 3, 4, 5, 6, 7, 8, 9, 10, 11, 12), MID(D1378, 9, 2)), "yyyy-mm-dd")</f>
        <v>2013-05-25</v>
      </c>
      <c r="F1378" s="1" t="str">
        <f t="shared" si="148"/>
        <v>00:27:00</v>
      </c>
      <c r="G1378" s="9" t="str">
        <f t="shared" si="149"/>
        <v>May</v>
      </c>
      <c r="H1378" s="5" t="str">
        <f t="shared" si="150"/>
        <v>2013</v>
      </c>
      <c r="I1378" s="1" t="s">
        <v>2881</v>
      </c>
      <c r="J1378" s="1" t="str">
        <f t="shared" si="151"/>
        <v xml:space="preserve">Delta IV Medium+ (5,4) </v>
      </c>
      <c r="K1378" s="1" t="str">
        <f t="shared" si="152"/>
        <v>WGS-5 (USA-243)</v>
      </c>
      <c r="L1378" s="1" t="s">
        <v>346</v>
      </c>
      <c r="M1378" s="1"/>
      <c r="N1378" s="1">
        <f t="shared" si="153"/>
        <v>0</v>
      </c>
      <c r="O1378" s="1" t="s">
        <v>9</v>
      </c>
    </row>
    <row r="1379" spans="1:15" x14ac:dyDescent="0.3">
      <c r="A1379" s="1" t="s">
        <v>74</v>
      </c>
      <c r="B1379" s="1" t="s">
        <v>75</v>
      </c>
      <c r="C1379" s="1" t="str">
        <f t="shared" si="147"/>
        <v>USA</v>
      </c>
      <c r="D1379" s="1" t="s">
        <v>2882</v>
      </c>
      <c r="E1379" s="7" t="str">
        <f>TEXT(DATE(MID(D1379, 13, 4), CHOOSE(MATCH( MID(D1379, 5, 3), {"Jan","Feb","Mar","Apr","May","Jun","Jul","Aug","Sep","Oct","Nov","Dec"}, 0), 1, 2, 3, 4, 5, 6, 7, 8, 9, 10, 11, 12), MID(D1379, 9, 2)), "yyyy-mm-dd")</f>
        <v>2013-05-15</v>
      </c>
      <c r="F1379" s="1" t="str">
        <f t="shared" si="148"/>
        <v>21:38:00</v>
      </c>
      <c r="G1379" s="9" t="str">
        <f t="shared" si="149"/>
        <v>May</v>
      </c>
      <c r="H1379" s="5" t="str">
        <f t="shared" si="150"/>
        <v>2013</v>
      </c>
      <c r="I1379" s="1" t="s">
        <v>2883</v>
      </c>
      <c r="J1379" s="1" t="str">
        <f t="shared" si="151"/>
        <v xml:space="preserve">Atlas V 401 </v>
      </c>
      <c r="K1379" s="1" t="str">
        <f t="shared" si="152"/>
        <v>GPS IIF-4</v>
      </c>
      <c r="L1379" s="1" t="s">
        <v>8</v>
      </c>
      <c r="M1379" s="1">
        <v>109</v>
      </c>
      <c r="N1379" s="1">
        <f t="shared" si="153"/>
        <v>9047</v>
      </c>
      <c r="O1379" s="1" t="s">
        <v>9</v>
      </c>
    </row>
    <row r="1380" spans="1:15" x14ac:dyDescent="0.3">
      <c r="A1380" s="1" t="s">
        <v>1623</v>
      </c>
      <c r="B1380" s="1" t="s">
        <v>529</v>
      </c>
      <c r="C1380" s="1" t="str">
        <f t="shared" si="147"/>
        <v>Kazakhstan</v>
      </c>
      <c r="D1380" s="1" t="s">
        <v>2884</v>
      </c>
      <c r="E1380" s="7" t="str">
        <f>TEXT(DATE(MID(D1380, 13, 4), CHOOSE(MATCH( MID(D1380, 5, 3), {"Jan","Feb","Mar","Apr","May","Jun","Jul","Aug","Sep","Oct","Nov","Dec"}, 0), 1, 2, 3, 4, 5, 6, 7, 8, 9, 10, 11, 12), MID(D1380, 9, 2)), "yyyy-mm-dd")</f>
        <v>2013-05-14</v>
      </c>
      <c r="F1380" s="1" t="str">
        <f t="shared" si="148"/>
        <v>16:01:00</v>
      </c>
      <c r="G1380" s="9" t="str">
        <f t="shared" si="149"/>
        <v>May</v>
      </c>
      <c r="H1380" s="5" t="str">
        <f t="shared" si="150"/>
        <v>2013</v>
      </c>
      <c r="I1380" s="1" t="s">
        <v>2885</v>
      </c>
      <c r="J1380" s="1" t="str">
        <f t="shared" si="151"/>
        <v xml:space="preserve">Proton-M/Briz-M </v>
      </c>
      <c r="K1380" s="1" t="str">
        <f t="shared" si="152"/>
        <v>Eutelsat 3D</v>
      </c>
      <c r="L1380" s="1" t="s">
        <v>8</v>
      </c>
      <c r="M1380" s="1">
        <v>65</v>
      </c>
      <c r="N1380" s="1">
        <f t="shared" si="153"/>
        <v>5395</v>
      </c>
      <c r="O1380" s="1" t="s">
        <v>9</v>
      </c>
    </row>
    <row r="1381" spans="1:15" x14ac:dyDescent="0.3">
      <c r="A1381" s="1" t="s">
        <v>233</v>
      </c>
      <c r="B1381" s="1" t="s">
        <v>234</v>
      </c>
      <c r="C1381" s="1" t="str">
        <f t="shared" si="147"/>
        <v>France</v>
      </c>
      <c r="D1381" s="1" t="s">
        <v>2886</v>
      </c>
      <c r="E1381" s="7" t="str">
        <f>TEXT(DATE(MID(D1381, 13, 4), CHOOSE(MATCH( MID(D1381, 5, 3), {"Jan","Feb","Mar","Apr","May","Jun","Jul","Aug","Sep","Oct","Nov","Dec"}, 0), 1, 2, 3, 4, 5, 6, 7, 8, 9, 10, 11, 12), MID(D1381, 9, 2)), "yyyy-mm-dd")</f>
        <v>2013-05-07</v>
      </c>
      <c r="F1381" s="1" t="str">
        <f t="shared" si="148"/>
        <v>02:06:00</v>
      </c>
      <c r="G1381" s="9" t="str">
        <f t="shared" si="149"/>
        <v>May</v>
      </c>
      <c r="H1381" s="5" t="str">
        <f t="shared" si="150"/>
        <v>2013</v>
      </c>
      <c r="I1381" s="1" t="s">
        <v>2887</v>
      </c>
      <c r="J1381" s="1" t="str">
        <f t="shared" si="151"/>
        <v xml:space="preserve">Vega </v>
      </c>
      <c r="K1381" s="1" t="str">
        <f t="shared" si="152"/>
        <v>Proba-V, VNREDSat-1A &amp; ESTCube-1</v>
      </c>
      <c r="L1381" s="1" t="s">
        <v>8</v>
      </c>
      <c r="M1381" s="1">
        <v>37</v>
      </c>
      <c r="N1381" s="1">
        <f t="shared" si="153"/>
        <v>3071</v>
      </c>
      <c r="O1381" s="1" t="s">
        <v>9</v>
      </c>
    </row>
    <row r="1382" spans="1:15" x14ac:dyDescent="0.3">
      <c r="A1382" s="1" t="s">
        <v>14</v>
      </c>
      <c r="B1382" s="1" t="s">
        <v>101</v>
      </c>
      <c r="C1382" s="1" t="str">
        <f t="shared" si="147"/>
        <v>China</v>
      </c>
      <c r="D1382" s="1" t="s">
        <v>2888</v>
      </c>
      <c r="E1382" s="7" t="str">
        <f>TEXT(DATE(MID(D1382, 13, 4), CHOOSE(MATCH( MID(D1382, 5, 3), {"Jan","Feb","Mar","Apr","May","Jun","Jul","Aug","Sep","Oct","Nov","Dec"}, 0), 1, 2, 3, 4, 5, 6, 7, 8, 9, 10, 11, 12), MID(D1382, 9, 2)), "yyyy-mm-dd")</f>
        <v>2013-05-01</v>
      </c>
      <c r="F1382" s="1" t="str">
        <f t="shared" si="148"/>
        <v>16:06:00</v>
      </c>
      <c r="G1382" s="9" t="str">
        <f t="shared" si="149"/>
        <v>May</v>
      </c>
      <c r="H1382" s="5" t="str">
        <f t="shared" si="150"/>
        <v>2013</v>
      </c>
      <c r="I1382" s="1" t="s">
        <v>2889</v>
      </c>
      <c r="J1382" s="1" t="str">
        <f t="shared" si="151"/>
        <v xml:space="preserve">Long March 3B/E </v>
      </c>
      <c r="K1382" s="1" t="str">
        <f t="shared" si="152"/>
        <v>ChinaSat-11</v>
      </c>
      <c r="L1382" s="1" t="s">
        <v>8</v>
      </c>
      <c r="M1382" s="1">
        <v>29.15</v>
      </c>
      <c r="N1382" s="1">
        <f t="shared" si="153"/>
        <v>2419.4499999999998</v>
      </c>
      <c r="O1382" s="1" t="s">
        <v>9</v>
      </c>
    </row>
    <row r="1383" spans="1:15" x14ac:dyDescent="0.3">
      <c r="A1383" s="1" t="s">
        <v>37</v>
      </c>
      <c r="B1383" s="1" t="s">
        <v>1754</v>
      </c>
      <c r="C1383" s="1" t="str">
        <f t="shared" si="147"/>
        <v>USA</v>
      </c>
      <c r="D1383" s="1" t="s">
        <v>2890</v>
      </c>
      <c r="E1383" s="7" t="str">
        <f>TEXT(DATE(MID(D1383, 13, 4), CHOOSE(MATCH( MID(D1383, 5, 3), {"Jan","Feb","Mar","Apr","May","Jun","Jul","Aug","Sep","Oct","Nov","Dec"}, 0), 1, 2, 3, 4, 5, 6, 7, 8, 9, 10, 11, 12), MID(D1383, 9, 2)), "yyyy-mm-dd")</f>
        <v>2013-04-29</v>
      </c>
      <c r="F1383" s="1" t="str">
        <f t="shared" si="148"/>
        <v>15:02:00</v>
      </c>
      <c r="G1383" s="9" t="str">
        <f t="shared" si="149"/>
        <v>April</v>
      </c>
      <c r="H1383" s="5" t="str">
        <f t="shared" si="150"/>
        <v>2013</v>
      </c>
      <c r="I1383" s="1" t="s">
        <v>1954</v>
      </c>
      <c r="J1383" s="1" t="str">
        <f t="shared" si="151"/>
        <v xml:space="preserve">SpaceShipTwo </v>
      </c>
      <c r="K1383" s="1" t="str">
        <f t="shared" si="152"/>
        <v>PF01</v>
      </c>
      <c r="L1383" s="1" t="s">
        <v>8</v>
      </c>
      <c r="M1383" s="1"/>
      <c r="N1383" s="1">
        <f t="shared" si="153"/>
        <v>0</v>
      </c>
      <c r="O1383" s="1" t="s">
        <v>9</v>
      </c>
    </row>
    <row r="1384" spans="1:15" x14ac:dyDescent="0.3">
      <c r="A1384" s="1" t="s">
        <v>4</v>
      </c>
      <c r="B1384" s="1" t="s">
        <v>5</v>
      </c>
      <c r="C1384" s="1" t="str">
        <f t="shared" si="147"/>
        <v>Russia</v>
      </c>
      <c r="D1384" s="1" t="s">
        <v>2891</v>
      </c>
      <c r="E1384" s="7" t="str">
        <f>TEXT(DATE(MID(D1384, 13, 4), CHOOSE(MATCH( MID(D1384, 5, 3), {"Jan","Feb","Mar","Apr","May","Jun","Jul","Aug","Sep","Oct","Nov","Dec"}, 0), 1, 2, 3, 4, 5, 6, 7, 8, 9, 10, 11, 12), MID(D1384, 9, 2)), "yyyy-mm-dd")</f>
        <v>2013-04-26</v>
      </c>
      <c r="F1384" s="1" t="str">
        <f t="shared" si="148"/>
        <v>05:23:00</v>
      </c>
      <c r="G1384" s="9" t="str">
        <f t="shared" si="149"/>
        <v>April</v>
      </c>
      <c r="H1384" s="5" t="str">
        <f t="shared" si="150"/>
        <v>2013</v>
      </c>
      <c r="I1384" s="1" t="s">
        <v>2892</v>
      </c>
      <c r="J1384" s="1" t="str">
        <f t="shared" si="151"/>
        <v xml:space="preserve">Soyuz 2.1b/Fregat-M </v>
      </c>
      <c r="K1384" s="1" t="str">
        <f t="shared" si="152"/>
        <v>Cosmos 2485</v>
      </c>
      <c r="L1384" s="1" t="s">
        <v>8</v>
      </c>
      <c r="M1384" s="1">
        <v>25</v>
      </c>
      <c r="N1384" s="1">
        <f t="shared" si="153"/>
        <v>2075</v>
      </c>
      <c r="O1384" s="1" t="s">
        <v>9</v>
      </c>
    </row>
    <row r="1385" spans="1:15" x14ac:dyDescent="0.3">
      <c r="A1385" s="1" t="s">
        <v>14</v>
      </c>
      <c r="B1385" s="1" t="s">
        <v>90</v>
      </c>
      <c r="C1385" s="1" t="str">
        <f t="shared" si="147"/>
        <v>China</v>
      </c>
      <c r="D1385" s="1" t="s">
        <v>2893</v>
      </c>
      <c r="E1385" s="7" t="str">
        <f>TEXT(DATE(MID(D1385, 13, 4), CHOOSE(MATCH( MID(D1385, 5, 3), {"Jan","Feb","Mar","Apr","May","Jun","Jul","Aug","Sep","Oct","Nov","Dec"}, 0), 1, 2, 3, 4, 5, 6, 7, 8, 9, 10, 11, 12), MID(D1385, 9, 2)), "yyyy-mm-dd")</f>
        <v>2013-04-26</v>
      </c>
      <c r="F1385" s="1" t="str">
        <f t="shared" si="148"/>
        <v>04:13:00</v>
      </c>
      <c r="G1385" s="9" t="str">
        <f t="shared" si="149"/>
        <v>April</v>
      </c>
      <c r="H1385" s="5" t="str">
        <f t="shared" si="150"/>
        <v>2013</v>
      </c>
      <c r="I1385" s="1" t="s">
        <v>2894</v>
      </c>
      <c r="J1385" s="1" t="str">
        <f t="shared" si="151"/>
        <v xml:space="preserve">Long March 2D </v>
      </c>
      <c r="K1385" s="1" t="str">
        <f t="shared" si="152"/>
        <v>Gaofen-1, TÃ¼rksat-3USat &amp; Others</v>
      </c>
      <c r="L1385" s="1" t="s">
        <v>8</v>
      </c>
      <c r="M1385" s="1">
        <v>29.75</v>
      </c>
      <c r="N1385" s="1">
        <f t="shared" si="153"/>
        <v>2469.25</v>
      </c>
      <c r="O1385" s="1" t="s">
        <v>9</v>
      </c>
    </row>
    <row r="1386" spans="1:15" x14ac:dyDescent="0.3">
      <c r="A1386" s="1" t="s">
        <v>129</v>
      </c>
      <c r="B1386" s="1" t="s">
        <v>1630</v>
      </c>
      <c r="C1386" s="1" t="str">
        <f t="shared" si="147"/>
        <v>Kazakhstan</v>
      </c>
      <c r="D1386" s="1" t="s">
        <v>2895</v>
      </c>
      <c r="E1386" s="7" t="str">
        <f>TEXT(DATE(MID(D1386, 13, 4), CHOOSE(MATCH( MID(D1386, 5, 3), {"Jan","Feb","Mar","Apr","May","Jun","Jul","Aug","Sep","Oct","Nov","Dec"}, 0), 1, 2, 3, 4, 5, 6, 7, 8, 9, 10, 11, 12), MID(D1386, 9, 2)), "yyyy-mm-dd")</f>
        <v>2013-04-24</v>
      </c>
      <c r="F1386" s="1" t="str">
        <f t="shared" si="148"/>
        <v>10:12:00</v>
      </c>
      <c r="G1386" s="9" t="str">
        <f t="shared" si="149"/>
        <v>April</v>
      </c>
      <c r="H1386" s="5" t="str">
        <f t="shared" si="150"/>
        <v>2013</v>
      </c>
      <c r="I1386" s="1" t="s">
        <v>2896</v>
      </c>
      <c r="J1386" s="1" t="str">
        <f t="shared" si="151"/>
        <v xml:space="preserve">Soyuz U </v>
      </c>
      <c r="K1386" s="1" t="str">
        <f t="shared" si="152"/>
        <v>Progress M-19M</v>
      </c>
      <c r="L1386" s="1" t="s">
        <v>346</v>
      </c>
      <c r="M1386" s="1">
        <v>20</v>
      </c>
      <c r="N1386" s="1">
        <f t="shared" si="153"/>
        <v>1660</v>
      </c>
      <c r="O1386" s="1" t="s">
        <v>9</v>
      </c>
    </row>
    <row r="1387" spans="1:15" x14ac:dyDescent="0.3">
      <c r="A1387" s="1" t="s">
        <v>342</v>
      </c>
      <c r="B1387" s="1" t="s">
        <v>343</v>
      </c>
      <c r="C1387" s="1" t="str">
        <f t="shared" si="147"/>
        <v>USA</v>
      </c>
      <c r="D1387" s="1" t="s">
        <v>2897</v>
      </c>
      <c r="E1387" s="7" t="str">
        <f>TEXT(DATE(MID(D1387, 13, 4), CHOOSE(MATCH( MID(D1387, 5, 3), {"Jan","Feb","Mar","Apr","May","Jun","Jul","Aug","Sep","Oct","Nov","Dec"}, 0), 1, 2, 3, 4, 5, 6, 7, 8, 9, 10, 11, 12), MID(D1387, 9, 2)), "yyyy-mm-dd")</f>
        <v>2013-04-21</v>
      </c>
      <c r="F1387" s="1" t="str">
        <f t="shared" si="148"/>
        <v>21:00:00</v>
      </c>
      <c r="G1387" s="9" t="str">
        <f t="shared" si="149"/>
        <v>April</v>
      </c>
      <c r="H1387" s="5" t="str">
        <f t="shared" si="150"/>
        <v>2013</v>
      </c>
      <c r="I1387" s="1" t="s">
        <v>2898</v>
      </c>
      <c r="J1387" s="1" t="str">
        <f t="shared" si="151"/>
        <v xml:space="preserve">Antares 110 </v>
      </c>
      <c r="K1387" s="1" t="str">
        <f t="shared" si="152"/>
        <v>Antares A-ONE (CMS &amp; Others)</v>
      </c>
      <c r="L1387" s="1" t="s">
        <v>346</v>
      </c>
      <c r="M1387" s="1">
        <v>80</v>
      </c>
      <c r="N1387" s="1">
        <f t="shared" si="153"/>
        <v>6640</v>
      </c>
      <c r="O1387" s="1" t="s">
        <v>9</v>
      </c>
    </row>
    <row r="1388" spans="1:15" x14ac:dyDescent="0.3">
      <c r="A1388" s="1" t="s">
        <v>129</v>
      </c>
      <c r="B1388" s="1" t="s">
        <v>130</v>
      </c>
      <c r="C1388" s="1" t="str">
        <f t="shared" si="147"/>
        <v>Kazakhstan</v>
      </c>
      <c r="D1388" s="1" t="s">
        <v>2899</v>
      </c>
      <c r="E1388" s="7" t="str">
        <f>TEXT(DATE(MID(D1388, 13, 4), CHOOSE(MATCH( MID(D1388, 5, 3), {"Jan","Feb","Mar","Apr","May","Jun","Jul","Aug","Sep","Oct","Nov","Dec"}, 0), 1, 2, 3, 4, 5, 6, 7, 8, 9, 10, 11, 12), MID(D1388, 9, 2)), "yyyy-mm-dd")</f>
        <v>2013-04-19</v>
      </c>
      <c r="F1388" s="1" t="str">
        <f t="shared" si="148"/>
        <v>10:00:00</v>
      </c>
      <c r="G1388" s="9" t="str">
        <f t="shared" si="149"/>
        <v>April</v>
      </c>
      <c r="H1388" s="5" t="str">
        <f t="shared" si="150"/>
        <v>2013</v>
      </c>
      <c r="I1388" s="1" t="s">
        <v>2900</v>
      </c>
      <c r="J1388" s="1" t="str">
        <f t="shared" si="151"/>
        <v xml:space="preserve">Soyuz 2.1a </v>
      </c>
      <c r="K1388" s="1" t="str">
        <f t="shared" si="152"/>
        <v>Bion-M nÂ°01</v>
      </c>
      <c r="L1388" s="1" t="s">
        <v>8</v>
      </c>
      <c r="M1388" s="1">
        <v>17.420000000000002</v>
      </c>
      <c r="N1388" s="1">
        <f t="shared" si="153"/>
        <v>1445.8600000000001</v>
      </c>
      <c r="O1388" s="1" t="s">
        <v>9</v>
      </c>
    </row>
    <row r="1389" spans="1:15" x14ac:dyDescent="0.3">
      <c r="A1389" s="1" t="s">
        <v>1623</v>
      </c>
      <c r="B1389" s="1" t="s">
        <v>529</v>
      </c>
      <c r="C1389" s="1" t="str">
        <f t="shared" si="147"/>
        <v>Kazakhstan</v>
      </c>
      <c r="D1389" s="1" t="s">
        <v>2901</v>
      </c>
      <c r="E1389" s="7" t="str">
        <f>TEXT(DATE(MID(D1389, 13, 4), CHOOSE(MATCH( MID(D1389, 5, 3), {"Jan","Feb","Mar","Apr","May","Jun","Jul","Aug","Sep","Oct","Nov","Dec"}, 0), 1, 2, 3, 4, 5, 6, 7, 8, 9, 10, 11, 12), MID(D1389, 9, 2)), "yyyy-mm-dd")</f>
        <v>2013-04-15</v>
      </c>
      <c r="F1389" s="1" t="str">
        <f t="shared" si="148"/>
        <v>18:35:00</v>
      </c>
      <c r="G1389" s="9" t="str">
        <f t="shared" si="149"/>
        <v>April</v>
      </c>
      <c r="H1389" s="5" t="str">
        <f t="shared" si="150"/>
        <v>2013</v>
      </c>
      <c r="I1389" s="1" t="s">
        <v>2902</v>
      </c>
      <c r="J1389" s="1" t="str">
        <f t="shared" si="151"/>
        <v xml:space="preserve">Proton-M/Briz-M </v>
      </c>
      <c r="K1389" s="1" t="str">
        <f t="shared" si="152"/>
        <v>Anik G1</v>
      </c>
      <c r="L1389" s="1" t="s">
        <v>8</v>
      </c>
      <c r="M1389" s="1">
        <v>65</v>
      </c>
      <c r="N1389" s="1">
        <f t="shared" si="153"/>
        <v>5395</v>
      </c>
      <c r="O1389" s="1" t="s">
        <v>9</v>
      </c>
    </row>
    <row r="1390" spans="1:15" x14ac:dyDescent="0.3">
      <c r="A1390" s="1" t="s">
        <v>129</v>
      </c>
      <c r="B1390" s="1" t="s">
        <v>1630</v>
      </c>
      <c r="C1390" s="1" t="str">
        <f t="shared" si="147"/>
        <v>Kazakhstan</v>
      </c>
      <c r="D1390" s="1" t="s">
        <v>2903</v>
      </c>
      <c r="E1390" s="7" t="str">
        <f>TEXT(DATE(MID(D1390, 13, 4), CHOOSE(MATCH( MID(D1390, 5, 3), {"Jan","Feb","Mar","Apr","May","Jun","Jul","Aug","Sep","Oct","Nov","Dec"}, 0), 1, 2, 3, 4, 5, 6, 7, 8, 9, 10, 11, 12), MID(D1390, 9, 2)), "yyyy-mm-dd")</f>
        <v>2013-03-28</v>
      </c>
      <c r="F1390" s="1" t="str">
        <f t="shared" si="148"/>
        <v>20:43:00</v>
      </c>
      <c r="G1390" s="9" t="str">
        <f t="shared" si="149"/>
        <v>March</v>
      </c>
      <c r="H1390" s="5" t="str">
        <f t="shared" si="150"/>
        <v>2013</v>
      </c>
      <c r="I1390" s="1" t="s">
        <v>2904</v>
      </c>
      <c r="J1390" s="1" t="str">
        <f t="shared" si="151"/>
        <v xml:space="preserve">Soyuz FG </v>
      </c>
      <c r="K1390" s="1" t="str">
        <f t="shared" si="152"/>
        <v>Soyuz TMA-08M</v>
      </c>
      <c r="L1390" s="1" t="s">
        <v>346</v>
      </c>
      <c r="M1390" s="1"/>
      <c r="N1390" s="1">
        <f t="shared" si="153"/>
        <v>0</v>
      </c>
      <c r="O1390" s="1" t="s">
        <v>9</v>
      </c>
    </row>
    <row r="1391" spans="1:15" x14ac:dyDescent="0.3">
      <c r="A1391" s="1" t="s">
        <v>1623</v>
      </c>
      <c r="B1391" s="1" t="s">
        <v>529</v>
      </c>
      <c r="C1391" s="1" t="str">
        <f t="shared" si="147"/>
        <v>Kazakhstan</v>
      </c>
      <c r="D1391" s="1" t="s">
        <v>2905</v>
      </c>
      <c r="E1391" s="7" t="str">
        <f>TEXT(DATE(MID(D1391, 13, 4), CHOOSE(MATCH( MID(D1391, 5, 3), {"Jan","Feb","Mar","Apr","May","Jun","Jul","Aug","Sep","Oct","Nov","Dec"}, 0), 1, 2, 3, 4, 5, 6, 7, 8, 9, 10, 11, 12), MID(D1391, 9, 2)), "yyyy-mm-dd")</f>
        <v>2013-03-26</v>
      </c>
      <c r="F1391" s="1" t="str">
        <f t="shared" si="148"/>
        <v>19:06:00</v>
      </c>
      <c r="G1391" s="9" t="str">
        <f t="shared" si="149"/>
        <v>March</v>
      </c>
      <c r="H1391" s="5" t="str">
        <f t="shared" si="150"/>
        <v>2013</v>
      </c>
      <c r="I1391" s="1" t="s">
        <v>2906</v>
      </c>
      <c r="J1391" s="1" t="str">
        <f t="shared" si="151"/>
        <v xml:space="preserve">Proton-M/Briz-M </v>
      </c>
      <c r="K1391" s="1" t="str">
        <f t="shared" si="152"/>
        <v>Satmex 8</v>
      </c>
      <c r="L1391" s="1" t="s">
        <v>8</v>
      </c>
      <c r="M1391" s="1">
        <v>65</v>
      </c>
      <c r="N1391" s="1">
        <f t="shared" si="153"/>
        <v>5395</v>
      </c>
      <c r="O1391" s="1" t="s">
        <v>9</v>
      </c>
    </row>
    <row r="1392" spans="1:15" x14ac:dyDescent="0.3">
      <c r="A1392" s="1" t="s">
        <v>74</v>
      </c>
      <c r="B1392" s="1" t="s">
        <v>75</v>
      </c>
      <c r="C1392" s="1" t="str">
        <f t="shared" si="147"/>
        <v>USA</v>
      </c>
      <c r="D1392" s="1" t="s">
        <v>2907</v>
      </c>
      <c r="E1392" s="7" t="str">
        <f>TEXT(DATE(MID(D1392, 13, 4), CHOOSE(MATCH( MID(D1392, 5, 3), {"Jan","Feb","Mar","Apr","May","Jun","Jul","Aug","Sep","Oct","Nov","Dec"}, 0), 1, 2, 3, 4, 5, 6, 7, 8, 9, 10, 11, 12), MID(D1392, 9, 2)), "yyyy-mm-dd")</f>
        <v>2013-03-19</v>
      </c>
      <c r="F1392" s="1" t="str">
        <f t="shared" si="148"/>
        <v>21:21:00</v>
      </c>
      <c r="G1392" s="9" t="str">
        <f t="shared" si="149"/>
        <v>March</v>
      </c>
      <c r="H1392" s="5" t="str">
        <f t="shared" si="150"/>
        <v>2013</v>
      </c>
      <c r="I1392" s="1" t="s">
        <v>2908</v>
      </c>
      <c r="J1392" s="1" t="str">
        <f t="shared" si="151"/>
        <v xml:space="preserve">Atlas V 401 </v>
      </c>
      <c r="K1392" s="1" t="str">
        <f t="shared" si="152"/>
        <v>SBIRS GEO-2</v>
      </c>
      <c r="L1392" s="1" t="s">
        <v>8</v>
      </c>
      <c r="M1392" s="1">
        <v>109</v>
      </c>
      <c r="N1392" s="1">
        <f t="shared" si="153"/>
        <v>9047</v>
      </c>
      <c r="O1392" s="1" t="s">
        <v>9</v>
      </c>
    </row>
    <row r="1393" spans="1:15" x14ac:dyDescent="0.3">
      <c r="A1393" s="1" t="s">
        <v>10</v>
      </c>
      <c r="B1393" s="1" t="s">
        <v>11</v>
      </c>
      <c r="C1393" s="1" t="str">
        <f t="shared" si="147"/>
        <v>USA</v>
      </c>
      <c r="D1393" s="1" t="s">
        <v>2909</v>
      </c>
      <c r="E1393" s="7" t="str">
        <f>TEXT(DATE(MID(D1393, 13, 4), CHOOSE(MATCH( MID(D1393, 5, 3), {"Jan","Feb","Mar","Apr","May","Jun","Jul","Aug","Sep","Oct","Nov","Dec"}, 0), 1, 2, 3, 4, 5, 6, 7, 8, 9, 10, 11, 12), MID(D1393, 9, 2)), "yyyy-mm-dd")</f>
        <v>2013-03-01</v>
      </c>
      <c r="F1393" s="1" t="str">
        <f t="shared" si="148"/>
        <v>15:10:00</v>
      </c>
      <c r="G1393" s="9" t="str">
        <f t="shared" si="149"/>
        <v>March</v>
      </c>
      <c r="H1393" s="5" t="str">
        <f t="shared" si="150"/>
        <v>2013</v>
      </c>
      <c r="I1393" s="1" t="s">
        <v>2910</v>
      </c>
      <c r="J1393" s="1" t="str">
        <f t="shared" si="151"/>
        <v xml:space="preserve">Falcon 9 Block 1 (v1.0) </v>
      </c>
      <c r="K1393" s="1" t="str">
        <f t="shared" si="152"/>
        <v>CRS SpX-2</v>
      </c>
      <c r="L1393" s="1" t="s">
        <v>346</v>
      </c>
      <c r="M1393" s="1">
        <v>59.5</v>
      </c>
      <c r="N1393" s="1">
        <f t="shared" si="153"/>
        <v>4938.5</v>
      </c>
      <c r="O1393" s="1" t="s">
        <v>9</v>
      </c>
    </row>
    <row r="1394" spans="1:15" x14ac:dyDescent="0.3">
      <c r="A1394" s="1" t="s">
        <v>86</v>
      </c>
      <c r="B1394" s="1" t="s">
        <v>87</v>
      </c>
      <c r="C1394" s="1" t="str">
        <f t="shared" si="147"/>
        <v>India</v>
      </c>
      <c r="D1394" s="1" t="s">
        <v>2911</v>
      </c>
      <c r="E1394" s="7" t="str">
        <f>TEXT(DATE(MID(D1394, 13, 4), CHOOSE(MATCH( MID(D1394, 5, 3), {"Jan","Feb","Mar","Apr","May","Jun","Jul","Aug","Sep","Oct","Nov","Dec"}, 0), 1, 2, 3, 4, 5, 6, 7, 8, 9, 10, 11, 12), MID(D1394, 9, 2)), "yyyy-mm-dd")</f>
        <v>2013-02-25</v>
      </c>
      <c r="F1394" s="1" t="str">
        <f t="shared" si="148"/>
        <v>12:31:00</v>
      </c>
      <c r="G1394" s="9" t="str">
        <f t="shared" si="149"/>
        <v>February</v>
      </c>
      <c r="H1394" s="5" t="str">
        <f t="shared" si="150"/>
        <v>2013</v>
      </c>
      <c r="I1394" s="1" t="s">
        <v>2912</v>
      </c>
      <c r="J1394" s="1" t="str">
        <f t="shared" si="151"/>
        <v xml:space="preserve">PSLV-CA </v>
      </c>
      <c r="K1394" s="1" t="str">
        <f t="shared" si="152"/>
        <v>SARAL &amp; Rideshares</v>
      </c>
      <c r="L1394" s="1" t="s">
        <v>8</v>
      </c>
      <c r="M1394" s="1">
        <v>21</v>
      </c>
      <c r="N1394" s="1">
        <f t="shared" si="153"/>
        <v>1743</v>
      </c>
      <c r="O1394" s="1" t="s">
        <v>9</v>
      </c>
    </row>
    <row r="1395" spans="1:15" x14ac:dyDescent="0.3">
      <c r="A1395" s="1" t="s">
        <v>74</v>
      </c>
      <c r="B1395" s="1" t="s">
        <v>671</v>
      </c>
      <c r="C1395" s="1" t="str">
        <f t="shared" si="147"/>
        <v>USA</v>
      </c>
      <c r="D1395" s="1" t="s">
        <v>2913</v>
      </c>
      <c r="E1395" s="7" t="str">
        <f>TEXT(DATE(MID(D1395, 13, 4), CHOOSE(MATCH( MID(D1395, 5, 3), {"Jan","Feb","Mar","Apr","May","Jun","Jul","Aug","Sep","Oct","Nov","Dec"}, 0), 1, 2, 3, 4, 5, 6, 7, 8, 9, 10, 11, 12), MID(D1395, 9, 2)), "yyyy-mm-dd")</f>
        <v>2013-02-11</v>
      </c>
      <c r="F1395" s="1" t="str">
        <f t="shared" si="148"/>
        <v>18:02:00</v>
      </c>
      <c r="G1395" s="9" t="str">
        <f t="shared" si="149"/>
        <v>February</v>
      </c>
      <c r="H1395" s="5" t="str">
        <f t="shared" si="150"/>
        <v>2013</v>
      </c>
      <c r="I1395" s="1" t="s">
        <v>2914</v>
      </c>
      <c r="J1395" s="1" t="str">
        <f t="shared" si="151"/>
        <v xml:space="preserve">Atlas V 401 </v>
      </c>
      <c r="K1395" s="1" t="str">
        <f t="shared" si="152"/>
        <v>Landsat 8</v>
      </c>
      <c r="L1395" s="1" t="s">
        <v>8</v>
      </c>
      <c r="M1395" s="1">
        <v>109</v>
      </c>
      <c r="N1395" s="1">
        <f t="shared" si="153"/>
        <v>9047</v>
      </c>
      <c r="O1395" s="1" t="s">
        <v>9</v>
      </c>
    </row>
    <row r="1396" spans="1:15" x14ac:dyDescent="0.3">
      <c r="A1396" s="1" t="s">
        <v>129</v>
      </c>
      <c r="B1396" s="1" t="s">
        <v>1630</v>
      </c>
      <c r="C1396" s="1" t="str">
        <f t="shared" si="147"/>
        <v>Kazakhstan</v>
      </c>
      <c r="D1396" s="1" t="s">
        <v>2915</v>
      </c>
      <c r="E1396" s="7" t="str">
        <f>TEXT(DATE(MID(D1396, 13, 4), CHOOSE(MATCH( MID(D1396, 5, 3), {"Jan","Feb","Mar","Apr","May","Jun","Jul","Aug","Sep","Oct","Nov","Dec"}, 0), 1, 2, 3, 4, 5, 6, 7, 8, 9, 10, 11, 12), MID(D1396, 9, 2)), "yyyy-mm-dd")</f>
        <v>2013-02-11</v>
      </c>
      <c r="F1396" s="1" t="str">
        <f t="shared" si="148"/>
        <v>14:41:00</v>
      </c>
      <c r="G1396" s="9" t="str">
        <f t="shared" si="149"/>
        <v>February</v>
      </c>
      <c r="H1396" s="5" t="str">
        <f t="shared" si="150"/>
        <v>2013</v>
      </c>
      <c r="I1396" s="1" t="s">
        <v>2916</v>
      </c>
      <c r="J1396" s="1" t="str">
        <f t="shared" si="151"/>
        <v xml:space="preserve">Soyuz U </v>
      </c>
      <c r="K1396" s="1" t="str">
        <f t="shared" si="152"/>
        <v>Progress M-18M</v>
      </c>
      <c r="L1396" s="1" t="s">
        <v>346</v>
      </c>
      <c r="M1396" s="1">
        <v>20</v>
      </c>
      <c r="N1396" s="1">
        <f t="shared" si="153"/>
        <v>1660</v>
      </c>
      <c r="O1396" s="1" t="s">
        <v>9</v>
      </c>
    </row>
    <row r="1397" spans="1:15" x14ac:dyDescent="0.3">
      <c r="A1397" s="1" t="s">
        <v>233</v>
      </c>
      <c r="B1397" s="1" t="s">
        <v>379</v>
      </c>
      <c r="C1397" s="1" t="str">
        <f t="shared" si="147"/>
        <v>France</v>
      </c>
      <c r="D1397" s="1" t="s">
        <v>2917</v>
      </c>
      <c r="E1397" s="7" t="str">
        <f>TEXT(DATE(MID(D1397, 13, 4), CHOOSE(MATCH( MID(D1397, 5, 3), {"Jan","Feb","Mar","Apr","May","Jun","Jul","Aug","Sep","Oct","Nov","Dec"}, 0), 1, 2, 3, 4, 5, 6, 7, 8, 9, 10, 11, 12), MID(D1397, 9, 2)), "yyyy-mm-dd")</f>
        <v>2013-02-07</v>
      </c>
      <c r="F1397" s="1" t="str">
        <f t="shared" si="148"/>
        <v>21:36:00</v>
      </c>
      <c r="G1397" s="9" t="str">
        <f t="shared" si="149"/>
        <v>February</v>
      </c>
      <c r="H1397" s="5" t="str">
        <f t="shared" si="150"/>
        <v>2013</v>
      </c>
      <c r="I1397" s="1" t="s">
        <v>2918</v>
      </c>
      <c r="J1397" s="1" t="str">
        <f t="shared" si="151"/>
        <v xml:space="preserve">Ariane 5 ECA </v>
      </c>
      <c r="K1397" s="1" t="str">
        <f t="shared" si="152"/>
        <v>Amazonas-3 &amp; Azerspace-1</v>
      </c>
      <c r="L1397" s="1" t="s">
        <v>346</v>
      </c>
      <c r="M1397" s="1">
        <v>200</v>
      </c>
      <c r="N1397" s="1">
        <f t="shared" si="153"/>
        <v>16600</v>
      </c>
      <c r="O1397" s="1" t="s">
        <v>9</v>
      </c>
    </row>
    <row r="1398" spans="1:15" x14ac:dyDescent="0.3">
      <c r="A1398" s="1" t="s">
        <v>1014</v>
      </c>
      <c r="B1398" s="1" t="s">
        <v>130</v>
      </c>
      <c r="C1398" s="1" t="str">
        <f t="shared" si="147"/>
        <v>Kazakhstan</v>
      </c>
      <c r="D1398" s="1" t="s">
        <v>2919</v>
      </c>
      <c r="E1398" s="7" t="str">
        <f>TEXT(DATE(MID(D1398, 13, 4), CHOOSE(MATCH( MID(D1398, 5, 3), {"Jan","Feb","Mar","Apr","May","Jun","Jul","Aug","Sep","Oct","Nov","Dec"}, 0), 1, 2, 3, 4, 5, 6, 7, 8, 9, 10, 11, 12), MID(D1398, 9, 2)), "yyyy-mm-dd")</f>
        <v>2013-02-06</v>
      </c>
      <c r="F1398" s="1" t="str">
        <f t="shared" si="148"/>
        <v>16:04:00</v>
      </c>
      <c r="G1398" s="9" t="str">
        <f t="shared" si="149"/>
        <v>February</v>
      </c>
      <c r="H1398" s="5" t="str">
        <f t="shared" si="150"/>
        <v>2013</v>
      </c>
      <c r="I1398" s="1" t="s">
        <v>2920</v>
      </c>
      <c r="J1398" s="1" t="str">
        <f t="shared" si="151"/>
        <v xml:space="preserve">Soyuz 2.1a/Fregat </v>
      </c>
      <c r="K1398" s="1" t="str">
        <f t="shared" si="152"/>
        <v>Globalstar-2 M079, 74, 76, 77, 75 &amp; 73</v>
      </c>
      <c r="L1398" s="1" t="s">
        <v>8</v>
      </c>
      <c r="M1398" s="1">
        <v>23</v>
      </c>
      <c r="N1398" s="1">
        <f t="shared" si="153"/>
        <v>1909</v>
      </c>
      <c r="O1398" s="1" t="s">
        <v>9</v>
      </c>
    </row>
    <row r="1399" spans="1:15" x14ac:dyDescent="0.3">
      <c r="A1399" s="1" t="s">
        <v>2701</v>
      </c>
      <c r="B1399" s="1" t="s">
        <v>2702</v>
      </c>
      <c r="C1399" s="1" t="str">
        <f t="shared" si="147"/>
        <v>Pacific Ocean</v>
      </c>
      <c r="D1399" s="1" t="s">
        <v>2921</v>
      </c>
      <c r="E1399" s="7" t="str">
        <f>TEXT(DATE(MID(D1399, 13, 4), CHOOSE(MATCH( MID(D1399, 5, 3), {"Jan","Feb","Mar","Apr","May","Jun","Jul","Aug","Sep","Oct","Nov","Dec"}, 0), 1, 2, 3, 4, 5, 6, 7, 8, 9, 10, 11, 12), MID(D1399, 9, 2)), "yyyy-mm-dd")</f>
        <v>2013-02-01</v>
      </c>
      <c r="F1399" s="1" t="str">
        <f t="shared" si="148"/>
        <v>06:55:00</v>
      </c>
      <c r="G1399" s="9" t="str">
        <f t="shared" si="149"/>
        <v>February</v>
      </c>
      <c r="H1399" s="5" t="str">
        <f t="shared" si="150"/>
        <v>2013</v>
      </c>
      <c r="I1399" s="1" t="s">
        <v>2922</v>
      </c>
      <c r="J1399" s="1" t="str">
        <f t="shared" si="151"/>
        <v xml:space="preserve">Zenit-3 SL </v>
      </c>
      <c r="K1399" s="1" t="str">
        <f t="shared" si="152"/>
        <v>Intelsat 27</v>
      </c>
      <c r="L1399" s="1" t="s">
        <v>346</v>
      </c>
      <c r="M1399" s="1"/>
      <c r="N1399" s="1">
        <f t="shared" si="153"/>
        <v>0</v>
      </c>
      <c r="O1399" s="1" t="s">
        <v>257</v>
      </c>
    </row>
    <row r="1400" spans="1:15" x14ac:dyDescent="0.3">
      <c r="A1400" s="1" t="s">
        <v>74</v>
      </c>
      <c r="B1400" s="1" t="s">
        <v>75</v>
      </c>
      <c r="C1400" s="1" t="str">
        <f t="shared" si="147"/>
        <v>USA</v>
      </c>
      <c r="D1400" s="1" t="s">
        <v>2923</v>
      </c>
      <c r="E1400" s="7" t="str">
        <f>TEXT(DATE(MID(D1400, 13, 4), CHOOSE(MATCH( MID(D1400, 5, 3), {"Jan","Feb","Mar","Apr","May","Jun","Jul","Aug","Sep","Oct","Nov","Dec"}, 0), 1, 2, 3, 4, 5, 6, 7, 8, 9, 10, 11, 12), MID(D1400, 9, 2)), "yyyy-mm-dd")</f>
        <v>2013-01-31</v>
      </c>
      <c r="F1400" s="1" t="str">
        <f t="shared" si="148"/>
        <v>01:48:00</v>
      </c>
      <c r="G1400" s="9" t="str">
        <f t="shared" si="149"/>
        <v>January</v>
      </c>
      <c r="H1400" s="5" t="str">
        <f t="shared" si="150"/>
        <v>2013</v>
      </c>
      <c r="I1400" s="1" t="s">
        <v>2924</v>
      </c>
      <c r="J1400" s="1" t="str">
        <f t="shared" si="151"/>
        <v xml:space="preserve">Atlas V 401 </v>
      </c>
      <c r="K1400" s="1" t="str">
        <f t="shared" si="152"/>
        <v>TDRS-K</v>
      </c>
      <c r="L1400" s="1" t="s">
        <v>8</v>
      </c>
      <c r="M1400" s="1">
        <v>109</v>
      </c>
      <c r="N1400" s="1">
        <f t="shared" si="153"/>
        <v>9047</v>
      </c>
      <c r="O1400" s="1" t="s">
        <v>9</v>
      </c>
    </row>
    <row r="1401" spans="1:15" x14ac:dyDescent="0.3">
      <c r="A1401" s="1" t="s">
        <v>433</v>
      </c>
      <c r="B1401" s="1" t="s">
        <v>2925</v>
      </c>
      <c r="C1401" s="1" t="str">
        <f t="shared" si="147"/>
        <v>South Korea</v>
      </c>
      <c r="D1401" s="1" t="s">
        <v>2926</v>
      </c>
      <c r="E1401" s="7" t="str">
        <f>TEXT(DATE(MID(D1401, 13, 4), CHOOSE(MATCH( MID(D1401, 5, 3), {"Jan","Feb","Mar","Apr","May","Jun","Jul","Aug","Sep","Oct","Nov","Dec"}, 0), 1, 2, 3, 4, 5, 6, 7, 8, 9, 10, 11, 12), MID(D1401, 9, 2)), "yyyy-mm-dd")</f>
        <v>2013-01-30</v>
      </c>
      <c r="F1401" s="1" t="str">
        <f t="shared" si="148"/>
        <v>07:00:00</v>
      </c>
      <c r="G1401" s="9" t="str">
        <f t="shared" si="149"/>
        <v>January</v>
      </c>
      <c r="H1401" s="5" t="str">
        <f t="shared" si="150"/>
        <v>2013</v>
      </c>
      <c r="I1401" s="1" t="s">
        <v>2927</v>
      </c>
      <c r="J1401" s="1" t="str">
        <f t="shared" si="151"/>
        <v xml:space="preserve">KSLV-1 </v>
      </c>
      <c r="K1401" s="1" t="str">
        <f t="shared" si="152"/>
        <v>STSAT-2C</v>
      </c>
      <c r="L1401" s="1" t="s">
        <v>346</v>
      </c>
      <c r="M1401" s="1"/>
      <c r="N1401" s="1">
        <f t="shared" si="153"/>
        <v>0</v>
      </c>
      <c r="O1401" s="1" t="s">
        <v>9</v>
      </c>
    </row>
    <row r="1402" spans="1:15" x14ac:dyDescent="0.3">
      <c r="A1402" s="1" t="s">
        <v>60</v>
      </c>
      <c r="B1402" s="1" t="s">
        <v>61</v>
      </c>
      <c r="C1402" s="1" t="str">
        <f t="shared" si="147"/>
        <v>Japan</v>
      </c>
      <c r="D1402" s="1" t="s">
        <v>2928</v>
      </c>
      <c r="E1402" s="7" t="str">
        <f>TEXT(DATE(MID(D1402, 13, 4), CHOOSE(MATCH( MID(D1402, 5, 3), {"Jan","Feb","Mar","Apr","May","Jun","Jul","Aug","Sep","Oct","Nov","Dec"}, 0), 1, 2, 3, 4, 5, 6, 7, 8, 9, 10, 11, 12), MID(D1402, 9, 2)), "yyyy-mm-dd")</f>
        <v>2013-01-27</v>
      </c>
      <c r="F1402" s="1" t="str">
        <f t="shared" si="148"/>
        <v>04:40:00</v>
      </c>
      <c r="G1402" s="9" t="str">
        <f t="shared" si="149"/>
        <v>January</v>
      </c>
      <c r="H1402" s="5" t="str">
        <f t="shared" si="150"/>
        <v>2013</v>
      </c>
      <c r="I1402" s="1" t="s">
        <v>2929</v>
      </c>
      <c r="J1402" s="1" t="str">
        <f t="shared" si="151"/>
        <v xml:space="preserve">H-IIA 202 </v>
      </c>
      <c r="K1402" s="1" t="str">
        <f t="shared" si="152"/>
        <v>IGS-Optical 5V &amp; IGS-Radar 4</v>
      </c>
      <c r="L1402" s="1" t="s">
        <v>8</v>
      </c>
      <c r="M1402" s="1">
        <v>90</v>
      </c>
      <c r="N1402" s="1">
        <f t="shared" si="153"/>
        <v>7470</v>
      </c>
      <c r="O1402" s="1" t="s">
        <v>9</v>
      </c>
    </row>
    <row r="1403" spans="1:15" x14ac:dyDescent="0.3">
      <c r="A1403" s="1" t="s">
        <v>4</v>
      </c>
      <c r="B1403" s="1" t="s">
        <v>1561</v>
      </c>
      <c r="C1403" s="1" t="str">
        <f t="shared" si="147"/>
        <v>Russia</v>
      </c>
      <c r="D1403" s="1" t="s">
        <v>2930</v>
      </c>
      <c r="E1403" s="7" t="str">
        <f>TEXT(DATE(MID(D1403, 13, 4), CHOOSE(MATCH( MID(D1403, 5, 3), {"Jan","Feb","Mar","Apr","May","Jun","Jul","Aug","Sep","Oct","Nov","Dec"}, 0), 1, 2, 3, 4, 5, 6, 7, 8, 9, 10, 11, 12), MID(D1403, 9, 2)), "yyyy-mm-dd")</f>
        <v>2013-01-15</v>
      </c>
      <c r="F1403" s="1" t="str">
        <f t="shared" si="148"/>
        <v>16:24:00</v>
      </c>
      <c r="G1403" s="9" t="str">
        <f t="shared" si="149"/>
        <v>January</v>
      </c>
      <c r="H1403" s="5" t="str">
        <f t="shared" si="150"/>
        <v>2013</v>
      </c>
      <c r="I1403" s="1" t="s">
        <v>2931</v>
      </c>
      <c r="J1403" s="1" t="str">
        <f t="shared" si="151"/>
        <v xml:space="preserve">Rokot/Briz KM </v>
      </c>
      <c r="K1403" s="1" t="str">
        <f t="shared" si="152"/>
        <v>Cosmos 2482 to 2484</v>
      </c>
      <c r="L1403" s="1" t="s">
        <v>346</v>
      </c>
      <c r="M1403" s="1">
        <v>13</v>
      </c>
      <c r="N1403" s="1">
        <f t="shared" si="153"/>
        <v>1079</v>
      </c>
      <c r="O1403" s="1" t="s">
        <v>117</v>
      </c>
    </row>
    <row r="1404" spans="1:15" x14ac:dyDescent="0.3">
      <c r="A1404" s="1" t="s">
        <v>233</v>
      </c>
      <c r="B1404" s="1" t="s">
        <v>379</v>
      </c>
      <c r="C1404" s="1" t="str">
        <f t="shared" si="147"/>
        <v>France</v>
      </c>
      <c r="D1404" s="1" t="s">
        <v>2932</v>
      </c>
      <c r="E1404" s="7" t="str">
        <f>TEXT(DATE(MID(D1404, 13, 4), CHOOSE(MATCH( MID(D1404, 5, 3), {"Jan","Feb","Mar","Apr","May","Jun","Jul","Aug","Sep","Oct","Nov","Dec"}, 0), 1, 2, 3, 4, 5, 6, 7, 8, 9, 10, 11, 12), MID(D1404, 9, 2)), "yyyy-mm-dd")</f>
        <v>2012-12-19</v>
      </c>
      <c r="F1404" s="1" t="str">
        <f t="shared" si="148"/>
        <v>21:49:00</v>
      </c>
      <c r="G1404" s="9" t="str">
        <f t="shared" si="149"/>
        <v>December</v>
      </c>
      <c r="H1404" s="5" t="str">
        <f t="shared" si="150"/>
        <v>2012</v>
      </c>
      <c r="I1404" s="1" t="s">
        <v>2933</v>
      </c>
      <c r="J1404" s="1" t="str">
        <f t="shared" si="151"/>
        <v xml:space="preserve">Ariane 5 ECA </v>
      </c>
      <c r="K1404" s="1" t="str">
        <f t="shared" si="152"/>
        <v>Skynet 5D &amp; Mexsat-3</v>
      </c>
      <c r="L1404" s="1" t="s">
        <v>346</v>
      </c>
      <c r="M1404" s="1">
        <v>200</v>
      </c>
      <c r="N1404" s="1">
        <f t="shared" si="153"/>
        <v>16600</v>
      </c>
      <c r="O1404" s="1" t="s">
        <v>9</v>
      </c>
    </row>
    <row r="1405" spans="1:15" x14ac:dyDescent="0.3">
      <c r="A1405" s="1" t="s">
        <v>129</v>
      </c>
      <c r="B1405" s="1" t="s">
        <v>1630</v>
      </c>
      <c r="C1405" s="1" t="str">
        <f t="shared" si="147"/>
        <v>Kazakhstan</v>
      </c>
      <c r="D1405" s="1" t="s">
        <v>2934</v>
      </c>
      <c r="E1405" s="7" t="str">
        <f>TEXT(DATE(MID(D1405, 13, 4), CHOOSE(MATCH( MID(D1405, 5, 3), {"Jan","Feb","Mar","Apr","May","Jun","Jul","Aug","Sep","Oct","Nov","Dec"}, 0), 1, 2, 3, 4, 5, 6, 7, 8, 9, 10, 11, 12), MID(D1405, 9, 2)), "yyyy-mm-dd")</f>
        <v>2012-12-19</v>
      </c>
      <c r="F1405" s="1" t="str">
        <f t="shared" si="148"/>
        <v>12:12:00</v>
      </c>
      <c r="G1405" s="9" t="str">
        <f t="shared" si="149"/>
        <v>December</v>
      </c>
      <c r="H1405" s="5" t="str">
        <f t="shared" si="150"/>
        <v>2012</v>
      </c>
      <c r="I1405" s="1" t="s">
        <v>2935</v>
      </c>
      <c r="J1405" s="1" t="str">
        <f t="shared" si="151"/>
        <v xml:space="preserve">Soyuz FG </v>
      </c>
      <c r="K1405" s="1" t="str">
        <f t="shared" si="152"/>
        <v>Soyuz TMA-07M</v>
      </c>
      <c r="L1405" s="1" t="s">
        <v>346</v>
      </c>
      <c r="M1405" s="1"/>
      <c r="N1405" s="1">
        <f t="shared" si="153"/>
        <v>0</v>
      </c>
      <c r="O1405" s="1" t="s">
        <v>9</v>
      </c>
    </row>
    <row r="1406" spans="1:15" x14ac:dyDescent="0.3">
      <c r="A1406" s="1" t="s">
        <v>14</v>
      </c>
      <c r="B1406" s="1" t="s">
        <v>90</v>
      </c>
      <c r="C1406" s="1" t="str">
        <f t="shared" si="147"/>
        <v>China</v>
      </c>
      <c r="D1406" s="1" t="s">
        <v>2936</v>
      </c>
      <c r="E1406" s="7" t="str">
        <f>TEXT(DATE(MID(D1406, 13, 4), CHOOSE(MATCH( MID(D1406, 5, 3), {"Jan","Feb","Mar","Apr","May","Jun","Jul","Aug","Sep","Oct","Nov","Dec"}, 0), 1, 2, 3, 4, 5, 6, 7, 8, 9, 10, 11, 12), MID(D1406, 9, 2)), "yyyy-mm-dd")</f>
        <v>2012-12-18</v>
      </c>
      <c r="F1406" s="1" t="str">
        <f t="shared" si="148"/>
        <v>16:13:00</v>
      </c>
      <c r="G1406" s="9" t="str">
        <f t="shared" si="149"/>
        <v>December</v>
      </c>
      <c r="H1406" s="5" t="str">
        <f t="shared" si="150"/>
        <v>2012</v>
      </c>
      <c r="I1406" s="1" t="s">
        <v>2937</v>
      </c>
      <c r="J1406" s="1" t="str">
        <f t="shared" si="151"/>
        <v xml:space="preserve">Long March 2D </v>
      </c>
      <c r="K1406" s="1" t="str">
        <f t="shared" si="152"/>
        <v>GÃ¶ktÃ¼rk-2</v>
      </c>
      <c r="L1406" s="1" t="s">
        <v>8</v>
      </c>
      <c r="M1406" s="1">
        <v>29.75</v>
      </c>
      <c r="N1406" s="1">
        <f t="shared" si="153"/>
        <v>2469.25</v>
      </c>
      <c r="O1406" s="1" t="s">
        <v>9</v>
      </c>
    </row>
    <row r="1407" spans="1:15" x14ac:dyDescent="0.3">
      <c r="A1407" s="1" t="s">
        <v>2938</v>
      </c>
      <c r="B1407" s="1" t="s">
        <v>2368</v>
      </c>
      <c r="C1407" s="1" t="str">
        <f t="shared" si="147"/>
        <v>North Korea</v>
      </c>
      <c r="D1407" s="1" t="s">
        <v>2939</v>
      </c>
      <c r="E1407" s="7" t="str">
        <f>TEXT(DATE(MID(D1407, 13, 4), CHOOSE(MATCH( MID(D1407, 5, 3), {"Jan","Feb","Mar","Apr","May","Jun","Jul","Aug","Sep","Oct","Nov","Dec"}, 0), 1, 2, 3, 4, 5, 6, 7, 8, 9, 10, 11, 12), MID(D1407, 9, 2)), "yyyy-mm-dd")</f>
        <v>2012-12-12</v>
      </c>
      <c r="F1407" s="1" t="str">
        <f t="shared" si="148"/>
        <v>00:49:00</v>
      </c>
      <c r="G1407" s="9" t="str">
        <f t="shared" si="149"/>
        <v>December</v>
      </c>
      <c r="H1407" s="5" t="str">
        <f t="shared" si="150"/>
        <v>2012</v>
      </c>
      <c r="I1407" s="1" t="s">
        <v>2940</v>
      </c>
      <c r="J1407" s="1" t="str">
        <f t="shared" si="151"/>
        <v xml:space="preserve">Unha-3 </v>
      </c>
      <c r="K1407" s="1" t="str">
        <f t="shared" si="152"/>
        <v>KwangmyÅngsÅng 3 nÂ°2</v>
      </c>
      <c r="L1407" s="1" t="s">
        <v>8</v>
      </c>
      <c r="M1407" s="1"/>
      <c r="N1407" s="1">
        <f t="shared" si="153"/>
        <v>0</v>
      </c>
      <c r="O1407" s="1" t="s">
        <v>9</v>
      </c>
    </row>
    <row r="1408" spans="1:15" x14ac:dyDescent="0.3">
      <c r="A1408" s="1" t="s">
        <v>74</v>
      </c>
      <c r="B1408" s="1" t="s">
        <v>75</v>
      </c>
      <c r="C1408" s="1" t="str">
        <f t="shared" si="147"/>
        <v>USA</v>
      </c>
      <c r="D1408" s="1" t="s">
        <v>2941</v>
      </c>
      <c r="E1408" s="7" t="str">
        <f>TEXT(DATE(MID(D1408, 13, 4), CHOOSE(MATCH( MID(D1408, 5, 3), {"Jan","Feb","Mar","Apr","May","Jun","Jul","Aug","Sep","Oct","Nov","Dec"}, 0), 1, 2, 3, 4, 5, 6, 7, 8, 9, 10, 11, 12), MID(D1408, 9, 2)), "yyyy-mm-dd")</f>
        <v>2012-12-11</v>
      </c>
      <c r="F1408" s="1" t="str">
        <f t="shared" si="148"/>
        <v>18:03:00</v>
      </c>
      <c r="G1408" s="9" t="str">
        <f t="shared" si="149"/>
        <v>December</v>
      </c>
      <c r="H1408" s="5" t="str">
        <f t="shared" si="150"/>
        <v>2012</v>
      </c>
      <c r="I1408" s="1" t="s">
        <v>2942</v>
      </c>
      <c r="J1408" s="1" t="str">
        <f t="shared" si="151"/>
        <v xml:space="preserve">Atlas V 501 </v>
      </c>
      <c r="K1408" s="1" t="str">
        <f t="shared" si="152"/>
        <v>OTV-3</v>
      </c>
      <c r="L1408" s="1" t="s">
        <v>8</v>
      </c>
      <c r="M1408" s="1">
        <v>120</v>
      </c>
      <c r="N1408" s="1">
        <f t="shared" si="153"/>
        <v>9960</v>
      </c>
      <c r="O1408" s="1" t="s">
        <v>9</v>
      </c>
    </row>
    <row r="1409" spans="1:15" x14ac:dyDescent="0.3">
      <c r="A1409" s="1" t="s">
        <v>1623</v>
      </c>
      <c r="B1409" s="1" t="s">
        <v>529</v>
      </c>
      <c r="C1409" s="1" t="str">
        <f t="shared" si="147"/>
        <v>Kazakhstan</v>
      </c>
      <c r="D1409" s="1" t="s">
        <v>2943</v>
      </c>
      <c r="E1409" s="7" t="str">
        <f>TEXT(DATE(MID(D1409, 13, 4), CHOOSE(MATCH( MID(D1409, 5, 3), {"Jan","Feb","Mar","Apr","May","Jun","Jul","Aug","Sep","Oct","Nov","Dec"}, 0), 1, 2, 3, 4, 5, 6, 7, 8, 9, 10, 11, 12), MID(D1409, 9, 2)), "yyyy-mm-dd")</f>
        <v>2012-12-08</v>
      </c>
      <c r="F1409" s="1" t="str">
        <f t="shared" si="148"/>
        <v>13:13:00</v>
      </c>
      <c r="G1409" s="9" t="str">
        <f t="shared" si="149"/>
        <v>December</v>
      </c>
      <c r="H1409" s="5" t="str">
        <f t="shared" si="150"/>
        <v>2012</v>
      </c>
      <c r="I1409" s="1" t="s">
        <v>2944</v>
      </c>
      <c r="J1409" s="1" t="str">
        <f t="shared" si="151"/>
        <v xml:space="preserve">Proton-M/Briz-M </v>
      </c>
      <c r="K1409" s="1" t="str">
        <f t="shared" si="152"/>
        <v>Yamal 402</v>
      </c>
      <c r="L1409" s="1" t="s">
        <v>8</v>
      </c>
      <c r="M1409" s="1">
        <v>65</v>
      </c>
      <c r="N1409" s="1">
        <f t="shared" si="153"/>
        <v>5395</v>
      </c>
      <c r="O1409" s="1" t="s">
        <v>117</v>
      </c>
    </row>
    <row r="1410" spans="1:15" x14ac:dyDescent="0.3">
      <c r="A1410" s="1" t="s">
        <v>2701</v>
      </c>
      <c r="B1410" s="1" t="s">
        <v>2702</v>
      </c>
      <c r="C1410" s="1" t="str">
        <f t="shared" ref="C1410:C1473" si="154">TRIM(MID(B1410, FIND("|", SUBSTITUTE(B1410, ",", "|", LEN(B1410) - LEN(SUBSTITUTE(B1410,",", "" )))) + 1, LEN(B1410)))</f>
        <v>Pacific Ocean</v>
      </c>
      <c r="D1410" s="1" t="s">
        <v>2945</v>
      </c>
      <c r="E1410" s="7" t="str">
        <f>TEXT(DATE(MID(D1410, 13, 4), CHOOSE(MATCH( MID(D1410, 5, 3), {"Jan","Feb","Mar","Apr","May","Jun","Jul","Aug","Sep","Oct","Nov","Dec"}, 0), 1, 2, 3, 4, 5, 6, 7, 8, 9, 10, 11, 12), MID(D1410, 9, 2)), "yyyy-mm-dd")</f>
        <v>2012-12-03</v>
      </c>
      <c r="F1410" s="1" t="str">
        <f t="shared" ref="F1410:F1473" si="155">IF(ISNUMBER(FIND(":", D1410)), MID(D1410, FIND(":", D1410)-2, 5) &amp; ":00", "00:00:00")</f>
        <v>20:43:00</v>
      </c>
      <c r="G1410" s="9" t="str">
        <f t="shared" ref="G1410:G1473" si="156">TEXT(E1410, "mmmm")</f>
        <v>December</v>
      </c>
      <c r="H1410" s="5" t="str">
        <f t="shared" ref="H1410:H1473" si="157">TEXT(E1410, "yyyy")</f>
        <v>2012</v>
      </c>
      <c r="I1410" s="1" t="s">
        <v>2946</v>
      </c>
      <c r="J1410" s="1" t="str">
        <f t="shared" ref="J1410:J1473" si="158">LEFT(I1410, FIND("|", I1410) - 1)</f>
        <v xml:space="preserve">Zenit-3 SL </v>
      </c>
      <c r="K1410" s="1" t="str">
        <f t="shared" ref="K1410:K1473" si="159">MID(I1410, FIND("|", I1410) + 2, LEN(I1410))</f>
        <v>Eutelsat-70B</v>
      </c>
      <c r="L1410" s="1" t="s">
        <v>346</v>
      </c>
      <c r="M1410" s="1"/>
      <c r="N1410" s="1">
        <f t="shared" si="153"/>
        <v>0</v>
      </c>
      <c r="O1410" s="1" t="s">
        <v>9</v>
      </c>
    </row>
    <row r="1411" spans="1:15" x14ac:dyDescent="0.3">
      <c r="A1411" s="1" t="s">
        <v>233</v>
      </c>
      <c r="B1411" s="1" t="s">
        <v>981</v>
      </c>
      <c r="C1411" s="1" t="str">
        <f t="shared" si="154"/>
        <v>France</v>
      </c>
      <c r="D1411" s="1" t="s">
        <v>2947</v>
      </c>
      <c r="E1411" s="7" t="str">
        <f>TEXT(DATE(MID(D1411, 13, 4), CHOOSE(MATCH( MID(D1411, 5, 3), {"Jan","Feb","Mar","Apr","May","Jun","Jul","Aug","Sep","Oct","Nov","Dec"}, 0), 1, 2, 3, 4, 5, 6, 7, 8, 9, 10, 11, 12), MID(D1411, 9, 2)), "yyyy-mm-dd")</f>
        <v>2012-12-02</v>
      </c>
      <c r="F1411" s="1" t="str">
        <f t="shared" si="155"/>
        <v>02:02:00</v>
      </c>
      <c r="G1411" s="9" t="str">
        <f t="shared" si="156"/>
        <v>December</v>
      </c>
      <c r="H1411" s="5" t="str">
        <f t="shared" si="157"/>
        <v>2012</v>
      </c>
      <c r="I1411" s="1" t="s">
        <v>2948</v>
      </c>
      <c r="J1411" s="1" t="str">
        <f t="shared" si="158"/>
        <v xml:space="preserve">Soyuz ST-A/Fregat </v>
      </c>
      <c r="K1411" s="1" t="str">
        <f t="shared" si="159"/>
        <v>PlÃ©iades 1B</v>
      </c>
      <c r="L1411" s="1" t="s">
        <v>8</v>
      </c>
      <c r="M1411" s="1">
        <v>30</v>
      </c>
      <c r="N1411" s="1">
        <f t="shared" ref="N1411:N1474" si="160">M1411 * 83</f>
        <v>2490</v>
      </c>
      <c r="O1411" s="1" t="s">
        <v>9</v>
      </c>
    </row>
    <row r="1412" spans="1:15" x14ac:dyDescent="0.3">
      <c r="A1412" s="1" t="s">
        <v>14</v>
      </c>
      <c r="B1412" s="1" t="s">
        <v>101</v>
      </c>
      <c r="C1412" s="1" t="str">
        <f t="shared" si="154"/>
        <v>China</v>
      </c>
      <c r="D1412" s="1" t="s">
        <v>2949</v>
      </c>
      <c r="E1412" s="7" t="str">
        <f>TEXT(DATE(MID(D1412, 13, 4), CHOOSE(MATCH( MID(D1412, 5, 3), {"Jan","Feb","Mar","Apr","May","Jun","Jul","Aug","Sep","Oct","Nov","Dec"}, 0), 1, 2, 3, 4, 5, 6, 7, 8, 9, 10, 11, 12), MID(D1412, 9, 2)), "yyyy-mm-dd")</f>
        <v>2012-11-27</v>
      </c>
      <c r="F1412" s="1" t="str">
        <f t="shared" si="155"/>
        <v>10:13:00</v>
      </c>
      <c r="G1412" s="9" t="str">
        <f t="shared" si="156"/>
        <v>November</v>
      </c>
      <c r="H1412" s="5" t="str">
        <f t="shared" si="157"/>
        <v>2012</v>
      </c>
      <c r="I1412" s="1" t="s">
        <v>2950</v>
      </c>
      <c r="J1412" s="1" t="str">
        <f t="shared" si="158"/>
        <v xml:space="preserve">Long March 3B/E </v>
      </c>
      <c r="K1412" s="1" t="str">
        <f t="shared" si="159"/>
        <v>ChinaSat-12</v>
      </c>
      <c r="L1412" s="1" t="s">
        <v>8</v>
      </c>
      <c r="M1412" s="1">
        <v>29.15</v>
      </c>
      <c r="N1412" s="1">
        <f t="shared" si="160"/>
        <v>2419.4499999999998</v>
      </c>
      <c r="O1412" s="1" t="s">
        <v>9</v>
      </c>
    </row>
    <row r="1413" spans="1:15" x14ac:dyDescent="0.3">
      <c r="A1413" s="1" t="s">
        <v>14</v>
      </c>
      <c r="B1413" s="1" t="s">
        <v>90</v>
      </c>
      <c r="C1413" s="1" t="str">
        <f t="shared" si="154"/>
        <v>China</v>
      </c>
      <c r="D1413" s="1" t="s">
        <v>2951</v>
      </c>
      <c r="E1413" s="7" t="str">
        <f>TEXT(DATE(MID(D1413, 13, 4), CHOOSE(MATCH( MID(D1413, 5, 3), {"Jan","Feb","Mar","Apr","May","Jun","Jul","Aug","Sep","Oct","Nov","Dec"}, 0), 1, 2, 3, 4, 5, 6, 7, 8, 9, 10, 11, 12), MID(D1413, 9, 2)), "yyyy-mm-dd")</f>
        <v>2012-11-25</v>
      </c>
      <c r="F1413" s="1" t="str">
        <f t="shared" si="155"/>
        <v>04:06:00</v>
      </c>
      <c r="G1413" s="9" t="str">
        <f t="shared" si="156"/>
        <v>November</v>
      </c>
      <c r="H1413" s="5" t="str">
        <f t="shared" si="157"/>
        <v>2012</v>
      </c>
      <c r="I1413" s="1" t="s">
        <v>2952</v>
      </c>
      <c r="J1413" s="1" t="str">
        <f t="shared" si="158"/>
        <v xml:space="preserve">Long March 4C </v>
      </c>
      <c r="K1413" s="1" t="str">
        <f t="shared" si="159"/>
        <v>Yaogan-16 1, 2 &amp; 3</v>
      </c>
      <c r="L1413" s="1" t="s">
        <v>8</v>
      </c>
      <c r="M1413" s="1">
        <v>64.680000000000007</v>
      </c>
      <c r="N1413" s="1">
        <f t="shared" si="160"/>
        <v>5368.4400000000005</v>
      </c>
      <c r="O1413" s="1" t="s">
        <v>9</v>
      </c>
    </row>
    <row r="1414" spans="1:15" x14ac:dyDescent="0.3">
      <c r="A1414" s="1" t="s">
        <v>1623</v>
      </c>
      <c r="B1414" s="1" t="s">
        <v>529</v>
      </c>
      <c r="C1414" s="1" t="str">
        <f t="shared" si="154"/>
        <v>Kazakhstan</v>
      </c>
      <c r="D1414" s="1" t="s">
        <v>2953</v>
      </c>
      <c r="E1414" s="7" t="str">
        <f>TEXT(DATE(MID(D1414, 13, 4), CHOOSE(MATCH( MID(D1414, 5, 3), {"Jan","Feb","Mar","Apr","May","Jun","Jul","Aug","Sep","Oct","Nov","Dec"}, 0), 1, 2, 3, 4, 5, 6, 7, 8, 9, 10, 11, 12), MID(D1414, 9, 2)), "yyyy-mm-dd")</f>
        <v>2012-11-20</v>
      </c>
      <c r="F1414" s="1" t="str">
        <f t="shared" si="155"/>
        <v>18:30:00</v>
      </c>
      <c r="G1414" s="9" t="str">
        <f t="shared" si="156"/>
        <v>November</v>
      </c>
      <c r="H1414" s="5" t="str">
        <f t="shared" si="157"/>
        <v>2012</v>
      </c>
      <c r="I1414" s="1" t="s">
        <v>2954</v>
      </c>
      <c r="J1414" s="1" t="str">
        <f t="shared" si="158"/>
        <v xml:space="preserve">Proton-M/Briz-M </v>
      </c>
      <c r="K1414" s="1" t="str">
        <f t="shared" si="159"/>
        <v>EchoStar XVI</v>
      </c>
      <c r="L1414" s="1" t="s">
        <v>8</v>
      </c>
      <c r="M1414" s="1">
        <v>65</v>
      </c>
      <c r="N1414" s="1">
        <f t="shared" si="160"/>
        <v>5395</v>
      </c>
      <c r="O1414" s="1" t="s">
        <v>9</v>
      </c>
    </row>
    <row r="1415" spans="1:15" x14ac:dyDescent="0.3">
      <c r="A1415" s="1" t="s">
        <v>14</v>
      </c>
      <c r="B1415" s="1" t="s">
        <v>329</v>
      </c>
      <c r="C1415" s="1" t="str">
        <f t="shared" si="154"/>
        <v>China</v>
      </c>
      <c r="D1415" s="1" t="s">
        <v>2955</v>
      </c>
      <c r="E1415" s="7" t="str">
        <f>TEXT(DATE(MID(D1415, 13, 4), CHOOSE(MATCH( MID(D1415, 5, 3), {"Jan","Feb","Mar","Apr","May","Jun","Jul","Aug","Sep","Oct","Nov","Dec"}, 0), 1, 2, 3, 4, 5, 6, 7, 8, 9, 10, 11, 12), MID(D1415, 9, 2)), "yyyy-mm-dd")</f>
        <v>2012-11-18</v>
      </c>
      <c r="F1415" s="1" t="str">
        <f t="shared" si="155"/>
        <v>22:53:00</v>
      </c>
      <c r="G1415" s="9" t="str">
        <f t="shared" si="156"/>
        <v>November</v>
      </c>
      <c r="H1415" s="5" t="str">
        <f t="shared" si="157"/>
        <v>2012</v>
      </c>
      <c r="I1415" s="1" t="s">
        <v>2956</v>
      </c>
      <c r="J1415" s="1" t="str">
        <f t="shared" si="158"/>
        <v xml:space="preserve">Long March 2C </v>
      </c>
      <c r="K1415" s="1" t="str">
        <f t="shared" si="159"/>
        <v>Huanjing-1C, Xinyan 1 &amp; FN 1/1A</v>
      </c>
      <c r="L1415" s="1" t="s">
        <v>8</v>
      </c>
      <c r="M1415" s="1">
        <v>30.8</v>
      </c>
      <c r="N1415" s="1">
        <f t="shared" si="160"/>
        <v>2556.4</v>
      </c>
      <c r="O1415" s="1" t="s">
        <v>9</v>
      </c>
    </row>
    <row r="1416" spans="1:15" x14ac:dyDescent="0.3">
      <c r="A1416" s="1" t="s">
        <v>4</v>
      </c>
      <c r="B1416" s="1" t="s">
        <v>5</v>
      </c>
      <c r="C1416" s="1" t="str">
        <f t="shared" si="154"/>
        <v>Russia</v>
      </c>
      <c r="D1416" s="1" t="s">
        <v>2957</v>
      </c>
      <c r="E1416" s="7" t="str">
        <f>TEXT(DATE(MID(D1416, 13, 4), CHOOSE(MATCH( MID(D1416, 5, 3), {"Jan","Feb","Mar","Apr","May","Jun","Jul","Aug","Sep","Oct","Nov","Dec"}, 0), 1, 2, 3, 4, 5, 6, 7, 8, 9, 10, 11, 12), MID(D1416, 9, 2)), "yyyy-mm-dd")</f>
        <v>2012-11-14</v>
      </c>
      <c r="F1416" s="1" t="str">
        <f t="shared" si="155"/>
        <v>11:42:00</v>
      </c>
      <c r="G1416" s="9" t="str">
        <f t="shared" si="156"/>
        <v>November</v>
      </c>
      <c r="H1416" s="5" t="str">
        <f t="shared" si="157"/>
        <v>2012</v>
      </c>
      <c r="I1416" s="1" t="s">
        <v>2958</v>
      </c>
      <c r="J1416" s="1" t="str">
        <f t="shared" si="158"/>
        <v xml:space="preserve">Soyuz 2.1a/Fregat-M </v>
      </c>
      <c r="K1416" s="1" t="str">
        <f t="shared" si="159"/>
        <v>Meridian nÂ°16L</v>
      </c>
      <c r="L1416" s="1" t="s">
        <v>8</v>
      </c>
      <c r="M1416" s="1">
        <v>23</v>
      </c>
      <c r="N1416" s="1">
        <f t="shared" si="160"/>
        <v>1909</v>
      </c>
      <c r="O1416" s="1" t="s">
        <v>9</v>
      </c>
    </row>
    <row r="1417" spans="1:15" x14ac:dyDescent="0.3">
      <c r="A1417" s="1" t="s">
        <v>233</v>
      </c>
      <c r="B1417" s="1" t="s">
        <v>379</v>
      </c>
      <c r="C1417" s="1" t="str">
        <f t="shared" si="154"/>
        <v>France</v>
      </c>
      <c r="D1417" s="1" t="s">
        <v>2959</v>
      </c>
      <c r="E1417" s="7" t="str">
        <f>TEXT(DATE(MID(D1417, 13, 4), CHOOSE(MATCH( MID(D1417, 5, 3), {"Jan","Feb","Mar","Apr","May","Jun","Jul","Aug","Sep","Oct","Nov","Dec"}, 0), 1, 2, 3, 4, 5, 6, 7, 8, 9, 10, 11, 12), MID(D1417, 9, 2)), "yyyy-mm-dd")</f>
        <v>2012-11-10</v>
      </c>
      <c r="F1417" s="1" t="str">
        <f t="shared" si="155"/>
        <v>21:05:00</v>
      </c>
      <c r="G1417" s="9" t="str">
        <f t="shared" si="156"/>
        <v>November</v>
      </c>
      <c r="H1417" s="5" t="str">
        <f t="shared" si="157"/>
        <v>2012</v>
      </c>
      <c r="I1417" s="1" t="s">
        <v>2960</v>
      </c>
      <c r="J1417" s="1" t="str">
        <f t="shared" si="158"/>
        <v xml:space="preserve">Ariane 5 ECA </v>
      </c>
      <c r="K1417" s="1" t="str">
        <f t="shared" si="159"/>
        <v>Eutelsat 21B &amp; Star One C3</v>
      </c>
      <c r="L1417" s="1" t="s">
        <v>346</v>
      </c>
      <c r="M1417" s="1">
        <v>200</v>
      </c>
      <c r="N1417" s="1">
        <f t="shared" si="160"/>
        <v>16600</v>
      </c>
      <c r="O1417" s="1" t="s">
        <v>9</v>
      </c>
    </row>
    <row r="1418" spans="1:15" x14ac:dyDescent="0.3">
      <c r="A1418" s="1" t="s">
        <v>129</v>
      </c>
      <c r="B1418" s="1" t="s">
        <v>565</v>
      </c>
      <c r="C1418" s="1" t="str">
        <f t="shared" si="154"/>
        <v>Kazakhstan</v>
      </c>
      <c r="D1418" s="1" t="s">
        <v>2961</v>
      </c>
      <c r="E1418" s="7" t="str">
        <f>TEXT(DATE(MID(D1418, 13, 4), CHOOSE(MATCH( MID(D1418, 5, 3), {"Jan","Feb","Mar","Apr","May","Jun","Jul","Aug","Sep","Oct","Nov","Dec"}, 0), 1, 2, 3, 4, 5, 6, 7, 8, 9, 10, 11, 12), MID(D1418, 9, 2)), "yyyy-mm-dd")</f>
        <v>2012-11-02</v>
      </c>
      <c r="F1418" s="1" t="str">
        <f t="shared" si="155"/>
        <v>21:03:00</v>
      </c>
      <c r="G1418" s="9" t="str">
        <f t="shared" si="156"/>
        <v>November</v>
      </c>
      <c r="H1418" s="5" t="str">
        <f t="shared" si="157"/>
        <v>2012</v>
      </c>
      <c r="I1418" s="1" t="s">
        <v>2962</v>
      </c>
      <c r="J1418" s="1" t="str">
        <f t="shared" si="158"/>
        <v xml:space="preserve">Proton-M/Briz-M </v>
      </c>
      <c r="K1418" s="1" t="str">
        <f t="shared" si="159"/>
        <v>Yamal-300K &amp; Lutch-5B</v>
      </c>
      <c r="L1418" s="1" t="s">
        <v>8</v>
      </c>
      <c r="M1418" s="1">
        <v>65</v>
      </c>
      <c r="N1418" s="1">
        <f t="shared" si="160"/>
        <v>5395</v>
      </c>
      <c r="O1418" s="1" t="s">
        <v>9</v>
      </c>
    </row>
    <row r="1419" spans="1:15" x14ac:dyDescent="0.3">
      <c r="A1419" s="1" t="s">
        <v>129</v>
      </c>
      <c r="B1419" s="1" t="s">
        <v>1630</v>
      </c>
      <c r="C1419" s="1" t="str">
        <f t="shared" si="154"/>
        <v>Kazakhstan</v>
      </c>
      <c r="D1419" s="1" t="s">
        <v>2963</v>
      </c>
      <c r="E1419" s="7" t="str">
        <f>TEXT(DATE(MID(D1419, 13, 4), CHOOSE(MATCH( MID(D1419, 5, 3), {"Jan","Feb","Mar","Apr","May","Jun","Jul","Aug","Sep","Oct","Nov","Dec"}, 0), 1, 2, 3, 4, 5, 6, 7, 8, 9, 10, 11, 12), MID(D1419, 9, 2)), "yyyy-mm-dd")</f>
        <v>2012-10-31</v>
      </c>
      <c r="F1419" s="1" t="str">
        <f t="shared" si="155"/>
        <v>07:41:00</v>
      </c>
      <c r="G1419" s="9" t="str">
        <f t="shared" si="156"/>
        <v>October</v>
      </c>
      <c r="H1419" s="5" t="str">
        <f t="shared" si="157"/>
        <v>2012</v>
      </c>
      <c r="I1419" s="1" t="s">
        <v>2964</v>
      </c>
      <c r="J1419" s="1" t="str">
        <f t="shared" si="158"/>
        <v xml:space="preserve">Soyuz U </v>
      </c>
      <c r="K1419" s="1" t="str">
        <f t="shared" si="159"/>
        <v>Progress M-17M</v>
      </c>
      <c r="L1419" s="1" t="s">
        <v>346</v>
      </c>
      <c r="M1419" s="1">
        <v>20</v>
      </c>
      <c r="N1419" s="1">
        <f t="shared" si="160"/>
        <v>1660</v>
      </c>
      <c r="O1419" s="1" t="s">
        <v>9</v>
      </c>
    </row>
    <row r="1420" spans="1:15" x14ac:dyDescent="0.3">
      <c r="A1420" s="1" t="s">
        <v>14</v>
      </c>
      <c r="B1420" s="1" t="s">
        <v>101</v>
      </c>
      <c r="C1420" s="1" t="str">
        <f t="shared" si="154"/>
        <v>China</v>
      </c>
      <c r="D1420" s="1" t="s">
        <v>2965</v>
      </c>
      <c r="E1420" s="7" t="str">
        <f>TEXT(DATE(MID(D1420, 13, 4), CHOOSE(MATCH( MID(D1420, 5, 3), {"Jan","Feb","Mar","Apr","May","Jun","Jul","Aug","Sep","Oct","Nov","Dec"}, 0), 1, 2, 3, 4, 5, 6, 7, 8, 9, 10, 11, 12), MID(D1420, 9, 2)), "yyyy-mm-dd")</f>
        <v>2012-10-25</v>
      </c>
      <c r="F1420" s="1" t="str">
        <f t="shared" si="155"/>
        <v>15:33:00</v>
      </c>
      <c r="G1420" s="9" t="str">
        <f t="shared" si="156"/>
        <v>October</v>
      </c>
      <c r="H1420" s="5" t="str">
        <f t="shared" si="157"/>
        <v>2012</v>
      </c>
      <c r="I1420" s="1" t="s">
        <v>2966</v>
      </c>
      <c r="J1420" s="1" t="str">
        <f t="shared" si="158"/>
        <v xml:space="preserve">Long March 3C </v>
      </c>
      <c r="K1420" s="1" t="str">
        <f t="shared" si="159"/>
        <v>Beidou-2 G6</v>
      </c>
      <c r="L1420" s="1" t="s">
        <v>346</v>
      </c>
      <c r="M1420" s="1">
        <v>20.14</v>
      </c>
      <c r="N1420" s="1">
        <f t="shared" si="160"/>
        <v>1671.6200000000001</v>
      </c>
      <c r="O1420" s="1" t="s">
        <v>9</v>
      </c>
    </row>
    <row r="1421" spans="1:15" x14ac:dyDescent="0.3">
      <c r="A1421" s="1" t="s">
        <v>129</v>
      </c>
      <c r="B1421" s="1" t="s">
        <v>130</v>
      </c>
      <c r="C1421" s="1" t="str">
        <f t="shared" si="154"/>
        <v>Kazakhstan</v>
      </c>
      <c r="D1421" s="1" t="s">
        <v>2967</v>
      </c>
      <c r="E1421" s="7" t="str">
        <f>TEXT(DATE(MID(D1421, 13, 4), CHOOSE(MATCH( MID(D1421, 5, 3), {"Jan","Feb","Mar","Apr","May","Jun","Jul","Aug","Sep","Oct","Nov","Dec"}, 0), 1, 2, 3, 4, 5, 6, 7, 8, 9, 10, 11, 12), MID(D1421, 9, 2)), "yyyy-mm-dd")</f>
        <v>2012-10-23</v>
      </c>
      <c r="F1421" s="1" t="str">
        <f t="shared" si="155"/>
        <v>10:51:00</v>
      </c>
      <c r="G1421" s="9" t="str">
        <f t="shared" si="156"/>
        <v>October</v>
      </c>
      <c r="H1421" s="5" t="str">
        <f t="shared" si="157"/>
        <v>2012</v>
      </c>
      <c r="I1421" s="1" t="s">
        <v>2968</v>
      </c>
      <c r="J1421" s="1" t="str">
        <f t="shared" si="158"/>
        <v xml:space="preserve">Soyuz FG </v>
      </c>
      <c r="K1421" s="1" t="str">
        <f t="shared" si="159"/>
        <v>Soyuz TMA-06M</v>
      </c>
      <c r="L1421" s="1" t="s">
        <v>346</v>
      </c>
      <c r="M1421" s="1"/>
      <c r="N1421" s="1">
        <f t="shared" si="160"/>
        <v>0</v>
      </c>
      <c r="O1421" s="1" t="s">
        <v>9</v>
      </c>
    </row>
    <row r="1422" spans="1:15" x14ac:dyDescent="0.3">
      <c r="A1422" s="1" t="s">
        <v>1623</v>
      </c>
      <c r="B1422" s="1" t="s">
        <v>565</v>
      </c>
      <c r="C1422" s="1" t="str">
        <f t="shared" si="154"/>
        <v>Kazakhstan</v>
      </c>
      <c r="D1422" s="1" t="s">
        <v>2969</v>
      </c>
      <c r="E1422" s="7" t="str">
        <f>TEXT(DATE(MID(D1422, 13, 4), CHOOSE(MATCH( MID(D1422, 5, 3), {"Jan","Feb","Mar","Apr","May","Jun","Jul","Aug","Sep","Oct","Nov","Dec"}, 0), 1, 2, 3, 4, 5, 6, 7, 8, 9, 10, 11, 12), MID(D1422, 9, 2)), "yyyy-mm-dd")</f>
        <v>2012-10-14</v>
      </c>
      <c r="F1422" s="1" t="str">
        <f t="shared" si="155"/>
        <v>08:36:00</v>
      </c>
      <c r="G1422" s="9" t="str">
        <f t="shared" si="156"/>
        <v>October</v>
      </c>
      <c r="H1422" s="5" t="str">
        <f t="shared" si="157"/>
        <v>2012</v>
      </c>
      <c r="I1422" s="1" t="s">
        <v>2970</v>
      </c>
      <c r="J1422" s="1" t="str">
        <f t="shared" si="158"/>
        <v xml:space="preserve">Proton-M/Briz-M </v>
      </c>
      <c r="K1422" s="1" t="str">
        <f t="shared" si="159"/>
        <v>Intelsat 23</v>
      </c>
      <c r="L1422" s="1" t="s">
        <v>8</v>
      </c>
      <c r="M1422" s="1">
        <v>65</v>
      </c>
      <c r="N1422" s="1">
        <f t="shared" si="160"/>
        <v>5395</v>
      </c>
      <c r="O1422" s="1" t="s">
        <v>9</v>
      </c>
    </row>
    <row r="1423" spans="1:15" x14ac:dyDescent="0.3">
      <c r="A1423" s="1" t="s">
        <v>14</v>
      </c>
      <c r="B1423" s="1" t="s">
        <v>329</v>
      </c>
      <c r="C1423" s="1" t="str">
        <f t="shared" si="154"/>
        <v>China</v>
      </c>
      <c r="D1423" s="1" t="s">
        <v>2971</v>
      </c>
      <c r="E1423" s="7" t="str">
        <f>TEXT(DATE(MID(D1423, 13, 4), CHOOSE(MATCH( MID(D1423, 5, 3), {"Jan","Feb","Mar","Apr","May","Jun","Jul","Aug","Sep","Oct","Nov","Dec"}, 0), 1, 2, 3, 4, 5, 6, 7, 8, 9, 10, 11, 12), MID(D1423, 9, 2)), "yyyy-mm-dd")</f>
        <v>2012-10-14</v>
      </c>
      <c r="F1423" s="1" t="str">
        <f t="shared" si="155"/>
        <v>03:25:00</v>
      </c>
      <c r="G1423" s="9" t="str">
        <f t="shared" si="156"/>
        <v>October</v>
      </c>
      <c r="H1423" s="5" t="str">
        <f t="shared" si="157"/>
        <v>2012</v>
      </c>
      <c r="I1423" s="1" t="s">
        <v>2972</v>
      </c>
      <c r="J1423" s="1" t="str">
        <f t="shared" si="158"/>
        <v xml:space="preserve">Long March 2C/SMA </v>
      </c>
      <c r="K1423" s="1" t="str">
        <f t="shared" si="159"/>
        <v>Shijian-9A &amp; 9B</v>
      </c>
      <c r="L1423" s="1" t="s">
        <v>346</v>
      </c>
      <c r="M1423" s="1">
        <v>30.8</v>
      </c>
      <c r="N1423" s="1">
        <f t="shared" si="160"/>
        <v>2556.4</v>
      </c>
      <c r="O1423" s="1" t="s">
        <v>9</v>
      </c>
    </row>
    <row r="1424" spans="1:15" x14ac:dyDescent="0.3">
      <c r="A1424" s="1" t="s">
        <v>233</v>
      </c>
      <c r="B1424" s="1" t="s">
        <v>981</v>
      </c>
      <c r="C1424" s="1" t="str">
        <f t="shared" si="154"/>
        <v>France</v>
      </c>
      <c r="D1424" s="1" t="s">
        <v>2973</v>
      </c>
      <c r="E1424" s="7" t="str">
        <f>TEXT(DATE(MID(D1424, 13, 4), CHOOSE(MATCH( MID(D1424, 5, 3), {"Jan","Feb","Mar","Apr","May","Jun","Jul","Aug","Sep","Oct","Nov","Dec"}, 0), 1, 2, 3, 4, 5, 6, 7, 8, 9, 10, 11, 12), MID(D1424, 9, 2)), "yyyy-mm-dd")</f>
        <v>2012-10-12</v>
      </c>
      <c r="F1424" s="1" t="str">
        <f t="shared" si="155"/>
        <v>18:15:00</v>
      </c>
      <c r="G1424" s="9" t="str">
        <f t="shared" si="156"/>
        <v>October</v>
      </c>
      <c r="H1424" s="5" t="str">
        <f t="shared" si="157"/>
        <v>2012</v>
      </c>
      <c r="I1424" s="1" t="s">
        <v>2974</v>
      </c>
      <c r="J1424" s="1" t="str">
        <f t="shared" si="158"/>
        <v xml:space="preserve">Soyuz ST-B/Fregat-MT </v>
      </c>
      <c r="K1424" s="1" t="str">
        <f t="shared" si="159"/>
        <v>Galileo IOV FM03-FM04</v>
      </c>
      <c r="L1424" s="1" t="s">
        <v>8</v>
      </c>
      <c r="M1424" s="1">
        <v>30</v>
      </c>
      <c r="N1424" s="1">
        <f t="shared" si="160"/>
        <v>2490</v>
      </c>
      <c r="O1424" s="1" t="s">
        <v>9</v>
      </c>
    </row>
    <row r="1425" spans="1:15" x14ac:dyDescent="0.3">
      <c r="A1425" s="1" t="s">
        <v>10</v>
      </c>
      <c r="B1425" s="1" t="s">
        <v>11</v>
      </c>
      <c r="C1425" s="1" t="str">
        <f t="shared" si="154"/>
        <v>USA</v>
      </c>
      <c r="D1425" s="1" t="s">
        <v>2975</v>
      </c>
      <c r="E1425" s="7" t="str">
        <f>TEXT(DATE(MID(D1425, 13, 4), CHOOSE(MATCH( MID(D1425, 5, 3), {"Jan","Feb","Mar","Apr","May","Jun","Jul","Aug","Sep","Oct","Nov","Dec"}, 0), 1, 2, 3, 4, 5, 6, 7, 8, 9, 10, 11, 12), MID(D1425, 9, 2)), "yyyy-mm-dd")</f>
        <v>2012-10-08</v>
      </c>
      <c r="F1425" s="1" t="str">
        <f t="shared" si="155"/>
        <v>00:35:00</v>
      </c>
      <c r="G1425" s="9" t="str">
        <f t="shared" si="156"/>
        <v>October</v>
      </c>
      <c r="H1425" s="5" t="str">
        <f t="shared" si="157"/>
        <v>2012</v>
      </c>
      <c r="I1425" s="1" t="s">
        <v>2976</v>
      </c>
      <c r="J1425" s="1" t="str">
        <f t="shared" si="158"/>
        <v xml:space="preserve">Falcon 9 Block 1 (v1.0) </v>
      </c>
      <c r="K1425" s="1" t="str">
        <f t="shared" si="159"/>
        <v>CRS SpX-1 &amp; OG2</v>
      </c>
      <c r="L1425" s="1" t="s">
        <v>346</v>
      </c>
      <c r="M1425" s="1">
        <v>59.5</v>
      </c>
      <c r="N1425" s="1">
        <f t="shared" si="160"/>
        <v>4938.5</v>
      </c>
      <c r="O1425" s="1" t="s">
        <v>117</v>
      </c>
    </row>
    <row r="1426" spans="1:15" x14ac:dyDescent="0.3">
      <c r="A1426" s="1" t="s">
        <v>74</v>
      </c>
      <c r="B1426" s="1" t="s">
        <v>390</v>
      </c>
      <c r="C1426" s="1" t="str">
        <f t="shared" si="154"/>
        <v>USA</v>
      </c>
      <c r="D1426" s="1" t="s">
        <v>2977</v>
      </c>
      <c r="E1426" s="7" t="str">
        <f>TEXT(DATE(MID(D1426, 13, 4), CHOOSE(MATCH( MID(D1426, 5, 3), {"Jan","Feb","Mar","Apr","May","Jun","Jul","Aug","Sep","Oct","Nov","Dec"}, 0), 1, 2, 3, 4, 5, 6, 7, 8, 9, 10, 11, 12), MID(D1426, 9, 2)), "yyyy-mm-dd")</f>
        <v>2012-10-04</v>
      </c>
      <c r="F1426" s="1" t="str">
        <f t="shared" si="155"/>
        <v>12:10:00</v>
      </c>
      <c r="G1426" s="9" t="str">
        <f t="shared" si="156"/>
        <v>October</v>
      </c>
      <c r="H1426" s="5" t="str">
        <f t="shared" si="157"/>
        <v>2012</v>
      </c>
      <c r="I1426" s="1" t="s">
        <v>2978</v>
      </c>
      <c r="J1426" s="1" t="str">
        <f t="shared" si="158"/>
        <v xml:space="preserve">Delta IV Medium+ (4,2) </v>
      </c>
      <c r="K1426" s="1" t="str">
        <f t="shared" si="159"/>
        <v>GPS IIF-3</v>
      </c>
      <c r="L1426" s="1" t="s">
        <v>346</v>
      </c>
      <c r="M1426" s="1">
        <v>164</v>
      </c>
      <c r="N1426" s="1">
        <f t="shared" si="160"/>
        <v>13612</v>
      </c>
      <c r="O1426" s="1" t="s">
        <v>9</v>
      </c>
    </row>
    <row r="1427" spans="1:15" x14ac:dyDescent="0.3">
      <c r="A1427" s="1" t="s">
        <v>14</v>
      </c>
      <c r="B1427" s="1" t="s">
        <v>90</v>
      </c>
      <c r="C1427" s="1" t="str">
        <f t="shared" si="154"/>
        <v>China</v>
      </c>
      <c r="D1427" s="1" t="s">
        <v>2979</v>
      </c>
      <c r="E1427" s="7" t="str">
        <f>TEXT(DATE(MID(D1427, 13, 4), CHOOSE(MATCH( MID(D1427, 5, 3), {"Jan","Feb","Mar","Apr","May","Jun","Jul","Aug","Sep","Oct","Nov","Dec"}, 0), 1, 2, 3, 4, 5, 6, 7, 8, 9, 10, 11, 12), MID(D1427, 9, 2)), "yyyy-mm-dd")</f>
        <v>2012-09-29</v>
      </c>
      <c r="F1427" s="1" t="str">
        <f t="shared" si="155"/>
        <v>04:12:00</v>
      </c>
      <c r="G1427" s="9" t="str">
        <f t="shared" si="156"/>
        <v>September</v>
      </c>
      <c r="H1427" s="5" t="str">
        <f t="shared" si="157"/>
        <v>2012</v>
      </c>
      <c r="I1427" s="1" t="s">
        <v>2980</v>
      </c>
      <c r="J1427" s="1" t="str">
        <f t="shared" si="158"/>
        <v xml:space="preserve">Long March 2D </v>
      </c>
      <c r="K1427" s="1" t="str">
        <f t="shared" si="159"/>
        <v>VRSS-1</v>
      </c>
      <c r="L1427" s="1" t="s">
        <v>8</v>
      </c>
      <c r="M1427" s="1">
        <v>29.75</v>
      </c>
      <c r="N1427" s="1">
        <f t="shared" si="160"/>
        <v>2469.25</v>
      </c>
      <c r="O1427" s="1" t="s">
        <v>9</v>
      </c>
    </row>
    <row r="1428" spans="1:15" x14ac:dyDescent="0.3">
      <c r="A1428" s="1" t="s">
        <v>233</v>
      </c>
      <c r="B1428" s="1" t="s">
        <v>379</v>
      </c>
      <c r="C1428" s="1" t="str">
        <f t="shared" si="154"/>
        <v>France</v>
      </c>
      <c r="D1428" s="1" t="s">
        <v>2981</v>
      </c>
      <c r="E1428" s="7" t="str">
        <f>TEXT(DATE(MID(D1428, 13, 4), CHOOSE(MATCH( MID(D1428, 5, 3), {"Jan","Feb","Mar","Apr","May","Jun","Jul","Aug","Sep","Oct","Nov","Dec"}, 0), 1, 2, 3, 4, 5, 6, 7, 8, 9, 10, 11, 12), MID(D1428, 9, 2)), "yyyy-mm-dd")</f>
        <v>2012-09-28</v>
      </c>
      <c r="F1428" s="1" t="str">
        <f t="shared" si="155"/>
        <v>21:18:00</v>
      </c>
      <c r="G1428" s="9" t="str">
        <f t="shared" si="156"/>
        <v>September</v>
      </c>
      <c r="H1428" s="5" t="str">
        <f t="shared" si="157"/>
        <v>2012</v>
      </c>
      <c r="I1428" s="1" t="s">
        <v>2982</v>
      </c>
      <c r="J1428" s="1" t="str">
        <f t="shared" si="158"/>
        <v xml:space="preserve">Ariane 5 ECA </v>
      </c>
      <c r="K1428" s="1" t="str">
        <f t="shared" si="159"/>
        <v>Astra 2F &amp; GSAT-10</v>
      </c>
      <c r="L1428" s="1" t="s">
        <v>346</v>
      </c>
      <c r="M1428" s="1">
        <v>200</v>
      </c>
      <c r="N1428" s="1">
        <f t="shared" si="160"/>
        <v>16600</v>
      </c>
      <c r="O1428" s="1" t="s">
        <v>9</v>
      </c>
    </row>
    <row r="1429" spans="1:15" x14ac:dyDescent="0.3">
      <c r="A1429" s="1" t="s">
        <v>33</v>
      </c>
      <c r="B1429" s="1" t="s">
        <v>852</v>
      </c>
      <c r="C1429" s="1" t="str">
        <f t="shared" si="154"/>
        <v>Iran</v>
      </c>
      <c r="D1429" s="1" t="s">
        <v>2983</v>
      </c>
      <c r="E1429" s="7" t="str">
        <f>TEXT(DATE(MID(D1429, 13, 4), CHOOSE(MATCH( MID(D1429, 5, 3), {"Jan","Feb","Mar","Apr","May","Jun","Jul","Aug","Sep","Oct","Nov","Dec"}, 0), 1, 2, 3, 4, 5, 6, 7, 8, 9, 10, 11, 12), MID(D1429, 9, 2)), "yyyy-mm-dd")</f>
        <v>2012-09-22</v>
      </c>
      <c r="F1429" s="1" t="str">
        <f t="shared" si="155"/>
        <v>00:00:00</v>
      </c>
      <c r="G1429" s="9" t="str">
        <f t="shared" si="156"/>
        <v>September</v>
      </c>
      <c r="H1429" s="5" t="str">
        <f t="shared" si="157"/>
        <v>2012</v>
      </c>
      <c r="I1429" s="1" t="s">
        <v>2560</v>
      </c>
      <c r="J1429" s="1" t="str">
        <f t="shared" si="158"/>
        <v xml:space="preserve">Safir-1B+ </v>
      </c>
      <c r="K1429" s="1" t="str">
        <f t="shared" si="159"/>
        <v>Fajr</v>
      </c>
      <c r="L1429" s="1" t="s">
        <v>8</v>
      </c>
      <c r="M1429" s="1"/>
      <c r="N1429" s="1">
        <f t="shared" si="160"/>
        <v>0</v>
      </c>
      <c r="O1429" s="1" t="s">
        <v>257</v>
      </c>
    </row>
    <row r="1430" spans="1:15" x14ac:dyDescent="0.3">
      <c r="A1430" s="1" t="s">
        <v>14</v>
      </c>
      <c r="B1430" s="1" t="s">
        <v>101</v>
      </c>
      <c r="C1430" s="1" t="str">
        <f t="shared" si="154"/>
        <v>China</v>
      </c>
      <c r="D1430" s="1" t="s">
        <v>2984</v>
      </c>
      <c r="E1430" s="7" t="str">
        <f>TEXT(DATE(MID(D1430, 13, 4), CHOOSE(MATCH( MID(D1430, 5, 3), {"Jan","Feb","Mar","Apr","May","Jun","Jul","Aug","Sep","Oct","Nov","Dec"}, 0), 1, 2, 3, 4, 5, 6, 7, 8, 9, 10, 11, 12), MID(D1430, 9, 2)), "yyyy-mm-dd")</f>
        <v>2012-09-18</v>
      </c>
      <c r="F1430" s="1" t="str">
        <f t="shared" si="155"/>
        <v>19:10:00</v>
      </c>
      <c r="G1430" s="9" t="str">
        <f t="shared" si="156"/>
        <v>September</v>
      </c>
      <c r="H1430" s="5" t="str">
        <f t="shared" si="157"/>
        <v>2012</v>
      </c>
      <c r="I1430" s="1" t="s">
        <v>2985</v>
      </c>
      <c r="J1430" s="1" t="str">
        <f t="shared" si="158"/>
        <v xml:space="preserve">Long March 3B/E </v>
      </c>
      <c r="K1430" s="1" t="str">
        <f t="shared" si="159"/>
        <v>Beidou-2 M5 &amp; M6</v>
      </c>
      <c r="L1430" s="1" t="s">
        <v>8</v>
      </c>
      <c r="M1430" s="1">
        <v>29.15</v>
      </c>
      <c r="N1430" s="1">
        <f t="shared" si="160"/>
        <v>2419.4499999999998</v>
      </c>
      <c r="O1430" s="1" t="s">
        <v>9</v>
      </c>
    </row>
    <row r="1431" spans="1:15" x14ac:dyDescent="0.3">
      <c r="A1431" s="1" t="s">
        <v>1014</v>
      </c>
      <c r="B1431" s="1" t="s">
        <v>130</v>
      </c>
      <c r="C1431" s="1" t="str">
        <f t="shared" si="154"/>
        <v>Kazakhstan</v>
      </c>
      <c r="D1431" s="1" t="s">
        <v>2986</v>
      </c>
      <c r="E1431" s="7" t="str">
        <f>TEXT(DATE(MID(D1431, 13, 4), CHOOSE(MATCH( MID(D1431, 5, 3), {"Jan","Feb","Mar","Apr","May","Jun","Jul","Aug","Sep","Oct","Nov","Dec"}, 0), 1, 2, 3, 4, 5, 6, 7, 8, 9, 10, 11, 12), MID(D1431, 9, 2)), "yyyy-mm-dd")</f>
        <v>2012-09-17</v>
      </c>
      <c r="F1431" s="1" t="str">
        <f t="shared" si="155"/>
        <v>16:28:00</v>
      </c>
      <c r="G1431" s="9" t="str">
        <f t="shared" si="156"/>
        <v>September</v>
      </c>
      <c r="H1431" s="5" t="str">
        <f t="shared" si="157"/>
        <v>2012</v>
      </c>
      <c r="I1431" s="1" t="s">
        <v>2987</v>
      </c>
      <c r="J1431" s="1" t="str">
        <f t="shared" si="158"/>
        <v xml:space="preserve">Soyuz 2.1a/Fregat </v>
      </c>
      <c r="K1431" s="1" t="str">
        <f t="shared" si="159"/>
        <v>MetOp-B</v>
      </c>
      <c r="L1431" s="1" t="s">
        <v>8</v>
      </c>
      <c r="M1431" s="1">
        <v>23</v>
      </c>
      <c r="N1431" s="1">
        <f t="shared" si="160"/>
        <v>1909</v>
      </c>
      <c r="O1431" s="1" t="s">
        <v>9</v>
      </c>
    </row>
    <row r="1432" spans="1:15" x14ac:dyDescent="0.3">
      <c r="A1432" s="1" t="s">
        <v>74</v>
      </c>
      <c r="B1432" s="1" t="s">
        <v>671</v>
      </c>
      <c r="C1432" s="1" t="str">
        <f t="shared" si="154"/>
        <v>USA</v>
      </c>
      <c r="D1432" s="1" t="s">
        <v>2988</v>
      </c>
      <c r="E1432" s="7" t="str">
        <f>TEXT(DATE(MID(D1432, 13, 4), CHOOSE(MATCH( MID(D1432, 5, 3), {"Jan","Feb","Mar","Apr","May","Jun","Jul","Aug","Sep","Oct","Nov","Dec"}, 0), 1, 2, 3, 4, 5, 6, 7, 8, 9, 10, 11, 12), MID(D1432, 9, 2)), "yyyy-mm-dd")</f>
        <v>2012-09-13</v>
      </c>
      <c r="F1432" s="1" t="str">
        <f t="shared" si="155"/>
        <v>21:39:00</v>
      </c>
      <c r="G1432" s="9" t="str">
        <f t="shared" si="156"/>
        <v>September</v>
      </c>
      <c r="H1432" s="5" t="str">
        <f t="shared" si="157"/>
        <v>2012</v>
      </c>
      <c r="I1432" s="1" t="s">
        <v>2989</v>
      </c>
      <c r="J1432" s="1" t="str">
        <f t="shared" si="158"/>
        <v xml:space="preserve">Atlas V 401 </v>
      </c>
      <c r="K1432" s="1" t="str">
        <f t="shared" si="159"/>
        <v>NROL-36</v>
      </c>
      <c r="L1432" s="1" t="s">
        <v>8</v>
      </c>
      <c r="M1432" s="1">
        <v>109</v>
      </c>
      <c r="N1432" s="1">
        <f t="shared" si="160"/>
        <v>9047</v>
      </c>
      <c r="O1432" s="1" t="s">
        <v>9</v>
      </c>
    </row>
    <row r="1433" spans="1:15" x14ac:dyDescent="0.3">
      <c r="A1433" s="1" t="s">
        <v>86</v>
      </c>
      <c r="B1433" s="1" t="s">
        <v>87</v>
      </c>
      <c r="C1433" s="1" t="str">
        <f t="shared" si="154"/>
        <v>India</v>
      </c>
      <c r="D1433" s="1" t="s">
        <v>2990</v>
      </c>
      <c r="E1433" s="7" t="str">
        <f>TEXT(DATE(MID(D1433, 13, 4), CHOOSE(MATCH( MID(D1433, 5, 3), {"Jan","Feb","Mar","Apr","May","Jun","Jul","Aug","Sep","Oct","Nov","Dec"}, 0), 1, 2, 3, 4, 5, 6, 7, 8, 9, 10, 11, 12), MID(D1433, 9, 2)), "yyyy-mm-dd")</f>
        <v>2012-09-09</v>
      </c>
      <c r="F1433" s="1" t="str">
        <f t="shared" si="155"/>
        <v>04:23:00</v>
      </c>
      <c r="G1433" s="9" t="str">
        <f t="shared" si="156"/>
        <v>September</v>
      </c>
      <c r="H1433" s="5" t="str">
        <f t="shared" si="157"/>
        <v>2012</v>
      </c>
      <c r="I1433" s="1" t="s">
        <v>2991</v>
      </c>
      <c r="J1433" s="1" t="str">
        <f t="shared" si="158"/>
        <v xml:space="preserve">PSLV-CA </v>
      </c>
      <c r="K1433" s="1" t="str">
        <f t="shared" si="159"/>
        <v>SPOT-6, mRESINS &amp; PROITERES</v>
      </c>
      <c r="L1433" s="1" t="s">
        <v>8</v>
      </c>
      <c r="M1433" s="1">
        <v>21</v>
      </c>
      <c r="N1433" s="1">
        <f t="shared" si="160"/>
        <v>1743</v>
      </c>
      <c r="O1433" s="1" t="s">
        <v>9</v>
      </c>
    </row>
    <row r="1434" spans="1:15" x14ac:dyDescent="0.3">
      <c r="A1434" s="1" t="s">
        <v>74</v>
      </c>
      <c r="B1434" s="1" t="s">
        <v>75</v>
      </c>
      <c r="C1434" s="1" t="str">
        <f t="shared" si="154"/>
        <v>USA</v>
      </c>
      <c r="D1434" s="1" t="s">
        <v>2992</v>
      </c>
      <c r="E1434" s="7" t="str">
        <f>TEXT(DATE(MID(D1434, 13, 4), CHOOSE(MATCH( MID(D1434, 5, 3), {"Jan","Feb","Mar","Apr","May","Jun","Jul","Aug","Sep","Oct","Nov","Dec"}, 0), 1, 2, 3, 4, 5, 6, 7, 8, 9, 10, 11, 12), MID(D1434, 9, 2)), "yyyy-mm-dd")</f>
        <v>2012-08-30</v>
      </c>
      <c r="F1434" s="1" t="str">
        <f t="shared" si="155"/>
        <v>08:05:00</v>
      </c>
      <c r="G1434" s="9" t="str">
        <f t="shared" si="156"/>
        <v>August</v>
      </c>
      <c r="H1434" s="5" t="str">
        <f t="shared" si="157"/>
        <v>2012</v>
      </c>
      <c r="I1434" s="1" t="s">
        <v>2993</v>
      </c>
      <c r="J1434" s="1" t="str">
        <f t="shared" si="158"/>
        <v xml:space="preserve">Atlas V 401 </v>
      </c>
      <c r="K1434" s="1" t="str">
        <f t="shared" si="159"/>
        <v>Van Allen Probes (RBSP)</v>
      </c>
      <c r="L1434" s="1" t="s">
        <v>8</v>
      </c>
      <c r="M1434" s="1">
        <v>109</v>
      </c>
      <c r="N1434" s="1">
        <f t="shared" si="160"/>
        <v>9047</v>
      </c>
      <c r="O1434" s="1" t="s">
        <v>9</v>
      </c>
    </row>
    <row r="1435" spans="1:15" x14ac:dyDescent="0.3">
      <c r="A1435" s="1" t="s">
        <v>2701</v>
      </c>
      <c r="B1435" s="1" t="s">
        <v>2702</v>
      </c>
      <c r="C1435" s="1" t="str">
        <f t="shared" si="154"/>
        <v>Pacific Ocean</v>
      </c>
      <c r="D1435" s="1" t="s">
        <v>2994</v>
      </c>
      <c r="E1435" s="7" t="str">
        <f>TEXT(DATE(MID(D1435, 13, 4), CHOOSE(MATCH( MID(D1435, 5, 3), {"Jan","Feb","Mar","Apr","May","Jun","Jul","Aug","Sep","Oct","Nov","Dec"}, 0), 1, 2, 3, 4, 5, 6, 7, 8, 9, 10, 11, 12), MID(D1435, 9, 2)), "yyyy-mm-dd")</f>
        <v>2012-08-19</v>
      </c>
      <c r="F1435" s="1" t="str">
        <f t="shared" si="155"/>
        <v>06:54:00</v>
      </c>
      <c r="G1435" s="9" t="str">
        <f t="shared" si="156"/>
        <v>August</v>
      </c>
      <c r="H1435" s="5" t="str">
        <f t="shared" si="157"/>
        <v>2012</v>
      </c>
      <c r="I1435" s="1" t="s">
        <v>2995</v>
      </c>
      <c r="J1435" s="1" t="str">
        <f t="shared" si="158"/>
        <v xml:space="preserve">Zenit-3 SL </v>
      </c>
      <c r="K1435" s="1" t="str">
        <f t="shared" si="159"/>
        <v>Intelsat 21</v>
      </c>
      <c r="L1435" s="1" t="s">
        <v>346</v>
      </c>
      <c r="M1435" s="1"/>
      <c r="N1435" s="1">
        <f t="shared" si="160"/>
        <v>0</v>
      </c>
      <c r="O1435" s="1" t="s">
        <v>9</v>
      </c>
    </row>
    <row r="1436" spans="1:15" x14ac:dyDescent="0.3">
      <c r="A1436" s="1" t="s">
        <v>129</v>
      </c>
      <c r="B1436" s="1" t="s">
        <v>565</v>
      </c>
      <c r="C1436" s="1" t="str">
        <f t="shared" si="154"/>
        <v>Kazakhstan</v>
      </c>
      <c r="D1436" s="1" t="s">
        <v>2996</v>
      </c>
      <c r="E1436" s="7" t="str">
        <f>TEXT(DATE(MID(D1436, 13, 4), CHOOSE(MATCH( MID(D1436, 5, 3), {"Jan","Feb","Mar","Apr","May","Jun","Jul","Aug","Sep","Oct","Nov","Dec"}, 0), 1, 2, 3, 4, 5, 6, 7, 8, 9, 10, 11, 12), MID(D1436, 9, 2)), "yyyy-mm-dd")</f>
        <v>2012-08-06</v>
      </c>
      <c r="F1436" s="1" t="str">
        <f t="shared" si="155"/>
        <v>19:31:00</v>
      </c>
      <c r="G1436" s="9" t="str">
        <f t="shared" si="156"/>
        <v>August</v>
      </c>
      <c r="H1436" s="5" t="str">
        <f t="shared" si="157"/>
        <v>2012</v>
      </c>
      <c r="I1436" s="1" t="s">
        <v>2997</v>
      </c>
      <c r="J1436" s="1" t="str">
        <f t="shared" si="158"/>
        <v xml:space="preserve">Proton-M/Briz-M </v>
      </c>
      <c r="K1436" s="1" t="str">
        <f t="shared" si="159"/>
        <v>Telkom-3 &amp; Ekspress MD-2</v>
      </c>
      <c r="L1436" s="1" t="s">
        <v>8</v>
      </c>
      <c r="M1436" s="1">
        <v>65</v>
      </c>
      <c r="N1436" s="1">
        <f t="shared" si="160"/>
        <v>5395</v>
      </c>
      <c r="O1436" s="1" t="s">
        <v>257</v>
      </c>
    </row>
    <row r="1437" spans="1:15" x14ac:dyDescent="0.3">
      <c r="A1437" s="1" t="s">
        <v>233</v>
      </c>
      <c r="B1437" s="1" t="s">
        <v>379</v>
      </c>
      <c r="C1437" s="1" t="str">
        <f t="shared" si="154"/>
        <v>France</v>
      </c>
      <c r="D1437" s="1" t="s">
        <v>2998</v>
      </c>
      <c r="E1437" s="7" t="str">
        <f>TEXT(DATE(MID(D1437, 13, 4), CHOOSE(MATCH( MID(D1437, 5, 3), {"Jan","Feb","Mar","Apr","May","Jun","Jul","Aug","Sep","Oct","Nov","Dec"}, 0), 1, 2, 3, 4, 5, 6, 7, 8, 9, 10, 11, 12), MID(D1437, 9, 2)), "yyyy-mm-dd")</f>
        <v>2012-08-02</v>
      </c>
      <c r="F1437" s="1" t="str">
        <f t="shared" si="155"/>
        <v>20:54:00</v>
      </c>
      <c r="G1437" s="9" t="str">
        <f t="shared" si="156"/>
        <v>August</v>
      </c>
      <c r="H1437" s="5" t="str">
        <f t="shared" si="157"/>
        <v>2012</v>
      </c>
      <c r="I1437" s="1" t="s">
        <v>2999</v>
      </c>
      <c r="J1437" s="1" t="str">
        <f t="shared" si="158"/>
        <v xml:space="preserve">Ariane 5 ECA </v>
      </c>
      <c r="K1437" s="1" t="str">
        <f t="shared" si="159"/>
        <v>Intelsat 20 &amp; HYLAS 2</v>
      </c>
      <c r="L1437" s="1" t="s">
        <v>346</v>
      </c>
      <c r="M1437" s="1">
        <v>200</v>
      </c>
      <c r="N1437" s="1">
        <f t="shared" si="160"/>
        <v>16600</v>
      </c>
      <c r="O1437" s="1" t="s">
        <v>9</v>
      </c>
    </row>
    <row r="1438" spans="1:15" x14ac:dyDescent="0.3">
      <c r="A1438" s="1" t="s">
        <v>129</v>
      </c>
      <c r="B1438" s="1" t="s">
        <v>1630</v>
      </c>
      <c r="C1438" s="1" t="str">
        <f t="shared" si="154"/>
        <v>Kazakhstan</v>
      </c>
      <c r="D1438" s="1" t="s">
        <v>3000</v>
      </c>
      <c r="E1438" s="7" t="str">
        <f>TEXT(DATE(MID(D1438, 13, 4), CHOOSE(MATCH( MID(D1438, 5, 3), {"Jan","Feb","Mar","Apr","May","Jun","Jul","Aug","Sep","Oct","Nov","Dec"}, 0), 1, 2, 3, 4, 5, 6, 7, 8, 9, 10, 11, 12), MID(D1438, 9, 2)), "yyyy-mm-dd")</f>
        <v>2012-08-01</v>
      </c>
      <c r="F1438" s="1" t="str">
        <f t="shared" si="155"/>
        <v>19:35:00</v>
      </c>
      <c r="G1438" s="9" t="str">
        <f t="shared" si="156"/>
        <v>August</v>
      </c>
      <c r="H1438" s="5" t="str">
        <f t="shared" si="157"/>
        <v>2012</v>
      </c>
      <c r="I1438" s="1" t="s">
        <v>3001</v>
      </c>
      <c r="J1438" s="1" t="str">
        <f t="shared" si="158"/>
        <v xml:space="preserve">Soyuz U </v>
      </c>
      <c r="K1438" s="1" t="str">
        <f t="shared" si="159"/>
        <v>Progress M-16M</v>
      </c>
      <c r="L1438" s="1" t="s">
        <v>346</v>
      </c>
      <c r="M1438" s="1">
        <v>20</v>
      </c>
      <c r="N1438" s="1">
        <f t="shared" si="160"/>
        <v>1660</v>
      </c>
      <c r="O1438" s="1" t="s">
        <v>9</v>
      </c>
    </row>
    <row r="1439" spans="1:15" x14ac:dyDescent="0.3">
      <c r="A1439" s="1" t="s">
        <v>4</v>
      </c>
      <c r="B1439" s="1" t="s">
        <v>1561</v>
      </c>
      <c r="C1439" s="1" t="str">
        <f t="shared" si="154"/>
        <v>Russia</v>
      </c>
      <c r="D1439" s="1" t="s">
        <v>3002</v>
      </c>
      <c r="E1439" s="7" t="str">
        <f>TEXT(DATE(MID(D1439, 13, 4), CHOOSE(MATCH( MID(D1439, 5, 3), {"Jan","Feb","Mar","Apr","May","Jun","Jul","Aug","Sep","Oct","Nov","Dec"}, 0), 1, 2, 3, 4, 5, 6, 7, 8, 9, 10, 11, 12), MID(D1439, 9, 2)), "yyyy-mm-dd")</f>
        <v>2012-07-28</v>
      </c>
      <c r="F1439" s="1" t="str">
        <f t="shared" si="155"/>
        <v>01:35:00</v>
      </c>
      <c r="G1439" s="9" t="str">
        <f t="shared" si="156"/>
        <v>July</v>
      </c>
      <c r="H1439" s="5" t="str">
        <f t="shared" si="157"/>
        <v>2012</v>
      </c>
      <c r="I1439" s="1" t="s">
        <v>3003</v>
      </c>
      <c r="J1439" s="1" t="str">
        <f t="shared" si="158"/>
        <v xml:space="preserve">Rokot/Briz KM </v>
      </c>
      <c r="K1439" s="1" t="str">
        <f t="shared" si="159"/>
        <v>Cosmos 2481, Goniets-M nÂ°13L &amp; 15L</v>
      </c>
      <c r="L1439" s="1" t="s">
        <v>346</v>
      </c>
      <c r="M1439" s="1">
        <v>13</v>
      </c>
      <c r="N1439" s="1">
        <f t="shared" si="160"/>
        <v>1079</v>
      </c>
      <c r="O1439" s="1" t="s">
        <v>9</v>
      </c>
    </row>
    <row r="1440" spans="1:15" x14ac:dyDescent="0.3">
      <c r="A1440" s="1" t="s">
        <v>14</v>
      </c>
      <c r="B1440" s="1" t="s">
        <v>101</v>
      </c>
      <c r="C1440" s="1" t="str">
        <f t="shared" si="154"/>
        <v>China</v>
      </c>
      <c r="D1440" s="1" t="s">
        <v>3004</v>
      </c>
      <c r="E1440" s="7" t="str">
        <f>TEXT(DATE(MID(D1440, 13, 4), CHOOSE(MATCH( MID(D1440, 5, 3), {"Jan","Feb","Mar","Apr","May","Jun","Jul","Aug","Sep","Oct","Nov","Dec"}, 0), 1, 2, 3, 4, 5, 6, 7, 8, 9, 10, 11, 12), MID(D1440, 9, 2)), "yyyy-mm-dd")</f>
        <v>2012-07-25</v>
      </c>
      <c r="F1440" s="1" t="str">
        <f t="shared" si="155"/>
        <v>15:43:00</v>
      </c>
      <c r="G1440" s="9" t="str">
        <f t="shared" si="156"/>
        <v>July</v>
      </c>
      <c r="H1440" s="5" t="str">
        <f t="shared" si="157"/>
        <v>2012</v>
      </c>
      <c r="I1440" s="1" t="s">
        <v>3005</v>
      </c>
      <c r="J1440" s="1" t="str">
        <f t="shared" si="158"/>
        <v xml:space="preserve">Long March 3C </v>
      </c>
      <c r="K1440" s="1" t="str">
        <f t="shared" si="159"/>
        <v>Tianlian 1C</v>
      </c>
      <c r="L1440" s="1" t="s">
        <v>346</v>
      </c>
      <c r="M1440" s="1">
        <v>20.14</v>
      </c>
      <c r="N1440" s="1">
        <f t="shared" si="160"/>
        <v>1671.6200000000001</v>
      </c>
      <c r="O1440" s="1" t="s">
        <v>9</v>
      </c>
    </row>
    <row r="1441" spans="1:15" x14ac:dyDescent="0.3">
      <c r="A1441" s="1" t="s">
        <v>129</v>
      </c>
      <c r="B1441" s="1" t="s">
        <v>130</v>
      </c>
      <c r="C1441" s="1" t="str">
        <f t="shared" si="154"/>
        <v>Kazakhstan</v>
      </c>
      <c r="D1441" s="1" t="s">
        <v>3006</v>
      </c>
      <c r="E1441" s="7" t="str">
        <f>TEXT(DATE(MID(D1441, 13, 4), CHOOSE(MATCH( MID(D1441, 5, 3), {"Jan","Feb","Mar","Apr","May","Jun","Jul","Aug","Sep","Oct","Nov","Dec"}, 0), 1, 2, 3, 4, 5, 6, 7, 8, 9, 10, 11, 12), MID(D1441, 9, 2)), "yyyy-mm-dd")</f>
        <v>2012-07-22</v>
      </c>
      <c r="F1441" s="1" t="str">
        <f t="shared" si="155"/>
        <v>06:41:00</v>
      </c>
      <c r="G1441" s="9" t="str">
        <f t="shared" si="156"/>
        <v>July</v>
      </c>
      <c r="H1441" s="5" t="str">
        <f t="shared" si="157"/>
        <v>2012</v>
      </c>
      <c r="I1441" s="1" t="s">
        <v>3007</v>
      </c>
      <c r="J1441" s="1" t="str">
        <f t="shared" si="158"/>
        <v xml:space="preserve">Soyuz FG/Fregat </v>
      </c>
      <c r="K1441" s="1" t="str">
        <f t="shared" si="159"/>
        <v>Kanopuss-V nÂ°01, Zond-PP &amp; Others</v>
      </c>
      <c r="L1441" s="1" t="s">
        <v>346</v>
      </c>
      <c r="M1441" s="1"/>
      <c r="N1441" s="1">
        <f t="shared" si="160"/>
        <v>0</v>
      </c>
      <c r="O1441" s="1" t="s">
        <v>9</v>
      </c>
    </row>
    <row r="1442" spans="1:15" x14ac:dyDescent="0.3">
      <c r="A1442" s="1" t="s">
        <v>60</v>
      </c>
      <c r="B1442" s="1" t="s">
        <v>536</v>
      </c>
      <c r="C1442" s="1" t="str">
        <f t="shared" si="154"/>
        <v>Japan</v>
      </c>
      <c r="D1442" s="1" t="s">
        <v>3008</v>
      </c>
      <c r="E1442" s="7" t="str">
        <f>TEXT(DATE(MID(D1442, 13, 4), CHOOSE(MATCH( MID(D1442, 5, 3), {"Jan","Feb","Mar","Apr","May","Jun","Jul","Aug","Sep","Oct","Nov","Dec"}, 0), 1, 2, 3, 4, 5, 6, 7, 8, 9, 10, 11, 12), MID(D1442, 9, 2)), "yyyy-mm-dd")</f>
        <v>2012-07-21</v>
      </c>
      <c r="F1442" s="1" t="str">
        <f t="shared" si="155"/>
        <v>02:06:00</v>
      </c>
      <c r="G1442" s="9" t="str">
        <f t="shared" si="156"/>
        <v>July</v>
      </c>
      <c r="H1442" s="5" t="str">
        <f t="shared" si="157"/>
        <v>2012</v>
      </c>
      <c r="I1442" s="1" t="s">
        <v>3009</v>
      </c>
      <c r="J1442" s="1" t="str">
        <f t="shared" si="158"/>
        <v xml:space="preserve">H-IIB </v>
      </c>
      <c r="K1442" s="1" t="str">
        <f t="shared" si="159"/>
        <v>HTV-3</v>
      </c>
      <c r="L1442" s="1" t="s">
        <v>346</v>
      </c>
      <c r="M1442" s="1">
        <v>112.5</v>
      </c>
      <c r="N1442" s="1">
        <f t="shared" si="160"/>
        <v>9337.5</v>
      </c>
      <c r="O1442" s="1" t="s">
        <v>9</v>
      </c>
    </row>
    <row r="1443" spans="1:15" x14ac:dyDescent="0.3">
      <c r="A1443" s="1" t="s">
        <v>129</v>
      </c>
      <c r="B1443" s="1" t="s">
        <v>1630</v>
      </c>
      <c r="C1443" s="1" t="str">
        <f t="shared" si="154"/>
        <v>Kazakhstan</v>
      </c>
      <c r="D1443" s="1" t="s">
        <v>3010</v>
      </c>
      <c r="E1443" s="7" t="str">
        <f>TEXT(DATE(MID(D1443, 13, 4), CHOOSE(MATCH( MID(D1443, 5, 3), {"Jan","Feb","Mar","Apr","May","Jun","Jul","Aug","Sep","Oct","Nov","Dec"}, 0), 1, 2, 3, 4, 5, 6, 7, 8, 9, 10, 11, 12), MID(D1443, 9, 2)), "yyyy-mm-dd")</f>
        <v>2012-07-15</v>
      </c>
      <c r="F1443" s="1" t="str">
        <f t="shared" si="155"/>
        <v>02:40:00</v>
      </c>
      <c r="G1443" s="9" t="str">
        <f t="shared" si="156"/>
        <v>July</v>
      </c>
      <c r="H1443" s="5" t="str">
        <f t="shared" si="157"/>
        <v>2012</v>
      </c>
      <c r="I1443" s="1" t="s">
        <v>3011</v>
      </c>
      <c r="J1443" s="1" t="str">
        <f t="shared" si="158"/>
        <v xml:space="preserve">Soyuz FG </v>
      </c>
      <c r="K1443" s="1" t="str">
        <f t="shared" si="159"/>
        <v>Soyuz TMA-05M</v>
      </c>
      <c r="L1443" s="1" t="s">
        <v>346</v>
      </c>
      <c r="M1443" s="1"/>
      <c r="N1443" s="1">
        <f t="shared" si="160"/>
        <v>0</v>
      </c>
      <c r="O1443" s="1" t="s">
        <v>9</v>
      </c>
    </row>
    <row r="1444" spans="1:15" x14ac:dyDescent="0.3">
      <c r="A1444" s="1" t="s">
        <v>1623</v>
      </c>
      <c r="B1444" s="1" t="s">
        <v>565</v>
      </c>
      <c r="C1444" s="1" t="str">
        <f t="shared" si="154"/>
        <v>Kazakhstan</v>
      </c>
      <c r="D1444" s="1" t="s">
        <v>3012</v>
      </c>
      <c r="E1444" s="7" t="str">
        <f>TEXT(DATE(MID(D1444, 13, 4), CHOOSE(MATCH( MID(D1444, 5, 3), {"Jan","Feb","Mar","Apr","May","Jun","Jul","Aug","Sep","Oct","Nov","Dec"}, 0), 1, 2, 3, 4, 5, 6, 7, 8, 9, 10, 11, 12), MID(D1444, 9, 2)), "yyyy-mm-dd")</f>
        <v>2012-07-09</v>
      </c>
      <c r="F1444" s="1" t="str">
        <f t="shared" si="155"/>
        <v>18:38:00</v>
      </c>
      <c r="G1444" s="9" t="str">
        <f t="shared" si="156"/>
        <v>July</v>
      </c>
      <c r="H1444" s="5" t="str">
        <f t="shared" si="157"/>
        <v>2012</v>
      </c>
      <c r="I1444" s="1" t="s">
        <v>3013</v>
      </c>
      <c r="J1444" s="1" t="str">
        <f t="shared" si="158"/>
        <v xml:space="preserve">Proton-M/Briz-M </v>
      </c>
      <c r="K1444" s="1" t="str">
        <f t="shared" si="159"/>
        <v>SES-5</v>
      </c>
      <c r="L1444" s="1" t="s">
        <v>8</v>
      </c>
      <c r="M1444" s="1">
        <v>65</v>
      </c>
      <c r="N1444" s="1">
        <f t="shared" si="160"/>
        <v>5395</v>
      </c>
      <c r="O1444" s="1" t="s">
        <v>9</v>
      </c>
    </row>
    <row r="1445" spans="1:15" x14ac:dyDescent="0.3">
      <c r="A1445" s="1" t="s">
        <v>233</v>
      </c>
      <c r="B1445" s="1" t="s">
        <v>379</v>
      </c>
      <c r="C1445" s="1" t="str">
        <f t="shared" si="154"/>
        <v>France</v>
      </c>
      <c r="D1445" s="1" t="s">
        <v>3014</v>
      </c>
      <c r="E1445" s="7" t="str">
        <f>TEXT(DATE(MID(D1445, 13, 4), CHOOSE(MATCH( MID(D1445, 5, 3), {"Jan","Feb","Mar","Apr","May","Jun","Jul","Aug","Sep","Oct","Nov","Dec"}, 0), 1, 2, 3, 4, 5, 6, 7, 8, 9, 10, 11, 12), MID(D1445, 9, 2)), "yyyy-mm-dd")</f>
        <v>2012-07-05</v>
      </c>
      <c r="F1445" s="1" t="str">
        <f t="shared" si="155"/>
        <v>21:36:00</v>
      </c>
      <c r="G1445" s="9" t="str">
        <f t="shared" si="156"/>
        <v>July</v>
      </c>
      <c r="H1445" s="5" t="str">
        <f t="shared" si="157"/>
        <v>2012</v>
      </c>
      <c r="I1445" s="1" t="s">
        <v>3015</v>
      </c>
      <c r="J1445" s="1" t="str">
        <f t="shared" si="158"/>
        <v xml:space="preserve">Ariane 5 ECA </v>
      </c>
      <c r="K1445" s="1" t="str">
        <f t="shared" si="159"/>
        <v>EchoStar XVII &amp; MSG-3</v>
      </c>
      <c r="L1445" s="1" t="s">
        <v>346</v>
      </c>
      <c r="M1445" s="1">
        <v>200</v>
      </c>
      <c r="N1445" s="1">
        <f t="shared" si="160"/>
        <v>16600</v>
      </c>
      <c r="O1445" s="1" t="s">
        <v>9</v>
      </c>
    </row>
    <row r="1446" spans="1:15" x14ac:dyDescent="0.3">
      <c r="A1446" s="1" t="s">
        <v>74</v>
      </c>
      <c r="B1446" s="1" t="s">
        <v>390</v>
      </c>
      <c r="C1446" s="1" t="str">
        <f t="shared" si="154"/>
        <v>USA</v>
      </c>
      <c r="D1446" s="1" t="s">
        <v>3016</v>
      </c>
      <c r="E1446" s="7" t="str">
        <f>TEXT(DATE(MID(D1446, 13, 4), CHOOSE(MATCH( MID(D1446, 5, 3), {"Jan","Feb","Mar","Apr","May","Jun","Jul","Aug","Sep","Oct","Nov","Dec"}, 0), 1, 2, 3, 4, 5, 6, 7, 8, 9, 10, 11, 12), MID(D1446, 9, 2)), "yyyy-mm-dd")</f>
        <v>2012-06-29</v>
      </c>
      <c r="F1446" s="1" t="str">
        <f t="shared" si="155"/>
        <v>13:15:00</v>
      </c>
      <c r="G1446" s="9" t="str">
        <f t="shared" si="156"/>
        <v>June</v>
      </c>
      <c r="H1446" s="5" t="str">
        <f t="shared" si="157"/>
        <v>2012</v>
      </c>
      <c r="I1446" s="1" t="s">
        <v>3017</v>
      </c>
      <c r="J1446" s="1" t="str">
        <f t="shared" si="158"/>
        <v xml:space="preserve">Delta IV Heavy </v>
      </c>
      <c r="K1446" s="1" t="str">
        <f t="shared" si="159"/>
        <v>NROL-15</v>
      </c>
      <c r="L1446" s="1" t="s">
        <v>8</v>
      </c>
      <c r="M1446" s="1">
        <v>350</v>
      </c>
      <c r="N1446" s="1">
        <f t="shared" si="160"/>
        <v>29050</v>
      </c>
      <c r="O1446" s="1" t="s">
        <v>9</v>
      </c>
    </row>
    <row r="1447" spans="1:15" x14ac:dyDescent="0.3">
      <c r="A1447" s="1" t="s">
        <v>74</v>
      </c>
      <c r="B1447" s="1" t="s">
        <v>75</v>
      </c>
      <c r="C1447" s="1" t="str">
        <f t="shared" si="154"/>
        <v>USA</v>
      </c>
      <c r="D1447" s="1" t="s">
        <v>3018</v>
      </c>
      <c r="E1447" s="7" t="str">
        <f>TEXT(DATE(MID(D1447, 13, 4), CHOOSE(MATCH( MID(D1447, 5, 3), {"Jan","Feb","Mar","Apr","May","Jun","Jul","Aug","Sep","Oct","Nov","Dec"}, 0), 1, 2, 3, 4, 5, 6, 7, 8, 9, 10, 11, 12), MID(D1447, 9, 2)), "yyyy-mm-dd")</f>
        <v>2012-06-20</v>
      </c>
      <c r="F1447" s="1" t="str">
        <f t="shared" si="155"/>
        <v>12:28:00</v>
      </c>
      <c r="G1447" s="9" t="str">
        <f t="shared" si="156"/>
        <v>June</v>
      </c>
      <c r="H1447" s="5" t="str">
        <f t="shared" si="157"/>
        <v>2012</v>
      </c>
      <c r="I1447" s="1" t="s">
        <v>3019</v>
      </c>
      <c r="J1447" s="1" t="str">
        <f t="shared" si="158"/>
        <v xml:space="preserve">Atlas V 401 </v>
      </c>
      <c r="K1447" s="1" t="str">
        <f t="shared" si="159"/>
        <v>NROL-38</v>
      </c>
      <c r="L1447" s="1" t="s">
        <v>8</v>
      </c>
      <c r="M1447" s="1">
        <v>109</v>
      </c>
      <c r="N1447" s="1">
        <f t="shared" si="160"/>
        <v>9047</v>
      </c>
      <c r="O1447" s="1" t="s">
        <v>9</v>
      </c>
    </row>
    <row r="1448" spans="1:15" x14ac:dyDescent="0.3">
      <c r="A1448" s="1" t="s">
        <v>14</v>
      </c>
      <c r="B1448" s="1" t="s">
        <v>138</v>
      </c>
      <c r="C1448" s="1" t="str">
        <f t="shared" si="154"/>
        <v>China</v>
      </c>
      <c r="D1448" s="1" t="s">
        <v>3020</v>
      </c>
      <c r="E1448" s="7" t="str">
        <f>TEXT(DATE(MID(D1448, 13, 4), CHOOSE(MATCH( MID(D1448, 5, 3), {"Jan","Feb","Mar","Apr","May","Jun","Jul","Aug","Sep","Oct","Nov","Dec"}, 0), 1, 2, 3, 4, 5, 6, 7, 8, 9, 10, 11, 12), MID(D1448, 9, 2)), "yyyy-mm-dd")</f>
        <v>2012-06-16</v>
      </c>
      <c r="F1448" s="1" t="str">
        <f t="shared" si="155"/>
        <v>10:37:00</v>
      </c>
      <c r="G1448" s="9" t="str">
        <f t="shared" si="156"/>
        <v>June</v>
      </c>
      <c r="H1448" s="5" t="str">
        <f t="shared" si="157"/>
        <v>2012</v>
      </c>
      <c r="I1448" s="1" t="s">
        <v>3021</v>
      </c>
      <c r="J1448" s="1" t="str">
        <f t="shared" si="158"/>
        <v xml:space="preserve">Long March 2F/G </v>
      </c>
      <c r="K1448" s="1" t="str">
        <f t="shared" si="159"/>
        <v>Shenzhou 9</v>
      </c>
      <c r="L1448" s="1" t="s">
        <v>8</v>
      </c>
      <c r="M1448" s="1"/>
      <c r="N1448" s="1">
        <f t="shared" si="160"/>
        <v>0</v>
      </c>
      <c r="O1448" s="1" t="s">
        <v>9</v>
      </c>
    </row>
    <row r="1449" spans="1:15" x14ac:dyDescent="0.3">
      <c r="A1449" s="1" t="s">
        <v>342</v>
      </c>
      <c r="B1449" s="1" t="s">
        <v>3022</v>
      </c>
      <c r="C1449" s="1" t="str">
        <f t="shared" si="154"/>
        <v>Marshall Islands</v>
      </c>
      <c r="D1449" s="1" t="s">
        <v>3023</v>
      </c>
      <c r="E1449" s="7" t="str">
        <f>TEXT(DATE(MID(D1449, 13, 4), CHOOSE(MATCH( MID(D1449, 5, 3), {"Jan","Feb","Mar","Apr","May","Jun","Jul","Aug","Sep","Oct","Nov","Dec"}, 0), 1, 2, 3, 4, 5, 6, 7, 8, 9, 10, 11, 12), MID(D1449, 9, 2)), "yyyy-mm-dd")</f>
        <v>2012-06-13</v>
      </c>
      <c r="F1449" s="1" t="str">
        <f t="shared" si="155"/>
        <v>16:00:00</v>
      </c>
      <c r="G1449" s="9" t="str">
        <f t="shared" si="156"/>
        <v>June</v>
      </c>
      <c r="H1449" s="5" t="str">
        <f t="shared" si="157"/>
        <v>2012</v>
      </c>
      <c r="I1449" s="1" t="s">
        <v>3024</v>
      </c>
      <c r="J1449" s="1" t="str">
        <f t="shared" si="158"/>
        <v xml:space="preserve">Pegasus XL </v>
      </c>
      <c r="K1449" s="1" t="str">
        <f t="shared" si="159"/>
        <v>NuSTAR</v>
      </c>
      <c r="L1449" s="1" t="s">
        <v>8</v>
      </c>
      <c r="M1449" s="1">
        <v>40</v>
      </c>
      <c r="N1449" s="1">
        <f t="shared" si="160"/>
        <v>3320</v>
      </c>
      <c r="O1449" s="1" t="s">
        <v>9</v>
      </c>
    </row>
    <row r="1450" spans="1:15" x14ac:dyDescent="0.3">
      <c r="A1450" s="1" t="s">
        <v>2701</v>
      </c>
      <c r="B1450" s="1" t="s">
        <v>2702</v>
      </c>
      <c r="C1450" s="1" t="str">
        <f t="shared" si="154"/>
        <v>Pacific Ocean</v>
      </c>
      <c r="D1450" s="1" t="s">
        <v>3025</v>
      </c>
      <c r="E1450" s="7" t="str">
        <f>TEXT(DATE(MID(D1450, 13, 4), CHOOSE(MATCH( MID(D1450, 5, 3), {"Jan","Feb","Mar","Apr","May","Jun","Jul","Aug","Sep","Oct","Nov","Dec"}, 0), 1, 2, 3, 4, 5, 6, 7, 8, 9, 10, 11, 12), MID(D1450, 9, 2)), "yyyy-mm-dd")</f>
        <v>2012-06-01</v>
      </c>
      <c r="F1450" s="1" t="str">
        <f t="shared" si="155"/>
        <v>05:22:00</v>
      </c>
      <c r="G1450" s="9" t="str">
        <f t="shared" si="156"/>
        <v>June</v>
      </c>
      <c r="H1450" s="5" t="str">
        <f t="shared" si="157"/>
        <v>2012</v>
      </c>
      <c r="I1450" s="1" t="s">
        <v>3026</v>
      </c>
      <c r="J1450" s="1" t="str">
        <f t="shared" si="158"/>
        <v xml:space="preserve">Zenit-3 SL </v>
      </c>
      <c r="K1450" s="1" t="str">
        <f t="shared" si="159"/>
        <v>Intelsat 19</v>
      </c>
      <c r="L1450" s="1" t="s">
        <v>346</v>
      </c>
      <c r="M1450" s="1"/>
      <c r="N1450" s="1">
        <f t="shared" si="160"/>
        <v>0</v>
      </c>
      <c r="O1450" s="1" t="s">
        <v>9</v>
      </c>
    </row>
    <row r="1451" spans="1:15" x14ac:dyDescent="0.3">
      <c r="A1451" s="1" t="s">
        <v>14</v>
      </c>
      <c r="B1451" s="1" t="s">
        <v>329</v>
      </c>
      <c r="C1451" s="1" t="str">
        <f t="shared" si="154"/>
        <v>China</v>
      </c>
      <c r="D1451" s="1" t="s">
        <v>3027</v>
      </c>
      <c r="E1451" s="7" t="str">
        <f>TEXT(DATE(MID(D1451, 13, 4), CHOOSE(MATCH( MID(D1451, 5, 3), {"Jan","Feb","Mar","Apr","May","Jun","Jul","Aug","Sep","Oct","Nov","Dec"}, 0), 1, 2, 3, 4, 5, 6, 7, 8, 9, 10, 11, 12), MID(D1451, 9, 2)), "yyyy-mm-dd")</f>
        <v>2012-05-29</v>
      </c>
      <c r="F1451" s="1" t="str">
        <f t="shared" si="155"/>
        <v>07:31:00</v>
      </c>
      <c r="G1451" s="9" t="str">
        <f t="shared" si="156"/>
        <v>May</v>
      </c>
      <c r="H1451" s="5" t="str">
        <f t="shared" si="157"/>
        <v>2012</v>
      </c>
      <c r="I1451" s="1" t="s">
        <v>3028</v>
      </c>
      <c r="J1451" s="1" t="str">
        <f t="shared" si="158"/>
        <v xml:space="preserve">Long March 4C </v>
      </c>
      <c r="K1451" s="1" t="str">
        <f t="shared" si="159"/>
        <v>Yaogan 15</v>
      </c>
      <c r="L1451" s="1" t="s">
        <v>8</v>
      </c>
      <c r="M1451" s="1">
        <v>64.680000000000007</v>
      </c>
      <c r="N1451" s="1">
        <f t="shared" si="160"/>
        <v>5368.4400000000005</v>
      </c>
      <c r="O1451" s="1" t="s">
        <v>9</v>
      </c>
    </row>
    <row r="1452" spans="1:15" x14ac:dyDescent="0.3">
      <c r="A1452" s="1" t="s">
        <v>14</v>
      </c>
      <c r="B1452" s="1" t="s">
        <v>101</v>
      </c>
      <c r="C1452" s="1" t="str">
        <f t="shared" si="154"/>
        <v>China</v>
      </c>
      <c r="D1452" s="1" t="s">
        <v>3029</v>
      </c>
      <c r="E1452" s="7" t="str">
        <f>TEXT(DATE(MID(D1452, 13, 4), CHOOSE(MATCH( MID(D1452, 5, 3), {"Jan","Feb","Mar","Apr","May","Jun","Jul","Aug","Sep","Oct","Nov","Dec"}, 0), 1, 2, 3, 4, 5, 6, 7, 8, 9, 10, 11, 12), MID(D1452, 9, 2)), "yyyy-mm-dd")</f>
        <v>2012-05-26</v>
      </c>
      <c r="F1452" s="1" t="str">
        <f t="shared" si="155"/>
        <v>15:56:00</v>
      </c>
      <c r="G1452" s="9" t="str">
        <f t="shared" si="156"/>
        <v>May</v>
      </c>
      <c r="H1452" s="5" t="str">
        <f t="shared" si="157"/>
        <v>2012</v>
      </c>
      <c r="I1452" s="1" t="s">
        <v>3030</v>
      </c>
      <c r="J1452" s="1" t="str">
        <f t="shared" si="158"/>
        <v xml:space="preserve">Long March 3B/E </v>
      </c>
      <c r="K1452" s="1" t="str">
        <f t="shared" si="159"/>
        <v>ChinaSat-2A</v>
      </c>
      <c r="L1452" s="1" t="s">
        <v>8</v>
      </c>
      <c r="M1452" s="1">
        <v>29.15</v>
      </c>
      <c r="N1452" s="1">
        <f t="shared" si="160"/>
        <v>2419.4499999999998</v>
      </c>
      <c r="O1452" s="1" t="s">
        <v>9</v>
      </c>
    </row>
    <row r="1453" spans="1:15" x14ac:dyDescent="0.3">
      <c r="A1453" s="1" t="s">
        <v>33</v>
      </c>
      <c r="B1453" s="1" t="s">
        <v>852</v>
      </c>
      <c r="C1453" s="1" t="str">
        <f t="shared" si="154"/>
        <v>Iran</v>
      </c>
      <c r="D1453" s="1" t="s">
        <v>3031</v>
      </c>
      <c r="E1453" s="7" t="str">
        <f>TEXT(DATE(MID(D1453, 13, 4), CHOOSE(MATCH( MID(D1453, 5, 3), {"Jan","Feb","Mar","Apr","May","Jun","Jul","Aug","Sep","Oct","Nov","Dec"}, 0), 1, 2, 3, 4, 5, 6, 7, 8, 9, 10, 11, 12), MID(D1453, 9, 2)), "yyyy-mm-dd")</f>
        <v>2012-05-23</v>
      </c>
      <c r="F1453" s="1" t="str">
        <f t="shared" si="155"/>
        <v>00:00:00</v>
      </c>
      <c r="G1453" s="9" t="str">
        <f t="shared" si="156"/>
        <v>May</v>
      </c>
      <c r="H1453" s="5" t="str">
        <f t="shared" si="157"/>
        <v>2012</v>
      </c>
      <c r="I1453" s="1" t="s">
        <v>2560</v>
      </c>
      <c r="J1453" s="1" t="str">
        <f t="shared" si="158"/>
        <v xml:space="preserve">Safir-1B+ </v>
      </c>
      <c r="K1453" s="1" t="str">
        <f t="shared" si="159"/>
        <v>Fajr</v>
      </c>
      <c r="L1453" s="1" t="s">
        <v>8</v>
      </c>
      <c r="M1453" s="1"/>
      <c r="N1453" s="1">
        <f t="shared" si="160"/>
        <v>0</v>
      </c>
      <c r="O1453" s="1" t="s">
        <v>257</v>
      </c>
    </row>
    <row r="1454" spans="1:15" x14ac:dyDescent="0.3">
      <c r="A1454" s="1" t="s">
        <v>10</v>
      </c>
      <c r="B1454" s="1" t="s">
        <v>11</v>
      </c>
      <c r="C1454" s="1" t="str">
        <f t="shared" si="154"/>
        <v>USA</v>
      </c>
      <c r="D1454" s="1" t="s">
        <v>3032</v>
      </c>
      <c r="E1454" s="7" t="str">
        <f>TEXT(DATE(MID(D1454, 13, 4), CHOOSE(MATCH( MID(D1454, 5, 3), {"Jan","Feb","Mar","Apr","May","Jun","Jul","Aug","Sep","Oct","Nov","Dec"}, 0), 1, 2, 3, 4, 5, 6, 7, 8, 9, 10, 11, 12), MID(D1454, 9, 2)), "yyyy-mm-dd")</f>
        <v>2012-05-22</v>
      </c>
      <c r="F1454" s="1" t="str">
        <f t="shared" si="155"/>
        <v>07:44:00</v>
      </c>
      <c r="G1454" s="9" t="str">
        <f t="shared" si="156"/>
        <v>May</v>
      </c>
      <c r="H1454" s="5" t="str">
        <f t="shared" si="157"/>
        <v>2012</v>
      </c>
      <c r="I1454" s="1" t="s">
        <v>3033</v>
      </c>
      <c r="J1454" s="1" t="str">
        <f t="shared" si="158"/>
        <v xml:space="preserve">Falcon 9 Block 1 (v1.0) </v>
      </c>
      <c r="K1454" s="1" t="str">
        <f t="shared" si="159"/>
        <v>COTS-2+</v>
      </c>
      <c r="L1454" s="1" t="s">
        <v>346</v>
      </c>
      <c r="M1454" s="1">
        <v>59.5</v>
      </c>
      <c r="N1454" s="1">
        <f t="shared" si="160"/>
        <v>4938.5</v>
      </c>
      <c r="O1454" s="1" t="s">
        <v>9</v>
      </c>
    </row>
    <row r="1455" spans="1:15" x14ac:dyDescent="0.3">
      <c r="A1455" s="1" t="s">
        <v>1623</v>
      </c>
      <c r="B1455" s="1" t="s">
        <v>565</v>
      </c>
      <c r="C1455" s="1" t="str">
        <f t="shared" si="154"/>
        <v>Kazakhstan</v>
      </c>
      <c r="D1455" s="1" t="s">
        <v>3034</v>
      </c>
      <c r="E1455" s="7" t="str">
        <f>TEXT(DATE(MID(D1455, 13, 4), CHOOSE(MATCH( MID(D1455, 5, 3), {"Jan","Feb","Mar","Apr","May","Jun","Jul","Aug","Sep","Oct","Nov","Dec"}, 0), 1, 2, 3, 4, 5, 6, 7, 8, 9, 10, 11, 12), MID(D1455, 9, 2)), "yyyy-mm-dd")</f>
        <v>2012-05-17</v>
      </c>
      <c r="F1455" s="1" t="str">
        <f t="shared" si="155"/>
        <v>19:12:00</v>
      </c>
      <c r="G1455" s="9" t="str">
        <f t="shared" si="156"/>
        <v>May</v>
      </c>
      <c r="H1455" s="5" t="str">
        <f t="shared" si="157"/>
        <v>2012</v>
      </c>
      <c r="I1455" s="1" t="s">
        <v>3035</v>
      </c>
      <c r="J1455" s="1" t="str">
        <f t="shared" si="158"/>
        <v xml:space="preserve">Proton-M/Briz-M </v>
      </c>
      <c r="K1455" s="1" t="str">
        <f t="shared" si="159"/>
        <v>Nimiq 6</v>
      </c>
      <c r="L1455" s="1" t="s">
        <v>8</v>
      </c>
      <c r="M1455" s="1">
        <v>65</v>
      </c>
      <c r="N1455" s="1">
        <f t="shared" si="160"/>
        <v>5395</v>
      </c>
      <c r="O1455" s="1" t="s">
        <v>9</v>
      </c>
    </row>
    <row r="1456" spans="1:15" x14ac:dyDescent="0.3">
      <c r="A1456" s="1" t="s">
        <v>60</v>
      </c>
      <c r="B1456" s="1" t="s">
        <v>61</v>
      </c>
      <c r="C1456" s="1" t="str">
        <f t="shared" si="154"/>
        <v>Japan</v>
      </c>
      <c r="D1456" s="1" t="s">
        <v>3036</v>
      </c>
      <c r="E1456" s="7" t="str">
        <f>TEXT(DATE(MID(D1456, 13, 4), CHOOSE(MATCH( MID(D1456, 5, 3), {"Jan","Feb","Mar","Apr","May","Jun","Jul","Aug","Sep","Oct","Nov","Dec"}, 0), 1, 2, 3, 4, 5, 6, 7, 8, 9, 10, 11, 12), MID(D1456, 9, 2)), "yyyy-mm-dd")</f>
        <v>2012-05-17</v>
      </c>
      <c r="F1456" s="1" t="str">
        <f t="shared" si="155"/>
        <v>16:39:00</v>
      </c>
      <c r="G1456" s="9" t="str">
        <f t="shared" si="156"/>
        <v>May</v>
      </c>
      <c r="H1456" s="5" t="str">
        <f t="shared" si="157"/>
        <v>2012</v>
      </c>
      <c r="I1456" s="1" t="s">
        <v>3037</v>
      </c>
      <c r="J1456" s="1" t="str">
        <f t="shared" si="158"/>
        <v xml:space="preserve">H-IIA 202 </v>
      </c>
      <c r="K1456" s="1" t="str">
        <f t="shared" si="159"/>
        <v>Shizuku, KOMPSAT 3 &amp; Others</v>
      </c>
      <c r="L1456" s="1" t="s">
        <v>8</v>
      </c>
      <c r="M1456" s="1">
        <v>90</v>
      </c>
      <c r="N1456" s="1">
        <f t="shared" si="160"/>
        <v>7470</v>
      </c>
      <c r="O1456" s="1" t="s">
        <v>9</v>
      </c>
    </row>
    <row r="1457" spans="1:15" x14ac:dyDescent="0.3">
      <c r="A1457" s="1" t="s">
        <v>4</v>
      </c>
      <c r="B1457" s="1" t="s">
        <v>3038</v>
      </c>
      <c r="C1457" s="1" t="str">
        <f t="shared" si="154"/>
        <v>Russia</v>
      </c>
      <c r="D1457" s="1" t="s">
        <v>3039</v>
      </c>
      <c r="E1457" s="7" t="str">
        <f>TEXT(DATE(MID(D1457, 13, 4), CHOOSE(MATCH( MID(D1457, 5, 3), {"Jan","Feb","Mar","Apr","May","Jun","Jul","Aug","Sep","Oct","Nov","Dec"}, 0), 1, 2, 3, 4, 5, 6, 7, 8, 9, 10, 11, 12), MID(D1457, 9, 2)), "yyyy-mm-dd")</f>
        <v>2012-05-17</v>
      </c>
      <c r="F1457" s="1" t="str">
        <f t="shared" si="155"/>
        <v>14:05:00</v>
      </c>
      <c r="G1457" s="9" t="str">
        <f t="shared" si="156"/>
        <v>May</v>
      </c>
      <c r="H1457" s="5" t="str">
        <f t="shared" si="157"/>
        <v>2012</v>
      </c>
      <c r="I1457" s="1" t="s">
        <v>3040</v>
      </c>
      <c r="J1457" s="1" t="str">
        <f t="shared" si="158"/>
        <v xml:space="preserve">Soyuz U </v>
      </c>
      <c r="K1457" s="1" t="str">
        <f t="shared" si="159"/>
        <v>Cosmos 2480</v>
      </c>
      <c r="L1457" s="1" t="s">
        <v>346</v>
      </c>
      <c r="M1457" s="1">
        <v>20</v>
      </c>
      <c r="N1457" s="1">
        <f t="shared" si="160"/>
        <v>1660</v>
      </c>
      <c r="O1457" s="1" t="s">
        <v>9</v>
      </c>
    </row>
    <row r="1458" spans="1:15" x14ac:dyDescent="0.3">
      <c r="A1458" s="1" t="s">
        <v>233</v>
      </c>
      <c r="B1458" s="1" t="s">
        <v>379</v>
      </c>
      <c r="C1458" s="1" t="str">
        <f t="shared" si="154"/>
        <v>France</v>
      </c>
      <c r="D1458" s="1" t="s">
        <v>3041</v>
      </c>
      <c r="E1458" s="7" t="str">
        <f>TEXT(DATE(MID(D1458, 13, 4), CHOOSE(MATCH( MID(D1458, 5, 3), {"Jan","Feb","Mar","Apr","May","Jun","Jul","Aug","Sep","Oct","Nov","Dec"}, 0), 1, 2, 3, 4, 5, 6, 7, 8, 9, 10, 11, 12), MID(D1458, 9, 2)), "yyyy-mm-dd")</f>
        <v>2012-05-15</v>
      </c>
      <c r="F1458" s="1" t="str">
        <f t="shared" si="155"/>
        <v>22:13:00</v>
      </c>
      <c r="G1458" s="9" t="str">
        <f t="shared" si="156"/>
        <v>May</v>
      </c>
      <c r="H1458" s="5" t="str">
        <f t="shared" si="157"/>
        <v>2012</v>
      </c>
      <c r="I1458" s="1" t="s">
        <v>3042</v>
      </c>
      <c r="J1458" s="1" t="str">
        <f t="shared" si="158"/>
        <v xml:space="preserve">Ariane 5 ECA </v>
      </c>
      <c r="K1458" s="1" t="str">
        <f t="shared" si="159"/>
        <v>JCSAT-13 &amp; Vinasat-2</v>
      </c>
      <c r="L1458" s="1" t="s">
        <v>346</v>
      </c>
      <c r="M1458" s="1">
        <v>200</v>
      </c>
      <c r="N1458" s="1">
        <f t="shared" si="160"/>
        <v>16600</v>
      </c>
      <c r="O1458" s="1" t="s">
        <v>9</v>
      </c>
    </row>
    <row r="1459" spans="1:15" x14ac:dyDescent="0.3">
      <c r="A1459" s="1" t="s">
        <v>129</v>
      </c>
      <c r="B1459" s="1" t="s">
        <v>1630</v>
      </c>
      <c r="C1459" s="1" t="str">
        <f t="shared" si="154"/>
        <v>Kazakhstan</v>
      </c>
      <c r="D1459" s="1" t="s">
        <v>3043</v>
      </c>
      <c r="E1459" s="7" t="str">
        <f>TEXT(DATE(MID(D1459, 13, 4), CHOOSE(MATCH( MID(D1459, 5, 3), {"Jan","Feb","Mar","Apr","May","Jun","Jul","Aug","Sep","Oct","Nov","Dec"}, 0), 1, 2, 3, 4, 5, 6, 7, 8, 9, 10, 11, 12), MID(D1459, 9, 2)), "yyyy-mm-dd")</f>
        <v>2012-05-15</v>
      </c>
      <c r="F1459" s="1" t="str">
        <f t="shared" si="155"/>
        <v>03:01:00</v>
      </c>
      <c r="G1459" s="9" t="str">
        <f t="shared" si="156"/>
        <v>May</v>
      </c>
      <c r="H1459" s="5" t="str">
        <f t="shared" si="157"/>
        <v>2012</v>
      </c>
      <c r="I1459" s="1" t="s">
        <v>3044</v>
      </c>
      <c r="J1459" s="1" t="str">
        <f t="shared" si="158"/>
        <v xml:space="preserve">Soyuz FG </v>
      </c>
      <c r="K1459" s="1" t="str">
        <f t="shared" si="159"/>
        <v>Soyuz TMA-04M</v>
      </c>
      <c r="L1459" s="1" t="s">
        <v>346</v>
      </c>
      <c r="M1459" s="1"/>
      <c r="N1459" s="1">
        <f t="shared" si="160"/>
        <v>0</v>
      </c>
      <c r="O1459" s="1" t="s">
        <v>9</v>
      </c>
    </row>
    <row r="1460" spans="1:15" x14ac:dyDescent="0.3">
      <c r="A1460" s="1" t="s">
        <v>14</v>
      </c>
      <c r="B1460" s="1" t="s">
        <v>329</v>
      </c>
      <c r="C1460" s="1" t="str">
        <f t="shared" si="154"/>
        <v>China</v>
      </c>
      <c r="D1460" s="1" t="s">
        <v>3045</v>
      </c>
      <c r="E1460" s="7" t="str">
        <f>TEXT(DATE(MID(D1460, 13, 4), CHOOSE(MATCH( MID(D1460, 5, 3), {"Jan","Feb","Mar","Apr","May","Jun","Jul","Aug","Sep","Oct","Nov","Dec"}, 0), 1, 2, 3, 4, 5, 6, 7, 8, 9, 10, 11, 12), MID(D1460, 9, 2)), "yyyy-mm-dd")</f>
        <v>2012-05-10</v>
      </c>
      <c r="F1460" s="1" t="str">
        <f t="shared" si="155"/>
        <v>07:06:00</v>
      </c>
      <c r="G1460" s="9" t="str">
        <f t="shared" si="156"/>
        <v>May</v>
      </c>
      <c r="H1460" s="5" t="str">
        <f t="shared" si="157"/>
        <v>2012</v>
      </c>
      <c r="I1460" s="1" t="s">
        <v>3046</v>
      </c>
      <c r="J1460" s="1" t="str">
        <f t="shared" si="158"/>
        <v xml:space="preserve">Long March 4B </v>
      </c>
      <c r="K1460" s="1" t="str">
        <f t="shared" si="159"/>
        <v>Yaogan 14 &amp; Tiantuo-1</v>
      </c>
      <c r="L1460" s="1" t="s">
        <v>8</v>
      </c>
      <c r="M1460" s="1">
        <v>64.680000000000007</v>
      </c>
      <c r="N1460" s="1">
        <f t="shared" si="160"/>
        <v>5368.4400000000005</v>
      </c>
      <c r="O1460" s="1" t="s">
        <v>9</v>
      </c>
    </row>
    <row r="1461" spans="1:15" x14ac:dyDescent="0.3">
      <c r="A1461" s="1" t="s">
        <v>14</v>
      </c>
      <c r="B1461" s="1" t="s">
        <v>90</v>
      </c>
      <c r="C1461" s="1" t="str">
        <f t="shared" si="154"/>
        <v>China</v>
      </c>
      <c r="D1461" s="1" t="s">
        <v>3047</v>
      </c>
      <c r="E1461" s="7" t="str">
        <f>TEXT(DATE(MID(D1461, 13, 4), CHOOSE(MATCH( MID(D1461, 5, 3), {"Jan","Feb","Mar","Apr","May","Jun","Jul","Aug","Sep","Oct","Nov","Dec"}, 0), 1, 2, 3, 4, 5, 6, 7, 8, 9, 10, 11, 12), MID(D1461, 9, 2)), "yyyy-mm-dd")</f>
        <v>2012-05-06</v>
      </c>
      <c r="F1461" s="1" t="str">
        <f t="shared" si="155"/>
        <v>07:10:00</v>
      </c>
      <c r="G1461" s="9" t="str">
        <f t="shared" si="156"/>
        <v>May</v>
      </c>
      <c r="H1461" s="5" t="str">
        <f t="shared" si="157"/>
        <v>2012</v>
      </c>
      <c r="I1461" s="1" t="s">
        <v>3048</v>
      </c>
      <c r="J1461" s="1" t="str">
        <f t="shared" si="158"/>
        <v xml:space="preserve">Long March 2D </v>
      </c>
      <c r="K1461" s="1" t="str">
        <f t="shared" si="159"/>
        <v>Tianhui-1B</v>
      </c>
      <c r="L1461" s="1" t="s">
        <v>8</v>
      </c>
      <c r="M1461" s="1">
        <v>29.75</v>
      </c>
      <c r="N1461" s="1">
        <f t="shared" si="160"/>
        <v>2469.25</v>
      </c>
      <c r="O1461" s="1" t="s">
        <v>9</v>
      </c>
    </row>
    <row r="1462" spans="1:15" x14ac:dyDescent="0.3">
      <c r="A1462" s="1" t="s">
        <v>74</v>
      </c>
      <c r="B1462" s="1" t="s">
        <v>75</v>
      </c>
      <c r="C1462" s="1" t="str">
        <f t="shared" si="154"/>
        <v>USA</v>
      </c>
      <c r="D1462" s="1" t="s">
        <v>3049</v>
      </c>
      <c r="E1462" s="7" t="str">
        <f>TEXT(DATE(MID(D1462, 13, 4), CHOOSE(MATCH( MID(D1462, 5, 3), {"Jan","Feb","Mar","Apr","May","Jun","Jul","Aug","Sep","Oct","Nov","Dec"}, 0), 1, 2, 3, 4, 5, 6, 7, 8, 9, 10, 11, 12), MID(D1462, 9, 2)), "yyyy-mm-dd")</f>
        <v>2012-05-04</v>
      </c>
      <c r="F1462" s="1" t="str">
        <f t="shared" si="155"/>
        <v>18:42:00</v>
      </c>
      <c r="G1462" s="9" t="str">
        <f t="shared" si="156"/>
        <v>May</v>
      </c>
      <c r="H1462" s="5" t="str">
        <f t="shared" si="157"/>
        <v>2012</v>
      </c>
      <c r="I1462" s="1" t="s">
        <v>3050</v>
      </c>
      <c r="J1462" s="1" t="str">
        <f t="shared" si="158"/>
        <v xml:space="preserve">Atlas V 531 </v>
      </c>
      <c r="K1462" s="1" t="str">
        <f t="shared" si="159"/>
        <v>AEHF-2</v>
      </c>
      <c r="L1462" s="1" t="s">
        <v>8</v>
      </c>
      <c r="M1462" s="1">
        <v>140</v>
      </c>
      <c r="N1462" s="1">
        <f t="shared" si="160"/>
        <v>11620</v>
      </c>
      <c r="O1462" s="1" t="s">
        <v>9</v>
      </c>
    </row>
    <row r="1463" spans="1:15" x14ac:dyDescent="0.3">
      <c r="A1463" s="1" t="s">
        <v>14</v>
      </c>
      <c r="B1463" s="1" t="s">
        <v>101</v>
      </c>
      <c r="C1463" s="1" t="str">
        <f t="shared" si="154"/>
        <v>China</v>
      </c>
      <c r="D1463" s="1" t="s">
        <v>3051</v>
      </c>
      <c r="E1463" s="7" t="str">
        <f>TEXT(DATE(MID(D1463, 13, 4), CHOOSE(MATCH( MID(D1463, 5, 3), {"Jan","Feb","Mar","Apr","May","Jun","Jul","Aug","Sep","Oct","Nov","Dec"}, 0), 1, 2, 3, 4, 5, 6, 7, 8, 9, 10, 11, 12), MID(D1463, 9, 2)), "yyyy-mm-dd")</f>
        <v>2012-04-29</v>
      </c>
      <c r="F1463" s="1" t="str">
        <f t="shared" si="155"/>
        <v>20:50:00</v>
      </c>
      <c r="G1463" s="9" t="str">
        <f t="shared" si="156"/>
        <v>April</v>
      </c>
      <c r="H1463" s="5" t="str">
        <f t="shared" si="157"/>
        <v>2012</v>
      </c>
      <c r="I1463" s="1" t="s">
        <v>3052</v>
      </c>
      <c r="J1463" s="1" t="str">
        <f t="shared" si="158"/>
        <v xml:space="preserve">Long March 3B/E </v>
      </c>
      <c r="K1463" s="1" t="str">
        <f t="shared" si="159"/>
        <v>Beidou-2 M3 &amp; M4</v>
      </c>
      <c r="L1463" s="1" t="s">
        <v>8</v>
      </c>
      <c r="M1463" s="1">
        <v>29.15</v>
      </c>
      <c r="N1463" s="1">
        <f t="shared" si="160"/>
        <v>2419.4499999999998</v>
      </c>
      <c r="O1463" s="1" t="s">
        <v>9</v>
      </c>
    </row>
    <row r="1464" spans="1:15" x14ac:dyDescent="0.3">
      <c r="A1464" s="1" t="s">
        <v>86</v>
      </c>
      <c r="B1464" s="1" t="s">
        <v>87</v>
      </c>
      <c r="C1464" s="1" t="str">
        <f t="shared" si="154"/>
        <v>India</v>
      </c>
      <c r="D1464" s="1" t="s">
        <v>3053</v>
      </c>
      <c r="E1464" s="7" t="str">
        <f>TEXT(DATE(MID(D1464, 13, 4), CHOOSE(MATCH( MID(D1464, 5, 3), {"Jan","Feb","Mar","Apr","May","Jun","Jul","Aug","Sep","Oct","Nov","Dec"}, 0), 1, 2, 3, 4, 5, 6, 7, 8, 9, 10, 11, 12), MID(D1464, 9, 2)), "yyyy-mm-dd")</f>
        <v>2012-04-26</v>
      </c>
      <c r="F1464" s="1" t="str">
        <f t="shared" si="155"/>
        <v>00:17:00</v>
      </c>
      <c r="G1464" s="9" t="str">
        <f t="shared" si="156"/>
        <v>April</v>
      </c>
      <c r="H1464" s="5" t="str">
        <f t="shared" si="157"/>
        <v>2012</v>
      </c>
      <c r="I1464" s="1" t="s">
        <v>3054</v>
      </c>
      <c r="J1464" s="1" t="str">
        <f t="shared" si="158"/>
        <v xml:space="preserve">PSLV-XL </v>
      </c>
      <c r="K1464" s="1" t="str">
        <f t="shared" si="159"/>
        <v>RISAT-1</v>
      </c>
      <c r="L1464" s="1" t="s">
        <v>8</v>
      </c>
      <c r="M1464" s="1">
        <v>31</v>
      </c>
      <c r="N1464" s="1">
        <f t="shared" si="160"/>
        <v>2573</v>
      </c>
      <c r="O1464" s="1" t="s">
        <v>9</v>
      </c>
    </row>
    <row r="1465" spans="1:15" x14ac:dyDescent="0.3">
      <c r="A1465" s="1" t="s">
        <v>1623</v>
      </c>
      <c r="B1465" s="1" t="s">
        <v>529</v>
      </c>
      <c r="C1465" s="1" t="str">
        <f t="shared" si="154"/>
        <v>Kazakhstan</v>
      </c>
      <c r="D1465" s="1" t="s">
        <v>3055</v>
      </c>
      <c r="E1465" s="7" t="str">
        <f>TEXT(DATE(MID(D1465, 13, 4), CHOOSE(MATCH( MID(D1465, 5, 3), {"Jan","Feb","Mar","Apr","May","Jun","Jul","Aug","Sep","Oct","Nov","Dec"}, 0), 1, 2, 3, 4, 5, 6, 7, 8, 9, 10, 11, 12), MID(D1465, 9, 2)), "yyyy-mm-dd")</f>
        <v>2012-04-23</v>
      </c>
      <c r="F1465" s="1" t="str">
        <f t="shared" si="155"/>
        <v>22:18:00</v>
      </c>
      <c r="G1465" s="9" t="str">
        <f t="shared" si="156"/>
        <v>April</v>
      </c>
      <c r="H1465" s="5" t="str">
        <f t="shared" si="157"/>
        <v>2012</v>
      </c>
      <c r="I1465" s="1" t="s">
        <v>3056</v>
      </c>
      <c r="J1465" s="1" t="str">
        <f t="shared" si="158"/>
        <v xml:space="preserve">Proton-M/Briz-M </v>
      </c>
      <c r="K1465" s="1" t="str">
        <f t="shared" si="159"/>
        <v>YahSat-1B</v>
      </c>
      <c r="L1465" s="1" t="s">
        <v>8</v>
      </c>
      <c r="M1465" s="1">
        <v>65</v>
      </c>
      <c r="N1465" s="1">
        <f t="shared" si="160"/>
        <v>5395</v>
      </c>
      <c r="O1465" s="1" t="s">
        <v>9</v>
      </c>
    </row>
    <row r="1466" spans="1:15" x14ac:dyDescent="0.3">
      <c r="A1466" s="1" t="s">
        <v>129</v>
      </c>
      <c r="B1466" s="1" t="s">
        <v>130</v>
      </c>
      <c r="C1466" s="1" t="str">
        <f t="shared" si="154"/>
        <v>Kazakhstan</v>
      </c>
      <c r="D1466" s="1" t="s">
        <v>3057</v>
      </c>
      <c r="E1466" s="7" t="str">
        <f>TEXT(DATE(MID(D1466, 13, 4), CHOOSE(MATCH( MID(D1466, 5, 3), {"Jan","Feb","Mar","Apr","May","Jun","Jul","Aug","Sep","Oct","Nov","Dec"}, 0), 1, 2, 3, 4, 5, 6, 7, 8, 9, 10, 11, 12), MID(D1466, 9, 2)), "yyyy-mm-dd")</f>
        <v>2012-04-20</v>
      </c>
      <c r="F1466" s="1" t="str">
        <f t="shared" si="155"/>
        <v>12:50:00</v>
      </c>
      <c r="G1466" s="9" t="str">
        <f t="shared" si="156"/>
        <v>April</v>
      </c>
      <c r="H1466" s="5" t="str">
        <f t="shared" si="157"/>
        <v>2012</v>
      </c>
      <c r="I1466" s="1" t="s">
        <v>3058</v>
      </c>
      <c r="J1466" s="1" t="str">
        <f t="shared" si="158"/>
        <v xml:space="preserve">Soyuz U </v>
      </c>
      <c r="K1466" s="1" t="str">
        <f t="shared" si="159"/>
        <v>Progress M-15M</v>
      </c>
      <c r="L1466" s="1" t="s">
        <v>346</v>
      </c>
      <c r="M1466" s="1">
        <v>20</v>
      </c>
      <c r="N1466" s="1">
        <f t="shared" si="160"/>
        <v>1660</v>
      </c>
      <c r="O1466" s="1" t="s">
        <v>9</v>
      </c>
    </row>
    <row r="1467" spans="1:15" x14ac:dyDescent="0.3">
      <c r="A1467" s="1" t="s">
        <v>2938</v>
      </c>
      <c r="B1467" s="1" t="s">
        <v>2368</v>
      </c>
      <c r="C1467" s="1" t="str">
        <f t="shared" si="154"/>
        <v>North Korea</v>
      </c>
      <c r="D1467" s="1" t="s">
        <v>3059</v>
      </c>
      <c r="E1467" s="7" t="str">
        <f>TEXT(DATE(MID(D1467, 13, 4), CHOOSE(MATCH( MID(D1467, 5, 3), {"Jan","Feb","Mar","Apr","May","Jun","Jul","Aug","Sep","Oct","Nov","Dec"}, 0), 1, 2, 3, 4, 5, 6, 7, 8, 9, 10, 11, 12), MID(D1467, 9, 2)), "yyyy-mm-dd")</f>
        <v>2012-04-12</v>
      </c>
      <c r="F1467" s="1" t="str">
        <f t="shared" si="155"/>
        <v>22:38:00</v>
      </c>
      <c r="G1467" s="9" t="str">
        <f t="shared" si="156"/>
        <v>April</v>
      </c>
      <c r="H1467" s="5" t="str">
        <f t="shared" si="157"/>
        <v>2012</v>
      </c>
      <c r="I1467" s="1" t="s">
        <v>3060</v>
      </c>
      <c r="J1467" s="1" t="str">
        <f t="shared" si="158"/>
        <v xml:space="preserve">Unha-3 </v>
      </c>
      <c r="K1467" s="1" t="str">
        <f t="shared" si="159"/>
        <v>KwangmyÅngsÅng 3</v>
      </c>
      <c r="L1467" s="1" t="s">
        <v>8</v>
      </c>
      <c r="M1467" s="1"/>
      <c r="N1467" s="1">
        <f t="shared" si="160"/>
        <v>0</v>
      </c>
      <c r="O1467" s="1" t="s">
        <v>257</v>
      </c>
    </row>
    <row r="1468" spans="1:15" x14ac:dyDescent="0.3">
      <c r="A1468" s="1" t="s">
        <v>74</v>
      </c>
      <c r="B1468" s="1" t="s">
        <v>745</v>
      </c>
      <c r="C1468" s="1" t="str">
        <f t="shared" si="154"/>
        <v>USA</v>
      </c>
      <c r="D1468" s="1" t="s">
        <v>3061</v>
      </c>
      <c r="E1468" s="7" t="str">
        <f>TEXT(DATE(MID(D1468, 13, 4), CHOOSE(MATCH( MID(D1468, 5, 3), {"Jan","Feb","Mar","Apr","May","Jun","Jul","Aug","Sep","Oct","Nov","Dec"}, 0), 1, 2, 3, 4, 5, 6, 7, 8, 9, 10, 11, 12), MID(D1468, 9, 2)), "yyyy-mm-dd")</f>
        <v>2012-04-03</v>
      </c>
      <c r="F1468" s="1" t="str">
        <f t="shared" si="155"/>
        <v>23:12:00</v>
      </c>
      <c r="G1468" s="9" t="str">
        <f t="shared" si="156"/>
        <v>April</v>
      </c>
      <c r="H1468" s="5" t="str">
        <f t="shared" si="157"/>
        <v>2012</v>
      </c>
      <c r="I1468" s="1" t="s">
        <v>3062</v>
      </c>
      <c r="J1468" s="1" t="str">
        <f t="shared" si="158"/>
        <v xml:space="preserve">Delta IV Medium+ (5,2) </v>
      </c>
      <c r="K1468" s="1" t="str">
        <f t="shared" si="159"/>
        <v>NROL-25</v>
      </c>
      <c r="L1468" s="1" t="s">
        <v>346</v>
      </c>
      <c r="M1468" s="1"/>
      <c r="N1468" s="1">
        <f t="shared" si="160"/>
        <v>0</v>
      </c>
      <c r="O1468" s="1" t="s">
        <v>9</v>
      </c>
    </row>
    <row r="1469" spans="1:15" x14ac:dyDescent="0.3">
      <c r="A1469" s="1" t="s">
        <v>14</v>
      </c>
      <c r="B1469" s="1" t="s">
        <v>101</v>
      </c>
      <c r="C1469" s="1" t="str">
        <f t="shared" si="154"/>
        <v>China</v>
      </c>
      <c r="D1469" s="1" t="s">
        <v>3063</v>
      </c>
      <c r="E1469" s="7" t="str">
        <f>TEXT(DATE(MID(D1469, 13, 4), CHOOSE(MATCH( MID(D1469, 5, 3), {"Jan","Feb","Mar","Apr","May","Jun","Jul","Aug","Sep","Oct","Nov","Dec"}, 0), 1, 2, 3, 4, 5, 6, 7, 8, 9, 10, 11, 12), MID(D1469, 9, 2)), "yyyy-mm-dd")</f>
        <v>2012-03-31</v>
      </c>
      <c r="F1469" s="1" t="str">
        <f t="shared" si="155"/>
        <v>10:27:00</v>
      </c>
      <c r="G1469" s="9" t="str">
        <f t="shared" si="156"/>
        <v>March</v>
      </c>
      <c r="H1469" s="5" t="str">
        <f t="shared" si="157"/>
        <v>2012</v>
      </c>
      <c r="I1469" s="1" t="s">
        <v>3064</v>
      </c>
      <c r="J1469" s="1" t="str">
        <f t="shared" si="158"/>
        <v xml:space="preserve">Long March 3B/E </v>
      </c>
      <c r="K1469" s="1" t="str">
        <f t="shared" si="159"/>
        <v>Apstar-7</v>
      </c>
      <c r="L1469" s="1" t="s">
        <v>8</v>
      </c>
      <c r="M1469" s="1">
        <v>29.15</v>
      </c>
      <c r="N1469" s="1">
        <f t="shared" si="160"/>
        <v>2419.4499999999998</v>
      </c>
      <c r="O1469" s="1" t="s">
        <v>9</v>
      </c>
    </row>
    <row r="1470" spans="1:15" x14ac:dyDescent="0.3">
      <c r="A1470" s="1" t="s">
        <v>129</v>
      </c>
      <c r="B1470" s="1" t="s">
        <v>565</v>
      </c>
      <c r="C1470" s="1" t="str">
        <f t="shared" si="154"/>
        <v>Kazakhstan</v>
      </c>
      <c r="D1470" s="1" t="s">
        <v>3065</v>
      </c>
      <c r="E1470" s="7" t="str">
        <f>TEXT(DATE(MID(D1470, 13, 4), CHOOSE(MATCH( MID(D1470, 5, 3), {"Jan","Feb","Mar","Apr","May","Jun","Jul","Aug","Sep","Oct","Nov","Dec"}, 0), 1, 2, 3, 4, 5, 6, 7, 8, 9, 10, 11, 12), MID(D1470, 9, 2)), "yyyy-mm-dd")</f>
        <v>2012-03-30</v>
      </c>
      <c r="F1470" s="1" t="str">
        <f t="shared" si="155"/>
        <v>05:49:00</v>
      </c>
      <c r="G1470" s="9" t="str">
        <f t="shared" si="156"/>
        <v>March</v>
      </c>
      <c r="H1470" s="5" t="str">
        <f t="shared" si="157"/>
        <v>2012</v>
      </c>
      <c r="I1470" s="1" t="s">
        <v>3066</v>
      </c>
      <c r="J1470" s="1" t="str">
        <f t="shared" si="158"/>
        <v xml:space="preserve">Proton K/Block-DM-2 </v>
      </c>
      <c r="K1470" s="1" t="str">
        <f t="shared" si="159"/>
        <v>Cosmos 2479</v>
      </c>
      <c r="L1470" s="1" t="s">
        <v>346</v>
      </c>
      <c r="M1470" s="1"/>
      <c r="N1470" s="1">
        <f t="shared" si="160"/>
        <v>0</v>
      </c>
      <c r="O1470" s="1" t="s">
        <v>9</v>
      </c>
    </row>
    <row r="1471" spans="1:15" x14ac:dyDescent="0.3">
      <c r="A1471" s="1" t="s">
        <v>1623</v>
      </c>
      <c r="B1471" s="1" t="s">
        <v>529</v>
      </c>
      <c r="C1471" s="1" t="str">
        <f t="shared" si="154"/>
        <v>Kazakhstan</v>
      </c>
      <c r="D1471" s="1" t="s">
        <v>3067</v>
      </c>
      <c r="E1471" s="7" t="str">
        <f>TEXT(DATE(MID(D1471, 13, 4), CHOOSE(MATCH( MID(D1471, 5, 3), {"Jan","Feb","Mar","Apr","May","Jun","Jul","Aug","Sep","Oct","Nov","Dec"}, 0), 1, 2, 3, 4, 5, 6, 7, 8, 9, 10, 11, 12), MID(D1471, 9, 2)), "yyyy-mm-dd")</f>
        <v>2012-03-25</v>
      </c>
      <c r="F1471" s="1" t="str">
        <f t="shared" si="155"/>
        <v>12:10:00</v>
      </c>
      <c r="G1471" s="9" t="str">
        <f t="shared" si="156"/>
        <v>March</v>
      </c>
      <c r="H1471" s="5" t="str">
        <f t="shared" si="157"/>
        <v>2012</v>
      </c>
      <c r="I1471" s="1" t="s">
        <v>3068</v>
      </c>
      <c r="J1471" s="1" t="str">
        <f t="shared" si="158"/>
        <v xml:space="preserve">Proton-M/Briz-M </v>
      </c>
      <c r="K1471" s="1" t="str">
        <f t="shared" si="159"/>
        <v>Intelsat 22</v>
      </c>
      <c r="L1471" s="1" t="s">
        <v>8</v>
      </c>
      <c r="M1471" s="1">
        <v>65</v>
      </c>
      <c r="N1471" s="1">
        <f t="shared" si="160"/>
        <v>5395</v>
      </c>
      <c r="O1471" s="1" t="s">
        <v>9</v>
      </c>
    </row>
    <row r="1472" spans="1:15" x14ac:dyDescent="0.3">
      <c r="A1472" s="1" t="s">
        <v>233</v>
      </c>
      <c r="B1472" s="1" t="s">
        <v>379</v>
      </c>
      <c r="C1472" s="1" t="str">
        <f t="shared" si="154"/>
        <v>France</v>
      </c>
      <c r="D1472" s="1" t="s">
        <v>3069</v>
      </c>
      <c r="E1472" s="7" t="str">
        <f>TEXT(DATE(MID(D1472, 13, 4), CHOOSE(MATCH( MID(D1472, 5, 3), {"Jan","Feb","Mar","Apr","May","Jun","Jul","Aug","Sep","Oct","Nov","Dec"}, 0), 1, 2, 3, 4, 5, 6, 7, 8, 9, 10, 11, 12), MID(D1472, 9, 2)), "yyyy-mm-dd")</f>
        <v>2012-03-23</v>
      </c>
      <c r="F1472" s="1" t="str">
        <f t="shared" si="155"/>
        <v>04:34:00</v>
      </c>
      <c r="G1472" s="9" t="str">
        <f t="shared" si="156"/>
        <v>March</v>
      </c>
      <c r="H1472" s="5" t="str">
        <f t="shared" si="157"/>
        <v>2012</v>
      </c>
      <c r="I1472" s="1" t="s">
        <v>3070</v>
      </c>
      <c r="J1472" s="1" t="str">
        <f t="shared" si="158"/>
        <v xml:space="preserve">Ariane 5 ES </v>
      </c>
      <c r="K1472" s="1" t="str">
        <f t="shared" si="159"/>
        <v>ATV-3</v>
      </c>
      <c r="L1472" s="1" t="s">
        <v>346</v>
      </c>
      <c r="M1472" s="1"/>
      <c r="N1472" s="1">
        <f t="shared" si="160"/>
        <v>0</v>
      </c>
      <c r="O1472" s="1" t="s">
        <v>9</v>
      </c>
    </row>
    <row r="1473" spans="1:15" x14ac:dyDescent="0.3">
      <c r="A1473" s="1" t="s">
        <v>74</v>
      </c>
      <c r="B1473" s="1" t="s">
        <v>75</v>
      </c>
      <c r="C1473" s="1" t="str">
        <f t="shared" si="154"/>
        <v>USA</v>
      </c>
      <c r="D1473" s="1" t="s">
        <v>3071</v>
      </c>
      <c r="E1473" s="7" t="str">
        <f>TEXT(DATE(MID(D1473, 13, 4), CHOOSE(MATCH( MID(D1473, 5, 3), {"Jan","Feb","Mar","Apr","May","Jun","Jul","Aug","Sep","Oct","Nov","Dec"}, 0), 1, 2, 3, 4, 5, 6, 7, 8, 9, 10, 11, 12), MID(D1473, 9, 2)), "yyyy-mm-dd")</f>
        <v>2012-02-24</v>
      </c>
      <c r="F1473" s="1" t="str">
        <f t="shared" si="155"/>
        <v>22:15:00</v>
      </c>
      <c r="G1473" s="9" t="str">
        <f t="shared" si="156"/>
        <v>February</v>
      </c>
      <c r="H1473" s="5" t="str">
        <f t="shared" si="157"/>
        <v>2012</v>
      </c>
      <c r="I1473" s="1" t="s">
        <v>3072</v>
      </c>
      <c r="J1473" s="1" t="str">
        <f t="shared" si="158"/>
        <v xml:space="preserve">Atlas V 551 </v>
      </c>
      <c r="K1473" s="1" t="str">
        <f t="shared" si="159"/>
        <v>MUOS-1</v>
      </c>
      <c r="L1473" s="1" t="s">
        <v>8</v>
      </c>
      <c r="M1473" s="1">
        <v>153</v>
      </c>
      <c r="N1473" s="1">
        <f t="shared" si="160"/>
        <v>12699</v>
      </c>
      <c r="O1473" s="1" t="s">
        <v>9</v>
      </c>
    </row>
    <row r="1474" spans="1:15" x14ac:dyDescent="0.3">
      <c r="A1474" s="1" t="s">
        <v>14</v>
      </c>
      <c r="B1474" s="1" t="s">
        <v>101</v>
      </c>
      <c r="C1474" s="1" t="str">
        <f t="shared" ref="C1474:C1537" si="161">TRIM(MID(B1474, FIND("|", SUBSTITUTE(B1474, ",", "|", LEN(B1474) - LEN(SUBSTITUTE(B1474,",", "" )))) + 1, LEN(B1474)))</f>
        <v>China</v>
      </c>
      <c r="D1474" s="1" t="s">
        <v>3073</v>
      </c>
      <c r="E1474" s="7" t="str">
        <f>TEXT(DATE(MID(D1474, 13, 4), CHOOSE(MATCH( MID(D1474, 5, 3), {"Jan","Feb","Mar","Apr","May","Jun","Jul","Aug","Sep","Oct","Nov","Dec"}, 0), 1, 2, 3, 4, 5, 6, 7, 8, 9, 10, 11, 12), MID(D1474, 9, 2)), "yyyy-mm-dd")</f>
        <v>2012-02-24</v>
      </c>
      <c r="F1474" s="1" t="str">
        <f t="shared" ref="F1474:F1537" si="162">IF(ISNUMBER(FIND(":", D1474)), MID(D1474, FIND(":", D1474)-2, 5) &amp; ":00", "00:00:00")</f>
        <v>16:12:00</v>
      </c>
      <c r="G1474" s="9" t="str">
        <f t="shared" ref="G1474:G1537" si="163">TEXT(E1474, "mmmm")</f>
        <v>February</v>
      </c>
      <c r="H1474" s="5" t="str">
        <f t="shared" ref="H1474:H1537" si="164">TEXT(E1474, "yyyy")</f>
        <v>2012</v>
      </c>
      <c r="I1474" s="1" t="s">
        <v>3074</v>
      </c>
      <c r="J1474" s="1" t="str">
        <f t="shared" ref="J1474:J1537" si="165">LEFT(I1474, FIND("|", I1474) - 1)</f>
        <v xml:space="preserve">Long March 3C </v>
      </c>
      <c r="K1474" s="1" t="str">
        <f t="shared" ref="K1474:K1537" si="166">MID(I1474, FIND("|", I1474) + 2, LEN(I1474))</f>
        <v>Beidou-2 G5</v>
      </c>
      <c r="L1474" s="1" t="s">
        <v>346</v>
      </c>
      <c r="M1474" s="1">
        <v>20.14</v>
      </c>
      <c r="N1474" s="1">
        <f t="shared" si="160"/>
        <v>1671.6200000000001</v>
      </c>
      <c r="O1474" s="1" t="s">
        <v>9</v>
      </c>
    </row>
    <row r="1475" spans="1:15" x14ac:dyDescent="0.3">
      <c r="A1475" s="1" t="s">
        <v>1623</v>
      </c>
      <c r="B1475" s="1" t="s">
        <v>529</v>
      </c>
      <c r="C1475" s="1" t="str">
        <f t="shared" si="161"/>
        <v>Kazakhstan</v>
      </c>
      <c r="D1475" s="1" t="s">
        <v>3075</v>
      </c>
      <c r="E1475" s="7" t="str">
        <f>TEXT(DATE(MID(D1475, 13, 4), CHOOSE(MATCH( MID(D1475, 5, 3), {"Jan","Feb","Mar","Apr","May","Jun","Jul","Aug","Sep","Oct","Nov","Dec"}, 0), 1, 2, 3, 4, 5, 6, 7, 8, 9, 10, 11, 12), MID(D1475, 9, 2)), "yyyy-mm-dd")</f>
        <v>2012-02-14</v>
      </c>
      <c r="F1475" s="1" t="str">
        <f t="shared" si="162"/>
        <v>19:36:00</v>
      </c>
      <c r="G1475" s="9" t="str">
        <f t="shared" si="163"/>
        <v>February</v>
      </c>
      <c r="H1475" s="5" t="str">
        <f t="shared" si="164"/>
        <v>2012</v>
      </c>
      <c r="I1475" s="1" t="s">
        <v>3076</v>
      </c>
      <c r="J1475" s="1" t="str">
        <f t="shared" si="165"/>
        <v xml:space="preserve">Proton-M/Briz-M </v>
      </c>
      <c r="K1475" s="1" t="str">
        <f t="shared" si="166"/>
        <v>SES-4</v>
      </c>
      <c r="L1475" s="1" t="s">
        <v>8</v>
      </c>
      <c r="M1475" s="1">
        <v>65</v>
      </c>
      <c r="N1475" s="1">
        <f t="shared" ref="N1475:N1538" si="167">M1475 * 83</f>
        <v>5395</v>
      </c>
      <c r="O1475" s="1" t="s">
        <v>9</v>
      </c>
    </row>
    <row r="1476" spans="1:15" x14ac:dyDescent="0.3">
      <c r="A1476" s="1" t="s">
        <v>825</v>
      </c>
      <c r="B1476" s="1" t="s">
        <v>234</v>
      </c>
      <c r="C1476" s="1" t="str">
        <f t="shared" si="161"/>
        <v>France</v>
      </c>
      <c r="D1476" s="1" t="s">
        <v>3077</v>
      </c>
      <c r="E1476" s="7" t="str">
        <f>TEXT(DATE(MID(D1476, 13, 4), CHOOSE(MATCH( MID(D1476, 5, 3), {"Jan","Feb","Mar","Apr","May","Jun","Jul","Aug","Sep","Oct","Nov","Dec"}, 0), 1, 2, 3, 4, 5, 6, 7, 8, 9, 10, 11, 12), MID(D1476, 9, 2)), "yyyy-mm-dd")</f>
        <v>2012-02-13</v>
      </c>
      <c r="F1476" s="1" t="str">
        <f t="shared" si="162"/>
        <v>10:00:00</v>
      </c>
      <c r="G1476" s="9" t="str">
        <f t="shared" si="163"/>
        <v>February</v>
      </c>
      <c r="H1476" s="5" t="str">
        <f t="shared" si="164"/>
        <v>2012</v>
      </c>
      <c r="I1476" s="1" t="s">
        <v>3078</v>
      </c>
      <c r="J1476" s="1" t="str">
        <f t="shared" si="165"/>
        <v xml:space="preserve">Vega </v>
      </c>
      <c r="K1476" s="1" t="str">
        <f t="shared" si="166"/>
        <v>Lares, AlmaSat-1 &amp; Others</v>
      </c>
      <c r="L1476" s="1" t="s">
        <v>8</v>
      </c>
      <c r="M1476" s="1">
        <v>37</v>
      </c>
      <c r="N1476" s="1">
        <f t="shared" si="167"/>
        <v>3071</v>
      </c>
      <c r="O1476" s="1" t="s">
        <v>9</v>
      </c>
    </row>
    <row r="1477" spans="1:15" x14ac:dyDescent="0.3">
      <c r="A1477" s="1" t="s">
        <v>33</v>
      </c>
      <c r="B1477" s="1" t="s">
        <v>852</v>
      </c>
      <c r="C1477" s="1" t="str">
        <f t="shared" si="161"/>
        <v>Iran</v>
      </c>
      <c r="D1477" s="1" t="s">
        <v>3079</v>
      </c>
      <c r="E1477" s="7" t="str">
        <f>TEXT(DATE(MID(D1477, 13, 4), CHOOSE(MATCH( MID(D1477, 5, 3), {"Jan","Feb","Mar","Apr","May","Jun","Jul","Aug","Sep","Oct","Nov","Dec"}, 0), 1, 2, 3, 4, 5, 6, 7, 8, 9, 10, 11, 12), MID(D1477, 9, 2)), "yyyy-mm-dd")</f>
        <v>2012-02-03</v>
      </c>
      <c r="F1477" s="1" t="str">
        <f t="shared" si="162"/>
        <v>00:00:00</v>
      </c>
      <c r="G1477" s="9" t="str">
        <f t="shared" si="163"/>
        <v>February</v>
      </c>
      <c r="H1477" s="5" t="str">
        <f t="shared" si="164"/>
        <v>2012</v>
      </c>
      <c r="I1477" s="1" t="s">
        <v>3080</v>
      </c>
      <c r="J1477" s="1" t="str">
        <f t="shared" si="165"/>
        <v xml:space="preserve">Safir-1B </v>
      </c>
      <c r="K1477" s="1" t="str">
        <f t="shared" si="166"/>
        <v>Navid</v>
      </c>
      <c r="L1477" s="1" t="s">
        <v>346</v>
      </c>
      <c r="M1477" s="1"/>
      <c r="N1477" s="1">
        <f t="shared" si="167"/>
        <v>0</v>
      </c>
      <c r="O1477" s="1" t="s">
        <v>9</v>
      </c>
    </row>
    <row r="1478" spans="1:15" x14ac:dyDescent="0.3">
      <c r="A1478" s="1" t="s">
        <v>129</v>
      </c>
      <c r="B1478" s="1" t="s">
        <v>1630</v>
      </c>
      <c r="C1478" s="1" t="str">
        <f t="shared" si="161"/>
        <v>Kazakhstan</v>
      </c>
      <c r="D1478" s="1" t="s">
        <v>3081</v>
      </c>
      <c r="E1478" s="7" t="str">
        <f>TEXT(DATE(MID(D1478, 13, 4), CHOOSE(MATCH( MID(D1478, 5, 3), {"Jan","Feb","Mar","Apr","May","Jun","Jul","Aug","Sep","Oct","Nov","Dec"}, 0), 1, 2, 3, 4, 5, 6, 7, 8, 9, 10, 11, 12), MID(D1478, 9, 2)), "yyyy-mm-dd")</f>
        <v>2012-01-25</v>
      </c>
      <c r="F1478" s="1" t="str">
        <f t="shared" si="162"/>
        <v>23:06:00</v>
      </c>
      <c r="G1478" s="9" t="str">
        <f t="shared" si="163"/>
        <v>January</v>
      </c>
      <c r="H1478" s="5" t="str">
        <f t="shared" si="164"/>
        <v>2012</v>
      </c>
      <c r="I1478" s="1" t="s">
        <v>3082</v>
      </c>
      <c r="J1478" s="1" t="str">
        <f t="shared" si="165"/>
        <v xml:space="preserve">Soyuz U </v>
      </c>
      <c r="K1478" s="1" t="str">
        <f t="shared" si="166"/>
        <v>Progress M-14M</v>
      </c>
      <c r="L1478" s="1" t="s">
        <v>346</v>
      </c>
      <c r="M1478" s="1">
        <v>20</v>
      </c>
      <c r="N1478" s="1">
        <f t="shared" si="167"/>
        <v>1660</v>
      </c>
      <c r="O1478" s="1" t="s">
        <v>9</v>
      </c>
    </row>
    <row r="1479" spans="1:15" x14ac:dyDescent="0.3">
      <c r="A1479" s="1" t="s">
        <v>74</v>
      </c>
      <c r="B1479" s="1" t="s">
        <v>390</v>
      </c>
      <c r="C1479" s="1" t="str">
        <f t="shared" si="161"/>
        <v>USA</v>
      </c>
      <c r="D1479" s="1" t="s">
        <v>3083</v>
      </c>
      <c r="E1479" s="7" t="str">
        <f>TEXT(DATE(MID(D1479, 13, 4), CHOOSE(MATCH( MID(D1479, 5, 3), {"Jan","Feb","Mar","Apr","May","Jun","Jul","Aug","Sep","Oct","Nov","Dec"}, 0), 1, 2, 3, 4, 5, 6, 7, 8, 9, 10, 11, 12), MID(D1479, 9, 2)), "yyyy-mm-dd")</f>
        <v>2012-01-20</v>
      </c>
      <c r="F1479" s="1" t="str">
        <f t="shared" si="162"/>
        <v>00:38:00</v>
      </c>
      <c r="G1479" s="9" t="str">
        <f t="shared" si="163"/>
        <v>January</v>
      </c>
      <c r="H1479" s="5" t="str">
        <f t="shared" si="164"/>
        <v>2012</v>
      </c>
      <c r="I1479" s="1" t="s">
        <v>3084</v>
      </c>
      <c r="J1479" s="1" t="str">
        <f t="shared" si="165"/>
        <v xml:space="preserve">Delta IV Medium+ (5,4) </v>
      </c>
      <c r="K1479" s="1" t="str">
        <f t="shared" si="166"/>
        <v>WGS-4 (USA-233)</v>
      </c>
      <c r="L1479" s="1" t="s">
        <v>346</v>
      </c>
      <c r="M1479" s="1"/>
      <c r="N1479" s="1">
        <f t="shared" si="167"/>
        <v>0</v>
      </c>
      <c r="O1479" s="1" t="s">
        <v>9</v>
      </c>
    </row>
    <row r="1480" spans="1:15" x14ac:dyDescent="0.3">
      <c r="A1480" s="1" t="s">
        <v>14</v>
      </c>
      <c r="B1480" s="1" t="s">
        <v>18</v>
      </c>
      <c r="C1480" s="1" t="str">
        <f t="shared" si="161"/>
        <v>China</v>
      </c>
      <c r="D1480" s="1" t="s">
        <v>3085</v>
      </c>
      <c r="E1480" s="7" t="str">
        <f>TEXT(DATE(MID(D1480, 13, 4), CHOOSE(MATCH( MID(D1480, 5, 3), {"Jan","Feb","Mar","Apr","May","Jun","Jul","Aug","Sep","Oct","Nov","Dec"}, 0), 1, 2, 3, 4, 5, 6, 7, 8, 9, 10, 11, 12), MID(D1480, 9, 2)), "yyyy-mm-dd")</f>
        <v>2012-01-13</v>
      </c>
      <c r="F1480" s="1" t="str">
        <f t="shared" si="162"/>
        <v>00:56:00</v>
      </c>
      <c r="G1480" s="9" t="str">
        <f t="shared" si="163"/>
        <v>January</v>
      </c>
      <c r="H1480" s="5" t="str">
        <f t="shared" si="164"/>
        <v>2012</v>
      </c>
      <c r="I1480" s="1" t="s">
        <v>3086</v>
      </c>
      <c r="J1480" s="1" t="str">
        <f t="shared" si="165"/>
        <v xml:space="preserve">Long March 3A </v>
      </c>
      <c r="K1480" s="1" t="str">
        <f t="shared" si="166"/>
        <v>Fengyun-2F</v>
      </c>
      <c r="L1480" s="1" t="s">
        <v>8</v>
      </c>
      <c r="M1480" s="1">
        <v>69.7</v>
      </c>
      <c r="N1480" s="1">
        <f t="shared" si="167"/>
        <v>5785.1</v>
      </c>
      <c r="O1480" s="1" t="s">
        <v>9</v>
      </c>
    </row>
    <row r="1481" spans="1:15" x14ac:dyDescent="0.3">
      <c r="A1481" s="1" t="s">
        <v>14</v>
      </c>
      <c r="B1481" s="1" t="s">
        <v>329</v>
      </c>
      <c r="C1481" s="1" t="str">
        <f t="shared" si="161"/>
        <v>China</v>
      </c>
      <c r="D1481" s="1" t="s">
        <v>3087</v>
      </c>
      <c r="E1481" s="7" t="str">
        <f>TEXT(DATE(MID(D1481, 13, 4), CHOOSE(MATCH( MID(D1481, 5, 3), {"Jan","Feb","Mar","Apr","May","Jun","Jul","Aug","Sep","Oct","Nov","Dec"}, 0), 1, 2, 3, 4, 5, 6, 7, 8, 9, 10, 11, 12), MID(D1481, 9, 2)), "yyyy-mm-dd")</f>
        <v>2012-01-09</v>
      </c>
      <c r="F1481" s="1" t="str">
        <f t="shared" si="162"/>
        <v>03:17:00</v>
      </c>
      <c r="G1481" s="9" t="str">
        <f t="shared" si="163"/>
        <v>January</v>
      </c>
      <c r="H1481" s="5" t="str">
        <f t="shared" si="164"/>
        <v>2012</v>
      </c>
      <c r="I1481" s="1" t="s">
        <v>3088</v>
      </c>
      <c r="J1481" s="1" t="str">
        <f t="shared" si="165"/>
        <v xml:space="preserve">Long March 4B </v>
      </c>
      <c r="K1481" s="1" t="str">
        <f t="shared" si="166"/>
        <v>Ziyuan-3 01 &amp; VesselSat-2</v>
      </c>
      <c r="L1481" s="1" t="s">
        <v>8</v>
      </c>
      <c r="M1481" s="1">
        <v>64.680000000000007</v>
      </c>
      <c r="N1481" s="1">
        <f t="shared" si="167"/>
        <v>5368.4400000000005</v>
      </c>
      <c r="O1481" s="1" t="s">
        <v>9</v>
      </c>
    </row>
    <row r="1482" spans="1:15" x14ac:dyDescent="0.3">
      <c r="A1482" s="1" t="s">
        <v>1014</v>
      </c>
      <c r="B1482" s="1" t="s">
        <v>130</v>
      </c>
      <c r="C1482" s="1" t="str">
        <f t="shared" si="161"/>
        <v>Kazakhstan</v>
      </c>
      <c r="D1482" s="1" t="s">
        <v>3089</v>
      </c>
      <c r="E1482" s="7" t="str">
        <f>TEXT(DATE(MID(D1482, 13, 4), CHOOSE(MATCH( MID(D1482, 5, 3), {"Jan","Feb","Mar","Apr","May","Jun","Jul","Aug","Sep","Oct","Nov","Dec"}, 0), 1, 2, 3, 4, 5, 6, 7, 8, 9, 10, 11, 12), MID(D1482, 9, 2)), "yyyy-mm-dd")</f>
        <v>2011-12-28</v>
      </c>
      <c r="F1482" s="1" t="str">
        <f t="shared" si="162"/>
        <v>17:09:00</v>
      </c>
      <c r="G1482" s="9" t="str">
        <f t="shared" si="163"/>
        <v>December</v>
      </c>
      <c r="H1482" s="5" t="str">
        <f t="shared" si="164"/>
        <v>2011</v>
      </c>
      <c r="I1482" s="1" t="s">
        <v>3090</v>
      </c>
      <c r="J1482" s="1" t="str">
        <f t="shared" si="165"/>
        <v xml:space="preserve">Soyuz 2.1a/Fregat </v>
      </c>
      <c r="K1482" s="1" t="str">
        <f t="shared" si="166"/>
        <v>Globalstar-2 M083, 88, 91, 85, 81 &amp; 89</v>
      </c>
      <c r="L1482" s="1" t="s">
        <v>8</v>
      </c>
      <c r="M1482" s="1">
        <v>23</v>
      </c>
      <c r="N1482" s="1">
        <f t="shared" si="167"/>
        <v>1909</v>
      </c>
      <c r="O1482" s="1" t="s">
        <v>9</v>
      </c>
    </row>
    <row r="1483" spans="1:15" x14ac:dyDescent="0.3">
      <c r="A1483" s="1" t="s">
        <v>4</v>
      </c>
      <c r="B1483" s="1" t="s">
        <v>5</v>
      </c>
      <c r="C1483" s="1" t="str">
        <f t="shared" si="161"/>
        <v>Russia</v>
      </c>
      <c r="D1483" s="1" t="s">
        <v>3091</v>
      </c>
      <c r="E1483" s="7" t="str">
        <f>TEXT(DATE(MID(D1483, 13, 4), CHOOSE(MATCH( MID(D1483, 5, 3), {"Jan","Feb","Mar","Apr","May","Jun","Jul","Aug","Sep","Oct","Nov","Dec"}, 0), 1, 2, 3, 4, 5, 6, 7, 8, 9, 10, 11, 12), MID(D1483, 9, 2)), "yyyy-mm-dd")</f>
        <v>2011-12-23</v>
      </c>
      <c r="F1483" s="1" t="str">
        <f t="shared" si="162"/>
        <v>12:08:00</v>
      </c>
      <c r="G1483" s="9" t="str">
        <f t="shared" si="163"/>
        <v>December</v>
      </c>
      <c r="H1483" s="5" t="str">
        <f t="shared" si="164"/>
        <v>2011</v>
      </c>
      <c r="I1483" s="1" t="s">
        <v>3092</v>
      </c>
      <c r="J1483" s="1" t="str">
        <f t="shared" si="165"/>
        <v xml:space="preserve">Soyuz 2.1b/Fregat-M </v>
      </c>
      <c r="K1483" s="1" t="str">
        <f t="shared" si="166"/>
        <v>Meridian nÂ°15L</v>
      </c>
      <c r="L1483" s="1" t="s">
        <v>8</v>
      </c>
      <c r="M1483" s="1">
        <v>25</v>
      </c>
      <c r="N1483" s="1">
        <f t="shared" si="167"/>
        <v>2075</v>
      </c>
      <c r="O1483" s="1" t="s">
        <v>257</v>
      </c>
    </row>
    <row r="1484" spans="1:15" x14ac:dyDescent="0.3">
      <c r="A1484" s="1" t="s">
        <v>14</v>
      </c>
      <c r="B1484" s="1" t="s">
        <v>329</v>
      </c>
      <c r="C1484" s="1" t="str">
        <f t="shared" si="161"/>
        <v>China</v>
      </c>
      <c r="D1484" s="1" t="s">
        <v>3093</v>
      </c>
      <c r="E1484" s="7" t="str">
        <f>TEXT(DATE(MID(D1484, 13, 4), CHOOSE(MATCH( MID(D1484, 5, 3), {"Jan","Feb","Mar","Apr","May","Jun","Jul","Aug","Sep","Oct","Nov","Dec"}, 0), 1, 2, 3, 4, 5, 6, 7, 8, 9, 10, 11, 12), MID(D1484, 9, 2)), "yyyy-mm-dd")</f>
        <v>2011-12-22</v>
      </c>
      <c r="F1484" s="1" t="str">
        <f t="shared" si="162"/>
        <v>03:26:00</v>
      </c>
      <c r="G1484" s="9" t="str">
        <f t="shared" si="163"/>
        <v>December</v>
      </c>
      <c r="H1484" s="5" t="str">
        <f t="shared" si="164"/>
        <v>2011</v>
      </c>
      <c r="I1484" s="1" t="s">
        <v>3094</v>
      </c>
      <c r="J1484" s="1" t="str">
        <f t="shared" si="165"/>
        <v xml:space="preserve">Long March 4B </v>
      </c>
      <c r="K1484" s="1" t="str">
        <f t="shared" si="166"/>
        <v>Ziyuan-1 02C</v>
      </c>
      <c r="L1484" s="1" t="s">
        <v>8</v>
      </c>
      <c r="M1484" s="1">
        <v>64.680000000000007</v>
      </c>
      <c r="N1484" s="1">
        <f t="shared" si="167"/>
        <v>5368.4400000000005</v>
      </c>
      <c r="O1484" s="1" t="s">
        <v>9</v>
      </c>
    </row>
    <row r="1485" spans="1:15" x14ac:dyDescent="0.3">
      <c r="A1485" s="1" t="s">
        <v>129</v>
      </c>
      <c r="B1485" s="1" t="s">
        <v>1630</v>
      </c>
      <c r="C1485" s="1" t="str">
        <f t="shared" si="161"/>
        <v>Kazakhstan</v>
      </c>
      <c r="D1485" s="1" t="s">
        <v>3095</v>
      </c>
      <c r="E1485" s="7" t="str">
        <f>TEXT(DATE(MID(D1485, 13, 4), CHOOSE(MATCH( MID(D1485, 5, 3), {"Jan","Feb","Mar","Apr","May","Jun","Jul","Aug","Sep","Oct","Nov","Dec"}, 0), 1, 2, 3, 4, 5, 6, 7, 8, 9, 10, 11, 12), MID(D1485, 9, 2)), "yyyy-mm-dd")</f>
        <v>2011-12-21</v>
      </c>
      <c r="F1485" s="1" t="str">
        <f t="shared" si="162"/>
        <v>13:16:00</v>
      </c>
      <c r="G1485" s="9" t="str">
        <f t="shared" si="163"/>
        <v>December</v>
      </c>
      <c r="H1485" s="5" t="str">
        <f t="shared" si="164"/>
        <v>2011</v>
      </c>
      <c r="I1485" s="1" t="s">
        <v>3096</v>
      </c>
      <c r="J1485" s="1" t="str">
        <f t="shared" si="165"/>
        <v xml:space="preserve">Soyuz FG </v>
      </c>
      <c r="K1485" s="1" t="str">
        <f t="shared" si="166"/>
        <v>Soyuz TMA-03M</v>
      </c>
      <c r="L1485" s="1" t="s">
        <v>346</v>
      </c>
      <c r="M1485" s="1"/>
      <c r="N1485" s="1">
        <f t="shared" si="167"/>
        <v>0</v>
      </c>
      <c r="O1485" s="1" t="s">
        <v>9</v>
      </c>
    </row>
    <row r="1486" spans="1:15" x14ac:dyDescent="0.3">
      <c r="A1486" s="1" t="s">
        <v>14</v>
      </c>
      <c r="B1486" s="1" t="s">
        <v>101</v>
      </c>
      <c r="C1486" s="1" t="str">
        <f t="shared" si="161"/>
        <v>China</v>
      </c>
      <c r="D1486" s="1" t="s">
        <v>3097</v>
      </c>
      <c r="E1486" s="7" t="str">
        <f>TEXT(DATE(MID(D1486, 13, 4), CHOOSE(MATCH( MID(D1486, 5, 3), {"Jan","Feb","Mar","Apr","May","Jun","Jul","Aug","Sep","Oct","Nov","Dec"}, 0), 1, 2, 3, 4, 5, 6, 7, 8, 9, 10, 11, 12), MID(D1486, 9, 2)), "yyyy-mm-dd")</f>
        <v>2011-12-19</v>
      </c>
      <c r="F1486" s="1" t="str">
        <f t="shared" si="162"/>
        <v>16:41:00</v>
      </c>
      <c r="G1486" s="9" t="str">
        <f t="shared" si="163"/>
        <v>December</v>
      </c>
      <c r="H1486" s="5" t="str">
        <f t="shared" si="164"/>
        <v>2011</v>
      </c>
      <c r="I1486" s="1" t="s">
        <v>3098</v>
      </c>
      <c r="J1486" s="1" t="str">
        <f t="shared" si="165"/>
        <v xml:space="preserve">Long March 3B/E </v>
      </c>
      <c r="K1486" s="1" t="str">
        <f t="shared" si="166"/>
        <v>NIGCOMSAT-1R</v>
      </c>
      <c r="L1486" s="1" t="s">
        <v>8</v>
      </c>
      <c r="M1486" s="1">
        <v>29.15</v>
      </c>
      <c r="N1486" s="1">
        <f t="shared" si="167"/>
        <v>2419.4499999999998</v>
      </c>
      <c r="O1486" s="1" t="s">
        <v>9</v>
      </c>
    </row>
    <row r="1487" spans="1:15" x14ac:dyDescent="0.3">
      <c r="A1487" s="1" t="s">
        <v>233</v>
      </c>
      <c r="B1487" s="1" t="s">
        <v>981</v>
      </c>
      <c r="C1487" s="1" t="str">
        <f t="shared" si="161"/>
        <v>France</v>
      </c>
      <c r="D1487" s="1" t="s">
        <v>3099</v>
      </c>
      <c r="E1487" s="7" t="str">
        <f>TEXT(DATE(MID(D1487, 13, 4), CHOOSE(MATCH( MID(D1487, 5, 3), {"Jan","Feb","Mar","Apr","May","Jun","Jul","Aug","Sep","Oct","Nov","Dec"}, 0), 1, 2, 3, 4, 5, 6, 7, 8, 9, 10, 11, 12), MID(D1487, 9, 2)), "yyyy-mm-dd")</f>
        <v>2011-12-17</v>
      </c>
      <c r="F1487" s="1" t="str">
        <f t="shared" si="162"/>
        <v>02:03:00</v>
      </c>
      <c r="G1487" s="9" t="str">
        <f t="shared" si="163"/>
        <v>December</v>
      </c>
      <c r="H1487" s="5" t="str">
        <f t="shared" si="164"/>
        <v>2011</v>
      </c>
      <c r="I1487" s="1" t="s">
        <v>3100</v>
      </c>
      <c r="J1487" s="1" t="str">
        <f t="shared" si="165"/>
        <v xml:space="preserve">Soyuz ST-A/Fregat </v>
      </c>
      <c r="K1487" s="1" t="str">
        <f t="shared" si="166"/>
        <v>PlÃ©iades 1A, SSOT, Elisa</v>
      </c>
      <c r="L1487" s="1" t="s">
        <v>8</v>
      </c>
      <c r="M1487" s="1">
        <v>30</v>
      </c>
      <c r="N1487" s="1">
        <f t="shared" si="167"/>
        <v>2490</v>
      </c>
      <c r="O1487" s="1" t="s">
        <v>9</v>
      </c>
    </row>
    <row r="1488" spans="1:15" x14ac:dyDescent="0.3">
      <c r="A1488" s="1" t="s">
        <v>60</v>
      </c>
      <c r="B1488" s="1" t="s">
        <v>61</v>
      </c>
      <c r="C1488" s="1" t="str">
        <f t="shared" si="161"/>
        <v>Japan</v>
      </c>
      <c r="D1488" s="1" t="s">
        <v>3101</v>
      </c>
      <c r="E1488" s="7" t="str">
        <f>TEXT(DATE(MID(D1488, 13, 4), CHOOSE(MATCH( MID(D1488, 5, 3), {"Jan","Feb","Mar","Apr","May","Jun","Jul","Aug","Sep","Oct","Nov","Dec"}, 0), 1, 2, 3, 4, 5, 6, 7, 8, 9, 10, 11, 12), MID(D1488, 9, 2)), "yyyy-mm-dd")</f>
        <v>2011-12-12</v>
      </c>
      <c r="F1488" s="1" t="str">
        <f t="shared" si="162"/>
        <v>01:21:00</v>
      </c>
      <c r="G1488" s="9" t="str">
        <f t="shared" si="163"/>
        <v>December</v>
      </c>
      <c r="H1488" s="5" t="str">
        <f t="shared" si="164"/>
        <v>2011</v>
      </c>
      <c r="I1488" s="1" t="s">
        <v>3102</v>
      </c>
      <c r="J1488" s="1" t="str">
        <f t="shared" si="165"/>
        <v xml:space="preserve">H-IIA 202 </v>
      </c>
      <c r="K1488" s="1" t="str">
        <f t="shared" si="166"/>
        <v>IGS-Radar 3</v>
      </c>
      <c r="L1488" s="1" t="s">
        <v>8</v>
      </c>
      <c r="M1488" s="1">
        <v>90</v>
      </c>
      <c r="N1488" s="1">
        <f t="shared" si="167"/>
        <v>7470</v>
      </c>
      <c r="O1488" s="1" t="s">
        <v>9</v>
      </c>
    </row>
    <row r="1489" spans="1:15" x14ac:dyDescent="0.3">
      <c r="A1489" s="1" t="s">
        <v>129</v>
      </c>
      <c r="B1489" s="1" t="s">
        <v>565</v>
      </c>
      <c r="C1489" s="1" t="str">
        <f t="shared" si="161"/>
        <v>Kazakhstan</v>
      </c>
      <c r="D1489" s="1" t="s">
        <v>3103</v>
      </c>
      <c r="E1489" s="7" t="str">
        <f>TEXT(DATE(MID(D1489, 13, 4), CHOOSE(MATCH( MID(D1489, 5, 3), {"Jan","Feb","Mar","Apr","May","Jun","Jul","Aug","Sep","Oct","Nov","Dec"}, 0), 1, 2, 3, 4, 5, 6, 7, 8, 9, 10, 11, 12), MID(D1489, 9, 2)), "yyyy-mm-dd")</f>
        <v>2011-12-11</v>
      </c>
      <c r="F1489" s="1" t="str">
        <f t="shared" si="162"/>
        <v>11:16:00</v>
      </c>
      <c r="G1489" s="9" t="str">
        <f t="shared" si="163"/>
        <v>December</v>
      </c>
      <c r="H1489" s="5" t="str">
        <f t="shared" si="164"/>
        <v>2011</v>
      </c>
      <c r="I1489" s="1" t="s">
        <v>3104</v>
      </c>
      <c r="J1489" s="1" t="str">
        <f t="shared" si="165"/>
        <v xml:space="preserve">Proton-M/Briz-M </v>
      </c>
      <c r="K1489" s="1" t="str">
        <f t="shared" si="166"/>
        <v>AMOS 5 &amp; Luch-5A</v>
      </c>
      <c r="L1489" s="1" t="s">
        <v>8</v>
      </c>
      <c r="M1489" s="1">
        <v>65</v>
      </c>
      <c r="N1489" s="1">
        <f t="shared" si="167"/>
        <v>5395</v>
      </c>
      <c r="O1489" s="1" t="s">
        <v>9</v>
      </c>
    </row>
    <row r="1490" spans="1:15" x14ac:dyDescent="0.3">
      <c r="A1490" s="1" t="s">
        <v>14</v>
      </c>
      <c r="B1490" s="1" t="s">
        <v>18</v>
      </c>
      <c r="C1490" s="1" t="str">
        <f t="shared" si="161"/>
        <v>China</v>
      </c>
      <c r="D1490" s="1" t="s">
        <v>3105</v>
      </c>
      <c r="E1490" s="7" t="str">
        <f>TEXT(DATE(MID(D1490, 13, 4), CHOOSE(MATCH( MID(D1490, 5, 3), {"Jan","Feb","Mar","Apr","May","Jun","Jul","Aug","Sep","Oct","Nov","Dec"}, 0), 1, 2, 3, 4, 5, 6, 7, 8, 9, 10, 11, 12), MID(D1490, 9, 2)), "yyyy-mm-dd")</f>
        <v>2011-12-01</v>
      </c>
      <c r="F1490" s="1" t="str">
        <f t="shared" si="162"/>
        <v>21:07:00</v>
      </c>
      <c r="G1490" s="9" t="str">
        <f t="shared" si="163"/>
        <v>December</v>
      </c>
      <c r="H1490" s="5" t="str">
        <f t="shared" si="164"/>
        <v>2011</v>
      </c>
      <c r="I1490" s="1" t="s">
        <v>3106</v>
      </c>
      <c r="J1490" s="1" t="str">
        <f t="shared" si="165"/>
        <v xml:space="preserve">Long March 3A </v>
      </c>
      <c r="K1490" s="1" t="str">
        <f t="shared" si="166"/>
        <v>Beidou-2 I5</v>
      </c>
      <c r="L1490" s="1" t="s">
        <v>8</v>
      </c>
      <c r="M1490" s="1">
        <v>69.7</v>
      </c>
      <c r="N1490" s="1">
        <f t="shared" si="167"/>
        <v>5785.1</v>
      </c>
      <c r="O1490" s="1" t="s">
        <v>9</v>
      </c>
    </row>
    <row r="1491" spans="1:15" x14ac:dyDescent="0.3">
      <c r="A1491" s="1" t="s">
        <v>14</v>
      </c>
      <c r="B1491" s="1" t="s">
        <v>329</v>
      </c>
      <c r="C1491" s="1" t="str">
        <f t="shared" si="161"/>
        <v>China</v>
      </c>
      <c r="D1491" s="1" t="s">
        <v>3107</v>
      </c>
      <c r="E1491" s="7" t="str">
        <f>TEXT(DATE(MID(D1491, 13, 4), CHOOSE(MATCH( MID(D1491, 5, 3), {"Jan","Feb","Mar","Apr","May","Jun","Jul","Aug","Sep","Oct","Nov","Dec"}, 0), 1, 2, 3, 4, 5, 6, 7, 8, 9, 10, 11, 12), MID(D1491, 9, 2)), "yyyy-mm-dd")</f>
        <v>2011-11-29</v>
      </c>
      <c r="F1491" s="1" t="str">
        <f t="shared" si="162"/>
        <v>18:50:00</v>
      </c>
      <c r="G1491" s="9" t="str">
        <f t="shared" si="163"/>
        <v>November</v>
      </c>
      <c r="H1491" s="5" t="str">
        <f t="shared" si="164"/>
        <v>2011</v>
      </c>
      <c r="I1491" s="1" t="s">
        <v>3108</v>
      </c>
      <c r="J1491" s="1" t="str">
        <f t="shared" si="165"/>
        <v xml:space="preserve">Long March 2C </v>
      </c>
      <c r="K1491" s="1" t="str">
        <f t="shared" si="166"/>
        <v>Yaogan 13</v>
      </c>
      <c r="L1491" s="1" t="s">
        <v>8</v>
      </c>
      <c r="M1491" s="1">
        <v>30.8</v>
      </c>
      <c r="N1491" s="1">
        <f t="shared" si="167"/>
        <v>2556.4</v>
      </c>
      <c r="O1491" s="1" t="s">
        <v>9</v>
      </c>
    </row>
    <row r="1492" spans="1:15" x14ac:dyDescent="0.3">
      <c r="A1492" s="1" t="s">
        <v>4</v>
      </c>
      <c r="B1492" s="1" t="s">
        <v>5</v>
      </c>
      <c r="C1492" s="1" t="str">
        <f t="shared" si="161"/>
        <v>Russia</v>
      </c>
      <c r="D1492" s="1" t="s">
        <v>3109</v>
      </c>
      <c r="E1492" s="7" t="str">
        <f>TEXT(DATE(MID(D1492, 13, 4), CHOOSE(MATCH( MID(D1492, 5, 3), {"Jan","Feb","Mar","Apr","May","Jun","Jul","Aug","Sep","Oct","Nov","Dec"}, 0), 1, 2, 3, 4, 5, 6, 7, 8, 9, 10, 11, 12), MID(D1492, 9, 2)), "yyyy-mm-dd")</f>
        <v>2011-11-28</v>
      </c>
      <c r="F1492" s="1" t="str">
        <f t="shared" si="162"/>
        <v>08:25:00</v>
      </c>
      <c r="G1492" s="9" t="str">
        <f t="shared" si="163"/>
        <v>November</v>
      </c>
      <c r="H1492" s="5" t="str">
        <f t="shared" si="164"/>
        <v>2011</v>
      </c>
      <c r="I1492" s="1" t="s">
        <v>3110</v>
      </c>
      <c r="J1492" s="1" t="str">
        <f t="shared" si="165"/>
        <v xml:space="preserve">Soyuz 2.1b/Fregat-M </v>
      </c>
      <c r="K1492" s="1" t="str">
        <f t="shared" si="166"/>
        <v>Cosmos 2478</v>
      </c>
      <c r="L1492" s="1" t="s">
        <v>8</v>
      </c>
      <c r="M1492" s="1">
        <v>25</v>
      </c>
      <c r="N1492" s="1">
        <f t="shared" si="167"/>
        <v>2075</v>
      </c>
      <c r="O1492" s="1" t="s">
        <v>9</v>
      </c>
    </row>
    <row r="1493" spans="1:15" x14ac:dyDescent="0.3">
      <c r="A1493" s="1" t="s">
        <v>74</v>
      </c>
      <c r="B1493" s="1" t="s">
        <v>75</v>
      </c>
      <c r="C1493" s="1" t="str">
        <f t="shared" si="161"/>
        <v>USA</v>
      </c>
      <c r="D1493" s="1" t="s">
        <v>3111</v>
      </c>
      <c r="E1493" s="7" t="str">
        <f>TEXT(DATE(MID(D1493, 13, 4), CHOOSE(MATCH( MID(D1493, 5, 3), {"Jan","Feb","Mar","Apr","May","Jun","Jul","Aug","Sep","Oct","Nov","Dec"}, 0), 1, 2, 3, 4, 5, 6, 7, 8, 9, 10, 11, 12), MID(D1493, 9, 2)), "yyyy-mm-dd")</f>
        <v>2011-11-26</v>
      </c>
      <c r="F1493" s="1" t="str">
        <f t="shared" si="162"/>
        <v>15:02:00</v>
      </c>
      <c r="G1493" s="9" t="str">
        <f t="shared" si="163"/>
        <v>November</v>
      </c>
      <c r="H1493" s="5" t="str">
        <f t="shared" si="164"/>
        <v>2011</v>
      </c>
      <c r="I1493" s="1" t="s">
        <v>3112</v>
      </c>
      <c r="J1493" s="1" t="str">
        <f t="shared" si="165"/>
        <v xml:space="preserve">Atlas V 541 </v>
      </c>
      <c r="K1493" s="1" t="str">
        <f t="shared" si="166"/>
        <v>Curiosity</v>
      </c>
      <c r="L1493" s="1" t="s">
        <v>8</v>
      </c>
      <c r="M1493" s="1">
        <v>145</v>
      </c>
      <c r="N1493" s="1">
        <f t="shared" si="167"/>
        <v>12035</v>
      </c>
      <c r="O1493" s="1" t="s">
        <v>9</v>
      </c>
    </row>
    <row r="1494" spans="1:15" x14ac:dyDescent="0.3">
      <c r="A1494" s="1" t="s">
        <v>1623</v>
      </c>
      <c r="B1494" s="1" t="s">
        <v>529</v>
      </c>
      <c r="C1494" s="1" t="str">
        <f t="shared" si="161"/>
        <v>Kazakhstan</v>
      </c>
      <c r="D1494" s="1" t="s">
        <v>3113</v>
      </c>
      <c r="E1494" s="7" t="str">
        <f>TEXT(DATE(MID(D1494, 13, 4), CHOOSE(MATCH( MID(D1494, 5, 3), {"Jan","Feb","Mar","Apr","May","Jun","Jul","Aug","Sep","Oct","Nov","Dec"}, 0), 1, 2, 3, 4, 5, 6, 7, 8, 9, 10, 11, 12), MID(D1494, 9, 2)), "yyyy-mm-dd")</f>
        <v>2011-11-25</v>
      </c>
      <c r="F1494" s="1" t="str">
        <f t="shared" si="162"/>
        <v>19:10:00</v>
      </c>
      <c r="G1494" s="9" t="str">
        <f t="shared" si="163"/>
        <v>November</v>
      </c>
      <c r="H1494" s="5" t="str">
        <f t="shared" si="164"/>
        <v>2011</v>
      </c>
      <c r="I1494" s="1" t="s">
        <v>3114</v>
      </c>
      <c r="J1494" s="1" t="str">
        <f t="shared" si="165"/>
        <v xml:space="preserve">Proton-M/Briz-M </v>
      </c>
      <c r="K1494" s="1" t="str">
        <f t="shared" si="166"/>
        <v>AsiaSat 7</v>
      </c>
      <c r="L1494" s="1" t="s">
        <v>8</v>
      </c>
      <c r="M1494" s="1">
        <v>65</v>
      </c>
      <c r="N1494" s="1">
        <f t="shared" si="167"/>
        <v>5395</v>
      </c>
      <c r="O1494" s="1" t="s">
        <v>9</v>
      </c>
    </row>
    <row r="1495" spans="1:15" x14ac:dyDescent="0.3">
      <c r="A1495" s="1" t="s">
        <v>14</v>
      </c>
      <c r="B1495" s="1" t="s">
        <v>90</v>
      </c>
      <c r="C1495" s="1" t="str">
        <f t="shared" si="161"/>
        <v>China</v>
      </c>
      <c r="D1495" s="1" t="s">
        <v>3115</v>
      </c>
      <c r="E1495" s="7" t="str">
        <f>TEXT(DATE(MID(D1495, 13, 4), CHOOSE(MATCH( MID(D1495, 5, 3), {"Jan","Feb","Mar","Apr","May","Jun","Jul","Aug","Sep","Oct","Nov","Dec"}, 0), 1, 2, 3, 4, 5, 6, 7, 8, 9, 10, 11, 12), MID(D1495, 9, 2)), "yyyy-mm-dd")</f>
        <v>2011-11-20</v>
      </c>
      <c r="F1495" s="1" t="str">
        <f t="shared" si="162"/>
        <v>00:15:00</v>
      </c>
      <c r="G1495" s="9" t="str">
        <f t="shared" si="163"/>
        <v>November</v>
      </c>
      <c r="H1495" s="5" t="str">
        <f t="shared" si="164"/>
        <v>2011</v>
      </c>
      <c r="I1495" s="1" t="s">
        <v>3116</v>
      </c>
      <c r="J1495" s="1" t="str">
        <f t="shared" si="165"/>
        <v xml:space="preserve">Long March 2D </v>
      </c>
      <c r="K1495" s="1" t="str">
        <f t="shared" si="166"/>
        <v>Shiyan-4 &amp; Chuangxin-1 03</v>
      </c>
      <c r="L1495" s="1" t="s">
        <v>8</v>
      </c>
      <c r="M1495" s="1">
        <v>29.75</v>
      </c>
      <c r="N1495" s="1">
        <f t="shared" si="167"/>
        <v>2469.25</v>
      </c>
      <c r="O1495" s="1" t="s">
        <v>9</v>
      </c>
    </row>
    <row r="1496" spans="1:15" x14ac:dyDescent="0.3">
      <c r="A1496" s="1" t="s">
        <v>129</v>
      </c>
      <c r="B1496" s="1" t="s">
        <v>1630</v>
      </c>
      <c r="C1496" s="1" t="str">
        <f t="shared" si="161"/>
        <v>Kazakhstan</v>
      </c>
      <c r="D1496" s="1" t="s">
        <v>3117</v>
      </c>
      <c r="E1496" s="7" t="str">
        <f>TEXT(DATE(MID(D1496, 13, 4), CHOOSE(MATCH( MID(D1496, 5, 3), {"Jan","Feb","Mar","Apr","May","Jun","Jul","Aug","Sep","Oct","Nov","Dec"}, 0), 1, 2, 3, 4, 5, 6, 7, 8, 9, 10, 11, 12), MID(D1496, 9, 2)), "yyyy-mm-dd")</f>
        <v>2011-11-14</v>
      </c>
      <c r="F1496" s="1" t="str">
        <f t="shared" si="162"/>
        <v>04:14:00</v>
      </c>
      <c r="G1496" s="9" t="str">
        <f t="shared" si="163"/>
        <v>November</v>
      </c>
      <c r="H1496" s="5" t="str">
        <f t="shared" si="164"/>
        <v>2011</v>
      </c>
      <c r="I1496" s="1" t="s">
        <v>3118</v>
      </c>
      <c r="J1496" s="1" t="str">
        <f t="shared" si="165"/>
        <v xml:space="preserve">Soyuz FG </v>
      </c>
      <c r="K1496" s="1" t="str">
        <f t="shared" si="166"/>
        <v>Soyuz TMA-22</v>
      </c>
      <c r="L1496" s="1" t="s">
        <v>346</v>
      </c>
      <c r="M1496" s="1"/>
      <c r="N1496" s="1">
        <f t="shared" si="167"/>
        <v>0</v>
      </c>
      <c r="O1496" s="1" t="s">
        <v>9</v>
      </c>
    </row>
    <row r="1497" spans="1:15" x14ac:dyDescent="0.3">
      <c r="A1497" s="1" t="s">
        <v>14</v>
      </c>
      <c r="B1497" s="1" t="s">
        <v>329</v>
      </c>
      <c r="C1497" s="1" t="str">
        <f t="shared" si="161"/>
        <v>China</v>
      </c>
      <c r="D1497" s="1" t="s">
        <v>3119</v>
      </c>
      <c r="E1497" s="7" t="str">
        <f>TEXT(DATE(MID(D1497, 13, 4), CHOOSE(MATCH( MID(D1497, 5, 3), {"Jan","Feb","Mar","Apr","May","Jun","Jul","Aug","Sep","Oct","Nov","Dec"}, 0), 1, 2, 3, 4, 5, 6, 7, 8, 9, 10, 11, 12), MID(D1497, 9, 2)), "yyyy-mm-dd")</f>
        <v>2011-11-09</v>
      </c>
      <c r="F1497" s="1" t="str">
        <f t="shared" si="162"/>
        <v>03:21:00</v>
      </c>
      <c r="G1497" s="9" t="str">
        <f t="shared" si="163"/>
        <v>November</v>
      </c>
      <c r="H1497" s="5" t="str">
        <f t="shared" si="164"/>
        <v>2011</v>
      </c>
      <c r="I1497" s="1" t="s">
        <v>3120</v>
      </c>
      <c r="J1497" s="1" t="str">
        <f t="shared" si="165"/>
        <v xml:space="preserve">Long March 4B </v>
      </c>
      <c r="K1497" s="1" t="str">
        <f t="shared" si="166"/>
        <v>Yaogan 12 &amp; Tianxun-1</v>
      </c>
      <c r="L1497" s="1" t="s">
        <v>8</v>
      </c>
      <c r="M1497" s="1">
        <v>64.680000000000007</v>
      </c>
      <c r="N1497" s="1">
        <f t="shared" si="167"/>
        <v>5368.4400000000005</v>
      </c>
      <c r="O1497" s="1" t="s">
        <v>9</v>
      </c>
    </row>
    <row r="1498" spans="1:15" x14ac:dyDescent="0.3">
      <c r="A1498" s="1" t="s">
        <v>129</v>
      </c>
      <c r="B1498" s="1" t="s">
        <v>2022</v>
      </c>
      <c r="C1498" s="1" t="str">
        <f t="shared" si="161"/>
        <v>Kazakhstan</v>
      </c>
      <c r="D1498" s="1" t="s">
        <v>3121</v>
      </c>
      <c r="E1498" s="7" t="str">
        <f>TEXT(DATE(MID(D1498, 13, 4), CHOOSE(MATCH( MID(D1498, 5, 3), {"Jan","Feb","Mar","Apr","May","Jun","Jul","Aug","Sep","Oct","Nov","Dec"}, 0), 1, 2, 3, 4, 5, 6, 7, 8, 9, 10, 11, 12), MID(D1498, 9, 2)), "yyyy-mm-dd")</f>
        <v>2011-11-08</v>
      </c>
      <c r="F1498" s="1" t="str">
        <f t="shared" si="162"/>
        <v>20:16:00</v>
      </c>
      <c r="G1498" s="9" t="str">
        <f t="shared" si="163"/>
        <v>November</v>
      </c>
      <c r="H1498" s="5" t="str">
        <f t="shared" si="164"/>
        <v>2011</v>
      </c>
      <c r="I1498" s="1" t="s">
        <v>3122</v>
      </c>
      <c r="J1498" s="1" t="str">
        <f t="shared" si="165"/>
        <v xml:space="preserve">Zenit-2 FG </v>
      </c>
      <c r="K1498" s="1" t="str">
        <f t="shared" si="166"/>
        <v>Fobos-Grunt &amp; Yinghuo 1</v>
      </c>
      <c r="L1498" s="1" t="s">
        <v>346</v>
      </c>
      <c r="M1498" s="1"/>
      <c r="N1498" s="1">
        <f t="shared" si="167"/>
        <v>0</v>
      </c>
      <c r="O1498" s="1" t="s">
        <v>9</v>
      </c>
    </row>
    <row r="1499" spans="1:15" x14ac:dyDescent="0.3">
      <c r="A1499" s="1" t="s">
        <v>129</v>
      </c>
      <c r="B1499" s="1" t="s">
        <v>565</v>
      </c>
      <c r="C1499" s="1" t="str">
        <f t="shared" si="161"/>
        <v>Kazakhstan</v>
      </c>
      <c r="D1499" s="1" t="s">
        <v>3123</v>
      </c>
      <c r="E1499" s="7" t="str">
        <f>TEXT(DATE(MID(D1499, 13, 4), CHOOSE(MATCH( MID(D1499, 5, 3), {"Jan","Feb","Mar","Apr","May","Jun","Jul","Aug","Sep","Oct","Nov","Dec"}, 0), 1, 2, 3, 4, 5, 6, 7, 8, 9, 10, 11, 12), MID(D1499, 9, 2)), "yyyy-mm-dd")</f>
        <v>2011-11-04</v>
      </c>
      <c r="F1499" s="1" t="str">
        <f t="shared" si="162"/>
        <v>12:51:00</v>
      </c>
      <c r="G1499" s="9" t="str">
        <f t="shared" si="163"/>
        <v>November</v>
      </c>
      <c r="H1499" s="5" t="str">
        <f t="shared" si="164"/>
        <v>2011</v>
      </c>
      <c r="I1499" s="1" t="s">
        <v>3124</v>
      </c>
      <c r="J1499" s="1" t="str">
        <f t="shared" si="165"/>
        <v xml:space="preserve">Proton-M/Briz-M </v>
      </c>
      <c r="K1499" s="1" t="str">
        <f t="shared" si="166"/>
        <v>Cosmos 2475, 2476 &amp; 2477</v>
      </c>
      <c r="L1499" s="1" t="s">
        <v>8</v>
      </c>
      <c r="M1499" s="1">
        <v>65</v>
      </c>
      <c r="N1499" s="1">
        <f t="shared" si="167"/>
        <v>5395</v>
      </c>
      <c r="O1499" s="1" t="s">
        <v>9</v>
      </c>
    </row>
    <row r="1500" spans="1:15" x14ac:dyDescent="0.3">
      <c r="A1500" s="1" t="s">
        <v>14</v>
      </c>
      <c r="B1500" s="1" t="s">
        <v>138</v>
      </c>
      <c r="C1500" s="1" t="str">
        <f t="shared" si="161"/>
        <v>China</v>
      </c>
      <c r="D1500" s="1" t="s">
        <v>3125</v>
      </c>
      <c r="E1500" s="7" t="str">
        <f>TEXT(DATE(MID(D1500, 13, 4), CHOOSE(MATCH( MID(D1500, 5, 3), {"Jan","Feb","Mar","Apr","May","Jun","Jul","Aug","Sep","Oct","Nov","Dec"}, 0), 1, 2, 3, 4, 5, 6, 7, 8, 9, 10, 11, 12), MID(D1500, 9, 2)), "yyyy-mm-dd")</f>
        <v>2011-10-31</v>
      </c>
      <c r="F1500" s="1" t="str">
        <f t="shared" si="162"/>
        <v>21:58:00</v>
      </c>
      <c r="G1500" s="9" t="str">
        <f t="shared" si="163"/>
        <v>October</v>
      </c>
      <c r="H1500" s="5" t="str">
        <f t="shared" si="164"/>
        <v>2011</v>
      </c>
      <c r="I1500" s="1" t="s">
        <v>3126</v>
      </c>
      <c r="J1500" s="1" t="str">
        <f t="shared" si="165"/>
        <v xml:space="preserve">Long March 2F/G </v>
      </c>
      <c r="K1500" s="1" t="str">
        <f t="shared" si="166"/>
        <v>Shenzhou 8</v>
      </c>
      <c r="L1500" s="1" t="s">
        <v>8</v>
      </c>
      <c r="M1500" s="1"/>
      <c r="N1500" s="1">
        <f t="shared" si="167"/>
        <v>0</v>
      </c>
      <c r="O1500" s="1" t="s">
        <v>9</v>
      </c>
    </row>
    <row r="1501" spans="1:15" x14ac:dyDescent="0.3">
      <c r="A1501" s="1" t="s">
        <v>129</v>
      </c>
      <c r="B1501" s="1" t="s">
        <v>1630</v>
      </c>
      <c r="C1501" s="1" t="str">
        <f t="shared" si="161"/>
        <v>Kazakhstan</v>
      </c>
      <c r="D1501" s="1" t="s">
        <v>3127</v>
      </c>
      <c r="E1501" s="7" t="str">
        <f>TEXT(DATE(MID(D1501, 13, 4), CHOOSE(MATCH( MID(D1501, 5, 3), {"Jan","Feb","Mar","Apr","May","Jun","Jul","Aug","Sep","Oct","Nov","Dec"}, 0), 1, 2, 3, 4, 5, 6, 7, 8, 9, 10, 11, 12), MID(D1501, 9, 2)), "yyyy-mm-dd")</f>
        <v>2011-10-30</v>
      </c>
      <c r="F1501" s="1" t="str">
        <f t="shared" si="162"/>
        <v>10:11:00</v>
      </c>
      <c r="G1501" s="9" t="str">
        <f t="shared" si="163"/>
        <v>October</v>
      </c>
      <c r="H1501" s="5" t="str">
        <f t="shared" si="164"/>
        <v>2011</v>
      </c>
      <c r="I1501" s="1" t="s">
        <v>3128</v>
      </c>
      <c r="J1501" s="1" t="str">
        <f t="shared" si="165"/>
        <v xml:space="preserve">Soyuz U </v>
      </c>
      <c r="K1501" s="1" t="str">
        <f t="shared" si="166"/>
        <v>Progress M-13M</v>
      </c>
      <c r="L1501" s="1" t="s">
        <v>346</v>
      </c>
      <c r="M1501" s="1">
        <v>20</v>
      </c>
      <c r="N1501" s="1">
        <f t="shared" si="167"/>
        <v>1660</v>
      </c>
      <c r="O1501" s="1" t="s">
        <v>9</v>
      </c>
    </row>
    <row r="1502" spans="1:15" x14ac:dyDescent="0.3">
      <c r="A1502" s="1" t="s">
        <v>74</v>
      </c>
      <c r="B1502" s="1" t="s">
        <v>114</v>
      </c>
      <c r="C1502" s="1" t="str">
        <f t="shared" si="161"/>
        <v>USA</v>
      </c>
      <c r="D1502" s="1" t="s">
        <v>3129</v>
      </c>
      <c r="E1502" s="7" t="str">
        <f>TEXT(DATE(MID(D1502, 13, 4), CHOOSE(MATCH( MID(D1502, 5, 3), {"Jan","Feb","Mar","Apr","May","Jun","Jul","Aug","Sep","Oct","Nov","Dec"}, 0), 1, 2, 3, 4, 5, 6, 7, 8, 9, 10, 11, 12), MID(D1502, 9, 2)), "yyyy-mm-dd")</f>
        <v>2011-10-28</v>
      </c>
      <c r="F1502" s="1" t="str">
        <f t="shared" si="162"/>
        <v>09:48:00</v>
      </c>
      <c r="G1502" s="9" t="str">
        <f t="shared" si="163"/>
        <v>October</v>
      </c>
      <c r="H1502" s="5" t="str">
        <f t="shared" si="164"/>
        <v>2011</v>
      </c>
      <c r="I1502" s="1" t="s">
        <v>3130</v>
      </c>
      <c r="J1502" s="1" t="str">
        <f t="shared" si="165"/>
        <v xml:space="preserve">Delta II 7920-10C </v>
      </c>
      <c r="K1502" s="1" t="str">
        <f t="shared" si="166"/>
        <v>Suomi NPP / ELaNa III</v>
      </c>
      <c r="L1502" s="1" t="s">
        <v>346</v>
      </c>
      <c r="M1502" s="1"/>
      <c r="N1502" s="1">
        <f t="shared" si="167"/>
        <v>0</v>
      </c>
      <c r="O1502" s="1" t="s">
        <v>9</v>
      </c>
    </row>
    <row r="1503" spans="1:15" x14ac:dyDescent="0.3">
      <c r="A1503" s="1" t="s">
        <v>233</v>
      </c>
      <c r="B1503" s="1" t="s">
        <v>981</v>
      </c>
      <c r="C1503" s="1" t="str">
        <f t="shared" si="161"/>
        <v>France</v>
      </c>
      <c r="D1503" s="1" t="s">
        <v>3131</v>
      </c>
      <c r="E1503" s="7" t="str">
        <f>TEXT(DATE(MID(D1503, 13, 4), CHOOSE(MATCH( MID(D1503, 5, 3), {"Jan","Feb","Mar","Apr","May","Jun","Jul","Aug","Sep","Oct","Nov","Dec"}, 0), 1, 2, 3, 4, 5, 6, 7, 8, 9, 10, 11, 12), MID(D1503, 9, 2)), "yyyy-mm-dd")</f>
        <v>2011-10-21</v>
      </c>
      <c r="F1503" s="1" t="str">
        <f t="shared" si="162"/>
        <v>10:30:00</v>
      </c>
      <c r="G1503" s="9" t="str">
        <f t="shared" si="163"/>
        <v>October</v>
      </c>
      <c r="H1503" s="5" t="str">
        <f t="shared" si="164"/>
        <v>2011</v>
      </c>
      <c r="I1503" s="1" t="s">
        <v>3132</v>
      </c>
      <c r="J1503" s="1" t="str">
        <f t="shared" si="165"/>
        <v xml:space="preserve">Soyuz ST-B/Fregat-MT </v>
      </c>
      <c r="K1503" s="1" t="str">
        <f t="shared" si="166"/>
        <v>Galileo IOV FM01-FM02</v>
      </c>
      <c r="L1503" s="1" t="s">
        <v>8</v>
      </c>
      <c r="M1503" s="1">
        <v>30</v>
      </c>
      <c r="N1503" s="1">
        <f t="shared" si="167"/>
        <v>2490</v>
      </c>
      <c r="O1503" s="1" t="s">
        <v>9</v>
      </c>
    </row>
    <row r="1504" spans="1:15" x14ac:dyDescent="0.3">
      <c r="A1504" s="1" t="s">
        <v>1623</v>
      </c>
      <c r="B1504" s="1" t="s">
        <v>529</v>
      </c>
      <c r="C1504" s="1" t="str">
        <f t="shared" si="161"/>
        <v>Kazakhstan</v>
      </c>
      <c r="D1504" s="1" t="s">
        <v>3133</v>
      </c>
      <c r="E1504" s="7" t="str">
        <f>TEXT(DATE(MID(D1504, 13, 4), CHOOSE(MATCH( MID(D1504, 5, 3), {"Jan","Feb","Mar","Apr","May","Jun","Jul","Aug","Sep","Oct","Nov","Dec"}, 0), 1, 2, 3, 4, 5, 6, 7, 8, 9, 10, 11, 12), MID(D1504, 9, 2)), "yyyy-mm-dd")</f>
        <v>2011-10-19</v>
      </c>
      <c r="F1504" s="1" t="str">
        <f t="shared" si="162"/>
        <v>18:48:00</v>
      </c>
      <c r="G1504" s="9" t="str">
        <f t="shared" si="163"/>
        <v>October</v>
      </c>
      <c r="H1504" s="5" t="str">
        <f t="shared" si="164"/>
        <v>2011</v>
      </c>
      <c r="I1504" s="1" t="s">
        <v>3134</v>
      </c>
      <c r="J1504" s="1" t="str">
        <f t="shared" si="165"/>
        <v xml:space="preserve">Proton-M/Briz-M </v>
      </c>
      <c r="K1504" s="1" t="str">
        <f t="shared" si="166"/>
        <v>ViaSat-1</v>
      </c>
      <c r="L1504" s="1" t="s">
        <v>8</v>
      </c>
      <c r="M1504" s="1">
        <v>65</v>
      </c>
      <c r="N1504" s="1">
        <f t="shared" si="167"/>
        <v>5395</v>
      </c>
      <c r="O1504" s="1" t="s">
        <v>9</v>
      </c>
    </row>
    <row r="1505" spans="1:15" x14ac:dyDescent="0.3">
      <c r="A1505" s="1" t="s">
        <v>86</v>
      </c>
      <c r="B1505" s="1" t="s">
        <v>87</v>
      </c>
      <c r="C1505" s="1" t="str">
        <f t="shared" si="161"/>
        <v>India</v>
      </c>
      <c r="D1505" s="1" t="s">
        <v>3135</v>
      </c>
      <c r="E1505" s="7" t="str">
        <f>TEXT(DATE(MID(D1505, 13, 4), CHOOSE(MATCH( MID(D1505, 5, 3), {"Jan","Feb","Mar","Apr","May","Jun","Jul","Aug","Sep","Oct","Nov","Dec"}, 0), 1, 2, 3, 4, 5, 6, 7, 8, 9, 10, 11, 12), MID(D1505, 9, 2)), "yyyy-mm-dd")</f>
        <v>2011-10-12</v>
      </c>
      <c r="F1505" s="1" t="str">
        <f t="shared" si="162"/>
        <v>05:31:00</v>
      </c>
      <c r="G1505" s="9" t="str">
        <f t="shared" si="163"/>
        <v>October</v>
      </c>
      <c r="H1505" s="5" t="str">
        <f t="shared" si="164"/>
        <v>2011</v>
      </c>
      <c r="I1505" s="1" t="s">
        <v>3136</v>
      </c>
      <c r="J1505" s="1" t="str">
        <f t="shared" si="165"/>
        <v xml:space="preserve">PSLV-CA </v>
      </c>
      <c r="K1505" s="1" t="str">
        <f t="shared" si="166"/>
        <v>Megha-Tropiques &amp; Others</v>
      </c>
      <c r="L1505" s="1" t="s">
        <v>8</v>
      </c>
      <c r="M1505" s="1">
        <v>21</v>
      </c>
      <c r="N1505" s="1">
        <f t="shared" si="167"/>
        <v>1743</v>
      </c>
      <c r="O1505" s="1" t="s">
        <v>9</v>
      </c>
    </row>
    <row r="1506" spans="1:15" x14ac:dyDescent="0.3">
      <c r="A1506" s="1" t="s">
        <v>14</v>
      </c>
      <c r="B1506" s="1" t="s">
        <v>101</v>
      </c>
      <c r="C1506" s="1" t="str">
        <f t="shared" si="161"/>
        <v>China</v>
      </c>
      <c r="D1506" s="1" t="s">
        <v>3137</v>
      </c>
      <c r="E1506" s="7" t="str">
        <f>TEXT(DATE(MID(D1506, 13, 4), CHOOSE(MATCH( MID(D1506, 5, 3), {"Jan","Feb","Mar","Apr","May","Jun","Jul","Aug","Sep","Oct","Nov","Dec"}, 0), 1, 2, 3, 4, 5, 6, 7, 8, 9, 10, 11, 12), MID(D1506, 9, 2)), "yyyy-mm-dd")</f>
        <v>2011-10-07</v>
      </c>
      <c r="F1506" s="1" t="str">
        <f t="shared" si="162"/>
        <v>08:21:00</v>
      </c>
      <c r="G1506" s="9" t="str">
        <f t="shared" si="163"/>
        <v>October</v>
      </c>
      <c r="H1506" s="5" t="str">
        <f t="shared" si="164"/>
        <v>2011</v>
      </c>
      <c r="I1506" s="1" t="s">
        <v>3138</v>
      </c>
      <c r="J1506" s="1" t="str">
        <f t="shared" si="165"/>
        <v xml:space="preserve">Long March 3B/E </v>
      </c>
      <c r="K1506" s="1" t="str">
        <f t="shared" si="166"/>
        <v>Eutelsat W3C</v>
      </c>
      <c r="L1506" s="1" t="s">
        <v>8</v>
      </c>
      <c r="M1506" s="1">
        <v>29.15</v>
      </c>
      <c r="N1506" s="1">
        <f t="shared" si="167"/>
        <v>2419.4499999999998</v>
      </c>
      <c r="O1506" s="1" t="s">
        <v>9</v>
      </c>
    </row>
    <row r="1507" spans="1:15" x14ac:dyDescent="0.3">
      <c r="A1507" s="1" t="s">
        <v>2835</v>
      </c>
      <c r="B1507" s="1" t="s">
        <v>2022</v>
      </c>
      <c r="C1507" s="1" t="str">
        <f t="shared" si="161"/>
        <v>Kazakhstan</v>
      </c>
      <c r="D1507" s="1" t="s">
        <v>3139</v>
      </c>
      <c r="E1507" s="7" t="str">
        <f>TEXT(DATE(MID(D1507, 13, 4), CHOOSE(MATCH( MID(D1507, 5, 3), {"Jan","Feb","Mar","Apr","May","Jun","Jul","Aug","Sep","Oct","Nov","Dec"}, 0), 1, 2, 3, 4, 5, 6, 7, 8, 9, 10, 11, 12), MID(D1507, 9, 2)), "yyyy-mm-dd")</f>
        <v>2011-10-05</v>
      </c>
      <c r="F1507" s="1" t="str">
        <f t="shared" si="162"/>
        <v>21:00:00</v>
      </c>
      <c r="G1507" s="9" t="str">
        <f t="shared" si="163"/>
        <v>October</v>
      </c>
      <c r="H1507" s="5" t="str">
        <f t="shared" si="164"/>
        <v>2011</v>
      </c>
      <c r="I1507" s="1" t="s">
        <v>3140</v>
      </c>
      <c r="J1507" s="1" t="str">
        <f t="shared" si="165"/>
        <v xml:space="preserve">Zenit-3 SLB </v>
      </c>
      <c r="K1507" s="1" t="str">
        <f t="shared" si="166"/>
        <v>Intelsat 18</v>
      </c>
      <c r="L1507" s="1" t="s">
        <v>346</v>
      </c>
      <c r="M1507" s="1"/>
      <c r="N1507" s="1">
        <f t="shared" si="167"/>
        <v>0</v>
      </c>
      <c r="O1507" s="1" t="s">
        <v>9</v>
      </c>
    </row>
    <row r="1508" spans="1:15" x14ac:dyDescent="0.3">
      <c r="A1508" s="1" t="s">
        <v>4</v>
      </c>
      <c r="B1508" s="1" t="s">
        <v>5</v>
      </c>
      <c r="C1508" s="1" t="str">
        <f t="shared" si="161"/>
        <v>Russia</v>
      </c>
      <c r="D1508" s="1" t="s">
        <v>3141</v>
      </c>
      <c r="E1508" s="7" t="str">
        <f>TEXT(DATE(MID(D1508, 13, 4), CHOOSE(MATCH( MID(D1508, 5, 3), {"Jan","Feb","Mar","Apr","May","Jun","Jul","Aug","Sep","Oct","Nov","Dec"}, 0), 1, 2, 3, 4, 5, 6, 7, 8, 9, 10, 11, 12), MID(D1508, 9, 2)), "yyyy-mm-dd")</f>
        <v>2011-10-02</v>
      </c>
      <c r="F1508" s="1" t="str">
        <f t="shared" si="162"/>
        <v>20:15:00</v>
      </c>
      <c r="G1508" s="9" t="str">
        <f t="shared" si="163"/>
        <v>October</v>
      </c>
      <c r="H1508" s="5" t="str">
        <f t="shared" si="164"/>
        <v>2011</v>
      </c>
      <c r="I1508" s="1" t="s">
        <v>3142</v>
      </c>
      <c r="J1508" s="1" t="str">
        <f t="shared" si="165"/>
        <v xml:space="preserve">Soyuz 2.1b/Fregat-M </v>
      </c>
      <c r="K1508" s="1" t="str">
        <f t="shared" si="166"/>
        <v>Cosmos 2474</v>
      </c>
      <c r="L1508" s="1" t="s">
        <v>8</v>
      </c>
      <c r="M1508" s="1">
        <v>25</v>
      </c>
      <c r="N1508" s="1">
        <f t="shared" si="167"/>
        <v>2075</v>
      </c>
      <c r="O1508" s="1" t="s">
        <v>9</v>
      </c>
    </row>
    <row r="1509" spans="1:15" x14ac:dyDescent="0.3">
      <c r="A1509" s="1" t="s">
        <v>1623</v>
      </c>
      <c r="B1509" s="1" t="s">
        <v>529</v>
      </c>
      <c r="C1509" s="1" t="str">
        <f t="shared" si="161"/>
        <v>Kazakhstan</v>
      </c>
      <c r="D1509" s="1" t="s">
        <v>3143</v>
      </c>
      <c r="E1509" s="7" t="str">
        <f>TEXT(DATE(MID(D1509, 13, 4), CHOOSE(MATCH( MID(D1509, 5, 3), {"Jan","Feb","Mar","Apr","May","Jun","Jul","Aug","Sep","Oct","Nov","Dec"}, 0), 1, 2, 3, 4, 5, 6, 7, 8, 9, 10, 11, 12), MID(D1509, 9, 2)), "yyyy-mm-dd")</f>
        <v>2011-09-29</v>
      </c>
      <c r="F1509" s="1" t="str">
        <f t="shared" si="162"/>
        <v>18:31:00</v>
      </c>
      <c r="G1509" s="9" t="str">
        <f t="shared" si="163"/>
        <v>September</v>
      </c>
      <c r="H1509" s="5" t="str">
        <f t="shared" si="164"/>
        <v>2011</v>
      </c>
      <c r="I1509" s="1" t="s">
        <v>3144</v>
      </c>
      <c r="J1509" s="1" t="str">
        <f t="shared" si="165"/>
        <v xml:space="preserve">Proton-M/Briz-M </v>
      </c>
      <c r="K1509" s="1" t="str">
        <f t="shared" si="166"/>
        <v>QuetzSat-1</v>
      </c>
      <c r="L1509" s="1" t="s">
        <v>8</v>
      </c>
      <c r="M1509" s="1">
        <v>65</v>
      </c>
      <c r="N1509" s="1">
        <f t="shared" si="167"/>
        <v>5395</v>
      </c>
      <c r="O1509" s="1" t="s">
        <v>9</v>
      </c>
    </row>
    <row r="1510" spans="1:15" x14ac:dyDescent="0.3">
      <c r="A1510" s="1" t="s">
        <v>14</v>
      </c>
      <c r="B1510" s="1" t="s">
        <v>138</v>
      </c>
      <c r="C1510" s="1" t="str">
        <f t="shared" si="161"/>
        <v>China</v>
      </c>
      <c r="D1510" s="1" t="s">
        <v>3145</v>
      </c>
      <c r="E1510" s="7" t="str">
        <f>TEXT(DATE(MID(D1510, 13, 4), CHOOSE(MATCH( MID(D1510, 5, 3), {"Jan","Feb","Mar","Apr","May","Jun","Jul","Aug","Sep","Oct","Nov","Dec"}, 0), 1, 2, 3, 4, 5, 6, 7, 8, 9, 10, 11, 12), MID(D1510, 9, 2)), "yyyy-mm-dd")</f>
        <v>2011-09-29</v>
      </c>
      <c r="F1510" s="1" t="str">
        <f t="shared" si="162"/>
        <v>13:16:00</v>
      </c>
      <c r="G1510" s="9" t="str">
        <f t="shared" si="163"/>
        <v>September</v>
      </c>
      <c r="H1510" s="5" t="str">
        <f t="shared" si="164"/>
        <v>2011</v>
      </c>
      <c r="I1510" s="1" t="s">
        <v>3146</v>
      </c>
      <c r="J1510" s="1" t="str">
        <f t="shared" si="165"/>
        <v xml:space="preserve">Long March 2F/T </v>
      </c>
      <c r="K1510" s="1" t="str">
        <f t="shared" si="166"/>
        <v>Tiangong-1</v>
      </c>
      <c r="L1510" s="1" t="s">
        <v>8</v>
      </c>
      <c r="M1510" s="1"/>
      <c r="N1510" s="1">
        <f t="shared" si="167"/>
        <v>0</v>
      </c>
      <c r="O1510" s="1" t="s">
        <v>9</v>
      </c>
    </row>
    <row r="1511" spans="1:15" x14ac:dyDescent="0.3">
      <c r="A1511" s="1" t="s">
        <v>342</v>
      </c>
      <c r="B1511" s="1" t="s">
        <v>3147</v>
      </c>
      <c r="C1511" s="1" t="str">
        <f t="shared" si="161"/>
        <v>USA</v>
      </c>
      <c r="D1511" s="1" t="s">
        <v>3148</v>
      </c>
      <c r="E1511" s="7" t="str">
        <f>TEXT(DATE(MID(D1511, 13, 4), CHOOSE(MATCH( MID(D1511, 5, 3), {"Jan","Feb","Mar","Apr","May","Jun","Jul","Aug","Sep","Oct","Nov","Dec"}, 0), 1, 2, 3, 4, 5, 6, 7, 8, 9, 10, 11, 12), MID(D1511, 9, 2)), "yyyy-mm-dd")</f>
        <v>2011-09-27</v>
      </c>
      <c r="F1511" s="1" t="str">
        <f t="shared" si="162"/>
        <v>15:49:00</v>
      </c>
      <c r="G1511" s="9" t="str">
        <f t="shared" si="163"/>
        <v>September</v>
      </c>
      <c r="H1511" s="5" t="str">
        <f t="shared" si="164"/>
        <v>2011</v>
      </c>
      <c r="I1511" s="1" t="s">
        <v>3149</v>
      </c>
      <c r="J1511" s="1" t="str">
        <f t="shared" si="165"/>
        <v xml:space="preserve">Minotaur IV </v>
      </c>
      <c r="K1511" s="1" t="str">
        <f t="shared" si="166"/>
        <v>TacSat-4</v>
      </c>
      <c r="L1511" s="1" t="s">
        <v>8</v>
      </c>
      <c r="M1511" s="1">
        <v>46</v>
      </c>
      <c r="N1511" s="1">
        <f t="shared" si="167"/>
        <v>3818</v>
      </c>
      <c r="O1511" s="1" t="s">
        <v>9</v>
      </c>
    </row>
    <row r="1512" spans="1:15" x14ac:dyDescent="0.3">
      <c r="A1512" s="1" t="s">
        <v>2701</v>
      </c>
      <c r="B1512" s="1" t="s">
        <v>2702</v>
      </c>
      <c r="C1512" s="1" t="str">
        <f t="shared" si="161"/>
        <v>Pacific Ocean</v>
      </c>
      <c r="D1512" s="1" t="s">
        <v>3150</v>
      </c>
      <c r="E1512" s="7" t="str">
        <f>TEXT(DATE(MID(D1512, 13, 4), CHOOSE(MATCH( MID(D1512, 5, 3), {"Jan","Feb","Mar","Apr","May","Jun","Jul","Aug","Sep","Oct","Nov","Dec"}, 0), 1, 2, 3, 4, 5, 6, 7, 8, 9, 10, 11, 12), MID(D1512, 9, 2)), "yyyy-mm-dd")</f>
        <v>2011-09-24</v>
      </c>
      <c r="F1512" s="1" t="str">
        <f t="shared" si="162"/>
        <v>20:17:00</v>
      </c>
      <c r="G1512" s="9" t="str">
        <f t="shared" si="163"/>
        <v>September</v>
      </c>
      <c r="H1512" s="5" t="str">
        <f t="shared" si="164"/>
        <v>2011</v>
      </c>
      <c r="I1512" s="1" t="s">
        <v>3151</v>
      </c>
      <c r="J1512" s="1" t="str">
        <f t="shared" si="165"/>
        <v xml:space="preserve">Zenit-3 SL </v>
      </c>
      <c r="K1512" s="1" t="str">
        <f t="shared" si="166"/>
        <v>Atlantic Bird 7</v>
      </c>
      <c r="L1512" s="1" t="s">
        <v>346</v>
      </c>
      <c r="M1512" s="1"/>
      <c r="N1512" s="1">
        <f t="shared" si="167"/>
        <v>0</v>
      </c>
      <c r="O1512" s="1" t="s">
        <v>9</v>
      </c>
    </row>
    <row r="1513" spans="1:15" x14ac:dyDescent="0.3">
      <c r="A1513" s="1" t="s">
        <v>60</v>
      </c>
      <c r="B1513" s="1" t="s">
        <v>61</v>
      </c>
      <c r="C1513" s="1" t="str">
        <f t="shared" si="161"/>
        <v>Japan</v>
      </c>
      <c r="D1513" s="1" t="s">
        <v>3152</v>
      </c>
      <c r="E1513" s="7" t="str">
        <f>TEXT(DATE(MID(D1513, 13, 4), CHOOSE(MATCH( MID(D1513, 5, 3), {"Jan","Feb","Mar","Apr","May","Jun","Jul","Aug","Sep","Oct","Nov","Dec"}, 0), 1, 2, 3, 4, 5, 6, 7, 8, 9, 10, 11, 12), MID(D1513, 9, 2)), "yyyy-mm-dd")</f>
        <v>2011-09-23</v>
      </c>
      <c r="F1513" s="1" t="str">
        <f t="shared" si="162"/>
        <v>04:36:00</v>
      </c>
      <c r="G1513" s="9" t="str">
        <f t="shared" si="163"/>
        <v>September</v>
      </c>
      <c r="H1513" s="5" t="str">
        <f t="shared" si="164"/>
        <v>2011</v>
      </c>
      <c r="I1513" s="1" t="s">
        <v>3153</v>
      </c>
      <c r="J1513" s="1" t="str">
        <f t="shared" si="165"/>
        <v xml:space="preserve">H-IIA 202 </v>
      </c>
      <c r="K1513" s="1" t="str">
        <f t="shared" si="166"/>
        <v>IGS-Optical 4</v>
      </c>
      <c r="L1513" s="1" t="s">
        <v>8</v>
      </c>
      <c r="M1513" s="1">
        <v>90</v>
      </c>
      <c r="N1513" s="1">
        <f t="shared" si="167"/>
        <v>7470</v>
      </c>
      <c r="O1513" s="1" t="s">
        <v>9</v>
      </c>
    </row>
    <row r="1514" spans="1:15" x14ac:dyDescent="0.3">
      <c r="A1514" s="1" t="s">
        <v>233</v>
      </c>
      <c r="B1514" s="1" t="s">
        <v>379</v>
      </c>
      <c r="C1514" s="1" t="str">
        <f t="shared" si="161"/>
        <v>France</v>
      </c>
      <c r="D1514" s="1" t="s">
        <v>3154</v>
      </c>
      <c r="E1514" s="7" t="str">
        <f>TEXT(DATE(MID(D1514, 13, 4), CHOOSE(MATCH( MID(D1514, 5, 3), {"Jan","Feb","Mar","Apr","May","Jun","Jul","Aug","Sep","Oct","Nov","Dec"}, 0), 1, 2, 3, 4, 5, 6, 7, 8, 9, 10, 11, 12), MID(D1514, 9, 2)), "yyyy-mm-dd")</f>
        <v>2011-09-21</v>
      </c>
      <c r="F1514" s="1" t="str">
        <f t="shared" si="162"/>
        <v>21:38:00</v>
      </c>
      <c r="G1514" s="9" t="str">
        <f t="shared" si="163"/>
        <v>September</v>
      </c>
      <c r="H1514" s="5" t="str">
        <f t="shared" si="164"/>
        <v>2011</v>
      </c>
      <c r="I1514" s="1" t="s">
        <v>3155</v>
      </c>
      <c r="J1514" s="1" t="str">
        <f t="shared" si="165"/>
        <v xml:space="preserve">Ariane 5 ECA </v>
      </c>
      <c r="K1514" s="1" t="str">
        <f t="shared" si="166"/>
        <v>Arabsat-5C &amp; SES-2</v>
      </c>
      <c r="L1514" s="1" t="s">
        <v>346</v>
      </c>
      <c r="M1514" s="1">
        <v>200</v>
      </c>
      <c r="N1514" s="1">
        <f t="shared" si="167"/>
        <v>16600</v>
      </c>
      <c r="O1514" s="1" t="s">
        <v>9</v>
      </c>
    </row>
    <row r="1515" spans="1:15" x14ac:dyDescent="0.3">
      <c r="A1515" s="1" t="s">
        <v>129</v>
      </c>
      <c r="B1515" s="1" t="s">
        <v>565</v>
      </c>
      <c r="C1515" s="1" t="str">
        <f t="shared" si="161"/>
        <v>Kazakhstan</v>
      </c>
      <c r="D1515" s="1" t="s">
        <v>3156</v>
      </c>
      <c r="E1515" s="7" t="str">
        <f>TEXT(DATE(MID(D1515, 13, 4), CHOOSE(MATCH( MID(D1515, 5, 3), {"Jan","Feb","Mar","Apr","May","Jun","Jul","Aug","Sep","Oct","Nov","Dec"}, 0), 1, 2, 3, 4, 5, 6, 7, 8, 9, 10, 11, 12), MID(D1515, 9, 2)), "yyyy-mm-dd")</f>
        <v>2011-09-20</v>
      </c>
      <c r="F1515" s="1" t="str">
        <f t="shared" si="162"/>
        <v>22:47:00</v>
      </c>
      <c r="G1515" s="9" t="str">
        <f t="shared" si="163"/>
        <v>September</v>
      </c>
      <c r="H1515" s="5" t="str">
        <f t="shared" si="164"/>
        <v>2011</v>
      </c>
      <c r="I1515" s="1" t="s">
        <v>3157</v>
      </c>
      <c r="J1515" s="1" t="str">
        <f t="shared" si="165"/>
        <v xml:space="preserve">Proton-M/Briz-M </v>
      </c>
      <c r="K1515" s="1" t="str">
        <f t="shared" si="166"/>
        <v>Cosmos 2473</v>
      </c>
      <c r="L1515" s="1" t="s">
        <v>8</v>
      </c>
      <c r="M1515" s="1">
        <v>65</v>
      </c>
      <c r="N1515" s="1">
        <f t="shared" si="167"/>
        <v>5395</v>
      </c>
      <c r="O1515" s="1" t="s">
        <v>9</v>
      </c>
    </row>
    <row r="1516" spans="1:15" x14ac:dyDescent="0.3">
      <c r="A1516" s="1" t="s">
        <v>14</v>
      </c>
      <c r="B1516" s="1" t="s">
        <v>101</v>
      </c>
      <c r="C1516" s="1" t="str">
        <f t="shared" si="161"/>
        <v>China</v>
      </c>
      <c r="D1516" s="1" t="s">
        <v>3158</v>
      </c>
      <c r="E1516" s="7" t="str">
        <f>TEXT(DATE(MID(D1516, 13, 4), CHOOSE(MATCH( MID(D1516, 5, 3), {"Jan","Feb","Mar","Apr","May","Jun","Jul","Aug","Sep","Oct","Nov","Dec"}, 0), 1, 2, 3, 4, 5, 6, 7, 8, 9, 10, 11, 12), MID(D1516, 9, 2)), "yyyy-mm-dd")</f>
        <v>2011-09-18</v>
      </c>
      <c r="F1516" s="1" t="str">
        <f t="shared" si="162"/>
        <v>16:33:00</v>
      </c>
      <c r="G1516" s="9" t="str">
        <f t="shared" si="163"/>
        <v>September</v>
      </c>
      <c r="H1516" s="5" t="str">
        <f t="shared" si="164"/>
        <v>2011</v>
      </c>
      <c r="I1516" s="1" t="s">
        <v>3159</v>
      </c>
      <c r="J1516" s="1" t="str">
        <f t="shared" si="165"/>
        <v xml:space="preserve">Long March 3B/E </v>
      </c>
      <c r="K1516" s="1" t="str">
        <f t="shared" si="166"/>
        <v>ChinaSat-1A</v>
      </c>
      <c r="L1516" s="1" t="s">
        <v>8</v>
      </c>
      <c r="M1516" s="1">
        <v>29.15</v>
      </c>
      <c r="N1516" s="1">
        <f t="shared" si="167"/>
        <v>2419.4499999999998</v>
      </c>
      <c r="O1516" s="1" t="s">
        <v>9</v>
      </c>
    </row>
    <row r="1517" spans="1:15" x14ac:dyDescent="0.3">
      <c r="A1517" s="1" t="s">
        <v>74</v>
      </c>
      <c r="B1517" s="1" t="s">
        <v>3160</v>
      </c>
      <c r="C1517" s="1" t="str">
        <f t="shared" si="161"/>
        <v>USA</v>
      </c>
      <c r="D1517" s="1" t="s">
        <v>3161</v>
      </c>
      <c r="E1517" s="7" t="str">
        <f>TEXT(DATE(MID(D1517, 13, 4), CHOOSE(MATCH( MID(D1517, 5, 3), {"Jan","Feb","Mar","Apr","May","Jun","Jul","Aug","Sep","Oct","Nov","Dec"}, 0), 1, 2, 3, 4, 5, 6, 7, 8, 9, 10, 11, 12), MID(D1517, 9, 2)), "yyyy-mm-dd")</f>
        <v>2011-09-10</v>
      </c>
      <c r="F1517" s="1" t="str">
        <f t="shared" si="162"/>
        <v>13:08:00</v>
      </c>
      <c r="G1517" s="9" t="str">
        <f t="shared" si="163"/>
        <v>September</v>
      </c>
      <c r="H1517" s="5" t="str">
        <f t="shared" si="164"/>
        <v>2011</v>
      </c>
      <c r="I1517" s="1" t="s">
        <v>3162</v>
      </c>
      <c r="J1517" s="1" t="str">
        <f t="shared" si="165"/>
        <v xml:space="preserve">Delta II 7920H-10C </v>
      </c>
      <c r="K1517" s="1" t="str">
        <f t="shared" si="166"/>
        <v>GRAIL</v>
      </c>
      <c r="L1517" s="1" t="s">
        <v>346</v>
      </c>
      <c r="M1517" s="1"/>
      <c r="N1517" s="1">
        <f t="shared" si="167"/>
        <v>0</v>
      </c>
      <c r="O1517" s="1" t="s">
        <v>9</v>
      </c>
    </row>
    <row r="1518" spans="1:15" x14ac:dyDescent="0.3">
      <c r="A1518" s="1" t="s">
        <v>129</v>
      </c>
      <c r="B1518" s="1" t="s">
        <v>1630</v>
      </c>
      <c r="C1518" s="1" t="str">
        <f t="shared" si="161"/>
        <v>Kazakhstan</v>
      </c>
      <c r="D1518" s="1" t="s">
        <v>3163</v>
      </c>
      <c r="E1518" s="7" t="str">
        <f>TEXT(DATE(MID(D1518, 13, 4), CHOOSE(MATCH( MID(D1518, 5, 3), {"Jan","Feb","Mar","Apr","May","Jun","Jul","Aug","Sep","Oct","Nov","Dec"}, 0), 1, 2, 3, 4, 5, 6, 7, 8, 9, 10, 11, 12), MID(D1518, 9, 2)), "yyyy-mm-dd")</f>
        <v>2011-08-24</v>
      </c>
      <c r="F1518" s="1" t="str">
        <f t="shared" si="162"/>
        <v>13:00:00</v>
      </c>
      <c r="G1518" s="9" t="str">
        <f t="shared" si="163"/>
        <v>August</v>
      </c>
      <c r="H1518" s="5" t="str">
        <f t="shared" si="164"/>
        <v>2011</v>
      </c>
      <c r="I1518" s="1" t="s">
        <v>3164</v>
      </c>
      <c r="J1518" s="1" t="str">
        <f t="shared" si="165"/>
        <v xml:space="preserve">Soyuz U </v>
      </c>
      <c r="K1518" s="1" t="str">
        <f t="shared" si="166"/>
        <v>Progress M-12M</v>
      </c>
      <c r="L1518" s="1" t="s">
        <v>346</v>
      </c>
      <c r="M1518" s="1">
        <v>20</v>
      </c>
      <c r="N1518" s="1">
        <f t="shared" si="167"/>
        <v>1660</v>
      </c>
      <c r="O1518" s="1" t="s">
        <v>257</v>
      </c>
    </row>
    <row r="1519" spans="1:15" x14ac:dyDescent="0.3">
      <c r="A1519" s="1" t="s">
        <v>14</v>
      </c>
      <c r="B1519" s="1" t="s">
        <v>90</v>
      </c>
      <c r="C1519" s="1" t="str">
        <f t="shared" si="161"/>
        <v>China</v>
      </c>
      <c r="D1519" s="1" t="s">
        <v>3165</v>
      </c>
      <c r="E1519" s="7" t="str">
        <f>TEXT(DATE(MID(D1519, 13, 4), CHOOSE(MATCH( MID(D1519, 5, 3), {"Jan","Feb","Mar","Apr","May","Jun","Jul","Aug","Sep","Oct","Nov","Dec"}, 0), 1, 2, 3, 4, 5, 6, 7, 8, 9, 10, 11, 12), MID(D1519, 9, 2)), "yyyy-mm-dd")</f>
        <v>2011-08-18</v>
      </c>
      <c r="F1519" s="1" t="str">
        <f t="shared" si="162"/>
        <v>09:28:00</v>
      </c>
      <c r="G1519" s="9" t="str">
        <f t="shared" si="163"/>
        <v>August</v>
      </c>
      <c r="H1519" s="5" t="str">
        <f t="shared" si="164"/>
        <v>2011</v>
      </c>
      <c r="I1519" s="1" t="s">
        <v>3166</v>
      </c>
      <c r="J1519" s="1" t="str">
        <f t="shared" si="165"/>
        <v xml:space="preserve">Long March 2C </v>
      </c>
      <c r="K1519" s="1" t="str">
        <f t="shared" si="166"/>
        <v>Shijian-11 04</v>
      </c>
      <c r="L1519" s="1" t="s">
        <v>8</v>
      </c>
      <c r="M1519" s="1">
        <v>30.8</v>
      </c>
      <c r="N1519" s="1">
        <f t="shared" si="167"/>
        <v>2556.4</v>
      </c>
      <c r="O1519" s="1" t="s">
        <v>257</v>
      </c>
    </row>
    <row r="1520" spans="1:15" x14ac:dyDescent="0.3">
      <c r="A1520" s="1" t="s">
        <v>129</v>
      </c>
      <c r="B1520" s="1" t="s">
        <v>529</v>
      </c>
      <c r="C1520" s="1" t="str">
        <f t="shared" si="161"/>
        <v>Kazakhstan</v>
      </c>
      <c r="D1520" s="1" t="s">
        <v>3167</v>
      </c>
      <c r="E1520" s="7" t="str">
        <f>TEXT(DATE(MID(D1520, 13, 4), CHOOSE(MATCH( MID(D1520, 5, 3), {"Jan","Feb","Mar","Apr","May","Jun","Jul","Aug","Sep","Oct","Nov","Dec"}, 0), 1, 2, 3, 4, 5, 6, 7, 8, 9, 10, 11, 12), MID(D1520, 9, 2)), "yyyy-mm-dd")</f>
        <v>2011-08-17</v>
      </c>
      <c r="F1520" s="1" t="str">
        <f t="shared" si="162"/>
        <v>21:25:00</v>
      </c>
      <c r="G1520" s="9" t="str">
        <f t="shared" si="163"/>
        <v>August</v>
      </c>
      <c r="H1520" s="5" t="str">
        <f t="shared" si="164"/>
        <v>2011</v>
      </c>
      <c r="I1520" s="1" t="s">
        <v>3168</v>
      </c>
      <c r="J1520" s="1" t="str">
        <f t="shared" si="165"/>
        <v xml:space="preserve">Proton-M/Briz-M </v>
      </c>
      <c r="K1520" s="1" t="str">
        <f t="shared" si="166"/>
        <v>Ekspress AM4</v>
      </c>
      <c r="L1520" s="1" t="s">
        <v>8</v>
      </c>
      <c r="M1520" s="1">
        <v>65</v>
      </c>
      <c r="N1520" s="1">
        <f t="shared" si="167"/>
        <v>5395</v>
      </c>
      <c r="O1520" s="1" t="s">
        <v>257</v>
      </c>
    </row>
    <row r="1521" spans="1:15" x14ac:dyDescent="0.3">
      <c r="A1521" s="1" t="s">
        <v>2539</v>
      </c>
      <c r="B1521" s="1" t="s">
        <v>2540</v>
      </c>
      <c r="C1521" s="1" t="str">
        <f t="shared" si="161"/>
        <v>Russia</v>
      </c>
      <c r="D1521" s="1" t="s">
        <v>3169</v>
      </c>
      <c r="E1521" s="7" t="str">
        <f>TEXT(DATE(MID(D1521, 13, 4), CHOOSE(MATCH( MID(D1521, 5, 3), {"Jan","Feb","Mar","Apr","May","Jun","Jul","Aug","Sep","Oct","Nov","Dec"}, 0), 1, 2, 3, 4, 5, 6, 7, 8, 9, 10, 11, 12), MID(D1521, 9, 2)), "yyyy-mm-dd")</f>
        <v>2011-08-17</v>
      </c>
      <c r="F1521" s="1" t="str">
        <f t="shared" si="162"/>
        <v>07:12:00</v>
      </c>
      <c r="G1521" s="9" t="str">
        <f t="shared" si="163"/>
        <v>August</v>
      </c>
      <c r="H1521" s="5" t="str">
        <f t="shared" si="164"/>
        <v>2011</v>
      </c>
      <c r="I1521" s="1" t="s">
        <v>3170</v>
      </c>
      <c r="J1521" s="1" t="str">
        <f t="shared" si="165"/>
        <v xml:space="preserve">Dnepr </v>
      </c>
      <c r="K1521" s="1" t="str">
        <f t="shared" si="166"/>
        <v>Sich 2 &amp; Others</v>
      </c>
      <c r="L1521" s="1" t="s">
        <v>346</v>
      </c>
      <c r="M1521" s="1">
        <v>29</v>
      </c>
      <c r="N1521" s="1">
        <f t="shared" si="167"/>
        <v>2407</v>
      </c>
      <c r="O1521" s="1" t="s">
        <v>9</v>
      </c>
    </row>
    <row r="1522" spans="1:15" x14ac:dyDescent="0.3">
      <c r="A1522" s="1" t="s">
        <v>14</v>
      </c>
      <c r="B1522" s="1" t="s">
        <v>329</v>
      </c>
      <c r="C1522" s="1" t="str">
        <f t="shared" si="161"/>
        <v>China</v>
      </c>
      <c r="D1522" s="1" t="s">
        <v>3171</v>
      </c>
      <c r="E1522" s="7" t="str">
        <f>TEXT(DATE(MID(D1522, 13, 4), CHOOSE(MATCH( MID(D1522, 5, 3), {"Jan","Feb","Mar","Apr","May","Jun","Jul","Aug","Sep","Oct","Nov","Dec"}, 0), 1, 2, 3, 4, 5, 6, 7, 8, 9, 10, 11, 12), MID(D1522, 9, 2)), "yyyy-mm-dd")</f>
        <v>2011-08-15</v>
      </c>
      <c r="F1522" s="1" t="str">
        <f t="shared" si="162"/>
        <v>22:57:00</v>
      </c>
      <c r="G1522" s="9" t="str">
        <f t="shared" si="163"/>
        <v>August</v>
      </c>
      <c r="H1522" s="5" t="str">
        <f t="shared" si="164"/>
        <v>2011</v>
      </c>
      <c r="I1522" s="1" t="s">
        <v>3172</v>
      </c>
      <c r="J1522" s="1" t="str">
        <f t="shared" si="165"/>
        <v xml:space="preserve">Long March 4B </v>
      </c>
      <c r="K1522" s="1" t="str">
        <f t="shared" si="166"/>
        <v>Haiyang-2A</v>
      </c>
      <c r="L1522" s="1" t="s">
        <v>8</v>
      </c>
      <c r="M1522" s="1">
        <v>64.680000000000007</v>
      </c>
      <c r="N1522" s="1">
        <f t="shared" si="167"/>
        <v>5368.4400000000005</v>
      </c>
      <c r="O1522" s="1" t="s">
        <v>9</v>
      </c>
    </row>
    <row r="1523" spans="1:15" x14ac:dyDescent="0.3">
      <c r="A1523" s="1" t="s">
        <v>14</v>
      </c>
      <c r="B1523" s="1" t="s">
        <v>101</v>
      </c>
      <c r="C1523" s="1" t="str">
        <f t="shared" si="161"/>
        <v>China</v>
      </c>
      <c r="D1523" s="1" t="s">
        <v>3173</v>
      </c>
      <c r="E1523" s="7" t="str">
        <f>TEXT(DATE(MID(D1523, 13, 4), CHOOSE(MATCH( MID(D1523, 5, 3), {"Jan","Feb","Mar","Apr","May","Jun","Jul","Aug","Sep","Oct","Nov","Dec"}, 0), 1, 2, 3, 4, 5, 6, 7, 8, 9, 10, 11, 12), MID(D1523, 9, 2)), "yyyy-mm-dd")</f>
        <v>2011-08-11</v>
      </c>
      <c r="F1523" s="1" t="str">
        <f t="shared" si="162"/>
        <v>16:15:00</v>
      </c>
      <c r="G1523" s="9" t="str">
        <f t="shared" si="163"/>
        <v>August</v>
      </c>
      <c r="H1523" s="5" t="str">
        <f t="shared" si="164"/>
        <v>2011</v>
      </c>
      <c r="I1523" s="1" t="s">
        <v>3174</v>
      </c>
      <c r="J1523" s="1" t="str">
        <f t="shared" si="165"/>
        <v xml:space="preserve">Long March 3B/E </v>
      </c>
      <c r="K1523" s="1" t="str">
        <f t="shared" si="166"/>
        <v>PAKSAT-1R</v>
      </c>
      <c r="L1523" s="1" t="s">
        <v>8</v>
      </c>
      <c r="M1523" s="1">
        <v>29.15</v>
      </c>
      <c r="N1523" s="1">
        <f t="shared" si="167"/>
        <v>2419.4499999999998</v>
      </c>
      <c r="O1523" s="1" t="s">
        <v>9</v>
      </c>
    </row>
    <row r="1524" spans="1:15" x14ac:dyDescent="0.3">
      <c r="A1524" s="1" t="s">
        <v>233</v>
      </c>
      <c r="B1524" s="1" t="s">
        <v>379</v>
      </c>
      <c r="C1524" s="1" t="str">
        <f t="shared" si="161"/>
        <v>France</v>
      </c>
      <c r="D1524" s="1" t="s">
        <v>3175</v>
      </c>
      <c r="E1524" s="7" t="str">
        <f>TEXT(DATE(MID(D1524, 13, 4), CHOOSE(MATCH( MID(D1524, 5, 3), {"Jan","Feb","Mar","Apr","May","Jun","Jul","Aug","Sep","Oct","Nov","Dec"}, 0), 1, 2, 3, 4, 5, 6, 7, 8, 9, 10, 11, 12), MID(D1524, 9, 2)), "yyyy-mm-dd")</f>
        <v>2011-08-06</v>
      </c>
      <c r="F1524" s="1" t="str">
        <f t="shared" si="162"/>
        <v>22:52:00</v>
      </c>
      <c r="G1524" s="9" t="str">
        <f t="shared" si="163"/>
        <v>August</v>
      </c>
      <c r="H1524" s="5" t="str">
        <f t="shared" si="164"/>
        <v>2011</v>
      </c>
      <c r="I1524" s="1" t="s">
        <v>3176</v>
      </c>
      <c r="J1524" s="1" t="str">
        <f t="shared" si="165"/>
        <v xml:space="preserve">Ariane 5 ECA </v>
      </c>
      <c r="K1524" s="1" t="str">
        <f t="shared" si="166"/>
        <v>Astra 1N &amp; BSAT-3C</v>
      </c>
      <c r="L1524" s="1" t="s">
        <v>346</v>
      </c>
      <c r="M1524" s="1">
        <v>200</v>
      </c>
      <c r="N1524" s="1">
        <f t="shared" si="167"/>
        <v>16600</v>
      </c>
      <c r="O1524" s="1" t="s">
        <v>9</v>
      </c>
    </row>
    <row r="1525" spans="1:15" x14ac:dyDescent="0.3">
      <c r="A1525" s="1" t="s">
        <v>74</v>
      </c>
      <c r="B1525" s="1" t="s">
        <v>75</v>
      </c>
      <c r="C1525" s="1" t="str">
        <f t="shared" si="161"/>
        <v>USA</v>
      </c>
      <c r="D1525" s="1" t="s">
        <v>3177</v>
      </c>
      <c r="E1525" s="7" t="str">
        <f>TEXT(DATE(MID(D1525, 13, 4), CHOOSE(MATCH( MID(D1525, 5, 3), {"Jan","Feb","Mar","Apr","May","Jun","Jul","Aug","Sep","Oct","Nov","Dec"}, 0), 1, 2, 3, 4, 5, 6, 7, 8, 9, 10, 11, 12), MID(D1525, 9, 2)), "yyyy-mm-dd")</f>
        <v>2011-08-05</v>
      </c>
      <c r="F1525" s="1" t="str">
        <f t="shared" si="162"/>
        <v>16:25:00</v>
      </c>
      <c r="G1525" s="9" t="str">
        <f t="shared" si="163"/>
        <v>August</v>
      </c>
      <c r="H1525" s="5" t="str">
        <f t="shared" si="164"/>
        <v>2011</v>
      </c>
      <c r="I1525" s="1" t="s">
        <v>3178</v>
      </c>
      <c r="J1525" s="1" t="str">
        <f t="shared" si="165"/>
        <v xml:space="preserve">Atlas V 551 </v>
      </c>
      <c r="K1525" s="1" t="str">
        <f t="shared" si="166"/>
        <v>Juno</v>
      </c>
      <c r="L1525" s="1" t="s">
        <v>8</v>
      </c>
      <c r="M1525" s="1">
        <v>153</v>
      </c>
      <c r="N1525" s="1">
        <f t="shared" si="167"/>
        <v>12699</v>
      </c>
      <c r="O1525" s="1" t="s">
        <v>9</v>
      </c>
    </row>
    <row r="1526" spans="1:15" x14ac:dyDescent="0.3">
      <c r="A1526" s="1" t="s">
        <v>14</v>
      </c>
      <c r="B1526" s="1" t="s">
        <v>90</v>
      </c>
      <c r="C1526" s="1" t="str">
        <f t="shared" si="161"/>
        <v>China</v>
      </c>
      <c r="D1526" s="1" t="s">
        <v>3179</v>
      </c>
      <c r="E1526" s="7" t="str">
        <f>TEXT(DATE(MID(D1526, 13, 4), CHOOSE(MATCH( MID(D1526, 5, 3), {"Jan","Feb","Mar","Apr","May","Jun","Jul","Aug","Sep","Oct","Nov","Dec"}, 0), 1, 2, 3, 4, 5, 6, 7, 8, 9, 10, 11, 12), MID(D1526, 9, 2)), "yyyy-mm-dd")</f>
        <v>2011-07-29</v>
      </c>
      <c r="F1526" s="1" t="str">
        <f t="shared" si="162"/>
        <v>07:42:00</v>
      </c>
      <c r="G1526" s="9" t="str">
        <f t="shared" si="163"/>
        <v>July</v>
      </c>
      <c r="H1526" s="5" t="str">
        <f t="shared" si="164"/>
        <v>2011</v>
      </c>
      <c r="I1526" s="1" t="s">
        <v>3180</v>
      </c>
      <c r="J1526" s="1" t="str">
        <f t="shared" si="165"/>
        <v xml:space="preserve">Long March 2C </v>
      </c>
      <c r="K1526" s="1" t="str">
        <f t="shared" si="166"/>
        <v>Shijian-11 02</v>
      </c>
      <c r="L1526" s="1" t="s">
        <v>8</v>
      </c>
      <c r="M1526" s="1">
        <v>30.8</v>
      </c>
      <c r="N1526" s="1">
        <f t="shared" si="167"/>
        <v>2556.4</v>
      </c>
      <c r="O1526" s="1" t="s">
        <v>9</v>
      </c>
    </row>
    <row r="1527" spans="1:15" x14ac:dyDescent="0.3">
      <c r="A1527" s="1" t="s">
        <v>14</v>
      </c>
      <c r="B1527" s="1" t="s">
        <v>18</v>
      </c>
      <c r="C1527" s="1" t="str">
        <f t="shared" si="161"/>
        <v>China</v>
      </c>
      <c r="D1527" s="1" t="s">
        <v>3181</v>
      </c>
      <c r="E1527" s="7" t="str">
        <f>TEXT(DATE(MID(D1527, 13, 4), CHOOSE(MATCH( MID(D1527, 5, 3), {"Jan","Feb","Mar","Apr","May","Jun","Jul","Aug","Sep","Oct","Nov","Dec"}, 0), 1, 2, 3, 4, 5, 6, 7, 8, 9, 10, 11, 12), MID(D1527, 9, 2)), "yyyy-mm-dd")</f>
        <v>2011-07-26</v>
      </c>
      <c r="F1527" s="1" t="str">
        <f t="shared" si="162"/>
        <v>21:44:00</v>
      </c>
      <c r="G1527" s="9" t="str">
        <f t="shared" si="163"/>
        <v>July</v>
      </c>
      <c r="H1527" s="5" t="str">
        <f t="shared" si="164"/>
        <v>2011</v>
      </c>
      <c r="I1527" s="1" t="s">
        <v>3182</v>
      </c>
      <c r="J1527" s="1" t="str">
        <f t="shared" si="165"/>
        <v xml:space="preserve">Long March 3A </v>
      </c>
      <c r="K1527" s="1" t="str">
        <f t="shared" si="166"/>
        <v>Beidou-2 I4</v>
      </c>
      <c r="L1527" s="1" t="s">
        <v>8</v>
      </c>
      <c r="M1527" s="1">
        <v>69.7</v>
      </c>
      <c r="N1527" s="1">
        <f t="shared" si="167"/>
        <v>5785.1</v>
      </c>
      <c r="O1527" s="1" t="s">
        <v>9</v>
      </c>
    </row>
    <row r="1528" spans="1:15" x14ac:dyDescent="0.3">
      <c r="A1528" s="1" t="s">
        <v>129</v>
      </c>
      <c r="B1528" s="1" t="s">
        <v>2022</v>
      </c>
      <c r="C1528" s="1" t="str">
        <f t="shared" si="161"/>
        <v>Kazakhstan</v>
      </c>
      <c r="D1528" s="1" t="s">
        <v>3183</v>
      </c>
      <c r="E1528" s="7" t="str">
        <f>TEXT(DATE(MID(D1528, 13, 4), CHOOSE(MATCH( MID(D1528, 5, 3), {"Jan","Feb","Mar","Apr","May","Jun","Jul","Aug","Sep","Oct","Nov","Dec"}, 0), 1, 2, 3, 4, 5, 6, 7, 8, 9, 10, 11, 12), MID(D1528, 9, 2)), "yyyy-mm-dd")</f>
        <v>2011-07-18</v>
      </c>
      <c r="F1528" s="1" t="str">
        <f t="shared" si="162"/>
        <v>02:31:00</v>
      </c>
      <c r="G1528" s="9" t="str">
        <f t="shared" si="163"/>
        <v>July</v>
      </c>
      <c r="H1528" s="5" t="str">
        <f t="shared" si="164"/>
        <v>2011</v>
      </c>
      <c r="I1528" s="1" t="s">
        <v>3184</v>
      </c>
      <c r="J1528" s="1" t="str">
        <f t="shared" si="165"/>
        <v xml:space="preserve">Zenit-3 SLBF </v>
      </c>
      <c r="K1528" s="1" t="str">
        <f t="shared" si="166"/>
        <v>Spektr-R</v>
      </c>
      <c r="L1528" s="1" t="s">
        <v>346</v>
      </c>
      <c r="M1528" s="1"/>
      <c r="N1528" s="1">
        <f t="shared" si="167"/>
        <v>0</v>
      </c>
      <c r="O1528" s="1" t="s">
        <v>9</v>
      </c>
    </row>
    <row r="1529" spans="1:15" x14ac:dyDescent="0.3">
      <c r="A1529" s="1" t="s">
        <v>74</v>
      </c>
      <c r="B1529" s="1" t="s">
        <v>390</v>
      </c>
      <c r="C1529" s="1" t="str">
        <f t="shared" si="161"/>
        <v>USA</v>
      </c>
      <c r="D1529" s="1" t="s">
        <v>3185</v>
      </c>
      <c r="E1529" s="7" t="str">
        <f>TEXT(DATE(MID(D1529, 13, 4), CHOOSE(MATCH( MID(D1529, 5, 3), {"Jan","Feb","Mar","Apr","May","Jun","Jul","Aug","Sep","Oct","Nov","Dec"}, 0), 1, 2, 3, 4, 5, 6, 7, 8, 9, 10, 11, 12), MID(D1529, 9, 2)), "yyyy-mm-dd")</f>
        <v>2011-07-16</v>
      </c>
      <c r="F1529" s="1" t="str">
        <f t="shared" si="162"/>
        <v>06:41:00</v>
      </c>
      <c r="G1529" s="9" t="str">
        <f t="shared" si="163"/>
        <v>July</v>
      </c>
      <c r="H1529" s="5" t="str">
        <f t="shared" si="164"/>
        <v>2011</v>
      </c>
      <c r="I1529" s="1" t="s">
        <v>3186</v>
      </c>
      <c r="J1529" s="1" t="str">
        <f t="shared" si="165"/>
        <v xml:space="preserve">Delta IV Medium+ (4,2) </v>
      </c>
      <c r="K1529" s="1" t="str">
        <f t="shared" si="166"/>
        <v>GPS IIF-2</v>
      </c>
      <c r="L1529" s="1" t="s">
        <v>346</v>
      </c>
      <c r="M1529" s="1">
        <v>164</v>
      </c>
      <c r="N1529" s="1">
        <f t="shared" si="167"/>
        <v>13612</v>
      </c>
      <c r="O1529" s="1" t="s">
        <v>9</v>
      </c>
    </row>
    <row r="1530" spans="1:15" x14ac:dyDescent="0.3">
      <c r="A1530" s="1" t="s">
        <v>1623</v>
      </c>
      <c r="B1530" s="1" t="s">
        <v>529</v>
      </c>
      <c r="C1530" s="1" t="str">
        <f t="shared" si="161"/>
        <v>Kazakhstan</v>
      </c>
      <c r="D1530" s="1" t="s">
        <v>3187</v>
      </c>
      <c r="E1530" s="7" t="str">
        <f>TEXT(DATE(MID(D1530, 13, 4), CHOOSE(MATCH( MID(D1530, 5, 3), {"Jan","Feb","Mar","Apr","May","Jun","Jul","Aug","Sep","Oct","Nov","Dec"}, 0), 1, 2, 3, 4, 5, 6, 7, 8, 9, 10, 11, 12), MID(D1530, 9, 2)), "yyyy-mm-dd")</f>
        <v>2011-07-15</v>
      </c>
      <c r="F1530" s="1" t="str">
        <f t="shared" si="162"/>
        <v>23:16:00</v>
      </c>
      <c r="G1530" s="9" t="str">
        <f t="shared" si="163"/>
        <v>July</v>
      </c>
      <c r="H1530" s="5" t="str">
        <f t="shared" si="164"/>
        <v>2011</v>
      </c>
      <c r="I1530" s="1" t="s">
        <v>3188</v>
      </c>
      <c r="J1530" s="1" t="str">
        <f t="shared" si="165"/>
        <v xml:space="preserve">Proton-M/Briz-M </v>
      </c>
      <c r="K1530" s="1" t="str">
        <f t="shared" si="166"/>
        <v>SES-3 &amp; KazSat-2</v>
      </c>
      <c r="L1530" s="1" t="s">
        <v>8</v>
      </c>
      <c r="M1530" s="1">
        <v>65</v>
      </c>
      <c r="N1530" s="1">
        <f t="shared" si="167"/>
        <v>5395</v>
      </c>
      <c r="O1530" s="1" t="s">
        <v>9</v>
      </c>
    </row>
    <row r="1531" spans="1:15" x14ac:dyDescent="0.3">
      <c r="A1531" s="1" t="s">
        <v>86</v>
      </c>
      <c r="B1531" s="1" t="s">
        <v>290</v>
      </c>
      <c r="C1531" s="1" t="str">
        <f t="shared" si="161"/>
        <v>India</v>
      </c>
      <c r="D1531" s="1" t="s">
        <v>3189</v>
      </c>
      <c r="E1531" s="7" t="str">
        <f>TEXT(DATE(MID(D1531, 13, 4), CHOOSE(MATCH( MID(D1531, 5, 3), {"Jan","Feb","Mar","Apr","May","Jun","Jul","Aug","Sep","Oct","Nov","Dec"}, 0), 1, 2, 3, 4, 5, 6, 7, 8, 9, 10, 11, 12), MID(D1531, 9, 2)), "yyyy-mm-dd")</f>
        <v>2011-07-15</v>
      </c>
      <c r="F1531" s="1" t="str">
        <f t="shared" si="162"/>
        <v>11:18:00</v>
      </c>
      <c r="G1531" s="9" t="str">
        <f t="shared" si="163"/>
        <v>July</v>
      </c>
      <c r="H1531" s="5" t="str">
        <f t="shared" si="164"/>
        <v>2011</v>
      </c>
      <c r="I1531" s="1" t="s">
        <v>3190</v>
      </c>
      <c r="J1531" s="1" t="str">
        <f t="shared" si="165"/>
        <v xml:space="preserve">PSLV-XL </v>
      </c>
      <c r="K1531" s="1" t="str">
        <f t="shared" si="166"/>
        <v>GSAT-12</v>
      </c>
      <c r="L1531" s="1" t="s">
        <v>8</v>
      </c>
      <c r="M1531" s="1">
        <v>31</v>
      </c>
      <c r="N1531" s="1">
        <f t="shared" si="167"/>
        <v>2573</v>
      </c>
      <c r="O1531" s="1" t="s">
        <v>9</v>
      </c>
    </row>
    <row r="1532" spans="1:15" x14ac:dyDescent="0.3">
      <c r="A1532" s="1" t="s">
        <v>1014</v>
      </c>
      <c r="B1532" s="1" t="s">
        <v>130</v>
      </c>
      <c r="C1532" s="1" t="str">
        <f t="shared" si="161"/>
        <v>Kazakhstan</v>
      </c>
      <c r="D1532" s="1" t="s">
        <v>3191</v>
      </c>
      <c r="E1532" s="7" t="str">
        <f>TEXT(DATE(MID(D1532, 13, 4), CHOOSE(MATCH( MID(D1532, 5, 3), {"Jan","Feb","Mar","Apr","May","Jun","Jul","Aug","Sep","Oct","Nov","Dec"}, 0), 1, 2, 3, 4, 5, 6, 7, 8, 9, 10, 11, 12), MID(D1532, 9, 2)), "yyyy-mm-dd")</f>
        <v>2011-07-13</v>
      </c>
      <c r="F1532" s="1" t="str">
        <f t="shared" si="162"/>
        <v>02:27:00</v>
      </c>
      <c r="G1532" s="9" t="str">
        <f t="shared" si="163"/>
        <v>July</v>
      </c>
      <c r="H1532" s="5" t="str">
        <f t="shared" si="164"/>
        <v>2011</v>
      </c>
      <c r="I1532" s="1" t="s">
        <v>3192</v>
      </c>
      <c r="J1532" s="1" t="str">
        <f t="shared" si="165"/>
        <v xml:space="preserve">Soyuz 2.1a/Fregat </v>
      </c>
      <c r="K1532" s="1" t="str">
        <f t="shared" si="166"/>
        <v>Globalstar-2 M084, 80, 86, 82, 92 &amp; 90</v>
      </c>
      <c r="L1532" s="1" t="s">
        <v>8</v>
      </c>
      <c r="M1532" s="1">
        <v>23</v>
      </c>
      <c r="N1532" s="1">
        <f t="shared" si="167"/>
        <v>1909</v>
      </c>
      <c r="O1532" s="1" t="s">
        <v>9</v>
      </c>
    </row>
    <row r="1533" spans="1:15" x14ac:dyDescent="0.3">
      <c r="A1533" s="1" t="s">
        <v>14</v>
      </c>
      <c r="B1533" s="1" t="s">
        <v>101</v>
      </c>
      <c r="C1533" s="1" t="str">
        <f t="shared" si="161"/>
        <v>China</v>
      </c>
      <c r="D1533" s="1" t="s">
        <v>3193</v>
      </c>
      <c r="E1533" s="7" t="str">
        <f>TEXT(DATE(MID(D1533, 13, 4), CHOOSE(MATCH( MID(D1533, 5, 3), {"Jan","Feb","Mar","Apr","May","Jun","Jul","Aug","Sep","Oct","Nov","Dec"}, 0), 1, 2, 3, 4, 5, 6, 7, 8, 9, 10, 11, 12), MID(D1533, 9, 2)), "yyyy-mm-dd")</f>
        <v>2011-07-11</v>
      </c>
      <c r="F1533" s="1" t="str">
        <f t="shared" si="162"/>
        <v>15:41:00</v>
      </c>
      <c r="G1533" s="9" t="str">
        <f t="shared" si="163"/>
        <v>July</v>
      </c>
      <c r="H1533" s="5" t="str">
        <f t="shared" si="164"/>
        <v>2011</v>
      </c>
      <c r="I1533" s="1" t="s">
        <v>3194</v>
      </c>
      <c r="J1533" s="1" t="str">
        <f t="shared" si="165"/>
        <v xml:space="preserve">Long March 3C </v>
      </c>
      <c r="K1533" s="1" t="str">
        <f t="shared" si="166"/>
        <v>Tianlian 1B</v>
      </c>
      <c r="L1533" s="1" t="s">
        <v>346</v>
      </c>
      <c r="M1533" s="1">
        <v>20.14</v>
      </c>
      <c r="N1533" s="1">
        <f t="shared" si="167"/>
        <v>1671.6200000000001</v>
      </c>
      <c r="O1533" s="1" t="s">
        <v>9</v>
      </c>
    </row>
    <row r="1534" spans="1:15" x14ac:dyDescent="0.3">
      <c r="A1534" s="1" t="s">
        <v>657</v>
      </c>
      <c r="B1534" s="1" t="s">
        <v>30</v>
      </c>
      <c r="C1534" s="1" t="str">
        <f t="shared" si="161"/>
        <v>USA</v>
      </c>
      <c r="D1534" s="1" t="s">
        <v>3195</v>
      </c>
      <c r="E1534" s="7" t="str">
        <f>TEXT(DATE(MID(D1534, 13, 4), CHOOSE(MATCH( MID(D1534, 5, 3), {"Jan","Feb","Mar","Apr","May","Jun","Jul","Aug","Sep","Oct","Nov","Dec"}, 0), 1, 2, 3, 4, 5, 6, 7, 8, 9, 10, 11, 12), MID(D1534, 9, 2)), "yyyy-mm-dd")</f>
        <v>2011-07-08</v>
      </c>
      <c r="F1534" s="1" t="str">
        <f t="shared" si="162"/>
        <v>15:29:00</v>
      </c>
      <c r="G1534" s="9" t="str">
        <f t="shared" si="163"/>
        <v>July</v>
      </c>
      <c r="H1534" s="5" t="str">
        <f t="shared" si="164"/>
        <v>2011</v>
      </c>
      <c r="I1534" s="1" t="s">
        <v>3196</v>
      </c>
      <c r="J1534" s="1" t="str">
        <f t="shared" si="165"/>
        <v xml:space="preserve">Space Shuttle Atlantis </v>
      </c>
      <c r="K1534" s="1" t="str">
        <f t="shared" si="166"/>
        <v>STS-135</v>
      </c>
      <c r="L1534" s="1" t="s">
        <v>346</v>
      </c>
      <c r="M1534" s="1">
        <v>450</v>
      </c>
      <c r="N1534" s="1">
        <f t="shared" si="167"/>
        <v>37350</v>
      </c>
      <c r="O1534" s="1" t="s">
        <v>9</v>
      </c>
    </row>
    <row r="1535" spans="1:15" x14ac:dyDescent="0.3">
      <c r="A1535" s="1" t="s">
        <v>14</v>
      </c>
      <c r="B1535" s="1" t="s">
        <v>90</v>
      </c>
      <c r="C1535" s="1" t="str">
        <f t="shared" si="161"/>
        <v>China</v>
      </c>
      <c r="D1535" s="1" t="s">
        <v>3197</v>
      </c>
      <c r="E1535" s="7" t="str">
        <f>TEXT(DATE(MID(D1535, 13, 4), CHOOSE(MATCH( MID(D1535, 5, 3), {"Jan","Feb","Mar","Apr","May","Jun","Jul","Aug","Sep","Oct","Nov","Dec"}, 0), 1, 2, 3, 4, 5, 6, 7, 8, 9, 10, 11, 12), MID(D1535, 9, 2)), "yyyy-mm-dd")</f>
        <v>2011-07-06</v>
      </c>
      <c r="F1535" s="1" t="str">
        <f t="shared" si="162"/>
        <v>04:28:00</v>
      </c>
      <c r="G1535" s="9" t="str">
        <f t="shared" si="163"/>
        <v>July</v>
      </c>
      <c r="H1535" s="5" t="str">
        <f t="shared" si="164"/>
        <v>2011</v>
      </c>
      <c r="I1535" s="1" t="s">
        <v>3198</v>
      </c>
      <c r="J1535" s="1" t="str">
        <f t="shared" si="165"/>
        <v xml:space="preserve">Long March 2C </v>
      </c>
      <c r="K1535" s="1" t="str">
        <f t="shared" si="166"/>
        <v>Shijian-11 03</v>
      </c>
      <c r="L1535" s="1" t="s">
        <v>8</v>
      </c>
      <c r="M1535" s="1">
        <v>30.8</v>
      </c>
      <c r="N1535" s="1">
        <f t="shared" si="167"/>
        <v>2556.4</v>
      </c>
      <c r="O1535" s="1" t="s">
        <v>9</v>
      </c>
    </row>
    <row r="1536" spans="1:15" x14ac:dyDescent="0.3">
      <c r="A1536" s="1" t="s">
        <v>342</v>
      </c>
      <c r="B1536" s="1" t="s">
        <v>1197</v>
      </c>
      <c r="C1536" s="1" t="str">
        <f t="shared" si="161"/>
        <v>USA</v>
      </c>
      <c r="D1536" s="1" t="s">
        <v>3199</v>
      </c>
      <c r="E1536" s="7" t="str">
        <f>TEXT(DATE(MID(D1536, 13, 4), CHOOSE(MATCH( MID(D1536, 5, 3), {"Jan","Feb","Mar","Apr","May","Jun","Jul","Aug","Sep","Oct","Nov","Dec"}, 0), 1, 2, 3, 4, 5, 6, 7, 8, 9, 10, 11, 12), MID(D1536, 9, 2)), "yyyy-mm-dd")</f>
        <v>2011-06-30</v>
      </c>
      <c r="F1536" s="1" t="str">
        <f t="shared" si="162"/>
        <v>03:09:00</v>
      </c>
      <c r="G1536" s="9" t="str">
        <f t="shared" si="163"/>
        <v>June</v>
      </c>
      <c r="H1536" s="5" t="str">
        <f t="shared" si="164"/>
        <v>2011</v>
      </c>
      <c r="I1536" s="1" t="s">
        <v>3200</v>
      </c>
      <c r="J1536" s="1" t="str">
        <f t="shared" si="165"/>
        <v xml:space="preserve">Minotaur I </v>
      </c>
      <c r="K1536" s="1" t="str">
        <f t="shared" si="166"/>
        <v>ORS-1</v>
      </c>
      <c r="L1536" s="1" t="s">
        <v>8</v>
      </c>
      <c r="M1536" s="1">
        <v>40</v>
      </c>
      <c r="N1536" s="1">
        <f t="shared" si="167"/>
        <v>3320</v>
      </c>
      <c r="O1536" s="1" t="s">
        <v>9</v>
      </c>
    </row>
    <row r="1537" spans="1:15" x14ac:dyDescent="0.3">
      <c r="A1537" s="1" t="s">
        <v>4</v>
      </c>
      <c r="B1537" s="1" t="s">
        <v>3038</v>
      </c>
      <c r="C1537" s="1" t="str">
        <f t="shared" si="161"/>
        <v>Russia</v>
      </c>
      <c r="D1537" s="1" t="s">
        <v>3201</v>
      </c>
      <c r="E1537" s="7" t="str">
        <f>TEXT(DATE(MID(D1537, 13, 4), CHOOSE(MATCH( MID(D1537, 5, 3), {"Jan","Feb","Mar","Apr","May","Jun","Jul","Aug","Sep","Oct","Nov","Dec"}, 0), 1, 2, 3, 4, 5, 6, 7, 8, 9, 10, 11, 12), MID(D1537, 9, 2)), "yyyy-mm-dd")</f>
        <v>2011-06-27</v>
      </c>
      <c r="F1537" s="1" t="str">
        <f t="shared" si="162"/>
        <v>15:59:00</v>
      </c>
      <c r="G1537" s="9" t="str">
        <f t="shared" si="163"/>
        <v>June</v>
      </c>
      <c r="H1537" s="5" t="str">
        <f t="shared" si="164"/>
        <v>2011</v>
      </c>
      <c r="I1537" s="1" t="s">
        <v>3202</v>
      </c>
      <c r="J1537" s="1" t="str">
        <f t="shared" si="165"/>
        <v xml:space="preserve">Soyuz U </v>
      </c>
      <c r="K1537" s="1" t="str">
        <f t="shared" si="166"/>
        <v>Cosmos 2472</v>
      </c>
      <c r="L1537" s="1" t="s">
        <v>346</v>
      </c>
      <c r="M1537" s="1">
        <v>20</v>
      </c>
      <c r="N1537" s="1">
        <f t="shared" si="167"/>
        <v>1660</v>
      </c>
      <c r="O1537" s="1" t="s">
        <v>9</v>
      </c>
    </row>
    <row r="1538" spans="1:15" x14ac:dyDescent="0.3">
      <c r="A1538" s="1" t="s">
        <v>129</v>
      </c>
      <c r="B1538" s="1" t="s">
        <v>1630</v>
      </c>
      <c r="C1538" s="1" t="str">
        <f t="shared" ref="C1538:C1601" si="168">TRIM(MID(B1538, FIND("|", SUBSTITUTE(B1538, ",", "|", LEN(B1538) - LEN(SUBSTITUTE(B1538,",", "" )))) + 1, LEN(B1538)))</f>
        <v>Kazakhstan</v>
      </c>
      <c r="D1538" s="1" t="s">
        <v>3203</v>
      </c>
      <c r="E1538" s="7" t="str">
        <f>TEXT(DATE(MID(D1538, 13, 4), CHOOSE(MATCH( MID(D1538, 5, 3), {"Jan","Feb","Mar","Apr","May","Jun","Jul","Aug","Sep","Oct","Nov","Dec"}, 0), 1, 2, 3, 4, 5, 6, 7, 8, 9, 10, 11, 12), MID(D1538, 9, 2)), "yyyy-mm-dd")</f>
        <v>2011-06-21</v>
      </c>
      <c r="F1538" s="1" t="str">
        <f t="shared" ref="F1538:F1601" si="169">IF(ISNUMBER(FIND(":", D1538)), MID(D1538, FIND(":", D1538)-2, 5) &amp; ":00", "00:00:00")</f>
        <v>14:38:00</v>
      </c>
      <c r="G1538" s="9" t="str">
        <f t="shared" ref="G1538:G1601" si="170">TEXT(E1538, "mmmm")</f>
        <v>June</v>
      </c>
      <c r="H1538" s="5" t="str">
        <f t="shared" ref="H1538:H1601" si="171">TEXT(E1538, "yyyy")</f>
        <v>2011</v>
      </c>
      <c r="I1538" s="1" t="s">
        <v>3204</v>
      </c>
      <c r="J1538" s="1" t="str">
        <f t="shared" ref="J1538:J1601" si="172">LEFT(I1538, FIND("|", I1538) - 1)</f>
        <v xml:space="preserve">Soyuz U </v>
      </c>
      <c r="K1538" s="1" t="str">
        <f t="shared" ref="K1538:K1601" si="173">MID(I1538, FIND("|", I1538) + 2, LEN(I1538))</f>
        <v>Progress M-11M</v>
      </c>
      <c r="L1538" s="1" t="s">
        <v>346</v>
      </c>
      <c r="M1538" s="1">
        <v>20</v>
      </c>
      <c r="N1538" s="1">
        <f t="shared" si="167"/>
        <v>1660</v>
      </c>
      <c r="O1538" s="1" t="s">
        <v>9</v>
      </c>
    </row>
    <row r="1539" spans="1:15" x14ac:dyDescent="0.3">
      <c r="A1539" s="1" t="s">
        <v>14</v>
      </c>
      <c r="B1539" s="1" t="s">
        <v>101</v>
      </c>
      <c r="C1539" s="1" t="str">
        <f t="shared" si="168"/>
        <v>China</v>
      </c>
      <c r="D1539" s="1" t="s">
        <v>3205</v>
      </c>
      <c r="E1539" s="7" t="str">
        <f>TEXT(DATE(MID(D1539, 13, 4), CHOOSE(MATCH( MID(D1539, 5, 3), {"Jan","Feb","Mar","Apr","May","Jun","Jul","Aug","Sep","Oct","Nov","Dec"}, 0), 1, 2, 3, 4, 5, 6, 7, 8, 9, 10, 11, 12), MID(D1539, 9, 2)), "yyyy-mm-dd")</f>
        <v>2011-06-20</v>
      </c>
      <c r="F1539" s="1" t="str">
        <f t="shared" si="169"/>
        <v>16:13:00</v>
      </c>
      <c r="G1539" s="9" t="str">
        <f t="shared" si="170"/>
        <v>June</v>
      </c>
      <c r="H1539" s="5" t="str">
        <f t="shared" si="171"/>
        <v>2011</v>
      </c>
      <c r="I1539" s="1" t="s">
        <v>3206</v>
      </c>
      <c r="J1539" s="1" t="str">
        <f t="shared" si="172"/>
        <v xml:space="preserve">Long March 3B/E </v>
      </c>
      <c r="K1539" s="1" t="str">
        <f t="shared" si="173"/>
        <v>ChinaSat-10</v>
      </c>
      <c r="L1539" s="1" t="s">
        <v>8</v>
      </c>
      <c r="M1539" s="1">
        <v>29.15</v>
      </c>
      <c r="N1539" s="1">
        <f t="shared" ref="N1539:N1602" si="174">M1539 * 83</f>
        <v>2419.4499999999998</v>
      </c>
      <c r="O1539" s="1" t="s">
        <v>9</v>
      </c>
    </row>
    <row r="1540" spans="1:15" x14ac:dyDescent="0.3">
      <c r="A1540" s="1" t="s">
        <v>33</v>
      </c>
      <c r="B1540" s="1" t="s">
        <v>852</v>
      </c>
      <c r="C1540" s="1" t="str">
        <f t="shared" si="168"/>
        <v>Iran</v>
      </c>
      <c r="D1540" s="1" t="s">
        <v>3207</v>
      </c>
      <c r="E1540" s="7" t="str">
        <f>TEXT(DATE(MID(D1540, 13, 4), CHOOSE(MATCH( MID(D1540, 5, 3), {"Jan","Feb","Mar","Apr","May","Jun","Jul","Aug","Sep","Oct","Nov","Dec"}, 0), 1, 2, 3, 4, 5, 6, 7, 8, 9, 10, 11, 12), MID(D1540, 9, 2)), "yyyy-mm-dd")</f>
        <v>2011-06-15</v>
      </c>
      <c r="F1540" s="1" t="str">
        <f t="shared" si="169"/>
        <v>09:15:00</v>
      </c>
      <c r="G1540" s="9" t="str">
        <f t="shared" si="170"/>
        <v>June</v>
      </c>
      <c r="H1540" s="5" t="str">
        <f t="shared" si="171"/>
        <v>2011</v>
      </c>
      <c r="I1540" s="1" t="s">
        <v>3208</v>
      </c>
      <c r="J1540" s="1" t="str">
        <f t="shared" si="172"/>
        <v xml:space="preserve">Safir-1A </v>
      </c>
      <c r="K1540" s="1" t="str">
        <f t="shared" si="173"/>
        <v>Rasad 1</v>
      </c>
      <c r="L1540" s="1" t="s">
        <v>346</v>
      </c>
      <c r="M1540" s="1"/>
      <c r="N1540" s="1">
        <f t="shared" si="174"/>
        <v>0</v>
      </c>
      <c r="O1540" s="1" t="s">
        <v>9</v>
      </c>
    </row>
    <row r="1541" spans="1:15" x14ac:dyDescent="0.3">
      <c r="A1541" s="1" t="s">
        <v>74</v>
      </c>
      <c r="B1541" s="1" t="s">
        <v>114</v>
      </c>
      <c r="C1541" s="1" t="str">
        <f t="shared" si="168"/>
        <v>USA</v>
      </c>
      <c r="D1541" s="1" t="s">
        <v>3209</v>
      </c>
      <c r="E1541" s="7" t="str">
        <f>TEXT(DATE(MID(D1541, 13, 4), CHOOSE(MATCH( MID(D1541, 5, 3), {"Jan","Feb","Mar","Apr","May","Jun","Jul","Aug","Sep","Oct","Nov","Dec"}, 0), 1, 2, 3, 4, 5, 6, 7, 8, 9, 10, 11, 12), MID(D1541, 9, 2)), "yyyy-mm-dd")</f>
        <v>2011-06-10</v>
      </c>
      <c r="F1541" s="1" t="str">
        <f t="shared" si="169"/>
        <v>14:20:00</v>
      </c>
      <c r="G1541" s="9" t="str">
        <f t="shared" si="170"/>
        <v>June</v>
      </c>
      <c r="H1541" s="5" t="str">
        <f t="shared" si="171"/>
        <v>2011</v>
      </c>
      <c r="I1541" s="1" t="s">
        <v>3210</v>
      </c>
      <c r="J1541" s="1" t="str">
        <f t="shared" si="172"/>
        <v xml:space="preserve">Delta II 7320-10C </v>
      </c>
      <c r="K1541" s="1" t="str">
        <f t="shared" si="173"/>
        <v>SAC-D</v>
      </c>
      <c r="L1541" s="1" t="s">
        <v>346</v>
      </c>
      <c r="M1541" s="1"/>
      <c r="N1541" s="1">
        <f t="shared" si="174"/>
        <v>0</v>
      </c>
      <c r="O1541" s="1" t="s">
        <v>9</v>
      </c>
    </row>
    <row r="1542" spans="1:15" x14ac:dyDescent="0.3">
      <c r="A1542" s="1" t="s">
        <v>129</v>
      </c>
      <c r="B1542" s="1" t="s">
        <v>1630</v>
      </c>
      <c r="C1542" s="1" t="str">
        <f t="shared" si="168"/>
        <v>Kazakhstan</v>
      </c>
      <c r="D1542" s="1" t="s">
        <v>3211</v>
      </c>
      <c r="E1542" s="7" t="str">
        <f>TEXT(DATE(MID(D1542, 13, 4), CHOOSE(MATCH( MID(D1542, 5, 3), {"Jan","Feb","Mar","Apr","May","Jun","Jul","Aug","Sep","Oct","Nov","Dec"}, 0), 1, 2, 3, 4, 5, 6, 7, 8, 9, 10, 11, 12), MID(D1542, 9, 2)), "yyyy-mm-dd")</f>
        <v>2011-06-07</v>
      </c>
      <c r="F1542" s="1" t="str">
        <f t="shared" si="169"/>
        <v>20:12:00</v>
      </c>
      <c r="G1542" s="9" t="str">
        <f t="shared" si="170"/>
        <v>June</v>
      </c>
      <c r="H1542" s="5" t="str">
        <f t="shared" si="171"/>
        <v>2011</v>
      </c>
      <c r="I1542" s="1" t="s">
        <v>3212</v>
      </c>
      <c r="J1542" s="1" t="str">
        <f t="shared" si="172"/>
        <v xml:space="preserve">Soyuz FG </v>
      </c>
      <c r="K1542" s="1" t="str">
        <f t="shared" si="173"/>
        <v>Soyuz TMA-02M</v>
      </c>
      <c r="L1542" s="1" t="s">
        <v>346</v>
      </c>
      <c r="M1542" s="1"/>
      <c r="N1542" s="1">
        <f t="shared" si="174"/>
        <v>0</v>
      </c>
      <c r="O1542" s="1" t="s">
        <v>9</v>
      </c>
    </row>
    <row r="1543" spans="1:15" x14ac:dyDescent="0.3">
      <c r="A1543" s="1" t="s">
        <v>233</v>
      </c>
      <c r="B1543" s="1" t="s">
        <v>379</v>
      </c>
      <c r="C1543" s="1" t="str">
        <f t="shared" si="168"/>
        <v>France</v>
      </c>
      <c r="D1543" s="1" t="s">
        <v>3213</v>
      </c>
      <c r="E1543" s="7" t="str">
        <f>TEXT(DATE(MID(D1543, 13, 4), CHOOSE(MATCH( MID(D1543, 5, 3), {"Jan","Feb","Mar","Apr","May","Jun","Jul","Aug","Sep","Oct","Nov","Dec"}, 0), 1, 2, 3, 4, 5, 6, 7, 8, 9, 10, 11, 12), MID(D1543, 9, 2)), "yyyy-mm-dd")</f>
        <v>2011-05-20</v>
      </c>
      <c r="F1543" s="1" t="str">
        <f t="shared" si="169"/>
        <v>20:38:00</v>
      </c>
      <c r="G1543" s="9" t="str">
        <f t="shared" si="170"/>
        <v>May</v>
      </c>
      <c r="H1543" s="5" t="str">
        <f t="shared" si="171"/>
        <v>2011</v>
      </c>
      <c r="I1543" s="1" t="s">
        <v>3214</v>
      </c>
      <c r="J1543" s="1" t="str">
        <f t="shared" si="172"/>
        <v xml:space="preserve">Ariane 5 ECA </v>
      </c>
      <c r="K1543" s="1" t="str">
        <f t="shared" si="173"/>
        <v>ST-2 &amp; GSAT-8</v>
      </c>
      <c r="L1543" s="1" t="s">
        <v>346</v>
      </c>
      <c r="M1543" s="1">
        <v>200</v>
      </c>
      <c r="N1543" s="1">
        <f t="shared" si="174"/>
        <v>16600</v>
      </c>
      <c r="O1543" s="1" t="s">
        <v>9</v>
      </c>
    </row>
    <row r="1544" spans="1:15" x14ac:dyDescent="0.3">
      <c r="A1544" s="1" t="s">
        <v>1623</v>
      </c>
      <c r="B1544" s="1" t="s">
        <v>529</v>
      </c>
      <c r="C1544" s="1" t="str">
        <f t="shared" si="168"/>
        <v>Kazakhstan</v>
      </c>
      <c r="D1544" s="1" t="s">
        <v>3215</v>
      </c>
      <c r="E1544" s="7" t="str">
        <f>TEXT(DATE(MID(D1544, 13, 4), CHOOSE(MATCH( MID(D1544, 5, 3), {"Jan","Feb","Mar","Apr","May","Jun","Jul","Aug","Sep","Oct","Nov","Dec"}, 0), 1, 2, 3, 4, 5, 6, 7, 8, 9, 10, 11, 12), MID(D1544, 9, 2)), "yyyy-mm-dd")</f>
        <v>2011-05-20</v>
      </c>
      <c r="F1544" s="1" t="str">
        <f t="shared" si="169"/>
        <v>19:15:00</v>
      </c>
      <c r="G1544" s="9" t="str">
        <f t="shared" si="170"/>
        <v>May</v>
      </c>
      <c r="H1544" s="5" t="str">
        <f t="shared" si="171"/>
        <v>2011</v>
      </c>
      <c r="I1544" s="1" t="s">
        <v>3216</v>
      </c>
      <c r="J1544" s="1" t="str">
        <f t="shared" si="172"/>
        <v xml:space="preserve">Proton-M/Briz-M </v>
      </c>
      <c r="K1544" s="1" t="str">
        <f t="shared" si="173"/>
        <v>Telstar 14R</v>
      </c>
      <c r="L1544" s="1" t="s">
        <v>8</v>
      </c>
      <c r="M1544" s="1">
        <v>65</v>
      </c>
      <c r="N1544" s="1">
        <f t="shared" si="174"/>
        <v>5395</v>
      </c>
      <c r="O1544" s="1" t="s">
        <v>9</v>
      </c>
    </row>
    <row r="1545" spans="1:15" x14ac:dyDescent="0.3">
      <c r="A1545" s="1" t="s">
        <v>657</v>
      </c>
      <c r="B1545" s="1" t="s">
        <v>30</v>
      </c>
      <c r="C1545" s="1" t="str">
        <f t="shared" si="168"/>
        <v>USA</v>
      </c>
      <c r="D1545" s="1" t="s">
        <v>3217</v>
      </c>
      <c r="E1545" s="7" t="str">
        <f>TEXT(DATE(MID(D1545, 13, 4), CHOOSE(MATCH( MID(D1545, 5, 3), {"Jan","Feb","Mar","Apr","May","Jun","Jul","Aug","Sep","Oct","Nov","Dec"}, 0), 1, 2, 3, 4, 5, 6, 7, 8, 9, 10, 11, 12), MID(D1545, 9, 2)), "yyyy-mm-dd")</f>
        <v>2011-05-16</v>
      </c>
      <c r="F1545" s="1" t="str">
        <f t="shared" si="169"/>
        <v>12:56:00</v>
      </c>
      <c r="G1545" s="9" t="str">
        <f t="shared" si="170"/>
        <v>May</v>
      </c>
      <c r="H1545" s="5" t="str">
        <f t="shared" si="171"/>
        <v>2011</v>
      </c>
      <c r="I1545" s="1" t="s">
        <v>3218</v>
      </c>
      <c r="J1545" s="1" t="str">
        <f t="shared" si="172"/>
        <v xml:space="preserve">Space Shuttle Endeavour </v>
      </c>
      <c r="K1545" s="1" t="str">
        <f t="shared" si="173"/>
        <v>STS-134</v>
      </c>
      <c r="L1545" s="1" t="s">
        <v>346</v>
      </c>
      <c r="M1545" s="1">
        <v>450</v>
      </c>
      <c r="N1545" s="1">
        <f t="shared" si="174"/>
        <v>37350</v>
      </c>
      <c r="O1545" s="1" t="s">
        <v>9</v>
      </c>
    </row>
    <row r="1546" spans="1:15" x14ac:dyDescent="0.3">
      <c r="A1546" s="1" t="s">
        <v>74</v>
      </c>
      <c r="B1546" s="1" t="s">
        <v>75</v>
      </c>
      <c r="C1546" s="1" t="str">
        <f t="shared" si="168"/>
        <v>USA</v>
      </c>
      <c r="D1546" s="1" t="s">
        <v>3219</v>
      </c>
      <c r="E1546" s="7" t="str">
        <f>TEXT(DATE(MID(D1546, 13, 4), CHOOSE(MATCH( MID(D1546, 5, 3), {"Jan","Feb","Mar","Apr","May","Jun","Jul","Aug","Sep","Oct","Nov","Dec"}, 0), 1, 2, 3, 4, 5, 6, 7, 8, 9, 10, 11, 12), MID(D1546, 9, 2)), "yyyy-mm-dd")</f>
        <v>2011-05-07</v>
      </c>
      <c r="F1546" s="1" t="str">
        <f t="shared" si="169"/>
        <v>18:10:00</v>
      </c>
      <c r="G1546" s="9" t="str">
        <f t="shared" si="170"/>
        <v>May</v>
      </c>
      <c r="H1546" s="5" t="str">
        <f t="shared" si="171"/>
        <v>2011</v>
      </c>
      <c r="I1546" s="1" t="s">
        <v>3220</v>
      </c>
      <c r="J1546" s="1" t="str">
        <f t="shared" si="172"/>
        <v xml:space="preserve">Atlas V 401 </v>
      </c>
      <c r="K1546" s="1" t="str">
        <f t="shared" si="173"/>
        <v>SBIRS GEO-1</v>
      </c>
      <c r="L1546" s="1" t="s">
        <v>8</v>
      </c>
      <c r="M1546" s="1">
        <v>109</v>
      </c>
      <c r="N1546" s="1">
        <f t="shared" si="174"/>
        <v>9047</v>
      </c>
      <c r="O1546" s="1" t="s">
        <v>9</v>
      </c>
    </row>
    <row r="1547" spans="1:15" x14ac:dyDescent="0.3">
      <c r="A1547" s="1" t="s">
        <v>4</v>
      </c>
      <c r="B1547" s="1" t="s">
        <v>5</v>
      </c>
      <c r="C1547" s="1" t="str">
        <f t="shared" si="168"/>
        <v>Russia</v>
      </c>
      <c r="D1547" s="1" t="s">
        <v>3221</v>
      </c>
      <c r="E1547" s="7" t="str">
        <f>TEXT(DATE(MID(D1547, 13, 4), CHOOSE(MATCH( MID(D1547, 5, 3), {"Jan","Feb","Mar","Apr","May","Jun","Jul","Aug","Sep","Oct","Nov","Dec"}, 0), 1, 2, 3, 4, 5, 6, 7, 8, 9, 10, 11, 12), MID(D1547, 9, 2)), "yyyy-mm-dd")</f>
        <v>2011-05-04</v>
      </c>
      <c r="F1547" s="1" t="str">
        <f t="shared" si="169"/>
        <v>17:41:00</v>
      </c>
      <c r="G1547" s="9" t="str">
        <f t="shared" si="170"/>
        <v>May</v>
      </c>
      <c r="H1547" s="5" t="str">
        <f t="shared" si="171"/>
        <v>2011</v>
      </c>
      <c r="I1547" s="1" t="s">
        <v>3222</v>
      </c>
      <c r="J1547" s="1" t="str">
        <f t="shared" si="172"/>
        <v xml:space="preserve">Soyuz 2.1a/Fregat-M </v>
      </c>
      <c r="K1547" s="1" t="str">
        <f t="shared" si="173"/>
        <v>Meridian nÂ°14L</v>
      </c>
      <c r="L1547" s="1" t="s">
        <v>8</v>
      </c>
      <c r="M1547" s="1">
        <v>23</v>
      </c>
      <c r="N1547" s="1">
        <f t="shared" si="174"/>
        <v>1909</v>
      </c>
      <c r="O1547" s="1" t="s">
        <v>9</v>
      </c>
    </row>
    <row r="1548" spans="1:15" x14ac:dyDescent="0.3">
      <c r="A1548" s="1" t="s">
        <v>129</v>
      </c>
      <c r="B1548" s="1" t="s">
        <v>1630</v>
      </c>
      <c r="C1548" s="1" t="str">
        <f t="shared" si="168"/>
        <v>Kazakhstan</v>
      </c>
      <c r="D1548" s="1" t="s">
        <v>3223</v>
      </c>
      <c r="E1548" s="7" t="str">
        <f>TEXT(DATE(MID(D1548, 13, 4), CHOOSE(MATCH( MID(D1548, 5, 3), {"Jan","Feb","Mar","Apr","May","Jun","Jul","Aug","Sep","Oct","Nov","Dec"}, 0), 1, 2, 3, 4, 5, 6, 7, 8, 9, 10, 11, 12), MID(D1548, 9, 2)), "yyyy-mm-dd")</f>
        <v>2011-04-27</v>
      </c>
      <c r="F1548" s="1" t="str">
        <f t="shared" si="169"/>
        <v>13:05:00</v>
      </c>
      <c r="G1548" s="9" t="str">
        <f t="shared" si="170"/>
        <v>April</v>
      </c>
      <c r="H1548" s="5" t="str">
        <f t="shared" si="171"/>
        <v>2011</v>
      </c>
      <c r="I1548" s="1" t="s">
        <v>3224</v>
      </c>
      <c r="J1548" s="1" t="str">
        <f t="shared" si="172"/>
        <v xml:space="preserve">Soyuz U </v>
      </c>
      <c r="K1548" s="1" t="str">
        <f t="shared" si="173"/>
        <v>Progress M-10M</v>
      </c>
      <c r="L1548" s="1" t="s">
        <v>346</v>
      </c>
      <c r="M1548" s="1">
        <v>20</v>
      </c>
      <c r="N1548" s="1">
        <f t="shared" si="174"/>
        <v>1660</v>
      </c>
      <c r="O1548" s="1" t="s">
        <v>9</v>
      </c>
    </row>
    <row r="1549" spans="1:15" x14ac:dyDescent="0.3">
      <c r="A1549" s="1" t="s">
        <v>233</v>
      </c>
      <c r="B1549" s="1" t="s">
        <v>379</v>
      </c>
      <c r="C1549" s="1" t="str">
        <f t="shared" si="168"/>
        <v>France</v>
      </c>
      <c r="D1549" s="1" t="s">
        <v>3225</v>
      </c>
      <c r="E1549" s="7" t="str">
        <f>TEXT(DATE(MID(D1549, 13, 4), CHOOSE(MATCH( MID(D1549, 5, 3), {"Jan","Feb","Mar","Apr","May","Jun","Jul","Aug","Sep","Oct","Nov","Dec"}, 0), 1, 2, 3, 4, 5, 6, 7, 8, 9, 10, 11, 12), MID(D1549, 9, 2)), "yyyy-mm-dd")</f>
        <v>2011-04-22</v>
      </c>
      <c r="F1549" s="1" t="str">
        <f t="shared" si="169"/>
        <v>21:37:00</v>
      </c>
      <c r="G1549" s="9" t="str">
        <f t="shared" si="170"/>
        <v>April</v>
      </c>
      <c r="H1549" s="5" t="str">
        <f t="shared" si="171"/>
        <v>2011</v>
      </c>
      <c r="I1549" s="1" t="s">
        <v>3226</v>
      </c>
      <c r="J1549" s="1" t="str">
        <f t="shared" si="172"/>
        <v xml:space="preserve">Ariane 5 ECA </v>
      </c>
      <c r="K1549" s="1" t="str">
        <f t="shared" si="173"/>
        <v>Yahsat 1A &amp; Intelsat 28</v>
      </c>
      <c r="L1549" s="1" t="s">
        <v>346</v>
      </c>
      <c r="M1549" s="1">
        <v>200</v>
      </c>
      <c r="N1549" s="1">
        <f t="shared" si="174"/>
        <v>16600</v>
      </c>
      <c r="O1549" s="1" t="s">
        <v>9</v>
      </c>
    </row>
    <row r="1550" spans="1:15" x14ac:dyDescent="0.3">
      <c r="A1550" s="1" t="s">
        <v>86</v>
      </c>
      <c r="B1550" s="1" t="s">
        <v>87</v>
      </c>
      <c r="C1550" s="1" t="str">
        <f t="shared" si="168"/>
        <v>India</v>
      </c>
      <c r="D1550" s="1" t="s">
        <v>3227</v>
      </c>
      <c r="E1550" s="7" t="str">
        <f>TEXT(DATE(MID(D1550, 13, 4), CHOOSE(MATCH( MID(D1550, 5, 3), {"Jan","Feb","Mar","Apr","May","Jun","Jul","Aug","Sep","Oct","Nov","Dec"}, 0), 1, 2, 3, 4, 5, 6, 7, 8, 9, 10, 11, 12), MID(D1550, 9, 2)), "yyyy-mm-dd")</f>
        <v>2011-04-20</v>
      </c>
      <c r="F1550" s="1" t="str">
        <f t="shared" si="169"/>
        <v>04:42:00</v>
      </c>
      <c r="G1550" s="9" t="str">
        <f t="shared" si="170"/>
        <v>April</v>
      </c>
      <c r="H1550" s="5" t="str">
        <f t="shared" si="171"/>
        <v>2011</v>
      </c>
      <c r="I1550" s="1" t="s">
        <v>3228</v>
      </c>
      <c r="J1550" s="1" t="str">
        <f t="shared" si="172"/>
        <v xml:space="preserve">PSLV-G </v>
      </c>
      <c r="K1550" s="1" t="str">
        <f t="shared" si="173"/>
        <v>ResourceSat-2, X-Sat &amp; YouthSat</v>
      </c>
      <c r="L1550" s="1" t="s">
        <v>346</v>
      </c>
      <c r="M1550" s="1">
        <v>25</v>
      </c>
      <c r="N1550" s="1">
        <f t="shared" si="174"/>
        <v>2075</v>
      </c>
      <c r="O1550" s="1" t="s">
        <v>9</v>
      </c>
    </row>
    <row r="1551" spans="1:15" x14ac:dyDescent="0.3">
      <c r="A1551" s="1" t="s">
        <v>74</v>
      </c>
      <c r="B1551" s="1" t="s">
        <v>671</v>
      </c>
      <c r="C1551" s="1" t="str">
        <f t="shared" si="168"/>
        <v>USA</v>
      </c>
      <c r="D1551" s="1" t="s">
        <v>3229</v>
      </c>
      <c r="E1551" s="7" t="str">
        <f>TEXT(DATE(MID(D1551, 13, 4), CHOOSE(MATCH( MID(D1551, 5, 3), {"Jan","Feb","Mar","Apr","May","Jun","Jul","Aug","Sep","Oct","Nov","Dec"}, 0), 1, 2, 3, 4, 5, 6, 7, 8, 9, 10, 11, 12), MID(D1551, 9, 2)), "yyyy-mm-dd")</f>
        <v>2011-04-15</v>
      </c>
      <c r="F1551" s="1" t="str">
        <f t="shared" si="169"/>
        <v>04:24:00</v>
      </c>
      <c r="G1551" s="9" t="str">
        <f t="shared" si="170"/>
        <v>April</v>
      </c>
      <c r="H1551" s="5" t="str">
        <f t="shared" si="171"/>
        <v>2011</v>
      </c>
      <c r="I1551" s="1" t="s">
        <v>3230</v>
      </c>
      <c r="J1551" s="1" t="str">
        <f t="shared" si="172"/>
        <v xml:space="preserve">Atlas V 411 </v>
      </c>
      <c r="K1551" s="1" t="str">
        <f t="shared" si="173"/>
        <v>NROL-34</v>
      </c>
      <c r="L1551" s="1" t="s">
        <v>346</v>
      </c>
      <c r="M1551" s="1">
        <v>115</v>
      </c>
      <c r="N1551" s="1">
        <f t="shared" si="174"/>
        <v>9545</v>
      </c>
      <c r="O1551" s="1" t="s">
        <v>9</v>
      </c>
    </row>
    <row r="1552" spans="1:15" x14ac:dyDescent="0.3">
      <c r="A1552" s="1" t="s">
        <v>14</v>
      </c>
      <c r="B1552" s="1" t="s">
        <v>18</v>
      </c>
      <c r="C1552" s="1" t="str">
        <f t="shared" si="168"/>
        <v>China</v>
      </c>
      <c r="D1552" s="1" t="s">
        <v>3231</v>
      </c>
      <c r="E1552" s="7" t="str">
        <f>TEXT(DATE(MID(D1552, 13, 4), CHOOSE(MATCH( MID(D1552, 5, 3), {"Jan","Feb","Mar","Apr","May","Jun","Jul","Aug","Sep","Oct","Nov","Dec"}, 0), 1, 2, 3, 4, 5, 6, 7, 8, 9, 10, 11, 12), MID(D1552, 9, 2)), "yyyy-mm-dd")</f>
        <v>2011-04-09</v>
      </c>
      <c r="F1552" s="1" t="str">
        <f t="shared" si="169"/>
        <v>20:47:00</v>
      </c>
      <c r="G1552" s="9" t="str">
        <f t="shared" si="170"/>
        <v>April</v>
      </c>
      <c r="H1552" s="5" t="str">
        <f t="shared" si="171"/>
        <v>2011</v>
      </c>
      <c r="I1552" s="1" t="s">
        <v>3232</v>
      </c>
      <c r="J1552" s="1" t="str">
        <f t="shared" si="172"/>
        <v xml:space="preserve">Long March 3A </v>
      </c>
      <c r="K1552" s="1" t="str">
        <f t="shared" si="173"/>
        <v>Beidou-2 I3</v>
      </c>
      <c r="L1552" s="1" t="s">
        <v>8</v>
      </c>
      <c r="M1552" s="1">
        <v>69.7</v>
      </c>
      <c r="N1552" s="1">
        <f t="shared" si="174"/>
        <v>5785.1</v>
      </c>
      <c r="O1552" s="1" t="s">
        <v>9</v>
      </c>
    </row>
    <row r="1553" spans="1:15" x14ac:dyDescent="0.3">
      <c r="A1553" s="1" t="s">
        <v>129</v>
      </c>
      <c r="B1553" s="1" t="s">
        <v>1630</v>
      </c>
      <c r="C1553" s="1" t="str">
        <f t="shared" si="168"/>
        <v>Kazakhstan</v>
      </c>
      <c r="D1553" s="1" t="s">
        <v>3233</v>
      </c>
      <c r="E1553" s="7" t="str">
        <f>TEXT(DATE(MID(D1553, 13, 4), CHOOSE(MATCH( MID(D1553, 5, 3), {"Jan","Feb","Mar","Apr","May","Jun","Jul","Aug","Sep","Oct","Nov","Dec"}, 0), 1, 2, 3, 4, 5, 6, 7, 8, 9, 10, 11, 12), MID(D1553, 9, 2)), "yyyy-mm-dd")</f>
        <v>2011-04-04</v>
      </c>
      <c r="F1553" s="1" t="str">
        <f t="shared" si="169"/>
        <v>22:18:00</v>
      </c>
      <c r="G1553" s="9" t="str">
        <f t="shared" si="170"/>
        <v>April</v>
      </c>
      <c r="H1553" s="5" t="str">
        <f t="shared" si="171"/>
        <v>2011</v>
      </c>
      <c r="I1553" s="1" t="s">
        <v>3234</v>
      </c>
      <c r="J1553" s="1" t="str">
        <f t="shared" si="172"/>
        <v xml:space="preserve">Soyuz FG </v>
      </c>
      <c r="K1553" s="1" t="str">
        <f t="shared" si="173"/>
        <v>Soyuz TMA-21</v>
      </c>
      <c r="L1553" s="1" t="s">
        <v>346</v>
      </c>
      <c r="M1553" s="1"/>
      <c r="N1553" s="1">
        <f t="shared" si="174"/>
        <v>0</v>
      </c>
      <c r="O1553" s="1" t="s">
        <v>9</v>
      </c>
    </row>
    <row r="1554" spans="1:15" x14ac:dyDescent="0.3">
      <c r="A1554" s="1" t="s">
        <v>74</v>
      </c>
      <c r="B1554" s="1" t="s">
        <v>390</v>
      </c>
      <c r="C1554" s="1" t="str">
        <f t="shared" si="168"/>
        <v>USA</v>
      </c>
      <c r="D1554" s="1" t="s">
        <v>3235</v>
      </c>
      <c r="E1554" s="7" t="str">
        <f>TEXT(DATE(MID(D1554, 13, 4), CHOOSE(MATCH( MID(D1554, 5, 3), {"Jan","Feb","Mar","Apr","May","Jun","Jul","Aug","Sep","Oct","Nov","Dec"}, 0), 1, 2, 3, 4, 5, 6, 7, 8, 9, 10, 11, 12), MID(D1554, 9, 2)), "yyyy-mm-dd")</f>
        <v>2011-03-11</v>
      </c>
      <c r="F1554" s="1" t="str">
        <f t="shared" si="169"/>
        <v>23:38:00</v>
      </c>
      <c r="G1554" s="9" t="str">
        <f t="shared" si="170"/>
        <v>March</v>
      </c>
      <c r="H1554" s="5" t="str">
        <f t="shared" si="171"/>
        <v>2011</v>
      </c>
      <c r="I1554" s="1" t="s">
        <v>3236</v>
      </c>
      <c r="J1554" s="1" t="str">
        <f t="shared" si="172"/>
        <v xml:space="preserve">Delta IV Medium+ (4,2) </v>
      </c>
      <c r="K1554" s="1" t="str">
        <f t="shared" si="173"/>
        <v>NROL-27</v>
      </c>
      <c r="L1554" s="1" t="s">
        <v>346</v>
      </c>
      <c r="M1554" s="1">
        <v>164</v>
      </c>
      <c r="N1554" s="1">
        <f t="shared" si="174"/>
        <v>13612</v>
      </c>
      <c r="O1554" s="1" t="s">
        <v>9</v>
      </c>
    </row>
    <row r="1555" spans="1:15" x14ac:dyDescent="0.3">
      <c r="A1555" s="1" t="s">
        <v>74</v>
      </c>
      <c r="B1555" s="1" t="s">
        <v>75</v>
      </c>
      <c r="C1555" s="1" t="str">
        <f t="shared" si="168"/>
        <v>USA</v>
      </c>
      <c r="D1555" s="1" t="s">
        <v>3237</v>
      </c>
      <c r="E1555" s="7" t="str">
        <f>TEXT(DATE(MID(D1555, 13, 4), CHOOSE(MATCH( MID(D1555, 5, 3), {"Jan","Feb","Mar","Apr","May","Jun","Jul","Aug","Sep","Oct","Nov","Dec"}, 0), 1, 2, 3, 4, 5, 6, 7, 8, 9, 10, 11, 12), MID(D1555, 9, 2)), "yyyy-mm-dd")</f>
        <v>2011-03-05</v>
      </c>
      <c r="F1555" s="1" t="str">
        <f t="shared" si="169"/>
        <v>22:46:00</v>
      </c>
      <c r="G1555" s="9" t="str">
        <f t="shared" si="170"/>
        <v>March</v>
      </c>
      <c r="H1555" s="5" t="str">
        <f t="shared" si="171"/>
        <v>2011</v>
      </c>
      <c r="I1555" s="1" t="s">
        <v>3238</v>
      </c>
      <c r="J1555" s="1" t="str">
        <f t="shared" si="172"/>
        <v xml:space="preserve">Atlas V 501 </v>
      </c>
      <c r="K1555" s="1" t="str">
        <f t="shared" si="173"/>
        <v>OTV-2</v>
      </c>
      <c r="L1555" s="1" t="s">
        <v>8</v>
      </c>
      <c r="M1555" s="1">
        <v>120</v>
      </c>
      <c r="N1555" s="1">
        <f t="shared" si="174"/>
        <v>9960</v>
      </c>
      <c r="O1555" s="1" t="s">
        <v>9</v>
      </c>
    </row>
    <row r="1556" spans="1:15" x14ac:dyDescent="0.3">
      <c r="A1556" s="1" t="s">
        <v>342</v>
      </c>
      <c r="B1556" s="1" t="s">
        <v>2063</v>
      </c>
      <c r="C1556" s="1" t="str">
        <f t="shared" si="168"/>
        <v>USA</v>
      </c>
      <c r="D1556" s="1" t="s">
        <v>3239</v>
      </c>
      <c r="E1556" s="7" t="str">
        <f>TEXT(DATE(MID(D1556, 13, 4), CHOOSE(MATCH( MID(D1556, 5, 3), {"Jan","Feb","Mar","Apr","May","Jun","Jul","Aug","Sep","Oct","Nov","Dec"}, 0), 1, 2, 3, 4, 5, 6, 7, 8, 9, 10, 11, 12), MID(D1556, 9, 2)), "yyyy-mm-dd")</f>
        <v>2011-03-04</v>
      </c>
      <c r="F1556" s="1" t="str">
        <f t="shared" si="169"/>
        <v>10:09:00</v>
      </c>
      <c r="G1556" s="9" t="str">
        <f t="shared" si="170"/>
        <v>March</v>
      </c>
      <c r="H1556" s="5" t="str">
        <f t="shared" si="171"/>
        <v>2011</v>
      </c>
      <c r="I1556" s="1" t="s">
        <v>3240</v>
      </c>
      <c r="J1556" s="1" t="str">
        <f t="shared" si="172"/>
        <v xml:space="preserve">Minotaur C (Taurus) </v>
      </c>
      <c r="K1556" s="1" t="str">
        <f t="shared" si="173"/>
        <v>Glory, KySat-1, Hermes, and Explorer-1 [PRIME]</v>
      </c>
      <c r="L1556" s="1" t="s">
        <v>8</v>
      </c>
      <c r="M1556" s="1">
        <v>45</v>
      </c>
      <c r="N1556" s="1">
        <f t="shared" si="174"/>
        <v>3735</v>
      </c>
      <c r="O1556" s="1" t="s">
        <v>257</v>
      </c>
    </row>
    <row r="1557" spans="1:15" x14ac:dyDescent="0.3">
      <c r="A1557" s="1" t="s">
        <v>4</v>
      </c>
      <c r="B1557" s="1" t="s">
        <v>5</v>
      </c>
      <c r="C1557" s="1" t="str">
        <f t="shared" si="168"/>
        <v>Russia</v>
      </c>
      <c r="D1557" s="1" t="s">
        <v>3241</v>
      </c>
      <c r="E1557" s="7" t="str">
        <f>TEXT(DATE(MID(D1557, 13, 4), CHOOSE(MATCH( MID(D1557, 5, 3), {"Jan","Feb","Mar","Apr","May","Jun","Jul","Aug","Sep","Oct","Nov","Dec"}, 0), 1, 2, 3, 4, 5, 6, 7, 8, 9, 10, 11, 12), MID(D1557, 9, 2)), "yyyy-mm-dd")</f>
        <v>2011-02-26</v>
      </c>
      <c r="F1557" s="1" t="str">
        <f t="shared" si="169"/>
        <v>03:07:00</v>
      </c>
      <c r="G1557" s="9" t="str">
        <f t="shared" si="170"/>
        <v>February</v>
      </c>
      <c r="H1557" s="5" t="str">
        <f t="shared" si="171"/>
        <v>2011</v>
      </c>
      <c r="I1557" s="1" t="s">
        <v>3242</v>
      </c>
      <c r="J1557" s="1" t="str">
        <f t="shared" si="172"/>
        <v xml:space="preserve">Soyuz 2.1b/Fregat-M </v>
      </c>
      <c r="K1557" s="1" t="str">
        <f t="shared" si="173"/>
        <v>Cosmos 2471</v>
      </c>
      <c r="L1557" s="1" t="s">
        <v>8</v>
      </c>
      <c r="M1557" s="1">
        <v>25</v>
      </c>
      <c r="N1557" s="1">
        <f t="shared" si="174"/>
        <v>2075</v>
      </c>
      <c r="O1557" s="1" t="s">
        <v>9</v>
      </c>
    </row>
    <row r="1558" spans="1:15" x14ac:dyDescent="0.3">
      <c r="A1558" s="1" t="s">
        <v>657</v>
      </c>
      <c r="B1558" s="1" t="s">
        <v>30</v>
      </c>
      <c r="C1558" s="1" t="str">
        <f t="shared" si="168"/>
        <v>USA</v>
      </c>
      <c r="D1558" s="1" t="s">
        <v>3243</v>
      </c>
      <c r="E1558" s="7" t="str">
        <f>TEXT(DATE(MID(D1558, 13, 4), CHOOSE(MATCH( MID(D1558, 5, 3), {"Jan","Feb","Mar","Apr","May","Jun","Jul","Aug","Sep","Oct","Nov","Dec"}, 0), 1, 2, 3, 4, 5, 6, 7, 8, 9, 10, 11, 12), MID(D1558, 9, 2)), "yyyy-mm-dd")</f>
        <v>2011-02-24</v>
      </c>
      <c r="F1558" s="1" t="str">
        <f t="shared" si="169"/>
        <v>21:53:00</v>
      </c>
      <c r="G1558" s="9" t="str">
        <f t="shared" si="170"/>
        <v>February</v>
      </c>
      <c r="H1558" s="5" t="str">
        <f t="shared" si="171"/>
        <v>2011</v>
      </c>
      <c r="I1558" s="1" t="s">
        <v>3244</v>
      </c>
      <c r="J1558" s="1" t="str">
        <f t="shared" si="172"/>
        <v xml:space="preserve">Space Shuttle Discovery </v>
      </c>
      <c r="K1558" s="1" t="str">
        <f t="shared" si="173"/>
        <v>STS-133</v>
      </c>
      <c r="L1558" s="1" t="s">
        <v>346</v>
      </c>
      <c r="M1558" s="1">
        <v>450</v>
      </c>
      <c r="N1558" s="1">
        <f t="shared" si="174"/>
        <v>37350</v>
      </c>
      <c r="O1558" s="1" t="s">
        <v>9</v>
      </c>
    </row>
    <row r="1559" spans="1:15" x14ac:dyDescent="0.3">
      <c r="A1559" s="1" t="s">
        <v>233</v>
      </c>
      <c r="B1559" s="1" t="s">
        <v>379</v>
      </c>
      <c r="C1559" s="1" t="str">
        <f t="shared" si="168"/>
        <v>France</v>
      </c>
      <c r="D1559" s="1" t="s">
        <v>3245</v>
      </c>
      <c r="E1559" s="7" t="str">
        <f>TEXT(DATE(MID(D1559, 13, 4), CHOOSE(MATCH( MID(D1559, 5, 3), {"Jan","Feb","Mar","Apr","May","Jun","Jul","Aug","Sep","Oct","Nov","Dec"}, 0), 1, 2, 3, 4, 5, 6, 7, 8, 9, 10, 11, 12), MID(D1559, 9, 2)), "yyyy-mm-dd")</f>
        <v>2011-02-16</v>
      </c>
      <c r="F1559" s="1" t="str">
        <f t="shared" si="169"/>
        <v>21:51:00</v>
      </c>
      <c r="G1559" s="9" t="str">
        <f t="shared" si="170"/>
        <v>February</v>
      </c>
      <c r="H1559" s="5" t="str">
        <f t="shared" si="171"/>
        <v>2011</v>
      </c>
      <c r="I1559" s="1" t="s">
        <v>3246</v>
      </c>
      <c r="J1559" s="1" t="str">
        <f t="shared" si="172"/>
        <v xml:space="preserve">Ariane 5 ES </v>
      </c>
      <c r="K1559" s="1" t="str">
        <f t="shared" si="173"/>
        <v>ATV-2</v>
      </c>
      <c r="L1559" s="1" t="s">
        <v>346</v>
      </c>
      <c r="M1559" s="1"/>
      <c r="N1559" s="1">
        <f t="shared" si="174"/>
        <v>0</v>
      </c>
      <c r="O1559" s="1" t="s">
        <v>9</v>
      </c>
    </row>
    <row r="1560" spans="1:15" x14ac:dyDescent="0.3">
      <c r="A1560" s="1" t="s">
        <v>342</v>
      </c>
      <c r="B1560" s="1" t="s">
        <v>3247</v>
      </c>
      <c r="C1560" s="1" t="str">
        <f t="shared" si="168"/>
        <v>USA</v>
      </c>
      <c r="D1560" s="1" t="s">
        <v>3248</v>
      </c>
      <c r="E1560" s="7" t="str">
        <f>TEXT(DATE(MID(D1560, 13, 4), CHOOSE(MATCH( MID(D1560, 5, 3), {"Jan","Feb","Mar","Apr","May","Jun","Jul","Aug","Sep","Oct","Nov","Dec"}, 0), 1, 2, 3, 4, 5, 6, 7, 8, 9, 10, 11, 12), MID(D1560, 9, 2)), "yyyy-mm-dd")</f>
        <v>2011-02-06</v>
      </c>
      <c r="F1560" s="1" t="str">
        <f t="shared" si="169"/>
        <v>12:26:00</v>
      </c>
      <c r="G1560" s="9" t="str">
        <f t="shared" si="170"/>
        <v>February</v>
      </c>
      <c r="H1560" s="5" t="str">
        <f t="shared" si="171"/>
        <v>2011</v>
      </c>
      <c r="I1560" s="1" t="s">
        <v>3249</v>
      </c>
      <c r="J1560" s="1" t="str">
        <f t="shared" si="172"/>
        <v xml:space="preserve">Minotaur I </v>
      </c>
      <c r="K1560" s="1" t="str">
        <f t="shared" si="173"/>
        <v>NROL-66</v>
      </c>
      <c r="L1560" s="1" t="s">
        <v>8</v>
      </c>
      <c r="M1560" s="1">
        <v>40</v>
      </c>
      <c r="N1560" s="1">
        <f t="shared" si="174"/>
        <v>3320</v>
      </c>
      <c r="O1560" s="1" t="s">
        <v>9</v>
      </c>
    </row>
    <row r="1561" spans="1:15" x14ac:dyDescent="0.3">
      <c r="A1561" s="1" t="s">
        <v>4</v>
      </c>
      <c r="B1561" s="1" t="s">
        <v>1561</v>
      </c>
      <c r="C1561" s="1" t="str">
        <f t="shared" si="168"/>
        <v>Russia</v>
      </c>
      <c r="D1561" s="1" t="s">
        <v>3250</v>
      </c>
      <c r="E1561" s="7" t="str">
        <f>TEXT(DATE(MID(D1561, 13, 4), CHOOSE(MATCH( MID(D1561, 5, 3), {"Jan","Feb","Mar","Apr","May","Jun","Jul","Aug","Sep","Oct","Nov","Dec"}, 0), 1, 2, 3, 4, 5, 6, 7, 8, 9, 10, 11, 12), MID(D1561, 9, 2)), "yyyy-mm-dd")</f>
        <v>2011-02-01</v>
      </c>
      <c r="F1561" s="1" t="str">
        <f t="shared" si="169"/>
        <v>14:00:00</v>
      </c>
      <c r="G1561" s="9" t="str">
        <f t="shared" si="170"/>
        <v>February</v>
      </c>
      <c r="H1561" s="5" t="str">
        <f t="shared" si="171"/>
        <v>2011</v>
      </c>
      <c r="I1561" s="1" t="s">
        <v>3251</v>
      </c>
      <c r="J1561" s="1" t="str">
        <f t="shared" si="172"/>
        <v xml:space="preserve">Rokot/Briz KM </v>
      </c>
      <c r="K1561" s="1" t="str">
        <f t="shared" si="173"/>
        <v>Cosmos 2470</v>
      </c>
      <c r="L1561" s="1" t="s">
        <v>346</v>
      </c>
      <c r="M1561" s="1">
        <v>13</v>
      </c>
      <c r="N1561" s="1">
        <f t="shared" si="174"/>
        <v>1079</v>
      </c>
      <c r="O1561" s="1" t="s">
        <v>117</v>
      </c>
    </row>
    <row r="1562" spans="1:15" x14ac:dyDescent="0.3">
      <c r="A1562" s="1" t="s">
        <v>129</v>
      </c>
      <c r="B1562" s="1" t="s">
        <v>1630</v>
      </c>
      <c r="C1562" s="1" t="str">
        <f t="shared" si="168"/>
        <v>Kazakhstan</v>
      </c>
      <c r="D1562" s="1" t="s">
        <v>3252</v>
      </c>
      <c r="E1562" s="7" t="str">
        <f>TEXT(DATE(MID(D1562, 13, 4), CHOOSE(MATCH( MID(D1562, 5, 3), {"Jan","Feb","Mar","Apr","May","Jun","Jul","Aug","Sep","Oct","Nov","Dec"}, 0), 1, 2, 3, 4, 5, 6, 7, 8, 9, 10, 11, 12), MID(D1562, 9, 2)), "yyyy-mm-dd")</f>
        <v>2011-01-28</v>
      </c>
      <c r="F1562" s="1" t="str">
        <f t="shared" si="169"/>
        <v>01:31:00</v>
      </c>
      <c r="G1562" s="9" t="str">
        <f t="shared" si="170"/>
        <v>January</v>
      </c>
      <c r="H1562" s="5" t="str">
        <f t="shared" si="171"/>
        <v>2011</v>
      </c>
      <c r="I1562" s="1" t="s">
        <v>3253</v>
      </c>
      <c r="J1562" s="1" t="str">
        <f t="shared" si="172"/>
        <v xml:space="preserve">Soyuz U </v>
      </c>
      <c r="K1562" s="1" t="str">
        <f t="shared" si="173"/>
        <v>Progress M-09M</v>
      </c>
      <c r="L1562" s="1" t="s">
        <v>346</v>
      </c>
      <c r="M1562" s="1">
        <v>20</v>
      </c>
      <c r="N1562" s="1">
        <f t="shared" si="174"/>
        <v>1660</v>
      </c>
      <c r="O1562" s="1" t="s">
        <v>9</v>
      </c>
    </row>
    <row r="1563" spans="1:15" x14ac:dyDescent="0.3">
      <c r="A1563" s="1" t="s">
        <v>60</v>
      </c>
      <c r="B1563" s="1" t="s">
        <v>536</v>
      </c>
      <c r="C1563" s="1" t="str">
        <f t="shared" si="168"/>
        <v>Japan</v>
      </c>
      <c r="D1563" s="1" t="s">
        <v>3254</v>
      </c>
      <c r="E1563" s="7" t="str">
        <f>TEXT(DATE(MID(D1563, 13, 4), CHOOSE(MATCH( MID(D1563, 5, 3), {"Jan","Feb","Mar","Apr","May","Jun","Jul","Aug","Sep","Oct","Nov","Dec"}, 0), 1, 2, 3, 4, 5, 6, 7, 8, 9, 10, 11, 12), MID(D1563, 9, 2)), "yyyy-mm-dd")</f>
        <v>2011-01-22</v>
      </c>
      <c r="F1563" s="1" t="str">
        <f t="shared" si="169"/>
        <v>05:37:00</v>
      </c>
      <c r="G1563" s="9" t="str">
        <f t="shared" si="170"/>
        <v>January</v>
      </c>
      <c r="H1563" s="5" t="str">
        <f t="shared" si="171"/>
        <v>2011</v>
      </c>
      <c r="I1563" s="1" t="s">
        <v>3255</v>
      </c>
      <c r="J1563" s="1" t="str">
        <f t="shared" si="172"/>
        <v xml:space="preserve">H-IIB </v>
      </c>
      <c r="K1563" s="1" t="str">
        <f t="shared" si="173"/>
        <v>HTV-2</v>
      </c>
      <c r="L1563" s="1" t="s">
        <v>346</v>
      </c>
      <c r="M1563" s="1">
        <v>112.5</v>
      </c>
      <c r="N1563" s="1">
        <f t="shared" si="174"/>
        <v>9337.5</v>
      </c>
      <c r="O1563" s="1" t="s">
        <v>9</v>
      </c>
    </row>
    <row r="1564" spans="1:15" x14ac:dyDescent="0.3">
      <c r="A1564" s="1" t="s">
        <v>74</v>
      </c>
      <c r="B1564" s="1" t="s">
        <v>745</v>
      </c>
      <c r="C1564" s="1" t="str">
        <f t="shared" si="168"/>
        <v>USA</v>
      </c>
      <c r="D1564" s="1" t="s">
        <v>3256</v>
      </c>
      <c r="E1564" s="7" t="str">
        <f>TEXT(DATE(MID(D1564, 13, 4), CHOOSE(MATCH( MID(D1564, 5, 3), {"Jan","Feb","Mar","Apr","May","Jun","Jul","Aug","Sep","Oct","Nov","Dec"}, 0), 1, 2, 3, 4, 5, 6, 7, 8, 9, 10, 11, 12), MID(D1564, 9, 2)), "yyyy-mm-dd")</f>
        <v>2011-01-20</v>
      </c>
      <c r="F1564" s="1" t="str">
        <f t="shared" si="169"/>
        <v>21:10:00</v>
      </c>
      <c r="G1564" s="9" t="str">
        <f t="shared" si="170"/>
        <v>January</v>
      </c>
      <c r="H1564" s="5" t="str">
        <f t="shared" si="171"/>
        <v>2011</v>
      </c>
      <c r="I1564" s="1" t="s">
        <v>3257</v>
      </c>
      <c r="J1564" s="1" t="str">
        <f t="shared" si="172"/>
        <v xml:space="preserve">Delta IV Heavy </v>
      </c>
      <c r="K1564" s="1" t="str">
        <f t="shared" si="173"/>
        <v>KH-11 15 (USA-224) (NROL-49)</v>
      </c>
      <c r="L1564" s="1" t="s">
        <v>8</v>
      </c>
      <c r="M1564" s="1">
        <v>350</v>
      </c>
      <c r="N1564" s="1">
        <f t="shared" si="174"/>
        <v>29050</v>
      </c>
      <c r="O1564" s="1" t="s">
        <v>9</v>
      </c>
    </row>
    <row r="1565" spans="1:15" x14ac:dyDescent="0.3">
      <c r="A1565" s="1" t="s">
        <v>129</v>
      </c>
      <c r="B1565" s="1" t="s">
        <v>2022</v>
      </c>
      <c r="C1565" s="1" t="str">
        <f t="shared" si="168"/>
        <v>Kazakhstan</v>
      </c>
      <c r="D1565" s="1" t="s">
        <v>3258</v>
      </c>
      <c r="E1565" s="7" t="str">
        <f>TEXT(DATE(MID(D1565, 13, 4), CHOOSE(MATCH( MID(D1565, 5, 3), {"Jan","Feb","Mar","Apr","May","Jun","Jul","Aug","Sep","Oct","Nov","Dec"}, 0), 1, 2, 3, 4, 5, 6, 7, 8, 9, 10, 11, 12), MID(D1565, 9, 2)), "yyyy-mm-dd")</f>
        <v>2011-01-20</v>
      </c>
      <c r="F1565" s="1" t="str">
        <f t="shared" si="169"/>
        <v>12:29:00</v>
      </c>
      <c r="G1565" s="9" t="str">
        <f t="shared" si="170"/>
        <v>January</v>
      </c>
      <c r="H1565" s="5" t="str">
        <f t="shared" si="171"/>
        <v>2011</v>
      </c>
      <c r="I1565" s="1" t="s">
        <v>3259</v>
      </c>
      <c r="J1565" s="1" t="str">
        <f t="shared" si="172"/>
        <v xml:space="preserve">Zenit-3 SLBF </v>
      </c>
      <c r="K1565" s="1" t="str">
        <f t="shared" si="173"/>
        <v>Elektro-L nÂ°1</v>
      </c>
      <c r="L1565" s="1" t="s">
        <v>346</v>
      </c>
      <c r="M1565" s="1"/>
      <c r="N1565" s="1">
        <f t="shared" si="174"/>
        <v>0</v>
      </c>
      <c r="O1565" s="1" t="s">
        <v>9</v>
      </c>
    </row>
    <row r="1566" spans="1:15" x14ac:dyDescent="0.3">
      <c r="A1566" s="1" t="s">
        <v>233</v>
      </c>
      <c r="B1566" s="1" t="s">
        <v>379</v>
      </c>
      <c r="C1566" s="1" t="str">
        <f t="shared" si="168"/>
        <v>France</v>
      </c>
      <c r="D1566" s="1" t="s">
        <v>3260</v>
      </c>
      <c r="E1566" s="7" t="str">
        <f>TEXT(DATE(MID(D1566, 13, 4), CHOOSE(MATCH( MID(D1566, 5, 3), {"Jan","Feb","Mar","Apr","May","Jun","Jul","Aug","Sep","Oct","Nov","Dec"}, 0), 1, 2, 3, 4, 5, 6, 7, 8, 9, 10, 11, 12), MID(D1566, 9, 2)), "yyyy-mm-dd")</f>
        <v>2010-12-29</v>
      </c>
      <c r="F1566" s="1" t="str">
        <f t="shared" si="169"/>
        <v>21:27:00</v>
      </c>
      <c r="G1566" s="9" t="str">
        <f t="shared" si="170"/>
        <v>December</v>
      </c>
      <c r="H1566" s="5" t="str">
        <f t="shared" si="171"/>
        <v>2010</v>
      </c>
      <c r="I1566" s="1" t="s">
        <v>3261</v>
      </c>
      <c r="J1566" s="1" t="str">
        <f t="shared" si="172"/>
        <v xml:space="preserve">Ariane 5 ECA </v>
      </c>
      <c r="K1566" s="1" t="str">
        <f t="shared" si="173"/>
        <v>Koreasat 6 &amp; Hispasat-1E</v>
      </c>
      <c r="L1566" s="1" t="s">
        <v>346</v>
      </c>
      <c r="M1566" s="1">
        <v>200</v>
      </c>
      <c r="N1566" s="1">
        <f t="shared" si="174"/>
        <v>16600</v>
      </c>
      <c r="O1566" s="1" t="s">
        <v>9</v>
      </c>
    </row>
    <row r="1567" spans="1:15" x14ac:dyDescent="0.3">
      <c r="A1567" s="1" t="s">
        <v>1623</v>
      </c>
      <c r="B1567" s="1" t="s">
        <v>529</v>
      </c>
      <c r="C1567" s="1" t="str">
        <f t="shared" si="168"/>
        <v>Kazakhstan</v>
      </c>
      <c r="D1567" s="1" t="s">
        <v>3262</v>
      </c>
      <c r="E1567" s="7" t="str">
        <f>TEXT(DATE(MID(D1567, 13, 4), CHOOSE(MATCH( MID(D1567, 5, 3), {"Jan","Feb","Mar","Apr","May","Jun","Jul","Aug","Sep","Oct","Nov","Dec"}, 0), 1, 2, 3, 4, 5, 6, 7, 8, 9, 10, 11, 12), MID(D1567, 9, 2)), "yyyy-mm-dd")</f>
        <v>2010-12-26</v>
      </c>
      <c r="F1567" s="1" t="str">
        <f t="shared" si="169"/>
        <v>21:50:00</v>
      </c>
      <c r="G1567" s="9" t="str">
        <f t="shared" si="170"/>
        <v>December</v>
      </c>
      <c r="H1567" s="5" t="str">
        <f t="shared" si="171"/>
        <v>2010</v>
      </c>
      <c r="I1567" s="1" t="s">
        <v>3263</v>
      </c>
      <c r="J1567" s="1" t="str">
        <f t="shared" si="172"/>
        <v xml:space="preserve">Proton-M/Briz-M </v>
      </c>
      <c r="K1567" s="1" t="str">
        <f t="shared" si="173"/>
        <v>KA-SAT</v>
      </c>
      <c r="L1567" s="1" t="s">
        <v>8</v>
      </c>
      <c r="M1567" s="1">
        <v>65</v>
      </c>
      <c r="N1567" s="1">
        <f t="shared" si="174"/>
        <v>5395</v>
      </c>
      <c r="O1567" s="1" t="s">
        <v>9</v>
      </c>
    </row>
    <row r="1568" spans="1:15" x14ac:dyDescent="0.3">
      <c r="A1568" s="1" t="s">
        <v>86</v>
      </c>
      <c r="B1568" s="1" t="s">
        <v>290</v>
      </c>
      <c r="C1568" s="1" t="str">
        <f t="shared" si="168"/>
        <v>India</v>
      </c>
      <c r="D1568" s="1" t="s">
        <v>3264</v>
      </c>
      <c r="E1568" s="7" t="str">
        <f>TEXT(DATE(MID(D1568, 13, 4), CHOOSE(MATCH( MID(D1568, 5, 3), {"Jan","Feb","Mar","Apr","May","Jun","Jul","Aug","Sep","Oct","Nov","Dec"}, 0), 1, 2, 3, 4, 5, 6, 7, 8, 9, 10, 11, 12), MID(D1568, 9, 2)), "yyyy-mm-dd")</f>
        <v>2010-12-25</v>
      </c>
      <c r="F1568" s="1" t="str">
        <f t="shared" si="169"/>
        <v>10:34:00</v>
      </c>
      <c r="G1568" s="9" t="str">
        <f t="shared" si="170"/>
        <v>December</v>
      </c>
      <c r="H1568" s="5" t="str">
        <f t="shared" si="171"/>
        <v>2010</v>
      </c>
      <c r="I1568" s="1" t="s">
        <v>3265</v>
      </c>
      <c r="J1568" s="1" t="str">
        <f t="shared" si="172"/>
        <v xml:space="preserve">GSLV Mk I </v>
      </c>
      <c r="K1568" s="1" t="str">
        <f t="shared" si="173"/>
        <v>GSAT-5P</v>
      </c>
      <c r="L1568" s="1" t="s">
        <v>346</v>
      </c>
      <c r="M1568" s="1">
        <v>47</v>
      </c>
      <c r="N1568" s="1">
        <f t="shared" si="174"/>
        <v>3901</v>
      </c>
      <c r="O1568" s="1" t="s">
        <v>257</v>
      </c>
    </row>
    <row r="1569" spans="1:15" x14ac:dyDescent="0.3">
      <c r="A1569" s="1" t="s">
        <v>14</v>
      </c>
      <c r="B1569" s="1" t="s">
        <v>18</v>
      </c>
      <c r="C1569" s="1" t="str">
        <f t="shared" si="168"/>
        <v>China</v>
      </c>
      <c r="D1569" s="1" t="s">
        <v>3266</v>
      </c>
      <c r="E1569" s="7" t="str">
        <f>TEXT(DATE(MID(D1569, 13, 4), CHOOSE(MATCH( MID(D1569, 5, 3), {"Jan","Feb","Mar","Apr","May","Jun","Jul","Aug","Sep","Oct","Nov","Dec"}, 0), 1, 2, 3, 4, 5, 6, 7, 8, 9, 10, 11, 12), MID(D1569, 9, 2)), "yyyy-mm-dd")</f>
        <v>2010-12-17</v>
      </c>
      <c r="F1569" s="1" t="str">
        <f t="shared" si="169"/>
        <v>20:20:00</v>
      </c>
      <c r="G1569" s="9" t="str">
        <f t="shared" si="170"/>
        <v>December</v>
      </c>
      <c r="H1569" s="5" t="str">
        <f t="shared" si="171"/>
        <v>2010</v>
      </c>
      <c r="I1569" s="1" t="s">
        <v>3267</v>
      </c>
      <c r="J1569" s="1" t="str">
        <f t="shared" si="172"/>
        <v xml:space="preserve">Long March 3A </v>
      </c>
      <c r="K1569" s="1" t="str">
        <f t="shared" si="173"/>
        <v>Beidou-2 I2</v>
      </c>
      <c r="L1569" s="1" t="s">
        <v>8</v>
      </c>
      <c r="M1569" s="1">
        <v>69.7</v>
      </c>
      <c r="N1569" s="1">
        <f t="shared" si="174"/>
        <v>5785.1</v>
      </c>
      <c r="O1569" s="1" t="s">
        <v>9</v>
      </c>
    </row>
    <row r="1570" spans="1:15" x14ac:dyDescent="0.3">
      <c r="A1570" s="1" t="s">
        <v>129</v>
      </c>
      <c r="B1570" s="1" t="s">
        <v>1630</v>
      </c>
      <c r="C1570" s="1" t="str">
        <f t="shared" si="168"/>
        <v>Kazakhstan</v>
      </c>
      <c r="D1570" s="1" t="s">
        <v>3268</v>
      </c>
      <c r="E1570" s="7" t="str">
        <f>TEXT(DATE(MID(D1570, 13, 4), CHOOSE(MATCH( MID(D1570, 5, 3), {"Jan","Feb","Mar","Apr","May","Jun","Jul","Aug","Sep","Oct","Nov","Dec"}, 0), 1, 2, 3, 4, 5, 6, 7, 8, 9, 10, 11, 12), MID(D1570, 9, 2)), "yyyy-mm-dd")</f>
        <v>2010-12-15</v>
      </c>
      <c r="F1570" s="1" t="str">
        <f t="shared" si="169"/>
        <v>19:09:00</v>
      </c>
      <c r="G1570" s="9" t="str">
        <f t="shared" si="170"/>
        <v>December</v>
      </c>
      <c r="H1570" s="5" t="str">
        <f t="shared" si="171"/>
        <v>2010</v>
      </c>
      <c r="I1570" s="1" t="s">
        <v>3269</v>
      </c>
      <c r="J1570" s="1" t="str">
        <f t="shared" si="172"/>
        <v xml:space="preserve">Soyuz FG </v>
      </c>
      <c r="K1570" s="1" t="str">
        <f t="shared" si="173"/>
        <v>Soyuz TMA-20</v>
      </c>
      <c r="L1570" s="1" t="s">
        <v>346</v>
      </c>
      <c r="M1570" s="1"/>
      <c r="N1570" s="1">
        <f t="shared" si="174"/>
        <v>0</v>
      </c>
      <c r="O1570" s="1" t="s">
        <v>9</v>
      </c>
    </row>
    <row r="1571" spans="1:15" x14ac:dyDescent="0.3">
      <c r="A1571" s="1" t="s">
        <v>10</v>
      </c>
      <c r="B1571" s="1" t="s">
        <v>11</v>
      </c>
      <c r="C1571" s="1" t="str">
        <f t="shared" si="168"/>
        <v>USA</v>
      </c>
      <c r="D1571" s="1" t="s">
        <v>3270</v>
      </c>
      <c r="E1571" s="7" t="str">
        <f>TEXT(DATE(MID(D1571, 13, 4), CHOOSE(MATCH( MID(D1571, 5, 3), {"Jan","Feb","Mar","Apr","May","Jun","Jul","Aug","Sep","Oct","Nov","Dec"}, 0), 1, 2, 3, 4, 5, 6, 7, 8, 9, 10, 11, 12), MID(D1571, 9, 2)), "yyyy-mm-dd")</f>
        <v>2010-12-08</v>
      </c>
      <c r="F1571" s="1" t="str">
        <f t="shared" si="169"/>
        <v>15:43:00</v>
      </c>
      <c r="G1571" s="9" t="str">
        <f t="shared" si="170"/>
        <v>December</v>
      </c>
      <c r="H1571" s="5" t="str">
        <f t="shared" si="171"/>
        <v>2010</v>
      </c>
      <c r="I1571" s="1" t="s">
        <v>3271</v>
      </c>
      <c r="J1571" s="1" t="str">
        <f t="shared" si="172"/>
        <v xml:space="preserve">Falcon 9 Block 1 (v1.0) </v>
      </c>
      <c r="K1571" s="1" t="str">
        <f t="shared" si="173"/>
        <v>COTS-1</v>
      </c>
      <c r="L1571" s="1" t="s">
        <v>346</v>
      </c>
      <c r="M1571" s="1">
        <v>59.5</v>
      </c>
      <c r="N1571" s="1">
        <f t="shared" si="174"/>
        <v>4938.5</v>
      </c>
      <c r="O1571" s="1" t="s">
        <v>9</v>
      </c>
    </row>
    <row r="1572" spans="1:15" x14ac:dyDescent="0.3">
      <c r="A1572" s="1" t="s">
        <v>129</v>
      </c>
      <c r="B1572" s="1" t="s">
        <v>565</v>
      </c>
      <c r="C1572" s="1" t="str">
        <f t="shared" si="168"/>
        <v>Kazakhstan</v>
      </c>
      <c r="D1572" s="1" t="s">
        <v>3272</v>
      </c>
      <c r="E1572" s="7" t="str">
        <f>TEXT(DATE(MID(D1572, 13, 4), CHOOSE(MATCH( MID(D1572, 5, 3), {"Jan","Feb","Mar","Apr","May","Jun","Jul","Aug","Sep","Oct","Nov","Dec"}, 0), 1, 2, 3, 4, 5, 6, 7, 8, 9, 10, 11, 12), MID(D1572, 9, 2)), "yyyy-mm-dd")</f>
        <v>2010-12-05</v>
      </c>
      <c r="F1572" s="1" t="str">
        <f t="shared" si="169"/>
        <v>10:25:00</v>
      </c>
      <c r="G1572" s="9" t="str">
        <f t="shared" si="170"/>
        <v>December</v>
      </c>
      <c r="H1572" s="5" t="str">
        <f t="shared" si="171"/>
        <v>2010</v>
      </c>
      <c r="I1572" s="1" t="s">
        <v>3273</v>
      </c>
      <c r="J1572" s="1" t="str">
        <f t="shared" si="172"/>
        <v xml:space="preserve">Proton-M/DM-3 </v>
      </c>
      <c r="K1572" s="1" t="str">
        <f t="shared" si="173"/>
        <v>Glonass-M Block 43</v>
      </c>
      <c r="L1572" s="1" t="s">
        <v>8</v>
      </c>
      <c r="M1572" s="1">
        <v>65</v>
      </c>
      <c r="N1572" s="1">
        <f t="shared" si="174"/>
        <v>5395</v>
      </c>
      <c r="O1572" s="1" t="s">
        <v>257</v>
      </c>
    </row>
    <row r="1573" spans="1:15" x14ac:dyDescent="0.3">
      <c r="A1573" s="1" t="s">
        <v>233</v>
      </c>
      <c r="B1573" s="1" t="s">
        <v>379</v>
      </c>
      <c r="C1573" s="1" t="str">
        <f t="shared" si="168"/>
        <v>France</v>
      </c>
      <c r="D1573" s="1" t="s">
        <v>3274</v>
      </c>
      <c r="E1573" s="7" t="str">
        <f>TEXT(DATE(MID(D1573, 13, 4), CHOOSE(MATCH( MID(D1573, 5, 3), {"Jan","Feb","Mar","Apr","May","Jun","Jul","Aug","Sep","Oct","Nov","Dec"}, 0), 1, 2, 3, 4, 5, 6, 7, 8, 9, 10, 11, 12), MID(D1573, 9, 2)), "yyyy-mm-dd")</f>
        <v>2010-11-26</v>
      </c>
      <c r="F1573" s="1" t="str">
        <f t="shared" si="169"/>
        <v>18:39:00</v>
      </c>
      <c r="G1573" s="9" t="str">
        <f t="shared" si="170"/>
        <v>November</v>
      </c>
      <c r="H1573" s="5" t="str">
        <f t="shared" si="171"/>
        <v>2010</v>
      </c>
      <c r="I1573" s="1" t="s">
        <v>3275</v>
      </c>
      <c r="J1573" s="1" t="str">
        <f t="shared" si="172"/>
        <v xml:space="preserve">Ariane 5 ECA </v>
      </c>
      <c r="K1573" s="1" t="str">
        <f t="shared" si="173"/>
        <v>Intelsat 17 &amp; HYLAS-1</v>
      </c>
      <c r="L1573" s="1" t="s">
        <v>346</v>
      </c>
      <c r="M1573" s="1">
        <v>200</v>
      </c>
      <c r="N1573" s="1">
        <f t="shared" si="174"/>
        <v>16600</v>
      </c>
      <c r="O1573" s="1" t="s">
        <v>9</v>
      </c>
    </row>
    <row r="1574" spans="1:15" x14ac:dyDescent="0.3">
      <c r="A1574" s="1" t="s">
        <v>14</v>
      </c>
      <c r="B1574" s="1" t="s">
        <v>18</v>
      </c>
      <c r="C1574" s="1" t="str">
        <f t="shared" si="168"/>
        <v>China</v>
      </c>
      <c r="D1574" s="1" t="s">
        <v>3276</v>
      </c>
      <c r="E1574" s="7" t="str">
        <f>TEXT(DATE(MID(D1574, 13, 4), CHOOSE(MATCH( MID(D1574, 5, 3), {"Jan","Feb","Mar","Apr","May","Jun","Jul","Aug","Sep","Oct","Nov","Dec"}, 0), 1, 2, 3, 4, 5, 6, 7, 8, 9, 10, 11, 12), MID(D1574, 9, 2)), "yyyy-mm-dd")</f>
        <v>2010-11-24</v>
      </c>
      <c r="F1574" s="1" t="str">
        <f t="shared" si="169"/>
        <v>16:09:00</v>
      </c>
      <c r="G1574" s="9" t="str">
        <f t="shared" si="170"/>
        <v>November</v>
      </c>
      <c r="H1574" s="5" t="str">
        <f t="shared" si="171"/>
        <v>2010</v>
      </c>
      <c r="I1574" s="1" t="s">
        <v>3277</v>
      </c>
      <c r="J1574" s="1" t="str">
        <f t="shared" si="172"/>
        <v xml:space="preserve">Long March 3A </v>
      </c>
      <c r="K1574" s="1" t="str">
        <f t="shared" si="173"/>
        <v>ChinaSat-20A</v>
      </c>
      <c r="L1574" s="1" t="s">
        <v>8</v>
      </c>
      <c r="M1574" s="1">
        <v>69.7</v>
      </c>
      <c r="N1574" s="1">
        <f t="shared" si="174"/>
        <v>5785.1</v>
      </c>
      <c r="O1574" s="1" t="s">
        <v>9</v>
      </c>
    </row>
    <row r="1575" spans="1:15" x14ac:dyDescent="0.3">
      <c r="A1575" s="1" t="s">
        <v>74</v>
      </c>
      <c r="B1575" s="1" t="s">
        <v>390</v>
      </c>
      <c r="C1575" s="1" t="str">
        <f t="shared" si="168"/>
        <v>USA</v>
      </c>
      <c r="D1575" s="1" t="s">
        <v>3278</v>
      </c>
      <c r="E1575" s="7" t="str">
        <f>TEXT(DATE(MID(D1575, 13, 4), CHOOSE(MATCH( MID(D1575, 5, 3), {"Jan","Feb","Mar","Apr","May","Jun","Jul","Aug","Sep","Oct","Nov","Dec"}, 0), 1, 2, 3, 4, 5, 6, 7, 8, 9, 10, 11, 12), MID(D1575, 9, 2)), "yyyy-mm-dd")</f>
        <v>2010-11-21</v>
      </c>
      <c r="F1575" s="1" t="str">
        <f t="shared" si="169"/>
        <v>22:58:00</v>
      </c>
      <c r="G1575" s="9" t="str">
        <f t="shared" si="170"/>
        <v>November</v>
      </c>
      <c r="H1575" s="5" t="str">
        <f t="shared" si="171"/>
        <v>2010</v>
      </c>
      <c r="I1575" s="1" t="s">
        <v>3279</v>
      </c>
      <c r="J1575" s="1" t="str">
        <f t="shared" si="172"/>
        <v xml:space="preserve">Delta IV Heavy </v>
      </c>
      <c r="K1575" s="1" t="str">
        <f t="shared" si="173"/>
        <v>NROL-32</v>
      </c>
      <c r="L1575" s="1" t="s">
        <v>8</v>
      </c>
      <c r="M1575" s="1">
        <v>350</v>
      </c>
      <c r="N1575" s="1">
        <f t="shared" si="174"/>
        <v>29050</v>
      </c>
      <c r="O1575" s="1" t="s">
        <v>9</v>
      </c>
    </row>
    <row r="1576" spans="1:15" x14ac:dyDescent="0.3">
      <c r="A1576" s="1" t="s">
        <v>342</v>
      </c>
      <c r="B1576" s="1" t="s">
        <v>3147</v>
      </c>
      <c r="C1576" s="1" t="str">
        <f t="shared" si="168"/>
        <v>USA</v>
      </c>
      <c r="D1576" s="1" t="s">
        <v>3280</v>
      </c>
      <c r="E1576" s="7" t="str">
        <f>TEXT(DATE(MID(D1576, 13, 4), CHOOSE(MATCH( MID(D1576, 5, 3), {"Jan","Feb","Mar","Apr","May","Jun","Jul","Aug","Sep","Oct","Nov","Dec"}, 0), 1, 2, 3, 4, 5, 6, 7, 8, 9, 10, 11, 12), MID(D1576, 9, 2)), "yyyy-mm-dd")</f>
        <v>2010-11-20</v>
      </c>
      <c r="F1576" s="1" t="str">
        <f t="shared" si="169"/>
        <v>01:25:00</v>
      </c>
      <c r="G1576" s="9" t="str">
        <f t="shared" si="170"/>
        <v>November</v>
      </c>
      <c r="H1576" s="5" t="str">
        <f t="shared" si="171"/>
        <v>2010</v>
      </c>
      <c r="I1576" s="1" t="s">
        <v>3281</v>
      </c>
      <c r="J1576" s="1" t="str">
        <f t="shared" si="172"/>
        <v xml:space="preserve">Minotaur IV </v>
      </c>
      <c r="K1576" s="1" t="str">
        <f t="shared" si="173"/>
        <v>STP-S26</v>
      </c>
      <c r="L1576" s="1" t="s">
        <v>8</v>
      </c>
      <c r="M1576" s="1">
        <v>46</v>
      </c>
      <c r="N1576" s="1">
        <f t="shared" si="174"/>
        <v>3818</v>
      </c>
      <c r="O1576" s="1" t="s">
        <v>9</v>
      </c>
    </row>
    <row r="1577" spans="1:15" x14ac:dyDescent="0.3">
      <c r="A1577" s="1" t="s">
        <v>1623</v>
      </c>
      <c r="B1577" s="1" t="s">
        <v>529</v>
      </c>
      <c r="C1577" s="1" t="str">
        <f t="shared" si="168"/>
        <v>Kazakhstan</v>
      </c>
      <c r="D1577" s="1" t="s">
        <v>3282</v>
      </c>
      <c r="E1577" s="7" t="str">
        <f>TEXT(DATE(MID(D1577, 13, 4), CHOOSE(MATCH( MID(D1577, 5, 3), {"Jan","Feb","Mar","Apr","May","Jun","Jul","Aug","Sep","Oct","Nov","Dec"}, 0), 1, 2, 3, 4, 5, 6, 7, 8, 9, 10, 11, 12), MID(D1577, 9, 2)), "yyyy-mm-dd")</f>
        <v>2010-11-14</v>
      </c>
      <c r="F1577" s="1" t="str">
        <f t="shared" si="169"/>
        <v>17:29:00</v>
      </c>
      <c r="G1577" s="9" t="str">
        <f t="shared" si="170"/>
        <v>November</v>
      </c>
      <c r="H1577" s="5" t="str">
        <f t="shared" si="171"/>
        <v>2010</v>
      </c>
      <c r="I1577" s="1" t="s">
        <v>3283</v>
      </c>
      <c r="J1577" s="1" t="str">
        <f t="shared" si="172"/>
        <v xml:space="preserve">Proton-M/Briz-M </v>
      </c>
      <c r="K1577" s="1" t="str">
        <f t="shared" si="173"/>
        <v>SkyTerra-1</v>
      </c>
      <c r="L1577" s="1" t="s">
        <v>8</v>
      </c>
      <c r="M1577" s="1">
        <v>65</v>
      </c>
      <c r="N1577" s="1">
        <f t="shared" si="174"/>
        <v>5395</v>
      </c>
      <c r="O1577" s="1" t="s">
        <v>9</v>
      </c>
    </row>
    <row r="1578" spans="1:15" x14ac:dyDescent="0.3">
      <c r="A1578" s="1" t="s">
        <v>74</v>
      </c>
      <c r="B1578" s="1" t="s">
        <v>114</v>
      </c>
      <c r="C1578" s="1" t="str">
        <f t="shared" si="168"/>
        <v>USA</v>
      </c>
      <c r="D1578" s="1" t="s">
        <v>3284</v>
      </c>
      <c r="E1578" s="7" t="str">
        <f>TEXT(DATE(MID(D1578, 13, 4), CHOOSE(MATCH( MID(D1578, 5, 3), {"Jan","Feb","Mar","Apr","May","Jun","Jul","Aug","Sep","Oct","Nov","Dec"}, 0), 1, 2, 3, 4, 5, 6, 7, 8, 9, 10, 11, 12), MID(D1578, 9, 2)), "yyyy-mm-dd")</f>
        <v>2010-11-06</v>
      </c>
      <c r="F1578" s="1" t="str">
        <f t="shared" si="169"/>
        <v>02:20:00</v>
      </c>
      <c r="G1578" s="9" t="str">
        <f t="shared" si="170"/>
        <v>November</v>
      </c>
      <c r="H1578" s="5" t="str">
        <f t="shared" si="171"/>
        <v>2010</v>
      </c>
      <c r="I1578" s="1" t="s">
        <v>3285</v>
      </c>
      <c r="J1578" s="1" t="str">
        <f t="shared" si="172"/>
        <v xml:space="preserve">Delta II 7420-10C </v>
      </c>
      <c r="K1578" s="1" t="str">
        <f t="shared" si="173"/>
        <v>COSMO-4</v>
      </c>
      <c r="L1578" s="1" t="s">
        <v>346</v>
      </c>
      <c r="M1578" s="1"/>
      <c r="N1578" s="1">
        <f t="shared" si="174"/>
        <v>0</v>
      </c>
      <c r="O1578" s="1" t="s">
        <v>9</v>
      </c>
    </row>
    <row r="1579" spans="1:15" x14ac:dyDescent="0.3">
      <c r="A1579" s="1" t="s">
        <v>14</v>
      </c>
      <c r="B1579" s="1" t="s">
        <v>329</v>
      </c>
      <c r="C1579" s="1" t="str">
        <f t="shared" si="168"/>
        <v>China</v>
      </c>
      <c r="D1579" s="1" t="s">
        <v>3286</v>
      </c>
      <c r="E1579" s="7" t="str">
        <f>TEXT(DATE(MID(D1579, 13, 4), CHOOSE(MATCH( MID(D1579, 5, 3), {"Jan","Feb","Mar","Apr","May","Jun","Jul","Aug","Sep","Oct","Nov","Dec"}, 0), 1, 2, 3, 4, 5, 6, 7, 8, 9, 10, 11, 12), MID(D1579, 9, 2)), "yyyy-mm-dd")</f>
        <v>2010-11-04</v>
      </c>
      <c r="F1579" s="1" t="str">
        <f t="shared" si="169"/>
        <v>18:37:00</v>
      </c>
      <c r="G1579" s="9" t="str">
        <f t="shared" si="170"/>
        <v>November</v>
      </c>
      <c r="H1579" s="5" t="str">
        <f t="shared" si="171"/>
        <v>2010</v>
      </c>
      <c r="I1579" s="1" t="s">
        <v>3287</v>
      </c>
      <c r="J1579" s="1" t="str">
        <f t="shared" si="172"/>
        <v xml:space="preserve">Long March 4C </v>
      </c>
      <c r="K1579" s="1" t="str">
        <f t="shared" si="173"/>
        <v>Fengyun-3B</v>
      </c>
      <c r="L1579" s="1" t="s">
        <v>8</v>
      </c>
      <c r="M1579" s="1">
        <v>64.680000000000007</v>
      </c>
      <c r="N1579" s="1">
        <f t="shared" si="174"/>
        <v>5368.4400000000005</v>
      </c>
      <c r="O1579" s="1" t="s">
        <v>9</v>
      </c>
    </row>
    <row r="1580" spans="1:15" x14ac:dyDescent="0.3">
      <c r="A1580" s="1" t="s">
        <v>4</v>
      </c>
      <c r="B1580" s="1" t="s">
        <v>5</v>
      </c>
      <c r="C1580" s="1" t="str">
        <f t="shared" si="168"/>
        <v>Russia</v>
      </c>
      <c r="D1580" s="1" t="s">
        <v>3288</v>
      </c>
      <c r="E1580" s="7" t="str">
        <f>TEXT(DATE(MID(D1580, 13, 4), CHOOSE(MATCH( MID(D1580, 5, 3), {"Jan","Feb","Mar","Apr","May","Jun","Jul","Aug","Sep","Oct","Nov","Dec"}, 0), 1, 2, 3, 4, 5, 6, 7, 8, 9, 10, 11, 12), MID(D1580, 9, 2)), "yyyy-mm-dd")</f>
        <v>2010-11-02</v>
      </c>
      <c r="F1580" s="1" t="str">
        <f t="shared" si="169"/>
        <v>00:58:00</v>
      </c>
      <c r="G1580" s="9" t="str">
        <f t="shared" si="170"/>
        <v>November</v>
      </c>
      <c r="H1580" s="5" t="str">
        <f t="shared" si="171"/>
        <v>2010</v>
      </c>
      <c r="I1580" s="1" t="s">
        <v>3289</v>
      </c>
      <c r="J1580" s="1" t="str">
        <f t="shared" si="172"/>
        <v xml:space="preserve">Soyuz 2.1a/Fregat-M </v>
      </c>
      <c r="K1580" s="1" t="str">
        <f t="shared" si="173"/>
        <v>Meridian nÂ°13L</v>
      </c>
      <c r="L1580" s="1" t="s">
        <v>8</v>
      </c>
      <c r="M1580" s="1">
        <v>23</v>
      </c>
      <c r="N1580" s="1">
        <f t="shared" si="174"/>
        <v>1909</v>
      </c>
      <c r="O1580" s="1" t="s">
        <v>9</v>
      </c>
    </row>
    <row r="1581" spans="1:15" x14ac:dyDescent="0.3">
      <c r="A1581" s="1" t="s">
        <v>14</v>
      </c>
      <c r="B1581" s="1" t="s">
        <v>101</v>
      </c>
      <c r="C1581" s="1" t="str">
        <f t="shared" si="168"/>
        <v>China</v>
      </c>
      <c r="D1581" s="1" t="s">
        <v>3290</v>
      </c>
      <c r="E1581" s="7" t="str">
        <f>TEXT(DATE(MID(D1581, 13, 4), CHOOSE(MATCH( MID(D1581, 5, 3), {"Jan","Feb","Mar","Apr","May","Jun","Jul","Aug","Sep","Oct","Nov","Dec"}, 0), 1, 2, 3, 4, 5, 6, 7, 8, 9, 10, 11, 12), MID(D1581, 9, 2)), "yyyy-mm-dd")</f>
        <v>2010-10-31</v>
      </c>
      <c r="F1581" s="1" t="str">
        <f t="shared" si="169"/>
        <v>16:26:00</v>
      </c>
      <c r="G1581" s="9" t="str">
        <f t="shared" si="170"/>
        <v>October</v>
      </c>
      <c r="H1581" s="5" t="str">
        <f t="shared" si="171"/>
        <v>2010</v>
      </c>
      <c r="I1581" s="1" t="s">
        <v>3291</v>
      </c>
      <c r="J1581" s="1" t="str">
        <f t="shared" si="172"/>
        <v xml:space="preserve">Long March 3C </v>
      </c>
      <c r="K1581" s="1" t="str">
        <f t="shared" si="173"/>
        <v>Beidou-2 G4</v>
      </c>
      <c r="L1581" s="1" t="s">
        <v>346</v>
      </c>
      <c r="M1581" s="1">
        <v>20.14</v>
      </c>
      <c r="N1581" s="1">
        <f t="shared" si="174"/>
        <v>1671.6200000000001</v>
      </c>
      <c r="O1581" s="1" t="s">
        <v>9</v>
      </c>
    </row>
    <row r="1582" spans="1:15" x14ac:dyDescent="0.3">
      <c r="A1582" s="1" t="s">
        <v>233</v>
      </c>
      <c r="B1582" s="1" t="s">
        <v>379</v>
      </c>
      <c r="C1582" s="1" t="str">
        <f t="shared" si="168"/>
        <v>France</v>
      </c>
      <c r="D1582" s="1" t="s">
        <v>3292</v>
      </c>
      <c r="E1582" s="7" t="str">
        <f>TEXT(DATE(MID(D1582, 13, 4), CHOOSE(MATCH( MID(D1582, 5, 3), {"Jan","Feb","Mar","Apr","May","Jun","Jul","Aug","Sep","Oct","Nov","Dec"}, 0), 1, 2, 3, 4, 5, 6, 7, 8, 9, 10, 11, 12), MID(D1582, 9, 2)), "yyyy-mm-dd")</f>
        <v>2010-10-28</v>
      </c>
      <c r="F1582" s="1" t="str">
        <f t="shared" si="169"/>
        <v>21:51:00</v>
      </c>
      <c r="G1582" s="9" t="str">
        <f t="shared" si="170"/>
        <v>October</v>
      </c>
      <c r="H1582" s="5" t="str">
        <f t="shared" si="171"/>
        <v>2010</v>
      </c>
      <c r="I1582" s="1" t="s">
        <v>3293</v>
      </c>
      <c r="J1582" s="1" t="str">
        <f t="shared" si="172"/>
        <v xml:space="preserve">Ariane 5 ECA </v>
      </c>
      <c r="K1582" s="1" t="str">
        <f t="shared" si="173"/>
        <v>Eutelsat W3B &amp; BSAT-3B</v>
      </c>
      <c r="L1582" s="1" t="s">
        <v>346</v>
      </c>
      <c r="M1582" s="1">
        <v>200</v>
      </c>
      <c r="N1582" s="1">
        <f t="shared" si="174"/>
        <v>16600</v>
      </c>
      <c r="O1582" s="1" t="s">
        <v>9</v>
      </c>
    </row>
    <row r="1583" spans="1:15" x14ac:dyDescent="0.3">
      <c r="A1583" s="1" t="s">
        <v>129</v>
      </c>
      <c r="B1583" s="1" t="s">
        <v>1630</v>
      </c>
      <c r="C1583" s="1" t="str">
        <f t="shared" si="168"/>
        <v>Kazakhstan</v>
      </c>
      <c r="D1583" s="1" t="s">
        <v>3294</v>
      </c>
      <c r="E1583" s="7" t="str">
        <f>TEXT(DATE(MID(D1583, 13, 4), CHOOSE(MATCH( MID(D1583, 5, 3), {"Jan","Feb","Mar","Apr","May","Jun","Jul","Aug","Sep","Oct","Nov","Dec"}, 0), 1, 2, 3, 4, 5, 6, 7, 8, 9, 10, 11, 12), MID(D1583, 9, 2)), "yyyy-mm-dd")</f>
        <v>2010-10-27</v>
      </c>
      <c r="F1583" s="1" t="str">
        <f t="shared" si="169"/>
        <v>15:11:00</v>
      </c>
      <c r="G1583" s="9" t="str">
        <f t="shared" si="170"/>
        <v>October</v>
      </c>
      <c r="H1583" s="5" t="str">
        <f t="shared" si="171"/>
        <v>2010</v>
      </c>
      <c r="I1583" s="1" t="s">
        <v>3295</v>
      </c>
      <c r="J1583" s="1" t="str">
        <f t="shared" si="172"/>
        <v xml:space="preserve">Soyuz U </v>
      </c>
      <c r="K1583" s="1" t="str">
        <f t="shared" si="173"/>
        <v>Progress M-08M</v>
      </c>
      <c r="L1583" s="1" t="s">
        <v>346</v>
      </c>
      <c r="M1583" s="1">
        <v>20</v>
      </c>
      <c r="N1583" s="1">
        <f t="shared" si="174"/>
        <v>1660</v>
      </c>
      <c r="O1583" s="1" t="s">
        <v>9</v>
      </c>
    </row>
    <row r="1584" spans="1:15" x14ac:dyDescent="0.3">
      <c r="A1584" s="1" t="s">
        <v>1014</v>
      </c>
      <c r="B1584" s="1" t="s">
        <v>130</v>
      </c>
      <c r="C1584" s="1" t="str">
        <f t="shared" si="168"/>
        <v>Kazakhstan</v>
      </c>
      <c r="D1584" s="1" t="s">
        <v>3296</v>
      </c>
      <c r="E1584" s="7" t="str">
        <f>TEXT(DATE(MID(D1584, 13, 4), CHOOSE(MATCH( MID(D1584, 5, 3), {"Jan","Feb","Mar","Apr","May","Jun","Jul","Aug","Sep","Oct","Nov","Dec"}, 0), 1, 2, 3, 4, 5, 6, 7, 8, 9, 10, 11, 12), MID(D1584, 9, 2)), "yyyy-mm-dd")</f>
        <v>2010-10-19</v>
      </c>
      <c r="F1584" s="1" t="str">
        <f t="shared" si="169"/>
        <v>17:10:00</v>
      </c>
      <c r="G1584" s="9" t="str">
        <f t="shared" si="170"/>
        <v>October</v>
      </c>
      <c r="H1584" s="5" t="str">
        <f t="shared" si="171"/>
        <v>2010</v>
      </c>
      <c r="I1584" s="1" t="s">
        <v>3297</v>
      </c>
      <c r="J1584" s="1" t="str">
        <f t="shared" si="172"/>
        <v xml:space="preserve">Soyuz 2.1a/Fregat </v>
      </c>
      <c r="K1584" s="1" t="str">
        <f t="shared" si="173"/>
        <v>Globalstar-2 M078 &amp; 93 to 97</v>
      </c>
      <c r="L1584" s="1" t="s">
        <v>8</v>
      </c>
      <c r="M1584" s="1">
        <v>23</v>
      </c>
      <c r="N1584" s="1">
        <f t="shared" si="174"/>
        <v>1909</v>
      </c>
      <c r="O1584" s="1" t="s">
        <v>9</v>
      </c>
    </row>
    <row r="1585" spans="1:15" x14ac:dyDescent="0.3">
      <c r="A1585" s="1" t="s">
        <v>1623</v>
      </c>
      <c r="B1585" s="1" t="s">
        <v>565</v>
      </c>
      <c r="C1585" s="1" t="str">
        <f t="shared" si="168"/>
        <v>Kazakhstan</v>
      </c>
      <c r="D1585" s="1" t="s">
        <v>3298</v>
      </c>
      <c r="E1585" s="7" t="str">
        <f>TEXT(DATE(MID(D1585, 13, 4), CHOOSE(MATCH( MID(D1585, 5, 3), {"Jan","Feb","Mar","Apr","May","Jun","Jul","Aug","Sep","Oct","Nov","Dec"}, 0), 1, 2, 3, 4, 5, 6, 7, 8, 9, 10, 11, 12), MID(D1585, 9, 2)), "yyyy-mm-dd")</f>
        <v>2010-10-14</v>
      </c>
      <c r="F1585" s="1" t="str">
        <f t="shared" si="169"/>
        <v>18:53:00</v>
      </c>
      <c r="G1585" s="9" t="str">
        <f t="shared" si="170"/>
        <v>October</v>
      </c>
      <c r="H1585" s="5" t="str">
        <f t="shared" si="171"/>
        <v>2010</v>
      </c>
      <c r="I1585" s="1" t="s">
        <v>3299</v>
      </c>
      <c r="J1585" s="1" t="str">
        <f t="shared" si="172"/>
        <v xml:space="preserve">Proton-M/Briz-M </v>
      </c>
      <c r="K1585" s="1" t="str">
        <f t="shared" si="173"/>
        <v>Sirius XM-5</v>
      </c>
      <c r="L1585" s="1" t="s">
        <v>8</v>
      </c>
      <c r="M1585" s="1">
        <v>65</v>
      </c>
      <c r="N1585" s="1">
        <f t="shared" si="174"/>
        <v>5395</v>
      </c>
      <c r="O1585" s="1" t="s">
        <v>9</v>
      </c>
    </row>
    <row r="1586" spans="1:15" x14ac:dyDescent="0.3">
      <c r="A1586" s="1" t="s">
        <v>129</v>
      </c>
      <c r="B1586" s="1" t="s">
        <v>1630</v>
      </c>
      <c r="C1586" s="1" t="str">
        <f t="shared" si="168"/>
        <v>Kazakhstan</v>
      </c>
      <c r="D1586" s="1" t="s">
        <v>3300</v>
      </c>
      <c r="E1586" s="7" t="str">
        <f>TEXT(DATE(MID(D1586, 13, 4), CHOOSE(MATCH( MID(D1586, 5, 3), {"Jan","Feb","Mar","Apr","May","Jun","Jul","Aug","Sep","Oct","Nov","Dec"}, 0), 1, 2, 3, 4, 5, 6, 7, 8, 9, 10, 11, 12), MID(D1586, 9, 2)), "yyyy-mm-dd")</f>
        <v>2010-10-07</v>
      </c>
      <c r="F1586" s="1" t="str">
        <f t="shared" si="169"/>
        <v>23:10:00</v>
      </c>
      <c r="G1586" s="9" t="str">
        <f t="shared" si="170"/>
        <v>October</v>
      </c>
      <c r="H1586" s="5" t="str">
        <f t="shared" si="171"/>
        <v>2010</v>
      </c>
      <c r="I1586" s="1" t="s">
        <v>3301</v>
      </c>
      <c r="J1586" s="1" t="str">
        <f t="shared" si="172"/>
        <v xml:space="preserve">Soyuz FG </v>
      </c>
      <c r="K1586" s="1" t="str">
        <f t="shared" si="173"/>
        <v>Soyuz TMA-01M</v>
      </c>
      <c r="L1586" s="1" t="s">
        <v>346</v>
      </c>
      <c r="M1586" s="1"/>
      <c r="N1586" s="1">
        <f t="shared" si="174"/>
        <v>0</v>
      </c>
      <c r="O1586" s="1" t="s">
        <v>9</v>
      </c>
    </row>
    <row r="1587" spans="1:15" x14ac:dyDescent="0.3">
      <c r="A1587" s="1" t="s">
        <v>14</v>
      </c>
      <c r="B1587" s="1" t="s">
        <v>329</v>
      </c>
      <c r="C1587" s="1" t="str">
        <f t="shared" si="168"/>
        <v>China</v>
      </c>
      <c r="D1587" s="1" t="s">
        <v>3302</v>
      </c>
      <c r="E1587" s="7" t="str">
        <f>TEXT(DATE(MID(D1587, 13, 4), CHOOSE(MATCH( MID(D1587, 5, 3), {"Jan","Feb","Mar","Apr","May","Jun","Jul","Aug","Sep","Oct","Nov","Dec"}, 0), 1, 2, 3, 4, 5, 6, 7, 8, 9, 10, 11, 12), MID(D1587, 9, 2)), "yyyy-mm-dd")</f>
        <v>2010-10-06</v>
      </c>
      <c r="F1587" s="1" t="str">
        <f t="shared" si="169"/>
        <v>00:49:00</v>
      </c>
      <c r="G1587" s="9" t="str">
        <f t="shared" si="170"/>
        <v>October</v>
      </c>
      <c r="H1587" s="5" t="str">
        <f t="shared" si="171"/>
        <v>2010</v>
      </c>
      <c r="I1587" s="1" t="s">
        <v>3303</v>
      </c>
      <c r="J1587" s="1" t="str">
        <f t="shared" si="172"/>
        <v xml:space="preserve">Long March 4B </v>
      </c>
      <c r="K1587" s="1" t="str">
        <f t="shared" si="173"/>
        <v>Shijian-6G &amp; 6H</v>
      </c>
      <c r="L1587" s="1" t="s">
        <v>8</v>
      </c>
      <c r="M1587" s="1">
        <v>64.680000000000007</v>
      </c>
      <c r="N1587" s="1">
        <f t="shared" si="174"/>
        <v>5368.4400000000005</v>
      </c>
      <c r="O1587" s="1" t="s">
        <v>9</v>
      </c>
    </row>
    <row r="1588" spans="1:15" x14ac:dyDescent="0.3">
      <c r="A1588" s="1" t="s">
        <v>14</v>
      </c>
      <c r="B1588" s="1" t="s">
        <v>101</v>
      </c>
      <c r="C1588" s="1" t="str">
        <f t="shared" si="168"/>
        <v>China</v>
      </c>
      <c r="D1588" s="1" t="s">
        <v>3304</v>
      </c>
      <c r="E1588" s="7" t="str">
        <f>TEXT(DATE(MID(D1588, 13, 4), CHOOSE(MATCH( MID(D1588, 5, 3), {"Jan","Feb","Mar","Apr","May","Jun","Jul","Aug","Sep","Oct","Nov","Dec"}, 0), 1, 2, 3, 4, 5, 6, 7, 8, 9, 10, 11, 12), MID(D1588, 9, 2)), "yyyy-mm-dd")</f>
        <v>2010-10-01</v>
      </c>
      <c r="F1588" s="1" t="str">
        <f t="shared" si="169"/>
        <v>10:59:00</v>
      </c>
      <c r="G1588" s="9" t="str">
        <f t="shared" si="170"/>
        <v>October</v>
      </c>
      <c r="H1588" s="5" t="str">
        <f t="shared" si="171"/>
        <v>2010</v>
      </c>
      <c r="I1588" s="1" t="s">
        <v>3305</v>
      </c>
      <c r="J1588" s="1" t="str">
        <f t="shared" si="172"/>
        <v xml:space="preserve">Long March 3C </v>
      </c>
      <c r="K1588" s="1" t="str">
        <f t="shared" si="173"/>
        <v>Chang'e 2</v>
      </c>
      <c r="L1588" s="1" t="s">
        <v>346</v>
      </c>
      <c r="M1588" s="1">
        <v>20.14</v>
      </c>
      <c r="N1588" s="1">
        <f t="shared" si="174"/>
        <v>1671.6200000000001</v>
      </c>
      <c r="O1588" s="1" t="s">
        <v>9</v>
      </c>
    </row>
    <row r="1589" spans="1:15" x14ac:dyDescent="0.3">
      <c r="A1589" s="1" t="s">
        <v>4</v>
      </c>
      <c r="B1589" s="1" t="s">
        <v>3038</v>
      </c>
      <c r="C1589" s="1" t="str">
        <f t="shared" si="168"/>
        <v>Russia</v>
      </c>
      <c r="D1589" s="1" t="s">
        <v>3306</v>
      </c>
      <c r="E1589" s="7" t="str">
        <f>TEXT(DATE(MID(D1589, 13, 4), CHOOSE(MATCH( MID(D1589, 5, 3), {"Jan","Feb","Mar","Apr","May","Jun","Jul","Aug","Sep","Oct","Nov","Dec"}, 0), 1, 2, 3, 4, 5, 6, 7, 8, 9, 10, 11, 12), MID(D1589, 9, 2)), "yyyy-mm-dd")</f>
        <v>2010-09-30</v>
      </c>
      <c r="F1589" s="1" t="str">
        <f t="shared" si="169"/>
        <v>17:01:00</v>
      </c>
      <c r="G1589" s="9" t="str">
        <f t="shared" si="170"/>
        <v>September</v>
      </c>
      <c r="H1589" s="5" t="str">
        <f t="shared" si="171"/>
        <v>2010</v>
      </c>
      <c r="I1589" s="1" t="s">
        <v>3307</v>
      </c>
      <c r="J1589" s="1" t="str">
        <f t="shared" si="172"/>
        <v xml:space="preserve">Molniya-M /Block 2BL </v>
      </c>
      <c r="K1589" s="1" t="str">
        <f t="shared" si="173"/>
        <v>Cosmos 2469</v>
      </c>
      <c r="L1589" s="1" t="s">
        <v>346</v>
      </c>
      <c r="M1589" s="1"/>
      <c r="N1589" s="1">
        <f t="shared" si="174"/>
        <v>0</v>
      </c>
      <c r="O1589" s="1" t="s">
        <v>9</v>
      </c>
    </row>
    <row r="1590" spans="1:15" x14ac:dyDescent="0.3">
      <c r="A1590" s="1" t="s">
        <v>342</v>
      </c>
      <c r="B1590" s="1" t="s">
        <v>3247</v>
      </c>
      <c r="C1590" s="1" t="str">
        <f t="shared" si="168"/>
        <v>USA</v>
      </c>
      <c r="D1590" s="1" t="s">
        <v>3308</v>
      </c>
      <c r="E1590" s="7" t="str">
        <f>TEXT(DATE(MID(D1590, 13, 4), CHOOSE(MATCH( MID(D1590, 5, 3), {"Jan","Feb","Mar","Apr","May","Jun","Jul","Aug","Sep","Oct","Nov","Dec"}, 0), 1, 2, 3, 4, 5, 6, 7, 8, 9, 10, 11, 12), MID(D1590, 9, 2)), "yyyy-mm-dd")</f>
        <v>2010-09-26</v>
      </c>
      <c r="F1590" s="1" t="str">
        <f t="shared" si="169"/>
        <v>04:41:00</v>
      </c>
      <c r="G1590" s="9" t="str">
        <f t="shared" si="170"/>
        <v>September</v>
      </c>
      <c r="H1590" s="5" t="str">
        <f t="shared" si="171"/>
        <v>2010</v>
      </c>
      <c r="I1590" s="1" t="s">
        <v>3309</v>
      </c>
      <c r="J1590" s="1" t="str">
        <f t="shared" si="172"/>
        <v xml:space="preserve">Minotaur IV </v>
      </c>
      <c r="K1590" s="1" t="str">
        <f t="shared" si="173"/>
        <v>SBSS</v>
      </c>
      <c r="L1590" s="1" t="s">
        <v>8</v>
      </c>
      <c r="M1590" s="1">
        <v>46</v>
      </c>
      <c r="N1590" s="1">
        <f t="shared" si="174"/>
        <v>3818</v>
      </c>
      <c r="O1590" s="1" t="s">
        <v>9</v>
      </c>
    </row>
    <row r="1591" spans="1:15" x14ac:dyDescent="0.3">
      <c r="A1591" s="1" t="s">
        <v>14</v>
      </c>
      <c r="B1591" s="1" t="s">
        <v>90</v>
      </c>
      <c r="C1591" s="1" t="str">
        <f t="shared" si="168"/>
        <v>China</v>
      </c>
      <c r="D1591" s="1" t="s">
        <v>3310</v>
      </c>
      <c r="E1591" s="7" t="str">
        <f>TEXT(DATE(MID(D1591, 13, 4), CHOOSE(MATCH( MID(D1591, 5, 3), {"Jan","Feb","Mar","Apr","May","Jun","Jul","Aug","Sep","Oct","Nov","Dec"}, 0), 1, 2, 3, 4, 5, 6, 7, 8, 9, 10, 11, 12), MID(D1591, 9, 2)), "yyyy-mm-dd")</f>
        <v>2010-09-22</v>
      </c>
      <c r="F1591" s="1" t="str">
        <f t="shared" si="169"/>
        <v>02:42:00</v>
      </c>
      <c r="G1591" s="9" t="str">
        <f t="shared" si="170"/>
        <v>September</v>
      </c>
      <c r="H1591" s="5" t="str">
        <f t="shared" si="171"/>
        <v>2010</v>
      </c>
      <c r="I1591" s="1" t="s">
        <v>3311</v>
      </c>
      <c r="J1591" s="1" t="str">
        <f t="shared" si="172"/>
        <v xml:space="preserve">Long March 2D </v>
      </c>
      <c r="K1591" s="1" t="str">
        <f t="shared" si="173"/>
        <v>Yaogan 11, ZDPS-1A &amp; 1B</v>
      </c>
      <c r="L1591" s="1" t="s">
        <v>8</v>
      </c>
      <c r="M1591" s="1">
        <v>29.75</v>
      </c>
      <c r="N1591" s="1">
        <f t="shared" si="174"/>
        <v>2469.25</v>
      </c>
      <c r="O1591" s="1" t="s">
        <v>9</v>
      </c>
    </row>
    <row r="1592" spans="1:15" x14ac:dyDescent="0.3">
      <c r="A1592" s="1" t="s">
        <v>74</v>
      </c>
      <c r="B1592" s="1" t="s">
        <v>671</v>
      </c>
      <c r="C1592" s="1" t="str">
        <f t="shared" si="168"/>
        <v>USA</v>
      </c>
      <c r="D1592" s="1" t="s">
        <v>3312</v>
      </c>
      <c r="E1592" s="7" t="str">
        <f>TEXT(DATE(MID(D1592, 13, 4), CHOOSE(MATCH( MID(D1592, 5, 3), {"Jan","Feb","Mar","Apr","May","Jun","Jul","Aug","Sep","Oct","Nov","Dec"}, 0), 1, 2, 3, 4, 5, 6, 7, 8, 9, 10, 11, 12), MID(D1592, 9, 2)), "yyyy-mm-dd")</f>
        <v>2010-09-21</v>
      </c>
      <c r="F1592" s="1" t="str">
        <f t="shared" si="169"/>
        <v>04:03:00</v>
      </c>
      <c r="G1592" s="9" t="str">
        <f t="shared" si="170"/>
        <v>September</v>
      </c>
      <c r="H1592" s="5" t="str">
        <f t="shared" si="171"/>
        <v>2010</v>
      </c>
      <c r="I1592" s="1" t="s">
        <v>3313</v>
      </c>
      <c r="J1592" s="1" t="str">
        <f t="shared" si="172"/>
        <v xml:space="preserve">Atlas V 501 </v>
      </c>
      <c r="K1592" s="1" t="str">
        <f t="shared" si="173"/>
        <v>NROL-41</v>
      </c>
      <c r="L1592" s="1" t="s">
        <v>8</v>
      </c>
      <c r="M1592" s="1">
        <v>120</v>
      </c>
      <c r="N1592" s="1">
        <f t="shared" si="174"/>
        <v>9960</v>
      </c>
      <c r="O1592" s="1" t="s">
        <v>9</v>
      </c>
    </row>
    <row r="1593" spans="1:15" x14ac:dyDescent="0.3">
      <c r="A1593" s="1" t="s">
        <v>60</v>
      </c>
      <c r="B1593" s="1" t="s">
        <v>61</v>
      </c>
      <c r="C1593" s="1" t="str">
        <f t="shared" si="168"/>
        <v>Japan</v>
      </c>
      <c r="D1593" s="1" t="s">
        <v>3314</v>
      </c>
      <c r="E1593" s="7" t="str">
        <f>TEXT(DATE(MID(D1593, 13, 4), CHOOSE(MATCH( MID(D1593, 5, 3), {"Jan","Feb","Mar","Apr","May","Jun","Jul","Aug","Sep","Oct","Nov","Dec"}, 0), 1, 2, 3, 4, 5, 6, 7, 8, 9, 10, 11, 12), MID(D1593, 9, 2)), "yyyy-mm-dd")</f>
        <v>2010-09-11</v>
      </c>
      <c r="F1593" s="1" t="str">
        <f t="shared" si="169"/>
        <v>11:17:00</v>
      </c>
      <c r="G1593" s="9" t="str">
        <f t="shared" si="170"/>
        <v>September</v>
      </c>
      <c r="H1593" s="5" t="str">
        <f t="shared" si="171"/>
        <v>2010</v>
      </c>
      <c r="I1593" s="1" t="s">
        <v>3315</v>
      </c>
      <c r="J1593" s="1" t="str">
        <f t="shared" si="172"/>
        <v xml:space="preserve">H-IIA 202 </v>
      </c>
      <c r="K1593" s="1" t="str">
        <f t="shared" si="173"/>
        <v>Michibiki 1</v>
      </c>
      <c r="L1593" s="1" t="s">
        <v>8</v>
      </c>
      <c r="M1593" s="1">
        <v>90</v>
      </c>
      <c r="N1593" s="1">
        <f t="shared" si="174"/>
        <v>7470</v>
      </c>
      <c r="O1593" s="1" t="s">
        <v>9</v>
      </c>
    </row>
    <row r="1594" spans="1:15" x14ac:dyDescent="0.3">
      <c r="A1594" s="1" t="s">
        <v>129</v>
      </c>
      <c r="B1594" s="1" t="s">
        <v>130</v>
      </c>
      <c r="C1594" s="1" t="str">
        <f t="shared" si="168"/>
        <v>Kazakhstan</v>
      </c>
      <c r="D1594" s="1" t="s">
        <v>3316</v>
      </c>
      <c r="E1594" s="7" t="str">
        <f>TEXT(DATE(MID(D1594, 13, 4), CHOOSE(MATCH( MID(D1594, 5, 3), {"Jan","Feb","Mar","Apr","May","Jun","Jul","Aug","Sep","Oct","Nov","Dec"}, 0), 1, 2, 3, 4, 5, 6, 7, 8, 9, 10, 11, 12), MID(D1594, 9, 2)), "yyyy-mm-dd")</f>
        <v>2010-09-10</v>
      </c>
      <c r="F1594" s="1" t="str">
        <f t="shared" si="169"/>
        <v>10:22:00</v>
      </c>
      <c r="G1594" s="9" t="str">
        <f t="shared" si="170"/>
        <v>September</v>
      </c>
      <c r="H1594" s="5" t="str">
        <f t="shared" si="171"/>
        <v>2010</v>
      </c>
      <c r="I1594" s="1" t="s">
        <v>3317</v>
      </c>
      <c r="J1594" s="1" t="str">
        <f t="shared" si="172"/>
        <v xml:space="preserve">Soyuz U </v>
      </c>
      <c r="K1594" s="1" t="str">
        <f t="shared" si="173"/>
        <v>Progress M-07M</v>
      </c>
      <c r="L1594" s="1" t="s">
        <v>346</v>
      </c>
      <c r="M1594" s="1">
        <v>20</v>
      </c>
      <c r="N1594" s="1">
        <f t="shared" si="174"/>
        <v>1660</v>
      </c>
      <c r="O1594" s="1" t="s">
        <v>9</v>
      </c>
    </row>
    <row r="1595" spans="1:15" x14ac:dyDescent="0.3">
      <c r="A1595" s="1" t="s">
        <v>4</v>
      </c>
      <c r="B1595" s="1" t="s">
        <v>1561</v>
      </c>
      <c r="C1595" s="1" t="str">
        <f t="shared" si="168"/>
        <v>Russia</v>
      </c>
      <c r="D1595" s="1" t="s">
        <v>3318</v>
      </c>
      <c r="E1595" s="7" t="str">
        <f>TEXT(DATE(MID(D1595, 13, 4), CHOOSE(MATCH( MID(D1595, 5, 3), {"Jan","Feb","Mar","Apr","May","Jun","Jul","Aug","Sep","Oct","Nov","Dec"}, 0), 1, 2, 3, 4, 5, 6, 7, 8, 9, 10, 11, 12), MID(D1595, 9, 2)), "yyyy-mm-dd")</f>
        <v>2010-09-08</v>
      </c>
      <c r="F1595" s="1" t="str">
        <f t="shared" si="169"/>
        <v>03:30:00</v>
      </c>
      <c r="G1595" s="9" t="str">
        <f t="shared" si="170"/>
        <v>September</v>
      </c>
      <c r="H1595" s="5" t="str">
        <f t="shared" si="171"/>
        <v>2010</v>
      </c>
      <c r="I1595" s="1" t="s">
        <v>3319</v>
      </c>
      <c r="J1595" s="1" t="str">
        <f t="shared" si="172"/>
        <v xml:space="preserve">Rokot/Briz KM </v>
      </c>
      <c r="K1595" s="1" t="str">
        <f t="shared" si="173"/>
        <v>Cosmos 2467, 2468 &amp; Goniets-M nÂ°12L</v>
      </c>
      <c r="L1595" s="1" t="s">
        <v>346</v>
      </c>
      <c r="M1595" s="1">
        <v>13</v>
      </c>
      <c r="N1595" s="1">
        <f t="shared" si="174"/>
        <v>1079</v>
      </c>
      <c r="O1595" s="1" t="s">
        <v>9</v>
      </c>
    </row>
    <row r="1596" spans="1:15" x14ac:dyDescent="0.3">
      <c r="A1596" s="1" t="s">
        <v>14</v>
      </c>
      <c r="B1596" s="1" t="s">
        <v>101</v>
      </c>
      <c r="C1596" s="1" t="str">
        <f t="shared" si="168"/>
        <v>China</v>
      </c>
      <c r="D1596" s="1" t="s">
        <v>3320</v>
      </c>
      <c r="E1596" s="7" t="str">
        <f>TEXT(DATE(MID(D1596, 13, 4), CHOOSE(MATCH( MID(D1596, 5, 3), {"Jan","Feb","Mar","Apr","May","Jun","Jul","Aug","Sep","Oct","Nov","Dec"}, 0), 1, 2, 3, 4, 5, 6, 7, 8, 9, 10, 11, 12), MID(D1596, 9, 2)), "yyyy-mm-dd")</f>
        <v>2010-09-04</v>
      </c>
      <c r="F1596" s="1" t="str">
        <f t="shared" si="169"/>
        <v>16:14:00</v>
      </c>
      <c r="G1596" s="9" t="str">
        <f t="shared" si="170"/>
        <v>September</v>
      </c>
      <c r="H1596" s="5" t="str">
        <f t="shared" si="171"/>
        <v>2010</v>
      </c>
      <c r="I1596" s="1" t="s">
        <v>3321</v>
      </c>
      <c r="J1596" s="1" t="str">
        <f t="shared" si="172"/>
        <v xml:space="preserve">Long March 3B/E </v>
      </c>
      <c r="K1596" s="1" t="str">
        <f t="shared" si="173"/>
        <v>ChinaSat-6A</v>
      </c>
      <c r="L1596" s="1" t="s">
        <v>8</v>
      </c>
      <c r="M1596" s="1">
        <v>29.15</v>
      </c>
      <c r="N1596" s="1">
        <f t="shared" si="174"/>
        <v>2419.4499999999998</v>
      </c>
      <c r="O1596" s="1" t="s">
        <v>9</v>
      </c>
    </row>
    <row r="1597" spans="1:15" x14ac:dyDescent="0.3">
      <c r="A1597" s="1" t="s">
        <v>129</v>
      </c>
      <c r="B1597" s="1" t="s">
        <v>565</v>
      </c>
      <c r="C1597" s="1" t="str">
        <f t="shared" si="168"/>
        <v>Kazakhstan</v>
      </c>
      <c r="D1597" s="1" t="s">
        <v>3322</v>
      </c>
      <c r="E1597" s="7" t="str">
        <f>TEXT(DATE(MID(D1597, 13, 4), CHOOSE(MATCH( MID(D1597, 5, 3), {"Jan","Feb","Mar","Apr","May","Jun","Jul","Aug","Sep","Oct","Nov","Dec"}, 0), 1, 2, 3, 4, 5, 6, 7, 8, 9, 10, 11, 12), MID(D1597, 9, 2)), "yyyy-mm-dd")</f>
        <v>2010-09-02</v>
      </c>
      <c r="F1597" s="1" t="str">
        <f t="shared" si="169"/>
        <v>00:53:00</v>
      </c>
      <c r="G1597" s="9" t="str">
        <f t="shared" si="170"/>
        <v>September</v>
      </c>
      <c r="H1597" s="5" t="str">
        <f t="shared" si="171"/>
        <v>2010</v>
      </c>
      <c r="I1597" s="1" t="s">
        <v>3323</v>
      </c>
      <c r="J1597" s="1" t="str">
        <f t="shared" si="172"/>
        <v xml:space="preserve">Proton-M/DM-2 </v>
      </c>
      <c r="K1597" s="1" t="str">
        <f t="shared" si="173"/>
        <v>Cosmos 2464, 2465 &amp; 2466</v>
      </c>
      <c r="L1597" s="1" t="s">
        <v>8</v>
      </c>
      <c r="M1597" s="1">
        <v>65</v>
      </c>
      <c r="N1597" s="1">
        <f t="shared" si="174"/>
        <v>5395</v>
      </c>
      <c r="O1597" s="1" t="s">
        <v>9</v>
      </c>
    </row>
    <row r="1598" spans="1:15" x14ac:dyDescent="0.3">
      <c r="A1598" s="1" t="s">
        <v>14</v>
      </c>
      <c r="B1598" s="1" t="s">
        <v>90</v>
      </c>
      <c r="C1598" s="1" t="str">
        <f t="shared" si="168"/>
        <v>China</v>
      </c>
      <c r="D1598" s="1" t="s">
        <v>3324</v>
      </c>
      <c r="E1598" s="7" t="str">
        <f>TEXT(DATE(MID(D1598, 13, 4), CHOOSE(MATCH( MID(D1598, 5, 3), {"Jan","Feb","Mar","Apr","May","Jun","Jul","Aug","Sep","Oct","Nov","Dec"}, 0), 1, 2, 3, 4, 5, 6, 7, 8, 9, 10, 11, 12), MID(D1598, 9, 2)), "yyyy-mm-dd")</f>
        <v>2010-08-24</v>
      </c>
      <c r="F1598" s="1" t="str">
        <f t="shared" si="169"/>
        <v>07:10:00</v>
      </c>
      <c r="G1598" s="9" t="str">
        <f t="shared" si="170"/>
        <v>August</v>
      </c>
      <c r="H1598" s="5" t="str">
        <f t="shared" si="171"/>
        <v>2010</v>
      </c>
      <c r="I1598" s="1" t="s">
        <v>3325</v>
      </c>
      <c r="J1598" s="1" t="str">
        <f t="shared" si="172"/>
        <v xml:space="preserve">Long March 2D </v>
      </c>
      <c r="K1598" s="1" t="str">
        <f t="shared" si="173"/>
        <v>Tianhui-1A</v>
      </c>
      <c r="L1598" s="1" t="s">
        <v>8</v>
      </c>
      <c r="M1598" s="1">
        <v>29.75</v>
      </c>
      <c r="N1598" s="1">
        <f t="shared" si="174"/>
        <v>2469.25</v>
      </c>
      <c r="O1598" s="1" t="s">
        <v>9</v>
      </c>
    </row>
    <row r="1599" spans="1:15" x14ac:dyDescent="0.3">
      <c r="A1599" s="1" t="s">
        <v>74</v>
      </c>
      <c r="B1599" s="1" t="s">
        <v>75</v>
      </c>
      <c r="C1599" s="1" t="str">
        <f t="shared" si="168"/>
        <v>USA</v>
      </c>
      <c r="D1599" s="1" t="s">
        <v>3326</v>
      </c>
      <c r="E1599" s="7" t="str">
        <f>TEXT(DATE(MID(D1599, 13, 4), CHOOSE(MATCH( MID(D1599, 5, 3), {"Jan","Feb","Mar","Apr","May","Jun","Jul","Aug","Sep","Oct","Nov","Dec"}, 0), 1, 2, 3, 4, 5, 6, 7, 8, 9, 10, 11, 12), MID(D1599, 9, 2)), "yyyy-mm-dd")</f>
        <v>2010-08-14</v>
      </c>
      <c r="F1599" s="1" t="str">
        <f t="shared" si="169"/>
        <v>11:07:00</v>
      </c>
      <c r="G1599" s="9" t="str">
        <f t="shared" si="170"/>
        <v>August</v>
      </c>
      <c r="H1599" s="5" t="str">
        <f t="shared" si="171"/>
        <v>2010</v>
      </c>
      <c r="I1599" s="1" t="s">
        <v>3327</v>
      </c>
      <c r="J1599" s="1" t="str">
        <f t="shared" si="172"/>
        <v xml:space="preserve">Atlas V 531 </v>
      </c>
      <c r="K1599" s="1" t="str">
        <f t="shared" si="173"/>
        <v>AEHF-1</v>
      </c>
      <c r="L1599" s="1" t="s">
        <v>8</v>
      </c>
      <c r="M1599" s="1">
        <v>140</v>
      </c>
      <c r="N1599" s="1">
        <f t="shared" si="174"/>
        <v>11620</v>
      </c>
      <c r="O1599" s="1" t="s">
        <v>9</v>
      </c>
    </row>
    <row r="1600" spans="1:15" x14ac:dyDescent="0.3">
      <c r="A1600" s="1" t="s">
        <v>14</v>
      </c>
      <c r="B1600" s="1" t="s">
        <v>329</v>
      </c>
      <c r="C1600" s="1" t="str">
        <f t="shared" si="168"/>
        <v>China</v>
      </c>
      <c r="D1600" s="1" t="s">
        <v>3328</v>
      </c>
      <c r="E1600" s="7" t="str">
        <f>TEXT(DATE(MID(D1600, 13, 4), CHOOSE(MATCH( MID(D1600, 5, 3), {"Jan","Feb","Mar","Apr","May","Jun","Jul","Aug","Sep","Oct","Nov","Dec"}, 0), 1, 2, 3, 4, 5, 6, 7, 8, 9, 10, 11, 12), MID(D1600, 9, 2)), "yyyy-mm-dd")</f>
        <v>2010-08-09</v>
      </c>
      <c r="F1600" s="1" t="str">
        <f t="shared" si="169"/>
        <v>22:49:00</v>
      </c>
      <c r="G1600" s="9" t="str">
        <f t="shared" si="170"/>
        <v>August</v>
      </c>
      <c r="H1600" s="5" t="str">
        <f t="shared" si="171"/>
        <v>2010</v>
      </c>
      <c r="I1600" s="1" t="s">
        <v>3329</v>
      </c>
      <c r="J1600" s="1" t="str">
        <f t="shared" si="172"/>
        <v xml:space="preserve">Long March 4C </v>
      </c>
      <c r="K1600" s="1" t="str">
        <f t="shared" si="173"/>
        <v>Yaogan 10</v>
      </c>
      <c r="L1600" s="1" t="s">
        <v>8</v>
      </c>
      <c r="M1600" s="1">
        <v>64.680000000000007</v>
      </c>
      <c r="N1600" s="1">
        <f t="shared" si="174"/>
        <v>5368.4400000000005</v>
      </c>
      <c r="O1600" s="1" t="s">
        <v>9</v>
      </c>
    </row>
    <row r="1601" spans="1:15" x14ac:dyDescent="0.3">
      <c r="A1601" s="1" t="s">
        <v>233</v>
      </c>
      <c r="B1601" s="1" t="s">
        <v>379</v>
      </c>
      <c r="C1601" s="1" t="str">
        <f t="shared" si="168"/>
        <v>France</v>
      </c>
      <c r="D1601" s="1" t="s">
        <v>3330</v>
      </c>
      <c r="E1601" s="7" t="str">
        <f>TEXT(DATE(MID(D1601, 13, 4), CHOOSE(MATCH( MID(D1601, 5, 3), {"Jan","Feb","Mar","Apr","May","Jun","Jul","Aug","Sep","Oct","Nov","Dec"}, 0), 1, 2, 3, 4, 5, 6, 7, 8, 9, 10, 11, 12), MID(D1601, 9, 2)), "yyyy-mm-dd")</f>
        <v>2010-08-04</v>
      </c>
      <c r="F1601" s="1" t="str">
        <f t="shared" si="169"/>
        <v>20:59:00</v>
      </c>
      <c r="G1601" s="9" t="str">
        <f t="shared" si="170"/>
        <v>August</v>
      </c>
      <c r="H1601" s="5" t="str">
        <f t="shared" si="171"/>
        <v>2010</v>
      </c>
      <c r="I1601" s="1" t="s">
        <v>3331</v>
      </c>
      <c r="J1601" s="1" t="str">
        <f t="shared" si="172"/>
        <v xml:space="preserve">Ariane 5 ECA </v>
      </c>
      <c r="K1601" s="1" t="str">
        <f t="shared" si="173"/>
        <v>Nilesat-201 &amp; Rascom-QAF 1R</v>
      </c>
      <c r="L1601" s="1" t="s">
        <v>346</v>
      </c>
      <c r="M1601" s="1">
        <v>200</v>
      </c>
      <c r="N1601" s="1">
        <f t="shared" si="174"/>
        <v>16600</v>
      </c>
      <c r="O1601" s="1" t="s">
        <v>9</v>
      </c>
    </row>
    <row r="1602" spans="1:15" x14ac:dyDescent="0.3">
      <c r="A1602" s="1" t="s">
        <v>14</v>
      </c>
      <c r="B1602" s="1" t="s">
        <v>18</v>
      </c>
      <c r="C1602" s="1" t="str">
        <f t="shared" ref="C1602:C1665" si="175">TRIM(MID(B1602, FIND("|", SUBSTITUTE(B1602, ",", "|", LEN(B1602) - LEN(SUBSTITUTE(B1602,",", "" )))) + 1, LEN(B1602)))</f>
        <v>China</v>
      </c>
      <c r="D1602" s="1" t="s">
        <v>3332</v>
      </c>
      <c r="E1602" s="7" t="str">
        <f>TEXT(DATE(MID(D1602, 13, 4), CHOOSE(MATCH( MID(D1602, 5, 3), {"Jan","Feb","Mar","Apr","May","Jun","Jul","Aug","Sep","Oct","Nov","Dec"}, 0), 1, 2, 3, 4, 5, 6, 7, 8, 9, 10, 11, 12), MID(D1602, 9, 2)), "yyyy-mm-dd")</f>
        <v>2010-07-31</v>
      </c>
      <c r="F1602" s="1" t="str">
        <f t="shared" ref="F1602:F1665" si="176">IF(ISNUMBER(FIND(":", D1602)), MID(D1602, FIND(":", D1602)-2, 5) &amp; ":00", "00:00:00")</f>
        <v>21:30:00</v>
      </c>
      <c r="G1602" s="9" t="str">
        <f t="shared" ref="G1602:G1665" si="177">TEXT(E1602, "mmmm")</f>
        <v>July</v>
      </c>
      <c r="H1602" s="5" t="str">
        <f t="shared" ref="H1602:H1665" si="178">TEXT(E1602, "yyyy")</f>
        <v>2010</v>
      </c>
      <c r="I1602" s="1" t="s">
        <v>3333</v>
      </c>
      <c r="J1602" s="1" t="str">
        <f t="shared" ref="J1602:J1665" si="179">LEFT(I1602, FIND("|", I1602) - 1)</f>
        <v xml:space="preserve">Long March 3A </v>
      </c>
      <c r="K1602" s="1" t="str">
        <f t="shared" ref="K1602:K1665" si="180">MID(I1602, FIND("|", I1602) + 2, LEN(I1602))</f>
        <v>Beidou-2 I1</v>
      </c>
      <c r="L1602" s="1" t="s">
        <v>8</v>
      </c>
      <c r="M1602" s="1">
        <v>69.7</v>
      </c>
      <c r="N1602" s="1">
        <f t="shared" si="174"/>
        <v>5785.1</v>
      </c>
      <c r="O1602" s="1" t="s">
        <v>9</v>
      </c>
    </row>
    <row r="1603" spans="1:15" x14ac:dyDescent="0.3">
      <c r="A1603" s="1" t="s">
        <v>86</v>
      </c>
      <c r="B1603" s="1" t="s">
        <v>87</v>
      </c>
      <c r="C1603" s="1" t="str">
        <f t="shared" si="175"/>
        <v>India</v>
      </c>
      <c r="D1603" s="1" t="s">
        <v>3334</v>
      </c>
      <c r="E1603" s="7" t="str">
        <f>TEXT(DATE(MID(D1603, 13, 4), CHOOSE(MATCH( MID(D1603, 5, 3), {"Jan","Feb","Mar","Apr","May","Jun","Jul","Aug","Sep","Oct","Nov","Dec"}, 0), 1, 2, 3, 4, 5, 6, 7, 8, 9, 10, 11, 12), MID(D1603, 9, 2)), "yyyy-mm-dd")</f>
        <v>2010-07-12</v>
      </c>
      <c r="F1603" s="1" t="str">
        <f t="shared" si="176"/>
        <v>03:52:00</v>
      </c>
      <c r="G1603" s="9" t="str">
        <f t="shared" si="177"/>
        <v>July</v>
      </c>
      <c r="H1603" s="5" t="str">
        <f t="shared" si="178"/>
        <v>2010</v>
      </c>
      <c r="I1603" s="1" t="s">
        <v>3335</v>
      </c>
      <c r="J1603" s="1" t="str">
        <f t="shared" si="179"/>
        <v xml:space="preserve">PSLV-CA </v>
      </c>
      <c r="K1603" s="1" t="str">
        <f t="shared" si="180"/>
        <v>Cartosat-2B &amp; Rideshares</v>
      </c>
      <c r="L1603" s="1" t="s">
        <v>8</v>
      </c>
      <c r="M1603" s="1">
        <v>21</v>
      </c>
      <c r="N1603" s="1">
        <f t="shared" ref="N1603:N1666" si="181">M1603 * 83</f>
        <v>1743</v>
      </c>
      <c r="O1603" s="1" t="s">
        <v>9</v>
      </c>
    </row>
    <row r="1604" spans="1:15" x14ac:dyDescent="0.3">
      <c r="A1604" s="1" t="s">
        <v>1623</v>
      </c>
      <c r="B1604" s="1" t="s">
        <v>529</v>
      </c>
      <c r="C1604" s="1" t="str">
        <f t="shared" si="175"/>
        <v>Kazakhstan</v>
      </c>
      <c r="D1604" s="1" t="s">
        <v>3336</v>
      </c>
      <c r="E1604" s="7" t="str">
        <f>TEXT(DATE(MID(D1604, 13, 4), CHOOSE(MATCH( MID(D1604, 5, 3), {"Jan","Feb","Mar","Apr","May","Jun","Jul","Aug","Sep","Oct","Nov","Dec"}, 0), 1, 2, 3, 4, 5, 6, 7, 8, 9, 10, 11, 12), MID(D1604, 9, 2)), "yyyy-mm-dd")</f>
        <v>2010-07-10</v>
      </c>
      <c r="F1604" s="1" t="str">
        <f t="shared" si="176"/>
        <v>18:40:00</v>
      </c>
      <c r="G1604" s="9" t="str">
        <f t="shared" si="177"/>
        <v>July</v>
      </c>
      <c r="H1604" s="5" t="str">
        <f t="shared" si="178"/>
        <v>2010</v>
      </c>
      <c r="I1604" s="1" t="s">
        <v>3337</v>
      </c>
      <c r="J1604" s="1" t="str">
        <f t="shared" si="179"/>
        <v xml:space="preserve">Proton-M/Briz-M </v>
      </c>
      <c r="K1604" s="1" t="str">
        <f t="shared" si="180"/>
        <v>EchoStar XV</v>
      </c>
      <c r="L1604" s="1" t="s">
        <v>8</v>
      </c>
      <c r="M1604" s="1">
        <v>65</v>
      </c>
      <c r="N1604" s="1">
        <f t="shared" si="181"/>
        <v>5395</v>
      </c>
      <c r="O1604" s="1" t="s">
        <v>9</v>
      </c>
    </row>
    <row r="1605" spans="1:15" x14ac:dyDescent="0.3">
      <c r="A1605" s="1" t="s">
        <v>129</v>
      </c>
      <c r="B1605" s="1" t="s">
        <v>1630</v>
      </c>
      <c r="C1605" s="1" t="str">
        <f t="shared" si="175"/>
        <v>Kazakhstan</v>
      </c>
      <c r="D1605" s="1" t="s">
        <v>3338</v>
      </c>
      <c r="E1605" s="7" t="str">
        <f>TEXT(DATE(MID(D1605, 13, 4), CHOOSE(MATCH( MID(D1605, 5, 3), {"Jan","Feb","Mar","Apr","May","Jun","Jul","Aug","Sep","Oct","Nov","Dec"}, 0), 1, 2, 3, 4, 5, 6, 7, 8, 9, 10, 11, 12), MID(D1605, 9, 2)), "yyyy-mm-dd")</f>
        <v>2010-06-30</v>
      </c>
      <c r="F1605" s="1" t="str">
        <f t="shared" si="176"/>
        <v>15:35:00</v>
      </c>
      <c r="G1605" s="9" t="str">
        <f t="shared" si="177"/>
        <v>June</v>
      </c>
      <c r="H1605" s="5" t="str">
        <f t="shared" si="178"/>
        <v>2010</v>
      </c>
      <c r="I1605" s="1" t="s">
        <v>3339</v>
      </c>
      <c r="J1605" s="1" t="str">
        <f t="shared" si="179"/>
        <v xml:space="preserve">Soyuz U </v>
      </c>
      <c r="K1605" s="1" t="str">
        <f t="shared" si="180"/>
        <v>Progress M-06M</v>
      </c>
      <c r="L1605" s="1" t="s">
        <v>346</v>
      </c>
      <c r="M1605" s="1">
        <v>20</v>
      </c>
      <c r="N1605" s="1">
        <f t="shared" si="181"/>
        <v>1660</v>
      </c>
      <c r="O1605" s="1" t="s">
        <v>9</v>
      </c>
    </row>
    <row r="1606" spans="1:15" x14ac:dyDescent="0.3">
      <c r="A1606" s="1" t="s">
        <v>233</v>
      </c>
      <c r="B1606" s="1" t="s">
        <v>379</v>
      </c>
      <c r="C1606" s="1" t="str">
        <f t="shared" si="175"/>
        <v>France</v>
      </c>
      <c r="D1606" s="1" t="s">
        <v>3340</v>
      </c>
      <c r="E1606" s="7" t="str">
        <f>TEXT(DATE(MID(D1606, 13, 4), CHOOSE(MATCH( MID(D1606, 5, 3), {"Jan","Feb","Mar","Apr","May","Jun","Jul","Aug","Sep","Oct","Nov","Dec"}, 0), 1, 2, 3, 4, 5, 6, 7, 8, 9, 10, 11, 12), MID(D1606, 9, 2)), "yyyy-mm-dd")</f>
        <v>2010-06-26</v>
      </c>
      <c r="F1606" s="1" t="str">
        <f t="shared" si="176"/>
        <v>21:41:00</v>
      </c>
      <c r="G1606" s="9" t="str">
        <f t="shared" si="177"/>
        <v>June</v>
      </c>
      <c r="H1606" s="5" t="str">
        <f t="shared" si="178"/>
        <v>2010</v>
      </c>
      <c r="I1606" s="1" t="s">
        <v>3341</v>
      </c>
      <c r="J1606" s="1" t="str">
        <f t="shared" si="179"/>
        <v xml:space="preserve">Ariane 5 ECA </v>
      </c>
      <c r="K1606" s="1" t="str">
        <f t="shared" si="180"/>
        <v>Arabsat-5A &amp; COMS-1</v>
      </c>
      <c r="L1606" s="1" t="s">
        <v>346</v>
      </c>
      <c r="M1606" s="1">
        <v>200</v>
      </c>
      <c r="N1606" s="1">
        <f t="shared" si="181"/>
        <v>16600</v>
      </c>
      <c r="O1606" s="1" t="s">
        <v>9</v>
      </c>
    </row>
    <row r="1607" spans="1:15" x14ac:dyDescent="0.3">
      <c r="A1607" s="1" t="s">
        <v>497</v>
      </c>
      <c r="B1607" s="1" t="s">
        <v>498</v>
      </c>
      <c r="C1607" s="1" t="str">
        <f t="shared" si="175"/>
        <v>Israel</v>
      </c>
      <c r="D1607" s="1" t="s">
        <v>3342</v>
      </c>
      <c r="E1607" s="7" t="str">
        <f>TEXT(DATE(MID(D1607, 13, 4), CHOOSE(MATCH( MID(D1607, 5, 3), {"Jan","Feb","Mar","Apr","May","Jun","Jul","Aug","Sep","Oct","Nov","Dec"}, 0), 1, 2, 3, 4, 5, 6, 7, 8, 9, 10, 11, 12), MID(D1607, 9, 2)), "yyyy-mm-dd")</f>
        <v>2010-06-22</v>
      </c>
      <c r="F1607" s="1" t="str">
        <f t="shared" si="176"/>
        <v>19:00:00</v>
      </c>
      <c r="G1607" s="9" t="str">
        <f t="shared" si="177"/>
        <v>June</v>
      </c>
      <c r="H1607" s="5" t="str">
        <f t="shared" si="178"/>
        <v>2010</v>
      </c>
      <c r="I1607" s="1" t="s">
        <v>3343</v>
      </c>
      <c r="J1607" s="1" t="str">
        <f t="shared" si="179"/>
        <v xml:space="preserve">Shavit-2 </v>
      </c>
      <c r="K1607" s="1" t="str">
        <f t="shared" si="180"/>
        <v>Ofek-9</v>
      </c>
      <c r="L1607" s="1" t="s">
        <v>8</v>
      </c>
      <c r="M1607" s="1"/>
      <c r="N1607" s="1">
        <f t="shared" si="181"/>
        <v>0</v>
      </c>
      <c r="O1607" s="1" t="s">
        <v>9</v>
      </c>
    </row>
    <row r="1608" spans="1:15" x14ac:dyDescent="0.3">
      <c r="A1608" s="1" t="s">
        <v>2539</v>
      </c>
      <c r="B1608" s="1" t="s">
        <v>3344</v>
      </c>
      <c r="C1608" s="1" t="str">
        <f t="shared" si="175"/>
        <v>Kazakhstan</v>
      </c>
      <c r="D1608" s="1" t="s">
        <v>3345</v>
      </c>
      <c r="E1608" s="7" t="str">
        <f>TEXT(DATE(MID(D1608, 13, 4), CHOOSE(MATCH( MID(D1608, 5, 3), {"Jan","Feb","Mar","Apr","May","Jun","Jul","Aug","Sep","Oct","Nov","Dec"}, 0), 1, 2, 3, 4, 5, 6, 7, 8, 9, 10, 11, 12), MID(D1608, 9, 2)), "yyyy-mm-dd")</f>
        <v>2010-06-21</v>
      </c>
      <c r="F1608" s="1" t="str">
        <f t="shared" si="176"/>
        <v>02:14:00</v>
      </c>
      <c r="G1608" s="9" t="str">
        <f t="shared" si="177"/>
        <v>June</v>
      </c>
      <c r="H1608" s="5" t="str">
        <f t="shared" si="178"/>
        <v>2010</v>
      </c>
      <c r="I1608" s="1" t="s">
        <v>3346</v>
      </c>
      <c r="J1608" s="1" t="str">
        <f t="shared" si="179"/>
        <v xml:space="preserve">Dnepr </v>
      </c>
      <c r="K1608" s="1" t="str">
        <f t="shared" si="180"/>
        <v>TanDEM-X</v>
      </c>
      <c r="L1608" s="1" t="s">
        <v>346</v>
      </c>
      <c r="M1608" s="1">
        <v>29</v>
      </c>
      <c r="N1608" s="1">
        <f t="shared" si="181"/>
        <v>2407</v>
      </c>
      <c r="O1608" s="1" t="s">
        <v>9</v>
      </c>
    </row>
    <row r="1609" spans="1:15" x14ac:dyDescent="0.3">
      <c r="A1609" s="1" t="s">
        <v>129</v>
      </c>
      <c r="B1609" s="1" t="s">
        <v>1630</v>
      </c>
      <c r="C1609" s="1" t="str">
        <f t="shared" si="175"/>
        <v>Kazakhstan</v>
      </c>
      <c r="D1609" s="1" t="s">
        <v>3347</v>
      </c>
      <c r="E1609" s="7" t="str">
        <f>TEXT(DATE(MID(D1609, 13, 4), CHOOSE(MATCH( MID(D1609, 5, 3), {"Jan","Feb","Mar","Apr","May","Jun","Jul","Aug","Sep","Oct","Nov","Dec"}, 0), 1, 2, 3, 4, 5, 6, 7, 8, 9, 10, 11, 12), MID(D1609, 9, 2)), "yyyy-mm-dd")</f>
        <v>2010-06-15</v>
      </c>
      <c r="F1609" s="1" t="str">
        <f t="shared" si="176"/>
        <v>21:35:00</v>
      </c>
      <c r="G1609" s="9" t="str">
        <f t="shared" si="177"/>
        <v>June</v>
      </c>
      <c r="H1609" s="5" t="str">
        <f t="shared" si="178"/>
        <v>2010</v>
      </c>
      <c r="I1609" s="1" t="s">
        <v>3348</v>
      </c>
      <c r="J1609" s="1" t="str">
        <f t="shared" si="179"/>
        <v xml:space="preserve">Soyuz FG </v>
      </c>
      <c r="K1609" s="1" t="str">
        <f t="shared" si="180"/>
        <v>Soyuz TMA-19</v>
      </c>
      <c r="L1609" s="1" t="s">
        <v>346</v>
      </c>
      <c r="M1609" s="1"/>
      <c r="N1609" s="1">
        <f t="shared" si="181"/>
        <v>0</v>
      </c>
      <c r="O1609" s="1" t="s">
        <v>9</v>
      </c>
    </row>
    <row r="1610" spans="1:15" x14ac:dyDescent="0.3">
      <c r="A1610" s="1" t="s">
        <v>2539</v>
      </c>
      <c r="B1610" s="1" t="s">
        <v>2540</v>
      </c>
      <c r="C1610" s="1" t="str">
        <f t="shared" si="175"/>
        <v>Russia</v>
      </c>
      <c r="D1610" s="1" t="s">
        <v>3349</v>
      </c>
      <c r="E1610" s="7" t="str">
        <f>TEXT(DATE(MID(D1610, 13, 4), CHOOSE(MATCH( MID(D1610, 5, 3), {"Jan","Feb","Mar","Apr","May","Jun","Jul","Aug","Sep","Oct","Nov","Dec"}, 0), 1, 2, 3, 4, 5, 6, 7, 8, 9, 10, 11, 12), MID(D1610, 9, 2)), "yyyy-mm-dd")</f>
        <v>2010-06-15</v>
      </c>
      <c r="F1610" s="1" t="str">
        <f t="shared" si="176"/>
        <v>14:42:00</v>
      </c>
      <c r="G1610" s="9" t="str">
        <f t="shared" si="177"/>
        <v>June</v>
      </c>
      <c r="H1610" s="5" t="str">
        <f t="shared" si="178"/>
        <v>2010</v>
      </c>
      <c r="I1610" s="1" t="s">
        <v>3350</v>
      </c>
      <c r="J1610" s="1" t="str">
        <f t="shared" si="179"/>
        <v xml:space="preserve">Dnepr </v>
      </c>
      <c r="K1610" s="1" t="str">
        <f t="shared" si="180"/>
        <v>Picard &amp; PRISMA</v>
      </c>
      <c r="L1610" s="1" t="s">
        <v>346</v>
      </c>
      <c r="M1610" s="1">
        <v>29</v>
      </c>
      <c r="N1610" s="1">
        <f t="shared" si="181"/>
        <v>2407</v>
      </c>
      <c r="O1610" s="1" t="s">
        <v>9</v>
      </c>
    </row>
    <row r="1611" spans="1:15" x14ac:dyDescent="0.3">
      <c r="A1611" s="1" t="s">
        <v>14</v>
      </c>
      <c r="B1611" s="1" t="s">
        <v>90</v>
      </c>
      <c r="C1611" s="1" t="str">
        <f t="shared" si="175"/>
        <v>China</v>
      </c>
      <c r="D1611" s="1" t="s">
        <v>3351</v>
      </c>
      <c r="E1611" s="7" t="str">
        <f>TEXT(DATE(MID(D1611, 13, 4), CHOOSE(MATCH( MID(D1611, 5, 3), {"Jan","Feb","Mar","Apr","May","Jun","Jul","Aug","Sep","Oct","Nov","Dec"}, 0), 1, 2, 3, 4, 5, 6, 7, 8, 9, 10, 11, 12), MID(D1611, 9, 2)), "yyyy-mm-dd")</f>
        <v>2010-06-15</v>
      </c>
      <c r="F1611" s="1" t="str">
        <f t="shared" si="176"/>
        <v>01:39:00</v>
      </c>
      <c r="G1611" s="9" t="str">
        <f t="shared" si="177"/>
        <v>June</v>
      </c>
      <c r="H1611" s="5" t="str">
        <f t="shared" si="178"/>
        <v>2010</v>
      </c>
      <c r="I1611" s="1" t="s">
        <v>3352</v>
      </c>
      <c r="J1611" s="1" t="str">
        <f t="shared" si="179"/>
        <v xml:space="preserve">Long March 2D </v>
      </c>
      <c r="K1611" s="1" t="str">
        <f t="shared" si="180"/>
        <v>Shijian-12</v>
      </c>
      <c r="L1611" s="1" t="s">
        <v>8</v>
      </c>
      <c r="M1611" s="1">
        <v>29.75</v>
      </c>
      <c r="N1611" s="1">
        <f t="shared" si="181"/>
        <v>2469.25</v>
      </c>
      <c r="O1611" s="1" t="s">
        <v>9</v>
      </c>
    </row>
    <row r="1612" spans="1:15" x14ac:dyDescent="0.3">
      <c r="A1612" s="1" t="s">
        <v>433</v>
      </c>
      <c r="B1612" s="1" t="s">
        <v>2925</v>
      </c>
      <c r="C1612" s="1" t="str">
        <f t="shared" si="175"/>
        <v>South Korea</v>
      </c>
      <c r="D1612" s="1" t="s">
        <v>3353</v>
      </c>
      <c r="E1612" s="7" t="str">
        <f>TEXT(DATE(MID(D1612, 13, 4), CHOOSE(MATCH( MID(D1612, 5, 3), {"Jan","Feb","Mar","Apr","May","Jun","Jul","Aug","Sep","Oct","Nov","Dec"}, 0), 1, 2, 3, 4, 5, 6, 7, 8, 9, 10, 11, 12), MID(D1612, 9, 2)), "yyyy-mm-dd")</f>
        <v>2010-06-10</v>
      </c>
      <c r="F1612" s="1" t="str">
        <f t="shared" si="176"/>
        <v>08:01:00</v>
      </c>
      <c r="G1612" s="9" t="str">
        <f t="shared" si="177"/>
        <v>June</v>
      </c>
      <c r="H1612" s="5" t="str">
        <f t="shared" si="178"/>
        <v>2010</v>
      </c>
      <c r="I1612" s="1" t="s">
        <v>3354</v>
      </c>
      <c r="J1612" s="1" t="str">
        <f t="shared" si="179"/>
        <v xml:space="preserve">KSLV-1 </v>
      </c>
      <c r="K1612" s="1" t="str">
        <f t="shared" si="180"/>
        <v>STSAT-2B</v>
      </c>
      <c r="L1612" s="1" t="s">
        <v>346</v>
      </c>
      <c r="M1612" s="1"/>
      <c r="N1612" s="1">
        <f t="shared" si="181"/>
        <v>0</v>
      </c>
      <c r="O1612" s="1" t="s">
        <v>257</v>
      </c>
    </row>
    <row r="1613" spans="1:15" x14ac:dyDescent="0.3">
      <c r="A1613" s="1" t="s">
        <v>10</v>
      </c>
      <c r="B1613" s="1" t="s">
        <v>11</v>
      </c>
      <c r="C1613" s="1" t="str">
        <f t="shared" si="175"/>
        <v>USA</v>
      </c>
      <c r="D1613" s="1" t="s">
        <v>3355</v>
      </c>
      <c r="E1613" s="7" t="str">
        <f>TEXT(DATE(MID(D1613, 13, 4), CHOOSE(MATCH( MID(D1613, 5, 3), {"Jan","Feb","Mar","Apr","May","Jun","Jul","Aug","Sep","Oct","Nov","Dec"}, 0), 1, 2, 3, 4, 5, 6, 7, 8, 9, 10, 11, 12), MID(D1613, 9, 2)), "yyyy-mm-dd")</f>
        <v>2010-06-04</v>
      </c>
      <c r="F1613" s="1" t="str">
        <f t="shared" si="176"/>
        <v>18:45:00</v>
      </c>
      <c r="G1613" s="9" t="str">
        <f t="shared" si="177"/>
        <v>June</v>
      </c>
      <c r="H1613" s="5" t="str">
        <f t="shared" si="178"/>
        <v>2010</v>
      </c>
      <c r="I1613" s="1" t="s">
        <v>3356</v>
      </c>
      <c r="J1613" s="1" t="str">
        <f t="shared" si="179"/>
        <v xml:space="preserve">Falcon 9 Block 1 (v1.0) </v>
      </c>
      <c r="K1613" s="1" t="str">
        <f t="shared" si="180"/>
        <v>Flight 1</v>
      </c>
      <c r="L1613" s="1" t="s">
        <v>346</v>
      </c>
      <c r="M1613" s="1">
        <v>59.5</v>
      </c>
      <c r="N1613" s="1">
        <f t="shared" si="181"/>
        <v>4938.5</v>
      </c>
      <c r="O1613" s="1" t="s">
        <v>9</v>
      </c>
    </row>
    <row r="1614" spans="1:15" x14ac:dyDescent="0.3">
      <c r="A1614" s="1" t="s">
        <v>1623</v>
      </c>
      <c r="B1614" s="1" t="s">
        <v>529</v>
      </c>
      <c r="C1614" s="1" t="str">
        <f t="shared" si="175"/>
        <v>Kazakhstan</v>
      </c>
      <c r="D1614" s="1" t="s">
        <v>3357</v>
      </c>
      <c r="E1614" s="7" t="str">
        <f>TEXT(DATE(MID(D1614, 13, 4), CHOOSE(MATCH( MID(D1614, 5, 3), {"Jan","Feb","Mar","Apr","May","Jun","Jul","Aug","Sep","Oct","Nov","Dec"}, 0), 1, 2, 3, 4, 5, 6, 7, 8, 9, 10, 11, 12), MID(D1614, 9, 2)), "yyyy-mm-dd")</f>
        <v>2010-06-03</v>
      </c>
      <c r="F1614" s="1" t="str">
        <f t="shared" si="176"/>
        <v>22:00:00</v>
      </c>
      <c r="G1614" s="9" t="str">
        <f t="shared" si="177"/>
        <v>June</v>
      </c>
      <c r="H1614" s="5" t="str">
        <f t="shared" si="178"/>
        <v>2010</v>
      </c>
      <c r="I1614" s="1" t="s">
        <v>3358</v>
      </c>
      <c r="J1614" s="1" t="str">
        <f t="shared" si="179"/>
        <v xml:space="preserve">Proton-M/Briz-M </v>
      </c>
      <c r="K1614" s="1" t="str">
        <f t="shared" si="180"/>
        <v>Badr-5</v>
      </c>
      <c r="L1614" s="1" t="s">
        <v>8</v>
      </c>
      <c r="M1614" s="1">
        <v>65</v>
      </c>
      <c r="N1614" s="1">
        <f t="shared" si="181"/>
        <v>5395</v>
      </c>
      <c r="O1614" s="1" t="s">
        <v>9</v>
      </c>
    </row>
    <row r="1615" spans="1:15" x14ac:dyDescent="0.3">
      <c r="A1615" s="1" t="s">
        <v>14</v>
      </c>
      <c r="B1615" s="1" t="s">
        <v>101</v>
      </c>
      <c r="C1615" s="1" t="str">
        <f t="shared" si="175"/>
        <v>China</v>
      </c>
      <c r="D1615" s="1" t="s">
        <v>3359</v>
      </c>
      <c r="E1615" s="7" t="str">
        <f>TEXT(DATE(MID(D1615, 13, 4), CHOOSE(MATCH( MID(D1615, 5, 3), {"Jan","Feb","Mar","Apr","May","Jun","Jul","Aug","Sep","Oct","Nov","Dec"}, 0), 1, 2, 3, 4, 5, 6, 7, 8, 9, 10, 11, 12), MID(D1615, 9, 2)), "yyyy-mm-dd")</f>
        <v>2010-06-02</v>
      </c>
      <c r="F1615" s="1" t="str">
        <f t="shared" si="176"/>
        <v>15:53:00</v>
      </c>
      <c r="G1615" s="9" t="str">
        <f t="shared" si="177"/>
        <v>June</v>
      </c>
      <c r="H1615" s="5" t="str">
        <f t="shared" si="178"/>
        <v>2010</v>
      </c>
      <c r="I1615" s="1" t="s">
        <v>3360</v>
      </c>
      <c r="J1615" s="1" t="str">
        <f t="shared" si="179"/>
        <v xml:space="preserve">Long March 3C </v>
      </c>
      <c r="K1615" s="1" t="str">
        <f t="shared" si="180"/>
        <v>Beidou-2 G3</v>
      </c>
      <c r="L1615" s="1" t="s">
        <v>346</v>
      </c>
      <c r="M1615" s="1">
        <v>20.14</v>
      </c>
      <c r="N1615" s="1">
        <f t="shared" si="181"/>
        <v>1671.6200000000001</v>
      </c>
      <c r="O1615" s="1" t="s">
        <v>9</v>
      </c>
    </row>
    <row r="1616" spans="1:15" x14ac:dyDescent="0.3">
      <c r="A1616" s="1" t="s">
        <v>1940</v>
      </c>
      <c r="B1616" s="1" t="s">
        <v>1561</v>
      </c>
      <c r="C1616" s="1" t="str">
        <f t="shared" si="175"/>
        <v>Russia</v>
      </c>
      <c r="D1616" s="1" t="s">
        <v>3361</v>
      </c>
      <c r="E1616" s="7" t="str">
        <f>TEXT(DATE(MID(D1616, 13, 4), CHOOSE(MATCH( MID(D1616, 5, 3), {"Jan","Feb","Mar","Apr","May","Jun","Jul","Aug","Sep","Oct","Nov","Dec"}, 0), 1, 2, 3, 4, 5, 6, 7, 8, 9, 10, 11, 12), MID(D1616, 9, 2)), "yyyy-mm-dd")</f>
        <v>2010-06-02</v>
      </c>
      <c r="F1616" s="1" t="str">
        <f t="shared" si="176"/>
        <v>01:59:00</v>
      </c>
      <c r="G1616" s="9" t="str">
        <f t="shared" si="177"/>
        <v>June</v>
      </c>
      <c r="H1616" s="5" t="str">
        <f t="shared" si="178"/>
        <v>2010</v>
      </c>
      <c r="I1616" s="1" t="s">
        <v>3362</v>
      </c>
      <c r="J1616" s="1" t="str">
        <f t="shared" si="179"/>
        <v xml:space="preserve">Rokot/Briz KM </v>
      </c>
      <c r="K1616" s="1" t="str">
        <f t="shared" si="180"/>
        <v>SERVIS-2</v>
      </c>
      <c r="L1616" s="1" t="s">
        <v>346</v>
      </c>
      <c r="M1616" s="1">
        <v>13</v>
      </c>
      <c r="N1616" s="1">
        <f t="shared" si="181"/>
        <v>1079</v>
      </c>
      <c r="O1616" s="1" t="s">
        <v>9</v>
      </c>
    </row>
    <row r="1617" spans="1:15" x14ac:dyDescent="0.3">
      <c r="A1617" s="1" t="s">
        <v>74</v>
      </c>
      <c r="B1617" s="1" t="s">
        <v>390</v>
      </c>
      <c r="C1617" s="1" t="str">
        <f t="shared" si="175"/>
        <v>USA</v>
      </c>
      <c r="D1617" s="1" t="s">
        <v>3363</v>
      </c>
      <c r="E1617" s="7" t="str">
        <f>TEXT(DATE(MID(D1617, 13, 4), CHOOSE(MATCH( MID(D1617, 5, 3), {"Jan","Feb","Mar","Apr","May","Jun","Jul","Aug","Sep","Oct","Nov","Dec"}, 0), 1, 2, 3, 4, 5, 6, 7, 8, 9, 10, 11, 12), MID(D1617, 9, 2)), "yyyy-mm-dd")</f>
        <v>2010-05-28</v>
      </c>
      <c r="F1617" s="1" t="str">
        <f t="shared" si="176"/>
        <v>03:00:00</v>
      </c>
      <c r="G1617" s="9" t="str">
        <f t="shared" si="177"/>
        <v>May</v>
      </c>
      <c r="H1617" s="5" t="str">
        <f t="shared" si="178"/>
        <v>2010</v>
      </c>
      <c r="I1617" s="1" t="s">
        <v>3364</v>
      </c>
      <c r="J1617" s="1" t="str">
        <f t="shared" si="179"/>
        <v xml:space="preserve">Delta IV Medium+ (4,2) </v>
      </c>
      <c r="K1617" s="1" t="str">
        <f t="shared" si="180"/>
        <v>GPS IIF-1</v>
      </c>
      <c r="L1617" s="1" t="s">
        <v>346</v>
      </c>
      <c r="M1617" s="1">
        <v>164</v>
      </c>
      <c r="N1617" s="1">
        <f t="shared" si="181"/>
        <v>13612</v>
      </c>
      <c r="O1617" s="1" t="s">
        <v>9</v>
      </c>
    </row>
    <row r="1618" spans="1:15" x14ac:dyDescent="0.3">
      <c r="A1618" s="1" t="s">
        <v>233</v>
      </c>
      <c r="B1618" s="1" t="s">
        <v>379</v>
      </c>
      <c r="C1618" s="1" t="str">
        <f t="shared" si="175"/>
        <v>France</v>
      </c>
      <c r="D1618" s="1" t="s">
        <v>3365</v>
      </c>
      <c r="E1618" s="7" t="str">
        <f>TEXT(DATE(MID(D1618, 13, 4), CHOOSE(MATCH( MID(D1618, 5, 3), {"Jan","Feb","Mar","Apr","May","Jun","Jul","Aug","Sep","Oct","Nov","Dec"}, 0), 1, 2, 3, 4, 5, 6, 7, 8, 9, 10, 11, 12), MID(D1618, 9, 2)), "yyyy-mm-dd")</f>
        <v>2010-05-21</v>
      </c>
      <c r="F1618" s="1" t="str">
        <f t="shared" si="176"/>
        <v>22:01:00</v>
      </c>
      <c r="G1618" s="9" t="str">
        <f t="shared" si="177"/>
        <v>May</v>
      </c>
      <c r="H1618" s="5" t="str">
        <f t="shared" si="178"/>
        <v>2010</v>
      </c>
      <c r="I1618" s="1" t="s">
        <v>3366</v>
      </c>
      <c r="J1618" s="1" t="str">
        <f t="shared" si="179"/>
        <v xml:space="preserve">Ariane 5 ECA </v>
      </c>
      <c r="K1618" s="1" t="str">
        <f t="shared" si="180"/>
        <v>Astra 3B &amp; COMSATBw-2</v>
      </c>
      <c r="L1618" s="1" t="s">
        <v>346</v>
      </c>
      <c r="M1618" s="1">
        <v>200</v>
      </c>
      <c r="N1618" s="1">
        <f t="shared" si="181"/>
        <v>16600</v>
      </c>
      <c r="O1618" s="1" t="s">
        <v>9</v>
      </c>
    </row>
    <row r="1619" spans="1:15" x14ac:dyDescent="0.3">
      <c r="A1619" s="1" t="s">
        <v>60</v>
      </c>
      <c r="B1619" s="1" t="s">
        <v>61</v>
      </c>
      <c r="C1619" s="1" t="str">
        <f t="shared" si="175"/>
        <v>Japan</v>
      </c>
      <c r="D1619" s="1" t="s">
        <v>3367</v>
      </c>
      <c r="E1619" s="7" t="str">
        <f>TEXT(DATE(MID(D1619, 13, 4), CHOOSE(MATCH( MID(D1619, 5, 3), {"Jan","Feb","Mar","Apr","May","Jun","Jul","Aug","Sep","Oct","Nov","Dec"}, 0), 1, 2, 3, 4, 5, 6, 7, 8, 9, 10, 11, 12), MID(D1619, 9, 2)), "yyyy-mm-dd")</f>
        <v>2010-05-20</v>
      </c>
      <c r="F1619" s="1" t="str">
        <f t="shared" si="176"/>
        <v>21:58:00</v>
      </c>
      <c r="G1619" s="9" t="str">
        <f t="shared" si="177"/>
        <v>May</v>
      </c>
      <c r="H1619" s="5" t="str">
        <f t="shared" si="178"/>
        <v>2010</v>
      </c>
      <c r="I1619" s="1" t="s">
        <v>3368</v>
      </c>
      <c r="J1619" s="1" t="str">
        <f t="shared" si="179"/>
        <v xml:space="preserve">H-IIA 202 </v>
      </c>
      <c r="K1619" s="1" t="str">
        <f t="shared" si="180"/>
        <v>Akatsuki, IKAROS &amp; Others</v>
      </c>
      <c r="L1619" s="1" t="s">
        <v>8</v>
      </c>
      <c r="M1619" s="1">
        <v>90</v>
      </c>
      <c r="N1619" s="1">
        <f t="shared" si="181"/>
        <v>7470</v>
      </c>
      <c r="O1619" s="1" t="s">
        <v>9</v>
      </c>
    </row>
    <row r="1620" spans="1:15" x14ac:dyDescent="0.3">
      <c r="A1620" s="1" t="s">
        <v>657</v>
      </c>
      <c r="B1620" s="1" t="s">
        <v>30</v>
      </c>
      <c r="C1620" s="1" t="str">
        <f t="shared" si="175"/>
        <v>USA</v>
      </c>
      <c r="D1620" s="1" t="s">
        <v>3369</v>
      </c>
      <c r="E1620" s="7" t="str">
        <f>TEXT(DATE(MID(D1620, 13, 4), CHOOSE(MATCH( MID(D1620, 5, 3), {"Jan","Feb","Mar","Apr","May","Jun","Jul","Aug","Sep","Oct","Nov","Dec"}, 0), 1, 2, 3, 4, 5, 6, 7, 8, 9, 10, 11, 12), MID(D1620, 9, 2)), "yyyy-mm-dd")</f>
        <v>2010-05-14</v>
      </c>
      <c r="F1620" s="1" t="str">
        <f t="shared" si="176"/>
        <v>18:20:00</v>
      </c>
      <c r="G1620" s="9" t="str">
        <f t="shared" si="177"/>
        <v>May</v>
      </c>
      <c r="H1620" s="5" t="str">
        <f t="shared" si="178"/>
        <v>2010</v>
      </c>
      <c r="I1620" s="1" t="s">
        <v>3370</v>
      </c>
      <c r="J1620" s="1" t="str">
        <f t="shared" si="179"/>
        <v xml:space="preserve">Space Shuttle Atlantis </v>
      </c>
      <c r="K1620" s="1" t="str">
        <f t="shared" si="180"/>
        <v>STS-132</v>
      </c>
      <c r="L1620" s="1" t="s">
        <v>346</v>
      </c>
      <c r="M1620" s="1">
        <v>450</v>
      </c>
      <c r="N1620" s="1">
        <f t="shared" si="181"/>
        <v>37350</v>
      </c>
      <c r="O1620" s="1" t="s">
        <v>9</v>
      </c>
    </row>
    <row r="1621" spans="1:15" x14ac:dyDescent="0.3">
      <c r="A1621" s="1" t="s">
        <v>129</v>
      </c>
      <c r="B1621" s="1" t="s">
        <v>1630</v>
      </c>
      <c r="C1621" s="1" t="str">
        <f t="shared" si="175"/>
        <v>Kazakhstan</v>
      </c>
      <c r="D1621" s="1" t="s">
        <v>3371</v>
      </c>
      <c r="E1621" s="7" t="str">
        <f>TEXT(DATE(MID(D1621, 13, 4), CHOOSE(MATCH( MID(D1621, 5, 3), {"Jan","Feb","Mar","Apr","May","Jun","Jul","Aug","Sep","Oct","Nov","Dec"}, 0), 1, 2, 3, 4, 5, 6, 7, 8, 9, 10, 11, 12), MID(D1621, 9, 2)), "yyyy-mm-dd")</f>
        <v>2010-04-28</v>
      </c>
      <c r="F1621" s="1" t="str">
        <f t="shared" si="176"/>
        <v>17:15:00</v>
      </c>
      <c r="G1621" s="9" t="str">
        <f t="shared" si="177"/>
        <v>April</v>
      </c>
      <c r="H1621" s="5" t="str">
        <f t="shared" si="178"/>
        <v>2010</v>
      </c>
      <c r="I1621" s="1" t="s">
        <v>3372</v>
      </c>
      <c r="J1621" s="1" t="str">
        <f t="shared" si="179"/>
        <v xml:space="preserve">Soyuz U </v>
      </c>
      <c r="K1621" s="1" t="str">
        <f t="shared" si="180"/>
        <v>Progress M-05M</v>
      </c>
      <c r="L1621" s="1" t="s">
        <v>346</v>
      </c>
      <c r="M1621" s="1">
        <v>20</v>
      </c>
      <c r="N1621" s="1">
        <f t="shared" si="181"/>
        <v>1660</v>
      </c>
      <c r="O1621" s="1" t="s">
        <v>9</v>
      </c>
    </row>
    <row r="1622" spans="1:15" x14ac:dyDescent="0.3">
      <c r="A1622" s="1" t="s">
        <v>4</v>
      </c>
      <c r="B1622" s="1" t="s">
        <v>3373</v>
      </c>
      <c r="C1622" s="1" t="str">
        <f t="shared" si="175"/>
        <v>Russia</v>
      </c>
      <c r="D1622" s="1" t="s">
        <v>3374</v>
      </c>
      <c r="E1622" s="7" t="str">
        <f>TEXT(DATE(MID(D1622, 13, 4), CHOOSE(MATCH( MID(D1622, 5, 3), {"Jan","Feb","Mar","Apr","May","Jun","Jul","Aug","Sep","Oct","Nov","Dec"}, 0), 1, 2, 3, 4, 5, 6, 7, 8, 9, 10, 11, 12), MID(D1622, 9, 2)), "yyyy-mm-dd")</f>
        <v>2010-04-27</v>
      </c>
      <c r="F1622" s="1" t="str">
        <f t="shared" si="176"/>
        <v>01:05:00</v>
      </c>
      <c r="G1622" s="9" t="str">
        <f t="shared" si="177"/>
        <v>April</v>
      </c>
      <c r="H1622" s="5" t="str">
        <f t="shared" si="178"/>
        <v>2010</v>
      </c>
      <c r="I1622" s="1" t="s">
        <v>3375</v>
      </c>
      <c r="J1622" s="1" t="str">
        <f t="shared" si="179"/>
        <v xml:space="preserve">Cosmos-3M </v>
      </c>
      <c r="K1622" s="1" t="str">
        <f t="shared" si="180"/>
        <v>Cosmos 2463</v>
      </c>
      <c r="L1622" s="1" t="s">
        <v>346</v>
      </c>
      <c r="M1622" s="1"/>
      <c r="N1622" s="1">
        <f t="shared" si="181"/>
        <v>0</v>
      </c>
      <c r="O1622" s="1" t="s">
        <v>9</v>
      </c>
    </row>
    <row r="1623" spans="1:15" x14ac:dyDescent="0.3">
      <c r="A1623" s="1" t="s">
        <v>1623</v>
      </c>
      <c r="B1623" s="1" t="s">
        <v>529</v>
      </c>
      <c r="C1623" s="1" t="str">
        <f t="shared" si="175"/>
        <v>Kazakhstan</v>
      </c>
      <c r="D1623" s="1" t="s">
        <v>3376</v>
      </c>
      <c r="E1623" s="7" t="str">
        <f>TEXT(DATE(MID(D1623, 13, 4), CHOOSE(MATCH( MID(D1623, 5, 3), {"Jan","Feb","Mar","Apr","May","Jun","Jul","Aug","Sep","Oct","Nov","Dec"}, 0), 1, 2, 3, 4, 5, 6, 7, 8, 9, 10, 11, 12), MID(D1623, 9, 2)), "yyyy-mm-dd")</f>
        <v>2010-04-24</v>
      </c>
      <c r="F1623" s="1" t="str">
        <f t="shared" si="176"/>
        <v>11:18:00</v>
      </c>
      <c r="G1623" s="9" t="str">
        <f t="shared" si="177"/>
        <v>April</v>
      </c>
      <c r="H1623" s="5" t="str">
        <f t="shared" si="178"/>
        <v>2010</v>
      </c>
      <c r="I1623" s="1" t="s">
        <v>3377</v>
      </c>
      <c r="J1623" s="1" t="str">
        <f t="shared" si="179"/>
        <v xml:space="preserve">Proton-M/Briz-M </v>
      </c>
      <c r="K1623" s="1" t="str">
        <f t="shared" si="180"/>
        <v>SES-1</v>
      </c>
      <c r="L1623" s="1" t="s">
        <v>8</v>
      </c>
      <c r="M1623" s="1">
        <v>65</v>
      </c>
      <c r="N1623" s="1">
        <f t="shared" si="181"/>
        <v>5395</v>
      </c>
      <c r="O1623" s="1" t="s">
        <v>9</v>
      </c>
    </row>
    <row r="1624" spans="1:15" x14ac:dyDescent="0.3">
      <c r="A1624" s="1" t="s">
        <v>74</v>
      </c>
      <c r="B1624" s="1" t="s">
        <v>75</v>
      </c>
      <c r="C1624" s="1" t="str">
        <f t="shared" si="175"/>
        <v>USA</v>
      </c>
      <c r="D1624" s="1" t="s">
        <v>3378</v>
      </c>
      <c r="E1624" s="7" t="str">
        <f>TEXT(DATE(MID(D1624, 13, 4), CHOOSE(MATCH( MID(D1624, 5, 3), {"Jan","Feb","Mar","Apr","May","Jun","Jul","Aug","Sep","Oct","Nov","Dec"}, 0), 1, 2, 3, 4, 5, 6, 7, 8, 9, 10, 11, 12), MID(D1624, 9, 2)), "yyyy-mm-dd")</f>
        <v>2010-04-22</v>
      </c>
      <c r="F1624" s="1" t="str">
        <f t="shared" si="176"/>
        <v>23:52:00</v>
      </c>
      <c r="G1624" s="9" t="str">
        <f t="shared" si="177"/>
        <v>April</v>
      </c>
      <c r="H1624" s="5" t="str">
        <f t="shared" si="178"/>
        <v>2010</v>
      </c>
      <c r="I1624" s="1" t="s">
        <v>3379</v>
      </c>
      <c r="J1624" s="1" t="str">
        <f t="shared" si="179"/>
        <v xml:space="preserve">Atlas V 501 </v>
      </c>
      <c r="K1624" s="1" t="str">
        <f t="shared" si="180"/>
        <v>OTV-1</v>
      </c>
      <c r="L1624" s="1" t="s">
        <v>8</v>
      </c>
      <c r="M1624" s="1">
        <v>120</v>
      </c>
      <c r="N1624" s="1">
        <f t="shared" si="181"/>
        <v>9960</v>
      </c>
      <c r="O1624" s="1" t="s">
        <v>9</v>
      </c>
    </row>
    <row r="1625" spans="1:15" x14ac:dyDescent="0.3">
      <c r="A1625" s="1" t="s">
        <v>4</v>
      </c>
      <c r="B1625" s="1" t="s">
        <v>3038</v>
      </c>
      <c r="C1625" s="1" t="str">
        <f t="shared" si="175"/>
        <v>Russia</v>
      </c>
      <c r="D1625" s="1" t="s">
        <v>3380</v>
      </c>
      <c r="E1625" s="7" t="str">
        <f>TEXT(DATE(MID(D1625, 13, 4), CHOOSE(MATCH( MID(D1625, 5, 3), {"Jan","Feb","Mar","Apr","May","Jun","Jul","Aug","Sep","Oct","Nov","Dec"}, 0), 1, 2, 3, 4, 5, 6, 7, 8, 9, 10, 11, 12), MID(D1625, 9, 2)), "yyyy-mm-dd")</f>
        <v>2010-04-16</v>
      </c>
      <c r="F1625" s="1" t="str">
        <f t="shared" si="176"/>
        <v>15:00:00</v>
      </c>
      <c r="G1625" s="9" t="str">
        <f t="shared" si="177"/>
        <v>April</v>
      </c>
      <c r="H1625" s="5" t="str">
        <f t="shared" si="178"/>
        <v>2010</v>
      </c>
      <c r="I1625" s="1" t="s">
        <v>3381</v>
      </c>
      <c r="J1625" s="1" t="str">
        <f t="shared" si="179"/>
        <v xml:space="preserve">Soyuz U </v>
      </c>
      <c r="K1625" s="1" t="str">
        <f t="shared" si="180"/>
        <v>Cosmos 2462</v>
      </c>
      <c r="L1625" s="1" t="s">
        <v>346</v>
      </c>
      <c r="M1625" s="1">
        <v>20</v>
      </c>
      <c r="N1625" s="1">
        <f t="shared" si="181"/>
        <v>1660</v>
      </c>
      <c r="O1625" s="1" t="s">
        <v>9</v>
      </c>
    </row>
    <row r="1626" spans="1:15" x14ac:dyDescent="0.3">
      <c r="A1626" s="1" t="s">
        <v>86</v>
      </c>
      <c r="B1626" s="1" t="s">
        <v>290</v>
      </c>
      <c r="C1626" s="1" t="str">
        <f t="shared" si="175"/>
        <v>India</v>
      </c>
      <c r="D1626" s="1" t="s">
        <v>3382</v>
      </c>
      <c r="E1626" s="7" t="str">
        <f>TEXT(DATE(MID(D1626, 13, 4), CHOOSE(MATCH( MID(D1626, 5, 3), {"Jan","Feb","Mar","Apr","May","Jun","Jul","Aug","Sep","Oct","Nov","Dec"}, 0), 1, 2, 3, 4, 5, 6, 7, 8, 9, 10, 11, 12), MID(D1626, 9, 2)), "yyyy-mm-dd")</f>
        <v>2010-04-15</v>
      </c>
      <c r="F1626" s="1" t="str">
        <f t="shared" si="176"/>
        <v>10:57:00</v>
      </c>
      <c r="G1626" s="9" t="str">
        <f t="shared" si="177"/>
        <v>April</v>
      </c>
      <c r="H1626" s="5" t="str">
        <f t="shared" si="178"/>
        <v>2010</v>
      </c>
      <c r="I1626" s="1" t="s">
        <v>3383</v>
      </c>
      <c r="J1626" s="1" t="str">
        <f t="shared" si="179"/>
        <v xml:space="preserve">GSLV Mk II </v>
      </c>
      <c r="K1626" s="1" t="str">
        <f t="shared" si="180"/>
        <v>GSAT-4</v>
      </c>
      <c r="L1626" s="1" t="s">
        <v>8</v>
      </c>
      <c r="M1626" s="1">
        <v>47</v>
      </c>
      <c r="N1626" s="1">
        <f t="shared" si="181"/>
        <v>3901</v>
      </c>
      <c r="O1626" s="1" t="s">
        <v>257</v>
      </c>
    </row>
    <row r="1627" spans="1:15" x14ac:dyDescent="0.3">
      <c r="A1627" s="1" t="s">
        <v>2539</v>
      </c>
      <c r="B1627" s="1" t="s">
        <v>3344</v>
      </c>
      <c r="C1627" s="1" t="str">
        <f t="shared" si="175"/>
        <v>Kazakhstan</v>
      </c>
      <c r="D1627" s="1" t="s">
        <v>3384</v>
      </c>
      <c r="E1627" s="7" t="str">
        <f>TEXT(DATE(MID(D1627, 13, 4), CHOOSE(MATCH( MID(D1627, 5, 3), {"Jan","Feb","Mar","Apr","May","Jun","Jul","Aug","Sep","Oct","Nov","Dec"}, 0), 1, 2, 3, 4, 5, 6, 7, 8, 9, 10, 11, 12), MID(D1627, 9, 2)), "yyyy-mm-dd")</f>
        <v>2010-04-08</v>
      </c>
      <c r="F1627" s="1" t="str">
        <f t="shared" si="176"/>
        <v>13:57:00</v>
      </c>
      <c r="G1627" s="9" t="str">
        <f t="shared" si="177"/>
        <v>April</v>
      </c>
      <c r="H1627" s="5" t="str">
        <f t="shared" si="178"/>
        <v>2010</v>
      </c>
      <c r="I1627" s="1" t="s">
        <v>3385</v>
      </c>
      <c r="J1627" s="1" t="str">
        <f t="shared" si="179"/>
        <v xml:space="preserve">Dnepr </v>
      </c>
      <c r="K1627" s="1" t="str">
        <f t="shared" si="180"/>
        <v>CryoSat-2</v>
      </c>
      <c r="L1627" s="1" t="s">
        <v>346</v>
      </c>
      <c r="M1627" s="1">
        <v>29</v>
      </c>
      <c r="N1627" s="1">
        <f t="shared" si="181"/>
        <v>2407</v>
      </c>
      <c r="O1627" s="1" t="s">
        <v>9</v>
      </c>
    </row>
    <row r="1628" spans="1:15" x14ac:dyDescent="0.3">
      <c r="A1628" s="1" t="s">
        <v>657</v>
      </c>
      <c r="B1628" s="1" t="s">
        <v>30</v>
      </c>
      <c r="C1628" s="1" t="str">
        <f t="shared" si="175"/>
        <v>USA</v>
      </c>
      <c r="D1628" s="1" t="s">
        <v>3386</v>
      </c>
      <c r="E1628" s="7" t="str">
        <f>TEXT(DATE(MID(D1628, 13, 4), CHOOSE(MATCH( MID(D1628, 5, 3), {"Jan","Feb","Mar","Apr","May","Jun","Jul","Aug","Sep","Oct","Nov","Dec"}, 0), 1, 2, 3, 4, 5, 6, 7, 8, 9, 10, 11, 12), MID(D1628, 9, 2)), "yyyy-mm-dd")</f>
        <v>2010-04-05</v>
      </c>
      <c r="F1628" s="1" t="str">
        <f t="shared" si="176"/>
        <v>10:21:00</v>
      </c>
      <c r="G1628" s="9" t="str">
        <f t="shared" si="177"/>
        <v>April</v>
      </c>
      <c r="H1628" s="5" t="str">
        <f t="shared" si="178"/>
        <v>2010</v>
      </c>
      <c r="I1628" s="1" t="s">
        <v>3387</v>
      </c>
      <c r="J1628" s="1" t="str">
        <f t="shared" si="179"/>
        <v xml:space="preserve">Space Shuttle Discovery </v>
      </c>
      <c r="K1628" s="1" t="str">
        <f t="shared" si="180"/>
        <v>STS-131</v>
      </c>
      <c r="L1628" s="1" t="s">
        <v>346</v>
      </c>
      <c r="M1628" s="1">
        <v>450</v>
      </c>
      <c r="N1628" s="1">
        <f t="shared" si="181"/>
        <v>37350</v>
      </c>
      <c r="O1628" s="1" t="s">
        <v>9</v>
      </c>
    </row>
    <row r="1629" spans="1:15" x14ac:dyDescent="0.3">
      <c r="A1629" s="1" t="s">
        <v>129</v>
      </c>
      <c r="B1629" s="1" t="s">
        <v>1630</v>
      </c>
      <c r="C1629" s="1" t="str">
        <f t="shared" si="175"/>
        <v>Kazakhstan</v>
      </c>
      <c r="D1629" s="1" t="s">
        <v>3388</v>
      </c>
      <c r="E1629" s="7" t="str">
        <f>TEXT(DATE(MID(D1629, 13, 4), CHOOSE(MATCH( MID(D1629, 5, 3), {"Jan","Feb","Mar","Apr","May","Jun","Jul","Aug","Sep","Oct","Nov","Dec"}, 0), 1, 2, 3, 4, 5, 6, 7, 8, 9, 10, 11, 12), MID(D1629, 9, 2)), "yyyy-mm-dd")</f>
        <v>2010-04-02</v>
      </c>
      <c r="F1629" s="1" t="str">
        <f t="shared" si="176"/>
        <v>04:04:00</v>
      </c>
      <c r="G1629" s="9" t="str">
        <f t="shared" si="177"/>
        <v>April</v>
      </c>
      <c r="H1629" s="5" t="str">
        <f t="shared" si="178"/>
        <v>2010</v>
      </c>
      <c r="I1629" s="1" t="s">
        <v>3389</v>
      </c>
      <c r="J1629" s="1" t="str">
        <f t="shared" si="179"/>
        <v xml:space="preserve">Soyuz FG </v>
      </c>
      <c r="K1629" s="1" t="str">
        <f t="shared" si="180"/>
        <v>Soyuz TMA-18</v>
      </c>
      <c r="L1629" s="1" t="s">
        <v>346</v>
      </c>
      <c r="M1629" s="1"/>
      <c r="N1629" s="1">
        <f t="shared" si="181"/>
        <v>0</v>
      </c>
      <c r="O1629" s="1" t="s">
        <v>9</v>
      </c>
    </row>
    <row r="1630" spans="1:15" x14ac:dyDescent="0.3">
      <c r="A1630" s="1" t="s">
        <v>1623</v>
      </c>
      <c r="B1630" s="1" t="s">
        <v>529</v>
      </c>
      <c r="C1630" s="1" t="str">
        <f t="shared" si="175"/>
        <v>Kazakhstan</v>
      </c>
      <c r="D1630" s="1" t="s">
        <v>3390</v>
      </c>
      <c r="E1630" s="7" t="str">
        <f>TEXT(DATE(MID(D1630, 13, 4), CHOOSE(MATCH( MID(D1630, 5, 3), {"Jan","Feb","Mar","Apr","May","Jun","Jul","Aug","Sep","Oct","Nov","Dec"}, 0), 1, 2, 3, 4, 5, 6, 7, 8, 9, 10, 11, 12), MID(D1630, 9, 2)), "yyyy-mm-dd")</f>
        <v>2010-03-20</v>
      </c>
      <c r="F1630" s="1" t="str">
        <f t="shared" si="176"/>
        <v>18:26:00</v>
      </c>
      <c r="G1630" s="9" t="str">
        <f t="shared" si="177"/>
        <v>March</v>
      </c>
      <c r="H1630" s="5" t="str">
        <f t="shared" si="178"/>
        <v>2010</v>
      </c>
      <c r="I1630" s="1" t="s">
        <v>3391</v>
      </c>
      <c r="J1630" s="1" t="str">
        <f t="shared" si="179"/>
        <v xml:space="preserve">Proton-M/Briz-M </v>
      </c>
      <c r="K1630" s="1" t="str">
        <f t="shared" si="180"/>
        <v>EchoStar XIV</v>
      </c>
      <c r="L1630" s="1" t="s">
        <v>8</v>
      </c>
      <c r="M1630" s="1">
        <v>65</v>
      </c>
      <c r="N1630" s="1">
        <f t="shared" si="181"/>
        <v>5395</v>
      </c>
      <c r="O1630" s="1" t="s">
        <v>9</v>
      </c>
    </row>
    <row r="1631" spans="1:15" x14ac:dyDescent="0.3">
      <c r="A1631" s="1" t="s">
        <v>14</v>
      </c>
      <c r="B1631" s="1" t="s">
        <v>90</v>
      </c>
      <c r="C1631" s="1" t="str">
        <f t="shared" si="175"/>
        <v>China</v>
      </c>
      <c r="D1631" s="1" t="s">
        <v>3392</v>
      </c>
      <c r="E1631" s="7" t="str">
        <f>TEXT(DATE(MID(D1631, 13, 4), CHOOSE(MATCH( MID(D1631, 5, 3), {"Jan","Feb","Mar","Apr","May","Jun","Jul","Aug","Sep","Oct","Nov","Dec"}, 0), 1, 2, 3, 4, 5, 6, 7, 8, 9, 10, 11, 12), MID(D1631, 9, 2)), "yyyy-mm-dd")</f>
        <v>2010-03-05</v>
      </c>
      <c r="F1631" s="1" t="str">
        <f t="shared" si="176"/>
        <v>04:55:00</v>
      </c>
      <c r="G1631" s="9" t="str">
        <f t="shared" si="177"/>
        <v>March</v>
      </c>
      <c r="H1631" s="5" t="str">
        <f t="shared" si="178"/>
        <v>2010</v>
      </c>
      <c r="I1631" s="1" t="s">
        <v>3393</v>
      </c>
      <c r="J1631" s="1" t="str">
        <f t="shared" si="179"/>
        <v xml:space="preserve">Long March 4C </v>
      </c>
      <c r="K1631" s="1" t="str">
        <f t="shared" si="180"/>
        <v>Yaogan-9 1, 2 &amp; 3</v>
      </c>
      <c r="L1631" s="1" t="s">
        <v>8</v>
      </c>
      <c r="M1631" s="1">
        <v>64.680000000000007</v>
      </c>
      <c r="N1631" s="1">
        <f t="shared" si="181"/>
        <v>5368.4400000000005</v>
      </c>
      <c r="O1631" s="1" t="s">
        <v>9</v>
      </c>
    </row>
    <row r="1632" spans="1:15" x14ac:dyDescent="0.3">
      <c r="A1632" s="1" t="s">
        <v>74</v>
      </c>
      <c r="B1632" s="1" t="s">
        <v>390</v>
      </c>
      <c r="C1632" s="1" t="str">
        <f t="shared" si="175"/>
        <v>USA</v>
      </c>
      <c r="D1632" s="1" t="s">
        <v>3394</v>
      </c>
      <c r="E1632" s="7" t="str">
        <f>TEXT(DATE(MID(D1632, 13, 4), CHOOSE(MATCH( MID(D1632, 5, 3), {"Jan","Feb","Mar","Apr","May","Jun","Jul","Aug","Sep","Oct","Nov","Dec"}, 0), 1, 2, 3, 4, 5, 6, 7, 8, 9, 10, 11, 12), MID(D1632, 9, 2)), "yyyy-mm-dd")</f>
        <v>2010-03-04</v>
      </c>
      <c r="F1632" s="1" t="str">
        <f t="shared" si="176"/>
        <v>23:57:00</v>
      </c>
      <c r="G1632" s="9" t="str">
        <f t="shared" si="177"/>
        <v>March</v>
      </c>
      <c r="H1632" s="5" t="str">
        <f t="shared" si="178"/>
        <v>2010</v>
      </c>
      <c r="I1632" s="1" t="s">
        <v>3395</v>
      </c>
      <c r="J1632" s="1" t="str">
        <f t="shared" si="179"/>
        <v xml:space="preserve">Delta IV Medium+ (4,2) </v>
      </c>
      <c r="K1632" s="1" t="str">
        <f t="shared" si="180"/>
        <v>GOES-P (GOES-15)</v>
      </c>
      <c r="L1632" s="1" t="s">
        <v>346</v>
      </c>
      <c r="M1632" s="1">
        <v>164</v>
      </c>
      <c r="N1632" s="1">
        <f t="shared" si="181"/>
        <v>13612</v>
      </c>
      <c r="O1632" s="1" t="s">
        <v>9</v>
      </c>
    </row>
    <row r="1633" spans="1:15" x14ac:dyDescent="0.3">
      <c r="A1633" s="1" t="s">
        <v>129</v>
      </c>
      <c r="B1633" s="1" t="s">
        <v>565</v>
      </c>
      <c r="C1633" s="1" t="str">
        <f t="shared" si="175"/>
        <v>Kazakhstan</v>
      </c>
      <c r="D1633" s="1" t="s">
        <v>3396</v>
      </c>
      <c r="E1633" s="7" t="str">
        <f>TEXT(DATE(MID(D1633, 13, 4), CHOOSE(MATCH( MID(D1633, 5, 3), {"Jan","Feb","Mar","Apr","May","Jun","Jul","Aug","Sep","Oct","Nov","Dec"}, 0), 1, 2, 3, 4, 5, 6, 7, 8, 9, 10, 11, 12), MID(D1633, 9, 2)), "yyyy-mm-dd")</f>
        <v>2010-03-01</v>
      </c>
      <c r="F1633" s="1" t="str">
        <f t="shared" si="176"/>
        <v>21:19:00</v>
      </c>
      <c r="G1633" s="9" t="str">
        <f t="shared" si="177"/>
        <v>March</v>
      </c>
      <c r="H1633" s="5" t="str">
        <f t="shared" si="178"/>
        <v>2010</v>
      </c>
      <c r="I1633" s="1" t="s">
        <v>3397</v>
      </c>
      <c r="J1633" s="1" t="str">
        <f t="shared" si="179"/>
        <v xml:space="preserve">Proton-M/DM-2 </v>
      </c>
      <c r="K1633" s="1" t="str">
        <f t="shared" si="180"/>
        <v>Cosmos 2459, 2460 &amp; 2461</v>
      </c>
      <c r="L1633" s="1" t="s">
        <v>8</v>
      </c>
      <c r="M1633" s="1">
        <v>65</v>
      </c>
      <c r="N1633" s="1">
        <f t="shared" si="181"/>
        <v>5395</v>
      </c>
      <c r="O1633" s="1" t="s">
        <v>9</v>
      </c>
    </row>
    <row r="1634" spans="1:15" x14ac:dyDescent="0.3">
      <c r="A1634" s="1" t="s">
        <v>1623</v>
      </c>
      <c r="B1634" s="1" t="s">
        <v>529</v>
      </c>
      <c r="C1634" s="1" t="str">
        <f t="shared" si="175"/>
        <v>Kazakhstan</v>
      </c>
      <c r="D1634" s="1" t="s">
        <v>3398</v>
      </c>
      <c r="E1634" s="7" t="str">
        <f>TEXT(DATE(MID(D1634, 13, 4), CHOOSE(MATCH( MID(D1634, 5, 3), {"Jan","Feb","Mar","Apr","May","Jun","Jul","Aug","Sep","Oct","Nov","Dec"}, 0), 1, 2, 3, 4, 5, 6, 7, 8, 9, 10, 11, 12), MID(D1634, 9, 2)), "yyyy-mm-dd")</f>
        <v>2010-02-12</v>
      </c>
      <c r="F1634" s="1" t="str">
        <f t="shared" si="176"/>
        <v>00:39:00</v>
      </c>
      <c r="G1634" s="9" t="str">
        <f t="shared" si="177"/>
        <v>February</v>
      </c>
      <c r="H1634" s="5" t="str">
        <f t="shared" si="178"/>
        <v>2010</v>
      </c>
      <c r="I1634" s="1" t="s">
        <v>3399</v>
      </c>
      <c r="J1634" s="1" t="str">
        <f t="shared" si="179"/>
        <v xml:space="preserve">Proton-M/Briz-M </v>
      </c>
      <c r="K1634" s="1" t="str">
        <f t="shared" si="180"/>
        <v>Intelsat 16</v>
      </c>
      <c r="L1634" s="1" t="s">
        <v>8</v>
      </c>
      <c r="M1634" s="1">
        <v>65</v>
      </c>
      <c r="N1634" s="1">
        <f t="shared" si="181"/>
        <v>5395</v>
      </c>
      <c r="O1634" s="1" t="s">
        <v>9</v>
      </c>
    </row>
    <row r="1635" spans="1:15" x14ac:dyDescent="0.3">
      <c r="A1635" s="1" t="s">
        <v>74</v>
      </c>
      <c r="B1635" s="1" t="s">
        <v>75</v>
      </c>
      <c r="C1635" s="1" t="str">
        <f t="shared" si="175"/>
        <v>USA</v>
      </c>
      <c r="D1635" s="1" t="s">
        <v>3400</v>
      </c>
      <c r="E1635" s="7" t="str">
        <f>TEXT(DATE(MID(D1635, 13, 4), CHOOSE(MATCH( MID(D1635, 5, 3), {"Jan","Feb","Mar","Apr","May","Jun","Jul","Aug","Sep","Oct","Nov","Dec"}, 0), 1, 2, 3, 4, 5, 6, 7, 8, 9, 10, 11, 12), MID(D1635, 9, 2)), "yyyy-mm-dd")</f>
        <v>2010-02-11</v>
      </c>
      <c r="F1635" s="1" t="str">
        <f t="shared" si="176"/>
        <v>15:23:00</v>
      </c>
      <c r="G1635" s="9" t="str">
        <f t="shared" si="177"/>
        <v>February</v>
      </c>
      <c r="H1635" s="5" t="str">
        <f t="shared" si="178"/>
        <v>2010</v>
      </c>
      <c r="I1635" s="1" t="s">
        <v>3401</v>
      </c>
      <c r="J1635" s="1" t="str">
        <f t="shared" si="179"/>
        <v xml:space="preserve">Atlas V 401 </v>
      </c>
      <c r="K1635" s="1" t="str">
        <f t="shared" si="180"/>
        <v>SDO</v>
      </c>
      <c r="L1635" s="1" t="s">
        <v>8</v>
      </c>
      <c r="M1635" s="1">
        <v>109</v>
      </c>
      <c r="N1635" s="1">
        <f t="shared" si="181"/>
        <v>9047</v>
      </c>
      <c r="O1635" s="1" t="s">
        <v>9</v>
      </c>
    </row>
    <row r="1636" spans="1:15" x14ac:dyDescent="0.3">
      <c r="A1636" s="1" t="s">
        <v>657</v>
      </c>
      <c r="B1636" s="1" t="s">
        <v>30</v>
      </c>
      <c r="C1636" s="1" t="str">
        <f t="shared" si="175"/>
        <v>USA</v>
      </c>
      <c r="D1636" s="1" t="s">
        <v>3402</v>
      </c>
      <c r="E1636" s="7" t="str">
        <f>TEXT(DATE(MID(D1636, 13, 4), CHOOSE(MATCH( MID(D1636, 5, 3), {"Jan","Feb","Mar","Apr","May","Jun","Jul","Aug","Sep","Oct","Nov","Dec"}, 0), 1, 2, 3, 4, 5, 6, 7, 8, 9, 10, 11, 12), MID(D1636, 9, 2)), "yyyy-mm-dd")</f>
        <v>2010-02-08</v>
      </c>
      <c r="F1636" s="1" t="str">
        <f t="shared" si="176"/>
        <v>09:14:00</v>
      </c>
      <c r="G1636" s="9" t="str">
        <f t="shared" si="177"/>
        <v>February</v>
      </c>
      <c r="H1636" s="5" t="str">
        <f t="shared" si="178"/>
        <v>2010</v>
      </c>
      <c r="I1636" s="1" t="s">
        <v>3403</v>
      </c>
      <c r="J1636" s="1" t="str">
        <f t="shared" si="179"/>
        <v xml:space="preserve">Space Shuttle Endeavour </v>
      </c>
      <c r="K1636" s="1" t="str">
        <f t="shared" si="180"/>
        <v>STS-130</v>
      </c>
      <c r="L1636" s="1" t="s">
        <v>346</v>
      </c>
      <c r="M1636" s="1">
        <v>450</v>
      </c>
      <c r="N1636" s="1">
        <f t="shared" si="181"/>
        <v>37350</v>
      </c>
      <c r="O1636" s="1" t="s">
        <v>9</v>
      </c>
    </row>
    <row r="1637" spans="1:15" x14ac:dyDescent="0.3">
      <c r="A1637" s="1" t="s">
        <v>129</v>
      </c>
      <c r="B1637" s="1" t="s">
        <v>1630</v>
      </c>
      <c r="C1637" s="1" t="str">
        <f t="shared" si="175"/>
        <v>Kazakhstan</v>
      </c>
      <c r="D1637" s="1" t="s">
        <v>3404</v>
      </c>
      <c r="E1637" s="7" t="str">
        <f>TEXT(DATE(MID(D1637, 13, 4), CHOOSE(MATCH( MID(D1637, 5, 3), {"Jan","Feb","Mar","Apr","May","Jun","Jul","Aug","Sep","Oct","Nov","Dec"}, 0), 1, 2, 3, 4, 5, 6, 7, 8, 9, 10, 11, 12), MID(D1637, 9, 2)), "yyyy-mm-dd")</f>
        <v>2010-02-03</v>
      </c>
      <c r="F1637" s="1" t="str">
        <f t="shared" si="176"/>
        <v>03:45:00</v>
      </c>
      <c r="G1637" s="9" t="str">
        <f t="shared" si="177"/>
        <v>February</v>
      </c>
      <c r="H1637" s="5" t="str">
        <f t="shared" si="178"/>
        <v>2010</v>
      </c>
      <c r="I1637" s="1" t="s">
        <v>3405</v>
      </c>
      <c r="J1637" s="1" t="str">
        <f t="shared" si="179"/>
        <v xml:space="preserve">Soyuz U </v>
      </c>
      <c r="K1637" s="1" t="str">
        <f t="shared" si="180"/>
        <v>Progress M-04M</v>
      </c>
      <c r="L1637" s="1" t="s">
        <v>346</v>
      </c>
      <c r="M1637" s="1">
        <v>20</v>
      </c>
      <c r="N1637" s="1">
        <f t="shared" si="181"/>
        <v>1660</v>
      </c>
      <c r="O1637" s="1" t="s">
        <v>9</v>
      </c>
    </row>
    <row r="1638" spans="1:15" x14ac:dyDescent="0.3">
      <c r="A1638" s="1" t="s">
        <v>129</v>
      </c>
      <c r="B1638" s="1" t="s">
        <v>565</v>
      </c>
      <c r="C1638" s="1" t="str">
        <f t="shared" si="175"/>
        <v>Kazakhstan</v>
      </c>
      <c r="D1638" s="1" t="s">
        <v>3406</v>
      </c>
      <c r="E1638" s="7" t="str">
        <f>TEXT(DATE(MID(D1638, 13, 4), CHOOSE(MATCH( MID(D1638, 5, 3), {"Jan","Feb","Mar","Apr","May","Jun","Jul","Aug","Sep","Oct","Nov","Dec"}, 0), 1, 2, 3, 4, 5, 6, 7, 8, 9, 10, 11, 12), MID(D1638, 9, 2)), "yyyy-mm-dd")</f>
        <v>2010-01-28</v>
      </c>
      <c r="F1638" s="1" t="str">
        <f t="shared" si="176"/>
        <v>00:17:00</v>
      </c>
      <c r="G1638" s="9" t="str">
        <f t="shared" si="177"/>
        <v>January</v>
      </c>
      <c r="H1638" s="5" t="str">
        <f t="shared" si="178"/>
        <v>2010</v>
      </c>
      <c r="I1638" s="1" t="s">
        <v>3407</v>
      </c>
      <c r="J1638" s="1" t="str">
        <f t="shared" si="179"/>
        <v xml:space="preserve">Proton-M/Briz-M </v>
      </c>
      <c r="K1638" s="1" t="str">
        <f t="shared" si="180"/>
        <v>Raduga-1M nÂ°02</v>
      </c>
      <c r="L1638" s="1" t="s">
        <v>8</v>
      </c>
      <c r="M1638" s="1">
        <v>65</v>
      </c>
      <c r="N1638" s="1">
        <f t="shared" si="181"/>
        <v>5395</v>
      </c>
      <c r="O1638" s="1" t="s">
        <v>9</v>
      </c>
    </row>
    <row r="1639" spans="1:15" x14ac:dyDescent="0.3">
      <c r="A1639" s="1" t="s">
        <v>14</v>
      </c>
      <c r="B1639" s="1" t="s">
        <v>101</v>
      </c>
      <c r="C1639" s="1" t="str">
        <f t="shared" si="175"/>
        <v>China</v>
      </c>
      <c r="D1639" s="1" t="s">
        <v>3408</v>
      </c>
      <c r="E1639" s="7" t="str">
        <f>TEXT(DATE(MID(D1639, 13, 4), CHOOSE(MATCH( MID(D1639, 5, 3), {"Jan","Feb","Mar","Apr","May","Jun","Jul","Aug","Sep","Oct","Nov","Dec"}, 0), 1, 2, 3, 4, 5, 6, 7, 8, 9, 10, 11, 12), MID(D1639, 9, 2)), "yyyy-mm-dd")</f>
        <v>2010-01-16</v>
      </c>
      <c r="F1639" s="1" t="str">
        <f t="shared" si="176"/>
        <v>16:12:00</v>
      </c>
      <c r="G1639" s="9" t="str">
        <f t="shared" si="177"/>
        <v>January</v>
      </c>
      <c r="H1639" s="5" t="str">
        <f t="shared" si="178"/>
        <v>2010</v>
      </c>
      <c r="I1639" s="1" t="s">
        <v>3409</v>
      </c>
      <c r="J1639" s="1" t="str">
        <f t="shared" si="179"/>
        <v xml:space="preserve">Long March 3C </v>
      </c>
      <c r="K1639" s="1" t="str">
        <f t="shared" si="180"/>
        <v>Beidou-2 G1</v>
      </c>
      <c r="L1639" s="1" t="s">
        <v>346</v>
      </c>
      <c r="M1639" s="1">
        <v>20.14</v>
      </c>
      <c r="N1639" s="1">
        <f t="shared" si="181"/>
        <v>1671.6200000000001</v>
      </c>
      <c r="O1639" s="1" t="s">
        <v>9</v>
      </c>
    </row>
    <row r="1640" spans="1:15" x14ac:dyDescent="0.3">
      <c r="A1640" s="1" t="s">
        <v>1623</v>
      </c>
      <c r="B1640" s="1" t="s">
        <v>529</v>
      </c>
      <c r="C1640" s="1" t="str">
        <f t="shared" si="175"/>
        <v>Kazakhstan</v>
      </c>
      <c r="D1640" s="1" t="s">
        <v>3410</v>
      </c>
      <c r="E1640" s="7" t="str">
        <f>TEXT(DATE(MID(D1640, 13, 4), CHOOSE(MATCH( MID(D1640, 5, 3), {"Jan","Feb","Mar","Apr","May","Jun","Jul","Aug","Sep","Oct","Nov","Dec"}, 0), 1, 2, 3, 4, 5, 6, 7, 8, 9, 10, 11, 12), MID(D1640, 9, 2)), "yyyy-mm-dd")</f>
        <v>2009-12-29</v>
      </c>
      <c r="F1640" s="1" t="str">
        <f t="shared" si="176"/>
        <v>00:21:00</v>
      </c>
      <c r="G1640" s="9" t="str">
        <f t="shared" si="177"/>
        <v>December</v>
      </c>
      <c r="H1640" s="5" t="str">
        <f t="shared" si="178"/>
        <v>2009</v>
      </c>
      <c r="I1640" s="1" t="s">
        <v>3411</v>
      </c>
      <c r="J1640" s="1" t="str">
        <f t="shared" si="179"/>
        <v xml:space="preserve">Proton-M/Briz-M </v>
      </c>
      <c r="K1640" s="1" t="str">
        <f t="shared" si="180"/>
        <v>DirecTV-12</v>
      </c>
      <c r="L1640" s="1" t="s">
        <v>8</v>
      </c>
      <c r="M1640" s="1">
        <v>65</v>
      </c>
      <c r="N1640" s="1">
        <f t="shared" si="181"/>
        <v>5395</v>
      </c>
      <c r="O1640" s="1" t="s">
        <v>9</v>
      </c>
    </row>
    <row r="1641" spans="1:15" x14ac:dyDescent="0.3">
      <c r="A1641" s="1" t="s">
        <v>129</v>
      </c>
      <c r="B1641" s="1" t="s">
        <v>1630</v>
      </c>
      <c r="C1641" s="1" t="str">
        <f t="shared" si="175"/>
        <v>Kazakhstan</v>
      </c>
      <c r="D1641" s="1" t="s">
        <v>3412</v>
      </c>
      <c r="E1641" s="7" t="str">
        <f>TEXT(DATE(MID(D1641, 13, 4), CHOOSE(MATCH( MID(D1641, 5, 3), {"Jan","Feb","Mar","Apr","May","Jun","Jul","Aug","Sep","Oct","Nov","Dec"}, 0), 1, 2, 3, 4, 5, 6, 7, 8, 9, 10, 11, 12), MID(D1641, 9, 2)), "yyyy-mm-dd")</f>
        <v>2009-12-20</v>
      </c>
      <c r="F1641" s="1" t="str">
        <f t="shared" si="176"/>
        <v>21:52:00</v>
      </c>
      <c r="G1641" s="9" t="str">
        <f t="shared" si="177"/>
        <v>December</v>
      </c>
      <c r="H1641" s="5" t="str">
        <f t="shared" si="178"/>
        <v>2009</v>
      </c>
      <c r="I1641" s="1" t="s">
        <v>3413</v>
      </c>
      <c r="J1641" s="1" t="str">
        <f t="shared" si="179"/>
        <v xml:space="preserve">Soyuz FG </v>
      </c>
      <c r="K1641" s="1" t="str">
        <f t="shared" si="180"/>
        <v>Soyuz TMA-17</v>
      </c>
      <c r="L1641" s="1" t="s">
        <v>346</v>
      </c>
      <c r="M1641" s="1"/>
      <c r="N1641" s="1">
        <f t="shared" si="181"/>
        <v>0</v>
      </c>
      <c r="O1641" s="1" t="s">
        <v>9</v>
      </c>
    </row>
    <row r="1642" spans="1:15" x14ac:dyDescent="0.3">
      <c r="A1642" s="1" t="s">
        <v>233</v>
      </c>
      <c r="B1642" s="1" t="s">
        <v>379</v>
      </c>
      <c r="C1642" s="1" t="str">
        <f t="shared" si="175"/>
        <v>France</v>
      </c>
      <c r="D1642" s="1" t="s">
        <v>3414</v>
      </c>
      <c r="E1642" s="7" t="str">
        <f>TEXT(DATE(MID(D1642, 13, 4), CHOOSE(MATCH( MID(D1642, 5, 3), {"Jan","Feb","Mar","Apr","May","Jun","Jul","Aug","Sep","Oct","Nov","Dec"}, 0), 1, 2, 3, 4, 5, 6, 7, 8, 9, 10, 11, 12), MID(D1642, 9, 2)), "yyyy-mm-dd")</f>
        <v>2009-12-18</v>
      </c>
      <c r="F1642" s="1" t="str">
        <f t="shared" si="176"/>
        <v>16:26:00</v>
      </c>
      <c r="G1642" s="9" t="str">
        <f t="shared" si="177"/>
        <v>December</v>
      </c>
      <c r="H1642" s="5" t="str">
        <f t="shared" si="178"/>
        <v>2009</v>
      </c>
      <c r="I1642" s="1" t="s">
        <v>3415</v>
      </c>
      <c r="J1642" s="1" t="str">
        <f t="shared" si="179"/>
        <v xml:space="preserve">Ariane 5 GS </v>
      </c>
      <c r="K1642" s="1" t="str">
        <f t="shared" si="180"/>
        <v>HÃ©lios 2B</v>
      </c>
      <c r="L1642" s="1" t="s">
        <v>346</v>
      </c>
      <c r="M1642" s="1"/>
      <c r="N1642" s="1">
        <f t="shared" si="181"/>
        <v>0</v>
      </c>
      <c r="O1642" s="1" t="s">
        <v>9</v>
      </c>
    </row>
    <row r="1643" spans="1:15" x14ac:dyDescent="0.3">
      <c r="A1643" s="1" t="s">
        <v>14</v>
      </c>
      <c r="B1643" s="1" t="s">
        <v>329</v>
      </c>
      <c r="C1643" s="1" t="str">
        <f t="shared" si="175"/>
        <v>China</v>
      </c>
      <c r="D1643" s="1" t="s">
        <v>3416</v>
      </c>
      <c r="E1643" s="7" t="str">
        <f>TEXT(DATE(MID(D1643, 13, 4), CHOOSE(MATCH( MID(D1643, 5, 3), {"Jan","Feb","Mar","Apr","May","Jun","Jul","Aug","Sep","Oct","Nov","Dec"}, 0), 1, 2, 3, 4, 5, 6, 7, 8, 9, 10, 11, 12), MID(D1643, 9, 2)), "yyyy-mm-dd")</f>
        <v>2009-12-15</v>
      </c>
      <c r="F1643" s="1" t="str">
        <f t="shared" si="176"/>
        <v>02:31:00</v>
      </c>
      <c r="G1643" s="9" t="str">
        <f t="shared" si="177"/>
        <v>December</v>
      </c>
      <c r="H1643" s="5" t="str">
        <f t="shared" si="178"/>
        <v>2009</v>
      </c>
      <c r="I1643" s="1" t="s">
        <v>3417</v>
      </c>
      <c r="J1643" s="1" t="str">
        <f t="shared" si="179"/>
        <v xml:space="preserve">Long March 4C </v>
      </c>
      <c r="K1643" s="1" t="str">
        <f t="shared" si="180"/>
        <v>Yaogan 8 &amp; Xiwang 1</v>
      </c>
      <c r="L1643" s="1" t="s">
        <v>8</v>
      </c>
      <c r="M1643" s="1">
        <v>64.680000000000007</v>
      </c>
      <c r="N1643" s="1">
        <f t="shared" si="181"/>
        <v>5368.4400000000005</v>
      </c>
      <c r="O1643" s="1" t="s">
        <v>9</v>
      </c>
    </row>
    <row r="1644" spans="1:15" x14ac:dyDescent="0.3">
      <c r="A1644" s="1" t="s">
        <v>74</v>
      </c>
      <c r="B1644" s="1" t="s">
        <v>114</v>
      </c>
      <c r="C1644" s="1" t="str">
        <f t="shared" si="175"/>
        <v>USA</v>
      </c>
      <c r="D1644" s="1" t="s">
        <v>3418</v>
      </c>
      <c r="E1644" s="7" t="str">
        <f>TEXT(DATE(MID(D1644, 13, 4), CHOOSE(MATCH( MID(D1644, 5, 3), {"Jan","Feb","Mar","Apr","May","Jun","Jul","Aug","Sep","Oct","Nov","Dec"}, 0), 1, 2, 3, 4, 5, 6, 7, 8, 9, 10, 11, 12), MID(D1644, 9, 2)), "yyyy-mm-dd")</f>
        <v>2009-12-14</v>
      </c>
      <c r="F1644" s="1" t="str">
        <f t="shared" si="176"/>
        <v>14:09:00</v>
      </c>
      <c r="G1644" s="9" t="str">
        <f t="shared" si="177"/>
        <v>December</v>
      </c>
      <c r="H1644" s="5" t="str">
        <f t="shared" si="178"/>
        <v>2009</v>
      </c>
      <c r="I1644" s="1" t="s">
        <v>3419</v>
      </c>
      <c r="J1644" s="1" t="str">
        <f t="shared" si="179"/>
        <v xml:space="preserve">Delta II 7320-10C </v>
      </c>
      <c r="K1644" s="1" t="str">
        <f t="shared" si="180"/>
        <v>WISE</v>
      </c>
      <c r="L1644" s="1" t="s">
        <v>346</v>
      </c>
      <c r="M1644" s="1"/>
      <c r="N1644" s="1">
        <f t="shared" si="181"/>
        <v>0</v>
      </c>
      <c r="O1644" s="1" t="s">
        <v>9</v>
      </c>
    </row>
    <row r="1645" spans="1:15" x14ac:dyDescent="0.3">
      <c r="A1645" s="1" t="s">
        <v>129</v>
      </c>
      <c r="B1645" s="1" t="s">
        <v>565</v>
      </c>
      <c r="C1645" s="1" t="str">
        <f t="shared" si="175"/>
        <v>Kazakhstan</v>
      </c>
      <c r="D1645" s="1" t="s">
        <v>3420</v>
      </c>
      <c r="E1645" s="7" t="str">
        <f>TEXT(DATE(MID(D1645, 13, 4), CHOOSE(MATCH( MID(D1645, 5, 3), {"Jan","Feb","Mar","Apr","May","Jun","Jul","Aug","Sep","Oct","Nov","Dec"}, 0), 1, 2, 3, 4, 5, 6, 7, 8, 9, 10, 11, 12), MID(D1645, 9, 2)), "yyyy-mm-dd")</f>
        <v>2009-12-14</v>
      </c>
      <c r="F1645" s="1" t="str">
        <f t="shared" si="176"/>
        <v>10:38:00</v>
      </c>
      <c r="G1645" s="9" t="str">
        <f t="shared" si="177"/>
        <v>December</v>
      </c>
      <c r="H1645" s="5" t="str">
        <f t="shared" si="178"/>
        <v>2009</v>
      </c>
      <c r="I1645" s="1" t="s">
        <v>3421</v>
      </c>
      <c r="J1645" s="1" t="str">
        <f t="shared" si="179"/>
        <v xml:space="preserve">Proton-M/DM-2 </v>
      </c>
      <c r="K1645" s="1" t="str">
        <f t="shared" si="180"/>
        <v>Cosmos 2456, 2457 &amp; 2458</v>
      </c>
      <c r="L1645" s="1" t="s">
        <v>8</v>
      </c>
      <c r="M1645" s="1">
        <v>65</v>
      </c>
      <c r="N1645" s="1">
        <f t="shared" si="181"/>
        <v>5395</v>
      </c>
      <c r="O1645" s="1" t="s">
        <v>9</v>
      </c>
    </row>
    <row r="1646" spans="1:15" x14ac:dyDescent="0.3">
      <c r="A1646" s="1" t="s">
        <v>14</v>
      </c>
      <c r="B1646" s="1" t="s">
        <v>90</v>
      </c>
      <c r="C1646" s="1" t="str">
        <f t="shared" si="175"/>
        <v>China</v>
      </c>
      <c r="D1646" s="1" t="s">
        <v>3422</v>
      </c>
      <c r="E1646" s="7" t="str">
        <f>TEXT(DATE(MID(D1646, 13, 4), CHOOSE(MATCH( MID(D1646, 5, 3), {"Jan","Feb","Mar","Apr","May","Jun","Jul","Aug","Sep","Oct","Nov","Dec"}, 0), 1, 2, 3, 4, 5, 6, 7, 8, 9, 10, 11, 12), MID(D1646, 9, 2)), "yyyy-mm-dd")</f>
        <v>2009-12-09</v>
      </c>
      <c r="F1646" s="1" t="str">
        <f t="shared" si="176"/>
        <v>08:42:00</v>
      </c>
      <c r="G1646" s="9" t="str">
        <f t="shared" si="177"/>
        <v>December</v>
      </c>
      <c r="H1646" s="5" t="str">
        <f t="shared" si="178"/>
        <v>2009</v>
      </c>
      <c r="I1646" s="1" t="s">
        <v>3423</v>
      </c>
      <c r="J1646" s="1" t="str">
        <f t="shared" si="179"/>
        <v xml:space="preserve">Long March 2D </v>
      </c>
      <c r="K1646" s="1" t="str">
        <f t="shared" si="180"/>
        <v>Yaogan 7</v>
      </c>
      <c r="L1646" s="1" t="s">
        <v>8</v>
      </c>
      <c r="M1646" s="1">
        <v>29.75</v>
      </c>
      <c r="N1646" s="1">
        <f t="shared" si="181"/>
        <v>2469.25</v>
      </c>
      <c r="O1646" s="1" t="s">
        <v>9</v>
      </c>
    </row>
    <row r="1647" spans="1:15" x14ac:dyDescent="0.3">
      <c r="A1647" s="1" t="s">
        <v>74</v>
      </c>
      <c r="B1647" s="1" t="s">
        <v>390</v>
      </c>
      <c r="C1647" s="1" t="str">
        <f t="shared" si="175"/>
        <v>USA</v>
      </c>
      <c r="D1647" s="1" t="s">
        <v>3424</v>
      </c>
      <c r="E1647" s="7" t="str">
        <f>TEXT(DATE(MID(D1647, 13, 4), CHOOSE(MATCH( MID(D1647, 5, 3), {"Jan","Feb","Mar","Apr","May","Jun","Jul","Aug","Sep","Oct","Nov","Dec"}, 0), 1, 2, 3, 4, 5, 6, 7, 8, 9, 10, 11, 12), MID(D1647, 9, 2)), "yyyy-mm-dd")</f>
        <v>2009-12-06</v>
      </c>
      <c r="F1647" s="1" t="str">
        <f t="shared" si="176"/>
        <v>01:47:00</v>
      </c>
      <c r="G1647" s="9" t="str">
        <f t="shared" si="177"/>
        <v>December</v>
      </c>
      <c r="H1647" s="5" t="str">
        <f t="shared" si="178"/>
        <v>2009</v>
      </c>
      <c r="I1647" s="1" t="s">
        <v>3425</v>
      </c>
      <c r="J1647" s="1" t="str">
        <f t="shared" si="179"/>
        <v xml:space="preserve">Delta IV Medium+ (5,4) </v>
      </c>
      <c r="K1647" s="1" t="str">
        <f t="shared" si="180"/>
        <v>WGS-3 (USA-211)</v>
      </c>
      <c r="L1647" s="1" t="s">
        <v>346</v>
      </c>
      <c r="M1647" s="1"/>
      <c r="N1647" s="1">
        <f t="shared" si="181"/>
        <v>0</v>
      </c>
      <c r="O1647" s="1" t="s">
        <v>9</v>
      </c>
    </row>
    <row r="1648" spans="1:15" x14ac:dyDescent="0.3">
      <c r="A1648" s="1" t="s">
        <v>2835</v>
      </c>
      <c r="B1648" s="1" t="s">
        <v>2022</v>
      </c>
      <c r="C1648" s="1" t="str">
        <f t="shared" si="175"/>
        <v>Kazakhstan</v>
      </c>
      <c r="D1648" s="1" t="s">
        <v>3426</v>
      </c>
      <c r="E1648" s="7" t="str">
        <f>TEXT(DATE(MID(D1648, 13, 4), CHOOSE(MATCH( MID(D1648, 5, 3), {"Jan","Feb","Mar","Apr","May","Jun","Jul","Aug","Sep","Oct","Nov","Dec"}, 0), 1, 2, 3, 4, 5, 6, 7, 8, 9, 10, 11, 12), MID(D1648, 9, 2)), "yyyy-mm-dd")</f>
        <v>2009-11-30</v>
      </c>
      <c r="F1648" s="1" t="str">
        <f t="shared" si="176"/>
        <v>21:00:00</v>
      </c>
      <c r="G1648" s="9" t="str">
        <f t="shared" si="177"/>
        <v>November</v>
      </c>
      <c r="H1648" s="5" t="str">
        <f t="shared" si="178"/>
        <v>2009</v>
      </c>
      <c r="I1648" s="1" t="s">
        <v>3427</v>
      </c>
      <c r="J1648" s="1" t="str">
        <f t="shared" si="179"/>
        <v xml:space="preserve">Zenit-3 SLB </v>
      </c>
      <c r="K1648" s="1" t="str">
        <f t="shared" si="180"/>
        <v>Intelsat 15</v>
      </c>
      <c r="L1648" s="1" t="s">
        <v>346</v>
      </c>
      <c r="M1648" s="1"/>
      <c r="N1648" s="1">
        <f t="shared" si="181"/>
        <v>0</v>
      </c>
      <c r="O1648" s="1" t="s">
        <v>9</v>
      </c>
    </row>
    <row r="1649" spans="1:15" x14ac:dyDescent="0.3">
      <c r="A1649" s="1" t="s">
        <v>60</v>
      </c>
      <c r="B1649" s="1" t="s">
        <v>61</v>
      </c>
      <c r="C1649" s="1" t="str">
        <f t="shared" si="175"/>
        <v>Japan</v>
      </c>
      <c r="D1649" s="1" t="s">
        <v>3428</v>
      </c>
      <c r="E1649" s="7" t="str">
        <f>TEXT(DATE(MID(D1649, 13, 4), CHOOSE(MATCH( MID(D1649, 5, 3), {"Jan","Feb","Mar","Apr","May","Jun","Jul","Aug","Sep","Oct","Nov","Dec"}, 0), 1, 2, 3, 4, 5, 6, 7, 8, 9, 10, 11, 12), MID(D1649, 9, 2)), "yyyy-mm-dd")</f>
        <v>2009-11-28</v>
      </c>
      <c r="F1649" s="1" t="str">
        <f t="shared" si="176"/>
        <v>01:21:00</v>
      </c>
      <c r="G1649" s="9" t="str">
        <f t="shared" si="177"/>
        <v>November</v>
      </c>
      <c r="H1649" s="5" t="str">
        <f t="shared" si="178"/>
        <v>2009</v>
      </c>
      <c r="I1649" s="1" t="s">
        <v>3429</v>
      </c>
      <c r="J1649" s="1" t="str">
        <f t="shared" si="179"/>
        <v xml:space="preserve">H-IIA 202 </v>
      </c>
      <c r="K1649" s="1" t="str">
        <f t="shared" si="180"/>
        <v>IGS-Optical 3</v>
      </c>
      <c r="L1649" s="1" t="s">
        <v>8</v>
      </c>
      <c r="M1649" s="1">
        <v>90</v>
      </c>
      <c r="N1649" s="1">
        <f t="shared" si="181"/>
        <v>7470</v>
      </c>
      <c r="O1649" s="1" t="s">
        <v>9</v>
      </c>
    </row>
    <row r="1650" spans="1:15" x14ac:dyDescent="0.3">
      <c r="A1650" s="1" t="s">
        <v>1623</v>
      </c>
      <c r="B1650" s="1" t="s">
        <v>529</v>
      </c>
      <c r="C1650" s="1" t="str">
        <f t="shared" si="175"/>
        <v>Kazakhstan</v>
      </c>
      <c r="D1650" s="1" t="s">
        <v>3430</v>
      </c>
      <c r="E1650" s="7" t="str">
        <f>TEXT(DATE(MID(D1650, 13, 4), CHOOSE(MATCH( MID(D1650, 5, 3), {"Jan","Feb","Mar","Apr","May","Jun","Jul","Aug","Sep","Oct","Nov","Dec"}, 0), 1, 2, 3, 4, 5, 6, 7, 8, 9, 10, 11, 12), MID(D1650, 9, 2)), "yyyy-mm-dd")</f>
        <v>2009-11-24</v>
      </c>
      <c r="F1650" s="1" t="str">
        <f t="shared" si="176"/>
        <v>14:19:00</v>
      </c>
      <c r="G1650" s="9" t="str">
        <f t="shared" si="177"/>
        <v>November</v>
      </c>
      <c r="H1650" s="5" t="str">
        <f t="shared" si="178"/>
        <v>2009</v>
      </c>
      <c r="I1650" s="1" t="s">
        <v>3431</v>
      </c>
      <c r="J1650" s="1" t="str">
        <f t="shared" si="179"/>
        <v xml:space="preserve">Proton-M/Briz-M </v>
      </c>
      <c r="K1650" s="1" t="str">
        <f t="shared" si="180"/>
        <v>Eutelsat W7</v>
      </c>
      <c r="L1650" s="1" t="s">
        <v>8</v>
      </c>
      <c r="M1650" s="1">
        <v>65</v>
      </c>
      <c r="N1650" s="1">
        <f t="shared" si="181"/>
        <v>5395</v>
      </c>
      <c r="O1650" s="1" t="s">
        <v>9</v>
      </c>
    </row>
    <row r="1651" spans="1:15" x14ac:dyDescent="0.3">
      <c r="A1651" s="1" t="s">
        <v>74</v>
      </c>
      <c r="B1651" s="1" t="s">
        <v>75</v>
      </c>
      <c r="C1651" s="1" t="str">
        <f t="shared" si="175"/>
        <v>USA</v>
      </c>
      <c r="D1651" s="1" t="s">
        <v>3432</v>
      </c>
      <c r="E1651" s="7" t="str">
        <f>TEXT(DATE(MID(D1651, 13, 4), CHOOSE(MATCH( MID(D1651, 5, 3), {"Jan","Feb","Mar","Apr","May","Jun","Jul","Aug","Sep","Oct","Nov","Dec"}, 0), 1, 2, 3, 4, 5, 6, 7, 8, 9, 10, 11, 12), MID(D1651, 9, 2)), "yyyy-mm-dd")</f>
        <v>2009-11-23</v>
      </c>
      <c r="F1651" s="1" t="str">
        <f t="shared" si="176"/>
        <v>06:55:00</v>
      </c>
      <c r="G1651" s="9" t="str">
        <f t="shared" si="177"/>
        <v>November</v>
      </c>
      <c r="H1651" s="5" t="str">
        <f t="shared" si="178"/>
        <v>2009</v>
      </c>
      <c r="I1651" s="1" t="s">
        <v>3433</v>
      </c>
      <c r="J1651" s="1" t="str">
        <f t="shared" si="179"/>
        <v xml:space="preserve">Atlas V 431 </v>
      </c>
      <c r="K1651" s="1" t="str">
        <f t="shared" si="180"/>
        <v>Intelsat 14</v>
      </c>
      <c r="L1651" s="1" t="s">
        <v>346</v>
      </c>
      <c r="M1651" s="1">
        <v>130</v>
      </c>
      <c r="N1651" s="1">
        <f t="shared" si="181"/>
        <v>10790</v>
      </c>
      <c r="O1651" s="1" t="s">
        <v>9</v>
      </c>
    </row>
    <row r="1652" spans="1:15" x14ac:dyDescent="0.3">
      <c r="A1652" s="1" t="s">
        <v>4</v>
      </c>
      <c r="B1652" s="1" t="s">
        <v>3038</v>
      </c>
      <c r="C1652" s="1" t="str">
        <f t="shared" si="175"/>
        <v>Russia</v>
      </c>
      <c r="D1652" s="1" t="s">
        <v>3434</v>
      </c>
      <c r="E1652" s="7" t="str">
        <f>TEXT(DATE(MID(D1652, 13, 4), CHOOSE(MATCH( MID(D1652, 5, 3), {"Jan","Feb","Mar","Apr","May","Jun","Jul","Aug","Sep","Oct","Nov","Dec"}, 0), 1, 2, 3, 4, 5, 6, 7, 8, 9, 10, 11, 12), MID(D1652, 9, 2)), "yyyy-mm-dd")</f>
        <v>2009-11-20</v>
      </c>
      <c r="F1652" s="1" t="str">
        <f t="shared" si="176"/>
        <v>10:43:00</v>
      </c>
      <c r="G1652" s="9" t="str">
        <f t="shared" si="177"/>
        <v>November</v>
      </c>
      <c r="H1652" s="5" t="str">
        <f t="shared" si="178"/>
        <v>2009</v>
      </c>
      <c r="I1652" s="1" t="s">
        <v>3435</v>
      </c>
      <c r="J1652" s="1" t="str">
        <f t="shared" si="179"/>
        <v xml:space="preserve">Soyuz U </v>
      </c>
      <c r="K1652" s="1" t="str">
        <f t="shared" si="180"/>
        <v>Cosmos 2455</v>
      </c>
      <c r="L1652" s="1" t="s">
        <v>346</v>
      </c>
      <c r="M1652" s="1">
        <v>20</v>
      </c>
      <c r="N1652" s="1">
        <f t="shared" si="181"/>
        <v>1660</v>
      </c>
      <c r="O1652" s="1" t="s">
        <v>9</v>
      </c>
    </row>
    <row r="1653" spans="1:15" x14ac:dyDescent="0.3">
      <c r="A1653" s="1" t="s">
        <v>657</v>
      </c>
      <c r="B1653" s="1" t="s">
        <v>30</v>
      </c>
      <c r="C1653" s="1" t="str">
        <f t="shared" si="175"/>
        <v>USA</v>
      </c>
      <c r="D1653" s="1" t="s">
        <v>3436</v>
      </c>
      <c r="E1653" s="7" t="str">
        <f>TEXT(DATE(MID(D1653, 13, 4), CHOOSE(MATCH( MID(D1653, 5, 3), {"Jan","Feb","Mar","Apr","May","Jun","Jul","Aug","Sep","Oct","Nov","Dec"}, 0), 1, 2, 3, 4, 5, 6, 7, 8, 9, 10, 11, 12), MID(D1653, 9, 2)), "yyyy-mm-dd")</f>
        <v>2009-11-16</v>
      </c>
      <c r="F1653" s="1" t="str">
        <f t="shared" si="176"/>
        <v>19:28:00</v>
      </c>
      <c r="G1653" s="9" t="str">
        <f t="shared" si="177"/>
        <v>November</v>
      </c>
      <c r="H1653" s="5" t="str">
        <f t="shared" si="178"/>
        <v>2009</v>
      </c>
      <c r="I1653" s="1" t="s">
        <v>3437</v>
      </c>
      <c r="J1653" s="1" t="str">
        <f t="shared" si="179"/>
        <v xml:space="preserve">Space Shuttle Atlantis </v>
      </c>
      <c r="K1653" s="1" t="str">
        <f t="shared" si="180"/>
        <v>STS-129</v>
      </c>
      <c r="L1653" s="1" t="s">
        <v>346</v>
      </c>
      <c r="M1653" s="1">
        <v>450</v>
      </c>
      <c r="N1653" s="1">
        <f t="shared" si="181"/>
        <v>37350</v>
      </c>
      <c r="O1653" s="1" t="s">
        <v>9</v>
      </c>
    </row>
    <row r="1654" spans="1:15" x14ac:dyDescent="0.3">
      <c r="A1654" s="1" t="s">
        <v>14</v>
      </c>
      <c r="B1654" s="1" t="s">
        <v>90</v>
      </c>
      <c r="C1654" s="1" t="str">
        <f t="shared" si="175"/>
        <v>China</v>
      </c>
      <c r="D1654" s="1" t="s">
        <v>3438</v>
      </c>
      <c r="E1654" s="7" t="str">
        <f>TEXT(DATE(MID(D1654, 13, 4), CHOOSE(MATCH( MID(D1654, 5, 3), {"Jan","Feb","Mar","Apr","May","Jun","Jul","Aug","Sep","Oct","Nov","Dec"}, 0), 1, 2, 3, 4, 5, 6, 7, 8, 9, 10, 11, 12), MID(D1654, 9, 2)), "yyyy-mm-dd")</f>
        <v>2009-11-12</v>
      </c>
      <c r="F1654" s="1" t="str">
        <f t="shared" si="176"/>
        <v>02:45:00</v>
      </c>
      <c r="G1654" s="9" t="str">
        <f t="shared" si="177"/>
        <v>November</v>
      </c>
      <c r="H1654" s="5" t="str">
        <f t="shared" si="178"/>
        <v>2009</v>
      </c>
      <c r="I1654" s="1" t="s">
        <v>3439</v>
      </c>
      <c r="J1654" s="1" t="str">
        <f t="shared" si="179"/>
        <v xml:space="preserve">Long March 2C </v>
      </c>
      <c r="K1654" s="1" t="str">
        <f t="shared" si="180"/>
        <v>Shijian-11 01</v>
      </c>
      <c r="L1654" s="1" t="s">
        <v>8</v>
      </c>
      <c r="M1654" s="1">
        <v>30.8</v>
      </c>
      <c r="N1654" s="1">
        <f t="shared" si="181"/>
        <v>2556.4</v>
      </c>
      <c r="O1654" s="1" t="s">
        <v>9</v>
      </c>
    </row>
    <row r="1655" spans="1:15" x14ac:dyDescent="0.3">
      <c r="A1655" s="1" t="s">
        <v>129</v>
      </c>
      <c r="B1655" s="1" t="s">
        <v>1630</v>
      </c>
      <c r="C1655" s="1" t="str">
        <f t="shared" si="175"/>
        <v>Kazakhstan</v>
      </c>
      <c r="D1655" s="1" t="s">
        <v>3440</v>
      </c>
      <c r="E1655" s="7" t="str">
        <f>TEXT(DATE(MID(D1655, 13, 4), CHOOSE(MATCH( MID(D1655, 5, 3), {"Jan","Feb","Mar","Apr","May","Jun","Jul","Aug","Sep","Oct","Nov","Dec"}, 0), 1, 2, 3, 4, 5, 6, 7, 8, 9, 10, 11, 12), MID(D1655, 9, 2)), "yyyy-mm-dd")</f>
        <v>2009-11-10</v>
      </c>
      <c r="F1655" s="1" t="str">
        <f t="shared" si="176"/>
        <v>14:22:00</v>
      </c>
      <c r="G1655" s="9" t="str">
        <f t="shared" si="177"/>
        <v>November</v>
      </c>
      <c r="H1655" s="5" t="str">
        <f t="shared" si="178"/>
        <v>2009</v>
      </c>
      <c r="I1655" s="1" t="s">
        <v>3441</v>
      </c>
      <c r="J1655" s="1" t="str">
        <f t="shared" si="179"/>
        <v xml:space="preserve">Soyuz U </v>
      </c>
      <c r="K1655" s="1" t="str">
        <f t="shared" si="180"/>
        <v>Progress M-MIM2</v>
      </c>
      <c r="L1655" s="1" t="s">
        <v>346</v>
      </c>
      <c r="M1655" s="1">
        <v>20</v>
      </c>
      <c r="N1655" s="1">
        <f t="shared" si="181"/>
        <v>1660</v>
      </c>
      <c r="O1655" s="1" t="s">
        <v>9</v>
      </c>
    </row>
    <row r="1656" spans="1:15" x14ac:dyDescent="0.3">
      <c r="A1656" s="1" t="s">
        <v>1940</v>
      </c>
      <c r="B1656" s="1" t="s">
        <v>1561</v>
      </c>
      <c r="C1656" s="1" t="str">
        <f t="shared" si="175"/>
        <v>Russia</v>
      </c>
      <c r="D1656" s="1" t="s">
        <v>3442</v>
      </c>
      <c r="E1656" s="7" t="str">
        <f>TEXT(DATE(MID(D1656, 13, 4), CHOOSE(MATCH( MID(D1656, 5, 3), {"Jan","Feb","Mar","Apr","May","Jun","Jul","Aug","Sep","Oct","Nov","Dec"}, 0), 1, 2, 3, 4, 5, 6, 7, 8, 9, 10, 11, 12), MID(D1656, 9, 2)), "yyyy-mm-dd")</f>
        <v>2009-11-02</v>
      </c>
      <c r="F1656" s="1" t="str">
        <f t="shared" si="176"/>
        <v>01:50:00</v>
      </c>
      <c r="G1656" s="9" t="str">
        <f t="shared" si="177"/>
        <v>November</v>
      </c>
      <c r="H1656" s="5" t="str">
        <f t="shared" si="178"/>
        <v>2009</v>
      </c>
      <c r="I1656" s="1" t="s">
        <v>3443</v>
      </c>
      <c r="J1656" s="1" t="str">
        <f t="shared" si="179"/>
        <v xml:space="preserve">Rokot/Briz KM </v>
      </c>
      <c r="K1656" s="1" t="str">
        <f t="shared" si="180"/>
        <v>SMOS &amp; PROBA-2</v>
      </c>
      <c r="L1656" s="1" t="s">
        <v>346</v>
      </c>
      <c r="M1656" s="1">
        <v>13</v>
      </c>
      <c r="N1656" s="1">
        <f t="shared" si="181"/>
        <v>1079</v>
      </c>
      <c r="O1656" s="1" t="s">
        <v>9</v>
      </c>
    </row>
    <row r="1657" spans="1:15" x14ac:dyDescent="0.3">
      <c r="A1657" s="1" t="s">
        <v>233</v>
      </c>
      <c r="B1657" s="1" t="s">
        <v>379</v>
      </c>
      <c r="C1657" s="1" t="str">
        <f t="shared" si="175"/>
        <v>France</v>
      </c>
      <c r="D1657" s="1" t="s">
        <v>3444</v>
      </c>
      <c r="E1657" s="7" t="str">
        <f>TEXT(DATE(MID(D1657, 13, 4), CHOOSE(MATCH( MID(D1657, 5, 3), {"Jan","Feb","Mar","Apr","May","Jun","Jul","Aug","Sep","Oct","Nov","Dec"}, 0), 1, 2, 3, 4, 5, 6, 7, 8, 9, 10, 11, 12), MID(D1657, 9, 2)), "yyyy-mm-dd")</f>
        <v>2009-10-29</v>
      </c>
      <c r="F1657" s="1" t="str">
        <f t="shared" si="176"/>
        <v>20:00:00</v>
      </c>
      <c r="G1657" s="9" t="str">
        <f t="shared" si="177"/>
        <v>October</v>
      </c>
      <c r="H1657" s="5" t="str">
        <f t="shared" si="178"/>
        <v>2009</v>
      </c>
      <c r="I1657" s="1" t="s">
        <v>3445</v>
      </c>
      <c r="J1657" s="1" t="str">
        <f t="shared" si="179"/>
        <v xml:space="preserve">Ariane 5 ECA </v>
      </c>
      <c r="K1657" s="1" t="str">
        <f t="shared" si="180"/>
        <v>NSS-12 &amp; Thor-6</v>
      </c>
      <c r="L1657" s="1" t="s">
        <v>346</v>
      </c>
      <c r="M1657" s="1">
        <v>200</v>
      </c>
      <c r="N1657" s="1">
        <f t="shared" si="181"/>
        <v>16600</v>
      </c>
      <c r="O1657" s="1" t="s">
        <v>9</v>
      </c>
    </row>
    <row r="1658" spans="1:15" x14ac:dyDescent="0.3">
      <c r="A1658" s="1" t="s">
        <v>657</v>
      </c>
      <c r="B1658" s="1" t="s">
        <v>658</v>
      </c>
      <c r="C1658" s="1" t="str">
        <f t="shared" si="175"/>
        <v>USA</v>
      </c>
      <c r="D1658" s="1" t="s">
        <v>3446</v>
      </c>
      <c r="E1658" s="7" t="str">
        <f>TEXT(DATE(MID(D1658, 13, 4), CHOOSE(MATCH( MID(D1658, 5, 3), {"Jan","Feb","Mar","Apr","May","Jun","Jul","Aug","Sep","Oct","Nov","Dec"}, 0), 1, 2, 3, 4, 5, 6, 7, 8, 9, 10, 11, 12), MID(D1658, 9, 2)), "yyyy-mm-dd")</f>
        <v>2009-10-28</v>
      </c>
      <c r="F1658" s="1" t="str">
        <f t="shared" si="176"/>
        <v>15:30:00</v>
      </c>
      <c r="G1658" s="9" t="str">
        <f t="shared" si="177"/>
        <v>October</v>
      </c>
      <c r="H1658" s="5" t="str">
        <f t="shared" si="178"/>
        <v>2009</v>
      </c>
      <c r="I1658" s="1" t="s">
        <v>3447</v>
      </c>
      <c r="J1658" s="1" t="str">
        <f t="shared" si="179"/>
        <v xml:space="preserve">Ares 1-X </v>
      </c>
      <c r="K1658" s="1" t="str">
        <f t="shared" si="180"/>
        <v>Ares 1-X Test Flight</v>
      </c>
      <c r="L1658" s="1" t="s">
        <v>346</v>
      </c>
      <c r="M1658" s="1">
        <v>450</v>
      </c>
      <c r="N1658" s="1">
        <f t="shared" si="181"/>
        <v>37350</v>
      </c>
      <c r="O1658" s="1" t="s">
        <v>9</v>
      </c>
    </row>
    <row r="1659" spans="1:15" x14ac:dyDescent="0.3">
      <c r="A1659" s="1" t="s">
        <v>74</v>
      </c>
      <c r="B1659" s="1" t="s">
        <v>671</v>
      </c>
      <c r="C1659" s="1" t="str">
        <f t="shared" si="175"/>
        <v>USA</v>
      </c>
      <c r="D1659" s="1" t="s">
        <v>3448</v>
      </c>
      <c r="E1659" s="7" t="str">
        <f>TEXT(DATE(MID(D1659, 13, 4), CHOOSE(MATCH( MID(D1659, 5, 3), {"Jan","Feb","Mar","Apr","May","Jun","Jul","Aug","Sep","Oct","Nov","Dec"}, 0), 1, 2, 3, 4, 5, 6, 7, 8, 9, 10, 11, 12), MID(D1659, 9, 2)), "yyyy-mm-dd")</f>
        <v>2009-10-18</v>
      </c>
      <c r="F1659" s="1" t="str">
        <f t="shared" si="176"/>
        <v>16:12:00</v>
      </c>
      <c r="G1659" s="9" t="str">
        <f t="shared" si="177"/>
        <v>October</v>
      </c>
      <c r="H1659" s="5" t="str">
        <f t="shared" si="178"/>
        <v>2009</v>
      </c>
      <c r="I1659" s="1" t="s">
        <v>3449</v>
      </c>
      <c r="J1659" s="1" t="str">
        <f t="shared" si="179"/>
        <v xml:space="preserve">Atlas V 401 </v>
      </c>
      <c r="K1659" s="1" t="str">
        <f t="shared" si="180"/>
        <v>DMSP-5D3-F18 (USA-210)</v>
      </c>
      <c r="L1659" s="1" t="s">
        <v>8</v>
      </c>
      <c r="M1659" s="1">
        <v>109</v>
      </c>
      <c r="N1659" s="1">
        <f t="shared" si="181"/>
        <v>9047</v>
      </c>
      <c r="O1659" s="1" t="s">
        <v>9</v>
      </c>
    </row>
    <row r="1660" spans="1:15" x14ac:dyDescent="0.3">
      <c r="A1660" s="1" t="s">
        <v>129</v>
      </c>
      <c r="B1660" s="1" t="s">
        <v>1630</v>
      </c>
      <c r="C1660" s="1" t="str">
        <f t="shared" si="175"/>
        <v>Kazakhstan</v>
      </c>
      <c r="D1660" s="1" t="s">
        <v>3450</v>
      </c>
      <c r="E1660" s="7" t="str">
        <f>TEXT(DATE(MID(D1660, 13, 4), CHOOSE(MATCH( MID(D1660, 5, 3), {"Jan","Feb","Mar","Apr","May","Jun","Jul","Aug","Sep","Oct","Nov","Dec"}, 0), 1, 2, 3, 4, 5, 6, 7, 8, 9, 10, 11, 12), MID(D1660, 9, 2)), "yyyy-mm-dd")</f>
        <v>2009-10-15</v>
      </c>
      <c r="F1660" s="1" t="str">
        <f t="shared" si="176"/>
        <v>01:14:00</v>
      </c>
      <c r="G1660" s="9" t="str">
        <f t="shared" si="177"/>
        <v>October</v>
      </c>
      <c r="H1660" s="5" t="str">
        <f t="shared" si="178"/>
        <v>2009</v>
      </c>
      <c r="I1660" s="1" t="s">
        <v>3451</v>
      </c>
      <c r="J1660" s="1" t="str">
        <f t="shared" si="179"/>
        <v xml:space="preserve">Soyuz U </v>
      </c>
      <c r="K1660" s="1" t="str">
        <f t="shared" si="180"/>
        <v>Progress M-03M</v>
      </c>
      <c r="L1660" s="1" t="s">
        <v>346</v>
      </c>
      <c r="M1660" s="1">
        <v>20</v>
      </c>
      <c r="N1660" s="1">
        <f t="shared" si="181"/>
        <v>1660</v>
      </c>
      <c r="O1660" s="1" t="s">
        <v>9</v>
      </c>
    </row>
    <row r="1661" spans="1:15" x14ac:dyDescent="0.3">
      <c r="A1661" s="1" t="s">
        <v>74</v>
      </c>
      <c r="B1661" s="1" t="s">
        <v>114</v>
      </c>
      <c r="C1661" s="1" t="str">
        <f t="shared" si="175"/>
        <v>USA</v>
      </c>
      <c r="D1661" s="1" t="s">
        <v>3452</v>
      </c>
      <c r="E1661" s="7" t="str">
        <f>TEXT(DATE(MID(D1661, 13, 4), CHOOSE(MATCH( MID(D1661, 5, 3), {"Jan","Feb","Mar","Apr","May","Jun","Jul","Aug","Sep","Oct","Nov","Dec"}, 0), 1, 2, 3, 4, 5, 6, 7, 8, 9, 10, 11, 12), MID(D1661, 9, 2)), "yyyy-mm-dd")</f>
        <v>2009-10-08</v>
      </c>
      <c r="F1661" s="1" t="str">
        <f t="shared" si="176"/>
        <v>18:51:00</v>
      </c>
      <c r="G1661" s="9" t="str">
        <f t="shared" si="177"/>
        <v>October</v>
      </c>
      <c r="H1661" s="5" t="str">
        <f t="shared" si="178"/>
        <v>2009</v>
      </c>
      <c r="I1661" s="1" t="s">
        <v>3453</v>
      </c>
      <c r="J1661" s="1" t="str">
        <f t="shared" si="179"/>
        <v xml:space="preserve">Delta II 7920-10C </v>
      </c>
      <c r="K1661" s="1" t="str">
        <f t="shared" si="180"/>
        <v>WorldView-2</v>
      </c>
      <c r="L1661" s="1" t="s">
        <v>346</v>
      </c>
      <c r="M1661" s="1"/>
      <c r="N1661" s="1">
        <f t="shared" si="181"/>
        <v>0</v>
      </c>
      <c r="O1661" s="1" t="s">
        <v>9</v>
      </c>
    </row>
    <row r="1662" spans="1:15" x14ac:dyDescent="0.3">
      <c r="A1662" s="1" t="s">
        <v>233</v>
      </c>
      <c r="B1662" s="1" t="s">
        <v>379</v>
      </c>
      <c r="C1662" s="1" t="str">
        <f t="shared" si="175"/>
        <v>France</v>
      </c>
      <c r="D1662" s="1" t="s">
        <v>3454</v>
      </c>
      <c r="E1662" s="7" t="str">
        <f>TEXT(DATE(MID(D1662, 13, 4), CHOOSE(MATCH( MID(D1662, 5, 3), {"Jan","Feb","Mar","Apr","May","Jun","Jul","Aug","Sep","Oct","Nov","Dec"}, 0), 1, 2, 3, 4, 5, 6, 7, 8, 9, 10, 11, 12), MID(D1662, 9, 2)), "yyyy-mm-dd")</f>
        <v>2009-10-01</v>
      </c>
      <c r="F1662" s="1" t="str">
        <f t="shared" si="176"/>
        <v>21:59:00</v>
      </c>
      <c r="G1662" s="9" t="str">
        <f t="shared" si="177"/>
        <v>October</v>
      </c>
      <c r="H1662" s="5" t="str">
        <f t="shared" si="178"/>
        <v>2009</v>
      </c>
      <c r="I1662" s="1" t="s">
        <v>3455</v>
      </c>
      <c r="J1662" s="1" t="str">
        <f t="shared" si="179"/>
        <v xml:space="preserve">Ariane 5 ECA </v>
      </c>
      <c r="K1662" s="1" t="str">
        <f t="shared" si="180"/>
        <v>Amazonas 2 &amp; COMSATBw-1</v>
      </c>
      <c r="L1662" s="1" t="s">
        <v>346</v>
      </c>
      <c r="M1662" s="1">
        <v>200</v>
      </c>
      <c r="N1662" s="1">
        <f t="shared" si="181"/>
        <v>16600</v>
      </c>
      <c r="O1662" s="1" t="s">
        <v>9</v>
      </c>
    </row>
    <row r="1663" spans="1:15" x14ac:dyDescent="0.3">
      <c r="A1663" s="1" t="s">
        <v>129</v>
      </c>
      <c r="B1663" s="1" t="s">
        <v>1630</v>
      </c>
      <c r="C1663" s="1" t="str">
        <f t="shared" si="175"/>
        <v>Kazakhstan</v>
      </c>
      <c r="D1663" s="1" t="s">
        <v>3456</v>
      </c>
      <c r="E1663" s="7" t="str">
        <f>TEXT(DATE(MID(D1663, 13, 4), CHOOSE(MATCH( MID(D1663, 5, 3), {"Jan","Feb","Mar","Apr","May","Jun","Jul","Aug","Sep","Oct","Nov","Dec"}, 0), 1, 2, 3, 4, 5, 6, 7, 8, 9, 10, 11, 12), MID(D1663, 9, 2)), "yyyy-mm-dd")</f>
        <v>2009-09-30</v>
      </c>
      <c r="F1663" s="1" t="str">
        <f t="shared" si="176"/>
        <v>07:14:00</v>
      </c>
      <c r="G1663" s="9" t="str">
        <f t="shared" si="177"/>
        <v>September</v>
      </c>
      <c r="H1663" s="5" t="str">
        <f t="shared" si="178"/>
        <v>2009</v>
      </c>
      <c r="I1663" s="1" t="s">
        <v>3457</v>
      </c>
      <c r="J1663" s="1" t="str">
        <f t="shared" si="179"/>
        <v xml:space="preserve">Soyuz FG </v>
      </c>
      <c r="K1663" s="1" t="str">
        <f t="shared" si="180"/>
        <v>Soyuz TMA-16</v>
      </c>
      <c r="L1663" s="1" t="s">
        <v>346</v>
      </c>
      <c r="M1663" s="1"/>
      <c r="N1663" s="1">
        <f t="shared" si="181"/>
        <v>0</v>
      </c>
      <c r="O1663" s="1" t="s">
        <v>9</v>
      </c>
    </row>
    <row r="1664" spans="1:15" x14ac:dyDescent="0.3">
      <c r="A1664" s="1" t="s">
        <v>74</v>
      </c>
      <c r="B1664" s="1" t="s">
        <v>3160</v>
      </c>
      <c r="C1664" s="1" t="str">
        <f t="shared" si="175"/>
        <v>USA</v>
      </c>
      <c r="D1664" s="1" t="s">
        <v>3458</v>
      </c>
      <c r="E1664" s="7" t="str">
        <f>TEXT(DATE(MID(D1664, 13, 4), CHOOSE(MATCH( MID(D1664, 5, 3), {"Jan","Feb","Mar","Apr","May","Jun","Jul","Aug","Sep","Oct","Nov","Dec"}, 0), 1, 2, 3, 4, 5, 6, 7, 8, 9, 10, 11, 12), MID(D1664, 9, 2)), "yyyy-mm-dd")</f>
        <v>2009-09-25</v>
      </c>
      <c r="F1664" s="1" t="str">
        <f t="shared" si="176"/>
        <v>12:20:00</v>
      </c>
      <c r="G1664" s="9" t="str">
        <f t="shared" si="177"/>
        <v>September</v>
      </c>
      <c r="H1664" s="5" t="str">
        <f t="shared" si="178"/>
        <v>2009</v>
      </c>
      <c r="I1664" s="1" t="s">
        <v>3459</v>
      </c>
      <c r="J1664" s="1" t="str">
        <f t="shared" si="179"/>
        <v xml:space="preserve">Delta II 7920-10C </v>
      </c>
      <c r="K1664" s="1" t="str">
        <f t="shared" si="180"/>
        <v>STSS Demo</v>
      </c>
      <c r="L1664" s="1" t="s">
        <v>346</v>
      </c>
      <c r="M1664" s="1"/>
      <c r="N1664" s="1">
        <f t="shared" si="181"/>
        <v>0</v>
      </c>
      <c r="O1664" s="1" t="s">
        <v>9</v>
      </c>
    </row>
    <row r="1665" spans="1:15" x14ac:dyDescent="0.3">
      <c r="A1665" s="1" t="s">
        <v>86</v>
      </c>
      <c r="B1665" s="1" t="s">
        <v>87</v>
      </c>
      <c r="C1665" s="1" t="str">
        <f t="shared" si="175"/>
        <v>India</v>
      </c>
      <c r="D1665" s="1" t="s">
        <v>3460</v>
      </c>
      <c r="E1665" s="7" t="str">
        <f>TEXT(DATE(MID(D1665, 13, 4), CHOOSE(MATCH( MID(D1665, 5, 3), {"Jan","Feb","Mar","Apr","May","Jun","Jul","Aug","Sep","Oct","Nov","Dec"}, 0), 1, 2, 3, 4, 5, 6, 7, 8, 9, 10, 11, 12), MID(D1665, 9, 2)), "yyyy-mm-dd")</f>
        <v>2009-09-23</v>
      </c>
      <c r="F1665" s="1" t="str">
        <f t="shared" si="176"/>
        <v>06:21:00</v>
      </c>
      <c r="G1665" s="9" t="str">
        <f t="shared" si="177"/>
        <v>September</v>
      </c>
      <c r="H1665" s="5" t="str">
        <f t="shared" si="178"/>
        <v>2009</v>
      </c>
      <c r="I1665" s="1" t="s">
        <v>3461</v>
      </c>
      <c r="J1665" s="1" t="str">
        <f t="shared" si="179"/>
        <v xml:space="preserve">PSLV-CA </v>
      </c>
      <c r="K1665" s="1" t="str">
        <f t="shared" si="180"/>
        <v>Oceansat-2 &amp; Rideshares</v>
      </c>
      <c r="L1665" s="1" t="s">
        <v>8</v>
      </c>
      <c r="M1665" s="1">
        <v>21</v>
      </c>
      <c r="N1665" s="1">
        <f t="shared" si="181"/>
        <v>1743</v>
      </c>
      <c r="O1665" s="1" t="s">
        <v>9</v>
      </c>
    </row>
    <row r="1666" spans="1:15" x14ac:dyDescent="0.3">
      <c r="A1666" s="1" t="s">
        <v>1623</v>
      </c>
      <c r="B1666" s="1" t="s">
        <v>529</v>
      </c>
      <c r="C1666" s="1" t="str">
        <f t="shared" ref="C1666:C1729" si="182">TRIM(MID(B1666, FIND("|", SUBSTITUTE(B1666, ",", "|", LEN(B1666) - LEN(SUBSTITUTE(B1666,",", "" )))) + 1, LEN(B1666)))</f>
        <v>Kazakhstan</v>
      </c>
      <c r="D1666" s="1" t="s">
        <v>3462</v>
      </c>
      <c r="E1666" s="7" t="str">
        <f>TEXT(DATE(MID(D1666, 13, 4), CHOOSE(MATCH( MID(D1666, 5, 3), {"Jan","Feb","Mar","Apr","May","Jun","Jul","Aug","Sep","Oct","Nov","Dec"}, 0), 1, 2, 3, 4, 5, 6, 7, 8, 9, 10, 11, 12), MID(D1666, 9, 2)), "yyyy-mm-dd")</f>
        <v>2009-09-17</v>
      </c>
      <c r="F1666" s="1" t="str">
        <f t="shared" ref="F1666:F1729" si="183">IF(ISNUMBER(FIND(":", D1666)), MID(D1666, FIND(":", D1666)-2, 5) &amp; ":00", "00:00:00")</f>
        <v>19:19:00</v>
      </c>
      <c r="G1666" s="9" t="str">
        <f t="shared" ref="G1666:G1729" si="184">TEXT(E1666, "mmmm")</f>
        <v>September</v>
      </c>
      <c r="H1666" s="5" t="str">
        <f t="shared" ref="H1666:H1729" si="185">TEXT(E1666, "yyyy")</f>
        <v>2009</v>
      </c>
      <c r="I1666" s="1" t="s">
        <v>3463</v>
      </c>
      <c r="J1666" s="1" t="str">
        <f t="shared" ref="J1666:J1729" si="186">LEFT(I1666, FIND("|", I1666) - 1)</f>
        <v xml:space="preserve">Proton-M/Briz-M </v>
      </c>
      <c r="K1666" s="1" t="str">
        <f t="shared" ref="K1666:K1729" si="187">MID(I1666, FIND("|", I1666) + 2, LEN(I1666))</f>
        <v>Nimiq 5</v>
      </c>
      <c r="L1666" s="1" t="s">
        <v>8</v>
      </c>
      <c r="M1666" s="1">
        <v>65</v>
      </c>
      <c r="N1666" s="1">
        <f t="shared" si="181"/>
        <v>5395</v>
      </c>
      <c r="O1666" s="1" t="s">
        <v>9</v>
      </c>
    </row>
    <row r="1667" spans="1:15" x14ac:dyDescent="0.3">
      <c r="A1667" s="1" t="s">
        <v>129</v>
      </c>
      <c r="B1667" s="1" t="s">
        <v>130</v>
      </c>
      <c r="C1667" s="1" t="str">
        <f t="shared" si="182"/>
        <v>Kazakhstan</v>
      </c>
      <c r="D1667" s="1" t="s">
        <v>3464</v>
      </c>
      <c r="E1667" s="7" t="str">
        <f>TEXT(DATE(MID(D1667, 13, 4), CHOOSE(MATCH( MID(D1667, 5, 3), {"Jan","Feb","Mar","Apr","May","Jun","Jul","Aug","Sep","Oct","Nov","Dec"}, 0), 1, 2, 3, 4, 5, 6, 7, 8, 9, 10, 11, 12), MID(D1667, 9, 2)), "yyyy-mm-dd")</f>
        <v>2009-09-17</v>
      </c>
      <c r="F1667" s="1" t="str">
        <f t="shared" si="183"/>
        <v>15:55:00</v>
      </c>
      <c r="G1667" s="9" t="str">
        <f t="shared" si="184"/>
        <v>September</v>
      </c>
      <c r="H1667" s="5" t="str">
        <f t="shared" si="185"/>
        <v>2009</v>
      </c>
      <c r="I1667" s="1" t="s">
        <v>3465</v>
      </c>
      <c r="J1667" s="1" t="str">
        <f t="shared" si="186"/>
        <v xml:space="preserve">Soyuz 2.1b/Fregat </v>
      </c>
      <c r="K1667" s="1" t="str">
        <f t="shared" si="187"/>
        <v>Meteor-M nÂ°1 &amp; Others</v>
      </c>
      <c r="L1667" s="1" t="s">
        <v>8</v>
      </c>
      <c r="M1667" s="1">
        <v>25</v>
      </c>
      <c r="N1667" s="1">
        <f t="shared" ref="N1667:N1730" si="188">M1667 * 83</f>
        <v>2075</v>
      </c>
      <c r="O1667" s="1" t="s">
        <v>9</v>
      </c>
    </row>
    <row r="1668" spans="1:15" x14ac:dyDescent="0.3">
      <c r="A1668" s="1" t="s">
        <v>60</v>
      </c>
      <c r="B1668" s="1" t="s">
        <v>536</v>
      </c>
      <c r="C1668" s="1" t="str">
        <f t="shared" si="182"/>
        <v>Japan</v>
      </c>
      <c r="D1668" s="1" t="s">
        <v>3466</v>
      </c>
      <c r="E1668" s="7" t="str">
        <f>TEXT(DATE(MID(D1668, 13, 4), CHOOSE(MATCH( MID(D1668, 5, 3), {"Jan","Feb","Mar","Apr","May","Jun","Jul","Aug","Sep","Oct","Nov","Dec"}, 0), 1, 2, 3, 4, 5, 6, 7, 8, 9, 10, 11, 12), MID(D1668, 9, 2)), "yyyy-mm-dd")</f>
        <v>2009-09-10</v>
      </c>
      <c r="F1668" s="1" t="str">
        <f t="shared" si="183"/>
        <v>17:01:00</v>
      </c>
      <c r="G1668" s="9" t="str">
        <f t="shared" si="184"/>
        <v>September</v>
      </c>
      <c r="H1668" s="5" t="str">
        <f t="shared" si="185"/>
        <v>2009</v>
      </c>
      <c r="I1668" s="1" t="s">
        <v>3467</v>
      </c>
      <c r="J1668" s="1" t="str">
        <f t="shared" si="186"/>
        <v xml:space="preserve">H-IIB </v>
      </c>
      <c r="K1668" s="1" t="str">
        <f t="shared" si="187"/>
        <v>HTV-1</v>
      </c>
      <c r="L1668" s="1" t="s">
        <v>346</v>
      </c>
      <c r="M1668" s="1">
        <v>112.5</v>
      </c>
      <c r="N1668" s="1">
        <f t="shared" si="188"/>
        <v>9337.5</v>
      </c>
      <c r="O1668" s="1" t="s">
        <v>9</v>
      </c>
    </row>
    <row r="1669" spans="1:15" x14ac:dyDescent="0.3">
      <c r="A1669" s="1" t="s">
        <v>74</v>
      </c>
      <c r="B1669" s="1" t="s">
        <v>75</v>
      </c>
      <c r="C1669" s="1" t="str">
        <f t="shared" si="182"/>
        <v>USA</v>
      </c>
      <c r="D1669" s="1" t="s">
        <v>3468</v>
      </c>
      <c r="E1669" s="7" t="str">
        <f>TEXT(DATE(MID(D1669, 13, 4), CHOOSE(MATCH( MID(D1669, 5, 3), {"Jan","Feb","Mar","Apr","May","Jun","Jul","Aug","Sep","Oct","Nov","Dec"}, 0), 1, 2, 3, 4, 5, 6, 7, 8, 9, 10, 11, 12), MID(D1669, 9, 2)), "yyyy-mm-dd")</f>
        <v>2009-09-08</v>
      </c>
      <c r="F1669" s="1" t="str">
        <f t="shared" si="183"/>
        <v>21:35:00</v>
      </c>
      <c r="G1669" s="9" t="str">
        <f t="shared" si="184"/>
        <v>September</v>
      </c>
      <c r="H1669" s="5" t="str">
        <f t="shared" si="185"/>
        <v>2009</v>
      </c>
      <c r="I1669" s="1" t="s">
        <v>3469</v>
      </c>
      <c r="J1669" s="1" t="str">
        <f t="shared" si="186"/>
        <v xml:space="preserve">Atlas V 401 </v>
      </c>
      <c r="K1669" s="1" t="str">
        <f t="shared" si="187"/>
        <v>PAN (USA-270)</v>
      </c>
      <c r="L1669" s="1" t="s">
        <v>8</v>
      </c>
      <c r="M1669" s="1">
        <v>109</v>
      </c>
      <c r="N1669" s="1">
        <f t="shared" si="188"/>
        <v>9047</v>
      </c>
      <c r="O1669" s="1" t="s">
        <v>9</v>
      </c>
    </row>
    <row r="1670" spans="1:15" x14ac:dyDescent="0.3">
      <c r="A1670" s="1" t="s">
        <v>14</v>
      </c>
      <c r="B1670" s="1" t="s">
        <v>101</v>
      </c>
      <c r="C1670" s="1" t="str">
        <f t="shared" si="182"/>
        <v>China</v>
      </c>
      <c r="D1670" s="1" t="s">
        <v>3470</v>
      </c>
      <c r="E1670" s="7" t="str">
        <f>TEXT(DATE(MID(D1670, 13, 4), CHOOSE(MATCH( MID(D1670, 5, 3), {"Jan","Feb","Mar","Apr","May","Jun","Jul","Aug","Sep","Oct","Nov","Dec"}, 0), 1, 2, 3, 4, 5, 6, 7, 8, 9, 10, 11, 12), MID(D1670, 9, 2)), "yyyy-mm-dd")</f>
        <v>2009-08-31</v>
      </c>
      <c r="F1670" s="1" t="str">
        <f t="shared" si="183"/>
        <v>09:28:00</v>
      </c>
      <c r="G1670" s="9" t="str">
        <f t="shared" si="184"/>
        <v>August</v>
      </c>
      <c r="H1670" s="5" t="str">
        <f t="shared" si="185"/>
        <v>2009</v>
      </c>
      <c r="I1670" s="1" t="s">
        <v>3471</v>
      </c>
      <c r="J1670" s="1" t="str">
        <f t="shared" si="186"/>
        <v xml:space="preserve">Long March 3B </v>
      </c>
      <c r="K1670" s="1" t="str">
        <f t="shared" si="187"/>
        <v>Palapa-D</v>
      </c>
      <c r="L1670" s="1" t="s">
        <v>346</v>
      </c>
      <c r="M1670" s="1"/>
      <c r="N1670" s="1">
        <f t="shared" si="188"/>
        <v>0</v>
      </c>
      <c r="O1670" s="1" t="s">
        <v>117</v>
      </c>
    </row>
    <row r="1671" spans="1:15" x14ac:dyDescent="0.3">
      <c r="A1671" s="1" t="s">
        <v>657</v>
      </c>
      <c r="B1671" s="1" t="s">
        <v>30</v>
      </c>
      <c r="C1671" s="1" t="str">
        <f t="shared" si="182"/>
        <v>USA</v>
      </c>
      <c r="D1671" s="1" t="s">
        <v>3472</v>
      </c>
      <c r="E1671" s="7" t="str">
        <f>TEXT(DATE(MID(D1671, 13, 4), CHOOSE(MATCH( MID(D1671, 5, 3), {"Jan","Feb","Mar","Apr","May","Jun","Jul","Aug","Sep","Oct","Nov","Dec"}, 0), 1, 2, 3, 4, 5, 6, 7, 8, 9, 10, 11, 12), MID(D1671, 9, 2)), "yyyy-mm-dd")</f>
        <v>2009-08-29</v>
      </c>
      <c r="F1671" s="1" t="str">
        <f t="shared" si="183"/>
        <v>03:59:00</v>
      </c>
      <c r="G1671" s="9" t="str">
        <f t="shared" si="184"/>
        <v>August</v>
      </c>
      <c r="H1671" s="5" t="str">
        <f t="shared" si="185"/>
        <v>2009</v>
      </c>
      <c r="I1671" s="1" t="s">
        <v>3473</v>
      </c>
      <c r="J1671" s="1" t="str">
        <f t="shared" si="186"/>
        <v xml:space="preserve">Space Shuttle Discovery </v>
      </c>
      <c r="K1671" s="1" t="str">
        <f t="shared" si="187"/>
        <v>STS-128</v>
      </c>
      <c r="L1671" s="1" t="s">
        <v>346</v>
      </c>
      <c r="M1671" s="1">
        <v>450</v>
      </c>
      <c r="N1671" s="1">
        <f t="shared" si="188"/>
        <v>37350</v>
      </c>
      <c r="O1671" s="1" t="s">
        <v>9</v>
      </c>
    </row>
    <row r="1672" spans="1:15" x14ac:dyDescent="0.3">
      <c r="A1672" s="1" t="s">
        <v>433</v>
      </c>
      <c r="B1672" s="1" t="s">
        <v>2925</v>
      </c>
      <c r="C1672" s="1" t="str">
        <f t="shared" si="182"/>
        <v>South Korea</v>
      </c>
      <c r="D1672" s="1" t="s">
        <v>3474</v>
      </c>
      <c r="E1672" s="7" t="str">
        <f>TEXT(DATE(MID(D1672, 13, 4), CHOOSE(MATCH( MID(D1672, 5, 3), {"Jan","Feb","Mar","Apr","May","Jun","Jul","Aug","Sep","Oct","Nov","Dec"}, 0), 1, 2, 3, 4, 5, 6, 7, 8, 9, 10, 11, 12), MID(D1672, 9, 2)), "yyyy-mm-dd")</f>
        <v>2009-08-25</v>
      </c>
      <c r="F1672" s="1" t="str">
        <f t="shared" si="183"/>
        <v>08:00:00</v>
      </c>
      <c r="G1672" s="9" t="str">
        <f t="shared" si="184"/>
        <v>August</v>
      </c>
      <c r="H1672" s="5" t="str">
        <f t="shared" si="185"/>
        <v>2009</v>
      </c>
      <c r="I1672" s="1" t="s">
        <v>3475</v>
      </c>
      <c r="J1672" s="1" t="str">
        <f t="shared" si="186"/>
        <v xml:space="preserve">KSLV-1 </v>
      </c>
      <c r="K1672" s="1" t="str">
        <f t="shared" si="187"/>
        <v>STSAT-2A</v>
      </c>
      <c r="L1672" s="1" t="s">
        <v>346</v>
      </c>
      <c r="M1672" s="1"/>
      <c r="N1672" s="1">
        <f t="shared" si="188"/>
        <v>0</v>
      </c>
      <c r="O1672" s="1" t="s">
        <v>257</v>
      </c>
    </row>
    <row r="1673" spans="1:15" x14ac:dyDescent="0.3">
      <c r="A1673" s="1" t="s">
        <v>233</v>
      </c>
      <c r="B1673" s="1" t="s">
        <v>379</v>
      </c>
      <c r="C1673" s="1" t="str">
        <f t="shared" si="182"/>
        <v>France</v>
      </c>
      <c r="D1673" s="1" t="s">
        <v>3476</v>
      </c>
      <c r="E1673" s="7" t="str">
        <f>TEXT(DATE(MID(D1673, 13, 4), CHOOSE(MATCH( MID(D1673, 5, 3), {"Jan","Feb","Mar","Apr","May","Jun","Jul","Aug","Sep","Oct","Nov","Dec"}, 0), 1, 2, 3, 4, 5, 6, 7, 8, 9, 10, 11, 12), MID(D1673, 9, 2)), "yyyy-mm-dd")</f>
        <v>2009-08-21</v>
      </c>
      <c r="F1673" s="1" t="str">
        <f t="shared" si="183"/>
        <v>22:09:00</v>
      </c>
      <c r="G1673" s="9" t="str">
        <f t="shared" si="184"/>
        <v>August</v>
      </c>
      <c r="H1673" s="5" t="str">
        <f t="shared" si="185"/>
        <v>2009</v>
      </c>
      <c r="I1673" s="1" t="s">
        <v>3477</v>
      </c>
      <c r="J1673" s="1" t="str">
        <f t="shared" si="186"/>
        <v xml:space="preserve">Ariane 5 ECA </v>
      </c>
      <c r="K1673" s="1" t="str">
        <f t="shared" si="187"/>
        <v>JCSAT-12 &amp; Optus D3</v>
      </c>
      <c r="L1673" s="1" t="s">
        <v>346</v>
      </c>
      <c r="M1673" s="1">
        <v>200</v>
      </c>
      <c r="N1673" s="1">
        <f t="shared" si="188"/>
        <v>16600</v>
      </c>
      <c r="O1673" s="1" t="s">
        <v>9</v>
      </c>
    </row>
    <row r="1674" spans="1:15" x14ac:dyDescent="0.3">
      <c r="A1674" s="1" t="s">
        <v>74</v>
      </c>
      <c r="B1674" s="1" t="s">
        <v>3478</v>
      </c>
      <c r="C1674" s="1" t="str">
        <f t="shared" si="182"/>
        <v>USA</v>
      </c>
      <c r="D1674" s="1" t="s">
        <v>3479</v>
      </c>
      <c r="E1674" s="7" t="str">
        <f>TEXT(DATE(MID(D1674, 13, 4), CHOOSE(MATCH( MID(D1674, 5, 3), {"Jan","Feb","Mar","Apr","May","Jun","Jul","Aug","Sep","Oct","Nov","Dec"}, 0), 1, 2, 3, 4, 5, 6, 7, 8, 9, 10, 11, 12), MID(D1674, 9, 2)), "yyyy-mm-dd")</f>
        <v>2009-08-17</v>
      </c>
      <c r="F1674" s="1" t="str">
        <f t="shared" si="183"/>
        <v>10:35:00</v>
      </c>
      <c r="G1674" s="9" t="str">
        <f t="shared" si="184"/>
        <v>August</v>
      </c>
      <c r="H1674" s="5" t="str">
        <f t="shared" si="185"/>
        <v>2009</v>
      </c>
      <c r="I1674" s="1" t="s">
        <v>3480</v>
      </c>
      <c r="J1674" s="1" t="str">
        <f t="shared" si="186"/>
        <v xml:space="preserve">Delta II 7925 </v>
      </c>
      <c r="K1674" s="1" t="str">
        <f t="shared" si="187"/>
        <v>GPS IIRM-8</v>
      </c>
      <c r="L1674" s="1" t="s">
        <v>346</v>
      </c>
      <c r="M1674" s="1"/>
      <c r="N1674" s="1">
        <f t="shared" si="188"/>
        <v>0</v>
      </c>
      <c r="O1674" s="1" t="s">
        <v>9</v>
      </c>
    </row>
    <row r="1675" spans="1:15" x14ac:dyDescent="0.3">
      <c r="A1675" s="1" t="s">
        <v>1623</v>
      </c>
      <c r="B1675" s="1" t="s">
        <v>529</v>
      </c>
      <c r="C1675" s="1" t="str">
        <f t="shared" si="182"/>
        <v>Kazakhstan</v>
      </c>
      <c r="D1675" s="1" t="s">
        <v>3481</v>
      </c>
      <c r="E1675" s="7" t="str">
        <f>TEXT(DATE(MID(D1675, 13, 4), CHOOSE(MATCH( MID(D1675, 5, 3), {"Jan","Feb","Mar","Apr","May","Jun","Jul","Aug","Sep","Oct","Nov","Dec"}, 0), 1, 2, 3, 4, 5, 6, 7, 8, 9, 10, 11, 12), MID(D1675, 9, 2)), "yyyy-mm-dd")</f>
        <v>2009-08-11</v>
      </c>
      <c r="F1675" s="1" t="str">
        <f t="shared" si="183"/>
        <v>19:47:00</v>
      </c>
      <c r="G1675" s="9" t="str">
        <f t="shared" si="184"/>
        <v>August</v>
      </c>
      <c r="H1675" s="5" t="str">
        <f t="shared" si="185"/>
        <v>2009</v>
      </c>
      <c r="I1675" s="1" t="s">
        <v>3482</v>
      </c>
      <c r="J1675" s="1" t="str">
        <f t="shared" si="186"/>
        <v xml:space="preserve">Proton-M/Briz-M </v>
      </c>
      <c r="K1675" s="1" t="str">
        <f t="shared" si="187"/>
        <v>AsiaSat 5</v>
      </c>
      <c r="L1675" s="1" t="s">
        <v>8</v>
      </c>
      <c r="M1675" s="1">
        <v>65</v>
      </c>
      <c r="N1675" s="1">
        <f t="shared" si="188"/>
        <v>5395</v>
      </c>
      <c r="O1675" s="1" t="s">
        <v>9</v>
      </c>
    </row>
    <row r="1676" spans="1:15" x14ac:dyDescent="0.3">
      <c r="A1676" s="1" t="s">
        <v>2539</v>
      </c>
      <c r="B1676" s="1" t="s">
        <v>3344</v>
      </c>
      <c r="C1676" s="1" t="str">
        <f t="shared" si="182"/>
        <v>Kazakhstan</v>
      </c>
      <c r="D1676" s="1" t="s">
        <v>3483</v>
      </c>
      <c r="E1676" s="7" t="str">
        <f>TEXT(DATE(MID(D1676, 13, 4), CHOOSE(MATCH( MID(D1676, 5, 3), {"Jan","Feb","Mar","Apr","May","Jun","Jul","Aug","Sep","Oct","Nov","Dec"}, 0), 1, 2, 3, 4, 5, 6, 7, 8, 9, 10, 11, 12), MID(D1676, 9, 2)), "yyyy-mm-dd")</f>
        <v>2009-07-29</v>
      </c>
      <c r="F1676" s="1" t="str">
        <f t="shared" si="183"/>
        <v>18:46:00</v>
      </c>
      <c r="G1676" s="9" t="str">
        <f t="shared" si="184"/>
        <v>July</v>
      </c>
      <c r="H1676" s="5" t="str">
        <f t="shared" si="185"/>
        <v>2009</v>
      </c>
      <c r="I1676" s="1" t="s">
        <v>3484</v>
      </c>
      <c r="J1676" s="1" t="str">
        <f t="shared" si="186"/>
        <v xml:space="preserve">Dnepr </v>
      </c>
      <c r="K1676" s="1" t="str">
        <f t="shared" si="187"/>
        <v>DubaiSat 1 &amp; Others</v>
      </c>
      <c r="L1676" s="1" t="s">
        <v>346</v>
      </c>
      <c r="M1676" s="1">
        <v>29</v>
      </c>
      <c r="N1676" s="1">
        <f t="shared" si="188"/>
        <v>2407</v>
      </c>
      <c r="O1676" s="1" t="s">
        <v>9</v>
      </c>
    </row>
    <row r="1677" spans="1:15" x14ac:dyDescent="0.3">
      <c r="A1677" s="1" t="s">
        <v>129</v>
      </c>
      <c r="B1677" s="1" t="s">
        <v>1630</v>
      </c>
      <c r="C1677" s="1" t="str">
        <f t="shared" si="182"/>
        <v>Kazakhstan</v>
      </c>
      <c r="D1677" s="1" t="s">
        <v>3485</v>
      </c>
      <c r="E1677" s="7" t="str">
        <f>TEXT(DATE(MID(D1677, 13, 4), CHOOSE(MATCH( MID(D1677, 5, 3), {"Jan","Feb","Mar","Apr","May","Jun","Jul","Aug","Sep","Oct","Nov","Dec"}, 0), 1, 2, 3, 4, 5, 6, 7, 8, 9, 10, 11, 12), MID(D1677, 9, 2)), "yyyy-mm-dd")</f>
        <v>2009-07-24</v>
      </c>
      <c r="F1677" s="1" t="str">
        <f t="shared" si="183"/>
        <v>10:56:00</v>
      </c>
      <c r="G1677" s="9" t="str">
        <f t="shared" si="184"/>
        <v>July</v>
      </c>
      <c r="H1677" s="5" t="str">
        <f t="shared" si="185"/>
        <v>2009</v>
      </c>
      <c r="I1677" s="1" t="s">
        <v>3486</v>
      </c>
      <c r="J1677" s="1" t="str">
        <f t="shared" si="186"/>
        <v xml:space="preserve">Soyuz U </v>
      </c>
      <c r="K1677" s="1" t="str">
        <f t="shared" si="187"/>
        <v>Progress M-67</v>
      </c>
      <c r="L1677" s="1" t="s">
        <v>346</v>
      </c>
      <c r="M1677" s="1">
        <v>20</v>
      </c>
      <c r="N1677" s="1">
        <f t="shared" si="188"/>
        <v>1660</v>
      </c>
      <c r="O1677" s="1" t="s">
        <v>9</v>
      </c>
    </row>
    <row r="1678" spans="1:15" x14ac:dyDescent="0.3">
      <c r="A1678" s="1" t="s">
        <v>4</v>
      </c>
      <c r="B1678" s="1" t="s">
        <v>3373</v>
      </c>
      <c r="C1678" s="1" t="str">
        <f t="shared" si="182"/>
        <v>Russia</v>
      </c>
      <c r="D1678" s="1" t="s">
        <v>3487</v>
      </c>
      <c r="E1678" s="7" t="str">
        <f>TEXT(DATE(MID(D1678, 13, 4), CHOOSE(MATCH( MID(D1678, 5, 3), {"Jan","Feb","Mar","Apr","May","Jun","Jul","Aug","Sep","Oct","Nov","Dec"}, 0), 1, 2, 3, 4, 5, 6, 7, 8, 9, 10, 11, 12), MID(D1678, 9, 2)), "yyyy-mm-dd")</f>
        <v>2009-07-21</v>
      </c>
      <c r="F1678" s="1" t="str">
        <f t="shared" si="183"/>
        <v>03:57:00</v>
      </c>
      <c r="G1678" s="9" t="str">
        <f t="shared" si="184"/>
        <v>July</v>
      </c>
      <c r="H1678" s="5" t="str">
        <f t="shared" si="185"/>
        <v>2009</v>
      </c>
      <c r="I1678" s="1" t="s">
        <v>3488</v>
      </c>
      <c r="J1678" s="1" t="str">
        <f t="shared" si="186"/>
        <v xml:space="preserve">Cosmos-3M </v>
      </c>
      <c r="K1678" s="1" t="str">
        <f t="shared" si="187"/>
        <v>Cosmos 2454</v>
      </c>
      <c r="L1678" s="1" t="s">
        <v>346</v>
      </c>
      <c r="M1678" s="1"/>
      <c r="N1678" s="1">
        <f t="shared" si="188"/>
        <v>0</v>
      </c>
      <c r="O1678" s="1" t="s">
        <v>9</v>
      </c>
    </row>
    <row r="1679" spans="1:15" x14ac:dyDescent="0.3">
      <c r="A1679" s="1" t="s">
        <v>657</v>
      </c>
      <c r="B1679" s="1" t="s">
        <v>30</v>
      </c>
      <c r="C1679" s="1" t="str">
        <f t="shared" si="182"/>
        <v>USA</v>
      </c>
      <c r="D1679" s="1" t="s">
        <v>3489</v>
      </c>
      <c r="E1679" s="7" t="str">
        <f>TEXT(DATE(MID(D1679, 13, 4), CHOOSE(MATCH( MID(D1679, 5, 3), {"Jan","Feb","Mar","Apr","May","Jun","Jul","Aug","Sep","Oct","Nov","Dec"}, 0), 1, 2, 3, 4, 5, 6, 7, 8, 9, 10, 11, 12), MID(D1679, 9, 2)), "yyyy-mm-dd")</f>
        <v>2009-07-15</v>
      </c>
      <c r="F1679" s="1" t="str">
        <f t="shared" si="183"/>
        <v>22:03:00</v>
      </c>
      <c r="G1679" s="9" t="str">
        <f t="shared" si="184"/>
        <v>July</v>
      </c>
      <c r="H1679" s="5" t="str">
        <f t="shared" si="185"/>
        <v>2009</v>
      </c>
      <c r="I1679" s="1" t="s">
        <v>3490</v>
      </c>
      <c r="J1679" s="1" t="str">
        <f t="shared" si="186"/>
        <v xml:space="preserve">Space Shuttle Endeavour </v>
      </c>
      <c r="K1679" s="1" t="str">
        <f t="shared" si="187"/>
        <v>STS-127</v>
      </c>
      <c r="L1679" s="1" t="s">
        <v>346</v>
      </c>
      <c r="M1679" s="1">
        <v>450</v>
      </c>
      <c r="N1679" s="1">
        <f t="shared" si="188"/>
        <v>37350</v>
      </c>
      <c r="O1679" s="1" t="s">
        <v>9</v>
      </c>
    </row>
    <row r="1680" spans="1:15" x14ac:dyDescent="0.3">
      <c r="A1680" s="1" t="s">
        <v>10</v>
      </c>
      <c r="B1680" s="1" t="s">
        <v>3491</v>
      </c>
      <c r="C1680" s="1" t="str">
        <f t="shared" si="182"/>
        <v>Marshall Islands</v>
      </c>
      <c r="D1680" s="1" t="s">
        <v>3492</v>
      </c>
      <c r="E1680" s="7" t="str">
        <f>TEXT(DATE(MID(D1680, 13, 4), CHOOSE(MATCH( MID(D1680, 5, 3), {"Jan","Feb","Mar","Apr","May","Jun","Jul","Aug","Sep","Oct","Nov","Dec"}, 0), 1, 2, 3, 4, 5, 6, 7, 8, 9, 10, 11, 12), MID(D1680, 9, 2)), "yyyy-mm-dd")</f>
        <v>2009-07-14</v>
      </c>
      <c r="F1680" s="1" t="str">
        <f t="shared" si="183"/>
        <v>03:35:00</v>
      </c>
      <c r="G1680" s="9" t="str">
        <f t="shared" si="184"/>
        <v>July</v>
      </c>
      <c r="H1680" s="5" t="str">
        <f t="shared" si="185"/>
        <v>2009</v>
      </c>
      <c r="I1680" s="1" t="s">
        <v>3493</v>
      </c>
      <c r="J1680" s="1" t="str">
        <f t="shared" si="186"/>
        <v xml:space="preserve">Falcon 1 </v>
      </c>
      <c r="K1680" s="1" t="str">
        <f t="shared" si="187"/>
        <v>RazakSat 1</v>
      </c>
      <c r="L1680" s="1" t="s">
        <v>346</v>
      </c>
      <c r="M1680" s="1">
        <v>7</v>
      </c>
      <c r="N1680" s="1">
        <f t="shared" si="188"/>
        <v>581</v>
      </c>
      <c r="O1680" s="1" t="s">
        <v>9</v>
      </c>
    </row>
    <row r="1681" spans="1:15" x14ac:dyDescent="0.3">
      <c r="A1681" s="1" t="s">
        <v>4</v>
      </c>
      <c r="B1681" s="1" t="s">
        <v>1561</v>
      </c>
      <c r="C1681" s="1" t="str">
        <f t="shared" si="182"/>
        <v>Russia</v>
      </c>
      <c r="D1681" s="1" t="s">
        <v>3494</v>
      </c>
      <c r="E1681" s="7" t="str">
        <f>TEXT(DATE(MID(D1681, 13, 4), CHOOSE(MATCH( MID(D1681, 5, 3), {"Jan","Feb","Mar","Apr","May","Jun","Jul","Aug","Sep","Oct","Nov","Dec"}, 0), 1, 2, 3, 4, 5, 6, 7, 8, 9, 10, 11, 12), MID(D1681, 9, 2)), "yyyy-mm-dd")</f>
        <v>2009-07-06</v>
      </c>
      <c r="F1681" s="1" t="str">
        <f t="shared" si="183"/>
        <v>01:26:00</v>
      </c>
      <c r="G1681" s="9" t="str">
        <f t="shared" si="184"/>
        <v>July</v>
      </c>
      <c r="H1681" s="5" t="str">
        <f t="shared" si="185"/>
        <v>2009</v>
      </c>
      <c r="I1681" s="1" t="s">
        <v>3495</v>
      </c>
      <c r="J1681" s="1" t="str">
        <f t="shared" si="186"/>
        <v xml:space="preserve">Rokot/Briz KM </v>
      </c>
      <c r="K1681" s="1" t="str">
        <f t="shared" si="187"/>
        <v>Cosmos 2451 to 2453</v>
      </c>
      <c r="L1681" s="1" t="s">
        <v>346</v>
      </c>
      <c r="M1681" s="1">
        <v>13</v>
      </c>
      <c r="N1681" s="1">
        <f t="shared" si="188"/>
        <v>1079</v>
      </c>
      <c r="O1681" s="1" t="s">
        <v>9</v>
      </c>
    </row>
    <row r="1682" spans="1:15" x14ac:dyDescent="0.3">
      <c r="A1682" s="1" t="s">
        <v>233</v>
      </c>
      <c r="B1682" s="1" t="s">
        <v>379</v>
      </c>
      <c r="C1682" s="1" t="str">
        <f t="shared" si="182"/>
        <v>France</v>
      </c>
      <c r="D1682" s="1" t="s">
        <v>3496</v>
      </c>
      <c r="E1682" s="7" t="str">
        <f>TEXT(DATE(MID(D1682, 13, 4), CHOOSE(MATCH( MID(D1682, 5, 3), {"Jan","Feb","Mar","Apr","May","Jun","Jul","Aug","Sep","Oct","Nov","Dec"}, 0), 1, 2, 3, 4, 5, 6, 7, 8, 9, 10, 11, 12), MID(D1682, 9, 2)), "yyyy-mm-dd")</f>
        <v>2009-07-01</v>
      </c>
      <c r="F1682" s="1" t="str">
        <f t="shared" si="183"/>
        <v>17:52:00</v>
      </c>
      <c r="G1682" s="9" t="str">
        <f t="shared" si="184"/>
        <v>July</v>
      </c>
      <c r="H1682" s="5" t="str">
        <f t="shared" si="185"/>
        <v>2009</v>
      </c>
      <c r="I1682" s="1" t="s">
        <v>3497</v>
      </c>
      <c r="J1682" s="1" t="str">
        <f t="shared" si="186"/>
        <v xml:space="preserve">Ariane 5 ECA </v>
      </c>
      <c r="K1682" s="1" t="str">
        <f t="shared" si="187"/>
        <v>TerreStar-1</v>
      </c>
      <c r="L1682" s="1" t="s">
        <v>346</v>
      </c>
      <c r="M1682" s="1">
        <v>200</v>
      </c>
      <c r="N1682" s="1">
        <f t="shared" si="188"/>
        <v>16600</v>
      </c>
      <c r="O1682" s="1" t="s">
        <v>9</v>
      </c>
    </row>
    <row r="1683" spans="1:15" x14ac:dyDescent="0.3">
      <c r="A1683" s="1" t="s">
        <v>1623</v>
      </c>
      <c r="B1683" s="1" t="s">
        <v>529</v>
      </c>
      <c r="C1683" s="1" t="str">
        <f t="shared" si="182"/>
        <v>Kazakhstan</v>
      </c>
      <c r="D1683" s="1" t="s">
        <v>3498</v>
      </c>
      <c r="E1683" s="7" t="str">
        <f>TEXT(DATE(MID(D1683, 13, 4), CHOOSE(MATCH( MID(D1683, 5, 3), {"Jan","Feb","Mar","Apr","May","Jun","Jul","Aug","Sep","Oct","Nov","Dec"}, 0), 1, 2, 3, 4, 5, 6, 7, 8, 9, 10, 11, 12), MID(D1683, 9, 2)), "yyyy-mm-dd")</f>
        <v>2009-06-30</v>
      </c>
      <c r="F1683" s="1" t="str">
        <f t="shared" si="183"/>
        <v>19:09:00</v>
      </c>
      <c r="G1683" s="9" t="str">
        <f t="shared" si="184"/>
        <v>June</v>
      </c>
      <c r="H1683" s="5" t="str">
        <f t="shared" si="185"/>
        <v>2009</v>
      </c>
      <c r="I1683" s="1" t="s">
        <v>3499</v>
      </c>
      <c r="J1683" s="1" t="str">
        <f t="shared" si="186"/>
        <v xml:space="preserve">Proton-M/Briz-M </v>
      </c>
      <c r="K1683" s="1" t="str">
        <f t="shared" si="187"/>
        <v>Sirius FM5</v>
      </c>
      <c r="L1683" s="1" t="s">
        <v>8</v>
      </c>
      <c r="M1683" s="1">
        <v>65</v>
      </c>
      <c r="N1683" s="1">
        <f t="shared" si="188"/>
        <v>5395</v>
      </c>
      <c r="O1683" s="1" t="s">
        <v>9</v>
      </c>
    </row>
    <row r="1684" spans="1:15" x14ac:dyDescent="0.3">
      <c r="A1684" s="1" t="s">
        <v>74</v>
      </c>
      <c r="B1684" s="1" t="s">
        <v>390</v>
      </c>
      <c r="C1684" s="1" t="str">
        <f t="shared" si="182"/>
        <v>USA</v>
      </c>
      <c r="D1684" s="1" t="s">
        <v>3500</v>
      </c>
      <c r="E1684" s="7" t="str">
        <f>TEXT(DATE(MID(D1684, 13, 4), CHOOSE(MATCH( MID(D1684, 5, 3), {"Jan","Feb","Mar","Apr","May","Jun","Jul","Aug","Sep","Oct","Nov","Dec"}, 0), 1, 2, 3, 4, 5, 6, 7, 8, 9, 10, 11, 12), MID(D1684, 9, 2)), "yyyy-mm-dd")</f>
        <v>2009-06-27</v>
      </c>
      <c r="F1684" s="1" t="str">
        <f t="shared" si="183"/>
        <v>22:51:00</v>
      </c>
      <c r="G1684" s="9" t="str">
        <f t="shared" si="184"/>
        <v>June</v>
      </c>
      <c r="H1684" s="5" t="str">
        <f t="shared" si="185"/>
        <v>2009</v>
      </c>
      <c r="I1684" s="1" t="s">
        <v>3501</v>
      </c>
      <c r="J1684" s="1" t="str">
        <f t="shared" si="186"/>
        <v xml:space="preserve">Delta IV Medium+ (4,2) </v>
      </c>
      <c r="K1684" s="1" t="str">
        <f t="shared" si="187"/>
        <v>GOES-O (GOES-14)</v>
      </c>
      <c r="L1684" s="1" t="s">
        <v>346</v>
      </c>
      <c r="M1684" s="1">
        <v>164</v>
      </c>
      <c r="N1684" s="1">
        <f t="shared" si="188"/>
        <v>13612</v>
      </c>
      <c r="O1684" s="1" t="s">
        <v>9</v>
      </c>
    </row>
    <row r="1685" spans="1:15" x14ac:dyDescent="0.3">
      <c r="A1685" s="1" t="s">
        <v>2835</v>
      </c>
      <c r="B1685" s="1" t="s">
        <v>2022</v>
      </c>
      <c r="C1685" s="1" t="str">
        <f t="shared" si="182"/>
        <v>Kazakhstan</v>
      </c>
      <c r="D1685" s="1" t="s">
        <v>3502</v>
      </c>
      <c r="E1685" s="7" t="str">
        <f>TEXT(DATE(MID(D1685, 13, 4), CHOOSE(MATCH( MID(D1685, 5, 3), {"Jan","Feb","Mar","Apr","May","Jun","Jul","Aug","Sep","Oct","Nov","Dec"}, 0), 1, 2, 3, 4, 5, 6, 7, 8, 9, 10, 11, 12), MID(D1685, 9, 2)), "yyyy-mm-dd")</f>
        <v>2009-06-21</v>
      </c>
      <c r="F1685" s="1" t="str">
        <f t="shared" si="183"/>
        <v>21:50:00</v>
      </c>
      <c r="G1685" s="9" t="str">
        <f t="shared" si="184"/>
        <v>June</v>
      </c>
      <c r="H1685" s="5" t="str">
        <f t="shared" si="185"/>
        <v>2009</v>
      </c>
      <c r="I1685" s="1" t="s">
        <v>3503</v>
      </c>
      <c r="J1685" s="1" t="str">
        <f t="shared" si="186"/>
        <v xml:space="preserve">Zenit-3 SLB </v>
      </c>
      <c r="K1685" s="1" t="str">
        <f t="shared" si="187"/>
        <v>MEASAT 3a</v>
      </c>
      <c r="L1685" s="1" t="s">
        <v>346</v>
      </c>
      <c r="M1685" s="1"/>
      <c r="N1685" s="1">
        <f t="shared" si="188"/>
        <v>0</v>
      </c>
      <c r="O1685" s="1" t="s">
        <v>9</v>
      </c>
    </row>
    <row r="1686" spans="1:15" x14ac:dyDescent="0.3">
      <c r="A1686" s="1" t="s">
        <v>74</v>
      </c>
      <c r="B1686" s="1" t="s">
        <v>75</v>
      </c>
      <c r="C1686" s="1" t="str">
        <f t="shared" si="182"/>
        <v>USA</v>
      </c>
      <c r="D1686" s="1" t="s">
        <v>3504</v>
      </c>
      <c r="E1686" s="7" t="str">
        <f>TEXT(DATE(MID(D1686, 13, 4), CHOOSE(MATCH( MID(D1686, 5, 3), {"Jan","Feb","Mar","Apr","May","Jun","Jul","Aug","Sep","Oct","Nov","Dec"}, 0), 1, 2, 3, 4, 5, 6, 7, 8, 9, 10, 11, 12), MID(D1686, 9, 2)), "yyyy-mm-dd")</f>
        <v>2009-06-18</v>
      </c>
      <c r="F1686" s="1" t="str">
        <f t="shared" si="183"/>
        <v>21:32:00</v>
      </c>
      <c r="G1686" s="9" t="str">
        <f t="shared" si="184"/>
        <v>June</v>
      </c>
      <c r="H1686" s="5" t="str">
        <f t="shared" si="185"/>
        <v>2009</v>
      </c>
      <c r="I1686" s="1" t="s">
        <v>3505</v>
      </c>
      <c r="J1686" s="1" t="str">
        <f t="shared" si="186"/>
        <v xml:space="preserve">Atlas V 401 </v>
      </c>
      <c r="K1686" s="1" t="str">
        <f t="shared" si="187"/>
        <v>LRO/LCROSS</v>
      </c>
      <c r="L1686" s="1" t="s">
        <v>8</v>
      </c>
      <c r="M1686" s="1">
        <v>109</v>
      </c>
      <c r="N1686" s="1">
        <f t="shared" si="188"/>
        <v>9047</v>
      </c>
      <c r="O1686" s="1" t="s">
        <v>9</v>
      </c>
    </row>
    <row r="1687" spans="1:15" x14ac:dyDescent="0.3">
      <c r="A1687" s="1" t="s">
        <v>129</v>
      </c>
      <c r="B1687" s="1" t="s">
        <v>1630</v>
      </c>
      <c r="C1687" s="1" t="str">
        <f t="shared" si="182"/>
        <v>Kazakhstan</v>
      </c>
      <c r="D1687" s="1" t="s">
        <v>3506</v>
      </c>
      <c r="E1687" s="7" t="str">
        <f>TEXT(DATE(MID(D1687, 13, 4), CHOOSE(MATCH( MID(D1687, 5, 3), {"Jan","Feb","Mar","Apr","May","Jun","Jul","Aug","Sep","Oct","Nov","Dec"}, 0), 1, 2, 3, 4, 5, 6, 7, 8, 9, 10, 11, 12), MID(D1687, 9, 2)), "yyyy-mm-dd")</f>
        <v>2009-05-27</v>
      </c>
      <c r="F1687" s="1" t="str">
        <f t="shared" si="183"/>
        <v>10:34:00</v>
      </c>
      <c r="G1687" s="9" t="str">
        <f t="shared" si="184"/>
        <v>May</v>
      </c>
      <c r="H1687" s="5" t="str">
        <f t="shared" si="185"/>
        <v>2009</v>
      </c>
      <c r="I1687" s="1" t="s">
        <v>3507</v>
      </c>
      <c r="J1687" s="1" t="str">
        <f t="shared" si="186"/>
        <v xml:space="preserve">Soyuz FG </v>
      </c>
      <c r="K1687" s="1" t="str">
        <f t="shared" si="187"/>
        <v>Soyuz TMA-15</v>
      </c>
      <c r="L1687" s="1" t="s">
        <v>346</v>
      </c>
      <c r="M1687" s="1"/>
      <c r="N1687" s="1">
        <f t="shared" si="188"/>
        <v>0</v>
      </c>
      <c r="O1687" s="1" t="s">
        <v>9</v>
      </c>
    </row>
    <row r="1688" spans="1:15" x14ac:dyDescent="0.3">
      <c r="A1688" s="1" t="s">
        <v>4</v>
      </c>
      <c r="B1688" s="1" t="s">
        <v>5</v>
      </c>
      <c r="C1688" s="1" t="str">
        <f t="shared" si="182"/>
        <v>Russia</v>
      </c>
      <c r="D1688" s="1" t="s">
        <v>3508</v>
      </c>
      <c r="E1688" s="7" t="str">
        <f>TEXT(DATE(MID(D1688, 13, 4), CHOOSE(MATCH( MID(D1688, 5, 3), {"Jan","Feb","Mar","Apr","May","Jun","Jul","Aug","Sep","Oct","Nov","Dec"}, 0), 1, 2, 3, 4, 5, 6, 7, 8, 9, 10, 11, 12), MID(D1688, 9, 2)), "yyyy-mm-dd")</f>
        <v>2009-05-21</v>
      </c>
      <c r="F1688" s="1" t="str">
        <f t="shared" si="183"/>
        <v>21:53:00</v>
      </c>
      <c r="G1688" s="9" t="str">
        <f t="shared" si="184"/>
        <v>May</v>
      </c>
      <c r="H1688" s="5" t="str">
        <f t="shared" si="185"/>
        <v>2009</v>
      </c>
      <c r="I1688" s="1" t="s">
        <v>3509</v>
      </c>
      <c r="J1688" s="1" t="str">
        <f t="shared" si="186"/>
        <v xml:space="preserve">Soyuz 2.1a/Fregat-M </v>
      </c>
      <c r="K1688" s="1" t="str">
        <f t="shared" si="187"/>
        <v>Meridian nÂ°12L</v>
      </c>
      <c r="L1688" s="1" t="s">
        <v>8</v>
      </c>
      <c r="M1688" s="1">
        <v>23</v>
      </c>
      <c r="N1688" s="1">
        <f t="shared" si="188"/>
        <v>1909</v>
      </c>
      <c r="O1688" s="1" t="s">
        <v>117</v>
      </c>
    </row>
    <row r="1689" spans="1:15" x14ac:dyDescent="0.3">
      <c r="A1689" s="1" t="s">
        <v>342</v>
      </c>
      <c r="B1689" s="1" t="s">
        <v>1197</v>
      </c>
      <c r="C1689" s="1" t="str">
        <f t="shared" si="182"/>
        <v>USA</v>
      </c>
      <c r="D1689" s="1" t="s">
        <v>3510</v>
      </c>
      <c r="E1689" s="7" t="str">
        <f>TEXT(DATE(MID(D1689, 13, 4), CHOOSE(MATCH( MID(D1689, 5, 3), {"Jan","Feb","Mar","Apr","May","Jun","Jul","Aug","Sep","Oct","Nov","Dec"}, 0), 1, 2, 3, 4, 5, 6, 7, 8, 9, 10, 11, 12), MID(D1689, 9, 2)), "yyyy-mm-dd")</f>
        <v>2009-05-19</v>
      </c>
      <c r="F1689" s="1" t="str">
        <f t="shared" si="183"/>
        <v>23:55:00</v>
      </c>
      <c r="G1689" s="9" t="str">
        <f t="shared" si="184"/>
        <v>May</v>
      </c>
      <c r="H1689" s="5" t="str">
        <f t="shared" si="185"/>
        <v>2009</v>
      </c>
      <c r="I1689" s="1" t="s">
        <v>3511</v>
      </c>
      <c r="J1689" s="1" t="str">
        <f t="shared" si="186"/>
        <v xml:space="preserve">Minotaur I </v>
      </c>
      <c r="K1689" s="1" t="str">
        <f t="shared" si="187"/>
        <v>TacSat-3 / PharmaSat / AeroCube 3 / HawkSat I / CP6</v>
      </c>
      <c r="L1689" s="1" t="s">
        <v>8</v>
      </c>
      <c r="M1689" s="1">
        <v>40</v>
      </c>
      <c r="N1689" s="1">
        <f t="shared" si="188"/>
        <v>3320</v>
      </c>
      <c r="O1689" s="1" t="s">
        <v>9</v>
      </c>
    </row>
    <row r="1690" spans="1:15" x14ac:dyDescent="0.3">
      <c r="A1690" s="1" t="s">
        <v>1623</v>
      </c>
      <c r="B1690" s="1" t="s">
        <v>529</v>
      </c>
      <c r="C1690" s="1" t="str">
        <f t="shared" si="182"/>
        <v>Kazakhstan</v>
      </c>
      <c r="D1690" s="1" t="s">
        <v>3512</v>
      </c>
      <c r="E1690" s="7" t="str">
        <f>TEXT(DATE(MID(D1690, 13, 4), CHOOSE(MATCH( MID(D1690, 5, 3), {"Jan","Feb","Mar","Apr","May","Jun","Jul","Aug","Sep","Oct","Nov","Dec"}, 0), 1, 2, 3, 4, 5, 6, 7, 8, 9, 10, 11, 12), MID(D1690, 9, 2)), "yyyy-mm-dd")</f>
        <v>2009-05-16</v>
      </c>
      <c r="F1690" s="1" t="str">
        <f t="shared" si="183"/>
        <v>00:57:00</v>
      </c>
      <c r="G1690" s="9" t="str">
        <f t="shared" si="184"/>
        <v>May</v>
      </c>
      <c r="H1690" s="5" t="str">
        <f t="shared" si="185"/>
        <v>2009</v>
      </c>
      <c r="I1690" s="1" t="s">
        <v>3513</v>
      </c>
      <c r="J1690" s="1" t="str">
        <f t="shared" si="186"/>
        <v xml:space="preserve">Proton-M/Briz-M </v>
      </c>
      <c r="K1690" s="1" t="str">
        <f t="shared" si="187"/>
        <v>ProtoStar 2</v>
      </c>
      <c r="L1690" s="1" t="s">
        <v>8</v>
      </c>
      <c r="M1690" s="1">
        <v>65</v>
      </c>
      <c r="N1690" s="1">
        <f t="shared" si="188"/>
        <v>5395</v>
      </c>
      <c r="O1690" s="1" t="s">
        <v>9</v>
      </c>
    </row>
    <row r="1691" spans="1:15" x14ac:dyDescent="0.3">
      <c r="A1691" s="1" t="s">
        <v>233</v>
      </c>
      <c r="B1691" s="1" t="s">
        <v>379</v>
      </c>
      <c r="C1691" s="1" t="str">
        <f t="shared" si="182"/>
        <v>France</v>
      </c>
      <c r="D1691" s="1" t="s">
        <v>3514</v>
      </c>
      <c r="E1691" s="7" t="str">
        <f>TEXT(DATE(MID(D1691, 13, 4), CHOOSE(MATCH( MID(D1691, 5, 3), {"Jan","Feb","Mar","Apr","May","Jun","Jul","Aug","Sep","Oct","Nov","Dec"}, 0), 1, 2, 3, 4, 5, 6, 7, 8, 9, 10, 11, 12), MID(D1691, 9, 2)), "yyyy-mm-dd")</f>
        <v>2009-05-14</v>
      </c>
      <c r="F1691" s="1" t="str">
        <f t="shared" si="183"/>
        <v>13:12:00</v>
      </c>
      <c r="G1691" s="9" t="str">
        <f t="shared" si="184"/>
        <v>May</v>
      </c>
      <c r="H1691" s="5" t="str">
        <f t="shared" si="185"/>
        <v>2009</v>
      </c>
      <c r="I1691" s="1" t="s">
        <v>3515</v>
      </c>
      <c r="J1691" s="1" t="str">
        <f t="shared" si="186"/>
        <v xml:space="preserve">Ariane 5 ECA </v>
      </c>
      <c r="K1691" s="1" t="str">
        <f t="shared" si="187"/>
        <v>Herschel &amp; Planck</v>
      </c>
      <c r="L1691" s="1" t="s">
        <v>346</v>
      </c>
      <c r="M1691" s="1">
        <v>200</v>
      </c>
      <c r="N1691" s="1">
        <f t="shared" si="188"/>
        <v>16600</v>
      </c>
      <c r="O1691" s="1" t="s">
        <v>9</v>
      </c>
    </row>
    <row r="1692" spans="1:15" x14ac:dyDescent="0.3">
      <c r="A1692" s="1" t="s">
        <v>657</v>
      </c>
      <c r="B1692" s="1" t="s">
        <v>30</v>
      </c>
      <c r="C1692" s="1" t="str">
        <f t="shared" si="182"/>
        <v>USA</v>
      </c>
      <c r="D1692" s="1" t="s">
        <v>3516</v>
      </c>
      <c r="E1692" s="7" t="str">
        <f>TEXT(DATE(MID(D1692, 13, 4), CHOOSE(MATCH( MID(D1692, 5, 3), {"Jan","Feb","Mar","Apr","May","Jun","Jul","Aug","Sep","Oct","Nov","Dec"}, 0), 1, 2, 3, 4, 5, 6, 7, 8, 9, 10, 11, 12), MID(D1692, 9, 2)), "yyyy-mm-dd")</f>
        <v>2009-05-11</v>
      </c>
      <c r="F1692" s="1" t="str">
        <f t="shared" si="183"/>
        <v>18:01:00</v>
      </c>
      <c r="G1692" s="9" t="str">
        <f t="shared" si="184"/>
        <v>May</v>
      </c>
      <c r="H1692" s="5" t="str">
        <f t="shared" si="185"/>
        <v>2009</v>
      </c>
      <c r="I1692" s="1" t="s">
        <v>3517</v>
      </c>
      <c r="J1692" s="1" t="str">
        <f t="shared" si="186"/>
        <v xml:space="preserve">Space Shuttle Atlantis </v>
      </c>
      <c r="K1692" s="1" t="str">
        <f t="shared" si="187"/>
        <v>STS-125</v>
      </c>
      <c r="L1692" s="1" t="s">
        <v>346</v>
      </c>
      <c r="M1692" s="1">
        <v>450</v>
      </c>
      <c r="N1692" s="1">
        <f t="shared" si="188"/>
        <v>37350</v>
      </c>
      <c r="O1692" s="1" t="s">
        <v>9</v>
      </c>
    </row>
    <row r="1693" spans="1:15" x14ac:dyDescent="0.3">
      <c r="A1693" s="1" t="s">
        <v>129</v>
      </c>
      <c r="B1693" s="1" t="s">
        <v>1630</v>
      </c>
      <c r="C1693" s="1" t="str">
        <f t="shared" si="182"/>
        <v>Kazakhstan</v>
      </c>
      <c r="D1693" s="1" t="s">
        <v>3518</v>
      </c>
      <c r="E1693" s="7" t="str">
        <f>TEXT(DATE(MID(D1693, 13, 4), CHOOSE(MATCH( MID(D1693, 5, 3), {"Jan","Feb","Mar","Apr","May","Jun","Jul","Aug","Sep","Oct","Nov","Dec"}, 0), 1, 2, 3, 4, 5, 6, 7, 8, 9, 10, 11, 12), MID(D1693, 9, 2)), "yyyy-mm-dd")</f>
        <v>2009-05-07</v>
      </c>
      <c r="F1693" s="1" t="str">
        <f t="shared" si="183"/>
        <v>18:37:00</v>
      </c>
      <c r="G1693" s="9" t="str">
        <f t="shared" si="184"/>
        <v>May</v>
      </c>
      <c r="H1693" s="5" t="str">
        <f t="shared" si="185"/>
        <v>2009</v>
      </c>
      <c r="I1693" s="1" t="s">
        <v>3519</v>
      </c>
      <c r="J1693" s="1" t="str">
        <f t="shared" si="186"/>
        <v xml:space="preserve">Soyuz U </v>
      </c>
      <c r="K1693" s="1" t="str">
        <f t="shared" si="187"/>
        <v>Progress M-02M</v>
      </c>
      <c r="L1693" s="1" t="s">
        <v>346</v>
      </c>
      <c r="M1693" s="1">
        <v>20</v>
      </c>
      <c r="N1693" s="1">
        <f t="shared" si="188"/>
        <v>1660</v>
      </c>
      <c r="O1693" s="1" t="s">
        <v>9</v>
      </c>
    </row>
    <row r="1694" spans="1:15" x14ac:dyDescent="0.3">
      <c r="A1694" s="1" t="s">
        <v>74</v>
      </c>
      <c r="B1694" s="1" t="s">
        <v>114</v>
      </c>
      <c r="C1694" s="1" t="str">
        <f t="shared" si="182"/>
        <v>USA</v>
      </c>
      <c r="D1694" s="1" t="s">
        <v>3520</v>
      </c>
      <c r="E1694" s="7" t="str">
        <f>TEXT(DATE(MID(D1694, 13, 4), CHOOSE(MATCH( MID(D1694, 5, 3), {"Jan","Feb","Mar","Apr","May","Jun","Jul","Aug","Sep","Oct","Nov","Dec"}, 0), 1, 2, 3, 4, 5, 6, 7, 8, 9, 10, 11, 12), MID(D1694, 9, 2)), "yyyy-mm-dd")</f>
        <v>2009-05-05</v>
      </c>
      <c r="F1694" s="1" t="str">
        <f t="shared" si="183"/>
        <v>20:24:00</v>
      </c>
      <c r="G1694" s="9" t="str">
        <f t="shared" si="184"/>
        <v>May</v>
      </c>
      <c r="H1694" s="5" t="str">
        <f t="shared" si="185"/>
        <v>2009</v>
      </c>
      <c r="I1694" s="1" t="s">
        <v>3521</v>
      </c>
      <c r="J1694" s="1" t="str">
        <f t="shared" si="186"/>
        <v xml:space="preserve">Delta II 7920-10C </v>
      </c>
      <c r="K1694" s="1" t="str">
        <f t="shared" si="187"/>
        <v>STSS-ATRR</v>
      </c>
      <c r="L1694" s="1" t="s">
        <v>346</v>
      </c>
      <c r="M1694" s="1"/>
      <c r="N1694" s="1">
        <f t="shared" si="188"/>
        <v>0</v>
      </c>
      <c r="O1694" s="1" t="s">
        <v>9</v>
      </c>
    </row>
    <row r="1695" spans="1:15" x14ac:dyDescent="0.3">
      <c r="A1695" s="1" t="s">
        <v>4</v>
      </c>
      <c r="B1695" s="1" t="s">
        <v>3038</v>
      </c>
      <c r="C1695" s="1" t="str">
        <f t="shared" si="182"/>
        <v>Russia</v>
      </c>
      <c r="D1695" s="1" t="s">
        <v>3522</v>
      </c>
      <c r="E1695" s="7" t="str">
        <f>TEXT(DATE(MID(D1695, 13, 4), CHOOSE(MATCH( MID(D1695, 5, 3), {"Jan","Feb","Mar","Apr","May","Jun","Jul","Aug","Sep","Oct","Nov","Dec"}, 0), 1, 2, 3, 4, 5, 6, 7, 8, 9, 10, 11, 12), MID(D1695, 9, 2)), "yyyy-mm-dd")</f>
        <v>2009-04-29</v>
      </c>
      <c r="F1695" s="1" t="str">
        <f t="shared" si="183"/>
        <v>16:58:00</v>
      </c>
      <c r="G1695" s="9" t="str">
        <f t="shared" si="184"/>
        <v>April</v>
      </c>
      <c r="H1695" s="5" t="str">
        <f t="shared" si="185"/>
        <v>2009</v>
      </c>
      <c r="I1695" s="1" t="s">
        <v>3523</v>
      </c>
      <c r="J1695" s="1" t="str">
        <f t="shared" si="186"/>
        <v xml:space="preserve">Soyuz U </v>
      </c>
      <c r="K1695" s="1" t="str">
        <f t="shared" si="187"/>
        <v>Cosmos 2450</v>
      </c>
      <c r="L1695" s="1" t="s">
        <v>346</v>
      </c>
      <c r="M1695" s="1">
        <v>20</v>
      </c>
      <c r="N1695" s="1">
        <f t="shared" si="188"/>
        <v>1660</v>
      </c>
      <c r="O1695" s="1" t="s">
        <v>9</v>
      </c>
    </row>
    <row r="1696" spans="1:15" x14ac:dyDescent="0.3">
      <c r="A1696" s="1" t="s">
        <v>14</v>
      </c>
      <c r="B1696" s="1" t="s">
        <v>3524</v>
      </c>
      <c r="C1696" s="1" t="str">
        <f t="shared" si="182"/>
        <v>China</v>
      </c>
      <c r="D1696" s="1" t="s">
        <v>3525</v>
      </c>
      <c r="E1696" s="7" t="str">
        <f>TEXT(DATE(MID(D1696, 13, 4), CHOOSE(MATCH( MID(D1696, 5, 3), {"Jan","Feb","Mar","Apr","May","Jun","Jul","Aug","Sep","Oct","Nov","Dec"}, 0), 1, 2, 3, 4, 5, 6, 7, 8, 9, 10, 11, 12), MID(D1696, 9, 2)), "yyyy-mm-dd")</f>
        <v>2009-04-22</v>
      </c>
      <c r="F1696" s="1" t="str">
        <f t="shared" si="183"/>
        <v>02:55:00</v>
      </c>
      <c r="G1696" s="9" t="str">
        <f t="shared" si="184"/>
        <v>April</v>
      </c>
      <c r="H1696" s="5" t="str">
        <f t="shared" si="185"/>
        <v>2009</v>
      </c>
      <c r="I1696" s="1" t="s">
        <v>3526</v>
      </c>
      <c r="J1696" s="1" t="str">
        <f t="shared" si="186"/>
        <v xml:space="preserve">Long March 2C </v>
      </c>
      <c r="K1696" s="1" t="str">
        <f t="shared" si="187"/>
        <v>Yaogan 6</v>
      </c>
      <c r="L1696" s="1" t="s">
        <v>8</v>
      </c>
      <c r="M1696" s="1">
        <v>30.8</v>
      </c>
      <c r="N1696" s="1">
        <f t="shared" si="188"/>
        <v>2556.4</v>
      </c>
      <c r="O1696" s="1" t="s">
        <v>9</v>
      </c>
    </row>
    <row r="1697" spans="1:15" x14ac:dyDescent="0.3">
      <c r="A1697" s="1" t="s">
        <v>2701</v>
      </c>
      <c r="B1697" s="1" t="s">
        <v>2702</v>
      </c>
      <c r="C1697" s="1" t="str">
        <f t="shared" si="182"/>
        <v>Pacific Ocean</v>
      </c>
      <c r="D1697" s="1" t="s">
        <v>3527</v>
      </c>
      <c r="E1697" s="7" t="str">
        <f>TEXT(DATE(MID(D1697, 13, 4), CHOOSE(MATCH( MID(D1697, 5, 3), {"Jan","Feb","Mar","Apr","May","Jun","Jul","Aug","Sep","Oct","Nov","Dec"}, 0), 1, 2, 3, 4, 5, 6, 7, 8, 9, 10, 11, 12), MID(D1697, 9, 2)), "yyyy-mm-dd")</f>
        <v>2009-04-20</v>
      </c>
      <c r="F1697" s="1" t="str">
        <f t="shared" si="183"/>
        <v>08:15:00</v>
      </c>
      <c r="G1697" s="9" t="str">
        <f t="shared" si="184"/>
        <v>April</v>
      </c>
      <c r="H1697" s="5" t="str">
        <f t="shared" si="185"/>
        <v>2009</v>
      </c>
      <c r="I1697" s="1" t="s">
        <v>3528</v>
      </c>
      <c r="J1697" s="1" t="str">
        <f t="shared" si="186"/>
        <v xml:space="preserve">Zenit-3 SL </v>
      </c>
      <c r="K1697" s="1" t="str">
        <f t="shared" si="187"/>
        <v>Sicral-1B</v>
      </c>
      <c r="L1697" s="1" t="s">
        <v>346</v>
      </c>
      <c r="M1697" s="1"/>
      <c r="N1697" s="1">
        <f t="shared" si="188"/>
        <v>0</v>
      </c>
      <c r="O1697" s="1" t="s">
        <v>9</v>
      </c>
    </row>
    <row r="1698" spans="1:15" x14ac:dyDescent="0.3">
      <c r="A1698" s="1" t="s">
        <v>86</v>
      </c>
      <c r="B1698" s="1" t="s">
        <v>290</v>
      </c>
      <c r="C1698" s="1" t="str">
        <f t="shared" si="182"/>
        <v>India</v>
      </c>
      <c r="D1698" s="1" t="s">
        <v>3529</v>
      </c>
      <c r="E1698" s="7" t="str">
        <f>TEXT(DATE(MID(D1698, 13, 4), CHOOSE(MATCH( MID(D1698, 5, 3), {"Jan","Feb","Mar","Apr","May","Jun","Jul","Aug","Sep","Oct","Nov","Dec"}, 0), 1, 2, 3, 4, 5, 6, 7, 8, 9, 10, 11, 12), MID(D1698, 9, 2)), "yyyy-mm-dd")</f>
        <v>2009-04-20</v>
      </c>
      <c r="F1698" s="1" t="str">
        <f t="shared" si="183"/>
        <v>01:15:00</v>
      </c>
      <c r="G1698" s="9" t="str">
        <f t="shared" si="184"/>
        <v>April</v>
      </c>
      <c r="H1698" s="5" t="str">
        <f t="shared" si="185"/>
        <v>2009</v>
      </c>
      <c r="I1698" s="1" t="s">
        <v>3530</v>
      </c>
      <c r="J1698" s="1" t="str">
        <f t="shared" si="186"/>
        <v xml:space="preserve">PSLV-CA </v>
      </c>
      <c r="K1698" s="1" t="str">
        <f t="shared" si="187"/>
        <v>RISAT-2 &amp; ANUSAT</v>
      </c>
      <c r="L1698" s="1" t="s">
        <v>8</v>
      </c>
      <c r="M1698" s="1">
        <v>21</v>
      </c>
      <c r="N1698" s="1">
        <f t="shared" si="188"/>
        <v>1743</v>
      </c>
      <c r="O1698" s="1" t="s">
        <v>9</v>
      </c>
    </row>
    <row r="1699" spans="1:15" x14ac:dyDescent="0.3">
      <c r="A1699" s="1" t="s">
        <v>14</v>
      </c>
      <c r="B1699" s="1" t="s">
        <v>101</v>
      </c>
      <c r="C1699" s="1" t="str">
        <f t="shared" si="182"/>
        <v>China</v>
      </c>
      <c r="D1699" s="1" t="s">
        <v>3531</v>
      </c>
      <c r="E1699" s="7" t="str">
        <f>TEXT(DATE(MID(D1699, 13, 4), CHOOSE(MATCH( MID(D1699, 5, 3), {"Jan","Feb","Mar","Apr","May","Jun","Jul","Aug","Sep","Oct","Nov","Dec"}, 0), 1, 2, 3, 4, 5, 6, 7, 8, 9, 10, 11, 12), MID(D1699, 9, 2)), "yyyy-mm-dd")</f>
        <v>2009-04-14</v>
      </c>
      <c r="F1699" s="1" t="str">
        <f t="shared" si="183"/>
        <v>16:16:00</v>
      </c>
      <c r="G1699" s="9" t="str">
        <f t="shared" si="184"/>
        <v>April</v>
      </c>
      <c r="H1699" s="5" t="str">
        <f t="shared" si="185"/>
        <v>2009</v>
      </c>
      <c r="I1699" s="1" t="s">
        <v>3532</v>
      </c>
      <c r="J1699" s="1" t="str">
        <f t="shared" si="186"/>
        <v xml:space="preserve">Long March 3C </v>
      </c>
      <c r="K1699" s="1" t="str">
        <f t="shared" si="187"/>
        <v>Beidou-2 G2</v>
      </c>
      <c r="L1699" s="1" t="s">
        <v>346</v>
      </c>
      <c r="M1699" s="1">
        <v>20.14</v>
      </c>
      <c r="N1699" s="1">
        <f t="shared" si="188"/>
        <v>1671.6200000000001</v>
      </c>
      <c r="O1699" s="1" t="s">
        <v>9</v>
      </c>
    </row>
    <row r="1700" spans="1:15" x14ac:dyDescent="0.3">
      <c r="A1700" s="1" t="s">
        <v>2938</v>
      </c>
      <c r="B1700" s="1" t="s">
        <v>3533</v>
      </c>
      <c r="C1700" s="1" t="str">
        <f t="shared" si="182"/>
        <v>North Korea</v>
      </c>
      <c r="D1700" s="1" t="s">
        <v>3534</v>
      </c>
      <c r="E1700" s="7" t="str">
        <f>TEXT(DATE(MID(D1700, 13, 4), CHOOSE(MATCH( MID(D1700, 5, 3), {"Jan","Feb","Mar","Apr","May","Jun","Jul","Aug","Sep","Oct","Nov","Dec"}, 0), 1, 2, 3, 4, 5, 6, 7, 8, 9, 10, 11, 12), MID(D1700, 9, 2)), "yyyy-mm-dd")</f>
        <v>2009-04-05</v>
      </c>
      <c r="F1700" s="1" t="str">
        <f t="shared" si="183"/>
        <v>02:30:00</v>
      </c>
      <c r="G1700" s="9" t="str">
        <f t="shared" si="184"/>
        <v>April</v>
      </c>
      <c r="H1700" s="5" t="str">
        <f t="shared" si="185"/>
        <v>2009</v>
      </c>
      <c r="I1700" s="1" t="s">
        <v>3535</v>
      </c>
      <c r="J1700" s="1" t="str">
        <f t="shared" si="186"/>
        <v xml:space="preserve">Unha-2 </v>
      </c>
      <c r="K1700" s="1" t="str">
        <f t="shared" si="187"/>
        <v>KwangmyÅngsÅng 2</v>
      </c>
      <c r="L1700" s="1" t="s">
        <v>346</v>
      </c>
      <c r="M1700" s="1"/>
      <c r="N1700" s="1">
        <f t="shared" si="188"/>
        <v>0</v>
      </c>
      <c r="O1700" s="1" t="s">
        <v>257</v>
      </c>
    </row>
    <row r="1701" spans="1:15" x14ac:dyDescent="0.3">
      <c r="A1701" s="1" t="s">
        <v>74</v>
      </c>
      <c r="B1701" s="1" t="s">
        <v>75</v>
      </c>
      <c r="C1701" s="1" t="str">
        <f t="shared" si="182"/>
        <v>USA</v>
      </c>
      <c r="D1701" s="1" t="s">
        <v>3536</v>
      </c>
      <c r="E1701" s="7" t="str">
        <f>TEXT(DATE(MID(D1701, 13, 4), CHOOSE(MATCH( MID(D1701, 5, 3), {"Jan","Feb","Mar","Apr","May","Jun","Jul","Aug","Sep","Oct","Nov","Dec"}, 0), 1, 2, 3, 4, 5, 6, 7, 8, 9, 10, 11, 12), MID(D1701, 9, 2)), "yyyy-mm-dd")</f>
        <v>2009-04-04</v>
      </c>
      <c r="F1701" s="1" t="str">
        <f t="shared" si="183"/>
        <v>00:31:00</v>
      </c>
      <c r="G1701" s="9" t="str">
        <f t="shared" si="184"/>
        <v>April</v>
      </c>
      <c r="H1701" s="5" t="str">
        <f t="shared" si="185"/>
        <v>2009</v>
      </c>
      <c r="I1701" s="1" t="s">
        <v>3537</v>
      </c>
      <c r="J1701" s="1" t="str">
        <f t="shared" si="186"/>
        <v xml:space="preserve">Atlas V 421 </v>
      </c>
      <c r="K1701" s="1" t="str">
        <f t="shared" si="187"/>
        <v>WGS-2 (USA-204)</v>
      </c>
      <c r="L1701" s="1" t="s">
        <v>8</v>
      </c>
      <c r="M1701" s="1">
        <v>123</v>
      </c>
      <c r="N1701" s="1">
        <f t="shared" si="188"/>
        <v>10209</v>
      </c>
      <c r="O1701" s="1" t="s">
        <v>9</v>
      </c>
    </row>
    <row r="1702" spans="1:15" x14ac:dyDescent="0.3">
      <c r="A1702" s="1" t="s">
        <v>1623</v>
      </c>
      <c r="B1702" s="1" t="s">
        <v>529</v>
      </c>
      <c r="C1702" s="1" t="str">
        <f t="shared" si="182"/>
        <v>Kazakhstan</v>
      </c>
      <c r="D1702" s="1" t="s">
        <v>3538</v>
      </c>
      <c r="E1702" s="7" t="str">
        <f>TEXT(DATE(MID(D1702, 13, 4), CHOOSE(MATCH( MID(D1702, 5, 3), {"Jan","Feb","Mar","Apr","May","Jun","Jul","Aug","Sep","Oct","Nov","Dec"}, 0), 1, 2, 3, 4, 5, 6, 7, 8, 9, 10, 11, 12), MID(D1702, 9, 2)), "yyyy-mm-dd")</f>
        <v>2009-04-03</v>
      </c>
      <c r="F1702" s="1" t="str">
        <f t="shared" si="183"/>
        <v>16:24:00</v>
      </c>
      <c r="G1702" s="9" t="str">
        <f t="shared" si="184"/>
        <v>April</v>
      </c>
      <c r="H1702" s="5" t="str">
        <f t="shared" si="185"/>
        <v>2009</v>
      </c>
      <c r="I1702" s="1" t="s">
        <v>3539</v>
      </c>
      <c r="J1702" s="1" t="str">
        <f t="shared" si="186"/>
        <v xml:space="preserve">Proton-M/Briz-M </v>
      </c>
      <c r="K1702" s="1" t="str">
        <f t="shared" si="187"/>
        <v>Eutelsat W2A</v>
      </c>
      <c r="L1702" s="1" t="s">
        <v>8</v>
      </c>
      <c r="M1702" s="1">
        <v>65</v>
      </c>
      <c r="N1702" s="1">
        <f t="shared" si="188"/>
        <v>5395</v>
      </c>
      <c r="O1702" s="1" t="s">
        <v>9</v>
      </c>
    </row>
    <row r="1703" spans="1:15" x14ac:dyDescent="0.3">
      <c r="A1703" s="1" t="s">
        <v>129</v>
      </c>
      <c r="B1703" s="1" t="s">
        <v>1630</v>
      </c>
      <c r="C1703" s="1" t="str">
        <f t="shared" si="182"/>
        <v>Kazakhstan</v>
      </c>
      <c r="D1703" s="1" t="s">
        <v>3540</v>
      </c>
      <c r="E1703" s="7" t="str">
        <f>TEXT(DATE(MID(D1703, 13, 4), CHOOSE(MATCH( MID(D1703, 5, 3), {"Jan","Feb","Mar","Apr","May","Jun","Jul","Aug","Sep","Oct","Nov","Dec"}, 0), 1, 2, 3, 4, 5, 6, 7, 8, 9, 10, 11, 12), MID(D1703, 9, 2)), "yyyy-mm-dd")</f>
        <v>2009-03-26</v>
      </c>
      <c r="F1703" s="1" t="str">
        <f t="shared" si="183"/>
        <v>11:49:00</v>
      </c>
      <c r="G1703" s="9" t="str">
        <f t="shared" si="184"/>
        <v>March</v>
      </c>
      <c r="H1703" s="5" t="str">
        <f t="shared" si="185"/>
        <v>2009</v>
      </c>
      <c r="I1703" s="1" t="s">
        <v>3541</v>
      </c>
      <c r="J1703" s="1" t="str">
        <f t="shared" si="186"/>
        <v xml:space="preserve">Soyuz FG </v>
      </c>
      <c r="K1703" s="1" t="str">
        <f t="shared" si="187"/>
        <v>Soyuz TMA-14</v>
      </c>
      <c r="L1703" s="1" t="s">
        <v>346</v>
      </c>
      <c r="M1703" s="1"/>
      <c r="N1703" s="1">
        <f t="shared" si="188"/>
        <v>0</v>
      </c>
      <c r="O1703" s="1" t="s">
        <v>9</v>
      </c>
    </row>
    <row r="1704" spans="1:15" x14ac:dyDescent="0.3">
      <c r="A1704" s="1" t="s">
        <v>74</v>
      </c>
      <c r="B1704" s="1" t="s">
        <v>3478</v>
      </c>
      <c r="C1704" s="1" t="str">
        <f t="shared" si="182"/>
        <v>USA</v>
      </c>
      <c r="D1704" s="1" t="s">
        <v>3542</v>
      </c>
      <c r="E1704" s="7" t="str">
        <f>TEXT(DATE(MID(D1704, 13, 4), CHOOSE(MATCH( MID(D1704, 5, 3), {"Jan","Feb","Mar","Apr","May","Jun","Jul","Aug","Sep","Oct","Nov","Dec"}, 0), 1, 2, 3, 4, 5, 6, 7, 8, 9, 10, 11, 12), MID(D1704, 9, 2)), "yyyy-mm-dd")</f>
        <v>2009-03-24</v>
      </c>
      <c r="F1704" s="1" t="str">
        <f t="shared" si="183"/>
        <v>08:34:00</v>
      </c>
      <c r="G1704" s="9" t="str">
        <f t="shared" si="184"/>
        <v>March</v>
      </c>
      <c r="H1704" s="5" t="str">
        <f t="shared" si="185"/>
        <v>2009</v>
      </c>
      <c r="I1704" s="1" t="s">
        <v>3543</v>
      </c>
      <c r="J1704" s="1" t="str">
        <f t="shared" si="186"/>
        <v xml:space="preserve">Delta II 7925 </v>
      </c>
      <c r="K1704" s="1" t="str">
        <f t="shared" si="187"/>
        <v>GPS IIRM-7</v>
      </c>
      <c r="L1704" s="1" t="s">
        <v>346</v>
      </c>
      <c r="M1704" s="1"/>
      <c r="N1704" s="1">
        <f t="shared" si="188"/>
        <v>0</v>
      </c>
      <c r="O1704" s="1" t="s">
        <v>9</v>
      </c>
    </row>
    <row r="1705" spans="1:15" x14ac:dyDescent="0.3">
      <c r="A1705" s="1" t="s">
        <v>1940</v>
      </c>
      <c r="B1705" s="1" t="s">
        <v>1561</v>
      </c>
      <c r="C1705" s="1" t="str">
        <f t="shared" si="182"/>
        <v>Russia</v>
      </c>
      <c r="D1705" s="1" t="s">
        <v>3544</v>
      </c>
      <c r="E1705" s="7" t="str">
        <f>TEXT(DATE(MID(D1705, 13, 4), CHOOSE(MATCH( MID(D1705, 5, 3), {"Jan","Feb","Mar","Apr","May","Jun","Jul","Aug","Sep","Oct","Nov","Dec"}, 0), 1, 2, 3, 4, 5, 6, 7, 8, 9, 10, 11, 12), MID(D1705, 9, 2)), "yyyy-mm-dd")</f>
        <v>2009-03-17</v>
      </c>
      <c r="F1705" s="1" t="str">
        <f t="shared" si="183"/>
        <v>14:21:00</v>
      </c>
      <c r="G1705" s="9" t="str">
        <f t="shared" si="184"/>
        <v>March</v>
      </c>
      <c r="H1705" s="5" t="str">
        <f t="shared" si="185"/>
        <v>2009</v>
      </c>
      <c r="I1705" s="1" t="s">
        <v>3545</v>
      </c>
      <c r="J1705" s="1" t="str">
        <f t="shared" si="186"/>
        <v xml:space="preserve">Rokot/Briz KM </v>
      </c>
      <c r="K1705" s="1" t="str">
        <f t="shared" si="187"/>
        <v>GOCE</v>
      </c>
      <c r="L1705" s="1" t="s">
        <v>346</v>
      </c>
      <c r="M1705" s="1">
        <v>13</v>
      </c>
      <c r="N1705" s="1">
        <f t="shared" si="188"/>
        <v>1079</v>
      </c>
      <c r="O1705" s="1" t="s">
        <v>9</v>
      </c>
    </row>
    <row r="1706" spans="1:15" x14ac:dyDescent="0.3">
      <c r="A1706" s="1" t="s">
        <v>657</v>
      </c>
      <c r="B1706" s="1" t="s">
        <v>30</v>
      </c>
      <c r="C1706" s="1" t="str">
        <f t="shared" si="182"/>
        <v>USA</v>
      </c>
      <c r="D1706" s="1" t="s">
        <v>3546</v>
      </c>
      <c r="E1706" s="7" t="str">
        <f>TEXT(DATE(MID(D1706, 13, 4), CHOOSE(MATCH( MID(D1706, 5, 3), {"Jan","Feb","Mar","Apr","May","Jun","Jul","Aug","Sep","Oct","Nov","Dec"}, 0), 1, 2, 3, 4, 5, 6, 7, 8, 9, 10, 11, 12), MID(D1706, 9, 2)), "yyyy-mm-dd")</f>
        <v>2009-03-15</v>
      </c>
      <c r="F1706" s="1" t="str">
        <f t="shared" si="183"/>
        <v>23:43:00</v>
      </c>
      <c r="G1706" s="9" t="str">
        <f t="shared" si="184"/>
        <v>March</v>
      </c>
      <c r="H1706" s="5" t="str">
        <f t="shared" si="185"/>
        <v>2009</v>
      </c>
      <c r="I1706" s="1" t="s">
        <v>3547</v>
      </c>
      <c r="J1706" s="1" t="str">
        <f t="shared" si="186"/>
        <v xml:space="preserve">Space Shuttle Discovery </v>
      </c>
      <c r="K1706" s="1" t="str">
        <f t="shared" si="187"/>
        <v>STS-119</v>
      </c>
      <c r="L1706" s="1" t="s">
        <v>346</v>
      </c>
      <c r="M1706" s="1">
        <v>450</v>
      </c>
      <c r="N1706" s="1">
        <f t="shared" si="188"/>
        <v>37350</v>
      </c>
      <c r="O1706" s="1" t="s">
        <v>9</v>
      </c>
    </row>
    <row r="1707" spans="1:15" x14ac:dyDescent="0.3">
      <c r="A1707" s="1" t="s">
        <v>74</v>
      </c>
      <c r="B1707" s="1" t="s">
        <v>3160</v>
      </c>
      <c r="C1707" s="1" t="str">
        <f t="shared" si="182"/>
        <v>USA</v>
      </c>
      <c r="D1707" s="1" t="s">
        <v>3548</v>
      </c>
      <c r="E1707" s="7" t="str">
        <f>TEXT(DATE(MID(D1707, 13, 4), CHOOSE(MATCH( MID(D1707, 5, 3), {"Jan","Feb","Mar","Apr","May","Jun","Jul","Aug","Sep","Oct","Nov","Dec"}, 0), 1, 2, 3, 4, 5, 6, 7, 8, 9, 10, 11, 12), MID(D1707, 9, 2)), "yyyy-mm-dd")</f>
        <v>2009-03-07</v>
      </c>
      <c r="F1707" s="1" t="str">
        <f t="shared" si="183"/>
        <v>03:49:00</v>
      </c>
      <c r="G1707" s="9" t="str">
        <f t="shared" si="184"/>
        <v>March</v>
      </c>
      <c r="H1707" s="5" t="str">
        <f t="shared" si="185"/>
        <v>2009</v>
      </c>
      <c r="I1707" s="1" t="s">
        <v>3549</v>
      </c>
      <c r="J1707" s="1" t="str">
        <f t="shared" si="186"/>
        <v xml:space="preserve">Delta II 7925-10L </v>
      </c>
      <c r="K1707" s="1" t="str">
        <f t="shared" si="187"/>
        <v>Kepler</v>
      </c>
      <c r="L1707" s="1" t="s">
        <v>346</v>
      </c>
      <c r="M1707" s="1"/>
      <c r="N1707" s="1">
        <f t="shared" si="188"/>
        <v>0</v>
      </c>
      <c r="O1707" s="1" t="s">
        <v>9</v>
      </c>
    </row>
    <row r="1708" spans="1:15" x14ac:dyDescent="0.3">
      <c r="A1708" s="1" t="s">
        <v>129</v>
      </c>
      <c r="B1708" s="1" t="s">
        <v>565</v>
      </c>
      <c r="C1708" s="1" t="str">
        <f t="shared" si="182"/>
        <v>Kazakhstan</v>
      </c>
      <c r="D1708" s="1" t="s">
        <v>3550</v>
      </c>
      <c r="E1708" s="7" t="str">
        <f>TEXT(DATE(MID(D1708, 13, 4), CHOOSE(MATCH( MID(D1708, 5, 3), {"Jan","Feb","Mar","Apr","May","Jun","Jul","Aug","Sep","Oct","Nov","Dec"}, 0), 1, 2, 3, 4, 5, 6, 7, 8, 9, 10, 11, 12), MID(D1708, 9, 2)), "yyyy-mm-dd")</f>
        <v>2009-02-28</v>
      </c>
      <c r="F1708" s="1" t="str">
        <f t="shared" si="183"/>
        <v>04:09:00</v>
      </c>
      <c r="G1708" s="9" t="str">
        <f t="shared" si="184"/>
        <v>February</v>
      </c>
      <c r="H1708" s="5" t="str">
        <f t="shared" si="185"/>
        <v>2009</v>
      </c>
      <c r="I1708" s="1" t="s">
        <v>3551</v>
      </c>
      <c r="J1708" s="1" t="str">
        <f t="shared" si="186"/>
        <v xml:space="preserve">Proton K/Block-DM-2 </v>
      </c>
      <c r="K1708" s="1" t="str">
        <f t="shared" si="187"/>
        <v>Raduga-1 8</v>
      </c>
      <c r="L1708" s="1" t="s">
        <v>346</v>
      </c>
      <c r="M1708" s="1"/>
      <c r="N1708" s="1">
        <f t="shared" si="188"/>
        <v>0</v>
      </c>
      <c r="O1708" s="1" t="s">
        <v>9</v>
      </c>
    </row>
    <row r="1709" spans="1:15" x14ac:dyDescent="0.3">
      <c r="A1709" s="1" t="s">
        <v>2835</v>
      </c>
      <c r="B1709" s="1" t="s">
        <v>2022</v>
      </c>
      <c r="C1709" s="1" t="str">
        <f t="shared" si="182"/>
        <v>Kazakhstan</v>
      </c>
      <c r="D1709" s="1" t="s">
        <v>3552</v>
      </c>
      <c r="E1709" s="7" t="str">
        <f>TEXT(DATE(MID(D1709, 13, 4), CHOOSE(MATCH( MID(D1709, 5, 3), {"Jan","Feb","Mar","Apr","May","Jun","Jul","Aug","Sep","Oct","Nov","Dec"}, 0), 1, 2, 3, 4, 5, 6, 7, 8, 9, 10, 11, 12), MID(D1709, 9, 2)), "yyyy-mm-dd")</f>
        <v>2009-02-26</v>
      </c>
      <c r="F1709" s="1" t="str">
        <f t="shared" si="183"/>
        <v>18:29:00</v>
      </c>
      <c r="G1709" s="9" t="str">
        <f t="shared" si="184"/>
        <v>February</v>
      </c>
      <c r="H1709" s="5" t="str">
        <f t="shared" si="185"/>
        <v>2009</v>
      </c>
      <c r="I1709" s="1" t="s">
        <v>3553</v>
      </c>
      <c r="J1709" s="1" t="str">
        <f t="shared" si="186"/>
        <v xml:space="preserve">Zenit-3 SLB </v>
      </c>
      <c r="K1709" s="1" t="str">
        <f t="shared" si="187"/>
        <v>Telstar-11N</v>
      </c>
      <c r="L1709" s="1" t="s">
        <v>346</v>
      </c>
      <c r="M1709" s="1"/>
      <c r="N1709" s="1">
        <f t="shared" si="188"/>
        <v>0</v>
      </c>
      <c r="O1709" s="1" t="s">
        <v>9</v>
      </c>
    </row>
    <row r="1710" spans="1:15" x14ac:dyDescent="0.3">
      <c r="A1710" s="1" t="s">
        <v>342</v>
      </c>
      <c r="B1710" s="1" t="s">
        <v>2063</v>
      </c>
      <c r="C1710" s="1" t="str">
        <f t="shared" si="182"/>
        <v>USA</v>
      </c>
      <c r="D1710" s="1" t="s">
        <v>3554</v>
      </c>
      <c r="E1710" s="7" t="str">
        <f>TEXT(DATE(MID(D1710, 13, 4), CHOOSE(MATCH( MID(D1710, 5, 3), {"Jan","Feb","Mar","Apr","May","Jun","Jul","Aug","Sep","Oct","Nov","Dec"}, 0), 1, 2, 3, 4, 5, 6, 7, 8, 9, 10, 11, 12), MID(D1710, 9, 2)), "yyyy-mm-dd")</f>
        <v>2009-02-24</v>
      </c>
      <c r="F1710" s="1" t="str">
        <f t="shared" si="183"/>
        <v>09:55:00</v>
      </c>
      <c r="G1710" s="9" t="str">
        <f t="shared" si="184"/>
        <v>February</v>
      </c>
      <c r="H1710" s="5" t="str">
        <f t="shared" si="185"/>
        <v>2009</v>
      </c>
      <c r="I1710" s="1" t="s">
        <v>3555</v>
      </c>
      <c r="J1710" s="1" t="str">
        <f t="shared" si="186"/>
        <v xml:space="preserve">Minotaur C (Taurus) </v>
      </c>
      <c r="K1710" s="1" t="str">
        <f t="shared" si="187"/>
        <v>Orbiting Carbon Observatory</v>
      </c>
      <c r="L1710" s="1" t="s">
        <v>8</v>
      </c>
      <c r="M1710" s="1">
        <v>45</v>
      </c>
      <c r="N1710" s="1">
        <f t="shared" si="188"/>
        <v>3735</v>
      </c>
      <c r="O1710" s="1" t="s">
        <v>257</v>
      </c>
    </row>
    <row r="1711" spans="1:15" x14ac:dyDescent="0.3">
      <c r="A1711" s="1" t="s">
        <v>233</v>
      </c>
      <c r="B1711" s="1" t="s">
        <v>379</v>
      </c>
      <c r="C1711" s="1" t="str">
        <f t="shared" si="182"/>
        <v>France</v>
      </c>
      <c r="D1711" s="1" t="s">
        <v>3556</v>
      </c>
      <c r="E1711" s="7" t="str">
        <f>TEXT(DATE(MID(D1711, 13, 4), CHOOSE(MATCH( MID(D1711, 5, 3), {"Jan","Feb","Mar","Apr","May","Jun","Jul","Aug","Sep","Oct","Nov","Dec"}, 0), 1, 2, 3, 4, 5, 6, 7, 8, 9, 10, 11, 12), MID(D1711, 9, 2)), "yyyy-mm-dd")</f>
        <v>2009-02-12</v>
      </c>
      <c r="F1711" s="1" t="str">
        <f t="shared" si="183"/>
        <v>22:09:00</v>
      </c>
      <c r="G1711" s="9" t="str">
        <f t="shared" si="184"/>
        <v>February</v>
      </c>
      <c r="H1711" s="5" t="str">
        <f t="shared" si="185"/>
        <v>2009</v>
      </c>
      <c r="I1711" s="1" t="s">
        <v>3557</v>
      </c>
      <c r="J1711" s="1" t="str">
        <f t="shared" si="186"/>
        <v xml:space="preserve">Ariane 5 ECA </v>
      </c>
      <c r="K1711" s="1" t="str">
        <f t="shared" si="187"/>
        <v>Hot Bird 10, NSS-9 &amp; Spirale-A &amp; B</v>
      </c>
      <c r="L1711" s="1" t="s">
        <v>346</v>
      </c>
      <c r="M1711" s="1">
        <v>200</v>
      </c>
      <c r="N1711" s="1">
        <f t="shared" si="188"/>
        <v>16600</v>
      </c>
      <c r="O1711" s="1" t="s">
        <v>9</v>
      </c>
    </row>
    <row r="1712" spans="1:15" x14ac:dyDescent="0.3">
      <c r="A1712" s="1" t="s">
        <v>129</v>
      </c>
      <c r="B1712" s="1" t="s">
        <v>529</v>
      </c>
      <c r="C1712" s="1" t="str">
        <f t="shared" si="182"/>
        <v>Kazakhstan</v>
      </c>
      <c r="D1712" s="1" t="s">
        <v>3558</v>
      </c>
      <c r="E1712" s="7" t="str">
        <f>TEXT(DATE(MID(D1712, 13, 4), CHOOSE(MATCH( MID(D1712, 5, 3), {"Jan","Feb","Mar","Apr","May","Jun","Jul","Aug","Sep","Oct","Nov","Dec"}, 0), 1, 2, 3, 4, 5, 6, 7, 8, 9, 10, 11, 12), MID(D1712, 9, 2)), "yyyy-mm-dd")</f>
        <v>2009-02-11</v>
      </c>
      <c r="F1712" s="1" t="str">
        <f t="shared" si="183"/>
        <v>00:02:00</v>
      </c>
      <c r="G1712" s="9" t="str">
        <f t="shared" si="184"/>
        <v>February</v>
      </c>
      <c r="H1712" s="5" t="str">
        <f t="shared" si="185"/>
        <v>2009</v>
      </c>
      <c r="I1712" s="1" t="s">
        <v>3559</v>
      </c>
      <c r="J1712" s="1" t="str">
        <f t="shared" si="186"/>
        <v xml:space="preserve">Proton-M/Briz-M </v>
      </c>
      <c r="K1712" s="1" t="str">
        <f t="shared" si="187"/>
        <v>Ekspress-AM44 &amp; MD-1</v>
      </c>
      <c r="L1712" s="1" t="s">
        <v>8</v>
      </c>
      <c r="M1712" s="1">
        <v>65</v>
      </c>
      <c r="N1712" s="1">
        <f t="shared" si="188"/>
        <v>5395</v>
      </c>
      <c r="O1712" s="1" t="s">
        <v>9</v>
      </c>
    </row>
    <row r="1713" spans="1:15" x14ac:dyDescent="0.3">
      <c r="A1713" s="1" t="s">
        <v>129</v>
      </c>
      <c r="B1713" s="1" t="s">
        <v>130</v>
      </c>
      <c r="C1713" s="1" t="str">
        <f t="shared" si="182"/>
        <v>Kazakhstan</v>
      </c>
      <c r="D1713" s="1" t="s">
        <v>3560</v>
      </c>
      <c r="E1713" s="7" t="str">
        <f>TEXT(DATE(MID(D1713, 13, 4), CHOOSE(MATCH( MID(D1713, 5, 3), {"Jan","Feb","Mar","Apr","May","Jun","Jul","Aug","Sep","Oct","Nov","Dec"}, 0), 1, 2, 3, 4, 5, 6, 7, 8, 9, 10, 11, 12), MID(D1713, 9, 2)), "yyyy-mm-dd")</f>
        <v>2009-02-10</v>
      </c>
      <c r="F1713" s="1" t="str">
        <f t="shared" si="183"/>
        <v>05:49:00</v>
      </c>
      <c r="G1713" s="9" t="str">
        <f t="shared" si="184"/>
        <v>February</v>
      </c>
      <c r="H1713" s="5" t="str">
        <f t="shared" si="185"/>
        <v>2009</v>
      </c>
      <c r="I1713" s="1" t="s">
        <v>3561</v>
      </c>
      <c r="J1713" s="1" t="str">
        <f t="shared" si="186"/>
        <v xml:space="preserve">Soyuz U </v>
      </c>
      <c r="K1713" s="1" t="str">
        <f t="shared" si="187"/>
        <v>Progress M-66</v>
      </c>
      <c r="L1713" s="1" t="s">
        <v>346</v>
      </c>
      <c r="M1713" s="1">
        <v>20</v>
      </c>
      <c r="N1713" s="1">
        <f t="shared" si="188"/>
        <v>1660</v>
      </c>
      <c r="O1713" s="1" t="s">
        <v>9</v>
      </c>
    </row>
    <row r="1714" spans="1:15" x14ac:dyDescent="0.3">
      <c r="A1714" s="1" t="s">
        <v>74</v>
      </c>
      <c r="B1714" s="1" t="s">
        <v>114</v>
      </c>
      <c r="C1714" s="1" t="str">
        <f t="shared" si="182"/>
        <v>USA</v>
      </c>
      <c r="D1714" s="1" t="s">
        <v>3562</v>
      </c>
      <c r="E1714" s="7" t="str">
        <f>TEXT(DATE(MID(D1714, 13, 4), CHOOSE(MATCH( MID(D1714, 5, 3), {"Jan","Feb","Mar","Apr","May","Jun","Jul","Aug","Sep","Oct","Nov","Dec"}, 0), 1, 2, 3, 4, 5, 6, 7, 8, 9, 10, 11, 12), MID(D1714, 9, 2)), "yyyy-mm-dd")</f>
        <v>2009-02-06</v>
      </c>
      <c r="F1714" s="1" t="str">
        <f t="shared" si="183"/>
        <v>10:22:00</v>
      </c>
      <c r="G1714" s="9" t="str">
        <f t="shared" si="184"/>
        <v>February</v>
      </c>
      <c r="H1714" s="5" t="str">
        <f t="shared" si="185"/>
        <v>2009</v>
      </c>
      <c r="I1714" s="1" t="s">
        <v>3563</v>
      </c>
      <c r="J1714" s="1" t="str">
        <f t="shared" si="186"/>
        <v xml:space="preserve">Delta II 7320-10C </v>
      </c>
      <c r="K1714" s="1" t="str">
        <f t="shared" si="187"/>
        <v>NOAA-N Prime</v>
      </c>
      <c r="L1714" s="1" t="s">
        <v>346</v>
      </c>
      <c r="M1714" s="1"/>
      <c r="N1714" s="1">
        <f t="shared" si="188"/>
        <v>0</v>
      </c>
      <c r="O1714" s="1" t="s">
        <v>9</v>
      </c>
    </row>
    <row r="1715" spans="1:15" x14ac:dyDescent="0.3">
      <c r="A1715" s="1" t="s">
        <v>33</v>
      </c>
      <c r="B1715" s="1" t="s">
        <v>852</v>
      </c>
      <c r="C1715" s="1" t="str">
        <f t="shared" si="182"/>
        <v>Iran</v>
      </c>
      <c r="D1715" s="1" t="s">
        <v>3564</v>
      </c>
      <c r="E1715" s="7" t="str">
        <f>TEXT(DATE(MID(D1715, 13, 4), CHOOSE(MATCH( MID(D1715, 5, 3), {"Jan","Feb","Mar","Apr","May","Jun","Jul","Aug","Sep","Oct","Nov","Dec"}, 0), 1, 2, 3, 4, 5, 6, 7, 8, 9, 10, 11, 12), MID(D1715, 9, 2)), "yyyy-mm-dd")</f>
        <v>2009-02-02</v>
      </c>
      <c r="F1715" s="1" t="str">
        <f t="shared" si="183"/>
        <v>18:34:00</v>
      </c>
      <c r="G1715" s="9" t="str">
        <f t="shared" si="184"/>
        <v>February</v>
      </c>
      <c r="H1715" s="5" t="str">
        <f t="shared" si="185"/>
        <v>2009</v>
      </c>
      <c r="I1715" s="1" t="s">
        <v>3565</v>
      </c>
      <c r="J1715" s="1" t="str">
        <f t="shared" si="186"/>
        <v xml:space="preserve">Safir-1 </v>
      </c>
      <c r="K1715" s="1" t="str">
        <f t="shared" si="187"/>
        <v>Omid</v>
      </c>
      <c r="L1715" s="1" t="s">
        <v>346</v>
      </c>
      <c r="M1715" s="1"/>
      <c r="N1715" s="1">
        <f t="shared" si="188"/>
        <v>0</v>
      </c>
      <c r="O1715" s="1" t="s">
        <v>9</v>
      </c>
    </row>
    <row r="1716" spans="1:15" x14ac:dyDescent="0.3">
      <c r="A1716" s="1" t="s">
        <v>4</v>
      </c>
      <c r="B1716" s="1" t="s">
        <v>3566</v>
      </c>
      <c r="C1716" s="1" t="str">
        <f t="shared" si="182"/>
        <v>Russia</v>
      </c>
      <c r="D1716" s="1" t="s">
        <v>3567</v>
      </c>
      <c r="E1716" s="7" t="str">
        <f>TEXT(DATE(MID(D1716, 13, 4), CHOOSE(MATCH( MID(D1716, 5, 3), {"Jan","Feb","Mar","Apr","May","Jun","Jul","Aug","Sep","Oct","Nov","Dec"}, 0), 1, 2, 3, 4, 5, 6, 7, 8, 9, 10, 11, 12), MID(D1716, 9, 2)), "yyyy-mm-dd")</f>
        <v>2009-01-30</v>
      </c>
      <c r="F1716" s="1" t="str">
        <f t="shared" si="183"/>
        <v>13:30:00</v>
      </c>
      <c r="G1716" s="9" t="str">
        <f t="shared" si="184"/>
        <v>January</v>
      </c>
      <c r="H1716" s="5" t="str">
        <f t="shared" si="185"/>
        <v>2009</v>
      </c>
      <c r="I1716" s="1" t="s">
        <v>3568</v>
      </c>
      <c r="J1716" s="1" t="str">
        <f t="shared" si="186"/>
        <v xml:space="preserve">Tsyklon-3 </v>
      </c>
      <c r="K1716" s="1" t="str">
        <f t="shared" si="187"/>
        <v>Koronas Foton</v>
      </c>
      <c r="L1716" s="1" t="s">
        <v>346</v>
      </c>
      <c r="M1716" s="1"/>
      <c r="N1716" s="1">
        <f t="shared" si="188"/>
        <v>0</v>
      </c>
      <c r="O1716" s="1" t="s">
        <v>9</v>
      </c>
    </row>
    <row r="1717" spans="1:15" x14ac:dyDescent="0.3">
      <c r="A1717" s="1" t="s">
        <v>60</v>
      </c>
      <c r="B1717" s="1" t="s">
        <v>61</v>
      </c>
      <c r="C1717" s="1" t="str">
        <f t="shared" si="182"/>
        <v>Japan</v>
      </c>
      <c r="D1717" s="1" t="s">
        <v>3569</v>
      </c>
      <c r="E1717" s="7" t="str">
        <f>TEXT(DATE(MID(D1717, 13, 4), CHOOSE(MATCH( MID(D1717, 5, 3), {"Jan","Feb","Mar","Apr","May","Jun","Jul","Aug","Sep","Oct","Nov","Dec"}, 0), 1, 2, 3, 4, 5, 6, 7, 8, 9, 10, 11, 12), MID(D1717, 9, 2)), "yyyy-mm-dd")</f>
        <v>2009-01-23</v>
      </c>
      <c r="F1717" s="1" t="str">
        <f t="shared" si="183"/>
        <v>03:54:00</v>
      </c>
      <c r="G1717" s="9" t="str">
        <f t="shared" si="184"/>
        <v>January</v>
      </c>
      <c r="H1717" s="5" t="str">
        <f t="shared" si="185"/>
        <v>2009</v>
      </c>
      <c r="I1717" s="1" t="s">
        <v>3570</v>
      </c>
      <c r="J1717" s="1" t="str">
        <f t="shared" si="186"/>
        <v xml:space="preserve">H-IIA 202 </v>
      </c>
      <c r="K1717" s="1" t="str">
        <f t="shared" si="187"/>
        <v>Ibuki, Maido 1 &amp; Others</v>
      </c>
      <c r="L1717" s="1" t="s">
        <v>8</v>
      </c>
      <c r="M1717" s="1">
        <v>90</v>
      </c>
      <c r="N1717" s="1">
        <f t="shared" si="188"/>
        <v>7470</v>
      </c>
      <c r="O1717" s="1" t="s">
        <v>9</v>
      </c>
    </row>
    <row r="1718" spans="1:15" x14ac:dyDescent="0.3">
      <c r="A1718" s="1" t="s">
        <v>74</v>
      </c>
      <c r="B1718" s="1" t="s">
        <v>390</v>
      </c>
      <c r="C1718" s="1" t="str">
        <f t="shared" si="182"/>
        <v>USA</v>
      </c>
      <c r="D1718" s="1" t="s">
        <v>3571</v>
      </c>
      <c r="E1718" s="7" t="str">
        <f>TEXT(DATE(MID(D1718, 13, 4), CHOOSE(MATCH( MID(D1718, 5, 3), {"Jan","Feb","Mar","Apr","May","Jun","Jul","Aug","Sep","Oct","Nov","Dec"}, 0), 1, 2, 3, 4, 5, 6, 7, 8, 9, 10, 11, 12), MID(D1718, 9, 2)), "yyyy-mm-dd")</f>
        <v>2009-01-18</v>
      </c>
      <c r="F1718" s="1" t="str">
        <f t="shared" si="183"/>
        <v>02:47:00</v>
      </c>
      <c r="G1718" s="9" t="str">
        <f t="shared" si="184"/>
        <v>January</v>
      </c>
      <c r="H1718" s="5" t="str">
        <f t="shared" si="185"/>
        <v>2009</v>
      </c>
      <c r="I1718" s="1" t="s">
        <v>3572</v>
      </c>
      <c r="J1718" s="1" t="str">
        <f t="shared" si="186"/>
        <v xml:space="preserve">Delta IV Heavy </v>
      </c>
      <c r="K1718" s="1" t="str">
        <f t="shared" si="187"/>
        <v>NROL-26</v>
      </c>
      <c r="L1718" s="1" t="s">
        <v>8</v>
      </c>
      <c r="M1718" s="1">
        <v>350</v>
      </c>
      <c r="N1718" s="1">
        <f t="shared" si="188"/>
        <v>29050</v>
      </c>
      <c r="O1718" s="1" t="s">
        <v>9</v>
      </c>
    </row>
    <row r="1719" spans="1:15" x14ac:dyDescent="0.3">
      <c r="A1719" s="1" t="s">
        <v>129</v>
      </c>
      <c r="B1719" s="1" t="s">
        <v>565</v>
      </c>
      <c r="C1719" s="1" t="str">
        <f t="shared" si="182"/>
        <v>Kazakhstan</v>
      </c>
      <c r="D1719" s="1" t="s">
        <v>3573</v>
      </c>
      <c r="E1719" s="7" t="str">
        <f>TEXT(DATE(MID(D1719, 13, 4), CHOOSE(MATCH( MID(D1719, 5, 3), {"Jan","Feb","Mar","Apr","May","Jun","Jul","Aug","Sep","Oct","Nov","Dec"}, 0), 1, 2, 3, 4, 5, 6, 7, 8, 9, 10, 11, 12), MID(D1719, 9, 2)), "yyyy-mm-dd")</f>
        <v>2008-12-25</v>
      </c>
      <c r="F1719" s="1" t="str">
        <f t="shared" si="183"/>
        <v>10:43:00</v>
      </c>
      <c r="G1719" s="9" t="str">
        <f t="shared" si="184"/>
        <v>December</v>
      </c>
      <c r="H1719" s="5" t="str">
        <f t="shared" si="185"/>
        <v>2008</v>
      </c>
      <c r="I1719" s="1" t="s">
        <v>3574</v>
      </c>
      <c r="J1719" s="1" t="str">
        <f t="shared" si="186"/>
        <v xml:space="preserve">Proton-M/DM-2 </v>
      </c>
      <c r="K1719" s="1" t="str">
        <f t="shared" si="187"/>
        <v>Cosmos 2447, 2448 &amp; 2449</v>
      </c>
      <c r="L1719" s="1" t="s">
        <v>8</v>
      </c>
      <c r="M1719" s="1">
        <v>65</v>
      </c>
      <c r="N1719" s="1">
        <f t="shared" si="188"/>
        <v>5395</v>
      </c>
      <c r="O1719" s="1" t="s">
        <v>9</v>
      </c>
    </row>
    <row r="1720" spans="1:15" x14ac:dyDescent="0.3">
      <c r="A1720" s="1" t="s">
        <v>14</v>
      </c>
      <c r="B1720" s="1" t="s">
        <v>18</v>
      </c>
      <c r="C1720" s="1" t="str">
        <f t="shared" si="182"/>
        <v>China</v>
      </c>
      <c r="D1720" s="1" t="s">
        <v>3575</v>
      </c>
      <c r="E1720" s="7" t="str">
        <f>TEXT(DATE(MID(D1720, 13, 4), CHOOSE(MATCH( MID(D1720, 5, 3), {"Jan","Feb","Mar","Apr","May","Jun","Jul","Aug","Sep","Oct","Nov","Dec"}, 0), 1, 2, 3, 4, 5, 6, 7, 8, 9, 10, 11, 12), MID(D1720, 9, 2)), "yyyy-mm-dd")</f>
        <v>2008-12-23</v>
      </c>
      <c r="F1720" s="1" t="str">
        <f t="shared" si="183"/>
        <v>00:54:00</v>
      </c>
      <c r="G1720" s="9" t="str">
        <f t="shared" si="184"/>
        <v>December</v>
      </c>
      <c r="H1720" s="5" t="str">
        <f t="shared" si="185"/>
        <v>2008</v>
      </c>
      <c r="I1720" s="1" t="s">
        <v>3576</v>
      </c>
      <c r="J1720" s="1" t="str">
        <f t="shared" si="186"/>
        <v xml:space="preserve">Long March 3A </v>
      </c>
      <c r="K1720" s="1" t="str">
        <f t="shared" si="187"/>
        <v>Fengyun-2E</v>
      </c>
      <c r="L1720" s="1" t="s">
        <v>8</v>
      </c>
      <c r="M1720" s="1">
        <v>69.7</v>
      </c>
      <c r="N1720" s="1">
        <f t="shared" si="188"/>
        <v>5785.1</v>
      </c>
      <c r="O1720" s="1" t="s">
        <v>9</v>
      </c>
    </row>
    <row r="1721" spans="1:15" x14ac:dyDescent="0.3">
      <c r="A1721" s="1" t="s">
        <v>233</v>
      </c>
      <c r="B1721" s="1" t="s">
        <v>379</v>
      </c>
      <c r="C1721" s="1" t="str">
        <f t="shared" si="182"/>
        <v>France</v>
      </c>
      <c r="D1721" s="1" t="s">
        <v>3577</v>
      </c>
      <c r="E1721" s="7" t="str">
        <f>TEXT(DATE(MID(D1721, 13, 4), CHOOSE(MATCH( MID(D1721, 5, 3), {"Jan","Feb","Mar","Apr","May","Jun","Jul","Aug","Sep","Oct","Nov","Dec"}, 0), 1, 2, 3, 4, 5, 6, 7, 8, 9, 10, 11, 12), MID(D1721, 9, 2)), "yyyy-mm-dd")</f>
        <v>2008-12-20</v>
      </c>
      <c r="F1721" s="1" t="str">
        <f t="shared" si="183"/>
        <v>22:35:00</v>
      </c>
      <c r="G1721" s="9" t="str">
        <f t="shared" si="184"/>
        <v>December</v>
      </c>
      <c r="H1721" s="5" t="str">
        <f t="shared" si="185"/>
        <v>2008</v>
      </c>
      <c r="I1721" s="1" t="s">
        <v>3578</v>
      </c>
      <c r="J1721" s="1" t="str">
        <f t="shared" si="186"/>
        <v xml:space="preserve">Ariane 5 ECA </v>
      </c>
      <c r="K1721" s="1" t="str">
        <f t="shared" si="187"/>
        <v>Hot Bird 9 &amp; Eutelsat W2M</v>
      </c>
      <c r="L1721" s="1" t="s">
        <v>346</v>
      </c>
      <c r="M1721" s="1">
        <v>200</v>
      </c>
      <c r="N1721" s="1">
        <f t="shared" si="188"/>
        <v>16600</v>
      </c>
      <c r="O1721" s="1" t="s">
        <v>9</v>
      </c>
    </row>
    <row r="1722" spans="1:15" x14ac:dyDescent="0.3">
      <c r="A1722" s="1" t="s">
        <v>14</v>
      </c>
      <c r="B1722" s="1" t="s">
        <v>329</v>
      </c>
      <c r="C1722" s="1" t="str">
        <f t="shared" si="182"/>
        <v>China</v>
      </c>
      <c r="D1722" s="1" t="s">
        <v>3579</v>
      </c>
      <c r="E1722" s="7" t="str">
        <f>TEXT(DATE(MID(D1722, 13, 4), CHOOSE(MATCH( MID(D1722, 5, 3), {"Jan","Feb","Mar","Apr","May","Jun","Jul","Aug","Sep","Oct","Nov","Dec"}, 0), 1, 2, 3, 4, 5, 6, 7, 8, 9, 10, 11, 12), MID(D1722, 9, 2)), "yyyy-mm-dd")</f>
        <v>2008-12-15</v>
      </c>
      <c r="F1722" s="1" t="str">
        <f t="shared" si="183"/>
        <v>03:22:00</v>
      </c>
      <c r="G1722" s="9" t="str">
        <f t="shared" si="184"/>
        <v>December</v>
      </c>
      <c r="H1722" s="5" t="str">
        <f t="shared" si="185"/>
        <v>2008</v>
      </c>
      <c r="I1722" s="1" t="s">
        <v>3580</v>
      </c>
      <c r="J1722" s="1" t="str">
        <f t="shared" si="186"/>
        <v xml:space="preserve">Long March 4B </v>
      </c>
      <c r="K1722" s="1" t="str">
        <f t="shared" si="187"/>
        <v>Yaogan 5</v>
      </c>
      <c r="L1722" s="1" t="s">
        <v>8</v>
      </c>
      <c r="M1722" s="1">
        <v>64.680000000000007</v>
      </c>
      <c r="N1722" s="1">
        <f t="shared" si="188"/>
        <v>5368.4400000000005</v>
      </c>
      <c r="O1722" s="1" t="s">
        <v>9</v>
      </c>
    </row>
    <row r="1723" spans="1:15" x14ac:dyDescent="0.3">
      <c r="A1723" s="1" t="s">
        <v>1623</v>
      </c>
      <c r="B1723" s="1" t="s">
        <v>529</v>
      </c>
      <c r="C1723" s="1" t="str">
        <f t="shared" si="182"/>
        <v>Kazakhstan</v>
      </c>
      <c r="D1723" s="1" t="s">
        <v>3581</v>
      </c>
      <c r="E1723" s="7" t="str">
        <f>TEXT(DATE(MID(D1723, 13, 4), CHOOSE(MATCH( MID(D1723, 5, 3), {"Jan","Feb","Mar","Apr","May","Jun","Jul","Aug","Sep","Oct","Nov","Dec"}, 0), 1, 2, 3, 4, 5, 6, 7, 8, 9, 10, 11, 12), MID(D1723, 9, 2)), "yyyy-mm-dd")</f>
        <v>2008-12-10</v>
      </c>
      <c r="F1723" s="1" t="str">
        <f t="shared" si="183"/>
        <v>13:42:00</v>
      </c>
      <c r="G1723" s="9" t="str">
        <f t="shared" si="184"/>
        <v>December</v>
      </c>
      <c r="H1723" s="5" t="str">
        <f t="shared" si="185"/>
        <v>2008</v>
      </c>
      <c r="I1723" s="1" t="s">
        <v>3582</v>
      </c>
      <c r="J1723" s="1" t="str">
        <f t="shared" si="186"/>
        <v xml:space="preserve">Proton-M/Briz-M </v>
      </c>
      <c r="K1723" s="1" t="str">
        <f t="shared" si="187"/>
        <v>Ciel 2</v>
      </c>
      <c r="L1723" s="1" t="s">
        <v>8</v>
      </c>
      <c r="M1723" s="1">
        <v>65</v>
      </c>
      <c r="N1723" s="1">
        <f t="shared" si="188"/>
        <v>5395</v>
      </c>
      <c r="O1723" s="1" t="s">
        <v>9</v>
      </c>
    </row>
    <row r="1724" spans="1:15" x14ac:dyDescent="0.3">
      <c r="A1724" s="1" t="s">
        <v>4</v>
      </c>
      <c r="B1724" s="1" t="s">
        <v>3038</v>
      </c>
      <c r="C1724" s="1" t="str">
        <f t="shared" si="182"/>
        <v>Russia</v>
      </c>
      <c r="D1724" s="1" t="s">
        <v>3583</v>
      </c>
      <c r="E1724" s="7" t="str">
        <f>TEXT(DATE(MID(D1724, 13, 4), CHOOSE(MATCH( MID(D1724, 5, 3), {"Jan","Feb","Mar","Apr","May","Jun","Jul","Aug","Sep","Oct","Nov","Dec"}, 0), 1, 2, 3, 4, 5, 6, 7, 8, 9, 10, 11, 12), MID(D1724, 9, 2)), "yyyy-mm-dd")</f>
        <v>2008-12-02</v>
      </c>
      <c r="F1724" s="1" t="str">
        <f t="shared" si="183"/>
        <v>04:59:00</v>
      </c>
      <c r="G1724" s="9" t="str">
        <f t="shared" si="184"/>
        <v>December</v>
      </c>
      <c r="H1724" s="5" t="str">
        <f t="shared" si="185"/>
        <v>2008</v>
      </c>
      <c r="I1724" s="1" t="s">
        <v>3584</v>
      </c>
      <c r="J1724" s="1" t="str">
        <f t="shared" si="186"/>
        <v xml:space="preserve">Molniya-M /Block 2BL </v>
      </c>
      <c r="K1724" s="1" t="str">
        <f t="shared" si="187"/>
        <v>Cosmos 2446</v>
      </c>
      <c r="L1724" s="1" t="s">
        <v>346</v>
      </c>
      <c r="M1724" s="1"/>
      <c r="N1724" s="1">
        <f t="shared" si="188"/>
        <v>0</v>
      </c>
      <c r="O1724" s="1" t="s">
        <v>9</v>
      </c>
    </row>
    <row r="1725" spans="1:15" x14ac:dyDescent="0.3">
      <c r="A1725" s="1" t="s">
        <v>14</v>
      </c>
      <c r="B1725" s="1" t="s">
        <v>90</v>
      </c>
      <c r="C1725" s="1" t="str">
        <f t="shared" si="182"/>
        <v>China</v>
      </c>
      <c r="D1725" s="1" t="s">
        <v>3585</v>
      </c>
      <c r="E1725" s="7" t="str">
        <f>TEXT(DATE(MID(D1725, 13, 4), CHOOSE(MATCH( MID(D1725, 5, 3), {"Jan","Feb","Mar","Apr","May","Jun","Jul","Aug","Sep","Oct","Nov","Dec"}, 0), 1, 2, 3, 4, 5, 6, 7, 8, 9, 10, 11, 12), MID(D1725, 9, 2)), "yyyy-mm-dd")</f>
        <v>2008-12-01</v>
      </c>
      <c r="F1725" s="1" t="str">
        <f t="shared" si="183"/>
        <v>04:42:00</v>
      </c>
      <c r="G1725" s="9" t="str">
        <f t="shared" si="184"/>
        <v>December</v>
      </c>
      <c r="H1725" s="5" t="str">
        <f t="shared" si="185"/>
        <v>2008</v>
      </c>
      <c r="I1725" s="1" t="s">
        <v>3586</v>
      </c>
      <c r="J1725" s="1" t="str">
        <f t="shared" si="186"/>
        <v xml:space="preserve">Long March 2D </v>
      </c>
      <c r="K1725" s="1" t="str">
        <f t="shared" si="187"/>
        <v>Yaogan 4</v>
      </c>
      <c r="L1725" s="1" t="s">
        <v>8</v>
      </c>
      <c r="M1725" s="1">
        <v>29.75</v>
      </c>
      <c r="N1725" s="1">
        <f t="shared" si="188"/>
        <v>2469.25</v>
      </c>
      <c r="O1725" s="1" t="s">
        <v>9</v>
      </c>
    </row>
    <row r="1726" spans="1:15" x14ac:dyDescent="0.3">
      <c r="A1726" s="1" t="s">
        <v>129</v>
      </c>
      <c r="B1726" s="1" t="s">
        <v>1630</v>
      </c>
      <c r="C1726" s="1" t="str">
        <f t="shared" si="182"/>
        <v>Kazakhstan</v>
      </c>
      <c r="D1726" s="1" t="s">
        <v>3587</v>
      </c>
      <c r="E1726" s="7" t="str">
        <f>TEXT(DATE(MID(D1726, 13, 4), CHOOSE(MATCH( MID(D1726, 5, 3), {"Jan","Feb","Mar","Apr","May","Jun","Jul","Aug","Sep","Oct","Nov","Dec"}, 0), 1, 2, 3, 4, 5, 6, 7, 8, 9, 10, 11, 12), MID(D1726, 9, 2)), "yyyy-mm-dd")</f>
        <v>2008-11-26</v>
      </c>
      <c r="F1726" s="1" t="str">
        <f t="shared" si="183"/>
        <v>12:38:00</v>
      </c>
      <c r="G1726" s="9" t="str">
        <f t="shared" si="184"/>
        <v>November</v>
      </c>
      <c r="H1726" s="5" t="str">
        <f t="shared" si="185"/>
        <v>2008</v>
      </c>
      <c r="I1726" s="1" t="s">
        <v>3588</v>
      </c>
      <c r="J1726" s="1" t="str">
        <f t="shared" si="186"/>
        <v xml:space="preserve">Soyuz U </v>
      </c>
      <c r="K1726" s="1" t="str">
        <f t="shared" si="187"/>
        <v>Progress M-01M</v>
      </c>
      <c r="L1726" s="1" t="s">
        <v>346</v>
      </c>
      <c r="M1726" s="1">
        <v>20</v>
      </c>
      <c r="N1726" s="1">
        <f t="shared" si="188"/>
        <v>1660</v>
      </c>
      <c r="O1726" s="1" t="s">
        <v>9</v>
      </c>
    </row>
    <row r="1727" spans="1:15" x14ac:dyDescent="0.3">
      <c r="A1727" s="1" t="s">
        <v>657</v>
      </c>
      <c r="B1727" s="1" t="s">
        <v>30</v>
      </c>
      <c r="C1727" s="1" t="str">
        <f t="shared" si="182"/>
        <v>USA</v>
      </c>
      <c r="D1727" s="1" t="s">
        <v>3589</v>
      </c>
      <c r="E1727" s="7" t="str">
        <f>TEXT(DATE(MID(D1727, 13, 4), CHOOSE(MATCH( MID(D1727, 5, 3), {"Jan","Feb","Mar","Apr","May","Jun","Jul","Aug","Sep","Oct","Nov","Dec"}, 0), 1, 2, 3, 4, 5, 6, 7, 8, 9, 10, 11, 12), MID(D1727, 9, 2)), "yyyy-mm-dd")</f>
        <v>2008-11-15</v>
      </c>
      <c r="F1727" s="1" t="str">
        <f t="shared" si="183"/>
        <v>00:55:00</v>
      </c>
      <c r="G1727" s="9" t="str">
        <f t="shared" si="184"/>
        <v>November</v>
      </c>
      <c r="H1727" s="5" t="str">
        <f t="shared" si="185"/>
        <v>2008</v>
      </c>
      <c r="I1727" s="1" t="s">
        <v>3590</v>
      </c>
      <c r="J1727" s="1" t="str">
        <f t="shared" si="186"/>
        <v xml:space="preserve">Space Shuttle Endeavour </v>
      </c>
      <c r="K1727" s="1" t="str">
        <f t="shared" si="187"/>
        <v>STS-126</v>
      </c>
      <c r="L1727" s="1" t="s">
        <v>346</v>
      </c>
      <c r="M1727" s="1">
        <v>450</v>
      </c>
      <c r="N1727" s="1">
        <f t="shared" si="188"/>
        <v>37350</v>
      </c>
      <c r="O1727" s="1" t="s">
        <v>9</v>
      </c>
    </row>
    <row r="1728" spans="1:15" x14ac:dyDescent="0.3">
      <c r="A1728" s="1" t="s">
        <v>4</v>
      </c>
      <c r="B1728" s="1" t="s">
        <v>3038</v>
      </c>
      <c r="C1728" s="1" t="str">
        <f t="shared" si="182"/>
        <v>Russia</v>
      </c>
      <c r="D1728" s="1" t="s">
        <v>3591</v>
      </c>
      <c r="E1728" s="7" t="str">
        <f>TEXT(DATE(MID(D1728, 13, 4), CHOOSE(MATCH( MID(D1728, 5, 3), {"Jan","Feb","Mar","Apr","May","Jun","Jul","Aug","Sep","Oct","Nov","Dec"}, 0), 1, 2, 3, 4, 5, 6, 7, 8, 9, 10, 11, 12), MID(D1728, 9, 2)), "yyyy-mm-dd")</f>
        <v>2008-11-14</v>
      </c>
      <c r="F1728" s="1" t="str">
        <f t="shared" si="183"/>
        <v>15:50:00</v>
      </c>
      <c r="G1728" s="9" t="str">
        <f t="shared" si="184"/>
        <v>November</v>
      </c>
      <c r="H1728" s="5" t="str">
        <f t="shared" si="185"/>
        <v>2008</v>
      </c>
      <c r="I1728" s="1" t="s">
        <v>3592</v>
      </c>
      <c r="J1728" s="1" t="str">
        <f t="shared" si="186"/>
        <v xml:space="preserve">Soyuz U </v>
      </c>
      <c r="K1728" s="1" t="str">
        <f t="shared" si="187"/>
        <v>Cosmos 2445</v>
      </c>
      <c r="L1728" s="1" t="s">
        <v>346</v>
      </c>
      <c r="M1728" s="1">
        <v>20</v>
      </c>
      <c r="N1728" s="1">
        <f t="shared" si="188"/>
        <v>1660</v>
      </c>
      <c r="O1728" s="1" t="s">
        <v>9</v>
      </c>
    </row>
    <row r="1729" spans="1:15" x14ac:dyDescent="0.3">
      <c r="A1729" s="1" t="s">
        <v>1623</v>
      </c>
      <c r="B1729" s="1" t="s">
        <v>529</v>
      </c>
      <c r="C1729" s="1" t="str">
        <f t="shared" si="182"/>
        <v>Kazakhstan</v>
      </c>
      <c r="D1729" s="1" t="s">
        <v>3593</v>
      </c>
      <c r="E1729" s="7" t="str">
        <f>TEXT(DATE(MID(D1729, 13, 4), CHOOSE(MATCH( MID(D1729, 5, 3), {"Jan","Feb","Mar","Apr","May","Jun","Jul","Aug","Sep","Oct","Nov","Dec"}, 0), 1, 2, 3, 4, 5, 6, 7, 8, 9, 10, 11, 12), MID(D1729, 9, 2)), "yyyy-mm-dd")</f>
        <v>2008-11-05</v>
      </c>
      <c r="F1729" s="1" t="str">
        <f t="shared" si="183"/>
        <v>20:44:00</v>
      </c>
      <c r="G1729" s="9" t="str">
        <f t="shared" si="184"/>
        <v>November</v>
      </c>
      <c r="H1729" s="5" t="str">
        <f t="shared" si="185"/>
        <v>2008</v>
      </c>
      <c r="I1729" s="1" t="s">
        <v>3594</v>
      </c>
      <c r="J1729" s="1" t="str">
        <f t="shared" si="186"/>
        <v xml:space="preserve">Proton-M/Briz-M </v>
      </c>
      <c r="K1729" s="1" t="str">
        <f t="shared" si="187"/>
        <v>Astra-1M</v>
      </c>
      <c r="L1729" s="1" t="s">
        <v>8</v>
      </c>
      <c r="M1729" s="1">
        <v>65</v>
      </c>
      <c r="N1729" s="1">
        <f t="shared" si="188"/>
        <v>5395</v>
      </c>
      <c r="O1729" s="1" t="s">
        <v>9</v>
      </c>
    </row>
    <row r="1730" spans="1:15" x14ac:dyDescent="0.3">
      <c r="A1730" s="1" t="s">
        <v>14</v>
      </c>
      <c r="B1730" s="1" t="s">
        <v>90</v>
      </c>
      <c r="C1730" s="1" t="str">
        <f t="shared" ref="C1730:C1793" si="189">TRIM(MID(B1730, FIND("|", SUBSTITUTE(B1730, ",", "|", LEN(B1730) - LEN(SUBSTITUTE(B1730,",", "" )))) + 1, LEN(B1730)))</f>
        <v>China</v>
      </c>
      <c r="D1730" s="1" t="s">
        <v>3595</v>
      </c>
      <c r="E1730" s="7" t="str">
        <f>TEXT(DATE(MID(D1730, 13, 4), CHOOSE(MATCH( MID(D1730, 5, 3), {"Jan","Feb","Mar","Apr","May","Jun","Jul","Aug","Sep","Oct","Nov","Dec"}, 0), 1, 2, 3, 4, 5, 6, 7, 8, 9, 10, 11, 12), MID(D1730, 9, 2)), "yyyy-mm-dd")</f>
        <v>2008-11-05</v>
      </c>
      <c r="F1730" s="1" t="str">
        <f t="shared" ref="F1730:F1793" si="190">IF(ISNUMBER(FIND(":", D1730)), MID(D1730, FIND(":", D1730)-2, 5) &amp; ":00", "00:00:00")</f>
        <v>00:15:00</v>
      </c>
      <c r="G1730" s="9" t="str">
        <f t="shared" ref="G1730:G1793" si="191">TEXT(E1730, "mmmm")</f>
        <v>November</v>
      </c>
      <c r="H1730" s="5" t="str">
        <f t="shared" ref="H1730:H1793" si="192">TEXT(E1730, "yyyy")</f>
        <v>2008</v>
      </c>
      <c r="I1730" s="1" t="s">
        <v>3596</v>
      </c>
      <c r="J1730" s="1" t="str">
        <f t="shared" ref="J1730:J1793" si="193">LEFT(I1730, FIND("|", I1730) - 1)</f>
        <v xml:space="preserve">Long March 2D </v>
      </c>
      <c r="K1730" s="1" t="str">
        <f t="shared" ref="K1730:K1793" si="194">MID(I1730, FIND("|", I1730) + 2, LEN(I1730))</f>
        <v>Shiyan-3 &amp; Chuangxin-1 02</v>
      </c>
      <c r="L1730" s="1" t="s">
        <v>8</v>
      </c>
      <c r="M1730" s="1">
        <v>29.75</v>
      </c>
      <c r="N1730" s="1">
        <f t="shared" si="188"/>
        <v>2469.25</v>
      </c>
      <c r="O1730" s="1" t="s">
        <v>9</v>
      </c>
    </row>
    <row r="1731" spans="1:15" x14ac:dyDescent="0.3">
      <c r="A1731" s="1" t="s">
        <v>14</v>
      </c>
      <c r="B1731" s="1" t="s">
        <v>101</v>
      </c>
      <c r="C1731" s="1" t="str">
        <f t="shared" si="189"/>
        <v>China</v>
      </c>
      <c r="D1731" s="1" t="s">
        <v>3597</v>
      </c>
      <c r="E1731" s="7" t="str">
        <f>TEXT(DATE(MID(D1731, 13, 4), CHOOSE(MATCH( MID(D1731, 5, 3), {"Jan","Feb","Mar","Apr","May","Jun","Jul","Aug","Sep","Oct","Nov","Dec"}, 0), 1, 2, 3, 4, 5, 6, 7, 8, 9, 10, 11, 12), MID(D1731, 9, 2)), "yyyy-mm-dd")</f>
        <v>2008-10-29</v>
      </c>
      <c r="F1731" s="1" t="str">
        <f t="shared" si="190"/>
        <v>16:53:00</v>
      </c>
      <c r="G1731" s="9" t="str">
        <f t="shared" si="191"/>
        <v>October</v>
      </c>
      <c r="H1731" s="5" t="str">
        <f t="shared" si="192"/>
        <v>2008</v>
      </c>
      <c r="I1731" s="1" t="s">
        <v>3598</v>
      </c>
      <c r="J1731" s="1" t="str">
        <f t="shared" si="193"/>
        <v xml:space="preserve">Long March 3B/E </v>
      </c>
      <c r="K1731" s="1" t="str">
        <f t="shared" si="194"/>
        <v>VENESAT 1</v>
      </c>
      <c r="L1731" s="1" t="s">
        <v>8</v>
      </c>
      <c r="M1731" s="1">
        <v>29.15</v>
      </c>
      <c r="N1731" s="1">
        <f t="shared" ref="N1731:N1794" si="195">M1731 * 83</f>
        <v>2419.4499999999998</v>
      </c>
      <c r="O1731" s="1" t="s">
        <v>9</v>
      </c>
    </row>
    <row r="1732" spans="1:15" x14ac:dyDescent="0.3">
      <c r="A1732" s="1" t="s">
        <v>74</v>
      </c>
      <c r="B1732" s="1" t="s">
        <v>114</v>
      </c>
      <c r="C1732" s="1" t="str">
        <f t="shared" si="189"/>
        <v>USA</v>
      </c>
      <c r="D1732" s="1" t="s">
        <v>3599</v>
      </c>
      <c r="E1732" s="7" t="str">
        <f>TEXT(DATE(MID(D1732, 13, 4), CHOOSE(MATCH( MID(D1732, 5, 3), {"Jan","Feb","Mar","Apr","May","Jun","Jul","Aug","Sep","Oct","Nov","Dec"}, 0), 1, 2, 3, 4, 5, 6, 7, 8, 9, 10, 11, 12), MID(D1732, 9, 2)), "yyyy-mm-dd")</f>
        <v>2008-10-25</v>
      </c>
      <c r="F1732" s="1" t="str">
        <f t="shared" si="190"/>
        <v>02:28:00</v>
      </c>
      <c r="G1732" s="9" t="str">
        <f t="shared" si="191"/>
        <v>October</v>
      </c>
      <c r="H1732" s="5" t="str">
        <f t="shared" si="192"/>
        <v>2008</v>
      </c>
      <c r="I1732" s="1" t="s">
        <v>3600</v>
      </c>
      <c r="J1732" s="1" t="str">
        <f t="shared" si="193"/>
        <v xml:space="preserve">Delta II 7420-10C </v>
      </c>
      <c r="K1732" s="1" t="str">
        <f t="shared" si="194"/>
        <v>COSMO-3</v>
      </c>
      <c r="L1732" s="1" t="s">
        <v>346</v>
      </c>
      <c r="M1732" s="1"/>
      <c r="N1732" s="1">
        <f t="shared" si="195"/>
        <v>0</v>
      </c>
      <c r="O1732" s="1" t="s">
        <v>9</v>
      </c>
    </row>
    <row r="1733" spans="1:15" x14ac:dyDescent="0.3">
      <c r="A1733" s="1" t="s">
        <v>14</v>
      </c>
      <c r="B1733" s="1" t="s">
        <v>329</v>
      </c>
      <c r="C1733" s="1" t="str">
        <f t="shared" si="189"/>
        <v>China</v>
      </c>
      <c r="D1733" s="1" t="s">
        <v>3601</v>
      </c>
      <c r="E1733" s="7" t="str">
        <f>TEXT(DATE(MID(D1733, 13, 4), CHOOSE(MATCH( MID(D1733, 5, 3), {"Jan","Feb","Mar","Apr","May","Jun","Jul","Aug","Sep","Oct","Nov","Dec"}, 0), 1, 2, 3, 4, 5, 6, 7, 8, 9, 10, 11, 12), MID(D1733, 9, 2)), "yyyy-mm-dd")</f>
        <v>2008-10-25</v>
      </c>
      <c r="F1733" s="1" t="str">
        <f t="shared" si="190"/>
        <v>01:15:00</v>
      </c>
      <c r="G1733" s="9" t="str">
        <f t="shared" si="191"/>
        <v>October</v>
      </c>
      <c r="H1733" s="5" t="str">
        <f t="shared" si="192"/>
        <v>2008</v>
      </c>
      <c r="I1733" s="1" t="s">
        <v>3602</v>
      </c>
      <c r="J1733" s="1" t="str">
        <f t="shared" si="193"/>
        <v xml:space="preserve">Long March 4B </v>
      </c>
      <c r="K1733" s="1" t="str">
        <f t="shared" si="194"/>
        <v>Shijian-6E &amp; 6F</v>
      </c>
      <c r="L1733" s="1" t="s">
        <v>8</v>
      </c>
      <c r="M1733" s="1">
        <v>64.680000000000007</v>
      </c>
      <c r="N1733" s="1">
        <f t="shared" si="195"/>
        <v>5368.4400000000005</v>
      </c>
      <c r="O1733" s="1" t="s">
        <v>9</v>
      </c>
    </row>
    <row r="1734" spans="1:15" x14ac:dyDescent="0.3">
      <c r="A1734" s="1" t="s">
        <v>86</v>
      </c>
      <c r="B1734" s="1" t="s">
        <v>290</v>
      </c>
      <c r="C1734" s="1" t="str">
        <f t="shared" si="189"/>
        <v>India</v>
      </c>
      <c r="D1734" s="1" t="s">
        <v>3603</v>
      </c>
      <c r="E1734" s="7" t="str">
        <f>TEXT(DATE(MID(D1734, 13, 4), CHOOSE(MATCH( MID(D1734, 5, 3), {"Jan","Feb","Mar","Apr","May","Jun","Jul","Aug","Sep","Oct","Nov","Dec"}, 0), 1, 2, 3, 4, 5, 6, 7, 8, 9, 10, 11, 12), MID(D1734, 9, 2)), "yyyy-mm-dd")</f>
        <v>2008-10-22</v>
      </c>
      <c r="F1734" s="1" t="str">
        <f t="shared" si="190"/>
        <v>00:52:00</v>
      </c>
      <c r="G1734" s="9" t="str">
        <f t="shared" si="191"/>
        <v>October</v>
      </c>
      <c r="H1734" s="5" t="str">
        <f t="shared" si="192"/>
        <v>2008</v>
      </c>
      <c r="I1734" s="1" t="s">
        <v>3604</v>
      </c>
      <c r="J1734" s="1" t="str">
        <f t="shared" si="193"/>
        <v xml:space="preserve">PSLV-XL </v>
      </c>
      <c r="K1734" s="1" t="str">
        <f t="shared" si="194"/>
        <v>Chandrayaan-1</v>
      </c>
      <c r="L1734" s="1" t="s">
        <v>8</v>
      </c>
      <c r="M1734" s="1">
        <v>31</v>
      </c>
      <c r="N1734" s="1">
        <f t="shared" si="195"/>
        <v>2573</v>
      </c>
      <c r="O1734" s="1" t="s">
        <v>9</v>
      </c>
    </row>
    <row r="1735" spans="1:15" x14ac:dyDescent="0.3">
      <c r="A1735" s="1" t="s">
        <v>342</v>
      </c>
      <c r="B1735" s="1" t="s">
        <v>3022</v>
      </c>
      <c r="C1735" s="1" t="str">
        <f t="shared" si="189"/>
        <v>Marshall Islands</v>
      </c>
      <c r="D1735" s="1" t="s">
        <v>3605</v>
      </c>
      <c r="E1735" s="7" t="str">
        <f>TEXT(DATE(MID(D1735, 13, 4), CHOOSE(MATCH( MID(D1735, 5, 3), {"Jan","Feb","Mar","Apr","May","Jun","Jul","Aug","Sep","Oct","Nov","Dec"}, 0), 1, 2, 3, 4, 5, 6, 7, 8, 9, 10, 11, 12), MID(D1735, 9, 2)), "yyyy-mm-dd")</f>
        <v>2008-10-19</v>
      </c>
      <c r="F1735" s="1" t="str">
        <f t="shared" si="190"/>
        <v>17:47:00</v>
      </c>
      <c r="G1735" s="9" t="str">
        <f t="shared" si="191"/>
        <v>October</v>
      </c>
      <c r="H1735" s="5" t="str">
        <f t="shared" si="192"/>
        <v>2008</v>
      </c>
      <c r="I1735" s="1" t="s">
        <v>3606</v>
      </c>
      <c r="J1735" s="1" t="str">
        <f t="shared" si="193"/>
        <v xml:space="preserve">Pegasus XL </v>
      </c>
      <c r="K1735" s="1" t="str">
        <f t="shared" si="194"/>
        <v>IBEX</v>
      </c>
      <c r="L1735" s="1" t="s">
        <v>8</v>
      </c>
      <c r="M1735" s="1">
        <v>40</v>
      </c>
      <c r="N1735" s="1">
        <f t="shared" si="195"/>
        <v>3320</v>
      </c>
      <c r="O1735" s="1" t="s">
        <v>9</v>
      </c>
    </row>
    <row r="1736" spans="1:15" x14ac:dyDescent="0.3">
      <c r="A1736" s="1" t="s">
        <v>129</v>
      </c>
      <c r="B1736" s="1" t="s">
        <v>1630</v>
      </c>
      <c r="C1736" s="1" t="str">
        <f t="shared" si="189"/>
        <v>Kazakhstan</v>
      </c>
      <c r="D1736" s="1" t="s">
        <v>3607</v>
      </c>
      <c r="E1736" s="7" t="str">
        <f>TEXT(DATE(MID(D1736, 13, 4), CHOOSE(MATCH( MID(D1736, 5, 3), {"Jan","Feb","Mar","Apr","May","Jun","Jul","Aug","Sep","Oct","Nov","Dec"}, 0), 1, 2, 3, 4, 5, 6, 7, 8, 9, 10, 11, 12), MID(D1736, 9, 2)), "yyyy-mm-dd")</f>
        <v>2008-10-12</v>
      </c>
      <c r="F1736" s="1" t="str">
        <f t="shared" si="190"/>
        <v>07:01:00</v>
      </c>
      <c r="G1736" s="9" t="str">
        <f t="shared" si="191"/>
        <v>October</v>
      </c>
      <c r="H1736" s="5" t="str">
        <f t="shared" si="192"/>
        <v>2008</v>
      </c>
      <c r="I1736" s="1" t="s">
        <v>3608</v>
      </c>
      <c r="J1736" s="1" t="str">
        <f t="shared" si="193"/>
        <v xml:space="preserve">Soyuz FG </v>
      </c>
      <c r="K1736" s="1" t="str">
        <f t="shared" si="194"/>
        <v>Soyuz TMA-13</v>
      </c>
      <c r="L1736" s="1" t="s">
        <v>346</v>
      </c>
      <c r="M1736" s="1"/>
      <c r="N1736" s="1">
        <f t="shared" si="195"/>
        <v>0</v>
      </c>
      <c r="O1736" s="1" t="s">
        <v>9</v>
      </c>
    </row>
    <row r="1737" spans="1:15" x14ac:dyDescent="0.3">
      <c r="A1737" s="1" t="s">
        <v>2539</v>
      </c>
      <c r="B1737" s="1" t="s">
        <v>2540</v>
      </c>
      <c r="C1737" s="1" t="str">
        <f t="shared" si="189"/>
        <v>Russia</v>
      </c>
      <c r="D1737" s="1" t="s">
        <v>3609</v>
      </c>
      <c r="E1737" s="7" t="str">
        <f>TEXT(DATE(MID(D1737, 13, 4), CHOOSE(MATCH( MID(D1737, 5, 3), {"Jan","Feb","Mar","Apr","May","Jun","Jul","Aug","Sep","Oct","Nov","Dec"}, 0), 1, 2, 3, 4, 5, 6, 7, 8, 9, 10, 11, 12), MID(D1737, 9, 2)), "yyyy-mm-dd")</f>
        <v>2008-10-01</v>
      </c>
      <c r="F1737" s="1" t="str">
        <f t="shared" si="190"/>
        <v>06:37:00</v>
      </c>
      <c r="G1737" s="9" t="str">
        <f t="shared" si="191"/>
        <v>October</v>
      </c>
      <c r="H1737" s="5" t="str">
        <f t="shared" si="192"/>
        <v>2008</v>
      </c>
      <c r="I1737" s="1" t="s">
        <v>3610</v>
      </c>
      <c r="J1737" s="1" t="str">
        <f t="shared" si="193"/>
        <v xml:space="preserve">Dnepr </v>
      </c>
      <c r="K1737" s="1" t="str">
        <f t="shared" si="194"/>
        <v>THEOS 1</v>
      </c>
      <c r="L1737" s="1" t="s">
        <v>346</v>
      </c>
      <c r="M1737" s="1">
        <v>29</v>
      </c>
      <c r="N1737" s="1">
        <f t="shared" si="195"/>
        <v>2407</v>
      </c>
      <c r="O1737" s="1" t="s">
        <v>9</v>
      </c>
    </row>
    <row r="1738" spans="1:15" x14ac:dyDescent="0.3">
      <c r="A1738" s="1" t="s">
        <v>10</v>
      </c>
      <c r="B1738" s="1" t="s">
        <v>3491</v>
      </c>
      <c r="C1738" s="1" t="str">
        <f t="shared" si="189"/>
        <v>Marshall Islands</v>
      </c>
      <c r="D1738" s="1" t="s">
        <v>3611</v>
      </c>
      <c r="E1738" s="7" t="str">
        <f>TEXT(DATE(MID(D1738, 13, 4), CHOOSE(MATCH( MID(D1738, 5, 3), {"Jan","Feb","Mar","Apr","May","Jun","Jul","Aug","Sep","Oct","Nov","Dec"}, 0), 1, 2, 3, 4, 5, 6, 7, 8, 9, 10, 11, 12), MID(D1738, 9, 2)), "yyyy-mm-dd")</f>
        <v>2008-09-28</v>
      </c>
      <c r="F1738" s="1" t="str">
        <f t="shared" si="190"/>
        <v>23:15:00</v>
      </c>
      <c r="G1738" s="9" t="str">
        <f t="shared" si="191"/>
        <v>September</v>
      </c>
      <c r="H1738" s="5" t="str">
        <f t="shared" si="192"/>
        <v>2008</v>
      </c>
      <c r="I1738" s="1" t="s">
        <v>3612</v>
      </c>
      <c r="J1738" s="1" t="str">
        <f t="shared" si="193"/>
        <v xml:space="preserve">Falcon 1 </v>
      </c>
      <c r="K1738" s="1" t="str">
        <f t="shared" si="194"/>
        <v>Ratsat</v>
      </c>
      <c r="L1738" s="1" t="s">
        <v>346</v>
      </c>
      <c r="M1738" s="1">
        <v>7</v>
      </c>
      <c r="N1738" s="1">
        <f t="shared" si="195"/>
        <v>581</v>
      </c>
      <c r="O1738" s="1" t="s">
        <v>9</v>
      </c>
    </row>
    <row r="1739" spans="1:15" x14ac:dyDescent="0.3">
      <c r="A1739" s="1" t="s">
        <v>14</v>
      </c>
      <c r="B1739" s="1" t="s">
        <v>138</v>
      </c>
      <c r="C1739" s="1" t="str">
        <f t="shared" si="189"/>
        <v>China</v>
      </c>
      <c r="D1739" s="1" t="s">
        <v>3613</v>
      </c>
      <c r="E1739" s="7" t="str">
        <f>TEXT(DATE(MID(D1739, 13, 4), CHOOSE(MATCH( MID(D1739, 5, 3), {"Jan","Feb","Mar","Apr","May","Jun","Jul","Aug","Sep","Oct","Nov","Dec"}, 0), 1, 2, 3, 4, 5, 6, 7, 8, 9, 10, 11, 12), MID(D1739, 9, 2)), "yyyy-mm-dd")</f>
        <v>2008-09-25</v>
      </c>
      <c r="F1739" s="1" t="str">
        <f t="shared" si="190"/>
        <v>13:10:00</v>
      </c>
      <c r="G1739" s="9" t="str">
        <f t="shared" si="191"/>
        <v>September</v>
      </c>
      <c r="H1739" s="5" t="str">
        <f t="shared" si="192"/>
        <v>2008</v>
      </c>
      <c r="I1739" s="1" t="s">
        <v>3614</v>
      </c>
      <c r="J1739" s="1" t="str">
        <f t="shared" si="193"/>
        <v xml:space="preserve">Long March 2F </v>
      </c>
      <c r="K1739" s="1" t="str">
        <f t="shared" si="194"/>
        <v>Shenzhou 7</v>
      </c>
      <c r="L1739" s="1" t="s">
        <v>346</v>
      </c>
      <c r="M1739" s="1"/>
      <c r="N1739" s="1">
        <f t="shared" si="195"/>
        <v>0</v>
      </c>
      <c r="O1739" s="1" t="s">
        <v>9</v>
      </c>
    </row>
    <row r="1740" spans="1:15" x14ac:dyDescent="0.3">
      <c r="A1740" s="1" t="s">
        <v>129</v>
      </c>
      <c r="B1740" s="1" t="s">
        <v>565</v>
      </c>
      <c r="C1740" s="1" t="str">
        <f t="shared" si="189"/>
        <v>Kazakhstan</v>
      </c>
      <c r="D1740" s="1" t="s">
        <v>3615</v>
      </c>
      <c r="E1740" s="7" t="str">
        <f>TEXT(DATE(MID(D1740, 13, 4), CHOOSE(MATCH( MID(D1740, 5, 3), {"Jan","Feb","Mar","Apr","May","Jun","Jul","Aug","Sep","Oct","Nov","Dec"}, 0), 1, 2, 3, 4, 5, 6, 7, 8, 9, 10, 11, 12), MID(D1740, 9, 2)), "yyyy-mm-dd")</f>
        <v>2008-09-25</v>
      </c>
      <c r="F1740" s="1" t="str">
        <f t="shared" si="190"/>
        <v>08:49:00</v>
      </c>
      <c r="G1740" s="9" t="str">
        <f t="shared" si="191"/>
        <v>September</v>
      </c>
      <c r="H1740" s="5" t="str">
        <f t="shared" si="192"/>
        <v>2008</v>
      </c>
      <c r="I1740" s="1" t="s">
        <v>3616</v>
      </c>
      <c r="J1740" s="1" t="str">
        <f t="shared" si="193"/>
        <v xml:space="preserve">Proton-M/DM-2 </v>
      </c>
      <c r="K1740" s="1" t="str">
        <f t="shared" si="194"/>
        <v>Cosmos 2442, 2443 &amp; 2444</v>
      </c>
      <c r="L1740" s="1" t="s">
        <v>8</v>
      </c>
      <c r="M1740" s="1">
        <v>65</v>
      </c>
      <c r="N1740" s="1">
        <f t="shared" si="195"/>
        <v>5395</v>
      </c>
      <c r="O1740" s="1" t="s">
        <v>9</v>
      </c>
    </row>
    <row r="1741" spans="1:15" x14ac:dyDescent="0.3">
      <c r="A1741" s="1" t="s">
        <v>2701</v>
      </c>
      <c r="B1741" s="1" t="s">
        <v>2702</v>
      </c>
      <c r="C1741" s="1" t="str">
        <f t="shared" si="189"/>
        <v>Pacific Ocean</v>
      </c>
      <c r="D1741" s="1" t="s">
        <v>3617</v>
      </c>
      <c r="E1741" s="7" t="str">
        <f>TEXT(DATE(MID(D1741, 13, 4), CHOOSE(MATCH( MID(D1741, 5, 3), {"Jan","Feb","Mar","Apr","May","Jun","Jul","Aug","Sep","Oct","Nov","Dec"}, 0), 1, 2, 3, 4, 5, 6, 7, 8, 9, 10, 11, 12), MID(D1741, 9, 2)), "yyyy-mm-dd")</f>
        <v>2008-09-24</v>
      </c>
      <c r="F1741" s="1" t="str">
        <f t="shared" si="190"/>
        <v>09:27:00</v>
      </c>
      <c r="G1741" s="9" t="str">
        <f t="shared" si="191"/>
        <v>September</v>
      </c>
      <c r="H1741" s="5" t="str">
        <f t="shared" si="192"/>
        <v>2008</v>
      </c>
      <c r="I1741" s="1" t="s">
        <v>3618</v>
      </c>
      <c r="J1741" s="1" t="str">
        <f t="shared" si="193"/>
        <v xml:space="preserve">Zenit-3 SL </v>
      </c>
      <c r="K1741" s="1" t="str">
        <f t="shared" si="194"/>
        <v>Galaxy 19</v>
      </c>
      <c r="L1741" s="1" t="s">
        <v>346</v>
      </c>
      <c r="M1741" s="1"/>
      <c r="N1741" s="1">
        <f t="shared" si="195"/>
        <v>0</v>
      </c>
      <c r="O1741" s="1" t="s">
        <v>9</v>
      </c>
    </row>
    <row r="1742" spans="1:15" x14ac:dyDescent="0.3">
      <c r="A1742" s="1" t="s">
        <v>1623</v>
      </c>
      <c r="B1742" s="1" t="s">
        <v>529</v>
      </c>
      <c r="C1742" s="1" t="str">
        <f t="shared" si="189"/>
        <v>Kazakhstan</v>
      </c>
      <c r="D1742" s="1" t="s">
        <v>3619</v>
      </c>
      <c r="E1742" s="7" t="str">
        <f>TEXT(DATE(MID(D1742, 13, 4), CHOOSE(MATCH( MID(D1742, 5, 3), {"Jan","Feb","Mar","Apr","May","Jun","Jul","Aug","Sep","Oct","Nov","Dec"}, 0), 1, 2, 3, 4, 5, 6, 7, 8, 9, 10, 11, 12), MID(D1742, 9, 2)), "yyyy-mm-dd")</f>
        <v>2008-09-19</v>
      </c>
      <c r="F1742" s="1" t="str">
        <f t="shared" si="190"/>
        <v>21:48:00</v>
      </c>
      <c r="G1742" s="9" t="str">
        <f t="shared" si="191"/>
        <v>September</v>
      </c>
      <c r="H1742" s="5" t="str">
        <f t="shared" si="192"/>
        <v>2008</v>
      </c>
      <c r="I1742" s="1" t="s">
        <v>3620</v>
      </c>
      <c r="J1742" s="1" t="str">
        <f t="shared" si="193"/>
        <v xml:space="preserve">Proton-M/Briz-M </v>
      </c>
      <c r="K1742" s="1" t="str">
        <f t="shared" si="194"/>
        <v>Nimiq 4</v>
      </c>
      <c r="L1742" s="1" t="s">
        <v>8</v>
      </c>
      <c r="M1742" s="1">
        <v>65</v>
      </c>
      <c r="N1742" s="1">
        <f t="shared" si="195"/>
        <v>5395</v>
      </c>
      <c r="O1742" s="1" t="s">
        <v>9</v>
      </c>
    </row>
    <row r="1743" spans="1:15" x14ac:dyDescent="0.3">
      <c r="A1743" s="1" t="s">
        <v>129</v>
      </c>
      <c r="B1743" s="1" t="s">
        <v>1630</v>
      </c>
      <c r="C1743" s="1" t="str">
        <f t="shared" si="189"/>
        <v>Kazakhstan</v>
      </c>
      <c r="D1743" s="1" t="s">
        <v>3621</v>
      </c>
      <c r="E1743" s="7" t="str">
        <f>TEXT(DATE(MID(D1743, 13, 4), CHOOSE(MATCH( MID(D1743, 5, 3), {"Jan","Feb","Mar","Apr","May","Jun","Jul","Aug","Sep","Oct","Nov","Dec"}, 0), 1, 2, 3, 4, 5, 6, 7, 8, 9, 10, 11, 12), MID(D1743, 9, 2)), "yyyy-mm-dd")</f>
        <v>2008-09-10</v>
      </c>
      <c r="F1743" s="1" t="str">
        <f t="shared" si="190"/>
        <v>19:50:00</v>
      </c>
      <c r="G1743" s="9" t="str">
        <f t="shared" si="191"/>
        <v>September</v>
      </c>
      <c r="H1743" s="5" t="str">
        <f t="shared" si="192"/>
        <v>2008</v>
      </c>
      <c r="I1743" s="1" t="s">
        <v>3622</v>
      </c>
      <c r="J1743" s="1" t="str">
        <f t="shared" si="193"/>
        <v xml:space="preserve">Soyuz U </v>
      </c>
      <c r="K1743" s="1" t="str">
        <f t="shared" si="194"/>
        <v>Progress M-65</v>
      </c>
      <c r="L1743" s="1" t="s">
        <v>346</v>
      </c>
      <c r="M1743" s="1">
        <v>20</v>
      </c>
      <c r="N1743" s="1">
        <f t="shared" si="195"/>
        <v>1660</v>
      </c>
      <c r="O1743" s="1" t="s">
        <v>9</v>
      </c>
    </row>
    <row r="1744" spans="1:15" x14ac:dyDescent="0.3">
      <c r="A1744" s="1" t="s">
        <v>74</v>
      </c>
      <c r="B1744" s="1" t="s">
        <v>114</v>
      </c>
      <c r="C1744" s="1" t="str">
        <f t="shared" si="189"/>
        <v>USA</v>
      </c>
      <c r="D1744" s="1" t="s">
        <v>3623</v>
      </c>
      <c r="E1744" s="7" t="str">
        <f>TEXT(DATE(MID(D1744, 13, 4), CHOOSE(MATCH( MID(D1744, 5, 3), {"Jan","Feb","Mar","Apr","May","Jun","Jul","Aug","Sep","Oct","Nov","Dec"}, 0), 1, 2, 3, 4, 5, 6, 7, 8, 9, 10, 11, 12), MID(D1744, 9, 2)), "yyyy-mm-dd")</f>
        <v>2008-09-06</v>
      </c>
      <c r="F1744" s="1" t="str">
        <f t="shared" si="190"/>
        <v>18:50:00</v>
      </c>
      <c r="G1744" s="9" t="str">
        <f t="shared" si="191"/>
        <v>September</v>
      </c>
      <c r="H1744" s="5" t="str">
        <f t="shared" si="192"/>
        <v>2008</v>
      </c>
      <c r="I1744" s="1" t="s">
        <v>3624</v>
      </c>
      <c r="J1744" s="1" t="str">
        <f t="shared" si="193"/>
        <v xml:space="preserve">Delta II 7420-10C </v>
      </c>
      <c r="K1744" s="1" t="str">
        <f t="shared" si="194"/>
        <v>GeoEye-1</v>
      </c>
      <c r="L1744" s="1" t="s">
        <v>346</v>
      </c>
      <c r="M1744" s="1"/>
      <c r="N1744" s="1">
        <f t="shared" si="195"/>
        <v>0</v>
      </c>
      <c r="O1744" s="1" t="s">
        <v>9</v>
      </c>
    </row>
    <row r="1745" spans="1:15" x14ac:dyDescent="0.3">
      <c r="A1745" s="1" t="s">
        <v>14</v>
      </c>
      <c r="B1745" s="1" t="s">
        <v>3524</v>
      </c>
      <c r="C1745" s="1" t="str">
        <f t="shared" si="189"/>
        <v>China</v>
      </c>
      <c r="D1745" s="1" t="s">
        <v>3625</v>
      </c>
      <c r="E1745" s="7" t="str">
        <f>TEXT(DATE(MID(D1745, 13, 4), CHOOSE(MATCH( MID(D1745, 5, 3), {"Jan","Feb","Mar","Apr","May","Jun","Jul","Aug","Sep","Oct","Nov","Dec"}, 0), 1, 2, 3, 4, 5, 6, 7, 8, 9, 10, 11, 12), MID(D1745, 9, 2)), "yyyy-mm-dd")</f>
        <v>2008-09-06</v>
      </c>
      <c r="F1745" s="1" t="str">
        <f t="shared" si="190"/>
        <v>03:25:00</v>
      </c>
      <c r="G1745" s="9" t="str">
        <f t="shared" si="191"/>
        <v>September</v>
      </c>
      <c r="H1745" s="5" t="str">
        <f t="shared" si="192"/>
        <v>2008</v>
      </c>
      <c r="I1745" s="1" t="s">
        <v>3626</v>
      </c>
      <c r="J1745" s="1" t="str">
        <f t="shared" si="193"/>
        <v xml:space="preserve">Long March 2C/SMA </v>
      </c>
      <c r="K1745" s="1" t="str">
        <f t="shared" si="194"/>
        <v>Huanjing-1A &amp; 1B</v>
      </c>
      <c r="L1745" s="1" t="s">
        <v>346</v>
      </c>
      <c r="M1745" s="1">
        <v>30.8</v>
      </c>
      <c r="N1745" s="1">
        <f t="shared" si="195"/>
        <v>2556.4</v>
      </c>
      <c r="O1745" s="1" t="s">
        <v>9</v>
      </c>
    </row>
    <row r="1746" spans="1:15" x14ac:dyDescent="0.3">
      <c r="A1746" s="1" t="s">
        <v>2539</v>
      </c>
      <c r="B1746" s="1" t="s">
        <v>3344</v>
      </c>
      <c r="C1746" s="1" t="str">
        <f t="shared" si="189"/>
        <v>Kazakhstan</v>
      </c>
      <c r="D1746" s="1" t="s">
        <v>3627</v>
      </c>
      <c r="E1746" s="7" t="str">
        <f>TEXT(DATE(MID(D1746, 13, 4), CHOOSE(MATCH( MID(D1746, 5, 3), {"Jan","Feb","Mar","Apr","May","Jun","Jul","Aug","Sep","Oct","Nov","Dec"}, 0), 1, 2, 3, 4, 5, 6, 7, 8, 9, 10, 11, 12), MID(D1746, 9, 2)), "yyyy-mm-dd")</f>
        <v>2008-08-29</v>
      </c>
      <c r="F1746" s="1" t="str">
        <f t="shared" si="190"/>
        <v>07:15:00</v>
      </c>
      <c r="G1746" s="9" t="str">
        <f t="shared" si="191"/>
        <v>August</v>
      </c>
      <c r="H1746" s="5" t="str">
        <f t="shared" si="192"/>
        <v>2008</v>
      </c>
      <c r="I1746" s="1" t="s">
        <v>3628</v>
      </c>
      <c r="J1746" s="1" t="str">
        <f t="shared" si="193"/>
        <v xml:space="preserve">Dnepr </v>
      </c>
      <c r="K1746" s="1" t="str">
        <f t="shared" si="194"/>
        <v>RapidEye 1 to 5</v>
      </c>
      <c r="L1746" s="1" t="s">
        <v>346</v>
      </c>
      <c r="M1746" s="1">
        <v>29</v>
      </c>
      <c r="N1746" s="1">
        <f t="shared" si="195"/>
        <v>2407</v>
      </c>
      <c r="O1746" s="1" t="s">
        <v>9</v>
      </c>
    </row>
    <row r="1747" spans="1:15" x14ac:dyDescent="0.3">
      <c r="A1747" s="1" t="s">
        <v>1623</v>
      </c>
      <c r="B1747" s="1" t="s">
        <v>529</v>
      </c>
      <c r="C1747" s="1" t="str">
        <f t="shared" si="189"/>
        <v>Kazakhstan</v>
      </c>
      <c r="D1747" s="1" t="s">
        <v>3629</v>
      </c>
      <c r="E1747" s="7" t="str">
        <f>TEXT(DATE(MID(D1747, 13, 4), CHOOSE(MATCH( MID(D1747, 5, 3), {"Jan","Feb","Mar","Apr","May","Jun","Jul","Aug","Sep","Oct","Nov","Dec"}, 0), 1, 2, 3, 4, 5, 6, 7, 8, 9, 10, 11, 12), MID(D1747, 9, 2)), "yyyy-mm-dd")</f>
        <v>2008-08-18</v>
      </c>
      <c r="F1747" s="1" t="str">
        <f t="shared" si="190"/>
        <v>22:42:00</v>
      </c>
      <c r="G1747" s="9" t="str">
        <f t="shared" si="191"/>
        <v>August</v>
      </c>
      <c r="H1747" s="5" t="str">
        <f t="shared" si="192"/>
        <v>2008</v>
      </c>
      <c r="I1747" s="1" t="s">
        <v>3630</v>
      </c>
      <c r="J1747" s="1" t="str">
        <f t="shared" si="193"/>
        <v xml:space="preserve">Proton-M/Briz-M </v>
      </c>
      <c r="K1747" s="1" t="str">
        <f t="shared" si="194"/>
        <v>Inmarsat-4F3</v>
      </c>
      <c r="L1747" s="1" t="s">
        <v>8</v>
      </c>
      <c r="M1747" s="1">
        <v>65</v>
      </c>
      <c r="N1747" s="1">
        <f t="shared" si="195"/>
        <v>5395</v>
      </c>
      <c r="O1747" s="1" t="s">
        <v>9</v>
      </c>
    </row>
    <row r="1748" spans="1:15" x14ac:dyDescent="0.3">
      <c r="A1748" s="1" t="s">
        <v>33</v>
      </c>
      <c r="B1748" s="1" t="s">
        <v>852</v>
      </c>
      <c r="C1748" s="1" t="str">
        <f t="shared" si="189"/>
        <v>Iran</v>
      </c>
      <c r="D1748" s="1" t="s">
        <v>3631</v>
      </c>
      <c r="E1748" s="7" t="str">
        <f>TEXT(DATE(MID(D1748, 13, 4), CHOOSE(MATCH( MID(D1748, 5, 3), {"Jan","Feb","Mar","Apr","May","Jun","Jul","Aug","Sep","Oct","Nov","Dec"}, 0), 1, 2, 3, 4, 5, 6, 7, 8, 9, 10, 11, 12), MID(D1748, 9, 2)), "yyyy-mm-dd")</f>
        <v>2008-08-16</v>
      </c>
      <c r="F1748" s="1" t="str">
        <f t="shared" si="190"/>
        <v>19:32:00</v>
      </c>
      <c r="G1748" s="9" t="str">
        <f t="shared" si="191"/>
        <v>August</v>
      </c>
      <c r="H1748" s="5" t="str">
        <f t="shared" si="192"/>
        <v>2008</v>
      </c>
      <c r="I1748" s="1" t="s">
        <v>3565</v>
      </c>
      <c r="J1748" s="1" t="str">
        <f t="shared" si="193"/>
        <v xml:space="preserve">Safir-1 </v>
      </c>
      <c r="K1748" s="1" t="str">
        <f t="shared" si="194"/>
        <v>Omid</v>
      </c>
      <c r="L1748" s="1" t="s">
        <v>346</v>
      </c>
      <c r="M1748" s="1"/>
      <c r="N1748" s="1">
        <f t="shared" si="195"/>
        <v>0</v>
      </c>
      <c r="O1748" s="1" t="s">
        <v>257</v>
      </c>
    </row>
    <row r="1749" spans="1:15" x14ac:dyDescent="0.3">
      <c r="A1749" s="1" t="s">
        <v>233</v>
      </c>
      <c r="B1749" s="1" t="s">
        <v>379</v>
      </c>
      <c r="C1749" s="1" t="str">
        <f t="shared" si="189"/>
        <v>France</v>
      </c>
      <c r="D1749" s="1" t="s">
        <v>3632</v>
      </c>
      <c r="E1749" s="7" t="str">
        <f>TEXT(DATE(MID(D1749, 13, 4), CHOOSE(MATCH( MID(D1749, 5, 3), {"Jan","Feb","Mar","Apr","May","Jun","Jul","Aug","Sep","Oct","Nov","Dec"}, 0), 1, 2, 3, 4, 5, 6, 7, 8, 9, 10, 11, 12), MID(D1749, 9, 2)), "yyyy-mm-dd")</f>
        <v>2008-08-14</v>
      </c>
      <c r="F1749" s="1" t="str">
        <f t="shared" si="190"/>
        <v>20:44:00</v>
      </c>
      <c r="G1749" s="9" t="str">
        <f t="shared" si="191"/>
        <v>August</v>
      </c>
      <c r="H1749" s="5" t="str">
        <f t="shared" si="192"/>
        <v>2008</v>
      </c>
      <c r="I1749" s="1" t="s">
        <v>3633</v>
      </c>
      <c r="J1749" s="1" t="str">
        <f t="shared" si="193"/>
        <v xml:space="preserve">Ariane 5 ECA </v>
      </c>
      <c r="K1749" s="1" t="str">
        <f t="shared" si="194"/>
        <v>Superbird-7 &amp; AMC-21</v>
      </c>
      <c r="L1749" s="1" t="s">
        <v>346</v>
      </c>
      <c r="M1749" s="1">
        <v>200</v>
      </c>
      <c r="N1749" s="1">
        <f t="shared" si="195"/>
        <v>16600</v>
      </c>
      <c r="O1749" s="1" t="s">
        <v>9</v>
      </c>
    </row>
    <row r="1750" spans="1:15" x14ac:dyDescent="0.3">
      <c r="A1750" s="1" t="s">
        <v>10</v>
      </c>
      <c r="B1750" s="1" t="s">
        <v>3491</v>
      </c>
      <c r="C1750" s="1" t="str">
        <f t="shared" si="189"/>
        <v>Marshall Islands</v>
      </c>
      <c r="D1750" s="1" t="s">
        <v>3634</v>
      </c>
      <c r="E1750" s="7" t="str">
        <f>TEXT(DATE(MID(D1750, 13, 4), CHOOSE(MATCH( MID(D1750, 5, 3), {"Jan","Feb","Mar","Apr","May","Jun","Jul","Aug","Sep","Oct","Nov","Dec"}, 0), 1, 2, 3, 4, 5, 6, 7, 8, 9, 10, 11, 12), MID(D1750, 9, 2)), "yyyy-mm-dd")</f>
        <v>2008-08-03</v>
      </c>
      <c r="F1750" s="1" t="str">
        <f t="shared" si="190"/>
        <v>03:34:00</v>
      </c>
      <c r="G1750" s="9" t="str">
        <f t="shared" si="191"/>
        <v>August</v>
      </c>
      <c r="H1750" s="5" t="str">
        <f t="shared" si="192"/>
        <v>2008</v>
      </c>
      <c r="I1750" s="1" t="s">
        <v>3635</v>
      </c>
      <c r="J1750" s="1" t="str">
        <f t="shared" si="193"/>
        <v xml:space="preserve">Falcon 1 </v>
      </c>
      <c r="K1750" s="1" t="str">
        <f t="shared" si="194"/>
        <v>Trailblazer, PreSat &amp; Nanosail-D</v>
      </c>
      <c r="L1750" s="1" t="s">
        <v>346</v>
      </c>
      <c r="M1750" s="1">
        <v>7</v>
      </c>
      <c r="N1750" s="1">
        <f t="shared" si="195"/>
        <v>581</v>
      </c>
      <c r="O1750" s="1" t="s">
        <v>257</v>
      </c>
    </row>
    <row r="1751" spans="1:15" x14ac:dyDescent="0.3">
      <c r="A1751" s="1" t="s">
        <v>4</v>
      </c>
      <c r="B1751" s="1" t="s">
        <v>5</v>
      </c>
      <c r="C1751" s="1" t="str">
        <f t="shared" si="189"/>
        <v>Russia</v>
      </c>
      <c r="D1751" s="1" t="s">
        <v>3636</v>
      </c>
      <c r="E1751" s="7" t="str">
        <f>TEXT(DATE(MID(D1751, 13, 4), CHOOSE(MATCH( MID(D1751, 5, 3), {"Jan","Feb","Mar","Apr","May","Jun","Jul","Aug","Sep","Oct","Nov","Dec"}, 0), 1, 2, 3, 4, 5, 6, 7, 8, 9, 10, 11, 12), MID(D1751, 9, 2)), "yyyy-mm-dd")</f>
        <v>2008-07-26</v>
      </c>
      <c r="F1751" s="1" t="str">
        <f t="shared" si="190"/>
        <v>18:31:00</v>
      </c>
      <c r="G1751" s="9" t="str">
        <f t="shared" si="191"/>
        <v>July</v>
      </c>
      <c r="H1751" s="5" t="str">
        <f t="shared" si="192"/>
        <v>2008</v>
      </c>
      <c r="I1751" s="1" t="s">
        <v>3637</v>
      </c>
      <c r="J1751" s="1" t="str">
        <f t="shared" si="193"/>
        <v xml:space="preserve">Soyuz 2.1b </v>
      </c>
      <c r="K1751" s="1" t="str">
        <f t="shared" si="194"/>
        <v>Cosmos 2441</v>
      </c>
      <c r="L1751" s="1" t="s">
        <v>8</v>
      </c>
      <c r="M1751" s="1">
        <v>20</v>
      </c>
      <c r="N1751" s="1">
        <f t="shared" si="195"/>
        <v>1660</v>
      </c>
      <c r="O1751" s="1" t="s">
        <v>9</v>
      </c>
    </row>
    <row r="1752" spans="1:15" x14ac:dyDescent="0.3">
      <c r="A1752" s="1" t="s">
        <v>4</v>
      </c>
      <c r="B1752" s="1" t="s">
        <v>3373</v>
      </c>
      <c r="C1752" s="1" t="str">
        <f t="shared" si="189"/>
        <v>Russia</v>
      </c>
      <c r="D1752" s="1" t="s">
        <v>3638</v>
      </c>
      <c r="E1752" s="7" t="str">
        <f>TEXT(DATE(MID(D1752, 13, 4), CHOOSE(MATCH( MID(D1752, 5, 3), {"Jan","Feb","Mar","Apr","May","Jun","Jul","Aug","Sep","Oct","Nov","Dec"}, 0), 1, 2, 3, 4, 5, 6, 7, 8, 9, 10, 11, 12), MID(D1752, 9, 2)), "yyyy-mm-dd")</f>
        <v>2008-07-22</v>
      </c>
      <c r="F1752" s="1" t="str">
        <f t="shared" si="190"/>
        <v>02:40:00</v>
      </c>
      <c r="G1752" s="9" t="str">
        <f t="shared" si="191"/>
        <v>July</v>
      </c>
      <c r="H1752" s="5" t="str">
        <f t="shared" si="192"/>
        <v>2008</v>
      </c>
      <c r="I1752" s="1" t="s">
        <v>3639</v>
      </c>
      <c r="J1752" s="1" t="str">
        <f t="shared" si="193"/>
        <v xml:space="preserve">Cosmos-3M </v>
      </c>
      <c r="K1752" s="1" t="str">
        <f t="shared" si="194"/>
        <v>SAR-Lupe 5</v>
      </c>
      <c r="L1752" s="1" t="s">
        <v>346</v>
      </c>
      <c r="M1752" s="1"/>
      <c r="N1752" s="1">
        <f t="shared" si="195"/>
        <v>0</v>
      </c>
      <c r="O1752" s="1" t="s">
        <v>9</v>
      </c>
    </row>
    <row r="1753" spans="1:15" x14ac:dyDescent="0.3">
      <c r="A1753" s="1" t="s">
        <v>2701</v>
      </c>
      <c r="B1753" s="1" t="s">
        <v>2702</v>
      </c>
      <c r="C1753" s="1" t="str">
        <f t="shared" si="189"/>
        <v>Pacific Ocean</v>
      </c>
      <c r="D1753" s="1" t="s">
        <v>3640</v>
      </c>
      <c r="E1753" s="7" t="str">
        <f>TEXT(DATE(MID(D1753, 13, 4), CHOOSE(MATCH( MID(D1753, 5, 3), {"Jan","Feb","Mar","Apr","May","Jun","Jul","Aug","Sep","Oct","Nov","Dec"}, 0), 1, 2, 3, 4, 5, 6, 7, 8, 9, 10, 11, 12), MID(D1753, 9, 2)), "yyyy-mm-dd")</f>
        <v>2008-07-16</v>
      </c>
      <c r="F1753" s="1" t="str">
        <f t="shared" si="190"/>
        <v>05:20:00</v>
      </c>
      <c r="G1753" s="9" t="str">
        <f t="shared" si="191"/>
        <v>July</v>
      </c>
      <c r="H1753" s="5" t="str">
        <f t="shared" si="192"/>
        <v>2008</v>
      </c>
      <c r="I1753" s="1" t="s">
        <v>3641</v>
      </c>
      <c r="J1753" s="1" t="str">
        <f t="shared" si="193"/>
        <v xml:space="preserve">Zenit-3 SL </v>
      </c>
      <c r="K1753" s="1" t="str">
        <f t="shared" si="194"/>
        <v>EchoStar XI</v>
      </c>
      <c r="L1753" s="1" t="s">
        <v>346</v>
      </c>
      <c r="M1753" s="1"/>
      <c r="N1753" s="1">
        <f t="shared" si="195"/>
        <v>0</v>
      </c>
      <c r="O1753" s="1" t="s">
        <v>9</v>
      </c>
    </row>
    <row r="1754" spans="1:15" x14ac:dyDescent="0.3">
      <c r="A1754" s="1" t="s">
        <v>233</v>
      </c>
      <c r="B1754" s="1" t="s">
        <v>379</v>
      </c>
      <c r="C1754" s="1" t="str">
        <f t="shared" si="189"/>
        <v>France</v>
      </c>
      <c r="D1754" s="1" t="s">
        <v>3642</v>
      </c>
      <c r="E1754" s="7" t="str">
        <f>TEXT(DATE(MID(D1754, 13, 4), CHOOSE(MATCH( MID(D1754, 5, 3), {"Jan","Feb","Mar","Apr","May","Jun","Jul","Aug","Sep","Oct","Nov","Dec"}, 0), 1, 2, 3, 4, 5, 6, 7, 8, 9, 10, 11, 12), MID(D1754, 9, 2)), "yyyy-mm-dd")</f>
        <v>2008-07-07</v>
      </c>
      <c r="F1754" s="1" t="str">
        <f t="shared" si="190"/>
        <v>21:47:00</v>
      </c>
      <c r="G1754" s="9" t="str">
        <f t="shared" si="191"/>
        <v>July</v>
      </c>
      <c r="H1754" s="5" t="str">
        <f t="shared" si="192"/>
        <v>2008</v>
      </c>
      <c r="I1754" s="1" t="s">
        <v>3643</v>
      </c>
      <c r="J1754" s="1" t="str">
        <f t="shared" si="193"/>
        <v xml:space="preserve">Ariane 5 ECA </v>
      </c>
      <c r="K1754" s="1" t="str">
        <f t="shared" si="194"/>
        <v>ProtoStar-1 &amp; Badr-6</v>
      </c>
      <c r="L1754" s="1" t="s">
        <v>346</v>
      </c>
      <c r="M1754" s="1">
        <v>200</v>
      </c>
      <c r="N1754" s="1">
        <f t="shared" si="195"/>
        <v>16600</v>
      </c>
      <c r="O1754" s="1" t="s">
        <v>9</v>
      </c>
    </row>
    <row r="1755" spans="1:15" x14ac:dyDescent="0.3">
      <c r="A1755" s="1" t="s">
        <v>129</v>
      </c>
      <c r="B1755" s="1" t="s">
        <v>565</v>
      </c>
      <c r="C1755" s="1" t="str">
        <f t="shared" si="189"/>
        <v>Kazakhstan</v>
      </c>
      <c r="D1755" s="1" t="s">
        <v>3644</v>
      </c>
      <c r="E1755" s="7" t="str">
        <f>TEXT(DATE(MID(D1755, 13, 4), CHOOSE(MATCH( MID(D1755, 5, 3), {"Jan","Feb","Mar","Apr","May","Jun","Jul","Aug","Sep","Oct","Nov","Dec"}, 0), 1, 2, 3, 4, 5, 6, 7, 8, 9, 10, 11, 12), MID(D1755, 9, 2)), "yyyy-mm-dd")</f>
        <v>2008-06-26</v>
      </c>
      <c r="F1755" s="1" t="str">
        <f t="shared" si="190"/>
        <v>23:59:00</v>
      </c>
      <c r="G1755" s="9" t="str">
        <f t="shared" si="191"/>
        <v>June</v>
      </c>
      <c r="H1755" s="5" t="str">
        <f t="shared" si="192"/>
        <v>2008</v>
      </c>
      <c r="I1755" s="1" t="s">
        <v>3645</v>
      </c>
      <c r="J1755" s="1" t="str">
        <f t="shared" si="193"/>
        <v xml:space="preserve">Proton K/Block-DM-2 </v>
      </c>
      <c r="K1755" s="1" t="str">
        <f t="shared" si="194"/>
        <v>Cosmos 2440</v>
      </c>
      <c r="L1755" s="1" t="s">
        <v>346</v>
      </c>
      <c r="M1755" s="1"/>
      <c r="N1755" s="1">
        <f t="shared" si="195"/>
        <v>0</v>
      </c>
      <c r="O1755" s="1" t="s">
        <v>9</v>
      </c>
    </row>
    <row r="1756" spans="1:15" x14ac:dyDescent="0.3">
      <c r="A1756" s="1" t="s">
        <v>74</v>
      </c>
      <c r="B1756" s="1" t="s">
        <v>114</v>
      </c>
      <c r="C1756" s="1" t="str">
        <f t="shared" si="189"/>
        <v>USA</v>
      </c>
      <c r="D1756" s="1" t="s">
        <v>3646</v>
      </c>
      <c r="E1756" s="7" t="str">
        <f>TEXT(DATE(MID(D1756, 13, 4), CHOOSE(MATCH( MID(D1756, 5, 3), {"Jan","Feb","Mar","Apr","May","Jun","Jul","Aug","Sep","Oct","Nov","Dec"}, 0), 1, 2, 3, 4, 5, 6, 7, 8, 9, 10, 11, 12), MID(D1756, 9, 2)), "yyyy-mm-dd")</f>
        <v>2008-06-20</v>
      </c>
      <c r="F1756" s="1" t="str">
        <f t="shared" si="190"/>
        <v>07:46:00</v>
      </c>
      <c r="G1756" s="9" t="str">
        <f t="shared" si="191"/>
        <v>June</v>
      </c>
      <c r="H1756" s="5" t="str">
        <f t="shared" si="192"/>
        <v>2008</v>
      </c>
      <c r="I1756" s="1" t="s">
        <v>3647</v>
      </c>
      <c r="J1756" s="1" t="str">
        <f t="shared" si="193"/>
        <v xml:space="preserve">Delta II 7320-10C </v>
      </c>
      <c r="K1756" s="1" t="str">
        <f t="shared" si="194"/>
        <v>Jason-2</v>
      </c>
      <c r="L1756" s="1" t="s">
        <v>346</v>
      </c>
      <c r="M1756" s="1"/>
      <c r="N1756" s="1">
        <f t="shared" si="195"/>
        <v>0</v>
      </c>
      <c r="O1756" s="1" t="s">
        <v>9</v>
      </c>
    </row>
    <row r="1757" spans="1:15" x14ac:dyDescent="0.3">
      <c r="A1757" s="1" t="s">
        <v>4</v>
      </c>
      <c r="B1757" s="1" t="s">
        <v>3373</v>
      </c>
      <c r="C1757" s="1" t="str">
        <f t="shared" si="189"/>
        <v>Russia</v>
      </c>
      <c r="D1757" s="1" t="s">
        <v>3648</v>
      </c>
      <c r="E1757" s="7" t="str">
        <f>TEXT(DATE(MID(D1757, 13, 4), CHOOSE(MATCH( MID(D1757, 5, 3), {"Jan","Feb","Mar","Apr","May","Jun","Jul","Aug","Sep","Oct","Nov","Dec"}, 0), 1, 2, 3, 4, 5, 6, 7, 8, 9, 10, 11, 12), MID(D1757, 9, 2)), "yyyy-mm-dd")</f>
        <v>2008-06-19</v>
      </c>
      <c r="F1757" s="1" t="str">
        <f t="shared" si="190"/>
        <v>06:36:00</v>
      </c>
      <c r="G1757" s="9" t="str">
        <f t="shared" si="191"/>
        <v>June</v>
      </c>
      <c r="H1757" s="5" t="str">
        <f t="shared" si="192"/>
        <v>2008</v>
      </c>
      <c r="I1757" s="1" t="s">
        <v>3649</v>
      </c>
      <c r="J1757" s="1" t="str">
        <f t="shared" si="193"/>
        <v xml:space="preserve">Cosmos-3M </v>
      </c>
      <c r="K1757" s="1" t="str">
        <f t="shared" si="194"/>
        <v>Orbcomm Satellites</v>
      </c>
      <c r="L1757" s="1" t="s">
        <v>346</v>
      </c>
      <c r="M1757" s="1"/>
      <c r="N1757" s="1">
        <f t="shared" si="195"/>
        <v>0</v>
      </c>
      <c r="O1757" s="1" t="s">
        <v>9</v>
      </c>
    </row>
    <row r="1758" spans="1:15" x14ac:dyDescent="0.3">
      <c r="A1758" s="1" t="s">
        <v>233</v>
      </c>
      <c r="B1758" s="1" t="s">
        <v>379</v>
      </c>
      <c r="C1758" s="1" t="str">
        <f t="shared" si="189"/>
        <v>France</v>
      </c>
      <c r="D1758" s="1" t="s">
        <v>3650</v>
      </c>
      <c r="E1758" s="7" t="str">
        <f>TEXT(DATE(MID(D1758, 13, 4), CHOOSE(MATCH( MID(D1758, 5, 3), {"Jan","Feb","Mar","Apr","May","Jun","Jul","Aug","Sep","Oct","Nov","Dec"}, 0), 1, 2, 3, 4, 5, 6, 7, 8, 9, 10, 11, 12), MID(D1758, 9, 2)), "yyyy-mm-dd")</f>
        <v>2008-06-12</v>
      </c>
      <c r="F1758" s="1" t="str">
        <f t="shared" si="190"/>
        <v>22:05:00</v>
      </c>
      <c r="G1758" s="9" t="str">
        <f t="shared" si="191"/>
        <v>June</v>
      </c>
      <c r="H1758" s="5" t="str">
        <f t="shared" si="192"/>
        <v>2008</v>
      </c>
      <c r="I1758" s="1" t="s">
        <v>3651</v>
      </c>
      <c r="J1758" s="1" t="str">
        <f t="shared" si="193"/>
        <v xml:space="preserve">Ariane 5 ECA </v>
      </c>
      <c r="K1758" s="1" t="str">
        <f t="shared" si="194"/>
        <v>Skynet 5C &amp; TÃ¼rksat 3A</v>
      </c>
      <c r="L1758" s="1" t="s">
        <v>346</v>
      </c>
      <c r="M1758" s="1">
        <v>200</v>
      </c>
      <c r="N1758" s="1">
        <f t="shared" si="195"/>
        <v>16600</v>
      </c>
      <c r="O1758" s="1" t="s">
        <v>9</v>
      </c>
    </row>
    <row r="1759" spans="1:15" x14ac:dyDescent="0.3">
      <c r="A1759" s="1" t="s">
        <v>74</v>
      </c>
      <c r="B1759" s="1" t="s">
        <v>3160</v>
      </c>
      <c r="C1759" s="1" t="str">
        <f t="shared" si="189"/>
        <v>USA</v>
      </c>
      <c r="D1759" s="1" t="s">
        <v>3652</v>
      </c>
      <c r="E1759" s="7" t="str">
        <f>TEXT(DATE(MID(D1759, 13, 4), CHOOSE(MATCH( MID(D1759, 5, 3), {"Jan","Feb","Mar","Apr","May","Jun","Jul","Aug","Sep","Oct","Nov","Dec"}, 0), 1, 2, 3, 4, 5, 6, 7, 8, 9, 10, 11, 12), MID(D1759, 9, 2)), "yyyy-mm-dd")</f>
        <v>2008-06-11</v>
      </c>
      <c r="F1759" s="1" t="str">
        <f t="shared" si="190"/>
        <v>16:05:00</v>
      </c>
      <c r="G1759" s="9" t="str">
        <f t="shared" si="191"/>
        <v>June</v>
      </c>
      <c r="H1759" s="5" t="str">
        <f t="shared" si="192"/>
        <v>2008</v>
      </c>
      <c r="I1759" s="1" t="s">
        <v>3653</v>
      </c>
      <c r="J1759" s="1" t="str">
        <f t="shared" si="193"/>
        <v xml:space="preserve">Delta II 7920H-10C </v>
      </c>
      <c r="K1759" s="1" t="str">
        <f t="shared" si="194"/>
        <v>GLAST</v>
      </c>
      <c r="L1759" s="1" t="s">
        <v>346</v>
      </c>
      <c r="M1759" s="1"/>
      <c r="N1759" s="1">
        <f t="shared" si="195"/>
        <v>0</v>
      </c>
      <c r="O1759" s="1" t="s">
        <v>9</v>
      </c>
    </row>
    <row r="1760" spans="1:15" x14ac:dyDescent="0.3">
      <c r="A1760" s="1" t="s">
        <v>14</v>
      </c>
      <c r="B1760" s="1" t="s">
        <v>101</v>
      </c>
      <c r="C1760" s="1" t="str">
        <f t="shared" si="189"/>
        <v>China</v>
      </c>
      <c r="D1760" s="1" t="s">
        <v>3654</v>
      </c>
      <c r="E1760" s="7" t="str">
        <f>TEXT(DATE(MID(D1760, 13, 4), CHOOSE(MATCH( MID(D1760, 5, 3), {"Jan","Feb","Mar","Apr","May","Jun","Jul","Aug","Sep","Oct","Nov","Dec"}, 0), 1, 2, 3, 4, 5, 6, 7, 8, 9, 10, 11, 12), MID(D1760, 9, 2)), "yyyy-mm-dd")</f>
        <v>2008-06-09</v>
      </c>
      <c r="F1760" s="1" t="str">
        <f t="shared" si="190"/>
        <v>12:15:00</v>
      </c>
      <c r="G1760" s="9" t="str">
        <f t="shared" si="191"/>
        <v>June</v>
      </c>
      <c r="H1760" s="5" t="str">
        <f t="shared" si="192"/>
        <v>2008</v>
      </c>
      <c r="I1760" s="1" t="s">
        <v>3655</v>
      </c>
      <c r="J1760" s="1" t="str">
        <f t="shared" si="193"/>
        <v xml:space="preserve">Long March 3B </v>
      </c>
      <c r="K1760" s="1" t="str">
        <f t="shared" si="194"/>
        <v>ChinaSat-9</v>
      </c>
      <c r="L1760" s="1" t="s">
        <v>346</v>
      </c>
      <c r="M1760" s="1"/>
      <c r="N1760" s="1">
        <f t="shared" si="195"/>
        <v>0</v>
      </c>
      <c r="O1760" s="1" t="s">
        <v>9</v>
      </c>
    </row>
    <row r="1761" spans="1:15" x14ac:dyDescent="0.3">
      <c r="A1761" s="1" t="s">
        <v>657</v>
      </c>
      <c r="B1761" s="1" t="s">
        <v>30</v>
      </c>
      <c r="C1761" s="1" t="str">
        <f t="shared" si="189"/>
        <v>USA</v>
      </c>
      <c r="D1761" s="1" t="s">
        <v>3656</v>
      </c>
      <c r="E1761" s="7" t="str">
        <f>TEXT(DATE(MID(D1761, 13, 4), CHOOSE(MATCH( MID(D1761, 5, 3), {"Jan","Feb","Mar","Apr","May","Jun","Jul","Aug","Sep","Oct","Nov","Dec"}, 0), 1, 2, 3, 4, 5, 6, 7, 8, 9, 10, 11, 12), MID(D1761, 9, 2)), "yyyy-mm-dd")</f>
        <v>2008-05-31</v>
      </c>
      <c r="F1761" s="1" t="str">
        <f t="shared" si="190"/>
        <v>21:02:00</v>
      </c>
      <c r="G1761" s="9" t="str">
        <f t="shared" si="191"/>
        <v>May</v>
      </c>
      <c r="H1761" s="5" t="str">
        <f t="shared" si="192"/>
        <v>2008</v>
      </c>
      <c r="I1761" s="1" t="s">
        <v>3657</v>
      </c>
      <c r="J1761" s="1" t="str">
        <f t="shared" si="193"/>
        <v xml:space="preserve">Space Shuttle Discovery </v>
      </c>
      <c r="K1761" s="1" t="str">
        <f t="shared" si="194"/>
        <v>STS-124</v>
      </c>
      <c r="L1761" s="1" t="s">
        <v>346</v>
      </c>
      <c r="M1761" s="1">
        <v>450</v>
      </c>
      <c r="N1761" s="1">
        <f t="shared" si="195"/>
        <v>37350</v>
      </c>
      <c r="O1761" s="1" t="s">
        <v>9</v>
      </c>
    </row>
    <row r="1762" spans="1:15" x14ac:dyDescent="0.3">
      <c r="A1762" s="1" t="s">
        <v>14</v>
      </c>
      <c r="B1762" s="1" t="s">
        <v>3524</v>
      </c>
      <c r="C1762" s="1" t="str">
        <f t="shared" si="189"/>
        <v>China</v>
      </c>
      <c r="D1762" s="1" t="s">
        <v>3658</v>
      </c>
      <c r="E1762" s="7" t="str">
        <f>TEXT(DATE(MID(D1762, 13, 4), CHOOSE(MATCH( MID(D1762, 5, 3), {"Jan","Feb","Mar","Apr","May","Jun","Jul","Aug","Sep","Oct","Nov","Dec"}, 0), 1, 2, 3, 4, 5, 6, 7, 8, 9, 10, 11, 12), MID(D1762, 9, 2)), "yyyy-mm-dd")</f>
        <v>2008-05-27</v>
      </c>
      <c r="F1762" s="1" t="str">
        <f t="shared" si="190"/>
        <v>03:02:00</v>
      </c>
      <c r="G1762" s="9" t="str">
        <f t="shared" si="191"/>
        <v>May</v>
      </c>
      <c r="H1762" s="5" t="str">
        <f t="shared" si="192"/>
        <v>2008</v>
      </c>
      <c r="I1762" s="1" t="s">
        <v>3659</v>
      </c>
      <c r="J1762" s="1" t="str">
        <f t="shared" si="193"/>
        <v xml:space="preserve">Long March 4C </v>
      </c>
      <c r="K1762" s="1" t="str">
        <f t="shared" si="194"/>
        <v>Fengyun-3A</v>
      </c>
      <c r="L1762" s="1" t="s">
        <v>8</v>
      </c>
      <c r="M1762" s="1">
        <v>64.680000000000007</v>
      </c>
      <c r="N1762" s="1">
        <f t="shared" si="195"/>
        <v>5368.4400000000005</v>
      </c>
      <c r="O1762" s="1" t="s">
        <v>9</v>
      </c>
    </row>
    <row r="1763" spans="1:15" x14ac:dyDescent="0.3">
      <c r="A1763" s="1" t="s">
        <v>4</v>
      </c>
      <c r="B1763" s="1" t="s">
        <v>1561</v>
      </c>
      <c r="C1763" s="1" t="str">
        <f t="shared" si="189"/>
        <v>Russia</v>
      </c>
      <c r="D1763" s="1" t="s">
        <v>3660</v>
      </c>
      <c r="E1763" s="7" t="str">
        <f>TEXT(DATE(MID(D1763, 13, 4), CHOOSE(MATCH( MID(D1763, 5, 3), {"Jan","Feb","Mar","Apr","May","Jun","Jul","Aug","Sep","Oct","Nov","Dec"}, 0), 1, 2, 3, 4, 5, 6, 7, 8, 9, 10, 11, 12), MID(D1763, 9, 2)), "yyyy-mm-dd")</f>
        <v>2008-05-23</v>
      </c>
      <c r="F1763" s="1" t="str">
        <f t="shared" si="190"/>
        <v>15:20:00</v>
      </c>
      <c r="G1763" s="9" t="str">
        <f t="shared" si="191"/>
        <v>May</v>
      </c>
      <c r="H1763" s="5" t="str">
        <f t="shared" si="192"/>
        <v>2008</v>
      </c>
      <c r="I1763" s="1" t="s">
        <v>3661</v>
      </c>
      <c r="J1763" s="1" t="str">
        <f t="shared" si="193"/>
        <v xml:space="preserve">Rokot/Briz KM </v>
      </c>
      <c r="K1763" s="1" t="str">
        <f t="shared" si="194"/>
        <v>Cosmos 2437 to 2439 &amp; Yubileyniy-1</v>
      </c>
      <c r="L1763" s="1" t="s">
        <v>346</v>
      </c>
      <c r="M1763" s="1">
        <v>13</v>
      </c>
      <c r="N1763" s="1">
        <f t="shared" si="195"/>
        <v>1079</v>
      </c>
      <c r="O1763" s="1" t="s">
        <v>9</v>
      </c>
    </row>
    <row r="1764" spans="1:15" x14ac:dyDescent="0.3">
      <c r="A1764" s="1" t="s">
        <v>2701</v>
      </c>
      <c r="B1764" s="1" t="s">
        <v>2702</v>
      </c>
      <c r="C1764" s="1" t="str">
        <f t="shared" si="189"/>
        <v>Pacific Ocean</v>
      </c>
      <c r="D1764" s="1" t="s">
        <v>3662</v>
      </c>
      <c r="E1764" s="7" t="str">
        <f>TEXT(DATE(MID(D1764, 13, 4), CHOOSE(MATCH( MID(D1764, 5, 3), {"Jan","Feb","Mar","Apr","May","Jun","Jul","Aug","Sep","Oct","Nov","Dec"}, 0), 1, 2, 3, 4, 5, 6, 7, 8, 9, 10, 11, 12), MID(D1764, 9, 2)), "yyyy-mm-dd")</f>
        <v>2008-05-21</v>
      </c>
      <c r="F1764" s="1" t="str">
        <f t="shared" si="190"/>
        <v>09:43:00</v>
      </c>
      <c r="G1764" s="9" t="str">
        <f t="shared" si="191"/>
        <v>May</v>
      </c>
      <c r="H1764" s="5" t="str">
        <f t="shared" si="192"/>
        <v>2008</v>
      </c>
      <c r="I1764" s="1" t="s">
        <v>3663</v>
      </c>
      <c r="J1764" s="1" t="str">
        <f t="shared" si="193"/>
        <v xml:space="preserve">Zenit-3 SL </v>
      </c>
      <c r="K1764" s="1" t="str">
        <f t="shared" si="194"/>
        <v>Galaxy 18</v>
      </c>
      <c r="L1764" s="1" t="s">
        <v>346</v>
      </c>
      <c r="M1764" s="1"/>
      <c r="N1764" s="1">
        <f t="shared" si="195"/>
        <v>0</v>
      </c>
      <c r="O1764" s="1" t="s">
        <v>9</v>
      </c>
    </row>
    <row r="1765" spans="1:15" x14ac:dyDescent="0.3">
      <c r="A1765" s="1" t="s">
        <v>129</v>
      </c>
      <c r="B1765" s="1" t="s">
        <v>1630</v>
      </c>
      <c r="C1765" s="1" t="str">
        <f t="shared" si="189"/>
        <v>Kazakhstan</v>
      </c>
      <c r="D1765" s="1" t="s">
        <v>3664</v>
      </c>
      <c r="E1765" s="7" t="str">
        <f>TEXT(DATE(MID(D1765, 13, 4), CHOOSE(MATCH( MID(D1765, 5, 3), {"Jan","Feb","Mar","Apr","May","Jun","Jul","Aug","Sep","Oct","Nov","Dec"}, 0), 1, 2, 3, 4, 5, 6, 7, 8, 9, 10, 11, 12), MID(D1765, 9, 2)), "yyyy-mm-dd")</f>
        <v>2008-05-14</v>
      </c>
      <c r="F1765" s="1" t="str">
        <f t="shared" si="190"/>
        <v>20:22:00</v>
      </c>
      <c r="G1765" s="9" t="str">
        <f t="shared" si="191"/>
        <v>May</v>
      </c>
      <c r="H1765" s="5" t="str">
        <f t="shared" si="192"/>
        <v>2008</v>
      </c>
      <c r="I1765" s="1" t="s">
        <v>3665</v>
      </c>
      <c r="J1765" s="1" t="str">
        <f t="shared" si="193"/>
        <v xml:space="preserve">Soyuz U </v>
      </c>
      <c r="K1765" s="1" t="str">
        <f t="shared" si="194"/>
        <v>Progress M-64</v>
      </c>
      <c r="L1765" s="1" t="s">
        <v>346</v>
      </c>
      <c r="M1765" s="1">
        <v>20</v>
      </c>
      <c r="N1765" s="1">
        <f t="shared" si="195"/>
        <v>1660</v>
      </c>
      <c r="O1765" s="1" t="s">
        <v>9</v>
      </c>
    </row>
    <row r="1766" spans="1:15" x14ac:dyDescent="0.3">
      <c r="A1766" s="1" t="s">
        <v>2835</v>
      </c>
      <c r="B1766" s="1" t="s">
        <v>2022</v>
      </c>
      <c r="C1766" s="1" t="str">
        <f t="shared" si="189"/>
        <v>Kazakhstan</v>
      </c>
      <c r="D1766" s="1" t="s">
        <v>3666</v>
      </c>
      <c r="E1766" s="7" t="str">
        <f>TEXT(DATE(MID(D1766, 13, 4), CHOOSE(MATCH( MID(D1766, 5, 3), {"Jan","Feb","Mar","Apr","May","Jun","Jul","Aug","Sep","Oct","Nov","Dec"}, 0), 1, 2, 3, 4, 5, 6, 7, 8, 9, 10, 11, 12), MID(D1766, 9, 2)), "yyyy-mm-dd")</f>
        <v>2008-04-28</v>
      </c>
      <c r="F1766" s="1" t="str">
        <f t="shared" si="190"/>
        <v>05:00:00</v>
      </c>
      <c r="G1766" s="9" t="str">
        <f t="shared" si="191"/>
        <v>April</v>
      </c>
      <c r="H1766" s="5" t="str">
        <f t="shared" si="192"/>
        <v>2008</v>
      </c>
      <c r="I1766" s="1" t="s">
        <v>3667</v>
      </c>
      <c r="J1766" s="1" t="str">
        <f t="shared" si="193"/>
        <v xml:space="preserve">Zenit-3 SLB </v>
      </c>
      <c r="K1766" s="1" t="str">
        <f t="shared" si="194"/>
        <v>AMOS 3</v>
      </c>
      <c r="L1766" s="1" t="s">
        <v>346</v>
      </c>
      <c r="M1766" s="1"/>
      <c r="N1766" s="1">
        <f t="shared" si="195"/>
        <v>0</v>
      </c>
      <c r="O1766" s="1" t="s">
        <v>9</v>
      </c>
    </row>
    <row r="1767" spans="1:15" x14ac:dyDescent="0.3">
      <c r="A1767" s="1" t="s">
        <v>86</v>
      </c>
      <c r="B1767" s="1" t="s">
        <v>290</v>
      </c>
      <c r="C1767" s="1" t="str">
        <f t="shared" si="189"/>
        <v>India</v>
      </c>
      <c r="D1767" s="1" t="s">
        <v>3668</v>
      </c>
      <c r="E1767" s="7" t="str">
        <f>TEXT(DATE(MID(D1767, 13, 4), CHOOSE(MATCH( MID(D1767, 5, 3), {"Jan","Feb","Mar","Apr","May","Jun","Jul","Aug","Sep","Oct","Nov","Dec"}, 0), 1, 2, 3, 4, 5, 6, 7, 8, 9, 10, 11, 12), MID(D1767, 9, 2)), "yyyy-mm-dd")</f>
        <v>2008-04-28</v>
      </c>
      <c r="F1767" s="1" t="str">
        <f t="shared" si="190"/>
        <v>03:53:00</v>
      </c>
      <c r="G1767" s="9" t="str">
        <f t="shared" si="191"/>
        <v>April</v>
      </c>
      <c r="H1767" s="5" t="str">
        <f t="shared" si="192"/>
        <v>2008</v>
      </c>
      <c r="I1767" s="1" t="s">
        <v>3669</v>
      </c>
      <c r="J1767" s="1" t="str">
        <f t="shared" si="193"/>
        <v xml:space="preserve">PSLV-CA </v>
      </c>
      <c r="K1767" s="1" t="str">
        <f t="shared" si="194"/>
        <v>Cartosat-2A &amp; Rideshares</v>
      </c>
      <c r="L1767" s="1" t="s">
        <v>8</v>
      </c>
      <c r="M1767" s="1">
        <v>21</v>
      </c>
      <c r="N1767" s="1">
        <f t="shared" si="195"/>
        <v>1743</v>
      </c>
      <c r="O1767" s="1" t="s">
        <v>9</v>
      </c>
    </row>
    <row r="1768" spans="1:15" x14ac:dyDescent="0.3">
      <c r="A1768" s="1" t="s">
        <v>1014</v>
      </c>
      <c r="B1768" s="1" t="s">
        <v>130</v>
      </c>
      <c r="C1768" s="1" t="str">
        <f t="shared" si="189"/>
        <v>Kazakhstan</v>
      </c>
      <c r="D1768" s="1" t="s">
        <v>3670</v>
      </c>
      <c r="E1768" s="7" t="str">
        <f>TEXT(DATE(MID(D1768, 13, 4), CHOOSE(MATCH( MID(D1768, 5, 3), {"Jan","Feb","Mar","Apr","May","Jun","Jul","Aug","Sep","Oct","Nov","Dec"}, 0), 1, 2, 3, 4, 5, 6, 7, 8, 9, 10, 11, 12), MID(D1768, 9, 2)), "yyyy-mm-dd")</f>
        <v>2008-04-26</v>
      </c>
      <c r="F1768" s="1" t="str">
        <f t="shared" si="190"/>
        <v>22:16:00</v>
      </c>
      <c r="G1768" s="9" t="str">
        <f t="shared" si="191"/>
        <v>April</v>
      </c>
      <c r="H1768" s="5" t="str">
        <f t="shared" si="192"/>
        <v>2008</v>
      </c>
      <c r="I1768" s="1" t="s">
        <v>3671</v>
      </c>
      <c r="J1768" s="1" t="str">
        <f t="shared" si="193"/>
        <v xml:space="preserve">Soyuz FG/Fregat </v>
      </c>
      <c r="K1768" s="1" t="str">
        <f t="shared" si="194"/>
        <v>GIOVE-B</v>
      </c>
      <c r="L1768" s="1" t="s">
        <v>346</v>
      </c>
      <c r="M1768" s="1"/>
      <c r="N1768" s="1">
        <f t="shared" si="195"/>
        <v>0</v>
      </c>
      <c r="O1768" s="1" t="s">
        <v>9</v>
      </c>
    </row>
    <row r="1769" spans="1:15" x14ac:dyDescent="0.3">
      <c r="A1769" s="1" t="s">
        <v>14</v>
      </c>
      <c r="B1769" s="1" t="s">
        <v>101</v>
      </c>
      <c r="C1769" s="1" t="str">
        <f t="shared" si="189"/>
        <v>China</v>
      </c>
      <c r="D1769" s="1" t="s">
        <v>3672</v>
      </c>
      <c r="E1769" s="7" t="str">
        <f>TEXT(DATE(MID(D1769, 13, 4), CHOOSE(MATCH( MID(D1769, 5, 3), {"Jan","Feb","Mar","Apr","May","Jun","Jul","Aug","Sep","Oct","Nov","Dec"}, 0), 1, 2, 3, 4, 5, 6, 7, 8, 9, 10, 11, 12), MID(D1769, 9, 2)), "yyyy-mm-dd")</f>
        <v>2008-04-25</v>
      </c>
      <c r="F1769" s="1" t="str">
        <f t="shared" si="190"/>
        <v>15:35:00</v>
      </c>
      <c r="G1769" s="9" t="str">
        <f t="shared" si="191"/>
        <v>April</v>
      </c>
      <c r="H1769" s="5" t="str">
        <f t="shared" si="192"/>
        <v>2008</v>
      </c>
      <c r="I1769" s="1" t="s">
        <v>3673</v>
      </c>
      <c r="J1769" s="1" t="str">
        <f t="shared" si="193"/>
        <v xml:space="preserve">Long March 3C </v>
      </c>
      <c r="K1769" s="1" t="str">
        <f t="shared" si="194"/>
        <v>Tianlian 1A</v>
      </c>
      <c r="L1769" s="1" t="s">
        <v>346</v>
      </c>
      <c r="M1769" s="1">
        <v>20.14</v>
      </c>
      <c r="N1769" s="1">
        <f t="shared" si="195"/>
        <v>1671.6200000000001</v>
      </c>
      <c r="O1769" s="1" t="s">
        <v>9</v>
      </c>
    </row>
    <row r="1770" spans="1:15" x14ac:dyDescent="0.3">
      <c r="A1770" s="1" t="s">
        <v>233</v>
      </c>
      <c r="B1770" s="1" t="s">
        <v>379</v>
      </c>
      <c r="C1770" s="1" t="str">
        <f t="shared" si="189"/>
        <v>France</v>
      </c>
      <c r="D1770" s="1" t="s">
        <v>3674</v>
      </c>
      <c r="E1770" s="7" t="str">
        <f>TEXT(DATE(MID(D1770, 13, 4), CHOOSE(MATCH( MID(D1770, 5, 3), {"Jan","Feb","Mar","Apr","May","Jun","Jul","Aug","Sep","Oct","Nov","Dec"}, 0), 1, 2, 3, 4, 5, 6, 7, 8, 9, 10, 11, 12), MID(D1770, 9, 2)), "yyyy-mm-dd")</f>
        <v>2008-04-18</v>
      </c>
      <c r="F1770" s="1" t="str">
        <f t="shared" si="190"/>
        <v>22:17:00</v>
      </c>
      <c r="G1770" s="9" t="str">
        <f t="shared" si="191"/>
        <v>April</v>
      </c>
      <c r="H1770" s="5" t="str">
        <f t="shared" si="192"/>
        <v>2008</v>
      </c>
      <c r="I1770" s="1" t="s">
        <v>3675</v>
      </c>
      <c r="J1770" s="1" t="str">
        <f t="shared" si="193"/>
        <v xml:space="preserve">Ariane 5 ECA </v>
      </c>
      <c r="K1770" s="1" t="str">
        <f t="shared" si="194"/>
        <v>Star One C2 &amp; Vinasat-1</v>
      </c>
      <c r="L1770" s="1" t="s">
        <v>346</v>
      </c>
      <c r="M1770" s="1">
        <v>200</v>
      </c>
      <c r="N1770" s="1">
        <f t="shared" si="195"/>
        <v>16600</v>
      </c>
      <c r="O1770" s="1" t="s">
        <v>9</v>
      </c>
    </row>
    <row r="1771" spans="1:15" x14ac:dyDescent="0.3">
      <c r="A1771" s="1" t="s">
        <v>342</v>
      </c>
      <c r="B1771" s="1" t="s">
        <v>3022</v>
      </c>
      <c r="C1771" s="1" t="str">
        <f t="shared" si="189"/>
        <v>Marshall Islands</v>
      </c>
      <c r="D1771" s="1" t="s">
        <v>3676</v>
      </c>
      <c r="E1771" s="7" t="str">
        <f>TEXT(DATE(MID(D1771, 13, 4), CHOOSE(MATCH( MID(D1771, 5, 3), {"Jan","Feb","Mar","Apr","May","Jun","Jul","Aug","Sep","Oct","Nov","Dec"}, 0), 1, 2, 3, 4, 5, 6, 7, 8, 9, 10, 11, 12), MID(D1771, 9, 2)), "yyyy-mm-dd")</f>
        <v>2008-04-16</v>
      </c>
      <c r="F1771" s="1" t="str">
        <f t="shared" si="190"/>
        <v>17:02:00</v>
      </c>
      <c r="G1771" s="9" t="str">
        <f t="shared" si="191"/>
        <v>April</v>
      </c>
      <c r="H1771" s="5" t="str">
        <f t="shared" si="192"/>
        <v>2008</v>
      </c>
      <c r="I1771" s="1" t="s">
        <v>3677</v>
      </c>
      <c r="J1771" s="1" t="str">
        <f t="shared" si="193"/>
        <v xml:space="preserve">Pegasus XL </v>
      </c>
      <c r="K1771" s="1" t="str">
        <f t="shared" si="194"/>
        <v>C/NOFS</v>
      </c>
      <c r="L1771" s="1" t="s">
        <v>8</v>
      </c>
      <c r="M1771" s="1">
        <v>40</v>
      </c>
      <c r="N1771" s="1">
        <f t="shared" si="195"/>
        <v>3320</v>
      </c>
      <c r="O1771" s="1" t="s">
        <v>9</v>
      </c>
    </row>
    <row r="1772" spans="1:15" x14ac:dyDescent="0.3">
      <c r="A1772" s="1" t="s">
        <v>74</v>
      </c>
      <c r="B1772" s="1" t="s">
        <v>75</v>
      </c>
      <c r="C1772" s="1" t="str">
        <f t="shared" si="189"/>
        <v>USA</v>
      </c>
      <c r="D1772" s="1" t="s">
        <v>3678</v>
      </c>
      <c r="E1772" s="7" t="str">
        <f>TEXT(DATE(MID(D1772, 13, 4), CHOOSE(MATCH( MID(D1772, 5, 3), {"Jan","Feb","Mar","Apr","May","Jun","Jul","Aug","Sep","Oct","Nov","Dec"}, 0), 1, 2, 3, 4, 5, 6, 7, 8, 9, 10, 11, 12), MID(D1772, 9, 2)), "yyyy-mm-dd")</f>
        <v>2008-04-14</v>
      </c>
      <c r="F1772" s="1" t="str">
        <f t="shared" si="190"/>
        <v>20:12:00</v>
      </c>
      <c r="G1772" s="9" t="str">
        <f t="shared" si="191"/>
        <v>April</v>
      </c>
      <c r="H1772" s="5" t="str">
        <f t="shared" si="192"/>
        <v>2008</v>
      </c>
      <c r="I1772" s="1" t="s">
        <v>3679</v>
      </c>
      <c r="J1772" s="1" t="str">
        <f t="shared" si="193"/>
        <v xml:space="preserve">Atlas V 421 </v>
      </c>
      <c r="K1772" s="1" t="str">
        <f t="shared" si="194"/>
        <v>ICO G1</v>
      </c>
      <c r="L1772" s="1" t="s">
        <v>8</v>
      </c>
      <c r="M1772" s="1">
        <v>123</v>
      </c>
      <c r="N1772" s="1">
        <f t="shared" si="195"/>
        <v>10209</v>
      </c>
      <c r="O1772" s="1" t="s">
        <v>9</v>
      </c>
    </row>
    <row r="1773" spans="1:15" x14ac:dyDescent="0.3">
      <c r="A1773" s="1" t="s">
        <v>129</v>
      </c>
      <c r="B1773" s="1" t="s">
        <v>1630</v>
      </c>
      <c r="C1773" s="1" t="str">
        <f t="shared" si="189"/>
        <v>Kazakhstan</v>
      </c>
      <c r="D1773" s="1" t="s">
        <v>3680</v>
      </c>
      <c r="E1773" s="7" t="str">
        <f>TEXT(DATE(MID(D1773, 13, 4), CHOOSE(MATCH( MID(D1773, 5, 3), {"Jan","Feb","Mar","Apr","May","Jun","Jul","Aug","Sep","Oct","Nov","Dec"}, 0), 1, 2, 3, 4, 5, 6, 7, 8, 9, 10, 11, 12), MID(D1773, 9, 2)), "yyyy-mm-dd")</f>
        <v>2008-04-08</v>
      </c>
      <c r="F1773" s="1" t="str">
        <f t="shared" si="190"/>
        <v>11:16:00</v>
      </c>
      <c r="G1773" s="9" t="str">
        <f t="shared" si="191"/>
        <v>April</v>
      </c>
      <c r="H1773" s="5" t="str">
        <f t="shared" si="192"/>
        <v>2008</v>
      </c>
      <c r="I1773" s="1" t="s">
        <v>3681</v>
      </c>
      <c r="J1773" s="1" t="str">
        <f t="shared" si="193"/>
        <v xml:space="preserve">Soyuz FG </v>
      </c>
      <c r="K1773" s="1" t="str">
        <f t="shared" si="194"/>
        <v>Soyuz TMA-12</v>
      </c>
      <c r="L1773" s="1" t="s">
        <v>346</v>
      </c>
      <c r="M1773" s="1"/>
      <c r="N1773" s="1">
        <f t="shared" si="195"/>
        <v>0</v>
      </c>
      <c r="O1773" s="1" t="s">
        <v>9</v>
      </c>
    </row>
    <row r="1774" spans="1:15" x14ac:dyDescent="0.3">
      <c r="A1774" s="1" t="s">
        <v>4</v>
      </c>
      <c r="B1774" s="1" t="s">
        <v>3373</v>
      </c>
      <c r="C1774" s="1" t="str">
        <f t="shared" si="189"/>
        <v>Russia</v>
      </c>
      <c r="D1774" s="1" t="s">
        <v>3682</v>
      </c>
      <c r="E1774" s="7" t="str">
        <f>TEXT(DATE(MID(D1774, 13, 4), CHOOSE(MATCH( MID(D1774, 5, 3), {"Jan","Feb","Mar","Apr","May","Jun","Jul","Aug","Sep","Oct","Nov","Dec"}, 0), 1, 2, 3, 4, 5, 6, 7, 8, 9, 10, 11, 12), MID(D1774, 9, 2)), "yyyy-mm-dd")</f>
        <v>2008-03-27</v>
      </c>
      <c r="F1774" s="1" t="str">
        <f t="shared" si="190"/>
        <v>17:16:00</v>
      </c>
      <c r="G1774" s="9" t="str">
        <f t="shared" si="191"/>
        <v>March</v>
      </c>
      <c r="H1774" s="5" t="str">
        <f t="shared" si="192"/>
        <v>2008</v>
      </c>
      <c r="I1774" s="1" t="s">
        <v>3683</v>
      </c>
      <c r="J1774" s="1" t="str">
        <f t="shared" si="193"/>
        <v xml:space="preserve">Cosmos-3M </v>
      </c>
      <c r="K1774" s="1" t="str">
        <f t="shared" si="194"/>
        <v>SAR-Lupe 4</v>
      </c>
      <c r="L1774" s="1" t="s">
        <v>346</v>
      </c>
      <c r="M1774" s="1"/>
      <c r="N1774" s="1">
        <f t="shared" si="195"/>
        <v>0</v>
      </c>
      <c r="O1774" s="1" t="s">
        <v>9</v>
      </c>
    </row>
    <row r="1775" spans="1:15" x14ac:dyDescent="0.3">
      <c r="A1775" s="1" t="s">
        <v>2701</v>
      </c>
      <c r="B1775" s="1" t="s">
        <v>2702</v>
      </c>
      <c r="C1775" s="1" t="str">
        <f t="shared" si="189"/>
        <v>Pacific Ocean</v>
      </c>
      <c r="D1775" s="1" t="s">
        <v>3684</v>
      </c>
      <c r="E1775" s="7" t="str">
        <f>TEXT(DATE(MID(D1775, 13, 4), CHOOSE(MATCH( MID(D1775, 5, 3), {"Jan","Feb","Mar","Apr","May","Jun","Jul","Aug","Sep","Oct","Nov","Dec"}, 0), 1, 2, 3, 4, 5, 6, 7, 8, 9, 10, 11, 12), MID(D1775, 9, 2)), "yyyy-mm-dd")</f>
        <v>2008-03-19</v>
      </c>
      <c r="F1775" s="1" t="str">
        <f t="shared" si="190"/>
        <v>22:47:00</v>
      </c>
      <c r="G1775" s="9" t="str">
        <f t="shared" si="191"/>
        <v>March</v>
      </c>
      <c r="H1775" s="5" t="str">
        <f t="shared" si="192"/>
        <v>2008</v>
      </c>
      <c r="I1775" s="1" t="s">
        <v>3685</v>
      </c>
      <c r="J1775" s="1" t="str">
        <f t="shared" si="193"/>
        <v xml:space="preserve">Zenit-3 SL </v>
      </c>
      <c r="K1775" s="1" t="str">
        <f t="shared" si="194"/>
        <v>DirecTV-11</v>
      </c>
      <c r="L1775" s="1" t="s">
        <v>346</v>
      </c>
      <c r="M1775" s="1"/>
      <c r="N1775" s="1">
        <f t="shared" si="195"/>
        <v>0</v>
      </c>
      <c r="O1775" s="1" t="s">
        <v>9</v>
      </c>
    </row>
    <row r="1776" spans="1:15" x14ac:dyDescent="0.3">
      <c r="A1776" s="1" t="s">
        <v>74</v>
      </c>
      <c r="B1776" s="1" t="s">
        <v>3478</v>
      </c>
      <c r="C1776" s="1" t="str">
        <f t="shared" si="189"/>
        <v>USA</v>
      </c>
      <c r="D1776" s="1" t="s">
        <v>3686</v>
      </c>
      <c r="E1776" s="7" t="str">
        <f>TEXT(DATE(MID(D1776, 13, 4), CHOOSE(MATCH( MID(D1776, 5, 3), {"Jan","Feb","Mar","Apr","May","Jun","Jul","Aug","Sep","Oct","Nov","Dec"}, 0), 1, 2, 3, 4, 5, 6, 7, 8, 9, 10, 11, 12), MID(D1776, 9, 2)), "yyyy-mm-dd")</f>
        <v>2008-03-15</v>
      </c>
      <c r="F1776" s="1" t="str">
        <f t="shared" si="190"/>
        <v>06:10:00</v>
      </c>
      <c r="G1776" s="9" t="str">
        <f t="shared" si="191"/>
        <v>March</v>
      </c>
      <c r="H1776" s="5" t="str">
        <f t="shared" si="192"/>
        <v>2008</v>
      </c>
      <c r="I1776" s="1" t="s">
        <v>3687</v>
      </c>
      <c r="J1776" s="1" t="str">
        <f t="shared" si="193"/>
        <v xml:space="preserve">Delta II 7925 </v>
      </c>
      <c r="K1776" s="1" t="str">
        <f t="shared" si="194"/>
        <v>GPS IIRM-6</v>
      </c>
      <c r="L1776" s="1" t="s">
        <v>346</v>
      </c>
      <c r="M1776" s="1"/>
      <c r="N1776" s="1">
        <f t="shared" si="195"/>
        <v>0</v>
      </c>
      <c r="O1776" s="1" t="s">
        <v>9</v>
      </c>
    </row>
    <row r="1777" spans="1:15" x14ac:dyDescent="0.3">
      <c r="A1777" s="1" t="s">
        <v>1623</v>
      </c>
      <c r="B1777" s="1" t="s">
        <v>529</v>
      </c>
      <c r="C1777" s="1" t="str">
        <f t="shared" si="189"/>
        <v>Kazakhstan</v>
      </c>
      <c r="D1777" s="1" t="s">
        <v>3688</v>
      </c>
      <c r="E1777" s="7" t="str">
        <f>TEXT(DATE(MID(D1777, 13, 4), CHOOSE(MATCH( MID(D1777, 5, 3), {"Jan","Feb","Mar","Apr","May","Jun","Jul","Aug","Sep","Oct","Nov","Dec"}, 0), 1, 2, 3, 4, 5, 6, 7, 8, 9, 10, 11, 12), MID(D1777, 9, 2)), "yyyy-mm-dd")</f>
        <v>2008-03-14</v>
      </c>
      <c r="F1777" s="1" t="str">
        <f t="shared" si="190"/>
        <v>23:18:00</v>
      </c>
      <c r="G1777" s="9" t="str">
        <f t="shared" si="191"/>
        <v>March</v>
      </c>
      <c r="H1777" s="5" t="str">
        <f t="shared" si="192"/>
        <v>2008</v>
      </c>
      <c r="I1777" s="1" t="s">
        <v>3689</v>
      </c>
      <c r="J1777" s="1" t="str">
        <f t="shared" si="193"/>
        <v xml:space="preserve">Proton-M/Briz-M </v>
      </c>
      <c r="K1777" s="1" t="str">
        <f t="shared" si="194"/>
        <v>AMC-14</v>
      </c>
      <c r="L1777" s="1" t="s">
        <v>8</v>
      </c>
      <c r="M1777" s="1">
        <v>65</v>
      </c>
      <c r="N1777" s="1">
        <f t="shared" si="195"/>
        <v>5395</v>
      </c>
      <c r="O1777" s="1" t="s">
        <v>117</v>
      </c>
    </row>
    <row r="1778" spans="1:15" x14ac:dyDescent="0.3">
      <c r="A1778" s="1" t="s">
        <v>74</v>
      </c>
      <c r="B1778" s="1" t="s">
        <v>671</v>
      </c>
      <c r="C1778" s="1" t="str">
        <f t="shared" si="189"/>
        <v>USA</v>
      </c>
      <c r="D1778" s="1" t="s">
        <v>3690</v>
      </c>
      <c r="E1778" s="7" t="str">
        <f>TEXT(DATE(MID(D1778, 13, 4), CHOOSE(MATCH( MID(D1778, 5, 3), {"Jan","Feb","Mar","Apr","May","Jun","Jul","Aug","Sep","Oct","Nov","Dec"}, 0), 1, 2, 3, 4, 5, 6, 7, 8, 9, 10, 11, 12), MID(D1778, 9, 2)), "yyyy-mm-dd")</f>
        <v>2008-03-13</v>
      </c>
      <c r="F1778" s="1" t="str">
        <f t="shared" si="190"/>
        <v>10:02:00</v>
      </c>
      <c r="G1778" s="9" t="str">
        <f t="shared" si="191"/>
        <v>March</v>
      </c>
      <c r="H1778" s="5" t="str">
        <f t="shared" si="192"/>
        <v>2008</v>
      </c>
      <c r="I1778" s="1" t="s">
        <v>3691</v>
      </c>
      <c r="J1778" s="1" t="str">
        <f t="shared" si="193"/>
        <v xml:space="preserve">Atlas V 411 </v>
      </c>
      <c r="K1778" s="1" t="str">
        <f t="shared" si="194"/>
        <v>NROL-28</v>
      </c>
      <c r="L1778" s="1" t="s">
        <v>346</v>
      </c>
      <c r="M1778" s="1">
        <v>115</v>
      </c>
      <c r="N1778" s="1">
        <f t="shared" si="195"/>
        <v>9545</v>
      </c>
      <c r="O1778" s="1" t="s">
        <v>9</v>
      </c>
    </row>
    <row r="1779" spans="1:15" x14ac:dyDescent="0.3">
      <c r="A1779" s="1" t="s">
        <v>657</v>
      </c>
      <c r="B1779" s="1" t="s">
        <v>30</v>
      </c>
      <c r="C1779" s="1" t="str">
        <f t="shared" si="189"/>
        <v>USA</v>
      </c>
      <c r="D1779" s="1" t="s">
        <v>3692</v>
      </c>
      <c r="E1779" s="7" t="str">
        <f>TEXT(DATE(MID(D1779, 13, 4), CHOOSE(MATCH( MID(D1779, 5, 3), {"Jan","Feb","Mar","Apr","May","Jun","Jul","Aug","Sep","Oct","Nov","Dec"}, 0), 1, 2, 3, 4, 5, 6, 7, 8, 9, 10, 11, 12), MID(D1779, 9, 2)), "yyyy-mm-dd")</f>
        <v>2008-03-11</v>
      </c>
      <c r="F1779" s="1" t="str">
        <f t="shared" si="190"/>
        <v>06:28:00</v>
      </c>
      <c r="G1779" s="9" t="str">
        <f t="shared" si="191"/>
        <v>March</v>
      </c>
      <c r="H1779" s="5" t="str">
        <f t="shared" si="192"/>
        <v>2008</v>
      </c>
      <c r="I1779" s="1" t="s">
        <v>3693</v>
      </c>
      <c r="J1779" s="1" t="str">
        <f t="shared" si="193"/>
        <v xml:space="preserve">Space Shuttle Endeavour </v>
      </c>
      <c r="K1779" s="1" t="str">
        <f t="shared" si="194"/>
        <v>STS-123</v>
      </c>
      <c r="L1779" s="1" t="s">
        <v>346</v>
      </c>
      <c r="M1779" s="1">
        <v>450</v>
      </c>
      <c r="N1779" s="1">
        <f t="shared" si="195"/>
        <v>37350</v>
      </c>
      <c r="O1779" s="1" t="s">
        <v>9</v>
      </c>
    </row>
    <row r="1780" spans="1:15" x14ac:dyDescent="0.3">
      <c r="A1780" s="1" t="s">
        <v>233</v>
      </c>
      <c r="B1780" s="1" t="s">
        <v>379</v>
      </c>
      <c r="C1780" s="1" t="str">
        <f t="shared" si="189"/>
        <v>France</v>
      </c>
      <c r="D1780" s="1" t="s">
        <v>3694</v>
      </c>
      <c r="E1780" s="7" t="str">
        <f>TEXT(DATE(MID(D1780, 13, 4), CHOOSE(MATCH( MID(D1780, 5, 3), {"Jan","Feb","Mar","Apr","May","Jun","Jul","Aug","Sep","Oct","Nov","Dec"}, 0), 1, 2, 3, 4, 5, 6, 7, 8, 9, 10, 11, 12), MID(D1780, 9, 2)), "yyyy-mm-dd")</f>
        <v>2008-03-09</v>
      </c>
      <c r="F1780" s="1" t="str">
        <f t="shared" si="190"/>
        <v>04:03:00</v>
      </c>
      <c r="G1780" s="9" t="str">
        <f t="shared" si="191"/>
        <v>March</v>
      </c>
      <c r="H1780" s="5" t="str">
        <f t="shared" si="192"/>
        <v>2008</v>
      </c>
      <c r="I1780" s="1" t="s">
        <v>3695</v>
      </c>
      <c r="J1780" s="1" t="str">
        <f t="shared" si="193"/>
        <v xml:space="preserve">Ariane 5 ES </v>
      </c>
      <c r="K1780" s="1" t="str">
        <f t="shared" si="194"/>
        <v>ATV-1</v>
      </c>
      <c r="L1780" s="1" t="s">
        <v>346</v>
      </c>
      <c r="M1780" s="1"/>
      <c r="N1780" s="1">
        <f t="shared" si="195"/>
        <v>0</v>
      </c>
      <c r="O1780" s="1" t="s">
        <v>9</v>
      </c>
    </row>
    <row r="1781" spans="1:15" x14ac:dyDescent="0.3">
      <c r="A1781" s="1" t="s">
        <v>60</v>
      </c>
      <c r="B1781" s="1" t="s">
        <v>61</v>
      </c>
      <c r="C1781" s="1" t="str">
        <f t="shared" si="189"/>
        <v>Japan</v>
      </c>
      <c r="D1781" s="1" t="s">
        <v>3696</v>
      </c>
      <c r="E1781" s="7" t="str">
        <f>TEXT(DATE(MID(D1781, 13, 4), CHOOSE(MATCH( MID(D1781, 5, 3), {"Jan","Feb","Mar","Apr","May","Jun","Jul","Aug","Sep","Oct","Nov","Dec"}, 0), 1, 2, 3, 4, 5, 6, 7, 8, 9, 10, 11, 12), MID(D1781, 9, 2)), "yyyy-mm-dd")</f>
        <v>2008-02-23</v>
      </c>
      <c r="F1781" s="1" t="str">
        <f t="shared" si="190"/>
        <v>08:55:00</v>
      </c>
      <c r="G1781" s="9" t="str">
        <f t="shared" si="191"/>
        <v>February</v>
      </c>
      <c r="H1781" s="5" t="str">
        <f t="shared" si="192"/>
        <v>2008</v>
      </c>
      <c r="I1781" s="1" t="s">
        <v>3697</v>
      </c>
      <c r="J1781" s="1" t="str">
        <f t="shared" si="193"/>
        <v xml:space="preserve">H-IIA 2024 </v>
      </c>
      <c r="K1781" s="1" t="str">
        <f t="shared" si="194"/>
        <v>Kizuna</v>
      </c>
      <c r="L1781" s="1" t="s">
        <v>346</v>
      </c>
      <c r="M1781" s="1"/>
      <c r="N1781" s="1">
        <f t="shared" si="195"/>
        <v>0</v>
      </c>
      <c r="O1781" s="1" t="s">
        <v>9</v>
      </c>
    </row>
    <row r="1782" spans="1:15" x14ac:dyDescent="0.3">
      <c r="A1782" s="1" t="s">
        <v>1623</v>
      </c>
      <c r="B1782" s="1" t="s">
        <v>529</v>
      </c>
      <c r="C1782" s="1" t="str">
        <f t="shared" si="189"/>
        <v>Kazakhstan</v>
      </c>
      <c r="D1782" s="1" t="s">
        <v>3698</v>
      </c>
      <c r="E1782" s="7" t="str">
        <f>TEXT(DATE(MID(D1782, 13, 4), CHOOSE(MATCH( MID(D1782, 5, 3), {"Jan","Feb","Mar","Apr","May","Jun","Jul","Aug","Sep","Oct","Nov","Dec"}, 0), 1, 2, 3, 4, 5, 6, 7, 8, 9, 10, 11, 12), MID(D1782, 9, 2)), "yyyy-mm-dd")</f>
        <v>2008-02-11</v>
      </c>
      <c r="F1782" s="1" t="str">
        <f t="shared" si="190"/>
        <v>11:34:00</v>
      </c>
      <c r="G1782" s="9" t="str">
        <f t="shared" si="191"/>
        <v>February</v>
      </c>
      <c r="H1782" s="5" t="str">
        <f t="shared" si="192"/>
        <v>2008</v>
      </c>
      <c r="I1782" s="1" t="s">
        <v>3699</v>
      </c>
      <c r="J1782" s="1" t="str">
        <f t="shared" si="193"/>
        <v xml:space="preserve">Proton-M/Briz-M </v>
      </c>
      <c r="K1782" s="1" t="str">
        <f t="shared" si="194"/>
        <v>Thor-2R</v>
      </c>
      <c r="L1782" s="1" t="s">
        <v>8</v>
      </c>
      <c r="M1782" s="1">
        <v>65</v>
      </c>
      <c r="N1782" s="1">
        <f t="shared" si="195"/>
        <v>5395</v>
      </c>
      <c r="O1782" s="1" t="s">
        <v>9</v>
      </c>
    </row>
    <row r="1783" spans="1:15" x14ac:dyDescent="0.3">
      <c r="A1783" s="1" t="s">
        <v>657</v>
      </c>
      <c r="B1783" s="1" t="s">
        <v>30</v>
      </c>
      <c r="C1783" s="1" t="str">
        <f t="shared" si="189"/>
        <v>USA</v>
      </c>
      <c r="D1783" s="1" t="s">
        <v>3700</v>
      </c>
      <c r="E1783" s="7" t="str">
        <f>TEXT(DATE(MID(D1783, 13, 4), CHOOSE(MATCH( MID(D1783, 5, 3), {"Jan","Feb","Mar","Apr","May","Jun","Jul","Aug","Sep","Oct","Nov","Dec"}, 0), 1, 2, 3, 4, 5, 6, 7, 8, 9, 10, 11, 12), MID(D1783, 9, 2)), "yyyy-mm-dd")</f>
        <v>2008-02-07</v>
      </c>
      <c r="F1783" s="1" t="str">
        <f t="shared" si="190"/>
        <v>19:45:00</v>
      </c>
      <c r="G1783" s="9" t="str">
        <f t="shared" si="191"/>
        <v>February</v>
      </c>
      <c r="H1783" s="5" t="str">
        <f t="shared" si="192"/>
        <v>2008</v>
      </c>
      <c r="I1783" s="1" t="s">
        <v>3701</v>
      </c>
      <c r="J1783" s="1" t="str">
        <f t="shared" si="193"/>
        <v xml:space="preserve">Space Shuttle Atlantis </v>
      </c>
      <c r="K1783" s="1" t="str">
        <f t="shared" si="194"/>
        <v>STS-122</v>
      </c>
      <c r="L1783" s="1" t="s">
        <v>346</v>
      </c>
      <c r="M1783" s="1">
        <v>450</v>
      </c>
      <c r="N1783" s="1">
        <f t="shared" si="195"/>
        <v>37350</v>
      </c>
      <c r="O1783" s="1" t="s">
        <v>9</v>
      </c>
    </row>
    <row r="1784" spans="1:15" x14ac:dyDescent="0.3">
      <c r="A1784" s="1" t="s">
        <v>129</v>
      </c>
      <c r="B1784" s="1" t="s">
        <v>1630</v>
      </c>
      <c r="C1784" s="1" t="str">
        <f t="shared" si="189"/>
        <v>Kazakhstan</v>
      </c>
      <c r="D1784" s="1" t="s">
        <v>3702</v>
      </c>
      <c r="E1784" s="7" t="str">
        <f>TEXT(DATE(MID(D1784, 13, 4), CHOOSE(MATCH( MID(D1784, 5, 3), {"Jan","Feb","Mar","Apr","May","Jun","Jul","Aug","Sep","Oct","Nov","Dec"}, 0), 1, 2, 3, 4, 5, 6, 7, 8, 9, 10, 11, 12), MID(D1784, 9, 2)), "yyyy-mm-dd")</f>
        <v>2008-02-05</v>
      </c>
      <c r="F1784" s="1" t="str">
        <f t="shared" si="190"/>
        <v>13:02:00</v>
      </c>
      <c r="G1784" s="9" t="str">
        <f t="shared" si="191"/>
        <v>February</v>
      </c>
      <c r="H1784" s="5" t="str">
        <f t="shared" si="192"/>
        <v>2008</v>
      </c>
      <c r="I1784" s="1" t="s">
        <v>3703</v>
      </c>
      <c r="J1784" s="1" t="str">
        <f t="shared" si="193"/>
        <v xml:space="preserve">Soyuz U </v>
      </c>
      <c r="K1784" s="1" t="str">
        <f t="shared" si="194"/>
        <v>Progress M-63</v>
      </c>
      <c r="L1784" s="1" t="s">
        <v>346</v>
      </c>
      <c r="M1784" s="1">
        <v>20</v>
      </c>
      <c r="N1784" s="1">
        <f t="shared" si="195"/>
        <v>1660</v>
      </c>
      <c r="O1784" s="1" t="s">
        <v>9</v>
      </c>
    </row>
    <row r="1785" spans="1:15" x14ac:dyDescent="0.3">
      <c r="A1785" s="1" t="s">
        <v>129</v>
      </c>
      <c r="B1785" s="1" t="s">
        <v>529</v>
      </c>
      <c r="C1785" s="1" t="str">
        <f t="shared" si="189"/>
        <v>Kazakhstan</v>
      </c>
      <c r="D1785" s="1" t="s">
        <v>3704</v>
      </c>
      <c r="E1785" s="7" t="str">
        <f>TEXT(DATE(MID(D1785, 13, 4), CHOOSE(MATCH( MID(D1785, 5, 3), {"Jan","Feb","Mar","Apr","May","Jun","Jul","Aug","Sep","Oct","Nov","Dec"}, 0), 1, 2, 3, 4, 5, 6, 7, 8, 9, 10, 11, 12), MID(D1785, 9, 2)), "yyyy-mm-dd")</f>
        <v>2008-01-28</v>
      </c>
      <c r="F1785" s="1" t="str">
        <f t="shared" si="190"/>
        <v>00:18:00</v>
      </c>
      <c r="G1785" s="9" t="str">
        <f t="shared" si="191"/>
        <v>January</v>
      </c>
      <c r="H1785" s="5" t="str">
        <f t="shared" si="192"/>
        <v>2008</v>
      </c>
      <c r="I1785" s="1" t="s">
        <v>3705</v>
      </c>
      <c r="J1785" s="1" t="str">
        <f t="shared" si="193"/>
        <v xml:space="preserve">Proton-M/Briz-M </v>
      </c>
      <c r="K1785" s="1" t="str">
        <f t="shared" si="194"/>
        <v>Ekspress-AM33</v>
      </c>
      <c r="L1785" s="1" t="s">
        <v>8</v>
      </c>
      <c r="M1785" s="1">
        <v>65</v>
      </c>
      <c r="N1785" s="1">
        <f t="shared" si="195"/>
        <v>5395</v>
      </c>
      <c r="O1785" s="1" t="s">
        <v>9</v>
      </c>
    </row>
    <row r="1786" spans="1:15" x14ac:dyDescent="0.3">
      <c r="A1786" s="1" t="s">
        <v>86</v>
      </c>
      <c r="B1786" s="1" t="s">
        <v>87</v>
      </c>
      <c r="C1786" s="1" t="str">
        <f t="shared" si="189"/>
        <v>India</v>
      </c>
      <c r="D1786" s="1" t="s">
        <v>3706</v>
      </c>
      <c r="E1786" s="7" t="str">
        <f>TEXT(DATE(MID(D1786, 13, 4), CHOOSE(MATCH( MID(D1786, 5, 3), {"Jan","Feb","Mar","Apr","May","Jun","Jul","Aug","Sep","Oct","Nov","Dec"}, 0), 1, 2, 3, 4, 5, 6, 7, 8, 9, 10, 11, 12), MID(D1786, 9, 2)), "yyyy-mm-dd")</f>
        <v>2008-01-21</v>
      </c>
      <c r="F1786" s="1" t="str">
        <f t="shared" si="190"/>
        <v>03:45:00</v>
      </c>
      <c r="G1786" s="9" t="str">
        <f t="shared" si="191"/>
        <v>January</v>
      </c>
      <c r="H1786" s="5" t="str">
        <f t="shared" si="192"/>
        <v>2008</v>
      </c>
      <c r="I1786" s="1" t="s">
        <v>3707</v>
      </c>
      <c r="J1786" s="1" t="str">
        <f t="shared" si="193"/>
        <v xml:space="preserve">PSLV-CA </v>
      </c>
      <c r="K1786" s="1" t="str">
        <f t="shared" si="194"/>
        <v>Ofek-8</v>
      </c>
      <c r="L1786" s="1" t="s">
        <v>8</v>
      </c>
      <c r="M1786" s="1">
        <v>21</v>
      </c>
      <c r="N1786" s="1">
        <f t="shared" si="195"/>
        <v>1743</v>
      </c>
      <c r="O1786" s="1" t="s">
        <v>9</v>
      </c>
    </row>
    <row r="1787" spans="1:15" x14ac:dyDescent="0.3">
      <c r="A1787" s="1" t="s">
        <v>2701</v>
      </c>
      <c r="B1787" s="1" t="s">
        <v>2702</v>
      </c>
      <c r="C1787" s="1" t="str">
        <f t="shared" si="189"/>
        <v>Pacific Ocean</v>
      </c>
      <c r="D1787" s="1" t="s">
        <v>3708</v>
      </c>
      <c r="E1787" s="7" t="str">
        <f>TEXT(DATE(MID(D1787, 13, 4), CHOOSE(MATCH( MID(D1787, 5, 3), {"Jan","Feb","Mar","Apr","May","Jun","Jul","Aug","Sep","Oct","Nov","Dec"}, 0), 1, 2, 3, 4, 5, 6, 7, 8, 9, 10, 11, 12), MID(D1787, 9, 2)), "yyyy-mm-dd")</f>
        <v>2008-01-15</v>
      </c>
      <c r="F1787" s="1" t="str">
        <f t="shared" si="190"/>
        <v>11:48:00</v>
      </c>
      <c r="G1787" s="9" t="str">
        <f t="shared" si="191"/>
        <v>January</v>
      </c>
      <c r="H1787" s="5" t="str">
        <f t="shared" si="192"/>
        <v>2008</v>
      </c>
      <c r="I1787" s="1" t="s">
        <v>3709</v>
      </c>
      <c r="J1787" s="1" t="str">
        <f t="shared" si="193"/>
        <v xml:space="preserve">Zenit-3 SL </v>
      </c>
      <c r="K1787" s="1" t="str">
        <f t="shared" si="194"/>
        <v>Thuraya-3</v>
      </c>
      <c r="L1787" s="1" t="s">
        <v>346</v>
      </c>
      <c r="M1787" s="1"/>
      <c r="N1787" s="1">
        <f t="shared" si="195"/>
        <v>0</v>
      </c>
      <c r="O1787" s="1" t="s">
        <v>9</v>
      </c>
    </row>
    <row r="1788" spans="1:15" x14ac:dyDescent="0.3">
      <c r="A1788" s="1" t="s">
        <v>129</v>
      </c>
      <c r="B1788" s="1" t="s">
        <v>565</v>
      </c>
      <c r="C1788" s="1" t="str">
        <f t="shared" si="189"/>
        <v>Kazakhstan</v>
      </c>
      <c r="D1788" s="1" t="s">
        <v>3710</v>
      </c>
      <c r="E1788" s="7" t="str">
        <f>TEXT(DATE(MID(D1788, 13, 4), CHOOSE(MATCH( MID(D1788, 5, 3), {"Jan","Feb","Mar","Apr","May","Jun","Jul","Aug","Sep","Oct","Nov","Dec"}, 0), 1, 2, 3, 4, 5, 6, 7, 8, 9, 10, 11, 12), MID(D1788, 9, 2)), "yyyy-mm-dd")</f>
        <v>2007-12-25</v>
      </c>
      <c r="F1788" s="1" t="str">
        <f t="shared" si="190"/>
        <v>19:32:00</v>
      </c>
      <c r="G1788" s="9" t="str">
        <f t="shared" si="191"/>
        <v>December</v>
      </c>
      <c r="H1788" s="5" t="str">
        <f t="shared" si="192"/>
        <v>2007</v>
      </c>
      <c r="I1788" s="1" t="s">
        <v>3711</v>
      </c>
      <c r="J1788" s="1" t="str">
        <f t="shared" si="193"/>
        <v xml:space="preserve">Proton-M/DM-2 </v>
      </c>
      <c r="K1788" s="1" t="str">
        <f t="shared" si="194"/>
        <v>Cosmos 2434, 2435 &amp; 2436</v>
      </c>
      <c r="L1788" s="1" t="s">
        <v>8</v>
      </c>
      <c r="M1788" s="1">
        <v>65</v>
      </c>
      <c r="N1788" s="1">
        <f t="shared" si="195"/>
        <v>5395</v>
      </c>
      <c r="O1788" s="1" t="s">
        <v>9</v>
      </c>
    </row>
    <row r="1789" spans="1:15" x14ac:dyDescent="0.3">
      <c r="A1789" s="1" t="s">
        <v>129</v>
      </c>
      <c r="B1789" s="1" t="s">
        <v>1630</v>
      </c>
      <c r="C1789" s="1" t="str">
        <f t="shared" si="189"/>
        <v>Kazakhstan</v>
      </c>
      <c r="D1789" s="1" t="s">
        <v>3712</v>
      </c>
      <c r="E1789" s="7" t="str">
        <f>TEXT(DATE(MID(D1789, 13, 4), CHOOSE(MATCH( MID(D1789, 5, 3), {"Jan","Feb","Mar","Apr","May","Jun","Jul","Aug","Sep","Oct","Nov","Dec"}, 0), 1, 2, 3, 4, 5, 6, 7, 8, 9, 10, 11, 12), MID(D1789, 9, 2)), "yyyy-mm-dd")</f>
        <v>2007-12-23</v>
      </c>
      <c r="F1789" s="1" t="str">
        <f t="shared" si="190"/>
        <v>07:12:00</v>
      </c>
      <c r="G1789" s="9" t="str">
        <f t="shared" si="191"/>
        <v>December</v>
      </c>
      <c r="H1789" s="5" t="str">
        <f t="shared" si="192"/>
        <v>2007</v>
      </c>
      <c r="I1789" s="1" t="s">
        <v>3713</v>
      </c>
      <c r="J1789" s="1" t="str">
        <f t="shared" si="193"/>
        <v xml:space="preserve">Soyuz U </v>
      </c>
      <c r="K1789" s="1" t="str">
        <f t="shared" si="194"/>
        <v>Progress M-62</v>
      </c>
      <c r="L1789" s="1" t="s">
        <v>346</v>
      </c>
      <c r="M1789" s="1">
        <v>20</v>
      </c>
      <c r="N1789" s="1">
        <f t="shared" si="195"/>
        <v>1660</v>
      </c>
      <c r="O1789" s="1" t="s">
        <v>9</v>
      </c>
    </row>
    <row r="1790" spans="1:15" x14ac:dyDescent="0.3">
      <c r="A1790" s="1" t="s">
        <v>233</v>
      </c>
      <c r="B1790" s="1" t="s">
        <v>379</v>
      </c>
      <c r="C1790" s="1" t="str">
        <f t="shared" si="189"/>
        <v>France</v>
      </c>
      <c r="D1790" s="1" t="s">
        <v>3714</v>
      </c>
      <c r="E1790" s="7" t="str">
        <f>TEXT(DATE(MID(D1790, 13, 4), CHOOSE(MATCH( MID(D1790, 5, 3), {"Jan","Feb","Mar","Apr","May","Jun","Jul","Aug","Sep","Oct","Nov","Dec"}, 0), 1, 2, 3, 4, 5, 6, 7, 8, 9, 10, 11, 12), MID(D1790, 9, 2)), "yyyy-mm-dd")</f>
        <v>2007-12-21</v>
      </c>
      <c r="F1790" s="1" t="str">
        <f t="shared" si="190"/>
        <v>21:41:00</v>
      </c>
      <c r="G1790" s="9" t="str">
        <f t="shared" si="191"/>
        <v>December</v>
      </c>
      <c r="H1790" s="5" t="str">
        <f t="shared" si="192"/>
        <v>2007</v>
      </c>
      <c r="I1790" s="1" t="s">
        <v>3715</v>
      </c>
      <c r="J1790" s="1" t="str">
        <f t="shared" si="193"/>
        <v xml:space="preserve">Ariane 5 GS </v>
      </c>
      <c r="K1790" s="1" t="str">
        <f t="shared" si="194"/>
        <v>Rascom-QAF1 &amp; Horizons-2</v>
      </c>
      <c r="L1790" s="1" t="s">
        <v>346</v>
      </c>
      <c r="M1790" s="1"/>
      <c r="N1790" s="1">
        <f t="shared" si="195"/>
        <v>0</v>
      </c>
      <c r="O1790" s="1" t="s">
        <v>9</v>
      </c>
    </row>
    <row r="1791" spans="1:15" x14ac:dyDescent="0.3">
      <c r="A1791" s="1" t="s">
        <v>74</v>
      </c>
      <c r="B1791" s="1" t="s">
        <v>3478</v>
      </c>
      <c r="C1791" s="1" t="str">
        <f t="shared" si="189"/>
        <v>USA</v>
      </c>
      <c r="D1791" s="1" t="s">
        <v>3716</v>
      </c>
      <c r="E1791" s="7" t="str">
        <f>TEXT(DATE(MID(D1791, 13, 4), CHOOSE(MATCH( MID(D1791, 5, 3), {"Jan","Feb","Mar","Apr","May","Jun","Jul","Aug","Sep","Oct","Nov","Dec"}, 0), 1, 2, 3, 4, 5, 6, 7, 8, 9, 10, 11, 12), MID(D1791, 9, 2)), "yyyy-mm-dd")</f>
        <v>2007-12-20</v>
      </c>
      <c r="F1791" s="1" t="str">
        <f t="shared" si="190"/>
        <v>20:04:00</v>
      </c>
      <c r="G1791" s="9" t="str">
        <f t="shared" si="191"/>
        <v>December</v>
      </c>
      <c r="H1791" s="5" t="str">
        <f t="shared" si="192"/>
        <v>2007</v>
      </c>
      <c r="I1791" s="1" t="s">
        <v>3717</v>
      </c>
      <c r="J1791" s="1" t="str">
        <f t="shared" si="193"/>
        <v xml:space="preserve">Delta II 7925 </v>
      </c>
      <c r="K1791" s="1" t="str">
        <f t="shared" si="194"/>
        <v>GPS IIRM-5</v>
      </c>
      <c r="L1791" s="1" t="s">
        <v>346</v>
      </c>
      <c r="M1791" s="1"/>
      <c r="N1791" s="1">
        <f t="shared" si="195"/>
        <v>0</v>
      </c>
      <c r="O1791" s="1" t="s">
        <v>9</v>
      </c>
    </row>
    <row r="1792" spans="1:15" x14ac:dyDescent="0.3">
      <c r="A1792" s="1" t="s">
        <v>1014</v>
      </c>
      <c r="B1792" s="1" t="s">
        <v>130</v>
      </c>
      <c r="C1792" s="1" t="str">
        <f t="shared" si="189"/>
        <v>Kazakhstan</v>
      </c>
      <c r="D1792" s="1" t="s">
        <v>3718</v>
      </c>
      <c r="E1792" s="7" t="str">
        <f>TEXT(DATE(MID(D1792, 13, 4), CHOOSE(MATCH( MID(D1792, 5, 3), {"Jan","Feb","Mar","Apr","May","Jun","Jul","Aug","Sep","Oct","Nov","Dec"}, 0), 1, 2, 3, 4, 5, 6, 7, 8, 9, 10, 11, 12), MID(D1792, 9, 2)), "yyyy-mm-dd")</f>
        <v>2007-12-14</v>
      </c>
      <c r="F1792" s="1" t="str">
        <f t="shared" si="190"/>
        <v>13:17:00</v>
      </c>
      <c r="G1792" s="9" t="str">
        <f t="shared" si="191"/>
        <v>December</v>
      </c>
      <c r="H1792" s="5" t="str">
        <f t="shared" si="192"/>
        <v>2007</v>
      </c>
      <c r="I1792" s="1" t="s">
        <v>3719</v>
      </c>
      <c r="J1792" s="1" t="str">
        <f t="shared" si="193"/>
        <v xml:space="preserve">Soyuz FG/Fregat </v>
      </c>
      <c r="K1792" s="1" t="str">
        <f t="shared" si="194"/>
        <v>Radarsat 2</v>
      </c>
      <c r="L1792" s="1" t="s">
        <v>346</v>
      </c>
      <c r="M1792" s="1"/>
      <c r="N1792" s="1">
        <f t="shared" si="195"/>
        <v>0</v>
      </c>
      <c r="O1792" s="1" t="s">
        <v>9</v>
      </c>
    </row>
    <row r="1793" spans="1:15" x14ac:dyDescent="0.3">
      <c r="A1793" s="1" t="s">
        <v>74</v>
      </c>
      <c r="B1793" s="1" t="s">
        <v>75</v>
      </c>
      <c r="C1793" s="1" t="str">
        <f t="shared" si="189"/>
        <v>USA</v>
      </c>
      <c r="D1793" s="1" t="s">
        <v>3720</v>
      </c>
      <c r="E1793" s="7" t="str">
        <f>TEXT(DATE(MID(D1793, 13, 4), CHOOSE(MATCH( MID(D1793, 5, 3), {"Jan","Feb","Mar","Apr","May","Jun","Jul","Aug","Sep","Oct","Nov","Dec"}, 0), 1, 2, 3, 4, 5, 6, 7, 8, 9, 10, 11, 12), MID(D1793, 9, 2)), "yyyy-mm-dd")</f>
        <v>2007-12-10</v>
      </c>
      <c r="F1793" s="1" t="str">
        <f t="shared" si="190"/>
        <v>22:05:00</v>
      </c>
      <c r="G1793" s="9" t="str">
        <f t="shared" si="191"/>
        <v>December</v>
      </c>
      <c r="H1793" s="5" t="str">
        <f t="shared" si="192"/>
        <v>2007</v>
      </c>
      <c r="I1793" s="1" t="s">
        <v>3721</v>
      </c>
      <c r="J1793" s="1" t="str">
        <f t="shared" si="193"/>
        <v xml:space="preserve">Atlas V 401 </v>
      </c>
      <c r="K1793" s="1" t="str">
        <f t="shared" si="194"/>
        <v>NROL-24</v>
      </c>
      <c r="L1793" s="1" t="s">
        <v>8</v>
      </c>
      <c r="M1793" s="1">
        <v>109</v>
      </c>
      <c r="N1793" s="1">
        <f t="shared" si="195"/>
        <v>9047</v>
      </c>
      <c r="O1793" s="1" t="s">
        <v>9</v>
      </c>
    </row>
    <row r="1794" spans="1:15" x14ac:dyDescent="0.3">
      <c r="A1794" s="1" t="s">
        <v>74</v>
      </c>
      <c r="B1794" s="1" t="s">
        <v>114</v>
      </c>
      <c r="C1794" s="1" t="str">
        <f t="shared" ref="C1794:C1857" si="196">TRIM(MID(B1794, FIND("|", SUBSTITUTE(B1794, ",", "|", LEN(B1794) - LEN(SUBSTITUTE(B1794,",", "" )))) + 1, LEN(B1794)))</f>
        <v>USA</v>
      </c>
      <c r="D1794" s="1" t="s">
        <v>3722</v>
      </c>
      <c r="E1794" s="7" t="str">
        <f>TEXT(DATE(MID(D1794, 13, 4), CHOOSE(MATCH( MID(D1794, 5, 3), {"Jan","Feb","Mar","Apr","May","Jun","Jul","Aug","Sep","Oct","Nov","Dec"}, 0), 1, 2, 3, 4, 5, 6, 7, 8, 9, 10, 11, 12), MID(D1794, 9, 2)), "yyyy-mm-dd")</f>
        <v>2007-12-09</v>
      </c>
      <c r="F1794" s="1" t="str">
        <f t="shared" ref="F1794:F1857" si="197">IF(ISNUMBER(FIND(":", D1794)), MID(D1794, FIND(":", D1794)-2, 5) &amp; ":00", "00:00:00")</f>
        <v>02:31:00</v>
      </c>
      <c r="G1794" s="9" t="str">
        <f t="shared" ref="G1794:G1857" si="198">TEXT(E1794, "mmmm")</f>
        <v>December</v>
      </c>
      <c r="H1794" s="5" t="str">
        <f t="shared" ref="H1794:H1857" si="199">TEXT(E1794, "yyyy")</f>
        <v>2007</v>
      </c>
      <c r="I1794" s="1" t="s">
        <v>3723</v>
      </c>
      <c r="J1794" s="1" t="str">
        <f t="shared" ref="J1794:J1857" si="200">LEFT(I1794, FIND("|", I1794) - 1)</f>
        <v xml:space="preserve">Delta II 7420-10C </v>
      </c>
      <c r="K1794" s="1" t="str">
        <f t="shared" ref="K1794:K1857" si="201">MID(I1794, FIND("|", I1794) + 2, LEN(I1794))</f>
        <v>COSMO-2</v>
      </c>
      <c r="L1794" s="1" t="s">
        <v>346</v>
      </c>
      <c r="M1794" s="1"/>
      <c r="N1794" s="1">
        <f t="shared" si="195"/>
        <v>0</v>
      </c>
      <c r="O1794" s="1" t="s">
        <v>9</v>
      </c>
    </row>
    <row r="1795" spans="1:15" x14ac:dyDescent="0.3">
      <c r="A1795" s="1" t="s">
        <v>129</v>
      </c>
      <c r="B1795" s="1" t="s">
        <v>565</v>
      </c>
      <c r="C1795" s="1" t="str">
        <f t="shared" si="196"/>
        <v>Kazakhstan</v>
      </c>
      <c r="D1795" s="1" t="s">
        <v>3724</v>
      </c>
      <c r="E1795" s="7" t="str">
        <f>TEXT(DATE(MID(D1795, 13, 4), CHOOSE(MATCH( MID(D1795, 5, 3), {"Jan","Feb","Mar","Apr","May","Jun","Jul","Aug","Sep","Oct","Nov","Dec"}, 0), 1, 2, 3, 4, 5, 6, 7, 8, 9, 10, 11, 12), MID(D1795, 9, 2)), "yyyy-mm-dd")</f>
        <v>2007-12-09</v>
      </c>
      <c r="F1795" s="1" t="str">
        <f t="shared" si="197"/>
        <v>00:15:00</v>
      </c>
      <c r="G1795" s="9" t="str">
        <f t="shared" si="198"/>
        <v>December</v>
      </c>
      <c r="H1795" s="5" t="str">
        <f t="shared" si="199"/>
        <v>2007</v>
      </c>
      <c r="I1795" s="1" t="s">
        <v>3725</v>
      </c>
      <c r="J1795" s="1" t="str">
        <f t="shared" si="200"/>
        <v xml:space="preserve">Proton-M/Briz-M </v>
      </c>
      <c r="K1795" s="1" t="str">
        <f t="shared" si="201"/>
        <v>Cosmos 2434</v>
      </c>
      <c r="L1795" s="1" t="s">
        <v>8</v>
      </c>
      <c r="M1795" s="1">
        <v>65</v>
      </c>
      <c r="N1795" s="1">
        <f t="shared" ref="N1795:N1858" si="202">M1795 * 83</f>
        <v>5395</v>
      </c>
      <c r="O1795" s="1" t="s">
        <v>9</v>
      </c>
    </row>
    <row r="1796" spans="1:15" x14ac:dyDescent="0.3">
      <c r="A1796" s="1" t="s">
        <v>1623</v>
      </c>
      <c r="B1796" s="1" t="s">
        <v>529</v>
      </c>
      <c r="C1796" s="1" t="str">
        <f t="shared" si="196"/>
        <v>Kazakhstan</v>
      </c>
      <c r="D1796" s="1" t="s">
        <v>3726</v>
      </c>
      <c r="E1796" s="7" t="str">
        <f>TEXT(DATE(MID(D1796, 13, 4), CHOOSE(MATCH( MID(D1796, 5, 3), {"Jan","Feb","Mar","Apr","May","Jun","Jul","Aug","Sep","Oct","Nov","Dec"}, 0), 1, 2, 3, 4, 5, 6, 7, 8, 9, 10, 11, 12), MID(D1796, 9, 2)), "yyyy-mm-dd")</f>
        <v>2007-11-17</v>
      </c>
      <c r="F1796" s="1" t="str">
        <f t="shared" si="197"/>
        <v>22:39:00</v>
      </c>
      <c r="G1796" s="9" t="str">
        <f t="shared" si="198"/>
        <v>November</v>
      </c>
      <c r="H1796" s="5" t="str">
        <f t="shared" si="199"/>
        <v>2007</v>
      </c>
      <c r="I1796" s="1" t="s">
        <v>3727</v>
      </c>
      <c r="J1796" s="1" t="str">
        <f t="shared" si="200"/>
        <v xml:space="preserve">Proton-M/Briz-M </v>
      </c>
      <c r="K1796" s="1" t="str">
        <f t="shared" si="201"/>
        <v>Sirius 4</v>
      </c>
      <c r="L1796" s="1" t="s">
        <v>8</v>
      </c>
      <c r="M1796" s="1">
        <v>65</v>
      </c>
      <c r="N1796" s="1">
        <f t="shared" si="202"/>
        <v>5395</v>
      </c>
      <c r="O1796" s="1" t="s">
        <v>9</v>
      </c>
    </row>
    <row r="1797" spans="1:15" x14ac:dyDescent="0.3">
      <c r="A1797" s="1" t="s">
        <v>233</v>
      </c>
      <c r="B1797" s="1" t="s">
        <v>379</v>
      </c>
      <c r="C1797" s="1" t="str">
        <f t="shared" si="196"/>
        <v>France</v>
      </c>
      <c r="D1797" s="1" t="s">
        <v>3728</v>
      </c>
      <c r="E1797" s="7" t="str">
        <f>TEXT(DATE(MID(D1797, 13, 4), CHOOSE(MATCH( MID(D1797, 5, 3), {"Jan","Feb","Mar","Apr","May","Jun","Jul","Aug","Sep","Oct","Nov","Dec"}, 0), 1, 2, 3, 4, 5, 6, 7, 8, 9, 10, 11, 12), MID(D1797, 9, 2)), "yyyy-mm-dd")</f>
        <v>2007-11-14</v>
      </c>
      <c r="F1797" s="1" t="str">
        <f t="shared" si="197"/>
        <v>22:06:00</v>
      </c>
      <c r="G1797" s="9" t="str">
        <f t="shared" si="198"/>
        <v>November</v>
      </c>
      <c r="H1797" s="5" t="str">
        <f t="shared" si="199"/>
        <v>2007</v>
      </c>
      <c r="I1797" s="1" t="s">
        <v>3729</v>
      </c>
      <c r="J1797" s="1" t="str">
        <f t="shared" si="200"/>
        <v xml:space="preserve">Ariane 5 ECA </v>
      </c>
      <c r="K1797" s="1" t="str">
        <f t="shared" si="201"/>
        <v>Skynet 5B &amp; Star One C1</v>
      </c>
      <c r="L1797" s="1" t="s">
        <v>346</v>
      </c>
      <c r="M1797" s="1">
        <v>200</v>
      </c>
      <c r="N1797" s="1">
        <f t="shared" si="202"/>
        <v>16600</v>
      </c>
      <c r="O1797" s="1" t="s">
        <v>9</v>
      </c>
    </row>
    <row r="1798" spans="1:15" x14ac:dyDescent="0.3">
      <c r="A1798" s="1" t="s">
        <v>14</v>
      </c>
      <c r="B1798" s="1" t="s">
        <v>3524</v>
      </c>
      <c r="C1798" s="1" t="str">
        <f t="shared" si="196"/>
        <v>China</v>
      </c>
      <c r="D1798" s="1" t="s">
        <v>3730</v>
      </c>
      <c r="E1798" s="7" t="str">
        <f>TEXT(DATE(MID(D1798, 13, 4), CHOOSE(MATCH( MID(D1798, 5, 3), {"Jan","Feb","Mar","Apr","May","Jun","Jul","Aug","Sep","Oct","Nov","Dec"}, 0), 1, 2, 3, 4, 5, 6, 7, 8, 9, 10, 11, 12), MID(D1798, 9, 2)), "yyyy-mm-dd")</f>
        <v>2007-11-11</v>
      </c>
      <c r="F1798" s="1" t="str">
        <f t="shared" si="197"/>
        <v>22:48:00</v>
      </c>
      <c r="G1798" s="9" t="str">
        <f t="shared" si="198"/>
        <v>November</v>
      </c>
      <c r="H1798" s="5" t="str">
        <f t="shared" si="199"/>
        <v>2007</v>
      </c>
      <c r="I1798" s="1" t="s">
        <v>3731</v>
      </c>
      <c r="J1798" s="1" t="str">
        <f t="shared" si="200"/>
        <v xml:space="preserve">Long March 4C </v>
      </c>
      <c r="K1798" s="1" t="str">
        <f t="shared" si="201"/>
        <v>Yaogan 3</v>
      </c>
      <c r="L1798" s="1" t="s">
        <v>8</v>
      </c>
      <c r="M1798" s="1">
        <v>64.680000000000007</v>
      </c>
      <c r="N1798" s="1">
        <f t="shared" si="202"/>
        <v>5368.4400000000005</v>
      </c>
      <c r="O1798" s="1" t="s">
        <v>9</v>
      </c>
    </row>
    <row r="1799" spans="1:15" x14ac:dyDescent="0.3">
      <c r="A1799" s="1" t="s">
        <v>74</v>
      </c>
      <c r="B1799" s="1" t="s">
        <v>390</v>
      </c>
      <c r="C1799" s="1" t="str">
        <f t="shared" si="196"/>
        <v>USA</v>
      </c>
      <c r="D1799" s="1" t="s">
        <v>3732</v>
      </c>
      <c r="E1799" s="7" t="str">
        <f>TEXT(DATE(MID(D1799, 13, 4), CHOOSE(MATCH( MID(D1799, 5, 3), {"Jan","Feb","Mar","Apr","May","Jun","Jul","Aug","Sep","Oct","Nov","Dec"}, 0), 1, 2, 3, 4, 5, 6, 7, 8, 9, 10, 11, 12), MID(D1799, 9, 2)), "yyyy-mm-dd")</f>
        <v>2007-11-11</v>
      </c>
      <c r="F1799" s="1" t="str">
        <f t="shared" si="197"/>
        <v>01:50:00</v>
      </c>
      <c r="G1799" s="9" t="str">
        <f t="shared" si="198"/>
        <v>November</v>
      </c>
      <c r="H1799" s="5" t="str">
        <f t="shared" si="199"/>
        <v>2007</v>
      </c>
      <c r="I1799" s="1" t="s">
        <v>3733</v>
      </c>
      <c r="J1799" s="1" t="str">
        <f t="shared" si="200"/>
        <v xml:space="preserve">Delta IV Heavy </v>
      </c>
      <c r="K1799" s="1" t="str">
        <f t="shared" si="201"/>
        <v>DSP-23 (USA-197)</v>
      </c>
      <c r="L1799" s="1" t="s">
        <v>8</v>
      </c>
      <c r="M1799" s="1">
        <v>350</v>
      </c>
      <c r="N1799" s="1">
        <f t="shared" si="202"/>
        <v>29050</v>
      </c>
      <c r="O1799" s="1" t="s">
        <v>9</v>
      </c>
    </row>
    <row r="1800" spans="1:15" x14ac:dyDescent="0.3">
      <c r="A1800" s="1" t="s">
        <v>4</v>
      </c>
      <c r="B1800" s="1" t="s">
        <v>3373</v>
      </c>
      <c r="C1800" s="1" t="str">
        <f t="shared" si="196"/>
        <v>Russia</v>
      </c>
      <c r="D1800" s="1" t="s">
        <v>3734</v>
      </c>
      <c r="E1800" s="7" t="str">
        <f>TEXT(DATE(MID(D1800, 13, 4), CHOOSE(MATCH( MID(D1800, 5, 3), {"Jan","Feb","Mar","Apr","May","Jun","Jul","Aug","Sep","Oct","Nov","Dec"}, 0), 1, 2, 3, 4, 5, 6, 7, 8, 9, 10, 11, 12), MID(D1800, 9, 2)), "yyyy-mm-dd")</f>
        <v>2007-11-01</v>
      </c>
      <c r="F1800" s="1" t="str">
        <f t="shared" si="197"/>
        <v>00:51:00</v>
      </c>
      <c r="G1800" s="9" t="str">
        <f t="shared" si="198"/>
        <v>November</v>
      </c>
      <c r="H1800" s="5" t="str">
        <f t="shared" si="199"/>
        <v>2007</v>
      </c>
      <c r="I1800" s="1" t="s">
        <v>3735</v>
      </c>
      <c r="J1800" s="1" t="str">
        <f t="shared" si="200"/>
        <v xml:space="preserve">Cosmos-3M </v>
      </c>
      <c r="K1800" s="1" t="str">
        <f t="shared" si="201"/>
        <v>SAR-Lupe 3</v>
      </c>
      <c r="L1800" s="1" t="s">
        <v>346</v>
      </c>
      <c r="M1800" s="1"/>
      <c r="N1800" s="1">
        <f t="shared" si="202"/>
        <v>0</v>
      </c>
      <c r="O1800" s="1" t="s">
        <v>9</v>
      </c>
    </row>
    <row r="1801" spans="1:15" x14ac:dyDescent="0.3">
      <c r="A1801" s="1" t="s">
        <v>129</v>
      </c>
      <c r="B1801" s="1" t="s">
        <v>565</v>
      </c>
      <c r="C1801" s="1" t="str">
        <f t="shared" si="196"/>
        <v>Kazakhstan</v>
      </c>
      <c r="D1801" s="1" t="s">
        <v>3736</v>
      </c>
      <c r="E1801" s="7" t="str">
        <f>TEXT(DATE(MID(D1801, 13, 4), CHOOSE(MATCH( MID(D1801, 5, 3), {"Jan","Feb","Mar","Apr","May","Jun","Jul","Aug","Sep","Oct","Nov","Dec"}, 0), 1, 2, 3, 4, 5, 6, 7, 8, 9, 10, 11, 12), MID(D1801, 9, 2)), "yyyy-mm-dd")</f>
        <v>2007-10-26</v>
      </c>
      <c r="F1801" s="1" t="str">
        <f t="shared" si="197"/>
        <v>07:35:00</v>
      </c>
      <c r="G1801" s="9" t="str">
        <f t="shared" si="198"/>
        <v>October</v>
      </c>
      <c r="H1801" s="5" t="str">
        <f t="shared" si="199"/>
        <v>2007</v>
      </c>
      <c r="I1801" s="1" t="s">
        <v>3737</v>
      </c>
      <c r="J1801" s="1" t="str">
        <f t="shared" si="200"/>
        <v xml:space="preserve">Proton K/Block-DM-2 </v>
      </c>
      <c r="K1801" s="1" t="str">
        <f t="shared" si="201"/>
        <v>Cosmos 2431, 2432 &amp; 2433</v>
      </c>
      <c r="L1801" s="1" t="s">
        <v>346</v>
      </c>
      <c r="M1801" s="1"/>
      <c r="N1801" s="1">
        <f t="shared" si="202"/>
        <v>0</v>
      </c>
      <c r="O1801" s="1" t="s">
        <v>9</v>
      </c>
    </row>
    <row r="1802" spans="1:15" x14ac:dyDescent="0.3">
      <c r="A1802" s="1" t="s">
        <v>14</v>
      </c>
      <c r="B1802" s="1" t="s">
        <v>18</v>
      </c>
      <c r="C1802" s="1" t="str">
        <f t="shared" si="196"/>
        <v>China</v>
      </c>
      <c r="D1802" s="1" t="s">
        <v>3738</v>
      </c>
      <c r="E1802" s="7" t="str">
        <f>TEXT(DATE(MID(D1802, 13, 4), CHOOSE(MATCH( MID(D1802, 5, 3), {"Jan","Feb","Mar","Apr","May","Jun","Jul","Aug","Sep","Oct","Nov","Dec"}, 0), 1, 2, 3, 4, 5, 6, 7, 8, 9, 10, 11, 12), MID(D1802, 9, 2)), "yyyy-mm-dd")</f>
        <v>2007-10-24</v>
      </c>
      <c r="F1802" s="1" t="str">
        <f t="shared" si="197"/>
        <v>10:05:00</v>
      </c>
      <c r="G1802" s="9" t="str">
        <f t="shared" si="198"/>
        <v>October</v>
      </c>
      <c r="H1802" s="5" t="str">
        <f t="shared" si="199"/>
        <v>2007</v>
      </c>
      <c r="I1802" s="1" t="s">
        <v>3739</v>
      </c>
      <c r="J1802" s="1" t="str">
        <f t="shared" si="200"/>
        <v xml:space="preserve">Long March 3A </v>
      </c>
      <c r="K1802" s="1" t="str">
        <f t="shared" si="201"/>
        <v>Chang'e 1</v>
      </c>
      <c r="L1802" s="1" t="s">
        <v>8</v>
      </c>
      <c r="M1802" s="1">
        <v>69.7</v>
      </c>
      <c r="N1802" s="1">
        <f t="shared" si="202"/>
        <v>5785.1</v>
      </c>
      <c r="O1802" s="1" t="s">
        <v>9</v>
      </c>
    </row>
    <row r="1803" spans="1:15" x14ac:dyDescent="0.3">
      <c r="A1803" s="1" t="s">
        <v>4</v>
      </c>
      <c r="B1803" s="1" t="s">
        <v>3038</v>
      </c>
      <c r="C1803" s="1" t="str">
        <f t="shared" si="196"/>
        <v>Russia</v>
      </c>
      <c r="D1803" s="1" t="s">
        <v>3740</v>
      </c>
      <c r="E1803" s="7" t="str">
        <f>TEXT(DATE(MID(D1803, 13, 4), CHOOSE(MATCH( MID(D1803, 5, 3), {"Jan","Feb","Mar","Apr","May","Jun","Jul","Aug","Sep","Oct","Nov","Dec"}, 0), 1, 2, 3, 4, 5, 6, 7, 8, 9, 10, 11, 12), MID(D1803, 9, 2)), "yyyy-mm-dd")</f>
        <v>2007-10-23</v>
      </c>
      <c r="F1803" s="1" t="str">
        <f t="shared" si="197"/>
        <v>15:38:00</v>
      </c>
      <c r="G1803" s="9" t="str">
        <f t="shared" si="198"/>
        <v>October</v>
      </c>
      <c r="H1803" s="5" t="str">
        <f t="shared" si="199"/>
        <v>2007</v>
      </c>
      <c r="I1803" s="1" t="s">
        <v>3741</v>
      </c>
      <c r="J1803" s="1" t="str">
        <f t="shared" si="200"/>
        <v xml:space="preserve">Molniya-M /Block 2BL </v>
      </c>
      <c r="K1803" s="1" t="str">
        <f t="shared" si="201"/>
        <v>Cosmos 2430</v>
      </c>
      <c r="L1803" s="1" t="s">
        <v>346</v>
      </c>
      <c r="M1803" s="1"/>
      <c r="N1803" s="1">
        <f t="shared" si="202"/>
        <v>0</v>
      </c>
      <c r="O1803" s="1" t="s">
        <v>9</v>
      </c>
    </row>
    <row r="1804" spans="1:15" x14ac:dyDescent="0.3">
      <c r="A1804" s="1" t="s">
        <v>657</v>
      </c>
      <c r="B1804" s="1" t="s">
        <v>30</v>
      </c>
      <c r="C1804" s="1" t="str">
        <f t="shared" si="196"/>
        <v>USA</v>
      </c>
      <c r="D1804" s="1" t="s">
        <v>3742</v>
      </c>
      <c r="E1804" s="7" t="str">
        <f>TEXT(DATE(MID(D1804, 13, 4), CHOOSE(MATCH( MID(D1804, 5, 3), {"Jan","Feb","Mar","Apr","May","Jun","Jul","Aug","Sep","Oct","Nov","Dec"}, 0), 1, 2, 3, 4, 5, 6, 7, 8, 9, 10, 11, 12), MID(D1804, 9, 2)), "yyyy-mm-dd")</f>
        <v>2007-10-23</v>
      </c>
      <c r="F1804" s="1" t="str">
        <f t="shared" si="197"/>
        <v>04:39:00</v>
      </c>
      <c r="G1804" s="9" t="str">
        <f t="shared" si="198"/>
        <v>October</v>
      </c>
      <c r="H1804" s="5" t="str">
        <f t="shared" si="199"/>
        <v>2007</v>
      </c>
      <c r="I1804" s="1" t="s">
        <v>3743</v>
      </c>
      <c r="J1804" s="1" t="str">
        <f t="shared" si="200"/>
        <v xml:space="preserve">Space Shuttle Discovery </v>
      </c>
      <c r="K1804" s="1" t="str">
        <f t="shared" si="201"/>
        <v>STS-120</v>
      </c>
      <c r="L1804" s="1" t="s">
        <v>346</v>
      </c>
      <c r="M1804" s="1">
        <v>450</v>
      </c>
      <c r="N1804" s="1">
        <f t="shared" si="202"/>
        <v>37350</v>
      </c>
      <c r="O1804" s="1" t="s">
        <v>9</v>
      </c>
    </row>
    <row r="1805" spans="1:15" x14ac:dyDescent="0.3">
      <c r="A1805" s="1" t="s">
        <v>1014</v>
      </c>
      <c r="B1805" s="1" t="s">
        <v>130</v>
      </c>
      <c r="C1805" s="1" t="str">
        <f t="shared" si="196"/>
        <v>Kazakhstan</v>
      </c>
      <c r="D1805" s="1" t="s">
        <v>3744</v>
      </c>
      <c r="E1805" s="7" t="str">
        <f>TEXT(DATE(MID(D1805, 13, 4), CHOOSE(MATCH( MID(D1805, 5, 3), {"Jan","Feb","Mar","Apr","May","Jun","Jul","Aug","Sep","Oct","Nov","Dec"}, 0), 1, 2, 3, 4, 5, 6, 7, 8, 9, 10, 11, 12), MID(D1805, 9, 2)), "yyyy-mm-dd")</f>
        <v>2007-10-20</v>
      </c>
      <c r="F1805" s="1" t="str">
        <f t="shared" si="197"/>
        <v>20:12:00</v>
      </c>
      <c r="G1805" s="9" t="str">
        <f t="shared" si="198"/>
        <v>October</v>
      </c>
      <c r="H1805" s="5" t="str">
        <f t="shared" si="199"/>
        <v>2007</v>
      </c>
      <c r="I1805" s="1" t="s">
        <v>3745</v>
      </c>
      <c r="J1805" s="1" t="str">
        <f t="shared" si="200"/>
        <v xml:space="preserve">Soyuz FG/Fregat </v>
      </c>
      <c r="K1805" s="1" t="str">
        <f t="shared" si="201"/>
        <v>Globalstar 66, 67, 68 &amp; 70</v>
      </c>
      <c r="L1805" s="1" t="s">
        <v>346</v>
      </c>
      <c r="M1805" s="1"/>
      <c r="N1805" s="1">
        <f t="shared" si="202"/>
        <v>0</v>
      </c>
      <c r="O1805" s="1" t="s">
        <v>9</v>
      </c>
    </row>
    <row r="1806" spans="1:15" x14ac:dyDescent="0.3">
      <c r="A1806" s="1" t="s">
        <v>74</v>
      </c>
      <c r="B1806" s="1" t="s">
        <v>3478</v>
      </c>
      <c r="C1806" s="1" t="str">
        <f t="shared" si="196"/>
        <v>USA</v>
      </c>
      <c r="D1806" s="1" t="s">
        <v>3746</v>
      </c>
      <c r="E1806" s="7" t="str">
        <f>TEXT(DATE(MID(D1806, 13, 4), CHOOSE(MATCH( MID(D1806, 5, 3), {"Jan","Feb","Mar","Apr","May","Jun","Jul","Aug","Sep","Oct","Nov","Dec"}, 0), 1, 2, 3, 4, 5, 6, 7, 8, 9, 10, 11, 12), MID(D1806, 9, 2)), "yyyy-mm-dd")</f>
        <v>2007-10-17</v>
      </c>
      <c r="F1806" s="1" t="str">
        <f t="shared" si="197"/>
        <v>12:23:00</v>
      </c>
      <c r="G1806" s="9" t="str">
        <f t="shared" si="198"/>
        <v>October</v>
      </c>
      <c r="H1806" s="5" t="str">
        <f t="shared" si="199"/>
        <v>2007</v>
      </c>
      <c r="I1806" s="1" t="s">
        <v>3747</v>
      </c>
      <c r="J1806" s="1" t="str">
        <f t="shared" si="200"/>
        <v xml:space="preserve">Delta II 7925 </v>
      </c>
      <c r="K1806" s="1" t="str">
        <f t="shared" si="201"/>
        <v>GPS IIRM-4</v>
      </c>
      <c r="L1806" s="1" t="s">
        <v>346</v>
      </c>
      <c r="M1806" s="1"/>
      <c r="N1806" s="1">
        <f t="shared" si="202"/>
        <v>0</v>
      </c>
      <c r="O1806" s="1" t="s">
        <v>9</v>
      </c>
    </row>
    <row r="1807" spans="1:15" x14ac:dyDescent="0.3">
      <c r="A1807" s="1" t="s">
        <v>74</v>
      </c>
      <c r="B1807" s="1" t="s">
        <v>75</v>
      </c>
      <c r="C1807" s="1" t="str">
        <f t="shared" si="196"/>
        <v>USA</v>
      </c>
      <c r="D1807" s="1" t="s">
        <v>3748</v>
      </c>
      <c r="E1807" s="7" t="str">
        <f>TEXT(DATE(MID(D1807, 13, 4), CHOOSE(MATCH( MID(D1807, 5, 3), {"Jan","Feb","Mar","Apr","May","Jun","Jul","Aug","Sep","Oct","Nov","Dec"}, 0), 1, 2, 3, 4, 5, 6, 7, 8, 9, 10, 11, 12), MID(D1807, 9, 2)), "yyyy-mm-dd")</f>
        <v>2007-10-11</v>
      </c>
      <c r="F1807" s="1" t="str">
        <f t="shared" si="197"/>
        <v>00:22:00</v>
      </c>
      <c r="G1807" s="9" t="str">
        <f t="shared" si="198"/>
        <v>October</v>
      </c>
      <c r="H1807" s="5" t="str">
        <f t="shared" si="199"/>
        <v>2007</v>
      </c>
      <c r="I1807" s="1" t="s">
        <v>3749</v>
      </c>
      <c r="J1807" s="1" t="str">
        <f t="shared" si="200"/>
        <v xml:space="preserve">Atlas V 421 </v>
      </c>
      <c r="K1807" s="1" t="str">
        <f t="shared" si="201"/>
        <v>WGS-1 (USA-195)</v>
      </c>
      <c r="L1807" s="1" t="s">
        <v>8</v>
      </c>
      <c r="M1807" s="1">
        <v>123</v>
      </c>
      <c r="N1807" s="1">
        <f t="shared" si="202"/>
        <v>10209</v>
      </c>
      <c r="O1807" s="1" t="s">
        <v>9</v>
      </c>
    </row>
    <row r="1808" spans="1:15" x14ac:dyDescent="0.3">
      <c r="A1808" s="1" t="s">
        <v>129</v>
      </c>
      <c r="B1808" s="1" t="s">
        <v>1630</v>
      </c>
      <c r="C1808" s="1" t="str">
        <f t="shared" si="196"/>
        <v>Kazakhstan</v>
      </c>
      <c r="D1808" s="1" t="s">
        <v>3750</v>
      </c>
      <c r="E1808" s="7" t="str">
        <f>TEXT(DATE(MID(D1808, 13, 4), CHOOSE(MATCH( MID(D1808, 5, 3), {"Jan","Feb","Mar","Apr","May","Jun","Jul","Aug","Sep","Oct","Nov","Dec"}, 0), 1, 2, 3, 4, 5, 6, 7, 8, 9, 10, 11, 12), MID(D1808, 9, 2)), "yyyy-mm-dd")</f>
        <v>2007-10-10</v>
      </c>
      <c r="F1808" s="1" t="str">
        <f t="shared" si="197"/>
        <v>13:22:00</v>
      </c>
      <c r="G1808" s="9" t="str">
        <f t="shared" si="198"/>
        <v>October</v>
      </c>
      <c r="H1808" s="5" t="str">
        <f t="shared" si="199"/>
        <v>2007</v>
      </c>
      <c r="I1808" s="1" t="s">
        <v>3751</v>
      </c>
      <c r="J1808" s="1" t="str">
        <f t="shared" si="200"/>
        <v xml:space="preserve">Soyuz FG </v>
      </c>
      <c r="K1808" s="1" t="str">
        <f t="shared" si="201"/>
        <v>Soyuz TMA-11</v>
      </c>
      <c r="L1808" s="1" t="s">
        <v>346</v>
      </c>
      <c r="M1808" s="1"/>
      <c r="N1808" s="1">
        <f t="shared" si="202"/>
        <v>0</v>
      </c>
      <c r="O1808" s="1" t="s">
        <v>9</v>
      </c>
    </row>
    <row r="1809" spans="1:15" x14ac:dyDescent="0.3">
      <c r="A1809" s="1" t="s">
        <v>233</v>
      </c>
      <c r="B1809" s="1" t="s">
        <v>379</v>
      </c>
      <c r="C1809" s="1" t="str">
        <f t="shared" si="196"/>
        <v>France</v>
      </c>
      <c r="D1809" s="1" t="s">
        <v>3752</v>
      </c>
      <c r="E1809" s="7" t="str">
        <f>TEXT(DATE(MID(D1809, 13, 4), CHOOSE(MATCH( MID(D1809, 5, 3), {"Jan","Feb","Mar","Apr","May","Jun","Jul","Aug","Sep","Oct","Nov","Dec"}, 0), 1, 2, 3, 4, 5, 6, 7, 8, 9, 10, 11, 12), MID(D1809, 9, 2)), "yyyy-mm-dd")</f>
        <v>2007-10-05</v>
      </c>
      <c r="F1809" s="1" t="str">
        <f t="shared" si="197"/>
        <v>22:02:00</v>
      </c>
      <c r="G1809" s="9" t="str">
        <f t="shared" si="198"/>
        <v>October</v>
      </c>
      <c r="H1809" s="5" t="str">
        <f t="shared" si="199"/>
        <v>2007</v>
      </c>
      <c r="I1809" s="1" t="s">
        <v>3753</v>
      </c>
      <c r="J1809" s="1" t="str">
        <f t="shared" si="200"/>
        <v xml:space="preserve">Ariane 5 GS </v>
      </c>
      <c r="K1809" s="1" t="str">
        <f t="shared" si="201"/>
        <v>Intelsat 11 &amp; Optus D2</v>
      </c>
      <c r="L1809" s="1" t="s">
        <v>346</v>
      </c>
      <c r="M1809" s="1"/>
      <c r="N1809" s="1">
        <f t="shared" si="202"/>
        <v>0</v>
      </c>
      <c r="O1809" s="1" t="s">
        <v>9</v>
      </c>
    </row>
    <row r="1810" spans="1:15" x14ac:dyDescent="0.3">
      <c r="A1810" s="1" t="s">
        <v>74</v>
      </c>
      <c r="B1810" s="1" t="s">
        <v>3160</v>
      </c>
      <c r="C1810" s="1" t="str">
        <f t="shared" si="196"/>
        <v>USA</v>
      </c>
      <c r="D1810" s="1" t="s">
        <v>3754</v>
      </c>
      <c r="E1810" s="7" t="str">
        <f>TEXT(DATE(MID(D1810, 13, 4), CHOOSE(MATCH( MID(D1810, 5, 3), {"Jan","Feb","Mar","Apr","May","Jun","Jul","Aug","Sep","Oct","Nov","Dec"}, 0), 1, 2, 3, 4, 5, 6, 7, 8, 9, 10, 11, 12), MID(D1810, 9, 2)), "yyyy-mm-dd")</f>
        <v>2007-09-27</v>
      </c>
      <c r="F1810" s="1" t="str">
        <f t="shared" si="197"/>
        <v>11:34:00</v>
      </c>
      <c r="G1810" s="9" t="str">
        <f t="shared" si="198"/>
        <v>September</v>
      </c>
      <c r="H1810" s="5" t="str">
        <f t="shared" si="199"/>
        <v>2007</v>
      </c>
      <c r="I1810" s="1" t="s">
        <v>3755</v>
      </c>
      <c r="J1810" s="1" t="str">
        <f t="shared" si="200"/>
        <v xml:space="preserve">Delta II 7925H </v>
      </c>
      <c r="K1810" s="1" t="str">
        <f t="shared" si="201"/>
        <v>Dawn</v>
      </c>
      <c r="L1810" s="1" t="s">
        <v>346</v>
      </c>
      <c r="M1810" s="1"/>
      <c r="N1810" s="1">
        <f t="shared" si="202"/>
        <v>0</v>
      </c>
      <c r="O1810" s="1" t="s">
        <v>9</v>
      </c>
    </row>
    <row r="1811" spans="1:15" x14ac:dyDescent="0.3">
      <c r="A1811" s="1" t="s">
        <v>14</v>
      </c>
      <c r="B1811" s="1" t="s">
        <v>3524</v>
      </c>
      <c r="C1811" s="1" t="str">
        <f t="shared" si="196"/>
        <v>China</v>
      </c>
      <c r="D1811" s="1" t="s">
        <v>3756</v>
      </c>
      <c r="E1811" s="7" t="str">
        <f>TEXT(DATE(MID(D1811, 13, 4), CHOOSE(MATCH( MID(D1811, 5, 3), {"Jan","Feb","Mar","Apr","May","Jun","Jul","Aug","Sep","Oct","Nov","Dec"}, 0), 1, 2, 3, 4, 5, 6, 7, 8, 9, 10, 11, 12), MID(D1811, 9, 2)), "yyyy-mm-dd")</f>
        <v>2007-09-19</v>
      </c>
      <c r="F1811" s="1" t="str">
        <f t="shared" si="197"/>
        <v>03:26:00</v>
      </c>
      <c r="G1811" s="9" t="str">
        <f t="shared" si="198"/>
        <v>September</v>
      </c>
      <c r="H1811" s="5" t="str">
        <f t="shared" si="199"/>
        <v>2007</v>
      </c>
      <c r="I1811" s="1" t="s">
        <v>3757</v>
      </c>
      <c r="J1811" s="1" t="str">
        <f t="shared" si="200"/>
        <v xml:space="preserve">Long March 4B </v>
      </c>
      <c r="K1811" s="1" t="str">
        <f t="shared" si="201"/>
        <v>CBERS-2B</v>
      </c>
      <c r="L1811" s="1" t="s">
        <v>8</v>
      </c>
      <c r="M1811" s="1">
        <v>64.680000000000007</v>
      </c>
      <c r="N1811" s="1">
        <f t="shared" si="202"/>
        <v>5368.4400000000005</v>
      </c>
      <c r="O1811" s="1" t="s">
        <v>9</v>
      </c>
    </row>
    <row r="1812" spans="1:15" x14ac:dyDescent="0.3">
      <c r="A1812" s="1" t="s">
        <v>74</v>
      </c>
      <c r="B1812" s="1" t="s">
        <v>114</v>
      </c>
      <c r="C1812" s="1" t="str">
        <f t="shared" si="196"/>
        <v>USA</v>
      </c>
      <c r="D1812" s="1" t="s">
        <v>3758</v>
      </c>
      <c r="E1812" s="7" t="str">
        <f>TEXT(DATE(MID(D1812, 13, 4), CHOOSE(MATCH( MID(D1812, 5, 3), {"Jan","Feb","Mar","Apr","May","Jun","Jul","Aug","Sep","Oct","Nov","Dec"}, 0), 1, 2, 3, 4, 5, 6, 7, 8, 9, 10, 11, 12), MID(D1812, 9, 2)), "yyyy-mm-dd")</f>
        <v>2007-09-18</v>
      </c>
      <c r="F1812" s="1" t="str">
        <f t="shared" si="197"/>
        <v>18:35:00</v>
      </c>
      <c r="G1812" s="9" t="str">
        <f t="shared" si="198"/>
        <v>September</v>
      </c>
      <c r="H1812" s="5" t="str">
        <f t="shared" si="199"/>
        <v>2007</v>
      </c>
      <c r="I1812" s="1" t="s">
        <v>3759</v>
      </c>
      <c r="J1812" s="1" t="str">
        <f t="shared" si="200"/>
        <v xml:space="preserve">Delta II 7920-10C </v>
      </c>
      <c r="K1812" s="1" t="str">
        <f t="shared" si="201"/>
        <v>DigitalGlobe WorldView-1</v>
      </c>
      <c r="L1812" s="1" t="s">
        <v>346</v>
      </c>
      <c r="M1812" s="1"/>
      <c r="N1812" s="1">
        <f t="shared" si="202"/>
        <v>0</v>
      </c>
      <c r="O1812" s="1" t="s">
        <v>9</v>
      </c>
    </row>
    <row r="1813" spans="1:15" x14ac:dyDescent="0.3">
      <c r="A1813" s="1" t="s">
        <v>129</v>
      </c>
      <c r="B1813" s="1" t="s">
        <v>1630</v>
      </c>
      <c r="C1813" s="1" t="str">
        <f t="shared" si="196"/>
        <v>Kazakhstan</v>
      </c>
      <c r="D1813" s="1" t="s">
        <v>3760</v>
      </c>
      <c r="E1813" s="7" t="str">
        <f>TEXT(DATE(MID(D1813, 13, 4), CHOOSE(MATCH( MID(D1813, 5, 3), {"Jan","Feb","Mar","Apr","May","Jun","Jul","Aug","Sep","Oct","Nov","Dec"}, 0), 1, 2, 3, 4, 5, 6, 7, 8, 9, 10, 11, 12), MID(D1813, 9, 2)), "yyyy-mm-dd")</f>
        <v>2007-09-14</v>
      </c>
      <c r="F1813" s="1" t="str">
        <f t="shared" si="197"/>
        <v>11:00:00</v>
      </c>
      <c r="G1813" s="9" t="str">
        <f t="shared" si="198"/>
        <v>September</v>
      </c>
      <c r="H1813" s="5" t="str">
        <f t="shared" si="199"/>
        <v>2007</v>
      </c>
      <c r="I1813" s="1" t="s">
        <v>3761</v>
      </c>
      <c r="J1813" s="1" t="str">
        <f t="shared" si="200"/>
        <v xml:space="preserve">Soyuz U </v>
      </c>
      <c r="K1813" s="1" t="str">
        <f t="shared" si="201"/>
        <v>Foton-M nÂ°3</v>
      </c>
      <c r="L1813" s="1" t="s">
        <v>346</v>
      </c>
      <c r="M1813" s="1">
        <v>20</v>
      </c>
      <c r="N1813" s="1">
        <f t="shared" si="202"/>
        <v>1660</v>
      </c>
      <c r="O1813" s="1" t="s">
        <v>9</v>
      </c>
    </row>
    <row r="1814" spans="1:15" x14ac:dyDescent="0.3">
      <c r="A1814" s="1" t="s">
        <v>60</v>
      </c>
      <c r="B1814" s="1" t="s">
        <v>61</v>
      </c>
      <c r="C1814" s="1" t="str">
        <f t="shared" si="196"/>
        <v>Japan</v>
      </c>
      <c r="D1814" s="1" t="s">
        <v>3762</v>
      </c>
      <c r="E1814" s="7" t="str">
        <f>TEXT(DATE(MID(D1814, 13, 4), CHOOSE(MATCH( MID(D1814, 5, 3), {"Jan","Feb","Mar","Apr","May","Jun","Jul","Aug","Sep","Oct","Nov","Dec"}, 0), 1, 2, 3, 4, 5, 6, 7, 8, 9, 10, 11, 12), MID(D1814, 9, 2)), "yyyy-mm-dd")</f>
        <v>2007-09-14</v>
      </c>
      <c r="F1814" s="1" t="str">
        <f t="shared" si="197"/>
        <v>01:31:00</v>
      </c>
      <c r="G1814" s="9" t="str">
        <f t="shared" si="198"/>
        <v>September</v>
      </c>
      <c r="H1814" s="5" t="str">
        <f t="shared" si="199"/>
        <v>2007</v>
      </c>
      <c r="I1814" s="1" t="s">
        <v>3763</v>
      </c>
      <c r="J1814" s="1" t="str">
        <f t="shared" si="200"/>
        <v xml:space="preserve">H-IIA 2022 </v>
      </c>
      <c r="K1814" s="1" t="str">
        <f t="shared" si="201"/>
        <v>Kaguya</v>
      </c>
      <c r="L1814" s="1" t="s">
        <v>346</v>
      </c>
      <c r="M1814" s="1"/>
      <c r="N1814" s="1">
        <f t="shared" si="202"/>
        <v>0</v>
      </c>
      <c r="O1814" s="1" t="s">
        <v>9</v>
      </c>
    </row>
    <row r="1815" spans="1:15" x14ac:dyDescent="0.3">
      <c r="A1815" s="1" t="s">
        <v>4</v>
      </c>
      <c r="B1815" s="1" t="s">
        <v>3373</v>
      </c>
      <c r="C1815" s="1" t="str">
        <f t="shared" si="196"/>
        <v>Russia</v>
      </c>
      <c r="D1815" s="1" t="s">
        <v>3764</v>
      </c>
      <c r="E1815" s="7" t="str">
        <f>TEXT(DATE(MID(D1815, 13, 4), CHOOSE(MATCH( MID(D1815, 5, 3), {"Jan","Feb","Mar","Apr","May","Jun","Jul","Aug","Sep","Oct","Nov","Dec"}, 0), 1, 2, 3, 4, 5, 6, 7, 8, 9, 10, 11, 12), MID(D1815, 9, 2)), "yyyy-mm-dd")</f>
        <v>2007-09-11</v>
      </c>
      <c r="F1815" s="1" t="str">
        <f t="shared" si="197"/>
        <v>13:05:00</v>
      </c>
      <c r="G1815" s="9" t="str">
        <f t="shared" si="198"/>
        <v>September</v>
      </c>
      <c r="H1815" s="5" t="str">
        <f t="shared" si="199"/>
        <v>2007</v>
      </c>
      <c r="I1815" s="1" t="s">
        <v>3765</v>
      </c>
      <c r="J1815" s="1" t="str">
        <f t="shared" si="200"/>
        <v xml:space="preserve">Cosmos-3M </v>
      </c>
      <c r="K1815" s="1" t="str">
        <f t="shared" si="201"/>
        <v>Cosmos 2429</v>
      </c>
      <c r="L1815" s="1" t="s">
        <v>346</v>
      </c>
      <c r="M1815" s="1"/>
      <c r="N1815" s="1">
        <f t="shared" si="202"/>
        <v>0</v>
      </c>
      <c r="O1815" s="1" t="s">
        <v>9</v>
      </c>
    </row>
    <row r="1816" spans="1:15" x14ac:dyDescent="0.3">
      <c r="A1816" s="1" t="s">
        <v>1623</v>
      </c>
      <c r="B1816" s="1" t="s">
        <v>529</v>
      </c>
      <c r="C1816" s="1" t="str">
        <f t="shared" si="196"/>
        <v>Kazakhstan</v>
      </c>
      <c r="D1816" s="1" t="s">
        <v>3766</v>
      </c>
      <c r="E1816" s="7" t="str">
        <f>TEXT(DATE(MID(D1816, 13, 4), CHOOSE(MATCH( MID(D1816, 5, 3), {"Jan","Feb","Mar","Apr","May","Jun","Jul","Aug","Sep","Oct","Nov","Dec"}, 0), 1, 2, 3, 4, 5, 6, 7, 8, 9, 10, 11, 12), MID(D1816, 9, 2)), "yyyy-mm-dd")</f>
        <v>2007-09-05</v>
      </c>
      <c r="F1816" s="1" t="str">
        <f t="shared" si="197"/>
        <v>22:43:00</v>
      </c>
      <c r="G1816" s="9" t="str">
        <f t="shared" si="198"/>
        <v>September</v>
      </c>
      <c r="H1816" s="5" t="str">
        <f t="shared" si="199"/>
        <v>2007</v>
      </c>
      <c r="I1816" s="1" t="s">
        <v>3767</v>
      </c>
      <c r="J1816" s="1" t="str">
        <f t="shared" si="200"/>
        <v xml:space="preserve">Proton-M/Briz-M </v>
      </c>
      <c r="K1816" s="1" t="str">
        <f t="shared" si="201"/>
        <v>JCSat-11</v>
      </c>
      <c r="L1816" s="1" t="s">
        <v>8</v>
      </c>
      <c r="M1816" s="1">
        <v>65</v>
      </c>
      <c r="N1816" s="1">
        <f t="shared" si="202"/>
        <v>5395</v>
      </c>
      <c r="O1816" s="1" t="s">
        <v>257</v>
      </c>
    </row>
    <row r="1817" spans="1:15" x14ac:dyDescent="0.3">
      <c r="A1817" s="1" t="s">
        <v>86</v>
      </c>
      <c r="B1817" s="1" t="s">
        <v>290</v>
      </c>
      <c r="C1817" s="1" t="str">
        <f t="shared" si="196"/>
        <v>India</v>
      </c>
      <c r="D1817" s="1" t="s">
        <v>3768</v>
      </c>
      <c r="E1817" s="7" t="str">
        <f>TEXT(DATE(MID(D1817, 13, 4), CHOOSE(MATCH( MID(D1817, 5, 3), {"Jan","Feb","Mar","Apr","May","Jun","Jul","Aug","Sep","Oct","Nov","Dec"}, 0), 1, 2, 3, 4, 5, 6, 7, 8, 9, 10, 11, 12), MID(D1817, 9, 2)), "yyyy-mm-dd")</f>
        <v>2007-09-02</v>
      </c>
      <c r="F1817" s="1" t="str">
        <f t="shared" si="197"/>
        <v>12:51:00</v>
      </c>
      <c r="G1817" s="9" t="str">
        <f t="shared" si="198"/>
        <v>September</v>
      </c>
      <c r="H1817" s="5" t="str">
        <f t="shared" si="199"/>
        <v>2007</v>
      </c>
      <c r="I1817" s="1" t="s">
        <v>3769</v>
      </c>
      <c r="J1817" s="1" t="str">
        <f t="shared" si="200"/>
        <v xml:space="preserve">GSLV Mk I </v>
      </c>
      <c r="K1817" s="1" t="str">
        <f t="shared" si="201"/>
        <v>INSAT-4CR</v>
      </c>
      <c r="L1817" s="1" t="s">
        <v>346</v>
      </c>
      <c r="M1817" s="1">
        <v>47</v>
      </c>
      <c r="N1817" s="1">
        <f t="shared" si="202"/>
        <v>3901</v>
      </c>
      <c r="O1817" s="1" t="s">
        <v>117</v>
      </c>
    </row>
    <row r="1818" spans="1:15" x14ac:dyDescent="0.3">
      <c r="A1818" s="1" t="s">
        <v>233</v>
      </c>
      <c r="B1818" s="1" t="s">
        <v>379</v>
      </c>
      <c r="C1818" s="1" t="str">
        <f t="shared" si="196"/>
        <v>France</v>
      </c>
      <c r="D1818" s="1" t="s">
        <v>3770</v>
      </c>
      <c r="E1818" s="7" t="str">
        <f>TEXT(DATE(MID(D1818, 13, 4), CHOOSE(MATCH( MID(D1818, 5, 3), {"Jan","Feb","Mar","Apr","May","Jun","Jul","Aug","Sep","Oct","Nov","Dec"}, 0), 1, 2, 3, 4, 5, 6, 7, 8, 9, 10, 11, 12), MID(D1818, 9, 2)), "yyyy-mm-dd")</f>
        <v>2007-08-14</v>
      </c>
      <c r="F1818" s="1" t="str">
        <f t="shared" si="197"/>
        <v>23:44:00</v>
      </c>
      <c r="G1818" s="9" t="str">
        <f t="shared" si="198"/>
        <v>August</v>
      </c>
      <c r="H1818" s="5" t="str">
        <f t="shared" si="199"/>
        <v>2007</v>
      </c>
      <c r="I1818" s="1" t="s">
        <v>3771</v>
      </c>
      <c r="J1818" s="1" t="str">
        <f t="shared" si="200"/>
        <v xml:space="preserve">Ariane 5 ECA </v>
      </c>
      <c r="K1818" s="1" t="str">
        <f t="shared" si="201"/>
        <v>Spaceway-3 &amp; BSat-3A</v>
      </c>
      <c r="L1818" s="1" t="s">
        <v>346</v>
      </c>
      <c r="M1818" s="1">
        <v>200</v>
      </c>
      <c r="N1818" s="1">
        <f t="shared" si="202"/>
        <v>16600</v>
      </c>
      <c r="O1818" s="1" t="s">
        <v>9</v>
      </c>
    </row>
    <row r="1819" spans="1:15" x14ac:dyDescent="0.3">
      <c r="A1819" s="1" t="s">
        <v>657</v>
      </c>
      <c r="B1819" s="1" t="s">
        <v>30</v>
      </c>
      <c r="C1819" s="1" t="str">
        <f t="shared" si="196"/>
        <v>USA</v>
      </c>
      <c r="D1819" s="1" t="s">
        <v>3772</v>
      </c>
      <c r="E1819" s="7" t="str">
        <f>TEXT(DATE(MID(D1819, 13, 4), CHOOSE(MATCH( MID(D1819, 5, 3), {"Jan","Feb","Mar","Apr","May","Jun","Jul","Aug","Sep","Oct","Nov","Dec"}, 0), 1, 2, 3, 4, 5, 6, 7, 8, 9, 10, 11, 12), MID(D1819, 9, 2)), "yyyy-mm-dd")</f>
        <v>2007-08-08</v>
      </c>
      <c r="F1819" s="1" t="str">
        <f t="shared" si="197"/>
        <v>22:36:00</v>
      </c>
      <c r="G1819" s="9" t="str">
        <f t="shared" si="198"/>
        <v>August</v>
      </c>
      <c r="H1819" s="5" t="str">
        <f t="shared" si="199"/>
        <v>2007</v>
      </c>
      <c r="I1819" s="1" t="s">
        <v>3773</v>
      </c>
      <c r="J1819" s="1" t="str">
        <f t="shared" si="200"/>
        <v xml:space="preserve">Space Shuttle Endeavour </v>
      </c>
      <c r="K1819" s="1" t="str">
        <f t="shared" si="201"/>
        <v>STS-118</v>
      </c>
      <c r="L1819" s="1" t="s">
        <v>346</v>
      </c>
      <c r="M1819" s="1">
        <v>450</v>
      </c>
      <c r="N1819" s="1">
        <f t="shared" si="202"/>
        <v>37350</v>
      </c>
      <c r="O1819" s="1" t="s">
        <v>9</v>
      </c>
    </row>
    <row r="1820" spans="1:15" x14ac:dyDescent="0.3">
      <c r="A1820" s="1" t="s">
        <v>74</v>
      </c>
      <c r="B1820" s="1" t="s">
        <v>3478</v>
      </c>
      <c r="C1820" s="1" t="str">
        <f t="shared" si="196"/>
        <v>USA</v>
      </c>
      <c r="D1820" s="1" t="s">
        <v>3774</v>
      </c>
      <c r="E1820" s="7" t="str">
        <f>TEXT(DATE(MID(D1820, 13, 4), CHOOSE(MATCH( MID(D1820, 5, 3), {"Jan","Feb","Mar","Apr","May","Jun","Jul","Aug","Sep","Oct","Nov","Dec"}, 0), 1, 2, 3, 4, 5, 6, 7, 8, 9, 10, 11, 12), MID(D1820, 9, 2)), "yyyy-mm-dd")</f>
        <v>2007-08-04</v>
      </c>
      <c r="F1820" s="1" t="str">
        <f t="shared" si="197"/>
        <v>09:26:00</v>
      </c>
      <c r="G1820" s="9" t="str">
        <f t="shared" si="198"/>
        <v>August</v>
      </c>
      <c r="H1820" s="5" t="str">
        <f t="shared" si="199"/>
        <v>2007</v>
      </c>
      <c r="I1820" s="1" t="s">
        <v>3775</v>
      </c>
      <c r="J1820" s="1" t="str">
        <f t="shared" si="200"/>
        <v xml:space="preserve">Delta II 7925 </v>
      </c>
      <c r="K1820" s="1" t="str">
        <f t="shared" si="201"/>
        <v>Phoenix</v>
      </c>
      <c r="L1820" s="1" t="s">
        <v>346</v>
      </c>
      <c r="M1820" s="1"/>
      <c r="N1820" s="1">
        <f t="shared" si="202"/>
        <v>0</v>
      </c>
      <c r="O1820" s="1" t="s">
        <v>9</v>
      </c>
    </row>
    <row r="1821" spans="1:15" x14ac:dyDescent="0.3">
      <c r="A1821" s="1" t="s">
        <v>129</v>
      </c>
      <c r="B1821" s="1" t="s">
        <v>1630</v>
      </c>
      <c r="C1821" s="1" t="str">
        <f t="shared" si="196"/>
        <v>Kazakhstan</v>
      </c>
      <c r="D1821" s="1" t="s">
        <v>3776</v>
      </c>
      <c r="E1821" s="7" t="str">
        <f>TEXT(DATE(MID(D1821, 13, 4), CHOOSE(MATCH( MID(D1821, 5, 3), {"Jan","Feb","Mar","Apr","May","Jun","Jul","Aug","Sep","Oct","Nov","Dec"}, 0), 1, 2, 3, 4, 5, 6, 7, 8, 9, 10, 11, 12), MID(D1821, 9, 2)), "yyyy-mm-dd")</f>
        <v>2007-08-02</v>
      </c>
      <c r="F1821" s="1" t="str">
        <f t="shared" si="197"/>
        <v>17:33:00</v>
      </c>
      <c r="G1821" s="9" t="str">
        <f t="shared" si="198"/>
        <v>August</v>
      </c>
      <c r="H1821" s="5" t="str">
        <f t="shared" si="199"/>
        <v>2007</v>
      </c>
      <c r="I1821" s="1" t="s">
        <v>3777</v>
      </c>
      <c r="J1821" s="1" t="str">
        <f t="shared" si="200"/>
        <v xml:space="preserve">Soyuz U </v>
      </c>
      <c r="K1821" s="1" t="str">
        <f t="shared" si="201"/>
        <v>Progress M-61</v>
      </c>
      <c r="L1821" s="1" t="s">
        <v>346</v>
      </c>
      <c r="M1821" s="1">
        <v>20</v>
      </c>
      <c r="N1821" s="1">
        <f t="shared" si="202"/>
        <v>1660</v>
      </c>
      <c r="O1821" s="1" t="s">
        <v>9</v>
      </c>
    </row>
    <row r="1822" spans="1:15" x14ac:dyDescent="0.3">
      <c r="A1822" s="1" t="s">
        <v>1623</v>
      </c>
      <c r="B1822" s="1" t="s">
        <v>529</v>
      </c>
      <c r="C1822" s="1" t="str">
        <f t="shared" si="196"/>
        <v>Kazakhstan</v>
      </c>
      <c r="D1822" s="1" t="s">
        <v>3778</v>
      </c>
      <c r="E1822" s="7" t="str">
        <f>TEXT(DATE(MID(D1822, 13, 4), CHOOSE(MATCH( MID(D1822, 5, 3), {"Jan","Feb","Mar","Apr","May","Jun","Jul","Aug","Sep","Oct","Nov","Dec"}, 0), 1, 2, 3, 4, 5, 6, 7, 8, 9, 10, 11, 12), MID(D1822, 9, 2)), "yyyy-mm-dd")</f>
        <v>2007-07-07</v>
      </c>
      <c r="F1822" s="1" t="str">
        <f t="shared" si="197"/>
        <v>01:16:00</v>
      </c>
      <c r="G1822" s="9" t="str">
        <f t="shared" si="198"/>
        <v>July</v>
      </c>
      <c r="H1822" s="5" t="str">
        <f t="shared" si="199"/>
        <v>2007</v>
      </c>
      <c r="I1822" s="1" t="s">
        <v>3779</v>
      </c>
      <c r="J1822" s="1" t="str">
        <f t="shared" si="200"/>
        <v xml:space="preserve">Proton-M/Briz-M </v>
      </c>
      <c r="K1822" s="1" t="str">
        <f t="shared" si="201"/>
        <v>DirecTV-10</v>
      </c>
      <c r="L1822" s="1" t="s">
        <v>8</v>
      </c>
      <c r="M1822" s="1">
        <v>65</v>
      </c>
      <c r="N1822" s="1">
        <f t="shared" si="202"/>
        <v>5395</v>
      </c>
      <c r="O1822" s="1" t="s">
        <v>9</v>
      </c>
    </row>
    <row r="1823" spans="1:15" x14ac:dyDescent="0.3">
      <c r="A1823" s="1" t="s">
        <v>14</v>
      </c>
      <c r="B1823" s="1" t="s">
        <v>101</v>
      </c>
      <c r="C1823" s="1" t="str">
        <f t="shared" si="196"/>
        <v>China</v>
      </c>
      <c r="D1823" s="1" t="s">
        <v>3780</v>
      </c>
      <c r="E1823" s="7" t="str">
        <f>TEXT(DATE(MID(D1823, 13, 4), CHOOSE(MATCH( MID(D1823, 5, 3), {"Jan","Feb","Mar","Apr","May","Jun","Jul","Aug","Sep","Oct","Nov","Dec"}, 0), 1, 2, 3, 4, 5, 6, 7, 8, 9, 10, 11, 12), MID(D1823, 9, 2)), "yyyy-mm-dd")</f>
        <v>2007-07-05</v>
      </c>
      <c r="F1823" s="1" t="str">
        <f t="shared" si="197"/>
        <v>12:08:00</v>
      </c>
      <c r="G1823" s="9" t="str">
        <f t="shared" si="198"/>
        <v>July</v>
      </c>
      <c r="H1823" s="5" t="str">
        <f t="shared" si="199"/>
        <v>2007</v>
      </c>
      <c r="I1823" s="1" t="s">
        <v>3781</v>
      </c>
      <c r="J1823" s="1" t="str">
        <f t="shared" si="200"/>
        <v xml:space="preserve">Long March 3B </v>
      </c>
      <c r="K1823" s="1" t="str">
        <f t="shared" si="201"/>
        <v>ChinaSat-6B</v>
      </c>
      <c r="L1823" s="1" t="s">
        <v>346</v>
      </c>
      <c r="M1823" s="1"/>
      <c r="N1823" s="1">
        <f t="shared" si="202"/>
        <v>0</v>
      </c>
      <c r="O1823" s="1" t="s">
        <v>9</v>
      </c>
    </row>
    <row r="1824" spans="1:15" x14ac:dyDescent="0.3">
      <c r="A1824" s="1" t="s">
        <v>4</v>
      </c>
      <c r="B1824" s="1" t="s">
        <v>3373</v>
      </c>
      <c r="C1824" s="1" t="str">
        <f t="shared" si="196"/>
        <v>Russia</v>
      </c>
      <c r="D1824" s="1" t="s">
        <v>3782</v>
      </c>
      <c r="E1824" s="7" t="str">
        <f>TEXT(DATE(MID(D1824, 13, 4), CHOOSE(MATCH( MID(D1824, 5, 3), {"Jan","Feb","Mar","Apr","May","Jun","Jul","Aug","Sep","Oct","Nov","Dec"}, 0), 1, 2, 3, 4, 5, 6, 7, 8, 9, 10, 11, 12), MID(D1824, 9, 2)), "yyyy-mm-dd")</f>
        <v>2007-07-02</v>
      </c>
      <c r="F1824" s="1" t="str">
        <f t="shared" si="197"/>
        <v>19:38:00</v>
      </c>
      <c r="G1824" s="9" t="str">
        <f t="shared" si="198"/>
        <v>July</v>
      </c>
      <c r="H1824" s="5" t="str">
        <f t="shared" si="199"/>
        <v>2007</v>
      </c>
      <c r="I1824" s="1" t="s">
        <v>3783</v>
      </c>
      <c r="J1824" s="1" t="str">
        <f t="shared" si="200"/>
        <v xml:space="preserve">Cosmos-3M </v>
      </c>
      <c r="K1824" s="1" t="str">
        <f t="shared" si="201"/>
        <v>SAR-Lupe 2</v>
      </c>
      <c r="L1824" s="1" t="s">
        <v>346</v>
      </c>
      <c r="M1824" s="1"/>
      <c r="N1824" s="1">
        <f t="shared" si="202"/>
        <v>0</v>
      </c>
      <c r="O1824" s="1" t="s">
        <v>9</v>
      </c>
    </row>
    <row r="1825" spans="1:15" x14ac:dyDescent="0.3">
      <c r="A1825" s="1" t="s">
        <v>4</v>
      </c>
      <c r="B1825" s="1" t="s">
        <v>2022</v>
      </c>
      <c r="C1825" s="1" t="str">
        <f t="shared" si="196"/>
        <v>Kazakhstan</v>
      </c>
      <c r="D1825" s="1" t="s">
        <v>3784</v>
      </c>
      <c r="E1825" s="7" t="str">
        <f>TEXT(DATE(MID(D1825, 13, 4), CHOOSE(MATCH( MID(D1825, 5, 3), {"Jan","Feb","Mar","Apr","May","Jun","Jul","Aug","Sep","Oct","Nov","Dec"}, 0), 1, 2, 3, 4, 5, 6, 7, 8, 9, 10, 11, 12), MID(D1825, 9, 2)), "yyyy-mm-dd")</f>
        <v>2007-06-29</v>
      </c>
      <c r="F1825" s="1" t="str">
        <f t="shared" si="197"/>
        <v>10:00:00</v>
      </c>
      <c r="G1825" s="9" t="str">
        <f t="shared" si="198"/>
        <v>June</v>
      </c>
      <c r="H1825" s="5" t="str">
        <f t="shared" si="199"/>
        <v>2007</v>
      </c>
      <c r="I1825" s="1" t="s">
        <v>3785</v>
      </c>
      <c r="J1825" s="1" t="str">
        <f t="shared" si="200"/>
        <v xml:space="preserve">Zenit-2 </v>
      </c>
      <c r="K1825" s="1" t="str">
        <f t="shared" si="201"/>
        <v>Cosmos 2428</v>
      </c>
      <c r="L1825" s="1" t="s">
        <v>346</v>
      </c>
      <c r="M1825" s="1"/>
      <c r="N1825" s="1">
        <f t="shared" si="202"/>
        <v>0</v>
      </c>
      <c r="O1825" s="1" t="s">
        <v>9</v>
      </c>
    </row>
    <row r="1826" spans="1:15" x14ac:dyDescent="0.3">
      <c r="A1826" s="1" t="s">
        <v>2539</v>
      </c>
      <c r="B1826" s="1" t="s">
        <v>2540</v>
      </c>
      <c r="C1826" s="1" t="str">
        <f t="shared" si="196"/>
        <v>Russia</v>
      </c>
      <c r="D1826" s="1" t="s">
        <v>3786</v>
      </c>
      <c r="E1826" s="7" t="str">
        <f>TEXT(DATE(MID(D1826, 13, 4), CHOOSE(MATCH( MID(D1826, 5, 3), {"Jan","Feb","Mar","Apr","May","Jun","Jul","Aug","Sep","Oct","Nov","Dec"}, 0), 1, 2, 3, 4, 5, 6, 7, 8, 9, 10, 11, 12), MID(D1826, 9, 2)), "yyyy-mm-dd")</f>
        <v>2007-06-28</v>
      </c>
      <c r="F1826" s="1" t="str">
        <f t="shared" si="197"/>
        <v>15:02:00</v>
      </c>
      <c r="G1826" s="9" t="str">
        <f t="shared" si="198"/>
        <v>June</v>
      </c>
      <c r="H1826" s="5" t="str">
        <f t="shared" si="199"/>
        <v>2007</v>
      </c>
      <c r="I1826" s="1" t="s">
        <v>3787</v>
      </c>
      <c r="J1826" s="1" t="str">
        <f t="shared" si="200"/>
        <v xml:space="preserve">Dnepr </v>
      </c>
      <c r="K1826" s="1" t="str">
        <f t="shared" si="201"/>
        <v>Genesis 2</v>
      </c>
      <c r="L1826" s="1" t="s">
        <v>346</v>
      </c>
      <c r="M1826" s="1">
        <v>29</v>
      </c>
      <c r="N1826" s="1">
        <f t="shared" si="202"/>
        <v>2407</v>
      </c>
      <c r="O1826" s="1" t="s">
        <v>9</v>
      </c>
    </row>
    <row r="1827" spans="1:15" x14ac:dyDescent="0.3">
      <c r="A1827" s="1" t="s">
        <v>74</v>
      </c>
      <c r="B1827" s="1" t="s">
        <v>75</v>
      </c>
      <c r="C1827" s="1" t="str">
        <f t="shared" si="196"/>
        <v>USA</v>
      </c>
      <c r="D1827" s="1" t="s">
        <v>3788</v>
      </c>
      <c r="E1827" s="7" t="str">
        <f>TEXT(DATE(MID(D1827, 13, 4), CHOOSE(MATCH( MID(D1827, 5, 3), {"Jan","Feb","Mar","Apr","May","Jun","Jul","Aug","Sep","Oct","Nov","Dec"}, 0), 1, 2, 3, 4, 5, 6, 7, 8, 9, 10, 11, 12), MID(D1827, 9, 2)), "yyyy-mm-dd")</f>
        <v>2007-06-15</v>
      </c>
      <c r="F1827" s="1" t="str">
        <f t="shared" si="197"/>
        <v>15:12:00</v>
      </c>
      <c r="G1827" s="9" t="str">
        <f t="shared" si="198"/>
        <v>June</v>
      </c>
      <c r="H1827" s="5" t="str">
        <f t="shared" si="199"/>
        <v>2007</v>
      </c>
      <c r="I1827" s="1" t="s">
        <v>3789</v>
      </c>
      <c r="J1827" s="1" t="str">
        <f t="shared" si="200"/>
        <v xml:space="preserve">Atlas V 401 </v>
      </c>
      <c r="K1827" s="1" t="str">
        <f t="shared" si="201"/>
        <v>NROL-30 &amp; NOSS-3</v>
      </c>
      <c r="L1827" s="1" t="s">
        <v>8</v>
      </c>
      <c r="M1827" s="1">
        <v>109</v>
      </c>
      <c r="N1827" s="1">
        <f t="shared" si="202"/>
        <v>9047</v>
      </c>
      <c r="O1827" s="1" t="s">
        <v>117</v>
      </c>
    </row>
    <row r="1828" spans="1:15" x14ac:dyDescent="0.3">
      <c r="A1828" s="1" t="s">
        <v>2539</v>
      </c>
      <c r="B1828" s="1" t="s">
        <v>3344</v>
      </c>
      <c r="C1828" s="1" t="str">
        <f t="shared" si="196"/>
        <v>Kazakhstan</v>
      </c>
      <c r="D1828" s="1" t="s">
        <v>3790</v>
      </c>
      <c r="E1828" s="7" t="str">
        <f>TEXT(DATE(MID(D1828, 13, 4), CHOOSE(MATCH( MID(D1828, 5, 3), {"Jan","Feb","Mar","Apr","May","Jun","Jul","Aug","Sep","Oct","Nov","Dec"}, 0), 1, 2, 3, 4, 5, 6, 7, 8, 9, 10, 11, 12), MID(D1828, 9, 2)), "yyyy-mm-dd")</f>
        <v>2007-06-15</v>
      </c>
      <c r="F1828" s="1" t="str">
        <f t="shared" si="197"/>
        <v>02:14:00</v>
      </c>
      <c r="G1828" s="9" t="str">
        <f t="shared" si="198"/>
        <v>June</v>
      </c>
      <c r="H1828" s="5" t="str">
        <f t="shared" si="199"/>
        <v>2007</v>
      </c>
      <c r="I1828" s="1" t="s">
        <v>3791</v>
      </c>
      <c r="J1828" s="1" t="str">
        <f t="shared" si="200"/>
        <v xml:space="preserve">Dnepr </v>
      </c>
      <c r="K1828" s="1" t="str">
        <f t="shared" si="201"/>
        <v>TerraSAR-X</v>
      </c>
      <c r="L1828" s="1" t="s">
        <v>346</v>
      </c>
      <c r="M1828" s="1">
        <v>29</v>
      </c>
      <c r="N1828" s="1">
        <f t="shared" si="202"/>
        <v>2407</v>
      </c>
      <c r="O1828" s="1" t="s">
        <v>9</v>
      </c>
    </row>
    <row r="1829" spans="1:15" x14ac:dyDescent="0.3">
      <c r="A1829" s="1" t="s">
        <v>497</v>
      </c>
      <c r="B1829" s="1" t="s">
        <v>498</v>
      </c>
      <c r="C1829" s="1" t="str">
        <f t="shared" si="196"/>
        <v>Israel</v>
      </c>
      <c r="D1829" s="1" t="s">
        <v>3792</v>
      </c>
      <c r="E1829" s="7" t="str">
        <f>TEXT(DATE(MID(D1829, 13, 4), CHOOSE(MATCH( MID(D1829, 5, 3), {"Jan","Feb","Mar","Apr","May","Jun","Jul","Aug","Sep","Oct","Nov","Dec"}, 0), 1, 2, 3, 4, 5, 6, 7, 8, 9, 10, 11, 12), MID(D1829, 9, 2)), "yyyy-mm-dd")</f>
        <v>2007-06-10</v>
      </c>
      <c r="F1829" s="1" t="str">
        <f t="shared" si="197"/>
        <v>23:40:00</v>
      </c>
      <c r="G1829" s="9" t="str">
        <f t="shared" si="198"/>
        <v>June</v>
      </c>
      <c r="H1829" s="5" t="str">
        <f t="shared" si="199"/>
        <v>2007</v>
      </c>
      <c r="I1829" s="1" t="s">
        <v>3793</v>
      </c>
      <c r="J1829" s="1" t="str">
        <f t="shared" si="200"/>
        <v xml:space="preserve">Shavit-2 </v>
      </c>
      <c r="K1829" s="1" t="str">
        <f t="shared" si="201"/>
        <v>Ofek-7</v>
      </c>
      <c r="L1829" s="1" t="s">
        <v>8</v>
      </c>
      <c r="M1829" s="1"/>
      <c r="N1829" s="1">
        <f t="shared" si="202"/>
        <v>0</v>
      </c>
      <c r="O1829" s="1" t="s">
        <v>9</v>
      </c>
    </row>
    <row r="1830" spans="1:15" x14ac:dyDescent="0.3">
      <c r="A1830" s="1" t="s">
        <v>657</v>
      </c>
      <c r="B1830" s="1" t="s">
        <v>30</v>
      </c>
      <c r="C1830" s="1" t="str">
        <f t="shared" si="196"/>
        <v>USA</v>
      </c>
      <c r="D1830" s="1" t="s">
        <v>3794</v>
      </c>
      <c r="E1830" s="7" t="str">
        <f>TEXT(DATE(MID(D1830, 13, 4), CHOOSE(MATCH( MID(D1830, 5, 3), {"Jan","Feb","Mar","Apr","May","Jun","Jul","Aug","Sep","Oct","Nov","Dec"}, 0), 1, 2, 3, 4, 5, 6, 7, 8, 9, 10, 11, 12), MID(D1830, 9, 2)), "yyyy-mm-dd")</f>
        <v>2007-06-08</v>
      </c>
      <c r="F1830" s="1" t="str">
        <f t="shared" si="197"/>
        <v>23:38:00</v>
      </c>
      <c r="G1830" s="9" t="str">
        <f t="shared" si="198"/>
        <v>June</v>
      </c>
      <c r="H1830" s="5" t="str">
        <f t="shared" si="199"/>
        <v>2007</v>
      </c>
      <c r="I1830" s="1" t="s">
        <v>3795</v>
      </c>
      <c r="J1830" s="1" t="str">
        <f t="shared" si="200"/>
        <v xml:space="preserve">Space Shuttle Atlantis </v>
      </c>
      <c r="K1830" s="1" t="str">
        <f t="shared" si="201"/>
        <v>STS-117</v>
      </c>
      <c r="L1830" s="1" t="s">
        <v>346</v>
      </c>
      <c r="M1830" s="1">
        <v>450</v>
      </c>
      <c r="N1830" s="1">
        <f t="shared" si="202"/>
        <v>37350</v>
      </c>
      <c r="O1830" s="1" t="s">
        <v>9</v>
      </c>
    </row>
    <row r="1831" spans="1:15" x14ac:dyDescent="0.3">
      <c r="A1831" s="1" t="s">
        <v>74</v>
      </c>
      <c r="B1831" s="1" t="s">
        <v>114</v>
      </c>
      <c r="C1831" s="1" t="str">
        <f t="shared" si="196"/>
        <v>USA</v>
      </c>
      <c r="D1831" s="1" t="s">
        <v>3796</v>
      </c>
      <c r="E1831" s="7" t="str">
        <f>TEXT(DATE(MID(D1831, 13, 4), CHOOSE(MATCH( MID(D1831, 5, 3), {"Jan","Feb","Mar","Apr","May","Jun","Jul","Aug","Sep","Oct","Nov","Dec"}, 0), 1, 2, 3, 4, 5, 6, 7, 8, 9, 10, 11, 12), MID(D1831, 9, 2)), "yyyy-mm-dd")</f>
        <v>2007-06-08</v>
      </c>
      <c r="F1831" s="1" t="str">
        <f t="shared" si="197"/>
        <v>02:34:00</v>
      </c>
      <c r="G1831" s="9" t="str">
        <f t="shared" si="198"/>
        <v>June</v>
      </c>
      <c r="H1831" s="5" t="str">
        <f t="shared" si="199"/>
        <v>2007</v>
      </c>
      <c r="I1831" s="1" t="s">
        <v>3797</v>
      </c>
      <c r="J1831" s="1" t="str">
        <f t="shared" si="200"/>
        <v xml:space="preserve">Delta II 7420-10C </v>
      </c>
      <c r="K1831" s="1" t="str">
        <f t="shared" si="201"/>
        <v>COSMO-SkyMed</v>
      </c>
      <c r="L1831" s="1" t="s">
        <v>346</v>
      </c>
      <c r="M1831" s="1"/>
      <c r="N1831" s="1">
        <f t="shared" si="202"/>
        <v>0</v>
      </c>
      <c r="O1831" s="1" t="s">
        <v>9</v>
      </c>
    </row>
    <row r="1832" spans="1:15" x14ac:dyDescent="0.3">
      <c r="A1832" s="1" t="s">
        <v>4</v>
      </c>
      <c r="B1832" s="1" t="s">
        <v>3038</v>
      </c>
      <c r="C1832" s="1" t="str">
        <f t="shared" si="196"/>
        <v>Russia</v>
      </c>
      <c r="D1832" s="1" t="s">
        <v>3798</v>
      </c>
      <c r="E1832" s="7" t="str">
        <f>TEXT(DATE(MID(D1832, 13, 4), CHOOSE(MATCH( MID(D1832, 5, 3), {"Jan","Feb","Mar","Apr","May","Jun","Jul","Aug","Sep","Oct","Nov","Dec"}, 0), 1, 2, 3, 4, 5, 6, 7, 8, 9, 10, 11, 12), MID(D1832, 9, 2)), "yyyy-mm-dd")</f>
        <v>2007-06-07</v>
      </c>
      <c r="F1832" s="1" t="str">
        <f t="shared" si="197"/>
        <v>18:00:00</v>
      </c>
      <c r="G1832" s="9" t="str">
        <f t="shared" si="198"/>
        <v>June</v>
      </c>
      <c r="H1832" s="5" t="str">
        <f t="shared" si="199"/>
        <v>2007</v>
      </c>
      <c r="I1832" s="1" t="s">
        <v>3799</v>
      </c>
      <c r="J1832" s="1" t="str">
        <f t="shared" si="200"/>
        <v xml:space="preserve">Soyuz U </v>
      </c>
      <c r="K1832" s="1" t="str">
        <f t="shared" si="201"/>
        <v>Cosmos 2427</v>
      </c>
      <c r="L1832" s="1" t="s">
        <v>346</v>
      </c>
      <c r="M1832" s="1">
        <v>20</v>
      </c>
      <c r="N1832" s="1">
        <f t="shared" si="202"/>
        <v>1660</v>
      </c>
      <c r="O1832" s="1" t="s">
        <v>9</v>
      </c>
    </row>
    <row r="1833" spans="1:15" x14ac:dyDescent="0.3">
      <c r="A1833" s="1" t="s">
        <v>14</v>
      </c>
      <c r="B1833" s="1" t="s">
        <v>101</v>
      </c>
      <c r="C1833" s="1" t="str">
        <f t="shared" si="196"/>
        <v>China</v>
      </c>
      <c r="D1833" s="1" t="s">
        <v>3800</v>
      </c>
      <c r="E1833" s="7" t="str">
        <f>TEXT(DATE(MID(D1833, 13, 4), CHOOSE(MATCH( MID(D1833, 5, 3), {"Jan","Feb","Mar","Apr","May","Jun","Jul","Aug","Sep","Oct","Nov","Dec"}, 0), 1, 2, 3, 4, 5, 6, 7, 8, 9, 10, 11, 12), MID(D1833, 9, 2)), "yyyy-mm-dd")</f>
        <v>2007-05-31</v>
      </c>
      <c r="F1833" s="1" t="str">
        <f t="shared" si="197"/>
        <v>16:08:00</v>
      </c>
      <c r="G1833" s="9" t="str">
        <f t="shared" si="198"/>
        <v>May</v>
      </c>
      <c r="H1833" s="5" t="str">
        <f t="shared" si="199"/>
        <v>2007</v>
      </c>
      <c r="I1833" s="1" t="s">
        <v>3801</v>
      </c>
      <c r="J1833" s="1" t="str">
        <f t="shared" si="200"/>
        <v xml:space="preserve">Long March 3A </v>
      </c>
      <c r="K1833" s="1" t="str">
        <f t="shared" si="201"/>
        <v>SinoSat 3</v>
      </c>
      <c r="L1833" s="1" t="s">
        <v>8</v>
      </c>
      <c r="M1833" s="1">
        <v>69.7</v>
      </c>
      <c r="N1833" s="1">
        <f t="shared" si="202"/>
        <v>5785.1</v>
      </c>
      <c r="O1833" s="1" t="s">
        <v>9</v>
      </c>
    </row>
    <row r="1834" spans="1:15" x14ac:dyDescent="0.3">
      <c r="A1834" s="1" t="s">
        <v>1014</v>
      </c>
      <c r="B1834" s="1" t="s">
        <v>130</v>
      </c>
      <c r="C1834" s="1" t="str">
        <f t="shared" si="196"/>
        <v>Kazakhstan</v>
      </c>
      <c r="D1834" s="1" t="s">
        <v>3802</v>
      </c>
      <c r="E1834" s="7" t="str">
        <f>TEXT(DATE(MID(D1834, 13, 4), CHOOSE(MATCH( MID(D1834, 5, 3), {"Jan","Feb","Mar","Apr","May","Jun","Jul","Aug","Sep","Oct","Nov","Dec"}, 0), 1, 2, 3, 4, 5, 6, 7, 8, 9, 10, 11, 12), MID(D1834, 9, 2)), "yyyy-mm-dd")</f>
        <v>2007-05-29</v>
      </c>
      <c r="F1834" s="1" t="str">
        <f t="shared" si="197"/>
        <v>20:31:00</v>
      </c>
      <c r="G1834" s="9" t="str">
        <f t="shared" si="198"/>
        <v>May</v>
      </c>
      <c r="H1834" s="5" t="str">
        <f t="shared" si="199"/>
        <v>2007</v>
      </c>
      <c r="I1834" s="1" t="s">
        <v>3803</v>
      </c>
      <c r="J1834" s="1" t="str">
        <f t="shared" si="200"/>
        <v xml:space="preserve">Soyuz FG/Fregat </v>
      </c>
      <c r="K1834" s="1" t="str">
        <f t="shared" si="201"/>
        <v>Globalstar 65, 69, 71 &amp; 72</v>
      </c>
      <c r="L1834" s="1" t="s">
        <v>346</v>
      </c>
      <c r="M1834" s="1"/>
      <c r="N1834" s="1">
        <f t="shared" si="202"/>
        <v>0</v>
      </c>
      <c r="O1834" s="1" t="s">
        <v>9</v>
      </c>
    </row>
    <row r="1835" spans="1:15" x14ac:dyDescent="0.3">
      <c r="A1835" s="1" t="s">
        <v>14</v>
      </c>
      <c r="B1835" s="1" t="s">
        <v>90</v>
      </c>
      <c r="C1835" s="1" t="str">
        <f t="shared" si="196"/>
        <v>China</v>
      </c>
      <c r="D1835" s="1" t="s">
        <v>3804</v>
      </c>
      <c r="E1835" s="7" t="str">
        <f>TEXT(DATE(MID(D1835, 13, 4), CHOOSE(MATCH( MID(D1835, 5, 3), {"Jan","Feb","Mar","Apr","May","Jun","Jul","Aug","Sep","Oct","Nov","Dec"}, 0), 1, 2, 3, 4, 5, 6, 7, 8, 9, 10, 11, 12), MID(D1835, 9, 2)), "yyyy-mm-dd")</f>
        <v>2007-05-25</v>
      </c>
      <c r="F1835" s="1" t="str">
        <f t="shared" si="197"/>
        <v>07:12:00</v>
      </c>
      <c r="G1835" s="9" t="str">
        <f t="shared" si="198"/>
        <v>May</v>
      </c>
      <c r="H1835" s="5" t="str">
        <f t="shared" si="199"/>
        <v>2007</v>
      </c>
      <c r="I1835" s="1" t="s">
        <v>3805</v>
      </c>
      <c r="J1835" s="1" t="str">
        <f t="shared" si="200"/>
        <v xml:space="preserve">Long March 2D </v>
      </c>
      <c r="K1835" s="1" t="str">
        <f t="shared" si="201"/>
        <v>Yaogan 2 &amp; ZDPS-1</v>
      </c>
      <c r="L1835" s="1" t="s">
        <v>8</v>
      </c>
      <c r="M1835" s="1">
        <v>29.75</v>
      </c>
      <c r="N1835" s="1">
        <f t="shared" si="202"/>
        <v>2469.25</v>
      </c>
      <c r="O1835" s="1" t="s">
        <v>9</v>
      </c>
    </row>
    <row r="1836" spans="1:15" x14ac:dyDescent="0.3">
      <c r="A1836" s="1" t="s">
        <v>14</v>
      </c>
      <c r="B1836" s="1" t="s">
        <v>101</v>
      </c>
      <c r="C1836" s="1" t="str">
        <f t="shared" si="196"/>
        <v>China</v>
      </c>
      <c r="D1836" s="1" t="s">
        <v>3806</v>
      </c>
      <c r="E1836" s="7" t="str">
        <f>TEXT(DATE(MID(D1836, 13, 4), CHOOSE(MATCH( MID(D1836, 5, 3), {"Jan","Feb","Mar","Apr","May","Jun","Jul","Aug","Sep","Oct","Nov","Dec"}, 0), 1, 2, 3, 4, 5, 6, 7, 8, 9, 10, 11, 12), MID(D1836, 9, 2)), "yyyy-mm-dd")</f>
        <v>2007-05-13</v>
      </c>
      <c r="F1836" s="1" t="str">
        <f t="shared" si="197"/>
        <v>16:01:00</v>
      </c>
      <c r="G1836" s="9" t="str">
        <f t="shared" si="198"/>
        <v>May</v>
      </c>
      <c r="H1836" s="5" t="str">
        <f t="shared" si="199"/>
        <v>2007</v>
      </c>
      <c r="I1836" s="1" t="s">
        <v>3807</v>
      </c>
      <c r="J1836" s="1" t="str">
        <f t="shared" si="200"/>
        <v xml:space="preserve">Long March 3B/E </v>
      </c>
      <c r="K1836" s="1" t="str">
        <f t="shared" si="201"/>
        <v>NIGCOMSAT-1</v>
      </c>
      <c r="L1836" s="1" t="s">
        <v>8</v>
      </c>
      <c r="M1836" s="1">
        <v>29.15</v>
      </c>
      <c r="N1836" s="1">
        <f t="shared" si="202"/>
        <v>2419.4499999999998</v>
      </c>
      <c r="O1836" s="1" t="s">
        <v>9</v>
      </c>
    </row>
    <row r="1837" spans="1:15" x14ac:dyDescent="0.3">
      <c r="A1837" s="1" t="s">
        <v>129</v>
      </c>
      <c r="B1837" s="1" t="s">
        <v>1630</v>
      </c>
      <c r="C1837" s="1" t="str">
        <f t="shared" si="196"/>
        <v>Kazakhstan</v>
      </c>
      <c r="D1837" s="1" t="s">
        <v>3808</v>
      </c>
      <c r="E1837" s="7" t="str">
        <f>TEXT(DATE(MID(D1837, 13, 4), CHOOSE(MATCH( MID(D1837, 5, 3), {"Jan","Feb","Mar","Apr","May","Jun","Jul","Aug","Sep","Oct","Nov","Dec"}, 0), 1, 2, 3, 4, 5, 6, 7, 8, 9, 10, 11, 12), MID(D1837, 9, 2)), "yyyy-mm-dd")</f>
        <v>2007-05-12</v>
      </c>
      <c r="F1837" s="1" t="str">
        <f t="shared" si="197"/>
        <v>03:25:00</v>
      </c>
      <c r="G1837" s="9" t="str">
        <f t="shared" si="198"/>
        <v>May</v>
      </c>
      <c r="H1837" s="5" t="str">
        <f t="shared" si="199"/>
        <v>2007</v>
      </c>
      <c r="I1837" s="1" t="s">
        <v>3809</v>
      </c>
      <c r="J1837" s="1" t="str">
        <f t="shared" si="200"/>
        <v xml:space="preserve">Soyuz U </v>
      </c>
      <c r="K1837" s="1" t="str">
        <f t="shared" si="201"/>
        <v>Progress M-60</v>
      </c>
      <c r="L1837" s="1" t="s">
        <v>346</v>
      </c>
      <c r="M1837" s="1">
        <v>20</v>
      </c>
      <c r="N1837" s="1">
        <f t="shared" si="202"/>
        <v>1660</v>
      </c>
      <c r="O1837" s="1" t="s">
        <v>9</v>
      </c>
    </row>
    <row r="1838" spans="1:15" x14ac:dyDescent="0.3">
      <c r="A1838" s="1" t="s">
        <v>233</v>
      </c>
      <c r="B1838" s="1" t="s">
        <v>379</v>
      </c>
      <c r="C1838" s="1" t="str">
        <f t="shared" si="196"/>
        <v>France</v>
      </c>
      <c r="D1838" s="1" t="s">
        <v>3810</v>
      </c>
      <c r="E1838" s="7" t="str">
        <f>TEXT(DATE(MID(D1838, 13, 4), CHOOSE(MATCH( MID(D1838, 5, 3), {"Jan","Feb","Mar","Apr","May","Jun","Jul","Aug","Sep","Oct","Nov","Dec"}, 0), 1, 2, 3, 4, 5, 6, 7, 8, 9, 10, 11, 12), MID(D1838, 9, 2)), "yyyy-mm-dd")</f>
        <v>2007-05-04</v>
      </c>
      <c r="F1838" s="1" t="str">
        <f t="shared" si="197"/>
        <v>22:29:00</v>
      </c>
      <c r="G1838" s="9" t="str">
        <f t="shared" si="198"/>
        <v>May</v>
      </c>
      <c r="H1838" s="5" t="str">
        <f t="shared" si="199"/>
        <v>2007</v>
      </c>
      <c r="I1838" s="1" t="s">
        <v>3811</v>
      </c>
      <c r="J1838" s="1" t="str">
        <f t="shared" si="200"/>
        <v xml:space="preserve">Ariane 5 ECA </v>
      </c>
      <c r="K1838" s="1" t="str">
        <f t="shared" si="201"/>
        <v>Astra 1L &amp; Galaxy 17</v>
      </c>
      <c r="L1838" s="1" t="s">
        <v>346</v>
      </c>
      <c r="M1838" s="1">
        <v>200</v>
      </c>
      <c r="N1838" s="1">
        <f t="shared" si="202"/>
        <v>16600</v>
      </c>
      <c r="O1838" s="1" t="s">
        <v>9</v>
      </c>
    </row>
    <row r="1839" spans="1:15" x14ac:dyDescent="0.3">
      <c r="A1839" s="1" t="s">
        <v>342</v>
      </c>
      <c r="B1839" s="1" t="s">
        <v>1200</v>
      </c>
      <c r="C1839" s="1" t="str">
        <f t="shared" si="196"/>
        <v>USA</v>
      </c>
      <c r="D1839" s="1" t="s">
        <v>3812</v>
      </c>
      <c r="E1839" s="7" t="str">
        <f>TEXT(DATE(MID(D1839, 13, 4), CHOOSE(MATCH( MID(D1839, 5, 3), {"Jan","Feb","Mar","Apr","May","Jun","Jul","Aug","Sep","Oct","Nov","Dec"}, 0), 1, 2, 3, 4, 5, 6, 7, 8, 9, 10, 11, 12), MID(D1839, 9, 2)), "yyyy-mm-dd")</f>
        <v>2007-04-25</v>
      </c>
      <c r="F1839" s="1" t="str">
        <f t="shared" si="197"/>
        <v>20:26:00</v>
      </c>
      <c r="G1839" s="9" t="str">
        <f t="shared" si="198"/>
        <v>April</v>
      </c>
      <c r="H1839" s="5" t="str">
        <f t="shared" si="199"/>
        <v>2007</v>
      </c>
      <c r="I1839" s="1" t="s">
        <v>3813</v>
      </c>
      <c r="J1839" s="1" t="str">
        <f t="shared" si="200"/>
        <v xml:space="preserve">Pegasus XL </v>
      </c>
      <c r="K1839" s="1" t="str">
        <f t="shared" si="201"/>
        <v>AIM</v>
      </c>
      <c r="L1839" s="1" t="s">
        <v>8</v>
      </c>
      <c r="M1839" s="1">
        <v>40</v>
      </c>
      <c r="N1839" s="1">
        <f t="shared" si="202"/>
        <v>3320</v>
      </c>
      <c r="O1839" s="1" t="s">
        <v>9</v>
      </c>
    </row>
    <row r="1840" spans="1:15" x14ac:dyDescent="0.3">
      <c r="A1840" s="1" t="s">
        <v>342</v>
      </c>
      <c r="B1840" s="1" t="s">
        <v>1197</v>
      </c>
      <c r="C1840" s="1" t="str">
        <f t="shared" si="196"/>
        <v>USA</v>
      </c>
      <c r="D1840" s="1" t="s">
        <v>3814</v>
      </c>
      <c r="E1840" s="7" t="str">
        <f>TEXT(DATE(MID(D1840, 13, 4), CHOOSE(MATCH( MID(D1840, 5, 3), {"Jan","Feb","Mar","Apr","May","Jun","Jul","Aug","Sep","Oct","Nov","Dec"}, 0), 1, 2, 3, 4, 5, 6, 7, 8, 9, 10, 11, 12), MID(D1840, 9, 2)), "yyyy-mm-dd")</f>
        <v>2007-04-24</v>
      </c>
      <c r="F1840" s="1" t="str">
        <f t="shared" si="197"/>
        <v>06:48:00</v>
      </c>
      <c r="G1840" s="9" t="str">
        <f t="shared" si="198"/>
        <v>April</v>
      </c>
      <c r="H1840" s="5" t="str">
        <f t="shared" si="199"/>
        <v>2007</v>
      </c>
      <c r="I1840" s="1" t="s">
        <v>3815</v>
      </c>
      <c r="J1840" s="1" t="str">
        <f t="shared" si="200"/>
        <v xml:space="preserve">Minotaur I </v>
      </c>
      <c r="K1840" s="1" t="str">
        <f t="shared" si="201"/>
        <v>NFIRE</v>
      </c>
      <c r="L1840" s="1" t="s">
        <v>8</v>
      </c>
      <c r="M1840" s="1">
        <v>40</v>
      </c>
      <c r="N1840" s="1">
        <f t="shared" si="202"/>
        <v>3320</v>
      </c>
      <c r="O1840" s="1" t="s">
        <v>9</v>
      </c>
    </row>
    <row r="1841" spans="1:15" x14ac:dyDescent="0.3">
      <c r="A1841" s="1" t="s">
        <v>86</v>
      </c>
      <c r="B1841" s="1" t="s">
        <v>290</v>
      </c>
      <c r="C1841" s="1" t="str">
        <f t="shared" si="196"/>
        <v>India</v>
      </c>
      <c r="D1841" s="1" t="s">
        <v>3816</v>
      </c>
      <c r="E1841" s="7" t="str">
        <f>TEXT(DATE(MID(D1841, 13, 4), CHOOSE(MATCH( MID(D1841, 5, 3), {"Jan","Feb","Mar","Apr","May","Jun","Jul","Aug","Sep","Oct","Nov","Dec"}, 0), 1, 2, 3, 4, 5, 6, 7, 8, 9, 10, 11, 12), MID(D1841, 9, 2)), "yyyy-mm-dd")</f>
        <v>2007-04-23</v>
      </c>
      <c r="F1841" s="1" t="str">
        <f t="shared" si="197"/>
        <v>10:00:00</v>
      </c>
      <c r="G1841" s="9" t="str">
        <f t="shared" si="198"/>
        <v>April</v>
      </c>
      <c r="H1841" s="5" t="str">
        <f t="shared" si="199"/>
        <v>2007</v>
      </c>
      <c r="I1841" s="1" t="s">
        <v>3817</v>
      </c>
      <c r="J1841" s="1" t="str">
        <f t="shared" si="200"/>
        <v xml:space="preserve">PSLV-CA </v>
      </c>
      <c r="K1841" s="1" t="str">
        <f t="shared" si="201"/>
        <v>AGILE &amp; AAM</v>
      </c>
      <c r="L1841" s="1" t="s">
        <v>8</v>
      </c>
      <c r="M1841" s="1">
        <v>21</v>
      </c>
      <c r="N1841" s="1">
        <f t="shared" si="202"/>
        <v>1743</v>
      </c>
      <c r="O1841" s="1" t="s">
        <v>9</v>
      </c>
    </row>
    <row r="1842" spans="1:15" x14ac:dyDescent="0.3">
      <c r="A1842" s="1" t="s">
        <v>2539</v>
      </c>
      <c r="B1842" s="1" t="s">
        <v>3344</v>
      </c>
      <c r="C1842" s="1" t="str">
        <f t="shared" si="196"/>
        <v>Kazakhstan</v>
      </c>
      <c r="D1842" s="1" t="s">
        <v>3818</v>
      </c>
      <c r="E1842" s="7" t="str">
        <f>TEXT(DATE(MID(D1842, 13, 4), CHOOSE(MATCH( MID(D1842, 5, 3), {"Jan","Feb","Mar","Apr","May","Jun","Jul","Aug","Sep","Oct","Nov","Dec"}, 0), 1, 2, 3, 4, 5, 6, 7, 8, 9, 10, 11, 12), MID(D1842, 9, 2)), "yyyy-mm-dd")</f>
        <v>2007-04-17</v>
      </c>
      <c r="F1842" s="1" t="str">
        <f t="shared" si="197"/>
        <v>06:46:00</v>
      </c>
      <c r="G1842" s="9" t="str">
        <f t="shared" si="198"/>
        <v>April</v>
      </c>
      <c r="H1842" s="5" t="str">
        <f t="shared" si="199"/>
        <v>2007</v>
      </c>
      <c r="I1842" s="1" t="s">
        <v>3819</v>
      </c>
      <c r="J1842" s="1" t="str">
        <f t="shared" si="200"/>
        <v xml:space="preserve">Dnepr </v>
      </c>
      <c r="K1842" s="1" t="str">
        <f t="shared" si="201"/>
        <v>EgyptSat 1 &amp; Others</v>
      </c>
      <c r="L1842" s="1" t="s">
        <v>346</v>
      </c>
      <c r="M1842" s="1">
        <v>29</v>
      </c>
      <c r="N1842" s="1">
        <f t="shared" si="202"/>
        <v>2407</v>
      </c>
      <c r="O1842" s="1" t="s">
        <v>9</v>
      </c>
    </row>
    <row r="1843" spans="1:15" x14ac:dyDescent="0.3">
      <c r="A1843" s="1" t="s">
        <v>14</v>
      </c>
      <c r="B1843" s="1" t="s">
        <v>101</v>
      </c>
      <c r="C1843" s="1" t="str">
        <f t="shared" si="196"/>
        <v>China</v>
      </c>
      <c r="D1843" s="1" t="s">
        <v>3820</v>
      </c>
      <c r="E1843" s="7" t="str">
        <f>TEXT(DATE(MID(D1843, 13, 4), CHOOSE(MATCH( MID(D1843, 5, 3), {"Jan","Feb","Mar","Apr","May","Jun","Jul","Aug","Sep","Oct","Nov","Dec"}, 0), 1, 2, 3, 4, 5, 6, 7, 8, 9, 10, 11, 12), MID(D1843, 9, 2)), "yyyy-mm-dd")</f>
        <v>2007-04-13</v>
      </c>
      <c r="F1843" s="1" t="str">
        <f t="shared" si="197"/>
        <v>20:11:00</v>
      </c>
      <c r="G1843" s="9" t="str">
        <f t="shared" si="198"/>
        <v>April</v>
      </c>
      <c r="H1843" s="5" t="str">
        <f t="shared" si="199"/>
        <v>2007</v>
      </c>
      <c r="I1843" s="1" t="s">
        <v>3821</v>
      </c>
      <c r="J1843" s="1" t="str">
        <f t="shared" si="200"/>
        <v xml:space="preserve">Long March 3A </v>
      </c>
      <c r="K1843" s="1" t="str">
        <f t="shared" si="201"/>
        <v>Beidou-2 M1</v>
      </c>
      <c r="L1843" s="1" t="s">
        <v>8</v>
      </c>
      <c r="M1843" s="1">
        <v>69.7</v>
      </c>
      <c r="N1843" s="1">
        <f t="shared" si="202"/>
        <v>5785.1</v>
      </c>
      <c r="O1843" s="1" t="s">
        <v>9</v>
      </c>
    </row>
    <row r="1844" spans="1:15" x14ac:dyDescent="0.3">
      <c r="A1844" s="1" t="s">
        <v>14</v>
      </c>
      <c r="B1844" s="1" t="s">
        <v>3524</v>
      </c>
      <c r="C1844" s="1" t="str">
        <f t="shared" si="196"/>
        <v>China</v>
      </c>
      <c r="D1844" s="1" t="s">
        <v>3822</v>
      </c>
      <c r="E1844" s="7" t="str">
        <f>TEXT(DATE(MID(D1844, 13, 4), CHOOSE(MATCH( MID(D1844, 5, 3), {"Jan","Feb","Mar","Apr","May","Jun","Jul","Aug","Sep","Oct","Nov","Dec"}, 0), 1, 2, 3, 4, 5, 6, 7, 8, 9, 10, 11, 12), MID(D1844, 9, 2)), "yyyy-mm-dd")</f>
        <v>2007-04-11</v>
      </c>
      <c r="F1844" s="1" t="str">
        <f t="shared" si="197"/>
        <v>03:27:00</v>
      </c>
      <c r="G1844" s="9" t="str">
        <f t="shared" si="198"/>
        <v>April</v>
      </c>
      <c r="H1844" s="5" t="str">
        <f t="shared" si="199"/>
        <v>2007</v>
      </c>
      <c r="I1844" s="1" t="s">
        <v>3823</v>
      </c>
      <c r="J1844" s="1" t="str">
        <f t="shared" si="200"/>
        <v xml:space="preserve">Long March 2C </v>
      </c>
      <c r="K1844" s="1" t="str">
        <f t="shared" si="201"/>
        <v>Haiyang-1B</v>
      </c>
      <c r="L1844" s="1" t="s">
        <v>8</v>
      </c>
      <c r="M1844" s="1">
        <v>30.8</v>
      </c>
      <c r="N1844" s="1">
        <f t="shared" si="202"/>
        <v>2556.4</v>
      </c>
      <c r="O1844" s="1" t="s">
        <v>9</v>
      </c>
    </row>
    <row r="1845" spans="1:15" x14ac:dyDescent="0.3">
      <c r="A1845" s="1" t="s">
        <v>1623</v>
      </c>
      <c r="B1845" s="1" t="s">
        <v>529</v>
      </c>
      <c r="C1845" s="1" t="str">
        <f t="shared" si="196"/>
        <v>Kazakhstan</v>
      </c>
      <c r="D1845" s="1" t="s">
        <v>3824</v>
      </c>
      <c r="E1845" s="7" t="str">
        <f>TEXT(DATE(MID(D1845, 13, 4), CHOOSE(MATCH( MID(D1845, 5, 3), {"Jan","Feb","Mar","Apr","May","Jun","Jul","Aug","Sep","Oct","Nov","Dec"}, 0), 1, 2, 3, 4, 5, 6, 7, 8, 9, 10, 11, 12), MID(D1845, 9, 2)), "yyyy-mm-dd")</f>
        <v>2007-04-09</v>
      </c>
      <c r="F1845" s="1" t="str">
        <f t="shared" si="197"/>
        <v>22:54:00</v>
      </c>
      <c r="G1845" s="9" t="str">
        <f t="shared" si="198"/>
        <v>April</v>
      </c>
      <c r="H1845" s="5" t="str">
        <f t="shared" si="199"/>
        <v>2007</v>
      </c>
      <c r="I1845" s="1" t="s">
        <v>3825</v>
      </c>
      <c r="J1845" s="1" t="str">
        <f t="shared" si="200"/>
        <v xml:space="preserve">Proton-M/Briz-M </v>
      </c>
      <c r="K1845" s="1" t="str">
        <f t="shared" si="201"/>
        <v>Anik F3</v>
      </c>
      <c r="L1845" s="1" t="s">
        <v>8</v>
      </c>
      <c r="M1845" s="1">
        <v>65</v>
      </c>
      <c r="N1845" s="1">
        <f t="shared" si="202"/>
        <v>5395</v>
      </c>
      <c r="O1845" s="1" t="s">
        <v>9</v>
      </c>
    </row>
    <row r="1846" spans="1:15" x14ac:dyDescent="0.3">
      <c r="A1846" s="1" t="s">
        <v>129</v>
      </c>
      <c r="B1846" s="1" t="s">
        <v>1630</v>
      </c>
      <c r="C1846" s="1" t="str">
        <f t="shared" si="196"/>
        <v>Kazakhstan</v>
      </c>
      <c r="D1846" s="1" t="s">
        <v>3826</v>
      </c>
      <c r="E1846" s="7" t="str">
        <f>TEXT(DATE(MID(D1846, 13, 4), CHOOSE(MATCH( MID(D1846, 5, 3), {"Jan","Feb","Mar","Apr","May","Jun","Jul","Aug","Sep","Oct","Nov","Dec"}, 0), 1, 2, 3, 4, 5, 6, 7, 8, 9, 10, 11, 12), MID(D1846, 9, 2)), "yyyy-mm-dd")</f>
        <v>2007-04-07</v>
      </c>
      <c r="F1846" s="1" t="str">
        <f t="shared" si="197"/>
        <v>17:31:00</v>
      </c>
      <c r="G1846" s="9" t="str">
        <f t="shared" si="198"/>
        <v>April</v>
      </c>
      <c r="H1846" s="5" t="str">
        <f t="shared" si="199"/>
        <v>2007</v>
      </c>
      <c r="I1846" s="1" t="s">
        <v>3827</v>
      </c>
      <c r="J1846" s="1" t="str">
        <f t="shared" si="200"/>
        <v xml:space="preserve">Soyuz FG </v>
      </c>
      <c r="K1846" s="1" t="str">
        <f t="shared" si="201"/>
        <v>Soyuz TMA-10</v>
      </c>
      <c r="L1846" s="1" t="s">
        <v>346</v>
      </c>
      <c r="M1846" s="1"/>
      <c r="N1846" s="1">
        <f t="shared" si="202"/>
        <v>0</v>
      </c>
      <c r="O1846" s="1" t="s">
        <v>9</v>
      </c>
    </row>
    <row r="1847" spans="1:15" x14ac:dyDescent="0.3">
      <c r="A1847" s="1" t="s">
        <v>10</v>
      </c>
      <c r="B1847" s="1" t="s">
        <v>3491</v>
      </c>
      <c r="C1847" s="1" t="str">
        <f t="shared" si="196"/>
        <v>Marshall Islands</v>
      </c>
      <c r="D1847" s="1" t="s">
        <v>3828</v>
      </c>
      <c r="E1847" s="7" t="str">
        <f>TEXT(DATE(MID(D1847, 13, 4), CHOOSE(MATCH( MID(D1847, 5, 3), {"Jan","Feb","Mar","Apr","May","Jun","Jul","Aug","Sep","Oct","Nov","Dec"}, 0), 1, 2, 3, 4, 5, 6, 7, 8, 9, 10, 11, 12), MID(D1847, 9, 2)), "yyyy-mm-dd")</f>
        <v>2007-03-21</v>
      </c>
      <c r="F1847" s="1" t="str">
        <f t="shared" si="197"/>
        <v>01:10:00</v>
      </c>
      <c r="G1847" s="9" t="str">
        <f t="shared" si="198"/>
        <v>March</v>
      </c>
      <c r="H1847" s="5" t="str">
        <f t="shared" si="199"/>
        <v>2007</v>
      </c>
      <c r="I1847" s="1" t="s">
        <v>3829</v>
      </c>
      <c r="J1847" s="1" t="str">
        <f t="shared" si="200"/>
        <v xml:space="preserve">Falcon 1 </v>
      </c>
      <c r="K1847" s="1" t="str">
        <f t="shared" si="201"/>
        <v>DemoSat</v>
      </c>
      <c r="L1847" s="1" t="s">
        <v>346</v>
      </c>
      <c r="M1847" s="1">
        <v>7</v>
      </c>
      <c r="N1847" s="1">
        <f t="shared" si="202"/>
        <v>581</v>
      </c>
      <c r="O1847" s="1" t="s">
        <v>257</v>
      </c>
    </row>
    <row r="1848" spans="1:15" x14ac:dyDescent="0.3">
      <c r="A1848" s="1" t="s">
        <v>233</v>
      </c>
      <c r="B1848" s="1" t="s">
        <v>379</v>
      </c>
      <c r="C1848" s="1" t="str">
        <f t="shared" si="196"/>
        <v>France</v>
      </c>
      <c r="D1848" s="1" t="s">
        <v>3830</v>
      </c>
      <c r="E1848" s="7" t="str">
        <f>TEXT(DATE(MID(D1848, 13, 4), CHOOSE(MATCH( MID(D1848, 5, 3), {"Jan","Feb","Mar","Apr","May","Jun","Jul","Aug","Sep","Oct","Nov","Dec"}, 0), 1, 2, 3, 4, 5, 6, 7, 8, 9, 10, 11, 12), MID(D1848, 9, 2)), "yyyy-mm-dd")</f>
        <v>2007-03-11</v>
      </c>
      <c r="F1848" s="1" t="str">
        <f t="shared" si="197"/>
        <v>22:03:00</v>
      </c>
      <c r="G1848" s="9" t="str">
        <f t="shared" si="198"/>
        <v>March</v>
      </c>
      <c r="H1848" s="5" t="str">
        <f t="shared" si="199"/>
        <v>2007</v>
      </c>
      <c r="I1848" s="1" t="s">
        <v>3831</v>
      </c>
      <c r="J1848" s="1" t="str">
        <f t="shared" si="200"/>
        <v xml:space="preserve">Ariane 5 ECA </v>
      </c>
      <c r="K1848" s="1" t="str">
        <f t="shared" si="201"/>
        <v>Skynet 5A &amp; INSAT-4B</v>
      </c>
      <c r="L1848" s="1" t="s">
        <v>346</v>
      </c>
      <c r="M1848" s="1">
        <v>200</v>
      </c>
      <c r="N1848" s="1">
        <f t="shared" si="202"/>
        <v>16600</v>
      </c>
      <c r="O1848" s="1" t="s">
        <v>9</v>
      </c>
    </row>
    <row r="1849" spans="1:15" x14ac:dyDescent="0.3">
      <c r="A1849" s="1" t="s">
        <v>74</v>
      </c>
      <c r="B1849" s="1" t="s">
        <v>75</v>
      </c>
      <c r="C1849" s="1" t="str">
        <f t="shared" si="196"/>
        <v>USA</v>
      </c>
      <c r="D1849" s="1" t="s">
        <v>3832</v>
      </c>
      <c r="E1849" s="7" t="str">
        <f>TEXT(DATE(MID(D1849, 13, 4), CHOOSE(MATCH( MID(D1849, 5, 3), {"Jan","Feb","Mar","Apr","May","Jun","Jul","Aug","Sep","Oct","Nov","Dec"}, 0), 1, 2, 3, 4, 5, 6, 7, 8, 9, 10, 11, 12), MID(D1849, 9, 2)), "yyyy-mm-dd")</f>
        <v>2007-03-09</v>
      </c>
      <c r="F1849" s="1" t="str">
        <f t="shared" si="197"/>
        <v>03:10:00</v>
      </c>
      <c r="G1849" s="9" t="str">
        <f t="shared" si="198"/>
        <v>March</v>
      </c>
      <c r="H1849" s="5" t="str">
        <f t="shared" si="199"/>
        <v>2007</v>
      </c>
      <c r="I1849" s="1" t="s">
        <v>3833</v>
      </c>
      <c r="J1849" s="1" t="str">
        <f t="shared" si="200"/>
        <v xml:space="preserve">Atlas V 401 </v>
      </c>
      <c r="K1849" s="1" t="str">
        <f t="shared" si="201"/>
        <v>STP-1, FalconSat-3</v>
      </c>
      <c r="L1849" s="1" t="s">
        <v>8</v>
      </c>
      <c r="M1849" s="1">
        <v>109</v>
      </c>
      <c r="N1849" s="1">
        <f t="shared" si="202"/>
        <v>9047</v>
      </c>
      <c r="O1849" s="1" t="s">
        <v>9</v>
      </c>
    </row>
    <row r="1850" spans="1:15" x14ac:dyDescent="0.3">
      <c r="A1850" s="1" t="s">
        <v>60</v>
      </c>
      <c r="B1850" s="1" t="s">
        <v>61</v>
      </c>
      <c r="C1850" s="1" t="str">
        <f t="shared" si="196"/>
        <v>Japan</v>
      </c>
      <c r="D1850" s="1" t="s">
        <v>3834</v>
      </c>
      <c r="E1850" s="7" t="str">
        <f>TEXT(DATE(MID(D1850, 13, 4), CHOOSE(MATCH( MID(D1850, 5, 3), {"Jan","Feb","Mar","Apr","May","Jun","Jul","Aug","Sep","Oct","Nov","Dec"}, 0), 1, 2, 3, 4, 5, 6, 7, 8, 9, 10, 11, 12), MID(D1850, 9, 2)), "yyyy-mm-dd")</f>
        <v>2007-02-24</v>
      </c>
      <c r="F1850" s="1" t="str">
        <f t="shared" si="197"/>
        <v>04:41:00</v>
      </c>
      <c r="G1850" s="9" t="str">
        <f t="shared" si="198"/>
        <v>February</v>
      </c>
      <c r="H1850" s="5" t="str">
        <f t="shared" si="199"/>
        <v>2007</v>
      </c>
      <c r="I1850" s="1" t="s">
        <v>3835</v>
      </c>
      <c r="J1850" s="1" t="str">
        <f t="shared" si="200"/>
        <v xml:space="preserve">H-IIA 2024 </v>
      </c>
      <c r="K1850" s="1" t="str">
        <f t="shared" si="201"/>
        <v>IGS-Optical 3V, IGS-Radar 2</v>
      </c>
      <c r="L1850" s="1" t="s">
        <v>346</v>
      </c>
      <c r="M1850" s="1"/>
      <c r="N1850" s="1">
        <f t="shared" si="202"/>
        <v>0</v>
      </c>
      <c r="O1850" s="1" t="s">
        <v>9</v>
      </c>
    </row>
    <row r="1851" spans="1:15" x14ac:dyDescent="0.3">
      <c r="A1851" s="1" t="s">
        <v>74</v>
      </c>
      <c r="B1851" s="1" t="s">
        <v>3160</v>
      </c>
      <c r="C1851" s="1" t="str">
        <f t="shared" si="196"/>
        <v>USA</v>
      </c>
      <c r="D1851" s="1" t="s">
        <v>3836</v>
      </c>
      <c r="E1851" s="7" t="str">
        <f>TEXT(DATE(MID(D1851, 13, 4), CHOOSE(MATCH( MID(D1851, 5, 3), {"Jan","Feb","Mar","Apr","May","Jun","Jul","Aug","Sep","Oct","Nov","Dec"}, 0), 1, 2, 3, 4, 5, 6, 7, 8, 9, 10, 11, 12), MID(D1851, 9, 2)), "yyyy-mm-dd")</f>
        <v>2007-02-17</v>
      </c>
      <c r="F1851" s="1" t="str">
        <f t="shared" si="197"/>
        <v>23:01:00</v>
      </c>
      <c r="G1851" s="9" t="str">
        <f t="shared" si="198"/>
        <v>February</v>
      </c>
      <c r="H1851" s="5" t="str">
        <f t="shared" si="199"/>
        <v>2007</v>
      </c>
      <c r="I1851" s="1" t="s">
        <v>3837</v>
      </c>
      <c r="J1851" s="1" t="str">
        <f t="shared" si="200"/>
        <v xml:space="preserve">Delta II 7925-10C </v>
      </c>
      <c r="K1851" s="1" t="str">
        <f t="shared" si="201"/>
        <v>THEMIS</v>
      </c>
      <c r="L1851" s="1" t="s">
        <v>346</v>
      </c>
      <c r="M1851" s="1"/>
      <c r="N1851" s="1">
        <f t="shared" si="202"/>
        <v>0</v>
      </c>
      <c r="O1851" s="1" t="s">
        <v>9</v>
      </c>
    </row>
    <row r="1852" spans="1:15" x14ac:dyDescent="0.3">
      <c r="A1852" s="1" t="s">
        <v>14</v>
      </c>
      <c r="B1852" s="1" t="s">
        <v>101</v>
      </c>
      <c r="C1852" s="1" t="str">
        <f t="shared" si="196"/>
        <v>China</v>
      </c>
      <c r="D1852" s="1" t="s">
        <v>3838</v>
      </c>
      <c r="E1852" s="7" t="str">
        <f>TEXT(DATE(MID(D1852, 13, 4), CHOOSE(MATCH( MID(D1852, 5, 3), {"Jan","Feb","Mar","Apr","May","Jun","Jul","Aug","Sep","Oct","Nov","Dec"}, 0), 1, 2, 3, 4, 5, 6, 7, 8, 9, 10, 11, 12), MID(D1852, 9, 2)), "yyyy-mm-dd")</f>
        <v>2007-02-02</v>
      </c>
      <c r="F1852" s="1" t="str">
        <f t="shared" si="197"/>
        <v>16:28:00</v>
      </c>
      <c r="G1852" s="9" t="str">
        <f t="shared" si="198"/>
        <v>February</v>
      </c>
      <c r="H1852" s="5" t="str">
        <f t="shared" si="199"/>
        <v>2007</v>
      </c>
      <c r="I1852" s="1" t="s">
        <v>3839</v>
      </c>
      <c r="J1852" s="1" t="str">
        <f t="shared" si="200"/>
        <v xml:space="preserve">Long March 3A </v>
      </c>
      <c r="K1852" s="1" t="str">
        <f t="shared" si="201"/>
        <v>Beidou-1D</v>
      </c>
      <c r="L1852" s="1" t="s">
        <v>8</v>
      </c>
      <c r="M1852" s="1">
        <v>69.7</v>
      </c>
      <c r="N1852" s="1">
        <f t="shared" si="202"/>
        <v>5785.1</v>
      </c>
      <c r="O1852" s="1" t="s">
        <v>9</v>
      </c>
    </row>
    <row r="1853" spans="1:15" x14ac:dyDescent="0.3">
      <c r="A1853" s="1" t="s">
        <v>2701</v>
      </c>
      <c r="B1853" s="1" t="s">
        <v>2702</v>
      </c>
      <c r="C1853" s="1" t="str">
        <f t="shared" si="196"/>
        <v>Pacific Ocean</v>
      </c>
      <c r="D1853" s="1" t="s">
        <v>3840</v>
      </c>
      <c r="E1853" s="7" t="str">
        <f>TEXT(DATE(MID(D1853, 13, 4), CHOOSE(MATCH( MID(D1853, 5, 3), {"Jan","Feb","Mar","Apr","May","Jun","Jul","Aug","Sep","Oct","Nov","Dec"}, 0), 1, 2, 3, 4, 5, 6, 7, 8, 9, 10, 11, 12), MID(D1853, 9, 2)), "yyyy-mm-dd")</f>
        <v>2007-01-30</v>
      </c>
      <c r="F1853" s="1" t="str">
        <f t="shared" si="197"/>
        <v>23:21:00</v>
      </c>
      <c r="G1853" s="9" t="str">
        <f t="shared" si="198"/>
        <v>January</v>
      </c>
      <c r="H1853" s="5" t="str">
        <f t="shared" si="199"/>
        <v>2007</v>
      </c>
      <c r="I1853" s="1" t="s">
        <v>3841</v>
      </c>
      <c r="J1853" s="1" t="str">
        <f t="shared" si="200"/>
        <v xml:space="preserve">Zenit-3 SL </v>
      </c>
      <c r="K1853" s="1" t="str">
        <f t="shared" si="201"/>
        <v>NSS-8</v>
      </c>
      <c r="L1853" s="1" t="s">
        <v>346</v>
      </c>
      <c r="M1853" s="1"/>
      <c r="N1853" s="1">
        <f t="shared" si="202"/>
        <v>0</v>
      </c>
      <c r="O1853" s="1" t="s">
        <v>257</v>
      </c>
    </row>
    <row r="1854" spans="1:15" x14ac:dyDescent="0.3">
      <c r="A1854" s="1" t="s">
        <v>129</v>
      </c>
      <c r="B1854" s="1" t="s">
        <v>1630</v>
      </c>
      <c r="C1854" s="1" t="str">
        <f t="shared" si="196"/>
        <v>Kazakhstan</v>
      </c>
      <c r="D1854" s="1" t="s">
        <v>3842</v>
      </c>
      <c r="E1854" s="7" t="str">
        <f>TEXT(DATE(MID(D1854, 13, 4), CHOOSE(MATCH( MID(D1854, 5, 3), {"Jan","Feb","Mar","Apr","May","Jun","Jul","Aug","Sep","Oct","Nov","Dec"}, 0), 1, 2, 3, 4, 5, 6, 7, 8, 9, 10, 11, 12), MID(D1854, 9, 2)), "yyyy-mm-dd")</f>
        <v>2007-01-18</v>
      </c>
      <c r="F1854" s="1" t="str">
        <f t="shared" si="197"/>
        <v>02:12:00</v>
      </c>
      <c r="G1854" s="9" t="str">
        <f t="shared" si="198"/>
        <v>January</v>
      </c>
      <c r="H1854" s="5" t="str">
        <f t="shared" si="199"/>
        <v>2007</v>
      </c>
      <c r="I1854" s="1" t="s">
        <v>3843</v>
      </c>
      <c r="J1854" s="1" t="str">
        <f t="shared" si="200"/>
        <v xml:space="preserve">Soyuz U </v>
      </c>
      <c r="K1854" s="1" t="str">
        <f t="shared" si="201"/>
        <v>Progress M-59</v>
      </c>
      <c r="L1854" s="1" t="s">
        <v>346</v>
      </c>
      <c r="M1854" s="1">
        <v>20</v>
      </c>
      <c r="N1854" s="1">
        <f t="shared" si="202"/>
        <v>1660</v>
      </c>
      <c r="O1854" s="1" t="s">
        <v>9</v>
      </c>
    </row>
    <row r="1855" spans="1:15" x14ac:dyDescent="0.3">
      <c r="A1855" s="1" t="s">
        <v>86</v>
      </c>
      <c r="B1855" s="1" t="s">
        <v>87</v>
      </c>
      <c r="C1855" s="1" t="str">
        <f t="shared" si="196"/>
        <v>India</v>
      </c>
      <c r="D1855" s="1" t="s">
        <v>3844</v>
      </c>
      <c r="E1855" s="7" t="str">
        <f>TEXT(DATE(MID(D1855, 13, 4), CHOOSE(MATCH( MID(D1855, 5, 3), {"Jan","Feb","Mar","Apr","May","Jun","Jul","Aug","Sep","Oct","Nov","Dec"}, 0), 1, 2, 3, 4, 5, 6, 7, 8, 9, 10, 11, 12), MID(D1855, 9, 2)), "yyyy-mm-dd")</f>
        <v>2007-01-10</v>
      </c>
      <c r="F1855" s="1" t="str">
        <f t="shared" si="197"/>
        <v>03:54:00</v>
      </c>
      <c r="G1855" s="9" t="str">
        <f t="shared" si="198"/>
        <v>January</v>
      </c>
      <c r="H1855" s="5" t="str">
        <f t="shared" si="199"/>
        <v>2007</v>
      </c>
      <c r="I1855" s="1" t="s">
        <v>3845</v>
      </c>
      <c r="J1855" s="1" t="str">
        <f t="shared" si="200"/>
        <v xml:space="preserve">PSLV-G </v>
      </c>
      <c r="K1855" s="1" t="str">
        <f t="shared" si="201"/>
        <v>Cartosat-2, SRE-1 &amp; Rideshares</v>
      </c>
      <c r="L1855" s="1" t="s">
        <v>346</v>
      </c>
      <c r="M1855" s="1">
        <v>25</v>
      </c>
      <c r="N1855" s="1">
        <f t="shared" si="202"/>
        <v>2075</v>
      </c>
      <c r="O1855" s="1" t="s">
        <v>9</v>
      </c>
    </row>
    <row r="1856" spans="1:15" x14ac:dyDescent="0.3">
      <c r="A1856" s="1" t="s">
        <v>1014</v>
      </c>
      <c r="B1856" s="1" t="s">
        <v>130</v>
      </c>
      <c r="C1856" s="1" t="str">
        <f t="shared" si="196"/>
        <v>Kazakhstan</v>
      </c>
      <c r="D1856" s="1" t="s">
        <v>3846</v>
      </c>
      <c r="E1856" s="7" t="str">
        <f>TEXT(DATE(MID(D1856, 13, 4), CHOOSE(MATCH( MID(D1856, 5, 3), {"Jan","Feb","Mar","Apr","May","Jun","Jul","Aug","Sep","Oct","Nov","Dec"}, 0), 1, 2, 3, 4, 5, 6, 7, 8, 9, 10, 11, 12), MID(D1856, 9, 2)), "yyyy-mm-dd")</f>
        <v>2006-12-27</v>
      </c>
      <c r="F1856" s="1" t="str">
        <f t="shared" si="197"/>
        <v>14:23:00</v>
      </c>
      <c r="G1856" s="9" t="str">
        <f t="shared" si="198"/>
        <v>December</v>
      </c>
      <c r="H1856" s="5" t="str">
        <f t="shared" si="199"/>
        <v>2006</v>
      </c>
      <c r="I1856" s="1" t="s">
        <v>3847</v>
      </c>
      <c r="J1856" s="1" t="str">
        <f t="shared" si="200"/>
        <v xml:space="preserve">Soyuz 2.1b/Fregat </v>
      </c>
      <c r="K1856" s="1" t="str">
        <f t="shared" si="201"/>
        <v>COROT</v>
      </c>
      <c r="L1856" s="1" t="s">
        <v>8</v>
      </c>
      <c r="M1856" s="1">
        <v>25</v>
      </c>
      <c r="N1856" s="1">
        <f t="shared" si="202"/>
        <v>2075</v>
      </c>
      <c r="O1856" s="1" t="s">
        <v>9</v>
      </c>
    </row>
    <row r="1857" spans="1:15" x14ac:dyDescent="0.3">
      <c r="A1857" s="1" t="s">
        <v>129</v>
      </c>
      <c r="B1857" s="1" t="s">
        <v>565</v>
      </c>
      <c r="C1857" s="1" t="str">
        <f t="shared" si="196"/>
        <v>Kazakhstan</v>
      </c>
      <c r="D1857" s="1" t="s">
        <v>3848</v>
      </c>
      <c r="E1857" s="7" t="str">
        <f>TEXT(DATE(MID(D1857, 13, 4), CHOOSE(MATCH( MID(D1857, 5, 3), {"Jan","Feb","Mar","Apr","May","Jun","Jul","Aug","Sep","Oct","Nov","Dec"}, 0), 1, 2, 3, 4, 5, 6, 7, 8, 9, 10, 11, 12), MID(D1857, 9, 2)), "yyyy-mm-dd")</f>
        <v>2006-12-25</v>
      </c>
      <c r="F1857" s="1" t="str">
        <f t="shared" si="197"/>
        <v>20:18:00</v>
      </c>
      <c r="G1857" s="9" t="str">
        <f t="shared" si="198"/>
        <v>December</v>
      </c>
      <c r="H1857" s="5" t="str">
        <f t="shared" si="199"/>
        <v>2006</v>
      </c>
      <c r="I1857" s="1" t="s">
        <v>3849</v>
      </c>
      <c r="J1857" s="1" t="str">
        <f t="shared" si="200"/>
        <v xml:space="preserve">Proton K/Block-DM-2 </v>
      </c>
      <c r="K1857" s="1" t="str">
        <f t="shared" si="201"/>
        <v>Cosmos 2424, 2425 &amp; 2426</v>
      </c>
      <c r="L1857" s="1" t="s">
        <v>346</v>
      </c>
      <c r="M1857" s="1"/>
      <c r="N1857" s="1">
        <f t="shared" si="202"/>
        <v>0</v>
      </c>
      <c r="O1857" s="1" t="s">
        <v>9</v>
      </c>
    </row>
    <row r="1858" spans="1:15" x14ac:dyDescent="0.3">
      <c r="A1858" s="1" t="s">
        <v>4</v>
      </c>
      <c r="B1858" s="1" t="s">
        <v>5</v>
      </c>
      <c r="C1858" s="1" t="str">
        <f t="shared" ref="C1858:C1921" si="203">TRIM(MID(B1858, FIND("|", SUBSTITUTE(B1858, ",", "|", LEN(B1858) - LEN(SUBSTITUTE(B1858,",", "" )))) + 1, LEN(B1858)))</f>
        <v>Russia</v>
      </c>
      <c r="D1858" s="1" t="s">
        <v>3850</v>
      </c>
      <c r="E1858" s="7" t="str">
        <f>TEXT(DATE(MID(D1858, 13, 4), CHOOSE(MATCH( MID(D1858, 5, 3), {"Jan","Feb","Mar","Apr","May","Jun","Jul","Aug","Sep","Oct","Nov","Dec"}, 0), 1, 2, 3, 4, 5, 6, 7, 8, 9, 10, 11, 12), MID(D1858, 9, 2)), "yyyy-mm-dd")</f>
        <v>2006-12-24</v>
      </c>
      <c r="F1858" s="1" t="str">
        <f t="shared" ref="F1858:F1921" si="204">IF(ISNUMBER(FIND(":", D1858)), MID(D1858, FIND(":", D1858)-2, 5) &amp; ":00", "00:00:00")</f>
        <v>08:34:00</v>
      </c>
      <c r="G1858" s="9" t="str">
        <f t="shared" ref="G1858:G1921" si="205">TEXT(E1858, "mmmm")</f>
        <v>December</v>
      </c>
      <c r="H1858" s="5" t="str">
        <f t="shared" ref="H1858:H1921" si="206">TEXT(E1858, "yyyy")</f>
        <v>2006</v>
      </c>
      <c r="I1858" s="1" t="s">
        <v>3851</v>
      </c>
      <c r="J1858" s="1" t="str">
        <f t="shared" ref="J1858:J1921" si="207">LEFT(I1858, FIND("|", I1858) - 1)</f>
        <v xml:space="preserve">Soyuz 2.1a/Fregat-M </v>
      </c>
      <c r="K1858" s="1" t="str">
        <f t="shared" ref="K1858:K1921" si="208">MID(I1858, FIND("|", I1858) + 2, LEN(I1858))</f>
        <v>Meridian nÂ°11L</v>
      </c>
      <c r="L1858" s="1" t="s">
        <v>8</v>
      </c>
      <c r="M1858" s="1">
        <v>23</v>
      </c>
      <c r="N1858" s="1">
        <f t="shared" si="202"/>
        <v>1909</v>
      </c>
      <c r="O1858" s="1" t="s">
        <v>9</v>
      </c>
    </row>
    <row r="1859" spans="1:15" x14ac:dyDescent="0.3">
      <c r="A1859" s="1" t="s">
        <v>4</v>
      </c>
      <c r="B1859" s="1" t="s">
        <v>3373</v>
      </c>
      <c r="C1859" s="1" t="str">
        <f t="shared" si="203"/>
        <v>Russia</v>
      </c>
      <c r="D1859" s="1" t="s">
        <v>3852</v>
      </c>
      <c r="E1859" s="7" t="str">
        <f>TEXT(DATE(MID(D1859, 13, 4), CHOOSE(MATCH( MID(D1859, 5, 3), {"Jan","Feb","Mar","Apr","May","Jun","Jul","Aug","Sep","Oct","Nov","Dec"}, 0), 1, 2, 3, 4, 5, 6, 7, 8, 9, 10, 11, 12), MID(D1859, 9, 2)), "yyyy-mm-dd")</f>
        <v>2006-12-19</v>
      </c>
      <c r="F1859" s="1" t="str">
        <f t="shared" si="204"/>
        <v>14:00:00</v>
      </c>
      <c r="G1859" s="9" t="str">
        <f t="shared" si="205"/>
        <v>December</v>
      </c>
      <c r="H1859" s="5" t="str">
        <f t="shared" si="206"/>
        <v>2006</v>
      </c>
      <c r="I1859" s="1" t="s">
        <v>3853</v>
      </c>
      <c r="J1859" s="1" t="str">
        <f t="shared" si="207"/>
        <v xml:space="preserve">Cosmos-3M </v>
      </c>
      <c r="K1859" s="1" t="str">
        <f t="shared" si="208"/>
        <v>SAR-Lupe 1</v>
      </c>
      <c r="L1859" s="1" t="s">
        <v>346</v>
      </c>
      <c r="M1859" s="1"/>
      <c r="N1859" s="1">
        <f t="shared" ref="N1859:N1922" si="209">M1859 * 83</f>
        <v>0</v>
      </c>
      <c r="O1859" s="1" t="s">
        <v>9</v>
      </c>
    </row>
    <row r="1860" spans="1:15" x14ac:dyDescent="0.3">
      <c r="A1860" s="1" t="s">
        <v>60</v>
      </c>
      <c r="B1860" s="1" t="s">
        <v>61</v>
      </c>
      <c r="C1860" s="1" t="str">
        <f t="shared" si="203"/>
        <v>Japan</v>
      </c>
      <c r="D1860" s="1" t="s">
        <v>3854</v>
      </c>
      <c r="E1860" s="7" t="str">
        <f>TEXT(DATE(MID(D1860, 13, 4), CHOOSE(MATCH( MID(D1860, 5, 3), {"Jan","Feb","Mar","Apr","May","Jun","Jul","Aug","Sep","Oct","Nov","Dec"}, 0), 1, 2, 3, 4, 5, 6, 7, 8, 9, 10, 11, 12), MID(D1860, 9, 2)), "yyyy-mm-dd")</f>
        <v>2006-12-18</v>
      </c>
      <c r="F1860" s="1" t="str">
        <f t="shared" si="204"/>
        <v>06:32:00</v>
      </c>
      <c r="G1860" s="9" t="str">
        <f t="shared" si="205"/>
        <v>December</v>
      </c>
      <c r="H1860" s="5" t="str">
        <f t="shared" si="206"/>
        <v>2006</v>
      </c>
      <c r="I1860" s="1" t="s">
        <v>3855</v>
      </c>
      <c r="J1860" s="1" t="str">
        <f t="shared" si="207"/>
        <v xml:space="preserve">H-IIA 204 </v>
      </c>
      <c r="K1860" s="1" t="str">
        <f t="shared" si="208"/>
        <v>Kiku 8</v>
      </c>
      <c r="L1860" s="1" t="s">
        <v>8</v>
      </c>
      <c r="M1860" s="1"/>
      <c r="N1860" s="1">
        <f t="shared" si="209"/>
        <v>0</v>
      </c>
      <c r="O1860" s="1" t="s">
        <v>9</v>
      </c>
    </row>
    <row r="1861" spans="1:15" x14ac:dyDescent="0.3">
      <c r="A1861" s="1" t="s">
        <v>342</v>
      </c>
      <c r="B1861" s="1" t="s">
        <v>1197</v>
      </c>
      <c r="C1861" s="1" t="str">
        <f t="shared" si="203"/>
        <v>USA</v>
      </c>
      <c r="D1861" s="1" t="s">
        <v>3856</v>
      </c>
      <c r="E1861" s="7" t="str">
        <f>TEXT(DATE(MID(D1861, 13, 4), CHOOSE(MATCH( MID(D1861, 5, 3), {"Jan","Feb","Mar","Apr","May","Jun","Jul","Aug","Sep","Oct","Nov","Dec"}, 0), 1, 2, 3, 4, 5, 6, 7, 8, 9, 10, 11, 12), MID(D1861, 9, 2)), "yyyy-mm-dd")</f>
        <v>2006-12-16</v>
      </c>
      <c r="F1861" s="1" t="str">
        <f t="shared" si="204"/>
        <v>12:00:00</v>
      </c>
      <c r="G1861" s="9" t="str">
        <f t="shared" si="205"/>
        <v>December</v>
      </c>
      <c r="H1861" s="5" t="str">
        <f t="shared" si="206"/>
        <v>2006</v>
      </c>
      <c r="I1861" s="1" t="s">
        <v>3857</v>
      </c>
      <c r="J1861" s="1" t="str">
        <f t="shared" si="207"/>
        <v xml:space="preserve">Minotaur I </v>
      </c>
      <c r="K1861" s="1" t="str">
        <f t="shared" si="208"/>
        <v>TacSat-2 &amp; GeneSat-1</v>
      </c>
      <c r="L1861" s="1" t="s">
        <v>8</v>
      </c>
      <c r="M1861" s="1">
        <v>40</v>
      </c>
      <c r="N1861" s="1">
        <f t="shared" si="209"/>
        <v>3320</v>
      </c>
      <c r="O1861" s="1" t="s">
        <v>9</v>
      </c>
    </row>
    <row r="1862" spans="1:15" x14ac:dyDescent="0.3">
      <c r="A1862" s="1" t="s">
        <v>74</v>
      </c>
      <c r="B1862" s="1" t="s">
        <v>114</v>
      </c>
      <c r="C1862" s="1" t="str">
        <f t="shared" si="203"/>
        <v>USA</v>
      </c>
      <c r="D1862" s="1" t="s">
        <v>3858</v>
      </c>
      <c r="E1862" s="7" t="str">
        <f>TEXT(DATE(MID(D1862, 13, 4), CHOOSE(MATCH( MID(D1862, 5, 3), {"Jan","Feb","Mar","Apr","May","Jun","Jul","Aug","Sep","Oct","Nov","Dec"}, 0), 1, 2, 3, 4, 5, 6, 7, 8, 9, 10, 11, 12), MID(D1862, 9, 2)), "yyyy-mm-dd")</f>
        <v>2006-12-14</v>
      </c>
      <c r="F1862" s="1" t="str">
        <f t="shared" si="204"/>
        <v>21:00:00</v>
      </c>
      <c r="G1862" s="9" t="str">
        <f t="shared" si="205"/>
        <v>December</v>
      </c>
      <c r="H1862" s="5" t="str">
        <f t="shared" si="206"/>
        <v>2006</v>
      </c>
      <c r="I1862" s="1" t="s">
        <v>3859</v>
      </c>
      <c r="J1862" s="1" t="str">
        <f t="shared" si="207"/>
        <v xml:space="preserve">Delta II 7920-10C </v>
      </c>
      <c r="K1862" s="1" t="str">
        <f t="shared" si="208"/>
        <v>NROL-21</v>
      </c>
      <c r="L1862" s="1" t="s">
        <v>346</v>
      </c>
      <c r="M1862" s="1"/>
      <c r="N1862" s="1">
        <f t="shared" si="209"/>
        <v>0</v>
      </c>
      <c r="O1862" s="1" t="s">
        <v>9</v>
      </c>
    </row>
    <row r="1863" spans="1:15" x14ac:dyDescent="0.3">
      <c r="A1863" s="1" t="s">
        <v>1623</v>
      </c>
      <c r="B1863" s="1" t="s">
        <v>529</v>
      </c>
      <c r="C1863" s="1" t="str">
        <f t="shared" si="203"/>
        <v>Kazakhstan</v>
      </c>
      <c r="D1863" s="1" t="s">
        <v>3860</v>
      </c>
      <c r="E1863" s="7" t="str">
        <f>TEXT(DATE(MID(D1863, 13, 4), CHOOSE(MATCH( MID(D1863, 5, 3), {"Jan","Feb","Mar","Apr","May","Jun","Jul","Aug","Sep","Oct","Nov","Dec"}, 0), 1, 2, 3, 4, 5, 6, 7, 8, 9, 10, 11, 12), MID(D1863, 9, 2)), "yyyy-mm-dd")</f>
        <v>2006-12-11</v>
      </c>
      <c r="F1863" s="1" t="str">
        <f t="shared" si="204"/>
        <v>23:28:00</v>
      </c>
      <c r="G1863" s="9" t="str">
        <f t="shared" si="205"/>
        <v>December</v>
      </c>
      <c r="H1863" s="5" t="str">
        <f t="shared" si="206"/>
        <v>2006</v>
      </c>
      <c r="I1863" s="1" t="s">
        <v>3861</v>
      </c>
      <c r="J1863" s="1" t="str">
        <f t="shared" si="207"/>
        <v xml:space="preserve">Proton-M/Briz-M </v>
      </c>
      <c r="K1863" s="1" t="str">
        <f t="shared" si="208"/>
        <v>MEASAT 3</v>
      </c>
      <c r="L1863" s="1" t="s">
        <v>8</v>
      </c>
      <c r="M1863" s="1">
        <v>65</v>
      </c>
      <c r="N1863" s="1">
        <f t="shared" si="209"/>
        <v>5395</v>
      </c>
      <c r="O1863" s="1" t="s">
        <v>9</v>
      </c>
    </row>
    <row r="1864" spans="1:15" x14ac:dyDescent="0.3">
      <c r="A1864" s="1" t="s">
        <v>657</v>
      </c>
      <c r="B1864" s="1" t="s">
        <v>658</v>
      </c>
      <c r="C1864" s="1" t="str">
        <f t="shared" si="203"/>
        <v>USA</v>
      </c>
      <c r="D1864" s="1" t="s">
        <v>3862</v>
      </c>
      <c r="E1864" s="7" t="str">
        <f>TEXT(DATE(MID(D1864, 13, 4), CHOOSE(MATCH( MID(D1864, 5, 3), {"Jan","Feb","Mar","Apr","May","Jun","Jul","Aug","Sep","Oct","Nov","Dec"}, 0), 1, 2, 3, 4, 5, 6, 7, 8, 9, 10, 11, 12), MID(D1864, 9, 2)), "yyyy-mm-dd")</f>
        <v>2006-12-10</v>
      </c>
      <c r="F1864" s="1" t="str">
        <f t="shared" si="204"/>
        <v>01:47:00</v>
      </c>
      <c r="G1864" s="9" t="str">
        <f t="shared" si="205"/>
        <v>December</v>
      </c>
      <c r="H1864" s="5" t="str">
        <f t="shared" si="206"/>
        <v>2006</v>
      </c>
      <c r="I1864" s="1" t="s">
        <v>3863</v>
      </c>
      <c r="J1864" s="1" t="str">
        <f t="shared" si="207"/>
        <v xml:space="preserve">Space Shuttle Discovery </v>
      </c>
      <c r="K1864" s="1" t="str">
        <f t="shared" si="208"/>
        <v>STS-116</v>
      </c>
      <c r="L1864" s="1" t="s">
        <v>346</v>
      </c>
      <c r="M1864" s="1">
        <v>450</v>
      </c>
      <c r="N1864" s="1">
        <f t="shared" si="209"/>
        <v>37350</v>
      </c>
      <c r="O1864" s="1" t="s">
        <v>9</v>
      </c>
    </row>
    <row r="1865" spans="1:15" x14ac:dyDescent="0.3">
      <c r="A1865" s="1" t="s">
        <v>233</v>
      </c>
      <c r="B1865" s="1" t="s">
        <v>379</v>
      </c>
      <c r="C1865" s="1" t="str">
        <f t="shared" si="203"/>
        <v>France</v>
      </c>
      <c r="D1865" s="1" t="s">
        <v>3864</v>
      </c>
      <c r="E1865" s="7" t="str">
        <f>TEXT(DATE(MID(D1865, 13, 4), CHOOSE(MATCH( MID(D1865, 5, 3), {"Jan","Feb","Mar","Apr","May","Jun","Jul","Aug","Sep","Oct","Nov","Dec"}, 0), 1, 2, 3, 4, 5, 6, 7, 8, 9, 10, 11, 12), MID(D1865, 9, 2)), "yyyy-mm-dd")</f>
        <v>2006-12-08</v>
      </c>
      <c r="F1865" s="1" t="str">
        <f t="shared" si="204"/>
        <v>22:08:00</v>
      </c>
      <c r="G1865" s="9" t="str">
        <f t="shared" si="205"/>
        <v>December</v>
      </c>
      <c r="H1865" s="5" t="str">
        <f t="shared" si="206"/>
        <v>2006</v>
      </c>
      <c r="I1865" s="1" t="s">
        <v>3865</v>
      </c>
      <c r="J1865" s="1" t="str">
        <f t="shared" si="207"/>
        <v xml:space="preserve">Ariane 5 ECA </v>
      </c>
      <c r="K1865" s="1" t="str">
        <f t="shared" si="208"/>
        <v>WildBlue-1 &amp; AMC-18</v>
      </c>
      <c r="L1865" s="1" t="s">
        <v>346</v>
      </c>
      <c r="M1865" s="1">
        <v>200</v>
      </c>
      <c r="N1865" s="1">
        <f t="shared" si="209"/>
        <v>16600</v>
      </c>
      <c r="O1865" s="1" t="s">
        <v>9</v>
      </c>
    </row>
    <row r="1866" spans="1:15" x14ac:dyDescent="0.3">
      <c r="A1866" s="1" t="s">
        <v>14</v>
      </c>
      <c r="B1866" s="1" t="s">
        <v>101</v>
      </c>
      <c r="C1866" s="1" t="str">
        <f t="shared" si="203"/>
        <v>China</v>
      </c>
      <c r="D1866" s="1" t="s">
        <v>3866</v>
      </c>
      <c r="E1866" s="7" t="str">
        <f>TEXT(DATE(MID(D1866, 13, 4), CHOOSE(MATCH( MID(D1866, 5, 3), {"Jan","Feb","Mar","Apr","May","Jun","Jul","Aug","Sep","Oct","Nov","Dec"}, 0), 1, 2, 3, 4, 5, 6, 7, 8, 9, 10, 11, 12), MID(D1866, 9, 2)), "yyyy-mm-dd")</f>
        <v>2006-12-08</v>
      </c>
      <c r="F1866" s="1" t="str">
        <f t="shared" si="204"/>
        <v>00:53:00</v>
      </c>
      <c r="G1866" s="9" t="str">
        <f t="shared" si="205"/>
        <v>December</v>
      </c>
      <c r="H1866" s="5" t="str">
        <f t="shared" si="206"/>
        <v>2006</v>
      </c>
      <c r="I1866" s="1" t="s">
        <v>3867</v>
      </c>
      <c r="J1866" s="1" t="str">
        <f t="shared" si="207"/>
        <v xml:space="preserve">Long March 3A </v>
      </c>
      <c r="K1866" s="1" t="str">
        <f t="shared" si="208"/>
        <v>Fengyun-2D</v>
      </c>
      <c r="L1866" s="1" t="s">
        <v>8</v>
      </c>
      <c r="M1866" s="1">
        <v>69.7</v>
      </c>
      <c r="N1866" s="1">
        <f t="shared" si="209"/>
        <v>5785.1</v>
      </c>
      <c r="O1866" s="1" t="s">
        <v>9</v>
      </c>
    </row>
    <row r="1867" spans="1:15" x14ac:dyDescent="0.3">
      <c r="A1867" s="1" t="s">
        <v>3868</v>
      </c>
      <c r="B1867" s="1" t="s">
        <v>3478</v>
      </c>
      <c r="C1867" s="1" t="str">
        <f t="shared" si="203"/>
        <v>USA</v>
      </c>
      <c r="D1867" s="1" t="s">
        <v>3869</v>
      </c>
      <c r="E1867" s="7" t="str">
        <f>TEXT(DATE(MID(D1867, 13, 4), CHOOSE(MATCH( MID(D1867, 5, 3), {"Jan","Feb","Mar","Apr","May","Jun","Jul","Aug","Sep","Oct","Nov","Dec"}, 0), 1, 2, 3, 4, 5, 6, 7, 8, 9, 10, 11, 12), MID(D1867, 9, 2)), "yyyy-mm-dd")</f>
        <v>2006-11-17</v>
      </c>
      <c r="F1867" s="1" t="str">
        <f t="shared" si="204"/>
        <v>19:12:00</v>
      </c>
      <c r="G1867" s="9" t="str">
        <f t="shared" si="205"/>
        <v>November</v>
      </c>
      <c r="H1867" s="5" t="str">
        <f t="shared" si="206"/>
        <v>2006</v>
      </c>
      <c r="I1867" s="1" t="s">
        <v>3870</v>
      </c>
      <c r="J1867" s="1" t="str">
        <f t="shared" si="207"/>
        <v xml:space="preserve">Delta II 7925 </v>
      </c>
      <c r="K1867" s="1" t="str">
        <f t="shared" si="208"/>
        <v>GPS IIRM-3</v>
      </c>
      <c r="L1867" s="1" t="s">
        <v>346</v>
      </c>
      <c r="M1867" s="1"/>
      <c r="N1867" s="1">
        <f t="shared" si="209"/>
        <v>0</v>
      </c>
      <c r="O1867" s="1" t="s">
        <v>9</v>
      </c>
    </row>
    <row r="1868" spans="1:15" x14ac:dyDescent="0.3">
      <c r="A1868" s="1" t="s">
        <v>1623</v>
      </c>
      <c r="B1868" s="1" t="s">
        <v>529</v>
      </c>
      <c r="C1868" s="1" t="str">
        <f t="shared" si="203"/>
        <v>Kazakhstan</v>
      </c>
      <c r="D1868" s="1" t="s">
        <v>3871</v>
      </c>
      <c r="E1868" s="7" t="str">
        <f>TEXT(DATE(MID(D1868, 13, 4), CHOOSE(MATCH( MID(D1868, 5, 3), {"Jan","Feb","Mar","Apr","May","Jun","Jul","Aug","Sep","Oct","Nov","Dec"}, 0), 1, 2, 3, 4, 5, 6, 7, 8, 9, 10, 11, 12), MID(D1868, 9, 2)), "yyyy-mm-dd")</f>
        <v>2006-11-08</v>
      </c>
      <c r="F1868" s="1" t="str">
        <f t="shared" si="204"/>
        <v>20:01:00</v>
      </c>
      <c r="G1868" s="9" t="str">
        <f t="shared" si="205"/>
        <v>November</v>
      </c>
      <c r="H1868" s="5" t="str">
        <f t="shared" si="206"/>
        <v>2006</v>
      </c>
      <c r="I1868" s="1" t="s">
        <v>3872</v>
      </c>
      <c r="J1868" s="1" t="str">
        <f t="shared" si="207"/>
        <v xml:space="preserve">Proton-M/Briz-M </v>
      </c>
      <c r="K1868" s="1" t="str">
        <f t="shared" si="208"/>
        <v>Arabsat-4B</v>
      </c>
      <c r="L1868" s="1" t="s">
        <v>8</v>
      </c>
      <c r="M1868" s="1">
        <v>65</v>
      </c>
      <c r="N1868" s="1">
        <f t="shared" si="209"/>
        <v>5395</v>
      </c>
      <c r="O1868" s="1" t="s">
        <v>9</v>
      </c>
    </row>
    <row r="1869" spans="1:15" x14ac:dyDescent="0.3">
      <c r="A1869" s="1" t="s">
        <v>3868</v>
      </c>
      <c r="B1869" s="1" t="s">
        <v>745</v>
      </c>
      <c r="C1869" s="1" t="str">
        <f t="shared" si="203"/>
        <v>USA</v>
      </c>
      <c r="D1869" s="1" t="s">
        <v>3873</v>
      </c>
      <c r="E1869" s="7" t="str">
        <f>TEXT(DATE(MID(D1869, 13, 4), CHOOSE(MATCH( MID(D1869, 5, 3), {"Jan","Feb","Mar","Apr","May","Jun","Jul","Aug","Sep","Oct","Nov","Dec"}, 0), 1, 2, 3, 4, 5, 6, 7, 8, 9, 10, 11, 12), MID(D1869, 9, 2)), "yyyy-mm-dd")</f>
        <v>2006-11-04</v>
      </c>
      <c r="F1869" s="1" t="str">
        <f t="shared" si="204"/>
        <v>13:53:00</v>
      </c>
      <c r="G1869" s="9" t="str">
        <f t="shared" si="205"/>
        <v>November</v>
      </c>
      <c r="H1869" s="5" t="str">
        <f t="shared" si="206"/>
        <v>2006</v>
      </c>
      <c r="I1869" s="1" t="s">
        <v>3874</v>
      </c>
      <c r="J1869" s="1" t="str">
        <f t="shared" si="207"/>
        <v xml:space="preserve">Delta IV Medium </v>
      </c>
      <c r="K1869" s="1" t="str">
        <f t="shared" si="208"/>
        <v>DMSP F17</v>
      </c>
      <c r="L1869" s="1" t="s">
        <v>346</v>
      </c>
      <c r="M1869" s="1">
        <v>133</v>
      </c>
      <c r="N1869" s="1">
        <f t="shared" si="209"/>
        <v>11039</v>
      </c>
      <c r="O1869" s="1" t="s">
        <v>9</v>
      </c>
    </row>
    <row r="1870" spans="1:15" x14ac:dyDescent="0.3">
      <c r="A1870" s="1" t="s">
        <v>2701</v>
      </c>
      <c r="B1870" s="1" t="s">
        <v>2702</v>
      </c>
      <c r="C1870" s="1" t="str">
        <f t="shared" si="203"/>
        <v>Pacific Ocean</v>
      </c>
      <c r="D1870" s="1" t="s">
        <v>3875</v>
      </c>
      <c r="E1870" s="7" t="str">
        <f>TEXT(DATE(MID(D1870, 13, 4), CHOOSE(MATCH( MID(D1870, 5, 3), {"Jan","Feb","Mar","Apr","May","Jun","Jul","Aug","Sep","Oct","Nov","Dec"}, 0), 1, 2, 3, 4, 5, 6, 7, 8, 9, 10, 11, 12), MID(D1870, 9, 2)), "yyyy-mm-dd")</f>
        <v>2006-10-30</v>
      </c>
      <c r="F1870" s="1" t="str">
        <f t="shared" si="204"/>
        <v>23:48:00</v>
      </c>
      <c r="G1870" s="9" t="str">
        <f t="shared" si="205"/>
        <v>October</v>
      </c>
      <c r="H1870" s="5" t="str">
        <f t="shared" si="206"/>
        <v>2006</v>
      </c>
      <c r="I1870" s="1" t="s">
        <v>3876</v>
      </c>
      <c r="J1870" s="1" t="str">
        <f t="shared" si="207"/>
        <v xml:space="preserve">Zenit-3 SL </v>
      </c>
      <c r="K1870" s="1" t="str">
        <f t="shared" si="208"/>
        <v>XM-4</v>
      </c>
      <c r="L1870" s="1" t="s">
        <v>346</v>
      </c>
      <c r="M1870" s="1"/>
      <c r="N1870" s="1">
        <f t="shared" si="209"/>
        <v>0</v>
      </c>
      <c r="O1870" s="1" t="s">
        <v>9</v>
      </c>
    </row>
    <row r="1871" spans="1:15" x14ac:dyDescent="0.3">
      <c r="A1871" s="1" t="s">
        <v>14</v>
      </c>
      <c r="B1871" s="1" t="s">
        <v>101</v>
      </c>
      <c r="C1871" s="1" t="str">
        <f t="shared" si="203"/>
        <v>China</v>
      </c>
      <c r="D1871" s="1" t="s">
        <v>3877</v>
      </c>
      <c r="E1871" s="7" t="str">
        <f>TEXT(DATE(MID(D1871, 13, 4), CHOOSE(MATCH( MID(D1871, 5, 3), {"Jan","Feb","Mar","Apr","May","Jun","Jul","Aug","Sep","Oct","Nov","Dec"}, 0), 1, 2, 3, 4, 5, 6, 7, 8, 9, 10, 11, 12), MID(D1871, 9, 2)), "yyyy-mm-dd")</f>
        <v>2006-10-28</v>
      </c>
      <c r="F1871" s="1" t="str">
        <f t="shared" si="204"/>
        <v>16:20:00</v>
      </c>
      <c r="G1871" s="9" t="str">
        <f t="shared" si="205"/>
        <v>October</v>
      </c>
      <c r="H1871" s="5" t="str">
        <f t="shared" si="206"/>
        <v>2006</v>
      </c>
      <c r="I1871" s="1" t="s">
        <v>3878</v>
      </c>
      <c r="J1871" s="1" t="str">
        <f t="shared" si="207"/>
        <v xml:space="preserve">Long March 3B </v>
      </c>
      <c r="K1871" s="1" t="str">
        <f t="shared" si="208"/>
        <v>SinoSat 2</v>
      </c>
      <c r="L1871" s="1" t="s">
        <v>346</v>
      </c>
      <c r="M1871" s="1"/>
      <c r="N1871" s="1">
        <f t="shared" si="209"/>
        <v>0</v>
      </c>
      <c r="O1871" s="1" t="s">
        <v>9</v>
      </c>
    </row>
    <row r="1872" spans="1:15" x14ac:dyDescent="0.3">
      <c r="A1872" s="1" t="s">
        <v>3868</v>
      </c>
      <c r="B1872" s="1" t="s">
        <v>3160</v>
      </c>
      <c r="C1872" s="1" t="str">
        <f t="shared" si="203"/>
        <v>USA</v>
      </c>
      <c r="D1872" s="1" t="s">
        <v>3879</v>
      </c>
      <c r="E1872" s="7" t="str">
        <f>TEXT(DATE(MID(D1872, 13, 4), CHOOSE(MATCH( MID(D1872, 5, 3), {"Jan","Feb","Mar","Apr","May","Jun","Jul","Aug","Sep","Oct","Nov","Dec"}, 0), 1, 2, 3, 4, 5, 6, 7, 8, 9, 10, 11, 12), MID(D1872, 9, 2)), "yyyy-mm-dd")</f>
        <v>2006-10-26</v>
      </c>
      <c r="F1872" s="1" t="str">
        <f t="shared" si="204"/>
        <v>00:52:00</v>
      </c>
      <c r="G1872" s="9" t="str">
        <f t="shared" si="205"/>
        <v>October</v>
      </c>
      <c r="H1872" s="5" t="str">
        <f t="shared" si="206"/>
        <v>2006</v>
      </c>
      <c r="I1872" s="1" t="s">
        <v>3880</v>
      </c>
      <c r="J1872" s="1" t="str">
        <f t="shared" si="207"/>
        <v xml:space="preserve">Delta II 7925-10L </v>
      </c>
      <c r="K1872" s="1" t="str">
        <f t="shared" si="208"/>
        <v>STEREO</v>
      </c>
      <c r="L1872" s="1" t="s">
        <v>346</v>
      </c>
      <c r="M1872" s="1"/>
      <c r="N1872" s="1">
        <f t="shared" si="209"/>
        <v>0</v>
      </c>
      <c r="O1872" s="1" t="s">
        <v>9</v>
      </c>
    </row>
    <row r="1873" spans="1:15" x14ac:dyDescent="0.3">
      <c r="A1873" s="1" t="s">
        <v>14</v>
      </c>
      <c r="B1873" s="1" t="s">
        <v>3524</v>
      </c>
      <c r="C1873" s="1" t="str">
        <f t="shared" si="203"/>
        <v>China</v>
      </c>
      <c r="D1873" s="1" t="s">
        <v>3881</v>
      </c>
      <c r="E1873" s="7" t="str">
        <f>TEXT(DATE(MID(D1873, 13, 4), CHOOSE(MATCH( MID(D1873, 5, 3), {"Jan","Feb","Mar","Apr","May","Jun","Jul","Aug","Sep","Oct","Nov","Dec"}, 0), 1, 2, 3, 4, 5, 6, 7, 8, 9, 10, 11, 12), MID(D1873, 9, 2)), "yyyy-mm-dd")</f>
        <v>2006-10-23</v>
      </c>
      <c r="F1873" s="1" t="str">
        <f t="shared" si="204"/>
        <v>23:34:00</v>
      </c>
      <c r="G1873" s="9" t="str">
        <f t="shared" si="205"/>
        <v>October</v>
      </c>
      <c r="H1873" s="5" t="str">
        <f t="shared" si="206"/>
        <v>2006</v>
      </c>
      <c r="I1873" s="1" t="s">
        <v>3882</v>
      </c>
      <c r="J1873" s="1" t="str">
        <f t="shared" si="207"/>
        <v xml:space="preserve">Long March 4B </v>
      </c>
      <c r="K1873" s="1" t="str">
        <f t="shared" si="208"/>
        <v>Shijian-6C &amp; 6D</v>
      </c>
      <c r="L1873" s="1" t="s">
        <v>8</v>
      </c>
      <c r="M1873" s="1">
        <v>64.680000000000007</v>
      </c>
      <c r="N1873" s="1">
        <f t="shared" si="209"/>
        <v>5368.4400000000005</v>
      </c>
      <c r="O1873" s="1" t="s">
        <v>9</v>
      </c>
    </row>
    <row r="1874" spans="1:15" x14ac:dyDescent="0.3">
      <c r="A1874" s="1" t="s">
        <v>129</v>
      </c>
      <c r="B1874" s="1" t="s">
        <v>1630</v>
      </c>
      <c r="C1874" s="1" t="str">
        <f t="shared" si="203"/>
        <v>Kazakhstan</v>
      </c>
      <c r="D1874" s="1" t="s">
        <v>3883</v>
      </c>
      <c r="E1874" s="7" t="str">
        <f>TEXT(DATE(MID(D1874, 13, 4), CHOOSE(MATCH( MID(D1874, 5, 3), {"Jan","Feb","Mar","Apr","May","Jun","Jul","Aug","Sep","Oct","Nov","Dec"}, 0), 1, 2, 3, 4, 5, 6, 7, 8, 9, 10, 11, 12), MID(D1874, 9, 2)), "yyyy-mm-dd")</f>
        <v>2006-10-23</v>
      </c>
      <c r="F1874" s="1" t="str">
        <f t="shared" si="204"/>
        <v>13:40:00</v>
      </c>
      <c r="G1874" s="9" t="str">
        <f t="shared" si="205"/>
        <v>October</v>
      </c>
      <c r="H1874" s="5" t="str">
        <f t="shared" si="206"/>
        <v>2006</v>
      </c>
      <c r="I1874" s="1" t="s">
        <v>3884</v>
      </c>
      <c r="J1874" s="1" t="str">
        <f t="shared" si="207"/>
        <v xml:space="preserve">Soyuz U </v>
      </c>
      <c r="K1874" s="1" t="str">
        <f t="shared" si="208"/>
        <v>Progress M-58</v>
      </c>
      <c r="L1874" s="1" t="s">
        <v>346</v>
      </c>
      <c r="M1874" s="1">
        <v>20</v>
      </c>
      <c r="N1874" s="1">
        <f t="shared" si="209"/>
        <v>1660</v>
      </c>
      <c r="O1874" s="1" t="s">
        <v>9</v>
      </c>
    </row>
    <row r="1875" spans="1:15" x14ac:dyDescent="0.3">
      <c r="A1875" s="1" t="s">
        <v>1014</v>
      </c>
      <c r="B1875" s="1" t="s">
        <v>130</v>
      </c>
      <c r="C1875" s="1" t="str">
        <f t="shared" si="203"/>
        <v>Kazakhstan</v>
      </c>
      <c r="D1875" s="1" t="s">
        <v>3885</v>
      </c>
      <c r="E1875" s="7" t="str">
        <f>TEXT(DATE(MID(D1875, 13, 4), CHOOSE(MATCH( MID(D1875, 5, 3), {"Jan","Feb","Mar","Apr","May","Jun","Jul","Aug","Sep","Oct","Nov","Dec"}, 0), 1, 2, 3, 4, 5, 6, 7, 8, 9, 10, 11, 12), MID(D1875, 9, 2)), "yyyy-mm-dd")</f>
        <v>2006-10-19</v>
      </c>
      <c r="F1875" s="1" t="str">
        <f t="shared" si="204"/>
        <v>16:28:00</v>
      </c>
      <c r="G1875" s="9" t="str">
        <f t="shared" si="205"/>
        <v>October</v>
      </c>
      <c r="H1875" s="5" t="str">
        <f t="shared" si="206"/>
        <v>2006</v>
      </c>
      <c r="I1875" s="1" t="s">
        <v>3886</v>
      </c>
      <c r="J1875" s="1" t="str">
        <f t="shared" si="207"/>
        <v xml:space="preserve">Soyuz 2.1a/Fregat </v>
      </c>
      <c r="K1875" s="1" t="str">
        <f t="shared" si="208"/>
        <v>MetOp-A</v>
      </c>
      <c r="L1875" s="1" t="s">
        <v>8</v>
      </c>
      <c r="M1875" s="1">
        <v>23</v>
      </c>
      <c r="N1875" s="1">
        <f t="shared" si="209"/>
        <v>1909</v>
      </c>
      <c r="O1875" s="1" t="s">
        <v>9</v>
      </c>
    </row>
    <row r="1876" spans="1:15" x14ac:dyDescent="0.3">
      <c r="A1876" s="1" t="s">
        <v>233</v>
      </c>
      <c r="B1876" s="1" t="s">
        <v>379</v>
      </c>
      <c r="C1876" s="1" t="str">
        <f t="shared" si="203"/>
        <v>France</v>
      </c>
      <c r="D1876" s="1" t="s">
        <v>3887</v>
      </c>
      <c r="E1876" s="7" t="str">
        <f>TEXT(DATE(MID(D1876, 13, 4), CHOOSE(MATCH( MID(D1876, 5, 3), {"Jan","Feb","Mar","Apr","May","Jun","Jul","Aug","Sep","Oct","Nov","Dec"}, 0), 1, 2, 3, 4, 5, 6, 7, 8, 9, 10, 11, 12), MID(D1876, 9, 2)), "yyyy-mm-dd")</f>
        <v>2006-10-13</v>
      </c>
      <c r="F1876" s="1" t="str">
        <f t="shared" si="204"/>
        <v>20:56:00</v>
      </c>
      <c r="G1876" s="9" t="str">
        <f t="shared" si="205"/>
        <v>October</v>
      </c>
      <c r="H1876" s="5" t="str">
        <f t="shared" si="206"/>
        <v>2006</v>
      </c>
      <c r="I1876" s="1" t="s">
        <v>3888</v>
      </c>
      <c r="J1876" s="1" t="str">
        <f t="shared" si="207"/>
        <v xml:space="preserve">Ariane 5 ECA </v>
      </c>
      <c r="K1876" s="1" t="str">
        <f t="shared" si="208"/>
        <v>DirecTV-9S, Optus D1 &amp; LDREX-2</v>
      </c>
      <c r="L1876" s="1" t="s">
        <v>346</v>
      </c>
      <c r="M1876" s="1">
        <v>200</v>
      </c>
      <c r="N1876" s="1">
        <f t="shared" si="209"/>
        <v>16600</v>
      </c>
      <c r="O1876" s="1" t="s">
        <v>9</v>
      </c>
    </row>
    <row r="1877" spans="1:15" x14ac:dyDescent="0.3">
      <c r="A1877" s="1" t="s">
        <v>3868</v>
      </c>
      <c r="B1877" s="1" t="s">
        <v>3478</v>
      </c>
      <c r="C1877" s="1" t="str">
        <f t="shared" si="203"/>
        <v>USA</v>
      </c>
      <c r="D1877" s="1" t="s">
        <v>3889</v>
      </c>
      <c r="E1877" s="7" t="str">
        <f>TEXT(DATE(MID(D1877, 13, 4), CHOOSE(MATCH( MID(D1877, 5, 3), {"Jan","Feb","Mar","Apr","May","Jun","Jul","Aug","Sep","Oct","Nov","Dec"}, 0), 1, 2, 3, 4, 5, 6, 7, 8, 9, 10, 11, 12), MID(D1877, 9, 2)), "yyyy-mm-dd")</f>
        <v>2006-09-25</v>
      </c>
      <c r="F1877" s="1" t="str">
        <f t="shared" si="204"/>
        <v>18:50:00</v>
      </c>
      <c r="G1877" s="9" t="str">
        <f t="shared" si="205"/>
        <v>September</v>
      </c>
      <c r="H1877" s="5" t="str">
        <f t="shared" si="206"/>
        <v>2006</v>
      </c>
      <c r="I1877" s="1" t="s">
        <v>3890</v>
      </c>
      <c r="J1877" s="1" t="str">
        <f t="shared" si="207"/>
        <v xml:space="preserve">Delta II 7925 </v>
      </c>
      <c r="K1877" s="1" t="str">
        <f t="shared" si="208"/>
        <v>GPS IIRM-2</v>
      </c>
      <c r="L1877" s="1" t="s">
        <v>346</v>
      </c>
      <c r="M1877" s="1"/>
      <c r="N1877" s="1">
        <f t="shared" si="209"/>
        <v>0</v>
      </c>
      <c r="O1877" s="1" t="s">
        <v>9</v>
      </c>
    </row>
    <row r="1878" spans="1:15" x14ac:dyDescent="0.3">
      <c r="A1878" s="1" t="s">
        <v>3891</v>
      </c>
      <c r="B1878" s="1" t="s">
        <v>714</v>
      </c>
      <c r="C1878" s="1" t="str">
        <f t="shared" si="203"/>
        <v>Japan</v>
      </c>
      <c r="D1878" s="1" t="s">
        <v>3892</v>
      </c>
      <c r="E1878" s="7" t="str">
        <f>TEXT(DATE(MID(D1878, 13, 4), CHOOSE(MATCH( MID(D1878, 5, 3), {"Jan","Feb","Mar","Apr","May","Jun","Jul","Aug","Sep","Oct","Nov","Dec"}, 0), 1, 2, 3, 4, 5, 6, 7, 8, 9, 10, 11, 12), MID(D1878, 9, 2)), "yyyy-mm-dd")</f>
        <v>2006-09-22</v>
      </c>
      <c r="F1878" s="1" t="str">
        <f t="shared" si="204"/>
        <v>21:36:00</v>
      </c>
      <c r="G1878" s="9" t="str">
        <f t="shared" si="205"/>
        <v>September</v>
      </c>
      <c r="H1878" s="5" t="str">
        <f t="shared" si="206"/>
        <v>2006</v>
      </c>
      <c r="I1878" s="1" t="s">
        <v>3893</v>
      </c>
      <c r="J1878" s="1" t="str">
        <f t="shared" si="207"/>
        <v xml:space="preserve">Mu-V/M-25 </v>
      </c>
      <c r="K1878" s="1" t="str">
        <f t="shared" si="208"/>
        <v>Hinode, Camatai &amp; SSSat 2</v>
      </c>
      <c r="L1878" s="1" t="s">
        <v>346</v>
      </c>
      <c r="M1878" s="1"/>
      <c r="N1878" s="1">
        <f t="shared" si="209"/>
        <v>0</v>
      </c>
      <c r="O1878" s="1" t="s">
        <v>9</v>
      </c>
    </row>
    <row r="1879" spans="1:15" x14ac:dyDescent="0.3">
      <c r="A1879" s="1" t="s">
        <v>129</v>
      </c>
      <c r="B1879" s="1" t="s">
        <v>1630</v>
      </c>
      <c r="C1879" s="1" t="str">
        <f t="shared" si="203"/>
        <v>Kazakhstan</v>
      </c>
      <c r="D1879" s="1" t="s">
        <v>3894</v>
      </c>
      <c r="E1879" s="7" t="str">
        <f>TEXT(DATE(MID(D1879, 13, 4), CHOOSE(MATCH( MID(D1879, 5, 3), {"Jan","Feb","Mar","Apr","May","Jun","Jul","Aug","Sep","Oct","Nov","Dec"}, 0), 1, 2, 3, 4, 5, 6, 7, 8, 9, 10, 11, 12), MID(D1879, 9, 2)), "yyyy-mm-dd")</f>
        <v>2006-09-18</v>
      </c>
      <c r="F1879" s="1" t="str">
        <f t="shared" si="204"/>
        <v>04:08:00</v>
      </c>
      <c r="G1879" s="9" t="str">
        <f t="shared" si="205"/>
        <v>September</v>
      </c>
      <c r="H1879" s="5" t="str">
        <f t="shared" si="206"/>
        <v>2006</v>
      </c>
      <c r="I1879" s="1" t="s">
        <v>3895</v>
      </c>
      <c r="J1879" s="1" t="str">
        <f t="shared" si="207"/>
        <v xml:space="preserve">Soyuz FG </v>
      </c>
      <c r="K1879" s="1" t="str">
        <f t="shared" si="208"/>
        <v>Soyuz TMA-9</v>
      </c>
      <c r="L1879" s="1" t="s">
        <v>346</v>
      </c>
      <c r="M1879" s="1"/>
      <c r="N1879" s="1">
        <f t="shared" si="209"/>
        <v>0</v>
      </c>
      <c r="O1879" s="1" t="s">
        <v>9</v>
      </c>
    </row>
    <row r="1880" spans="1:15" x14ac:dyDescent="0.3">
      <c r="A1880" s="1" t="s">
        <v>4</v>
      </c>
      <c r="B1880" s="1" t="s">
        <v>130</v>
      </c>
      <c r="C1880" s="1" t="str">
        <f t="shared" si="203"/>
        <v>Kazakhstan</v>
      </c>
      <c r="D1880" s="1" t="s">
        <v>3896</v>
      </c>
      <c r="E1880" s="7" t="str">
        <f>TEXT(DATE(MID(D1880, 13, 4), CHOOSE(MATCH( MID(D1880, 5, 3), {"Jan","Feb","Mar","Apr","May","Jun","Jul","Aug","Sep","Oct","Nov","Dec"}, 0), 1, 2, 3, 4, 5, 6, 7, 8, 9, 10, 11, 12), MID(D1880, 9, 2)), "yyyy-mm-dd")</f>
        <v>2006-09-14</v>
      </c>
      <c r="F1880" s="1" t="str">
        <f t="shared" si="204"/>
        <v>13:41:00</v>
      </c>
      <c r="G1880" s="9" t="str">
        <f t="shared" si="205"/>
        <v>September</v>
      </c>
      <c r="H1880" s="5" t="str">
        <f t="shared" si="206"/>
        <v>2006</v>
      </c>
      <c r="I1880" s="1" t="s">
        <v>3897</v>
      </c>
      <c r="J1880" s="1" t="str">
        <f t="shared" si="207"/>
        <v xml:space="preserve">Soyuz U </v>
      </c>
      <c r="K1880" s="1" t="str">
        <f t="shared" si="208"/>
        <v>Cosmos 2423</v>
      </c>
      <c r="L1880" s="1" t="s">
        <v>346</v>
      </c>
      <c r="M1880" s="1">
        <v>20</v>
      </c>
      <c r="N1880" s="1">
        <f t="shared" si="209"/>
        <v>1660</v>
      </c>
      <c r="O1880" s="1" t="s">
        <v>9</v>
      </c>
    </row>
    <row r="1881" spans="1:15" x14ac:dyDescent="0.3">
      <c r="A1881" s="1" t="s">
        <v>14</v>
      </c>
      <c r="B1881" s="1" t="s">
        <v>101</v>
      </c>
      <c r="C1881" s="1" t="str">
        <f t="shared" si="203"/>
        <v>China</v>
      </c>
      <c r="D1881" s="1" t="s">
        <v>3898</v>
      </c>
      <c r="E1881" s="7" t="str">
        <f>TEXT(DATE(MID(D1881, 13, 4), CHOOSE(MATCH( MID(D1881, 5, 3), {"Jan","Feb","Mar","Apr","May","Jun","Jul","Aug","Sep","Oct","Nov","Dec"}, 0), 1, 2, 3, 4, 5, 6, 7, 8, 9, 10, 11, 12), MID(D1881, 9, 2)), "yyyy-mm-dd")</f>
        <v>2006-09-12</v>
      </c>
      <c r="F1881" s="1" t="str">
        <f t="shared" si="204"/>
        <v>16:02:00</v>
      </c>
      <c r="G1881" s="9" t="str">
        <f t="shared" si="205"/>
        <v>September</v>
      </c>
      <c r="H1881" s="5" t="str">
        <f t="shared" si="206"/>
        <v>2006</v>
      </c>
      <c r="I1881" s="1" t="s">
        <v>3899</v>
      </c>
      <c r="J1881" s="1" t="str">
        <f t="shared" si="207"/>
        <v xml:space="preserve">Long March 3A </v>
      </c>
      <c r="K1881" s="1" t="str">
        <f t="shared" si="208"/>
        <v>ChinaSat-22A</v>
      </c>
      <c r="L1881" s="1" t="s">
        <v>8</v>
      </c>
      <c r="M1881" s="1">
        <v>69.7</v>
      </c>
      <c r="N1881" s="1">
        <f t="shared" si="209"/>
        <v>5785.1</v>
      </c>
      <c r="O1881" s="1" t="s">
        <v>9</v>
      </c>
    </row>
    <row r="1882" spans="1:15" x14ac:dyDescent="0.3">
      <c r="A1882" s="1" t="s">
        <v>60</v>
      </c>
      <c r="B1882" s="1" t="s">
        <v>61</v>
      </c>
      <c r="C1882" s="1" t="str">
        <f t="shared" si="203"/>
        <v>Japan</v>
      </c>
      <c r="D1882" s="1" t="s">
        <v>3900</v>
      </c>
      <c r="E1882" s="7" t="str">
        <f>TEXT(DATE(MID(D1882, 13, 4), CHOOSE(MATCH( MID(D1882, 5, 3), {"Jan","Feb","Mar","Apr","May","Jun","Jul","Aug","Sep","Oct","Nov","Dec"}, 0), 1, 2, 3, 4, 5, 6, 7, 8, 9, 10, 11, 12), MID(D1882, 9, 2)), "yyyy-mm-dd")</f>
        <v>2006-09-11</v>
      </c>
      <c r="F1882" s="1" t="str">
        <f t="shared" si="204"/>
        <v>04:35:00</v>
      </c>
      <c r="G1882" s="9" t="str">
        <f t="shared" si="205"/>
        <v>September</v>
      </c>
      <c r="H1882" s="5" t="str">
        <f t="shared" si="206"/>
        <v>2006</v>
      </c>
      <c r="I1882" s="1" t="s">
        <v>3901</v>
      </c>
      <c r="J1882" s="1" t="str">
        <f t="shared" si="207"/>
        <v xml:space="preserve">H-IIA 202 </v>
      </c>
      <c r="K1882" s="1" t="str">
        <f t="shared" si="208"/>
        <v>IGS-Optical 2</v>
      </c>
      <c r="L1882" s="1" t="s">
        <v>8</v>
      </c>
      <c r="M1882" s="1">
        <v>90</v>
      </c>
      <c r="N1882" s="1">
        <f t="shared" si="209"/>
        <v>7470</v>
      </c>
      <c r="O1882" s="1" t="s">
        <v>9</v>
      </c>
    </row>
    <row r="1883" spans="1:15" x14ac:dyDescent="0.3">
      <c r="A1883" s="1" t="s">
        <v>657</v>
      </c>
      <c r="B1883" s="1" t="s">
        <v>658</v>
      </c>
      <c r="C1883" s="1" t="str">
        <f t="shared" si="203"/>
        <v>USA</v>
      </c>
      <c r="D1883" s="1" t="s">
        <v>3902</v>
      </c>
      <c r="E1883" s="7" t="str">
        <f>TEXT(DATE(MID(D1883, 13, 4), CHOOSE(MATCH( MID(D1883, 5, 3), {"Jan","Feb","Mar","Apr","May","Jun","Jul","Aug","Sep","Oct","Nov","Dec"}, 0), 1, 2, 3, 4, 5, 6, 7, 8, 9, 10, 11, 12), MID(D1883, 9, 2)), "yyyy-mm-dd")</f>
        <v>2006-09-09</v>
      </c>
      <c r="F1883" s="1" t="str">
        <f t="shared" si="204"/>
        <v>15:14:00</v>
      </c>
      <c r="G1883" s="9" t="str">
        <f t="shared" si="205"/>
        <v>September</v>
      </c>
      <c r="H1883" s="5" t="str">
        <f t="shared" si="206"/>
        <v>2006</v>
      </c>
      <c r="I1883" s="1" t="s">
        <v>3903</v>
      </c>
      <c r="J1883" s="1" t="str">
        <f t="shared" si="207"/>
        <v xml:space="preserve">Space Shuttle Atlantis </v>
      </c>
      <c r="K1883" s="1" t="str">
        <f t="shared" si="208"/>
        <v>STS-115</v>
      </c>
      <c r="L1883" s="1" t="s">
        <v>346</v>
      </c>
      <c r="M1883" s="1">
        <v>450</v>
      </c>
      <c r="N1883" s="1">
        <f t="shared" si="209"/>
        <v>37350</v>
      </c>
      <c r="O1883" s="1" t="s">
        <v>9</v>
      </c>
    </row>
    <row r="1884" spans="1:15" x14ac:dyDescent="0.3">
      <c r="A1884" s="1" t="s">
        <v>14</v>
      </c>
      <c r="B1884" s="1" t="s">
        <v>90</v>
      </c>
      <c r="C1884" s="1" t="str">
        <f t="shared" si="203"/>
        <v>China</v>
      </c>
      <c r="D1884" s="1" t="s">
        <v>3904</v>
      </c>
      <c r="E1884" s="7" t="str">
        <f>TEXT(DATE(MID(D1884, 13, 4), CHOOSE(MATCH( MID(D1884, 5, 3), {"Jan","Feb","Mar","Apr","May","Jun","Jul","Aug","Sep","Oct","Nov","Dec"}, 0), 1, 2, 3, 4, 5, 6, 7, 8, 9, 10, 11, 12), MID(D1884, 9, 2)), "yyyy-mm-dd")</f>
        <v>2006-09-09</v>
      </c>
      <c r="F1884" s="1" t="str">
        <f t="shared" si="204"/>
        <v>07:00:00</v>
      </c>
      <c r="G1884" s="9" t="str">
        <f t="shared" si="205"/>
        <v>September</v>
      </c>
      <c r="H1884" s="5" t="str">
        <f t="shared" si="206"/>
        <v>2006</v>
      </c>
      <c r="I1884" s="1" t="s">
        <v>3905</v>
      </c>
      <c r="J1884" s="1" t="str">
        <f t="shared" si="207"/>
        <v xml:space="preserve">Long March 2C </v>
      </c>
      <c r="K1884" s="1" t="str">
        <f t="shared" si="208"/>
        <v>Shijian-8</v>
      </c>
      <c r="L1884" s="1" t="s">
        <v>8</v>
      </c>
      <c r="M1884" s="1">
        <v>30.8</v>
      </c>
      <c r="N1884" s="1">
        <f t="shared" si="209"/>
        <v>2556.4</v>
      </c>
      <c r="O1884" s="1" t="s">
        <v>9</v>
      </c>
    </row>
    <row r="1885" spans="1:15" x14ac:dyDescent="0.3">
      <c r="A1885" s="1" t="s">
        <v>2701</v>
      </c>
      <c r="B1885" s="1" t="s">
        <v>2702</v>
      </c>
      <c r="C1885" s="1" t="str">
        <f t="shared" si="203"/>
        <v>Pacific Ocean</v>
      </c>
      <c r="D1885" s="1" t="s">
        <v>3906</v>
      </c>
      <c r="E1885" s="7" t="str">
        <f>TEXT(DATE(MID(D1885, 13, 4), CHOOSE(MATCH( MID(D1885, 5, 3), {"Jan","Feb","Mar","Apr","May","Jun","Jul","Aug","Sep","Oct","Nov","Dec"}, 0), 1, 2, 3, 4, 5, 6, 7, 8, 9, 10, 11, 12), MID(D1885, 9, 2)), "yyyy-mm-dd")</f>
        <v>2006-08-22</v>
      </c>
      <c r="F1885" s="1" t="str">
        <f t="shared" si="204"/>
        <v>03:26:00</v>
      </c>
      <c r="G1885" s="9" t="str">
        <f t="shared" si="205"/>
        <v>August</v>
      </c>
      <c r="H1885" s="5" t="str">
        <f t="shared" si="206"/>
        <v>2006</v>
      </c>
      <c r="I1885" s="1" t="s">
        <v>3907</v>
      </c>
      <c r="J1885" s="1" t="str">
        <f t="shared" si="207"/>
        <v xml:space="preserve">Zenit-3 SL </v>
      </c>
      <c r="K1885" s="1" t="str">
        <f t="shared" si="208"/>
        <v>Koreasat 5</v>
      </c>
      <c r="L1885" s="1" t="s">
        <v>346</v>
      </c>
      <c r="M1885" s="1"/>
      <c r="N1885" s="1">
        <f t="shared" si="209"/>
        <v>0</v>
      </c>
      <c r="O1885" s="1" t="s">
        <v>9</v>
      </c>
    </row>
    <row r="1886" spans="1:15" x14ac:dyDescent="0.3">
      <c r="A1886" s="1" t="s">
        <v>233</v>
      </c>
      <c r="B1886" s="1" t="s">
        <v>379</v>
      </c>
      <c r="C1886" s="1" t="str">
        <f t="shared" si="203"/>
        <v>France</v>
      </c>
      <c r="D1886" s="1" t="s">
        <v>3908</v>
      </c>
      <c r="E1886" s="7" t="str">
        <f>TEXT(DATE(MID(D1886, 13, 4), CHOOSE(MATCH( MID(D1886, 5, 3), {"Jan","Feb","Mar","Apr","May","Jun","Jul","Aug","Sep","Oct","Nov","Dec"}, 0), 1, 2, 3, 4, 5, 6, 7, 8, 9, 10, 11, 12), MID(D1886, 9, 2)), "yyyy-mm-dd")</f>
        <v>2006-08-11</v>
      </c>
      <c r="F1886" s="1" t="str">
        <f t="shared" si="204"/>
        <v>22:15:00</v>
      </c>
      <c r="G1886" s="9" t="str">
        <f t="shared" si="205"/>
        <v>August</v>
      </c>
      <c r="H1886" s="5" t="str">
        <f t="shared" si="206"/>
        <v>2006</v>
      </c>
      <c r="I1886" s="1" t="s">
        <v>3909</v>
      </c>
      <c r="J1886" s="1" t="str">
        <f t="shared" si="207"/>
        <v xml:space="preserve">Ariane 5 ECA </v>
      </c>
      <c r="K1886" s="1" t="str">
        <f t="shared" si="208"/>
        <v>JCSAT-10 &amp; Syracuse 3B</v>
      </c>
      <c r="L1886" s="1" t="s">
        <v>346</v>
      </c>
      <c r="M1886" s="1">
        <v>200</v>
      </c>
      <c r="N1886" s="1">
        <f t="shared" si="209"/>
        <v>16600</v>
      </c>
      <c r="O1886" s="1" t="s">
        <v>9</v>
      </c>
    </row>
    <row r="1887" spans="1:15" x14ac:dyDescent="0.3">
      <c r="A1887" s="1" t="s">
        <v>1623</v>
      </c>
      <c r="B1887" s="1" t="s">
        <v>529</v>
      </c>
      <c r="C1887" s="1" t="str">
        <f t="shared" si="203"/>
        <v>Kazakhstan</v>
      </c>
      <c r="D1887" s="1" t="s">
        <v>3910</v>
      </c>
      <c r="E1887" s="7" t="str">
        <f>TEXT(DATE(MID(D1887, 13, 4), CHOOSE(MATCH( MID(D1887, 5, 3), {"Jan","Feb","Mar","Apr","May","Jun","Jul","Aug","Sep","Oct","Nov","Dec"}, 0), 1, 2, 3, 4, 5, 6, 7, 8, 9, 10, 11, 12), MID(D1887, 9, 2)), "yyyy-mm-dd")</f>
        <v>2006-08-04</v>
      </c>
      <c r="F1887" s="1" t="str">
        <f t="shared" si="204"/>
        <v>21:48:00</v>
      </c>
      <c r="G1887" s="9" t="str">
        <f t="shared" si="205"/>
        <v>August</v>
      </c>
      <c r="H1887" s="5" t="str">
        <f t="shared" si="206"/>
        <v>2006</v>
      </c>
      <c r="I1887" s="1" t="s">
        <v>3911</v>
      </c>
      <c r="J1887" s="1" t="str">
        <f t="shared" si="207"/>
        <v xml:space="preserve">Proton-M/Briz-M </v>
      </c>
      <c r="K1887" s="1" t="str">
        <f t="shared" si="208"/>
        <v>Hotbird 8</v>
      </c>
      <c r="L1887" s="1" t="s">
        <v>8</v>
      </c>
      <c r="M1887" s="1">
        <v>65</v>
      </c>
      <c r="N1887" s="1">
        <f t="shared" si="209"/>
        <v>5395</v>
      </c>
      <c r="O1887" s="1" t="s">
        <v>9</v>
      </c>
    </row>
    <row r="1888" spans="1:15" x14ac:dyDescent="0.3">
      <c r="A1888" s="1" t="s">
        <v>1940</v>
      </c>
      <c r="B1888" s="1" t="s">
        <v>1561</v>
      </c>
      <c r="C1888" s="1" t="str">
        <f t="shared" si="203"/>
        <v>Russia</v>
      </c>
      <c r="D1888" s="1" t="s">
        <v>3912</v>
      </c>
      <c r="E1888" s="7" t="str">
        <f>TEXT(DATE(MID(D1888, 13, 4), CHOOSE(MATCH( MID(D1888, 5, 3), {"Jan","Feb","Mar","Apr","May","Jun","Jul","Aug","Sep","Oct","Nov","Dec"}, 0), 1, 2, 3, 4, 5, 6, 7, 8, 9, 10, 11, 12), MID(D1888, 9, 2)), "yyyy-mm-dd")</f>
        <v>2006-07-28</v>
      </c>
      <c r="F1888" s="1" t="str">
        <f t="shared" si="204"/>
        <v>07:05:00</v>
      </c>
      <c r="G1888" s="9" t="str">
        <f t="shared" si="205"/>
        <v>July</v>
      </c>
      <c r="H1888" s="5" t="str">
        <f t="shared" si="206"/>
        <v>2006</v>
      </c>
      <c r="I1888" s="1" t="s">
        <v>3913</v>
      </c>
      <c r="J1888" s="1" t="str">
        <f t="shared" si="207"/>
        <v xml:space="preserve">Rokot/Briz KM </v>
      </c>
      <c r="K1888" s="1" t="str">
        <f t="shared" si="208"/>
        <v>KompSat-2</v>
      </c>
      <c r="L1888" s="1" t="s">
        <v>346</v>
      </c>
      <c r="M1888" s="1">
        <v>13</v>
      </c>
      <c r="N1888" s="1">
        <f t="shared" si="209"/>
        <v>1079</v>
      </c>
      <c r="O1888" s="1" t="s">
        <v>9</v>
      </c>
    </row>
    <row r="1889" spans="1:15" x14ac:dyDescent="0.3">
      <c r="A1889" s="1" t="s">
        <v>2539</v>
      </c>
      <c r="B1889" s="1" t="s">
        <v>3344</v>
      </c>
      <c r="C1889" s="1" t="str">
        <f t="shared" si="203"/>
        <v>Kazakhstan</v>
      </c>
      <c r="D1889" s="1" t="s">
        <v>3914</v>
      </c>
      <c r="E1889" s="7" t="str">
        <f>TEXT(DATE(MID(D1889, 13, 4), CHOOSE(MATCH( MID(D1889, 5, 3), {"Jan","Feb","Mar","Apr","May","Jun","Jul","Aug","Sep","Oct","Nov","Dec"}, 0), 1, 2, 3, 4, 5, 6, 7, 8, 9, 10, 11, 12), MID(D1889, 9, 2)), "yyyy-mm-dd")</f>
        <v>2006-07-26</v>
      </c>
      <c r="F1889" s="1" t="str">
        <f t="shared" si="204"/>
        <v>19:43:00</v>
      </c>
      <c r="G1889" s="9" t="str">
        <f t="shared" si="205"/>
        <v>July</v>
      </c>
      <c r="H1889" s="5" t="str">
        <f t="shared" si="206"/>
        <v>2006</v>
      </c>
      <c r="I1889" s="1" t="s">
        <v>3915</v>
      </c>
      <c r="J1889" s="1" t="str">
        <f t="shared" si="207"/>
        <v xml:space="preserve">Dnepr </v>
      </c>
      <c r="K1889" s="1" t="str">
        <f t="shared" si="208"/>
        <v>BelKa 1 &amp; Others</v>
      </c>
      <c r="L1889" s="1" t="s">
        <v>346</v>
      </c>
      <c r="M1889" s="1">
        <v>29</v>
      </c>
      <c r="N1889" s="1">
        <f t="shared" si="209"/>
        <v>2407</v>
      </c>
      <c r="O1889" s="1" t="s">
        <v>257</v>
      </c>
    </row>
    <row r="1890" spans="1:15" x14ac:dyDescent="0.3">
      <c r="A1890" s="1" t="s">
        <v>4</v>
      </c>
      <c r="B1890" s="1" t="s">
        <v>3038</v>
      </c>
      <c r="C1890" s="1" t="str">
        <f t="shared" si="203"/>
        <v>Russia</v>
      </c>
      <c r="D1890" s="1" t="s">
        <v>3916</v>
      </c>
      <c r="E1890" s="7" t="str">
        <f>TEXT(DATE(MID(D1890, 13, 4), CHOOSE(MATCH( MID(D1890, 5, 3), {"Jan","Feb","Mar","Apr","May","Jun","Jul","Aug","Sep","Oct","Nov","Dec"}, 0), 1, 2, 3, 4, 5, 6, 7, 8, 9, 10, 11, 12), MID(D1890, 9, 2)), "yyyy-mm-dd")</f>
        <v>2006-07-21</v>
      </c>
      <c r="F1890" s="1" t="str">
        <f t="shared" si="204"/>
        <v>04:20:00</v>
      </c>
      <c r="G1890" s="9" t="str">
        <f t="shared" si="205"/>
        <v>July</v>
      </c>
      <c r="H1890" s="5" t="str">
        <f t="shared" si="206"/>
        <v>2006</v>
      </c>
      <c r="I1890" s="1" t="s">
        <v>3917</v>
      </c>
      <c r="J1890" s="1" t="str">
        <f t="shared" si="207"/>
        <v xml:space="preserve">Molniya-M /Block 2BL </v>
      </c>
      <c r="K1890" s="1" t="str">
        <f t="shared" si="208"/>
        <v>Cosmos 2422</v>
      </c>
      <c r="L1890" s="1" t="s">
        <v>346</v>
      </c>
      <c r="M1890" s="1"/>
      <c r="N1890" s="1">
        <f t="shared" si="209"/>
        <v>0</v>
      </c>
      <c r="O1890" s="1" t="s">
        <v>9</v>
      </c>
    </row>
    <row r="1891" spans="1:15" x14ac:dyDescent="0.3">
      <c r="A1891" s="1" t="s">
        <v>2539</v>
      </c>
      <c r="B1891" s="1" t="s">
        <v>2540</v>
      </c>
      <c r="C1891" s="1" t="str">
        <f t="shared" si="203"/>
        <v>Russia</v>
      </c>
      <c r="D1891" s="1" t="s">
        <v>3918</v>
      </c>
      <c r="E1891" s="7" t="str">
        <f>TEXT(DATE(MID(D1891, 13, 4), CHOOSE(MATCH( MID(D1891, 5, 3), {"Jan","Feb","Mar","Apr","May","Jun","Jul","Aug","Sep","Oct","Nov","Dec"}, 0), 1, 2, 3, 4, 5, 6, 7, 8, 9, 10, 11, 12), MID(D1891, 9, 2)), "yyyy-mm-dd")</f>
        <v>2006-07-12</v>
      </c>
      <c r="F1891" s="1" t="str">
        <f t="shared" si="204"/>
        <v>14:53:00</v>
      </c>
      <c r="G1891" s="9" t="str">
        <f t="shared" si="205"/>
        <v>July</v>
      </c>
      <c r="H1891" s="5" t="str">
        <f t="shared" si="206"/>
        <v>2006</v>
      </c>
      <c r="I1891" s="1" t="s">
        <v>3919</v>
      </c>
      <c r="J1891" s="1" t="str">
        <f t="shared" si="207"/>
        <v xml:space="preserve">Dnepr </v>
      </c>
      <c r="K1891" s="1" t="str">
        <f t="shared" si="208"/>
        <v>Genesis 1</v>
      </c>
      <c r="L1891" s="1" t="s">
        <v>346</v>
      </c>
      <c r="M1891" s="1">
        <v>29</v>
      </c>
      <c r="N1891" s="1">
        <f t="shared" si="209"/>
        <v>2407</v>
      </c>
      <c r="O1891" s="1" t="s">
        <v>9</v>
      </c>
    </row>
    <row r="1892" spans="1:15" x14ac:dyDescent="0.3">
      <c r="A1892" s="1" t="s">
        <v>86</v>
      </c>
      <c r="B1892" s="1" t="s">
        <v>290</v>
      </c>
      <c r="C1892" s="1" t="str">
        <f t="shared" si="203"/>
        <v>India</v>
      </c>
      <c r="D1892" s="1" t="s">
        <v>3920</v>
      </c>
      <c r="E1892" s="7" t="str">
        <f>TEXT(DATE(MID(D1892, 13, 4), CHOOSE(MATCH( MID(D1892, 5, 3), {"Jan","Feb","Mar","Apr","May","Jun","Jul","Aug","Sep","Oct","Nov","Dec"}, 0), 1, 2, 3, 4, 5, 6, 7, 8, 9, 10, 11, 12), MID(D1892, 9, 2)), "yyyy-mm-dd")</f>
        <v>2006-07-10</v>
      </c>
      <c r="F1892" s="1" t="str">
        <f t="shared" si="204"/>
        <v>12:08:00</v>
      </c>
      <c r="G1892" s="9" t="str">
        <f t="shared" si="205"/>
        <v>July</v>
      </c>
      <c r="H1892" s="5" t="str">
        <f t="shared" si="206"/>
        <v>2006</v>
      </c>
      <c r="I1892" s="1" t="s">
        <v>3921</v>
      </c>
      <c r="J1892" s="1" t="str">
        <f t="shared" si="207"/>
        <v xml:space="preserve">GSLV Mk I </v>
      </c>
      <c r="K1892" s="1" t="str">
        <f t="shared" si="208"/>
        <v>INSAT-4C</v>
      </c>
      <c r="L1892" s="1" t="s">
        <v>346</v>
      </c>
      <c r="M1892" s="1">
        <v>47</v>
      </c>
      <c r="N1892" s="1">
        <f t="shared" si="209"/>
        <v>3901</v>
      </c>
      <c r="O1892" s="1" t="s">
        <v>257</v>
      </c>
    </row>
    <row r="1893" spans="1:15" x14ac:dyDescent="0.3">
      <c r="A1893" s="1" t="s">
        <v>657</v>
      </c>
      <c r="B1893" s="1" t="s">
        <v>658</v>
      </c>
      <c r="C1893" s="1" t="str">
        <f t="shared" si="203"/>
        <v>USA</v>
      </c>
      <c r="D1893" s="1" t="s">
        <v>3922</v>
      </c>
      <c r="E1893" s="7" t="str">
        <f>TEXT(DATE(MID(D1893, 13, 4), CHOOSE(MATCH( MID(D1893, 5, 3), {"Jan","Feb","Mar","Apr","May","Jun","Jul","Aug","Sep","Oct","Nov","Dec"}, 0), 1, 2, 3, 4, 5, 6, 7, 8, 9, 10, 11, 12), MID(D1893, 9, 2)), "yyyy-mm-dd")</f>
        <v>2006-07-04</v>
      </c>
      <c r="F1893" s="1" t="str">
        <f t="shared" si="204"/>
        <v>18:37:00</v>
      </c>
      <c r="G1893" s="9" t="str">
        <f t="shared" si="205"/>
        <v>July</v>
      </c>
      <c r="H1893" s="5" t="str">
        <f t="shared" si="206"/>
        <v>2006</v>
      </c>
      <c r="I1893" s="1" t="s">
        <v>3923</v>
      </c>
      <c r="J1893" s="1" t="str">
        <f t="shared" si="207"/>
        <v xml:space="preserve">Space Shuttle Discovery </v>
      </c>
      <c r="K1893" s="1" t="str">
        <f t="shared" si="208"/>
        <v>STS-121</v>
      </c>
      <c r="L1893" s="1" t="s">
        <v>346</v>
      </c>
      <c r="M1893" s="1">
        <v>450</v>
      </c>
      <c r="N1893" s="1">
        <f t="shared" si="209"/>
        <v>37350</v>
      </c>
      <c r="O1893" s="1" t="s">
        <v>9</v>
      </c>
    </row>
    <row r="1894" spans="1:15" x14ac:dyDescent="0.3">
      <c r="A1894" s="1" t="s">
        <v>3868</v>
      </c>
      <c r="B1894" s="1" t="s">
        <v>745</v>
      </c>
      <c r="C1894" s="1" t="str">
        <f t="shared" si="203"/>
        <v>USA</v>
      </c>
      <c r="D1894" s="1" t="s">
        <v>3924</v>
      </c>
      <c r="E1894" s="7" t="str">
        <f>TEXT(DATE(MID(D1894, 13, 4), CHOOSE(MATCH( MID(D1894, 5, 3), {"Jan","Feb","Mar","Apr","May","Jun","Jul","Aug","Sep","Oct","Nov","Dec"}, 0), 1, 2, 3, 4, 5, 6, 7, 8, 9, 10, 11, 12), MID(D1894, 9, 2)), "yyyy-mm-dd")</f>
        <v>2006-06-28</v>
      </c>
      <c r="F1894" s="1" t="str">
        <f t="shared" si="204"/>
        <v>03:33:00</v>
      </c>
      <c r="G1894" s="9" t="str">
        <f t="shared" si="205"/>
        <v>June</v>
      </c>
      <c r="H1894" s="5" t="str">
        <f t="shared" si="206"/>
        <v>2006</v>
      </c>
      <c r="I1894" s="1" t="s">
        <v>3925</v>
      </c>
      <c r="J1894" s="1" t="str">
        <f t="shared" si="207"/>
        <v xml:space="preserve">Delta IV Medium+ (4,2) </v>
      </c>
      <c r="K1894" s="1" t="str">
        <f t="shared" si="208"/>
        <v>NROL-22</v>
      </c>
      <c r="L1894" s="1" t="s">
        <v>346</v>
      </c>
      <c r="M1894" s="1">
        <v>164</v>
      </c>
      <c r="N1894" s="1">
        <f t="shared" si="209"/>
        <v>13612</v>
      </c>
      <c r="O1894" s="1" t="s">
        <v>9</v>
      </c>
    </row>
    <row r="1895" spans="1:15" x14ac:dyDescent="0.3">
      <c r="A1895" s="1" t="s">
        <v>4</v>
      </c>
      <c r="B1895" s="1" t="s">
        <v>3926</v>
      </c>
      <c r="C1895" s="1" t="str">
        <f t="shared" si="203"/>
        <v>Kazakhstan</v>
      </c>
      <c r="D1895" s="1" t="s">
        <v>3927</v>
      </c>
      <c r="E1895" s="7" t="str">
        <f>TEXT(DATE(MID(D1895, 13, 4), CHOOSE(MATCH( MID(D1895, 5, 3), {"Jan","Feb","Mar","Apr","May","Jun","Jul","Aug","Sep","Oct","Nov","Dec"}, 0), 1, 2, 3, 4, 5, 6, 7, 8, 9, 10, 11, 12), MID(D1895, 9, 2)), "yyyy-mm-dd")</f>
        <v>2006-06-25</v>
      </c>
      <c r="F1895" s="1" t="str">
        <f t="shared" si="204"/>
        <v>04:00:00</v>
      </c>
      <c r="G1895" s="9" t="str">
        <f t="shared" si="205"/>
        <v>June</v>
      </c>
      <c r="H1895" s="5" t="str">
        <f t="shared" si="206"/>
        <v>2006</v>
      </c>
      <c r="I1895" s="1" t="s">
        <v>3928</v>
      </c>
      <c r="J1895" s="1" t="str">
        <f t="shared" si="207"/>
        <v xml:space="preserve">Tsyklon-2 </v>
      </c>
      <c r="K1895" s="1" t="str">
        <f t="shared" si="208"/>
        <v>Cosmos 2421</v>
      </c>
      <c r="L1895" s="1" t="s">
        <v>346</v>
      </c>
      <c r="M1895" s="1"/>
      <c r="N1895" s="1">
        <f t="shared" si="209"/>
        <v>0</v>
      </c>
      <c r="O1895" s="1" t="s">
        <v>9</v>
      </c>
    </row>
    <row r="1896" spans="1:15" x14ac:dyDescent="0.3">
      <c r="A1896" s="1" t="s">
        <v>129</v>
      </c>
      <c r="B1896" s="1" t="s">
        <v>1630</v>
      </c>
      <c r="C1896" s="1" t="str">
        <f t="shared" si="203"/>
        <v>Kazakhstan</v>
      </c>
      <c r="D1896" s="1" t="s">
        <v>3929</v>
      </c>
      <c r="E1896" s="7" t="str">
        <f>TEXT(DATE(MID(D1896, 13, 4), CHOOSE(MATCH( MID(D1896, 5, 3), {"Jan","Feb","Mar","Apr","May","Jun","Jul","Aug","Sep","Oct","Nov","Dec"}, 0), 1, 2, 3, 4, 5, 6, 7, 8, 9, 10, 11, 12), MID(D1896, 9, 2)), "yyyy-mm-dd")</f>
        <v>2006-06-24</v>
      </c>
      <c r="F1896" s="1" t="str">
        <f t="shared" si="204"/>
        <v>15:08:00</v>
      </c>
      <c r="G1896" s="9" t="str">
        <f t="shared" si="205"/>
        <v>June</v>
      </c>
      <c r="H1896" s="5" t="str">
        <f t="shared" si="206"/>
        <v>2006</v>
      </c>
      <c r="I1896" s="1" t="s">
        <v>3930</v>
      </c>
      <c r="J1896" s="1" t="str">
        <f t="shared" si="207"/>
        <v xml:space="preserve">Soyuz U </v>
      </c>
      <c r="K1896" s="1" t="str">
        <f t="shared" si="208"/>
        <v>Progress M-57</v>
      </c>
      <c r="L1896" s="1" t="s">
        <v>346</v>
      </c>
      <c r="M1896" s="1">
        <v>20</v>
      </c>
      <c r="N1896" s="1">
        <f t="shared" si="209"/>
        <v>1660</v>
      </c>
      <c r="O1896" s="1" t="s">
        <v>9</v>
      </c>
    </row>
    <row r="1897" spans="1:15" x14ac:dyDescent="0.3">
      <c r="A1897" s="1" t="s">
        <v>3868</v>
      </c>
      <c r="B1897" s="1" t="s">
        <v>3478</v>
      </c>
      <c r="C1897" s="1" t="str">
        <f t="shared" si="203"/>
        <v>USA</v>
      </c>
      <c r="D1897" s="1" t="s">
        <v>3931</v>
      </c>
      <c r="E1897" s="7" t="str">
        <f>TEXT(DATE(MID(D1897, 13, 4), CHOOSE(MATCH( MID(D1897, 5, 3), {"Jan","Feb","Mar","Apr","May","Jun","Jul","Aug","Sep","Oct","Nov","Dec"}, 0), 1, 2, 3, 4, 5, 6, 7, 8, 9, 10, 11, 12), MID(D1897, 9, 2)), "yyyy-mm-dd")</f>
        <v>2006-06-21</v>
      </c>
      <c r="F1897" s="1" t="str">
        <f t="shared" si="204"/>
        <v>22:15:00</v>
      </c>
      <c r="G1897" s="9" t="str">
        <f t="shared" si="205"/>
        <v>June</v>
      </c>
      <c r="H1897" s="5" t="str">
        <f t="shared" si="206"/>
        <v>2006</v>
      </c>
      <c r="I1897" s="1" t="s">
        <v>3932</v>
      </c>
      <c r="J1897" s="1" t="str">
        <f t="shared" si="207"/>
        <v xml:space="preserve">Delta II 7925 </v>
      </c>
      <c r="K1897" s="1" t="str">
        <f t="shared" si="208"/>
        <v>MiTEx</v>
      </c>
      <c r="L1897" s="1" t="s">
        <v>346</v>
      </c>
      <c r="M1897" s="1"/>
      <c r="N1897" s="1">
        <f t="shared" si="209"/>
        <v>0</v>
      </c>
      <c r="O1897" s="1" t="s">
        <v>9</v>
      </c>
    </row>
    <row r="1898" spans="1:15" x14ac:dyDescent="0.3">
      <c r="A1898" s="1" t="s">
        <v>2701</v>
      </c>
      <c r="B1898" s="1" t="s">
        <v>2702</v>
      </c>
      <c r="C1898" s="1" t="str">
        <f t="shared" si="203"/>
        <v>Pacific Ocean</v>
      </c>
      <c r="D1898" s="1" t="s">
        <v>3933</v>
      </c>
      <c r="E1898" s="7" t="str">
        <f>TEXT(DATE(MID(D1898, 13, 4), CHOOSE(MATCH( MID(D1898, 5, 3), {"Jan","Feb","Mar","Apr","May","Jun","Jul","Aug","Sep","Oct","Nov","Dec"}, 0), 1, 2, 3, 4, 5, 6, 7, 8, 9, 10, 11, 12), MID(D1898, 9, 2)), "yyyy-mm-dd")</f>
        <v>2006-06-18</v>
      </c>
      <c r="F1898" s="1" t="str">
        <f t="shared" si="204"/>
        <v>07:49:00</v>
      </c>
      <c r="G1898" s="9" t="str">
        <f t="shared" si="205"/>
        <v>June</v>
      </c>
      <c r="H1898" s="5" t="str">
        <f t="shared" si="206"/>
        <v>2006</v>
      </c>
      <c r="I1898" s="1" t="s">
        <v>3934</v>
      </c>
      <c r="J1898" s="1" t="str">
        <f t="shared" si="207"/>
        <v xml:space="preserve">Zenit-3 SL </v>
      </c>
      <c r="K1898" s="1" t="str">
        <f t="shared" si="208"/>
        <v>Galaxy 16</v>
      </c>
      <c r="L1898" s="1" t="s">
        <v>346</v>
      </c>
      <c r="M1898" s="1"/>
      <c r="N1898" s="1">
        <f t="shared" si="209"/>
        <v>0</v>
      </c>
      <c r="O1898" s="1" t="s">
        <v>9</v>
      </c>
    </row>
    <row r="1899" spans="1:15" x14ac:dyDescent="0.3">
      <c r="A1899" s="1" t="s">
        <v>129</v>
      </c>
      <c r="B1899" s="1" t="s">
        <v>529</v>
      </c>
      <c r="C1899" s="1" t="str">
        <f t="shared" si="203"/>
        <v>Kazakhstan</v>
      </c>
      <c r="D1899" s="1" t="s">
        <v>3935</v>
      </c>
      <c r="E1899" s="7" t="str">
        <f>TEXT(DATE(MID(D1899, 13, 4), CHOOSE(MATCH( MID(D1899, 5, 3), {"Jan","Feb","Mar","Apr","May","Jun","Jul","Aug","Sep","Oct","Nov","Dec"}, 0), 1, 2, 3, 4, 5, 6, 7, 8, 9, 10, 11, 12), MID(D1899, 9, 2)), "yyyy-mm-dd")</f>
        <v>2006-06-17</v>
      </c>
      <c r="F1899" s="1" t="str">
        <f t="shared" si="204"/>
        <v>22:44:00</v>
      </c>
      <c r="G1899" s="9" t="str">
        <f t="shared" si="205"/>
        <v>June</v>
      </c>
      <c r="H1899" s="5" t="str">
        <f t="shared" si="206"/>
        <v>2006</v>
      </c>
      <c r="I1899" s="1" t="s">
        <v>3936</v>
      </c>
      <c r="J1899" s="1" t="str">
        <f t="shared" si="207"/>
        <v xml:space="preserve">Proton K/Block-DM-2 </v>
      </c>
      <c r="K1899" s="1" t="str">
        <f t="shared" si="208"/>
        <v>KazSat-1</v>
      </c>
      <c r="L1899" s="1" t="s">
        <v>346</v>
      </c>
      <c r="M1899" s="1"/>
      <c r="N1899" s="1">
        <f t="shared" si="209"/>
        <v>0</v>
      </c>
      <c r="O1899" s="1" t="s">
        <v>9</v>
      </c>
    </row>
    <row r="1900" spans="1:15" x14ac:dyDescent="0.3">
      <c r="A1900" s="1" t="s">
        <v>4</v>
      </c>
      <c r="B1900" s="1" t="s">
        <v>1630</v>
      </c>
      <c r="C1900" s="1" t="str">
        <f t="shared" si="203"/>
        <v>Kazakhstan</v>
      </c>
      <c r="D1900" s="1" t="s">
        <v>3937</v>
      </c>
      <c r="E1900" s="7" t="str">
        <f>TEXT(DATE(MID(D1900, 13, 4), CHOOSE(MATCH( MID(D1900, 5, 3), {"Jan","Feb","Mar","Apr","May","Jun","Jul","Aug","Sep","Oct","Nov","Dec"}, 0), 1, 2, 3, 4, 5, 6, 7, 8, 9, 10, 11, 12), MID(D1900, 9, 2)), "yyyy-mm-dd")</f>
        <v>2006-06-15</v>
      </c>
      <c r="F1900" s="1" t="str">
        <f t="shared" si="204"/>
        <v>08:00:00</v>
      </c>
      <c r="G1900" s="9" t="str">
        <f t="shared" si="205"/>
        <v>June</v>
      </c>
      <c r="H1900" s="5" t="str">
        <f t="shared" si="206"/>
        <v>2006</v>
      </c>
      <c r="I1900" s="1" t="s">
        <v>3938</v>
      </c>
      <c r="J1900" s="1" t="str">
        <f t="shared" si="207"/>
        <v xml:space="preserve">Soyuz U </v>
      </c>
      <c r="K1900" s="1" t="str">
        <f t="shared" si="208"/>
        <v>Resurs-DK1</v>
      </c>
      <c r="L1900" s="1" t="s">
        <v>346</v>
      </c>
      <c r="M1900" s="1">
        <v>20</v>
      </c>
      <c r="N1900" s="1">
        <f t="shared" si="209"/>
        <v>1660</v>
      </c>
      <c r="O1900" s="1" t="s">
        <v>9</v>
      </c>
    </row>
    <row r="1901" spans="1:15" x14ac:dyDescent="0.3">
      <c r="A1901" s="1" t="s">
        <v>233</v>
      </c>
      <c r="B1901" s="1" t="s">
        <v>379</v>
      </c>
      <c r="C1901" s="1" t="str">
        <f t="shared" si="203"/>
        <v>France</v>
      </c>
      <c r="D1901" s="1" t="s">
        <v>3939</v>
      </c>
      <c r="E1901" s="7" t="str">
        <f>TEXT(DATE(MID(D1901, 13, 4), CHOOSE(MATCH( MID(D1901, 5, 3), {"Jan","Feb","Mar","Apr","May","Jun","Jul","Aug","Sep","Oct","Nov","Dec"}, 0), 1, 2, 3, 4, 5, 6, 7, 8, 9, 10, 11, 12), MID(D1901, 9, 2)), "yyyy-mm-dd")</f>
        <v>2006-05-27</v>
      </c>
      <c r="F1901" s="1" t="str">
        <f t="shared" si="204"/>
        <v>21:09:00</v>
      </c>
      <c r="G1901" s="9" t="str">
        <f t="shared" si="205"/>
        <v>May</v>
      </c>
      <c r="H1901" s="5" t="str">
        <f t="shared" si="206"/>
        <v>2006</v>
      </c>
      <c r="I1901" s="1" t="s">
        <v>3940</v>
      </c>
      <c r="J1901" s="1" t="str">
        <f t="shared" si="207"/>
        <v xml:space="preserve">Ariane 5 ECA </v>
      </c>
      <c r="K1901" s="1" t="str">
        <f t="shared" si="208"/>
        <v>Satmex-6 &amp; Thaicom-5</v>
      </c>
      <c r="L1901" s="1" t="s">
        <v>346</v>
      </c>
      <c r="M1901" s="1">
        <v>200</v>
      </c>
      <c r="N1901" s="1">
        <f t="shared" si="209"/>
        <v>16600</v>
      </c>
      <c r="O1901" s="1" t="s">
        <v>9</v>
      </c>
    </row>
    <row r="1902" spans="1:15" x14ac:dyDescent="0.3">
      <c r="A1902" s="1" t="s">
        <v>3941</v>
      </c>
      <c r="B1902" s="1" t="s">
        <v>3942</v>
      </c>
      <c r="C1902" s="1" t="str">
        <f t="shared" si="203"/>
        <v>Barents Sea</v>
      </c>
      <c r="D1902" s="1" t="s">
        <v>3943</v>
      </c>
      <c r="E1902" s="7" t="str">
        <f>TEXT(DATE(MID(D1902, 13, 4), CHOOSE(MATCH( MID(D1902, 5, 3), {"Jan","Feb","Mar","Apr","May","Jun","Jul","Aug","Sep","Oct","Nov","Dec"}, 0), 1, 2, 3, 4, 5, 6, 7, 8, 9, 10, 11, 12), MID(D1902, 9, 2)), "yyyy-mm-dd")</f>
        <v>2006-05-26</v>
      </c>
      <c r="F1902" s="1" t="str">
        <f t="shared" si="204"/>
        <v>18:50:00</v>
      </c>
      <c r="G1902" s="9" t="str">
        <f t="shared" si="205"/>
        <v>May</v>
      </c>
      <c r="H1902" s="5" t="str">
        <f t="shared" si="206"/>
        <v>2006</v>
      </c>
      <c r="I1902" s="1" t="s">
        <v>3944</v>
      </c>
      <c r="J1902" s="1" t="str">
        <f t="shared" si="207"/>
        <v xml:space="preserve">Shtil' </v>
      </c>
      <c r="K1902" s="1" t="str">
        <f t="shared" si="208"/>
        <v>Kompass-2</v>
      </c>
      <c r="L1902" s="1" t="s">
        <v>346</v>
      </c>
      <c r="M1902" s="1"/>
      <c r="N1902" s="1">
        <f t="shared" si="209"/>
        <v>0</v>
      </c>
      <c r="O1902" s="1" t="s">
        <v>9</v>
      </c>
    </row>
    <row r="1903" spans="1:15" x14ac:dyDescent="0.3">
      <c r="A1903" s="1" t="s">
        <v>3868</v>
      </c>
      <c r="B1903" s="1" t="s">
        <v>390</v>
      </c>
      <c r="C1903" s="1" t="str">
        <f t="shared" si="203"/>
        <v>USA</v>
      </c>
      <c r="D1903" s="1" t="s">
        <v>3945</v>
      </c>
      <c r="E1903" s="7" t="str">
        <f>TEXT(DATE(MID(D1903, 13, 4), CHOOSE(MATCH( MID(D1903, 5, 3), {"Jan","Feb","Mar","Apr","May","Jun","Jul","Aug","Sep","Oct","Nov","Dec"}, 0), 1, 2, 3, 4, 5, 6, 7, 8, 9, 10, 11, 12), MID(D1903, 9, 2)), "yyyy-mm-dd")</f>
        <v>2006-05-24</v>
      </c>
      <c r="F1903" s="1" t="str">
        <f t="shared" si="204"/>
        <v>22:11:00</v>
      </c>
      <c r="G1903" s="9" t="str">
        <f t="shared" si="205"/>
        <v>May</v>
      </c>
      <c r="H1903" s="5" t="str">
        <f t="shared" si="206"/>
        <v>2006</v>
      </c>
      <c r="I1903" s="1" t="s">
        <v>3946</v>
      </c>
      <c r="J1903" s="1" t="str">
        <f t="shared" si="207"/>
        <v xml:space="preserve">Delta IV Medium+ (4,2) </v>
      </c>
      <c r="K1903" s="1" t="str">
        <f t="shared" si="208"/>
        <v>GOES-N (GOES-13)</v>
      </c>
      <c r="L1903" s="1" t="s">
        <v>346</v>
      </c>
      <c r="M1903" s="1">
        <v>164</v>
      </c>
      <c r="N1903" s="1">
        <f t="shared" si="209"/>
        <v>13612</v>
      </c>
      <c r="O1903" s="1" t="s">
        <v>9</v>
      </c>
    </row>
    <row r="1904" spans="1:15" x14ac:dyDescent="0.3">
      <c r="A1904" s="1" t="s">
        <v>4</v>
      </c>
      <c r="B1904" s="1" t="s">
        <v>3038</v>
      </c>
      <c r="C1904" s="1" t="str">
        <f t="shared" si="203"/>
        <v>Russia</v>
      </c>
      <c r="D1904" s="1" t="s">
        <v>3947</v>
      </c>
      <c r="E1904" s="7" t="str">
        <f>TEXT(DATE(MID(D1904, 13, 4), CHOOSE(MATCH( MID(D1904, 5, 3), {"Jan","Feb","Mar","Apr","May","Jun","Jul","Aug","Sep","Oct","Nov","Dec"}, 0), 1, 2, 3, 4, 5, 6, 7, 8, 9, 10, 11, 12), MID(D1904, 9, 2)), "yyyy-mm-dd")</f>
        <v>2006-05-03</v>
      </c>
      <c r="F1904" s="1" t="str">
        <f t="shared" si="204"/>
        <v>17:38:00</v>
      </c>
      <c r="G1904" s="9" t="str">
        <f t="shared" si="205"/>
        <v>May</v>
      </c>
      <c r="H1904" s="5" t="str">
        <f t="shared" si="206"/>
        <v>2006</v>
      </c>
      <c r="I1904" s="1" t="s">
        <v>3948</v>
      </c>
      <c r="J1904" s="1" t="str">
        <f t="shared" si="207"/>
        <v xml:space="preserve">Soyuz U </v>
      </c>
      <c r="K1904" s="1" t="str">
        <f t="shared" si="208"/>
        <v>Cosmos 2420</v>
      </c>
      <c r="L1904" s="1" t="s">
        <v>346</v>
      </c>
      <c r="M1904" s="1">
        <v>20</v>
      </c>
      <c r="N1904" s="1">
        <f t="shared" si="209"/>
        <v>1660</v>
      </c>
      <c r="O1904" s="1" t="s">
        <v>9</v>
      </c>
    </row>
    <row r="1905" spans="1:15" x14ac:dyDescent="0.3">
      <c r="A1905" s="1" t="s">
        <v>3868</v>
      </c>
      <c r="B1905" s="1" t="s">
        <v>114</v>
      </c>
      <c r="C1905" s="1" t="str">
        <f t="shared" si="203"/>
        <v>USA</v>
      </c>
      <c r="D1905" s="1" t="s">
        <v>3949</v>
      </c>
      <c r="E1905" s="7" t="str">
        <f>TEXT(DATE(MID(D1905, 13, 4), CHOOSE(MATCH( MID(D1905, 5, 3), {"Jan","Feb","Mar","Apr","May","Jun","Jul","Aug","Sep","Oct","Nov","Dec"}, 0), 1, 2, 3, 4, 5, 6, 7, 8, 9, 10, 11, 12), MID(D1905, 9, 2)), "yyyy-mm-dd")</f>
        <v>2006-04-28</v>
      </c>
      <c r="F1905" s="1" t="str">
        <f t="shared" si="204"/>
        <v>10:02:00</v>
      </c>
      <c r="G1905" s="9" t="str">
        <f t="shared" si="205"/>
        <v>April</v>
      </c>
      <c r="H1905" s="5" t="str">
        <f t="shared" si="206"/>
        <v>2006</v>
      </c>
      <c r="I1905" s="1" t="s">
        <v>3950</v>
      </c>
      <c r="J1905" s="1" t="str">
        <f t="shared" si="207"/>
        <v xml:space="preserve">Delta II 7420-10C </v>
      </c>
      <c r="K1905" s="1" t="str">
        <f t="shared" si="208"/>
        <v>CloudSat, CALIPSO</v>
      </c>
      <c r="L1905" s="1" t="s">
        <v>346</v>
      </c>
      <c r="M1905" s="1"/>
      <c r="N1905" s="1">
        <f t="shared" si="209"/>
        <v>0</v>
      </c>
      <c r="O1905" s="1" t="s">
        <v>9</v>
      </c>
    </row>
    <row r="1906" spans="1:15" x14ac:dyDescent="0.3">
      <c r="A1906" s="1" t="s">
        <v>14</v>
      </c>
      <c r="B1906" s="1" t="s">
        <v>3524</v>
      </c>
      <c r="C1906" s="1" t="str">
        <f t="shared" si="203"/>
        <v>China</v>
      </c>
      <c r="D1906" s="1" t="s">
        <v>3951</v>
      </c>
      <c r="E1906" s="7" t="str">
        <f>TEXT(DATE(MID(D1906, 13, 4), CHOOSE(MATCH( MID(D1906, 5, 3), {"Jan","Feb","Mar","Apr","May","Jun","Jul","Aug","Sep","Oct","Nov","Dec"}, 0), 1, 2, 3, 4, 5, 6, 7, 8, 9, 10, 11, 12), MID(D1906, 9, 2)), "yyyy-mm-dd")</f>
        <v>2006-04-26</v>
      </c>
      <c r="F1906" s="1" t="str">
        <f t="shared" si="204"/>
        <v>22:48:00</v>
      </c>
      <c r="G1906" s="9" t="str">
        <f t="shared" si="205"/>
        <v>April</v>
      </c>
      <c r="H1906" s="5" t="str">
        <f t="shared" si="206"/>
        <v>2006</v>
      </c>
      <c r="I1906" s="1" t="s">
        <v>3952</v>
      </c>
      <c r="J1906" s="1" t="str">
        <f t="shared" si="207"/>
        <v xml:space="preserve">Long March 4C </v>
      </c>
      <c r="K1906" s="1" t="str">
        <f t="shared" si="208"/>
        <v>Yaogan 1</v>
      </c>
      <c r="L1906" s="1" t="s">
        <v>8</v>
      </c>
      <c r="M1906" s="1">
        <v>64.680000000000007</v>
      </c>
      <c r="N1906" s="1">
        <f t="shared" si="209"/>
        <v>5368.4400000000005</v>
      </c>
      <c r="O1906" s="1" t="s">
        <v>9</v>
      </c>
    </row>
    <row r="1907" spans="1:15" x14ac:dyDescent="0.3">
      <c r="A1907" s="1" t="s">
        <v>3953</v>
      </c>
      <c r="B1907" s="1" t="s">
        <v>3954</v>
      </c>
      <c r="C1907" s="1" t="str">
        <f t="shared" si="203"/>
        <v>Russia</v>
      </c>
      <c r="D1907" s="1" t="s">
        <v>3955</v>
      </c>
      <c r="E1907" s="7" t="str">
        <f>TEXT(DATE(MID(D1907, 13, 4), CHOOSE(MATCH( MID(D1907, 5, 3), {"Jan","Feb","Mar","Apr","May","Jun","Jul","Aug","Sep","Oct","Nov","Dec"}, 0), 1, 2, 3, 4, 5, 6, 7, 8, 9, 10, 11, 12), MID(D1907, 9, 2)), "yyyy-mm-dd")</f>
        <v>2006-04-25</v>
      </c>
      <c r="F1907" s="1" t="str">
        <f t="shared" si="204"/>
        <v>16:47:00</v>
      </c>
      <c r="G1907" s="9" t="str">
        <f t="shared" si="205"/>
        <v>April</v>
      </c>
      <c r="H1907" s="5" t="str">
        <f t="shared" si="206"/>
        <v>2006</v>
      </c>
      <c r="I1907" s="1" t="s">
        <v>3956</v>
      </c>
      <c r="J1907" s="1" t="str">
        <f t="shared" si="207"/>
        <v xml:space="preserve">START-1 </v>
      </c>
      <c r="K1907" s="1" t="str">
        <f t="shared" si="208"/>
        <v>EROS B</v>
      </c>
      <c r="L1907" s="1" t="s">
        <v>346</v>
      </c>
      <c r="M1907" s="1"/>
      <c r="N1907" s="1">
        <f t="shared" si="209"/>
        <v>0</v>
      </c>
      <c r="O1907" s="1" t="s">
        <v>9</v>
      </c>
    </row>
    <row r="1908" spans="1:15" x14ac:dyDescent="0.3">
      <c r="A1908" s="1" t="s">
        <v>129</v>
      </c>
      <c r="B1908" s="1" t="s">
        <v>1630</v>
      </c>
      <c r="C1908" s="1" t="str">
        <f t="shared" si="203"/>
        <v>Kazakhstan</v>
      </c>
      <c r="D1908" s="1" t="s">
        <v>3957</v>
      </c>
      <c r="E1908" s="7" t="str">
        <f>TEXT(DATE(MID(D1908, 13, 4), CHOOSE(MATCH( MID(D1908, 5, 3), {"Jan","Feb","Mar","Apr","May","Jun","Jul","Aug","Sep","Oct","Nov","Dec"}, 0), 1, 2, 3, 4, 5, 6, 7, 8, 9, 10, 11, 12), MID(D1908, 9, 2)), "yyyy-mm-dd")</f>
        <v>2006-04-24</v>
      </c>
      <c r="F1908" s="1" t="str">
        <f t="shared" si="204"/>
        <v>16:03:00</v>
      </c>
      <c r="G1908" s="9" t="str">
        <f t="shared" si="205"/>
        <v>April</v>
      </c>
      <c r="H1908" s="5" t="str">
        <f t="shared" si="206"/>
        <v>2006</v>
      </c>
      <c r="I1908" s="1" t="s">
        <v>3958</v>
      </c>
      <c r="J1908" s="1" t="str">
        <f t="shared" si="207"/>
        <v xml:space="preserve">Soyuz U </v>
      </c>
      <c r="K1908" s="1" t="str">
        <f t="shared" si="208"/>
        <v>Progress M-56</v>
      </c>
      <c r="L1908" s="1" t="s">
        <v>346</v>
      </c>
      <c r="M1908" s="1">
        <v>20</v>
      </c>
      <c r="N1908" s="1">
        <f t="shared" si="209"/>
        <v>1660</v>
      </c>
      <c r="O1908" s="1" t="s">
        <v>9</v>
      </c>
    </row>
    <row r="1909" spans="1:15" x14ac:dyDescent="0.3">
      <c r="A1909" s="1" t="s">
        <v>1623</v>
      </c>
      <c r="B1909" s="1" t="s">
        <v>75</v>
      </c>
      <c r="C1909" s="1" t="str">
        <f t="shared" si="203"/>
        <v>USA</v>
      </c>
      <c r="D1909" s="1" t="s">
        <v>3959</v>
      </c>
      <c r="E1909" s="7" t="str">
        <f>TEXT(DATE(MID(D1909, 13, 4), CHOOSE(MATCH( MID(D1909, 5, 3), {"Jan","Feb","Mar","Apr","May","Jun","Jul","Aug","Sep","Oct","Nov","Dec"}, 0), 1, 2, 3, 4, 5, 6, 7, 8, 9, 10, 11, 12), MID(D1909, 9, 2)), "yyyy-mm-dd")</f>
        <v>2006-04-20</v>
      </c>
      <c r="F1909" s="1" t="str">
        <f t="shared" si="204"/>
        <v>20:27:00</v>
      </c>
      <c r="G1909" s="9" t="str">
        <f t="shared" si="205"/>
        <v>April</v>
      </c>
      <c r="H1909" s="5" t="str">
        <f t="shared" si="206"/>
        <v>2006</v>
      </c>
      <c r="I1909" s="1" t="s">
        <v>3960</v>
      </c>
      <c r="J1909" s="1" t="str">
        <f t="shared" si="207"/>
        <v xml:space="preserve">Atlas V 411 </v>
      </c>
      <c r="K1909" s="1" t="str">
        <f t="shared" si="208"/>
        <v>Astra 1KR</v>
      </c>
      <c r="L1909" s="1" t="s">
        <v>346</v>
      </c>
      <c r="M1909" s="1">
        <v>115</v>
      </c>
      <c r="N1909" s="1">
        <f t="shared" si="209"/>
        <v>9545</v>
      </c>
      <c r="O1909" s="1" t="s">
        <v>9</v>
      </c>
    </row>
    <row r="1910" spans="1:15" x14ac:dyDescent="0.3">
      <c r="A1910" s="1" t="s">
        <v>342</v>
      </c>
      <c r="B1910" s="1" t="s">
        <v>3247</v>
      </c>
      <c r="C1910" s="1" t="str">
        <f t="shared" si="203"/>
        <v>USA</v>
      </c>
      <c r="D1910" s="1" t="s">
        <v>3961</v>
      </c>
      <c r="E1910" s="7" t="str">
        <f>TEXT(DATE(MID(D1910, 13, 4), CHOOSE(MATCH( MID(D1910, 5, 3), {"Jan","Feb","Mar","Apr","May","Jun","Jul","Aug","Sep","Oct","Nov","Dec"}, 0), 1, 2, 3, 4, 5, 6, 7, 8, 9, 10, 11, 12), MID(D1910, 9, 2)), "yyyy-mm-dd")</f>
        <v>2006-04-15</v>
      </c>
      <c r="F1910" s="1" t="str">
        <f t="shared" si="204"/>
        <v>01:40:00</v>
      </c>
      <c r="G1910" s="9" t="str">
        <f t="shared" si="205"/>
        <v>April</v>
      </c>
      <c r="H1910" s="5" t="str">
        <f t="shared" si="206"/>
        <v>2006</v>
      </c>
      <c r="I1910" s="1" t="s">
        <v>3962</v>
      </c>
      <c r="J1910" s="1" t="str">
        <f t="shared" si="207"/>
        <v xml:space="preserve">Minotaur I </v>
      </c>
      <c r="K1910" s="1" t="str">
        <f t="shared" si="208"/>
        <v>COSMIC (FORMOSAT-3)</v>
      </c>
      <c r="L1910" s="1" t="s">
        <v>8</v>
      </c>
      <c r="M1910" s="1">
        <v>40</v>
      </c>
      <c r="N1910" s="1">
        <f t="shared" si="209"/>
        <v>3320</v>
      </c>
      <c r="O1910" s="1" t="s">
        <v>9</v>
      </c>
    </row>
    <row r="1911" spans="1:15" x14ac:dyDescent="0.3">
      <c r="A1911" s="1" t="s">
        <v>2701</v>
      </c>
      <c r="B1911" s="1" t="s">
        <v>2702</v>
      </c>
      <c r="C1911" s="1" t="str">
        <f t="shared" si="203"/>
        <v>Pacific Ocean</v>
      </c>
      <c r="D1911" s="1" t="s">
        <v>3963</v>
      </c>
      <c r="E1911" s="7" t="str">
        <f>TEXT(DATE(MID(D1911, 13, 4), CHOOSE(MATCH( MID(D1911, 5, 3), {"Jan","Feb","Mar","Apr","May","Jun","Jul","Aug","Sep","Oct","Nov","Dec"}, 0), 1, 2, 3, 4, 5, 6, 7, 8, 9, 10, 11, 12), MID(D1911, 9, 2)), "yyyy-mm-dd")</f>
        <v>2006-04-12</v>
      </c>
      <c r="F1911" s="1" t="str">
        <f t="shared" si="204"/>
        <v>23:29:00</v>
      </c>
      <c r="G1911" s="9" t="str">
        <f t="shared" si="205"/>
        <v>April</v>
      </c>
      <c r="H1911" s="5" t="str">
        <f t="shared" si="206"/>
        <v>2006</v>
      </c>
      <c r="I1911" s="1" t="s">
        <v>3964</v>
      </c>
      <c r="J1911" s="1" t="str">
        <f t="shared" si="207"/>
        <v xml:space="preserve">Zenit-3 SL </v>
      </c>
      <c r="K1911" s="1" t="str">
        <f t="shared" si="208"/>
        <v>JCSat-9</v>
      </c>
      <c r="L1911" s="1" t="s">
        <v>346</v>
      </c>
      <c r="M1911" s="1"/>
      <c r="N1911" s="1">
        <f t="shared" si="209"/>
        <v>0</v>
      </c>
      <c r="O1911" s="1" t="s">
        <v>9</v>
      </c>
    </row>
    <row r="1912" spans="1:15" x14ac:dyDescent="0.3">
      <c r="A1912" s="1" t="s">
        <v>129</v>
      </c>
      <c r="B1912" s="1" t="s">
        <v>1630</v>
      </c>
      <c r="C1912" s="1" t="str">
        <f t="shared" si="203"/>
        <v>Kazakhstan</v>
      </c>
      <c r="D1912" s="1" t="s">
        <v>3965</v>
      </c>
      <c r="E1912" s="7" t="str">
        <f>TEXT(DATE(MID(D1912, 13, 4), CHOOSE(MATCH( MID(D1912, 5, 3), {"Jan","Feb","Mar","Apr","May","Jun","Jul","Aug","Sep","Oct","Nov","Dec"}, 0), 1, 2, 3, 4, 5, 6, 7, 8, 9, 10, 11, 12), MID(D1912, 9, 2)), "yyyy-mm-dd")</f>
        <v>2006-03-30</v>
      </c>
      <c r="F1912" s="1" t="str">
        <f t="shared" si="204"/>
        <v>02:30:00</v>
      </c>
      <c r="G1912" s="9" t="str">
        <f t="shared" si="205"/>
        <v>March</v>
      </c>
      <c r="H1912" s="5" t="str">
        <f t="shared" si="206"/>
        <v>2006</v>
      </c>
      <c r="I1912" s="1" t="s">
        <v>3966</v>
      </c>
      <c r="J1912" s="1" t="str">
        <f t="shared" si="207"/>
        <v xml:space="preserve">Soyuz FG </v>
      </c>
      <c r="K1912" s="1" t="str">
        <f t="shared" si="208"/>
        <v>Soyuz TMA-8</v>
      </c>
      <c r="L1912" s="1" t="s">
        <v>346</v>
      </c>
      <c r="M1912" s="1"/>
      <c r="N1912" s="1">
        <f t="shared" si="209"/>
        <v>0</v>
      </c>
      <c r="O1912" s="1" t="s">
        <v>9</v>
      </c>
    </row>
    <row r="1913" spans="1:15" x14ac:dyDescent="0.3">
      <c r="A1913" s="1" t="s">
        <v>10</v>
      </c>
      <c r="B1913" s="1" t="s">
        <v>3491</v>
      </c>
      <c r="C1913" s="1" t="str">
        <f t="shared" si="203"/>
        <v>Marshall Islands</v>
      </c>
      <c r="D1913" s="1" t="s">
        <v>3967</v>
      </c>
      <c r="E1913" s="7" t="str">
        <f>TEXT(DATE(MID(D1913, 13, 4), CHOOSE(MATCH( MID(D1913, 5, 3), {"Jan","Feb","Mar","Apr","May","Jun","Jul","Aug","Sep","Oct","Nov","Dec"}, 0), 1, 2, 3, 4, 5, 6, 7, 8, 9, 10, 11, 12), MID(D1913, 9, 2)), "yyyy-mm-dd")</f>
        <v>2006-03-24</v>
      </c>
      <c r="F1913" s="1" t="str">
        <f t="shared" si="204"/>
        <v>22:30:00</v>
      </c>
      <c r="G1913" s="9" t="str">
        <f t="shared" si="205"/>
        <v>March</v>
      </c>
      <c r="H1913" s="5" t="str">
        <f t="shared" si="206"/>
        <v>2006</v>
      </c>
      <c r="I1913" s="1" t="s">
        <v>3968</v>
      </c>
      <c r="J1913" s="1" t="str">
        <f t="shared" si="207"/>
        <v xml:space="preserve">Falcon 1 </v>
      </c>
      <c r="K1913" s="1" t="str">
        <f t="shared" si="208"/>
        <v>FalconSat-2</v>
      </c>
      <c r="L1913" s="1" t="s">
        <v>346</v>
      </c>
      <c r="M1913" s="1">
        <v>7</v>
      </c>
      <c r="N1913" s="1">
        <f t="shared" si="209"/>
        <v>581</v>
      </c>
      <c r="O1913" s="1" t="s">
        <v>257</v>
      </c>
    </row>
    <row r="1914" spans="1:15" x14ac:dyDescent="0.3">
      <c r="A1914" s="1" t="s">
        <v>342</v>
      </c>
      <c r="B1914" s="1" t="s">
        <v>1200</v>
      </c>
      <c r="C1914" s="1" t="str">
        <f t="shared" si="203"/>
        <v>USA</v>
      </c>
      <c r="D1914" s="1" t="s">
        <v>3969</v>
      </c>
      <c r="E1914" s="7" t="str">
        <f>TEXT(DATE(MID(D1914, 13, 4), CHOOSE(MATCH( MID(D1914, 5, 3), {"Jan","Feb","Mar","Apr","May","Jun","Jul","Aug","Sep","Oct","Nov","Dec"}, 0), 1, 2, 3, 4, 5, 6, 7, 8, 9, 10, 11, 12), MID(D1914, 9, 2)), "yyyy-mm-dd")</f>
        <v>2006-03-22</v>
      </c>
      <c r="F1914" s="1" t="str">
        <f t="shared" si="204"/>
        <v>14:03:00</v>
      </c>
      <c r="G1914" s="9" t="str">
        <f t="shared" si="205"/>
        <v>March</v>
      </c>
      <c r="H1914" s="5" t="str">
        <f t="shared" si="206"/>
        <v>2006</v>
      </c>
      <c r="I1914" s="1" t="s">
        <v>3970</v>
      </c>
      <c r="J1914" s="1" t="str">
        <f t="shared" si="207"/>
        <v xml:space="preserve">Pegasus XL </v>
      </c>
      <c r="K1914" s="1" t="str">
        <f t="shared" si="208"/>
        <v>ST-5</v>
      </c>
      <c r="L1914" s="1" t="s">
        <v>8</v>
      </c>
      <c r="M1914" s="1">
        <v>40</v>
      </c>
      <c r="N1914" s="1">
        <f t="shared" si="209"/>
        <v>3320</v>
      </c>
      <c r="O1914" s="1" t="s">
        <v>9</v>
      </c>
    </row>
    <row r="1915" spans="1:15" x14ac:dyDescent="0.3">
      <c r="A1915" s="1" t="s">
        <v>233</v>
      </c>
      <c r="B1915" s="1" t="s">
        <v>379</v>
      </c>
      <c r="C1915" s="1" t="str">
        <f t="shared" si="203"/>
        <v>France</v>
      </c>
      <c r="D1915" s="1" t="s">
        <v>3971</v>
      </c>
      <c r="E1915" s="7" t="str">
        <f>TEXT(DATE(MID(D1915, 13, 4), CHOOSE(MATCH( MID(D1915, 5, 3), {"Jan","Feb","Mar","Apr","May","Jun","Jul","Aug","Sep","Oct","Nov","Dec"}, 0), 1, 2, 3, 4, 5, 6, 7, 8, 9, 10, 11, 12), MID(D1915, 9, 2)), "yyyy-mm-dd")</f>
        <v>2006-03-11</v>
      </c>
      <c r="F1915" s="1" t="str">
        <f t="shared" si="204"/>
        <v>22:33:00</v>
      </c>
      <c r="G1915" s="9" t="str">
        <f t="shared" si="205"/>
        <v>March</v>
      </c>
      <c r="H1915" s="5" t="str">
        <f t="shared" si="206"/>
        <v>2006</v>
      </c>
      <c r="I1915" s="1" t="s">
        <v>3972</v>
      </c>
      <c r="J1915" s="1" t="str">
        <f t="shared" si="207"/>
        <v xml:space="preserve">Ariane 5 ECA </v>
      </c>
      <c r="K1915" s="1" t="str">
        <f t="shared" si="208"/>
        <v>Spainsat &amp; Hotbird 7A</v>
      </c>
      <c r="L1915" s="1" t="s">
        <v>346</v>
      </c>
      <c r="M1915" s="1">
        <v>200</v>
      </c>
      <c r="N1915" s="1">
        <f t="shared" si="209"/>
        <v>16600</v>
      </c>
      <c r="O1915" s="1" t="s">
        <v>9</v>
      </c>
    </row>
    <row r="1916" spans="1:15" x14ac:dyDescent="0.3">
      <c r="A1916" s="1" t="s">
        <v>1623</v>
      </c>
      <c r="B1916" s="1" t="s">
        <v>529</v>
      </c>
      <c r="C1916" s="1" t="str">
        <f t="shared" si="203"/>
        <v>Kazakhstan</v>
      </c>
      <c r="D1916" s="1" t="s">
        <v>3973</v>
      </c>
      <c r="E1916" s="7" t="str">
        <f>TEXT(DATE(MID(D1916, 13, 4), CHOOSE(MATCH( MID(D1916, 5, 3), {"Jan","Feb","Mar","Apr","May","Jun","Jul","Aug","Sep","Oct","Nov","Dec"}, 0), 1, 2, 3, 4, 5, 6, 7, 8, 9, 10, 11, 12), MID(D1916, 9, 2)), "yyyy-mm-dd")</f>
        <v>2006-02-28</v>
      </c>
      <c r="F1916" s="1" t="str">
        <f t="shared" si="204"/>
        <v>20:10:00</v>
      </c>
      <c r="G1916" s="9" t="str">
        <f t="shared" si="205"/>
        <v>February</v>
      </c>
      <c r="H1916" s="5" t="str">
        <f t="shared" si="206"/>
        <v>2006</v>
      </c>
      <c r="I1916" s="1" t="s">
        <v>3974</v>
      </c>
      <c r="J1916" s="1" t="str">
        <f t="shared" si="207"/>
        <v xml:space="preserve">Proton-M/Briz-M </v>
      </c>
      <c r="K1916" s="1" t="str">
        <f t="shared" si="208"/>
        <v>Arabsat-4A</v>
      </c>
      <c r="L1916" s="1" t="s">
        <v>8</v>
      </c>
      <c r="M1916" s="1">
        <v>65</v>
      </c>
      <c r="N1916" s="1">
        <f t="shared" si="209"/>
        <v>5395</v>
      </c>
      <c r="O1916" s="1" t="s">
        <v>257</v>
      </c>
    </row>
    <row r="1917" spans="1:15" x14ac:dyDescent="0.3">
      <c r="A1917" s="1" t="s">
        <v>3891</v>
      </c>
      <c r="B1917" s="1" t="s">
        <v>714</v>
      </c>
      <c r="C1917" s="1" t="str">
        <f t="shared" si="203"/>
        <v>Japan</v>
      </c>
      <c r="D1917" s="1" t="s">
        <v>3975</v>
      </c>
      <c r="E1917" s="7" t="str">
        <f>TEXT(DATE(MID(D1917, 13, 4), CHOOSE(MATCH( MID(D1917, 5, 3), {"Jan","Feb","Mar","Apr","May","Jun","Jul","Aug","Sep","Oct","Nov","Dec"}, 0), 1, 2, 3, 4, 5, 6, 7, 8, 9, 10, 11, 12), MID(D1917, 9, 2)), "yyyy-mm-dd")</f>
        <v>2006-02-21</v>
      </c>
      <c r="F1917" s="1" t="str">
        <f t="shared" si="204"/>
        <v>21:28:00</v>
      </c>
      <c r="G1917" s="9" t="str">
        <f t="shared" si="205"/>
        <v>February</v>
      </c>
      <c r="H1917" s="5" t="str">
        <f t="shared" si="206"/>
        <v>2006</v>
      </c>
      <c r="I1917" s="1" t="s">
        <v>3976</v>
      </c>
      <c r="J1917" s="1" t="str">
        <f t="shared" si="207"/>
        <v xml:space="preserve">Mu-V/M-25 </v>
      </c>
      <c r="K1917" s="1" t="str">
        <f t="shared" si="208"/>
        <v>Akari, SSSat 1 &amp; CUTE 1.7</v>
      </c>
      <c r="L1917" s="1" t="s">
        <v>346</v>
      </c>
      <c r="M1917" s="1"/>
      <c r="N1917" s="1">
        <f t="shared" si="209"/>
        <v>0</v>
      </c>
      <c r="O1917" s="1" t="s">
        <v>9</v>
      </c>
    </row>
    <row r="1918" spans="1:15" x14ac:dyDescent="0.3">
      <c r="A1918" s="1" t="s">
        <v>60</v>
      </c>
      <c r="B1918" s="1" t="s">
        <v>61</v>
      </c>
      <c r="C1918" s="1" t="str">
        <f t="shared" si="203"/>
        <v>Japan</v>
      </c>
      <c r="D1918" s="1" t="s">
        <v>3977</v>
      </c>
      <c r="E1918" s="7" t="str">
        <f>TEXT(DATE(MID(D1918, 13, 4), CHOOSE(MATCH( MID(D1918, 5, 3), {"Jan","Feb","Mar","Apr","May","Jun","Jul","Aug","Sep","Oct","Nov","Dec"}, 0), 1, 2, 3, 4, 5, 6, 7, 8, 9, 10, 11, 12), MID(D1918, 9, 2)), "yyyy-mm-dd")</f>
        <v>2006-02-18</v>
      </c>
      <c r="F1918" s="1" t="str">
        <f t="shared" si="204"/>
        <v>06:27:00</v>
      </c>
      <c r="G1918" s="9" t="str">
        <f t="shared" si="205"/>
        <v>February</v>
      </c>
      <c r="H1918" s="5" t="str">
        <f t="shared" si="206"/>
        <v>2006</v>
      </c>
      <c r="I1918" s="1" t="s">
        <v>3978</v>
      </c>
      <c r="J1918" s="1" t="str">
        <f t="shared" si="207"/>
        <v xml:space="preserve">H-IIA 2024 </v>
      </c>
      <c r="K1918" s="1" t="str">
        <f t="shared" si="208"/>
        <v>Himawari 7</v>
      </c>
      <c r="L1918" s="1" t="s">
        <v>346</v>
      </c>
      <c r="M1918" s="1"/>
      <c r="N1918" s="1">
        <f t="shared" si="209"/>
        <v>0</v>
      </c>
      <c r="O1918" s="1" t="s">
        <v>9</v>
      </c>
    </row>
    <row r="1919" spans="1:15" x14ac:dyDescent="0.3">
      <c r="A1919" s="1" t="s">
        <v>2701</v>
      </c>
      <c r="B1919" s="1" t="s">
        <v>2702</v>
      </c>
      <c r="C1919" s="1" t="str">
        <f t="shared" si="203"/>
        <v>Pacific Ocean</v>
      </c>
      <c r="D1919" s="1" t="s">
        <v>3979</v>
      </c>
      <c r="E1919" s="7" t="str">
        <f>TEXT(DATE(MID(D1919, 13, 4), CHOOSE(MATCH( MID(D1919, 5, 3), {"Jan","Feb","Mar","Apr","May","Jun","Jul","Aug","Sep","Oct","Nov","Dec"}, 0), 1, 2, 3, 4, 5, 6, 7, 8, 9, 10, 11, 12), MID(D1919, 9, 2)), "yyyy-mm-dd")</f>
        <v>2006-02-15</v>
      </c>
      <c r="F1919" s="1" t="str">
        <f t="shared" si="204"/>
        <v>22:34:00</v>
      </c>
      <c r="G1919" s="9" t="str">
        <f t="shared" si="205"/>
        <v>February</v>
      </c>
      <c r="H1919" s="5" t="str">
        <f t="shared" si="206"/>
        <v>2006</v>
      </c>
      <c r="I1919" s="1" t="s">
        <v>3980</v>
      </c>
      <c r="J1919" s="1" t="str">
        <f t="shared" si="207"/>
        <v xml:space="preserve">Zenit-3 SL </v>
      </c>
      <c r="K1919" s="1" t="str">
        <f t="shared" si="208"/>
        <v>EchoStar-X</v>
      </c>
      <c r="L1919" s="1" t="s">
        <v>346</v>
      </c>
      <c r="M1919" s="1"/>
      <c r="N1919" s="1">
        <f t="shared" si="209"/>
        <v>0</v>
      </c>
      <c r="O1919" s="1" t="s">
        <v>9</v>
      </c>
    </row>
    <row r="1920" spans="1:15" x14ac:dyDescent="0.3">
      <c r="A1920" s="1" t="s">
        <v>60</v>
      </c>
      <c r="B1920" s="1" t="s">
        <v>61</v>
      </c>
      <c r="C1920" s="1" t="str">
        <f t="shared" si="203"/>
        <v>Japan</v>
      </c>
      <c r="D1920" s="1" t="s">
        <v>3981</v>
      </c>
      <c r="E1920" s="7" t="str">
        <f>TEXT(DATE(MID(D1920, 13, 4), CHOOSE(MATCH( MID(D1920, 5, 3), {"Jan","Feb","Mar","Apr","May","Jun","Jul","Aug","Sep","Oct","Nov","Dec"}, 0), 1, 2, 3, 4, 5, 6, 7, 8, 9, 10, 11, 12), MID(D1920, 9, 2)), "yyyy-mm-dd")</f>
        <v>2006-01-24</v>
      </c>
      <c r="F1920" s="1" t="str">
        <f t="shared" si="204"/>
        <v>01:33:00</v>
      </c>
      <c r="G1920" s="9" t="str">
        <f t="shared" si="205"/>
        <v>January</v>
      </c>
      <c r="H1920" s="5" t="str">
        <f t="shared" si="206"/>
        <v>2006</v>
      </c>
      <c r="I1920" s="1" t="s">
        <v>3982</v>
      </c>
      <c r="J1920" s="1" t="str">
        <f t="shared" si="207"/>
        <v xml:space="preserve">H-IIA 2022 </v>
      </c>
      <c r="K1920" s="1" t="str">
        <f t="shared" si="208"/>
        <v>Daichi</v>
      </c>
      <c r="L1920" s="1" t="s">
        <v>346</v>
      </c>
      <c r="M1920" s="1"/>
      <c r="N1920" s="1">
        <f t="shared" si="209"/>
        <v>0</v>
      </c>
      <c r="O1920" s="1" t="s">
        <v>9</v>
      </c>
    </row>
    <row r="1921" spans="1:15" x14ac:dyDescent="0.3">
      <c r="A1921" s="1" t="s">
        <v>1623</v>
      </c>
      <c r="B1921" s="1" t="s">
        <v>75</v>
      </c>
      <c r="C1921" s="1" t="str">
        <f t="shared" si="203"/>
        <v>USA</v>
      </c>
      <c r="D1921" s="1" t="s">
        <v>3983</v>
      </c>
      <c r="E1921" s="7" t="str">
        <f>TEXT(DATE(MID(D1921, 13, 4), CHOOSE(MATCH( MID(D1921, 5, 3), {"Jan","Feb","Mar","Apr","May","Jun","Jul","Aug","Sep","Oct","Nov","Dec"}, 0), 1, 2, 3, 4, 5, 6, 7, 8, 9, 10, 11, 12), MID(D1921, 9, 2)), "yyyy-mm-dd")</f>
        <v>2006-01-19</v>
      </c>
      <c r="F1921" s="1" t="str">
        <f t="shared" si="204"/>
        <v>19:00:00</v>
      </c>
      <c r="G1921" s="9" t="str">
        <f t="shared" si="205"/>
        <v>January</v>
      </c>
      <c r="H1921" s="5" t="str">
        <f t="shared" si="206"/>
        <v>2006</v>
      </c>
      <c r="I1921" s="1" t="s">
        <v>3984</v>
      </c>
      <c r="J1921" s="1" t="str">
        <f t="shared" si="207"/>
        <v xml:space="preserve">Atlas V 551 </v>
      </c>
      <c r="K1921" s="1" t="str">
        <f t="shared" si="208"/>
        <v>New Horizons</v>
      </c>
      <c r="L1921" s="1" t="s">
        <v>8</v>
      </c>
      <c r="M1921" s="1">
        <v>153</v>
      </c>
      <c r="N1921" s="1">
        <f t="shared" si="209"/>
        <v>12699</v>
      </c>
      <c r="O1921" s="1" t="s">
        <v>9</v>
      </c>
    </row>
    <row r="1922" spans="1:15" x14ac:dyDescent="0.3">
      <c r="A1922" s="1" t="s">
        <v>1623</v>
      </c>
      <c r="B1922" s="1" t="s">
        <v>529</v>
      </c>
      <c r="C1922" s="1" t="str">
        <f t="shared" ref="C1922:C1985" si="210">TRIM(MID(B1922, FIND("|", SUBSTITUTE(B1922, ",", "|", LEN(B1922) - LEN(SUBSTITUTE(B1922,",", "" )))) + 1, LEN(B1922)))</f>
        <v>Kazakhstan</v>
      </c>
      <c r="D1922" s="1" t="s">
        <v>3985</v>
      </c>
      <c r="E1922" s="7" t="str">
        <f>TEXT(DATE(MID(D1922, 13, 4), CHOOSE(MATCH( MID(D1922, 5, 3), {"Jan","Feb","Mar","Apr","May","Jun","Jul","Aug","Sep","Oct","Nov","Dec"}, 0), 1, 2, 3, 4, 5, 6, 7, 8, 9, 10, 11, 12), MID(D1922, 9, 2)), "yyyy-mm-dd")</f>
        <v>2005-12-29</v>
      </c>
      <c r="F1922" s="1" t="str">
        <f t="shared" ref="F1922:F1985" si="211">IF(ISNUMBER(FIND(":", D1922)), MID(D1922, FIND(":", D1922)-2, 5) &amp; ":00", "00:00:00")</f>
        <v>02:28:00</v>
      </c>
      <c r="G1922" s="9" t="str">
        <f t="shared" ref="G1922:G1985" si="212">TEXT(E1922, "mmmm")</f>
        <v>December</v>
      </c>
      <c r="H1922" s="5" t="str">
        <f t="shared" ref="H1922:H1985" si="213">TEXT(E1922, "yyyy")</f>
        <v>2005</v>
      </c>
      <c r="I1922" s="1" t="s">
        <v>3986</v>
      </c>
      <c r="J1922" s="1" t="str">
        <f t="shared" ref="J1922:J1985" si="214">LEFT(I1922, FIND("|", I1922) - 1)</f>
        <v xml:space="preserve">Proton-M/Briz-M </v>
      </c>
      <c r="K1922" s="1" t="str">
        <f t="shared" ref="K1922:K1985" si="215">MID(I1922, FIND("|", I1922) + 2, LEN(I1922))</f>
        <v>AMC-23</v>
      </c>
      <c r="L1922" s="1" t="s">
        <v>8</v>
      </c>
      <c r="M1922" s="1">
        <v>65</v>
      </c>
      <c r="N1922" s="1">
        <f t="shared" si="209"/>
        <v>5395</v>
      </c>
      <c r="O1922" s="1" t="s">
        <v>9</v>
      </c>
    </row>
    <row r="1923" spans="1:15" x14ac:dyDescent="0.3">
      <c r="A1923" s="1" t="s">
        <v>1014</v>
      </c>
      <c r="B1923" s="1" t="s">
        <v>130</v>
      </c>
      <c r="C1923" s="1" t="str">
        <f t="shared" si="210"/>
        <v>Kazakhstan</v>
      </c>
      <c r="D1923" s="1" t="s">
        <v>3987</v>
      </c>
      <c r="E1923" s="7" t="str">
        <f>TEXT(DATE(MID(D1923, 13, 4), CHOOSE(MATCH( MID(D1923, 5, 3), {"Jan","Feb","Mar","Apr","May","Jun","Jul","Aug","Sep","Oct","Nov","Dec"}, 0), 1, 2, 3, 4, 5, 6, 7, 8, 9, 10, 11, 12), MID(D1923, 9, 2)), "yyyy-mm-dd")</f>
        <v>2005-12-28</v>
      </c>
      <c r="F1923" s="1" t="str">
        <f t="shared" si="211"/>
        <v>05:19:00</v>
      </c>
      <c r="G1923" s="9" t="str">
        <f t="shared" si="212"/>
        <v>December</v>
      </c>
      <c r="H1923" s="5" t="str">
        <f t="shared" si="213"/>
        <v>2005</v>
      </c>
      <c r="I1923" s="1" t="s">
        <v>3988</v>
      </c>
      <c r="J1923" s="1" t="str">
        <f t="shared" si="214"/>
        <v xml:space="preserve">Soyuz FG/Fregat </v>
      </c>
      <c r="K1923" s="1" t="str">
        <f t="shared" si="215"/>
        <v>GIOVE-A</v>
      </c>
      <c r="L1923" s="1" t="s">
        <v>346</v>
      </c>
      <c r="M1923" s="1"/>
      <c r="N1923" s="1">
        <f t="shared" ref="N1923:N1986" si="216">M1923 * 83</f>
        <v>0</v>
      </c>
      <c r="O1923" s="1" t="s">
        <v>9</v>
      </c>
    </row>
    <row r="1924" spans="1:15" x14ac:dyDescent="0.3">
      <c r="A1924" s="1" t="s">
        <v>4</v>
      </c>
      <c r="B1924" s="1" t="s">
        <v>565</v>
      </c>
      <c r="C1924" s="1" t="str">
        <f t="shared" si="210"/>
        <v>Kazakhstan</v>
      </c>
      <c r="D1924" s="1" t="s">
        <v>3989</v>
      </c>
      <c r="E1924" s="7" t="str">
        <f>TEXT(DATE(MID(D1924, 13, 4), CHOOSE(MATCH( MID(D1924, 5, 3), {"Jan","Feb","Mar","Apr","May","Jun","Jul","Aug","Sep","Oct","Nov","Dec"}, 0), 1, 2, 3, 4, 5, 6, 7, 8, 9, 10, 11, 12), MID(D1924, 9, 2)), "yyyy-mm-dd")</f>
        <v>2005-12-25</v>
      </c>
      <c r="F1924" s="1" t="str">
        <f t="shared" si="211"/>
        <v>05:07:00</v>
      </c>
      <c r="G1924" s="9" t="str">
        <f t="shared" si="212"/>
        <v>December</v>
      </c>
      <c r="H1924" s="5" t="str">
        <f t="shared" si="213"/>
        <v>2005</v>
      </c>
      <c r="I1924" s="1" t="s">
        <v>3990</v>
      </c>
      <c r="J1924" s="1" t="str">
        <f t="shared" si="214"/>
        <v xml:space="preserve">Proton K/Block-DM-2 </v>
      </c>
      <c r="K1924" s="1" t="str">
        <f t="shared" si="215"/>
        <v>Cosmos 2417, 2418 &amp; 2419</v>
      </c>
      <c r="L1924" s="1" t="s">
        <v>346</v>
      </c>
      <c r="M1924" s="1"/>
      <c r="N1924" s="1">
        <f t="shared" si="216"/>
        <v>0</v>
      </c>
      <c r="O1924" s="1" t="s">
        <v>9</v>
      </c>
    </row>
    <row r="1925" spans="1:15" x14ac:dyDescent="0.3">
      <c r="A1925" s="1" t="s">
        <v>233</v>
      </c>
      <c r="B1925" s="1" t="s">
        <v>379</v>
      </c>
      <c r="C1925" s="1" t="str">
        <f t="shared" si="210"/>
        <v>France</v>
      </c>
      <c r="D1925" s="1" t="s">
        <v>3991</v>
      </c>
      <c r="E1925" s="7" t="str">
        <f>TEXT(DATE(MID(D1925, 13, 4), CHOOSE(MATCH( MID(D1925, 5, 3), {"Jan","Feb","Mar","Apr","May","Jun","Jul","Aug","Sep","Oct","Nov","Dec"}, 0), 1, 2, 3, 4, 5, 6, 7, 8, 9, 10, 11, 12), MID(D1925, 9, 2)), "yyyy-mm-dd")</f>
        <v>2005-12-21</v>
      </c>
      <c r="F1925" s="1" t="str">
        <f t="shared" si="211"/>
        <v>22:33:00</v>
      </c>
      <c r="G1925" s="9" t="str">
        <f t="shared" si="212"/>
        <v>December</v>
      </c>
      <c r="H1925" s="5" t="str">
        <f t="shared" si="213"/>
        <v>2005</v>
      </c>
      <c r="I1925" s="1" t="s">
        <v>3992</v>
      </c>
      <c r="J1925" s="1" t="str">
        <f t="shared" si="214"/>
        <v xml:space="preserve">Ariane 5 GS </v>
      </c>
      <c r="K1925" s="1" t="str">
        <f t="shared" si="215"/>
        <v>INSAT-4A &amp; MSG-2</v>
      </c>
      <c r="L1925" s="1" t="s">
        <v>346</v>
      </c>
      <c r="M1925" s="1"/>
      <c r="N1925" s="1">
        <f t="shared" si="216"/>
        <v>0</v>
      </c>
      <c r="O1925" s="1" t="s">
        <v>9</v>
      </c>
    </row>
    <row r="1926" spans="1:15" x14ac:dyDescent="0.3">
      <c r="A1926" s="1" t="s">
        <v>4</v>
      </c>
      <c r="B1926" s="1" t="s">
        <v>3373</v>
      </c>
      <c r="C1926" s="1" t="str">
        <f t="shared" si="210"/>
        <v>Russia</v>
      </c>
      <c r="D1926" s="1" t="s">
        <v>3993</v>
      </c>
      <c r="E1926" s="7" t="str">
        <f>TEXT(DATE(MID(D1926, 13, 4), CHOOSE(MATCH( MID(D1926, 5, 3), {"Jan","Feb","Mar","Apr","May","Jun","Jul","Aug","Sep","Oct","Nov","Dec"}, 0), 1, 2, 3, 4, 5, 6, 7, 8, 9, 10, 11, 12), MID(D1926, 9, 2)), "yyyy-mm-dd")</f>
        <v>2005-12-21</v>
      </c>
      <c r="F1926" s="1" t="str">
        <f t="shared" si="211"/>
        <v>19:34:00</v>
      </c>
      <c r="G1926" s="9" t="str">
        <f t="shared" si="212"/>
        <v>December</v>
      </c>
      <c r="H1926" s="5" t="str">
        <f t="shared" si="213"/>
        <v>2005</v>
      </c>
      <c r="I1926" s="1" t="s">
        <v>3994</v>
      </c>
      <c r="J1926" s="1" t="str">
        <f t="shared" si="214"/>
        <v xml:space="preserve">Cosmos-3M </v>
      </c>
      <c r="K1926" s="1" t="str">
        <f t="shared" si="215"/>
        <v>Cosmos 2416</v>
      </c>
      <c r="L1926" s="1" t="s">
        <v>346</v>
      </c>
      <c r="M1926" s="1"/>
      <c r="N1926" s="1">
        <f t="shared" si="216"/>
        <v>0</v>
      </c>
      <c r="O1926" s="1" t="s">
        <v>9</v>
      </c>
    </row>
    <row r="1927" spans="1:15" x14ac:dyDescent="0.3">
      <c r="A1927" s="1" t="s">
        <v>129</v>
      </c>
      <c r="B1927" s="1" t="s">
        <v>1630</v>
      </c>
      <c r="C1927" s="1" t="str">
        <f t="shared" si="210"/>
        <v>Kazakhstan</v>
      </c>
      <c r="D1927" s="1" t="s">
        <v>3995</v>
      </c>
      <c r="E1927" s="7" t="str">
        <f>TEXT(DATE(MID(D1927, 13, 4), CHOOSE(MATCH( MID(D1927, 5, 3), {"Jan","Feb","Mar","Apr","May","Jun","Jul","Aug","Sep","Oct","Nov","Dec"}, 0), 1, 2, 3, 4, 5, 6, 7, 8, 9, 10, 11, 12), MID(D1927, 9, 2)), "yyyy-mm-dd")</f>
        <v>2005-12-21</v>
      </c>
      <c r="F1927" s="1" t="str">
        <f t="shared" si="211"/>
        <v>18:38:00</v>
      </c>
      <c r="G1927" s="9" t="str">
        <f t="shared" si="212"/>
        <v>December</v>
      </c>
      <c r="H1927" s="5" t="str">
        <f t="shared" si="213"/>
        <v>2005</v>
      </c>
      <c r="I1927" s="1" t="s">
        <v>3996</v>
      </c>
      <c r="J1927" s="1" t="str">
        <f t="shared" si="214"/>
        <v xml:space="preserve">Soyuz U </v>
      </c>
      <c r="K1927" s="1" t="str">
        <f t="shared" si="215"/>
        <v>Progress M-55</v>
      </c>
      <c r="L1927" s="1" t="s">
        <v>346</v>
      </c>
      <c r="M1927" s="1">
        <v>20</v>
      </c>
      <c r="N1927" s="1">
        <f t="shared" si="216"/>
        <v>1660</v>
      </c>
      <c r="O1927" s="1" t="s">
        <v>9</v>
      </c>
    </row>
    <row r="1928" spans="1:15" x14ac:dyDescent="0.3">
      <c r="A1928" s="1" t="s">
        <v>233</v>
      </c>
      <c r="B1928" s="1" t="s">
        <v>379</v>
      </c>
      <c r="C1928" s="1" t="str">
        <f t="shared" si="210"/>
        <v>France</v>
      </c>
      <c r="D1928" s="1" t="s">
        <v>3997</v>
      </c>
      <c r="E1928" s="7" t="str">
        <f>TEXT(DATE(MID(D1928, 13, 4), CHOOSE(MATCH( MID(D1928, 5, 3), {"Jan","Feb","Mar","Apr","May","Jun","Jul","Aug","Sep","Oct","Nov","Dec"}, 0), 1, 2, 3, 4, 5, 6, 7, 8, 9, 10, 11, 12), MID(D1928, 9, 2)), "yyyy-mm-dd")</f>
        <v>2005-11-16</v>
      </c>
      <c r="F1928" s="1" t="str">
        <f t="shared" si="211"/>
        <v>23:46:00</v>
      </c>
      <c r="G1928" s="9" t="str">
        <f t="shared" si="212"/>
        <v>November</v>
      </c>
      <c r="H1928" s="5" t="str">
        <f t="shared" si="213"/>
        <v>2005</v>
      </c>
      <c r="I1928" s="1" t="s">
        <v>3998</v>
      </c>
      <c r="J1928" s="1" t="str">
        <f t="shared" si="214"/>
        <v xml:space="preserve">Ariane 5 ECA </v>
      </c>
      <c r="K1928" s="1" t="str">
        <f t="shared" si="215"/>
        <v>Spaceway-2 &amp; Telkom-2</v>
      </c>
      <c r="L1928" s="1" t="s">
        <v>346</v>
      </c>
      <c r="M1928" s="1">
        <v>200</v>
      </c>
      <c r="N1928" s="1">
        <f t="shared" si="216"/>
        <v>16600</v>
      </c>
      <c r="O1928" s="1" t="s">
        <v>9</v>
      </c>
    </row>
    <row r="1929" spans="1:15" x14ac:dyDescent="0.3">
      <c r="A1929" s="1" t="s">
        <v>1014</v>
      </c>
      <c r="B1929" s="1" t="s">
        <v>130</v>
      </c>
      <c r="C1929" s="1" t="str">
        <f t="shared" si="210"/>
        <v>Kazakhstan</v>
      </c>
      <c r="D1929" s="1" t="s">
        <v>3999</v>
      </c>
      <c r="E1929" s="7" t="str">
        <f>TEXT(DATE(MID(D1929, 13, 4), CHOOSE(MATCH( MID(D1929, 5, 3), {"Jan","Feb","Mar","Apr","May","Jun","Jul","Aug","Sep","Oct","Nov","Dec"}, 0), 1, 2, 3, 4, 5, 6, 7, 8, 9, 10, 11, 12), MID(D1929, 9, 2)), "yyyy-mm-dd")</f>
        <v>2005-11-09</v>
      </c>
      <c r="F1929" s="1" t="str">
        <f t="shared" si="211"/>
        <v>03:33:00</v>
      </c>
      <c r="G1929" s="9" t="str">
        <f t="shared" si="212"/>
        <v>November</v>
      </c>
      <c r="H1929" s="5" t="str">
        <f t="shared" si="213"/>
        <v>2005</v>
      </c>
      <c r="I1929" s="1" t="s">
        <v>4000</v>
      </c>
      <c r="J1929" s="1" t="str">
        <f t="shared" si="214"/>
        <v xml:space="preserve">Soyuz FG/Fregat </v>
      </c>
      <c r="K1929" s="1" t="str">
        <f t="shared" si="215"/>
        <v>Venus Express</v>
      </c>
      <c r="L1929" s="1" t="s">
        <v>346</v>
      </c>
      <c r="M1929" s="1"/>
      <c r="N1929" s="1">
        <f t="shared" si="216"/>
        <v>0</v>
      </c>
      <c r="O1929" s="1" t="s">
        <v>9</v>
      </c>
    </row>
    <row r="1930" spans="1:15" x14ac:dyDescent="0.3">
      <c r="A1930" s="1" t="s">
        <v>2701</v>
      </c>
      <c r="B1930" s="1" t="s">
        <v>2702</v>
      </c>
      <c r="C1930" s="1" t="str">
        <f t="shared" si="210"/>
        <v>Pacific Ocean</v>
      </c>
      <c r="D1930" s="1" t="s">
        <v>4001</v>
      </c>
      <c r="E1930" s="7" t="str">
        <f>TEXT(DATE(MID(D1930, 13, 4), CHOOSE(MATCH( MID(D1930, 5, 3), {"Jan","Feb","Mar","Apr","May","Jun","Jul","Aug","Sep","Oct","Nov","Dec"}, 0), 1, 2, 3, 4, 5, 6, 7, 8, 9, 10, 11, 12), MID(D1930, 9, 2)), "yyyy-mm-dd")</f>
        <v>2005-11-08</v>
      </c>
      <c r="F1930" s="1" t="str">
        <f t="shared" si="211"/>
        <v>14:06:00</v>
      </c>
      <c r="G1930" s="9" t="str">
        <f t="shared" si="212"/>
        <v>November</v>
      </c>
      <c r="H1930" s="5" t="str">
        <f t="shared" si="213"/>
        <v>2005</v>
      </c>
      <c r="I1930" s="1" t="s">
        <v>4002</v>
      </c>
      <c r="J1930" s="1" t="str">
        <f t="shared" si="214"/>
        <v xml:space="preserve">Zenit-3 SL </v>
      </c>
      <c r="K1930" s="1" t="str">
        <f t="shared" si="215"/>
        <v>Inmarsat 4F-2</v>
      </c>
      <c r="L1930" s="1" t="s">
        <v>346</v>
      </c>
      <c r="M1930" s="1"/>
      <c r="N1930" s="1">
        <f t="shared" si="216"/>
        <v>0</v>
      </c>
      <c r="O1930" s="1" t="s">
        <v>9</v>
      </c>
    </row>
    <row r="1931" spans="1:15" x14ac:dyDescent="0.3">
      <c r="A1931" s="1" t="s">
        <v>4</v>
      </c>
      <c r="B1931" s="1" t="s">
        <v>3373</v>
      </c>
      <c r="C1931" s="1" t="str">
        <f t="shared" si="210"/>
        <v>Russia</v>
      </c>
      <c r="D1931" s="1" t="s">
        <v>4003</v>
      </c>
      <c r="E1931" s="7" t="str">
        <f>TEXT(DATE(MID(D1931, 13, 4), CHOOSE(MATCH( MID(D1931, 5, 3), {"Jan","Feb","Mar","Apr","May","Jun","Jul","Aug","Sep","Oct","Nov","Dec"}, 0), 1, 2, 3, 4, 5, 6, 7, 8, 9, 10, 11, 12), MID(D1931, 9, 2)), "yyyy-mm-dd")</f>
        <v>2005-10-27</v>
      </c>
      <c r="F1931" s="1" t="str">
        <f t="shared" si="211"/>
        <v>06:52:00</v>
      </c>
      <c r="G1931" s="9" t="str">
        <f t="shared" si="212"/>
        <v>October</v>
      </c>
      <c r="H1931" s="5" t="str">
        <f t="shared" si="213"/>
        <v>2005</v>
      </c>
      <c r="I1931" s="1" t="s">
        <v>4004</v>
      </c>
      <c r="J1931" s="1" t="str">
        <f t="shared" si="214"/>
        <v xml:space="preserve">Cosmos-3M </v>
      </c>
      <c r="K1931" s="1" t="str">
        <f t="shared" si="215"/>
        <v>TopSat 1 &amp; Others</v>
      </c>
      <c r="L1931" s="1" t="s">
        <v>346</v>
      </c>
      <c r="M1931" s="1"/>
      <c r="N1931" s="1">
        <f t="shared" si="216"/>
        <v>0</v>
      </c>
      <c r="O1931" s="1" t="s">
        <v>9</v>
      </c>
    </row>
    <row r="1932" spans="1:15" x14ac:dyDescent="0.3">
      <c r="A1932" s="1" t="s">
        <v>4005</v>
      </c>
      <c r="B1932" s="1" t="s">
        <v>27</v>
      </c>
      <c r="C1932" s="1" t="str">
        <f t="shared" si="210"/>
        <v>USA</v>
      </c>
      <c r="D1932" s="1" t="s">
        <v>4006</v>
      </c>
      <c r="E1932" s="7" t="str">
        <f>TEXT(DATE(MID(D1932, 13, 4), CHOOSE(MATCH( MID(D1932, 5, 3), {"Jan","Feb","Mar","Apr","May","Jun","Jul","Aug","Sep","Oct","Nov","Dec"}, 0), 1, 2, 3, 4, 5, 6, 7, 8, 9, 10, 11, 12), MID(D1932, 9, 2)), "yyyy-mm-dd")</f>
        <v>2005-10-19</v>
      </c>
      <c r="F1932" s="1" t="str">
        <f t="shared" si="211"/>
        <v>18:05:00</v>
      </c>
      <c r="G1932" s="9" t="str">
        <f t="shared" si="212"/>
        <v>October</v>
      </c>
      <c r="H1932" s="5" t="str">
        <f t="shared" si="213"/>
        <v>2005</v>
      </c>
      <c r="I1932" s="1" t="s">
        <v>4007</v>
      </c>
      <c r="J1932" s="1" t="str">
        <f t="shared" si="214"/>
        <v xml:space="preserve">Titan IV(404)B </v>
      </c>
      <c r="K1932" s="1" t="str">
        <f t="shared" si="215"/>
        <v>KH-11 14 (NROL-20)</v>
      </c>
      <c r="L1932" s="1" t="s">
        <v>346</v>
      </c>
      <c r="M1932" s="1"/>
      <c r="N1932" s="1">
        <f t="shared" si="216"/>
        <v>0</v>
      </c>
      <c r="O1932" s="1" t="s">
        <v>9</v>
      </c>
    </row>
    <row r="1933" spans="1:15" x14ac:dyDescent="0.3">
      <c r="A1933" s="1" t="s">
        <v>233</v>
      </c>
      <c r="B1933" s="1" t="s">
        <v>379</v>
      </c>
      <c r="C1933" s="1" t="str">
        <f t="shared" si="210"/>
        <v>France</v>
      </c>
      <c r="D1933" s="1" t="s">
        <v>4008</v>
      </c>
      <c r="E1933" s="7" t="str">
        <f>TEXT(DATE(MID(D1933, 13, 4), CHOOSE(MATCH( MID(D1933, 5, 3), {"Jan","Feb","Mar","Apr","May","Jun","Jul","Aug","Sep","Oct","Nov","Dec"}, 0), 1, 2, 3, 4, 5, 6, 7, 8, 9, 10, 11, 12), MID(D1933, 9, 2)), "yyyy-mm-dd")</f>
        <v>2005-10-13</v>
      </c>
      <c r="F1933" s="1" t="str">
        <f t="shared" si="211"/>
        <v>22:32:00</v>
      </c>
      <c r="G1933" s="9" t="str">
        <f t="shared" si="212"/>
        <v>October</v>
      </c>
      <c r="H1933" s="5" t="str">
        <f t="shared" si="213"/>
        <v>2005</v>
      </c>
      <c r="I1933" s="1" t="s">
        <v>4009</v>
      </c>
      <c r="J1933" s="1" t="str">
        <f t="shared" si="214"/>
        <v xml:space="preserve">Ariane 5 GS </v>
      </c>
      <c r="K1933" s="1" t="str">
        <f t="shared" si="215"/>
        <v>Syracuse 3A &amp; Galaxy 15</v>
      </c>
      <c r="L1933" s="1" t="s">
        <v>346</v>
      </c>
      <c r="M1933" s="1"/>
      <c r="N1933" s="1">
        <f t="shared" si="216"/>
        <v>0</v>
      </c>
      <c r="O1933" s="1" t="s">
        <v>9</v>
      </c>
    </row>
    <row r="1934" spans="1:15" x14ac:dyDescent="0.3">
      <c r="A1934" s="1" t="s">
        <v>14</v>
      </c>
      <c r="B1934" s="1" t="s">
        <v>138</v>
      </c>
      <c r="C1934" s="1" t="str">
        <f t="shared" si="210"/>
        <v>China</v>
      </c>
      <c r="D1934" s="1" t="s">
        <v>4010</v>
      </c>
      <c r="E1934" s="7" t="str">
        <f>TEXT(DATE(MID(D1934, 13, 4), CHOOSE(MATCH( MID(D1934, 5, 3), {"Jan","Feb","Mar","Apr","May","Jun","Jul","Aug","Sep","Oct","Nov","Dec"}, 0), 1, 2, 3, 4, 5, 6, 7, 8, 9, 10, 11, 12), MID(D1934, 9, 2)), "yyyy-mm-dd")</f>
        <v>2005-10-12</v>
      </c>
      <c r="F1934" s="1" t="str">
        <f t="shared" si="211"/>
        <v>01:00:00</v>
      </c>
      <c r="G1934" s="9" t="str">
        <f t="shared" si="212"/>
        <v>October</v>
      </c>
      <c r="H1934" s="5" t="str">
        <f t="shared" si="213"/>
        <v>2005</v>
      </c>
      <c r="I1934" s="1" t="s">
        <v>4011</v>
      </c>
      <c r="J1934" s="1" t="str">
        <f t="shared" si="214"/>
        <v xml:space="preserve">Long March 2F </v>
      </c>
      <c r="K1934" s="1" t="str">
        <f t="shared" si="215"/>
        <v>Shenzhou 6</v>
      </c>
      <c r="L1934" s="1" t="s">
        <v>346</v>
      </c>
      <c r="M1934" s="1"/>
      <c r="N1934" s="1">
        <f t="shared" si="216"/>
        <v>0</v>
      </c>
      <c r="O1934" s="1" t="s">
        <v>9</v>
      </c>
    </row>
    <row r="1935" spans="1:15" x14ac:dyDescent="0.3">
      <c r="A1935" s="1" t="s">
        <v>1940</v>
      </c>
      <c r="B1935" s="1" t="s">
        <v>1561</v>
      </c>
      <c r="C1935" s="1" t="str">
        <f t="shared" si="210"/>
        <v>Russia</v>
      </c>
      <c r="D1935" s="1" t="s">
        <v>4012</v>
      </c>
      <c r="E1935" s="7" t="str">
        <f>TEXT(DATE(MID(D1935, 13, 4), CHOOSE(MATCH( MID(D1935, 5, 3), {"Jan","Feb","Mar","Apr","May","Jun","Jul","Aug","Sep","Oct","Nov","Dec"}, 0), 1, 2, 3, 4, 5, 6, 7, 8, 9, 10, 11, 12), MID(D1935, 9, 2)), "yyyy-mm-dd")</f>
        <v>2005-10-08</v>
      </c>
      <c r="F1935" s="1" t="str">
        <f t="shared" si="211"/>
        <v>15:02:00</v>
      </c>
      <c r="G1935" s="9" t="str">
        <f t="shared" si="212"/>
        <v>October</v>
      </c>
      <c r="H1935" s="5" t="str">
        <f t="shared" si="213"/>
        <v>2005</v>
      </c>
      <c r="I1935" s="1" t="s">
        <v>4013</v>
      </c>
      <c r="J1935" s="1" t="str">
        <f t="shared" si="214"/>
        <v xml:space="preserve">Rokot/Briz KM </v>
      </c>
      <c r="K1935" s="1" t="str">
        <f t="shared" si="215"/>
        <v>CryoSat-1</v>
      </c>
      <c r="L1935" s="1" t="s">
        <v>346</v>
      </c>
      <c r="M1935" s="1">
        <v>13</v>
      </c>
      <c r="N1935" s="1">
        <f t="shared" si="216"/>
        <v>1079</v>
      </c>
      <c r="O1935" s="1" t="s">
        <v>257</v>
      </c>
    </row>
    <row r="1936" spans="1:15" x14ac:dyDescent="0.3">
      <c r="A1936" s="1" t="s">
        <v>129</v>
      </c>
      <c r="B1936" s="1" t="s">
        <v>1630</v>
      </c>
      <c r="C1936" s="1" t="str">
        <f t="shared" si="210"/>
        <v>Kazakhstan</v>
      </c>
      <c r="D1936" s="1" t="s">
        <v>4014</v>
      </c>
      <c r="E1936" s="7" t="str">
        <f>TEXT(DATE(MID(D1936, 13, 4), CHOOSE(MATCH( MID(D1936, 5, 3), {"Jan","Feb","Mar","Apr","May","Jun","Jul","Aug","Sep","Oct","Nov","Dec"}, 0), 1, 2, 3, 4, 5, 6, 7, 8, 9, 10, 11, 12), MID(D1936, 9, 2)), "yyyy-mm-dd")</f>
        <v>2005-10-01</v>
      </c>
      <c r="F1936" s="1" t="str">
        <f t="shared" si="211"/>
        <v>03:54:00</v>
      </c>
      <c r="G1936" s="9" t="str">
        <f t="shared" si="212"/>
        <v>October</v>
      </c>
      <c r="H1936" s="5" t="str">
        <f t="shared" si="213"/>
        <v>2005</v>
      </c>
      <c r="I1936" s="1" t="s">
        <v>4015</v>
      </c>
      <c r="J1936" s="1" t="str">
        <f t="shared" si="214"/>
        <v xml:space="preserve">Soyuz FG </v>
      </c>
      <c r="K1936" s="1" t="str">
        <f t="shared" si="215"/>
        <v>Soyuz TMA-7</v>
      </c>
      <c r="L1936" s="1" t="s">
        <v>346</v>
      </c>
      <c r="M1936" s="1"/>
      <c r="N1936" s="1">
        <f t="shared" si="216"/>
        <v>0</v>
      </c>
      <c r="O1936" s="1" t="s">
        <v>9</v>
      </c>
    </row>
    <row r="1937" spans="1:15" x14ac:dyDescent="0.3">
      <c r="A1937" s="1" t="s">
        <v>3868</v>
      </c>
      <c r="B1937" s="1" t="s">
        <v>3478</v>
      </c>
      <c r="C1937" s="1" t="str">
        <f t="shared" si="210"/>
        <v>USA</v>
      </c>
      <c r="D1937" s="1" t="s">
        <v>4016</v>
      </c>
      <c r="E1937" s="7" t="str">
        <f>TEXT(DATE(MID(D1937, 13, 4), CHOOSE(MATCH( MID(D1937, 5, 3), {"Jan","Feb","Mar","Apr","May","Jun","Jul","Aug","Sep","Oct","Nov","Dec"}, 0), 1, 2, 3, 4, 5, 6, 7, 8, 9, 10, 11, 12), MID(D1937, 9, 2)), "yyyy-mm-dd")</f>
        <v>2005-09-26</v>
      </c>
      <c r="F1937" s="1" t="str">
        <f t="shared" si="211"/>
        <v>03:37:00</v>
      </c>
      <c r="G1937" s="9" t="str">
        <f t="shared" si="212"/>
        <v>September</v>
      </c>
      <c r="H1937" s="5" t="str">
        <f t="shared" si="213"/>
        <v>2005</v>
      </c>
      <c r="I1937" s="1" t="s">
        <v>4017</v>
      </c>
      <c r="J1937" s="1" t="str">
        <f t="shared" si="214"/>
        <v xml:space="preserve">Delta II 7925 </v>
      </c>
      <c r="K1937" s="1" t="str">
        <f t="shared" si="215"/>
        <v>GPS IIRM-1</v>
      </c>
      <c r="L1937" s="1" t="s">
        <v>346</v>
      </c>
      <c r="M1937" s="1"/>
      <c r="N1937" s="1">
        <f t="shared" si="216"/>
        <v>0</v>
      </c>
      <c r="O1937" s="1" t="s">
        <v>9</v>
      </c>
    </row>
    <row r="1938" spans="1:15" x14ac:dyDescent="0.3">
      <c r="A1938" s="1" t="s">
        <v>342</v>
      </c>
      <c r="B1938" s="1" t="s">
        <v>3247</v>
      </c>
      <c r="C1938" s="1" t="str">
        <f t="shared" si="210"/>
        <v>USA</v>
      </c>
      <c r="D1938" s="1" t="s">
        <v>4018</v>
      </c>
      <c r="E1938" s="7" t="str">
        <f>TEXT(DATE(MID(D1938, 13, 4), CHOOSE(MATCH( MID(D1938, 5, 3), {"Jan","Feb","Mar","Apr","May","Jun","Jul","Aug","Sep","Oct","Nov","Dec"}, 0), 1, 2, 3, 4, 5, 6, 7, 8, 9, 10, 11, 12), MID(D1938, 9, 2)), "yyyy-mm-dd")</f>
        <v>2005-09-23</v>
      </c>
      <c r="F1938" s="1" t="str">
        <f t="shared" si="211"/>
        <v>02:24:00</v>
      </c>
      <c r="G1938" s="9" t="str">
        <f t="shared" si="212"/>
        <v>September</v>
      </c>
      <c r="H1938" s="5" t="str">
        <f t="shared" si="213"/>
        <v>2005</v>
      </c>
      <c r="I1938" s="1" t="s">
        <v>4019</v>
      </c>
      <c r="J1938" s="1" t="str">
        <f t="shared" si="214"/>
        <v xml:space="preserve">Minotaur I </v>
      </c>
      <c r="K1938" s="1" t="str">
        <f t="shared" si="215"/>
        <v>Streak (STP-R1)</v>
      </c>
      <c r="L1938" s="1" t="s">
        <v>8</v>
      </c>
      <c r="M1938" s="1">
        <v>40</v>
      </c>
      <c r="N1938" s="1">
        <f t="shared" si="216"/>
        <v>3320</v>
      </c>
      <c r="O1938" s="1" t="s">
        <v>9</v>
      </c>
    </row>
    <row r="1939" spans="1:15" x14ac:dyDescent="0.3">
      <c r="A1939" s="1" t="s">
        <v>1623</v>
      </c>
      <c r="B1939" s="1" t="s">
        <v>529</v>
      </c>
      <c r="C1939" s="1" t="str">
        <f t="shared" si="210"/>
        <v>Kazakhstan</v>
      </c>
      <c r="D1939" s="1" t="s">
        <v>4020</v>
      </c>
      <c r="E1939" s="7" t="str">
        <f>TEXT(DATE(MID(D1939, 13, 4), CHOOSE(MATCH( MID(D1939, 5, 3), {"Jan","Feb","Mar","Apr","May","Jun","Jul","Aug","Sep","Oct","Nov","Dec"}, 0), 1, 2, 3, 4, 5, 6, 7, 8, 9, 10, 11, 12), MID(D1939, 9, 2)), "yyyy-mm-dd")</f>
        <v>2005-09-08</v>
      </c>
      <c r="F1939" s="1" t="str">
        <f t="shared" si="211"/>
        <v>21:53:00</v>
      </c>
      <c r="G1939" s="9" t="str">
        <f t="shared" si="212"/>
        <v>September</v>
      </c>
      <c r="H1939" s="5" t="str">
        <f t="shared" si="213"/>
        <v>2005</v>
      </c>
      <c r="I1939" s="1" t="s">
        <v>4021</v>
      </c>
      <c r="J1939" s="1" t="str">
        <f t="shared" si="214"/>
        <v xml:space="preserve">Proton-M/Briz-M </v>
      </c>
      <c r="K1939" s="1" t="str">
        <f t="shared" si="215"/>
        <v>Anik-F1R</v>
      </c>
      <c r="L1939" s="1" t="s">
        <v>8</v>
      </c>
      <c r="M1939" s="1">
        <v>65</v>
      </c>
      <c r="N1939" s="1">
        <f t="shared" si="216"/>
        <v>5395</v>
      </c>
      <c r="O1939" s="1" t="s">
        <v>9</v>
      </c>
    </row>
    <row r="1940" spans="1:15" x14ac:dyDescent="0.3">
      <c r="A1940" s="1" t="s">
        <v>129</v>
      </c>
      <c r="B1940" s="1" t="s">
        <v>1630</v>
      </c>
      <c r="C1940" s="1" t="str">
        <f t="shared" si="210"/>
        <v>Kazakhstan</v>
      </c>
      <c r="D1940" s="1" t="s">
        <v>4022</v>
      </c>
      <c r="E1940" s="7" t="str">
        <f>TEXT(DATE(MID(D1940, 13, 4), CHOOSE(MATCH( MID(D1940, 5, 3), {"Jan","Feb","Mar","Apr","May","Jun","Jul","Aug","Sep","Oct","Nov","Dec"}, 0), 1, 2, 3, 4, 5, 6, 7, 8, 9, 10, 11, 12), MID(D1940, 9, 2)), "yyyy-mm-dd")</f>
        <v>2005-09-08</v>
      </c>
      <c r="F1940" s="1" t="str">
        <f t="shared" si="211"/>
        <v>13:07:00</v>
      </c>
      <c r="G1940" s="9" t="str">
        <f t="shared" si="212"/>
        <v>September</v>
      </c>
      <c r="H1940" s="5" t="str">
        <f t="shared" si="213"/>
        <v>2005</v>
      </c>
      <c r="I1940" s="1" t="s">
        <v>4023</v>
      </c>
      <c r="J1940" s="1" t="str">
        <f t="shared" si="214"/>
        <v xml:space="preserve">Soyuz U </v>
      </c>
      <c r="K1940" s="1" t="str">
        <f t="shared" si="215"/>
        <v>Progress M-54</v>
      </c>
      <c r="L1940" s="1" t="s">
        <v>346</v>
      </c>
      <c r="M1940" s="1">
        <v>20</v>
      </c>
      <c r="N1940" s="1">
        <f t="shared" si="216"/>
        <v>1660</v>
      </c>
      <c r="O1940" s="1" t="s">
        <v>9</v>
      </c>
    </row>
    <row r="1941" spans="1:15" x14ac:dyDescent="0.3">
      <c r="A1941" s="1" t="s">
        <v>4</v>
      </c>
      <c r="B1941" s="1" t="s">
        <v>130</v>
      </c>
      <c r="C1941" s="1" t="str">
        <f t="shared" si="210"/>
        <v>Kazakhstan</v>
      </c>
      <c r="D1941" s="1" t="s">
        <v>4024</v>
      </c>
      <c r="E1941" s="7" t="str">
        <f>TEXT(DATE(MID(D1941, 13, 4), CHOOSE(MATCH( MID(D1941, 5, 3), {"Jan","Feb","Mar","Apr","May","Jun","Jul","Aug","Sep","Oct","Nov","Dec"}, 0), 1, 2, 3, 4, 5, 6, 7, 8, 9, 10, 11, 12), MID(D1941, 9, 2)), "yyyy-mm-dd")</f>
        <v>2005-09-02</v>
      </c>
      <c r="F1941" s="1" t="str">
        <f t="shared" si="211"/>
        <v>09:49:00</v>
      </c>
      <c r="G1941" s="9" t="str">
        <f t="shared" si="212"/>
        <v>September</v>
      </c>
      <c r="H1941" s="5" t="str">
        <f t="shared" si="213"/>
        <v>2005</v>
      </c>
      <c r="I1941" s="1" t="s">
        <v>4025</v>
      </c>
      <c r="J1941" s="1" t="str">
        <f t="shared" si="214"/>
        <v xml:space="preserve">Soyuz U </v>
      </c>
      <c r="K1941" s="1" t="str">
        <f t="shared" si="215"/>
        <v>Cosmos 2415</v>
      </c>
      <c r="L1941" s="1" t="s">
        <v>346</v>
      </c>
      <c r="M1941" s="1">
        <v>20</v>
      </c>
      <c r="N1941" s="1">
        <f t="shared" si="216"/>
        <v>1660</v>
      </c>
      <c r="O1941" s="1" t="s">
        <v>9</v>
      </c>
    </row>
    <row r="1942" spans="1:15" x14ac:dyDescent="0.3">
      <c r="A1942" s="1" t="s">
        <v>14</v>
      </c>
      <c r="B1942" s="1" t="s">
        <v>90</v>
      </c>
      <c r="C1942" s="1" t="str">
        <f t="shared" si="210"/>
        <v>China</v>
      </c>
      <c r="D1942" s="1" t="s">
        <v>4026</v>
      </c>
      <c r="E1942" s="7" t="str">
        <f>TEXT(DATE(MID(D1942, 13, 4), CHOOSE(MATCH( MID(D1942, 5, 3), {"Jan","Feb","Mar","Apr","May","Jun","Jul","Aug","Sep","Oct","Nov","Dec"}, 0), 1, 2, 3, 4, 5, 6, 7, 8, 9, 10, 11, 12), MID(D1942, 9, 2)), "yyyy-mm-dd")</f>
        <v>2005-08-29</v>
      </c>
      <c r="F1942" s="1" t="str">
        <f t="shared" si="211"/>
        <v>08:45:00</v>
      </c>
      <c r="G1942" s="9" t="str">
        <f t="shared" si="212"/>
        <v>August</v>
      </c>
      <c r="H1942" s="5" t="str">
        <f t="shared" si="213"/>
        <v>2005</v>
      </c>
      <c r="I1942" s="1" t="s">
        <v>4027</v>
      </c>
      <c r="J1942" s="1" t="str">
        <f t="shared" si="214"/>
        <v xml:space="preserve">Long March 2D </v>
      </c>
      <c r="K1942" s="1" t="str">
        <f t="shared" si="215"/>
        <v>FSW-3 3</v>
      </c>
      <c r="L1942" s="1" t="s">
        <v>8</v>
      </c>
      <c r="M1942" s="1">
        <v>29.75</v>
      </c>
      <c r="N1942" s="1">
        <f t="shared" si="216"/>
        <v>2469.25</v>
      </c>
      <c r="O1942" s="1" t="s">
        <v>9</v>
      </c>
    </row>
    <row r="1943" spans="1:15" x14ac:dyDescent="0.3">
      <c r="A1943" s="1" t="s">
        <v>4</v>
      </c>
      <c r="B1943" s="1" t="s">
        <v>1561</v>
      </c>
      <c r="C1943" s="1" t="str">
        <f t="shared" si="210"/>
        <v>Russia</v>
      </c>
      <c r="D1943" s="1" t="s">
        <v>4028</v>
      </c>
      <c r="E1943" s="7" t="str">
        <f>TEXT(DATE(MID(D1943, 13, 4), CHOOSE(MATCH( MID(D1943, 5, 3), {"Jan","Feb","Mar","Apr","May","Jun","Jul","Aug","Sep","Oct","Nov","Dec"}, 0), 1, 2, 3, 4, 5, 6, 7, 8, 9, 10, 11, 12), MID(D1943, 9, 2)), "yyyy-mm-dd")</f>
        <v>2005-08-26</v>
      </c>
      <c r="F1943" s="1" t="str">
        <f t="shared" si="211"/>
        <v>18:34:00</v>
      </c>
      <c r="G1943" s="9" t="str">
        <f t="shared" si="212"/>
        <v>August</v>
      </c>
      <c r="H1943" s="5" t="str">
        <f t="shared" si="213"/>
        <v>2005</v>
      </c>
      <c r="I1943" s="1" t="s">
        <v>4029</v>
      </c>
      <c r="J1943" s="1" t="str">
        <f t="shared" si="214"/>
        <v xml:space="preserve">Rokot/Briz KM </v>
      </c>
      <c r="K1943" s="1" t="str">
        <f t="shared" si="215"/>
        <v>Monitor-E</v>
      </c>
      <c r="L1943" s="1" t="s">
        <v>346</v>
      </c>
      <c r="M1943" s="1">
        <v>13</v>
      </c>
      <c r="N1943" s="1">
        <f t="shared" si="216"/>
        <v>1079</v>
      </c>
      <c r="O1943" s="1" t="s">
        <v>9</v>
      </c>
    </row>
    <row r="1944" spans="1:15" x14ac:dyDescent="0.3">
      <c r="A1944" s="1" t="s">
        <v>2539</v>
      </c>
      <c r="B1944" s="1" t="s">
        <v>3344</v>
      </c>
      <c r="C1944" s="1" t="str">
        <f t="shared" si="210"/>
        <v>Kazakhstan</v>
      </c>
      <c r="D1944" s="1" t="s">
        <v>4030</v>
      </c>
      <c r="E1944" s="7" t="str">
        <f>TEXT(DATE(MID(D1944, 13, 4), CHOOSE(MATCH( MID(D1944, 5, 3), {"Jan","Feb","Mar","Apr","May","Jun","Jul","Aug","Sep","Oct","Nov","Dec"}, 0), 1, 2, 3, 4, 5, 6, 7, 8, 9, 10, 11, 12), MID(D1944, 9, 2)), "yyyy-mm-dd")</f>
        <v>2005-08-23</v>
      </c>
      <c r="F1944" s="1" t="str">
        <f t="shared" si="211"/>
        <v>21:09:00</v>
      </c>
      <c r="G1944" s="9" t="str">
        <f t="shared" si="212"/>
        <v>August</v>
      </c>
      <c r="H1944" s="5" t="str">
        <f t="shared" si="213"/>
        <v>2005</v>
      </c>
      <c r="I1944" s="1" t="s">
        <v>4031</v>
      </c>
      <c r="J1944" s="1" t="str">
        <f t="shared" si="214"/>
        <v xml:space="preserve">Dnepr </v>
      </c>
      <c r="K1944" s="1" t="str">
        <f t="shared" si="215"/>
        <v>Kirari &amp; Reimei</v>
      </c>
      <c r="L1944" s="1" t="s">
        <v>346</v>
      </c>
      <c r="M1944" s="1">
        <v>29</v>
      </c>
      <c r="N1944" s="1">
        <f t="shared" si="216"/>
        <v>2407</v>
      </c>
      <c r="O1944" s="1" t="s">
        <v>9</v>
      </c>
    </row>
    <row r="1945" spans="1:15" x14ac:dyDescent="0.3">
      <c r="A1945" s="1" t="s">
        <v>1014</v>
      </c>
      <c r="B1945" s="1" t="s">
        <v>130</v>
      </c>
      <c r="C1945" s="1" t="str">
        <f t="shared" si="210"/>
        <v>Kazakhstan</v>
      </c>
      <c r="D1945" s="1" t="s">
        <v>4032</v>
      </c>
      <c r="E1945" s="7" t="str">
        <f>TEXT(DATE(MID(D1945, 13, 4), CHOOSE(MATCH( MID(D1945, 5, 3), {"Jan","Feb","Mar","Apr","May","Jun","Jul","Aug","Sep","Oct","Nov","Dec"}, 0), 1, 2, 3, 4, 5, 6, 7, 8, 9, 10, 11, 12), MID(D1945, 9, 2)), "yyyy-mm-dd")</f>
        <v>2005-08-13</v>
      </c>
      <c r="F1945" s="1" t="str">
        <f t="shared" si="211"/>
        <v>23:28:00</v>
      </c>
      <c r="G1945" s="9" t="str">
        <f t="shared" si="212"/>
        <v>August</v>
      </c>
      <c r="H1945" s="5" t="str">
        <f t="shared" si="213"/>
        <v>2005</v>
      </c>
      <c r="I1945" s="1" t="s">
        <v>4033</v>
      </c>
      <c r="J1945" s="1" t="str">
        <f t="shared" si="214"/>
        <v xml:space="preserve">Soyuz FG/Fregat </v>
      </c>
      <c r="K1945" s="1" t="str">
        <f t="shared" si="215"/>
        <v>Galaxy 14</v>
      </c>
      <c r="L1945" s="1" t="s">
        <v>346</v>
      </c>
      <c r="M1945" s="1"/>
      <c r="N1945" s="1">
        <f t="shared" si="216"/>
        <v>0</v>
      </c>
      <c r="O1945" s="1" t="s">
        <v>9</v>
      </c>
    </row>
    <row r="1946" spans="1:15" x14ac:dyDescent="0.3">
      <c r="A1946" s="1" t="s">
        <v>1623</v>
      </c>
      <c r="B1946" s="1" t="s">
        <v>75</v>
      </c>
      <c r="C1946" s="1" t="str">
        <f t="shared" si="210"/>
        <v>USA</v>
      </c>
      <c r="D1946" s="1" t="s">
        <v>4034</v>
      </c>
      <c r="E1946" s="7" t="str">
        <f>TEXT(DATE(MID(D1946, 13, 4), CHOOSE(MATCH( MID(D1946, 5, 3), {"Jan","Feb","Mar","Apr","May","Jun","Jul","Aug","Sep","Oct","Nov","Dec"}, 0), 1, 2, 3, 4, 5, 6, 7, 8, 9, 10, 11, 12), MID(D1946, 9, 2)), "yyyy-mm-dd")</f>
        <v>2005-08-12</v>
      </c>
      <c r="F1946" s="1" t="str">
        <f t="shared" si="211"/>
        <v>11:43:00</v>
      </c>
      <c r="G1946" s="9" t="str">
        <f t="shared" si="212"/>
        <v>August</v>
      </c>
      <c r="H1946" s="5" t="str">
        <f t="shared" si="213"/>
        <v>2005</v>
      </c>
      <c r="I1946" s="1" t="s">
        <v>4035</v>
      </c>
      <c r="J1946" s="1" t="str">
        <f t="shared" si="214"/>
        <v xml:space="preserve">Atlas V 401 </v>
      </c>
      <c r="K1946" s="1" t="str">
        <f t="shared" si="215"/>
        <v>Mars Reconnaissance Orbiter</v>
      </c>
      <c r="L1946" s="1" t="s">
        <v>8</v>
      </c>
      <c r="M1946" s="1">
        <v>109</v>
      </c>
      <c r="N1946" s="1">
        <f t="shared" si="216"/>
        <v>9047</v>
      </c>
      <c r="O1946" s="1" t="s">
        <v>9</v>
      </c>
    </row>
    <row r="1947" spans="1:15" x14ac:dyDescent="0.3">
      <c r="A1947" s="1" t="s">
        <v>233</v>
      </c>
      <c r="B1947" s="1" t="s">
        <v>379</v>
      </c>
      <c r="C1947" s="1" t="str">
        <f t="shared" si="210"/>
        <v>France</v>
      </c>
      <c r="D1947" s="1" t="s">
        <v>4036</v>
      </c>
      <c r="E1947" s="7" t="str">
        <f>TEXT(DATE(MID(D1947, 13, 4), CHOOSE(MATCH( MID(D1947, 5, 3), {"Jan","Feb","Mar","Apr","May","Jun","Jul","Aug","Sep","Oct","Nov","Dec"}, 0), 1, 2, 3, 4, 5, 6, 7, 8, 9, 10, 11, 12), MID(D1947, 9, 2)), "yyyy-mm-dd")</f>
        <v>2005-08-11</v>
      </c>
      <c r="F1947" s="1" t="str">
        <f t="shared" si="211"/>
        <v>08:20:00</v>
      </c>
      <c r="G1947" s="9" t="str">
        <f t="shared" si="212"/>
        <v>August</v>
      </c>
      <c r="H1947" s="5" t="str">
        <f t="shared" si="213"/>
        <v>2005</v>
      </c>
      <c r="I1947" s="1" t="s">
        <v>4037</v>
      </c>
      <c r="J1947" s="1" t="str">
        <f t="shared" si="214"/>
        <v xml:space="preserve">Ariane 5 GS </v>
      </c>
      <c r="K1947" s="1" t="str">
        <f t="shared" si="215"/>
        <v>iPStar-1</v>
      </c>
      <c r="L1947" s="1" t="s">
        <v>346</v>
      </c>
      <c r="M1947" s="1"/>
      <c r="N1947" s="1">
        <f t="shared" si="216"/>
        <v>0</v>
      </c>
      <c r="O1947" s="1" t="s">
        <v>9</v>
      </c>
    </row>
    <row r="1948" spans="1:15" x14ac:dyDescent="0.3">
      <c r="A1948" s="1" t="s">
        <v>14</v>
      </c>
      <c r="B1948" s="1" t="s">
        <v>90</v>
      </c>
      <c r="C1948" s="1" t="str">
        <f t="shared" si="210"/>
        <v>China</v>
      </c>
      <c r="D1948" s="1" t="s">
        <v>4038</v>
      </c>
      <c r="E1948" s="7" t="str">
        <f>TEXT(DATE(MID(D1948, 13, 4), CHOOSE(MATCH( MID(D1948, 5, 3), {"Jan","Feb","Mar","Apr","May","Jun","Jul","Aug","Sep","Oct","Nov","Dec"}, 0), 1, 2, 3, 4, 5, 6, 7, 8, 9, 10, 11, 12), MID(D1948, 9, 2)), "yyyy-mm-dd")</f>
        <v>2005-08-02</v>
      </c>
      <c r="F1948" s="1" t="str">
        <f t="shared" si="211"/>
        <v>07:30:00</v>
      </c>
      <c r="G1948" s="9" t="str">
        <f t="shared" si="212"/>
        <v>August</v>
      </c>
      <c r="H1948" s="5" t="str">
        <f t="shared" si="213"/>
        <v>2005</v>
      </c>
      <c r="I1948" s="1" t="s">
        <v>4039</v>
      </c>
      <c r="J1948" s="1" t="str">
        <f t="shared" si="214"/>
        <v xml:space="preserve">Long March 2C </v>
      </c>
      <c r="K1948" s="1" t="str">
        <f t="shared" si="215"/>
        <v>FSW-4 2</v>
      </c>
      <c r="L1948" s="1" t="s">
        <v>8</v>
      </c>
      <c r="M1948" s="1">
        <v>30.8</v>
      </c>
      <c r="N1948" s="1">
        <f t="shared" si="216"/>
        <v>2556.4</v>
      </c>
      <c r="O1948" s="1" t="s">
        <v>9</v>
      </c>
    </row>
    <row r="1949" spans="1:15" x14ac:dyDescent="0.3">
      <c r="A1949" s="1" t="s">
        <v>657</v>
      </c>
      <c r="B1949" s="1" t="s">
        <v>658</v>
      </c>
      <c r="C1949" s="1" t="str">
        <f t="shared" si="210"/>
        <v>USA</v>
      </c>
      <c r="D1949" s="1" t="s">
        <v>4040</v>
      </c>
      <c r="E1949" s="7" t="str">
        <f>TEXT(DATE(MID(D1949, 13, 4), CHOOSE(MATCH( MID(D1949, 5, 3), {"Jan","Feb","Mar","Apr","May","Jun","Jul","Aug","Sep","Oct","Nov","Dec"}, 0), 1, 2, 3, 4, 5, 6, 7, 8, 9, 10, 11, 12), MID(D1949, 9, 2)), "yyyy-mm-dd")</f>
        <v>2005-07-26</v>
      </c>
      <c r="F1949" s="1" t="str">
        <f t="shared" si="211"/>
        <v>14:39:00</v>
      </c>
      <c r="G1949" s="9" t="str">
        <f t="shared" si="212"/>
        <v>July</v>
      </c>
      <c r="H1949" s="5" t="str">
        <f t="shared" si="213"/>
        <v>2005</v>
      </c>
      <c r="I1949" s="1" t="s">
        <v>4041</v>
      </c>
      <c r="J1949" s="1" t="str">
        <f t="shared" si="214"/>
        <v xml:space="preserve">Space Shuttle Discovery </v>
      </c>
      <c r="K1949" s="1" t="str">
        <f t="shared" si="215"/>
        <v>STS-114</v>
      </c>
      <c r="L1949" s="1" t="s">
        <v>346</v>
      </c>
      <c r="M1949" s="1">
        <v>450</v>
      </c>
      <c r="N1949" s="1">
        <f t="shared" si="216"/>
        <v>37350</v>
      </c>
      <c r="O1949" s="1" t="s">
        <v>9</v>
      </c>
    </row>
    <row r="1950" spans="1:15" x14ac:dyDescent="0.3">
      <c r="A1950" s="1" t="s">
        <v>3891</v>
      </c>
      <c r="B1950" s="1" t="s">
        <v>714</v>
      </c>
      <c r="C1950" s="1" t="str">
        <f t="shared" si="210"/>
        <v>Japan</v>
      </c>
      <c r="D1950" s="1" t="s">
        <v>4042</v>
      </c>
      <c r="E1950" s="7" t="str">
        <f>TEXT(DATE(MID(D1950, 13, 4), CHOOSE(MATCH( MID(D1950, 5, 3), {"Jan","Feb","Mar","Apr","May","Jun","Jul","Aug","Sep","Oct","Nov","Dec"}, 0), 1, 2, 3, 4, 5, 6, 7, 8, 9, 10, 11, 12), MID(D1950, 9, 2)), "yyyy-mm-dd")</f>
        <v>2005-07-10</v>
      </c>
      <c r="F1950" s="1" t="str">
        <f t="shared" si="211"/>
        <v>03:30:00</v>
      </c>
      <c r="G1950" s="9" t="str">
        <f t="shared" si="212"/>
        <v>July</v>
      </c>
      <c r="H1950" s="5" t="str">
        <f t="shared" si="213"/>
        <v>2005</v>
      </c>
      <c r="I1950" s="1" t="s">
        <v>4043</v>
      </c>
      <c r="J1950" s="1" t="str">
        <f t="shared" si="214"/>
        <v xml:space="preserve">Mu-V/M-25 </v>
      </c>
      <c r="K1950" s="1" t="str">
        <f t="shared" si="215"/>
        <v>Suzaku</v>
      </c>
      <c r="L1950" s="1" t="s">
        <v>346</v>
      </c>
      <c r="M1950" s="1"/>
      <c r="N1950" s="1">
        <f t="shared" si="216"/>
        <v>0</v>
      </c>
      <c r="O1950" s="1" t="s">
        <v>9</v>
      </c>
    </row>
    <row r="1951" spans="1:15" x14ac:dyDescent="0.3">
      <c r="A1951" s="1" t="s">
        <v>14</v>
      </c>
      <c r="B1951" s="1" t="s">
        <v>90</v>
      </c>
      <c r="C1951" s="1" t="str">
        <f t="shared" si="210"/>
        <v>China</v>
      </c>
      <c r="D1951" s="1" t="s">
        <v>4044</v>
      </c>
      <c r="E1951" s="7" t="str">
        <f>TEXT(DATE(MID(D1951, 13, 4), CHOOSE(MATCH( MID(D1951, 5, 3), {"Jan","Feb","Mar","Apr","May","Jun","Jul","Aug","Sep","Oct","Nov","Dec"}, 0), 1, 2, 3, 4, 5, 6, 7, 8, 9, 10, 11, 12), MID(D1951, 9, 2)), "yyyy-mm-dd")</f>
        <v>2005-07-05</v>
      </c>
      <c r="F1951" s="1" t="str">
        <f t="shared" si="211"/>
        <v>22:40:00</v>
      </c>
      <c r="G1951" s="9" t="str">
        <f t="shared" si="212"/>
        <v>July</v>
      </c>
      <c r="H1951" s="5" t="str">
        <f t="shared" si="213"/>
        <v>2005</v>
      </c>
      <c r="I1951" s="1" t="s">
        <v>4045</v>
      </c>
      <c r="J1951" s="1" t="str">
        <f t="shared" si="214"/>
        <v xml:space="preserve">Long March 2D </v>
      </c>
      <c r="K1951" s="1" t="str">
        <f t="shared" si="215"/>
        <v>Shijian-7</v>
      </c>
      <c r="L1951" s="1" t="s">
        <v>8</v>
      </c>
      <c r="M1951" s="1">
        <v>29.75</v>
      </c>
      <c r="N1951" s="1">
        <f t="shared" si="216"/>
        <v>2469.25</v>
      </c>
      <c r="O1951" s="1" t="s">
        <v>9</v>
      </c>
    </row>
    <row r="1952" spans="1:15" x14ac:dyDescent="0.3">
      <c r="A1952" s="1" t="s">
        <v>129</v>
      </c>
      <c r="B1952" s="1" t="s">
        <v>529</v>
      </c>
      <c r="C1952" s="1" t="str">
        <f t="shared" si="210"/>
        <v>Kazakhstan</v>
      </c>
      <c r="D1952" s="1" t="s">
        <v>4046</v>
      </c>
      <c r="E1952" s="7" t="str">
        <f>TEXT(DATE(MID(D1952, 13, 4), CHOOSE(MATCH( MID(D1952, 5, 3), {"Jan","Feb","Mar","Apr","May","Jun","Jul","Aug","Sep","Oct","Nov","Dec"}, 0), 1, 2, 3, 4, 5, 6, 7, 8, 9, 10, 11, 12), MID(D1952, 9, 2)), "yyyy-mm-dd")</f>
        <v>2005-06-24</v>
      </c>
      <c r="F1952" s="1" t="str">
        <f t="shared" si="211"/>
        <v>19:41:00</v>
      </c>
      <c r="G1952" s="9" t="str">
        <f t="shared" si="212"/>
        <v>June</v>
      </c>
      <c r="H1952" s="5" t="str">
        <f t="shared" si="213"/>
        <v>2005</v>
      </c>
      <c r="I1952" s="1" t="s">
        <v>4047</v>
      </c>
      <c r="J1952" s="1" t="str">
        <f t="shared" si="214"/>
        <v xml:space="preserve">Proton K/Block-DM-2 </v>
      </c>
      <c r="K1952" s="1" t="str">
        <f t="shared" si="215"/>
        <v>Ekspress-AM3</v>
      </c>
      <c r="L1952" s="1" t="s">
        <v>346</v>
      </c>
      <c r="M1952" s="1"/>
      <c r="N1952" s="1">
        <f t="shared" si="216"/>
        <v>0</v>
      </c>
      <c r="O1952" s="1" t="s">
        <v>9</v>
      </c>
    </row>
    <row r="1953" spans="1:15" x14ac:dyDescent="0.3">
      <c r="A1953" s="1" t="s">
        <v>2701</v>
      </c>
      <c r="B1953" s="1" t="s">
        <v>2702</v>
      </c>
      <c r="C1953" s="1" t="str">
        <f t="shared" si="210"/>
        <v>Pacific Ocean</v>
      </c>
      <c r="D1953" s="1" t="s">
        <v>4048</v>
      </c>
      <c r="E1953" s="7" t="str">
        <f>TEXT(DATE(MID(D1953, 13, 4), CHOOSE(MATCH( MID(D1953, 5, 3), {"Jan","Feb","Mar","Apr","May","Jun","Jul","Aug","Sep","Oct","Nov","Dec"}, 0), 1, 2, 3, 4, 5, 6, 7, 8, 9, 10, 11, 12), MID(D1953, 9, 2)), "yyyy-mm-dd")</f>
        <v>2005-06-23</v>
      </c>
      <c r="F1953" s="1" t="str">
        <f t="shared" si="211"/>
        <v>14:02:00</v>
      </c>
      <c r="G1953" s="9" t="str">
        <f t="shared" si="212"/>
        <v>June</v>
      </c>
      <c r="H1953" s="5" t="str">
        <f t="shared" si="213"/>
        <v>2005</v>
      </c>
      <c r="I1953" s="1" t="s">
        <v>4049</v>
      </c>
      <c r="J1953" s="1" t="str">
        <f t="shared" si="214"/>
        <v xml:space="preserve">Zenit-3 SL </v>
      </c>
      <c r="K1953" s="1" t="str">
        <f t="shared" si="215"/>
        <v>Intelsat-Americas 8</v>
      </c>
      <c r="L1953" s="1" t="s">
        <v>346</v>
      </c>
      <c r="M1953" s="1"/>
      <c r="N1953" s="1">
        <f t="shared" si="216"/>
        <v>0</v>
      </c>
      <c r="O1953" s="1" t="s">
        <v>9</v>
      </c>
    </row>
    <row r="1954" spans="1:15" x14ac:dyDescent="0.3">
      <c r="A1954" s="1" t="s">
        <v>3941</v>
      </c>
      <c r="B1954" s="1" t="s">
        <v>4050</v>
      </c>
      <c r="C1954" s="1" t="str">
        <f t="shared" si="210"/>
        <v>Barents Sea</v>
      </c>
      <c r="D1954" s="1" t="s">
        <v>4051</v>
      </c>
      <c r="E1954" s="7" t="str">
        <f>TEXT(DATE(MID(D1954, 13, 4), CHOOSE(MATCH( MID(D1954, 5, 3), {"Jan","Feb","Mar","Apr","May","Jun","Jul","Aug","Sep","Oct","Nov","Dec"}, 0), 1, 2, 3, 4, 5, 6, 7, 8, 9, 10, 11, 12), MID(D1954, 9, 2)), "yyyy-mm-dd")</f>
        <v>2005-06-21</v>
      </c>
      <c r="F1954" s="1" t="str">
        <f t="shared" si="211"/>
        <v>19:46:00</v>
      </c>
      <c r="G1954" s="9" t="str">
        <f t="shared" si="212"/>
        <v>June</v>
      </c>
      <c r="H1954" s="5" t="str">
        <f t="shared" si="213"/>
        <v>2005</v>
      </c>
      <c r="I1954" s="1" t="s">
        <v>4052</v>
      </c>
      <c r="J1954" s="1" t="str">
        <f t="shared" si="214"/>
        <v xml:space="preserve">Volna </v>
      </c>
      <c r="K1954" s="1" t="str">
        <f t="shared" si="215"/>
        <v>Cosmos 1</v>
      </c>
      <c r="L1954" s="1" t="s">
        <v>346</v>
      </c>
      <c r="M1954" s="1"/>
      <c r="N1954" s="1">
        <f t="shared" si="216"/>
        <v>0</v>
      </c>
      <c r="O1954" s="1" t="s">
        <v>257</v>
      </c>
    </row>
    <row r="1955" spans="1:15" x14ac:dyDescent="0.3">
      <c r="A1955" s="1" t="s">
        <v>4</v>
      </c>
      <c r="B1955" s="1" t="s">
        <v>3038</v>
      </c>
      <c r="C1955" s="1" t="str">
        <f t="shared" si="210"/>
        <v>Russia</v>
      </c>
      <c r="D1955" s="1" t="s">
        <v>4053</v>
      </c>
      <c r="E1955" s="7" t="str">
        <f>TEXT(DATE(MID(D1955, 13, 4), CHOOSE(MATCH( MID(D1955, 5, 3), {"Jan","Feb","Mar","Apr","May","Jun","Jul","Aug","Sep","Oct","Nov","Dec"}, 0), 1, 2, 3, 4, 5, 6, 7, 8, 9, 10, 11, 12), MID(D1955, 9, 2)), "yyyy-mm-dd")</f>
        <v>2005-06-21</v>
      </c>
      <c r="F1955" s="1" t="str">
        <f t="shared" si="211"/>
        <v>00:48:00</v>
      </c>
      <c r="G1955" s="9" t="str">
        <f t="shared" si="212"/>
        <v>June</v>
      </c>
      <c r="H1955" s="5" t="str">
        <f t="shared" si="213"/>
        <v>2005</v>
      </c>
      <c r="I1955" s="1" t="s">
        <v>4054</v>
      </c>
      <c r="J1955" s="1" t="str">
        <f t="shared" si="214"/>
        <v xml:space="preserve">Molniya-M /Block ML </v>
      </c>
      <c r="K1955" s="1" t="str">
        <f t="shared" si="215"/>
        <v>Molniya-3K nÂ°175</v>
      </c>
      <c r="L1955" s="1" t="s">
        <v>346</v>
      </c>
      <c r="M1955" s="1"/>
      <c r="N1955" s="1">
        <f t="shared" si="216"/>
        <v>0</v>
      </c>
      <c r="O1955" s="1" t="s">
        <v>257</v>
      </c>
    </row>
    <row r="1956" spans="1:15" x14ac:dyDescent="0.3">
      <c r="A1956" s="1" t="s">
        <v>129</v>
      </c>
      <c r="B1956" s="1" t="s">
        <v>1630</v>
      </c>
      <c r="C1956" s="1" t="str">
        <f t="shared" si="210"/>
        <v>Kazakhstan</v>
      </c>
      <c r="D1956" s="1" t="s">
        <v>4055</v>
      </c>
      <c r="E1956" s="7" t="str">
        <f>TEXT(DATE(MID(D1956, 13, 4), CHOOSE(MATCH( MID(D1956, 5, 3), {"Jan","Feb","Mar","Apr","May","Jun","Jul","Aug","Sep","Oct","Nov","Dec"}, 0), 1, 2, 3, 4, 5, 6, 7, 8, 9, 10, 11, 12), MID(D1956, 9, 2)), "yyyy-mm-dd")</f>
        <v>2005-06-16</v>
      </c>
      <c r="F1956" s="1" t="str">
        <f t="shared" si="211"/>
        <v>23:09:00</v>
      </c>
      <c r="G1956" s="9" t="str">
        <f t="shared" si="212"/>
        <v>June</v>
      </c>
      <c r="H1956" s="5" t="str">
        <f t="shared" si="213"/>
        <v>2005</v>
      </c>
      <c r="I1956" s="1" t="s">
        <v>4056</v>
      </c>
      <c r="J1956" s="1" t="str">
        <f t="shared" si="214"/>
        <v xml:space="preserve">Soyuz U </v>
      </c>
      <c r="K1956" s="1" t="str">
        <f t="shared" si="215"/>
        <v>Progress M-53</v>
      </c>
      <c r="L1956" s="1" t="s">
        <v>346</v>
      </c>
      <c r="M1956" s="1">
        <v>20</v>
      </c>
      <c r="N1956" s="1">
        <f t="shared" si="216"/>
        <v>1660</v>
      </c>
      <c r="O1956" s="1" t="s">
        <v>9</v>
      </c>
    </row>
    <row r="1957" spans="1:15" x14ac:dyDescent="0.3">
      <c r="A1957" s="1" t="s">
        <v>741</v>
      </c>
      <c r="B1957" s="1" t="s">
        <v>4057</v>
      </c>
      <c r="C1957" s="1" t="str">
        <f t="shared" si="210"/>
        <v>China</v>
      </c>
      <c r="D1957" s="1" t="s">
        <v>4058</v>
      </c>
      <c r="E1957" s="7" t="str">
        <f>TEXT(DATE(MID(D1957, 13, 4), CHOOSE(MATCH( MID(D1957, 5, 3), {"Jan","Feb","Mar","Apr","May","Jun","Jul","Aug","Sep","Oct","Nov","Dec"}, 0), 1, 2, 3, 4, 5, 6, 7, 8, 9, 10, 11, 12), MID(D1957, 9, 2)), "yyyy-mm-dd")</f>
        <v>2005-06-09</v>
      </c>
      <c r="F1957" s="1" t="str">
        <f t="shared" si="211"/>
        <v>00:00:00</v>
      </c>
      <c r="G1957" s="9" t="str">
        <f t="shared" si="212"/>
        <v>June</v>
      </c>
      <c r="H1957" s="5" t="str">
        <f t="shared" si="213"/>
        <v>2005</v>
      </c>
      <c r="I1957" s="1" t="s">
        <v>4059</v>
      </c>
      <c r="J1957" s="1" t="str">
        <f t="shared" si="214"/>
        <v xml:space="preserve">Kaituozhe 1 </v>
      </c>
      <c r="K1957" s="1" t="str">
        <f t="shared" si="215"/>
        <v>PS 3</v>
      </c>
      <c r="L1957" s="1" t="s">
        <v>346</v>
      </c>
      <c r="M1957" s="1"/>
      <c r="N1957" s="1">
        <f t="shared" si="216"/>
        <v>0</v>
      </c>
      <c r="O1957" s="1" t="s">
        <v>257</v>
      </c>
    </row>
    <row r="1958" spans="1:15" x14ac:dyDescent="0.3">
      <c r="A1958" s="1" t="s">
        <v>129</v>
      </c>
      <c r="B1958" s="1" t="s">
        <v>1630</v>
      </c>
      <c r="C1958" s="1" t="str">
        <f t="shared" si="210"/>
        <v>Kazakhstan</v>
      </c>
      <c r="D1958" s="1" t="s">
        <v>4060</v>
      </c>
      <c r="E1958" s="7" t="str">
        <f>TEXT(DATE(MID(D1958, 13, 4), CHOOSE(MATCH( MID(D1958, 5, 3), {"Jan","Feb","Mar","Apr","May","Jun","Jul","Aug","Sep","Oct","Nov","Dec"}, 0), 1, 2, 3, 4, 5, 6, 7, 8, 9, 10, 11, 12), MID(D1958, 9, 2)), "yyyy-mm-dd")</f>
        <v>2005-05-31</v>
      </c>
      <c r="F1958" s="1" t="str">
        <f t="shared" si="211"/>
        <v>12:00:00</v>
      </c>
      <c r="G1958" s="9" t="str">
        <f t="shared" si="212"/>
        <v>May</v>
      </c>
      <c r="H1958" s="5" t="str">
        <f t="shared" si="213"/>
        <v>2005</v>
      </c>
      <c r="I1958" s="1" t="s">
        <v>4061</v>
      </c>
      <c r="J1958" s="1" t="str">
        <f t="shared" si="214"/>
        <v xml:space="preserve">Soyuz U </v>
      </c>
      <c r="K1958" s="1" t="str">
        <f t="shared" si="215"/>
        <v>Foton-M nÂ°2</v>
      </c>
      <c r="L1958" s="1" t="s">
        <v>346</v>
      </c>
      <c r="M1958" s="1">
        <v>20</v>
      </c>
      <c r="N1958" s="1">
        <f t="shared" si="216"/>
        <v>1660</v>
      </c>
      <c r="O1958" s="1" t="s">
        <v>9</v>
      </c>
    </row>
    <row r="1959" spans="1:15" x14ac:dyDescent="0.3">
      <c r="A1959" s="1" t="s">
        <v>1623</v>
      </c>
      <c r="B1959" s="1" t="s">
        <v>529</v>
      </c>
      <c r="C1959" s="1" t="str">
        <f t="shared" si="210"/>
        <v>Kazakhstan</v>
      </c>
      <c r="D1959" s="1" t="s">
        <v>4062</v>
      </c>
      <c r="E1959" s="7" t="str">
        <f>TEXT(DATE(MID(D1959, 13, 4), CHOOSE(MATCH( MID(D1959, 5, 3), {"Jan","Feb","Mar","Apr","May","Jun","Jul","Aug","Sep","Oct","Nov","Dec"}, 0), 1, 2, 3, 4, 5, 6, 7, 8, 9, 10, 11, 12), MID(D1959, 9, 2)), "yyyy-mm-dd")</f>
        <v>2005-05-22</v>
      </c>
      <c r="F1959" s="1" t="str">
        <f t="shared" si="211"/>
        <v>17:59:00</v>
      </c>
      <c r="G1959" s="9" t="str">
        <f t="shared" si="212"/>
        <v>May</v>
      </c>
      <c r="H1959" s="5" t="str">
        <f t="shared" si="213"/>
        <v>2005</v>
      </c>
      <c r="I1959" s="1" t="s">
        <v>4063</v>
      </c>
      <c r="J1959" s="1" t="str">
        <f t="shared" si="214"/>
        <v xml:space="preserve">Proton-M/Briz-M </v>
      </c>
      <c r="K1959" s="1" t="str">
        <f t="shared" si="215"/>
        <v>DirecTV-8</v>
      </c>
      <c r="L1959" s="1" t="s">
        <v>8</v>
      </c>
      <c r="M1959" s="1">
        <v>65</v>
      </c>
      <c r="N1959" s="1">
        <f t="shared" si="216"/>
        <v>5395</v>
      </c>
      <c r="O1959" s="1" t="s">
        <v>9</v>
      </c>
    </row>
    <row r="1960" spans="1:15" x14ac:dyDescent="0.3">
      <c r="A1960" s="1" t="s">
        <v>3868</v>
      </c>
      <c r="B1960" s="1" t="s">
        <v>114</v>
      </c>
      <c r="C1960" s="1" t="str">
        <f t="shared" si="210"/>
        <v>USA</v>
      </c>
      <c r="D1960" s="1" t="s">
        <v>4064</v>
      </c>
      <c r="E1960" s="7" t="str">
        <f>TEXT(DATE(MID(D1960, 13, 4), CHOOSE(MATCH( MID(D1960, 5, 3), {"Jan","Feb","Mar","Apr","May","Jun","Jul","Aug","Sep","Oct","Nov","Dec"}, 0), 1, 2, 3, 4, 5, 6, 7, 8, 9, 10, 11, 12), MID(D1960, 9, 2)), "yyyy-mm-dd")</f>
        <v>2005-05-20</v>
      </c>
      <c r="F1960" s="1" t="str">
        <f t="shared" si="211"/>
        <v>10:22:00</v>
      </c>
      <c r="G1960" s="9" t="str">
        <f t="shared" si="212"/>
        <v>May</v>
      </c>
      <c r="H1960" s="5" t="str">
        <f t="shared" si="213"/>
        <v>2005</v>
      </c>
      <c r="I1960" s="1" t="s">
        <v>4065</v>
      </c>
      <c r="J1960" s="1" t="str">
        <f t="shared" si="214"/>
        <v xml:space="preserve">Delta II 7320-10C </v>
      </c>
      <c r="K1960" s="1" t="str">
        <f t="shared" si="215"/>
        <v>NOAA-N</v>
      </c>
      <c r="L1960" s="1" t="s">
        <v>346</v>
      </c>
      <c r="M1960" s="1"/>
      <c r="N1960" s="1">
        <f t="shared" si="216"/>
        <v>0</v>
      </c>
      <c r="O1960" s="1" t="s">
        <v>9</v>
      </c>
    </row>
    <row r="1961" spans="1:15" x14ac:dyDescent="0.3">
      <c r="A1961" s="1" t="s">
        <v>86</v>
      </c>
      <c r="B1961" s="1" t="s">
        <v>290</v>
      </c>
      <c r="C1961" s="1" t="str">
        <f t="shared" si="210"/>
        <v>India</v>
      </c>
      <c r="D1961" s="1" t="s">
        <v>4066</v>
      </c>
      <c r="E1961" s="7" t="str">
        <f>TEXT(DATE(MID(D1961, 13, 4), CHOOSE(MATCH( MID(D1961, 5, 3), {"Jan","Feb","Mar","Apr","May","Jun","Jul","Aug","Sep","Oct","Nov","Dec"}, 0), 1, 2, 3, 4, 5, 6, 7, 8, 9, 10, 11, 12), MID(D1961, 9, 2)), "yyyy-mm-dd")</f>
        <v>2005-05-05</v>
      </c>
      <c r="F1961" s="1" t="str">
        <f t="shared" si="211"/>
        <v>04:45:00</v>
      </c>
      <c r="G1961" s="9" t="str">
        <f t="shared" si="212"/>
        <v>May</v>
      </c>
      <c r="H1961" s="5" t="str">
        <f t="shared" si="213"/>
        <v>2005</v>
      </c>
      <c r="I1961" s="1" t="s">
        <v>4067</v>
      </c>
      <c r="J1961" s="1" t="str">
        <f t="shared" si="214"/>
        <v xml:space="preserve">PSLV-G </v>
      </c>
      <c r="K1961" s="1" t="str">
        <f t="shared" si="215"/>
        <v>Cartosat-1 &amp; HAMSAT</v>
      </c>
      <c r="L1961" s="1" t="s">
        <v>346</v>
      </c>
      <c r="M1961" s="1">
        <v>25</v>
      </c>
      <c r="N1961" s="1">
        <f t="shared" si="216"/>
        <v>2075</v>
      </c>
      <c r="O1961" s="1" t="s">
        <v>9</v>
      </c>
    </row>
    <row r="1962" spans="1:15" x14ac:dyDescent="0.3">
      <c r="A1962" s="1" t="s">
        <v>4005</v>
      </c>
      <c r="B1962" s="1" t="s">
        <v>11</v>
      </c>
      <c r="C1962" s="1" t="str">
        <f t="shared" si="210"/>
        <v>USA</v>
      </c>
      <c r="D1962" s="1" t="s">
        <v>4068</v>
      </c>
      <c r="E1962" s="7" t="str">
        <f>TEXT(DATE(MID(D1962, 13, 4), CHOOSE(MATCH( MID(D1962, 5, 3), {"Jan","Feb","Mar","Apr","May","Jun","Jul","Aug","Sep","Oct","Nov","Dec"}, 0), 1, 2, 3, 4, 5, 6, 7, 8, 9, 10, 11, 12), MID(D1962, 9, 2)), "yyyy-mm-dd")</f>
        <v>2005-04-30</v>
      </c>
      <c r="F1962" s="1" t="str">
        <f t="shared" si="211"/>
        <v>00:50:00</v>
      </c>
      <c r="G1962" s="9" t="str">
        <f t="shared" si="212"/>
        <v>April</v>
      </c>
      <c r="H1962" s="5" t="str">
        <f t="shared" si="213"/>
        <v>2005</v>
      </c>
      <c r="I1962" s="1" t="s">
        <v>4069</v>
      </c>
      <c r="J1962" s="1" t="str">
        <f t="shared" si="214"/>
        <v xml:space="preserve">Titan IV(405)B </v>
      </c>
      <c r="K1962" s="1" t="str">
        <f t="shared" si="215"/>
        <v>NROL-16 (Onyx)</v>
      </c>
      <c r="L1962" s="1" t="s">
        <v>346</v>
      </c>
      <c r="M1962" s="1"/>
      <c r="N1962" s="1">
        <f t="shared" si="216"/>
        <v>0</v>
      </c>
      <c r="O1962" s="1" t="s">
        <v>9</v>
      </c>
    </row>
    <row r="1963" spans="1:15" x14ac:dyDescent="0.3">
      <c r="A1963" s="1" t="s">
        <v>2701</v>
      </c>
      <c r="B1963" s="1" t="s">
        <v>2702</v>
      </c>
      <c r="C1963" s="1" t="str">
        <f t="shared" si="210"/>
        <v>Pacific Ocean</v>
      </c>
      <c r="D1963" s="1" t="s">
        <v>4070</v>
      </c>
      <c r="E1963" s="7" t="str">
        <f>TEXT(DATE(MID(D1963, 13, 4), CHOOSE(MATCH( MID(D1963, 5, 3), {"Jan","Feb","Mar","Apr","May","Jun","Jul","Aug","Sep","Oct","Nov","Dec"}, 0), 1, 2, 3, 4, 5, 6, 7, 8, 9, 10, 11, 12), MID(D1963, 9, 2)), "yyyy-mm-dd")</f>
        <v>2005-04-26</v>
      </c>
      <c r="F1963" s="1" t="str">
        <f t="shared" si="211"/>
        <v>07:31:00</v>
      </c>
      <c r="G1963" s="9" t="str">
        <f t="shared" si="212"/>
        <v>April</v>
      </c>
      <c r="H1963" s="5" t="str">
        <f t="shared" si="213"/>
        <v>2005</v>
      </c>
      <c r="I1963" s="1" t="s">
        <v>4071</v>
      </c>
      <c r="J1963" s="1" t="str">
        <f t="shared" si="214"/>
        <v xml:space="preserve">Zenit-3 SL </v>
      </c>
      <c r="K1963" s="1" t="str">
        <f t="shared" si="215"/>
        <v>Spaceway-1</v>
      </c>
      <c r="L1963" s="1" t="s">
        <v>346</v>
      </c>
      <c r="M1963" s="1"/>
      <c r="N1963" s="1">
        <f t="shared" si="216"/>
        <v>0</v>
      </c>
      <c r="O1963" s="1" t="s">
        <v>9</v>
      </c>
    </row>
    <row r="1964" spans="1:15" x14ac:dyDescent="0.3">
      <c r="A1964" s="1" t="s">
        <v>342</v>
      </c>
      <c r="B1964" s="1" t="s">
        <v>1200</v>
      </c>
      <c r="C1964" s="1" t="str">
        <f t="shared" si="210"/>
        <v>USA</v>
      </c>
      <c r="D1964" s="1" t="s">
        <v>4072</v>
      </c>
      <c r="E1964" s="7" t="str">
        <f>TEXT(DATE(MID(D1964, 13, 4), CHOOSE(MATCH( MID(D1964, 5, 3), {"Jan","Feb","Mar","Apr","May","Jun","Jul","Aug","Sep","Oct","Nov","Dec"}, 0), 1, 2, 3, 4, 5, 6, 7, 8, 9, 10, 11, 12), MID(D1964, 9, 2)), "yyyy-mm-dd")</f>
        <v>2005-04-15</v>
      </c>
      <c r="F1964" s="1" t="str">
        <f t="shared" si="211"/>
        <v>17:26:00</v>
      </c>
      <c r="G1964" s="9" t="str">
        <f t="shared" si="212"/>
        <v>April</v>
      </c>
      <c r="H1964" s="5" t="str">
        <f t="shared" si="213"/>
        <v>2005</v>
      </c>
      <c r="I1964" s="1" t="s">
        <v>4073</v>
      </c>
      <c r="J1964" s="1" t="str">
        <f t="shared" si="214"/>
        <v xml:space="preserve">Pegasus XL </v>
      </c>
      <c r="K1964" s="1" t="str">
        <f t="shared" si="215"/>
        <v>DART</v>
      </c>
      <c r="L1964" s="1" t="s">
        <v>8</v>
      </c>
      <c r="M1964" s="1">
        <v>40</v>
      </c>
      <c r="N1964" s="1">
        <f t="shared" si="216"/>
        <v>3320</v>
      </c>
      <c r="O1964" s="1" t="s">
        <v>9</v>
      </c>
    </row>
    <row r="1965" spans="1:15" x14ac:dyDescent="0.3">
      <c r="A1965" s="1" t="s">
        <v>129</v>
      </c>
      <c r="B1965" s="1" t="s">
        <v>1630</v>
      </c>
      <c r="C1965" s="1" t="str">
        <f t="shared" si="210"/>
        <v>Kazakhstan</v>
      </c>
      <c r="D1965" s="1" t="s">
        <v>4074</v>
      </c>
      <c r="E1965" s="7" t="str">
        <f>TEXT(DATE(MID(D1965, 13, 4), CHOOSE(MATCH( MID(D1965, 5, 3), {"Jan","Feb","Mar","Apr","May","Jun","Jul","Aug","Sep","Oct","Nov","Dec"}, 0), 1, 2, 3, 4, 5, 6, 7, 8, 9, 10, 11, 12), MID(D1965, 9, 2)), "yyyy-mm-dd")</f>
        <v>2005-04-15</v>
      </c>
      <c r="F1965" s="1" t="str">
        <f t="shared" si="211"/>
        <v>00:46:00</v>
      </c>
      <c r="G1965" s="9" t="str">
        <f t="shared" si="212"/>
        <v>April</v>
      </c>
      <c r="H1965" s="5" t="str">
        <f t="shared" si="213"/>
        <v>2005</v>
      </c>
      <c r="I1965" s="1" t="s">
        <v>4075</v>
      </c>
      <c r="J1965" s="1" t="str">
        <f t="shared" si="214"/>
        <v xml:space="preserve">Soyuz FG </v>
      </c>
      <c r="K1965" s="1" t="str">
        <f t="shared" si="215"/>
        <v>Soyuz TMA-6</v>
      </c>
      <c r="L1965" s="1" t="s">
        <v>346</v>
      </c>
      <c r="M1965" s="1"/>
      <c r="N1965" s="1">
        <f t="shared" si="216"/>
        <v>0</v>
      </c>
      <c r="O1965" s="1" t="s">
        <v>9</v>
      </c>
    </row>
    <row r="1966" spans="1:15" x14ac:dyDescent="0.3">
      <c r="A1966" s="1" t="s">
        <v>14</v>
      </c>
      <c r="B1966" s="1" t="s">
        <v>101</v>
      </c>
      <c r="C1966" s="1" t="str">
        <f t="shared" si="210"/>
        <v>China</v>
      </c>
      <c r="D1966" s="1" t="s">
        <v>4076</v>
      </c>
      <c r="E1966" s="7" t="str">
        <f>TEXT(DATE(MID(D1966, 13, 4), CHOOSE(MATCH( MID(D1966, 5, 3), {"Jan","Feb","Mar","Apr","May","Jun","Jul","Aug","Sep","Oct","Nov","Dec"}, 0), 1, 2, 3, 4, 5, 6, 7, 8, 9, 10, 11, 12), MID(D1966, 9, 2)), "yyyy-mm-dd")</f>
        <v>2005-04-12</v>
      </c>
      <c r="F1966" s="1" t="str">
        <f t="shared" si="211"/>
        <v>12:00:00</v>
      </c>
      <c r="G1966" s="9" t="str">
        <f t="shared" si="212"/>
        <v>April</v>
      </c>
      <c r="H1966" s="5" t="str">
        <f t="shared" si="213"/>
        <v>2005</v>
      </c>
      <c r="I1966" s="1" t="s">
        <v>4077</v>
      </c>
      <c r="J1966" s="1" t="str">
        <f t="shared" si="214"/>
        <v xml:space="preserve">Long March 3B </v>
      </c>
      <c r="K1966" s="1" t="str">
        <f t="shared" si="215"/>
        <v>Apstar 6</v>
      </c>
      <c r="L1966" s="1" t="s">
        <v>346</v>
      </c>
      <c r="M1966" s="1"/>
      <c r="N1966" s="1">
        <f t="shared" si="216"/>
        <v>0</v>
      </c>
      <c r="O1966" s="1" t="s">
        <v>9</v>
      </c>
    </row>
    <row r="1967" spans="1:15" x14ac:dyDescent="0.3">
      <c r="A1967" s="1" t="s">
        <v>342</v>
      </c>
      <c r="B1967" s="1" t="s">
        <v>3247</v>
      </c>
      <c r="C1967" s="1" t="str">
        <f t="shared" si="210"/>
        <v>USA</v>
      </c>
      <c r="D1967" s="1" t="s">
        <v>4078</v>
      </c>
      <c r="E1967" s="7" t="str">
        <f>TEXT(DATE(MID(D1967, 13, 4), CHOOSE(MATCH( MID(D1967, 5, 3), {"Jan","Feb","Mar","Apr","May","Jun","Jul","Aug","Sep","Oct","Nov","Dec"}, 0), 1, 2, 3, 4, 5, 6, 7, 8, 9, 10, 11, 12), MID(D1967, 9, 2)), "yyyy-mm-dd")</f>
        <v>2005-04-11</v>
      </c>
      <c r="F1967" s="1" t="str">
        <f t="shared" si="211"/>
        <v>13:35:00</v>
      </c>
      <c r="G1967" s="9" t="str">
        <f t="shared" si="212"/>
        <v>April</v>
      </c>
      <c r="H1967" s="5" t="str">
        <f t="shared" si="213"/>
        <v>2005</v>
      </c>
      <c r="I1967" s="1" t="s">
        <v>4079</v>
      </c>
      <c r="J1967" s="1" t="str">
        <f t="shared" si="214"/>
        <v xml:space="preserve">Minotaur I </v>
      </c>
      <c r="K1967" s="1" t="str">
        <f t="shared" si="215"/>
        <v>XSS-11</v>
      </c>
      <c r="L1967" s="1" t="s">
        <v>8</v>
      </c>
      <c r="M1967" s="1">
        <v>40</v>
      </c>
      <c r="N1967" s="1">
        <f t="shared" si="216"/>
        <v>3320</v>
      </c>
      <c r="O1967" s="1" t="s">
        <v>9</v>
      </c>
    </row>
    <row r="1968" spans="1:15" x14ac:dyDescent="0.3">
      <c r="A1968" s="1" t="s">
        <v>129</v>
      </c>
      <c r="B1968" s="1" t="s">
        <v>529</v>
      </c>
      <c r="C1968" s="1" t="str">
        <f t="shared" si="210"/>
        <v>Kazakhstan</v>
      </c>
      <c r="D1968" s="1" t="s">
        <v>4080</v>
      </c>
      <c r="E1968" s="7" t="str">
        <f>TEXT(DATE(MID(D1968, 13, 4), CHOOSE(MATCH( MID(D1968, 5, 3), {"Jan","Feb","Mar","Apr","May","Jun","Jul","Aug","Sep","Oct","Nov","Dec"}, 0), 1, 2, 3, 4, 5, 6, 7, 8, 9, 10, 11, 12), MID(D1968, 9, 2)), "yyyy-mm-dd")</f>
        <v>2005-03-29</v>
      </c>
      <c r="F1968" s="1" t="str">
        <f t="shared" si="211"/>
        <v>21:31:00</v>
      </c>
      <c r="G1968" s="9" t="str">
        <f t="shared" si="212"/>
        <v>March</v>
      </c>
      <c r="H1968" s="5" t="str">
        <f t="shared" si="213"/>
        <v>2005</v>
      </c>
      <c r="I1968" s="1" t="s">
        <v>4081</v>
      </c>
      <c r="J1968" s="1" t="str">
        <f t="shared" si="214"/>
        <v xml:space="preserve">Proton-K/Block DM-2M </v>
      </c>
      <c r="K1968" s="1" t="str">
        <f t="shared" si="215"/>
        <v>Ekspress-AM2</v>
      </c>
      <c r="L1968" s="1" t="s">
        <v>346</v>
      </c>
      <c r="M1968" s="1"/>
      <c r="N1968" s="1">
        <f t="shared" si="216"/>
        <v>0</v>
      </c>
      <c r="O1968" s="1" t="s">
        <v>9</v>
      </c>
    </row>
    <row r="1969" spans="1:15" x14ac:dyDescent="0.3">
      <c r="A1969" s="1" t="s">
        <v>1623</v>
      </c>
      <c r="B1969" s="1" t="s">
        <v>75</v>
      </c>
      <c r="C1969" s="1" t="str">
        <f t="shared" si="210"/>
        <v>USA</v>
      </c>
      <c r="D1969" s="1" t="s">
        <v>4082</v>
      </c>
      <c r="E1969" s="7" t="str">
        <f>TEXT(DATE(MID(D1969, 13, 4), CHOOSE(MATCH( MID(D1969, 5, 3), {"Jan","Feb","Mar","Apr","May","Jun","Jul","Aug","Sep","Oct","Nov","Dec"}, 0), 1, 2, 3, 4, 5, 6, 7, 8, 9, 10, 11, 12), MID(D1969, 9, 2)), "yyyy-mm-dd")</f>
        <v>2005-03-11</v>
      </c>
      <c r="F1969" s="1" t="str">
        <f t="shared" si="211"/>
        <v>21:42:00</v>
      </c>
      <c r="G1969" s="9" t="str">
        <f t="shared" si="212"/>
        <v>March</v>
      </c>
      <c r="H1969" s="5" t="str">
        <f t="shared" si="213"/>
        <v>2005</v>
      </c>
      <c r="I1969" s="1" t="s">
        <v>4083</v>
      </c>
      <c r="J1969" s="1" t="str">
        <f t="shared" si="214"/>
        <v xml:space="preserve">Atlas V 431 </v>
      </c>
      <c r="K1969" s="1" t="str">
        <f t="shared" si="215"/>
        <v>Inmarsat-4 F1</v>
      </c>
      <c r="L1969" s="1" t="s">
        <v>346</v>
      </c>
      <c r="M1969" s="1">
        <v>130</v>
      </c>
      <c r="N1969" s="1">
        <f t="shared" si="216"/>
        <v>10790</v>
      </c>
      <c r="O1969" s="1" t="s">
        <v>9</v>
      </c>
    </row>
    <row r="1970" spans="1:15" x14ac:dyDescent="0.3">
      <c r="A1970" s="1" t="s">
        <v>2701</v>
      </c>
      <c r="B1970" s="1" t="s">
        <v>2702</v>
      </c>
      <c r="C1970" s="1" t="str">
        <f t="shared" si="210"/>
        <v>Pacific Ocean</v>
      </c>
      <c r="D1970" s="1" t="s">
        <v>4084</v>
      </c>
      <c r="E1970" s="7" t="str">
        <f>TEXT(DATE(MID(D1970, 13, 4), CHOOSE(MATCH( MID(D1970, 5, 3), {"Jan","Feb","Mar","Apr","May","Jun","Jul","Aug","Sep","Oct","Nov","Dec"}, 0), 1, 2, 3, 4, 5, 6, 7, 8, 9, 10, 11, 12), MID(D1970, 9, 2)), "yyyy-mm-dd")</f>
        <v>2005-03-01</v>
      </c>
      <c r="F1970" s="1" t="str">
        <f t="shared" si="211"/>
        <v>03:50:00</v>
      </c>
      <c r="G1970" s="9" t="str">
        <f t="shared" si="212"/>
        <v>March</v>
      </c>
      <c r="H1970" s="5" t="str">
        <f t="shared" si="213"/>
        <v>2005</v>
      </c>
      <c r="I1970" s="1" t="s">
        <v>4085</v>
      </c>
      <c r="J1970" s="1" t="str">
        <f t="shared" si="214"/>
        <v xml:space="preserve">Zenit-3 SL </v>
      </c>
      <c r="K1970" s="1" t="str">
        <f t="shared" si="215"/>
        <v>XM-3</v>
      </c>
      <c r="L1970" s="1" t="s">
        <v>346</v>
      </c>
      <c r="M1970" s="1"/>
      <c r="N1970" s="1">
        <f t="shared" si="216"/>
        <v>0</v>
      </c>
      <c r="O1970" s="1" t="s">
        <v>9</v>
      </c>
    </row>
    <row r="1971" spans="1:15" x14ac:dyDescent="0.3">
      <c r="A1971" s="1" t="s">
        <v>129</v>
      </c>
      <c r="B1971" s="1" t="s">
        <v>1630</v>
      </c>
      <c r="C1971" s="1" t="str">
        <f t="shared" si="210"/>
        <v>Kazakhstan</v>
      </c>
      <c r="D1971" s="1" t="s">
        <v>4086</v>
      </c>
      <c r="E1971" s="7" t="str">
        <f>TEXT(DATE(MID(D1971, 13, 4), CHOOSE(MATCH( MID(D1971, 5, 3), {"Jan","Feb","Mar","Apr","May","Jun","Jul","Aug","Sep","Oct","Nov","Dec"}, 0), 1, 2, 3, 4, 5, 6, 7, 8, 9, 10, 11, 12), MID(D1971, 9, 2)), "yyyy-mm-dd")</f>
        <v>2005-02-28</v>
      </c>
      <c r="F1971" s="1" t="str">
        <f t="shared" si="211"/>
        <v>19:09:00</v>
      </c>
      <c r="G1971" s="9" t="str">
        <f t="shared" si="212"/>
        <v>February</v>
      </c>
      <c r="H1971" s="5" t="str">
        <f t="shared" si="213"/>
        <v>2005</v>
      </c>
      <c r="I1971" s="1" t="s">
        <v>4087</v>
      </c>
      <c r="J1971" s="1" t="str">
        <f t="shared" si="214"/>
        <v xml:space="preserve">Soyuz U </v>
      </c>
      <c r="K1971" s="1" t="str">
        <f t="shared" si="215"/>
        <v>Progress M-52</v>
      </c>
      <c r="L1971" s="1" t="s">
        <v>346</v>
      </c>
      <c r="M1971" s="1">
        <v>20</v>
      </c>
      <c r="N1971" s="1">
        <f t="shared" si="216"/>
        <v>1660</v>
      </c>
      <c r="O1971" s="1" t="s">
        <v>9</v>
      </c>
    </row>
    <row r="1972" spans="1:15" x14ac:dyDescent="0.3">
      <c r="A1972" s="1" t="s">
        <v>60</v>
      </c>
      <c r="B1972" s="1" t="s">
        <v>61</v>
      </c>
      <c r="C1972" s="1" t="str">
        <f t="shared" si="210"/>
        <v>Japan</v>
      </c>
      <c r="D1972" s="1" t="s">
        <v>4088</v>
      </c>
      <c r="E1972" s="7" t="str">
        <f>TEXT(DATE(MID(D1972, 13, 4), CHOOSE(MATCH( MID(D1972, 5, 3), {"Jan","Feb","Mar","Apr","May","Jun","Jul","Aug","Sep","Oct","Nov","Dec"}, 0), 1, 2, 3, 4, 5, 6, 7, 8, 9, 10, 11, 12), MID(D1972, 9, 2)), "yyyy-mm-dd")</f>
        <v>2005-02-26</v>
      </c>
      <c r="F1972" s="1" t="str">
        <f t="shared" si="211"/>
        <v>09:25:00</v>
      </c>
      <c r="G1972" s="9" t="str">
        <f t="shared" si="212"/>
        <v>February</v>
      </c>
      <c r="H1972" s="5" t="str">
        <f t="shared" si="213"/>
        <v>2005</v>
      </c>
      <c r="I1972" s="1" t="s">
        <v>4089</v>
      </c>
      <c r="J1972" s="1" t="str">
        <f t="shared" si="214"/>
        <v xml:space="preserve">H-IIA 2022 </v>
      </c>
      <c r="K1972" s="1" t="str">
        <f t="shared" si="215"/>
        <v>Himawari 6</v>
      </c>
      <c r="L1972" s="1" t="s">
        <v>346</v>
      </c>
      <c r="M1972" s="1"/>
      <c r="N1972" s="1">
        <f t="shared" si="216"/>
        <v>0</v>
      </c>
      <c r="O1972" s="1" t="s">
        <v>9</v>
      </c>
    </row>
    <row r="1973" spans="1:15" x14ac:dyDescent="0.3">
      <c r="A1973" s="1" t="s">
        <v>233</v>
      </c>
      <c r="B1973" s="1" t="s">
        <v>379</v>
      </c>
      <c r="C1973" s="1" t="str">
        <f t="shared" si="210"/>
        <v>France</v>
      </c>
      <c r="D1973" s="1" t="s">
        <v>4090</v>
      </c>
      <c r="E1973" s="7" t="str">
        <f>TEXT(DATE(MID(D1973, 13, 4), CHOOSE(MATCH( MID(D1973, 5, 3), {"Jan","Feb","Mar","Apr","May","Jun","Jul","Aug","Sep","Oct","Nov","Dec"}, 0), 1, 2, 3, 4, 5, 6, 7, 8, 9, 10, 11, 12), MID(D1973, 9, 2)), "yyyy-mm-dd")</f>
        <v>2005-02-12</v>
      </c>
      <c r="F1973" s="1" t="str">
        <f t="shared" si="211"/>
        <v>21:03:00</v>
      </c>
      <c r="G1973" s="9" t="str">
        <f t="shared" si="212"/>
        <v>February</v>
      </c>
      <c r="H1973" s="5" t="str">
        <f t="shared" si="213"/>
        <v>2005</v>
      </c>
      <c r="I1973" s="1" t="s">
        <v>4091</v>
      </c>
      <c r="J1973" s="1" t="str">
        <f t="shared" si="214"/>
        <v xml:space="preserve">Ariane 5 ECA </v>
      </c>
      <c r="K1973" s="1" t="str">
        <f t="shared" si="215"/>
        <v>XTAR-EUR, Maqsat-B2 &amp; Sloshsat-FLEVO</v>
      </c>
      <c r="L1973" s="1" t="s">
        <v>346</v>
      </c>
      <c r="M1973" s="1">
        <v>200</v>
      </c>
      <c r="N1973" s="1">
        <f t="shared" si="216"/>
        <v>16600</v>
      </c>
      <c r="O1973" s="1" t="s">
        <v>9</v>
      </c>
    </row>
    <row r="1974" spans="1:15" x14ac:dyDescent="0.3">
      <c r="A1974" s="1" t="s">
        <v>4005</v>
      </c>
      <c r="B1974" s="1" t="s">
        <v>4092</v>
      </c>
      <c r="C1974" s="1" t="str">
        <f t="shared" si="210"/>
        <v>USA</v>
      </c>
      <c r="D1974" s="1" t="s">
        <v>4093</v>
      </c>
      <c r="E1974" s="7" t="str">
        <f>TEXT(DATE(MID(D1974, 13, 4), CHOOSE(MATCH( MID(D1974, 5, 3), {"Jan","Feb","Mar","Apr","May","Jun","Jul","Aug","Sep","Oct","Nov","Dec"}, 0), 1, 2, 3, 4, 5, 6, 7, 8, 9, 10, 11, 12), MID(D1974, 9, 2)), "yyyy-mm-dd")</f>
        <v>2005-02-03</v>
      </c>
      <c r="F1974" s="1" t="str">
        <f t="shared" si="211"/>
        <v>07:41:00</v>
      </c>
      <c r="G1974" s="9" t="str">
        <f t="shared" si="212"/>
        <v>February</v>
      </c>
      <c r="H1974" s="5" t="str">
        <f t="shared" si="213"/>
        <v>2005</v>
      </c>
      <c r="I1974" s="1" t="s">
        <v>4094</v>
      </c>
      <c r="J1974" s="1" t="str">
        <f t="shared" si="214"/>
        <v xml:space="preserve">Atlas IIIB </v>
      </c>
      <c r="K1974" s="1" t="str">
        <f t="shared" si="215"/>
        <v>NROL-23 (Intruder 7A &amp; 7B)</v>
      </c>
      <c r="L1974" s="1" t="s">
        <v>346</v>
      </c>
      <c r="M1974" s="1"/>
      <c r="N1974" s="1">
        <f t="shared" si="216"/>
        <v>0</v>
      </c>
      <c r="O1974" s="1" t="s">
        <v>9</v>
      </c>
    </row>
    <row r="1975" spans="1:15" x14ac:dyDescent="0.3">
      <c r="A1975" s="1" t="s">
        <v>1623</v>
      </c>
      <c r="B1975" s="1" t="s">
        <v>565</v>
      </c>
      <c r="C1975" s="1" t="str">
        <f t="shared" si="210"/>
        <v>Kazakhstan</v>
      </c>
      <c r="D1975" s="1" t="s">
        <v>4095</v>
      </c>
      <c r="E1975" s="7" t="str">
        <f>TEXT(DATE(MID(D1975, 13, 4), CHOOSE(MATCH( MID(D1975, 5, 3), {"Jan","Feb","Mar","Apr","May","Jun","Jul","Aug","Sep","Oct","Nov","Dec"}, 0), 1, 2, 3, 4, 5, 6, 7, 8, 9, 10, 11, 12), MID(D1975, 9, 2)), "yyyy-mm-dd")</f>
        <v>2005-02-03</v>
      </c>
      <c r="F1975" s="1" t="str">
        <f t="shared" si="211"/>
        <v>02:27:00</v>
      </c>
      <c r="G1975" s="9" t="str">
        <f t="shared" si="212"/>
        <v>February</v>
      </c>
      <c r="H1975" s="5" t="str">
        <f t="shared" si="213"/>
        <v>2005</v>
      </c>
      <c r="I1975" s="1" t="s">
        <v>4096</v>
      </c>
      <c r="J1975" s="1" t="str">
        <f t="shared" si="214"/>
        <v xml:space="preserve">Proton-M/Briz-M </v>
      </c>
      <c r="K1975" s="1" t="str">
        <f t="shared" si="215"/>
        <v>AMC-12</v>
      </c>
      <c r="L1975" s="1" t="s">
        <v>8</v>
      </c>
      <c r="M1975" s="1">
        <v>65</v>
      </c>
      <c r="N1975" s="1">
        <f t="shared" si="216"/>
        <v>5395</v>
      </c>
      <c r="O1975" s="1" t="s">
        <v>9</v>
      </c>
    </row>
    <row r="1976" spans="1:15" x14ac:dyDescent="0.3">
      <c r="A1976" s="1" t="s">
        <v>4</v>
      </c>
      <c r="B1976" s="1" t="s">
        <v>3373</v>
      </c>
      <c r="C1976" s="1" t="str">
        <f t="shared" si="210"/>
        <v>Russia</v>
      </c>
      <c r="D1976" s="1" t="s">
        <v>4097</v>
      </c>
      <c r="E1976" s="7" t="str">
        <f>TEXT(DATE(MID(D1976, 13, 4), CHOOSE(MATCH( MID(D1976, 5, 3), {"Jan","Feb","Mar","Apr","May","Jun","Jul","Aug","Sep","Oct","Nov","Dec"}, 0), 1, 2, 3, 4, 5, 6, 7, 8, 9, 10, 11, 12), MID(D1976, 9, 2)), "yyyy-mm-dd")</f>
        <v>2005-01-20</v>
      </c>
      <c r="F1976" s="1" t="str">
        <f t="shared" si="211"/>
        <v>03:00:00</v>
      </c>
      <c r="G1976" s="9" t="str">
        <f t="shared" si="212"/>
        <v>January</v>
      </c>
      <c r="H1976" s="5" t="str">
        <f t="shared" si="213"/>
        <v>2005</v>
      </c>
      <c r="I1976" s="1" t="s">
        <v>4098</v>
      </c>
      <c r="J1976" s="1" t="str">
        <f t="shared" si="214"/>
        <v xml:space="preserve">Cosmos-3M </v>
      </c>
      <c r="K1976" s="1" t="str">
        <f t="shared" si="215"/>
        <v>Cosmos 2414 &amp; Universitietski</v>
      </c>
      <c r="L1976" s="1" t="s">
        <v>346</v>
      </c>
      <c r="M1976" s="1"/>
      <c r="N1976" s="1">
        <f t="shared" si="216"/>
        <v>0</v>
      </c>
      <c r="O1976" s="1" t="s">
        <v>9</v>
      </c>
    </row>
    <row r="1977" spans="1:15" x14ac:dyDescent="0.3">
      <c r="A1977" s="1" t="s">
        <v>3868</v>
      </c>
      <c r="B1977" s="1" t="s">
        <v>3160</v>
      </c>
      <c r="C1977" s="1" t="str">
        <f t="shared" si="210"/>
        <v>USA</v>
      </c>
      <c r="D1977" s="1" t="s">
        <v>4099</v>
      </c>
      <c r="E1977" s="7" t="str">
        <f>TEXT(DATE(MID(D1977, 13, 4), CHOOSE(MATCH( MID(D1977, 5, 3), {"Jan","Feb","Mar","Apr","May","Jun","Jul","Aug","Sep","Oct","Nov","Dec"}, 0), 1, 2, 3, 4, 5, 6, 7, 8, 9, 10, 11, 12), MID(D1977, 9, 2)), "yyyy-mm-dd")</f>
        <v>2005-01-12</v>
      </c>
      <c r="F1977" s="1" t="str">
        <f t="shared" si="211"/>
        <v>18:47:00</v>
      </c>
      <c r="G1977" s="9" t="str">
        <f t="shared" si="212"/>
        <v>January</v>
      </c>
      <c r="H1977" s="5" t="str">
        <f t="shared" si="213"/>
        <v>2005</v>
      </c>
      <c r="I1977" s="1" t="s">
        <v>4100</v>
      </c>
      <c r="J1977" s="1" t="str">
        <f t="shared" si="214"/>
        <v xml:space="preserve">Delta II 7925 </v>
      </c>
      <c r="K1977" s="1" t="str">
        <f t="shared" si="215"/>
        <v>Deep Impact</v>
      </c>
      <c r="L1977" s="1" t="s">
        <v>346</v>
      </c>
      <c r="M1977" s="1"/>
      <c r="N1977" s="1">
        <f t="shared" si="216"/>
        <v>0</v>
      </c>
      <c r="O1977" s="1" t="s">
        <v>9</v>
      </c>
    </row>
    <row r="1978" spans="1:15" x14ac:dyDescent="0.3">
      <c r="A1978" s="1" t="s">
        <v>4</v>
      </c>
      <c r="B1978" s="1" t="s">
        <v>529</v>
      </c>
      <c r="C1978" s="1" t="str">
        <f t="shared" si="210"/>
        <v>Kazakhstan</v>
      </c>
      <c r="D1978" s="1" t="s">
        <v>4101</v>
      </c>
      <c r="E1978" s="7" t="str">
        <f>TEXT(DATE(MID(D1978, 13, 4), CHOOSE(MATCH( MID(D1978, 5, 3), {"Jan","Feb","Mar","Apr","May","Jun","Jul","Aug","Sep","Oct","Nov","Dec"}, 0), 1, 2, 3, 4, 5, 6, 7, 8, 9, 10, 11, 12), MID(D1978, 9, 2)), "yyyy-mm-dd")</f>
        <v>2004-12-26</v>
      </c>
      <c r="F1978" s="1" t="str">
        <f t="shared" si="211"/>
        <v>13:53:00</v>
      </c>
      <c r="G1978" s="9" t="str">
        <f t="shared" si="212"/>
        <v>December</v>
      </c>
      <c r="H1978" s="5" t="str">
        <f t="shared" si="213"/>
        <v>2004</v>
      </c>
      <c r="I1978" s="1" t="s">
        <v>4102</v>
      </c>
      <c r="J1978" s="1" t="str">
        <f t="shared" si="214"/>
        <v xml:space="preserve">Proton-K/Block DM-2M </v>
      </c>
      <c r="K1978" s="1" t="str">
        <f t="shared" si="215"/>
        <v>Cosmos 2411, 2412 &amp; 2413</v>
      </c>
      <c r="L1978" s="1" t="s">
        <v>346</v>
      </c>
      <c r="M1978" s="1"/>
      <c r="N1978" s="1">
        <f t="shared" si="216"/>
        <v>0</v>
      </c>
      <c r="O1978" s="1" t="s">
        <v>9</v>
      </c>
    </row>
    <row r="1979" spans="1:15" x14ac:dyDescent="0.3">
      <c r="A1979" s="1" t="s">
        <v>4</v>
      </c>
      <c r="B1979" s="1" t="s">
        <v>3566</v>
      </c>
      <c r="C1979" s="1" t="str">
        <f t="shared" si="210"/>
        <v>Russia</v>
      </c>
      <c r="D1979" s="1" t="s">
        <v>4103</v>
      </c>
      <c r="E1979" s="7" t="str">
        <f>TEXT(DATE(MID(D1979, 13, 4), CHOOSE(MATCH( MID(D1979, 5, 3), {"Jan","Feb","Mar","Apr","May","Jun","Jul","Aug","Sep","Oct","Nov","Dec"}, 0), 1, 2, 3, 4, 5, 6, 7, 8, 9, 10, 11, 12), MID(D1979, 9, 2)), "yyyy-mm-dd")</f>
        <v>2004-12-24</v>
      </c>
      <c r="F1979" s="1" t="str">
        <f t="shared" si="211"/>
        <v>11:20:00</v>
      </c>
      <c r="G1979" s="9" t="str">
        <f t="shared" si="212"/>
        <v>December</v>
      </c>
      <c r="H1979" s="5" t="str">
        <f t="shared" si="213"/>
        <v>2004</v>
      </c>
      <c r="I1979" s="1" t="s">
        <v>4104</v>
      </c>
      <c r="J1979" s="1" t="str">
        <f t="shared" si="214"/>
        <v xml:space="preserve">Tsyklon-3 </v>
      </c>
      <c r="K1979" s="1" t="str">
        <f t="shared" si="215"/>
        <v>Sich 1M &amp; Micron 1</v>
      </c>
      <c r="L1979" s="1" t="s">
        <v>346</v>
      </c>
      <c r="M1979" s="1"/>
      <c r="N1979" s="1">
        <f t="shared" si="216"/>
        <v>0</v>
      </c>
      <c r="O1979" s="1" t="s">
        <v>117</v>
      </c>
    </row>
    <row r="1980" spans="1:15" x14ac:dyDescent="0.3">
      <c r="A1980" s="1" t="s">
        <v>129</v>
      </c>
      <c r="B1980" s="1" t="s">
        <v>1630</v>
      </c>
      <c r="C1980" s="1" t="str">
        <f t="shared" si="210"/>
        <v>Kazakhstan</v>
      </c>
      <c r="D1980" s="1" t="s">
        <v>4105</v>
      </c>
      <c r="E1980" s="7" t="str">
        <f>TEXT(DATE(MID(D1980, 13, 4), CHOOSE(MATCH( MID(D1980, 5, 3), {"Jan","Feb","Mar","Apr","May","Jun","Jul","Aug","Sep","Oct","Nov","Dec"}, 0), 1, 2, 3, 4, 5, 6, 7, 8, 9, 10, 11, 12), MID(D1980, 9, 2)), "yyyy-mm-dd")</f>
        <v>2004-12-23</v>
      </c>
      <c r="F1980" s="1" t="str">
        <f t="shared" si="211"/>
        <v>22:19:00</v>
      </c>
      <c r="G1980" s="9" t="str">
        <f t="shared" si="212"/>
        <v>December</v>
      </c>
      <c r="H1980" s="5" t="str">
        <f t="shared" si="213"/>
        <v>2004</v>
      </c>
      <c r="I1980" s="1" t="s">
        <v>4106</v>
      </c>
      <c r="J1980" s="1" t="str">
        <f t="shared" si="214"/>
        <v xml:space="preserve">Soyuz U </v>
      </c>
      <c r="K1980" s="1" t="str">
        <f t="shared" si="215"/>
        <v>Progress M-51</v>
      </c>
      <c r="L1980" s="1" t="s">
        <v>346</v>
      </c>
      <c r="M1980" s="1">
        <v>20</v>
      </c>
      <c r="N1980" s="1">
        <f t="shared" si="216"/>
        <v>1660</v>
      </c>
      <c r="O1980" s="1" t="s">
        <v>9</v>
      </c>
    </row>
    <row r="1981" spans="1:15" x14ac:dyDescent="0.3">
      <c r="A1981" s="1" t="s">
        <v>3868</v>
      </c>
      <c r="B1981" s="1" t="s">
        <v>390</v>
      </c>
      <c r="C1981" s="1" t="str">
        <f t="shared" si="210"/>
        <v>USA</v>
      </c>
      <c r="D1981" s="1" t="s">
        <v>4107</v>
      </c>
      <c r="E1981" s="7" t="str">
        <f>TEXT(DATE(MID(D1981, 13, 4), CHOOSE(MATCH( MID(D1981, 5, 3), {"Jan","Feb","Mar","Apr","May","Jun","Jul","Aug","Sep","Oct","Nov","Dec"}, 0), 1, 2, 3, 4, 5, 6, 7, 8, 9, 10, 11, 12), MID(D1981, 9, 2)), "yyyy-mm-dd")</f>
        <v>2004-12-21</v>
      </c>
      <c r="F1981" s="1" t="str">
        <f t="shared" si="211"/>
        <v>21:50:00</v>
      </c>
      <c r="G1981" s="9" t="str">
        <f t="shared" si="212"/>
        <v>December</v>
      </c>
      <c r="H1981" s="5" t="str">
        <f t="shared" si="213"/>
        <v>2004</v>
      </c>
      <c r="I1981" s="1" t="s">
        <v>4108</v>
      </c>
      <c r="J1981" s="1" t="str">
        <f t="shared" si="214"/>
        <v xml:space="preserve">Delta IV Heavy </v>
      </c>
      <c r="K1981" s="1" t="str">
        <f t="shared" si="215"/>
        <v>DemoSat and 3CS-1 &amp; 2</v>
      </c>
      <c r="L1981" s="1" t="s">
        <v>8</v>
      </c>
      <c r="M1981" s="1">
        <v>350</v>
      </c>
      <c r="N1981" s="1">
        <f t="shared" si="216"/>
        <v>29050</v>
      </c>
      <c r="O1981" s="1" t="s">
        <v>117</v>
      </c>
    </row>
    <row r="1982" spans="1:15" x14ac:dyDescent="0.3">
      <c r="A1982" s="1" t="s">
        <v>233</v>
      </c>
      <c r="B1982" s="1" t="s">
        <v>379</v>
      </c>
      <c r="C1982" s="1" t="str">
        <f t="shared" si="210"/>
        <v>France</v>
      </c>
      <c r="D1982" s="1" t="s">
        <v>4109</v>
      </c>
      <c r="E1982" s="7" t="str">
        <f>TEXT(DATE(MID(D1982, 13, 4), CHOOSE(MATCH( MID(D1982, 5, 3), {"Jan","Feb","Mar","Apr","May","Jun","Jul","Aug","Sep","Oct","Nov","Dec"}, 0), 1, 2, 3, 4, 5, 6, 7, 8, 9, 10, 11, 12), MID(D1982, 9, 2)), "yyyy-mm-dd")</f>
        <v>2004-12-18</v>
      </c>
      <c r="F1982" s="1" t="str">
        <f t="shared" si="211"/>
        <v>16:26:00</v>
      </c>
      <c r="G1982" s="9" t="str">
        <f t="shared" si="212"/>
        <v>December</v>
      </c>
      <c r="H1982" s="5" t="str">
        <f t="shared" si="213"/>
        <v>2004</v>
      </c>
      <c r="I1982" s="1" t="s">
        <v>4110</v>
      </c>
      <c r="J1982" s="1" t="str">
        <f t="shared" si="214"/>
        <v xml:space="preserve">Ariane 5 G+ </v>
      </c>
      <c r="K1982" s="1" t="str">
        <f t="shared" si="215"/>
        <v>HÃ©lios 2A, PARASOL &amp; Others</v>
      </c>
      <c r="L1982" s="1" t="s">
        <v>346</v>
      </c>
      <c r="M1982" s="1">
        <v>190</v>
      </c>
      <c r="N1982" s="1">
        <f t="shared" si="216"/>
        <v>15770</v>
      </c>
      <c r="O1982" s="1" t="s">
        <v>9</v>
      </c>
    </row>
    <row r="1983" spans="1:15" x14ac:dyDescent="0.3">
      <c r="A1983" s="1" t="s">
        <v>1623</v>
      </c>
      <c r="B1983" s="1" t="s">
        <v>75</v>
      </c>
      <c r="C1983" s="1" t="str">
        <f t="shared" si="210"/>
        <v>USA</v>
      </c>
      <c r="D1983" s="1" t="s">
        <v>4111</v>
      </c>
      <c r="E1983" s="7" t="str">
        <f>TEXT(DATE(MID(D1983, 13, 4), CHOOSE(MATCH( MID(D1983, 5, 3), {"Jan","Feb","Mar","Apr","May","Jun","Jul","Aug","Sep","Oct","Nov","Dec"}, 0), 1, 2, 3, 4, 5, 6, 7, 8, 9, 10, 11, 12), MID(D1983, 9, 2)), "yyyy-mm-dd")</f>
        <v>2004-12-17</v>
      </c>
      <c r="F1983" s="1" t="str">
        <f t="shared" si="211"/>
        <v>12:07:00</v>
      </c>
      <c r="G1983" s="9" t="str">
        <f t="shared" si="212"/>
        <v>December</v>
      </c>
      <c r="H1983" s="5" t="str">
        <f t="shared" si="213"/>
        <v>2004</v>
      </c>
      <c r="I1983" s="1" t="s">
        <v>4112</v>
      </c>
      <c r="J1983" s="1" t="str">
        <f t="shared" si="214"/>
        <v xml:space="preserve">Atlas V 521 </v>
      </c>
      <c r="K1983" s="1" t="str">
        <f t="shared" si="215"/>
        <v>AMC-16</v>
      </c>
      <c r="L1983" s="1" t="s">
        <v>346</v>
      </c>
      <c r="M1983" s="1">
        <v>135</v>
      </c>
      <c r="N1983" s="1">
        <f t="shared" si="216"/>
        <v>11205</v>
      </c>
      <c r="O1983" s="1" t="s">
        <v>9</v>
      </c>
    </row>
    <row r="1984" spans="1:15" x14ac:dyDescent="0.3">
      <c r="A1984" s="1" t="s">
        <v>3868</v>
      </c>
      <c r="B1984" s="1" t="s">
        <v>3478</v>
      </c>
      <c r="C1984" s="1" t="str">
        <f t="shared" si="210"/>
        <v>USA</v>
      </c>
      <c r="D1984" s="1" t="s">
        <v>4113</v>
      </c>
      <c r="E1984" s="7" t="str">
        <f>TEXT(DATE(MID(D1984, 13, 4), CHOOSE(MATCH( MID(D1984, 5, 3), {"Jan","Feb","Mar","Apr","May","Jun","Jul","Aug","Sep","Oct","Nov","Dec"}, 0), 1, 2, 3, 4, 5, 6, 7, 8, 9, 10, 11, 12), MID(D1984, 9, 2)), "yyyy-mm-dd")</f>
        <v>2004-11-20</v>
      </c>
      <c r="F1984" s="1" t="str">
        <f t="shared" si="211"/>
        <v>17:16:00</v>
      </c>
      <c r="G1984" s="9" t="str">
        <f t="shared" si="212"/>
        <v>November</v>
      </c>
      <c r="H1984" s="5" t="str">
        <f t="shared" si="213"/>
        <v>2004</v>
      </c>
      <c r="I1984" s="1" t="s">
        <v>4114</v>
      </c>
      <c r="J1984" s="1" t="str">
        <f t="shared" si="214"/>
        <v xml:space="preserve">Delta II 7320-10C </v>
      </c>
      <c r="K1984" s="1" t="str">
        <f t="shared" si="215"/>
        <v>Swift</v>
      </c>
      <c r="L1984" s="1" t="s">
        <v>346</v>
      </c>
      <c r="M1984" s="1"/>
      <c r="N1984" s="1">
        <f t="shared" si="216"/>
        <v>0</v>
      </c>
      <c r="O1984" s="1" t="s">
        <v>9</v>
      </c>
    </row>
    <row r="1985" spans="1:15" x14ac:dyDescent="0.3">
      <c r="A1985" s="1" t="s">
        <v>14</v>
      </c>
      <c r="B1985" s="1" t="s">
        <v>18</v>
      </c>
      <c r="C1985" s="1" t="str">
        <f t="shared" si="210"/>
        <v>China</v>
      </c>
      <c r="D1985" s="1" t="s">
        <v>4115</v>
      </c>
      <c r="E1985" s="7" t="str">
        <f>TEXT(DATE(MID(D1985, 13, 4), CHOOSE(MATCH( MID(D1985, 5, 3), {"Jan","Feb","Mar","Apr","May","Jun","Jul","Aug","Sep","Oct","Nov","Dec"}, 0), 1, 2, 3, 4, 5, 6, 7, 8, 9, 10, 11, 12), MID(D1985, 9, 2)), "yyyy-mm-dd")</f>
        <v>2004-11-18</v>
      </c>
      <c r="F1985" s="1" t="str">
        <f t="shared" si="211"/>
        <v>10:45:00</v>
      </c>
      <c r="G1985" s="9" t="str">
        <f t="shared" si="212"/>
        <v>November</v>
      </c>
      <c r="H1985" s="5" t="str">
        <f t="shared" si="213"/>
        <v>2004</v>
      </c>
      <c r="I1985" s="1" t="s">
        <v>4116</v>
      </c>
      <c r="J1985" s="1" t="str">
        <f t="shared" si="214"/>
        <v xml:space="preserve">Long March 2C </v>
      </c>
      <c r="K1985" s="1" t="str">
        <f t="shared" si="215"/>
        <v>Shiyan-2</v>
      </c>
      <c r="L1985" s="1" t="s">
        <v>8</v>
      </c>
      <c r="M1985" s="1">
        <v>30.8</v>
      </c>
      <c r="N1985" s="1">
        <f t="shared" si="216"/>
        <v>2556.4</v>
      </c>
      <c r="O1985" s="1" t="s">
        <v>9</v>
      </c>
    </row>
    <row r="1986" spans="1:15" x14ac:dyDescent="0.3">
      <c r="A1986" s="1" t="s">
        <v>4</v>
      </c>
      <c r="B1986" s="1" t="s">
        <v>5</v>
      </c>
      <c r="C1986" s="1" t="str">
        <f t="shared" ref="C1986:C2049" si="217">TRIM(MID(B1986, FIND("|", SUBSTITUTE(B1986, ",", "|", LEN(B1986) - LEN(SUBSTITUTE(B1986,",", "" )))) + 1, LEN(B1986)))</f>
        <v>Russia</v>
      </c>
      <c r="D1986" s="1" t="s">
        <v>4117</v>
      </c>
      <c r="E1986" s="7" t="str">
        <f>TEXT(DATE(MID(D1986, 13, 4), CHOOSE(MATCH( MID(D1986, 5, 3), {"Jan","Feb","Mar","Apr","May","Jun","Jul","Aug","Sep","Oct","Nov","Dec"}, 0), 1, 2, 3, 4, 5, 6, 7, 8, 9, 10, 11, 12), MID(D1986, 9, 2)), "yyyy-mm-dd")</f>
        <v>2004-11-08</v>
      </c>
      <c r="F1986" s="1" t="str">
        <f t="shared" ref="F1986:F2049" si="218">IF(ISNUMBER(FIND(":", D1986)), MID(D1986, FIND(":", D1986)-2, 5) &amp; ":00", "00:00:00")</f>
        <v>18:29:00</v>
      </c>
      <c r="G1986" s="9" t="str">
        <f t="shared" ref="G1986:G2049" si="219">TEXT(E1986, "mmmm")</f>
        <v>November</v>
      </c>
      <c r="H1986" s="5" t="str">
        <f t="shared" ref="H1986:H2049" si="220">TEXT(E1986, "yyyy")</f>
        <v>2004</v>
      </c>
      <c r="I1986" s="1" t="s">
        <v>4118</v>
      </c>
      <c r="J1986" s="1" t="str">
        <f t="shared" ref="J1986:J2049" si="221">LEFT(I1986, FIND("|", I1986) - 1)</f>
        <v xml:space="preserve">Soyuz 2.1a </v>
      </c>
      <c r="K1986" s="1" t="str">
        <f t="shared" ref="K1986:K2049" si="222">MID(I1986, FIND("|", I1986) + 2, LEN(I1986))</f>
        <v>Oblik-GVM</v>
      </c>
      <c r="L1986" s="1" t="s">
        <v>8</v>
      </c>
      <c r="M1986" s="1">
        <v>17.420000000000002</v>
      </c>
      <c r="N1986" s="1">
        <f t="shared" si="216"/>
        <v>1445.8600000000001</v>
      </c>
      <c r="O1986" s="1" t="s">
        <v>9</v>
      </c>
    </row>
    <row r="1987" spans="1:15" x14ac:dyDescent="0.3">
      <c r="A1987" s="1" t="s">
        <v>3868</v>
      </c>
      <c r="B1987" s="1" t="s">
        <v>3160</v>
      </c>
      <c r="C1987" s="1" t="str">
        <f t="shared" si="217"/>
        <v>USA</v>
      </c>
      <c r="D1987" s="1" t="s">
        <v>4119</v>
      </c>
      <c r="E1987" s="7" t="str">
        <f>TEXT(DATE(MID(D1987, 13, 4), CHOOSE(MATCH( MID(D1987, 5, 3), {"Jan","Feb","Mar","Apr","May","Jun","Jul","Aug","Sep","Oct","Nov","Dec"}, 0), 1, 2, 3, 4, 5, 6, 7, 8, 9, 10, 11, 12), MID(D1987, 9, 2)), "yyyy-mm-dd")</f>
        <v>2004-11-06</v>
      </c>
      <c r="F1987" s="1" t="str">
        <f t="shared" si="218"/>
        <v>05:39:00</v>
      </c>
      <c r="G1987" s="9" t="str">
        <f t="shared" si="219"/>
        <v>November</v>
      </c>
      <c r="H1987" s="5" t="str">
        <f t="shared" si="220"/>
        <v>2004</v>
      </c>
      <c r="I1987" s="1" t="s">
        <v>4120</v>
      </c>
      <c r="J1987" s="1" t="str">
        <f t="shared" si="221"/>
        <v xml:space="preserve">Delta II 7925 </v>
      </c>
      <c r="K1987" s="1" t="str">
        <f t="shared" si="222"/>
        <v>GPS IIR-13</v>
      </c>
      <c r="L1987" s="1" t="s">
        <v>346</v>
      </c>
      <c r="M1987" s="1"/>
      <c r="N1987" s="1">
        <f t="shared" ref="N1987:N2050" si="223">M1987 * 83</f>
        <v>0</v>
      </c>
      <c r="O1987" s="1" t="s">
        <v>9</v>
      </c>
    </row>
    <row r="1988" spans="1:15" x14ac:dyDescent="0.3">
      <c r="A1988" s="1" t="s">
        <v>14</v>
      </c>
      <c r="B1988" s="1" t="s">
        <v>3524</v>
      </c>
      <c r="C1988" s="1" t="str">
        <f t="shared" si="217"/>
        <v>China</v>
      </c>
      <c r="D1988" s="1" t="s">
        <v>4121</v>
      </c>
      <c r="E1988" s="7" t="str">
        <f>TEXT(DATE(MID(D1988, 13, 4), CHOOSE(MATCH( MID(D1988, 5, 3), {"Jan","Feb","Mar","Apr","May","Jun","Jul","Aug","Sep","Oct","Nov","Dec"}, 0), 1, 2, 3, 4, 5, 6, 7, 8, 9, 10, 11, 12), MID(D1988, 9, 2)), "yyyy-mm-dd")</f>
        <v>2004-11-06</v>
      </c>
      <c r="F1988" s="1" t="str">
        <f t="shared" si="218"/>
        <v>03:10:00</v>
      </c>
      <c r="G1988" s="9" t="str">
        <f t="shared" si="219"/>
        <v>November</v>
      </c>
      <c r="H1988" s="5" t="str">
        <f t="shared" si="220"/>
        <v>2004</v>
      </c>
      <c r="I1988" s="1" t="s">
        <v>4122</v>
      </c>
      <c r="J1988" s="1" t="str">
        <f t="shared" si="221"/>
        <v xml:space="preserve">Long March 4B </v>
      </c>
      <c r="K1988" s="1" t="str">
        <f t="shared" si="222"/>
        <v>Ziyuan-2 03</v>
      </c>
      <c r="L1988" s="1" t="s">
        <v>8</v>
      </c>
      <c r="M1988" s="1">
        <v>64.680000000000007</v>
      </c>
      <c r="N1988" s="1">
        <f t="shared" si="223"/>
        <v>5368.4400000000005</v>
      </c>
      <c r="O1988" s="1" t="s">
        <v>9</v>
      </c>
    </row>
    <row r="1989" spans="1:15" x14ac:dyDescent="0.3">
      <c r="A1989" s="1" t="s">
        <v>129</v>
      </c>
      <c r="B1989" s="1" t="s">
        <v>529</v>
      </c>
      <c r="C1989" s="1" t="str">
        <f t="shared" si="217"/>
        <v>Kazakhstan</v>
      </c>
      <c r="D1989" s="1" t="s">
        <v>4123</v>
      </c>
      <c r="E1989" s="7" t="str">
        <f>TEXT(DATE(MID(D1989, 13, 4), CHOOSE(MATCH( MID(D1989, 5, 3), {"Jan","Feb","Mar","Apr","May","Jun","Jul","Aug","Sep","Oct","Nov","Dec"}, 0), 1, 2, 3, 4, 5, 6, 7, 8, 9, 10, 11, 12), MID(D1989, 9, 2)), "yyyy-mm-dd")</f>
        <v>2004-10-29</v>
      </c>
      <c r="F1989" s="1" t="str">
        <f t="shared" si="218"/>
        <v>22:11:00</v>
      </c>
      <c r="G1989" s="9" t="str">
        <f t="shared" si="219"/>
        <v>October</v>
      </c>
      <c r="H1989" s="5" t="str">
        <f t="shared" si="220"/>
        <v>2004</v>
      </c>
      <c r="I1989" s="1" t="s">
        <v>4124</v>
      </c>
      <c r="J1989" s="1" t="str">
        <f t="shared" si="221"/>
        <v xml:space="preserve">Proton-K/Block DM-2M </v>
      </c>
      <c r="K1989" s="1" t="str">
        <f t="shared" si="222"/>
        <v>Ekspress-AM1</v>
      </c>
      <c r="L1989" s="1" t="s">
        <v>346</v>
      </c>
      <c r="M1989" s="1"/>
      <c r="N1989" s="1">
        <f t="shared" si="223"/>
        <v>0</v>
      </c>
      <c r="O1989" s="1" t="s">
        <v>9</v>
      </c>
    </row>
    <row r="1990" spans="1:15" x14ac:dyDescent="0.3">
      <c r="A1990" s="1" t="s">
        <v>14</v>
      </c>
      <c r="B1990" s="1" t="s">
        <v>101</v>
      </c>
      <c r="C1990" s="1" t="str">
        <f t="shared" si="217"/>
        <v>China</v>
      </c>
      <c r="D1990" s="1" t="s">
        <v>4125</v>
      </c>
      <c r="E1990" s="7" t="str">
        <f>TEXT(DATE(MID(D1990, 13, 4), CHOOSE(MATCH( MID(D1990, 5, 3), {"Jan","Feb","Mar","Apr","May","Jun","Jul","Aug","Sep","Oct","Nov","Dec"}, 0), 1, 2, 3, 4, 5, 6, 7, 8, 9, 10, 11, 12), MID(D1990, 9, 2)), "yyyy-mm-dd")</f>
        <v>2004-10-19</v>
      </c>
      <c r="F1990" s="1" t="str">
        <f t="shared" si="218"/>
        <v>01:20:00</v>
      </c>
      <c r="G1990" s="9" t="str">
        <f t="shared" si="219"/>
        <v>October</v>
      </c>
      <c r="H1990" s="5" t="str">
        <f t="shared" si="220"/>
        <v>2004</v>
      </c>
      <c r="I1990" s="1" t="s">
        <v>4126</v>
      </c>
      <c r="J1990" s="1" t="str">
        <f t="shared" si="221"/>
        <v xml:space="preserve">Long March 3A </v>
      </c>
      <c r="K1990" s="1" t="str">
        <f t="shared" si="222"/>
        <v>Fengyun-2C</v>
      </c>
      <c r="L1990" s="1" t="s">
        <v>8</v>
      </c>
      <c r="M1990" s="1">
        <v>69.7</v>
      </c>
      <c r="N1990" s="1">
        <f t="shared" si="223"/>
        <v>5785.1</v>
      </c>
      <c r="O1990" s="1" t="s">
        <v>9</v>
      </c>
    </row>
    <row r="1991" spans="1:15" x14ac:dyDescent="0.3">
      <c r="A1991" s="1" t="s">
        <v>1623</v>
      </c>
      <c r="B1991" s="1" t="s">
        <v>529</v>
      </c>
      <c r="C1991" s="1" t="str">
        <f t="shared" si="217"/>
        <v>Kazakhstan</v>
      </c>
      <c r="D1991" s="1" t="s">
        <v>4127</v>
      </c>
      <c r="E1991" s="7" t="str">
        <f>TEXT(DATE(MID(D1991, 13, 4), CHOOSE(MATCH( MID(D1991, 5, 3), {"Jan","Feb","Mar","Apr","May","Jun","Jul","Aug","Sep","Oct","Nov","Dec"}, 0), 1, 2, 3, 4, 5, 6, 7, 8, 9, 10, 11, 12), MID(D1991, 9, 2)), "yyyy-mm-dd")</f>
        <v>2004-10-14</v>
      </c>
      <c r="F1991" s="1" t="str">
        <f t="shared" si="218"/>
        <v>21:23:00</v>
      </c>
      <c r="G1991" s="9" t="str">
        <f t="shared" si="219"/>
        <v>October</v>
      </c>
      <c r="H1991" s="5" t="str">
        <f t="shared" si="220"/>
        <v>2004</v>
      </c>
      <c r="I1991" s="1" t="s">
        <v>4128</v>
      </c>
      <c r="J1991" s="1" t="str">
        <f t="shared" si="221"/>
        <v xml:space="preserve">Proton-M/Briz-M </v>
      </c>
      <c r="K1991" s="1" t="str">
        <f t="shared" si="222"/>
        <v>AMC-15</v>
      </c>
      <c r="L1991" s="1" t="s">
        <v>8</v>
      </c>
      <c r="M1991" s="1">
        <v>65</v>
      </c>
      <c r="N1991" s="1">
        <f t="shared" si="223"/>
        <v>5395</v>
      </c>
      <c r="O1991" s="1" t="s">
        <v>9</v>
      </c>
    </row>
    <row r="1992" spans="1:15" x14ac:dyDescent="0.3">
      <c r="A1992" s="1" t="s">
        <v>129</v>
      </c>
      <c r="B1992" s="1" t="s">
        <v>1630</v>
      </c>
      <c r="C1992" s="1" t="str">
        <f t="shared" si="217"/>
        <v>Kazakhstan</v>
      </c>
      <c r="D1992" s="1" t="s">
        <v>4129</v>
      </c>
      <c r="E1992" s="7" t="str">
        <f>TEXT(DATE(MID(D1992, 13, 4), CHOOSE(MATCH( MID(D1992, 5, 3), {"Jan","Feb","Mar","Apr","May","Jun","Jul","Aug","Sep","Oct","Nov","Dec"}, 0), 1, 2, 3, 4, 5, 6, 7, 8, 9, 10, 11, 12), MID(D1992, 9, 2)), "yyyy-mm-dd")</f>
        <v>2004-10-14</v>
      </c>
      <c r="F1992" s="1" t="str">
        <f t="shared" si="218"/>
        <v>03:06:00</v>
      </c>
      <c r="G1992" s="9" t="str">
        <f t="shared" si="219"/>
        <v>October</v>
      </c>
      <c r="H1992" s="5" t="str">
        <f t="shared" si="220"/>
        <v>2004</v>
      </c>
      <c r="I1992" s="1" t="s">
        <v>4130</v>
      </c>
      <c r="J1992" s="1" t="str">
        <f t="shared" si="221"/>
        <v xml:space="preserve">Soyuz FG </v>
      </c>
      <c r="K1992" s="1" t="str">
        <f t="shared" si="222"/>
        <v>Soyuz TMA-5</v>
      </c>
      <c r="L1992" s="1" t="s">
        <v>346</v>
      </c>
      <c r="M1992" s="1"/>
      <c r="N1992" s="1">
        <f t="shared" si="223"/>
        <v>0</v>
      </c>
      <c r="O1992" s="1" t="s">
        <v>9</v>
      </c>
    </row>
    <row r="1993" spans="1:15" x14ac:dyDescent="0.3">
      <c r="A1993" s="1" t="s">
        <v>4131</v>
      </c>
      <c r="B1993" s="1" t="s">
        <v>4132</v>
      </c>
      <c r="C1993" s="1" t="str">
        <f t="shared" si="217"/>
        <v>USA</v>
      </c>
      <c r="D1993" s="1" t="s">
        <v>4133</v>
      </c>
      <c r="E1993" s="7" t="str">
        <f>TEXT(DATE(MID(D1993, 13, 4), CHOOSE(MATCH( MID(D1993, 5, 3), {"Jan","Feb","Mar","Apr","May","Jun","Jul","Aug","Sep","Oct","Nov","Dec"}, 0), 1, 2, 3, 4, 5, 6, 7, 8, 9, 10, 11, 12), MID(D1993, 9, 2)), "yyyy-mm-dd")</f>
        <v>2004-10-04</v>
      </c>
      <c r="F1993" s="1" t="str">
        <f t="shared" si="218"/>
        <v>14:49:00</v>
      </c>
      <c r="G1993" s="9" t="str">
        <f t="shared" si="219"/>
        <v>October</v>
      </c>
      <c r="H1993" s="5" t="str">
        <f t="shared" si="220"/>
        <v>2004</v>
      </c>
      <c r="I1993" s="1" t="s">
        <v>4134</v>
      </c>
      <c r="J1993" s="1" t="str">
        <f t="shared" si="221"/>
        <v xml:space="preserve">SpaceShipOne </v>
      </c>
      <c r="K1993" s="1" t="str">
        <f t="shared" si="222"/>
        <v>Flight 17P</v>
      </c>
      <c r="L1993" s="1" t="s">
        <v>346</v>
      </c>
      <c r="M1993" s="1"/>
      <c r="N1993" s="1">
        <f t="shared" si="223"/>
        <v>0</v>
      </c>
      <c r="O1993" s="1" t="s">
        <v>9</v>
      </c>
    </row>
    <row r="1994" spans="1:15" x14ac:dyDescent="0.3">
      <c r="A1994" s="1" t="s">
        <v>4131</v>
      </c>
      <c r="B1994" s="1" t="s">
        <v>4132</v>
      </c>
      <c r="C1994" s="1" t="str">
        <f t="shared" si="217"/>
        <v>USA</v>
      </c>
      <c r="D1994" s="1" t="s">
        <v>4135</v>
      </c>
      <c r="E1994" s="7" t="str">
        <f>TEXT(DATE(MID(D1994, 13, 4), CHOOSE(MATCH( MID(D1994, 5, 3), {"Jan","Feb","Mar","Apr","May","Jun","Jul","Aug","Sep","Oct","Nov","Dec"}, 0), 1, 2, 3, 4, 5, 6, 7, 8, 9, 10, 11, 12), MID(D1994, 9, 2)), "yyyy-mm-dd")</f>
        <v>2004-09-29</v>
      </c>
      <c r="F1994" s="1" t="str">
        <f t="shared" si="218"/>
        <v>15:09:00</v>
      </c>
      <c r="G1994" s="9" t="str">
        <f t="shared" si="219"/>
        <v>September</v>
      </c>
      <c r="H1994" s="5" t="str">
        <f t="shared" si="220"/>
        <v>2004</v>
      </c>
      <c r="I1994" s="1" t="s">
        <v>4136</v>
      </c>
      <c r="J1994" s="1" t="str">
        <f t="shared" si="221"/>
        <v xml:space="preserve">SpaceShipOne </v>
      </c>
      <c r="K1994" s="1" t="str">
        <f t="shared" si="222"/>
        <v>Flight 16P</v>
      </c>
      <c r="L1994" s="1" t="s">
        <v>346</v>
      </c>
      <c r="M1994" s="1"/>
      <c r="N1994" s="1">
        <f t="shared" si="223"/>
        <v>0</v>
      </c>
      <c r="O1994" s="1" t="s">
        <v>9</v>
      </c>
    </row>
    <row r="1995" spans="1:15" x14ac:dyDescent="0.3">
      <c r="A1995" s="1" t="s">
        <v>14</v>
      </c>
      <c r="B1995" s="1" t="s">
        <v>90</v>
      </c>
      <c r="C1995" s="1" t="str">
        <f t="shared" si="217"/>
        <v>China</v>
      </c>
      <c r="D1995" s="1" t="s">
        <v>4137</v>
      </c>
      <c r="E1995" s="7" t="str">
        <f>TEXT(DATE(MID(D1995, 13, 4), CHOOSE(MATCH( MID(D1995, 5, 3), {"Jan","Feb","Mar","Apr","May","Jun","Jul","Aug","Sep","Oct","Nov","Dec"}, 0), 1, 2, 3, 4, 5, 6, 7, 8, 9, 10, 11, 12), MID(D1995, 9, 2)), "yyyy-mm-dd")</f>
        <v>2004-09-27</v>
      </c>
      <c r="F1995" s="1" t="str">
        <f t="shared" si="218"/>
        <v>08:00:00</v>
      </c>
      <c r="G1995" s="9" t="str">
        <f t="shared" si="219"/>
        <v>September</v>
      </c>
      <c r="H1995" s="5" t="str">
        <f t="shared" si="220"/>
        <v>2004</v>
      </c>
      <c r="I1995" s="1" t="s">
        <v>4138</v>
      </c>
      <c r="J1995" s="1" t="str">
        <f t="shared" si="221"/>
        <v xml:space="preserve">Long March 2D </v>
      </c>
      <c r="K1995" s="1" t="str">
        <f t="shared" si="222"/>
        <v>FSW-3 2</v>
      </c>
      <c r="L1995" s="1" t="s">
        <v>8</v>
      </c>
      <c r="M1995" s="1">
        <v>29.75</v>
      </c>
      <c r="N1995" s="1">
        <f t="shared" si="223"/>
        <v>2469.25</v>
      </c>
      <c r="O1995" s="1" t="s">
        <v>9</v>
      </c>
    </row>
    <row r="1996" spans="1:15" x14ac:dyDescent="0.3">
      <c r="A1996" s="1" t="s">
        <v>4</v>
      </c>
      <c r="B1996" s="1" t="s">
        <v>3038</v>
      </c>
      <c r="C1996" s="1" t="str">
        <f t="shared" si="217"/>
        <v>Russia</v>
      </c>
      <c r="D1996" s="1" t="s">
        <v>4139</v>
      </c>
      <c r="E1996" s="7" t="str">
        <f>TEXT(DATE(MID(D1996, 13, 4), CHOOSE(MATCH( MID(D1996, 5, 3), {"Jan","Feb","Mar","Apr","May","Jun","Jul","Aug","Sep","Oct","Nov","Dec"}, 0), 1, 2, 3, 4, 5, 6, 7, 8, 9, 10, 11, 12), MID(D1996, 9, 2)), "yyyy-mm-dd")</f>
        <v>2004-09-24</v>
      </c>
      <c r="F1996" s="1" t="str">
        <f t="shared" si="218"/>
        <v>16:49:00</v>
      </c>
      <c r="G1996" s="9" t="str">
        <f t="shared" si="219"/>
        <v>September</v>
      </c>
      <c r="H1996" s="5" t="str">
        <f t="shared" si="220"/>
        <v>2004</v>
      </c>
      <c r="I1996" s="1" t="s">
        <v>4140</v>
      </c>
      <c r="J1996" s="1" t="str">
        <f t="shared" si="221"/>
        <v xml:space="preserve">Soyuz U </v>
      </c>
      <c r="K1996" s="1" t="str">
        <f t="shared" si="222"/>
        <v>Cosmos 2410</v>
      </c>
      <c r="L1996" s="1" t="s">
        <v>346</v>
      </c>
      <c r="M1996" s="1">
        <v>20</v>
      </c>
      <c r="N1996" s="1">
        <f t="shared" si="223"/>
        <v>1660</v>
      </c>
      <c r="O1996" s="1" t="s">
        <v>9</v>
      </c>
    </row>
    <row r="1997" spans="1:15" x14ac:dyDescent="0.3">
      <c r="A1997" s="1" t="s">
        <v>4</v>
      </c>
      <c r="B1997" s="1" t="s">
        <v>3373</v>
      </c>
      <c r="C1997" s="1" t="str">
        <f t="shared" si="217"/>
        <v>Russia</v>
      </c>
      <c r="D1997" s="1" t="s">
        <v>4141</v>
      </c>
      <c r="E1997" s="7" t="str">
        <f>TEXT(DATE(MID(D1997, 13, 4), CHOOSE(MATCH( MID(D1997, 5, 3), {"Jan","Feb","Mar","Apr","May","Jun","Jul","Aug","Sep","Oct","Nov","Dec"}, 0), 1, 2, 3, 4, 5, 6, 7, 8, 9, 10, 11, 12), MID(D1997, 9, 2)), "yyyy-mm-dd")</f>
        <v>2004-09-23</v>
      </c>
      <c r="F1997" s="1" t="str">
        <f t="shared" si="218"/>
        <v>15:07:00</v>
      </c>
      <c r="G1997" s="9" t="str">
        <f t="shared" si="219"/>
        <v>September</v>
      </c>
      <c r="H1997" s="5" t="str">
        <f t="shared" si="220"/>
        <v>2004</v>
      </c>
      <c r="I1997" s="1" t="s">
        <v>4142</v>
      </c>
      <c r="J1997" s="1" t="str">
        <f t="shared" si="221"/>
        <v xml:space="preserve">Cosmos-3M </v>
      </c>
      <c r="K1997" s="1" t="str">
        <f t="shared" si="222"/>
        <v>Cosmos 2408 and 2409</v>
      </c>
      <c r="L1997" s="1" t="s">
        <v>346</v>
      </c>
      <c r="M1997" s="1"/>
      <c r="N1997" s="1">
        <f t="shared" si="223"/>
        <v>0</v>
      </c>
      <c r="O1997" s="1" t="s">
        <v>9</v>
      </c>
    </row>
    <row r="1998" spans="1:15" x14ac:dyDescent="0.3">
      <c r="A1998" s="1" t="s">
        <v>86</v>
      </c>
      <c r="B1998" s="1" t="s">
        <v>87</v>
      </c>
      <c r="C1998" s="1" t="str">
        <f t="shared" si="217"/>
        <v>India</v>
      </c>
      <c r="D1998" s="1" t="s">
        <v>4143</v>
      </c>
      <c r="E1998" s="7" t="str">
        <f>TEXT(DATE(MID(D1998, 13, 4), CHOOSE(MATCH( MID(D1998, 5, 3), {"Jan","Feb","Mar","Apr","May","Jun","Jul","Aug","Sep","Oct","Nov","Dec"}, 0), 1, 2, 3, 4, 5, 6, 7, 8, 9, 10, 11, 12), MID(D1998, 9, 2)), "yyyy-mm-dd")</f>
        <v>2004-09-20</v>
      </c>
      <c r="F1998" s="1" t="str">
        <f t="shared" si="218"/>
        <v>10:31:00</v>
      </c>
      <c r="G1998" s="9" t="str">
        <f t="shared" si="219"/>
        <v>September</v>
      </c>
      <c r="H1998" s="5" t="str">
        <f t="shared" si="220"/>
        <v>2004</v>
      </c>
      <c r="I1998" s="1" t="s">
        <v>4144</v>
      </c>
      <c r="J1998" s="1" t="str">
        <f t="shared" si="221"/>
        <v xml:space="preserve">GSLV Mk I </v>
      </c>
      <c r="K1998" s="1" t="str">
        <f t="shared" si="222"/>
        <v>GSAT-3</v>
      </c>
      <c r="L1998" s="1" t="s">
        <v>346</v>
      </c>
      <c r="M1998" s="1">
        <v>47</v>
      </c>
      <c r="N1998" s="1">
        <f t="shared" si="223"/>
        <v>3901</v>
      </c>
      <c r="O1998" s="1" t="s">
        <v>9</v>
      </c>
    </row>
    <row r="1999" spans="1:15" x14ac:dyDescent="0.3">
      <c r="A1999" s="1" t="s">
        <v>14</v>
      </c>
      <c r="B1999" s="1" t="s">
        <v>3524</v>
      </c>
      <c r="C1999" s="1" t="str">
        <f t="shared" si="217"/>
        <v>China</v>
      </c>
      <c r="D1999" s="1" t="s">
        <v>4145</v>
      </c>
      <c r="E1999" s="7" t="str">
        <f>TEXT(DATE(MID(D1999, 13, 4), CHOOSE(MATCH( MID(D1999, 5, 3), {"Jan","Feb","Mar","Apr","May","Jun","Jul","Aug","Sep","Oct","Nov","Dec"}, 0), 1, 2, 3, 4, 5, 6, 7, 8, 9, 10, 11, 12), MID(D1999, 9, 2)), "yyyy-mm-dd")</f>
        <v>2004-09-08</v>
      </c>
      <c r="F1999" s="1" t="str">
        <f t="shared" si="218"/>
        <v>23:14:00</v>
      </c>
      <c r="G1999" s="9" t="str">
        <f t="shared" si="219"/>
        <v>September</v>
      </c>
      <c r="H1999" s="5" t="str">
        <f t="shared" si="220"/>
        <v>2004</v>
      </c>
      <c r="I1999" s="1" t="s">
        <v>4146</v>
      </c>
      <c r="J1999" s="1" t="str">
        <f t="shared" si="221"/>
        <v xml:space="preserve">Long March 4B </v>
      </c>
      <c r="K1999" s="1" t="str">
        <f t="shared" si="222"/>
        <v>Shijian-6A &amp; 6B</v>
      </c>
      <c r="L1999" s="1" t="s">
        <v>8</v>
      </c>
      <c r="M1999" s="1">
        <v>64.680000000000007</v>
      </c>
      <c r="N1999" s="1">
        <f t="shared" si="223"/>
        <v>5368.4400000000005</v>
      </c>
      <c r="O1999" s="1" t="s">
        <v>9</v>
      </c>
    </row>
    <row r="2000" spans="1:15" x14ac:dyDescent="0.3">
      <c r="A2000" s="1" t="s">
        <v>497</v>
      </c>
      <c r="B2000" s="1" t="s">
        <v>498</v>
      </c>
      <c r="C2000" s="1" t="str">
        <f t="shared" si="217"/>
        <v>Israel</v>
      </c>
      <c r="D2000" s="1" t="s">
        <v>4147</v>
      </c>
      <c r="E2000" s="7" t="str">
        <f>TEXT(DATE(MID(D2000, 13, 4), CHOOSE(MATCH( MID(D2000, 5, 3), {"Jan","Feb","Mar","Apr","May","Jun","Jul","Aug","Sep","Oct","Nov","Dec"}, 0), 1, 2, 3, 4, 5, 6, 7, 8, 9, 10, 11, 12), MID(D2000, 9, 2)), "yyyy-mm-dd")</f>
        <v>2004-09-06</v>
      </c>
      <c r="F2000" s="1" t="str">
        <f t="shared" si="218"/>
        <v>10:53:00</v>
      </c>
      <c r="G2000" s="9" t="str">
        <f t="shared" si="219"/>
        <v>September</v>
      </c>
      <c r="H2000" s="5" t="str">
        <f t="shared" si="220"/>
        <v>2004</v>
      </c>
      <c r="I2000" s="1" t="s">
        <v>4148</v>
      </c>
      <c r="J2000" s="1" t="str">
        <f t="shared" si="221"/>
        <v xml:space="preserve">Shavit-1 </v>
      </c>
      <c r="K2000" s="1" t="str">
        <f t="shared" si="222"/>
        <v>Ofek-6</v>
      </c>
      <c r="L2000" s="1" t="s">
        <v>346</v>
      </c>
      <c r="M2000" s="1"/>
      <c r="N2000" s="1">
        <f t="shared" si="223"/>
        <v>0</v>
      </c>
      <c r="O2000" s="1" t="s">
        <v>257</v>
      </c>
    </row>
    <row r="2001" spans="1:15" x14ac:dyDescent="0.3">
      <c r="A2001" s="1" t="s">
        <v>4005</v>
      </c>
      <c r="B2001" s="1" t="s">
        <v>4149</v>
      </c>
      <c r="C2001" s="1" t="str">
        <f t="shared" si="217"/>
        <v>USA</v>
      </c>
      <c r="D2001" s="1" t="s">
        <v>4150</v>
      </c>
      <c r="E2001" s="7" t="str">
        <f>TEXT(DATE(MID(D2001, 13, 4), CHOOSE(MATCH( MID(D2001, 5, 3), {"Jan","Feb","Mar","Apr","May","Jun","Jul","Aug","Sep","Oct","Nov","Dec"}, 0), 1, 2, 3, 4, 5, 6, 7, 8, 9, 10, 11, 12), MID(D2001, 9, 2)), "yyyy-mm-dd")</f>
        <v>2004-08-31</v>
      </c>
      <c r="F2001" s="1" t="str">
        <f t="shared" si="218"/>
        <v>23:17:00</v>
      </c>
      <c r="G2001" s="9" t="str">
        <f t="shared" si="219"/>
        <v>August</v>
      </c>
      <c r="H2001" s="5" t="str">
        <f t="shared" si="220"/>
        <v>2004</v>
      </c>
      <c r="I2001" s="1" t="s">
        <v>4151</v>
      </c>
      <c r="J2001" s="1" t="str">
        <f t="shared" si="221"/>
        <v xml:space="preserve">Atlas IIAS </v>
      </c>
      <c r="K2001" s="1" t="str">
        <f t="shared" si="222"/>
        <v>NROL-1</v>
      </c>
      <c r="L2001" s="1" t="s">
        <v>346</v>
      </c>
      <c r="M2001" s="1"/>
      <c r="N2001" s="1">
        <f t="shared" si="223"/>
        <v>0</v>
      </c>
      <c r="O2001" s="1" t="s">
        <v>9</v>
      </c>
    </row>
    <row r="2002" spans="1:15" x14ac:dyDescent="0.3">
      <c r="A2002" s="1" t="s">
        <v>14</v>
      </c>
      <c r="B2002" s="1" t="s">
        <v>90</v>
      </c>
      <c r="C2002" s="1" t="str">
        <f t="shared" si="217"/>
        <v>China</v>
      </c>
      <c r="D2002" s="1" t="s">
        <v>4152</v>
      </c>
      <c r="E2002" s="7" t="str">
        <f>TEXT(DATE(MID(D2002, 13, 4), CHOOSE(MATCH( MID(D2002, 5, 3), {"Jan","Feb","Mar","Apr","May","Jun","Jul","Aug","Sep","Oct","Nov","Dec"}, 0), 1, 2, 3, 4, 5, 6, 7, 8, 9, 10, 11, 12), MID(D2002, 9, 2)), "yyyy-mm-dd")</f>
        <v>2004-08-29</v>
      </c>
      <c r="F2002" s="1" t="str">
        <f t="shared" si="218"/>
        <v>07:50:00</v>
      </c>
      <c r="G2002" s="9" t="str">
        <f t="shared" si="219"/>
        <v>August</v>
      </c>
      <c r="H2002" s="5" t="str">
        <f t="shared" si="220"/>
        <v>2004</v>
      </c>
      <c r="I2002" s="1" t="s">
        <v>4153</v>
      </c>
      <c r="J2002" s="1" t="str">
        <f t="shared" si="221"/>
        <v xml:space="preserve">Long March 2C </v>
      </c>
      <c r="K2002" s="1" t="str">
        <f t="shared" si="222"/>
        <v>FSW-4 1</v>
      </c>
      <c r="L2002" s="1" t="s">
        <v>8</v>
      </c>
      <c r="M2002" s="1">
        <v>30.8</v>
      </c>
      <c r="N2002" s="1">
        <f t="shared" si="223"/>
        <v>2556.4</v>
      </c>
      <c r="O2002" s="1" t="s">
        <v>9</v>
      </c>
    </row>
    <row r="2003" spans="1:15" x14ac:dyDescent="0.3">
      <c r="A2003" s="1" t="s">
        <v>129</v>
      </c>
      <c r="B2003" s="1" t="s">
        <v>1630</v>
      </c>
      <c r="C2003" s="1" t="str">
        <f t="shared" si="217"/>
        <v>Kazakhstan</v>
      </c>
      <c r="D2003" s="1" t="s">
        <v>4154</v>
      </c>
      <c r="E2003" s="7" t="str">
        <f>TEXT(DATE(MID(D2003, 13, 4), CHOOSE(MATCH( MID(D2003, 5, 3), {"Jan","Feb","Mar","Apr","May","Jun","Jul","Aug","Sep","Oct","Nov","Dec"}, 0), 1, 2, 3, 4, 5, 6, 7, 8, 9, 10, 11, 12), MID(D2003, 9, 2)), "yyyy-mm-dd")</f>
        <v>2004-08-11</v>
      </c>
      <c r="F2003" s="1" t="str">
        <f t="shared" si="218"/>
        <v>05:03:00</v>
      </c>
      <c r="G2003" s="9" t="str">
        <f t="shared" si="219"/>
        <v>August</v>
      </c>
      <c r="H2003" s="5" t="str">
        <f t="shared" si="220"/>
        <v>2004</v>
      </c>
      <c r="I2003" s="1" t="s">
        <v>4155</v>
      </c>
      <c r="J2003" s="1" t="str">
        <f t="shared" si="221"/>
        <v xml:space="preserve">Soyuz U </v>
      </c>
      <c r="K2003" s="1" t="str">
        <f t="shared" si="222"/>
        <v>Progress M-50</v>
      </c>
      <c r="L2003" s="1" t="s">
        <v>346</v>
      </c>
      <c r="M2003" s="1">
        <v>20</v>
      </c>
      <c r="N2003" s="1">
        <f t="shared" si="223"/>
        <v>1660</v>
      </c>
      <c r="O2003" s="1" t="s">
        <v>9</v>
      </c>
    </row>
    <row r="2004" spans="1:15" x14ac:dyDescent="0.3">
      <c r="A2004" s="1" t="s">
        <v>1623</v>
      </c>
      <c r="B2004" s="1" t="s">
        <v>529</v>
      </c>
      <c r="C2004" s="1" t="str">
        <f t="shared" si="217"/>
        <v>Kazakhstan</v>
      </c>
      <c r="D2004" s="1" t="s">
        <v>4156</v>
      </c>
      <c r="E2004" s="7" t="str">
        <f>TEXT(DATE(MID(D2004, 13, 4), CHOOSE(MATCH( MID(D2004, 5, 3), {"Jan","Feb","Mar","Apr","May","Jun","Jul","Aug","Sep","Oct","Nov","Dec"}, 0), 1, 2, 3, 4, 5, 6, 7, 8, 9, 10, 11, 12), MID(D2004, 9, 2)), "yyyy-mm-dd")</f>
        <v>2004-08-04</v>
      </c>
      <c r="F2004" s="1" t="str">
        <f t="shared" si="218"/>
        <v>22:32:00</v>
      </c>
      <c r="G2004" s="9" t="str">
        <f t="shared" si="219"/>
        <v>August</v>
      </c>
      <c r="H2004" s="5" t="str">
        <f t="shared" si="220"/>
        <v>2004</v>
      </c>
      <c r="I2004" s="1" t="s">
        <v>4157</v>
      </c>
      <c r="J2004" s="1" t="str">
        <f t="shared" si="221"/>
        <v xml:space="preserve">Proton-M/Briz-M </v>
      </c>
      <c r="K2004" s="1" t="str">
        <f t="shared" si="222"/>
        <v>Amazonas 1</v>
      </c>
      <c r="L2004" s="1" t="s">
        <v>8</v>
      </c>
      <c r="M2004" s="1">
        <v>65</v>
      </c>
      <c r="N2004" s="1">
        <f t="shared" si="223"/>
        <v>5395</v>
      </c>
      <c r="O2004" s="1" t="s">
        <v>9</v>
      </c>
    </row>
    <row r="2005" spans="1:15" x14ac:dyDescent="0.3">
      <c r="A2005" s="1" t="s">
        <v>3868</v>
      </c>
      <c r="B2005" s="1" t="s">
        <v>3160</v>
      </c>
      <c r="C2005" s="1" t="str">
        <f t="shared" si="217"/>
        <v>USA</v>
      </c>
      <c r="D2005" s="1" t="s">
        <v>4158</v>
      </c>
      <c r="E2005" s="7" t="str">
        <f>TEXT(DATE(MID(D2005, 13, 4), CHOOSE(MATCH( MID(D2005, 5, 3), {"Jan","Feb","Mar","Apr","May","Jun","Jul","Aug","Sep","Oct","Nov","Dec"}, 0), 1, 2, 3, 4, 5, 6, 7, 8, 9, 10, 11, 12), MID(D2005, 9, 2)), "yyyy-mm-dd")</f>
        <v>2004-08-03</v>
      </c>
      <c r="F2005" s="1" t="str">
        <f t="shared" si="218"/>
        <v>06:15:00</v>
      </c>
      <c r="G2005" s="9" t="str">
        <f t="shared" si="219"/>
        <v>August</v>
      </c>
      <c r="H2005" s="5" t="str">
        <f t="shared" si="220"/>
        <v>2004</v>
      </c>
      <c r="I2005" s="1" t="s">
        <v>4159</v>
      </c>
      <c r="J2005" s="1" t="str">
        <f t="shared" si="221"/>
        <v xml:space="preserve">Delta II 7925H </v>
      </c>
      <c r="K2005" s="1" t="str">
        <f t="shared" si="222"/>
        <v>MESSENGER</v>
      </c>
      <c r="L2005" s="1" t="s">
        <v>346</v>
      </c>
      <c r="M2005" s="1"/>
      <c r="N2005" s="1">
        <f t="shared" si="223"/>
        <v>0</v>
      </c>
      <c r="O2005" s="1" t="s">
        <v>9</v>
      </c>
    </row>
    <row r="2006" spans="1:15" x14ac:dyDescent="0.3">
      <c r="A2006" s="1" t="s">
        <v>14</v>
      </c>
      <c r="B2006" s="1" t="s">
        <v>3524</v>
      </c>
      <c r="C2006" s="1" t="str">
        <f t="shared" si="217"/>
        <v>China</v>
      </c>
      <c r="D2006" s="1" t="s">
        <v>4160</v>
      </c>
      <c r="E2006" s="7" t="str">
        <f>TEXT(DATE(MID(D2006, 13, 4), CHOOSE(MATCH( MID(D2006, 5, 3), {"Jan","Feb","Mar","Apr","May","Jun","Jul","Aug","Sep","Oct","Nov","Dec"}, 0), 1, 2, 3, 4, 5, 6, 7, 8, 9, 10, 11, 12), MID(D2006, 9, 2)), "yyyy-mm-dd")</f>
        <v>2004-07-25</v>
      </c>
      <c r="F2006" s="1" t="str">
        <f t="shared" si="218"/>
        <v>07:05:00</v>
      </c>
      <c r="G2006" s="9" t="str">
        <f t="shared" si="219"/>
        <v>July</v>
      </c>
      <c r="H2006" s="5" t="str">
        <f t="shared" si="220"/>
        <v>2004</v>
      </c>
      <c r="I2006" s="1" t="s">
        <v>4161</v>
      </c>
      <c r="J2006" s="1" t="str">
        <f t="shared" si="221"/>
        <v xml:space="preserve">Long March 2C/SM </v>
      </c>
      <c r="K2006" s="1" t="str">
        <f t="shared" si="222"/>
        <v>Double Star P</v>
      </c>
      <c r="L2006" s="1" t="s">
        <v>346</v>
      </c>
      <c r="M2006" s="1"/>
      <c r="N2006" s="1">
        <f t="shared" si="223"/>
        <v>0</v>
      </c>
      <c r="O2006" s="1" t="s">
        <v>9</v>
      </c>
    </row>
    <row r="2007" spans="1:15" x14ac:dyDescent="0.3">
      <c r="A2007" s="1" t="s">
        <v>4</v>
      </c>
      <c r="B2007" s="1" t="s">
        <v>3373</v>
      </c>
      <c r="C2007" s="1" t="str">
        <f t="shared" si="217"/>
        <v>Russia</v>
      </c>
      <c r="D2007" s="1" t="s">
        <v>4162</v>
      </c>
      <c r="E2007" s="7" t="str">
        <f>TEXT(DATE(MID(D2007, 13, 4), CHOOSE(MATCH( MID(D2007, 5, 3), {"Jan","Feb","Mar","Apr","May","Jun","Jul","Aug","Sep","Oct","Nov","Dec"}, 0), 1, 2, 3, 4, 5, 6, 7, 8, 9, 10, 11, 12), MID(D2007, 9, 2)), "yyyy-mm-dd")</f>
        <v>2004-07-22</v>
      </c>
      <c r="F2007" s="1" t="str">
        <f t="shared" si="218"/>
        <v>17:46:00</v>
      </c>
      <c r="G2007" s="9" t="str">
        <f t="shared" si="219"/>
        <v>July</v>
      </c>
      <c r="H2007" s="5" t="str">
        <f t="shared" si="220"/>
        <v>2004</v>
      </c>
      <c r="I2007" s="1" t="s">
        <v>4163</v>
      </c>
      <c r="J2007" s="1" t="str">
        <f t="shared" si="221"/>
        <v xml:space="preserve">Cosmos-3M </v>
      </c>
      <c r="K2007" s="1" t="str">
        <f t="shared" si="222"/>
        <v>Cosmos 2407</v>
      </c>
      <c r="L2007" s="1" t="s">
        <v>346</v>
      </c>
      <c r="M2007" s="1"/>
      <c r="N2007" s="1">
        <f t="shared" si="223"/>
        <v>0</v>
      </c>
      <c r="O2007" s="1" t="s">
        <v>9</v>
      </c>
    </row>
    <row r="2008" spans="1:15" x14ac:dyDescent="0.3">
      <c r="A2008" s="1" t="s">
        <v>233</v>
      </c>
      <c r="B2008" s="1" t="s">
        <v>379</v>
      </c>
      <c r="C2008" s="1" t="str">
        <f t="shared" si="217"/>
        <v>France</v>
      </c>
      <c r="D2008" s="1" t="s">
        <v>4164</v>
      </c>
      <c r="E2008" s="7" t="str">
        <f>TEXT(DATE(MID(D2008, 13, 4), CHOOSE(MATCH( MID(D2008, 5, 3), {"Jan","Feb","Mar","Apr","May","Jun","Jul","Aug","Sep","Oct","Nov","Dec"}, 0), 1, 2, 3, 4, 5, 6, 7, 8, 9, 10, 11, 12), MID(D2008, 9, 2)), "yyyy-mm-dd")</f>
        <v>2004-07-18</v>
      </c>
      <c r="F2008" s="1" t="str">
        <f t="shared" si="218"/>
        <v>00:44:00</v>
      </c>
      <c r="G2008" s="9" t="str">
        <f t="shared" si="219"/>
        <v>July</v>
      </c>
      <c r="H2008" s="5" t="str">
        <f t="shared" si="220"/>
        <v>2004</v>
      </c>
      <c r="I2008" s="1" t="s">
        <v>4165</v>
      </c>
      <c r="J2008" s="1" t="str">
        <f t="shared" si="221"/>
        <v xml:space="preserve">Ariane 5 G+ </v>
      </c>
      <c r="K2008" s="1" t="str">
        <f t="shared" si="222"/>
        <v>Anik F2</v>
      </c>
      <c r="L2008" s="1" t="s">
        <v>346</v>
      </c>
      <c r="M2008" s="1">
        <v>190</v>
      </c>
      <c r="N2008" s="1">
        <f t="shared" si="223"/>
        <v>15770</v>
      </c>
      <c r="O2008" s="1" t="s">
        <v>9</v>
      </c>
    </row>
    <row r="2009" spans="1:15" x14ac:dyDescent="0.3">
      <c r="A2009" s="1" t="s">
        <v>3868</v>
      </c>
      <c r="B2009" s="1" t="s">
        <v>114</v>
      </c>
      <c r="C2009" s="1" t="str">
        <f t="shared" si="217"/>
        <v>USA</v>
      </c>
      <c r="D2009" s="1" t="s">
        <v>4166</v>
      </c>
      <c r="E2009" s="7" t="str">
        <f>TEXT(DATE(MID(D2009, 13, 4), CHOOSE(MATCH( MID(D2009, 5, 3), {"Jan","Feb","Mar","Apr","May","Jun","Jul","Aug","Sep","Oct","Nov","Dec"}, 0), 1, 2, 3, 4, 5, 6, 7, 8, 9, 10, 11, 12), MID(D2009, 9, 2)), "yyyy-mm-dd")</f>
        <v>2004-07-15</v>
      </c>
      <c r="F2009" s="1" t="str">
        <f t="shared" si="218"/>
        <v>10:01:00</v>
      </c>
      <c r="G2009" s="9" t="str">
        <f t="shared" si="219"/>
        <v>July</v>
      </c>
      <c r="H2009" s="5" t="str">
        <f t="shared" si="220"/>
        <v>2004</v>
      </c>
      <c r="I2009" s="1" t="s">
        <v>4167</v>
      </c>
      <c r="J2009" s="1" t="str">
        <f t="shared" si="221"/>
        <v xml:space="preserve">Delta II 7920-10L </v>
      </c>
      <c r="K2009" s="1" t="str">
        <f t="shared" si="222"/>
        <v>Aura</v>
      </c>
      <c r="L2009" s="1" t="s">
        <v>346</v>
      </c>
      <c r="M2009" s="1"/>
      <c r="N2009" s="1">
        <f t="shared" si="223"/>
        <v>0</v>
      </c>
      <c r="O2009" s="1" t="s">
        <v>9</v>
      </c>
    </row>
    <row r="2010" spans="1:15" x14ac:dyDescent="0.3">
      <c r="A2010" s="1" t="s">
        <v>2539</v>
      </c>
      <c r="B2010" s="1" t="s">
        <v>3344</v>
      </c>
      <c r="C2010" s="1" t="str">
        <f t="shared" si="217"/>
        <v>Kazakhstan</v>
      </c>
      <c r="D2010" s="1" t="s">
        <v>4168</v>
      </c>
      <c r="E2010" s="7" t="str">
        <f>TEXT(DATE(MID(D2010, 13, 4), CHOOSE(MATCH( MID(D2010, 5, 3), {"Jan","Feb","Mar","Apr","May","Jun","Jul","Aug","Sep","Oct","Nov","Dec"}, 0), 1, 2, 3, 4, 5, 6, 7, 8, 9, 10, 11, 12), MID(D2010, 9, 2)), "yyyy-mm-dd")</f>
        <v>2004-06-29</v>
      </c>
      <c r="F2010" s="1" t="str">
        <f t="shared" si="218"/>
        <v>06:30:00</v>
      </c>
      <c r="G2010" s="9" t="str">
        <f t="shared" si="219"/>
        <v>June</v>
      </c>
      <c r="H2010" s="5" t="str">
        <f t="shared" si="220"/>
        <v>2004</v>
      </c>
      <c r="I2010" s="1" t="s">
        <v>4169</v>
      </c>
      <c r="J2010" s="1" t="str">
        <f t="shared" si="221"/>
        <v xml:space="preserve">Dnepr </v>
      </c>
      <c r="K2010" s="1" t="str">
        <f t="shared" si="222"/>
        <v>DEMETER &amp; Others</v>
      </c>
      <c r="L2010" s="1" t="s">
        <v>346</v>
      </c>
      <c r="M2010" s="1">
        <v>29</v>
      </c>
      <c r="N2010" s="1">
        <f t="shared" si="223"/>
        <v>2407</v>
      </c>
      <c r="O2010" s="1" t="s">
        <v>9</v>
      </c>
    </row>
    <row r="2011" spans="1:15" x14ac:dyDescent="0.3">
      <c r="A2011" s="1" t="s">
        <v>2701</v>
      </c>
      <c r="B2011" s="1" t="s">
        <v>2702</v>
      </c>
      <c r="C2011" s="1" t="str">
        <f t="shared" si="217"/>
        <v>Pacific Ocean</v>
      </c>
      <c r="D2011" s="1" t="s">
        <v>4170</v>
      </c>
      <c r="E2011" s="7" t="str">
        <f>TEXT(DATE(MID(D2011, 13, 4), CHOOSE(MATCH( MID(D2011, 5, 3), {"Jan","Feb","Mar","Apr","May","Jun","Jul","Aug","Sep","Oct","Nov","Dec"}, 0), 1, 2, 3, 4, 5, 6, 7, 8, 9, 10, 11, 12), MID(D2011, 9, 2)), "yyyy-mm-dd")</f>
        <v>2004-06-29</v>
      </c>
      <c r="F2011" s="1" t="str">
        <f t="shared" si="218"/>
        <v>03:58:00</v>
      </c>
      <c r="G2011" s="9" t="str">
        <f t="shared" si="219"/>
        <v>June</v>
      </c>
      <c r="H2011" s="5" t="str">
        <f t="shared" si="220"/>
        <v>2004</v>
      </c>
      <c r="I2011" s="1" t="s">
        <v>4171</v>
      </c>
      <c r="J2011" s="1" t="str">
        <f t="shared" si="221"/>
        <v xml:space="preserve">Zenit-3 SL </v>
      </c>
      <c r="K2011" s="1" t="str">
        <f t="shared" si="222"/>
        <v>Telstar 18</v>
      </c>
      <c r="L2011" s="1" t="s">
        <v>346</v>
      </c>
      <c r="M2011" s="1"/>
      <c r="N2011" s="1">
        <f t="shared" si="223"/>
        <v>0</v>
      </c>
      <c r="O2011" s="1" t="s">
        <v>117</v>
      </c>
    </row>
    <row r="2012" spans="1:15" x14ac:dyDescent="0.3">
      <c r="A2012" s="1" t="s">
        <v>3868</v>
      </c>
      <c r="B2012" s="1" t="s">
        <v>3160</v>
      </c>
      <c r="C2012" s="1" t="str">
        <f t="shared" si="217"/>
        <v>USA</v>
      </c>
      <c r="D2012" s="1" t="s">
        <v>4172</v>
      </c>
      <c r="E2012" s="7" t="str">
        <f>TEXT(DATE(MID(D2012, 13, 4), CHOOSE(MATCH( MID(D2012, 5, 3), {"Jan","Feb","Mar","Apr","May","Jun","Jul","Aug","Sep","Oct","Nov","Dec"}, 0), 1, 2, 3, 4, 5, 6, 7, 8, 9, 10, 11, 12), MID(D2012, 9, 2)), "yyyy-mm-dd")</f>
        <v>2004-06-23</v>
      </c>
      <c r="F2012" s="1" t="str">
        <f t="shared" si="218"/>
        <v>22:54:00</v>
      </c>
      <c r="G2012" s="9" t="str">
        <f t="shared" si="219"/>
        <v>June</v>
      </c>
      <c r="H2012" s="5" t="str">
        <f t="shared" si="220"/>
        <v>2004</v>
      </c>
      <c r="I2012" s="1" t="s">
        <v>4173</v>
      </c>
      <c r="J2012" s="1" t="str">
        <f t="shared" si="221"/>
        <v xml:space="preserve">Delta II 7925 </v>
      </c>
      <c r="K2012" s="1" t="str">
        <f t="shared" si="222"/>
        <v>GPS IIR-12</v>
      </c>
      <c r="L2012" s="1" t="s">
        <v>346</v>
      </c>
      <c r="M2012" s="1"/>
      <c r="N2012" s="1">
        <f t="shared" si="223"/>
        <v>0</v>
      </c>
      <c r="O2012" s="1" t="s">
        <v>9</v>
      </c>
    </row>
    <row r="2013" spans="1:15" x14ac:dyDescent="0.3">
      <c r="A2013" s="1" t="s">
        <v>4131</v>
      </c>
      <c r="B2013" s="1" t="s">
        <v>4132</v>
      </c>
      <c r="C2013" s="1" t="str">
        <f t="shared" si="217"/>
        <v>USA</v>
      </c>
      <c r="D2013" s="1" t="s">
        <v>4174</v>
      </c>
      <c r="E2013" s="7" t="str">
        <f>TEXT(DATE(MID(D2013, 13, 4), CHOOSE(MATCH( MID(D2013, 5, 3), {"Jan","Feb","Mar","Apr","May","Jun","Jul","Aug","Sep","Oct","Nov","Dec"}, 0), 1, 2, 3, 4, 5, 6, 7, 8, 9, 10, 11, 12), MID(D2013, 9, 2)), "yyyy-mm-dd")</f>
        <v>2004-06-21</v>
      </c>
      <c r="F2013" s="1" t="str">
        <f t="shared" si="218"/>
        <v>14:50:00</v>
      </c>
      <c r="G2013" s="9" t="str">
        <f t="shared" si="219"/>
        <v>June</v>
      </c>
      <c r="H2013" s="5" t="str">
        <f t="shared" si="220"/>
        <v>2004</v>
      </c>
      <c r="I2013" s="1" t="s">
        <v>4175</v>
      </c>
      <c r="J2013" s="1" t="str">
        <f t="shared" si="221"/>
        <v xml:space="preserve">SpaceShipOne </v>
      </c>
      <c r="K2013" s="1" t="str">
        <f t="shared" si="222"/>
        <v>Flight 15P</v>
      </c>
      <c r="L2013" s="1" t="s">
        <v>346</v>
      </c>
      <c r="M2013" s="1"/>
      <c r="N2013" s="1">
        <f t="shared" si="223"/>
        <v>0</v>
      </c>
      <c r="O2013" s="1" t="s">
        <v>9</v>
      </c>
    </row>
    <row r="2014" spans="1:15" x14ac:dyDescent="0.3">
      <c r="A2014" s="1" t="s">
        <v>1623</v>
      </c>
      <c r="B2014" s="1" t="s">
        <v>529</v>
      </c>
      <c r="C2014" s="1" t="str">
        <f t="shared" si="217"/>
        <v>Kazakhstan</v>
      </c>
      <c r="D2014" s="1" t="s">
        <v>4176</v>
      </c>
      <c r="E2014" s="7" t="str">
        <f>TEXT(DATE(MID(D2014, 13, 4), CHOOSE(MATCH( MID(D2014, 5, 3), {"Jan","Feb","Mar","Apr","May","Jun","Jul","Aug","Sep","Oct","Nov","Dec"}, 0), 1, 2, 3, 4, 5, 6, 7, 8, 9, 10, 11, 12), MID(D2014, 9, 2)), "yyyy-mm-dd")</f>
        <v>2004-06-16</v>
      </c>
      <c r="F2014" s="1" t="str">
        <f t="shared" si="218"/>
        <v>22:27:00</v>
      </c>
      <c r="G2014" s="9" t="str">
        <f t="shared" si="219"/>
        <v>June</v>
      </c>
      <c r="H2014" s="5" t="str">
        <f t="shared" si="220"/>
        <v>2004</v>
      </c>
      <c r="I2014" s="1" t="s">
        <v>4177</v>
      </c>
      <c r="J2014" s="1" t="str">
        <f t="shared" si="221"/>
        <v xml:space="preserve">Proton-M/Briz-M </v>
      </c>
      <c r="K2014" s="1" t="str">
        <f t="shared" si="222"/>
        <v>Intelsat-10 02</v>
      </c>
      <c r="L2014" s="1" t="s">
        <v>8</v>
      </c>
      <c r="M2014" s="1">
        <v>65</v>
      </c>
      <c r="N2014" s="1">
        <f t="shared" si="223"/>
        <v>5395</v>
      </c>
      <c r="O2014" s="1" t="s">
        <v>9</v>
      </c>
    </row>
    <row r="2015" spans="1:15" x14ac:dyDescent="0.3">
      <c r="A2015" s="1" t="s">
        <v>4</v>
      </c>
      <c r="B2015" s="1" t="s">
        <v>2022</v>
      </c>
      <c r="C2015" s="1" t="str">
        <f t="shared" si="217"/>
        <v>Kazakhstan</v>
      </c>
      <c r="D2015" s="1" t="s">
        <v>4178</v>
      </c>
      <c r="E2015" s="7" t="str">
        <f>TEXT(DATE(MID(D2015, 13, 4), CHOOSE(MATCH( MID(D2015, 5, 3), {"Jan","Feb","Mar","Apr","May","Jun","Jul","Aug","Sep","Oct","Nov","Dec"}, 0), 1, 2, 3, 4, 5, 6, 7, 8, 9, 10, 11, 12), MID(D2015, 9, 2)), "yyyy-mm-dd")</f>
        <v>2004-06-10</v>
      </c>
      <c r="F2015" s="1" t="str">
        <f t="shared" si="218"/>
        <v>01:28:00</v>
      </c>
      <c r="G2015" s="9" t="str">
        <f t="shared" si="219"/>
        <v>June</v>
      </c>
      <c r="H2015" s="5" t="str">
        <f t="shared" si="220"/>
        <v>2004</v>
      </c>
      <c r="I2015" s="1" t="s">
        <v>4179</v>
      </c>
      <c r="J2015" s="1" t="str">
        <f t="shared" si="221"/>
        <v xml:space="preserve">Zenit-2 </v>
      </c>
      <c r="K2015" s="1" t="str">
        <f t="shared" si="222"/>
        <v>Cosmos 2406</v>
      </c>
      <c r="L2015" s="1" t="s">
        <v>346</v>
      </c>
      <c r="M2015" s="1"/>
      <c r="N2015" s="1">
        <f t="shared" si="223"/>
        <v>0</v>
      </c>
      <c r="O2015" s="1" t="s">
        <v>9</v>
      </c>
    </row>
    <row r="2016" spans="1:15" x14ac:dyDescent="0.3">
      <c r="A2016" s="1" t="s">
        <v>4</v>
      </c>
      <c r="B2016" s="1" t="s">
        <v>3926</v>
      </c>
      <c r="C2016" s="1" t="str">
        <f t="shared" si="217"/>
        <v>Kazakhstan</v>
      </c>
      <c r="D2016" s="1" t="s">
        <v>4180</v>
      </c>
      <c r="E2016" s="7" t="str">
        <f>TEXT(DATE(MID(D2016, 13, 4), CHOOSE(MATCH( MID(D2016, 5, 3), {"Jan","Feb","Mar","Apr","May","Jun","Jul","Aug","Sep","Oct","Nov","Dec"}, 0), 1, 2, 3, 4, 5, 6, 7, 8, 9, 10, 11, 12), MID(D2016, 9, 2)), "yyyy-mm-dd")</f>
        <v>2004-05-28</v>
      </c>
      <c r="F2016" s="1" t="str">
        <f t="shared" si="218"/>
        <v>06:00:00</v>
      </c>
      <c r="G2016" s="9" t="str">
        <f t="shared" si="219"/>
        <v>May</v>
      </c>
      <c r="H2016" s="5" t="str">
        <f t="shared" si="220"/>
        <v>2004</v>
      </c>
      <c r="I2016" s="1" t="s">
        <v>4181</v>
      </c>
      <c r="J2016" s="1" t="str">
        <f t="shared" si="221"/>
        <v xml:space="preserve">Tsyklon-2 </v>
      </c>
      <c r="K2016" s="1" t="str">
        <f t="shared" si="222"/>
        <v>Cosmos 2405</v>
      </c>
      <c r="L2016" s="1" t="s">
        <v>346</v>
      </c>
      <c r="M2016" s="1"/>
      <c r="N2016" s="1">
        <f t="shared" si="223"/>
        <v>0</v>
      </c>
      <c r="O2016" s="1" t="s">
        <v>9</v>
      </c>
    </row>
    <row r="2017" spans="1:15" x14ac:dyDescent="0.3">
      <c r="A2017" s="1" t="s">
        <v>129</v>
      </c>
      <c r="B2017" s="1" t="s">
        <v>1630</v>
      </c>
      <c r="C2017" s="1" t="str">
        <f t="shared" si="217"/>
        <v>Kazakhstan</v>
      </c>
      <c r="D2017" s="1" t="s">
        <v>4182</v>
      </c>
      <c r="E2017" s="7" t="str">
        <f>TEXT(DATE(MID(D2017, 13, 4), CHOOSE(MATCH( MID(D2017, 5, 3), {"Jan","Feb","Mar","Apr","May","Jun","Jul","Aug","Sep","Oct","Nov","Dec"}, 0), 1, 2, 3, 4, 5, 6, 7, 8, 9, 10, 11, 12), MID(D2017, 9, 2)), "yyyy-mm-dd")</f>
        <v>2004-05-25</v>
      </c>
      <c r="F2017" s="1" t="str">
        <f t="shared" si="218"/>
        <v>12:34:00</v>
      </c>
      <c r="G2017" s="9" t="str">
        <f t="shared" si="219"/>
        <v>May</v>
      </c>
      <c r="H2017" s="5" t="str">
        <f t="shared" si="220"/>
        <v>2004</v>
      </c>
      <c r="I2017" s="1" t="s">
        <v>4183</v>
      </c>
      <c r="J2017" s="1" t="str">
        <f t="shared" si="221"/>
        <v xml:space="preserve">Soyuz U </v>
      </c>
      <c r="K2017" s="1" t="str">
        <f t="shared" si="222"/>
        <v>Progress M-49</v>
      </c>
      <c r="L2017" s="1" t="s">
        <v>346</v>
      </c>
      <c r="M2017" s="1">
        <v>20</v>
      </c>
      <c r="N2017" s="1">
        <f t="shared" si="223"/>
        <v>1660</v>
      </c>
      <c r="O2017" s="1" t="s">
        <v>9</v>
      </c>
    </row>
    <row r="2018" spans="1:15" x14ac:dyDescent="0.3">
      <c r="A2018" s="1" t="s">
        <v>342</v>
      </c>
      <c r="B2018" s="1" t="s">
        <v>2063</v>
      </c>
      <c r="C2018" s="1" t="str">
        <f t="shared" si="217"/>
        <v>USA</v>
      </c>
      <c r="D2018" s="1" t="s">
        <v>4184</v>
      </c>
      <c r="E2018" s="7" t="str">
        <f>TEXT(DATE(MID(D2018, 13, 4), CHOOSE(MATCH( MID(D2018, 5, 3), {"Jan","Feb","Mar","Apr","May","Jun","Jul","Aug","Sep","Oct","Nov","Dec"}, 0), 1, 2, 3, 4, 5, 6, 7, 8, 9, 10, 11, 12), MID(D2018, 9, 2)), "yyyy-mm-dd")</f>
        <v>2004-05-20</v>
      </c>
      <c r="F2018" s="1" t="str">
        <f t="shared" si="218"/>
        <v>17:47:00</v>
      </c>
      <c r="G2018" s="9" t="str">
        <f t="shared" si="219"/>
        <v>May</v>
      </c>
      <c r="H2018" s="5" t="str">
        <f t="shared" si="220"/>
        <v>2004</v>
      </c>
      <c r="I2018" s="1" t="s">
        <v>4185</v>
      </c>
      <c r="J2018" s="1" t="str">
        <f t="shared" si="221"/>
        <v xml:space="preserve">Minotaur C (Taurus) </v>
      </c>
      <c r="K2018" s="1" t="str">
        <f t="shared" si="222"/>
        <v>ROCSAT-2</v>
      </c>
      <c r="L2018" s="1" t="s">
        <v>8</v>
      </c>
      <c r="M2018" s="1">
        <v>45</v>
      </c>
      <c r="N2018" s="1">
        <f t="shared" si="223"/>
        <v>3735</v>
      </c>
      <c r="O2018" s="1" t="s">
        <v>9</v>
      </c>
    </row>
    <row r="2019" spans="1:15" x14ac:dyDescent="0.3">
      <c r="A2019" s="1" t="s">
        <v>1623</v>
      </c>
      <c r="B2019" s="1" t="s">
        <v>4092</v>
      </c>
      <c r="C2019" s="1" t="str">
        <f t="shared" si="217"/>
        <v>USA</v>
      </c>
      <c r="D2019" s="1" t="s">
        <v>4186</v>
      </c>
      <c r="E2019" s="7" t="str">
        <f>TEXT(DATE(MID(D2019, 13, 4), CHOOSE(MATCH( MID(D2019, 5, 3), {"Jan","Feb","Mar","Apr","May","Jun","Jul","Aug","Sep","Oct","Nov","Dec"}, 0), 1, 2, 3, 4, 5, 6, 7, 8, 9, 10, 11, 12), MID(D2019, 9, 2)), "yyyy-mm-dd")</f>
        <v>2004-05-19</v>
      </c>
      <c r="F2019" s="1" t="str">
        <f t="shared" si="218"/>
        <v>22:22:00</v>
      </c>
      <c r="G2019" s="9" t="str">
        <f t="shared" si="219"/>
        <v>May</v>
      </c>
      <c r="H2019" s="5" t="str">
        <f t="shared" si="220"/>
        <v>2004</v>
      </c>
      <c r="I2019" s="1" t="s">
        <v>4187</v>
      </c>
      <c r="J2019" s="1" t="str">
        <f t="shared" si="221"/>
        <v xml:space="preserve">Atlas IIAS </v>
      </c>
      <c r="K2019" s="1" t="str">
        <f t="shared" si="222"/>
        <v>AMC-11</v>
      </c>
      <c r="L2019" s="1" t="s">
        <v>346</v>
      </c>
      <c r="M2019" s="1"/>
      <c r="N2019" s="1">
        <f t="shared" si="223"/>
        <v>0</v>
      </c>
      <c r="O2019" s="1" t="s">
        <v>9</v>
      </c>
    </row>
    <row r="2020" spans="1:15" x14ac:dyDescent="0.3">
      <c r="A2020" s="1" t="s">
        <v>2701</v>
      </c>
      <c r="B2020" s="1" t="s">
        <v>2702</v>
      </c>
      <c r="C2020" s="1" t="str">
        <f t="shared" si="217"/>
        <v>Pacific Ocean</v>
      </c>
      <c r="D2020" s="1" t="s">
        <v>4188</v>
      </c>
      <c r="E2020" s="7" t="str">
        <f>TEXT(DATE(MID(D2020, 13, 4), CHOOSE(MATCH( MID(D2020, 5, 3), {"Jan","Feb","Mar","Apr","May","Jun","Jul","Aug","Sep","Oct","Nov","Dec"}, 0), 1, 2, 3, 4, 5, 6, 7, 8, 9, 10, 11, 12), MID(D2020, 9, 2)), "yyyy-mm-dd")</f>
        <v>2004-05-04</v>
      </c>
      <c r="F2020" s="1" t="str">
        <f t="shared" si="218"/>
        <v>12:41:00</v>
      </c>
      <c r="G2020" s="9" t="str">
        <f t="shared" si="219"/>
        <v>May</v>
      </c>
      <c r="H2020" s="5" t="str">
        <f t="shared" si="220"/>
        <v>2004</v>
      </c>
      <c r="I2020" s="1" t="s">
        <v>4189</v>
      </c>
      <c r="J2020" s="1" t="str">
        <f t="shared" si="221"/>
        <v xml:space="preserve">Zenit-3 SL </v>
      </c>
      <c r="K2020" s="1" t="str">
        <f t="shared" si="222"/>
        <v>DirecTV-7S</v>
      </c>
      <c r="L2020" s="1" t="s">
        <v>346</v>
      </c>
      <c r="M2020" s="1"/>
      <c r="N2020" s="1">
        <f t="shared" si="223"/>
        <v>0</v>
      </c>
      <c r="O2020" s="1" t="s">
        <v>9</v>
      </c>
    </row>
    <row r="2021" spans="1:15" x14ac:dyDescent="0.3">
      <c r="A2021" s="1" t="s">
        <v>129</v>
      </c>
      <c r="B2021" s="1" t="s">
        <v>529</v>
      </c>
      <c r="C2021" s="1" t="str">
        <f t="shared" si="217"/>
        <v>Kazakhstan</v>
      </c>
      <c r="D2021" s="1" t="s">
        <v>4190</v>
      </c>
      <c r="E2021" s="7" t="str">
        <f>TEXT(DATE(MID(D2021, 13, 4), CHOOSE(MATCH( MID(D2021, 5, 3), {"Jan","Feb","Mar","Apr","May","Jun","Jul","Aug","Sep","Oct","Nov","Dec"}, 0), 1, 2, 3, 4, 5, 6, 7, 8, 9, 10, 11, 12), MID(D2021, 9, 2)), "yyyy-mm-dd")</f>
        <v>2004-04-26</v>
      </c>
      <c r="F2021" s="1" t="str">
        <f t="shared" si="218"/>
        <v>20:37:00</v>
      </c>
      <c r="G2021" s="9" t="str">
        <f t="shared" si="219"/>
        <v>April</v>
      </c>
      <c r="H2021" s="5" t="str">
        <f t="shared" si="220"/>
        <v>2004</v>
      </c>
      <c r="I2021" s="1" t="s">
        <v>4191</v>
      </c>
      <c r="J2021" s="1" t="str">
        <f t="shared" si="221"/>
        <v xml:space="preserve">Proton-K/Block DM-2M </v>
      </c>
      <c r="K2021" s="1" t="str">
        <f t="shared" si="222"/>
        <v>Ekspress-AM11</v>
      </c>
      <c r="L2021" s="1" t="s">
        <v>346</v>
      </c>
      <c r="M2021" s="1"/>
      <c r="N2021" s="1">
        <f t="shared" si="223"/>
        <v>0</v>
      </c>
      <c r="O2021" s="1" t="s">
        <v>9</v>
      </c>
    </row>
    <row r="2022" spans="1:15" x14ac:dyDescent="0.3">
      <c r="A2022" s="1" t="s">
        <v>3868</v>
      </c>
      <c r="B2022" s="1" t="s">
        <v>114</v>
      </c>
      <c r="C2022" s="1" t="str">
        <f t="shared" si="217"/>
        <v>USA</v>
      </c>
      <c r="D2022" s="1" t="s">
        <v>4192</v>
      </c>
      <c r="E2022" s="7" t="str">
        <f>TEXT(DATE(MID(D2022, 13, 4), CHOOSE(MATCH( MID(D2022, 5, 3), {"Jan","Feb","Mar","Apr","May","Jun","Jul","Aug","Sep","Oct","Nov","Dec"}, 0), 1, 2, 3, 4, 5, 6, 7, 8, 9, 10, 11, 12), MID(D2022, 9, 2)), "yyyy-mm-dd")</f>
        <v>2004-04-20</v>
      </c>
      <c r="F2022" s="1" t="str">
        <f t="shared" si="218"/>
        <v>16:57:00</v>
      </c>
      <c r="G2022" s="9" t="str">
        <f t="shared" si="219"/>
        <v>April</v>
      </c>
      <c r="H2022" s="5" t="str">
        <f t="shared" si="220"/>
        <v>2004</v>
      </c>
      <c r="I2022" s="1" t="s">
        <v>4193</v>
      </c>
      <c r="J2022" s="1" t="str">
        <f t="shared" si="221"/>
        <v xml:space="preserve">Delta II 7920-10C </v>
      </c>
      <c r="K2022" s="1" t="str">
        <f t="shared" si="222"/>
        <v>Gravity Probe B</v>
      </c>
      <c r="L2022" s="1" t="s">
        <v>346</v>
      </c>
      <c r="M2022" s="1"/>
      <c r="N2022" s="1">
        <f t="shared" si="223"/>
        <v>0</v>
      </c>
      <c r="O2022" s="1" t="s">
        <v>9</v>
      </c>
    </row>
    <row r="2023" spans="1:15" x14ac:dyDescent="0.3">
      <c r="A2023" s="1" t="s">
        <v>129</v>
      </c>
      <c r="B2023" s="1" t="s">
        <v>1630</v>
      </c>
      <c r="C2023" s="1" t="str">
        <f t="shared" si="217"/>
        <v>Kazakhstan</v>
      </c>
      <c r="D2023" s="1" t="s">
        <v>4194</v>
      </c>
      <c r="E2023" s="7" t="str">
        <f>TEXT(DATE(MID(D2023, 13, 4), CHOOSE(MATCH( MID(D2023, 5, 3), {"Jan","Feb","Mar","Apr","May","Jun","Jul","Aug","Sep","Oct","Nov","Dec"}, 0), 1, 2, 3, 4, 5, 6, 7, 8, 9, 10, 11, 12), MID(D2023, 9, 2)), "yyyy-mm-dd")</f>
        <v>2004-04-19</v>
      </c>
      <c r="F2023" s="1" t="str">
        <f t="shared" si="218"/>
        <v>03:19:00</v>
      </c>
      <c r="G2023" s="9" t="str">
        <f t="shared" si="219"/>
        <v>April</v>
      </c>
      <c r="H2023" s="5" t="str">
        <f t="shared" si="220"/>
        <v>2004</v>
      </c>
      <c r="I2023" s="1" t="s">
        <v>4195</v>
      </c>
      <c r="J2023" s="1" t="str">
        <f t="shared" si="221"/>
        <v xml:space="preserve">Soyuz FG </v>
      </c>
      <c r="K2023" s="1" t="str">
        <f t="shared" si="222"/>
        <v>Soyuz TMA-4</v>
      </c>
      <c r="L2023" s="1" t="s">
        <v>346</v>
      </c>
      <c r="M2023" s="1"/>
      <c r="N2023" s="1">
        <f t="shared" si="223"/>
        <v>0</v>
      </c>
      <c r="O2023" s="1" t="s">
        <v>9</v>
      </c>
    </row>
    <row r="2024" spans="1:15" x14ac:dyDescent="0.3">
      <c r="A2024" s="1" t="s">
        <v>14</v>
      </c>
      <c r="B2024" s="1" t="s">
        <v>18</v>
      </c>
      <c r="C2024" s="1" t="str">
        <f t="shared" si="217"/>
        <v>China</v>
      </c>
      <c r="D2024" s="1" t="s">
        <v>4196</v>
      </c>
      <c r="E2024" s="7" t="str">
        <f>TEXT(DATE(MID(D2024, 13, 4), CHOOSE(MATCH( MID(D2024, 5, 3), {"Jan","Feb","Mar","Apr","May","Jun","Jul","Aug","Sep","Oct","Nov","Dec"}, 0), 1, 2, 3, 4, 5, 6, 7, 8, 9, 10, 11, 12), MID(D2024, 9, 2)), "yyyy-mm-dd")</f>
        <v>2004-04-18</v>
      </c>
      <c r="F2024" s="1" t="str">
        <f t="shared" si="218"/>
        <v>15:59:00</v>
      </c>
      <c r="G2024" s="9" t="str">
        <f t="shared" si="219"/>
        <v>April</v>
      </c>
      <c r="H2024" s="5" t="str">
        <f t="shared" si="220"/>
        <v>2004</v>
      </c>
      <c r="I2024" s="1" t="s">
        <v>4197</v>
      </c>
      <c r="J2024" s="1" t="str">
        <f t="shared" si="221"/>
        <v xml:space="preserve">Long March 2C </v>
      </c>
      <c r="K2024" s="1" t="str">
        <f t="shared" si="222"/>
        <v>Shiyan-1 &amp; Nano Satellite 1</v>
      </c>
      <c r="L2024" s="1" t="s">
        <v>8</v>
      </c>
      <c r="M2024" s="1">
        <v>30.8</v>
      </c>
      <c r="N2024" s="1">
        <f t="shared" si="223"/>
        <v>2556.4</v>
      </c>
      <c r="O2024" s="1" t="s">
        <v>9</v>
      </c>
    </row>
    <row r="2025" spans="1:15" x14ac:dyDescent="0.3">
      <c r="A2025" s="1" t="s">
        <v>1623</v>
      </c>
      <c r="B2025" s="1" t="s">
        <v>4149</v>
      </c>
      <c r="C2025" s="1" t="str">
        <f t="shared" si="217"/>
        <v>USA</v>
      </c>
      <c r="D2025" s="1" t="s">
        <v>4198</v>
      </c>
      <c r="E2025" s="7" t="str">
        <f>TEXT(DATE(MID(D2025, 13, 4), CHOOSE(MATCH( MID(D2025, 5, 3), {"Jan","Feb","Mar","Apr","May","Jun","Jul","Aug","Sep","Oct","Nov","Dec"}, 0), 1, 2, 3, 4, 5, 6, 7, 8, 9, 10, 11, 12), MID(D2025, 9, 2)), "yyyy-mm-dd")</f>
        <v>2004-04-16</v>
      </c>
      <c r="F2025" s="1" t="str">
        <f t="shared" si="218"/>
        <v>00:45:00</v>
      </c>
      <c r="G2025" s="9" t="str">
        <f t="shared" si="219"/>
        <v>April</v>
      </c>
      <c r="H2025" s="5" t="str">
        <f t="shared" si="220"/>
        <v>2004</v>
      </c>
      <c r="I2025" s="1" t="s">
        <v>4199</v>
      </c>
      <c r="J2025" s="1" t="str">
        <f t="shared" si="221"/>
        <v xml:space="preserve">Atlas IIAS </v>
      </c>
      <c r="K2025" s="1" t="str">
        <f t="shared" si="222"/>
        <v>Superbird 6</v>
      </c>
      <c r="L2025" s="1" t="s">
        <v>346</v>
      </c>
      <c r="M2025" s="1"/>
      <c r="N2025" s="1">
        <f t="shared" si="223"/>
        <v>0</v>
      </c>
      <c r="O2025" s="1" t="s">
        <v>9</v>
      </c>
    </row>
    <row r="2026" spans="1:15" x14ac:dyDescent="0.3">
      <c r="A2026" s="1" t="s">
        <v>129</v>
      </c>
      <c r="B2026" s="1" t="s">
        <v>4200</v>
      </c>
      <c r="C2026" s="1" t="str">
        <f t="shared" si="217"/>
        <v>Kazakhstan</v>
      </c>
      <c r="D2026" s="1" t="s">
        <v>4201</v>
      </c>
      <c r="E2026" s="7" t="str">
        <f>TEXT(DATE(MID(D2026, 13, 4), CHOOSE(MATCH( MID(D2026, 5, 3), {"Jan","Feb","Mar","Apr","May","Jun","Jul","Aug","Sep","Oct","Nov","Dec"}, 0), 1, 2, 3, 4, 5, 6, 7, 8, 9, 10, 11, 12), MID(D2026, 9, 2)), "yyyy-mm-dd")</f>
        <v>2004-03-27</v>
      </c>
      <c r="F2026" s="1" t="str">
        <f t="shared" si="218"/>
        <v>03:30:00</v>
      </c>
      <c r="G2026" s="9" t="str">
        <f t="shared" si="219"/>
        <v>March</v>
      </c>
      <c r="H2026" s="5" t="str">
        <f t="shared" si="220"/>
        <v>2004</v>
      </c>
      <c r="I2026" s="1" t="s">
        <v>4202</v>
      </c>
      <c r="J2026" s="1" t="str">
        <f t="shared" si="221"/>
        <v xml:space="preserve">Proton K/Block-DM-2 </v>
      </c>
      <c r="K2026" s="1" t="str">
        <f t="shared" si="222"/>
        <v>Raduga-1 7</v>
      </c>
      <c r="L2026" s="1" t="s">
        <v>346</v>
      </c>
      <c r="M2026" s="1"/>
      <c r="N2026" s="1">
        <f t="shared" si="223"/>
        <v>0</v>
      </c>
      <c r="O2026" s="1" t="s">
        <v>9</v>
      </c>
    </row>
    <row r="2027" spans="1:15" x14ac:dyDescent="0.3">
      <c r="A2027" s="1" t="s">
        <v>3868</v>
      </c>
      <c r="B2027" s="1" t="s">
        <v>3160</v>
      </c>
      <c r="C2027" s="1" t="str">
        <f t="shared" si="217"/>
        <v>USA</v>
      </c>
      <c r="D2027" s="1" t="s">
        <v>4203</v>
      </c>
      <c r="E2027" s="7" t="str">
        <f>TEXT(DATE(MID(D2027, 13, 4), CHOOSE(MATCH( MID(D2027, 5, 3), {"Jan","Feb","Mar","Apr","May","Jun","Jul","Aug","Sep","Oct","Nov","Dec"}, 0), 1, 2, 3, 4, 5, 6, 7, 8, 9, 10, 11, 12), MID(D2027, 9, 2)), "yyyy-mm-dd")</f>
        <v>2004-03-20</v>
      </c>
      <c r="F2027" s="1" t="str">
        <f t="shared" si="218"/>
        <v>17:53:00</v>
      </c>
      <c r="G2027" s="9" t="str">
        <f t="shared" si="219"/>
        <v>March</v>
      </c>
      <c r="H2027" s="5" t="str">
        <f t="shared" si="220"/>
        <v>2004</v>
      </c>
      <c r="I2027" s="1" t="s">
        <v>4204</v>
      </c>
      <c r="J2027" s="1" t="str">
        <f t="shared" si="221"/>
        <v xml:space="preserve">Delta II 7925 </v>
      </c>
      <c r="K2027" s="1" t="str">
        <f t="shared" si="222"/>
        <v>GPS IIR-11</v>
      </c>
      <c r="L2027" s="1" t="s">
        <v>346</v>
      </c>
      <c r="M2027" s="1"/>
      <c r="N2027" s="1">
        <f t="shared" si="223"/>
        <v>0</v>
      </c>
      <c r="O2027" s="1" t="s">
        <v>9</v>
      </c>
    </row>
    <row r="2028" spans="1:15" x14ac:dyDescent="0.3">
      <c r="A2028" s="1" t="s">
        <v>1623</v>
      </c>
      <c r="B2028" s="1" t="s">
        <v>565</v>
      </c>
      <c r="C2028" s="1" t="str">
        <f t="shared" si="217"/>
        <v>Kazakhstan</v>
      </c>
      <c r="D2028" s="1" t="s">
        <v>4205</v>
      </c>
      <c r="E2028" s="7" t="str">
        <f>TEXT(DATE(MID(D2028, 13, 4), CHOOSE(MATCH( MID(D2028, 5, 3), {"Jan","Feb","Mar","Apr","May","Jun","Jul","Aug","Sep","Oct","Nov","Dec"}, 0), 1, 2, 3, 4, 5, 6, 7, 8, 9, 10, 11, 12), MID(D2028, 9, 2)), "yyyy-mm-dd")</f>
        <v>2004-03-15</v>
      </c>
      <c r="F2028" s="1" t="str">
        <f t="shared" si="218"/>
        <v>23:06:00</v>
      </c>
      <c r="G2028" s="9" t="str">
        <f t="shared" si="219"/>
        <v>March</v>
      </c>
      <c r="H2028" s="5" t="str">
        <f t="shared" si="220"/>
        <v>2004</v>
      </c>
      <c r="I2028" s="1" t="s">
        <v>4206</v>
      </c>
      <c r="J2028" s="1" t="str">
        <f t="shared" si="221"/>
        <v xml:space="preserve">Proton-M/Briz-M </v>
      </c>
      <c r="K2028" s="1" t="str">
        <f t="shared" si="222"/>
        <v>Eutelsat W3A</v>
      </c>
      <c r="L2028" s="1" t="s">
        <v>8</v>
      </c>
      <c r="M2028" s="1">
        <v>65</v>
      </c>
      <c r="N2028" s="1">
        <f t="shared" si="223"/>
        <v>5395</v>
      </c>
      <c r="O2028" s="1" t="s">
        <v>9</v>
      </c>
    </row>
    <row r="2029" spans="1:15" x14ac:dyDescent="0.3">
      <c r="A2029" s="1" t="s">
        <v>1623</v>
      </c>
      <c r="B2029" s="1" t="s">
        <v>4092</v>
      </c>
      <c r="C2029" s="1" t="str">
        <f t="shared" si="217"/>
        <v>USA</v>
      </c>
      <c r="D2029" s="1" t="s">
        <v>4207</v>
      </c>
      <c r="E2029" s="7" t="str">
        <f>TEXT(DATE(MID(D2029, 13, 4), CHOOSE(MATCH( MID(D2029, 5, 3), {"Jan","Feb","Mar","Apr","May","Jun","Jul","Aug","Sep","Oct","Nov","Dec"}, 0), 1, 2, 3, 4, 5, 6, 7, 8, 9, 10, 11, 12), MID(D2029, 9, 2)), "yyyy-mm-dd")</f>
        <v>2004-03-13</v>
      </c>
      <c r="F2029" s="1" t="str">
        <f t="shared" si="218"/>
        <v>05:40:00</v>
      </c>
      <c r="G2029" s="9" t="str">
        <f t="shared" si="219"/>
        <v>March</v>
      </c>
      <c r="H2029" s="5" t="str">
        <f t="shared" si="220"/>
        <v>2004</v>
      </c>
      <c r="I2029" s="1" t="s">
        <v>4208</v>
      </c>
      <c r="J2029" s="1" t="str">
        <f t="shared" si="221"/>
        <v xml:space="preserve">Atlas IIIA </v>
      </c>
      <c r="K2029" s="1" t="str">
        <f t="shared" si="222"/>
        <v>MBSat</v>
      </c>
      <c r="L2029" s="1" t="s">
        <v>346</v>
      </c>
      <c r="M2029" s="1"/>
      <c r="N2029" s="1">
        <f t="shared" si="223"/>
        <v>0</v>
      </c>
      <c r="O2029" s="1" t="s">
        <v>9</v>
      </c>
    </row>
    <row r="2030" spans="1:15" x14ac:dyDescent="0.3">
      <c r="A2030" s="1" t="s">
        <v>233</v>
      </c>
      <c r="B2030" s="1" t="s">
        <v>379</v>
      </c>
      <c r="C2030" s="1" t="str">
        <f t="shared" si="217"/>
        <v>France</v>
      </c>
      <c r="D2030" s="1" t="s">
        <v>4209</v>
      </c>
      <c r="E2030" s="7" t="str">
        <f>TEXT(DATE(MID(D2030, 13, 4), CHOOSE(MATCH( MID(D2030, 5, 3), {"Jan","Feb","Mar","Apr","May","Jun","Jul","Aug","Sep","Oct","Nov","Dec"}, 0), 1, 2, 3, 4, 5, 6, 7, 8, 9, 10, 11, 12), MID(D2030, 9, 2)), "yyyy-mm-dd")</f>
        <v>2004-03-02</v>
      </c>
      <c r="F2030" s="1" t="str">
        <f t="shared" si="218"/>
        <v>07:17:00</v>
      </c>
      <c r="G2030" s="9" t="str">
        <f t="shared" si="219"/>
        <v>March</v>
      </c>
      <c r="H2030" s="5" t="str">
        <f t="shared" si="220"/>
        <v>2004</v>
      </c>
      <c r="I2030" s="1" t="s">
        <v>4210</v>
      </c>
      <c r="J2030" s="1" t="str">
        <f t="shared" si="221"/>
        <v xml:space="preserve">Ariane 5 G+ </v>
      </c>
      <c r="K2030" s="1" t="str">
        <f t="shared" si="222"/>
        <v>Rosetta</v>
      </c>
      <c r="L2030" s="1" t="s">
        <v>346</v>
      </c>
      <c r="M2030" s="1">
        <v>190</v>
      </c>
      <c r="N2030" s="1">
        <f t="shared" si="223"/>
        <v>15770</v>
      </c>
      <c r="O2030" s="1" t="s">
        <v>9</v>
      </c>
    </row>
    <row r="2031" spans="1:15" x14ac:dyDescent="0.3">
      <c r="A2031" s="1" t="s">
        <v>4</v>
      </c>
      <c r="B2031" s="1" t="s">
        <v>3038</v>
      </c>
      <c r="C2031" s="1" t="str">
        <f t="shared" si="217"/>
        <v>Russia</v>
      </c>
      <c r="D2031" s="1" t="s">
        <v>4211</v>
      </c>
      <c r="E2031" s="7" t="str">
        <f>TEXT(DATE(MID(D2031, 13, 4), CHOOSE(MATCH( MID(D2031, 5, 3), {"Jan","Feb","Mar","Apr","May","Jun","Jul","Aug","Sep","Oct","Nov","Dec"}, 0), 1, 2, 3, 4, 5, 6, 7, 8, 9, 10, 11, 12), MID(D2031, 9, 2)), "yyyy-mm-dd")</f>
        <v>2004-02-18</v>
      </c>
      <c r="F2031" s="1" t="str">
        <f t="shared" si="218"/>
        <v>07:06:00</v>
      </c>
      <c r="G2031" s="9" t="str">
        <f t="shared" si="219"/>
        <v>February</v>
      </c>
      <c r="H2031" s="5" t="str">
        <f t="shared" si="220"/>
        <v>2004</v>
      </c>
      <c r="I2031" s="1" t="s">
        <v>4212</v>
      </c>
      <c r="J2031" s="1" t="str">
        <f t="shared" si="221"/>
        <v xml:space="preserve">Molniya-M /Block ML </v>
      </c>
      <c r="K2031" s="1" t="str">
        <f t="shared" si="222"/>
        <v>Cosmos 2405 (Molniya-1T nÂ°174)</v>
      </c>
      <c r="L2031" s="1" t="s">
        <v>346</v>
      </c>
      <c r="M2031" s="1"/>
      <c r="N2031" s="1">
        <f t="shared" si="223"/>
        <v>0</v>
      </c>
      <c r="O2031" s="1" t="s">
        <v>9</v>
      </c>
    </row>
    <row r="2032" spans="1:15" x14ac:dyDescent="0.3">
      <c r="A2032" s="1" t="s">
        <v>4005</v>
      </c>
      <c r="B2032" s="1" t="s">
        <v>11</v>
      </c>
      <c r="C2032" s="1" t="str">
        <f t="shared" si="217"/>
        <v>USA</v>
      </c>
      <c r="D2032" s="1" t="s">
        <v>4213</v>
      </c>
      <c r="E2032" s="7" t="str">
        <f>TEXT(DATE(MID(D2032, 13, 4), CHOOSE(MATCH( MID(D2032, 5, 3), {"Jan","Feb","Mar","Apr","May","Jun","Jul","Aug","Sep","Oct","Nov","Dec"}, 0), 1, 2, 3, 4, 5, 6, 7, 8, 9, 10, 11, 12), MID(D2032, 9, 2)), "yyyy-mm-dd")</f>
        <v>2004-02-14</v>
      </c>
      <c r="F2032" s="1" t="str">
        <f t="shared" si="218"/>
        <v>18:50:00</v>
      </c>
      <c r="G2032" s="9" t="str">
        <f t="shared" si="219"/>
        <v>February</v>
      </c>
      <c r="H2032" s="5" t="str">
        <f t="shared" si="220"/>
        <v>2004</v>
      </c>
      <c r="I2032" s="1" t="s">
        <v>4214</v>
      </c>
      <c r="J2032" s="1" t="str">
        <f t="shared" si="221"/>
        <v xml:space="preserve">Titan IV(402)B </v>
      </c>
      <c r="K2032" s="1" t="str">
        <f t="shared" si="222"/>
        <v>DSP-22 (USA-176)</v>
      </c>
      <c r="L2032" s="1" t="s">
        <v>346</v>
      </c>
      <c r="M2032" s="1"/>
      <c r="N2032" s="1">
        <f t="shared" si="223"/>
        <v>0</v>
      </c>
      <c r="O2032" s="1" t="s">
        <v>9</v>
      </c>
    </row>
    <row r="2033" spans="1:15" x14ac:dyDescent="0.3">
      <c r="A2033" s="1" t="s">
        <v>1623</v>
      </c>
      <c r="B2033" s="1" t="s">
        <v>4149</v>
      </c>
      <c r="C2033" s="1" t="str">
        <f t="shared" si="217"/>
        <v>USA</v>
      </c>
      <c r="D2033" s="1" t="s">
        <v>4215</v>
      </c>
      <c r="E2033" s="7" t="str">
        <f>TEXT(DATE(MID(D2033, 13, 4), CHOOSE(MATCH( MID(D2033, 5, 3), {"Jan","Feb","Mar","Apr","May","Jun","Jul","Aug","Sep","Oct","Nov","Dec"}, 0), 1, 2, 3, 4, 5, 6, 7, 8, 9, 10, 11, 12), MID(D2033, 9, 2)), "yyyy-mm-dd")</f>
        <v>2004-02-05</v>
      </c>
      <c r="F2033" s="1" t="str">
        <f t="shared" si="218"/>
        <v>23:46:00</v>
      </c>
      <c r="G2033" s="9" t="str">
        <f t="shared" si="219"/>
        <v>February</v>
      </c>
      <c r="H2033" s="5" t="str">
        <f t="shared" si="220"/>
        <v>2004</v>
      </c>
      <c r="I2033" s="1" t="s">
        <v>4216</v>
      </c>
      <c r="J2033" s="1" t="str">
        <f t="shared" si="221"/>
        <v xml:space="preserve">Atlas IIAS </v>
      </c>
      <c r="K2033" s="1" t="str">
        <f t="shared" si="222"/>
        <v>AMC-10</v>
      </c>
      <c r="L2033" s="1" t="s">
        <v>346</v>
      </c>
      <c r="M2033" s="1"/>
      <c r="N2033" s="1">
        <f t="shared" si="223"/>
        <v>0</v>
      </c>
      <c r="O2033" s="1" t="s">
        <v>9</v>
      </c>
    </row>
    <row r="2034" spans="1:15" x14ac:dyDescent="0.3">
      <c r="A2034" s="1" t="s">
        <v>129</v>
      </c>
      <c r="B2034" s="1" t="s">
        <v>1630</v>
      </c>
      <c r="C2034" s="1" t="str">
        <f t="shared" si="217"/>
        <v>Kazakhstan</v>
      </c>
      <c r="D2034" s="1" t="s">
        <v>4217</v>
      </c>
      <c r="E2034" s="7" t="str">
        <f>TEXT(DATE(MID(D2034, 13, 4), CHOOSE(MATCH( MID(D2034, 5, 3), {"Jan","Feb","Mar","Apr","May","Jun","Jul","Aug","Sep","Oct","Nov","Dec"}, 0), 1, 2, 3, 4, 5, 6, 7, 8, 9, 10, 11, 12), MID(D2034, 9, 2)), "yyyy-mm-dd")</f>
        <v>2004-01-29</v>
      </c>
      <c r="F2034" s="1" t="str">
        <f t="shared" si="218"/>
        <v>11:58:00</v>
      </c>
      <c r="G2034" s="9" t="str">
        <f t="shared" si="219"/>
        <v>January</v>
      </c>
      <c r="H2034" s="5" t="str">
        <f t="shared" si="220"/>
        <v>2004</v>
      </c>
      <c r="I2034" s="1" t="s">
        <v>4218</v>
      </c>
      <c r="J2034" s="1" t="str">
        <f t="shared" si="221"/>
        <v xml:space="preserve">Soyuz U </v>
      </c>
      <c r="K2034" s="1" t="str">
        <f t="shared" si="222"/>
        <v>Progress M1-11</v>
      </c>
      <c r="L2034" s="1" t="s">
        <v>346</v>
      </c>
      <c r="M2034" s="1">
        <v>20</v>
      </c>
      <c r="N2034" s="1">
        <f t="shared" si="223"/>
        <v>1660</v>
      </c>
      <c r="O2034" s="1" t="s">
        <v>9</v>
      </c>
    </row>
    <row r="2035" spans="1:15" x14ac:dyDescent="0.3">
      <c r="A2035" s="1" t="s">
        <v>2701</v>
      </c>
      <c r="B2035" s="1" t="s">
        <v>2702</v>
      </c>
      <c r="C2035" s="1" t="str">
        <f t="shared" si="217"/>
        <v>Pacific Ocean</v>
      </c>
      <c r="D2035" s="1" t="s">
        <v>4219</v>
      </c>
      <c r="E2035" s="7" t="str">
        <f>TEXT(DATE(MID(D2035, 13, 4), CHOOSE(MATCH( MID(D2035, 5, 3), {"Jan","Feb","Mar","Apr","May","Jun","Jul","Aug","Sep","Oct","Nov","Dec"}, 0), 1, 2, 3, 4, 5, 6, 7, 8, 9, 10, 11, 12), MID(D2035, 9, 2)), "yyyy-mm-dd")</f>
        <v>2004-01-11</v>
      </c>
      <c r="F2035" s="1" t="str">
        <f t="shared" si="218"/>
        <v>04:12:00</v>
      </c>
      <c r="G2035" s="9" t="str">
        <f t="shared" si="219"/>
        <v>January</v>
      </c>
      <c r="H2035" s="5" t="str">
        <f t="shared" si="220"/>
        <v>2004</v>
      </c>
      <c r="I2035" s="1" t="s">
        <v>4220</v>
      </c>
      <c r="J2035" s="1" t="str">
        <f t="shared" si="221"/>
        <v xml:space="preserve">Zenit-3 SL </v>
      </c>
      <c r="K2035" s="1" t="str">
        <f t="shared" si="222"/>
        <v>Telstar 14</v>
      </c>
      <c r="L2035" s="1" t="s">
        <v>346</v>
      </c>
      <c r="M2035" s="1"/>
      <c r="N2035" s="1">
        <f t="shared" si="223"/>
        <v>0</v>
      </c>
      <c r="O2035" s="1" t="s">
        <v>9</v>
      </c>
    </row>
    <row r="2036" spans="1:15" x14ac:dyDescent="0.3">
      <c r="A2036" s="1" t="s">
        <v>14</v>
      </c>
      <c r="B2036" s="1" t="s">
        <v>18</v>
      </c>
      <c r="C2036" s="1" t="str">
        <f t="shared" si="217"/>
        <v>China</v>
      </c>
      <c r="D2036" s="1" t="s">
        <v>4221</v>
      </c>
      <c r="E2036" s="7" t="str">
        <f>TEXT(DATE(MID(D2036, 13, 4), CHOOSE(MATCH( MID(D2036, 5, 3), {"Jan","Feb","Mar","Apr","May","Jun","Jul","Aug","Sep","Oct","Nov","Dec"}, 0), 1, 2, 3, 4, 5, 6, 7, 8, 9, 10, 11, 12), MID(D2036, 9, 2)), "yyyy-mm-dd")</f>
        <v>2003-12-29</v>
      </c>
      <c r="F2036" s="1" t="str">
        <f t="shared" si="218"/>
        <v>19:06:00</v>
      </c>
      <c r="G2036" s="9" t="str">
        <f t="shared" si="219"/>
        <v>December</v>
      </c>
      <c r="H2036" s="5" t="str">
        <f t="shared" si="220"/>
        <v>2003</v>
      </c>
      <c r="I2036" s="1" t="s">
        <v>4222</v>
      </c>
      <c r="J2036" s="1" t="str">
        <f t="shared" si="221"/>
        <v xml:space="preserve">Long March 2C/SD </v>
      </c>
      <c r="K2036" s="1" t="str">
        <f t="shared" si="222"/>
        <v>Double Star E</v>
      </c>
      <c r="L2036" s="1" t="s">
        <v>346</v>
      </c>
      <c r="M2036" s="1"/>
      <c r="N2036" s="1">
        <f t="shared" si="223"/>
        <v>0</v>
      </c>
      <c r="O2036" s="1" t="s">
        <v>9</v>
      </c>
    </row>
    <row r="2037" spans="1:15" x14ac:dyDescent="0.3">
      <c r="A2037" s="1" t="s">
        <v>129</v>
      </c>
      <c r="B2037" s="1" t="s">
        <v>529</v>
      </c>
      <c r="C2037" s="1" t="str">
        <f t="shared" si="217"/>
        <v>Kazakhstan</v>
      </c>
      <c r="D2037" s="1" t="s">
        <v>4223</v>
      </c>
      <c r="E2037" s="7" t="str">
        <f>TEXT(DATE(MID(D2037, 13, 4), CHOOSE(MATCH( MID(D2037, 5, 3), {"Jan","Feb","Mar","Apr","May","Jun","Jul","Aug","Sep","Oct","Nov","Dec"}, 0), 1, 2, 3, 4, 5, 6, 7, 8, 9, 10, 11, 12), MID(D2037, 9, 2)), "yyyy-mm-dd")</f>
        <v>2003-12-28</v>
      </c>
      <c r="F2037" s="1" t="str">
        <f t="shared" si="218"/>
        <v>23:00:00</v>
      </c>
      <c r="G2037" s="9" t="str">
        <f t="shared" si="219"/>
        <v>December</v>
      </c>
      <c r="H2037" s="5" t="str">
        <f t="shared" si="220"/>
        <v>2003</v>
      </c>
      <c r="I2037" s="1" t="s">
        <v>4224</v>
      </c>
      <c r="J2037" s="1" t="str">
        <f t="shared" si="221"/>
        <v xml:space="preserve">Proton-K/Block DM-2M </v>
      </c>
      <c r="K2037" s="1" t="str">
        <f t="shared" si="222"/>
        <v>Ekspress-AM22</v>
      </c>
      <c r="L2037" s="1" t="s">
        <v>346</v>
      </c>
      <c r="M2037" s="1"/>
      <c r="N2037" s="1">
        <f t="shared" si="223"/>
        <v>0</v>
      </c>
      <c r="O2037" s="1" t="s">
        <v>9</v>
      </c>
    </row>
    <row r="2038" spans="1:15" x14ac:dyDescent="0.3">
      <c r="A2038" s="1" t="s">
        <v>1014</v>
      </c>
      <c r="B2038" s="1" t="s">
        <v>130</v>
      </c>
      <c r="C2038" s="1" t="str">
        <f t="shared" si="217"/>
        <v>Kazakhstan</v>
      </c>
      <c r="D2038" s="1" t="s">
        <v>4225</v>
      </c>
      <c r="E2038" s="7" t="str">
        <f>TEXT(DATE(MID(D2038, 13, 4), CHOOSE(MATCH( MID(D2038, 5, 3), {"Jan","Feb","Mar","Apr","May","Jun","Jul","Aug","Sep","Oct","Nov","Dec"}, 0), 1, 2, 3, 4, 5, 6, 7, 8, 9, 10, 11, 12), MID(D2038, 9, 2)), "yyyy-mm-dd")</f>
        <v>2003-12-27</v>
      </c>
      <c r="F2038" s="1" t="str">
        <f t="shared" si="218"/>
        <v>21:30:00</v>
      </c>
      <c r="G2038" s="9" t="str">
        <f t="shared" si="219"/>
        <v>December</v>
      </c>
      <c r="H2038" s="5" t="str">
        <f t="shared" si="220"/>
        <v>2003</v>
      </c>
      <c r="I2038" s="1" t="s">
        <v>4226</v>
      </c>
      <c r="J2038" s="1" t="str">
        <f t="shared" si="221"/>
        <v xml:space="preserve">Soyuz FG/Fregat </v>
      </c>
      <c r="K2038" s="1" t="str">
        <f t="shared" si="222"/>
        <v>AMOS 2</v>
      </c>
      <c r="L2038" s="1" t="s">
        <v>346</v>
      </c>
      <c r="M2038" s="1"/>
      <c r="N2038" s="1">
        <f t="shared" si="223"/>
        <v>0</v>
      </c>
      <c r="O2038" s="1" t="s">
        <v>9</v>
      </c>
    </row>
    <row r="2039" spans="1:15" x14ac:dyDescent="0.3">
      <c r="A2039" s="1" t="s">
        <v>3868</v>
      </c>
      <c r="B2039" s="1" t="s">
        <v>3478</v>
      </c>
      <c r="C2039" s="1" t="str">
        <f t="shared" si="217"/>
        <v>USA</v>
      </c>
      <c r="D2039" s="1" t="s">
        <v>4227</v>
      </c>
      <c r="E2039" s="7" t="str">
        <f>TEXT(DATE(MID(D2039, 13, 4), CHOOSE(MATCH( MID(D2039, 5, 3), {"Jan","Feb","Mar","Apr","May","Jun","Jul","Aug","Sep","Oct","Nov","Dec"}, 0), 1, 2, 3, 4, 5, 6, 7, 8, 9, 10, 11, 12), MID(D2039, 9, 2)), "yyyy-mm-dd")</f>
        <v>2003-12-21</v>
      </c>
      <c r="F2039" s="1" t="str">
        <f t="shared" si="218"/>
        <v>08:05:00</v>
      </c>
      <c r="G2039" s="9" t="str">
        <f t="shared" si="219"/>
        <v>December</v>
      </c>
      <c r="H2039" s="5" t="str">
        <f t="shared" si="220"/>
        <v>2003</v>
      </c>
      <c r="I2039" s="1" t="s">
        <v>4228</v>
      </c>
      <c r="J2039" s="1" t="str">
        <f t="shared" si="221"/>
        <v xml:space="preserve">Delta II 7925 </v>
      </c>
      <c r="K2039" s="1" t="str">
        <f t="shared" si="222"/>
        <v>GPS IIR-10</v>
      </c>
      <c r="L2039" s="1" t="s">
        <v>346</v>
      </c>
      <c r="M2039" s="1"/>
      <c r="N2039" s="1">
        <f t="shared" si="223"/>
        <v>0</v>
      </c>
      <c r="O2039" s="1" t="s">
        <v>9</v>
      </c>
    </row>
    <row r="2040" spans="1:15" x14ac:dyDescent="0.3">
      <c r="A2040" s="1" t="s">
        <v>4005</v>
      </c>
      <c r="B2040" s="1" t="s">
        <v>4092</v>
      </c>
      <c r="C2040" s="1" t="str">
        <f t="shared" si="217"/>
        <v>USA</v>
      </c>
      <c r="D2040" s="1" t="s">
        <v>4229</v>
      </c>
      <c r="E2040" s="7" t="str">
        <f>TEXT(DATE(MID(D2040, 13, 4), CHOOSE(MATCH( MID(D2040, 5, 3), {"Jan","Feb","Mar","Apr","May","Jun","Jul","Aug","Sep","Oct","Nov","Dec"}, 0), 1, 2, 3, 4, 5, 6, 7, 8, 9, 10, 11, 12), MID(D2040, 9, 2)), "yyyy-mm-dd")</f>
        <v>2003-12-18</v>
      </c>
      <c r="F2040" s="1" t="str">
        <f t="shared" si="218"/>
        <v>02:30:00</v>
      </c>
      <c r="G2040" s="9" t="str">
        <f t="shared" si="219"/>
        <v>December</v>
      </c>
      <c r="H2040" s="5" t="str">
        <f t="shared" si="220"/>
        <v>2003</v>
      </c>
      <c r="I2040" s="1" t="s">
        <v>4230</v>
      </c>
      <c r="J2040" s="1" t="str">
        <f t="shared" si="221"/>
        <v xml:space="preserve">Atlas IIIB </v>
      </c>
      <c r="K2040" s="1" t="str">
        <f t="shared" si="222"/>
        <v>UHF F/O F11</v>
      </c>
      <c r="L2040" s="1" t="s">
        <v>346</v>
      </c>
      <c r="M2040" s="1"/>
      <c r="N2040" s="1">
        <f t="shared" si="223"/>
        <v>0</v>
      </c>
      <c r="O2040" s="1" t="s">
        <v>9</v>
      </c>
    </row>
    <row r="2041" spans="1:15" x14ac:dyDescent="0.3">
      <c r="A2041" s="1" t="s">
        <v>4</v>
      </c>
      <c r="B2041" s="1" t="s">
        <v>565</v>
      </c>
      <c r="C2041" s="1" t="str">
        <f t="shared" si="217"/>
        <v>Kazakhstan</v>
      </c>
      <c r="D2041" s="1" t="s">
        <v>4231</v>
      </c>
      <c r="E2041" s="7" t="str">
        <f>TEXT(DATE(MID(D2041, 13, 4), CHOOSE(MATCH( MID(D2041, 5, 3), {"Jan","Feb","Mar","Apr","May","Jun","Jul","Aug","Sep","Oct","Nov","Dec"}, 0), 1, 2, 3, 4, 5, 6, 7, 8, 9, 10, 11, 12), MID(D2041, 9, 2)), "yyyy-mm-dd")</f>
        <v>2003-12-10</v>
      </c>
      <c r="F2041" s="1" t="str">
        <f t="shared" si="218"/>
        <v>17:42:00</v>
      </c>
      <c r="G2041" s="9" t="str">
        <f t="shared" si="219"/>
        <v>December</v>
      </c>
      <c r="H2041" s="5" t="str">
        <f t="shared" si="220"/>
        <v>2003</v>
      </c>
      <c r="I2041" s="1" t="s">
        <v>4232</v>
      </c>
      <c r="J2041" s="1" t="str">
        <f t="shared" si="221"/>
        <v xml:space="preserve">Proton-K/Briz-M </v>
      </c>
      <c r="K2041" s="1" t="str">
        <f t="shared" si="222"/>
        <v>Cosmos 2402, 2403 &amp; 2404</v>
      </c>
      <c r="L2041" s="1" t="s">
        <v>346</v>
      </c>
      <c r="M2041" s="1"/>
      <c r="N2041" s="1">
        <f t="shared" si="223"/>
        <v>0</v>
      </c>
      <c r="O2041" s="1" t="s">
        <v>9</v>
      </c>
    </row>
    <row r="2042" spans="1:15" x14ac:dyDescent="0.3">
      <c r="A2042" s="1" t="s">
        <v>4</v>
      </c>
      <c r="B2042" s="1" t="s">
        <v>2583</v>
      </c>
      <c r="C2042" s="1" t="str">
        <f t="shared" si="217"/>
        <v>Kazakhstan</v>
      </c>
      <c r="D2042" s="1" t="s">
        <v>4233</v>
      </c>
      <c r="E2042" s="7" t="str">
        <f>TEXT(DATE(MID(D2042, 13, 4), CHOOSE(MATCH( MID(D2042, 5, 3), {"Jan","Feb","Mar","Apr","May","Jun","Jul","Aug","Sep","Oct","Nov","Dec"}, 0), 1, 2, 3, 4, 5, 6, 7, 8, 9, 10, 11, 12), MID(D2042, 9, 2)), "yyyy-mm-dd")</f>
        <v>2003-12-05</v>
      </c>
      <c r="F2042" s="1" t="str">
        <f t="shared" si="218"/>
        <v>06:00:00</v>
      </c>
      <c r="G2042" s="9" t="str">
        <f t="shared" si="219"/>
        <v>December</v>
      </c>
      <c r="H2042" s="5" t="str">
        <f t="shared" si="220"/>
        <v>2003</v>
      </c>
      <c r="I2042" s="1" t="s">
        <v>4234</v>
      </c>
      <c r="J2042" s="1" t="str">
        <f t="shared" si="221"/>
        <v xml:space="preserve">Strela </v>
      </c>
      <c r="K2042" s="1" t="str">
        <f t="shared" si="222"/>
        <v>Gruzomaket</v>
      </c>
      <c r="L2042" s="1" t="s">
        <v>346</v>
      </c>
      <c r="M2042" s="1"/>
      <c r="N2042" s="1">
        <f t="shared" si="223"/>
        <v>0</v>
      </c>
      <c r="O2042" s="1" t="s">
        <v>9</v>
      </c>
    </row>
    <row r="2043" spans="1:15" x14ac:dyDescent="0.3">
      <c r="A2043" s="1" t="s">
        <v>4005</v>
      </c>
      <c r="B2043" s="1" t="s">
        <v>671</v>
      </c>
      <c r="C2043" s="1" t="str">
        <f t="shared" si="217"/>
        <v>USA</v>
      </c>
      <c r="D2043" s="1" t="s">
        <v>4235</v>
      </c>
      <c r="E2043" s="7" t="str">
        <f>TEXT(DATE(MID(D2043, 13, 4), CHOOSE(MATCH( MID(D2043, 5, 3), {"Jan","Feb","Mar","Apr","May","Jun","Jul","Aug","Sep","Oct","Nov","Dec"}, 0), 1, 2, 3, 4, 5, 6, 7, 8, 9, 10, 11, 12), MID(D2043, 9, 2)), "yyyy-mm-dd")</f>
        <v>2003-12-02</v>
      </c>
      <c r="F2043" s="1" t="str">
        <f t="shared" si="218"/>
        <v>10:04:00</v>
      </c>
      <c r="G2043" s="9" t="str">
        <f t="shared" si="219"/>
        <v>December</v>
      </c>
      <c r="H2043" s="5" t="str">
        <f t="shared" si="220"/>
        <v>2003</v>
      </c>
      <c r="I2043" s="1" t="s">
        <v>4236</v>
      </c>
      <c r="J2043" s="1" t="str">
        <f t="shared" si="221"/>
        <v xml:space="preserve">Atlas IIAS </v>
      </c>
      <c r="K2043" s="1" t="str">
        <f t="shared" si="222"/>
        <v>NROL-18 (Intruder 6A &amp; 6B)</v>
      </c>
      <c r="L2043" s="1" t="s">
        <v>346</v>
      </c>
      <c r="M2043" s="1"/>
      <c r="N2043" s="1">
        <f t="shared" si="223"/>
        <v>0</v>
      </c>
      <c r="O2043" s="1" t="s">
        <v>9</v>
      </c>
    </row>
    <row r="2044" spans="1:15" x14ac:dyDescent="0.3">
      <c r="A2044" s="1" t="s">
        <v>60</v>
      </c>
      <c r="B2044" s="1" t="s">
        <v>61</v>
      </c>
      <c r="C2044" s="1" t="str">
        <f t="shared" si="217"/>
        <v>Japan</v>
      </c>
      <c r="D2044" s="1" t="s">
        <v>4237</v>
      </c>
      <c r="E2044" s="7" t="str">
        <f>TEXT(DATE(MID(D2044, 13, 4), CHOOSE(MATCH( MID(D2044, 5, 3), {"Jan","Feb","Mar","Apr","May","Jun","Jul","Aug","Sep","Oct","Nov","Dec"}, 0), 1, 2, 3, 4, 5, 6, 7, 8, 9, 10, 11, 12), MID(D2044, 9, 2)), "yyyy-mm-dd")</f>
        <v>2003-11-29</v>
      </c>
      <c r="F2044" s="1" t="str">
        <f t="shared" si="218"/>
        <v>04:33:00</v>
      </c>
      <c r="G2044" s="9" t="str">
        <f t="shared" si="219"/>
        <v>November</v>
      </c>
      <c r="H2044" s="5" t="str">
        <f t="shared" si="220"/>
        <v>2003</v>
      </c>
      <c r="I2044" s="1" t="s">
        <v>4238</v>
      </c>
      <c r="J2044" s="1" t="str">
        <f t="shared" si="221"/>
        <v xml:space="preserve">H-IIA 2024 </v>
      </c>
      <c r="K2044" s="1" t="str">
        <f t="shared" si="222"/>
        <v>IGS-Optical (2), IGS-Radar (2)</v>
      </c>
      <c r="L2044" s="1" t="s">
        <v>346</v>
      </c>
      <c r="M2044" s="1"/>
      <c r="N2044" s="1">
        <f t="shared" si="223"/>
        <v>0</v>
      </c>
      <c r="O2044" s="1" t="s">
        <v>257</v>
      </c>
    </row>
    <row r="2045" spans="1:15" x14ac:dyDescent="0.3">
      <c r="A2045" s="1" t="s">
        <v>129</v>
      </c>
      <c r="B2045" s="1" t="s">
        <v>4200</v>
      </c>
      <c r="C2045" s="1" t="str">
        <f t="shared" si="217"/>
        <v>Kazakhstan</v>
      </c>
      <c r="D2045" s="1" t="s">
        <v>4239</v>
      </c>
      <c r="E2045" s="7" t="str">
        <f>TEXT(DATE(MID(D2045, 13, 4), CHOOSE(MATCH( MID(D2045, 5, 3), {"Jan","Feb","Mar","Apr","May","Jun","Jul","Aug","Sep","Oct","Nov","Dec"}, 0), 1, 2, 3, 4, 5, 6, 7, 8, 9, 10, 11, 12), MID(D2045, 9, 2)), "yyyy-mm-dd")</f>
        <v>2003-11-24</v>
      </c>
      <c r="F2045" s="1" t="str">
        <f t="shared" si="218"/>
        <v>06:22:00</v>
      </c>
      <c r="G2045" s="9" t="str">
        <f t="shared" si="219"/>
        <v>November</v>
      </c>
      <c r="H2045" s="5" t="str">
        <f t="shared" si="220"/>
        <v>2003</v>
      </c>
      <c r="I2045" s="1" t="s">
        <v>4240</v>
      </c>
      <c r="J2045" s="1" t="str">
        <f t="shared" si="221"/>
        <v xml:space="preserve">Proton-K/Block DM-2M </v>
      </c>
      <c r="K2045" s="1" t="str">
        <f t="shared" si="222"/>
        <v>Yamal 201 &amp; 202</v>
      </c>
      <c r="L2045" s="1" t="s">
        <v>346</v>
      </c>
      <c r="M2045" s="1"/>
      <c r="N2045" s="1">
        <f t="shared" si="223"/>
        <v>0</v>
      </c>
      <c r="O2045" s="1" t="s">
        <v>9</v>
      </c>
    </row>
    <row r="2046" spans="1:15" x14ac:dyDescent="0.3">
      <c r="A2046" s="1" t="s">
        <v>14</v>
      </c>
      <c r="B2046" s="1" t="s">
        <v>101</v>
      </c>
      <c r="C2046" s="1" t="str">
        <f t="shared" si="217"/>
        <v>China</v>
      </c>
      <c r="D2046" s="1" t="s">
        <v>4241</v>
      </c>
      <c r="E2046" s="7" t="str">
        <f>TEXT(DATE(MID(D2046, 13, 4), CHOOSE(MATCH( MID(D2046, 5, 3), {"Jan","Feb","Mar","Apr","May","Jun","Jul","Aug","Sep","Oct","Nov","Dec"}, 0), 1, 2, 3, 4, 5, 6, 7, 8, 9, 10, 11, 12), MID(D2046, 9, 2)), "yyyy-mm-dd")</f>
        <v>2003-11-14</v>
      </c>
      <c r="F2046" s="1" t="str">
        <f t="shared" si="218"/>
        <v>16:01:00</v>
      </c>
      <c r="G2046" s="9" t="str">
        <f t="shared" si="219"/>
        <v>November</v>
      </c>
      <c r="H2046" s="5" t="str">
        <f t="shared" si="220"/>
        <v>2003</v>
      </c>
      <c r="I2046" s="1" t="s">
        <v>4242</v>
      </c>
      <c r="J2046" s="1" t="str">
        <f t="shared" si="221"/>
        <v xml:space="preserve">Long March 3A </v>
      </c>
      <c r="K2046" s="1" t="str">
        <f t="shared" si="222"/>
        <v>ChinaSat-20</v>
      </c>
      <c r="L2046" s="1" t="s">
        <v>8</v>
      </c>
      <c r="M2046" s="1">
        <v>69.7</v>
      </c>
      <c r="N2046" s="1">
        <f t="shared" si="223"/>
        <v>5785.1</v>
      </c>
      <c r="O2046" s="1" t="s">
        <v>9</v>
      </c>
    </row>
    <row r="2047" spans="1:15" x14ac:dyDescent="0.3">
      <c r="A2047" s="1" t="s">
        <v>14</v>
      </c>
      <c r="B2047" s="1" t="s">
        <v>90</v>
      </c>
      <c r="C2047" s="1" t="str">
        <f t="shared" si="217"/>
        <v>China</v>
      </c>
      <c r="D2047" s="1" t="s">
        <v>4243</v>
      </c>
      <c r="E2047" s="7" t="str">
        <f>TEXT(DATE(MID(D2047, 13, 4), CHOOSE(MATCH( MID(D2047, 5, 3), {"Jan","Feb","Mar","Apr","May","Jun","Jul","Aug","Sep","Oct","Nov","Dec"}, 0), 1, 2, 3, 4, 5, 6, 7, 8, 9, 10, 11, 12), MID(D2047, 9, 2)), "yyyy-mm-dd")</f>
        <v>2003-11-03</v>
      </c>
      <c r="F2047" s="1" t="str">
        <f t="shared" si="218"/>
        <v>07:20:00</v>
      </c>
      <c r="G2047" s="9" t="str">
        <f t="shared" si="219"/>
        <v>November</v>
      </c>
      <c r="H2047" s="5" t="str">
        <f t="shared" si="220"/>
        <v>2003</v>
      </c>
      <c r="I2047" s="1" t="s">
        <v>4244</v>
      </c>
      <c r="J2047" s="1" t="str">
        <f t="shared" si="221"/>
        <v xml:space="preserve">Long March 2D </v>
      </c>
      <c r="K2047" s="1" t="str">
        <f t="shared" si="222"/>
        <v>FSW-3 1</v>
      </c>
      <c r="L2047" s="1" t="s">
        <v>8</v>
      </c>
      <c r="M2047" s="1">
        <v>29.75</v>
      </c>
      <c r="N2047" s="1">
        <f t="shared" si="223"/>
        <v>2469.25</v>
      </c>
      <c r="O2047" s="1" t="s">
        <v>9</v>
      </c>
    </row>
    <row r="2048" spans="1:15" x14ac:dyDescent="0.3">
      <c r="A2048" s="1" t="s">
        <v>1940</v>
      </c>
      <c r="B2048" s="1" t="s">
        <v>1561</v>
      </c>
      <c r="C2048" s="1" t="str">
        <f t="shared" si="217"/>
        <v>Russia</v>
      </c>
      <c r="D2048" s="1" t="s">
        <v>4245</v>
      </c>
      <c r="E2048" s="7" t="str">
        <f>TEXT(DATE(MID(D2048, 13, 4), CHOOSE(MATCH( MID(D2048, 5, 3), {"Jan","Feb","Mar","Apr","May","Jun","Jul","Aug","Sep","Oct","Nov","Dec"}, 0), 1, 2, 3, 4, 5, 6, 7, 8, 9, 10, 11, 12), MID(D2048, 9, 2)), "yyyy-mm-dd")</f>
        <v>2003-10-30</v>
      </c>
      <c r="F2048" s="1" t="str">
        <f t="shared" si="218"/>
        <v>13:43:00</v>
      </c>
      <c r="G2048" s="9" t="str">
        <f t="shared" si="219"/>
        <v>October</v>
      </c>
      <c r="H2048" s="5" t="str">
        <f t="shared" si="220"/>
        <v>2003</v>
      </c>
      <c r="I2048" s="1" t="s">
        <v>4246</v>
      </c>
      <c r="J2048" s="1" t="str">
        <f t="shared" si="221"/>
        <v xml:space="preserve">Rokot/Briz KM </v>
      </c>
      <c r="K2048" s="1" t="str">
        <f t="shared" si="222"/>
        <v>SERVIS-1</v>
      </c>
      <c r="L2048" s="1" t="s">
        <v>346</v>
      </c>
      <c r="M2048" s="1">
        <v>13</v>
      </c>
      <c r="N2048" s="1">
        <f t="shared" si="223"/>
        <v>1079</v>
      </c>
      <c r="O2048" s="1" t="s">
        <v>9</v>
      </c>
    </row>
    <row r="2049" spans="1:15" x14ac:dyDescent="0.3">
      <c r="A2049" s="1" t="s">
        <v>14</v>
      </c>
      <c r="B2049" s="1" t="s">
        <v>3524</v>
      </c>
      <c r="C2049" s="1" t="str">
        <f t="shared" si="217"/>
        <v>China</v>
      </c>
      <c r="D2049" s="1" t="s">
        <v>4247</v>
      </c>
      <c r="E2049" s="7" t="str">
        <f>TEXT(DATE(MID(D2049, 13, 4), CHOOSE(MATCH( MID(D2049, 5, 3), {"Jan","Feb","Mar","Apr","May","Jun","Jul","Aug","Sep","Oct","Nov","Dec"}, 0), 1, 2, 3, 4, 5, 6, 7, 8, 9, 10, 11, 12), MID(D2049, 9, 2)), "yyyy-mm-dd")</f>
        <v>2003-10-21</v>
      </c>
      <c r="F2049" s="1" t="str">
        <f t="shared" si="218"/>
        <v>03:16:00</v>
      </c>
      <c r="G2049" s="9" t="str">
        <f t="shared" si="219"/>
        <v>October</v>
      </c>
      <c r="H2049" s="5" t="str">
        <f t="shared" si="220"/>
        <v>2003</v>
      </c>
      <c r="I2049" s="1" t="s">
        <v>4248</v>
      </c>
      <c r="J2049" s="1" t="str">
        <f t="shared" si="221"/>
        <v xml:space="preserve">Long March 4B </v>
      </c>
      <c r="K2049" s="1" t="str">
        <f t="shared" si="222"/>
        <v>CBERS-2 &amp; Chuangxin-1 01</v>
      </c>
      <c r="L2049" s="1" t="s">
        <v>8</v>
      </c>
      <c r="M2049" s="1">
        <v>64.680000000000007</v>
      </c>
      <c r="N2049" s="1">
        <f t="shared" si="223"/>
        <v>5368.4400000000005</v>
      </c>
      <c r="O2049" s="1" t="s">
        <v>9</v>
      </c>
    </row>
    <row r="2050" spans="1:15" x14ac:dyDescent="0.3">
      <c r="A2050" s="1" t="s">
        <v>4005</v>
      </c>
      <c r="B2050" s="1" t="s">
        <v>4249</v>
      </c>
      <c r="C2050" s="1" t="str">
        <f t="shared" ref="C2050:C2113" si="224">TRIM(MID(B2050, FIND("|", SUBSTITUTE(B2050, ",", "|", LEN(B2050) - LEN(SUBSTITUTE(B2050,",", "" )))) + 1, LEN(B2050)))</f>
        <v>USA</v>
      </c>
      <c r="D2050" s="1" t="s">
        <v>4250</v>
      </c>
      <c r="E2050" s="7" t="str">
        <f>TEXT(DATE(MID(D2050, 13, 4), CHOOSE(MATCH( MID(D2050, 5, 3), {"Jan","Feb","Mar","Apr","May","Jun","Jul","Aug","Sep","Oct","Nov","Dec"}, 0), 1, 2, 3, 4, 5, 6, 7, 8, 9, 10, 11, 12), MID(D2050, 9, 2)), "yyyy-mm-dd")</f>
        <v>2003-10-18</v>
      </c>
      <c r="F2050" s="1" t="str">
        <f t="shared" ref="F2050:F2113" si="225">IF(ISNUMBER(FIND(":", D2050)), MID(D2050, FIND(":", D2050)-2, 5) &amp; ":00", "00:00:00")</f>
        <v>16:17:00</v>
      </c>
      <c r="G2050" s="9" t="str">
        <f t="shared" ref="G2050:G2113" si="226">TEXT(E2050, "mmmm")</f>
        <v>October</v>
      </c>
      <c r="H2050" s="5" t="str">
        <f t="shared" ref="H2050:H2113" si="227">TEXT(E2050, "yyyy")</f>
        <v>2003</v>
      </c>
      <c r="I2050" s="1" t="s">
        <v>4251</v>
      </c>
      <c r="J2050" s="1" t="str">
        <f t="shared" ref="J2050:J2113" si="228">LEFT(I2050, FIND("|", I2050) - 1)</f>
        <v xml:space="preserve">Titan II(23)G </v>
      </c>
      <c r="K2050" s="1" t="str">
        <f t="shared" ref="K2050:K2113" si="229">MID(I2050, FIND("|", I2050) + 2, LEN(I2050))</f>
        <v>USA-172</v>
      </c>
      <c r="L2050" s="1" t="s">
        <v>346</v>
      </c>
      <c r="M2050" s="1">
        <v>35</v>
      </c>
      <c r="N2050" s="1">
        <f t="shared" si="223"/>
        <v>2905</v>
      </c>
      <c r="O2050" s="1" t="s">
        <v>9</v>
      </c>
    </row>
    <row r="2051" spans="1:15" x14ac:dyDescent="0.3">
      <c r="A2051" s="1" t="s">
        <v>129</v>
      </c>
      <c r="B2051" s="1" t="s">
        <v>1630</v>
      </c>
      <c r="C2051" s="1" t="str">
        <f t="shared" si="224"/>
        <v>Kazakhstan</v>
      </c>
      <c r="D2051" s="1" t="s">
        <v>4252</v>
      </c>
      <c r="E2051" s="7" t="str">
        <f>TEXT(DATE(MID(D2051, 13, 4), CHOOSE(MATCH( MID(D2051, 5, 3), {"Jan","Feb","Mar","Apr","May","Jun","Jul","Aug","Sep","Oct","Nov","Dec"}, 0), 1, 2, 3, 4, 5, 6, 7, 8, 9, 10, 11, 12), MID(D2051, 9, 2)), "yyyy-mm-dd")</f>
        <v>2003-10-18</v>
      </c>
      <c r="F2051" s="1" t="str">
        <f t="shared" si="225"/>
        <v>05:38:00</v>
      </c>
      <c r="G2051" s="9" t="str">
        <f t="shared" si="226"/>
        <v>October</v>
      </c>
      <c r="H2051" s="5" t="str">
        <f t="shared" si="227"/>
        <v>2003</v>
      </c>
      <c r="I2051" s="1" t="s">
        <v>4253</v>
      </c>
      <c r="J2051" s="1" t="str">
        <f t="shared" si="228"/>
        <v xml:space="preserve">Soyuz FG </v>
      </c>
      <c r="K2051" s="1" t="str">
        <f t="shared" si="229"/>
        <v>Soyuz TMA-3</v>
      </c>
      <c r="L2051" s="1" t="s">
        <v>346</v>
      </c>
      <c r="M2051" s="1"/>
      <c r="N2051" s="1">
        <f t="shared" ref="N2051:N2114" si="230">M2051 * 83</f>
        <v>0</v>
      </c>
      <c r="O2051" s="1" t="s">
        <v>9</v>
      </c>
    </row>
    <row r="2052" spans="1:15" x14ac:dyDescent="0.3">
      <c r="A2052" s="1" t="s">
        <v>86</v>
      </c>
      <c r="B2052" s="1" t="s">
        <v>87</v>
      </c>
      <c r="C2052" s="1" t="str">
        <f t="shared" si="224"/>
        <v>India</v>
      </c>
      <c r="D2052" s="1" t="s">
        <v>4254</v>
      </c>
      <c r="E2052" s="7" t="str">
        <f>TEXT(DATE(MID(D2052, 13, 4), CHOOSE(MATCH( MID(D2052, 5, 3), {"Jan","Feb","Mar","Apr","May","Jun","Jul","Aug","Sep","Oct","Nov","Dec"}, 0), 1, 2, 3, 4, 5, 6, 7, 8, 9, 10, 11, 12), MID(D2052, 9, 2)), "yyyy-mm-dd")</f>
        <v>2003-10-17</v>
      </c>
      <c r="F2052" s="1" t="str">
        <f t="shared" si="225"/>
        <v>04:52:00</v>
      </c>
      <c r="G2052" s="9" t="str">
        <f t="shared" si="226"/>
        <v>October</v>
      </c>
      <c r="H2052" s="5" t="str">
        <f t="shared" si="227"/>
        <v>2003</v>
      </c>
      <c r="I2052" s="1" t="s">
        <v>4255</v>
      </c>
      <c r="J2052" s="1" t="str">
        <f t="shared" si="228"/>
        <v xml:space="preserve">PSLV-G </v>
      </c>
      <c r="K2052" s="1" t="str">
        <f t="shared" si="229"/>
        <v>Resourcesat-1</v>
      </c>
      <c r="L2052" s="1" t="s">
        <v>346</v>
      </c>
      <c r="M2052" s="1">
        <v>25</v>
      </c>
      <c r="N2052" s="1">
        <f t="shared" si="230"/>
        <v>2075</v>
      </c>
      <c r="O2052" s="1" t="s">
        <v>9</v>
      </c>
    </row>
    <row r="2053" spans="1:15" x14ac:dyDescent="0.3">
      <c r="A2053" s="1" t="s">
        <v>14</v>
      </c>
      <c r="B2053" s="1" t="s">
        <v>138</v>
      </c>
      <c r="C2053" s="1" t="str">
        <f t="shared" si="224"/>
        <v>China</v>
      </c>
      <c r="D2053" s="1" t="s">
        <v>4256</v>
      </c>
      <c r="E2053" s="7" t="str">
        <f>TEXT(DATE(MID(D2053, 13, 4), CHOOSE(MATCH( MID(D2053, 5, 3), {"Jan","Feb","Mar","Apr","May","Jun","Jul","Aug","Sep","Oct","Nov","Dec"}, 0), 1, 2, 3, 4, 5, 6, 7, 8, 9, 10, 11, 12), MID(D2053, 9, 2)), "yyyy-mm-dd")</f>
        <v>2003-10-15</v>
      </c>
      <c r="F2053" s="1" t="str">
        <f t="shared" si="225"/>
        <v>01:00:00</v>
      </c>
      <c r="G2053" s="9" t="str">
        <f t="shared" si="226"/>
        <v>October</v>
      </c>
      <c r="H2053" s="5" t="str">
        <f t="shared" si="227"/>
        <v>2003</v>
      </c>
      <c r="I2053" s="1" t="s">
        <v>4257</v>
      </c>
      <c r="J2053" s="1" t="str">
        <f t="shared" si="228"/>
        <v xml:space="preserve">Long March 2F </v>
      </c>
      <c r="K2053" s="1" t="str">
        <f t="shared" si="229"/>
        <v>Shenzhou 5</v>
      </c>
      <c r="L2053" s="1" t="s">
        <v>346</v>
      </c>
      <c r="M2053" s="1"/>
      <c r="N2053" s="1">
        <f t="shared" si="230"/>
        <v>0</v>
      </c>
      <c r="O2053" s="1" t="s">
        <v>9</v>
      </c>
    </row>
    <row r="2054" spans="1:15" x14ac:dyDescent="0.3">
      <c r="A2054" s="1" t="s">
        <v>2701</v>
      </c>
      <c r="B2054" s="1" t="s">
        <v>2702</v>
      </c>
      <c r="C2054" s="1" t="str">
        <f t="shared" si="224"/>
        <v>Pacific Ocean</v>
      </c>
      <c r="D2054" s="1" t="s">
        <v>4258</v>
      </c>
      <c r="E2054" s="7" t="str">
        <f>TEXT(DATE(MID(D2054, 13, 4), CHOOSE(MATCH( MID(D2054, 5, 3), {"Jan","Feb","Mar","Apr","May","Jun","Jul","Aug","Sep","Oct","Nov","Dec"}, 0), 1, 2, 3, 4, 5, 6, 7, 8, 9, 10, 11, 12), MID(D2054, 9, 2)), "yyyy-mm-dd")</f>
        <v>2003-10-01</v>
      </c>
      <c r="F2054" s="1" t="str">
        <f t="shared" si="225"/>
        <v>04:02:00</v>
      </c>
      <c r="G2054" s="9" t="str">
        <f t="shared" si="226"/>
        <v>October</v>
      </c>
      <c r="H2054" s="5" t="str">
        <f t="shared" si="227"/>
        <v>2003</v>
      </c>
      <c r="I2054" s="1" t="s">
        <v>4259</v>
      </c>
      <c r="J2054" s="1" t="str">
        <f t="shared" si="228"/>
        <v xml:space="preserve">Zenit-3 SL </v>
      </c>
      <c r="K2054" s="1" t="str">
        <f t="shared" si="229"/>
        <v>Galaxy-13</v>
      </c>
      <c r="L2054" s="1" t="s">
        <v>346</v>
      </c>
      <c r="M2054" s="1"/>
      <c r="N2054" s="1">
        <f t="shared" si="230"/>
        <v>0</v>
      </c>
      <c r="O2054" s="1" t="s">
        <v>9</v>
      </c>
    </row>
    <row r="2055" spans="1:15" x14ac:dyDescent="0.3">
      <c r="A2055" s="1" t="s">
        <v>233</v>
      </c>
      <c r="B2055" s="1" t="s">
        <v>379</v>
      </c>
      <c r="C2055" s="1" t="str">
        <f t="shared" si="224"/>
        <v>France</v>
      </c>
      <c r="D2055" s="1" t="s">
        <v>4260</v>
      </c>
      <c r="E2055" s="7" t="str">
        <f>TEXT(DATE(MID(D2055, 13, 4), CHOOSE(MATCH( MID(D2055, 5, 3), {"Jan","Feb","Mar","Apr","May","Jun","Jul","Aug","Sep","Oct","Nov","Dec"}, 0), 1, 2, 3, 4, 5, 6, 7, 8, 9, 10, 11, 12), MID(D2055, 9, 2)), "yyyy-mm-dd")</f>
        <v>2003-09-27</v>
      </c>
      <c r="F2055" s="1" t="str">
        <f t="shared" si="225"/>
        <v>23:14:00</v>
      </c>
      <c r="G2055" s="9" t="str">
        <f t="shared" si="226"/>
        <v>September</v>
      </c>
      <c r="H2055" s="5" t="str">
        <f t="shared" si="227"/>
        <v>2003</v>
      </c>
      <c r="I2055" s="1" t="s">
        <v>4261</v>
      </c>
      <c r="J2055" s="1" t="str">
        <f t="shared" si="228"/>
        <v xml:space="preserve">Ariane 5 G </v>
      </c>
      <c r="K2055" s="1" t="str">
        <f t="shared" si="229"/>
        <v>Insat 3E, eBird-1 &amp; SMART-1</v>
      </c>
      <c r="L2055" s="1" t="s">
        <v>346</v>
      </c>
      <c r="M2055" s="1"/>
      <c r="N2055" s="1">
        <f t="shared" si="230"/>
        <v>0</v>
      </c>
      <c r="O2055" s="1" t="s">
        <v>9</v>
      </c>
    </row>
    <row r="2056" spans="1:15" x14ac:dyDescent="0.3">
      <c r="A2056" s="1" t="s">
        <v>4</v>
      </c>
      <c r="B2056" s="1" t="s">
        <v>3373</v>
      </c>
      <c r="C2056" s="1" t="str">
        <f t="shared" si="224"/>
        <v>Russia</v>
      </c>
      <c r="D2056" s="1" t="s">
        <v>4262</v>
      </c>
      <c r="E2056" s="7" t="str">
        <f>TEXT(DATE(MID(D2056, 13, 4), CHOOSE(MATCH( MID(D2056, 5, 3), {"Jan","Feb","Mar","Apr","May","Jun","Jul","Aug","Sep","Oct","Nov","Dec"}, 0), 1, 2, 3, 4, 5, 6, 7, 8, 9, 10, 11, 12), MID(D2056, 9, 2)), "yyyy-mm-dd")</f>
        <v>2003-09-27</v>
      </c>
      <c r="F2056" s="1" t="str">
        <f t="shared" si="225"/>
        <v>06:11:00</v>
      </c>
      <c r="G2056" s="9" t="str">
        <f t="shared" si="226"/>
        <v>September</v>
      </c>
      <c r="H2056" s="5" t="str">
        <f t="shared" si="227"/>
        <v>2003</v>
      </c>
      <c r="I2056" s="1" t="s">
        <v>4263</v>
      </c>
      <c r="J2056" s="1" t="str">
        <f t="shared" si="228"/>
        <v xml:space="preserve">Cosmos-3M </v>
      </c>
      <c r="K2056" s="1" t="str">
        <f t="shared" si="229"/>
        <v>STSAT 1 &amp; Others</v>
      </c>
      <c r="L2056" s="1" t="s">
        <v>346</v>
      </c>
      <c r="M2056" s="1"/>
      <c r="N2056" s="1">
        <f t="shared" si="230"/>
        <v>0</v>
      </c>
      <c r="O2056" s="1" t="s">
        <v>9</v>
      </c>
    </row>
    <row r="2057" spans="1:15" x14ac:dyDescent="0.3">
      <c r="A2057" s="1" t="s">
        <v>741</v>
      </c>
      <c r="B2057" s="1" t="s">
        <v>4057</v>
      </c>
      <c r="C2057" s="1" t="str">
        <f t="shared" si="224"/>
        <v>China</v>
      </c>
      <c r="D2057" s="1" t="s">
        <v>4264</v>
      </c>
      <c r="E2057" s="7" t="str">
        <f>TEXT(DATE(MID(D2057, 13, 4), CHOOSE(MATCH( MID(D2057, 5, 3), {"Jan","Feb","Mar","Apr","May","Jun","Jul","Aug","Sep","Oct","Nov","Dec"}, 0), 1, 2, 3, 4, 5, 6, 7, 8, 9, 10, 11, 12), MID(D2057, 9, 2)), "yyyy-mm-dd")</f>
        <v>2003-09-16</v>
      </c>
      <c r="F2057" s="1" t="str">
        <f t="shared" si="225"/>
        <v>10:30:00</v>
      </c>
      <c r="G2057" s="9" t="str">
        <f t="shared" si="226"/>
        <v>September</v>
      </c>
      <c r="H2057" s="5" t="str">
        <f t="shared" si="227"/>
        <v>2003</v>
      </c>
      <c r="I2057" s="1" t="s">
        <v>4265</v>
      </c>
      <c r="J2057" s="1" t="str">
        <f t="shared" si="228"/>
        <v xml:space="preserve">Kaituozhe 1 </v>
      </c>
      <c r="K2057" s="1" t="str">
        <f t="shared" si="229"/>
        <v>PS 2</v>
      </c>
      <c r="L2057" s="1" t="s">
        <v>346</v>
      </c>
      <c r="M2057" s="1"/>
      <c r="N2057" s="1">
        <f t="shared" si="230"/>
        <v>0</v>
      </c>
      <c r="O2057" s="1" t="s">
        <v>257</v>
      </c>
    </row>
    <row r="2058" spans="1:15" x14ac:dyDescent="0.3">
      <c r="A2058" s="1" t="s">
        <v>4005</v>
      </c>
      <c r="B2058" s="1" t="s">
        <v>11</v>
      </c>
      <c r="C2058" s="1" t="str">
        <f t="shared" si="224"/>
        <v>USA</v>
      </c>
      <c r="D2058" s="1" t="s">
        <v>4266</v>
      </c>
      <c r="E2058" s="7" t="str">
        <f>TEXT(DATE(MID(D2058, 13, 4), CHOOSE(MATCH( MID(D2058, 5, 3), {"Jan","Feb","Mar","Apr","May","Jun","Jul","Aug","Sep","Oct","Nov","Dec"}, 0), 1, 2, 3, 4, 5, 6, 7, 8, 9, 10, 11, 12), MID(D2058, 9, 2)), "yyyy-mm-dd")</f>
        <v>2003-09-09</v>
      </c>
      <c r="F2058" s="1" t="str">
        <f t="shared" si="225"/>
        <v>04:29:00</v>
      </c>
      <c r="G2058" s="9" t="str">
        <f t="shared" si="226"/>
        <v>September</v>
      </c>
      <c r="H2058" s="5" t="str">
        <f t="shared" si="227"/>
        <v>2003</v>
      </c>
      <c r="I2058" s="1" t="s">
        <v>4267</v>
      </c>
      <c r="J2058" s="1" t="str">
        <f t="shared" si="228"/>
        <v xml:space="preserve">Titan IV(401)B </v>
      </c>
      <c r="K2058" s="1" t="str">
        <f t="shared" si="229"/>
        <v>NROL-19 (Mentor)</v>
      </c>
      <c r="L2058" s="1" t="s">
        <v>346</v>
      </c>
      <c r="M2058" s="1"/>
      <c r="N2058" s="1">
        <f t="shared" si="230"/>
        <v>0</v>
      </c>
      <c r="O2058" s="1" t="s">
        <v>9</v>
      </c>
    </row>
    <row r="2059" spans="1:15" x14ac:dyDescent="0.3">
      <c r="A2059" s="1" t="s">
        <v>3868</v>
      </c>
      <c r="B2059" s="1" t="s">
        <v>390</v>
      </c>
      <c r="C2059" s="1" t="str">
        <f t="shared" si="224"/>
        <v>USA</v>
      </c>
      <c r="D2059" s="1" t="s">
        <v>4268</v>
      </c>
      <c r="E2059" s="7" t="str">
        <f>TEXT(DATE(MID(D2059, 13, 4), CHOOSE(MATCH( MID(D2059, 5, 3), {"Jan","Feb","Mar","Apr","May","Jun","Jul","Aug","Sep","Oct","Nov","Dec"}, 0), 1, 2, 3, 4, 5, 6, 7, 8, 9, 10, 11, 12), MID(D2059, 9, 2)), "yyyy-mm-dd")</f>
        <v>2003-08-29</v>
      </c>
      <c r="F2059" s="1" t="str">
        <f t="shared" si="225"/>
        <v>23:13:00</v>
      </c>
      <c r="G2059" s="9" t="str">
        <f t="shared" si="226"/>
        <v>August</v>
      </c>
      <c r="H2059" s="5" t="str">
        <f t="shared" si="227"/>
        <v>2003</v>
      </c>
      <c r="I2059" s="1" t="s">
        <v>4269</v>
      </c>
      <c r="J2059" s="1" t="str">
        <f t="shared" si="228"/>
        <v xml:space="preserve">Delta IV Medium </v>
      </c>
      <c r="K2059" s="1" t="str">
        <f t="shared" si="229"/>
        <v>DSCS-3 B6</v>
      </c>
      <c r="L2059" s="1" t="s">
        <v>346</v>
      </c>
      <c r="M2059" s="1">
        <v>133</v>
      </c>
      <c r="N2059" s="1">
        <f t="shared" si="230"/>
        <v>11039</v>
      </c>
      <c r="O2059" s="1" t="s">
        <v>9</v>
      </c>
    </row>
    <row r="2060" spans="1:15" x14ac:dyDescent="0.3">
      <c r="A2060" s="1" t="s">
        <v>129</v>
      </c>
      <c r="B2060" s="1" t="s">
        <v>1630</v>
      </c>
      <c r="C2060" s="1" t="str">
        <f t="shared" si="224"/>
        <v>Kazakhstan</v>
      </c>
      <c r="D2060" s="1" t="s">
        <v>4270</v>
      </c>
      <c r="E2060" s="7" t="str">
        <f>TEXT(DATE(MID(D2060, 13, 4), CHOOSE(MATCH( MID(D2060, 5, 3), {"Jan","Feb","Mar","Apr","May","Jun","Jul","Aug","Sep","Oct","Nov","Dec"}, 0), 1, 2, 3, 4, 5, 6, 7, 8, 9, 10, 11, 12), MID(D2060, 9, 2)), "yyyy-mm-dd")</f>
        <v>2003-08-29</v>
      </c>
      <c r="F2060" s="1" t="str">
        <f t="shared" si="225"/>
        <v>01:47:00</v>
      </c>
      <c r="G2060" s="9" t="str">
        <f t="shared" si="226"/>
        <v>August</v>
      </c>
      <c r="H2060" s="5" t="str">
        <f t="shared" si="227"/>
        <v>2003</v>
      </c>
      <c r="I2060" s="1" t="s">
        <v>4271</v>
      </c>
      <c r="J2060" s="1" t="str">
        <f t="shared" si="228"/>
        <v xml:space="preserve">Soyuz U </v>
      </c>
      <c r="K2060" s="1" t="str">
        <f t="shared" si="229"/>
        <v>Progress M-48</v>
      </c>
      <c r="L2060" s="1" t="s">
        <v>346</v>
      </c>
      <c r="M2060" s="1">
        <v>20</v>
      </c>
      <c r="N2060" s="1">
        <f t="shared" si="230"/>
        <v>1660</v>
      </c>
      <c r="O2060" s="1" t="s">
        <v>9</v>
      </c>
    </row>
    <row r="2061" spans="1:15" x14ac:dyDescent="0.3">
      <c r="A2061" s="1" t="s">
        <v>3868</v>
      </c>
      <c r="B2061" s="1" t="s">
        <v>3160</v>
      </c>
      <c r="C2061" s="1" t="str">
        <f t="shared" si="224"/>
        <v>USA</v>
      </c>
      <c r="D2061" s="1" t="s">
        <v>4272</v>
      </c>
      <c r="E2061" s="7" t="str">
        <f>TEXT(DATE(MID(D2061, 13, 4), CHOOSE(MATCH( MID(D2061, 5, 3), {"Jan","Feb","Mar","Apr","May","Jun","Jul","Aug","Sep","Oct","Nov","Dec"}, 0), 1, 2, 3, 4, 5, 6, 7, 8, 9, 10, 11, 12), MID(D2061, 9, 2)), "yyyy-mm-dd")</f>
        <v>2003-08-25</v>
      </c>
      <c r="F2061" s="1" t="str">
        <f t="shared" si="225"/>
        <v>05:35:00</v>
      </c>
      <c r="G2061" s="9" t="str">
        <f t="shared" si="226"/>
        <v>August</v>
      </c>
      <c r="H2061" s="5" t="str">
        <f t="shared" si="227"/>
        <v>2003</v>
      </c>
      <c r="I2061" s="1" t="s">
        <v>4273</v>
      </c>
      <c r="J2061" s="1" t="str">
        <f t="shared" si="228"/>
        <v xml:space="preserve">Delta II 7920H </v>
      </c>
      <c r="K2061" s="1" t="str">
        <f t="shared" si="229"/>
        <v>Spitzer Space Telescope</v>
      </c>
      <c r="L2061" s="1" t="s">
        <v>346</v>
      </c>
      <c r="M2061" s="1"/>
      <c r="N2061" s="1">
        <f t="shared" si="230"/>
        <v>0</v>
      </c>
      <c r="O2061" s="1" t="s">
        <v>9</v>
      </c>
    </row>
    <row r="2062" spans="1:15" x14ac:dyDescent="0.3">
      <c r="A2062" s="1" t="s">
        <v>4274</v>
      </c>
      <c r="B2062" s="1" t="s">
        <v>4275</v>
      </c>
      <c r="C2062" s="1" t="str">
        <f t="shared" si="224"/>
        <v>Brazil</v>
      </c>
      <c r="D2062" s="1" t="s">
        <v>4276</v>
      </c>
      <c r="E2062" s="7" t="str">
        <f>TEXT(DATE(MID(D2062, 13, 4), CHOOSE(MATCH( MID(D2062, 5, 3), {"Jan","Feb","Mar","Apr","May","Jun","Jul","Aug","Sep","Oct","Nov","Dec"}, 0), 1, 2, 3, 4, 5, 6, 7, 8, 9, 10, 11, 12), MID(D2062, 9, 2)), "yyyy-mm-dd")</f>
        <v>2003-08-22</v>
      </c>
      <c r="F2062" s="1" t="str">
        <f t="shared" si="225"/>
        <v>00:00:00</v>
      </c>
      <c r="G2062" s="9" t="str">
        <f t="shared" si="226"/>
        <v>August</v>
      </c>
      <c r="H2062" s="5" t="str">
        <f t="shared" si="227"/>
        <v>2003</v>
      </c>
      <c r="I2062" s="1" t="s">
        <v>4277</v>
      </c>
      <c r="J2062" s="1" t="str">
        <f t="shared" si="228"/>
        <v xml:space="preserve">VLS-1 </v>
      </c>
      <c r="K2062" s="1" t="str">
        <f t="shared" si="229"/>
        <v>SATEC &amp; UNOSAT</v>
      </c>
      <c r="L2062" s="1" t="s">
        <v>346</v>
      </c>
      <c r="M2062" s="1"/>
      <c r="N2062" s="1">
        <f t="shared" si="230"/>
        <v>0</v>
      </c>
      <c r="O2062" s="1" t="s">
        <v>1649</v>
      </c>
    </row>
    <row r="2063" spans="1:15" x14ac:dyDescent="0.3">
      <c r="A2063" s="1" t="s">
        <v>4</v>
      </c>
      <c r="B2063" s="1" t="s">
        <v>3373</v>
      </c>
      <c r="C2063" s="1" t="str">
        <f t="shared" si="224"/>
        <v>Russia</v>
      </c>
      <c r="D2063" s="1" t="s">
        <v>4278</v>
      </c>
      <c r="E2063" s="7" t="str">
        <f>TEXT(DATE(MID(D2063, 13, 4), CHOOSE(MATCH( MID(D2063, 5, 3), {"Jan","Feb","Mar","Apr","May","Jun","Jul","Aug","Sep","Oct","Nov","Dec"}, 0), 1, 2, 3, 4, 5, 6, 7, 8, 9, 10, 11, 12), MID(D2063, 9, 2)), "yyyy-mm-dd")</f>
        <v>2003-08-19</v>
      </c>
      <c r="F2063" s="1" t="str">
        <f t="shared" si="225"/>
        <v>10:50:00</v>
      </c>
      <c r="G2063" s="9" t="str">
        <f t="shared" si="226"/>
        <v>August</v>
      </c>
      <c r="H2063" s="5" t="str">
        <f t="shared" si="227"/>
        <v>2003</v>
      </c>
      <c r="I2063" s="1" t="s">
        <v>4279</v>
      </c>
      <c r="J2063" s="1" t="str">
        <f t="shared" si="228"/>
        <v xml:space="preserve">Cosmos-3M </v>
      </c>
      <c r="K2063" s="1" t="str">
        <f t="shared" si="229"/>
        <v>Cosmos 2400 and 2401</v>
      </c>
      <c r="L2063" s="1" t="s">
        <v>346</v>
      </c>
      <c r="M2063" s="1"/>
      <c r="N2063" s="1">
        <f t="shared" si="230"/>
        <v>0</v>
      </c>
      <c r="O2063" s="1" t="s">
        <v>9</v>
      </c>
    </row>
    <row r="2064" spans="1:15" x14ac:dyDescent="0.3">
      <c r="A2064" s="1" t="s">
        <v>342</v>
      </c>
      <c r="B2064" s="1" t="s">
        <v>1200</v>
      </c>
      <c r="C2064" s="1" t="str">
        <f t="shared" si="224"/>
        <v>USA</v>
      </c>
      <c r="D2064" s="1" t="s">
        <v>4280</v>
      </c>
      <c r="E2064" s="7" t="str">
        <f>TEXT(DATE(MID(D2064, 13, 4), CHOOSE(MATCH( MID(D2064, 5, 3), {"Jan","Feb","Mar","Apr","May","Jun","Jul","Aug","Sep","Oct","Nov","Dec"}, 0), 1, 2, 3, 4, 5, 6, 7, 8, 9, 10, 11, 12), MID(D2064, 9, 2)), "yyyy-mm-dd")</f>
        <v>2003-08-13</v>
      </c>
      <c r="F2064" s="1" t="str">
        <f t="shared" si="225"/>
        <v>02:09:00</v>
      </c>
      <c r="G2064" s="9" t="str">
        <f t="shared" si="226"/>
        <v>August</v>
      </c>
      <c r="H2064" s="5" t="str">
        <f t="shared" si="227"/>
        <v>2003</v>
      </c>
      <c r="I2064" s="1" t="s">
        <v>4281</v>
      </c>
      <c r="J2064" s="1" t="str">
        <f t="shared" si="228"/>
        <v xml:space="preserve">Pegasus XL </v>
      </c>
      <c r="K2064" s="1" t="str">
        <f t="shared" si="229"/>
        <v>SCISAT-1</v>
      </c>
      <c r="L2064" s="1" t="s">
        <v>8</v>
      </c>
      <c r="M2064" s="1">
        <v>40</v>
      </c>
      <c r="N2064" s="1">
        <f t="shared" si="230"/>
        <v>3320</v>
      </c>
      <c r="O2064" s="1" t="s">
        <v>9</v>
      </c>
    </row>
    <row r="2065" spans="1:15" x14ac:dyDescent="0.3">
      <c r="A2065" s="1" t="s">
        <v>4</v>
      </c>
      <c r="B2065" s="1" t="s">
        <v>130</v>
      </c>
      <c r="C2065" s="1" t="str">
        <f t="shared" si="224"/>
        <v>Kazakhstan</v>
      </c>
      <c r="D2065" s="1" t="s">
        <v>4282</v>
      </c>
      <c r="E2065" s="7" t="str">
        <f>TEXT(DATE(MID(D2065, 13, 4), CHOOSE(MATCH( MID(D2065, 5, 3), {"Jan","Feb","Mar","Apr","May","Jun","Jul","Aug","Sep","Oct","Nov","Dec"}, 0), 1, 2, 3, 4, 5, 6, 7, 8, 9, 10, 11, 12), MID(D2065, 9, 2)), "yyyy-mm-dd")</f>
        <v>2003-08-12</v>
      </c>
      <c r="F2065" s="1" t="str">
        <f t="shared" si="225"/>
        <v>14:20:00</v>
      </c>
      <c r="G2065" s="9" t="str">
        <f t="shared" si="226"/>
        <v>August</v>
      </c>
      <c r="H2065" s="5" t="str">
        <f t="shared" si="227"/>
        <v>2003</v>
      </c>
      <c r="I2065" s="1" t="s">
        <v>4283</v>
      </c>
      <c r="J2065" s="1" t="str">
        <f t="shared" si="228"/>
        <v xml:space="preserve">Soyuz U </v>
      </c>
      <c r="K2065" s="1" t="str">
        <f t="shared" si="229"/>
        <v>Cosmos 2399</v>
      </c>
      <c r="L2065" s="1" t="s">
        <v>346</v>
      </c>
      <c r="M2065" s="1">
        <v>20</v>
      </c>
      <c r="N2065" s="1">
        <f t="shared" si="230"/>
        <v>1660</v>
      </c>
      <c r="O2065" s="1" t="s">
        <v>9</v>
      </c>
    </row>
    <row r="2066" spans="1:15" x14ac:dyDescent="0.3">
      <c r="A2066" s="1" t="s">
        <v>2701</v>
      </c>
      <c r="B2066" s="1" t="s">
        <v>2702</v>
      </c>
      <c r="C2066" s="1" t="str">
        <f t="shared" si="224"/>
        <v>Pacific Ocean</v>
      </c>
      <c r="D2066" s="1" t="s">
        <v>4284</v>
      </c>
      <c r="E2066" s="7" t="str">
        <f>TEXT(DATE(MID(D2066, 13, 4), CHOOSE(MATCH( MID(D2066, 5, 3), {"Jan","Feb","Mar","Apr","May","Jun","Jul","Aug","Sep","Oct","Nov","Dec"}, 0), 1, 2, 3, 4, 5, 6, 7, 8, 9, 10, 11, 12), MID(D2066, 9, 2)), "yyyy-mm-dd")</f>
        <v>2003-08-08</v>
      </c>
      <c r="F2066" s="1" t="str">
        <f t="shared" si="225"/>
        <v>03:30:00</v>
      </c>
      <c r="G2066" s="9" t="str">
        <f t="shared" si="226"/>
        <v>August</v>
      </c>
      <c r="H2066" s="5" t="str">
        <f t="shared" si="227"/>
        <v>2003</v>
      </c>
      <c r="I2066" s="1" t="s">
        <v>4285</v>
      </c>
      <c r="J2066" s="1" t="str">
        <f t="shared" si="228"/>
        <v xml:space="preserve">Zenit-3 SL </v>
      </c>
      <c r="K2066" s="1" t="str">
        <f t="shared" si="229"/>
        <v>EchoStar 9</v>
      </c>
      <c r="L2066" s="1" t="s">
        <v>346</v>
      </c>
      <c r="M2066" s="1"/>
      <c r="N2066" s="1">
        <f t="shared" si="230"/>
        <v>0</v>
      </c>
      <c r="O2066" s="1" t="s">
        <v>9</v>
      </c>
    </row>
    <row r="2067" spans="1:15" x14ac:dyDescent="0.3">
      <c r="A2067" s="1" t="s">
        <v>1623</v>
      </c>
      <c r="B2067" s="1" t="s">
        <v>75</v>
      </c>
      <c r="C2067" s="1" t="str">
        <f t="shared" si="224"/>
        <v>USA</v>
      </c>
      <c r="D2067" s="1" t="s">
        <v>4286</v>
      </c>
      <c r="E2067" s="7" t="str">
        <f>TEXT(DATE(MID(D2067, 13, 4), CHOOSE(MATCH( MID(D2067, 5, 3), {"Jan","Feb","Mar","Apr","May","Jun","Jul","Aug","Sep","Oct","Nov","Dec"}, 0), 1, 2, 3, 4, 5, 6, 7, 8, 9, 10, 11, 12), MID(D2067, 9, 2)), "yyyy-mm-dd")</f>
        <v>2003-07-17</v>
      </c>
      <c r="F2067" s="1" t="str">
        <f t="shared" si="225"/>
        <v>23:45:00</v>
      </c>
      <c r="G2067" s="9" t="str">
        <f t="shared" si="226"/>
        <v>July</v>
      </c>
      <c r="H2067" s="5" t="str">
        <f t="shared" si="227"/>
        <v>2003</v>
      </c>
      <c r="I2067" s="1" t="s">
        <v>4287</v>
      </c>
      <c r="J2067" s="1" t="str">
        <f t="shared" si="228"/>
        <v xml:space="preserve">Atlas V 521 </v>
      </c>
      <c r="K2067" s="1" t="str">
        <f t="shared" si="229"/>
        <v>Rainbow 1</v>
      </c>
      <c r="L2067" s="1" t="s">
        <v>346</v>
      </c>
      <c r="M2067" s="1">
        <v>135</v>
      </c>
      <c r="N2067" s="1">
        <f t="shared" si="230"/>
        <v>11205</v>
      </c>
      <c r="O2067" s="1" t="s">
        <v>9</v>
      </c>
    </row>
    <row r="2068" spans="1:15" x14ac:dyDescent="0.3">
      <c r="A2068" s="1" t="s">
        <v>3868</v>
      </c>
      <c r="B2068" s="1" t="s">
        <v>3160</v>
      </c>
      <c r="C2068" s="1" t="str">
        <f t="shared" si="224"/>
        <v>USA</v>
      </c>
      <c r="D2068" s="1" t="s">
        <v>4288</v>
      </c>
      <c r="E2068" s="7" t="str">
        <f>TEXT(DATE(MID(D2068, 13, 4), CHOOSE(MATCH( MID(D2068, 5, 3), {"Jan","Feb","Mar","Apr","May","Jun","Jul","Aug","Sep","Oct","Nov","Dec"}, 0), 1, 2, 3, 4, 5, 6, 7, 8, 9, 10, 11, 12), MID(D2068, 9, 2)), "yyyy-mm-dd")</f>
        <v>2003-07-08</v>
      </c>
      <c r="F2068" s="1" t="str">
        <f t="shared" si="225"/>
        <v>03:18:00</v>
      </c>
      <c r="G2068" s="9" t="str">
        <f t="shared" si="226"/>
        <v>July</v>
      </c>
      <c r="H2068" s="5" t="str">
        <f t="shared" si="227"/>
        <v>2003</v>
      </c>
      <c r="I2068" s="1" t="s">
        <v>4289</v>
      </c>
      <c r="J2068" s="1" t="str">
        <f t="shared" si="228"/>
        <v xml:space="preserve">Delta II 7925H </v>
      </c>
      <c r="K2068" s="1" t="str">
        <f t="shared" si="229"/>
        <v>Opportunity</v>
      </c>
      <c r="L2068" s="1" t="s">
        <v>346</v>
      </c>
      <c r="M2068" s="1"/>
      <c r="N2068" s="1">
        <f t="shared" si="230"/>
        <v>0</v>
      </c>
      <c r="O2068" s="1" t="s">
        <v>9</v>
      </c>
    </row>
    <row r="2069" spans="1:15" x14ac:dyDescent="0.3">
      <c r="A2069" s="1" t="s">
        <v>1940</v>
      </c>
      <c r="B2069" s="1" t="s">
        <v>1561</v>
      </c>
      <c r="C2069" s="1" t="str">
        <f t="shared" si="224"/>
        <v>Russia</v>
      </c>
      <c r="D2069" s="1" t="s">
        <v>4290</v>
      </c>
      <c r="E2069" s="7" t="str">
        <f>TEXT(DATE(MID(D2069, 13, 4), CHOOSE(MATCH( MID(D2069, 5, 3), {"Jan","Feb","Mar","Apr","May","Jun","Jul","Aug","Sep","Oct","Nov","Dec"}, 0), 1, 2, 3, 4, 5, 6, 7, 8, 9, 10, 11, 12), MID(D2069, 9, 2)), "yyyy-mm-dd")</f>
        <v>2003-06-30</v>
      </c>
      <c r="F2069" s="1" t="str">
        <f t="shared" si="225"/>
        <v>14:15:00</v>
      </c>
      <c r="G2069" s="9" t="str">
        <f t="shared" si="226"/>
        <v>June</v>
      </c>
      <c r="H2069" s="5" t="str">
        <f t="shared" si="227"/>
        <v>2003</v>
      </c>
      <c r="I2069" s="1" t="s">
        <v>4291</v>
      </c>
      <c r="J2069" s="1" t="str">
        <f t="shared" si="228"/>
        <v xml:space="preserve">Rokot/Briz KM </v>
      </c>
      <c r="K2069" s="1" t="str">
        <f t="shared" si="229"/>
        <v>Monitor-E GVM &amp; Others</v>
      </c>
      <c r="L2069" s="1" t="s">
        <v>346</v>
      </c>
      <c r="M2069" s="1">
        <v>13</v>
      </c>
      <c r="N2069" s="1">
        <f t="shared" si="230"/>
        <v>1079</v>
      </c>
      <c r="O2069" s="1" t="s">
        <v>9</v>
      </c>
    </row>
    <row r="2070" spans="1:15" x14ac:dyDescent="0.3">
      <c r="A2070" s="1" t="s">
        <v>342</v>
      </c>
      <c r="B2070" s="1" t="s">
        <v>1200</v>
      </c>
      <c r="C2070" s="1" t="str">
        <f t="shared" si="224"/>
        <v>USA</v>
      </c>
      <c r="D2070" s="1" t="s">
        <v>4292</v>
      </c>
      <c r="E2070" s="7" t="str">
        <f>TEXT(DATE(MID(D2070, 13, 4), CHOOSE(MATCH( MID(D2070, 5, 3), {"Jan","Feb","Mar","Apr","May","Jun","Jul","Aug","Sep","Oct","Nov","Dec"}, 0), 1, 2, 3, 4, 5, 6, 7, 8, 9, 10, 11, 12), MID(D2070, 9, 2)), "yyyy-mm-dd")</f>
        <v>2003-06-26</v>
      </c>
      <c r="F2070" s="1" t="str">
        <f t="shared" si="225"/>
        <v>18:53:00</v>
      </c>
      <c r="G2070" s="9" t="str">
        <f t="shared" si="226"/>
        <v>June</v>
      </c>
      <c r="H2070" s="5" t="str">
        <f t="shared" si="227"/>
        <v>2003</v>
      </c>
      <c r="I2070" s="1" t="s">
        <v>4293</v>
      </c>
      <c r="J2070" s="1" t="str">
        <f t="shared" si="228"/>
        <v xml:space="preserve">Pegasus XL </v>
      </c>
      <c r="K2070" s="1" t="str">
        <f t="shared" si="229"/>
        <v>OrbView-3</v>
      </c>
      <c r="L2070" s="1" t="s">
        <v>8</v>
      </c>
      <c r="M2070" s="1">
        <v>40</v>
      </c>
      <c r="N2070" s="1">
        <f t="shared" si="230"/>
        <v>3320</v>
      </c>
      <c r="O2070" s="1" t="s">
        <v>9</v>
      </c>
    </row>
    <row r="2071" spans="1:15" x14ac:dyDescent="0.3">
      <c r="A2071" s="1" t="s">
        <v>4</v>
      </c>
      <c r="B2071" s="1" t="s">
        <v>3038</v>
      </c>
      <c r="C2071" s="1" t="str">
        <f t="shared" si="224"/>
        <v>Russia</v>
      </c>
      <c r="D2071" s="1" t="s">
        <v>4294</v>
      </c>
      <c r="E2071" s="7" t="str">
        <f>TEXT(DATE(MID(D2071, 13, 4), CHOOSE(MATCH( MID(D2071, 5, 3), {"Jan","Feb","Mar","Apr","May","Jun","Jul","Aug","Sep","Oct","Nov","Dec"}, 0), 1, 2, 3, 4, 5, 6, 7, 8, 9, 10, 11, 12), MID(D2071, 9, 2)), "yyyy-mm-dd")</f>
        <v>2003-06-19</v>
      </c>
      <c r="F2071" s="1" t="str">
        <f t="shared" si="225"/>
        <v>20:00:00</v>
      </c>
      <c r="G2071" s="9" t="str">
        <f t="shared" si="226"/>
        <v>June</v>
      </c>
      <c r="H2071" s="5" t="str">
        <f t="shared" si="227"/>
        <v>2003</v>
      </c>
      <c r="I2071" s="1" t="s">
        <v>4295</v>
      </c>
      <c r="J2071" s="1" t="str">
        <f t="shared" si="228"/>
        <v xml:space="preserve">Molniya-M /Block ML </v>
      </c>
      <c r="K2071" s="1" t="str">
        <f t="shared" si="229"/>
        <v>Molniya-3 nÂ°173</v>
      </c>
      <c r="L2071" s="1" t="s">
        <v>346</v>
      </c>
      <c r="M2071" s="1"/>
      <c r="N2071" s="1">
        <f t="shared" si="230"/>
        <v>0</v>
      </c>
      <c r="O2071" s="1" t="s">
        <v>9</v>
      </c>
    </row>
    <row r="2072" spans="1:15" x14ac:dyDescent="0.3">
      <c r="A2072" s="1" t="s">
        <v>233</v>
      </c>
      <c r="B2072" s="1" t="s">
        <v>379</v>
      </c>
      <c r="C2072" s="1" t="str">
        <f t="shared" si="224"/>
        <v>France</v>
      </c>
      <c r="D2072" s="1" t="s">
        <v>4296</v>
      </c>
      <c r="E2072" s="7" t="str">
        <f>TEXT(DATE(MID(D2072, 13, 4), CHOOSE(MATCH( MID(D2072, 5, 3), {"Jan","Feb","Mar","Apr","May","Jun","Jul","Aug","Sep","Oct","Nov","Dec"}, 0), 1, 2, 3, 4, 5, 6, 7, 8, 9, 10, 11, 12), MID(D2072, 9, 2)), "yyyy-mm-dd")</f>
        <v>2003-06-11</v>
      </c>
      <c r="F2072" s="1" t="str">
        <f t="shared" si="225"/>
        <v>22:38:00</v>
      </c>
      <c r="G2072" s="9" t="str">
        <f t="shared" si="226"/>
        <v>June</v>
      </c>
      <c r="H2072" s="5" t="str">
        <f t="shared" si="227"/>
        <v>2003</v>
      </c>
      <c r="I2072" s="1" t="s">
        <v>4297</v>
      </c>
      <c r="J2072" s="1" t="str">
        <f t="shared" si="228"/>
        <v xml:space="preserve">Ariane 5 G </v>
      </c>
      <c r="K2072" s="1" t="str">
        <f t="shared" si="229"/>
        <v>Optus C1 &amp; BSAT-2c</v>
      </c>
      <c r="L2072" s="1" t="s">
        <v>346</v>
      </c>
      <c r="M2072" s="1"/>
      <c r="N2072" s="1">
        <f t="shared" si="230"/>
        <v>0</v>
      </c>
      <c r="O2072" s="1" t="s">
        <v>9</v>
      </c>
    </row>
    <row r="2073" spans="1:15" x14ac:dyDescent="0.3">
      <c r="A2073" s="1" t="s">
        <v>3868</v>
      </c>
      <c r="B2073" s="1" t="s">
        <v>3478</v>
      </c>
      <c r="C2073" s="1" t="str">
        <f t="shared" si="224"/>
        <v>USA</v>
      </c>
      <c r="D2073" s="1" t="s">
        <v>4298</v>
      </c>
      <c r="E2073" s="7" t="str">
        <f>TEXT(DATE(MID(D2073, 13, 4), CHOOSE(MATCH( MID(D2073, 5, 3), {"Jan","Feb","Mar","Apr","May","Jun","Jul","Aug","Sep","Oct","Nov","Dec"}, 0), 1, 2, 3, 4, 5, 6, 7, 8, 9, 10, 11, 12), MID(D2073, 9, 2)), "yyyy-mm-dd")</f>
        <v>2003-06-10</v>
      </c>
      <c r="F2073" s="1" t="str">
        <f t="shared" si="225"/>
        <v>17:58:00</v>
      </c>
      <c r="G2073" s="9" t="str">
        <f t="shared" si="226"/>
        <v>June</v>
      </c>
      <c r="H2073" s="5" t="str">
        <f t="shared" si="227"/>
        <v>2003</v>
      </c>
      <c r="I2073" s="1" t="s">
        <v>4299</v>
      </c>
      <c r="J2073" s="1" t="str">
        <f t="shared" si="228"/>
        <v xml:space="preserve">Delta II 7925 </v>
      </c>
      <c r="K2073" s="1" t="str">
        <f t="shared" si="229"/>
        <v>Spirit</v>
      </c>
      <c r="L2073" s="1" t="s">
        <v>346</v>
      </c>
      <c r="M2073" s="1"/>
      <c r="N2073" s="1">
        <f t="shared" si="230"/>
        <v>0</v>
      </c>
      <c r="O2073" s="1" t="s">
        <v>9</v>
      </c>
    </row>
    <row r="2074" spans="1:15" x14ac:dyDescent="0.3">
      <c r="A2074" s="1" t="s">
        <v>2701</v>
      </c>
      <c r="B2074" s="1" t="s">
        <v>2702</v>
      </c>
      <c r="C2074" s="1" t="str">
        <f t="shared" si="224"/>
        <v>Pacific Ocean</v>
      </c>
      <c r="D2074" s="1" t="s">
        <v>4300</v>
      </c>
      <c r="E2074" s="7" t="str">
        <f>TEXT(DATE(MID(D2074, 13, 4), CHOOSE(MATCH( MID(D2074, 5, 3), {"Jan","Feb","Mar","Apr","May","Jun","Jul","Aug","Sep","Oct","Nov","Dec"}, 0), 1, 2, 3, 4, 5, 6, 7, 8, 9, 10, 11, 12), MID(D2074, 9, 2)), "yyyy-mm-dd")</f>
        <v>2003-06-10</v>
      </c>
      <c r="F2074" s="1" t="str">
        <f t="shared" si="225"/>
        <v>13:55:00</v>
      </c>
      <c r="G2074" s="9" t="str">
        <f t="shared" si="226"/>
        <v>June</v>
      </c>
      <c r="H2074" s="5" t="str">
        <f t="shared" si="227"/>
        <v>2003</v>
      </c>
      <c r="I2074" s="1" t="s">
        <v>4301</v>
      </c>
      <c r="J2074" s="1" t="str">
        <f t="shared" si="228"/>
        <v xml:space="preserve">Zenit-3 SL </v>
      </c>
      <c r="K2074" s="1" t="str">
        <f t="shared" si="229"/>
        <v>Thuraya-2</v>
      </c>
      <c r="L2074" s="1" t="s">
        <v>346</v>
      </c>
      <c r="M2074" s="1"/>
      <c r="N2074" s="1">
        <f t="shared" si="230"/>
        <v>0</v>
      </c>
      <c r="O2074" s="1" t="s">
        <v>9</v>
      </c>
    </row>
    <row r="2075" spans="1:15" x14ac:dyDescent="0.3">
      <c r="A2075" s="1" t="s">
        <v>129</v>
      </c>
      <c r="B2075" s="1" t="s">
        <v>1630</v>
      </c>
      <c r="C2075" s="1" t="str">
        <f t="shared" si="224"/>
        <v>Kazakhstan</v>
      </c>
      <c r="D2075" s="1" t="s">
        <v>4302</v>
      </c>
      <c r="E2075" s="7" t="str">
        <f>TEXT(DATE(MID(D2075, 13, 4), CHOOSE(MATCH( MID(D2075, 5, 3), {"Jan","Feb","Mar","Apr","May","Jun","Jul","Aug","Sep","Oct","Nov","Dec"}, 0), 1, 2, 3, 4, 5, 6, 7, 8, 9, 10, 11, 12), MID(D2075, 9, 2)), "yyyy-mm-dd")</f>
        <v>2003-06-08</v>
      </c>
      <c r="F2075" s="1" t="str">
        <f t="shared" si="225"/>
        <v>10:34:00</v>
      </c>
      <c r="G2075" s="9" t="str">
        <f t="shared" si="226"/>
        <v>June</v>
      </c>
      <c r="H2075" s="5" t="str">
        <f t="shared" si="227"/>
        <v>2003</v>
      </c>
      <c r="I2075" s="1" t="s">
        <v>4303</v>
      </c>
      <c r="J2075" s="1" t="str">
        <f t="shared" si="228"/>
        <v xml:space="preserve">Soyuz U </v>
      </c>
      <c r="K2075" s="1" t="str">
        <f t="shared" si="229"/>
        <v>Progress M1-10</v>
      </c>
      <c r="L2075" s="1" t="s">
        <v>346</v>
      </c>
      <c r="M2075" s="1">
        <v>20</v>
      </c>
      <c r="N2075" s="1">
        <f t="shared" si="230"/>
        <v>1660</v>
      </c>
      <c r="O2075" s="1" t="s">
        <v>9</v>
      </c>
    </row>
    <row r="2076" spans="1:15" x14ac:dyDescent="0.3">
      <c r="A2076" s="1" t="s">
        <v>1623</v>
      </c>
      <c r="B2076" s="1" t="s">
        <v>529</v>
      </c>
      <c r="C2076" s="1" t="str">
        <f t="shared" si="224"/>
        <v>Kazakhstan</v>
      </c>
      <c r="D2076" s="1" t="s">
        <v>4304</v>
      </c>
      <c r="E2076" s="7" t="str">
        <f>TEXT(DATE(MID(D2076, 13, 4), CHOOSE(MATCH( MID(D2076, 5, 3), {"Jan","Feb","Mar","Apr","May","Jun","Jul","Aug","Sep","Oct","Nov","Dec"}, 0), 1, 2, 3, 4, 5, 6, 7, 8, 9, 10, 11, 12), MID(D2076, 9, 2)), "yyyy-mm-dd")</f>
        <v>2003-06-06</v>
      </c>
      <c r="F2076" s="1" t="str">
        <f t="shared" si="225"/>
        <v>22:15:00</v>
      </c>
      <c r="G2076" s="9" t="str">
        <f t="shared" si="226"/>
        <v>June</v>
      </c>
      <c r="H2076" s="5" t="str">
        <f t="shared" si="227"/>
        <v>2003</v>
      </c>
      <c r="I2076" s="1" t="s">
        <v>4305</v>
      </c>
      <c r="J2076" s="1" t="str">
        <f t="shared" si="228"/>
        <v xml:space="preserve">Proton-K/Briz-M </v>
      </c>
      <c r="K2076" s="1" t="str">
        <f t="shared" si="229"/>
        <v>AMC-9</v>
      </c>
      <c r="L2076" s="1" t="s">
        <v>346</v>
      </c>
      <c r="M2076" s="1"/>
      <c r="N2076" s="1">
        <f t="shared" si="230"/>
        <v>0</v>
      </c>
      <c r="O2076" s="1" t="s">
        <v>9</v>
      </c>
    </row>
    <row r="2077" spans="1:15" x14ac:dyDescent="0.3">
      <c r="A2077" s="1" t="s">
        <v>4</v>
      </c>
      <c r="B2077" s="1" t="s">
        <v>3373</v>
      </c>
      <c r="C2077" s="1" t="str">
        <f t="shared" si="224"/>
        <v>Russia</v>
      </c>
      <c r="D2077" s="1" t="s">
        <v>4306</v>
      </c>
      <c r="E2077" s="7" t="str">
        <f>TEXT(DATE(MID(D2077, 13, 4), CHOOSE(MATCH( MID(D2077, 5, 3), {"Jan","Feb","Mar","Apr","May","Jun","Jul","Aug","Sep","Oct","Nov","Dec"}, 0), 1, 2, 3, 4, 5, 6, 7, 8, 9, 10, 11, 12), MID(D2077, 9, 2)), "yyyy-mm-dd")</f>
        <v>2003-06-04</v>
      </c>
      <c r="F2077" s="1" t="str">
        <f t="shared" si="225"/>
        <v>19:23:00</v>
      </c>
      <c r="G2077" s="9" t="str">
        <f t="shared" si="226"/>
        <v>June</v>
      </c>
      <c r="H2077" s="5" t="str">
        <f t="shared" si="227"/>
        <v>2003</v>
      </c>
      <c r="I2077" s="1" t="s">
        <v>4307</v>
      </c>
      <c r="J2077" s="1" t="str">
        <f t="shared" si="228"/>
        <v xml:space="preserve">Cosmos-3M </v>
      </c>
      <c r="K2077" s="1" t="str">
        <f t="shared" si="229"/>
        <v>Cosmos 2398</v>
      </c>
      <c r="L2077" s="1" t="s">
        <v>346</v>
      </c>
      <c r="M2077" s="1"/>
      <c r="N2077" s="1">
        <f t="shared" si="230"/>
        <v>0</v>
      </c>
      <c r="O2077" s="1" t="s">
        <v>9</v>
      </c>
    </row>
    <row r="2078" spans="1:15" x14ac:dyDescent="0.3">
      <c r="A2078" s="1" t="s">
        <v>1014</v>
      </c>
      <c r="B2078" s="1" t="s">
        <v>130</v>
      </c>
      <c r="C2078" s="1" t="str">
        <f t="shared" si="224"/>
        <v>Kazakhstan</v>
      </c>
      <c r="D2078" s="1" t="s">
        <v>4308</v>
      </c>
      <c r="E2078" s="7" t="str">
        <f>TEXT(DATE(MID(D2078, 13, 4), CHOOSE(MATCH( MID(D2078, 5, 3), {"Jan","Feb","Mar","Apr","May","Jun","Jul","Aug","Sep","Oct","Nov","Dec"}, 0), 1, 2, 3, 4, 5, 6, 7, 8, 9, 10, 11, 12), MID(D2078, 9, 2)), "yyyy-mm-dd")</f>
        <v>2003-06-02</v>
      </c>
      <c r="F2078" s="1" t="str">
        <f t="shared" si="225"/>
        <v>17:45:00</v>
      </c>
      <c r="G2078" s="9" t="str">
        <f t="shared" si="226"/>
        <v>June</v>
      </c>
      <c r="H2078" s="5" t="str">
        <f t="shared" si="227"/>
        <v>2003</v>
      </c>
      <c r="I2078" s="1" t="s">
        <v>4309</v>
      </c>
      <c r="J2078" s="1" t="str">
        <f t="shared" si="228"/>
        <v xml:space="preserve">Soyuz FG/Fregat </v>
      </c>
      <c r="K2078" s="1" t="str">
        <f t="shared" si="229"/>
        <v>Mars Express</v>
      </c>
      <c r="L2078" s="1" t="s">
        <v>346</v>
      </c>
      <c r="M2078" s="1"/>
      <c r="N2078" s="1">
        <f t="shared" si="230"/>
        <v>0</v>
      </c>
      <c r="O2078" s="1" t="s">
        <v>9</v>
      </c>
    </row>
    <row r="2079" spans="1:15" x14ac:dyDescent="0.3">
      <c r="A2079" s="1" t="s">
        <v>14</v>
      </c>
      <c r="B2079" s="1" t="s">
        <v>101</v>
      </c>
      <c r="C2079" s="1" t="str">
        <f t="shared" si="224"/>
        <v>China</v>
      </c>
      <c r="D2079" s="1" t="s">
        <v>4310</v>
      </c>
      <c r="E2079" s="7" t="str">
        <f>TEXT(DATE(MID(D2079, 13, 4), CHOOSE(MATCH( MID(D2079, 5, 3), {"Jan","Feb","Mar","Apr","May","Jun","Jul","Aug","Sep","Oct","Nov","Dec"}, 0), 1, 2, 3, 4, 5, 6, 7, 8, 9, 10, 11, 12), MID(D2079, 9, 2)), "yyyy-mm-dd")</f>
        <v>2003-05-24</v>
      </c>
      <c r="F2079" s="1" t="str">
        <f t="shared" si="225"/>
        <v>16:34:00</v>
      </c>
      <c r="G2079" s="9" t="str">
        <f t="shared" si="226"/>
        <v>May</v>
      </c>
      <c r="H2079" s="5" t="str">
        <f t="shared" si="227"/>
        <v>2003</v>
      </c>
      <c r="I2079" s="1" t="s">
        <v>4311</v>
      </c>
      <c r="J2079" s="1" t="str">
        <f t="shared" si="228"/>
        <v xml:space="preserve">Long March 3A </v>
      </c>
      <c r="K2079" s="1" t="str">
        <f t="shared" si="229"/>
        <v>Beidou-1C</v>
      </c>
      <c r="L2079" s="1" t="s">
        <v>8</v>
      </c>
      <c r="M2079" s="1">
        <v>69.7</v>
      </c>
      <c r="N2079" s="1">
        <f t="shared" si="230"/>
        <v>5785.1</v>
      </c>
      <c r="O2079" s="1" t="s">
        <v>9</v>
      </c>
    </row>
    <row r="2080" spans="1:15" x14ac:dyDescent="0.3">
      <c r="A2080" s="1" t="s">
        <v>1623</v>
      </c>
      <c r="B2080" s="1" t="s">
        <v>75</v>
      </c>
      <c r="C2080" s="1" t="str">
        <f t="shared" si="224"/>
        <v>USA</v>
      </c>
      <c r="D2080" s="1" t="s">
        <v>4312</v>
      </c>
      <c r="E2080" s="7" t="str">
        <f>TEXT(DATE(MID(D2080, 13, 4), CHOOSE(MATCH( MID(D2080, 5, 3), {"Jan","Feb","Mar","Apr","May","Jun","Jul","Aug","Sep","Oct","Nov","Dec"}, 0), 1, 2, 3, 4, 5, 6, 7, 8, 9, 10, 11, 12), MID(D2080, 9, 2)), "yyyy-mm-dd")</f>
        <v>2003-05-13</v>
      </c>
      <c r="F2080" s="1" t="str">
        <f t="shared" si="225"/>
        <v>22:10:00</v>
      </c>
      <c r="G2080" s="9" t="str">
        <f t="shared" si="226"/>
        <v>May</v>
      </c>
      <c r="H2080" s="5" t="str">
        <f t="shared" si="227"/>
        <v>2003</v>
      </c>
      <c r="I2080" s="1" t="s">
        <v>4313</v>
      </c>
      <c r="J2080" s="1" t="str">
        <f t="shared" si="228"/>
        <v xml:space="preserve">Atlas V 401 </v>
      </c>
      <c r="K2080" s="1" t="str">
        <f t="shared" si="229"/>
        <v>HellasSat-2</v>
      </c>
      <c r="L2080" s="1" t="s">
        <v>8</v>
      </c>
      <c r="M2080" s="1">
        <v>109</v>
      </c>
      <c r="N2080" s="1">
        <f t="shared" si="230"/>
        <v>9047</v>
      </c>
      <c r="O2080" s="1" t="s">
        <v>9</v>
      </c>
    </row>
    <row r="2081" spans="1:15" x14ac:dyDescent="0.3">
      <c r="A2081" s="1" t="s">
        <v>3891</v>
      </c>
      <c r="B2081" s="1" t="s">
        <v>714</v>
      </c>
      <c r="C2081" s="1" t="str">
        <f t="shared" si="224"/>
        <v>Japan</v>
      </c>
      <c r="D2081" s="1" t="s">
        <v>4314</v>
      </c>
      <c r="E2081" s="7" t="str">
        <f>TEXT(DATE(MID(D2081, 13, 4), CHOOSE(MATCH( MID(D2081, 5, 3), {"Jan","Feb","Mar","Apr","May","Jun","Jul","Aug","Sep","Oct","Nov","Dec"}, 0), 1, 2, 3, 4, 5, 6, 7, 8, 9, 10, 11, 12), MID(D2081, 9, 2)), "yyyy-mm-dd")</f>
        <v>2003-05-09</v>
      </c>
      <c r="F2081" s="1" t="str">
        <f t="shared" si="225"/>
        <v>04:29:00</v>
      </c>
      <c r="G2081" s="9" t="str">
        <f t="shared" si="226"/>
        <v>May</v>
      </c>
      <c r="H2081" s="5" t="str">
        <f t="shared" si="227"/>
        <v>2003</v>
      </c>
      <c r="I2081" s="1" t="s">
        <v>4315</v>
      </c>
      <c r="J2081" s="1" t="str">
        <f t="shared" si="228"/>
        <v xml:space="preserve">Mu-V/M-25 </v>
      </c>
      <c r="K2081" s="1" t="str">
        <f t="shared" si="229"/>
        <v>Hayabusa 1</v>
      </c>
      <c r="L2081" s="1" t="s">
        <v>346</v>
      </c>
      <c r="M2081" s="1"/>
      <c r="N2081" s="1">
        <f t="shared" si="230"/>
        <v>0</v>
      </c>
      <c r="O2081" s="1" t="s">
        <v>9</v>
      </c>
    </row>
    <row r="2082" spans="1:15" x14ac:dyDescent="0.3">
      <c r="A2082" s="1" t="s">
        <v>86</v>
      </c>
      <c r="B2082" s="1" t="s">
        <v>87</v>
      </c>
      <c r="C2082" s="1" t="str">
        <f t="shared" si="224"/>
        <v>India</v>
      </c>
      <c r="D2082" s="1" t="s">
        <v>4316</v>
      </c>
      <c r="E2082" s="7" t="str">
        <f>TEXT(DATE(MID(D2082, 13, 4), CHOOSE(MATCH( MID(D2082, 5, 3), {"Jan","Feb","Mar","Apr","May","Jun","Jul","Aug","Sep","Oct","Nov","Dec"}, 0), 1, 2, 3, 4, 5, 6, 7, 8, 9, 10, 11, 12), MID(D2082, 9, 2)), "yyyy-mm-dd")</f>
        <v>2003-05-08</v>
      </c>
      <c r="F2082" s="1" t="str">
        <f t="shared" si="225"/>
        <v>11:28:00</v>
      </c>
      <c r="G2082" s="9" t="str">
        <f t="shared" si="226"/>
        <v>May</v>
      </c>
      <c r="H2082" s="5" t="str">
        <f t="shared" si="227"/>
        <v>2003</v>
      </c>
      <c r="I2082" s="1" t="s">
        <v>4317</v>
      </c>
      <c r="J2082" s="1" t="str">
        <f t="shared" si="228"/>
        <v xml:space="preserve">GSLV Mk I </v>
      </c>
      <c r="K2082" s="1" t="str">
        <f t="shared" si="229"/>
        <v>GSAT-2</v>
      </c>
      <c r="L2082" s="1" t="s">
        <v>346</v>
      </c>
      <c r="M2082" s="1">
        <v>47</v>
      </c>
      <c r="N2082" s="1">
        <f t="shared" si="230"/>
        <v>3901</v>
      </c>
      <c r="O2082" s="1" t="s">
        <v>9</v>
      </c>
    </row>
    <row r="2083" spans="1:15" x14ac:dyDescent="0.3">
      <c r="A2083" s="1" t="s">
        <v>342</v>
      </c>
      <c r="B2083" s="1" t="s">
        <v>1620</v>
      </c>
      <c r="C2083" s="1" t="str">
        <f t="shared" si="224"/>
        <v>USA</v>
      </c>
      <c r="D2083" s="1" t="s">
        <v>4318</v>
      </c>
      <c r="E2083" s="7" t="str">
        <f>TEXT(DATE(MID(D2083, 13, 4), CHOOSE(MATCH( MID(D2083, 5, 3), {"Jan","Feb","Mar","Apr","May","Jun","Jul","Aug","Sep","Oct","Nov","Dec"}, 0), 1, 2, 3, 4, 5, 6, 7, 8, 9, 10, 11, 12), MID(D2083, 9, 2)), "yyyy-mm-dd")</f>
        <v>2003-04-28</v>
      </c>
      <c r="F2083" s="1" t="str">
        <f t="shared" si="225"/>
        <v>11:59:00</v>
      </c>
      <c r="G2083" s="9" t="str">
        <f t="shared" si="226"/>
        <v>April</v>
      </c>
      <c r="H2083" s="5" t="str">
        <f t="shared" si="227"/>
        <v>2003</v>
      </c>
      <c r="I2083" s="1" t="s">
        <v>4319</v>
      </c>
      <c r="J2083" s="1" t="str">
        <f t="shared" si="228"/>
        <v xml:space="preserve">Pegasus XL </v>
      </c>
      <c r="K2083" s="1" t="str">
        <f t="shared" si="229"/>
        <v>GALEX</v>
      </c>
      <c r="L2083" s="1" t="s">
        <v>8</v>
      </c>
      <c r="M2083" s="1">
        <v>40</v>
      </c>
      <c r="N2083" s="1">
        <f t="shared" si="230"/>
        <v>3320</v>
      </c>
      <c r="O2083" s="1" t="s">
        <v>9</v>
      </c>
    </row>
    <row r="2084" spans="1:15" x14ac:dyDescent="0.3">
      <c r="A2084" s="1" t="s">
        <v>129</v>
      </c>
      <c r="B2084" s="1" t="s">
        <v>1630</v>
      </c>
      <c r="C2084" s="1" t="str">
        <f t="shared" si="224"/>
        <v>Kazakhstan</v>
      </c>
      <c r="D2084" s="1" t="s">
        <v>4320</v>
      </c>
      <c r="E2084" s="7" t="str">
        <f>TEXT(DATE(MID(D2084, 13, 4), CHOOSE(MATCH( MID(D2084, 5, 3), {"Jan","Feb","Mar","Apr","May","Jun","Jul","Aug","Sep","Oct","Nov","Dec"}, 0), 1, 2, 3, 4, 5, 6, 7, 8, 9, 10, 11, 12), MID(D2084, 9, 2)), "yyyy-mm-dd")</f>
        <v>2003-04-26</v>
      </c>
      <c r="F2084" s="1" t="str">
        <f t="shared" si="225"/>
        <v>03:53:00</v>
      </c>
      <c r="G2084" s="9" t="str">
        <f t="shared" si="226"/>
        <v>April</v>
      </c>
      <c r="H2084" s="5" t="str">
        <f t="shared" si="227"/>
        <v>2003</v>
      </c>
      <c r="I2084" s="1" t="s">
        <v>4321</v>
      </c>
      <c r="J2084" s="1" t="str">
        <f t="shared" si="228"/>
        <v xml:space="preserve">Soyuz FG </v>
      </c>
      <c r="K2084" s="1" t="str">
        <f t="shared" si="229"/>
        <v>Soyuz TMA-2</v>
      </c>
      <c r="L2084" s="1" t="s">
        <v>346</v>
      </c>
      <c r="M2084" s="1"/>
      <c r="N2084" s="1">
        <f t="shared" si="230"/>
        <v>0</v>
      </c>
      <c r="O2084" s="1" t="s">
        <v>9</v>
      </c>
    </row>
    <row r="2085" spans="1:15" x14ac:dyDescent="0.3">
      <c r="A2085" s="1" t="s">
        <v>129</v>
      </c>
      <c r="B2085" s="1" t="s">
        <v>565</v>
      </c>
      <c r="C2085" s="1" t="str">
        <f t="shared" si="224"/>
        <v>Kazakhstan</v>
      </c>
      <c r="D2085" s="1" t="s">
        <v>4322</v>
      </c>
      <c r="E2085" s="7" t="str">
        <f>TEXT(DATE(MID(D2085, 13, 4), CHOOSE(MATCH( MID(D2085, 5, 3), {"Jan","Feb","Mar","Apr","May","Jun","Jul","Aug","Sep","Oct","Nov","Dec"}, 0), 1, 2, 3, 4, 5, 6, 7, 8, 9, 10, 11, 12), MID(D2085, 9, 2)), "yyyy-mm-dd")</f>
        <v>2003-04-24</v>
      </c>
      <c r="F2085" s="1" t="str">
        <f t="shared" si="225"/>
        <v>04:23:00</v>
      </c>
      <c r="G2085" s="9" t="str">
        <f t="shared" si="226"/>
        <v>April</v>
      </c>
      <c r="H2085" s="5" t="str">
        <f t="shared" si="227"/>
        <v>2003</v>
      </c>
      <c r="I2085" s="1" t="s">
        <v>4323</v>
      </c>
      <c r="J2085" s="1" t="str">
        <f t="shared" si="228"/>
        <v xml:space="preserve">Proton K/Block-DM-2 </v>
      </c>
      <c r="K2085" s="1" t="str">
        <f t="shared" si="229"/>
        <v>Cosmos 2397</v>
      </c>
      <c r="L2085" s="1" t="s">
        <v>346</v>
      </c>
      <c r="M2085" s="1"/>
      <c r="N2085" s="1">
        <f t="shared" si="230"/>
        <v>0</v>
      </c>
      <c r="O2085" s="1" t="s">
        <v>9</v>
      </c>
    </row>
    <row r="2086" spans="1:15" x14ac:dyDescent="0.3">
      <c r="A2086" s="1" t="s">
        <v>1623</v>
      </c>
      <c r="B2086" s="1" t="s">
        <v>4092</v>
      </c>
      <c r="C2086" s="1" t="str">
        <f t="shared" si="224"/>
        <v>USA</v>
      </c>
      <c r="D2086" s="1" t="s">
        <v>4324</v>
      </c>
      <c r="E2086" s="7" t="str">
        <f>TEXT(DATE(MID(D2086, 13, 4), CHOOSE(MATCH( MID(D2086, 5, 3), {"Jan","Feb","Mar","Apr","May","Jun","Jul","Aug","Sep","Oct","Nov","Dec"}, 0), 1, 2, 3, 4, 5, 6, 7, 8, 9, 10, 11, 12), MID(D2086, 9, 2)), "yyyy-mm-dd")</f>
        <v>2003-04-12</v>
      </c>
      <c r="F2086" s="1" t="str">
        <f t="shared" si="225"/>
        <v>00:47:00</v>
      </c>
      <c r="G2086" s="9" t="str">
        <f t="shared" si="226"/>
        <v>April</v>
      </c>
      <c r="H2086" s="5" t="str">
        <f t="shared" si="227"/>
        <v>2003</v>
      </c>
      <c r="I2086" s="1" t="s">
        <v>4325</v>
      </c>
      <c r="J2086" s="1" t="str">
        <f t="shared" si="228"/>
        <v xml:space="preserve">Atlas IIIB </v>
      </c>
      <c r="K2086" s="1" t="str">
        <f t="shared" si="229"/>
        <v>AsiaSat 4</v>
      </c>
      <c r="L2086" s="1" t="s">
        <v>346</v>
      </c>
      <c r="M2086" s="1"/>
      <c r="N2086" s="1">
        <f t="shared" si="230"/>
        <v>0</v>
      </c>
      <c r="O2086" s="1" t="s">
        <v>9</v>
      </c>
    </row>
    <row r="2087" spans="1:15" x14ac:dyDescent="0.3">
      <c r="A2087" s="1" t="s">
        <v>233</v>
      </c>
      <c r="B2087" s="1" t="s">
        <v>379</v>
      </c>
      <c r="C2087" s="1" t="str">
        <f t="shared" si="224"/>
        <v>France</v>
      </c>
      <c r="D2087" s="1" t="s">
        <v>4326</v>
      </c>
      <c r="E2087" s="7" t="str">
        <f>TEXT(DATE(MID(D2087, 13, 4), CHOOSE(MATCH( MID(D2087, 5, 3), {"Jan","Feb","Mar","Apr","May","Jun","Jul","Aug","Sep","Oct","Nov","Dec"}, 0), 1, 2, 3, 4, 5, 6, 7, 8, 9, 10, 11, 12), MID(D2087, 9, 2)), "yyyy-mm-dd")</f>
        <v>2003-04-09</v>
      </c>
      <c r="F2087" s="1" t="str">
        <f t="shared" si="225"/>
        <v>22:52:00</v>
      </c>
      <c r="G2087" s="9" t="str">
        <f t="shared" si="226"/>
        <v>April</v>
      </c>
      <c r="H2087" s="5" t="str">
        <f t="shared" si="227"/>
        <v>2003</v>
      </c>
      <c r="I2087" s="1" t="s">
        <v>4327</v>
      </c>
      <c r="J2087" s="1" t="str">
        <f t="shared" si="228"/>
        <v xml:space="preserve">Ariane 5 G </v>
      </c>
      <c r="K2087" s="1" t="str">
        <f t="shared" si="229"/>
        <v>INSAT-3A &amp; Galaxy 12</v>
      </c>
      <c r="L2087" s="1" t="s">
        <v>346</v>
      </c>
      <c r="M2087" s="1"/>
      <c r="N2087" s="1">
        <f t="shared" si="230"/>
        <v>0</v>
      </c>
      <c r="O2087" s="1" t="s">
        <v>9</v>
      </c>
    </row>
    <row r="2088" spans="1:15" x14ac:dyDescent="0.3">
      <c r="A2088" s="1" t="s">
        <v>4005</v>
      </c>
      <c r="B2088" s="1" t="s">
        <v>11</v>
      </c>
      <c r="C2088" s="1" t="str">
        <f t="shared" si="224"/>
        <v>USA</v>
      </c>
      <c r="D2088" s="1" t="s">
        <v>4328</v>
      </c>
      <c r="E2088" s="7" t="str">
        <f>TEXT(DATE(MID(D2088, 13, 4), CHOOSE(MATCH( MID(D2088, 5, 3), {"Jan","Feb","Mar","Apr","May","Jun","Jul","Aug","Sep","Oct","Nov","Dec"}, 0), 1, 2, 3, 4, 5, 6, 7, 8, 9, 10, 11, 12), MID(D2088, 9, 2)), "yyyy-mm-dd")</f>
        <v>2003-04-08</v>
      </c>
      <c r="F2088" s="1" t="str">
        <f t="shared" si="225"/>
        <v>13:43:00</v>
      </c>
      <c r="G2088" s="9" t="str">
        <f t="shared" si="226"/>
        <v>April</v>
      </c>
      <c r="H2088" s="5" t="str">
        <f t="shared" si="227"/>
        <v>2003</v>
      </c>
      <c r="I2088" s="1" t="s">
        <v>4329</v>
      </c>
      <c r="J2088" s="1" t="str">
        <f t="shared" si="228"/>
        <v xml:space="preserve">Titan IV(401)B </v>
      </c>
      <c r="K2088" s="1" t="str">
        <f t="shared" si="229"/>
        <v>Milstar DFS-6</v>
      </c>
      <c r="L2088" s="1" t="s">
        <v>346</v>
      </c>
      <c r="M2088" s="1"/>
      <c r="N2088" s="1">
        <f t="shared" si="230"/>
        <v>0</v>
      </c>
      <c r="O2088" s="1" t="s">
        <v>9</v>
      </c>
    </row>
    <row r="2089" spans="1:15" x14ac:dyDescent="0.3">
      <c r="A2089" s="1" t="s">
        <v>4</v>
      </c>
      <c r="B2089" s="1" t="s">
        <v>3038</v>
      </c>
      <c r="C2089" s="1" t="str">
        <f t="shared" si="224"/>
        <v>Russia</v>
      </c>
      <c r="D2089" s="1" t="s">
        <v>4330</v>
      </c>
      <c r="E2089" s="7" t="str">
        <f>TEXT(DATE(MID(D2089, 13, 4), CHOOSE(MATCH( MID(D2089, 5, 3), {"Jan","Feb","Mar","Apr","May","Jun","Jul","Aug","Sep","Oct","Nov","Dec"}, 0), 1, 2, 3, 4, 5, 6, 7, 8, 9, 10, 11, 12), MID(D2089, 9, 2)), "yyyy-mm-dd")</f>
        <v>2003-04-02</v>
      </c>
      <c r="F2089" s="1" t="str">
        <f t="shared" si="225"/>
        <v>01:53:00</v>
      </c>
      <c r="G2089" s="9" t="str">
        <f t="shared" si="226"/>
        <v>April</v>
      </c>
      <c r="H2089" s="5" t="str">
        <f t="shared" si="227"/>
        <v>2003</v>
      </c>
      <c r="I2089" s="1" t="s">
        <v>4331</v>
      </c>
      <c r="J2089" s="1" t="str">
        <f t="shared" si="228"/>
        <v xml:space="preserve">Molniya-M /Block ML </v>
      </c>
      <c r="K2089" s="1" t="str">
        <f t="shared" si="229"/>
        <v>Molniya-1T nÂ°172</v>
      </c>
      <c r="L2089" s="1" t="s">
        <v>346</v>
      </c>
      <c r="M2089" s="1"/>
      <c r="N2089" s="1">
        <f t="shared" si="230"/>
        <v>0</v>
      </c>
      <c r="O2089" s="1" t="s">
        <v>9</v>
      </c>
    </row>
    <row r="2090" spans="1:15" x14ac:dyDescent="0.3">
      <c r="A2090" s="1" t="s">
        <v>3868</v>
      </c>
      <c r="B2090" s="1" t="s">
        <v>3478</v>
      </c>
      <c r="C2090" s="1" t="str">
        <f t="shared" si="224"/>
        <v>USA</v>
      </c>
      <c r="D2090" s="1" t="s">
        <v>4332</v>
      </c>
      <c r="E2090" s="7" t="str">
        <f>TEXT(DATE(MID(D2090, 13, 4), CHOOSE(MATCH( MID(D2090, 5, 3), {"Jan","Feb","Mar","Apr","May","Jun","Jul","Aug","Sep","Oct","Nov","Dec"}, 0), 1, 2, 3, 4, 5, 6, 7, 8, 9, 10, 11, 12), MID(D2090, 9, 2)), "yyyy-mm-dd")</f>
        <v>2003-03-31</v>
      </c>
      <c r="F2090" s="1" t="str">
        <f t="shared" si="225"/>
        <v>22:09:00</v>
      </c>
      <c r="G2090" s="9" t="str">
        <f t="shared" si="226"/>
        <v>March</v>
      </c>
      <c r="H2090" s="5" t="str">
        <f t="shared" si="227"/>
        <v>2003</v>
      </c>
      <c r="I2090" s="1" t="s">
        <v>4333</v>
      </c>
      <c r="J2090" s="1" t="str">
        <f t="shared" si="228"/>
        <v xml:space="preserve">Delta II 7925 </v>
      </c>
      <c r="K2090" s="1" t="str">
        <f t="shared" si="229"/>
        <v>GPS IIR-9</v>
      </c>
      <c r="L2090" s="1" t="s">
        <v>346</v>
      </c>
      <c r="M2090" s="1"/>
      <c r="N2090" s="1">
        <f t="shared" si="230"/>
        <v>0</v>
      </c>
      <c r="O2090" s="1" t="s">
        <v>9</v>
      </c>
    </row>
    <row r="2091" spans="1:15" x14ac:dyDescent="0.3">
      <c r="A2091" s="1" t="s">
        <v>60</v>
      </c>
      <c r="B2091" s="1" t="s">
        <v>61</v>
      </c>
      <c r="C2091" s="1" t="str">
        <f t="shared" si="224"/>
        <v>Japan</v>
      </c>
      <c r="D2091" s="1" t="s">
        <v>4334</v>
      </c>
      <c r="E2091" s="7" t="str">
        <f>TEXT(DATE(MID(D2091, 13, 4), CHOOSE(MATCH( MID(D2091, 5, 3), {"Jan","Feb","Mar","Apr","May","Jun","Jul","Aug","Sep","Oct","Nov","Dec"}, 0), 1, 2, 3, 4, 5, 6, 7, 8, 9, 10, 11, 12), MID(D2091, 9, 2)), "yyyy-mm-dd")</f>
        <v>2003-03-28</v>
      </c>
      <c r="F2091" s="1" t="str">
        <f t="shared" si="225"/>
        <v>01:27:00</v>
      </c>
      <c r="G2091" s="9" t="str">
        <f t="shared" si="226"/>
        <v>March</v>
      </c>
      <c r="H2091" s="5" t="str">
        <f t="shared" si="227"/>
        <v>2003</v>
      </c>
      <c r="I2091" s="1" t="s">
        <v>4335</v>
      </c>
      <c r="J2091" s="1" t="str">
        <f t="shared" si="228"/>
        <v xml:space="preserve">H-IIA 2024 </v>
      </c>
      <c r="K2091" s="1" t="str">
        <f t="shared" si="229"/>
        <v>IGS-Optical 1, IGS-Radar 1</v>
      </c>
      <c r="L2091" s="1" t="s">
        <v>346</v>
      </c>
      <c r="M2091" s="1"/>
      <c r="N2091" s="1">
        <f t="shared" si="230"/>
        <v>0</v>
      </c>
      <c r="O2091" s="1" t="s">
        <v>9</v>
      </c>
    </row>
    <row r="2092" spans="1:15" x14ac:dyDescent="0.3">
      <c r="A2092" s="1" t="s">
        <v>3868</v>
      </c>
      <c r="B2092" s="1" t="s">
        <v>390</v>
      </c>
      <c r="C2092" s="1" t="str">
        <f t="shared" si="224"/>
        <v>USA</v>
      </c>
      <c r="D2092" s="1" t="s">
        <v>4336</v>
      </c>
      <c r="E2092" s="7" t="str">
        <f>TEXT(DATE(MID(D2092, 13, 4), CHOOSE(MATCH( MID(D2092, 5, 3), {"Jan","Feb","Mar","Apr","May","Jun","Jul","Aug","Sep","Oct","Nov","Dec"}, 0), 1, 2, 3, 4, 5, 6, 7, 8, 9, 10, 11, 12), MID(D2092, 9, 2)), "yyyy-mm-dd")</f>
        <v>2003-03-11</v>
      </c>
      <c r="F2092" s="1" t="str">
        <f t="shared" si="225"/>
        <v>00:59:00</v>
      </c>
      <c r="G2092" s="9" t="str">
        <f t="shared" si="226"/>
        <v>March</v>
      </c>
      <c r="H2092" s="5" t="str">
        <f t="shared" si="227"/>
        <v>2003</v>
      </c>
      <c r="I2092" s="1" t="s">
        <v>4337</v>
      </c>
      <c r="J2092" s="1" t="str">
        <f t="shared" si="228"/>
        <v xml:space="preserve">Delta IV Medium </v>
      </c>
      <c r="K2092" s="1" t="str">
        <f t="shared" si="229"/>
        <v>DSCS-3 A3</v>
      </c>
      <c r="L2092" s="1" t="s">
        <v>346</v>
      </c>
      <c r="M2092" s="1">
        <v>133</v>
      </c>
      <c r="N2092" s="1">
        <f t="shared" si="230"/>
        <v>11039</v>
      </c>
      <c r="O2092" s="1" t="s">
        <v>9</v>
      </c>
    </row>
    <row r="2093" spans="1:15" x14ac:dyDescent="0.3">
      <c r="A2093" s="1" t="s">
        <v>233</v>
      </c>
      <c r="B2093" s="1" t="s">
        <v>4338</v>
      </c>
      <c r="C2093" s="1" t="str">
        <f t="shared" si="224"/>
        <v>France</v>
      </c>
      <c r="D2093" s="1" t="s">
        <v>4339</v>
      </c>
      <c r="E2093" s="7" t="str">
        <f>TEXT(DATE(MID(D2093, 13, 4), CHOOSE(MATCH( MID(D2093, 5, 3), {"Jan","Feb","Mar","Apr","May","Jun","Jul","Aug","Sep","Oct","Nov","Dec"}, 0), 1, 2, 3, 4, 5, 6, 7, 8, 9, 10, 11, 12), MID(D2093, 9, 2)), "yyyy-mm-dd")</f>
        <v>2003-02-15</v>
      </c>
      <c r="F2093" s="1" t="str">
        <f t="shared" si="225"/>
        <v>07:00:00</v>
      </c>
      <c r="G2093" s="9" t="str">
        <f t="shared" si="226"/>
        <v>February</v>
      </c>
      <c r="H2093" s="5" t="str">
        <f t="shared" si="227"/>
        <v>2003</v>
      </c>
      <c r="I2093" s="1" t="s">
        <v>4340</v>
      </c>
      <c r="J2093" s="1" t="str">
        <f t="shared" si="228"/>
        <v xml:space="preserve">Ariane 44L </v>
      </c>
      <c r="K2093" s="1" t="str">
        <f t="shared" si="229"/>
        <v>Intelsat 907</v>
      </c>
      <c r="L2093" s="1" t="s">
        <v>346</v>
      </c>
      <c r="M2093" s="1"/>
      <c r="N2093" s="1">
        <f t="shared" si="230"/>
        <v>0</v>
      </c>
      <c r="O2093" s="1" t="s">
        <v>9</v>
      </c>
    </row>
    <row r="2094" spans="1:15" x14ac:dyDescent="0.3">
      <c r="A2094" s="1" t="s">
        <v>129</v>
      </c>
      <c r="B2094" s="1" t="s">
        <v>1630</v>
      </c>
      <c r="C2094" s="1" t="str">
        <f t="shared" si="224"/>
        <v>Kazakhstan</v>
      </c>
      <c r="D2094" s="1" t="s">
        <v>4341</v>
      </c>
      <c r="E2094" s="7" t="str">
        <f>TEXT(DATE(MID(D2094, 13, 4), CHOOSE(MATCH( MID(D2094, 5, 3), {"Jan","Feb","Mar","Apr","May","Jun","Jul","Aug","Sep","Oct","Nov","Dec"}, 0), 1, 2, 3, 4, 5, 6, 7, 8, 9, 10, 11, 12), MID(D2094, 9, 2)), "yyyy-mm-dd")</f>
        <v>2003-02-02</v>
      </c>
      <c r="F2094" s="1" t="str">
        <f t="shared" si="225"/>
        <v>12:59:00</v>
      </c>
      <c r="G2094" s="9" t="str">
        <f t="shared" si="226"/>
        <v>February</v>
      </c>
      <c r="H2094" s="5" t="str">
        <f t="shared" si="227"/>
        <v>2003</v>
      </c>
      <c r="I2094" s="1" t="s">
        <v>4342</v>
      </c>
      <c r="J2094" s="1" t="str">
        <f t="shared" si="228"/>
        <v xml:space="preserve">Soyuz U </v>
      </c>
      <c r="K2094" s="1" t="str">
        <f t="shared" si="229"/>
        <v>Progress M-47</v>
      </c>
      <c r="L2094" s="1" t="s">
        <v>346</v>
      </c>
      <c r="M2094" s="1">
        <v>20</v>
      </c>
      <c r="N2094" s="1">
        <f t="shared" si="230"/>
        <v>1660</v>
      </c>
      <c r="O2094" s="1" t="s">
        <v>9</v>
      </c>
    </row>
    <row r="2095" spans="1:15" x14ac:dyDescent="0.3">
      <c r="A2095" s="1" t="s">
        <v>3868</v>
      </c>
      <c r="B2095" s="1" t="s">
        <v>3160</v>
      </c>
      <c r="C2095" s="1" t="str">
        <f t="shared" si="224"/>
        <v>USA</v>
      </c>
      <c r="D2095" s="1" t="s">
        <v>4343</v>
      </c>
      <c r="E2095" s="7" t="str">
        <f>TEXT(DATE(MID(D2095, 13, 4), CHOOSE(MATCH( MID(D2095, 5, 3), {"Jan","Feb","Mar","Apr","May","Jun","Jul","Aug","Sep","Oct","Nov","Dec"}, 0), 1, 2, 3, 4, 5, 6, 7, 8, 9, 10, 11, 12), MID(D2095, 9, 2)), "yyyy-mm-dd")</f>
        <v>2003-01-29</v>
      </c>
      <c r="F2095" s="1" t="str">
        <f t="shared" si="225"/>
        <v>18:06:00</v>
      </c>
      <c r="G2095" s="9" t="str">
        <f t="shared" si="226"/>
        <v>January</v>
      </c>
      <c r="H2095" s="5" t="str">
        <f t="shared" si="227"/>
        <v>2003</v>
      </c>
      <c r="I2095" s="1" t="s">
        <v>4344</v>
      </c>
      <c r="J2095" s="1" t="str">
        <f t="shared" si="228"/>
        <v xml:space="preserve">Delta II 7925 </v>
      </c>
      <c r="K2095" s="1" t="str">
        <f t="shared" si="229"/>
        <v>GPS IIR-8</v>
      </c>
      <c r="L2095" s="1" t="s">
        <v>346</v>
      </c>
      <c r="M2095" s="1"/>
      <c r="N2095" s="1">
        <f t="shared" si="230"/>
        <v>0</v>
      </c>
      <c r="O2095" s="1" t="s">
        <v>9</v>
      </c>
    </row>
    <row r="2096" spans="1:15" x14ac:dyDescent="0.3">
      <c r="A2096" s="1" t="s">
        <v>342</v>
      </c>
      <c r="B2096" s="1" t="s">
        <v>1620</v>
      </c>
      <c r="C2096" s="1" t="str">
        <f t="shared" si="224"/>
        <v>USA</v>
      </c>
      <c r="D2096" s="1" t="s">
        <v>4345</v>
      </c>
      <c r="E2096" s="7" t="str">
        <f>TEXT(DATE(MID(D2096, 13, 4), CHOOSE(MATCH( MID(D2096, 5, 3), {"Jan","Feb","Mar","Apr","May","Jun","Jul","Aug","Sep","Oct","Nov","Dec"}, 0), 1, 2, 3, 4, 5, 6, 7, 8, 9, 10, 11, 12), MID(D2096, 9, 2)), "yyyy-mm-dd")</f>
        <v>2003-01-25</v>
      </c>
      <c r="F2096" s="1" t="str">
        <f t="shared" si="225"/>
        <v>20:13:00</v>
      </c>
      <c r="G2096" s="9" t="str">
        <f t="shared" si="226"/>
        <v>January</v>
      </c>
      <c r="H2096" s="5" t="str">
        <f t="shared" si="227"/>
        <v>2003</v>
      </c>
      <c r="I2096" s="1" t="s">
        <v>4346</v>
      </c>
      <c r="J2096" s="1" t="str">
        <f t="shared" si="228"/>
        <v xml:space="preserve">Pegasus XL </v>
      </c>
      <c r="K2096" s="1" t="str">
        <f t="shared" si="229"/>
        <v>SORCE</v>
      </c>
      <c r="L2096" s="1" t="s">
        <v>8</v>
      </c>
      <c r="M2096" s="1">
        <v>40</v>
      </c>
      <c r="N2096" s="1">
        <f t="shared" si="230"/>
        <v>3320</v>
      </c>
      <c r="O2096" s="1" t="s">
        <v>9</v>
      </c>
    </row>
    <row r="2097" spans="1:15" x14ac:dyDescent="0.3">
      <c r="A2097" s="1" t="s">
        <v>657</v>
      </c>
      <c r="B2097" s="1" t="s">
        <v>30</v>
      </c>
      <c r="C2097" s="1" t="str">
        <f t="shared" si="224"/>
        <v>USA</v>
      </c>
      <c r="D2097" s="1" t="s">
        <v>4347</v>
      </c>
      <c r="E2097" s="7" t="str">
        <f>TEXT(DATE(MID(D2097, 13, 4), CHOOSE(MATCH( MID(D2097, 5, 3), {"Jan","Feb","Mar","Apr","May","Jun","Jul","Aug","Sep","Oct","Nov","Dec"}, 0), 1, 2, 3, 4, 5, 6, 7, 8, 9, 10, 11, 12), MID(D2097, 9, 2)), "yyyy-mm-dd")</f>
        <v>2003-01-16</v>
      </c>
      <c r="F2097" s="1" t="str">
        <f t="shared" si="225"/>
        <v>15:39:00</v>
      </c>
      <c r="G2097" s="9" t="str">
        <f t="shared" si="226"/>
        <v>January</v>
      </c>
      <c r="H2097" s="5" t="str">
        <f t="shared" si="227"/>
        <v>2003</v>
      </c>
      <c r="I2097" s="1" t="s">
        <v>4348</v>
      </c>
      <c r="J2097" s="1" t="str">
        <f t="shared" si="228"/>
        <v xml:space="preserve">Space Shuttle Columbia </v>
      </c>
      <c r="K2097" s="1" t="str">
        <f t="shared" si="229"/>
        <v>STS-107</v>
      </c>
      <c r="L2097" s="1" t="s">
        <v>346</v>
      </c>
      <c r="M2097" s="1">
        <v>450</v>
      </c>
      <c r="N2097" s="1">
        <f t="shared" si="230"/>
        <v>37350</v>
      </c>
      <c r="O2097" s="1" t="s">
        <v>257</v>
      </c>
    </row>
    <row r="2098" spans="1:15" x14ac:dyDescent="0.3">
      <c r="A2098" s="1" t="s">
        <v>3868</v>
      </c>
      <c r="B2098" s="1" t="s">
        <v>114</v>
      </c>
      <c r="C2098" s="1" t="str">
        <f t="shared" si="224"/>
        <v>USA</v>
      </c>
      <c r="D2098" s="1" t="s">
        <v>4349</v>
      </c>
      <c r="E2098" s="7" t="str">
        <f>TEXT(DATE(MID(D2098, 13, 4), CHOOSE(MATCH( MID(D2098, 5, 3), {"Jan","Feb","Mar","Apr","May","Jun","Jul","Aug","Sep","Oct","Nov","Dec"}, 0), 1, 2, 3, 4, 5, 6, 7, 8, 9, 10, 11, 12), MID(D2098, 9, 2)), "yyyy-mm-dd")</f>
        <v>2003-01-13</v>
      </c>
      <c r="F2098" s="1" t="str">
        <f t="shared" si="225"/>
        <v>00:45:00</v>
      </c>
      <c r="G2098" s="9" t="str">
        <f t="shared" si="226"/>
        <v>January</v>
      </c>
      <c r="H2098" s="5" t="str">
        <f t="shared" si="227"/>
        <v>2003</v>
      </c>
      <c r="I2098" s="1" t="s">
        <v>4350</v>
      </c>
      <c r="J2098" s="1" t="str">
        <f t="shared" si="228"/>
        <v xml:space="preserve">Delta II 7320-10C </v>
      </c>
      <c r="K2098" s="1" t="str">
        <f t="shared" si="229"/>
        <v>ICESat / CHIPSat</v>
      </c>
      <c r="L2098" s="1" t="s">
        <v>346</v>
      </c>
      <c r="M2098" s="1"/>
      <c r="N2098" s="1">
        <f t="shared" si="230"/>
        <v>0</v>
      </c>
      <c r="O2098" s="1" t="s">
        <v>9</v>
      </c>
    </row>
    <row r="2099" spans="1:15" x14ac:dyDescent="0.3">
      <c r="A2099" s="1" t="s">
        <v>4005</v>
      </c>
      <c r="B2099" s="1" t="s">
        <v>4249</v>
      </c>
      <c r="C2099" s="1" t="str">
        <f t="shared" si="224"/>
        <v>USA</v>
      </c>
      <c r="D2099" s="1" t="s">
        <v>4351</v>
      </c>
      <c r="E2099" s="7" t="str">
        <f>TEXT(DATE(MID(D2099, 13, 4), CHOOSE(MATCH( MID(D2099, 5, 3), {"Jan","Feb","Mar","Apr","May","Jun","Jul","Aug","Sep","Oct","Nov","Dec"}, 0), 1, 2, 3, 4, 5, 6, 7, 8, 9, 10, 11, 12), MID(D2099, 9, 2)), "yyyy-mm-dd")</f>
        <v>2003-01-06</v>
      </c>
      <c r="F2099" s="1" t="str">
        <f t="shared" si="225"/>
        <v>14:19:00</v>
      </c>
      <c r="G2099" s="9" t="str">
        <f t="shared" si="226"/>
        <v>January</v>
      </c>
      <c r="H2099" s="5" t="str">
        <f t="shared" si="227"/>
        <v>2003</v>
      </c>
      <c r="I2099" s="1" t="s">
        <v>4352</v>
      </c>
      <c r="J2099" s="1" t="str">
        <f t="shared" si="228"/>
        <v xml:space="preserve">Titan II(23)G </v>
      </c>
      <c r="K2099" s="1" t="str">
        <f t="shared" si="229"/>
        <v>Coriolis</v>
      </c>
      <c r="L2099" s="1" t="s">
        <v>346</v>
      </c>
      <c r="M2099" s="1">
        <v>35</v>
      </c>
      <c r="N2099" s="1">
        <f t="shared" si="230"/>
        <v>2905</v>
      </c>
      <c r="O2099" s="1" t="s">
        <v>9</v>
      </c>
    </row>
    <row r="2100" spans="1:15" x14ac:dyDescent="0.3">
      <c r="A2100" s="1" t="s">
        <v>1623</v>
      </c>
      <c r="B2100" s="1" t="s">
        <v>565</v>
      </c>
      <c r="C2100" s="1" t="str">
        <f t="shared" si="224"/>
        <v>Kazakhstan</v>
      </c>
      <c r="D2100" s="1" t="s">
        <v>4353</v>
      </c>
      <c r="E2100" s="7" t="str">
        <f>TEXT(DATE(MID(D2100, 13, 4), CHOOSE(MATCH( MID(D2100, 5, 3), {"Jan","Feb","Mar","Apr","May","Jun","Jul","Aug","Sep","Oct","Nov","Dec"}, 0), 1, 2, 3, 4, 5, 6, 7, 8, 9, 10, 11, 12), MID(D2100, 9, 2)), "yyyy-mm-dd")</f>
        <v>2002-12-29</v>
      </c>
      <c r="F2100" s="1" t="str">
        <f t="shared" si="225"/>
        <v>23:16:00</v>
      </c>
      <c r="G2100" s="9" t="str">
        <f t="shared" si="226"/>
        <v>December</v>
      </c>
      <c r="H2100" s="5" t="str">
        <f t="shared" si="227"/>
        <v>2002</v>
      </c>
      <c r="I2100" s="1" t="s">
        <v>4354</v>
      </c>
      <c r="J2100" s="1" t="str">
        <f t="shared" si="228"/>
        <v xml:space="preserve">Proton-M/Briz-M </v>
      </c>
      <c r="K2100" s="1" t="str">
        <f t="shared" si="229"/>
        <v>Nimiq-2</v>
      </c>
      <c r="L2100" s="1" t="s">
        <v>8</v>
      </c>
      <c r="M2100" s="1">
        <v>65</v>
      </c>
      <c r="N2100" s="1">
        <f t="shared" si="230"/>
        <v>5395</v>
      </c>
      <c r="O2100" s="1" t="s">
        <v>9</v>
      </c>
    </row>
    <row r="2101" spans="1:15" x14ac:dyDescent="0.3">
      <c r="A2101" s="1" t="s">
        <v>14</v>
      </c>
      <c r="B2101" s="1" t="s">
        <v>138</v>
      </c>
      <c r="C2101" s="1" t="str">
        <f t="shared" si="224"/>
        <v>China</v>
      </c>
      <c r="D2101" s="1" t="s">
        <v>4355</v>
      </c>
      <c r="E2101" s="7" t="str">
        <f>TEXT(DATE(MID(D2101, 13, 4), CHOOSE(MATCH( MID(D2101, 5, 3), {"Jan","Feb","Mar","Apr","May","Jun","Jul","Aug","Sep","Oct","Nov","Dec"}, 0), 1, 2, 3, 4, 5, 6, 7, 8, 9, 10, 11, 12), MID(D2101, 9, 2)), "yyyy-mm-dd")</f>
        <v>2002-12-29</v>
      </c>
      <c r="F2101" s="1" t="str">
        <f t="shared" si="225"/>
        <v>16:40:00</v>
      </c>
      <c r="G2101" s="9" t="str">
        <f t="shared" si="226"/>
        <v>December</v>
      </c>
      <c r="H2101" s="5" t="str">
        <f t="shared" si="227"/>
        <v>2002</v>
      </c>
      <c r="I2101" s="1" t="s">
        <v>4356</v>
      </c>
      <c r="J2101" s="1" t="str">
        <f t="shared" si="228"/>
        <v xml:space="preserve">Long March 2F </v>
      </c>
      <c r="K2101" s="1" t="str">
        <f t="shared" si="229"/>
        <v>Shenzhou 4</v>
      </c>
      <c r="L2101" s="1" t="s">
        <v>346</v>
      </c>
      <c r="M2101" s="1"/>
      <c r="N2101" s="1">
        <f t="shared" si="230"/>
        <v>0</v>
      </c>
      <c r="O2101" s="1" t="s">
        <v>9</v>
      </c>
    </row>
    <row r="2102" spans="1:15" x14ac:dyDescent="0.3">
      <c r="A2102" s="1" t="s">
        <v>129</v>
      </c>
      <c r="B2102" s="1" t="s">
        <v>4200</v>
      </c>
      <c r="C2102" s="1" t="str">
        <f t="shared" si="224"/>
        <v>Kazakhstan</v>
      </c>
      <c r="D2102" s="1" t="s">
        <v>4357</v>
      </c>
      <c r="E2102" s="7" t="str">
        <f>TEXT(DATE(MID(D2102, 13, 4), CHOOSE(MATCH( MID(D2102, 5, 3), {"Jan","Feb","Mar","Apr","May","Jun","Jul","Aug","Sep","Oct","Nov","Dec"}, 0), 1, 2, 3, 4, 5, 6, 7, 8, 9, 10, 11, 12), MID(D2102, 9, 2)), "yyyy-mm-dd")</f>
        <v>2002-12-25</v>
      </c>
      <c r="F2102" s="1" t="str">
        <f t="shared" si="225"/>
        <v>07:37:00</v>
      </c>
      <c r="G2102" s="9" t="str">
        <f t="shared" si="226"/>
        <v>December</v>
      </c>
      <c r="H2102" s="5" t="str">
        <f t="shared" si="227"/>
        <v>2002</v>
      </c>
      <c r="I2102" s="1" t="s">
        <v>4358</v>
      </c>
      <c r="J2102" s="1" t="str">
        <f t="shared" si="228"/>
        <v xml:space="preserve">Proton-K/Block DM-2M </v>
      </c>
      <c r="K2102" s="1" t="str">
        <f t="shared" si="229"/>
        <v>Cosmos 2394, 2395 &amp; 2396</v>
      </c>
      <c r="L2102" s="1" t="s">
        <v>346</v>
      </c>
      <c r="M2102" s="1"/>
      <c r="N2102" s="1">
        <f t="shared" si="230"/>
        <v>0</v>
      </c>
      <c r="O2102" s="1" t="s">
        <v>9</v>
      </c>
    </row>
    <row r="2103" spans="1:15" x14ac:dyDescent="0.3">
      <c r="A2103" s="1" t="s">
        <v>4</v>
      </c>
      <c r="B2103" s="1" t="s">
        <v>3038</v>
      </c>
      <c r="C2103" s="1" t="str">
        <f t="shared" si="224"/>
        <v>Russia</v>
      </c>
      <c r="D2103" s="1" t="s">
        <v>4359</v>
      </c>
      <c r="E2103" s="7" t="str">
        <f>TEXT(DATE(MID(D2103, 13, 4), CHOOSE(MATCH( MID(D2103, 5, 3), {"Jan","Feb","Mar","Apr","May","Jun","Jul","Aug","Sep","Oct","Nov","Dec"}, 0), 1, 2, 3, 4, 5, 6, 7, 8, 9, 10, 11, 12), MID(D2103, 9, 2)), "yyyy-mm-dd")</f>
        <v>2002-12-24</v>
      </c>
      <c r="F2103" s="1" t="str">
        <f t="shared" si="225"/>
        <v>12:20:00</v>
      </c>
      <c r="G2103" s="9" t="str">
        <f t="shared" si="226"/>
        <v>December</v>
      </c>
      <c r="H2103" s="5" t="str">
        <f t="shared" si="227"/>
        <v>2002</v>
      </c>
      <c r="I2103" s="1" t="s">
        <v>4360</v>
      </c>
      <c r="J2103" s="1" t="str">
        <f t="shared" si="228"/>
        <v xml:space="preserve">Molniya-M /Block 2BL </v>
      </c>
      <c r="K2103" s="1" t="str">
        <f t="shared" si="229"/>
        <v>Cosmos 2393</v>
      </c>
      <c r="L2103" s="1" t="s">
        <v>346</v>
      </c>
      <c r="M2103" s="1"/>
      <c r="N2103" s="1">
        <f t="shared" si="230"/>
        <v>0</v>
      </c>
      <c r="O2103" s="1" t="s">
        <v>9</v>
      </c>
    </row>
    <row r="2104" spans="1:15" x14ac:dyDescent="0.3">
      <c r="A2104" s="1" t="s">
        <v>2539</v>
      </c>
      <c r="B2104" s="1" t="s">
        <v>3344</v>
      </c>
      <c r="C2104" s="1" t="str">
        <f t="shared" si="224"/>
        <v>Kazakhstan</v>
      </c>
      <c r="D2104" s="1" t="s">
        <v>4361</v>
      </c>
      <c r="E2104" s="7" t="str">
        <f>TEXT(DATE(MID(D2104, 13, 4), CHOOSE(MATCH( MID(D2104, 5, 3), {"Jan","Feb","Mar","Apr","May","Jun","Jul","Aug","Sep","Oct","Nov","Dec"}, 0), 1, 2, 3, 4, 5, 6, 7, 8, 9, 10, 11, 12), MID(D2104, 9, 2)), "yyyy-mm-dd")</f>
        <v>2002-12-20</v>
      </c>
      <c r="F2104" s="1" t="str">
        <f t="shared" si="225"/>
        <v>17:00:00</v>
      </c>
      <c r="G2104" s="9" t="str">
        <f t="shared" si="226"/>
        <v>December</v>
      </c>
      <c r="H2104" s="5" t="str">
        <f t="shared" si="227"/>
        <v>2002</v>
      </c>
      <c r="I2104" s="1" t="s">
        <v>4362</v>
      </c>
      <c r="J2104" s="1" t="str">
        <f t="shared" si="228"/>
        <v xml:space="preserve">Dnepr </v>
      </c>
      <c r="K2104" s="1" t="str">
        <f t="shared" si="229"/>
        <v>Rubin 2 &amp; Others</v>
      </c>
      <c r="L2104" s="1" t="s">
        <v>346</v>
      </c>
      <c r="M2104" s="1">
        <v>29</v>
      </c>
      <c r="N2104" s="1">
        <f t="shared" si="230"/>
        <v>2407</v>
      </c>
      <c r="O2104" s="1" t="s">
        <v>9</v>
      </c>
    </row>
    <row r="2105" spans="1:15" x14ac:dyDescent="0.3">
      <c r="A2105" s="1" t="s">
        <v>233</v>
      </c>
      <c r="B2105" s="1" t="s">
        <v>4338</v>
      </c>
      <c r="C2105" s="1" t="str">
        <f t="shared" si="224"/>
        <v>France</v>
      </c>
      <c r="D2105" s="1" t="s">
        <v>4363</v>
      </c>
      <c r="E2105" s="7" t="str">
        <f>TEXT(DATE(MID(D2105, 13, 4), CHOOSE(MATCH( MID(D2105, 5, 3), {"Jan","Feb","Mar","Apr","May","Jun","Jul","Aug","Sep","Oct","Nov","Dec"}, 0), 1, 2, 3, 4, 5, 6, 7, 8, 9, 10, 11, 12), MID(D2105, 9, 2)), "yyyy-mm-dd")</f>
        <v>2002-12-17</v>
      </c>
      <c r="F2105" s="1" t="str">
        <f t="shared" si="225"/>
        <v>23:04:00</v>
      </c>
      <c r="G2105" s="9" t="str">
        <f t="shared" si="226"/>
        <v>December</v>
      </c>
      <c r="H2105" s="5" t="str">
        <f t="shared" si="227"/>
        <v>2002</v>
      </c>
      <c r="I2105" s="1" t="s">
        <v>4364</v>
      </c>
      <c r="J2105" s="1" t="str">
        <f t="shared" si="228"/>
        <v xml:space="preserve">Ariane 44L </v>
      </c>
      <c r="K2105" s="1" t="str">
        <f t="shared" si="229"/>
        <v>NSS-6</v>
      </c>
      <c r="L2105" s="1" t="s">
        <v>346</v>
      </c>
      <c r="M2105" s="1"/>
      <c r="N2105" s="1">
        <f t="shared" si="230"/>
        <v>0</v>
      </c>
      <c r="O2105" s="1" t="s">
        <v>9</v>
      </c>
    </row>
    <row r="2106" spans="1:15" x14ac:dyDescent="0.3">
      <c r="A2106" s="1" t="s">
        <v>60</v>
      </c>
      <c r="B2106" s="1" t="s">
        <v>61</v>
      </c>
      <c r="C2106" s="1" t="str">
        <f t="shared" si="224"/>
        <v>Japan</v>
      </c>
      <c r="D2106" s="1" t="s">
        <v>4365</v>
      </c>
      <c r="E2106" s="7" t="str">
        <f>TEXT(DATE(MID(D2106, 13, 4), CHOOSE(MATCH( MID(D2106, 5, 3), {"Jan","Feb","Mar","Apr","May","Jun","Jul","Aug","Sep","Oct","Nov","Dec"}, 0), 1, 2, 3, 4, 5, 6, 7, 8, 9, 10, 11, 12), MID(D2106, 9, 2)), "yyyy-mm-dd")</f>
        <v>2002-12-14</v>
      </c>
      <c r="F2106" s="1" t="str">
        <f t="shared" si="225"/>
        <v>01:31:00</v>
      </c>
      <c r="G2106" s="9" t="str">
        <f t="shared" si="226"/>
        <v>December</v>
      </c>
      <c r="H2106" s="5" t="str">
        <f t="shared" si="227"/>
        <v>2002</v>
      </c>
      <c r="I2106" s="1" t="s">
        <v>4366</v>
      </c>
      <c r="J2106" s="1" t="str">
        <f t="shared" si="228"/>
        <v xml:space="preserve">H-IIA 202 </v>
      </c>
      <c r="K2106" s="1" t="str">
        <f t="shared" si="229"/>
        <v>Midori 2, WEOS &amp; Others</v>
      </c>
      <c r="L2106" s="1" t="s">
        <v>8</v>
      </c>
      <c r="M2106" s="1">
        <v>90</v>
      </c>
      <c r="N2106" s="1">
        <f t="shared" si="230"/>
        <v>7470</v>
      </c>
      <c r="O2106" s="1" t="s">
        <v>9</v>
      </c>
    </row>
    <row r="2107" spans="1:15" x14ac:dyDescent="0.3">
      <c r="A2107" s="1" t="s">
        <v>233</v>
      </c>
      <c r="B2107" s="1" t="s">
        <v>379</v>
      </c>
      <c r="C2107" s="1" t="str">
        <f t="shared" si="224"/>
        <v>France</v>
      </c>
      <c r="D2107" s="1" t="s">
        <v>4367</v>
      </c>
      <c r="E2107" s="7" t="str">
        <f>TEXT(DATE(MID(D2107, 13, 4), CHOOSE(MATCH( MID(D2107, 5, 3), {"Jan","Feb","Mar","Apr","May","Jun","Jul","Aug","Sep","Oct","Nov","Dec"}, 0), 1, 2, 3, 4, 5, 6, 7, 8, 9, 10, 11, 12), MID(D2107, 9, 2)), "yyyy-mm-dd")</f>
        <v>2002-12-11</v>
      </c>
      <c r="F2107" s="1" t="str">
        <f t="shared" si="225"/>
        <v>22:22:00</v>
      </c>
      <c r="G2107" s="9" t="str">
        <f t="shared" si="226"/>
        <v>December</v>
      </c>
      <c r="H2107" s="5" t="str">
        <f t="shared" si="227"/>
        <v>2002</v>
      </c>
      <c r="I2107" s="1" t="s">
        <v>4368</v>
      </c>
      <c r="J2107" s="1" t="str">
        <f t="shared" si="228"/>
        <v xml:space="preserve">Ariane 5 ECA </v>
      </c>
      <c r="K2107" s="1" t="str">
        <f t="shared" si="229"/>
        <v>Hot Bird 7, Stentor &amp; MFD-A/B</v>
      </c>
      <c r="L2107" s="1" t="s">
        <v>346</v>
      </c>
      <c r="M2107" s="1">
        <v>200</v>
      </c>
      <c r="N2107" s="1">
        <f t="shared" si="230"/>
        <v>16600</v>
      </c>
      <c r="O2107" s="1" t="s">
        <v>257</v>
      </c>
    </row>
    <row r="2108" spans="1:15" x14ac:dyDescent="0.3">
      <c r="A2108" s="1" t="s">
        <v>4005</v>
      </c>
      <c r="B2108" s="1" t="s">
        <v>4149</v>
      </c>
      <c r="C2108" s="1" t="str">
        <f t="shared" si="224"/>
        <v>USA</v>
      </c>
      <c r="D2108" s="1" t="s">
        <v>4369</v>
      </c>
      <c r="E2108" s="7" t="str">
        <f>TEXT(DATE(MID(D2108, 13, 4), CHOOSE(MATCH( MID(D2108, 5, 3), {"Jan","Feb","Mar","Apr","May","Jun","Jul","Aug","Sep","Oct","Nov","Dec"}, 0), 1, 2, 3, 4, 5, 6, 7, 8, 9, 10, 11, 12), MID(D2108, 9, 2)), "yyyy-mm-dd")</f>
        <v>2002-12-05</v>
      </c>
      <c r="F2108" s="1" t="str">
        <f t="shared" si="225"/>
        <v>02:42:00</v>
      </c>
      <c r="G2108" s="9" t="str">
        <f t="shared" si="226"/>
        <v>December</v>
      </c>
      <c r="H2108" s="5" t="str">
        <f t="shared" si="227"/>
        <v>2002</v>
      </c>
      <c r="I2108" s="1" t="s">
        <v>4370</v>
      </c>
      <c r="J2108" s="1" t="str">
        <f t="shared" si="228"/>
        <v xml:space="preserve">Atlas IIA </v>
      </c>
      <c r="K2108" s="1" t="str">
        <f t="shared" si="229"/>
        <v>TDRS-J</v>
      </c>
      <c r="L2108" s="1" t="s">
        <v>346</v>
      </c>
      <c r="M2108" s="1"/>
      <c r="N2108" s="1">
        <f t="shared" si="230"/>
        <v>0</v>
      </c>
      <c r="O2108" s="1" t="s">
        <v>9</v>
      </c>
    </row>
    <row r="2109" spans="1:15" x14ac:dyDescent="0.3">
      <c r="A2109" s="1" t="s">
        <v>4</v>
      </c>
      <c r="B2109" s="1" t="s">
        <v>3373</v>
      </c>
      <c r="C2109" s="1" t="str">
        <f t="shared" si="224"/>
        <v>Russia</v>
      </c>
      <c r="D2109" s="1" t="s">
        <v>4371</v>
      </c>
      <c r="E2109" s="7" t="str">
        <f>TEXT(DATE(MID(D2109, 13, 4), CHOOSE(MATCH( MID(D2109, 5, 3), {"Jan","Feb","Mar","Apr","May","Jun","Jul","Aug","Sep","Oct","Nov","Dec"}, 0), 1, 2, 3, 4, 5, 6, 7, 8, 9, 10, 11, 12), MID(D2109, 9, 2)), "yyyy-mm-dd")</f>
        <v>2002-11-28</v>
      </c>
      <c r="F2109" s="1" t="str">
        <f t="shared" si="225"/>
        <v>06:07:00</v>
      </c>
      <c r="G2109" s="9" t="str">
        <f t="shared" si="226"/>
        <v>November</v>
      </c>
      <c r="H2109" s="5" t="str">
        <f t="shared" si="227"/>
        <v>2002</v>
      </c>
      <c r="I2109" s="1" t="s">
        <v>4372</v>
      </c>
      <c r="J2109" s="1" t="str">
        <f t="shared" si="228"/>
        <v xml:space="preserve">Cosmos-3M </v>
      </c>
      <c r="K2109" s="1" t="str">
        <f t="shared" si="229"/>
        <v>AlSat 1, Mozhayets 4 &amp; Rubin 3-DSI</v>
      </c>
      <c r="L2109" s="1" t="s">
        <v>346</v>
      </c>
      <c r="M2109" s="1"/>
      <c r="N2109" s="1">
        <f t="shared" si="230"/>
        <v>0</v>
      </c>
      <c r="O2109" s="1" t="s">
        <v>9</v>
      </c>
    </row>
    <row r="2110" spans="1:15" x14ac:dyDescent="0.3">
      <c r="A2110" s="1" t="s">
        <v>1623</v>
      </c>
      <c r="B2110" s="1" t="s">
        <v>4200</v>
      </c>
      <c r="C2110" s="1" t="str">
        <f t="shared" si="224"/>
        <v>Kazakhstan</v>
      </c>
      <c r="D2110" s="1" t="s">
        <v>4373</v>
      </c>
      <c r="E2110" s="7" t="str">
        <f>TEXT(DATE(MID(D2110, 13, 4), CHOOSE(MATCH( MID(D2110, 5, 3), {"Jan","Feb","Mar","Apr","May","Jun","Jul","Aug","Sep","Oct","Nov","Dec"}, 0), 1, 2, 3, 4, 5, 6, 7, 8, 9, 10, 11, 12), MID(D2110, 9, 2)), "yyyy-mm-dd")</f>
        <v>2002-11-25</v>
      </c>
      <c r="F2110" s="1" t="str">
        <f t="shared" si="225"/>
        <v>23:04:00</v>
      </c>
      <c r="G2110" s="9" t="str">
        <f t="shared" si="226"/>
        <v>November</v>
      </c>
      <c r="H2110" s="5" t="str">
        <f t="shared" si="227"/>
        <v>2002</v>
      </c>
      <c r="I2110" s="1" t="s">
        <v>4374</v>
      </c>
      <c r="J2110" s="1" t="str">
        <f t="shared" si="228"/>
        <v xml:space="preserve">Proton-K/Block DM-2M </v>
      </c>
      <c r="K2110" s="1" t="str">
        <f t="shared" si="229"/>
        <v>Astra 1K</v>
      </c>
      <c r="L2110" s="1" t="s">
        <v>346</v>
      </c>
      <c r="M2110" s="1"/>
      <c r="N2110" s="1">
        <f t="shared" si="230"/>
        <v>0</v>
      </c>
      <c r="O2110" s="1" t="s">
        <v>257</v>
      </c>
    </row>
    <row r="2111" spans="1:15" x14ac:dyDescent="0.3">
      <c r="A2111" s="1" t="s">
        <v>657</v>
      </c>
      <c r="B2111" s="1" t="s">
        <v>30</v>
      </c>
      <c r="C2111" s="1" t="str">
        <f t="shared" si="224"/>
        <v>USA</v>
      </c>
      <c r="D2111" s="1" t="s">
        <v>4375</v>
      </c>
      <c r="E2111" s="7" t="str">
        <f>TEXT(DATE(MID(D2111, 13, 4), CHOOSE(MATCH( MID(D2111, 5, 3), {"Jan","Feb","Mar","Apr","May","Jun","Jul","Aug","Sep","Oct","Nov","Dec"}, 0), 1, 2, 3, 4, 5, 6, 7, 8, 9, 10, 11, 12), MID(D2111, 9, 2)), "yyyy-mm-dd")</f>
        <v>2002-11-24</v>
      </c>
      <c r="F2111" s="1" t="str">
        <f t="shared" si="225"/>
        <v>00:49:00</v>
      </c>
      <c r="G2111" s="9" t="str">
        <f t="shared" si="226"/>
        <v>November</v>
      </c>
      <c r="H2111" s="5" t="str">
        <f t="shared" si="227"/>
        <v>2002</v>
      </c>
      <c r="I2111" s="1" t="s">
        <v>4376</v>
      </c>
      <c r="J2111" s="1" t="str">
        <f t="shared" si="228"/>
        <v xml:space="preserve">Space Shuttle Endeavour </v>
      </c>
      <c r="K2111" s="1" t="str">
        <f t="shared" si="229"/>
        <v>STS-113</v>
      </c>
      <c r="L2111" s="1" t="s">
        <v>346</v>
      </c>
      <c r="M2111" s="1">
        <v>450</v>
      </c>
      <c r="N2111" s="1">
        <f t="shared" si="230"/>
        <v>37350</v>
      </c>
      <c r="O2111" s="1" t="s">
        <v>9</v>
      </c>
    </row>
    <row r="2112" spans="1:15" x14ac:dyDescent="0.3">
      <c r="A2112" s="1" t="s">
        <v>3868</v>
      </c>
      <c r="B2112" s="1" t="s">
        <v>390</v>
      </c>
      <c r="C2112" s="1" t="str">
        <f t="shared" si="224"/>
        <v>USA</v>
      </c>
      <c r="D2112" s="1" t="s">
        <v>4377</v>
      </c>
      <c r="E2112" s="7" t="str">
        <f>TEXT(DATE(MID(D2112, 13, 4), CHOOSE(MATCH( MID(D2112, 5, 3), {"Jan","Feb","Mar","Apr","May","Jun","Jul","Aug","Sep","Oct","Nov","Dec"}, 0), 1, 2, 3, 4, 5, 6, 7, 8, 9, 10, 11, 12), MID(D2112, 9, 2)), "yyyy-mm-dd")</f>
        <v>2002-11-20</v>
      </c>
      <c r="F2112" s="1" t="str">
        <f t="shared" si="225"/>
        <v>22:39:00</v>
      </c>
      <c r="G2112" s="9" t="str">
        <f t="shared" si="226"/>
        <v>November</v>
      </c>
      <c r="H2112" s="5" t="str">
        <f t="shared" si="227"/>
        <v>2002</v>
      </c>
      <c r="I2112" s="1" t="s">
        <v>4378</v>
      </c>
      <c r="J2112" s="1" t="str">
        <f t="shared" si="228"/>
        <v xml:space="preserve">Delta IV Medium+ (4,2) </v>
      </c>
      <c r="K2112" s="1" t="str">
        <f t="shared" si="229"/>
        <v>Eutelsat W5</v>
      </c>
      <c r="L2112" s="1" t="s">
        <v>346</v>
      </c>
      <c r="M2112" s="1">
        <v>164</v>
      </c>
      <c r="N2112" s="1">
        <f t="shared" si="230"/>
        <v>13612</v>
      </c>
      <c r="O2112" s="1" t="s">
        <v>9</v>
      </c>
    </row>
    <row r="2113" spans="1:15" x14ac:dyDescent="0.3">
      <c r="A2113" s="1" t="s">
        <v>129</v>
      </c>
      <c r="B2113" s="1" t="s">
        <v>1630</v>
      </c>
      <c r="C2113" s="1" t="str">
        <f t="shared" si="224"/>
        <v>Kazakhstan</v>
      </c>
      <c r="D2113" s="1" t="s">
        <v>4379</v>
      </c>
      <c r="E2113" s="7" t="str">
        <f>TEXT(DATE(MID(D2113, 13, 4), CHOOSE(MATCH( MID(D2113, 5, 3), {"Jan","Feb","Mar","Apr","May","Jun","Jul","Aug","Sep","Oct","Nov","Dec"}, 0), 1, 2, 3, 4, 5, 6, 7, 8, 9, 10, 11, 12), MID(D2113, 9, 2)), "yyyy-mm-dd")</f>
        <v>2002-10-30</v>
      </c>
      <c r="F2113" s="1" t="str">
        <f t="shared" si="225"/>
        <v>03:11:00</v>
      </c>
      <c r="G2113" s="9" t="str">
        <f t="shared" si="226"/>
        <v>October</v>
      </c>
      <c r="H2113" s="5" t="str">
        <f t="shared" si="227"/>
        <v>2002</v>
      </c>
      <c r="I2113" s="1" t="s">
        <v>4380</v>
      </c>
      <c r="J2113" s="1" t="str">
        <f t="shared" si="228"/>
        <v xml:space="preserve">Soyuz FG </v>
      </c>
      <c r="K2113" s="1" t="str">
        <f t="shared" si="229"/>
        <v>Soyuz TMA-1</v>
      </c>
      <c r="L2113" s="1" t="s">
        <v>346</v>
      </c>
      <c r="M2113" s="1"/>
      <c r="N2113" s="1">
        <f t="shared" si="230"/>
        <v>0</v>
      </c>
      <c r="O2113" s="1" t="s">
        <v>9</v>
      </c>
    </row>
    <row r="2114" spans="1:15" x14ac:dyDescent="0.3">
      <c r="A2114" s="1" t="s">
        <v>14</v>
      </c>
      <c r="B2114" s="1" t="s">
        <v>3524</v>
      </c>
      <c r="C2114" s="1" t="str">
        <f t="shared" ref="C2114:C2177" si="231">TRIM(MID(B2114, FIND("|", SUBSTITUTE(B2114, ",", "|", LEN(B2114) - LEN(SUBSTITUTE(B2114,",", "" )))) + 1, LEN(B2114)))</f>
        <v>China</v>
      </c>
      <c r="D2114" s="1" t="s">
        <v>4381</v>
      </c>
      <c r="E2114" s="7" t="str">
        <f>TEXT(DATE(MID(D2114, 13, 4), CHOOSE(MATCH( MID(D2114, 5, 3), {"Jan","Feb","Mar","Apr","May","Jun","Jul","Aug","Sep","Oct","Nov","Dec"}, 0), 1, 2, 3, 4, 5, 6, 7, 8, 9, 10, 11, 12), MID(D2114, 9, 2)), "yyyy-mm-dd")</f>
        <v>2002-10-27</v>
      </c>
      <c r="F2114" s="1" t="str">
        <f t="shared" ref="F2114:F2177" si="232">IF(ISNUMBER(FIND(":", D2114)), MID(D2114, FIND(":", D2114)-2, 5) &amp; ":00", "00:00:00")</f>
        <v>03:17:00</v>
      </c>
      <c r="G2114" s="9" t="str">
        <f t="shared" ref="G2114:G2177" si="233">TEXT(E2114, "mmmm")</f>
        <v>October</v>
      </c>
      <c r="H2114" s="5" t="str">
        <f t="shared" ref="H2114:H2177" si="234">TEXT(E2114, "yyyy")</f>
        <v>2002</v>
      </c>
      <c r="I2114" s="1" t="s">
        <v>4382</v>
      </c>
      <c r="J2114" s="1" t="str">
        <f t="shared" ref="J2114:J2177" si="235">LEFT(I2114, FIND("|", I2114) - 1)</f>
        <v xml:space="preserve">Long March 4B </v>
      </c>
      <c r="K2114" s="1" t="str">
        <f t="shared" ref="K2114:K2177" si="236">MID(I2114, FIND("|", I2114) + 2, LEN(I2114))</f>
        <v>Ziyuan-2 02</v>
      </c>
      <c r="L2114" s="1" t="s">
        <v>8</v>
      </c>
      <c r="M2114" s="1">
        <v>64.680000000000007</v>
      </c>
      <c r="N2114" s="1">
        <f t="shared" si="230"/>
        <v>5368.4400000000005</v>
      </c>
      <c r="O2114" s="1" t="s">
        <v>9</v>
      </c>
    </row>
    <row r="2115" spans="1:15" x14ac:dyDescent="0.3">
      <c r="A2115" s="1" t="s">
        <v>129</v>
      </c>
      <c r="B2115" s="1" t="s">
        <v>529</v>
      </c>
      <c r="C2115" s="1" t="str">
        <f t="shared" si="231"/>
        <v>Kazakhstan</v>
      </c>
      <c r="D2115" s="1" t="s">
        <v>4383</v>
      </c>
      <c r="E2115" s="7" t="str">
        <f>TEXT(DATE(MID(D2115, 13, 4), CHOOSE(MATCH( MID(D2115, 5, 3), {"Jan","Feb","Mar","Apr","May","Jun","Jul","Aug","Sep","Oct","Nov","Dec"}, 0), 1, 2, 3, 4, 5, 6, 7, 8, 9, 10, 11, 12), MID(D2115, 9, 2)), "yyyy-mm-dd")</f>
        <v>2002-10-17</v>
      </c>
      <c r="F2115" s="1" t="str">
        <f t="shared" si="232"/>
        <v>04:41:00</v>
      </c>
      <c r="G2115" s="9" t="str">
        <f t="shared" si="233"/>
        <v>October</v>
      </c>
      <c r="H2115" s="5" t="str">
        <f t="shared" si="234"/>
        <v>2002</v>
      </c>
      <c r="I2115" s="1" t="s">
        <v>4384</v>
      </c>
      <c r="J2115" s="1" t="str">
        <f t="shared" si="235"/>
        <v xml:space="preserve">Proton-K/Block DM-5 </v>
      </c>
      <c r="K2115" s="1" t="str">
        <f t="shared" si="236"/>
        <v>INTEGRAL</v>
      </c>
      <c r="L2115" s="1" t="s">
        <v>346</v>
      </c>
      <c r="M2115" s="1"/>
      <c r="N2115" s="1">
        <f t="shared" ref="N2115:N2178" si="237">M2115 * 83</f>
        <v>0</v>
      </c>
      <c r="O2115" s="1" t="s">
        <v>9</v>
      </c>
    </row>
    <row r="2116" spans="1:15" x14ac:dyDescent="0.3">
      <c r="A2116" s="1" t="s">
        <v>4</v>
      </c>
      <c r="B2116" s="1" t="s">
        <v>212</v>
      </c>
      <c r="C2116" s="1" t="str">
        <f t="shared" si="231"/>
        <v>Russia</v>
      </c>
      <c r="D2116" s="1" t="s">
        <v>4385</v>
      </c>
      <c r="E2116" s="7" t="str">
        <f>TEXT(DATE(MID(D2116, 13, 4), CHOOSE(MATCH( MID(D2116, 5, 3), {"Jan","Feb","Mar","Apr","May","Jun","Jul","Aug","Sep","Oct","Nov","Dec"}, 0), 1, 2, 3, 4, 5, 6, 7, 8, 9, 10, 11, 12), MID(D2116, 9, 2)), "yyyy-mm-dd")</f>
        <v>2002-10-15</v>
      </c>
      <c r="F2116" s="1" t="str">
        <f t="shared" si="232"/>
        <v>18:20:00</v>
      </c>
      <c r="G2116" s="9" t="str">
        <f t="shared" si="233"/>
        <v>October</v>
      </c>
      <c r="H2116" s="5" t="str">
        <f t="shared" si="234"/>
        <v>2002</v>
      </c>
      <c r="I2116" s="1" t="s">
        <v>4386</v>
      </c>
      <c r="J2116" s="1" t="str">
        <f t="shared" si="235"/>
        <v xml:space="preserve">Soyuz U </v>
      </c>
      <c r="K2116" s="1" t="str">
        <f t="shared" si="236"/>
        <v>Foton-M nÂ°1</v>
      </c>
      <c r="L2116" s="1" t="s">
        <v>346</v>
      </c>
      <c r="M2116" s="1">
        <v>20</v>
      </c>
      <c r="N2116" s="1">
        <f t="shared" si="237"/>
        <v>1660</v>
      </c>
      <c r="O2116" s="1" t="s">
        <v>257</v>
      </c>
    </row>
    <row r="2117" spans="1:15" x14ac:dyDescent="0.3">
      <c r="A2117" s="1" t="s">
        <v>657</v>
      </c>
      <c r="B2117" s="1" t="s">
        <v>658</v>
      </c>
      <c r="C2117" s="1" t="str">
        <f t="shared" si="231"/>
        <v>USA</v>
      </c>
      <c r="D2117" s="1" t="s">
        <v>4387</v>
      </c>
      <c r="E2117" s="7" t="str">
        <f>TEXT(DATE(MID(D2117, 13, 4), CHOOSE(MATCH( MID(D2117, 5, 3), {"Jan","Feb","Mar","Apr","May","Jun","Jul","Aug","Sep","Oct","Nov","Dec"}, 0), 1, 2, 3, 4, 5, 6, 7, 8, 9, 10, 11, 12), MID(D2117, 9, 2)), "yyyy-mm-dd")</f>
        <v>2002-10-07</v>
      </c>
      <c r="F2117" s="1" t="str">
        <f t="shared" si="232"/>
        <v>19:45:00</v>
      </c>
      <c r="G2117" s="9" t="str">
        <f t="shared" si="233"/>
        <v>October</v>
      </c>
      <c r="H2117" s="5" t="str">
        <f t="shared" si="234"/>
        <v>2002</v>
      </c>
      <c r="I2117" s="1" t="s">
        <v>4388</v>
      </c>
      <c r="J2117" s="1" t="str">
        <f t="shared" si="235"/>
        <v xml:space="preserve">Space Shuttle Atlantis </v>
      </c>
      <c r="K2117" s="1" t="str">
        <f t="shared" si="236"/>
        <v>STS-112</v>
      </c>
      <c r="L2117" s="1" t="s">
        <v>346</v>
      </c>
      <c r="M2117" s="1">
        <v>450</v>
      </c>
      <c r="N2117" s="1">
        <f t="shared" si="237"/>
        <v>37350</v>
      </c>
      <c r="O2117" s="1" t="s">
        <v>9</v>
      </c>
    </row>
    <row r="2118" spans="1:15" x14ac:dyDescent="0.3">
      <c r="A2118" s="1" t="s">
        <v>4</v>
      </c>
      <c r="B2118" s="1" t="s">
        <v>3373</v>
      </c>
      <c r="C2118" s="1" t="str">
        <f t="shared" si="231"/>
        <v>Russia</v>
      </c>
      <c r="D2118" s="1" t="s">
        <v>4389</v>
      </c>
      <c r="E2118" s="7" t="str">
        <f>TEXT(DATE(MID(D2118, 13, 4), CHOOSE(MATCH( MID(D2118, 5, 3), {"Jan","Feb","Mar","Apr","May","Jun","Jul","Aug","Sep","Oct","Nov","Dec"}, 0), 1, 2, 3, 4, 5, 6, 7, 8, 9, 10, 11, 12), MID(D2118, 9, 2)), "yyyy-mm-dd")</f>
        <v>2002-09-26</v>
      </c>
      <c r="F2118" s="1" t="str">
        <f t="shared" si="232"/>
        <v>14:27:00</v>
      </c>
      <c r="G2118" s="9" t="str">
        <f t="shared" si="233"/>
        <v>September</v>
      </c>
      <c r="H2118" s="5" t="str">
        <f t="shared" si="234"/>
        <v>2002</v>
      </c>
      <c r="I2118" s="1" t="s">
        <v>4390</v>
      </c>
      <c r="J2118" s="1" t="str">
        <f t="shared" si="235"/>
        <v xml:space="preserve">Cosmos-3M </v>
      </c>
      <c r="K2118" s="1" t="str">
        <f t="shared" si="236"/>
        <v>Nadiezhda-M nÂ°1</v>
      </c>
      <c r="L2118" s="1" t="s">
        <v>346</v>
      </c>
      <c r="M2118" s="1"/>
      <c r="N2118" s="1">
        <f t="shared" si="237"/>
        <v>0</v>
      </c>
      <c r="O2118" s="1" t="s">
        <v>9</v>
      </c>
    </row>
    <row r="2119" spans="1:15" x14ac:dyDescent="0.3">
      <c r="A2119" s="1" t="s">
        <v>129</v>
      </c>
      <c r="B2119" s="1" t="s">
        <v>1630</v>
      </c>
      <c r="C2119" s="1" t="str">
        <f t="shared" si="231"/>
        <v>Kazakhstan</v>
      </c>
      <c r="D2119" s="1" t="s">
        <v>4391</v>
      </c>
      <c r="E2119" s="7" t="str">
        <f>TEXT(DATE(MID(D2119, 13, 4), CHOOSE(MATCH( MID(D2119, 5, 3), {"Jan","Feb","Mar","Apr","May","Jun","Jul","Aug","Sep","Oct","Nov","Dec"}, 0), 1, 2, 3, 4, 5, 6, 7, 8, 9, 10, 11, 12), MID(D2119, 9, 2)), "yyyy-mm-dd")</f>
        <v>2002-09-25</v>
      </c>
      <c r="F2119" s="1" t="str">
        <f t="shared" si="232"/>
        <v>16:58:00</v>
      </c>
      <c r="G2119" s="9" t="str">
        <f t="shared" si="233"/>
        <v>September</v>
      </c>
      <c r="H2119" s="5" t="str">
        <f t="shared" si="234"/>
        <v>2002</v>
      </c>
      <c r="I2119" s="1" t="s">
        <v>4392</v>
      </c>
      <c r="J2119" s="1" t="str">
        <f t="shared" si="235"/>
        <v xml:space="preserve">Soyuz FG </v>
      </c>
      <c r="K2119" s="1" t="str">
        <f t="shared" si="236"/>
        <v>Progress M1-9</v>
      </c>
      <c r="L2119" s="1" t="s">
        <v>346</v>
      </c>
      <c r="M2119" s="1"/>
      <c r="N2119" s="1">
        <f t="shared" si="237"/>
        <v>0</v>
      </c>
      <c r="O2119" s="1" t="s">
        <v>9</v>
      </c>
    </row>
    <row r="2120" spans="1:15" x14ac:dyDescent="0.3">
      <c r="A2120" s="1" t="s">
        <v>1623</v>
      </c>
      <c r="B2120" s="1" t="s">
        <v>4149</v>
      </c>
      <c r="C2120" s="1" t="str">
        <f t="shared" si="231"/>
        <v>USA</v>
      </c>
      <c r="D2120" s="1" t="s">
        <v>4393</v>
      </c>
      <c r="E2120" s="7" t="str">
        <f>TEXT(DATE(MID(D2120, 13, 4), CHOOSE(MATCH( MID(D2120, 5, 3), {"Jan","Feb","Mar","Apr","May","Jun","Jul","Aug","Sep","Oct","Nov","Dec"}, 0), 1, 2, 3, 4, 5, 6, 7, 8, 9, 10, 11, 12), MID(D2120, 9, 2)), "yyyy-mm-dd")</f>
        <v>2002-09-18</v>
      </c>
      <c r="F2120" s="1" t="str">
        <f t="shared" si="232"/>
        <v>22:04:00</v>
      </c>
      <c r="G2120" s="9" t="str">
        <f t="shared" si="233"/>
        <v>September</v>
      </c>
      <c r="H2120" s="5" t="str">
        <f t="shared" si="234"/>
        <v>2002</v>
      </c>
      <c r="I2120" s="1" t="s">
        <v>4394</v>
      </c>
      <c r="J2120" s="1" t="str">
        <f t="shared" si="235"/>
        <v xml:space="preserve">Atlas IIAS </v>
      </c>
      <c r="K2120" s="1" t="str">
        <f t="shared" si="236"/>
        <v>Hispasat 1D</v>
      </c>
      <c r="L2120" s="1" t="s">
        <v>346</v>
      </c>
      <c r="M2120" s="1"/>
      <c r="N2120" s="1">
        <f t="shared" si="237"/>
        <v>0</v>
      </c>
      <c r="O2120" s="1" t="s">
        <v>9</v>
      </c>
    </row>
    <row r="2121" spans="1:15" x14ac:dyDescent="0.3">
      <c r="A2121" s="1" t="s">
        <v>741</v>
      </c>
      <c r="B2121" s="1" t="s">
        <v>4057</v>
      </c>
      <c r="C2121" s="1" t="str">
        <f t="shared" si="231"/>
        <v>China</v>
      </c>
      <c r="D2121" s="1" t="s">
        <v>4395</v>
      </c>
      <c r="E2121" s="7" t="str">
        <f>TEXT(DATE(MID(D2121, 13, 4), CHOOSE(MATCH( MID(D2121, 5, 3), {"Jan","Feb","Mar","Apr","May","Jun","Jul","Aug","Sep","Oct","Nov","Dec"}, 0), 1, 2, 3, 4, 5, 6, 7, 8, 9, 10, 11, 12), MID(D2121, 9, 2)), "yyyy-mm-dd")</f>
        <v>2002-09-15</v>
      </c>
      <c r="F2121" s="1" t="str">
        <f t="shared" si="232"/>
        <v>10:30:00</v>
      </c>
      <c r="G2121" s="9" t="str">
        <f t="shared" si="233"/>
        <v>September</v>
      </c>
      <c r="H2121" s="5" t="str">
        <f t="shared" si="234"/>
        <v>2002</v>
      </c>
      <c r="I2121" s="1" t="s">
        <v>4396</v>
      </c>
      <c r="J2121" s="1" t="str">
        <f t="shared" si="235"/>
        <v xml:space="preserve">Kaituozhe 1 </v>
      </c>
      <c r="K2121" s="1" t="str">
        <f t="shared" si="236"/>
        <v>PS 1</v>
      </c>
      <c r="L2121" s="1" t="s">
        <v>346</v>
      </c>
      <c r="M2121" s="1"/>
      <c r="N2121" s="1">
        <f t="shared" si="237"/>
        <v>0</v>
      </c>
      <c r="O2121" s="1" t="s">
        <v>257</v>
      </c>
    </row>
    <row r="2122" spans="1:15" x14ac:dyDescent="0.3">
      <c r="A2122" s="1" t="s">
        <v>86</v>
      </c>
      <c r="B2122" s="1" t="s">
        <v>87</v>
      </c>
      <c r="C2122" s="1" t="str">
        <f t="shared" si="231"/>
        <v>India</v>
      </c>
      <c r="D2122" s="1" t="s">
        <v>4397</v>
      </c>
      <c r="E2122" s="7" t="str">
        <f>TEXT(DATE(MID(D2122, 13, 4), CHOOSE(MATCH( MID(D2122, 5, 3), {"Jan","Feb","Mar","Apr","May","Jun","Jul","Aug","Sep","Oct","Nov","Dec"}, 0), 1, 2, 3, 4, 5, 6, 7, 8, 9, 10, 11, 12), MID(D2122, 9, 2)), "yyyy-mm-dd")</f>
        <v>2002-09-12</v>
      </c>
      <c r="F2122" s="1" t="str">
        <f t="shared" si="232"/>
        <v>10:23:00</v>
      </c>
      <c r="G2122" s="9" t="str">
        <f t="shared" si="233"/>
        <v>September</v>
      </c>
      <c r="H2122" s="5" t="str">
        <f t="shared" si="234"/>
        <v>2002</v>
      </c>
      <c r="I2122" s="1" t="s">
        <v>4398</v>
      </c>
      <c r="J2122" s="1" t="str">
        <f t="shared" si="235"/>
        <v xml:space="preserve">PSLV-G </v>
      </c>
      <c r="K2122" s="1" t="str">
        <f t="shared" si="236"/>
        <v>METSAT-1</v>
      </c>
      <c r="L2122" s="1" t="s">
        <v>346</v>
      </c>
      <c r="M2122" s="1">
        <v>25</v>
      </c>
      <c r="N2122" s="1">
        <f t="shared" si="237"/>
        <v>2075</v>
      </c>
      <c r="O2122" s="1" t="s">
        <v>9</v>
      </c>
    </row>
    <row r="2123" spans="1:15" x14ac:dyDescent="0.3">
      <c r="A2123" s="1" t="s">
        <v>60</v>
      </c>
      <c r="B2123" s="1" t="s">
        <v>61</v>
      </c>
      <c r="C2123" s="1" t="str">
        <f t="shared" si="231"/>
        <v>Japan</v>
      </c>
      <c r="D2123" s="1" t="s">
        <v>4399</v>
      </c>
      <c r="E2123" s="7" t="str">
        <f>TEXT(DATE(MID(D2123, 13, 4), CHOOSE(MATCH( MID(D2123, 5, 3), {"Jan","Feb","Mar","Apr","May","Jun","Jul","Aug","Sep","Oct","Nov","Dec"}, 0), 1, 2, 3, 4, 5, 6, 7, 8, 9, 10, 11, 12), MID(D2123, 9, 2)), "yyyy-mm-dd")</f>
        <v>2002-09-10</v>
      </c>
      <c r="F2123" s="1" t="str">
        <f t="shared" si="232"/>
        <v>08:20:00</v>
      </c>
      <c r="G2123" s="9" t="str">
        <f t="shared" si="233"/>
        <v>September</v>
      </c>
      <c r="H2123" s="5" t="str">
        <f t="shared" si="234"/>
        <v>2002</v>
      </c>
      <c r="I2123" s="1" t="s">
        <v>4400</v>
      </c>
      <c r="J2123" s="1" t="str">
        <f t="shared" si="235"/>
        <v xml:space="preserve">H-IIA 2024 </v>
      </c>
      <c r="K2123" s="1" t="str">
        <f t="shared" si="236"/>
        <v>USERS &amp; Kodama</v>
      </c>
      <c r="L2123" s="1" t="s">
        <v>346</v>
      </c>
      <c r="M2123" s="1"/>
      <c r="N2123" s="1">
        <f t="shared" si="237"/>
        <v>0</v>
      </c>
      <c r="O2123" s="1" t="s">
        <v>9</v>
      </c>
    </row>
    <row r="2124" spans="1:15" x14ac:dyDescent="0.3">
      <c r="A2124" s="1" t="s">
        <v>233</v>
      </c>
      <c r="B2124" s="1" t="s">
        <v>4338</v>
      </c>
      <c r="C2124" s="1" t="str">
        <f t="shared" si="231"/>
        <v>France</v>
      </c>
      <c r="D2124" s="1" t="s">
        <v>4401</v>
      </c>
      <c r="E2124" s="7" t="str">
        <f>TEXT(DATE(MID(D2124, 13, 4), CHOOSE(MATCH( MID(D2124, 5, 3), {"Jan","Feb","Mar","Apr","May","Jun","Jul","Aug","Sep","Oct","Nov","Dec"}, 0), 1, 2, 3, 4, 5, 6, 7, 8, 9, 10, 11, 12), MID(D2124, 9, 2)), "yyyy-mm-dd")</f>
        <v>2002-09-06</v>
      </c>
      <c r="F2124" s="1" t="str">
        <f t="shared" si="232"/>
        <v>06:44:00</v>
      </c>
      <c r="G2124" s="9" t="str">
        <f t="shared" si="233"/>
        <v>September</v>
      </c>
      <c r="H2124" s="5" t="str">
        <f t="shared" si="234"/>
        <v>2002</v>
      </c>
      <c r="I2124" s="1" t="s">
        <v>4402</v>
      </c>
      <c r="J2124" s="1" t="str">
        <f t="shared" si="235"/>
        <v xml:space="preserve">Ariane 44L </v>
      </c>
      <c r="K2124" s="1" t="str">
        <f t="shared" si="236"/>
        <v>Intelsat 906</v>
      </c>
      <c r="L2124" s="1" t="s">
        <v>346</v>
      </c>
      <c r="M2124" s="1"/>
      <c r="N2124" s="1">
        <f t="shared" si="237"/>
        <v>0</v>
      </c>
      <c r="O2124" s="1" t="s">
        <v>9</v>
      </c>
    </row>
    <row r="2125" spans="1:15" x14ac:dyDescent="0.3">
      <c r="A2125" s="1" t="s">
        <v>233</v>
      </c>
      <c r="B2125" s="1" t="s">
        <v>379</v>
      </c>
      <c r="C2125" s="1" t="str">
        <f t="shared" si="231"/>
        <v>France</v>
      </c>
      <c r="D2125" s="1" t="s">
        <v>4403</v>
      </c>
      <c r="E2125" s="7" t="str">
        <f>TEXT(DATE(MID(D2125, 13, 4), CHOOSE(MATCH( MID(D2125, 5, 3), {"Jan","Feb","Mar","Apr","May","Jun","Jul","Aug","Sep","Oct","Nov","Dec"}, 0), 1, 2, 3, 4, 5, 6, 7, 8, 9, 10, 11, 12), MID(D2125, 9, 2)), "yyyy-mm-dd")</f>
        <v>2002-08-28</v>
      </c>
      <c r="F2125" s="1" t="str">
        <f t="shared" si="232"/>
        <v>22:45:00</v>
      </c>
      <c r="G2125" s="9" t="str">
        <f t="shared" si="233"/>
        <v>August</v>
      </c>
      <c r="H2125" s="5" t="str">
        <f t="shared" si="234"/>
        <v>2002</v>
      </c>
      <c r="I2125" s="1" t="s">
        <v>4404</v>
      </c>
      <c r="J2125" s="1" t="str">
        <f t="shared" si="235"/>
        <v xml:space="preserve">Ariane 5 G </v>
      </c>
      <c r="K2125" s="1" t="str">
        <f t="shared" si="236"/>
        <v>Atlantic Bird 1, MSG-1 &amp; MFD</v>
      </c>
      <c r="L2125" s="1" t="s">
        <v>346</v>
      </c>
      <c r="M2125" s="1"/>
      <c r="N2125" s="1">
        <f t="shared" si="237"/>
        <v>0</v>
      </c>
      <c r="O2125" s="1" t="s">
        <v>9</v>
      </c>
    </row>
    <row r="2126" spans="1:15" x14ac:dyDescent="0.3">
      <c r="A2126" s="1" t="s">
        <v>1623</v>
      </c>
      <c r="B2126" s="1" t="s">
        <v>4200</v>
      </c>
      <c r="C2126" s="1" t="str">
        <f t="shared" si="231"/>
        <v>Kazakhstan</v>
      </c>
      <c r="D2126" s="1" t="s">
        <v>4405</v>
      </c>
      <c r="E2126" s="7" t="str">
        <f>TEXT(DATE(MID(D2126, 13, 4), CHOOSE(MATCH( MID(D2126, 5, 3), {"Jan","Feb","Mar","Apr","May","Jun","Jul","Aug","Sep","Oct","Nov","Dec"}, 0), 1, 2, 3, 4, 5, 6, 7, 8, 9, 10, 11, 12), MID(D2126, 9, 2)), "yyyy-mm-dd")</f>
        <v>2002-08-22</v>
      </c>
      <c r="F2126" s="1" t="str">
        <f t="shared" si="232"/>
        <v>05:15:00</v>
      </c>
      <c r="G2126" s="9" t="str">
        <f t="shared" si="233"/>
        <v>August</v>
      </c>
      <c r="H2126" s="5" t="str">
        <f t="shared" si="234"/>
        <v>2002</v>
      </c>
      <c r="I2126" s="1" t="s">
        <v>4406</v>
      </c>
      <c r="J2126" s="1" t="str">
        <f t="shared" si="235"/>
        <v xml:space="preserve">Proton-K/Block DM-2M </v>
      </c>
      <c r="K2126" s="1" t="str">
        <f t="shared" si="236"/>
        <v>Echostar VIII</v>
      </c>
      <c r="L2126" s="1" t="s">
        <v>346</v>
      </c>
      <c r="M2126" s="1"/>
      <c r="N2126" s="1">
        <f t="shared" si="237"/>
        <v>0</v>
      </c>
      <c r="O2126" s="1" t="s">
        <v>9</v>
      </c>
    </row>
    <row r="2127" spans="1:15" x14ac:dyDescent="0.3">
      <c r="A2127" s="1" t="s">
        <v>1623</v>
      </c>
      <c r="B2127" s="1" t="s">
        <v>75</v>
      </c>
      <c r="C2127" s="1" t="str">
        <f t="shared" si="231"/>
        <v>USA</v>
      </c>
      <c r="D2127" s="1" t="s">
        <v>4407</v>
      </c>
      <c r="E2127" s="7" t="str">
        <f>TEXT(DATE(MID(D2127, 13, 4), CHOOSE(MATCH( MID(D2127, 5, 3), {"Jan","Feb","Mar","Apr","May","Jun","Jul","Aug","Sep","Oct","Nov","Dec"}, 0), 1, 2, 3, 4, 5, 6, 7, 8, 9, 10, 11, 12), MID(D2127, 9, 2)), "yyyy-mm-dd")</f>
        <v>2002-08-21</v>
      </c>
      <c r="F2127" s="1" t="str">
        <f t="shared" si="232"/>
        <v>22:05:00</v>
      </c>
      <c r="G2127" s="9" t="str">
        <f t="shared" si="233"/>
        <v>August</v>
      </c>
      <c r="H2127" s="5" t="str">
        <f t="shared" si="234"/>
        <v>2002</v>
      </c>
      <c r="I2127" s="1" t="s">
        <v>4408</v>
      </c>
      <c r="J2127" s="1" t="str">
        <f t="shared" si="235"/>
        <v xml:space="preserve">Atlas V 401 </v>
      </c>
      <c r="K2127" s="1" t="str">
        <f t="shared" si="236"/>
        <v>Hot Bird 6</v>
      </c>
      <c r="L2127" s="1" t="s">
        <v>8</v>
      </c>
      <c r="M2127" s="1">
        <v>109</v>
      </c>
      <c r="N2127" s="1">
        <f t="shared" si="237"/>
        <v>9047</v>
      </c>
      <c r="O2127" s="1" t="s">
        <v>9</v>
      </c>
    </row>
    <row r="2128" spans="1:15" x14ac:dyDescent="0.3">
      <c r="A2128" s="1" t="s">
        <v>4</v>
      </c>
      <c r="B2128" s="1" t="s">
        <v>565</v>
      </c>
      <c r="C2128" s="1" t="str">
        <f t="shared" si="231"/>
        <v>Kazakhstan</v>
      </c>
      <c r="D2128" s="1" t="s">
        <v>4409</v>
      </c>
      <c r="E2128" s="7" t="str">
        <f>TEXT(DATE(MID(D2128, 13, 4), CHOOSE(MATCH( MID(D2128, 5, 3), {"Jan","Feb","Mar","Apr","May","Jun","Jul","Aug","Sep","Oct","Nov","Dec"}, 0), 1, 2, 3, 4, 5, 6, 7, 8, 9, 10, 11, 12), MID(D2128, 9, 2)), "yyyy-mm-dd")</f>
        <v>2002-07-25</v>
      </c>
      <c r="F2128" s="1" t="str">
        <f t="shared" si="232"/>
        <v>15:13:00</v>
      </c>
      <c r="G2128" s="9" t="str">
        <f t="shared" si="233"/>
        <v>July</v>
      </c>
      <c r="H2128" s="5" t="str">
        <f t="shared" si="234"/>
        <v>2002</v>
      </c>
      <c r="I2128" s="1" t="s">
        <v>4410</v>
      </c>
      <c r="J2128" s="1" t="str">
        <f t="shared" si="235"/>
        <v xml:space="preserve">Proton-K/Block DM-5 </v>
      </c>
      <c r="K2128" s="1" t="str">
        <f t="shared" si="236"/>
        <v>Cosmos 2392</v>
      </c>
      <c r="L2128" s="1" t="s">
        <v>346</v>
      </c>
      <c r="M2128" s="1"/>
      <c r="N2128" s="1">
        <f t="shared" si="237"/>
        <v>0</v>
      </c>
      <c r="O2128" s="1" t="s">
        <v>9</v>
      </c>
    </row>
    <row r="2129" spans="1:15" x14ac:dyDescent="0.3">
      <c r="A2129" s="1" t="s">
        <v>4</v>
      </c>
      <c r="B2129" s="1" t="s">
        <v>3373</v>
      </c>
      <c r="C2129" s="1" t="str">
        <f t="shared" si="231"/>
        <v>Russia</v>
      </c>
      <c r="D2129" s="1" t="s">
        <v>4411</v>
      </c>
      <c r="E2129" s="7" t="str">
        <f>TEXT(DATE(MID(D2129, 13, 4), CHOOSE(MATCH( MID(D2129, 5, 3), {"Jan","Feb","Mar","Apr","May","Jun","Jul","Aug","Sep","Oct","Nov","Dec"}, 0), 1, 2, 3, 4, 5, 6, 7, 8, 9, 10, 11, 12), MID(D2129, 9, 2)), "yyyy-mm-dd")</f>
        <v>2002-07-08</v>
      </c>
      <c r="F2129" s="1" t="str">
        <f t="shared" si="232"/>
        <v>06:35:00</v>
      </c>
      <c r="G2129" s="9" t="str">
        <f t="shared" si="233"/>
        <v>July</v>
      </c>
      <c r="H2129" s="5" t="str">
        <f t="shared" si="234"/>
        <v>2002</v>
      </c>
      <c r="I2129" s="1" t="s">
        <v>4412</v>
      </c>
      <c r="J2129" s="1" t="str">
        <f t="shared" si="235"/>
        <v xml:space="preserve">Cosmos-3M </v>
      </c>
      <c r="K2129" s="1" t="str">
        <f t="shared" si="236"/>
        <v>Cosmos 2390 and 2391</v>
      </c>
      <c r="L2129" s="1" t="s">
        <v>346</v>
      </c>
      <c r="M2129" s="1"/>
      <c r="N2129" s="1">
        <f t="shared" si="237"/>
        <v>0</v>
      </c>
      <c r="O2129" s="1" t="s">
        <v>9</v>
      </c>
    </row>
    <row r="2130" spans="1:15" x14ac:dyDescent="0.3">
      <c r="A2130" s="1" t="s">
        <v>233</v>
      </c>
      <c r="B2130" s="1" t="s">
        <v>379</v>
      </c>
      <c r="C2130" s="1" t="str">
        <f t="shared" si="231"/>
        <v>France</v>
      </c>
      <c r="D2130" s="1" t="s">
        <v>4413</v>
      </c>
      <c r="E2130" s="7" t="str">
        <f>TEXT(DATE(MID(D2130, 13, 4), CHOOSE(MATCH( MID(D2130, 5, 3), {"Jan","Feb","Mar","Apr","May","Jun","Jul","Aug","Sep","Oct","Nov","Dec"}, 0), 1, 2, 3, 4, 5, 6, 7, 8, 9, 10, 11, 12), MID(D2130, 9, 2)), "yyyy-mm-dd")</f>
        <v>2002-07-05</v>
      </c>
      <c r="F2130" s="1" t="str">
        <f t="shared" si="232"/>
        <v>23:22:00</v>
      </c>
      <c r="G2130" s="9" t="str">
        <f t="shared" si="233"/>
        <v>July</v>
      </c>
      <c r="H2130" s="5" t="str">
        <f t="shared" si="234"/>
        <v>2002</v>
      </c>
      <c r="I2130" s="1" t="s">
        <v>4414</v>
      </c>
      <c r="J2130" s="1" t="str">
        <f t="shared" si="235"/>
        <v xml:space="preserve">Ariane 5 G </v>
      </c>
      <c r="K2130" s="1" t="str">
        <f t="shared" si="236"/>
        <v>Stellat-5 &amp; NStar-C</v>
      </c>
      <c r="L2130" s="1" t="s">
        <v>346</v>
      </c>
      <c r="M2130" s="1"/>
      <c r="N2130" s="1">
        <f t="shared" si="237"/>
        <v>0</v>
      </c>
      <c r="O2130" s="1" t="s">
        <v>9</v>
      </c>
    </row>
    <row r="2131" spans="1:15" x14ac:dyDescent="0.3">
      <c r="A2131" s="1" t="s">
        <v>3868</v>
      </c>
      <c r="B2131" s="1" t="s">
        <v>3478</v>
      </c>
      <c r="C2131" s="1" t="str">
        <f t="shared" si="231"/>
        <v>USA</v>
      </c>
      <c r="D2131" s="1" t="s">
        <v>4415</v>
      </c>
      <c r="E2131" s="7" t="str">
        <f>TEXT(DATE(MID(D2131, 13, 4), CHOOSE(MATCH( MID(D2131, 5, 3), {"Jan","Feb","Mar","Apr","May","Jun","Jul","Aug","Sep","Oct","Nov","Dec"}, 0), 1, 2, 3, 4, 5, 6, 7, 8, 9, 10, 11, 12), MID(D2131, 9, 2)), "yyyy-mm-dd")</f>
        <v>2002-07-03</v>
      </c>
      <c r="F2131" s="1" t="str">
        <f t="shared" si="232"/>
        <v>06:47:00</v>
      </c>
      <c r="G2131" s="9" t="str">
        <f t="shared" si="233"/>
        <v>July</v>
      </c>
      <c r="H2131" s="5" t="str">
        <f t="shared" si="234"/>
        <v>2002</v>
      </c>
      <c r="I2131" s="1" t="s">
        <v>4416</v>
      </c>
      <c r="J2131" s="1" t="str">
        <f t="shared" si="235"/>
        <v xml:space="preserve">Delta II 7425 </v>
      </c>
      <c r="K2131" s="1" t="str">
        <f t="shared" si="236"/>
        <v>CONTOUR</v>
      </c>
      <c r="L2131" s="1" t="s">
        <v>346</v>
      </c>
      <c r="M2131" s="1"/>
      <c r="N2131" s="1">
        <f t="shared" si="237"/>
        <v>0</v>
      </c>
      <c r="O2131" s="1" t="s">
        <v>9</v>
      </c>
    </row>
    <row r="2132" spans="1:15" x14ac:dyDescent="0.3">
      <c r="A2132" s="1" t="s">
        <v>129</v>
      </c>
      <c r="B2132" s="1" t="s">
        <v>1630</v>
      </c>
      <c r="C2132" s="1" t="str">
        <f t="shared" si="231"/>
        <v>Kazakhstan</v>
      </c>
      <c r="D2132" s="1" t="s">
        <v>4417</v>
      </c>
      <c r="E2132" s="7" t="str">
        <f>TEXT(DATE(MID(D2132, 13, 4), CHOOSE(MATCH( MID(D2132, 5, 3), {"Jan","Feb","Mar","Apr","May","Jun","Jul","Aug","Sep","Oct","Nov","Dec"}, 0), 1, 2, 3, 4, 5, 6, 7, 8, 9, 10, 11, 12), MID(D2132, 9, 2)), "yyyy-mm-dd")</f>
        <v>2002-06-26</v>
      </c>
      <c r="F2132" s="1" t="str">
        <f t="shared" si="232"/>
        <v>05:36:00</v>
      </c>
      <c r="G2132" s="9" t="str">
        <f t="shared" si="233"/>
        <v>June</v>
      </c>
      <c r="H2132" s="5" t="str">
        <f t="shared" si="234"/>
        <v>2002</v>
      </c>
      <c r="I2132" s="1" t="s">
        <v>4418</v>
      </c>
      <c r="J2132" s="1" t="str">
        <f t="shared" si="235"/>
        <v xml:space="preserve">Soyuz U </v>
      </c>
      <c r="K2132" s="1" t="str">
        <f t="shared" si="236"/>
        <v>Progress M-46</v>
      </c>
      <c r="L2132" s="1" t="s">
        <v>346</v>
      </c>
      <c r="M2132" s="1">
        <v>20</v>
      </c>
      <c r="N2132" s="1">
        <f t="shared" si="237"/>
        <v>1660</v>
      </c>
      <c r="O2132" s="1" t="s">
        <v>9</v>
      </c>
    </row>
    <row r="2133" spans="1:15" x14ac:dyDescent="0.3">
      <c r="A2133" s="1" t="s">
        <v>4005</v>
      </c>
      <c r="B2133" s="1" t="s">
        <v>4249</v>
      </c>
      <c r="C2133" s="1" t="str">
        <f t="shared" si="231"/>
        <v>USA</v>
      </c>
      <c r="D2133" s="1" t="s">
        <v>4419</v>
      </c>
      <c r="E2133" s="7" t="str">
        <f>TEXT(DATE(MID(D2133, 13, 4), CHOOSE(MATCH( MID(D2133, 5, 3), {"Jan","Feb","Mar","Apr","May","Jun","Jul","Aug","Sep","Oct","Nov","Dec"}, 0), 1, 2, 3, 4, 5, 6, 7, 8, 9, 10, 11, 12), MID(D2133, 9, 2)), "yyyy-mm-dd")</f>
        <v>2002-06-24</v>
      </c>
      <c r="F2133" s="1" t="str">
        <f t="shared" si="232"/>
        <v>18:23:00</v>
      </c>
      <c r="G2133" s="9" t="str">
        <f t="shared" si="233"/>
        <v>June</v>
      </c>
      <c r="H2133" s="5" t="str">
        <f t="shared" si="234"/>
        <v>2002</v>
      </c>
      <c r="I2133" s="1" t="s">
        <v>4420</v>
      </c>
      <c r="J2133" s="1" t="str">
        <f t="shared" si="235"/>
        <v xml:space="preserve">Titan II(23)G </v>
      </c>
      <c r="K2133" s="1" t="str">
        <f t="shared" si="236"/>
        <v>NOAA-17</v>
      </c>
      <c r="L2133" s="1" t="s">
        <v>346</v>
      </c>
      <c r="M2133" s="1">
        <v>35</v>
      </c>
      <c r="N2133" s="1">
        <f t="shared" si="237"/>
        <v>2905</v>
      </c>
      <c r="O2133" s="1" t="s">
        <v>9</v>
      </c>
    </row>
    <row r="2134" spans="1:15" x14ac:dyDescent="0.3">
      <c r="A2134" s="1" t="s">
        <v>1940</v>
      </c>
      <c r="B2134" s="1" t="s">
        <v>1561</v>
      </c>
      <c r="C2134" s="1" t="str">
        <f t="shared" si="231"/>
        <v>Russia</v>
      </c>
      <c r="D2134" s="1" t="s">
        <v>4421</v>
      </c>
      <c r="E2134" s="7" t="str">
        <f>TEXT(DATE(MID(D2134, 13, 4), CHOOSE(MATCH( MID(D2134, 5, 3), {"Jan","Feb","Mar","Apr","May","Jun","Jul","Aug","Sep","Oct","Nov","Dec"}, 0), 1, 2, 3, 4, 5, 6, 7, 8, 9, 10, 11, 12), MID(D2134, 9, 2)), "yyyy-mm-dd")</f>
        <v>2002-06-20</v>
      </c>
      <c r="F2134" s="1" t="str">
        <f t="shared" si="232"/>
        <v>09:33:00</v>
      </c>
      <c r="G2134" s="9" t="str">
        <f t="shared" si="233"/>
        <v>June</v>
      </c>
      <c r="H2134" s="5" t="str">
        <f t="shared" si="234"/>
        <v>2002</v>
      </c>
      <c r="I2134" s="1" t="s">
        <v>4422</v>
      </c>
      <c r="J2134" s="1" t="str">
        <f t="shared" si="235"/>
        <v xml:space="preserve">Rokot/Briz KM </v>
      </c>
      <c r="K2134" s="1" t="str">
        <f t="shared" si="236"/>
        <v>Iridium SV97 &amp; SV98</v>
      </c>
      <c r="L2134" s="1" t="s">
        <v>346</v>
      </c>
      <c r="M2134" s="1">
        <v>13</v>
      </c>
      <c r="N2134" s="1">
        <f t="shared" si="237"/>
        <v>1079</v>
      </c>
      <c r="O2134" s="1" t="s">
        <v>9</v>
      </c>
    </row>
    <row r="2135" spans="1:15" x14ac:dyDescent="0.3">
      <c r="A2135" s="1" t="s">
        <v>2701</v>
      </c>
      <c r="B2135" s="1" t="s">
        <v>2702</v>
      </c>
      <c r="C2135" s="1" t="str">
        <f t="shared" si="231"/>
        <v>Pacific Ocean</v>
      </c>
      <c r="D2135" s="1" t="s">
        <v>4423</v>
      </c>
      <c r="E2135" s="7" t="str">
        <f>TEXT(DATE(MID(D2135, 13, 4), CHOOSE(MATCH( MID(D2135, 5, 3), {"Jan","Feb","Mar","Apr","May","Jun","Jul","Aug","Sep","Oct","Nov","Dec"}, 0), 1, 2, 3, 4, 5, 6, 7, 8, 9, 10, 11, 12), MID(D2135, 9, 2)), "yyyy-mm-dd")</f>
        <v>2002-06-15</v>
      </c>
      <c r="F2135" s="1" t="str">
        <f t="shared" si="232"/>
        <v>22:39:00</v>
      </c>
      <c r="G2135" s="9" t="str">
        <f t="shared" si="233"/>
        <v>June</v>
      </c>
      <c r="H2135" s="5" t="str">
        <f t="shared" si="234"/>
        <v>2002</v>
      </c>
      <c r="I2135" s="1" t="s">
        <v>4424</v>
      </c>
      <c r="J2135" s="1" t="str">
        <f t="shared" si="235"/>
        <v xml:space="preserve">Zenit-3 SL </v>
      </c>
      <c r="K2135" s="1" t="str">
        <f t="shared" si="236"/>
        <v>Galaxy IIIC</v>
      </c>
      <c r="L2135" s="1" t="s">
        <v>346</v>
      </c>
      <c r="M2135" s="1"/>
      <c r="N2135" s="1">
        <f t="shared" si="237"/>
        <v>0</v>
      </c>
      <c r="O2135" s="1" t="s">
        <v>9</v>
      </c>
    </row>
    <row r="2136" spans="1:15" x14ac:dyDescent="0.3">
      <c r="A2136" s="1" t="s">
        <v>129</v>
      </c>
      <c r="B2136" s="1" t="s">
        <v>529</v>
      </c>
      <c r="C2136" s="1" t="str">
        <f t="shared" si="231"/>
        <v>Kazakhstan</v>
      </c>
      <c r="D2136" s="1" t="s">
        <v>4425</v>
      </c>
      <c r="E2136" s="7" t="str">
        <f>TEXT(DATE(MID(D2136, 13, 4), CHOOSE(MATCH( MID(D2136, 5, 3), {"Jan","Feb","Mar","Apr","May","Jun","Jul","Aug","Sep","Oct","Nov","Dec"}, 0), 1, 2, 3, 4, 5, 6, 7, 8, 9, 10, 11, 12), MID(D2136, 9, 2)), "yyyy-mm-dd")</f>
        <v>2002-06-10</v>
      </c>
      <c r="F2136" s="1" t="str">
        <f t="shared" si="232"/>
        <v>01:14:00</v>
      </c>
      <c r="G2136" s="9" t="str">
        <f t="shared" si="233"/>
        <v>June</v>
      </c>
      <c r="H2136" s="5" t="str">
        <f t="shared" si="234"/>
        <v>2002</v>
      </c>
      <c r="I2136" s="1" t="s">
        <v>4426</v>
      </c>
      <c r="J2136" s="1" t="str">
        <f t="shared" si="235"/>
        <v xml:space="preserve">Proton-K/Block DM-2M </v>
      </c>
      <c r="K2136" s="1" t="str">
        <f t="shared" si="236"/>
        <v>Ekspress-A1R</v>
      </c>
      <c r="L2136" s="1" t="s">
        <v>346</v>
      </c>
      <c r="M2136" s="1"/>
      <c r="N2136" s="1">
        <f t="shared" si="237"/>
        <v>0</v>
      </c>
      <c r="O2136" s="1" t="s">
        <v>9</v>
      </c>
    </row>
    <row r="2137" spans="1:15" x14ac:dyDescent="0.3">
      <c r="A2137" s="1" t="s">
        <v>657</v>
      </c>
      <c r="B2137" s="1" t="s">
        <v>30</v>
      </c>
      <c r="C2137" s="1" t="str">
        <f t="shared" si="231"/>
        <v>USA</v>
      </c>
      <c r="D2137" s="1" t="s">
        <v>4427</v>
      </c>
      <c r="E2137" s="7" t="str">
        <f>TEXT(DATE(MID(D2137, 13, 4), CHOOSE(MATCH( MID(D2137, 5, 3), {"Jan","Feb","Mar","Apr","May","Jun","Jul","Aug","Sep","Oct","Nov","Dec"}, 0), 1, 2, 3, 4, 5, 6, 7, 8, 9, 10, 11, 12), MID(D2137, 9, 2)), "yyyy-mm-dd")</f>
        <v>2002-06-05</v>
      </c>
      <c r="F2137" s="1" t="str">
        <f t="shared" si="232"/>
        <v>21:22:00</v>
      </c>
      <c r="G2137" s="9" t="str">
        <f t="shared" si="233"/>
        <v>June</v>
      </c>
      <c r="H2137" s="5" t="str">
        <f t="shared" si="234"/>
        <v>2002</v>
      </c>
      <c r="I2137" s="1" t="s">
        <v>4428</v>
      </c>
      <c r="J2137" s="1" t="str">
        <f t="shared" si="235"/>
        <v xml:space="preserve">Space Shuttle Endeavour </v>
      </c>
      <c r="K2137" s="1" t="str">
        <f t="shared" si="236"/>
        <v>STS-111</v>
      </c>
      <c r="L2137" s="1" t="s">
        <v>346</v>
      </c>
      <c r="M2137" s="1">
        <v>450</v>
      </c>
      <c r="N2137" s="1">
        <f t="shared" si="237"/>
        <v>37350</v>
      </c>
      <c r="O2137" s="1" t="s">
        <v>9</v>
      </c>
    </row>
    <row r="2138" spans="1:15" x14ac:dyDescent="0.3">
      <c r="A2138" s="1" t="s">
        <v>233</v>
      </c>
      <c r="B2138" s="1" t="s">
        <v>4338</v>
      </c>
      <c r="C2138" s="1" t="str">
        <f t="shared" si="231"/>
        <v>France</v>
      </c>
      <c r="D2138" s="1" t="s">
        <v>4429</v>
      </c>
      <c r="E2138" s="7" t="str">
        <f>TEXT(DATE(MID(D2138, 13, 4), CHOOSE(MATCH( MID(D2138, 5, 3), {"Jan","Feb","Mar","Apr","May","Jun","Jul","Aug","Sep","Oct","Nov","Dec"}, 0), 1, 2, 3, 4, 5, 6, 7, 8, 9, 10, 11, 12), MID(D2138, 9, 2)), "yyyy-mm-dd")</f>
        <v>2002-06-05</v>
      </c>
      <c r="F2138" s="1" t="str">
        <f t="shared" si="232"/>
        <v>06:44:00</v>
      </c>
      <c r="G2138" s="9" t="str">
        <f t="shared" si="233"/>
        <v>June</v>
      </c>
      <c r="H2138" s="5" t="str">
        <f t="shared" si="234"/>
        <v>2002</v>
      </c>
      <c r="I2138" s="1" t="s">
        <v>4430</v>
      </c>
      <c r="J2138" s="1" t="str">
        <f t="shared" si="235"/>
        <v xml:space="preserve">Ariane 44L </v>
      </c>
      <c r="K2138" s="1" t="str">
        <f t="shared" si="236"/>
        <v>Intelsat 905</v>
      </c>
      <c r="L2138" s="1" t="s">
        <v>346</v>
      </c>
      <c r="M2138" s="1"/>
      <c r="N2138" s="1">
        <f t="shared" si="237"/>
        <v>0</v>
      </c>
      <c r="O2138" s="1" t="s">
        <v>9</v>
      </c>
    </row>
    <row r="2139" spans="1:15" x14ac:dyDescent="0.3">
      <c r="A2139" s="1" t="s">
        <v>4</v>
      </c>
      <c r="B2139" s="1" t="s">
        <v>3373</v>
      </c>
      <c r="C2139" s="1" t="str">
        <f t="shared" si="231"/>
        <v>Russia</v>
      </c>
      <c r="D2139" s="1" t="s">
        <v>4431</v>
      </c>
      <c r="E2139" s="7" t="str">
        <f>TEXT(DATE(MID(D2139, 13, 4), CHOOSE(MATCH( MID(D2139, 5, 3), {"Jan","Feb","Mar","Apr","May","Jun","Jul","Aug","Sep","Oct","Nov","Dec"}, 0), 1, 2, 3, 4, 5, 6, 7, 8, 9, 10, 11, 12), MID(D2139, 9, 2)), "yyyy-mm-dd")</f>
        <v>2002-05-28</v>
      </c>
      <c r="F2139" s="1" t="str">
        <f t="shared" si="232"/>
        <v>18:14:00</v>
      </c>
      <c r="G2139" s="9" t="str">
        <f t="shared" si="233"/>
        <v>May</v>
      </c>
      <c r="H2139" s="5" t="str">
        <f t="shared" si="234"/>
        <v>2002</v>
      </c>
      <c r="I2139" s="1" t="s">
        <v>4432</v>
      </c>
      <c r="J2139" s="1" t="str">
        <f t="shared" si="235"/>
        <v xml:space="preserve">Cosmos-3M </v>
      </c>
      <c r="K2139" s="1" t="str">
        <f t="shared" si="236"/>
        <v>Cosmos 2389</v>
      </c>
      <c r="L2139" s="1" t="s">
        <v>346</v>
      </c>
      <c r="M2139" s="1"/>
      <c r="N2139" s="1">
        <f t="shared" si="237"/>
        <v>0</v>
      </c>
      <c r="O2139" s="1" t="s">
        <v>9</v>
      </c>
    </row>
    <row r="2140" spans="1:15" x14ac:dyDescent="0.3">
      <c r="A2140" s="1" t="s">
        <v>497</v>
      </c>
      <c r="B2140" s="1" t="s">
        <v>498</v>
      </c>
      <c r="C2140" s="1" t="str">
        <f t="shared" si="231"/>
        <v>Israel</v>
      </c>
      <c r="D2140" s="1" t="s">
        <v>4433</v>
      </c>
      <c r="E2140" s="7" t="str">
        <f>TEXT(DATE(MID(D2140, 13, 4), CHOOSE(MATCH( MID(D2140, 5, 3), {"Jan","Feb","Mar","Apr","May","Jun","Jul","Aug","Sep","Oct","Nov","Dec"}, 0), 1, 2, 3, 4, 5, 6, 7, 8, 9, 10, 11, 12), MID(D2140, 9, 2)), "yyyy-mm-dd")</f>
        <v>2002-05-28</v>
      </c>
      <c r="F2140" s="1" t="str">
        <f t="shared" si="232"/>
        <v>15:25:00</v>
      </c>
      <c r="G2140" s="9" t="str">
        <f t="shared" si="233"/>
        <v>May</v>
      </c>
      <c r="H2140" s="5" t="str">
        <f t="shared" si="234"/>
        <v>2002</v>
      </c>
      <c r="I2140" s="1" t="s">
        <v>4434</v>
      </c>
      <c r="J2140" s="1" t="str">
        <f t="shared" si="235"/>
        <v xml:space="preserve">Shavit-1 </v>
      </c>
      <c r="K2140" s="1" t="str">
        <f t="shared" si="236"/>
        <v>Ofek-5</v>
      </c>
      <c r="L2140" s="1" t="s">
        <v>346</v>
      </c>
      <c r="M2140" s="1"/>
      <c r="N2140" s="1">
        <f t="shared" si="237"/>
        <v>0</v>
      </c>
      <c r="O2140" s="1" t="s">
        <v>9</v>
      </c>
    </row>
    <row r="2141" spans="1:15" x14ac:dyDescent="0.3">
      <c r="A2141" s="1" t="s">
        <v>14</v>
      </c>
      <c r="B2141" s="1" t="s">
        <v>3524</v>
      </c>
      <c r="C2141" s="1" t="str">
        <f t="shared" si="231"/>
        <v>China</v>
      </c>
      <c r="D2141" s="1" t="s">
        <v>4435</v>
      </c>
      <c r="E2141" s="7" t="str">
        <f>TEXT(DATE(MID(D2141, 13, 4), CHOOSE(MATCH( MID(D2141, 5, 3), {"Jan","Feb","Mar","Apr","May","Jun","Jul","Aug","Sep","Oct","Nov","Dec"}, 0), 1, 2, 3, 4, 5, 6, 7, 8, 9, 10, 11, 12), MID(D2141, 9, 2)), "yyyy-mm-dd")</f>
        <v>2002-05-15</v>
      </c>
      <c r="F2141" s="1" t="str">
        <f t="shared" si="232"/>
        <v>01:50:00</v>
      </c>
      <c r="G2141" s="9" t="str">
        <f t="shared" si="233"/>
        <v>May</v>
      </c>
      <c r="H2141" s="5" t="str">
        <f t="shared" si="234"/>
        <v>2002</v>
      </c>
      <c r="I2141" s="1" t="s">
        <v>4436</v>
      </c>
      <c r="J2141" s="1" t="str">
        <f t="shared" si="235"/>
        <v xml:space="preserve">Long March 4B </v>
      </c>
      <c r="K2141" s="1" t="str">
        <f t="shared" si="236"/>
        <v>Fengyun-1D &amp; Haiyang-1A</v>
      </c>
      <c r="L2141" s="1" t="s">
        <v>8</v>
      </c>
      <c r="M2141" s="1">
        <v>64.680000000000007</v>
      </c>
      <c r="N2141" s="1">
        <f t="shared" si="237"/>
        <v>5368.4400000000005</v>
      </c>
      <c r="O2141" s="1" t="s">
        <v>9</v>
      </c>
    </row>
    <row r="2142" spans="1:15" x14ac:dyDescent="0.3">
      <c r="A2142" s="1" t="s">
        <v>1623</v>
      </c>
      <c r="B2142" s="1" t="s">
        <v>565</v>
      </c>
      <c r="C2142" s="1" t="str">
        <f t="shared" si="231"/>
        <v>Kazakhstan</v>
      </c>
      <c r="D2142" s="1" t="s">
        <v>4437</v>
      </c>
      <c r="E2142" s="7" t="str">
        <f>TEXT(DATE(MID(D2142, 13, 4), CHOOSE(MATCH( MID(D2142, 5, 3), {"Jan","Feb","Mar","Apr","May","Jun","Jul","Aug","Sep","Oct","Nov","Dec"}, 0), 1, 2, 3, 4, 5, 6, 7, 8, 9, 10, 11, 12), MID(D2142, 9, 2)), "yyyy-mm-dd")</f>
        <v>2002-05-07</v>
      </c>
      <c r="F2142" s="1" t="str">
        <f t="shared" si="232"/>
        <v>17:00:00</v>
      </c>
      <c r="G2142" s="9" t="str">
        <f t="shared" si="233"/>
        <v>May</v>
      </c>
      <c r="H2142" s="5" t="str">
        <f t="shared" si="234"/>
        <v>2002</v>
      </c>
      <c r="I2142" s="1" t="s">
        <v>4438</v>
      </c>
      <c r="J2142" s="1" t="str">
        <f t="shared" si="235"/>
        <v xml:space="preserve">Proton-K/Block DM-2M </v>
      </c>
      <c r="K2142" s="1" t="str">
        <f t="shared" si="236"/>
        <v>DirecTV-5</v>
      </c>
      <c r="L2142" s="1" t="s">
        <v>346</v>
      </c>
      <c r="M2142" s="1"/>
      <c r="N2142" s="1">
        <f t="shared" si="237"/>
        <v>0</v>
      </c>
      <c r="O2142" s="1" t="s">
        <v>9</v>
      </c>
    </row>
    <row r="2143" spans="1:15" x14ac:dyDescent="0.3">
      <c r="A2143" s="1" t="s">
        <v>3868</v>
      </c>
      <c r="B2143" s="1" t="s">
        <v>114</v>
      </c>
      <c r="C2143" s="1" t="str">
        <f t="shared" si="231"/>
        <v>USA</v>
      </c>
      <c r="D2143" s="1" t="s">
        <v>4439</v>
      </c>
      <c r="E2143" s="7" t="str">
        <f>TEXT(DATE(MID(D2143, 13, 4), CHOOSE(MATCH( MID(D2143, 5, 3), {"Jan","Feb","Mar","Apr","May","Jun","Jul","Aug","Sep","Oct","Nov","Dec"}, 0), 1, 2, 3, 4, 5, 6, 7, 8, 9, 10, 11, 12), MID(D2143, 9, 2)), "yyyy-mm-dd")</f>
        <v>2002-05-04</v>
      </c>
      <c r="F2143" s="1" t="str">
        <f t="shared" si="232"/>
        <v>09:54:00</v>
      </c>
      <c r="G2143" s="9" t="str">
        <f t="shared" si="233"/>
        <v>May</v>
      </c>
      <c r="H2143" s="5" t="str">
        <f t="shared" si="234"/>
        <v>2002</v>
      </c>
      <c r="I2143" s="1" t="s">
        <v>4440</v>
      </c>
      <c r="J2143" s="1" t="str">
        <f t="shared" si="235"/>
        <v xml:space="preserve">Delta II 7920-10C </v>
      </c>
      <c r="K2143" s="1" t="str">
        <f t="shared" si="236"/>
        <v>Aqua</v>
      </c>
      <c r="L2143" s="1" t="s">
        <v>346</v>
      </c>
      <c r="M2143" s="1"/>
      <c r="N2143" s="1">
        <f t="shared" si="237"/>
        <v>0</v>
      </c>
      <c r="O2143" s="1" t="s">
        <v>9</v>
      </c>
    </row>
    <row r="2144" spans="1:15" x14ac:dyDescent="0.3">
      <c r="A2144" s="1" t="s">
        <v>233</v>
      </c>
      <c r="B2144" s="1" t="s">
        <v>4338</v>
      </c>
      <c r="C2144" s="1" t="str">
        <f t="shared" si="231"/>
        <v>France</v>
      </c>
      <c r="D2144" s="1" t="s">
        <v>4441</v>
      </c>
      <c r="E2144" s="7" t="str">
        <f>TEXT(DATE(MID(D2144, 13, 4), CHOOSE(MATCH( MID(D2144, 5, 3), {"Jan","Feb","Mar","Apr","May","Jun","Jul","Aug","Sep","Oct","Nov","Dec"}, 0), 1, 2, 3, 4, 5, 6, 7, 8, 9, 10, 11, 12), MID(D2144, 9, 2)), "yyyy-mm-dd")</f>
        <v>2002-05-04</v>
      </c>
      <c r="F2144" s="1" t="str">
        <f t="shared" si="232"/>
        <v>01:31:00</v>
      </c>
      <c r="G2144" s="9" t="str">
        <f t="shared" si="233"/>
        <v>May</v>
      </c>
      <c r="H2144" s="5" t="str">
        <f t="shared" si="234"/>
        <v>2002</v>
      </c>
      <c r="I2144" s="1" t="s">
        <v>4442</v>
      </c>
      <c r="J2144" s="1" t="str">
        <f t="shared" si="235"/>
        <v xml:space="preserve">Ariane 42P </v>
      </c>
      <c r="K2144" s="1" t="str">
        <f t="shared" si="236"/>
        <v>SPOT-5 &amp; IDEFIX</v>
      </c>
      <c r="L2144" s="1" t="s">
        <v>346</v>
      </c>
      <c r="M2144" s="1"/>
      <c r="N2144" s="1">
        <f t="shared" si="237"/>
        <v>0</v>
      </c>
      <c r="O2144" s="1" t="s">
        <v>9</v>
      </c>
    </row>
    <row r="2145" spans="1:15" x14ac:dyDescent="0.3">
      <c r="A2145" s="1" t="s">
        <v>129</v>
      </c>
      <c r="B2145" s="1" t="s">
        <v>1630</v>
      </c>
      <c r="C2145" s="1" t="str">
        <f t="shared" si="231"/>
        <v>Kazakhstan</v>
      </c>
      <c r="D2145" s="1" t="s">
        <v>4443</v>
      </c>
      <c r="E2145" s="7" t="str">
        <f>TEXT(DATE(MID(D2145, 13, 4), CHOOSE(MATCH( MID(D2145, 5, 3), {"Jan","Feb","Mar","Apr","May","Jun","Jul","Aug","Sep","Oct","Nov","Dec"}, 0), 1, 2, 3, 4, 5, 6, 7, 8, 9, 10, 11, 12), MID(D2145, 9, 2)), "yyyy-mm-dd")</f>
        <v>2002-04-25</v>
      </c>
      <c r="F2145" s="1" t="str">
        <f t="shared" si="232"/>
        <v>06:26:00</v>
      </c>
      <c r="G2145" s="9" t="str">
        <f t="shared" si="233"/>
        <v>April</v>
      </c>
      <c r="H2145" s="5" t="str">
        <f t="shared" si="234"/>
        <v>2002</v>
      </c>
      <c r="I2145" s="1" t="s">
        <v>4444</v>
      </c>
      <c r="J2145" s="1" t="str">
        <f t="shared" si="235"/>
        <v xml:space="preserve">Soyuz U </v>
      </c>
      <c r="K2145" s="1" t="str">
        <f t="shared" si="236"/>
        <v>Soyuz TM-34</v>
      </c>
      <c r="L2145" s="1" t="s">
        <v>346</v>
      </c>
      <c r="M2145" s="1">
        <v>20</v>
      </c>
      <c r="N2145" s="1">
        <f t="shared" si="237"/>
        <v>1660</v>
      </c>
      <c r="O2145" s="1" t="s">
        <v>9</v>
      </c>
    </row>
    <row r="2146" spans="1:15" x14ac:dyDescent="0.3">
      <c r="A2146" s="1" t="s">
        <v>233</v>
      </c>
      <c r="B2146" s="1" t="s">
        <v>4338</v>
      </c>
      <c r="C2146" s="1" t="str">
        <f t="shared" si="231"/>
        <v>France</v>
      </c>
      <c r="D2146" s="1" t="s">
        <v>4445</v>
      </c>
      <c r="E2146" s="7" t="str">
        <f>TEXT(DATE(MID(D2146, 13, 4), CHOOSE(MATCH( MID(D2146, 5, 3), {"Jan","Feb","Mar","Apr","May","Jun","Jul","Aug","Sep","Oct","Nov","Dec"}, 0), 1, 2, 3, 4, 5, 6, 7, 8, 9, 10, 11, 12), MID(D2146, 9, 2)), "yyyy-mm-dd")</f>
        <v>2002-04-16</v>
      </c>
      <c r="F2146" s="1" t="str">
        <f t="shared" si="232"/>
        <v>23:02:00</v>
      </c>
      <c r="G2146" s="9" t="str">
        <f t="shared" si="233"/>
        <v>April</v>
      </c>
      <c r="H2146" s="5" t="str">
        <f t="shared" si="234"/>
        <v>2002</v>
      </c>
      <c r="I2146" s="1" t="s">
        <v>4446</v>
      </c>
      <c r="J2146" s="1" t="str">
        <f t="shared" si="235"/>
        <v xml:space="preserve">Ariane 44L </v>
      </c>
      <c r="K2146" s="1" t="str">
        <f t="shared" si="236"/>
        <v>NSS-7</v>
      </c>
      <c r="L2146" s="1" t="s">
        <v>346</v>
      </c>
      <c r="M2146" s="1"/>
      <c r="N2146" s="1">
        <f t="shared" si="237"/>
        <v>0</v>
      </c>
      <c r="O2146" s="1" t="s">
        <v>9</v>
      </c>
    </row>
    <row r="2147" spans="1:15" x14ac:dyDescent="0.3">
      <c r="A2147" s="1" t="s">
        <v>657</v>
      </c>
      <c r="B2147" s="1" t="s">
        <v>658</v>
      </c>
      <c r="C2147" s="1" t="str">
        <f t="shared" si="231"/>
        <v>USA</v>
      </c>
      <c r="D2147" s="1" t="s">
        <v>4447</v>
      </c>
      <c r="E2147" s="7" t="str">
        <f>TEXT(DATE(MID(D2147, 13, 4), CHOOSE(MATCH( MID(D2147, 5, 3), {"Jan","Feb","Mar","Apr","May","Jun","Jul","Aug","Sep","Oct","Nov","Dec"}, 0), 1, 2, 3, 4, 5, 6, 7, 8, 9, 10, 11, 12), MID(D2147, 9, 2)), "yyyy-mm-dd")</f>
        <v>2002-04-08</v>
      </c>
      <c r="F2147" s="1" t="str">
        <f t="shared" si="232"/>
        <v>20:44:00</v>
      </c>
      <c r="G2147" s="9" t="str">
        <f t="shared" si="233"/>
        <v>April</v>
      </c>
      <c r="H2147" s="5" t="str">
        <f t="shared" si="234"/>
        <v>2002</v>
      </c>
      <c r="I2147" s="1" t="s">
        <v>4448</v>
      </c>
      <c r="J2147" s="1" t="str">
        <f t="shared" si="235"/>
        <v xml:space="preserve">Space Shuttle Atlantis </v>
      </c>
      <c r="K2147" s="1" t="str">
        <f t="shared" si="236"/>
        <v>STS-110</v>
      </c>
      <c r="L2147" s="1" t="s">
        <v>346</v>
      </c>
      <c r="M2147" s="1">
        <v>450</v>
      </c>
      <c r="N2147" s="1">
        <f t="shared" si="237"/>
        <v>37350</v>
      </c>
      <c r="O2147" s="1" t="s">
        <v>9</v>
      </c>
    </row>
    <row r="2148" spans="1:15" x14ac:dyDescent="0.3">
      <c r="A2148" s="1" t="s">
        <v>4</v>
      </c>
      <c r="B2148" s="1" t="s">
        <v>3038</v>
      </c>
      <c r="C2148" s="1" t="str">
        <f t="shared" si="231"/>
        <v>Russia</v>
      </c>
      <c r="D2148" s="1" t="s">
        <v>4449</v>
      </c>
      <c r="E2148" s="7" t="str">
        <f>TEXT(DATE(MID(D2148, 13, 4), CHOOSE(MATCH( MID(D2148, 5, 3), {"Jan","Feb","Mar","Apr","May","Jun","Jul","Aug","Sep","Oct","Nov","Dec"}, 0), 1, 2, 3, 4, 5, 6, 7, 8, 9, 10, 11, 12), MID(D2148, 9, 2)), "yyyy-mm-dd")</f>
        <v>2002-04-01</v>
      </c>
      <c r="F2148" s="1" t="str">
        <f t="shared" si="232"/>
        <v>22:06:00</v>
      </c>
      <c r="G2148" s="9" t="str">
        <f t="shared" si="233"/>
        <v>April</v>
      </c>
      <c r="H2148" s="5" t="str">
        <f t="shared" si="234"/>
        <v>2002</v>
      </c>
      <c r="I2148" s="1" t="s">
        <v>4450</v>
      </c>
      <c r="J2148" s="1" t="str">
        <f t="shared" si="235"/>
        <v xml:space="preserve">Molniya-M /Block 2BL </v>
      </c>
      <c r="K2148" s="1" t="str">
        <f t="shared" si="236"/>
        <v>Cosmos 2388</v>
      </c>
      <c r="L2148" s="1" t="s">
        <v>346</v>
      </c>
      <c r="M2148" s="1"/>
      <c r="N2148" s="1">
        <f t="shared" si="237"/>
        <v>0</v>
      </c>
      <c r="O2148" s="1" t="s">
        <v>9</v>
      </c>
    </row>
    <row r="2149" spans="1:15" x14ac:dyDescent="0.3">
      <c r="A2149" s="1" t="s">
        <v>1623</v>
      </c>
      <c r="B2149" s="1" t="s">
        <v>4200</v>
      </c>
      <c r="C2149" s="1" t="str">
        <f t="shared" si="231"/>
        <v>Kazakhstan</v>
      </c>
      <c r="D2149" s="1" t="s">
        <v>4451</v>
      </c>
      <c r="E2149" s="7" t="str">
        <f>TEXT(DATE(MID(D2149, 13, 4), CHOOSE(MATCH( MID(D2149, 5, 3), {"Jan","Feb","Mar","Apr","May","Jun","Jul","Aug","Sep","Oct","Nov","Dec"}, 0), 1, 2, 3, 4, 5, 6, 7, 8, 9, 10, 11, 12), MID(D2149, 9, 2)), "yyyy-mm-dd")</f>
        <v>2002-03-30</v>
      </c>
      <c r="F2149" s="1" t="str">
        <f t="shared" si="232"/>
        <v>17:25:00</v>
      </c>
      <c r="G2149" s="9" t="str">
        <f t="shared" si="233"/>
        <v>March</v>
      </c>
      <c r="H2149" s="5" t="str">
        <f t="shared" si="234"/>
        <v>2002</v>
      </c>
      <c r="I2149" s="1" t="s">
        <v>4452</v>
      </c>
      <c r="J2149" s="1" t="str">
        <f t="shared" si="235"/>
        <v xml:space="preserve">Proton-K/Block DM-2M </v>
      </c>
      <c r="K2149" s="1" t="str">
        <f t="shared" si="236"/>
        <v>Intelsat 903</v>
      </c>
      <c r="L2149" s="1" t="s">
        <v>346</v>
      </c>
      <c r="M2149" s="1"/>
      <c r="N2149" s="1">
        <f t="shared" si="237"/>
        <v>0</v>
      </c>
      <c r="O2149" s="1" t="s">
        <v>9</v>
      </c>
    </row>
    <row r="2150" spans="1:15" x14ac:dyDescent="0.3">
      <c r="A2150" s="1" t="s">
        <v>233</v>
      </c>
      <c r="B2150" s="1" t="s">
        <v>4338</v>
      </c>
      <c r="C2150" s="1" t="str">
        <f t="shared" si="231"/>
        <v>France</v>
      </c>
      <c r="D2150" s="1" t="s">
        <v>4453</v>
      </c>
      <c r="E2150" s="7" t="str">
        <f>TEXT(DATE(MID(D2150, 13, 4), CHOOSE(MATCH( MID(D2150, 5, 3), {"Jan","Feb","Mar","Apr","May","Jun","Jul","Aug","Sep","Oct","Nov","Dec"}, 0), 1, 2, 3, 4, 5, 6, 7, 8, 9, 10, 11, 12), MID(D2150, 9, 2)), "yyyy-mm-dd")</f>
        <v>2002-03-29</v>
      </c>
      <c r="F2150" s="1" t="str">
        <f t="shared" si="232"/>
        <v>01:29:00</v>
      </c>
      <c r="G2150" s="9" t="str">
        <f t="shared" si="233"/>
        <v>March</v>
      </c>
      <c r="H2150" s="5" t="str">
        <f t="shared" si="234"/>
        <v>2002</v>
      </c>
      <c r="I2150" s="1" t="s">
        <v>4454</v>
      </c>
      <c r="J2150" s="1" t="str">
        <f t="shared" si="235"/>
        <v xml:space="preserve">Ariane 44L </v>
      </c>
      <c r="K2150" s="1" t="str">
        <f t="shared" si="236"/>
        <v>Astra 3A &amp; JCSAT-8</v>
      </c>
      <c r="L2150" s="1" t="s">
        <v>346</v>
      </c>
      <c r="M2150" s="1"/>
      <c r="N2150" s="1">
        <f t="shared" si="237"/>
        <v>0</v>
      </c>
      <c r="O2150" s="1" t="s">
        <v>9</v>
      </c>
    </row>
    <row r="2151" spans="1:15" x14ac:dyDescent="0.3">
      <c r="A2151" s="1" t="s">
        <v>14</v>
      </c>
      <c r="B2151" s="1" t="s">
        <v>138</v>
      </c>
      <c r="C2151" s="1" t="str">
        <f t="shared" si="231"/>
        <v>China</v>
      </c>
      <c r="D2151" s="1" t="s">
        <v>4455</v>
      </c>
      <c r="E2151" s="7" t="str">
        <f>TEXT(DATE(MID(D2151, 13, 4), CHOOSE(MATCH( MID(D2151, 5, 3), {"Jan","Feb","Mar","Apr","May","Jun","Jul","Aug","Sep","Oct","Nov","Dec"}, 0), 1, 2, 3, 4, 5, 6, 7, 8, 9, 10, 11, 12), MID(D2151, 9, 2)), "yyyy-mm-dd")</f>
        <v>2002-03-25</v>
      </c>
      <c r="F2151" s="1" t="str">
        <f t="shared" si="232"/>
        <v>14:15:00</v>
      </c>
      <c r="G2151" s="9" t="str">
        <f t="shared" si="233"/>
        <v>March</v>
      </c>
      <c r="H2151" s="5" t="str">
        <f t="shared" si="234"/>
        <v>2002</v>
      </c>
      <c r="I2151" s="1" t="s">
        <v>4456</v>
      </c>
      <c r="J2151" s="1" t="str">
        <f t="shared" si="235"/>
        <v xml:space="preserve">Long March 2F </v>
      </c>
      <c r="K2151" s="1" t="str">
        <f t="shared" si="236"/>
        <v>Shenzhou 3</v>
      </c>
      <c r="L2151" s="1" t="s">
        <v>346</v>
      </c>
      <c r="M2151" s="1"/>
      <c r="N2151" s="1">
        <f t="shared" si="237"/>
        <v>0</v>
      </c>
      <c r="O2151" s="1" t="s">
        <v>9</v>
      </c>
    </row>
    <row r="2152" spans="1:15" x14ac:dyDescent="0.3">
      <c r="A2152" s="1" t="s">
        <v>129</v>
      </c>
      <c r="B2152" s="1" t="s">
        <v>1630</v>
      </c>
      <c r="C2152" s="1" t="str">
        <f t="shared" si="231"/>
        <v>Kazakhstan</v>
      </c>
      <c r="D2152" s="1" t="s">
        <v>4457</v>
      </c>
      <c r="E2152" s="7" t="str">
        <f>TEXT(DATE(MID(D2152, 13, 4), CHOOSE(MATCH( MID(D2152, 5, 3), {"Jan","Feb","Mar","Apr","May","Jun","Jul","Aug","Sep","Oct","Nov","Dec"}, 0), 1, 2, 3, 4, 5, 6, 7, 8, 9, 10, 11, 12), MID(D2152, 9, 2)), "yyyy-mm-dd")</f>
        <v>2002-03-21</v>
      </c>
      <c r="F2152" s="1" t="str">
        <f t="shared" si="232"/>
        <v>20:13:00</v>
      </c>
      <c r="G2152" s="9" t="str">
        <f t="shared" si="233"/>
        <v>March</v>
      </c>
      <c r="H2152" s="5" t="str">
        <f t="shared" si="234"/>
        <v>2002</v>
      </c>
      <c r="I2152" s="1" t="s">
        <v>4458</v>
      </c>
      <c r="J2152" s="1" t="str">
        <f t="shared" si="235"/>
        <v xml:space="preserve">Soyuz U </v>
      </c>
      <c r="K2152" s="1" t="str">
        <f t="shared" si="236"/>
        <v>Progress M1-8</v>
      </c>
      <c r="L2152" s="1" t="s">
        <v>346</v>
      </c>
      <c r="M2152" s="1">
        <v>20</v>
      </c>
      <c r="N2152" s="1">
        <f t="shared" si="237"/>
        <v>1660</v>
      </c>
      <c r="O2152" s="1" t="s">
        <v>9</v>
      </c>
    </row>
    <row r="2153" spans="1:15" x14ac:dyDescent="0.3">
      <c r="A2153" s="1" t="s">
        <v>1940</v>
      </c>
      <c r="B2153" s="1" t="s">
        <v>1561</v>
      </c>
      <c r="C2153" s="1" t="str">
        <f t="shared" si="231"/>
        <v>Russia</v>
      </c>
      <c r="D2153" s="1" t="s">
        <v>4459</v>
      </c>
      <c r="E2153" s="7" t="str">
        <f>TEXT(DATE(MID(D2153, 13, 4), CHOOSE(MATCH( MID(D2153, 5, 3), {"Jan","Feb","Mar","Apr","May","Jun","Jul","Aug","Sep","Oct","Nov","Dec"}, 0), 1, 2, 3, 4, 5, 6, 7, 8, 9, 10, 11, 12), MID(D2153, 9, 2)), "yyyy-mm-dd")</f>
        <v>2002-03-17</v>
      </c>
      <c r="F2153" s="1" t="str">
        <f t="shared" si="232"/>
        <v>09:21:00</v>
      </c>
      <c r="G2153" s="9" t="str">
        <f t="shared" si="233"/>
        <v>March</v>
      </c>
      <c r="H2153" s="5" t="str">
        <f t="shared" si="234"/>
        <v>2002</v>
      </c>
      <c r="I2153" s="1" t="s">
        <v>4460</v>
      </c>
      <c r="J2153" s="1" t="str">
        <f t="shared" si="235"/>
        <v xml:space="preserve">Rokot/Briz KM </v>
      </c>
      <c r="K2153" s="1" t="str">
        <f t="shared" si="236"/>
        <v>GRACE 1 &amp; 2</v>
      </c>
      <c r="L2153" s="1" t="s">
        <v>346</v>
      </c>
      <c r="M2153" s="1">
        <v>13</v>
      </c>
      <c r="N2153" s="1">
        <f t="shared" si="237"/>
        <v>1079</v>
      </c>
      <c r="O2153" s="1" t="s">
        <v>9</v>
      </c>
    </row>
    <row r="2154" spans="1:15" x14ac:dyDescent="0.3">
      <c r="A2154" s="1" t="s">
        <v>4005</v>
      </c>
      <c r="B2154" s="1" t="s">
        <v>4149</v>
      </c>
      <c r="C2154" s="1" t="str">
        <f t="shared" si="231"/>
        <v>USA</v>
      </c>
      <c r="D2154" s="1" t="s">
        <v>4461</v>
      </c>
      <c r="E2154" s="7" t="str">
        <f>TEXT(DATE(MID(D2154, 13, 4), CHOOSE(MATCH( MID(D2154, 5, 3), {"Jan","Feb","Mar","Apr","May","Jun","Jul","Aug","Sep","Oct","Nov","Dec"}, 0), 1, 2, 3, 4, 5, 6, 7, 8, 9, 10, 11, 12), MID(D2154, 9, 2)), "yyyy-mm-dd")</f>
        <v>2002-03-08</v>
      </c>
      <c r="F2154" s="1" t="str">
        <f t="shared" si="232"/>
        <v>22:59:00</v>
      </c>
      <c r="G2154" s="9" t="str">
        <f t="shared" si="233"/>
        <v>March</v>
      </c>
      <c r="H2154" s="5" t="str">
        <f t="shared" si="234"/>
        <v>2002</v>
      </c>
      <c r="I2154" s="1" t="s">
        <v>4462</v>
      </c>
      <c r="J2154" s="1" t="str">
        <f t="shared" si="235"/>
        <v xml:space="preserve">Atlas IIA </v>
      </c>
      <c r="K2154" s="1" t="str">
        <f t="shared" si="236"/>
        <v>TDRS-I</v>
      </c>
      <c r="L2154" s="1" t="s">
        <v>346</v>
      </c>
      <c r="M2154" s="1"/>
      <c r="N2154" s="1">
        <f t="shared" si="237"/>
        <v>0</v>
      </c>
      <c r="O2154" s="1" t="s">
        <v>9</v>
      </c>
    </row>
    <row r="2155" spans="1:15" x14ac:dyDescent="0.3">
      <c r="A2155" s="1" t="s">
        <v>657</v>
      </c>
      <c r="B2155" s="1" t="s">
        <v>30</v>
      </c>
      <c r="C2155" s="1" t="str">
        <f t="shared" si="231"/>
        <v>USA</v>
      </c>
      <c r="D2155" s="1" t="s">
        <v>4463</v>
      </c>
      <c r="E2155" s="7" t="str">
        <f>TEXT(DATE(MID(D2155, 13, 4), CHOOSE(MATCH( MID(D2155, 5, 3), {"Jan","Feb","Mar","Apr","May","Jun","Jul","Aug","Sep","Oct","Nov","Dec"}, 0), 1, 2, 3, 4, 5, 6, 7, 8, 9, 10, 11, 12), MID(D2155, 9, 2)), "yyyy-mm-dd")</f>
        <v>2002-03-01</v>
      </c>
      <c r="F2155" s="1" t="str">
        <f t="shared" si="232"/>
        <v>11:22:00</v>
      </c>
      <c r="G2155" s="9" t="str">
        <f t="shared" si="233"/>
        <v>March</v>
      </c>
      <c r="H2155" s="5" t="str">
        <f t="shared" si="234"/>
        <v>2002</v>
      </c>
      <c r="I2155" s="1" t="s">
        <v>4464</v>
      </c>
      <c r="J2155" s="1" t="str">
        <f t="shared" si="235"/>
        <v xml:space="preserve">Space Shuttle Columbia </v>
      </c>
      <c r="K2155" s="1" t="str">
        <f t="shared" si="236"/>
        <v>STS-109</v>
      </c>
      <c r="L2155" s="1" t="s">
        <v>346</v>
      </c>
      <c r="M2155" s="1">
        <v>450</v>
      </c>
      <c r="N2155" s="1">
        <f t="shared" si="237"/>
        <v>37350</v>
      </c>
      <c r="O2155" s="1" t="s">
        <v>9</v>
      </c>
    </row>
    <row r="2156" spans="1:15" x14ac:dyDescent="0.3">
      <c r="A2156" s="1" t="s">
        <v>233</v>
      </c>
      <c r="B2156" s="1" t="s">
        <v>379</v>
      </c>
      <c r="C2156" s="1" t="str">
        <f t="shared" si="231"/>
        <v>France</v>
      </c>
      <c r="D2156" s="1" t="s">
        <v>4465</v>
      </c>
      <c r="E2156" s="7" t="str">
        <f>TEXT(DATE(MID(D2156, 13, 4), CHOOSE(MATCH( MID(D2156, 5, 3), {"Jan","Feb","Mar","Apr","May","Jun","Jul","Aug","Sep","Oct","Nov","Dec"}, 0), 1, 2, 3, 4, 5, 6, 7, 8, 9, 10, 11, 12), MID(D2156, 9, 2)), "yyyy-mm-dd")</f>
        <v>2002-03-01</v>
      </c>
      <c r="F2156" s="1" t="str">
        <f t="shared" si="232"/>
        <v>01:07:00</v>
      </c>
      <c r="G2156" s="9" t="str">
        <f t="shared" si="233"/>
        <v>March</v>
      </c>
      <c r="H2156" s="5" t="str">
        <f t="shared" si="234"/>
        <v>2002</v>
      </c>
      <c r="I2156" s="1" t="s">
        <v>4466</v>
      </c>
      <c r="J2156" s="1" t="str">
        <f t="shared" si="235"/>
        <v xml:space="preserve">Ariane 5 G </v>
      </c>
      <c r="K2156" s="1" t="str">
        <f t="shared" si="236"/>
        <v>Envisat</v>
      </c>
      <c r="L2156" s="1" t="s">
        <v>346</v>
      </c>
      <c r="M2156" s="1"/>
      <c r="N2156" s="1">
        <f t="shared" si="237"/>
        <v>0</v>
      </c>
      <c r="O2156" s="1" t="s">
        <v>9</v>
      </c>
    </row>
    <row r="2157" spans="1:15" x14ac:dyDescent="0.3">
      <c r="A2157" s="1" t="s">
        <v>4</v>
      </c>
      <c r="B2157" s="1" t="s">
        <v>212</v>
      </c>
      <c r="C2157" s="1" t="str">
        <f t="shared" si="231"/>
        <v>Russia</v>
      </c>
      <c r="D2157" s="1" t="s">
        <v>4467</v>
      </c>
      <c r="E2157" s="7" t="str">
        <f>TEXT(DATE(MID(D2157, 13, 4), CHOOSE(MATCH( MID(D2157, 5, 3), {"Jan","Feb","Mar","Apr","May","Jun","Jul","Aug","Sep","Oct","Nov","Dec"}, 0), 1, 2, 3, 4, 5, 6, 7, 8, 9, 10, 11, 12), MID(D2157, 9, 2)), "yyyy-mm-dd")</f>
        <v>2002-02-25</v>
      </c>
      <c r="F2157" s="1" t="str">
        <f t="shared" si="232"/>
        <v>17:26:00</v>
      </c>
      <c r="G2157" s="9" t="str">
        <f t="shared" si="233"/>
        <v>February</v>
      </c>
      <c r="H2157" s="5" t="str">
        <f t="shared" si="234"/>
        <v>2002</v>
      </c>
      <c r="I2157" s="1" t="s">
        <v>4468</v>
      </c>
      <c r="J2157" s="1" t="str">
        <f t="shared" si="235"/>
        <v xml:space="preserve">Soyuz U </v>
      </c>
      <c r="K2157" s="1" t="str">
        <f t="shared" si="236"/>
        <v>Cosmos 2387</v>
      </c>
      <c r="L2157" s="1" t="s">
        <v>346</v>
      </c>
      <c r="M2157" s="1">
        <v>20</v>
      </c>
      <c r="N2157" s="1">
        <f t="shared" si="237"/>
        <v>1660</v>
      </c>
      <c r="O2157" s="1" t="s">
        <v>9</v>
      </c>
    </row>
    <row r="2158" spans="1:15" x14ac:dyDescent="0.3">
      <c r="A2158" s="1" t="s">
        <v>233</v>
      </c>
      <c r="B2158" s="1" t="s">
        <v>4338</v>
      </c>
      <c r="C2158" s="1" t="str">
        <f t="shared" si="231"/>
        <v>France</v>
      </c>
      <c r="D2158" s="1" t="s">
        <v>4469</v>
      </c>
      <c r="E2158" s="7" t="str">
        <f>TEXT(DATE(MID(D2158, 13, 4), CHOOSE(MATCH( MID(D2158, 5, 3), {"Jan","Feb","Mar","Apr","May","Jun","Jul","Aug","Sep","Oct","Nov","Dec"}, 0), 1, 2, 3, 4, 5, 6, 7, 8, 9, 10, 11, 12), MID(D2158, 9, 2)), "yyyy-mm-dd")</f>
        <v>2002-02-23</v>
      </c>
      <c r="F2158" s="1" t="str">
        <f t="shared" si="232"/>
        <v>06:59:00</v>
      </c>
      <c r="G2158" s="9" t="str">
        <f t="shared" si="233"/>
        <v>February</v>
      </c>
      <c r="H2158" s="5" t="str">
        <f t="shared" si="234"/>
        <v>2002</v>
      </c>
      <c r="I2158" s="1" t="s">
        <v>4470</v>
      </c>
      <c r="J2158" s="1" t="str">
        <f t="shared" si="235"/>
        <v xml:space="preserve">Ariane 44L </v>
      </c>
      <c r="K2158" s="1" t="str">
        <f t="shared" si="236"/>
        <v>Intelsat 904</v>
      </c>
      <c r="L2158" s="1" t="s">
        <v>346</v>
      </c>
      <c r="M2158" s="1"/>
      <c r="N2158" s="1">
        <f t="shared" si="237"/>
        <v>0</v>
      </c>
      <c r="O2158" s="1" t="s">
        <v>9</v>
      </c>
    </row>
    <row r="2159" spans="1:15" x14ac:dyDescent="0.3">
      <c r="A2159" s="1" t="s">
        <v>1623</v>
      </c>
      <c r="B2159" s="1" t="s">
        <v>4092</v>
      </c>
      <c r="C2159" s="1" t="str">
        <f t="shared" si="231"/>
        <v>USA</v>
      </c>
      <c r="D2159" s="1" t="s">
        <v>4471</v>
      </c>
      <c r="E2159" s="7" t="str">
        <f>TEXT(DATE(MID(D2159, 13, 4), CHOOSE(MATCH( MID(D2159, 5, 3), {"Jan","Feb","Mar","Apr","May","Jun","Jul","Aug","Sep","Oct","Nov","Dec"}, 0), 1, 2, 3, 4, 5, 6, 7, 8, 9, 10, 11, 12), MID(D2159, 9, 2)), "yyyy-mm-dd")</f>
        <v>2002-02-21</v>
      </c>
      <c r="F2159" s="1" t="str">
        <f t="shared" si="232"/>
        <v>12:43:00</v>
      </c>
      <c r="G2159" s="9" t="str">
        <f t="shared" si="233"/>
        <v>February</v>
      </c>
      <c r="H2159" s="5" t="str">
        <f t="shared" si="234"/>
        <v>2002</v>
      </c>
      <c r="I2159" s="1" t="s">
        <v>4472</v>
      </c>
      <c r="J2159" s="1" t="str">
        <f t="shared" si="235"/>
        <v xml:space="preserve">Atlas IIIB </v>
      </c>
      <c r="K2159" s="1" t="str">
        <f t="shared" si="236"/>
        <v>EchoStar VII</v>
      </c>
      <c r="L2159" s="1" t="s">
        <v>346</v>
      </c>
      <c r="M2159" s="1"/>
      <c r="N2159" s="1">
        <f t="shared" si="237"/>
        <v>0</v>
      </c>
      <c r="O2159" s="1" t="s">
        <v>9</v>
      </c>
    </row>
    <row r="2160" spans="1:15" x14ac:dyDescent="0.3">
      <c r="A2160" s="1" t="s">
        <v>3868</v>
      </c>
      <c r="B2160" s="1" t="s">
        <v>114</v>
      </c>
      <c r="C2160" s="1" t="str">
        <f t="shared" si="231"/>
        <v>USA</v>
      </c>
      <c r="D2160" s="1" t="s">
        <v>4473</v>
      </c>
      <c r="E2160" s="7" t="str">
        <f>TEXT(DATE(MID(D2160, 13, 4), CHOOSE(MATCH( MID(D2160, 5, 3), {"Jan","Feb","Mar","Apr","May","Jun","Jul","Aug","Sep","Oct","Nov","Dec"}, 0), 1, 2, 3, 4, 5, 6, 7, 8, 9, 10, 11, 12), MID(D2160, 9, 2)), "yyyy-mm-dd")</f>
        <v>2002-02-11</v>
      </c>
      <c r="F2160" s="1" t="str">
        <f t="shared" si="232"/>
        <v>17:43:00</v>
      </c>
      <c r="G2160" s="9" t="str">
        <f t="shared" si="233"/>
        <v>February</v>
      </c>
      <c r="H2160" s="5" t="str">
        <f t="shared" si="234"/>
        <v>2002</v>
      </c>
      <c r="I2160" s="1" t="s">
        <v>4474</v>
      </c>
      <c r="J2160" s="1" t="str">
        <f t="shared" si="235"/>
        <v xml:space="preserve">Delta II 7920-10C </v>
      </c>
      <c r="K2160" s="1" t="str">
        <f t="shared" si="236"/>
        <v>Iridium IS-1</v>
      </c>
      <c r="L2160" s="1" t="s">
        <v>346</v>
      </c>
      <c r="M2160" s="1"/>
      <c r="N2160" s="1">
        <f t="shared" si="237"/>
        <v>0</v>
      </c>
      <c r="O2160" s="1" t="s">
        <v>9</v>
      </c>
    </row>
    <row r="2161" spans="1:15" x14ac:dyDescent="0.3">
      <c r="A2161" s="1" t="s">
        <v>342</v>
      </c>
      <c r="B2161" s="1" t="s">
        <v>1620</v>
      </c>
      <c r="C2161" s="1" t="str">
        <f t="shared" si="231"/>
        <v>USA</v>
      </c>
      <c r="D2161" s="1" t="s">
        <v>4475</v>
      </c>
      <c r="E2161" s="7" t="str">
        <f>TEXT(DATE(MID(D2161, 13, 4), CHOOSE(MATCH( MID(D2161, 5, 3), {"Jan","Feb","Mar","Apr","May","Jun","Jul","Aug","Sep","Oct","Nov","Dec"}, 0), 1, 2, 3, 4, 5, 6, 7, 8, 9, 10, 11, 12), MID(D2161, 9, 2)), "yyyy-mm-dd")</f>
        <v>2002-02-05</v>
      </c>
      <c r="F2161" s="1" t="str">
        <f t="shared" si="232"/>
        <v>20:58:00</v>
      </c>
      <c r="G2161" s="9" t="str">
        <f t="shared" si="233"/>
        <v>February</v>
      </c>
      <c r="H2161" s="5" t="str">
        <f t="shared" si="234"/>
        <v>2002</v>
      </c>
      <c r="I2161" s="1" t="s">
        <v>4476</v>
      </c>
      <c r="J2161" s="1" t="str">
        <f t="shared" si="235"/>
        <v xml:space="preserve">Pegasus XL </v>
      </c>
      <c r="K2161" s="1" t="str">
        <f t="shared" si="236"/>
        <v>RHESSI</v>
      </c>
      <c r="L2161" s="1" t="s">
        <v>8</v>
      </c>
      <c r="M2161" s="1">
        <v>40</v>
      </c>
      <c r="N2161" s="1">
        <f t="shared" si="237"/>
        <v>3320</v>
      </c>
      <c r="O2161" s="1" t="s">
        <v>9</v>
      </c>
    </row>
    <row r="2162" spans="1:15" x14ac:dyDescent="0.3">
      <c r="A2162" s="1" t="s">
        <v>60</v>
      </c>
      <c r="B2162" s="1" t="s">
        <v>61</v>
      </c>
      <c r="C2162" s="1" t="str">
        <f t="shared" si="231"/>
        <v>Japan</v>
      </c>
      <c r="D2162" s="1" t="s">
        <v>4477</v>
      </c>
      <c r="E2162" s="7" t="str">
        <f>TEXT(DATE(MID(D2162, 13, 4), CHOOSE(MATCH( MID(D2162, 5, 3), {"Jan","Feb","Mar","Apr","May","Jun","Jul","Aug","Sep","Oct","Nov","Dec"}, 0), 1, 2, 3, 4, 5, 6, 7, 8, 9, 10, 11, 12), MID(D2162, 9, 2)), "yyyy-mm-dd")</f>
        <v>2002-02-04</v>
      </c>
      <c r="F2162" s="1" t="str">
        <f t="shared" si="232"/>
        <v>02:45:00</v>
      </c>
      <c r="G2162" s="9" t="str">
        <f t="shared" si="233"/>
        <v>February</v>
      </c>
      <c r="H2162" s="5" t="str">
        <f t="shared" si="234"/>
        <v>2002</v>
      </c>
      <c r="I2162" s="1" t="s">
        <v>4478</v>
      </c>
      <c r="J2162" s="1" t="str">
        <f t="shared" si="235"/>
        <v xml:space="preserve">H-IIA 2024 </v>
      </c>
      <c r="K2162" s="1" t="str">
        <f t="shared" si="236"/>
        <v>VEP 3, Tsubasa &amp; DASH</v>
      </c>
      <c r="L2162" s="1" t="s">
        <v>346</v>
      </c>
      <c r="M2162" s="1"/>
      <c r="N2162" s="1">
        <f t="shared" si="237"/>
        <v>0</v>
      </c>
      <c r="O2162" s="1" t="s">
        <v>9</v>
      </c>
    </row>
    <row r="2163" spans="1:15" x14ac:dyDescent="0.3">
      <c r="A2163" s="1" t="s">
        <v>233</v>
      </c>
      <c r="B2163" s="1" t="s">
        <v>4338</v>
      </c>
      <c r="C2163" s="1" t="str">
        <f t="shared" si="231"/>
        <v>France</v>
      </c>
      <c r="D2163" s="1" t="s">
        <v>4479</v>
      </c>
      <c r="E2163" s="7" t="str">
        <f>TEXT(DATE(MID(D2163, 13, 4), CHOOSE(MATCH( MID(D2163, 5, 3), {"Jan","Feb","Mar","Apr","May","Jun","Jul","Aug","Sep","Oct","Nov","Dec"}, 0), 1, 2, 3, 4, 5, 6, 7, 8, 9, 10, 11, 12), MID(D2163, 9, 2)), "yyyy-mm-dd")</f>
        <v>2002-01-23</v>
      </c>
      <c r="F2163" s="1" t="str">
        <f t="shared" si="232"/>
        <v>23:46:00</v>
      </c>
      <c r="G2163" s="9" t="str">
        <f t="shared" si="233"/>
        <v>January</v>
      </c>
      <c r="H2163" s="5" t="str">
        <f t="shared" si="234"/>
        <v>2002</v>
      </c>
      <c r="I2163" s="1" t="s">
        <v>4480</v>
      </c>
      <c r="J2163" s="1" t="str">
        <f t="shared" si="235"/>
        <v xml:space="preserve">Ariane 42L </v>
      </c>
      <c r="K2163" s="1" t="str">
        <f t="shared" si="236"/>
        <v>Insat 3C</v>
      </c>
      <c r="L2163" s="1" t="s">
        <v>346</v>
      </c>
      <c r="M2163" s="1"/>
      <c r="N2163" s="1">
        <f t="shared" si="237"/>
        <v>0</v>
      </c>
      <c r="O2163" s="1" t="s">
        <v>9</v>
      </c>
    </row>
    <row r="2164" spans="1:15" x14ac:dyDescent="0.3">
      <c r="A2164" s="1" t="s">
        <v>4005</v>
      </c>
      <c r="B2164" s="1" t="s">
        <v>11</v>
      </c>
      <c r="C2164" s="1" t="str">
        <f t="shared" si="231"/>
        <v>USA</v>
      </c>
      <c r="D2164" s="1" t="s">
        <v>4481</v>
      </c>
      <c r="E2164" s="7" t="str">
        <f>TEXT(DATE(MID(D2164, 13, 4), CHOOSE(MATCH( MID(D2164, 5, 3), {"Jan","Feb","Mar","Apr","May","Jun","Jul","Aug","Sep","Oct","Nov","Dec"}, 0), 1, 2, 3, 4, 5, 6, 7, 8, 9, 10, 11, 12), MID(D2164, 9, 2)), "yyyy-mm-dd")</f>
        <v>2002-01-16</v>
      </c>
      <c r="F2164" s="1" t="str">
        <f t="shared" si="232"/>
        <v>00:30:00</v>
      </c>
      <c r="G2164" s="9" t="str">
        <f t="shared" si="233"/>
        <v>January</v>
      </c>
      <c r="H2164" s="5" t="str">
        <f t="shared" si="234"/>
        <v>2002</v>
      </c>
      <c r="I2164" s="1" t="s">
        <v>4482</v>
      </c>
      <c r="J2164" s="1" t="str">
        <f t="shared" si="235"/>
        <v xml:space="preserve">Titan IV(401)B </v>
      </c>
      <c r="K2164" s="1" t="str">
        <f t="shared" si="236"/>
        <v>Milstar DFS-5</v>
      </c>
      <c r="L2164" s="1" t="s">
        <v>346</v>
      </c>
      <c r="M2164" s="1"/>
      <c r="N2164" s="1">
        <f t="shared" si="237"/>
        <v>0</v>
      </c>
      <c r="O2164" s="1" t="s">
        <v>9</v>
      </c>
    </row>
    <row r="2165" spans="1:15" x14ac:dyDescent="0.3">
      <c r="A2165" s="1" t="s">
        <v>4</v>
      </c>
      <c r="B2165" s="1" t="s">
        <v>4483</v>
      </c>
      <c r="C2165" s="1" t="str">
        <f t="shared" si="231"/>
        <v>Russia</v>
      </c>
      <c r="D2165" s="1" t="s">
        <v>4484</v>
      </c>
      <c r="E2165" s="7" t="str">
        <f>TEXT(DATE(MID(D2165, 13, 4), CHOOSE(MATCH( MID(D2165, 5, 3), {"Jan","Feb","Mar","Apr","May","Jun","Jul","Aug","Sep","Oct","Nov","Dec"}, 0), 1, 2, 3, 4, 5, 6, 7, 8, 9, 10, 11, 12), MID(D2165, 9, 2)), "yyyy-mm-dd")</f>
        <v>2001-12-28</v>
      </c>
      <c r="F2165" s="1" t="str">
        <f t="shared" si="232"/>
        <v>03:24:00</v>
      </c>
      <c r="G2165" s="9" t="str">
        <f t="shared" si="233"/>
        <v>December</v>
      </c>
      <c r="H2165" s="5" t="str">
        <f t="shared" si="234"/>
        <v>2001</v>
      </c>
      <c r="I2165" s="1" t="s">
        <v>4485</v>
      </c>
      <c r="J2165" s="1" t="str">
        <f t="shared" si="235"/>
        <v xml:space="preserve">Tsyklon-3 </v>
      </c>
      <c r="K2165" s="1" t="str">
        <f t="shared" si="236"/>
        <v>Cosmos 2384 to 2386 &amp; Goniets nÂ°10 to 12</v>
      </c>
      <c r="L2165" s="1" t="s">
        <v>346</v>
      </c>
      <c r="M2165" s="1"/>
      <c r="N2165" s="1">
        <f t="shared" si="237"/>
        <v>0</v>
      </c>
      <c r="O2165" s="1" t="s">
        <v>9</v>
      </c>
    </row>
    <row r="2166" spans="1:15" x14ac:dyDescent="0.3">
      <c r="A2166" s="1" t="s">
        <v>4</v>
      </c>
      <c r="B2166" s="1" t="s">
        <v>3926</v>
      </c>
      <c r="C2166" s="1" t="str">
        <f t="shared" si="231"/>
        <v>Kazakhstan</v>
      </c>
      <c r="D2166" s="1" t="s">
        <v>4486</v>
      </c>
      <c r="E2166" s="7" t="str">
        <f>TEXT(DATE(MID(D2166, 13, 4), CHOOSE(MATCH( MID(D2166, 5, 3), {"Jan","Feb","Mar","Apr","May","Jun","Jul","Aug","Sep","Oct","Nov","Dec"}, 0), 1, 2, 3, 4, 5, 6, 7, 8, 9, 10, 11, 12), MID(D2166, 9, 2)), "yyyy-mm-dd")</f>
        <v>2001-12-21</v>
      </c>
      <c r="F2166" s="1" t="str">
        <f t="shared" si="232"/>
        <v>04:00:00</v>
      </c>
      <c r="G2166" s="9" t="str">
        <f t="shared" si="233"/>
        <v>December</v>
      </c>
      <c r="H2166" s="5" t="str">
        <f t="shared" si="234"/>
        <v>2001</v>
      </c>
      <c r="I2166" s="1" t="s">
        <v>4487</v>
      </c>
      <c r="J2166" s="1" t="str">
        <f t="shared" si="235"/>
        <v xml:space="preserve">Tsyklon-2 </v>
      </c>
      <c r="K2166" s="1" t="str">
        <f t="shared" si="236"/>
        <v>Cosmos 2383</v>
      </c>
      <c r="L2166" s="1" t="s">
        <v>346</v>
      </c>
      <c r="M2166" s="1"/>
      <c r="N2166" s="1">
        <f t="shared" si="237"/>
        <v>0</v>
      </c>
      <c r="O2166" s="1" t="s">
        <v>9</v>
      </c>
    </row>
    <row r="2167" spans="1:15" x14ac:dyDescent="0.3">
      <c r="A2167" s="1" t="s">
        <v>4</v>
      </c>
      <c r="B2167" s="1" t="s">
        <v>2022</v>
      </c>
      <c r="C2167" s="1" t="str">
        <f t="shared" si="231"/>
        <v>Kazakhstan</v>
      </c>
      <c r="D2167" s="1" t="s">
        <v>4488</v>
      </c>
      <c r="E2167" s="7" t="str">
        <f>TEXT(DATE(MID(D2167, 13, 4), CHOOSE(MATCH( MID(D2167, 5, 3), {"Jan","Feb","Mar","Apr","May","Jun","Jul","Aug","Sep","Oct","Nov","Dec"}, 0), 1, 2, 3, 4, 5, 6, 7, 8, 9, 10, 11, 12), MID(D2167, 9, 2)), "yyyy-mm-dd")</f>
        <v>2001-12-10</v>
      </c>
      <c r="F2167" s="1" t="str">
        <f t="shared" si="232"/>
        <v>17:18:00</v>
      </c>
      <c r="G2167" s="9" t="str">
        <f t="shared" si="233"/>
        <v>December</v>
      </c>
      <c r="H2167" s="5" t="str">
        <f t="shared" si="234"/>
        <v>2001</v>
      </c>
      <c r="I2167" s="1" t="s">
        <v>4489</v>
      </c>
      <c r="J2167" s="1" t="str">
        <f t="shared" si="235"/>
        <v xml:space="preserve">Zenit-2 </v>
      </c>
      <c r="K2167" s="1" t="str">
        <f t="shared" si="236"/>
        <v>Meteor-3M nÂ°1 &amp; Others</v>
      </c>
      <c r="L2167" s="1" t="s">
        <v>346</v>
      </c>
      <c r="M2167" s="1"/>
      <c r="N2167" s="1">
        <f t="shared" si="237"/>
        <v>0</v>
      </c>
      <c r="O2167" s="1" t="s">
        <v>9</v>
      </c>
    </row>
    <row r="2168" spans="1:15" x14ac:dyDescent="0.3">
      <c r="A2168" s="1" t="s">
        <v>3868</v>
      </c>
      <c r="B2168" s="1" t="s">
        <v>114</v>
      </c>
      <c r="C2168" s="1" t="str">
        <f t="shared" si="231"/>
        <v>USA</v>
      </c>
      <c r="D2168" s="1" t="s">
        <v>4490</v>
      </c>
      <c r="E2168" s="7" t="str">
        <f>TEXT(DATE(MID(D2168, 13, 4), CHOOSE(MATCH( MID(D2168, 5, 3), {"Jan","Feb","Mar","Apr","May","Jun","Jul","Aug","Sep","Oct","Nov","Dec"}, 0), 1, 2, 3, 4, 5, 6, 7, 8, 9, 10, 11, 12), MID(D2168, 9, 2)), "yyyy-mm-dd")</f>
        <v>2001-12-07</v>
      </c>
      <c r="F2168" s="1" t="str">
        <f t="shared" si="232"/>
        <v>15:07:00</v>
      </c>
      <c r="G2168" s="9" t="str">
        <f t="shared" si="233"/>
        <v>December</v>
      </c>
      <c r="H2168" s="5" t="str">
        <f t="shared" si="234"/>
        <v>2001</v>
      </c>
      <c r="I2168" s="1" t="s">
        <v>4491</v>
      </c>
      <c r="J2168" s="1" t="str">
        <f t="shared" si="235"/>
        <v xml:space="preserve">Delta II 7920-10C </v>
      </c>
      <c r="K2168" s="1" t="str">
        <f t="shared" si="236"/>
        <v>Jason-1 / TIMED</v>
      </c>
      <c r="L2168" s="1" t="s">
        <v>346</v>
      </c>
      <c r="M2168" s="1"/>
      <c r="N2168" s="1">
        <f t="shared" si="237"/>
        <v>0</v>
      </c>
      <c r="O2168" s="1" t="s">
        <v>9</v>
      </c>
    </row>
    <row r="2169" spans="1:15" x14ac:dyDescent="0.3">
      <c r="A2169" s="1" t="s">
        <v>657</v>
      </c>
      <c r="B2169" s="1" t="s">
        <v>658</v>
      </c>
      <c r="C2169" s="1" t="str">
        <f t="shared" si="231"/>
        <v>USA</v>
      </c>
      <c r="D2169" s="1" t="s">
        <v>4492</v>
      </c>
      <c r="E2169" s="7" t="str">
        <f>TEXT(DATE(MID(D2169, 13, 4), CHOOSE(MATCH( MID(D2169, 5, 3), {"Jan","Feb","Mar","Apr","May","Jun","Jul","Aug","Sep","Oct","Nov","Dec"}, 0), 1, 2, 3, 4, 5, 6, 7, 8, 9, 10, 11, 12), MID(D2169, 9, 2)), "yyyy-mm-dd")</f>
        <v>2001-12-05</v>
      </c>
      <c r="F2169" s="1" t="str">
        <f t="shared" si="232"/>
        <v>22:19:00</v>
      </c>
      <c r="G2169" s="9" t="str">
        <f t="shared" si="233"/>
        <v>December</v>
      </c>
      <c r="H2169" s="5" t="str">
        <f t="shared" si="234"/>
        <v>2001</v>
      </c>
      <c r="I2169" s="1" t="s">
        <v>4493</v>
      </c>
      <c r="J2169" s="1" t="str">
        <f t="shared" si="235"/>
        <v xml:space="preserve">Space Shuttle Endeavour </v>
      </c>
      <c r="K2169" s="1" t="str">
        <f t="shared" si="236"/>
        <v>STS-108</v>
      </c>
      <c r="L2169" s="1" t="s">
        <v>346</v>
      </c>
      <c r="M2169" s="1">
        <v>450</v>
      </c>
      <c r="N2169" s="1">
        <f t="shared" si="237"/>
        <v>37350</v>
      </c>
      <c r="O2169" s="1" t="s">
        <v>9</v>
      </c>
    </row>
    <row r="2170" spans="1:15" x14ac:dyDescent="0.3">
      <c r="A2170" s="1" t="s">
        <v>4</v>
      </c>
      <c r="B2170" s="1" t="s">
        <v>565</v>
      </c>
      <c r="C2170" s="1" t="str">
        <f t="shared" si="231"/>
        <v>Kazakhstan</v>
      </c>
      <c r="D2170" s="1" t="s">
        <v>4494</v>
      </c>
      <c r="E2170" s="7" t="str">
        <f>TEXT(DATE(MID(D2170, 13, 4), CHOOSE(MATCH( MID(D2170, 5, 3), {"Jan","Feb","Mar","Apr","May","Jun","Jul","Aug","Sep","Oct","Nov","Dec"}, 0), 1, 2, 3, 4, 5, 6, 7, 8, 9, 10, 11, 12), MID(D2170, 9, 2)), "yyyy-mm-dd")</f>
        <v>2001-12-01</v>
      </c>
      <c r="F2170" s="1" t="str">
        <f t="shared" si="232"/>
        <v>18:04:00</v>
      </c>
      <c r="G2170" s="9" t="str">
        <f t="shared" si="233"/>
        <v>December</v>
      </c>
      <c r="H2170" s="5" t="str">
        <f t="shared" si="234"/>
        <v>2001</v>
      </c>
      <c r="I2170" s="1" t="s">
        <v>4495</v>
      </c>
      <c r="J2170" s="1" t="str">
        <f t="shared" si="235"/>
        <v xml:space="preserve">Proton K/Block-DM-2 </v>
      </c>
      <c r="K2170" s="1" t="str">
        <f t="shared" si="236"/>
        <v>Cosmos 2380, 2381 &amp; 2382</v>
      </c>
      <c r="L2170" s="1" t="s">
        <v>346</v>
      </c>
      <c r="M2170" s="1"/>
      <c r="N2170" s="1">
        <f t="shared" si="237"/>
        <v>0</v>
      </c>
      <c r="O2170" s="1" t="s">
        <v>9</v>
      </c>
    </row>
    <row r="2171" spans="1:15" x14ac:dyDescent="0.3">
      <c r="A2171" s="1" t="s">
        <v>233</v>
      </c>
      <c r="B2171" s="1" t="s">
        <v>4338</v>
      </c>
      <c r="C2171" s="1" t="str">
        <f t="shared" si="231"/>
        <v>France</v>
      </c>
      <c r="D2171" s="1" t="s">
        <v>4496</v>
      </c>
      <c r="E2171" s="7" t="str">
        <f>TEXT(DATE(MID(D2171, 13, 4), CHOOSE(MATCH( MID(D2171, 5, 3), {"Jan","Feb","Mar","Apr","May","Jun","Jul","Aug","Sep","Oct","Nov","Dec"}, 0), 1, 2, 3, 4, 5, 6, 7, 8, 9, 10, 11, 12), MID(D2171, 9, 2)), "yyyy-mm-dd")</f>
        <v>2001-11-27</v>
      </c>
      <c r="F2171" s="1" t="str">
        <f t="shared" si="232"/>
        <v>00:35:00</v>
      </c>
      <c r="G2171" s="9" t="str">
        <f t="shared" si="233"/>
        <v>November</v>
      </c>
      <c r="H2171" s="5" t="str">
        <f t="shared" si="234"/>
        <v>2001</v>
      </c>
      <c r="I2171" s="1" t="s">
        <v>4497</v>
      </c>
      <c r="J2171" s="1" t="str">
        <f t="shared" si="235"/>
        <v xml:space="preserve">Ariane 44LP </v>
      </c>
      <c r="K2171" s="1" t="str">
        <f t="shared" si="236"/>
        <v>DirecTV-4S</v>
      </c>
      <c r="L2171" s="1" t="s">
        <v>346</v>
      </c>
      <c r="M2171" s="1"/>
      <c r="N2171" s="1">
        <f t="shared" si="237"/>
        <v>0</v>
      </c>
      <c r="O2171" s="1" t="s">
        <v>9</v>
      </c>
    </row>
    <row r="2172" spans="1:15" x14ac:dyDescent="0.3">
      <c r="A2172" s="1" t="s">
        <v>129</v>
      </c>
      <c r="B2172" s="1" t="s">
        <v>1630</v>
      </c>
      <c r="C2172" s="1" t="str">
        <f t="shared" si="231"/>
        <v>Kazakhstan</v>
      </c>
      <c r="D2172" s="1" t="s">
        <v>4498</v>
      </c>
      <c r="E2172" s="7" t="str">
        <f>TEXT(DATE(MID(D2172, 13, 4), CHOOSE(MATCH( MID(D2172, 5, 3), {"Jan","Feb","Mar","Apr","May","Jun","Jul","Aug","Sep","Oct","Nov","Dec"}, 0), 1, 2, 3, 4, 5, 6, 7, 8, 9, 10, 11, 12), MID(D2172, 9, 2)), "yyyy-mm-dd")</f>
        <v>2001-11-26</v>
      </c>
      <c r="F2172" s="1" t="str">
        <f t="shared" si="232"/>
        <v>18:24:00</v>
      </c>
      <c r="G2172" s="9" t="str">
        <f t="shared" si="233"/>
        <v>November</v>
      </c>
      <c r="H2172" s="5" t="str">
        <f t="shared" si="234"/>
        <v>2001</v>
      </c>
      <c r="I2172" s="1" t="s">
        <v>4499</v>
      </c>
      <c r="J2172" s="1" t="str">
        <f t="shared" si="235"/>
        <v xml:space="preserve">Soyuz FG </v>
      </c>
      <c r="K2172" s="1" t="str">
        <f t="shared" si="236"/>
        <v>Progress M1-7</v>
      </c>
      <c r="L2172" s="1" t="s">
        <v>346</v>
      </c>
      <c r="M2172" s="1"/>
      <c r="N2172" s="1">
        <f t="shared" si="237"/>
        <v>0</v>
      </c>
      <c r="O2172" s="1" t="s">
        <v>9</v>
      </c>
    </row>
    <row r="2173" spans="1:15" x14ac:dyDescent="0.3">
      <c r="A2173" s="1" t="s">
        <v>4</v>
      </c>
      <c r="B2173" s="1" t="s">
        <v>212</v>
      </c>
      <c r="C2173" s="1" t="str">
        <f t="shared" si="231"/>
        <v>Russia</v>
      </c>
      <c r="D2173" s="1" t="s">
        <v>4500</v>
      </c>
      <c r="E2173" s="7" t="str">
        <f>TEXT(DATE(MID(D2173, 13, 4), CHOOSE(MATCH( MID(D2173, 5, 3), {"Jan","Feb","Mar","Apr","May","Jun","Jul","Aug","Sep","Oct","Nov","Dec"}, 0), 1, 2, 3, 4, 5, 6, 7, 8, 9, 10, 11, 12), MID(D2173, 9, 2)), "yyyy-mm-dd")</f>
        <v>2001-10-25</v>
      </c>
      <c r="F2173" s="1" t="str">
        <f t="shared" si="232"/>
        <v>11:34:00</v>
      </c>
      <c r="G2173" s="9" t="str">
        <f t="shared" si="233"/>
        <v>October</v>
      </c>
      <c r="H2173" s="5" t="str">
        <f t="shared" si="234"/>
        <v>2001</v>
      </c>
      <c r="I2173" s="1" t="s">
        <v>4501</v>
      </c>
      <c r="J2173" s="1" t="str">
        <f t="shared" si="235"/>
        <v xml:space="preserve">Molniya-M /Block ML </v>
      </c>
      <c r="K2173" s="1" t="str">
        <f t="shared" si="236"/>
        <v>Molniya-3 nÂ°171</v>
      </c>
      <c r="L2173" s="1" t="s">
        <v>346</v>
      </c>
      <c r="M2173" s="1"/>
      <c r="N2173" s="1">
        <f t="shared" si="237"/>
        <v>0</v>
      </c>
      <c r="O2173" s="1" t="s">
        <v>9</v>
      </c>
    </row>
    <row r="2174" spans="1:15" x14ac:dyDescent="0.3">
      <c r="A2174" s="1" t="s">
        <v>86</v>
      </c>
      <c r="B2174" s="1" t="s">
        <v>87</v>
      </c>
      <c r="C2174" s="1" t="str">
        <f t="shared" si="231"/>
        <v>India</v>
      </c>
      <c r="D2174" s="1" t="s">
        <v>4502</v>
      </c>
      <c r="E2174" s="7" t="str">
        <f>TEXT(DATE(MID(D2174, 13, 4), CHOOSE(MATCH( MID(D2174, 5, 3), {"Jan","Feb","Mar","Apr","May","Jun","Jul","Aug","Sep","Oct","Nov","Dec"}, 0), 1, 2, 3, 4, 5, 6, 7, 8, 9, 10, 11, 12), MID(D2174, 9, 2)), "yyyy-mm-dd")</f>
        <v>2001-10-22</v>
      </c>
      <c r="F2174" s="1" t="str">
        <f t="shared" si="232"/>
        <v>04:53:00</v>
      </c>
      <c r="G2174" s="9" t="str">
        <f t="shared" si="233"/>
        <v>October</v>
      </c>
      <c r="H2174" s="5" t="str">
        <f t="shared" si="234"/>
        <v>2001</v>
      </c>
      <c r="I2174" s="1" t="s">
        <v>4503</v>
      </c>
      <c r="J2174" s="1" t="str">
        <f t="shared" si="235"/>
        <v xml:space="preserve">PSLV-G </v>
      </c>
      <c r="K2174" s="1" t="str">
        <f t="shared" si="236"/>
        <v>TES, BIRD &amp; PROBA</v>
      </c>
      <c r="L2174" s="1" t="s">
        <v>346</v>
      </c>
      <c r="M2174" s="1">
        <v>25</v>
      </c>
      <c r="N2174" s="1">
        <f t="shared" si="237"/>
        <v>2075</v>
      </c>
      <c r="O2174" s="1" t="s">
        <v>9</v>
      </c>
    </row>
    <row r="2175" spans="1:15" x14ac:dyDescent="0.3">
      <c r="A2175" s="1" t="s">
        <v>129</v>
      </c>
      <c r="B2175" s="1" t="s">
        <v>1630</v>
      </c>
      <c r="C2175" s="1" t="str">
        <f t="shared" si="231"/>
        <v>Kazakhstan</v>
      </c>
      <c r="D2175" s="1" t="s">
        <v>4504</v>
      </c>
      <c r="E2175" s="7" t="str">
        <f>TEXT(DATE(MID(D2175, 13, 4), CHOOSE(MATCH( MID(D2175, 5, 3), {"Jan","Feb","Mar","Apr","May","Jun","Jul","Aug","Sep","Oct","Nov","Dec"}, 0), 1, 2, 3, 4, 5, 6, 7, 8, 9, 10, 11, 12), MID(D2175, 9, 2)), "yyyy-mm-dd")</f>
        <v>2001-10-21</v>
      </c>
      <c r="F2175" s="1" t="str">
        <f t="shared" si="232"/>
        <v>08:59:00</v>
      </c>
      <c r="G2175" s="9" t="str">
        <f t="shared" si="233"/>
        <v>October</v>
      </c>
      <c r="H2175" s="5" t="str">
        <f t="shared" si="234"/>
        <v>2001</v>
      </c>
      <c r="I2175" s="1" t="s">
        <v>4505</v>
      </c>
      <c r="J2175" s="1" t="str">
        <f t="shared" si="235"/>
        <v xml:space="preserve">Soyuz U </v>
      </c>
      <c r="K2175" s="1" t="str">
        <f t="shared" si="236"/>
        <v>Soyuz TM-33</v>
      </c>
      <c r="L2175" s="1" t="s">
        <v>346</v>
      </c>
      <c r="M2175" s="1">
        <v>20</v>
      </c>
      <c r="N2175" s="1">
        <f t="shared" si="237"/>
        <v>1660</v>
      </c>
      <c r="O2175" s="1" t="s">
        <v>9</v>
      </c>
    </row>
    <row r="2176" spans="1:15" x14ac:dyDescent="0.3">
      <c r="A2176" s="1" t="s">
        <v>3868</v>
      </c>
      <c r="B2176" s="1" t="s">
        <v>114</v>
      </c>
      <c r="C2176" s="1" t="str">
        <f t="shared" si="231"/>
        <v>USA</v>
      </c>
      <c r="D2176" s="1" t="s">
        <v>4506</v>
      </c>
      <c r="E2176" s="7" t="str">
        <f>TEXT(DATE(MID(D2176, 13, 4), CHOOSE(MATCH( MID(D2176, 5, 3), {"Jan","Feb","Mar","Apr","May","Jun","Jul","Aug","Sep","Oct","Nov","Dec"}, 0), 1, 2, 3, 4, 5, 6, 7, 8, 9, 10, 11, 12), MID(D2176, 9, 2)), "yyyy-mm-dd")</f>
        <v>2001-10-18</v>
      </c>
      <c r="F2176" s="1" t="str">
        <f t="shared" si="232"/>
        <v>18:51:00</v>
      </c>
      <c r="G2176" s="9" t="str">
        <f t="shared" si="233"/>
        <v>October</v>
      </c>
      <c r="H2176" s="5" t="str">
        <f t="shared" si="234"/>
        <v>2001</v>
      </c>
      <c r="I2176" s="1" t="s">
        <v>4507</v>
      </c>
      <c r="J2176" s="1" t="str">
        <f t="shared" si="235"/>
        <v xml:space="preserve">Delta II 7320-10C </v>
      </c>
      <c r="K2176" s="1" t="str">
        <f t="shared" si="236"/>
        <v>QuickBird</v>
      </c>
      <c r="L2176" s="1" t="s">
        <v>346</v>
      </c>
      <c r="M2176" s="1"/>
      <c r="N2176" s="1">
        <f t="shared" si="237"/>
        <v>0</v>
      </c>
      <c r="O2176" s="1" t="s">
        <v>9</v>
      </c>
    </row>
    <row r="2177" spans="1:15" x14ac:dyDescent="0.3">
      <c r="A2177" s="1" t="s">
        <v>4005</v>
      </c>
      <c r="B2177" s="1" t="s">
        <v>4092</v>
      </c>
      <c r="C2177" s="1" t="str">
        <f t="shared" si="231"/>
        <v>USA</v>
      </c>
      <c r="D2177" s="1" t="s">
        <v>4508</v>
      </c>
      <c r="E2177" s="7" t="str">
        <f>TEXT(DATE(MID(D2177, 13, 4), CHOOSE(MATCH( MID(D2177, 5, 3), {"Jan","Feb","Mar","Apr","May","Jun","Jul","Aug","Sep","Oct","Nov","Dec"}, 0), 1, 2, 3, 4, 5, 6, 7, 8, 9, 10, 11, 12), MID(D2177, 9, 2)), "yyyy-mm-dd")</f>
        <v>2001-10-11</v>
      </c>
      <c r="F2177" s="1" t="str">
        <f t="shared" si="232"/>
        <v>02:32:00</v>
      </c>
      <c r="G2177" s="9" t="str">
        <f t="shared" si="233"/>
        <v>October</v>
      </c>
      <c r="H2177" s="5" t="str">
        <f t="shared" si="234"/>
        <v>2001</v>
      </c>
      <c r="I2177" s="1" t="s">
        <v>4509</v>
      </c>
      <c r="J2177" s="1" t="str">
        <f t="shared" si="235"/>
        <v xml:space="preserve">Atlas IIAS </v>
      </c>
      <c r="K2177" s="1" t="str">
        <f t="shared" si="236"/>
        <v>NROL-12</v>
      </c>
      <c r="L2177" s="1" t="s">
        <v>346</v>
      </c>
      <c r="M2177" s="1"/>
      <c r="N2177" s="1">
        <f t="shared" si="237"/>
        <v>0</v>
      </c>
      <c r="O2177" s="1" t="s">
        <v>9</v>
      </c>
    </row>
    <row r="2178" spans="1:15" x14ac:dyDescent="0.3">
      <c r="A2178" s="1" t="s">
        <v>129</v>
      </c>
      <c r="B2178" s="1" t="s">
        <v>565</v>
      </c>
      <c r="C2178" s="1" t="str">
        <f t="shared" ref="C2178:C2241" si="238">TRIM(MID(B2178, FIND("|", SUBSTITUTE(B2178, ",", "|", LEN(B2178) - LEN(SUBSTITUTE(B2178,",", "" )))) + 1, LEN(B2178)))</f>
        <v>Kazakhstan</v>
      </c>
      <c r="D2178" s="1" t="s">
        <v>4510</v>
      </c>
      <c r="E2178" s="7" t="str">
        <f>TEXT(DATE(MID(D2178, 13, 4), CHOOSE(MATCH( MID(D2178, 5, 3), {"Jan","Feb","Mar","Apr","May","Jun","Jul","Aug","Sep","Oct","Nov","Dec"}, 0), 1, 2, 3, 4, 5, 6, 7, 8, 9, 10, 11, 12), MID(D2178, 9, 2)), "yyyy-mm-dd")</f>
        <v>2001-10-06</v>
      </c>
      <c r="F2178" s="1" t="str">
        <f t="shared" ref="F2178:F2241" si="239">IF(ISNUMBER(FIND(":", D2178)), MID(D2178, FIND(":", D2178)-2, 5) &amp; ":00", "00:00:00")</f>
        <v>16:45:00</v>
      </c>
      <c r="G2178" s="9" t="str">
        <f t="shared" ref="G2178:G2241" si="240">TEXT(E2178, "mmmm")</f>
        <v>October</v>
      </c>
      <c r="H2178" s="5" t="str">
        <f t="shared" ref="H2178:H2241" si="241">TEXT(E2178, "yyyy")</f>
        <v>2001</v>
      </c>
      <c r="I2178" s="1" t="s">
        <v>4511</v>
      </c>
      <c r="J2178" s="1" t="str">
        <f t="shared" ref="J2178:J2241" si="242">LEFT(I2178, FIND("|", I2178) - 1)</f>
        <v xml:space="preserve">Proton K/Block-DM-2 </v>
      </c>
      <c r="K2178" s="1" t="str">
        <f t="shared" ref="K2178:K2241" si="243">MID(I2178, FIND("|", I2178) + 2, LEN(I2178))</f>
        <v>Raduga-1 6</v>
      </c>
      <c r="L2178" s="1" t="s">
        <v>346</v>
      </c>
      <c r="M2178" s="1"/>
      <c r="N2178" s="1">
        <f t="shared" si="237"/>
        <v>0</v>
      </c>
      <c r="O2178" s="1" t="s">
        <v>9</v>
      </c>
    </row>
    <row r="2179" spans="1:15" x14ac:dyDescent="0.3">
      <c r="A2179" s="1" t="s">
        <v>4005</v>
      </c>
      <c r="B2179" s="1" t="s">
        <v>27</v>
      </c>
      <c r="C2179" s="1" t="str">
        <f t="shared" si="238"/>
        <v>USA</v>
      </c>
      <c r="D2179" s="1" t="s">
        <v>4512</v>
      </c>
      <c r="E2179" s="7" t="str">
        <f>TEXT(DATE(MID(D2179, 13, 4), CHOOSE(MATCH( MID(D2179, 5, 3), {"Jan","Feb","Mar","Apr","May","Jun","Jul","Aug","Sep","Oct","Nov","Dec"}, 0), 1, 2, 3, 4, 5, 6, 7, 8, 9, 10, 11, 12), MID(D2179, 9, 2)), "yyyy-mm-dd")</f>
        <v>2001-10-05</v>
      </c>
      <c r="F2179" s="1" t="str">
        <f t="shared" si="239"/>
        <v>21:21:00</v>
      </c>
      <c r="G2179" s="9" t="str">
        <f t="shared" si="240"/>
        <v>October</v>
      </c>
      <c r="H2179" s="5" t="str">
        <f t="shared" si="241"/>
        <v>2001</v>
      </c>
      <c r="I2179" s="1" t="s">
        <v>4513</v>
      </c>
      <c r="J2179" s="1" t="str">
        <f t="shared" si="242"/>
        <v xml:space="preserve">Titan IV(404)B </v>
      </c>
      <c r="K2179" s="1" t="str">
        <f t="shared" si="243"/>
        <v>KH-11 13 (NROL-14)</v>
      </c>
      <c r="L2179" s="1" t="s">
        <v>346</v>
      </c>
      <c r="M2179" s="1"/>
      <c r="N2179" s="1">
        <f t="shared" ref="N2179:N2242" si="244">M2179 * 83</f>
        <v>0</v>
      </c>
      <c r="O2179" s="1" t="s">
        <v>9</v>
      </c>
    </row>
    <row r="2180" spans="1:15" x14ac:dyDescent="0.3">
      <c r="A2180" s="1" t="s">
        <v>4005</v>
      </c>
      <c r="B2180" s="1" t="s">
        <v>3147</v>
      </c>
      <c r="C2180" s="1" t="str">
        <f t="shared" si="238"/>
        <v>USA</v>
      </c>
      <c r="D2180" s="1" t="s">
        <v>4514</v>
      </c>
      <c r="E2180" s="7" t="str">
        <f>TEXT(DATE(MID(D2180, 13, 4), CHOOSE(MATCH( MID(D2180, 5, 3), {"Jan","Feb","Mar","Apr","May","Jun","Jul","Aug","Sep","Oct","Nov","Dec"}, 0), 1, 2, 3, 4, 5, 6, 7, 8, 9, 10, 11, 12), MID(D2180, 9, 2)), "yyyy-mm-dd")</f>
        <v>2001-09-30</v>
      </c>
      <c r="F2180" s="1" t="str">
        <f t="shared" si="239"/>
        <v>02:40:00</v>
      </c>
      <c r="G2180" s="9" t="str">
        <f t="shared" si="240"/>
        <v>September</v>
      </c>
      <c r="H2180" s="5" t="str">
        <f t="shared" si="241"/>
        <v>2001</v>
      </c>
      <c r="I2180" s="1" t="s">
        <v>4515</v>
      </c>
      <c r="J2180" s="1" t="str">
        <f t="shared" si="242"/>
        <v xml:space="preserve">Athena I </v>
      </c>
      <c r="K2180" s="1" t="str">
        <f t="shared" si="243"/>
        <v>Starshine 3 &amp; Others</v>
      </c>
      <c r="L2180" s="1" t="s">
        <v>346</v>
      </c>
      <c r="M2180" s="1"/>
      <c r="N2180" s="1">
        <f t="shared" si="244"/>
        <v>0</v>
      </c>
      <c r="O2180" s="1" t="s">
        <v>9</v>
      </c>
    </row>
    <row r="2181" spans="1:15" x14ac:dyDescent="0.3">
      <c r="A2181" s="1" t="s">
        <v>233</v>
      </c>
      <c r="B2181" s="1" t="s">
        <v>4338</v>
      </c>
      <c r="C2181" s="1" t="str">
        <f t="shared" si="238"/>
        <v>France</v>
      </c>
      <c r="D2181" s="1" t="s">
        <v>4516</v>
      </c>
      <c r="E2181" s="7" t="str">
        <f>TEXT(DATE(MID(D2181, 13, 4), CHOOSE(MATCH( MID(D2181, 5, 3), {"Jan","Feb","Mar","Apr","May","Jun","Jul","Aug","Sep","Oct","Nov","Dec"}, 0), 1, 2, 3, 4, 5, 6, 7, 8, 9, 10, 11, 12), MID(D2181, 9, 2)), "yyyy-mm-dd")</f>
        <v>2001-09-25</v>
      </c>
      <c r="F2181" s="1" t="str">
        <f t="shared" si="239"/>
        <v>23:21:00</v>
      </c>
      <c r="G2181" s="9" t="str">
        <f t="shared" si="240"/>
        <v>September</v>
      </c>
      <c r="H2181" s="5" t="str">
        <f t="shared" si="241"/>
        <v>2001</v>
      </c>
      <c r="I2181" s="1" t="s">
        <v>4517</v>
      </c>
      <c r="J2181" s="1" t="str">
        <f t="shared" si="242"/>
        <v xml:space="preserve">Ariane 44P </v>
      </c>
      <c r="K2181" s="1" t="str">
        <f t="shared" si="243"/>
        <v>Atlantic Bird 2</v>
      </c>
      <c r="L2181" s="1" t="s">
        <v>346</v>
      </c>
      <c r="M2181" s="1"/>
      <c r="N2181" s="1">
        <f t="shared" si="244"/>
        <v>0</v>
      </c>
      <c r="O2181" s="1" t="s">
        <v>9</v>
      </c>
    </row>
    <row r="2182" spans="1:15" x14ac:dyDescent="0.3">
      <c r="A2182" s="1" t="s">
        <v>342</v>
      </c>
      <c r="B2182" s="1" t="s">
        <v>2063</v>
      </c>
      <c r="C2182" s="1" t="str">
        <f t="shared" si="238"/>
        <v>USA</v>
      </c>
      <c r="D2182" s="1" t="s">
        <v>4518</v>
      </c>
      <c r="E2182" s="7" t="str">
        <f>TEXT(DATE(MID(D2182, 13, 4), CHOOSE(MATCH( MID(D2182, 5, 3), {"Jan","Feb","Mar","Apr","May","Jun","Jul","Aug","Sep","Oct","Nov","Dec"}, 0), 1, 2, 3, 4, 5, 6, 7, 8, 9, 10, 11, 12), MID(D2182, 9, 2)), "yyyy-mm-dd")</f>
        <v>2001-09-21</v>
      </c>
      <c r="F2182" s="1" t="str">
        <f t="shared" si="239"/>
        <v>18:49:00</v>
      </c>
      <c r="G2182" s="9" t="str">
        <f t="shared" si="240"/>
        <v>September</v>
      </c>
      <c r="H2182" s="5" t="str">
        <f t="shared" si="241"/>
        <v>2001</v>
      </c>
      <c r="I2182" s="1" t="s">
        <v>4519</v>
      </c>
      <c r="J2182" s="1" t="str">
        <f t="shared" si="242"/>
        <v xml:space="preserve">Minotaur C (Taurus) </v>
      </c>
      <c r="K2182" s="1" t="str">
        <f t="shared" si="243"/>
        <v>Orbview-4/QuikTOMS</v>
      </c>
      <c r="L2182" s="1" t="s">
        <v>8</v>
      </c>
      <c r="M2182" s="1">
        <v>45</v>
      </c>
      <c r="N2182" s="1">
        <f t="shared" si="244"/>
        <v>3735</v>
      </c>
      <c r="O2182" s="1" t="s">
        <v>257</v>
      </c>
    </row>
    <row r="2183" spans="1:15" x14ac:dyDescent="0.3">
      <c r="A2183" s="1" t="s">
        <v>129</v>
      </c>
      <c r="B2183" s="1" t="s">
        <v>1630</v>
      </c>
      <c r="C2183" s="1" t="str">
        <f t="shared" si="238"/>
        <v>Kazakhstan</v>
      </c>
      <c r="D2183" s="1" t="s">
        <v>4520</v>
      </c>
      <c r="E2183" s="7" t="str">
        <f>TEXT(DATE(MID(D2183, 13, 4), CHOOSE(MATCH( MID(D2183, 5, 3), {"Jan","Feb","Mar","Apr","May","Jun","Jul","Aug","Sep","Oct","Nov","Dec"}, 0), 1, 2, 3, 4, 5, 6, 7, 8, 9, 10, 11, 12), MID(D2183, 9, 2)), "yyyy-mm-dd")</f>
        <v>2001-09-14</v>
      </c>
      <c r="F2183" s="1" t="str">
        <f t="shared" si="239"/>
        <v>23:34:00</v>
      </c>
      <c r="G2183" s="9" t="str">
        <f t="shared" si="240"/>
        <v>September</v>
      </c>
      <c r="H2183" s="5" t="str">
        <f t="shared" si="241"/>
        <v>2001</v>
      </c>
      <c r="I2183" s="1" t="s">
        <v>4521</v>
      </c>
      <c r="J2183" s="1" t="str">
        <f t="shared" si="242"/>
        <v xml:space="preserve">Soyuz U </v>
      </c>
      <c r="K2183" s="1" t="str">
        <f t="shared" si="243"/>
        <v>Progress M-SO1</v>
      </c>
      <c r="L2183" s="1" t="s">
        <v>346</v>
      </c>
      <c r="M2183" s="1">
        <v>20</v>
      </c>
      <c r="N2183" s="1">
        <f t="shared" si="244"/>
        <v>1660</v>
      </c>
      <c r="O2183" s="1" t="s">
        <v>9</v>
      </c>
    </row>
    <row r="2184" spans="1:15" x14ac:dyDescent="0.3">
      <c r="A2184" s="1" t="s">
        <v>4005</v>
      </c>
      <c r="B2184" s="1" t="s">
        <v>671</v>
      </c>
      <c r="C2184" s="1" t="str">
        <f t="shared" si="238"/>
        <v>USA</v>
      </c>
      <c r="D2184" s="1" t="s">
        <v>4522</v>
      </c>
      <c r="E2184" s="7" t="str">
        <f>TEXT(DATE(MID(D2184, 13, 4), CHOOSE(MATCH( MID(D2184, 5, 3), {"Jan","Feb","Mar","Apr","May","Jun","Jul","Aug","Sep","Oct","Nov","Dec"}, 0), 1, 2, 3, 4, 5, 6, 7, 8, 9, 10, 11, 12), MID(D2184, 9, 2)), "yyyy-mm-dd")</f>
        <v>2001-09-08</v>
      </c>
      <c r="F2184" s="1" t="str">
        <f t="shared" si="239"/>
        <v>15:25:00</v>
      </c>
      <c r="G2184" s="9" t="str">
        <f t="shared" si="240"/>
        <v>September</v>
      </c>
      <c r="H2184" s="5" t="str">
        <f t="shared" si="241"/>
        <v>2001</v>
      </c>
      <c r="I2184" s="1" t="s">
        <v>4523</v>
      </c>
      <c r="J2184" s="1" t="str">
        <f t="shared" si="242"/>
        <v xml:space="preserve">Atlas IIAS </v>
      </c>
      <c r="K2184" s="1" t="str">
        <f t="shared" si="243"/>
        <v>NROL-13 (Intruder FA &amp; 5B)</v>
      </c>
      <c r="L2184" s="1" t="s">
        <v>346</v>
      </c>
      <c r="M2184" s="1"/>
      <c r="N2184" s="1">
        <f t="shared" si="244"/>
        <v>0</v>
      </c>
      <c r="O2184" s="1" t="s">
        <v>9</v>
      </c>
    </row>
    <row r="2185" spans="1:15" x14ac:dyDescent="0.3">
      <c r="A2185" s="1" t="s">
        <v>233</v>
      </c>
      <c r="B2185" s="1" t="s">
        <v>4338</v>
      </c>
      <c r="C2185" s="1" t="str">
        <f t="shared" si="238"/>
        <v>France</v>
      </c>
      <c r="D2185" s="1" t="s">
        <v>4524</v>
      </c>
      <c r="E2185" s="7" t="str">
        <f>TEXT(DATE(MID(D2185, 13, 4), CHOOSE(MATCH( MID(D2185, 5, 3), {"Jan","Feb","Mar","Apr","May","Jun","Jul","Aug","Sep","Oct","Nov","Dec"}, 0), 1, 2, 3, 4, 5, 6, 7, 8, 9, 10, 11, 12), MID(D2185, 9, 2)), "yyyy-mm-dd")</f>
        <v>2001-08-30</v>
      </c>
      <c r="F2185" s="1" t="str">
        <f t="shared" si="239"/>
        <v>06:46:00</v>
      </c>
      <c r="G2185" s="9" t="str">
        <f t="shared" si="240"/>
        <v>August</v>
      </c>
      <c r="H2185" s="5" t="str">
        <f t="shared" si="241"/>
        <v>2001</v>
      </c>
      <c r="I2185" s="1" t="s">
        <v>4525</v>
      </c>
      <c r="J2185" s="1" t="str">
        <f t="shared" si="242"/>
        <v xml:space="preserve">Ariane 44L </v>
      </c>
      <c r="K2185" s="1" t="str">
        <f t="shared" si="243"/>
        <v>Intelsat 902</v>
      </c>
      <c r="L2185" s="1" t="s">
        <v>346</v>
      </c>
      <c r="M2185" s="1"/>
      <c r="N2185" s="1">
        <f t="shared" si="244"/>
        <v>0</v>
      </c>
      <c r="O2185" s="1" t="s">
        <v>9</v>
      </c>
    </row>
    <row r="2186" spans="1:15" x14ac:dyDescent="0.3">
      <c r="A2186" s="1" t="s">
        <v>60</v>
      </c>
      <c r="B2186" s="1" t="s">
        <v>61</v>
      </c>
      <c r="C2186" s="1" t="str">
        <f t="shared" si="238"/>
        <v>Japan</v>
      </c>
      <c r="D2186" s="1" t="s">
        <v>4526</v>
      </c>
      <c r="E2186" s="7" t="str">
        <f>TEXT(DATE(MID(D2186, 13, 4), CHOOSE(MATCH( MID(D2186, 5, 3), {"Jan","Feb","Mar","Apr","May","Jun","Jul","Aug","Sep","Oct","Nov","Dec"}, 0), 1, 2, 3, 4, 5, 6, 7, 8, 9, 10, 11, 12), MID(D2186, 9, 2)), "yyyy-mm-dd")</f>
        <v>2001-08-29</v>
      </c>
      <c r="F2186" s="1" t="str">
        <f t="shared" si="239"/>
        <v>07:00:00</v>
      </c>
      <c r="G2186" s="9" t="str">
        <f t="shared" si="240"/>
        <v>August</v>
      </c>
      <c r="H2186" s="5" t="str">
        <f t="shared" si="241"/>
        <v>2001</v>
      </c>
      <c r="I2186" s="1" t="s">
        <v>4527</v>
      </c>
      <c r="J2186" s="1" t="str">
        <f t="shared" si="242"/>
        <v xml:space="preserve">H-IIA 202 </v>
      </c>
      <c r="K2186" s="1" t="str">
        <f t="shared" si="243"/>
        <v>VEP 2 &amp; LRE</v>
      </c>
      <c r="L2186" s="1" t="s">
        <v>8</v>
      </c>
      <c r="M2186" s="1">
        <v>90</v>
      </c>
      <c r="N2186" s="1">
        <f t="shared" si="244"/>
        <v>7470</v>
      </c>
      <c r="O2186" s="1" t="s">
        <v>9</v>
      </c>
    </row>
    <row r="2187" spans="1:15" x14ac:dyDescent="0.3">
      <c r="A2187" s="1" t="s">
        <v>4</v>
      </c>
      <c r="B2187" s="1" t="s">
        <v>565</v>
      </c>
      <c r="C2187" s="1" t="str">
        <f t="shared" si="238"/>
        <v>Kazakhstan</v>
      </c>
      <c r="D2187" s="1" t="s">
        <v>4528</v>
      </c>
      <c r="E2187" s="7" t="str">
        <f>TEXT(DATE(MID(D2187, 13, 4), CHOOSE(MATCH( MID(D2187, 5, 3), {"Jan","Feb","Mar","Apr","May","Jun","Jul","Aug","Sep","Oct","Nov","Dec"}, 0), 1, 2, 3, 4, 5, 6, 7, 8, 9, 10, 11, 12), MID(D2187, 9, 2)), "yyyy-mm-dd")</f>
        <v>2001-08-24</v>
      </c>
      <c r="F2187" s="1" t="str">
        <f t="shared" si="239"/>
        <v>20:34:00</v>
      </c>
      <c r="G2187" s="9" t="str">
        <f t="shared" si="240"/>
        <v>August</v>
      </c>
      <c r="H2187" s="5" t="str">
        <f t="shared" si="241"/>
        <v>2001</v>
      </c>
      <c r="I2187" s="1" t="s">
        <v>4529</v>
      </c>
      <c r="J2187" s="1" t="str">
        <f t="shared" si="242"/>
        <v xml:space="preserve">Proton K/Block-DM-2 </v>
      </c>
      <c r="K2187" s="1" t="str">
        <f t="shared" si="243"/>
        <v>Cosmos 2379</v>
      </c>
      <c r="L2187" s="1" t="s">
        <v>346</v>
      </c>
      <c r="M2187" s="1"/>
      <c r="N2187" s="1">
        <f t="shared" si="244"/>
        <v>0</v>
      </c>
      <c r="O2187" s="1" t="s">
        <v>9</v>
      </c>
    </row>
    <row r="2188" spans="1:15" x14ac:dyDescent="0.3">
      <c r="A2188" s="1" t="s">
        <v>129</v>
      </c>
      <c r="B2188" s="1" t="s">
        <v>1630</v>
      </c>
      <c r="C2188" s="1" t="str">
        <f t="shared" si="238"/>
        <v>Kazakhstan</v>
      </c>
      <c r="D2188" s="1" t="s">
        <v>4530</v>
      </c>
      <c r="E2188" s="7" t="str">
        <f>TEXT(DATE(MID(D2188, 13, 4), CHOOSE(MATCH( MID(D2188, 5, 3), {"Jan","Feb","Mar","Apr","May","Jun","Jul","Aug","Sep","Oct","Nov","Dec"}, 0), 1, 2, 3, 4, 5, 6, 7, 8, 9, 10, 11, 12), MID(D2188, 9, 2)), "yyyy-mm-dd")</f>
        <v>2001-08-21</v>
      </c>
      <c r="F2188" s="1" t="str">
        <f t="shared" si="239"/>
        <v>09:23:00</v>
      </c>
      <c r="G2188" s="9" t="str">
        <f t="shared" si="240"/>
        <v>August</v>
      </c>
      <c r="H2188" s="5" t="str">
        <f t="shared" si="241"/>
        <v>2001</v>
      </c>
      <c r="I2188" s="1" t="s">
        <v>4531</v>
      </c>
      <c r="J2188" s="1" t="str">
        <f t="shared" si="242"/>
        <v xml:space="preserve">Soyuz U </v>
      </c>
      <c r="K2188" s="1" t="str">
        <f t="shared" si="243"/>
        <v>Progress M-45</v>
      </c>
      <c r="L2188" s="1" t="s">
        <v>346</v>
      </c>
      <c r="M2188" s="1">
        <v>20</v>
      </c>
      <c r="N2188" s="1">
        <f t="shared" si="244"/>
        <v>1660</v>
      </c>
      <c r="O2188" s="1" t="s">
        <v>9</v>
      </c>
    </row>
    <row r="2189" spans="1:15" x14ac:dyDescent="0.3">
      <c r="A2189" s="1" t="s">
        <v>657</v>
      </c>
      <c r="B2189" s="1" t="s">
        <v>30</v>
      </c>
      <c r="C2189" s="1" t="str">
        <f t="shared" si="238"/>
        <v>USA</v>
      </c>
      <c r="D2189" s="1" t="s">
        <v>4532</v>
      </c>
      <c r="E2189" s="7" t="str">
        <f>TEXT(DATE(MID(D2189, 13, 4), CHOOSE(MATCH( MID(D2189, 5, 3), {"Jan","Feb","Mar","Apr","May","Jun","Jul","Aug","Sep","Oct","Nov","Dec"}, 0), 1, 2, 3, 4, 5, 6, 7, 8, 9, 10, 11, 12), MID(D2189, 9, 2)), "yyyy-mm-dd")</f>
        <v>2001-08-10</v>
      </c>
      <c r="F2189" s="1" t="str">
        <f t="shared" si="239"/>
        <v>21:10:00</v>
      </c>
      <c r="G2189" s="9" t="str">
        <f t="shared" si="240"/>
        <v>August</v>
      </c>
      <c r="H2189" s="5" t="str">
        <f t="shared" si="241"/>
        <v>2001</v>
      </c>
      <c r="I2189" s="1" t="s">
        <v>4533</v>
      </c>
      <c r="J2189" s="1" t="str">
        <f t="shared" si="242"/>
        <v xml:space="preserve">Space Shuttle Discovery </v>
      </c>
      <c r="K2189" s="1" t="str">
        <f t="shared" si="243"/>
        <v>STS-105</v>
      </c>
      <c r="L2189" s="1" t="s">
        <v>346</v>
      </c>
      <c r="M2189" s="1">
        <v>450</v>
      </c>
      <c r="N2189" s="1">
        <f t="shared" si="244"/>
        <v>37350</v>
      </c>
      <c r="O2189" s="1" t="s">
        <v>9</v>
      </c>
    </row>
    <row r="2190" spans="1:15" x14ac:dyDescent="0.3">
      <c r="A2190" s="1" t="s">
        <v>3868</v>
      </c>
      <c r="B2190" s="1" t="s">
        <v>3478</v>
      </c>
      <c r="C2190" s="1" t="str">
        <f t="shared" si="238"/>
        <v>USA</v>
      </c>
      <c r="D2190" s="1" t="s">
        <v>4534</v>
      </c>
      <c r="E2190" s="7" t="str">
        <f>TEXT(DATE(MID(D2190, 13, 4), CHOOSE(MATCH( MID(D2190, 5, 3), {"Jan","Feb","Mar","Apr","May","Jun","Jul","Aug","Sep","Oct","Nov","Dec"}, 0), 1, 2, 3, 4, 5, 6, 7, 8, 9, 10, 11, 12), MID(D2190, 9, 2)), "yyyy-mm-dd")</f>
        <v>2001-08-08</v>
      </c>
      <c r="F2190" s="1" t="str">
        <f t="shared" si="239"/>
        <v>16:13:00</v>
      </c>
      <c r="G2190" s="9" t="str">
        <f t="shared" si="240"/>
        <v>August</v>
      </c>
      <c r="H2190" s="5" t="str">
        <f t="shared" si="241"/>
        <v>2001</v>
      </c>
      <c r="I2190" s="1" t="s">
        <v>4535</v>
      </c>
      <c r="J2190" s="1" t="str">
        <f t="shared" si="242"/>
        <v xml:space="preserve">Delta II 7326 </v>
      </c>
      <c r="K2190" s="1" t="str">
        <f t="shared" si="243"/>
        <v>Genesis Probe</v>
      </c>
      <c r="L2190" s="1" t="s">
        <v>346</v>
      </c>
      <c r="M2190" s="1"/>
      <c r="N2190" s="1">
        <f t="shared" si="244"/>
        <v>0</v>
      </c>
      <c r="O2190" s="1" t="s">
        <v>9</v>
      </c>
    </row>
    <row r="2191" spans="1:15" x14ac:dyDescent="0.3">
      <c r="A2191" s="1" t="s">
        <v>4005</v>
      </c>
      <c r="B2191" s="1" t="s">
        <v>11</v>
      </c>
      <c r="C2191" s="1" t="str">
        <f t="shared" si="238"/>
        <v>USA</v>
      </c>
      <c r="D2191" s="1" t="s">
        <v>4536</v>
      </c>
      <c r="E2191" s="7" t="str">
        <f>TEXT(DATE(MID(D2191, 13, 4), CHOOSE(MATCH( MID(D2191, 5, 3), {"Jan","Feb","Mar","Apr","May","Jun","Jul","Aug","Sep","Oct","Nov","Dec"}, 0), 1, 2, 3, 4, 5, 6, 7, 8, 9, 10, 11, 12), MID(D2191, 9, 2)), "yyyy-mm-dd")</f>
        <v>2001-08-06</v>
      </c>
      <c r="F2191" s="1" t="str">
        <f t="shared" si="239"/>
        <v>07:28:00</v>
      </c>
      <c r="G2191" s="9" t="str">
        <f t="shared" si="240"/>
        <v>August</v>
      </c>
      <c r="H2191" s="5" t="str">
        <f t="shared" si="241"/>
        <v>2001</v>
      </c>
      <c r="I2191" s="1" t="s">
        <v>4537</v>
      </c>
      <c r="J2191" s="1" t="str">
        <f t="shared" si="242"/>
        <v xml:space="preserve">Titan IV(402)B </v>
      </c>
      <c r="K2191" s="1" t="str">
        <f t="shared" si="243"/>
        <v>DSP-21 (USA-159)</v>
      </c>
      <c r="L2191" s="1" t="s">
        <v>346</v>
      </c>
      <c r="M2191" s="1"/>
      <c r="N2191" s="1">
        <f t="shared" si="244"/>
        <v>0</v>
      </c>
      <c r="O2191" s="1" t="s">
        <v>9</v>
      </c>
    </row>
    <row r="2192" spans="1:15" x14ac:dyDescent="0.3">
      <c r="A2192" s="1" t="s">
        <v>4</v>
      </c>
      <c r="B2192" s="1" t="s">
        <v>3566</v>
      </c>
      <c r="C2192" s="1" t="str">
        <f t="shared" si="238"/>
        <v>Russia</v>
      </c>
      <c r="D2192" s="1" t="s">
        <v>4538</v>
      </c>
      <c r="E2192" s="7" t="str">
        <f>TEXT(DATE(MID(D2192, 13, 4), CHOOSE(MATCH( MID(D2192, 5, 3), {"Jan","Feb","Mar","Apr","May","Jun","Jul","Aug","Sep","Oct","Nov","Dec"}, 0), 1, 2, 3, 4, 5, 6, 7, 8, 9, 10, 11, 12), MID(D2192, 9, 2)), "yyyy-mm-dd")</f>
        <v>2001-07-31</v>
      </c>
      <c r="F2192" s="1" t="str">
        <f t="shared" si="239"/>
        <v>07:59:00</v>
      </c>
      <c r="G2192" s="9" t="str">
        <f t="shared" si="240"/>
        <v>July</v>
      </c>
      <c r="H2192" s="5" t="str">
        <f t="shared" si="241"/>
        <v>2001</v>
      </c>
      <c r="I2192" s="1" t="s">
        <v>4539</v>
      </c>
      <c r="J2192" s="1" t="str">
        <f t="shared" si="242"/>
        <v xml:space="preserve">Tsyklon-3 </v>
      </c>
      <c r="K2192" s="1" t="str">
        <f t="shared" si="243"/>
        <v>Koronass F</v>
      </c>
      <c r="L2192" s="1" t="s">
        <v>346</v>
      </c>
      <c r="M2192" s="1"/>
      <c r="N2192" s="1">
        <f t="shared" si="244"/>
        <v>0</v>
      </c>
      <c r="O2192" s="1" t="s">
        <v>9</v>
      </c>
    </row>
    <row r="2193" spans="1:15" x14ac:dyDescent="0.3">
      <c r="A2193" s="1" t="s">
        <v>4005</v>
      </c>
      <c r="B2193" s="1" t="s">
        <v>4149</v>
      </c>
      <c r="C2193" s="1" t="str">
        <f t="shared" si="238"/>
        <v>USA</v>
      </c>
      <c r="D2193" s="1" t="s">
        <v>4540</v>
      </c>
      <c r="E2193" s="7" t="str">
        <f>TEXT(DATE(MID(D2193, 13, 4), CHOOSE(MATCH( MID(D2193, 5, 3), {"Jan","Feb","Mar","Apr","May","Jun","Jul","Aug","Sep","Oct","Nov","Dec"}, 0), 1, 2, 3, 4, 5, 6, 7, 8, 9, 10, 11, 12), MID(D2193, 9, 2)), "yyyy-mm-dd")</f>
        <v>2001-07-23</v>
      </c>
      <c r="F2193" s="1" t="str">
        <f t="shared" si="239"/>
        <v>07:23:00</v>
      </c>
      <c r="G2193" s="9" t="str">
        <f t="shared" si="240"/>
        <v>July</v>
      </c>
      <c r="H2193" s="5" t="str">
        <f t="shared" si="241"/>
        <v>2001</v>
      </c>
      <c r="I2193" s="1" t="s">
        <v>4541</v>
      </c>
      <c r="J2193" s="1" t="str">
        <f t="shared" si="242"/>
        <v xml:space="preserve">Atlas IIA </v>
      </c>
      <c r="K2193" s="1" t="str">
        <f t="shared" si="243"/>
        <v>GOES-M</v>
      </c>
      <c r="L2193" s="1" t="s">
        <v>346</v>
      </c>
      <c r="M2193" s="1"/>
      <c r="N2193" s="1">
        <f t="shared" si="244"/>
        <v>0</v>
      </c>
      <c r="O2193" s="1" t="s">
        <v>9</v>
      </c>
    </row>
    <row r="2194" spans="1:15" x14ac:dyDescent="0.3">
      <c r="A2194" s="1" t="s">
        <v>4</v>
      </c>
      <c r="B2194" s="1" t="s">
        <v>5</v>
      </c>
      <c r="C2194" s="1" t="str">
        <f t="shared" si="238"/>
        <v>Russia</v>
      </c>
      <c r="D2194" s="1" t="s">
        <v>4542</v>
      </c>
      <c r="E2194" s="7" t="str">
        <f>TEXT(DATE(MID(D2194, 13, 4), CHOOSE(MATCH( MID(D2194, 5, 3), {"Jan","Feb","Mar","Apr","May","Jun","Jul","Aug","Sep","Oct","Nov","Dec"}, 0), 1, 2, 3, 4, 5, 6, 7, 8, 9, 10, 11, 12), MID(D2194, 9, 2)), "yyyy-mm-dd")</f>
        <v>2001-07-20</v>
      </c>
      <c r="F2194" s="1" t="str">
        <f t="shared" si="239"/>
        <v>00:17:00</v>
      </c>
      <c r="G2194" s="9" t="str">
        <f t="shared" si="240"/>
        <v>July</v>
      </c>
      <c r="H2194" s="5" t="str">
        <f t="shared" si="241"/>
        <v>2001</v>
      </c>
      <c r="I2194" s="1" t="s">
        <v>4543</v>
      </c>
      <c r="J2194" s="1" t="str">
        <f t="shared" si="242"/>
        <v xml:space="preserve">Molniya-M /Block ML </v>
      </c>
      <c r="K2194" s="1" t="str">
        <f t="shared" si="243"/>
        <v>Molniya-3K nÂ°170</v>
      </c>
      <c r="L2194" s="1" t="s">
        <v>346</v>
      </c>
      <c r="M2194" s="1"/>
      <c r="N2194" s="1">
        <f t="shared" si="244"/>
        <v>0</v>
      </c>
      <c r="O2194" s="1" t="s">
        <v>9</v>
      </c>
    </row>
    <row r="2195" spans="1:15" x14ac:dyDescent="0.3">
      <c r="A2195" s="1" t="s">
        <v>233</v>
      </c>
      <c r="B2195" s="1" t="s">
        <v>379</v>
      </c>
      <c r="C2195" s="1" t="str">
        <f t="shared" si="238"/>
        <v>France</v>
      </c>
      <c r="D2195" s="1" t="s">
        <v>4544</v>
      </c>
      <c r="E2195" s="7" t="str">
        <f>TEXT(DATE(MID(D2195, 13, 4), CHOOSE(MATCH( MID(D2195, 5, 3), {"Jan","Feb","Mar","Apr","May","Jun","Jul","Aug","Sep","Oct","Nov","Dec"}, 0), 1, 2, 3, 4, 5, 6, 7, 8, 9, 10, 11, 12), MID(D2195, 9, 2)), "yyyy-mm-dd")</f>
        <v>2001-07-12</v>
      </c>
      <c r="F2195" s="1" t="str">
        <f t="shared" si="239"/>
        <v>21:58:00</v>
      </c>
      <c r="G2195" s="9" t="str">
        <f t="shared" si="240"/>
        <v>July</v>
      </c>
      <c r="H2195" s="5" t="str">
        <f t="shared" si="241"/>
        <v>2001</v>
      </c>
      <c r="I2195" s="1" t="s">
        <v>4545</v>
      </c>
      <c r="J2195" s="1" t="str">
        <f t="shared" si="242"/>
        <v xml:space="preserve">Ariane 5 G </v>
      </c>
      <c r="K2195" s="1" t="str">
        <f t="shared" si="243"/>
        <v>Artemis &amp; BSAT-2b</v>
      </c>
      <c r="L2195" s="1" t="s">
        <v>346</v>
      </c>
      <c r="M2195" s="1"/>
      <c r="N2195" s="1">
        <f t="shared" si="244"/>
        <v>0</v>
      </c>
      <c r="O2195" s="1" t="s">
        <v>117</v>
      </c>
    </row>
    <row r="2196" spans="1:15" x14ac:dyDescent="0.3">
      <c r="A2196" s="1" t="s">
        <v>657</v>
      </c>
      <c r="B2196" s="1" t="s">
        <v>658</v>
      </c>
      <c r="C2196" s="1" t="str">
        <f t="shared" si="238"/>
        <v>USA</v>
      </c>
      <c r="D2196" s="1" t="s">
        <v>4546</v>
      </c>
      <c r="E2196" s="7" t="str">
        <f>TEXT(DATE(MID(D2196, 13, 4), CHOOSE(MATCH( MID(D2196, 5, 3), {"Jan","Feb","Mar","Apr","May","Jun","Jul","Aug","Sep","Oct","Nov","Dec"}, 0), 1, 2, 3, 4, 5, 6, 7, 8, 9, 10, 11, 12), MID(D2196, 9, 2)), "yyyy-mm-dd")</f>
        <v>2001-07-12</v>
      </c>
      <c r="F2196" s="1" t="str">
        <f t="shared" si="239"/>
        <v>09:03:00</v>
      </c>
      <c r="G2196" s="9" t="str">
        <f t="shared" si="240"/>
        <v>July</v>
      </c>
      <c r="H2196" s="5" t="str">
        <f t="shared" si="241"/>
        <v>2001</v>
      </c>
      <c r="I2196" s="1" t="s">
        <v>4547</v>
      </c>
      <c r="J2196" s="1" t="str">
        <f t="shared" si="242"/>
        <v xml:space="preserve">Space Shuttle Atlantis </v>
      </c>
      <c r="K2196" s="1" t="str">
        <f t="shared" si="243"/>
        <v>STS-104</v>
      </c>
      <c r="L2196" s="1" t="s">
        <v>346</v>
      </c>
      <c r="M2196" s="1">
        <v>450</v>
      </c>
      <c r="N2196" s="1">
        <f t="shared" si="244"/>
        <v>37350</v>
      </c>
      <c r="O2196" s="1" t="s">
        <v>9</v>
      </c>
    </row>
    <row r="2197" spans="1:15" x14ac:dyDescent="0.3">
      <c r="A2197" s="1" t="s">
        <v>3868</v>
      </c>
      <c r="B2197" s="1" t="s">
        <v>3478</v>
      </c>
      <c r="C2197" s="1" t="str">
        <f t="shared" si="238"/>
        <v>USA</v>
      </c>
      <c r="D2197" s="1" t="s">
        <v>4548</v>
      </c>
      <c r="E2197" s="7" t="str">
        <f>TEXT(DATE(MID(D2197, 13, 4), CHOOSE(MATCH( MID(D2197, 5, 3), {"Jan","Feb","Mar","Apr","May","Jun","Jul","Aug","Sep","Oct","Nov","Dec"}, 0), 1, 2, 3, 4, 5, 6, 7, 8, 9, 10, 11, 12), MID(D2197, 9, 2)), "yyyy-mm-dd")</f>
        <v>2001-06-30</v>
      </c>
      <c r="F2197" s="1" t="str">
        <f t="shared" si="239"/>
        <v>19:46:00</v>
      </c>
      <c r="G2197" s="9" t="str">
        <f t="shared" si="240"/>
        <v>June</v>
      </c>
      <c r="H2197" s="5" t="str">
        <f t="shared" si="241"/>
        <v>2001</v>
      </c>
      <c r="I2197" s="1" t="s">
        <v>4549</v>
      </c>
      <c r="J2197" s="1" t="str">
        <f t="shared" si="242"/>
        <v xml:space="preserve">Delta II 7425-10C </v>
      </c>
      <c r="K2197" s="1" t="str">
        <f t="shared" si="243"/>
        <v>WMAP</v>
      </c>
      <c r="L2197" s="1" t="s">
        <v>346</v>
      </c>
      <c r="M2197" s="1"/>
      <c r="N2197" s="1">
        <f t="shared" si="244"/>
        <v>0</v>
      </c>
      <c r="O2197" s="1" t="s">
        <v>9</v>
      </c>
    </row>
    <row r="2198" spans="1:15" x14ac:dyDescent="0.3">
      <c r="A2198" s="1" t="s">
        <v>1623</v>
      </c>
      <c r="B2198" s="1" t="s">
        <v>4092</v>
      </c>
      <c r="C2198" s="1" t="str">
        <f t="shared" si="238"/>
        <v>USA</v>
      </c>
      <c r="D2198" s="1" t="s">
        <v>4550</v>
      </c>
      <c r="E2198" s="7" t="str">
        <f>TEXT(DATE(MID(D2198, 13, 4), CHOOSE(MATCH( MID(D2198, 5, 3), {"Jan","Feb","Mar","Apr","May","Jun","Jul","Aug","Sep","Oct","Nov","Dec"}, 0), 1, 2, 3, 4, 5, 6, 7, 8, 9, 10, 11, 12), MID(D2198, 9, 2)), "yyyy-mm-dd")</f>
        <v>2001-06-19</v>
      </c>
      <c r="F2198" s="1" t="str">
        <f t="shared" si="239"/>
        <v>04:41:00</v>
      </c>
      <c r="G2198" s="9" t="str">
        <f t="shared" si="240"/>
        <v>June</v>
      </c>
      <c r="H2198" s="5" t="str">
        <f t="shared" si="241"/>
        <v>2001</v>
      </c>
      <c r="I2198" s="1" t="s">
        <v>4551</v>
      </c>
      <c r="J2198" s="1" t="str">
        <f t="shared" si="242"/>
        <v xml:space="preserve">Atlas IIAS </v>
      </c>
      <c r="K2198" s="1" t="str">
        <f t="shared" si="243"/>
        <v>ICO F2</v>
      </c>
      <c r="L2198" s="1" t="s">
        <v>346</v>
      </c>
      <c r="M2198" s="1"/>
      <c r="N2198" s="1">
        <f t="shared" si="244"/>
        <v>0</v>
      </c>
      <c r="O2198" s="1" t="s">
        <v>9</v>
      </c>
    </row>
    <row r="2199" spans="1:15" x14ac:dyDescent="0.3">
      <c r="A2199" s="1" t="s">
        <v>1623</v>
      </c>
      <c r="B2199" s="1" t="s">
        <v>4200</v>
      </c>
      <c r="C2199" s="1" t="str">
        <f t="shared" si="238"/>
        <v>Kazakhstan</v>
      </c>
      <c r="D2199" s="1" t="s">
        <v>4552</v>
      </c>
      <c r="E2199" s="7" t="str">
        <f>TEXT(DATE(MID(D2199, 13, 4), CHOOSE(MATCH( MID(D2199, 5, 3), {"Jan","Feb","Mar","Apr","May","Jun","Jul","Aug","Sep","Oct","Nov","Dec"}, 0), 1, 2, 3, 4, 5, 6, 7, 8, 9, 10, 11, 12), MID(D2199, 9, 2)), "yyyy-mm-dd")</f>
        <v>2001-06-16</v>
      </c>
      <c r="F2199" s="1" t="str">
        <f t="shared" si="239"/>
        <v>01:49:00</v>
      </c>
      <c r="G2199" s="9" t="str">
        <f t="shared" si="240"/>
        <v>June</v>
      </c>
      <c r="H2199" s="5" t="str">
        <f t="shared" si="241"/>
        <v>2001</v>
      </c>
      <c r="I2199" s="1" t="s">
        <v>4553</v>
      </c>
      <c r="J2199" s="1" t="str">
        <f t="shared" si="242"/>
        <v xml:space="preserve">Proton-K/Block DM-2M </v>
      </c>
      <c r="K2199" s="1" t="str">
        <f t="shared" si="243"/>
        <v>Astra-2C</v>
      </c>
      <c r="L2199" s="1" t="s">
        <v>346</v>
      </c>
      <c r="M2199" s="1"/>
      <c r="N2199" s="1">
        <f t="shared" si="244"/>
        <v>0</v>
      </c>
      <c r="O2199" s="1" t="s">
        <v>9</v>
      </c>
    </row>
    <row r="2200" spans="1:15" x14ac:dyDescent="0.3">
      <c r="A2200" s="1" t="s">
        <v>233</v>
      </c>
      <c r="B2200" s="1" t="s">
        <v>4338</v>
      </c>
      <c r="C2200" s="1" t="str">
        <f t="shared" si="238"/>
        <v>France</v>
      </c>
      <c r="D2200" s="1" t="s">
        <v>4554</v>
      </c>
      <c r="E2200" s="7" t="str">
        <f>TEXT(DATE(MID(D2200, 13, 4), CHOOSE(MATCH( MID(D2200, 5, 3), {"Jan","Feb","Mar","Apr","May","Jun","Jul","Aug","Sep","Oct","Nov","Dec"}, 0), 1, 2, 3, 4, 5, 6, 7, 8, 9, 10, 11, 12), MID(D2200, 9, 2)), "yyyy-mm-dd")</f>
        <v>2001-06-09</v>
      </c>
      <c r="F2200" s="1" t="str">
        <f t="shared" si="239"/>
        <v>06:45:00</v>
      </c>
      <c r="G2200" s="9" t="str">
        <f t="shared" si="240"/>
        <v>June</v>
      </c>
      <c r="H2200" s="5" t="str">
        <f t="shared" si="241"/>
        <v>2001</v>
      </c>
      <c r="I2200" s="1" t="s">
        <v>4555</v>
      </c>
      <c r="J2200" s="1" t="str">
        <f t="shared" si="242"/>
        <v xml:space="preserve">Ariane 44L </v>
      </c>
      <c r="K2200" s="1" t="str">
        <f t="shared" si="243"/>
        <v>Intelsat 901</v>
      </c>
      <c r="L2200" s="1" t="s">
        <v>346</v>
      </c>
      <c r="M2200" s="1"/>
      <c r="N2200" s="1">
        <f t="shared" si="244"/>
        <v>0</v>
      </c>
      <c r="O2200" s="1" t="s">
        <v>9</v>
      </c>
    </row>
    <row r="2201" spans="1:15" x14ac:dyDescent="0.3">
      <c r="A2201" s="1" t="s">
        <v>4</v>
      </c>
      <c r="B2201" s="1" t="s">
        <v>3373</v>
      </c>
      <c r="C2201" s="1" t="str">
        <f t="shared" si="238"/>
        <v>Russia</v>
      </c>
      <c r="D2201" s="1" t="s">
        <v>4556</v>
      </c>
      <c r="E2201" s="7" t="str">
        <f>TEXT(DATE(MID(D2201, 13, 4), CHOOSE(MATCH( MID(D2201, 5, 3), {"Jan","Feb","Mar","Apr","May","Jun","Jul","Aug","Sep","Oct","Nov","Dec"}, 0), 1, 2, 3, 4, 5, 6, 7, 8, 9, 10, 11, 12), MID(D2201, 9, 2)), "yyyy-mm-dd")</f>
        <v>2001-06-08</v>
      </c>
      <c r="F2201" s="1" t="str">
        <f t="shared" si="239"/>
        <v>15:08:00</v>
      </c>
      <c r="G2201" s="9" t="str">
        <f t="shared" si="240"/>
        <v>June</v>
      </c>
      <c r="H2201" s="5" t="str">
        <f t="shared" si="241"/>
        <v>2001</v>
      </c>
      <c r="I2201" s="1" t="s">
        <v>4557</v>
      </c>
      <c r="J2201" s="1" t="str">
        <f t="shared" si="242"/>
        <v xml:space="preserve">Cosmos-3M </v>
      </c>
      <c r="K2201" s="1" t="str">
        <f t="shared" si="243"/>
        <v>Cosmos 2378</v>
      </c>
      <c r="L2201" s="1" t="s">
        <v>346</v>
      </c>
      <c r="M2201" s="1"/>
      <c r="N2201" s="1">
        <f t="shared" si="244"/>
        <v>0</v>
      </c>
      <c r="O2201" s="1" t="s">
        <v>9</v>
      </c>
    </row>
    <row r="2202" spans="1:15" x14ac:dyDescent="0.3">
      <c r="A2202" s="1" t="s">
        <v>4</v>
      </c>
      <c r="B2202" s="1" t="s">
        <v>5</v>
      </c>
      <c r="C2202" s="1" t="str">
        <f t="shared" si="238"/>
        <v>Russia</v>
      </c>
      <c r="D2202" s="1" t="s">
        <v>4558</v>
      </c>
      <c r="E2202" s="7" t="str">
        <f>TEXT(DATE(MID(D2202, 13, 4), CHOOSE(MATCH( MID(D2202, 5, 3), {"Jan","Feb","Mar","Apr","May","Jun","Jul","Aug","Sep","Oct","Nov","Dec"}, 0), 1, 2, 3, 4, 5, 6, 7, 8, 9, 10, 11, 12), MID(D2202, 9, 2)), "yyyy-mm-dd")</f>
        <v>2001-05-29</v>
      </c>
      <c r="F2202" s="1" t="str">
        <f t="shared" si="239"/>
        <v>17:55:00</v>
      </c>
      <c r="G2202" s="9" t="str">
        <f t="shared" si="240"/>
        <v>May</v>
      </c>
      <c r="H2202" s="5" t="str">
        <f t="shared" si="241"/>
        <v>2001</v>
      </c>
      <c r="I2202" s="1" t="s">
        <v>4559</v>
      </c>
      <c r="J2202" s="1" t="str">
        <f t="shared" si="242"/>
        <v xml:space="preserve">Soyuz U </v>
      </c>
      <c r="K2202" s="1" t="str">
        <f t="shared" si="243"/>
        <v>Cosmos 2377</v>
      </c>
      <c r="L2202" s="1" t="s">
        <v>346</v>
      </c>
      <c r="M2202" s="1">
        <v>20</v>
      </c>
      <c r="N2202" s="1">
        <f t="shared" si="244"/>
        <v>1660</v>
      </c>
      <c r="O2202" s="1" t="s">
        <v>9</v>
      </c>
    </row>
    <row r="2203" spans="1:15" x14ac:dyDescent="0.3">
      <c r="A2203" s="1" t="s">
        <v>129</v>
      </c>
      <c r="B2203" s="1" t="s">
        <v>1630</v>
      </c>
      <c r="C2203" s="1" t="str">
        <f t="shared" si="238"/>
        <v>Kazakhstan</v>
      </c>
      <c r="D2203" s="1" t="s">
        <v>4560</v>
      </c>
      <c r="E2203" s="7" t="str">
        <f>TEXT(DATE(MID(D2203, 13, 4), CHOOSE(MATCH( MID(D2203, 5, 3), {"Jan","Feb","Mar","Apr","May","Jun","Jul","Aug","Sep","Oct","Nov","Dec"}, 0), 1, 2, 3, 4, 5, 6, 7, 8, 9, 10, 11, 12), MID(D2203, 9, 2)), "yyyy-mm-dd")</f>
        <v>2001-05-20</v>
      </c>
      <c r="F2203" s="1" t="str">
        <f t="shared" si="239"/>
        <v>22:32:00</v>
      </c>
      <c r="G2203" s="9" t="str">
        <f t="shared" si="240"/>
        <v>May</v>
      </c>
      <c r="H2203" s="5" t="str">
        <f t="shared" si="241"/>
        <v>2001</v>
      </c>
      <c r="I2203" s="1" t="s">
        <v>4561</v>
      </c>
      <c r="J2203" s="1" t="str">
        <f t="shared" si="242"/>
        <v xml:space="preserve">Soyuz FG </v>
      </c>
      <c r="K2203" s="1" t="str">
        <f t="shared" si="243"/>
        <v>Progress M1-6</v>
      </c>
      <c r="L2203" s="1" t="s">
        <v>346</v>
      </c>
      <c r="M2203" s="1"/>
      <c r="N2203" s="1">
        <f t="shared" si="244"/>
        <v>0</v>
      </c>
      <c r="O2203" s="1" t="s">
        <v>9</v>
      </c>
    </row>
    <row r="2204" spans="1:15" x14ac:dyDescent="0.3">
      <c r="A2204" s="1" t="s">
        <v>3868</v>
      </c>
      <c r="B2204" s="1" t="s">
        <v>3160</v>
      </c>
      <c r="C2204" s="1" t="str">
        <f t="shared" si="238"/>
        <v>USA</v>
      </c>
      <c r="D2204" s="1" t="s">
        <v>4562</v>
      </c>
      <c r="E2204" s="7" t="str">
        <f>TEXT(DATE(MID(D2204, 13, 4), CHOOSE(MATCH( MID(D2204, 5, 3), {"Jan","Feb","Mar","Apr","May","Jun","Jul","Aug","Sep","Oct","Nov","Dec"}, 0), 1, 2, 3, 4, 5, 6, 7, 8, 9, 10, 11, 12), MID(D2204, 9, 2)), "yyyy-mm-dd")</f>
        <v>2001-05-18</v>
      </c>
      <c r="F2204" s="1" t="str">
        <f t="shared" si="239"/>
        <v>17:45:00</v>
      </c>
      <c r="G2204" s="9" t="str">
        <f t="shared" si="240"/>
        <v>May</v>
      </c>
      <c r="H2204" s="5" t="str">
        <f t="shared" si="241"/>
        <v>2001</v>
      </c>
      <c r="I2204" s="1" t="s">
        <v>4563</v>
      </c>
      <c r="J2204" s="1" t="str">
        <f t="shared" si="242"/>
        <v xml:space="preserve">Delta II 7925 </v>
      </c>
      <c r="K2204" s="1" t="str">
        <f t="shared" si="243"/>
        <v>NROL-17 (GeoLITE)</v>
      </c>
      <c r="L2204" s="1" t="s">
        <v>346</v>
      </c>
      <c r="M2204" s="1"/>
      <c r="N2204" s="1">
        <f t="shared" si="244"/>
        <v>0</v>
      </c>
      <c r="O2204" s="1" t="s">
        <v>9</v>
      </c>
    </row>
    <row r="2205" spans="1:15" x14ac:dyDescent="0.3">
      <c r="A2205" s="1" t="s">
        <v>1623</v>
      </c>
      <c r="B2205" s="1" t="s">
        <v>4200</v>
      </c>
      <c r="C2205" s="1" t="str">
        <f t="shared" si="238"/>
        <v>Kazakhstan</v>
      </c>
      <c r="D2205" s="1" t="s">
        <v>4564</v>
      </c>
      <c r="E2205" s="7" t="str">
        <f>TEXT(DATE(MID(D2205, 13, 4), CHOOSE(MATCH( MID(D2205, 5, 3), {"Jan","Feb","Mar","Apr","May","Jun","Jul","Aug","Sep","Oct","Nov","Dec"}, 0), 1, 2, 3, 4, 5, 6, 7, 8, 9, 10, 11, 12), MID(D2205, 9, 2)), "yyyy-mm-dd")</f>
        <v>2001-05-15</v>
      </c>
      <c r="F2205" s="1" t="str">
        <f t="shared" si="239"/>
        <v>01:11:00</v>
      </c>
      <c r="G2205" s="9" t="str">
        <f t="shared" si="240"/>
        <v>May</v>
      </c>
      <c r="H2205" s="5" t="str">
        <f t="shared" si="241"/>
        <v>2001</v>
      </c>
      <c r="I2205" s="1" t="s">
        <v>4565</v>
      </c>
      <c r="J2205" s="1" t="str">
        <f t="shared" si="242"/>
        <v xml:space="preserve">Proton-K/Block DM-2M </v>
      </c>
      <c r="K2205" s="1" t="str">
        <f t="shared" si="243"/>
        <v>PanAmSat-10</v>
      </c>
      <c r="L2205" s="1" t="s">
        <v>346</v>
      </c>
      <c r="M2205" s="1"/>
      <c r="N2205" s="1">
        <f t="shared" si="244"/>
        <v>0</v>
      </c>
      <c r="O2205" s="1" t="s">
        <v>9</v>
      </c>
    </row>
    <row r="2206" spans="1:15" x14ac:dyDescent="0.3">
      <c r="A2206" s="1" t="s">
        <v>2701</v>
      </c>
      <c r="B2206" s="1" t="s">
        <v>2702</v>
      </c>
      <c r="C2206" s="1" t="str">
        <f t="shared" si="238"/>
        <v>Pacific Ocean</v>
      </c>
      <c r="D2206" s="1" t="s">
        <v>4566</v>
      </c>
      <c r="E2206" s="7" t="str">
        <f>TEXT(DATE(MID(D2206, 13, 4), CHOOSE(MATCH( MID(D2206, 5, 3), {"Jan","Feb","Mar","Apr","May","Jun","Jul","Aug","Sep","Oct","Nov","Dec"}, 0), 1, 2, 3, 4, 5, 6, 7, 8, 9, 10, 11, 12), MID(D2206, 9, 2)), "yyyy-mm-dd")</f>
        <v>2001-05-08</v>
      </c>
      <c r="F2206" s="1" t="str">
        <f t="shared" si="239"/>
        <v>22:10:00</v>
      </c>
      <c r="G2206" s="9" t="str">
        <f t="shared" si="240"/>
        <v>May</v>
      </c>
      <c r="H2206" s="5" t="str">
        <f t="shared" si="241"/>
        <v>2001</v>
      </c>
      <c r="I2206" s="1" t="s">
        <v>4567</v>
      </c>
      <c r="J2206" s="1" t="str">
        <f t="shared" si="242"/>
        <v xml:space="preserve">Zenit-3 SL </v>
      </c>
      <c r="K2206" s="1" t="str">
        <f t="shared" si="243"/>
        <v>XM-1</v>
      </c>
      <c r="L2206" s="1" t="s">
        <v>346</v>
      </c>
      <c r="M2206" s="1"/>
      <c r="N2206" s="1">
        <f t="shared" si="244"/>
        <v>0</v>
      </c>
      <c r="O2206" s="1" t="s">
        <v>9</v>
      </c>
    </row>
    <row r="2207" spans="1:15" x14ac:dyDescent="0.3">
      <c r="A2207" s="1" t="s">
        <v>129</v>
      </c>
      <c r="B2207" s="1" t="s">
        <v>1630</v>
      </c>
      <c r="C2207" s="1" t="str">
        <f t="shared" si="238"/>
        <v>Kazakhstan</v>
      </c>
      <c r="D2207" s="1" t="s">
        <v>4568</v>
      </c>
      <c r="E2207" s="7" t="str">
        <f>TEXT(DATE(MID(D2207, 13, 4), CHOOSE(MATCH( MID(D2207, 5, 3), {"Jan","Feb","Mar","Apr","May","Jun","Jul","Aug","Sep","Oct","Nov","Dec"}, 0), 1, 2, 3, 4, 5, 6, 7, 8, 9, 10, 11, 12), MID(D2207, 9, 2)), "yyyy-mm-dd")</f>
        <v>2001-04-28</v>
      </c>
      <c r="F2207" s="1" t="str">
        <f t="shared" si="239"/>
        <v>07:37:00</v>
      </c>
      <c r="G2207" s="9" t="str">
        <f t="shared" si="240"/>
        <v>April</v>
      </c>
      <c r="H2207" s="5" t="str">
        <f t="shared" si="241"/>
        <v>2001</v>
      </c>
      <c r="I2207" s="1" t="s">
        <v>4569</v>
      </c>
      <c r="J2207" s="1" t="str">
        <f t="shared" si="242"/>
        <v xml:space="preserve">Soyuz U </v>
      </c>
      <c r="K2207" s="1" t="str">
        <f t="shared" si="243"/>
        <v>Soyuz TM-32</v>
      </c>
      <c r="L2207" s="1" t="s">
        <v>346</v>
      </c>
      <c r="M2207" s="1">
        <v>20</v>
      </c>
      <c r="N2207" s="1">
        <f t="shared" si="244"/>
        <v>1660</v>
      </c>
      <c r="O2207" s="1" t="s">
        <v>9</v>
      </c>
    </row>
    <row r="2208" spans="1:15" x14ac:dyDescent="0.3">
      <c r="A2208" s="1" t="s">
        <v>657</v>
      </c>
      <c r="B2208" s="1" t="s">
        <v>30</v>
      </c>
      <c r="C2208" s="1" t="str">
        <f t="shared" si="238"/>
        <v>USA</v>
      </c>
      <c r="D2208" s="1" t="s">
        <v>4570</v>
      </c>
      <c r="E2208" s="7" t="str">
        <f>TEXT(DATE(MID(D2208, 13, 4), CHOOSE(MATCH( MID(D2208, 5, 3), {"Jan","Feb","Mar","Apr","May","Jun","Jul","Aug","Sep","Oct","Nov","Dec"}, 0), 1, 2, 3, 4, 5, 6, 7, 8, 9, 10, 11, 12), MID(D2208, 9, 2)), "yyyy-mm-dd")</f>
        <v>2001-04-19</v>
      </c>
      <c r="F2208" s="1" t="str">
        <f t="shared" si="239"/>
        <v>18:40:00</v>
      </c>
      <c r="G2208" s="9" t="str">
        <f t="shared" si="240"/>
        <v>April</v>
      </c>
      <c r="H2208" s="5" t="str">
        <f t="shared" si="241"/>
        <v>2001</v>
      </c>
      <c r="I2208" s="1" t="s">
        <v>4571</v>
      </c>
      <c r="J2208" s="1" t="str">
        <f t="shared" si="242"/>
        <v xml:space="preserve">Space Shuttle Endeavour </v>
      </c>
      <c r="K2208" s="1" t="str">
        <f t="shared" si="243"/>
        <v>STS-100</v>
      </c>
      <c r="L2208" s="1" t="s">
        <v>346</v>
      </c>
      <c r="M2208" s="1">
        <v>450</v>
      </c>
      <c r="N2208" s="1">
        <f t="shared" si="244"/>
        <v>37350</v>
      </c>
      <c r="O2208" s="1" t="s">
        <v>9</v>
      </c>
    </row>
    <row r="2209" spans="1:15" x14ac:dyDescent="0.3">
      <c r="A2209" s="1" t="s">
        <v>86</v>
      </c>
      <c r="B2209" s="1" t="s">
        <v>87</v>
      </c>
      <c r="C2209" s="1" t="str">
        <f t="shared" si="238"/>
        <v>India</v>
      </c>
      <c r="D2209" s="1" t="s">
        <v>4572</v>
      </c>
      <c r="E2209" s="7" t="str">
        <f>TEXT(DATE(MID(D2209, 13, 4), CHOOSE(MATCH( MID(D2209, 5, 3), {"Jan","Feb","Mar","Apr","May","Jun","Jul","Aug","Sep","Oct","Nov","Dec"}, 0), 1, 2, 3, 4, 5, 6, 7, 8, 9, 10, 11, 12), MID(D2209, 9, 2)), "yyyy-mm-dd")</f>
        <v>2001-04-18</v>
      </c>
      <c r="F2209" s="1" t="str">
        <f t="shared" si="239"/>
        <v>10:13:00</v>
      </c>
      <c r="G2209" s="9" t="str">
        <f t="shared" si="240"/>
        <v>April</v>
      </c>
      <c r="H2209" s="5" t="str">
        <f t="shared" si="241"/>
        <v>2001</v>
      </c>
      <c r="I2209" s="1" t="s">
        <v>4573</v>
      </c>
      <c r="J2209" s="1" t="str">
        <f t="shared" si="242"/>
        <v xml:space="preserve">GSLV Mk I </v>
      </c>
      <c r="K2209" s="1" t="str">
        <f t="shared" si="243"/>
        <v>GSAT-1</v>
      </c>
      <c r="L2209" s="1" t="s">
        <v>346</v>
      </c>
      <c r="M2209" s="1">
        <v>47</v>
      </c>
      <c r="N2209" s="1">
        <f t="shared" si="244"/>
        <v>3901</v>
      </c>
      <c r="O2209" s="1" t="s">
        <v>117</v>
      </c>
    </row>
    <row r="2210" spans="1:15" x14ac:dyDescent="0.3">
      <c r="A2210" s="1" t="s">
        <v>3868</v>
      </c>
      <c r="B2210" s="1" t="s">
        <v>3478</v>
      </c>
      <c r="C2210" s="1" t="str">
        <f t="shared" si="238"/>
        <v>USA</v>
      </c>
      <c r="D2210" s="1" t="s">
        <v>4574</v>
      </c>
      <c r="E2210" s="7" t="str">
        <f>TEXT(DATE(MID(D2210, 13, 4), CHOOSE(MATCH( MID(D2210, 5, 3), {"Jan","Feb","Mar","Apr","May","Jun","Jul","Aug","Sep","Oct","Nov","Dec"}, 0), 1, 2, 3, 4, 5, 6, 7, 8, 9, 10, 11, 12), MID(D2210, 9, 2)), "yyyy-mm-dd")</f>
        <v>2001-04-07</v>
      </c>
      <c r="F2210" s="1" t="str">
        <f t="shared" si="239"/>
        <v>15:02:00</v>
      </c>
      <c r="G2210" s="9" t="str">
        <f t="shared" si="240"/>
        <v>April</v>
      </c>
      <c r="H2210" s="5" t="str">
        <f t="shared" si="241"/>
        <v>2001</v>
      </c>
      <c r="I2210" s="1" t="s">
        <v>4575</v>
      </c>
      <c r="J2210" s="1" t="str">
        <f t="shared" si="242"/>
        <v xml:space="preserve">Delta II 7925 </v>
      </c>
      <c r="K2210" s="1" t="str">
        <f t="shared" si="243"/>
        <v>Mars Odyssey</v>
      </c>
      <c r="L2210" s="1" t="s">
        <v>346</v>
      </c>
      <c r="M2210" s="1"/>
      <c r="N2210" s="1">
        <f t="shared" si="244"/>
        <v>0</v>
      </c>
      <c r="O2210" s="1" t="s">
        <v>9</v>
      </c>
    </row>
    <row r="2211" spans="1:15" x14ac:dyDescent="0.3">
      <c r="A2211" s="1" t="s">
        <v>129</v>
      </c>
      <c r="B2211" s="1" t="s">
        <v>565</v>
      </c>
      <c r="C2211" s="1" t="str">
        <f t="shared" si="238"/>
        <v>Kazakhstan</v>
      </c>
      <c r="D2211" s="1" t="s">
        <v>4576</v>
      </c>
      <c r="E2211" s="7" t="str">
        <f>TEXT(DATE(MID(D2211, 13, 4), CHOOSE(MATCH( MID(D2211, 5, 3), {"Jan","Feb","Mar","Apr","May","Jun","Jul","Aug","Sep","Oct","Nov","Dec"}, 0), 1, 2, 3, 4, 5, 6, 7, 8, 9, 10, 11, 12), MID(D2211, 9, 2)), "yyyy-mm-dd")</f>
        <v>2001-04-07</v>
      </c>
      <c r="F2211" s="1" t="str">
        <f t="shared" si="239"/>
        <v>03:47:00</v>
      </c>
      <c r="G2211" s="9" t="str">
        <f t="shared" si="240"/>
        <v>April</v>
      </c>
      <c r="H2211" s="5" t="str">
        <f t="shared" si="241"/>
        <v>2001</v>
      </c>
      <c r="I2211" s="1" t="s">
        <v>4577</v>
      </c>
      <c r="J2211" s="1" t="str">
        <f t="shared" si="242"/>
        <v xml:space="preserve">Proton-M/Briz-M </v>
      </c>
      <c r="K2211" s="1" t="str">
        <f t="shared" si="243"/>
        <v>Ekran-M nÂ°18L</v>
      </c>
      <c r="L2211" s="1" t="s">
        <v>8</v>
      </c>
      <c r="M2211" s="1">
        <v>65</v>
      </c>
      <c r="N2211" s="1">
        <f t="shared" si="244"/>
        <v>5395</v>
      </c>
      <c r="O2211" s="1" t="s">
        <v>9</v>
      </c>
    </row>
    <row r="2212" spans="1:15" x14ac:dyDescent="0.3">
      <c r="A2212" s="1" t="s">
        <v>2701</v>
      </c>
      <c r="B2212" s="1" t="s">
        <v>2702</v>
      </c>
      <c r="C2212" s="1" t="str">
        <f t="shared" si="238"/>
        <v>Pacific Ocean</v>
      </c>
      <c r="D2212" s="1" t="s">
        <v>4578</v>
      </c>
      <c r="E2212" s="7" t="str">
        <f>TEXT(DATE(MID(D2212, 13, 4), CHOOSE(MATCH( MID(D2212, 5, 3), {"Jan","Feb","Mar","Apr","May","Jun","Jul","Aug","Sep","Oct","Nov","Dec"}, 0), 1, 2, 3, 4, 5, 6, 7, 8, 9, 10, 11, 12), MID(D2212, 9, 2)), "yyyy-mm-dd")</f>
        <v>2001-03-18</v>
      </c>
      <c r="F2212" s="1" t="str">
        <f t="shared" si="239"/>
        <v>22:33:00</v>
      </c>
      <c r="G2212" s="9" t="str">
        <f t="shared" si="240"/>
        <v>March</v>
      </c>
      <c r="H2212" s="5" t="str">
        <f t="shared" si="241"/>
        <v>2001</v>
      </c>
      <c r="I2212" s="1" t="s">
        <v>4579</v>
      </c>
      <c r="J2212" s="1" t="str">
        <f t="shared" si="242"/>
        <v xml:space="preserve">Zenit-3 SL </v>
      </c>
      <c r="K2212" s="1" t="str">
        <f t="shared" si="243"/>
        <v>XM-2</v>
      </c>
      <c r="L2212" s="1" t="s">
        <v>346</v>
      </c>
      <c r="M2212" s="1"/>
      <c r="N2212" s="1">
        <f t="shared" si="244"/>
        <v>0</v>
      </c>
      <c r="O2212" s="1" t="s">
        <v>9</v>
      </c>
    </row>
    <row r="2213" spans="1:15" x14ac:dyDescent="0.3">
      <c r="A2213" s="1" t="s">
        <v>233</v>
      </c>
      <c r="B2213" s="1" t="s">
        <v>379</v>
      </c>
      <c r="C2213" s="1" t="str">
        <f t="shared" si="238"/>
        <v>France</v>
      </c>
      <c r="D2213" s="1" t="s">
        <v>4580</v>
      </c>
      <c r="E2213" s="7" t="str">
        <f>TEXT(DATE(MID(D2213, 13, 4), CHOOSE(MATCH( MID(D2213, 5, 3), {"Jan","Feb","Mar","Apr","May","Jun","Jul","Aug","Sep","Oct","Nov","Dec"}, 0), 1, 2, 3, 4, 5, 6, 7, 8, 9, 10, 11, 12), MID(D2213, 9, 2)), "yyyy-mm-dd")</f>
        <v>2001-03-08</v>
      </c>
      <c r="F2213" s="1" t="str">
        <f t="shared" si="239"/>
        <v>22:51:00</v>
      </c>
      <c r="G2213" s="9" t="str">
        <f t="shared" si="240"/>
        <v>March</v>
      </c>
      <c r="H2213" s="5" t="str">
        <f t="shared" si="241"/>
        <v>2001</v>
      </c>
      <c r="I2213" s="1" t="s">
        <v>4581</v>
      </c>
      <c r="J2213" s="1" t="str">
        <f t="shared" si="242"/>
        <v xml:space="preserve">Ariane 5 G </v>
      </c>
      <c r="K2213" s="1" t="str">
        <f t="shared" si="243"/>
        <v>Eurobird-1 &amp; BSat-2a</v>
      </c>
      <c r="L2213" s="1" t="s">
        <v>346</v>
      </c>
      <c r="M2213" s="1"/>
      <c r="N2213" s="1">
        <f t="shared" si="244"/>
        <v>0</v>
      </c>
      <c r="O2213" s="1" t="s">
        <v>9</v>
      </c>
    </row>
    <row r="2214" spans="1:15" x14ac:dyDescent="0.3">
      <c r="A2214" s="1" t="s">
        <v>657</v>
      </c>
      <c r="B2214" s="1" t="s">
        <v>658</v>
      </c>
      <c r="C2214" s="1" t="str">
        <f t="shared" si="238"/>
        <v>USA</v>
      </c>
      <c r="D2214" s="1" t="s">
        <v>4582</v>
      </c>
      <c r="E2214" s="7" t="str">
        <f>TEXT(DATE(MID(D2214, 13, 4), CHOOSE(MATCH( MID(D2214, 5, 3), {"Jan","Feb","Mar","Apr","May","Jun","Jul","Aug","Sep","Oct","Nov","Dec"}, 0), 1, 2, 3, 4, 5, 6, 7, 8, 9, 10, 11, 12), MID(D2214, 9, 2)), "yyyy-mm-dd")</f>
        <v>2001-03-08</v>
      </c>
      <c r="F2214" s="1" t="str">
        <f t="shared" si="239"/>
        <v>11:42:00</v>
      </c>
      <c r="G2214" s="9" t="str">
        <f t="shared" si="240"/>
        <v>March</v>
      </c>
      <c r="H2214" s="5" t="str">
        <f t="shared" si="241"/>
        <v>2001</v>
      </c>
      <c r="I2214" s="1" t="s">
        <v>4583</v>
      </c>
      <c r="J2214" s="1" t="str">
        <f t="shared" si="242"/>
        <v xml:space="preserve">Space Shuttle Discovery </v>
      </c>
      <c r="K2214" s="1" t="str">
        <f t="shared" si="243"/>
        <v>STS-102</v>
      </c>
      <c r="L2214" s="1" t="s">
        <v>346</v>
      </c>
      <c r="M2214" s="1">
        <v>450</v>
      </c>
      <c r="N2214" s="1">
        <f t="shared" si="244"/>
        <v>37350</v>
      </c>
      <c r="O2214" s="1" t="s">
        <v>9</v>
      </c>
    </row>
    <row r="2215" spans="1:15" x14ac:dyDescent="0.3">
      <c r="A2215" s="1" t="s">
        <v>4005</v>
      </c>
      <c r="B2215" s="1" t="s">
        <v>11</v>
      </c>
      <c r="C2215" s="1" t="str">
        <f t="shared" si="238"/>
        <v>USA</v>
      </c>
      <c r="D2215" s="1" t="s">
        <v>4584</v>
      </c>
      <c r="E2215" s="7" t="str">
        <f>TEXT(DATE(MID(D2215, 13, 4), CHOOSE(MATCH( MID(D2215, 5, 3), {"Jan","Feb","Mar","Apr","May","Jun","Jul","Aug","Sep","Oct","Nov","Dec"}, 0), 1, 2, 3, 4, 5, 6, 7, 8, 9, 10, 11, 12), MID(D2215, 9, 2)), "yyyy-mm-dd")</f>
        <v>2001-02-27</v>
      </c>
      <c r="F2215" s="1" t="str">
        <f t="shared" si="239"/>
        <v>21:20:00</v>
      </c>
      <c r="G2215" s="9" t="str">
        <f t="shared" si="240"/>
        <v>February</v>
      </c>
      <c r="H2215" s="5" t="str">
        <f t="shared" si="241"/>
        <v>2001</v>
      </c>
      <c r="I2215" s="1" t="s">
        <v>4585</v>
      </c>
      <c r="J2215" s="1" t="str">
        <f t="shared" si="242"/>
        <v xml:space="preserve">Titan IV(401)B </v>
      </c>
      <c r="K2215" s="1" t="str">
        <f t="shared" si="243"/>
        <v>Milstar DFS-4</v>
      </c>
      <c r="L2215" s="1" t="s">
        <v>346</v>
      </c>
      <c r="M2215" s="1"/>
      <c r="N2215" s="1">
        <f t="shared" si="244"/>
        <v>0</v>
      </c>
      <c r="O2215" s="1" t="s">
        <v>9</v>
      </c>
    </row>
    <row r="2216" spans="1:15" x14ac:dyDescent="0.3">
      <c r="A2216" s="1" t="s">
        <v>129</v>
      </c>
      <c r="B2216" s="1" t="s">
        <v>1630</v>
      </c>
      <c r="C2216" s="1" t="str">
        <f t="shared" si="238"/>
        <v>Kazakhstan</v>
      </c>
      <c r="D2216" s="1" t="s">
        <v>4586</v>
      </c>
      <c r="E2216" s="7" t="str">
        <f>TEXT(DATE(MID(D2216, 13, 4), CHOOSE(MATCH( MID(D2216, 5, 3), {"Jan","Feb","Mar","Apr","May","Jun","Jul","Aug","Sep","Oct","Nov","Dec"}, 0), 1, 2, 3, 4, 5, 6, 7, 8, 9, 10, 11, 12), MID(D2216, 9, 2)), "yyyy-mm-dd")</f>
        <v>2001-02-26</v>
      </c>
      <c r="F2216" s="1" t="str">
        <f t="shared" si="239"/>
        <v>08:09:00</v>
      </c>
      <c r="G2216" s="9" t="str">
        <f t="shared" si="240"/>
        <v>February</v>
      </c>
      <c r="H2216" s="5" t="str">
        <f t="shared" si="241"/>
        <v>2001</v>
      </c>
      <c r="I2216" s="1" t="s">
        <v>4587</v>
      </c>
      <c r="J2216" s="1" t="str">
        <f t="shared" si="242"/>
        <v xml:space="preserve">Soyuz U </v>
      </c>
      <c r="K2216" s="1" t="str">
        <f t="shared" si="243"/>
        <v>Progress M-44</v>
      </c>
      <c r="L2216" s="1" t="s">
        <v>346</v>
      </c>
      <c r="M2216" s="1">
        <v>20</v>
      </c>
      <c r="N2216" s="1">
        <f t="shared" si="244"/>
        <v>1660</v>
      </c>
      <c r="O2216" s="1" t="s">
        <v>9</v>
      </c>
    </row>
    <row r="2217" spans="1:15" x14ac:dyDescent="0.3">
      <c r="A2217" s="1" t="s">
        <v>3953</v>
      </c>
      <c r="B2217" s="1" t="s">
        <v>3954</v>
      </c>
      <c r="C2217" s="1" t="str">
        <f t="shared" si="238"/>
        <v>Russia</v>
      </c>
      <c r="D2217" s="1" t="s">
        <v>4588</v>
      </c>
      <c r="E2217" s="7" t="str">
        <f>TEXT(DATE(MID(D2217, 13, 4), CHOOSE(MATCH( MID(D2217, 5, 3), {"Jan","Feb","Mar","Apr","May","Jun","Jul","Aug","Sep","Oct","Nov","Dec"}, 0), 1, 2, 3, 4, 5, 6, 7, 8, 9, 10, 11, 12), MID(D2217, 9, 2)), "yyyy-mm-dd")</f>
        <v>2001-02-20</v>
      </c>
      <c r="F2217" s="1" t="str">
        <f t="shared" si="239"/>
        <v>08:48:00</v>
      </c>
      <c r="G2217" s="9" t="str">
        <f t="shared" si="240"/>
        <v>February</v>
      </c>
      <c r="H2217" s="5" t="str">
        <f t="shared" si="241"/>
        <v>2001</v>
      </c>
      <c r="I2217" s="1" t="s">
        <v>4589</v>
      </c>
      <c r="J2217" s="1" t="str">
        <f t="shared" si="242"/>
        <v xml:space="preserve">START-1 </v>
      </c>
      <c r="K2217" s="1" t="str">
        <f t="shared" si="243"/>
        <v>Odin</v>
      </c>
      <c r="L2217" s="1" t="s">
        <v>346</v>
      </c>
      <c r="M2217" s="1"/>
      <c r="N2217" s="1">
        <f t="shared" si="244"/>
        <v>0</v>
      </c>
      <c r="O2217" s="1" t="s">
        <v>9</v>
      </c>
    </row>
    <row r="2218" spans="1:15" x14ac:dyDescent="0.3">
      <c r="A2218" s="1" t="s">
        <v>657</v>
      </c>
      <c r="B2218" s="1" t="s">
        <v>30</v>
      </c>
      <c r="C2218" s="1" t="str">
        <f t="shared" si="238"/>
        <v>USA</v>
      </c>
      <c r="D2218" s="1" t="s">
        <v>4590</v>
      </c>
      <c r="E2218" s="7" t="str">
        <f>TEXT(DATE(MID(D2218, 13, 4), CHOOSE(MATCH( MID(D2218, 5, 3), {"Jan","Feb","Mar","Apr","May","Jun","Jul","Aug","Sep","Oct","Nov","Dec"}, 0), 1, 2, 3, 4, 5, 6, 7, 8, 9, 10, 11, 12), MID(D2218, 9, 2)), "yyyy-mm-dd")</f>
        <v>2001-02-07</v>
      </c>
      <c r="F2218" s="1" t="str">
        <f t="shared" si="239"/>
        <v>23:13:00</v>
      </c>
      <c r="G2218" s="9" t="str">
        <f t="shared" si="240"/>
        <v>February</v>
      </c>
      <c r="H2218" s="5" t="str">
        <f t="shared" si="241"/>
        <v>2001</v>
      </c>
      <c r="I2218" s="1" t="s">
        <v>4591</v>
      </c>
      <c r="J2218" s="1" t="str">
        <f t="shared" si="242"/>
        <v xml:space="preserve">Space Shuttle Atlantis </v>
      </c>
      <c r="K2218" s="1" t="str">
        <f t="shared" si="243"/>
        <v>STS-98</v>
      </c>
      <c r="L2218" s="1" t="s">
        <v>346</v>
      </c>
      <c r="M2218" s="1">
        <v>450</v>
      </c>
      <c r="N2218" s="1">
        <f t="shared" si="244"/>
        <v>37350</v>
      </c>
      <c r="O2218" s="1" t="s">
        <v>9</v>
      </c>
    </row>
    <row r="2219" spans="1:15" x14ac:dyDescent="0.3">
      <c r="A2219" s="1" t="s">
        <v>233</v>
      </c>
      <c r="B2219" s="1" t="s">
        <v>4338</v>
      </c>
      <c r="C2219" s="1" t="str">
        <f t="shared" si="238"/>
        <v>France</v>
      </c>
      <c r="D2219" s="1" t="s">
        <v>4592</v>
      </c>
      <c r="E2219" s="7" t="str">
        <f>TEXT(DATE(MID(D2219, 13, 4), CHOOSE(MATCH( MID(D2219, 5, 3), {"Jan","Feb","Mar","Apr","May","Jun","Jul","Aug","Sep","Oct","Nov","Dec"}, 0), 1, 2, 3, 4, 5, 6, 7, 8, 9, 10, 11, 12), MID(D2219, 9, 2)), "yyyy-mm-dd")</f>
        <v>2001-02-07</v>
      </c>
      <c r="F2219" s="1" t="str">
        <f t="shared" si="239"/>
        <v>23:05:00</v>
      </c>
      <c r="G2219" s="9" t="str">
        <f t="shared" si="240"/>
        <v>February</v>
      </c>
      <c r="H2219" s="5" t="str">
        <f t="shared" si="241"/>
        <v>2001</v>
      </c>
      <c r="I2219" s="1" t="s">
        <v>4593</v>
      </c>
      <c r="J2219" s="1" t="str">
        <f t="shared" si="242"/>
        <v xml:space="preserve">Ariane 44L </v>
      </c>
      <c r="K2219" s="1" t="str">
        <f t="shared" si="243"/>
        <v>Sicral-1 &amp; Skynet 4F</v>
      </c>
      <c r="L2219" s="1" t="s">
        <v>346</v>
      </c>
      <c r="M2219" s="1"/>
      <c r="N2219" s="1">
        <f t="shared" si="244"/>
        <v>0</v>
      </c>
      <c r="O2219" s="1" t="s">
        <v>9</v>
      </c>
    </row>
    <row r="2220" spans="1:15" x14ac:dyDescent="0.3">
      <c r="A2220" s="1" t="s">
        <v>3868</v>
      </c>
      <c r="B2220" s="1" t="s">
        <v>3478</v>
      </c>
      <c r="C2220" s="1" t="str">
        <f t="shared" si="238"/>
        <v>USA</v>
      </c>
      <c r="D2220" s="1" t="s">
        <v>4594</v>
      </c>
      <c r="E2220" s="7" t="str">
        <f>TEXT(DATE(MID(D2220, 13, 4), CHOOSE(MATCH( MID(D2220, 5, 3), {"Jan","Feb","Mar","Apr","May","Jun","Jul","Aug","Sep","Oct","Nov","Dec"}, 0), 1, 2, 3, 4, 5, 6, 7, 8, 9, 10, 11, 12), MID(D2220, 9, 2)), "yyyy-mm-dd")</f>
        <v>2001-01-30</v>
      </c>
      <c r="F2220" s="1" t="str">
        <f t="shared" si="239"/>
        <v>07:55:00</v>
      </c>
      <c r="G2220" s="9" t="str">
        <f t="shared" si="240"/>
        <v>January</v>
      </c>
      <c r="H2220" s="5" t="str">
        <f t="shared" si="241"/>
        <v>2001</v>
      </c>
      <c r="I2220" s="1" t="s">
        <v>4595</v>
      </c>
      <c r="J2220" s="1" t="str">
        <f t="shared" si="242"/>
        <v xml:space="preserve">Delta II 7925 </v>
      </c>
      <c r="K2220" s="1" t="str">
        <f t="shared" si="243"/>
        <v>GPS IIR-7</v>
      </c>
      <c r="L2220" s="1" t="s">
        <v>346</v>
      </c>
      <c r="M2220" s="1"/>
      <c r="N2220" s="1">
        <f t="shared" si="244"/>
        <v>0</v>
      </c>
      <c r="O2220" s="1" t="s">
        <v>9</v>
      </c>
    </row>
    <row r="2221" spans="1:15" x14ac:dyDescent="0.3">
      <c r="A2221" s="1" t="s">
        <v>129</v>
      </c>
      <c r="B2221" s="1" t="s">
        <v>1630</v>
      </c>
      <c r="C2221" s="1" t="str">
        <f t="shared" si="238"/>
        <v>Kazakhstan</v>
      </c>
      <c r="D2221" s="1" t="s">
        <v>4596</v>
      </c>
      <c r="E2221" s="7" t="str">
        <f>TEXT(DATE(MID(D2221, 13, 4), CHOOSE(MATCH( MID(D2221, 5, 3), {"Jan","Feb","Mar","Apr","May","Jun","Jul","Aug","Sep","Oct","Nov","Dec"}, 0), 1, 2, 3, 4, 5, 6, 7, 8, 9, 10, 11, 12), MID(D2221, 9, 2)), "yyyy-mm-dd")</f>
        <v>2001-01-24</v>
      </c>
      <c r="F2221" s="1" t="str">
        <f t="shared" si="239"/>
        <v>04:28:00</v>
      </c>
      <c r="G2221" s="9" t="str">
        <f t="shared" si="240"/>
        <v>January</v>
      </c>
      <c r="H2221" s="5" t="str">
        <f t="shared" si="241"/>
        <v>2001</v>
      </c>
      <c r="I2221" s="1" t="s">
        <v>4597</v>
      </c>
      <c r="J2221" s="1" t="str">
        <f t="shared" si="242"/>
        <v xml:space="preserve">Soyuz U </v>
      </c>
      <c r="K2221" s="1" t="str">
        <f t="shared" si="243"/>
        <v>Progress M1-5</v>
      </c>
      <c r="L2221" s="1" t="s">
        <v>346</v>
      </c>
      <c r="M2221" s="1">
        <v>20</v>
      </c>
      <c r="N2221" s="1">
        <f t="shared" si="244"/>
        <v>1660</v>
      </c>
      <c r="O2221" s="1" t="s">
        <v>9</v>
      </c>
    </row>
    <row r="2222" spans="1:15" x14ac:dyDescent="0.3">
      <c r="A2222" s="1" t="s">
        <v>233</v>
      </c>
      <c r="B2222" s="1" t="s">
        <v>4338</v>
      </c>
      <c r="C2222" s="1" t="str">
        <f t="shared" si="238"/>
        <v>France</v>
      </c>
      <c r="D2222" s="1" t="s">
        <v>4598</v>
      </c>
      <c r="E2222" s="7" t="str">
        <f>TEXT(DATE(MID(D2222, 13, 4), CHOOSE(MATCH( MID(D2222, 5, 3), {"Jan","Feb","Mar","Apr","May","Jun","Jul","Aug","Sep","Oct","Nov","Dec"}, 0), 1, 2, 3, 4, 5, 6, 7, 8, 9, 10, 11, 12), MID(D2222, 9, 2)), "yyyy-mm-dd")</f>
        <v>2001-01-10</v>
      </c>
      <c r="F2222" s="1" t="str">
        <f t="shared" si="239"/>
        <v>22:09:00</v>
      </c>
      <c r="G2222" s="9" t="str">
        <f t="shared" si="240"/>
        <v>January</v>
      </c>
      <c r="H2222" s="5" t="str">
        <f t="shared" si="241"/>
        <v>2001</v>
      </c>
      <c r="I2222" s="1" t="s">
        <v>4599</v>
      </c>
      <c r="J2222" s="1" t="str">
        <f t="shared" si="242"/>
        <v xml:space="preserve">Ariane 44P </v>
      </c>
      <c r="K2222" s="1" t="str">
        <f t="shared" si="243"/>
        <v>TÃ¼rksat 2A</v>
      </c>
      <c r="L2222" s="1" t="s">
        <v>346</v>
      </c>
      <c r="M2222" s="1"/>
      <c r="N2222" s="1">
        <f t="shared" si="244"/>
        <v>0</v>
      </c>
      <c r="O2222" s="1" t="s">
        <v>9</v>
      </c>
    </row>
    <row r="2223" spans="1:15" x14ac:dyDescent="0.3">
      <c r="A2223" s="1" t="s">
        <v>14</v>
      </c>
      <c r="B2223" s="1" t="s">
        <v>138</v>
      </c>
      <c r="C2223" s="1" t="str">
        <f t="shared" si="238"/>
        <v>China</v>
      </c>
      <c r="D2223" s="1" t="s">
        <v>4600</v>
      </c>
      <c r="E2223" s="7" t="str">
        <f>TEXT(DATE(MID(D2223, 13, 4), CHOOSE(MATCH( MID(D2223, 5, 3), {"Jan","Feb","Mar","Apr","May","Jun","Jul","Aug","Sep","Oct","Nov","Dec"}, 0), 1, 2, 3, 4, 5, 6, 7, 8, 9, 10, 11, 12), MID(D2223, 9, 2)), "yyyy-mm-dd")</f>
        <v>2001-01-09</v>
      </c>
      <c r="F2223" s="1" t="str">
        <f t="shared" si="239"/>
        <v>17:00:00</v>
      </c>
      <c r="G2223" s="9" t="str">
        <f t="shared" si="240"/>
        <v>January</v>
      </c>
      <c r="H2223" s="5" t="str">
        <f t="shared" si="241"/>
        <v>2001</v>
      </c>
      <c r="I2223" s="1" t="s">
        <v>4601</v>
      </c>
      <c r="J2223" s="1" t="str">
        <f t="shared" si="242"/>
        <v xml:space="preserve">Long March 2F </v>
      </c>
      <c r="K2223" s="1" t="str">
        <f t="shared" si="243"/>
        <v>Shenzhou 2</v>
      </c>
      <c r="L2223" s="1" t="s">
        <v>346</v>
      </c>
      <c r="M2223" s="1"/>
      <c r="N2223" s="1">
        <f t="shared" si="244"/>
        <v>0</v>
      </c>
      <c r="O2223" s="1" t="s">
        <v>9</v>
      </c>
    </row>
    <row r="2224" spans="1:15" x14ac:dyDescent="0.3">
      <c r="A2224" s="1" t="s">
        <v>4</v>
      </c>
      <c r="B2224" s="1" t="s">
        <v>4483</v>
      </c>
      <c r="C2224" s="1" t="str">
        <f t="shared" si="238"/>
        <v>Russia</v>
      </c>
      <c r="D2224" s="1" t="s">
        <v>4602</v>
      </c>
      <c r="E2224" s="7" t="str">
        <f>TEXT(DATE(MID(D2224, 13, 4), CHOOSE(MATCH( MID(D2224, 5, 3), {"Jan","Feb","Mar","Apr","May","Jun","Jul","Aug","Sep","Oct","Nov","Dec"}, 0), 1, 2, 3, 4, 5, 6, 7, 8, 9, 10, 11, 12), MID(D2224, 9, 2)), "yyyy-mm-dd")</f>
        <v>2000-12-27</v>
      </c>
      <c r="F2224" s="1" t="str">
        <f t="shared" si="239"/>
        <v>09:56:00</v>
      </c>
      <c r="G2224" s="9" t="str">
        <f t="shared" si="240"/>
        <v>December</v>
      </c>
      <c r="H2224" s="5" t="str">
        <f t="shared" si="241"/>
        <v>2000</v>
      </c>
      <c r="I2224" s="1" t="s">
        <v>4603</v>
      </c>
      <c r="J2224" s="1" t="str">
        <f t="shared" si="242"/>
        <v xml:space="preserve">Tsyklon-3 </v>
      </c>
      <c r="K2224" s="1" t="str">
        <f t="shared" si="243"/>
        <v>Cosmos 2377 to 2379 &amp; Goniets nÂ°7 to 9</v>
      </c>
      <c r="L2224" s="1" t="s">
        <v>346</v>
      </c>
      <c r="M2224" s="1"/>
      <c r="N2224" s="1">
        <f t="shared" si="244"/>
        <v>0</v>
      </c>
      <c r="O2224" s="1" t="s">
        <v>257</v>
      </c>
    </row>
    <row r="2225" spans="1:15" x14ac:dyDescent="0.3">
      <c r="A2225" s="1" t="s">
        <v>14</v>
      </c>
      <c r="B2225" s="1" t="s">
        <v>101</v>
      </c>
      <c r="C2225" s="1" t="str">
        <f t="shared" si="238"/>
        <v>China</v>
      </c>
      <c r="D2225" s="1" t="s">
        <v>4604</v>
      </c>
      <c r="E2225" s="7" t="str">
        <f>TEXT(DATE(MID(D2225, 13, 4), CHOOSE(MATCH( MID(D2225, 5, 3), {"Jan","Feb","Mar","Apr","May","Jun","Jul","Aug","Sep","Oct","Nov","Dec"}, 0), 1, 2, 3, 4, 5, 6, 7, 8, 9, 10, 11, 12), MID(D2225, 9, 2)), "yyyy-mm-dd")</f>
        <v>2000-12-20</v>
      </c>
      <c r="F2225" s="1" t="str">
        <f t="shared" si="239"/>
        <v>16:20:00</v>
      </c>
      <c r="G2225" s="9" t="str">
        <f t="shared" si="240"/>
        <v>December</v>
      </c>
      <c r="H2225" s="5" t="str">
        <f t="shared" si="241"/>
        <v>2000</v>
      </c>
      <c r="I2225" s="1" t="s">
        <v>4605</v>
      </c>
      <c r="J2225" s="1" t="str">
        <f t="shared" si="242"/>
        <v xml:space="preserve">Long March 3A </v>
      </c>
      <c r="K2225" s="1" t="str">
        <f t="shared" si="243"/>
        <v>Beidou-1B</v>
      </c>
      <c r="L2225" s="1" t="s">
        <v>8</v>
      </c>
      <c r="M2225" s="1">
        <v>69.7</v>
      </c>
      <c r="N2225" s="1">
        <f t="shared" si="244"/>
        <v>5785.1</v>
      </c>
      <c r="O2225" s="1" t="s">
        <v>9</v>
      </c>
    </row>
    <row r="2226" spans="1:15" x14ac:dyDescent="0.3">
      <c r="A2226" s="1" t="s">
        <v>233</v>
      </c>
      <c r="B2226" s="1" t="s">
        <v>379</v>
      </c>
      <c r="C2226" s="1" t="str">
        <f t="shared" si="238"/>
        <v>France</v>
      </c>
      <c r="D2226" s="1" t="s">
        <v>4606</v>
      </c>
      <c r="E2226" s="7" t="str">
        <f>TEXT(DATE(MID(D2226, 13, 4), CHOOSE(MATCH( MID(D2226, 5, 3), {"Jan","Feb","Mar","Apr","May","Jun","Jul","Aug","Sep","Oct","Nov","Dec"}, 0), 1, 2, 3, 4, 5, 6, 7, 8, 9, 10, 11, 12), MID(D2226, 9, 2)), "yyyy-mm-dd")</f>
        <v>2000-12-20</v>
      </c>
      <c r="F2226" s="1" t="str">
        <f t="shared" si="239"/>
        <v>00:26:00</v>
      </c>
      <c r="G2226" s="9" t="str">
        <f t="shared" si="240"/>
        <v>December</v>
      </c>
      <c r="H2226" s="5" t="str">
        <f t="shared" si="241"/>
        <v>2000</v>
      </c>
      <c r="I2226" s="1" t="s">
        <v>4607</v>
      </c>
      <c r="J2226" s="1" t="str">
        <f t="shared" si="242"/>
        <v xml:space="preserve">Ariane 5 G </v>
      </c>
      <c r="K2226" s="1" t="str">
        <f t="shared" si="243"/>
        <v>Astra 2D, GE-8, LDREX</v>
      </c>
      <c r="L2226" s="1" t="s">
        <v>346</v>
      </c>
      <c r="M2226" s="1"/>
      <c r="N2226" s="1">
        <f t="shared" si="244"/>
        <v>0</v>
      </c>
      <c r="O2226" s="1" t="s">
        <v>9</v>
      </c>
    </row>
    <row r="2227" spans="1:15" x14ac:dyDescent="0.3">
      <c r="A2227" s="1" t="s">
        <v>4005</v>
      </c>
      <c r="B2227" s="1" t="s">
        <v>4149</v>
      </c>
      <c r="C2227" s="1" t="str">
        <f t="shared" si="238"/>
        <v>USA</v>
      </c>
      <c r="D2227" s="1" t="s">
        <v>4608</v>
      </c>
      <c r="E2227" s="7" t="str">
        <f>TEXT(DATE(MID(D2227, 13, 4), CHOOSE(MATCH( MID(D2227, 5, 3), {"Jan","Feb","Mar","Apr","May","Jun","Jul","Aug","Sep","Oct","Nov","Dec"}, 0), 1, 2, 3, 4, 5, 6, 7, 8, 9, 10, 11, 12), MID(D2227, 9, 2)), "yyyy-mm-dd")</f>
        <v>2000-12-06</v>
      </c>
      <c r="F2227" s="1" t="str">
        <f t="shared" si="239"/>
        <v>02:47:00</v>
      </c>
      <c r="G2227" s="9" t="str">
        <f t="shared" si="240"/>
        <v>December</v>
      </c>
      <c r="H2227" s="5" t="str">
        <f t="shared" si="241"/>
        <v>2000</v>
      </c>
      <c r="I2227" s="1" t="s">
        <v>4609</v>
      </c>
      <c r="J2227" s="1" t="str">
        <f t="shared" si="242"/>
        <v xml:space="preserve">Atlas IIAS </v>
      </c>
      <c r="K2227" s="1" t="str">
        <f t="shared" si="243"/>
        <v>NROL-10</v>
      </c>
      <c r="L2227" s="1" t="s">
        <v>346</v>
      </c>
      <c r="M2227" s="1"/>
      <c r="N2227" s="1">
        <f t="shared" si="244"/>
        <v>0</v>
      </c>
      <c r="O2227" s="1" t="s">
        <v>9</v>
      </c>
    </row>
    <row r="2228" spans="1:15" x14ac:dyDescent="0.3">
      <c r="A2228" s="1" t="s">
        <v>3953</v>
      </c>
      <c r="B2228" s="1" t="s">
        <v>3954</v>
      </c>
      <c r="C2228" s="1" t="str">
        <f t="shared" si="238"/>
        <v>Russia</v>
      </c>
      <c r="D2228" s="1" t="s">
        <v>4610</v>
      </c>
      <c r="E2228" s="7" t="str">
        <f>TEXT(DATE(MID(D2228, 13, 4), CHOOSE(MATCH( MID(D2228, 5, 3), {"Jan","Feb","Mar","Apr","May","Jun","Jul","Aug","Sep","Oct","Nov","Dec"}, 0), 1, 2, 3, 4, 5, 6, 7, 8, 9, 10, 11, 12), MID(D2228, 9, 2)), "yyyy-mm-dd")</f>
        <v>2000-12-05</v>
      </c>
      <c r="F2228" s="1" t="str">
        <f t="shared" si="239"/>
        <v>12:32:00</v>
      </c>
      <c r="G2228" s="9" t="str">
        <f t="shared" si="240"/>
        <v>December</v>
      </c>
      <c r="H2228" s="5" t="str">
        <f t="shared" si="241"/>
        <v>2000</v>
      </c>
      <c r="I2228" s="1" t="s">
        <v>4611</v>
      </c>
      <c r="J2228" s="1" t="str">
        <f t="shared" si="242"/>
        <v xml:space="preserve">START-1 </v>
      </c>
      <c r="K2228" s="1" t="str">
        <f t="shared" si="243"/>
        <v>EROS A</v>
      </c>
      <c r="L2228" s="1" t="s">
        <v>346</v>
      </c>
      <c r="M2228" s="1"/>
      <c r="N2228" s="1">
        <f t="shared" si="244"/>
        <v>0</v>
      </c>
      <c r="O2228" s="1" t="s">
        <v>9</v>
      </c>
    </row>
    <row r="2229" spans="1:15" x14ac:dyDescent="0.3">
      <c r="A2229" s="1" t="s">
        <v>657</v>
      </c>
      <c r="B2229" s="1" t="s">
        <v>658</v>
      </c>
      <c r="C2229" s="1" t="str">
        <f t="shared" si="238"/>
        <v>USA</v>
      </c>
      <c r="D2229" s="1" t="s">
        <v>4612</v>
      </c>
      <c r="E2229" s="7" t="str">
        <f>TEXT(DATE(MID(D2229, 13, 4), CHOOSE(MATCH( MID(D2229, 5, 3), {"Jan","Feb","Mar","Apr","May","Jun","Jul","Aug","Sep","Oct","Nov","Dec"}, 0), 1, 2, 3, 4, 5, 6, 7, 8, 9, 10, 11, 12), MID(D2229, 9, 2)), "yyyy-mm-dd")</f>
        <v>2000-12-01</v>
      </c>
      <c r="F2229" s="1" t="str">
        <f t="shared" si="239"/>
        <v>03:06:00</v>
      </c>
      <c r="G2229" s="9" t="str">
        <f t="shared" si="240"/>
        <v>December</v>
      </c>
      <c r="H2229" s="5" t="str">
        <f t="shared" si="241"/>
        <v>2000</v>
      </c>
      <c r="I2229" s="1" t="s">
        <v>4613</v>
      </c>
      <c r="J2229" s="1" t="str">
        <f t="shared" si="242"/>
        <v xml:space="preserve">Space Shuttle Endeavour </v>
      </c>
      <c r="K2229" s="1" t="str">
        <f t="shared" si="243"/>
        <v>STS-97</v>
      </c>
      <c r="L2229" s="1" t="s">
        <v>346</v>
      </c>
      <c r="M2229" s="1">
        <v>450</v>
      </c>
      <c r="N2229" s="1">
        <f t="shared" si="244"/>
        <v>37350</v>
      </c>
      <c r="O2229" s="1" t="s">
        <v>9</v>
      </c>
    </row>
    <row r="2230" spans="1:15" x14ac:dyDescent="0.3">
      <c r="A2230" s="1" t="s">
        <v>1623</v>
      </c>
      <c r="B2230" s="1" t="s">
        <v>4200</v>
      </c>
      <c r="C2230" s="1" t="str">
        <f t="shared" si="238"/>
        <v>Kazakhstan</v>
      </c>
      <c r="D2230" s="1" t="s">
        <v>4614</v>
      </c>
      <c r="E2230" s="7" t="str">
        <f>TEXT(DATE(MID(D2230, 13, 4), CHOOSE(MATCH( MID(D2230, 5, 3), {"Jan","Feb","Mar","Apr","May","Jun","Jul","Aug","Sep","Oct","Nov","Dec"}, 0), 1, 2, 3, 4, 5, 6, 7, 8, 9, 10, 11, 12), MID(D2230, 9, 2)), "yyyy-mm-dd")</f>
        <v>2000-11-30</v>
      </c>
      <c r="F2230" s="1" t="str">
        <f t="shared" si="239"/>
        <v>19:59:00</v>
      </c>
      <c r="G2230" s="9" t="str">
        <f t="shared" si="240"/>
        <v>November</v>
      </c>
      <c r="H2230" s="5" t="str">
        <f t="shared" si="241"/>
        <v>2000</v>
      </c>
      <c r="I2230" s="1" t="s">
        <v>4615</v>
      </c>
      <c r="J2230" s="1" t="str">
        <f t="shared" si="242"/>
        <v xml:space="preserve">Proton K/Block-DM-2 </v>
      </c>
      <c r="K2230" s="1" t="str">
        <f t="shared" si="243"/>
        <v>Sirius FM-3</v>
      </c>
      <c r="L2230" s="1" t="s">
        <v>346</v>
      </c>
      <c r="M2230" s="1"/>
      <c r="N2230" s="1">
        <f t="shared" si="244"/>
        <v>0</v>
      </c>
      <c r="O2230" s="1" t="s">
        <v>9</v>
      </c>
    </row>
    <row r="2231" spans="1:15" x14ac:dyDescent="0.3">
      <c r="A2231" s="1" t="s">
        <v>233</v>
      </c>
      <c r="B2231" s="1" t="s">
        <v>4338</v>
      </c>
      <c r="C2231" s="1" t="str">
        <f t="shared" si="238"/>
        <v>France</v>
      </c>
      <c r="D2231" s="1" t="s">
        <v>4616</v>
      </c>
      <c r="E2231" s="7" t="str">
        <f>TEXT(DATE(MID(D2231, 13, 4), CHOOSE(MATCH( MID(D2231, 5, 3), {"Jan","Feb","Mar","Apr","May","Jun","Jul","Aug","Sep","Oct","Nov","Dec"}, 0), 1, 2, 3, 4, 5, 6, 7, 8, 9, 10, 11, 12), MID(D2231, 9, 2)), "yyyy-mm-dd")</f>
        <v>2000-11-21</v>
      </c>
      <c r="F2231" s="1" t="str">
        <f t="shared" si="239"/>
        <v>23:56:00</v>
      </c>
      <c r="G2231" s="9" t="str">
        <f t="shared" si="240"/>
        <v>November</v>
      </c>
      <c r="H2231" s="5" t="str">
        <f t="shared" si="241"/>
        <v>2000</v>
      </c>
      <c r="I2231" s="1" t="s">
        <v>4617</v>
      </c>
      <c r="J2231" s="1" t="str">
        <f t="shared" si="242"/>
        <v xml:space="preserve">Ariane 44L </v>
      </c>
      <c r="K2231" s="1" t="str">
        <f t="shared" si="243"/>
        <v>Anik F1</v>
      </c>
      <c r="L2231" s="1" t="s">
        <v>346</v>
      </c>
      <c r="M2231" s="1"/>
      <c r="N2231" s="1">
        <f t="shared" si="244"/>
        <v>0</v>
      </c>
      <c r="O2231" s="1" t="s">
        <v>9</v>
      </c>
    </row>
    <row r="2232" spans="1:15" x14ac:dyDescent="0.3">
      <c r="A2232" s="1" t="s">
        <v>3868</v>
      </c>
      <c r="B2232" s="1" t="s">
        <v>114</v>
      </c>
      <c r="C2232" s="1" t="str">
        <f t="shared" si="238"/>
        <v>USA</v>
      </c>
      <c r="D2232" s="1" t="s">
        <v>4618</v>
      </c>
      <c r="E2232" s="7" t="str">
        <f>TEXT(DATE(MID(D2232, 13, 4), CHOOSE(MATCH( MID(D2232, 5, 3), {"Jan","Feb","Mar","Apr","May","Jun","Jul","Aug","Sep","Oct","Nov","Dec"}, 0), 1, 2, 3, 4, 5, 6, 7, 8, 9, 10, 11, 12), MID(D2232, 9, 2)), "yyyy-mm-dd")</f>
        <v>2000-11-21</v>
      </c>
      <c r="F2232" s="1" t="str">
        <f t="shared" si="239"/>
        <v>18:24:00</v>
      </c>
      <c r="G2232" s="9" t="str">
        <f t="shared" si="240"/>
        <v>November</v>
      </c>
      <c r="H2232" s="5" t="str">
        <f t="shared" si="241"/>
        <v>2000</v>
      </c>
      <c r="I2232" s="1" t="s">
        <v>4619</v>
      </c>
      <c r="J2232" s="1" t="str">
        <f t="shared" si="242"/>
        <v xml:space="preserve">Delta II 7320-10C </v>
      </c>
      <c r="K2232" s="1" t="str">
        <f t="shared" si="243"/>
        <v>EO-1 / SAC-C</v>
      </c>
      <c r="L2232" s="1" t="s">
        <v>346</v>
      </c>
      <c r="M2232" s="1"/>
      <c r="N2232" s="1">
        <f t="shared" si="244"/>
        <v>0</v>
      </c>
      <c r="O2232" s="1" t="s">
        <v>9</v>
      </c>
    </row>
    <row r="2233" spans="1:15" x14ac:dyDescent="0.3">
      <c r="A2233" s="1" t="s">
        <v>4</v>
      </c>
      <c r="B2233" s="1" t="s">
        <v>3373</v>
      </c>
      <c r="C2233" s="1" t="str">
        <f t="shared" si="238"/>
        <v>Russia</v>
      </c>
      <c r="D2233" s="1" t="s">
        <v>4620</v>
      </c>
      <c r="E2233" s="7" t="str">
        <f>TEXT(DATE(MID(D2233, 13, 4), CHOOSE(MATCH( MID(D2233, 5, 3), {"Jan","Feb","Mar","Apr","May","Jun","Jul","Aug","Sep","Oct","Nov","Dec"}, 0), 1, 2, 3, 4, 5, 6, 7, 8, 9, 10, 11, 12), MID(D2233, 9, 2)), "yyyy-mm-dd")</f>
        <v>2000-11-20</v>
      </c>
      <c r="F2233" s="1" t="str">
        <f t="shared" si="239"/>
        <v>23:00:00</v>
      </c>
      <c r="G2233" s="9" t="str">
        <f t="shared" si="240"/>
        <v>November</v>
      </c>
      <c r="H2233" s="5" t="str">
        <f t="shared" si="241"/>
        <v>2000</v>
      </c>
      <c r="I2233" s="1" t="s">
        <v>4621</v>
      </c>
      <c r="J2233" s="1" t="str">
        <f t="shared" si="242"/>
        <v xml:space="preserve">Cosmos-3M </v>
      </c>
      <c r="K2233" s="1" t="str">
        <f t="shared" si="243"/>
        <v>QuickBird-1</v>
      </c>
      <c r="L2233" s="1" t="s">
        <v>346</v>
      </c>
      <c r="M2233" s="1"/>
      <c r="N2233" s="1">
        <f t="shared" si="244"/>
        <v>0</v>
      </c>
      <c r="O2233" s="1" t="s">
        <v>257</v>
      </c>
    </row>
    <row r="2234" spans="1:15" x14ac:dyDescent="0.3">
      <c r="A2234" s="1" t="s">
        <v>129</v>
      </c>
      <c r="B2234" s="1" t="s">
        <v>1630</v>
      </c>
      <c r="C2234" s="1" t="str">
        <f t="shared" si="238"/>
        <v>Kazakhstan</v>
      </c>
      <c r="D2234" s="1" t="s">
        <v>4622</v>
      </c>
      <c r="E2234" s="7" t="str">
        <f>TEXT(DATE(MID(D2234, 13, 4), CHOOSE(MATCH( MID(D2234, 5, 3), {"Jan","Feb","Mar","Apr","May","Jun","Jul","Aug","Sep","Oct","Nov","Dec"}, 0), 1, 2, 3, 4, 5, 6, 7, 8, 9, 10, 11, 12), MID(D2234, 9, 2)), "yyyy-mm-dd")</f>
        <v>2000-11-16</v>
      </c>
      <c r="F2234" s="1" t="str">
        <f t="shared" si="239"/>
        <v>01:32:00</v>
      </c>
      <c r="G2234" s="9" t="str">
        <f t="shared" si="240"/>
        <v>November</v>
      </c>
      <c r="H2234" s="5" t="str">
        <f t="shared" si="241"/>
        <v>2000</v>
      </c>
      <c r="I2234" s="1" t="s">
        <v>4623</v>
      </c>
      <c r="J2234" s="1" t="str">
        <f t="shared" si="242"/>
        <v xml:space="preserve">Soyuz U </v>
      </c>
      <c r="K2234" s="1" t="str">
        <f t="shared" si="243"/>
        <v>Progress M1-4</v>
      </c>
      <c r="L2234" s="1" t="s">
        <v>346</v>
      </c>
      <c r="M2234" s="1">
        <v>20</v>
      </c>
      <c r="N2234" s="1">
        <f t="shared" si="244"/>
        <v>1660</v>
      </c>
      <c r="O2234" s="1" t="s">
        <v>9</v>
      </c>
    </row>
    <row r="2235" spans="1:15" x14ac:dyDescent="0.3">
      <c r="A2235" s="1" t="s">
        <v>233</v>
      </c>
      <c r="B2235" s="1" t="s">
        <v>379</v>
      </c>
      <c r="C2235" s="1" t="str">
        <f t="shared" si="238"/>
        <v>France</v>
      </c>
      <c r="D2235" s="1" t="s">
        <v>4624</v>
      </c>
      <c r="E2235" s="7" t="str">
        <f>TEXT(DATE(MID(D2235, 13, 4), CHOOSE(MATCH( MID(D2235, 5, 3), {"Jan","Feb","Mar","Apr","May","Jun","Jul","Aug","Sep","Oct","Nov","Dec"}, 0), 1, 2, 3, 4, 5, 6, 7, 8, 9, 10, 11, 12), MID(D2235, 9, 2)), "yyyy-mm-dd")</f>
        <v>2000-11-16</v>
      </c>
      <c r="F2235" s="1" t="str">
        <f t="shared" si="239"/>
        <v>01:07:00</v>
      </c>
      <c r="G2235" s="9" t="str">
        <f t="shared" si="240"/>
        <v>November</v>
      </c>
      <c r="H2235" s="5" t="str">
        <f t="shared" si="241"/>
        <v>2000</v>
      </c>
      <c r="I2235" s="1" t="s">
        <v>4625</v>
      </c>
      <c r="J2235" s="1" t="str">
        <f t="shared" si="242"/>
        <v xml:space="preserve">Ariane 5 G </v>
      </c>
      <c r="K2235" s="1" t="str">
        <f t="shared" si="243"/>
        <v>PanAmSat-1R, Amsat-P3D, STRV 1C &amp; 1D</v>
      </c>
      <c r="L2235" s="1" t="s">
        <v>346</v>
      </c>
      <c r="M2235" s="1"/>
      <c r="N2235" s="1">
        <f t="shared" si="244"/>
        <v>0</v>
      </c>
      <c r="O2235" s="1" t="s">
        <v>9</v>
      </c>
    </row>
    <row r="2236" spans="1:15" x14ac:dyDescent="0.3">
      <c r="A2236" s="1" t="s">
        <v>3868</v>
      </c>
      <c r="B2236" s="1" t="s">
        <v>3478</v>
      </c>
      <c r="C2236" s="1" t="str">
        <f t="shared" si="238"/>
        <v>USA</v>
      </c>
      <c r="D2236" s="1" t="s">
        <v>4626</v>
      </c>
      <c r="E2236" s="7" t="str">
        <f>TEXT(DATE(MID(D2236, 13, 4), CHOOSE(MATCH( MID(D2236, 5, 3), {"Jan","Feb","Mar","Apr","May","Jun","Jul","Aug","Sep","Oct","Nov","Dec"}, 0), 1, 2, 3, 4, 5, 6, 7, 8, 9, 10, 11, 12), MID(D2236, 9, 2)), "yyyy-mm-dd")</f>
        <v>2000-11-10</v>
      </c>
      <c r="F2236" s="1" t="str">
        <f t="shared" si="239"/>
        <v>17:14:00</v>
      </c>
      <c r="G2236" s="9" t="str">
        <f t="shared" si="240"/>
        <v>November</v>
      </c>
      <c r="H2236" s="5" t="str">
        <f t="shared" si="241"/>
        <v>2000</v>
      </c>
      <c r="I2236" s="1" t="s">
        <v>4627</v>
      </c>
      <c r="J2236" s="1" t="str">
        <f t="shared" si="242"/>
        <v xml:space="preserve">Delta II 7925 </v>
      </c>
      <c r="K2236" s="1" t="str">
        <f t="shared" si="243"/>
        <v>GPS IIR-6</v>
      </c>
      <c r="L2236" s="1" t="s">
        <v>346</v>
      </c>
      <c r="M2236" s="1"/>
      <c r="N2236" s="1">
        <f t="shared" si="244"/>
        <v>0</v>
      </c>
      <c r="O2236" s="1" t="s">
        <v>9</v>
      </c>
    </row>
    <row r="2237" spans="1:15" x14ac:dyDescent="0.3">
      <c r="A2237" s="1" t="s">
        <v>129</v>
      </c>
      <c r="B2237" s="1" t="s">
        <v>1630</v>
      </c>
      <c r="C2237" s="1" t="str">
        <f t="shared" si="238"/>
        <v>Kazakhstan</v>
      </c>
      <c r="D2237" s="1" t="s">
        <v>4628</v>
      </c>
      <c r="E2237" s="7" t="str">
        <f>TEXT(DATE(MID(D2237, 13, 4), CHOOSE(MATCH( MID(D2237, 5, 3), {"Jan","Feb","Mar","Apr","May","Jun","Jul","Aug","Sep","Oct","Nov","Dec"}, 0), 1, 2, 3, 4, 5, 6, 7, 8, 9, 10, 11, 12), MID(D2237, 9, 2)), "yyyy-mm-dd")</f>
        <v>2000-10-31</v>
      </c>
      <c r="F2237" s="1" t="str">
        <f t="shared" si="239"/>
        <v>07:52:00</v>
      </c>
      <c r="G2237" s="9" t="str">
        <f t="shared" si="240"/>
        <v>October</v>
      </c>
      <c r="H2237" s="5" t="str">
        <f t="shared" si="241"/>
        <v>2000</v>
      </c>
      <c r="I2237" s="1" t="s">
        <v>4629</v>
      </c>
      <c r="J2237" s="1" t="str">
        <f t="shared" si="242"/>
        <v xml:space="preserve">Soyuz U </v>
      </c>
      <c r="K2237" s="1" t="str">
        <f t="shared" si="243"/>
        <v>Soyuz TM-31</v>
      </c>
      <c r="L2237" s="1" t="s">
        <v>346</v>
      </c>
      <c r="M2237" s="1">
        <v>20</v>
      </c>
      <c r="N2237" s="1">
        <f t="shared" si="244"/>
        <v>1660</v>
      </c>
      <c r="O2237" s="1" t="s">
        <v>9</v>
      </c>
    </row>
    <row r="2238" spans="1:15" x14ac:dyDescent="0.3">
      <c r="A2238" s="1" t="s">
        <v>14</v>
      </c>
      <c r="B2238" s="1" t="s">
        <v>101</v>
      </c>
      <c r="C2238" s="1" t="str">
        <f t="shared" si="238"/>
        <v>China</v>
      </c>
      <c r="D2238" s="1" t="s">
        <v>4630</v>
      </c>
      <c r="E2238" s="7" t="str">
        <f>TEXT(DATE(MID(D2238, 13, 4), CHOOSE(MATCH( MID(D2238, 5, 3), {"Jan","Feb","Mar","Apr","May","Jun","Jul","Aug","Sep","Oct","Nov","Dec"}, 0), 1, 2, 3, 4, 5, 6, 7, 8, 9, 10, 11, 12), MID(D2238, 9, 2)), "yyyy-mm-dd")</f>
        <v>2000-10-30</v>
      </c>
      <c r="F2238" s="1" t="str">
        <f t="shared" si="239"/>
        <v>16:02:00</v>
      </c>
      <c r="G2238" s="9" t="str">
        <f t="shared" si="240"/>
        <v>October</v>
      </c>
      <c r="H2238" s="5" t="str">
        <f t="shared" si="241"/>
        <v>2000</v>
      </c>
      <c r="I2238" s="1" t="s">
        <v>4631</v>
      </c>
      <c r="J2238" s="1" t="str">
        <f t="shared" si="242"/>
        <v xml:space="preserve">Long March 3A </v>
      </c>
      <c r="K2238" s="1" t="str">
        <f t="shared" si="243"/>
        <v>Beidou-1A</v>
      </c>
      <c r="L2238" s="1" t="s">
        <v>8</v>
      </c>
      <c r="M2238" s="1">
        <v>69.7</v>
      </c>
      <c r="N2238" s="1">
        <f t="shared" si="244"/>
        <v>5785.1</v>
      </c>
      <c r="O2238" s="1" t="s">
        <v>9</v>
      </c>
    </row>
    <row r="2239" spans="1:15" x14ac:dyDescent="0.3">
      <c r="A2239" s="1" t="s">
        <v>233</v>
      </c>
      <c r="B2239" s="1" t="s">
        <v>4338</v>
      </c>
      <c r="C2239" s="1" t="str">
        <f t="shared" si="238"/>
        <v>France</v>
      </c>
      <c r="D2239" s="1" t="s">
        <v>4632</v>
      </c>
      <c r="E2239" s="7" t="str">
        <f>TEXT(DATE(MID(D2239, 13, 4), CHOOSE(MATCH( MID(D2239, 5, 3), {"Jan","Feb","Mar","Apr","May","Jun","Jul","Aug","Sep","Oct","Nov","Dec"}, 0), 1, 2, 3, 4, 5, 6, 7, 8, 9, 10, 11, 12), MID(D2239, 9, 2)), "yyyy-mm-dd")</f>
        <v>2000-10-29</v>
      </c>
      <c r="F2239" s="1" t="str">
        <f t="shared" si="239"/>
        <v>05:59:00</v>
      </c>
      <c r="G2239" s="9" t="str">
        <f t="shared" si="240"/>
        <v>October</v>
      </c>
      <c r="H2239" s="5" t="str">
        <f t="shared" si="241"/>
        <v>2000</v>
      </c>
      <c r="I2239" s="1" t="s">
        <v>4633</v>
      </c>
      <c r="J2239" s="1" t="str">
        <f t="shared" si="242"/>
        <v xml:space="preserve">Ariane 44LP </v>
      </c>
      <c r="K2239" s="1" t="str">
        <f t="shared" si="243"/>
        <v>Europe*Star F1</v>
      </c>
      <c r="L2239" s="1" t="s">
        <v>346</v>
      </c>
      <c r="M2239" s="1"/>
      <c r="N2239" s="1">
        <f t="shared" si="244"/>
        <v>0</v>
      </c>
      <c r="O2239" s="1" t="s">
        <v>9</v>
      </c>
    </row>
    <row r="2240" spans="1:15" x14ac:dyDescent="0.3">
      <c r="A2240" s="1" t="s">
        <v>1623</v>
      </c>
      <c r="B2240" s="1" t="s">
        <v>4200</v>
      </c>
      <c r="C2240" s="1" t="str">
        <f t="shared" si="238"/>
        <v>Kazakhstan</v>
      </c>
      <c r="D2240" s="1" t="s">
        <v>4634</v>
      </c>
      <c r="E2240" s="7" t="str">
        <f>TEXT(DATE(MID(D2240, 13, 4), CHOOSE(MATCH( MID(D2240, 5, 3), {"Jan","Feb","Mar","Apr","May","Jun","Jul","Aug","Sep","Oct","Nov","Dec"}, 0), 1, 2, 3, 4, 5, 6, 7, 8, 9, 10, 11, 12), MID(D2240, 9, 2)), "yyyy-mm-dd")</f>
        <v>2000-10-21</v>
      </c>
      <c r="F2240" s="1" t="str">
        <f t="shared" si="239"/>
        <v>22:00:00</v>
      </c>
      <c r="G2240" s="9" t="str">
        <f t="shared" si="240"/>
        <v>October</v>
      </c>
      <c r="H2240" s="5" t="str">
        <f t="shared" si="241"/>
        <v>2000</v>
      </c>
      <c r="I2240" s="1" t="s">
        <v>4635</v>
      </c>
      <c r="J2240" s="1" t="str">
        <f t="shared" si="242"/>
        <v xml:space="preserve">Proton-K/Block DM-2M </v>
      </c>
      <c r="K2240" s="1" t="str">
        <f t="shared" si="243"/>
        <v>GE-6</v>
      </c>
      <c r="L2240" s="1" t="s">
        <v>346</v>
      </c>
      <c r="M2240" s="1"/>
      <c r="N2240" s="1">
        <f t="shared" si="244"/>
        <v>0</v>
      </c>
      <c r="O2240" s="1" t="s">
        <v>9</v>
      </c>
    </row>
    <row r="2241" spans="1:15" x14ac:dyDescent="0.3">
      <c r="A2241" s="1" t="s">
        <v>2701</v>
      </c>
      <c r="B2241" s="1" t="s">
        <v>2702</v>
      </c>
      <c r="C2241" s="1" t="str">
        <f t="shared" si="238"/>
        <v>Pacific Ocean</v>
      </c>
      <c r="D2241" s="1" t="s">
        <v>4636</v>
      </c>
      <c r="E2241" s="7" t="str">
        <f>TEXT(DATE(MID(D2241, 13, 4), CHOOSE(MATCH( MID(D2241, 5, 3), {"Jan","Feb","Mar","Apr","May","Jun","Jul","Aug","Sep","Oct","Nov","Dec"}, 0), 1, 2, 3, 4, 5, 6, 7, 8, 9, 10, 11, 12), MID(D2241, 9, 2)), "yyyy-mm-dd")</f>
        <v>2000-10-21</v>
      </c>
      <c r="F2241" s="1" t="str">
        <f t="shared" si="239"/>
        <v>05:51:00</v>
      </c>
      <c r="G2241" s="9" t="str">
        <f t="shared" si="240"/>
        <v>October</v>
      </c>
      <c r="H2241" s="5" t="str">
        <f t="shared" si="241"/>
        <v>2000</v>
      </c>
      <c r="I2241" s="1" t="s">
        <v>4637</v>
      </c>
      <c r="J2241" s="1" t="str">
        <f t="shared" si="242"/>
        <v xml:space="preserve">Zenit-3 SL </v>
      </c>
      <c r="K2241" s="1" t="str">
        <f t="shared" si="243"/>
        <v>Thuraya 1</v>
      </c>
      <c r="L2241" s="1" t="s">
        <v>346</v>
      </c>
      <c r="M2241" s="1"/>
      <c r="N2241" s="1">
        <f t="shared" si="244"/>
        <v>0</v>
      </c>
      <c r="O2241" s="1" t="s">
        <v>9</v>
      </c>
    </row>
    <row r="2242" spans="1:15" x14ac:dyDescent="0.3">
      <c r="A2242" s="1" t="s">
        <v>4005</v>
      </c>
      <c r="B2242" s="1" t="s">
        <v>4149</v>
      </c>
      <c r="C2242" s="1" t="str">
        <f t="shared" ref="C2242:C2305" si="245">TRIM(MID(B2242, FIND("|", SUBSTITUTE(B2242, ",", "|", LEN(B2242) - LEN(SUBSTITUTE(B2242,",", "" )))) + 1, LEN(B2242)))</f>
        <v>USA</v>
      </c>
      <c r="D2242" s="1" t="s">
        <v>4638</v>
      </c>
      <c r="E2242" s="7" t="str">
        <f>TEXT(DATE(MID(D2242, 13, 4), CHOOSE(MATCH( MID(D2242, 5, 3), {"Jan","Feb","Mar","Apr","May","Jun","Jul","Aug","Sep","Oct","Nov","Dec"}, 0), 1, 2, 3, 4, 5, 6, 7, 8, 9, 10, 11, 12), MID(D2242, 9, 2)), "yyyy-mm-dd")</f>
        <v>2000-10-20</v>
      </c>
      <c r="F2242" s="1" t="str">
        <f t="shared" ref="F2242:F2305" si="246">IF(ISNUMBER(FIND(":", D2242)), MID(D2242, FIND(":", D2242)-2, 5) &amp; ":00", "00:00:00")</f>
        <v>00:40:00</v>
      </c>
      <c r="G2242" s="9" t="str">
        <f t="shared" ref="G2242:G2305" si="247">TEXT(E2242, "mmmm")</f>
        <v>October</v>
      </c>
      <c r="H2242" s="5" t="str">
        <f t="shared" ref="H2242:H2305" si="248">TEXT(E2242, "yyyy")</f>
        <v>2000</v>
      </c>
      <c r="I2242" s="1" t="s">
        <v>4639</v>
      </c>
      <c r="J2242" s="1" t="str">
        <f t="shared" ref="J2242:J2305" si="249">LEFT(I2242, FIND("|", I2242) - 1)</f>
        <v xml:space="preserve">Atlas IIA </v>
      </c>
      <c r="K2242" s="1" t="str">
        <f t="shared" ref="K2242:K2305" si="250">MID(I2242, FIND("|", I2242) + 2, LEN(I2242))</f>
        <v>DSCS III-B11</v>
      </c>
      <c r="L2242" s="1" t="s">
        <v>346</v>
      </c>
      <c r="M2242" s="1"/>
      <c r="N2242" s="1">
        <f t="shared" si="244"/>
        <v>0</v>
      </c>
      <c r="O2242" s="1" t="s">
        <v>9</v>
      </c>
    </row>
    <row r="2243" spans="1:15" x14ac:dyDescent="0.3">
      <c r="A2243" s="1" t="s">
        <v>129</v>
      </c>
      <c r="B2243" s="1" t="s">
        <v>1630</v>
      </c>
      <c r="C2243" s="1" t="str">
        <f t="shared" si="245"/>
        <v>Kazakhstan</v>
      </c>
      <c r="D2243" s="1" t="s">
        <v>4640</v>
      </c>
      <c r="E2243" s="7" t="str">
        <f>TEXT(DATE(MID(D2243, 13, 4), CHOOSE(MATCH( MID(D2243, 5, 3), {"Jan","Feb","Mar","Apr","May","Jun","Jul","Aug","Sep","Oct","Nov","Dec"}, 0), 1, 2, 3, 4, 5, 6, 7, 8, 9, 10, 11, 12), MID(D2243, 9, 2)), "yyyy-mm-dd")</f>
        <v>2000-10-16</v>
      </c>
      <c r="F2243" s="1" t="str">
        <f t="shared" si="246"/>
        <v>21:27:00</v>
      </c>
      <c r="G2243" s="9" t="str">
        <f t="shared" si="247"/>
        <v>October</v>
      </c>
      <c r="H2243" s="5" t="str">
        <f t="shared" si="248"/>
        <v>2000</v>
      </c>
      <c r="I2243" s="1" t="s">
        <v>4641</v>
      </c>
      <c r="J2243" s="1" t="str">
        <f t="shared" si="249"/>
        <v xml:space="preserve">Soyuz U </v>
      </c>
      <c r="K2243" s="1" t="str">
        <f t="shared" si="250"/>
        <v>Progress M-43</v>
      </c>
      <c r="L2243" s="1" t="s">
        <v>346</v>
      </c>
      <c r="M2243" s="1">
        <v>20</v>
      </c>
      <c r="N2243" s="1">
        <f t="shared" ref="N2243:N2306" si="251">M2243 * 83</f>
        <v>1660</v>
      </c>
      <c r="O2243" s="1" t="s">
        <v>9</v>
      </c>
    </row>
    <row r="2244" spans="1:15" x14ac:dyDescent="0.3">
      <c r="A2244" s="1" t="s">
        <v>4</v>
      </c>
      <c r="B2244" s="1" t="s">
        <v>565</v>
      </c>
      <c r="C2244" s="1" t="str">
        <f t="shared" si="245"/>
        <v>Kazakhstan</v>
      </c>
      <c r="D2244" s="1" t="s">
        <v>4642</v>
      </c>
      <c r="E2244" s="7" t="str">
        <f>TEXT(DATE(MID(D2244, 13, 4), CHOOSE(MATCH( MID(D2244, 5, 3), {"Jan","Feb","Mar","Apr","May","Jun","Jul","Aug","Sep","Oct","Nov","Dec"}, 0), 1, 2, 3, 4, 5, 6, 7, 8, 9, 10, 11, 12), MID(D2244, 9, 2)), "yyyy-mm-dd")</f>
        <v>2000-10-13</v>
      </c>
      <c r="F2244" s="1" t="str">
        <f t="shared" si="246"/>
        <v>14:12:00</v>
      </c>
      <c r="G2244" s="9" t="str">
        <f t="shared" si="247"/>
        <v>October</v>
      </c>
      <c r="H2244" s="5" t="str">
        <f t="shared" si="248"/>
        <v>2000</v>
      </c>
      <c r="I2244" s="1" t="s">
        <v>4643</v>
      </c>
      <c r="J2244" s="1" t="str">
        <f t="shared" si="249"/>
        <v xml:space="preserve">Proton K/Block-DM-2 </v>
      </c>
      <c r="K2244" s="1" t="str">
        <f t="shared" si="250"/>
        <v>Cosmos 2374, 2375 &amp; 2376</v>
      </c>
      <c r="L2244" s="1" t="s">
        <v>346</v>
      </c>
      <c r="M2244" s="1"/>
      <c r="N2244" s="1">
        <f t="shared" si="251"/>
        <v>0</v>
      </c>
      <c r="O2244" s="1" t="s">
        <v>9</v>
      </c>
    </row>
    <row r="2245" spans="1:15" x14ac:dyDescent="0.3">
      <c r="A2245" s="1" t="s">
        <v>657</v>
      </c>
      <c r="B2245" s="1" t="s">
        <v>30</v>
      </c>
      <c r="C2245" s="1" t="str">
        <f t="shared" si="245"/>
        <v>USA</v>
      </c>
      <c r="D2245" s="1" t="s">
        <v>4644</v>
      </c>
      <c r="E2245" s="7" t="str">
        <f>TEXT(DATE(MID(D2245, 13, 4), CHOOSE(MATCH( MID(D2245, 5, 3), {"Jan","Feb","Mar","Apr","May","Jun","Jul","Aug","Sep","Oct","Nov","Dec"}, 0), 1, 2, 3, 4, 5, 6, 7, 8, 9, 10, 11, 12), MID(D2245, 9, 2)), "yyyy-mm-dd")</f>
        <v>2000-10-11</v>
      </c>
      <c r="F2245" s="1" t="str">
        <f t="shared" si="246"/>
        <v>23:17:00</v>
      </c>
      <c r="G2245" s="9" t="str">
        <f t="shared" si="247"/>
        <v>October</v>
      </c>
      <c r="H2245" s="5" t="str">
        <f t="shared" si="248"/>
        <v>2000</v>
      </c>
      <c r="I2245" s="1" t="s">
        <v>4645</v>
      </c>
      <c r="J2245" s="1" t="str">
        <f t="shared" si="249"/>
        <v xml:space="preserve">Space Shuttle Discovery </v>
      </c>
      <c r="K2245" s="1" t="str">
        <f t="shared" si="250"/>
        <v>STS-92</v>
      </c>
      <c r="L2245" s="1" t="s">
        <v>346</v>
      </c>
      <c r="M2245" s="1">
        <v>450</v>
      </c>
      <c r="N2245" s="1">
        <f t="shared" si="251"/>
        <v>37350</v>
      </c>
      <c r="O2245" s="1" t="s">
        <v>9</v>
      </c>
    </row>
    <row r="2246" spans="1:15" x14ac:dyDescent="0.3">
      <c r="A2246" s="1" t="s">
        <v>342</v>
      </c>
      <c r="B2246" s="1" t="s">
        <v>3022</v>
      </c>
      <c r="C2246" s="1" t="str">
        <f t="shared" si="245"/>
        <v>Marshall Islands</v>
      </c>
      <c r="D2246" s="1" t="s">
        <v>4646</v>
      </c>
      <c r="E2246" s="7" t="str">
        <f>TEXT(DATE(MID(D2246, 13, 4), CHOOSE(MATCH( MID(D2246, 5, 3), {"Jan","Feb","Mar","Apr","May","Jun","Jul","Aug","Sep","Oct","Nov","Dec"}, 0), 1, 2, 3, 4, 5, 6, 7, 8, 9, 10, 11, 12), MID(D2246, 9, 2)), "yyyy-mm-dd")</f>
        <v>2000-10-09</v>
      </c>
      <c r="F2246" s="1" t="str">
        <f t="shared" si="246"/>
        <v>05:38:00</v>
      </c>
      <c r="G2246" s="9" t="str">
        <f t="shared" si="247"/>
        <v>October</v>
      </c>
      <c r="H2246" s="5" t="str">
        <f t="shared" si="248"/>
        <v>2000</v>
      </c>
      <c r="I2246" s="1" t="s">
        <v>4647</v>
      </c>
      <c r="J2246" s="1" t="str">
        <f t="shared" si="249"/>
        <v xml:space="preserve">Pegasus </v>
      </c>
      <c r="K2246" s="1" t="str">
        <f t="shared" si="250"/>
        <v>HETE 2</v>
      </c>
      <c r="L2246" s="1" t="s">
        <v>346</v>
      </c>
      <c r="M2246" s="1">
        <v>40</v>
      </c>
      <c r="N2246" s="1">
        <f t="shared" si="251"/>
        <v>3320</v>
      </c>
      <c r="O2246" s="1" t="s">
        <v>9</v>
      </c>
    </row>
    <row r="2247" spans="1:15" x14ac:dyDescent="0.3">
      <c r="A2247" s="1" t="s">
        <v>233</v>
      </c>
      <c r="B2247" s="1" t="s">
        <v>4338</v>
      </c>
      <c r="C2247" s="1" t="str">
        <f t="shared" si="245"/>
        <v>France</v>
      </c>
      <c r="D2247" s="1" t="s">
        <v>4648</v>
      </c>
      <c r="E2247" s="7" t="str">
        <f>TEXT(DATE(MID(D2247, 13, 4), CHOOSE(MATCH( MID(D2247, 5, 3), {"Jan","Feb","Mar","Apr","May","Jun","Jul","Aug","Sep","Oct","Nov","Dec"}, 0), 1, 2, 3, 4, 5, 6, 7, 8, 9, 10, 11, 12), MID(D2247, 9, 2)), "yyyy-mm-dd")</f>
        <v>2000-10-06</v>
      </c>
      <c r="F2247" s="1" t="str">
        <f t="shared" si="246"/>
        <v>23:00:00</v>
      </c>
      <c r="G2247" s="9" t="str">
        <f t="shared" si="247"/>
        <v>October</v>
      </c>
      <c r="H2247" s="5" t="str">
        <f t="shared" si="248"/>
        <v>2000</v>
      </c>
      <c r="I2247" s="1" t="s">
        <v>4649</v>
      </c>
      <c r="J2247" s="1" t="str">
        <f t="shared" si="249"/>
        <v xml:space="preserve">Ariane 42L </v>
      </c>
      <c r="K2247" s="1" t="str">
        <f t="shared" si="250"/>
        <v>N-SAT 110</v>
      </c>
      <c r="L2247" s="1" t="s">
        <v>346</v>
      </c>
      <c r="M2247" s="1"/>
      <c r="N2247" s="1">
        <f t="shared" si="251"/>
        <v>0</v>
      </c>
      <c r="O2247" s="1" t="s">
        <v>9</v>
      </c>
    </row>
    <row r="2248" spans="1:15" x14ac:dyDescent="0.3">
      <c r="A2248" s="1" t="s">
        <v>1623</v>
      </c>
      <c r="B2248" s="1" t="s">
        <v>4200</v>
      </c>
      <c r="C2248" s="1" t="str">
        <f t="shared" si="245"/>
        <v>Kazakhstan</v>
      </c>
      <c r="D2248" s="1" t="s">
        <v>4650</v>
      </c>
      <c r="E2248" s="7" t="str">
        <f>TEXT(DATE(MID(D2248, 13, 4), CHOOSE(MATCH( MID(D2248, 5, 3), {"Jan","Feb","Mar","Apr","May","Jun","Jul","Aug","Sep","Oct","Nov","Dec"}, 0), 1, 2, 3, 4, 5, 6, 7, 8, 9, 10, 11, 12), MID(D2248, 9, 2)), "yyyy-mm-dd")</f>
        <v>2000-10-01</v>
      </c>
      <c r="F2248" s="1" t="str">
        <f t="shared" si="246"/>
        <v>22:00:00</v>
      </c>
      <c r="G2248" s="9" t="str">
        <f t="shared" si="247"/>
        <v>October</v>
      </c>
      <c r="H2248" s="5" t="str">
        <f t="shared" si="248"/>
        <v>2000</v>
      </c>
      <c r="I2248" s="1" t="s">
        <v>4651</v>
      </c>
      <c r="J2248" s="1" t="str">
        <f t="shared" si="249"/>
        <v xml:space="preserve">Proton-K/Block DM-2M </v>
      </c>
      <c r="K2248" s="1" t="str">
        <f t="shared" si="250"/>
        <v>GE-1A</v>
      </c>
      <c r="L2248" s="1" t="s">
        <v>346</v>
      </c>
      <c r="M2248" s="1"/>
      <c r="N2248" s="1">
        <f t="shared" si="251"/>
        <v>0</v>
      </c>
      <c r="O2248" s="1" t="s">
        <v>9</v>
      </c>
    </row>
    <row r="2249" spans="1:15" x14ac:dyDescent="0.3">
      <c r="A2249" s="1" t="s">
        <v>4</v>
      </c>
      <c r="B2249" s="1" t="s">
        <v>130</v>
      </c>
      <c r="C2249" s="1" t="str">
        <f t="shared" si="245"/>
        <v>Kazakhstan</v>
      </c>
      <c r="D2249" s="1" t="s">
        <v>4652</v>
      </c>
      <c r="E2249" s="7" t="str">
        <f>TEXT(DATE(MID(D2249, 13, 4), CHOOSE(MATCH( MID(D2249, 5, 3), {"Jan","Feb","Mar","Apr","May","Jun","Jul","Aug","Sep","Oct","Nov","Dec"}, 0), 1, 2, 3, 4, 5, 6, 7, 8, 9, 10, 11, 12), MID(D2249, 9, 2)), "yyyy-mm-dd")</f>
        <v>2000-09-29</v>
      </c>
      <c r="F2249" s="1" t="str">
        <f t="shared" si="246"/>
        <v>09:30:00</v>
      </c>
      <c r="G2249" s="9" t="str">
        <f t="shared" si="247"/>
        <v>September</v>
      </c>
      <c r="H2249" s="5" t="str">
        <f t="shared" si="248"/>
        <v>2000</v>
      </c>
      <c r="I2249" s="1" t="s">
        <v>4653</v>
      </c>
      <c r="J2249" s="1" t="str">
        <f t="shared" si="249"/>
        <v xml:space="preserve">Soyuz U </v>
      </c>
      <c r="K2249" s="1" t="str">
        <f t="shared" si="250"/>
        <v>Cosmos 2373</v>
      </c>
      <c r="L2249" s="1" t="s">
        <v>346</v>
      </c>
      <c r="M2249" s="1">
        <v>20</v>
      </c>
      <c r="N2249" s="1">
        <f t="shared" si="251"/>
        <v>1660</v>
      </c>
      <c r="O2249" s="1" t="s">
        <v>9</v>
      </c>
    </row>
    <row r="2250" spans="1:15" x14ac:dyDescent="0.3">
      <c r="A2250" s="1" t="s">
        <v>2539</v>
      </c>
      <c r="B2250" s="1" t="s">
        <v>3344</v>
      </c>
      <c r="C2250" s="1" t="str">
        <f t="shared" si="245"/>
        <v>Kazakhstan</v>
      </c>
      <c r="D2250" s="1" t="s">
        <v>4654</v>
      </c>
      <c r="E2250" s="7" t="str">
        <f>TEXT(DATE(MID(D2250, 13, 4), CHOOSE(MATCH( MID(D2250, 5, 3), {"Jan","Feb","Mar","Apr","May","Jun","Jul","Aug","Sep","Oct","Nov","Dec"}, 0), 1, 2, 3, 4, 5, 6, 7, 8, 9, 10, 11, 12), MID(D2250, 9, 2)), "yyyy-mm-dd")</f>
        <v>2000-09-26</v>
      </c>
      <c r="F2250" s="1" t="str">
        <f t="shared" si="246"/>
        <v>10:05:00</v>
      </c>
      <c r="G2250" s="9" t="str">
        <f t="shared" si="247"/>
        <v>September</v>
      </c>
      <c r="H2250" s="5" t="str">
        <f t="shared" si="248"/>
        <v>2000</v>
      </c>
      <c r="I2250" s="1" t="s">
        <v>4655</v>
      </c>
      <c r="J2250" s="1" t="str">
        <f t="shared" si="249"/>
        <v xml:space="preserve">Dnepr </v>
      </c>
      <c r="K2250" s="1" t="str">
        <f t="shared" si="250"/>
        <v>Megsat 1 &amp; Others</v>
      </c>
      <c r="L2250" s="1" t="s">
        <v>346</v>
      </c>
      <c r="M2250" s="1">
        <v>29</v>
      </c>
      <c r="N2250" s="1">
        <f t="shared" si="251"/>
        <v>2407</v>
      </c>
      <c r="O2250" s="1" t="s">
        <v>9</v>
      </c>
    </row>
    <row r="2251" spans="1:15" x14ac:dyDescent="0.3">
      <c r="A2251" s="1" t="s">
        <v>4</v>
      </c>
      <c r="B2251" s="1" t="s">
        <v>2022</v>
      </c>
      <c r="C2251" s="1" t="str">
        <f t="shared" si="245"/>
        <v>Kazakhstan</v>
      </c>
      <c r="D2251" s="1" t="s">
        <v>4656</v>
      </c>
      <c r="E2251" s="7" t="str">
        <f>TEXT(DATE(MID(D2251, 13, 4), CHOOSE(MATCH( MID(D2251, 5, 3), {"Jan","Feb","Mar","Apr","May","Jun","Jul","Aug","Sep","Oct","Nov","Dec"}, 0), 1, 2, 3, 4, 5, 6, 7, 8, 9, 10, 11, 12), MID(D2251, 9, 2)), "yyyy-mm-dd")</f>
        <v>2000-09-25</v>
      </c>
      <c r="F2251" s="1" t="str">
        <f t="shared" si="246"/>
        <v>10:10:00</v>
      </c>
      <c r="G2251" s="9" t="str">
        <f t="shared" si="247"/>
        <v>September</v>
      </c>
      <c r="H2251" s="5" t="str">
        <f t="shared" si="248"/>
        <v>2000</v>
      </c>
      <c r="I2251" s="1" t="s">
        <v>4657</v>
      </c>
      <c r="J2251" s="1" t="str">
        <f t="shared" si="249"/>
        <v xml:space="preserve">Zenit-2 </v>
      </c>
      <c r="K2251" s="1" t="str">
        <f t="shared" si="250"/>
        <v>Cosmos 2372</v>
      </c>
      <c r="L2251" s="1" t="s">
        <v>346</v>
      </c>
      <c r="M2251" s="1"/>
      <c r="N2251" s="1">
        <f t="shared" si="251"/>
        <v>0</v>
      </c>
      <c r="O2251" s="1" t="s">
        <v>9</v>
      </c>
    </row>
    <row r="2252" spans="1:15" x14ac:dyDescent="0.3">
      <c r="A2252" s="1" t="s">
        <v>4005</v>
      </c>
      <c r="B2252" s="1" t="s">
        <v>4249</v>
      </c>
      <c r="C2252" s="1" t="str">
        <f t="shared" si="245"/>
        <v>USA</v>
      </c>
      <c r="D2252" s="1" t="s">
        <v>4658</v>
      </c>
      <c r="E2252" s="7" t="str">
        <f>TEXT(DATE(MID(D2252, 13, 4), CHOOSE(MATCH( MID(D2252, 5, 3), {"Jan","Feb","Mar","Apr","May","Jun","Jul","Aug","Sep","Oct","Nov","Dec"}, 0), 1, 2, 3, 4, 5, 6, 7, 8, 9, 10, 11, 12), MID(D2252, 9, 2)), "yyyy-mm-dd")</f>
        <v>2000-09-21</v>
      </c>
      <c r="F2252" s="1" t="str">
        <f t="shared" si="246"/>
        <v>10:22:00</v>
      </c>
      <c r="G2252" s="9" t="str">
        <f t="shared" si="247"/>
        <v>September</v>
      </c>
      <c r="H2252" s="5" t="str">
        <f t="shared" si="248"/>
        <v>2000</v>
      </c>
      <c r="I2252" s="1" t="s">
        <v>4659</v>
      </c>
      <c r="J2252" s="1" t="str">
        <f t="shared" si="249"/>
        <v xml:space="preserve">Titan II(23)G </v>
      </c>
      <c r="K2252" s="1" t="str">
        <f t="shared" si="250"/>
        <v>NOAA-16</v>
      </c>
      <c r="L2252" s="1" t="s">
        <v>346</v>
      </c>
      <c r="M2252" s="1">
        <v>35</v>
      </c>
      <c r="N2252" s="1">
        <f t="shared" si="251"/>
        <v>2905</v>
      </c>
      <c r="O2252" s="1" t="s">
        <v>9</v>
      </c>
    </row>
    <row r="2253" spans="1:15" x14ac:dyDescent="0.3">
      <c r="A2253" s="1" t="s">
        <v>233</v>
      </c>
      <c r="B2253" s="1" t="s">
        <v>379</v>
      </c>
      <c r="C2253" s="1" t="str">
        <f t="shared" si="245"/>
        <v>France</v>
      </c>
      <c r="D2253" s="1" t="s">
        <v>4660</v>
      </c>
      <c r="E2253" s="7" t="str">
        <f>TEXT(DATE(MID(D2253, 13, 4), CHOOSE(MATCH( MID(D2253, 5, 3), {"Jan","Feb","Mar","Apr","May","Jun","Jul","Aug","Sep","Oct","Nov","Dec"}, 0), 1, 2, 3, 4, 5, 6, 7, 8, 9, 10, 11, 12), MID(D2253, 9, 2)), "yyyy-mm-dd")</f>
        <v>2000-09-14</v>
      </c>
      <c r="F2253" s="1" t="str">
        <f t="shared" si="246"/>
        <v>22:54:00</v>
      </c>
      <c r="G2253" s="9" t="str">
        <f t="shared" si="247"/>
        <v>September</v>
      </c>
      <c r="H2253" s="5" t="str">
        <f t="shared" si="248"/>
        <v>2000</v>
      </c>
      <c r="I2253" s="1" t="s">
        <v>4661</v>
      </c>
      <c r="J2253" s="1" t="str">
        <f t="shared" si="249"/>
        <v xml:space="preserve">Ariane 5 G </v>
      </c>
      <c r="K2253" s="1" t="str">
        <f t="shared" si="250"/>
        <v>Astra 2B &amp; GE-7</v>
      </c>
      <c r="L2253" s="1" t="s">
        <v>346</v>
      </c>
      <c r="M2253" s="1"/>
      <c r="N2253" s="1">
        <f t="shared" si="251"/>
        <v>0</v>
      </c>
      <c r="O2253" s="1" t="s">
        <v>9</v>
      </c>
    </row>
    <row r="2254" spans="1:15" x14ac:dyDescent="0.3">
      <c r="A2254" s="1" t="s">
        <v>657</v>
      </c>
      <c r="B2254" s="1" t="s">
        <v>658</v>
      </c>
      <c r="C2254" s="1" t="str">
        <f t="shared" si="245"/>
        <v>USA</v>
      </c>
      <c r="D2254" s="1" t="s">
        <v>4662</v>
      </c>
      <c r="E2254" s="7" t="str">
        <f>TEXT(DATE(MID(D2254, 13, 4), CHOOSE(MATCH( MID(D2254, 5, 3), {"Jan","Feb","Mar","Apr","May","Jun","Jul","Aug","Sep","Oct","Nov","Dec"}, 0), 1, 2, 3, 4, 5, 6, 7, 8, 9, 10, 11, 12), MID(D2254, 9, 2)), "yyyy-mm-dd")</f>
        <v>2000-09-08</v>
      </c>
      <c r="F2254" s="1" t="str">
        <f t="shared" si="246"/>
        <v>12:45:00</v>
      </c>
      <c r="G2254" s="9" t="str">
        <f t="shared" si="247"/>
        <v>September</v>
      </c>
      <c r="H2254" s="5" t="str">
        <f t="shared" si="248"/>
        <v>2000</v>
      </c>
      <c r="I2254" s="1" t="s">
        <v>4663</v>
      </c>
      <c r="J2254" s="1" t="str">
        <f t="shared" si="249"/>
        <v xml:space="preserve">Space Shuttle Atlantis </v>
      </c>
      <c r="K2254" s="1" t="str">
        <f t="shared" si="250"/>
        <v>STS-106</v>
      </c>
      <c r="L2254" s="1" t="s">
        <v>346</v>
      </c>
      <c r="M2254" s="1">
        <v>450</v>
      </c>
      <c r="N2254" s="1">
        <f t="shared" si="251"/>
        <v>37350</v>
      </c>
      <c r="O2254" s="1" t="s">
        <v>9</v>
      </c>
    </row>
    <row r="2255" spans="1:15" x14ac:dyDescent="0.3">
      <c r="A2255" s="1" t="s">
        <v>233</v>
      </c>
      <c r="B2255" s="1" t="s">
        <v>4338</v>
      </c>
      <c r="C2255" s="1" t="str">
        <f t="shared" si="245"/>
        <v>France</v>
      </c>
      <c r="D2255" s="1" t="s">
        <v>4664</v>
      </c>
      <c r="E2255" s="7" t="str">
        <f>TEXT(DATE(MID(D2255, 13, 4), CHOOSE(MATCH( MID(D2255, 5, 3), {"Jan","Feb","Mar","Apr","May","Jun","Jul","Aug","Sep","Oct","Nov","Dec"}, 0), 1, 2, 3, 4, 5, 6, 7, 8, 9, 10, 11, 12), MID(D2255, 9, 2)), "yyyy-mm-dd")</f>
        <v>2000-09-06</v>
      </c>
      <c r="F2255" s="1" t="str">
        <f t="shared" si="246"/>
        <v>22:33:00</v>
      </c>
      <c r="G2255" s="9" t="str">
        <f t="shared" si="247"/>
        <v>September</v>
      </c>
      <c r="H2255" s="5" t="str">
        <f t="shared" si="248"/>
        <v>2000</v>
      </c>
      <c r="I2255" s="1" t="s">
        <v>4665</v>
      </c>
      <c r="J2255" s="1" t="str">
        <f t="shared" si="249"/>
        <v xml:space="preserve">Ariane 44P </v>
      </c>
      <c r="K2255" s="1" t="str">
        <f t="shared" si="250"/>
        <v>Eutelsat W1</v>
      </c>
      <c r="L2255" s="1" t="s">
        <v>346</v>
      </c>
      <c r="M2255" s="1"/>
      <c r="N2255" s="1">
        <f t="shared" si="251"/>
        <v>0</v>
      </c>
      <c r="O2255" s="1" t="s">
        <v>9</v>
      </c>
    </row>
    <row r="2256" spans="1:15" x14ac:dyDescent="0.3">
      <c r="A2256" s="1" t="s">
        <v>1623</v>
      </c>
      <c r="B2256" s="1" t="s">
        <v>4200</v>
      </c>
      <c r="C2256" s="1" t="str">
        <f t="shared" si="245"/>
        <v>Kazakhstan</v>
      </c>
      <c r="D2256" s="1" t="s">
        <v>4666</v>
      </c>
      <c r="E2256" s="7" t="str">
        <f>TEXT(DATE(MID(D2256, 13, 4), CHOOSE(MATCH( MID(D2256, 5, 3), {"Jan","Feb","Mar","Apr","May","Jun","Jul","Aug","Sep","Oct","Nov","Dec"}, 0), 1, 2, 3, 4, 5, 6, 7, 8, 9, 10, 11, 12), MID(D2256, 9, 2)), "yyyy-mm-dd")</f>
        <v>2000-09-05</v>
      </c>
      <c r="F2256" s="1" t="str">
        <f t="shared" si="246"/>
        <v>09:43:00</v>
      </c>
      <c r="G2256" s="9" t="str">
        <f t="shared" si="247"/>
        <v>September</v>
      </c>
      <c r="H2256" s="5" t="str">
        <f t="shared" si="248"/>
        <v>2000</v>
      </c>
      <c r="I2256" s="1" t="s">
        <v>4667</v>
      </c>
      <c r="J2256" s="1" t="str">
        <f t="shared" si="249"/>
        <v xml:space="preserve">Proton-K/Block DM-2M </v>
      </c>
      <c r="K2256" s="1" t="str">
        <f t="shared" si="250"/>
        <v>Sirius FM-2</v>
      </c>
      <c r="L2256" s="1" t="s">
        <v>346</v>
      </c>
      <c r="M2256" s="1"/>
      <c r="N2256" s="1">
        <f t="shared" si="251"/>
        <v>0</v>
      </c>
      <c r="O2256" s="1" t="s">
        <v>9</v>
      </c>
    </row>
    <row r="2257" spans="1:15" x14ac:dyDescent="0.3">
      <c r="A2257" s="1" t="s">
        <v>14</v>
      </c>
      <c r="B2257" s="1" t="s">
        <v>3524</v>
      </c>
      <c r="C2257" s="1" t="str">
        <f t="shared" si="245"/>
        <v>China</v>
      </c>
      <c r="D2257" s="1" t="s">
        <v>4668</v>
      </c>
      <c r="E2257" s="7" t="str">
        <f>TEXT(DATE(MID(D2257, 13, 4), CHOOSE(MATCH( MID(D2257, 5, 3), {"Jan","Feb","Mar","Apr","May","Jun","Jul","Aug","Sep","Oct","Nov","Dec"}, 0), 1, 2, 3, 4, 5, 6, 7, 8, 9, 10, 11, 12), MID(D2257, 9, 2)), "yyyy-mm-dd")</f>
        <v>2000-09-01</v>
      </c>
      <c r="F2257" s="1" t="str">
        <f t="shared" si="246"/>
        <v>03:25:00</v>
      </c>
      <c r="G2257" s="9" t="str">
        <f t="shared" si="247"/>
        <v>September</v>
      </c>
      <c r="H2257" s="5" t="str">
        <f t="shared" si="248"/>
        <v>2000</v>
      </c>
      <c r="I2257" s="1" t="s">
        <v>4669</v>
      </c>
      <c r="J2257" s="1" t="str">
        <f t="shared" si="249"/>
        <v xml:space="preserve">Long March 4B </v>
      </c>
      <c r="K2257" s="1" t="str">
        <f t="shared" si="250"/>
        <v>Ziyuan-2 01</v>
      </c>
      <c r="L2257" s="1" t="s">
        <v>8</v>
      </c>
      <c r="M2257" s="1">
        <v>64.680000000000007</v>
      </c>
      <c r="N2257" s="1">
        <f t="shared" si="251"/>
        <v>5368.4400000000005</v>
      </c>
      <c r="O2257" s="1" t="s">
        <v>9</v>
      </c>
    </row>
    <row r="2258" spans="1:15" x14ac:dyDescent="0.3">
      <c r="A2258" s="1" t="s">
        <v>129</v>
      </c>
      <c r="B2258" s="1" t="s">
        <v>565</v>
      </c>
      <c r="C2258" s="1" t="str">
        <f t="shared" si="245"/>
        <v>Kazakhstan</v>
      </c>
      <c r="D2258" s="1" t="s">
        <v>4670</v>
      </c>
      <c r="E2258" s="7" t="str">
        <f>TEXT(DATE(MID(D2258, 13, 4), CHOOSE(MATCH( MID(D2258, 5, 3), {"Jan","Feb","Mar","Apr","May","Jun","Jul","Aug","Sep","Oct","Nov","Dec"}, 0), 1, 2, 3, 4, 5, 6, 7, 8, 9, 10, 11, 12), MID(D2258, 9, 2)), "yyyy-mm-dd")</f>
        <v>2000-08-28</v>
      </c>
      <c r="F2258" s="1" t="str">
        <f t="shared" si="246"/>
        <v>20:08:00</v>
      </c>
      <c r="G2258" s="9" t="str">
        <f t="shared" si="247"/>
        <v>August</v>
      </c>
      <c r="H2258" s="5" t="str">
        <f t="shared" si="248"/>
        <v>2000</v>
      </c>
      <c r="I2258" s="1" t="s">
        <v>4671</v>
      </c>
      <c r="J2258" s="1" t="str">
        <f t="shared" si="249"/>
        <v xml:space="preserve">Proton K/Block-DM-2 </v>
      </c>
      <c r="K2258" s="1" t="str">
        <f t="shared" si="250"/>
        <v>Raduga-1 5</v>
      </c>
      <c r="L2258" s="1" t="s">
        <v>346</v>
      </c>
      <c r="M2258" s="1"/>
      <c r="N2258" s="1">
        <f t="shared" si="251"/>
        <v>0</v>
      </c>
      <c r="O2258" s="1" t="s">
        <v>9</v>
      </c>
    </row>
    <row r="2259" spans="1:15" x14ac:dyDescent="0.3">
      <c r="A2259" s="1" t="s">
        <v>3868</v>
      </c>
      <c r="B2259" s="1" t="s">
        <v>3160</v>
      </c>
      <c r="C2259" s="1" t="str">
        <f t="shared" si="245"/>
        <v>USA</v>
      </c>
      <c r="D2259" s="1" t="s">
        <v>4672</v>
      </c>
      <c r="E2259" s="7" t="str">
        <f>TEXT(DATE(MID(D2259, 13, 4), CHOOSE(MATCH( MID(D2259, 5, 3), {"Jan","Feb","Mar","Apr","May","Jun","Jul","Aug","Sep","Oct","Nov","Dec"}, 0), 1, 2, 3, 4, 5, 6, 7, 8, 9, 10, 11, 12), MID(D2259, 9, 2)), "yyyy-mm-dd")</f>
        <v>2000-08-23</v>
      </c>
      <c r="F2259" s="1" t="str">
        <f t="shared" si="246"/>
        <v>11:05:00</v>
      </c>
      <c r="G2259" s="9" t="str">
        <f t="shared" si="247"/>
        <v>August</v>
      </c>
      <c r="H2259" s="5" t="str">
        <f t="shared" si="248"/>
        <v>2000</v>
      </c>
      <c r="I2259" s="1" t="s">
        <v>4673</v>
      </c>
      <c r="J2259" s="1" t="str">
        <f t="shared" si="249"/>
        <v xml:space="preserve">Delta III 8930 </v>
      </c>
      <c r="K2259" s="1" t="str">
        <f t="shared" si="250"/>
        <v>DM F3</v>
      </c>
      <c r="L2259" s="1" t="s">
        <v>346</v>
      </c>
      <c r="M2259" s="1"/>
      <c r="N2259" s="1">
        <f t="shared" si="251"/>
        <v>0</v>
      </c>
      <c r="O2259" s="1" t="s">
        <v>9</v>
      </c>
    </row>
    <row r="2260" spans="1:15" x14ac:dyDescent="0.3">
      <c r="A2260" s="1" t="s">
        <v>4005</v>
      </c>
      <c r="B2260" s="1" t="s">
        <v>27</v>
      </c>
      <c r="C2260" s="1" t="str">
        <f t="shared" si="245"/>
        <v>USA</v>
      </c>
      <c r="D2260" s="1" t="s">
        <v>4674</v>
      </c>
      <c r="E2260" s="7" t="str">
        <f>TEXT(DATE(MID(D2260, 13, 4), CHOOSE(MATCH( MID(D2260, 5, 3), {"Jan","Feb","Mar","Apr","May","Jun","Jul","Aug","Sep","Oct","Nov","Dec"}, 0), 1, 2, 3, 4, 5, 6, 7, 8, 9, 10, 11, 12), MID(D2260, 9, 2)), "yyyy-mm-dd")</f>
        <v>2000-08-17</v>
      </c>
      <c r="F2260" s="1" t="str">
        <f t="shared" si="246"/>
        <v>23:45:00</v>
      </c>
      <c r="G2260" s="9" t="str">
        <f t="shared" si="247"/>
        <v>August</v>
      </c>
      <c r="H2260" s="5" t="str">
        <f t="shared" si="248"/>
        <v>2000</v>
      </c>
      <c r="I2260" s="1" t="s">
        <v>4675</v>
      </c>
      <c r="J2260" s="1" t="str">
        <f t="shared" si="249"/>
        <v xml:space="preserve">Titan IV(403)B </v>
      </c>
      <c r="K2260" s="1" t="str">
        <f t="shared" si="250"/>
        <v>NROL-11 (Onyx)</v>
      </c>
      <c r="L2260" s="1" t="s">
        <v>346</v>
      </c>
      <c r="M2260" s="1"/>
      <c r="N2260" s="1">
        <f t="shared" si="251"/>
        <v>0</v>
      </c>
      <c r="O2260" s="1" t="s">
        <v>9</v>
      </c>
    </row>
    <row r="2261" spans="1:15" x14ac:dyDescent="0.3">
      <c r="A2261" s="1" t="s">
        <v>233</v>
      </c>
      <c r="B2261" s="1" t="s">
        <v>4338</v>
      </c>
      <c r="C2261" s="1" t="str">
        <f t="shared" si="245"/>
        <v>France</v>
      </c>
      <c r="D2261" s="1" t="s">
        <v>4676</v>
      </c>
      <c r="E2261" s="7" t="str">
        <f>TEXT(DATE(MID(D2261, 13, 4), CHOOSE(MATCH( MID(D2261, 5, 3), {"Jan","Feb","Mar","Apr","May","Jun","Jul","Aug","Sep","Oct","Nov","Dec"}, 0), 1, 2, 3, 4, 5, 6, 7, 8, 9, 10, 11, 12), MID(D2261, 9, 2)), "yyyy-mm-dd")</f>
        <v>2000-08-17</v>
      </c>
      <c r="F2261" s="1" t="str">
        <f t="shared" si="246"/>
        <v>23:16:00</v>
      </c>
      <c r="G2261" s="9" t="str">
        <f t="shared" si="247"/>
        <v>August</v>
      </c>
      <c r="H2261" s="5" t="str">
        <f t="shared" si="248"/>
        <v>2000</v>
      </c>
      <c r="I2261" s="1" t="s">
        <v>4677</v>
      </c>
      <c r="J2261" s="1" t="str">
        <f t="shared" si="249"/>
        <v xml:space="preserve">Ariane 44LP </v>
      </c>
      <c r="K2261" s="1" t="str">
        <f t="shared" si="250"/>
        <v>Brasilsat B4 &amp; Nilesat 102</v>
      </c>
      <c r="L2261" s="1" t="s">
        <v>346</v>
      </c>
      <c r="M2261" s="1"/>
      <c r="N2261" s="1">
        <f t="shared" si="251"/>
        <v>0</v>
      </c>
      <c r="O2261" s="1" t="s">
        <v>9</v>
      </c>
    </row>
    <row r="2262" spans="1:15" x14ac:dyDescent="0.3">
      <c r="A2262" s="1" t="s">
        <v>1014</v>
      </c>
      <c r="B2262" s="1" t="s">
        <v>130</v>
      </c>
      <c r="C2262" s="1" t="str">
        <f t="shared" si="245"/>
        <v>Kazakhstan</v>
      </c>
      <c r="D2262" s="1" t="s">
        <v>4678</v>
      </c>
      <c r="E2262" s="7" t="str">
        <f>TEXT(DATE(MID(D2262, 13, 4), CHOOSE(MATCH( MID(D2262, 5, 3), {"Jan","Feb","Mar","Apr","May","Jun","Jul","Aug","Sep","Oct","Nov","Dec"}, 0), 1, 2, 3, 4, 5, 6, 7, 8, 9, 10, 11, 12), MID(D2262, 9, 2)), "yyyy-mm-dd")</f>
        <v>2000-08-09</v>
      </c>
      <c r="F2262" s="1" t="str">
        <f t="shared" si="246"/>
        <v>11:13:00</v>
      </c>
      <c r="G2262" s="9" t="str">
        <f t="shared" si="247"/>
        <v>August</v>
      </c>
      <c r="H2262" s="5" t="str">
        <f t="shared" si="248"/>
        <v>2000</v>
      </c>
      <c r="I2262" s="1" t="s">
        <v>4679</v>
      </c>
      <c r="J2262" s="1" t="str">
        <f t="shared" si="249"/>
        <v xml:space="preserve">Soyuz U/Fregat </v>
      </c>
      <c r="K2262" s="1" t="str">
        <f t="shared" si="250"/>
        <v>Cluster 2 FM5 &amp; 8</v>
      </c>
      <c r="L2262" s="1" t="s">
        <v>346</v>
      </c>
      <c r="M2262" s="1">
        <v>28</v>
      </c>
      <c r="N2262" s="1">
        <f t="shared" si="251"/>
        <v>2324</v>
      </c>
      <c r="O2262" s="1" t="s">
        <v>9</v>
      </c>
    </row>
    <row r="2263" spans="1:15" x14ac:dyDescent="0.3">
      <c r="A2263" s="1" t="s">
        <v>129</v>
      </c>
      <c r="B2263" s="1" t="s">
        <v>1630</v>
      </c>
      <c r="C2263" s="1" t="str">
        <f t="shared" si="245"/>
        <v>Kazakhstan</v>
      </c>
      <c r="D2263" s="1" t="s">
        <v>4680</v>
      </c>
      <c r="E2263" s="7" t="str">
        <f>TEXT(DATE(MID(D2263, 13, 4), CHOOSE(MATCH( MID(D2263, 5, 3), {"Jan","Feb","Mar","Apr","May","Jun","Jul","Aug","Sep","Oct","Nov","Dec"}, 0), 1, 2, 3, 4, 5, 6, 7, 8, 9, 10, 11, 12), MID(D2263, 9, 2)), "yyyy-mm-dd")</f>
        <v>2000-08-06</v>
      </c>
      <c r="F2263" s="1" t="str">
        <f t="shared" si="246"/>
        <v>18:26:00</v>
      </c>
      <c r="G2263" s="9" t="str">
        <f t="shared" si="247"/>
        <v>August</v>
      </c>
      <c r="H2263" s="5" t="str">
        <f t="shared" si="248"/>
        <v>2000</v>
      </c>
      <c r="I2263" s="1" t="s">
        <v>4681</v>
      </c>
      <c r="J2263" s="1" t="str">
        <f t="shared" si="249"/>
        <v xml:space="preserve">Soyuz U </v>
      </c>
      <c r="K2263" s="1" t="str">
        <f t="shared" si="250"/>
        <v>Progress M1-3</v>
      </c>
      <c r="L2263" s="1" t="s">
        <v>346</v>
      </c>
      <c r="M2263" s="1">
        <v>20</v>
      </c>
      <c r="N2263" s="1">
        <f t="shared" si="251"/>
        <v>1660</v>
      </c>
      <c r="O2263" s="1" t="s">
        <v>9</v>
      </c>
    </row>
    <row r="2264" spans="1:15" x14ac:dyDescent="0.3">
      <c r="A2264" s="1" t="s">
        <v>2701</v>
      </c>
      <c r="B2264" s="1" t="s">
        <v>2702</v>
      </c>
      <c r="C2264" s="1" t="str">
        <f t="shared" si="245"/>
        <v>Pacific Ocean</v>
      </c>
      <c r="D2264" s="1" t="s">
        <v>4682</v>
      </c>
      <c r="E2264" s="7" t="str">
        <f>TEXT(DATE(MID(D2264, 13, 4), CHOOSE(MATCH( MID(D2264, 5, 3), {"Jan","Feb","Mar","Apr","May","Jun","Jul","Aug","Sep","Oct","Nov","Dec"}, 0), 1, 2, 3, 4, 5, 6, 7, 8, 9, 10, 11, 12), MID(D2264, 9, 2)), "yyyy-mm-dd")</f>
        <v>2000-07-28</v>
      </c>
      <c r="F2264" s="1" t="str">
        <f t="shared" si="246"/>
        <v>22:41:00</v>
      </c>
      <c r="G2264" s="9" t="str">
        <f t="shared" si="247"/>
        <v>July</v>
      </c>
      <c r="H2264" s="5" t="str">
        <f t="shared" si="248"/>
        <v>2000</v>
      </c>
      <c r="I2264" s="1" t="s">
        <v>4683</v>
      </c>
      <c r="J2264" s="1" t="str">
        <f t="shared" si="249"/>
        <v xml:space="preserve">Zenit-3 SL </v>
      </c>
      <c r="K2264" s="1" t="str">
        <f t="shared" si="250"/>
        <v>PAS 9</v>
      </c>
      <c r="L2264" s="1" t="s">
        <v>346</v>
      </c>
      <c r="M2264" s="1"/>
      <c r="N2264" s="1">
        <f t="shared" si="251"/>
        <v>0</v>
      </c>
      <c r="O2264" s="1" t="s">
        <v>9</v>
      </c>
    </row>
    <row r="2265" spans="1:15" x14ac:dyDescent="0.3">
      <c r="A2265" s="1" t="s">
        <v>342</v>
      </c>
      <c r="B2265" s="1" t="s">
        <v>3247</v>
      </c>
      <c r="C2265" s="1" t="str">
        <f t="shared" si="245"/>
        <v>USA</v>
      </c>
      <c r="D2265" s="1" t="s">
        <v>4684</v>
      </c>
      <c r="E2265" s="7" t="str">
        <f>TEXT(DATE(MID(D2265, 13, 4), CHOOSE(MATCH( MID(D2265, 5, 3), {"Jan","Feb","Mar","Apr","May","Jun","Jul","Aug","Sep","Oct","Nov","Dec"}, 0), 1, 2, 3, 4, 5, 6, 7, 8, 9, 10, 11, 12), MID(D2265, 9, 2)), "yyyy-mm-dd")</f>
        <v>2000-07-19</v>
      </c>
      <c r="F2265" s="1" t="str">
        <f t="shared" si="246"/>
        <v>20:09:00</v>
      </c>
      <c r="G2265" s="9" t="str">
        <f t="shared" si="247"/>
        <v>July</v>
      </c>
      <c r="H2265" s="5" t="str">
        <f t="shared" si="248"/>
        <v>2000</v>
      </c>
      <c r="I2265" s="1" t="s">
        <v>4685</v>
      </c>
      <c r="J2265" s="1" t="str">
        <f t="shared" si="249"/>
        <v xml:space="preserve">Minotaur I </v>
      </c>
      <c r="K2265" s="1" t="str">
        <f t="shared" si="250"/>
        <v>MightySat 2.1</v>
      </c>
      <c r="L2265" s="1" t="s">
        <v>8</v>
      </c>
      <c r="M2265" s="1">
        <v>40</v>
      </c>
      <c r="N2265" s="1">
        <f t="shared" si="251"/>
        <v>3320</v>
      </c>
      <c r="O2265" s="1" t="s">
        <v>9</v>
      </c>
    </row>
    <row r="2266" spans="1:15" x14ac:dyDescent="0.3">
      <c r="A2266" s="1" t="s">
        <v>1014</v>
      </c>
      <c r="B2266" s="1" t="s">
        <v>130</v>
      </c>
      <c r="C2266" s="1" t="str">
        <f t="shared" si="245"/>
        <v>Kazakhstan</v>
      </c>
      <c r="D2266" s="1" t="s">
        <v>4686</v>
      </c>
      <c r="E2266" s="7" t="str">
        <f>TEXT(DATE(MID(D2266, 13, 4), CHOOSE(MATCH( MID(D2266, 5, 3), {"Jan","Feb","Mar","Apr","May","Jun","Jul","Aug","Sep","Oct","Nov","Dec"}, 0), 1, 2, 3, 4, 5, 6, 7, 8, 9, 10, 11, 12), MID(D2266, 9, 2)), "yyyy-mm-dd")</f>
        <v>2000-07-16</v>
      </c>
      <c r="F2266" s="1" t="str">
        <f t="shared" si="246"/>
        <v>12:39:00</v>
      </c>
      <c r="G2266" s="9" t="str">
        <f t="shared" si="247"/>
        <v>July</v>
      </c>
      <c r="H2266" s="5" t="str">
        <f t="shared" si="248"/>
        <v>2000</v>
      </c>
      <c r="I2266" s="1" t="s">
        <v>4687</v>
      </c>
      <c r="J2266" s="1" t="str">
        <f t="shared" si="249"/>
        <v xml:space="preserve">Soyuz U/Fregat </v>
      </c>
      <c r="K2266" s="1" t="str">
        <f t="shared" si="250"/>
        <v>Cluster 2 FM6 &amp; 7</v>
      </c>
      <c r="L2266" s="1" t="s">
        <v>346</v>
      </c>
      <c r="M2266" s="1">
        <v>28</v>
      </c>
      <c r="N2266" s="1">
        <f t="shared" si="251"/>
        <v>2324</v>
      </c>
      <c r="O2266" s="1" t="s">
        <v>9</v>
      </c>
    </row>
    <row r="2267" spans="1:15" x14ac:dyDescent="0.3">
      <c r="A2267" s="1" t="s">
        <v>3868</v>
      </c>
      <c r="B2267" s="1" t="s">
        <v>3478</v>
      </c>
      <c r="C2267" s="1" t="str">
        <f t="shared" si="245"/>
        <v>USA</v>
      </c>
      <c r="D2267" s="1" t="s">
        <v>4688</v>
      </c>
      <c r="E2267" s="7" t="str">
        <f>TEXT(DATE(MID(D2267, 13, 4), CHOOSE(MATCH( MID(D2267, 5, 3), {"Jan","Feb","Mar","Apr","May","Jun","Jul","Aug","Sep","Oct","Nov","Dec"}, 0), 1, 2, 3, 4, 5, 6, 7, 8, 9, 10, 11, 12), MID(D2267, 9, 2)), "yyyy-mm-dd")</f>
        <v>2000-07-16</v>
      </c>
      <c r="F2267" s="1" t="str">
        <f t="shared" si="246"/>
        <v>09:17:00</v>
      </c>
      <c r="G2267" s="9" t="str">
        <f t="shared" si="247"/>
        <v>July</v>
      </c>
      <c r="H2267" s="5" t="str">
        <f t="shared" si="248"/>
        <v>2000</v>
      </c>
      <c r="I2267" s="1" t="s">
        <v>4689</v>
      </c>
      <c r="J2267" s="1" t="str">
        <f t="shared" si="249"/>
        <v xml:space="preserve">Delta II 7925 </v>
      </c>
      <c r="K2267" s="1" t="str">
        <f t="shared" si="250"/>
        <v>GPS IIR-5</v>
      </c>
      <c r="L2267" s="1" t="s">
        <v>346</v>
      </c>
      <c r="M2267" s="1"/>
      <c r="N2267" s="1">
        <f t="shared" si="251"/>
        <v>0</v>
      </c>
      <c r="O2267" s="1" t="s">
        <v>9</v>
      </c>
    </row>
    <row r="2268" spans="1:15" x14ac:dyDescent="0.3">
      <c r="A2268" s="1" t="s">
        <v>4</v>
      </c>
      <c r="B2268" s="1" t="s">
        <v>3373</v>
      </c>
      <c r="C2268" s="1" t="str">
        <f t="shared" si="245"/>
        <v>Russia</v>
      </c>
      <c r="D2268" s="1" t="s">
        <v>4690</v>
      </c>
      <c r="E2268" s="7" t="str">
        <f>TEXT(DATE(MID(D2268, 13, 4), CHOOSE(MATCH( MID(D2268, 5, 3), {"Jan","Feb","Mar","Apr","May","Jun","Jul","Aug","Sep","Oct","Nov","Dec"}, 0), 1, 2, 3, 4, 5, 6, 7, 8, 9, 10, 11, 12), MID(D2268, 9, 2)), "yyyy-mm-dd")</f>
        <v>2000-07-15</v>
      </c>
      <c r="F2268" s="1" t="str">
        <f t="shared" si="246"/>
        <v>12:00:00</v>
      </c>
      <c r="G2268" s="9" t="str">
        <f t="shared" si="247"/>
        <v>July</v>
      </c>
      <c r="H2268" s="5" t="str">
        <f t="shared" si="248"/>
        <v>2000</v>
      </c>
      <c r="I2268" s="1" t="s">
        <v>4691</v>
      </c>
      <c r="J2268" s="1" t="str">
        <f t="shared" si="249"/>
        <v xml:space="preserve">Cosmos-3M </v>
      </c>
      <c r="K2268" s="1" t="str">
        <f t="shared" si="250"/>
        <v>CHAMP, MITA &amp; Rubin 1</v>
      </c>
      <c r="L2268" s="1" t="s">
        <v>346</v>
      </c>
      <c r="M2268" s="1"/>
      <c r="N2268" s="1">
        <f t="shared" si="251"/>
        <v>0</v>
      </c>
      <c r="O2268" s="1" t="s">
        <v>9</v>
      </c>
    </row>
    <row r="2269" spans="1:15" x14ac:dyDescent="0.3">
      <c r="A2269" s="1" t="s">
        <v>1623</v>
      </c>
      <c r="B2269" s="1" t="s">
        <v>4092</v>
      </c>
      <c r="C2269" s="1" t="str">
        <f t="shared" si="245"/>
        <v>USA</v>
      </c>
      <c r="D2269" s="1" t="s">
        <v>4692</v>
      </c>
      <c r="E2269" s="7" t="str">
        <f>TEXT(DATE(MID(D2269, 13, 4), CHOOSE(MATCH( MID(D2269, 5, 3), {"Jan","Feb","Mar","Apr","May","Jun","Jul","Aug","Sep","Oct","Nov","Dec"}, 0), 1, 2, 3, 4, 5, 6, 7, 8, 9, 10, 11, 12), MID(D2269, 9, 2)), "yyyy-mm-dd")</f>
        <v>2000-07-14</v>
      </c>
      <c r="F2269" s="1" t="str">
        <f t="shared" si="246"/>
        <v>05:21:00</v>
      </c>
      <c r="G2269" s="9" t="str">
        <f t="shared" si="247"/>
        <v>July</v>
      </c>
      <c r="H2269" s="5" t="str">
        <f t="shared" si="248"/>
        <v>2000</v>
      </c>
      <c r="I2269" s="1" t="s">
        <v>4693</v>
      </c>
      <c r="J2269" s="1" t="str">
        <f t="shared" si="249"/>
        <v xml:space="preserve">Atlas IIAS </v>
      </c>
      <c r="K2269" s="1" t="str">
        <f t="shared" si="250"/>
        <v>Echostar 6</v>
      </c>
      <c r="L2269" s="1" t="s">
        <v>346</v>
      </c>
      <c r="M2269" s="1"/>
      <c r="N2269" s="1">
        <f t="shared" si="251"/>
        <v>0</v>
      </c>
      <c r="O2269" s="1" t="s">
        <v>9</v>
      </c>
    </row>
    <row r="2270" spans="1:15" x14ac:dyDescent="0.3">
      <c r="A2270" s="1" t="s">
        <v>129</v>
      </c>
      <c r="B2270" s="1" t="s">
        <v>4200</v>
      </c>
      <c r="C2270" s="1" t="str">
        <f t="shared" si="245"/>
        <v>Kazakhstan</v>
      </c>
      <c r="D2270" s="1" t="s">
        <v>4694</v>
      </c>
      <c r="E2270" s="7" t="str">
        <f>TEXT(DATE(MID(D2270, 13, 4), CHOOSE(MATCH( MID(D2270, 5, 3), {"Jan","Feb","Mar","Apr","May","Jun","Jul","Aug","Sep","Oct","Nov","Dec"}, 0), 1, 2, 3, 4, 5, 6, 7, 8, 9, 10, 11, 12), MID(D2270, 9, 2)), "yyyy-mm-dd")</f>
        <v>2000-07-12</v>
      </c>
      <c r="F2270" s="1" t="str">
        <f t="shared" si="246"/>
        <v>04:56:00</v>
      </c>
      <c r="G2270" s="9" t="str">
        <f t="shared" si="247"/>
        <v>July</v>
      </c>
      <c r="H2270" s="5" t="str">
        <f t="shared" si="248"/>
        <v>2000</v>
      </c>
      <c r="I2270" s="1" t="s">
        <v>4695</v>
      </c>
      <c r="J2270" s="1" t="str">
        <f t="shared" si="249"/>
        <v xml:space="preserve">Proton-K </v>
      </c>
      <c r="K2270" s="1" t="str">
        <f t="shared" si="250"/>
        <v>Zvezda</v>
      </c>
      <c r="L2270" s="1" t="s">
        <v>346</v>
      </c>
      <c r="M2270" s="1"/>
      <c r="N2270" s="1">
        <f t="shared" si="251"/>
        <v>0</v>
      </c>
      <c r="O2270" s="1" t="s">
        <v>9</v>
      </c>
    </row>
    <row r="2271" spans="1:15" x14ac:dyDescent="0.3">
      <c r="A2271" s="1" t="s">
        <v>4</v>
      </c>
      <c r="B2271" s="1" t="s">
        <v>529</v>
      </c>
      <c r="C2271" s="1" t="str">
        <f t="shared" si="245"/>
        <v>Kazakhstan</v>
      </c>
      <c r="D2271" s="1" t="s">
        <v>4696</v>
      </c>
      <c r="E2271" s="7" t="str">
        <f>TEXT(DATE(MID(D2271, 13, 4), CHOOSE(MATCH( MID(D2271, 5, 3), {"Jan","Feb","Mar","Apr","May","Jun","Jul","Aug","Sep","Oct","Nov","Dec"}, 0), 1, 2, 3, 4, 5, 6, 7, 8, 9, 10, 11, 12), MID(D2271, 9, 2)), "yyyy-mm-dd")</f>
        <v>2000-07-04</v>
      </c>
      <c r="F2271" s="1" t="str">
        <f t="shared" si="246"/>
        <v>23:44:00</v>
      </c>
      <c r="G2271" s="9" t="str">
        <f t="shared" si="247"/>
        <v>July</v>
      </c>
      <c r="H2271" s="5" t="str">
        <f t="shared" si="248"/>
        <v>2000</v>
      </c>
      <c r="I2271" s="1" t="s">
        <v>4697</v>
      </c>
      <c r="J2271" s="1" t="str">
        <f t="shared" si="249"/>
        <v xml:space="preserve">Proton-K/Block DM-2M </v>
      </c>
      <c r="K2271" s="1" t="str">
        <f t="shared" si="250"/>
        <v>Cosmos 2371</v>
      </c>
      <c r="L2271" s="1" t="s">
        <v>346</v>
      </c>
      <c r="M2271" s="1"/>
      <c r="N2271" s="1">
        <f t="shared" si="251"/>
        <v>0</v>
      </c>
      <c r="O2271" s="1" t="s">
        <v>9</v>
      </c>
    </row>
    <row r="2272" spans="1:15" x14ac:dyDescent="0.3">
      <c r="A2272" s="1" t="s">
        <v>1623</v>
      </c>
      <c r="B2272" s="1" t="s">
        <v>565</v>
      </c>
      <c r="C2272" s="1" t="str">
        <f t="shared" si="245"/>
        <v>Kazakhstan</v>
      </c>
      <c r="D2272" s="1" t="s">
        <v>4698</v>
      </c>
      <c r="E2272" s="7" t="str">
        <f>TEXT(DATE(MID(D2272, 13, 4), CHOOSE(MATCH( MID(D2272, 5, 3), {"Jan","Feb","Mar","Apr","May","Jun","Jul","Aug","Sep","Oct","Nov","Dec"}, 0), 1, 2, 3, 4, 5, 6, 7, 8, 9, 10, 11, 12), MID(D2272, 9, 2)), "yyyy-mm-dd")</f>
        <v>2000-06-30</v>
      </c>
      <c r="F2272" s="1" t="str">
        <f t="shared" si="246"/>
        <v>22:08:00</v>
      </c>
      <c r="G2272" s="9" t="str">
        <f t="shared" si="247"/>
        <v>June</v>
      </c>
      <c r="H2272" s="5" t="str">
        <f t="shared" si="248"/>
        <v>2000</v>
      </c>
      <c r="I2272" s="1" t="s">
        <v>4699</v>
      </c>
      <c r="J2272" s="1" t="str">
        <f t="shared" si="249"/>
        <v xml:space="preserve">Proton-K/Block DM-2M </v>
      </c>
      <c r="K2272" s="1" t="str">
        <f t="shared" si="250"/>
        <v>Sirius FM-1</v>
      </c>
      <c r="L2272" s="1" t="s">
        <v>346</v>
      </c>
      <c r="M2272" s="1"/>
      <c r="N2272" s="1">
        <f t="shared" si="251"/>
        <v>0</v>
      </c>
      <c r="O2272" s="1" t="s">
        <v>9</v>
      </c>
    </row>
    <row r="2273" spans="1:15" x14ac:dyDescent="0.3">
      <c r="A2273" s="1" t="s">
        <v>4005</v>
      </c>
      <c r="B2273" s="1" t="s">
        <v>4149</v>
      </c>
      <c r="C2273" s="1" t="str">
        <f t="shared" si="245"/>
        <v>USA</v>
      </c>
      <c r="D2273" s="1" t="s">
        <v>4700</v>
      </c>
      <c r="E2273" s="7" t="str">
        <f>TEXT(DATE(MID(D2273, 13, 4), CHOOSE(MATCH( MID(D2273, 5, 3), {"Jan","Feb","Mar","Apr","May","Jun","Jul","Aug","Sep","Oct","Nov","Dec"}, 0), 1, 2, 3, 4, 5, 6, 7, 8, 9, 10, 11, 12), MID(D2273, 9, 2)), "yyyy-mm-dd")</f>
        <v>2000-06-30</v>
      </c>
      <c r="F2273" s="1" t="str">
        <f t="shared" si="246"/>
        <v>12:56:00</v>
      </c>
      <c r="G2273" s="9" t="str">
        <f t="shared" si="247"/>
        <v>June</v>
      </c>
      <c r="H2273" s="5" t="str">
        <f t="shared" si="248"/>
        <v>2000</v>
      </c>
      <c r="I2273" s="1" t="s">
        <v>4701</v>
      </c>
      <c r="J2273" s="1" t="str">
        <f t="shared" si="249"/>
        <v xml:space="preserve">Atlas IIA </v>
      </c>
      <c r="K2273" s="1" t="str">
        <f t="shared" si="250"/>
        <v>TDRS-H</v>
      </c>
      <c r="L2273" s="1" t="s">
        <v>346</v>
      </c>
      <c r="M2273" s="1"/>
      <c r="N2273" s="1">
        <f t="shared" si="251"/>
        <v>0</v>
      </c>
      <c r="O2273" s="1" t="s">
        <v>9</v>
      </c>
    </row>
    <row r="2274" spans="1:15" x14ac:dyDescent="0.3">
      <c r="A2274" s="1" t="s">
        <v>4</v>
      </c>
      <c r="B2274" s="1" t="s">
        <v>3373</v>
      </c>
      <c r="C2274" s="1" t="str">
        <f t="shared" si="245"/>
        <v>Russia</v>
      </c>
      <c r="D2274" s="1" t="s">
        <v>4702</v>
      </c>
      <c r="E2274" s="7" t="str">
        <f>TEXT(DATE(MID(D2274, 13, 4), CHOOSE(MATCH( MID(D2274, 5, 3), {"Jan","Feb","Mar","Apr","May","Jun","Jul","Aug","Sep","Oct","Nov","Dec"}, 0), 1, 2, 3, 4, 5, 6, 7, 8, 9, 10, 11, 12), MID(D2274, 9, 2)), "yyyy-mm-dd")</f>
        <v>2000-06-28</v>
      </c>
      <c r="F2274" s="1" t="str">
        <f t="shared" si="246"/>
        <v>10:37:00</v>
      </c>
      <c r="G2274" s="9" t="str">
        <f t="shared" si="247"/>
        <v>June</v>
      </c>
      <c r="H2274" s="5" t="str">
        <f t="shared" si="248"/>
        <v>2000</v>
      </c>
      <c r="I2274" s="1" t="s">
        <v>4703</v>
      </c>
      <c r="J2274" s="1" t="str">
        <f t="shared" si="249"/>
        <v xml:space="preserve">Cosmos-3M </v>
      </c>
      <c r="K2274" s="1" t="str">
        <f t="shared" si="250"/>
        <v>Nadiezhda nÂ°9, Tsinghua-1 &amp; SNAP-1</v>
      </c>
      <c r="L2274" s="1" t="s">
        <v>346</v>
      </c>
      <c r="M2274" s="1"/>
      <c r="N2274" s="1">
        <f t="shared" si="251"/>
        <v>0</v>
      </c>
      <c r="O2274" s="1" t="s">
        <v>9</v>
      </c>
    </row>
    <row r="2275" spans="1:15" x14ac:dyDescent="0.3">
      <c r="A2275" s="1" t="s">
        <v>14</v>
      </c>
      <c r="B2275" s="1" t="s">
        <v>18</v>
      </c>
      <c r="C2275" s="1" t="str">
        <f t="shared" si="245"/>
        <v>China</v>
      </c>
      <c r="D2275" s="1" t="s">
        <v>4704</v>
      </c>
      <c r="E2275" s="7" t="str">
        <f>TEXT(DATE(MID(D2275, 13, 4), CHOOSE(MATCH( MID(D2275, 5, 3), {"Jan","Feb","Mar","Apr","May","Jun","Jul","Aug","Sep","Oct","Nov","Dec"}, 0), 1, 2, 3, 4, 5, 6, 7, 8, 9, 10, 11, 12), MID(D2275, 9, 2)), "yyyy-mm-dd")</f>
        <v>2000-06-25</v>
      </c>
      <c r="F2275" s="1" t="str">
        <f t="shared" si="246"/>
        <v>11:50:00</v>
      </c>
      <c r="G2275" s="9" t="str">
        <f t="shared" si="247"/>
        <v>June</v>
      </c>
      <c r="H2275" s="5" t="str">
        <f t="shared" si="248"/>
        <v>2000</v>
      </c>
      <c r="I2275" s="1" t="s">
        <v>4705</v>
      </c>
      <c r="J2275" s="1" t="str">
        <f t="shared" si="249"/>
        <v xml:space="preserve">Long March 3 </v>
      </c>
      <c r="K2275" s="1" t="str">
        <f t="shared" si="250"/>
        <v>Fengyun-2B</v>
      </c>
      <c r="L2275" s="1" t="s">
        <v>346</v>
      </c>
      <c r="M2275" s="1"/>
      <c r="N2275" s="1">
        <f t="shared" si="251"/>
        <v>0</v>
      </c>
      <c r="O2275" s="1" t="s">
        <v>9</v>
      </c>
    </row>
    <row r="2276" spans="1:15" x14ac:dyDescent="0.3">
      <c r="A2276" s="1" t="s">
        <v>129</v>
      </c>
      <c r="B2276" s="1" t="s">
        <v>529</v>
      </c>
      <c r="C2276" s="1" t="str">
        <f t="shared" si="245"/>
        <v>Kazakhstan</v>
      </c>
      <c r="D2276" s="1" t="s">
        <v>4706</v>
      </c>
      <c r="E2276" s="7" t="str">
        <f>TEXT(DATE(MID(D2276, 13, 4), CHOOSE(MATCH( MID(D2276, 5, 3), {"Jan","Feb","Mar","Apr","May","Jun","Jul","Aug","Sep","Oct","Nov","Dec"}, 0), 1, 2, 3, 4, 5, 6, 7, 8, 9, 10, 11, 12), MID(D2276, 9, 2)), "yyyy-mm-dd")</f>
        <v>2000-06-24</v>
      </c>
      <c r="F2276" s="1" t="str">
        <f t="shared" si="246"/>
        <v>00:28:00</v>
      </c>
      <c r="G2276" s="9" t="str">
        <f t="shared" si="247"/>
        <v>June</v>
      </c>
      <c r="H2276" s="5" t="str">
        <f t="shared" si="248"/>
        <v>2000</v>
      </c>
      <c r="I2276" s="1" t="s">
        <v>4707</v>
      </c>
      <c r="J2276" s="1" t="str">
        <f t="shared" si="249"/>
        <v xml:space="preserve">Proton-K/Block DM-2M </v>
      </c>
      <c r="K2276" s="1" t="str">
        <f t="shared" si="250"/>
        <v>Ekspress-A3</v>
      </c>
      <c r="L2276" s="1" t="s">
        <v>346</v>
      </c>
      <c r="M2276" s="1"/>
      <c r="N2276" s="1">
        <f t="shared" si="251"/>
        <v>0</v>
      </c>
      <c r="O2276" s="1" t="s">
        <v>9</v>
      </c>
    </row>
    <row r="2277" spans="1:15" x14ac:dyDescent="0.3">
      <c r="A2277" s="1" t="s">
        <v>342</v>
      </c>
      <c r="B2277" s="1" t="s">
        <v>1200</v>
      </c>
      <c r="C2277" s="1" t="str">
        <f t="shared" si="245"/>
        <v>USA</v>
      </c>
      <c r="D2277" s="1" t="s">
        <v>4708</v>
      </c>
      <c r="E2277" s="7" t="str">
        <f>TEXT(DATE(MID(D2277, 13, 4), CHOOSE(MATCH( MID(D2277, 5, 3), {"Jan","Feb","Mar","Apr","May","Jun","Jul","Aug","Sep","Oct","Nov","Dec"}, 0), 1, 2, 3, 4, 5, 6, 7, 8, 9, 10, 11, 12), MID(D2277, 9, 2)), "yyyy-mm-dd")</f>
        <v>2000-06-07</v>
      </c>
      <c r="F2277" s="1" t="str">
        <f t="shared" si="246"/>
        <v>13:19:00</v>
      </c>
      <c r="G2277" s="9" t="str">
        <f t="shared" si="247"/>
        <v>June</v>
      </c>
      <c r="H2277" s="5" t="str">
        <f t="shared" si="248"/>
        <v>2000</v>
      </c>
      <c r="I2277" s="1" t="s">
        <v>4709</v>
      </c>
      <c r="J2277" s="1" t="str">
        <f t="shared" si="249"/>
        <v xml:space="preserve">Pegasus XL </v>
      </c>
      <c r="K2277" s="1" t="str">
        <f t="shared" si="250"/>
        <v>TSX-5</v>
      </c>
      <c r="L2277" s="1" t="s">
        <v>8</v>
      </c>
      <c r="M2277" s="1">
        <v>40</v>
      </c>
      <c r="N2277" s="1">
        <f t="shared" si="251"/>
        <v>3320</v>
      </c>
      <c r="O2277" s="1" t="s">
        <v>9</v>
      </c>
    </row>
    <row r="2278" spans="1:15" x14ac:dyDescent="0.3">
      <c r="A2278" s="1" t="s">
        <v>129</v>
      </c>
      <c r="B2278" s="1" t="s">
        <v>565</v>
      </c>
      <c r="C2278" s="1" t="str">
        <f t="shared" si="245"/>
        <v>Kazakhstan</v>
      </c>
      <c r="D2278" s="1" t="s">
        <v>4710</v>
      </c>
      <c r="E2278" s="7" t="str">
        <f>TEXT(DATE(MID(D2278, 13, 4), CHOOSE(MATCH( MID(D2278, 5, 3), {"Jan","Feb","Mar","Apr","May","Jun","Jul","Aug","Sep","Oct","Nov","Dec"}, 0), 1, 2, 3, 4, 5, 6, 7, 8, 9, 10, 11, 12), MID(D2278, 9, 2)), "yyyy-mm-dd")</f>
        <v>2000-06-06</v>
      </c>
      <c r="F2278" s="1" t="str">
        <f t="shared" si="246"/>
        <v>02:59:00</v>
      </c>
      <c r="G2278" s="9" t="str">
        <f t="shared" si="247"/>
        <v>June</v>
      </c>
      <c r="H2278" s="5" t="str">
        <f t="shared" si="248"/>
        <v>2000</v>
      </c>
      <c r="I2278" s="1" t="s">
        <v>4711</v>
      </c>
      <c r="J2278" s="1" t="str">
        <f t="shared" si="249"/>
        <v xml:space="preserve">Proton-K/Briz-M </v>
      </c>
      <c r="K2278" s="1" t="str">
        <f t="shared" si="250"/>
        <v>Gorizont 33</v>
      </c>
      <c r="L2278" s="1" t="s">
        <v>346</v>
      </c>
      <c r="M2278" s="1"/>
      <c r="N2278" s="1">
        <f t="shared" si="251"/>
        <v>0</v>
      </c>
      <c r="O2278" s="1" t="s">
        <v>9</v>
      </c>
    </row>
    <row r="2279" spans="1:15" x14ac:dyDescent="0.3">
      <c r="A2279" s="1" t="s">
        <v>1623</v>
      </c>
      <c r="B2279" s="1" t="s">
        <v>4092</v>
      </c>
      <c r="C2279" s="1" t="str">
        <f t="shared" si="245"/>
        <v>USA</v>
      </c>
      <c r="D2279" s="1" t="s">
        <v>4712</v>
      </c>
      <c r="E2279" s="7" t="str">
        <f>TEXT(DATE(MID(D2279, 13, 4), CHOOSE(MATCH( MID(D2279, 5, 3), {"Jan","Feb","Mar","Apr","May","Jun","Jul","Aug","Sep","Oct","Nov","Dec"}, 0), 1, 2, 3, 4, 5, 6, 7, 8, 9, 10, 11, 12), MID(D2279, 9, 2)), "yyyy-mm-dd")</f>
        <v>2000-05-24</v>
      </c>
      <c r="F2279" s="1" t="str">
        <f t="shared" si="246"/>
        <v>23:10:00</v>
      </c>
      <c r="G2279" s="9" t="str">
        <f t="shared" si="247"/>
        <v>May</v>
      </c>
      <c r="H2279" s="5" t="str">
        <f t="shared" si="248"/>
        <v>2000</v>
      </c>
      <c r="I2279" s="1" t="s">
        <v>4713</v>
      </c>
      <c r="J2279" s="1" t="str">
        <f t="shared" si="249"/>
        <v xml:space="preserve">Atlas IIIA </v>
      </c>
      <c r="K2279" s="1" t="str">
        <f t="shared" si="250"/>
        <v>Eutelsat W4</v>
      </c>
      <c r="L2279" s="1" t="s">
        <v>346</v>
      </c>
      <c r="M2279" s="1"/>
      <c r="N2279" s="1">
        <f t="shared" si="251"/>
        <v>0</v>
      </c>
      <c r="O2279" s="1" t="s">
        <v>9</v>
      </c>
    </row>
    <row r="2280" spans="1:15" x14ac:dyDescent="0.3">
      <c r="A2280" s="1" t="s">
        <v>657</v>
      </c>
      <c r="B2280" s="1" t="s">
        <v>30</v>
      </c>
      <c r="C2280" s="1" t="str">
        <f t="shared" si="245"/>
        <v>USA</v>
      </c>
      <c r="D2280" s="1" t="s">
        <v>4714</v>
      </c>
      <c r="E2280" s="7" t="str">
        <f>TEXT(DATE(MID(D2280, 13, 4), CHOOSE(MATCH( MID(D2280, 5, 3), {"Jan","Feb","Mar","Apr","May","Jun","Jul","Aug","Sep","Oct","Nov","Dec"}, 0), 1, 2, 3, 4, 5, 6, 7, 8, 9, 10, 11, 12), MID(D2280, 9, 2)), "yyyy-mm-dd")</f>
        <v>2000-05-19</v>
      </c>
      <c r="F2280" s="1" t="str">
        <f t="shared" si="246"/>
        <v>10:11:00</v>
      </c>
      <c r="G2280" s="9" t="str">
        <f t="shared" si="247"/>
        <v>May</v>
      </c>
      <c r="H2280" s="5" t="str">
        <f t="shared" si="248"/>
        <v>2000</v>
      </c>
      <c r="I2280" s="1" t="s">
        <v>4715</v>
      </c>
      <c r="J2280" s="1" t="str">
        <f t="shared" si="249"/>
        <v xml:space="preserve">Space Shuttle Atlantis </v>
      </c>
      <c r="K2280" s="1" t="str">
        <f t="shared" si="250"/>
        <v>STS-101</v>
      </c>
      <c r="L2280" s="1" t="s">
        <v>346</v>
      </c>
      <c r="M2280" s="1">
        <v>450</v>
      </c>
      <c r="N2280" s="1">
        <f t="shared" si="251"/>
        <v>37350</v>
      </c>
      <c r="O2280" s="1" t="s">
        <v>9</v>
      </c>
    </row>
    <row r="2281" spans="1:15" x14ac:dyDescent="0.3">
      <c r="A2281" s="1" t="s">
        <v>1940</v>
      </c>
      <c r="B2281" s="1" t="s">
        <v>1561</v>
      </c>
      <c r="C2281" s="1" t="str">
        <f t="shared" si="245"/>
        <v>Russia</v>
      </c>
      <c r="D2281" s="1" t="s">
        <v>4716</v>
      </c>
      <c r="E2281" s="7" t="str">
        <f>TEXT(DATE(MID(D2281, 13, 4), CHOOSE(MATCH( MID(D2281, 5, 3), {"Jan","Feb","Mar","Apr","May","Jun","Jul","Aug","Sep","Oct","Nov","Dec"}, 0), 1, 2, 3, 4, 5, 6, 7, 8, 9, 10, 11, 12), MID(D2281, 9, 2)), "yyyy-mm-dd")</f>
        <v>2000-05-16</v>
      </c>
      <c r="F2281" s="1" t="str">
        <f t="shared" si="246"/>
        <v>08:27:00</v>
      </c>
      <c r="G2281" s="9" t="str">
        <f t="shared" si="247"/>
        <v>May</v>
      </c>
      <c r="H2281" s="5" t="str">
        <f t="shared" si="248"/>
        <v>2000</v>
      </c>
      <c r="I2281" s="1" t="s">
        <v>4717</v>
      </c>
      <c r="J2281" s="1" t="str">
        <f t="shared" si="249"/>
        <v xml:space="preserve">Rokot/Briz KM </v>
      </c>
      <c r="K2281" s="1" t="str">
        <f t="shared" si="250"/>
        <v>SimSat 1 &amp; 2</v>
      </c>
      <c r="L2281" s="1" t="s">
        <v>346</v>
      </c>
      <c r="M2281" s="1">
        <v>13</v>
      </c>
      <c r="N2281" s="1">
        <f t="shared" si="251"/>
        <v>1079</v>
      </c>
      <c r="O2281" s="1" t="s">
        <v>9</v>
      </c>
    </row>
    <row r="2282" spans="1:15" x14ac:dyDescent="0.3">
      <c r="A2282" s="1" t="s">
        <v>3868</v>
      </c>
      <c r="B2282" s="1" t="s">
        <v>3478</v>
      </c>
      <c r="C2282" s="1" t="str">
        <f t="shared" si="245"/>
        <v>USA</v>
      </c>
      <c r="D2282" s="1" t="s">
        <v>4718</v>
      </c>
      <c r="E2282" s="7" t="str">
        <f>TEXT(DATE(MID(D2282, 13, 4), CHOOSE(MATCH( MID(D2282, 5, 3), {"Jan","Feb","Mar","Apr","May","Jun","Jul","Aug","Sep","Oct","Nov","Dec"}, 0), 1, 2, 3, 4, 5, 6, 7, 8, 9, 10, 11, 12), MID(D2282, 9, 2)), "yyyy-mm-dd")</f>
        <v>2000-05-11</v>
      </c>
      <c r="F2282" s="1" t="str">
        <f t="shared" si="246"/>
        <v>01:48:00</v>
      </c>
      <c r="G2282" s="9" t="str">
        <f t="shared" si="247"/>
        <v>May</v>
      </c>
      <c r="H2282" s="5" t="str">
        <f t="shared" si="248"/>
        <v>2000</v>
      </c>
      <c r="I2282" s="1" t="s">
        <v>4719</v>
      </c>
      <c r="J2282" s="1" t="str">
        <f t="shared" si="249"/>
        <v xml:space="preserve">Delta II 7925 </v>
      </c>
      <c r="K2282" s="1" t="str">
        <f t="shared" si="250"/>
        <v>GPS IIR-4</v>
      </c>
      <c r="L2282" s="1" t="s">
        <v>346</v>
      </c>
      <c r="M2282" s="1"/>
      <c r="N2282" s="1">
        <f t="shared" si="251"/>
        <v>0</v>
      </c>
      <c r="O2282" s="1" t="s">
        <v>9</v>
      </c>
    </row>
    <row r="2283" spans="1:15" x14ac:dyDescent="0.3">
      <c r="A2283" s="1" t="s">
        <v>4005</v>
      </c>
      <c r="B2283" s="1" t="s">
        <v>11</v>
      </c>
      <c r="C2283" s="1" t="str">
        <f t="shared" si="245"/>
        <v>USA</v>
      </c>
      <c r="D2283" s="1" t="s">
        <v>4720</v>
      </c>
      <c r="E2283" s="7" t="str">
        <f>TEXT(DATE(MID(D2283, 13, 4), CHOOSE(MATCH( MID(D2283, 5, 3), {"Jan","Feb","Mar","Apr","May","Jun","Jul","Aug","Sep","Oct","Nov","Dec"}, 0), 1, 2, 3, 4, 5, 6, 7, 8, 9, 10, 11, 12), MID(D2283, 9, 2)), "yyyy-mm-dd")</f>
        <v>2000-05-08</v>
      </c>
      <c r="F2283" s="1" t="str">
        <f t="shared" si="246"/>
        <v>16:01:00</v>
      </c>
      <c r="G2283" s="9" t="str">
        <f t="shared" si="247"/>
        <v>May</v>
      </c>
      <c r="H2283" s="5" t="str">
        <f t="shared" si="248"/>
        <v>2000</v>
      </c>
      <c r="I2283" s="1" t="s">
        <v>4721</v>
      </c>
      <c r="J2283" s="1" t="str">
        <f t="shared" si="249"/>
        <v xml:space="preserve">Titan IV(402)B </v>
      </c>
      <c r="K2283" s="1" t="str">
        <f t="shared" si="250"/>
        <v>DSP-20 (USA-149)</v>
      </c>
      <c r="L2283" s="1" t="s">
        <v>346</v>
      </c>
      <c r="M2283" s="1"/>
      <c r="N2283" s="1">
        <f t="shared" si="251"/>
        <v>0</v>
      </c>
      <c r="O2283" s="1" t="s">
        <v>9</v>
      </c>
    </row>
    <row r="2284" spans="1:15" x14ac:dyDescent="0.3">
      <c r="A2284" s="1" t="s">
        <v>4</v>
      </c>
      <c r="B2284" s="1" t="s">
        <v>1630</v>
      </c>
      <c r="C2284" s="1" t="str">
        <f t="shared" si="245"/>
        <v>Kazakhstan</v>
      </c>
      <c r="D2284" s="1" t="s">
        <v>4722</v>
      </c>
      <c r="E2284" s="7" t="str">
        <f>TEXT(DATE(MID(D2284, 13, 4), CHOOSE(MATCH( MID(D2284, 5, 3), {"Jan","Feb","Mar","Apr","May","Jun","Jul","Aug","Sep","Oct","Nov","Dec"}, 0), 1, 2, 3, 4, 5, 6, 7, 8, 9, 10, 11, 12), MID(D2284, 9, 2)), "yyyy-mm-dd")</f>
        <v>2000-05-03</v>
      </c>
      <c r="F2284" s="1" t="str">
        <f t="shared" si="246"/>
        <v>13:25:00</v>
      </c>
      <c r="G2284" s="9" t="str">
        <f t="shared" si="247"/>
        <v>May</v>
      </c>
      <c r="H2284" s="5" t="str">
        <f t="shared" si="248"/>
        <v>2000</v>
      </c>
      <c r="I2284" s="1" t="s">
        <v>4723</v>
      </c>
      <c r="J2284" s="1" t="str">
        <f t="shared" si="249"/>
        <v xml:space="preserve">Soyuz U </v>
      </c>
      <c r="K2284" s="1" t="str">
        <f t="shared" si="250"/>
        <v>Cosmos 2370</v>
      </c>
      <c r="L2284" s="1" t="s">
        <v>346</v>
      </c>
      <c r="M2284" s="1">
        <v>20</v>
      </c>
      <c r="N2284" s="1">
        <f t="shared" si="251"/>
        <v>1660</v>
      </c>
      <c r="O2284" s="1" t="s">
        <v>9</v>
      </c>
    </row>
    <row r="2285" spans="1:15" x14ac:dyDescent="0.3">
      <c r="A2285" s="1" t="s">
        <v>4005</v>
      </c>
      <c r="B2285" s="1" t="s">
        <v>4149</v>
      </c>
      <c r="C2285" s="1" t="str">
        <f t="shared" si="245"/>
        <v>USA</v>
      </c>
      <c r="D2285" s="1" t="s">
        <v>4724</v>
      </c>
      <c r="E2285" s="7" t="str">
        <f>TEXT(DATE(MID(D2285, 13, 4), CHOOSE(MATCH( MID(D2285, 5, 3), {"Jan","Feb","Mar","Apr","May","Jun","Jul","Aug","Sep","Oct","Nov","Dec"}, 0), 1, 2, 3, 4, 5, 6, 7, 8, 9, 10, 11, 12), MID(D2285, 9, 2)), "yyyy-mm-dd")</f>
        <v>2000-05-03</v>
      </c>
      <c r="F2285" s="1" t="str">
        <f t="shared" si="246"/>
        <v>07:07:00</v>
      </c>
      <c r="G2285" s="9" t="str">
        <f t="shared" si="247"/>
        <v>May</v>
      </c>
      <c r="H2285" s="5" t="str">
        <f t="shared" si="248"/>
        <v>2000</v>
      </c>
      <c r="I2285" s="1" t="s">
        <v>4725</v>
      </c>
      <c r="J2285" s="1" t="str">
        <f t="shared" si="249"/>
        <v xml:space="preserve">Atlas IIA </v>
      </c>
      <c r="K2285" s="1" t="str">
        <f t="shared" si="250"/>
        <v>GOES-L</v>
      </c>
      <c r="L2285" s="1" t="s">
        <v>346</v>
      </c>
      <c r="M2285" s="1"/>
      <c r="N2285" s="1">
        <f t="shared" si="251"/>
        <v>0</v>
      </c>
      <c r="O2285" s="1" t="s">
        <v>9</v>
      </c>
    </row>
    <row r="2286" spans="1:15" x14ac:dyDescent="0.3">
      <c r="A2286" s="1" t="s">
        <v>129</v>
      </c>
      <c r="B2286" s="1" t="s">
        <v>1630</v>
      </c>
      <c r="C2286" s="1" t="str">
        <f t="shared" si="245"/>
        <v>Kazakhstan</v>
      </c>
      <c r="D2286" s="1" t="s">
        <v>4726</v>
      </c>
      <c r="E2286" s="7" t="str">
        <f>TEXT(DATE(MID(D2286, 13, 4), CHOOSE(MATCH( MID(D2286, 5, 3), {"Jan","Feb","Mar","Apr","May","Jun","Jul","Aug","Sep","Oct","Nov","Dec"}, 0), 1, 2, 3, 4, 5, 6, 7, 8, 9, 10, 11, 12), MID(D2286, 9, 2)), "yyyy-mm-dd")</f>
        <v>2000-04-25</v>
      </c>
      <c r="F2286" s="1" t="str">
        <f t="shared" si="246"/>
        <v>20:08:00</v>
      </c>
      <c r="G2286" s="9" t="str">
        <f t="shared" si="247"/>
        <v>April</v>
      </c>
      <c r="H2286" s="5" t="str">
        <f t="shared" si="248"/>
        <v>2000</v>
      </c>
      <c r="I2286" s="1" t="s">
        <v>4727</v>
      </c>
      <c r="J2286" s="1" t="str">
        <f t="shared" si="249"/>
        <v xml:space="preserve">Soyuz U </v>
      </c>
      <c r="K2286" s="1" t="str">
        <f t="shared" si="250"/>
        <v>Progress M1-2</v>
      </c>
      <c r="L2286" s="1" t="s">
        <v>346</v>
      </c>
      <c r="M2286" s="1">
        <v>20</v>
      </c>
      <c r="N2286" s="1">
        <f t="shared" si="251"/>
        <v>1660</v>
      </c>
      <c r="O2286" s="1" t="s">
        <v>9</v>
      </c>
    </row>
    <row r="2287" spans="1:15" x14ac:dyDescent="0.3">
      <c r="A2287" s="1" t="s">
        <v>233</v>
      </c>
      <c r="B2287" s="1" t="s">
        <v>379</v>
      </c>
      <c r="C2287" s="1" t="str">
        <f t="shared" si="245"/>
        <v>France</v>
      </c>
      <c r="D2287" s="1" t="s">
        <v>4728</v>
      </c>
      <c r="E2287" s="7" t="str">
        <f>TEXT(DATE(MID(D2287, 13, 4), CHOOSE(MATCH( MID(D2287, 5, 3), {"Jan","Feb","Mar","Apr","May","Jun","Jul","Aug","Sep","Oct","Nov","Dec"}, 0), 1, 2, 3, 4, 5, 6, 7, 8, 9, 10, 11, 12), MID(D2287, 9, 2)), "yyyy-mm-dd")</f>
        <v>2000-04-19</v>
      </c>
      <c r="F2287" s="1" t="str">
        <f t="shared" si="246"/>
        <v>00:29:00</v>
      </c>
      <c r="G2287" s="9" t="str">
        <f t="shared" si="247"/>
        <v>April</v>
      </c>
      <c r="H2287" s="5" t="str">
        <f t="shared" si="248"/>
        <v>2000</v>
      </c>
      <c r="I2287" s="1" t="s">
        <v>4729</v>
      </c>
      <c r="J2287" s="1" t="str">
        <f t="shared" si="249"/>
        <v xml:space="preserve">Ariane 42L </v>
      </c>
      <c r="K2287" s="1" t="str">
        <f t="shared" si="250"/>
        <v>Galaxy 4R</v>
      </c>
      <c r="L2287" s="1" t="s">
        <v>346</v>
      </c>
      <c r="M2287" s="1"/>
      <c r="N2287" s="1">
        <f t="shared" si="251"/>
        <v>0</v>
      </c>
      <c r="O2287" s="1" t="s">
        <v>9</v>
      </c>
    </row>
    <row r="2288" spans="1:15" x14ac:dyDescent="0.3">
      <c r="A2288" s="1" t="s">
        <v>129</v>
      </c>
      <c r="B2288" s="1" t="s">
        <v>529</v>
      </c>
      <c r="C2288" s="1" t="str">
        <f t="shared" si="245"/>
        <v>Kazakhstan</v>
      </c>
      <c r="D2288" s="1" t="s">
        <v>4730</v>
      </c>
      <c r="E2288" s="7" t="str">
        <f>TEXT(DATE(MID(D2288, 13, 4), CHOOSE(MATCH( MID(D2288, 5, 3), {"Jan","Feb","Mar","Apr","May","Jun","Jul","Aug","Sep","Oct","Nov","Dec"}, 0), 1, 2, 3, 4, 5, 6, 7, 8, 9, 10, 11, 12), MID(D2288, 9, 2)), "yyyy-mm-dd")</f>
        <v>2000-04-17</v>
      </c>
      <c r="F2288" s="1" t="str">
        <f t="shared" si="246"/>
        <v>21:06:00</v>
      </c>
      <c r="G2288" s="9" t="str">
        <f t="shared" si="247"/>
        <v>April</v>
      </c>
      <c r="H2288" s="5" t="str">
        <f t="shared" si="248"/>
        <v>2000</v>
      </c>
      <c r="I2288" s="1" t="s">
        <v>4731</v>
      </c>
      <c r="J2288" s="1" t="str">
        <f t="shared" si="249"/>
        <v xml:space="preserve">Proton-K/Block DM-4 </v>
      </c>
      <c r="K2288" s="1" t="str">
        <f t="shared" si="250"/>
        <v>SESAT 1</v>
      </c>
      <c r="L2288" s="1" t="s">
        <v>346</v>
      </c>
      <c r="M2288" s="1"/>
      <c r="N2288" s="1">
        <f t="shared" si="251"/>
        <v>0</v>
      </c>
      <c r="O2288" s="1" t="s">
        <v>9</v>
      </c>
    </row>
    <row r="2289" spans="1:15" x14ac:dyDescent="0.3">
      <c r="A2289" s="1" t="s">
        <v>129</v>
      </c>
      <c r="B2289" s="1" t="s">
        <v>1630</v>
      </c>
      <c r="C2289" s="1" t="str">
        <f t="shared" si="245"/>
        <v>Kazakhstan</v>
      </c>
      <c r="D2289" s="1" t="s">
        <v>4732</v>
      </c>
      <c r="E2289" s="7" t="str">
        <f>TEXT(DATE(MID(D2289, 13, 4), CHOOSE(MATCH( MID(D2289, 5, 3), {"Jan","Feb","Mar","Apr","May","Jun","Jul","Aug","Sep","Oct","Nov","Dec"}, 0), 1, 2, 3, 4, 5, 6, 7, 8, 9, 10, 11, 12), MID(D2289, 9, 2)), "yyyy-mm-dd")</f>
        <v>2000-04-04</v>
      </c>
      <c r="F2289" s="1" t="str">
        <f t="shared" si="246"/>
        <v>05:01:00</v>
      </c>
      <c r="G2289" s="9" t="str">
        <f t="shared" si="247"/>
        <v>April</v>
      </c>
      <c r="H2289" s="5" t="str">
        <f t="shared" si="248"/>
        <v>2000</v>
      </c>
      <c r="I2289" s="1" t="s">
        <v>4733</v>
      </c>
      <c r="J2289" s="1" t="str">
        <f t="shared" si="249"/>
        <v xml:space="preserve">Soyuz U </v>
      </c>
      <c r="K2289" s="1" t="str">
        <f t="shared" si="250"/>
        <v>Soyuz TM-30</v>
      </c>
      <c r="L2289" s="1" t="s">
        <v>346</v>
      </c>
      <c r="M2289" s="1">
        <v>20</v>
      </c>
      <c r="N2289" s="1">
        <f t="shared" si="251"/>
        <v>1660</v>
      </c>
      <c r="O2289" s="1" t="s">
        <v>9</v>
      </c>
    </row>
    <row r="2290" spans="1:15" x14ac:dyDescent="0.3">
      <c r="A2290" s="1" t="s">
        <v>3868</v>
      </c>
      <c r="B2290" s="1" t="s">
        <v>114</v>
      </c>
      <c r="C2290" s="1" t="str">
        <f t="shared" si="245"/>
        <v>USA</v>
      </c>
      <c r="D2290" s="1" t="s">
        <v>4734</v>
      </c>
      <c r="E2290" s="7" t="str">
        <f>TEXT(DATE(MID(D2290, 13, 4), CHOOSE(MATCH( MID(D2290, 5, 3), {"Jan","Feb","Mar","Apr","May","Jun","Jul","Aug","Sep","Oct","Nov","Dec"}, 0), 1, 2, 3, 4, 5, 6, 7, 8, 9, 10, 11, 12), MID(D2290, 9, 2)), "yyyy-mm-dd")</f>
        <v>2000-03-25</v>
      </c>
      <c r="F2290" s="1" t="str">
        <f t="shared" si="246"/>
        <v>20:34:00</v>
      </c>
      <c r="G2290" s="9" t="str">
        <f t="shared" si="247"/>
        <v>March</v>
      </c>
      <c r="H2290" s="5" t="str">
        <f t="shared" si="248"/>
        <v>2000</v>
      </c>
      <c r="I2290" s="1" t="s">
        <v>4735</v>
      </c>
      <c r="J2290" s="1" t="str">
        <f t="shared" si="249"/>
        <v xml:space="preserve">Delta II 7326 </v>
      </c>
      <c r="K2290" s="1" t="str">
        <f t="shared" si="250"/>
        <v>IMAGE</v>
      </c>
      <c r="L2290" s="1" t="s">
        <v>346</v>
      </c>
      <c r="M2290" s="1"/>
      <c r="N2290" s="1">
        <f t="shared" si="251"/>
        <v>0</v>
      </c>
      <c r="O2290" s="1" t="s">
        <v>9</v>
      </c>
    </row>
    <row r="2291" spans="1:15" x14ac:dyDescent="0.3">
      <c r="A2291" s="1" t="s">
        <v>233</v>
      </c>
      <c r="B2291" s="1" t="s">
        <v>379</v>
      </c>
      <c r="C2291" s="1" t="str">
        <f t="shared" si="245"/>
        <v>France</v>
      </c>
      <c r="D2291" s="1" t="s">
        <v>4736</v>
      </c>
      <c r="E2291" s="7" t="str">
        <f>TEXT(DATE(MID(D2291, 13, 4), CHOOSE(MATCH( MID(D2291, 5, 3), {"Jan","Feb","Mar","Apr","May","Jun","Jul","Aug","Sep","Oct","Nov","Dec"}, 0), 1, 2, 3, 4, 5, 6, 7, 8, 9, 10, 11, 12), MID(D2291, 9, 2)), "yyyy-mm-dd")</f>
        <v>2000-03-21</v>
      </c>
      <c r="F2291" s="1" t="str">
        <f t="shared" si="246"/>
        <v>23:28:00</v>
      </c>
      <c r="G2291" s="9" t="str">
        <f t="shared" si="247"/>
        <v>March</v>
      </c>
      <c r="H2291" s="5" t="str">
        <f t="shared" si="248"/>
        <v>2000</v>
      </c>
      <c r="I2291" s="1" t="s">
        <v>4737</v>
      </c>
      <c r="J2291" s="1" t="str">
        <f t="shared" si="249"/>
        <v xml:space="preserve">Ariane 5 G </v>
      </c>
      <c r="K2291" s="1" t="str">
        <f t="shared" si="250"/>
        <v>INSAT-3B &amp; AsiaStar</v>
      </c>
      <c r="L2291" s="1" t="s">
        <v>346</v>
      </c>
      <c r="M2291" s="1"/>
      <c r="N2291" s="1">
        <f t="shared" si="251"/>
        <v>0</v>
      </c>
      <c r="O2291" s="1" t="s">
        <v>9</v>
      </c>
    </row>
    <row r="2292" spans="1:15" x14ac:dyDescent="0.3">
      <c r="A2292" s="1" t="s">
        <v>1014</v>
      </c>
      <c r="B2292" s="1" t="s">
        <v>130</v>
      </c>
      <c r="C2292" s="1" t="str">
        <f t="shared" si="245"/>
        <v>Kazakhstan</v>
      </c>
      <c r="D2292" s="1" t="s">
        <v>4738</v>
      </c>
      <c r="E2292" s="7" t="str">
        <f>TEXT(DATE(MID(D2292, 13, 4), CHOOSE(MATCH( MID(D2292, 5, 3), {"Jan","Feb","Mar","Apr","May","Jun","Jul","Aug","Sep","Oct","Nov","Dec"}, 0), 1, 2, 3, 4, 5, 6, 7, 8, 9, 10, 11, 12), MID(D2292, 9, 2)), "yyyy-mm-dd")</f>
        <v>2000-03-20</v>
      </c>
      <c r="F2292" s="1" t="str">
        <f t="shared" si="246"/>
        <v>18:28:00</v>
      </c>
      <c r="G2292" s="9" t="str">
        <f t="shared" si="247"/>
        <v>March</v>
      </c>
      <c r="H2292" s="5" t="str">
        <f t="shared" si="248"/>
        <v>2000</v>
      </c>
      <c r="I2292" s="1" t="s">
        <v>4739</v>
      </c>
      <c r="J2292" s="1" t="str">
        <f t="shared" si="249"/>
        <v xml:space="preserve">Soyuz U/Fregat </v>
      </c>
      <c r="K2292" s="1" t="str">
        <f t="shared" si="250"/>
        <v>Dumsat</v>
      </c>
      <c r="L2292" s="1" t="s">
        <v>346</v>
      </c>
      <c r="M2292" s="1">
        <v>28</v>
      </c>
      <c r="N2292" s="1">
        <f t="shared" si="251"/>
        <v>2324</v>
      </c>
      <c r="O2292" s="1" t="s">
        <v>9</v>
      </c>
    </row>
    <row r="2293" spans="1:15" x14ac:dyDescent="0.3">
      <c r="A2293" s="1" t="s">
        <v>2701</v>
      </c>
      <c r="B2293" s="1" t="s">
        <v>2702</v>
      </c>
      <c r="C2293" s="1" t="str">
        <f t="shared" si="245"/>
        <v>Pacific Ocean</v>
      </c>
      <c r="D2293" s="1" t="s">
        <v>4740</v>
      </c>
      <c r="E2293" s="7" t="str">
        <f>TEXT(DATE(MID(D2293, 13, 4), CHOOSE(MATCH( MID(D2293, 5, 3), {"Jan","Feb","Mar","Apr","May","Jun","Jul","Aug","Sep","Oct","Nov","Dec"}, 0), 1, 2, 3, 4, 5, 6, 7, 8, 9, 10, 11, 12), MID(D2293, 9, 2)), "yyyy-mm-dd")</f>
        <v>2000-03-12</v>
      </c>
      <c r="F2293" s="1" t="str">
        <f t="shared" si="246"/>
        <v>14:49:00</v>
      </c>
      <c r="G2293" s="9" t="str">
        <f t="shared" si="247"/>
        <v>March</v>
      </c>
      <c r="H2293" s="5" t="str">
        <f t="shared" si="248"/>
        <v>2000</v>
      </c>
      <c r="I2293" s="1" t="s">
        <v>4741</v>
      </c>
      <c r="J2293" s="1" t="str">
        <f t="shared" si="249"/>
        <v xml:space="preserve">Zenit-3 SL </v>
      </c>
      <c r="K2293" s="1" t="str">
        <f t="shared" si="250"/>
        <v>ICO F-1</v>
      </c>
      <c r="L2293" s="1" t="s">
        <v>346</v>
      </c>
      <c r="M2293" s="1"/>
      <c r="N2293" s="1">
        <f t="shared" si="251"/>
        <v>0</v>
      </c>
      <c r="O2293" s="1" t="s">
        <v>257</v>
      </c>
    </row>
    <row r="2294" spans="1:15" x14ac:dyDescent="0.3">
      <c r="A2294" s="1" t="s">
        <v>342</v>
      </c>
      <c r="B2294" s="1" t="s">
        <v>2063</v>
      </c>
      <c r="C2294" s="1" t="str">
        <f t="shared" si="245"/>
        <v>USA</v>
      </c>
      <c r="D2294" s="1" t="s">
        <v>4742</v>
      </c>
      <c r="E2294" s="7" t="str">
        <f>TEXT(DATE(MID(D2294, 13, 4), CHOOSE(MATCH( MID(D2294, 5, 3), {"Jan","Feb","Mar","Apr","May","Jun","Jul","Aug","Sep","Oct","Nov","Dec"}, 0), 1, 2, 3, 4, 5, 6, 7, 8, 9, 10, 11, 12), MID(D2294, 9, 2)), "yyyy-mm-dd")</f>
        <v>2000-03-12</v>
      </c>
      <c r="F2294" s="1" t="str">
        <f t="shared" si="246"/>
        <v>09:29:00</v>
      </c>
      <c r="G2294" s="9" t="str">
        <f t="shared" si="247"/>
        <v>March</v>
      </c>
      <c r="H2294" s="5" t="str">
        <f t="shared" si="248"/>
        <v>2000</v>
      </c>
      <c r="I2294" s="1" t="s">
        <v>4743</v>
      </c>
      <c r="J2294" s="1" t="str">
        <f t="shared" si="249"/>
        <v xml:space="preserve">Minotaur C (Taurus) </v>
      </c>
      <c r="K2294" s="1" t="str">
        <f t="shared" si="250"/>
        <v>Multispectral Thermal Imager (MTI)</v>
      </c>
      <c r="L2294" s="1" t="s">
        <v>8</v>
      </c>
      <c r="M2294" s="1">
        <v>45</v>
      </c>
      <c r="N2294" s="1">
        <f t="shared" si="251"/>
        <v>3735</v>
      </c>
      <c r="O2294" s="1" t="s">
        <v>9</v>
      </c>
    </row>
    <row r="2295" spans="1:15" x14ac:dyDescent="0.3">
      <c r="A2295" s="1" t="s">
        <v>129</v>
      </c>
      <c r="B2295" s="1" t="s">
        <v>529</v>
      </c>
      <c r="C2295" s="1" t="str">
        <f t="shared" si="245"/>
        <v>Kazakhstan</v>
      </c>
      <c r="D2295" s="1" t="s">
        <v>4744</v>
      </c>
      <c r="E2295" s="7" t="str">
        <f>TEXT(DATE(MID(D2295, 13, 4), CHOOSE(MATCH( MID(D2295, 5, 3), {"Jan","Feb","Mar","Apr","May","Jun","Jul","Aug","Sep","Oct","Nov","Dec"}, 0), 1, 2, 3, 4, 5, 6, 7, 8, 9, 10, 11, 12), MID(D2295, 9, 2)), "yyyy-mm-dd")</f>
        <v>2000-03-12</v>
      </c>
      <c r="F2295" s="1" t="str">
        <f t="shared" si="246"/>
        <v>04:07:00</v>
      </c>
      <c r="G2295" s="9" t="str">
        <f t="shared" si="247"/>
        <v>March</v>
      </c>
      <c r="H2295" s="5" t="str">
        <f t="shared" si="248"/>
        <v>2000</v>
      </c>
      <c r="I2295" s="1" t="s">
        <v>4745</v>
      </c>
      <c r="J2295" s="1" t="str">
        <f t="shared" si="249"/>
        <v xml:space="preserve">Proton-K/Block DM-2M </v>
      </c>
      <c r="K2295" s="1" t="str">
        <f t="shared" si="250"/>
        <v>Ekspress-A2</v>
      </c>
      <c r="L2295" s="1" t="s">
        <v>346</v>
      </c>
      <c r="M2295" s="1"/>
      <c r="N2295" s="1">
        <f t="shared" si="251"/>
        <v>0</v>
      </c>
      <c r="O2295" s="1" t="s">
        <v>9</v>
      </c>
    </row>
    <row r="2296" spans="1:15" x14ac:dyDescent="0.3">
      <c r="A2296" s="1" t="s">
        <v>233</v>
      </c>
      <c r="B2296" s="1" t="s">
        <v>4338</v>
      </c>
      <c r="C2296" s="1" t="str">
        <f t="shared" si="245"/>
        <v>France</v>
      </c>
      <c r="D2296" s="1" t="s">
        <v>4746</v>
      </c>
      <c r="E2296" s="7" t="str">
        <f>TEXT(DATE(MID(D2296, 13, 4), CHOOSE(MATCH( MID(D2296, 5, 3), {"Jan","Feb","Mar","Apr","May","Jun","Jul","Aug","Sep","Oct","Nov","Dec"}, 0), 1, 2, 3, 4, 5, 6, 7, 8, 9, 10, 11, 12), MID(D2296, 9, 2)), "yyyy-mm-dd")</f>
        <v>2000-02-18</v>
      </c>
      <c r="F2296" s="1" t="str">
        <f t="shared" si="246"/>
        <v>01:04:00</v>
      </c>
      <c r="G2296" s="9" t="str">
        <f t="shared" si="247"/>
        <v>February</v>
      </c>
      <c r="H2296" s="5" t="str">
        <f t="shared" si="248"/>
        <v>2000</v>
      </c>
      <c r="I2296" s="1" t="s">
        <v>4747</v>
      </c>
      <c r="J2296" s="1" t="str">
        <f t="shared" si="249"/>
        <v xml:space="preserve">Ariane 44LP </v>
      </c>
      <c r="K2296" s="1" t="str">
        <f t="shared" si="250"/>
        <v>Superbird 4</v>
      </c>
      <c r="L2296" s="1" t="s">
        <v>346</v>
      </c>
      <c r="M2296" s="1"/>
      <c r="N2296" s="1">
        <f t="shared" si="251"/>
        <v>0</v>
      </c>
      <c r="O2296" s="1" t="s">
        <v>9</v>
      </c>
    </row>
    <row r="2297" spans="1:15" x14ac:dyDescent="0.3">
      <c r="A2297" s="1" t="s">
        <v>1623</v>
      </c>
      <c r="B2297" s="1" t="s">
        <v>4200</v>
      </c>
      <c r="C2297" s="1" t="str">
        <f t="shared" si="245"/>
        <v>Kazakhstan</v>
      </c>
      <c r="D2297" s="1" t="s">
        <v>4748</v>
      </c>
      <c r="E2297" s="7" t="str">
        <f>TEXT(DATE(MID(D2297, 13, 4), CHOOSE(MATCH( MID(D2297, 5, 3), {"Jan","Feb","Mar","Apr","May","Jun","Jul","Aug","Sep","Oct","Nov","Dec"}, 0), 1, 2, 3, 4, 5, 6, 7, 8, 9, 10, 11, 12), MID(D2297, 9, 2)), "yyyy-mm-dd")</f>
        <v>2000-02-12</v>
      </c>
      <c r="F2297" s="1" t="str">
        <f t="shared" si="246"/>
        <v>09:10:00</v>
      </c>
      <c r="G2297" s="9" t="str">
        <f t="shared" si="247"/>
        <v>February</v>
      </c>
      <c r="H2297" s="5" t="str">
        <f t="shared" si="248"/>
        <v>2000</v>
      </c>
      <c r="I2297" s="1" t="s">
        <v>4749</v>
      </c>
      <c r="J2297" s="1" t="str">
        <f t="shared" si="249"/>
        <v xml:space="preserve">Proton-K/Block DM-2M </v>
      </c>
      <c r="K2297" s="1" t="str">
        <f t="shared" si="250"/>
        <v>Garuda 1</v>
      </c>
      <c r="L2297" s="1" t="s">
        <v>346</v>
      </c>
      <c r="M2297" s="1"/>
      <c r="N2297" s="1">
        <f t="shared" si="251"/>
        <v>0</v>
      </c>
      <c r="O2297" s="1" t="s">
        <v>9</v>
      </c>
    </row>
    <row r="2298" spans="1:15" x14ac:dyDescent="0.3">
      <c r="A2298" s="1" t="s">
        <v>657</v>
      </c>
      <c r="B2298" s="1" t="s">
        <v>30</v>
      </c>
      <c r="C2298" s="1" t="str">
        <f t="shared" si="245"/>
        <v>USA</v>
      </c>
      <c r="D2298" s="1" t="s">
        <v>4750</v>
      </c>
      <c r="E2298" s="7" t="str">
        <f>TEXT(DATE(MID(D2298, 13, 4), CHOOSE(MATCH( MID(D2298, 5, 3), {"Jan","Feb","Mar","Apr","May","Jun","Jul","Aug","Sep","Oct","Nov","Dec"}, 0), 1, 2, 3, 4, 5, 6, 7, 8, 9, 10, 11, 12), MID(D2298, 9, 2)), "yyyy-mm-dd")</f>
        <v>2000-02-11</v>
      </c>
      <c r="F2298" s="1" t="str">
        <f t="shared" si="246"/>
        <v>17:43:00</v>
      </c>
      <c r="G2298" s="9" t="str">
        <f t="shared" si="247"/>
        <v>February</v>
      </c>
      <c r="H2298" s="5" t="str">
        <f t="shared" si="248"/>
        <v>2000</v>
      </c>
      <c r="I2298" s="1" t="s">
        <v>4751</v>
      </c>
      <c r="J2298" s="1" t="str">
        <f t="shared" si="249"/>
        <v xml:space="preserve">Space Shuttle Endeavour </v>
      </c>
      <c r="K2298" s="1" t="str">
        <f t="shared" si="250"/>
        <v>STS-99</v>
      </c>
      <c r="L2298" s="1" t="s">
        <v>346</v>
      </c>
      <c r="M2298" s="1">
        <v>450</v>
      </c>
      <c r="N2298" s="1">
        <f t="shared" si="251"/>
        <v>37350</v>
      </c>
      <c r="O2298" s="1" t="s">
        <v>9</v>
      </c>
    </row>
    <row r="2299" spans="1:15" x14ac:dyDescent="0.3">
      <c r="A2299" s="1" t="s">
        <v>3891</v>
      </c>
      <c r="B2299" s="1" t="s">
        <v>714</v>
      </c>
      <c r="C2299" s="1" t="str">
        <f t="shared" si="245"/>
        <v>Japan</v>
      </c>
      <c r="D2299" s="1" t="s">
        <v>4752</v>
      </c>
      <c r="E2299" s="7" t="str">
        <f>TEXT(DATE(MID(D2299, 13, 4), CHOOSE(MATCH( MID(D2299, 5, 3), {"Jan","Feb","Mar","Apr","May","Jun","Jul","Aug","Sep","Oct","Nov","Dec"}, 0), 1, 2, 3, 4, 5, 6, 7, 8, 9, 10, 11, 12), MID(D2299, 9, 2)), "yyyy-mm-dd")</f>
        <v>2000-02-10</v>
      </c>
      <c r="F2299" s="1" t="str">
        <f t="shared" si="246"/>
        <v>01:30:00</v>
      </c>
      <c r="G2299" s="9" t="str">
        <f t="shared" si="247"/>
        <v>February</v>
      </c>
      <c r="H2299" s="5" t="str">
        <f t="shared" si="248"/>
        <v>2000</v>
      </c>
      <c r="I2299" s="1" t="s">
        <v>4753</v>
      </c>
      <c r="J2299" s="1" t="str">
        <f t="shared" si="249"/>
        <v xml:space="preserve">Mu-V/M-24 </v>
      </c>
      <c r="K2299" s="1" t="str">
        <f t="shared" si="250"/>
        <v>Astro E</v>
      </c>
      <c r="L2299" s="1" t="s">
        <v>346</v>
      </c>
      <c r="M2299" s="1"/>
      <c r="N2299" s="1">
        <f t="shared" si="251"/>
        <v>0</v>
      </c>
      <c r="O2299" s="1" t="s">
        <v>257</v>
      </c>
    </row>
    <row r="2300" spans="1:15" x14ac:dyDescent="0.3">
      <c r="A2300" s="1" t="s">
        <v>1014</v>
      </c>
      <c r="B2300" s="1" t="s">
        <v>130</v>
      </c>
      <c r="C2300" s="1" t="str">
        <f t="shared" si="245"/>
        <v>Kazakhstan</v>
      </c>
      <c r="D2300" s="1" t="s">
        <v>4754</v>
      </c>
      <c r="E2300" s="7" t="str">
        <f>TEXT(DATE(MID(D2300, 13, 4), CHOOSE(MATCH( MID(D2300, 5, 3), {"Jan","Feb","Mar","Apr","May","Jun","Jul","Aug","Sep","Oct","Nov","Dec"}, 0), 1, 2, 3, 4, 5, 6, 7, 8, 9, 10, 11, 12), MID(D2300, 9, 2)), "yyyy-mm-dd")</f>
        <v>2000-02-08</v>
      </c>
      <c r="F2300" s="1" t="str">
        <f t="shared" si="246"/>
        <v>23:19:00</v>
      </c>
      <c r="G2300" s="9" t="str">
        <f t="shared" si="247"/>
        <v>February</v>
      </c>
      <c r="H2300" s="5" t="str">
        <f t="shared" si="248"/>
        <v>2000</v>
      </c>
      <c r="I2300" s="1" t="s">
        <v>4755</v>
      </c>
      <c r="J2300" s="1" t="str">
        <f t="shared" si="249"/>
        <v xml:space="preserve">Soyuz U/Fregat </v>
      </c>
      <c r="K2300" s="1" t="str">
        <f t="shared" si="250"/>
        <v>Demonstrator</v>
      </c>
      <c r="L2300" s="1" t="s">
        <v>346</v>
      </c>
      <c r="M2300" s="1">
        <v>28</v>
      </c>
      <c r="N2300" s="1">
        <f t="shared" si="251"/>
        <v>2324</v>
      </c>
      <c r="O2300" s="1" t="s">
        <v>9</v>
      </c>
    </row>
    <row r="2301" spans="1:15" x14ac:dyDescent="0.3">
      <c r="A2301" s="1" t="s">
        <v>3868</v>
      </c>
      <c r="B2301" s="1" t="s">
        <v>3160</v>
      </c>
      <c r="C2301" s="1" t="str">
        <f t="shared" si="245"/>
        <v>USA</v>
      </c>
      <c r="D2301" s="1" t="s">
        <v>4756</v>
      </c>
      <c r="E2301" s="7" t="str">
        <f>TEXT(DATE(MID(D2301, 13, 4), CHOOSE(MATCH( MID(D2301, 5, 3), {"Jan","Feb","Mar","Apr","May","Jun","Jul","Aug","Sep","Oct","Nov","Dec"}, 0), 1, 2, 3, 4, 5, 6, 7, 8, 9, 10, 11, 12), MID(D2301, 9, 2)), "yyyy-mm-dd")</f>
        <v>2000-02-08</v>
      </c>
      <c r="F2301" s="1" t="str">
        <f t="shared" si="246"/>
        <v>21:24:00</v>
      </c>
      <c r="G2301" s="9" t="str">
        <f t="shared" si="247"/>
        <v>February</v>
      </c>
      <c r="H2301" s="5" t="str">
        <f t="shared" si="248"/>
        <v>2000</v>
      </c>
      <c r="I2301" s="1" t="s">
        <v>4757</v>
      </c>
      <c r="J2301" s="1" t="str">
        <f t="shared" si="249"/>
        <v xml:space="preserve">Delta II 7920-10C </v>
      </c>
      <c r="K2301" s="1" t="str">
        <f t="shared" si="250"/>
        <v>Globalstar 7</v>
      </c>
      <c r="L2301" s="1" t="s">
        <v>346</v>
      </c>
      <c r="M2301" s="1"/>
      <c r="N2301" s="1">
        <f t="shared" si="251"/>
        <v>0</v>
      </c>
      <c r="O2301" s="1" t="s">
        <v>9</v>
      </c>
    </row>
    <row r="2302" spans="1:15" x14ac:dyDescent="0.3">
      <c r="A2302" s="1" t="s">
        <v>1623</v>
      </c>
      <c r="B2302" s="1" t="s">
        <v>4092</v>
      </c>
      <c r="C2302" s="1" t="str">
        <f t="shared" si="245"/>
        <v>USA</v>
      </c>
      <c r="D2302" s="1" t="s">
        <v>4758</v>
      </c>
      <c r="E2302" s="7" t="str">
        <f>TEXT(DATE(MID(D2302, 13, 4), CHOOSE(MATCH( MID(D2302, 5, 3), {"Jan","Feb","Mar","Apr","May","Jun","Jul","Aug","Sep","Oct","Nov","Dec"}, 0), 1, 2, 3, 4, 5, 6, 7, 8, 9, 10, 11, 12), MID(D2302, 9, 2)), "yyyy-mm-dd")</f>
        <v>2000-02-03</v>
      </c>
      <c r="F2302" s="1" t="str">
        <f t="shared" si="246"/>
        <v>23:30:00</v>
      </c>
      <c r="G2302" s="9" t="str">
        <f t="shared" si="247"/>
        <v>February</v>
      </c>
      <c r="H2302" s="5" t="str">
        <f t="shared" si="248"/>
        <v>2000</v>
      </c>
      <c r="I2302" s="1" t="s">
        <v>4759</v>
      </c>
      <c r="J2302" s="1" t="str">
        <f t="shared" si="249"/>
        <v xml:space="preserve">Atlas IIAS </v>
      </c>
      <c r="K2302" s="1" t="str">
        <f t="shared" si="250"/>
        <v>Hispasat 1C</v>
      </c>
      <c r="L2302" s="1" t="s">
        <v>346</v>
      </c>
      <c r="M2302" s="1"/>
      <c r="N2302" s="1">
        <f t="shared" si="251"/>
        <v>0</v>
      </c>
      <c r="O2302" s="1" t="s">
        <v>9</v>
      </c>
    </row>
    <row r="2303" spans="1:15" x14ac:dyDescent="0.3">
      <c r="A2303" s="1" t="s">
        <v>4</v>
      </c>
      <c r="B2303" s="1" t="s">
        <v>2022</v>
      </c>
      <c r="C2303" s="1" t="str">
        <f t="shared" si="245"/>
        <v>Kazakhstan</v>
      </c>
      <c r="D2303" s="1" t="s">
        <v>4760</v>
      </c>
      <c r="E2303" s="7" t="str">
        <f>TEXT(DATE(MID(D2303, 13, 4), CHOOSE(MATCH( MID(D2303, 5, 3), {"Jan","Feb","Mar","Apr","May","Jun","Jul","Aug","Sep","Oct","Nov","Dec"}, 0), 1, 2, 3, 4, 5, 6, 7, 8, 9, 10, 11, 12), MID(D2303, 9, 2)), "yyyy-mm-dd")</f>
        <v>2000-02-03</v>
      </c>
      <c r="F2303" s="1" t="str">
        <f t="shared" si="246"/>
        <v>09:26:00</v>
      </c>
      <c r="G2303" s="9" t="str">
        <f t="shared" si="247"/>
        <v>February</v>
      </c>
      <c r="H2303" s="5" t="str">
        <f t="shared" si="248"/>
        <v>2000</v>
      </c>
      <c r="I2303" s="1" t="s">
        <v>4761</v>
      </c>
      <c r="J2303" s="1" t="str">
        <f t="shared" si="249"/>
        <v xml:space="preserve">Zenit-2 </v>
      </c>
      <c r="K2303" s="1" t="str">
        <f t="shared" si="250"/>
        <v>Cosmos 2369</v>
      </c>
      <c r="L2303" s="1" t="s">
        <v>346</v>
      </c>
      <c r="M2303" s="1"/>
      <c r="N2303" s="1">
        <f t="shared" si="251"/>
        <v>0</v>
      </c>
      <c r="O2303" s="1" t="s">
        <v>9</v>
      </c>
    </row>
    <row r="2304" spans="1:15" x14ac:dyDescent="0.3">
      <c r="A2304" s="1" t="s">
        <v>129</v>
      </c>
      <c r="B2304" s="1" t="s">
        <v>1630</v>
      </c>
      <c r="C2304" s="1" t="str">
        <f t="shared" si="245"/>
        <v>Kazakhstan</v>
      </c>
      <c r="D2304" s="1" t="s">
        <v>4762</v>
      </c>
      <c r="E2304" s="7" t="str">
        <f>TEXT(DATE(MID(D2304, 13, 4), CHOOSE(MATCH( MID(D2304, 5, 3), {"Jan","Feb","Mar","Apr","May","Jun","Jul","Aug","Sep","Oct","Nov","Dec"}, 0), 1, 2, 3, 4, 5, 6, 7, 8, 9, 10, 11, 12), MID(D2304, 9, 2)), "yyyy-mm-dd")</f>
        <v>2000-02-01</v>
      </c>
      <c r="F2304" s="1" t="str">
        <f t="shared" si="246"/>
        <v>06:47:00</v>
      </c>
      <c r="G2304" s="9" t="str">
        <f t="shared" si="247"/>
        <v>February</v>
      </c>
      <c r="H2304" s="5" t="str">
        <f t="shared" si="248"/>
        <v>2000</v>
      </c>
      <c r="I2304" s="1" t="s">
        <v>4763</v>
      </c>
      <c r="J2304" s="1" t="str">
        <f t="shared" si="249"/>
        <v xml:space="preserve">Soyuz U </v>
      </c>
      <c r="K2304" s="1" t="str">
        <f t="shared" si="250"/>
        <v>Progress M1-1</v>
      </c>
      <c r="L2304" s="1" t="s">
        <v>346</v>
      </c>
      <c r="M2304" s="1">
        <v>20</v>
      </c>
      <c r="N2304" s="1">
        <f t="shared" si="251"/>
        <v>1660</v>
      </c>
      <c r="O2304" s="1" t="s">
        <v>9</v>
      </c>
    </row>
    <row r="2305" spans="1:15" x14ac:dyDescent="0.3">
      <c r="A2305" s="1" t="s">
        <v>342</v>
      </c>
      <c r="B2305" s="1" t="s">
        <v>3247</v>
      </c>
      <c r="C2305" s="1" t="str">
        <f t="shared" si="245"/>
        <v>USA</v>
      </c>
      <c r="D2305" s="1" t="s">
        <v>4764</v>
      </c>
      <c r="E2305" s="7" t="str">
        <f>TEXT(DATE(MID(D2305, 13, 4), CHOOSE(MATCH( MID(D2305, 5, 3), {"Jan","Feb","Mar","Apr","May","Jun","Jul","Aug","Sep","Oct","Nov","Dec"}, 0), 1, 2, 3, 4, 5, 6, 7, 8, 9, 10, 11, 12), MID(D2305, 9, 2)), "yyyy-mm-dd")</f>
        <v>2000-01-27</v>
      </c>
      <c r="F2305" s="1" t="str">
        <f t="shared" si="246"/>
        <v>03:03:00</v>
      </c>
      <c r="G2305" s="9" t="str">
        <f t="shared" si="247"/>
        <v>January</v>
      </c>
      <c r="H2305" s="5" t="str">
        <f t="shared" si="248"/>
        <v>2000</v>
      </c>
      <c r="I2305" s="1" t="s">
        <v>4765</v>
      </c>
      <c r="J2305" s="1" t="str">
        <f t="shared" si="249"/>
        <v xml:space="preserve">Minotaur I </v>
      </c>
      <c r="K2305" s="1" t="str">
        <f t="shared" si="250"/>
        <v>JAWSat</v>
      </c>
      <c r="L2305" s="1" t="s">
        <v>8</v>
      </c>
      <c r="M2305" s="1">
        <v>40</v>
      </c>
      <c r="N2305" s="1">
        <f t="shared" si="251"/>
        <v>3320</v>
      </c>
      <c r="O2305" s="1" t="s">
        <v>9</v>
      </c>
    </row>
    <row r="2306" spans="1:15" x14ac:dyDescent="0.3">
      <c r="A2306" s="1" t="s">
        <v>14</v>
      </c>
      <c r="B2306" s="1" t="s">
        <v>101</v>
      </c>
      <c r="C2306" s="1" t="str">
        <f t="shared" ref="C2306:C2369" si="252">TRIM(MID(B2306, FIND("|", SUBSTITUTE(B2306, ",", "|", LEN(B2306) - LEN(SUBSTITUTE(B2306,",", "" )))) + 1, LEN(B2306)))</f>
        <v>China</v>
      </c>
      <c r="D2306" s="1" t="s">
        <v>4766</v>
      </c>
      <c r="E2306" s="7" t="str">
        <f>TEXT(DATE(MID(D2306, 13, 4), CHOOSE(MATCH( MID(D2306, 5, 3), {"Jan","Feb","Mar","Apr","May","Jun","Jul","Aug","Sep","Oct","Nov","Dec"}, 0), 1, 2, 3, 4, 5, 6, 7, 8, 9, 10, 11, 12), MID(D2306, 9, 2)), "yyyy-mm-dd")</f>
        <v>2000-01-25</v>
      </c>
      <c r="F2306" s="1" t="str">
        <f t="shared" ref="F2306:F2369" si="253">IF(ISNUMBER(FIND(":", D2306)), MID(D2306, FIND(":", D2306)-2, 5) &amp; ":00", "00:00:00")</f>
        <v>16:45:00</v>
      </c>
      <c r="G2306" s="9" t="str">
        <f t="shared" ref="G2306:G2369" si="254">TEXT(E2306, "mmmm")</f>
        <v>January</v>
      </c>
      <c r="H2306" s="5" t="str">
        <f t="shared" ref="H2306:H2369" si="255">TEXT(E2306, "yyyy")</f>
        <v>2000</v>
      </c>
      <c r="I2306" s="1" t="s">
        <v>4767</v>
      </c>
      <c r="J2306" s="1" t="str">
        <f t="shared" ref="J2306:J2369" si="256">LEFT(I2306, FIND("|", I2306) - 1)</f>
        <v xml:space="preserve">Long March 3A </v>
      </c>
      <c r="K2306" s="1" t="str">
        <f t="shared" ref="K2306:K2369" si="257">MID(I2306, FIND("|", I2306) + 2, LEN(I2306))</f>
        <v>ChinaSat-22</v>
      </c>
      <c r="L2306" s="1" t="s">
        <v>8</v>
      </c>
      <c r="M2306" s="1">
        <v>69.7</v>
      </c>
      <c r="N2306" s="1">
        <f t="shared" si="251"/>
        <v>5785.1</v>
      </c>
      <c r="O2306" s="1" t="s">
        <v>9</v>
      </c>
    </row>
    <row r="2307" spans="1:15" x14ac:dyDescent="0.3">
      <c r="A2307" s="1" t="s">
        <v>233</v>
      </c>
      <c r="B2307" s="1" t="s">
        <v>4338</v>
      </c>
      <c r="C2307" s="1" t="str">
        <f t="shared" si="252"/>
        <v>France</v>
      </c>
      <c r="D2307" s="1" t="s">
        <v>4768</v>
      </c>
      <c r="E2307" s="7" t="str">
        <f>TEXT(DATE(MID(D2307, 13, 4), CHOOSE(MATCH( MID(D2307, 5, 3), {"Jan","Feb","Mar","Apr","May","Jun","Jul","Aug","Sep","Oct","Nov","Dec"}, 0), 1, 2, 3, 4, 5, 6, 7, 8, 9, 10, 11, 12), MID(D2307, 9, 2)), "yyyy-mm-dd")</f>
        <v>2000-01-25</v>
      </c>
      <c r="F2307" s="1" t="str">
        <f t="shared" si="253"/>
        <v>01:04:00</v>
      </c>
      <c r="G2307" s="9" t="str">
        <f t="shared" si="254"/>
        <v>January</v>
      </c>
      <c r="H2307" s="5" t="str">
        <f t="shared" si="255"/>
        <v>2000</v>
      </c>
      <c r="I2307" s="1" t="s">
        <v>4769</v>
      </c>
      <c r="J2307" s="1" t="str">
        <f t="shared" si="256"/>
        <v xml:space="preserve">Ariane 42L </v>
      </c>
      <c r="K2307" s="1" t="str">
        <f t="shared" si="257"/>
        <v>Galaxy 10R</v>
      </c>
      <c r="L2307" s="1" t="s">
        <v>346</v>
      </c>
      <c r="M2307" s="1"/>
      <c r="N2307" s="1">
        <f t="shared" ref="N2307:N2370" si="258">M2307 * 83</f>
        <v>0</v>
      </c>
      <c r="O2307" s="1" t="s">
        <v>9</v>
      </c>
    </row>
    <row r="2308" spans="1:15" x14ac:dyDescent="0.3">
      <c r="A2308" s="1" t="s">
        <v>4005</v>
      </c>
      <c r="B2308" s="1" t="s">
        <v>4149</v>
      </c>
      <c r="C2308" s="1" t="str">
        <f t="shared" si="252"/>
        <v>USA</v>
      </c>
      <c r="D2308" s="1" t="s">
        <v>4770</v>
      </c>
      <c r="E2308" s="7" t="str">
        <f>TEXT(DATE(MID(D2308, 13, 4), CHOOSE(MATCH( MID(D2308, 5, 3), {"Jan","Feb","Mar","Apr","May","Jun","Jul","Aug","Sep","Oct","Nov","Dec"}, 0), 1, 2, 3, 4, 5, 6, 7, 8, 9, 10, 11, 12), MID(D2308, 9, 2)), "yyyy-mm-dd")</f>
        <v>2000-01-21</v>
      </c>
      <c r="F2308" s="1" t="str">
        <f t="shared" si="253"/>
        <v>01:03:00</v>
      </c>
      <c r="G2308" s="9" t="str">
        <f t="shared" si="254"/>
        <v>January</v>
      </c>
      <c r="H2308" s="5" t="str">
        <f t="shared" si="255"/>
        <v>2000</v>
      </c>
      <c r="I2308" s="1" t="s">
        <v>4771</v>
      </c>
      <c r="J2308" s="1" t="str">
        <f t="shared" si="256"/>
        <v xml:space="preserve">Atlas IIA </v>
      </c>
      <c r="K2308" s="1" t="str">
        <f t="shared" si="257"/>
        <v>DSCS IIIB-8</v>
      </c>
      <c r="L2308" s="1" t="s">
        <v>346</v>
      </c>
      <c r="M2308" s="1"/>
      <c r="N2308" s="1">
        <f t="shared" si="258"/>
        <v>0</v>
      </c>
      <c r="O2308" s="1" t="s">
        <v>9</v>
      </c>
    </row>
    <row r="2309" spans="1:15" x14ac:dyDescent="0.3">
      <c r="A2309" s="1" t="s">
        <v>4</v>
      </c>
      <c r="B2309" s="1" t="s">
        <v>3038</v>
      </c>
      <c r="C2309" s="1" t="str">
        <f t="shared" si="252"/>
        <v>Russia</v>
      </c>
      <c r="D2309" s="1" t="s">
        <v>4772</v>
      </c>
      <c r="E2309" s="7" t="str">
        <f>TEXT(DATE(MID(D2309, 13, 4), CHOOSE(MATCH( MID(D2309, 5, 3), {"Jan","Feb","Mar","Apr","May","Jun","Jul","Aug","Sep","Oct","Nov","Dec"}, 0), 1, 2, 3, 4, 5, 6, 7, 8, 9, 10, 11, 12), MID(D2309, 9, 2)), "yyyy-mm-dd")</f>
        <v>1999-12-27</v>
      </c>
      <c r="F2309" s="1" t="str">
        <f t="shared" si="253"/>
        <v>19:12:00</v>
      </c>
      <c r="G2309" s="9" t="str">
        <f t="shared" si="254"/>
        <v>December</v>
      </c>
      <c r="H2309" s="5" t="str">
        <f t="shared" si="255"/>
        <v>1999</v>
      </c>
      <c r="I2309" s="1" t="s">
        <v>4773</v>
      </c>
      <c r="J2309" s="1" t="str">
        <f t="shared" si="256"/>
        <v xml:space="preserve">Molniya-M /Block 2BL </v>
      </c>
      <c r="K2309" s="1" t="str">
        <f t="shared" si="257"/>
        <v>Cosmos 2368</v>
      </c>
      <c r="L2309" s="1" t="s">
        <v>346</v>
      </c>
      <c r="M2309" s="1"/>
      <c r="N2309" s="1">
        <f t="shared" si="258"/>
        <v>0</v>
      </c>
      <c r="O2309" s="1" t="s">
        <v>9</v>
      </c>
    </row>
    <row r="2310" spans="1:15" x14ac:dyDescent="0.3">
      <c r="A2310" s="1" t="s">
        <v>4</v>
      </c>
      <c r="B2310" s="1" t="s">
        <v>3926</v>
      </c>
      <c r="C2310" s="1" t="str">
        <f t="shared" si="252"/>
        <v>Kazakhstan</v>
      </c>
      <c r="D2310" s="1" t="s">
        <v>4774</v>
      </c>
      <c r="E2310" s="7" t="str">
        <f>TEXT(DATE(MID(D2310, 13, 4), CHOOSE(MATCH( MID(D2310, 5, 3), {"Jan","Feb","Mar","Apr","May","Jun","Jul","Aug","Sep","Oct","Nov","Dec"}, 0), 1, 2, 3, 4, 5, 6, 7, 8, 9, 10, 11, 12), MID(D2310, 9, 2)), "yyyy-mm-dd")</f>
        <v>1999-12-26</v>
      </c>
      <c r="F2310" s="1" t="str">
        <f t="shared" si="253"/>
        <v>08:00:00</v>
      </c>
      <c r="G2310" s="9" t="str">
        <f t="shared" si="254"/>
        <v>December</v>
      </c>
      <c r="H2310" s="5" t="str">
        <f t="shared" si="255"/>
        <v>1999</v>
      </c>
      <c r="I2310" s="1" t="s">
        <v>4775</v>
      </c>
      <c r="J2310" s="1" t="str">
        <f t="shared" si="256"/>
        <v xml:space="preserve">Tsyklon-2 </v>
      </c>
      <c r="K2310" s="1" t="str">
        <f t="shared" si="257"/>
        <v>Cosmos 2367</v>
      </c>
      <c r="L2310" s="1" t="s">
        <v>346</v>
      </c>
      <c r="M2310" s="1"/>
      <c r="N2310" s="1">
        <f t="shared" si="258"/>
        <v>0</v>
      </c>
      <c r="O2310" s="1" t="s">
        <v>9</v>
      </c>
    </row>
    <row r="2311" spans="1:15" x14ac:dyDescent="0.3">
      <c r="A2311" s="1" t="s">
        <v>233</v>
      </c>
      <c r="B2311" s="1" t="s">
        <v>4338</v>
      </c>
      <c r="C2311" s="1" t="str">
        <f t="shared" si="252"/>
        <v>France</v>
      </c>
      <c r="D2311" s="1" t="s">
        <v>4776</v>
      </c>
      <c r="E2311" s="7" t="str">
        <f>TEXT(DATE(MID(D2311, 13, 4), CHOOSE(MATCH( MID(D2311, 5, 3), {"Jan","Feb","Mar","Apr","May","Jun","Jul","Aug","Sep","Oct","Nov","Dec"}, 0), 1, 2, 3, 4, 5, 6, 7, 8, 9, 10, 11, 12), MID(D2311, 9, 2)), "yyyy-mm-dd")</f>
        <v>1999-12-22</v>
      </c>
      <c r="F2311" s="1" t="str">
        <f t="shared" si="253"/>
        <v>00:50:00</v>
      </c>
      <c r="G2311" s="9" t="str">
        <f t="shared" si="254"/>
        <v>December</v>
      </c>
      <c r="H2311" s="5" t="str">
        <f t="shared" si="255"/>
        <v>1999</v>
      </c>
      <c r="I2311" s="1" t="s">
        <v>4777</v>
      </c>
      <c r="J2311" s="1" t="str">
        <f t="shared" si="256"/>
        <v xml:space="preserve">Ariane 44L </v>
      </c>
      <c r="K2311" s="1" t="str">
        <f t="shared" si="257"/>
        <v>Galaxy 11</v>
      </c>
      <c r="L2311" s="1" t="s">
        <v>346</v>
      </c>
      <c r="M2311" s="1"/>
      <c r="N2311" s="1">
        <f t="shared" si="258"/>
        <v>0</v>
      </c>
      <c r="O2311" s="1" t="s">
        <v>9</v>
      </c>
    </row>
    <row r="2312" spans="1:15" x14ac:dyDescent="0.3">
      <c r="A2312" s="1" t="s">
        <v>342</v>
      </c>
      <c r="B2312" s="1" t="s">
        <v>2063</v>
      </c>
      <c r="C2312" s="1" t="str">
        <f t="shared" si="252"/>
        <v>USA</v>
      </c>
      <c r="D2312" s="1" t="s">
        <v>4778</v>
      </c>
      <c r="E2312" s="7" t="str">
        <f>TEXT(DATE(MID(D2312, 13, 4), CHOOSE(MATCH( MID(D2312, 5, 3), {"Jan","Feb","Mar","Apr","May","Jun","Jul","Aug","Sep","Oct","Nov","Dec"}, 0), 1, 2, 3, 4, 5, 6, 7, 8, 9, 10, 11, 12), MID(D2312, 9, 2)), "yyyy-mm-dd")</f>
        <v>1999-12-21</v>
      </c>
      <c r="F2312" s="1" t="str">
        <f t="shared" si="253"/>
        <v>07:13:00</v>
      </c>
      <c r="G2312" s="9" t="str">
        <f t="shared" si="254"/>
        <v>December</v>
      </c>
      <c r="H2312" s="5" t="str">
        <f t="shared" si="255"/>
        <v>1999</v>
      </c>
      <c r="I2312" s="1" t="s">
        <v>4779</v>
      </c>
      <c r="J2312" s="1" t="str">
        <f t="shared" si="256"/>
        <v xml:space="preserve">Minotaur C (Taurus) </v>
      </c>
      <c r="K2312" s="1" t="str">
        <f t="shared" si="257"/>
        <v>KOMPSAT &amp; ACRIMSAT</v>
      </c>
      <c r="L2312" s="1" t="s">
        <v>8</v>
      </c>
      <c r="M2312" s="1">
        <v>45</v>
      </c>
      <c r="N2312" s="1">
        <f t="shared" si="258"/>
        <v>3735</v>
      </c>
      <c r="O2312" s="1" t="s">
        <v>9</v>
      </c>
    </row>
    <row r="2313" spans="1:15" x14ac:dyDescent="0.3">
      <c r="A2313" s="1" t="s">
        <v>657</v>
      </c>
      <c r="B2313" s="1" t="s">
        <v>30</v>
      </c>
      <c r="C2313" s="1" t="str">
        <f t="shared" si="252"/>
        <v>USA</v>
      </c>
      <c r="D2313" s="1" t="s">
        <v>4780</v>
      </c>
      <c r="E2313" s="7" t="str">
        <f>TEXT(DATE(MID(D2313, 13, 4), CHOOSE(MATCH( MID(D2313, 5, 3), {"Jan","Feb","Mar","Apr","May","Jun","Jul","Aug","Sep","Oct","Nov","Dec"}, 0), 1, 2, 3, 4, 5, 6, 7, 8, 9, 10, 11, 12), MID(D2313, 9, 2)), "yyyy-mm-dd")</f>
        <v>1999-12-20</v>
      </c>
      <c r="F2313" s="1" t="str">
        <f t="shared" si="253"/>
        <v>00:50:00</v>
      </c>
      <c r="G2313" s="9" t="str">
        <f t="shared" si="254"/>
        <v>December</v>
      </c>
      <c r="H2313" s="5" t="str">
        <f t="shared" si="255"/>
        <v>1999</v>
      </c>
      <c r="I2313" s="1" t="s">
        <v>4781</v>
      </c>
      <c r="J2313" s="1" t="str">
        <f t="shared" si="256"/>
        <v xml:space="preserve">Space Shuttle Discovery </v>
      </c>
      <c r="K2313" s="1" t="str">
        <f t="shared" si="257"/>
        <v>STS-103</v>
      </c>
      <c r="L2313" s="1" t="s">
        <v>346</v>
      </c>
      <c r="M2313" s="1">
        <v>450</v>
      </c>
      <c r="N2313" s="1">
        <f t="shared" si="258"/>
        <v>37350</v>
      </c>
      <c r="O2313" s="1" t="s">
        <v>9</v>
      </c>
    </row>
    <row r="2314" spans="1:15" x14ac:dyDescent="0.3">
      <c r="A2314" s="1" t="s">
        <v>4005</v>
      </c>
      <c r="B2314" s="1" t="s">
        <v>671</v>
      </c>
      <c r="C2314" s="1" t="str">
        <f t="shared" si="252"/>
        <v>USA</v>
      </c>
      <c r="D2314" s="1" t="s">
        <v>4782</v>
      </c>
      <c r="E2314" s="7" t="str">
        <f>TEXT(DATE(MID(D2314, 13, 4), CHOOSE(MATCH( MID(D2314, 5, 3), {"Jan","Feb","Mar","Apr","May","Jun","Jul","Aug","Sep","Oct","Nov","Dec"}, 0), 1, 2, 3, 4, 5, 6, 7, 8, 9, 10, 11, 12), MID(D2314, 9, 2)), "yyyy-mm-dd")</f>
        <v>1999-12-18</v>
      </c>
      <c r="F2314" s="1" t="str">
        <f t="shared" si="253"/>
        <v>18:57:00</v>
      </c>
      <c r="G2314" s="9" t="str">
        <f t="shared" si="254"/>
        <v>December</v>
      </c>
      <c r="H2314" s="5" t="str">
        <f t="shared" si="255"/>
        <v>1999</v>
      </c>
      <c r="I2314" s="1" t="s">
        <v>4783</v>
      </c>
      <c r="J2314" s="1" t="str">
        <f t="shared" si="256"/>
        <v xml:space="preserve">Atlas IIAS </v>
      </c>
      <c r="K2314" s="1" t="str">
        <f t="shared" si="257"/>
        <v>Terra</v>
      </c>
      <c r="L2314" s="1" t="s">
        <v>346</v>
      </c>
      <c r="M2314" s="1"/>
      <c r="N2314" s="1">
        <f t="shared" si="258"/>
        <v>0</v>
      </c>
      <c r="O2314" s="1" t="s">
        <v>9</v>
      </c>
    </row>
    <row r="2315" spans="1:15" x14ac:dyDescent="0.3">
      <c r="A2315" s="1" t="s">
        <v>4005</v>
      </c>
      <c r="B2315" s="1" t="s">
        <v>4249</v>
      </c>
      <c r="C2315" s="1" t="str">
        <f t="shared" si="252"/>
        <v>USA</v>
      </c>
      <c r="D2315" s="1" t="s">
        <v>4784</v>
      </c>
      <c r="E2315" s="7" t="str">
        <f>TEXT(DATE(MID(D2315, 13, 4), CHOOSE(MATCH( MID(D2315, 5, 3), {"Jan","Feb","Mar","Apr","May","Jun","Jul","Aug","Sep","Oct","Nov","Dec"}, 0), 1, 2, 3, 4, 5, 6, 7, 8, 9, 10, 11, 12), MID(D2315, 9, 2)), "yyyy-mm-dd")</f>
        <v>1999-12-12</v>
      </c>
      <c r="F2315" s="1" t="str">
        <f t="shared" si="253"/>
        <v>17:38:00</v>
      </c>
      <c r="G2315" s="9" t="str">
        <f t="shared" si="254"/>
        <v>December</v>
      </c>
      <c r="H2315" s="5" t="str">
        <f t="shared" si="255"/>
        <v>1999</v>
      </c>
      <c r="I2315" s="1" t="s">
        <v>4785</v>
      </c>
      <c r="J2315" s="1" t="str">
        <f t="shared" si="256"/>
        <v xml:space="preserve">Titan II(23)G </v>
      </c>
      <c r="K2315" s="1" t="str">
        <f t="shared" si="257"/>
        <v>USA-147</v>
      </c>
      <c r="L2315" s="1" t="s">
        <v>346</v>
      </c>
      <c r="M2315" s="1">
        <v>35</v>
      </c>
      <c r="N2315" s="1">
        <f t="shared" si="258"/>
        <v>2905</v>
      </c>
      <c r="O2315" s="1" t="s">
        <v>9</v>
      </c>
    </row>
    <row r="2316" spans="1:15" x14ac:dyDescent="0.3">
      <c r="A2316" s="1" t="s">
        <v>4274</v>
      </c>
      <c r="B2316" s="1" t="s">
        <v>4275</v>
      </c>
      <c r="C2316" s="1" t="str">
        <f t="shared" si="252"/>
        <v>Brazil</v>
      </c>
      <c r="D2316" s="1" t="s">
        <v>4786</v>
      </c>
      <c r="E2316" s="7" t="str">
        <f>TEXT(DATE(MID(D2316, 13, 4), CHOOSE(MATCH( MID(D2316, 5, 3), {"Jan","Feb","Mar","Apr","May","Jun","Jul","Aug","Sep","Oct","Nov","Dec"}, 0), 1, 2, 3, 4, 5, 6, 7, 8, 9, 10, 11, 12), MID(D2316, 9, 2)), "yyyy-mm-dd")</f>
        <v>1999-12-11</v>
      </c>
      <c r="F2316" s="1" t="str">
        <f t="shared" si="253"/>
        <v>18:25:00</v>
      </c>
      <c r="G2316" s="9" t="str">
        <f t="shared" si="254"/>
        <v>December</v>
      </c>
      <c r="H2316" s="5" t="str">
        <f t="shared" si="255"/>
        <v>1999</v>
      </c>
      <c r="I2316" s="1" t="s">
        <v>4787</v>
      </c>
      <c r="J2316" s="1" t="str">
        <f t="shared" si="256"/>
        <v xml:space="preserve">VLS-1 </v>
      </c>
      <c r="K2316" s="1" t="str">
        <f t="shared" si="257"/>
        <v>SACI-2</v>
      </c>
      <c r="L2316" s="1" t="s">
        <v>346</v>
      </c>
      <c r="M2316" s="1"/>
      <c r="N2316" s="1">
        <f t="shared" si="258"/>
        <v>0</v>
      </c>
      <c r="O2316" s="1" t="s">
        <v>257</v>
      </c>
    </row>
    <row r="2317" spans="1:15" x14ac:dyDescent="0.3">
      <c r="A2317" s="1" t="s">
        <v>233</v>
      </c>
      <c r="B2317" s="1" t="s">
        <v>379</v>
      </c>
      <c r="C2317" s="1" t="str">
        <f t="shared" si="252"/>
        <v>France</v>
      </c>
      <c r="D2317" s="1" t="s">
        <v>4788</v>
      </c>
      <c r="E2317" s="7" t="str">
        <f>TEXT(DATE(MID(D2317, 13, 4), CHOOSE(MATCH( MID(D2317, 5, 3), {"Jan","Feb","Mar","Apr","May","Jun","Jul","Aug","Sep","Oct","Nov","Dec"}, 0), 1, 2, 3, 4, 5, 6, 7, 8, 9, 10, 11, 12), MID(D2317, 9, 2)), "yyyy-mm-dd")</f>
        <v>1999-12-10</v>
      </c>
      <c r="F2317" s="1" t="str">
        <f t="shared" si="253"/>
        <v>14:32:00</v>
      </c>
      <c r="G2317" s="9" t="str">
        <f t="shared" si="254"/>
        <v>December</v>
      </c>
      <c r="H2317" s="5" t="str">
        <f t="shared" si="255"/>
        <v>1999</v>
      </c>
      <c r="I2317" s="1" t="s">
        <v>4789</v>
      </c>
      <c r="J2317" s="1" t="str">
        <f t="shared" si="256"/>
        <v xml:space="preserve">Ariane 5 G </v>
      </c>
      <c r="K2317" s="1" t="str">
        <f t="shared" si="257"/>
        <v>XMM-Newton</v>
      </c>
      <c r="L2317" s="1" t="s">
        <v>346</v>
      </c>
      <c r="M2317" s="1"/>
      <c r="N2317" s="1">
        <f t="shared" si="258"/>
        <v>0</v>
      </c>
      <c r="O2317" s="1" t="s">
        <v>9</v>
      </c>
    </row>
    <row r="2318" spans="1:15" x14ac:dyDescent="0.3">
      <c r="A2318" s="1" t="s">
        <v>342</v>
      </c>
      <c r="B2318" s="1" t="s">
        <v>1200</v>
      </c>
      <c r="C2318" s="1" t="str">
        <f t="shared" si="252"/>
        <v>USA</v>
      </c>
      <c r="D2318" s="1" t="s">
        <v>4790</v>
      </c>
      <c r="E2318" s="7" t="str">
        <f>TEXT(DATE(MID(D2318, 13, 4), CHOOSE(MATCH( MID(D2318, 5, 3), {"Jan","Feb","Mar","Apr","May","Jun","Jul","Aug","Sep","Oct","Nov","Dec"}, 0), 1, 2, 3, 4, 5, 6, 7, 8, 9, 10, 11, 12), MID(D2318, 9, 2)), "yyyy-mm-dd")</f>
        <v>1999-12-04</v>
      </c>
      <c r="F2318" s="1" t="str">
        <f t="shared" si="253"/>
        <v>18:53:00</v>
      </c>
      <c r="G2318" s="9" t="str">
        <f t="shared" si="254"/>
        <v>December</v>
      </c>
      <c r="H2318" s="5" t="str">
        <f t="shared" si="255"/>
        <v>1999</v>
      </c>
      <c r="I2318" s="1" t="s">
        <v>4791</v>
      </c>
      <c r="J2318" s="1" t="str">
        <f t="shared" si="256"/>
        <v xml:space="preserve">Pegasus XL/HAPS </v>
      </c>
      <c r="K2318" s="1" t="str">
        <f t="shared" si="257"/>
        <v>Orbcomm D1-D8</v>
      </c>
      <c r="L2318" s="1" t="s">
        <v>8</v>
      </c>
      <c r="M2318" s="1">
        <v>40</v>
      </c>
      <c r="N2318" s="1">
        <f t="shared" si="258"/>
        <v>3320</v>
      </c>
      <c r="O2318" s="1" t="s">
        <v>9</v>
      </c>
    </row>
    <row r="2319" spans="1:15" x14ac:dyDescent="0.3">
      <c r="A2319" s="1" t="s">
        <v>233</v>
      </c>
      <c r="B2319" s="1" t="s">
        <v>4338</v>
      </c>
      <c r="C2319" s="1" t="str">
        <f t="shared" si="252"/>
        <v>France</v>
      </c>
      <c r="D2319" s="1" t="s">
        <v>4792</v>
      </c>
      <c r="E2319" s="7" t="str">
        <f>TEXT(DATE(MID(D2319, 13, 4), CHOOSE(MATCH( MID(D2319, 5, 3), {"Jan","Feb","Mar","Apr","May","Jun","Jul","Aug","Sep","Oct","Nov","Dec"}, 0), 1, 2, 3, 4, 5, 6, 7, 8, 9, 10, 11, 12), MID(D2319, 9, 2)), "yyyy-mm-dd")</f>
        <v>1999-12-03</v>
      </c>
      <c r="F2319" s="1" t="str">
        <f t="shared" si="253"/>
        <v>16:22:00</v>
      </c>
      <c r="G2319" s="9" t="str">
        <f t="shared" si="254"/>
        <v>December</v>
      </c>
      <c r="H2319" s="5" t="str">
        <f t="shared" si="255"/>
        <v>1999</v>
      </c>
      <c r="I2319" s="1" t="s">
        <v>4793</v>
      </c>
      <c r="J2319" s="1" t="str">
        <f t="shared" si="256"/>
        <v xml:space="preserve">Ariane 40 </v>
      </c>
      <c r="K2319" s="1" t="str">
        <f t="shared" si="257"/>
        <v>HÃ©lios 1B &amp; ClÃ©mentine</v>
      </c>
      <c r="L2319" s="1" t="s">
        <v>346</v>
      </c>
      <c r="M2319" s="1"/>
      <c r="N2319" s="1">
        <f t="shared" si="258"/>
        <v>0</v>
      </c>
      <c r="O2319" s="1" t="s">
        <v>9</v>
      </c>
    </row>
    <row r="2320" spans="1:15" x14ac:dyDescent="0.3">
      <c r="A2320" s="1" t="s">
        <v>4005</v>
      </c>
      <c r="B2320" s="1" t="s">
        <v>4092</v>
      </c>
      <c r="C2320" s="1" t="str">
        <f t="shared" si="252"/>
        <v>USA</v>
      </c>
      <c r="D2320" s="1" t="s">
        <v>4794</v>
      </c>
      <c r="E2320" s="7" t="str">
        <f>TEXT(DATE(MID(D2320, 13, 4), CHOOSE(MATCH( MID(D2320, 5, 3), {"Jan","Feb","Mar","Apr","May","Jun","Jul","Aug","Sep","Oct","Nov","Dec"}, 0), 1, 2, 3, 4, 5, 6, 7, 8, 9, 10, 11, 12), MID(D2320, 9, 2)), "yyyy-mm-dd")</f>
        <v>1999-11-23</v>
      </c>
      <c r="F2320" s="1" t="str">
        <f t="shared" si="253"/>
        <v>04:06:00</v>
      </c>
      <c r="G2320" s="9" t="str">
        <f t="shared" si="254"/>
        <v>November</v>
      </c>
      <c r="H2320" s="5" t="str">
        <f t="shared" si="255"/>
        <v>1999</v>
      </c>
      <c r="I2320" s="1" t="s">
        <v>4795</v>
      </c>
      <c r="J2320" s="1" t="str">
        <f t="shared" si="256"/>
        <v xml:space="preserve">Atlas IIA </v>
      </c>
      <c r="K2320" s="1" t="str">
        <f t="shared" si="257"/>
        <v>UHF F10</v>
      </c>
      <c r="L2320" s="1" t="s">
        <v>346</v>
      </c>
      <c r="M2320" s="1"/>
      <c r="N2320" s="1">
        <f t="shared" si="258"/>
        <v>0</v>
      </c>
      <c r="O2320" s="1" t="s">
        <v>9</v>
      </c>
    </row>
    <row r="2321" spans="1:15" x14ac:dyDescent="0.3">
      <c r="A2321" s="1" t="s">
        <v>1014</v>
      </c>
      <c r="B2321" s="1" t="s">
        <v>1630</v>
      </c>
      <c r="C2321" s="1" t="str">
        <f t="shared" si="252"/>
        <v>Kazakhstan</v>
      </c>
      <c r="D2321" s="1" t="s">
        <v>4796</v>
      </c>
      <c r="E2321" s="7" t="str">
        <f>TEXT(DATE(MID(D2321, 13, 4), CHOOSE(MATCH( MID(D2321, 5, 3), {"Jan","Feb","Mar","Apr","May","Jun","Jul","Aug","Sep","Oct","Nov","Dec"}, 0), 1, 2, 3, 4, 5, 6, 7, 8, 9, 10, 11, 12), MID(D2321, 9, 2)), "yyyy-mm-dd")</f>
        <v>1999-11-22</v>
      </c>
      <c r="F2321" s="1" t="str">
        <f t="shared" si="253"/>
        <v>16:20:00</v>
      </c>
      <c r="G2321" s="9" t="str">
        <f t="shared" si="254"/>
        <v>November</v>
      </c>
      <c r="H2321" s="5" t="str">
        <f t="shared" si="255"/>
        <v>1999</v>
      </c>
      <c r="I2321" s="1" t="s">
        <v>4797</v>
      </c>
      <c r="J2321" s="1" t="str">
        <f t="shared" si="256"/>
        <v xml:space="preserve">Soyuz U/Ikar </v>
      </c>
      <c r="K2321" s="1" t="str">
        <f t="shared" si="257"/>
        <v>Globalstar FM29, 34, 39 &amp; 61</v>
      </c>
      <c r="L2321" s="1" t="s">
        <v>346</v>
      </c>
      <c r="M2321" s="1">
        <v>28</v>
      </c>
      <c r="N2321" s="1">
        <f t="shared" si="258"/>
        <v>2324</v>
      </c>
      <c r="O2321" s="1" t="s">
        <v>9</v>
      </c>
    </row>
    <row r="2322" spans="1:15" x14ac:dyDescent="0.3">
      <c r="A2322" s="1" t="s">
        <v>14</v>
      </c>
      <c r="B2322" s="1" t="s">
        <v>138</v>
      </c>
      <c r="C2322" s="1" t="str">
        <f t="shared" si="252"/>
        <v>China</v>
      </c>
      <c r="D2322" s="1" t="s">
        <v>4798</v>
      </c>
      <c r="E2322" s="7" t="str">
        <f>TEXT(DATE(MID(D2322, 13, 4), CHOOSE(MATCH( MID(D2322, 5, 3), {"Jan","Feb","Mar","Apr","May","Jun","Jul","Aug","Sep","Oct","Nov","Dec"}, 0), 1, 2, 3, 4, 5, 6, 7, 8, 9, 10, 11, 12), MID(D2322, 9, 2)), "yyyy-mm-dd")</f>
        <v>1999-11-19</v>
      </c>
      <c r="F2322" s="1" t="str">
        <f t="shared" si="253"/>
        <v>22:30:00</v>
      </c>
      <c r="G2322" s="9" t="str">
        <f t="shared" si="254"/>
        <v>November</v>
      </c>
      <c r="H2322" s="5" t="str">
        <f t="shared" si="255"/>
        <v>1999</v>
      </c>
      <c r="I2322" s="1" t="s">
        <v>4799</v>
      </c>
      <c r="J2322" s="1" t="str">
        <f t="shared" si="256"/>
        <v xml:space="preserve">Long March 2F </v>
      </c>
      <c r="K2322" s="1" t="str">
        <f t="shared" si="257"/>
        <v>Shenzhou 1</v>
      </c>
      <c r="L2322" s="1" t="s">
        <v>346</v>
      </c>
      <c r="M2322" s="1"/>
      <c r="N2322" s="1">
        <f t="shared" si="258"/>
        <v>0</v>
      </c>
      <c r="O2322" s="1" t="s">
        <v>9</v>
      </c>
    </row>
    <row r="2323" spans="1:15" x14ac:dyDescent="0.3">
      <c r="A2323" s="1" t="s">
        <v>60</v>
      </c>
      <c r="B2323" s="1" t="s">
        <v>61</v>
      </c>
      <c r="C2323" s="1" t="str">
        <f t="shared" si="252"/>
        <v>Japan</v>
      </c>
      <c r="D2323" s="1" t="s">
        <v>4800</v>
      </c>
      <c r="E2323" s="7" t="str">
        <f>TEXT(DATE(MID(D2323, 13, 4), CHOOSE(MATCH( MID(D2323, 5, 3), {"Jan","Feb","Mar","Apr","May","Jun","Jul","Aug","Sep","Oct","Nov","Dec"}, 0), 1, 2, 3, 4, 5, 6, 7, 8, 9, 10, 11, 12), MID(D2323, 9, 2)), "yyyy-mm-dd")</f>
        <v>1999-11-15</v>
      </c>
      <c r="F2323" s="1" t="str">
        <f t="shared" si="253"/>
        <v>07:29:00</v>
      </c>
      <c r="G2323" s="9" t="str">
        <f t="shared" si="254"/>
        <v>November</v>
      </c>
      <c r="H2323" s="5" t="str">
        <f t="shared" si="255"/>
        <v>1999</v>
      </c>
      <c r="I2323" s="1" t="s">
        <v>4801</v>
      </c>
      <c r="J2323" s="1" t="str">
        <f t="shared" si="256"/>
        <v xml:space="preserve">H-IIS </v>
      </c>
      <c r="K2323" s="1" t="str">
        <f t="shared" si="257"/>
        <v>Himawari 6</v>
      </c>
      <c r="L2323" s="1" t="s">
        <v>346</v>
      </c>
      <c r="M2323" s="1"/>
      <c r="N2323" s="1">
        <f t="shared" si="258"/>
        <v>0</v>
      </c>
      <c r="O2323" s="1" t="s">
        <v>257</v>
      </c>
    </row>
    <row r="2324" spans="1:15" x14ac:dyDescent="0.3">
      <c r="A2324" s="1" t="s">
        <v>233</v>
      </c>
      <c r="B2324" s="1" t="s">
        <v>4338</v>
      </c>
      <c r="C2324" s="1" t="str">
        <f t="shared" si="252"/>
        <v>France</v>
      </c>
      <c r="D2324" s="1" t="s">
        <v>4802</v>
      </c>
      <c r="E2324" s="7" t="str">
        <f>TEXT(DATE(MID(D2324, 13, 4), CHOOSE(MATCH( MID(D2324, 5, 3), {"Jan","Feb","Mar","Apr","May","Jun","Jul","Aug","Sep","Oct","Nov","Dec"}, 0), 1, 2, 3, 4, 5, 6, 7, 8, 9, 10, 11, 12), MID(D2324, 9, 2)), "yyyy-mm-dd")</f>
        <v>1999-11-13</v>
      </c>
      <c r="F2324" s="1" t="str">
        <f t="shared" si="253"/>
        <v>22:54:00</v>
      </c>
      <c r="G2324" s="9" t="str">
        <f t="shared" si="254"/>
        <v>November</v>
      </c>
      <c r="H2324" s="5" t="str">
        <f t="shared" si="255"/>
        <v>1999</v>
      </c>
      <c r="I2324" s="1" t="s">
        <v>4803</v>
      </c>
      <c r="J2324" s="1" t="str">
        <f t="shared" si="256"/>
        <v xml:space="preserve">Ariane 44LP </v>
      </c>
      <c r="K2324" s="1" t="str">
        <f t="shared" si="257"/>
        <v>GE-4</v>
      </c>
      <c r="L2324" s="1" t="s">
        <v>346</v>
      </c>
      <c r="M2324" s="1"/>
      <c r="N2324" s="1">
        <f t="shared" si="258"/>
        <v>0</v>
      </c>
      <c r="O2324" s="1" t="s">
        <v>9</v>
      </c>
    </row>
    <row r="2325" spans="1:15" x14ac:dyDescent="0.3">
      <c r="A2325" s="1" t="s">
        <v>129</v>
      </c>
      <c r="B2325" s="1" t="s">
        <v>529</v>
      </c>
      <c r="C2325" s="1" t="str">
        <f t="shared" si="252"/>
        <v>Kazakhstan</v>
      </c>
      <c r="D2325" s="1" t="s">
        <v>4804</v>
      </c>
      <c r="E2325" s="7" t="str">
        <f>TEXT(DATE(MID(D2325, 13, 4), CHOOSE(MATCH( MID(D2325, 5, 3), {"Jan","Feb","Mar","Apr","May","Jun","Jul","Aug","Sep","Oct","Nov","Dec"}, 0), 1, 2, 3, 4, 5, 6, 7, 8, 9, 10, 11, 12), MID(D2325, 9, 2)), "yyyy-mm-dd")</f>
        <v>1999-10-27</v>
      </c>
      <c r="F2325" s="1" t="str">
        <f t="shared" si="253"/>
        <v>16:15:00</v>
      </c>
      <c r="G2325" s="9" t="str">
        <f t="shared" si="254"/>
        <v>October</v>
      </c>
      <c r="H2325" s="5" t="str">
        <f t="shared" si="255"/>
        <v>1999</v>
      </c>
      <c r="I2325" s="1" t="s">
        <v>4805</v>
      </c>
      <c r="J2325" s="1" t="str">
        <f t="shared" si="256"/>
        <v xml:space="preserve">Proton K/Block-DM-2 </v>
      </c>
      <c r="K2325" s="1" t="str">
        <f t="shared" si="257"/>
        <v>Ekspress-A1</v>
      </c>
      <c r="L2325" s="1" t="s">
        <v>346</v>
      </c>
      <c r="M2325" s="1"/>
      <c r="N2325" s="1">
        <f t="shared" si="258"/>
        <v>0</v>
      </c>
      <c r="O2325" s="1" t="s">
        <v>257</v>
      </c>
    </row>
    <row r="2326" spans="1:15" x14ac:dyDescent="0.3">
      <c r="A2326" s="1" t="s">
        <v>233</v>
      </c>
      <c r="B2326" s="1" t="s">
        <v>4338</v>
      </c>
      <c r="C2326" s="1" t="str">
        <f t="shared" si="252"/>
        <v>France</v>
      </c>
      <c r="D2326" s="1" t="s">
        <v>4806</v>
      </c>
      <c r="E2326" s="7" t="str">
        <f>TEXT(DATE(MID(D2326, 13, 4), CHOOSE(MATCH( MID(D2326, 5, 3), {"Jan","Feb","Mar","Apr","May","Jun","Jul","Aug","Sep","Oct","Nov","Dec"}, 0), 1, 2, 3, 4, 5, 6, 7, 8, 9, 10, 11, 12), MID(D2326, 9, 2)), "yyyy-mm-dd")</f>
        <v>1999-10-19</v>
      </c>
      <c r="F2326" s="1" t="str">
        <f t="shared" si="253"/>
        <v>06:22:00</v>
      </c>
      <c r="G2326" s="9" t="str">
        <f t="shared" si="254"/>
        <v>October</v>
      </c>
      <c r="H2326" s="5" t="str">
        <f t="shared" si="255"/>
        <v>1999</v>
      </c>
      <c r="I2326" s="1" t="s">
        <v>4807</v>
      </c>
      <c r="J2326" s="1" t="str">
        <f t="shared" si="256"/>
        <v xml:space="preserve">Ariane 44LP </v>
      </c>
      <c r="K2326" s="1" t="str">
        <f t="shared" si="257"/>
        <v>Orion 2</v>
      </c>
      <c r="L2326" s="1" t="s">
        <v>346</v>
      </c>
      <c r="M2326" s="1"/>
      <c r="N2326" s="1">
        <f t="shared" si="258"/>
        <v>0</v>
      </c>
      <c r="O2326" s="1" t="s">
        <v>9</v>
      </c>
    </row>
    <row r="2327" spans="1:15" x14ac:dyDescent="0.3">
      <c r="A2327" s="1" t="s">
        <v>1014</v>
      </c>
      <c r="B2327" s="1" t="s">
        <v>1630</v>
      </c>
      <c r="C2327" s="1" t="str">
        <f t="shared" si="252"/>
        <v>Kazakhstan</v>
      </c>
      <c r="D2327" s="1" t="s">
        <v>4808</v>
      </c>
      <c r="E2327" s="7" t="str">
        <f>TEXT(DATE(MID(D2327, 13, 4), CHOOSE(MATCH( MID(D2327, 5, 3), {"Jan","Feb","Mar","Apr","May","Jun","Jul","Aug","Sep","Oct","Nov","Dec"}, 0), 1, 2, 3, 4, 5, 6, 7, 8, 9, 10, 11, 12), MID(D2327, 9, 2)), "yyyy-mm-dd")</f>
        <v>1999-10-18</v>
      </c>
      <c r="F2327" s="1" t="str">
        <f t="shared" si="253"/>
        <v>13:31:00</v>
      </c>
      <c r="G2327" s="9" t="str">
        <f t="shared" si="254"/>
        <v>October</v>
      </c>
      <c r="H2327" s="5" t="str">
        <f t="shared" si="255"/>
        <v>1999</v>
      </c>
      <c r="I2327" s="1" t="s">
        <v>4809</v>
      </c>
      <c r="J2327" s="1" t="str">
        <f t="shared" si="256"/>
        <v xml:space="preserve">Soyuz U/Ikar </v>
      </c>
      <c r="K2327" s="1" t="str">
        <f t="shared" si="257"/>
        <v>Globalstar FM31, 56, 57 &amp; 59</v>
      </c>
      <c r="L2327" s="1" t="s">
        <v>346</v>
      </c>
      <c r="M2327" s="1">
        <v>28</v>
      </c>
      <c r="N2327" s="1">
        <f t="shared" si="258"/>
        <v>2324</v>
      </c>
      <c r="O2327" s="1" t="s">
        <v>9</v>
      </c>
    </row>
    <row r="2328" spans="1:15" x14ac:dyDescent="0.3">
      <c r="A2328" s="1" t="s">
        <v>14</v>
      </c>
      <c r="B2328" s="1" t="s">
        <v>3524</v>
      </c>
      <c r="C2328" s="1" t="str">
        <f t="shared" si="252"/>
        <v>China</v>
      </c>
      <c r="D2328" s="1" t="s">
        <v>4810</v>
      </c>
      <c r="E2328" s="7" t="str">
        <f>TEXT(DATE(MID(D2328, 13, 4), CHOOSE(MATCH( MID(D2328, 5, 3), {"Jan","Feb","Mar","Apr","May","Jun","Jul","Aug","Sep","Oct","Nov","Dec"}, 0), 1, 2, 3, 4, 5, 6, 7, 8, 9, 10, 11, 12), MID(D2328, 9, 2)), "yyyy-mm-dd")</f>
        <v>1999-10-14</v>
      </c>
      <c r="F2328" s="1" t="str">
        <f t="shared" si="253"/>
        <v>03:15:00</v>
      </c>
      <c r="G2328" s="9" t="str">
        <f t="shared" si="254"/>
        <v>October</v>
      </c>
      <c r="H2328" s="5" t="str">
        <f t="shared" si="255"/>
        <v>1999</v>
      </c>
      <c r="I2328" s="1" t="s">
        <v>4811</v>
      </c>
      <c r="J2328" s="1" t="str">
        <f t="shared" si="256"/>
        <v xml:space="preserve">Long March 4B </v>
      </c>
      <c r="K2328" s="1" t="str">
        <f t="shared" si="257"/>
        <v>CBERS-1 &amp; SACI 1</v>
      </c>
      <c r="L2328" s="1" t="s">
        <v>8</v>
      </c>
      <c r="M2328" s="1">
        <v>64.680000000000007</v>
      </c>
      <c r="N2328" s="1">
        <f t="shared" si="258"/>
        <v>5368.4400000000005</v>
      </c>
      <c r="O2328" s="1" t="s">
        <v>9</v>
      </c>
    </row>
    <row r="2329" spans="1:15" x14ac:dyDescent="0.3">
      <c r="A2329" s="1" t="s">
        <v>2701</v>
      </c>
      <c r="B2329" s="1" t="s">
        <v>2702</v>
      </c>
      <c r="C2329" s="1" t="str">
        <f t="shared" si="252"/>
        <v>Pacific Ocean</v>
      </c>
      <c r="D2329" s="1" t="s">
        <v>4812</v>
      </c>
      <c r="E2329" s="7" t="str">
        <f>TEXT(DATE(MID(D2329, 13, 4), CHOOSE(MATCH( MID(D2329, 5, 3), {"Jan","Feb","Mar","Apr","May","Jun","Jul","Aug","Sep","Oct","Nov","Dec"}, 0), 1, 2, 3, 4, 5, 6, 7, 8, 9, 10, 11, 12), MID(D2329, 9, 2)), "yyyy-mm-dd")</f>
        <v>1999-10-10</v>
      </c>
      <c r="F2329" s="1" t="str">
        <f t="shared" si="253"/>
        <v>03:28:00</v>
      </c>
      <c r="G2329" s="9" t="str">
        <f t="shared" si="254"/>
        <v>October</v>
      </c>
      <c r="H2329" s="5" t="str">
        <f t="shared" si="255"/>
        <v>1999</v>
      </c>
      <c r="I2329" s="1" t="s">
        <v>4813</v>
      </c>
      <c r="J2329" s="1" t="str">
        <f t="shared" si="256"/>
        <v xml:space="preserve">Zenit-3 SL </v>
      </c>
      <c r="K2329" s="1" t="str">
        <f t="shared" si="257"/>
        <v>DirecTV 1R</v>
      </c>
      <c r="L2329" s="1" t="s">
        <v>346</v>
      </c>
      <c r="M2329" s="1"/>
      <c r="N2329" s="1">
        <f t="shared" si="258"/>
        <v>0</v>
      </c>
      <c r="O2329" s="1" t="s">
        <v>9</v>
      </c>
    </row>
    <row r="2330" spans="1:15" x14ac:dyDescent="0.3">
      <c r="A2330" s="1" t="s">
        <v>3868</v>
      </c>
      <c r="B2330" s="1" t="s">
        <v>3478</v>
      </c>
      <c r="C2330" s="1" t="str">
        <f t="shared" si="252"/>
        <v>USA</v>
      </c>
      <c r="D2330" s="1" t="s">
        <v>4814</v>
      </c>
      <c r="E2330" s="7" t="str">
        <f>TEXT(DATE(MID(D2330, 13, 4), CHOOSE(MATCH( MID(D2330, 5, 3), {"Jan","Feb","Mar","Apr","May","Jun","Jul","Aug","Sep","Oct","Nov","Dec"}, 0), 1, 2, 3, 4, 5, 6, 7, 8, 9, 10, 11, 12), MID(D2330, 9, 2)), "yyyy-mm-dd")</f>
        <v>1999-10-07</v>
      </c>
      <c r="F2330" s="1" t="str">
        <f t="shared" si="253"/>
        <v>12:51:00</v>
      </c>
      <c r="G2330" s="9" t="str">
        <f t="shared" si="254"/>
        <v>October</v>
      </c>
      <c r="H2330" s="5" t="str">
        <f t="shared" si="255"/>
        <v>1999</v>
      </c>
      <c r="I2330" s="1" t="s">
        <v>4815</v>
      </c>
      <c r="J2330" s="1" t="str">
        <f t="shared" si="256"/>
        <v xml:space="preserve">Delta II 7925 </v>
      </c>
      <c r="K2330" s="1" t="str">
        <f t="shared" si="257"/>
        <v>USA-145 (GPS IIR-3)</v>
      </c>
      <c r="L2330" s="1" t="s">
        <v>346</v>
      </c>
      <c r="M2330" s="1"/>
      <c r="N2330" s="1">
        <f t="shared" si="258"/>
        <v>0</v>
      </c>
      <c r="O2330" s="1" t="s">
        <v>9</v>
      </c>
    </row>
    <row r="2331" spans="1:15" x14ac:dyDescent="0.3">
      <c r="A2331" s="1" t="s">
        <v>4</v>
      </c>
      <c r="B2331" s="1" t="s">
        <v>5</v>
      </c>
      <c r="C2331" s="1" t="str">
        <f t="shared" si="252"/>
        <v>Russia</v>
      </c>
      <c r="D2331" s="1" t="s">
        <v>4816</v>
      </c>
      <c r="E2331" s="7" t="str">
        <f>TEXT(DATE(MID(D2331, 13, 4), CHOOSE(MATCH( MID(D2331, 5, 3), {"Jan","Feb","Mar","Apr","May","Jun","Jul","Aug","Sep","Oct","Nov","Dec"}, 0), 1, 2, 3, 4, 5, 6, 7, 8, 9, 10, 11, 12), MID(D2331, 9, 2)), "yyyy-mm-dd")</f>
        <v>1999-09-28</v>
      </c>
      <c r="F2331" s="1" t="str">
        <f t="shared" si="253"/>
        <v>11:00:00</v>
      </c>
      <c r="G2331" s="9" t="str">
        <f t="shared" si="254"/>
        <v>September</v>
      </c>
      <c r="H2331" s="5" t="str">
        <f t="shared" si="255"/>
        <v>1999</v>
      </c>
      <c r="I2331" s="1" t="s">
        <v>4817</v>
      </c>
      <c r="J2331" s="1" t="str">
        <f t="shared" si="256"/>
        <v xml:space="preserve">Soyuz U </v>
      </c>
      <c r="K2331" s="1" t="str">
        <f t="shared" si="257"/>
        <v>Resurs-F1M</v>
      </c>
      <c r="L2331" s="1" t="s">
        <v>346</v>
      </c>
      <c r="M2331" s="1">
        <v>20</v>
      </c>
      <c r="N2331" s="1">
        <f t="shared" si="258"/>
        <v>1660</v>
      </c>
      <c r="O2331" s="1" t="s">
        <v>9</v>
      </c>
    </row>
    <row r="2332" spans="1:15" x14ac:dyDescent="0.3">
      <c r="A2332" s="1" t="s">
        <v>1623</v>
      </c>
      <c r="B2332" s="1" t="s">
        <v>4200</v>
      </c>
      <c r="C2332" s="1" t="str">
        <f t="shared" si="252"/>
        <v>Kazakhstan</v>
      </c>
      <c r="D2332" s="1" t="s">
        <v>4818</v>
      </c>
      <c r="E2332" s="7" t="str">
        <f>TEXT(DATE(MID(D2332, 13, 4), CHOOSE(MATCH( MID(D2332, 5, 3), {"Jan","Feb","Mar","Apr","May","Jun","Jul","Aug","Sep","Oct","Nov","Dec"}, 0), 1, 2, 3, 4, 5, 6, 7, 8, 9, 10, 11, 12), MID(D2332, 9, 2)), "yyyy-mm-dd")</f>
        <v>1999-09-26</v>
      </c>
      <c r="F2332" s="1" t="str">
        <f t="shared" si="253"/>
        <v>22:30:00</v>
      </c>
      <c r="G2332" s="9" t="str">
        <f t="shared" si="254"/>
        <v>September</v>
      </c>
      <c r="H2332" s="5" t="str">
        <f t="shared" si="255"/>
        <v>1999</v>
      </c>
      <c r="I2332" s="1" t="s">
        <v>4819</v>
      </c>
      <c r="J2332" s="1" t="str">
        <f t="shared" si="256"/>
        <v xml:space="preserve">Proton-K/Block DM-3 </v>
      </c>
      <c r="K2332" s="1" t="str">
        <f t="shared" si="257"/>
        <v>LMI-1</v>
      </c>
      <c r="L2332" s="1" t="s">
        <v>346</v>
      </c>
      <c r="M2332" s="1"/>
      <c r="N2332" s="1">
        <f t="shared" si="258"/>
        <v>0</v>
      </c>
      <c r="O2332" s="1" t="s">
        <v>9</v>
      </c>
    </row>
    <row r="2333" spans="1:15" x14ac:dyDescent="0.3">
      <c r="A2333" s="1" t="s">
        <v>233</v>
      </c>
      <c r="B2333" s="1" t="s">
        <v>4338</v>
      </c>
      <c r="C2333" s="1" t="str">
        <f t="shared" si="252"/>
        <v>France</v>
      </c>
      <c r="D2333" s="1" t="s">
        <v>4820</v>
      </c>
      <c r="E2333" s="7" t="str">
        <f>TEXT(DATE(MID(D2333, 13, 4), CHOOSE(MATCH( MID(D2333, 5, 3), {"Jan","Feb","Mar","Apr","May","Jun","Jul","Aug","Sep","Oct","Nov","Dec"}, 0), 1, 2, 3, 4, 5, 6, 7, 8, 9, 10, 11, 12), MID(D2333, 9, 2)), "yyyy-mm-dd")</f>
        <v>1999-09-25</v>
      </c>
      <c r="F2333" s="1" t="str">
        <f t="shared" si="253"/>
        <v>06:29:00</v>
      </c>
      <c r="G2333" s="9" t="str">
        <f t="shared" si="254"/>
        <v>September</v>
      </c>
      <c r="H2333" s="5" t="str">
        <f t="shared" si="255"/>
        <v>1999</v>
      </c>
      <c r="I2333" s="1" t="s">
        <v>4821</v>
      </c>
      <c r="J2333" s="1" t="str">
        <f t="shared" si="256"/>
        <v xml:space="preserve">Ariane 44LP </v>
      </c>
      <c r="K2333" s="1" t="str">
        <f t="shared" si="257"/>
        <v>Telstar 7</v>
      </c>
      <c r="L2333" s="1" t="s">
        <v>346</v>
      </c>
      <c r="M2333" s="1"/>
      <c r="N2333" s="1">
        <f t="shared" si="258"/>
        <v>0</v>
      </c>
      <c r="O2333" s="1" t="s">
        <v>9</v>
      </c>
    </row>
    <row r="2334" spans="1:15" x14ac:dyDescent="0.3">
      <c r="A2334" s="1" t="s">
        <v>4005</v>
      </c>
      <c r="B2334" s="1" t="s">
        <v>745</v>
      </c>
      <c r="C2334" s="1" t="str">
        <f t="shared" si="252"/>
        <v>USA</v>
      </c>
      <c r="D2334" s="1" t="s">
        <v>4822</v>
      </c>
      <c r="E2334" s="7" t="str">
        <f>TEXT(DATE(MID(D2334, 13, 4), CHOOSE(MATCH( MID(D2334, 5, 3), {"Jan","Feb","Mar","Apr","May","Jun","Jul","Aug","Sep","Oct","Nov","Dec"}, 0), 1, 2, 3, 4, 5, 6, 7, 8, 9, 10, 11, 12), MID(D2334, 9, 2)), "yyyy-mm-dd")</f>
        <v>1999-09-24</v>
      </c>
      <c r="F2334" s="1" t="str">
        <f t="shared" si="253"/>
        <v>18:21:00</v>
      </c>
      <c r="G2334" s="9" t="str">
        <f t="shared" si="254"/>
        <v>September</v>
      </c>
      <c r="H2334" s="5" t="str">
        <f t="shared" si="255"/>
        <v>1999</v>
      </c>
      <c r="I2334" s="1" t="s">
        <v>4823</v>
      </c>
      <c r="J2334" s="1" t="str">
        <f t="shared" si="256"/>
        <v xml:space="preserve">Athena II </v>
      </c>
      <c r="K2334" s="1" t="str">
        <f t="shared" si="257"/>
        <v>Ikonos 1</v>
      </c>
      <c r="L2334" s="1" t="s">
        <v>346</v>
      </c>
      <c r="M2334" s="1"/>
      <c r="N2334" s="1">
        <f t="shared" si="258"/>
        <v>0</v>
      </c>
      <c r="O2334" s="1" t="s">
        <v>9</v>
      </c>
    </row>
    <row r="2335" spans="1:15" x14ac:dyDescent="0.3">
      <c r="A2335" s="1" t="s">
        <v>1623</v>
      </c>
      <c r="B2335" s="1" t="s">
        <v>4149</v>
      </c>
      <c r="C2335" s="1" t="str">
        <f t="shared" si="252"/>
        <v>USA</v>
      </c>
      <c r="D2335" s="1" t="s">
        <v>4824</v>
      </c>
      <c r="E2335" s="7" t="str">
        <f>TEXT(DATE(MID(D2335, 13, 4), CHOOSE(MATCH( MID(D2335, 5, 3), {"Jan","Feb","Mar","Apr","May","Jun","Jul","Aug","Sep","Oct","Nov","Dec"}, 0), 1, 2, 3, 4, 5, 6, 7, 8, 9, 10, 11, 12), MID(D2335, 9, 2)), "yyyy-mm-dd")</f>
        <v>1999-09-23</v>
      </c>
      <c r="F2335" s="1" t="str">
        <f t="shared" si="253"/>
        <v>06:02:00</v>
      </c>
      <c r="G2335" s="9" t="str">
        <f t="shared" si="254"/>
        <v>September</v>
      </c>
      <c r="H2335" s="5" t="str">
        <f t="shared" si="255"/>
        <v>1999</v>
      </c>
      <c r="I2335" s="1" t="s">
        <v>4825</v>
      </c>
      <c r="J2335" s="1" t="str">
        <f t="shared" si="256"/>
        <v xml:space="preserve">Atlas IIAS </v>
      </c>
      <c r="K2335" s="1" t="str">
        <f t="shared" si="257"/>
        <v>Echostar 5</v>
      </c>
      <c r="L2335" s="1" t="s">
        <v>346</v>
      </c>
      <c r="M2335" s="1"/>
      <c r="N2335" s="1">
        <f t="shared" si="258"/>
        <v>0</v>
      </c>
      <c r="O2335" s="1" t="s">
        <v>9</v>
      </c>
    </row>
    <row r="2336" spans="1:15" x14ac:dyDescent="0.3">
      <c r="A2336" s="1" t="s">
        <v>1014</v>
      </c>
      <c r="B2336" s="1" t="s">
        <v>1630</v>
      </c>
      <c r="C2336" s="1" t="str">
        <f t="shared" si="252"/>
        <v>Kazakhstan</v>
      </c>
      <c r="D2336" s="1" t="s">
        <v>4826</v>
      </c>
      <c r="E2336" s="7" t="str">
        <f>TEXT(DATE(MID(D2336, 13, 4), CHOOSE(MATCH( MID(D2336, 5, 3), {"Jan","Feb","Mar","Apr","May","Jun","Jul","Aug","Sep","Oct","Nov","Dec"}, 0), 1, 2, 3, 4, 5, 6, 7, 8, 9, 10, 11, 12), MID(D2336, 9, 2)), "yyyy-mm-dd")</f>
        <v>1999-09-22</v>
      </c>
      <c r="F2336" s="1" t="str">
        <f t="shared" si="253"/>
        <v>14:33:00</v>
      </c>
      <c r="G2336" s="9" t="str">
        <f t="shared" si="254"/>
        <v>September</v>
      </c>
      <c r="H2336" s="5" t="str">
        <f t="shared" si="255"/>
        <v>1999</v>
      </c>
      <c r="I2336" s="1" t="s">
        <v>4827</v>
      </c>
      <c r="J2336" s="1" t="str">
        <f t="shared" si="256"/>
        <v xml:space="preserve">Soyuz U/Ikar </v>
      </c>
      <c r="K2336" s="1" t="str">
        <f t="shared" si="257"/>
        <v>Globalstar FM33, 50, 55 &amp; 58</v>
      </c>
      <c r="L2336" s="1" t="s">
        <v>346</v>
      </c>
      <c r="M2336" s="1">
        <v>28</v>
      </c>
      <c r="N2336" s="1">
        <f t="shared" si="258"/>
        <v>2324</v>
      </c>
      <c r="O2336" s="1" t="s">
        <v>9</v>
      </c>
    </row>
    <row r="2337" spans="1:15" x14ac:dyDescent="0.3">
      <c r="A2337" s="1" t="s">
        <v>4</v>
      </c>
      <c r="B2337" s="1" t="s">
        <v>5</v>
      </c>
      <c r="C2337" s="1" t="str">
        <f t="shared" si="252"/>
        <v>Russia</v>
      </c>
      <c r="D2337" s="1" t="s">
        <v>4828</v>
      </c>
      <c r="E2337" s="7" t="str">
        <f>TEXT(DATE(MID(D2337, 13, 4), CHOOSE(MATCH( MID(D2337, 5, 3), {"Jan","Feb","Mar","Apr","May","Jun","Jul","Aug","Sep","Oct","Nov","Dec"}, 0), 1, 2, 3, 4, 5, 6, 7, 8, 9, 10, 11, 12), MID(D2337, 9, 2)), "yyyy-mm-dd")</f>
        <v>1999-09-09</v>
      </c>
      <c r="F2337" s="1" t="str">
        <f t="shared" si="253"/>
        <v>17:59:00</v>
      </c>
      <c r="G2337" s="9" t="str">
        <f t="shared" si="254"/>
        <v>September</v>
      </c>
      <c r="H2337" s="5" t="str">
        <f t="shared" si="255"/>
        <v>1999</v>
      </c>
      <c r="I2337" s="1" t="s">
        <v>4829</v>
      </c>
      <c r="J2337" s="1" t="str">
        <f t="shared" si="256"/>
        <v xml:space="preserve">Soyuz U </v>
      </c>
      <c r="K2337" s="1" t="str">
        <f t="shared" si="257"/>
        <v>Foton 12</v>
      </c>
      <c r="L2337" s="1" t="s">
        <v>346</v>
      </c>
      <c r="M2337" s="1">
        <v>20</v>
      </c>
      <c r="N2337" s="1">
        <f t="shared" si="258"/>
        <v>1660</v>
      </c>
      <c r="O2337" s="1" t="s">
        <v>9</v>
      </c>
    </row>
    <row r="2338" spans="1:15" x14ac:dyDescent="0.3">
      <c r="A2338" s="1" t="s">
        <v>129</v>
      </c>
      <c r="B2338" s="1" t="s">
        <v>4200</v>
      </c>
      <c r="C2338" s="1" t="str">
        <f t="shared" si="252"/>
        <v>Kazakhstan</v>
      </c>
      <c r="D2338" s="1" t="s">
        <v>4830</v>
      </c>
      <c r="E2338" s="7" t="str">
        <f>TEXT(DATE(MID(D2338, 13, 4), CHOOSE(MATCH( MID(D2338, 5, 3), {"Jan","Feb","Mar","Apr","May","Jun","Jul","Aug","Sep","Oct","Nov","Dec"}, 0), 1, 2, 3, 4, 5, 6, 7, 8, 9, 10, 11, 12), MID(D2338, 9, 2)), "yyyy-mm-dd")</f>
        <v>1999-09-06</v>
      </c>
      <c r="F2338" s="1" t="str">
        <f t="shared" si="253"/>
        <v>16:35:00</v>
      </c>
      <c r="G2338" s="9" t="str">
        <f t="shared" si="254"/>
        <v>September</v>
      </c>
      <c r="H2338" s="5" t="str">
        <f t="shared" si="255"/>
        <v>1999</v>
      </c>
      <c r="I2338" s="1" t="s">
        <v>4831</v>
      </c>
      <c r="J2338" s="1" t="str">
        <f t="shared" si="256"/>
        <v xml:space="preserve">Proton-K/Block DM-2M </v>
      </c>
      <c r="K2338" s="1" t="str">
        <f t="shared" si="257"/>
        <v>Yamal 101 &amp; 102</v>
      </c>
      <c r="L2338" s="1" t="s">
        <v>346</v>
      </c>
      <c r="M2338" s="1"/>
      <c r="N2338" s="1">
        <f t="shared" si="258"/>
        <v>0</v>
      </c>
      <c r="O2338" s="1" t="s">
        <v>9</v>
      </c>
    </row>
    <row r="2339" spans="1:15" x14ac:dyDescent="0.3">
      <c r="A2339" s="1" t="s">
        <v>233</v>
      </c>
      <c r="B2339" s="1" t="s">
        <v>4338</v>
      </c>
      <c r="C2339" s="1" t="str">
        <f t="shared" si="252"/>
        <v>France</v>
      </c>
      <c r="D2339" s="1" t="s">
        <v>4832</v>
      </c>
      <c r="E2339" s="7" t="str">
        <f>TEXT(DATE(MID(D2339, 13, 4), CHOOSE(MATCH( MID(D2339, 5, 3), {"Jan","Feb","Mar","Apr","May","Jun","Jul","Aug","Sep","Oct","Nov","Dec"}, 0), 1, 2, 3, 4, 5, 6, 7, 8, 9, 10, 11, 12), MID(D2339, 9, 2)), "yyyy-mm-dd")</f>
        <v>1999-09-04</v>
      </c>
      <c r="F2339" s="1" t="str">
        <f t="shared" si="253"/>
        <v>22:34:00</v>
      </c>
      <c r="G2339" s="9" t="str">
        <f t="shared" si="254"/>
        <v>September</v>
      </c>
      <c r="H2339" s="5" t="str">
        <f t="shared" si="255"/>
        <v>1999</v>
      </c>
      <c r="I2339" s="1" t="s">
        <v>4833</v>
      </c>
      <c r="J2339" s="1" t="str">
        <f t="shared" si="256"/>
        <v xml:space="preserve">Ariane 42P </v>
      </c>
      <c r="K2339" s="1" t="str">
        <f t="shared" si="257"/>
        <v>Koreasat 3</v>
      </c>
      <c r="L2339" s="1" t="s">
        <v>346</v>
      </c>
      <c r="M2339" s="1"/>
      <c r="N2339" s="1">
        <f t="shared" si="258"/>
        <v>0</v>
      </c>
      <c r="O2339" s="1" t="s">
        <v>9</v>
      </c>
    </row>
    <row r="2340" spans="1:15" x14ac:dyDescent="0.3">
      <c r="A2340" s="1" t="s">
        <v>4</v>
      </c>
      <c r="B2340" s="1" t="s">
        <v>3373</v>
      </c>
      <c r="C2340" s="1" t="str">
        <f t="shared" si="252"/>
        <v>Russia</v>
      </c>
      <c r="D2340" s="1" t="s">
        <v>4834</v>
      </c>
      <c r="E2340" s="7" t="str">
        <f>TEXT(DATE(MID(D2340, 13, 4), CHOOSE(MATCH( MID(D2340, 5, 3), {"Jan","Feb","Mar","Apr","May","Jun","Jul","Aug","Sep","Oct","Nov","Dec"}, 0), 1, 2, 3, 4, 5, 6, 7, 8, 9, 10, 11, 12), MID(D2340, 9, 2)), "yyyy-mm-dd")</f>
        <v>1999-08-26</v>
      </c>
      <c r="F2340" s="1" t="str">
        <f t="shared" si="253"/>
        <v>12:02:00</v>
      </c>
      <c r="G2340" s="9" t="str">
        <f t="shared" si="254"/>
        <v>August</v>
      </c>
      <c r="H2340" s="5" t="str">
        <f t="shared" si="255"/>
        <v>1999</v>
      </c>
      <c r="I2340" s="1" t="s">
        <v>4835</v>
      </c>
      <c r="J2340" s="1" t="str">
        <f t="shared" si="256"/>
        <v xml:space="preserve">Cosmos-3M </v>
      </c>
      <c r="K2340" s="1" t="str">
        <f t="shared" si="257"/>
        <v>Cosmos 2366</v>
      </c>
      <c r="L2340" s="1" t="s">
        <v>346</v>
      </c>
      <c r="M2340" s="1"/>
      <c r="N2340" s="1">
        <f t="shared" si="258"/>
        <v>0</v>
      </c>
      <c r="O2340" s="1" t="s">
        <v>9</v>
      </c>
    </row>
    <row r="2341" spans="1:15" x14ac:dyDescent="0.3">
      <c r="A2341" s="1" t="s">
        <v>4</v>
      </c>
      <c r="B2341" s="1" t="s">
        <v>212</v>
      </c>
      <c r="C2341" s="1" t="str">
        <f t="shared" si="252"/>
        <v>Russia</v>
      </c>
      <c r="D2341" s="1" t="s">
        <v>4836</v>
      </c>
      <c r="E2341" s="7" t="str">
        <f>TEXT(DATE(MID(D2341, 13, 4), CHOOSE(MATCH( MID(D2341, 5, 3), {"Jan","Feb","Mar","Apr","May","Jun","Jul","Aug","Sep","Oct","Nov","Dec"}, 0), 1, 2, 3, 4, 5, 6, 7, 8, 9, 10, 11, 12), MID(D2341, 9, 2)), "yyyy-mm-dd")</f>
        <v>1999-08-18</v>
      </c>
      <c r="F2341" s="1" t="str">
        <f t="shared" si="253"/>
        <v>18:00:00</v>
      </c>
      <c r="G2341" s="9" t="str">
        <f t="shared" si="254"/>
        <v>August</v>
      </c>
      <c r="H2341" s="5" t="str">
        <f t="shared" si="255"/>
        <v>1999</v>
      </c>
      <c r="I2341" s="1" t="s">
        <v>4837</v>
      </c>
      <c r="J2341" s="1" t="str">
        <f t="shared" si="256"/>
        <v xml:space="preserve">Soyuz U </v>
      </c>
      <c r="K2341" s="1" t="str">
        <f t="shared" si="257"/>
        <v>Cosmos 2365</v>
      </c>
      <c r="L2341" s="1" t="s">
        <v>346</v>
      </c>
      <c r="M2341" s="1">
        <v>20</v>
      </c>
      <c r="N2341" s="1">
        <f t="shared" si="258"/>
        <v>1660</v>
      </c>
      <c r="O2341" s="1" t="s">
        <v>9</v>
      </c>
    </row>
    <row r="2342" spans="1:15" x14ac:dyDescent="0.3">
      <c r="A2342" s="1" t="s">
        <v>3868</v>
      </c>
      <c r="B2342" s="1" t="s">
        <v>3160</v>
      </c>
      <c r="C2342" s="1" t="str">
        <f t="shared" si="252"/>
        <v>USA</v>
      </c>
      <c r="D2342" s="1" t="s">
        <v>4838</v>
      </c>
      <c r="E2342" s="7" t="str">
        <f>TEXT(DATE(MID(D2342, 13, 4), CHOOSE(MATCH( MID(D2342, 5, 3), {"Jan","Feb","Mar","Apr","May","Jun","Jul","Aug","Sep","Oct","Nov","Dec"}, 0), 1, 2, 3, 4, 5, 6, 7, 8, 9, 10, 11, 12), MID(D2342, 9, 2)), "yyyy-mm-dd")</f>
        <v>1999-08-17</v>
      </c>
      <c r="F2342" s="1" t="str">
        <f t="shared" si="253"/>
        <v>04:37:00</v>
      </c>
      <c r="G2342" s="9" t="str">
        <f t="shared" si="254"/>
        <v>August</v>
      </c>
      <c r="H2342" s="5" t="str">
        <f t="shared" si="255"/>
        <v>1999</v>
      </c>
      <c r="I2342" s="1" t="s">
        <v>4839</v>
      </c>
      <c r="J2342" s="1" t="str">
        <f t="shared" si="256"/>
        <v xml:space="preserve">Delta II 7420-10C </v>
      </c>
      <c r="K2342" s="1" t="str">
        <f t="shared" si="257"/>
        <v>Globalstar 6</v>
      </c>
      <c r="L2342" s="1" t="s">
        <v>346</v>
      </c>
      <c r="M2342" s="1"/>
      <c r="N2342" s="1">
        <f t="shared" si="258"/>
        <v>0</v>
      </c>
      <c r="O2342" s="1" t="s">
        <v>9</v>
      </c>
    </row>
    <row r="2343" spans="1:15" x14ac:dyDescent="0.3">
      <c r="A2343" s="1" t="s">
        <v>233</v>
      </c>
      <c r="B2343" s="1" t="s">
        <v>4338</v>
      </c>
      <c r="C2343" s="1" t="str">
        <f t="shared" si="252"/>
        <v>France</v>
      </c>
      <c r="D2343" s="1" t="s">
        <v>4840</v>
      </c>
      <c r="E2343" s="7" t="str">
        <f>TEXT(DATE(MID(D2343, 13, 4), CHOOSE(MATCH( MID(D2343, 5, 3), {"Jan","Feb","Mar","Apr","May","Jun","Jul","Aug","Sep","Oct","Nov","Dec"}, 0), 1, 2, 3, 4, 5, 6, 7, 8, 9, 10, 11, 12), MID(D2343, 9, 2)), "yyyy-mm-dd")</f>
        <v>1999-08-12</v>
      </c>
      <c r="F2343" s="1" t="str">
        <f t="shared" si="253"/>
        <v>22:52:00</v>
      </c>
      <c r="G2343" s="9" t="str">
        <f t="shared" si="254"/>
        <v>August</v>
      </c>
      <c r="H2343" s="5" t="str">
        <f t="shared" si="255"/>
        <v>1999</v>
      </c>
      <c r="I2343" s="1" t="s">
        <v>4841</v>
      </c>
      <c r="J2343" s="1" t="str">
        <f t="shared" si="256"/>
        <v xml:space="preserve">Ariane 42P </v>
      </c>
      <c r="K2343" s="1" t="str">
        <f t="shared" si="257"/>
        <v>Telkom 1</v>
      </c>
      <c r="L2343" s="1" t="s">
        <v>346</v>
      </c>
      <c r="M2343" s="1"/>
      <c r="N2343" s="1">
        <f t="shared" si="258"/>
        <v>0</v>
      </c>
      <c r="O2343" s="1" t="s">
        <v>9</v>
      </c>
    </row>
    <row r="2344" spans="1:15" x14ac:dyDescent="0.3">
      <c r="A2344" s="1" t="s">
        <v>3868</v>
      </c>
      <c r="B2344" s="1" t="s">
        <v>3478</v>
      </c>
      <c r="C2344" s="1" t="str">
        <f t="shared" si="252"/>
        <v>USA</v>
      </c>
      <c r="D2344" s="1" t="s">
        <v>4842</v>
      </c>
      <c r="E2344" s="7" t="str">
        <f>TEXT(DATE(MID(D2344, 13, 4), CHOOSE(MATCH( MID(D2344, 5, 3), {"Jan","Feb","Mar","Apr","May","Jun","Jul","Aug","Sep","Oct","Nov","Dec"}, 0), 1, 2, 3, 4, 5, 6, 7, 8, 9, 10, 11, 12), MID(D2344, 9, 2)), "yyyy-mm-dd")</f>
        <v>1999-07-25</v>
      </c>
      <c r="F2344" s="1" t="str">
        <f t="shared" si="253"/>
        <v>07:46:00</v>
      </c>
      <c r="G2344" s="9" t="str">
        <f t="shared" si="254"/>
        <v>July</v>
      </c>
      <c r="H2344" s="5" t="str">
        <f t="shared" si="255"/>
        <v>1999</v>
      </c>
      <c r="I2344" s="1" t="s">
        <v>4843</v>
      </c>
      <c r="J2344" s="1" t="str">
        <f t="shared" si="256"/>
        <v xml:space="preserve">Delta II 7420-10C </v>
      </c>
      <c r="K2344" s="1" t="str">
        <f t="shared" si="257"/>
        <v>Globalstar 5</v>
      </c>
      <c r="L2344" s="1" t="s">
        <v>346</v>
      </c>
      <c r="M2344" s="1"/>
      <c r="N2344" s="1">
        <f t="shared" si="258"/>
        <v>0</v>
      </c>
      <c r="O2344" s="1" t="s">
        <v>9</v>
      </c>
    </row>
    <row r="2345" spans="1:15" x14ac:dyDescent="0.3">
      <c r="A2345" s="1" t="s">
        <v>657</v>
      </c>
      <c r="B2345" s="1" t="s">
        <v>658</v>
      </c>
      <c r="C2345" s="1" t="str">
        <f t="shared" si="252"/>
        <v>USA</v>
      </c>
      <c r="D2345" s="1" t="s">
        <v>4844</v>
      </c>
      <c r="E2345" s="7" t="str">
        <f>TEXT(DATE(MID(D2345, 13, 4), CHOOSE(MATCH( MID(D2345, 5, 3), {"Jan","Feb","Mar","Apr","May","Jun","Jul","Aug","Sep","Oct","Nov","Dec"}, 0), 1, 2, 3, 4, 5, 6, 7, 8, 9, 10, 11, 12), MID(D2345, 9, 2)), "yyyy-mm-dd")</f>
        <v>1999-07-23</v>
      </c>
      <c r="F2345" s="1" t="str">
        <f t="shared" si="253"/>
        <v>04:31:00</v>
      </c>
      <c r="G2345" s="9" t="str">
        <f t="shared" si="254"/>
        <v>July</v>
      </c>
      <c r="H2345" s="5" t="str">
        <f t="shared" si="255"/>
        <v>1999</v>
      </c>
      <c r="I2345" s="1" t="s">
        <v>4845</v>
      </c>
      <c r="J2345" s="1" t="str">
        <f t="shared" si="256"/>
        <v xml:space="preserve">Space Shuttle Columbia </v>
      </c>
      <c r="K2345" s="1" t="str">
        <f t="shared" si="257"/>
        <v>STS-93</v>
      </c>
      <c r="L2345" s="1" t="s">
        <v>346</v>
      </c>
      <c r="M2345" s="1">
        <v>450</v>
      </c>
      <c r="N2345" s="1">
        <f t="shared" si="258"/>
        <v>37350</v>
      </c>
      <c r="O2345" s="1" t="s">
        <v>9</v>
      </c>
    </row>
    <row r="2346" spans="1:15" x14ac:dyDescent="0.3">
      <c r="A2346" s="1" t="s">
        <v>4</v>
      </c>
      <c r="B2346" s="1" t="s">
        <v>2022</v>
      </c>
      <c r="C2346" s="1" t="str">
        <f t="shared" si="252"/>
        <v>Kazakhstan</v>
      </c>
      <c r="D2346" s="1" t="s">
        <v>4846</v>
      </c>
      <c r="E2346" s="7" t="str">
        <f>TEXT(DATE(MID(D2346, 13, 4), CHOOSE(MATCH( MID(D2346, 5, 3), {"Jan","Feb","Mar","Apr","May","Jun","Jul","Aug","Sep","Oct","Nov","Dec"}, 0), 1, 2, 3, 4, 5, 6, 7, 8, 9, 10, 11, 12), MID(D2346, 9, 2)), "yyyy-mm-dd")</f>
        <v>1999-07-17</v>
      </c>
      <c r="F2346" s="1" t="str">
        <f t="shared" si="253"/>
        <v>05:37:00</v>
      </c>
      <c r="G2346" s="9" t="str">
        <f t="shared" si="254"/>
        <v>July</v>
      </c>
      <c r="H2346" s="5" t="str">
        <f t="shared" si="255"/>
        <v>1999</v>
      </c>
      <c r="I2346" s="1" t="s">
        <v>4847</v>
      </c>
      <c r="J2346" s="1" t="str">
        <f t="shared" si="256"/>
        <v xml:space="preserve">Zenit-2 </v>
      </c>
      <c r="K2346" s="1" t="str">
        <f t="shared" si="257"/>
        <v>Okean-O nÂ°1</v>
      </c>
      <c r="L2346" s="1" t="s">
        <v>346</v>
      </c>
      <c r="M2346" s="1"/>
      <c r="N2346" s="1">
        <f t="shared" si="258"/>
        <v>0</v>
      </c>
      <c r="O2346" s="1" t="s">
        <v>9</v>
      </c>
    </row>
    <row r="2347" spans="1:15" x14ac:dyDescent="0.3">
      <c r="A2347" s="1" t="s">
        <v>129</v>
      </c>
      <c r="B2347" s="1" t="s">
        <v>1630</v>
      </c>
      <c r="C2347" s="1" t="str">
        <f t="shared" si="252"/>
        <v>Kazakhstan</v>
      </c>
      <c r="D2347" s="1" t="s">
        <v>4848</v>
      </c>
      <c r="E2347" s="7" t="str">
        <f>TEXT(DATE(MID(D2347, 13, 4), CHOOSE(MATCH( MID(D2347, 5, 3), {"Jan","Feb","Mar","Apr","May","Jun","Jul","Aug","Sep","Oct","Nov","Dec"}, 0), 1, 2, 3, 4, 5, 6, 7, 8, 9, 10, 11, 12), MID(D2347, 9, 2)), "yyyy-mm-dd")</f>
        <v>1999-07-16</v>
      </c>
      <c r="F2347" s="1" t="str">
        <f t="shared" si="253"/>
        <v>16:37:00</v>
      </c>
      <c r="G2347" s="9" t="str">
        <f t="shared" si="254"/>
        <v>July</v>
      </c>
      <c r="H2347" s="5" t="str">
        <f t="shared" si="255"/>
        <v>1999</v>
      </c>
      <c r="I2347" s="1" t="s">
        <v>4849</v>
      </c>
      <c r="J2347" s="1" t="str">
        <f t="shared" si="256"/>
        <v xml:space="preserve">Soyuz U </v>
      </c>
      <c r="K2347" s="1" t="str">
        <f t="shared" si="257"/>
        <v>Progress M-42</v>
      </c>
      <c r="L2347" s="1" t="s">
        <v>346</v>
      </c>
      <c r="M2347" s="1">
        <v>20</v>
      </c>
      <c r="N2347" s="1">
        <f t="shared" si="258"/>
        <v>1660</v>
      </c>
      <c r="O2347" s="1" t="s">
        <v>9</v>
      </c>
    </row>
    <row r="2348" spans="1:15" x14ac:dyDescent="0.3">
      <c r="A2348" s="1" t="s">
        <v>3868</v>
      </c>
      <c r="B2348" s="1" t="s">
        <v>3160</v>
      </c>
      <c r="C2348" s="1" t="str">
        <f t="shared" si="252"/>
        <v>USA</v>
      </c>
      <c r="D2348" s="1" t="s">
        <v>4850</v>
      </c>
      <c r="E2348" s="7" t="str">
        <f>TEXT(DATE(MID(D2348, 13, 4), CHOOSE(MATCH( MID(D2348, 5, 3), {"Jan","Feb","Mar","Apr","May","Jun","Jul","Aug","Sep","Oct","Nov","Dec"}, 0), 1, 2, 3, 4, 5, 6, 7, 8, 9, 10, 11, 12), MID(D2348, 9, 2)), "yyyy-mm-dd")</f>
        <v>1999-07-10</v>
      </c>
      <c r="F2348" s="1" t="str">
        <f t="shared" si="253"/>
        <v>08:45:00</v>
      </c>
      <c r="G2348" s="9" t="str">
        <f t="shared" si="254"/>
        <v>July</v>
      </c>
      <c r="H2348" s="5" t="str">
        <f t="shared" si="255"/>
        <v>1999</v>
      </c>
      <c r="I2348" s="1" t="s">
        <v>4851</v>
      </c>
      <c r="J2348" s="1" t="str">
        <f t="shared" si="256"/>
        <v xml:space="preserve">Delta II 7420-10C </v>
      </c>
      <c r="K2348" s="1" t="str">
        <f t="shared" si="257"/>
        <v>Globalstar 4</v>
      </c>
      <c r="L2348" s="1" t="s">
        <v>346</v>
      </c>
      <c r="M2348" s="1"/>
      <c r="N2348" s="1">
        <f t="shared" si="258"/>
        <v>0</v>
      </c>
      <c r="O2348" s="1" t="s">
        <v>9</v>
      </c>
    </row>
    <row r="2349" spans="1:15" x14ac:dyDescent="0.3">
      <c r="A2349" s="1" t="s">
        <v>4</v>
      </c>
      <c r="B2349" s="1" t="s">
        <v>212</v>
      </c>
      <c r="C2349" s="1" t="str">
        <f t="shared" si="252"/>
        <v>Russia</v>
      </c>
      <c r="D2349" s="1" t="s">
        <v>4852</v>
      </c>
      <c r="E2349" s="7" t="str">
        <f>TEXT(DATE(MID(D2349, 13, 4), CHOOSE(MATCH( MID(D2349, 5, 3), {"Jan","Feb","Mar","Apr","May","Jun","Jul","Aug","Sep","Oct","Nov","Dec"}, 0), 1, 2, 3, 4, 5, 6, 7, 8, 9, 10, 11, 12), MID(D2349, 9, 2)), "yyyy-mm-dd")</f>
        <v>1999-07-08</v>
      </c>
      <c r="F2349" s="1" t="str">
        <f t="shared" si="253"/>
        <v>08:45:00</v>
      </c>
      <c r="G2349" s="9" t="str">
        <f t="shared" si="254"/>
        <v>July</v>
      </c>
      <c r="H2349" s="5" t="str">
        <f t="shared" si="255"/>
        <v>1999</v>
      </c>
      <c r="I2349" s="1" t="s">
        <v>4853</v>
      </c>
      <c r="J2349" s="1" t="str">
        <f t="shared" si="256"/>
        <v xml:space="preserve">Molniya-M /Block ML </v>
      </c>
      <c r="K2349" s="1" t="str">
        <f t="shared" si="257"/>
        <v>Molniya-3 nÂ°169</v>
      </c>
      <c r="L2349" s="1" t="s">
        <v>346</v>
      </c>
      <c r="M2349" s="1"/>
      <c r="N2349" s="1">
        <f t="shared" si="258"/>
        <v>0</v>
      </c>
      <c r="O2349" s="1" t="s">
        <v>9</v>
      </c>
    </row>
    <row r="2350" spans="1:15" x14ac:dyDescent="0.3">
      <c r="A2350" s="1" t="s">
        <v>129</v>
      </c>
      <c r="B2350" s="1" t="s">
        <v>565</v>
      </c>
      <c r="C2350" s="1" t="str">
        <f t="shared" si="252"/>
        <v>Kazakhstan</v>
      </c>
      <c r="D2350" s="1" t="s">
        <v>4854</v>
      </c>
      <c r="E2350" s="7" t="str">
        <f>TEXT(DATE(MID(D2350, 13, 4), CHOOSE(MATCH( MID(D2350, 5, 3), {"Jan","Feb","Mar","Apr","May","Jun","Jul","Aug","Sep","Oct","Nov","Dec"}, 0), 1, 2, 3, 4, 5, 6, 7, 8, 9, 10, 11, 12), MID(D2350, 9, 2)), "yyyy-mm-dd")</f>
        <v>1999-07-05</v>
      </c>
      <c r="F2350" s="1" t="str">
        <f t="shared" si="253"/>
        <v>13:31:00</v>
      </c>
      <c r="G2350" s="9" t="str">
        <f t="shared" si="254"/>
        <v>July</v>
      </c>
      <c r="H2350" s="5" t="str">
        <f t="shared" si="255"/>
        <v>1999</v>
      </c>
      <c r="I2350" s="1" t="s">
        <v>4855</v>
      </c>
      <c r="J2350" s="1" t="str">
        <f t="shared" si="256"/>
        <v xml:space="preserve">Proton-K/Briz-M </v>
      </c>
      <c r="K2350" s="1" t="str">
        <f t="shared" si="257"/>
        <v>Raduga nÂ°45L</v>
      </c>
      <c r="L2350" s="1" t="s">
        <v>346</v>
      </c>
      <c r="M2350" s="1"/>
      <c r="N2350" s="1">
        <f t="shared" si="258"/>
        <v>0</v>
      </c>
      <c r="O2350" s="1" t="s">
        <v>257</v>
      </c>
    </row>
    <row r="2351" spans="1:15" x14ac:dyDescent="0.3">
      <c r="A2351" s="1" t="s">
        <v>3868</v>
      </c>
      <c r="B2351" s="1" t="s">
        <v>3478</v>
      </c>
      <c r="C2351" s="1" t="str">
        <f t="shared" si="252"/>
        <v>USA</v>
      </c>
      <c r="D2351" s="1" t="s">
        <v>4856</v>
      </c>
      <c r="E2351" s="7" t="str">
        <f>TEXT(DATE(MID(D2351, 13, 4), CHOOSE(MATCH( MID(D2351, 5, 3), {"Jan","Feb","Mar","Apr","May","Jun","Jul","Aug","Sep","Oct","Nov","Dec"}, 0), 1, 2, 3, 4, 5, 6, 7, 8, 9, 10, 11, 12), MID(D2351, 9, 2)), "yyyy-mm-dd")</f>
        <v>1999-06-24</v>
      </c>
      <c r="F2351" s="1" t="str">
        <f t="shared" si="253"/>
        <v>15:44:00</v>
      </c>
      <c r="G2351" s="9" t="str">
        <f t="shared" si="254"/>
        <v>June</v>
      </c>
      <c r="H2351" s="5" t="str">
        <f t="shared" si="255"/>
        <v>1999</v>
      </c>
      <c r="I2351" s="1" t="s">
        <v>4857</v>
      </c>
      <c r="J2351" s="1" t="str">
        <f t="shared" si="256"/>
        <v xml:space="preserve">Delta II 7320-10C </v>
      </c>
      <c r="K2351" s="1" t="str">
        <f t="shared" si="257"/>
        <v>FUSE</v>
      </c>
      <c r="L2351" s="1" t="s">
        <v>346</v>
      </c>
      <c r="M2351" s="1"/>
      <c r="N2351" s="1">
        <f t="shared" si="258"/>
        <v>0</v>
      </c>
      <c r="O2351" s="1" t="s">
        <v>9</v>
      </c>
    </row>
    <row r="2352" spans="1:15" x14ac:dyDescent="0.3">
      <c r="A2352" s="1" t="s">
        <v>4005</v>
      </c>
      <c r="B2352" s="1" t="s">
        <v>4249</v>
      </c>
      <c r="C2352" s="1" t="str">
        <f t="shared" si="252"/>
        <v>USA</v>
      </c>
      <c r="D2352" s="1" t="s">
        <v>4858</v>
      </c>
      <c r="E2352" s="7" t="str">
        <f>TEXT(DATE(MID(D2352, 13, 4), CHOOSE(MATCH( MID(D2352, 5, 3), {"Jan","Feb","Mar","Apr","May","Jun","Jul","Aug","Sep","Oct","Nov","Dec"}, 0), 1, 2, 3, 4, 5, 6, 7, 8, 9, 10, 11, 12), MID(D2352, 9, 2)), "yyyy-mm-dd")</f>
        <v>1999-06-20</v>
      </c>
      <c r="F2352" s="1" t="str">
        <f t="shared" si="253"/>
        <v>02:15:00</v>
      </c>
      <c r="G2352" s="9" t="str">
        <f t="shared" si="254"/>
        <v>June</v>
      </c>
      <c r="H2352" s="5" t="str">
        <f t="shared" si="255"/>
        <v>1999</v>
      </c>
      <c r="I2352" s="1" t="s">
        <v>4859</v>
      </c>
      <c r="J2352" s="1" t="str">
        <f t="shared" si="256"/>
        <v xml:space="preserve">Titan II(23)G </v>
      </c>
      <c r="K2352" s="1" t="str">
        <f t="shared" si="257"/>
        <v>QuikSCAT</v>
      </c>
      <c r="L2352" s="1" t="s">
        <v>346</v>
      </c>
      <c r="M2352" s="1">
        <v>35</v>
      </c>
      <c r="N2352" s="1">
        <f t="shared" si="258"/>
        <v>2905</v>
      </c>
      <c r="O2352" s="1" t="s">
        <v>9</v>
      </c>
    </row>
    <row r="2353" spans="1:15" x14ac:dyDescent="0.3">
      <c r="A2353" s="1" t="s">
        <v>1623</v>
      </c>
      <c r="B2353" s="1" t="s">
        <v>4200</v>
      </c>
      <c r="C2353" s="1" t="str">
        <f t="shared" si="252"/>
        <v>Kazakhstan</v>
      </c>
      <c r="D2353" s="1" t="s">
        <v>4860</v>
      </c>
      <c r="E2353" s="7" t="str">
        <f>TEXT(DATE(MID(D2353, 13, 4), CHOOSE(MATCH( MID(D2353, 5, 3), {"Jan","Feb","Mar","Apr","May","Jun","Jul","Aug","Sep","Oct","Nov","Dec"}, 0), 1, 2, 3, 4, 5, 6, 7, 8, 9, 10, 11, 12), MID(D2353, 9, 2)), "yyyy-mm-dd")</f>
        <v>1999-06-18</v>
      </c>
      <c r="F2353" s="1" t="str">
        <f t="shared" si="253"/>
        <v>01:49:00</v>
      </c>
      <c r="G2353" s="9" t="str">
        <f t="shared" si="254"/>
        <v>June</v>
      </c>
      <c r="H2353" s="5" t="str">
        <f t="shared" si="255"/>
        <v>1999</v>
      </c>
      <c r="I2353" s="1" t="s">
        <v>4861</v>
      </c>
      <c r="J2353" s="1" t="str">
        <f t="shared" si="256"/>
        <v xml:space="preserve">Proton-K/Block DM-3 </v>
      </c>
      <c r="K2353" s="1" t="str">
        <f t="shared" si="257"/>
        <v>Astra 1H</v>
      </c>
      <c r="L2353" s="1" t="s">
        <v>346</v>
      </c>
      <c r="M2353" s="1"/>
      <c r="N2353" s="1">
        <f t="shared" si="258"/>
        <v>0</v>
      </c>
      <c r="O2353" s="1" t="s">
        <v>9</v>
      </c>
    </row>
    <row r="2354" spans="1:15" x14ac:dyDescent="0.3">
      <c r="A2354" s="1" t="s">
        <v>14</v>
      </c>
      <c r="B2354" s="1" t="s">
        <v>3524</v>
      </c>
      <c r="C2354" s="1" t="str">
        <f t="shared" si="252"/>
        <v>China</v>
      </c>
      <c r="D2354" s="1" t="s">
        <v>4862</v>
      </c>
      <c r="E2354" s="7" t="str">
        <f>TEXT(DATE(MID(D2354, 13, 4), CHOOSE(MATCH( MID(D2354, 5, 3), {"Jan","Feb","Mar","Apr","May","Jun","Jul","Aug","Sep","Oct","Nov","Dec"}, 0), 1, 2, 3, 4, 5, 6, 7, 8, 9, 10, 11, 12), MID(D2354, 9, 2)), "yyyy-mm-dd")</f>
        <v>1999-06-11</v>
      </c>
      <c r="F2354" s="1" t="str">
        <f t="shared" si="253"/>
        <v>17:15:00</v>
      </c>
      <c r="G2354" s="9" t="str">
        <f t="shared" si="254"/>
        <v>June</v>
      </c>
      <c r="H2354" s="5" t="str">
        <f t="shared" si="255"/>
        <v>1999</v>
      </c>
      <c r="I2354" s="1" t="s">
        <v>4863</v>
      </c>
      <c r="J2354" s="1" t="str">
        <f t="shared" si="256"/>
        <v xml:space="preserve">Long March 2C/SD </v>
      </c>
      <c r="K2354" s="1" t="str">
        <f t="shared" si="257"/>
        <v>Iridium SV92 &amp; SV93</v>
      </c>
      <c r="L2354" s="1" t="s">
        <v>346</v>
      </c>
      <c r="M2354" s="1"/>
      <c r="N2354" s="1">
        <f t="shared" si="258"/>
        <v>0</v>
      </c>
      <c r="O2354" s="1" t="s">
        <v>9</v>
      </c>
    </row>
    <row r="2355" spans="1:15" x14ac:dyDescent="0.3">
      <c r="A2355" s="1" t="s">
        <v>3868</v>
      </c>
      <c r="B2355" s="1" t="s">
        <v>3160</v>
      </c>
      <c r="C2355" s="1" t="str">
        <f t="shared" si="252"/>
        <v>USA</v>
      </c>
      <c r="D2355" s="1" t="s">
        <v>4864</v>
      </c>
      <c r="E2355" s="7" t="str">
        <f>TEXT(DATE(MID(D2355, 13, 4), CHOOSE(MATCH( MID(D2355, 5, 3), {"Jan","Feb","Mar","Apr","May","Jun","Jul","Aug","Sep","Oct","Nov","Dec"}, 0), 1, 2, 3, 4, 5, 6, 7, 8, 9, 10, 11, 12), MID(D2355, 9, 2)), "yyyy-mm-dd")</f>
        <v>1999-06-10</v>
      </c>
      <c r="F2355" s="1" t="str">
        <f t="shared" si="253"/>
        <v>13:48:00</v>
      </c>
      <c r="G2355" s="9" t="str">
        <f t="shared" si="254"/>
        <v>June</v>
      </c>
      <c r="H2355" s="5" t="str">
        <f t="shared" si="255"/>
        <v>1999</v>
      </c>
      <c r="I2355" s="1" t="s">
        <v>4865</v>
      </c>
      <c r="J2355" s="1" t="str">
        <f t="shared" si="256"/>
        <v xml:space="preserve">Delta II 7420-10C </v>
      </c>
      <c r="K2355" s="1" t="str">
        <f t="shared" si="257"/>
        <v>Globalstar 3</v>
      </c>
      <c r="L2355" s="1" t="s">
        <v>346</v>
      </c>
      <c r="M2355" s="1"/>
      <c r="N2355" s="1">
        <f t="shared" si="258"/>
        <v>0</v>
      </c>
      <c r="O2355" s="1" t="s">
        <v>9</v>
      </c>
    </row>
    <row r="2356" spans="1:15" x14ac:dyDescent="0.3">
      <c r="A2356" s="1" t="s">
        <v>657</v>
      </c>
      <c r="B2356" s="1" t="s">
        <v>658</v>
      </c>
      <c r="C2356" s="1" t="str">
        <f t="shared" si="252"/>
        <v>USA</v>
      </c>
      <c r="D2356" s="1" t="s">
        <v>4866</v>
      </c>
      <c r="E2356" s="7" t="str">
        <f>TEXT(DATE(MID(D2356, 13, 4), CHOOSE(MATCH( MID(D2356, 5, 3), {"Jan","Feb","Mar","Apr","May","Jun","Jul","Aug","Sep","Oct","Nov","Dec"}, 0), 1, 2, 3, 4, 5, 6, 7, 8, 9, 10, 11, 12), MID(D2356, 9, 2)), "yyyy-mm-dd")</f>
        <v>1999-05-27</v>
      </c>
      <c r="F2356" s="1" t="str">
        <f t="shared" si="253"/>
        <v>10:49:00</v>
      </c>
      <c r="G2356" s="9" t="str">
        <f t="shared" si="254"/>
        <v>May</v>
      </c>
      <c r="H2356" s="5" t="str">
        <f t="shared" si="255"/>
        <v>1999</v>
      </c>
      <c r="I2356" s="1" t="s">
        <v>4867</v>
      </c>
      <c r="J2356" s="1" t="str">
        <f t="shared" si="256"/>
        <v xml:space="preserve">Space Shuttle Discovery </v>
      </c>
      <c r="K2356" s="1" t="str">
        <f t="shared" si="257"/>
        <v>STS-96</v>
      </c>
      <c r="L2356" s="1" t="s">
        <v>346</v>
      </c>
      <c r="M2356" s="1">
        <v>450</v>
      </c>
      <c r="N2356" s="1">
        <f t="shared" si="258"/>
        <v>37350</v>
      </c>
      <c r="O2356" s="1" t="s">
        <v>9</v>
      </c>
    </row>
    <row r="2357" spans="1:15" x14ac:dyDescent="0.3">
      <c r="A2357" s="1" t="s">
        <v>86</v>
      </c>
      <c r="B2357" s="1" t="s">
        <v>87</v>
      </c>
      <c r="C2357" s="1" t="str">
        <f t="shared" si="252"/>
        <v>India</v>
      </c>
      <c r="D2357" s="1" t="s">
        <v>4868</v>
      </c>
      <c r="E2357" s="7" t="str">
        <f>TEXT(DATE(MID(D2357, 13, 4), CHOOSE(MATCH( MID(D2357, 5, 3), {"Jan","Feb","Mar","Apr","May","Jun","Jul","Aug","Sep","Oct","Nov","Dec"}, 0), 1, 2, 3, 4, 5, 6, 7, 8, 9, 10, 11, 12), MID(D2357, 9, 2)), "yyyy-mm-dd")</f>
        <v>1999-05-26</v>
      </c>
      <c r="F2357" s="1" t="str">
        <f t="shared" si="253"/>
        <v>06:22:00</v>
      </c>
      <c r="G2357" s="9" t="str">
        <f t="shared" si="254"/>
        <v>May</v>
      </c>
      <c r="H2357" s="5" t="str">
        <f t="shared" si="255"/>
        <v>1999</v>
      </c>
      <c r="I2357" s="1" t="s">
        <v>4869</v>
      </c>
      <c r="J2357" s="1" t="str">
        <f t="shared" si="256"/>
        <v xml:space="preserve">PSLV-G </v>
      </c>
      <c r="K2357" s="1" t="str">
        <f t="shared" si="257"/>
        <v>IRS-P4, DLR-Tubsat, &amp; Kitsat-3</v>
      </c>
      <c r="L2357" s="1" t="s">
        <v>346</v>
      </c>
      <c r="M2357" s="1">
        <v>25</v>
      </c>
      <c r="N2357" s="1">
        <f t="shared" si="258"/>
        <v>2075</v>
      </c>
      <c r="O2357" s="1" t="s">
        <v>9</v>
      </c>
    </row>
    <row r="2358" spans="1:15" x14ac:dyDescent="0.3">
      <c r="A2358" s="1" t="s">
        <v>4005</v>
      </c>
      <c r="B2358" s="1" t="s">
        <v>27</v>
      </c>
      <c r="C2358" s="1" t="str">
        <f t="shared" si="252"/>
        <v>USA</v>
      </c>
      <c r="D2358" s="1" t="s">
        <v>4870</v>
      </c>
      <c r="E2358" s="7" t="str">
        <f>TEXT(DATE(MID(D2358, 13, 4), CHOOSE(MATCH( MID(D2358, 5, 3), {"Jan","Feb","Mar","Apr","May","Jun","Jul","Aug","Sep","Oct","Nov","Dec"}, 0), 1, 2, 3, 4, 5, 6, 7, 8, 9, 10, 11, 12), MID(D2358, 9, 2)), "yyyy-mm-dd")</f>
        <v>1999-05-22</v>
      </c>
      <c r="F2358" s="1" t="str">
        <f t="shared" si="253"/>
        <v>09:36:00</v>
      </c>
      <c r="G2358" s="9" t="str">
        <f t="shared" si="254"/>
        <v>May</v>
      </c>
      <c r="H2358" s="5" t="str">
        <f t="shared" si="255"/>
        <v>1999</v>
      </c>
      <c r="I2358" s="1" t="s">
        <v>4871</v>
      </c>
      <c r="J2358" s="1" t="str">
        <f t="shared" si="256"/>
        <v xml:space="preserve">Titan IV(404)B </v>
      </c>
      <c r="K2358" s="1" t="str">
        <f t="shared" si="257"/>
        <v>NROL-9 (Misty)</v>
      </c>
      <c r="L2358" s="1" t="s">
        <v>346</v>
      </c>
      <c r="M2358" s="1"/>
      <c r="N2358" s="1">
        <f t="shared" si="258"/>
        <v>0</v>
      </c>
      <c r="O2358" s="1" t="s">
        <v>9</v>
      </c>
    </row>
    <row r="2359" spans="1:15" x14ac:dyDescent="0.3">
      <c r="A2359" s="1" t="s">
        <v>1623</v>
      </c>
      <c r="B2359" s="1" t="s">
        <v>4200</v>
      </c>
      <c r="C2359" s="1" t="str">
        <f t="shared" si="252"/>
        <v>Kazakhstan</v>
      </c>
      <c r="D2359" s="1" t="s">
        <v>4872</v>
      </c>
      <c r="E2359" s="7" t="str">
        <f>TEXT(DATE(MID(D2359, 13, 4), CHOOSE(MATCH( MID(D2359, 5, 3), {"Jan","Feb","Mar","Apr","May","Jun","Jul","Aug","Sep","Oct","Nov","Dec"}, 0), 1, 2, 3, 4, 5, 6, 7, 8, 9, 10, 11, 12), MID(D2359, 9, 2)), "yyyy-mm-dd")</f>
        <v>1999-05-20</v>
      </c>
      <c r="F2359" s="1" t="str">
        <f t="shared" si="253"/>
        <v>22:30:00</v>
      </c>
      <c r="G2359" s="9" t="str">
        <f t="shared" si="254"/>
        <v>May</v>
      </c>
      <c r="H2359" s="5" t="str">
        <f t="shared" si="255"/>
        <v>1999</v>
      </c>
      <c r="I2359" s="1" t="s">
        <v>4873</v>
      </c>
      <c r="J2359" s="1" t="str">
        <f t="shared" si="256"/>
        <v xml:space="preserve">Proton-K/Block DM-3 </v>
      </c>
      <c r="K2359" s="1" t="str">
        <f t="shared" si="257"/>
        <v>Nimiq 1</v>
      </c>
      <c r="L2359" s="1" t="s">
        <v>346</v>
      </c>
      <c r="M2359" s="1"/>
      <c r="N2359" s="1">
        <f t="shared" si="258"/>
        <v>0</v>
      </c>
      <c r="O2359" s="1" t="s">
        <v>9</v>
      </c>
    </row>
    <row r="2360" spans="1:15" x14ac:dyDescent="0.3">
      <c r="A2360" s="1" t="s">
        <v>342</v>
      </c>
      <c r="B2360" s="1" t="s">
        <v>1200</v>
      </c>
      <c r="C2360" s="1" t="str">
        <f t="shared" si="252"/>
        <v>USA</v>
      </c>
      <c r="D2360" s="1" t="s">
        <v>4874</v>
      </c>
      <c r="E2360" s="7" t="str">
        <f>TEXT(DATE(MID(D2360, 13, 4), CHOOSE(MATCH( MID(D2360, 5, 3), {"Jan","Feb","Mar","Apr","May","Jun","Jul","Aug","Sep","Oct","Nov","Dec"}, 0), 1, 2, 3, 4, 5, 6, 7, 8, 9, 10, 11, 12), MID(D2360, 9, 2)), "yyyy-mm-dd")</f>
        <v>1999-05-18</v>
      </c>
      <c r="F2360" s="1" t="str">
        <f t="shared" si="253"/>
        <v>05:09:00</v>
      </c>
      <c r="G2360" s="9" t="str">
        <f t="shared" si="254"/>
        <v>May</v>
      </c>
      <c r="H2360" s="5" t="str">
        <f t="shared" si="255"/>
        <v>1999</v>
      </c>
      <c r="I2360" s="1" t="s">
        <v>4875</v>
      </c>
      <c r="J2360" s="1" t="str">
        <f t="shared" si="256"/>
        <v xml:space="preserve">Pegasus XL/HAPS </v>
      </c>
      <c r="K2360" s="1" t="str">
        <f t="shared" si="257"/>
        <v>TERRIERS &amp; MUBLCOM</v>
      </c>
      <c r="L2360" s="1" t="s">
        <v>8</v>
      </c>
      <c r="M2360" s="1">
        <v>40</v>
      </c>
      <c r="N2360" s="1">
        <f t="shared" si="258"/>
        <v>3320</v>
      </c>
      <c r="O2360" s="1" t="s">
        <v>9</v>
      </c>
    </row>
    <row r="2361" spans="1:15" x14ac:dyDescent="0.3">
      <c r="A2361" s="1" t="s">
        <v>14</v>
      </c>
      <c r="B2361" s="1" t="s">
        <v>3524</v>
      </c>
      <c r="C2361" s="1" t="str">
        <f t="shared" si="252"/>
        <v>China</v>
      </c>
      <c r="D2361" s="1" t="s">
        <v>4876</v>
      </c>
      <c r="E2361" s="7" t="str">
        <f>TEXT(DATE(MID(D2361, 13, 4), CHOOSE(MATCH( MID(D2361, 5, 3), {"Jan","Feb","Mar","Apr","May","Jun","Jul","Aug","Sep","Oct","Nov","Dec"}, 0), 1, 2, 3, 4, 5, 6, 7, 8, 9, 10, 11, 12), MID(D2361, 9, 2)), "yyyy-mm-dd")</f>
        <v>1999-05-10</v>
      </c>
      <c r="F2361" s="1" t="str">
        <f t="shared" si="253"/>
        <v>01:33:00</v>
      </c>
      <c r="G2361" s="9" t="str">
        <f t="shared" si="254"/>
        <v>May</v>
      </c>
      <c r="H2361" s="5" t="str">
        <f t="shared" si="255"/>
        <v>1999</v>
      </c>
      <c r="I2361" s="1" t="s">
        <v>4877</v>
      </c>
      <c r="J2361" s="1" t="str">
        <f t="shared" si="256"/>
        <v xml:space="preserve">Long March 4B </v>
      </c>
      <c r="K2361" s="1" t="str">
        <f t="shared" si="257"/>
        <v>Fengyun 1C &amp; Shijian 5</v>
      </c>
      <c r="L2361" s="1" t="s">
        <v>8</v>
      </c>
      <c r="M2361" s="1">
        <v>64.680000000000007</v>
      </c>
      <c r="N2361" s="1">
        <f t="shared" si="258"/>
        <v>5368.4400000000005</v>
      </c>
      <c r="O2361" s="1" t="s">
        <v>9</v>
      </c>
    </row>
    <row r="2362" spans="1:15" x14ac:dyDescent="0.3">
      <c r="A2362" s="1" t="s">
        <v>3868</v>
      </c>
      <c r="B2362" s="1" t="s">
        <v>3160</v>
      </c>
      <c r="C2362" s="1" t="str">
        <f t="shared" si="252"/>
        <v>USA</v>
      </c>
      <c r="D2362" s="1" t="s">
        <v>4878</v>
      </c>
      <c r="E2362" s="7" t="str">
        <f>TEXT(DATE(MID(D2362, 13, 4), CHOOSE(MATCH( MID(D2362, 5, 3), {"Jan","Feb","Mar","Apr","May","Jun","Jul","Aug","Sep","Oct","Nov","Dec"}, 0), 1, 2, 3, 4, 5, 6, 7, 8, 9, 10, 11, 12), MID(D2362, 9, 2)), "yyyy-mm-dd")</f>
        <v>1999-05-05</v>
      </c>
      <c r="F2362" s="1" t="str">
        <f t="shared" si="253"/>
        <v>01:00:00</v>
      </c>
      <c r="G2362" s="9" t="str">
        <f t="shared" si="254"/>
        <v>May</v>
      </c>
      <c r="H2362" s="5" t="str">
        <f t="shared" si="255"/>
        <v>1999</v>
      </c>
      <c r="I2362" s="1" t="s">
        <v>4879</v>
      </c>
      <c r="J2362" s="1" t="str">
        <f t="shared" si="256"/>
        <v xml:space="preserve">Delta III 8930 </v>
      </c>
      <c r="K2362" s="1" t="str">
        <f t="shared" si="257"/>
        <v>Orion 3</v>
      </c>
      <c r="L2362" s="1" t="s">
        <v>346</v>
      </c>
      <c r="M2362" s="1"/>
      <c r="N2362" s="1">
        <f t="shared" si="258"/>
        <v>0</v>
      </c>
      <c r="O2362" s="1" t="s">
        <v>257</v>
      </c>
    </row>
    <row r="2363" spans="1:15" x14ac:dyDescent="0.3">
      <c r="A2363" s="1" t="s">
        <v>4005</v>
      </c>
      <c r="B2363" s="1" t="s">
        <v>11</v>
      </c>
      <c r="C2363" s="1" t="str">
        <f t="shared" si="252"/>
        <v>USA</v>
      </c>
      <c r="D2363" s="1" t="s">
        <v>4880</v>
      </c>
      <c r="E2363" s="7" t="str">
        <f>TEXT(DATE(MID(D2363, 13, 4), CHOOSE(MATCH( MID(D2363, 5, 3), {"Jan","Feb","Mar","Apr","May","Jun","Jul","Aug","Sep","Oct","Nov","Dec"}, 0), 1, 2, 3, 4, 5, 6, 7, 8, 9, 10, 11, 12), MID(D2363, 9, 2)), "yyyy-mm-dd")</f>
        <v>1999-04-30</v>
      </c>
      <c r="F2363" s="1" t="str">
        <f t="shared" si="253"/>
        <v>16:30:00</v>
      </c>
      <c r="G2363" s="9" t="str">
        <f t="shared" si="254"/>
        <v>April</v>
      </c>
      <c r="H2363" s="5" t="str">
        <f t="shared" si="255"/>
        <v>1999</v>
      </c>
      <c r="I2363" s="1" t="s">
        <v>4881</v>
      </c>
      <c r="J2363" s="1" t="str">
        <f t="shared" si="256"/>
        <v xml:space="preserve">Titan IV(401)B </v>
      </c>
      <c r="K2363" s="1" t="str">
        <f t="shared" si="257"/>
        <v>Milstar DFS-3M</v>
      </c>
      <c r="L2363" s="1" t="s">
        <v>346</v>
      </c>
      <c r="M2363" s="1"/>
      <c r="N2363" s="1">
        <f t="shared" si="258"/>
        <v>0</v>
      </c>
      <c r="O2363" s="1" t="s">
        <v>257</v>
      </c>
    </row>
    <row r="2364" spans="1:15" x14ac:dyDescent="0.3">
      <c r="A2364" s="1" t="s">
        <v>4</v>
      </c>
      <c r="B2364" s="1" t="s">
        <v>4882</v>
      </c>
      <c r="C2364" s="1" t="str">
        <f t="shared" si="252"/>
        <v>Russia</v>
      </c>
      <c r="D2364" s="1" t="s">
        <v>4883</v>
      </c>
      <c r="E2364" s="7" t="str">
        <f>TEXT(DATE(MID(D2364, 13, 4), CHOOSE(MATCH( MID(D2364, 5, 3), {"Jan","Feb","Mar","Apr","May","Jun","Jul","Aug","Sep","Oct","Nov","Dec"}, 0), 1, 2, 3, 4, 5, 6, 7, 8, 9, 10, 11, 12), MID(D2364, 9, 2)), "yyyy-mm-dd")</f>
        <v>1999-04-28</v>
      </c>
      <c r="F2364" s="1" t="str">
        <f t="shared" si="253"/>
        <v>20:30:00</v>
      </c>
      <c r="G2364" s="9" t="str">
        <f t="shared" si="254"/>
        <v>April</v>
      </c>
      <c r="H2364" s="5" t="str">
        <f t="shared" si="255"/>
        <v>1999</v>
      </c>
      <c r="I2364" s="1" t="s">
        <v>4884</v>
      </c>
      <c r="J2364" s="1" t="str">
        <f t="shared" si="256"/>
        <v xml:space="preserve">Cosmos-3M </v>
      </c>
      <c r="K2364" s="1" t="str">
        <f t="shared" si="257"/>
        <v>ABRIXAS &amp; Megsat 0</v>
      </c>
      <c r="L2364" s="1" t="s">
        <v>346</v>
      </c>
      <c r="M2364" s="1"/>
      <c r="N2364" s="1">
        <f t="shared" si="258"/>
        <v>0</v>
      </c>
      <c r="O2364" s="1" t="s">
        <v>9</v>
      </c>
    </row>
    <row r="2365" spans="1:15" x14ac:dyDescent="0.3">
      <c r="A2365" s="1" t="s">
        <v>4005</v>
      </c>
      <c r="B2365" s="1" t="s">
        <v>745</v>
      </c>
      <c r="C2365" s="1" t="str">
        <f t="shared" si="252"/>
        <v>USA</v>
      </c>
      <c r="D2365" s="1" t="s">
        <v>4885</v>
      </c>
      <c r="E2365" s="7" t="str">
        <f>TEXT(DATE(MID(D2365, 13, 4), CHOOSE(MATCH( MID(D2365, 5, 3), {"Jan","Feb","Mar","Apr","May","Jun","Jul","Aug","Sep","Oct","Nov","Dec"}, 0), 1, 2, 3, 4, 5, 6, 7, 8, 9, 10, 11, 12), MID(D2365, 9, 2)), "yyyy-mm-dd")</f>
        <v>1999-04-27</v>
      </c>
      <c r="F2365" s="1" t="str">
        <f t="shared" si="253"/>
        <v>18:22:00</v>
      </c>
      <c r="G2365" s="9" t="str">
        <f t="shared" si="254"/>
        <v>April</v>
      </c>
      <c r="H2365" s="5" t="str">
        <f t="shared" si="255"/>
        <v>1999</v>
      </c>
      <c r="I2365" s="1" t="s">
        <v>4886</v>
      </c>
      <c r="J2365" s="1" t="str">
        <f t="shared" si="256"/>
        <v xml:space="preserve">Athena II </v>
      </c>
      <c r="K2365" s="1" t="str">
        <f t="shared" si="257"/>
        <v>Ikonos</v>
      </c>
      <c r="L2365" s="1" t="s">
        <v>346</v>
      </c>
      <c r="M2365" s="1"/>
      <c r="N2365" s="1">
        <f t="shared" si="258"/>
        <v>0</v>
      </c>
      <c r="O2365" s="1" t="s">
        <v>257</v>
      </c>
    </row>
    <row r="2366" spans="1:15" x14ac:dyDescent="0.3">
      <c r="A2366" s="1" t="s">
        <v>2539</v>
      </c>
      <c r="B2366" s="1" t="s">
        <v>3344</v>
      </c>
      <c r="C2366" s="1" t="str">
        <f t="shared" si="252"/>
        <v>Kazakhstan</v>
      </c>
      <c r="D2366" s="1" t="s">
        <v>4887</v>
      </c>
      <c r="E2366" s="7" t="str">
        <f>TEXT(DATE(MID(D2366, 13, 4), CHOOSE(MATCH( MID(D2366, 5, 3), {"Jan","Feb","Mar","Apr","May","Jun","Jul","Aug","Sep","Oct","Nov","Dec"}, 0), 1, 2, 3, 4, 5, 6, 7, 8, 9, 10, 11, 12), MID(D2366, 9, 2)), "yyyy-mm-dd")</f>
        <v>1999-04-21</v>
      </c>
      <c r="F2366" s="1" t="str">
        <f t="shared" si="253"/>
        <v>04:59:00</v>
      </c>
      <c r="G2366" s="9" t="str">
        <f t="shared" si="254"/>
        <v>April</v>
      </c>
      <c r="H2366" s="5" t="str">
        <f t="shared" si="255"/>
        <v>1999</v>
      </c>
      <c r="I2366" s="1" t="s">
        <v>4888</v>
      </c>
      <c r="J2366" s="1" t="str">
        <f t="shared" si="256"/>
        <v xml:space="preserve">Dnepr </v>
      </c>
      <c r="K2366" s="1" t="str">
        <f t="shared" si="257"/>
        <v>UoSat 12</v>
      </c>
      <c r="L2366" s="1" t="s">
        <v>346</v>
      </c>
      <c r="M2366" s="1">
        <v>29</v>
      </c>
      <c r="N2366" s="1">
        <f t="shared" si="258"/>
        <v>2407</v>
      </c>
      <c r="O2366" s="1" t="s">
        <v>9</v>
      </c>
    </row>
    <row r="2367" spans="1:15" x14ac:dyDescent="0.3">
      <c r="A2367" s="1" t="s">
        <v>3868</v>
      </c>
      <c r="B2367" s="1" t="s">
        <v>114</v>
      </c>
      <c r="C2367" s="1" t="str">
        <f t="shared" si="252"/>
        <v>USA</v>
      </c>
      <c r="D2367" s="1" t="s">
        <v>4889</v>
      </c>
      <c r="E2367" s="7" t="str">
        <f>TEXT(DATE(MID(D2367, 13, 4), CHOOSE(MATCH( MID(D2367, 5, 3), {"Jan","Feb","Mar","Apr","May","Jun","Jul","Aug","Sep","Oct","Nov","Dec"}, 0), 1, 2, 3, 4, 5, 6, 7, 8, 9, 10, 11, 12), MID(D2367, 9, 2)), "yyyy-mm-dd")</f>
        <v>1999-04-15</v>
      </c>
      <c r="F2367" s="1" t="str">
        <f t="shared" si="253"/>
        <v>18:32:00</v>
      </c>
      <c r="G2367" s="9" t="str">
        <f t="shared" si="254"/>
        <v>April</v>
      </c>
      <c r="H2367" s="5" t="str">
        <f t="shared" si="255"/>
        <v>1999</v>
      </c>
      <c r="I2367" s="1" t="s">
        <v>4890</v>
      </c>
      <c r="J2367" s="1" t="str">
        <f t="shared" si="256"/>
        <v xml:space="preserve">Delta II 7920-10 </v>
      </c>
      <c r="K2367" s="1" t="str">
        <f t="shared" si="257"/>
        <v>Landsat 7</v>
      </c>
      <c r="L2367" s="1" t="s">
        <v>346</v>
      </c>
      <c r="M2367" s="1"/>
      <c r="N2367" s="1">
        <f t="shared" si="258"/>
        <v>0</v>
      </c>
      <c r="O2367" s="1" t="s">
        <v>9</v>
      </c>
    </row>
    <row r="2368" spans="1:15" x14ac:dyDescent="0.3">
      <c r="A2368" s="1" t="s">
        <v>1014</v>
      </c>
      <c r="B2368" s="1" t="s">
        <v>1630</v>
      </c>
      <c r="C2368" s="1" t="str">
        <f t="shared" si="252"/>
        <v>Kazakhstan</v>
      </c>
      <c r="D2368" s="1" t="s">
        <v>4891</v>
      </c>
      <c r="E2368" s="7" t="str">
        <f>TEXT(DATE(MID(D2368, 13, 4), CHOOSE(MATCH( MID(D2368, 5, 3), {"Jan","Feb","Mar","Apr","May","Jun","Jul","Aug","Sep","Oct","Nov","Dec"}, 0), 1, 2, 3, 4, 5, 6, 7, 8, 9, 10, 11, 12), MID(D2368, 9, 2)), "yyyy-mm-dd")</f>
        <v>1999-04-15</v>
      </c>
      <c r="F2368" s="1" t="str">
        <f t="shared" si="253"/>
        <v>00:45:00</v>
      </c>
      <c r="G2368" s="9" t="str">
        <f t="shared" si="254"/>
        <v>April</v>
      </c>
      <c r="H2368" s="5" t="str">
        <f t="shared" si="255"/>
        <v>1999</v>
      </c>
      <c r="I2368" s="1" t="s">
        <v>4892</v>
      </c>
      <c r="J2368" s="1" t="str">
        <f t="shared" si="256"/>
        <v xml:space="preserve">Soyuz U/Ikar </v>
      </c>
      <c r="K2368" s="1" t="str">
        <f t="shared" si="257"/>
        <v>Globalstar FM19, 42, 44 &amp; 45</v>
      </c>
      <c r="L2368" s="1" t="s">
        <v>346</v>
      </c>
      <c r="M2368" s="1">
        <v>28</v>
      </c>
      <c r="N2368" s="1">
        <f t="shared" si="258"/>
        <v>2324</v>
      </c>
      <c r="O2368" s="1" t="s">
        <v>9</v>
      </c>
    </row>
    <row r="2369" spans="1:15" x14ac:dyDescent="0.3">
      <c r="A2369" s="1" t="s">
        <v>1623</v>
      </c>
      <c r="B2369" s="1" t="s">
        <v>4149</v>
      </c>
      <c r="C2369" s="1" t="str">
        <f t="shared" si="252"/>
        <v>USA</v>
      </c>
      <c r="D2369" s="1" t="s">
        <v>4893</v>
      </c>
      <c r="E2369" s="7" t="str">
        <f>TEXT(DATE(MID(D2369, 13, 4), CHOOSE(MATCH( MID(D2369, 5, 3), {"Jan","Feb","Mar","Apr","May","Jun","Jul","Aug","Sep","Oct","Nov","Dec"}, 0), 1, 2, 3, 4, 5, 6, 7, 8, 9, 10, 11, 12), MID(D2369, 9, 2)), "yyyy-mm-dd")</f>
        <v>1999-04-12</v>
      </c>
      <c r="F2369" s="1" t="str">
        <f t="shared" si="253"/>
        <v>22:50:00</v>
      </c>
      <c r="G2369" s="9" t="str">
        <f t="shared" si="254"/>
        <v>April</v>
      </c>
      <c r="H2369" s="5" t="str">
        <f t="shared" si="255"/>
        <v>1999</v>
      </c>
      <c r="I2369" s="1" t="s">
        <v>4894</v>
      </c>
      <c r="J2369" s="1" t="str">
        <f t="shared" si="256"/>
        <v xml:space="preserve">Atlas IIAS </v>
      </c>
      <c r="K2369" s="1" t="str">
        <f t="shared" si="257"/>
        <v>Eutelsat W3</v>
      </c>
      <c r="L2369" s="1" t="s">
        <v>346</v>
      </c>
      <c r="M2369" s="1"/>
      <c r="N2369" s="1">
        <f t="shared" si="258"/>
        <v>0</v>
      </c>
      <c r="O2369" s="1" t="s">
        <v>9</v>
      </c>
    </row>
    <row r="2370" spans="1:15" x14ac:dyDescent="0.3">
      <c r="A2370" s="1" t="s">
        <v>4005</v>
      </c>
      <c r="B2370" s="1" t="s">
        <v>75</v>
      </c>
      <c r="C2370" s="1" t="str">
        <f t="shared" ref="C2370:C2433" si="259">TRIM(MID(B2370, FIND("|", SUBSTITUTE(B2370, ",", "|", LEN(B2370) - LEN(SUBSTITUTE(B2370,",", "" )))) + 1, LEN(B2370)))</f>
        <v>USA</v>
      </c>
      <c r="D2370" s="1" t="s">
        <v>4895</v>
      </c>
      <c r="E2370" s="7" t="str">
        <f>TEXT(DATE(MID(D2370, 13, 4), CHOOSE(MATCH( MID(D2370, 5, 3), {"Jan","Feb","Mar","Apr","May","Jun","Jul","Aug","Sep","Oct","Nov","Dec"}, 0), 1, 2, 3, 4, 5, 6, 7, 8, 9, 10, 11, 12), MID(D2370, 9, 2)), "yyyy-mm-dd")</f>
        <v>1999-04-09</v>
      </c>
      <c r="F2370" s="1" t="str">
        <f t="shared" ref="F2370:F2433" si="260">IF(ISNUMBER(FIND(":", D2370)), MID(D2370, FIND(":", D2370)-2, 5) &amp; ":00", "00:00:00")</f>
        <v>17:01:00</v>
      </c>
      <c r="G2370" s="9" t="str">
        <f t="shared" ref="G2370:G2433" si="261">TEXT(E2370, "mmmm")</f>
        <v>April</v>
      </c>
      <c r="H2370" s="5" t="str">
        <f t="shared" ref="H2370:H2433" si="262">TEXT(E2370, "yyyy")</f>
        <v>1999</v>
      </c>
      <c r="I2370" s="1" t="s">
        <v>4896</v>
      </c>
      <c r="J2370" s="1" t="str">
        <f t="shared" ref="J2370:J2433" si="263">LEFT(I2370, FIND("|", I2370) - 1)</f>
        <v xml:space="preserve">Titan IV(402)B </v>
      </c>
      <c r="K2370" s="1" t="str">
        <f t="shared" ref="K2370:K2433" si="264">MID(I2370, FIND("|", I2370) + 2, LEN(I2370))</f>
        <v>DSP-19 (USA-142)</v>
      </c>
      <c r="L2370" s="1" t="s">
        <v>346</v>
      </c>
      <c r="M2370" s="1"/>
      <c r="N2370" s="1">
        <f t="shared" si="258"/>
        <v>0</v>
      </c>
      <c r="O2370" s="1" t="s">
        <v>257</v>
      </c>
    </row>
    <row r="2371" spans="1:15" x14ac:dyDescent="0.3">
      <c r="A2371" s="1" t="s">
        <v>233</v>
      </c>
      <c r="B2371" s="1" t="s">
        <v>4338</v>
      </c>
      <c r="C2371" s="1" t="str">
        <f t="shared" si="259"/>
        <v>France</v>
      </c>
      <c r="D2371" s="1" t="s">
        <v>4897</v>
      </c>
      <c r="E2371" s="7" t="str">
        <f>TEXT(DATE(MID(D2371, 13, 4), CHOOSE(MATCH( MID(D2371, 5, 3), {"Jan","Feb","Mar","Apr","May","Jun","Jul","Aug","Sep","Oct","Nov","Dec"}, 0), 1, 2, 3, 4, 5, 6, 7, 8, 9, 10, 11, 12), MID(D2371, 9, 2)), "yyyy-mm-dd")</f>
        <v>1999-04-02</v>
      </c>
      <c r="F2371" s="1" t="str">
        <f t="shared" si="260"/>
        <v>22:03:00</v>
      </c>
      <c r="G2371" s="9" t="str">
        <f t="shared" si="261"/>
        <v>April</v>
      </c>
      <c r="H2371" s="5" t="str">
        <f t="shared" si="262"/>
        <v>1999</v>
      </c>
      <c r="I2371" s="1" t="s">
        <v>4898</v>
      </c>
      <c r="J2371" s="1" t="str">
        <f t="shared" si="263"/>
        <v xml:space="preserve">Ariane 42P </v>
      </c>
      <c r="K2371" s="1" t="str">
        <f t="shared" si="264"/>
        <v>Insat-2E</v>
      </c>
      <c r="L2371" s="1" t="s">
        <v>346</v>
      </c>
      <c r="M2371" s="1"/>
      <c r="N2371" s="1">
        <f t="shared" ref="N2371:N2434" si="265">M2371 * 83</f>
        <v>0</v>
      </c>
      <c r="O2371" s="1" t="s">
        <v>9</v>
      </c>
    </row>
    <row r="2372" spans="1:15" x14ac:dyDescent="0.3">
      <c r="A2372" s="1" t="s">
        <v>129</v>
      </c>
      <c r="B2372" s="1" t="s">
        <v>1630</v>
      </c>
      <c r="C2372" s="1" t="str">
        <f t="shared" si="259"/>
        <v>Kazakhstan</v>
      </c>
      <c r="D2372" s="1" t="s">
        <v>4899</v>
      </c>
      <c r="E2372" s="7" t="str">
        <f>TEXT(DATE(MID(D2372, 13, 4), CHOOSE(MATCH( MID(D2372, 5, 3), {"Jan","Feb","Mar","Apr","May","Jun","Jul","Aug","Sep","Oct","Nov","Dec"}, 0), 1, 2, 3, 4, 5, 6, 7, 8, 9, 10, 11, 12), MID(D2372, 9, 2)), "yyyy-mm-dd")</f>
        <v>1999-04-02</v>
      </c>
      <c r="F2372" s="1" t="str">
        <f t="shared" si="260"/>
        <v>11:28:00</v>
      </c>
      <c r="G2372" s="9" t="str">
        <f t="shared" si="261"/>
        <v>April</v>
      </c>
      <c r="H2372" s="5" t="str">
        <f t="shared" si="262"/>
        <v>1999</v>
      </c>
      <c r="I2372" s="1" t="s">
        <v>4900</v>
      </c>
      <c r="J2372" s="1" t="str">
        <f t="shared" si="263"/>
        <v xml:space="preserve">Soyuz U </v>
      </c>
      <c r="K2372" s="1" t="str">
        <f t="shared" si="264"/>
        <v>Progress M-41</v>
      </c>
      <c r="L2372" s="1" t="s">
        <v>346</v>
      </c>
      <c r="M2372" s="1">
        <v>20</v>
      </c>
      <c r="N2372" s="1">
        <f t="shared" si="265"/>
        <v>1660</v>
      </c>
      <c r="O2372" s="1" t="s">
        <v>9</v>
      </c>
    </row>
    <row r="2373" spans="1:15" x14ac:dyDescent="0.3">
      <c r="A2373" s="1" t="s">
        <v>2701</v>
      </c>
      <c r="B2373" s="1" t="s">
        <v>2702</v>
      </c>
      <c r="C2373" s="1" t="str">
        <f t="shared" si="259"/>
        <v>Pacific Ocean</v>
      </c>
      <c r="D2373" s="1" t="s">
        <v>4901</v>
      </c>
      <c r="E2373" s="7" t="str">
        <f>TEXT(DATE(MID(D2373, 13, 4), CHOOSE(MATCH( MID(D2373, 5, 3), {"Jan","Feb","Mar","Apr","May","Jun","Jul","Aug","Sep","Oct","Nov","Dec"}, 0), 1, 2, 3, 4, 5, 6, 7, 8, 9, 10, 11, 12), MID(D2373, 9, 2)), "yyyy-mm-dd")</f>
        <v>1999-03-28</v>
      </c>
      <c r="F2373" s="1" t="str">
        <f t="shared" si="260"/>
        <v>01:29:00</v>
      </c>
      <c r="G2373" s="9" t="str">
        <f t="shared" si="261"/>
        <v>March</v>
      </c>
      <c r="H2373" s="5" t="str">
        <f t="shared" si="262"/>
        <v>1999</v>
      </c>
      <c r="I2373" s="1" t="s">
        <v>4902</v>
      </c>
      <c r="J2373" s="1" t="str">
        <f t="shared" si="263"/>
        <v xml:space="preserve">Zenit-3 SL </v>
      </c>
      <c r="K2373" s="1" t="str">
        <f t="shared" si="264"/>
        <v>DemoSat</v>
      </c>
      <c r="L2373" s="1" t="s">
        <v>346</v>
      </c>
      <c r="M2373" s="1"/>
      <c r="N2373" s="1">
        <f t="shared" si="265"/>
        <v>0</v>
      </c>
      <c r="O2373" s="1" t="s">
        <v>9</v>
      </c>
    </row>
    <row r="2374" spans="1:15" x14ac:dyDescent="0.3">
      <c r="A2374" s="1" t="s">
        <v>1623</v>
      </c>
      <c r="B2374" s="1" t="s">
        <v>4200</v>
      </c>
      <c r="C2374" s="1" t="str">
        <f t="shared" si="259"/>
        <v>Kazakhstan</v>
      </c>
      <c r="D2374" s="1" t="s">
        <v>4903</v>
      </c>
      <c r="E2374" s="7" t="str">
        <f>TEXT(DATE(MID(D2374, 13, 4), CHOOSE(MATCH( MID(D2374, 5, 3), {"Jan","Feb","Mar","Apr","May","Jun","Jul","Aug","Sep","Oct","Nov","Dec"}, 0), 1, 2, 3, 4, 5, 6, 7, 8, 9, 10, 11, 12), MID(D2374, 9, 2)), "yyyy-mm-dd")</f>
        <v>1999-03-21</v>
      </c>
      <c r="F2374" s="1" t="str">
        <f t="shared" si="260"/>
        <v>00:09:00</v>
      </c>
      <c r="G2374" s="9" t="str">
        <f t="shared" si="261"/>
        <v>March</v>
      </c>
      <c r="H2374" s="5" t="str">
        <f t="shared" si="262"/>
        <v>1999</v>
      </c>
      <c r="I2374" s="1" t="s">
        <v>4904</v>
      </c>
      <c r="J2374" s="1" t="str">
        <f t="shared" si="263"/>
        <v xml:space="preserve">Proton-K/Block DM-3 </v>
      </c>
      <c r="K2374" s="1" t="str">
        <f t="shared" si="264"/>
        <v>AsiaSat 3S</v>
      </c>
      <c r="L2374" s="1" t="s">
        <v>346</v>
      </c>
      <c r="M2374" s="1"/>
      <c r="N2374" s="1">
        <f t="shared" si="265"/>
        <v>0</v>
      </c>
      <c r="O2374" s="1" t="s">
        <v>9</v>
      </c>
    </row>
    <row r="2375" spans="1:15" x14ac:dyDescent="0.3">
      <c r="A2375" s="1" t="s">
        <v>1014</v>
      </c>
      <c r="B2375" s="1" t="s">
        <v>1630</v>
      </c>
      <c r="C2375" s="1" t="str">
        <f t="shared" si="259"/>
        <v>Kazakhstan</v>
      </c>
      <c r="D2375" s="1" t="s">
        <v>4905</v>
      </c>
      <c r="E2375" s="7" t="str">
        <f>TEXT(DATE(MID(D2375, 13, 4), CHOOSE(MATCH( MID(D2375, 5, 3), {"Jan","Feb","Mar","Apr","May","Jun","Jul","Aug","Sep","Oct","Nov","Dec"}, 0), 1, 2, 3, 4, 5, 6, 7, 8, 9, 10, 11, 12), MID(D2375, 9, 2)), "yyyy-mm-dd")</f>
        <v>1999-03-15</v>
      </c>
      <c r="F2375" s="1" t="str">
        <f t="shared" si="260"/>
        <v>03:05:00</v>
      </c>
      <c r="G2375" s="9" t="str">
        <f t="shared" si="261"/>
        <v>March</v>
      </c>
      <c r="H2375" s="5" t="str">
        <f t="shared" si="262"/>
        <v>1999</v>
      </c>
      <c r="I2375" s="1" t="s">
        <v>4906</v>
      </c>
      <c r="J2375" s="1" t="str">
        <f t="shared" si="263"/>
        <v xml:space="preserve">Soyuz U/Ikar </v>
      </c>
      <c r="K2375" s="1" t="str">
        <f t="shared" si="264"/>
        <v>Globalstar FM22, 41, 46 &amp; 37</v>
      </c>
      <c r="L2375" s="1" t="s">
        <v>346</v>
      </c>
      <c r="M2375" s="1">
        <v>28</v>
      </c>
      <c r="N2375" s="1">
        <f t="shared" si="265"/>
        <v>2324</v>
      </c>
      <c r="O2375" s="1" t="s">
        <v>9</v>
      </c>
    </row>
    <row r="2376" spans="1:15" x14ac:dyDescent="0.3">
      <c r="A2376" s="1" t="s">
        <v>342</v>
      </c>
      <c r="B2376" s="1" t="s">
        <v>1200</v>
      </c>
      <c r="C2376" s="1" t="str">
        <f t="shared" si="259"/>
        <v>USA</v>
      </c>
      <c r="D2376" s="1" t="s">
        <v>4907</v>
      </c>
      <c r="E2376" s="7" t="str">
        <f>TEXT(DATE(MID(D2376, 13, 4), CHOOSE(MATCH( MID(D2376, 5, 3), {"Jan","Feb","Mar","Apr","May","Jun","Jul","Aug","Sep","Oct","Nov","Dec"}, 0), 1, 2, 3, 4, 5, 6, 7, 8, 9, 10, 11, 12), MID(D2376, 9, 2)), "yyyy-mm-dd")</f>
        <v>1999-03-05</v>
      </c>
      <c r="F2376" s="1" t="str">
        <f t="shared" si="260"/>
        <v>02:56:00</v>
      </c>
      <c r="G2376" s="9" t="str">
        <f t="shared" si="261"/>
        <v>March</v>
      </c>
      <c r="H2376" s="5" t="str">
        <f t="shared" si="262"/>
        <v>1999</v>
      </c>
      <c r="I2376" s="1" t="s">
        <v>4908</v>
      </c>
      <c r="J2376" s="1" t="str">
        <f t="shared" si="263"/>
        <v xml:space="preserve">Pegasus XL </v>
      </c>
      <c r="K2376" s="1" t="str">
        <f t="shared" si="264"/>
        <v>WIRE (Explorer 75)</v>
      </c>
      <c r="L2376" s="1" t="s">
        <v>8</v>
      </c>
      <c r="M2376" s="1">
        <v>40</v>
      </c>
      <c r="N2376" s="1">
        <f t="shared" si="265"/>
        <v>3320</v>
      </c>
      <c r="O2376" s="1" t="s">
        <v>9</v>
      </c>
    </row>
    <row r="2377" spans="1:15" x14ac:dyDescent="0.3">
      <c r="A2377" s="1" t="s">
        <v>129</v>
      </c>
      <c r="B2377" s="1" t="s">
        <v>4200</v>
      </c>
      <c r="C2377" s="1" t="str">
        <f t="shared" si="259"/>
        <v>Kazakhstan</v>
      </c>
      <c r="D2377" s="1" t="s">
        <v>4909</v>
      </c>
      <c r="E2377" s="7" t="str">
        <f>TEXT(DATE(MID(D2377, 13, 4), CHOOSE(MATCH( MID(D2377, 5, 3), {"Jan","Feb","Mar","Apr","May","Jun","Jul","Aug","Sep","Oct","Nov","Dec"}, 0), 1, 2, 3, 4, 5, 6, 7, 8, 9, 10, 11, 12), MID(D2377, 9, 2)), "yyyy-mm-dd")</f>
        <v>1999-02-28</v>
      </c>
      <c r="F2377" s="1" t="str">
        <f t="shared" si="260"/>
        <v>03:59:00</v>
      </c>
      <c r="G2377" s="9" t="str">
        <f t="shared" si="261"/>
        <v>February</v>
      </c>
      <c r="H2377" s="5" t="str">
        <f t="shared" si="262"/>
        <v>1999</v>
      </c>
      <c r="I2377" s="1" t="s">
        <v>4910</v>
      </c>
      <c r="J2377" s="1" t="str">
        <f t="shared" si="263"/>
        <v xml:space="preserve">Proton K/Block-DM-2 </v>
      </c>
      <c r="K2377" s="1" t="str">
        <f t="shared" si="264"/>
        <v>Raduga-1 4</v>
      </c>
      <c r="L2377" s="1" t="s">
        <v>346</v>
      </c>
      <c r="M2377" s="1"/>
      <c r="N2377" s="1">
        <f t="shared" si="265"/>
        <v>0</v>
      </c>
      <c r="O2377" s="1" t="s">
        <v>9</v>
      </c>
    </row>
    <row r="2378" spans="1:15" x14ac:dyDescent="0.3">
      <c r="A2378" s="1" t="s">
        <v>233</v>
      </c>
      <c r="B2378" s="1" t="s">
        <v>4338</v>
      </c>
      <c r="C2378" s="1" t="str">
        <f t="shared" si="259"/>
        <v>France</v>
      </c>
      <c r="D2378" s="1" t="s">
        <v>4911</v>
      </c>
      <c r="E2378" s="7" t="str">
        <f>TEXT(DATE(MID(D2378, 13, 4), CHOOSE(MATCH( MID(D2378, 5, 3), {"Jan","Feb","Mar","Apr","May","Jun","Jul","Aug","Sep","Oct","Nov","Dec"}, 0), 1, 2, 3, 4, 5, 6, 7, 8, 9, 10, 11, 12), MID(D2378, 9, 2)), "yyyy-mm-dd")</f>
        <v>1999-02-26</v>
      </c>
      <c r="F2378" s="1" t="str">
        <f t="shared" si="260"/>
        <v>22:44:00</v>
      </c>
      <c r="G2378" s="9" t="str">
        <f t="shared" si="261"/>
        <v>February</v>
      </c>
      <c r="H2378" s="5" t="str">
        <f t="shared" si="262"/>
        <v>1999</v>
      </c>
      <c r="I2378" s="1" t="s">
        <v>4912</v>
      </c>
      <c r="J2378" s="1" t="str">
        <f t="shared" si="263"/>
        <v xml:space="preserve">Ariane 44L </v>
      </c>
      <c r="K2378" s="1" t="str">
        <f t="shared" si="264"/>
        <v>Arabsat-3A &amp; Skynet 4E</v>
      </c>
      <c r="L2378" s="1" t="s">
        <v>346</v>
      </c>
      <c r="M2378" s="1"/>
      <c r="N2378" s="1">
        <f t="shared" si="265"/>
        <v>0</v>
      </c>
      <c r="O2378" s="1" t="s">
        <v>9</v>
      </c>
    </row>
    <row r="2379" spans="1:15" x14ac:dyDescent="0.3">
      <c r="A2379" s="1" t="s">
        <v>3868</v>
      </c>
      <c r="B2379" s="1" t="s">
        <v>114</v>
      </c>
      <c r="C2379" s="1" t="str">
        <f t="shared" si="259"/>
        <v>USA</v>
      </c>
      <c r="D2379" s="1" t="s">
        <v>4913</v>
      </c>
      <c r="E2379" s="7" t="str">
        <f>TEXT(DATE(MID(D2379, 13, 4), CHOOSE(MATCH( MID(D2379, 5, 3), {"Jan","Feb","Mar","Apr","May","Jun","Jul","Aug","Sep","Oct","Nov","Dec"}, 0), 1, 2, 3, 4, 5, 6, 7, 8, 9, 10, 11, 12), MID(D2379, 9, 2)), "yyyy-mm-dd")</f>
        <v>1999-02-23</v>
      </c>
      <c r="F2379" s="1" t="str">
        <f t="shared" si="260"/>
        <v>10:29:00</v>
      </c>
      <c r="G2379" s="9" t="str">
        <f t="shared" si="261"/>
        <v>February</v>
      </c>
      <c r="H2379" s="5" t="str">
        <f t="shared" si="262"/>
        <v>1999</v>
      </c>
      <c r="I2379" s="1" t="s">
        <v>4914</v>
      </c>
      <c r="J2379" s="1" t="str">
        <f t="shared" si="263"/>
        <v xml:space="preserve">Delta II 7920-10 </v>
      </c>
      <c r="K2379" s="1" t="str">
        <f t="shared" si="264"/>
        <v>ARGOS (P91-1 ARGOS), Ã˜rsted and SUNSAT</v>
      </c>
      <c r="L2379" s="1" t="s">
        <v>346</v>
      </c>
      <c r="M2379" s="1"/>
      <c r="N2379" s="1">
        <f t="shared" si="265"/>
        <v>0</v>
      </c>
      <c r="O2379" s="1" t="s">
        <v>9</v>
      </c>
    </row>
    <row r="2380" spans="1:15" x14ac:dyDescent="0.3">
      <c r="A2380" s="1" t="s">
        <v>129</v>
      </c>
      <c r="B2380" s="1" t="s">
        <v>1630</v>
      </c>
      <c r="C2380" s="1" t="str">
        <f t="shared" si="259"/>
        <v>Kazakhstan</v>
      </c>
      <c r="D2380" s="1" t="s">
        <v>4915</v>
      </c>
      <c r="E2380" s="7" t="str">
        <f>TEXT(DATE(MID(D2380, 13, 4), CHOOSE(MATCH( MID(D2380, 5, 3), {"Jan","Feb","Mar","Apr","May","Jun","Jul","Aug","Sep","Oct","Nov","Dec"}, 0), 1, 2, 3, 4, 5, 6, 7, 8, 9, 10, 11, 12), MID(D2380, 9, 2)), "yyyy-mm-dd")</f>
        <v>1999-02-20</v>
      </c>
      <c r="F2380" s="1" t="str">
        <f t="shared" si="260"/>
        <v>04:18:00</v>
      </c>
      <c r="G2380" s="9" t="str">
        <f t="shared" si="261"/>
        <v>February</v>
      </c>
      <c r="H2380" s="5" t="str">
        <f t="shared" si="262"/>
        <v>1999</v>
      </c>
      <c r="I2380" s="1" t="s">
        <v>4916</v>
      </c>
      <c r="J2380" s="1" t="str">
        <f t="shared" si="263"/>
        <v xml:space="preserve">Soyuz U </v>
      </c>
      <c r="K2380" s="1" t="str">
        <f t="shared" si="264"/>
        <v>Soyuz TM-29</v>
      </c>
      <c r="L2380" s="1" t="s">
        <v>346</v>
      </c>
      <c r="M2380" s="1">
        <v>20</v>
      </c>
      <c r="N2380" s="1">
        <f t="shared" si="265"/>
        <v>1660</v>
      </c>
      <c r="O2380" s="1" t="s">
        <v>9</v>
      </c>
    </row>
    <row r="2381" spans="1:15" x14ac:dyDescent="0.3">
      <c r="A2381" s="1" t="s">
        <v>1623</v>
      </c>
      <c r="B2381" s="1" t="s">
        <v>4149</v>
      </c>
      <c r="C2381" s="1" t="str">
        <f t="shared" si="259"/>
        <v>USA</v>
      </c>
      <c r="D2381" s="1" t="s">
        <v>4917</v>
      </c>
      <c r="E2381" s="7" t="str">
        <f>TEXT(DATE(MID(D2381, 13, 4), CHOOSE(MATCH( MID(D2381, 5, 3), {"Jan","Feb","Mar","Apr","May","Jun","Jul","Aug","Sep","Oct","Nov","Dec"}, 0), 1, 2, 3, 4, 5, 6, 7, 8, 9, 10, 11, 12), MID(D2381, 9, 2)), "yyyy-mm-dd")</f>
        <v>1999-02-16</v>
      </c>
      <c r="F2381" s="1" t="str">
        <f t="shared" si="260"/>
        <v>01:45:00</v>
      </c>
      <c r="G2381" s="9" t="str">
        <f t="shared" si="261"/>
        <v>February</v>
      </c>
      <c r="H2381" s="5" t="str">
        <f t="shared" si="262"/>
        <v>1999</v>
      </c>
      <c r="I2381" s="1" t="s">
        <v>4918</v>
      </c>
      <c r="J2381" s="1" t="str">
        <f t="shared" si="263"/>
        <v xml:space="preserve">Atlas IIAS </v>
      </c>
      <c r="K2381" s="1" t="str">
        <f t="shared" si="264"/>
        <v>JCSAT-6</v>
      </c>
      <c r="L2381" s="1" t="s">
        <v>346</v>
      </c>
      <c r="M2381" s="1"/>
      <c r="N2381" s="1">
        <f t="shared" si="265"/>
        <v>0</v>
      </c>
      <c r="O2381" s="1" t="s">
        <v>9</v>
      </c>
    </row>
    <row r="2382" spans="1:15" x14ac:dyDescent="0.3">
      <c r="A2382" s="1" t="s">
        <v>1623</v>
      </c>
      <c r="B2382" s="1" t="s">
        <v>4200</v>
      </c>
      <c r="C2382" s="1" t="str">
        <f t="shared" si="259"/>
        <v>Kazakhstan</v>
      </c>
      <c r="D2382" s="1" t="s">
        <v>4919</v>
      </c>
      <c r="E2382" s="7" t="str">
        <f>TEXT(DATE(MID(D2382, 13, 4), CHOOSE(MATCH( MID(D2382, 5, 3), {"Jan","Feb","Mar","Apr","May","Jun","Jul","Aug","Sep","Oct","Nov","Dec"}, 0), 1, 2, 3, 4, 5, 6, 7, 8, 9, 10, 11, 12), MID(D2382, 9, 2)), "yyyy-mm-dd")</f>
        <v>1999-02-15</v>
      </c>
      <c r="F2382" s="1" t="str">
        <f t="shared" si="260"/>
        <v>05:12:00</v>
      </c>
      <c r="G2382" s="9" t="str">
        <f t="shared" si="261"/>
        <v>February</v>
      </c>
      <c r="H2382" s="5" t="str">
        <f t="shared" si="262"/>
        <v>1999</v>
      </c>
      <c r="I2382" s="1" t="s">
        <v>4920</v>
      </c>
      <c r="J2382" s="1" t="str">
        <f t="shared" si="263"/>
        <v xml:space="preserve">Proton-K/Block DM-3 </v>
      </c>
      <c r="K2382" s="1" t="str">
        <f t="shared" si="264"/>
        <v>Telstar 6</v>
      </c>
      <c r="L2382" s="1" t="s">
        <v>346</v>
      </c>
      <c r="M2382" s="1"/>
      <c r="N2382" s="1">
        <f t="shared" si="265"/>
        <v>0</v>
      </c>
      <c r="O2382" s="1" t="s">
        <v>9</v>
      </c>
    </row>
    <row r="2383" spans="1:15" x14ac:dyDescent="0.3">
      <c r="A2383" s="1" t="s">
        <v>1014</v>
      </c>
      <c r="B2383" s="1" t="s">
        <v>1630</v>
      </c>
      <c r="C2383" s="1" t="str">
        <f t="shared" si="259"/>
        <v>Kazakhstan</v>
      </c>
      <c r="D2383" s="1" t="s">
        <v>4921</v>
      </c>
      <c r="E2383" s="7" t="str">
        <f>TEXT(DATE(MID(D2383, 13, 4), CHOOSE(MATCH( MID(D2383, 5, 3), {"Jan","Feb","Mar","Apr","May","Jun","Jul","Aug","Sep","Oct","Nov","Dec"}, 0), 1, 2, 3, 4, 5, 6, 7, 8, 9, 10, 11, 12), MID(D2383, 9, 2)), "yyyy-mm-dd")</f>
        <v>1999-02-09</v>
      </c>
      <c r="F2383" s="1" t="str">
        <f t="shared" si="260"/>
        <v>03:53:00</v>
      </c>
      <c r="G2383" s="9" t="str">
        <f t="shared" si="261"/>
        <v>February</v>
      </c>
      <c r="H2383" s="5" t="str">
        <f t="shared" si="262"/>
        <v>1999</v>
      </c>
      <c r="I2383" s="1" t="s">
        <v>4922</v>
      </c>
      <c r="J2383" s="1" t="str">
        <f t="shared" si="263"/>
        <v xml:space="preserve">Soyuz U/Ikar </v>
      </c>
      <c r="K2383" s="1" t="str">
        <f t="shared" si="264"/>
        <v>Globalstar FM23, 36, 38 &amp; 40</v>
      </c>
      <c r="L2383" s="1" t="s">
        <v>346</v>
      </c>
      <c r="M2383" s="1">
        <v>28</v>
      </c>
      <c r="N2383" s="1">
        <f t="shared" si="265"/>
        <v>2324</v>
      </c>
      <c r="O2383" s="1" t="s">
        <v>9</v>
      </c>
    </row>
    <row r="2384" spans="1:15" x14ac:dyDescent="0.3">
      <c r="A2384" s="1" t="s">
        <v>3868</v>
      </c>
      <c r="B2384" s="1" t="s">
        <v>3478</v>
      </c>
      <c r="C2384" s="1" t="str">
        <f t="shared" si="259"/>
        <v>USA</v>
      </c>
      <c r="D2384" s="1" t="s">
        <v>4923</v>
      </c>
      <c r="E2384" s="7" t="str">
        <f>TEXT(DATE(MID(D2384, 13, 4), CHOOSE(MATCH( MID(D2384, 5, 3), {"Jan","Feb","Mar","Apr","May","Jun","Jul","Aug","Sep","Oct","Nov","Dec"}, 0), 1, 2, 3, 4, 5, 6, 7, 8, 9, 10, 11, 12), MID(D2384, 9, 2)), "yyyy-mm-dd")</f>
        <v>1999-02-07</v>
      </c>
      <c r="F2384" s="1" t="str">
        <f t="shared" si="260"/>
        <v>21:04:00</v>
      </c>
      <c r="G2384" s="9" t="str">
        <f t="shared" si="261"/>
        <v>February</v>
      </c>
      <c r="H2384" s="5" t="str">
        <f t="shared" si="262"/>
        <v>1999</v>
      </c>
      <c r="I2384" s="1" t="s">
        <v>4924</v>
      </c>
      <c r="J2384" s="1" t="str">
        <f t="shared" si="263"/>
        <v xml:space="preserve">Delta II 7426 </v>
      </c>
      <c r="K2384" s="1" t="str">
        <f t="shared" si="264"/>
        <v>Stardust</v>
      </c>
      <c r="L2384" s="1" t="s">
        <v>346</v>
      </c>
      <c r="M2384" s="1"/>
      <c r="N2384" s="1">
        <f t="shared" si="265"/>
        <v>0</v>
      </c>
      <c r="O2384" s="1" t="s">
        <v>9</v>
      </c>
    </row>
    <row r="2385" spans="1:15" x14ac:dyDescent="0.3">
      <c r="A2385" s="1" t="s">
        <v>4005</v>
      </c>
      <c r="B2385" s="1" t="s">
        <v>870</v>
      </c>
      <c r="C2385" s="1" t="str">
        <f t="shared" si="259"/>
        <v>USA</v>
      </c>
      <c r="D2385" s="1" t="s">
        <v>4925</v>
      </c>
      <c r="E2385" s="7" t="str">
        <f>TEXT(DATE(MID(D2385, 13, 4), CHOOSE(MATCH( MID(D2385, 5, 3), {"Jan","Feb","Mar","Apr","May","Jun","Jul","Aug","Sep","Oct","Nov","Dec"}, 0), 1, 2, 3, 4, 5, 6, 7, 8, 9, 10, 11, 12), MID(D2385, 9, 2)), "yyyy-mm-dd")</f>
        <v>1999-01-27</v>
      </c>
      <c r="F2385" s="1" t="str">
        <f t="shared" si="260"/>
        <v>00:34:00</v>
      </c>
      <c r="G2385" s="9" t="str">
        <f t="shared" si="261"/>
        <v>January</v>
      </c>
      <c r="H2385" s="5" t="str">
        <f t="shared" si="262"/>
        <v>1999</v>
      </c>
      <c r="I2385" s="1" t="s">
        <v>4926</v>
      </c>
      <c r="J2385" s="1" t="str">
        <f t="shared" si="263"/>
        <v xml:space="preserve">Athena I </v>
      </c>
      <c r="K2385" s="1" t="str">
        <f t="shared" si="264"/>
        <v>ROCSAT 1</v>
      </c>
      <c r="L2385" s="1" t="s">
        <v>346</v>
      </c>
      <c r="M2385" s="1"/>
      <c r="N2385" s="1">
        <f t="shared" si="265"/>
        <v>0</v>
      </c>
      <c r="O2385" s="1" t="s">
        <v>9</v>
      </c>
    </row>
    <row r="2386" spans="1:15" x14ac:dyDescent="0.3">
      <c r="A2386" s="1" t="s">
        <v>3868</v>
      </c>
      <c r="B2386" s="1" t="s">
        <v>3160</v>
      </c>
      <c r="C2386" s="1" t="str">
        <f t="shared" si="259"/>
        <v>USA</v>
      </c>
      <c r="D2386" s="1" t="s">
        <v>4927</v>
      </c>
      <c r="E2386" s="7" t="str">
        <f>TEXT(DATE(MID(D2386, 13, 4), CHOOSE(MATCH( MID(D2386, 5, 3), {"Jan","Feb","Mar","Apr","May","Jun","Jul","Aug","Sep","Oct","Nov","Dec"}, 0), 1, 2, 3, 4, 5, 6, 7, 8, 9, 10, 11, 12), MID(D2386, 9, 2)), "yyyy-mm-dd")</f>
        <v>1999-01-03</v>
      </c>
      <c r="F2386" s="1" t="str">
        <f t="shared" si="260"/>
        <v>20:21:00</v>
      </c>
      <c r="G2386" s="9" t="str">
        <f t="shared" si="261"/>
        <v>January</v>
      </c>
      <c r="H2386" s="5" t="str">
        <f t="shared" si="262"/>
        <v>1999</v>
      </c>
      <c r="I2386" s="1" t="s">
        <v>4928</v>
      </c>
      <c r="J2386" s="1" t="str">
        <f t="shared" si="263"/>
        <v xml:space="preserve">Delta II 7425 </v>
      </c>
      <c r="K2386" s="1" t="str">
        <f t="shared" si="264"/>
        <v>Mars Polar Lander</v>
      </c>
      <c r="L2386" s="1" t="s">
        <v>346</v>
      </c>
      <c r="M2386" s="1"/>
      <c r="N2386" s="1">
        <f t="shared" si="265"/>
        <v>0</v>
      </c>
      <c r="O2386" s="1" t="s">
        <v>9</v>
      </c>
    </row>
    <row r="2387" spans="1:15" x14ac:dyDescent="0.3">
      <c r="A2387" s="1" t="s">
        <v>129</v>
      </c>
      <c r="B2387" s="1" t="s">
        <v>529</v>
      </c>
      <c r="C2387" s="1" t="str">
        <f t="shared" si="259"/>
        <v>Kazakhstan</v>
      </c>
      <c r="D2387" s="1" t="s">
        <v>4929</v>
      </c>
      <c r="E2387" s="7" t="str">
        <f>TEXT(DATE(MID(D2387, 13, 4), CHOOSE(MATCH( MID(D2387, 5, 3), {"Jan","Feb","Mar","Apr","May","Jun","Jul","Aug","Sep","Oct","Nov","Dec"}, 0), 1, 2, 3, 4, 5, 6, 7, 8, 9, 10, 11, 12), MID(D2387, 9, 2)), "yyyy-mm-dd")</f>
        <v>1998-12-30</v>
      </c>
      <c r="F2387" s="1" t="str">
        <f t="shared" si="260"/>
        <v>18:35:00</v>
      </c>
      <c r="G2387" s="9" t="str">
        <f t="shared" si="261"/>
        <v>December</v>
      </c>
      <c r="H2387" s="5" t="str">
        <f t="shared" si="262"/>
        <v>1998</v>
      </c>
      <c r="I2387" s="1" t="s">
        <v>4930</v>
      </c>
      <c r="J2387" s="1" t="str">
        <f t="shared" si="263"/>
        <v xml:space="preserve">Proton K/Block-DM-2 </v>
      </c>
      <c r="K2387" s="1" t="str">
        <f t="shared" si="264"/>
        <v>Cosmos 2362, 2363 &amp; 2364</v>
      </c>
      <c r="L2387" s="1" t="s">
        <v>346</v>
      </c>
      <c r="M2387" s="1"/>
      <c r="N2387" s="1">
        <f t="shared" si="265"/>
        <v>0</v>
      </c>
      <c r="O2387" s="1" t="s">
        <v>9</v>
      </c>
    </row>
    <row r="2388" spans="1:15" x14ac:dyDescent="0.3">
      <c r="A2388" s="1" t="s">
        <v>4</v>
      </c>
      <c r="B2388" s="1" t="s">
        <v>3373</v>
      </c>
      <c r="C2388" s="1" t="str">
        <f t="shared" si="259"/>
        <v>Russia</v>
      </c>
      <c r="D2388" s="1" t="s">
        <v>4931</v>
      </c>
      <c r="E2388" s="7" t="str">
        <f>TEXT(DATE(MID(D2388, 13, 4), CHOOSE(MATCH( MID(D2388, 5, 3), {"Jan","Feb","Mar","Apr","May","Jun","Jul","Aug","Sep","Oct","Nov","Dec"}, 0), 1, 2, 3, 4, 5, 6, 7, 8, 9, 10, 11, 12), MID(D2388, 9, 2)), "yyyy-mm-dd")</f>
        <v>1998-12-24</v>
      </c>
      <c r="F2388" s="1" t="str">
        <f t="shared" si="260"/>
        <v>20:02:00</v>
      </c>
      <c r="G2388" s="9" t="str">
        <f t="shared" si="261"/>
        <v>December</v>
      </c>
      <c r="H2388" s="5" t="str">
        <f t="shared" si="262"/>
        <v>1998</v>
      </c>
      <c r="I2388" s="1" t="s">
        <v>4932</v>
      </c>
      <c r="J2388" s="1" t="str">
        <f t="shared" si="263"/>
        <v xml:space="preserve">Cosmos-3M </v>
      </c>
      <c r="K2388" s="1" t="str">
        <f t="shared" si="264"/>
        <v>Cosmos 2361</v>
      </c>
      <c r="L2388" s="1" t="s">
        <v>346</v>
      </c>
      <c r="M2388" s="1"/>
      <c r="N2388" s="1">
        <f t="shared" si="265"/>
        <v>0</v>
      </c>
      <c r="O2388" s="1" t="s">
        <v>9</v>
      </c>
    </row>
    <row r="2389" spans="1:15" x14ac:dyDescent="0.3">
      <c r="A2389" s="1" t="s">
        <v>233</v>
      </c>
      <c r="B2389" s="1" t="s">
        <v>4338</v>
      </c>
      <c r="C2389" s="1" t="str">
        <f t="shared" si="259"/>
        <v>France</v>
      </c>
      <c r="D2389" s="1" t="s">
        <v>4933</v>
      </c>
      <c r="E2389" s="7" t="str">
        <f>TEXT(DATE(MID(D2389, 13, 4), CHOOSE(MATCH( MID(D2389, 5, 3), {"Jan","Feb","Mar","Apr","May","Jun","Jul","Aug","Sep","Oct","Nov","Dec"}, 0), 1, 2, 3, 4, 5, 6, 7, 8, 9, 10, 11, 12), MID(D2389, 9, 2)), "yyyy-mm-dd")</f>
        <v>1998-12-22</v>
      </c>
      <c r="F2389" s="1" t="str">
        <f t="shared" si="260"/>
        <v>01:08:00</v>
      </c>
      <c r="G2389" s="9" t="str">
        <f t="shared" si="261"/>
        <v>December</v>
      </c>
      <c r="H2389" s="5" t="str">
        <f t="shared" si="262"/>
        <v>1998</v>
      </c>
      <c r="I2389" s="1" t="s">
        <v>4934</v>
      </c>
      <c r="J2389" s="1" t="str">
        <f t="shared" si="263"/>
        <v xml:space="preserve">Ariane 42L </v>
      </c>
      <c r="K2389" s="1" t="str">
        <f t="shared" si="264"/>
        <v>Panamsat 6B</v>
      </c>
      <c r="L2389" s="1" t="s">
        <v>346</v>
      </c>
      <c r="M2389" s="1"/>
      <c r="N2389" s="1">
        <f t="shared" si="265"/>
        <v>0</v>
      </c>
      <c r="O2389" s="1" t="s">
        <v>9</v>
      </c>
    </row>
    <row r="2390" spans="1:15" x14ac:dyDescent="0.3">
      <c r="A2390" s="1" t="s">
        <v>14</v>
      </c>
      <c r="B2390" s="1" t="s">
        <v>3524</v>
      </c>
      <c r="C2390" s="1" t="str">
        <f t="shared" si="259"/>
        <v>China</v>
      </c>
      <c r="D2390" s="1" t="s">
        <v>4935</v>
      </c>
      <c r="E2390" s="7" t="str">
        <f>TEXT(DATE(MID(D2390, 13, 4), CHOOSE(MATCH( MID(D2390, 5, 3), {"Jan","Feb","Mar","Apr","May","Jun","Jul","Aug","Sep","Oct","Nov","Dec"}, 0), 1, 2, 3, 4, 5, 6, 7, 8, 9, 10, 11, 12), MID(D2390, 9, 2)), "yyyy-mm-dd")</f>
        <v>1998-12-19</v>
      </c>
      <c r="F2390" s="1" t="str">
        <f t="shared" si="260"/>
        <v>11:39:00</v>
      </c>
      <c r="G2390" s="9" t="str">
        <f t="shared" si="261"/>
        <v>December</v>
      </c>
      <c r="H2390" s="5" t="str">
        <f t="shared" si="262"/>
        <v>1998</v>
      </c>
      <c r="I2390" s="1" t="s">
        <v>4936</v>
      </c>
      <c r="J2390" s="1" t="str">
        <f t="shared" si="263"/>
        <v xml:space="preserve">Long March 2C/SD </v>
      </c>
      <c r="K2390" s="1" t="str">
        <f t="shared" si="264"/>
        <v>Iridium SV88 &amp; SV89</v>
      </c>
      <c r="L2390" s="1" t="s">
        <v>346</v>
      </c>
      <c r="M2390" s="1"/>
      <c r="N2390" s="1">
        <f t="shared" si="265"/>
        <v>0</v>
      </c>
      <c r="O2390" s="1" t="s">
        <v>9</v>
      </c>
    </row>
    <row r="2391" spans="1:15" x14ac:dyDescent="0.3">
      <c r="A2391" s="1" t="s">
        <v>3868</v>
      </c>
      <c r="B2391" s="1" t="s">
        <v>3478</v>
      </c>
      <c r="C2391" s="1" t="str">
        <f t="shared" si="259"/>
        <v>USA</v>
      </c>
      <c r="D2391" s="1" t="s">
        <v>4937</v>
      </c>
      <c r="E2391" s="7" t="str">
        <f>TEXT(DATE(MID(D2391, 13, 4), CHOOSE(MATCH( MID(D2391, 5, 3), {"Jan","Feb","Mar","Apr","May","Jun","Jul","Aug","Sep","Oct","Nov","Dec"}, 0), 1, 2, 3, 4, 5, 6, 7, 8, 9, 10, 11, 12), MID(D2391, 9, 2)), "yyyy-mm-dd")</f>
        <v>1998-12-11</v>
      </c>
      <c r="F2391" s="1" t="str">
        <f t="shared" si="260"/>
        <v>18:45:00</v>
      </c>
      <c r="G2391" s="9" t="str">
        <f t="shared" si="261"/>
        <v>December</v>
      </c>
      <c r="H2391" s="5" t="str">
        <f t="shared" si="262"/>
        <v>1998</v>
      </c>
      <c r="I2391" s="1" t="s">
        <v>4938</v>
      </c>
      <c r="J2391" s="1" t="str">
        <f t="shared" si="263"/>
        <v xml:space="preserve">Delta II 7425 </v>
      </c>
      <c r="K2391" s="1" t="str">
        <f t="shared" si="264"/>
        <v>Mars Climate Orbiter</v>
      </c>
      <c r="L2391" s="1" t="s">
        <v>346</v>
      </c>
      <c r="M2391" s="1"/>
      <c r="N2391" s="1">
        <f t="shared" si="265"/>
        <v>0</v>
      </c>
      <c r="O2391" s="1" t="s">
        <v>9</v>
      </c>
    </row>
    <row r="2392" spans="1:15" x14ac:dyDescent="0.3">
      <c r="A2392" s="1" t="s">
        <v>4</v>
      </c>
      <c r="B2392" s="1" t="s">
        <v>3373</v>
      </c>
      <c r="C2392" s="1" t="str">
        <f t="shared" si="259"/>
        <v>Russia</v>
      </c>
      <c r="D2392" s="1" t="s">
        <v>4939</v>
      </c>
      <c r="E2392" s="7" t="str">
        <f>TEXT(DATE(MID(D2392, 13, 4), CHOOSE(MATCH( MID(D2392, 5, 3), {"Jan","Feb","Mar","Apr","May","Jun","Jul","Aug","Sep","Oct","Nov","Dec"}, 0), 1, 2, 3, 4, 5, 6, 7, 8, 9, 10, 11, 12), MID(D2392, 9, 2)), "yyyy-mm-dd")</f>
        <v>1998-12-10</v>
      </c>
      <c r="F2392" s="1" t="str">
        <f t="shared" si="260"/>
        <v>11:57:00</v>
      </c>
      <c r="G2392" s="9" t="str">
        <f t="shared" si="261"/>
        <v>December</v>
      </c>
      <c r="H2392" s="5" t="str">
        <f t="shared" si="262"/>
        <v>1998</v>
      </c>
      <c r="I2392" s="1" t="s">
        <v>4940</v>
      </c>
      <c r="J2392" s="1" t="str">
        <f t="shared" si="263"/>
        <v xml:space="preserve">Cosmos-3M </v>
      </c>
      <c r="K2392" s="1" t="str">
        <f t="shared" si="264"/>
        <v>Nadiezhda nÂ°8 &amp; Astrid 2</v>
      </c>
      <c r="L2392" s="1" t="s">
        <v>346</v>
      </c>
      <c r="M2392" s="1"/>
      <c r="N2392" s="1">
        <f t="shared" si="265"/>
        <v>0</v>
      </c>
      <c r="O2392" s="1" t="s">
        <v>9</v>
      </c>
    </row>
    <row r="2393" spans="1:15" x14ac:dyDescent="0.3">
      <c r="A2393" s="1" t="s">
        <v>342</v>
      </c>
      <c r="B2393" s="1" t="s">
        <v>1200</v>
      </c>
      <c r="C2393" s="1" t="str">
        <f t="shared" si="259"/>
        <v>USA</v>
      </c>
      <c r="D2393" s="1" t="s">
        <v>4941</v>
      </c>
      <c r="E2393" s="7" t="str">
        <f>TEXT(DATE(MID(D2393, 13, 4), CHOOSE(MATCH( MID(D2393, 5, 3), {"Jan","Feb","Mar","Apr","May","Jun","Jul","Aug","Sep","Oct","Nov","Dec"}, 0), 1, 2, 3, 4, 5, 6, 7, 8, 9, 10, 11, 12), MID(D2393, 9, 2)), "yyyy-mm-dd")</f>
        <v>1998-12-06</v>
      </c>
      <c r="F2393" s="1" t="str">
        <f t="shared" si="260"/>
        <v>00:57:00</v>
      </c>
      <c r="G2393" s="9" t="str">
        <f t="shared" si="261"/>
        <v>December</v>
      </c>
      <c r="H2393" s="5" t="str">
        <f t="shared" si="262"/>
        <v>1998</v>
      </c>
      <c r="I2393" s="1" t="s">
        <v>4942</v>
      </c>
      <c r="J2393" s="1" t="str">
        <f t="shared" si="263"/>
        <v xml:space="preserve">Pegasus XL </v>
      </c>
      <c r="K2393" s="1" t="str">
        <f t="shared" si="264"/>
        <v>SWAS</v>
      </c>
      <c r="L2393" s="1" t="s">
        <v>8</v>
      </c>
      <c r="M2393" s="1">
        <v>40</v>
      </c>
      <c r="N2393" s="1">
        <f t="shared" si="265"/>
        <v>3320</v>
      </c>
      <c r="O2393" s="1" t="s">
        <v>9</v>
      </c>
    </row>
    <row r="2394" spans="1:15" x14ac:dyDescent="0.3">
      <c r="A2394" s="1" t="s">
        <v>233</v>
      </c>
      <c r="B2394" s="1" t="s">
        <v>4338</v>
      </c>
      <c r="C2394" s="1" t="str">
        <f t="shared" si="259"/>
        <v>France</v>
      </c>
      <c r="D2394" s="1" t="s">
        <v>4943</v>
      </c>
      <c r="E2394" s="7" t="str">
        <f>TEXT(DATE(MID(D2394, 13, 4), CHOOSE(MATCH( MID(D2394, 5, 3), {"Jan","Feb","Mar","Apr","May","Jun","Jul","Aug","Sep","Oct","Nov","Dec"}, 0), 1, 2, 3, 4, 5, 6, 7, 8, 9, 10, 11, 12), MID(D2394, 9, 2)), "yyyy-mm-dd")</f>
        <v>1998-12-06</v>
      </c>
      <c r="F2394" s="1" t="str">
        <f t="shared" si="260"/>
        <v>00:43:00</v>
      </c>
      <c r="G2394" s="9" t="str">
        <f t="shared" si="261"/>
        <v>December</v>
      </c>
      <c r="H2394" s="5" t="str">
        <f t="shared" si="262"/>
        <v>1998</v>
      </c>
      <c r="I2394" s="1" t="s">
        <v>4944</v>
      </c>
      <c r="J2394" s="1" t="str">
        <f t="shared" si="263"/>
        <v xml:space="preserve">Ariane 42L </v>
      </c>
      <c r="K2394" s="1" t="str">
        <f t="shared" si="264"/>
        <v>Satmex 5</v>
      </c>
      <c r="L2394" s="1" t="s">
        <v>346</v>
      </c>
      <c r="M2394" s="1"/>
      <c r="N2394" s="1">
        <f t="shared" si="265"/>
        <v>0</v>
      </c>
      <c r="O2394" s="1" t="s">
        <v>9</v>
      </c>
    </row>
    <row r="2395" spans="1:15" x14ac:dyDescent="0.3">
      <c r="A2395" s="1" t="s">
        <v>657</v>
      </c>
      <c r="B2395" s="1" t="s">
        <v>30</v>
      </c>
      <c r="C2395" s="1" t="str">
        <f t="shared" si="259"/>
        <v>USA</v>
      </c>
      <c r="D2395" s="1" t="s">
        <v>4945</v>
      </c>
      <c r="E2395" s="7" t="str">
        <f>TEXT(DATE(MID(D2395, 13, 4), CHOOSE(MATCH( MID(D2395, 5, 3), {"Jan","Feb","Mar","Apr","May","Jun","Jul","Aug","Sep","Oct","Nov","Dec"}, 0), 1, 2, 3, 4, 5, 6, 7, 8, 9, 10, 11, 12), MID(D2395, 9, 2)), "yyyy-mm-dd")</f>
        <v>1998-12-04</v>
      </c>
      <c r="F2395" s="1" t="str">
        <f t="shared" si="260"/>
        <v>08:35:00</v>
      </c>
      <c r="G2395" s="9" t="str">
        <f t="shared" si="261"/>
        <v>December</v>
      </c>
      <c r="H2395" s="5" t="str">
        <f t="shared" si="262"/>
        <v>1998</v>
      </c>
      <c r="I2395" s="1" t="s">
        <v>4946</v>
      </c>
      <c r="J2395" s="1" t="str">
        <f t="shared" si="263"/>
        <v xml:space="preserve">Space Shuttle Endeavour </v>
      </c>
      <c r="K2395" s="1" t="str">
        <f t="shared" si="264"/>
        <v>STS-88</v>
      </c>
      <c r="L2395" s="1" t="s">
        <v>346</v>
      </c>
      <c r="M2395" s="1">
        <v>450</v>
      </c>
      <c r="N2395" s="1">
        <f t="shared" si="265"/>
        <v>37350</v>
      </c>
      <c r="O2395" s="1" t="s">
        <v>9</v>
      </c>
    </row>
    <row r="2396" spans="1:15" x14ac:dyDescent="0.3">
      <c r="A2396" s="1" t="s">
        <v>3868</v>
      </c>
      <c r="B2396" s="1" t="s">
        <v>3160</v>
      </c>
      <c r="C2396" s="1" t="str">
        <f t="shared" si="259"/>
        <v>USA</v>
      </c>
      <c r="D2396" s="1" t="s">
        <v>4947</v>
      </c>
      <c r="E2396" s="7" t="str">
        <f>TEXT(DATE(MID(D2396, 13, 4), CHOOSE(MATCH( MID(D2396, 5, 3), {"Jan","Feb","Mar","Apr","May","Jun","Jul","Aug","Sep","Oct","Nov","Dec"}, 0), 1, 2, 3, 4, 5, 6, 7, 8, 9, 10, 11, 12), MID(D2396, 9, 2)), "yyyy-mm-dd")</f>
        <v>1998-11-22</v>
      </c>
      <c r="F2396" s="1" t="str">
        <f t="shared" si="260"/>
        <v>23:54:00</v>
      </c>
      <c r="G2396" s="9" t="str">
        <f t="shared" si="261"/>
        <v>November</v>
      </c>
      <c r="H2396" s="5" t="str">
        <f t="shared" si="262"/>
        <v>1998</v>
      </c>
      <c r="I2396" s="1" t="s">
        <v>4948</v>
      </c>
      <c r="J2396" s="1" t="str">
        <f t="shared" si="263"/>
        <v xml:space="preserve">Delta II 7925 </v>
      </c>
      <c r="K2396" s="1" t="str">
        <f t="shared" si="264"/>
        <v>BONUM-1</v>
      </c>
      <c r="L2396" s="1" t="s">
        <v>346</v>
      </c>
      <c r="M2396" s="1"/>
      <c r="N2396" s="1">
        <f t="shared" si="265"/>
        <v>0</v>
      </c>
      <c r="O2396" s="1" t="s">
        <v>9</v>
      </c>
    </row>
    <row r="2397" spans="1:15" x14ac:dyDescent="0.3">
      <c r="A2397" s="1" t="s">
        <v>129</v>
      </c>
      <c r="B2397" s="1" t="s">
        <v>4200</v>
      </c>
      <c r="C2397" s="1" t="str">
        <f t="shared" si="259"/>
        <v>Kazakhstan</v>
      </c>
      <c r="D2397" s="1" t="s">
        <v>4949</v>
      </c>
      <c r="E2397" s="7" t="str">
        <f>TEXT(DATE(MID(D2397, 13, 4), CHOOSE(MATCH( MID(D2397, 5, 3), {"Jan","Feb","Mar","Apr","May","Jun","Jul","Aug","Sep","Oct","Nov","Dec"}, 0), 1, 2, 3, 4, 5, 6, 7, 8, 9, 10, 11, 12), MID(D2397, 9, 2)), "yyyy-mm-dd")</f>
        <v>1998-11-20</v>
      </c>
      <c r="F2397" s="1" t="str">
        <f t="shared" si="260"/>
        <v>06:40:00</v>
      </c>
      <c r="G2397" s="9" t="str">
        <f t="shared" si="261"/>
        <v>November</v>
      </c>
      <c r="H2397" s="5" t="str">
        <f t="shared" si="262"/>
        <v>1998</v>
      </c>
      <c r="I2397" s="1" t="s">
        <v>4950</v>
      </c>
      <c r="J2397" s="1" t="str">
        <f t="shared" si="263"/>
        <v xml:space="preserve">Proton-K </v>
      </c>
      <c r="K2397" s="1" t="str">
        <f t="shared" si="264"/>
        <v>Zarya</v>
      </c>
      <c r="L2397" s="1" t="s">
        <v>346</v>
      </c>
      <c r="M2397" s="1"/>
      <c r="N2397" s="1">
        <f t="shared" si="265"/>
        <v>0</v>
      </c>
      <c r="O2397" s="1" t="s">
        <v>9</v>
      </c>
    </row>
    <row r="2398" spans="1:15" x14ac:dyDescent="0.3">
      <c r="A2398" s="1" t="s">
        <v>3868</v>
      </c>
      <c r="B2398" s="1" t="s">
        <v>114</v>
      </c>
      <c r="C2398" s="1" t="str">
        <f t="shared" si="259"/>
        <v>USA</v>
      </c>
      <c r="D2398" s="1" t="s">
        <v>4951</v>
      </c>
      <c r="E2398" s="7" t="str">
        <f>TEXT(DATE(MID(D2398, 13, 4), CHOOSE(MATCH( MID(D2398, 5, 3), {"Jan","Feb","Mar","Apr","May","Jun","Jul","Aug","Sep","Oct","Nov","Dec"}, 0), 1, 2, 3, 4, 5, 6, 7, 8, 9, 10, 11, 12), MID(D2398, 9, 2)), "yyyy-mm-dd")</f>
        <v>1998-11-06</v>
      </c>
      <c r="F2398" s="1" t="str">
        <f t="shared" si="260"/>
        <v>13:37:00</v>
      </c>
      <c r="G2398" s="9" t="str">
        <f t="shared" si="261"/>
        <v>November</v>
      </c>
      <c r="H2398" s="5" t="str">
        <f t="shared" si="262"/>
        <v>1998</v>
      </c>
      <c r="I2398" s="1" t="s">
        <v>4952</v>
      </c>
      <c r="J2398" s="1" t="str">
        <f t="shared" si="263"/>
        <v xml:space="preserve">Delta II 7920-10C </v>
      </c>
      <c r="K2398" s="1" t="str">
        <f t="shared" si="264"/>
        <v>MS-11</v>
      </c>
      <c r="L2398" s="1" t="s">
        <v>346</v>
      </c>
      <c r="M2398" s="1"/>
      <c r="N2398" s="1">
        <f t="shared" si="265"/>
        <v>0</v>
      </c>
      <c r="O2398" s="1" t="s">
        <v>9</v>
      </c>
    </row>
    <row r="2399" spans="1:15" x14ac:dyDescent="0.3">
      <c r="A2399" s="1" t="s">
        <v>1623</v>
      </c>
      <c r="B2399" s="1" t="s">
        <v>4200</v>
      </c>
      <c r="C2399" s="1" t="str">
        <f t="shared" si="259"/>
        <v>Kazakhstan</v>
      </c>
      <c r="D2399" s="1" t="s">
        <v>4953</v>
      </c>
      <c r="E2399" s="7" t="str">
        <f>TEXT(DATE(MID(D2399, 13, 4), CHOOSE(MATCH( MID(D2399, 5, 3), {"Jan","Feb","Mar","Apr","May","Jun","Jul","Aug","Sep","Oct","Nov","Dec"}, 0), 1, 2, 3, 4, 5, 6, 7, 8, 9, 10, 11, 12), MID(D2399, 9, 2)), "yyyy-mm-dd")</f>
        <v>1998-11-04</v>
      </c>
      <c r="F2399" s="1" t="str">
        <f t="shared" si="260"/>
        <v>05:11:00</v>
      </c>
      <c r="G2399" s="9" t="str">
        <f t="shared" si="261"/>
        <v>November</v>
      </c>
      <c r="H2399" s="5" t="str">
        <f t="shared" si="262"/>
        <v>1998</v>
      </c>
      <c r="I2399" s="1" t="s">
        <v>4954</v>
      </c>
      <c r="J2399" s="1" t="str">
        <f t="shared" si="263"/>
        <v xml:space="preserve">Proton-K/Block DM-3 </v>
      </c>
      <c r="K2399" s="1" t="str">
        <f t="shared" si="264"/>
        <v>PAS 8</v>
      </c>
      <c r="L2399" s="1" t="s">
        <v>346</v>
      </c>
      <c r="M2399" s="1"/>
      <c r="N2399" s="1">
        <f t="shared" si="265"/>
        <v>0</v>
      </c>
      <c r="O2399" s="1" t="s">
        <v>9</v>
      </c>
    </row>
    <row r="2400" spans="1:15" x14ac:dyDescent="0.3">
      <c r="A2400" s="1" t="s">
        <v>657</v>
      </c>
      <c r="B2400" s="1" t="s">
        <v>658</v>
      </c>
      <c r="C2400" s="1" t="str">
        <f t="shared" si="259"/>
        <v>USA</v>
      </c>
      <c r="D2400" s="1" t="s">
        <v>4955</v>
      </c>
      <c r="E2400" s="7" t="str">
        <f>TEXT(DATE(MID(D2400, 13, 4), CHOOSE(MATCH( MID(D2400, 5, 3), {"Jan","Feb","Mar","Apr","May","Jun","Jul","Aug","Sep","Oct","Nov","Dec"}, 0), 1, 2, 3, 4, 5, 6, 7, 8, 9, 10, 11, 12), MID(D2400, 9, 2)), "yyyy-mm-dd")</f>
        <v>1998-10-29</v>
      </c>
      <c r="F2400" s="1" t="str">
        <f t="shared" si="260"/>
        <v>19:19:00</v>
      </c>
      <c r="G2400" s="9" t="str">
        <f t="shared" si="261"/>
        <v>October</v>
      </c>
      <c r="H2400" s="5" t="str">
        <f t="shared" si="262"/>
        <v>1998</v>
      </c>
      <c r="I2400" s="1" t="s">
        <v>4956</v>
      </c>
      <c r="J2400" s="1" t="str">
        <f t="shared" si="263"/>
        <v xml:space="preserve">Space Shuttle Discovery </v>
      </c>
      <c r="K2400" s="1" t="str">
        <f t="shared" si="264"/>
        <v>STS-95</v>
      </c>
      <c r="L2400" s="1" t="s">
        <v>346</v>
      </c>
      <c r="M2400" s="1">
        <v>450</v>
      </c>
      <c r="N2400" s="1">
        <f t="shared" si="265"/>
        <v>37350</v>
      </c>
      <c r="O2400" s="1" t="s">
        <v>9</v>
      </c>
    </row>
    <row r="2401" spans="1:15" x14ac:dyDescent="0.3">
      <c r="A2401" s="1" t="s">
        <v>233</v>
      </c>
      <c r="B2401" s="1" t="s">
        <v>4338</v>
      </c>
      <c r="C2401" s="1" t="str">
        <f t="shared" si="259"/>
        <v>France</v>
      </c>
      <c r="D2401" s="1" t="s">
        <v>4957</v>
      </c>
      <c r="E2401" s="7" t="str">
        <f>TEXT(DATE(MID(D2401, 13, 4), CHOOSE(MATCH( MID(D2401, 5, 3), {"Jan","Feb","Mar","Apr","May","Jun","Jul","Aug","Sep","Oct","Nov","Dec"}, 0), 1, 2, 3, 4, 5, 6, 7, 8, 9, 10, 11, 12), MID(D2401, 9, 2)), "yyyy-mm-dd")</f>
        <v>1998-10-28</v>
      </c>
      <c r="F2401" s="1" t="str">
        <f t="shared" si="260"/>
        <v>22:15:00</v>
      </c>
      <c r="G2401" s="9" t="str">
        <f t="shared" si="261"/>
        <v>October</v>
      </c>
      <c r="H2401" s="5" t="str">
        <f t="shared" si="262"/>
        <v>1998</v>
      </c>
      <c r="I2401" s="1" t="s">
        <v>4958</v>
      </c>
      <c r="J2401" s="1" t="str">
        <f t="shared" si="263"/>
        <v xml:space="preserve">Ariane 44L </v>
      </c>
      <c r="K2401" s="1" t="str">
        <f t="shared" si="264"/>
        <v>Afristar &amp; GE-5</v>
      </c>
      <c r="L2401" s="1" t="s">
        <v>346</v>
      </c>
      <c r="M2401" s="1"/>
      <c r="N2401" s="1">
        <f t="shared" si="265"/>
        <v>0</v>
      </c>
      <c r="O2401" s="1" t="s">
        <v>9</v>
      </c>
    </row>
    <row r="2402" spans="1:15" x14ac:dyDescent="0.3">
      <c r="A2402" s="1" t="s">
        <v>129</v>
      </c>
      <c r="B2402" s="1" t="s">
        <v>1630</v>
      </c>
      <c r="C2402" s="1" t="str">
        <f t="shared" si="259"/>
        <v>Kazakhstan</v>
      </c>
      <c r="D2402" s="1" t="s">
        <v>4959</v>
      </c>
      <c r="E2402" s="7" t="str">
        <f>TEXT(DATE(MID(D2402, 13, 4), CHOOSE(MATCH( MID(D2402, 5, 3), {"Jan","Feb","Mar","Apr","May","Jun","Jul","Aug","Sep","Oct","Nov","Dec"}, 0), 1, 2, 3, 4, 5, 6, 7, 8, 9, 10, 11, 12), MID(D2402, 9, 2)), "yyyy-mm-dd")</f>
        <v>1998-10-25</v>
      </c>
      <c r="F2402" s="1" t="str">
        <f t="shared" si="260"/>
        <v>04:14:00</v>
      </c>
      <c r="G2402" s="9" t="str">
        <f t="shared" si="261"/>
        <v>October</v>
      </c>
      <c r="H2402" s="5" t="str">
        <f t="shared" si="262"/>
        <v>1998</v>
      </c>
      <c r="I2402" s="1" t="s">
        <v>4960</v>
      </c>
      <c r="J2402" s="1" t="str">
        <f t="shared" si="263"/>
        <v xml:space="preserve">Soyuz U </v>
      </c>
      <c r="K2402" s="1" t="str">
        <f t="shared" si="264"/>
        <v>Progress M-40</v>
      </c>
      <c r="L2402" s="1" t="s">
        <v>346</v>
      </c>
      <c r="M2402" s="1">
        <v>20</v>
      </c>
      <c r="N2402" s="1">
        <f t="shared" si="265"/>
        <v>1660</v>
      </c>
      <c r="O2402" s="1" t="s">
        <v>9</v>
      </c>
    </row>
    <row r="2403" spans="1:15" x14ac:dyDescent="0.3">
      <c r="A2403" s="1" t="s">
        <v>3868</v>
      </c>
      <c r="B2403" s="1" t="s">
        <v>114</v>
      </c>
      <c r="C2403" s="1" t="str">
        <f t="shared" si="259"/>
        <v>USA</v>
      </c>
      <c r="D2403" s="1" t="s">
        <v>4961</v>
      </c>
      <c r="E2403" s="7" t="str">
        <f>TEXT(DATE(MID(D2403, 13, 4), CHOOSE(MATCH( MID(D2403, 5, 3), {"Jan","Feb","Mar","Apr","May","Jun","Jul","Aug","Sep","Oct","Nov","Dec"}, 0), 1, 2, 3, 4, 5, 6, 7, 8, 9, 10, 11, 12), MID(D2403, 9, 2)), "yyyy-mm-dd")</f>
        <v>1998-10-24</v>
      </c>
      <c r="F2403" s="1" t="str">
        <f t="shared" si="260"/>
        <v>12:08:00</v>
      </c>
      <c r="G2403" s="9" t="str">
        <f t="shared" si="261"/>
        <v>October</v>
      </c>
      <c r="H2403" s="5" t="str">
        <f t="shared" si="262"/>
        <v>1998</v>
      </c>
      <c r="I2403" s="1" t="s">
        <v>4962</v>
      </c>
      <c r="J2403" s="1" t="str">
        <f t="shared" si="263"/>
        <v xml:space="preserve">Delta II 7920-10C </v>
      </c>
      <c r="K2403" s="1" t="str">
        <f t="shared" si="264"/>
        <v>Deep Space 1</v>
      </c>
      <c r="L2403" s="1" t="s">
        <v>346</v>
      </c>
      <c r="M2403" s="1"/>
      <c r="N2403" s="1">
        <f t="shared" si="265"/>
        <v>0</v>
      </c>
      <c r="O2403" s="1" t="s">
        <v>9</v>
      </c>
    </row>
    <row r="2404" spans="1:15" x14ac:dyDescent="0.3">
      <c r="A2404" s="1" t="s">
        <v>342</v>
      </c>
      <c r="B2404" s="1" t="s">
        <v>1620</v>
      </c>
      <c r="C2404" s="1" t="str">
        <f t="shared" si="259"/>
        <v>USA</v>
      </c>
      <c r="D2404" s="1" t="s">
        <v>4963</v>
      </c>
      <c r="E2404" s="7" t="str">
        <f>TEXT(DATE(MID(D2404, 13, 4), CHOOSE(MATCH( MID(D2404, 5, 3), {"Jan","Feb","Mar","Apr","May","Jun","Jul","Aug","Sep","Oct","Nov","Dec"}, 0), 1, 2, 3, 4, 5, 6, 7, 8, 9, 10, 11, 12), MID(D2404, 9, 2)), "yyyy-mm-dd")</f>
        <v>1998-10-23</v>
      </c>
      <c r="F2404" s="1" t="str">
        <f t="shared" si="260"/>
        <v>00:02:00</v>
      </c>
      <c r="G2404" s="9" t="str">
        <f t="shared" si="261"/>
        <v>October</v>
      </c>
      <c r="H2404" s="5" t="str">
        <f t="shared" si="262"/>
        <v>1998</v>
      </c>
      <c r="I2404" s="1" t="s">
        <v>4964</v>
      </c>
      <c r="J2404" s="1" t="str">
        <f t="shared" si="263"/>
        <v xml:space="preserve">Pegasus </v>
      </c>
      <c r="K2404" s="1" t="str">
        <f t="shared" si="264"/>
        <v>SCD-2</v>
      </c>
      <c r="L2404" s="1" t="s">
        <v>346</v>
      </c>
      <c r="M2404" s="1">
        <v>40</v>
      </c>
      <c r="N2404" s="1">
        <f t="shared" si="265"/>
        <v>3320</v>
      </c>
      <c r="O2404" s="1" t="s">
        <v>9</v>
      </c>
    </row>
    <row r="2405" spans="1:15" x14ac:dyDescent="0.3">
      <c r="A2405" s="1" t="s">
        <v>825</v>
      </c>
      <c r="B2405" s="1" t="s">
        <v>379</v>
      </c>
      <c r="C2405" s="1" t="str">
        <f t="shared" si="259"/>
        <v>France</v>
      </c>
      <c r="D2405" s="1" t="s">
        <v>4965</v>
      </c>
      <c r="E2405" s="7" t="str">
        <f>TEXT(DATE(MID(D2405, 13, 4), CHOOSE(MATCH( MID(D2405, 5, 3), {"Jan","Feb","Mar","Apr","May","Jun","Jul","Aug","Sep","Oct","Nov","Dec"}, 0), 1, 2, 3, 4, 5, 6, 7, 8, 9, 10, 11, 12), MID(D2405, 9, 2)), "yyyy-mm-dd")</f>
        <v>1998-10-21</v>
      </c>
      <c r="F2405" s="1" t="str">
        <f t="shared" si="260"/>
        <v>16:37:00</v>
      </c>
      <c r="G2405" s="9" t="str">
        <f t="shared" si="261"/>
        <v>October</v>
      </c>
      <c r="H2405" s="5" t="str">
        <f t="shared" si="262"/>
        <v>1998</v>
      </c>
      <c r="I2405" s="1" t="s">
        <v>4966</v>
      </c>
      <c r="J2405" s="1" t="str">
        <f t="shared" si="263"/>
        <v xml:space="preserve">Ariane 5 G </v>
      </c>
      <c r="K2405" s="1" t="str">
        <f t="shared" si="264"/>
        <v>MaqSat 3 &amp; ARD</v>
      </c>
      <c r="L2405" s="1" t="s">
        <v>346</v>
      </c>
      <c r="M2405" s="1"/>
      <c r="N2405" s="1">
        <f t="shared" si="265"/>
        <v>0</v>
      </c>
      <c r="O2405" s="1" t="s">
        <v>9</v>
      </c>
    </row>
    <row r="2406" spans="1:15" x14ac:dyDescent="0.3">
      <c r="A2406" s="1" t="s">
        <v>4005</v>
      </c>
      <c r="B2406" s="1" t="s">
        <v>4149</v>
      </c>
      <c r="C2406" s="1" t="str">
        <f t="shared" si="259"/>
        <v>USA</v>
      </c>
      <c r="D2406" s="1" t="s">
        <v>4967</v>
      </c>
      <c r="E2406" s="7" t="str">
        <f>TEXT(DATE(MID(D2406, 13, 4), CHOOSE(MATCH( MID(D2406, 5, 3), {"Jan","Feb","Mar","Apr","May","Jun","Jul","Aug","Sep","Oct","Nov","Dec"}, 0), 1, 2, 3, 4, 5, 6, 7, 8, 9, 10, 11, 12), MID(D2406, 9, 2)), "yyyy-mm-dd")</f>
        <v>1998-10-20</v>
      </c>
      <c r="F2406" s="1" t="str">
        <f t="shared" si="260"/>
        <v>07:19:00</v>
      </c>
      <c r="G2406" s="9" t="str">
        <f t="shared" si="261"/>
        <v>October</v>
      </c>
      <c r="H2406" s="5" t="str">
        <f t="shared" si="262"/>
        <v>1998</v>
      </c>
      <c r="I2406" s="1" t="s">
        <v>4968</v>
      </c>
      <c r="J2406" s="1" t="str">
        <f t="shared" si="263"/>
        <v xml:space="preserve">Atlas IIA </v>
      </c>
      <c r="K2406" s="1" t="str">
        <f t="shared" si="264"/>
        <v>UHF F9</v>
      </c>
      <c r="L2406" s="1" t="s">
        <v>346</v>
      </c>
      <c r="M2406" s="1"/>
      <c r="N2406" s="1">
        <f t="shared" si="265"/>
        <v>0</v>
      </c>
      <c r="O2406" s="1" t="s">
        <v>9</v>
      </c>
    </row>
    <row r="2407" spans="1:15" x14ac:dyDescent="0.3">
      <c r="A2407" s="1" t="s">
        <v>1623</v>
      </c>
      <c r="B2407" s="1" t="s">
        <v>4092</v>
      </c>
      <c r="C2407" s="1" t="str">
        <f t="shared" si="259"/>
        <v>USA</v>
      </c>
      <c r="D2407" s="1" t="s">
        <v>4969</v>
      </c>
      <c r="E2407" s="7" t="str">
        <f>TEXT(DATE(MID(D2407, 13, 4), CHOOSE(MATCH( MID(D2407, 5, 3), {"Jan","Feb","Mar","Apr","May","Jun","Jul","Aug","Sep","Oct","Nov","Dec"}, 0), 1, 2, 3, 4, 5, 6, 7, 8, 9, 10, 11, 12), MID(D2407, 9, 2)), "yyyy-mm-dd")</f>
        <v>1998-10-09</v>
      </c>
      <c r="F2407" s="1" t="str">
        <f t="shared" si="260"/>
        <v>22:50:00</v>
      </c>
      <c r="G2407" s="9" t="str">
        <f t="shared" si="261"/>
        <v>October</v>
      </c>
      <c r="H2407" s="5" t="str">
        <f t="shared" si="262"/>
        <v>1998</v>
      </c>
      <c r="I2407" s="1" t="s">
        <v>4970</v>
      </c>
      <c r="J2407" s="1" t="str">
        <f t="shared" si="263"/>
        <v xml:space="preserve">Atlas IIA </v>
      </c>
      <c r="K2407" s="1" t="str">
        <f t="shared" si="264"/>
        <v>Hot Bird 5</v>
      </c>
      <c r="L2407" s="1" t="s">
        <v>346</v>
      </c>
      <c r="M2407" s="1"/>
      <c r="N2407" s="1">
        <f t="shared" si="265"/>
        <v>0</v>
      </c>
      <c r="O2407" s="1" t="s">
        <v>9</v>
      </c>
    </row>
    <row r="2408" spans="1:15" x14ac:dyDescent="0.3">
      <c r="A2408" s="1" t="s">
        <v>233</v>
      </c>
      <c r="B2408" s="1" t="s">
        <v>4338</v>
      </c>
      <c r="C2408" s="1" t="str">
        <f t="shared" si="259"/>
        <v>France</v>
      </c>
      <c r="D2408" s="1" t="s">
        <v>4971</v>
      </c>
      <c r="E2408" s="7" t="str">
        <f>TEXT(DATE(MID(D2408, 13, 4), CHOOSE(MATCH( MID(D2408, 5, 3), {"Jan","Feb","Mar","Apr","May","Jun","Jul","Aug","Sep","Oct","Nov","Dec"}, 0), 1, 2, 3, 4, 5, 6, 7, 8, 9, 10, 11, 12), MID(D2408, 9, 2)), "yyyy-mm-dd")</f>
        <v>1998-10-05</v>
      </c>
      <c r="F2408" s="1" t="str">
        <f t="shared" si="260"/>
        <v>22:51:00</v>
      </c>
      <c r="G2408" s="9" t="str">
        <f t="shared" si="261"/>
        <v>October</v>
      </c>
      <c r="H2408" s="5" t="str">
        <f t="shared" si="262"/>
        <v>1998</v>
      </c>
      <c r="I2408" s="1" t="s">
        <v>4972</v>
      </c>
      <c r="J2408" s="1" t="str">
        <f t="shared" si="263"/>
        <v xml:space="preserve">Ariane 44L </v>
      </c>
      <c r="K2408" s="1" t="str">
        <f t="shared" si="264"/>
        <v>Eutelsat W2 &amp; Sirius-3</v>
      </c>
      <c r="L2408" s="1" t="s">
        <v>346</v>
      </c>
      <c r="M2408" s="1"/>
      <c r="N2408" s="1">
        <f t="shared" si="265"/>
        <v>0</v>
      </c>
      <c r="O2408" s="1" t="s">
        <v>9</v>
      </c>
    </row>
    <row r="2409" spans="1:15" x14ac:dyDescent="0.3">
      <c r="A2409" s="1" t="s">
        <v>342</v>
      </c>
      <c r="B2409" s="1" t="s">
        <v>2063</v>
      </c>
      <c r="C2409" s="1" t="str">
        <f t="shared" si="259"/>
        <v>USA</v>
      </c>
      <c r="D2409" s="1" t="s">
        <v>4973</v>
      </c>
      <c r="E2409" s="7" t="str">
        <f>TEXT(DATE(MID(D2409, 13, 4), CHOOSE(MATCH( MID(D2409, 5, 3), {"Jan","Feb","Mar","Apr","May","Jun","Jul","Aug","Sep","Oct","Nov","Dec"}, 0), 1, 2, 3, 4, 5, 6, 7, 8, 9, 10, 11, 12), MID(D2409, 9, 2)), "yyyy-mm-dd")</f>
        <v>1998-10-03</v>
      </c>
      <c r="F2409" s="1" t="str">
        <f t="shared" si="260"/>
        <v>10:04:00</v>
      </c>
      <c r="G2409" s="9" t="str">
        <f t="shared" si="261"/>
        <v>October</v>
      </c>
      <c r="H2409" s="5" t="str">
        <f t="shared" si="262"/>
        <v>1998</v>
      </c>
      <c r="I2409" s="1" t="s">
        <v>4974</v>
      </c>
      <c r="J2409" s="1" t="str">
        <f t="shared" si="263"/>
        <v xml:space="preserve">Minotaur C (Taurus) </v>
      </c>
      <c r="K2409" s="1" t="str">
        <f t="shared" si="264"/>
        <v>STEX (NROL-8)</v>
      </c>
      <c r="L2409" s="1" t="s">
        <v>8</v>
      </c>
      <c r="M2409" s="1">
        <v>45</v>
      </c>
      <c r="N2409" s="1">
        <f t="shared" si="265"/>
        <v>3735</v>
      </c>
      <c r="O2409" s="1" t="s">
        <v>9</v>
      </c>
    </row>
    <row r="2410" spans="1:15" x14ac:dyDescent="0.3">
      <c r="A2410" s="1" t="s">
        <v>4</v>
      </c>
      <c r="B2410" s="1" t="s">
        <v>212</v>
      </c>
      <c r="C2410" s="1" t="str">
        <f t="shared" si="259"/>
        <v>Russia</v>
      </c>
      <c r="D2410" s="1" t="s">
        <v>4975</v>
      </c>
      <c r="E2410" s="7" t="str">
        <f>TEXT(DATE(MID(D2410, 13, 4), CHOOSE(MATCH( MID(D2410, 5, 3), {"Jan","Feb","Mar","Apr","May","Jun","Jul","Aug","Sep","Oct","Nov","Dec"}, 0), 1, 2, 3, 4, 5, 6, 7, 8, 9, 10, 11, 12), MID(D2410, 9, 2)), "yyyy-mm-dd")</f>
        <v>1998-09-28</v>
      </c>
      <c r="F2410" s="1" t="str">
        <f t="shared" si="260"/>
        <v>23:41:00</v>
      </c>
      <c r="G2410" s="9" t="str">
        <f t="shared" si="261"/>
        <v>September</v>
      </c>
      <c r="H2410" s="5" t="str">
        <f t="shared" si="262"/>
        <v>1998</v>
      </c>
      <c r="I2410" s="1" t="s">
        <v>4976</v>
      </c>
      <c r="J2410" s="1" t="str">
        <f t="shared" si="263"/>
        <v xml:space="preserve">Molniya-M /Block ML </v>
      </c>
      <c r="K2410" s="1" t="str">
        <f t="shared" si="264"/>
        <v>Molniya-1T nÂ°168</v>
      </c>
      <c r="L2410" s="1" t="s">
        <v>346</v>
      </c>
      <c r="M2410" s="1"/>
      <c r="N2410" s="1">
        <f t="shared" si="265"/>
        <v>0</v>
      </c>
      <c r="O2410" s="1" t="s">
        <v>9</v>
      </c>
    </row>
    <row r="2411" spans="1:15" x14ac:dyDescent="0.3">
      <c r="A2411" s="1" t="s">
        <v>342</v>
      </c>
      <c r="B2411" s="1" t="s">
        <v>4977</v>
      </c>
      <c r="C2411" s="1" t="str">
        <f t="shared" si="259"/>
        <v>USA</v>
      </c>
      <c r="D2411" s="1" t="s">
        <v>4978</v>
      </c>
      <c r="E2411" s="7" t="str">
        <f>TEXT(DATE(MID(D2411, 13, 4), CHOOSE(MATCH( MID(D2411, 5, 3), {"Jan","Feb","Mar","Apr","May","Jun","Jul","Aug","Sep","Oct","Nov","Dec"}, 0), 1, 2, 3, 4, 5, 6, 7, 8, 9, 10, 11, 12), MID(D2411, 9, 2)), "yyyy-mm-dd")</f>
        <v>1998-09-23</v>
      </c>
      <c r="F2411" s="1" t="str">
        <f t="shared" si="260"/>
        <v>05:06:00</v>
      </c>
      <c r="G2411" s="9" t="str">
        <f t="shared" si="261"/>
        <v>September</v>
      </c>
      <c r="H2411" s="5" t="str">
        <f t="shared" si="262"/>
        <v>1998</v>
      </c>
      <c r="I2411" s="1" t="s">
        <v>4979</v>
      </c>
      <c r="J2411" s="1" t="str">
        <f t="shared" si="263"/>
        <v xml:space="preserve">Pegasus XL/HAPS </v>
      </c>
      <c r="K2411" s="1" t="str">
        <f t="shared" si="264"/>
        <v>Orbcomm C1 - C8</v>
      </c>
      <c r="L2411" s="1" t="s">
        <v>8</v>
      </c>
      <c r="M2411" s="1">
        <v>40</v>
      </c>
      <c r="N2411" s="1">
        <f t="shared" si="265"/>
        <v>3320</v>
      </c>
      <c r="O2411" s="1" t="s">
        <v>9</v>
      </c>
    </row>
    <row r="2412" spans="1:15" x14ac:dyDescent="0.3">
      <c r="A2412" s="1" t="s">
        <v>233</v>
      </c>
      <c r="B2412" s="1" t="s">
        <v>4338</v>
      </c>
      <c r="C2412" s="1" t="str">
        <f t="shared" si="259"/>
        <v>France</v>
      </c>
      <c r="D2412" s="1" t="s">
        <v>4980</v>
      </c>
      <c r="E2412" s="7" t="str">
        <f>TEXT(DATE(MID(D2412, 13, 4), CHOOSE(MATCH( MID(D2412, 5, 3), {"Jan","Feb","Mar","Apr","May","Jun","Jul","Aug","Sep","Oct","Nov","Dec"}, 0), 1, 2, 3, 4, 5, 6, 7, 8, 9, 10, 11, 12), MID(D2412, 9, 2)), "yyyy-mm-dd")</f>
        <v>1998-09-16</v>
      </c>
      <c r="F2412" s="1" t="str">
        <f t="shared" si="260"/>
        <v>06:31:00</v>
      </c>
      <c r="G2412" s="9" t="str">
        <f t="shared" si="261"/>
        <v>September</v>
      </c>
      <c r="H2412" s="5" t="str">
        <f t="shared" si="262"/>
        <v>1998</v>
      </c>
      <c r="I2412" s="1" t="s">
        <v>4981</v>
      </c>
      <c r="J2412" s="1" t="str">
        <f t="shared" si="263"/>
        <v xml:space="preserve">Ariane 44LP </v>
      </c>
      <c r="K2412" s="1" t="str">
        <f t="shared" si="264"/>
        <v>Panamsat 7</v>
      </c>
      <c r="L2412" s="1" t="s">
        <v>346</v>
      </c>
      <c r="M2412" s="1"/>
      <c r="N2412" s="1">
        <f t="shared" si="265"/>
        <v>0</v>
      </c>
      <c r="O2412" s="1" t="s">
        <v>9</v>
      </c>
    </row>
    <row r="2413" spans="1:15" x14ac:dyDescent="0.3">
      <c r="A2413" s="1" t="s">
        <v>4</v>
      </c>
      <c r="B2413" s="1" t="s">
        <v>2022</v>
      </c>
      <c r="C2413" s="1" t="str">
        <f t="shared" si="259"/>
        <v>Kazakhstan</v>
      </c>
      <c r="D2413" s="1" t="s">
        <v>4982</v>
      </c>
      <c r="E2413" s="7" t="str">
        <f>TEXT(DATE(MID(D2413, 13, 4), CHOOSE(MATCH( MID(D2413, 5, 3), {"Jan","Feb","Mar","Apr","May","Jun","Jul","Aug","Sep","Oct","Nov","Dec"}, 0), 1, 2, 3, 4, 5, 6, 7, 8, 9, 10, 11, 12), MID(D2413, 9, 2)), "yyyy-mm-dd")</f>
        <v>1998-09-09</v>
      </c>
      <c r="F2413" s="1" t="str">
        <f t="shared" si="260"/>
        <v>20:29:00</v>
      </c>
      <c r="G2413" s="9" t="str">
        <f t="shared" si="261"/>
        <v>September</v>
      </c>
      <c r="H2413" s="5" t="str">
        <f t="shared" si="262"/>
        <v>1998</v>
      </c>
      <c r="I2413" s="1" t="s">
        <v>4983</v>
      </c>
      <c r="J2413" s="1" t="str">
        <f t="shared" si="263"/>
        <v xml:space="preserve">Zenit-2 </v>
      </c>
      <c r="K2413" s="1" t="str">
        <f t="shared" si="264"/>
        <v>Globalstar FM5, 7, 9 to 13, 16 to 18, 20 &amp; 21</v>
      </c>
      <c r="L2413" s="1" t="s">
        <v>346</v>
      </c>
      <c r="M2413" s="1"/>
      <c r="N2413" s="1">
        <f t="shared" si="265"/>
        <v>0</v>
      </c>
      <c r="O2413" s="1" t="s">
        <v>257</v>
      </c>
    </row>
    <row r="2414" spans="1:15" x14ac:dyDescent="0.3">
      <c r="A2414" s="1" t="s">
        <v>3868</v>
      </c>
      <c r="B2414" s="1" t="s">
        <v>114</v>
      </c>
      <c r="C2414" s="1" t="str">
        <f t="shared" si="259"/>
        <v>USA</v>
      </c>
      <c r="D2414" s="1" t="s">
        <v>4984</v>
      </c>
      <c r="E2414" s="7" t="str">
        <f>TEXT(DATE(MID(D2414, 13, 4), CHOOSE(MATCH( MID(D2414, 5, 3), {"Jan","Feb","Mar","Apr","May","Jun","Jul","Aug","Sep","Oct","Nov","Dec"}, 0), 1, 2, 3, 4, 5, 6, 7, 8, 9, 10, 11, 12), MID(D2414, 9, 2)), "yyyy-mm-dd")</f>
        <v>1998-09-08</v>
      </c>
      <c r="F2414" s="1" t="str">
        <f t="shared" si="260"/>
        <v>21:13:00</v>
      </c>
      <c r="G2414" s="9" t="str">
        <f t="shared" si="261"/>
        <v>September</v>
      </c>
      <c r="H2414" s="5" t="str">
        <f t="shared" si="262"/>
        <v>1998</v>
      </c>
      <c r="I2414" s="1" t="s">
        <v>4985</v>
      </c>
      <c r="J2414" s="1" t="str">
        <f t="shared" si="263"/>
        <v xml:space="preserve">Delta II 7920-10C </v>
      </c>
      <c r="K2414" s="1" t="str">
        <f t="shared" si="264"/>
        <v>MS-10</v>
      </c>
      <c r="L2414" s="1" t="s">
        <v>346</v>
      </c>
      <c r="M2414" s="1"/>
      <c r="N2414" s="1">
        <f t="shared" si="265"/>
        <v>0</v>
      </c>
      <c r="O2414" s="1" t="s">
        <v>9</v>
      </c>
    </row>
    <row r="2415" spans="1:15" x14ac:dyDescent="0.3">
      <c r="A2415" s="1" t="s">
        <v>2938</v>
      </c>
      <c r="B2415" s="1" t="s">
        <v>3533</v>
      </c>
      <c r="C2415" s="1" t="str">
        <f t="shared" si="259"/>
        <v>North Korea</v>
      </c>
      <c r="D2415" s="1" t="s">
        <v>4986</v>
      </c>
      <c r="E2415" s="7" t="str">
        <f>TEXT(DATE(MID(D2415, 13, 4), CHOOSE(MATCH( MID(D2415, 5, 3), {"Jan","Feb","Mar","Apr","May","Jun","Jul","Aug","Sep","Oct","Nov","Dec"}, 0), 1, 2, 3, 4, 5, 6, 7, 8, 9, 10, 11, 12), MID(D2415, 9, 2)), "yyyy-mm-dd")</f>
        <v>1998-08-31</v>
      </c>
      <c r="F2415" s="1" t="str">
        <f t="shared" si="260"/>
        <v>03:07:00</v>
      </c>
      <c r="G2415" s="9" t="str">
        <f t="shared" si="261"/>
        <v>August</v>
      </c>
      <c r="H2415" s="5" t="str">
        <f t="shared" si="262"/>
        <v>1998</v>
      </c>
      <c r="I2415" s="1" t="s">
        <v>4987</v>
      </c>
      <c r="J2415" s="1" t="str">
        <f t="shared" si="263"/>
        <v xml:space="preserve">Taepodong-1 </v>
      </c>
      <c r="K2415" s="1" t="str">
        <f t="shared" si="264"/>
        <v>KwangmyÅngsÅng 1</v>
      </c>
      <c r="L2415" s="1" t="s">
        <v>346</v>
      </c>
      <c r="M2415" s="1"/>
      <c r="N2415" s="1">
        <f t="shared" si="265"/>
        <v>0</v>
      </c>
      <c r="O2415" s="1" t="s">
        <v>257</v>
      </c>
    </row>
    <row r="2416" spans="1:15" x14ac:dyDescent="0.3">
      <c r="A2416" s="1" t="s">
        <v>1623</v>
      </c>
      <c r="B2416" s="1" t="s">
        <v>4200</v>
      </c>
      <c r="C2416" s="1" t="str">
        <f t="shared" si="259"/>
        <v>Kazakhstan</v>
      </c>
      <c r="D2416" s="1" t="s">
        <v>4988</v>
      </c>
      <c r="E2416" s="7" t="str">
        <f>TEXT(DATE(MID(D2416, 13, 4), CHOOSE(MATCH( MID(D2416, 5, 3), {"Jan","Feb","Mar","Apr","May","Jun","Jul","Aug","Sep","Oct","Nov","Dec"}, 0), 1, 2, 3, 4, 5, 6, 7, 8, 9, 10, 11, 12), MID(D2416, 9, 2)), "yyyy-mm-dd")</f>
        <v>1998-08-30</v>
      </c>
      <c r="F2416" s="1" t="str">
        <f t="shared" si="260"/>
        <v>00:31:00</v>
      </c>
      <c r="G2416" s="9" t="str">
        <f t="shared" si="261"/>
        <v>August</v>
      </c>
      <c r="H2416" s="5" t="str">
        <f t="shared" si="262"/>
        <v>1998</v>
      </c>
      <c r="I2416" s="1" t="s">
        <v>4989</v>
      </c>
      <c r="J2416" s="1" t="str">
        <f t="shared" si="263"/>
        <v xml:space="preserve">Proton-K/Block DM-3 </v>
      </c>
      <c r="K2416" s="1" t="str">
        <f t="shared" si="264"/>
        <v>Astra 2A</v>
      </c>
      <c r="L2416" s="1" t="s">
        <v>346</v>
      </c>
      <c r="M2416" s="1"/>
      <c r="N2416" s="1">
        <f t="shared" si="265"/>
        <v>0</v>
      </c>
      <c r="O2416" s="1" t="s">
        <v>9</v>
      </c>
    </row>
    <row r="2417" spans="1:15" x14ac:dyDescent="0.3">
      <c r="A2417" s="1" t="s">
        <v>3868</v>
      </c>
      <c r="B2417" s="1" t="s">
        <v>3160</v>
      </c>
      <c r="C2417" s="1" t="str">
        <f t="shared" si="259"/>
        <v>USA</v>
      </c>
      <c r="D2417" s="1" t="s">
        <v>4990</v>
      </c>
      <c r="E2417" s="7" t="str">
        <f>TEXT(DATE(MID(D2417, 13, 4), CHOOSE(MATCH( MID(D2417, 5, 3), {"Jan","Feb","Mar","Apr","May","Jun","Jul","Aug","Sep","Oct","Nov","Dec"}, 0), 1, 2, 3, 4, 5, 6, 7, 8, 9, 10, 11, 12), MID(D2417, 9, 2)), "yyyy-mm-dd")</f>
        <v>1998-08-27</v>
      </c>
      <c r="F2417" s="1" t="str">
        <f t="shared" si="260"/>
        <v>01:17:00</v>
      </c>
      <c r="G2417" s="9" t="str">
        <f t="shared" si="261"/>
        <v>August</v>
      </c>
      <c r="H2417" s="5" t="str">
        <f t="shared" si="262"/>
        <v>1998</v>
      </c>
      <c r="I2417" s="1" t="s">
        <v>4991</v>
      </c>
      <c r="J2417" s="1" t="str">
        <f t="shared" si="263"/>
        <v xml:space="preserve">Delta III 8930 </v>
      </c>
      <c r="K2417" s="1" t="str">
        <f t="shared" si="264"/>
        <v>Galaxy 10</v>
      </c>
      <c r="L2417" s="1" t="s">
        <v>346</v>
      </c>
      <c r="M2417" s="1"/>
      <c r="N2417" s="1">
        <f t="shared" si="265"/>
        <v>0</v>
      </c>
      <c r="O2417" s="1" t="s">
        <v>257</v>
      </c>
    </row>
    <row r="2418" spans="1:15" x14ac:dyDescent="0.3">
      <c r="A2418" s="1" t="s">
        <v>233</v>
      </c>
      <c r="B2418" s="1" t="s">
        <v>4338</v>
      </c>
      <c r="C2418" s="1" t="str">
        <f t="shared" si="259"/>
        <v>France</v>
      </c>
      <c r="D2418" s="1" t="s">
        <v>4992</v>
      </c>
      <c r="E2418" s="7" t="str">
        <f>TEXT(DATE(MID(D2418, 13, 4), CHOOSE(MATCH( MID(D2418, 5, 3), {"Jan","Feb","Mar","Apr","May","Jun","Jul","Aug","Sep","Oct","Nov","Dec"}, 0), 1, 2, 3, 4, 5, 6, 7, 8, 9, 10, 11, 12), MID(D2418, 9, 2)), "yyyy-mm-dd")</f>
        <v>1998-08-25</v>
      </c>
      <c r="F2418" s="1" t="str">
        <f t="shared" si="260"/>
        <v>23:07:00</v>
      </c>
      <c r="G2418" s="9" t="str">
        <f t="shared" si="261"/>
        <v>August</v>
      </c>
      <c r="H2418" s="5" t="str">
        <f t="shared" si="262"/>
        <v>1998</v>
      </c>
      <c r="I2418" s="1" t="s">
        <v>4993</v>
      </c>
      <c r="J2418" s="1" t="str">
        <f t="shared" si="263"/>
        <v xml:space="preserve">Ariane 44P </v>
      </c>
      <c r="K2418" s="1" t="str">
        <f t="shared" si="264"/>
        <v>ST-1</v>
      </c>
      <c r="L2418" s="1" t="s">
        <v>346</v>
      </c>
      <c r="M2418" s="1"/>
      <c r="N2418" s="1">
        <f t="shared" si="265"/>
        <v>0</v>
      </c>
      <c r="O2418" s="1" t="s">
        <v>9</v>
      </c>
    </row>
    <row r="2419" spans="1:15" x14ac:dyDescent="0.3">
      <c r="A2419" s="1" t="s">
        <v>14</v>
      </c>
      <c r="B2419" s="1" t="s">
        <v>3524</v>
      </c>
      <c r="C2419" s="1" t="str">
        <f t="shared" si="259"/>
        <v>China</v>
      </c>
      <c r="D2419" s="1" t="s">
        <v>4994</v>
      </c>
      <c r="E2419" s="7" t="str">
        <f>TEXT(DATE(MID(D2419, 13, 4), CHOOSE(MATCH( MID(D2419, 5, 3), {"Jan","Feb","Mar","Apr","May","Jun","Jul","Aug","Sep","Oct","Nov","Dec"}, 0), 1, 2, 3, 4, 5, 6, 7, 8, 9, 10, 11, 12), MID(D2419, 9, 2)), "yyyy-mm-dd")</f>
        <v>1998-08-19</v>
      </c>
      <c r="F2419" s="1" t="str">
        <f t="shared" si="260"/>
        <v>23:01:00</v>
      </c>
      <c r="G2419" s="9" t="str">
        <f t="shared" si="261"/>
        <v>August</v>
      </c>
      <c r="H2419" s="5" t="str">
        <f t="shared" si="262"/>
        <v>1998</v>
      </c>
      <c r="I2419" s="1" t="s">
        <v>4995</v>
      </c>
      <c r="J2419" s="1" t="str">
        <f t="shared" si="263"/>
        <v xml:space="preserve">Long March 2C/SD </v>
      </c>
      <c r="K2419" s="1" t="str">
        <f t="shared" si="264"/>
        <v>Iridium SV76 &amp; SV78</v>
      </c>
      <c r="L2419" s="1" t="s">
        <v>346</v>
      </c>
      <c r="M2419" s="1"/>
      <c r="N2419" s="1">
        <f t="shared" si="265"/>
        <v>0</v>
      </c>
      <c r="O2419" s="1" t="s">
        <v>9</v>
      </c>
    </row>
    <row r="2420" spans="1:15" x14ac:dyDescent="0.3">
      <c r="A2420" s="1" t="s">
        <v>129</v>
      </c>
      <c r="B2420" s="1" t="s">
        <v>1630</v>
      </c>
      <c r="C2420" s="1" t="str">
        <f t="shared" si="259"/>
        <v>Kazakhstan</v>
      </c>
      <c r="D2420" s="1" t="s">
        <v>4996</v>
      </c>
      <c r="E2420" s="7" t="str">
        <f>TEXT(DATE(MID(D2420, 13, 4), CHOOSE(MATCH( MID(D2420, 5, 3), {"Jan","Feb","Mar","Apr","May","Jun","Jul","Aug","Sep","Oct","Nov","Dec"}, 0), 1, 2, 3, 4, 5, 6, 7, 8, 9, 10, 11, 12), MID(D2420, 9, 2)), "yyyy-mm-dd")</f>
        <v>1998-08-13</v>
      </c>
      <c r="F2420" s="1" t="str">
        <f t="shared" si="260"/>
        <v>09:43:00</v>
      </c>
      <c r="G2420" s="9" t="str">
        <f t="shared" si="261"/>
        <v>August</v>
      </c>
      <c r="H2420" s="5" t="str">
        <f t="shared" si="262"/>
        <v>1998</v>
      </c>
      <c r="I2420" s="1" t="s">
        <v>4997</v>
      </c>
      <c r="J2420" s="1" t="str">
        <f t="shared" si="263"/>
        <v xml:space="preserve">Soyuz U </v>
      </c>
      <c r="K2420" s="1" t="str">
        <f t="shared" si="264"/>
        <v>Soyuz TM-28</v>
      </c>
      <c r="L2420" s="1" t="s">
        <v>346</v>
      </c>
      <c r="M2420" s="1">
        <v>20</v>
      </c>
      <c r="N2420" s="1">
        <f t="shared" si="265"/>
        <v>1660</v>
      </c>
      <c r="O2420" s="1" t="s">
        <v>9</v>
      </c>
    </row>
    <row r="2421" spans="1:15" x14ac:dyDescent="0.3">
      <c r="A2421" s="1" t="s">
        <v>4005</v>
      </c>
      <c r="B2421" s="1" t="s">
        <v>75</v>
      </c>
      <c r="C2421" s="1" t="str">
        <f t="shared" si="259"/>
        <v>USA</v>
      </c>
      <c r="D2421" s="1" t="s">
        <v>4998</v>
      </c>
      <c r="E2421" s="7" t="str">
        <f>TEXT(DATE(MID(D2421, 13, 4), CHOOSE(MATCH( MID(D2421, 5, 3), {"Jan","Feb","Mar","Apr","May","Jun","Jul","Aug","Sep","Oct","Nov","Dec"}, 0), 1, 2, 3, 4, 5, 6, 7, 8, 9, 10, 11, 12), MID(D2421, 9, 2)), "yyyy-mm-dd")</f>
        <v>1998-08-12</v>
      </c>
      <c r="F2421" s="1" t="str">
        <f t="shared" si="260"/>
        <v>11:30:00</v>
      </c>
      <c r="G2421" s="9" t="str">
        <f t="shared" si="261"/>
        <v>August</v>
      </c>
      <c r="H2421" s="5" t="str">
        <f t="shared" si="262"/>
        <v>1998</v>
      </c>
      <c r="I2421" s="1" t="s">
        <v>4999</v>
      </c>
      <c r="J2421" s="1" t="str">
        <f t="shared" si="263"/>
        <v xml:space="preserve">Titan IV(401)A </v>
      </c>
      <c r="K2421" s="1" t="str">
        <f t="shared" si="264"/>
        <v>NROL-7 (Mercury)</v>
      </c>
      <c r="L2421" s="1" t="s">
        <v>346</v>
      </c>
      <c r="M2421" s="1"/>
      <c r="N2421" s="1">
        <f t="shared" si="265"/>
        <v>0</v>
      </c>
      <c r="O2421" s="1" t="s">
        <v>257</v>
      </c>
    </row>
    <row r="2422" spans="1:15" x14ac:dyDescent="0.3">
      <c r="A2422" s="1" t="s">
        <v>342</v>
      </c>
      <c r="B2422" s="1" t="s">
        <v>4977</v>
      </c>
      <c r="C2422" s="1" t="str">
        <f t="shared" si="259"/>
        <v>USA</v>
      </c>
      <c r="D2422" s="1" t="s">
        <v>5000</v>
      </c>
      <c r="E2422" s="7" t="str">
        <f>TEXT(DATE(MID(D2422, 13, 4), CHOOSE(MATCH( MID(D2422, 5, 3), {"Jan","Feb","Mar","Apr","May","Jun","Jul","Aug","Sep","Oct","Nov","Dec"}, 0), 1, 2, 3, 4, 5, 6, 7, 8, 9, 10, 11, 12), MID(D2422, 9, 2)), "yyyy-mm-dd")</f>
        <v>1998-08-02</v>
      </c>
      <c r="F2422" s="1" t="str">
        <f t="shared" si="260"/>
        <v>16:24:00</v>
      </c>
      <c r="G2422" s="9" t="str">
        <f t="shared" si="261"/>
        <v>August</v>
      </c>
      <c r="H2422" s="5" t="str">
        <f t="shared" si="262"/>
        <v>1998</v>
      </c>
      <c r="I2422" s="1" t="s">
        <v>5001</v>
      </c>
      <c r="J2422" s="1" t="str">
        <f t="shared" si="263"/>
        <v xml:space="preserve">Pegasus XL/HAPS </v>
      </c>
      <c r="K2422" s="1" t="str">
        <f t="shared" si="264"/>
        <v>Orbcomm B1 - B8</v>
      </c>
      <c r="L2422" s="1" t="s">
        <v>8</v>
      </c>
      <c r="M2422" s="1">
        <v>40</v>
      </c>
      <c r="N2422" s="1">
        <f t="shared" si="265"/>
        <v>3320</v>
      </c>
      <c r="O2422" s="1" t="s">
        <v>9</v>
      </c>
    </row>
    <row r="2423" spans="1:15" x14ac:dyDescent="0.3">
      <c r="A2423" s="1" t="s">
        <v>4</v>
      </c>
      <c r="B2423" s="1" t="s">
        <v>2022</v>
      </c>
      <c r="C2423" s="1" t="str">
        <f t="shared" si="259"/>
        <v>Kazakhstan</v>
      </c>
      <c r="D2423" s="1" t="s">
        <v>5002</v>
      </c>
      <c r="E2423" s="7" t="str">
        <f>TEXT(DATE(MID(D2423, 13, 4), CHOOSE(MATCH( MID(D2423, 5, 3), {"Jan","Feb","Mar","Apr","May","Jun","Jul","Aug","Sep","Oct","Nov","Dec"}, 0), 1, 2, 3, 4, 5, 6, 7, 8, 9, 10, 11, 12), MID(D2423, 9, 2)), "yyyy-mm-dd")</f>
        <v>1998-07-28</v>
      </c>
      <c r="F2423" s="1" t="str">
        <f t="shared" si="260"/>
        <v>09:15:00</v>
      </c>
      <c r="G2423" s="9" t="str">
        <f t="shared" si="261"/>
        <v>July</v>
      </c>
      <c r="H2423" s="5" t="str">
        <f t="shared" si="262"/>
        <v>1998</v>
      </c>
      <c r="I2423" s="1" t="s">
        <v>5003</v>
      </c>
      <c r="J2423" s="1" t="str">
        <f t="shared" si="263"/>
        <v xml:space="preserve">Zenit-2 </v>
      </c>
      <c r="K2423" s="1" t="str">
        <f t="shared" si="264"/>
        <v>Cosmos 2360</v>
      </c>
      <c r="L2423" s="1" t="s">
        <v>346</v>
      </c>
      <c r="M2423" s="1"/>
      <c r="N2423" s="1">
        <f t="shared" si="265"/>
        <v>0</v>
      </c>
      <c r="O2423" s="1" t="s">
        <v>9</v>
      </c>
    </row>
    <row r="2424" spans="1:15" x14ac:dyDescent="0.3">
      <c r="A2424" s="1" t="s">
        <v>14</v>
      </c>
      <c r="B2424" s="1" t="s">
        <v>101</v>
      </c>
      <c r="C2424" s="1" t="str">
        <f t="shared" si="259"/>
        <v>China</v>
      </c>
      <c r="D2424" s="1" t="s">
        <v>5004</v>
      </c>
      <c r="E2424" s="7" t="str">
        <f>TEXT(DATE(MID(D2424, 13, 4), CHOOSE(MATCH( MID(D2424, 5, 3), {"Jan","Feb","Mar","Apr","May","Jun","Jul","Aug","Sep","Oct","Nov","Dec"}, 0), 1, 2, 3, 4, 5, 6, 7, 8, 9, 10, 11, 12), MID(D2424, 9, 2)), "yyyy-mm-dd")</f>
        <v>1998-07-18</v>
      </c>
      <c r="F2424" s="1" t="str">
        <f t="shared" si="260"/>
        <v>09:20:00</v>
      </c>
      <c r="G2424" s="9" t="str">
        <f t="shared" si="261"/>
        <v>July</v>
      </c>
      <c r="H2424" s="5" t="str">
        <f t="shared" si="262"/>
        <v>1998</v>
      </c>
      <c r="I2424" s="1" t="s">
        <v>5005</v>
      </c>
      <c r="J2424" s="1" t="str">
        <f t="shared" si="263"/>
        <v xml:space="preserve">Long March 3B </v>
      </c>
      <c r="K2424" s="1" t="str">
        <f t="shared" si="264"/>
        <v>SinoSat 1</v>
      </c>
      <c r="L2424" s="1" t="s">
        <v>346</v>
      </c>
      <c r="M2424" s="1"/>
      <c r="N2424" s="1">
        <f t="shared" si="265"/>
        <v>0</v>
      </c>
      <c r="O2424" s="1" t="s">
        <v>9</v>
      </c>
    </row>
    <row r="2425" spans="1:15" x14ac:dyDescent="0.3">
      <c r="A2425" s="1" t="s">
        <v>4</v>
      </c>
      <c r="B2425" s="1" t="s">
        <v>2022</v>
      </c>
      <c r="C2425" s="1" t="str">
        <f t="shared" si="259"/>
        <v>Kazakhstan</v>
      </c>
      <c r="D2425" s="1" t="s">
        <v>5006</v>
      </c>
      <c r="E2425" s="7" t="str">
        <f>TEXT(DATE(MID(D2425, 13, 4), CHOOSE(MATCH( MID(D2425, 5, 3), {"Jan","Feb","Mar","Apr","May","Jun","Jul","Aug","Sep","Oct","Nov","Dec"}, 0), 1, 2, 3, 4, 5, 6, 7, 8, 9, 10, 11, 12), MID(D2425, 9, 2)), "yyyy-mm-dd")</f>
        <v>1998-07-10</v>
      </c>
      <c r="F2425" s="1" t="str">
        <f t="shared" si="260"/>
        <v>06:30:00</v>
      </c>
      <c r="G2425" s="9" t="str">
        <f t="shared" si="261"/>
        <v>July</v>
      </c>
      <c r="H2425" s="5" t="str">
        <f t="shared" si="262"/>
        <v>1998</v>
      </c>
      <c r="I2425" s="1" t="s">
        <v>5007</v>
      </c>
      <c r="J2425" s="1" t="str">
        <f t="shared" si="263"/>
        <v xml:space="preserve">Zenit-2 </v>
      </c>
      <c r="K2425" s="1" t="str">
        <f t="shared" si="264"/>
        <v>Resurs-O1 nÂ°4 &amp; Others</v>
      </c>
      <c r="L2425" s="1" t="s">
        <v>346</v>
      </c>
      <c r="M2425" s="1"/>
      <c r="N2425" s="1">
        <f t="shared" si="265"/>
        <v>0</v>
      </c>
      <c r="O2425" s="1" t="s">
        <v>9</v>
      </c>
    </row>
    <row r="2426" spans="1:15" x14ac:dyDescent="0.3">
      <c r="A2426" s="1" t="s">
        <v>3941</v>
      </c>
      <c r="B2426" s="1" t="s">
        <v>5008</v>
      </c>
      <c r="C2426" s="1" t="str">
        <f t="shared" si="259"/>
        <v>Barents Sea</v>
      </c>
      <c r="D2426" s="1" t="s">
        <v>5009</v>
      </c>
      <c r="E2426" s="7" t="str">
        <f>TEXT(DATE(MID(D2426, 13, 4), CHOOSE(MATCH( MID(D2426, 5, 3), {"Jan","Feb","Mar","Apr","May","Jun","Jul","Aug","Sep","Oct","Nov","Dec"}, 0), 1, 2, 3, 4, 5, 6, 7, 8, 9, 10, 11, 12), MID(D2426, 9, 2)), "yyyy-mm-dd")</f>
        <v>1998-07-07</v>
      </c>
      <c r="F2426" s="1" t="str">
        <f t="shared" si="260"/>
        <v>03:15:00</v>
      </c>
      <c r="G2426" s="9" t="str">
        <f t="shared" si="261"/>
        <v>July</v>
      </c>
      <c r="H2426" s="5" t="str">
        <f t="shared" si="262"/>
        <v>1998</v>
      </c>
      <c r="I2426" s="1" t="s">
        <v>5010</v>
      </c>
      <c r="J2426" s="1" t="str">
        <f t="shared" si="263"/>
        <v xml:space="preserve">Shtil' </v>
      </c>
      <c r="K2426" s="1" t="str">
        <f t="shared" si="264"/>
        <v>Tubsat-N &amp; N1</v>
      </c>
      <c r="L2426" s="1" t="s">
        <v>346</v>
      </c>
      <c r="M2426" s="1"/>
      <c r="N2426" s="1">
        <f t="shared" si="265"/>
        <v>0</v>
      </c>
      <c r="O2426" s="1" t="s">
        <v>9</v>
      </c>
    </row>
    <row r="2427" spans="1:15" x14ac:dyDescent="0.3">
      <c r="A2427" s="1" t="s">
        <v>3891</v>
      </c>
      <c r="B2427" s="1" t="s">
        <v>714</v>
      </c>
      <c r="C2427" s="1" t="str">
        <f t="shared" si="259"/>
        <v>Japan</v>
      </c>
      <c r="D2427" s="1" t="s">
        <v>5011</v>
      </c>
      <c r="E2427" s="7" t="str">
        <f>TEXT(DATE(MID(D2427, 13, 4), CHOOSE(MATCH( MID(D2427, 5, 3), {"Jan","Feb","Mar","Apr","May","Jun","Jul","Aug","Sep","Oct","Nov","Dec"}, 0), 1, 2, 3, 4, 5, 6, 7, 8, 9, 10, 11, 12), MID(D2427, 9, 2)), "yyyy-mm-dd")</f>
        <v>1998-07-03</v>
      </c>
      <c r="F2427" s="1" t="str">
        <f t="shared" si="260"/>
        <v>18:12:00</v>
      </c>
      <c r="G2427" s="9" t="str">
        <f t="shared" si="261"/>
        <v>July</v>
      </c>
      <c r="H2427" s="5" t="str">
        <f t="shared" si="262"/>
        <v>1998</v>
      </c>
      <c r="I2427" s="1" t="s">
        <v>5012</v>
      </c>
      <c r="J2427" s="1" t="str">
        <f t="shared" si="263"/>
        <v xml:space="preserve">Mu-V/M-24 </v>
      </c>
      <c r="K2427" s="1" t="str">
        <f t="shared" si="264"/>
        <v>Nozomi</v>
      </c>
      <c r="L2427" s="1" t="s">
        <v>346</v>
      </c>
      <c r="M2427" s="1"/>
      <c r="N2427" s="1">
        <f t="shared" si="265"/>
        <v>0</v>
      </c>
      <c r="O2427" s="1" t="s">
        <v>9</v>
      </c>
    </row>
    <row r="2428" spans="1:15" x14ac:dyDescent="0.3">
      <c r="A2428" s="1" t="s">
        <v>4</v>
      </c>
      <c r="B2428" s="1" t="s">
        <v>212</v>
      </c>
      <c r="C2428" s="1" t="str">
        <f t="shared" si="259"/>
        <v>Russia</v>
      </c>
      <c r="D2428" s="1" t="s">
        <v>5013</v>
      </c>
      <c r="E2428" s="7" t="str">
        <f>TEXT(DATE(MID(D2428, 13, 4), CHOOSE(MATCH( MID(D2428, 5, 3), {"Jan","Feb","Mar","Apr","May","Jun","Jul","Aug","Sep","Oct","Nov","Dec"}, 0), 1, 2, 3, 4, 5, 6, 7, 8, 9, 10, 11, 12), MID(D2428, 9, 2)), "yyyy-mm-dd")</f>
        <v>1998-07-01</v>
      </c>
      <c r="F2428" s="1" t="str">
        <f t="shared" si="260"/>
        <v>00:48:00</v>
      </c>
      <c r="G2428" s="9" t="str">
        <f t="shared" si="261"/>
        <v>July</v>
      </c>
      <c r="H2428" s="5" t="str">
        <f t="shared" si="262"/>
        <v>1998</v>
      </c>
      <c r="I2428" s="1" t="s">
        <v>5014</v>
      </c>
      <c r="J2428" s="1" t="str">
        <f t="shared" si="263"/>
        <v xml:space="preserve">Molniya-M /Block ML </v>
      </c>
      <c r="K2428" s="1" t="str">
        <f t="shared" si="264"/>
        <v>Molniya-3 nÂ°167</v>
      </c>
      <c r="L2428" s="1" t="s">
        <v>346</v>
      </c>
      <c r="M2428" s="1"/>
      <c r="N2428" s="1">
        <f t="shared" si="265"/>
        <v>0</v>
      </c>
      <c r="O2428" s="1" t="s">
        <v>9</v>
      </c>
    </row>
    <row r="2429" spans="1:15" x14ac:dyDescent="0.3">
      <c r="A2429" s="1" t="s">
        <v>4</v>
      </c>
      <c r="B2429" s="1" t="s">
        <v>130</v>
      </c>
      <c r="C2429" s="1" t="str">
        <f t="shared" si="259"/>
        <v>Kazakhstan</v>
      </c>
      <c r="D2429" s="1" t="s">
        <v>5015</v>
      </c>
      <c r="E2429" s="7" t="str">
        <f>TEXT(DATE(MID(D2429, 13, 4), CHOOSE(MATCH( MID(D2429, 5, 3), {"Jan","Feb","Mar","Apr","May","Jun","Jul","Aug","Sep","Oct","Nov","Dec"}, 0), 1, 2, 3, 4, 5, 6, 7, 8, 9, 10, 11, 12), MID(D2429, 9, 2)), "yyyy-mm-dd")</f>
        <v>1998-06-25</v>
      </c>
      <c r="F2429" s="1" t="str">
        <f t="shared" si="260"/>
        <v>14:00:00</v>
      </c>
      <c r="G2429" s="9" t="str">
        <f t="shared" si="261"/>
        <v>June</v>
      </c>
      <c r="H2429" s="5" t="str">
        <f t="shared" si="262"/>
        <v>1998</v>
      </c>
      <c r="I2429" s="1" t="s">
        <v>5016</v>
      </c>
      <c r="J2429" s="1" t="str">
        <f t="shared" si="263"/>
        <v xml:space="preserve">Soyuz U </v>
      </c>
      <c r="K2429" s="1" t="str">
        <f t="shared" si="264"/>
        <v>Cosmos 2359</v>
      </c>
      <c r="L2429" s="1" t="s">
        <v>346</v>
      </c>
      <c r="M2429" s="1">
        <v>20</v>
      </c>
      <c r="N2429" s="1">
        <f t="shared" si="265"/>
        <v>1660</v>
      </c>
      <c r="O2429" s="1" t="s">
        <v>9</v>
      </c>
    </row>
    <row r="2430" spans="1:15" x14ac:dyDescent="0.3">
      <c r="A2430" s="1" t="s">
        <v>4</v>
      </c>
      <c r="B2430" s="1" t="s">
        <v>212</v>
      </c>
      <c r="C2430" s="1" t="str">
        <f t="shared" si="259"/>
        <v>Russia</v>
      </c>
      <c r="D2430" s="1" t="s">
        <v>5017</v>
      </c>
      <c r="E2430" s="7" t="str">
        <f>TEXT(DATE(MID(D2430, 13, 4), CHOOSE(MATCH( MID(D2430, 5, 3), {"Jan","Feb","Mar","Apr","May","Jun","Jul","Aug","Sep","Oct","Nov","Dec"}, 0), 1, 2, 3, 4, 5, 6, 7, 8, 9, 10, 11, 12), MID(D2430, 9, 2)), "yyyy-mm-dd")</f>
        <v>1998-06-24</v>
      </c>
      <c r="F2430" s="1" t="str">
        <f t="shared" si="260"/>
        <v>18:29:00</v>
      </c>
      <c r="G2430" s="9" t="str">
        <f t="shared" si="261"/>
        <v>June</v>
      </c>
      <c r="H2430" s="5" t="str">
        <f t="shared" si="262"/>
        <v>1998</v>
      </c>
      <c r="I2430" s="1" t="s">
        <v>5018</v>
      </c>
      <c r="J2430" s="1" t="str">
        <f t="shared" si="263"/>
        <v xml:space="preserve">Soyuz U </v>
      </c>
      <c r="K2430" s="1" t="str">
        <f t="shared" si="264"/>
        <v>Cosmos 2358</v>
      </c>
      <c r="L2430" s="1" t="s">
        <v>346</v>
      </c>
      <c r="M2430" s="1">
        <v>20</v>
      </c>
      <c r="N2430" s="1">
        <f t="shared" si="265"/>
        <v>1660</v>
      </c>
      <c r="O2430" s="1" t="s">
        <v>9</v>
      </c>
    </row>
    <row r="2431" spans="1:15" x14ac:dyDescent="0.3">
      <c r="A2431" s="1" t="s">
        <v>1623</v>
      </c>
      <c r="B2431" s="1" t="s">
        <v>4149</v>
      </c>
      <c r="C2431" s="1" t="str">
        <f t="shared" si="259"/>
        <v>USA</v>
      </c>
      <c r="D2431" s="1" t="s">
        <v>5019</v>
      </c>
      <c r="E2431" s="7" t="str">
        <f>TEXT(DATE(MID(D2431, 13, 4), CHOOSE(MATCH( MID(D2431, 5, 3), {"Jan","Feb","Mar","Apr","May","Jun","Jul","Aug","Sep","Oct","Nov","Dec"}, 0), 1, 2, 3, 4, 5, 6, 7, 8, 9, 10, 11, 12), MID(D2431, 9, 2)), "yyyy-mm-dd")</f>
        <v>1998-06-18</v>
      </c>
      <c r="F2431" s="1" t="str">
        <f t="shared" si="260"/>
        <v>22:48:00</v>
      </c>
      <c r="G2431" s="9" t="str">
        <f t="shared" si="261"/>
        <v>June</v>
      </c>
      <c r="H2431" s="5" t="str">
        <f t="shared" si="262"/>
        <v>1998</v>
      </c>
      <c r="I2431" s="1" t="s">
        <v>5020</v>
      </c>
      <c r="J2431" s="1" t="str">
        <f t="shared" si="263"/>
        <v xml:space="preserve">Atlas IIAS </v>
      </c>
      <c r="K2431" s="1" t="str">
        <f t="shared" si="264"/>
        <v>Intelsat 805</v>
      </c>
      <c r="L2431" s="1" t="s">
        <v>346</v>
      </c>
      <c r="M2431" s="1"/>
      <c r="N2431" s="1">
        <f t="shared" si="265"/>
        <v>0</v>
      </c>
      <c r="O2431" s="1" t="s">
        <v>9</v>
      </c>
    </row>
    <row r="2432" spans="1:15" x14ac:dyDescent="0.3">
      <c r="A2432" s="1" t="s">
        <v>4</v>
      </c>
      <c r="B2432" s="1" t="s">
        <v>4483</v>
      </c>
      <c r="C2432" s="1" t="str">
        <f t="shared" si="259"/>
        <v>Russia</v>
      </c>
      <c r="D2432" s="1" t="s">
        <v>5021</v>
      </c>
      <c r="E2432" s="7" t="str">
        <f>TEXT(DATE(MID(D2432, 13, 4), CHOOSE(MATCH( MID(D2432, 5, 3), {"Jan","Feb","Mar","Apr","May","Jun","Jul","Aug","Sep","Oct","Nov","Dec"}, 0), 1, 2, 3, 4, 5, 6, 7, 8, 9, 10, 11, 12), MID(D2432, 9, 2)), "yyyy-mm-dd")</f>
        <v>1998-06-15</v>
      </c>
      <c r="F2432" s="1" t="str">
        <f t="shared" si="260"/>
        <v>22:58:00</v>
      </c>
      <c r="G2432" s="9" t="str">
        <f t="shared" si="261"/>
        <v>June</v>
      </c>
      <c r="H2432" s="5" t="str">
        <f t="shared" si="262"/>
        <v>1998</v>
      </c>
      <c r="I2432" s="1" t="s">
        <v>5022</v>
      </c>
      <c r="J2432" s="1" t="str">
        <f t="shared" si="263"/>
        <v xml:space="preserve">Tsyklon-3 </v>
      </c>
      <c r="K2432" s="1" t="str">
        <f t="shared" si="264"/>
        <v>Cosmos 2352 to 2357</v>
      </c>
      <c r="L2432" s="1" t="s">
        <v>346</v>
      </c>
      <c r="M2432" s="1"/>
      <c r="N2432" s="1">
        <f t="shared" si="265"/>
        <v>0</v>
      </c>
      <c r="O2432" s="1" t="s">
        <v>117</v>
      </c>
    </row>
    <row r="2433" spans="1:15" x14ac:dyDescent="0.3">
      <c r="A2433" s="1" t="s">
        <v>3868</v>
      </c>
      <c r="B2433" s="1" t="s">
        <v>3478</v>
      </c>
      <c r="C2433" s="1" t="str">
        <f t="shared" si="259"/>
        <v>USA</v>
      </c>
      <c r="D2433" s="1" t="s">
        <v>5023</v>
      </c>
      <c r="E2433" s="7" t="str">
        <f>TEXT(DATE(MID(D2433, 13, 4), CHOOSE(MATCH( MID(D2433, 5, 3), {"Jan","Feb","Mar","Apr","May","Jun","Jul","Aug","Sep","Oct","Nov","Dec"}, 0), 1, 2, 3, 4, 5, 6, 7, 8, 9, 10, 11, 12), MID(D2433, 9, 2)), "yyyy-mm-dd")</f>
        <v>1998-06-10</v>
      </c>
      <c r="F2433" s="1" t="str">
        <f t="shared" si="260"/>
        <v>00:35:00</v>
      </c>
      <c r="G2433" s="9" t="str">
        <f t="shared" si="261"/>
        <v>June</v>
      </c>
      <c r="H2433" s="5" t="str">
        <f t="shared" si="262"/>
        <v>1998</v>
      </c>
      <c r="I2433" s="1" t="s">
        <v>5024</v>
      </c>
      <c r="J2433" s="1" t="str">
        <f t="shared" si="263"/>
        <v xml:space="preserve">Delta II 7925 </v>
      </c>
      <c r="K2433" s="1" t="str">
        <f t="shared" si="264"/>
        <v>Thor III</v>
      </c>
      <c r="L2433" s="1" t="s">
        <v>346</v>
      </c>
      <c r="M2433" s="1"/>
      <c r="N2433" s="1">
        <f t="shared" si="265"/>
        <v>0</v>
      </c>
      <c r="O2433" s="1" t="s">
        <v>9</v>
      </c>
    </row>
    <row r="2434" spans="1:15" x14ac:dyDescent="0.3">
      <c r="A2434" s="1" t="s">
        <v>657</v>
      </c>
      <c r="B2434" s="1" t="s">
        <v>30</v>
      </c>
      <c r="C2434" s="1" t="str">
        <f t="shared" ref="C2434:C2497" si="266">TRIM(MID(B2434, FIND("|", SUBSTITUTE(B2434, ",", "|", LEN(B2434) - LEN(SUBSTITUTE(B2434,",", "" )))) + 1, LEN(B2434)))</f>
        <v>USA</v>
      </c>
      <c r="D2434" s="1" t="s">
        <v>5025</v>
      </c>
      <c r="E2434" s="7" t="str">
        <f>TEXT(DATE(MID(D2434, 13, 4), CHOOSE(MATCH( MID(D2434, 5, 3), {"Jan","Feb","Mar","Apr","May","Jun","Jul","Aug","Sep","Oct","Nov","Dec"}, 0), 1, 2, 3, 4, 5, 6, 7, 8, 9, 10, 11, 12), MID(D2434, 9, 2)), "yyyy-mm-dd")</f>
        <v>1998-06-02</v>
      </c>
      <c r="F2434" s="1" t="str">
        <f t="shared" ref="F2434:F2497" si="267">IF(ISNUMBER(FIND(":", D2434)), MID(D2434, FIND(":", D2434)-2, 5) &amp; ":00", "00:00:00")</f>
        <v>22:06:00</v>
      </c>
      <c r="G2434" s="9" t="str">
        <f t="shared" ref="G2434:G2497" si="268">TEXT(E2434, "mmmm")</f>
        <v>June</v>
      </c>
      <c r="H2434" s="5" t="str">
        <f t="shared" ref="H2434:H2497" si="269">TEXT(E2434, "yyyy")</f>
        <v>1998</v>
      </c>
      <c r="I2434" s="1" t="s">
        <v>5026</v>
      </c>
      <c r="J2434" s="1" t="str">
        <f t="shared" ref="J2434:J2497" si="270">LEFT(I2434, FIND("|", I2434) - 1)</f>
        <v xml:space="preserve">Space Shuttle Discovery </v>
      </c>
      <c r="K2434" s="1" t="str">
        <f t="shared" ref="K2434:K2497" si="271">MID(I2434, FIND("|", I2434) + 2, LEN(I2434))</f>
        <v>STS-91</v>
      </c>
      <c r="L2434" s="1" t="s">
        <v>346</v>
      </c>
      <c r="M2434" s="1">
        <v>450</v>
      </c>
      <c r="N2434" s="1">
        <f t="shared" si="265"/>
        <v>37350</v>
      </c>
      <c r="O2434" s="1" t="s">
        <v>9</v>
      </c>
    </row>
    <row r="2435" spans="1:15" x14ac:dyDescent="0.3">
      <c r="A2435" s="1" t="s">
        <v>14</v>
      </c>
      <c r="B2435" s="1" t="s">
        <v>101</v>
      </c>
      <c r="C2435" s="1" t="str">
        <f t="shared" si="266"/>
        <v>China</v>
      </c>
      <c r="D2435" s="1" t="s">
        <v>5027</v>
      </c>
      <c r="E2435" s="7" t="str">
        <f>TEXT(DATE(MID(D2435, 13, 4), CHOOSE(MATCH( MID(D2435, 5, 3), {"Jan","Feb","Mar","Apr","May","Jun","Jul","Aug","Sep","Oct","Nov","Dec"}, 0), 1, 2, 3, 4, 5, 6, 7, 8, 9, 10, 11, 12), MID(D2435, 9, 2)), "yyyy-mm-dd")</f>
        <v>1998-05-30</v>
      </c>
      <c r="F2435" s="1" t="str">
        <f t="shared" si="267"/>
        <v>10:00:00</v>
      </c>
      <c r="G2435" s="9" t="str">
        <f t="shared" si="268"/>
        <v>May</v>
      </c>
      <c r="H2435" s="5" t="str">
        <f t="shared" si="269"/>
        <v>1998</v>
      </c>
      <c r="I2435" s="1" t="s">
        <v>5028</v>
      </c>
      <c r="J2435" s="1" t="str">
        <f t="shared" si="270"/>
        <v xml:space="preserve">Long March 3B </v>
      </c>
      <c r="K2435" s="1" t="str">
        <f t="shared" si="271"/>
        <v>ChinaStar 1</v>
      </c>
      <c r="L2435" s="1" t="s">
        <v>346</v>
      </c>
      <c r="M2435" s="1"/>
      <c r="N2435" s="1">
        <f t="shared" ref="N2435:N2498" si="272">M2435 * 83</f>
        <v>0</v>
      </c>
      <c r="O2435" s="1" t="s">
        <v>9</v>
      </c>
    </row>
    <row r="2436" spans="1:15" x14ac:dyDescent="0.3">
      <c r="A2436" s="1" t="s">
        <v>3868</v>
      </c>
      <c r="B2436" s="1" t="s">
        <v>114</v>
      </c>
      <c r="C2436" s="1" t="str">
        <f t="shared" si="266"/>
        <v>USA</v>
      </c>
      <c r="D2436" s="1" t="s">
        <v>5029</v>
      </c>
      <c r="E2436" s="7" t="str">
        <f>TEXT(DATE(MID(D2436, 13, 4), CHOOSE(MATCH( MID(D2436, 5, 3), {"Jan","Feb","Mar","Apr","May","Jun","Jul","Aug","Sep","Oct","Nov","Dec"}, 0), 1, 2, 3, 4, 5, 6, 7, 8, 9, 10, 11, 12), MID(D2436, 9, 2)), "yyyy-mm-dd")</f>
        <v>1998-05-17</v>
      </c>
      <c r="F2436" s="1" t="str">
        <f t="shared" si="267"/>
        <v>21:16:00</v>
      </c>
      <c r="G2436" s="9" t="str">
        <f t="shared" si="268"/>
        <v>May</v>
      </c>
      <c r="H2436" s="5" t="str">
        <f t="shared" si="269"/>
        <v>1998</v>
      </c>
      <c r="I2436" s="1" t="s">
        <v>5030</v>
      </c>
      <c r="J2436" s="1" t="str">
        <f t="shared" si="270"/>
        <v xml:space="preserve">Delta II 7920-10C </v>
      </c>
      <c r="K2436" s="1" t="str">
        <f t="shared" si="271"/>
        <v>MS-9</v>
      </c>
      <c r="L2436" s="1" t="s">
        <v>346</v>
      </c>
      <c r="M2436" s="1"/>
      <c r="N2436" s="1">
        <f t="shared" si="272"/>
        <v>0</v>
      </c>
      <c r="O2436" s="1" t="s">
        <v>9</v>
      </c>
    </row>
    <row r="2437" spans="1:15" x14ac:dyDescent="0.3">
      <c r="A2437" s="1" t="s">
        <v>129</v>
      </c>
      <c r="B2437" s="1" t="s">
        <v>1630</v>
      </c>
      <c r="C2437" s="1" t="str">
        <f t="shared" si="266"/>
        <v>Kazakhstan</v>
      </c>
      <c r="D2437" s="1" t="s">
        <v>5031</v>
      </c>
      <c r="E2437" s="7" t="str">
        <f>TEXT(DATE(MID(D2437, 13, 4), CHOOSE(MATCH( MID(D2437, 5, 3), {"Jan","Feb","Mar","Apr","May","Jun","Jul","Aug","Sep","Oct","Nov","Dec"}, 0), 1, 2, 3, 4, 5, 6, 7, 8, 9, 10, 11, 12), MID(D2437, 9, 2)), "yyyy-mm-dd")</f>
        <v>1998-05-14</v>
      </c>
      <c r="F2437" s="1" t="str">
        <f t="shared" si="267"/>
        <v>22:12:00</v>
      </c>
      <c r="G2437" s="9" t="str">
        <f t="shared" si="268"/>
        <v>May</v>
      </c>
      <c r="H2437" s="5" t="str">
        <f t="shared" si="269"/>
        <v>1998</v>
      </c>
      <c r="I2437" s="1" t="s">
        <v>5032</v>
      </c>
      <c r="J2437" s="1" t="str">
        <f t="shared" si="270"/>
        <v xml:space="preserve">Soyuz U </v>
      </c>
      <c r="K2437" s="1" t="str">
        <f t="shared" si="271"/>
        <v>Progress M-39</v>
      </c>
      <c r="L2437" s="1" t="s">
        <v>346</v>
      </c>
      <c r="M2437" s="1">
        <v>20</v>
      </c>
      <c r="N2437" s="1">
        <f t="shared" si="272"/>
        <v>1660</v>
      </c>
      <c r="O2437" s="1" t="s">
        <v>9</v>
      </c>
    </row>
    <row r="2438" spans="1:15" x14ac:dyDescent="0.3">
      <c r="A2438" s="1" t="s">
        <v>4005</v>
      </c>
      <c r="B2438" s="1" t="s">
        <v>4249</v>
      </c>
      <c r="C2438" s="1" t="str">
        <f t="shared" si="266"/>
        <v>USA</v>
      </c>
      <c r="D2438" s="1" t="s">
        <v>5033</v>
      </c>
      <c r="E2438" s="7" t="str">
        <f>TEXT(DATE(MID(D2438, 13, 4), CHOOSE(MATCH( MID(D2438, 5, 3), {"Jan","Feb","Mar","Apr","May","Jun","Jul","Aug","Sep","Oct","Nov","Dec"}, 0), 1, 2, 3, 4, 5, 6, 7, 8, 9, 10, 11, 12), MID(D2438, 9, 2)), "yyyy-mm-dd")</f>
        <v>1998-05-13</v>
      </c>
      <c r="F2438" s="1" t="str">
        <f t="shared" si="267"/>
        <v>15:52:00</v>
      </c>
      <c r="G2438" s="9" t="str">
        <f t="shared" si="268"/>
        <v>May</v>
      </c>
      <c r="H2438" s="5" t="str">
        <f t="shared" si="269"/>
        <v>1998</v>
      </c>
      <c r="I2438" s="1" t="s">
        <v>5034</v>
      </c>
      <c r="J2438" s="1" t="str">
        <f t="shared" si="270"/>
        <v xml:space="preserve">Titan II(23)G </v>
      </c>
      <c r="K2438" s="1" t="str">
        <f t="shared" si="271"/>
        <v>NOAA-15</v>
      </c>
      <c r="L2438" s="1" t="s">
        <v>346</v>
      </c>
      <c r="M2438" s="1">
        <v>35</v>
      </c>
      <c r="N2438" s="1">
        <f t="shared" si="272"/>
        <v>2905</v>
      </c>
      <c r="O2438" s="1" t="s">
        <v>9</v>
      </c>
    </row>
    <row r="2439" spans="1:15" x14ac:dyDescent="0.3">
      <c r="A2439" s="1" t="s">
        <v>4005</v>
      </c>
      <c r="B2439" s="1" t="s">
        <v>11</v>
      </c>
      <c r="C2439" s="1" t="str">
        <f t="shared" si="266"/>
        <v>USA</v>
      </c>
      <c r="D2439" s="1" t="s">
        <v>5035</v>
      </c>
      <c r="E2439" s="7" t="str">
        <f>TEXT(DATE(MID(D2439, 13, 4), CHOOSE(MATCH( MID(D2439, 5, 3), {"Jan","Feb","Mar","Apr","May","Jun","Jul","Aug","Sep","Oct","Nov","Dec"}, 0), 1, 2, 3, 4, 5, 6, 7, 8, 9, 10, 11, 12), MID(D2439, 9, 2)), "yyyy-mm-dd")</f>
        <v>1998-05-09</v>
      </c>
      <c r="F2439" s="1" t="str">
        <f t="shared" si="267"/>
        <v>01:38:00</v>
      </c>
      <c r="G2439" s="9" t="str">
        <f t="shared" si="268"/>
        <v>May</v>
      </c>
      <c r="H2439" s="5" t="str">
        <f t="shared" si="269"/>
        <v>1998</v>
      </c>
      <c r="I2439" s="1" t="s">
        <v>5036</v>
      </c>
      <c r="J2439" s="1" t="str">
        <f t="shared" si="270"/>
        <v xml:space="preserve">Titan IV(401)B </v>
      </c>
      <c r="K2439" s="1" t="str">
        <f t="shared" si="271"/>
        <v>NROL-6 (Mentor)</v>
      </c>
      <c r="L2439" s="1" t="s">
        <v>346</v>
      </c>
      <c r="M2439" s="1"/>
      <c r="N2439" s="1">
        <f t="shared" si="272"/>
        <v>0</v>
      </c>
      <c r="O2439" s="1" t="s">
        <v>9</v>
      </c>
    </row>
    <row r="2440" spans="1:15" x14ac:dyDescent="0.3">
      <c r="A2440" s="1" t="s">
        <v>1623</v>
      </c>
      <c r="B2440" s="1" t="s">
        <v>4200</v>
      </c>
      <c r="C2440" s="1" t="str">
        <f t="shared" si="266"/>
        <v>Kazakhstan</v>
      </c>
      <c r="D2440" s="1" t="s">
        <v>5037</v>
      </c>
      <c r="E2440" s="7" t="str">
        <f>TEXT(DATE(MID(D2440, 13, 4), CHOOSE(MATCH( MID(D2440, 5, 3), {"Jan","Feb","Mar","Apr","May","Jun","Jul","Aug","Sep","Oct","Nov","Dec"}, 0), 1, 2, 3, 4, 5, 6, 7, 8, 9, 10, 11, 12), MID(D2440, 9, 2)), "yyyy-mm-dd")</f>
        <v>1998-05-07</v>
      </c>
      <c r="F2440" s="1" t="str">
        <f t="shared" si="267"/>
        <v>23:45:00</v>
      </c>
      <c r="G2440" s="9" t="str">
        <f t="shared" si="268"/>
        <v>May</v>
      </c>
      <c r="H2440" s="5" t="str">
        <f t="shared" si="269"/>
        <v>1998</v>
      </c>
      <c r="I2440" s="1" t="s">
        <v>5038</v>
      </c>
      <c r="J2440" s="1" t="str">
        <f t="shared" si="270"/>
        <v xml:space="preserve">Proton-K/Block DM-3 </v>
      </c>
      <c r="K2440" s="1" t="str">
        <f t="shared" si="271"/>
        <v>EchoStar 4</v>
      </c>
      <c r="L2440" s="1" t="s">
        <v>346</v>
      </c>
      <c r="M2440" s="1"/>
      <c r="N2440" s="1">
        <f t="shared" si="272"/>
        <v>0</v>
      </c>
      <c r="O2440" s="1" t="s">
        <v>9</v>
      </c>
    </row>
    <row r="2441" spans="1:15" x14ac:dyDescent="0.3">
      <c r="A2441" s="1" t="s">
        <v>4</v>
      </c>
      <c r="B2441" s="1" t="s">
        <v>3038</v>
      </c>
      <c r="C2441" s="1" t="str">
        <f t="shared" si="266"/>
        <v>Russia</v>
      </c>
      <c r="D2441" s="1" t="s">
        <v>5039</v>
      </c>
      <c r="E2441" s="7" t="str">
        <f>TEXT(DATE(MID(D2441, 13, 4), CHOOSE(MATCH( MID(D2441, 5, 3), {"Jan","Feb","Mar","Apr","May","Jun","Jul","Aug","Sep","Oct","Nov","Dec"}, 0), 1, 2, 3, 4, 5, 6, 7, 8, 9, 10, 11, 12), MID(D2441, 9, 2)), "yyyy-mm-dd")</f>
        <v>1998-05-07</v>
      </c>
      <c r="F2441" s="1" t="str">
        <f t="shared" si="267"/>
        <v>08:53:00</v>
      </c>
      <c r="G2441" s="9" t="str">
        <f t="shared" si="268"/>
        <v>May</v>
      </c>
      <c r="H2441" s="5" t="str">
        <f t="shared" si="269"/>
        <v>1998</v>
      </c>
      <c r="I2441" s="1" t="s">
        <v>5040</v>
      </c>
      <c r="J2441" s="1" t="str">
        <f t="shared" si="270"/>
        <v xml:space="preserve">Molniya-M /Block 2BL </v>
      </c>
      <c r="K2441" s="1" t="str">
        <f t="shared" si="271"/>
        <v>Cosmos 2351</v>
      </c>
      <c r="L2441" s="1" t="s">
        <v>346</v>
      </c>
      <c r="M2441" s="1"/>
      <c r="N2441" s="1">
        <f t="shared" si="272"/>
        <v>0</v>
      </c>
      <c r="O2441" s="1" t="s">
        <v>9</v>
      </c>
    </row>
    <row r="2442" spans="1:15" x14ac:dyDescent="0.3">
      <c r="A2442" s="1" t="s">
        <v>14</v>
      </c>
      <c r="B2442" s="1" t="s">
        <v>3524</v>
      </c>
      <c r="C2442" s="1" t="str">
        <f t="shared" si="266"/>
        <v>China</v>
      </c>
      <c r="D2442" s="1" t="s">
        <v>5041</v>
      </c>
      <c r="E2442" s="7" t="str">
        <f>TEXT(DATE(MID(D2442, 13, 4), CHOOSE(MATCH( MID(D2442, 5, 3), {"Jan","Feb","Mar","Apr","May","Jun","Jul","Aug","Sep","Oct","Nov","Dec"}, 0), 1, 2, 3, 4, 5, 6, 7, 8, 9, 10, 11, 12), MID(D2442, 9, 2)), "yyyy-mm-dd")</f>
        <v>1998-05-02</v>
      </c>
      <c r="F2442" s="1" t="str">
        <f t="shared" si="267"/>
        <v>09:16:00</v>
      </c>
      <c r="G2442" s="9" t="str">
        <f t="shared" si="268"/>
        <v>May</v>
      </c>
      <c r="H2442" s="5" t="str">
        <f t="shared" si="269"/>
        <v>1998</v>
      </c>
      <c r="I2442" s="1" t="s">
        <v>5042</v>
      </c>
      <c r="J2442" s="1" t="str">
        <f t="shared" si="270"/>
        <v xml:space="preserve">Long March 2C/SD </v>
      </c>
      <c r="K2442" s="1" t="str">
        <f t="shared" si="271"/>
        <v>Iridium SV69 &amp; SV71</v>
      </c>
      <c r="L2442" s="1" t="s">
        <v>346</v>
      </c>
      <c r="M2442" s="1"/>
      <c r="N2442" s="1">
        <f t="shared" si="272"/>
        <v>0</v>
      </c>
      <c r="O2442" s="1" t="s">
        <v>9</v>
      </c>
    </row>
    <row r="2443" spans="1:15" x14ac:dyDescent="0.3">
      <c r="A2443" s="1" t="s">
        <v>129</v>
      </c>
      <c r="B2443" s="1" t="s">
        <v>529</v>
      </c>
      <c r="C2443" s="1" t="str">
        <f t="shared" si="266"/>
        <v>Kazakhstan</v>
      </c>
      <c r="D2443" s="1" t="s">
        <v>5043</v>
      </c>
      <c r="E2443" s="7" t="str">
        <f>TEXT(DATE(MID(D2443, 13, 4), CHOOSE(MATCH( MID(D2443, 5, 3), {"Jan","Feb","Mar","Apr","May","Jun","Jul","Aug","Sep","Oct","Nov","Dec"}, 0), 1, 2, 3, 4, 5, 6, 7, 8, 9, 10, 11, 12), MID(D2443, 9, 2)), "yyyy-mm-dd")</f>
        <v>1998-04-29</v>
      </c>
      <c r="F2443" s="1" t="str">
        <f t="shared" si="267"/>
        <v>04:36:00</v>
      </c>
      <c r="G2443" s="9" t="str">
        <f t="shared" si="268"/>
        <v>April</v>
      </c>
      <c r="H2443" s="5" t="str">
        <f t="shared" si="269"/>
        <v>1998</v>
      </c>
      <c r="I2443" s="1" t="s">
        <v>5044</v>
      </c>
      <c r="J2443" s="1" t="str">
        <f t="shared" si="270"/>
        <v xml:space="preserve">Proton K/Block-DM-2 </v>
      </c>
      <c r="K2443" s="1" t="str">
        <f t="shared" si="271"/>
        <v>Cosmos 2350</v>
      </c>
      <c r="L2443" s="1" t="s">
        <v>346</v>
      </c>
      <c r="M2443" s="1"/>
      <c r="N2443" s="1">
        <f t="shared" si="272"/>
        <v>0</v>
      </c>
      <c r="O2443" s="1" t="s">
        <v>9</v>
      </c>
    </row>
    <row r="2444" spans="1:15" x14ac:dyDescent="0.3">
      <c r="A2444" s="1" t="s">
        <v>233</v>
      </c>
      <c r="B2444" s="1" t="s">
        <v>4338</v>
      </c>
      <c r="C2444" s="1" t="str">
        <f t="shared" si="266"/>
        <v>France</v>
      </c>
      <c r="D2444" s="1" t="s">
        <v>5045</v>
      </c>
      <c r="E2444" s="7" t="str">
        <f>TEXT(DATE(MID(D2444, 13, 4), CHOOSE(MATCH( MID(D2444, 5, 3), {"Jan","Feb","Mar","Apr","May","Jun","Jul","Aug","Sep","Oct","Nov","Dec"}, 0), 1, 2, 3, 4, 5, 6, 7, 8, 9, 10, 11, 12), MID(D2444, 9, 2)), "yyyy-mm-dd")</f>
        <v>1998-04-28</v>
      </c>
      <c r="F2444" s="1" t="str">
        <f t="shared" si="267"/>
        <v>22:53:00</v>
      </c>
      <c r="G2444" s="9" t="str">
        <f t="shared" si="268"/>
        <v>April</v>
      </c>
      <c r="H2444" s="5" t="str">
        <f t="shared" si="269"/>
        <v>1998</v>
      </c>
      <c r="I2444" s="1" t="s">
        <v>5046</v>
      </c>
      <c r="J2444" s="1" t="str">
        <f t="shared" si="270"/>
        <v xml:space="preserve">Ariane 44P </v>
      </c>
      <c r="K2444" s="1" t="str">
        <f t="shared" si="271"/>
        <v>Nilesat-101 &amp; BSAT-1B</v>
      </c>
      <c r="L2444" s="1" t="s">
        <v>346</v>
      </c>
      <c r="M2444" s="1"/>
      <c r="N2444" s="1">
        <f t="shared" si="272"/>
        <v>0</v>
      </c>
      <c r="O2444" s="1" t="s">
        <v>9</v>
      </c>
    </row>
    <row r="2445" spans="1:15" x14ac:dyDescent="0.3">
      <c r="A2445" s="1" t="s">
        <v>3868</v>
      </c>
      <c r="B2445" s="1" t="s">
        <v>3478</v>
      </c>
      <c r="C2445" s="1" t="str">
        <f t="shared" si="266"/>
        <v>USA</v>
      </c>
      <c r="D2445" s="1" t="s">
        <v>5047</v>
      </c>
      <c r="E2445" s="7" t="str">
        <f>TEXT(DATE(MID(D2445, 13, 4), CHOOSE(MATCH( MID(D2445, 5, 3), {"Jan","Feb","Mar","Apr","May","Jun","Jul","Aug","Sep","Oct","Nov","Dec"}, 0), 1, 2, 3, 4, 5, 6, 7, 8, 9, 10, 11, 12), MID(D2445, 9, 2)), "yyyy-mm-dd")</f>
        <v>1998-04-24</v>
      </c>
      <c r="F2445" s="1" t="str">
        <f t="shared" si="267"/>
        <v>22:38:00</v>
      </c>
      <c r="G2445" s="9" t="str">
        <f t="shared" si="268"/>
        <v>April</v>
      </c>
      <c r="H2445" s="5" t="str">
        <f t="shared" si="269"/>
        <v>1998</v>
      </c>
      <c r="I2445" s="1" t="s">
        <v>5048</v>
      </c>
      <c r="J2445" s="1" t="str">
        <f t="shared" si="270"/>
        <v xml:space="preserve">Delta II 7920-10C </v>
      </c>
      <c r="K2445" s="1" t="str">
        <f t="shared" si="271"/>
        <v>Globalstar-2</v>
      </c>
      <c r="L2445" s="1" t="s">
        <v>346</v>
      </c>
      <c r="M2445" s="1"/>
      <c r="N2445" s="1">
        <f t="shared" si="272"/>
        <v>0</v>
      </c>
      <c r="O2445" s="1" t="s">
        <v>9</v>
      </c>
    </row>
    <row r="2446" spans="1:15" x14ac:dyDescent="0.3">
      <c r="A2446" s="1" t="s">
        <v>657</v>
      </c>
      <c r="B2446" s="1" t="s">
        <v>658</v>
      </c>
      <c r="C2446" s="1" t="str">
        <f t="shared" si="266"/>
        <v>USA</v>
      </c>
      <c r="D2446" s="1" t="s">
        <v>5049</v>
      </c>
      <c r="E2446" s="7" t="str">
        <f>TEXT(DATE(MID(D2446, 13, 4), CHOOSE(MATCH( MID(D2446, 5, 3), {"Jan","Feb","Mar","Apr","May","Jun","Jul","Aug","Sep","Oct","Nov","Dec"}, 0), 1, 2, 3, 4, 5, 6, 7, 8, 9, 10, 11, 12), MID(D2446, 9, 2)), "yyyy-mm-dd")</f>
        <v>1998-04-17</v>
      </c>
      <c r="F2446" s="1" t="str">
        <f t="shared" si="267"/>
        <v>18:19:00</v>
      </c>
      <c r="G2446" s="9" t="str">
        <f t="shared" si="268"/>
        <v>April</v>
      </c>
      <c r="H2446" s="5" t="str">
        <f t="shared" si="269"/>
        <v>1998</v>
      </c>
      <c r="I2446" s="1" t="s">
        <v>5050</v>
      </c>
      <c r="J2446" s="1" t="str">
        <f t="shared" si="270"/>
        <v xml:space="preserve">Space Shuttle Columbia </v>
      </c>
      <c r="K2446" s="1" t="str">
        <f t="shared" si="271"/>
        <v>STS-90</v>
      </c>
      <c r="L2446" s="1" t="s">
        <v>346</v>
      </c>
      <c r="M2446" s="1">
        <v>450</v>
      </c>
      <c r="N2446" s="1">
        <f t="shared" si="272"/>
        <v>37350</v>
      </c>
      <c r="O2446" s="1" t="s">
        <v>9</v>
      </c>
    </row>
    <row r="2447" spans="1:15" x14ac:dyDescent="0.3">
      <c r="A2447" s="1" t="s">
        <v>129</v>
      </c>
      <c r="B2447" s="1" t="s">
        <v>4200</v>
      </c>
      <c r="C2447" s="1" t="str">
        <f t="shared" si="266"/>
        <v>Kazakhstan</v>
      </c>
      <c r="D2447" s="1" t="s">
        <v>5051</v>
      </c>
      <c r="E2447" s="7" t="str">
        <f>TEXT(DATE(MID(D2447, 13, 4), CHOOSE(MATCH( MID(D2447, 5, 3), {"Jan","Feb","Mar","Apr","May","Jun","Jul","Aug","Sep","Oct","Nov","Dec"}, 0), 1, 2, 3, 4, 5, 6, 7, 8, 9, 10, 11, 12), MID(D2447, 9, 2)), "yyyy-mm-dd")</f>
        <v>1998-04-07</v>
      </c>
      <c r="F2447" s="1" t="str">
        <f t="shared" si="267"/>
        <v>02:13:00</v>
      </c>
      <c r="G2447" s="9" t="str">
        <f t="shared" si="268"/>
        <v>April</v>
      </c>
      <c r="H2447" s="5" t="str">
        <f t="shared" si="269"/>
        <v>1998</v>
      </c>
      <c r="I2447" s="1" t="s">
        <v>5052</v>
      </c>
      <c r="J2447" s="1" t="str">
        <f t="shared" si="270"/>
        <v xml:space="preserve">Proton-K/Block-DM2 </v>
      </c>
      <c r="K2447" s="1" t="str">
        <f t="shared" si="271"/>
        <v>Iridium SV62 to 68</v>
      </c>
      <c r="L2447" s="1" t="s">
        <v>346</v>
      </c>
      <c r="M2447" s="1"/>
      <c r="N2447" s="1">
        <f t="shared" si="272"/>
        <v>0</v>
      </c>
      <c r="O2447" s="1" t="s">
        <v>9</v>
      </c>
    </row>
    <row r="2448" spans="1:15" x14ac:dyDescent="0.3">
      <c r="A2448" s="1" t="s">
        <v>342</v>
      </c>
      <c r="B2448" s="1" t="s">
        <v>1200</v>
      </c>
      <c r="C2448" s="1" t="str">
        <f t="shared" si="266"/>
        <v>USA</v>
      </c>
      <c r="D2448" s="1" t="s">
        <v>5053</v>
      </c>
      <c r="E2448" s="7" t="str">
        <f>TEXT(DATE(MID(D2448, 13, 4), CHOOSE(MATCH( MID(D2448, 5, 3), {"Jan","Feb","Mar","Apr","May","Jun","Jul","Aug","Sep","Oct","Nov","Dec"}, 0), 1, 2, 3, 4, 5, 6, 7, 8, 9, 10, 11, 12), MID(D2448, 9, 2)), "yyyy-mm-dd")</f>
        <v>1998-04-02</v>
      </c>
      <c r="F2448" s="1" t="str">
        <f t="shared" si="267"/>
        <v>02:42:00</v>
      </c>
      <c r="G2448" s="9" t="str">
        <f t="shared" si="268"/>
        <v>April</v>
      </c>
      <c r="H2448" s="5" t="str">
        <f t="shared" si="269"/>
        <v>1998</v>
      </c>
      <c r="I2448" s="1" t="s">
        <v>5054</v>
      </c>
      <c r="J2448" s="1" t="str">
        <f t="shared" si="270"/>
        <v xml:space="preserve">Pegasus XL </v>
      </c>
      <c r="K2448" s="1" t="str">
        <f t="shared" si="271"/>
        <v>TRACE</v>
      </c>
      <c r="L2448" s="1" t="s">
        <v>8</v>
      </c>
      <c r="M2448" s="1">
        <v>40</v>
      </c>
      <c r="N2448" s="1">
        <f t="shared" si="272"/>
        <v>3320</v>
      </c>
      <c r="O2448" s="1" t="s">
        <v>9</v>
      </c>
    </row>
    <row r="2449" spans="1:15" x14ac:dyDescent="0.3">
      <c r="A2449" s="1" t="s">
        <v>3868</v>
      </c>
      <c r="B2449" s="1" t="s">
        <v>114</v>
      </c>
      <c r="C2449" s="1" t="str">
        <f t="shared" si="266"/>
        <v>USA</v>
      </c>
      <c r="D2449" s="1" t="s">
        <v>5055</v>
      </c>
      <c r="E2449" s="7" t="str">
        <f>TEXT(DATE(MID(D2449, 13, 4), CHOOSE(MATCH( MID(D2449, 5, 3), {"Jan","Feb","Mar","Apr","May","Jun","Jul","Aug","Sep","Oct","Nov","Dec"}, 0), 1, 2, 3, 4, 5, 6, 7, 8, 9, 10, 11, 12), MID(D2449, 9, 2)), "yyyy-mm-dd")</f>
        <v>1998-03-30</v>
      </c>
      <c r="F2449" s="1" t="str">
        <f t="shared" si="267"/>
        <v>06:02:00</v>
      </c>
      <c r="G2449" s="9" t="str">
        <f t="shared" si="268"/>
        <v>March</v>
      </c>
      <c r="H2449" s="5" t="str">
        <f t="shared" si="269"/>
        <v>1998</v>
      </c>
      <c r="I2449" s="1" t="s">
        <v>5056</v>
      </c>
      <c r="J2449" s="1" t="str">
        <f t="shared" si="270"/>
        <v xml:space="preserve">Delta II 7920-10C </v>
      </c>
      <c r="K2449" s="1" t="str">
        <f t="shared" si="271"/>
        <v>MS-8</v>
      </c>
      <c r="L2449" s="1" t="s">
        <v>346</v>
      </c>
      <c r="M2449" s="1"/>
      <c r="N2449" s="1">
        <f t="shared" si="272"/>
        <v>0</v>
      </c>
      <c r="O2449" s="1" t="s">
        <v>9</v>
      </c>
    </row>
    <row r="2450" spans="1:15" x14ac:dyDescent="0.3">
      <c r="A2450" s="1" t="s">
        <v>14</v>
      </c>
      <c r="B2450" s="1" t="s">
        <v>3524</v>
      </c>
      <c r="C2450" s="1" t="str">
        <f t="shared" si="266"/>
        <v>China</v>
      </c>
      <c r="D2450" s="1" t="s">
        <v>5057</v>
      </c>
      <c r="E2450" s="7" t="str">
        <f>TEXT(DATE(MID(D2450, 13, 4), CHOOSE(MATCH( MID(D2450, 5, 3), {"Jan","Feb","Mar","Apr","May","Jun","Jul","Aug","Sep","Oct","Nov","Dec"}, 0), 1, 2, 3, 4, 5, 6, 7, 8, 9, 10, 11, 12), MID(D2450, 9, 2)), "yyyy-mm-dd")</f>
        <v>1998-03-25</v>
      </c>
      <c r="F2450" s="1" t="str">
        <f t="shared" si="267"/>
        <v>17:01:00</v>
      </c>
      <c r="G2450" s="9" t="str">
        <f t="shared" si="268"/>
        <v>March</v>
      </c>
      <c r="H2450" s="5" t="str">
        <f t="shared" si="269"/>
        <v>1998</v>
      </c>
      <c r="I2450" s="1" t="s">
        <v>5058</v>
      </c>
      <c r="J2450" s="1" t="str">
        <f t="shared" si="270"/>
        <v xml:space="preserve">Long March 2C/SD </v>
      </c>
      <c r="K2450" s="1" t="str">
        <f t="shared" si="271"/>
        <v>Iridium SV51 &amp; SV61</v>
      </c>
      <c r="L2450" s="1" t="s">
        <v>346</v>
      </c>
      <c r="M2450" s="1"/>
      <c r="N2450" s="1">
        <f t="shared" si="272"/>
        <v>0</v>
      </c>
      <c r="O2450" s="1" t="s">
        <v>9</v>
      </c>
    </row>
    <row r="2451" spans="1:15" x14ac:dyDescent="0.3">
      <c r="A2451" s="1" t="s">
        <v>233</v>
      </c>
      <c r="B2451" s="1" t="s">
        <v>4338</v>
      </c>
      <c r="C2451" s="1" t="str">
        <f t="shared" si="266"/>
        <v>France</v>
      </c>
      <c r="D2451" s="1" t="s">
        <v>5059</v>
      </c>
      <c r="E2451" s="7" t="str">
        <f>TEXT(DATE(MID(D2451, 13, 4), CHOOSE(MATCH( MID(D2451, 5, 3), {"Jan","Feb","Mar","Apr","May","Jun","Jul","Aug","Sep","Oct","Nov","Dec"}, 0), 1, 2, 3, 4, 5, 6, 7, 8, 9, 10, 11, 12), MID(D2451, 9, 2)), "yyyy-mm-dd")</f>
        <v>1998-03-24</v>
      </c>
      <c r="F2451" s="1" t="str">
        <f t="shared" si="267"/>
        <v>01:46:00</v>
      </c>
      <c r="G2451" s="9" t="str">
        <f t="shared" si="268"/>
        <v>March</v>
      </c>
      <c r="H2451" s="5" t="str">
        <f t="shared" si="269"/>
        <v>1998</v>
      </c>
      <c r="I2451" s="1" t="s">
        <v>5060</v>
      </c>
      <c r="J2451" s="1" t="str">
        <f t="shared" si="270"/>
        <v xml:space="preserve">Ariane 40 </v>
      </c>
      <c r="K2451" s="1" t="str">
        <f t="shared" si="271"/>
        <v>SPOT-4</v>
      </c>
      <c r="L2451" s="1" t="s">
        <v>346</v>
      </c>
      <c r="M2451" s="1"/>
      <c r="N2451" s="1">
        <f t="shared" si="272"/>
        <v>0</v>
      </c>
      <c r="O2451" s="1" t="s">
        <v>9</v>
      </c>
    </row>
    <row r="2452" spans="1:15" x14ac:dyDescent="0.3">
      <c r="A2452" s="1" t="s">
        <v>4005</v>
      </c>
      <c r="B2452" s="1" t="s">
        <v>4149</v>
      </c>
      <c r="C2452" s="1" t="str">
        <f t="shared" si="266"/>
        <v>USA</v>
      </c>
      <c r="D2452" s="1" t="s">
        <v>5061</v>
      </c>
      <c r="E2452" s="7" t="str">
        <f>TEXT(DATE(MID(D2452, 13, 4), CHOOSE(MATCH( MID(D2452, 5, 3), {"Jan","Feb","Mar","Apr","May","Jun","Jul","Aug","Sep","Oct","Nov","Dec"}, 0), 1, 2, 3, 4, 5, 6, 7, 8, 9, 10, 11, 12), MID(D2452, 9, 2)), "yyyy-mm-dd")</f>
        <v>1998-03-16</v>
      </c>
      <c r="F2452" s="1" t="str">
        <f t="shared" si="267"/>
        <v>21:32:00</v>
      </c>
      <c r="G2452" s="9" t="str">
        <f t="shared" si="268"/>
        <v>March</v>
      </c>
      <c r="H2452" s="5" t="str">
        <f t="shared" si="269"/>
        <v>1998</v>
      </c>
      <c r="I2452" s="1" t="s">
        <v>5062</v>
      </c>
      <c r="J2452" s="1" t="str">
        <f t="shared" si="270"/>
        <v xml:space="preserve">Atlas II </v>
      </c>
      <c r="K2452" s="1" t="str">
        <f t="shared" si="271"/>
        <v>UHF F8</v>
      </c>
      <c r="L2452" s="1" t="s">
        <v>346</v>
      </c>
      <c r="M2452" s="1"/>
      <c r="N2452" s="1">
        <f t="shared" si="272"/>
        <v>0</v>
      </c>
      <c r="O2452" s="1" t="s">
        <v>9</v>
      </c>
    </row>
    <row r="2453" spans="1:15" x14ac:dyDescent="0.3">
      <c r="A2453" s="1" t="s">
        <v>129</v>
      </c>
      <c r="B2453" s="1" t="s">
        <v>1630</v>
      </c>
      <c r="C2453" s="1" t="str">
        <f t="shared" si="266"/>
        <v>Kazakhstan</v>
      </c>
      <c r="D2453" s="1" t="s">
        <v>5063</v>
      </c>
      <c r="E2453" s="7" t="str">
        <f>TEXT(DATE(MID(D2453, 13, 4), CHOOSE(MATCH( MID(D2453, 5, 3), {"Jan","Feb","Mar","Apr","May","Jun","Jul","Aug","Sep","Oct","Nov","Dec"}, 0), 1, 2, 3, 4, 5, 6, 7, 8, 9, 10, 11, 12), MID(D2453, 9, 2)), "yyyy-mm-dd")</f>
        <v>1998-03-14</v>
      </c>
      <c r="F2453" s="1" t="str">
        <f t="shared" si="267"/>
        <v>22:45:00</v>
      </c>
      <c r="G2453" s="9" t="str">
        <f t="shared" si="268"/>
        <v>March</v>
      </c>
      <c r="H2453" s="5" t="str">
        <f t="shared" si="269"/>
        <v>1998</v>
      </c>
      <c r="I2453" s="1" t="s">
        <v>5064</v>
      </c>
      <c r="J2453" s="1" t="str">
        <f t="shared" si="270"/>
        <v xml:space="preserve">Soyuz U </v>
      </c>
      <c r="K2453" s="1" t="str">
        <f t="shared" si="271"/>
        <v>Progress M-38</v>
      </c>
      <c r="L2453" s="1" t="s">
        <v>346</v>
      </c>
      <c r="M2453" s="1">
        <v>20</v>
      </c>
      <c r="N2453" s="1">
        <f t="shared" si="272"/>
        <v>1660</v>
      </c>
      <c r="O2453" s="1" t="s">
        <v>9</v>
      </c>
    </row>
    <row r="2454" spans="1:15" x14ac:dyDescent="0.3">
      <c r="A2454" s="1" t="s">
        <v>1623</v>
      </c>
      <c r="B2454" s="1" t="s">
        <v>4092</v>
      </c>
      <c r="C2454" s="1" t="str">
        <f t="shared" si="266"/>
        <v>USA</v>
      </c>
      <c r="D2454" s="1" t="s">
        <v>5065</v>
      </c>
      <c r="E2454" s="7" t="str">
        <f>TEXT(DATE(MID(D2454, 13, 4), CHOOSE(MATCH( MID(D2454, 5, 3), {"Jan","Feb","Mar","Apr","May","Jun","Jul","Aug","Sep","Oct","Nov","Dec"}, 0), 1, 2, 3, 4, 5, 6, 7, 8, 9, 10, 11, 12), MID(D2454, 9, 2)), "yyyy-mm-dd")</f>
        <v>1998-02-28</v>
      </c>
      <c r="F2454" s="1" t="str">
        <f t="shared" si="267"/>
        <v>00:21:00</v>
      </c>
      <c r="G2454" s="9" t="str">
        <f t="shared" si="268"/>
        <v>February</v>
      </c>
      <c r="H2454" s="5" t="str">
        <f t="shared" si="269"/>
        <v>1998</v>
      </c>
      <c r="I2454" s="1" t="s">
        <v>5066</v>
      </c>
      <c r="J2454" s="1" t="str">
        <f t="shared" si="270"/>
        <v xml:space="preserve">Atlas IIAS </v>
      </c>
      <c r="K2454" s="1" t="str">
        <f t="shared" si="271"/>
        <v>Intelsat 806</v>
      </c>
      <c r="L2454" s="1" t="s">
        <v>346</v>
      </c>
      <c r="M2454" s="1"/>
      <c r="N2454" s="1">
        <f t="shared" si="272"/>
        <v>0</v>
      </c>
      <c r="O2454" s="1" t="s">
        <v>9</v>
      </c>
    </row>
    <row r="2455" spans="1:15" x14ac:dyDescent="0.3">
      <c r="A2455" s="1" t="s">
        <v>233</v>
      </c>
      <c r="B2455" s="1" t="s">
        <v>4338</v>
      </c>
      <c r="C2455" s="1" t="str">
        <f t="shared" si="266"/>
        <v>France</v>
      </c>
      <c r="D2455" s="1" t="s">
        <v>5067</v>
      </c>
      <c r="E2455" s="7" t="str">
        <f>TEXT(DATE(MID(D2455, 13, 4), CHOOSE(MATCH( MID(D2455, 5, 3), {"Jan","Feb","Mar","Apr","May","Jun","Jul","Aug","Sep","Oct","Nov","Dec"}, 0), 1, 2, 3, 4, 5, 6, 7, 8, 9, 10, 11, 12), MID(D2455, 9, 2)), "yyyy-mm-dd")</f>
        <v>1998-02-27</v>
      </c>
      <c r="F2455" s="1" t="str">
        <f t="shared" si="267"/>
        <v>22:38:00</v>
      </c>
      <c r="G2455" s="9" t="str">
        <f t="shared" si="268"/>
        <v>February</v>
      </c>
      <c r="H2455" s="5" t="str">
        <f t="shared" si="269"/>
        <v>1998</v>
      </c>
      <c r="I2455" s="1" t="s">
        <v>5068</v>
      </c>
      <c r="J2455" s="1" t="str">
        <f t="shared" si="270"/>
        <v xml:space="preserve">Ariane 42P </v>
      </c>
      <c r="K2455" s="1" t="str">
        <f t="shared" si="271"/>
        <v>Hotbird 4</v>
      </c>
      <c r="L2455" s="1" t="s">
        <v>346</v>
      </c>
      <c r="M2455" s="1"/>
      <c r="N2455" s="1">
        <f t="shared" si="272"/>
        <v>0</v>
      </c>
      <c r="O2455" s="1" t="s">
        <v>9</v>
      </c>
    </row>
    <row r="2456" spans="1:15" x14ac:dyDescent="0.3">
      <c r="A2456" s="1" t="s">
        <v>342</v>
      </c>
      <c r="B2456" s="1" t="s">
        <v>4977</v>
      </c>
      <c r="C2456" s="1" t="str">
        <f t="shared" si="266"/>
        <v>USA</v>
      </c>
      <c r="D2456" s="1" t="s">
        <v>5069</v>
      </c>
      <c r="E2456" s="7" t="str">
        <f>TEXT(DATE(MID(D2456, 13, 4), CHOOSE(MATCH( MID(D2456, 5, 3), {"Jan","Feb","Mar","Apr","May","Jun","Jul","Aug","Sep","Oct","Nov","Dec"}, 0), 1, 2, 3, 4, 5, 6, 7, 8, 9, 10, 11, 12), MID(D2456, 9, 2)), "yyyy-mm-dd")</f>
        <v>1998-02-26</v>
      </c>
      <c r="F2456" s="1" t="str">
        <f t="shared" si="267"/>
        <v>07:07:00</v>
      </c>
      <c r="G2456" s="9" t="str">
        <f t="shared" si="268"/>
        <v>February</v>
      </c>
      <c r="H2456" s="5" t="str">
        <f t="shared" si="269"/>
        <v>1998</v>
      </c>
      <c r="I2456" s="1" t="s">
        <v>5070</v>
      </c>
      <c r="J2456" s="1" t="str">
        <f t="shared" si="270"/>
        <v xml:space="preserve">Pegasus XL </v>
      </c>
      <c r="K2456" s="1" t="str">
        <f t="shared" si="271"/>
        <v>SNOE &amp; BATSAT</v>
      </c>
      <c r="L2456" s="1" t="s">
        <v>8</v>
      </c>
      <c r="M2456" s="1">
        <v>40</v>
      </c>
      <c r="N2456" s="1">
        <f t="shared" si="272"/>
        <v>3320</v>
      </c>
      <c r="O2456" s="1" t="s">
        <v>9</v>
      </c>
    </row>
    <row r="2457" spans="1:15" x14ac:dyDescent="0.3">
      <c r="A2457" s="1" t="s">
        <v>60</v>
      </c>
      <c r="B2457" s="1" t="s">
        <v>61</v>
      </c>
      <c r="C2457" s="1" t="str">
        <f t="shared" si="266"/>
        <v>Japan</v>
      </c>
      <c r="D2457" s="1" t="s">
        <v>5071</v>
      </c>
      <c r="E2457" s="7" t="str">
        <f>TEXT(DATE(MID(D2457, 13, 4), CHOOSE(MATCH( MID(D2457, 5, 3), {"Jan","Feb","Mar","Apr","May","Jun","Jul","Aug","Sep","Oct","Nov","Dec"}, 0), 1, 2, 3, 4, 5, 6, 7, 8, 9, 10, 11, 12), MID(D2457, 9, 2)), "yyyy-mm-dd")</f>
        <v>1998-02-21</v>
      </c>
      <c r="F2457" s="1" t="str">
        <f t="shared" si="267"/>
        <v>07:55:00</v>
      </c>
      <c r="G2457" s="9" t="str">
        <f t="shared" si="268"/>
        <v>February</v>
      </c>
      <c r="H2457" s="5" t="str">
        <f t="shared" si="269"/>
        <v>1998</v>
      </c>
      <c r="I2457" s="1" t="s">
        <v>5072</v>
      </c>
      <c r="J2457" s="1" t="str">
        <f t="shared" si="270"/>
        <v xml:space="preserve">H-II </v>
      </c>
      <c r="K2457" s="1" t="str">
        <f t="shared" si="271"/>
        <v>Kakehashi</v>
      </c>
      <c r="L2457" s="1" t="s">
        <v>346</v>
      </c>
      <c r="M2457" s="1"/>
      <c r="N2457" s="1">
        <f t="shared" si="272"/>
        <v>0</v>
      </c>
      <c r="O2457" s="1" t="s">
        <v>117</v>
      </c>
    </row>
    <row r="2458" spans="1:15" x14ac:dyDescent="0.3">
      <c r="A2458" s="1" t="s">
        <v>3868</v>
      </c>
      <c r="B2458" s="1" t="s">
        <v>114</v>
      </c>
      <c r="C2458" s="1" t="str">
        <f t="shared" si="266"/>
        <v>USA</v>
      </c>
      <c r="D2458" s="1" t="s">
        <v>5073</v>
      </c>
      <c r="E2458" s="7" t="str">
        <f>TEXT(DATE(MID(D2458, 13, 4), CHOOSE(MATCH( MID(D2458, 5, 3), {"Jan","Feb","Mar","Apr","May","Jun","Jul","Aug","Sep","Oct","Nov","Dec"}, 0), 1, 2, 3, 4, 5, 6, 7, 8, 9, 10, 11, 12), MID(D2458, 9, 2)), "yyyy-mm-dd")</f>
        <v>1998-02-18</v>
      </c>
      <c r="F2458" s="1" t="str">
        <f t="shared" si="267"/>
        <v>13:58:00</v>
      </c>
      <c r="G2458" s="9" t="str">
        <f t="shared" si="268"/>
        <v>February</v>
      </c>
      <c r="H2458" s="5" t="str">
        <f t="shared" si="269"/>
        <v>1998</v>
      </c>
      <c r="I2458" s="1" t="s">
        <v>5074</v>
      </c>
      <c r="J2458" s="1" t="str">
        <f t="shared" si="270"/>
        <v xml:space="preserve">Delta II 7920-10C </v>
      </c>
      <c r="K2458" s="1" t="str">
        <f t="shared" si="271"/>
        <v>MS-7</v>
      </c>
      <c r="L2458" s="1" t="s">
        <v>346</v>
      </c>
      <c r="M2458" s="1"/>
      <c r="N2458" s="1">
        <f t="shared" si="272"/>
        <v>0</v>
      </c>
      <c r="O2458" s="1" t="s">
        <v>9</v>
      </c>
    </row>
    <row r="2459" spans="1:15" x14ac:dyDescent="0.3">
      <c r="A2459" s="1" t="s">
        <v>4</v>
      </c>
      <c r="B2459" s="1" t="s">
        <v>130</v>
      </c>
      <c r="C2459" s="1" t="str">
        <f t="shared" si="266"/>
        <v>Kazakhstan</v>
      </c>
      <c r="D2459" s="1" t="s">
        <v>5075</v>
      </c>
      <c r="E2459" s="7" t="str">
        <f>TEXT(DATE(MID(D2459, 13, 4), CHOOSE(MATCH( MID(D2459, 5, 3), {"Jan","Feb","Mar","Apr","May","Jun","Jul","Aug","Sep","Oct","Nov","Dec"}, 0), 1, 2, 3, 4, 5, 6, 7, 8, 9, 10, 11, 12), MID(D2459, 9, 2)), "yyyy-mm-dd")</f>
        <v>1998-02-17</v>
      </c>
      <c r="F2459" s="1" t="str">
        <f t="shared" si="267"/>
        <v>10:35:00</v>
      </c>
      <c r="G2459" s="9" t="str">
        <f t="shared" si="268"/>
        <v>February</v>
      </c>
      <c r="H2459" s="5" t="str">
        <f t="shared" si="269"/>
        <v>1998</v>
      </c>
      <c r="I2459" s="1" t="s">
        <v>5076</v>
      </c>
      <c r="J2459" s="1" t="str">
        <f t="shared" si="270"/>
        <v xml:space="preserve">Soyuz U </v>
      </c>
      <c r="K2459" s="1" t="str">
        <f t="shared" si="271"/>
        <v>Cosmos 2349</v>
      </c>
      <c r="L2459" s="1" t="s">
        <v>346</v>
      </c>
      <c r="M2459" s="1">
        <v>20</v>
      </c>
      <c r="N2459" s="1">
        <f t="shared" si="272"/>
        <v>1660</v>
      </c>
      <c r="O2459" s="1" t="s">
        <v>9</v>
      </c>
    </row>
    <row r="2460" spans="1:15" x14ac:dyDescent="0.3">
      <c r="A2460" s="1" t="s">
        <v>3868</v>
      </c>
      <c r="B2460" s="1" t="s">
        <v>3478</v>
      </c>
      <c r="C2460" s="1" t="str">
        <f t="shared" si="266"/>
        <v>USA</v>
      </c>
      <c r="D2460" s="1" t="s">
        <v>5077</v>
      </c>
      <c r="E2460" s="7" t="str">
        <f>TEXT(DATE(MID(D2460, 13, 4), CHOOSE(MATCH( MID(D2460, 5, 3), {"Jan","Feb","Mar","Apr","May","Jun","Jul","Aug","Sep","Oct","Nov","Dec"}, 0), 1, 2, 3, 4, 5, 6, 7, 8, 9, 10, 11, 12), MID(D2460, 9, 2)), "yyyy-mm-dd")</f>
        <v>1998-02-14</v>
      </c>
      <c r="F2460" s="1" t="str">
        <f t="shared" si="267"/>
        <v>14:34:00</v>
      </c>
      <c r="G2460" s="9" t="str">
        <f t="shared" si="268"/>
        <v>February</v>
      </c>
      <c r="H2460" s="5" t="str">
        <f t="shared" si="269"/>
        <v>1998</v>
      </c>
      <c r="I2460" s="1" t="s">
        <v>5078</v>
      </c>
      <c r="J2460" s="1" t="str">
        <f t="shared" si="270"/>
        <v xml:space="preserve">Delta II 7420-10C </v>
      </c>
      <c r="K2460" s="1" t="str">
        <f t="shared" si="271"/>
        <v>Globalstar-1</v>
      </c>
      <c r="L2460" s="1" t="s">
        <v>346</v>
      </c>
      <c r="M2460" s="1"/>
      <c r="N2460" s="1">
        <f t="shared" si="272"/>
        <v>0</v>
      </c>
      <c r="O2460" s="1" t="s">
        <v>9</v>
      </c>
    </row>
    <row r="2461" spans="1:15" x14ac:dyDescent="0.3">
      <c r="A2461" s="1" t="s">
        <v>342</v>
      </c>
      <c r="B2461" s="1" t="s">
        <v>2063</v>
      </c>
      <c r="C2461" s="1" t="str">
        <f t="shared" si="266"/>
        <v>USA</v>
      </c>
      <c r="D2461" s="1" t="s">
        <v>5079</v>
      </c>
      <c r="E2461" s="7" t="str">
        <f>TEXT(DATE(MID(D2461, 13, 4), CHOOSE(MATCH( MID(D2461, 5, 3), {"Jan","Feb","Mar","Apr","May","Jun","Jul","Aug","Sep","Oct","Nov","Dec"}, 0), 1, 2, 3, 4, 5, 6, 7, 8, 9, 10, 11, 12), MID(D2461, 9, 2)), "yyyy-mm-dd")</f>
        <v>1998-02-10</v>
      </c>
      <c r="F2461" s="1" t="str">
        <f t="shared" si="267"/>
        <v>13:20:00</v>
      </c>
      <c r="G2461" s="9" t="str">
        <f t="shared" si="268"/>
        <v>February</v>
      </c>
      <c r="H2461" s="5" t="str">
        <f t="shared" si="269"/>
        <v>1998</v>
      </c>
      <c r="I2461" s="1" t="s">
        <v>5080</v>
      </c>
      <c r="J2461" s="1" t="str">
        <f t="shared" si="270"/>
        <v xml:space="preserve">Minotaur C (Taurus) </v>
      </c>
      <c r="K2461" s="1" t="str">
        <f t="shared" si="271"/>
        <v>GFO &amp; Orbcomm 11 and 12</v>
      </c>
      <c r="L2461" s="1" t="s">
        <v>8</v>
      </c>
      <c r="M2461" s="1">
        <v>45</v>
      </c>
      <c r="N2461" s="1">
        <f t="shared" si="272"/>
        <v>3735</v>
      </c>
      <c r="O2461" s="1" t="s">
        <v>9</v>
      </c>
    </row>
    <row r="2462" spans="1:15" x14ac:dyDescent="0.3">
      <c r="A2462" s="1" t="s">
        <v>233</v>
      </c>
      <c r="B2462" s="1" t="s">
        <v>4338</v>
      </c>
      <c r="C2462" s="1" t="str">
        <f t="shared" si="266"/>
        <v>France</v>
      </c>
      <c r="D2462" s="1" t="s">
        <v>5081</v>
      </c>
      <c r="E2462" s="7" t="str">
        <f>TEXT(DATE(MID(D2462, 13, 4), CHOOSE(MATCH( MID(D2462, 5, 3), {"Jan","Feb","Mar","Apr","May","Jun","Jul","Aug","Sep","Oct","Nov","Dec"}, 0), 1, 2, 3, 4, 5, 6, 7, 8, 9, 10, 11, 12), MID(D2462, 9, 2)), "yyyy-mm-dd")</f>
        <v>1998-02-04</v>
      </c>
      <c r="F2462" s="1" t="str">
        <f t="shared" si="267"/>
        <v>23:29:00</v>
      </c>
      <c r="G2462" s="9" t="str">
        <f t="shared" si="268"/>
        <v>February</v>
      </c>
      <c r="H2462" s="5" t="str">
        <f t="shared" si="269"/>
        <v>1998</v>
      </c>
      <c r="I2462" s="1" t="s">
        <v>5082</v>
      </c>
      <c r="J2462" s="1" t="str">
        <f t="shared" si="270"/>
        <v xml:space="preserve">Ariane 44LP </v>
      </c>
      <c r="K2462" s="1" t="str">
        <f t="shared" si="271"/>
        <v>Brasilsat B3 &amp; Inmarsat-3 F5</v>
      </c>
      <c r="L2462" s="1" t="s">
        <v>346</v>
      </c>
      <c r="M2462" s="1"/>
      <c r="N2462" s="1">
        <f t="shared" si="272"/>
        <v>0</v>
      </c>
      <c r="O2462" s="1" t="s">
        <v>9</v>
      </c>
    </row>
    <row r="2463" spans="1:15" x14ac:dyDescent="0.3">
      <c r="A2463" s="1" t="s">
        <v>4005</v>
      </c>
      <c r="B2463" s="1" t="s">
        <v>4149</v>
      </c>
      <c r="C2463" s="1" t="str">
        <f t="shared" si="266"/>
        <v>USA</v>
      </c>
      <c r="D2463" s="1" t="s">
        <v>5083</v>
      </c>
      <c r="E2463" s="7" t="str">
        <f>TEXT(DATE(MID(D2463, 13, 4), CHOOSE(MATCH( MID(D2463, 5, 3), {"Jan","Feb","Mar","Apr","May","Jun","Jul","Aug","Sep","Oct","Nov","Dec"}, 0), 1, 2, 3, 4, 5, 6, 7, 8, 9, 10, 11, 12), MID(D2463, 9, 2)), "yyyy-mm-dd")</f>
        <v>1998-01-29</v>
      </c>
      <c r="F2463" s="1" t="str">
        <f t="shared" si="267"/>
        <v>18:37:00</v>
      </c>
      <c r="G2463" s="9" t="str">
        <f t="shared" si="268"/>
        <v>January</v>
      </c>
      <c r="H2463" s="5" t="str">
        <f t="shared" si="269"/>
        <v>1998</v>
      </c>
      <c r="I2463" s="1" t="s">
        <v>5084</v>
      </c>
      <c r="J2463" s="1" t="str">
        <f t="shared" si="270"/>
        <v xml:space="preserve">Atlas IIA </v>
      </c>
      <c r="K2463" s="1" t="str">
        <f t="shared" si="271"/>
        <v>NROL-5/SDS</v>
      </c>
      <c r="L2463" s="1" t="s">
        <v>346</v>
      </c>
      <c r="M2463" s="1"/>
      <c r="N2463" s="1">
        <f t="shared" si="272"/>
        <v>0</v>
      </c>
      <c r="O2463" s="1" t="s">
        <v>9</v>
      </c>
    </row>
    <row r="2464" spans="1:15" x14ac:dyDescent="0.3">
      <c r="A2464" s="1" t="s">
        <v>129</v>
      </c>
      <c r="B2464" s="1" t="s">
        <v>1630</v>
      </c>
      <c r="C2464" s="1" t="str">
        <f t="shared" si="266"/>
        <v>Kazakhstan</v>
      </c>
      <c r="D2464" s="1" t="s">
        <v>5085</v>
      </c>
      <c r="E2464" s="7" t="str">
        <f>TEXT(DATE(MID(D2464, 13, 4), CHOOSE(MATCH( MID(D2464, 5, 3), {"Jan","Feb","Mar","Apr","May","Jun","Jul","Aug","Sep","Oct","Nov","Dec"}, 0), 1, 2, 3, 4, 5, 6, 7, 8, 9, 10, 11, 12), MID(D2464, 9, 2)), "yyyy-mm-dd")</f>
        <v>1998-01-29</v>
      </c>
      <c r="F2464" s="1" t="str">
        <f t="shared" si="267"/>
        <v>16:33:00</v>
      </c>
      <c r="G2464" s="9" t="str">
        <f t="shared" si="268"/>
        <v>January</v>
      </c>
      <c r="H2464" s="5" t="str">
        <f t="shared" si="269"/>
        <v>1998</v>
      </c>
      <c r="I2464" s="1" t="s">
        <v>5086</v>
      </c>
      <c r="J2464" s="1" t="str">
        <f t="shared" si="270"/>
        <v xml:space="preserve">Soyuz U </v>
      </c>
      <c r="K2464" s="1" t="str">
        <f t="shared" si="271"/>
        <v>Soyuz TM-27</v>
      </c>
      <c r="L2464" s="1" t="s">
        <v>346</v>
      </c>
      <c r="M2464" s="1">
        <v>20</v>
      </c>
      <c r="N2464" s="1">
        <f t="shared" si="272"/>
        <v>1660</v>
      </c>
      <c r="O2464" s="1" t="s">
        <v>9</v>
      </c>
    </row>
    <row r="2465" spans="1:15" x14ac:dyDescent="0.3">
      <c r="A2465" s="1" t="s">
        <v>657</v>
      </c>
      <c r="B2465" s="1" t="s">
        <v>30</v>
      </c>
      <c r="C2465" s="1" t="str">
        <f t="shared" si="266"/>
        <v>USA</v>
      </c>
      <c r="D2465" s="1" t="s">
        <v>5087</v>
      </c>
      <c r="E2465" s="7" t="str">
        <f>TEXT(DATE(MID(D2465, 13, 4), CHOOSE(MATCH( MID(D2465, 5, 3), {"Jan","Feb","Mar","Apr","May","Jun","Jul","Aug","Sep","Oct","Nov","Dec"}, 0), 1, 2, 3, 4, 5, 6, 7, 8, 9, 10, 11, 12), MID(D2465, 9, 2)), "yyyy-mm-dd")</f>
        <v>1998-01-23</v>
      </c>
      <c r="F2465" s="1" t="str">
        <f t="shared" si="267"/>
        <v>02:48:00</v>
      </c>
      <c r="G2465" s="9" t="str">
        <f t="shared" si="268"/>
        <v>January</v>
      </c>
      <c r="H2465" s="5" t="str">
        <f t="shared" si="269"/>
        <v>1998</v>
      </c>
      <c r="I2465" s="1" t="s">
        <v>5088</v>
      </c>
      <c r="J2465" s="1" t="str">
        <f t="shared" si="270"/>
        <v xml:space="preserve">Space Shuttle Endeavour </v>
      </c>
      <c r="K2465" s="1" t="str">
        <f t="shared" si="271"/>
        <v>STS-89</v>
      </c>
      <c r="L2465" s="1" t="s">
        <v>346</v>
      </c>
      <c r="M2465" s="1">
        <v>450</v>
      </c>
      <c r="N2465" s="1">
        <f t="shared" si="272"/>
        <v>37350</v>
      </c>
      <c r="O2465" s="1" t="s">
        <v>9</v>
      </c>
    </row>
    <row r="2466" spans="1:15" x14ac:dyDescent="0.3">
      <c r="A2466" s="1" t="s">
        <v>497</v>
      </c>
      <c r="B2466" s="1" t="s">
        <v>498</v>
      </c>
      <c r="C2466" s="1" t="str">
        <f t="shared" si="266"/>
        <v>Israel</v>
      </c>
      <c r="D2466" s="1" t="s">
        <v>5089</v>
      </c>
      <c r="E2466" s="7" t="str">
        <f>TEXT(DATE(MID(D2466, 13, 4), CHOOSE(MATCH( MID(D2466, 5, 3), {"Jan","Feb","Mar","Apr","May","Jun","Jul","Aug","Sep","Oct","Nov","Dec"}, 0), 1, 2, 3, 4, 5, 6, 7, 8, 9, 10, 11, 12), MID(D2466, 9, 2)), "yyyy-mm-dd")</f>
        <v>1998-01-22</v>
      </c>
      <c r="F2466" s="1" t="str">
        <f t="shared" si="267"/>
        <v>12:56:00</v>
      </c>
      <c r="G2466" s="9" t="str">
        <f t="shared" si="268"/>
        <v>January</v>
      </c>
      <c r="H2466" s="5" t="str">
        <f t="shared" si="269"/>
        <v>1998</v>
      </c>
      <c r="I2466" s="1" t="s">
        <v>5090</v>
      </c>
      <c r="J2466" s="1" t="str">
        <f t="shared" si="270"/>
        <v xml:space="preserve">Shavit-1 </v>
      </c>
      <c r="K2466" s="1" t="str">
        <f t="shared" si="271"/>
        <v>Ofek-4</v>
      </c>
      <c r="L2466" s="1" t="s">
        <v>346</v>
      </c>
      <c r="M2466" s="1"/>
      <c r="N2466" s="1">
        <f t="shared" si="272"/>
        <v>0</v>
      </c>
      <c r="O2466" s="1" t="s">
        <v>257</v>
      </c>
    </row>
    <row r="2467" spans="1:15" x14ac:dyDescent="0.3">
      <c r="A2467" s="1" t="s">
        <v>3868</v>
      </c>
      <c r="B2467" s="1" t="s">
        <v>3160</v>
      </c>
      <c r="C2467" s="1" t="str">
        <f t="shared" si="266"/>
        <v>USA</v>
      </c>
      <c r="D2467" s="1" t="s">
        <v>5091</v>
      </c>
      <c r="E2467" s="7" t="str">
        <f>TEXT(DATE(MID(D2467, 13, 4), CHOOSE(MATCH( MID(D2467, 5, 3), {"Jan","Feb","Mar","Apr","May","Jun","Jul","Aug","Sep","Oct","Nov","Dec"}, 0), 1, 2, 3, 4, 5, 6, 7, 8, 9, 10, 11, 12), MID(D2467, 9, 2)), "yyyy-mm-dd")</f>
        <v>1998-01-10</v>
      </c>
      <c r="F2467" s="1" t="str">
        <f t="shared" si="267"/>
        <v>00:32:00</v>
      </c>
      <c r="G2467" s="9" t="str">
        <f t="shared" si="268"/>
        <v>January</v>
      </c>
      <c r="H2467" s="5" t="str">
        <f t="shared" si="269"/>
        <v>1998</v>
      </c>
      <c r="I2467" s="1" t="s">
        <v>5092</v>
      </c>
      <c r="J2467" s="1" t="str">
        <f t="shared" si="270"/>
        <v xml:space="preserve">Delta II 7925 </v>
      </c>
      <c r="K2467" s="1" t="str">
        <f t="shared" si="271"/>
        <v>Skynet 4D</v>
      </c>
      <c r="L2467" s="1" t="s">
        <v>346</v>
      </c>
      <c r="M2467" s="1"/>
      <c r="N2467" s="1">
        <f t="shared" si="272"/>
        <v>0</v>
      </c>
      <c r="O2467" s="1" t="s">
        <v>9</v>
      </c>
    </row>
    <row r="2468" spans="1:15" x14ac:dyDescent="0.3">
      <c r="A2468" s="1" t="s">
        <v>4005</v>
      </c>
      <c r="B2468" s="1" t="s">
        <v>870</v>
      </c>
      <c r="C2468" s="1" t="str">
        <f t="shared" si="266"/>
        <v>USA</v>
      </c>
      <c r="D2468" s="1" t="s">
        <v>5093</v>
      </c>
      <c r="E2468" s="7" t="str">
        <f>TEXT(DATE(MID(D2468, 13, 4), CHOOSE(MATCH( MID(D2468, 5, 3), {"Jan","Feb","Mar","Apr","May","Jun","Jul","Aug","Sep","Oct","Nov","Dec"}, 0), 1, 2, 3, 4, 5, 6, 7, 8, 9, 10, 11, 12), MID(D2468, 9, 2)), "yyyy-mm-dd")</f>
        <v>1998-01-07</v>
      </c>
      <c r="F2468" s="1" t="str">
        <f t="shared" si="267"/>
        <v>02:28:00</v>
      </c>
      <c r="G2468" s="9" t="str">
        <f t="shared" si="268"/>
        <v>January</v>
      </c>
      <c r="H2468" s="5" t="str">
        <f t="shared" si="269"/>
        <v>1998</v>
      </c>
      <c r="I2468" s="1" t="s">
        <v>5094</v>
      </c>
      <c r="J2468" s="1" t="str">
        <f t="shared" si="270"/>
        <v xml:space="preserve">Athena II </v>
      </c>
      <c r="K2468" s="1" t="str">
        <f t="shared" si="271"/>
        <v>Lunar Prospector</v>
      </c>
      <c r="L2468" s="1" t="s">
        <v>346</v>
      </c>
      <c r="M2468" s="1"/>
      <c r="N2468" s="1">
        <f t="shared" si="272"/>
        <v>0</v>
      </c>
      <c r="O2468" s="1" t="s">
        <v>9</v>
      </c>
    </row>
    <row r="2469" spans="1:15" x14ac:dyDescent="0.3">
      <c r="A2469" s="1" t="s">
        <v>1623</v>
      </c>
      <c r="B2469" s="1" t="s">
        <v>4200</v>
      </c>
      <c r="C2469" s="1" t="str">
        <f t="shared" si="266"/>
        <v>Kazakhstan</v>
      </c>
      <c r="D2469" s="1" t="s">
        <v>5095</v>
      </c>
      <c r="E2469" s="7" t="str">
        <f>TEXT(DATE(MID(D2469, 13, 4), CHOOSE(MATCH( MID(D2469, 5, 3), {"Jan","Feb","Mar","Apr","May","Jun","Jul","Aug","Sep","Oct","Nov","Dec"}, 0), 1, 2, 3, 4, 5, 6, 7, 8, 9, 10, 11, 12), MID(D2469, 9, 2)), "yyyy-mm-dd")</f>
        <v>1997-12-24</v>
      </c>
      <c r="F2469" s="1" t="str">
        <f t="shared" si="267"/>
        <v>23:19:00</v>
      </c>
      <c r="G2469" s="9" t="str">
        <f t="shared" si="268"/>
        <v>December</v>
      </c>
      <c r="H2469" s="5" t="str">
        <f t="shared" si="269"/>
        <v>1997</v>
      </c>
      <c r="I2469" s="1" t="s">
        <v>5096</v>
      </c>
      <c r="J2469" s="1" t="str">
        <f t="shared" si="270"/>
        <v xml:space="preserve">Proton-K/Block DM-3 </v>
      </c>
      <c r="K2469" s="1" t="str">
        <f t="shared" si="271"/>
        <v>AsiaSat 3</v>
      </c>
      <c r="L2469" s="1" t="s">
        <v>346</v>
      </c>
      <c r="M2469" s="1"/>
      <c r="N2469" s="1">
        <f t="shared" si="272"/>
        <v>0</v>
      </c>
      <c r="O2469" s="1" t="s">
        <v>117</v>
      </c>
    </row>
    <row r="2470" spans="1:15" x14ac:dyDescent="0.3">
      <c r="A2470" s="1" t="s">
        <v>3953</v>
      </c>
      <c r="B2470" s="1" t="s">
        <v>3954</v>
      </c>
      <c r="C2470" s="1" t="str">
        <f t="shared" si="266"/>
        <v>Russia</v>
      </c>
      <c r="D2470" s="1" t="s">
        <v>5097</v>
      </c>
      <c r="E2470" s="7" t="str">
        <f>TEXT(DATE(MID(D2470, 13, 4), CHOOSE(MATCH( MID(D2470, 5, 3), {"Jan","Feb","Mar","Apr","May","Jun","Jul","Aug","Sep","Oct","Nov","Dec"}, 0), 1, 2, 3, 4, 5, 6, 7, 8, 9, 10, 11, 12), MID(D2470, 9, 2)), "yyyy-mm-dd")</f>
        <v>1997-12-24</v>
      </c>
      <c r="F2470" s="1" t="str">
        <f t="shared" si="267"/>
        <v>13:32:00</v>
      </c>
      <c r="G2470" s="9" t="str">
        <f t="shared" si="268"/>
        <v>December</v>
      </c>
      <c r="H2470" s="5" t="str">
        <f t="shared" si="269"/>
        <v>1997</v>
      </c>
      <c r="I2470" s="1" t="s">
        <v>5098</v>
      </c>
      <c r="J2470" s="1" t="str">
        <f t="shared" si="270"/>
        <v xml:space="preserve">START-1 </v>
      </c>
      <c r="K2470" s="1" t="str">
        <f t="shared" si="271"/>
        <v>Earlybird 1</v>
      </c>
      <c r="L2470" s="1" t="s">
        <v>346</v>
      </c>
      <c r="M2470" s="1"/>
      <c r="N2470" s="1">
        <f t="shared" si="272"/>
        <v>0</v>
      </c>
      <c r="O2470" s="1" t="s">
        <v>9</v>
      </c>
    </row>
    <row r="2471" spans="1:15" x14ac:dyDescent="0.3">
      <c r="A2471" s="1" t="s">
        <v>342</v>
      </c>
      <c r="B2471" s="1" t="s">
        <v>4977</v>
      </c>
      <c r="C2471" s="1" t="str">
        <f t="shared" si="266"/>
        <v>USA</v>
      </c>
      <c r="D2471" s="1" t="s">
        <v>5099</v>
      </c>
      <c r="E2471" s="7" t="str">
        <f>TEXT(DATE(MID(D2471, 13, 4), CHOOSE(MATCH( MID(D2471, 5, 3), {"Jan","Feb","Mar","Apr","May","Jun","Jul","Aug","Sep","Oct","Nov","Dec"}, 0), 1, 2, 3, 4, 5, 6, 7, 8, 9, 10, 11, 12), MID(D2471, 9, 2)), "yyyy-mm-dd")</f>
        <v>1997-12-23</v>
      </c>
      <c r="F2471" s="1" t="str">
        <f t="shared" si="267"/>
        <v>19:11:00</v>
      </c>
      <c r="G2471" s="9" t="str">
        <f t="shared" si="268"/>
        <v>December</v>
      </c>
      <c r="H2471" s="5" t="str">
        <f t="shared" si="269"/>
        <v>1997</v>
      </c>
      <c r="I2471" s="1" t="s">
        <v>5100</v>
      </c>
      <c r="J2471" s="1" t="str">
        <f t="shared" si="270"/>
        <v xml:space="preserve">Pegasus XL/HAPS </v>
      </c>
      <c r="K2471" s="1" t="str">
        <f t="shared" si="271"/>
        <v>Orbcomm A1-A8</v>
      </c>
      <c r="L2471" s="1" t="s">
        <v>8</v>
      </c>
      <c r="M2471" s="1">
        <v>40</v>
      </c>
      <c r="N2471" s="1">
        <f t="shared" si="272"/>
        <v>3320</v>
      </c>
      <c r="O2471" s="1" t="s">
        <v>9</v>
      </c>
    </row>
    <row r="2472" spans="1:15" x14ac:dyDescent="0.3">
      <c r="A2472" s="1" t="s">
        <v>233</v>
      </c>
      <c r="B2472" s="1" t="s">
        <v>4338</v>
      </c>
      <c r="C2472" s="1" t="str">
        <f t="shared" si="266"/>
        <v>France</v>
      </c>
      <c r="D2472" s="1" t="s">
        <v>5101</v>
      </c>
      <c r="E2472" s="7" t="str">
        <f>TEXT(DATE(MID(D2472, 13, 4), CHOOSE(MATCH( MID(D2472, 5, 3), {"Jan","Feb","Mar","Apr","May","Jun","Jul","Aug","Sep","Oct","Nov","Dec"}, 0), 1, 2, 3, 4, 5, 6, 7, 8, 9, 10, 11, 12), MID(D2472, 9, 2)), "yyyy-mm-dd")</f>
        <v>1997-12-22</v>
      </c>
      <c r="F2472" s="1" t="str">
        <f t="shared" si="267"/>
        <v>00:16:00</v>
      </c>
      <c r="G2472" s="9" t="str">
        <f t="shared" si="268"/>
        <v>December</v>
      </c>
      <c r="H2472" s="5" t="str">
        <f t="shared" si="269"/>
        <v>1997</v>
      </c>
      <c r="I2472" s="1" t="s">
        <v>5102</v>
      </c>
      <c r="J2472" s="1" t="str">
        <f t="shared" si="270"/>
        <v xml:space="preserve">Ariane 42L </v>
      </c>
      <c r="K2472" s="1" t="str">
        <f t="shared" si="271"/>
        <v>Intelsat 804</v>
      </c>
      <c r="L2472" s="1" t="s">
        <v>346</v>
      </c>
      <c r="M2472" s="1"/>
      <c r="N2472" s="1">
        <f t="shared" si="272"/>
        <v>0</v>
      </c>
      <c r="O2472" s="1" t="s">
        <v>9</v>
      </c>
    </row>
    <row r="2473" spans="1:15" x14ac:dyDescent="0.3">
      <c r="A2473" s="1" t="s">
        <v>3868</v>
      </c>
      <c r="B2473" s="1" t="s">
        <v>114</v>
      </c>
      <c r="C2473" s="1" t="str">
        <f t="shared" si="266"/>
        <v>USA</v>
      </c>
      <c r="D2473" s="1" t="s">
        <v>5103</v>
      </c>
      <c r="E2473" s="7" t="str">
        <f>TEXT(DATE(MID(D2473, 13, 4), CHOOSE(MATCH( MID(D2473, 5, 3), {"Jan","Feb","Mar","Apr","May","Jun","Jul","Aug","Sep","Oct","Nov","Dec"}, 0), 1, 2, 3, 4, 5, 6, 7, 8, 9, 10, 11, 12), MID(D2473, 9, 2)), "yyyy-mm-dd")</f>
        <v>1997-12-20</v>
      </c>
      <c r="F2473" s="1" t="str">
        <f t="shared" si="267"/>
        <v>13:16:00</v>
      </c>
      <c r="G2473" s="9" t="str">
        <f t="shared" si="268"/>
        <v>December</v>
      </c>
      <c r="H2473" s="5" t="str">
        <f t="shared" si="269"/>
        <v>1997</v>
      </c>
      <c r="I2473" s="1" t="s">
        <v>5104</v>
      </c>
      <c r="J2473" s="1" t="str">
        <f t="shared" si="270"/>
        <v xml:space="preserve">Delta II 7920-10C </v>
      </c>
      <c r="K2473" s="1" t="str">
        <f t="shared" si="271"/>
        <v>MS-6</v>
      </c>
      <c r="L2473" s="1" t="s">
        <v>346</v>
      </c>
      <c r="M2473" s="1"/>
      <c r="N2473" s="1">
        <f t="shared" si="272"/>
        <v>0</v>
      </c>
      <c r="O2473" s="1" t="s">
        <v>9</v>
      </c>
    </row>
    <row r="2474" spans="1:15" x14ac:dyDescent="0.3">
      <c r="A2474" s="1" t="s">
        <v>129</v>
      </c>
      <c r="B2474" s="1" t="s">
        <v>1630</v>
      </c>
      <c r="C2474" s="1" t="str">
        <f t="shared" si="266"/>
        <v>Kazakhstan</v>
      </c>
      <c r="D2474" s="1" t="s">
        <v>5105</v>
      </c>
      <c r="E2474" s="7" t="str">
        <f>TEXT(DATE(MID(D2474, 13, 4), CHOOSE(MATCH( MID(D2474, 5, 3), {"Jan","Feb","Mar","Apr","May","Jun","Jul","Aug","Sep","Oct","Nov","Dec"}, 0), 1, 2, 3, 4, 5, 6, 7, 8, 9, 10, 11, 12), MID(D2474, 9, 2)), "yyyy-mm-dd")</f>
        <v>1997-12-20</v>
      </c>
      <c r="F2474" s="1" t="str">
        <f t="shared" si="267"/>
        <v>08:45:00</v>
      </c>
      <c r="G2474" s="9" t="str">
        <f t="shared" si="268"/>
        <v>December</v>
      </c>
      <c r="H2474" s="5" t="str">
        <f t="shared" si="269"/>
        <v>1997</v>
      </c>
      <c r="I2474" s="1" t="s">
        <v>5106</v>
      </c>
      <c r="J2474" s="1" t="str">
        <f t="shared" si="270"/>
        <v xml:space="preserve">Soyuz U </v>
      </c>
      <c r="K2474" s="1" t="str">
        <f t="shared" si="271"/>
        <v>Progress M-37</v>
      </c>
      <c r="L2474" s="1" t="s">
        <v>346</v>
      </c>
      <c r="M2474" s="1">
        <v>20</v>
      </c>
      <c r="N2474" s="1">
        <f t="shared" si="272"/>
        <v>1660</v>
      </c>
      <c r="O2474" s="1" t="s">
        <v>9</v>
      </c>
    </row>
    <row r="2475" spans="1:15" x14ac:dyDescent="0.3">
      <c r="A2475" s="1" t="s">
        <v>4</v>
      </c>
      <c r="B2475" s="1" t="s">
        <v>3038</v>
      </c>
      <c r="C2475" s="1" t="str">
        <f t="shared" si="266"/>
        <v>Russia</v>
      </c>
      <c r="D2475" s="1" t="s">
        <v>5107</v>
      </c>
      <c r="E2475" s="7" t="str">
        <f>TEXT(DATE(MID(D2475, 13, 4), CHOOSE(MATCH( MID(D2475, 5, 3), {"Jan","Feb","Mar","Apr","May","Jun","Jul","Aug","Sep","Oct","Nov","Dec"}, 0), 1, 2, 3, 4, 5, 6, 7, 8, 9, 10, 11, 12), MID(D2475, 9, 2)), "yyyy-mm-dd")</f>
        <v>1997-12-15</v>
      </c>
      <c r="F2475" s="1" t="str">
        <f t="shared" si="267"/>
        <v>15:40:00</v>
      </c>
      <c r="G2475" s="9" t="str">
        <f t="shared" si="268"/>
        <v>December</v>
      </c>
      <c r="H2475" s="5" t="str">
        <f t="shared" si="269"/>
        <v>1997</v>
      </c>
      <c r="I2475" s="1" t="s">
        <v>5108</v>
      </c>
      <c r="J2475" s="1" t="str">
        <f t="shared" si="270"/>
        <v xml:space="preserve">Soyuz U </v>
      </c>
      <c r="K2475" s="1" t="str">
        <f t="shared" si="271"/>
        <v>Cosmos 2348</v>
      </c>
      <c r="L2475" s="1" t="s">
        <v>346</v>
      </c>
      <c r="M2475" s="1">
        <v>20</v>
      </c>
      <c r="N2475" s="1">
        <f t="shared" si="272"/>
        <v>1660</v>
      </c>
      <c r="O2475" s="1" t="s">
        <v>9</v>
      </c>
    </row>
    <row r="2476" spans="1:15" x14ac:dyDescent="0.3">
      <c r="A2476" s="1" t="s">
        <v>4</v>
      </c>
      <c r="B2476" s="1" t="s">
        <v>3926</v>
      </c>
      <c r="C2476" s="1" t="str">
        <f t="shared" si="266"/>
        <v>Kazakhstan</v>
      </c>
      <c r="D2476" s="1" t="s">
        <v>5109</v>
      </c>
      <c r="E2476" s="7" t="str">
        <f>TEXT(DATE(MID(D2476, 13, 4), CHOOSE(MATCH( MID(D2476, 5, 3), {"Jan","Feb","Mar","Apr","May","Jun","Jul","Aug","Sep","Oct","Nov","Dec"}, 0), 1, 2, 3, 4, 5, 6, 7, 8, 9, 10, 11, 12), MID(D2476, 9, 2)), "yyyy-mm-dd")</f>
        <v>1997-12-09</v>
      </c>
      <c r="F2476" s="1" t="str">
        <f t="shared" si="267"/>
        <v>07:17:00</v>
      </c>
      <c r="G2476" s="9" t="str">
        <f t="shared" si="268"/>
        <v>December</v>
      </c>
      <c r="H2476" s="5" t="str">
        <f t="shared" si="269"/>
        <v>1997</v>
      </c>
      <c r="I2476" s="1" t="s">
        <v>5110</v>
      </c>
      <c r="J2476" s="1" t="str">
        <f t="shared" si="270"/>
        <v xml:space="preserve">Tsyklon-2 </v>
      </c>
      <c r="K2476" s="1" t="str">
        <f t="shared" si="271"/>
        <v>Cosmos 2347</v>
      </c>
      <c r="L2476" s="1" t="s">
        <v>346</v>
      </c>
      <c r="M2476" s="1"/>
      <c r="N2476" s="1">
        <f t="shared" si="272"/>
        <v>0</v>
      </c>
      <c r="O2476" s="1" t="s">
        <v>9</v>
      </c>
    </row>
    <row r="2477" spans="1:15" x14ac:dyDescent="0.3">
      <c r="A2477" s="1" t="s">
        <v>1623</v>
      </c>
      <c r="B2477" s="1" t="s">
        <v>4092</v>
      </c>
      <c r="C2477" s="1" t="str">
        <f t="shared" si="266"/>
        <v>USA</v>
      </c>
      <c r="D2477" s="1" t="s">
        <v>5111</v>
      </c>
      <c r="E2477" s="7" t="str">
        <f>TEXT(DATE(MID(D2477, 13, 4), CHOOSE(MATCH( MID(D2477, 5, 3), {"Jan","Feb","Mar","Apr","May","Jun","Jul","Aug","Sep","Oct","Nov","Dec"}, 0), 1, 2, 3, 4, 5, 6, 7, 8, 9, 10, 11, 12), MID(D2477, 9, 2)), "yyyy-mm-dd")</f>
        <v>1997-12-08</v>
      </c>
      <c r="F2477" s="1" t="str">
        <f t="shared" si="267"/>
        <v>23:52:00</v>
      </c>
      <c r="G2477" s="9" t="str">
        <f t="shared" si="268"/>
        <v>December</v>
      </c>
      <c r="H2477" s="5" t="str">
        <f t="shared" si="269"/>
        <v>1997</v>
      </c>
      <c r="I2477" s="1" t="s">
        <v>5112</v>
      </c>
      <c r="J2477" s="1" t="str">
        <f t="shared" si="270"/>
        <v xml:space="preserve">Atlas IIAS </v>
      </c>
      <c r="K2477" s="1" t="str">
        <f t="shared" si="271"/>
        <v>Galaxy 8i</v>
      </c>
      <c r="L2477" s="1" t="s">
        <v>346</v>
      </c>
      <c r="M2477" s="1"/>
      <c r="N2477" s="1">
        <f t="shared" si="272"/>
        <v>0</v>
      </c>
      <c r="O2477" s="1" t="s">
        <v>9</v>
      </c>
    </row>
    <row r="2478" spans="1:15" x14ac:dyDescent="0.3">
      <c r="A2478" s="1" t="s">
        <v>14</v>
      </c>
      <c r="B2478" s="1" t="s">
        <v>3524</v>
      </c>
      <c r="C2478" s="1" t="str">
        <f t="shared" si="266"/>
        <v>China</v>
      </c>
      <c r="D2478" s="1" t="s">
        <v>5113</v>
      </c>
      <c r="E2478" s="7" t="str">
        <f>TEXT(DATE(MID(D2478, 13, 4), CHOOSE(MATCH( MID(D2478, 5, 3), {"Jan","Feb","Mar","Apr","May","Jun","Jul","Aug","Sep","Oct","Nov","Dec"}, 0), 1, 2, 3, 4, 5, 6, 7, 8, 9, 10, 11, 12), MID(D2478, 9, 2)), "yyyy-mm-dd")</f>
        <v>1997-12-08</v>
      </c>
      <c r="F2478" s="1" t="str">
        <f t="shared" si="267"/>
        <v>07:16:00</v>
      </c>
      <c r="G2478" s="9" t="str">
        <f t="shared" si="268"/>
        <v>December</v>
      </c>
      <c r="H2478" s="5" t="str">
        <f t="shared" si="269"/>
        <v>1997</v>
      </c>
      <c r="I2478" s="1" t="s">
        <v>5114</v>
      </c>
      <c r="J2478" s="1" t="str">
        <f t="shared" si="270"/>
        <v xml:space="preserve">Long March 2C/SD </v>
      </c>
      <c r="K2478" s="1" t="str">
        <f t="shared" si="271"/>
        <v>Iridium SV42 &amp; SV44</v>
      </c>
      <c r="L2478" s="1" t="s">
        <v>346</v>
      </c>
      <c r="M2478" s="1"/>
      <c r="N2478" s="1">
        <f t="shared" si="272"/>
        <v>0</v>
      </c>
      <c r="O2478" s="1" t="s">
        <v>9</v>
      </c>
    </row>
    <row r="2479" spans="1:15" x14ac:dyDescent="0.3">
      <c r="A2479" s="1" t="s">
        <v>1623</v>
      </c>
      <c r="B2479" s="1" t="s">
        <v>4200</v>
      </c>
      <c r="C2479" s="1" t="str">
        <f t="shared" si="266"/>
        <v>Kazakhstan</v>
      </c>
      <c r="D2479" s="1" t="s">
        <v>5115</v>
      </c>
      <c r="E2479" s="7" t="str">
        <f>TEXT(DATE(MID(D2479, 13, 4), CHOOSE(MATCH( MID(D2479, 5, 3), {"Jan","Feb","Mar","Apr","May","Jun","Jul","Aug","Sep","Oct","Nov","Dec"}, 0), 1, 2, 3, 4, 5, 6, 7, 8, 9, 10, 11, 12), MID(D2479, 9, 2)), "yyyy-mm-dd")</f>
        <v>1997-12-02</v>
      </c>
      <c r="F2479" s="1" t="str">
        <f t="shared" si="267"/>
        <v>23:10:00</v>
      </c>
      <c r="G2479" s="9" t="str">
        <f t="shared" si="268"/>
        <v>December</v>
      </c>
      <c r="H2479" s="5" t="str">
        <f t="shared" si="269"/>
        <v>1997</v>
      </c>
      <c r="I2479" s="1" t="s">
        <v>5116</v>
      </c>
      <c r="J2479" s="1" t="str">
        <f t="shared" si="270"/>
        <v xml:space="preserve">Proton-K/Block DM-3 </v>
      </c>
      <c r="K2479" s="1" t="str">
        <f t="shared" si="271"/>
        <v>Astra 1G</v>
      </c>
      <c r="L2479" s="1" t="s">
        <v>346</v>
      </c>
      <c r="M2479" s="1"/>
      <c r="N2479" s="1">
        <f t="shared" si="272"/>
        <v>0</v>
      </c>
      <c r="O2479" s="1" t="s">
        <v>9</v>
      </c>
    </row>
    <row r="2480" spans="1:15" x14ac:dyDescent="0.3">
      <c r="A2480" s="1" t="s">
        <v>233</v>
      </c>
      <c r="B2480" s="1" t="s">
        <v>4338</v>
      </c>
      <c r="C2480" s="1" t="str">
        <f t="shared" si="266"/>
        <v>France</v>
      </c>
      <c r="D2480" s="1" t="s">
        <v>5117</v>
      </c>
      <c r="E2480" s="7" t="str">
        <f>TEXT(DATE(MID(D2480, 13, 4), CHOOSE(MATCH( MID(D2480, 5, 3), {"Jan","Feb","Mar","Apr","May","Jun","Jul","Aug","Sep","Oct","Nov","Dec"}, 0), 1, 2, 3, 4, 5, 6, 7, 8, 9, 10, 11, 12), MID(D2480, 9, 2)), "yyyy-mm-dd")</f>
        <v>1997-12-02</v>
      </c>
      <c r="F2480" s="1" t="str">
        <f t="shared" si="267"/>
        <v>22:52:00</v>
      </c>
      <c r="G2480" s="9" t="str">
        <f t="shared" si="268"/>
        <v>December</v>
      </c>
      <c r="H2480" s="5" t="str">
        <f t="shared" si="269"/>
        <v>1997</v>
      </c>
      <c r="I2480" s="1" t="s">
        <v>5118</v>
      </c>
      <c r="J2480" s="1" t="str">
        <f t="shared" si="270"/>
        <v xml:space="preserve">Ariane 44P </v>
      </c>
      <c r="K2480" s="1" t="str">
        <f t="shared" si="271"/>
        <v>JCSAT-5 &amp; Equator S</v>
      </c>
      <c r="L2480" s="1" t="s">
        <v>346</v>
      </c>
      <c r="M2480" s="1"/>
      <c r="N2480" s="1">
        <f t="shared" si="272"/>
        <v>0</v>
      </c>
      <c r="O2480" s="1" t="s">
        <v>9</v>
      </c>
    </row>
    <row r="2481" spans="1:15" x14ac:dyDescent="0.3">
      <c r="A2481" s="1" t="s">
        <v>60</v>
      </c>
      <c r="B2481" s="1" t="s">
        <v>61</v>
      </c>
      <c r="C2481" s="1" t="str">
        <f t="shared" si="266"/>
        <v>Japan</v>
      </c>
      <c r="D2481" s="1" t="s">
        <v>5119</v>
      </c>
      <c r="E2481" s="7" t="str">
        <f>TEXT(DATE(MID(D2481, 13, 4), CHOOSE(MATCH( MID(D2481, 5, 3), {"Jan","Feb","Mar","Apr","May","Jun","Jul","Aug","Sep","Oct","Nov","Dec"}, 0), 1, 2, 3, 4, 5, 6, 7, 8, 9, 10, 11, 12), MID(D2481, 9, 2)), "yyyy-mm-dd")</f>
        <v>1997-11-27</v>
      </c>
      <c r="F2481" s="1" t="str">
        <f t="shared" si="267"/>
        <v>21:27:00</v>
      </c>
      <c r="G2481" s="9" t="str">
        <f t="shared" si="268"/>
        <v>November</v>
      </c>
      <c r="H2481" s="5" t="str">
        <f t="shared" si="269"/>
        <v>1997</v>
      </c>
      <c r="I2481" s="1" t="s">
        <v>5120</v>
      </c>
      <c r="J2481" s="1" t="str">
        <f t="shared" si="270"/>
        <v xml:space="preserve">H-II </v>
      </c>
      <c r="K2481" s="1" t="str">
        <f t="shared" si="271"/>
        <v>TRMM &amp; Orihime/Hikoboshi</v>
      </c>
      <c r="L2481" s="1" t="s">
        <v>346</v>
      </c>
      <c r="M2481" s="1"/>
      <c r="N2481" s="1">
        <f t="shared" si="272"/>
        <v>0</v>
      </c>
      <c r="O2481" s="1" t="s">
        <v>9</v>
      </c>
    </row>
    <row r="2482" spans="1:15" x14ac:dyDescent="0.3">
      <c r="A2482" s="1" t="s">
        <v>657</v>
      </c>
      <c r="B2482" s="1" t="s">
        <v>658</v>
      </c>
      <c r="C2482" s="1" t="str">
        <f t="shared" si="266"/>
        <v>USA</v>
      </c>
      <c r="D2482" s="1" t="s">
        <v>5121</v>
      </c>
      <c r="E2482" s="7" t="str">
        <f>TEXT(DATE(MID(D2482, 13, 4), CHOOSE(MATCH( MID(D2482, 5, 3), {"Jan","Feb","Mar","Apr","May","Jun","Jul","Aug","Sep","Oct","Nov","Dec"}, 0), 1, 2, 3, 4, 5, 6, 7, 8, 9, 10, 11, 12), MID(D2482, 9, 2)), "yyyy-mm-dd")</f>
        <v>1997-11-19</v>
      </c>
      <c r="F2482" s="1" t="str">
        <f t="shared" si="267"/>
        <v>19:46:00</v>
      </c>
      <c r="G2482" s="9" t="str">
        <f t="shared" si="268"/>
        <v>November</v>
      </c>
      <c r="H2482" s="5" t="str">
        <f t="shared" si="269"/>
        <v>1997</v>
      </c>
      <c r="I2482" s="1" t="s">
        <v>5122</v>
      </c>
      <c r="J2482" s="1" t="str">
        <f t="shared" si="270"/>
        <v xml:space="preserve">Space Shuttle Columbia </v>
      </c>
      <c r="K2482" s="1" t="str">
        <f t="shared" si="271"/>
        <v>STS-87</v>
      </c>
      <c r="L2482" s="1" t="s">
        <v>346</v>
      </c>
      <c r="M2482" s="1">
        <v>450</v>
      </c>
      <c r="N2482" s="1">
        <f t="shared" si="272"/>
        <v>37350</v>
      </c>
      <c r="O2482" s="1" t="s">
        <v>9</v>
      </c>
    </row>
    <row r="2483" spans="1:15" x14ac:dyDescent="0.3">
      <c r="A2483" s="1" t="s">
        <v>4</v>
      </c>
      <c r="B2483" s="1" t="s">
        <v>212</v>
      </c>
      <c r="C2483" s="1" t="str">
        <f t="shared" si="266"/>
        <v>Russia</v>
      </c>
      <c r="D2483" s="1" t="s">
        <v>5123</v>
      </c>
      <c r="E2483" s="7" t="str">
        <f>TEXT(DATE(MID(D2483, 13, 4), CHOOSE(MATCH( MID(D2483, 5, 3), {"Jan","Feb","Mar","Apr","May","Jun","Jul","Aug","Sep","Oct","Nov","Dec"}, 0), 1, 2, 3, 4, 5, 6, 7, 8, 9, 10, 11, 12), MID(D2483, 9, 2)), "yyyy-mm-dd")</f>
        <v>1997-11-18</v>
      </c>
      <c r="F2483" s="1" t="str">
        <f t="shared" si="267"/>
        <v>11:14:00</v>
      </c>
      <c r="G2483" s="9" t="str">
        <f t="shared" si="268"/>
        <v>November</v>
      </c>
      <c r="H2483" s="5" t="str">
        <f t="shared" si="269"/>
        <v>1997</v>
      </c>
      <c r="I2483" s="1" t="s">
        <v>4817</v>
      </c>
      <c r="J2483" s="1" t="str">
        <f t="shared" si="270"/>
        <v xml:space="preserve">Soyuz U </v>
      </c>
      <c r="K2483" s="1" t="str">
        <f t="shared" si="271"/>
        <v>Resurs-F1M</v>
      </c>
      <c r="L2483" s="1" t="s">
        <v>346</v>
      </c>
      <c r="M2483" s="1">
        <v>20</v>
      </c>
      <c r="N2483" s="1">
        <f t="shared" si="272"/>
        <v>1660</v>
      </c>
      <c r="O2483" s="1" t="s">
        <v>9</v>
      </c>
    </row>
    <row r="2484" spans="1:15" x14ac:dyDescent="0.3">
      <c r="A2484" s="1" t="s">
        <v>233</v>
      </c>
      <c r="B2484" s="1" t="s">
        <v>4338</v>
      </c>
      <c r="C2484" s="1" t="str">
        <f t="shared" si="266"/>
        <v>France</v>
      </c>
      <c r="D2484" s="1" t="s">
        <v>5124</v>
      </c>
      <c r="E2484" s="7" t="str">
        <f>TEXT(DATE(MID(D2484, 13, 4), CHOOSE(MATCH( MID(D2484, 5, 3), {"Jan","Feb","Mar","Apr","May","Jun","Jul","Aug","Sep","Oct","Nov","Dec"}, 0), 1, 2, 3, 4, 5, 6, 7, 8, 9, 10, 11, 12), MID(D2484, 9, 2)), "yyyy-mm-dd")</f>
        <v>1997-11-12</v>
      </c>
      <c r="F2484" s="1" t="str">
        <f t="shared" si="267"/>
        <v>21:48:00</v>
      </c>
      <c r="G2484" s="9" t="str">
        <f t="shared" si="268"/>
        <v>November</v>
      </c>
      <c r="H2484" s="5" t="str">
        <f t="shared" si="269"/>
        <v>1997</v>
      </c>
      <c r="I2484" s="1" t="s">
        <v>5125</v>
      </c>
      <c r="J2484" s="1" t="str">
        <f t="shared" si="270"/>
        <v xml:space="preserve">Ariane 44L </v>
      </c>
      <c r="K2484" s="1" t="str">
        <f t="shared" si="271"/>
        <v>Sirius-2 &amp; Cakrawarta-1</v>
      </c>
      <c r="L2484" s="1" t="s">
        <v>346</v>
      </c>
      <c r="M2484" s="1"/>
      <c r="N2484" s="1">
        <f t="shared" si="272"/>
        <v>0</v>
      </c>
      <c r="O2484" s="1" t="s">
        <v>9</v>
      </c>
    </row>
    <row r="2485" spans="1:15" x14ac:dyDescent="0.3">
      <c r="A2485" s="1" t="s">
        <v>129</v>
      </c>
      <c r="B2485" s="1" t="s">
        <v>529</v>
      </c>
      <c r="C2485" s="1" t="str">
        <f t="shared" si="266"/>
        <v>Kazakhstan</v>
      </c>
      <c r="D2485" s="1" t="s">
        <v>5126</v>
      </c>
      <c r="E2485" s="7" t="str">
        <f>TEXT(DATE(MID(D2485, 13, 4), CHOOSE(MATCH( MID(D2485, 5, 3), {"Jan","Feb","Mar","Apr","May","Jun","Jul","Aug","Sep","Oct","Nov","Dec"}, 0), 1, 2, 3, 4, 5, 6, 7, 8, 9, 10, 11, 12), MID(D2485, 9, 2)), "yyyy-mm-dd")</f>
        <v>1997-11-12</v>
      </c>
      <c r="F2485" s="1" t="str">
        <f t="shared" si="267"/>
        <v>17:00:00</v>
      </c>
      <c r="G2485" s="9" t="str">
        <f t="shared" si="268"/>
        <v>November</v>
      </c>
      <c r="H2485" s="5" t="str">
        <f t="shared" si="269"/>
        <v>1997</v>
      </c>
      <c r="I2485" s="1" t="s">
        <v>5127</v>
      </c>
      <c r="J2485" s="1" t="str">
        <f t="shared" si="270"/>
        <v xml:space="preserve">Proton-K/Block DM-2M </v>
      </c>
      <c r="K2485" s="1" t="str">
        <f t="shared" si="271"/>
        <v>Kupon 1</v>
      </c>
      <c r="L2485" s="1" t="s">
        <v>346</v>
      </c>
      <c r="M2485" s="1"/>
      <c r="N2485" s="1">
        <f t="shared" si="272"/>
        <v>0</v>
      </c>
      <c r="O2485" s="1" t="s">
        <v>9</v>
      </c>
    </row>
    <row r="2486" spans="1:15" x14ac:dyDescent="0.3">
      <c r="A2486" s="1" t="s">
        <v>3868</v>
      </c>
      <c r="B2486" s="1" t="s">
        <v>114</v>
      </c>
      <c r="C2486" s="1" t="str">
        <f t="shared" si="266"/>
        <v>USA</v>
      </c>
      <c r="D2486" s="1" t="s">
        <v>5128</v>
      </c>
      <c r="E2486" s="7" t="str">
        <f>TEXT(DATE(MID(D2486, 13, 4), CHOOSE(MATCH( MID(D2486, 5, 3), {"Jan","Feb","Mar","Apr","May","Jun","Jul","Aug","Sep","Oct","Nov","Dec"}, 0), 1, 2, 3, 4, 5, 6, 7, 8, 9, 10, 11, 12), MID(D2486, 9, 2)), "yyyy-mm-dd")</f>
        <v>1997-11-09</v>
      </c>
      <c r="F2486" s="1" t="str">
        <f t="shared" si="267"/>
        <v>01:34:00</v>
      </c>
      <c r="G2486" s="9" t="str">
        <f t="shared" si="268"/>
        <v>November</v>
      </c>
      <c r="H2486" s="5" t="str">
        <f t="shared" si="269"/>
        <v>1997</v>
      </c>
      <c r="I2486" s="1" t="s">
        <v>5129</v>
      </c>
      <c r="J2486" s="1" t="str">
        <f t="shared" si="270"/>
        <v xml:space="preserve">Delta II 7920-10C </v>
      </c>
      <c r="K2486" s="1" t="str">
        <f t="shared" si="271"/>
        <v>MS-5</v>
      </c>
      <c r="L2486" s="1" t="s">
        <v>346</v>
      </c>
      <c r="M2486" s="1"/>
      <c r="N2486" s="1">
        <f t="shared" si="272"/>
        <v>0</v>
      </c>
      <c r="O2486" s="1" t="s">
        <v>9</v>
      </c>
    </row>
    <row r="2487" spans="1:15" x14ac:dyDescent="0.3">
      <c r="A2487" s="1" t="s">
        <v>4005</v>
      </c>
      <c r="B2487" s="1" t="s">
        <v>75</v>
      </c>
      <c r="C2487" s="1" t="str">
        <f t="shared" si="266"/>
        <v>USA</v>
      </c>
      <c r="D2487" s="1" t="s">
        <v>5130</v>
      </c>
      <c r="E2487" s="7" t="str">
        <f>TEXT(DATE(MID(D2487, 13, 4), CHOOSE(MATCH( MID(D2487, 5, 3), {"Jan","Feb","Mar","Apr","May","Jun","Jul","Aug","Sep","Oct","Nov","Dec"}, 0), 1, 2, 3, 4, 5, 6, 7, 8, 9, 10, 11, 12), MID(D2487, 9, 2)), "yyyy-mm-dd")</f>
        <v>1997-11-08</v>
      </c>
      <c r="F2487" s="1" t="str">
        <f t="shared" si="267"/>
        <v>02:05:00</v>
      </c>
      <c r="G2487" s="9" t="str">
        <f t="shared" si="268"/>
        <v>November</v>
      </c>
      <c r="H2487" s="5" t="str">
        <f t="shared" si="269"/>
        <v>1997</v>
      </c>
      <c r="I2487" s="1" t="s">
        <v>5131</v>
      </c>
      <c r="J2487" s="1" t="str">
        <f t="shared" si="270"/>
        <v xml:space="preserve">Titan IV(401)A </v>
      </c>
      <c r="K2487" s="1" t="str">
        <f t="shared" si="271"/>
        <v>NROL-4 (Trumpet)</v>
      </c>
      <c r="L2487" s="1" t="s">
        <v>346</v>
      </c>
      <c r="M2487" s="1"/>
      <c r="N2487" s="1">
        <f t="shared" si="272"/>
        <v>0</v>
      </c>
      <c r="O2487" s="1" t="s">
        <v>9</v>
      </c>
    </row>
    <row r="2488" spans="1:15" x14ac:dyDescent="0.3">
      <c r="A2488" s="1" t="s">
        <v>3868</v>
      </c>
      <c r="B2488" s="1" t="s">
        <v>3478</v>
      </c>
      <c r="C2488" s="1" t="str">
        <f t="shared" si="266"/>
        <v>USA</v>
      </c>
      <c r="D2488" s="1" t="s">
        <v>5132</v>
      </c>
      <c r="E2488" s="7" t="str">
        <f>TEXT(DATE(MID(D2488, 13, 4), CHOOSE(MATCH( MID(D2488, 5, 3), {"Jan","Feb","Mar","Apr","May","Jun","Jul","Aug","Sep","Oct","Nov","Dec"}, 0), 1, 2, 3, 4, 5, 6, 7, 8, 9, 10, 11, 12), MID(D2488, 9, 2)), "yyyy-mm-dd")</f>
        <v>1997-11-06</v>
      </c>
      <c r="F2488" s="1" t="str">
        <f t="shared" si="267"/>
        <v>00:30:00</v>
      </c>
      <c r="G2488" s="9" t="str">
        <f t="shared" si="268"/>
        <v>November</v>
      </c>
      <c r="H2488" s="5" t="str">
        <f t="shared" si="269"/>
        <v>1997</v>
      </c>
      <c r="I2488" s="1" t="s">
        <v>5133</v>
      </c>
      <c r="J2488" s="1" t="str">
        <f t="shared" si="270"/>
        <v xml:space="preserve">Delta II 7925 </v>
      </c>
      <c r="K2488" s="1" t="str">
        <f t="shared" si="271"/>
        <v>USA-134 (GPS IIA-19)</v>
      </c>
      <c r="L2488" s="1" t="s">
        <v>346</v>
      </c>
      <c r="M2488" s="1"/>
      <c r="N2488" s="1">
        <f t="shared" si="272"/>
        <v>0</v>
      </c>
      <c r="O2488" s="1" t="s">
        <v>9</v>
      </c>
    </row>
    <row r="2489" spans="1:15" x14ac:dyDescent="0.3">
      <c r="A2489" s="1" t="s">
        <v>4274</v>
      </c>
      <c r="B2489" s="1" t="s">
        <v>4275</v>
      </c>
      <c r="C2489" s="1" t="str">
        <f t="shared" si="266"/>
        <v>Brazil</v>
      </c>
      <c r="D2489" s="1" t="s">
        <v>5134</v>
      </c>
      <c r="E2489" s="7" t="str">
        <f>TEXT(DATE(MID(D2489, 13, 4), CHOOSE(MATCH( MID(D2489, 5, 3), {"Jan","Feb","Mar","Apr","May","Jun","Jul","Aug","Sep","Oct","Nov","Dec"}, 0), 1, 2, 3, 4, 5, 6, 7, 8, 9, 10, 11, 12), MID(D2489, 9, 2)), "yyyy-mm-dd")</f>
        <v>1997-11-02</v>
      </c>
      <c r="F2489" s="1" t="str">
        <f t="shared" si="267"/>
        <v>12:25:00</v>
      </c>
      <c r="G2489" s="9" t="str">
        <f t="shared" si="268"/>
        <v>November</v>
      </c>
      <c r="H2489" s="5" t="str">
        <f t="shared" si="269"/>
        <v>1997</v>
      </c>
      <c r="I2489" s="1" t="s">
        <v>5135</v>
      </c>
      <c r="J2489" s="1" t="str">
        <f t="shared" si="270"/>
        <v xml:space="preserve">VLS-1 </v>
      </c>
      <c r="K2489" s="1" t="str">
        <f t="shared" si="271"/>
        <v>SCD-2A</v>
      </c>
      <c r="L2489" s="1" t="s">
        <v>346</v>
      </c>
      <c r="M2489" s="1"/>
      <c r="N2489" s="1">
        <f t="shared" si="272"/>
        <v>0</v>
      </c>
      <c r="O2489" s="1" t="s">
        <v>257</v>
      </c>
    </row>
    <row r="2490" spans="1:15" x14ac:dyDescent="0.3">
      <c r="A2490" s="1" t="s">
        <v>825</v>
      </c>
      <c r="B2490" s="1" t="s">
        <v>379</v>
      </c>
      <c r="C2490" s="1" t="str">
        <f t="shared" si="266"/>
        <v>France</v>
      </c>
      <c r="D2490" s="1" t="s">
        <v>5136</v>
      </c>
      <c r="E2490" s="7" t="str">
        <f>TEXT(DATE(MID(D2490, 13, 4), CHOOSE(MATCH( MID(D2490, 5, 3), {"Jan","Feb","Mar","Apr","May","Jun","Jul","Aug","Sep","Oct","Nov","Dec"}, 0), 1, 2, 3, 4, 5, 6, 7, 8, 9, 10, 11, 12), MID(D2490, 9, 2)), "yyyy-mm-dd")</f>
        <v>1997-10-30</v>
      </c>
      <c r="F2490" s="1" t="str">
        <f t="shared" si="267"/>
        <v>13:43:00</v>
      </c>
      <c r="G2490" s="9" t="str">
        <f t="shared" si="268"/>
        <v>October</v>
      </c>
      <c r="H2490" s="5" t="str">
        <f t="shared" si="269"/>
        <v>1997</v>
      </c>
      <c r="I2490" s="1" t="s">
        <v>5137</v>
      </c>
      <c r="J2490" s="1" t="str">
        <f t="shared" si="270"/>
        <v xml:space="preserve">Ariane 5 G </v>
      </c>
      <c r="K2490" s="1" t="str">
        <f t="shared" si="271"/>
        <v>MaqSat-H, MaqSat-B &amp; YES</v>
      </c>
      <c r="L2490" s="1" t="s">
        <v>346</v>
      </c>
      <c r="M2490" s="1"/>
      <c r="N2490" s="1">
        <f t="shared" si="272"/>
        <v>0</v>
      </c>
      <c r="O2490" s="1" t="s">
        <v>117</v>
      </c>
    </row>
    <row r="2491" spans="1:15" x14ac:dyDescent="0.3">
      <c r="A2491" s="1" t="s">
        <v>4005</v>
      </c>
      <c r="B2491" s="1" t="s">
        <v>4149</v>
      </c>
      <c r="C2491" s="1" t="str">
        <f t="shared" si="266"/>
        <v>USA</v>
      </c>
      <c r="D2491" s="1" t="s">
        <v>5138</v>
      </c>
      <c r="E2491" s="7" t="str">
        <f>TEXT(DATE(MID(D2491, 13, 4), CHOOSE(MATCH( MID(D2491, 5, 3), {"Jan","Feb","Mar","Apr","May","Jun","Jul","Aug","Sep","Oct","Nov","Dec"}, 0), 1, 2, 3, 4, 5, 6, 7, 8, 9, 10, 11, 12), MID(D2491, 9, 2)), "yyyy-mm-dd")</f>
        <v>1997-10-25</v>
      </c>
      <c r="F2491" s="1" t="str">
        <f t="shared" si="267"/>
        <v>00:46:00</v>
      </c>
      <c r="G2491" s="9" t="str">
        <f t="shared" si="268"/>
        <v>October</v>
      </c>
      <c r="H2491" s="5" t="str">
        <f t="shared" si="269"/>
        <v>1997</v>
      </c>
      <c r="I2491" s="1" t="s">
        <v>5139</v>
      </c>
      <c r="J2491" s="1" t="str">
        <f t="shared" si="270"/>
        <v xml:space="preserve">Atlas IIA </v>
      </c>
      <c r="K2491" s="1" t="str">
        <f t="shared" si="271"/>
        <v>DSCS IIIB-13</v>
      </c>
      <c r="L2491" s="1" t="s">
        <v>346</v>
      </c>
      <c r="M2491" s="1"/>
      <c r="N2491" s="1">
        <f t="shared" si="272"/>
        <v>0</v>
      </c>
      <c r="O2491" s="1" t="s">
        <v>9</v>
      </c>
    </row>
    <row r="2492" spans="1:15" x14ac:dyDescent="0.3">
      <c r="A2492" s="1" t="s">
        <v>4005</v>
      </c>
      <c r="B2492" s="1" t="s">
        <v>27</v>
      </c>
      <c r="C2492" s="1" t="str">
        <f t="shared" si="266"/>
        <v>USA</v>
      </c>
      <c r="D2492" s="1" t="s">
        <v>5140</v>
      </c>
      <c r="E2492" s="7" t="str">
        <f>TEXT(DATE(MID(D2492, 13, 4), CHOOSE(MATCH( MID(D2492, 5, 3), {"Jan","Feb","Mar","Apr","May","Jun","Jul","Aug","Sep","Oct","Nov","Dec"}, 0), 1, 2, 3, 4, 5, 6, 7, 8, 9, 10, 11, 12), MID(D2492, 9, 2)), "yyyy-mm-dd")</f>
        <v>1997-10-24</v>
      </c>
      <c r="F2492" s="1" t="str">
        <f t="shared" si="267"/>
        <v>02:32:00</v>
      </c>
      <c r="G2492" s="9" t="str">
        <f t="shared" si="268"/>
        <v>October</v>
      </c>
      <c r="H2492" s="5" t="str">
        <f t="shared" si="269"/>
        <v>1997</v>
      </c>
      <c r="I2492" s="1" t="s">
        <v>5141</v>
      </c>
      <c r="J2492" s="1" t="str">
        <f t="shared" si="270"/>
        <v xml:space="preserve">Titan IV(403)A </v>
      </c>
      <c r="K2492" s="1" t="str">
        <f t="shared" si="271"/>
        <v>NROL-3 (Lacrosse)</v>
      </c>
      <c r="L2492" s="1" t="s">
        <v>346</v>
      </c>
      <c r="M2492" s="1"/>
      <c r="N2492" s="1">
        <f t="shared" si="272"/>
        <v>0</v>
      </c>
      <c r="O2492" s="1" t="s">
        <v>9</v>
      </c>
    </row>
    <row r="2493" spans="1:15" x14ac:dyDescent="0.3">
      <c r="A2493" s="1" t="s">
        <v>342</v>
      </c>
      <c r="B2493" s="1" t="s">
        <v>4977</v>
      </c>
      <c r="C2493" s="1" t="str">
        <f t="shared" si="266"/>
        <v>USA</v>
      </c>
      <c r="D2493" s="1" t="s">
        <v>5142</v>
      </c>
      <c r="E2493" s="7" t="str">
        <f>TEXT(DATE(MID(D2493, 13, 4), CHOOSE(MATCH( MID(D2493, 5, 3), {"Jan","Feb","Mar","Apr","May","Jun","Jul","Aug","Sep","Oct","Nov","Dec"}, 0), 1, 2, 3, 4, 5, 6, 7, 8, 9, 10, 11, 12), MID(D2493, 9, 2)), "yyyy-mm-dd")</f>
        <v>1997-10-22</v>
      </c>
      <c r="F2493" s="1" t="str">
        <f t="shared" si="267"/>
        <v>13:13:00</v>
      </c>
      <c r="G2493" s="9" t="str">
        <f t="shared" si="268"/>
        <v>October</v>
      </c>
      <c r="H2493" s="5" t="str">
        <f t="shared" si="269"/>
        <v>1997</v>
      </c>
      <c r="I2493" s="1" t="s">
        <v>5143</v>
      </c>
      <c r="J2493" s="1" t="str">
        <f t="shared" si="270"/>
        <v xml:space="preserve">Pegasus XL </v>
      </c>
      <c r="K2493" s="1" t="str">
        <f t="shared" si="271"/>
        <v>STEP-4</v>
      </c>
      <c r="L2493" s="1" t="s">
        <v>8</v>
      </c>
      <c r="M2493" s="1">
        <v>40</v>
      </c>
      <c r="N2493" s="1">
        <f t="shared" si="272"/>
        <v>3320</v>
      </c>
      <c r="O2493" s="1" t="s">
        <v>9</v>
      </c>
    </row>
    <row r="2494" spans="1:15" x14ac:dyDescent="0.3">
      <c r="A2494" s="1" t="s">
        <v>14</v>
      </c>
      <c r="B2494" s="1" t="s">
        <v>101</v>
      </c>
      <c r="C2494" s="1" t="str">
        <f t="shared" si="266"/>
        <v>China</v>
      </c>
      <c r="D2494" s="1" t="s">
        <v>5144</v>
      </c>
      <c r="E2494" s="7" t="str">
        <f>TEXT(DATE(MID(D2494, 13, 4), CHOOSE(MATCH( MID(D2494, 5, 3), {"Jan","Feb","Mar","Apr","May","Jun","Jul","Aug","Sep","Oct","Nov","Dec"}, 0), 1, 2, 3, 4, 5, 6, 7, 8, 9, 10, 11, 12), MID(D2494, 9, 2)), "yyyy-mm-dd")</f>
        <v>1997-10-16</v>
      </c>
      <c r="F2494" s="1" t="str">
        <f t="shared" si="267"/>
        <v>19:13:00</v>
      </c>
      <c r="G2494" s="9" t="str">
        <f t="shared" si="268"/>
        <v>October</v>
      </c>
      <c r="H2494" s="5" t="str">
        <f t="shared" si="269"/>
        <v>1997</v>
      </c>
      <c r="I2494" s="1" t="s">
        <v>5145</v>
      </c>
      <c r="J2494" s="1" t="str">
        <f t="shared" si="270"/>
        <v xml:space="preserve">Long March 3B </v>
      </c>
      <c r="K2494" s="1" t="str">
        <f t="shared" si="271"/>
        <v>Apstar 2R</v>
      </c>
      <c r="L2494" s="1" t="s">
        <v>346</v>
      </c>
      <c r="M2494" s="1"/>
      <c r="N2494" s="1">
        <f t="shared" si="272"/>
        <v>0</v>
      </c>
      <c r="O2494" s="1" t="s">
        <v>9</v>
      </c>
    </row>
    <row r="2495" spans="1:15" x14ac:dyDescent="0.3">
      <c r="A2495" s="1" t="s">
        <v>4005</v>
      </c>
      <c r="B2495" s="1" t="s">
        <v>11</v>
      </c>
      <c r="C2495" s="1" t="str">
        <f t="shared" si="266"/>
        <v>USA</v>
      </c>
      <c r="D2495" s="1" t="s">
        <v>5146</v>
      </c>
      <c r="E2495" s="7" t="str">
        <f>TEXT(DATE(MID(D2495, 13, 4), CHOOSE(MATCH( MID(D2495, 5, 3), {"Jan","Feb","Mar","Apr","May","Jun","Jul","Aug","Sep","Oct","Nov","Dec"}, 0), 1, 2, 3, 4, 5, 6, 7, 8, 9, 10, 11, 12), MID(D2495, 9, 2)), "yyyy-mm-dd")</f>
        <v>1997-10-15</v>
      </c>
      <c r="F2495" s="1" t="str">
        <f t="shared" si="267"/>
        <v>08:43:00</v>
      </c>
      <c r="G2495" s="9" t="str">
        <f t="shared" si="268"/>
        <v>October</v>
      </c>
      <c r="H2495" s="5" t="str">
        <f t="shared" si="269"/>
        <v>1997</v>
      </c>
      <c r="I2495" s="1" t="s">
        <v>5147</v>
      </c>
      <c r="J2495" s="1" t="str">
        <f t="shared" si="270"/>
        <v xml:space="preserve">Titan IV(401)B </v>
      </c>
      <c r="K2495" s="1" t="str">
        <f t="shared" si="271"/>
        <v>Cassiniâ€“Huygens</v>
      </c>
      <c r="L2495" s="1" t="s">
        <v>346</v>
      </c>
      <c r="M2495" s="1"/>
      <c r="N2495" s="1">
        <f t="shared" si="272"/>
        <v>0</v>
      </c>
      <c r="O2495" s="1" t="s">
        <v>9</v>
      </c>
    </row>
    <row r="2496" spans="1:15" x14ac:dyDescent="0.3">
      <c r="A2496" s="1" t="s">
        <v>4</v>
      </c>
      <c r="B2496" s="1" t="s">
        <v>212</v>
      </c>
      <c r="C2496" s="1" t="str">
        <f t="shared" si="266"/>
        <v>Russia</v>
      </c>
      <c r="D2496" s="1" t="s">
        <v>5148</v>
      </c>
      <c r="E2496" s="7" t="str">
        <f>TEXT(DATE(MID(D2496, 13, 4), CHOOSE(MATCH( MID(D2496, 5, 3), {"Jan","Feb","Mar","Apr","May","Jun","Jul","Aug","Sep","Oct","Nov","Dec"}, 0), 1, 2, 3, 4, 5, 6, 7, 8, 9, 10, 11, 12), MID(D2496, 9, 2)), "yyyy-mm-dd")</f>
        <v>1997-10-09</v>
      </c>
      <c r="F2496" s="1" t="str">
        <f t="shared" si="267"/>
        <v>17:59:00</v>
      </c>
      <c r="G2496" s="9" t="str">
        <f t="shared" si="268"/>
        <v>October</v>
      </c>
      <c r="H2496" s="5" t="str">
        <f t="shared" si="269"/>
        <v>1997</v>
      </c>
      <c r="I2496" s="1" t="s">
        <v>5149</v>
      </c>
      <c r="J2496" s="1" t="str">
        <f t="shared" si="270"/>
        <v xml:space="preserve">Soyuz U </v>
      </c>
      <c r="K2496" s="1" t="str">
        <f t="shared" si="271"/>
        <v>Foton 11</v>
      </c>
      <c r="L2496" s="1" t="s">
        <v>346</v>
      </c>
      <c r="M2496" s="1">
        <v>20</v>
      </c>
      <c r="N2496" s="1">
        <f t="shared" si="272"/>
        <v>1660</v>
      </c>
      <c r="O2496" s="1" t="s">
        <v>9</v>
      </c>
    </row>
    <row r="2497" spans="1:15" x14ac:dyDescent="0.3">
      <c r="A2497" s="1" t="s">
        <v>1623</v>
      </c>
      <c r="B2497" s="1" t="s">
        <v>4092</v>
      </c>
      <c r="C2497" s="1" t="str">
        <f t="shared" si="266"/>
        <v>USA</v>
      </c>
      <c r="D2497" s="1" t="s">
        <v>5150</v>
      </c>
      <c r="E2497" s="7" t="str">
        <f>TEXT(DATE(MID(D2497, 13, 4), CHOOSE(MATCH( MID(D2497, 5, 3), {"Jan","Feb","Mar","Apr","May","Jun","Jul","Aug","Sep","Oct","Nov","Dec"}, 0), 1, 2, 3, 4, 5, 6, 7, 8, 9, 10, 11, 12), MID(D2497, 9, 2)), "yyyy-mm-dd")</f>
        <v>1997-10-05</v>
      </c>
      <c r="F2497" s="1" t="str">
        <f t="shared" si="267"/>
        <v>21:01:00</v>
      </c>
      <c r="G2497" s="9" t="str">
        <f t="shared" si="268"/>
        <v>October</v>
      </c>
      <c r="H2497" s="5" t="str">
        <f t="shared" si="269"/>
        <v>1997</v>
      </c>
      <c r="I2497" s="1" t="s">
        <v>5151</v>
      </c>
      <c r="J2497" s="1" t="str">
        <f t="shared" si="270"/>
        <v xml:space="preserve">Atlas IIAS </v>
      </c>
      <c r="K2497" s="1" t="str">
        <f t="shared" si="271"/>
        <v>Echostar 3</v>
      </c>
      <c r="L2497" s="1" t="s">
        <v>346</v>
      </c>
      <c r="M2497" s="1"/>
      <c r="N2497" s="1">
        <f t="shared" si="272"/>
        <v>0</v>
      </c>
      <c r="O2497" s="1" t="s">
        <v>9</v>
      </c>
    </row>
    <row r="2498" spans="1:15" x14ac:dyDescent="0.3">
      <c r="A2498" s="1" t="s">
        <v>129</v>
      </c>
      <c r="B2498" s="1" t="s">
        <v>1630</v>
      </c>
      <c r="C2498" s="1" t="str">
        <f t="shared" ref="C2498:C2561" si="273">TRIM(MID(B2498, FIND("|", SUBSTITUTE(B2498, ",", "|", LEN(B2498) - LEN(SUBSTITUTE(B2498,",", "" )))) + 1, LEN(B2498)))</f>
        <v>Kazakhstan</v>
      </c>
      <c r="D2498" s="1" t="s">
        <v>5152</v>
      </c>
      <c r="E2498" s="7" t="str">
        <f>TEXT(DATE(MID(D2498, 13, 4), CHOOSE(MATCH( MID(D2498, 5, 3), {"Jan","Feb","Mar","Apr","May","Jun","Jul","Aug","Sep","Oct","Nov","Dec"}, 0), 1, 2, 3, 4, 5, 6, 7, 8, 9, 10, 11, 12), MID(D2498, 9, 2)), "yyyy-mm-dd")</f>
        <v>1997-10-05</v>
      </c>
      <c r="F2498" s="1" t="str">
        <f t="shared" ref="F2498:F2561" si="274">IF(ISNUMBER(FIND(":", D2498)), MID(D2498, FIND(":", D2498)-2, 5) &amp; ":00", "00:00:00")</f>
        <v>15:08:00</v>
      </c>
      <c r="G2498" s="9" t="str">
        <f t="shared" ref="G2498:G2561" si="275">TEXT(E2498, "mmmm")</f>
        <v>October</v>
      </c>
      <c r="H2498" s="5" t="str">
        <f t="shared" ref="H2498:H2561" si="276">TEXT(E2498, "yyyy")</f>
        <v>1997</v>
      </c>
      <c r="I2498" s="1" t="s">
        <v>5153</v>
      </c>
      <c r="J2498" s="1" t="str">
        <f t="shared" ref="J2498:J2561" si="277">LEFT(I2498, FIND("|", I2498) - 1)</f>
        <v xml:space="preserve">Soyuz U </v>
      </c>
      <c r="K2498" s="1" t="str">
        <f t="shared" ref="K2498:K2561" si="278">MID(I2498, FIND("|", I2498) + 2, LEN(I2498))</f>
        <v>Progress M-36</v>
      </c>
      <c r="L2498" s="1" t="s">
        <v>346</v>
      </c>
      <c r="M2498" s="1">
        <v>20</v>
      </c>
      <c r="N2498" s="1">
        <f t="shared" si="272"/>
        <v>1660</v>
      </c>
      <c r="O2498" s="1" t="s">
        <v>9</v>
      </c>
    </row>
    <row r="2499" spans="1:15" x14ac:dyDescent="0.3">
      <c r="A2499" s="1" t="s">
        <v>86</v>
      </c>
      <c r="B2499" s="1" t="s">
        <v>87</v>
      </c>
      <c r="C2499" s="1" t="str">
        <f t="shared" si="273"/>
        <v>India</v>
      </c>
      <c r="D2499" s="1" t="s">
        <v>5154</v>
      </c>
      <c r="E2499" s="7" t="str">
        <f>TEXT(DATE(MID(D2499, 13, 4), CHOOSE(MATCH( MID(D2499, 5, 3), {"Jan","Feb","Mar","Apr","May","Jun","Jul","Aug","Sep","Oct","Nov","Dec"}, 0), 1, 2, 3, 4, 5, 6, 7, 8, 9, 10, 11, 12), MID(D2499, 9, 2)), "yyyy-mm-dd")</f>
        <v>1997-09-29</v>
      </c>
      <c r="F2499" s="1" t="str">
        <f t="shared" si="274"/>
        <v>04:47:00</v>
      </c>
      <c r="G2499" s="9" t="str">
        <f t="shared" si="275"/>
        <v>September</v>
      </c>
      <c r="H2499" s="5" t="str">
        <f t="shared" si="276"/>
        <v>1997</v>
      </c>
      <c r="I2499" s="1" t="s">
        <v>5155</v>
      </c>
      <c r="J2499" s="1" t="str">
        <f t="shared" si="277"/>
        <v xml:space="preserve">PSLV-G </v>
      </c>
      <c r="K2499" s="1" t="str">
        <f t="shared" si="278"/>
        <v>IRS-1D</v>
      </c>
      <c r="L2499" s="1" t="s">
        <v>346</v>
      </c>
      <c r="M2499" s="1">
        <v>25</v>
      </c>
      <c r="N2499" s="1">
        <f t="shared" ref="N2499:N2562" si="279">M2499 * 83</f>
        <v>2075</v>
      </c>
      <c r="O2499" s="1" t="s">
        <v>117</v>
      </c>
    </row>
    <row r="2500" spans="1:15" x14ac:dyDescent="0.3">
      <c r="A2500" s="1" t="s">
        <v>3868</v>
      </c>
      <c r="B2500" s="1" t="s">
        <v>114</v>
      </c>
      <c r="C2500" s="1" t="str">
        <f t="shared" si="273"/>
        <v>USA</v>
      </c>
      <c r="D2500" s="1" t="s">
        <v>5156</v>
      </c>
      <c r="E2500" s="7" t="str">
        <f>TEXT(DATE(MID(D2500, 13, 4), CHOOSE(MATCH( MID(D2500, 5, 3), {"Jan","Feb","Mar","Apr","May","Jun","Jul","Aug","Sep","Oct","Nov","Dec"}, 0), 1, 2, 3, 4, 5, 6, 7, 8, 9, 10, 11, 12), MID(D2500, 9, 2)), "yyyy-mm-dd")</f>
        <v>1997-09-27</v>
      </c>
      <c r="F2500" s="1" t="str">
        <f t="shared" si="274"/>
        <v>01:23:00</v>
      </c>
      <c r="G2500" s="9" t="str">
        <f t="shared" si="275"/>
        <v>September</v>
      </c>
      <c r="H2500" s="5" t="str">
        <f t="shared" si="276"/>
        <v>1997</v>
      </c>
      <c r="I2500" s="1" t="s">
        <v>5157</v>
      </c>
      <c r="J2500" s="1" t="str">
        <f t="shared" si="277"/>
        <v xml:space="preserve">Delta II 7920-10C </v>
      </c>
      <c r="K2500" s="1" t="str">
        <f t="shared" si="278"/>
        <v>MS-4</v>
      </c>
      <c r="L2500" s="1" t="s">
        <v>346</v>
      </c>
      <c r="M2500" s="1"/>
      <c r="N2500" s="1">
        <f t="shared" si="279"/>
        <v>0</v>
      </c>
      <c r="O2500" s="1" t="s">
        <v>9</v>
      </c>
    </row>
    <row r="2501" spans="1:15" x14ac:dyDescent="0.3">
      <c r="A2501" s="1" t="s">
        <v>657</v>
      </c>
      <c r="B2501" s="1" t="s">
        <v>30</v>
      </c>
      <c r="C2501" s="1" t="str">
        <f t="shared" si="273"/>
        <v>USA</v>
      </c>
      <c r="D2501" s="1" t="s">
        <v>5158</v>
      </c>
      <c r="E2501" s="7" t="str">
        <f>TEXT(DATE(MID(D2501, 13, 4), CHOOSE(MATCH( MID(D2501, 5, 3), {"Jan","Feb","Mar","Apr","May","Jun","Jul","Aug","Sep","Oct","Nov","Dec"}, 0), 1, 2, 3, 4, 5, 6, 7, 8, 9, 10, 11, 12), MID(D2501, 9, 2)), "yyyy-mm-dd")</f>
        <v>1997-09-26</v>
      </c>
      <c r="F2501" s="1" t="str">
        <f t="shared" si="274"/>
        <v>02:34:00</v>
      </c>
      <c r="G2501" s="9" t="str">
        <f t="shared" si="275"/>
        <v>September</v>
      </c>
      <c r="H2501" s="5" t="str">
        <f t="shared" si="276"/>
        <v>1997</v>
      </c>
      <c r="I2501" s="1" t="s">
        <v>5159</v>
      </c>
      <c r="J2501" s="1" t="str">
        <f t="shared" si="277"/>
        <v xml:space="preserve">Space Shuttle Atlantis </v>
      </c>
      <c r="K2501" s="1" t="str">
        <f t="shared" si="278"/>
        <v>STS-86</v>
      </c>
      <c r="L2501" s="1" t="s">
        <v>346</v>
      </c>
      <c r="M2501" s="1">
        <v>450</v>
      </c>
      <c r="N2501" s="1">
        <f t="shared" si="279"/>
        <v>37350</v>
      </c>
      <c r="O2501" s="1" t="s">
        <v>9</v>
      </c>
    </row>
    <row r="2502" spans="1:15" x14ac:dyDescent="0.3">
      <c r="A2502" s="1" t="s">
        <v>4</v>
      </c>
      <c r="B2502" s="1" t="s">
        <v>212</v>
      </c>
      <c r="C2502" s="1" t="str">
        <f t="shared" si="273"/>
        <v>Russia</v>
      </c>
      <c r="D2502" s="1" t="s">
        <v>5160</v>
      </c>
      <c r="E2502" s="7" t="str">
        <f>TEXT(DATE(MID(D2502, 13, 4), CHOOSE(MATCH( MID(D2502, 5, 3), {"Jan","Feb","Mar","Apr","May","Jun","Jul","Aug","Sep","Oct","Nov","Dec"}, 0), 1, 2, 3, 4, 5, 6, 7, 8, 9, 10, 11, 12), MID(D2502, 9, 2)), "yyyy-mm-dd")</f>
        <v>1997-09-24</v>
      </c>
      <c r="F2502" s="1" t="str">
        <f t="shared" si="274"/>
        <v>21:30:00</v>
      </c>
      <c r="G2502" s="9" t="str">
        <f t="shared" si="275"/>
        <v>September</v>
      </c>
      <c r="H2502" s="5" t="str">
        <f t="shared" si="276"/>
        <v>1997</v>
      </c>
      <c r="I2502" s="1" t="s">
        <v>5161</v>
      </c>
      <c r="J2502" s="1" t="str">
        <f t="shared" si="277"/>
        <v xml:space="preserve">Molniya-M /Block ML </v>
      </c>
      <c r="K2502" s="1" t="str">
        <f t="shared" si="278"/>
        <v>Molniya-1T nÂ°166</v>
      </c>
      <c r="L2502" s="1" t="s">
        <v>346</v>
      </c>
      <c r="M2502" s="1"/>
      <c r="N2502" s="1">
        <f t="shared" si="279"/>
        <v>0</v>
      </c>
      <c r="O2502" s="1" t="s">
        <v>9</v>
      </c>
    </row>
    <row r="2503" spans="1:15" x14ac:dyDescent="0.3">
      <c r="A2503" s="1" t="s">
        <v>233</v>
      </c>
      <c r="B2503" s="1" t="s">
        <v>4338</v>
      </c>
      <c r="C2503" s="1" t="str">
        <f t="shared" si="273"/>
        <v>France</v>
      </c>
      <c r="D2503" s="1" t="s">
        <v>5162</v>
      </c>
      <c r="E2503" s="7" t="str">
        <f>TEXT(DATE(MID(D2503, 13, 4), CHOOSE(MATCH( MID(D2503, 5, 3), {"Jan","Feb","Mar","Apr","May","Jun","Jul","Aug","Sep","Oct","Nov","Dec"}, 0), 1, 2, 3, 4, 5, 6, 7, 8, 9, 10, 11, 12), MID(D2503, 9, 2)), "yyyy-mm-dd")</f>
        <v>1997-09-23</v>
      </c>
      <c r="F2503" s="1" t="str">
        <f t="shared" si="274"/>
        <v>23:58:00</v>
      </c>
      <c r="G2503" s="9" t="str">
        <f t="shared" si="275"/>
        <v>September</v>
      </c>
      <c r="H2503" s="5" t="str">
        <f t="shared" si="276"/>
        <v>1997</v>
      </c>
      <c r="I2503" s="1" t="s">
        <v>5163</v>
      </c>
      <c r="J2503" s="1" t="str">
        <f t="shared" si="277"/>
        <v xml:space="preserve">Ariane 42L </v>
      </c>
      <c r="K2503" s="1" t="str">
        <f t="shared" si="278"/>
        <v>Intelsat 803</v>
      </c>
      <c r="L2503" s="1" t="s">
        <v>346</v>
      </c>
      <c r="M2503" s="1"/>
      <c r="N2503" s="1">
        <f t="shared" si="279"/>
        <v>0</v>
      </c>
      <c r="O2503" s="1" t="s">
        <v>9</v>
      </c>
    </row>
    <row r="2504" spans="1:15" x14ac:dyDescent="0.3">
      <c r="A2504" s="1" t="s">
        <v>4</v>
      </c>
      <c r="B2504" s="1" t="s">
        <v>3373</v>
      </c>
      <c r="C2504" s="1" t="str">
        <f t="shared" si="273"/>
        <v>Russia</v>
      </c>
      <c r="D2504" s="1" t="s">
        <v>5164</v>
      </c>
      <c r="E2504" s="7" t="str">
        <f>TEXT(DATE(MID(D2504, 13, 4), CHOOSE(MATCH( MID(D2504, 5, 3), {"Jan","Feb","Mar","Apr","May","Jun","Jul","Aug","Sep","Oct","Nov","Dec"}, 0), 1, 2, 3, 4, 5, 6, 7, 8, 9, 10, 11, 12), MID(D2504, 9, 2)), "yyyy-mm-dd")</f>
        <v>1997-09-23</v>
      </c>
      <c r="F2504" s="1" t="str">
        <f t="shared" si="274"/>
        <v>16:44:00</v>
      </c>
      <c r="G2504" s="9" t="str">
        <f t="shared" si="275"/>
        <v>September</v>
      </c>
      <c r="H2504" s="5" t="str">
        <f t="shared" si="276"/>
        <v>1997</v>
      </c>
      <c r="I2504" s="1" t="s">
        <v>5165</v>
      </c>
      <c r="J2504" s="1" t="str">
        <f t="shared" si="277"/>
        <v xml:space="preserve">Cosmos-3M </v>
      </c>
      <c r="K2504" s="1" t="str">
        <f t="shared" si="278"/>
        <v>Cosmos 2346 &amp; FAISAT-2V</v>
      </c>
      <c r="L2504" s="1" t="s">
        <v>346</v>
      </c>
      <c r="M2504" s="1"/>
      <c r="N2504" s="1">
        <f t="shared" si="279"/>
        <v>0</v>
      </c>
      <c r="O2504" s="1" t="s">
        <v>9</v>
      </c>
    </row>
    <row r="2505" spans="1:15" x14ac:dyDescent="0.3">
      <c r="A2505" s="1" t="s">
        <v>129</v>
      </c>
      <c r="B2505" s="1" t="s">
        <v>4200</v>
      </c>
      <c r="C2505" s="1" t="str">
        <f t="shared" si="273"/>
        <v>Kazakhstan</v>
      </c>
      <c r="D2505" s="1" t="s">
        <v>5166</v>
      </c>
      <c r="E2505" s="7" t="str">
        <f>TEXT(DATE(MID(D2505, 13, 4), CHOOSE(MATCH( MID(D2505, 5, 3), {"Jan","Feb","Mar","Apr","May","Jun","Jul","Aug","Sep","Oct","Nov","Dec"}, 0), 1, 2, 3, 4, 5, 6, 7, 8, 9, 10, 11, 12), MID(D2505, 9, 2)), "yyyy-mm-dd")</f>
        <v>1997-09-14</v>
      </c>
      <c r="F2505" s="1" t="str">
        <f t="shared" si="274"/>
        <v>01:36:00</v>
      </c>
      <c r="G2505" s="9" t="str">
        <f t="shared" si="275"/>
        <v>September</v>
      </c>
      <c r="H2505" s="5" t="str">
        <f t="shared" si="276"/>
        <v>1997</v>
      </c>
      <c r="I2505" s="1" t="s">
        <v>5167</v>
      </c>
      <c r="J2505" s="1" t="str">
        <f t="shared" si="277"/>
        <v xml:space="preserve">Proton-K/Block-DM2 </v>
      </c>
      <c r="K2505" s="1" t="str">
        <f t="shared" si="278"/>
        <v>Iridium SV27 to 33</v>
      </c>
      <c r="L2505" s="1" t="s">
        <v>346</v>
      </c>
      <c r="M2505" s="1"/>
      <c r="N2505" s="1">
        <f t="shared" si="279"/>
        <v>0</v>
      </c>
      <c r="O2505" s="1" t="s">
        <v>9</v>
      </c>
    </row>
    <row r="2506" spans="1:15" x14ac:dyDescent="0.3">
      <c r="A2506" s="1" t="s">
        <v>1623</v>
      </c>
      <c r="B2506" s="1" t="s">
        <v>4149</v>
      </c>
      <c r="C2506" s="1" t="str">
        <f t="shared" si="273"/>
        <v>USA</v>
      </c>
      <c r="D2506" s="1" t="s">
        <v>5168</v>
      </c>
      <c r="E2506" s="7" t="str">
        <f>TEXT(DATE(MID(D2506, 13, 4), CHOOSE(MATCH( MID(D2506, 5, 3), {"Jan","Feb","Mar","Apr","May","Jun","Jul","Aug","Sep","Oct","Nov","Dec"}, 0), 1, 2, 3, 4, 5, 6, 7, 8, 9, 10, 11, 12), MID(D2506, 9, 2)), "yyyy-mm-dd")</f>
        <v>1997-09-04</v>
      </c>
      <c r="F2506" s="1" t="str">
        <f t="shared" si="274"/>
        <v>12:03:00</v>
      </c>
      <c r="G2506" s="9" t="str">
        <f t="shared" si="275"/>
        <v>September</v>
      </c>
      <c r="H2506" s="5" t="str">
        <f t="shared" si="276"/>
        <v>1997</v>
      </c>
      <c r="I2506" s="1" t="s">
        <v>5169</v>
      </c>
      <c r="J2506" s="1" t="str">
        <f t="shared" si="277"/>
        <v xml:space="preserve">Atlas IIAS </v>
      </c>
      <c r="K2506" s="1" t="str">
        <f t="shared" si="278"/>
        <v>GE-3</v>
      </c>
      <c r="L2506" s="1" t="s">
        <v>346</v>
      </c>
      <c r="M2506" s="1"/>
      <c r="N2506" s="1">
        <f t="shared" si="279"/>
        <v>0</v>
      </c>
      <c r="O2506" s="1" t="s">
        <v>9</v>
      </c>
    </row>
    <row r="2507" spans="1:15" x14ac:dyDescent="0.3">
      <c r="A2507" s="1" t="s">
        <v>233</v>
      </c>
      <c r="B2507" s="1" t="s">
        <v>4338</v>
      </c>
      <c r="C2507" s="1" t="str">
        <f t="shared" si="273"/>
        <v>France</v>
      </c>
      <c r="D2507" s="1" t="s">
        <v>5170</v>
      </c>
      <c r="E2507" s="7" t="str">
        <f>TEXT(DATE(MID(D2507, 13, 4), CHOOSE(MATCH( MID(D2507, 5, 3), {"Jan","Feb","Mar","Apr","May","Jun","Jul","Aug","Sep","Oct","Nov","Dec"}, 0), 1, 2, 3, 4, 5, 6, 7, 8, 9, 10, 11, 12), MID(D2507, 9, 2)), "yyyy-mm-dd")</f>
        <v>1997-09-02</v>
      </c>
      <c r="F2507" s="1" t="str">
        <f t="shared" si="274"/>
        <v>22:21:00</v>
      </c>
      <c r="G2507" s="9" t="str">
        <f t="shared" si="275"/>
        <v>September</v>
      </c>
      <c r="H2507" s="5" t="str">
        <f t="shared" si="276"/>
        <v>1997</v>
      </c>
      <c r="I2507" s="1" t="s">
        <v>5171</v>
      </c>
      <c r="J2507" s="1" t="str">
        <f t="shared" si="277"/>
        <v xml:space="preserve">Ariane 44LP </v>
      </c>
      <c r="K2507" s="1" t="str">
        <f t="shared" si="278"/>
        <v>Hotbird 3 &amp; MÃ©tÃ©osat 7</v>
      </c>
      <c r="L2507" s="1" t="s">
        <v>346</v>
      </c>
      <c r="M2507" s="1"/>
      <c r="N2507" s="1">
        <f t="shared" si="279"/>
        <v>0</v>
      </c>
      <c r="O2507" s="1" t="s">
        <v>9</v>
      </c>
    </row>
    <row r="2508" spans="1:15" x14ac:dyDescent="0.3">
      <c r="A2508" s="1" t="s">
        <v>14</v>
      </c>
      <c r="B2508" s="1" t="s">
        <v>3524</v>
      </c>
      <c r="C2508" s="1" t="str">
        <f t="shared" si="273"/>
        <v>China</v>
      </c>
      <c r="D2508" s="1" t="s">
        <v>5172</v>
      </c>
      <c r="E2508" s="7" t="str">
        <f>TEXT(DATE(MID(D2508, 13, 4), CHOOSE(MATCH( MID(D2508, 5, 3), {"Jan","Feb","Mar","Apr","May","Jun","Jul","Aug","Sep","Oct","Nov","Dec"}, 0), 1, 2, 3, 4, 5, 6, 7, 8, 9, 10, 11, 12), MID(D2508, 9, 2)), "yyyy-mm-dd")</f>
        <v>1997-09-01</v>
      </c>
      <c r="F2508" s="1" t="str">
        <f t="shared" si="274"/>
        <v>14:00:00</v>
      </c>
      <c r="G2508" s="9" t="str">
        <f t="shared" si="275"/>
        <v>September</v>
      </c>
      <c r="H2508" s="5" t="str">
        <f t="shared" si="276"/>
        <v>1997</v>
      </c>
      <c r="I2508" s="1" t="s">
        <v>5173</v>
      </c>
      <c r="J2508" s="1" t="str">
        <f t="shared" si="277"/>
        <v xml:space="preserve">Long March 2C/SD </v>
      </c>
      <c r="K2508" s="1" t="str">
        <f t="shared" si="278"/>
        <v>Iridium-MFS 1 &amp; 2</v>
      </c>
      <c r="L2508" s="1" t="s">
        <v>346</v>
      </c>
      <c r="M2508" s="1"/>
      <c r="N2508" s="1">
        <f t="shared" si="279"/>
        <v>0</v>
      </c>
      <c r="O2508" s="1" t="s">
        <v>9</v>
      </c>
    </row>
    <row r="2509" spans="1:15" x14ac:dyDescent="0.3">
      <c r="A2509" s="1" t="s">
        <v>342</v>
      </c>
      <c r="B2509" s="1" t="s">
        <v>1200</v>
      </c>
      <c r="C2509" s="1" t="str">
        <f t="shared" si="273"/>
        <v>USA</v>
      </c>
      <c r="D2509" s="1" t="s">
        <v>5174</v>
      </c>
      <c r="E2509" s="7" t="str">
        <f>TEXT(DATE(MID(D2509, 13, 4), CHOOSE(MATCH( MID(D2509, 5, 3), {"Jan","Feb","Mar","Apr","May","Jun","Jul","Aug","Sep","Oct","Nov","Dec"}, 0), 1, 2, 3, 4, 5, 6, 7, 8, 9, 10, 11, 12), MID(D2509, 9, 2)), "yyyy-mm-dd")</f>
        <v>1997-08-29</v>
      </c>
      <c r="F2509" s="1" t="str">
        <f t="shared" si="274"/>
        <v>15:02:00</v>
      </c>
      <c r="G2509" s="9" t="str">
        <f t="shared" si="275"/>
        <v>August</v>
      </c>
      <c r="H2509" s="5" t="str">
        <f t="shared" si="276"/>
        <v>1997</v>
      </c>
      <c r="I2509" s="1" t="s">
        <v>5175</v>
      </c>
      <c r="J2509" s="1" t="str">
        <f t="shared" si="277"/>
        <v xml:space="preserve">Pegasus XL </v>
      </c>
      <c r="K2509" s="1" t="str">
        <f t="shared" si="278"/>
        <v>FORTE</v>
      </c>
      <c r="L2509" s="1" t="s">
        <v>8</v>
      </c>
      <c r="M2509" s="1">
        <v>40</v>
      </c>
      <c r="N2509" s="1">
        <f t="shared" si="279"/>
        <v>3320</v>
      </c>
      <c r="O2509" s="1" t="s">
        <v>9</v>
      </c>
    </row>
    <row r="2510" spans="1:15" x14ac:dyDescent="0.3">
      <c r="A2510" s="1" t="s">
        <v>1623</v>
      </c>
      <c r="B2510" s="1" t="s">
        <v>4200</v>
      </c>
      <c r="C2510" s="1" t="str">
        <f t="shared" si="273"/>
        <v>Kazakhstan</v>
      </c>
      <c r="D2510" s="1" t="s">
        <v>5176</v>
      </c>
      <c r="E2510" s="7" t="str">
        <f>TEXT(DATE(MID(D2510, 13, 4), CHOOSE(MATCH( MID(D2510, 5, 3), {"Jan","Feb","Mar","Apr","May","Jun","Jul","Aug","Sep","Oct","Nov","Dec"}, 0), 1, 2, 3, 4, 5, 6, 7, 8, 9, 10, 11, 12), MID(D2510, 9, 2)), "yyyy-mm-dd")</f>
        <v>1997-08-28</v>
      </c>
      <c r="F2510" s="1" t="str">
        <f t="shared" si="274"/>
        <v>00:33:00</v>
      </c>
      <c r="G2510" s="9" t="str">
        <f t="shared" si="275"/>
        <v>August</v>
      </c>
      <c r="H2510" s="5" t="str">
        <f t="shared" si="276"/>
        <v>1997</v>
      </c>
      <c r="I2510" s="1" t="s">
        <v>5177</v>
      </c>
      <c r="J2510" s="1" t="str">
        <f t="shared" si="277"/>
        <v xml:space="preserve">Proton-K/Block DM-3 </v>
      </c>
      <c r="K2510" s="1" t="str">
        <f t="shared" si="278"/>
        <v>PAS 5</v>
      </c>
      <c r="L2510" s="1" t="s">
        <v>346</v>
      </c>
      <c r="M2510" s="1"/>
      <c r="N2510" s="1">
        <f t="shared" si="279"/>
        <v>0</v>
      </c>
      <c r="O2510" s="1" t="s">
        <v>9</v>
      </c>
    </row>
    <row r="2511" spans="1:15" x14ac:dyDescent="0.3">
      <c r="A2511" s="1" t="s">
        <v>3868</v>
      </c>
      <c r="B2511" s="1" t="s">
        <v>3478</v>
      </c>
      <c r="C2511" s="1" t="str">
        <f t="shared" si="273"/>
        <v>USA</v>
      </c>
      <c r="D2511" s="1" t="s">
        <v>5178</v>
      </c>
      <c r="E2511" s="7" t="str">
        <f>TEXT(DATE(MID(D2511, 13, 4), CHOOSE(MATCH( MID(D2511, 5, 3), {"Jan","Feb","Mar","Apr","May","Jun","Jul","Aug","Sep","Oct","Nov","Dec"}, 0), 1, 2, 3, 4, 5, 6, 7, 8, 9, 10, 11, 12), MID(D2511, 9, 2)), "yyyy-mm-dd")</f>
        <v>1997-08-25</v>
      </c>
      <c r="F2511" s="1" t="str">
        <f t="shared" si="274"/>
        <v>14:39:00</v>
      </c>
      <c r="G2511" s="9" t="str">
        <f t="shared" si="275"/>
        <v>August</v>
      </c>
      <c r="H2511" s="5" t="str">
        <f t="shared" si="276"/>
        <v>1997</v>
      </c>
      <c r="I2511" s="1" t="s">
        <v>5179</v>
      </c>
      <c r="J2511" s="1" t="str">
        <f t="shared" si="277"/>
        <v xml:space="preserve">Delta II 7920-8 </v>
      </c>
      <c r="K2511" s="1" t="str">
        <f t="shared" si="278"/>
        <v>Advanced Composition Explorer</v>
      </c>
      <c r="L2511" s="1" t="s">
        <v>346</v>
      </c>
      <c r="M2511" s="1"/>
      <c r="N2511" s="1">
        <f t="shared" si="279"/>
        <v>0</v>
      </c>
      <c r="O2511" s="1" t="s">
        <v>9</v>
      </c>
    </row>
    <row r="2512" spans="1:15" x14ac:dyDescent="0.3">
      <c r="A2512" s="1" t="s">
        <v>4005</v>
      </c>
      <c r="B2512" s="1" t="s">
        <v>745</v>
      </c>
      <c r="C2512" s="1" t="str">
        <f t="shared" si="273"/>
        <v>USA</v>
      </c>
      <c r="D2512" s="1" t="s">
        <v>5180</v>
      </c>
      <c r="E2512" s="7" t="str">
        <f>TEXT(DATE(MID(D2512, 13, 4), CHOOSE(MATCH( MID(D2512, 5, 3), {"Jan","Feb","Mar","Apr","May","Jun","Jul","Aug","Sep","Oct","Nov","Dec"}, 0), 1, 2, 3, 4, 5, 6, 7, 8, 9, 10, 11, 12), MID(D2512, 9, 2)), "yyyy-mm-dd")</f>
        <v>1997-08-23</v>
      </c>
      <c r="F2512" s="1" t="str">
        <f t="shared" si="274"/>
        <v>06:51:00</v>
      </c>
      <c r="G2512" s="9" t="str">
        <f t="shared" si="275"/>
        <v>August</v>
      </c>
      <c r="H2512" s="5" t="str">
        <f t="shared" si="276"/>
        <v>1997</v>
      </c>
      <c r="I2512" s="1" t="s">
        <v>5181</v>
      </c>
      <c r="J2512" s="1" t="str">
        <f t="shared" si="277"/>
        <v xml:space="preserve">Athena I </v>
      </c>
      <c r="K2512" s="1" t="str">
        <f t="shared" si="278"/>
        <v>Lewis</v>
      </c>
      <c r="L2512" s="1" t="s">
        <v>346</v>
      </c>
      <c r="M2512" s="1"/>
      <c r="N2512" s="1">
        <f t="shared" si="279"/>
        <v>0</v>
      </c>
      <c r="O2512" s="1" t="s">
        <v>9</v>
      </c>
    </row>
    <row r="2513" spans="1:15" x14ac:dyDescent="0.3">
      <c r="A2513" s="1" t="s">
        <v>3868</v>
      </c>
      <c r="B2513" s="1" t="s">
        <v>114</v>
      </c>
      <c r="C2513" s="1" t="str">
        <f t="shared" si="273"/>
        <v>USA</v>
      </c>
      <c r="D2513" s="1" t="s">
        <v>5182</v>
      </c>
      <c r="E2513" s="7" t="str">
        <f>TEXT(DATE(MID(D2513, 13, 4), CHOOSE(MATCH( MID(D2513, 5, 3), {"Jan","Feb","Mar","Apr","May","Jun","Jul","Aug","Sep","Oct","Nov","Dec"}, 0), 1, 2, 3, 4, 5, 6, 7, 8, 9, 10, 11, 12), MID(D2513, 9, 2)), "yyyy-mm-dd")</f>
        <v>1997-08-21</v>
      </c>
      <c r="F2513" s="1" t="str">
        <f t="shared" si="274"/>
        <v>00:38:00</v>
      </c>
      <c r="G2513" s="9" t="str">
        <f t="shared" si="275"/>
        <v>August</v>
      </c>
      <c r="H2513" s="5" t="str">
        <f t="shared" si="276"/>
        <v>1997</v>
      </c>
      <c r="I2513" s="1" t="s">
        <v>5183</v>
      </c>
      <c r="J2513" s="1" t="str">
        <f t="shared" si="277"/>
        <v xml:space="preserve">Delta II 7920-10C </v>
      </c>
      <c r="K2513" s="1" t="str">
        <f t="shared" si="278"/>
        <v>MS-3</v>
      </c>
      <c r="L2513" s="1" t="s">
        <v>346</v>
      </c>
      <c r="M2513" s="1"/>
      <c r="N2513" s="1">
        <f t="shared" si="279"/>
        <v>0</v>
      </c>
      <c r="O2513" s="1" t="s">
        <v>9</v>
      </c>
    </row>
    <row r="2514" spans="1:15" x14ac:dyDescent="0.3">
      <c r="A2514" s="1" t="s">
        <v>14</v>
      </c>
      <c r="B2514" s="1" t="s">
        <v>101</v>
      </c>
      <c r="C2514" s="1" t="str">
        <f t="shared" si="273"/>
        <v>China</v>
      </c>
      <c r="D2514" s="1" t="s">
        <v>5184</v>
      </c>
      <c r="E2514" s="7" t="str">
        <f>TEXT(DATE(MID(D2514, 13, 4), CHOOSE(MATCH( MID(D2514, 5, 3), {"Jan","Feb","Mar","Apr","May","Jun","Jul","Aug","Sep","Oct","Nov","Dec"}, 0), 1, 2, 3, 4, 5, 6, 7, 8, 9, 10, 11, 12), MID(D2514, 9, 2)), "yyyy-mm-dd")</f>
        <v>1997-08-19</v>
      </c>
      <c r="F2514" s="1" t="str">
        <f t="shared" si="274"/>
        <v>17:50:00</v>
      </c>
      <c r="G2514" s="9" t="str">
        <f t="shared" si="275"/>
        <v>August</v>
      </c>
      <c r="H2514" s="5" t="str">
        <f t="shared" si="276"/>
        <v>1997</v>
      </c>
      <c r="I2514" s="1" t="s">
        <v>5185</v>
      </c>
      <c r="J2514" s="1" t="str">
        <f t="shared" si="277"/>
        <v xml:space="preserve">Long March 3B </v>
      </c>
      <c r="K2514" s="1" t="str">
        <f t="shared" si="278"/>
        <v>Agila 2</v>
      </c>
      <c r="L2514" s="1" t="s">
        <v>346</v>
      </c>
      <c r="M2514" s="1"/>
      <c r="N2514" s="1">
        <f t="shared" si="279"/>
        <v>0</v>
      </c>
      <c r="O2514" s="1" t="s">
        <v>9</v>
      </c>
    </row>
    <row r="2515" spans="1:15" x14ac:dyDescent="0.3">
      <c r="A2515" s="1" t="s">
        <v>129</v>
      </c>
      <c r="B2515" s="1" t="s">
        <v>529</v>
      </c>
      <c r="C2515" s="1" t="str">
        <f t="shared" si="273"/>
        <v>Kazakhstan</v>
      </c>
      <c r="D2515" s="1" t="s">
        <v>5186</v>
      </c>
      <c r="E2515" s="7" t="str">
        <f>TEXT(DATE(MID(D2515, 13, 4), CHOOSE(MATCH( MID(D2515, 5, 3), {"Jan","Feb","Mar","Apr","May","Jun","Jul","Aug","Sep","Oct","Nov","Dec"}, 0), 1, 2, 3, 4, 5, 6, 7, 8, 9, 10, 11, 12), MID(D2515, 9, 2)), "yyyy-mm-dd")</f>
        <v>1997-08-14</v>
      </c>
      <c r="F2515" s="1" t="str">
        <f t="shared" si="274"/>
        <v>20:49:00</v>
      </c>
      <c r="G2515" s="9" t="str">
        <f t="shared" si="275"/>
        <v>August</v>
      </c>
      <c r="H2515" s="5" t="str">
        <f t="shared" si="276"/>
        <v>1997</v>
      </c>
      <c r="I2515" s="1" t="s">
        <v>5187</v>
      </c>
      <c r="J2515" s="1" t="str">
        <f t="shared" si="277"/>
        <v xml:space="preserve">Proton K/Block-DM-2 </v>
      </c>
      <c r="K2515" s="1" t="str">
        <f t="shared" si="278"/>
        <v>Cosmos 2345</v>
      </c>
      <c r="L2515" s="1" t="s">
        <v>346</v>
      </c>
      <c r="M2515" s="1"/>
      <c r="N2515" s="1">
        <f t="shared" si="279"/>
        <v>0</v>
      </c>
      <c r="O2515" s="1" t="s">
        <v>117</v>
      </c>
    </row>
    <row r="2516" spans="1:15" x14ac:dyDescent="0.3">
      <c r="A2516" s="1" t="s">
        <v>233</v>
      </c>
      <c r="B2516" s="1" t="s">
        <v>4338</v>
      </c>
      <c r="C2516" s="1" t="str">
        <f t="shared" si="273"/>
        <v>France</v>
      </c>
      <c r="D2516" s="1" t="s">
        <v>5188</v>
      </c>
      <c r="E2516" s="7" t="str">
        <f>TEXT(DATE(MID(D2516, 13, 4), CHOOSE(MATCH( MID(D2516, 5, 3), {"Jan","Feb","Mar","Apr","May","Jun","Jul","Aug","Sep","Oct","Nov","Dec"}, 0), 1, 2, 3, 4, 5, 6, 7, 8, 9, 10, 11, 12), MID(D2516, 9, 2)), "yyyy-mm-dd")</f>
        <v>1997-08-08</v>
      </c>
      <c r="F2516" s="1" t="str">
        <f t="shared" si="274"/>
        <v>06:46:00</v>
      </c>
      <c r="G2516" s="9" t="str">
        <f t="shared" si="275"/>
        <v>August</v>
      </c>
      <c r="H2516" s="5" t="str">
        <f t="shared" si="276"/>
        <v>1997</v>
      </c>
      <c r="I2516" s="1" t="s">
        <v>5189</v>
      </c>
      <c r="J2516" s="1" t="str">
        <f t="shared" si="277"/>
        <v xml:space="preserve">Ariane 44P </v>
      </c>
      <c r="K2516" s="1" t="str">
        <f t="shared" si="278"/>
        <v>Panamsat 6</v>
      </c>
      <c r="L2516" s="1" t="s">
        <v>346</v>
      </c>
      <c r="M2516" s="1"/>
      <c r="N2516" s="1">
        <f t="shared" si="279"/>
        <v>0</v>
      </c>
      <c r="O2516" s="1" t="s">
        <v>9</v>
      </c>
    </row>
    <row r="2517" spans="1:15" x14ac:dyDescent="0.3">
      <c r="A2517" s="1" t="s">
        <v>657</v>
      </c>
      <c r="B2517" s="1" t="s">
        <v>30</v>
      </c>
      <c r="C2517" s="1" t="str">
        <f t="shared" si="273"/>
        <v>USA</v>
      </c>
      <c r="D2517" s="1" t="s">
        <v>5190</v>
      </c>
      <c r="E2517" s="7" t="str">
        <f>TEXT(DATE(MID(D2517, 13, 4), CHOOSE(MATCH( MID(D2517, 5, 3), {"Jan","Feb","Mar","Apr","May","Jun","Jul","Aug","Sep","Oct","Nov","Dec"}, 0), 1, 2, 3, 4, 5, 6, 7, 8, 9, 10, 11, 12), MID(D2517, 9, 2)), "yyyy-mm-dd")</f>
        <v>1997-08-07</v>
      </c>
      <c r="F2517" s="1" t="str">
        <f t="shared" si="274"/>
        <v>14:41:00</v>
      </c>
      <c r="G2517" s="9" t="str">
        <f t="shared" si="275"/>
        <v>August</v>
      </c>
      <c r="H2517" s="5" t="str">
        <f t="shared" si="276"/>
        <v>1997</v>
      </c>
      <c r="I2517" s="1" t="s">
        <v>5191</v>
      </c>
      <c r="J2517" s="1" t="str">
        <f t="shared" si="277"/>
        <v xml:space="preserve">Space Shuttle Discovery </v>
      </c>
      <c r="K2517" s="1" t="str">
        <f t="shared" si="278"/>
        <v>STS-85</v>
      </c>
      <c r="L2517" s="1" t="s">
        <v>346</v>
      </c>
      <c r="M2517" s="1">
        <v>450</v>
      </c>
      <c r="N2517" s="1">
        <f t="shared" si="279"/>
        <v>37350</v>
      </c>
      <c r="O2517" s="1" t="s">
        <v>9</v>
      </c>
    </row>
    <row r="2518" spans="1:15" x14ac:dyDescent="0.3">
      <c r="A2518" s="1" t="s">
        <v>129</v>
      </c>
      <c r="B2518" s="1" t="s">
        <v>1630</v>
      </c>
      <c r="C2518" s="1" t="str">
        <f t="shared" si="273"/>
        <v>Kazakhstan</v>
      </c>
      <c r="D2518" s="1" t="s">
        <v>5192</v>
      </c>
      <c r="E2518" s="7" t="str">
        <f>TEXT(DATE(MID(D2518, 13, 4), CHOOSE(MATCH( MID(D2518, 5, 3), {"Jan","Feb","Mar","Apr","May","Jun","Jul","Aug","Sep","Oct","Nov","Dec"}, 0), 1, 2, 3, 4, 5, 6, 7, 8, 9, 10, 11, 12), MID(D2518, 9, 2)), "yyyy-mm-dd")</f>
        <v>1997-08-05</v>
      </c>
      <c r="F2518" s="1" t="str">
        <f t="shared" si="274"/>
        <v>15:35:00</v>
      </c>
      <c r="G2518" s="9" t="str">
        <f t="shared" si="275"/>
        <v>August</v>
      </c>
      <c r="H2518" s="5" t="str">
        <f t="shared" si="276"/>
        <v>1997</v>
      </c>
      <c r="I2518" s="1" t="s">
        <v>5193</v>
      </c>
      <c r="J2518" s="1" t="str">
        <f t="shared" si="277"/>
        <v xml:space="preserve">Soyuz U </v>
      </c>
      <c r="K2518" s="1" t="str">
        <f t="shared" si="278"/>
        <v>Soyuz TM-26</v>
      </c>
      <c r="L2518" s="1" t="s">
        <v>346</v>
      </c>
      <c r="M2518" s="1">
        <v>20</v>
      </c>
      <c r="N2518" s="1">
        <f t="shared" si="279"/>
        <v>1660</v>
      </c>
      <c r="O2518" s="1" t="s">
        <v>9</v>
      </c>
    </row>
    <row r="2519" spans="1:15" x14ac:dyDescent="0.3">
      <c r="A2519" s="1" t="s">
        <v>342</v>
      </c>
      <c r="B2519" s="1" t="s">
        <v>5194</v>
      </c>
      <c r="C2519" s="1" t="str">
        <f t="shared" si="273"/>
        <v>Gran Canaria</v>
      </c>
      <c r="D2519" s="1" t="s">
        <v>5195</v>
      </c>
      <c r="E2519" s="7" t="str">
        <f>TEXT(DATE(MID(D2519, 13, 4), CHOOSE(MATCH( MID(D2519, 5, 3), {"Jan","Feb","Mar","Apr","May","Jun","Jul","Aug","Sep","Oct","Nov","Dec"}, 0), 1, 2, 3, 4, 5, 6, 7, 8, 9, 10, 11, 12), MID(D2519, 9, 2)), "yyyy-mm-dd")</f>
        <v>1997-08-01</v>
      </c>
      <c r="F2519" s="1" t="str">
        <f t="shared" si="274"/>
        <v>20:20:00</v>
      </c>
      <c r="G2519" s="9" t="str">
        <f t="shared" si="275"/>
        <v>August</v>
      </c>
      <c r="H2519" s="5" t="str">
        <f t="shared" si="276"/>
        <v>1997</v>
      </c>
      <c r="I2519" s="1" t="s">
        <v>5196</v>
      </c>
      <c r="J2519" s="1" t="str">
        <f t="shared" si="277"/>
        <v xml:space="preserve">Pegasus XL </v>
      </c>
      <c r="K2519" s="1" t="str">
        <f t="shared" si="278"/>
        <v>OrbView-2</v>
      </c>
      <c r="L2519" s="1" t="s">
        <v>8</v>
      </c>
      <c r="M2519" s="1">
        <v>40</v>
      </c>
      <c r="N2519" s="1">
        <f t="shared" si="279"/>
        <v>3320</v>
      </c>
      <c r="O2519" s="1" t="s">
        <v>9</v>
      </c>
    </row>
    <row r="2520" spans="1:15" x14ac:dyDescent="0.3">
      <c r="A2520" s="1" t="s">
        <v>1623</v>
      </c>
      <c r="B2520" s="1" t="s">
        <v>4092</v>
      </c>
      <c r="C2520" s="1" t="str">
        <f t="shared" si="273"/>
        <v>USA</v>
      </c>
      <c r="D2520" s="1" t="s">
        <v>5197</v>
      </c>
      <c r="E2520" s="7" t="str">
        <f>TEXT(DATE(MID(D2520, 13, 4), CHOOSE(MATCH( MID(D2520, 5, 3), {"Jan","Feb","Mar","Apr","May","Jun","Jul","Aug","Sep","Oct","Nov","Dec"}, 0), 1, 2, 3, 4, 5, 6, 7, 8, 9, 10, 11, 12), MID(D2520, 9, 2)), "yyyy-mm-dd")</f>
        <v>1997-07-28</v>
      </c>
      <c r="F2520" s="1" t="str">
        <f t="shared" si="274"/>
        <v>01:15:00</v>
      </c>
      <c r="G2520" s="9" t="str">
        <f t="shared" si="275"/>
        <v>July</v>
      </c>
      <c r="H2520" s="5" t="str">
        <f t="shared" si="276"/>
        <v>1997</v>
      </c>
      <c r="I2520" s="1" t="s">
        <v>5198</v>
      </c>
      <c r="J2520" s="1" t="str">
        <f t="shared" si="277"/>
        <v xml:space="preserve">Atlas IIAS </v>
      </c>
      <c r="K2520" s="1" t="str">
        <f t="shared" si="278"/>
        <v>Superbird C</v>
      </c>
      <c r="L2520" s="1" t="s">
        <v>346</v>
      </c>
      <c r="M2520" s="1"/>
      <c r="N2520" s="1">
        <f t="shared" si="279"/>
        <v>0</v>
      </c>
      <c r="O2520" s="1" t="s">
        <v>9</v>
      </c>
    </row>
    <row r="2521" spans="1:15" x14ac:dyDescent="0.3">
      <c r="A2521" s="1" t="s">
        <v>3868</v>
      </c>
      <c r="B2521" s="1" t="s">
        <v>3478</v>
      </c>
      <c r="C2521" s="1" t="str">
        <f t="shared" si="273"/>
        <v>USA</v>
      </c>
      <c r="D2521" s="1" t="s">
        <v>5199</v>
      </c>
      <c r="E2521" s="7" t="str">
        <f>TEXT(DATE(MID(D2521, 13, 4), CHOOSE(MATCH( MID(D2521, 5, 3), {"Jan","Feb","Mar","Apr","May","Jun","Jul","Aug","Sep","Oct","Nov","Dec"}, 0), 1, 2, 3, 4, 5, 6, 7, 8, 9, 10, 11, 12), MID(D2521, 9, 2)), "yyyy-mm-dd")</f>
        <v>1997-07-23</v>
      </c>
      <c r="F2521" s="1" t="str">
        <f t="shared" si="274"/>
        <v>03:43:00</v>
      </c>
      <c r="G2521" s="9" t="str">
        <f t="shared" si="275"/>
        <v>July</v>
      </c>
      <c r="H2521" s="5" t="str">
        <f t="shared" si="276"/>
        <v>1997</v>
      </c>
      <c r="I2521" s="1" t="s">
        <v>5200</v>
      </c>
      <c r="J2521" s="1" t="str">
        <f t="shared" si="277"/>
        <v xml:space="preserve">Delta II 7925 </v>
      </c>
      <c r="K2521" s="1" t="str">
        <f t="shared" si="278"/>
        <v>USA-132 (GPS IIR-2)</v>
      </c>
      <c r="L2521" s="1" t="s">
        <v>346</v>
      </c>
      <c r="M2521" s="1"/>
      <c r="N2521" s="1">
        <f t="shared" si="279"/>
        <v>0</v>
      </c>
      <c r="O2521" s="1" t="s">
        <v>9</v>
      </c>
    </row>
    <row r="2522" spans="1:15" x14ac:dyDescent="0.3">
      <c r="A2522" s="1" t="s">
        <v>3868</v>
      </c>
      <c r="B2522" s="1" t="s">
        <v>114</v>
      </c>
      <c r="C2522" s="1" t="str">
        <f t="shared" si="273"/>
        <v>USA</v>
      </c>
      <c r="D2522" s="1" t="s">
        <v>5201</v>
      </c>
      <c r="E2522" s="7" t="str">
        <f>TEXT(DATE(MID(D2522, 13, 4), CHOOSE(MATCH( MID(D2522, 5, 3), {"Jan","Feb","Mar","Apr","May","Jun","Jul","Aug","Sep","Oct","Nov","Dec"}, 0), 1, 2, 3, 4, 5, 6, 7, 8, 9, 10, 11, 12), MID(D2522, 9, 2)), "yyyy-mm-dd")</f>
        <v>1997-07-09</v>
      </c>
      <c r="F2522" s="1" t="str">
        <f t="shared" si="274"/>
        <v>13:04:00</v>
      </c>
      <c r="G2522" s="9" t="str">
        <f t="shared" si="275"/>
        <v>July</v>
      </c>
      <c r="H2522" s="5" t="str">
        <f t="shared" si="276"/>
        <v>1997</v>
      </c>
      <c r="I2522" s="1" t="s">
        <v>5202</v>
      </c>
      <c r="J2522" s="1" t="str">
        <f t="shared" si="277"/>
        <v xml:space="preserve">Delta II 7920-10C </v>
      </c>
      <c r="K2522" s="1" t="str">
        <f t="shared" si="278"/>
        <v>MS-2</v>
      </c>
      <c r="L2522" s="1" t="s">
        <v>346</v>
      </c>
      <c r="M2522" s="1"/>
      <c r="N2522" s="1">
        <f t="shared" si="279"/>
        <v>0</v>
      </c>
      <c r="O2522" s="1" t="s">
        <v>9</v>
      </c>
    </row>
    <row r="2523" spans="1:15" x14ac:dyDescent="0.3">
      <c r="A2523" s="1" t="s">
        <v>129</v>
      </c>
      <c r="B2523" s="1" t="s">
        <v>1630</v>
      </c>
      <c r="C2523" s="1" t="str">
        <f t="shared" si="273"/>
        <v>Kazakhstan</v>
      </c>
      <c r="D2523" s="1" t="s">
        <v>5203</v>
      </c>
      <c r="E2523" s="7" t="str">
        <f>TEXT(DATE(MID(D2523, 13, 4), CHOOSE(MATCH( MID(D2523, 5, 3), {"Jan","Feb","Mar","Apr","May","Jun","Jul","Aug","Sep","Oct","Nov","Dec"}, 0), 1, 2, 3, 4, 5, 6, 7, 8, 9, 10, 11, 12), MID(D2523, 9, 2)), "yyyy-mm-dd")</f>
        <v>1997-07-05</v>
      </c>
      <c r="F2523" s="1" t="str">
        <f t="shared" si="274"/>
        <v>04:11:00</v>
      </c>
      <c r="G2523" s="9" t="str">
        <f t="shared" si="275"/>
        <v>July</v>
      </c>
      <c r="H2523" s="5" t="str">
        <f t="shared" si="276"/>
        <v>1997</v>
      </c>
      <c r="I2523" s="1" t="s">
        <v>5204</v>
      </c>
      <c r="J2523" s="1" t="str">
        <f t="shared" si="277"/>
        <v xml:space="preserve">Soyuz U </v>
      </c>
      <c r="K2523" s="1" t="str">
        <f t="shared" si="278"/>
        <v>Progress M-35</v>
      </c>
      <c r="L2523" s="1" t="s">
        <v>346</v>
      </c>
      <c r="M2523" s="1">
        <v>20</v>
      </c>
      <c r="N2523" s="1">
        <f t="shared" si="279"/>
        <v>1660</v>
      </c>
      <c r="O2523" s="1" t="s">
        <v>9</v>
      </c>
    </row>
    <row r="2524" spans="1:15" x14ac:dyDescent="0.3">
      <c r="A2524" s="1" t="s">
        <v>657</v>
      </c>
      <c r="B2524" s="1" t="s">
        <v>30</v>
      </c>
      <c r="C2524" s="1" t="str">
        <f t="shared" si="273"/>
        <v>USA</v>
      </c>
      <c r="D2524" s="1" t="s">
        <v>5205</v>
      </c>
      <c r="E2524" s="7" t="str">
        <f>TEXT(DATE(MID(D2524, 13, 4), CHOOSE(MATCH( MID(D2524, 5, 3), {"Jan","Feb","Mar","Apr","May","Jun","Jul","Aug","Sep","Oct","Nov","Dec"}, 0), 1, 2, 3, 4, 5, 6, 7, 8, 9, 10, 11, 12), MID(D2524, 9, 2)), "yyyy-mm-dd")</f>
        <v>1997-07-01</v>
      </c>
      <c r="F2524" s="1" t="str">
        <f t="shared" si="274"/>
        <v>18:02:00</v>
      </c>
      <c r="G2524" s="9" t="str">
        <f t="shared" si="275"/>
        <v>July</v>
      </c>
      <c r="H2524" s="5" t="str">
        <f t="shared" si="276"/>
        <v>1997</v>
      </c>
      <c r="I2524" s="1" t="s">
        <v>5206</v>
      </c>
      <c r="J2524" s="1" t="str">
        <f t="shared" si="277"/>
        <v xml:space="preserve">Space Shuttle Columbia </v>
      </c>
      <c r="K2524" s="1" t="str">
        <f t="shared" si="278"/>
        <v>STS-94</v>
      </c>
      <c r="L2524" s="1" t="s">
        <v>346</v>
      </c>
      <c r="M2524" s="1">
        <v>450</v>
      </c>
      <c r="N2524" s="1">
        <f t="shared" si="279"/>
        <v>37350</v>
      </c>
      <c r="O2524" s="1" t="s">
        <v>9</v>
      </c>
    </row>
    <row r="2525" spans="1:15" x14ac:dyDescent="0.3">
      <c r="A2525" s="1" t="s">
        <v>233</v>
      </c>
      <c r="B2525" s="1" t="s">
        <v>4338</v>
      </c>
      <c r="C2525" s="1" t="str">
        <f t="shared" si="273"/>
        <v>France</v>
      </c>
      <c r="D2525" s="1" t="s">
        <v>5207</v>
      </c>
      <c r="E2525" s="7" t="str">
        <f>TEXT(DATE(MID(D2525, 13, 4), CHOOSE(MATCH( MID(D2525, 5, 3), {"Jan","Feb","Mar","Apr","May","Jun","Jul","Aug","Sep","Oct","Nov","Dec"}, 0), 1, 2, 3, 4, 5, 6, 7, 8, 9, 10, 11, 12), MID(D2525, 9, 2)), "yyyy-mm-dd")</f>
        <v>1997-06-25</v>
      </c>
      <c r="F2525" s="1" t="str">
        <f t="shared" si="274"/>
        <v>23:44:00</v>
      </c>
      <c r="G2525" s="9" t="str">
        <f t="shared" si="275"/>
        <v>June</v>
      </c>
      <c r="H2525" s="5" t="str">
        <f t="shared" si="276"/>
        <v>1997</v>
      </c>
      <c r="I2525" s="1" t="s">
        <v>5208</v>
      </c>
      <c r="J2525" s="1" t="str">
        <f t="shared" si="277"/>
        <v xml:space="preserve">Ariane 44P </v>
      </c>
      <c r="K2525" s="1" t="str">
        <f t="shared" si="278"/>
        <v>Intelsat 802</v>
      </c>
      <c r="L2525" s="1" t="s">
        <v>346</v>
      </c>
      <c r="M2525" s="1"/>
      <c r="N2525" s="1">
        <f t="shared" si="279"/>
        <v>0</v>
      </c>
      <c r="O2525" s="1" t="s">
        <v>9</v>
      </c>
    </row>
    <row r="2526" spans="1:15" x14ac:dyDescent="0.3">
      <c r="A2526" s="1" t="s">
        <v>129</v>
      </c>
      <c r="B2526" s="1" t="s">
        <v>4200</v>
      </c>
      <c r="C2526" s="1" t="str">
        <f t="shared" si="273"/>
        <v>Kazakhstan</v>
      </c>
      <c r="D2526" s="1" t="s">
        <v>5209</v>
      </c>
      <c r="E2526" s="7" t="str">
        <f>TEXT(DATE(MID(D2526, 13, 4), CHOOSE(MATCH( MID(D2526, 5, 3), {"Jan","Feb","Mar","Apr","May","Jun","Jul","Aug","Sep","Oct","Nov","Dec"}, 0), 1, 2, 3, 4, 5, 6, 7, 8, 9, 10, 11, 12), MID(D2526, 9, 2)), "yyyy-mm-dd")</f>
        <v>1997-06-18</v>
      </c>
      <c r="F2526" s="1" t="str">
        <f t="shared" si="274"/>
        <v>14:02:00</v>
      </c>
      <c r="G2526" s="9" t="str">
        <f t="shared" si="275"/>
        <v>June</v>
      </c>
      <c r="H2526" s="5" t="str">
        <f t="shared" si="276"/>
        <v>1997</v>
      </c>
      <c r="I2526" s="1" t="s">
        <v>5210</v>
      </c>
      <c r="J2526" s="1" t="str">
        <f t="shared" si="277"/>
        <v xml:space="preserve">Proton-K/Block-DM2 </v>
      </c>
      <c r="K2526" s="1" t="str">
        <f t="shared" si="278"/>
        <v>Iridium SV09 to 14 &amp; 16</v>
      </c>
      <c r="L2526" s="1" t="s">
        <v>346</v>
      </c>
      <c r="M2526" s="1"/>
      <c r="N2526" s="1">
        <f t="shared" si="279"/>
        <v>0</v>
      </c>
      <c r="O2526" s="1" t="s">
        <v>9</v>
      </c>
    </row>
    <row r="2527" spans="1:15" x14ac:dyDescent="0.3">
      <c r="A2527" s="1" t="s">
        <v>14</v>
      </c>
      <c r="B2527" s="1" t="s">
        <v>18</v>
      </c>
      <c r="C2527" s="1" t="str">
        <f t="shared" si="273"/>
        <v>China</v>
      </c>
      <c r="D2527" s="1" t="s">
        <v>5211</v>
      </c>
      <c r="E2527" s="7" t="str">
        <f>TEXT(DATE(MID(D2527, 13, 4), CHOOSE(MATCH( MID(D2527, 5, 3), {"Jan","Feb","Mar","Apr","May","Jun","Jul","Aug","Sep","Oct","Nov","Dec"}, 0), 1, 2, 3, 4, 5, 6, 7, 8, 9, 10, 11, 12), MID(D2527, 9, 2)), "yyyy-mm-dd")</f>
        <v>1997-06-10</v>
      </c>
      <c r="F2527" s="1" t="str">
        <f t="shared" si="274"/>
        <v>12:01:00</v>
      </c>
      <c r="G2527" s="9" t="str">
        <f t="shared" si="275"/>
        <v>June</v>
      </c>
      <c r="H2527" s="5" t="str">
        <f t="shared" si="276"/>
        <v>1997</v>
      </c>
      <c r="I2527" s="1" t="s">
        <v>5212</v>
      </c>
      <c r="J2527" s="1" t="str">
        <f t="shared" si="277"/>
        <v xml:space="preserve">Long March 3 </v>
      </c>
      <c r="K2527" s="1" t="str">
        <f t="shared" si="278"/>
        <v>Fengyun-2A</v>
      </c>
      <c r="L2527" s="1" t="s">
        <v>346</v>
      </c>
      <c r="M2527" s="1"/>
      <c r="N2527" s="1">
        <f t="shared" si="279"/>
        <v>0</v>
      </c>
      <c r="O2527" s="1" t="s">
        <v>9</v>
      </c>
    </row>
    <row r="2528" spans="1:15" x14ac:dyDescent="0.3">
      <c r="A2528" s="1" t="s">
        <v>129</v>
      </c>
      <c r="B2528" s="1" t="s">
        <v>529</v>
      </c>
      <c r="C2528" s="1" t="str">
        <f t="shared" si="273"/>
        <v>Kazakhstan</v>
      </c>
      <c r="D2528" s="1" t="s">
        <v>5213</v>
      </c>
      <c r="E2528" s="7" t="str">
        <f>TEXT(DATE(MID(D2528, 13, 4), CHOOSE(MATCH( MID(D2528, 5, 3), {"Jan","Feb","Mar","Apr","May","Jun","Jul","Aug","Sep","Oct","Nov","Dec"}, 0), 1, 2, 3, 4, 5, 6, 7, 8, 9, 10, 11, 12), MID(D2528, 9, 2)), "yyyy-mm-dd")</f>
        <v>1997-06-06</v>
      </c>
      <c r="F2528" s="1" t="str">
        <f t="shared" si="274"/>
        <v>16:56:00</v>
      </c>
      <c r="G2528" s="9" t="str">
        <f t="shared" si="275"/>
        <v>June</v>
      </c>
      <c r="H2528" s="5" t="str">
        <f t="shared" si="276"/>
        <v>1997</v>
      </c>
      <c r="I2528" s="1" t="s">
        <v>5214</v>
      </c>
      <c r="J2528" s="1" t="str">
        <f t="shared" si="277"/>
        <v xml:space="preserve">Proton-K/Block DM-5 </v>
      </c>
      <c r="K2528" s="1" t="str">
        <f t="shared" si="278"/>
        <v>Cosmos 2344</v>
      </c>
      <c r="L2528" s="1" t="s">
        <v>346</v>
      </c>
      <c r="M2528" s="1"/>
      <c r="N2528" s="1">
        <f t="shared" si="279"/>
        <v>0</v>
      </c>
      <c r="O2528" s="1" t="s">
        <v>9</v>
      </c>
    </row>
    <row r="2529" spans="1:15" x14ac:dyDescent="0.3">
      <c r="A2529" s="1" t="s">
        <v>233</v>
      </c>
      <c r="B2529" s="1" t="s">
        <v>4338</v>
      </c>
      <c r="C2529" s="1" t="str">
        <f t="shared" si="273"/>
        <v>France</v>
      </c>
      <c r="D2529" s="1" t="s">
        <v>5215</v>
      </c>
      <c r="E2529" s="7" t="str">
        <f>TEXT(DATE(MID(D2529, 13, 4), CHOOSE(MATCH( MID(D2529, 5, 3), {"Jan","Feb","Mar","Apr","May","Jun","Jul","Aug","Sep","Oct","Nov","Dec"}, 0), 1, 2, 3, 4, 5, 6, 7, 8, 9, 10, 11, 12), MID(D2529, 9, 2)), "yyyy-mm-dd")</f>
        <v>1997-06-03</v>
      </c>
      <c r="F2529" s="1" t="str">
        <f t="shared" si="274"/>
        <v>23:20:00</v>
      </c>
      <c r="G2529" s="9" t="str">
        <f t="shared" si="275"/>
        <v>June</v>
      </c>
      <c r="H2529" s="5" t="str">
        <f t="shared" si="276"/>
        <v>1997</v>
      </c>
      <c r="I2529" s="1" t="s">
        <v>5216</v>
      </c>
      <c r="J2529" s="1" t="str">
        <f t="shared" si="277"/>
        <v xml:space="preserve">Ariane 44L </v>
      </c>
      <c r="K2529" s="1" t="str">
        <f t="shared" si="278"/>
        <v>Inmarsat 3 F4 &amp; Insat 2D</v>
      </c>
      <c r="L2529" s="1" t="s">
        <v>346</v>
      </c>
      <c r="M2529" s="1"/>
      <c r="N2529" s="1">
        <f t="shared" si="279"/>
        <v>0</v>
      </c>
      <c r="O2529" s="1" t="s">
        <v>9</v>
      </c>
    </row>
    <row r="2530" spans="1:15" x14ac:dyDescent="0.3">
      <c r="A2530" s="1" t="s">
        <v>1623</v>
      </c>
      <c r="B2530" s="1" t="s">
        <v>4200</v>
      </c>
      <c r="C2530" s="1" t="str">
        <f t="shared" si="273"/>
        <v>Kazakhstan</v>
      </c>
      <c r="D2530" s="1" t="s">
        <v>5217</v>
      </c>
      <c r="E2530" s="7" t="str">
        <f>TEXT(DATE(MID(D2530, 13, 4), CHOOSE(MATCH( MID(D2530, 5, 3), {"Jan","Feb","Mar","Apr","May","Jun","Jul","Aug","Sep","Oct","Nov","Dec"}, 0), 1, 2, 3, 4, 5, 6, 7, 8, 9, 10, 11, 12), MID(D2530, 9, 2)), "yyyy-mm-dd")</f>
        <v>1997-05-24</v>
      </c>
      <c r="F2530" s="1" t="str">
        <f t="shared" si="274"/>
        <v>17:00:00</v>
      </c>
      <c r="G2530" s="9" t="str">
        <f t="shared" si="275"/>
        <v>May</v>
      </c>
      <c r="H2530" s="5" t="str">
        <f t="shared" si="276"/>
        <v>1997</v>
      </c>
      <c r="I2530" s="1" t="s">
        <v>5218</v>
      </c>
      <c r="J2530" s="1" t="str">
        <f t="shared" si="277"/>
        <v xml:space="preserve">Proton-K/Block DM-4 </v>
      </c>
      <c r="K2530" s="1" t="str">
        <f t="shared" si="278"/>
        <v>Telstar 5</v>
      </c>
      <c r="L2530" s="1" t="s">
        <v>346</v>
      </c>
      <c r="M2530" s="1"/>
      <c r="N2530" s="1">
        <f t="shared" si="279"/>
        <v>0</v>
      </c>
      <c r="O2530" s="1" t="s">
        <v>9</v>
      </c>
    </row>
    <row r="2531" spans="1:15" x14ac:dyDescent="0.3">
      <c r="A2531" s="1" t="s">
        <v>3868</v>
      </c>
      <c r="B2531" s="1" t="s">
        <v>3478</v>
      </c>
      <c r="C2531" s="1" t="str">
        <f t="shared" si="273"/>
        <v>USA</v>
      </c>
      <c r="D2531" s="1" t="s">
        <v>5219</v>
      </c>
      <c r="E2531" s="7" t="str">
        <f>TEXT(DATE(MID(D2531, 13, 4), CHOOSE(MATCH( MID(D2531, 5, 3), {"Jan","Feb","Mar","Apr","May","Jun","Jul","Aug","Sep","Oct","Nov","Dec"}, 0), 1, 2, 3, 4, 5, 6, 7, 8, 9, 10, 11, 12), MID(D2531, 9, 2)), "yyyy-mm-dd")</f>
        <v>1997-05-20</v>
      </c>
      <c r="F2531" s="1" t="str">
        <f t="shared" si="274"/>
        <v>22:39:00</v>
      </c>
      <c r="G2531" s="9" t="str">
        <f t="shared" si="275"/>
        <v>May</v>
      </c>
      <c r="H2531" s="5" t="str">
        <f t="shared" si="276"/>
        <v>1997</v>
      </c>
      <c r="I2531" s="1" t="s">
        <v>5220</v>
      </c>
      <c r="J2531" s="1" t="str">
        <f t="shared" si="277"/>
        <v xml:space="preserve">Delta II 7925 </v>
      </c>
      <c r="K2531" s="1" t="str">
        <f t="shared" si="278"/>
        <v>Thor II</v>
      </c>
      <c r="L2531" s="1" t="s">
        <v>346</v>
      </c>
      <c r="M2531" s="1"/>
      <c r="N2531" s="1">
        <f t="shared" si="279"/>
        <v>0</v>
      </c>
      <c r="O2531" s="1" t="s">
        <v>9</v>
      </c>
    </row>
    <row r="2532" spans="1:15" x14ac:dyDescent="0.3">
      <c r="A2532" s="1" t="s">
        <v>4</v>
      </c>
      <c r="B2532" s="1" t="s">
        <v>2022</v>
      </c>
      <c r="C2532" s="1" t="str">
        <f t="shared" si="273"/>
        <v>Kazakhstan</v>
      </c>
      <c r="D2532" s="1" t="s">
        <v>5221</v>
      </c>
      <c r="E2532" s="7" t="str">
        <f>TEXT(DATE(MID(D2532, 13, 4), CHOOSE(MATCH( MID(D2532, 5, 3), {"Jan","Feb","Mar","Apr","May","Jun","Jul","Aug","Sep","Oct","Nov","Dec"}, 0), 1, 2, 3, 4, 5, 6, 7, 8, 9, 10, 11, 12), MID(D2532, 9, 2)), "yyyy-mm-dd")</f>
        <v>1997-05-20</v>
      </c>
      <c r="F2532" s="1" t="str">
        <f t="shared" si="274"/>
        <v>07:07:00</v>
      </c>
      <c r="G2532" s="9" t="str">
        <f t="shared" si="275"/>
        <v>May</v>
      </c>
      <c r="H2532" s="5" t="str">
        <f t="shared" si="276"/>
        <v>1997</v>
      </c>
      <c r="I2532" s="1" t="s">
        <v>5222</v>
      </c>
      <c r="J2532" s="1" t="str">
        <f t="shared" si="277"/>
        <v xml:space="preserve">Zenit-2 </v>
      </c>
      <c r="K2532" s="1" t="str">
        <f t="shared" si="278"/>
        <v>Tselina-2 nÂ°19</v>
      </c>
      <c r="L2532" s="1" t="s">
        <v>346</v>
      </c>
      <c r="M2532" s="1"/>
      <c r="N2532" s="1">
        <f t="shared" si="279"/>
        <v>0</v>
      </c>
      <c r="O2532" s="1" t="s">
        <v>257</v>
      </c>
    </row>
    <row r="2533" spans="1:15" x14ac:dyDescent="0.3">
      <c r="A2533" s="1" t="s">
        <v>4</v>
      </c>
      <c r="B2533" s="1" t="s">
        <v>130</v>
      </c>
      <c r="C2533" s="1" t="str">
        <f t="shared" si="273"/>
        <v>Kazakhstan</v>
      </c>
      <c r="D2533" s="1" t="s">
        <v>5223</v>
      </c>
      <c r="E2533" s="7" t="str">
        <f>TEXT(DATE(MID(D2533, 13, 4), CHOOSE(MATCH( MID(D2533, 5, 3), {"Jan","Feb","Mar","Apr","May","Jun","Jul","Aug","Sep","Oct","Nov","Dec"}, 0), 1, 2, 3, 4, 5, 6, 7, 8, 9, 10, 11, 12), MID(D2533, 9, 2)), "yyyy-mm-dd")</f>
        <v>1997-05-15</v>
      </c>
      <c r="F2533" s="1" t="str">
        <f t="shared" si="274"/>
        <v>12:09:00</v>
      </c>
      <c r="G2533" s="9" t="str">
        <f t="shared" si="275"/>
        <v>May</v>
      </c>
      <c r="H2533" s="5" t="str">
        <f t="shared" si="276"/>
        <v>1997</v>
      </c>
      <c r="I2533" s="1" t="s">
        <v>5224</v>
      </c>
      <c r="J2533" s="1" t="str">
        <f t="shared" si="277"/>
        <v xml:space="preserve">Soyuz U </v>
      </c>
      <c r="K2533" s="1" t="str">
        <f t="shared" si="278"/>
        <v>Cosmos 2343</v>
      </c>
      <c r="L2533" s="1" t="s">
        <v>346</v>
      </c>
      <c r="M2533" s="1">
        <v>20</v>
      </c>
      <c r="N2533" s="1">
        <f t="shared" si="279"/>
        <v>1660</v>
      </c>
      <c r="O2533" s="1" t="s">
        <v>9</v>
      </c>
    </row>
    <row r="2534" spans="1:15" x14ac:dyDescent="0.3">
      <c r="A2534" s="1" t="s">
        <v>657</v>
      </c>
      <c r="B2534" s="1" t="s">
        <v>30</v>
      </c>
      <c r="C2534" s="1" t="str">
        <f t="shared" si="273"/>
        <v>USA</v>
      </c>
      <c r="D2534" s="1" t="s">
        <v>5225</v>
      </c>
      <c r="E2534" s="7" t="str">
        <f>TEXT(DATE(MID(D2534, 13, 4), CHOOSE(MATCH( MID(D2534, 5, 3), {"Jan","Feb","Mar","Apr","May","Jun","Jul","Aug","Sep","Oct","Nov","Dec"}, 0), 1, 2, 3, 4, 5, 6, 7, 8, 9, 10, 11, 12), MID(D2534, 9, 2)), "yyyy-mm-dd")</f>
        <v>1997-05-15</v>
      </c>
      <c r="F2534" s="1" t="str">
        <f t="shared" si="274"/>
        <v>08:07:00</v>
      </c>
      <c r="G2534" s="9" t="str">
        <f t="shared" si="275"/>
        <v>May</v>
      </c>
      <c r="H2534" s="5" t="str">
        <f t="shared" si="276"/>
        <v>1997</v>
      </c>
      <c r="I2534" s="1" t="s">
        <v>5226</v>
      </c>
      <c r="J2534" s="1" t="str">
        <f t="shared" si="277"/>
        <v xml:space="preserve">Space Shuttle Atlantis </v>
      </c>
      <c r="K2534" s="1" t="str">
        <f t="shared" si="278"/>
        <v>STS-84</v>
      </c>
      <c r="L2534" s="1" t="s">
        <v>346</v>
      </c>
      <c r="M2534" s="1">
        <v>450</v>
      </c>
      <c r="N2534" s="1">
        <f t="shared" si="279"/>
        <v>37350</v>
      </c>
      <c r="O2534" s="1" t="s">
        <v>9</v>
      </c>
    </row>
    <row r="2535" spans="1:15" x14ac:dyDescent="0.3">
      <c r="A2535" s="1" t="s">
        <v>4</v>
      </c>
      <c r="B2535" s="1" t="s">
        <v>5</v>
      </c>
      <c r="C2535" s="1" t="str">
        <f t="shared" si="273"/>
        <v>Russia</v>
      </c>
      <c r="D2535" s="1" t="s">
        <v>5227</v>
      </c>
      <c r="E2535" s="7" t="str">
        <f>TEXT(DATE(MID(D2535, 13, 4), CHOOSE(MATCH( MID(D2535, 5, 3), {"Jan","Feb","Mar","Apr","May","Jun","Jul","Aug","Sep","Oct","Nov","Dec"}, 0), 1, 2, 3, 4, 5, 6, 7, 8, 9, 10, 11, 12), MID(D2535, 9, 2)), "yyyy-mm-dd")</f>
        <v>1997-05-14</v>
      </c>
      <c r="F2535" s="1" t="str">
        <f t="shared" si="274"/>
        <v>00:33:00</v>
      </c>
      <c r="G2535" s="9" t="str">
        <f t="shared" si="275"/>
        <v>May</v>
      </c>
      <c r="H2535" s="5" t="str">
        <f t="shared" si="276"/>
        <v>1997</v>
      </c>
      <c r="I2535" s="1" t="s">
        <v>5228</v>
      </c>
      <c r="J2535" s="1" t="str">
        <f t="shared" si="277"/>
        <v xml:space="preserve">Molniya-M /Block 2BL </v>
      </c>
      <c r="K2535" s="1" t="str">
        <f t="shared" si="278"/>
        <v>Cosmos 2342</v>
      </c>
      <c r="L2535" s="1" t="s">
        <v>346</v>
      </c>
      <c r="M2535" s="1"/>
      <c r="N2535" s="1">
        <f t="shared" si="279"/>
        <v>0</v>
      </c>
      <c r="O2535" s="1" t="s">
        <v>9</v>
      </c>
    </row>
    <row r="2536" spans="1:15" x14ac:dyDescent="0.3">
      <c r="A2536" s="1" t="s">
        <v>14</v>
      </c>
      <c r="B2536" s="1" t="s">
        <v>101</v>
      </c>
      <c r="C2536" s="1" t="str">
        <f t="shared" si="273"/>
        <v>China</v>
      </c>
      <c r="D2536" s="1" t="s">
        <v>5229</v>
      </c>
      <c r="E2536" s="7" t="str">
        <f>TEXT(DATE(MID(D2536, 13, 4), CHOOSE(MATCH( MID(D2536, 5, 3), {"Jan","Feb","Mar","Apr","May","Jun","Jul","Aug","Sep","Oct","Nov","Dec"}, 0), 1, 2, 3, 4, 5, 6, 7, 8, 9, 10, 11, 12), MID(D2536, 9, 2)), "yyyy-mm-dd")</f>
        <v>1997-05-11</v>
      </c>
      <c r="F2536" s="1" t="str">
        <f t="shared" si="274"/>
        <v>16:17:00</v>
      </c>
      <c r="G2536" s="9" t="str">
        <f t="shared" si="275"/>
        <v>May</v>
      </c>
      <c r="H2536" s="5" t="str">
        <f t="shared" si="276"/>
        <v>1997</v>
      </c>
      <c r="I2536" s="1" t="s">
        <v>5230</v>
      </c>
      <c r="J2536" s="1" t="str">
        <f t="shared" si="277"/>
        <v xml:space="preserve">Long March 3A </v>
      </c>
      <c r="K2536" s="1" t="str">
        <f t="shared" si="278"/>
        <v>ChinaSat-6</v>
      </c>
      <c r="L2536" s="1" t="s">
        <v>8</v>
      </c>
      <c r="M2536" s="1">
        <v>69.7</v>
      </c>
      <c r="N2536" s="1">
        <f t="shared" si="279"/>
        <v>5785.1</v>
      </c>
      <c r="O2536" s="1" t="s">
        <v>9</v>
      </c>
    </row>
    <row r="2537" spans="1:15" x14ac:dyDescent="0.3">
      <c r="A2537" s="1" t="s">
        <v>3868</v>
      </c>
      <c r="B2537" s="1" t="s">
        <v>114</v>
      </c>
      <c r="C2537" s="1" t="str">
        <f t="shared" si="273"/>
        <v>USA</v>
      </c>
      <c r="D2537" s="1" t="s">
        <v>5231</v>
      </c>
      <c r="E2537" s="7" t="str">
        <f>TEXT(DATE(MID(D2537, 13, 4), CHOOSE(MATCH( MID(D2537, 5, 3), {"Jan","Feb","Mar","Apr","May","Jun","Jul","Aug","Sep","Oct","Nov","Dec"}, 0), 1, 2, 3, 4, 5, 6, 7, 8, 9, 10, 11, 12), MID(D2537, 9, 2)), "yyyy-mm-dd")</f>
        <v>1997-05-05</v>
      </c>
      <c r="F2537" s="1" t="str">
        <f t="shared" si="274"/>
        <v>14:55:00</v>
      </c>
      <c r="G2537" s="9" t="str">
        <f t="shared" si="275"/>
        <v>May</v>
      </c>
      <c r="H2537" s="5" t="str">
        <f t="shared" si="276"/>
        <v>1997</v>
      </c>
      <c r="I2537" s="1" t="s">
        <v>5232</v>
      </c>
      <c r="J2537" s="1" t="str">
        <f t="shared" si="277"/>
        <v xml:space="preserve">Delta II 7920-10C </v>
      </c>
      <c r="K2537" s="1" t="str">
        <f t="shared" si="278"/>
        <v>MS-1</v>
      </c>
      <c r="L2537" s="1" t="s">
        <v>346</v>
      </c>
      <c r="M2537" s="1"/>
      <c r="N2537" s="1">
        <f t="shared" si="279"/>
        <v>0</v>
      </c>
      <c r="O2537" s="1" t="s">
        <v>9</v>
      </c>
    </row>
    <row r="2538" spans="1:15" x14ac:dyDescent="0.3">
      <c r="A2538" s="1" t="s">
        <v>4005</v>
      </c>
      <c r="B2538" s="1" t="s">
        <v>4092</v>
      </c>
      <c r="C2538" s="1" t="str">
        <f t="shared" si="273"/>
        <v>USA</v>
      </c>
      <c r="D2538" s="1" t="s">
        <v>5233</v>
      </c>
      <c r="E2538" s="7" t="str">
        <f>TEXT(DATE(MID(D2538, 13, 4), CHOOSE(MATCH( MID(D2538, 5, 3), {"Jan","Feb","Mar","Apr","May","Jun","Jul","Aug","Sep","Oct","Nov","Dec"}, 0), 1, 2, 3, 4, 5, 6, 7, 8, 9, 10, 11, 12), MID(D2538, 9, 2)), "yyyy-mm-dd")</f>
        <v>1997-04-25</v>
      </c>
      <c r="F2538" s="1" t="str">
        <f t="shared" si="274"/>
        <v>05:49:00</v>
      </c>
      <c r="G2538" s="9" t="str">
        <f t="shared" si="275"/>
        <v>April</v>
      </c>
      <c r="H2538" s="5" t="str">
        <f t="shared" si="276"/>
        <v>1997</v>
      </c>
      <c r="I2538" s="1" t="s">
        <v>5234</v>
      </c>
      <c r="J2538" s="1" t="str">
        <f t="shared" si="277"/>
        <v xml:space="preserve">Atlas I </v>
      </c>
      <c r="K2538" s="1" t="str">
        <f t="shared" si="278"/>
        <v>GOES-K</v>
      </c>
      <c r="L2538" s="1" t="s">
        <v>346</v>
      </c>
      <c r="M2538" s="1"/>
      <c r="N2538" s="1">
        <f t="shared" si="279"/>
        <v>0</v>
      </c>
      <c r="O2538" s="1" t="s">
        <v>9</v>
      </c>
    </row>
    <row r="2539" spans="1:15" x14ac:dyDescent="0.3">
      <c r="A2539" s="1" t="s">
        <v>342</v>
      </c>
      <c r="B2539" s="1" t="s">
        <v>5194</v>
      </c>
      <c r="C2539" s="1" t="str">
        <f t="shared" si="273"/>
        <v>Gran Canaria</v>
      </c>
      <c r="D2539" s="1" t="s">
        <v>5235</v>
      </c>
      <c r="E2539" s="7" t="str">
        <f>TEXT(DATE(MID(D2539, 13, 4), CHOOSE(MATCH( MID(D2539, 5, 3), {"Jan","Feb","Mar","Apr","May","Jun","Jul","Aug","Sep","Oct","Nov","Dec"}, 0), 1, 2, 3, 4, 5, 6, 7, 8, 9, 10, 11, 12), MID(D2539, 9, 2)), "yyyy-mm-dd")</f>
        <v>1997-04-21</v>
      </c>
      <c r="F2539" s="1" t="str">
        <f t="shared" si="274"/>
        <v>11:59:00</v>
      </c>
      <c r="G2539" s="9" t="str">
        <f t="shared" si="275"/>
        <v>April</v>
      </c>
      <c r="H2539" s="5" t="str">
        <f t="shared" si="276"/>
        <v>1997</v>
      </c>
      <c r="I2539" s="1" t="s">
        <v>5236</v>
      </c>
      <c r="J2539" s="1" t="str">
        <f t="shared" si="277"/>
        <v xml:space="preserve">Pegasus XL </v>
      </c>
      <c r="K2539" s="1" t="str">
        <f t="shared" si="278"/>
        <v>MiniSat &amp; Celestis space burial</v>
      </c>
      <c r="L2539" s="1" t="s">
        <v>8</v>
      </c>
      <c r="M2539" s="1">
        <v>40</v>
      </c>
      <c r="N2539" s="1">
        <f t="shared" si="279"/>
        <v>3320</v>
      </c>
      <c r="O2539" s="1" t="s">
        <v>9</v>
      </c>
    </row>
    <row r="2540" spans="1:15" x14ac:dyDescent="0.3">
      <c r="A2540" s="1" t="s">
        <v>4</v>
      </c>
      <c r="B2540" s="1" t="s">
        <v>3373</v>
      </c>
      <c r="C2540" s="1" t="str">
        <f t="shared" si="273"/>
        <v>Russia</v>
      </c>
      <c r="D2540" s="1" t="s">
        <v>5237</v>
      </c>
      <c r="E2540" s="7" t="str">
        <f>TEXT(DATE(MID(D2540, 13, 4), CHOOSE(MATCH( MID(D2540, 5, 3), {"Jan","Feb","Mar","Apr","May","Jun","Jul","Aug","Sep","Oct","Nov","Dec"}, 0), 1, 2, 3, 4, 5, 6, 7, 8, 9, 10, 11, 12), MID(D2540, 9, 2)), "yyyy-mm-dd")</f>
        <v>1997-04-17</v>
      </c>
      <c r="F2540" s="1" t="str">
        <f t="shared" si="274"/>
        <v>13:03:00</v>
      </c>
      <c r="G2540" s="9" t="str">
        <f t="shared" si="275"/>
        <v>April</v>
      </c>
      <c r="H2540" s="5" t="str">
        <f t="shared" si="276"/>
        <v>1997</v>
      </c>
      <c r="I2540" s="1" t="s">
        <v>5238</v>
      </c>
      <c r="J2540" s="1" t="str">
        <f t="shared" si="277"/>
        <v xml:space="preserve">Cosmos-3M </v>
      </c>
      <c r="K2540" s="1" t="str">
        <f t="shared" si="278"/>
        <v>Cosmos 2341</v>
      </c>
      <c r="L2540" s="1" t="s">
        <v>346</v>
      </c>
      <c r="M2540" s="1"/>
      <c r="N2540" s="1">
        <f t="shared" si="279"/>
        <v>0</v>
      </c>
      <c r="O2540" s="1" t="s">
        <v>9</v>
      </c>
    </row>
    <row r="2541" spans="1:15" x14ac:dyDescent="0.3">
      <c r="A2541" s="1" t="s">
        <v>233</v>
      </c>
      <c r="B2541" s="1" t="s">
        <v>4338</v>
      </c>
      <c r="C2541" s="1" t="str">
        <f t="shared" si="273"/>
        <v>France</v>
      </c>
      <c r="D2541" s="1" t="s">
        <v>5239</v>
      </c>
      <c r="E2541" s="7" t="str">
        <f>TEXT(DATE(MID(D2541, 13, 4), CHOOSE(MATCH( MID(D2541, 5, 3), {"Jan","Feb","Mar","Apr","May","Jun","Jul","Aug","Sep","Oct","Nov","Dec"}, 0), 1, 2, 3, 4, 5, 6, 7, 8, 9, 10, 11, 12), MID(D2541, 9, 2)), "yyyy-mm-dd")</f>
        <v>1997-04-16</v>
      </c>
      <c r="F2541" s="1" t="str">
        <f t="shared" si="274"/>
        <v>23:08:00</v>
      </c>
      <c r="G2541" s="9" t="str">
        <f t="shared" si="275"/>
        <v>April</v>
      </c>
      <c r="H2541" s="5" t="str">
        <f t="shared" si="276"/>
        <v>1997</v>
      </c>
      <c r="I2541" s="1" t="s">
        <v>5240</v>
      </c>
      <c r="J2541" s="1" t="str">
        <f t="shared" si="277"/>
        <v xml:space="preserve">Ariane 44LP </v>
      </c>
      <c r="K2541" s="1" t="str">
        <f t="shared" si="278"/>
        <v>Thaicom 3 &amp; BSAT 1a</v>
      </c>
      <c r="L2541" s="1" t="s">
        <v>346</v>
      </c>
      <c r="M2541" s="1"/>
      <c r="N2541" s="1">
        <f t="shared" si="279"/>
        <v>0</v>
      </c>
      <c r="O2541" s="1" t="s">
        <v>9</v>
      </c>
    </row>
    <row r="2542" spans="1:15" x14ac:dyDescent="0.3">
      <c r="A2542" s="1" t="s">
        <v>4</v>
      </c>
      <c r="B2542" s="1" t="s">
        <v>3038</v>
      </c>
      <c r="C2542" s="1" t="str">
        <f t="shared" si="273"/>
        <v>Russia</v>
      </c>
      <c r="D2542" s="1" t="s">
        <v>5241</v>
      </c>
      <c r="E2542" s="7" t="str">
        <f>TEXT(DATE(MID(D2542, 13, 4), CHOOSE(MATCH( MID(D2542, 5, 3), {"Jan","Feb","Mar","Apr","May","Jun","Jul","Aug","Sep","Oct","Nov","Dec"}, 0), 1, 2, 3, 4, 5, 6, 7, 8, 9, 10, 11, 12), MID(D2542, 9, 2)), "yyyy-mm-dd")</f>
        <v>1997-04-09</v>
      </c>
      <c r="F2542" s="1" t="str">
        <f t="shared" si="274"/>
        <v>08:58:00</v>
      </c>
      <c r="G2542" s="9" t="str">
        <f t="shared" si="275"/>
        <v>April</v>
      </c>
      <c r="H2542" s="5" t="str">
        <f t="shared" si="276"/>
        <v>1997</v>
      </c>
      <c r="I2542" s="1" t="s">
        <v>5242</v>
      </c>
      <c r="J2542" s="1" t="str">
        <f t="shared" si="277"/>
        <v xml:space="preserve">Molniya-M /Block 2BL </v>
      </c>
      <c r="K2542" s="1" t="str">
        <f t="shared" si="278"/>
        <v>Cosmos 2340</v>
      </c>
      <c r="L2542" s="1" t="s">
        <v>346</v>
      </c>
      <c r="M2542" s="1"/>
      <c r="N2542" s="1">
        <f t="shared" si="279"/>
        <v>0</v>
      </c>
      <c r="O2542" s="1" t="s">
        <v>9</v>
      </c>
    </row>
    <row r="2543" spans="1:15" x14ac:dyDescent="0.3">
      <c r="A2543" s="1" t="s">
        <v>129</v>
      </c>
      <c r="B2543" s="1" t="s">
        <v>1630</v>
      </c>
      <c r="C2543" s="1" t="str">
        <f t="shared" si="273"/>
        <v>Kazakhstan</v>
      </c>
      <c r="D2543" s="1" t="s">
        <v>5243</v>
      </c>
      <c r="E2543" s="7" t="str">
        <f>TEXT(DATE(MID(D2543, 13, 4), CHOOSE(MATCH( MID(D2543, 5, 3), {"Jan","Feb","Mar","Apr","May","Jun","Jul","Aug","Sep","Oct","Nov","Dec"}, 0), 1, 2, 3, 4, 5, 6, 7, 8, 9, 10, 11, 12), MID(D2543, 9, 2)), "yyyy-mm-dd")</f>
        <v>1997-04-06</v>
      </c>
      <c r="F2543" s="1" t="str">
        <f t="shared" si="274"/>
        <v>16:04:00</v>
      </c>
      <c r="G2543" s="9" t="str">
        <f t="shared" si="275"/>
        <v>April</v>
      </c>
      <c r="H2543" s="5" t="str">
        <f t="shared" si="276"/>
        <v>1997</v>
      </c>
      <c r="I2543" s="1" t="s">
        <v>5244</v>
      </c>
      <c r="J2543" s="1" t="str">
        <f t="shared" si="277"/>
        <v xml:space="preserve">Soyuz U </v>
      </c>
      <c r="K2543" s="1" t="str">
        <f t="shared" si="278"/>
        <v>Progress M-34</v>
      </c>
      <c r="L2543" s="1" t="s">
        <v>346</v>
      </c>
      <c r="M2543" s="1">
        <v>20</v>
      </c>
      <c r="N2543" s="1">
        <f t="shared" si="279"/>
        <v>1660</v>
      </c>
      <c r="O2543" s="1" t="s">
        <v>9</v>
      </c>
    </row>
    <row r="2544" spans="1:15" x14ac:dyDescent="0.3">
      <c r="A2544" s="1" t="s">
        <v>657</v>
      </c>
      <c r="B2544" s="1" t="s">
        <v>30</v>
      </c>
      <c r="C2544" s="1" t="str">
        <f t="shared" si="273"/>
        <v>USA</v>
      </c>
      <c r="D2544" s="1" t="s">
        <v>5245</v>
      </c>
      <c r="E2544" s="7" t="str">
        <f>TEXT(DATE(MID(D2544, 13, 4), CHOOSE(MATCH( MID(D2544, 5, 3), {"Jan","Feb","Mar","Apr","May","Jun","Jul","Aug","Sep","Oct","Nov","Dec"}, 0), 1, 2, 3, 4, 5, 6, 7, 8, 9, 10, 11, 12), MID(D2544, 9, 2)), "yyyy-mm-dd")</f>
        <v>1997-04-04</v>
      </c>
      <c r="F2544" s="1" t="str">
        <f t="shared" si="274"/>
        <v>19:20:00</v>
      </c>
      <c r="G2544" s="9" t="str">
        <f t="shared" si="275"/>
        <v>April</v>
      </c>
      <c r="H2544" s="5" t="str">
        <f t="shared" si="276"/>
        <v>1997</v>
      </c>
      <c r="I2544" s="1" t="s">
        <v>5246</v>
      </c>
      <c r="J2544" s="1" t="str">
        <f t="shared" si="277"/>
        <v xml:space="preserve">Space Shuttle Columbia </v>
      </c>
      <c r="K2544" s="1" t="str">
        <f t="shared" si="278"/>
        <v>STS-83</v>
      </c>
      <c r="L2544" s="1" t="s">
        <v>346</v>
      </c>
      <c r="M2544" s="1">
        <v>450</v>
      </c>
      <c r="N2544" s="1">
        <f t="shared" si="279"/>
        <v>37350</v>
      </c>
      <c r="O2544" s="1" t="s">
        <v>9</v>
      </c>
    </row>
    <row r="2545" spans="1:15" x14ac:dyDescent="0.3">
      <c r="A2545" s="1" t="s">
        <v>4005</v>
      </c>
      <c r="B2545" s="1" t="s">
        <v>4249</v>
      </c>
      <c r="C2545" s="1" t="str">
        <f t="shared" si="273"/>
        <v>USA</v>
      </c>
      <c r="D2545" s="1" t="s">
        <v>5247</v>
      </c>
      <c r="E2545" s="7" t="str">
        <f>TEXT(DATE(MID(D2545, 13, 4), CHOOSE(MATCH( MID(D2545, 5, 3), {"Jan","Feb","Mar","Apr","May","Jun","Jul","Aug","Sep","Oct","Nov","Dec"}, 0), 1, 2, 3, 4, 5, 6, 7, 8, 9, 10, 11, 12), MID(D2545, 9, 2)), "yyyy-mm-dd")</f>
        <v>1997-04-04</v>
      </c>
      <c r="F2545" s="1" t="str">
        <f t="shared" si="274"/>
        <v>16:47:00</v>
      </c>
      <c r="G2545" s="9" t="str">
        <f t="shared" si="275"/>
        <v>April</v>
      </c>
      <c r="H2545" s="5" t="str">
        <f t="shared" si="276"/>
        <v>1997</v>
      </c>
      <c r="I2545" s="1" t="s">
        <v>5248</v>
      </c>
      <c r="J2545" s="1" t="str">
        <f t="shared" si="277"/>
        <v xml:space="preserve">Titan II(23)G </v>
      </c>
      <c r="K2545" s="1" t="str">
        <f t="shared" si="278"/>
        <v>USA-131</v>
      </c>
      <c r="L2545" s="1" t="s">
        <v>346</v>
      </c>
      <c r="M2545" s="1">
        <v>35</v>
      </c>
      <c r="N2545" s="1">
        <f t="shared" si="279"/>
        <v>2905</v>
      </c>
      <c r="O2545" s="1" t="s">
        <v>9</v>
      </c>
    </row>
    <row r="2546" spans="1:15" x14ac:dyDescent="0.3">
      <c r="A2546" s="1" t="s">
        <v>1623</v>
      </c>
      <c r="B2546" s="1" t="s">
        <v>4149</v>
      </c>
      <c r="C2546" s="1" t="str">
        <f t="shared" si="273"/>
        <v>USA</v>
      </c>
      <c r="D2546" s="1" t="s">
        <v>5249</v>
      </c>
      <c r="E2546" s="7" t="str">
        <f>TEXT(DATE(MID(D2546, 13, 4), CHOOSE(MATCH( MID(D2546, 5, 3), {"Jan","Feb","Mar","Apr","May","Jun","Jul","Aug","Sep","Oct","Nov","Dec"}, 0), 1, 2, 3, 4, 5, 6, 7, 8, 9, 10, 11, 12), MID(D2546, 9, 2)), "yyyy-mm-dd")</f>
        <v>1997-03-08</v>
      </c>
      <c r="F2546" s="1" t="str">
        <f t="shared" si="274"/>
        <v>06:01:00</v>
      </c>
      <c r="G2546" s="9" t="str">
        <f t="shared" si="275"/>
        <v>March</v>
      </c>
      <c r="H2546" s="5" t="str">
        <f t="shared" si="276"/>
        <v>1997</v>
      </c>
      <c r="I2546" s="1" t="s">
        <v>5250</v>
      </c>
      <c r="J2546" s="1" t="str">
        <f t="shared" si="277"/>
        <v xml:space="preserve">Atlas IIA </v>
      </c>
      <c r="K2546" s="1" t="str">
        <f t="shared" si="278"/>
        <v>Tempo 2</v>
      </c>
      <c r="L2546" s="1" t="s">
        <v>346</v>
      </c>
      <c r="M2546" s="1"/>
      <c r="N2546" s="1">
        <f t="shared" si="279"/>
        <v>0</v>
      </c>
      <c r="O2546" s="1" t="s">
        <v>9</v>
      </c>
    </row>
    <row r="2547" spans="1:15" x14ac:dyDescent="0.3">
      <c r="A2547" s="1" t="s">
        <v>3953</v>
      </c>
      <c r="B2547" s="1" t="s">
        <v>3954</v>
      </c>
      <c r="C2547" s="1" t="str">
        <f t="shared" si="273"/>
        <v>Russia</v>
      </c>
      <c r="D2547" s="1" t="s">
        <v>5251</v>
      </c>
      <c r="E2547" s="7" t="str">
        <f>TEXT(DATE(MID(D2547, 13, 4), CHOOSE(MATCH( MID(D2547, 5, 3), {"Jan","Feb","Mar","Apr","May","Jun","Jul","Aug","Sep","Oct","Nov","Dec"}, 0), 1, 2, 3, 4, 5, 6, 7, 8, 9, 10, 11, 12), MID(D2547, 9, 2)), "yyyy-mm-dd")</f>
        <v>1997-03-04</v>
      </c>
      <c r="F2547" s="1" t="str">
        <f t="shared" si="274"/>
        <v>02:00:00</v>
      </c>
      <c r="G2547" s="9" t="str">
        <f t="shared" si="275"/>
        <v>March</v>
      </c>
      <c r="H2547" s="5" t="str">
        <f t="shared" si="276"/>
        <v>1997</v>
      </c>
      <c r="I2547" s="1" t="s">
        <v>5252</v>
      </c>
      <c r="J2547" s="1" t="str">
        <f t="shared" si="277"/>
        <v xml:space="preserve">START-1 </v>
      </c>
      <c r="K2547" s="1" t="str">
        <f t="shared" si="278"/>
        <v>Zeya</v>
      </c>
      <c r="L2547" s="1" t="s">
        <v>346</v>
      </c>
      <c r="M2547" s="1"/>
      <c r="N2547" s="1">
        <f t="shared" si="279"/>
        <v>0</v>
      </c>
      <c r="O2547" s="1" t="s">
        <v>9</v>
      </c>
    </row>
    <row r="2548" spans="1:15" x14ac:dyDescent="0.3">
      <c r="A2548" s="1" t="s">
        <v>233</v>
      </c>
      <c r="B2548" s="1" t="s">
        <v>4338</v>
      </c>
      <c r="C2548" s="1" t="str">
        <f t="shared" si="273"/>
        <v>France</v>
      </c>
      <c r="D2548" s="1" t="s">
        <v>5253</v>
      </c>
      <c r="E2548" s="7" t="str">
        <f>TEXT(DATE(MID(D2548, 13, 4), CHOOSE(MATCH( MID(D2548, 5, 3), {"Jan","Feb","Mar","Apr","May","Jun","Jul","Aug","Sep","Oct","Nov","Dec"}, 0), 1, 2, 3, 4, 5, 6, 7, 8, 9, 10, 11, 12), MID(D2548, 9, 2)), "yyyy-mm-dd")</f>
        <v>1997-03-01</v>
      </c>
      <c r="F2548" s="1" t="str">
        <f t="shared" si="274"/>
        <v>01:07:00</v>
      </c>
      <c r="G2548" s="9" t="str">
        <f t="shared" si="275"/>
        <v>March</v>
      </c>
      <c r="H2548" s="5" t="str">
        <f t="shared" si="276"/>
        <v>1997</v>
      </c>
      <c r="I2548" s="1" t="s">
        <v>5254</v>
      </c>
      <c r="J2548" s="1" t="str">
        <f t="shared" si="277"/>
        <v xml:space="preserve">Ariane 44P </v>
      </c>
      <c r="K2548" s="1" t="str">
        <f t="shared" si="278"/>
        <v>Intelsat 801</v>
      </c>
      <c r="L2548" s="1" t="s">
        <v>346</v>
      </c>
      <c r="M2548" s="1"/>
      <c r="N2548" s="1">
        <f t="shared" si="279"/>
        <v>0</v>
      </c>
      <c r="O2548" s="1" t="s">
        <v>9</v>
      </c>
    </row>
    <row r="2549" spans="1:15" x14ac:dyDescent="0.3">
      <c r="A2549" s="1" t="s">
        <v>4005</v>
      </c>
      <c r="B2549" s="1" t="s">
        <v>11</v>
      </c>
      <c r="C2549" s="1" t="str">
        <f t="shared" si="273"/>
        <v>USA</v>
      </c>
      <c r="D2549" s="1" t="s">
        <v>5255</v>
      </c>
      <c r="E2549" s="7" t="str">
        <f>TEXT(DATE(MID(D2549, 13, 4), CHOOSE(MATCH( MID(D2549, 5, 3), {"Jan","Feb","Mar","Apr","May","Jun","Jul","Aug","Sep","Oct","Nov","Dec"}, 0), 1, 2, 3, 4, 5, 6, 7, 8, 9, 10, 11, 12), MID(D2549, 9, 2)), "yyyy-mm-dd")</f>
        <v>1997-02-23</v>
      </c>
      <c r="F2549" s="1" t="str">
        <f t="shared" si="274"/>
        <v>20:20:00</v>
      </c>
      <c r="G2549" s="9" t="str">
        <f t="shared" si="275"/>
        <v>February</v>
      </c>
      <c r="H2549" s="5" t="str">
        <f t="shared" si="276"/>
        <v>1997</v>
      </c>
      <c r="I2549" s="1" t="s">
        <v>5256</v>
      </c>
      <c r="J2549" s="1" t="str">
        <f t="shared" si="277"/>
        <v xml:space="preserve">Titan IV(402)B </v>
      </c>
      <c r="K2549" s="1" t="str">
        <f t="shared" si="278"/>
        <v>DSP-18 (USA-130)</v>
      </c>
      <c r="L2549" s="1" t="s">
        <v>346</v>
      </c>
      <c r="M2549" s="1"/>
      <c r="N2549" s="1">
        <f t="shared" si="279"/>
        <v>0</v>
      </c>
      <c r="O2549" s="1" t="s">
        <v>9</v>
      </c>
    </row>
    <row r="2550" spans="1:15" x14ac:dyDescent="0.3">
      <c r="A2550" s="1" t="s">
        <v>1623</v>
      </c>
      <c r="B2550" s="1" t="s">
        <v>4092</v>
      </c>
      <c r="C2550" s="1" t="str">
        <f t="shared" si="273"/>
        <v>USA</v>
      </c>
      <c r="D2550" s="1" t="s">
        <v>5257</v>
      </c>
      <c r="E2550" s="7" t="str">
        <f>TEXT(DATE(MID(D2550, 13, 4), CHOOSE(MATCH( MID(D2550, 5, 3), {"Jan","Feb","Mar","Apr","May","Jun","Jul","Aug","Sep","Oct","Nov","Dec"}, 0), 1, 2, 3, 4, 5, 6, 7, 8, 9, 10, 11, 12), MID(D2550, 9, 2)), "yyyy-mm-dd")</f>
        <v>1997-02-17</v>
      </c>
      <c r="F2550" s="1" t="str">
        <f t="shared" si="274"/>
        <v>01:42:00</v>
      </c>
      <c r="G2550" s="9" t="str">
        <f t="shared" si="275"/>
        <v>February</v>
      </c>
      <c r="H2550" s="5" t="str">
        <f t="shared" si="276"/>
        <v>1997</v>
      </c>
      <c r="I2550" s="1" t="s">
        <v>5258</v>
      </c>
      <c r="J2550" s="1" t="str">
        <f t="shared" si="277"/>
        <v xml:space="preserve">Atlas IIAS </v>
      </c>
      <c r="K2550" s="1" t="str">
        <f t="shared" si="278"/>
        <v>JCSAT-4</v>
      </c>
      <c r="L2550" s="1" t="s">
        <v>346</v>
      </c>
      <c r="M2550" s="1"/>
      <c r="N2550" s="1">
        <f t="shared" si="279"/>
        <v>0</v>
      </c>
      <c r="O2550" s="1" t="s">
        <v>9</v>
      </c>
    </row>
    <row r="2551" spans="1:15" x14ac:dyDescent="0.3">
      <c r="A2551" s="1" t="s">
        <v>4</v>
      </c>
      <c r="B2551" s="1" t="s">
        <v>3566</v>
      </c>
      <c r="C2551" s="1" t="str">
        <f t="shared" si="273"/>
        <v>Russia</v>
      </c>
      <c r="D2551" s="1" t="s">
        <v>5259</v>
      </c>
      <c r="E2551" s="7" t="str">
        <f>TEXT(DATE(MID(D2551, 13, 4), CHOOSE(MATCH( MID(D2551, 5, 3), {"Jan","Feb","Mar","Apr","May","Jun","Jul","Aug","Sep","Oct","Nov","Dec"}, 0), 1, 2, 3, 4, 5, 6, 7, 8, 9, 10, 11, 12), MID(D2551, 9, 2)), "yyyy-mm-dd")</f>
        <v>1997-02-14</v>
      </c>
      <c r="F2551" s="1" t="str">
        <f t="shared" si="274"/>
        <v>03:47:00</v>
      </c>
      <c r="G2551" s="9" t="str">
        <f t="shared" si="275"/>
        <v>February</v>
      </c>
      <c r="H2551" s="5" t="str">
        <f t="shared" si="276"/>
        <v>1997</v>
      </c>
      <c r="I2551" s="1" t="s">
        <v>5260</v>
      </c>
      <c r="J2551" s="1" t="str">
        <f t="shared" si="277"/>
        <v xml:space="preserve">Tsyklon-3 </v>
      </c>
      <c r="K2551" s="1" t="str">
        <f t="shared" si="278"/>
        <v>Cosmos 2337 to 2339 &amp; Goniets nÂ°4 to 6</v>
      </c>
      <c r="L2551" s="1" t="s">
        <v>346</v>
      </c>
      <c r="M2551" s="1"/>
      <c r="N2551" s="1">
        <f t="shared" si="279"/>
        <v>0</v>
      </c>
      <c r="O2551" s="1" t="s">
        <v>9</v>
      </c>
    </row>
    <row r="2552" spans="1:15" x14ac:dyDescent="0.3">
      <c r="A2552" s="1" t="s">
        <v>3891</v>
      </c>
      <c r="B2552" s="1" t="s">
        <v>714</v>
      </c>
      <c r="C2552" s="1" t="str">
        <f t="shared" si="273"/>
        <v>Japan</v>
      </c>
      <c r="D2552" s="1" t="s">
        <v>5261</v>
      </c>
      <c r="E2552" s="7" t="str">
        <f>TEXT(DATE(MID(D2552, 13, 4), CHOOSE(MATCH( MID(D2552, 5, 3), {"Jan","Feb","Mar","Apr","May","Jun","Jul","Aug","Sep","Oct","Nov","Dec"}, 0), 1, 2, 3, 4, 5, 6, 7, 8, 9, 10, 11, 12), MID(D2552, 9, 2)), "yyyy-mm-dd")</f>
        <v>1997-02-12</v>
      </c>
      <c r="F2552" s="1" t="str">
        <f t="shared" si="274"/>
        <v>04:50:00</v>
      </c>
      <c r="G2552" s="9" t="str">
        <f t="shared" si="275"/>
        <v>February</v>
      </c>
      <c r="H2552" s="5" t="str">
        <f t="shared" si="276"/>
        <v>1997</v>
      </c>
      <c r="I2552" s="1" t="s">
        <v>5262</v>
      </c>
      <c r="J2552" s="1" t="str">
        <f t="shared" si="277"/>
        <v xml:space="preserve">Mu-V/M-24 </v>
      </c>
      <c r="K2552" s="1" t="str">
        <f t="shared" si="278"/>
        <v>Haruka</v>
      </c>
      <c r="L2552" s="1" t="s">
        <v>346</v>
      </c>
      <c r="M2552" s="1"/>
      <c r="N2552" s="1">
        <f t="shared" si="279"/>
        <v>0</v>
      </c>
      <c r="O2552" s="1" t="s">
        <v>9</v>
      </c>
    </row>
    <row r="2553" spans="1:15" x14ac:dyDescent="0.3">
      <c r="A2553" s="1" t="s">
        <v>657</v>
      </c>
      <c r="B2553" s="1" t="s">
        <v>30</v>
      </c>
      <c r="C2553" s="1" t="str">
        <f t="shared" si="273"/>
        <v>USA</v>
      </c>
      <c r="D2553" s="1" t="s">
        <v>5263</v>
      </c>
      <c r="E2553" s="7" t="str">
        <f>TEXT(DATE(MID(D2553, 13, 4), CHOOSE(MATCH( MID(D2553, 5, 3), {"Jan","Feb","Mar","Apr","May","Jun","Jul","Aug","Sep","Oct","Nov","Dec"}, 0), 1, 2, 3, 4, 5, 6, 7, 8, 9, 10, 11, 12), MID(D2553, 9, 2)), "yyyy-mm-dd")</f>
        <v>1997-02-11</v>
      </c>
      <c r="F2553" s="1" t="str">
        <f t="shared" si="274"/>
        <v>08:55:00</v>
      </c>
      <c r="G2553" s="9" t="str">
        <f t="shared" si="275"/>
        <v>February</v>
      </c>
      <c r="H2553" s="5" t="str">
        <f t="shared" si="276"/>
        <v>1997</v>
      </c>
      <c r="I2553" s="1" t="s">
        <v>5264</v>
      </c>
      <c r="J2553" s="1" t="str">
        <f t="shared" si="277"/>
        <v xml:space="preserve">Space Shuttle Discovery </v>
      </c>
      <c r="K2553" s="1" t="str">
        <f t="shared" si="278"/>
        <v>STS-82</v>
      </c>
      <c r="L2553" s="1" t="s">
        <v>346</v>
      </c>
      <c r="M2553" s="1">
        <v>450</v>
      </c>
      <c r="N2553" s="1">
        <f t="shared" si="279"/>
        <v>37350</v>
      </c>
      <c r="O2553" s="1" t="s">
        <v>9</v>
      </c>
    </row>
    <row r="2554" spans="1:15" x14ac:dyDescent="0.3">
      <c r="A2554" s="1" t="s">
        <v>129</v>
      </c>
      <c r="B2554" s="1" t="s">
        <v>1630</v>
      </c>
      <c r="C2554" s="1" t="str">
        <f t="shared" si="273"/>
        <v>Kazakhstan</v>
      </c>
      <c r="D2554" s="1" t="s">
        <v>5265</v>
      </c>
      <c r="E2554" s="7" t="str">
        <f>TEXT(DATE(MID(D2554, 13, 4), CHOOSE(MATCH( MID(D2554, 5, 3), {"Jan","Feb","Mar","Apr","May","Jun","Jul","Aug","Sep","Oct","Nov","Dec"}, 0), 1, 2, 3, 4, 5, 6, 7, 8, 9, 10, 11, 12), MID(D2554, 9, 2)), "yyyy-mm-dd")</f>
        <v>1997-02-10</v>
      </c>
      <c r="F2554" s="1" t="str">
        <f t="shared" si="274"/>
        <v>14:09:00</v>
      </c>
      <c r="G2554" s="9" t="str">
        <f t="shared" si="275"/>
        <v>February</v>
      </c>
      <c r="H2554" s="5" t="str">
        <f t="shared" si="276"/>
        <v>1997</v>
      </c>
      <c r="I2554" s="1" t="s">
        <v>5266</v>
      </c>
      <c r="J2554" s="1" t="str">
        <f t="shared" si="277"/>
        <v xml:space="preserve">Soyuz U </v>
      </c>
      <c r="K2554" s="1" t="str">
        <f t="shared" si="278"/>
        <v>Soyuz TM-25</v>
      </c>
      <c r="L2554" s="1" t="s">
        <v>346</v>
      </c>
      <c r="M2554" s="1">
        <v>20</v>
      </c>
      <c r="N2554" s="1">
        <f t="shared" si="279"/>
        <v>1660</v>
      </c>
      <c r="O2554" s="1" t="s">
        <v>9</v>
      </c>
    </row>
    <row r="2555" spans="1:15" x14ac:dyDescent="0.3">
      <c r="A2555" s="1" t="s">
        <v>233</v>
      </c>
      <c r="B2555" s="1" t="s">
        <v>4338</v>
      </c>
      <c r="C2555" s="1" t="str">
        <f t="shared" si="273"/>
        <v>France</v>
      </c>
      <c r="D2555" s="1" t="s">
        <v>5267</v>
      </c>
      <c r="E2555" s="7" t="str">
        <f>TEXT(DATE(MID(D2555, 13, 4), CHOOSE(MATCH( MID(D2555, 5, 3), {"Jan","Feb","Mar","Apr","May","Jun","Jul","Aug","Sep","Oct","Nov","Dec"}, 0), 1, 2, 3, 4, 5, 6, 7, 8, 9, 10, 11, 12), MID(D2555, 9, 2)), "yyyy-mm-dd")</f>
        <v>1997-01-30</v>
      </c>
      <c r="F2555" s="1" t="str">
        <f t="shared" si="274"/>
        <v>22:04:00</v>
      </c>
      <c r="G2555" s="9" t="str">
        <f t="shared" si="275"/>
        <v>January</v>
      </c>
      <c r="H2555" s="5" t="str">
        <f t="shared" si="276"/>
        <v>1997</v>
      </c>
      <c r="I2555" s="1" t="s">
        <v>5268</v>
      </c>
      <c r="J2555" s="1" t="str">
        <f t="shared" si="277"/>
        <v xml:space="preserve">Ariane 44L </v>
      </c>
      <c r="K2555" s="1" t="str">
        <f t="shared" si="278"/>
        <v>GE-2 &amp; Nahuel 1A</v>
      </c>
      <c r="L2555" s="1" t="s">
        <v>346</v>
      </c>
      <c r="M2555" s="1"/>
      <c r="N2555" s="1">
        <f t="shared" si="279"/>
        <v>0</v>
      </c>
      <c r="O2555" s="1" t="s">
        <v>9</v>
      </c>
    </row>
    <row r="2556" spans="1:15" x14ac:dyDescent="0.3">
      <c r="A2556" s="1" t="s">
        <v>3868</v>
      </c>
      <c r="B2556" s="1" t="s">
        <v>3478</v>
      </c>
      <c r="C2556" s="1" t="str">
        <f t="shared" si="273"/>
        <v>USA</v>
      </c>
      <c r="D2556" s="1" t="s">
        <v>5269</v>
      </c>
      <c r="E2556" s="7" t="str">
        <f>TEXT(DATE(MID(D2556, 13, 4), CHOOSE(MATCH( MID(D2556, 5, 3), {"Jan","Feb","Mar","Apr","May","Jun","Jul","Aug","Sep","Oct","Nov","Dec"}, 0), 1, 2, 3, 4, 5, 6, 7, 8, 9, 10, 11, 12), MID(D2556, 9, 2)), "yyyy-mm-dd")</f>
        <v>1997-01-17</v>
      </c>
      <c r="F2556" s="1" t="str">
        <f t="shared" si="274"/>
        <v>16:28:00</v>
      </c>
      <c r="G2556" s="9" t="str">
        <f t="shared" si="275"/>
        <v>January</v>
      </c>
      <c r="H2556" s="5" t="str">
        <f t="shared" si="276"/>
        <v>1997</v>
      </c>
      <c r="I2556" s="1" t="s">
        <v>5270</v>
      </c>
      <c r="J2556" s="1" t="str">
        <f t="shared" si="277"/>
        <v xml:space="preserve">Delta II 7925 </v>
      </c>
      <c r="K2556" s="1" t="str">
        <f t="shared" si="278"/>
        <v>GPS IIR-1</v>
      </c>
      <c r="L2556" s="1" t="s">
        <v>346</v>
      </c>
      <c r="M2556" s="1"/>
      <c r="N2556" s="1">
        <f t="shared" si="279"/>
        <v>0</v>
      </c>
      <c r="O2556" s="1" t="s">
        <v>257</v>
      </c>
    </row>
    <row r="2557" spans="1:15" x14ac:dyDescent="0.3">
      <c r="A2557" s="1" t="s">
        <v>657</v>
      </c>
      <c r="B2557" s="1" t="s">
        <v>658</v>
      </c>
      <c r="C2557" s="1" t="str">
        <f t="shared" si="273"/>
        <v>USA</v>
      </c>
      <c r="D2557" s="1" t="s">
        <v>5271</v>
      </c>
      <c r="E2557" s="7" t="str">
        <f>TEXT(DATE(MID(D2557, 13, 4), CHOOSE(MATCH( MID(D2557, 5, 3), {"Jan","Feb","Mar","Apr","May","Jun","Jul","Aug","Sep","Oct","Nov","Dec"}, 0), 1, 2, 3, 4, 5, 6, 7, 8, 9, 10, 11, 12), MID(D2557, 9, 2)), "yyyy-mm-dd")</f>
        <v>1997-01-12</v>
      </c>
      <c r="F2557" s="1" t="str">
        <f t="shared" si="274"/>
        <v>09:27:00</v>
      </c>
      <c r="G2557" s="9" t="str">
        <f t="shared" si="275"/>
        <v>January</v>
      </c>
      <c r="H2557" s="5" t="str">
        <f t="shared" si="276"/>
        <v>1997</v>
      </c>
      <c r="I2557" s="1" t="s">
        <v>5272</v>
      </c>
      <c r="J2557" s="1" t="str">
        <f t="shared" si="277"/>
        <v xml:space="preserve">Space Shuttle Atlantis </v>
      </c>
      <c r="K2557" s="1" t="str">
        <f t="shared" si="278"/>
        <v>STS-81</v>
      </c>
      <c r="L2557" s="1" t="s">
        <v>346</v>
      </c>
      <c r="M2557" s="1">
        <v>450</v>
      </c>
      <c r="N2557" s="1">
        <f t="shared" si="279"/>
        <v>37350</v>
      </c>
      <c r="O2557" s="1" t="s">
        <v>9</v>
      </c>
    </row>
    <row r="2558" spans="1:15" x14ac:dyDescent="0.3">
      <c r="A2558" s="1" t="s">
        <v>4</v>
      </c>
      <c r="B2558" s="1" t="s">
        <v>5</v>
      </c>
      <c r="C2558" s="1" t="str">
        <f t="shared" si="273"/>
        <v>Russia</v>
      </c>
      <c r="D2558" s="1" t="s">
        <v>5273</v>
      </c>
      <c r="E2558" s="7" t="str">
        <f>TEXT(DATE(MID(D2558, 13, 4), CHOOSE(MATCH( MID(D2558, 5, 3), {"Jan","Feb","Mar","Apr","May","Jun","Jul","Aug","Sep","Oct","Nov","Dec"}, 0), 1, 2, 3, 4, 5, 6, 7, 8, 9, 10, 11, 12), MID(D2558, 9, 2)), "yyyy-mm-dd")</f>
        <v>1996-12-24</v>
      </c>
      <c r="F2558" s="1" t="str">
        <f t="shared" si="274"/>
        <v>13:50:00</v>
      </c>
      <c r="G2558" s="9" t="str">
        <f t="shared" si="275"/>
        <v>December</v>
      </c>
      <c r="H2558" s="5" t="str">
        <f t="shared" si="276"/>
        <v>1996</v>
      </c>
      <c r="I2558" s="1" t="s">
        <v>5274</v>
      </c>
      <c r="J2558" s="1" t="str">
        <f t="shared" si="277"/>
        <v xml:space="preserve">Soyuz U </v>
      </c>
      <c r="K2558" s="1" t="str">
        <f t="shared" si="278"/>
        <v>Bion 11</v>
      </c>
      <c r="L2558" s="1" t="s">
        <v>346</v>
      </c>
      <c r="M2558" s="1">
        <v>20</v>
      </c>
      <c r="N2558" s="1">
        <f t="shared" si="279"/>
        <v>1660</v>
      </c>
      <c r="O2558" s="1" t="s">
        <v>9</v>
      </c>
    </row>
    <row r="2559" spans="1:15" x14ac:dyDescent="0.3">
      <c r="A2559" s="1" t="s">
        <v>4005</v>
      </c>
      <c r="B2559" s="1" t="s">
        <v>27</v>
      </c>
      <c r="C2559" s="1" t="str">
        <f t="shared" si="273"/>
        <v>USA</v>
      </c>
      <c r="D2559" s="1" t="s">
        <v>5275</v>
      </c>
      <c r="E2559" s="7" t="str">
        <f>TEXT(DATE(MID(D2559, 13, 4), CHOOSE(MATCH( MID(D2559, 5, 3), {"Jan","Feb","Mar","Apr","May","Jun","Jul","Aug","Sep","Oct","Nov","Dec"}, 0), 1, 2, 3, 4, 5, 6, 7, 8, 9, 10, 11, 12), MID(D2559, 9, 2)), "yyyy-mm-dd")</f>
        <v>1996-12-20</v>
      </c>
      <c r="F2559" s="1" t="str">
        <f t="shared" si="274"/>
        <v>18:04:00</v>
      </c>
      <c r="G2559" s="9" t="str">
        <f t="shared" si="275"/>
        <v>December</v>
      </c>
      <c r="H2559" s="5" t="str">
        <f t="shared" si="276"/>
        <v>1996</v>
      </c>
      <c r="I2559" s="1" t="s">
        <v>5276</v>
      </c>
      <c r="J2559" s="1" t="str">
        <f t="shared" si="277"/>
        <v xml:space="preserve">Titan IV(404)A </v>
      </c>
      <c r="K2559" s="1" t="str">
        <f t="shared" si="278"/>
        <v>KH-11 12 (NROL-2)</v>
      </c>
      <c r="L2559" s="1" t="s">
        <v>346</v>
      </c>
      <c r="M2559" s="1"/>
      <c r="N2559" s="1">
        <f t="shared" si="279"/>
        <v>0</v>
      </c>
      <c r="O2559" s="1" t="s">
        <v>9</v>
      </c>
    </row>
    <row r="2560" spans="1:15" x14ac:dyDescent="0.3">
      <c r="A2560" s="1" t="s">
        <v>4</v>
      </c>
      <c r="B2560" s="1" t="s">
        <v>3373</v>
      </c>
      <c r="C2560" s="1" t="str">
        <f t="shared" si="273"/>
        <v>Russia</v>
      </c>
      <c r="D2560" s="1" t="s">
        <v>5277</v>
      </c>
      <c r="E2560" s="7" t="str">
        <f>TEXT(DATE(MID(D2560, 13, 4), CHOOSE(MATCH( MID(D2560, 5, 3), {"Jan","Feb","Mar","Apr","May","Jun","Jul","Aug","Sep","Oct","Nov","Dec"}, 0), 1, 2, 3, 4, 5, 6, 7, 8, 9, 10, 11, 12), MID(D2560, 9, 2)), "yyyy-mm-dd")</f>
        <v>1996-12-20</v>
      </c>
      <c r="F2560" s="1" t="str">
        <f t="shared" si="274"/>
        <v>06:43:00</v>
      </c>
      <c r="G2560" s="9" t="str">
        <f t="shared" si="275"/>
        <v>December</v>
      </c>
      <c r="H2560" s="5" t="str">
        <f t="shared" si="276"/>
        <v>1996</v>
      </c>
      <c r="I2560" s="1" t="s">
        <v>5278</v>
      </c>
      <c r="J2560" s="1" t="str">
        <f t="shared" si="277"/>
        <v xml:space="preserve">Cosmos-3M </v>
      </c>
      <c r="K2560" s="1" t="str">
        <f t="shared" si="278"/>
        <v>Cosmos 2336</v>
      </c>
      <c r="L2560" s="1" t="s">
        <v>346</v>
      </c>
      <c r="M2560" s="1"/>
      <c r="N2560" s="1">
        <f t="shared" si="279"/>
        <v>0</v>
      </c>
      <c r="O2560" s="1" t="s">
        <v>9</v>
      </c>
    </row>
    <row r="2561" spans="1:15" x14ac:dyDescent="0.3">
      <c r="A2561" s="1" t="s">
        <v>1623</v>
      </c>
      <c r="B2561" s="1" t="s">
        <v>4092</v>
      </c>
      <c r="C2561" s="1" t="str">
        <f t="shared" si="273"/>
        <v>USA</v>
      </c>
      <c r="D2561" s="1" t="s">
        <v>5279</v>
      </c>
      <c r="E2561" s="7" t="str">
        <f>TEXT(DATE(MID(D2561, 13, 4), CHOOSE(MATCH( MID(D2561, 5, 3), {"Jan","Feb","Mar","Apr","May","Jun","Jul","Aug","Sep","Oct","Nov","Dec"}, 0), 1, 2, 3, 4, 5, 6, 7, 8, 9, 10, 11, 12), MID(D2561, 9, 2)), "yyyy-mm-dd")</f>
        <v>1996-12-18</v>
      </c>
      <c r="F2561" s="1" t="str">
        <f t="shared" si="274"/>
        <v>01:57:00</v>
      </c>
      <c r="G2561" s="9" t="str">
        <f t="shared" si="275"/>
        <v>December</v>
      </c>
      <c r="H2561" s="5" t="str">
        <f t="shared" si="276"/>
        <v>1996</v>
      </c>
      <c r="I2561" s="1" t="s">
        <v>5280</v>
      </c>
      <c r="J2561" s="1" t="str">
        <f t="shared" si="277"/>
        <v xml:space="preserve">Atlas IIA </v>
      </c>
      <c r="K2561" s="1" t="str">
        <f t="shared" si="278"/>
        <v>Inmarsat 3-F3</v>
      </c>
      <c r="L2561" s="1" t="s">
        <v>346</v>
      </c>
      <c r="M2561" s="1"/>
      <c r="N2561" s="1">
        <f t="shared" si="279"/>
        <v>0</v>
      </c>
      <c r="O2561" s="1" t="s">
        <v>9</v>
      </c>
    </row>
    <row r="2562" spans="1:15" x14ac:dyDescent="0.3">
      <c r="A2562" s="1" t="s">
        <v>4</v>
      </c>
      <c r="B2562" s="1" t="s">
        <v>3926</v>
      </c>
      <c r="C2562" s="1" t="str">
        <f t="shared" ref="C2562:C2625" si="280">TRIM(MID(B2562, FIND("|", SUBSTITUTE(B2562, ",", "|", LEN(B2562) - LEN(SUBSTITUTE(B2562,",", "" )))) + 1, LEN(B2562)))</f>
        <v>Kazakhstan</v>
      </c>
      <c r="D2562" s="1" t="s">
        <v>5281</v>
      </c>
      <c r="E2562" s="7" t="str">
        <f>TEXT(DATE(MID(D2562, 13, 4), CHOOSE(MATCH( MID(D2562, 5, 3), {"Jan","Feb","Mar","Apr","May","Jun","Jul","Aug","Sep","Oct","Nov","Dec"}, 0), 1, 2, 3, 4, 5, 6, 7, 8, 9, 10, 11, 12), MID(D2562, 9, 2)), "yyyy-mm-dd")</f>
        <v>1996-12-11</v>
      </c>
      <c r="F2562" s="1" t="str">
        <f t="shared" ref="F2562:F2625" si="281">IF(ISNUMBER(FIND(":", D2562)), MID(D2562, FIND(":", D2562)-2, 5) &amp; ":00", "00:00:00")</f>
        <v>12:00:00</v>
      </c>
      <c r="G2562" s="9" t="str">
        <f t="shared" ref="G2562:G2625" si="282">TEXT(E2562, "mmmm")</f>
        <v>December</v>
      </c>
      <c r="H2562" s="5" t="str">
        <f t="shared" ref="H2562:H2625" si="283">TEXT(E2562, "yyyy")</f>
        <v>1996</v>
      </c>
      <c r="I2562" s="1" t="s">
        <v>5282</v>
      </c>
      <c r="J2562" s="1" t="str">
        <f t="shared" ref="J2562:J2625" si="284">LEFT(I2562, FIND("|", I2562) - 1)</f>
        <v xml:space="preserve">Tsyklon-2 </v>
      </c>
      <c r="K2562" s="1" t="str">
        <f t="shared" ref="K2562:K2625" si="285">MID(I2562, FIND("|", I2562) + 2, LEN(I2562))</f>
        <v>Cosmos 2335</v>
      </c>
      <c r="L2562" s="1" t="s">
        <v>346</v>
      </c>
      <c r="M2562" s="1"/>
      <c r="N2562" s="1">
        <f t="shared" si="279"/>
        <v>0</v>
      </c>
      <c r="O2562" s="1" t="s">
        <v>9</v>
      </c>
    </row>
    <row r="2563" spans="1:15" x14ac:dyDescent="0.3">
      <c r="A2563" s="1" t="s">
        <v>3868</v>
      </c>
      <c r="B2563" s="1" t="s">
        <v>3160</v>
      </c>
      <c r="C2563" s="1" t="str">
        <f t="shared" si="280"/>
        <v>USA</v>
      </c>
      <c r="D2563" s="1" t="s">
        <v>5283</v>
      </c>
      <c r="E2563" s="7" t="str">
        <f>TEXT(DATE(MID(D2563, 13, 4), CHOOSE(MATCH( MID(D2563, 5, 3), {"Jan","Feb","Mar","Apr","May","Jun","Jul","Aug","Sep","Oct","Nov","Dec"}, 0), 1, 2, 3, 4, 5, 6, 7, 8, 9, 10, 11, 12), MID(D2563, 9, 2)), "yyyy-mm-dd")</f>
        <v>1996-12-04</v>
      </c>
      <c r="F2563" s="1" t="str">
        <f t="shared" si="281"/>
        <v>06:58:00</v>
      </c>
      <c r="G2563" s="9" t="str">
        <f t="shared" si="282"/>
        <v>December</v>
      </c>
      <c r="H2563" s="5" t="str">
        <f t="shared" si="283"/>
        <v>1996</v>
      </c>
      <c r="I2563" s="1" t="s">
        <v>5284</v>
      </c>
      <c r="J2563" s="1" t="str">
        <f t="shared" si="284"/>
        <v xml:space="preserve">Delta II 7925 </v>
      </c>
      <c r="K2563" s="1" t="str">
        <f t="shared" si="285"/>
        <v>Mars Pathfinder</v>
      </c>
      <c r="L2563" s="1" t="s">
        <v>346</v>
      </c>
      <c r="M2563" s="1"/>
      <c r="N2563" s="1">
        <f t="shared" ref="N2563:N2626" si="286">M2563 * 83</f>
        <v>0</v>
      </c>
      <c r="O2563" s="1" t="s">
        <v>9</v>
      </c>
    </row>
    <row r="2564" spans="1:15" x14ac:dyDescent="0.3">
      <c r="A2564" s="1" t="s">
        <v>1623</v>
      </c>
      <c r="B2564" s="1" t="s">
        <v>4149</v>
      </c>
      <c r="C2564" s="1" t="str">
        <f t="shared" si="280"/>
        <v>USA</v>
      </c>
      <c r="D2564" s="1" t="s">
        <v>5285</v>
      </c>
      <c r="E2564" s="7" t="str">
        <f>TEXT(DATE(MID(D2564, 13, 4), CHOOSE(MATCH( MID(D2564, 5, 3), {"Jan","Feb","Mar","Apr","May","Jun","Jul","Aug","Sep","Oct","Nov","Dec"}, 0), 1, 2, 3, 4, 5, 6, 7, 8, 9, 10, 11, 12), MID(D2564, 9, 2)), "yyyy-mm-dd")</f>
        <v>1996-11-21</v>
      </c>
      <c r="F2564" s="1" t="str">
        <f t="shared" si="281"/>
        <v>20:47:00</v>
      </c>
      <c r="G2564" s="9" t="str">
        <f t="shared" si="282"/>
        <v>November</v>
      </c>
      <c r="H2564" s="5" t="str">
        <f t="shared" si="283"/>
        <v>1996</v>
      </c>
      <c r="I2564" s="1" t="s">
        <v>5286</v>
      </c>
      <c r="J2564" s="1" t="str">
        <f t="shared" si="284"/>
        <v xml:space="preserve">Atlas IIA </v>
      </c>
      <c r="K2564" s="1" t="str">
        <f t="shared" si="285"/>
        <v>Hot Bird 2</v>
      </c>
      <c r="L2564" s="1" t="s">
        <v>346</v>
      </c>
      <c r="M2564" s="1"/>
      <c r="N2564" s="1">
        <f t="shared" si="286"/>
        <v>0</v>
      </c>
      <c r="O2564" s="1" t="s">
        <v>9</v>
      </c>
    </row>
    <row r="2565" spans="1:15" x14ac:dyDescent="0.3">
      <c r="A2565" s="1" t="s">
        <v>129</v>
      </c>
      <c r="B2565" s="1" t="s">
        <v>1630</v>
      </c>
      <c r="C2565" s="1" t="str">
        <f t="shared" si="280"/>
        <v>Kazakhstan</v>
      </c>
      <c r="D2565" s="1" t="s">
        <v>5287</v>
      </c>
      <c r="E2565" s="7" t="str">
        <f>TEXT(DATE(MID(D2565, 13, 4), CHOOSE(MATCH( MID(D2565, 5, 3), {"Jan","Feb","Mar","Apr","May","Jun","Jul","Aug","Sep","Oct","Nov","Dec"}, 0), 1, 2, 3, 4, 5, 6, 7, 8, 9, 10, 11, 12), MID(D2565, 9, 2)), "yyyy-mm-dd")</f>
        <v>1996-11-19</v>
      </c>
      <c r="F2565" s="1" t="str">
        <f t="shared" si="281"/>
        <v>23:20:00</v>
      </c>
      <c r="G2565" s="9" t="str">
        <f t="shared" si="282"/>
        <v>November</v>
      </c>
      <c r="H2565" s="5" t="str">
        <f t="shared" si="283"/>
        <v>1996</v>
      </c>
      <c r="I2565" s="1" t="s">
        <v>5288</v>
      </c>
      <c r="J2565" s="1" t="str">
        <f t="shared" si="284"/>
        <v xml:space="preserve">Soyuz U </v>
      </c>
      <c r="K2565" s="1" t="str">
        <f t="shared" si="285"/>
        <v>Progress M-33</v>
      </c>
      <c r="L2565" s="1" t="s">
        <v>346</v>
      </c>
      <c r="M2565" s="1">
        <v>20</v>
      </c>
      <c r="N2565" s="1">
        <f t="shared" si="286"/>
        <v>1660</v>
      </c>
      <c r="O2565" s="1" t="s">
        <v>9</v>
      </c>
    </row>
    <row r="2566" spans="1:15" x14ac:dyDescent="0.3">
      <c r="A2566" s="1" t="s">
        <v>657</v>
      </c>
      <c r="B2566" s="1" t="s">
        <v>658</v>
      </c>
      <c r="C2566" s="1" t="str">
        <f t="shared" si="280"/>
        <v>USA</v>
      </c>
      <c r="D2566" s="1" t="s">
        <v>5289</v>
      </c>
      <c r="E2566" s="7" t="str">
        <f>TEXT(DATE(MID(D2566, 13, 4), CHOOSE(MATCH( MID(D2566, 5, 3), {"Jan","Feb","Mar","Apr","May","Jun","Jul","Aug","Sep","Oct","Nov","Dec"}, 0), 1, 2, 3, 4, 5, 6, 7, 8, 9, 10, 11, 12), MID(D2566, 9, 2)), "yyyy-mm-dd")</f>
        <v>1996-11-19</v>
      </c>
      <c r="F2566" s="1" t="str">
        <f t="shared" si="281"/>
        <v>19:55:00</v>
      </c>
      <c r="G2566" s="9" t="str">
        <f t="shared" si="282"/>
        <v>November</v>
      </c>
      <c r="H2566" s="5" t="str">
        <f t="shared" si="283"/>
        <v>1996</v>
      </c>
      <c r="I2566" s="1" t="s">
        <v>5290</v>
      </c>
      <c r="J2566" s="1" t="str">
        <f t="shared" si="284"/>
        <v xml:space="preserve">Space Shuttle Columbia </v>
      </c>
      <c r="K2566" s="1" t="str">
        <f t="shared" si="285"/>
        <v>STS-80</v>
      </c>
      <c r="L2566" s="1" t="s">
        <v>346</v>
      </c>
      <c r="M2566" s="1">
        <v>450</v>
      </c>
      <c r="N2566" s="1">
        <f t="shared" si="286"/>
        <v>37350</v>
      </c>
      <c r="O2566" s="1" t="s">
        <v>9</v>
      </c>
    </row>
    <row r="2567" spans="1:15" x14ac:dyDescent="0.3">
      <c r="A2567" s="1" t="s">
        <v>129</v>
      </c>
      <c r="B2567" s="1" t="s">
        <v>529</v>
      </c>
      <c r="C2567" s="1" t="str">
        <f t="shared" si="280"/>
        <v>Kazakhstan</v>
      </c>
      <c r="D2567" s="1" t="s">
        <v>5291</v>
      </c>
      <c r="E2567" s="7" t="str">
        <f>TEXT(DATE(MID(D2567, 13, 4), CHOOSE(MATCH( MID(D2567, 5, 3), {"Jan","Feb","Mar","Apr","May","Jun","Jul","Aug","Sep","Oct","Nov","Dec"}, 0), 1, 2, 3, 4, 5, 6, 7, 8, 9, 10, 11, 12), MID(D2567, 9, 2)), "yyyy-mm-dd")</f>
        <v>1996-11-16</v>
      </c>
      <c r="F2567" s="1" t="str">
        <f t="shared" si="281"/>
        <v>20:48:00</v>
      </c>
      <c r="G2567" s="9" t="str">
        <f t="shared" si="282"/>
        <v>November</v>
      </c>
      <c r="H2567" s="5" t="str">
        <f t="shared" si="283"/>
        <v>1996</v>
      </c>
      <c r="I2567" s="1" t="s">
        <v>5292</v>
      </c>
      <c r="J2567" s="1" t="str">
        <f t="shared" si="284"/>
        <v xml:space="preserve">Proton-K/Block D-2 </v>
      </c>
      <c r="K2567" s="1" t="str">
        <f t="shared" si="285"/>
        <v>Mars 96</v>
      </c>
      <c r="L2567" s="1" t="s">
        <v>346</v>
      </c>
      <c r="M2567" s="1"/>
      <c r="N2567" s="1">
        <f t="shared" si="286"/>
        <v>0</v>
      </c>
      <c r="O2567" s="1" t="s">
        <v>257</v>
      </c>
    </row>
    <row r="2568" spans="1:15" x14ac:dyDescent="0.3">
      <c r="A2568" s="1" t="s">
        <v>233</v>
      </c>
      <c r="B2568" s="1" t="s">
        <v>4338</v>
      </c>
      <c r="C2568" s="1" t="str">
        <f t="shared" si="280"/>
        <v>France</v>
      </c>
      <c r="D2568" s="1" t="s">
        <v>5293</v>
      </c>
      <c r="E2568" s="7" t="str">
        <f>TEXT(DATE(MID(D2568, 13, 4), CHOOSE(MATCH( MID(D2568, 5, 3), {"Jan","Feb","Mar","Apr","May","Jun","Jul","Aug","Sep","Oct","Nov","Dec"}, 0), 1, 2, 3, 4, 5, 6, 7, 8, 9, 10, 11, 12), MID(D2568, 9, 2)), "yyyy-mm-dd")</f>
        <v>1996-11-13</v>
      </c>
      <c r="F2568" s="1" t="str">
        <f t="shared" si="281"/>
        <v>22:40:00</v>
      </c>
      <c r="G2568" s="9" t="str">
        <f t="shared" si="282"/>
        <v>November</v>
      </c>
      <c r="H2568" s="5" t="str">
        <f t="shared" si="283"/>
        <v>1996</v>
      </c>
      <c r="I2568" s="1" t="s">
        <v>5294</v>
      </c>
      <c r="J2568" s="1" t="str">
        <f t="shared" si="284"/>
        <v xml:space="preserve">Ariane 44L </v>
      </c>
      <c r="K2568" s="1" t="str">
        <f t="shared" si="285"/>
        <v>Arabsat-2B &amp; Measat-2</v>
      </c>
      <c r="L2568" s="1" t="s">
        <v>346</v>
      </c>
      <c r="M2568" s="1"/>
      <c r="N2568" s="1">
        <f t="shared" si="286"/>
        <v>0</v>
      </c>
      <c r="O2568" s="1" t="s">
        <v>9</v>
      </c>
    </row>
    <row r="2569" spans="1:15" x14ac:dyDescent="0.3">
      <c r="A2569" s="1" t="s">
        <v>3868</v>
      </c>
      <c r="B2569" s="1" t="s">
        <v>3478</v>
      </c>
      <c r="C2569" s="1" t="str">
        <f t="shared" si="280"/>
        <v>USA</v>
      </c>
      <c r="D2569" s="1" t="s">
        <v>5295</v>
      </c>
      <c r="E2569" s="7" t="str">
        <f>TEXT(DATE(MID(D2569, 13, 4), CHOOSE(MATCH( MID(D2569, 5, 3), {"Jan","Feb","Mar","Apr","May","Jun","Jul","Aug","Sep","Oct","Nov","Dec"}, 0), 1, 2, 3, 4, 5, 6, 7, 8, 9, 10, 11, 12), MID(D2569, 9, 2)), "yyyy-mm-dd")</f>
        <v>1996-11-07</v>
      </c>
      <c r="F2569" s="1" t="str">
        <f t="shared" si="281"/>
        <v>17:00:00</v>
      </c>
      <c r="G2569" s="9" t="str">
        <f t="shared" si="282"/>
        <v>November</v>
      </c>
      <c r="H2569" s="5" t="str">
        <f t="shared" si="283"/>
        <v>1996</v>
      </c>
      <c r="I2569" s="1" t="s">
        <v>5296</v>
      </c>
      <c r="J2569" s="1" t="str">
        <f t="shared" si="284"/>
        <v xml:space="preserve">Delta II 7925 </v>
      </c>
      <c r="K2569" s="1" t="str">
        <f t="shared" si="285"/>
        <v>Mars Global Surveyor</v>
      </c>
      <c r="L2569" s="1" t="s">
        <v>346</v>
      </c>
      <c r="M2569" s="1"/>
      <c r="N2569" s="1">
        <f t="shared" si="286"/>
        <v>0</v>
      </c>
      <c r="O2569" s="1" t="s">
        <v>9</v>
      </c>
    </row>
    <row r="2570" spans="1:15" x14ac:dyDescent="0.3">
      <c r="A2570" s="1" t="s">
        <v>342</v>
      </c>
      <c r="B2570" s="1" t="s">
        <v>1200</v>
      </c>
      <c r="C2570" s="1" t="str">
        <f t="shared" si="280"/>
        <v>USA</v>
      </c>
      <c r="D2570" s="1" t="s">
        <v>5297</v>
      </c>
      <c r="E2570" s="7" t="str">
        <f>TEXT(DATE(MID(D2570, 13, 4), CHOOSE(MATCH( MID(D2570, 5, 3), {"Jan","Feb","Mar","Apr","May","Jun","Jul","Aug","Sep","Oct","Nov","Dec"}, 0), 1, 2, 3, 4, 5, 6, 7, 8, 9, 10, 11, 12), MID(D2570, 9, 2)), "yyyy-mm-dd")</f>
        <v>1996-11-04</v>
      </c>
      <c r="F2570" s="1" t="str">
        <f t="shared" si="281"/>
        <v>17:08:00</v>
      </c>
      <c r="G2570" s="9" t="str">
        <f t="shared" si="282"/>
        <v>November</v>
      </c>
      <c r="H2570" s="5" t="str">
        <f t="shared" si="283"/>
        <v>1996</v>
      </c>
      <c r="I2570" s="1" t="s">
        <v>5298</v>
      </c>
      <c r="J2570" s="1" t="str">
        <f t="shared" si="284"/>
        <v xml:space="preserve">Pegasus XL </v>
      </c>
      <c r="K2570" s="1" t="str">
        <f t="shared" si="285"/>
        <v>HETE &amp; SAC-B</v>
      </c>
      <c r="L2570" s="1" t="s">
        <v>8</v>
      </c>
      <c r="M2570" s="1">
        <v>40</v>
      </c>
      <c r="N2570" s="1">
        <f t="shared" si="286"/>
        <v>3320</v>
      </c>
      <c r="O2570" s="1" t="s">
        <v>257</v>
      </c>
    </row>
    <row r="2571" spans="1:15" x14ac:dyDescent="0.3">
      <c r="A2571" s="1" t="s">
        <v>4</v>
      </c>
      <c r="B2571" s="1" t="s">
        <v>5</v>
      </c>
      <c r="C2571" s="1" t="str">
        <f t="shared" si="280"/>
        <v>Russia</v>
      </c>
      <c r="D2571" s="1" t="s">
        <v>5299</v>
      </c>
      <c r="E2571" s="7" t="str">
        <f>TEXT(DATE(MID(D2571, 13, 4), CHOOSE(MATCH( MID(D2571, 5, 3), {"Jan","Feb","Mar","Apr","May","Jun","Jul","Aug","Sep","Oct","Nov","Dec"}, 0), 1, 2, 3, 4, 5, 6, 7, 8, 9, 10, 11, 12), MID(D2571, 9, 2)), "yyyy-mm-dd")</f>
        <v>1996-10-24</v>
      </c>
      <c r="F2571" s="1" t="str">
        <f t="shared" si="281"/>
        <v>11:37:00</v>
      </c>
      <c r="G2571" s="9" t="str">
        <f t="shared" si="282"/>
        <v>October</v>
      </c>
      <c r="H2571" s="5" t="str">
        <f t="shared" si="283"/>
        <v>1996</v>
      </c>
      <c r="I2571" s="1" t="s">
        <v>5300</v>
      </c>
      <c r="J2571" s="1" t="str">
        <f t="shared" si="284"/>
        <v xml:space="preserve">Molniya-M /Block ML </v>
      </c>
      <c r="K2571" s="1" t="str">
        <f t="shared" si="285"/>
        <v>Molniya-3 nÂ°165</v>
      </c>
      <c r="L2571" s="1" t="s">
        <v>346</v>
      </c>
      <c r="M2571" s="1"/>
      <c r="N2571" s="1">
        <f t="shared" si="286"/>
        <v>0</v>
      </c>
      <c r="O2571" s="1" t="s">
        <v>9</v>
      </c>
    </row>
    <row r="2572" spans="1:15" x14ac:dyDescent="0.3">
      <c r="A2572" s="1" t="s">
        <v>14</v>
      </c>
      <c r="B2572" s="1" t="s">
        <v>5301</v>
      </c>
      <c r="C2572" s="1" t="str">
        <f t="shared" si="280"/>
        <v>China</v>
      </c>
      <c r="D2572" s="1" t="s">
        <v>5302</v>
      </c>
      <c r="E2572" s="7" t="str">
        <f>TEXT(DATE(MID(D2572, 13, 4), CHOOSE(MATCH( MID(D2572, 5, 3), {"Jan","Feb","Mar","Apr","May","Jun","Jul","Aug","Sep","Oct","Nov","Dec"}, 0), 1, 2, 3, 4, 5, 6, 7, 8, 9, 10, 11, 12), MID(D2572, 9, 2)), "yyyy-mm-dd")</f>
        <v>1996-10-20</v>
      </c>
      <c r="F2572" s="1" t="str">
        <f t="shared" si="281"/>
        <v>07:20:00</v>
      </c>
      <c r="G2572" s="9" t="str">
        <f t="shared" si="282"/>
        <v>October</v>
      </c>
      <c r="H2572" s="5" t="str">
        <f t="shared" si="283"/>
        <v>1996</v>
      </c>
      <c r="I2572" s="1" t="s">
        <v>5303</v>
      </c>
      <c r="J2572" s="1" t="str">
        <f t="shared" si="284"/>
        <v xml:space="preserve">Long March 2D </v>
      </c>
      <c r="K2572" s="1" t="str">
        <f t="shared" si="285"/>
        <v>FSW-2 3</v>
      </c>
      <c r="L2572" s="1" t="s">
        <v>8</v>
      </c>
      <c r="M2572" s="1">
        <v>29.75</v>
      </c>
      <c r="N2572" s="1">
        <f t="shared" si="286"/>
        <v>2469.25</v>
      </c>
      <c r="O2572" s="1" t="s">
        <v>9</v>
      </c>
    </row>
    <row r="2573" spans="1:15" x14ac:dyDescent="0.3">
      <c r="A2573" s="1" t="s">
        <v>129</v>
      </c>
      <c r="B2573" s="1" t="s">
        <v>529</v>
      </c>
      <c r="C2573" s="1" t="str">
        <f t="shared" si="280"/>
        <v>Kazakhstan</v>
      </c>
      <c r="D2573" s="1" t="s">
        <v>5304</v>
      </c>
      <c r="E2573" s="7" t="str">
        <f>TEXT(DATE(MID(D2573, 13, 4), CHOOSE(MATCH( MID(D2573, 5, 3), {"Jan","Feb","Mar","Apr","May","Jun","Jul","Aug","Sep","Oct","Nov","Dec"}, 0), 1, 2, 3, 4, 5, 6, 7, 8, 9, 10, 11, 12), MID(D2573, 9, 2)), "yyyy-mm-dd")</f>
        <v>1996-09-26</v>
      </c>
      <c r="F2573" s="1" t="str">
        <f t="shared" si="281"/>
        <v>17:50:00</v>
      </c>
      <c r="G2573" s="9" t="str">
        <f t="shared" si="282"/>
        <v>September</v>
      </c>
      <c r="H2573" s="5" t="str">
        <f t="shared" si="283"/>
        <v>1996</v>
      </c>
      <c r="I2573" s="1" t="s">
        <v>5305</v>
      </c>
      <c r="J2573" s="1" t="str">
        <f t="shared" si="284"/>
        <v xml:space="preserve">Proton-K/Block DM-2M </v>
      </c>
      <c r="K2573" s="1" t="str">
        <f t="shared" si="285"/>
        <v>Ekspress 2</v>
      </c>
      <c r="L2573" s="1" t="s">
        <v>346</v>
      </c>
      <c r="M2573" s="1"/>
      <c r="N2573" s="1">
        <f t="shared" si="286"/>
        <v>0</v>
      </c>
      <c r="O2573" s="1" t="s">
        <v>9</v>
      </c>
    </row>
    <row r="2574" spans="1:15" x14ac:dyDescent="0.3">
      <c r="A2574" s="1" t="s">
        <v>657</v>
      </c>
      <c r="B2574" s="1" t="s">
        <v>30</v>
      </c>
      <c r="C2574" s="1" t="str">
        <f t="shared" si="280"/>
        <v>USA</v>
      </c>
      <c r="D2574" s="1" t="s">
        <v>5306</v>
      </c>
      <c r="E2574" s="7" t="str">
        <f>TEXT(DATE(MID(D2574, 13, 4), CHOOSE(MATCH( MID(D2574, 5, 3), {"Jan","Feb","Mar","Apr","May","Jun","Jul","Aug","Sep","Oct","Nov","Dec"}, 0), 1, 2, 3, 4, 5, 6, 7, 8, 9, 10, 11, 12), MID(D2574, 9, 2)), "yyyy-mm-dd")</f>
        <v>1996-09-16</v>
      </c>
      <c r="F2574" s="1" t="str">
        <f t="shared" si="281"/>
        <v>08:54:00</v>
      </c>
      <c r="G2574" s="9" t="str">
        <f t="shared" si="282"/>
        <v>September</v>
      </c>
      <c r="H2574" s="5" t="str">
        <f t="shared" si="283"/>
        <v>1996</v>
      </c>
      <c r="I2574" s="1" t="s">
        <v>5307</v>
      </c>
      <c r="J2574" s="1" t="str">
        <f t="shared" si="284"/>
        <v xml:space="preserve">Space Shuttle Atlantis </v>
      </c>
      <c r="K2574" s="1" t="str">
        <f t="shared" si="285"/>
        <v>STS-79</v>
      </c>
      <c r="L2574" s="1" t="s">
        <v>346</v>
      </c>
      <c r="M2574" s="1">
        <v>450</v>
      </c>
      <c r="N2574" s="1">
        <f t="shared" si="286"/>
        <v>37350</v>
      </c>
      <c r="O2574" s="1" t="s">
        <v>9</v>
      </c>
    </row>
    <row r="2575" spans="1:15" x14ac:dyDescent="0.3">
      <c r="A2575" s="1" t="s">
        <v>3868</v>
      </c>
      <c r="B2575" s="1" t="s">
        <v>3478</v>
      </c>
      <c r="C2575" s="1" t="str">
        <f t="shared" si="280"/>
        <v>USA</v>
      </c>
      <c r="D2575" s="1" t="s">
        <v>5308</v>
      </c>
      <c r="E2575" s="7" t="str">
        <f>TEXT(DATE(MID(D2575, 13, 4), CHOOSE(MATCH( MID(D2575, 5, 3), {"Jan","Feb","Mar","Apr","May","Jun","Jul","Aug","Sep","Oct","Nov","Dec"}, 0), 1, 2, 3, 4, 5, 6, 7, 8, 9, 10, 11, 12), MID(D2575, 9, 2)), "yyyy-mm-dd")</f>
        <v>1996-09-12</v>
      </c>
      <c r="F2575" s="1" t="str">
        <f t="shared" si="281"/>
        <v>08:49:00</v>
      </c>
      <c r="G2575" s="9" t="str">
        <f t="shared" si="282"/>
        <v>September</v>
      </c>
      <c r="H2575" s="5" t="str">
        <f t="shared" si="283"/>
        <v>1996</v>
      </c>
      <c r="I2575" s="1" t="s">
        <v>5309</v>
      </c>
      <c r="J2575" s="1" t="str">
        <f t="shared" si="284"/>
        <v xml:space="preserve">Delta II 7925 </v>
      </c>
      <c r="K2575" s="1" t="str">
        <f t="shared" si="285"/>
        <v>USA-128 (GPS IIA-18)</v>
      </c>
      <c r="L2575" s="1" t="s">
        <v>346</v>
      </c>
      <c r="M2575" s="1"/>
      <c r="N2575" s="1">
        <f t="shared" si="286"/>
        <v>0</v>
      </c>
      <c r="O2575" s="1" t="s">
        <v>9</v>
      </c>
    </row>
    <row r="2576" spans="1:15" x14ac:dyDescent="0.3">
      <c r="A2576" s="1" t="s">
        <v>233</v>
      </c>
      <c r="B2576" s="1" t="s">
        <v>4338</v>
      </c>
      <c r="C2576" s="1" t="str">
        <f t="shared" si="280"/>
        <v>France</v>
      </c>
      <c r="D2576" s="1" t="s">
        <v>5310</v>
      </c>
      <c r="E2576" s="7" t="str">
        <f>TEXT(DATE(MID(D2576, 13, 4), CHOOSE(MATCH( MID(D2576, 5, 3), {"Jan","Feb","Mar","Apr","May","Jun","Jul","Aug","Sep","Oct","Nov","Dec"}, 0), 1, 2, 3, 4, 5, 6, 7, 8, 9, 10, 11, 12), MID(D2576, 9, 2)), "yyyy-mm-dd")</f>
        <v>1996-09-11</v>
      </c>
      <c r="F2576" s="1" t="str">
        <f t="shared" si="281"/>
        <v>00:00:00</v>
      </c>
      <c r="G2576" s="9" t="str">
        <f t="shared" si="282"/>
        <v>September</v>
      </c>
      <c r="H2576" s="5" t="str">
        <f t="shared" si="283"/>
        <v>1996</v>
      </c>
      <c r="I2576" s="1" t="s">
        <v>5311</v>
      </c>
      <c r="J2576" s="1" t="str">
        <f t="shared" si="284"/>
        <v xml:space="preserve">Ariane 42P </v>
      </c>
      <c r="K2576" s="1" t="str">
        <f t="shared" si="285"/>
        <v>Echostar 2</v>
      </c>
      <c r="L2576" s="1" t="s">
        <v>346</v>
      </c>
      <c r="M2576" s="1"/>
      <c r="N2576" s="1">
        <f t="shared" si="286"/>
        <v>0</v>
      </c>
      <c r="O2576" s="1" t="s">
        <v>9</v>
      </c>
    </row>
    <row r="2577" spans="1:15" x14ac:dyDescent="0.3">
      <c r="A2577" s="1" t="s">
        <v>1623</v>
      </c>
      <c r="B2577" s="1" t="s">
        <v>4092</v>
      </c>
      <c r="C2577" s="1" t="str">
        <f t="shared" si="280"/>
        <v>USA</v>
      </c>
      <c r="D2577" s="1" t="s">
        <v>5312</v>
      </c>
      <c r="E2577" s="7" t="str">
        <f>TEXT(DATE(MID(D2577, 13, 4), CHOOSE(MATCH( MID(D2577, 5, 3), {"Jan","Feb","Mar","Apr","May","Jun","Jul","Aug","Sep","Oct","Nov","Dec"}, 0), 1, 2, 3, 4, 5, 6, 7, 8, 9, 10, 11, 12), MID(D2577, 9, 2)), "yyyy-mm-dd")</f>
        <v>1996-09-08</v>
      </c>
      <c r="F2577" s="1" t="str">
        <f t="shared" si="281"/>
        <v>21:49:00</v>
      </c>
      <c r="G2577" s="9" t="str">
        <f t="shared" si="282"/>
        <v>September</v>
      </c>
      <c r="H2577" s="5" t="str">
        <f t="shared" si="283"/>
        <v>1996</v>
      </c>
      <c r="I2577" s="1" t="s">
        <v>5313</v>
      </c>
      <c r="J2577" s="1" t="str">
        <f t="shared" si="284"/>
        <v xml:space="preserve">Atlas IIA </v>
      </c>
      <c r="K2577" s="1" t="str">
        <f t="shared" si="285"/>
        <v>GE-1</v>
      </c>
      <c r="L2577" s="1" t="s">
        <v>346</v>
      </c>
      <c r="M2577" s="1"/>
      <c r="N2577" s="1">
        <f t="shared" si="286"/>
        <v>0</v>
      </c>
      <c r="O2577" s="1" t="s">
        <v>9</v>
      </c>
    </row>
    <row r="2578" spans="1:15" x14ac:dyDescent="0.3">
      <c r="A2578" s="1" t="s">
        <v>129</v>
      </c>
      <c r="B2578" s="1" t="s">
        <v>4200</v>
      </c>
      <c r="C2578" s="1" t="str">
        <f t="shared" si="280"/>
        <v>Kazakhstan</v>
      </c>
      <c r="D2578" s="1" t="s">
        <v>5314</v>
      </c>
      <c r="E2578" s="7" t="str">
        <f>TEXT(DATE(MID(D2578, 13, 4), CHOOSE(MATCH( MID(D2578, 5, 3), {"Jan","Feb","Mar","Apr","May","Jun","Jul","Aug","Sep","Oct","Nov","Dec"}, 0), 1, 2, 3, 4, 5, 6, 7, 8, 9, 10, 11, 12), MID(D2578, 9, 2)), "yyyy-mm-dd")</f>
        <v>1996-09-06</v>
      </c>
      <c r="F2578" s="1" t="str">
        <f t="shared" si="281"/>
        <v>17:37:00</v>
      </c>
      <c r="G2578" s="9" t="str">
        <f t="shared" si="282"/>
        <v>September</v>
      </c>
      <c r="H2578" s="5" t="str">
        <f t="shared" si="283"/>
        <v>1996</v>
      </c>
      <c r="I2578" s="1" t="s">
        <v>5315</v>
      </c>
      <c r="J2578" s="1" t="str">
        <f t="shared" si="284"/>
        <v xml:space="preserve">Proton-K/Block-DM </v>
      </c>
      <c r="K2578" s="1" t="str">
        <f t="shared" si="285"/>
        <v>Inmarsat-3 F2</v>
      </c>
      <c r="L2578" s="1" t="s">
        <v>346</v>
      </c>
      <c r="M2578" s="1"/>
      <c r="N2578" s="1">
        <f t="shared" si="286"/>
        <v>0</v>
      </c>
      <c r="O2578" s="1" t="s">
        <v>9</v>
      </c>
    </row>
    <row r="2579" spans="1:15" x14ac:dyDescent="0.3">
      <c r="A2579" s="1" t="s">
        <v>4</v>
      </c>
      <c r="B2579" s="1" t="s">
        <v>3373</v>
      </c>
      <c r="C2579" s="1" t="str">
        <f t="shared" si="280"/>
        <v>Russia</v>
      </c>
      <c r="D2579" s="1" t="s">
        <v>5316</v>
      </c>
      <c r="E2579" s="7" t="str">
        <f>TEXT(DATE(MID(D2579, 13, 4), CHOOSE(MATCH( MID(D2579, 5, 3), {"Jan","Feb","Mar","Apr","May","Jun","Jul","Aug","Sep","Oct","Nov","Dec"}, 0), 1, 2, 3, 4, 5, 6, 7, 8, 9, 10, 11, 12), MID(D2579, 9, 2)), "yyyy-mm-dd")</f>
        <v>1996-09-05</v>
      </c>
      <c r="F2579" s="1" t="str">
        <f t="shared" si="281"/>
        <v>12:47:00</v>
      </c>
      <c r="G2579" s="9" t="str">
        <f t="shared" si="282"/>
        <v>September</v>
      </c>
      <c r="H2579" s="5" t="str">
        <f t="shared" si="283"/>
        <v>1996</v>
      </c>
      <c r="I2579" s="1" t="s">
        <v>5317</v>
      </c>
      <c r="J2579" s="1" t="str">
        <f t="shared" si="284"/>
        <v xml:space="preserve">Cosmos-3M </v>
      </c>
      <c r="K2579" s="1" t="str">
        <f t="shared" si="285"/>
        <v>Cosmos 2334 &amp; UNAMSAT-B</v>
      </c>
      <c r="L2579" s="1" t="s">
        <v>346</v>
      </c>
      <c r="M2579" s="1"/>
      <c r="N2579" s="1">
        <f t="shared" si="286"/>
        <v>0</v>
      </c>
      <c r="O2579" s="1" t="s">
        <v>9</v>
      </c>
    </row>
    <row r="2580" spans="1:15" x14ac:dyDescent="0.3">
      <c r="A2580" s="1" t="s">
        <v>4</v>
      </c>
      <c r="B2580" s="1" t="s">
        <v>2022</v>
      </c>
      <c r="C2580" s="1" t="str">
        <f t="shared" si="280"/>
        <v>Kazakhstan</v>
      </c>
      <c r="D2580" s="1" t="s">
        <v>5318</v>
      </c>
      <c r="E2580" s="7" t="str">
        <f>TEXT(DATE(MID(D2580, 13, 4), CHOOSE(MATCH( MID(D2580, 5, 3), {"Jan","Feb","Mar","Apr","May","Jun","Jul","Aug","Sep","Oct","Nov","Dec"}, 0), 1, 2, 3, 4, 5, 6, 7, 8, 9, 10, 11, 12), MID(D2580, 9, 2)), "yyyy-mm-dd")</f>
        <v>1996-09-04</v>
      </c>
      <c r="F2580" s="1" t="str">
        <f t="shared" si="281"/>
        <v>09:01:00</v>
      </c>
      <c r="G2580" s="9" t="str">
        <f t="shared" si="282"/>
        <v>September</v>
      </c>
      <c r="H2580" s="5" t="str">
        <f t="shared" si="283"/>
        <v>1996</v>
      </c>
      <c r="I2580" s="1" t="s">
        <v>5319</v>
      </c>
      <c r="J2580" s="1" t="str">
        <f t="shared" si="284"/>
        <v xml:space="preserve">Zenit-2 </v>
      </c>
      <c r="K2580" s="1" t="str">
        <f t="shared" si="285"/>
        <v>Cosmos 2333</v>
      </c>
      <c r="L2580" s="1" t="s">
        <v>346</v>
      </c>
      <c r="M2580" s="1"/>
      <c r="N2580" s="1">
        <f t="shared" si="286"/>
        <v>0</v>
      </c>
      <c r="O2580" s="1" t="s">
        <v>9</v>
      </c>
    </row>
    <row r="2581" spans="1:15" x14ac:dyDescent="0.3">
      <c r="A2581" s="1" t="s">
        <v>4</v>
      </c>
      <c r="B2581" s="1" t="s">
        <v>212</v>
      </c>
      <c r="C2581" s="1" t="str">
        <f t="shared" si="280"/>
        <v>Russia</v>
      </c>
      <c r="D2581" s="1" t="s">
        <v>5320</v>
      </c>
      <c r="E2581" s="7" t="str">
        <f>TEXT(DATE(MID(D2581, 13, 4), CHOOSE(MATCH( MID(D2581, 5, 3), {"Jan","Feb","Mar","Apr","May","Jun","Jul","Aug","Sep","Oct","Nov","Dec"}, 0), 1, 2, 3, 4, 5, 6, 7, 8, 9, 10, 11, 12), MID(D2581, 9, 2)), "yyyy-mm-dd")</f>
        <v>1996-08-29</v>
      </c>
      <c r="F2581" s="1" t="str">
        <f t="shared" si="281"/>
        <v>05:22:00</v>
      </c>
      <c r="G2581" s="9" t="str">
        <f t="shared" si="282"/>
        <v>August</v>
      </c>
      <c r="H2581" s="5" t="str">
        <f t="shared" si="283"/>
        <v>1996</v>
      </c>
      <c r="I2581" s="1" t="s">
        <v>5321</v>
      </c>
      <c r="J2581" s="1" t="str">
        <f t="shared" si="284"/>
        <v xml:space="preserve">Molniya-M /Block SO-L </v>
      </c>
      <c r="K2581" s="1" t="str">
        <f t="shared" si="285"/>
        <v>Interbol 2, Magion5 &amp; Victor</v>
      </c>
      <c r="L2581" s="1" t="s">
        <v>346</v>
      </c>
      <c r="M2581" s="1"/>
      <c r="N2581" s="1">
        <f t="shared" si="286"/>
        <v>0</v>
      </c>
      <c r="O2581" s="1" t="s">
        <v>9</v>
      </c>
    </row>
    <row r="2582" spans="1:15" x14ac:dyDescent="0.3">
      <c r="A2582" s="1" t="s">
        <v>342</v>
      </c>
      <c r="B2582" s="1" t="s">
        <v>1200</v>
      </c>
      <c r="C2582" s="1" t="str">
        <f t="shared" si="280"/>
        <v>USA</v>
      </c>
      <c r="D2582" s="1" t="s">
        <v>5322</v>
      </c>
      <c r="E2582" s="7" t="str">
        <f>TEXT(DATE(MID(D2582, 13, 4), CHOOSE(MATCH( MID(D2582, 5, 3), {"Jan","Feb","Mar","Apr","May","Jun","Jul","Aug","Sep","Oct","Nov","Dec"}, 0), 1, 2, 3, 4, 5, 6, 7, 8, 9, 10, 11, 12), MID(D2582, 9, 2)), "yyyy-mm-dd")</f>
        <v>1996-08-21</v>
      </c>
      <c r="F2582" s="1" t="str">
        <f t="shared" si="281"/>
        <v>09:47:00</v>
      </c>
      <c r="G2582" s="9" t="str">
        <f t="shared" si="282"/>
        <v>August</v>
      </c>
      <c r="H2582" s="5" t="str">
        <f t="shared" si="283"/>
        <v>1996</v>
      </c>
      <c r="I2582" s="1" t="s">
        <v>5323</v>
      </c>
      <c r="J2582" s="1" t="str">
        <f t="shared" si="284"/>
        <v xml:space="preserve">Pegasus XL </v>
      </c>
      <c r="K2582" s="1" t="str">
        <f t="shared" si="285"/>
        <v>FAST</v>
      </c>
      <c r="L2582" s="1" t="s">
        <v>8</v>
      </c>
      <c r="M2582" s="1">
        <v>40</v>
      </c>
      <c r="N2582" s="1">
        <f t="shared" si="286"/>
        <v>3320</v>
      </c>
      <c r="O2582" s="1" t="s">
        <v>9</v>
      </c>
    </row>
    <row r="2583" spans="1:15" x14ac:dyDescent="0.3">
      <c r="A2583" s="1" t="s">
        <v>14</v>
      </c>
      <c r="B2583" s="1" t="s">
        <v>18</v>
      </c>
      <c r="C2583" s="1" t="str">
        <f t="shared" si="280"/>
        <v>China</v>
      </c>
      <c r="D2583" s="1" t="s">
        <v>5324</v>
      </c>
      <c r="E2583" s="7" t="str">
        <f>TEXT(DATE(MID(D2583, 13, 4), CHOOSE(MATCH( MID(D2583, 5, 3), {"Jan","Feb","Mar","Apr","May","Jun","Jul","Aug","Sep","Oct","Nov","Dec"}, 0), 1, 2, 3, 4, 5, 6, 7, 8, 9, 10, 11, 12), MID(D2583, 9, 2)), "yyyy-mm-dd")</f>
        <v>1996-08-18</v>
      </c>
      <c r="F2583" s="1" t="str">
        <f t="shared" si="281"/>
        <v>10:27:00</v>
      </c>
      <c r="G2583" s="9" t="str">
        <f t="shared" si="282"/>
        <v>August</v>
      </c>
      <c r="H2583" s="5" t="str">
        <f t="shared" si="283"/>
        <v>1996</v>
      </c>
      <c r="I2583" s="1" t="s">
        <v>5325</v>
      </c>
      <c r="J2583" s="1" t="str">
        <f t="shared" si="284"/>
        <v xml:space="preserve">Long March 3 </v>
      </c>
      <c r="K2583" s="1" t="str">
        <f t="shared" si="285"/>
        <v>ChinaSat-7</v>
      </c>
      <c r="L2583" s="1" t="s">
        <v>346</v>
      </c>
      <c r="M2583" s="1"/>
      <c r="N2583" s="1">
        <f t="shared" si="286"/>
        <v>0</v>
      </c>
      <c r="O2583" s="1" t="s">
        <v>117</v>
      </c>
    </row>
    <row r="2584" spans="1:15" x14ac:dyDescent="0.3">
      <c r="A2584" s="1" t="s">
        <v>129</v>
      </c>
      <c r="B2584" s="1" t="s">
        <v>1630</v>
      </c>
      <c r="C2584" s="1" t="str">
        <f t="shared" si="280"/>
        <v>Kazakhstan</v>
      </c>
      <c r="D2584" s="1" t="s">
        <v>5326</v>
      </c>
      <c r="E2584" s="7" t="str">
        <f>TEXT(DATE(MID(D2584, 13, 4), CHOOSE(MATCH( MID(D2584, 5, 3), {"Jan","Feb","Mar","Apr","May","Jun","Jul","Aug","Sep","Oct","Nov","Dec"}, 0), 1, 2, 3, 4, 5, 6, 7, 8, 9, 10, 11, 12), MID(D2584, 9, 2)), "yyyy-mm-dd")</f>
        <v>1996-08-17</v>
      </c>
      <c r="F2584" s="1" t="str">
        <f t="shared" si="281"/>
        <v>13:18:00</v>
      </c>
      <c r="G2584" s="9" t="str">
        <f t="shared" si="282"/>
        <v>August</v>
      </c>
      <c r="H2584" s="5" t="str">
        <f t="shared" si="283"/>
        <v>1996</v>
      </c>
      <c r="I2584" s="1" t="s">
        <v>5327</v>
      </c>
      <c r="J2584" s="1" t="str">
        <f t="shared" si="284"/>
        <v xml:space="preserve">Soyuz U </v>
      </c>
      <c r="K2584" s="1" t="str">
        <f t="shared" si="285"/>
        <v>Soyuz TM-24</v>
      </c>
      <c r="L2584" s="1" t="s">
        <v>346</v>
      </c>
      <c r="M2584" s="1">
        <v>20</v>
      </c>
      <c r="N2584" s="1">
        <f t="shared" si="286"/>
        <v>1660</v>
      </c>
      <c r="O2584" s="1" t="s">
        <v>9</v>
      </c>
    </row>
    <row r="2585" spans="1:15" x14ac:dyDescent="0.3">
      <c r="A2585" s="1" t="s">
        <v>60</v>
      </c>
      <c r="B2585" s="1" t="s">
        <v>61</v>
      </c>
      <c r="C2585" s="1" t="str">
        <f t="shared" si="280"/>
        <v>Japan</v>
      </c>
      <c r="D2585" s="1" t="s">
        <v>5328</v>
      </c>
      <c r="E2585" s="7" t="str">
        <f>TEXT(DATE(MID(D2585, 13, 4), CHOOSE(MATCH( MID(D2585, 5, 3), {"Jan","Feb","Mar","Apr","May","Jun","Jul","Aug","Sep","Oct","Nov","Dec"}, 0), 1, 2, 3, 4, 5, 6, 7, 8, 9, 10, 11, 12), MID(D2585, 9, 2)), "yyyy-mm-dd")</f>
        <v>1996-08-17</v>
      </c>
      <c r="F2585" s="1" t="str">
        <f t="shared" si="281"/>
        <v>01:53:00</v>
      </c>
      <c r="G2585" s="9" t="str">
        <f t="shared" si="282"/>
        <v>August</v>
      </c>
      <c r="H2585" s="5" t="str">
        <f t="shared" si="283"/>
        <v>1996</v>
      </c>
      <c r="I2585" s="1" t="s">
        <v>5329</v>
      </c>
      <c r="J2585" s="1" t="str">
        <f t="shared" si="284"/>
        <v xml:space="preserve">H-II (2 SSB) </v>
      </c>
      <c r="K2585" s="1" t="str">
        <f t="shared" si="285"/>
        <v>Fuji 2 &amp; Midori</v>
      </c>
      <c r="L2585" s="1" t="s">
        <v>346</v>
      </c>
      <c r="M2585" s="1"/>
      <c r="N2585" s="1">
        <f t="shared" si="286"/>
        <v>0</v>
      </c>
      <c r="O2585" s="1" t="s">
        <v>9</v>
      </c>
    </row>
    <row r="2586" spans="1:15" x14ac:dyDescent="0.3">
      <c r="A2586" s="1" t="s">
        <v>4</v>
      </c>
      <c r="B2586" s="1" t="s">
        <v>212</v>
      </c>
      <c r="C2586" s="1" t="str">
        <f t="shared" si="280"/>
        <v>Russia</v>
      </c>
      <c r="D2586" s="1" t="s">
        <v>5330</v>
      </c>
      <c r="E2586" s="7" t="str">
        <f>TEXT(DATE(MID(D2586, 13, 4), CHOOSE(MATCH( MID(D2586, 5, 3), {"Jan","Feb","Mar","Apr","May","Jun","Jul","Aug","Sep","Oct","Nov","Dec"}, 0), 1, 2, 3, 4, 5, 6, 7, 8, 9, 10, 11, 12), MID(D2586, 9, 2)), "yyyy-mm-dd")</f>
        <v>1996-08-14</v>
      </c>
      <c r="F2586" s="1" t="str">
        <f t="shared" si="281"/>
        <v>22:20:00</v>
      </c>
      <c r="G2586" s="9" t="str">
        <f t="shared" si="282"/>
        <v>August</v>
      </c>
      <c r="H2586" s="5" t="str">
        <f t="shared" si="283"/>
        <v>1996</v>
      </c>
      <c r="I2586" s="1" t="s">
        <v>5331</v>
      </c>
      <c r="J2586" s="1" t="str">
        <f t="shared" si="284"/>
        <v xml:space="preserve">Molniya-M /Block ML </v>
      </c>
      <c r="K2586" s="1" t="str">
        <f t="shared" si="285"/>
        <v>Molniya-1T nÂ°164</v>
      </c>
      <c r="L2586" s="1" t="s">
        <v>346</v>
      </c>
      <c r="M2586" s="1"/>
      <c r="N2586" s="1">
        <f t="shared" si="286"/>
        <v>0</v>
      </c>
      <c r="O2586" s="1" t="s">
        <v>9</v>
      </c>
    </row>
    <row r="2587" spans="1:15" x14ac:dyDescent="0.3">
      <c r="A2587" s="1" t="s">
        <v>233</v>
      </c>
      <c r="B2587" s="1" t="s">
        <v>4338</v>
      </c>
      <c r="C2587" s="1" t="str">
        <f t="shared" si="280"/>
        <v>France</v>
      </c>
      <c r="D2587" s="1" t="s">
        <v>5332</v>
      </c>
      <c r="E2587" s="7" t="str">
        <f>TEXT(DATE(MID(D2587, 13, 4), CHOOSE(MATCH( MID(D2587, 5, 3), {"Jan","Feb","Mar","Apr","May","Jun","Jul","Aug","Sep","Oct","Nov","Dec"}, 0), 1, 2, 3, 4, 5, 6, 7, 8, 9, 10, 11, 12), MID(D2587, 9, 2)), "yyyy-mm-dd")</f>
        <v>1996-08-08</v>
      </c>
      <c r="F2587" s="1" t="str">
        <f t="shared" si="281"/>
        <v>22:49:00</v>
      </c>
      <c r="G2587" s="9" t="str">
        <f t="shared" si="282"/>
        <v>August</v>
      </c>
      <c r="H2587" s="5" t="str">
        <f t="shared" si="283"/>
        <v>1996</v>
      </c>
      <c r="I2587" s="1" t="s">
        <v>5333</v>
      </c>
      <c r="J2587" s="1" t="str">
        <f t="shared" si="284"/>
        <v xml:space="preserve">Ariane 44L </v>
      </c>
      <c r="K2587" s="1" t="str">
        <f t="shared" si="285"/>
        <v>Italsat F2 &amp; TÃ©lÃ©com 2D</v>
      </c>
      <c r="L2587" s="1" t="s">
        <v>346</v>
      </c>
      <c r="M2587" s="1"/>
      <c r="N2587" s="1">
        <f t="shared" si="286"/>
        <v>0</v>
      </c>
      <c r="O2587" s="1" t="s">
        <v>9</v>
      </c>
    </row>
    <row r="2588" spans="1:15" x14ac:dyDescent="0.3">
      <c r="A2588" s="1" t="s">
        <v>129</v>
      </c>
      <c r="B2588" s="1" t="s">
        <v>1630</v>
      </c>
      <c r="C2588" s="1" t="str">
        <f t="shared" si="280"/>
        <v>Kazakhstan</v>
      </c>
      <c r="D2588" s="1" t="s">
        <v>5334</v>
      </c>
      <c r="E2588" s="7" t="str">
        <f>TEXT(DATE(MID(D2588, 13, 4), CHOOSE(MATCH( MID(D2588, 5, 3), {"Jan","Feb","Mar","Apr","May","Jun","Jul","Aug","Sep","Oct","Nov","Dec"}, 0), 1, 2, 3, 4, 5, 6, 7, 8, 9, 10, 11, 12), MID(D2588, 9, 2)), "yyyy-mm-dd")</f>
        <v>1996-07-31</v>
      </c>
      <c r="F2588" s="1" t="str">
        <f t="shared" si="281"/>
        <v>20:00:00</v>
      </c>
      <c r="G2588" s="9" t="str">
        <f t="shared" si="282"/>
        <v>July</v>
      </c>
      <c r="H2588" s="5" t="str">
        <f t="shared" si="283"/>
        <v>1996</v>
      </c>
      <c r="I2588" s="1" t="s">
        <v>5335</v>
      </c>
      <c r="J2588" s="1" t="str">
        <f t="shared" si="284"/>
        <v xml:space="preserve">Soyuz U </v>
      </c>
      <c r="K2588" s="1" t="str">
        <f t="shared" si="285"/>
        <v>Progress M-32</v>
      </c>
      <c r="L2588" s="1" t="s">
        <v>346</v>
      </c>
      <c r="M2588" s="1">
        <v>20</v>
      </c>
      <c r="N2588" s="1">
        <f t="shared" si="286"/>
        <v>1660</v>
      </c>
      <c r="O2588" s="1" t="s">
        <v>9</v>
      </c>
    </row>
    <row r="2589" spans="1:15" x14ac:dyDescent="0.3">
      <c r="A2589" s="1" t="s">
        <v>4005</v>
      </c>
      <c r="B2589" s="1" t="s">
        <v>4149</v>
      </c>
      <c r="C2589" s="1" t="str">
        <f t="shared" si="280"/>
        <v>USA</v>
      </c>
      <c r="D2589" s="1" t="s">
        <v>5336</v>
      </c>
      <c r="E2589" s="7" t="str">
        <f>TEXT(DATE(MID(D2589, 13, 4), CHOOSE(MATCH( MID(D2589, 5, 3), {"Jan","Feb","Mar","Apr","May","Jun","Jul","Aug","Sep","Oct","Nov","Dec"}, 0), 1, 2, 3, 4, 5, 6, 7, 8, 9, 10, 11, 12), MID(D2589, 9, 2)), "yyyy-mm-dd")</f>
        <v>1996-07-25</v>
      </c>
      <c r="F2589" s="1" t="str">
        <f t="shared" si="281"/>
        <v>12:41:00</v>
      </c>
      <c r="G2589" s="9" t="str">
        <f t="shared" si="282"/>
        <v>July</v>
      </c>
      <c r="H2589" s="5" t="str">
        <f t="shared" si="283"/>
        <v>1996</v>
      </c>
      <c r="I2589" s="1" t="s">
        <v>5337</v>
      </c>
      <c r="J2589" s="1" t="str">
        <f t="shared" si="284"/>
        <v xml:space="preserve">Atlas II </v>
      </c>
      <c r="K2589" s="1" t="str">
        <f t="shared" si="285"/>
        <v>UHF F7</v>
      </c>
      <c r="L2589" s="1" t="s">
        <v>346</v>
      </c>
      <c r="M2589" s="1"/>
      <c r="N2589" s="1">
        <f t="shared" si="286"/>
        <v>0</v>
      </c>
      <c r="O2589" s="1" t="s">
        <v>9</v>
      </c>
    </row>
    <row r="2590" spans="1:15" x14ac:dyDescent="0.3">
      <c r="A2590" s="1" t="s">
        <v>3868</v>
      </c>
      <c r="B2590" s="1" t="s">
        <v>3478</v>
      </c>
      <c r="C2590" s="1" t="str">
        <f t="shared" si="280"/>
        <v>USA</v>
      </c>
      <c r="D2590" s="1" t="s">
        <v>5338</v>
      </c>
      <c r="E2590" s="7" t="str">
        <f>TEXT(DATE(MID(D2590, 13, 4), CHOOSE(MATCH( MID(D2590, 5, 3), {"Jan","Feb","Mar","Apr","May","Jun","Jul","Aug","Sep","Oct","Nov","Dec"}, 0), 1, 2, 3, 4, 5, 6, 7, 8, 9, 10, 11, 12), MID(D2590, 9, 2)), "yyyy-mm-dd")</f>
        <v>1996-07-16</v>
      </c>
      <c r="F2590" s="1" t="str">
        <f t="shared" si="281"/>
        <v>00:50:00</v>
      </c>
      <c r="G2590" s="9" t="str">
        <f t="shared" si="282"/>
        <v>July</v>
      </c>
      <c r="H2590" s="5" t="str">
        <f t="shared" si="283"/>
        <v>1996</v>
      </c>
      <c r="I2590" s="1" t="s">
        <v>5339</v>
      </c>
      <c r="J2590" s="1" t="str">
        <f t="shared" si="284"/>
        <v xml:space="preserve">Delta II 7925 </v>
      </c>
      <c r="K2590" s="1" t="str">
        <f t="shared" si="285"/>
        <v>USA-126 (GPS IIA-17)</v>
      </c>
      <c r="L2590" s="1" t="s">
        <v>346</v>
      </c>
      <c r="M2590" s="1"/>
      <c r="N2590" s="1">
        <f t="shared" si="286"/>
        <v>0</v>
      </c>
      <c r="O2590" s="1" t="s">
        <v>9</v>
      </c>
    </row>
    <row r="2591" spans="1:15" x14ac:dyDescent="0.3">
      <c r="A2591" s="1" t="s">
        <v>233</v>
      </c>
      <c r="B2591" s="1" t="s">
        <v>4338</v>
      </c>
      <c r="C2591" s="1" t="str">
        <f t="shared" si="280"/>
        <v>France</v>
      </c>
      <c r="D2591" s="1" t="s">
        <v>5340</v>
      </c>
      <c r="E2591" s="7" t="str">
        <f>TEXT(DATE(MID(D2591, 13, 4), CHOOSE(MATCH( MID(D2591, 5, 3), {"Jan","Feb","Mar","Apr","May","Jun","Jul","Aug","Sep","Oct","Nov","Dec"}, 0), 1, 2, 3, 4, 5, 6, 7, 8, 9, 10, 11, 12), MID(D2591, 9, 2)), "yyyy-mm-dd")</f>
        <v>1996-07-09</v>
      </c>
      <c r="F2591" s="1" t="str">
        <f t="shared" si="281"/>
        <v>22:24:00</v>
      </c>
      <c r="G2591" s="9" t="str">
        <f t="shared" si="282"/>
        <v>July</v>
      </c>
      <c r="H2591" s="5" t="str">
        <f t="shared" si="283"/>
        <v>1996</v>
      </c>
      <c r="I2591" s="1" t="s">
        <v>5341</v>
      </c>
      <c r="J2591" s="1" t="str">
        <f t="shared" si="284"/>
        <v xml:space="preserve">Ariane 44L </v>
      </c>
      <c r="K2591" s="1" t="str">
        <f t="shared" si="285"/>
        <v>Arabsat-2A &amp; TÃ¼rksat 1C</v>
      </c>
      <c r="L2591" s="1" t="s">
        <v>346</v>
      </c>
      <c r="M2591" s="1"/>
      <c r="N2591" s="1">
        <f t="shared" si="286"/>
        <v>0</v>
      </c>
      <c r="O2591" s="1" t="s">
        <v>9</v>
      </c>
    </row>
    <row r="2592" spans="1:15" x14ac:dyDescent="0.3">
      <c r="A2592" s="1" t="s">
        <v>14</v>
      </c>
      <c r="B2592" s="1" t="s">
        <v>18</v>
      </c>
      <c r="C2592" s="1" t="str">
        <f t="shared" si="280"/>
        <v>China</v>
      </c>
      <c r="D2592" s="1" t="s">
        <v>5342</v>
      </c>
      <c r="E2592" s="7" t="str">
        <f>TEXT(DATE(MID(D2592, 13, 4), CHOOSE(MATCH( MID(D2592, 5, 3), {"Jan","Feb","Mar","Apr","May","Jun","Jul","Aug","Sep","Oct","Nov","Dec"}, 0), 1, 2, 3, 4, 5, 6, 7, 8, 9, 10, 11, 12), MID(D2592, 9, 2)), "yyyy-mm-dd")</f>
        <v>1996-07-03</v>
      </c>
      <c r="F2592" s="1" t="str">
        <f t="shared" si="281"/>
        <v>10:47:00</v>
      </c>
      <c r="G2592" s="9" t="str">
        <f t="shared" si="282"/>
        <v>July</v>
      </c>
      <c r="H2592" s="5" t="str">
        <f t="shared" si="283"/>
        <v>1996</v>
      </c>
      <c r="I2592" s="1" t="s">
        <v>5343</v>
      </c>
      <c r="J2592" s="1" t="str">
        <f t="shared" si="284"/>
        <v xml:space="preserve">Long March 3 </v>
      </c>
      <c r="K2592" s="1" t="str">
        <f t="shared" si="285"/>
        <v>Apstar 1A</v>
      </c>
      <c r="L2592" s="1" t="s">
        <v>346</v>
      </c>
      <c r="M2592" s="1"/>
      <c r="N2592" s="1">
        <f t="shared" si="286"/>
        <v>0</v>
      </c>
      <c r="O2592" s="1" t="s">
        <v>9</v>
      </c>
    </row>
    <row r="2593" spans="1:15" x14ac:dyDescent="0.3">
      <c r="A2593" s="1" t="s">
        <v>4005</v>
      </c>
      <c r="B2593" s="1" t="s">
        <v>11</v>
      </c>
      <c r="C2593" s="1" t="str">
        <f t="shared" si="280"/>
        <v>USA</v>
      </c>
      <c r="D2593" s="1" t="s">
        <v>5344</v>
      </c>
      <c r="E2593" s="7" t="str">
        <f>TEXT(DATE(MID(D2593, 13, 4), CHOOSE(MATCH( MID(D2593, 5, 3), {"Jan","Feb","Mar","Apr","May","Jun","Jul","Aug","Sep","Oct","Nov","Dec"}, 0), 1, 2, 3, 4, 5, 6, 7, 8, 9, 10, 11, 12), MID(D2593, 9, 2)), "yyyy-mm-dd")</f>
        <v>1996-07-03</v>
      </c>
      <c r="F2593" s="1" t="str">
        <f t="shared" si="281"/>
        <v>00:30:00</v>
      </c>
      <c r="G2593" s="9" t="str">
        <f t="shared" si="282"/>
        <v>July</v>
      </c>
      <c r="H2593" s="5" t="str">
        <f t="shared" si="283"/>
        <v>1996</v>
      </c>
      <c r="I2593" s="1" t="s">
        <v>5345</v>
      </c>
      <c r="J2593" s="1" t="str">
        <f t="shared" si="284"/>
        <v xml:space="preserve">Titan IV(405)A </v>
      </c>
      <c r="K2593" s="1" t="str">
        <f t="shared" si="285"/>
        <v>SDS</v>
      </c>
      <c r="L2593" s="1" t="s">
        <v>346</v>
      </c>
      <c r="M2593" s="1"/>
      <c r="N2593" s="1">
        <f t="shared" si="286"/>
        <v>0</v>
      </c>
      <c r="O2593" s="1" t="s">
        <v>9</v>
      </c>
    </row>
    <row r="2594" spans="1:15" x14ac:dyDescent="0.3">
      <c r="A2594" s="1" t="s">
        <v>342</v>
      </c>
      <c r="B2594" s="1" t="s">
        <v>1200</v>
      </c>
      <c r="C2594" s="1" t="str">
        <f t="shared" si="280"/>
        <v>USA</v>
      </c>
      <c r="D2594" s="1" t="s">
        <v>5346</v>
      </c>
      <c r="E2594" s="7" t="str">
        <f>TEXT(DATE(MID(D2594, 13, 4), CHOOSE(MATCH( MID(D2594, 5, 3), {"Jan","Feb","Mar","Apr","May","Jun","Jul","Aug","Sep","Oct","Nov","Dec"}, 0), 1, 2, 3, 4, 5, 6, 7, 8, 9, 10, 11, 12), MID(D2594, 9, 2)), "yyyy-mm-dd")</f>
        <v>1996-07-02</v>
      </c>
      <c r="F2594" s="1" t="str">
        <f t="shared" si="281"/>
        <v>07:48:00</v>
      </c>
      <c r="G2594" s="9" t="str">
        <f t="shared" si="282"/>
        <v>July</v>
      </c>
      <c r="H2594" s="5" t="str">
        <f t="shared" si="283"/>
        <v>1996</v>
      </c>
      <c r="I2594" s="1" t="s">
        <v>5347</v>
      </c>
      <c r="J2594" s="1" t="str">
        <f t="shared" si="284"/>
        <v xml:space="preserve">Pegasus XL </v>
      </c>
      <c r="K2594" s="1" t="str">
        <f t="shared" si="285"/>
        <v>TOMS</v>
      </c>
      <c r="L2594" s="1" t="s">
        <v>8</v>
      </c>
      <c r="M2594" s="1">
        <v>40</v>
      </c>
      <c r="N2594" s="1">
        <f t="shared" si="286"/>
        <v>3320</v>
      </c>
      <c r="O2594" s="1" t="s">
        <v>9</v>
      </c>
    </row>
    <row r="2595" spans="1:15" x14ac:dyDescent="0.3">
      <c r="A2595" s="1" t="s">
        <v>4</v>
      </c>
      <c r="B2595" s="1" t="s">
        <v>3038</v>
      </c>
      <c r="C2595" s="1" t="str">
        <f t="shared" si="280"/>
        <v>Russia</v>
      </c>
      <c r="D2595" s="1" t="s">
        <v>5348</v>
      </c>
      <c r="E2595" s="7" t="str">
        <f>TEXT(DATE(MID(D2595, 13, 4), CHOOSE(MATCH( MID(D2595, 5, 3), {"Jan","Feb","Mar","Apr","May","Jun","Jul","Aug","Sep","Oct","Nov","Dec"}, 0), 1, 2, 3, 4, 5, 6, 7, 8, 9, 10, 11, 12), MID(D2595, 9, 2)), "yyyy-mm-dd")</f>
        <v>1996-06-20</v>
      </c>
      <c r="F2595" s="1" t="str">
        <f t="shared" si="281"/>
        <v>18:44:00</v>
      </c>
      <c r="G2595" s="9" t="str">
        <f t="shared" si="282"/>
        <v>June</v>
      </c>
      <c r="H2595" s="5" t="str">
        <f t="shared" si="283"/>
        <v>1996</v>
      </c>
      <c r="I2595" s="1" t="s">
        <v>5349</v>
      </c>
      <c r="J2595" s="1" t="str">
        <f t="shared" si="284"/>
        <v xml:space="preserve">Soyuz U </v>
      </c>
      <c r="K2595" s="1" t="str">
        <f t="shared" si="285"/>
        <v>Yantar-4K2 nÂ°158</v>
      </c>
      <c r="L2595" s="1" t="s">
        <v>346</v>
      </c>
      <c r="M2595" s="1">
        <v>20</v>
      </c>
      <c r="N2595" s="1">
        <f t="shared" si="286"/>
        <v>1660</v>
      </c>
      <c r="O2595" s="1" t="s">
        <v>257</v>
      </c>
    </row>
    <row r="2596" spans="1:15" x14ac:dyDescent="0.3">
      <c r="A2596" s="1" t="s">
        <v>657</v>
      </c>
      <c r="B2596" s="1" t="s">
        <v>658</v>
      </c>
      <c r="C2596" s="1" t="str">
        <f t="shared" si="280"/>
        <v>USA</v>
      </c>
      <c r="D2596" s="1" t="s">
        <v>5350</v>
      </c>
      <c r="E2596" s="7" t="str">
        <f>TEXT(DATE(MID(D2596, 13, 4), CHOOSE(MATCH( MID(D2596, 5, 3), {"Jan","Feb","Mar","Apr","May","Jun","Jul","Aug","Sep","Oct","Nov","Dec"}, 0), 1, 2, 3, 4, 5, 6, 7, 8, 9, 10, 11, 12), MID(D2596, 9, 2)), "yyyy-mm-dd")</f>
        <v>1996-06-20</v>
      </c>
      <c r="F2596" s="1" t="str">
        <f t="shared" si="281"/>
        <v>14:49:00</v>
      </c>
      <c r="G2596" s="9" t="str">
        <f t="shared" si="282"/>
        <v>June</v>
      </c>
      <c r="H2596" s="5" t="str">
        <f t="shared" si="283"/>
        <v>1996</v>
      </c>
      <c r="I2596" s="1" t="s">
        <v>5351</v>
      </c>
      <c r="J2596" s="1" t="str">
        <f t="shared" si="284"/>
        <v xml:space="preserve">Space Shuttle Columbia </v>
      </c>
      <c r="K2596" s="1" t="str">
        <f t="shared" si="285"/>
        <v>STS-78</v>
      </c>
      <c r="L2596" s="1" t="s">
        <v>346</v>
      </c>
      <c r="M2596" s="1">
        <v>450</v>
      </c>
      <c r="N2596" s="1">
        <f t="shared" si="286"/>
        <v>37350</v>
      </c>
      <c r="O2596" s="1" t="s">
        <v>9</v>
      </c>
    </row>
    <row r="2597" spans="1:15" x14ac:dyDescent="0.3">
      <c r="A2597" s="1" t="s">
        <v>233</v>
      </c>
      <c r="B2597" s="1" t="s">
        <v>4338</v>
      </c>
      <c r="C2597" s="1" t="str">
        <f t="shared" si="280"/>
        <v>France</v>
      </c>
      <c r="D2597" s="1" t="s">
        <v>5352</v>
      </c>
      <c r="E2597" s="7" t="str">
        <f>TEXT(DATE(MID(D2597, 13, 4), CHOOSE(MATCH( MID(D2597, 5, 3), {"Jan","Feb","Mar","Apr","May","Jun","Jul","Aug","Sep","Oct","Nov","Dec"}, 0), 1, 2, 3, 4, 5, 6, 7, 8, 9, 10, 11, 12), MID(D2597, 9, 2)), "yyyy-mm-dd")</f>
        <v>1996-06-15</v>
      </c>
      <c r="F2597" s="1" t="str">
        <f t="shared" si="281"/>
        <v>06:55:00</v>
      </c>
      <c r="G2597" s="9" t="str">
        <f t="shared" si="282"/>
        <v>June</v>
      </c>
      <c r="H2597" s="5" t="str">
        <f t="shared" si="283"/>
        <v>1996</v>
      </c>
      <c r="I2597" s="1" t="s">
        <v>5353</v>
      </c>
      <c r="J2597" s="1" t="str">
        <f t="shared" si="284"/>
        <v xml:space="preserve">Ariane 44P </v>
      </c>
      <c r="K2597" s="1" t="str">
        <f t="shared" si="285"/>
        <v>Intelsat 709</v>
      </c>
      <c r="L2597" s="1" t="s">
        <v>346</v>
      </c>
      <c r="M2597" s="1"/>
      <c r="N2597" s="1">
        <f t="shared" si="286"/>
        <v>0</v>
      </c>
      <c r="O2597" s="1" t="s">
        <v>9</v>
      </c>
    </row>
    <row r="2598" spans="1:15" x14ac:dyDescent="0.3">
      <c r="A2598" s="1" t="s">
        <v>825</v>
      </c>
      <c r="B2598" s="1" t="s">
        <v>379</v>
      </c>
      <c r="C2598" s="1" t="str">
        <f t="shared" si="280"/>
        <v>France</v>
      </c>
      <c r="D2598" s="1" t="s">
        <v>5354</v>
      </c>
      <c r="E2598" s="7" t="str">
        <f>TEXT(DATE(MID(D2598, 13, 4), CHOOSE(MATCH( MID(D2598, 5, 3), {"Jan","Feb","Mar","Apr","May","Jun","Jul","Aug","Sep","Oct","Nov","Dec"}, 0), 1, 2, 3, 4, 5, 6, 7, 8, 9, 10, 11, 12), MID(D2598, 9, 2)), "yyyy-mm-dd")</f>
        <v>1996-06-04</v>
      </c>
      <c r="F2598" s="1" t="str">
        <f t="shared" si="281"/>
        <v>12:34:00</v>
      </c>
      <c r="G2598" s="9" t="str">
        <f t="shared" si="282"/>
        <v>June</v>
      </c>
      <c r="H2598" s="5" t="str">
        <f t="shared" si="283"/>
        <v>1996</v>
      </c>
      <c r="I2598" s="1" t="s">
        <v>5355</v>
      </c>
      <c r="J2598" s="1" t="str">
        <f t="shared" si="284"/>
        <v xml:space="preserve">Ariane 5 G </v>
      </c>
      <c r="K2598" s="1" t="str">
        <f t="shared" si="285"/>
        <v>Cluster FM1 to FM4</v>
      </c>
      <c r="L2598" s="1" t="s">
        <v>346</v>
      </c>
      <c r="M2598" s="1"/>
      <c r="N2598" s="1">
        <f t="shared" si="286"/>
        <v>0</v>
      </c>
      <c r="O2598" s="1" t="s">
        <v>257</v>
      </c>
    </row>
    <row r="2599" spans="1:15" x14ac:dyDescent="0.3">
      <c r="A2599" s="1" t="s">
        <v>129</v>
      </c>
      <c r="B2599" s="1" t="s">
        <v>529</v>
      </c>
      <c r="C2599" s="1" t="str">
        <f t="shared" si="280"/>
        <v>Kazakhstan</v>
      </c>
      <c r="D2599" s="1" t="s">
        <v>5356</v>
      </c>
      <c r="E2599" s="7" t="str">
        <f>TEXT(DATE(MID(D2599, 13, 4), CHOOSE(MATCH( MID(D2599, 5, 3), {"Jan","Feb","Mar","Apr","May","Jun","Jul","Aug","Sep","Oct","Nov","Dec"}, 0), 1, 2, 3, 4, 5, 6, 7, 8, 9, 10, 11, 12), MID(D2599, 9, 2)), "yyyy-mm-dd")</f>
        <v>1996-05-25</v>
      </c>
      <c r="F2599" s="1" t="str">
        <f t="shared" si="281"/>
        <v>02:05:00</v>
      </c>
      <c r="G2599" s="9" t="str">
        <f t="shared" si="282"/>
        <v>May</v>
      </c>
      <c r="H2599" s="5" t="str">
        <f t="shared" si="283"/>
        <v>1996</v>
      </c>
      <c r="I2599" s="1" t="s">
        <v>5357</v>
      </c>
      <c r="J2599" s="1" t="str">
        <f t="shared" si="284"/>
        <v xml:space="preserve">Proton K/Block-DM-2 </v>
      </c>
      <c r="K2599" s="1" t="str">
        <f t="shared" si="285"/>
        <v>Gorizont 32</v>
      </c>
      <c r="L2599" s="1" t="s">
        <v>346</v>
      </c>
      <c r="M2599" s="1"/>
      <c r="N2599" s="1">
        <f t="shared" si="286"/>
        <v>0</v>
      </c>
      <c r="O2599" s="1" t="s">
        <v>9</v>
      </c>
    </row>
    <row r="2600" spans="1:15" x14ac:dyDescent="0.3">
      <c r="A2600" s="1" t="s">
        <v>3868</v>
      </c>
      <c r="B2600" s="1" t="s">
        <v>3160</v>
      </c>
      <c r="C2600" s="1" t="str">
        <f t="shared" si="280"/>
        <v>USA</v>
      </c>
      <c r="D2600" s="1" t="s">
        <v>5358</v>
      </c>
      <c r="E2600" s="7" t="str">
        <f>TEXT(DATE(MID(D2600, 13, 4), CHOOSE(MATCH( MID(D2600, 5, 3), {"Jan","Feb","Mar","Apr","May","Jun","Jul","Aug","Sep","Oct","Nov","Dec"}, 0), 1, 2, 3, 4, 5, 6, 7, 8, 9, 10, 11, 12), MID(D2600, 9, 2)), "yyyy-mm-dd")</f>
        <v>1996-05-24</v>
      </c>
      <c r="F2600" s="1" t="str">
        <f t="shared" si="281"/>
        <v>01:10:00</v>
      </c>
      <c r="G2600" s="9" t="str">
        <f t="shared" si="282"/>
        <v>May</v>
      </c>
      <c r="H2600" s="5" t="str">
        <f t="shared" si="283"/>
        <v>1996</v>
      </c>
      <c r="I2600" s="1" t="s">
        <v>5359</v>
      </c>
      <c r="J2600" s="1" t="str">
        <f t="shared" si="284"/>
        <v xml:space="preserve">Delta II 7925 </v>
      </c>
      <c r="K2600" s="1" t="str">
        <f t="shared" si="285"/>
        <v>Galaxy 9</v>
      </c>
      <c r="L2600" s="1" t="s">
        <v>346</v>
      </c>
      <c r="M2600" s="1"/>
      <c r="N2600" s="1">
        <f t="shared" si="286"/>
        <v>0</v>
      </c>
      <c r="O2600" s="1" t="s">
        <v>9</v>
      </c>
    </row>
    <row r="2601" spans="1:15" x14ac:dyDescent="0.3">
      <c r="A2601" s="1" t="s">
        <v>657</v>
      </c>
      <c r="B2601" s="1" t="s">
        <v>658</v>
      </c>
      <c r="C2601" s="1" t="str">
        <f t="shared" si="280"/>
        <v>USA</v>
      </c>
      <c r="D2601" s="1" t="s">
        <v>5360</v>
      </c>
      <c r="E2601" s="7" t="str">
        <f>TEXT(DATE(MID(D2601, 13, 4), CHOOSE(MATCH( MID(D2601, 5, 3), {"Jan","Feb","Mar","Apr","May","Jun","Jul","Aug","Sep","Oct","Nov","Dec"}, 0), 1, 2, 3, 4, 5, 6, 7, 8, 9, 10, 11, 12), MID(D2601, 9, 2)), "yyyy-mm-dd")</f>
        <v>1996-05-19</v>
      </c>
      <c r="F2601" s="1" t="str">
        <f t="shared" si="281"/>
        <v>10:30:00</v>
      </c>
      <c r="G2601" s="9" t="str">
        <f t="shared" si="282"/>
        <v>May</v>
      </c>
      <c r="H2601" s="5" t="str">
        <f t="shared" si="283"/>
        <v>1996</v>
      </c>
      <c r="I2601" s="1" t="s">
        <v>5361</v>
      </c>
      <c r="J2601" s="1" t="str">
        <f t="shared" si="284"/>
        <v xml:space="preserve">Space Shuttle Endeavour </v>
      </c>
      <c r="K2601" s="1" t="str">
        <f t="shared" si="285"/>
        <v>STS-77</v>
      </c>
      <c r="L2601" s="1" t="s">
        <v>346</v>
      </c>
      <c r="M2601" s="1">
        <v>450</v>
      </c>
      <c r="N2601" s="1">
        <f t="shared" si="286"/>
        <v>37350</v>
      </c>
      <c r="O2601" s="1" t="s">
        <v>9</v>
      </c>
    </row>
    <row r="2602" spans="1:15" x14ac:dyDescent="0.3">
      <c r="A2602" s="1" t="s">
        <v>342</v>
      </c>
      <c r="B2602" s="1" t="s">
        <v>1200</v>
      </c>
      <c r="C2602" s="1" t="str">
        <f t="shared" si="280"/>
        <v>USA</v>
      </c>
      <c r="D2602" s="1" t="s">
        <v>5362</v>
      </c>
      <c r="E2602" s="7" t="str">
        <f>TEXT(DATE(MID(D2602, 13, 4), CHOOSE(MATCH( MID(D2602, 5, 3), {"Jan","Feb","Mar","Apr","May","Jun","Jul","Aug","Sep","Oct","Nov","Dec"}, 0), 1, 2, 3, 4, 5, 6, 7, 8, 9, 10, 11, 12), MID(D2602, 9, 2)), "yyyy-mm-dd")</f>
        <v>1996-05-17</v>
      </c>
      <c r="F2602" s="1" t="str">
        <f t="shared" si="281"/>
        <v>02:44:00</v>
      </c>
      <c r="G2602" s="9" t="str">
        <f t="shared" si="282"/>
        <v>May</v>
      </c>
      <c r="H2602" s="5" t="str">
        <f t="shared" si="283"/>
        <v>1996</v>
      </c>
      <c r="I2602" s="1" t="s">
        <v>5363</v>
      </c>
      <c r="J2602" s="1" t="str">
        <f t="shared" si="284"/>
        <v xml:space="preserve">Pegasus </v>
      </c>
      <c r="K2602" s="1" t="str">
        <f t="shared" si="285"/>
        <v>MSTI-3</v>
      </c>
      <c r="L2602" s="1" t="s">
        <v>346</v>
      </c>
      <c r="M2602" s="1">
        <v>40</v>
      </c>
      <c r="N2602" s="1">
        <f t="shared" si="286"/>
        <v>3320</v>
      </c>
      <c r="O2602" s="1" t="s">
        <v>9</v>
      </c>
    </row>
    <row r="2603" spans="1:15" x14ac:dyDescent="0.3">
      <c r="A2603" s="1" t="s">
        <v>233</v>
      </c>
      <c r="B2603" s="1" t="s">
        <v>4338</v>
      </c>
      <c r="C2603" s="1" t="str">
        <f t="shared" si="280"/>
        <v>France</v>
      </c>
      <c r="D2603" s="1" t="s">
        <v>5364</v>
      </c>
      <c r="E2603" s="7" t="str">
        <f>TEXT(DATE(MID(D2603, 13, 4), CHOOSE(MATCH( MID(D2603, 5, 3), {"Jan","Feb","Mar","Apr","May","Jun","Jul","Aug","Sep","Oct","Nov","Dec"}, 0), 1, 2, 3, 4, 5, 6, 7, 8, 9, 10, 11, 12), MID(D2603, 9, 2)), "yyyy-mm-dd")</f>
        <v>1996-05-16</v>
      </c>
      <c r="F2603" s="1" t="str">
        <f t="shared" si="281"/>
        <v>01:56:00</v>
      </c>
      <c r="G2603" s="9" t="str">
        <f t="shared" si="282"/>
        <v>May</v>
      </c>
      <c r="H2603" s="5" t="str">
        <f t="shared" si="283"/>
        <v>1996</v>
      </c>
      <c r="I2603" s="1" t="s">
        <v>5365</v>
      </c>
      <c r="J2603" s="1" t="str">
        <f t="shared" si="284"/>
        <v xml:space="preserve">Ariane 44L </v>
      </c>
      <c r="K2603" s="1" t="str">
        <f t="shared" si="285"/>
        <v>Palapa C2 &amp; AMOS-1</v>
      </c>
      <c r="L2603" s="1" t="s">
        <v>346</v>
      </c>
      <c r="M2603" s="1"/>
      <c r="N2603" s="1">
        <f t="shared" si="286"/>
        <v>0</v>
      </c>
      <c r="O2603" s="1" t="s">
        <v>9</v>
      </c>
    </row>
    <row r="2604" spans="1:15" x14ac:dyDescent="0.3">
      <c r="A2604" s="1" t="s">
        <v>4</v>
      </c>
      <c r="B2604" s="1" t="s">
        <v>130</v>
      </c>
      <c r="C2604" s="1" t="str">
        <f t="shared" si="280"/>
        <v>Kazakhstan</v>
      </c>
      <c r="D2604" s="1" t="s">
        <v>5366</v>
      </c>
      <c r="E2604" s="7" t="str">
        <f>TEXT(DATE(MID(D2604, 13, 4), CHOOSE(MATCH( MID(D2604, 5, 3), {"Jan","Feb","Mar","Apr","May","Jun","Jul","Aug","Sep","Oct","Nov","Dec"}, 0), 1, 2, 3, 4, 5, 6, 7, 8, 9, 10, 11, 12), MID(D2604, 9, 2)), "yyyy-mm-dd")</f>
        <v>1996-05-14</v>
      </c>
      <c r="F2604" s="1" t="str">
        <f t="shared" si="281"/>
        <v>08:55:00</v>
      </c>
      <c r="G2604" s="9" t="str">
        <f t="shared" si="282"/>
        <v>May</v>
      </c>
      <c r="H2604" s="5" t="str">
        <f t="shared" si="283"/>
        <v>1996</v>
      </c>
      <c r="I2604" s="1" t="s">
        <v>5367</v>
      </c>
      <c r="J2604" s="1" t="str">
        <f t="shared" si="284"/>
        <v xml:space="preserve">Soyuz U </v>
      </c>
      <c r="K2604" s="1" t="str">
        <f t="shared" si="285"/>
        <v>Yantar-1KFT nÂ°157</v>
      </c>
      <c r="L2604" s="1" t="s">
        <v>346</v>
      </c>
      <c r="M2604" s="1">
        <v>20</v>
      </c>
      <c r="N2604" s="1">
        <f t="shared" si="286"/>
        <v>1660</v>
      </c>
      <c r="O2604" s="1" t="s">
        <v>257</v>
      </c>
    </row>
    <row r="2605" spans="1:15" x14ac:dyDescent="0.3">
      <c r="A2605" s="1" t="s">
        <v>4005</v>
      </c>
      <c r="B2605" s="1" t="s">
        <v>27</v>
      </c>
      <c r="C2605" s="1" t="str">
        <f t="shared" si="280"/>
        <v>USA</v>
      </c>
      <c r="D2605" s="1" t="s">
        <v>5368</v>
      </c>
      <c r="E2605" s="7" t="str">
        <f>TEXT(DATE(MID(D2605, 13, 4), CHOOSE(MATCH( MID(D2605, 5, 3), {"Jan","Feb","Mar","Apr","May","Jun","Jul","Aug","Sep","Oct","Nov","Dec"}, 0), 1, 2, 3, 4, 5, 6, 7, 8, 9, 10, 11, 12), MID(D2605, 9, 2)), "yyyy-mm-dd")</f>
        <v>1996-05-12</v>
      </c>
      <c r="F2605" s="1" t="str">
        <f t="shared" si="281"/>
        <v>21:32:00</v>
      </c>
      <c r="G2605" s="9" t="str">
        <f t="shared" si="282"/>
        <v>May</v>
      </c>
      <c r="H2605" s="5" t="str">
        <f t="shared" si="283"/>
        <v>1996</v>
      </c>
      <c r="I2605" s="1" t="s">
        <v>5369</v>
      </c>
      <c r="J2605" s="1" t="str">
        <f t="shared" si="284"/>
        <v xml:space="preserve">Titan IV(403)A </v>
      </c>
      <c r="K2605" s="1" t="str">
        <f t="shared" si="285"/>
        <v>SLDCOM, NOSS 3x, TiPS 2x</v>
      </c>
      <c r="L2605" s="1" t="s">
        <v>346</v>
      </c>
      <c r="M2605" s="1"/>
      <c r="N2605" s="1">
        <f t="shared" si="286"/>
        <v>0</v>
      </c>
      <c r="O2605" s="1" t="s">
        <v>9</v>
      </c>
    </row>
    <row r="2606" spans="1:15" x14ac:dyDescent="0.3">
      <c r="A2606" s="1" t="s">
        <v>129</v>
      </c>
      <c r="B2606" s="1" t="s">
        <v>1630</v>
      </c>
      <c r="C2606" s="1" t="str">
        <f t="shared" si="280"/>
        <v>Kazakhstan</v>
      </c>
      <c r="D2606" s="1" t="s">
        <v>5370</v>
      </c>
      <c r="E2606" s="7" t="str">
        <f>TEXT(DATE(MID(D2606, 13, 4), CHOOSE(MATCH( MID(D2606, 5, 3), {"Jan","Feb","Mar","Apr","May","Jun","Jul","Aug","Sep","Oct","Nov","Dec"}, 0), 1, 2, 3, 4, 5, 6, 7, 8, 9, 10, 11, 12), MID(D2606, 9, 2)), "yyyy-mm-dd")</f>
        <v>1996-05-05</v>
      </c>
      <c r="F2606" s="1" t="str">
        <f t="shared" si="281"/>
        <v>07:04:00</v>
      </c>
      <c r="G2606" s="9" t="str">
        <f t="shared" si="282"/>
        <v>May</v>
      </c>
      <c r="H2606" s="5" t="str">
        <f t="shared" si="283"/>
        <v>1996</v>
      </c>
      <c r="I2606" s="1" t="s">
        <v>5371</v>
      </c>
      <c r="J2606" s="1" t="str">
        <f t="shared" si="284"/>
        <v xml:space="preserve">Soyuz U </v>
      </c>
      <c r="K2606" s="1" t="str">
        <f t="shared" si="285"/>
        <v>Progress M-31</v>
      </c>
      <c r="L2606" s="1" t="s">
        <v>346</v>
      </c>
      <c r="M2606" s="1">
        <v>20</v>
      </c>
      <c r="N2606" s="1">
        <f t="shared" si="286"/>
        <v>1660</v>
      </c>
      <c r="O2606" s="1" t="s">
        <v>9</v>
      </c>
    </row>
    <row r="2607" spans="1:15" x14ac:dyDescent="0.3">
      <c r="A2607" s="1" t="s">
        <v>4005</v>
      </c>
      <c r="B2607" s="1" t="s">
        <v>4092</v>
      </c>
      <c r="C2607" s="1" t="str">
        <f t="shared" si="280"/>
        <v>USA</v>
      </c>
      <c r="D2607" s="1" t="s">
        <v>5372</v>
      </c>
      <c r="E2607" s="7" t="str">
        <f>TEXT(DATE(MID(D2607, 13, 4), CHOOSE(MATCH( MID(D2607, 5, 3), {"Jan","Feb","Mar","Apr","May","Jun","Jul","Aug","Sep","Oct","Nov","Dec"}, 0), 1, 2, 3, 4, 5, 6, 7, 8, 9, 10, 11, 12), MID(D2607, 9, 2)), "yyyy-mm-dd")</f>
        <v>1996-04-30</v>
      </c>
      <c r="F2607" s="1" t="str">
        <f t="shared" si="281"/>
        <v>04:31:00</v>
      </c>
      <c r="G2607" s="9" t="str">
        <f t="shared" si="282"/>
        <v>April</v>
      </c>
      <c r="H2607" s="5" t="str">
        <f t="shared" si="283"/>
        <v>1996</v>
      </c>
      <c r="I2607" s="1" t="s">
        <v>5373</v>
      </c>
      <c r="J2607" s="1" t="str">
        <f t="shared" si="284"/>
        <v xml:space="preserve">Atlas I </v>
      </c>
      <c r="K2607" s="1" t="str">
        <f t="shared" si="285"/>
        <v>BeppoSAX</v>
      </c>
      <c r="L2607" s="1" t="s">
        <v>346</v>
      </c>
      <c r="M2607" s="1"/>
      <c r="N2607" s="1">
        <f t="shared" si="286"/>
        <v>0</v>
      </c>
      <c r="O2607" s="1" t="s">
        <v>9</v>
      </c>
    </row>
    <row r="2608" spans="1:15" x14ac:dyDescent="0.3">
      <c r="A2608" s="1" t="s">
        <v>4005</v>
      </c>
      <c r="B2608" s="1" t="s">
        <v>75</v>
      </c>
      <c r="C2608" s="1" t="str">
        <f t="shared" si="280"/>
        <v>USA</v>
      </c>
      <c r="D2608" s="1" t="s">
        <v>5374</v>
      </c>
      <c r="E2608" s="7" t="str">
        <f>TEXT(DATE(MID(D2608, 13, 4), CHOOSE(MATCH( MID(D2608, 5, 3), {"Jan","Feb","Mar","Apr","May","Jun","Jul","Aug","Sep","Oct","Nov","Dec"}, 0), 1, 2, 3, 4, 5, 6, 7, 8, 9, 10, 11, 12), MID(D2608, 9, 2)), "yyyy-mm-dd")</f>
        <v>1996-04-24</v>
      </c>
      <c r="F2608" s="1" t="str">
        <f t="shared" si="281"/>
        <v>23:37:00</v>
      </c>
      <c r="G2608" s="9" t="str">
        <f t="shared" si="282"/>
        <v>April</v>
      </c>
      <c r="H2608" s="5" t="str">
        <f t="shared" si="283"/>
        <v>1996</v>
      </c>
      <c r="I2608" s="1" t="s">
        <v>5375</v>
      </c>
      <c r="J2608" s="1" t="str">
        <f t="shared" si="284"/>
        <v xml:space="preserve">Titan IV(401)A </v>
      </c>
      <c r="K2608" s="1" t="str">
        <f t="shared" si="285"/>
        <v>Mercury</v>
      </c>
      <c r="L2608" s="1" t="s">
        <v>346</v>
      </c>
      <c r="M2608" s="1"/>
      <c r="N2608" s="1">
        <f t="shared" si="286"/>
        <v>0</v>
      </c>
      <c r="O2608" s="1" t="s">
        <v>9</v>
      </c>
    </row>
    <row r="2609" spans="1:15" x14ac:dyDescent="0.3">
      <c r="A2609" s="1" t="s">
        <v>4</v>
      </c>
      <c r="B2609" s="1" t="s">
        <v>3373</v>
      </c>
      <c r="C2609" s="1" t="str">
        <f t="shared" si="280"/>
        <v>Russia</v>
      </c>
      <c r="D2609" s="1" t="s">
        <v>5376</v>
      </c>
      <c r="E2609" s="7" t="str">
        <f>TEXT(DATE(MID(D2609, 13, 4), CHOOSE(MATCH( MID(D2609, 5, 3), {"Jan","Feb","Mar","Apr","May","Jun","Jul","Aug","Sep","Oct","Nov","Dec"}, 0), 1, 2, 3, 4, 5, 6, 7, 8, 9, 10, 11, 12), MID(D2609, 9, 2)), "yyyy-mm-dd")</f>
        <v>1996-04-24</v>
      </c>
      <c r="F2609" s="1" t="str">
        <f t="shared" si="281"/>
        <v>13:00:00</v>
      </c>
      <c r="G2609" s="9" t="str">
        <f t="shared" si="282"/>
        <v>April</v>
      </c>
      <c r="H2609" s="5" t="str">
        <f t="shared" si="283"/>
        <v>1996</v>
      </c>
      <c r="I2609" s="1" t="s">
        <v>5377</v>
      </c>
      <c r="J2609" s="1" t="str">
        <f t="shared" si="284"/>
        <v xml:space="preserve">Cosmos-3M </v>
      </c>
      <c r="K2609" s="1" t="str">
        <f t="shared" si="285"/>
        <v>Cosmos 2265</v>
      </c>
      <c r="L2609" s="1" t="s">
        <v>346</v>
      </c>
      <c r="M2609" s="1"/>
      <c r="N2609" s="1">
        <f t="shared" si="286"/>
        <v>0</v>
      </c>
      <c r="O2609" s="1" t="s">
        <v>9</v>
      </c>
    </row>
    <row r="2610" spans="1:15" x14ac:dyDescent="0.3">
      <c r="A2610" s="1" t="s">
        <v>3868</v>
      </c>
      <c r="B2610" s="1" t="s">
        <v>114</v>
      </c>
      <c r="C2610" s="1" t="str">
        <f t="shared" si="280"/>
        <v>USA</v>
      </c>
      <c r="D2610" s="1" t="s">
        <v>5378</v>
      </c>
      <c r="E2610" s="7" t="str">
        <f>TEXT(DATE(MID(D2610, 13, 4), CHOOSE(MATCH( MID(D2610, 5, 3), {"Jan","Feb","Mar","Apr","May","Jun","Jul","Aug","Sep","Oct","Nov","Dec"}, 0), 1, 2, 3, 4, 5, 6, 7, 8, 9, 10, 11, 12), MID(D2610, 9, 2)), "yyyy-mm-dd")</f>
        <v>1996-04-24</v>
      </c>
      <c r="F2610" s="1" t="str">
        <f t="shared" si="281"/>
        <v>12:27:00</v>
      </c>
      <c r="G2610" s="9" t="str">
        <f t="shared" si="282"/>
        <v>April</v>
      </c>
      <c r="H2610" s="5" t="str">
        <f t="shared" si="283"/>
        <v>1996</v>
      </c>
      <c r="I2610" s="1" t="s">
        <v>5379</v>
      </c>
      <c r="J2610" s="1" t="str">
        <f t="shared" si="284"/>
        <v xml:space="preserve">Delta II 7920-10 </v>
      </c>
      <c r="K2610" s="1" t="str">
        <f t="shared" si="285"/>
        <v>MSX</v>
      </c>
      <c r="L2610" s="1" t="s">
        <v>346</v>
      </c>
      <c r="M2610" s="1"/>
      <c r="N2610" s="1">
        <f t="shared" si="286"/>
        <v>0</v>
      </c>
      <c r="O2610" s="1" t="s">
        <v>9</v>
      </c>
    </row>
    <row r="2611" spans="1:15" x14ac:dyDescent="0.3">
      <c r="A2611" s="1" t="s">
        <v>129</v>
      </c>
      <c r="B2611" s="1" t="s">
        <v>4200</v>
      </c>
      <c r="C2611" s="1" t="str">
        <f t="shared" si="280"/>
        <v>Kazakhstan</v>
      </c>
      <c r="D2611" s="1" t="s">
        <v>5380</v>
      </c>
      <c r="E2611" s="7" t="str">
        <f>TEXT(DATE(MID(D2611, 13, 4), CHOOSE(MATCH( MID(D2611, 5, 3), {"Jan","Feb","Mar","Apr","May","Jun","Jul","Aug","Sep","Oct","Nov","Dec"}, 0), 1, 2, 3, 4, 5, 6, 7, 8, 9, 10, 11, 12), MID(D2611, 9, 2)), "yyyy-mm-dd")</f>
        <v>1996-04-23</v>
      </c>
      <c r="F2611" s="1" t="str">
        <f t="shared" si="281"/>
        <v>11:48:00</v>
      </c>
      <c r="G2611" s="9" t="str">
        <f t="shared" si="282"/>
        <v>April</v>
      </c>
      <c r="H2611" s="5" t="str">
        <f t="shared" si="283"/>
        <v>1996</v>
      </c>
      <c r="I2611" s="1" t="s">
        <v>5381</v>
      </c>
      <c r="J2611" s="1" t="str">
        <f t="shared" si="284"/>
        <v xml:space="preserve">Proton-K </v>
      </c>
      <c r="K2611" s="1" t="str">
        <f t="shared" si="285"/>
        <v>Priroda</v>
      </c>
      <c r="L2611" s="1" t="s">
        <v>346</v>
      </c>
      <c r="M2611" s="1"/>
      <c r="N2611" s="1">
        <f t="shared" si="286"/>
        <v>0</v>
      </c>
      <c r="O2611" s="1" t="s">
        <v>9</v>
      </c>
    </row>
    <row r="2612" spans="1:15" x14ac:dyDescent="0.3">
      <c r="A2612" s="1" t="s">
        <v>233</v>
      </c>
      <c r="B2612" s="1" t="s">
        <v>4338</v>
      </c>
      <c r="C2612" s="1" t="str">
        <f t="shared" si="280"/>
        <v>France</v>
      </c>
      <c r="D2612" s="1" t="s">
        <v>5382</v>
      </c>
      <c r="E2612" s="7" t="str">
        <f>TEXT(DATE(MID(D2612, 13, 4), CHOOSE(MATCH( MID(D2612, 5, 3), {"Jan","Feb","Mar","Apr","May","Jun","Jul","Aug","Sep","Oct","Nov","Dec"}, 0), 1, 2, 3, 4, 5, 6, 7, 8, 9, 10, 11, 12), MID(D2612, 9, 2)), "yyyy-mm-dd")</f>
        <v>1996-04-20</v>
      </c>
      <c r="F2612" s="1" t="str">
        <f t="shared" si="281"/>
        <v>22:36:00</v>
      </c>
      <c r="G2612" s="9" t="str">
        <f t="shared" si="282"/>
        <v>April</v>
      </c>
      <c r="H2612" s="5" t="str">
        <f t="shared" si="283"/>
        <v>1996</v>
      </c>
      <c r="I2612" s="1" t="s">
        <v>5383</v>
      </c>
      <c r="J2612" s="1" t="str">
        <f t="shared" si="284"/>
        <v xml:space="preserve">Ariane 42P </v>
      </c>
      <c r="K2612" s="1" t="str">
        <f t="shared" si="285"/>
        <v>M-SAT-1</v>
      </c>
      <c r="L2612" s="1" t="s">
        <v>346</v>
      </c>
      <c r="M2612" s="1"/>
      <c r="N2612" s="1">
        <f t="shared" si="286"/>
        <v>0</v>
      </c>
      <c r="O2612" s="1" t="s">
        <v>9</v>
      </c>
    </row>
    <row r="2613" spans="1:15" x14ac:dyDescent="0.3">
      <c r="A2613" s="1" t="s">
        <v>1623</v>
      </c>
      <c r="B2613" s="1" t="s">
        <v>4200</v>
      </c>
      <c r="C2613" s="1" t="str">
        <f t="shared" si="280"/>
        <v>Kazakhstan</v>
      </c>
      <c r="D2613" s="1" t="s">
        <v>5384</v>
      </c>
      <c r="E2613" s="7" t="str">
        <f>TEXT(DATE(MID(D2613, 13, 4), CHOOSE(MATCH( MID(D2613, 5, 3), {"Jan","Feb","Mar","Apr","May","Jun","Jul","Aug","Sep","Oct","Nov","Dec"}, 0), 1, 2, 3, 4, 5, 6, 7, 8, 9, 10, 11, 12), MID(D2613, 9, 2)), "yyyy-mm-dd")</f>
        <v>1996-04-08</v>
      </c>
      <c r="F2613" s="1" t="str">
        <f t="shared" si="281"/>
        <v>23:09:00</v>
      </c>
      <c r="G2613" s="9" t="str">
        <f t="shared" si="282"/>
        <v>April</v>
      </c>
      <c r="H2613" s="5" t="str">
        <f t="shared" si="283"/>
        <v>1996</v>
      </c>
      <c r="I2613" s="1" t="s">
        <v>5385</v>
      </c>
      <c r="J2613" s="1" t="str">
        <f t="shared" si="284"/>
        <v xml:space="preserve">Proton-K/Block DM-3 </v>
      </c>
      <c r="K2613" s="1" t="str">
        <f t="shared" si="285"/>
        <v>Astra 1F</v>
      </c>
      <c r="L2613" s="1" t="s">
        <v>346</v>
      </c>
      <c r="M2613" s="1"/>
      <c r="N2613" s="1">
        <f t="shared" si="286"/>
        <v>0</v>
      </c>
      <c r="O2613" s="1" t="s">
        <v>9</v>
      </c>
    </row>
    <row r="2614" spans="1:15" x14ac:dyDescent="0.3">
      <c r="A2614" s="1" t="s">
        <v>1623</v>
      </c>
      <c r="B2614" s="1" t="s">
        <v>4149</v>
      </c>
      <c r="C2614" s="1" t="str">
        <f t="shared" si="280"/>
        <v>USA</v>
      </c>
      <c r="D2614" s="1" t="s">
        <v>5386</v>
      </c>
      <c r="E2614" s="7" t="str">
        <f>TEXT(DATE(MID(D2614, 13, 4), CHOOSE(MATCH( MID(D2614, 5, 3), {"Jan","Feb","Mar","Apr","May","Jun","Jul","Aug","Sep","Oct","Nov","Dec"}, 0), 1, 2, 3, 4, 5, 6, 7, 8, 9, 10, 11, 12), MID(D2614, 9, 2)), "yyyy-mm-dd")</f>
        <v>1996-04-03</v>
      </c>
      <c r="F2614" s="1" t="str">
        <f t="shared" si="281"/>
        <v>23:01:00</v>
      </c>
      <c r="G2614" s="9" t="str">
        <f t="shared" si="282"/>
        <v>April</v>
      </c>
      <c r="H2614" s="5" t="str">
        <f t="shared" si="283"/>
        <v>1996</v>
      </c>
      <c r="I2614" s="1" t="s">
        <v>5387</v>
      </c>
      <c r="J2614" s="1" t="str">
        <f t="shared" si="284"/>
        <v xml:space="preserve">Atlas IIA </v>
      </c>
      <c r="K2614" s="1" t="str">
        <f t="shared" si="285"/>
        <v>Inmarsat 3-F1</v>
      </c>
      <c r="L2614" s="1" t="s">
        <v>346</v>
      </c>
      <c r="M2614" s="1"/>
      <c r="N2614" s="1">
        <f t="shared" si="286"/>
        <v>0</v>
      </c>
      <c r="O2614" s="1" t="s">
        <v>9</v>
      </c>
    </row>
    <row r="2615" spans="1:15" x14ac:dyDescent="0.3">
      <c r="A2615" s="1" t="s">
        <v>3868</v>
      </c>
      <c r="B2615" s="1" t="s">
        <v>3160</v>
      </c>
      <c r="C2615" s="1" t="str">
        <f t="shared" si="280"/>
        <v>USA</v>
      </c>
      <c r="D2615" s="1" t="s">
        <v>5388</v>
      </c>
      <c r="E2615" s="7" t="str">
        <f>TEXT(DATE(MID(D2615, 13, 4), CHOOSE(MATCH( MID(D2615, 5, 3), {"Jan","Feb","Mar","Apr","May","Jun","Jul","Aug","Sep","Oct","Nov","Dec"}, 0), 1, 2, 3, 4, 5, 6, 7, 8, 9, 10, 11, 12), MID(D2615, 9, 2)), "yyyy-mm-dd")</f>
        <v>1996-03-28</v>
      </c>
      <c r="F2615" s="1" t="str">
        <f t="shared" si="281"/>
        <v>00:21:00</v>
      </c>
      <c r="G2615" s="9" t="str">
        <f t="shared" si="282"/>
        <v>March</v>
      </c>
      <c r="H2615" s="5" t="str">
        <f t="shared" si="283"/>
        <v>1996</v>
      </c>
      <c r="I2615" s="1" t="s">
        <v>5389</v>
      </c>
      <c r="J2615" s="1" t="str">
        <f t="shared" si="284"/>
        <v xml:space="preserve">Delta II 7925 </v>
      </c>
      <c r="K2615" s="1" t="str">
        <f t="shared" si="285"/>
        <v>USA-117 (GPS IIA-16)</v>
      </c>
      <c r="L2615" s="1" t="s">
        <v>346</v>
      </c>
      <c r="M2615" s="1"/>
      <c r="N2615" s="1">
        <f t="shared" si="286"/>
        <v>0</v>
      </c>
      <c r="O2615" s="1" t="s">
        <v>9</v>
      </c>
    </row>
    <row r="2616" spans="1:15" x14ac:dyDescent="0.3">
      <c r="A2616" s="1" t="s">
        <v>657</v>
      </c>
      <c r="B2616" s="1" t="s">
        <v>658</v>
      </c>
      <c r="C2616" s="1" t="str">
        <f t="shared" si="280"/>
        <v>USA</v>
      </c>
      <c r="D2616" s="1" t="s">
        <v>5390</v>
      </c>
      <c r="E2616" s="7" t="str">
        <f>TEXT(DATE(MID(D2616, 13, 4), CHOOSE(MATCH( MID(D2616, 5, 3), {"Jan","Feb","Mar","Apr","May","Jun","Jul","Aug","Sep","Oct","Nov","Dec"}, 0), 1, 2, 3, 4, 5, 6, 7, 8, 9, 10, 11, 12), MID(D2616, 9, 2)), "yyyy-mm-dd")</f>
        <v>1996-03-22</v>
      </c>
      <c r="F2616" s="1" t="str">
        <f t="shared" si="281"/>
        <v>08:13:00</v>
      </c>
      <c r="G2616" s="9" t="str">
        <f t="shared" si="282"/>
        <v>March</v>
      </c>
      <c r="H2616" s="5" t="str">
        <f t="shared" si="283"/>
        <v>1996</v>
      </c>
      <c r="I2616" s="1" t="s">
        <v>5391</v>
      </c>
      <c r="J2616" s="1" t="str">
        <f t="shared" si="284"/>
        <v xml:space="preserve">Space Shuttle Atlantis </v>
      </c>
      <c r="K2616" s="1" t="str">
        <f t="shared" si="285"/>
        <v>STS-76</v>
      </c>
      <c r="L2616" s="1" t="s">
        <v>346</v>
      </c>
      <c r="M2616" s="1">
        <v>450</v>
      </c>
      <c r="N2616" s="1">
        <f t="shared" si="286"/>
        <v>37350</v>
      </c>
      <c r="O2616" s="1" t="s">
        <v>9</v>
      </c>
    </row>
    <row r="2617" spans="1:15" x14ac:dyDescent="0.3">
      <c r="A2617" s="1" t="s">
        <v>86</v>
      </c>
      <c r="B2617" s="1" t="s">
        <v>87</v>
      </c>
      <c r="C2617" s="1" t="str">
        <f t="shared" si="280"/>
        <v>India</v>
      </c>
      <c r="D2617" s="1" t="s">
        <v>5392</v>
      </c>
      <c r="E2617" s="7" t="str">
        <f>TEXT(DATE(MID(D2617, 13, 4), CHOOSE(MATCH( MID(D2617, 5, 3), {"Jan","Feb","Mar","Apr","May","Jun","Jul","Aug","Sep","Oct","Nov","Dec"}, 0), 1, 2, 3, 4, 5, 6, 7, 8, 9, 10, 11, 12), MID(D2617, 9, 2)), "yyyy-mm-dd")</f>
        <v>1996-03-21</v>
      </c>
      <c r="F2617" s="1" t="str">
        <f t="shared" si="281"/>
        <v>04:53:00</v>
      </c>
      <c r="G2617" s="9" t="str">
        <f t="shared" si="282"/>
        <v>March</v>
      </c>
      <c r="H2617" s="5" t="str">
        <f t="shared" si="283"/>
        <v>1996</v>
      </c>
      <c r="I2617" s="1" t="s">
        <v>5393</v>
      </c>
      <c r="J2617" s="1" t="str">
        <f t="shared" si="284"/>
        <v xml:space="preserve">PSLV-G </v>
      </c>
      <c r="K2617" s="1" t="str">
        <f t="shared" si="285"/>
        <v>IRS-P3</v>
      </c>
      <c r="L2617" s="1" t="s">
        <v>346</v>
      </c>
      <c r="M2617" s="1">
        <v>25</v>
      </c>
      <c r="N2617" s="1">
        <f t="shared" si="286"/>
        <v>2075</v>
      </c>
      <c r="O2617" s="1" t="s">
        <v>9</v>
      </c>
    </row>
    <row r="2618" spans="1:15" x14ac:dyDescent="0.3">
      <c r="A2618" s="1" t="s">
        <v>4</v>
      </c>
      <c r="B2618" s="1" t="s">
        <v>5</v>
      </c>
      <c r="C2618" s="1" t="str">
        <f t="shared" si="280"/>
        <v>Russia</v>
      </c>
      <c r="D2618" s="1" t="s">
        <v>5394</v>
      </c>
      <c r="E2618" s="7" t="str">
        <f>TEXT(DATE(MID(D2618, 13, 4), CHOOSE(MATCH( MID(D2618, 5, 3), {"Jan","Feb","Mar","Apr","May","Jun","Jul","Aug","Sep","Oct","Nov","Dec"}, 0), 1, 2, 3, 4, 5, 6, 7, 8, 9, 10, 11, 12), MID(D2618, 9, 2)), "yyyy-mm-dd")</f>
        <v>1996-03-14</v>
      </c>
      <c r="F2618" s="1" t="str">
        <f t="shared" si="281"/>
        <v>17:39:00</v>
      </c>
      <c r="G2618" s="9" t="str">
        <f t="shared" si="282"/>
        <v>March</v>
      </c>
      <c r="H2618" s="5" t="str">
        <f t="shared" si="283"/>
        <v>1996</v>
      </c>
      <c r="I2618" s="1" t="s">
        <v>5395</v>
      </c>
      <c r="J2618" s="1" t="str">
        <f t="shared" si="284"/>
        <v xml:space="preserve">Soyuz U </v>
      </c>
      <c r="K2618" s="1" t="str">
        <f t="shared" si="285"/>
        <v>Cosmos 2331</v>
      </c>
      <c r="L2618" s="1" t="s">
        <v>346</v>
      </c>
      <c r="M2618" s="1">
        <v>20</v>
      </c>
      <c r="N2618" s="1">
        <f t="shared" si="286"/>
        <v>1660</v>
      </c>
      <c r="O2618" s="1" t="s">
        <v>9</v>
      </c>
    </row>
    <row r="2619" spans="1:15" x14ac:dyDescent="0.3">
      <c r="A2619" s="1" t="s">
        <v>233</v>
      </c>
      <c r="B2619" s="1" t="s">
        <v>4338</v>
      </c>
      <c r="C2619" s="1" t="str">
        <f t="shared" si="280"/>
        <v>France</v>
      </c>
      <c r="D2619" s="1" t="s">
        <v>5396</v>
      </c>
      <c r="E2619" s="7" t="str">
        <f>TEXT(DATE(MID(D2619, 13, 4), CHOOSE(MATCH( MID(D2619, 5, 3), {"Jan","Feb","Mar","Apr","May","Jun","Jul","Aug","Sep","Oct","Nov","Dec"}, 0), 1, 2, 3, 4, 5, 6, 7, 8, 9, 10, 11, 12), MID(D2619, 9, 2)), "yyyy-mm-dd")</f>
        <v>1996-03-14</v>
      </c>
      <c r="F2619" s="1" t="str">
        <f t="shared" si="281"/>
        <v>07:11:00</v>
      </c>
      <c r="G2619" s="9" t="str">
        <f t="shared" si="282"/>
        <v>March</v>
      </c>
      <c r="H2619" s="5" t="str">
        <f t="shared" si="283"/>
        <v>1996</v>
      </c>
      <c r="I2619" s="1" t="s">
        <v>5397</v>
      </c>
      <c r="J2619" s="1" t="str">
        <f t="shared" si="284"/>
        <v xml:space="preserve">Ariane 44LP </v>
      </c>
      <c r="K2619" s="1" t="str">
        <f t="shared" si="285"/>
        <v>Intelsat 707</v>
      </c>
      <c r="L2619" s="1" t="s">
        <v>346</v>
      </c>
      <c r="M2619" s="1"/>
      <c r="N2619" s="1">
        <f t="shared" si="286"/>
        <v>0</v>
      </c>
      <c r="O2619" s="1" t="s">
        <v>9</v>
      </c>
    </row>
    <row r="2620" spans="1:15" x14ac:dyDescent="0.3">
      <c r="A2620" s="1" t="s">
        <v>342</v>
      </c>
      <c r="B2620" s="1" t="s">
        <v>1200</v>
      </c>
      <c r="C2620" s="1" t="str">
        <f t="shared" si="280"/>
        <v>USA</v>
      </c>
      <c r="D2620" s="1" t="s">
        <v>5398</v>
      </c>
      <c r="E2620" s="7" t="str">
        <f>TEXT(DATE(MID(D2620, 13, 4), CHOOSE(MATCH( MID(D2620, 5, 3), {"Jan","Feb","Mar","Apr","May","Jun","Jul","Aug","Sep","Oct","Nov","Dec"}, 0), 1, 2, 3, 4, 5, 6, 7, 8, 9, 10, 11, 12), MID(D2620, 9, 2)), "yyyy-mm-dd")</f>
        <v>1996-03-09</v>
      </c>
      <c r="F2620" s="1" t="str">
        <f t="shared" si="281"/>
        <v>01:33:00</v>
      </c>
      <c r="G2620" s="9" t="str">
        <f t="shared" si="282"/>
        <v>March</v>
      </c>
      <c r="H2620" s="5" t="str">
        <f t="shared" si="283"/>
        <v>1996</v>
      </c>
      <c r="I2620" s="1" t="s">
        <v>5399</v>
      </c>
      <c r="J2620" s="1" t="str">
        <f t="shared" si="284"/>
        <v xml:space="preserve">Pegasus XL </v>
      </c>
      <c r="K2620" s="1" t="str">
        <f t="shared" si="285"/>
        <v>REX II</v>
      </c>
      <c r="L2620" s="1" t="s">
        <v>8</v>
      </c>
      <c r="M2620" s="1">
        <v>40</v>
      </c>
      <c r="N2620" s="1">
        <f t="shared" si="286"/>
        <v>3320</v>
      </c>
      <c r="O2620" s="1" t="s">
        <v>9</v>
      </c>
    </row>
    <row r="2621" spans="1:15" x14ac:dyDescent="0.3">
      <c r="A2621" s="1" t="s">
        <v>3868</v>
      </c>
      <c r="B2621" s="1" t="s">
        <v>114</v>
      </c>
      <c r="C2621" s="1" t="str">
        <f t="shared" si="280"/>
        <v>USA</v>
      </c>
      <c r="D2621" s="1" t="s">
        <v>5400</v>
      </c>
      <c r="E2621" s="7" t="str">
        <f>TEXT(DATE(MID(D2621, 13, 4), CHOOSE(MATCH( MID(D2621, 5, 3), {"Jan","Feb","Mar","Apr","May","Jun","Jul","Aug","Sep","Oct","Nov","Dec"}, 0), 1, 2, 3, 4, 5, 6, 7, 8, 9, 10, 11, 12), MID(D2621, 9, 2)), "yyyy-mm-dd")</f>
        <v>1996-02-24</v>
      </c>
      <c r="F2621" s="1" t="str">
        <f t="shared" si="281"/>
        <v>11:24:00</v>
      </c>
      <c r="G2621" s="9" t="str">
        <f t="shared" si="282"/>
        <v>February</v>
      </c>
      <c r="H2621" s="5" t="str">
        <f t="shared" si="283"/>
        <v>1996</v>
      </c>
      <c r="I2621" s="1" t="s">
        <v>5401</v>
      </c>
      <c r="J2621" s="1" t="str">
        <f t="shared" si="284"/>
        <v xml:space="preserve">Delta II 7925-10 </v>
      </c>
      <c r="K2621" s="1" t="str">
        <f t="shared" si="285"/>
        <v>Polar</v>
      </c>
      <c r="L2621" s="1" t="s">
        <v>346</v>
      </c>
      <c r="M2621" s="1"/>
      <c r="N2621" s="1">
        <f t="shared" si="286"/>
        <v>0</v>
      </c>
      <c r="O2621" s="1" t="s">
        <v>9</v>
      </c>
    </row>
    <row r="2622" spans="1:15" x14ac:dyDescent="0.3">
      <c r="A2622" s="1" t="s">
        <v>657</v>
      </c>
      <c r="B2622" s="1" t="s">
        <v>658</v>
      </c>
      <c r="C2622" s="1" t="str">
        <f t="shared" si="280"/>
        <v>USA</v>
      </c>
      <c r="D2622" s="1" t="s">
        <v>5402</v>
      </c>
      <c r="E2622" s="7" t="str">
        <f>TEXT(DATE(MID(D2622, 13, 4), CHOOSE(MATCH( MID(D2622, 5, 3), {"Jan","Feb","Mar","Apr","May","Jun","Jul","Aug","Sep","Oct","Nov","Dec"}, 0), 1, 2, 3, 4, 5, 6, 7, 8, 9, 10, 11, 12), MID(D2622, 9, 2)), "yyyy-mm-dd")</f>
        <v>1996-02-22</v>
      </c>
      <c r="F2622" s="1" t="str">
        <f t="shared" si="281"/>
        <v>20:18:00</v>
      </c>
      <c r="G2622" s="9" t="str">
        <f t="shared" si="282"/>
        <v>February</v>
      </c>
      <c r="H2622" s="5" t="str">
        <f t="shared" si="283"/>
        <v>1996</v>
      </c>
      <c r="I2622" s="1" t="s">
        <v>5403</v>
      </c>
      <c r="J2622" s="1" t="str">
        <f t="shared" si="284"/>
        <v xml:space="preserve">Space Shuttle Columbia </v>
      </c>
      <c r="K2622" s="1" t="str">
        <f t="shared" si="285"/>
        <v>STS-75</v>
      </c>
      <c r="L2622" s="1" t="s">
        <v>346</v>
      </c>
      <c r="M2622" s="1">
        <v>450</v>
      </c>
      <c r="N2622" s="1">
        <f t="shared" si="286"/>
        <v>37350</v>
      </c>
      <c r="O2622" s="1" t="s">
        <v>9</v>
      </c>
    </row>
    <row r="2623" spans="1:15" x14ac:dyDescent="0.3">
      <c r="A2623" s="1" t="s">
        <v>129</v>
      </c>
      <c r="B2623" s="1" t="s">
        <v>1630</v>
      </c>
      <c r="C2623" s="1" t="str">
        <f t="shared" si="280"/>
        <v>Kazakhstan</v>
      </c>
      <c r="D2623" s="1" t="s">
        <v>5404</v>
      </c>
      <c r="E2623" s="7" t="str">
        <f>TEXT(DATE(MID(D2623, 13, 4), CHOOSE(MATCH( MID(D2623, 5, 3), {"Jan","Feb","Mar","Apr","May","Jun","Jul","Aug","Sep","Oct","Nov","Dec"}, 0), 1, 2, 3, 4, 5, 6, 7, 8, 9, 10, 11, 12), MID(D2623, 9, 2)), "yyyy-mm-dd")</f>
        <v>1996-02-21</v>
      </c>
      <c r="F2623" s="1" t="str">
        <f t="shared" si="281"/>
        <v>12:34:00</v>
      </c>
      <c r="G2623" s="9" t="str">
        <f t="shared" si="282"/>
        <v>February</v>
      </c>
      <c r="H2623" s="5" t="str">
        <f t="shared" si="283"/>
        <v>1996</v>
      </c>
      <c r="I2623" s="1" t="s">
        <v>5405</v>
      </c>
      <c r="J2623" s="1" t="str">
        <f t="shared" si="284"/>
        <v xml:space="preserve">Soyuz U </v>
      </c>
      <c r="K2623" s="1" t="str">
        <f t="shared" si="285"/>
        <v>Soyuz TM-23</v>
      </c>
      <c r="L2623" s="1" t="s">
        <v>346</v>
      </c>
      <c r="M2623" s="1">
        <v>20</v>
      </c>
      <c r="N2623" s="1">
        <f t="shared" si="286"/>
        <v>1660</v>
      </c>
      <c r="O2623" s="1" t="s">
        <v>9</v>
      </c>
    </row>
    <row r="2624" spans="1:15" x14ac:dyDescent="0.3">
      <c r="A2624" s="1" t="s">
        <v>129</v>
      </c>
      <c r="B2624" s="1" t="s">
        <v>529</v>
      </c>
      <c r="C2624" s="1" t="str">
        <f t="shared" si="280"/>
        <v>Kazakhstan</v>
      </c>
      <c r="D2624" s="1" t="s">
        <v>5406</v>
      </c>
      <c r="E2624" s="7" t="str">
        <f>TEXT(DATE(MID(D2624, 13, 4), CHOOSE(MATCH( MID(D2624, 5, 3), {"Jan","Feb","Mar","Apr","May","Jun","Jul","Aug","Sep","Oct","Nov","Dec"}, 0), 1, 2, 3, 4, 5, 6, 7, 8, 9, 10, 11, 12), MID(D2624, 9, 2)), "yyyy-mm-dd")</f>
        <v>1996-02-19</v>
      </c>
      <c r="F2624" s="1" t="str">
        <f t="shared" si="281"/>
        <v>08:19:00</v>
      </c>
      <c r="G2624" s="9" t="str">
        <f t="shared" si="282"/>
        <v>February</v>
      </c>
      <c r="H2624" s="5" t="str">
        <f t="shared" si="283"/>
        <v>1996</v>
      </c>
      <c r="I2624" s="1" t="s">
        <v>5407</v>
      </c>
      <c r="J2624" s="1" t="str">
        <f t="shared" si="284"/>
        <v xml:space="preserve">Proton K/Block-DM-2 </v>
      </c>
      <c r="K2624" s="1" t="str">
        <f t="shared" si="285"/>
        <v>Raduga 33</v>
      </c>
      <c r="L2624" s="1" t="s">
        <v>346</v>
      </c>
      <c r="M2624" s="1"/>
      <c r="N2624" s="1">
        <f t="shared" si="286"/>
        <v>0</v>
      </c>
      <c r="O2624" s="1" t="s">
        <v>257</v>
      </c>
    </row>
    <row r="2625" spans="1:15" x14ac:dyDescent="0.3">
      <c r="A2625" s="1" t="s">
        <v>4</v>
      </c>
      <c r="B2625" s="1" t="s">
        <v>4483</v>
      </c>
      <c r="C2625" s="1" t="str">
        <f t="shared" si="280"/>
        <v>Russia</v>
      </c>
      <c r="D2625" s="1" t="s">
        <v>5408</v>
      </c>
      <c r="E2625" s="7" t="str">
        <f>TEXT(DATE(MID(D2625, 13, 4), CHOOSE(MATCH( MID(D2625, 5, 3), {"Jan","Feb","Mar","Apr","May","Jun","Jul","Aug","Sep","Oct","Nov","Dec"}, 0), 1, 2, 3, 4, 5, 6, 7, 8, 9, 10, 11, 12), MID(D2625, 9, 2)), "yyyy-mm-dd")</f>
        <v>1996-02-19</v>
      </c>
      <c r="F2625" s="1" t="str">
        <f t="shared" si="281"/>
        <v>00:58:00</v>
      </c>
      <c r="G2625" s="9" t="str">
        <f t="shared" si="282"/>
        <v>February</v>
      </c>
      <c r="H2625" s="5" t="str">
        <f t="shared" si="283"/>
        <v>1996</v>
      </c>
      <c r="I2625" s="1" t="s">
        <v>5409</v>
      </c>
      <c r="J2625" s="1" t="str">
        <f t="shared" si="284"/>
        <v xml:space="preserve">Tsyklon-3 </v>
      </c>
      <c r="K2625" s="1" t="str">
        <f t="shared" si="285"/>
        <v>Cosmos 2328 to 2330 &amp; Goniets nÂ°1 to 3</v>
      </c>
      <c r="L2625" s="1" t="s">
        <v>346</v>
      </c>
      <c r="M2625" s="1"/>
      <c r="N2625" s="1">
        <f t="shared" si="286"/>
        <v>0</v>
      </c>
      <c r="O2625" s="1" t="s">
        <v>9</v>
      </c>
    </row>
    <row r="2626" spans="1:15" x14ac:dyDescent="0.3">
      <c r="A2626" s="1" t="s">
        <v>3868</v>
      </c>
      <c r="B2626" s="1" t="s">
        <v>3160</v>
      </c>
      <c r="C2626" s="1" t="str">
        <f t="shared" ref="C2626:C2689" si="287">TRIM(MID(B2626, FIND("|", SUBSTITUTE(B2626, ",", "|", LEN(B2626) - LEN(SUBSTITUTE(B2626,",", "" )))) + 1, LEN(B2626)))</f>
        <v>USA</v>
      </c>
      <c r="D2626" s="1" t="s">
        <v>5410</v>
      </c>
      <c r="E2626" s="7" t="str">
        <f>TEXT(DATE(MID(D2626, 13, 4), CHOOSE(MATCH( MID(D2626, 5, 3), {"Jan","Feb","Mar","Apr","May","Jun","Jul","Aug","Sep","Oct","Nov","Dec"}, 0), 1, 2, 3, 4, 5, 6, 7, 8, 9, 10, 11, 12), MID(D2626, 9, 2)), "yyyy-mm-dd")</f>
        <v>1996-02-17</v>
      </c>
      <c r="F2626" s="1" t="str">
        <f t="shared" ref="F2626:F2689" si="288">IF(ISNUMBER(FIND(":", D2626)), MID(D2626, FIND(":", D2626)-2, 5) &amp; ":00", "00:00:00")</f>
        <v>20:43:00</v>
      </c>
      <c r="G2626" s="9" t="str">
        <f t="shared" ref="G2626:G2689" si="289">TEXT(E2626, "mmmm")</f>
        <v>February</v>
      </c>
      <c r="H2626" s="5" t="str">
        <f t="shared" ref="H2626:H2689" si="290">TEXT(E2626, "yyyy")</f>
        <v>1996</v>
      </c>
      <c r="I2626" s="1" t="s">
        <v>5411</v>
      </c>
      <c r="J2626" s="1" t="str">
        <f t="shared" ref="J2626:J2689" si="291">LEFT(I2626, FIND("|", I2626) - 1)</f>
        <v xml:space="preserve">Delta II 7925-8 </v>
      </c>
      <c r="K2626" s="1" t="str">
        <f t="shared" ref="K2626:K2689" si="292">MID(I2626, FIND("|", I2626) + 2, LEN(I2626))</f>
        <v>NEAR</v>
      </c>
      <c r="L2626" s="1" t="s">
        <v>346</v>
      </c>
      <c r="M2626" s="1"/>
      <c r="N2626" s="1">
        <f t="shared" si="286"/>
        <v>0</v>
      </c>
      <c r="O2626" s="1" t="s">
        <v>9</v>
      </c>
    </row>
    <row r="2627" spans="1:15" x14ac:dyDescent="0.3">
      <c r="A2627" s="1" t="s">
        <v>14</v>
      </c>
      <c r="B2627" s="1" t="s">
        <v>101</v>
      </c>
      <c r="C2627" s="1" t="str">
        <f t="shared" si="287"/>
        <v>China</v>
      </c>
      <c r="D2627" s="1" t="s">
        <v>5412</v>
      </c>
      <c r="E2627" s="7" t="str">
        <f>TEXT(DATE(MID(D2627, 13, 4), CHOOSE(MATCH( MID(D2627, 5, 3), {"Jan","Feb","Mar","Apr","May","Jun","Jul","Aug","Sep","Oct","Nov","Dec"}, 0), 1, 2, 3, 4, 5, 6, 7, 8, 9, 10, 11, 12), MID(D2627, 9, 2)), "yyyy-mm-dd")</f>
        <v>1996-02-14</v>
      </c>
      <c r="F2627" s="1" t="str">
        <f t="shared" si="288"/>
        <v>19:01:00</v>
      </c>
      <c r="G2627" s="9" t="str">
        <f t="shared" si="289"/>
        <v>February</v>
      </c>
      <c r="H2627" s="5" t="str">
        <f t="shared" si="290"/>
        <v>1996</v>
      </c>
      <c r="I2627" s="1" t="s">
        <v>5413</v>
      </c>
      <c r="J2627" s="1" t="str">
        <f t="shared" si="291"/>
        <v xml:space="preserve">Long March 3B </v>
      </c>
      <c r="K2627" s="1" t="str">
        <f t="shared" si="292"/>
        <v>Intelsat 708</v>
      </c>
      <c r="L2627" s="1" t="s">
        <v>346</v>
      </c>
      <c r="M2627" s="1"/>
      <c r="N2627" s="1">
        <f t="shared" ref="N2627:N2690" si="293">M2627 * 83</f>
        <v>0</v>
      </c>
      <c r="O2627" s="1" t="s">
        <v>257</v>
      </c>
    </row>
    <row r="2628" spans="1:15" x14ac:dyDescent="0.3">
      <c r="A2628" s="1" t="s">
        <v>233</v>
      </c>
      <c r="B2628" s="1" t="s">
        <v>4338</v>
      </c>
      <c r="C2628" s="1" t="str">
        <f t="shared" si="287"/>
        <v>France</v>
      </c>
      <c r="D2628" s="1" t="s">
        <v>5414</v>
      </c>
      <c r="E2628" s="7" t="str">
        <f>TEXT(DATE(MID(D2628, 13, 4), CHOOSE(MATCH( MID(D2628, 5, 3), {"Jan","Feb","Mar","Apr","May","Jun","Jul","Aug","Sep","Oct","Nov","Dec"}, 0), 1, 2, 3, 4, 5, 6, 7, 8, 9, 10, 11, 12), MID(D2628, 9, 2)), "yyyy-mm-dd")</f>
        <v>1996-02-05</v>
      </c>
      <c r="F2628" s="1" t="str">
        <f t="shared" si="288"/>
        <v>07:19:00</v>
      </c>
      <c r="G2628" s="9" t="str">
        <f t="shared" si="289"/>
        <v>February</v>
      </c>
      <c r="H2628" s="5" t="str">
        <f t="shared" si="290"/>
        <v>1996</v>
      </c>
      <c r="I2628" s="1" t="s">
        <v>5415</v>
      </c>
      <c r="J2628" s="1" t="str">
        <f t="shared" si="291"/>
        <v xml:space="preserve">Ariane 44P </v>
      </c>
      <c r="K2628" s="1" t="str">
        <f t="shared" si="292"/>
        <v>N-Star B</v>
      </c>
      <c r="L2628" s="1" t="s">
        <v>346</v>
      </c>
      <c r="M2628" s="1"/>
      <c r="N2628" s="1">
        <f t="shared" si="293"/>
        <v>0</v>
      </c>
      <c r="O2628" s="1" t="s">
        <v>9</v>
      </c>
    </row>
    <row r="2629" spans="1:15" x14ac:dyDescent="0.3">
      <c r="A2629" s="1" t="s">
        <v>1623</v>
      </c>
      <c r="B2629" s="1" t="s">
        <v>4092</v>
      </c>
      <c r="C2629" s="1" t="str">
        <f t="shared" si="287"/>
        <v>USA</v>
      </c>
      <c r="D2629" s="1" t="s">
        <v>5416</v>
      </c>
      <c r="E2629" s="7" t="str">
        <f>TEXT(DATE(MID(D2629, 13, 4), CHOOSE(MATCH( MID(D2629, 5, 3), {"Jan","Feb","Mar","Apr","May","Jun","Jul","Aug","Sep","Oct","Nov","Dec"}, 0), 1, 2, 3, 4, 5, 6, 7, 8, 9, 10, 11, 12), MID(D2629, 9, 2)), "yyyy-mm-dd")</f>
        <v>1996-02-01</v>
      </c>
      <c r="F2629" s="1" t="str">
        <f t="shared" si="288"/>
        <v>01:15:00</v>
      </c>
      <c r="G2629" s="9" t="str">
        <f t="shared" si="289"/>
        <v>February</v>
      </c>
      <c r="H2629" s="5" t="str">
        <f t="shared" si="290"/>
        <v>1996</v>
      </c>
      <c r="I2629" s="1" t="s">
        <v>5417</v>
      </c>
      <c r="J2629" s="1" t="str">
        <f t="shared" si="291"/>
        <v xml:space="preserve">Atlas IIAS </v>
      </c>
      <c r="K2629" s="1" t="str">
        <f t="shared" si="292"/>
        <v>Palapa C1</v>
      </c>
      <c r="L2629" s="1" t="s">
        <v>346</v>
      </c>
      <c r="M2629" s="1"/>
      <c r="N2629" s="1">
        <f t="shared" si="293"/>
        <v>0</v>
      </c>
      <c r="O2629" s="1" t="s">
        <v>9</v>
      </c>
    </row>
    <row r="2630" spans="1:15" x14ac:dyDescent="0.3">
      <c r="A2630" s="1" t="s">
        <v>129</v>
      </c>
      <c r="B2630" s="1" t="s">
        <v>529</v>
      </c>
      <c r="C2630" s="1" t="str">
        <f t="shared" si="287"/>
        <v>Kazakhstan</v>
      </c>
      <c r="D2630" s="1" t="s">
        <v>5418</v>
      </c>
      <c r="E2630" s="7" t="str">
        <f>TEXT(DATE(MID(D2630, 13, 4), CHOOSE(MATCH( MID(D2630, 5, 3), {"Jan","Feb","Mar","Apr","May","Jun","Jul","Aug","Sep","Oct","Nov","Dec"}, 0), 1, 2, 3, 4, 5, 6, 7, 8, 9, 10, 11, 12), MID(D2630, 9, 2)), "yyyy-mm-dd")</f>
        <v>1996-01-25</v>
      </c>
      <c r="F2630" s="1" t="str">
        <f t="shared" si="288"/>
        <v>09:55:00</v>
      </c>
      <c r="G2630" s="9" t="str">
        <f t="shared" si="289"/>
        <v>January</v>
      </c>
      <c r="H2630" s="5" t="str">
        <f t="shared" si="290"/>
        <v>1996</v>
      </c>
      <c r="I2630" s="1" t="s">
        <v>5419</v>
      </c>
      <c r="J2630" s="1" t="str">
        <f t="shared" si="291"/>
        <v xml:space="preserve">Proton K/Block-DM-2 </v>
      </c>
      <c r="K2630" s="1" t="str">
        <f t="shared" si="292"/>
        <v>Gorizont 31</v>
      </c>
      <c r="L2630" s="1" t="s">
        <v>346</v>
      </c>
      <c r="M2630" s="1"/>
      <c r="N2630" s="1">
        <f t="shared" si="293"/>
        <v>0</v>
      </c>
      <c r="O2630" s="1" t="s">
        <v>9</v>
      </c>
    </row>
    <row r="2631" spans="1:15" x14ac:dyDescent="0.3">
      <c r="A2631" s="1" t="s">
        <v>4</v>
      </c>
      <c r="B2631" s="1" t="s">
        <v>3373</v>
      </c>
      <c r="C2631" s="1" t="str">
        <f t="shared" si="287"/>
        <v>Russia</v>
      </c>
      <c r="D2631" s="1" t="s">
        <v>5420</v>
      </c>
      <c r="E2631" s="7" t="str">
        <f>TEXT(DATE(MID(D2631, 13, 4), CHOOSE(MATCH( MID(D2631, 5, 3), {"Jan","Feb","Mar","Apr","May","Jun","Jul","Aug","Sep","Oct","Nov","Dec"}, 0), 1, 2, 3, 4, 5, 6, 7, 8, 9, 10, 11, 12), MID(D2631, 9, 2)), "yyyy-mm-dd")</f>
        <v>1996-01-16</v>
      </c>
      <c r="F2631" s="1" t="str">
        <f t="shared" si="288"/>
        <v>15:33:00</v>
      </c>
      <c r="G2631" s="9" t="str">
        <f t="shared" si="289"/>
        <v>January</v>
      </c>
      <c r="H2631" s="5" t="str">
        <f t="shared" si="290"/>
        <v>1996</v>
      </c>
      <c r="I2631" s="1" t="s">
        <v>5421</v>
      </c>
      <c r="J2631" s="1" t="str">
        <f t="shared" si="291"/>
        <v xml:space="preserve">Cosmos-3M </v>
      </c>
      <c r="K2631" s="1" t="str">
        <f t="shared" si="292"/>
        <v>Cosmos 2327</v>
      </c>
      <c r="L2631" s="1" t="s">
        <v>346</v>
      </c>
      <c r="M2631" s="1"/>
      <c r="N2631" s="1">
        <f t="shared" si="293"/>
        <v>0</v>
      </c>
      <c r="O2631" s="1" t="s">
        <v>9</v>
      </c>
    </row>
    <row r="2632" spans="1:15" x14ac:dyDescent="0.3">
      <c r="A2632" s="1" t="s">
        <v>3868</v>
      </c>
      <c r="B2632" s="1" t="s">
        <v>3160</v>
      </c>
      <c r="C2632" s="1" t="str">
        <f t="shared" si="287"/>
        <v>USA</v>
      </c>
      <c r="D2632" s="1" t="s">
        <v>5422</v>
      </c>
      <c r="E2632" s="7" t="str">
        <f>TEXT(DATE(MID(D2632, 13, 4), CHOOSE(MATCH( MID(D2632, 5, 3), {"Jan","Feb","Mar","Apr","May","Jun","Jul","Aug","Sep","Oct","Nov","Dec"}, 0), 1, 2, 3, 4, 5, 6, 7, 8, 9, 10, 11, 12), MID(D2632, 9, 2)), "yyyy-mm-dd")</f>
        <v>1996-01-14</v>
      </c>
      <c r="F2632" s="1" t="str">
        <f t="shared" si="288"/>
        <v>11:10:00</v>
      </c>
      <c r="G2632" s="9" t="str">
        <f t="shared" si="289"/>
        <v>January</v>
      </c>
      <c r="H2632" s="5" t="str">
        <f t="shared" si="290"/>
        <v>1996</v>
      </c>
      <c r="I2632" s="1" t="s">
        <v>5423</v>
      </c>
      <c r="J2632" s="1" t="str">
        <f t="shared" si="291"/>
        <v xml:space="preserve">Delta II 7925 </v>
      </c>
      <c r="K2632" s="1" t="str">
        <f t="shared" si="292"/>
        <v>Koreasat-2</v>
      </c>
      <c r="L2632" s="1" t="s">
        <v>346</v>
      </c>
      <c r="M2632" s="1"/>
      <c r="N2632" s="1">
        <f t="shared" si="293"/>
        <v>0</v>
      </c>
      <c r="O2632" s="1" t="s">
        <v>9</v>
      </c>
    </row>
    <row r="2633" spans="1:15" x14ac:dyDescent="0.3">
      <c r="A2633" s="1" t="s">
        <v>233</v>
      </c>
      <c r="B2633" s="1" t="s">
        <v>4338</v>
      </c>
      <c r="C2633" s="1" t="str">
        <f t="shared" si="287"/>
        <v>France</v>
      </c>
      <c r="D2633" s="1" t="s">
        <v>5424</v>
      </c>
      <c r="E2633" s="7" t="str">
        <f>TEXT(DATE(MID(D2633, 13, 4), CHOOSE(MATCH( MID(D2633, 5, 3), {"Jan","Feb","Mar","Apr","May","Jun","Jul","Aug","Sep","Oct","Nov","Dec"}, 0), 1, 2, 3, 4, 5, 6, 7, 8, 9, 10, 11, 12), MID(D2633, 9, 2)), "yyyy-mm-dd")</f>
        <v>1996-01-12</v>
      </c>
      <c r="F2633" s="1" t="str">
        <f t="shared" si="288"/>
        <v>23:10:00</v>
      </c>
      <c r="G2633" s="9" t="str">
        <f t="shared" si="289"/>
        <v>January</v>
      </c>
      <c r="H2633" s="5" t="str">
        <f t="shared" si="290"/>
        <v>1996</v>
      </c>
      <c r="I2633" s="1" t="s">
        <v>5425</v>
      </c>
      <c r="J2633" s="1" t="str">
        <f t="shared" si="291"/>
        <v xml:space="preserve">Ariane 44L </v>
      </c>
      <c r="K2633" s="1" t="str">
        <f t="shared" si="292"/>
        <v>Panamsat-3R &amp; Measat-1</v>
      </c>
      <c r="L2633" s="1" t="s">
        <v>346</v>
      </c>
      <c r="M2633" s="1"/>
      <c r="N2633" s="1">
        <f t="shared" si="293"/>
        <v>0</v>
      </c>
      <c r="O2633" s="1" t="s">
        <v>9</v>
      </c>
    </row>
    <row r="2634" spans="1:15" x14ac:dyDescent="0.3">
      <c r="A2634" s="1" t="s">
        <v>657</v>
      </c>
      <c r="B2634" s="1" t="s">
        <v>658</v>
      </c>
      <c r="C2634" s="1" t="str">
        <f t="shared" si="287"/>
        <v>USA</v>
      </c>
      <c r="D2634" s="1" t="s">
        <v>5426</v>
      </c>
      <c r="E2634" s="7" t="str">
        <f>TEXT(DATE(MID(D2634, 13, 4), CHOOSE(MATCH( MID(D2634, 5, 3), {"Jan","Feb","Mar","Apr","May","Jun","Jul","Aug","Sep","Oct","Nov","Dec"}, 0), 1, 2, 3, 4, 5, 6, 7, 8, 9, 10, 11, 12), MID(D2634, 9, 2)), "yyyy-mm-dd")</f>
        <v>1996-01-11</v>
      </c>
      <c r="F2634" s="1" t="str">
        <f t="shared" si="288"/>
        <v>09:41:00</v>
      </c>
      <c r="G2634" s="9" t="str">
        <f t="shared" si="289"/>
        <v>January</v>
      </c>
      <c r="H2634" s="5" t="str">
        <f t="shared" si="290"/>
        <v>1996</v>
      </c>
      <c r="I2634" s="1" t="s">
        <v>5427</v>
      </c>
      <c r="J2634" s="1" t="str">
        <f t="shared" si="291"/>
        <v xml:space="preserve">Space Shuttle Endeavour </v>
      </c>
      <c r="K2634" s="1" t="str">
        <f t="shared" si="292"/>
        <v>STS-72</v>
      </c>
      <c r="L2634" s="1" t="s">
        <v>346</v>
      </c>
      <c r="M2634" s="1">
        <v>450</v>
      </c>
      <c r="N2634" s="1">
        <f t="shared" si="293"/>
        <v>37350</v>
      </c>
      <c r="O2634" s="1" t="s">
        <v>9</v>
      </c>
    </row>
    <row r="2635" spans="1:15" x14ac:dyDescent="0.3">
      <c r="A2635" s="1" t="s">
        <v>3868</v>
      </c>
      <c r="B2635" s="1" t="s">
        <v>3478</v>
      </c>
      <c r="C2635" s="1" t="str">
        <f t="shared" si="287"/>
        <v>USA</v>
      </c>
      <c r="D2635" s="1" t="s">
        <v>5428</v>
      </c>
      <c r="E2635" s="7" t="str">
        <f>TEXT(DATE(MID(D2635, 13, 4), CHOOSE(MATCH( MID(D2635, 5, 3), {"Jan","Feb","Mar","Apr","May","Jun","Jul","Aug","Sep","Oct","Nov","Dec"}, 0), 1, 2, 3, 4, 5, 6, 7, 8, 9, 10, 11, 12), MID(D2635, 9, 2)), "yyyy-mm-dd")</f>
        <v>1995-12-30</v>
      </c>
      <c r="F2635" s="1" t="str">
        <f t="shared" si="288"/>
        <v>13:48:00</v>
      </c>
      <c r="G2635" s="9" t="str">
        <f t="shared" si="289"/>
        <v>December</v>
      </c>
      <c r="H2635" s="5" t="str">
        <f t="shared" si="290"/>
        <v>1995</v>
      </c>
      <c r="I2635" s="1" t="s">
        <v>5429</v>
      </c>
      <c r="J2635" s="1" t="str">
        <f t="shared" si="291"/>
        <v xml:space="preserve">Delta II 7920-10 </v>
      </c>
      <c r="K2635" s="1" t="str">
        <f t="shared" si="292"/>
        <v>XTE</v>
      </c>
      <c r="L2635" s="1" t="s">
        <v>346</v>
      </c>
      <c r="M2635" s="1"/>
      <c r="N2635" s="1">
        <f t="shared" si="293"/>
        <v>0</v>
      </c>
      <c r="O2635" s="1" t="s">
        <v>9</v>
      </c>
    </row>
    <row r="2636" spans="1:15" x14ac:dyDescent="0.3">
      <c r="A2636" s="1" t="s">
        <v>14</v>
      </c>
      <c r="B2636" s="1" t="s">
        <v>101</v>
      </c>
      <c r="C2636" s="1" t="str">
        <f t="shared" si="287"/>
        <v>China</v>
      </c>
      <c r="D2636" s="1" t="s">
        <v>5430</v>
      </c>
      <c r="E2636" s="7" t="str">
        <f>TEXT(DATE(MID(D2636, 13, 4), CHOOSE(MATCH( MID(D2636, 5, 3), {"Jan","Feb","Mar","Apr","May","Jun","Jul","Aug","Sep","Oct","Nov","Dec"}, 0), 1, 2, 3, 4, 5, 6, 7, 8, 9, 10, 11, 12), MID(D2636, 9, 2)), "yyyy-mm-dd")</f>
        <v>1995-12-28</v>
      </c>
      <c r="F2636" s="1" t="str">
        <f t="shared" si="288"/>
        <v>11:50:00</v>
      </c>
      <c r="G2636" s="9" t="str">
        <f t="shared" si="289"/>
        <v>December</v>
      </c>
      <c r="H2636" s="5" t="str">
        <f t="shared" si="290"/>
        <v>1995</v>
      </c>
      <c r="I2636" s="1" t="s">
        <v>5431</v>
      </c>
      <c r="J2636" s="1" t="str">
        <f t="shared" si="291"/>
        <v xml:space="preserve">Long March 2E EPKM </v>
      </c>
      <c r="K2636" s="1" t="str">
        <f t="shared" si="292"/>
        <v>EchoStar 1</v>
      </c>
      <c r="L2636" s="1" t="s">
        <v>346</v>
      </c>
      <c r="M2636" s="1"/>
      <c r="N2636" s="1">
        <f t="shared" si="293"/>
        <v>0</v>
      </c>
      <c r="O2636" s="1" t="s">
        <v>9</v>
      </c>
    </row>
    <row r="2637" spans="1:15" x14ac:dyDescent="0.3">
      <c r="A2637" s="1" t="s">
        <v>4</v>
      </c>
      <c r="B2637" s="1" t="s">
        <v>130</v>
      </c>
      <c r="C2637" s="1" t="str">
        <f t="shared" si="287"/>
        <v>Kazakhstan</v>
      </c>
      <c r="D2637" s="1" t="s">
        <v>5432</v>
      </c>
      <c r="E2637" s="7" t="str">
        <f>TEXT(DATE(MID(D2637, 13, 4), CHOOSE(MATCH( MID(D2637, 5, 3), {"Jan","Feb","Mar","Apr","May","Jun","Jul","Aug","Sep","Oct","Nov","Dec"}, 0), 1, 2, 3, 4, 5, 6, 7, 8, 9, 10, 11, 12), MID(D2637, 9, 2)), "yyyy-mm-dd")</f>
        <v>1995-12-28</v>
      </c>
      <c r="F2637" s="1" t="str">
        <f t="shared" si="288"/>
        <v>06:45:00</v>
      </c>
      <c r="G2637" s="9" t="str">
        <f t="shared" si="289"/>
        <v>December</v>
      </c>
      <c r="H2637" s="5" t="str">
        <f t="shared" si="290"/>
        <v>1995</v>
      </c>
      <c r="I2637" s="1" t="s">
        <v>5433</v>
      </c>
      <c r="J2637" s="1" t="str">
        <f t="shared" si="291"/>
        <v xml:space="preserve">Molniya-M /Block 2BL </v>
      </c>
      <c r="K2637" s="1" t="str">
        <f t="shared" si="292"/>
        <v>IRS-1C &amp; Skipper</v>
      </c>
      <c r="L2637" s="1" t="s">
        <v>346</v>
      </c>
      <c r="M2637" s="1"/>
      <c r="N2637" s="1">
        <f t="shared" si="293"/>
        <v>0</v>
      </c>
      <c r="O2637" s="1" t="s">
        <v>9</v>
      </c>
    </row>
    <row r="2638" spans="1:15" x14ac:dyDescent="0.3">
      <c r="A2638" s="1" t="s">
        <v>4</v>
      </c>
      <c r="B2638" s="1" t="s">
        <v>3926</v>
      </c>
      <c r="C2638" s="1" t="str">
        <f t="shared" si="287"/>
        <v>Kazakhstan</v>
      </c>
      <c r="D2638" s="1" t="s">
        <v>5434</v>
      </c>
      <c r="E2638" s="7" t="str">
        <f>TEXT(DATE(MID(D2638, 13, 4), CHOOSE(MATCH( MID(D2638, 5, 3), {"Jan","Feb","Mar","Apr","May","Jun","Jul","Aug","Sep","Oct","Nov","Dec"}, 0), 1, 2, 3, 4, 5, 6, 7, 8, 9, 10, 11, 12), MID(D2638, 9, 2)), "yyyy-mm-dd")</f>
        <v>1995-12-20</v>
      </c>
      <c r="F2638" s="1" t="str">
        <f t="shared" si="288"/>
        <v>00:52:00</v>
      </c>
      <c r="G2638" s="9" t="str">
        <f t="shared" si="289"/>
        <v>December</v>
      </c>
      <c r="H2638" s="5" t="str">
        <f t="shared" si="290"/>
        <v>1995</v>
      </c>
      <c r="I2638" s="1" t="s">
        <v>5435</v>
      </c>
      <c r="J2638" s="1" t="str">
        <f t="shared" si="291"/>
        <v xml:space="preserve">Tsyklon-2 </v>
      </c>
      <c r="K2638" s="1" t="str">
        <f t="shared" si="292"/>
        <v>Cosmos 2326</v>
      </c>
      <c r="L2638" s="1" t="s">
        <v>346</v>
      </c>
      <c r="M2638" s="1"/>
      <c r="N2638" s="1">
        <f t="shared" si="293"/>
        <v>0</v>
      </c>
      <c r="O2638" s="1" t="s">
        <v>9</v>
      </c>
    </row>
    <row r="2639" spans="1:15" x14ac:dyDescent="0.3">
      <c r="A2639" s="1" t="s">
        <v>129</v>
      </c>
      <c r="B2639" s="1" t="s">
        <v>1630</v>
      </c>
      <c r="C2639" s="1" t="str">
        <f t="shared" si="287"/>
        <v>Kazakhstan</v>
      </c>
      <c r="D2639" s="1" t="s">
        <v>5436</v>
      </c>
      <c r="E2639" s="7" t="str">
        <f>TEXT(DATE(MID(D2639, 13, 4), CHOOSE(MATCH( MID(D2639, 5, 3), {"Jan","Feb","Mar","Apr","May","Jun","Jul","Aug","Sep","Oct","Nov","Dec"}, 0), 1, 2, 3, 4, 5, 6, 7, 8, 9, 10, 11, 12), MID(D2639, 9, 2)), "yyyy-mm-dd")</f>
        <v>1995-12-18</v>
      </c>
      <c r="F2639" s="1" t="str">
        <f t="shared" si="288"/>
        <v>14:31:00</v>
      </c>
      <c r="G2639" s="9" t="str">
        <f t="shared" si="289"/>
        <v>December</v>
      </c>
      <c r="H2639" s="5" t="str">
        <f t="shared" si="290"/>
        <v>1995</v>
      </c>
      <c r="I2639" s="1" t="s">
        <v>5437</v>
      </c>
      <c r="J2639" s="1" t="str">
        <f t="shared" si="291"/>
        <v xml:space="preserve">Soyuz U </v>
      </c>
      <c r="K2639" s="1" t="str">
        <f t="shared" si="292"/>
        <v>Progress M-30</v>
      </c>
      <c r="L2639" s="1" t="s">
        <v>346</v>
      </c>
      <c r="M2639" s="1">
        <v>20</v>
      </c>
      <c r="N2639" s="1">
        <f t="shared" si="293"/>
        <v>1660</v>
      </c>
      <c r="O2639" s="1" t="s">
        <v>9</v>
      </c>
    </row>
    <row r="2640" spans="1:15" x14ac:dyDescent="0.3">
      <c r="A2640" s="1" t="s">
        <v>4005</v>
      </c>
      <c r="B2640" s="1" t="s">
        <v>4149</v>
      </c>
      <c r="C2640" s="1" t="str">
        <f t="shared" si="287"/>
        <v>USA</v>
      </c>
      <c r="D2640" s="1" t="s">
        <v>5438</v>
      </c>
      <c r="E2640" s="7" t="str">
        <f>TEXT(DATE(MID(D2640, 13, 4), CHOOSE(MATCH( MID(D2640, 5, 3), {"Jan","Feb","Mar","Apr","May","Jun","Jul","Aug","Sep","Oct","Nov","Dec"}, 0), 1, 2, 3, 4, 5, 6, 7, 8, 9, 10, 11, 12), MID(D2640, 9, 2)), "yyyy-mm-dd")</f>
        <v>1995-12-15</v>
      </c>
      <c r="F2640" s="1" t="str">
        <f t="shared" si="288"/>
        <v>00:23:00</v>
      </c>
      <c r="G2640" s="9" t="str">
        <f t="shared" si="289"/>
        <v>December</v>
      </c>
      <c r="H2640" s="5" t="str">
        <f t="shared" si="290"/>
        <v>1995</v>
      </c>
      <c r="I2640" s="1" t="s">
        <v>5439</v>
      </c>
      <c r="J2640" s="1" t="str">
        <f t="shared" si="291"/>
        <v xml:space="preserve">Atlas IIA </v>
      </c>
      <c r="K2640" s="1" t="str">
        <f t="shared" si="292"/>
        <v>Galaxy 3R</v>
      </c>
      <c r="L2640" s="1" t="s">
        <v>346</v>
      </c>
      <c r="M2640" s="1"/>
      <c r="N2640" s="1">
        <f t="shared" si="293"/>
        <v>0</v>
      </c>
      <c r="O2640" s="1" t="s">
        <v>9</v>
      </c>
    </row>
    <row r="2641" spans="1:15" x14ac:dyDescent="0.3">
      <c r="A2641" s="1" t="s">
        <v>129</v>
      </c>
      <c r="B2641" s="1" t="s">
        <v>529</v>
      </c>
      <c r="C2641" s="1" t="str">
        <f t="shared" si="287"/>
        <v>Kazakhstan</v>
      </c>
      <c r="D2641" s="1" t="s">
        <v>5440</v>
      </c>
      <c r="E2641" s="7" t="str">
        <f>TEXT(DATE(MID(D2641, 13, 4), CHOOSE(MATCH( MID(D2641, 5, 3), {"Jan","Feb","Mar","Apr","May","Jun","Jul","Aug","Sep","Oct","Nov","Dec"}, 0), 1, 2, 3, 4, 5, 6, 7, 8, 9, 10, 11, 12), MID(D2641, 9, 2)), "yyyy-mm-dd")</f>
        <v>1995-12-14</v>
      </c>
      <c r="F2641" s="1" t="str">
        <f t="shared" si="288"/>
        <v>06:10:00</v>
      </c>
      <c r="G2641" s="9" t="str">
        <f t="shared" si="289"/>
        <v>December</v>
      </c>
      <c r="H2641" s="5" t="str">
        <f t="shared" si="290"/>
        <v>1995</v>
      </c>
      <c r="I2641" s="1" t="s">
        <v>5441</v>
      </c>
      <c r="J2641" s="1" t="str">
        <f t="shared" si="291"/>
        <v xml:space="preserve">Proton K/Block-DM-2 </v>
      </c>
      <c r="K2641" s="1" t="str">
        <f t="shared" si="292"/>
        <v>Cosmos 2323, 2324 &amp; 2325</v>
      </c>
      <c r="L2641" s="1" t="s">
        <v>346</v>
      </c>
      <c r="M2641" s="1"/>
      <c r="N2641" s="1">
        <f t="shared" si="293"/>
        <v>0</v>
      </c>
      <c r="O2641" s="1" t="s">
        <v>9</v>
      </c>
    </row>
    <row r="2642" spans="1:15" x14ac:dyDescent="0.3">
      <c r="A2642" s="1" t="s">
        <v>233</v>
      </c>
      <c r="B2642" s="1" t="s">
        <v>4338</v>
      </c>
      <c r="C2642" s="1" t="str">
        <f t="shared" si="287"/>
        <v>France</v>
      </c>
      <c r="D2642" s="1" t="s">
        <v>5442</v>
      </c>
      <c r="E2642" s="7" t="str">
        <f>TEXT(DATE(MID(D2642, 13, 4), CHOOSE(MATCH( MID(D2642, 5, 3), {"Jan","Feb","Mar","Apr","May","Jun","Jul","Aug","Sep","Oct","Nov","Dec"}, 0), 1, 2, 3, 4, 5, 6, 7, 8, 9, 10, 11, 12), MID(D2642, 9, 2)), "yyyy-mm-dd")</f>
        <v>1995-12-06</v>
      </c>
      <c r="F2642" s="1" t="str">
        <f t="shared" si="288"/>
        <v>23:23:00</v>
      </c>
      <c r="G2642" s="9" t="str">
        <f t="shared" si="289"/>
        <v>December</v>
      </c>
      <c r="H2642" s="5" t="str">
        <f t="shared" si="290"/>
        <v>1995</v>
      </c>
      <c r="I2642" s="1" t="s">
        <v>5443</v>
      </c>
      <c r="J2642" s="1" t="str">
        <f t="shared" si="291"/>
        <v xml:space="preserve">Ariane 44L </v>
      </c>
      <c r="K2642" s="1" t="str">
        <f t="shared" si="292"/>
        <v>TÃ©lÃ©com 2C &amp; Insat 2C</v>
      </c>
      <c r="L2642" s="1" t="s">
        <v>346</v>
      </c>
      <c r="M2642" s="1"/>
      <c r="N2642" s="1">
        <f t="shared" si="293"/>
        <v>0</v>
      </c>
      <c r="O2642" s="1" t="s">
        <v>9</v>
      </c>
    </row>
    <row r="2643" spans="1:15" x14ac:dyDescent="0.3">
      <c r="A2643" s="1" t="s">
        <v>4005</v>
      </c>
      <c r="B2643" s="1" t="s">
        <v>27</v>
      </c>
      <c r="C2643" s="1" t="str">
        <f t="shared" si="287"/>
        <v>USA</v>
      </c>
      <c r="D2643" s="1" t="s">
        <v>5444</v>
      </c>
      <c r="E2643" s="7" t="str">
        <f>TEXT(DATE(MID(D2643, 13, 4), CHOOSE(MATCH( MID(D2643, 5, 3), {"Jan","Feb","Mar","Apr","May","Jun","Jul","Aug","Sep","Oct","Nov","Dec"}, 0), 1, 2, 3, 4, 5, 6, 7, 8, 9, 10, 11, 12), MID(D2643, 9, 2)), "yyyy-mm-dd")</f>
        <v>1995-12-05</v>
      </c>
      <c r="F2643" s="1" t="str">
        <f t="shared" si="288"/>
        <v>21:18:00</v>
      </c>
      <c r="G2643" s="9" t="str">
        <f t="shared" si="289"/>
        <v>December</v>
      </c>
      <c r="H2643" s="5" t="str">
        <f t="shared" si="290"/>
        <v>1995</v>
      </c>
      <c r="I2643" s="1" t="s">
        <v>5445</v>
      </c>
      <c r="J2643" s="1" t="str">
        <f t="shared" si="291"/>
        <v xml:space="preserve">Titan IV(404)A </v>
      </c>
      <c r="K2643" s="1" t="str">
        <f t="shared" si="292"/>
        <v>KH-11 11</v>
      </c>
      <c r="L2643" s="1" t="s">
        <v>346</v>
      </c>
      <c r="M2643" s="1"/>
      <c r="N2643" s="1">
        <f t="shared" si="293"/>
        <v>0</v>
      </c>
      <c r="O2643" s="1" t="s">
        <v>9</v>
      </c>
    </row>
    <row r="2644" spans="1:15" x14ac:dyDescent="0.3">
      <c r="A2644" s="1" t="s">
        <v>4005</v>
      </c>
      <c r="B2644" s="1" t="s">
        <v>4092</v>
      </c>
      <c r="C2644" s="1" t="str">
        <f t="shared" si="287"/>
        <v>USA</v>
      </c>
      <c r="D2644" s="1" t="s">
        <v>5446</v>
      </c>
      <c r="E2644" s="7" t="str">
        <f>TEXT(DATE(MID(D2644, 13, 4), CHOOSE(MATCH( MID(D2644, 5, 3), {"Jan","Feb","Mar","Apr","May","Jun","Jul","Aug","Sep","Oct","Nov","Dec"}, 0), 1, 2, 3, 4, 5, 6, 7, 8, 9, 10, 11, 12), MID(D2644, 9, 2)), "yyyy-mm-dd")</f>
        <v>1995-12-02</v>
      </c>
      <c r="F2644" s="1" t="str">
        <f t="shared" si="288"/>
        <v>08:08:00</v>
      </c>
      <c r="G2644" s="9" t="str">
        <f t="shared" si="289"/>
        <v>December</v>
      </c>
      <c r="H2644" s="5" t="str">
        <f t="shared" si="290"/>
        <v>1995</v>
      </c>
      <c r="I2644" s="1" t="s">
        <v>5447</v>
      </c>
      <c r="J2644" s="1" t="str">
        <f t="shared" si="291"/>
        <v xml:space="preserve">Atlas IIAS </v>
      </c>
      <c r="K2644" s="1" t="str">
        <f t="shared" si="292"/>
        <v>SOHO</v>
      </c>
      <c r="L2644" s="1" t="s">
        <v>346</v>
      </c>
      <c r="M2644" s="1"/>
      <c r="N2644" s="1">
        <f t="shared" si="293"/>
        <v>0</v>
      </c>
      <c r="O2644" s="1" t="s">
        <v>9</v>
      </c>
    </row>
    <row r="2645" spans="1:15" x14ac:dyDescent="0.3">
      <c r="A2645" s="1" t="s">
        <v>14</v>
      </c>
      <c r="B2645" s="1" t="s">
        <v>101</v>
      </c>
      <c r="C2645" s="1" t="str">
        <f t="shared" si="287"/>
        <v>China</v>
      </c>
      <c r="D2645" s="1" t="s">
        <v>5448</v>
      </c>
      <c r="E2645" s="7" t="str">
        <f>TEXT(DATE(MID(D2645, 13, 4), CHOOSE(MATCH( MID(D2645, 5, 3), {"Jan","Feb","Mar","Apr","May","Jun","Jul","Aug","Sep","Oct","Nov","Dec"}, 0), 1, 2, 3, 4, 5, 6, 7, 8, 9, 10, 11, 12), MID(D2645, 9, 2)), "yyyy-mm-dd")</f>
        <v>1995-11-28</v>
      </c>
      <c r="F2645" s="1" t="str">
        <f t="shared" si="288"/>
        <v>11:30:00</v>
      </c>
      <c r="G2645" s="9" t="str">
        <f t="shared" si="289"/>
        <v>November</v>
      </c>
      <c r="H2645" s="5" t="str">
        <f t="shared" si="290"/>
        <v>1995</v>
      </c>
      <c r="I2645" s="1" t="s">
        <v>5449</v>
      </c>
      <c r="J2645" s="1" t="str">
        <f t="shared" si="291"/>
        <v xml:space="preserve">Long March 2E EPKM </v>
      </c>
      <c r="K2645" s="1" t="str">
        <f t="shared" si="292"/>
        <v>AsiaSat 2</v>
      </c>
      <c r="L2645" s="1" t="s">
        <v>346</v>
      </c>
      <c r="M2645" s="1"/>
      <c r="N2645" s="1">
        <f t="shared" si="293"/>
        <v>0</v>
      </c>
      <c r="O2645" s="1" t="s">
        <v>117</v>
      </c>
    </row>
    <row r="2646" spans="1:15" x14ac:dyDescent="0.3">
      <c r="A2646" s="1" t="s">
        <v>129</v>
      </c>
      <c r="B2646" s="1" t="s">
        <v>529</v>
      </c>
      <c r="C2646" s="1" t="str">
        <f t="shared" si="287"/>
        <v>Kazakhstan</v>
      </c>
      <c r="D2646" s="1" t="s">
        <v>5450</v>
      </c>
      <c r="E2646" s="7" t="str">
        <f>TEXT(DATE(MID(D2646, 13, 4), CHOOSE(MATCH( MID(D2646, 5, 3), {"Jan","Feb","Mar","Apr","May","Jun","Jul","Aug","Sep","Oct","Nov","Dec"}, 0), 1, 2, 3, 4, 5, 6, 7, 8, 9, 10, 11, 12), MID(D2646, 9, 2)), "yyyy-mm-dd")</f>
        <v>1995-11-17</v>
      </c>
      <c r="F2646" s="1" t="str">
        <f t="shared" si="288"/>
        <v>14:25:00</v>
      </c>
      <c r="G2646" s="9" t="str">
        <f t="shared" si="289"/>
        <v>November</v>
      </c>
      <c r="H2646" s="5" t="str">
        <f t="shared" si="290"/>
        <v>1995</v>
      </c>
      <c r="I2646" s="1" t="s">
        <v>5451</v>
      </c>
      <c r="J2646" s="1" t="str">
        <f t="shared" si="291"/>
        <v xml:space="preserve">Proton K/Block-DM-2 </v>
      </c>
      <c r="K2646" s="1" t="str">
        <f t="shared" si="292"/>
        <v>Gals 2</v>
      </c>
      <c r="L2646" s="1" t="s">
        <v>346</v>
      </c>
      <c r="M2646" s="1"/>
      <c r="N2646" s="1">
        <f t="shared" si="293"/>
        <v>0</v>
      </c>
      <c r="O2646" s="1" t="s">
        <v>9</v>
      </c>
    </row>
    <row r="2647" spans="1:15" x14ac:dyDescent="0.3">
      <c r="A2647" s="1" t="s">
        <v>233</v>
      </c>
      <c r="B2647" s="1" t="s">
        <v>4338</v>
      </c>
      <c r="C2647" s="1" t="str">
        <f t="shared" si="287"/>
        <v>France</v>
      </c>
      <c r="D2647" s="1" t="s">
        <v>5452</v>
      </c>
      <c r="E2647" s="7" t="str">
        <f>TEXT(DATE(MID(D2647, 13, 4), CHOOSE(MATCH( MID(D2647, 5, 3), {"Jan","Feb","Mar","Apr","May","Jun","Jul","Aug","Sep","Oct","Nov","Dec"}, 0), 1, 2, 3, 4, 5, 6, 7, 8, 9, 10, 11, 12), MID(D2647, 9, 2)), "yyyy-mm-dd")</f>
        <v>1995-11-17</v>
      </c>
      <c r="F2647" s="1" t="str">
        <f t="shared" si="288"/>
        <v>01:20:00</v>
      </c>
      <c r="G2647" s="9" t="str">
        <f t="shared" si="289"/>
        <v>November</v>
      </c>
      <c r="H2647" s="5" t="str">
        <f t="shared" si="290"/>
        <v>1995</v>
      </c>
      <c r="I2647" s="1" t="s">
        <v>5453</v>
      </c>
      <c r="J2647" s="1" t="str">
        <f t="shared" si="291"/>
        <v xml:space="preserve">Ariane 44P </v>
      </c>
      <c r="K2647" s="1" t="str">
        <f t="shared" si="292"/>
        <v>Infrared Space Observatory</v>
      </c>
      <c r="L2647" s="1" t="s">
        <v>346</v>
      </c>
      <c r="M2647" s="1"/>
      <c r="N2647" s="1">
        <f t="shared" si="293"/>
        <v>0</v>
      </c>
      <c r="O2647" s="1" t="s">
        <v>9</v>
      </c>
    </row>
    <row r="2648" spans="1:15" x14ac:dyDescent="0.3">
      <c r="A2648" s="1" t="s">
        <v>657</v>
      </c>
      <c r="B2648" s="1" t="s">
        <v>30</v>
      </c>
      <c r="C2648" s="1" t="str">
        <f t="shared" si="287"/>
        <v>USA</v>
      </c>
      <c r="D2648" s="1" t="s">
        <v>5454</v>
      </c>
      <c r="E2648" s="7" t="str">
        <f>TEXT(DATE(MID(D2648, 13, 4), CHOOSE(MATCH( MID(D2648, 5, 3), {"Jan","Feb","Mar","Apr","May","Jun","Jul","Aug","Sep","Oct","Nov","Dec"}, 0), 1, 2, 3, 4, 5, 6, 7, 8, 9, 10, 11, 12), MID(D2648, 9, 2)), "yyyy-mm-dd")</f>
        <v>1995-11-12</v>
      </c>
      <c r="F2648" s="1" t="str">
        <f t="shared" si="288"/>
        <v>12:30:00</v>
      </c>
      <c r="G2648" s="9" t="str">
        <f t="shared" si="289"/>
        <v>November</v>
      </c>
      <c r="H2648" s="5" t="str">
        <f t="shared" si="290"/>
        <v>1995</v>
      </c>
      <c r="I2648" s="1" t="s">
        <v>5455</v>
      </c>
      <c r="J2648" s="1" t="str">
        <f t="shared" si="291"/>
        <v xml:space="preserve">Space Shuttle Atlantis </v>
      </c>
      <c r="K2648" s="1" t="str">
        <f t="shared" si="292"/>
        <v>STS-74</v>
      </c>
      <c r="L2648" s="1" t="s">
        <v>346</v>
      </c>
      <c r="M2648" s="1">
        <v>450</v>
      </c>
      <c r="N2648" s="1">
        <f t="shared" si="293"/>
        <v>37350</v>
      </c>
      <c r="O2648" s="1" t="s">
        <v>9</v>
      </c>
    </row>
    <row r="2649" spans="1:15" x14ac:dyDescent="0.3">
      <c r="A2649" s="1" t="s">
        <v>4005</v>
      </c>
      <c r="B2649" s="1" t="s">
        <v>11</v>
      </c>
      <c r="C2649" s="1" t="str">
        <f t="shared" si="287"/>
        <v>USA</v>
      </c>
      <c r="D2649" s="1" t="s">
        <v>5456</v>
      </c>
      <c r="E2649" s="7" t="str">
        <f>TEXT(DATE(MID(D2649, 13, 4), CHOOSE(MATCH( MID(D2649, 5, 3), {"Jan","Feb","Mar","Apr","May","Jun","Jul","Aug","Sep","Oct","Nov","Dec"}, 0), 1, 2, 3, 4, 5, 6, 7, 8, 9, 10, 11, 12), MID(D2649, 9, 2)), "yyyy-mm-dd")</f>
        <v>1995-11-06</v>
      </c>
      <c r="F2649" s="1" t="str">
        <f t="shared" si="288"/>
        <v>05:15:00</v>
      </c>
      <c r="G2649" s="9" t="str">
        <f t="shared" si="289"/>
        <v>November</v>
      </c>
      <c r="H2649" s="5" t="str">
        <f t="shared" si="290"/>
        <v>1995</v>
      </c>
      <c r="I2649" s="1" t="s">
        <v>5457</v>
      </c>
      <c r="J2649" s="1" t="str">
        <f t="shared" si="291"/>
        <v xml:space="preserve">Titan IV(401)A </v>
      </c>
      <c r="K2649" s="1" t="str">
        <f t="shared" si="292"/>
        <v>Milstar DFS-2</v>
      </c>
      <c r="L2649" s="1" t="s">
        <v>346</v>
      </c>
      <c r="M2649" s="1"/>
      <c r="N2649" s="1">
        <f t="shared" si="293"/>
        <v>0</v>
      </c>
      <c r="O2649" s="1" t="s">
        <v>9</v>
      </c>
    </row>
    <row r="2650" spans="1:15" x14ac:dyDescent="0.3">
      <c r="A2650" s="1" t="s">
        <v>3868</v>
      </c>
      <c r="B2650" s="1" t="s">
        <v>114</v>
      </c>
      <c r="C2650" s="1" t="str">
        <f t="shared" si="287"/>
        <v>USA</v>
      </c>
      <c r="D2650" s="1" t="s">
        <v>5458</v>
      </c>
      <c r="E2650" s="7" t="str">
        <f>TEXT(DATE(MID(D2650, 13, 4), CHOOSE(MATCH( MID(D2650, 5, 3), {"Jan","Feb","Mar","Apr","May","Jun","Jul","Aug","Sep","Oct","Nov","Dec"}, 0), 1, 2, 3, 4, 5, 6, 7, 8, 9, 10, 11, 12), MID(D2650, 9, 2)), "yyyy-mm-dd")</f>
        <v>1995-11-04</v>
      </c>
      <c r="F2650" s="1" t="str">
        <f t="shared" si="288"/>
        <v>14:22:00</v>
      </c>
      <c r="G2650" s="9" t="str">
        <f t="shared" si="289"/>
        <v>November</v>
      </c>
      <c r="H2650" s="5" t="str">
        <f t="shared" si="290"/>
        <v>1995</v>
      </c>
      <c r="I2650" s="1" t="s">
        <v>5459</v>
      </c>
      <c r="J2650" s="1" t="str">
        <f t="shared" si="291"/>
        <v xml:space="preserve">Delta II 7920-10 </v>
      </c>
      <c r="K2650" s="1" t="str">
        <f t="shared" si="292"/>
        <v>RADARSAT-1 and SURFSAT</v>
      </c>
      <c r="L2650" s="1" t="s">
        <v>346</v>
      </c>
      <c r="M2650" s="1"/>
      <c r="N2650" s="1">
        <f t="shared" si="293"/>
        <v>0</v>
      </c>
      <c r="O2650" s="1" t="s">
        <v>9</v>
      </c>
    </row>
    <row r="2651" spans="1:15" x14ac:dyDescent="0.3">
      <c r="A2651" s="1" t="s">
        <v>4</v>
      </c>
      <c r="B2651" s="1" t="s">
        <v>2022</v>
      </c>
      <c r="C2651" s="1" t="str">
        <f t="shared" si="287"/>
        <v>Kazakhstan</v>
      </c>
      <c r="D2651" s="1" t="s">
        <v>5460</v>
      </c>
      <c r="E2651" s="7" t="str">
        <f>TEXT(DATE(MID(D2651, 13, 4), CHOOSE(MATCH( MID(D2651, 5, 3), {"Jan","Feb","Mar","Apr","May","Jun","Jul","Aug","Sep","Oct","Nov","Dec"}, 0), 1, 2, 3, 4, 5, 6, 7, 8, 9, 10, 11, 12), MID(D2651, 9, 2)), "yyyy-mm-dd")</f>
        <v>1995-10-31</v>
      </c>
      <c r="F2651" s="1" t="str">
        <f t="shared" si="288"/>
        <v>20:19:00</v>
      </c>
      <c r="G2651" s="9" t="str">
        <f t="shared" si="289"/>
        <v>October</v>
      </c>
      <c r="H2651" s="5" t="str">
        <f t="shared" si="290"/>
        <v>1995</v>
      </c>
      <c r="I2651" s="1" t="s">
        <v>5461</v>
      </c>
      <c r="J2651" s="1" t="str">
        <f t="shared" si="291"/>
        <v xml:space="preserve">Zenit-2 </v>
      </c>
      <c r="K2651" s="1" t="str">
        <f t="shared" si="292"/>
        <v>Cosmos 2322</v>
      </c>
      <c r="L2651" s="1" t="s">
        <v>346</v>
      </c>
      <c r="M2651" s="1"/>
      <c r="N2651" s="1">
        <f t="shared" si="293"/>
        <v>0</v>
      </c>
      <c r="O2651" s="1" t="s">
        <v>9</v>
      </c>
    </row>
    <row r="2652" spans="1:15" x14ac:dyDescent="0.3">
      <c r="A2652" s="1" t="s">
        <v>5462</v>
      </c>
      <c r="B2652" s="1" t="s">
        <v>343</v>
      </c>
      <c r="C2652" s="1" t="str">
        <f t="shared" si="287"/>
        <v>USA</v>
      </c>
      <c r="D2652" s="1" t="s">
        <v>5463</v>
      </c>
      <c r="E2652" s="7" t="str">
        <f>TEXT(DATE(MID(D2652, 13, 4), CHOOSE(MATCH( MID(D2652, 5, 3), {"Jan","Feb","Mar","Apr","May","Jun","Jul","Aug","Sep","Oct","Nov","Dec"}, 0), 1, 2, 3, 4, 5, 6, 7, 8, 9, 10, 11, 12), MID(D2652, 9, 2)), "yyyy-mm-dd")</f>
        <v>1995-10-23</v>
      </c>
      <c r="F2652" s="1" t="str">
        <f t="shared" si="288"/>
        <v>22:03:00</v>
      </c>
      <c r="G2652" s="9" t="str">
        <f t="shared" si="289"/>
        <v>October</v>
      </c>
      <c r="H2652" s="5" t="str">
        <f t="shared" si="290"/>
        <v>1995</v>
      </c>
      <c r="I2652" s="1" t="s">
        <v>5464</v>
      </c>
      <c r="J2652" s="1" t="str">
        <f t="shared" si="291"/>
        <v xml:space="preserve">Conestoga-1620 </v>
      </c>
      <c r="K2652" s="1" t="str">
        <f t="shared" si="292"/>
        <v>METEOR</v>
      </c>
      <c r="L2652" s="1" t="s">
        <v>346</v>
      </c>
      <c r="M2652" s="1">
        <v>20</v>
      </c>
      <c r="N2652" s="1">
        <f t="shared" si="293"/>
        <v>1660</v>
      </c>
      <c r="O2652" s="1" t="s">
        <v>257</v>
      </c>
    </row>
    <row r="2653" spans="1:15" x14ac:dyDescent="0.3">
      <c r="A2653" s="1" t="s">
        <v>4005</v>
      </c>
      <c r="B2653" s="1" t="s">
        <v>4149</v>
      </c>
      <c r="C2653" s="1" t="str">
        <f t="shared" si="287"/>
        <v>USA</v>
      </c>
      <c r="D2653" s="1" t="s">
        <v>5465</v>
      </c>
      <c r="E2653" s="7" t="str">
        <f>TEXT(DATE(MID(D2653, 13, 4), CHOOSE(MATCH( MID(D2653, 5, 3), {"Jan","Feb","Mar","Apr","May","Jun","Jul","Aug","Sep","Oct","Nov","Dec"}, 0), 1, 2, 3, 4, 5, 6, 7, 8, 9, 10, 11, 12), MID(D2653, 9, 2)), "yyyy-mm-dd")</f>
        <v>1995-10-22</v>
      </c>
      <c r="F2653" s="1" t="str">
        <f t="shared" si="288"/>
        <v>08:00:00</v>
      </c>
      <c r="G2653" s="9" t="str">
        <f t="shared" si="289"/>
        <v>October</v>
      </c>
      <c r="H2653" s="5" t="str">
        <f t="shared" si="290"/>
        <v>1995</v>
      </c>
      <c r="I2653" s="1" t="s">
        <v>5466</v>
      </c>
      <c r="J2653" s="1" t="str">
        <f t="shared" si="291"/>
        <v xml:space="preserve">Atlas II </v>
      </c>
      <c r="K2653" s="1" t="str">
        <f t="shared" si="292"/>
        <v>USA-114 (UHF F6)</v>
      </c>
      <c r="L2653" s="1" t="s">
        <v>346</v>
      </c>
      <c r="M2653" s="1"/>
      <c r="N2653" s="1">
        <f t="shared" si="293"/>
        <v>0</v>
      </c>
      <c r="O2653" s="1" t="s">
        <v>9</v>
      </c>
    </row>
    <row r="2654" spans="1:15" x14ac:dyDescent="0.3">
      <c r="A2654" s="1" t="s">
        <v>657</v>
      </c>
      <c r="B2654" s="1" t="s">
        <v>658</v>
      </c>
      <c r="C2654" s="1" t="str">
        <f t="shared" si="287"/>
        <v>USA</v>
      </c>
      <c r="D2654" s="1" t="s">
        <v>5467</v>
      </c>
      <c r="E2654" s="7" t="str">
        <f>TEXT(DATE(MID(D2654, 13, 4), CHOOSE(MATCH( MID(D2654, 5, 3), {"Jan","Feb","Mar","Apr","May","Jun","Jul","Aug","Sep","Oct","Nov","Dec"}, 0), 1, 2, 3, 4, 5, 6, 7, 8, 9, 10, 11, 12), MID(D2654, 9, 2)), "yyyy-mm-dd")</f>
        <v>1995-10-20</v>
      </c>
      <c r="F2654" s="1" t="str">
        <f t="shared" si="288"/>
        <v>13:53:00</v>
      </c>
      <c r="G2654" s="9" t="str">
        <f t="shared" si="289"/>
        <v>October</v>
      </c>
      <c r="H2654" s="5" t="str">
        <f t="shared" si="290"/>
        <v>1995</v>
      </c>
      <c r="I2654" s="1" t="s">
        <v>5468</v>
      </c>
      <c r="J2654" s="1" t="str">
        <f t="shared" si="291"/>
        <v xml:space="preserve">Space Shuttle Columbia </v>
      </c>
      <c r="K2654" s="1" t="str">
        <f t="shared" si="292"/>
        <v>STS-73</v>
      </c>
      <c r="L2654" s="1" t="s">
        <v>346</v>
      </c>
      <c r="M2654" s="1">
        <v>450</v>
      </c>
      <c r="N2654" s="1">
        <f t="shared" si="293"/>
        <v>37350</v>
      </c>
      <c r="O2654" s="1" t="s">
        <v>9</v>
      </c>
    </row>
    <row r="2655" spans="1:15" x14ac:dyDescent="0.3">
      <c r="A2655" s="1" t="s">
        <v>233</v>
      </c>
      <c r="B2655" s="1" t="s">
        <v>4338</v>
      </c>
      <c r="C2655" s="1" t="str">
        <f t="shared" si="287"/>
        <v>France</v>
      </c>
      <c r="D2655" s="1" t="s">
        <v>5469</v>
      </c>
      <c r="E2655" s="7" t="str">
        <f>TEXT(DATE(MID(D2655, 13, 4), CHOOSE(MATCH( MID(D2655, 5, 3), {"Jan","Feb","Mar","Apr","May","Jun","Jul","Aug","Sep","Oct","Nov","Dec"}, 0), 1, 2, 3, 4, 5, 6, 7, 8, 9, 10, 11, 12), MID(D2655, 9, 2)), "yyyy-mm-dd")</f>
        <v>1995-10-19</v>
      </c>
      <c r="F2655" s="1" t="str">
        <f t="shared" si="288"/>
        <v>00:38:00</v>
      </c>
      <c r="G2655" s="9" t="str">
        <f t="shared" si="289"/>
        <v>October</v>
      </c>
      <c r="H2655" s="5" t="str">
        <f t="shared" si="290"/>
        <v>1995</v>
      </c>
      <c r="I2655" s="1" t="s">
        <v>5470</v>
      </c>
      <c r="J2655" s="1" t="str">
        <f t="shared" si="291"/>
        <v xml:space="preserve">Ariane 42L </v>
      </c>
      <c r="K2655" s="1" t="str">
        <f t="shared" si="292"/>
        <v>Astra 1E</v>
      </c>
      <c r="L2655" s="1" t="s">
        <v>346</v>
      </c>
      <c r="M2655" s="1"/>
      <c r="N2655" s="1">
        <f t="shared" si="293"/>
        <v>0</v>
      </c>
      <c r="O2655" s="1" t="s">
        <v>9</v>
      </c>
    </row>
    <row r="2656" spans="1:15" x14ac:dyDescent="0.3">
      <c r="A2656" s="1" t="s">
        <v>129</v>
      </c>
      <c r="B2656" s="1" t="s">
        <v>4200</v>
      </c>
      <c r="C2656" s="1" t="str">
        <f t="shared" si="287"/>
        <v>Kazakhstan</v>
      </c>
      <c r="D2656" s="1" t="s">
        <v>5471</v>
      </c>
      <c r="E2656" s="7" t="str">
        <f>TEXT(DATE(MID(D2656, 13, 4), CHOOSE(MATCH( MID(D2656, 5, 3), {"Jan","Feb","Mar","Apr","May","Jun","Jul","Aug","Sep","Oct","Nov","Dec"}, 0), 1, 2, 3, 4, 5, 6, 7, 8, 9, 10, 11, 12), MID(D2656, 9, 2)), "yyyy-mm-dd")</f>
        <v>1995-10-11</v>
      </c>
      <c r="F2656" s="1" t="str">
        <f t="shared" si="288"/>
        <v>16:25:00</v>
      </c>
      <c r="G2656" s="9" t="str">
        <f t="shared" si="289"/>
        <v>October</v>
      </c>
      <c r="H2656" s="5" t="str">
        <f t="shared" si="290"/>
        <v>1995</v>
      </c>
      <c r="I2656" s="1" t="s">
        <v>5472</v>
      </c>
      <c r="J2656" s="1" t="str">
        <f t="shared" si="291"/>
        <v xml:space="preserve">Proton K/Block-DM-2 </v>
      </c>
      <c r="K2656" s="1" t="str">
        <f t="shared" si="292"/>
        <v>Luch-2 1</v>
      </c>
      <c r="L2656" s="1" t="s">
        <v>346</v>
      </c>
      <c r="M2656" s="1"/>
      <c r="N2656" s="1">
        <f t="shared" si="293"/>
        <v>0</v>
      </c>
      <c r="O2656" s="1" t="s">
        <v>9</v>
      </c>
    </row>
    <row r="2657" spans="1:15" x14ac:dyDescent="0.3">
      <c r="A2657" s="1" t="s">
        <v>129</v>
      </c>
      <c r="B2657" s="1" t="s">
        <v>1630</v>
      </c>
      <c r="C2657" s="1" t="str">
        <f t="shared" si="287"/>
        <v>Kazakhstan</v>
      </c>
      <c r="D2657" s="1" t="s">
        <v>5473</v>
      </c>
      <c r="E2657" s="7" t="str">
        <f>TEXT(DATE(MID(D2657, 13, 4), CHOOSE(MATCH( MID(D2657, 5, 3), {"Jan","Feb","Mar","Apr","May","Jun","Jul","Aug","Sep","Oct","Nov","Dec"}, 0), 1, 2, 3, 4, 5, 6, 7, 8, 9, 10, 11, 12), MID(D2657, 9, 2)), "yyyy-mm-dd")</f>
        <v>1995-10-08</v>
      </c>
      <c r="F2657" s="1" t="str">
        <f t="shared" si="288"/>
        <v>18:50:00</v>
      </c>
      <c r="G2657" s="9" t="str">
        <f t="shared" si="289"/>
        <v>October</v>
      </c>
      <c r="H2657" s="5" t="str">
        <f t="shared" si="290"/>
        <v>1995</v>
      </c>
      <c r="I2657" s="1" t="s">
        <v>5474</v>
      </c>
      <c r="J2657" s="1" t="str">
        <f t="shared" si="291"/>
        <v xml:space="preserve">Soyuz U </v>
      </c>
      <c r="K2657" s="1" t="str">
        <f t="shared" si="292"/>
        <v>Progress M-29</v>
      </c>
      <c r="L2657" s="1" t="s">
        <v>346</v>
      </c>
      <c r="M2657" s="1">
        <v>20</v>
      </c>
      <c r="N2657" s="1">
        <f t="shared" si="293"/>
        <v>1660</v>
      </c>
      <c r="O2657" s="1" t="s">
        <v>9</v>
      </c>
    </row>
    <row r="2658" spans="1:15" x14ac:dyDescent="0.3">
      <c r="A2658" s="1" t="s">
        <v>4</v>
      </c>
      <c r="B2658" s="1" t="s">
        <v>3373</v>
      </c>
      <c r="C2658" s="1" t="str">
        <f t="shared" si="287"/>
        <v>Russia</v>
      </c>
      <c r="D2658" s="1" t="s">
        <v>5475</v>
      </c>
      <c r="E2658" s="7" t="str">
        <f>TEXT(DATE(MID(D2658, 13, 4), CHOOSE(MATCH( MID(D2658, 5, 3), {"Jan","Feb","Mar","Apr","May","Jun","Jul","Aug","Sep","Oct","Nov","Dec"}, 0), 1, 2, 3, 4, 5, 6, 7, 8, 9, 10, 11, 12), MID(D2658, 9, 2)), "yyyy-mm-dd")</f>
        <v>1995-10-06</v>
      </c>
      <c r="F2658" s="1" t="str">
        <f t="shared" si="288"/>
        <v>03:23:00</v>
      </c>
      <c r="G2658" s="9" t="str">
        <f t="shared" si="289"/>
        <v>October</v>
      </c>
      <c r="H2658" s="5" t="str">
        <f t="shared" si="290"/>
        <v>1995</v>
      </c>
      <c r="I2658" s="1" t="s">
        <v>5476</v>
      </c>
      <c r="J2658" s="1" t="str">
        <f t="shared" si="291"/>
        <v xml:space="preserve">Cosmos-3M </v>
      </c>
      <c r="K2658" s="1" t="str">
        <f t="shared" si="292"/>
        <v>Cosmos 2321</v>
      </c>
      <c r="L2658" s="1" t="s">
        <v>346</v>
      </c>
      <c r="M2658" s="1"/>
      <c r="N2658" s="1">
        <f t="shared" si="293"/>
        <v>0</v>
      </c>
      <c r="O2658" s="1" t="s">
        <v>117</v>
      </c>
    </row>
    <row r="2659" spans="1:15" x14ac:dyDescent="0.3">
      <c r="A2659" s="1" t="s">
        <v>4</v>
      </c>
      <c r="B2659" s="1" t="s">
        <v>130</v>
      </c>
      <c r="C2659" s="1" t="str">
        <f t="shared" si="287"/>
        <v>Kazakhstan</v>
      </c>
      <c r="D2659" s="1" t="s">
        <v>5477</v>
      </c>
      <c r="E2659" s="7" t="str">
        <f>TEXT(DATE(MID(D2659, 13, 4), CHOOSE(MATCH( MID(D2659, 5, 3), {"Jan","Feb","Mar","Apr","May","Jun","Jul","Aug","Sep","Oct","Nov","Dec"}, 0), 1, 2, 3, 4, 5, 6, 7, 8, 9, 10, 11, 12), MID(D2659, 9, 2)), "yyyy-mm-dd")</f>
        <v>1995-09-29</v>
      </c>
      <c r="F2659" s="1" t="str">
        <f t="shared" si="288"/>
        <v>04:24:00</v>
      </c>
      <c r="G2659" s="9" t="str">
        <f t="shared" si="289"/>
        <v>September</v>
      </c>
      <c r="H2659" s="5" t="str">
        <f t="shared" si="290"/>
        <v>1995</v>
      </c>
      <c r="I2659" s="1" t="s">
        <v>5478</v>
      </c>
      <c r="J2659" s="1" t="str">
        <f t="shared" si="291"/>
        <v xml:space="preserve">Soyuz U </v>
      </c>
      <c r="K2659" s="1" t="str">
        <f t="shared" si="292"/>
        <v>Cosmos 2320</v>
      </c>
      <c r="L2659" s="1" t="s">
        <v>346</v>
      </c>
      <c r="M2659" s="1">
        <v>20</v>
      </c>
      <c r="N2659" s="1">
        <f t="shared" si="293"/>
        <v>1660</v>
      </c>
      <c r="O2659" s="1" t="s">
        <v>9</v>
      </c>
    </row>
    <row r="2660" spans="1:15" x14ac:dyDescent="0.3">
      <c r="A2660" s="1" t="s">
        <v>4</v>
      </c>
      <c r="B2660" s="1" t="s">
        <v>5</v>
      </c>
      <c r="C2660" s="1" t="str">
        <f t="shared" si="287"/>
        <v>Russia</v>
      </c>
      <c r="D2660" s="1" t="s">
        <v>5479</v>
      </c>
      <c r="E2660" s="7" t="str">
        <f>TEXT(DATE(MID(D2660, 13, 4), CHOOSE(MATCH( MID(D2660, 5, 3), {"Jan","Feb","Mar","Apr","May","Jun","Jul","Aug","Sep","Oct","Nov","Dec"}, 0), 1, 2, 3, 4, 5, 6, 7, 8, 9, 10, 11, 12), MID(D2660, 9, 2)), "yyyy-mm-dd")</f>
        <v>1995-09-26</v>
      </c>
      <c r="F2660" s="1" t="str">
        <f t="shared" si="288"/>
        <v>11:20:00</v>
      </c>
      <c r="G2660" s="9" t="str">
        <f t="shared" si="289"/>
        <v>September</v>
      </c>
      <c r="H2660" s="5" t="str">
        <f t="shared" si="290"/>
        <v>1995</v>
      </c>
      <c r="I2660" s="1" t="s">
        <v>5480</v>
      </c>
      <c r="J2660" s="1" t="str">
        <f t="shared" si="291"/>
        <v xml:space="preserve">Soyuz U </v>
      </c>
      <c r="K2660" s="1" t="str">
        <f t="shared" si="292"/>
        <v>Resurs-F</v>
      </c>
      <c r="L2660" s="1" t="s">
        <v>346</v>
      </c>
      <c r="M2660" s="1">
        <v>20</v>
      </c>
      <c r="N2660" s="1">
        <f t="shared" si="293"/>
        <v>1660</v>
      </c>
      <c r="O2660" s="1" t="s">
        <v>9</v>
      </c>
    </row>
    <row r="2661" spans="1:15" x14ac:dyDescent="0.3">
      <c r="A2661" s="1" t="s">
        <v>233</v>
      </c>
      <c r="B2661" s="1" t="s">
        <v>4338</v>
      </c>
      <c r="C2661" s="1" t="str">
        <f t="shared" si="287"/>
        <v>France</v>
      </c>
      <c r="D2661" s="1" t="s">
        <v>5481</v>
      </c>
      <c r="E2661" s="7" t="str">
        <f>TEXT(DATE(MID(D2661, 13, 4), CHOOSE(MATCH( MID(D2661, 5, 3), {"Jan","Feb","Mar","Apr","May","Jun","Jul","Aug","Sep","Oct","Nov","Dec"}, 0), 1, 2, 3, 4, 5, 6, 7, 8, 9, 10, 11, 12), MID(D2661, 9, 2)), "yyyy-mm-dd")</f>
        <v>1995-09-24</v>
      </c>
      <c r="F2661" s="1" t="str">
        <f t="shared" si="288"/>
        <v>00:06:00</v>
      </c>
      <c r="G2661" s="9" t="str">
        <f t="shared" si="289"/>
        <v>September</v>
      </c>
      <c r="H2661" s="5" t="str">
        <f t="shared" si="290"/>
        <v>1995</v>
      </c>
      <c r="I2661" s="1" t="s">
        <v>5482</v>
      </c>
      <c r="J2661" s="1" t="str">
        <f t="shared" si="291"/>
        <v xml:space="preserve">Ariane 42L </v>
      </c>
      <c r="K2661" s="1" t="str">
        <f t="shared" si="292"/>
        <v>Telstar 402R</v>
      </c>
      <c r="L2661" s="1" t="s">
        <v>346</v>
      </c>
      <c r="M2661" s="1"/>
      <c r="N2661" s="1">
        <f t="shared" si="293"/>
        <v>0</v>
      </c>
      <c r="O2661" s="1" t="s">
        <v>9</v>
      </c>
    </row>
    <row r="2662" spans="1:15" x14ac:dyDescent="0.3">
      <c r="A2662" s="1" t="s">
        <v>657</v>
      </c>
      <c r="B2662" s="1" t="s">
        <v>30</v>
      </c>
      <c r="C2662" s="1" t="str">
        <f t="shared" si="287"/>
        <v>USA</v>
      </c>
      <c r="D2662" s="1" t="s">
        <v>5483</v>
      </c>
      <c r="E2662" s="7" t="str">
        <f>TEXT(DATE(MID(D2662, 13, 4), CHOOSE(MATCH( MID(D2662, 5, 3), {"Jan","Feb","Mar","Apr","May","Jun","Jul","Aug","Sep","Oct","Nov","Dec"}, 0), 1, 2, 3, 4, 5, 6, 7, 8, 9, 10, 11, 12), MID(D2662, 9, 2)), "yyyy-mm-dd")</f>
        <v>1995-09-07</v>
      </c>
      <c r="F2662" s="1" t="str">
        <f t="shared" si="288"/>
        <v>15:09:00</v>
      </c>
      <c r="G2662" s="9" t="str">
        <f t="shared" si="289"/>
        <v>September</v>
      </c>
      <c r="H2662" s="5" t="str">
        <f t="shared" si="290"/>
        <v>1995</v>
      </c>
      <c r="I2662" s="1" t="s">
        <v>5484</v>
      </c>
      <c r="J2662" s="1" t="str">
        <f t="shared" si="291"/>
        <v xml:space="preserve">Space Shuttle Endeavour </v>
      </c>
      <c r="K2662" s="1" t="str">
        <f t="shared" si="292"/>
        <v>STS-69</v>
      </c>
      <c r="L2662" s="1" t="s">
        <v>346</v>
      </c>
      <c r="M2662" s="1">
        <v>450</v>
      </c>
      <c r="N2662" s="1">
        <f t="shared" si="293"/>
        <v>37350</v>
      </c>
      <c r="O2662" s="1" t="s">
        <v>9</v>
      </c>
    </row>
    <row r="2663" spans="1:15" x14ac:dyDescent="0.3">
      <c r="A2663" s="1" t="s">
        <v>129</v>
      </c>
      <c r="B2663" s="1" t="s">
        <v>1630</v>
      </c>
      <c r="C2663" s="1" t="str">
        <f t="shared" si="287"/>
        <v>Kazakhstan</v>
      </c>
      <c r="D2663" s="1" t="s">
        <v>5485</v>
      </c>
      <c r="E2663" s="7" t="str">
        <f>TEXT(DATE(MID(D2663, 13, 4), CHOOSE(MATCH( MID(D2663, 5, 3), {"Jan","Feb","Mar","Apr","May","Jun","Jul","Aug","Sep","Oct","Nov","Dec"}, 0), 1, 2, 3, 4, 5, 6, 7, 8, 9, 10, 11, 12), MID(D2663, 9, 2)), "yyyy-mm-dd")</f>
        <v>1995-09-03</v>
      </c>
      <c r="F2663" s="1" t="str">
        <f t="shared" si="288"/>
        <v>09:00:00</v>
      </c>
      <c r="G2663" s="9" t="str">
        <f t="shared" si="289"/>
        <v>September</v>
      </c>
      <c r="H2663" s="5" t="str">
        <f t="shared" si="290"/>
        <v>1995</v>
      </c>
      <c r="I2663" s="1" t="s">
        <v>5486</v>
      </c>
      <c r="J2663" s="1" t="str">
        <f t="shared" si="291"/>
        <v xml:space="preserve">Soyuz U2 </v>
      </c>
      <c r="K2663" s="1" t="str">
        <f t="shared" si="292"/>
        <v>Soyuz TM-22</v>
      </c>
      <c r="L2663" s="1" t="s">
        <v>346</v>
      </c>
      <c r="M2663" s="1">
        <v>40</v>
      </c>
      <c r="N2663" s="1">
        <f t="shared" si="293"/>
        <v>3320</v>
      </c>
      <c r="O2663" s="1" t="s">
        <v>9</v>
      </c>
    </row>
    <row r="2664" spans="1:15" x14ac:dyDescent="0.3">
      <c r="A2664" s="1" t="s">
        <v>4</v>
      </c>
      <c r="B2664" s="1" t="s">
        <v>3566</v>
      </c>
      <c r="C2664" s="1" t="str">
        <f t="shared" si="287"/>
        <v>Russia</v>
      </c>
      <c r="D2664" s="1" t="s">
        <v>5487</v>
      </c>
      <c r="E2664" s="7" t="str">
        <f>TEXT(DATE(MID(D2664, 13, 4), CHOOSE(MATCH( MID(D2664, 5, 3), {"Jan","Feb","Mar","Apr","May","Jun","Jul","Aug","Sep","Oct","Nov","Dec"}, 0), 1, 2, 3, 4, 5, 6, 7, 8, 9, 10, 11, 12), MID(D2664, 9, 2)), "yyyy-mm-dd")</f>
        <v>1995-08-31</v>
      </c>
      <c r="F2664" s="1" t="str">
        <f t="shared" si="288"/>
        <v>06:49:00</v>
      </c>
      <c r="G2664" s="9" t="str">
        <f t="shared" si="289"/>
        <v>August</v>
      </c>
      <c r="H2664" s="5" t="str">
        <f t="shared" si="290"/>
        <v>1995</v>
      </c>
      <c r="I2664" s="1" t="s">
        <v>5488</v>
      </c>
      <c r="J2664" s="1" t="str">
        <f t="shared" si="291"/>
        <v xml:space="preserve">Tsyklon-3 </v>
      </c>
      <c r="K2664" s="1" t="str">
        <f t="shared" si="292"/>
        <v>Sich 1 &amp; FASat Alfa</v>
      </c>
      <c r="L2664" s="1" t="s">
        <v>346</v>
      </c>
      <c r="M2664" s="1"/>
      <c r="N2664" s="1">
        <f t="shared" si="293"/>
        <v>0</v>
      </c>
      <c r="O2664" s="1" t="s">
        <v>9</v>
      </c>
    </row>
    <row r="2665" spans="1:15" x14ac:dyDescent="0.3">
      <c r="A2665" s="1" t="s">
        <v>129</v>
      </c>
      <c r="B2665" s="1" t="s">
        <v>4200</v>
      </c>
      <c r="C2665" s="1" t="str">
        <f t="shared" si="287"/>
        <v>Kazakhstan</v>
      </c>
      <c r="D2665" s="1" t="s">
        <v>5489</v>
      </c>
      <c r="E2665" s="7" t="str">
        <f>TEXT(DATE(MID(D2665, 13, 4), CHOOSE(MATCH( MID(D2665, 5, 3), {"Jan","Feb","Mar","Apr","May","Jun","Jul","Aug","Sep","Oct","Nov","Dec"}, 0), 1, 2, 3, 4, 5, 6, 7, 8, 9, 10, 11, 12), MID(D2665, 9, 2)), "yyyy-mm-dd")</f>
        <v>1995-08-30</v>
      </c>
      <c r="F2665" s="1" t="str">
        <f t="shared" si="288"/>
        <v>19:32:00</v>
      </c>
      <c r="G2665" s="9" t="str">
        <f t="shared" si="289"/>
        <v>August</v>
      </c>
      <c r="H2665" s="5" t="str">
        <f t="shared" si="290"/>
        <v>1995</v>
      </c>
      <c r="I2665" s="1" t="s">
        <v>5490</v>
      </c>
      <c r="J2665" s="1" t="str">
        <f t="shared" si="291"/>
        <v xml:space="preserve">Proton K/Block-DM-2 </v>
      </c>
      <c r="K2665" s="1" t="str">
        <f t="shared" si="292"/>
        <v>Cosmos 2319</v>
      </c>
      <c r="L2665" s="1" t="s">
        <v>346</v>
      </c>
      <c r="M2665" s="1"/>
      <c r="N2665" s="1">
        <f t="shared" si="293"/>
        <v>0</v>
      </c>
      <c r="O2665" s="1" t="s">
        <v>9</v>
      </c>
    </row>
    <row r="2666" spans="1:15" x14ac:dyDescent="0.3">
      <c r="A2666" s="1" t="s">
        <v>233</v>
      </c>
      <c r="B2666" s="1" t="s">
        <v>4338</v>
      </c>
      <c r="C2666" s="1" t="str">
        <f t="shared" si="287"/>
        <v>France</v>
      </c>
      <c r="D2666" s="1" t="s">
        <v>5491</v>
      </c>
      <c r="E2666" s="7" t="str">
        <f>TEXT(DATE(MID(D2666, 13, 4), CHOOSE(MATCH( MID(D2666, 5, 3), {"Jan","Feb","Mar","Apr","May","Jun","Jul","Aug","Sep","Oct","Nov","Dec"}, 0), 1, 2, 3, 4, 5, 6, 7, 8, 9, 10, 11, 12), MID(D2666, 9, 2)), "yyyy-mm-dd")</f>
        <v>1995-08-29</v>
      </c>
      <c r="F2666" s="1" t="str">
        <f t="shared" si="288"/>
        <v>06:41:00</v>
      </c>
      <c r="G2666" s="9" t="str">
        <f t="shared" si="289"/>
        <v>August</v>
      </c>
      <c r="H2666" s="5" t="str">
        <f t="shared" si="290"/>
        <v>1995</v>
      </c>
      <c r="I2666" s="1" t="s">
        <v>5492</v>
      </c>
      <c r="J2666" s="1" t="str">
        <f t="shared" si="291"/>
        <v xml:space="preserve">Ariane 44P </v>
      </c>
      <c r="K2666" s="1" t="str">
        <f t="shared" si="292"/>
        <v>N-Star A</v>
      </c>
      <c r="L2666" s="1" t="s">
        <v>346</v>
      </c>
      <c r="M2666" s="1"/>
      <c r="N2666" s="1">
        <f t="shared" si="293"/>
        <v>0</v>
      </c>
      <c r="O2666" s="1" t="s">
        <v>9</v>
      </c>
    </row>
    <row r="2667" spans="1:15" x14ac:dyDescent="0.3">
      <c r="A2667" s="1" t="s">
        <v>1623</v>
      </c>
      <c r="B2667" s="1" t="s">
        <v>4092</v>
      </c>
      <c r="C2667" s="1" t="str">
        <f t="shared" si="287"/>
        <v>USA</v>
      </c>
      <c r="D2667" s="1" t="s">
        <v>5493</v>
      </c>
      <c r="E2667" s="7" t="str">
        <f>TEXT(DATE(MID(D2667, 13, 4), CHOOSE(MATCH( MID(D2667, 5, 3), {"Jan","Feb","Mar","Apr","May","Jun","Jul","Aug","Sep","Oct","Nov","Dec"}, 0), 1, 2, 3, 4, 5, 6, 7, 8, 9, 10, 11, 12), MID(D2667, 9, 2)), "yyyy-mm-dd")</f>
        <v>1995-08-29</v>
      </c>
      <c r="F2667" s="1" t="str">
        <f t="shared" si="288"/>
        <v>00:53:00</v>
      </c>
      <c r="G2667" s="9" t="str">
        <f t="shared" si="289"/>
        <v>August</v>
      </c>
      <c r="H2667" s="5" t="str">
        <f t="shared" si="290"/>
        <v>1995</v>
      </c>
      <c r="I2667" s="1" t="s">
        <v>5494</v>
      </c>
      <c r="J2667" s="1" t="str">
        <f t="shared" si="291"/>
        <v xml:space="preserve">Atlas IIAS </v>
      </c>
      <c r="K2667" s="1" t="str">
        <f t="shared" si="292"/>
        <v>JCSAT-3</v>
      </c>
      <c r="L2667" s="1" t="s">
        <v>346</v>
      </c>
      <c r="M2667" s="1"/>
      <c r="N2667" s="1">
        <f t="shared" si="293"/>
        <v>0</v>
      </c>
      <c r="O2667" s="1" t="s">
        <v>9</v>
      </c>
    </row>
    <row r="2668" spans="1:15" x14ac:dyDescent="0.3">
      <c r="A2668" s="1" t="s">
        <v>4005</v>
      </c>
      <c r="B2668" s="1" t="s">
        <v>745</v>
      </c>
      <c r="C2668" s="1" t="str">
        <f t="shared" si="287"/>
        <v>USA</v>
      </c>
      <c r="D2668" s="1" t="s">
        <v>5495</v>
      </c>
      <c r="E2668" s="7" t="str">
        <f>TEXT(DATE(MID(D2668, 13, 4), CHOOSE(MATCH( MID(D2668, 5, 3), {"Jan","Feb","Mar","Apr","May","Jun","Jul","Aug","Sep","Oct","Nov","Dec"}, 0), 1, 2, 3, 4, 5, 6, 7, 8, 9, 10, 11, 12), MID(D2668, 9, 2)), "yyyy-mm-dd")</f>
        <v>1995-08-15</v>
      </c>
      <c r="F2668" s="1" t="str">
        <f t="shared" si="288"/>
        <v>22:30:00</v>
      </c>
      <c r="G2668" s="9" t="str">
        <f t="shared" si="289"/>
        <v>August</v>
      </c>
      <c r="H2668" s="5" t="str">
        <f t="shared" si="290"/>
        <v>1995</v>
      </c>
      <c r="I2668" s="1" t="s">
        <v>5496</v>
      </c>
      <c r="J2668" s="1" t="str">
        <f t="shared" si="291"/>
        <v xml:space="preserve">Athena I </v>
      </c>
      <c r="K2668" s="1" t="str">
        <f t="shared" si="292"/>
        <v>GemStar 1</v>
      </c>
      <c r="L2668" s="1" t="s">
        <v>346</v>
      </c>
      <c r="M2668" s="1"/>
      <c r="N2668" s="1">
        <f t="shared" si="293"/>
        <v>0</v>
      </c>
      <c r="O2668" s="1" t="s">
        <v>257</v>
      </c>
    </row>
    <row r="2669" spans="1:15" x14ac:dyDescent="0.3">
      <c r="A2669" s="1" t="s">
        <v>4</v>
      </c>
      <c r="B2669" s="1" t="s">
        <v>212</v>
      </c>
      <c r="C2669" s="1" t="str">
        <f t="shared" si="287"/>
        <v>Russia</v>
      </c>
      <c r="D2669" s="1" t="s">
        <v>5497</v>
      </c>
      <c r="E2669" s="7" t="str">
        <f>TEXT(DATE(MID(D2669, 13, 4), CHOOSE(MATCH( MID(D2669, 5, 3), {"Jan","Feb","Mar","Apr","May","Jun","Jul","Aug","Sep","Oct","Nov","Dec"}, 0), 1, 2, 3, 4, 5, 6, 7, 8, 9, 10, 11, 12), MID(D2669, 9, 2)), "yyyy-mm-dd")</f>
        <v>1995-08-09</v>
      </c>
      <c r="F2669" s="1" t="str">
        <f t="shared" si="288"/>
        <v>02:21:00</v>
      </c>
      <c r="G2669" s="9" t="str">
        <f t="shared" si="289"/>
        <v>August</v>
      </c>
      <c r="H2669" s="5" t="str">
        <f t="shared" si="290"/>
        <v>1995</v>
      </c>
      <c r="I2669" s="1" t="s">
        <v>5498</v>
      </c>
      <c r="J2669" s="1" t="str">
        <f t="shared" si="291"/>
        <v xml:space="preserve">Molniya-M /Block ML </v>
      </c>
      <c r="K2669" s="1" t="str">
        <f t="shared" si="292"/>
        <v>Molniya-3 nÂ°163</v>
      </c>
      <c r="L2669" s="1" t="s">
        <v>346</v>
      </c>
      <c r="M2669" s="1"/>
      <c r="N2669" s="1">
        <f t="shared" si="293"/>
        <v>0</v>
      </c>
      <c r="O2669" s="1" t="s">
        <v>9</v>
      </c>
    </row>
    <row r="2670" spans="1:15" x14ac:dyDescent="0.3">
      <c r="A2670" s="1" t="s">
        <v>3868</v>
      </c>
      <c r="B2670" s="1" t="s">
        <v>3160</v>
      </c>
      <c r="C2670" s="1" t="str">
        <f t="shared" si="287"/>
        <v>USA</v>
      </c>
      <c r="D2670" s="1" t="s">
        <v>5499</v>
      </c>
      <c r="E2670" s="7" t="str">
        <f>TEXT(DATE(MID(D2670, 13, 4), CHOOSE(MATCH( MID(D2670, 5, 3), {"Jan","Feb","Mar","Apr","May","Jun","Jul","Aug","Sep","Oct","Nov","Dec"}, 0), 1, 2, 3, 4, 5, 6, 7, 8, 9, 10, 11, 12), MID(D2670, 9, 2)), "yyyy-mm-dd")</f>
        <v>1995-08-05</v>
      </c>
      <c r="F2670" s="1" t="str">
        <f t="shared" si="288"/>
        <v>11:10:00</v>
      </c>
      <c r="G2670" s="9" t="str">
        <f t="shared" si="289"/>
        <v>August</v>
      </c>
      <c r="H2670" s="5" t="str">
        <f t="shared" si="290"/>
        <v>1995</v>
      </c>
      <c r="I2670" s="1" t="s">
        <v>5500</v>
      </c>
      <c r="J2670" s="1" t="str">
        <f t="shared" si="291"/>
        <v xml:space="preserve">Delta II 7925 </v>
      </c>
      <c r="K2670" s="1" t="str">
        <f t="shared" si="292"/>
        <v>Koreasat 1</v>
      </c>
      <c r="L2670" s="1" t="s">
        <v>346</v>
      </c>
      <c r="M2670" s="1"/>
      <c r="N2670" s="1">
        <f t="shared" si="293"/>
        <v>0</v>
      </c>
      <c r="O2670" s="1" t="s">
        <v>117</v>
      </c>
    </row>
    <row r="2671" spans="1:15" x14ac:dyDescent="0.3">
      <c r="A2671" s="1" t="s">
        <v>233</v>
      </c>
      <c r="B2671" s="1" t="s">
        <v>4338</v>
      </c>
      <c r="C2671" s="1" t="str">
        <f t="shared" si="287"/>
        <v>France</v>
      </c>
      <c r="D2671" s="1" t="s">
        <v>5501</v>
      </c>
      <c r="E2671" s="7" t="str">
        <f>TEXT(DATE(MID(D2671, 13, 4), CHOOSE(MATCH( MID(D2671, 5, 3), {"Jan","Feb","Mar","Apr","May","Jun","Jul","Aug","Sep","Oct","Nov","Dec"}, 0), 1, 2, 3, 4, 5, 6, 7, 8, 9, 10, 11, 12), MID(D2671, 9, 2)), "yyyy-mm-dd")</f>
        <v>1995-08-03</v>
      </c>
      <c r="F2671" s="1" t="str">
        <f t="shared" si="288"/>
        <v>22:58:00</v>
      </c>
      <c r="G2671" s="9" t="str">
        <f t="shared" si="289"/>
        <v>August</v>
      </c>
      <c r="H2671" s="5" t="str">
        <f t="shared" si="290"/>
        <v>1995</v>
      </c>
      <c r="I2671" s="1" t="s">
        <v>5502</v>
      </c>
      <c r="J2671" s="1" t="str">
        <f t="shared" si="291"/>
        <v xml:space="preserve">Ariane 42L </v>
      </c>
      <c r="K2671" s="1" t="str">
        <f t="shared" si="292"/>
        <v>Panamsat-4</v>
      </c>
      <c r="L2671" s="1" t="s">
        <v>346</v>
      </c>
      <c r="M2671" s="1"/>
      <c r="N2671" s="1">
        <f t="shared" si="293"/>
        <v>0</v>
      </c>
      <c r="O2671" s="1" t="s">
        <v>9</v>
      </c>
    </row>
    <row r="2672" spans="1:15" x14ac:dyDescent="0.3">
      <c r="A2672" s="1" t="s">
        <v>4</v>
      </c>
      <c r="B2672" s="1" t="s">
        <v>212</v>
      </c>
      <c r="C2672" s="1" t="str">
        <f t="shared" si="287"/>
        <v>Russia</v>
      </c>
      <c r="D2672" s="1" t="s">
        <v>5503</v>
      </c>
      <c r="E2672" s="7" t="str">
        <f>TEXT(DATE(MID(D2672, 13, 4), CHOOSE(MATCH( MID(D2672, 5, 3), {"Jan","Feb","Mar","Apr","May","Jun","Jul","Aug","Sep","Oct","Nov","Dec"}, 0), 1, 2, 3, 4, 5, 6, 7, 8, 9, 10, 11, 12), MID(D2672, 9, 2)), "yyyy-mm-dd")</f>
        <v>1995-08-02</v>
      </c>
      <c r="F2672" s="1" t="str">
        <f t="shared" si="288"/>
        <v>23:59:00</v>
      </c>
      <c r="G2672" s="9" t="str">
        <f t="shared" si="289"/>
        <v>August</v>
      </c>
      <c r="H2672" s="5" t="str">
        <f t="shared" si="290"/>
        <v>1995</v>
      </c>
      <c r="I2672" s="1" t="s">
        <v>5504</v>
      </c>
      <c r="J2672" s="1" t="str">
        <f t="shared" si="291"/>
        <v xml:space="preserve">Molniya-M /Block SO-L </v>
      </c>
      <c r="K2672" s="1" t="str">
        <f t="shared" si="292"/>
        <v>Interbol 1 &amp; Magion 4</v>
      </c>
      <c r="L2672" s="1" t="s">
        <v>346</v>
      </c>
      <c r="M2672" s="1"/>
      <c r="N2672" s="1">
        <f t="shared" si="293"/>
        <v>0</v>
      </c>
      <c r="O2672" s="1" t="s">
        <v>9</v>
      </c>
    </row>
    <row r="2673" spans="1:15" x14ac:dyDescent="0.3">
      <c r="A2673" s="1" t="s">
        <v>4005</v>
      </c>
      <c r="B2673" s="1" t="s">
        <v>4149</v>
      </c>
      <c r="C2673" s="1" t="str">
        <f t="shared" si="287"/>
        <v>USA</v>
      </c>
      <c r="D2673" s="1" t="s">
        <v>5505</v>
      </c>
      <c r="E2673" s="7" t="str">
        <f>TEXT(DATE(MID(D2673, 13, 4), CHOOSE(MATCH( MID(D2673, 5, 3), {"Jan","Feb","Mar","Apr","May","Jun","Jul","Aug","Sep","Oct","Nov","Dec"}, 0), 1, 2, 3, 4, 5, 6, 7, 8, 9, 10, 11, 12), MID(D2673, 9, 2)), "yyyy-mm-dd")</f>
        <v>1995-07-31</v>
      </c>
      <c r="F2673" s="1" t="str">
        <f t="shared" si="288"/>
        <v>23:30:00</v>
      </c>
      <c r="G2673" s="9" t="str">
        <f t="shared" si="289"/>
        <v>July</v>
      </c>
      <c r="H2673" s="5" t="str">
        <f t="shared" si="290"/>
        <v>1995</v>
      </c>
      <c r="I2673" s="1" t="s">
        <v>5506</v>
      </c>
      <c r="J2673" s="1" t="str">
        <f t="shared" si="291"/>
        <v xml:space="preserve">Atlas IIA </v>
      </c>
      <c r="K2673" s="1" t="str">
        <f t="shared" si="292"/>
        <v>USA-113 (DSCS IIIB-7)</v>
      </c>
      <c r="L2673" s="1" t="s">
        <v>346</v>
      </c>
      <c r="M2673" s="1"/>
      <c r="N2673" s="1">
        <f t="shared" si="293"/>
        <v>0</v>
      </c>
      <c r="O2673" s="1" t="s">
        <v>9</v>
      </c>
    </row>
    <row r="2674" spans="1:15" x14ac:dyDescent="0.3">
      <c r="A2674" s="1" t="s">
        <v>129</v>
      </c>
      <c r="B2674" s="1" t="s">
        <v>4200</v>
      </c>
      <c r="C2674" s="1" t="str">
        <f t="shared" si="287"/>
        <v>Kazakhstan</v>
      </c>
      <c r="D2674" s="1" t="s">
        <v>5507</v>
      </c>
      <c r="E2674" s="7" t="str">
        <f>TEXT(DATE(MID(D2674, 13, 4), CHOOSE(MATCH( MID(D2674, 5, 3), {"Jan","Feb","Mar","Apr","May","Jun","Jul","Aug","Sep","Oct","Nov","Dec"}, 0), 1, 2, 3, 4, 5, 6, 7, 8, 9, 10, 11, 12), MID(D2674, 9, 2)), "yyyy-mm-dd")</f>
        <v>1995-07-24</v>
      </c>
      <c r="F2674" s="1" t="str">
        <f t="shared" si="288"/>
        <v>15:52:00</v>
      </c>
      <c r="G2674" s="9" t="str">
        <f t="shared" si="289"/>
        <v>July</v>
      </c>
      <c r="H2674" s="5" t="str">
        <f t="shared" si="290"/>
        <v>1995</v>
      </c>
      <c r="I2674" s="1" t="s">
        <v>5508</v>
      </c>
      <c r="J2674" s="1" t="str">
        <f t="shared" si="291"/>
        <v xml:space="preserve">Proton K/Block-DM-2 </v>
      </c>
      <c r="K2674" s="1" t="str">
        <f t="shared" si="292"/>
        <v>Cosmos 2316, 2317 &amp; 2318</v>
      </c>
      <c r="L2674" s="1" t="s">
        <v>346</v>
      </c>
      <c r="M2674" s="1"/>
      <c r="N2674" s="1">
        <f t="shared" si="293"/>
        <v>0</v>
      </c>
      <c r="O2674" s="1" t="s">
        <v>9</v>
      </c>
    </row>
    <row r="2675" spans="1:15" x14ac:dyDescent="0.3">
      <c r="A2675" s="1" t="s">
        <v>129</v>
      </c>
      <c r="B2675" s="1" t="s">
        <v>1630</v>
      </c>
      <c r="C2675" s="1" t="str">
        <f t="shared" si="287"/>
        <v>Kazakhstan</v>
      </c>
      <c r="D2675" s="1" t="s">
        <v>5509</v>
      </c>
      <c r="E2675" s="7" t="str">
        <f>TEXT(DATE(MID(D2675, 13, 4), CHOOSE(MATCH( MID(D2675, 5, 3), {"Jan","Feb","Mar","Apr","May","Jun","Jul","Aug","Sep","Oct","Nov","Dec"}, 0), 1, 2, 3, 4, 5, 6, 7, 8, 9, 10, 11, 12), MID(D2675, 9, 2)), "yyyy-mm-dd")</f>
        <v>1995-07-20</v>
      </c>
      <c r="F2675" s="1" t="str">
        <f t="shared" si="288"/>
        <v>03:04:00</v>
      </c>
      <c r="G2675" s="9" t="str">
        <f t="shared" si="289"/>
        <v>July</v>
      </c>
      <c r="H2675" s="5" t="str">
        <f t="shared" si="290"/>
        <v>1995</v>
      </c>
      <c r="I2675" s="1" t="s">
        <v>5510</v>
      </c>
      <c r="J2675" s="1" t="str">
        <f t="shared" si="291"/>
        <v xml:space="preserve">Soyuz U </v>
      </c>
      <c r="K2675" s="1" t="str">
        <f t="shared" si="292"/>
        <v>Progress M-28</v>
      </c>
      <c r="L2675" s="1" t="s">
        <v>346</v>
      </c>
      <c r="M2675" s="1">
        <v>20</v>
      </c>
      <c r="N2675" s="1">
        <f t="shared" si="293"/>
        <v>1660</v>
      </c>
      <c r="O2675" s="1" t="s">
        <v>9</v>
      </c>
    </row>
    <row r="2676" spans="1:15" x14ac:dyDescent="0.3">
      <c r="A2676" s="1" t="s">
        <v>657</v>
      </c>
      <c r="B2676" s="1" t="s">
        <v>658</v>
      </c>
      <c r="C2676" s="1" t="str">
        <f t="shared" si="287"/>
        <v>USA</v>
      </c>
      <c r="D2676" s="1" t="s">
        <v>5511</v>
      </c>
      <c r="E2676" s="7" t="str">
        <f>TEXT(DATE(MID(D2676, 13, 4), CHOOSE(MATCH( MID(D2676, 5, 3), {"Jan","Feb","Mar","Apr","May","Jun","Jul","Aug","Sep","Oct","Nov","Dec"}, 0), 1, 2, 3, 4, 5, 6, 7, 8, 9, 10, 11, 12), MID(D2676, 9, 2)), "yyyy-mm-dd")</f>
        <v>1995-07-13</v>
      </c>
      <c r="F2676" s="1" t="str">
        <f t="shared" si="288"/>
        <v>13:41:00</v>
      </c>
      <c r="G2676" s="9" t="str">
        <f t="shared" si="289"/>
        <v>July</v>
      </c>
      <c r="H2676" s="5" t="str">
        <f t="shared" si="290"/>
        <v>1995</v>
      </c>
      <c r="I2676" s="1" t="s">
        <v>5512</v>
      </c>
      <c r="J2676" s="1" t="str">
        <f t="shared" si="291"/>
        <v xml:space="preserve">Space Shuttle Discovery </v>
      </c>
      <c r="K2676" s="1" t="str">
        <f t="shared" si="292"/>
        <v>STS-70</v>
      </c>
      <c r="L2676" s="1" t="s">
        <v>346</v>
      </c>
      <c r="M2676" s="1">
        <v>450</v>
      </c>
      <c r="N2676" s="1">
        <f t="shared" si="293"/>
        <v>37350</v>
      </c>
      <c r="O2676" s="1" t="s">
        <v>9</v>
      </c>
    </row>
    <row r="2677" spans="1:15" x14ac:dyDescent="0.3">
      <c r="A2677" s="1" t="s">
        <v>4005</v>
      </c>
      <c r="B2677" s="1" t="s">
        <v>75</v>
      </c>
      <c r="C2677" s="1" t="str">
        <f t="shared" si="287"/>
        <v>USA</v>
      </c>
      <c r="D2677" s="1" t="s">
        <v>5513</v>
      </c>
      <c r="E2677" s="7" t="str">
        <f>TEXT(DATE(MID(D2677, 13, 4), CHOOSE(MATCH( MID(D2677, 5, 3), {"Jan","Feb","Mar","Apr","May","Jun","Jul","Aug","Sep","Oct","Nov","Dec"}, 0), 1, 2, 3, 4, 5, 6, 7, 8, 9, 10, 11, 12), MID(D2677, 9, 2)), "yyyy-mm-dd")</f>
        <v>1995-07-10</v>
      </c>
      <c r="F2677" s="1" t="str">
        <f t="shared" si="288"/>
        <v>12:38:00</v>
      </c>
      <c r="G2677" s="9" t="str">
        <f t="shared" si="289"/>
        <v>July</v>
      </c>
      <c r="H2677" s="5" t="str">
        <f t="shared" si="290"/>
        <v>1995</v>
      </c>
      <c r="I2677" s="1" t="s">
        <v>5514</v>
      </c>
      <c r="J2677" s="1" t="str">
        <f t="shared" si="291"/>
        <v xml:space="preserve">Titan IV(401)A </v>
      </c>
      <c r="K2677" s="1" t="str">
        <f t="shared" si="292"/>
        <v>Trumpet</v>
      </c>
      <c r="L2677" s="1" t="s">
        <v>346</v>
      </c>
      <c r="M2677" s="1"/>
      <c r="N2677" s="1">
        <f t="shared" si="293"/>
        <v>0</v>
      </c>
      <c r="O2677" s="1" t="s">
        <v>9</v>
      </c>
    </row>
    <row r="2678" spans="1:15" x14ac:dyDescent="0.3">
      <c r="A2678" s="1" t="s">
        <v>233</v>
      </c>
      <c r="B2678" s="1" t="s">
        <v>4338</v>
      </c>
      <c r="C2678" s="1" t="str">
        <f t="shared" si="287"/>
        <v>France</v>
      </c>
      <c r="D2678" s="1" t="s">
        <v>5515</v>
      </c>
      <c r="E2678" s="7" t="str">
        <f>TEXT(DATE(MID(D2678, 13, 4), CHOOSE(MATCH( MID(D2678, 5, 3), {"Jan","Feb","Mar","Apr","May","Jun","Jul","Aug","Sep","Oct","Nov","Dec"}, 0), 1, 2, 3, 4, 5, 6, 7, 8, 9, 10, 11, 12), MID(D2678, 9, 2)), "yyyy-mm-dd")</f>
        <v>1995-07-07</v>
      </c>
      <c r="F2678" s="1" t="str">
        <f t="shared" si="288"/>
        <v>16:23:00</v>
      </c>
      <c r="G2678" s="9" t="str">
        <f t="shared" si="289"/>
        <v>July</v>
      </c>
      <c r="H2678" s="5" t="str">
        <f t="shared" si="290"/>
        <v>1995</v>
      </c>
      <c r="I2678" s="1" t="s">
        <v>5516</v>
      </c>
      <c r="J2678" s="1" t="str">
        <f t="shared" si="291"/>
        <v xml:space="preserve">Ariane 40 </v>
      </c>
      <c r="K2678" s="1" t="str">
        <f t="shared" si="292"/>
        <v>HÃ©lios 1A, Cerise, LBSAT-1</v>
      </c>
      <c r="L2678" s="1" t="s">
        <v>346</v>
      </c>
      <c r="M2678" s="1"/>
      <c r="N2678" s="1">
        <f t="shared" si="293"/>
        <v>0</v>
      </c>
      <c r="O2678" s="1" t="s">
        <v>9</v>
      </c>
    </row>
    <row r="2679" spans="1:15" x14ac:dyDescent="0.3">
      <c r="A2679" s="1" t="s">
        <v>4</v>
      </c>
      <c r="B2679" s="1" t="s">
        <v>3373</v>
      </c>
      <c r="C2679" s="1" t="str">
        <f t="shared" si="287"/>
        <v>Russia</v>
      </c>
      <c r="D2679" s="1" t="s">
        <v>5517</v>
      </c>
      <c r="E2679" s="7" t="str">
        <f>TEXT(DATE(MID(D2679, 13, 4), CHOOSE(MATCH( MID(D2679, 5, 3), {"Jan","Feb","Mar","Apr","May","Jun","Jul","Aug","Sep","Oct","Nov","Dec"}, 0), 1, 2, 3, 4, 5, 6, 7, 8, 9, 10, 11, 12), MID(D2679, 9, 2)), "yyyy-mm-dd")</f>
        <v>1995-07-05</v>
      </c>
      <c r="F2679" s="1" t="str">
        <f t="shared" si="288"/>
        <v>03:09:00</v>
      </c>
      <c r="G2679" s="9" t="str">
        <f t="shared" si="289"/>
        <v>July</v>
      </c>
      <c r="H2679" s="5" t="str">
        <f t="shared" si="290"/>
        <v>1995</v>
      </c>
      <c r="I2679" s="1" t="s">
        <v>5518</v>
      </c>
      <c r="J2679" s="1" t="str">
        <f t="shared" si="291"/>
        <v xml:space="preserve">Cosmos-3M </v>
      </c>
      <c r="K2679" s="1" t="str">
        <f t="shared" si="292"/>
        <v>Cosmos 2315</v>
      </c>
      <c r="L2679" s="1" t="s">
        <v>346</v>
      </c>
      <c r="M2679" s="1"/>
      <c r="N2679" s="1">
        <f t="shared" si="293"/>
        <v>0</v>
      </c>
      <c r="O2679" s="1" t="s">
        <v>9</v>
      </c>
    </row>
    <row r="2680" spans="1:15" x14ac:dyDescent="0.3">
      <c r="A2680" s="1" t="s">
        <v>4</v>
      </c>
      <c r="B2680" s="1" t="s">
        <v>212</v>
      </c>
      <c r="C2680" s="1" t="str">
        <f t="shared" si="287"/>
        <v>Russia</v>
      </c>
      <c r="D2680" s="1" t="s">
        <v>5519</v>
      </c>
      <c r="E2680" s="7" t="str">
        <f>TEXT(DATE(MID(D2680, 13, 4), CHOOSE(MATCH( MID(D2680, 5, 3), {"Jan","Feb","Mar","Apr","May","Jun","Jul","Aug","Sep","Oct","Nov","Dec"}, 0), 1, 2, 3, 4, 5, 6, 7, 8, 9, 10, 11, 12), MID(D2680, 9, 2)), "yyyy-mm-dd")</f>
        <v>1995-06-28</v>
      </c>
      <c r="F2680" s="1" t="str">
        <f t="shared" si="288"/>
        <v>18:24:00</v>
      </c>
      <c r="G2680" s="9" t="str">
        <f t="shared" si="289"/>
        <v>June</v>
      </c>
      <c r="H2680" s="5" t="str">
        <f t="shared" si="290"/>
        <v>1995</v>
      </c>
      <c r="I2680" s="1" t="s">
        <v>5520</v>
      </c>
      <c r="J2680" s="1" t="str">
        <f t="shared" si="291"/>
        <v xml:space="preserve">Soyuz U </v>
      </c>
      <c r="K2680" s="1" t="str">
        <f t="shared" si="292"/>
        <v>Cosmos 2314</v>
      </c>
      <c r="L2680" s="1" t="s">
        <v>346</v>
      </c>
      <c r="M2680" s="1">
        <v>20</v>
      </c>
      <c r="N2680" s="1">
        <f t="shared" si="293"/>
        <v>1660</v>
      </c>
      <c r="O2680" s="1" t="s">
        <v>9</v>
      </c>
    </row>
    <row r="2681" spans="1:15" x14ac:dyDescent="0.3">
      <c r="A2681" s="1" t="s">
        <v>657</v>
      </c>
      <c r="B2681" s="1" t="s">
        <v>30</v>
      </c>
      <c r="C2681" s="1" t="str">
        <f t="shared" si="287"/>
        <v>USA</v>
      </c>
      <c r="D2681" s="1" t="s">
        <v>5521</v>
      </c>
      <c r="E2681" s="7" t="str">
        <f>TEXT(DATE(MID(D2681, 13, 4), CHOOSE(MATCH( MID(D2681, 5, 3), {"Jan","Feb","Mar","Apr","May","Jun","Jul","Aug","Sep","Oct","Nov","Dec"}, 0), 1, 2, 3, 4, 5, 6, 7, 8, 9, 10, 11, 12), MID(D2681, 9, 2)), "yyyy-mm-dd")</f>
        <v>1995-06-27</v>
      </c>
      <c r="F2681" s="1" t="str">
        <f t="shared" si="288"/>
        <v>19:32:00</v>
      </c>
      <c r="G2681" s="9" t="str">
        <f t="shared" si="289"/>
        <v>June</v>
      </c>
      <c r="H2681" s="5" t="str">
        <f t="shared" si="290"/>
        <v>1995</v>
      </c>
      <c r="I2681" s="1" t="s">
        <v>5522</v>
      </c>
      <c r="J2681" s="1" t="str">
        <f t="shared" si="291"/>
        <v xml:space="preserve">Space Shuttle Atlantis </v>
      </c>
      <c r="K2681" s="1" t="str">
        <f t="shared" si="292"/>
        <v>STS-71</v>
      </c>
      <c r="L2681" s="1" t="s">
        <v>346</v>
      </c>
      <c r="M2681" s="1">
        <v>450</v>
      </c>
      <c r="N2681" s="1">
        <f t="shared" si="293"/>
        <v>37350</v>
      </c>
      <c r="O2681" s="1" t="s">
        <v>9</v>
      </c>
    </row>
    <row r="2682" spans="1:15" x14ac:dyDescent="0.3">
      <c r="A2682" s="1" t="s">
        <v>342</v>
      </c>
      <c r="B2682" s="1" t="s">
        <v>1200</v>
      </c>
      <c r="C2682" s="1" t="str">
        <f t="shared" si="287"/>
        <v>USA</v>
      </c>
      <c r="D2682" s="1" t="s">
        <v>5523</v>
      </c>
      <c r="E2682" s="7" t="str">
        <f>TEXT(DATE(MID(D2682, 13, 4), CHOOSE(MATCH( MID(D2682, 5, 3), {"Jan","Feb","Mar","Apr","May","Jun","Jul","Aug","Sep","Oct","Nov","Dec"}, 0), 1, 2, 3, 4, 5, 6, 7, 8, 9, 10, 11, 12), MID(D2682, 9, 2)), "yyyy-mm-dd")</f>
        <v>1995-06-22</v>
      </c>
      <c r="F2682" s="1" t="str">
        <f t="shared" si="288"/>
        <v>19:58:00</v>
      </c>
      <c r="G2682" s="9" t="str">
        <f t="shared" si="289"/>
        <v>June</v>
      </c>
      <c r="H2682" s="5" t="str">
        <f t="shared" si="290"/>
        <v>1995</v>
      </c>
      <c r="I2682" s="1" t="s">
        <v>5524</v>
      </c>
      <c r="J2682" s="1" t="str">
        <f t="shared" si="291"/>
        <v xml:space="preserve">Pegasus XL </v>
      </c>
      <c r="K2682" s="1" t="str">
        <f t="shared" si="292"/>
        <v>STEP-3</v>
      </c>
      <c r="L2682" s="1" t="s">
        <v>8</v>
      </c>
      <c r="M2682" s="1">
        <v>40</v>
      </c>
      <c r="N2682" s="1">
        <f t="shared" si="293"/>
        <v>3320</v>
      </c>
      <c r="O2682" s="1" t="s">
        <v>257</v>
      </c>
    </row>
    <row r="2683" spans="1:15" x14ac:dyDescent="0.3">
      <c r="A2683" s="1" t="s">
        <v>233</v>
      </c>
      <c r="B2683" s="1" t="s">
        <v>4338</v>
      </c>
      <c r="C2683" s="1" t="str">
        <f t="shared" si="287"/>
        <v>France</v>
      </c>
      <c r="D2683" s="1" t="s">
        <v>5525</v>
      </c>
      <c r="E2683" s="7" t="str">
        <f>TEXT(DATE(MID(D2683, 13, 4), CHOOSE(MATCH( MID(D2683, 5, 3), {"Jan","Feb","Mar","Apr","May","Jun","Jul","Aug","Sep","Oct","Nov","Dec"}, 0), 1, 2, 3, 4, 5, 6, 7, 8, 9, 10, 11, 12), MID(D2683, 9, 2)), "yyyy-mm-dd")</f>
        <v>1995-06-10</v>
      </c>
      <c r="F2683" s="1" t="str">
        <f t="shared" si="288"/>
        <v>00:24:00</v>
      </c>
      <c r="G2683" s="9" t="str">
        <f t="shared" si="289"/>
        <v>June</v>
      </c>
      <c r="H2683" s="5" t="str">
        <f t="shared" si="290"/>
        <v>1995</v>
      </c>
      <c r="I2683" s="1" t="s">
        <v>5526</v>
      </c>
      <c r="J2683" s="1" t="str">
        <f t="shared" si="291"/>
        <v xml:space="preserve">Ariane 42P </v>
      </c>
      <c r="K2683" s="1" t="str">
        <f t="shared" si="292"/>
        <v>DirecTV 3</v>
      </c>
      <c r="L2683" s="1" t="s">
        <v>346</v>
      </c>
      <c r="M2683" s="1"/>
      <c r="N2683" s="1">
        <f t="shared" si="293"/>
        <v>0</v>
      </c>
      <c r="O2683" s="1" t="s">
        <v>9</v>
      </c>
    </row>
    <row r="2684" spans="1:15" x14ac:dyDescent="0.3">
      <c r="A2684" s="1" t="s">
        <v>4</v>
      </c>
      <c r="B2684" s="1" t="s">
        <v>3926</v>
      </c>
      <c r="C2684" s="1" t="str">
        <f t="shared" si="287"/>
        <v>Kazakhstan</v>
      </c>
      <c r="D2684" s="1" t="s">
        <v>5527</v>
      </c>
      <c r="E2684" s="7" t="str">
        <f>TEXT(DATE(MID(D2684, 13, 4), CHOOSE(MATCH( MID(D2684, 5, 3), {"Jan","Feb","Mar","Apr","May","Jun","Jul","Aug","Sep","Oct","Nov","Dec"}, 0), 1, 2, 3, 4, 5, 6, 7, 8, 9, 10, 11, 12), MID(D2684, 9, 2)), "yyyy-mm-dd")</f>
        <v>1995-06-08</v>
      </c>
      <c r="F2684" s="1" t="str">
        <f t="shared" si="288"/>
        <v>04:43:00</v>
      </c>
      <c r="G2684" s="9" t="str">
        <f t="shared" si="289"/>
        <v>June</v>
      </c>
      <c r="H2684" s="5" t="str">
        <f t="shared" si="290"/>
        <v>1995</v>
      </c>
      <c r="I2684" s="1" t="s">
        <v>5528</v>
      </c>
      <c r="J2684" s="1" t="str">
        <f t="shared" si="291"/>
        <v xml:space="preserve">Tsyklon-2 </v>
      </c>
      <c r="K2684" s="1" t="str">
        <f t="shared" si="292"/>
        <v>Cosmos 2313</v>
      </c>
      <c r="L2684" s="1" t="s">
        <v>346</v>
      </c>
      <c r="M2684" s="1"/>
      <c r="N2684" s="1">
        <f t="shared" si="293"/>
        <v>0</v>
      </c>
      <c r="O2684" s="1" t="s">
        <v>9</v>
      </c>
    </row>
    <row r="2685" spans="1:15" x14ac:dyDescent="0.3">
      <c r="A2685" s="1" t="s">
        <v>4005</v>
      </c>
      <c r="B2685" s="1" t="s">
        <v>4149</v>
      </c>
      <c r="C2685" s="1" t="str">
        <f t="shared" si="287"/>
        <v>USA</v>
      </c>
      <c r="D2685" s="1" t="s">
        <v>5529</v>
      </c>
      <c r="E2685" s="7" t="str">
        <f>TEXT(DATE(MID(D2685, 13, 4), CHOOSE(MATCH( MID(D2685, 5, 3), {"Jan","Feb","Mar","Apr","May","Jun","Jul","Aug","Sep","Oct","Nov","Dec"}, 0), 1, 2, 3, 4, 5, 6, 7, 8, 9, 10, 11, 12), MID(D2685, 9, 2)), "yyyy-mm-dd")</f>
        <v>1995-05-31</v>
      </c>
      <c r="F2685" s="1" t="str">
        <f t="shared" si="288"/>
        <v>15:27:00</v>
      </c>
      <c r="G2685" s="9" t="str">
        <f t="shared" si="289"/>
        <v>May</v>
      </c>
      <c r="H2685" s="5" t="str">
        <f t="shared" si="290"/>
        <v>1995</v>
      </c>
      <c r="I2685" s="1" t="s">
        <v>5530</v>
      </c>
      <c r="J2685" s="1" t="str">
        <f t="shared" si="291"/>
        <v xml:space="preserve">Atlas II </v>
      </c>
      <c r="K2685" s="1" t="str">
        <f t="shared" si="292"/>
        <v>USA-111 (UHF F5)</v>
      </c>
      <c r="L2685" s="1" t="s">
        <v>346</v>
      </c>
      <c r="M2685" s="1"/>
      <c r="N2685" s="1">
        <f t="shared" si="293"/>
        <v>0</v>
      </c>
      <c r="O2685" s="1" t="s">
        <v>9</v>
      </c>
    </row>
    <row r="2686" spans="1:15" x14ac:dyDescent="0.3">
      <c r="A2686" s="1" t="s">
        <v>4</v>
      </c>
      <c r="B2686" s="1" t="s">
        <v>3038</v>
      </c>
      <c r="C2686" s="1" t="str">
        <f t="shared" si="287"/>
        <v>Russia</v>
      </c>
      <c r="D2686" s="1" t="s">
        <v>5531</v>
      </c>
      <c r="E2686" s="7" t="str">
        <f>TEXT(DATE(MID(D2686, 13, 4), CHOOSE(MATCH( MID(D2686, 5, 3), {"Jan","Feb","Mar","Apr","May","Jun","Jul","Aug","Sep","Oct","Nov","Dec"}, 0), 1, 2, 3, 4, 5, 6, 7, 8, 9, 10, 11, 12), MID(D2686, 9, 2)), "yyyy-mm-dd")</f>
        <v>1995-05-24</v>
      </c>
      <c r="F2686" s="1" t="str">
        <f t="shared" si="288"/>
        <v>20:10:00</v>
      </c>
      <c r="G2686" s="9" t="str">
        <f t="shared" si="289"/>
        <v>May</v>
      </c>
      <c r="H2686" s="5" t="str">
        <f t="shared" si="290"/>
        <v>1995</v>
      </c>
      <c r="I2686" s="1" t="s">
        <v>5532</v>
      </c>
      <c r="J2686" s="1" t="str">
        <f t="shared" si="291"/>
        <v xml:space="preserve">Molniya-M /Block 2BL </v>
      </c>
      <c r="K2686" s="1" t="str">
        <f t="shared" si="292"/>
        <v>Cosmos 2312</v>
      </c>
      <c r="L2686" s="1" t="s">
        <v>346</v>
      </c>
      <c r="M2686" s="1"/>
      <c r="N2686" s="1">
        <f t="shared" si="293"/>
        <v>0</v>
      </c>
      <c r="O2686" s="1" t="s">
        <v>9</v>
      </c>
    </row>
    <row r="2687" spans="1:15" x14ac:dyDescent="0.3">
      <c r="A2687" s="1" t="s">
        <v>4005</v>
      </c>
      <c r="B2687" s="1" t="s">
        <v>4092</v>
      </c>
      <c r="C2687" s="1" t="str">
        <f t="shared" si="287"/>
        <v>USA</v>
      </c>
      <c r="D2687" s="1" t="s">
        <v>5533</v>
      </c>
      <c r="E2687" s="7" t="str">
        <f>TEXT(DATE(MID(D2687, 13, 4), CHOOSE(MATCH( MID(D2687, 5, 3), {"Jan","Feb","Mar","Apr","May","Jun","Jul","Aug","Sep","Oct","Nov","Dec"}, 0), 1, 2, 3, 4, 5, 6, 7, 8, 9, 10, 11, 12), MID(D2687, 9, 2)), "yyyy-mm-dd")</f>
        <v>1995-05-23</v>
      </c>
      <c r="F2687" s="1" t="str">
        <f t="shared" si="288"/>
        <v>05:52:00</v>
      </c>
      <c r="G2687" s="9" t="str">
        <f t="shared" si="289"/>
        <v>May</v>
      </c>
      <c r="H2687" s="5" t="str">
        <f t="shared" si="290"/>
        <v>1995</v>
      </c>
      <c r="I2687" s="1" t="s">
        <v>5534</v>
      </c>
      <c r="J2687" s="1" t="str">
        <f t="shared" si="291"/>
        <v xml:space="preserve">Atlas I </v>
      </c>
      <c r="K2687" s="1" t="str">
        <f t="shared" si="292"/>
        <v>GOES-J</v>
      </c>
      <c r="L2687" s="1" t="s">
        <v>346</v>
      </c>
      <c r="M2687" s="1"/>
      <c r="N2687" s="1">
        <f t="shared" si="293"/>
        <v>0</v>
      </c>
      <c r="O2687" s="1" t="s">
        <v>9</v>
      </c>
    </row>
    <row r="2688" spans="1:15" x14ac:dyDescent="0.3">
      <c r="A2688" s="1" t="s">
        <v>129</v>
      </c>
      <c r="B2688" s="1" t="s">
        <v>4200</v>
      </c>
      <c r="C2688" s="1" t="str">
        <f t="shared" si="287"/>
        <v>Kazakhstan</v>
      </c>
      <c r="D2688" s="1" t="s">
        <v>5535</v>
      </c>
      <c r="E2688" s="7" t="str">
        <f>TEXT(DATE(MID(D2688, 13, 4), CHOOSE(MATCH( MID(D2688, 5, 3), {"Jan","Feb","Mar","Apr","May","Jun","Jul","Aug","Sep","Oct","Nov","Dec"}, 0), 1, 2, 3, 4, 5, 6, 7, 8, 9, 10, 11, 12), MID(D2688, 9, 2)), "yyyy-mm-dd")</f>
        <v>1995-05-20</v>
      </c>
      <c r="F2688" s="1" t="str">
        <f t="shared" si="288"/>
        <v>03:33:00</v>
      </c>
      <c r="G2688" s="9" t="str">
        <f t="shared" si="289"/>
        <v>May</v>
      </c>
      <c r="H2688" s="5" t="str">
        <f t="shared" si="290"/>
        <v>1995</v>
      </c>
      <c r="I2688" s="1" t="s">
        <v>5536</v>
      </c>
      <c r="J2688" s="1" t="str">
        <f t="shared" si="291"/>
        <v xml:space="preserve">Proton-K </v>
      </c>
      <c r="K2688" s="1" t="str">
        <f t="shared" si="292"/>
        <v>Spektr</v>
      </c>
      <c r="L2688" s="1" t="s">
        <v>346</v>
      </c>
      <c r="M2688" s="1"/>
      <c r="N2688" s="1">
        <f t="shared" si="293"/>
        <v>0</v>
      </c>
      <c r="O2688" s="1" t="s">
        <v>9</v>
      </c>
    </row>
    <row r="2689" spans="1:15" x14ac:dyDescent="0.3">
      <c r="A2689" s="1" t="s">
        <v>233</v>
      </c>
      <c r="B2689" s="1" t="s">
        <v>4338</v>
      </c>
      <c r="C2689" s="1" t="str">
        <f t="shared" si="287"/>
        <v>France</v>
      </c>
      <c r="D2689" s="1" t="s">
        <v>5537</v>
      </c>
      <c r="E2689" s="7" t="str">
        <f>TEXT(DATE(MID(D2689, 13, 4), CHOOSE(MATCH( MID(D2689, 5, 3), {"Jan","Feb","Mar","Apr","May","Jun","Jul","Aug","Sep","Oct","Nov","Dec"}, 0), 1, 2, 3, 4, 5, 6, 7, 8, 9, 10, 11, 12), MID(D2689, 9, 2)), "yyyy-mm-dd")</f>
        <v>1995-05-17</v>
      </c>
      <c r="F2689" s="1" t="str">
        <f t="shared" si="288"/>
        <v>06:34:00</v>
      </c>
      <c r="G2689" s="9" t="str">
        <f t="shared" si="289"/>
        <v>May</v>
      </c>
      <c r="H2689" s="5" t="str">
        <f t="shared" si="290"/>
        <v>1995</v>
      </c>
      <c r="I2689" s="1" t="s">
        <v>5538</v>
      </c>
      <c r="J2689" s="1" t="str">
        <f t="shared" si="291"/>
        <v xml:space="preserve">Ariane 44LP </v>
      </c>
      <c r="K2689" s="1" t="str">
        <f t="shared" si="292"/>
        <v>Intelsat 706</v>
      </c>
      <c r="L2689" s="1" t="s">
        <v>346</v>
      </c>
      <c r="M2689" s="1"/>
      <c r="N2689" s="1">
        <f t="shared" si="293"/>
        <v>0</v>
      </c>
      <c r="O2689" s="1" t="s">
        <v>9</v>
      </c>
    </row>
    <row r="2690" spans="1:15" x14ac:dyDescent="0.3">
      <c r="A2690" s="1" t="s">
        <v>4005</v>
      </c>
      <c r="B2690" s="1" t="s">
        <v>11</v>
      </c>
      <c r="C2690" s="1" t="str">
        <f t="shared" ref="C2690:C2753" si="294">TRIM(MID(B2690, FIND("|", SUBSTITUTE(B2690, ",", "|", LEN(B2690) - LEN(SUBSTITUTE(B2690,",", "" )))) + 1, LEN(B2690)))</f>
        <v>USA</v>
      </c>
      <c r="D2690" s="1" t="s">
        <v>5539</v>
      </c>
      <c r="E2690" s="7" t="str">
        <f>TEXT(DATE(MID(D2690, 13, 4), CHOOSE(MATCH( MID(D2690, 5, 3), {"Jan","Feb","Mar","Apr","May","Jun","Jul","Aug","Sep","Oct","Nov","Dec"}, 0), 1, 2, 3, 4, 5, 6, 7, 8, 9, 10, 11, 12), MID(D2690, 9, 2)), "yyyy-mm-dd")</f>
        <v>1995-05-14</v>
      </c>
      <c r="F2690" s="1" t="str">
        <f t="shared" ref="F2690:F2753" si="295">IF(ISNUMBER(FIND(":", D2690)), MID(D2690, FIND(":", D2690)-2, 5) &amp; ":00", "00:00:00")</f>
        <v>13:45:00</v>
      </c>
      <c r="G2690" s="9" t="str">
        <f t="shared" ref="G2690:G2753" si="296">TEXT(E2690, "mmmm")</f>
        <v>May</v>
      </c>
      <c r="H2690" s="5" t="str">
        <f t="shared" ref="H2690:H2753" si="297">TEXT(E2690, "yyyy")</f>
        <v>1995</v>
      </c>
      <c r="I2690" s="1" t="s">
        <v>5540</v>
      </c>
      <c r="J2690" s="1" t="str">
        <f t="shared" ref="J2690:J2753" si="298">LEFT(I2690, FIND("|", I2690) - 1)</f>
        <v xml:space="preserve">Titan IV(401)A </v>
      </c>
      <c r="K2690" s="1" t="str">
        <f t="shared" ref="K2690:K2753" si="299">MID(I2690, FIND("|", I2690) + 2, LEN(I2690))</f>
        <v>Mentor</v>
      </c>
      <c r="L2690" s="1" t="s">
        <v>346</v>
      </c>
      <c r="M2690" s="1"/>
      <c r="N2690" s="1">
        <f t="shared" si="293"/>
        <v>0</v>
      </c>
      <c r="O2690" s="1" t="s">
        <v>9</v>
      </c>
    </row>
    <row r="2691" spans="1:15" x14ac:dyDescent="0.3">
      <c r="A2691" s="1" t="s">
        <v>233</v>
      </c>
      <c r="B2691" s="1" t="s">
        <v>4338</v>
      </c>
      <c r="C2691" s="1" t="str">
        <f t="shared" si="294"/>
        <v>France</v>
      </c>
      <c r="D2691" s="1" t="s">
        <v>5541</v>
      </c>
      <c r="E2691" s="7" t="str">
        <f>TEXT(DATE(MID(D2691, 13, 4), CHOOSE(MATCH( MID(D2691, 5, 3), {"Jan","Feb","Mar","Apr","May","Jun","Jul","Aug","Sep","Oct","Nov","Dec"}, 0), 1, 2, 3, 4, 5, 6, 7, 8, 9, 10, 11, 12), MID(D2691, 9, 2)), "yyyy-mm-dd")</f>
        <v>1995-04-21</v>
      </c>
      <c r="F2691" s="1" t="str">
        <f t="shared" si="295"/>
        <v>01:44:00</v>
      </c>
      <c r="G2691" s="9" t="str">
        <f t="shared" si="296"/>
        <v>April</v>
      </c>
      <c r="H2691" s="5" t="str">
        <f t="shared" si="297"/>
        <v>1995</v>
      </c>
      <c r="I2691" s="1" t="s">
        <v>5542</v>
      </c>
      <c r="J2691" s="1" t="str">
        <f t="shared" si="298"/>
        <v xml:space="preserve">Ariane 40 </v>
      </c>
      <c r="K2691" s="1" t="str">
        <f t="shared" si="299"/>
        <v>ERS-2</v>
      </c>
      <c r="L2691" s="1" t="s">
        <v>346</v>
      </c>
      <c r="M2691" s="1"/>
      <c r="N2691" s="1">
        <f t="shared" ref="N2691:N2754" si="300">M2691 * 83</f>
        <v>0</v>
      </c>
      <c r="O2691" s="1" t="s">
        <v>9</v>
      </c>
    </row>
    <row r="2692" spans="1:15" x14ac:dyDescent="0.3">
      <c r="A2692" s="1" t="s">
        <v>129</v>
      </c>
      <c r="B2692" s="1" t="s">
        <v>1630</v>
      </c>
      <c r="C2692" s="1" t="str">
        <f t="shared" si="294"/>
        <v>Kazakhstan</v>
      </c>
      <c r="D2692" s="1" t="s">
        <v>5543</v>
      </c>
      <c r="E2692" s="7" t="str">
        <f>TEXT(DATE(MID(D2692, 13, 4), CHOOSE(MATCH( MID(D2692, 5, 3), {"Jan","Feb","Mar","Apr","May","Jun","Jul","Aug","Sep","Oct","Nov","Dec"}, 0), 1, 2, 3, 4, 5, 6, 7, 8, 9, 10, 11, 12), MID(D2692, 9, 2)), "yyyy-mm-dd")</f>
        <v>1995-04-09</v>
      </c>
      <c r="F2692" s="1" t="str">
        <f t="shared" si="295"/>
        <v>19:34:00</v>
      </c>
      <c r="G2692" s="9" t="str">
        <f t="shared" si="296"/>
        <v>April</v>
      </c>
      <c r="H2692" s="5" t="str">
        <f t="shared" si="297"/>
        <v>1995</v>
      </c>
      <c r="I2692" s="1" t="s">
        <v>5544</v>
      </c>
      <c r="J2692" s="1" t="str">
        <f t="shared" si="298"/>
        <v xml:space="preserve">Soyuz U </v>
      </c>
      <c r="K2692" s="1" t="str">
        <f t="shared" si="299"/>
        <v>Progress M-27</v>
      </c>
      <c r="L2692" s="1" t="s">
        <v>346</v>
      </c>
      <c r="M2692" s="1">
        <v>20</v>
      </c>
      <c r="N2692" s="1">
        <f t="shared" si="300"/>
        <v>1660</v>
      </c>
      <c r="O2692" s="1" t="s">
        <v>9</v>
      </c>
    </row>
    <row r="2693" spans="1:15" x14ac:dyDescent="0.3">
      <c r="A2693" s="1" t="s">
        <v>1623</v>
      </c>
      <c r="B2693" s="1" t="s">
        <v>4149</v>
      </c>
      <c r="C2693" s="1" t="str">
        <f t="shared" si="294"/>
        <v>USA</v>
      </c>
      <c r="D2693" s="1" t="s">
        <v>5545</v>
      </c>
      <c r="E2693" s="7" t="str">
        <f>TEXT(DATE(MID(D2693, 13, 4), CHOOSE(MATCH( MID(D2693, 5, 3), {"Jan","Feb","Mar","Apr","May","Jun","Jul","Aug","Sep","Oct","Nov","Dec"}, 0), 1, 2, 3, 4, 5, 6, 7, 8, 9, 10, 11, 12), MID(D2693, 9, 2)), "yyyy-mm-dd")</f>
        <v>1995-04-07</v>
      </c>
      <c r="F2693" s="1" t="str">
        <f t="shared" si="295"/>
        <v>23:47:00</v>
      </c>
      <c r="G2693" s="9" t="str">
        <f t="shared" si="296"/>
        <v>April</v>
      </c>
      <c r="H2693" s="5" t="str">
        <f t="shared" si="297"/>
        <v>1995</v>
      </c>
      <c r="I2693" s="1" t="s">
        <v>5546</v>
      </c>
      <c r="J2693" s="1" t="str">
        <f t="shared" si="298"/>
        <v xml:space="preserve">Atlas IIA </v>
      </c>
      <c r="K2693" s="1" t="str">
        <f t="shared" si="299"/>
        <v>AMSC-1</v>
      </c>
      <c r="L2693" s="1" t="s">
        <v>346</v>
      </c>
      <c r="M2693" s="1"/>
      <c r="N2693" s="1">
        <f t="shared" si="300"/>
        <v>0</v>
      </c>
      <c r="O2693" s="1" t="s">
        <v>9</v>
      </c>
    </row>
    <row r="2694" spans="1:15" x14ac:dyDescent="0.3">
      <c r="A2694" s="1" t="s">
        <v>497</v>
      </c>
      <c r="B2694" s="1" t="s">
        <v>498</v>
      </c>
      <c r="C2694" s="1" t="str">
        <f t="shared" si="294"/>
        <v>Israel</v>
      </c>
      <c r="D2694" s="1" t="s">
        <v>5547</v>
      </c>
      <c r="E2694" s="7" t="str">
        <f>TEXT(DATE(MID(D2694, 13, 4), CHOOSE(MATCH( MID(D2694, 5, 3), {"Jan","Feb","Mar","Apr","May","Jun","Jul","Aug","Sep","Oct","Nov","Dec"}, 0), 1, 2, 3, 4, 5, 6, 7, 8, 9, 10, 11, 12), MID(D2694, 9, 2)), "yyyy-mm-dd")</f>
        <v>1995-04-05</v>
      </c>
      <c r="F2694" s="1" t="str">
        <f t="shared" si="295"/>
        <v>11:16:00</v>
      </c>
      <c r="G2694" s="9" t="str">
        <f t="shared" si="296"/>
        <v>April</v>
      </c>
      <c r="H2694" s="5" t="str">
        <f t="shared" si="297"/>
        <v>1995</v>
      </c>
      <c r="I2694" s="1" t="s">
        <v>5548</v>
      </c>
      <c r="J2694" s="1" t="str">
        <f t="shared" si="298"/>
        <v xml:space="preserve">Shavit-1 </v>
      </c>
      <c r="K2694" s="1" t="str">
        <f t="shared" si="299"/>
        <v>Ofek-3</v>
      </c>
      <c r="L2694" s="1" t="s">
        <v>346</v>
      </c>
      <c r="M2694" s="1"/>
      <c r="N2694" s="1">
        <f t="shared" si="300"/>
        <v>0</v>
      </c>
      <c r="O2694" s="1" t="s">
        <v>9</v>
      </c>
    </row>
    <row r="2695" spans="1:15" x14ac:dyDescent="0.3">
      <c r="A2695" s="1" t="s">
        <v>342</v>
      </c>
      <c r="B2695" s="1" t="s">
        <v>1200</v>
      </c>
      <c r="C2695" s="1" t="str">
        <f t="shared" si="294"/>
        <v>USA</v>
      </c>
      <c r="D2695" s="1" t="s">
        <v>5549</v>
      </c>
      <c r="E2695" s="7" t="str">
        <f>TEXT(DATE(MID(D2695, 13, 4), CHOOSE(MATCH( MID(D2695, 5, 3), {"Jan","Feb","Mar","Apr","May","Jun","Jul","Aug","Sep","Oct","Nov","Dec"}, 0), 1, 2, 3, 4, 5, 6, 7, 8, 9, 10, 11, 12), MID(D2695, 9, 2)), "yyyy-mm-dd")</f>
        <v>1995-04-03</v>
      </c>
      <c r="F2695" s="1" t="str">
        <f t="shared" si="295"/>
        <v>13:48:00</v>
      </c>
      <c r="G2695" s="9" t="str">
        <f t="shared" si="296"/>
        <v>April</v>
      </c>
      <c r="H2695" s="5" t="str">
        <f t="shared" si="297"/>
        <v>1995</v>
      </c>
      <c r="I2695" s="1" t="s">
        <v>5550</v>
      </c>
      <c r="J2695" s="1" t="str">
        <f t="shared" si="298"/>
        <v xml:space="preserve">Pegasus </v>
      </c>
      <c r="K2695" s="1" t="str">
        <f t="shared" si="299"/>
        <v>Orbcomm F1 and F2 &amp; OrbView-1</v>
      </c>
      <c r="L2695" s="1" t="s">
        <v>346</v>
      </c>
      <c r="M2695" s="1">
        <v>40</v>
      </c>
      <c r="N2695" s="1">
        <f t="shared" si="300"/>
        <v>3320</v>
      </c>
      <c r="O2695" s="1" t="s">
        <v>9</v>
      </c>
    </row>
    <row r="2696" spans="1:15" x14ac:dyDescent="0.3">
      <c r="A2696" s="1" t="s">
        <v>233</v>
      </c>
      <c r="B2696" s="1" t="s">
        <v>4338</v>
      </c>
      <c r="C2696" s="1" t="str">
        <f t="shared" si="294"/>
        <v>France</v>
      </c>
      <c r="D2696" s="1" t="s">
        <v>5551</v>
      </c>
      <c r="E2696" s="7" t="str">
        <f>TEXT(DATE(MID(D2696, 13, 4), CHOOSE(MATCH( MID(D2696, 5, 3), {"Jan","Feb","Mar","Apr","May","Jun","Jul","Aug","Sep","Oct","Nov","Dec"}, 0), 1, 2, 3, 4, 5, 6, 7, 8, 9, 10, 11, 12), MID(D2696, 9, 2)), "yyyy-mm-dd")</f>
        <v>1995-03-28</v>
      </c>
      <c r="F2696" s="1" t="str">
        <f t="shared" si="295"/>
        <v>23:14:00</v>
      </c>
      <c r="G2696" s="9" t="str">
        <f t="shared" si="296"/>
        <v>March</v>
      </c>
      <c r="H2696" s="5" t="str">
        <f t="shared" si="297"/>
        <v>1995</v>
      </c>
      <c r="I2696" s="1" t="s">
        <v>5552</v>
      </c>
      <c r="J2696" s="1" t="str">
        <f t="shared" si="298"/>
        <v xml:space="preserve">Ariane 44LP </v>
      </c>
      <c r="K2696" s="1" t="str">
        <f t="shared" si="299"/>
        <v>Brasilsat B2 &amp; Hotbird 1</v>
      </c>
      <c r="L2696" s="1" t="s">
        <v>346</v>
      </c>
      <c r="M2696" s="1"/>
      <c r="N2696" s="1">
        <f t="shared" si="300"/>
        <v>0</v>
      </c>
      <c r="O2696" s="1" t="s">
        <v>9</v>
      </c>
    </row>
    <row r="2697" spans="1:15" x14ac:dyDescent="0.3">
      <c r="A2697" s="1" t="s">
        <v>3953</v>
      </c>
      <c r="B2697" s="1" t="s">
        <v>5553</v>
      </c>
      <c r="C2697" s="1" t="str">
        <f t="shared" si="294"/>
        <v>Russia</v>
      </c>
      <c r="D2697" s="1" t="s">
        <v>5554</v>
      </c>
      <c r="E2697" s="7" t="str">
        <f>TEXT(DATE(MID(D2697, 13, 4), CHOOSE(MATCH( MID(D2697, 5, 3), {"Jan","Feb","Mar","Apr","May","Jun","Jul","Aug","Sep","Oct","Nov","Dec"}, 0), 1, 2, 3, 4, 5, 6, 7, 8, 9, 10, 11, 12), MID(D2697, 9, 2)), "yyyy-mm-dd")</f>
        <v>1995-03-28</v>
      </c>
      <c r="F2697" s="1" t="str">
        <f t="shared" si="295"/>
        <v>10:00:00</v>
      </c>
      <c r="G2697" s="9" t="str">
        <f t="shared" si="296"/>
        <v>March</v>
      </c>
      <c r="H2697" s="5" t="str">
        <f t="shared" si="297"/>
        <v>1995</v>
      </c>
      <c r="I2697" s="1" t="s">
        <v>5555</v>
      </c>
      <c r="J2697" s="1" t="str">
        <f t="shared" si="298"/>
        <v xml:space="preserve">START </v>
      </c>
      <c r="K2697" s="1" t="str">
        <f t="shared" si="299"/>
        <v>EKA-2, Gurwin-1A &amp; UNAMSat-A</v>
      </c>
      <c r="L2697" s="1" t="s">
        <v>346</v>
      </c>
      <c r="M2697" s="1"/>
      <c r="N2697" s="1">
        <f t="shared" si="300"/>
        <v>0</v>
      </c>
      <c r="O2697" s="1" t="s">
        <v>257</v>
      </c>
    </row>
    <row r="2698" spans="1:15" x14ac:dyDescent="0.3">
      <c r="A2698" s="1" t="s">
        <v>5556</v>
      </c>
      <c r="B2698" s="1" t="s">
        <v>5557</v>
      </c>
      <c r="C2698" s="1" t="str">
        <f t="shared" si="294"/>
        <v>USA</v>
      </c>
      <c r="D2698" s="1" t="s">
        <v>5558</v>
      </c>
      <c r="E2698" s="7" t="str">
        <f>TEXT(DATE(MID(D2698, 13, 4), CHOOSE(MATCH( MID(D2698, 5, 3), {"Jan","Feb","Mar","Apr","May","Jun","Jul","Aug","Sep","Oct","Nov","Dec"}, 0), 1, 2, 3, 4, 5, 6, 7, 8, 9, 10, 11, 12), MID(D2698, 9, 2)), "yyyy-mm-dd")</f>
        <v>1995-03-24</v>
      </c>
      <c r="F2698" s="1" t="str">
        <f t="shared" si="295"/>
        <v>14:05:00</v>
      </c>
      <c r="G2698" s="9" t="str">
        <f t="shared" si="296"/>
        <v>March</v>
      </c>
      <c r="H2698" s="5" t="str">
        <f t="shared" si="297"/>
        <v>1995</v>
      </c>
      <c r="I2698" s="1" t="s">
        <v>5559</v>
      </c>
      <c r="J2698" s="1" t="str">
        <f t="shared" si="298"/>
        <v xml:space="preserve">Atlas-E/F Star-37S-ISS </v>
      </c>
      <c r="K2698" s="1" t="str">
        <f t="shared" si="299"/>
        <v>DMSP F-13</v>
      </c>
      <c r="L2698" s="1" t="s">
        <v>346</v>
      </c>
      <c r="M2698" s="1"/>
      <c r="N2698" s="1">
        <f t="shared" si="300"/>
        <v>0</v>
      </c>
      <c r="O2698" s="1" t="s">
        <v>9</v>
      </c>
    </row>
    <row r="2699" spans="1:15" x14ac:dyDescent="0.3">
      <c r="A2699" s="1" t="s">
        <v>4</v>
      </c>
      <c r="B2699" s="1" t="s">
        <v>5</v>
      </c>
      <c r="C2699" s="1" t="str">
        <f t="shared" si="294"/>
        <v>Russia</v>
      </c>
      <c r="D2699" s="1" t="s">
        <v>5560</v>
      </c>
      <c r="E2699" s="7" t="str">
        <f>TEXT(DATE(MID(D2699, 13, 4), CHOOSE(MATCH( MID(D2699, 5, 3), {"Jan","Feb","Mar","Apr","May","Jun","Jul","Aug","Sep","Oct","Nov","Dec"}, 0), 1, 2, 3, 4, 5, 6, 7, 8, 9, 10, 11, 12), MID(D2699, 9, 2)), "yyyy-mm-dd")</f>
        <v>1995-03-22</v>
      </c>
      <c r="F2699" s="1" t="str">
        <f t="shared" si="295"/>
        <v>16:44:00</v>
      </c>
      <c r="G2699" s="9" t="str">
        <f t="shared" si="296"/>
        <v>March</v>
      </c>
      <c r="H2699" s="5" t="str">
        <f t="shared" si="297"/>
        <v>1995</v>
      </c>
      <c r="I2699" s="1" t="s">
        <v>5561</v>
      </c>
      <c r="J2699" s="1" t="str">
        <f t="shared" si="298"/>
        <v xml:space="preserve">Soyuz U </v>
      </c>
      <c r="K2699" s="1" t="str">
        <f t="shared" si="299"/>
        <v>Cosmos 2311</v>
      </c>
      <c r="L2699" s="1" t="s">
        <v>346</v>
      </c>
      <c r="M2699" s="1">
        <v>20</v>
      </c>
      <c r="N2699" s="1">
        <f t="shared" si="300"/>
        <v>1660</v>
      </c>
      <c r="O2699" s="1" t="s">
        <v>9</v>
      </c>
    </row>
    <row r="2700" spans="1:15" x14ac:dyDescent="0.3">
      <c r="A2700" s="1" t="s">
        <v>1623</v>
      </c>
      <c r="B2700" s="1" t="s">
        <v>4092</v>
      </c>
      <c r="C2700" s="1" t="str">
        <f t="shared" si="294"/>
        <v>USA</v>
      </c>
      <c r="D2700" s="1" t="s">
        <v>5562</v>
      </c>
      <c r="E2700" s="7" t="str">
        <f>TEXT(DATE(MID(D2700, 13, 4), CHOOSE(MATCH( MID(D2700, 5, 3), {"Jan","Feb","Mar","Apr","May","Jun","Jul","Aug","Sep","Oct","Nov","Dec"}, 0), 1, 2, 3, 4, 5, 6, 7, 8, 9, 10, 11, 12), MID(D2700, 9, 2)), "yyyy-mm-dd")</f>
        <v>1995-03-22</v>
      </c>
      <c r="F2700" s="1" t="str">
        <f t="shared" si="295"/>
        <v>06:18:00</v>
      </c>
      <c r="G2700" s="9" t="str">
        <f t="shared" si="296"/>
        <v>March</v>
      </c>
      <c r="H2700" s="5" t="str">
        <f t="shared" si="297"/>
        <v>1995</v>
      </c>
      <c r="I2700" s="1" t="s">
        <v>5563</v>
      </c>
      <c r="J2700" s="1" t="str">
        <f t="shared" si="298"/>
        <v xml:space="preserve">Atlas IIAS </v>
      </c>
      <c r="K2700" s="1" t="str">
        <f t="shared" si="299"/>
        <v>Intelsat 705</v>
      </c>
      <c r="L2700" s="1" t="s">
        <v>346</v>
      </c>
      <c r="M2700" s="1"/>
      <c r="N2700" s="1">
        <f t="shared" si="300"/>
        <v>0</v>
      </c>
      <c r="O2700" s="1" t="s">
        <v>9</v>
      </c>
    </row>
    <row r="2701" spans="1:15" x14ac:dyDescent="0.3">
      <c r="A2701" s="1" t="s">
        <v>4</v>
      </c>
      <c r="B2701" s="1" t="s">
        <v>3373</v>
      </c>
      <c r="C2701" s="1" t="str">
        <f t="shared" si="294"/>
        <v>Russia</v>
      </c>
      <c r="D2701" s="1" t="s">
        <v>5564</v>
      </c>
      <c r="E2701" s="7" t="str">
        <f>TEXT(DATE(MID(D2701, 13, 4), CHOOSE(MATCH( MID(D2701, 5, 3), {"Jan","Feb","Mar","Apr","May","Jun","Jul","Aug","Sep","Oct","Nov","Dec"}, 0), 1, 2, 3, 4, 5, 6, 7, 8, 9, 10, 11, 12), MID(D2701, 9, 2)), "yyyy-mm-dd")</f>
        <v>1995-03-22</v>
      </c>
      <c r="F2701" s="1" t="str">
        <f t="shared" si="295"/>
        <v>04:09:00</v>
      </c>
      <c r="G2701" s="9" t="str">
        <f t="shared" si="296"/>
        <v>March</v>
      </c>
      <c r="H2701" s="5" t="str">
        <f t="shared" si="297"/>
        <v>1995</v>
      </c>
      <c r="I2701" s="1" t="s">
        <v>5565</v>
      </c>
      <c r="J2701" s="1" t="str">
        <f t="shared" si="298"/>
        <v xml:space="preserve">Cosmos-3M </v>
      </c>
      <c r="K2701" s="1" t="str">
        <f t="shared" si="299"/>
        <v>Cosmos 2310</v>
      </c>
      <c r="L2701" s="1" t="s">
        <v>346</v>
      </c>
      <c r="M2701" s="1"/>
      <c r="N2701" s="1">
        <f t="shared" si="300"/>
        <v>0</v>
      </c>
      <c r="O2701" s="1" t="s">
        <v>9</v>
      </c>
    </row>
    <row r="2702" spans="1:15" x14ac:dyDescent="0.3">
      <c r="A2702" s="1" t="s">
        <v>60</v>
      </c>
      <c r="B2702" s="1" t="s">
        <v>61</v>
      </c>
      <c r="C2702" s="1" t="str">
        <f t="shared" si="294"/>
        <v>Japan</v>
      </c>
      <c r="D2702" s="1" t="s">
        <v>5566</v>
      </c>
      <c r="E2702" s="7" t="str">
        <f>TEXT(DATE(MID(D2702, 13, 4), CHOOSE(MATCH( MID(D2702, 5, 3), {"Jan","Feb","Mar","Apr","May","Jun","Jul","Aug","Sep","Oct","Nov","Dec"}, 0), 1, 2, 3, 4, 5, 6, 7, 8, 9, 10, 11, 12), MID(D2702, 9, 2)), "yyyy-mm-dd")</f>
        <v>1995-03-18</v>
      </c>
      <c r="F2702" s="1" t="str">
        <f t="shared" si="295"/>
        <v>08:01:00</v>
      </c>
      <c r="G2702" s="9" t="str">
        <f t="shared" si="296"/>
        <v>March</v>
      </c>
      <c r="H2702" s="5" t="str">
        <f t="shared" si="297"/>
        <v>1995</v>
      </c>
      <c r="I2702" s="1" t="s">
        <v>5567</v>
      </c>
      <c r="J2702" s="1" t="str">
        <f t="shared" si="298"/>
        <v xml:space="preserve">H-II </v>
      </c>
      <c r="K2702" s="1" t="str">
        <f t="shared" si="299"/>
        <v>Himawari 5 &amp; SFU 1</v>
      </c>
      <c r="L2702" s="1" t="s">
        <v>346</v>
      </c>
      <c r="M2702" s="1"/>
      <c r="N2702" s="1">
        <f t="shared" si="300"/>
        <v>0</v>
      </c>
      <c r="O2702" s="1" t="s">
        <v>9</v>
      </c>
    </row>
    <row r="2703" spans="1:15" x14ac:dyDescent="0.3">
      <c r="A2703" s="1" t="s">
        <v>129</v>
      </c>
      <c r="B2703" s="1" t="s">
        <v>1630</v>
      </c>
      <c r="C2703" s="1" t="str">
        <f t="shared" si="294"/>
        <v>Kazakhstan</v>
      </c>
      <c r="D2703" s="1" t="s">
        <v>5568</v>
      </c>
      <c r="E2703" s="7" t="str">
        <f>TEXT(DATE(MID(D2703, 13, 4), CHOOSE(MATCH( MID(D2703, 5, 3), {"Jan","Feb","Mar","Apr","May","Jun","Jul","Aug","Sep","Oct","Nov","Dec"}, 0), 1, 2, 3, 4, 5, 6, 7, 8, 9, 10, 11, 12), MID(D2703, 9, 2)), "yyyy-mm-dd")</f>
        <v>1995-03-14</v>
      </c>
      <c r="F2703" s="1" t="str">
        <f t="shared" si="295"/>
        <v>06:11:00</v>
      </c>
      <c r="G2703" s="9" t="str">
        <f t="shared" si="296"/>
        <v>March</v>
      </c>
      <c r="H2703" s="5" t="str">
        <f t="shared" si="297"/>
        <v>1995</v>
      </c>
      <c r="I2703" s="1" t="s">
        <v>5569</v>
      </c>
      <c r="J2703" s="1" t="str">
        <f t="shared" si="298"/>
        <v xml:space="preserve">Soyuz U2 </v>
      </c>
      <c r="K2703" s="1" t="str">
        <f t="shared" si="299"/>
        <v>Soyuz TM-21</v>
      </c>
      <c r="L2703" s="1" t="s">
        <v>346</v>
      </c>
      <c r="M2703" s="1">
        <v>40</v>
      </c>
      <c r="N2703" s="1">
        <f t="shared" si="300"/>
        <v>3320</v>
      </c>
      <c r="O2703" s="1" t="s">
        <v>9</v>
      </c>
    </row>
    <row r="2704" spans="1:15" x14ac:dyDescent="0.3">
      <c r="A2704" s="1" t="s">
        <v>129</v>
      </c>
      <c r="B2704" s="1" t="s">
        <v>529</v>
      </c>
      <c r="C2704" s="1" t="str">
        <f t="shared" si="294"/>
        <v>Kazakhstan</v>
      </c>
      <c r="D2704" s="1" t="s">
        <v>5570</v>
      </c>
      <c r="E2704" s="7" t="str">
        <f>TEXT(DATE(MID(D2704, 13, 4), CHOOSE(MATCH( MID(D2704, 5, 3), {"Jan","Feb","Mar","Apr","May","Jun","Jul","Aug","Sep","Oct","Nov","Dec"}, 0), 1, 2, 3, 4, 5, 6, 7, 8, 9, 10, 11, 12), MID(D2704, 9, 2)), "yyyy-mm-dd")</f>
        <v>1995-03-07</v>
      </c>
      <c r="F2704" s="1" t="str">
        <f t="shared" si="295"/>
        <v>09:23:00</v>
      </c>
      <c r="G2704" s="9" t="str">
        <f t="shared" si="296"/>
        <v>March</v>
      </c>
      <c r="H2704" s="5" t="str">
        <f t="shared" si="297"/>
        <v>1995</v>
      </c>
      <c r="I2704" s="1" t="s">
        <v>5571</v>
      </c>
      <c r="J2704" s="1" t="str">
        <f t="shared" si="298"/>
        <v xml:space="preserve">Proton K/Block-DM-2 </v>
      </c>
      <c r="K2704" s="1" t="str">
        <f t="shared" si="299"/>
        <v>Cosmos 2307, 2308 &amp; 2309</v>
      </c>
      <c r="L2704" s="1" t="s">
        <v>346</v>
      </c>
      <c r="M2704" s="1"/>
      <c r="N2704" s="1">
        <f t="shared" si="300"/>
        <v>0</v>
      </c>
      <c r="O2704" s="1" t="s">
        <v>9</v>
      </c>
    </row>
    <row r="2705" spans="1:15" x14ac:dyDescent="0.3">
      <c r="A2705" s="1" t="s">
        <v>4</v>
      </c>
      <c r="B2705" s="1" t="s">
        <v>3373</v>
      </c>
      <c r="C2705" s="1" t="str">
        <f t="shared" si="294"/>
        <v>Russia</v>
      </c>
      <c r="D2705" s="1" t="s">
        <v>5572</v>
      </c>
      <c r="E2705" s="7" t="str">
        <f>TEXT(DATE(MID(D2705, 13, 4), CHOOSE(MATCH( MID(D2705, 5, 3), {"Jan","Feb","Mar","Apr","May","Jun","Jul","Aug","Sep","Oct","Nov","Dec"}, 0), 1, 2, 3, 4, 5, 6, 7, 8, 9, 10, 11, 12), MID(D2705, 9, 2)), "yyyy-mm-dd")</f>
        <v>1995-03-02</v>
      </c>
      <c r="F2705" s="1" t="str">
        <f t="shared" si="295"/>
        <v>13:00:00</v>
      </c>
      <c r="G2705" s="9" t="str">
        <f t="shared" si="296"/>
        <v>March</v>
      </c>
      <c r="H2705" s="5" t="str">
        <f t="shared" si="297"/>
        <v>1995</v>
      </c>
      <c r="I2705" s="1" t="s">
        <v>5573</v>
      </c>
      <c r="J2705" s="1" t="str">
        <f t="shared" si="298"/>
        <v xml:space="preserve">Cosmos-3M </v>
      </c>
      <c r="K2705" s="1" t="str">
        <f t="shared" si="299"/>
        <v>Cosmos 2306</v>
      </c>
      <c r="L2705" s="1" t="s">
        <v>346</v>
      </c>
      <c r="M2705" s="1"/>
      <c r="N2705" s="1">
        <f t="shared" si="300"/>
        <v>0</v>
      </c>
      <c r="O2705" s="1" t="s">
        <v>9</v>
      </c>
    </row>
    <row r="2706" spans="1:15" x14ac:dyDescent="0.3">
      <c r="A2706" s="1" t="s">
        <v>657</v>
      </c>
      <c r="B2706" s="1" t="s">
        <v>30</v>
      </c>
      <c r="C2706" s="1" t="str">
        <f t="shared" si="294"/>
        <v>USA</v>
      </c>
      <c r="D2706" s="1" t="s">
        <v>5574</v>
      </c>
      <c r="E2706" s="7" t="str">
        <f>TEXT(DATE(MID(D2706, 13, 4), CHOOSE(MATCH( MID(D2706, 5, 3), {"Jan","Feb","Mar","Apr","May","Jun","Jul","Aug","Sep","Oct","Nov","Dec"}, 0), 1, 2, 3, 4, 5, 6, 7, 8, 9, 10, 11, 12), MID(D2706, 9, 2)), "yyyy-mm-dd")</f>
        <v>1995-03-02</v>
      </c>
      <c r="F2706" s="1" t="str">
        <f t="shared" si="295"/>
        <v>06:38:00</v>
      </c>
      <c r="G2706" s="9" t="str">
        <f t="shared" si="296"/>
        <v>March</v>
      </c>
      <c r="H2706" s="5" t="str">
        <f t="shared" si="297"/>
        <v>1995</v>
      </c>
      <c r="I2706" s="1" t="s">
        <v>5575</v>
      </c>
      <c r="J2706" s="1" t="str">
        <f t="shared" si="298"/>
        <v xml:space="preserve">Space Shuttle Endeavour </v>
      </c>
      <c r="K2706" s="1" t="str">
        <f t="shared" si="299"/>
        <v>STS-67</v>
      </c>
      <c r="L2706" s="1" t="s">
        <v>346</v>
      </c>
      <c r="M2706" s="1">
        <v>450</v>
      </c>
      <c r="N2706" s="1">
        <f t="shared" si="300"/>
        <v>37350</v>
      </c>
      <c r="O2706" s="1" t="s">
        <v>9</v>
      </c>
    </row>
    <row r="2707" spans="1:15" x14ac:dyDescent="0.3">
      <c r="A2707" s="1" t="s">
        <v>4</v>
      </c>
      <c r="B2707" s="1" t="s">
        <v>5</v>
      </c>
      <c r="C2707" s="1" t="str">
        <f t="shared" si="294"/>
        <v>Russia</v>
      </c>
      <c r="D2707" s="1" t="s">
        <v>5576</v>
      </c>
      <c r="E2707" s="7" t="str">
        <f>TEXT(DATE(MID(D2707, 13, 4), CHOOSE(MATCH( MID(D2707, 5, 3), {"Jan","Feb","Mar","Apr","May","Jun","Jul","Aug","Sep","Oct","Nov","Dec"}, 0), 1, 2, 3, 4, 5, 6, 7, 8, 9, 10, 11, 12), MID(D2707, 9, 2)), "yyyy-mm-dd")</f>
        <v>1995-02-16</v>
      </c>
      <c r="F2707" s="1" t="str">
        <f t="shared" si="295"/>
        <v>17:39:00</v>
      </c>
      <c r="G2707" s="9" t="str">
        <f t="shared" si="296"/>
        <v>February</v>
      </c>
      <c r="H2707" s="5" t="str">
        <f t="shared" si="297"/>
        <v>1995</v>
      </c>
      <c r="I2707" s="1" t="s">
        <v>5577</v>
      </c>
      <c r="J2707" s="1" t="str">
        <f t="shared" si="298"/>
        <v xml:space="preserve">Soyuz U </v>
      </c>
      <c r="K2707" s="1" t="str">
        <f t="shared" si="299"/>
        <v>Foton 10</v>
      </c>
      <c r="L2707" s="1" t="s">
        <v>346</v>
      </c>
      <c r="M2707" s="1">
        <v>20</v>
      </c>
      <c r="N2707" s="1">
        <f t="shared" si="300"/>
        <v>1660</v>
      </c>
      <c r="O2707" s="1" t="s">
        <v>9</v>
      </c>
    </row>
    <row r="2708" spans="1:15" x14ac:dyDescent="0.3">
      <c r="A2708" s="1" t="s">
        <v>129</v>
      </c>
      <c r="B2708" s="1" t="s">
        <v>1630</v>
      </c>
      <c r="C2708" s="1" t="str">
        <f t="shared" si="294"/>
        <v>Kazakhstan</v>
      </c>
      <c r="D2708" s="1" t="s">
        <v>5578</v>
      </c>
      <c r="E2708" s="7" t="str">
        <f>TEXT(DATE(MID(D2708, 13, 4), CHOOSE(MATCH( MID(D2708, 5, 3), {"Jan","Feb","Mar","Apr","May","Jun","Jul","Aug","Sep","Oct","Nov","Dec"}, 0), 1, 2, 3, 4, 5, 6, 7, 8, 9, 10, 11, 12), MID(D2708, 9, 2)), "yyyy-mm-dd")</f>
        <v>1995-02-15</v>
      </c>
      <c r="F2708" s="1" t="str">
        <f t="shared" si="295"/>
        <v>16:48:00</v>
      </c>
      <c r="G2708" s="9" t="str">
        <f t="shared" si="296"/>
        <v>February</v>
      </c>
      <c r="H2708" s="5" t="str">
        <f t="shared" si="297"/>
        <v>1995</v>
      </c>
      <c r="I2708" s="1" t="s">
        <v>5579</v>
      </c>
      <c r="J2708" s="1" t="str">
        <f t="shared" si="298"/>
        <v xml:space="preserve">Soyuz U </v>
      </c>
      <c r="K2708" s="1" t="str">
        <f t="shared" si="299"/>
        <v>Progress M-26</v>
      </c>
      <c r="L2708" s="1" t="s">
        <v>346</v>
      </c>
      <c r="M2708" s="1">
        <v>20</v>
      </c>
      <c r="N2708" s="1">
        <f t="shared" si="300"/>
        <v>1660</v>
      </c>
      <c r="O2708" s="1" t="s">
        <v>9</v>
      </c>
    </row>
    <row r="2709" spans="1:15" x14ac:dyDescent="0.3">
      <c r="A2709" s="1" t="s">
        <v>657</v>
      </c>
      <c r="B2709" s="1" t="s">
        <v>658</v>
      </c>
      <c r="C2709" s="1" t="str">
        <f t="shared" si="294"/>
        <v>USA</v>
      </c>
      <c r="D2709" s="1" t="s">
        <v>5580</v>
      </c>
      <c r="E2709" s="7" t="str">
        <f>TEXT(DATE(MID(D2709, 13, 4), CHOOSE(MATCH( MID(D2709, 5, 3), {"Jan","Feb","Mar","Apr","May","Jun","Jul","Aug","Sep","Oct","Nov","Dec"}, 0), 1, 2, 3, 4, 5, 6, 7, 8, 9, 10, 11, 12), MID(D2709, 9, 2)), "yyyy-mm-dd")</f>
        <v>1995-02-03</v>
      </c>
      <c r="F2709" s="1" t="str">
        <f t="shared" si="295"/>
        <v>05:22:00</v>
      </c>
      <c r="G2709" s="9" t="str">
        <f t="shared" si="296"/>
        <v>February</v>
      </c>
      <c r="H2709" s="5" t="str">
        <f t="shared" si="297"/>
        <v>1995</v>
      </c>
      <c r="I2709" s="1" t="s">
        <v>5581</v>
      </c>
      <c r="J2709" s="1" t="str">
        <f t="shared" si="298"/>
        <v xml:space="preserve">Space Shuttle Discovery </v>
      </c>
      <c r="K2709" s="1" t="str">
        <f t="shared" si="299"/>
        <v>STS-63</v>
      </c>
      <c r="L2709" s="1" t="s">
        <v>346</v>
      </c>
      <c r="M2709" s="1">
        <v>450</v>
      </c>
      <c r="N2709" s="1">
        <f t="shared" si="300"/>
        <v>37350</v>
      </c>
      <c r="O2709" s="1" t="s">
        <v>9</v>
      </c>
    </row>
    <row r="2710" spans="1:15" x14ac:dyDescent="0.3">
      <c r="A2710" s="1" t="s">
        <v>4005</v>
      </c>
      <c r="B2710" s="1" t="s">
        <v>4149</v>
      </c>
      <c r="C2710" s="1" t="str">
        <f t="shared" si="294"/>
        <v>USA</v>
      </c>
      <c r="D2710" s="1" t="s">
        <v>5582</v>
      </c>
      <c r="E2710" s="7" t="str">
        <f>TEXT(DATE(MID(D2710, 13, 4), CHOOSE(MATCH( MID(D2710, 5, 3), {"Jan","Feb","Mar","Apr","May","Jun","Jul","Aug","Sep","Oct","Nov","Dec"}, 0), 1, 2, 3, 4, 5, 6, 7, 8, 9, 10, 11, 12), MID(D2710, 9, 2)), "yyyy-mm-dd")</f>
        <v>1995-01-29</v>
      </c>
      <c r="F2710" s="1" t="str">
        <f t="shared" si="295"/>
        <v>01:25:00</v>
      </c>
      <c r="G2710" s="9" t="str">
        <f t="shared" si="296"/>
        <v>January</v>
      </c>
      <c r="H2710" s="5" t="str">
        <f t="shared" si="297"/>
        <v>1995</v>
      </c>
      <c r="I2710" s="1" t="s">
        <v>5583</v>
      </c>
      <c r="J2710" s="1" t="str">
        <f t="shared" si="298"/>
        <v xml:space="preserve">Atlas II </v>
      </c>
      <c r="K2710" s="1" t="str">
        <f t="shared" si="299"/>
        <v>USA-108 (UHF F4)</v>
      </c>
      <c r="L2710" s="1" t="s">
        <v>346</v>
      </c>
      <c r="M2710" s="1"/>
      <c r="N2710" s="1">
        <f t="shared" si="300"/>
        <v>0</v>
      </c>
      <c r="O2710" s="1" t="s">
        <v>9</v>
      </c>
    </row>
    <row r="2711" spans="1:15" x14ac:dyDescent="0.3">
      <c r="A2711" s="1" t="s">
        <v>14</v>
      </c>
      <c r="B2711" s="1" t="s">
        <v>101</v>
      </c>
      <c r="C2711" s="1" t="str">
        <f t="shared" si="294"/>
        <v>China</v>
      </c>
      <c r="D2711" s="1" t="s">
        <v>5584</v>
      </c>
      <c r="E2711" s="7" t="str">
        <f>TEXT(DATE(MID(D2711, 13, 4), CHOOSE(MATCH( MID(D2711, 5, 3), {"Jan","Feb","Mar","Apr","May","Jun","Jul","Aug","Sep","Oct","Nov","Dec"}, 0), 1, 2, 3, 4, 5, 6, 7, 8, 9, 10, 11, 12), MID(D2711, 9, 2)), "yyyy-mm-dd")</f>
        <v>1995-01-25</v>
      </c>
      <c r="F2711" s="1" t="str">
        <f t="shared" si="295"/>
        <v>22:40:00</v>
      </c>
      <c r="G2711" s="9" t="str">
        <f t="shared" si="296"/>
        <v>January</v>
      </c>
      <c r="H2711" s="5" t="str">
        <f t="shared" si="297"/>
        <v>1995</v>
      </c>
      <c r="I2711" s="1" t="s">
        <v>5585</v>
      </c>
      <c r="J2711" s="1" t="str">
        <f t="shared" si="298"/>
        <v xml:space="preserve">Long March 2E </v>
      </c>
      <c r="K2711" s="1" t="str">
        <f t="shared" si="299"/>
        <v>Apstar 2</v>
      </c>
      <c r="L2711" s="1" t="s">
        <v>346</v>
      </c>
      <c r="M2711" s="1"/>
      <c r="N2711" s="1">
        <f t="shared" si="300"/>
        <v>0</v>
      </c>
      <c r="O2711" s="1" t="s">
        <v>257</v>
      </c>
    </row>
    <row r="2712" spans="1:15" x14ac:dyDescent="0.3">
      <c r="A2712" s="1" t="s">
        <v>4</v>
      </c>
      <c r="B2712" s="1" t="s">
        <v>3373</v>
      </c>
      <c r="C2712" s="1" t="str">
        <f t="shared" si="294"/>
        <v>Russia</v>
      </c>
      <c r="D2712" s="1" t="s">
        <v>5586</v>
      </c>
      <c r="E2712" s="7" t="str">
        <f>TEXT(DATE(MID(D2712, 13, 4), CHOOSE(MATCH( MID(D2712, 5, 3), {"Jan","Feb","Mar","Apr","May","Jun","Jul","Aug","Sep","Oct","Nov","Dec"}, 0), 1, 2, 3, 4, 5, 6, 7, 8, 9, 10, 11, 12), MID(D2712, 9, 2)), "yyyy-mm-dd")</f>
        <v>1995-01-24</v>
      </c>
      <c r="F2712" s="1" t="str">
        <f t="shared" si="295"/>
        <v>03:54:00</v>
      </c>
      <c r="G2712" s="9" t="str">
        <f t="shared" si="296"/>
        <v>January</v>
      </c>
      <c r="H2712" s="5" t="str">
        <f t="shared" si="297"/>
        <v>1995</v>
      </c>
      <c r="I2712" s="1" t="s">
        <v>5587</v>
      </c>
      <c r="J2712" s="1" t="str">
        <f t="shared" si="298"/>
        <v xml:space="preserve">Cosmos-3M </v>
      </c>
      <c r="K2712" s="1" t="str">
        <f t="shared" si="299"/>
        <v>Tsikada 1, Faisat 1 &amp; Astrid 1</v>
      </c>
      <c r="L2712" s="1" t="s">
        <v>346</v>
      </c>
      <c r="M2712" s="1"/>
      <c r="N2712" s="1">
        <f t="shared" si="300"/>
        <v>0</v>
      </c>
      <c r="O2712" s="1" t="s">
        <v>9</v>
      </c>
    </row>
    <row r="2713" spans="1:15" x14ac:dyDescent="0.3">
      <c r="A2713" s="1" t="s">
        <v>3891</v>
      </c>
      <c r="B2713" s="1" t="s">
        <v>714</v>
      </c>
      <c r="C2713" s="1" t="str">
        <f t="shared" si="294"/>
        <v>Japan</v>
      </c>
      <c r="D2713" s="1" t="s">
        <v>5588</v>
      </c>
      <c r="E2713" s="7" t="str">
        <f>TEXT(DATE(MID(D2713, 13, 4), CHOOSE(MATCH( MID(D2713, 5, 3), {"Jan","Feb","Mar","Apr","May","Jun","Jul","Aug","Sep","Oct","Nov","Dec"}, 0), 1, 2, 3, 4, 5, 6, 7, 8, 9, 10, 11, 12), MID(D2713, 9, 2)), "yyyy-mm-dd")</f>
        <v>1995-01-15</v>
      </c>
      <c r="F2713" s="1" t="str">
        <f t="shared" si="295"/>
        <v>13:45:00</v>
      </c>
      <c r="G2713" s="9" t="str">
        <f t="shared" si="296"/>
        <v>January</v>
      </c>
      <c r="H2713" s="5" t="str">
        <f t="shared" si="297"/>
        <v>1995</v>
      </c>
      <c r="I2713" s="1" t="s">
        <v>5589</v>
      </c>
      <c r="J2713" s="1" t="str">
        <f t="shared" si="298"/>
        <v xml:space="preserve">Mu-III S2 </v>
      </c>
      <c r="K2713" s="1" t="str">
        <f t="shared" si="299"/>
        <v>EXPRESS</v>
      </c>
      <c r="L2713" s="1" t="s">
        <v>346</v>
      </c>
      <c r="M2713" s="1"/>
      <c r="N2713" s="1">
        <f t="shared" si="300"/>
        <v>0</v>
      </c>
      <c r="O2713" s="1" t="s">
        <v>117</v>
      </c>
    </row>
    <row r="2714" spans="1:15" x14ac:dyDescent="0.3">
      <c r="A2714" s="1" t="s">
        <v>1623</v>
      </c>
      <c r="B2714" s="1" t="s">
        <v>4092</v>
      </c>
      <c r="C2714" s="1" t="str">
        <f t="shared" si="294"/>
        <v>USA</v>
      </c>
      <c r="D2714" s="1" t="s">
        <v>5590</v>
      </c>
      <c r="E2714" s="7" t="str">
        <f>TEXT(DATE(MID(D2714, 13, 4), CHOOSE(MATCH( MID(D2714, 5, 3), {"Jan","Feb","Mar","Apr","May","Jun","Jul","Aug","Sep","Oct","Nov","Dec"}, 0), 1, 2, 3, 4, 5, 6, 7, 8, 9, 10, 11, 12), MID(D2714, 9, 2)), "yyyy-mm-dd")</f>
        <v>1995-01-10</v>
      </c>
      <c r="F2714" s="1" t="str">
        <f t="shared" si="295"/>
        <v>06:18:00</v>
      </c>
      <c r="G2714" s="9" t="str">
        <f t="shared" si="296"/>
        <v>January</v>
      </c>
      <c r="H2714" s="5" t="str">
        <f t="shared" si="297"/>
        <v>1995</v>
      </c>
      <c r="I2714" s="1" t="s">
        <v>5591</v>
      </c>
      <c r="J2714" s="1" t="str">
        <f t="shared" si="298"/>
        <v xml:space="preserve">Atlas IIAS </v>
      </c>
      <c r="K2714" s="1" t="str">
        <f t="shared" si="299"/>
        <v>Intelsat 704</v>
      </c>
      <c r="L2714" s="1" t="s">
        <v>346</v>
      </c>
      <c r="M2714" s="1"/>
      <c r="N2714" s="1">
        <f t="shared" si="300"/>
        <v>0</v>
      </c>
      <c r="O2714" s="1" t="s">
        <v>9</v>
      </c>
    </row>
    <row r="2715" spans="1:15" x14ac:dyDescent="0.3">
      <c r="A2715" s="1" t="s">
        <v>5556</v>
      </c>
      <c r="B2715" s="1" t="s">
        <v>5557</v>
      </c>
      <c r="C2715" s="1" t="str">
        <f t="shared" si="294"/>
        <v>USA</v>
      </c>
      <c r="D2715" s="1" t="s">
        <v>5592</v>
      </c>
      <c r="E2715" s="7" t="str">
        <f>TEXT(DATE(MID(D2715, 13, 4), CHOOSE(MATCH( MID(D2715, 5, 3), {"Jan","Feb","Mar","Apr","May","Jun","Jul","Aug","Sep","Oct","Nov","Dec"}, 0), 1, 2, 3, 4, 5, 6, 7, 8, 9, 10, 11, 12), MID(D2715, 9, 2)), "yyyy-mm-dd")</f>
        <v>1994-12-30</v>
      </c>
      <c r="F2715" s="1" t="str">
        <f t="shared" si="295"/>
        <v>10:02:00</v>
      </c>
      <c r="G2715" s="9" t="str">
        <f t="shared" si="296"/>
        <v>December</v>
      </c>
      <c r="H2715" s="5" t="str">
        <f t="shared" si="297"/>
        <v>1994</v>
      </c>
      <c r="I2715" s="1" t="s">
        <v>5593</v>
      </c>
      <c r="J2715" s="1" t="str">
        <f t="shared" si="298"/>
        <v xml:space="preserve">Atlas-E/F Star-37S-ISS </v>
      </c>
      <c r="K2715" s="1" t="str">
        <f t="shared" si="299"/>
        <v>NOAA-J</v>
      </c>
      <c r="L2715" s="1" t="s">
        <v>346</v>
      </c>
      <c r="M2715" s="1"/>
      <c r="N2715" s="1">
        <f t="shared" si="300"/>
        <v>0</v>
      </c>
      <c r="O2715" s="1" t="s">
        <v>9</v>
      </c>
    </row>
    <row r="2716" spans="1:15" x14ac:dyDescent="0.3">
      <c r="A2716" s="1" t="s">
        <v>4</v>
      </c>
      <c r="B2716" s="1" t="s">
        <v>130</v>
      </c>
      <c r="C2716" s="1" t="str">
        <f t="shared" si="294"/>
        <v>Kazakhstan</v>
      </c>
      <c r="D2716" s="1" t="s">
        <v>5594</v>
      </c>
      <c r="E2716" s="7" t="str">
        <f>TEXT(DATE(MID(D2716, 13, 4), CHOOSE(MATCH( MID(D2716, 5, 3), {"Jan","Feb","Mar","Apr","May","Jun","Jul","Aug","Sep","Oct","Nov","Dec"}, 0), 1, 2, 3, 4, 5, 6, 7, 8, 9, 10, 11, 12), MID(D2716, 9, 2)), "yyyy-mm-dd")</f>
        <v>1994-12-29</v>
      </c>
      <c r="F2716" s="1" t="str">
        <f t="shared" si="295"/>
        <v>11:30:00</v>
      </c>
      <c r="G2716" s="9" t="str">
        <f t="shared" si="296"/>
        <v>December</v>
      </c>
      <c r="H2716" s="5" t="str">
        <f t="shared" si="297"/>
        <v>1994</v>
      </c>
      <c r="I2716" s="1" t="s">
        <v>5595</v>
      </c>
      <c r="J2716" s="1" t="str">
        <f t="shared" si="298"/>
        <v xml:space="preserve">Soyuz U </v>
      </c>
      <c r="K2716" s="1" t="str">
        <f t="shared" si="299"/>
        <v>Cosmos 2305</v>
      </c>
      <c r="L2716" s="1" t="s">
        <v>346</v>
      </c>
      <c r="M2716" s="1">
        <v>20</v>
      </c>
      <c r="N2716" s="1">
        <f t="shared" si="300"/>
        <v>1660</v>
      </c>
      <c r="O2716" s="1" t="s">
        <v>9</v>
      </c>
    </row>
    <row r="2717" spans="1:15" x14ac:dyDescent="0.3">
      <c r="A2717" s="1" t="s">
        <v>129</v>
      </c>
      <c r="B2717" s="1" t="s">
        <v>4200</v>
      </c>
      <c r="C2717" s="1" t="str">
        <f t="shared" si="294"/>
        <v>Kazakhstan</v>
      </c>
      <c r="D2717" s="1" t="s">
        <v>5596</v>
      </c>
      <c r="E2717" s="7" t="str">
        <f>TEXT(DATE(MID(D2717, 13, 4), CHOOSE(MATCH( MID(D2717, 5, 3), {"Jan","Feb","Mar","Apr","May","Jun","Jul","Aug","Sep","Oct","Nov","Dec"}, 0), 1, 2, 3, 4, 5, 6, 7, 8, 9, 10, 11, 12), MID(D2717, 9, 2)), "yyyy-mm-dd")</f>
        <v>1994-12-28</v>
      </c>
      <c r="F2717" s="1" t="str">
        <f t="shared" si="295"/>
        <v>11:30:00</v>
      </c>
      <c r="G2717" s="9" t="str">
        <f t="shared" si="296"/>
        <v>December</v>
      </c>
      <c r="H2717" s="5" t="str">
        <f t="shared" si="297"/>
        <v>1994</v>
      </c>
      <c r="I2717" s="1" t="s">
        <v>5597</v>
      </c>
      <c r="J2717" s="1" t="str">
        <f t="shared" si="298"/>
        <v xml:space="preserve">Proton K/Block-DM-2 </v>
      </c>
      <c r="K2717" s="1" t="str">
        <f t="shared" si="299"/>
        <v>Raduga 32</v>
      </c>
      <c r="L2717" s="1" t="s">
        <v>346</v>
      </c>
      <c r="M2717" s="1"/>
      <c r="N2717" s="1">
        <f t="shared" si="300"/>
        <v>0</v>
      </c>
      <c r="O2717" s="1" t="s">
        <v>9</v>
      </c>
    </row>
    <row r="2718" spans="1:15" x14ac:dyDescent="0.3">
      <c r="A2718" s="1" t="s">
        <v>4</v>
      </c>
      <c r="B2718" s="1" t="s">
        <v>3566</v>
      </c>
      <c r="C2718" s="1" t="str">
        <f t="shared" si="294"/>
        <v>Russia</v>
      </c>
      <c r="D2718" s="1" t="s">
        <v>5598</v>
      </c>
      <c r="E2718" s="7" t="str">
        <f>TEXT(DATE(MID(D2718, 13, 4), CHOOSE(MATCH( MID(D2718, 5, 3), {"Jan","Feb","Mar","Apr","May","Jun","Jul","Aug","Sep","Oct","Nov","Dec"}, 0), 1, 2, 3, 4, 5, 6, 7, 8, 9, 10, 11, 12), MID(D2718, 9, 2)), "yyyy-mm-dd")</f>
        <v>1994-12-26</v>
      </c>
      <c r="F2718" s="1" t="str">
        <f t="shared" si="295"/>
        <v>22:26:00</v>
      </c>
      <c r="G2718" s="9" t="str">
        <f t="shared" si="296"/>
        <v>December</v>
      </c>
      <c r="H2718" s="5" t="str">
        <f t="shared" si="297"/>
        <v>1994</v>
      </c>
      <c r="I2718" s="1" t="s">
        <v>5599</v>
      </c>
      <c r="J2718" s="1" t="str">
        <f t="shared" si="298"/>
        <v xml:space="preserve">Tsyklon-3 </v>
      </c>
      <c r="K2718" s="1" t="str">
        <f t="shared" si="299"/>
        <v>Cosmos 2299 to 2304</v>
      </c>
      <c r="L2718" s="1" t="s">
        <v>346</v>
      </c>
      <c r="M2718" s="1"/>
      <c r="N2718" s="1">
        <f t="shared" si="300"/>
        <v>0</v>
      </c>
      <c r="O2718" s="1" t="s">
        <v>9</v>
      </c>
    </row>
    <row r="2719" spans="1:15" x14ac:dyDescent="0.3">
      <c r="A2719" s="1" t="s">
        <v>4</v>
      </c>
      <c r="B2719" s="1" t="s">
        <v>5600</v>
      </c>
      <c r="C2719" s="1" t="str">
        <f t="shared" si="294"/>
        <v>Kazakhstan</v>
      </c>
      <c r="D2719" s="1" t="s">
        <v>5601</v>
      </c>
      <c r="E2719" s="7" t="str">
        <f>TEXT(DATE(MID(D2719, 13, 4), CHOOSE(MATCH( MID(D2719, 5, 3), {"Jan","Feb","Mar","Apr","May","Jun","Jul","Aug","Sep","Oct","Nov","Dec"}, 0), 1, 2, 3, 4, 5, 6, 7, 8, 9, 10, 11, 12), MID(D2719, 9, 2)), "yyyy-mm-dd")</f>
        <v>1994-12-26</v>
      </c>
      <c r="F2719" s="1" t="str">
        <f t="shared" si="295"/>
        <v>03:01:00</v>
      </c>
      <c r="G2719" s="9" t="str">
        <f t="shared" si="296"/>
        <v>December</v>
      </c>
      <c r="H2719" s="5" t="str">
        <f t="shared" si="297"/>
        <v>1994</v>
      </c>
      <c r="I2719" s="1" t="s">
        <v>5602</v>
      </c>
      <c r="J2719" s="1" t="str">
        <f t="shared" si="298"/>
        <v xml:space="preserve">Rokot/Briz K </v>
      </c>
      <c r="K2719" s="1" t="str">
        <f t="shared" si="299"/>
        <v>Radio-ROSTO &amp; Naryad-V</v>
      </c>
      <c r="L2719" s="1" t="s">
        <v>346</v>
      </c>
      <c r="M2719" s="1"/>
      <c r="N2719" s="1">
        <f t="shared" si="300"/>
        <v>0</v>
      </c>
      <c r="O2719" s="1" t="s">
        <v>9</v>
      </c>
    </row>
    <row r="2720" spans="1:15" x14ac:dyDescent="0.3">
      <c r="A2720" s="1" t="s">
        <v>5603</v>
      </c>
      <c r="B2720" s="1" t="s">
        <v>11</v>
      </c>
      <c r="C2720" s="1" t="str">
        <f t="shared" si="294"/>
        <v>USA</v>
      </c>
      <c r="D2720" s="1" t="s">
        <v>5604</v>
      </c>
      <c r="E2720" s="7" t="str">
        <f>TEXT(DATE(MID(D2720, 13, 4), CHOOSE(MATCH( MID(D2720, 5, 3), {"Jan","Feb","Mar","Apr","May","Jun","Jul","Aug","Sep","Oct","Nov","Dec"}, 0), 1, 2, 3, 4, 5, 6, 7, 8, 9, 10, 11, 12), MID(D2720, 9, 2)), "yyyy-mm-dd")</f>
        <v>1994-12-22</v>
      </c>
      <c r="F2720" s="1" t="str">
        <f t="shared" si="295"/>
        <v>22:19:00</v>
      </c>
      <c r="G2720" s="9" t="str">
        <f t="shared" si="296"/>
        <v>December</v>
      </c>
      <c r="H2720" s="5" t="str">
        <f t="shared" si="297"/>
        <v>1994</v>
      </c>
      <c r="I2720" s="1" t="s">
        <v>5605</v>
      </c>
      <c r="J2720" s="1" t="str">
        <f t="shared" si="298"/>
        <v xml:space="preserve">Titan IV(402)A </v>
      </c>
      <c r="K2720" s="1" t="str">
        <f t="shared" si="299"/>
        <v>DSP-17 (USA-107)</v>
      </c>
      <c r="L2720" s="1" t="s">
        <v>346</v>
      </c>
      <c r="M2720" s="1"/>
      <c r="N2720" s="1">
        <f t="shared" si="300"/>
        <v>0</v>
      </c>
      <c r="O2720" s="1" t="s">
        <v>9</v>
      </c>
    </row>
    <row r="2721" spans="1:15" x14ac:dyDescent="0.3">
      <c r="A2721" s="1" t="s">
        <v>4</v>
      </c>
      <c r="B2721" s="1" t="s">
        <v>3373</v>
      </c>
      <c r="C2721" s="1" t="str">
        <f t="shared" si="294"/>
        <v>Russia</v>
      </c>
      <c r="D2721" s="1" t="s">
        <v>5606</v>
      </c>
      <c r="E2721" s="7" t="str">
        <f>TEXT(DATE(MID(D2721, 13, 4), CHOOSE(MATCH( MID(D2721, 5, 3), {"Jan","Feb","Mar","Apr","May","Jun","Jul","Aug","Sep","Oct","Nov","Dec"}, 0), 1, 2, 3, 4, 5, 6, 7, 8, 9, 10, 11, 12), MID(D2721, 9, 2)), "yyyy-mm-dd")</f>
        <v>1994-12-20</v>
      </c>
      <c r="F2721" s="1" t="str">
        <f t="shared" si="295"/>
        <v>05:11:00</v>
      </c>
      <c r="G2721" s="9" t="str">
        <f t="shared" si="296"/>
        <v>December</v>
      </c>
      <c r="H2721" s="5" t="str">
        <f t="shared" si="297"/>
        <v>1994</v>
      </c>
      <c r="I2721" s="1" t="s">
        <v>5607</v>
      </c>
      <c r="J2721" s="1" t="str">
        <f t="shared" si="298"/>
        <v xml:space="preserve">Cosmos-3M </v>
      </c>
      <c r="K2721" s="1" t="str">
        <f t="shared" si="299"/>
        <v>Cosmos 2298</v>
      </c>
      <c r="L2721" s="1" t="s">
        <v>346</v>
      </c>
      <c r="M2721" s="1"/>
      <c r="N2721" s="1">
        <f t="shared" si="300"/>
        <v>0</v>
      </c>
      <c r="O2721" s="1" t="s">
        <v>9</v>
      </c>
    </row>
    <row r="2722" spans="1:15" x14ac:dyDescent="0.3">
      <c r="A2722" s="1" t="s">
        <v>129</v>
      </c>
      <c r="B2722" s="1" t="s">
        <v>4200</v>
      </c>
      <c r="C2722" s="1" t="str">
        <f t="shared" si="294"/>
        <v>Kazakhstan</v>
      </c>
      <c r="D2722" s="1" t="s">
        <v>5608</v>
      </c>
      <c r="E2722" s="7" t="str">
        <f>TEXT(DATE(MID(D2722, 13, 4), CHOOSE(MATCH( MID(D2722, 5, 3), {"Jan","Feb","Mar","Apr","May","Jun","Jul","Aug","Sep","Oct","Nov","Dec"}, 0), 1, 2, 3, 4, 5, 6, 7, 8, 9, 10, 11, 12), MID(D2722, 9, 2)), "yyyy-mm-dd")</f>
        <v>1994-12-16</v>
      </c>
      <c r="F2722" s="1" t="str">
        <f t="shared" si="295"/>
        <v>11:59:00</v>
      </c>
      <c r="G2722" s="9" t="str">
        <f t="shared" si="296"/>
        <v>December</v>
      </c>
      <c r="H2722" s="5" t="str">
        <f t="shared" si="297"/>
        <v>1994</v>
      </c>
      <c r="I2722" s="1" t="s">
        <v>5609</v>
      </c>
      <c r="J2722" s="1" t="str">
        <f t="shared" si="298"/>
        <v xml:space="preserve">Proton K/Block-DM-2 </v>
      </c>
      <c r="K2722" s="1" t="str">
        <f t="shared" si="299"/>
        <v>Luch 1</v>
      </c>
      <c r="L2722" s="1" t="s">
        <v>346</v>
      </c>
      <c r="M2722" s="1"/>
      <c r="N2722" s="1">
        <f t="shared" si="300"/>
        <v>0</v>
      </c>
      <c r="O2722" s="1" t="s">
        <v>9</v>
      </c>
    </row>
    <row r="2723" spans="1:15" x14ac:dyDescent="0.3">
      <c r="A2723" s="1" t="s">
        <v>4</v>
      </c>
      <c r="B2723" s="1" t="s">
        <v>5</v>
      </c>
      <c r="C2723" s="1" t="str">
        <f t="shared" si="294"/>
        <v>Russia</v>
      </c>
      <c r="D2723" s="1" t="s">
        <v>5610</v>
      </c>
      <c r="E2723" s="7" t="str">
        <f>TEXT(DATE(MID(D2723, 13, 4), CHOOSE(MATCH( MID(D2723, 5, 3), {"Jan","Feb","Mar","Apr","May","Jun","Jul","Aug","Sep","Oct","Nov","Dec"}, 0), 1, 2, 3, 4, 5, 6, 7, 8, 9, 10, 11, 12), MID(D2723, 9, 2)), "yyyy-mm-dd")</f>
        <v>1994-12-14</v>
      </c>
      <c r="F2723" s="1" t="str">
        <f t="shared" si="295"/>
        <v>14:21:00</v>
      </c>
      <c r="G2723" s="9" t="str">
        <f t="shared" si="296"/>
        <v>December</v>
      </c>
      <c r="H2723" s="5" t="str">
        <f t="shared" si="297"/>
        <v>1994</v>
      </c>
      <c r="I2723" s="1" t="s">
        <v>5611</v>
      </c>
      <c r="J2723" s="1" t="str">
        <f t="shared" si="298"/>
        <v xml:space="preserve">Molniya-M /Block ML </v>
      </c>
      <c r="K2723" s="1" t="str">
        <f t="shared" si="299"/>
        <v>Molniya-1T nÂ°162</v>
      </c>
      <c r="L2723" s="1" t="s">
        <v>346</v>
      </c>
      <c r="M2723" s="1"/>
      <c r="N2723" s="1">
        <f t="shared" si="300"/>
        <v>0</v>
      </c>
      <c r="O2723" s="1" t="s">
        <v>9</v>
      </c>
    </row>
    <row r="2724" spans="1:15" x14ac:dyDescent="0.3">
      <c r="A2724" s="1" t="s">
        <v>233</v>
      </c>
      <c r="B2724" s="1" t="s">
        <v>4338</v>
      </c>
      <c r="C2724" s="1" t="str">
        <f t="shared" si="294"/>
        <v>France</v>
      </c>
      <c r="D2724" s="1" t="s">
        <v>5612</v>
      </c>
      <c r="E2724" s="7" t="str">
        <f>TEXT(DATE(MID(D2724, 13, 4), CHOOSE(MATCH( MID(D2724, 5, 3), {"Jan","Feb","Mar","Apr","May","Jun","Jul","Aug","Sep","Oct","Nov","Dec"}, 0), 1, 2, 3, 4, 5, 6, 7, 8, 9, 10, 11, 12), MID(D2724, 9, 2)), "yyyy-mm-dd")</f>
        <v>1994-12-01</v>
      </c>
      <c r="F2724" s="1" t="str">
        <f t="shared" si="295"/>
        <v>22:57:00</v>
      </c>
      <c r="G2724" s="9" t="str">
        <f t="shared" si="296"/>
        <v>December</v>
      </c>
      <c r="H2724" s="5" t="str">
        <f t="shared" si="297"/>
        <v>1994</v>
      </c>
      <c r="I2724" s="1" t="s">
        <v>5613</v>
      </c>
      <c r="J2724" s="1" t="str">
        <f t="shared" si="298"/>
        <v xml:space="preserve">Ariane 42P </v>
      </c>
      <c r="K2724" s="1" t="str">
        <f t="shared" si="299"/>
        <v>Panamsat-3</v>
      </c>
      <c r="L2724" s="1" t="s">
        <v>346</v>
      </c>
      <c r="M2724" s="1"/>
      <c r="N2724" s="1">
        <f t="shared" si="300"/>
        <v>0</v>
      </c>
      <c r="O2724" s="1" t="s">
        <v>257</v>
      </c>
    </row>
    <row r="2725" spans="1:15" x14ac:dyDescent="0.3">
      <c r="A2725" s="1" t="s">
        <v>14</v>
      </c>
      <c r="B2725" s="1" t="s">
        <v>101</v>
      </c>
      <c r="C2725" s="1" t="str">
        <f t="shared" si="294"/>
        <v>China</v>
      </c>
      <c r="D2725" s="1" t="s">
        <v>5614</v>
      </c>
      <c r="E2725" s="7" t="str">
        <f>TEXT(DATE(MID(D2725, 13, 4), CHOOSE(MATCH( MID(D2725, 5, 3), {"Jan","Feb","Mar","Apr","May","Jun","Jul","Aug","Sep","Oct","Nov","Dec"}, 0), 1, 2, 3, 4, 5, 6, 7, 8, 9, 10, 11, 12), MID(D2725, 9, 2)), "yyyy-mm-dd")</f>
        <v>1994-11-29</v>
      </c>
      <c r="F2725" s="1" t="str">
        <f t="shared" si="295"/>
        <v>17:02:00</v>
      </c>
      <c r="G2725" s="9" t="str">
        <f t="shared" si="296"/>
        <v>November</v>
      </c>
      <c r="H2725" s="5" t="str">
        <f t="shared" si="297"/>
        <v>1994</v>
      </c>
      <c r="I2725" s="1" t="s">
        <v>5615</v>
      </c>
      <c r="J2725" s="1" t="str">
        <f t="shared" si="298"/>
        <v xml:space="preserve">Long March 3A </v>
      </c>
      <c r="K2725" s="1" t="str">
        <f t="shared" si="299"/>
        <v>ChinaSat-5</v>
      </c>
      <c r="L2725" s="1" t="s">
        <v>8</v>
      </c>
      <c r="M2725" s="1">
        <v>69.7</v>
      </c>
      <c r="N2725" s="1">
        <f t="shared" si="300"/>
        <v>5785.1</v>
      </c>
      <c r="O2725" s="1" t="s">
        <v>117</v>
      </c>
    </row>
    <row r="2726" spans="1:15" x14ac:dyDescent="0.3">
      <c r="A2726" s="1" t="s">
        <v>4005</v>
      </c>
      <c r="B2726" s="1" t="s">
        <v>4149</v>
      </c>
      <c r="C2726" s="1" t="str">
        <f t="shared" si="294"/>
        <v>USA</v>
      </c>
      <c r="D2726" s="1" t="s">
        <v>5616</v>
      </c>
      <c r="E2726" s="7" t="str">
        <f>TEXT(DATE(MID(D2726, 13, 4), CHOOSE(MATCH( MID(D2726, 5, 3), {"Jan","Feb","Mar","Apr","May","Jun","Jul","Aug","Sep","Oct","Nov","Dec"}, 0), 1, 2, 3, 4, 5, 6, 7, 8, 9, 10, 11, 12), MID(D2726, 9, 2)), "yyyy-mm-dd")</f>
        <v>1994-11-29</v>
      </c>
      <c r="F2726" s="1" t="str">
        <f t="shared" si="295"/>
        <v>10:21:00</v>
      </c>
      <c r="G2726" s="9" t="str">
        <f t="shared" si="296"/>
        <v>November</v>
      </c>
      <c r="H2726" s="5" t="str">
        <f t="shared" si="297"/>
        <v>1994</v>
      </c>
      <c r="I2726" s="1" t="s">
        <v>5617</v>
      </c>
      <c r="J2726" s="1" t="str">
        <f t="shared" si="298"/>
        <v xml:space="preserve">Atlas IIA </v>
      </c>
      <c r="K2726" s="1" t="str">
        <f t="shared" si="299"/>
        <v>Orion 1</v>
      </c>
      <c r="L2726" s="1" t="s">
        <v>346</v>
      </c>
      <c r="M2726" s="1"/>
      <c r="N2726" s="1">
        <f t="shared" si="300"/>
        <v>0</v>
      </c>
      <c r="O2726" s="1" t="s">
        <v>9</v>
      </c>
    </row>
    <row r="2727" spans="1:15" x14ac:dyDescent="0.3">
      <c r="A2727" s="1" t="s">
        <v>4</v>
      </c>
      <c r="B2727" s="1" t="s">
        <v>3566</v>
      </c>
      <c r="C2727" s="1" t="str">
        <f t="shared" si="294"/>
        <v>Russia</v>
      </c>
      <c r="D2727" s="1" t="s">
        <v>5618</v>
      </c>
      <c r="E2727" s="7" t="str">
        <f>TEXT(DATE(MID(D2727, 13, 4), CHOOSE(MATCH( MID(D2727, 5, 3), {"Jan","Feb","Mar","Apr","May","Jun","Jul","Aug","Sep","Oct","Nov","Dec"}, 0), 1, 2, 3, 4, 5, 6, 7, 8, 9, 10, 11, 12), MID(D2727, 9, 2)), "yyyy-mm-dd")</f>
        <v>1994-11-29</v>
      </c>
      <c r="F2727" s="1" t="str">
        <f t="shared" si="295"/>
        <v>02:54:00</v>
      </c>
      <c r="G2727" s="9" t="str">
        <f t="shared" si="296"/>
        <v>November</v>
      </c>
      <c r="H2727" s="5" t="str">
        <f t="shared" si="297"/>
        <v>1994</v>
      </c>
      <c r="I2727" s="1" t="s">
        <v>5619</v>
      </c>
      <c r="J2727" s="1" t="str">
        <f t="shared" si="298"/>
        <v xml:space="preserve">Tsyklon-3 </v>
      </c>
      <c r="K2727" s="1" t="str">
        <f t="shared" si="299"/>
        <v>Geo-IK nÂ°14</v>
      </c>
      <c r="L2727" s="1" t="s">
        <v>346</v>
      </c>
      <c r="M2727" s="1"/>
      <c r="N2727" s="1">
        <f t="shared" si="300"/>
        <v>0</v>
      </c>
      <c r="O2727" s="1" t="s">
        <v>9</v>
      </c>
    </row>
    <row r="2728" spans="1:15" x14ac:dyDescent="0.3">
      <c r="A2728" s="1" t="s">
        <v>4</v>
      </c>
      <c r="B2728" s="1" t="s">
        <v>2022</v>
      </c>
      <c r="C2728" s="1" t="str">
        <f t="shared" si="294"/>
        <v>Kazakhstan</v>
      </c>
      <c r="D2728" s="1" t="s">
        <v>5620</v>
      </c>
      <c r="E2728" s="7" t="str">
        <f>TEXT(DATE(MID(D2728, 13, 4), CHOOSE(MATCH( MID(D2728, 5, 3), {"Jan","Feb","Mar","Apr","May","Jun","Jul","Aug","Sep","Oct","Nov","Dec"}, 0), 1, 2, 3, 4, 5, 6, 7, 8, 9, 10, 11, 12), MID(D2728, 9, 2)), "yyyy-mm-dd")</f>
        <v>1994-11-24</v>
      </c>
      <c r="F2728" s="1" t="str">
        <f t="shared" si="295"/>
        <v>09:15:00</v>
      </c>
      <c r="G2728" s="9" t="str">
        <f t="shared" si="296"/>
        <v>November</v>
      </c>
      <c r="H2728" s="5" t="str">
        <f t="shared" si="297"/>
        <v>1994</v>
      </c>
      <c r="I2728" s="1" t="s">
        <v>5621</v>
      </c>
      <c r="J2728" s="1" t="str">
        <f t="shared" si="298"/>
        <v xml:space="preserve">Zenit-2 </v>
      </c>
      <c r="K2728" s="1" t="str">
        <f t="shared" si="299"/>
        <v>Cosmos 2297</v>
      </c>
      <c r="L2728" s="1" t="s">
        <v>346</v>
      </c>
      <c r="M2728" s="1"/>
      <c r="N2728" s="1">
        <f t="shared" si="300"/>
        <v>0</v>
      </c>
      <c r="O2728" s="1" t="s">
        <v>9</v>
      </c>
    </row>
    <row r="2729" spans="1:15" x14ac:dyDescent="0.3">
      <c r="A2729" s="1" t="s">
        <v>129</v>
      </c>
      <c r="B2729" s="1" t="s">
        <v>529</v>
      </c>
      <c r="C2729" s="1" t="str">
        <f t="shared" si="294"/>
        <v>Kazakhstan</v>
      </c>
      <c r="D2729" s="1" t="s">
        <v>5622</v>
      </c>
      <c r="E2729" s="7" t="str">
        <f>TEXT(DATE(MID(D2729, 13, 4), CHOOSE(MATCH( MID(D2729, 5, 3), {"Jan","Feb","Mar","Apr","May","Jun","Jul","Aug","Sep","Oct","Nov","Dec"}, 0), 1, 2, 3, 4, 5, 6, 7, 8, 9, 10, 11, 12), MID(D2729, 9, 2)), "yyyy-mm-dd")</f>
        <v>1994-11-20</v>
      </c>
      <c r="F2729" s="1" t="str">
        <f t="shared" si="295"/>
        <v>00:39:00</v>
      </c>
      <c r="G2729" s="9" t="str">
        <f t="shared" si="296"/>
        <v>November</v>
      </c>
      <c r="H2729" s="5" t="str">
        <f t="shared" si="297"/>
        <v>1994</v>
      </c>
      <c r="I2729" s="1" t="s">
        <v>5623</v>
      </c>
      <c r="J2729" s="1" t="str">
        <f t="shared" si="298"/>
        <v xml:space="preserve">Proton K/Block-DM-2 </v>
      </c>
      <c r="K2729" s="1" t="str">
        <f t="shared" si="299"/>
        <v>Cosmos 2294, 2295 &amp; 2296</v>
      </c>
      <c r="L2729" s="1" t="s">
        <v>346</v>
      </c>
      <c r="M2729" s="1"/>
      <c r="N2729" s="1">
        <f t="shared" si="300"/>
        <v>0</v>
      </c>
      <c r="O2729" s="1" t="s">
        <v>9</v>
      </c>
    </row>
    <row r="2730" spans="1:15" x14ac:dyDescent="0.3">
      <c r="A2730" s="1" t="s">
        <v>129</v>
      </c>
      <c r="B2730" s="1" t="s">
        <v>1630</v>
      </c>
      <c r="C2730" s="1" t="str">
        <f t="shared" si="294"/>
        <v>Kazakhstan</v>
      </c>
      <c r="D2730" s="1" t="s">
        <v>5624</v>
      </c>
      <c r="E2730" s="7" t="str">
        <f>TEXT(DATE(MID(D2730, 13, 4), CHOOSE(MATCH( MID(D2730, 5, 3), {"Jan","Feb","Mar","Apr","May","Jun","Jul","Aug","Sep","Oct","Nov","Dec"}, 0), 1, 2, 3, 4, 5, 6, 7, 8, 9, 10, 11, 12), MID(D2730, 9, 2)), "yyyy-mm-dd")</f>
        <v>1994-11-11</v>
      </c>
      <c r="F2730" s="1" t="str">
        <f t="shared" si="295"/>
        <v>07:21:00</v>
      </c>
      <c r="G2730" s="9" t="str">
        <f t="shared" si="296"/>
        <v>November</v>
      </c>
      <c r="H2730" s="5" t="str">
        <f t="shared" si="297"/>
        <v>1994</v>
      </c>
      <c r="I2730" s="1" t="s">
        <v>5625</v>
      </c>
      <c r="J2730" s="1" t="str">
        <f t="shared" si="298"/>
        <v xml:space="preserve">Soyuz U </v>
      </c>
      <c r="K2730" s="1" t="str">
        <f t="shared" si="299"/>
        <v>Progress M-25</v>
      </c>
      <c r="L2730" s="1" t="s">
        <v>346</v>
      </c>
      <c r="M2730" s="1">
        <v>20</v>
      </c>
      <c r="N2730" s="1">
        <f t="shared" si="300"/>
        <v>1660</v>
      </c>
      <c r="O2730" s="1" t="s">
        <v>9</v>
      </c>
    </row>
    <row r="2731" spans="1:15" x14ac:dyDescent="0.3">
      <c r="A2731" s="1" t="s">
        <v>4</v>
      </c>
      <c r="B2731" s="1" t="s">
        <v>2022</v>
      </c>
      <c r="C2731" s="1" t="str">
        <f t="shared" si="294"/>
        <v>Kazakhstan</v>
      </c>
      <c r="D2731" s="1" t="s">
        <v>5626</v>
      </c>
      <c r="E2731" s="7" t="str">
        <f>TEXT(DATE(MID(D2731, 13, 4), CHOOSE(MATCH( MID(D2731, 5, 3), {"Jan","Feb","Mar","Apr","May","Jun","Jul","Aug","Sep","Oct","Nov","Dec"}, 0), 1, 2, 3, 4, 5, 6, 7, 8, 9, 10, 11, 12), MID(D2731, 9, 2)), "yyyy-mm-dd")</f>
        <v>1994-11-04</v>
      </c>
      <c r="F2731" s="1" t="str">
        <f t="shared" si="295"/>
        <v>05:47:00</v>
      </c>
      <c r="G2731" s="9" t="str">
        <f t="shared" si="296"/>
        <v>November</v>
      </c>
      <c r="H2731" s="5" t="str">
        <f t="shared" si="297"/>
        <v>1994</v>
      </c>
      <c r="I2731" s="1" t="s">
        <v>5627</v>
      </c>
      <c r="J2731" s="1" t="str">
        <f t="shared" si="298"/>
        <v xml:space="preserve">Zenit-2 </v>
      </c>
      <c r="K2731" s="1" t="str">
        <f t="shared" si="299"/>
        <v>Resurs-O1 nÂ°3</v>
      </c>
      <c r="L2731" s="1" t="s">
        <v>346</v>
      </c>
      <c r="M2731" s="1"/>
      <c r="N2731" s="1">
        <f t="shared" si="300"/>
        <v>0</v>
      </c>
      <c r="O2731" s="1" t="s">
        <v>9</v>
      </c>
    </row>
    <row r="2732" spans="1:15" x14ac:dyDescent="0.3">
      <c r="A2732" s="1" t="s">
        <v>657</v>
      </c>
      <c r="B2732" s="1" t="s">
        <v>658</v>
      </c>
      <c r="C2732" s="1" t="str">
        <f t="shared" si="294"/>
        <v>USA</v>
      </c>
      <c r="D2732" s="1" t="s">
        <v>5628</v>
      </c>
      <c r="E2732" s="7" t="str">
        <f>TEXT(DATE(MID(D2732, 13, 4), CHOOSE(MATCH( MID(D2732, 5, 3), {"Jan","Feb","Mar","Apr","May","Jun","Jul","Aug","Sep","Oct","Nov","Dec"}, 0), 1, 2, 3, 4, 5, 6, 7, 8, 9, 10, 11, 12), MID(D2732, 9, 2)), "yyyy-mm-dd")</f>
        <v>1994-11-03</v>
      </c>
      <c r="F2732" s="1" t="str">
        <f t="shared" si="295"/>
        <v>16:59:00</v>
      </c>
      <c r="G2732" s="9" t="str">
        <f t="shared" si="296"/>
        <v>November</v>
      </c>
      <c r="H2732" s="5" t="str">
        <f t="shared" si="297"/>
        <v>1994</v>
      </c>
      <c r="I2732" s="1" t="s">
        <v>5629</v>
      </c>
      <c r="J2732" s="1" t="str">
        <f t="shared" si="298"/>
        <v xml:space="preserve">Space Shuttle Atlantis </v>
      </c>
      <c r="K2732" s="1" t="str">
        <f t="shared" si="299"/>
        <v>STS-66</v>
      </c>
      <c r="L2732" s="1" t="s">
        <v>346</v>
      </c>
      <c r="M2732" s="1">
        <v>450</v>
      </c>
      <c r="N2732" s="1">
        <f t="shared" si="300"/>
        <v>37350</v>
      </c>
      <c r="O2732" s="1" t="s">
        <v>9</v>
      </c>
    </row>
    <row r="2733" spans="1:15" x14ac:dyDescent="0.3">
      <c r="A2733" s="1" t="s">
        <v>4</v>
      </c>
      <c r="B2733" s="1" t="s">
        <v>3926</v>
      </c>
      <c r="C2733" s="1" t="str">
        <f t="shared" si="294"/>
        <v>Kazakhstan</v>
      </c>
      <c r="D2733" s="1" t="s">
        <v>5630</v>
      </c>
      <c r="E2733" s="7" t="str">
        <f>TEXT(DATE(MID(D2733, 13, 4), CHOOSE(MATCH( MID(D2733, 5, 3), {"Jan","Feb","Mar","Apr","May","Jun","Jul","Aug","Sep","Oct","Nov","Dec"}, 0), 1, 2, 3, 4, 5, 6, 7, 8, 9, 10, 11, 12), MID(D2733, 9, 2)), "yyyy-mm-dd")</f>
        <v>1994-11-02</v>
      </c>
      <c r="F2733" s="1" t="str">
        <f t="shared" si="295"/>
        <v>01:04:00</v>
      </c>
      <c r="G2733" s="9" t="str">
        <f t="shared" si="296"/>
        <v>November</v>
      </c>
      <c r="H2733" s="5" t="str">
        <f t="shared" si="297"/>
        <v>1994</v>
      </c>
      <c r="I2733" s="1" t="s">
        <v>5631</v>
      </c>
      <c r="J2733" s="1" t="str">
        <f t="shared" si="298"/>
        <v xml:space="preserve">Tsyklon-2 </v>
      </c>
      <c r="K2733" s="1" t="str">
        <f t="shared" si="299"/>
        <v>Cosmos 2293</v>
      </c>
      <c r="L2733" s="1" t="s">
        <v>346</v>
      </c>
      <c r="M2733" s="1"/>
      <c r="N2733" s="1">
        <f t="shared" si="300"/>
        <v>0</v>
      </c>
      <c r="O2733" s="1" t="s">
        <v>9</v>
      </c>
    </row>
    <row r="2734" spans="1:15" x14ac:dyDescent="0.3">
      <c r="A2734" s="1" t="s">
        <v>3868</v>
      </c>
      <c r="B2734" s="1" t="s">
        <v>3160</v>
      </c>
      <c r="C2734" s="1" t="str">
        <f t="shared" si="294"/>
        <v>USA</v>
      </c>
      <c r="D2734" s="1" t="s">
        <v>5632</v>
      </c>
      <c r="E2734" s="7" t="str">
        <f>TEXT(DATE(MID(D2734, 13, 4), CHOOSE(MATCH( MID(D2734, 5, 3), {"Jan","Feb","Mar","Apr","May","Jun","Jul","Aug","Sep","Oct","Nov","Dec"}, 0), 1, 2, 3, 4, 5, 6, 7, 8, 9, 10, 11, 12), MID(D2734, 9, 2)), "yyyy-mm-dd")</f>
        <v>1994-11-01</v>
      </c>
      <c r="F2734" s="1" t="str">
        <f t="shared" si="295"/>
        <v>09:31:00</v>
      </c>
      <c r="G2734" s="9" t="str">
        <f t="shared" si="296"/>
        <v>November</v>
      </c>
      <c r="H2734" s="5" t="str">
        <f t="shared" si="297"/>
        <v>1994</v>
      </c>
      <c r="I2734" s="1" t="s">
        <v>5633</v>
      </c>
      <c r="J2734" s="1" t="str">
        <f t="shared" si="298"/>
        <v xml:space="preserve">Delta II 7925-10 </v>
      </c>
      <c r="K2734" s="1" t="str">
        <f t="shared" si="299"/>
        <v>Wind</v>
      </c>
      <c r="L2734" s="1" t="s">
        <v>346</v>
      </c>
      <c r="M2734" s="1"/>
      <c r="N2734" s="1">
        <f t="shared" si="300"/>
        <v>0</v>
      </c>
      <c r="O2734" s="1" t="s">
        <v>9</v>
      </c>
    </row>
    <row r="2735" spans="1:15" x14ac:dyDescent="0.3">
      <c r="A2735" s="1" t="s">
        <v>233</v>
      </c>
      <c r="B2735" s="1" t="s">
        <v>4338</v>
      </c>
      <c r="C2735" s="1" t="str">
        <f t="shared" si="294"/>
        <v>France</v>
      </c>
      <c r="D2735" s="1" t="s">
        <v>5634</v>
      </c>
      <c r="E2735" s="7" t="str">
        <f>TEXT(DATE(MID(D2735, 13, 4), CHOOSE(MATCH( MID(D2735, 5, 3), {"Jan","Feb","Mar","Apr","May","Jun","Jul","Aug","Sep","Oct","Nov","Dec"}, 0), 1, 2, 3, 4, 5, 6, 7, 8, 9, 10, 11, 12), MID(D2735, 9, 2)), "yyyy-mm-dd")</f>
        <v>1994-11-01</v>
      </c>
      <c r="F2735" s="1" t="str">
        <f t="shared" si="295"/>
        <v>00:37:00</v>
      </c>
      <c r="G2735" s="9" t="str">
        <f t="shared" si="296"/>
        <v>November</v>
      </c>
      <c r="H2735" s="5" t="str">
        <f t="shared" si="297"/>
        <v>1994</v>
      </c>
      <c r="I2735" s="1" t="s">
        <v>5635</v>
      </c>
      <c r="J2735" s="1" t="str">
        <f t="shared" si="298"/>
        <v xml:space="preserve">Ariane 42P </v>
      </c>
      <c r="K2735" s="1" t="str">
        <f t="shared" si="299"/>
        <v>Astra 1D</v>
      </c>
      <c r="L2735" s="1" t="s">
        <v>346</v>
      </c>
      <c r="M2735" s="1"/>
      <c r="N2735" s="1">
        <f t="shared" si="300"/>
        <v>0</v>
      </c>
      <c r="O2735" s="1" t="s">
        <v>9</v>
      </c>
    </row>
    <row r="2736" spans="1:15" x14ac:dyDescent="0.3">
      <c r="A2736" s="1" t="s">
        <v>129</v>
      </c>
      <c r="B2736" s="1" t="s">
        <v>4200</v>
      </c>
      <c r="C2736" s="1" t="str">
        <f t="shared" si="294"/>
        <v>Kazakhstan</v>
      </c>
      <c r="D2736" s="1" t="s">
        <v>5636</v>
      </c>
      <c r="E2736" s="7" t="str">
        <f>TEXT(DATE(MID(D2736, 13, 4), CHOOSE(MATCH( MID(D2736, 5, 3), {"Jan","Feb","Mar","Apr","May","Jun","Jul","Aug","Sep","Oct","Nov","Dec"}, 0), 1, 2, 3, 4, 5, 6, 7, 8, 9, 10, 11, 12), MID(D2736, 9, 2)), "yyyy-mm-dd")</f>
        <v>1994-10-31</v>
      </c>
      <c r="F2736" s="1" t="str">
        <f t="shared" si="295"/>
        <v>14:30:00</v>
      </c>
      <c r="G2736" s="9" t="str">
        <f t="shared" si="296"/>
        <v>October</v>
      </c>
      <c r="H2736" s="5" t="str">
        <f t="shared" si="297"/>
        <v>1994</v>
      </c>
      <c r="I2736" s="1" t="s">
        <v>5637</v>
      </c>
      <c r="J2736" s="1" t="str">
        <f t="shared" si="298"/>
        <v xml:space="preserve">Proton K/Block-DM-2 </v>
      </c>
      <c r="K2736" s="1" t="str">
        <f t="shared" si="299"/>
        <v>Elektro 1</v>
      </c>
      <c r="L2736" s="1" t="s">
        <v>346</v>
      </c>
      <c r="M2736" s="1"/>
      <c r="N2736" s="1">
        <f t="shared" si="300"/>
        <v>0</v>
      </c>
      <c r="O2736" s="1" t="s">
        <v>9</v>
      </c>
    </row>
    <row r="2737" spans="1:15" x14ac:dyDescent="0.3">
      <c r="A2737" s="1" t="s">
        <v>86</v>
      </c>
      <c r="B2737" s="1" t="s">
        <v>87</v>
      </c>
      <c r="C2737" s="1" t="str">
        <f t="shared" si="294"/>
        <v>India</v>
      </c>
      <c r="D2737" s="1" t="s">
        <v>5638</v>
      </c>
      <c r="E2737" s="7" t="str">
        <f>TEXT(DATE(MID(D2737, 13, 4), CHOOSE(MATCH( MID(D2737, 5, 3), {"Jan","Feb","Mar","Apr","May","Jun","Jul","Aug","Sep","Oct","Nov","Dec"}, 0), 1, 2, 3, 4, 5, 6, 7, 8, 9, 10, 11, 12), MID(D2737, 9, 2)), "yyyy-mm-dd")</f>
        <v>1994-10-15</v>
      </c>
      <c r="F2737" s="1" t="str">
        <f t="shared" si="295"/>
        <v>05:05:00</v>
      </c>
      <c r="G2737" s="9" t="str">
        <f t="shared" si="296"/>
        <v>October</v>
      </c>
      <c r="H2737" s="5" t="str">
        <f t="shared" si="297"/>
        <v>1994</v>
      </c>
      <c r="I2737" s="1" t="s">
        <v>5639</v>
      </c>
      <c r="J2737" s="1" t="str">
        <f t="shared" si="298"/>
        <v xml:space="preserve">PSLV-G </v>
      </c>
      <c r="K2737" s="1" t="str">
        <f t="shared" si="299"/>
        <v>IRS-P2</v>
      </c>
      <c r="L2737" s="1" t="s">
        <v>346</v>
      </c>
      <c r="M2737" s="1">
        <v>25</v>
      </c>
      <c r="N2737" s="1">
        <f t="shared" si="300"/>
        <v>2075</v>
      </c>
      <c r="O2737" s="1" t="s">
        <v>9</v>
      </c>
    </row>
    <row r="2738" spans="1:15" x14ac:dyDescent="0.3">
      <c r="A2738" s="1" t="s">
        <v>129</v>
      </c>
      <c r="B2738" s="1" t="s">
        <v>529</v>
      </c>
      <c r="C2738" s="1" t="str">
        <f t="shared" si="294"/>
        <v>Kazakhstan</v>
      </c>
      <c r="D2738" s="1" t="s">
        <v>5640</v>
      </c>
      <c r="E2738" s="7" t="str">
        <f>TEXT(DATE(MID(D2738, 13, 4), CHOOSE(MATCH( MID(D2738, 5, 3), {"Jan","Feb","Mar","Apr","May","Jun","Jul","Aug","Sep","Oct","Nov","Dec"}, 0), 1, 2, 3, 4, 5, 6, 7, 8, 9, 10, 11, 12), MID(D2738, 9, 2)), "yyyy-mm-dd")</f>
        <v>1994-10-13</v>
      </c>
      <c r="F2738" s="1" t="str">
        <f t="shared" si="295"/>
        <v>16:18:00</v>
      </c>
      <c r="G2738" s="9" t="str">
        <f t="shared" si="296"/>
        <v>October</v>
      </c>
      <c r="H2738" s="5" t="str">
        <f t="shared" si="297"/>
        <v>1994</v>
      </c>
      <c r="I2738" s="1" t="s">
        <v>5641</v>
      </c>
      <c r="J2738" s="1" t="str">
        <f t="shared" si="298"/>
        <v xml:space="preserve">Proton-K/Block DM-2M </v>
      </c>
      <c r="K2738" s="1" t="str">
        <f t="shared" si="299"/>
        <v>Ekspress 1</v>
      </c>
      <c r="L2738" s="1" t="s">
        <v>346</v>
      </c>
      <c r="M2738" s="1"/>
      <c r="N2738" s="1">
        <f t="shared" si="300"/>
        <v>0</v>
      </c>
      <c r="O2738" s="1" t="s">
        <v>9</v>
      </c>
    </row>
    <row r="2739" spans="1:15" x14ac:dyDescent="0.3">
      <c r="A2739" s="1" t="s">
        <v>4</v>
      </c>
      <c r="B2739" s="1" t="s">
        <v>3566</v>
      </c>
      <c r="C2739" s="1" t="str">
        <f t="shared" si="294"/>
        <v>Russia</v>
      </c>
      <c r="D2739" s="1" t="s">
        <v>5642</v>
      </c>
      <c r="E2739" s="7" t="str">
        <f>TEXT(DATE(MID(D2739, 13, 4), CHOOSE(MATCH( MID(D2739, 5, 3), {"Jan","Feb","Mar","Apr","May","Jun","Jul","Aug","Sep","Oct","Nov","Dec"}, 0), 1, 2, 3, 4, 5, 6, 7, 8, 9, 10, 11, 12), MID(D2739, 9, 2)), "yyyy-mm-dd")</f>
        <v>1994-10-11</v>
      </c>
      <c r="F2739" s="1" t="str">
        <f t="shared" si="295"/>
        <v>14:30:00</v>
      </c>
      <c r="G2739" s="9" t="str">
        <f t="shared" si="296"/>
        <v>October</v>
      </c>
      <c r="H2739" s="5" t="str">
        <f t="shared" si="297"/>
        <v>1994</v>
      </c>
      <c r="I2739" s="1" t="s">
        <v>5643</v>
      </c>
      <c r="J2739" s="1" t="str">
        <f t="shared" si="298"/>
        <v xml:space="preserve">Tsyklon-3 </v>
      </c>
      <c r="K2739" s="1" t="str">
        <f t="shared" si="299"/>
        <v>Okean 4</v>
      </c>
      <c r="L2739" s="1" t="s">
        <v>346</v>
      </c>
      <c r="M2739" s="1"/>
      <c r="N2739" s="1">
        <f t="shared" si="300"/>
        <v>0</v>
      </c>
      <c r="O2739" s="1" t="s">
        <v>9</v>
      </c>
    </row>
    <row r="2740" spans="1:15" x14ac:dyDescent="0.3">
      <c r="A2740" s="1" t="s">
        <v>233</v>
      </c>
      <c r="B2740" s="1" t="s">
        <v>4338</v>
      </c>
      <c r="C2740" s="1" t="str">
        <f t="shared" si="294"/>
        <v>France</v>
      </c>
      <c r="D2740" s="1" t="s">
        <v>5644</v>
      </c>
      <c r="E2740" s="7" t="str">
        <f>TEXT(DATE(MID(D2740, 13, 4), CHOOSE(MATCH( MID(D2740, 5, 3), {"Jan","Feb","Mar","Apr","May","Jun","Jul","Aug","Sep","Oct","Nov","Dec"}, 0), 1, 2, 3, 4, 5, 6, 7, 8, 9, 10, 11, 12), MID(D2740, 9, 2)), "yyyy-mm-dd")</f>
        <v>1994-10-08</v>
      </c>
      <c r="F2740" s="1" t="str">
        <f t="shared" si="295"/>
        <v>01:07:00</v>
      </c>
      <c r="G2740" s="9" t="str">
        <f t="shared" si="296"/>
        <v>October</v>
      </c>
      <c r="H2740" s="5" t="str">
        <f t="shared" si="297"/>
        <v>1994</v>
      </c>
      <c r="I2740" s="1" t="s">
        <v>5645</v>
      </c>
      <c r="J2740" s="1" t="str">
        <f t="shared" si="298"/>
        <v xml:space="preserve">Ariane 44L </v>
      </c>
      <c r="K2740" s="1" t="str">
        <f t="shared" si="299"/>
        <v>Solidaridad-2 &amp; Thaicom-2</v>
      </c>
      <c r="L2740" s="1" t="s">
        <v>346</v>
      </c>
      <c r="M2740" s="1"/>
      <c r="N2740" s="1">
        <f t="shared" si="300"/>
        <v>0</v>
      </c>
      <c r="O2740" s="1" t="s">
        <v>9</v>
      </c>
    </row>
    <row r="2741" spans="1:15" x14ac:dyDescent="0.3">
      <c r="A2741" s="1" t="s">
        <v>4005</v>
      </c>
      <c r="B2741" s="1" t="s">
        <v>4092</v>
      </c>
      <c r="C2741" s="1" t="str">
        <f t="shared" si="294"/>
        <v>USA</v>
      </c>
      <c r="D2741" s="1" t="s">
        <v>5646</v>
      </c>
      <c r="E2741" s="7" t="str">
        <f>TEXT(DATE(MID(D2741, 13, 4), CHOOSE(MATCH( MID(D2741, 5, 3), {"Jan","Feb","Mar","Apr","May","Jun","Jul","Aug","Sep","Oct","Nov","Dec"}, 0), 1, 2, 3, 4, 5, 6, 7, 8, 9, 10, 11, 12), MID(D2741, 9, 2)), "yyyy-mm-dd")</f>
        <v>1994-10-06</v>
      </c>
      <c r="F2741" s="1" t="str">
        <f t="shared" si="295"/>
        <v>06:35:00</v>
      </c>
      <c r="G2741" s="9" t="str">
        <f t="shared" si="296"/>
        <v>October</v>
      </c>
      <c r="H2741" s="5" t="str">
        <f t="shared" si="297"/>
        <v>1994</v>
      </c>
      <c r="I2741" s="1" t="s">
        <v>5647</v>
      </c>
      <c r="J2741" s="1" t="str">
        <f t="shared" si="298"/>
        <v xml:space="preserve">Atlas IIAS </v>
      </c>
      <c r="K2741" s="1" t="str">
        <f t="shared" si="299"/>
        <v>Intelsat 703</v>
      </c>
      <c r="L2741" s="1" t="s">
        <v>346</v>
      </c>
      <c r="M2741" s="1"/>
      <c r="N2741" s="1">
        <f t="shared" si="300"/>
        <v>0</v>
      </c>
      <c r="O2741" s="1" t="s">
        <v>9</v>
      </c>
    </row>
    <row r="2742" spans="1:15" x14ac:dyDescent="0.3">
      <c r="A2742" s="1" t="s">
        <v>129</v>
      </c>
      <c r="B2742" s="1" t="s">
        <v>1630</v>
      </c>
      <c r="C2742" s="1" t="str">
        <f t="shared" si="294"/>
        <v>Kazakhstan</v>
      </c>
      <c r="D2742" s="1" t="s">
        <v>5648</v>
      </c>
      <c r="E2742" s="7" t="str">
        <f>TEXT(DATE(MID(D2742, 13, 4), CHOOSE(MATCH( MID(D2742, 5, 3), {"Jan","Feb","Mar","Apr","May","Jun","Jul","Aug","Sep","Oct","Nov","Dec"}, 0), 1, 2, 3, 4, 5, 6, 7, 8, 9, 10, 11, 12), MID(D2742, 9, 2)), "yyyy-mm-dd")</f>
        <v>1994-10-03</v>
      </c>
      <c r="F2742" s="1" t="str">
        <f t="shared" si="295"/>
        <v>22:42:00</v>
      </c>
      <c r="G2742" s="9" t="str">
        <f t="shared" si="296"/>
        <v>October</v>
      </c>
      <c r="H2742" s="5" t="str">
        <f t="shared" si="297"/>
        <v>1994</v>
      </c>
      <c r="I2742" s="1" t="s">
        <v>5649</v>
      </c>
      <c r="J2742" s="1" t="str">
        <f t="shared" si="298"/>
        <v xml:space="preserve">Soyuz U2 </v>
      </c>
      <c r="K2742" s="1" t="str">
        <f t="shared" si="299"/>
        <v>Soyuz TM-20</v>
      </c>
      <c r="L2742" s="1" t="s">
        <v>346</v>
      </c>
      <c r="M2742" s="1">
        <v>40</v>
      </c>
      <c r="N2742" s="1">
        <f t="shared" si="300"/>
        <v>3320</v>
      </c>
      <c r="O2742" s="1" t="s">
        <v>9</v>
      </c>
    </row>
    <row r="2743" spans="1:15" x14ac:dyDescent="0.3">
      <c r="A2743" s="1" t="s">
        <v>657</v>
      </c>
      <c r="B2743" s="1" t="s">
        <v>30</v>
      </c>
      <c r="C2743" s="1" t="str">
        <f t="shared" si="294"/>
        <v>USA</v>
      </c>
      <c r="D2743" s="1" t="s">
        <v>5650</v>
      </c>
      <c r="E2743" s="7" t="str">
        <f>TEXT(DATE(MID(D2743, 13, 4), CHOOSE(MATCH( MID(D2743, 5, 3), {"Jan","Feb","Mar","Apr","May","Jun","Jul","Aug","Sep","Oct","Nov","Dec"}, 0), 1, 2, 3, 4, 5, 6, 7, 8, 9, 10, 11, 12), MID(D2743, 9, 2)), "yyyy-mm-dd")</f>
        <v>1994-09-30</v>
      </c>
      <c r="F2743" s="1" t="str">
        <f t="shared" si="295"/>
        <v>11:16:00</v>
      </c>
      <c r="G2743" s="9" t="str">
        <f t="shared" si="296"/>
        <v>September</v>
      </c>
      <c r="H2743" s="5" t="str">
        <f t="shared" si="297"/>
        <v>1994</v>
      </c>
      <c r="I2743" s="1" t="s">
        <v>5651</v>
      </c>
      <c r="J2743" s="1" t="str">
        <f t="shared" si="298"/>
        <v xml:space="preserve">Space Shuttle Endeavour </v>
      </c>
      <c r="K2743" s="1" t="str">
        <f t="shared" si="299"/>
        <v>STS-68</v>
      </c>
      <c r="L2743" s="1" t="s">
        <v>346</v>
      </c>
      <c r="M2743" s="1">
        <v>450</v>
      </c>
      <c r="N2743" s="1">
        <f t="shared" si="300"/>
        <v>37350</v>
      </c>
      <c r="O2743" s="1" t="s">
        <v>9</v>
      </c>
    </row>
    <row r="2744" spans="1:15" x14ac:dyDescent="0.3">
      <c r="A2744" s="1" t="s">
        <v>4</v>
      </c>
      <c r="B2744" s="1" t="s">
        <v>3373</v>
      </c>
      <c r="C2744" s="1" t="str">
        <f t="shared" si="294"/>
        <v>Russia</v>
      </c>
      <c r="D2744" s="1" t="s">
        <v>5652</v>
      </c>
      <c r="E2744" s="7" t="str">
        <f>TEXT(DATE(MID(D2744, 13, 4), CHOOSE(MATCH( MID(D2744, 5, 3), {"Jan","Feb","Mar","Apr","May","Jun","Jul","Aug","Sep","Oct","Nov","Dec"}, 0), 1, 2, 3, 4, 5, 6, 7, 8, 9, 10, 11, 12), MID(D2744, 9, 2)), "yyyy-mm-dd")</f>
        <v>1994-09-27</v>
      </c>
      <c r="F2744" s="1" t="str">
        <f t="shared" si="295"/>
        <v>14:00:00</v>
      </c>
      <c r="G2744" s="9" t="str">
        <f t="shared" si="296"/>
        <v>September</v>
      </c>
      <c r="H2744" s="5" t="str">
        <f t="shared" si="297"/>
        <v>1994</v>
      </c>
      <c r="I2744" s="1" t="s">
        <v>5653</v>
      </c>
      <c r="J2744" s="1" t="str">
        <f t="shared" si="298"/>
        <v xml:space="preserve">Cosmos-3M </v>
      </c>
      <c r="K2744" s="1" t="str">
        <f t="shared" si="299"/>
        <v>Cosmos 2292</v>
      </c>
      <c r="L2744" s="1" t="s">
        <v>346</v>
      </c>
      <c r="M2744" s="1"/>
      <c r="N2744" s="1">
        <f t="shared" si="300"/>
        <v>0</v>
      </c>
      <c r="O2744" s="1" t="s">
        <v>9</v>
      </c>
    </row>
    <row r="2745" spans="1:15" x14ac:dyDescent="0.3">
      <c r="A2745" s="1" t="s">
        <v>129</v>
      </c>
      <c r="B2745" s="1" t="s">
        <v>529</v>
      </c>
      <c r="C2745" s="1" t="str">
        <f t="shared" si="294"/>
        <v>Kazakhstan</v>
      </c>
      <c r="D2745" s="1" t="s">
        <v>5654</v>
      </c>
      <c r="E2745" s="7" t="str">
        <f>TEXT(DATE(MID(D2745, 13, 4), CHOOSE(MATCH( MID(D2745, 5, 3), {"Jan","Feb","Mar","Apr","May","Jun","Jul","Aug","Sep","Oct","Nov","Dec"}, 0), 1, 2, 3, 4, 5, 6, 7, 8, 9, 10, 11, 12), MID(D2745, 9, 2)), "yyyy-mm-dd")</f>
        <v>1994-09-21</v>
      </c>
      <c r="F2745" s="1" t="str">
        <f t="shared" si="295"/>
        <v>17:53:00</v>
      </c>
      <c r="G2745" s="9" t="str">
        <f t="shared" si="296"/>
        <v>September</v>
      </c>
      <c r="H2745" s="5" t="str">
        <f t="shared" si="297"/>
        <v>1994</v>
      </c>
      <c r="I2745" s="1" t="s">
        <v>5655</v>
      </c>
      <c r="J2745" s="1" t="str">
        <f t="shared" si="298"/>
        <v xml:space="preserve">Proton K/Block-DM-2 </v>
      </c>
      <c r="K2745" s="1" t="str">
        <f t="shared" si="299"/>
        <v>Cosmos 2291</v>
      </c>
      <c r="L2745" s="1" t="s">
        <v>346</v>
      </c>
      <c r="M2745" s="1"/>
      <c r="N2745" s="1">
        <f t="shared" si="300"/>
        <v>0</v>
      </c>
      <c r="O2745" s="1" t="s">
        <v>9</v>
      </c>
    </row>
    <row r="2746" spans="1:15" x14ac:dyDescent="0.3">
      <c r="A2746" s="1" t="s">
        <v>657</v>
      </c>
      <c r="B2746" s="1" t="s">
        <v>658</v>
      </c>
      <c r="C2746" s="1" t="str">
        <f t="shared" si="294"/>
        <v>USA</v>
      </c>
      <c r="D2746" s="1" t="s">
        <v>5656</v>
      </c>
      <c r="E2746" s="7" t="str">
        <f>TEXT(DATE(MID(D2746, 13, 4), CHOOSE(MATCH( MID(D2746, 5, 3), {"Jan","Feb","Mar","Apr","May","Jun","Jul","Aug","Sep","Oct","Nov","Dec"}, 0), 1, 2, 3, 4, 5, 6, 7, 8, 9, 10, 11, 12), MID(D2746, 9, 2)), "yyyy-mm-dd")</f>
        <v>1994-09-09</v>
      </c>
      <c r="F2746" s="1" t="str">
        <f t="shared" si="295"/>
        <v>22:22:00</v>
      </c>
      <c r="G2746" s="9" t="str">
        <f t="shared" si="296"/>
        <v>September</v>
      </c>
      <c r="H2746" s="5" t="str">
        <f t="shared" si="297"/>
        <v>1994</v>
      </c>
      <c r="I2746" s="1" t="s">
        <v>5657</v>
      </c>
      <c r="J2746" s="1" t="str">
        <f t="shared" si="298"/>
        <v xml:space="preserve">Space Shuttle Discovery </v>
      </c>
      <c r="K2746" s="1" t="str">
        <f t="shared" si="299"/>
        <v>STS-64</v>
      </c>
      <c r="L2746" s="1" t="s">
        <v>346</v>
      </c>
      <c r="M2746" s="1">
        <v>450</v>
      </c>
      <c r="N2746" s="1">
        <f t="shared" si="300"/>
        <v>37350</v>
      </c>
      <c r="O2746" s="1" t="s">
        <v>9</v>
      </c>
    </row>
    <row r="2747" spans="1:15" x14ac:dyDescent="0.3">
      <c r="A2747" s="1" t="s">
        <v>233</v>
      </c>
      <c r="B2747" s="1" t="s">
        <v>4338</v>
      </c>
      <c r="C2747" s="1" t="str">
        <f t="shared" si="294"/>
        <v>France</v>
      </c>
      <c r="D2747" s="1" t="s">
        <v>5658</v>
      </c>
      <c r="E2747" s="7" t="str">
        <f>TEXT(DATE(MID(D2747, 13, 4), CHOOSE(MATCH( MID(D2747, 5, 3), {"Jan","Feb","Mar","Apr","May","Jun","Jul","Aug","Sep","Oct","Nov","Dec"}, 0), 1, 2, 3, 4, 5, 6, 7, 8, 9, 10, 11, 12), MID(D2747, 9, 2)), "yyyy-mm-dd")</f>
        <v>1994-09-09</v>
      </c>
      <c r="F2747" s="1" t="str">
        <f t="shared" si="295"/>
        <v>00:29:00</v>
      </c>
      <c r="G2747" s="9" t="str">
        <f t="shared" si="296"/>
        <v>September</v>
      </c>
      <c r="H2747" s="5" t="str">
        <f t="shared" si="297"/>
        <v>1994</v>
      </c>
      <c r="I2747" s="1" t="s">
        <v>5659</v>
      </c>
      <c r="J2747" s="1" t="str">
        <f t="shared" si="298"/>
        <v xml:space="preserve">Ariane 42L </v>
      </c>
      <c r="K2747" s="1" t="str">
        <f t="shared" si="299"/>
        <v>Telstar 402</v>
      </c>
      <c r="L2747" s="1" t="s">
        <v>346</v>
      </c>
      <c r="M2747" s="1"/>
      <c r="N2747" s="1">
        <f t="shared" si="300"/>
        <v>0</v>
      </c>
      <c r="O2747" s="1" t="s">
        <v>9</v>
      </c>
    </row>
    <row r="2748" spans="1:15" x14ac:dyDescent="0.3">
      <c r="A2748" s="1" t="s">
        <v>5556</v>
      </c>
      <c r="B2748" s="1" t="s">
        <v>5557</v>
      </c>
      <c r="C2748" s="1" t="str">
        <f t="shared" si="294"/>
        <v>USA</v>
      </c>
      <c r="D2748" s="1" t="s">
        <v>5660</v>
      </c>
      <c r="E2748" s="7" t="str">
        <f>TEXT(DATE(MID(D2748, 13, 4), CHOOSE(MATCH( MID(D2748, 5, 3), {"Jan","Feb","Mar","Apr","May","Jun","Jul","Aug","Sep","Oct","Nov","Dec"}, 0), 1, 2, 3, 4, 5, 6, 7, 8, 9, 10, 11, 12), MID(D2748, 9, 2)), "yyyy-mm-dd")</f>
        <v>1994-08-29</v>
      </c>
      <c r="F2748" s="1" t="str">
        <f t="shared" si="295"/>
        <v>17:38:00</v>
      </c>
      <c r="G2748" s="9" t="str">
        <f t="shared" si="296"/>
        <v>August</v>
      </c>
      <c r="H2748" s="5" t="str">
        <f t="shared" si="297"/>
        <v>1994</v>
      </c>
      <c r="I2748" s="1" t="s">
        <v>5661</v>
      </c>
      <c r="J2748" s="1" t="str">
        <f t="shared" si="298"/>
        <v xml:space="preserve">Atlas-E/F Star-37S-ISS </v>
      </c>
      <c r="K2748" s="1" t="str">
        <f t="shared" si="299"/>
        <v>DMSP F-12</v>
      </c>
      <c r="L2748" s="1" t="s">
        <v>346</v>
      </c>
      <c r="M2748" s="1"/>
      <c r="N2748" s="1">
        <f t="shared" si="300"/>
        <v>0</v>
      </c>
      <c r="O2748" s="1" t="s">
        <v>9</v>
      </c>
    </row>
    <row r="2749" spans="1:15" x14ac:dyDescent="0.3">
      <c r="A2749" s="1" t="s">
        <v>60</v>
      </c>
      <c r="B2749" s="1" t="s">
        <v>61</v>
      </c>
      <c r="C2749" s="1" t="str">
        <f t="shared" si="294"/>
        <v>Japan</v>
      </c>
      <c r="D2749" s="1" t="s">
        <v>5662</v>
      </c>
      <c r="E2749" s="7" t="str">
        <f>TEXT(DATE(MID(D2749, 13, 4), CHOOSE(MATCH( MID(D2749, 5, 3), {"Jan","Feb","Mar","Apr","May","Jun","Jul","Aug","Sep","Oct","Nov","Dec"}, 0), 1, 2, 3, 4, 5, 6, 7, 8, 9, 10, 11, 12), MID(D2749, 9, 2)), "yyyy-mm-dd")</f>
        <v>1994-08-28</v>
      </c>
      <c r="F2749" s="1" t="str">
        <f t="shared" si="295"/>
        <v>07:50:00</v>
      </c>
      <c r="G2749" s="9" t="str">
        <f t="shared" si="296"/>
        <v>August</v>
      </c>
      <c r="H2749" s="5" t="str">
        <f t="shared" si="297"/>
        <v>1994</v>
      </c>
      <c r="I2749" s="1" t="s">
        <v>5663</v>
      </c>
      <c r="J2749" s="1" t="str">
        <f t="shared" si="298"/>
        <v xml:space="preserve">H-II </v>
      </c>
      <c r="K2749" s="1" t="str">
        <f t="shared" si="299"/>
        <v>Kiku 6</v>
      </c>
      <c r="L2749" s="1" t="s">
        <v>346</v>
      </c>
      <c r="M2749" s="1"/>
      <c r="N2749" s="1">
        <f t="shared" si="300"/>
        <v>0</v>
      </c>
      <c r="O2749" s="1" t="s">
        <v>9</v>
      </c>
    </row>
    <row r="2750" spans="1:15" x14ac:dyDescent="0.3">
      <c r="A2750" s="1" t="s">
        <v>14</v>
      </c>
      <c r="B2750" s="1" t="s">
        <v>101</v>
      </c>
      <c r="C2750" s="1" t="str">
        <f t="shared" si="294"/>
        <v>China</v>
      </c>
      <c r="D2750" s="1" t="s">
        <v>5664</v>
      </c>
      <c r="E2750" s="7" t="str">
        <f>TEXT(DATE(MID(D2750, 13, 4), CHOOSE(MATCH( MID(D2750, 5, 3), {"Jan","Feb","Mar","Apr","May","Jun","Jul","Aug","Sep","Oct","Nov","Dec"}, 0), 1, 2, 3, 4, 5, 6, 7, 8, 9, 10, 11, 12), MID(D2750, 9, 2)), "yyyy-mm-dd")</f>
        <v>1994-08-27</v>
      </c>
      <c r="F2750" s="1" t="str">
        <f t="shared" si="295"/>
        <v>23:10:00</v>
      </c>
      <c r="G2750" s="9" t="str">
        <f t="shared" si="296"/>
        <v>August</v>
      </c>
      <c r="H2750" s="5" t="str">
        <f t="shared" si="297"/>
        <v>1994</v>
      </c>
      <c r="I2750" s="1" t="s">
        <v>5665</v>
      </c>
      <c r="J2750" s="1" t="str">
        <f t="shared" si="298"/>
        <v xml:space="preserve">Long March 2E </v>
      </c>
      <c r="K2750" s="1" t="str">
        <f t="shared" si="299"/>
        <v>Optus B3</v>
      </c>
      <c r="L2750" s="1" t="s">
        <v>346</v>
      </c>
      <c r="M2750" s="1"/>
      <c r="N2750" s="1">
        <f t="shared" si="300"/>
        <v>0</v>
      </c>
      <c r="O2750" s="1" t="s">
        <v>9</v>
      </c>
    </row>
    <row r="2751" spans="1:15" x14ac:dyDescent="0.3">
      <c r="A2751" s="1" t="s">
        <v>5603</v>
      </c>
      <c r="B2751" s="1" t="s">
        <v>75</v>
      </c>
      <c r="C2751" s="1" t="str">
        <f t="shared" si="294"/>
        <v>USA</v>
      </c>
      <c r="D2751" s="1" t="s">
        <v>5666</v>
      </c>
      <c r="E2751" s="7" t="str">
        <f>TEXT(DATE(MID(D2751, 13, 4), CHOOSE(MATCH( MID(D2751, 5, 3), {"Jan","Feb","Mar","Apr","May","Jun","Jul","Aug","Sep","Oct","Nov","Dec"}, 0), 1, 2, 3, 4, 5, 6, 7, 8, 9, 10, 11, 12), MID(D2751, 9, 2)), "yyyy-mm-dd")</f>
        <v>1994-08-27</v>
      </c>
      <c r="F2751" s="1" t="str">
        <f t="shared" si="295"/>
        <v>08:58:00</v>
      </c>
      <c r="G2751" s="9" t="str">
        <f t="shared" si="296"/>
        <v>August</v>
      </c>
      <c r="H2751" s="5" t="str">
        <f t="shared" si="297"/>
        <v>1994</v>
      </c>
      <c r="I2751" s="1" t="s">
        <v>5375</v>
      </c>
      <c r="J2751" s="1" t="str">
        <f t="shared" si="298"/>
        <v xml:space="preserve">Titan IV(401)A </v>
      </c>
      <c r="K2751" s="1" t="str">
        <f t="shared" si="299"/>
        <v>Mercury</v>
      </c>
      <c r="L2751" s="1" t="s">
        <v>346</v>
      </c>
      <c r="M2751" s="1"/>
      <c r="N2751" s="1">
        <f t="shared" si="300"/>
        <v>0</v>
      </c>
      <c r="O2751" s="1" t="s">
        <v>9</v>
      </c>
    </row>
    <row r="2752" spans="1:15" x14ac:dyDescent="0.3">
      <c r="A2752" s="1" t="s">
        <v>4</v>
      </c>
      <c r="B2752" s="1" t="s">
        <v>2022</v>
      </c>
      <c r="C2752" s="1" t="str">
        <f t="shared" si="294"/>
        <v>Kazakhstan</v>
      </c>
      <c r="D2752" s="1" t="s">
        <v>5667</v>
      </c>
      <c r="E2752" s="7" t="str">
        <f>TEXT(DATE(MID(D2752, 13, 4), CHOOSE(MATCH( MID(D2752, 5, 3), {"Jan","Feb","Mar","Apr","May","Jun","Jul","Aug","Sep","Oct","Nov","Dec"}, 0), 1, 2, 3, 4, 5, 6, 7, 8, 9, 10, 11, 12), MID(D2752, 9, 2)), "yyyy-mm-dd")</f>
        <v>1994-08-26</v>
      </c>
      <c r="F2752" s="1" t="str">
        <f t="shared" si="295"/>
        <v>12:00:00</v>
      </c>
      <c r="G2752" s="9" t="str">
        <f t="shared" si="296"/>
        <v>August</v>
      </c>
      <c r="H2752" s="5" t="str">
        <f t="shared" si="297"/>
        <v>1994</v>
      </c>
      <c r="I2752" s="1" t="s">
        <v>5668</v>
      </c>
      <c r="J2752" s="1" t="str">
        <f t="shared" si="298"/>
        <v xml:space="preserve">Zenit-2 </v>
      </c>
      <c r="K2752" s="1" t="str">
        <f t="shared" si="299"/>
        <v>Cosmos 2290</v>
      </c>
      <c r="L2752" s="1" t="s">
        <v>346</v>
      </c>
      <c r="M2752" s="1"/>
      <c r="N2752" s="1">
        <f t="shared" si="300"/>
        <v>0</v>
      </c>
      <c r="O2752" s="1" t="s">
        <v>9</v>
      </c>
    </row>
    <row r="2753" spans="1:15" x14ac:dyDescent="0.3">
      <c r="A2753" s="1" t="s">
        <v>129</v>
      </c>
      <c r="B2753" s="1" t="s">
        <v>1630</v>
      </c>
      <c r="C2753" s="1" t="str">
        <f t="shared" si="294"/>
        <v>Kazakhstan</v>
      </c>
      <c r="D2753" s="1" t="s">
        <v>5669</v>
      </c>
      <c r="E2753" s="7" t="str">
        <f>TEXT(DATE(MID(D2753, 13, 4), CHOOSE(MATCH( MID(D2753, 5, 3), {"Jan","Feb","Mar","Apr","May","Jun","Jul","Aug","Sep","Oct","Nov","Dec"}, 0), 1, 2, 3, 4, 5, 6, 7, 8, 9, 10, 11, 12), MID(D2753, 9, 2)), "yyyy-mm-dd")</f>
        <v>1994-08-25</v>
      </c>
      <c r="F2753" s="1" t="str">
        <f t="shared" si="295"/>
        <v>14:25:00</v>
      </c>
      <c r="G2753" s="9" t="str">
        <f t="shared" si="296"/>
        <v>August</v>
      </c>
      <c r="H2753" s="5" t="str">
        <f t="shared" si="297"/>
        <v>1994</v>
      </c>
      <c r="I2753" s="1" t="s">
        <v>5670</v>
      </c>
      <c r="J2753" s="1" t="str">
        <f t="shared" si="298"/>
        <v xml:space="preserve">Soyuz U </v>
      </c>
      <c r="K2753" s="1" t="str">
        <f t="shared" si="299"/>
        <v>Progress M-24</v>
      </c>
      <c r="L2753" s="1" t="s">
        <v>346</v>
      </c>
      <c r="M2753" s="1">
        <v>20</v>
      </c>
      <c r="N2753" s="1">
        <f t="shared" si="300"/>
        <v>1660</v>
      </c>
      <c r="O2753" s="1" t="s">
        <v>9</v>
      </c>
    </row>
    <row r="2754" spans="1:15" x14ac:dyDescent="0.3">
      <c r="A2754" s="1" t="s">
        <v>4</v>
      </c>
      <c r="B2754" s="1" t="s">
        <v>5</v>
      </c>
      <c r="C2754" s="1" t="str">
        <f t="shared" ref="C2754:C2817" si="301">TRIM(MID(B2754, FIND("|", SUBSTITUTE(B2754, ",", "|", LEN(B2754) - LEN(SUBSTITUTE(B2754,",", "" )))) + 1, LEN(B2754)))</f>
        <v>Russia</v>
      </c>
      <c r="D2754" s="1" t="s">
        <v>5671</v>
      </c>
      <c r="E2754" s="7" t="str">
        <f>TEXT(DATE(MID(D2754, 13, 4), CHOOSE(MATCH( MID(D2754, 5, 3), {"Jan","Feb","Mar","Apr","May","Jun","Jul","Aug","Sep","Oct","Nov","Dec"}, 0), 1, 2, 3, 4, 5, 6, 7, 8, 9, 10, 11, 12), MID(D2754, 9, 2)), "yyyy-mm-dd")</f>
        <v>1994-08-23</v>
      </c>
      <c r="F2754" s="1" t="str">
        <f t="shared" ref="F2754:F2817" si="302">IF(ISNUMBER(FIND(":", D2754)), MID(D2754, FIND(":", D2754)-2, 5) &amp; ":00", "00:00:00")</f>
        <v>14:30:00</v>
      </c>
      <c r="G2754" s="9" t="str">
        <f t="shared" ref="G2754:G2817" si="303">TEXT(E2754, "mmmm")</f>
        <v>August</v>
      </c>
      <c r="H2754" s="5" t="str">
        <f t="shared" ref="H2754:H2817" si="304">TEXT(E2754, "yyyy")</f>
        <v>1994</v>
      </c>
      <c r="I2754" s="1" t="s">
        <v>5672</v>
      </c>
      <c r="J2754" s="1" t="str">
        <f t="shared" ref="J2754:J2817" si="305">LEFT(I2754, FIND("|", I2754) - 1)</f>
        <v xml:space="preserve">Molniya-M /Block ML </v>
      </c>
      <c r="K2754" s="1" t="str">
        <f t="shared" ref="K2754:K2817" si="306">MID(I2754, FIND("|", I2754) + 2, LEN(I2754))</f>
        <v>Molniya-3 nÂ°161</v>
      </c>
      <c r="L2754" s="1" t="s">
        <v>346</v>
      </c>
      <c r="M2754" s="1"/>
      <c r="N2754" s="1">
        <f t="shared" si="300"/>
        <v>0</v>
      </c>
      <c r="O2754" s="1" t="s">
        <v>9</v>
      </c>
    </row>
    <row r="2755" spans="1:15" x14ac:dyDescent="0.3">
      <c r="A2755" s="1" t="s">
        <v>129</v>
      </c>
      <c r="B2755" s="1" t="s">
        <v>4200</v>
      </c>
      <c r="C2755" s="1" t="str">
        <f t="shared" si="301"/>
        <v>Kazakhstan</v>
      </c>
      <c r="D2755" s="1" t="s">
        <v>5673</v>
      </c>
      <c r="E2755" s="7" t="str">
        <f>TEXT(DATE(MID(D2755, 13, 4), CHOOSE(MATCH( MID(D2755, 5, 3), {"Jan","Feb","Mar","Apr","May","Jun","Jul","Aug","Sep","Oct","Nov","Dec"}, 0), 1, 2, 3, 4, 5, 6, 7, 8, 9, 10, 11, 12), MID(D2755, 9, 2)), "yyyy-mm-dd")</f>
        <v>1994-08-11</v>
      </c>
      <c r="F2755" s="1" t="str">
        <f t="shared" si="302"/>
        <v>15:27:00</v>
      </c>
      <c r="G2755" s="9" t="str">
        <f t="shared" si="303"/>
        <v>August</v>
      </c>
      <c r="H2755" s="5" t="str">
        <f t="shared" si="304"/>
        <v>1994</v>
      </c>
      <c r="I2755" s="1" t="s">
        <v>5674</v>
      </c>
      <c r="J2755" s="1" t="str">
        <f t="shared" si="305"/>
        <v xml:space="preserve">Proton K/Block-DM-2 </v>
      </c>
      <c r="K2755" s="1" t="str">
        <f t="shared" si="306"/>
        <v>Cosmos 2287, 2288 &amp; 2289</v>
      </c>
      <c r="L2755" s="1" t="s">
        <v>346</v>
      </c>
      <c r="M2755" s="1"/>
      <c r="N2755" s="1">
        <f t="shared" ref="N2755:N2818" si="307">M2755 * 83</f>
        <v>0</v>
      </c>
      <c r="O2755" s="1" t="s">
        <v>9</v>
      </c>
    </row>
    <row r="2756" spans="1:15" x14ac:dyDescent="0.3">
      <c r="A2756" s="1" t="s">
        <v>233</v>
      </c>
      <c r="B2756" s="1" t="s">
        <v>4338</v>
      </c>
      <c r="C2756" s="1" t="str">
        <f t="shared" si="301"/>
        <v>France</v>
      </c>
      <c r="D2756" s="1" t="s">
        <v>5675</v>
      </c>
      <c r="E2756" s="7" t="str">
        <f>TEXT(DATE(MID(D2756, 13, 4), CHOOSE(MATCH( MID(D2756, 5, 3), {"Jan","Feb","Mar","Apr","May","Jun","Jul","Aug","Sep","Oct","Nov","Dec"}, 0), 1, 2, 3, 4, 5, 6, 7, 8, 9, 10, 11, 12), MID(D2756, 9, 2)), "yyyy-mm-dd")</f>
        <v>1994-08-10</v>
      </c>
      <c r="F2756" s="1" t="str">
        <f t="shared" si="302"/>
        <v>23:05:00</v>
      </c>
      <c r="G2756" s="9" t="str">
        <f t="shared" si="303"/>
        <v>August</v>
      </c>
      <c r="H2756" s="5" t="str">
        <f t="shared" si="304"/>
        <v>1994</v>
      </c>
      <c r="I2756" s="1" t="s">
        <v>5676</v>
      </c>
      <c r="J2756" s="1" t="str">
        <f t="shared" si="305"/>
        <v xml:space="preserve">Ariane 44LP </v>
      </c>
      <c r="K2756" s="1" t="str">
        <f t="shared" si="306"/>
        <v>Brasilsat B1 &amp; TÃ¼rksat 1B</v>
      </c>
      <c r="L2756" s="1" t="s">
        <v>346</v>
      </c>
      <c r="M2756" s="1"/>
      <c r="N2756" s="1">
        <f t="shared" si="307"/>
        <v>0</v>
      </c>
      <c r="O2756" s="1" t="s">
        <v>9</v>
      </c>
    </row>
    <row r="2757" spans="1:15" x14ac:dyDescent="0.3">
      <c r="A2757" s="1" t="s">
        <v>4</v>
      </c>
      <c r="B2757" s="1" t="s">
        <v>3038</v>
      </c>
      <c r="C2757" s="1" t="str">
        <f t="shared" si="301"/>
        <v>Russia</v>
      </c>
      <c r="D2757" s="1" t="s">
        <v>5677</v>
      </c>
      <c r="E2757" s="7" t="str">
        <f>TEXT(DATE(MID(D2757, 13, 4), CHOOSE(MATCH( MID(D2757, 5, 3), {"Jan","Feb","Mar","Apr","May","Jun","Jul","Aug","Sep","Oct","Nov","Dec"}, 0), 1, 2, 3, 4, 5, 6, 7, 8, 9, 10, 11, 12), MID(D2757, 9, 2)), "yyyy-mm-dd")</f>
        <v>1994-08-05</v>
      </c>
      <c r="F2757" s="1" t="str">
        <f t="shared" si="302"/>
        <v>01:12:00</v>
      </c>
      <c r="G2757" s="9" t="str">
        <f t="shared" si="303"/>
        <v>August</v>
      </c>
      <c r="H2757" s="5" t="str">
        <f t="shared" si="304"/>
        <v>1994</v>
      </c>
      <c r="I2757" s="1" t="s">
        <v>5678</v>
      </c>
      <c r="J2757" s="1" t="str">
        <f t="shared" si="305"/>
        <v xml:space="preserve">Molniya-M /Block 2BL </v>
      </c>
      <c r="K2757" s="1" t="str">
        <f t="shared" si="306"/>
        <v>Cosmos 2286</v>
      </c>
      <c r="L2757" s="1" t="s">
        <v>346</v>
      </c>
      <c r="M2757" s="1"/>
      <c r="N2757" s="1">
        <f t="shared" si="307"/>
        <v>0</v>
      </c>
      <c r="O2757" s="1" t="s">
        <v>9</v>
      </c>
    </row>
    <row r="2758" spans="1:15" x14ac:dyDescent="0.3">
      <c r="A2758" s="1" t="s">
        <v>4005</v>
      </c>
      <c r="B2758" s="1" t="s">
        <v>4149</v>
      </c>
      <c r="C2758" s="1" t="str">
        <f t="shared" si="301"/>
        <v>USA</v>
      </c>
      <c r="D2758" s="1" t="s">
        <v>5679</v>
      </c>
      <c r="E2758" s="7" t="str">
        <f>TEXT(DATE(MID(D2758, 13, 4), CHOOSE(MATCH( MID(D2758, 5, 3), {"Jan","Feb","Mar","Apr","May","Jun","Jul","Aug","Sep","Oct","Nov","Dec"}, 0), 1, 2, 3, 4, 5, 6, 7, 8, 9, 10, 11, 12), MID(D2758, 9, 2)), "yyyy-mm-dd")</f>
        <v>1994-08-03</v>
      </c>
      <c r="F2758" s="1" t="str">
        <f t="shared" si="302"/>
        <v>23:57:00</v>
      </c>
      <c r="G2758" s="9" t="str">
        <f t="shared" si="303"/>
        <v>August</v>
      </c>
      <c r="H2758" s="5" t="str">
        <f t="shared" si="304"/>
        <v>1994</v>
      </c>
      <c r="I2758" s="1" t="s">
        <v>5680</v>
      </c>
      <c r="J2758" s="1" t="str">
        <f t="shared" si="305"/>
        <v xml:space="preserve">Atlas IIA </v>
      </c>
      <c r="K2758" s="1" t="str">
        <f t="shared" si="306"/>
        <v>DBS-2</v>
      </c>
      <c r="L2758" s="1" t="s">
        <v>346</v>
      </c>
      <c r="M2758" s="1"/>
      <c r="N2758" s="1">
        <f t="shared" si="307"/>
        <v>0</v>
      </c>
      <c r="O2758" s="1" t="s">
        <v>9</v>
      </c>
    </row>
    <row r="2759" spans="1:15" x14ac:dyDescent="0.3">
      <c r="A2759" s="1" t="s">
        <v>342</v>
      </c>
      <c r="B2759" s="1" t="s">
        <v>5681</v>
      </c>
      <c r="C2759" s="1" t="str">
        <f t="shared" si="301"/>
        <v>USA</v>
      </c>
      <c r="D2759" s="1" t="s">
        <v>5682</v>
      </c>
      <c r="E2759" s="7" t="str">
        <f>TEXT(DATE(MID(D2759, 13, 4), CHOOSE(MATCH( MID(D2759, 5, 3), {"Jan","Feb","Mar","Apr","May","Jun","Jul","Aug","Sep","Oct","Nov","Dec"}, 0), 1, 2, 3, 4, 5, 6, 7, 8, 9, 10, 11, 12), MID(D2759, 9, 2)), "yyyy-mm-dd")</f>
        <v>1994-08-03</v>
      </c>
      <c r="F2759" s="1" t="str">
        <f t="shared" si="302"/>
        <v>14:38:00</v>
      </c>
      <c r="G2759" s="9" t="str">
        <f t="shared" si="303"/>
        <v>August</v>
      </c>
      <c r="H2759" s="5" t="str">
        <f t="shared" si="304"/>
        <v>1994</v>
      </c>
      <c r="I2759" s="1" t="s">
        <v>5683</v>
      </c>
      <c r="J2759" s="1" t="str">
        <f t="shared" si="305"/>
        <v xml:space="preserve">Pegasus </v>
      </c>
      <c r="K2759" s="1" t="str">
        <f t="shared" si="306"/>
        <v>APEX</v>
      </c>
      <c r="L2759" s="1" t="s">
        <v>346</v>
      </c>
      <c r="M2759" s="1">
        <v>40</v>
      </c>
      <c r="N2759" s="1">
        <f t="shared" si="307"/>
        <v>3320</v>
      </c>
      <c r="O2759" s="1" t="s">
        <v>9</v>
      </c>
    </row>
    <row r="2760" spans="1:15" x14ac:dyDescent="0.3">
      <c r="A2760" s="1" t="s">
        <v>4</v>
      </c>
      <c r="B2760" s="1" t="s">
        <v>3373</v>
      </c>
      <c r="C2760" s="1" t="str">
        <f t="shared" si="301"/>
        <v>Russia</v>
      </c>
      <c r="D2760" s="1" t="s">
        <v>5684</v>
      </c>
      <c r="E2760" s="7" t="str">
        <f>TEXT(DATE(MID(D2760, 13, 4), CHOOSE(MATCH( MID(D2760, 5, 3), {"Jan","Feb","Mar","Apr","May","Jun","Jul","Aug","Sep","Oct","Nov","Dec"}, 0), 1, 2, 3, 4, 5, 6, 7, 8, 9, 10, 11, 12), MID(D2760, 9, 2)), "yyyy-mm-dd")</f>
        <v>1994-08-02</v>
      </c>
      <c r="F2760" s="1" t="str">
        <f t="shared" si="302"/>
        <v>20:00:00</v>
      </c>
      <c r="G2760" s="9" t="str">
        <f t="shared" si="303"/>
        <v>August</v>
      </c>
      <c r="H2760" s="5" t="str">
        <f t="shared" si="304"/>
        <v>1994</v>
      </c>
      <c r="I2760" s="1" t="s">
        <v>5685</v>
      </c>
      <c r="J2760" s="1" t="str">
        <f t="shared" si="305"/>
        <v xml:space="preserve">Cosmos-3M </v>
      </c>
      <c r="K2760" s="1" t="str">
        <f t="shared" si="306"/>
        <v>Cosmos 2285</v>
      </c>
      <c r="L2760" s="1" t="s">
        <v>346</v>
      </c>
      <c r="M2760" s="1"/>
      <c r="N2760" s="1">
        <f t="shared" si="307"/>
        <v>0</v>
      </c>
      <c r="O2760" s="1" t="s">
        <v>9</v>
      </c>
    </row>
    <row r="2761" spans="1:15" x14ac:dyDescent="0.3">
      <c r="A2761" s="1" t="s">
        <v>4</v>
      </c>
      <c r="B2761" s="1" t="s">
        <v>130</v>
      </c>
      <c r="C2761" s="1" t="str">
        <f t="shared" si="301"/>
        <v>Kazakhstan</v>
      </c>
      <c r="D2761" s="1" t="s">
        <v>5686</v>
      </c>
      <c r="E2761" s="7" t="str">
        <f>TEXT(DATE(MID(D2761, 13, 4), CHOOSE(MATCH( MID(D2761, 5, 3), {"Jan","Feb","Mar","Apr","May","Jun","Jul","Aug","Sep","Oct","Nov","Dec"}, 0), 1, 2, 3, 4, 5, 6, 7, 8, 9, 10, 11, 12), MID(D2761, 9, 2)), "yyyy-mm-dd")</f>
        <v>1994-07-29</v>
      </c>
      <c r="F2761" s="1" t="str">
        <f t="shared" si="302"/>
        <v>09:29:00</v>
      </c>
      <c r="G2761" s="9" t="str">
        <f t="shared" si="303"/>
        <v>July</v>
      </c>
      <c r="H2761" s="5" t="str">
        <f t="shared" si="304"/>
        <v>1994</v>
      </c>
      <c r="I2761" s="1" t="s">
        <v>5687</v>
      </c>
      <c r="J2761" s="1" t="str">
        <f t="shared" si="305"/>
        <v xml:space="preserve">Soyuz U </v>
      </c>
      <c r="K2761" s="1" t="str">
        <f t="shared" si="306"/>
        <v>Cosmos 2284</v>
      </c>
      <c r="L2761" s="1" t="s">
        <v>346</v>
      </c>
      <c r="M2761" s="1">
        <v>20</v>
      </c>
      <c r="N2761" s="1">
        <f t="shared" si="307"/>
        <v>1660</v>
      </c>
      <c r="O2761" s="1" t="s">
        <v>9</v>
      </c>
    </row>
    <row r="2762" spans="1:15" x14ac:dyDescent="0.3">
      <c r="A2762" s="1" t="s">
        <v>14</v>
      </c>
      <c r="B2762" s="1" t="s">
        <v>18</v>
      </c>
      <c r="C2762" s="1" t="str">
        <f t="shared" si="301"/>
        <v>China</v>
      </c>
      <c r="D2762" s="1" t="s">
        <v>5688</v>
      </c>
      <c r="E2762" s="7" t="str">
        <f>TEXT(DATE(MID(D2762, 13, 4), CHOOSE(MATCH( MID(D2762, 5, 3), {"Jan","Feb","Mar","Apr","May","Jun","Jul","Aug","Sep","Oct","Nov","Dec"}, 0), 1, 2, 3, 4, 5, 6, 7, 8, 9, 10, 11, 12), MID(D2762, 9, 2)), "yyyy-mm-dd")</f>
        <v>1994-07-21</v>
      </c>
      <c r="F2762" s="1" t="str">
        <f t="shared" si="302"/>
        <v>10:55:00</v>
      </c>
      <c r="G2762" s="9" t="str">
        <f t="shared" si="303"/>
        <v>July</v>
      </c>
      <c r="H2762" s="5" t="str">
        <f t="shared" si="304"/>
        <v>1994</v>
      </c>
      <c r="I2762" s="1" t="s">
        <v>5689</v>
      </c>
      <c r="J2762" s="1" t="str">
        <f t="shared" si="305"/>
        <v xml:space="preserve">Long March 3 </v>
      </c>
      <c r="K2762" s="1" t="str">
        <f t="shared" si="306"/>
        <v>Apstar 1</v>
      </c>
      <c r="L2762" s="1" t="s">
        <v>346</v>
      </c>
      <c r="M2762" s="1"/>
      <c r="N2762" s="1">
        <f t="shared" si="307"/>
        <v>0</v>
      </c>
      <c r="O2762" s="1" t="s">
        <v>9</v>
      </c>
    </row>
    <row r="2763" spans="1:15" x14ac:dyDescent="0.3">
      <c r="A2763" s="1" t="s">
        <v>4</v>
      </c>
      <c r="B2763" s="1" t="s">
        <v>212</v>
      </c>
      <c r="C2763" s="1" t="str">
        <f t="shared" si="301"/>
        <v>Russia</v>
      </c>
      <c r="D2763" s="1" t="s">
        <v>5690</v>
      </c>
      <c r="E2763" s="7" t="str">
        <f>TEXT(DATE(MID(D2763, 13, 4), CHOOSE(MATCH( MID(D2763, 5, 3), {"Jan","Feb","Mar","Apr","May","Jun","Jul","Aug","Sep","Oct","Nov","Dec"}, 0), 1, 2, 3, 4, 5, 6, 7, 8, 9, 10, 11, 12), MID(D2763, 9, 2)), "yyyy-mm-dd")</f>
        <v>1994-07-20</v>
      </c>
      <c r="F2763" s="1" t="str">
        <f t="shared" si="302"/>
        <v>17:34:00</v>
      </c>
      <c r="G2763" s="9" t="str">
        <f t="shared" si="303"/>
        <v>July</v>
      </c>
      <c r="H2763" s="5" t="str">
        <f t="shared" si="304"/>
        <v>1994</v>
      </c>
      <c r="I2763" s="1" t="s">
        <v>5691</v>
      </c>
      <c r="J2763" s="1" t="str">
        <f t="shared" si="305"/>
        <v xml:space="preserve">Soyuz U </v>
      </c>
      <c r="K2763" s="1" t="str">
        <f t="shared" si="306"/>
        <v>Cosmos 2283</v>
      </c>
      <c r="L2763" s="1" t="s">
        <v>346</v>
      </c>
      <c r="M2763" s="1">
        <v>20</v>
      </c>
      <c r="N2763" s="1">
        <f t="shared" si="307"/>
        <v>1660</v>
      </c>
      <c r="O2763" s="1" t="s">
        <v>9</v>
      </c>
    </row>
    <row r="2764" spans="1:15" x14ac:dyDescent="0.3">
      <c r="A2764" s="1" t="s">
        <v>4</v>
      </c>
      <c r="B2764" s="1" t="s">
        <v>1561</v>
      </c>
      <c r="C2764" s="1" t="str">
        <f t="shared" si="301"/>
        <v>Russia</v>
      </c>
      <c r="D2764" s="1" t="s">
        <v>5692</v>
      </c>
      <c r="E2764" s="7" t="str">
        <f>TEXT(DATE(MID(D2764, 13, 4), CHOOSE(MATCH( MID(D2764, 5, 3), {"Jan","Feb","Mar","Apr","May","Jun","Jul","Aug","Sep","Oct","Nov","Dec"}, 0), 1, 2, 3, 4, 5, 6, 7, 8, 9, 10, 11, 12), MID(D2764, 9, 2)), "yyyy-mm-dd")</f>
        <v>1994-07-14</v>
      </c>
      <c r="F2764" s="1" t="str">
        <f t="shared" si="302"/>
        <v>05:13:00</v>
      </c>
      <c r="G2764" s="9" t="str">
        <f t="shared" si="303"/>
        <v>July</v>
      </c>
      <c r="H2764" s="5" t="str">
        <f t="shared" si="304"/>
        <v>1994</v>
      </c>
      <c r="I2764" s="1" t="s">
        <v>5693</v>
      </c>
      <c r="J2764" s="1" t="str">
        <f t="shared" si="305"/>
        <v xml:space="preserve">Cosmos-3M </v>
      </c>
      <c r="K2764" s="1" t="str">
        <f t="shared" si="306"/>
        <v>Nadiezhda nÂ°7</v>
      </c>
      <c r="L2764" s="1" t="s">
        <v>346</v>
      </c>
      <c r="M2764" s="1"/>
      <c r="N2764" s="1">
        <f t="shared" si="307"/>
        <v>0</v>
      </c>
      <c r="O2764" s="1" t="s">
        <v>9</v>
      </c>
    </row>
    <row r="2765" spans="1:15" x14ac:dyDescent="0.3">
      <c r="A2765" s="1" t="s">
        <v>233</v>
      </c>
      <c r="B2765" s="1" t="s">
        <v>4338</v>
      </c>
      <c r="C2765" s="1" t="str">
        <f t="shared" si="301"/>
        <v>France</v>
      </c>
      <c r="D2765" s="1" t="s">
        <v>5694</v>
      </c>
      <c r="E2765" s="7" t="str">
        <f>TEXT(DATE(MID(D2765, 13, 4), CHOOSE(MATCH( MID(D2765, 5, 3), {"Jan","Feb","Mar","Apr","May","Jun","Jul","Aug","Sep","Oct","Nov","Dec"}, 0), 1, 2, 3, 4, 5, 6, 7, 8, 9, 10, 11, 12), MID(D2765, 9, 2)), "yyyy-mm-dd")</f>
        <v>1994-07-08</v>
      </c>
      <c r="F2765" s="1" t="str">
        <f t="shared" si="302"/>
        <v>23:05:00</v>
      </c>
      <c r="G2765" s="9" t="str">
        <f t="shared" si="303"/>
        <v>July</v>
      </c>
      <c r="H2765" s="5" t="str">
        <f t="shared" si="304"/>
        <v>1994</v>
      </c>
      <c r="I2765" s="1" t="s">
        <v>5695</v>
      </c>
      <c r="J2765" s="1" t="str">
        <f t="shared" si="305"/>
        <v xml:space="preserve">Ariane 44L </v>
      </c>
      <c r="K2765" s="1" t="str">
        <f t="shared" si="306"/>
        <v>Panamsat-2 &amp; Yuri-3N</v>
      </c>
      <c r="L2765" s="1" t="s">
        <v>346</v>
      </c>
      <c r="M2765" s="1"/>
      <c r="N2765" s="1">
        <f t="shared" si="307"/>
        <v>0</v>
      </c>
      <c r="O2765" s="1" t="s">
        <v>9</v>
      </c>
    </row>
    <row r="2766" spans="1:15" x14ac:dyDescent="0.3">
      <c r="A2766" s="1" t="s">
        <v>657</v>
      </c>
      <c r="B2766" s="1" t="s">
        <v>30</v>
      </c>
      <c r="C2766" s="1" t="str">
        <f t="shared" si="301"/>
        <v>USA</v>
      </c>
      <c r="D2766" s="1" t="s">
        <v>5696</v>
      </c>
      <c r="E2766" s="7" t="str">
        <f>TEXT(DATE(MID(D2766, 13, 4), CHOOSE(MATCH( MID(D2766, 5, 3), {"Jan","Feb","Mar","Apr","May","Jun","Jul","Aug","Sep","Oct","Nov","Dec"}, 0), 1, 2, 3, 4, 5, 6, 7, 8, 9, 10, 11, 12), MID(D2766, 9, 2)), "yyyy-mm-dd")</f>
        <v>1994-07-08</v>
      </c>
      <c r="F2766" s="1" t="str">
        <f t="shared" si="302"/>
        <v>16:43:00</v>
      </c>
      <c r="G2766" s="9" t="str">
        <f t="shared" si="303"/>
        <v>July</v>
      </c>
      <c r="H2766" s="5" t="str">
        <f t="shared" si="304"/>
        <v>1994</v>
      </c>
      <c r="I2766" s="1" t="s">
        <v>5697</v>
      </c>
      <c r="J2766" s="1" t="str">
        <f t="shared" si="305"/>
        <v xml:space="preserve">Space Shuttle Columbia </v>
      </c>
      <c r="K2766" s="1" t="str">
        <f t="shared" si="306"/>
        <v>STS-65</v>
      </c>
      <c r="L2766" s="1" t="s">
        <v>346</v>
      </c>
      <c r="M2766" s="1">
        <v>450</v>
      </c>
      <c r="N2766" s="1">
        <f t="shared" si="307"/>
        <v>37350</v>
      </c>
      <c r="O2766" s="1" t="s">
        <v>9</v>
      </c>
    </row>
    <row r="2767" spans="1:15" x14ac:dyDescent="0.3">
      <c r="A2767" s="1" t="s">
        <v>129</v>
      </c>
      <c r="B2767" s="1" t="s">
        <v>4200</v>
      </c>
      <c r="C2767" s="1" t="str">
        <f t="shared" si="301"/>
        <v>Kazakhstan</v>
      </c>
      <c r="D2767" s="1" t="s">
        <v>5698</v>
      </c>
      <c r="E2767" s="7" t="str">
        <f>TEXT(DATE(MID(D2767, 13, 4), CHOOSE(MATCH( MID(D2767, 5, 3), {"Jan","Feb","Mar","Apr","May","Jun","Jul","Aug","Sep","Oct","Nov","Dec"}, 0), 1, 2, 3, 4, 5, 6, 7, 8, 9, 10, 11, 12), MID(D2767, 9, 2)), "yyyy-mm-dd")</f>
        <v>1994-07-06</v>
      </c>
      <c r="F2767" s="1" t="str">
        <f t="shared" si="302"/>
        <v>23:58:00</v>
      </c>
      <c r="G2767" s="9" t="str">
        <f t="shared" si="303"/>
        <v>July</v>
      </c>
      <c r="H2767" s="5" t="str">
        <f t="shared" si="304"/>
        <v>1994</v>
      </c>
      <c r="I2767" s="1" t="s">
        <v>5699</v>
      </c>
      <c r="J2767" s="1" t="str">
        <f t="shared" si="305"/>
        <v xml:space="preserve">Proton K/Block-DM-2 </v>
      </c>
      <c r="K2767" s="1" t="str">
        <f t="shared" si="306"/>
        <v>Cosmos 2282</v>
      </c>
      <c r="L2767" s="1" t="s">
        <v>346</v>
      </c>
      <c r="M2767" s="1"/>
      <c r="N2767" s="1">
        <f t="shared" si="307"/>
        <v>0</v>
      </c>
      <c r="O2767" s="1" t="s">
        <v>9</v>
      </c>
    </row>
    <row r="2768" spans="1:15" x14ac:dyDescent="0.3">
      <c r="A2768" s="1" t="s">
        <v>14</v>
      </c>
      <c r="B2768" s="1" t="s">
        <v>5301</v>
      </c>
      <c r="C2768" s="1" t="str">
        <f t="shared" si="301"/>
        <v>China</v>
      </c>
      <c r="D2768" s="1" t="s">
        <v>5700</v>
      </c>
      <c r="E2768" s="7" t="str">
        <f>TEXT(DATE(MID(D2768, 13, 4), CHOOSE(MATCH( MID(D2768, 5, 3), {"Jan","Feb","Mar","Apr","May","Jun","Jul","Aug","Sep","Oct","Nov","Dec"}, 0), 1, 2, 3, 4, 5, 6, 7, 8, 9, 10, 11, 12), MID(D2768, 9, 2)), "yyyy-mm-dd")</f>
        <v>1994-07-03</v>
      </c>
      <c r="F2768" s="1" t="str">
        <f t="shared" si="302"/>
        <v>08:00:00</v>
      </c>
      <c r="G2768" s="9" t="str">
        <f t="shared" si="303"/>
        <v>July</v>
      </c>
      <c r="H2768" s="5" t="str">
        <f t="shared" si="304"/>
        <v>1994</v>
      </c>
      <c r="I2768" s="1" t="s">
        <v>5701</v>
      </c>
      <c r="J2768" s="1" t="str">
        <f t="shared" si="305"/>
        <v xml:space="preserve">Long March 2D </v>
      </c>
      <c r="K2768" s="1" t="str">
        <f t="shared" si="306"/>
        <v>FSW-2 2</v>
      </c>
      <c r="L2768" s="1" t="s">
        <v>8</v>
      </c>
      <c r="M2768" s="1">
        <v>29.75</v>
      </c>
      <c r="N2768" s="1">
        <f t="shared" si="307"/>
        <v>2469.25</v>
      </c>
      <c r="O2768" s="1" t="s">
        <v>9</v>
      </c>
    </row>
    <row r="2769" spans="1:15" x14ac:dyDescent="0.3">
      <c r="A2769" s="1" t="s">
        <v>129</v>
      </c>
      <c r="B2769" s="1" t="s">
        <v>1630</v>
      </c>
      <c r="C2769" s="1" t="str">
        <f t="shared" si="301"/>
        <v>Kazakhstan</v>
      </c>
      <c r="D2769" s="1" t="s">
        <v>5702</v>
      </c>
      <c r="E2769" s="7" t="str">
        <f>TEXT(DATE(MID(D2769, 13, 4), CHOOSE(MATCH( MID(D2769, 5, 3), {"Jan","Feb","Mar","Apr","May","Jun","Jul","Aug","Sep","Oct","Nov","Dec"}, 0), 1, 2, 3, 4, 5, 6, 7, 8, 9, 10, 11, 12), MID(D2769, 9, 2)), "yyyy-mm-dd")</f>
        <v>1994-07-01</v>
      </c>
      <c r="F2769" s="1" t="str">
        <f t="shared" si="302"/>
        <v>12:24:00</v>
      </c>
      <c r="G2769" s="9" t="str">
        <f t="shared" si="303"/>
        <v>July</v>
      </c>
      <c r="H2769" s="5" t="str">
        <f t="shared" si="304"/>
        <v>1994</v>
      </c>
      <c r="I2769" s="1" t="s">
        <v>5703</v>
      </c>
      <c r="J2769" s="1" t="str">
        <f t="shared" si="305"/>
        <v xml:space="preserve">Soyuz U2 </v>
      </c>
      <c r="K2769" s="1" t="str">
        <f t="shared" si="306"/>
        <v>Soyuz TM-19</v>
      </c>
      <c r="L2769" s="1" t="s">
        <v>346</v>
      </c>
      <c r="M2769" s="1">
        <v>40</v>
      </c>
      <c r="N2769" s="1">
        <f t="shared" si="307"/>
        <v>3320</v>
      </c>
      <c r="O2769" s="1" t="s">
        <v>9</v>
      </c>
    </row>
    <row r="2770" spans="1:15" x14ac:dyDescent="0.3">
      <c r="A2770" s="1" t="s">
        <v>342</v>
      </c>
      <c r="B2770" s="1" t="s">
        <v>1200</v>
      </c>
      <c r="C2770" s="1" t="str">
        <f t="shared" si="301"/>
        <v>USA</v>
      </c>
      <c r="D2770" s="1" t="s">
        <v>5704</v>
      </c>
      <c r="E2770" s="7" t="str">
        <f>TEXT(DATE(MID(D2770, 13, 4), CHOOSE(MATCH( MID(D2770, 5, 3), {"Jan","Feb","Mar","Apr","May","Jun","Jul","Aug","Sep","Oct","Nov","Dec"}, 0), 1, 2, 3, 4, 5, 6, 7, 8, 9, 10, 11, 12), MID(D2770, 9, 2)), "yyyy-mm-dd")</f>
        <v>1994-06-27</v>
      </c>
      <c r="F2770" s="1" t="str">
        <f t="shared" si="302"/>
        <v>21:15:00</v>
      </c>
      <c r="G2770" s="9" t="str">
        <f t="shared" si="303"/>
        <v>June</v>
      </c>
      <c r="H2770" s="5" t="str">
        <f t="shared" si="304"/>
        <v>1994</v>
      </c>
      <c r="I2770" s="1" t="s">
        <v>5705</v>
      </c>
      <c r="J2770" s="1" t="str">
        <f t="shared" si="305"/>
        <v xml:space="preserve">Pegasus XL </v>
      </c>
      <c r="K2770" s="1" t="str">
        <f t="shared" si="306"/>
        <v>STEP-1</v>
      </c>
      <c r="L2770" s="1" t="s">
        <v>8</v>
      </c>
      <c r="M2770" s="1">
        <v>40</v>
      </c>
      <c r="N2770" s="1">
        <f t="shared" si="307"/>
        <v>3320</v>
      </c>
      <c r="O2770" s="1" t="s">
        <v>257</v>
      </c>
    </row>
    <row r="2771" spans="1:15" x14ac:dyDescent="0.3">
      <c r="A2771" s="1" t="s">
        <v>4005</v>
      </c>
      <c r="B2771" s="1" t="s">
        <v>4092</v>
      </c>
      <c r="C2771" s="1" t="str">
        <f t="shared" si="301"/>
        <v>USA</v>
      </c>
      <c r="D2771" s="1" t="s">
        <v>5706</v>
      </c>
      <c r="E2771" s="7" t="str">
        <f>TEXT(DATE(MID(D2771, 13, 4), CHOOSE(MATCH( MID(D2771, 5, 3), {"Jan","Feb","Mar","Apr","May","Jun","Jul","Aug","Sep","Oct","Nov","Dec"}, 0), 1, 2, 3, 4, 5, 6, 7, 8, 9, 10, 11, 12), MID(D2771, 9, 2)), "yyyy-mm-dd")</f>
        <v>1994-06-24</v>
      </c>
      <c r="F2771" s="1" t="str">
        <f t="shared" si="302"/>
        <v>13:50:00</v>
      </c>
      <c r="G2771" s="9" t="str">
        <f t="shared" si="303"/>
        <v>June</v>
      </c>
      <c r="H2771" s="5" t="str">
        <f t="shared" si="304"/>
        <v>1994</v>
      </c>
      <c r="I2771" s="1" t="s">
        <v>5707</v>
      </c>
      <c r="J2771" s="1" t="str">
        <f t="shared" si="305"/>
        <v xml:space="preserve">Atlas I </v>
      </c>
      <c r="K2771" s="1" t="str">
        <f t="shared" si="306"/>
        <v>UHF F3</v>
      </c>
      <c r="L2771" s="1" t="s">
        <v>346</v>
      </c>
      <c r="M2771" s="1"/>
      <c r="N2771" s="1">
        <f t="shared" si="307"/>
        <v>0</v>
      </c>
      <c r="O2771" s="1" t="s">
        <v>9</v>
      </c>
    </row>
    <row r="2772" spans="1:15" x14ac:dyDescent="0.3">
      <c r="A2772" s="1" t="s">
        <v>233</v>
      </c>
      <c r="B2772" s="1" t="s">
        <v>4338</v>
      </c>
      <c r="C2772" s="1" t="str">
        <f t="shared" si="301"/>
        <v>France</v>
      </c>
      <c r="D2772" s="1" t="s">
        <v>5708</v>
      </c>
      <c r="E2772" s="7" t="str">
        <f>TEXT(DATE(MID(D2772, 13, 4), CHOOSE(MATCH( MID(D2772, 5, 3), {"Jan","Feb","Mar","Apr","May","Jun","Jul","Aug","Sep","Oct","Nov","Dec"}, 0), 1, 2, 3, 4, 5, 6, 7, 8, 9, 10, 11, 12), MID(D2772, 9, 2)), "yyyy-mm-dd")</f>
        <v>1994-06-17</v>
      </c>
      <c r="F2772" s="1" t="str">
        <f t="shared" si="302"/>
        <v>07:07:00</v>
      </c>
      <c r="G2772" s="9" t="str">
        <f t="shared" si="303"/>
        <v>June</v>
      </c>
      <c r="H2772" s="5" t="str">
        <f t="shared" si="304"/>
        <v>1994</v>
      </c>
      <c r="I2772" s="1" t="s">
        <v>5709</v>
      </c>
      <c r="J2772" s="1" t="str">
        <f t="shared" si="305"/>
        <v xml:space="preserve">Ariane 44LP </v>
      </c>
      <c r="K2772" s="1" t="str">
        <f t="shared" si="306"/>
        <v>Intelsat 702, STRV 1A &amp; 1B</v>
      </c>
      <c r="L2772" s="1" t="s">
        <v>346</v>
      </c>
      <c r="M2772" s="1"/>
      <c r="N2772" s="1">
        <f t="shared" si="307"/>
        <v>0</v>
      </c>
      <c r="O2772" s="1" t="s">
        <v>9</v>
      </c>
    </row>
    <row r="2773" spans="1:15" x14ac:dyDescent="0.3">
      <c r="A2773" s="1" t="s">
        <v>4</v>
      </c>
      <c r="B2773" s="1" t="s">
        <v>212</v>
      </c>
      <c r="C2773" s="1" t="str">
        <f t="shared" si="301"/>
        <v>Russia</v>
      </c>
      <c r="D2773" s="1" t="s">
        <v>5710</v>
      </c>
      <c r="E2773" s="7" t="str">
        <f>TEXT(DATE(MID(D2773, 13, 4), CHOOSE(MATCH( MID(D2773, 5, 3), {"Jan","Feb","Mar","Apr","May","Jun","Jul","Aug","Sep","Oct","Nov","Dec"}, 0), 1, 2, 3, 4, 5, 6, 7, 8, 9, 10, 11, 12), MID(D2773, 9, 2)), "yyyy-mm-dd")</f>
        <v>1994-06-14</v>
      </c>
      <c r="F2773" s="1" t="str">
        <f t="shared" si="302"/>
        <v>16:05:00</v>
      </c>
      <c r="G2773" s="9" t="str">
        <f t="shared" si="303"/>
        <v>June</v>
      </c>
      <c r="H2773" s="5" t="str">
        <f t="shared" si="304"/>
        <v>1994</v>
      </c>
      <c r="I2773" s="1" t="s">
        <v>5711</v>
      </c>
      <c r="J2773" s="1" t="str">
        <f t="shared" si="305"/>
        <v xml:space="preserve">Soyuz U </v>
      </c>
      <c r="K2773" s="1" t="str">
        <f t="shared" si="306"/>
        <v>Foton 9</v>
      </c>
      <c r="L2773" s="1" t="s">
        <v>346</v>
      </c>
      <c r="M2773" s="1">
        <v>20</v>
      </c>
      <c r="N2773" s="1">
        <f t="shared" si="307"/>
        <v>1660</v>
      </c>
      <c r="O2773" s="1" t="s">
        <v>9</v>
      </c>
    </row>
    <row r="2774" spans="1:15" x14ac:dyDescent="0.3">
      <c r="A2774" s="1" t="s">
        <v>4</v>
      </c>
      <c r="B2774" s="1" t="s">
        <v>3038</v>
      </c>
      <c r="C2774" s="1" t="str">
        <f t="shared" si="301"/>
        <v>Russia</v>
      </c>
      <c r="D2774" s="1" t="s">
        <v>5712</v>
      </c>
      <c r="E2774" s="7" t="str">
        <f>TEXT(DATE(MID(D2774, 13, 4), CHOOSE(MATCH( MID(D2774, 5, 3), {"Jan","Feb","Mar","Apr","May","Jun","Jul","Aug","Sep","Oct","Nov","Dec"}, 0), 1, 2, 3, 4, 5, 6, 7, 8, 9, 10, 11, 12), MID(D2774, 9, 2)), "yyyy-mm-dd")</f>
        <v>1994-06-07</v>
      </c>
      <c r="F2774" s="1" t="str">
        <f t="shared" si="302"/>
        <v>07:19:00</v>
      </c>
      <c r="G2774" s="9" t="str">
        <f t="shared" si="303"/>
        <v>June</v>
      </c>
      <c r="H2774" s="5" t="str">
        <f t="shared" si="304"/>
        <v>1994</v>
      </c>
      <c r="I2774" s="1" t="s">
        <v>5713</v>
      </c>
      <c r="J2774" s="1" t="str">
        <f t="shared" si="305"/>
        <v xml:space="preserve">Soyuz U </v>
      </c>
      <c r="K2774" s="1" t="str">
        <f t="shared" si="306"/>
        <v>Cosmos 2281</v>
      </c>
      <c r="L2774" s="1" t="s">
        <v>346</v>
      </c>
      <c r="M2774" s="1">
        <v>20</v>
      </c>
      <c r="N2774" s="1">
        <f t="shared" si="307"/>
        <v>1660</v>
      </c>
      <c r="O2774" s="1" t="s">
        <v>9</v>
      </c>
    </row>
    <row r="2775" spans="1:15" x14ac:dyDescent="0.3">
      <c r="A2775" s="1" t="s">
        <v>4</v>
      </c>
      <c r="B2775" s="1" t="s">
        <v>3566</v>
      </c>
      <c r="C2775" s="1" t="str">
        <f t="shared" si="301"/>
        <v>Russia</v>
      </c>
      <c r="D2775" s="1" t="s">
        <v>5714</v>
      </c>
      <c r="E2775" s="7" t="str">
        <f>TEXT(DATE(MID(D2775, 13, 4), CHOOSE(MATCH( MID(D2775, 5, 3), {"Jan","Feb","Mar","Apr","May","Jun","Jul","Aug","Sep","Oct","Nov","Dec"}, 0), 1, 2, 3, 4, 5, 6, 7, 8, 9, 10, 11, 12), MID(D2775, 9, 2)), "yyyy-mm-dd")</f>
        <v>1994-05-25</v>
      </c>
      <c r="F2775" s="1" t="str">
        <f t="shared" si="302"/>
        <v>10:14:00</v>
      </c>
      <c r="G2775" s="9" t="str">
        <f t="shared" si="303"/>
        <v>May</v>
      </c>
      <c r="H2775" s="5" t="str">
        <f t="shared" si="304"/>
        <v>1994</v>
      </c>
      <c r="I2775" s="1" t="s">
        <v>5715</v>
      </c>
      <c r="J2775" s="1" t="str">
        <f t="shared" si="305"/>
        <v xml:space="preserve">Tsyklon-3 </v>
      </c>
      <c r="K2775" s="1" t="str">
        <f t="shared" si="306"/>
        <v>Cosmos 2281</v>
      </c>
      <c r="L2775" s="1" t="s">
        <v>346</v>
      </c>
      <c r="M2775" s="1"/>
      <c r="N2775" s="1">
        <f t="shared" si="307"/>
        <v>0</v>
      </c>
      <c r="O2775" s="1" t="s">
        <v>257</v>
      </c>
    </row>
    <row r="2776" spans="1:15" x14ac:dyDescent="0.3">
      <c r="A2776" s="1" t="s">
        <v>129</v>
      </c>
      <c r="B2776" s="1" t="s">
        <v>1630</v>
      </c>
      <c r="C2776" s="1" t="str">
        <f t="shared" si="301"/>
        <v>Kazakhstan</v>
      </c>
      <c r="D2776" s="1" t="s">
        <v>5716</v>
      </c>
      <c r="E2776" s="7" t="str">
        <f>TEXT(DATE(MID(D2776, 13, 4), CHOOSE(MATCH( MID(D2776, 5, 3), {"Jan","Feb","Mar","Apr","May","Jun","Jul","Aug","Sep","Oct","Nov","Dec"}, 0), 1, 2, 3, 4, 5, 6, 7, 8, 9, 10, 11, 12), MID(D2776, 9, 2)), "yyyy-mm-dd")</f>
        <v>1994-05-22</v>
      </c>
      <c r="F2776" s="1" t="str">
        <f t="shared" si="302"/>
        <v>04:30:00</v>
      </c>
      <c r="G2776" s="9" t="str">
        <f t="shared" si="303"/>
        <v>May</v>
      </c>
      <c r="H2776" s="5" t="str">
        <f t="shared" si="304"/>
        <v>1994</v>
      </c>
      <c r="I2776" s="1" t="s">
        <v>5717</v>
      </c>
      <c r="J2776" s="1" t="str">
        <f t="shared" si="305"/>
        <v xml:space="preserve">Soyuz U </v>
      </c>
      <c r="K2776" s="1" t="str">
        <f t="shared" si="306"/>
        <v>Progress M-23</v>
      </c>
      <c r="L2776" s="1" t="s">
        <v>346</v>
      </c>
      <c r="M2776" s="1">
        <v>20</v>
      </c>
      <c r="N2776" s="1">
        <f t="shared" si="307"/>
        <v>1660</v>
      </c>
      <c r="O2776" s="1" t="s">
        <v>9</v>
      </c>
    </row>
    <row r="2777" spans="1:15" x14ac:dyDescent="0.3">
      <c r="A2777" s="1" t="s">
        <v>129</v>
      </c>
      <c r="B2777" s="1" t="s">
        <v>4200</v>
      </c>
      <c r="C2777" s="1" t="str">
        <f t="shared" si="301"/>
        <v>Kazakhstan</v>
      </c>
      <c r="D2777" s="1" t="s">
        <v>5718</v>
      </c>
      <c r="E2777" s="7" t="str">
        <f>TEXT(DATE(MID(D2777, 13, 4), CHOOSE(MATCH( MID(D2777, 5, 3), {"Jan","Feb","Mar","Apr","May","Jun","Jul","Aug","Sep","Oct","Nov","Dec"}, 0), 1, 2, 3, 4, 5, 6, 7, 8, 9, 10, 11, 12), MID(D2777, 9, 2)), "yyyy-mm-dd")</f>
        <v>1994-05-20</v>
      </c>
      <c r="F2777" s="1" t="str">
        <f t="shared" si="302"/>
        <v>02:01:00</v>
      </c>
      <c r="G2777" s="9" t="str">
        <f t="shared" si="303"/>
        <v>May</v>
      </c>
      <c r="H2777" s="5" t="str">
        <f t="shared" si="304"/>
        <v>1994</v>
      </c>
      <c r="I2777" s="1" t="s">
        <v>5719</v>
      </c>
      <c r="J2777" s="1" t="str">
        <f t="shared" si="305"/>
        <v xml:space="preserve">Proton K/Block-DM-2 </v>
      </c>
      <c r="K2777" s="1" t="str">
        <f t="shared" si="306"/>
        <v>Gorizont 30</v>
      </c>
      <c r="L2777" s="1" t="s">
        <v>346</v>
      </c>
      <c r="M2777" s="1"/>
      <c r="N2777" s="1">
        <f t="shared" si="307"/>
        <v>0</v>
      </c>
      <c r="O2777" s="1" t="s">
        <v>9</v>
      </c>
    </row>
    <row r="2778" spans="1:15" x14ac:dyDescent="0.3">
      <c r="A2778" s="1" t="s">
        <v>342</v>
      </c>
      <c r="B2778" s="1" t="s">
        <v>5681</v>
      </c>
      <c r="C2778" s="1" t="str">
        <f t="shared" si="301"/>
        <v>USA</v>
      </c>
      <c r="D2778" s="1" t="s">
        <v>5720</v>
      </c>
      <c r="E2778" s="7" t="str">
        <f>TEXT(DATE(MID(D2778, 13, 4), CHOOSE(MATCH( MID(D2778, 5, 3), {"Jan","Feb","Mar","Apr","May","Jun","Jul","Aug","Sep","Oct","Nov","Dec"}, 0), 1, 2, 3, 4, 5, 6, 7, 8, 9, 10, 11, 12), MID(D2778, 9, 2)), "yyyy-mm-dd")</f>
        <v>1994-05-19</v>
      </c>
      <c r="F2778" s="1" t="str">
        <f t="shared" si="302"/>
        <v>17:03:00</v>
      </c>
      <c r="G2778" s="9" t="str">
        <f t="shared" si="303"/>
        <v>May</v>
      </c>
      <c r="H2778" s="5" t="str">
        <f t="shared" si="304"/>
        <v>1994</v>
      </c>
      <c r="I2778" s="1" t="s">
        <v>5721</v>
      </c>
      <c r="J2778" s="1" t="str">
        <f t="shared" si="305"/>
        <v xml:space="preserve">Pegasus/HAPS </v>
      </c>
      <c r="K2778" s="1" t="str">
        <f t="shared" si="306"/>
        <v>STEP-2</v>
      </c>
      <c r="L2778" s="1" t="s">
        <v>346</v>
      </c>
      <c r="M2778" s="1">
        <v>40</v>
      </c>
      <c r="N2778" s="1">
        <f t="shared" si="307"/>
        <v>3320</v>
      </c>
      <c r="O2778" s="1" t="s">
        <v>117</v>
      </c>
    </row>
    <row r="2779" spans="1:15" x14ac:dyDescent="0.3">
      <c r="A2779" s="1" t="s">
        <v>5722</v>
      </c>
      <c r="B2779" s="1" t="s">
        <v>5723</v>
      </c>
      <c r="C2779" s="1" t="str">
        <f t="shared" si="301"/>
        <v>USA</v>
      </c>
      <c r="D2779" s="1" t="s">
        <v>5724</v>
      </c>
      <c r="E2779" s="7" t="str">
        <f>TEXT(DATE(MID(D2779, 13, 4), CHOOSE(MATCH( MID(D2779, 5, 3), {"Jan","Feb","Mar","Apr","May","Jun","Jul","Aug","Sep","Oct","Nov","Dec"}, 0), 1, 2, 3, 4, 5, 6, 7, 8, 9, 10, 11, 12), MID(D2779, 9, 2)), "yyyy-mm-dd")</f>
        <v>1994-05-09</v>
      </c>
      <c r="F2779" s="1" t="str">
        <f t="shared" si="302"/>
        <v>02:47:00</v>
      </c>
      <c r="G2779" s="9" t="str">
        <f t="shared" si="303"/>
        <v>May</v>
      </c>
      <c r="H2779" s="5" t="str">
        <f t="shared" si="304"/>
        <v>1994</v>
      </c>
      <c r="I2779" s="1" t="s">
        <v>5725</v>
      </c>
      <c r="J2779" s="1" t="str">
        <f t="shared" si="305"/>
        <v xml:space="preserve">Scout G1 </v>
      </c>
      <c r="K2779" s="1" t="str">
        <f t="shared" si="306"/>
        <v>MSTI 2</v>
      </c>
      <c r="L2779" s="1" t="s">
        <v>346</v>
      </c>
      <c r="M2779" s="1"/>
      <c r="N2779" s="1">
        <f t="shared" si="307"/>
        <v>0</v>
      </c>
      <c r="O2779" s="1" t="s">
        <v>9</v>
      </c>
    </row>
    <row r="2780" spans="1:15" x14ac:dyDescent="0.3">
      <c r="A2780" s="1" t="s">
        <v>86</v>
      </c>
      <c r="B2780" s="1" t="s">
        <v>5726</v>
      </c>
      <c r="C2780" s="1" t="str">
        <f t="shared" si="301"/>
        <v>India</v>
      </c>
      <c r="D2780" s="1" t="s">
        <v>5727</v>
      </c>
      <c r="E2780" s="7" t="str">
        <f>TEXT(DATE(MID(D2780, 13, 4), CHOOSE(MATCH( MID(D2780, 5, 3), {"Jan","Feb","Mar","Apr","May","Jun","Jul","Aug","Sep","Oct","Nov","Dec"}, 0), 1, 2, 3, 4, 5, 6, 7, 8, 9, 10, 11, 12), MID(D2780, 9, 2)), "yyyy-mm-dd")</f>
        <v>1994-05-04</v>
      </c>
      <c r="F2780" s="1" t="str">
        <f t="shared" si="302"/>
        <v>00:00:00</v>
      </c>
      <c r="G2780" s="9" t="str">
        <f t="shared" si="303"/>
        <v>May</v>
      </c>
      <c r="H2780" s="5" t="str">
        <f t="shared" si="304"/>
        <v>1994</v>
      </c>
      <c r="I2780" s="1" t="s">
        <v>5728</v>
      </c>
      <c r="J2780" s="1" t="str">
        <f t="shared" si="305"/>
        <v xml:space="preserve">ASLV </v>
      </c>
      <c r="K2780" s="1" t="str">
        <f t="shared" si="306"/>
        <v>SROSS C2</v>
      </c>
      <c r="L2780" s="1" t="s">
        <v>346</v>
      </c>
      <c r="M2780" s="1"/>
      <c r="N2780" s="1">
        <f t="shared" si="307"/>
        <v>0</v>
      </c>
      <c r="O2780" s="1" t="s">
        <v>9</v>
      </c>
    </row>
    <row r="2781" spans="1:15" x14ac:dyDescent="0.3">
      <c r="A2781" s="1" t="s">
        <v>5603</v>
      </c>
      <c r="B2781" s="1" t="s">
        <v>75</v>
      </c>
      <c r="C2781" s="1" t="str">
        <f t="shared" si="301"/>
        <v>USA</v>
      </c>
      <c r="D2781" s="1" t="s">
        <v>5729</v>
      </c>
      <c r="E2781" s="7" t="str">
        <f>TEXT(DATE(MID(D2781, 13, 4), CHOOSE(MATCH( MID(D2781, 5, 3), {"Jan","Feb","Mar","Apr","May","Jun","Jul","Aug","Sep","Oct","Nov","Dec"}, 0), 1, 2, 3, 4, 5, 6, 7, 8, 9, 10, 11, 12), MID(D2781, 9, 2)), "yyyy-mm-dd")</f>
        <v>1994-05-03</v>
      </c>
      <c r="F2781" s="1" t="str">
        <f t="shared" si="302"/>
        <v>15:55:00</v>
      </c>
      <c r="G2781" s="9" t="str">
        <f t="shared" si="303"/>
        <v>May</v>
      </c>
      <c r="H2781" s="5" t="str">
        <f t="shared" si="304"/>
        <v>1994</v>
      </c>
      <c r="I2781" s="1" t="s">
        <v>5514</v>
      </c>
      <c r="J2781" s="1" t="str">
        <f t="shared" si="305"/>
        <v xml:space="preserve">Titan IV(401)A </v>
      </c>
      <c r="K2781" s="1" t="str">
        <f t="shared" si="306"/>
        <v>Trumpet</v>
      </c>
      <c r="L2781" s="1" t="s">
        <v>346</v>
      </c>
      <c r="M2781" s="1"/>
      <c r="N2781" s="1">
        <f t="shared" si="307"/>
        <v>0</v>
      </c>
      <c r="O2781" s="1" t="s">
        <v>9</v>
      </c>
    </row>
    <row r="2782" spans="1:15" x14ac:dyDescent="0.3">
      <c r="A2782" s="1" t="s">
        <v>4</v>
      </c>
      <c r="B2782" s="1" t="s">
        <v>130</v>
      </c>
      <c r="C2782" s="1" t="str">
        <f t="shared" si="301"/>
        <v>Kazakhstan</v>
      </c>
      <c r="D2782" s="1" t="s">
        <v>5730</v>
      </c>
      <c r="E2782" s="7" t="str">
        <f>TEXT(DATE(MID(D2782, 13, 4), CHOOSE(MATCH( MID(D2782, 5, 3), {"Jan","Feb","Mar","Apr","May","Jun","Jul","Aug","Sep","Oct","Nov","Dec"}, 0), 1, 2, 3, 4, 5, 6, 7, 8, 9, 10, 11, 12), MID(D2782, 9, 2)), "yyyy-mm-dd")</f>
        <v>1994-04-28</v>
      </c>
      <c r="F2782" s="1" t="str">
        <f t="shared" si="302"/>
        <v>17:14:00</v>
      </c>
      <c r="G2782" s="9" t="str">
        <f t="shared" si="303"/>
        <v>April</v>
      </c>
      <c r="H2782" s="5" t="str">
        <f t="shared" si="304"/>
        <v>1994</v>
      </c>
      <c r="I2782" s="1" t="s">
        <v>5731</v>
      </c>
      <c r="J2782" s="1" t="str">
        <f t="shared" si="305"/>
        <v xml:space="preserve">Soyuz U </v>
      </c>
      <c r="K2782" s="1" t="str">
        <f t="shared" si="306"/>
        <v>Cosmos 2280</v>
      </c>
      <c r="L2782" s="1" t="s">
        <v>346</v>
      </c>
      <c r="M2782" s="1">
        <v>20</v>
      </c>
      <c r="N2782" s="1">
        <f t="shared" si="307"/>
        <v>1660</v>
      </c>
      <c r="O2782" s="1" t="s">
        <v>9</v>
      </c>
    </row>
    <row r="2783" spans="1:15" x14ac:dyDescent="0.3">
      <c r="A2783" s="1" t="s">
        <v>4</v>
      </c>
      <c r="B2783" s="1" t="s">
        <v>1561</v>
      </c>
      <c r="C2783" s="1" t="str">
        <f t="shared" si="301"/>
        <v>Russia</v>
      </c>
      <c r="D2783" s="1" t="s">
        <v>5732</v>
      </c>
      <c r="E2783" s="7" t="str">
        <f>TEXT(DATE(MID(D2783, 13, 4), CHOOSE(MATCH( MID(D2783, 5, 3), {"Jan","Feb","Mar","Apr","May","Jun","Jul","Aug","Sep","Oct","Nov","Dec"}, 0), 1, 2, 3, 4, 5, 6, 7, 8, 9, 10, 11, 12), MID(D2783, 9, 2)), "yyyy-mm-dd")</f>
        <v>1994-04-26</v>
      </c>
      <c r="F2783" s="1" t="str">
        <f t="shared" si="302"/>
        <v>02:14:00</v>
      </c>
      <c r="G2783" s="9" t="str">
        <f t="shared" si="303"/>
        <v>April</v>
      </c>
      <c r="H2783" s="5" t="str">
        <f t="shared" si="304"/>
        <v>1994</v>
      </c>
      <c r="I2783" s="1" t="s">
        <v>5733</v>
      </c>
      <c r="J2783" s="1" t="str">
        <f t="shared" si="305"/>
        <v xml:space="preserve">Cosmos-3M </v>
      </c>
      <c r="K2783" s="1" t="str">
        <f t="shared" si="306"/>
        <v>Cosmos 2279</v>
      </c>
      <c r="L2783" s="1" t="s">
        <v>346</v>
      </c>
      <c r="M2783" s="1"/>
      <c r="N2783" s="1">
        <f t="shared" si="307"/>
        <v>0</v>
      </c>
      <c r="O2783" s="1" t="s">
        <v>9</v>
      </c>
    </row>
    <row r="2784" spans="1:15" x14ac:dyDescent="0.3">
      <c r="A2784" s="1" t="s">
        <v>4</v>
      </c>
      <c r="B2784" s="1" t="s">
        <v>2022</v>
      </c>
      <c r="C2784" s="1" t="str">
        <f t="shared" si="301"/>
        <v>Kazakhstan</v>
      </c>
      <c r="D2784" s="1" t="s">
        <v>5734</v>
      </c>
      <c r="E2784" s="7" t="str">
        <f>TEXT(DATE(MID(D2784, 13, 4), CHOOSE(MATCH( MID(D2784, 5, 3), {"Jan","Feb","Mar","Apr","May","Jun","Jul","Aug","Sep","Oct","Nov","Dec"}, 0), 1, 2, 3, 4, 5, 6, 7, 8, 9, 10, 11, 12), MID(D2784, 9, 2)), "yyyy-mm-dd")</f>
        <v>1994-04-23</v>
      </c>
      <c r="F2784" s="1" t="str">
        <f t="shared" si="302"/>
        <v>08:01:00</v>
      </c>
      <c r="G2784" s="9" t="str">
        <f t="shared" si="303"/>
        <v>April</v>
      </c>
      <c r="H2784" s="5" t="str">
        <f t="shared" si="304"/>
        <v>1994</v>
      </c>
      <c r="I2784" s="1" t="s">
        <v>5735</v>
      </c>
      <c r="J2784" s="1" t="str">
        <f t="shared" si="305"/>
        <v xml:space="preserve">Zenit-2 </v>
      </c>
      <c r="K2784" s="1" t="str">
        <f t="shared" si="306"/>
        <v>Cosmos 2278</v>
      </c>
      <c r="L2784" s="1" t="s">
        <v>346</v>
      </c>
      <c r="M2784" s="1"/>
      <c r="N2784" s="1">
        <f t="shared" si="307"/>
        <v>0</v>
      </c>
      <c r="O2784" s="1" t="s">
        <v>9</v>
      </c>
    </row>
    <row r="2785" spans="1:15" x14ac:dyDescent="0.3">
      <c r="A2785" s="1" t="s">
        <v>4005</v>
      </c>
      <c r="B2785" s="1" t="s">
        <v>4092</v>
      </c>
      <c r="C2785" s="1" t="str">
        <f t="shared" si="301"/>
        <v>USA</v>
      </c>
      <c r="D2785" s="1" t="s">
        <v>5736</v>
      </c>
      <c r="E2785" s="7" t="str">
        <f>TEXT(DATE(MID(D2785, 13, 4), CHOOSE(MATCH( MID(D2785, 5, 3), {"Jan","Feb","Mar","Apr","May","Jun","Jul","Aug","Sep","Oct","Nov","Dec"}, 0), 1, 2, 3, 4, 5, 6, 7, 8, 9, 10, 11, 12), MID(D2785, 9, 2)), "yyyy-mm-dd")</f>
        <v>1994-04-13</v>
      </c>
      <c r="F2785" s="1" t="str">
        <f t="shared" si="302"/>
        <v>06:04:00</v>
      </c>
      <c r="G2785" s="9" t="str">
        <f t="shared" si="303"/>
        <v>April</v>
      </c>
      <c r="H2785" s="5" t="str">
        <f t="shared" si="304"/>
        <v>1994</v>
      </c>
      <c r="I2785" s="1" t="s">
        <v>5737</v>
      </c>
      <c r="J2785" s="1" t="str">
        <f t="shared" si="305"/>
        <v xml:space="preserve">Atlas I </v>
      </c>
      <c r="K2785" s="1" t="str">
        <f t="shared" si="306"/>
        <v>GOES-I</v>
      </c>
      <c r="L2785" s="1" t="s">
        <v>346</v>
      </c>
      <c r="M2785" s="1"/>
      <c r="N2785" s="1">
        <f t="shared" si="307"/>
        <v>0</v>
      </c>
      <c r="O2785" s="1" t="s">
        <v>9</v>
      </c>
    </row>
    <row r="2786" spans="1:15" x14ac:dyDescent="0.3">
      <c r="A2786" s="1" t="s">
        <v>129</v>
      </c>
      <c r="B2786" s="1" t="s">
        <v>4200</v>
      </c>
      <c r="C2786" s="1" t="str">
        <f t="shared" si="301"/>
        <v>Kazakhstan</v>
      </c>
      <c r="D2786" s="1" t="s">
        <v>5738</v>
      </c>
      <c r="E2786" s="7" t="str">
        <f>TEXT(DATE(MID(D2786, 13, 4), CHOOSE(MATCH( MID(D2786, 5, 3), {"Jan","Feb","Mar","Apr","May","Jun","Jul","Aug","Sep","Oct","Nov","Dec"}, 0), 1, 2, 3, 4, 5, 6, 7, 8, 9, 10, 11, 12), MID(D2786, 9, 2)), "yyyy-mm-dd")</f>
        <v>1994-04-11</v>
      </c>
      <c r="F2786" s="1" t="str">
        <f t="shared" si="302"/>
        <v>07:49:00</v>
      </c>
      <c r="G2786" s="9" t="str">
        <f t="shared" si="303"/>
        <v>April</v>
      </c>
      <c r="H2786" s="5" t="str">
        <f t="shared" si="304"/>
        <v>1994</v>
      </c>
      <c r="I2786" s="1" t="s">
        <v>5739</v>
      </c>
      <c r="J2786" s="1" t="str">
        <f t="shared" si="305"/>
        <v xml:space="preserve">Proton K/Block-DM-2 </v>
      </c>
      <c r="K2786" s="1" t="str">
        <f t="shared" si="306"/>
        <v>Cosmos 2275, 2276 &amp; 2277</v>
      </c>
      <c r="L2786" s="1" t="s">
        <v>346</v>
      </c>
      <c r="M2786" s="1"/>
      <c r="N2786" s="1">
        <f t="shared" si="307"/>
        <v>0</v>
      </c>
      <c r="O2786" s="1" t="s">
        <v>9</v>
      </c>
    </row>
    <row r="2787" spans="1:15" x14ac:dyDescent="0.3">
      <c r="A2787" s="1" t="s">
        <v>657</v>
      </c>
      <c r="B2787" s="1" t="s">
        <v>30</v>
      </c>
      <c r="C2787" s="1" t="str">
        <f t="shared" si="301"/>
        <v>USA</v>
      </c>
      <c r="D2787" s="1" t="s">
        <v>5740</v>
      </c>
      <c r="E2787" s="7" t="str">
        <f>TEXT(DATE(MID(D2787, 13, 4), CHOOSE(MATCH( MID(D2787, 5, 3), {"Jan","Feb","Mar","Apr","May","Jun","Jul","Aug","Sep","Oct","Nov","Dec"}, 0), 1, 2, 3, 4, 5, 6, 7, 8, 9, 10, 11, 12), MID(D2787, 9, 2)), "yyyy-mm-dd")</f>
        <v>1994-04-09</v>
      </c>
      <c r="F2787" s="1" t="str">
        <f t="shared" si="302"/>
        <v>11:05:00</v>
      </c>
      <c r="G2787" s="9" t="str">
        <f t="shared" si="303"/>
        <v>April</v>
      </c>
      <c r="H2787" s="5" t="str">
        <f t="shared" si="304"/>
        <v>1994</v>
      </c>
      <c r="I2787" s="1" t="s">
        <v>5741</v>
      </c>
      <c r="J2787" s="1" t="str">
        <f t="shared" si="305"/>
        <v xml:space="preserve">Space Shuttle Endeavour </v>
      </c>
      <c r="K2787" s="1" t="str">
        <f t="shared" si="306"/>
        <v>STS-59</v>
      </c>
      <c r="L2787" s="1" t="s">
        <v>346</v>
      </c>
      <c r="M2787" s="1">
        <v>450</v>
      </c>
      <c r="N2787" s="1">
        <f t="shared" si="307"/>
        <v>37350</v>
      </c>
      <c r="O2787" s="1" t="s">
        <v>9</v>
      </c>
    </row>
    <row r="2788" spans="1:15" x14ac:dyDescent="0.3">
      <c r="A2788" s="1" t="s">
        <v>129</v>
      </c>
      <c r="B2788" s="1" t="s">
        <v>1630</v>
      </c>
      <c r="C2788" s="1" t="str">
        <f t="shared" si="301"/>
        <v>Kazakhstan</v>
      </c>
      <c r="D2788" s="1" t="s">
        <v>5742</v>
      </c>
      <c r="E2788" s="7" t="str">
        <f>TEXT(DATE(MID(D2788, 13, 4), CHOOSE(MATCH( MID(D2788, 5, 3), {"Jan","Feb","Mar","Apr","May","Jun","Jul","Aug","Sep","Oct","Nov","Dec"}, 0), 1, 2, 3, 4, 5, 6, 7, 8, 9, 10, 11, 12), MID(D2788, 9, 2)), "yyyy-mm-dd")</f>
        <v>1994-03-22</v>
      </c>
      <c r="F2788" s="1" t="str">
        <f t="shared" si="302"/>
        <v>04:54:00</v>
      </c>
      <c r="G2788" s="9" t="str">
        <f t="shared" si="303"/>
        <v>March</v>
      </c>
      <c r="H2788" s="5" t="str">
        <f t="shared" si="304"/>
        <v>1994</v>
      </c>
      <c r="I2788" s="1" t="s">
        <v>5743</v>
      </c>
      <c r="J2788" s="1" t="str">
        <f t="shared" si="305"/>
        <v xml:space="preserve">Soyuz U </v>
      </c>
      <c r="K2788" s="1" t="str">
        <f t="shared" si="306"/>
        <v>Progress M-22</v>
      </c>
      <c r="L2788" s="1" t="s">
        <v>346</v>
      </c>
      <c r="M2788" s="1">
        <v>20</v>
      </c>
      <c r="N2788" s="1">
        <f t="shared" si="307"/>
        <v>1660</v>
      </c>
      <c r="O2788" s="1" t="s">
        <v>9</v>
      </c>
    </row>
    <row r="2789" spans="1:15" x14ac:dyDescent="0.3">
      <c r="A2789" s="1" t="s">
        <v>4</v>
      </c>
      <c r="B2789" s="1" t="s">
        <v>212</v>
      </c>
      <c r="C2789" s="1" t="str">
        <f t="shared" si="301"/>
        <v>Russia</v>
      </c>
      <c r="D2789" s="1" t="s">
        <v>5744</v>
      </c>
      <c r="E2789" s="7" t="str">
        <f>TEXT(DATE(MID(D2789, 13, 4), CHOOSE(MATCH( MID(D2789, 5, 3), {"Jan","Feb","Mar","Apr","May","Jun","Jul","Aug","Sep","Oct","Nov","Dec"}, 0), 1, 2, 3, 4, 5, 6, 7, 8, 9, 10, 11, 12), MID(D2789, 9, 2)), "yyyy-mm-dd")</f>
        <v>1994-03-17</v>
      </c>
      <c r="F2789" s="1" t="str">
        <f t="shared" si="302"/>
        <v>16:29:00</v>
      </c>
      <c r="G2789" s="9" t="str">
        <f t="shared" si="303"/>
        <v>March</v>
      </c>
      <c r="H2789" s="5" t="str">
        <f t="shared" si="304"/>
        <v>1994</v>
      </c>
      <c r="I2789" s="1" t="s">
        <v>5745</v>
      </c>
      <c r="J2789" s="1" t="str">
        <f t="shared" si="305"/>
        <v xml:space="preserve">Soyuz U </v>
      </c>
      <c r="K2789" s="1" t="str">
        <f t="shared" si="306"/>
        <v>Cosmos 2274</v>
      </c>
      <c r="L2789" s="1" t="s">
        <v>346</v>
      </c>
      <c r="M2789" s="1">
        <v>20</v>
      </c>
      <c r="N2789" s="1">
        <f t="shared" si="307"/>
        <v>1660</v>
      </c>
      <c r="O2789" s="1" t="s">
        <v>9</v>
      </c>
    </row>
    <row r="2790" spans="1:15" x14ac:dyDescent="0.3">
      <c r="A2790" s="1" t="s">
        <v>342</v>
      </c>
      <c r="B2790" s="1" t="s">
        <v>2063</v>
      </c>
      <c r="C2790" s="1" t="str">
        <f t="shared" si="301"/>
        <v>USA</v>
      </c>
      <c r="D2790" s="1" t="s">
        <v>5746</v>
      </c>
      <c r="E2790" s="7" t="str">
        <f>TEXT(DATE(MID(D2790, 13, 4), CHOOSE(MATCH( MID(D2790, 5, 3), {"Jan","Feb","Mar","Apr","May","Jun","Jul","Aug","Sep","Oct","Nov","Dec"}, 0), 1, 2, 3, 4, 5, 6, 7, 8, 9, 10, 11, 12), MID(D2790, 9, 2)), "yyyy-mm-dd")</f>
        <v>1994-03-13</v>
      </c>
      <c r="F2790" s="1" t="str">
        <f t="shared" si="302"/>
        <v>22:32:00</v>
      </c>
      <c r="G2790" s="9" t="str">
        <f t="shared" si="303"/>
        <v>March</v>
      </c>
      <c r="H2790" s="5" t="str">
        <f t="shared" si="304"/>
        <v>1994</v>
      </c>
      <c r="I2790" s="1" t="s">
        <v>5747</v>
      </c>
      <c r="J2790" s="1" t="str">
        <f t="shared" si="305"/>
        <v xml:space="preserve">Minotaur C (Taurus) </v>
      </c>
      <c r="K2790" s="1" t="str">
        <f t="shared" si="306"/>
        <v>STEP Mission 0 &amp; DARPASAT</v>
      </c>
      <c r="L2790" s="1" t="s">
        <v>8</v>
      </c>
      <c r="M2790" s="1">
        <v>45</v>
      </c>
      <c r="N2790" s="1">
        <f t="shared" si="307"/>
        <v>3735</v>
      </c>
      <c r="O2790" s="1" t="s">
        <v>9</v>
      </c>
    </row>
    <row r="2791" spans="1:15" x14ac:dyDescent="0.3">
      <c r="A2791" s="1" t="s">
        <v>3868</v>
      </c>
      <c r="B2791" s="1" t="s">
        <v>3478</v>
      </c>
      <c r="C2791" s="1" t="str">
        <f t="shared" si="301"/>
        <v>USA</v>
      </c>
      <c r="D2791" s="1" t="s">
        <v>5748</v>
      </c>
      <c r="E2791" s="7" t="str">
        <f>TEXT(DATE(MID(D2791, 13, 4), CHOOSE(MATCH( MID(D2791, 5, 3), {"Jan","Feb","Mar","Apr","May","Jun","Jul","Aug","Sep","Oct","Nov","Dec"}, 0), 1, 2, 3, 4, 5, 6, 7, 8, 9, 10, 11, 12), MID(D2791, 9, 2)), "yyyy-mm-dd")</f>
        <v>1994-03-10</v>
      </c>
      <c r="F2791" s="1" t="str">
        <f t="shared" si="302"/>
        <v>03:40:00</v>
      </c>
      <c r="G2791" s="9" t="str">
        <f t="shared" si="303"/>
        <v>March</v>
      </c>
      <c r="H2791" s="5" t="str">
        <f t="shared" si="304"/>
        <v>1994</v>
      </c>
      <c r="I2791" s="1" t="s">
        <v>5749</v>
      </c>
      <c r="J2791" s="1" t="str">
        <f t="shared" si="305"/>
        <v xml:space="preserve">Delta II 7925 </v>
      </c>
      <c r="K2791" s="1" t="str">
        <f t="shared" si="306"/>
        <v>USA-100 (GPS IIA-15)/SEDS-2</v>
      </c>
      <c r="L2791" s="1" t="s">
        <v>346</v>
      </c>
      <c r="M2791" s="1"/>
      <c r="N2791" s="1">
        <f t="shared" si="307"/>
        <v>0</v>
      </c>
      <c r="O2791" s="1" t="s">
        <v>9</v>
      </c>
    </row>
    <row r="2792" spans="1:15" x14ac:dyDescent="0.3">
      <c r="A2792" s="1" t="s">
        <v>657</v>
      </c>
      <c r="B2792" s="1" t="s">
        <v>658</v>
      </c>
      <c r="C2792" s="1" t="str">
        <f t="shared" si="301"/>
        <v>USA</v>
      </c>
      <c r="D2792" s="1" t="s">
        <v>5750</v>
      </c>
      <c r="E2792" s="7" t="str">
        <f>TEXT(DATE(MID(D2792, 13, 4), CHOOSE(MATCH( MID(D2792, 5, 3), {"Jan","Feb","Mar","Apr","May","Jun","Jul","Aug","Sep","Oct","Nov","Dec"}, 0), 1, 2, 3, 4, 5, 6, 7, 8, 9, 10, 11, 12), MID(D2792, 9, 2)), "yyyy-mm-dd")</f>
        <v>1994-03-04</v>
      </c>
      <c r="F2792" s="1" t="str">
        <f t="shared" si="302"/>
        <v>13:53:00</v>
      </c>
      <c r="G2792" s="9" t="str">
        <f t="shared" si="303"/>
        <v>March</v>
      </c>
      <c r="H2792" s="5" t="str">
        <f t="shared" si="304"/>
        <v>1994</v>
      </c>
      <c r="I2792" s="1" t="s">
        <v>5751</v>
      </c>
      <c r="J2792" s="1" t="str">
        <f t="shared" si="305"/>
        <v xml:space="preserve">Space Shuttle Columbia </v>
      </c>
      <c r="K2792" s="1" t="str">
        <f t="shared" si="306"/>
        <v>STS-62</v>
      </c>
      <c r="L2792" s="1" t="s">
        <v>346</v>
      </c>
      <c r="M2792" s="1">
        <v>450</v>
      </c>
      <c r="N2792" s="1">
        <f t="shared" si="307"/>
        <v>37350</v>
      </c>
      <c r="O2792" s="1" t="s">
        <v>9</v>
      </c>
    </row>
    <row r="2793" spans="1:15" x14ac:dyDescent="0.3">
      <c r="A2793" s="1" t="s">
        <v>4</v>
      </c>
      <c r="B2793" s="1" t="s">
        <v>3566</v>
      </c>
      <c r="C2793" s="1" t="str">
        <f t="shared" si="301"/>
        <v>Russia</v>
      </c>
      <c r="D2793" s="1" t="s">
        <v>5752</v>
      </c>
      <c r="E2793" s="7" t="str">
        <f>TEXT(DATE(MID(D2793, 13, 4), CHOOSE(MATCH( MID(D2793, 5, 3), {"Jan","Feb","Mar","Apr","May","Jun","Jul","Aug","Sep","Oct","Nov","Dec"}, 0), 1, 2, 3, 4, 5, 6, 7, 8, 9, 10, 11, 12), MID(D2793, 9, 2)), "yyyy-mm-dd")</f>
        <v>1994-03-02</v>
      </c>
      <c r="F2793" s="1" t="str">
        <f t="shared" si="302"/>
        <v>03:25:00</v>
      </c>
      <c r="G2793" s="9" t="str">
        <f t="shared" si="303"/>
        <v>March</v>
      </c>
      <c r="H2793" s="5" t="str">
        <f t="shared" si="304"/>
        <v>1994</v>
      </c>
      <c r="I2793" s="1" t="s">
        <v>5753</v>
      </c>
      <c r="J2793" s="1" t="str">
        <f t="shared" si="305"/>
        <v xml:space="preserve">Tsyklon-3 </v>
      </c>
      <c r="K2793" s="1" t="str">
        <f t="shared" si="306"/>
        <v>Koronas I</v>
      </c>
      <c r="L2793" s="1" t="s">
        <v>346</v>
      </c>
      <c r="M2793" s="1"/>
      <c r="N2793" s="1">
        <f t="shared" si="307"/>
        <v>0</v>
      </c>
      <c r="O2793" s="1" t="s">
        <v>9</v>
      </c>
    </row>
    <row r="2794" spans="1:15" x14ac:dyDescent="0.3">
      <c r="A2794" s="1" t="s">
        <v>3868</v>
      </c>
      <c r="B2794" s="1" t="s">
        <v>3160</v>
      </c>
      <c r="C2794" s="1" t="str">
        <f t="shared" si="301"/>
        <v>USA</v>
      </c>
      <c r="D2794" s="1" t="s">
        <v>5754</v>
      </c>
      <c r="E2794" s="7" t="str">
        <f>TEXT(DATE(MID(D2794, 13, 4), CHOOSE(MATCH( MID(D2794, 5, 3), {"Jan","Feb","Mar","Apr","May","Jun","Jul","Aug","Sep","Oct","Nov","Dec"}, 0), 1, 2, 3, 4, 5, 6, 7, 8, 9, 10, 11, 12), MID(D2794, 9, 2)), "yyyy-mm-dd")</f>
        <v>1994-02-19</v>
      </c>
      <c r="F2794" s="1" t="str">
        <f t="shared" si="302"/>
        <v>23:45:00</v>
      </c>
      <c r="G2794" s="9" t="str">
        <f t="shared" si="303"/>
        <v>February</v>
      </c>
      <c r="H2794" s="5" t="str">
        <f t="shared" si="304"/>
        <v>1994</v>
      </c>
      <c r="I2794" s="1" t="s">
        <v>5755</v>
      </c>
      <c r="J2794" s="1" t="str">
        <f t="shared" si="305"/>
        <v xml:space="preserve">Delta II 7925-8 </v>
      </c>
      <c r="K2794" s="1" t="str">
        <f t="shared" si="306"/>
        <v>Galaxy 1R</v>
      </c>
      <c r="L2794" s="1" t="s">
        <v>346</v>
      </c>
      <c r="M2794" s="1"/>
      <c r="N2794" s="1">
        <f t="shared" si="307"/>
        <v>0</v>
      </c>
      <c r="O2794" s="1" t="s">
        <v>9</v>
      </c>
    </row>
    <row r="2795" spans="1:15" x14ac:dyDescent="0.3">
      <c r="A2795" s="1" t="s">
        <v>129</v>
      </c>
      <c r="B2795" s="1" t="s">
        <v>4200</v>
      </c>
      <c r="C2795" s="1" t="str">
        <f t="shared" si="301"/>
        <v>Kazakhstan</v>
      </c>
      <c r="D2795" s="1" t="s">
        <v>5756</v>
      </c>
      <c r="E2795" s="7" t="str">
        <f>TEXT(DATE(MID(D2795, 13, 4), CHOOSE(MATCH( MID(D2795, 5, 3), {"Jan","Feb","Mar","Apr","May","Jun","Jul","Aug","Sep","Oct","Nov","Dec"}, 0), 1, 2, 3, 4, 5, 6, 7, 8, 9, 10, 11, 12), MID(D2795, 9, 2)), "yyyy-mm-dd")</f>
        <v>1994-02-18</v>
      </c>
      <c r="F2795" s="1" t="str">
        <f t="shared" si="302"/>
        <v>07:56:00</v>
      </c>
      <c r="G2795" s="9" t="str">
        <f t="shared" si="303"/>
        <v>February</v>
      </c>
      <c r="H2795" s="5" t="str">
        <f t="shared" si="304"/>
        <v>1994</v>
      </c>
      <c r="I2795" s="1" t="s">
        <v>5757</v>
      </c>
      <c r="J2795" s="1" t="str">
        <f t="shared" si="305"/>
        <v xml:space="preserve">Proton K/Block-DM-2 </v>
      </c>
      <c r="K2795" s="1" t="str">
        <f t="shared" si="306"/>
        <v>Raduga 31</v>
      </c>
      <c r="L2795" s="1" t="s">
        <v>346</v>
      </c>
      <c r="M2795" s="1"/>
      <c r="N2795" s="1">
        <f t="shared" si="307"/>
        <v>0</v>
      </c>
      <c r="O2795" s="1" t="s">
        <v>9</v>
      </c>
    </row>
    <row r="2796" spans="1:15" x14ac:dyDescent="0.3">
      <c r="A2796" s="1" t="s">
        <v>4</v>
      </c>
      <c r="B2796" s="1" t="s">
        <v>4483</v>
      </c>
      <c r="C2796" s="1" t="str">
        <f t="shared" si="301"/>
        <v>Russia</v>
      </c>
      <c r="D2796" s="1" t="s">
        <v>5758</v>
      </c>
      <c r="E2796" s="7" t="str">
        <f>TEXT(DATE(MID(D2796, 13, 4), CHOOSE(MATCH( MID(D2796, 5, 3), {"Jan","Feb","Mar","Apr","May","Jun","Jul","Aug","Sep","Oct","Nov","Dec"}, 0), 1, 2, 3, 4, 5, 6, 7, 8, 9, 10, 11, 12), MID(D2796, 9, 2)), "yyyy-mm-dd")</f>
        <v>1994-02-12</v>
      </c>
      <c r="F2796" s="1" t="str">
        <f t="shared" si="302"/>
        <v>08:54:00</v>
      </c>
      <c r="G2796" s="9" t="str">
        <f t="shared" si="303"/>
        <v>February</v>
      </c>
      <c r="H2796" s="5" t="str">
        <f t="shared" si="304"/>
        <v>1994</v>
      </c>
      <c r="I2796" s="1" t="s">
        <v>5759</v>
      </c>
      <c r="J2796" s="1" t="str">
        <f t="shared" si="305"/>
        <v xml:space="preserve">Tsyklon-3 </v>
      </c>
      <c r="K2796" s="1" t="str">
        <f t="shared" si="306"/>
        <v>Cosmos 2268 to 2273</v>
      </c>
      <c r="L2796" s="1" t="s">
        <v>346</v>
      </c>
      <c r="M2796" s="1"/>
      <c r="N2796" s="1">
        <f t="shared" si="307"/>
        <v>0</v>
      </c>
      <c r="O2796" s="1" t="s">
        <v>9</v>
      </c>
    </row>
    <row r="2797" spans="1:15" x14ac:dyDescent="0.3">
      <c r="A2797" s="1" t="s">
        <v>14</v>
      </c>
      <c r="B2797" s="1" t="s">
        <v>101</v>
      </c>
      <c r="C2797" s="1" t="str">
        <f t="shared" si="301"/>
        <v>China</v>
      </c>
      <c r="D2797" s="1" t="s">
        <v>5760</v>
      </c>
      <c r="E2797" s="7" t="str">
        <f>TEXT(DATE(MID(D2797, 13, 4), CHOOSE(MATCH( MID(D2797, 5, 3), {"Jan","Feb","Mar","Apr","May","Jun","Jul","Aug","Sep","Oct","Nov","Dec"}, 0), 1, 2, 3, 4, 5, 6, 7, 8, 9, 10, 11, 12), MID(D2797, 9, 2)), "yyyy-mm-dd")</f>
        <v>1994-02-08</v>
      </c>
      <c r="F2797" s="1" t="str">
        <f t="shared" si="302"/>
        <v>08:33:00</v>
      </c>
      <c r="G2797" s="9" t="str">
        <f t="shared" si="303"/>
        <v>February</v>
      </c>
      <c r="H2797" s="5" t="str">
        <f t="shared" si="304"/>
        <v>1994</v>
      </c>
      <c r="I2797" s="1" t="s">
        <v>5761</v>
      </c>
      <c r="J2797" s="1" t="str">
        <f t="shared" si="305"/>
        <v xml:space="preserve">Long March 3A </v>
      </c>
      <c r="K2797" s="1" t="str">
        <f t="shared" si="306"/>
        <v>Shijian 4 &amp; Kuafu-1</v>
      </c>
      <c r="L2797" s="1" t="s">
        <v>8</v>
      </c>
      <c r="M2797" s="1">
        <v>69.7</v>
      </c>
      <c r="N2797" s="1">
        <f t="shared" si="307"/>
        <v>5785.1</v>
      </c>
      <c r="O2797" s="1" t="s">
        <v>9</v>
      </c>
    </row>
    <row r="2798" spans="1:15" x14ac:dyDescent="0.3">
      <c r="A2798" s="1" t="s">
        <v>5603</v>
      </c>
      <c r="B2798" s="1" t="s">
        <v>11</v>
      </c>
      <c r="C2798" s="1" t="str">
        <f t="shared" si="301"/>
        <v>USA</v>
      </c>
      <c r="D2798" s="1" t="s">
        <v>5762</v>
      </c>
      <c r="E2798" s="7" t="str">
        <f>TEXT(DATE(MID(D2798, 13, 4), CHOOSE(MATCH( MID(D2798, 5, 3), {"Jan","Feb","Mar","Apr","May","Jun","Jul","Aug","Sep","Oct","Nov","Dec"}, 0), 1, 2, 3, 4, 5, 6, 7, 8, 9, 10, 11, 12), MID(D2798, 9, 2)), "yyyy-mm-dd")</f>
        <v>1994-02-07</v>
      </c>
      <c r="F2798" s="1" t="str">
        <f t="shared" si="302"/>
        <v>21:47:00</v>
      </c>
      <c r="G2798" s="9" t="str">
        <f t="shared" si="303"/>
        <v>February</v>
      </c>
      <c r="H2798" s="5" t="str">
        <f t="shared" si="304"/>
        <v>1994</v>
      </c>
      <c r="I2798" s="1" t="s">
        <v>5763</v>
      </c>
      <c r="J2798" s="1" t="str">
        <f t="shared" si="305"/>
        <v xml:space="preserve">Titan IV(401)A </v>
      </c>
      <c r="K2798" s="1" t="str">
        <f t="shared" si="306"/>
        <v>Milstar DFS-1</v>
      </c>
      <c r="L2798" s="1" t="s">
        <v>346</v>
      </c>
      <c r="M2798" s="1"/>
      <c r="N2798" s="1">
        <f t="shared" si="307"/>
        <v>0</v>
      </c>
      <c r="O2798" s="1" t="s">
        <v>9</v>
      </c>
    </row>
    <row r="2799" spans="1:15" x14ac:dyDescent="0.3">
      <c r="A2799" s="1" t="s">
        <v>129</v>
      </c>
      <c r="B2799" s="1" t="s">
        <v>4200</v>
      </c>
      <c r="C2799" s="1" t="str">
        <f t="shared" si="301"/>
        <v>Kazakhstan</v>
      </c>
      <c r="D2799" s="1" t="s">
        <v>5764</v>
      </c>
      <c r="E2799" s="7" t="str">
        <f>TEXT(DATE(MID(D2799, 13, 4), CHOOSE(MATCH( MID(D2799, 5, 3), {"Jan","Feb","Mar","Apr","May","Jun","Jul","Aug","Sep","Oct","Nov","Dec"}, 0), 1, 2, 3, 4, 5, 6, 7, 8, 9, 10, 11, 12), MID(D2799, 9, 2)), "yyyy-mm-dd")</f>
        <v>1994-02-05</v>
      </c>
      <c r="F2799" s="1" t="str">
        <f t="shared" si="302"/>
        <v>08:46:00</v>
      </c>
      <c r="G2799" s="9" t="str">
        <f t="shared" si="303"/>
        <v>February</v>
      </c>
      <c r="H2799" s="5" t="str">
        <f t="shared" si="304"/>
        <v>1994</v>
      </c>
      <c r="I2799" s="1" t="s">
        <v>5765</v>
      </c>
      <c r="J2799" s="1" t="str">
        <f t="shared" si="305"/>
        <v xml:space="preserve">Proton K/Block-DM-2 </v>
      </c>
      <c r="K2799" s="1" t="str">
        <f t="shared" si="306"/>
        <v>Raduga-1 3</v>
      </c>
      <c r="L2799" s="1" t="s">
        <v>346</v>
      </c>
      <c r="M2799" s="1"/>
      <c r="N2799" s="1">
        <f t="shared" si="307"/>
        <v>0</v>
      </c>
      <c r="O2799" s="1" t="s">
        <v>9</v>
      </c>
    </row>
    <row r="2800" spans="1:15" x14ac:dyDescent="0.3">
      <c r="A2800" s="1" t="s">
        <v>60</v>
      </c>
      <c r="B2800" s="1" t="s">
        <v>61</v>
      </c>
      <c r="C2800" s="1" t="str">
        <f t="shared" si="301"/>
        <v>Japan</v>
      </c>
      <c r="D2800" s="1" t="s">
        <v>5766</v>
      </c>
      <c r="E2800" s="7" t="str">
        <f>TEXT(DATE(MID(D2800, 13, 4), CHOOSE(MATCH( MID(D2800, 5, 3), {"Jan","Feb","Mar","Apr","May","Jun","Jul","Aug","Sep","Oct","Nov","Dec"}, 0), 1, 2, 3, 4, 5, 6, 7, 8, 9, 10, 11, 12), MID(D2800, 9, 2)), "yyyy-mm-dd")</f>
        <v>1994-02-03</v>
      </c>
      <c r="F2800" s="1" t="str">
        <f t="shared" si="302"/>
        <v>22:20:00</v>
      </c>
      <c r="G2800" s="9" t="str">
        <f t="shared" si="303"/>
        <v>February</v>
      </c>
      <c r="H2800" s="5" t="str">
        <f t="shared" si="304"/>
        <v>1994</v>
      </c>
      <c r="I2800" s="1" t="s">
        <v>5767</v>
      </c>
      <c r="J2800" s="1" t="str">
        <f t="shared" si="305"/>
        <v xml:space="preserve">H-II </v>
      </c>
      <c r="K2800" s="1" t="str">
        <f t="shared" si="306"/>
        <v>Ryusei &amp; Myojo</v>
      </c>
      <c r="L2800" s="1" t="s">
        <v>346</v>
      </c>
      <c r="M2800" s="1"/>
      <c r="N2800" s="1">
        <f t="shared" si="307"/>
        <v>0</v>
      </c>
      <c r="O2800" s="1" t="s">
        <v>9</v>
      </c>
    </row>
    <row r="2801" spans="1:15" x14ac:dyDescent="0.3">
      <c r="A2801" s="1" t="s">
        <v>657</v>
      </c>
      <c r="B2801" s="1" t="s">
        <v>30</v>
      </c>
      <c r="C2801" s="1" t="str">
        <f t="shared" si="301"/>
        <v>USA</v>
      </c>
      <c r="D2801" s="1" t="s">
        <v>5768</v>
      </c>
      <c r="E2801" s="7" t="str">
        <f>TEXT(DATE(MID(D2801, 13, 4), CHOOSE(MATCH( MID(D2801, 5, 3), {"Jan","Feb","Mar","Apr","May","Jun","Jul","Aug","Sep","Oct","Nov","Dec"}, 0), 1, 2, 3, 4, 5, 6, 7, 8, 9, 10, 11, 12), MID(D2801, 9, 2)), "yyyy-mm-dd")</f>
        <v>1994-02-03</v>
      </c>
      <c r="F2801" s="1" t="str">
        <f t="shared" si="302"/>
        <v>12:10:00</v>
      </c>
      <c r="G2801" s="9" t="str">
        <f t="shared" si="303"/>
        <v>February</v>
      </c>
      <c r="H2801" s="5" t="str">
        <f t="shared" si="304"/>
        <v>1994</v>
      </c>
      <c r="I2801" s="1" t="s">
        <v>5769</v>
      </c>
      <c r="J2801" s="1" t="str">
        <f t="shared" si="305"/>
        <v xml:space="preserve">Space Shuttle Discovery </v>
      </c>
      <c r="K2801" s="1" t="str">
        <f t="shared" si="306"/>
        <v>STS-60</v>
      </c>
      <c r="L2801" s="1" t="s">
        <v>346</v>
      </c>
      <c r="M2801" s="1">
        <v>450</v>
      </c>
      <c r="N2801" s="1">
        <f t="shared" si="307"/>
        <v>37350</v>
      </c>
      <c r="O2801" s="1" t="s">
        <v>9</v>
      </c>
    </row>
    <row r="2802" spans="1:15" x14ac:dyDescent="0.3">
      <c r="A2802" s="1" t="s">
        <v>129</v>
      </c>
      <c r="B2802" s="1" t="s">
        <v>1630</v>
      </c>
      <c r="C2802" s="1" t="str">
        <f t="shared" si="301"/>
        <v>Kazakhstan</v>
      </c>
      <c r="D2802" s="1" t="s">
        <v>5770</v>
      </c>
      <c r="E2802" s="7" t="str">
        <f>TEXT(DATE(MID(D2802, 13, 4), CHOOSE(MATCH( MID(D2802, 5, 3), {"Jan","Feb","Mar","Apr","May","Jun","Jul","Aug","Sep","Oct","Nov","Dec"}, 0), 1, 2, 3, 4, 5, 6, 7, 8, 9, 10, 11, 12), MID(D2802, 9, 2)), "yyyy-mm-dd")</f>
        <v>1994-01-28</v>
      </c>
      <c r="F2802" s="1" t="str">
        <f t="shared" si="302"/>
        <v>02:12:00</v>
      </c>
      <c r="G2802" s="9" t="str">
        <f t="shared" si="303"/>
        <v>January</v>
      </c>
      <c r="H2802" s="5" t="str">
        <f t="shared" si="304"/>
        <v>1994</v>
      </c>
      <c r="I2802" s="1" t="s">
        <v>5771</v>
      </c>
      <c r="J2802" s="1" t="str">
        <f t="shared" si="305"/>
        <v xml:space="preserve">Soyuz U </v>
      </c>
      <c r="K2802" s="1" t="str">
        <f t="shared" si="306"/>
        <v>Progress M-21</v>
      </c>
      <c r="L2802" s="1" t="s">
        <v>346</v>
      </c>
      <c r="M2802" s="1">
        <v>20</v>
      </c>
      <c r="N2802" s="1">
        <f t="shared" si="307"/>
        <v>1660</v>
      </c>
      <c r="O2802" s="1" t="s">
        <v>9</v>
      </c>
    </row>
    <row r="2803" spans="1:15" x14ac:dyDescent="0.3">
      <c r="A2803" s="1" t="s">
        <v>5603</v>
      </c>
      <c r="B2803" s="1" t="s">
        <v>4249</v>
      </c>
      <c r="C2803" s="1" t="str">
        <f t="shared" si="301"/>
        <v>USA</v>
      </c>
      <c r="D2803" s="1" t="s">
        <v>5772</v>
      </c>
      <c r="E2803" s="7" t="str">
        <f>TEXT(DATE(MID(D2803, 13, 4), CHOOSE(MATCH( MID(D2803, 5, 3), {"Jan","Feb","Mar","Apr","May","Jun","Jul","Aug","Sep","Oct","Nov","Dec"}, 0), 1, 2, 3, 4, 5, 6, 7, 8, 9, 10, 11, 12), MID(D2803, 9, 2)), "yyyy-mm-dd")</f>
        <v>1994-01-25</v>
      </c>
      <c r="F2803" s="1" t="str">
        <f t="shared" si="302"/>
        <v>16:34:00</v>
      </c>
      <c r="G2803" s="9" t="str">
        <f t="shared" si="303"/>
        <v>January</v>
      </c>
      <c r="H2803" s="5" t="str">
        <f t="shared" si="304"/>
        <v>1994</v>
      </c>
      <c r="I2803" s="1" t="s">
        <v>5773</v>
      </c>
      <c r="J2803" s="1" t="str">
        <f t="shared" si="305"/>
        <v xml:space="preserve">Titan II(23)G </v>
      </c>
      <c r="K2803" s="1" t="str">
        <f t="shared" si="306"/>
        <v>Clementine</v>
      </c>
      <c r="L2803" s="1" t="s">
        <v>346</v>
      </c>
      <c r="M2803" s="1">
        <v>35</v>
      </c>
      <c r="N2803" s="1">
        <f t="shared" si="307"/>
        <v>2905</v>
      </c>
      <c r="O2803" s="1" t="s">
        <v>9</v>
      </c>
    </row>
    <row r="2804" spans="1:15" x14ac:dyDescent="0.3">
      <c r="A2804" s="1" t="s">
        <v>4</v>
      </c>
      <c r="B2804" s="1" t="s">
        <v>4483</v>
      </c>
      <c r="C2804" s="1" t="str">
        <f t="shared" si="301"/>
        <v>Russia</v>
      </c>
      <c r="D2804" s="1" t="s">
        <v>5774</v>
      </c>
      <c r="E2804" s="7" t="str">
        <f>TEXT(DATE(MID(D2804, 13, 4), CHOOSE(MATCH( MID(D2804, 5, 3), {"Jan","Feb","Mar","Apr","May","Jun","Jul","Aug","Sep","Oct","Nov","Dec"}, 0), 1, 2, 3, 4, 5, 6, 7, 8, 9, 10, 11, 12), MID(D2804, 9, 2)), "yyyy-mm-dd")</f>
        <v>1994-01-25</v>
      </c>
      <c r="F2804" s="1" t="str">
        <f t="shared" si="302"/>
        <v>00:25:00</v>
      </c>
      <c r="G2804" s="9" t="str">
        <f t="shared" si="303"/>
        <v>January</v>
      </c>
      <c r="H2804" s="5" t="str">
        <f t="shared" si="304"/>
        <v>1994</v>
      </c>
      <c r="I2804" s="1" t="s">
        <v>5775</v>
      </c>
      <c r="J2804" s="1" t="str">
        <f t="shared" si="305"/>
        <v xml:space="preserve">Tsyklon-3 </v>
      </c>
      <c r="K2804" s="1" t="str">
        <f t="shared" si="306"/>
        <v>Meteor-3 nÂ°06 &amp; Tubsat-B</v>
      </c>
      <c r="L2804" s="1" t="s">
        <v>346</v>
      </c>
      <c r="M2804" s="1"/>
      <c r="N2804" s="1">
        <f t="shared" si="307"/>
        <v>0</v>
      </c>
      <c r="O2804" s="1" t="s">
        <v>9</v>
      </c>
    </row>
    <row r="2805" spans="1:15" x14ac:dyDescent="0.3">
      <c r="A2805" s="1" t="s">
        <v>233</v>
      </c>
      <c r="B2805" s="1" t="s">
        <v>4338</v>
      </c>
      <c r="C2805" s="1" t="str">
        <f t="shared" si="301"/>
        <v>France</v>
      </c>
      <c r="D2805" s="1" t="s">
        <v>5776</v>
      </c>
      <c r="E2805" s="7" t="str">
        <f>TEXT(DATE(MID(D2805, 13, 4), CHOOSE(MATCH( MID(D2805, 5, 3), {"Jan","Feb","Mar","Apr","May","Jun","Jul","Aug","Sep","Oct","Nov","Dec"}, 0), 1, 2, 3, 4, 5, 6, 7, 8, 9, 10, 11, 12), MID(D2805, 9, 2)), "yyyy-mm-dd")</f>
        <v>1994-01-24</v>
      </c>
      <c r="F2805" s="1" t="str">
        <f t="shared" si="302"/>
        <v>21:37:00</v>
      </c>
      <c r="G2805" s="9" t="str">
        <f t="shared" si="303"/>
        <v>January</v>
      </c>
      <c r="H2805" s="5" t="str">
        <f t="shared" si="304"/>
        <v>1994</v>
      </c>
      <c r="I2805" s="1" t="s">
        <v>5777</v>
      </c>
      <c r="J2805" s="1" t="str">
        <f t="shared" si="305"/>
        <v xml:space="preserve">Ariane 44LP </v>
      </c>
      <c r="K2805" s="1" t="str">
        <f t="shared" si="306"/>
        <v>Eutelsat 2F5 &amp; TÃ¼rksat 1A</v>
      </c>
      <c r="L2805" s="1" t="s">
        <v>346</v>
      </c>
      <c r="M2805" s="1"/>
      <c r="N2805" s="1">
        <f t="shared" si="307"/>
        <v>0</v>
      </c>
      <c r="O2805" s="1" t="s">
        <v>257</v>
      </c>
    </row>
    <row r="2806" spans="1:15" x14ac:dyDescent="0.3">
      <c r="A2806" s="1" t="s">
        <v>129</v>
      </c>
      <c r="B2806" s="1" t="s">
        <v>4200</v>
      </c>
      <c r="C2806" s="1" t="str">
        <f t="shared" si="301"/>
        <v>Kazakhstan</v>
      </c>
      <c r="D2806" s="1" t="s">
        <v>5778</v>
      </c>
      <c r="E2806" s="7" t="str">
        <f>TEXT(DATE(MID(D2806, 13, 4), CHOOSE(MATCH( MID(D2806, 5, 3), {"Jan","Feb","Mar","Apr","May","Jun","Jul","Aug","Sep","Oct","Nov","Dec"}, 0), 1, 2, 3, 4, 5, 6, 7, 8, 9, 10, 11, 12), MID(D2806, 9, 2)), "yyyy-mm-dd")</f>
        <v>1994-01-20</v>
      </c>
      <c r="F2806" s="1" t="str">
        <f t="shared" si="302"/>
        <v>09:49:00</v>
      </c>
      <c r="G2806" s="9" t="str">
        <f t="shared" si="303"/>
        <v>January</v>
      </c>
      <c r="H2806" s="5" t="str">
        <f t="shared" si="304"/>
        <v>1994</v>
      </c>
      <c r="I2806" s="1" t="s">
        <v>5779</v>
      </c>
      <c r="J2806" s="1" t="str">
        <f t="shared" si="305"/>
        <v xml:space="preserve">Proton-K/Block DM-2M </v>
      </c>
      <c r="K2806" s="1" t="str">
        <f t="shared" si="306"/>
        <v>Gals 1</v>
      </c>
      <c r="L2806" s="1" t="s">
        <v>346</v>
      </c>
      <c r="M2806" s="1"/>
      <c r="N2806" s="1">
        <f t="shared" si="307"/>
        <v>0</v>
      </c>
      <c r="O2806" s="1" t="s">
        <v>9</v>
      </c>
    </row>
    <row r="2807" spans="1:15" x14ac:dyDescent="0.3">
      <c r="A2807" s="1" t="s">
        <v>129</v>
      </c>
      <c r="B2807" s="1" t="s">
        <v>1630</v>
      </c>
      <c r="C2807" s="1" t="str">
        <f t="shared" si="301"/>
        <v>Kazakhstan</v>
      </c>
      <c r="D2807" s="1" t="s">
        <v>5780</v>
      </c>
      <c r="E2807" s="7" t="str">
        <f>TEXT(DATE(MID(D2807, 13, 4), CHOOSE(MATCH( MID(D2807, 5, 3), {"Jan","Feb","Mar","Apr","May","Jun","Jul","Aug","Sep","Oct","Nov","Dec"}, 0), 1, 2, 3, 4, 5, 6, 7, 8, 9, 10, 11, 12), MID(D2807, 9, 2)), "yyyy-mm-dd")</f>
        <v>1994-01-08</v>
      </c>
      <c r="F2807" s="1" t="str">
        <f t="shared" si="302"/>
        <v>10:05:00</v>
      </c>
      <c r="G2807" s="9" t="str">
        <f t="shared" si="303"/>
        <v>January</v>
      </c>
      <c r="H2807" s="5" t="str">
        <f t="shared" si="304"/>
        <v>1994</v>
      </c>
      <c r="I2807" s="1" t="s">
        <v>5781</v>
      </c>
      <c r="J2807" s="1" t="str">
        <f t="shared" si="305"/>
        <v xml:space="preserve">Soyuz U2 </v>
      </c>
      <c r="K2807" s="1" t="str">
        <f t="shared" si="306"/>
        <v>Soyuz TM-18</v>
      </c>
      <c r="L2807" s="1" t="s">
        <v>346</v>
      </c>
      <c r="M2807" s="1">
        <v>40</v>
      </c>
      <c r="N2807" s="1">
        <f t="shared" si="307"/>
        <v>3320</v>
      </c>
      <c r="O2807" s="1" t="s">
        <v>9</v>
      </c>
    </row>
    <row r="2808" spans="1:15" x14ac:dyDescent="0.3">
      <c r="A2808" s="1" t="s">
        <v>4</v>
      </c>
      <c r="B2808" s="1" t="s">
        <v>212</v>
      </c>
      <c r="C2808" s="1" t="str">
        <f t="shared" si="301"/>
        <v>Russia</v>
      </c>
      <c r="D2808" s="1" t="s">
        <v>5782</v>
      </c>
      <c r="E2808" s="7" t="str">
        <f>TEXT(DATE(MID(D2808, 13, 4), CHOOSE(MATCH( MID(D2808, 5, 3), {"Jan","Feb","Mar","Apr","May","Jun","Jul","Aug","Sep","Oct","Nov","Dec"}, 0), 1, 2, 3, 4, 5, 6, 7, 8, 9, 10, 11, 12), MID(D2808, 9, 2)), "yyyy-mm-dd")</f>
        <v>1993-12-22</v>
      </c>
      <c r="F2808" s="1" t="str">
        <f t="shared" si="302"/>
        <v>20:37:00</v>
      </c>
      <c r="G2808" s="9" t="str">
        <f t="shared" si="303"/>
        <v>December</v>
      </c>
      <c r="H2808" s="5" t="str">
        <f t="shared" si="304"/>
        <v>1993</v>
      </c>
      <c r="I2808" s="1" t="s">
        <v>5783</v>
      </c>
      <c r="J2808" s="1" t="str">
        <f t="shared" si="305"/>
        <v xml:space="preserve">Molniya-M /Block ML </v>
      </c>
      <c r="K2808" s="1" t="str">
        <f t="shared" si="306"/>
        <v>Molniya-1T nÂ°160</v>
      </c>
      <c r="L2808" s="1" t="s">
        <v>346</v>
      </c>
      <c r="M2808" s="1"/>
      <c r="N2808" s="1">
        <f t="shared" si="307"/>
        <v>0</v>
      </c>
      <c r="O2808" s="1" t="s">
        <v>9</v>
      </c>
    </row>
    <row r="2809" spans="1:15" x14ac:dyDescent="0.3">
      <c r="A2809" s="1" t="s">
        <v>233</v>
      </c>
      <c r="B2809" s="1" t="s">
        <v>4338</v>
      </c>
      <c r="C2809" s="1" t="str">
        <f t="shared" si="301"/>
        <v>France</v>
      </c>
      <c r="D2809" s="1" t="s">
        <v>5784</v>
      </c>
      <c r="E2809" s="7" t="str">
        <f>TEXT(DATE(MID(D2809, 13, 4), CHOOSE(MATCH( MID(D2809, 5, 3), {"Jan","Feb","Mar","Apr","May","Jun","Jul","Aug","Sep","Oct","Nov","Dec"}, 0), 1, 2, 3, 4, 5, 6, 7, 8, 9, 10, 11, 12), MID(D2809, 9, 2)), "yyyy-mm-dd")</f>
        <v>1993-12-18</v>
      </c>
      <c r="F2809" s="1" t="str">
        <f t="shared" si="302"/>
        <v>01:27:00</v>
      </c>
      <c r="G2809" s="9" t="str">
        <f t="shared" si="303"/>
        <v>December</v>
      </c>
      <c r="H2809" s="5" t="str">
        <f t="shared" si="304"/>
        <v>1993</v>
      </c>
      <c r="I2809" s="1" t="s">
        <v>5785</v>
      </c>
      <c r="J2809" s="1" t="str">
        <f t="shared" si="305"/>
        <v xml:space="preserve">Ariane 44L </v>
      </c>
      <c r="K2809" s="1" t="str">
        <f t="shared" si="306"/>
        <v>DirecTV-1 &amp; Thaicom-1</v>
      </c>
      <c r="L2809" s="1" t="s">
        <v>346</v>
      </c>
      <c r="M2809" s="1"/>
      <c r="N2809" s="1">
        <f t="shared" si="307"/>
        <v>0</v>
      </c>
      <c r="O2809" s="1" t="s">
        <v>9</v>
      </c>
    </row>
    <row r="2810" spans="1:15" x14ac:dyDescent="0.3">
      <c r="A2810" s="1" t="s">
        <v>5556</v>
      </c>
      <c r="B2810" s="1" t="s">
        <v>4092</v>
      </c>
      <c r="C2810" s="1" t="str">
        <f t="shared" si="301"/>
        <v>USA</v>
      </c>
      <c r="D2810" s="1" t="s">
        <v>5786</v>
      </c>
      <c r="E2810" s="7" t="str">
        <f>TEXT(DATE(MID(D2810, 13, 4), CHOOSE(MATCH( MID(D2810, 5, 3), {"Jan","Feb","Mar","Apr","May","Jun","Jul","Aug","Sep","Oct","Nov","Dec"}, 0), 1, 2, 3, 4, 5, 6, 7, 8, 9, 10, 11, 12), MID(D2810, 9, 2)), "yyyy-mm-dd")</f>
        <v>1993-12-16</v>
      </c>
      <c r="F2810" s="1" t="str">
        <f t="shared" si="302"/>
        <v>00:40:00</v>
      </c>
      <c r="G2810" s="9" t="str">
        <f t="shared" si="303"/>
        <v>December</v>
      </c>
      <c r="H2810" s="5" t="str">
        <f t="shared" si="304"/>
        <v>1993</v>
      </c>
      <c r="I2810" s="1" t="s">
        <v>5787</v>
      </c>
      <c r="J2810" s="1" t="str">
        <f t="shared" si="305"/>
        <v xml:space="preserve">Atlas IIAS </v>
      </c>
      <c r="K2810" s="1" t="str">
        <f t="shared" si="306"/>
        <v>Telstar 401</v>
      </c>
      <c r="L2810" s="1" t="s">
        <v>346</v>
      </c>
      <c r="M2810" s="1"/>
      <c r="N2810" s="1">
        <f t="shared" si="307"/>
        <v>0</v>
      </c>
      <c r="O2810" s="1" t="s">
        <v>9</v>
      </c>
    </row>
    <row r="2811" spans="1:15" x14ac:dyDescent="0.3">
      <c r="A2811" s="1" t="s">
        <v>3868</v>
      </c>
      <c r="B2811" s="1" t="s">
        <v>3478</v>
      </c>
      <c r="C2811" s="1" t="str">
        <f t="shared" si="301"/>
        <v>USA</v>
      </c>
      <c r="D2811" s="1" t="s">
        <v>5788</v>
      </c>
      <c r="E2811" s="7" t="str">
        <f>TEXT(DATE(MID(D2811, 13, 4), CHOOSE(MATCH( MID(D2811, 5, 3), {"Jan","Feb","Mar","Apr","May","Jun","Jul","Aug","Sep","Oct","Nov","Dec"}, 0), 1, 2, 3, 4, 5, 6, 7, 8, 9, 10, 11, 12), MID(D2811, 9, 2)), "yyyy-mm-dd")</f>
        <v>1993-12-08</v>
      </c>
      <c r="F2811" s="1" t="str">
        <f t="shared" si="302"/>
        <v>00:48:00</v>
      </c>
      <c r="G2811" s="9" t="str">
        <f t="shared" si="303"/>
        <v>December</v>
      </c>
      <c r="H2811" s="5" t="str">
        <f t="shared" si="304"/>
        <v>1993</v>
      </c>
      <c r="I2811" s="1" t="s">
        <v>5789</v>
      </c>
      <c r="J2811" s="1" t="str">
        <f t="shared" si="305"/>
        <v xml:space="preserve">Delta II 7925 </v>
      </c>
      <c r="K2811" s="1" t="str">
        <f t="shared" si="306"/>
        <v>NATO 4B</v>
      </c>
      <c r="L2811" s="1" t="s">
        <v>346</v>
      </c>
      <c r="M2811" s="1"/>
      <c r="N2811" s="1">
        <f t="shared" si="307"/>
        <v>0</v>
      </c>
      <c r="O2811" s="1" t="s">
        <v>9</v>
      </c>
    </row>
    <row r="2812" spans="1:15" x14ac:dyDescent="0.3">
      <c r="A2812" s="1" t="s">
        <v>657</v>
      </c>
      <c r="B2812" s="1" t="s">
        <v>658</v>
      </c>
      <c r="C2812" s="1" t="str">
        <f t="shared" si="301"/>
        <v>USA</v>
      </c>
      <c r="D2812" s="1" t="s">
        <v>5790</v>
      </c>
      <c r="E2812" s="7" t="str">
        <f>TEXT(DATE(MID(D2812, 13, 4), CHOOSE(MATCH( MID(D2812, 5, 3), {"Jan","Feb","Mar","Apr","May","Jun","Jul","Aug","Sep","Oct","Nov","Dec"}, 0), 1, 2, 3, 4, 5, 6, 7, 8, 9, 10, 11, 12), MID(D2812, 9, 2)), "yyyy-mm-dd")</f>
        <v>1993-12-02</v>
      </c>
      <c r="F2812" s="1" t="str">
        <f t="shared" si="302"/>
        <v>09:27:00</v>
      </c>
      <c r="G2812" s="9" t="str">
        <f t="shared" si="303"/>
        <v>December</v>
      </c>
      <c r="H2812" s="5" t="str">
        <f t="shared" si="304"/>
        <v>1993</v>
      </c>
      <c r="I2812" s="1" t="s">
        <v>5791</v>
      </c>
      <c r="J2812" s="1" t="str">
        <f t="shared" si="305"/>
        <v xml:space="preserve">Space Shuttle Endeavour </v>
      </c>
      <c r="K2812" s="1" t="str">
        <f t="shared" si="306"/>
        <v>STS-61</v>
      </c>
      <c r="L2812" s="1" t="s">
        <v>346</v>
      </c>
      <c r="M2812" s="1">
        <v>450</v>
      </c>
      <c r="N2812" s="1">
        <f t="shared" si="307"/>
        <v>37350</v>
      </c>
      <c r="O2812" s="1" t="s">
        <v>9</v>
      </c>
    </row>
    <row r="2813" spans="1:15" x14ac:dyDescent="0.3">
      <c r="A2813" s="1" t="s">
        <v>5556</v>
      </c>
      <c r="B2813" s="1" t="s">
        <v>4149</v>
      </c>
      <c r="C2813" s="1" t="str">
        <f t="shared" si="301"/>
        <v>USA</v>
      </c>
      <c r="D2813" s="1" t="s">
        <v>5792</v>
      </c>
      <c r="E2813" s="7" t="str">
        <f>TEXT(DATE(MID(D2813, 13, 4), CHOOSE(MATCH( MID(D2813, 5, 3), {"Jan","Feb","Mar","Apr","May","Jun","Jul","Aug","Sep","Oct","Nov","Dec"}, 0), 1, 2, 3, 4, 5, 6, 7, 8, 9, 10, 11, 12), MID(D2813, 9, 2)), "yyyy-mm-dd")</f>
        <v>1993-11-28</v>
      </c>
      <c r="F2813" s="1" t="str">
        <f t="shared" si="302"/>
        <v>23:40:00</v>
      </c>
      <c r="G2813" s="9" t="str">
        <f t="shared" si="303"/>
        <v>November</v>
      </c>
      <c r="H2813" s="5" t="str">
        <f t="shared" si="304"/>
        <v>1993</v>
      </c>
      <c r="I2813" s="1" t="s">
        <v>5793</v>
      </c>
      <c r="J2813" s="1" t="str">
        <f t="shared" si="305"/>
        <v xml:space="preserve">Atlas II </v>
      </c>
      <c r="K2813" s="1" t="str">
        <f t="shared" si="306"/>
        <v>USA-97 (DSCS IIIB-10)</v>
      </c>
      <c r="L2813" s="1" t="s">
        <v>346</v>
      </c>
      <c r="M2813" s="1"/>
      <c r="N2813" s="1">
        <f t="shared" si="307"/>
        <v>0</v>
      </c>
      <c r="O2813" s="1" t="s">
        <v>9</v>
      </c>
    </row>
    <row r="2814" spans="1:15" x14ac:dyDescent="0.3">
      <c r="A2814" s="1" t="s">
        <v>233</v>
      </c>
      <c r="B2814" s="1" t="s">
        <v>4338</v>
      </c>
      <c r="C2814" s="1" t="str">
        <f t="shared" si="301"/>
        <v>France</v>
      </c>
      <c r="D2814" s="1" t="s">
        <v>5794</v>
      </c>
      <c r="E2814" s="7" t="str">
        <f>TEXT(DATE(MID(D2814, 13, 4), CHOOSE(MATCH( MID(D2814, 5, 3), {"Jan","Feb","Mar","Apr","May","Jun","Jul","Aug","Sep","Oct","Nov","Dec"}, 0), 1, 2, 3, 4, 5, 6, 7, 8, 9, 10, 11, 12), MID(D2814, 9, 2)), "yyyy-mm-dd")</f>
        <v>1993-11-20</v>
      </c>
      <c r="F2814" s="1" t="str">
        <f t="shared" si="302"/>
        <v>01:17:00</v>
      </c>
      <c r="G2814" s="9" t="str">
        <f t="shared" si="303"/>
        <v>November</v>
      </c>
      <c r="H2814" s="5" t="str">
        <f t="shared" si="304"/>
        <v>1993</v>
      </c>
      <c r="I2814" s="1" t="s">
        <v>5795</v>
      </c>
      <c r="J2814" s="1" t="str">
        <f t="shared" si="305"/>
        <v xml:space="preserve">Ariane 44LP </v>
      </c>
      <c r="K2814" s="1" t="str">
        <f t="shared" si="306"/>
        <v>Solidaridad 1 &amp; MÃ©tÃ©osat 6</v>
      </c>
      <c r="L2814" s="1" t="s">
        <v>346</v>
      </c>
      <c r="M2814" s="1"/>
      <c r="N2814" s="1">
        <f t="shared" si="307"/>
        <v>0</v>
      </c>
      <c r="O2814" s="1" t="s">
        <v>9</v>
      </c>
    </row>
    <row r="2815" spans="1:15" x14ac:dyDescent="0.3">
      <c r="A2815" s="1" t="s">
        <v>129</v>
      </c>
      <c r="B2815" s="1" t="s">
        <v>4200</v>
      </c>
      <c r="C2815" s="1" t="str">
        <f t="shared" si="301"/>
        <v>Kazakhstan</v>
      </c>
      <c r="D2815" s="1" t="s">
        <v>5796</v>
      </c>
      <c r="E2815" s="7" t="str">
        <f>TEXT(DATE(MID(D2815, 13, 4), CHOOSE(MATCH( MID(D2815, 5, 3), {"Jan","Feb","Mar","Apr","May","Jun","Jul","Aug","Sep","Oct","Nov","Dec"}, 0), 1, 2, 3, 4, 5, 6, 7, 8, 9, 10, 11, 12), MID(D2815, 9, 2)), "yyyy-mm-dd")</f>
        <v>1993-11-18</v>
      </c>
      <c r="F2815" s="1" t="str">
        <f t="shared" si="302"/>
        <v>13:54:00</v>
      </c>
      <c r="G2815" s="9" t="str">
        <f t="shared" si="303"/>
        <v>November</v>
      </c>
      <c r="H2815" s="5" t="str">
        <f t="shared" si="304"/>
        <v>1993</v>
      </c>
      <c r="I2815" s="1" t="s">
        <v>5797</v>
      </c>
      <c r="J2815" s="1" t="str">
        <f t="shared" si="305"/>
        <v xml:space="preserve">Proton K/Block-DM-2 </v>
      </c>
      <c r="K2815" s="1" t="str">
        <f t="shared" si="306"/>
        <v>Gorizont 29</v>
      </c>
      <c r="L2815" s="1" t="s">
        <v>346</v>
      </c>
      <c r="M2815" s="1"/>
      <c r="N2815" s="1">
        <f t="shared" si="307"/>
        <v>0</v>
      </c>
      <c r="O2815" s="1" t="s">
        <v>9</v>
      </c>
    </row>
    <row r="2816" spans="1:15" x14ac:dyDescent="0.3">
      <c r="A2816" s="1" t="s">
        <v>4</v>
      </c>
      <c r="B2816" s="1" t="s">
        <v>130</v>
      </c>
      <c r="C2816" s="1" t="str">
        <f t="shared" si="301"/>
        <v>Kazakhstan</v>
      </c>
      <c r="D2816" s="1" t="s">
        <v>5798</v>
      </c>
      <c r="E2816" s="7" t="str">
        <f>TEXT(DATE(MID(D2816, 13, 4), CHOOSE(MATCH( MID(D2816, 5, 3), {"Jan","Feb","Mar","Apr","May","Jun","Jul","Aug","Sep","Oct","Nov","Dec"}, 0), 1, 2, 3, 4, 5, 6, 7, 8, 9, 10, 11, 12), MID(D2816, 9, 2)), "yyyy-mm-dd")</f>
        <v>1993-11-05</v>
      </c>
      <c r="F2816" s="1" t="str">
        <f t="shared" si="302"/>
        <v>08:25:00</v>
      </c>
      <c r="G2816" s="9" t="str">
        <f t="shared" si="303"/>
        <v>November</v>
      </c>
      <c r="H2816" s="5" t="str">
        <f t="shared" si="304"/>
        <v>1993</v>
      </c>
      <c r="I2816" s="1" t="s">
        <v>5799</v>
      </c>
      <c r="J2816" s="1" t="str">
        <f t="shared" si="305"/>
        <v xml:space="preserve">Soyuz U </v>
      </c>
      <c r="K2816" s="1" t="str">
        <f t="shared" si="306"/>
        <v>Cosmos 2267</v>
      </c>
      <c r="L2816" s="1" t="s">
        <v>346</v>
      </c>
      <c r="M2816" s="1">
        <v>20</v>
      </c>
      <c r="N2816" s="1">
        <f t="shared" si="307"/>
        <v>1660</v>
      </c>
      <c r="O2816" s="1" t="s">
        <v>9</v>
      </c>
    </row>
    <row r="2817" spans="1:15" x14ac:dyDescent="0.3">
      <c r="A2817" s="1" t="s">
        <v>4</v>
      </c>
      <c r="B2817" s="1" t="s">
        <v>3373</v>
      </c>
      <c r="C2817" s="1" t="str">
        <f t="shared" si="301"/>
        <v>Russia</v>
      </c>
      <c r="D2817" s="1" t="s">
        <v>5800</v>
      </c>
      <c r="E2817" s="7" t="str">
        <f>TEXT(DATE(MID(D2817, 13, 4), CHOOSE(MATCH( MID(D2817, 5, 3), {"Jan","Feb","Mar","Apr","May","Jun","Jul","Aug","Sep","Oct","Nov","Dec"}, 0), 1, 2, 3, 4, 5, 6, 7, 8, 9, 10, 11, 12), MID(D2817, 9, 2)), "yyyy-mm-dd")</f>
        <v>1993-11-02</v>
      </c>
      <c r="F2817" s="1" t="str">
        <f t="shared" si="302"/>
        <v>12:10:00</v>
      </c>
      <c r="G2817" s="9" t="str">
        <f t="shared" si="303"/>
        <v>November</v>
      </c>
      <c r="H2817" s="5" t="str">
        <f t="shared" si="304"/>
        <v>1993</v>
      </c>
      <c r="I2817" s="1" t="s">
        <v>5801</v>
      </c>
      <c r="J2817" s="1" t="str">
        <f t="shared" si="305"/>
        <v xml:space="preserve">Cosmos-3M </v>
      </c>
      <c r="K2817" s="1" t="str">
        <f t="shared" si="306"/>
        <v>Cosmos 2266</v>
      </c>
      <c r="L2817" s="1" t="s">
        <v>346</v>
      </c>
      <c r="M2817" s="1"/>
      <c r="N2817" s="1">
        <f t="shared" si="307"/>
        <v>0</v>
      </c>
      <c r="O2817" s="1" t="s">
        <v>9</v>
      </c>
    </row>
    <row r="2818" spans="1:15" x14ac:dyDescent="0.3">
      <c r="A2818" s="1" t="s">
        <v>129</v>
      </c>
      <c r="B2818" s="1" t="s">
        <v>4200</v>
      </c>
      <c r="C2818" s="1" t="str">
        <f t="shared" ref="C2818:C2881" si="308">TRIM(MID(B2818, FIND("|", SUBSTITUTE(B2818, ",", "|", LEN(B2818) - LEN(SUBSTITUTE(B2818,",", "" )))) + 1, LEN(B2818)))</f>
        <v>Kazakhstan</v>
      </c>
      <c r="D2818" s="1" t="s">
        <v>5802</v>
      </c>
      <c r="E2818" s="7" t="str">
        <f>TEXT(DATE(MID(D2818, 13, 4), CHOOSE(MATCH( MID(D2818, 5, 3), {"Jan","Feb","Mar","Apr","May","Jun","Jul","Aug","Sep","Oct","Nov","Dec"}, 0), 1, 2, 3, 4, 5, 6, 7, 8, 9, 10, 11, 12), MID(D2818, 9, 2)), "yyyy-mm-dd")</f>
        <v>1993-10-28</v>
      </c>
      <c r="F2818" s="1" t="str">
        <f t="shared" ref="F2818:F2881" si="309">IF(ISNUMBER(FIND(":", D2818)), MID(D2818, FIND(":", D2818)-2, 5) &amp; ":00", "00:00:00")</f>
        <v>15:17:00</v>
      </c>
      <c r="G2818" s="9" t="str">
        <f t="shared" ref="G2818:G2881" si="310">TEXT(E2818, "mmmm")</f>
        <v>October</v>
      </c>
      <c r="H2818" s="5" t="str">
        <f t="shared" ref="H2818:H2881" si="311">TEXT(E2818, "yyyy")</f>
        <v>1993</v>
      </c>
      <c r="I2818" s="1" t="s">
        <v>5803</v>
      </c>
      <c r="J2818" s="1" t="str">
        <f t="shared" ref="J2818:J2881" si="312">LEFT(I2818, FIND("|", I2818) - 1)</f>
        <v xml:space="preserve">Proton K/Block-DM-2 </v>
      </c>
      <c r="K2818" s="1" t="str">
        <f t="shared" ref="K2818:K2881" si="313">MID(I2818, FIND("|", I2818) + 2, LEN(I2818))</f>
        <v>Gorizont 28</v>
      </c>
      <c r="L2818" s="1" t="s">
        <v>346</v>
      </c>
      <c r="M2818" s="1"/>
      <c r="N2818" s="1">
        <f t="shared" si="307"/>
        <v>0</v>
      </c>
      <c r="O2818" s="1" t="s">
        <v>9</v>
      </c>
    </row>
    <row r="2819" spans="1:15" x14ac:dyDescent="0.3">
      <c r="A2819" s="1" t="s">
        <v>3868</v>
      </c>
      <c r="B2819" s="1" t="s">
        <v>3160</v>
      </c>
      <c r="C2819" s="1" t="str">
        <f t="shared" si="308"/>
        <v>USA</v>
      </c>
      <c r="D2819" s="1" t="s">
        <v>5804</v>
      </c>
      <c r="E2819" s="7" t="str">
        <f>TEXT(DATE(MID(D2819, 13, 4), CHOOSE(MATCH( MID(D2819, 5, 3), {"Jan","Feb","Mar","Apr","May","Jun","Jul","Aug","Sep","Oct","Nov","Dec"}, 0), 1, 2, 3, 4, 5, 6, 7, 8, 9, 10, 11, 12), MID(D2819, 9, 2)), "yyyy-mm-dd")</f>
        <v>1993-10-26</v>
      </c>
      <c r="F2819" s="1" t="str">
        <f t="shared" si="309"/>
        <v>17:04:00</v>
      </c>
      <c r="G2819" s="9" t="str">
        <f t="shared" si="310"/>
        <v>October</v>
      </c>
      <c r="H2819" s="5" t="str">
        <f t="shared" si="311"/>
        <v>1993</v>
      </c>
      <c r="I2819" s="1" t="s">
        <v>5805</v>
      </c>
      <c r="J2819" s="1" t="str">
        <f t="shared" si="312"/>
        <v xml:space="preserve">Delta II 7925 </v>
      </c>
      <c r="K2819" s="1" t="str">
        <f t="shared" si="313"/>
        <v>USA-96 (GPS IIA-14)</v>
      </c>
      <c r="L2819" s="1" t="s">
        <v>346</v>
      </c>
      <c r="M2819" s="1"/>
      <c r="N2819" s="1">
        <f t="shared" ref="N2819:N2882" si="314">M2819 * 83</f>
        <v>0</v>
      </c>
      <c r="O2819" s="1" t="s">
        <v>9</v>
      </c>
    </row>
    <row r="2820" spans="1:15" x14ac:dyDescent="0.3">
      <c r="A2820" s="1" t="s">
        <v>4</v>
      </c>
      <c r="B2820" s="1" t="s">
        <v>3373</v>
      </c>
      <c r="C2820" s="1" t="str">
        <f t="shared" si="308"/>
        <v>Russia</v>
      </c>
      <c r="D2820" s="1" t="s">
        <v>5806</v>
      </c>
      <c r="E2820" s="7" t="str">
        <f>TEXT(DATE(MID(D2820, 13, 4), CHOOSE(MATCH( MID(D2820, 5, 3), {"Jan","Feb","Mar","Apr","May","Jun","Jul","Aug","Sep","Oct","Nov","Dec"}, 0), 1, 2, 3, 4, 5, 6, 7, 8, 9, 10, 11, 12), MID(D2820, 9, 2)), "yyyy-mm-dd")</f>
        <v>1993-10-26</v>
      </c>
      <c r="F2820" s="1" t="str">
        <f t="shared" si="309"/>
        <v>13:00:00</v>
      </c>
      <c r="G2820" s="9" t="str">
        <f t="shared" si="310"/>
        <v>October</v>
      </c>
      <c r="H2820" s="5" t="str">
        <f t="shared" si="311"/>
        <v>1993</v>
      </c>
      <c r="I2820" s="1" t="s">
        <v>5377</v>
      </c>
      <c r="J2820" s="1" t="str">
        <f t="shared" si="312"/>
        <v xml:space="preserve">Cosmos-3M </v>
      </c>
      <c r="K2820" s="1" t="str">
        <f t="shared" si="313"/>
        <v>Cosmos 2265</v>
      </c>
      <c r="L2820" s="1" t="s">
        <v>346</v>
      </c>
      <c r="M2820" s="1"/>
      <c r="N2820" s="1">
        <f t="shared" si="314"/>
        <v>0</v>
      </c>
      <c r="O2820" s="1" t="s">
        <v>9</v>
      </c>
    </row>
    <row r="2821" spans="1:15" x14ac:dyDescent="0.3">
      <c r="A2821" s="1" t="s">
        <v>233</v>
      </c>
      <c r="B2821" s="1" t="s">
        <v>4338</v>
      </c>
      <c r="C2821" s="1" t="str">
        <f t="shared" si="308"/>
        <v>France</v>
      </c>
      <c r="D2821" s="1" t="s">
        <v>5807</v>
      </c>
      <c r="E2821" s="7" t="str">
        <f>TEXT(DATE(MID(D2821, 13, 4), CHOOSE(MATCH( MID(D2821, 5, 3), {"Jan","Feb","Mar","Apr","May","Jun","Jul","Aug","Sep","Oct","Nov","Dec"}, 0), 1, 2, 3, 4, 5, 6, 7, 8, 9, 10, 11, 12), MID(D2821, 9, 2)), "yyyy-mm-dd")</f>
        <v>1993-10-22</v>
      </c>
      <c r="F2821" s="1" t="str">
        <f t="shared" si="309"/>
        <v>06:46:00</v>
      </c>
      <c r="G2821" s="9" t="str">
        <f t="shared" si="310"/>
        <v>October</v>
      </c>
      <c r="H2821" s="5" t="str">
        <f t="shared" si="311"/>
        <v>1993</v>
      </c>
      <c r="I2821" s="1" t="s">
        <v>5808</v>
      </c>
      <c r="J2821" s="1" t="str">
        <f t="shared" si="312"/>
        <v xml:space="preserve">Ariane 44LP </v>
      </c>
      <c r="K2821" s="1" t="str">
        <f t="shared" si="313"/>
        <v>Intelsat 701</v>
      </c>
      <c r="L2821" s="1" t="s">
        <v>346</v>
      </c>
      <c r="M2821" s="1"/>
      <c r="N2821" s="1">
        <f t="shared" si="314"/>
        <v>0</v>
      </c>
      <c r="O2821" s="1" t="s">
        <v>9</v>
      </c>
    </row>
    <row r="2822" spans="1:15" x14ac:dyDescent="0.3">
      <c r="A2822" s="1" t="s">
        <v>657</v>
      </c>
      <c r="B2822" s="1" t="s">
        <v>658</v>
      </c>
      <c r="C2822" s="1" t="str">
        <f t="shared" si="308"/>
        <v>USA</v>
      </c>
      <c r="D2822" s="1" t="s">
        <v>5809</v>
      </c>
      <c r="E2822" s="7" t="str">
        <f>TEXT(DATE(MID(D2822, 13, 4), CHOOSE(MATCH( MID(D2822, 5, 3), {"Jan","Feb","Mar","Apr","May","Jun","Jul","Aug","Sep","Oct","Nov","Dec"}, 0), 1, 2, 3, 4, 5, 6, 7, 8, 9, 10, 11, 12), MID(D2822, 9, 2)), "yyyy-mm-dd")</f>
        <v>1993-10-18</v>
      </c>
      <c r="F2822" s="1" t="str">
        <f t="shared" si="309"/>
        <v>14:53:00</v>
      </c>
      <c r="G2822" s="9" t="str">
        <f t="shared" si="310"/>
        <v>October</v>
      </c>
      <c r="H2822" s="5" t="str">
        <f t="shared" si="311"/>
        <v>1993</v>
      </c>
      <c r="I2822" s="1" t="s">
        <v>5810</v>
      </c>
      <c r="J2822" s="1" t="str">
        <f t="shared" si="312"/>
        <v xml:space="preserve">Space Shuttle Columbia </v>
      </c>
      <c r="K2822" s="1" t="str">
        <f t="shared" si="313"/>
        <v>STS-58</v>
      </c>
      <c r="L2822" s="1" t="s">
        <v>346</v>
      </c>
      <c r="M2822" s="1">
        <v>450</v>
      </c>
      <c r="N2822" s="1">
        <f t="shared" si="314"/>
        <v>37350</v>
      </c>
      <c r="O2822" s="1" t="s">
        <v>9</v>
      </c>
    </row>
    <row r="2823" spans="1:15" x14ac:dyDescent="0.3">
      <c r="A2823" s="1" t="s">
        <v>129</v>
      </c>
      <c r="B2823" s="1" t="s">
        <v>1630</v>
      </c>
      <c r="C2823" s="1" t="str">
        <f t="shared" si="308"/>
        <v>Kazakhstan</v>
      </c>
      <c r="D2823" s="1" t="s">
        <v>5811</v>
      </c>
      <c r="E2823" s="7" t="str">
        <f>TEXT(DATE(MID(D2823, 13, 4), CHOOSE(MATCH( MID(D2823, 5, 3), {"Jan","Feb","Mar","Apr","May","Jun","Jul","Aug","Sep","Oct","Nov","Dec"}, 0), 1, 2, 3, 4, 5, 6, 7, 8, 9, 10, 11, 12), MID(D2823, 9, 2)), "yyyy-mm-dd")</f>
        <v>1993-10-11</v>
      </c>
      <c r="F2823" s="1" t="str">
        <f t="shared" si="309"/>
        <v>21:33:00</v>
      </c>
      <c r="G2823" s="9" t="str">
        <f t="shared" si="310"/>
        <v>October</v>
      </c>
      <c r="H2823" s="5" t="str">
        <f t="shared" si="311"/>
        <v>1993</v>
      </c>
      <c r="I2823" s="1" t="s">
        <v>5812</v>
      </c>
      <c r="J2823" s="1" t="str">
        <f t="shared" si="312"/>
        <v xml:space="preserve">Soyuz U </v>
      </c>
      <c r="K2823" s="1" t="str">
        <f t="shared" si="313"/>
        <v>Progress M-20</v>
      </c>
      <c r="L2823" s="1" t="s">
        <v>346</v>
      </c>
      <c r="M2823" s="1">
        <v>20</v>
      </c>
      <c r="N2823" s="1">
        <f t="shared" si="314"/>
        <v>1660</v>
      </c>
      <c r="O2823" s="1" t="s">
        <v>9</v>
      </c>
    </row>
    <row r="2824" spans="1:15" x14ac:dyDescent="0.3">
      <c r="A2824" s="1" t="s">
        <v>14</v>
      </c>
      <c r="B2824" s="1" t="s">
        <v>5301</v>
      </c>
      <c r="C2824" s="1" t="str">
        <f t="shared" si="308"/>
        <v>China</v>
      </c>
      <c r="D2824" s="1" t="s">
        <v>5813</v>
      </c>
      <c r="E2824" s="7" t="str">
        <f>TEXT(DATE(MID(D2824, 13, 4), CHOOSE(MATCH( MID(D2824, 5, 3), {"Jan","Feb","Mar","Apr","May","Jun","Jul","Aug","Sep","Oct","Nov","Dec"}, 0), 1, 2, 3, 4, 5, 6, 7, 8, 9, 10, 11, 12), MID(D2824, 9, 2)), "yyyy-mm-dd")</f>
        <v>1993-10-08</v>
      </c>
      <c r="F2824" s="1" t="str">
        <f t="shared" si="309"/>
        <v>08:00:00</v>
      </c>
      <c r="G2824" s="9" t="str">
        <f t="shared" si="310"/>
        <v>October</v>
      </c>
      <c r="H2824" s="5" t="str">
        <f t="shared" si="311"/>
        <v>1993</v>
      </c>
      <c r="I2824" s="1" t="s">
        <v>5814</v>
      </c>
      <c r="J2824" s="1" t="str">
        <f t="shared" si="312"/>
        <v xml:space="preserve">Long March 2C </v>
      </c>
      <c r="K2824" s="1" t="str">
        <f t="shared" si="313"/>
        <v>FSW-1 5</v>
      </c>
      <c r="L2824" s="1" t="s">
        <v>8</v>
      </c>
      <c r="M2824" s="1">
        <v>30.8</v>
      </c>
      <c r="N2824" s="1">
        <f t="shared" si="314"/>
        <v>2556.4</v>
      </c>
      <c r="O2824" s="1" t="s">
        <v>9</v>
      </c>
    </row>
    <row r="2825" spans="1:15" x14ac:dyDescent="0.3">
      <c r="A2825" s="1" t="s">
        <v>5603</v>
      </c>
      <c r="B2825" s="1" t="s">
        <v>4249</v>
      </c>
      <c r="C2825" s="1" t="str">
        <f t="shared" si="308"/>
        <v>USA</v>
      </c>
      <c r="D2825" s="1" t="s">
        <v>5815</v>
      </c>
      <c r="E2825" s="7" t="str">
        <f>TEXT(DATE(MID(D2825, 13, 4), CHOOSE(MATCH( MID(D2825, 5, 3), {"Jan","Feb","Mar","Apr","May","Jun","Jul","Aug","Sep","Oct","Nov","Dec"}, 0), 1, 2, 3, 4, 5, 6, 7, 8, 9, 10, 11, 12), MID(D2825, 9, 2)), "yyyy-mm-dd")</f>
        <v>1993-10-05</v>
      </c>
      <c r="F2825" s="1" t="str">
        <f t="shared" si="309"/>
        <v>17:56:00</v>
      </c>
      <c r="G2825" s="9" t="str">
        <f t="shared" si="310"/>
        <v>October</v>
      </c>
      <c r="H2825" s="5" t="str">
        <f t="shared" si="311"/>
        <v>1993</v>
      </c>
      <c r="I2825" s="1" t="s">
        <v>5816</v>
      </c>
      <c r="J2825" s="1" t="str">
        <f t="shared" si="312"/>
        <v xml:space="preserve">Titan II(23)G </v>
      </c>
      <c r="K2825" s="1" t="str">
        <f t="shared" si="313"/>
        <v>Landsat 6</v>
      </c>
      <c r="L2825" s="1" t="s">
        <v>346</v>
      </c>
      <c r="M2825" s="1">
        <v>35</v>
      </c>
      <c r="N2825" s="1">
        <f t="shared" si="314"/>
        <v>2905</v>
      </c>
      <c r="O2825" s="1" t="s">
        <v>257</v>
      </c>
    </row>
    <row r="2826" spans="1:15" x14ac:dyDescent="0.3">
      <c r="A2826" s="1" t="s">
        <v>129</v>
      </c>
      <c r="B2826" s="1" t="s">
        <v>4200</v>
      </c>
      <c r="C2826" s="1" t="str">
        <f t="shared" si="308"/>
        <v>Kazakhstan</v>
      </c>
      <c r="D2826" s="1" t="s">
        <v>5817</v>
      </c>
      <c r="E2826" s="7" t="str">
        <f>TEXT(DATE(MID(D2826, 13, 4), CHOOSE(MATCH( MID(D2826, 5, 3), {"Jan","Feb","Mar","Apr","May","Jun","Jul","Aug","Sep","Oct","Nov","Dec"}, 0), 1, 2, 3, 4, 5, 6, 7, 8, 9, 10, 11, 12), MID(D2826, 9, 2)), "yyyy-mm-dd")</f>
        <v>1993-09-30</v>
      </c>
      <c r="F2826" s="1" t="str">
        <f t="shared" si="309"/>
        <v>17:05:00</v>
      </c>
      <c r="G2826" s="9" t="str">
        <f t="shared" si="310"/>
        <v>September</v>
      </c>
      <c r="H2826" s="5" t="str">
        <f t="shared" si="311"/>
        <v>1993</v>
      </c>
      <c r="I2826" s="1" t="s">
        <v>5818</v>
      </c>
      <c r="J2826" s="1" t="str">
        <f t="shared" si="312"/>
        <v xml:space="preserve">Proton K/Block-DM-2 </v>
      </c>
      <c r="K2826" s="1" t="str">
        <f t="shared" si="313"/>
        <v>Raduga 30</v>
      </c>
      <c r="L2826" s="1" t="s">
        <v>346</v>
      </c>
      <c r="M2826" s="1"/>
      <c r="N2826" s="1">
        <f t="shared" si="314"/>
        <v>0</v>
      </c>
      <c r="O2826" s="1" t="s">
        <v>9</v>
      </c>
    </row>
    <row r="2827" spans="1:15" x14ac:dyDescent="0.3">
      <c r="A2827" s="1" t="s">
        <v>233</v>
      </c>
      <c r="B2827" s="1" t="s">
        <v>4338</v>
      </c>
      <c r="C2827" s="1" t="str">
        <f t="shared" si="308"/>
        <v>France</v>
      </c>
      <c r="D2827" s="1" t="s">
        <v>5819</v>
      </c>
      <c r="E2827" s="7" t="str">
        <f>TEXT(DATE(MID(D2827, 13, 4), CHOOSE(MATCH( MID(D2827, 5, 3), {"Jan","Feb","Mar","Apr","May","Jun","Jul","Aug","Sep","Oct","Nov","Dec"}, 0), 1, 2, 3, 4, 5, 6, 7, 8, 9, 10, 11, 12), MID(D2827, 9, 2)), "yyyy-mm-dd")</f>
        <v>1993-09-26</v>
      </c>
      <c r="F2827" s="1" t="str">
        <f t="shared" si="309"/>
        <v>01:45:00</v>
      </c>
      <c r="G2827" s="9" t="str">
        <f t="shared" si="310"/>
        <v>September</v>
      </c>
      <c r="H2827" s="5" t="str">
        <f t="shared" si="311"/>
        <v>1993</v>
      </c>
      <c r="I2827" s="1" t="s">
        <v>5820</v>
      </c>
      <c r="J2827" s="1" t="str">
        <f t="shared" si="312"/>
        <v xml:space="preserve">Ariane 40 </v>
      </c>
      <c r="K2827" s="1" t="str">
        <f t="shared" si="313"/>
        <v>SPOT-3, Stella &amp; Rideshares</v>
      </c>
      <c r="L2827" s="1" t="s">
        <v>346</v>
      </c>
      <c r="M2827" s="1"/>
      <c r="N2827" s="1">
        <f t="shared" si="314"/>
        <v>0</v>
      </c>
      <c r="O2827" s="1" t="s">
        <v>9</v>
      </c>
    </row>
    <row r="2828" spans="1:15" x14ac:dyDescent="0.3">
      <c r="A2828" s="1" t="s">
        <v>86</v>
      </c>
      <c r="B2828" s="1" t="s">
        <v>87</v>
      </c>
      <c r="C2828" s="1" t="str">
        <f t="shared" si="308"/>
        <v>India</v>
      </c>
      <c r="D2828" s="1" t="s">
        <v>5821</v>
      </c>
      <c r="E2828" s="7" t="str">
        <f>TEXT(DATE(MID(D2828, 13, 4), CHOOSE(MATCH( MID(D2828, 5, 3), {"Jan","Feb","Mar","Apr","May","Jun","Jul","Aug","Sep","Oct","Nov","Dec"}, 0), 1, 2, 3, 4, 5, 6, 7, 8, 9, 10, 11, 12), MID(D2828, 9, 2)), "yyyy-mm-dd")</f>
        <v>1993-09-20</v>
      </c>
      <c r="F2828" s="1" t="str">
        <f t="shared" si="309"/>
        <v>05:12:00</v>
      </c>
      <c r="G2828" s="9" t="str">
        <f t="shared" si="310"/>
        <v>September</v>
      </c>
      <c r="H2828" s="5" t="str">
        <f t="shared" si="311"/>
        <v>1993</v>
      </c>
      <c r="I2828" s="1" t="s">
        <v>5822</v>
      </c>
      <c r="J2828" s="1" t="str">
        <f t="shared" si="312"/>
        <v xml:space="preserve">PSLV-G </v>
      </c>
      <c r="K2828" s="1" t="str">
        <f t="shared" si="313"/>
        <v>IRS-P1</v>
      </c>
      <c r="L2828" s="1" t="s">
        <v>346</v>
      </c>
      <c r="M2828" s="1">
        <v>25</v>
      </c>
      <c r="N2828" s="1">
        <f t="shared" si="314"/>
        <v>2075</v>
      </c>
      <c r="O2828" s="1" t="s">
        <v>257</v>
      </c>
    </row>
    <row r="2829" spans="1:15" x14ac:dyDescent="0.3">
      <c r="A2829" s="1" t="s">
        <v>4</v>
      </c>
      <c r="B2829" s="1" t="s">
        <v>3926</v>
      </c>
      <c r="C2829" s="1" t="str">
        <f t="shared" si="308"/>
        <v>Kazakhstan</v>
      </c>
      <c r="D2829" s="1" t="s">
        <v>5823</v>
      </c>
      <c r="E2829" s="7" t="str">
        <f>TEXT(DATE(MID(D2829, 13, 4), CHOOSE(MATCH( MID(D2829, 5, 3), {"Jan","Feb","Mar","Apr","May","Jun","Jul","Aug","Sep","Oct","Nov","Dec"}, 0), 1, 2, 3, 4, 5, 6, 7, 8, 9, 10, 11, 12), MID(D2829, 9, 2)), "yyyy-mm-dd")</f>
        <v>1993-09-17</v>
      </c>
      <c r="F2829" s="1" t="str">
        <f t="shared" si="309"/>
        <v>00:43:00</v>
      </c>
      <c r="G2829" s="9" t="str">
        <f t="shared" si="310"/>
        <v>September</v>
      </c>
      <c r="H2829" s="5" t="str">
        <f t="shared" si="311"/>
        <v>1993</v>
      </c>
      <c r="I2829" s="1" t="s">
        <v>5824</v>
      </c>
      <c r="J2829" s="1" t="str">
        <f t="shared" si="312"/>
        <v xml:space="preserve">Tsyklon-2 </v>
      </c>
      <c r="K2829" s="1" t="str">
        <f t="shared" si="313"/>
        <v>Cosmos 2264</v>
      </c>
      <c r="L2829" s="1" t="s">
        <v>346</v>
      </c>
      <c r="M2829" s="1"/>
      <c r="N2829" s="1">
        <f t="shared" si="314"/>
        <v>0</v>
      </c>
      <c r="O2829" s="1" t="s">
        <v>9</v>
      </c>
    </row>
    <row r="2830" spans="1:15" x14ac:dyDescent="0.3">
      <c r="A2830" s="1" t="s">
        <v>4</v>
      </c>
      <c r="B2830" s="1" t="s">
        <v>2022</v>
      </c>
      <c r="C2830" s="1" t="str">
        <f t="shared" si="308"/>
        <v>Kazakhstan</v>
      </c>
      <c r="D2830" s="1" t="s">
        <v>5825</v>
      </c>
      <c r="E2830" s="7" t="str">
        <f>TEXT(DATE(MID(D2830, 13, 4), CHOOSE(MATCH( MID(D2830, 5, 3), {"Jan","Feb","Mar","Apr","May","Jun","Jul","Aug","Sep","Oct","Nov","Dec"}, 0), 1, 2, 3, 4, 5, 6, 7, 8, 9, 10, 11, 12), MID(D2830, 9, 2)), "yyyy-mm-dd")</f>
        <v>1993-09-16</v>
      </c>
      <c r="F2830" s="1" t="str">
        <f t="shared" si="309"/>
        <v>07:36:00</v>
      </c>
      <c r="G2830" s="9" t="str">
        <f t="shared" si="310"/>
        <v>September</v>
      </c>
      <c r="H2830" s="5" t="str">
        <f t="shared" si="311"/>
        <v>1993</v>
      </c>
      <c r="I2830" s="1" t="s">
        <v>5826</v>
      </c>
      <c r="J2830" s="1" t="str">
        <f t="shared" si="312"/>
        <v xml:space="preserve">Zenit-2 </v>
      </c>
      <c r="K2830" s="1" t="str">
        <f t="shared" si="313"/>
        <v>Cosmos 2263</v>
      </c>
      <c r="L2830" s="1" t="s">
        <v>346</v>
      </c>
      <c r="M2830" s="1"/>
      <c r="N2830" s="1">
        <f t="shared" si="314"/>
        <v>0</v>
      </c>
      <c r="O2830" s="1" t="s">
        <v>9</v>
      </c>
    </row>
    <row r="2831" spans="1:15" x14ac:dyDescent="0.3">
      <c r="A2831" s="1" t="s">
        <v>657</v>
      </c>
      <c r="B2831" s="1" t="s">
        <v>658</v>
      </c>
      <c r="C2831" s="1" t="str">
        <f t="shared" si="308"/>
        <v>USA</v>
      </c>
      <c r="D2831" s="1" t="s">
        <v>5827</v>
      </c>
      <c r="E2831" s="7" t="str">
        <f>TEXT(DATE(MID(D2831, 13, 4), CHOOSE(MATCH( MID(D2831, 5, 3), {"Jan","Feb","Mar","Apr","May","Jun","Jul","Aug","Sep","Oct","Nov","Dec"}, 0), 1, 2, 3, 4, 5, 6, 7, 8, 9, 10, 11, 12), MID(D2831, 9, 2)), "yyyy-mm-dd")</f>
        <v>1993-09-12</v>
      </c>
      <c r="F2831" s="1" t="str">
        <f t="shared" si="309"/>
        <v>11:45:00</v>
      </c>
      <c r="G2831" s="9" t="str">
        <f t="shared" si="310"/>
        <v>September</v>
      </c>
      <c r="H2831" s="5" t="str">
        <f t="shared" si="311"/>
        <v>1993</v>
      </c>
      <c r="I2831" s="1" t="s">
        <v>5828</v>
      </c>
      <c r="J2831" s="1" t="str">
        <f t="shared" si="312"/>
        <v xml:space="preserve">Space Shuttle Discovery </v>
      </c>
      <c r="K2831" s="1" t="str">
        <f t="shared" si="313"/>
        <v>STS-51</v>
      </c>
      <c r="L2831" s="1" t="s">
        <v>346</v>
      </c>
      <c r="M2831" s="1">
        <v>450</v>
      </c>
      <c r="N2831" s="1">
        <f t="shared" si="314"/>
        <v>37350</v>
      </c>
      <c r="O2831" s="1" t="s">
        <v>9</v>
      </c>
    </row>
    <row r="2832" spans="1:15" x14ac:dyDescent="0.3">
      <c r="A2832" s="1" t="s">
        <v>4</v>
      </c>
      <c r="B2832" s="1" t="s">
        <v>130</v>
      </c>
      <c r="C2832" s="1" t="str">
        <f t="shared" si="308"/>
        <v>Kazakhstan</v>
      </c>
      <c r="D2832" s="1" t="s">
        <v>5829</v>
      </c>
      <c r="E2832" s="7" t="str">
        <f>TEXT(DATE(MID(D2832, 13, 4), CHOOSE(MATCH( MID(D2832, 5, 3), {"Jan","Feb","Mar","Apr","May","Jun","Jul","Aug","Sep","Oct","Nov","Dec"}, 0), 1, 2, 3, 4, 5, 6, 7, 8, 9, 10, 11, 12), MID(D2832, 9, 2)), "yyyy-mm-dd")</f>
        <v>1993-09-07</v>
      </c>
      <c r="F2832" s="1" t="str">
        <f t="shared" si="309"/>
        <v>13:25:00</v>
      </c>
      <c r="G2832" s="9" t="str">
        <f t="shared" si="310"/>
        <v>September</v>
      </c>
      <c r="H2832" s="5" t="str">
        <f t="shared" si="311"/>
        <v>1993</v>
      </c>
      <c r="I2832" s="1" t="s">
        <v>5830</v>
      </c>
      <c r="J2832" s="1" t="str">
        <f t="shared" si="312"/>
        <v xml:space="preserve">Soyuz U2 </v>
      </c>
      <c r="K2832" s="1" t="str">
        <f t="shared" si="313"/>
        <v>Cosmos 2262</v>
      </c>
      <c r="L2832" s="1" t="s">
        <v>346</v>
      </c>
      <c r="M2832" s="1">
        <v>40</v>
      </c>
      <c r="N2832" s="1">
        <f t="shared" si="314"/>
        <v>3320</v>
      </c>
      <c r="O2832" s="1" t="s">
        <v>9</v>
      </c>
    </row>
    <row r="2833" spans="1:15" x14ac:dyDescent="0.3">
      <c r="A2833" s="1" t="s">
        <v>5556</v>
      </c>
      <c r="B2833" s="1" t="s">
        <v>4092</v>
      </c>
      <c r="C2833" s="1" t="str">
        <f t="shared" si="308"/>
        <v>USA</v>
      </c>
      <c r="D2833" s="1" t="s">
        <v>5831</v>
      </c>
      <c r="E2833" s="7" t="str">
        <f>TEXT(DATE(MID(D2833, 13, 4), CHOOSE(MATCH( MID(D2833, 5, 3), {"Jan","Feb","Mar","Apr","May","Jun","Jul","Aug","Sep","Oct","Nov","Dec"}, 0), 1, 2, 3, 4, 5, 6, 7, 8, 9, 10, 11, 12), MID(D2833, 9, 2)), "yyyy-mm-dd")</f>
        <v>1993-09-03</v>
      </c>
      <c r="F2833" s="1" t="str">
        <f t="shared" si="309"/>
        <v>11:17:00</v>
      </c>
      <c r="G2833" s="9" t="str">
        <f t="shared" si="310"/>
        <v>September</v>
      </c>
      <c r="H2833" s="5" t="str">
        <f t="shared" si="311"/>
        <v>1993</v>
      </c>
      <c r="I2833" s="1" t="s">
        <v>5832</v>
      </c>
      <c r="J2833" s="1" t="str">
        <f t="shared" si="312"/>
        <v xml:space="preserve">Atlas I </v>
      </c>
      <c r="K2833" s="1" t="str">
        <f t="shared" si="313"/>
        <v>UHF F2</v>
      </c>
      <c r="L2833" s="1" t="s">
        <v>346</v>
      </c>
      <c r="M2833" s="1"/>
      <c r="N2833" s="1">
        <f t="shared" si="314"/>
        <v>0</v>
      </c>
      <c r="O2833" s="1" t="s">
        <v>9</v>
      </c>
    </row>
    <row r="2834" spans="1:15" x14ac:dyDescent="0.3">
      <c r="A2834" s="1" t="s">
        <v>4</v>
      </c>
      <c r="B2834" s="1" t="s">
        <v>4483</v>
      </c>
      <c r="C2834" s="1" t="str">
        <f t="shared" si="308"/>
        <v>Russia</v>
      </c>
      <c r="D2834" s="1" t="s">
        <v>5833</v>
      </c>
      <c r="E2834" s="7" t="str">
        <f>TEXT(DATE(MID(D2834, 13, 4), CHOOSE(MATCH( MID(D2834, 5, 3), {"Jan","Feb","Mar","Apr","May","Jun","Jul","Aug","Sep","Oct","Nov","Dec"}, 0), 1, 2, 3, 4, 5, 6, 7, 8, 9, 10, 11, 12), MID(D2834, 9, 2)), "yyyy-mm-dd")</f>
        <v>1993-08-31</v>
      </c>
      <c r="F2834" s="1" t="str">
        <f t="shared" si="309"/>
        <v>04:40:00</v>
      </c>
      <c r="G2834" s="9" t="str">
        <f t="shared" si="310"/>
        <v>August</v>
      </c>
      <c r="H2834" s="5" t="str">
        <f t="shared" si="311"/>
        <v>1993</v>
      </c>
      <c r="I2834" s="1" t="s">
        <v>5834</v>
      </c>
      <c r="J2834" s="1" t="str">
        <f t="shared" si="312"/>
        <v xml:space="preserve">Tsyklon-3 </v>
      </c>
      <c r="K2834" s="1" t="str">
        <f t="shared" si="313"/>
        <v>Meteor-2 nÂ°21 &amp; Temisat</v>
      </c>
      <c r="L2834" s="1" t="s">
        <v>346</v>
      </c>
      <c r="M2834" s="1"/>
      <c r="N2834" s="1">
        <f t="shared" si="314"/>
        <v>0</v>
      </c>
      <c r="O2834" s="1" t="s">
        <v>9</v>
      </c>
    </row>
    <row r="2835" spans="1:15" x14ac:dyDescent="0.3">
      <c r="A2835" s="1" t="s">
        <v>3868</v>
      </c>
      <c r="B2835" s="1" t="s">
        <v>3160</v>
      </c>
      <c r="C2835" s="1" t="str">
        <f t="shared" si="308"/>
        <v>USA</v>
      </c>
      <c r="D2835" s="1" t="s">
        <v>5835</v>
      </c>
      <c r="E2835" s="7" t="str">
        <f>TEXT(DATE(MID(D2835, 13, 4), CHOOSE(MATCH( MID(D2835, 5, 3), {"Jan","Feb","Mar","Apr","May","Jun","Jul","Aug","Sep","Oct","Nov","Dec"}, 0), 1, 2, 3, 4, 5, 6, 7, 8, 9, 10, 11, 12), MID(D2835, 9, 2)), "yyyy-mm-dd")</f>
        <v>1993-08-30</v>
      </c>
      <c r="F2835" s="1" t="str">
        <f t="shared" si="309"/>
        <v>12:38:00</v>
      </c>
      <c r="G2835" s="9" t="str">
        <f t="shared" si="310"/>
        <v>August</v>
      </c>
      <c r="H2835" s="5" t="str">
        <f t="shared" si="311"/>
        <v>1993</v>
      </c>
      <c r="I2835" s="1" t="s">
        <v>5836</v>
      </c>
      <c r="J2835" s="1" t="str">
        <f t="shared" si="312"/>
        <v xml:space="preserve">Delta II 7925 </v>
      </c>
      <c r="K2835" s="1" t="str">
        <f t="shared" si="313"/>
        <v>USA-94 (GPS IIA-13)</v>
      </c>
      <c r="L2835" s="1" t="s">
        <v>346</v>
      </c>
      <c r="M2835" s="1"/>
      <c r="N2835" s="1">
        <f t="shared" si="314"/>
        <v>0</v>
      </c>
      <c r="O2835" s="1" t="s">
        <v>9</v>
      </c>
    </row>
    <row r="2836" spans="1:15" x14ac:dyDescent="0.3">
      <c r="A2836" s="1" t="s">
        <v>4</v>
      </c>
      <c r="B2836" s="1" t="s">
        <v>3038</v>
      </c>
      <c r="C2836" s="1" t="str">
        <f t="shared" si="308"/>
        <v>Russia</v>
      </c>
      <c r="D2836" s="1" t="s">
        <v>5837</v>
      </c>
      <c r="E2836" s="7" t="str">
        <f>TEXT(DATE(MID(D2836, 13, 4), CHOOSE(MATCH( MID(D2836, 5, 3), {"Jan","Feb","Mar","Apr","May","Jun","Jul","Aug","Sep","Oct","Nov","Dec"}, 0), 1, 2, 3, 4, 5, 6, 7, 8, 9, 10, 11, 12), MID(D2836, 9, 2)), "yyyy-mm-dd")</f>
        <v>1993-08-24</v>
      </c>
      <c r="F2836" s="1" t="str">
        <f t="shared" si="309"/>
        <v>10:45:00</v>
      </c>
      <c r="G2836" s="9" t="str">
        <f t="shared" si="310"/>
        <v>August</v>
      </c>
      <c r="H2836" s="5" t="str">
        <f t="shared" si="311"/>
        <v>1993</v>
      </c>
      <c r="I2836" s="1" t="s">
        <v>5480</v>
      </c>
      <c r="J2836" s="1" t="str">
        <f t="shared" si="312"/>
        <v xml:space="preserve">Soyuz U </v>
      </c>
      <c r="K2836" s="1" t="str">
        <f t="shared" si="313"/>
        <v>Resurs-F</v>
      </c>
      <c r="L2836" s="1" t="s">
        <v>346</v>
      </c>
      <c r="M2836" s="1">
        <v>20</v>
      </c>
      <c r="N2836" s="1">
        <f t="shared" si="314"/>
        <v>1660</v>
      </c>
      <c r="O2836" s="1" t="s">
        <v>9</v>
      </c>
    </row>
    <row r="2837" spans="1:15" x14ac:dyDescent="0.3">
      <c r="A2837" s="1" t="s">
        <v>129</v>
      </c>
      <c r="B2837" s="1" t="s">
        <v>1630</v>
      </c>
      <c r="C2837" s="1" t="str">
        <f t="shared" si="308"/>
        <v>Kazakhstan</v>
      </c>
      <c r="D2837" s="1" t="s">
        <v>5838</v>
      </c>
      <c r="E2837" s="7" t="str">
        <f>TEXT(DATE(MID(D2837, 13, 4), CHOOSE(MATCH( MID(D2837, 5, 3), {"Jan","Feb","Mar","Apr","May","Jun","Jul","Aug","Sep","Oct","Nov","Dec"}, 0), 1, 2, 3, 4, 5, 6, 7, 8, 9, 10, 11, 12), MID(D2837, 9, 2)), "yyyy-mm-dd")</f>
        <v>1993-08-10</v>
      </c>
      <c r="F2837" s="1" t="str">
        <f t="shared" si="309"/>
        <v>22:23:00</v>
      </c>
      <c r="G2837" s="9" t="str">
        <f t="shared" si="310"/>
        <v>August</v>
      </c>
      <c r="H2837" s="5" t="str">
        <f t="shared" si="311"/>
        <v>1993</v>
      </c>
      <c r="I2837" s="1" t="s">
        <v>5839</v>
      </c>
      <c r="J2837" s="1" t="str">
        <f t="shared" si="312"/>
        <v xml:space="preserve">Soyuz U </v>
      </c>
      <c r="K2837" s="1" t="str">
        <f t="shared" si="313"/>
        <v>Progress M-19</v>
      </c>
      <c r="L2837" s="1" t="s">
        <v>346</v>
      </c>
      <c r="M2837" s="1">
        <v>20</v>
      </c>
      <c r="N2837" s="1">
        <f t="shared" si="314"/>
        <v>1660</v>
      </c>
      <c r="O2837" s="1" t="s">
        <v>9</v>
      </c>
    </row>
    <row r="2838" spans="1:15" x14ac:dyDescent="0.3">
      <c r="A2838" s="1" t="s">
        <v>4</v>
      </c>
      <c r="B2838" s="1" t="s">
        <v>3038</v>
      </c>
      <c r="C2838" s="1" t="str">
        <f t="shared" si="308"/>
        <v>Russia</v>
      </c>
      <c r="D2838" s="1" t="s">
        <v>5840</v>
      </c>
      <c r="E2838" s="7" t="str">
        <f>TEXT(DATE(MID(D2838, 13, 4), CHOOSE(MATCH( MID(D2838, 5, 3), {"Jan","Feb","Mar","Apr","May","Jun","Jul","Aug","Sep","Oct","Nov","Dec"}, 0), 1, 2, 3, 4, 5, 6, 7, 8, 9, 10, 11, 12), MID(D2838, 9, 2)), "yyyy-mm-dd")</f>
        <v>1993-08-10</v>
      </c>
      <c r="F2838" s="1" t="str">
        <f t="shared" si="309"/>
        <v>14:53:00</v>
      </c>
      <c r="G2838" s="9" t="str">
        <f t="shared" si="310"/>
        <v>August</v>
      </c>
      <c r="H2838" s="5" t="str">
        <f t="shared" si="311"/>
        <v>1993</v>
      </c>
      <c r="I2838" s="1" t="s">
        <v>5841</v>
      </c>
      <c r="J2838" s="1" t="str">
        <f t="shared" si="312"/>
        <v xml:space="preserve">Molniya-M /Block 2BL </v>
      </c>
      <c r="K2838" s="1" t="str">
        <f t="shared" si="313"/>
        <v>Cosmos 2261</v>
      </c>
      <c r="L2838" s="1" t="s">
        <v>346</v>
      </c>
      <c r="M2838" s="1"/>
      <c r="N2838" s="1">
        <f t="shared" si="314"/>
        <v>0</v>
      </c>
      <c r="O2838" s="1" t="s">
        <v>9</v>
      </c>
    </row>
    <row r="2839" spans="1:15" x14ac:dyDescent="0.3">
      <c r="A2839" s="1" t="s">
        <v>5556</v>
      </c>
      <c r="B2839" s="1" t="s">
        <v>5557</v>
      </c>
      <c r="C2839" s="1" t="str">
        <f t="shared" si="308"/>
        <v>USA</v>
      </c>
      <c r="D2839" s="1" t="s">
        <v>5842</v>
      </c>
      <c r="E2839" s="7" t="str">
        <f>TEXT(DATE(MID(D2839, 13, 4), CHOOSE(MATCH( MID(D2839, 5, 3), {"Jan","Feb","Mar","Apr","May","Jun","Jul","Aug","Sep","Oct","Nov","Dec"}, 0), 1, 2, 3, 4, 5, 6, 7, 8, 9, 10, 11, 12), MID(D2839, 9, 2)), "yyyy-mm-dd")</f>
        <v>1993-08-09</v>
      </c>
      <c r="F2839" s="1" t="str">
        <f t="shared" si="309"/>
        <v>10:02:00</v>
      </c>
      <c r="G2839" s="9" t="str">
        <f t="shared" si="310"/>
        <v>August</v>
      </c>
      <c r="H2839" s="5" t="str">
        <f t="shared" si="311"/>
        <v>1993</v>
      </c>
      <c r="I2839" s="1" t="s">
        <v>5843</v>
      </c>
      <c r="J2839" s="1" t="str">
        <f t="shared" si="312"/>
        <v xml:space="preserve">Atlas-E/F Star-37S-ISS </v>
      </c>
      <c r="K2839" s="1" t="str">
        <f t="shared" si="313"/>
        <v>NOAA-I</v>
      </c>
      <c r="L2839" s="1" t="s">
        <v>346</v>
      </c>
      <c r="M2839" s="1"/>
      <c r="N2839" s="1">
        <f t="shared" si="314"/>
        <v>0</v>
      </c>
      <c r="O2839" s="1" t="s">
        <v>9</v>
      </c>
    </row>
    <row r="2840" spans="1:15" x14ac:dyDescent="0.3">
      <c r="A2840" s="1" t="s">
        <v>4</v>
      </c>
      <c r="B2840" s="1" t="s">
        <v>212</v>
      </c>
      <c r="C2840" s="1" t="str">
        <f t="shared" si="308"/>
        <v>Russia</v>
      </c>
      <c r="D2840" s="1" t="s">
        <v>5844</v>
      </c>
      <c r="E2840" s="7" t="str">
        <f>TEXT(DATE(MID(D2840, 13, 4), CHOOSE(MATCH( MID(D2840, 5, 3), {"Jan","Feb","Mar","Apr","May","Jun","Jul","Aug","Sep","Oct","Nov","Dec"}, 0), 1, 2, 3, 4, 5, 6, 7, 8, 9, 10, 11, 12), MID(D2840, 9, 2)), "yyyy-mm-dd")</f>
        <v>1993-08-04</v>
      </c>
      <c r="F2840" s="1" t="str">
        <f t="shared" si="309"/>
        <v>00:52:00</v>
      </c>
      <c r="G2840" s="9" t="str">
        <f t="shared" si="310"/>
        <v>August</v>
      </c>
      <c r="H2840" s="5" t="str">
        <f t="shared" si="311"/>
        <v>1993</v>
      </c>
      <c r="I2840" s="1" t="s">
        <v>5845</v>
      </c>
      <c r="J2840" s="1" t="str">
        <f t="shared" si="312"/>
        <v xml:space="preserve">Molniya-M /Block ML </v>
      </c>
      <c r="K2840" s="1" t="str">
        <f t="shared" si="313"/>
        <v>Molniya-3 nÂ°159</v>
      </c>
      <c r="L2840" s="1" t="s">
        <v>346</v>
      </c>
      <c r="M2840" s="1"/>
      <c r="N2840" s="1">
        <f t="shared" si="314"/>
        <v>0</v>
      </c>
      <c r="O2840" s="1" t="s">
        <v>9</v>
      </c>
    </row>
    <row r="2841" spans="1:15" x14ac:dyDescent="0.3">
      <c r="A2841" s="1" t="s">
        <v>5603</v>
      </c>
      <c r="B2841" s="1" t="s">
        <v>27</v>
      </c>
      <c r="C2841" s="1" t="str">
        <f t="shared" si="308"/>
        <v>USA</v>
      </c>
      <c r="D2841" s="1" t="s">
        <v>5846</v>
      </c>
      <c r="E2841" s="7" t="str">
        <f>TEXT(DATE(MID(D2841, 13, 4), CHOOSE(MATCH( MID(D2841, 5, 3), {"Jan","Feb","Mar","Apr","May","Jun","Jul","Aug","Sep","Oct","Nov","Dec"}, 0), 1, 2, 3, 4, 5, 6, 7, 8, 9, 10, 11, 12), MID(D2841, 9, 2)), "yyyy-mm-dd")</f>
        <v>1993-08-02</v>
      </c>
      <c r="F2841" s="1" t="str">
        <f t="shared" si="309"/>
        <v>19:59:00</v>
      </c>
      <c r="G2841" s="9" t="str">
        <f t="shared" si="310"/>
        <v>August</v>
      </c>
      <c r="H2841" s="5" t="str">
        <f t="shared" si="311"/>
        <v>1993</v>
      </c>
      <c r="I2841" s="1" t="s">
        <v>5847</v>
      </c>
      <c r="J2841" s="1" t="str">
        <f t="shared" si="312"/>
        <v xml:space="preserve">Titan IV(403)A </v>
      </c>
      <c r="K2841" s="1" t="str">
        <f t="shared" si="313"/>
        <v>SLDCOM &amp; 3x NOSS</v>
      </c>
      <c r="L2841" s="1" t="s">
        <v>346</v>
      </c>
      <c r="M2841" s="1"/>
      <c r="N2841" s="1">
        <f t="shared" si="314"/>
        <v>0</v>
      </c>
      <c r="O2841" s="1" t="s">
        <v>257</v>
      </c>
    </row>
    <row r="2842" spans="1:15" x14ac:dyDescent="0.3">
      <c r="A2842" s="1" t="s">
        <v>233</v>
      </c>
      <c r="B2842" s="1" t="s">
        <v>4338</v>
      </c>
      <c r="C2842" s="1" t="str">
        <f t="shared" si="308"/>
        <v>France</v>
      </c>
      <c r="D2842" s="1" t="s">
        <v>5848</v>
      </c>
      <c r="E2842" s="7" t="str">
        <f>TEXT(DATE(MID(D2842, 13, 4), CHOOSE(MATCH( MID(D2842, 5, 3), {"Jan","Feb","Mar","Apr","May","Jun","Jul","Aug","Sep","Oct","Nov","Dec"}, 0), 1, 2, 3, 4, 5, 6, 7, 8, 9, 10, 11, 12), MID(D2842, 9, 2)), "yyyy-mm-dd")</f>
        <v>1993-07-22</v>
      </c>
      <c r="F2842" s="1" t="str">
        <f t="shared" si="309"/>
        <v>22:58:00</v>
      </c>
      <c r="G2842" s="9" t="str">
        <f t="shared" si="310"/>
        <v>July</v>
      </c>
      <c r="H2842" s="5" t="str">
        <f t="shared" si="311"/>
        <v>1993</v>
      </c>
      <c r="I2842" s="1" t="s">
        <v>5849</v>
      </c>
      <c r="J2842" s="1" t="str">
        <f t="shared" si="312"/>
        <v xml:space="preserve">Ariane 44L </v>
      </c>
      <c r="K2842" s="1" t="str">
        <f t="shared" si="313"/>
        <v>Hispasat 1B &amp; Insat-2B</v>
      </c>
      <c r="L2842" s="1" t="s">
        <v>346</v>
      </c>
      <c r="M2842" s="1"/>
      <c r="N2842" s="1">
        <f t="shared" si="314"/>
        <v>0</v>
      </c>
      <c r="O2842" s="1" t="s">
        <v>9</v>
      </c>
    </row>
    <row r="2843" spans="1:15" x14ac:dyDescent="0.3">
      <c r="A2843" s="1" t="s">
        <v>4</v>
      </c>
      <c r="B2843" s="1" t="s">
        <v>212</v>
      </c>
      <c r="C2843" s="1" t="str">
        <f t="shared" si="308"/>
        <v>Russia</v>
      </c>
      <c r="D2843" s="1" t="s">
        <v>5850</v>
      </c>
      <c r="E2843" s="7" t="str">
        <f>TEXT(DATE(MID(D2843, 13, 4), CHOOSE(MATCH( MID(D2843, 5, 3), {"Jan","Feb","Mar","Apr","May","Jun","Jul","Aug","Sep","Oct","Nov","Dec"}, 0), 1, 2, 3, 4, 5, 6, 7, 8, 9, 10, 11, 12), MID(D2843, 9, 2)), "yyyy-mm-dd")</f>
        <v>1993-07-22</v>
      </c>
      <c r="F2843" s="1" t="str">
        <f t="shared" si="309"/>
        <v>08:45:00</v>
      </c>
      <c r="G2843" s="9" t="str">
        <f t="shared" si="310"/>
        <v>July</v>
      </c>
      <c r="H2843" s="5" t="str">
        <f t="shared" si="311"/>
        <v>1993</v>
      </c>
      <c r="I2843" s="1" t="s">
        <v>5851</v>
      </c>
      <c r="J2843" s="1" t="str">
        <f t="shared" si="312"/>
        <v xml:space="preserve">Soyuz U </v>
      </c>
      <c r="K2843" s="1" t="str">
        <f t="shared" si="313"/>
        <v>Cosmos 2260</v>
      </c>
      <c r="L2843" s="1" t="s">
        <v>346</v>
      </c>
      <c r="M2843" s="1">
        <v>20</v>
      </c>
      <c r="N2843" s="1">
        <f t="shared" si="314"/>
        <v>1660</v>
      </c>
      <c r="O2843" s="1" t="s">
        <v>9</v>
      </c>
    </row>
    <row r="2844" spans="1:15" x14ac:dyDescent="0.3">
      <c r="A2844" s="1" t="s">
        <v>5556</v>
      </c>
      <c r="B2844" s="1" t="s">
        <v>4149</v>
      </c>
      <c r="C2844" s="1" t="str">
        <f t="shared" si="308"/>
        <v>USA</v>
      </c>
      <c r="D2844" s="1" t="s">
        <v>5852</v>
      </c>
      <c r="E2844" s="7" t="str">
        <f>TEXT(DATE(MID(D2844, 13, 4), CHOOSE(MATCH( MID(D2844, 5, 3), {"Jan","Feb","Mar","Apr","May","Jun","Jul","Aug","Sep","Oct","Nov","Dec"}, 0), 1, 2, 3, 4, 5, 6, 7, 8, 9, 10, 11, 12), MID(D2844, 9, 2)), "yyyy-mm-dd")</f>
        <v>1993-07-19</v>
      </c>
      <c r="F2844" s="1" t="str">
        <f t="shared" si="309"/>
        <v>22:04:00</v>
      </c>
      <c r="G2844" s="9" t="str">
        <f t="shared" si="310"/>
        <v>July</v>
      </c>
      <c r="H2844" s="5" t="str">
        <f t="shared" si="311"/>
        <v>1993</v>
      </c>
      <c r="I2844" s="1" t="s">
        <v>5853</v>
      </c>
      <c r="J2844" s="1" t="str">
        <f t="shared" si="312"/>
        <v xml:space="preserve">Atlas II </v>
      </c>
      <c r="K2844" s="1" t="str">
        <f t="shared" si="313"/>
        <v>USA-93 (DSCS IIIB-9)</v>
      </c>
      <c r="L2844" s="1" t="s">
        <v>346</v>
      </c>
      <c r="M2844" s="1"/>
      <c r="N2844" s="1">
        <f t="shared" si="314"/>
        <v>0</v>
      </c>
      <c r="O2844" s="1" t="s">
        <v>9</v>
      </c>
    </row>
    <row r="2845" spans="1:15" x14ac:dyDescent="0.3">
      <c r="A2845" s="1" t="s">
        <v>4</v>
      </c>
      <c r="B2845" s="1" t="s">
        <v>212</v>
      </c>
      <c r="C2845" s="1" t="str">
        <f t="shared" si="308"/>
        <v>Russia</v>
      </c>
      <c r="D2845" s="1" t="s">
        <v>5854</v>
      </c>
      <c r="E2845" s="7" t="str">
        <f>TEXT(DATE(MID(D2845, 13, 4), CHOOSE(MATCH( MID(D2845, 5, 3), {"Jan","Feb","Mar","Apr","May","Jun","Jul","Aug","Sep","Oct","Nov","Dec"}, 0), 1, 2, 3, 4, 5, 6, 7, 8, 9, 10, 11, 12), MID(D2845, 9, 2)), "yyyy-mm-dd")</f>
        <v>1993-07-14</v>
      </c>
      <c r="F2845" s="1" t="str">
        <f t="shared" si="309"/>
        <v>16:40:00</v>
      </c>
      <c r="G2845" s="9" t="str">
        <f t="shared" si="310"/>
        <v>July</v>
      </c>
      <c r="H2845" s="5" t="str">
        <f t="shared" si="311"/>
        <v>1993</v>
      </c>
      <c r="I2845" s="1" t="s">
        <v>5855</v>
      </c>
      <c r="J2845" s="1" t="str">
        <f t="shared" si="312"/>
        <v xml:space="preserve">Soyuz U </v>
      </c>
      <c r="K2845" s="1" t="str">
        <f t="shared" si="313"/>
        <v>Cosmos 2259</v>
      </c>
      <c r="L2845" s="1" t="s">
        <v>346</v>
      </c>
      <c r="M2845" s="1">
        <v>20</v>
      </c>
      <c r="N2845" s="1">
        <f t="shared" si="314"/>
        <v>1660</v>
      </c>
      <c r="O2845" s="1" t="s">
        <v>9</v>
      </c>
    </row>
    <row r="2846" spans="1:15" x14ac:dyDescent="0.3">
      <c r="A2846" s="1" t="s">
        <v>4</v>
      </c>
      <c r="B2846" s="1" t="s">
        <v>3926</v>
      </c>
      <c r="C2846" s="1" t="str">
        <f t="shared" si="308"/>
        <v>Kazakhstan</v>
      </c>
      <c r="D2846" s="1" t="s">
        <v>5856</v>
      </c>
      <c r="E2846" s="7" t="str">
        <f>TEXT(DATE(MID(D2846, 13, 4), CHOOSE(MATCH( MID(D2846, 5, 3), {"Jan","Feb","Mar","Apr","May","Jun","Jul","Aug","Sep","Oct","Nov","Dec"}, 0), 1, 2, 3, 4, 5, 6, 7, 8, 9, 10, 11, 12), MID(D2846, 9, 2)), "yyyy-mm-dd")</f>
        <v>1993-07-07</v>
      </c>
      <c r="F2846" s="1" t="str">
        <f t="shared" si="309"/>
        <v>07:15:00</v>
      </c>
      <c r="G2846" s="9" t="str">
        <f t="shared" si="310"/>
        <v>July</v>
      </c>
      <c r="H2846" s="5" t="str">
        <f t="shared" si="311"/>
        <v>1993</v>
      </c>
      <c r="I2846" s="1" t="s">
        <v>5857</v>
      </c>
      <c r="J2846" s="1" t="str">
        <f t="shared" si="312"/>
        <v xml:space="preserve">Tsyklon-2 </v>
      </c>
      <c r="K2846" s="1" t="str">
        <f t="shared" si="313"/>
        <v>Cosmos 2258</v>
      </c>
      <c r="L2846" s="1" t="s">
        <v>346</v>
      </c>
      <c r="M2846" s="1"/>
      <c r="N2846" s="1">
        <f t="shared" si="314"/>
        <v>0</v>
      </c>
      <c r="O2846" s="1" t="s">
        <v>9</v>
      </c>
    </row>
    <row r="2847" spans="1:15" x14ac:dyDescent="0.3">
      <c r="A2847" s="1" t="s">
        <v>129</v>
      </c>
      <c r="B2847" s="1" t="s">
        <v>1630</v>
      </c>
      <c r="C2847" s="1" t="str">
        <f t="shared" si="308"/>
        <v>Kazakhstan</v>
      </c>
      <c r="D2847" s="1" t="s">
        <v>5858</v>
      </c>
      <c r="E2847" s="7" t="str">
        <f>TEXT(DATE(MID(D2847, 13, 4), CHOOSE(MATCH( MID(D2847, 5, 3), {"Jan","Feb","Mar","Apr","May","Jun","Jul","Aug","Sep","Oct","Nov","Dec"}, 0), 1, 2, 3, 4, 5, 6, 7, 8, 9, 10, 11, 12), MID(D2847, 9, 2)), "yyyy-mm-dd")</f>
        <v>1993-07-01</v>
      </c>
      <c r="F2847" s="1" t="str">
        <f t="shared" si="309"/>
        <v>14:32:00</v>
      </c>
      <c r="G2847" s="9" t="str">
        <f t="shared" si="310"/>
        <v>July</v>
      </c>
      <c r="H2847" s="5" t="str">
        <f t="shared" si="311"/>
        <v>1993</v>
      </c>
      <c r="I2847" s="1" t="s">
        <v>5859</v>
      </c>
      <c r="J2847" s="1" t="str">
        <f t="shared" si="312"/>
        <v xml:space="preserve">Soyuz U2 </v>
      </c>
      <c r="K2847" s="1" t="str">
        <f t="shared" si="313"/>
        <v>Soyuz TM-17</v>
      </c>
      <c r="L2847" s="1" t="s">
        <v>346</v>
      </c>
      <c r="M2847" s="1">
        <v>40</v>
      </c>
      <c r="N2847" s="1">
        <f t="shared" si="314"/>
        <v>3320</v>
      </c>
      <c r="O2847" s="1" t="s">
        <v>9</v>
      </c>
    </row>
    <row r="2848" spans="1:15" x14ac:dyDescent="0.3">
      <c r="A2848" s="1" t="s">
        <v>3868</v>
      </c>
      <c r="B2848" s="1" t="s">
        <v>3478</v>
      </c>
      <c r="C2848" s="1" t="str">
        <f t="shared" si="308"/>
        <v>USA</v>
      </c>
      <c r="D2848" s="1" t="s">
        <v>5860</v>
      </c>
      <c r="E2848" s="7" t="str">
        <f>TEXT(DATE(MID(D2848, 13, 4), CHOOSE(MATCH( MID(D2848, 5, 3), {"Jan","Feb","Mar","Apr","May","Jun","Jul","Aug","Sep","Oct","Nov","Dec"}, 0), 1, 2, 3, 4, 5, 6, 7, 8, 9, 10, 11, 12), MID(D2848, 9, 2)), "yyyy-mm-dd")</f>
        <v>1993-06-26</v>
      </c>
      <c r="F2848" s="1" t="str">
        <f t="shared" si="309"/>
        <v>13:27:00</v>
      </c>
      <c r="G2848" s="9" t="str">
        <f t="shared" si="310"/>
        <v>June</v>
      </c>
      <c r="H2848" s="5" t="str">
        <f t="shared" si="311"/>
        <v>1993</v>
      </c>
      <c r="I2848" s="1" t="s">
        <v>5861</v>
      </c>
      <c r="J2848" s="1" t="str">
        <f t="shared" si="312"/>
        <v xml:space="preserve">Delta II 7925 </v>
      </c>
      <c r="K2848" s="1" t="str">
        <f t="shared" si="313"/>
        <v>USA-92 (GPS IIA-12)/PMG</v>
      </c>
      <c r="L2848" s="1" t="s">
        <v>346</v>
      </c>
      <c r="M2848" s="1"/>
      <c r="N2848" s="1">
        <f t="shared" si="314"/>
        <v>0</v>
      </c>
      <c r="O2848" s="1" t="s">
        <v>9</v>
      </c>
    </row>
    <row r="2849" spans="1:15" x14ac:dyDescent="0.3">
      <c r="A2849" s="1" t="s">
        <v>5722</v>
      </c>
      <c r="B2849" s="1" t="s">
        <v>5723</v>
      </c>
      <c r="C2849" s="1" t="str">
        <f t="shared" si="308"/>
        <v>USA</v>
      </c>
      <c r="D2849" s="1" t="s">
        <v>5862</v>
      </c>
      <c r="E2849" s="7" t="str">
        <f>TEXT(DATE(MID(D2849, 13, 4), CHOOSE(MATCH( MID(D2849, 5, 3), {"Jan","Feb","Mar","Apr","May","Jun","Jul","Aug","Sep","Oct","Nov","Dec"}, 0), 1, 2, 3, 4, 5, 6, 7, 8, 9, 10, 11, 12), MID(D2849, 9, 2)), "yyyy-mm-dd")</f>
        <v>1993-06-25</v>
      </c>
      <c r="F2849" s="1" t="str">
        <f t="shared" si="309"/>
        <v>23:30:00</v>
      </c>
      <c r="G2849" s="9" t="str">
        <f t="shared" si="310"/>
        <v>June</v>
      </c>
      <c r="H2849" s="5" t="str">
        <f t="shared" si="311"/>
        <v>1993</v>
      </c>
      <c r="I2849" s="1" t="s">
        <v>5863</v>
      </c>
      <c r="J2849" s="1" t="str">
        <f t="shared" si="312"/>
        <v xml:space="preserve">Scout G1 </v>
      </c>
      <c r="K2849" s="1" t="str">
        <f t="shared" si="313"/>
        <v>RadCal</v>
      </c>
      <c r="L2849" s="1" t="s">
        <v>346</v>
      </c>
      <c r="M2849" s="1"/>
      <c r="N2849" s="1">
        <f t="shared" si="314"/>
        <v>0</v>
      </c>
      <c r="O2849" s="1" t="s">
        <v>9</v>
      </c>
    </row>
    <row r="2850" spans="1:15" x14ac:dyDescent="0.3">
      <c r="A2850" s="1" t="s">
        <v>4</v>
      </c>
      <c r="B2850" s="1" t="s">
        <v>3038</v>
      </c>
      <c r="C2850" s="1" t="str">
        <f t="shared" si="308"/>
        <v>Russia</v>
      </c>
      <c r="D2850" s="1" t="s">
        <v>5864</v>
      </c>
      <c r="E2850" s="7" t="str">
        <f>TEXT(DATE(MID(D2850, 13, 4), CHOOSE(MATCH( MID(D2850, 5, 3), {"Jan","Feb","Mar","Apr","May","Jun","Jul","Aug","Sep","Oct","Nov","Dec"}, 0), 1, 2, 3, 4, 5, 6, 7, 8, 9, 10, 11, 12), MID(D2850, 9, 2)), "yyyy-mm-dd")</f>
        <v>1993-06-25</v>
      </c>
      <c r="F2850" s="1" t="str">
        <f t="shared" si="309"/>
        <v>08:20:00</v>
      </c>
      <c r="G2850" s="9" t="str">
        <f t="shared" si="310"/>
        <v>June</v>
      </c>
      <c r="H2850" s="5" t="str">
        <f t="shared" si="311"/>
        <v>1993</v>
      </c>
      <c r="I2850" s="1" t="s">
        <v>5480</v>
      </c>
      <c r="J2850" s="1" t="str">
        <f t="shared" si="312"/>
        <v xml:space="preserve">Soyuz U </v>
      </c>
      <c r="K2850" s="1" t="str">
        <f t="shared" si="313"/>
        <v>Resurs-F</v>
      </c>
      <c r="L2850" s="1" t="s">
        <v>346</v>
      </c>
      <c r="M2850" s="1">
        <v>20</v>
      </c>
      <c r="N2850" s="1">
        <f t="shared" si="314"/>
        <v>1660</v>
      </c>
      <c r="O2850" s="1" t="s">
        <v>9</v>
      </c>
    </row>
    <row r="2851" spans="1:15" x14ac:dyDescent="0.3">
      <c r="A2851" s="1" t="s">
        <v>233</v>
      </c>
      <c r="B2851" s="1" t="s">
        <v>4338</v>
      </c>
      <c r="C2851" s="1" t="str">
        <f t="shared" si="308"/>
        <v>France</v>
      </c>
      <c r="D2851" s="1" t="s">
        <v>5865</v>
      </c>
      <c r="E2851" s="7" t="str">
        <f>TEXT(DATE(MID(D2851, 13, 4), CHOOSE(MATCH( MID(D2851, 5, 3), {"Jan","Feb","Mar","Apr","May","Jun","Jul","Aug","Sep","Oct","Nov","Dec"}, 0), 1, 2, 3, 4, 5, 6, 7, 8, 9, 10, 11, 12), MID(D2851, 9, 2)), "yyyy-mm-dd")</f>
        <v>1993-06-25</v>
      </c>
      <c r="F2851" s="1" t="str">
        <f t="shared" si="309"/>
        <v>00:18:00</v>
      </c>
      <c r="G2851" s="9" t="str">
        <f t="shared" si="310"/>
        <v>June</v>
      </c>
      <c r="H2851" s="5" t="str">
        <f t="shared" si="311"/>
        <v>1993</v>
      </c>
      <c r="I2851" s="1" t="s">
        <v>5866</v>
      </c>
      <c r="J2851" s="1" t="str">
        <f t="shared" si="312"/>
        <v xml:space="preserve">Ariane 42P </v>
      </c>
      <c r="K2851" s="1" t="str">
        <f t="shared" si="313"/>
        <v>Galaxy 4</v>
      </c>
      <c r="L2851" s="1" t="s">
        <v>346</v>
      </c>
      <c r="M2851" s="1"/>
      <c r="N2851" s="1">
        <f t="shared" si="314"/>
        <v>0</v>
      </c>
      <c r="O2851" s="1" t="s">
        <v>9</v>
      </c>
    </row>
    <row r="2852" spans="1:15" x14ac:dyDescent="0.3">
      <c r="A2852" s="1" t="s">
        <v>4</v>
      </c>
      <c r="B2852" s="1" t="s">
        <v>4483</v>
      </c>
      <c r="C2852" s="1" t="str">
        <f t="shared" si="308"/>
        <v>Russia</v>
      </c>
      <c r="D2852" s="1" t="s">
        <v>5867</v>
      </c>
      <c r="E2852" s="7" t="str">
        <f>TEXT(DATE(MID(D2852, 13, 4), CHOOSE(MATCH( MID(D2852, 5, 3), {"Jan","Feb","Mar","Apr","May","Jun","Jul","Aug","Sep","Oct","Nov","Dec"}, 0), 1, 2, 3, 4, 5, 6, 7, 8, 9, 10, 11, 12), MID(D2852, 9, 2)), "yyyy-mm-dd")</f>
        <v>1993-06-24</v>
      </c>
      <c r="F2852" s="1" t="str">
        <f t="shared" si="309"/>
        <v>04:12:00</v>
      </c>
      <c r="G2852" s="9" t="str">
        <f t="shared" si="310"/>
        <v>June</v>
      </c>
      <c r="H2852" s="5" t="str">
        <f t="shared" si="311"/>
        <v>1993</v>
      </c>
      <c r="I2852" s="1" t="s">
        <v>5868</v>
      </c>
      <c r="J2852" s="1" t="str">
        <f t="shared" si="312"/>
        <v xml:space="preserve">Tsyklon-3 </v>
      </c>
      <c r="K2852" s="1" t="str">
        <f t="shared" si="313"/>
        <v>Cosmos 2252 to 2257</v>
      </c>
      <c r="L2852" s="1" t="s">
        <v>346</v>
      </c>
      <c r="M2852" s="1"/>
      <c r="N2852" s="1">
        <f t="shared" si="314"/>
        <v>0</v>
      </c>
      <c r="O2852" s="1" t="s">
        <v>9</v>
      </c>
    </row>
    <row r="2853" spans="1:15" x14ac:dyDescent="0.3">
      <c r="A2853" s="1" t="s">
        <v>657</v>
      </c>
      <c r="B2853" s="1" t="s">
        <v>658</v>
      </c>
      <c r="C2853" s="1" t="str">
        <f t="shared" si="308"/>
        <v>USA</v>
      </c>
      <c r="D2853" s="1" t="s">
        <v>5869</v>
      </c>
      <c r="E2853" s="7" t="str">
        <f>TEXT(DATE(MID(D2853, 13, 4), CHOOSE(MATCH( MID(D2853, 5, 3), {"Jan","Feb","Mar","Apr","May","Jun","Jul","Aug","Sep","Oct","Nov","Dec"}, 0), 1, 2, 3, 4, 5, 6, 7, 8, 9, 10, 11, 12), MID(D2853, 9, 2)), "yyyy-mm-dd")</f>
        <v>1993-06-21</v>
      </c>
      <c r="F2853" s="1" t="str">
        <f t="shared" si="309"/>
        <v>13:07:00</v>
      </c>
      <c r="G2853" s="9" t="str">
        <f t="shared" si="310"/>
        <v>June</v>
      </c>
      <c r="H2853" s="5" t="str">
        <f t="shared" si="311"/>
        <v>1993</v>
      </c>
      <c r="I2853" s="1" t="s">
        <v>5870</v>
      </c>
      <c r="J2853" s="1" t="str">
        <f t="shared" si="312"/>
        <v xml:space="preserve">Space Shuttle Endeavour </v>
      </c>
      <c r="K2853" s="1" t="str">
        <f t="shared" si="313"/>
        <v>STS-57</v>
      </c>
      <c r="L2853" s="1" t="s">
        <v>346</v>
      </c>
      <c r="M2853" s="1">
        <v>450</v>
      </c>
      <c r="N2853" s="1">
        <f t="shared" si="314"/>
        <v>37350</v>
      </c>
      <c r="O2853" s="1" t="s">
        <v>9</v>
      </c>
    </row>
    <row r="2854" spans="1:15" x14ac:dyDescent="0.3">
      <c r="A2854" s="1" t="s">
        <v>4</v>
      </c>
      <c r="B2854" s="1" t="s">
        <v>3373</v>
      </c>
      <c r="C2854" s="1" t="str">
        <f t="shared" si="308"/>
        <v>Russia</v>
      </c>
      <c r="D2854" s="1" t="s">
        <v>5871</v>
      </c>
      <c r="E2854" s="7" t="str">
        <f>TEXT(DATE(MID(D2854, 13, 4), CHOOSE(MATCH( MID(D2854, 5, 3), {"Jan","Feb","Mar","Apr","May","Jun","Jul","Aug","Sep","Oct","Nov","Dec"}, 0), 1, 2, 3, 4, 5, 6, 7, 8, 9, 10, 11, 12), MID(D2854, 9, 2)), "yyyy-mm-dd")</f>
        <v>1993-06-16</v>
      </c>
      <c r="F2854" s="1" t="str">
        <f t="shared" si="309"/>
        <v>04:17:00</v>
      </c>
      <c r="G2854" s="9" t="str">
        <f t="shared" si="310"/>
        <v>June</v>
      </c>
      <c r="H2854" s="5" t="str">
        <f t="shared" si="311"/>
        <v>1993</v>
      </c>
      <c r="I2854" s="1" t="s">
        <v>5872</v>
      </c>
      <c r="J2854" s="1" t="str">
        <f t="shared" si="312"/>
        <v xml:space="preserve">Cosmos-3M </v>
      </c>
      <c r="K2854" s="1" t="str">
        <f t="shared" si="313"/>
        <v>Cosmos 2251</v>
      </c>
      <c r="L2854" s="1" t="s">
        <v>346</v>
      </c>
      <c r="M2854" s="1"/>
      <c r="N2854" s="1">
        <f t="shared" si="314"/>
        <v>0</v>
      </c>
      <c r="O2854" s="1" t="s">
        <v>9</v>
      </c>
    </row>
    <row r="2855" spans="1:15" x14ac:dyDescent="0.3">
      <c r="A2855" s="1" t="s">
        <v>129</v>
      </c>
      <c r="B2855" s="1" t="s">
        <v>4200</v>
      </c>
      <c r="C2855" s="1" t="str">
        <f t="shared" si="308"/>
        <v>Kazakhstan</v>
      </c>
      <c r="D2855" s="1" t="s">
        <v>5873</v>
      </c>
      <c r="E2855" s="7" t="str">
        <f>TEXT(DATE(MID(D2855, 13, 4), CHOOSE(MATCH( MID(D2855, 5, 3), {"Jan","Feb","Mar","Apr","May","Jun","Jul","Aug","Sep","Oct","Nov","Dec"}, 0), 1, 2, 3, 4, 5, 6, 7, 8, 9, 10, 11, 12), MID(D2855, 9, 2)), "yyyy-mm-dd")</f>
        <v>1993-05-27</v>
      </c>
      <c r="F2855" s="1" t="str">
        <f t="shared" si="309"/>
        <v>01:22:00</v>
      </c>
      <c r="G2855" s="9" t="str">
        <f t="shared" si="310"/>
        <v>May</v>
      </c>
      <c r="H2855" s="5" t="str">
        <f t="shared" si="311"/>
        <v>1993</v>
      </c>
      <c r="I2855" s="1" t="s">
        <v>5874</v>
      </c>
      <c r="J2855" s="1" t="str">
        <f t="shared" si="312"/>
        <v xml:space="preserve">Proton K/Block-DM-2 </v>
      </c>
      <c r="K2855" s="1" t="str">
        <f t="shared" si="313"/>
        <v>Gorizont nÂ°39L</v>
      </c>
      <c r="L2855" s="1" t="s">
        <v>346</v>
      </c>
      <c r="M2855" s="1"/>
      <c r="N2855" s="1">
        <f t="shared" si="314"/>
        <v>0</v>
      </c>
      <c r="O2855" s="1" t="s">
        <v>257</v>
      </c>
    </row>
    <row r="2856" spans="1:15" x14ac:dyDescent="0.3">
      <c r="A2856" s="1" t="s">
        <v>4</v>
      </c>
      <c r="B2856" s="1" t="s">
        <v>5</v>
      </c>
      <c r="C2856" s="1" t="str">
        <f t="shared" si="308"/>
        <v>Russia</v>
      </c>
      <c r="D2856" s="1" t="s">
        <v>5875</v>
      </c>
      <c r="E2856" s="7" t="str">
        <f>TEXT(DATE(MID(D2856, 13, 4), CHOOSE(MATCH( MID(D2856, 5, 3), {"Jan","Feb","Mar","Apr","May","Jun","Jul","Aug","Sep","Oct","Nov","Dec"}, 0), 1, 2, 3, 4, 5, 6, 7, 8, 9, 10, 11, 12), MID(D2856, 9, 2)), "yyyy-mm-dd")</f>
        <v>1993-05-26</v>
      </c>
      <c r="F2856" s="1" t="str">
        <f t="shared" si="309"/>
        <v>03:23:00</v>
      </c>
      <c r="G2856" s="9" t="str">
        <f t="shared" si="310"/>
        <v>May</v>
      </c>
      <c r="H2856" s="5" t="str">
        <f t="shared" si="311"/>
        <v>1993</v>
      </c>
      <c r="I2856" s="1" t="s">
        <v>5876</v>
      </c>
      <c r="J2856" s="1" t="str">
        <f t="shared" si="312"/>
        <v xml:space="preserve">Molniya-M /Block ML </v>
      </c>
      <c r="K2856" s="1" t="str">
        <f t="shared" si="313"/>
        <v>Molniya-1 nÂ°158</v>
      </c>
      <c r="L2856" s="1" t="s">
        <v>346</v>
      </c>
      <c r="M2856" s="1"/>
      <c r="N2856" s="1">
        <f t="shared" si="314"/>
        <v>0</v>
      </c>
      <c r="O2856" s="1" t="s">
        <v>9</v>
      </c>
    </row>
    <row r="2857" spans="1:15" x14ac:dyDescent="0.3">
      <c r="A2857" s="1" t="s">
        <v>129</v>
      </c>
      <c r="B2857" s="1" t="s">
        <v>1630</v>
      </c>
      <c r="C2857" s="1" t="str">
        <f t="shared" si="308"/>
        <v>Kazakhstan</v>
      </c>
      <c r="D2857" s="1" t="s">
        <v>5877</v>
      </c>
      <c r="E2857" s="7" t="str">
        <f>TEXT(DATE(MID(D2857, 13, 4), CHOOSE(MATCH( MID(D2857, 5, 3), {"Jan","Feb","Mar","Apr","May","Jun","Jul","Aug","Sep","Oct","Nov","Dec"}, 0), 1, 2, 3, 4, 5, 6, 7, 8, 9, 10, 11, 12), MID(D2857, 9, 2)), "yyyy-mm-dd")</f>
        <v>1993-05-22</v>
      </c>
      <c r="F2857" s="1" t="str">
        <f t="shared" si="309"/>
        <v>06:41:00</v>
      </c>
      <c r="G2857" s="9" t="str">
        <f t="shared" si="310"/>
        <v>May</v>
      </c>
      <c r="H2857" s="5" t="str">
        <f t="shared" si="311"/>
        <v>1993</v>
      </c>
      <c r="I2857" s="1" t="s">
        <v>5878</v>
      </c>
      <c r="J2857" s="1" t="str">
        <f t="shared" si="312"/>
        <v xml:space="preserve">Soyuz U2 </v>
      </c>
      <c r="K2857" s="1" t="str">
        <f t="shared" si="313"/>
        <v>Progress M-18</v>
      </c>
      <c r="L2857" s="1" t="s">
        <v>346</v>
      </c>
      <c r="M2857" s="1">
        <v>40</v>
      </c>
      <c r="N2857" s="1">
        <f t="shared" si="314"/>
        <v>3320</v>
      </c>
      <c r="O2857" s="1" t="s">
        <v>9</v>
      </c>
    </row>
    <row r="2858" spans="1:15" x14ac:dyDescent="0.3">
      <c r="A2858" s="1" t="s">
        <v>4</v>
      </c>
      <c r="B2858" s="1" t="s">
        <v>3038</v>
      </c>
      <c r="C2858" s="1" t="str">
        <f t="shared" si="308"/>
        <v>Russia</v>
      </c>
      <c r="D2858" s="1" t="s">
        <v>5879</v>
      </c>
      <c r="E2858" s="7" t="str">
        <f>TEXT(DATE(MID(D2858, 13, 4), CHOOSE(MATCH( MID(D2858, 5, 3), {"Jan","Feb","Mar","Apr","May","Jun","Jul","Aug","Sep","Oct","Nov","Dec"}, 0), 1, 2, 3, 4, 5, 6, 7, 8, 9, 10, 11, 12), MID(D2858, 9, 2)), "yyyy-mm-dd")</f>
        <v>1993-05-21</v>
      </c>
      <c r="F2858" s="1" t="str">
        <f t="shared" si="309"/>
        <v>09:15:00</v>
      </c>
      <c r="G2858" s="9" t="str">
        <f t="shared" si="310"/>
        <v>May</v>
      </c>
      <c r="H2858" s="5" t="str">
        <f t="shared" si="311"/>
        <v>1993</v>
      </c>
      <c r="I2858" s="1" t="s">
        <v>5480</v>
      </c>
      <c r="J2858" s="1" t="str">
        <f t="shared" si="312"/>
        <v xml:space="preserve">Soyuz U </v>
      </c>
      <c r="K2858" s="1" t="str">
        <f t="shared" si="313"/>
        <v>Resurs-F</v>
      </c>
      <c r="L2858" s="1" t="s">
        <v>346</v>
      </c>
      <c r="M2858" s="1">
        <v>20</v>
      </c>
      <c r="N2858" s="1">
        <f t="shared" si="314"/>
        <v>1660</v>
      </c>
      <c r="O2858" s="1" t="s">
        <v>9</v>
      </c>
    </row>
    <row r="2859" spans="1:15" x14ac:dyDescent="0.3">
      <c r="A2859" s="1" t="s">
        <v>497</v>
      </c>
      <c r="B2859" s="1" t="s">
        <v>498</v>
      </c>
      <c r="C2859" s="1" t="str">
        <f t="shared" si="308"/>
        <v>Israel</v>
      </c>
      <c r="D2859" s="1" t="s">
        <v>5880</v>
      </c>
      <c r="E2859" s="7" t="str">
        <f>TEXT(DATE(MID(D2859, 13, 4), CHOOSE(MATCH( MID(D2859, 5, 3), {"Jan","Feb","Mar","Apr","May","Jun","Jul","Aug","Sep","Oct","Nov","Dec"}, 0), 1, 2, 3, 4, 5, 6, 7, 8, 9, 10, 11, 12), MID(D2859, 9, 2)), "yyyy-mm-dd")</f>
        <v>1993-05-15</v>
      </c>
      <c r="F2859" s="1" t="str">
        <f t="shared" si="309"/>
        <v>00:00:00</v>
      </c>
      <c r="G2859" s="9" t="str">
        <f t="shared" si="310"/>
        <v>May</v>
      </c>
      <c r="H2859" s="5" t="str">
        <f t="shared" si="311"/>
        <v>1993</v>
      </c>
      <c r="I2859" s="1" t="s">
        <v>5881</v>
      </c>
      <c r="J2859" s="1" t="str">
        <f t="shared" si="312"/>
        <v xml:space="preserve">Shavit </v>
      </c>
      <c r="K2859" s="1" t="str">
        <f t="shared" si="313"/>
        <v>Ofek</v>
      </c>
      <c r="L2859" s="1" t="s">
        <v>346</v>
      </c>
      <c r="M2859" s="1"/>
      <c r="N2859" s="1">
        <f t="shared" si="314"/>
        <v>0</v>
      </c>
      <c r="O2859" s="1" t="s">
        <v>257</v>
      </c>
    </row>
    <row r="2860" spans="1:15" x14ac:dyDescent="0.3">
      <c r="A2860" s="1" t="s">
        <v>3868</v>
      </c>
      <c r="B2860" s="1" t="s">
        <v>3478</v>
      </c>
      <c r="C2860" s="1" t="str">
        <f t="shared" si="308"/>
        <v>USA</v>
      </c>
      <c r="D2860" s="1" t="s">
        <v>5882</v>
      </c>
      <c r="E2860" s="7" t="str">
        <f>TEXT(DATE(MID(D2860, 13, 4), CHOOSE(MATCH( MID(D2860, 5, 3), {"Jan","Feb","Mar","Apr","May","Jun","Jul","Aug","Sep","Oct","Nov","Dec"}, 0), 1, 2, 3, 4, 5, 6, 7, 8, 9, 10, 11, 12), MID(D2860, 9, 2)), "yyyy-mm-dd")</f>
        <v>1993-05-13</v>
      </c>
      <c r="F2860" s="1" t="str">
        <f t="shared" si="309"/>
        <v>00:07:00</v>
      </c>
      <c r="G2860" s="9" t="str">
        <f t="shared" si="310"/>
        <v>May</v>
      </c>
      <c r="H2860" s="5" t="str">
        <f t="shared" si="311"/>
        <v>1993</v>
      </c>
      <c r="I2860" s="1" t="s">
        <v>5883</v>
      </c>
      <c r="J2860" s="1" t="str">
        <f t="shared" si="312"/>
        <v xml:space="preserve">Delta II 7925 </v>
      </c>
      <c r="K2860" s="1" t="str">
        <f t="shared" si="313"/>
        <v>USA-91 (GPS IIA-11)</v>
      </c>
      <c r="L2860" s="1" t="s">
        <v>346</v>
      </c>
      <c r="M2860" s="1"/>
      <c r="N2860" s="1">
        <f t="shared" si="314"/>
        <v>0</v>
      </c>
      <c r="O2860" s="1" t="s">
        <v>9</v>
      </c>
    </row>
    <row r="2861" spans="1:15" x14ac:dyDescent="0.3">
      <c r="A2861" s="1" t="s">
        <v>233</v>
      </c>
      <c r="B2861" s="1" t="s">
        <v>4338</v>
      </c>
      <c r="C2861" s="1" t="str">
        <f t="shared" si="308"/>
        <v>France</v>
      </c>
      <c r="D2861" s="1" t="s">
        <v>5884</v>
      </c>
      <c r="E2861" s="7" t="str">
        <f>TEXT(DATE(MID(D2861, 13, 4), CHOOSE(MATCH( MID(D2861, 5, 3), {"Jan","Feb","Mar","Apr","May","Jun","Jul","Aug","Sep","Oct","Nov","Dec"}, 0), 1, 2, 3, 4, 5, 6, 7, 8, 9, 10, 11, 12), MID(D2861, 9, 2)), "yyyy-mm-dd")</f>
        <v>1993-05-12</v>
      </c>
      <c r="F2861" s="1" t="str">
        <f t="shared" si="309"/>
        <v>00:56:00</v>
      </c>
      <c r="G2861" s="9" t="str">
        <f t="shared" si="310"/>
        <v>May</v>
      </c>
      <c r="H2861" s="5" t="str">
        <f t="shared" si="311"/>
        <v>1993</v>
      </c>
      <c r="I2861" s="1" t="s">
        <v>5885</v>
      </c>
      <c r="J2861" s="1" t="str">
        <f t="shared" si="312"/>
        <v xml:space="preserve">Ariane 42L </v>
      </c>
      <c r="K2861" s="1" t="str">
        <f t="shared" si="313"/>
        <v>Astra 1C &amp; Arsene</v>
      </c>
      <c r="L2861" s="1" t="s">
        <v>346</v>
      </c>
      <c r="M2861" s="1"/>
      <c r="N2861" s="1">
        <f t="shared" si="314"/>
        <v>0</v>
      </c>
      <c r="O2861" s="1" t="s">
        <v>9</v>
      </c>
    </row>
    <row r="2862" spans="1:15" x14ac:dyDescent="0.3">
      <c r="A2862" s="1" t="s">
        <v>4</v>
      </c>
      <c r="B2862" s="1" t="s">
        <v>4483</v>
      </c>
      <c r="C2862" s="1" t="str">
        <f t="shared" si="308"/>
        <v>Russia</v>
      </c>
      <c r="D2862" s="1" t="s">
        <v>5886</v>
      </c>
      <c r="E2862" s="7" t="str">
        <f>TEXT(DATE(MID(D2862, 13, 4), CHOOSE(MATCH( MID(D2862, 5, 3), {"Jan","Feb","Mar","Apr","May","Jun","Jul","Aug","Sep","Oct","Nov","Dec"}, 0), 1, 2, 3, 4, 5, 6, 7, 8, 9, 10, 11, 12), MID(D2862, 9, 2)), "yyyy-mm-dd")</f>
        <v>1993-05-11</v>
      </c>
      <c r="F2862" s="1" t="str">
        <f t="shared" si="309"/>
        <v>14:56:00</v>
      </c>
      <c r="G2862" s="9" t="str">
        <f t="shared" si="310"/>
        <v>May</v>
      </c>
      <c r="H2862" s="5" t="str">
        <f t="shared" si="311"/>
        <v>1993</v>
      </c>
      <c r="I2862" s="1" t="s">
        <v>5887</v>
      </c>
      <c r="J2862" s="1" t="str">
        <f t="shared" si="312"/>
        <v xml:space="preserve">Tsyklon-3 </v>
      </c>
      <c r="K2862" s="1" t="str">
        <f t="shared" si="313"/>
        <v>Cosmos 2245 to 2250</v>
      </c>
      <c r="L2862" s="1" t="s">
        <v>346</v>
      </c>
      <c r="M2862" s="1"/>
      <c r="N2862" s="1">
        <f t="shared" si="314"/>
        <v>0</v>
      </c>
      <c r="O2862" s="1" t="s">
        <v>9</v>
      </c>
    </row>
    <row r="2863" spans="1:15" x14ac:dyDescent="0.3">
      <c r="A2863" s="1" t="s">
        <v>4</v>
      </c>
      <c r="B2863" s="1" t="s">
        <v>3926</v>
      </c>
      <c r="C2863" s="1" t="str">
        <f t="shared" si="308"/>
        <v>Kazakhstan</v>
      </c>
      <c r="D2863" s="1" t="s">
        <v>5888</v>
      </c>
      <c r="E2863" s="7" t="str">
        <f>TEXT(DATE(MID(D2863, 13, 4), CHOOSE(MATCH( MID(D2863, 5, 3), {"Jan","Feb","Mar","Apr","May","Jun","Jul","Aug","Sep","Oct","Nov","Dec"}, 0), 1, 2, 3, 4, 5, 6, 7, 8, 9, 10, 11, 12), MID(D2863, 9, 2)), "yyyy-mm-dd")</f>
        <v>1993-04-28</v>
      </c>
      <c r="F2863" s="1" t="str">
        <f t="shared" si="309"/>
        <v>03:39:00</v>
      </c>
      <c r="G2863" s="9" t="str">
        <f t="shared" si="310"/>
        <v>April</v>
      </c>
      <c r="H2863" s="5" t="str">
        <f t="shared" si="311"/>
        <v>1993</v>
      </c>
      <c r="I2863" s="1" t="s">
        <v>5889</v>
      </c>
      <c r="J2863" s="1" t="str">
        <f t="shared" si="312"/>
        <v xml:space="preserve">Tsyklon-2 </v>
      </c>
      <c r="K2863" s="1" t="str">
        <f t="shared" si="313"/>
        <v>Cosmos 2244</v>
      </c>
      <c r="L2863" s="1" t="s">
        <v>346</v>
      </c>
      <c r="M2863" s="1"/>
      <c r="N2863" s="1">
        <f t="shared" si="314"/>
        <v>0</v>
      </c>
      <c r="O2863" s="1" t="s">
        <v>9</v>
      </c>
    </row>
    <row r="2864" spans="1:15" x14ac:dyDescent="0.3">
      <c r="A2864" s="1" t="s">
        <v>4</v>
      </c>
      <c r="B2864" s="1" t="s">
        <v>130</v>
      </c>
      <c r="C2864" s="1" t="str">
        <f t="shared" si="308"/>
        <v>Kazakhstan</v>
      </c>
      <c r="D2864" s="1" t="s">
        <v>5890</v>
      </c>
      <c r="E2864" s="7" t="str">
        <f>TEXT(DATE(MID(D2864, 13, 4), CHOOSE(MATCH( MID(D2864, 5, 3), {"Jan","Feb","Mar","Apr","May","Jun","Jul","Aug","Sep","Oct","Nov","Dec"}, 0), 1, 2, 3, 4, 5, 6, 7, 8, 9, 10, 11, 12), MID(D2864, 9, 2)), "yyyy-mm-dd")</f>
        <v>1993-04-27</v>
      </c>
      <c r="F2864" s="1" t="str">
        <f t="shared" si="309"/>
        <v>10:35:00</v>
      </c>
      <c r="G2864" s="9" t="str">
        <f t="shared" si="310"/>
        <v>April</v>
      </c>
      <c r="H2864" s="5" t="str">
        <f t="shared" si="311"/>
        <v>1993</v>
      </c>
      <c r="I2864" s="1" t="s">
        <v>5891</v>
      </c>
      <c r="J2864" s="1" t="str">
        <f t="shared" si="312"/>
        <v xml:space="preserve">Soyuz U </v>
      </c>
      <c r="K2864" s="1" t="str">
        <f t="shared" si="313"/>
        <v>Cosmos 2243</v>
      </c>
      <c r="L2864" s="1" t="s">
        <v>346</v>
      </c>
      <c r="M2864" s="1">
        <v>20</v>
      </c>
      <c r="N2864" s="1">
        <f t="shared" si="314"/>
        <v>1660</v>
      </c>
      <c r="O2864" s="1" t="s">
        <v>9</v>
      </c>
    </row>
    <row r="2865" spans="1:15" x14ac:dyDescent="0.3">
      <c r="A2865" s="1" t="s">
        <v>657</v>
      </c>
      <c r="B2865" s="1" t="s">
        <v>30</v>
      </c>
      <c r="C2865" s="1" t="str">
        <f t="shared" si="308"/>
        <v>USA</v>
      </c>
      <c r="D2865" s="1" t="s">
        <v>5892</v>
      </c>
      <c r="E2865" s="7" t="str">
        <f>TEXT(DATE(MID(D2865, 13, 4), CHOOSE(MATCH( MID(D2865, 5, 3), {"Jan","Feb","Mar","Apr","May","Jun","Jul","Aug","Sep","Oct","Nov","Dec"}, 0), 1, 2, 3, 4, 5, 6, 7, 8, 9, 10, 11, 12), MID(D2865, 9, 2)), "yyyy-mm-dd")</f>
        <v>1993-04-26</v>
      </c>
      <c r="F2865" s="1" t="str">
        <f t="shared" si="309"/>
        <v>14:50:00</v>
      </c>
      <c r="G2865" s="9" t="str">
        <f t="shared" si="310"/>
        <v>April</v>
      </c>
      <c r="H2865" s="5" t="str">
        <f t="shared" si="311"/>
        <v>1993</v>
      </c>
      <c r="I2865" s="1" t="s">
        <v>5893</v>
      </c>
      <c r="J2865" s="1" t="str">
        <f t="shared" si="312"/>
        <v xml:space="preserve">Space Shuttle Columbia </v>
      </c>
      <c r="K2865" s="1" t="str">
        <f t="shared" si="313"/>
        <v>STS-55</v>
      </c>
      <c r="L2865" s="1" t="s">
        <v>346</v>
      </c>
      <c r="M2865" s="1">
        <v>450</v>
      </c>
      <c r="N2865" s="1">
        <f t="shared" si="314"/>
        <v>37350</v>
      </c>
      <c r="O2865" s="1" t="s">
        <v>9</v>
      </c>
    </row>
    <row r="2866" spans="1:15" x14ac:dyDescent="0.3">
      <c r="A2866" s="1" t="s">
        <v>342</v>
      </c>
      <c r="B2866" s="1" t="s">
        <v>5681</v>
      </c>
      <c r="C2866" s="1" t="str">
        <f t="shared" si="308"/>
        <v>USA</v>
      </c>
      <c r="D2866" s="1" t="s">
        <v>5894</v>
      </c>
      <c r="E2866" s="7" t="str">
        <f>TEXT(DATE(MID(D2866, 13, 4), CHOOSE(MATCH( MID(D2866, 5, 3), {"Jan","Feb","Mar","Apr","May","Jun","Jul","Aug","Sep","Oct","Nov","Dec"}, 0), 1, 2, 3, 4, 5, 6, 7, 8, 9, 10, 11, 12), MID(D2866, 9, 2)), "yyyy-mm-dd")</f>
        <v>1993-04-25</v>
      </c>
      <c r="F2866" s="1" t="str">
        <f t="shared" si="309"/>
        <v>13:56:00</v>
      </c>
      <c r="G2866" s="9" t="str">
        <f t="shared" si="310"/>
        <v>April</v>
      </c>
      <c r="H2866" s="5" t="str">
        <f t="shared" si="311"/>
        <v>1993</v>
      </c>
      <c r="I2866" s="1" t="s">
        <v>5895</v>
      </c>
      <c r="J2866" s="1" t="str">
        <f t="shared" si="312"/>
        <v xml:space="preserve">Pegasus </v>
      </c>
      <c r="K2866" s="1" t="str">
        <f t="shared" si="313"/>
        <v>ALEXIS</v>
      </c>
      <c r="L2866" s="1" t="s">
        <v>346</v>
      </c>
      <c r="M2866" s="1">
        <v>40</v>
      </c>
      <c r="N2866" s="1">
        <f t="shared" si="314"/>
        <v>3320</v>
      </c>
      <c r="O2866" s="1" t="s">
        <v>9</v>
      </c>
    </row>
    <row r="2867" spans="1:15" x14ac:dyDescent="0.3">
      <c r="A2867" s="1" t="s">
        <v>4</v>
      </c>
      <c r="B2867" s="1" t="s">
        <v>5</v>
      </c>
      <c r="C2867" s="1" t="str">
        <f t="shared" si="308"/>
        <v>Russia</v>
      </c>
      <c r="D2867" s="1" t="s">
        <v>5896</v>
      </c>
      <c r="E2867" s="7" t="str">
        <f>TEXT(DATE(MID(D2867, 13, 4), CHOOSE(MATCH( MID(D2867, 5, 3), {"Jan","Feb","Mar","Apr","May","Jun","Jul","Aug","Sep","Oct","Nov","Dec"}, 0), 1, 2, 3, 4, 5, 6, 7, 8, 9, 10, 11, 12), MID(D2867, 9, 2)), "yyyy-mm-dd")</f>
        <v>1993-04-21</v>
      </c>
      <c r="F2867" s="1" t="str">
        <f t="shared" si="309"/>
        <v>00:23:00</v>
      </c>
      <c r="G2867" s="9" t="str">
        <f t="shared" si="310"/>
        <v>April</v>
      </c>
      <c r="H2867" s="5" t="str">
        <f t="shared" si="311"/>
        <v>1993</v>
      </c>
      <c r="I2867" s="1" t="s">
        <v>5897</v>
      </c>
      <c r="J2867" s="1" t="str">
        <f t="shared" si="312"/>
        <v xml:space="preserve">Molniya-M /Block ML </v>
      </c>
      <c r="K2867" s="1" t="str">
        <f t="shared" si="313"/>
        <v>Molniya-3 nÂ°157</v>
      </c>
      <c r="L2867" s="1" t="s">
        <v>346</v>
      </c>
      <c r="M2867" s="1"/>
      <c r="N2867" s="1">
        <f t="shared" si="314"/>
        <v>0</v>
      </c>
      <c r="O2867" s="1" t="s">
        <v>9</v>
      </c>
    </row>
    <row r="2868" spans="1:15" x14ac:dyDescent="0.3">
      <c r="A2868" s="1" t="s">
        <v>4</v>
      </c>
      <c r="B2868" s="1" t="s">
        <v>4483</v>
      </c>
      <c r="C2868" s="1" t="str">
        <f t="shared" si="308"/>
        <v>Russia</v>
      </c>
      <c r="D2868" s="1" t="s">
        <v>5898</v>
      </c>
      <c r="E2868" s="7" t="str">
        <f>TEXT(DATE(MID(D2868, 13, 4), CHOOSE(MATCH( MID(D2868, 5, 3), {"Jan","Feb","Mar","Apr","May","Jun","Jul","Aug","Sep","Oct","Nov","Dec"}, 0), 1, 2, 3, 4, 5, 6, 7, 8, 9, 10, 11, 12), MID(D2868, 9, 2)), "yyyy-mm-dd")</f>
        <v>1993-04-16</v>
      </c>
      <c r="F2868" s="1" t="str">
        <f t="shared" si="309"/>
        <v>07:49:00</v>
      </c>
      <c r="G2868" s="9" t="str">
        <f t="shared" si="310"/>
        <v>April</v>
      </c>
      <c r="H2868" s="5" t="str">
        <f t="shared" si="311"/>
        <v>1993</v>
      </c>
      <c r="I2868" s="1" t="s">
        <v>5899</v>
      </c>
      <c r="J2868" s="1" t="str">
        <f t="shared" si="312"/>
        <v xml:space="preserve">Tsyklon-3 </v>
      </c>
      <c r="K2868" s="1" t="str">
        <f t="shared" si="313"/>
        <v>Cosmos 2242</v>
      </c>
      <c r="L2868" s="1" t="s">
        <v>346</v>
      </c>
      <c r="M2868" s="1"/>
      <c r="N2868" s="1">
        <f t="shared" si="314"/>
        <v>0</v>
      </c>
      <c r="O2868" s="1" t="s">
        <v>9</v>
      </c>
    </row>
    <row r="2869" spans="1:15" x14ac:dyDescent="0.3">
      <c r="A2869" s="1" t="s">
        <v>657</v>
      </c>
      <c r="B2869" s="1" t="s">
        <v>658</v>
      </c>
      <c r="C2869" s="1" t="str">
        <f t="shared" si="308"/>
        <v>USA</v>
      </c>
      <c r="D2869" s="1" t="s">
        <v>5900</v>
      </c>
      <c r="E2869" s="7" t="str">
        <f>TEXT(DATE(MID(D2869, 13, 4), CHOOSE(MATCH( MID(D2869, 5, 3), {"Jan","Feb","Mar","Apr","May","Jun","Jul","Aug","Sep","Oct","Nov","Dec"}, 0), 1, 2, 3, 4, 5, 6, 7, 8, 9, 10, 11, 12), MID(D2869, 9, 2)), "yyyy-mm-dd")</f>
        <v>1993-04-08</v>
      </c>
      <c r="F2869" s="1" t="str">
        <f t="shared" si="309"/>
        <v>05:29:00</v>
      </c>
      <c r="G2869" s="9" t="str">
        <f t="shared" si="310"/>
        <v>April</v>
      </c>
      <c r="H2869" s="5" t="str">
        <f t="shared" si="311"/>
        <v>1993</v>
      </c>
      <c r="I2869" s="1" t="s">
        <v>5901</v>
      </c>
      <c r="J2869" s="1" t="str">
        <f t="shared" si="312"/>
        <v xml:space="preserve">Space Shuttle Discovery </v>
      </c>
      <c r="K2869" s="1" t="str">
        <f t="shared" si="313"/>
        <v>STS-56</v>
      </c>
      <c r="L2869" s="1" t="s">
        <v>346</v>
      </c>
      <c r="M2869" s="1">
        <v>450</v>
      </c>
      <c r="N2869" s="1">
        <f t="shared" si="314"/>
        <v>37350</v>
      </c>
      <c r="O2869" s="1" t="s">
        <v>9</v>
      </c>
    </row>
    <row r="2870" spans="1:15" x14ac:dyDescent="0.3">
      <c r="A2870" s="1" t="s">
        <v>4</v>
      </c>
      <c r="B2870" s="1" t="s">
        <v>5</v>
      </c>
      <c r="C2870" s="1" t="str">
        <f t="shared" si="308"/>
        <v>Russia</v>
      </c>
      <c r="D2870" s="1" t="s">
        <v>5902</v>
      </c>
      <c r="E2870" s="7" t="str">
        <f>TEXT(DATE(MID(D2870, 13, 4), CHOOSE(MATCH( MID(D2870, 5, 3), {"Jan","Feb","Mar","Apr","May","Jun","Jul","Aug","Sep","Oct","Nov","Dec"}, 0), 1, 2, 3, 4, 5, 6, 7, 8, 9, 10, 11, 12), MID(D2870, 9, 2)), "yyyy-mm-dd")</f>
        <v>1993-04-06</v>
      </c>
      <c r="F2870" s="1" t="str">
        <f t="shared" si="309"/>
        <v>19:07:00</v>
      </c>
      <c r="G2870" s="9" t="str">
        <f t="shared" si="310"/>
        <v>April</v>
      </c>
      <c r="H2870" s="5" t="str">
        <f t="shared" si="311"/>
        <v>1993</v>
      </c>
      <c r="I2870" s="1" t="s">
        <v>5903</v>
      </c>
      <c r="J2870" s="1" t="str">
        <f t="shared" si="312"/>
        <v xml:space="preserve">Molniya-M /Block 2BL </v>
      </c>
      <c r="K2870" s="1" t="str">
        <f t="shared" si="313"/>
        <v>Cosmos 2241</v>
      </c>
      <c r="L2870" s="1" t="s">
        <v>346</v>
      </c>
      <c r="M2870" s="1"/>
      <c r="N2870" s="1">
        <f t="shared" si="314"/>
        <v>0</v>
      </c>
      <c r="O2870" s="1" t="s">
        <v>9</v>
      </c>
    </row>
    <row r="2871" spans="1:15" x14ac:dyDescent="0.3">
      <c r="A2871" s="1" t="s">
        <v>4</v>
      </c>
      <c r="B2871" s="1" t="s">
        <v>3038</v>
      </c>
      <c r="C2871" s="1" t="str">
        <f t="shared" si="308"/>
        <v>Russia</v>
      </c>
      <c r="D2871" s="1" t="s">
        <v>5904</v>
      </c>
      <c r="E2871" s="7" t="str">
        <f>TEXT(DATE(MID(D2871, 13, 4), CHOOSE(MATCH( MID(D2871, 5, 3), {"Jan","Feb","Mar","Apr","May","Jun","Jul","Aug","Sep","Oct","Nov","Dec"}, 0), 1, 2, 3, 4, 5, 6, 7, 8, 9, 10, 11, 12), MID(D2871, 9, 2)), "yyyy-mm-dd")</f>
        <v>1993-04-02</v>
      </c>
      <c r="F2871" s="1" t="str">
        <f t="shared" si="309"/>
        <v>14:30:00</v>
      </c>
      <c r="G2871" s="9" t="str">
        <f t="shared" si="310"/>
        <v>April</v>
      </c>
      <c r="H2871" s="5" t="str">
        <f t="shared" si="311"/>
        <v>1993</v>
      </c>
      <c r="I2871" s="1" t="s">
        <v>5905</v>
      </c>
      <c r="J2871" s="1" t="str">
        <f t="shared" si="312"/>
        <v xml:space="preserve">Soyuz U </v>
      </c>
      <c r="K2871" s="1" t="str">
        <f t="shared" si="313"/>
        <v>Cosmos 2240</v>
      </c>
      <c r="L2871" s="1" t="s">
        <v>346</v>
      </c>
      <c r="M2871" s="1">
        <v>20</v>
      </c>
      <c r="N2871" s="1">
        <f t="shared" si="314"/>
        <v>1660</v>
      </c>
      <c r="O2871" s="1" t="s">
        <v>9</v>
      </c>
    </row>
    <row r="2872" spans="1:15" x14ac:dyDescent="0.3">
      <c r="A2872" s="1" t="s">
        <v>4</v>
      </c>
      <c r="B2872" s="1" t="s">
        <v>1561</v>
      </c>
      <c r="C2872" s="1" t="str">
        <f t="shared" si="308"/>
        <v>Russia</v>
      </c>
      <c r="D2872" s="1" t="s">
        <v>5906</v>
      </c>
      <c r="E2872" s="7" t="str">
        <f>TEXT(DATE(MID(D2872, 13, 4), CHOOSE(MATCH( MID(D2872, 5, 3), {"Jan","Feb","Mar","Apr","May","Jun","Jul","Aug","Sep","Oct","Nov","Dec"}, 0), 1, 2, 3, 4, 5, 6, 7, 8, 9, 10, 11, 12), MID(D2872, 9, 2)), "yyyy-mm-dd")</f>
        <v>1993-04-01</v>
      </c>
      <c r="F2872" s="1" t="str">
        <f t="shared" si="309"/>
        <v>18:57:00</v>
      </c>
      <c r="G2872" s="9" t="str">
        <f t="shared" si="310"/>
        <v>April</v>
      </c>
      <c r="H2872" s="5" t="str">
        <f t="shared" si="311"/>
        <v>1993</v>
      </c>
      <c r="I2872" s="1" t="s">
        <v>5907</v>
      </c>
      <c r="J2872" s="1" t="str">
        <f t="shared" si="312"/>
        <v xml:space="preserve">Cosmos-3M </v>
      </c>
      <c r="K2872" s="1" t="str">
        <f t="shared" si="313"/>
        <v>Cosmos 2239</v>
      </c>
      <c r="L2872" s="1" t="s">
        <v>346</v>
      </c>
      <c r="M2872" s="1"/>
      <c r="N2872" s="1">
        <f t="shared" si="314"/>
        <v>0</v>
      </c>
      <c r="O2872" s="1" t="s">
        <v>9</v>
      </c>
    </row>
    <row r="2873" spans="1:15" x14ac:dyDescent="0.3">
      <c r="A2873" s="1" t="s">
        <v>129</v>
      </c>
      <c r="B2873" s="1" t="s">
        <v>1630</v>
      </c>
      <c r="C2873" s="1" t="str">
        <f t="shared" si="308"/>
        <v>Kazakhstan</v>
      </c>
      <c r="D2873" s="1" t="s">
        <v>5908</v>
      </c>
      <c r="E2873" s="7" t="str">
        <f>TEXT(DATE(MID(D2873, 13, 4), CHOOSE(MATCH( MID(D2873, 5, 3), {"Jan","Feb","Mar","Apr","May","Jun","Jul","Aug","Sep","Oct","Nov","Dec"}, 0), 1, 2, 3, 4, 5, 6, 7, 8, 9, 10, 11, 12), MID(D2873, 9, 2)), "yyyy-mm-dd")</f>
        <v>1993-03-31</v>
      </c>
      <c r="F2873" s="1" t="str">
        <f t="shared" si="309"/>
        <v>03:34:00</v>
      </c>
      <c r="G2873" s="9" t="str">
        <f t="shared" si="310"/>
        <v>March</v>
      </c>
      <c r="H2873" s="5" t="str">
        <f t="shared" si="311"/>
        <v>1993</v>
      </c>
      <c r="I2873" s="1" t="s">
        <v>5909</v>
      </c>
      <c r="J2873" s="1" t="str">
        <f t="shared" si="312"/>
        <v xml:space="preserve">Soyuz U2 </v>
      </c>
      <c r="K2873" s="1" t="str">
        <f t="shared" si="313"/>
        <v>Progress M-17</v>
      </c>
      <c r="L2873" s="1" t="s">
        <v>346</v>
      </c>
      <c r="M2873" s="1">
        <v>40</v>
      </c>
      <c r="N2873" s="1">
        <f t="shared" si="314"/>
        <v>3320</v>
      </c>
      <c r="O2873" s="1" t="s">
        <v>9</v>
      </c>
    </row>
    <row r="2874" spans="1:15" x14ac:dyDescent="0.3">
      <c r="A2874" s="1" t="s">
        <v>4</v>
      </c>
      <c r="B2874" s="1" t="s">
        <v>3926</v>
      </c>
      <c r="C2874" s="1" t="str">
        <f t="shared" si="308"/>
        <v>Kazakhstan</v>
      </c>
      <c r="D2874" s="1" t="s">
        <v>5910</v>
      </c>
      <c r="E2874" s="7" t="str">
        <f>TEXT(DATE(MID(D2874, 13, 4), CHOOSE(MATCH( MID(D2874, 5, 3), {"Jan","Feb","Mar","Apr","May","Jun","Jul","Aug","Sep","Oct","Nov","Dec"}, 0), 1, 2, 3, 4, 5, 6, 7, 8, 9, 10, 11, 12), MID(D2874, 9, 2)), "yyyy-mm-dd")</f>
        <v>1993-03-30</v>
      </c>
      <c r="F2874" s="1" t="str">
        <f t="shared" si="309"/>
        <v>12:00:00</v>
      </c>
      <c r="G2874" s="9" t="str">
        <f t="shared" si="310"/>
        <v>March</v>
      </c>
      <c r="H2874" s="5" t="str">
        <f t="shared" si="311"/>
        <v>1993</v>
      </c>
      <c r="I2874" s="1" t="s">
        <v>5911</v>
      </c>
      <c r="J2874" s="1" t="str">
        <f t="shared" si="312"/>
        <v xml:space="preserve">Tsyklon-2 </v>
      </c>
      <c r="K2874" s="1" t="str">
        <f t="shared" si="313"/>
        <v>Cosmos 2238</v>
      </c>
      <c r="L2874" s="1" t="s">
        <v>346</v>
      </c>
      <c r="M2874" s="1"/>
      <c r="N2874" s="1">
        <f t="shared" si="314"/>
        <v>0</v>
      </c>
      <c r="O2874" s="1" t="s">
        <v>9</v>
      </c>
    </row>
    <row r="2875" spans="1:15" x14ac:dyDescent="0.3">
      <c r="A2875" s="1" t="s">
        <v>3868</v>
      </c>
      <c r="B2875" s="1" t="s">
        <v>3478</v>
      </c>
      <c r="C2875" s="1" t="str">
        <f t="shared" si="308"/>
        <v>USA</v>
      </c>
      <c r="D2875" s="1" t="s">
        <v>5912</v>
      </c>
      <c r="E2875" s="7" t="str">
        <f>TEXT(DATE(MID(D2875, 13, 4), CHOOSE(MATCH( MID(D2875, 5, 3), {"Jan","Feb","Mar","Apr","May","Jun","Jul","Aug","Sep","Oct","Nov","Dec"}, 0), 1, 2, 3, 4, 5, 6, 7, 8, 9, 10, 11, 12), MID(D2875, 9, 2)), "yyyy-mm-dd")</f>
        <v>1993-03-30</v>
      </c>
      <c r="F2875" s="1" t="str">
        <f t="shared" si="309"/>
        <v>03:09:00</v>
      </c>
      <c r="G2875" s="9" t="str">
        <f t="shared" si="310"/>
        <v>March</v>
      </c>
      <c r="H2875" s="5" t="str">
        <f t="shared" si="311"/>
        <v>1993</v>
      </c>
      <c r="I2875" s="1" t="s">
        <v>5913</v>
      </c>
      <c r="J2875" s="1" t="str">
        <f t="shared" si="312"/>
        <v xml:space="preserve">Delta II 7925 </v>
      </c>
      <c r="K2875" s="1" t="str">
        <f t="shared" si="313"/>
        <v>USA-90 (GPS IIA-10)/SEDS-1</v>
      </c>
      <c r="L2875" s="1" t="s">
        <v>346</v>
      </c>
      <c r="M2875" s="1"/>
      <c r="N2875" s="1">
        <f t="shared" si="314"/>
        <v>0</v>
      </c>
      <c r="O2875" s="1" t="s">
        <v>9</v>
      </c>
    </row>
    <row r="2876" spans="1:15" x14ac:dyDescent="0.3">
      <c r="A2876" s="1" t="s">
        <v>4</v>
      </c>
      <c r="B2876" s="1" t="s">
        <v>2022</v>
      </c>
      <c r="C2876" s="1" t="str">
        <f t="shared" si="308"/>
        <v>Kazakhstan</v>
      </c>
      <c r="D2876" s="1" t="s">
        <v>5914</v>
      </c>
      <c r="E2876" s="7" t="str">
        <f>TEXT(DATE(MID(D2876, 13, 4), CHOOSE(MATCH( MID(D2876, 5, 3), {"Jan","Feb","Mar","Apr","May","Jun","Jul","Aug","Sep","Oct","Nov","Dec"}, 0), 1, 2, 3, 4, 5, 6, 7, 8, 9, 10, 11, 12), MID(D2876, 9, 2)), "yyyy-mm-dd")</f>
        <v>1993-03-26</v>
      </c>
      <c r="F2876" s="1" t="str">
        <f t="shared" si="309"/>
        <v>02:21:00</v>
      </c>
      <c r="G2876" s="9" t="str">
        <f t="shared" si="310"/>
        <v>March</v>
      </c>
      <c r="H2876" s="5" t="str">
        <f t="shared" si="311"/>
        <v>1993</v>
      </c>
      <c r="I2876" s="1" t="s">
        <v>5915</v>
      </c>
      <c r="J2876" s="1" t="str">
        <f t="shared" si="312"/>
        <v xml:space="preserve">Zenit-2 </v>
      </c>
      <c r="K2876" s="1" t="str">
        <f t="shared" si="313"/>
        <v>Cosmos 2237</v>
      </c>
      <c r="L2876" s="1" t="s">
        <v>346</v>
      </c>
      <c r="M2876" s="1"/>
      <c r="N2876" s="1">
        <f t="shared" si="314"/>
        <v>0</v>
      </c>
      <c r="O2876" s="1" t="s">
        <v>9</v>
      </c>
    </row>
    <row r="2877" spans="1:15" x14ac:dyDescent="0.3">
      <c r="A2877" s="1" t="s">
        <v>5556</v>
      </c>
      <c r="B2877" s="1" t="s">
        <v>4092</v>
      </c>
      <c r="C2877" s="1" t="str">
        <f t="shared" si="308"/>
        <v>USA</v>
      </c>
      <c r="D2877" s="1" t="s">
        <v>5916</v>
      </c>
      <c r="E2877" s="7" t="str">
        <f>TEXT(DATE(MID(D2877, 13, 4), CHOOSE(MATCH( MID(D2877, 5, 3), {"Jan","Feb","Mar","Apr","May","Jun","Jul","Aug","Sep","Oct","Nov","Dec"}, 0), 1, 2, 3, 4, 5, 6, 7, 8, 9, 10, 11, 12), MID(D2877, 9, 2)), "yyyy-mm-dd")</f>
        <v>1993-03-25</v>
      </c>
      <c r="F2877" s="1" t="str">
        <f t="shared" si="309"/>
        <v>21:38:00</v>
      </c>
      <c r="G2877" s="9" t="str">
        <f t="shared" si="310"/>
        <v>March</v>
      </c>
      <c r="H2877" s="5" t="str">
        <f t="shared" si="311"/>
        <v>1993</v>
      </c>
      <c r="I2877" s="1" t="s">
        <v>5917</v>
      </c>
      <c r="J2877" s="1" t="str">
        <f t="shared" si="312"/>
        <v xml:space="preserve">Atlas I </v>
      </c>
      <c r="K2877" s="1" t="str">
        <f t="shared" si="313"/>
        <v>UHF F1</v>
      </c>
      <c r="L2877" s="1" t="s">
        <v>346</v>
      </c>
      <c r="M2877" s="1"/>
      <c r="N2877" s="1">
        <f t="shared" si="314"/>
        <v>0</v>
      </c>
      <c r="O2877" s="1" t="s">
        <v>257</v>
      </c>
    </row>
    <row r="2878" spans="1:15" x14ac:dyDescent="0.3">
      <c r="A2878" s="1" t="s">
        <v>3953</v>
      </c>
      <c r="B2878" s="1" t="s">
        <v>5553</v>
      </c>
      <c r="C2878" s="1" t="str">
        <f t="shared" si="308"/>
        <v>Russia</v>
      </c>
      <c r="D2878" s="1" t="s">
        <v>5918</v>
      </c>
      <c r="E2878" s="7" t="str">
        <f>TEXT(DATE(MID(D2878, 13, 4), CHOOSE(MATCH( MID(D2878, 5, 3), {"Jan","Feb","Mar","Apr","May","Jun","Jul","Aug","Sep","Oct","Nov","Dec"}, 0), 1, 2, 3, 4, 5, 6, 7, 8, 9, 10, 11, 12), MID(D2878, 9, 2)), "yyyy-mm-dd")</f>
        <v>1993-03-25</v>
      </c>
      <c r="F2878" s="1" t="str">
        <f t="shared" si="309"/>
        <v>13:15:00</v>
      </c>
      <c r="G2878" s="9" t="str">
        <f t="shared" si="310"/>
        <v>March</v>
      </c>
      <c r="H2878" s="5" t="str">
        <f t="shared" si="311"/>
        <v>1993</v>
      </c>
      <c r="I2878" s="1" t="s">
        <v>5919</v>
      </c>
      <c r="J2878" s="1" t="str">
        <f t="shared" si="312"/>
        <v xml:space="preserve">START-1 </v>
      </c>
      <c r="K2878" s="1" t="str">
        <f t="shared" si="313"/>
        <v>EKA-1</v>
      </c>
      <c r="L2878" s="1" t="s">
        <v>346</v>
      </c>
      <c r="M2878" s="1"/>
      <c r="N2878" s="1">
        <f t="shared" si="314"/>
        <v>0</v>
      </c>
      <c r="O2878" s="1" t="s">
        <v>117</v>
      </c>
    </row>
    <row r="2879" spans="1:15" x14ac:dyDescent="0.3">
      <c r="A2879" s="1" t="s">
        <v>129</v>
      </c>
      <c r="B2879" s="1" t="s">
        <v>4200</v>
      </c>
      <c r="C2879" s="1" t="str">
        <f t="shared" si="308"/>
        <v>Kazakhstan</v>
      </c>
      <c r="D2879" s="1" t="s">
        <v>5920</v>
      </c>
      <c r="E2879" s="7" t="str">
        <f>TEXT(DATE(MID(D2879, 13, 4), CHOOSE(MATCH( MID(D2879, 5, 3), {"Jan","Feb","Mar","Apr","May","Jun","Jul","Aug","Sep","Oct","Nov","Dec"}, 0), 1, 2, 3, 4, 5, 6, 7, 8, 9, 10, 11, 12), MID(D2879, 9, 2)), "yyyy-mm-dd")</f>
        <v>1993-03-25</v>
      </c>
      <c r="F2879" s="1" t="str">
        <f t="shared" si="309"/>
        <v>02:28:00</v>
      </c>
      <c r="G2879" s="9" t="str">
        <f t="shared" si="310"/>
        <v>March</v>
      </c>
      <c r="H2879" s="5" t="str">
        <f t="shared" si="311"/>
        <v>1993</v>
      </c>
      <c r="I2879" s="1" t="s">
        <v>5921</v>
      </c>
      <c r="J2879" s="1" t="str">
        <f t="shared" si="312"/>
        <v xml:space="preserve">Proton K/Block-DM-2 </v>
      </c>
      <c r="K2879" s="1" t="str">
        <f t="shared" si="313"/>
        <v>Raduga 29</v>
      </c>
      <c r="L2879" s="1" t="s">
        <v>346</v>
      </c>
      <c r="M2879" s="1"/>
      <c r="N2879" s="1">
        <f t="shared" si="314"/>
        <v>0</v>
      </c>
      <c r="O2879" s="1" t="s">
        <v>9</v>
      </c>
    </row>
    <row r="2880" spans="1:15" x14ac:dyDescent="0.3">
      <c r="A2880" s="1" t="s">
        <v>129</v>
      </c>
      <c r="B2880" s="1" t="s">
        <v>1630</v>
      </c>
      <c r="C2880" s="1" t="str">
        <f t="shared" si="308"/>
        <v>Kazakhstan</v>
      </c>
      <c r="D2880" s="1" t="s">
        <v>5922</v>
      </c>
      <c r="E2880" s="7" t="str">
        <f>TEXT(DATE(MID(D2880, 13, 4), CHOOSE(MATCH( MID(D2880, 5, 3), {"Jan","Feb","Mar","Apr","May","Jun","Jul","Aug","Sep","Oct","Nov","Dec"}, 0), 1, 2, 3, 4, 5, 6, 7, 8, 9, 10, 11, 12), MID(D2880, 9, 2)), "yyyy-mm-dd")</f>
        <v>1993-02-21</v>
      </c>
      <c r="F2880" s="1" t="str">
        <f t="shared" si="309"/>
        <v>18:32:00</v>
      </c>
      <c r="G2880" s="9" t="str">
        <f t="shared" si="310"/>
        <v>February</v>
      </c>
      <c r="H2880" s="5" t="str">
        <f t="shared" si="311"/>
        <v>1993</v>
      </c>
      <c r="I2880" s="1" t="s">
        <v>5923</v>
      </c>
      <c r="J2880" s="1" t="str">
        <f t="shared" si="312"/>
        <v xml:space="preserve">Soyuz U2 </v>
      </c>
      <c r="K2880" s="1" t="str">
        <f t="shared" si="313"/>
        <v>Progress M-16</v>
      </c>
      <c r="L2880" s="1" t="s">
        <v>346</v>
      </c>
      <c r="M2880" s="1">
        <v>40</v>
      </c>
      <c r="N2880" s="1">
        <f t="shared" si="314"/>
        <v>3320</v>
      </c>
      <c r="O2880" s="1" t="s">
        <v>9</v>
      </c>
    </row>
    <row r="2881" spans="1:15" x14ac:dyDescent="0.3">
      <c r="A2881" s="1" t="s">
        <v>3891</v>
      </c>
      <c r="B2881" s="1" t="s">
        <v>714</v>
      </c>
      <c r="C2881" s="1" t="str">
        <f t="shared" si="308"/>
        <v>Japan</v>
      </c>
      <c r="D2881" s="1" t="s">
        <v>5924</v>
      </c>
      <c r="E2881" s="7" t="str">
        <f>TEXT(DATE(MID(D2881, 13, 4), CHOOSE(MATCH( MID(D2881, 5, 3), {"Jan","Feb","Mar","Apr","May","Jun","Jul","Aug","Sep","Oct","Nov","Dec"}, 0), 1, 2, 3, 4, 5, 6, 7, 8, 9, 10, 11, 12), MID(D2881, 9, 2)), "yyyy-mm-dd")</f>
        <v>1993-02-20</v>
      </c>
      <c r="F2881" s="1" t="str">
        <f t="shared" si="309"/>
        <v>02:20:00</v>
      </c>
      <c r="G2881" s="9" t="str">
        <f t="shared" si="310"/>
        <v>February</v>
      </c>
      <c r="H2881" s="5" t="str">
        <f t="shared" si="311"/>
        <v>1993</v>
      </c>
      <c r="I2881" s="1" t="s">
        <v>5925</v>
      </c>
      <c r="J2881" s="1" t="str">
        <f t="shared" si="312"/>
        <v xml:space="preserve">Mu-III S2 </v>
      </c>
      <c r="K2881" s="1" t="str">
        <f t="shared" si="313"/>
        <v>Asuka</v>
      </c>
      <c r="L2881" s="1" t="s">
        <v>346</v>
      </c>
      <c r="M2881" s="1"/>
      <c r="N2881" s="1">
        <f t="shared" si="314"/>
        <v>0</v>
      </c>
      <c r="O2881" s="1" t="s">
        <v>9</v>
      </c>
    </row>
    <row r="2882" spans="1:15" x14ac:dyDescent="0.3">
      <c r="A2882" s="1" t="s">
        <v>129</v>
      </c>
      <c r="B2882" s="1" t="s">
        <v>4200</v>
      </c>
      <c r="C2882" s="1" t="str">
        <f t="shared" ref="C2882:C2945" si="315">TRIM(MID(B2882, FIND("|", SUBSTITUTE(B2882, ",", "|", LEN(B2882) - LEN(SUBSTITUTE(B2882,",", "" )))) + 1, LEN(B2882)))</f>
        <v>Kazakhstan</v>
      </c>
      <c r="D2882" s="1" t="s">
        <v>5926</v>
      </c>
      <c r="E2882" s="7" t="str">
        <f>TEXT(DATE(MID(D2882, 13, 4), CHOOSE(MATCH( MID(D2882, 5, 3), {"Jan","Feb","Mar","Apr","May","Jun","Jul","Aug","Sep","Oct","Nov","Dec"}, 0), 1, 2, 3, 4, 5, 6, 7, 8, 9, 10, 11, 12), MID(D2882, 9, 2)), "yyyy-mm-dd")</f>
        <v>1993-02-17</v>
      </c>
      <c r="F2882" s="1" t="str">
        <f t="shared" ref="F2882:F2945" si="316">IF(ISNUMBER(FIND(":", D2882)), MID(D2882, FIND(":", D2882)-2, 5) &amp; ":00", "00:00:00")</f>
        <v>20:09:00</v>
      </c>
      <c r="G2882" s="9" t="str">
        <f t="shared" ref="G2882:G2945" si="317">TEXT(E2882, "mmmm")</f>
        <v>February</v>
      </c>
      <c r="H2882" s="5" t="str">
        <f t="shared" ref="H2882:H2945" si="318">TEXT(E2882, "yyyy")</f>
        <v>1993</v>
      </c>
      <c r="I2882" s="1" t="s">
        <v>5927</v>
      </c>
      <c r="J2882" s="1" t="str">
        <f t="shared" ref="J2882:J2945" si="319">LEFT(I2882, FIND("|", I2882) - 1)</f>
        <v xml:space="preserve">Proton K/Block-DM-2 </v>
      </c>
      <c r="K2882" s="1" t="str">
        <f t="shared" ref="K2882:K2945" si="320">MID(I2882, FIND("|", I2882) + 2, LEN(I2882))</f>
        <v>Cosmos 2234, 2235 &amp; 2236</v>
      </c>
      <c r="L2882" s="1" t="s">
        <v>346</v>
      </c>
      <c r="M2882" s="1"/>
      <c r="N2882" s="1">
        <f t="shared" si="314"/>
        <v>0</v>
      </c>
      <c r="O2882" s="1" t="s">
        <v>9</v>
      </c>
    </row>
    <row r="2883" spans="1:15" x14ac:dyDescent="0.3">
      <c r="A2883" s="1" t="s">
        <v>342</v>
      </c>
      <c r="B2883" s="1" t="s">
        <v>5928</v>
      </c>
      <c r="C2883" s="1" t="str">
        <f t="shared" si="315"/>
        <v>USA</v>
      </c>
      <c r="D2883" s="1" t="s">
        <v>5929</v>
      </c>
      <c r="E2883" s="7" t="str">
        <f>TEXT(DATE(MID(D2883, 13, 4), CHOOSE(MATCH( MID(D2883, 5, 3), {"Jan","Feb","Mar","Apr","May","Jun","Jul","Aug","Sep","Oct","Nov","Dec"}, 0), 1, 2, 3, 4, 5, 6, 7, 8, 9, 10, 11, 12), MID(D2883, 9, 2)), "yyyy-mm-dd")</f>
        <v>1993-02-09</v>
      </c>
      <c r="F2883" s="1" t="str">
        <f t="shared" si="316"/>
        <v>14:30:00</v>
      </c>
      <c r="G2883" s="9" t="str">
        <f t="shared" si="317"/>
        <v>February</v>
      </c>
      <c r="H2883" s="5" t="str">
        <f t="shared" si="318"/>
        <v>1993</v>
      </c>
      <c r="I2883" s="1" t="s">
        <v>5930</v>
      </c>
      <c r="J2883" s="1" t="str">
        <f t="shared" si="319"/>
        <v xml:space="preserve">Pegasus </v>
      </c>
      <c r="K2883" s="1" t="str">
        <f t="shared" si="320"/>
        <v>SCD-1</v>
      </c>
      <c r="L2883" s="1" t="s">
        <v>346</v>
      </c>
      <c r="M2883" s="1">
        <v>40</v>
      </c>
      <c r="N2883" s="1">
        <f t="shared" ref="N2883:N2946" si="321">M2883 * 83</f>
        <v>3320</v>
      </c>
      <c r="O2883" s="1" t="s">
        <v>9</v>
      </c>
    </row>
    <row r="2884" spans="1:15" x14ac:dyDescent="0.3">
      <c r="A2884" s="1" t="s">
        <v>4</v>
      </c>
      <c r="B2884" s="1" t="s">
        <v>1561</v>
      </c>
      <c r="C2884" s="1" t="str">
        <f t="shared" si="315"/>
        <v>Russia</v>
      </c>
      <c r="D2884" s="1" t="s">
        <v>5931</v>
      </c>
      <c r="E2884" s="7" t="str">
        <f>TEXT(DATE(MID(D2884, 13, 4), CHOOSE(MATCH( MID(D2884, 5, 3), {"Jan","Feb","Mar","Apr","May","Jun","Jul","Aug","Sep","Oct","Nov","Dec"}, 0), 1, 2, 3, 4, 5, 6, 7, 8, 9, 10, 11, 12), MID(D2884, 9, 2)), "yyyy-mm-dd")</f>
        <v>1993-02-09</v>
      </c>
      <c r="F2884" s="1" t="str">
        <f t="shared" si="316"/>
        <v>02:56:00</v>
      </c>
      <c r="G2884" s="9" t="str">
        <f t="shared" si="317"/>
        <v>February</v>
      </c>
      <c r="H2884" s="5" t="str">
        <f t="shared" si="318"/>
        <v>1993</v>
      </c>
      <c r="I2884" s="1" t="s">
        <v>5932</v>
      </c>
      <c r="J2884" s="1" t="str">
        <f t="shared" si="319"/>
        <v xml:space="preserve">Cosmos-3M </v>
      </c>
      <c r="K2884" s="1" t="str">
        <f t="shared" si="320"/>
        <v>Cosmos 2233</v>
      </c>
      <c r="L2884" s="1" t="s">
        <v>346</v>
      </c>
      <c r="M2884" s="1"/>
      <c r="N2884" s="1">
        <f t="shared" si="321"/>
        <v>0</v>
      </c>
      <c r="O2884" s="1" t="s">
        <v>9</v>
      </c>
    </row>
    <row r="2885" spans="1:15" x14ac:dyDescent="0.3">
      <c r="A2885" s="1" t="s">
        <v>3868</v>
      </c>
      <c r="B2885" s="1" t="s">
        <v>3478</v>
      </c>
      <c r="C2885" s="1" t="str">
        <f t="shared" si="315"/>
        <v>USA</v>
      </c>
      <c r="D2885" s="1" t="s">
        <v>5933</v>
      </c>
      <c r="E2885" s="7" t="str">
        <f>TEXT(DATE(MID(D2885, 13, 4), CHOOSE(MATCH( MID(D2885, 5, 3), {"Jan","Feb","Mar","Apr","May","Jun","Jul","Aug","Sep","Oct","Nov","Dec"}, 0), 1, 2, 3, 4, 5, 6, 7, 8, 9, 10, 11, 12), MID(D2885, 9, 2)), "yyyy-mm-dd")</f>
        <v>1993-02-03</v>
      </c>
      <c r="F2885" s="1" t="str">
        <f t="shared" si="316"/>
        <v>02:55:00</v>
      </c>
      <c r="G2885" s="9" t="str">
        <f t="shared" si="317"/>
        <v>February</v>
      </c>
      <c r="H2885" s="5" t="str">
        <f t="shared" si="318"/>
        <v>1993</v>
      </c>
      <c r="I2885" s="1" t="s">
        <v>5934</v>
      </c>
      <c r="J2885" s="1" t="str">
        <f t="shared" si="319"/>
        <v xml:space="preserve">Delta II 7925 </v>
      </c>
      <c r="K2885" s="1" t="str">
        <f t="shared" si="320"/>
        <v>USA-88 (GPS IIA-9)</v>
      </c>
      <c r="L2885" s="1" t="s">
        <v>346</v>
      </c>
      <c r="M2885" s="1"/>
      <c r="N2885" s="1">
        <f t="shared" si="321"/>
        <v>0</v>
      </c>
      <c r="O2885" s="1" t="s">
        <v>9</v>
      </c>
    </row>
    <row r="2886" spans="1:15" x14ac:dyDescent="0.3">
      <c r="A2886" s="1" t="s">
        <v>4</v>
      </c>
      <c r="B2886" s="1" t="s">
        <v>3038</v>
      </c>
      <c r="C2886" s="1" t="str">
        <f t="shared" si="315"/>
        <v>Russia</v>
      </c>
      <c r="D2886" s="1" t="s">
        <v>5935</v>
      </c>
      <c r="E2886" s="7" t="str">
        <f>TEXT(DATE(MID(D2886, 13, 4), CHOOSE(MATCH( MID(D2886, 5, 3), {"Jan","Feb","Mar","Apr","May","Jun","Jul","Aug","Sep","Oct","Nov","Dec"}, 0), 1, 2, 3, 4, 5, 6, 7, 8, 9, 10, 11, 12), MID(D2886, 9, 2)), "yyyy-mm-dd")</f>
        <v>1993-01-26</v>
      </c>
      <c r="F2886" s="1" t="str">
        <f t="shared" si="316"/>
        <v>15:55:00</v>
      </c>
      <c r="G2886" s="9" t="str">
        <f t="shared" si="317"/>
        <v>January</v>
      </c>
      <c r="H2886" s="5" t="str">
        <f t="shared" si="318"/>
        <v>1993</v>
      </c>
      <c r="I2886" s="1" t="s">
        <v>5936</v>
      </c>
      <c r="J2886" s="1" t="str">
        <f t="shared" si="319"/>
        <v xml:space="preserve">Molniya-M /Block 2BL </v>
      </c>
      <c r="K2886" s="1" t="str">
        <f t="shared" si="320"/>
        <v>Cosmos 2232</v>
      </c>
      <c r="L2886" s="1" t="s">
        <v>346</v>
      </c>
      <c r="M2886" s="1"/>
      <c r="N2886" s="1">
        <f t="shared" si="321"/>
        <v>0</v>
      </c>
      <c r="O2886" s="1" t="s">
        <v>9</v>
      </c>
    </row>
    <row r="2887" spans="1:15" x14ac:dyDescent="0.3">
      <c r="A2887" s="1" t="s">
        <v>129</v>
      </c>
      <c r="B2887" s="1" t="s">
        <v>1630</v>
      </c>
      <c r="C2887" s="1" t="str">
        <f t="shared" si="315"/>
        <v>Kazakhstan</v>
      </c>
      <c r="D2887" s="1" t="s">
        <v>5937</v>
      </c>
      <c r="E2887" s="7" t="str">
        <f>TEXT(DATE(MID(D2887, 13, 4), CHOOSE(MATCH( MID(D2887, 5, 3), {"Jan","Feb","Mar","Apr","May","Jun","Jul","Aug","Sep","Oct","Nov","Dec"}, 0), 1, 2, 3, 4, 5, 6, 7, 8, 9, 10, 11, 12), MID(D2887, 9, 2)), "yyyy-mm-dd")</f>
        <v>1993-01-24</v>
      </c>
      <c r="F2887" s="1" t="str">
        <f t="shared" si="316"/>
        <v>05:58:00</v>
      </c>
      <c r="G2887" s="9" t="str">
        <f t="shared" si="317"/>
        <v>January</v>
      </c>
      <c r="H2887" s="5" t="str">
        <f t="shared" si="318"/>
        <v>1993</v>
      </c>
      <c r="I2887" s="1" t="s">
        <v>5938</v>
      </c>
      <c r="J2887" s="1" t="str">
        <f t="shared" si="319"/>
        <v xml:space="preserve">Soyuz U2 </v>
      </c>
      <c r="K2887" s="1" t="str">
        <f t="shared" si="320"/>
        <v>Soyuz TM-16</v>
      </c>
      <c r="L2887" s="1" t="s">
        <v>346</v>
      </c>
      <c r="M2887" s="1">
        <v>40</v>
      </c>
      <c r="N2887" s="1">
        <f t="shared" si="321"/>
        <v>3320</v>
      </c>
      <c r="O2887" s="1" t="s">
        <v>9</v>
      </c>
    </row>
    <row r="2888" spans="1:15" x14ac:dyDescent="0.3">
      <c r="A2888" s="1" t="s">
        <v>4</v>
      </c>
      <c r="B2888" s="1" t="s">
        <v>212</v>
      </c>
      <c r="C2888" s="1" t="str">
        <f t="shared" si="315"/>
        <v>Russia</v>
      </c>
      <c r="D2888" s="1" t="s">
        <v>5939</v>
      </c>
      <c r="E2888" s="7" t="str">
        <f>TEXT(DATE(MID(D2888, 13, 4), CHOOSE(MATCH( MID(D2888, 5, 3), {"Jan","Feb","Mar","Apr","May","Jun","Jul","Aug","Sep","Oct","Nov","Dec"}, 0), 1, 2, 3, 4, 5, 6, 7, 8, 9, 10, 11, 12), MID(D2888, 9, 2)), "yyyy-mm-dd")</f>
        <v>1993-01-19</v>
      </c>
      <c r="F2888" s="1" t="str">
        <f t="shared" si="316"/>
        <v>14:49:00</v>
      </c>
      <c r="G2888" s="9" t="str">
        <f t="shared" si="317"/>
        <v>January</v>
      </c>
      <c r="H2888" s="5" t="str">
        <f t="shared" si="318"/>
        <v>1993</v>
      </c>
      <c r="I2888" s="1" t="s">
        <v>5940</v>
      </c>
      <c r="J2888" s="1" t="str">
        <f t="shared" si="319"/>
        <v xml:space="preserve">Soyuz U </v>
      </c>
      <c r="K2888" s="1" t="str">
        <f t="shared" si="320"/>
        <v>Cosmos 2231</v>
      </c>
      <c r="L2888" s="1" t="s">
        <v>346</v>
      </c>
      <c r="M2888" s="1">
        <v>20</v>
      </c>
      <c r="N2888" s="1">
        <f t="shared" si="321"/>
        <v>1660</v>
      </c>
      <c r="O2888" s="1" t="s">
        <v>9</v>
      </c>
    </row>
    <row r="2889" spans="1:15" x14ac:dyDescent="0.3">
      <c r="A2889" s="1" t="s">
        <v>657</v>
      </c>
      <c r="B2889" s="1" t="s">
        <v>658</v>
      </c>
      <c r="C2889" s="1" t="str">
        <f t="shared" si="315"/>
        <v>USA</v>
      </c>
      <c r="D2889" s="1" t="s">
        <v>5941</v>
      </c>
      <c r="E2889" s="7" t="str">
        <f>TEXT(DATE(MID(D2889, 13, 4), CHOOSE(MATCH( MID(D2889, 5, 3), {"Jan","Feb","Mar","Apr","May","Jun","Jul","Aug","Sep","Oct","Nov","Dec"}, 0), 1, 2, 3, 4, 5, 6, 7, 8, 9, 10, 11, 12), MID(D2889, 9, 2)), "yyyy-mm-dd")</f>
        <v>1993-01-13</v>
      </c>
      <c r="F2889" s="1" t="str">
        <f t="shared" si="316"/>
        <v>13:59:00</v>
      </c>
      <c r="G2889" s="9" t="str">
        <f t="shared" si="317"/>
        <v>January</v>
      </c>
      <c r="H2889" s="5" t="str">
        <f t="shared" si="318"/>
        <v>1993</v>
      </c>
      <c r="I2889" s="1" t="s">
        <v>5942</v>
      </c>
      <c r="J2889" s="1" t="str">
        <f t="shared" si="319"/>
        <v xml:space="preserve">Space Shuttle Endeavour </v>
      </c>
      <c r="K2889" s="1" t="str">
        <f t="shared" si="320"/>
        <v>STS-54</v>
      </c>
      <c r="L2889" s="1" t="s">
        <v>346</v>
      </c>
      <c r="M2889" s="1">
        <v>450</v>
      </c>
      <c r="N2889" s="1">
        <f t="shared" si="321"/>
        <v>37350</v>
      </c>
      <c r="O2889" s="1" t="s">
        <v>9</v>
      </c>
    </row>
    <row r="2890" spans="1:15" x14ac:dyDescent="0.3">
      <c r="A2890" s="1" t="s">
        <v>4</v>
      </c>
      <c r="B2890" s="1" t="s">
        <v>5</v>
      </c>
      <c r="C2890" s="1" t="str">
        <f t="shared" si="315"/>
        <v>Russia</v>
      </c>
      <c r="D2890" s="1" t="s">
        <v>5943</v>
      </c>
      <c r="E2890" s="7" t="str">
        <f>TEXT(DATE(MID(D2890, 13, 4), CHOOSE(MATCH( MID(D2890, 5, 3), {"Jan","Feb","Mar","Apr","May","Jun","Jul","Aug","Sep","Oct","Nov","Dec"}, 0), 1, 2, 3, 4, 5, 6, 7, 8, 9, 10, 11, 12), MID(D2890, 9, 2)), "yyyy-mm-dd")</f>
        <v>1993-01-13</v>
      </c>
      <c r="F2890" s="1" t="str">
        <f t="shared" si="316"/>
        <v>01:49:00</v>
      </c>
      <c r="G2890" s="9" t="str">
        <f t="shared" si="317"/>
        <v>January</v>
      </c>
      <c r="H2890" s="5" t="str">
        <f t="shared" si="318"/>
        <v>1993</v>
      </c>
      <c r="I2890" s="1" t="s">
        <v>5944</v>
      </c>
      <c r="J2890" s="1" t="str">
        <f t="shared" si="319"/>
        <v xml:space="preserve">Molniya-M /Block ML </v>
      </c>
      <c r="K2890" s="1" t="str">
        <f t="shared" si="320"/>
        <v>Molniya-1 nÂ°156</v>
      </c>
      <c r="L2890" s="1" t="s">
        <v>346</v>
      </c>
      <c r="M2890" s="1"/>
      <c r="N2890" s="1">
        <f t="shared" si="321"/>
        <v>0</v>
      </c>
      <c r="O2890" s="1" t="s">
        <v>9</v>
      </c>
    </row>
    <row r="2891" spans="1:15" x14ac:dyDescent="0.3">
      <c r="A2891" s="1" t="s">
        <v>4</v>
      </c>
      <c r="B2891" s="1" t="s">
        <v>1561</v>
      </c>
      <c r="C2891" s="1" t="str">
        <f t="shared" si="315"/>
        <v>Russia</v>
      </c>
      <c r="D2891" s="1" t="s">
        <v>5945</v>
      </c>
      <c r="E2891" s="7" t="str">
        <f>TEXT(DATE(MID(D2891, 13, 4), CHOOSE(MATCH( MID(D2891, 5, 3), {"Jan","Feb","Mar","Apr","May","Jun","Jul","Aug","Sep","Oct","Nov","Dec"}, 0), 1, 2, 3, 4, 5, 6, 7, 8, 9, 10, 11, 12), MID(D2891, 9, 2)), "yyyy-mm-dd")</f>
        <v>1993-01-12</v>
      </c>
      <c r="F2891" s="1" t="str">
        <f t="shared" si="316"/>
        <v>11:10:00</v>
      </c>
      <c r="G2891" s="9" t="str">
        <f t="shared" si="317"/>
        <v>January</v>
      </c>
      <c r="H2891" s="5" t="str">
        <f t="shared" si="318"/>
        <v>1993</v>
      </c>
      <c r="I2891" s="1" t="s">
        <v>5946</v>
      </c>
      <c r="J2891" s="1" t="str">
        <f t="shared" si="319"/>
        <v xml:space="preserve">Cosmos-3M </v>
      </c>
      <c r="K2891" s="1" t="str">
        <f t="shared" si="320"/>
        <v>Cosmos 2230</v>
      </c>
      <c r="L2891" s="1" t="s">
        <v>346</v>
      </c>
      <c r="M2891" s="1"/>
      <c r="N2891" s="1">
        <f t="shared" si="321"/>
        <v>0</v>
      </c>
      <c r="O2891" s="1" t="s">
        <v>9</v>
      </c>
    </row>
    <row r="2892" spans="1:15" x14ac:dyDescent="0.3">
      <c r="A2892" s="1" t="s">
        <v>4</v>
      </c>
      <c r="B2892" s="1" t="s">
        <v>212</v>
      </c>
      <c r="C2892" s="1" t="str">
        <f t="shared" si="315"/>
        <v>Russia</v>
      </c>
      <c r="D2892" s="1" t="s">
        <v>5947</v>
      </c>
      <c r="E2892" s="7" t="str">
        <f>TEXT(DATE(MID(D2892, 13, 4), CHOOSE(MATCH( MID(D2892, 5, 3), {"Jan","Feb","Mar","Apr","May","Jun","Jul","Aug","Sep","Oct","Nov","Dec"}, 0), 1, 2, 3, 4, 5, 6, 7, 8, 9, 10, 11, 12), MID(D2892, 9, 2)), "yyyy-mm-dd")</f>
        <v>1992-12-29</v>
      </c>
      <c r="F2892" s="1" t="str">
        <f t="shared" si="316"/>
        <v>13:30:00</v>
      </c>
      <c r="G2892" s="9" t="str">
        <f t="shared" si="317"/>
        <v>December</v>
      </c>
      <c r="H2892" s="5" t="str">
        <f t="shared" si="318"/>
        <v>1992</v>
      </c>
      <c r="I2892" s="1" t="s">
        <v>5948</v>
      </c>
      <c r="J2892" s="1" t="str">
        <f t="shared" si="319"/>
        <v xml:space="preserve">Soyuz U </v>
      </c>
      <c r="K2892" s="1" t="str">
        <f t="shared" si="320"/>
        <v>Cosmos 2229</v>
      </c>
      <c r="L2892" s="1" t="s">
        <v>346</v>
      </c>
      <c r="M2892" s="1">
        <v>20</v>
      </c>
      <c r="N2892" s="1">
        <f t="shared" si="321"/>
        <v>1660</v>
      </c>
      <c r="O2892" s="1" t="s">
        <v>9</v>
      </c>
    </row>
    <row r="2893" spans="1:15" x14ac:dyDescent="0.3">
      <c r="A2893" s="1" t="s">
        <v>4</v>
      </c>
      <c r="B2893" s="1" t="s">
        <v>3566</v>
      </c>
      <c r="C2893" s="1" t="str">
        <f t="shared" si="315"/>
        <v>Russia</v>
      </c>
      <c r="D2893" s="1" t="s">
        <v>5949</v>
      </c>
      <c r="E2893" s="7" t="str">
        <f>TEXT(DATE(MID(D2893, 13, 4), CHOOSE(MATCH( MID(D2893, 5, 3), {"Jan","Feb","Mar","Apr","May","Jun","Jul","Aug","Sep","Oct","Nov","Dec"}, 0), 1, 2, 3, 4, 5, 6, 7, 8, 9, 10, 11, 12), MID(D2893, 9, 2)), "yyyy-mm-dd")</f>
        <v>1992-12-25</v>
      </c>
      <c r="F2893" s="1" t="str">
        <f t="shared" si="316"/>
        <v>20:07:00</v>
      </c>
      <c r="G2893" s="9" t="str">
        <f t="shared" si="317"/>
        <v>December</v>
      </c>
      <c r="H2893" s="5" t="str">
        <f t="shared" si="318"/>
        <v>1992</v>
      </c>
      <c r="I2893" s="1" t="s">
        <v>5950</v>
      </c>
      <c r="J2893" s="1" t="str">
        <f t="shared" si="319"/>
        <v xml:space="preserve">Tsyklon-3 </v>
      </c>
      <c r="K2893" s="1" t="str">
        <f t="shared" si="320"/>
        <v>Cosmos 2228</v>
      </c>
      <c r="L2893" s="1" t="s">
        <v>346</v>
      </c>
      <c r="M2893" s="1"/>
      <c r="N2893" s="1">
        <f t="shared" si="321"/>
        <v>0</v>
      </c>
      <c r="O2893" s="1" t="s">
        <v>9</v>
      </c>
    </row>
    <row r="2894" spans="1:15" x14ac:dyDescent="0.3">
      <c r="A2894" s="1" t="s">
        <v>4</v>
      </c>
      <c r="B2894" s="1" t="s">
        <v>2022</v>
      </c>
      <c r="C2894" s="1" t="str">
        <f t="shared" si="315"/>
        <v>Kazakhstan</v>
      </c>
      <c r="D2894" s="1" t="s">
        <v>5951</v>
      </c>
      <c r="E2894" s="7" t="str">
        <f>TEXT(DATE(MID(D2894, 13, 4), CHOOSE(MATCH( MID(D2894, 5, 3), {"Jan","Feb","Mar","Apr","May","Jun","Jul","Aug","Sep","Oct","Nov","Dec"}, 0), 1, 2, 3, 4, 5, 6, 7, 8, 9, 10, 11, 12), MID(D2894, 9, 2)), "yyyy-mm-dd")</f>
        <v>1992-12-25</v>
      </c>
      <c r="F2894" s="1" t="str">
        <f t="shared" si="316"/>
        <v>05:56:00</v>
      </c>
      <c r="G2894" s="9" t="str">
        <f t="shared" si="317"/>
        <v>December</v>
      </c>
      <c r="H2894" s="5" t="str">
        <f t="shared" si="318"/>
        <v>1992</v>
      </c>
      <c r="I2894" s="1" t="s">
        <v>5952</v>
      </c>
      <c r="J2894" s="1" t="str">
        <f t="shared" si="319"/>
        <v xml:space="preserve">Zenit-2 </v>
      </c>
      <c r="K2894" s="1" t="str">
        <f t="shared" si="320"/>
        <v>Cosmos 2227</v>
      </c>
      <c r="L2894" s="1" t="s">
        <v>346</v>
      </c>
      <c r="M2894" s="1"/>
      <c r="N2894" s="1">
        <f t="shared" si="321"/>
        <v>0</v>
      </c>
      <c r="O2894" s="1" t="s">
        <v>9</v>
      </c>
    </row>
    <row r="2895" spans="1:15" x14ac:dyDescent="0.3">
      <c r="A2895" s="1" t="s">
        <v>4</v>
      </c>
      <c r="B2895" s="1" t="s">
        <v>3566</v>
      </c>
      <c r="C2895" s="1" t="str">
        <f t="shared" si="315"/>
        <v>Russia</v>
      </c>
      <c r="D2895" s="1" t="s">
        <v>5953</v>
      </c>
      <c r="E2895" s="7" t="str">
        <f>TEXT(DATE(MID(D2895, 13, 4), CHOOSE(MATCH( MID(D2895, 5, 3), {"Jan","Feb","Mar","Apr","May","Jun","Jul","Aug","Sep","Oct","Nov","Dec"}, 0), 1, 2, 3, 4, 5, 6, 7, 8, 9, 10, 11, 12), MID(D2895, 9, 2)), "yyyy-mm-dd")</f>
        <v>1992-12-22</v>
      </c>
      <c r="F2895" s="1" t="str">
        <f t="shared" si="316"/>
        <v>12:36:00</v>
      </c>
      <c r="G2895" s="9" t="str">
        <f t="shared" si="317"/>
        <v>December</v>
      </c>
      <c r="H2895" s="5" t="str">
        <f t="shared" si="318"/>
        <v>1992</v>
      </c>
      <c r="I2895" s="1" t="s">
        <v>5954</v>
      </c>
      <c r="J2895" s="1" t="str">
        <f t="shared" si="319"/>
        <v xml:space="preserve">Tsyklon-3 </v>
      </c>
      <c r="K2895" s="1" t="str">
        <f t="shared" si="320"/>
        <v>Cosmos 2226</v>
      </c>
      <c r="L2895" s="1" t="s">
        <v>346</v>
      </c>
      <c r="M2895" s="1"/>
      <c r="N2895" s="1">
        <f t="shared" si="321"/>
        <v>0</v>
      </c>
      <c r="O2895" s="1" t="s">
        <v>9</v>
      </c>
    </row>
    <row r="2896" spans="1:15" x14ac:dyDescent="0.3">
      <c r="A2896" s="1" t="s">
        <v>4</v>
      </c>
      <c r="B2896" s="1" t="s">
        <v>130</v>
      </c>
      <c r="C2896" s="1" t="str">
        <f t="shared" si="315"/>
        <v>Kazakhstan</v>
      </c>
      <c r="D2896" s="1" t="s">
        <v>5955</v>
      </c>
      <c r="E2896" s="7" t="str">
        <f>TEXT(DATE(MID(D2896, 13, 4), CHOOSE(MATCH( MID(D2896, 5, 3), {"Jan","Feb","Mar","Apr","May","Jun","Jul","Aug","Sep","Oct","Nov","Dec"}, 0), 1, 2, 3, 4, 5, 6, 7, 8, 9, 10, 11, 12), MID(D2896, 9, 2)), "yyyy-mm-dd")</f>
        <v>1992-12-22</v>
      </c>
      <c r="F2896" s="1" t="str">
        <f t="shared" si="316"/>
        <v>12:00:00</v>
      </c>
      <c r="G2896" s="9" t="str">
        <f t="shared" si="317"/>
        <v>December</v>
      </c>
      <c r="H2896" s="5" t="str">
        <f t="shared" si="318"/>
        <v>1992</v>
      </c>
      <c r="I2896" s="1" t="s">
        <v>5956</v>
      </c>
      <c r="J2896" s="1" t="str">
        <f t="shared" si="319"/>
        <v xml:space="preserve">Soyuz U </v>
      </c>
      <c r="K2896" s="1" t="str">
        <f t="shared" si="320"/>
        <v>Cosmos 2225</v>
      </c>
      <c r="L2896" s="1" t="s">
        <v>346</v>
      </c>
      <c r="M2896" s="1">
        <v>20</v>
      </c>
      <c r="N2896" s="1">
        <f t="shared" si="321"/>
        <v>1660</v>
      </c>
      <c r="O2896" s="1" t="s">
        <v>9</v>
      </c>
    </row>
    <row r="2897" spans="1:15" x14ac:dyDescent="0.3">
      <c r="A2897" s="1" t="s">
        <v>14</v>
      </c>
      <c r="B2897" s="1" t="s">
        <v>101</v>
      </c>
      <c r="C2897" s="1" t="str">
        <f t="shared" si="315"/>
        <v>China</v>
      </c>
      <c r="D2897" s="1" t="s">
        <v>5957</v>
      </c>
      <c r="E2897" s="7" t="str">
        <f>TEXT(DATE(MID(D2897, 13, 4), CHOOSE(MATCH( MID(D2897, 5, 3), {"Jan","Feb","Mar","Apr","May","Jun","Jul","Aug","Sep","Oct","Nov","Dec"}, 0), 1, 2, 3, 4, 5, 6, 7, 8, 9, 10, 11, 12), MID(D2897, 9, 2)), "yyyy-mm-dd")</f>
        <v>1992-12-21</v>
      </c>
      <c r="F2897" s="1" t="str">
        <f t="shared" si="316"/>
        <v>11:21:00</v>
      </c>
      <c r="G2897" s="9" t="str">
        <f t="shared" si="317"/>
        <v>December</v>
      </c>
      <c r="H2897" s="5" t="str">
        <f t="shared" si="318"/>
        <v>1992</v>
      </c>
      <c r="I2897" s="1" t="s">
        <v>5958</v>
      </c>
      <c r="J2897" s="1" t="str">
        <f t="shared" si="319"/>
        <v xml:space="preserve">Long March 2E </v>
      </c>
      <c r="K2897" s="1" t="str">
        <f t="shared" si="320"/>
        <v>Optus B2</v>
      </c>
      <c r="L2897" s="1" t="s">
        <v>346</v>
      </c>
      <c r="M2897" s="1"/>
      <c r="N2897" s="1">
        <f t="shared" si="321"/>
        <v>0</v>
      </c>
      <c r="O2897" s="1" t="s">
        <v>257</v>
      </c>
    </row>
    <row r="2898" spans="1:15" x14ac:dyDescent="0.3">
      <c r="A2898" s="1" t="s">
        <v>3868</v>
      </c>
      <c r="B2898" s="1" t="s">
        <v>3160</v>
      </c>
      <c r="C2898" s="1" t="str">
        <f t="shared" si="315"/>
        <v>USA</v>
      </c>
      <c r="D2898" s="1" t="s">
        <v>5959</v>
      </c>
      <c r="E2898" s="7" t="str">
        <f>TEXT(DATE(MID(D2898, 13, 4), CHOOSE(MATCH( MID(D2898, 5, 3), {"Jan","Feb","Mar","Apr","May","Jun","Jul","Aug","Sep","Oct","Nov","Dec"}, 0), 1, 2, 3, 4, 5, 6, 7, 8, 9, 10, 11, 12), MID(D2898, 9, 2)), "yyyy-mm-dd")</f>
        <v>1992-12-18</v>
      </c>
      <c r="F2898" s="1" t="str">
        <f t="shared" si="316"/>
        <v>22:16:00</v>
      </c>
      <c r="G2898" s="9" t="str">
        <f t="shared" si="317"/>
        <v>December</v>
      </c>
      <c r="H2898" s="5" t="str">
        <f t="shared" si="318"/>
        <v>1992</v>
      </c>
      <c r="I2898" s="1" t="s">
        <v>5960</v>
      </c>
      <c r="J2898" s="1" t="str">
        <f t="shared" si="319"/>
        <v xml:space="preserve">Delta II 7925 </v>
      </c>
      <c r="K2898" s="1" t="str">
        <f t="shared" si="320"/>
        <v>USA-87 (GPS IIA-8)</v>
      </c>
      <c r="L2898" s="1" t="s">
        <v>346</v>
      </c>
      <c r="M2898" s="1"/>
      <c r="N2898" s="1">
        <f t="shared" si="321"/>
        <v>0</v>
      </c>
      <c r="O2898" s="1" t="s">
        <v>9</v>
      </c>
    </row>
    <row r="2899" spans="1:15" x14ac:dyDescent="0.3">
      <c r="A2899" s="1" t="s">
        <v>129</v>
      </c>
      <c r="B2899" s="1" t="s">
        <v>529</v>
      </c>
      <c r="C2899" s="1" t="str">
        <f t="shared" si="315"/>
        <v>Kazakhstan</v>
      </c>
      <c r="D2899" s="1" t="s">
        <v>5961</v>
      </c>
      <c r="E2899" s="7" t="str">
        <f>TEXT(DATE(MID(D2899, 13, 4), CHOOSE(MATCH( MID(D2899, 5, 3), {"Jan","Feb","Mar","Apr","May","Jun","Jul","Aug","Sep","Oct","Nov","Dec"}, 0), 1, 2, 3, 4, 5, 6, 7, 8, 9, 10, 11, 12), MID(D2899, 9, 2)), "yyyy-mm-dd")</f>
        <v>1992-12-17</v>
      </c>
      <c r="F2899" s="1" t="str">
        <f t="shared" si="316"/>
        <v>12:45:00</v>
      </c>
      <c r="G2899" s="9" t="str">
        <f t="shared" si="317"/>
        <v>December</v>
      </c>
      <c r="H2899" s="5" t="str">
        <f t="shared" si="318"/>
        <v>1992</v>
      </c>
      <c r="I2899" s="1" t="s">
        <v>5962</v>
      </c>
      <c r="J2899" s="1" t="str">
        <f t="shared" si="319"/>
        <v xml:space="preserve">Proton K/Block-DM-2 </v>
      </c>
      <c r="K2899" s="1" t="str">
        <f t="shared" si="320"/>
        <v>Cosmos 2224</v>
      </c>
      <c r="L2899" s="1" t="s">
        <v>346</v>
      </c>
      <c r="M2899" s="1"/>
      <c r="N2899" s="1">
        <f t="shared" si="321"/>
        <v>0</v>
      </c>
      <c r="O2899" s="1" t="s">
        <v>9</v>
      </c>
    </row>
    <row r="2900" spans="1:15" x14ac:dyDescent="0.3">
      <c r="A2900" s="1" t="s">
        <v>4</v>
      </c>
      <c r="B2900" s="1" t="s">
        <v>1630</v>
      </c>
      <c r="C2900" s="1" t="str">
        <f t="shared" si="315"/>
        <v>Kazakhstan</v>
      </c>
      <c r="D2900" s="1" t="s">
        <v>5963</v>
      </c>
      <c r="E2900" s="7" t="str">
        <f>TEXT(DATE(MID(D2900, 13, 4), CHOOSE(MATCH( MID(D2900, 5, 3), {"Jan","Feb","Mar","Apr","May","Jun","Jul","Aug","Sep","Oct","Nov","Dec"}, 0), 1, 2, 3, 4, 5, 6, 7, 8, 9, 10, 11, 12), MID(D2900, 9, 2)), "yyyy-mm-dd")</f>
        <v>1992-12-09</v>
      </c>
      <c r="F2900" s="1" t="str">
        <f t="shared" si="316"/>
        <v>11:25:00</v>
      </c>
      <c r="G2900" s="9" t="str">
        <f t="shared" si="317"/>
        <v>December</v>
      </c>
      <c r="H2900" s="5" t="str">
        <f t="shared" si="318"/>
        <v>1992</v>
      </c>
      <c r="I2900" s="1" t="s">
        <v>5964</v>
      </c>
      <c r="J2900" s="1" t="str">
        <f t="shared" si="319"/>
        <v xml:space="preserve">Soyuz U </v>
      </c>
      <c r="K2900" s="1" t="str">
        <f t="shared" si="320"/>
        <v>Cosmos 2223</v>
      </c>
      <c r="L2900" s="1" t="s">
        <v>346</v>
      </c>
      <c r="M2900" s="1">
        <v>20</v>
      </c>
      <c r="N2900" s="1">
        <f t="shared" si="321"/>
        <v>1660</v>
      </c>
      <c r="O2900" s="1" t="s">
        <v>9</v>
      </c>
    </row>
    <row r="2901" spans="1:15" x14ac:dyDescent="0.3">
      <c r="A2901" s="1" t="s">
        <v>657</v>
      </c>
      <c r="B2901" s="1" t="s">
        <v>30</v>
      </c>
      <c r="C2901" s="1" t="str">
        <f t="shared" si="315"/>
        <v>USA</v>
      </c>
      <c r="D2901" s="1" t="s">
        <v>5965</v>
      </c>
      <c r="E2901" s="7" t="str">
        <f>TEXT(DATE(MID(D2901, 13, 4), CHOOSE(MATCH( MID(D2901, 5, 3), {"Jan","Feb","Mar","Apr","May","Jun","Jul","Aug","Sep","Oct","Nov","Dec"}, 0), 1, 2, 3, 4, 5, 6, 7, 8, 9, 10, 11, 12), MID(D2901, 9, 2)), "yyyy-mm-dd")</f>
        <v>1992-12-02</v>
      </c>
      <c r="F2901" s="1" t="str">
        <f t="shared" si="316"/>
        <v>13:24:00</v>
      </c>
      <c r="G2901" s="9" t="str">
        <f t="shared" si="317"/>
        <v>December</v>
      </c>
      <c r="H2901" s="5" t="str">
        <f t="shared" si="318"/>
        <v>1992</v>
      </c>
      <c r="I2901" s="1" t="s">
        <v>5966</v>
      </c>
      <c r="J2901" s="1" t="str">
        <f t="shared" si="319"/>
        <v xml:space="preserve">Space Shuttle Discovery </v>
      </c>
      <c r="K2901" s="1" t="str">
        <f t="shared" si="320"/>
        <v>STS-53</v>
      </c>
      <c r="L2901" s="1" t="s">
        <v>346</v>
      </c>
      <c r="M2901" s="1">
        <v>450</v>
      </c>
      <c r="N2901" s="1">
        <f t="shared" si="321"/>
        <v>37350</v>
      </c>
      <c r="O2901" s="1" t="s">
        <v>9</v>
      </c>
    </row>
    <row r="2902" spans="1:15" x14ac:dyDescent="0.3">
      <c r="A2902" s="1" t="s">
        <v>4</v>
      </c>
      <c r="B2902" s="1" t="s">
        <v>212</v>
      </c>
      <c r="C2902" s="1" t="str">
        <f t="shared" si="315"/>
        <v>Russia</v>
      </c>
      <c r="D2902" s="1" t="s">
        <v>5967</v>
      </c>
      <c r="E2902" s="7" t="str">
        <f>TEXT(DATE(MID(D2902, 13, 4), CHOOSE(MATCH( MID(D2902, 5, 3), {"Jan","Feb","Mar","Apr","May","Jun","Jul","Aug","Sep","Oct","Nov","Dec"}, 0), 1, 2, 3, 4, 5, 6, 7, 8, 9, 10, 11, 12), MID(D2902, 9, 2)), "yyyy-mm-dd")</f>
        <v>1992-12-02</v>
      </c>
      <c r="F2902" s="1" t="str">
        <f t="shared" si="316"/>
        <v>01:57:00</v>
      </c>
      <c r="G2902" s="9" t="str">
        <f t="shared" si="317"/>
        <v>December</v>
      </c>
      <c r="H2902" s="5" t="str">
        <f t="shared" si="318"/>
        <v>1992</v>
      </c>
      <c r="I2902" s="1" t="s">
        <v>5968</v>
      </c>
      <c r="J2902" s="1" t="str">
        <f t="shared" si="319"/>
        <v xml:space="preserve">Molniya-M /Block ML </v>
      </c>
      <c r="K2902" s="1" t="str">
        <f t="shared" si="320"/>
        <v>Molniya-3 nÂ°155</v>
      </c>
      <c r="L2902" s="1" t="s">
        <v>346</v>
      </c>
      <c r="M2902" s="1"/>
      <c r="N2902" s="1">
        <f t="shared" si="321"/>
        <v>0</v>
      </c>
      <c r="O2902" s="1" t="s">
        <v>9</v>
      </c>
    </row>
    <row r="2903" spans="1:15" x14ac:dyDescent="0.3">
      <c r="A2903" s="1" t="s">
        <v>233</v>
      </c>
      <c r="B2903" s="1" t="s">
        <v>4338</v>
      </c>
      <c r="C2903" s="1" t="str">
        <f t="shared" si="315"/>
        <v>France</v>
      </c>
      <c r="D2903" s="1" t="s">
        <v>5969</v>
      </c>
      <c r="E2903" s="7" t="str">
        <f>TEXT(DATE(MID(D2903, 13, 4), CHOOSE(MATCH( MID(D2903, 5, 3), {"Jan","Feb","Mar","Apr","May","Jun","Jul","Aug","Sep","Oct","Nov","Dec"}, 0), 1, 2, 3, 4, 5, 6, 7, 8, 9, 10, 11, 12), MID(D2903, 9, 2)), "yyyy-mm-dd")</f>
        <v>1992-12-01</v>
      </c>
      <c r="F2903" s="1" t="str">
        <f t="shared" si="316"/>
        <v>22:48:00</v>
      </c>
      <c r="G2903" s="9" t="str">
        <f t="shared" si="317"/>
        <v>December</v>
      </c>
      <c r="H2903" s="5" t="str">
        <f t="shared" si="318"/>
        <v>1992</v>
      </c>
      <c r="I2903" s="1" t="s">
        <v>5970</v>
      </c>
      <c r="J2903" s="1" t="str">
        <f t="shared" si="319"/>
        <v xml:space="preserve">Ariane 42P </v>
      </c>
      <c r="K2903" s="1" t="str">
        <f t="shared" si="320"/>
        <v>Superbird A1</v>
      </c>
      <c r="L2903" s="1" t="s">
        <v>346</v>
      </c>
      <c r="M2903" s="1"/>
      <c r="N2903" s="1">
        <f t="shared" si="321"/>
        <v>0</v>
      </c>
      <c r="O2903" s="1" t="s">
        <v>9</v>
      </c>
    </row>
    <row r="2904" spans="1:15" x14ac:dyDescent="0.3">
      <c r="A2904" s="1" t="s">
        <v>5603</v>
      </c>
      <c r="B2904" s="1" t="s">
        <v>27</v>
      </c>
      <c r="C2904" s="1" t="str">
        <f t="shared" si="315"/>
        <v>USA</v>
      </c>
      <c r="D2904" s="1" t="s">
        <v>5971</v>
      </c>
      <c r="E2904" s="7" t="str">
        <f>TEXT(DATE(MID(D2904, 13, 4), CHOOSE(MATCH( MID(D2904, 5, 3), {"Jan","Feb","Mar","Apr","May","Jun","Jul","Aug","Sep","Oct","Nov","Dec"}, 0), 1, 2, 3, 4, 5, 6, 7, 8, 9, 10, 11, 12), MID(D2904, 9, 2)), "yyyy-mm-dd")</f>
        <v>1992-11-28</v>
      </c>
      <c r="F2904" s="1" t="str">
        <f t="shared" si="316"/>
        <v>21:34:00</v>
      </c>
      <c r="G2904" s="9" t="str">
        <f t="shared" si="317"/>
        <v>November</v>
      </c>
      <c r="H2904" s="5" t="str">
        <f t="shared" si="318"/>
        <v>1992</v>
      </c>
      <c r="I2904" s="1" t="s">
        <v>5972</v>
      </c>
      <c r="J2904" s="1" t="str">
        <f t="shared" si="319"/>
        <v xml:space="preserve">Titan IV(404)A </v>
      </c>
      <c r="K2904" s="1" t="str">
        <f t="shared" si="320"/>
        <v>KH-11 10</v>
      </c>
      <c r="L2904" s="1" t="s">
        <v>346</v>
      </c>
      <c r="M2904" s="1"/>
      <c r="N2904" s="1">
        <f t="shared" si="321"/>
        <v>0</v>
      </c>
      <c r="O2904" s="1" t="s">
        <v>9</v>
      </c>
    </row>
    <row r="2905" spans="1:15" x14ac:dyDescent="0.3">
      <c r="A2905" s="1" t="s">
        <v>129</v>
      </c>
      <c r="B2905" s="1" t="s">
        <v>4200</v>
      </c>
      <c r="C2905" s="1" t="str">
        <f t="shared" si="315"/>
        <v>Kazakhstan</v>
      </c>
      <c r="D2905" s="1" t="s">
        <v>5973</v>
      </c>
      <c r="E2905" s="7" t="str">
        <f>TEXT(DATE(MID(D2905, 13, 4), CHOOSE(MATCH( MID(D2905, 5, 3), {"Jan","Feb","Mar","Apr","May","Jun","Jul","Aug","Sep","Oct","Nov","Dec"}, 0), 1, 2, 3, 4, 5, 6, 7, 8, 9, 10, 11, 12), MID(D2905, 9, 2)), "yyyy-mm-dd")</f>
        <v>1992-11-27</v>
      </c>
      <c r="F2905" s="1" t="str">
        <f t="shared" si="316"/>
        <v>13:10:00</v>
      </c>
      <c r="G2905" s="9" t="str">
        <f t="shared" si="317"/>
        <v>November</v>
      </c>
      <c r="H2905" s="5" t="str">
        <f t="shared" si="318"/>
        <v>1992</v>
      </c>
      <c r="I2905" s="1" t="s">
        <v>5974</v>
      </c>
      <c r="J2905" s="1" t="str">
        <f t="shared" si="319"/>
        <v xml:space="preserve">Proton K/Block-DM-2 </v>
      </c>
      <c r="K2905" s="1" t="str">
        <f t="shared" si="320"/>
        <v>Gorizont 27</v>
      </c>
      <c r="L2905" s="1" t="s">
        <v>346</v>
      </c>
      <c r="M2905" s="1"/>
      <c r="N2905" s="1">
        <f t="shared" si="321"/>
        <v>0</v>
      </c>
      <c r="O2905" s="1" t="s">
        <v>9</v>
      </c>
    </row>
    <row r="2906" spans="1:15" x14ac:dyDescent="0.3">
      <c r="A2906" s="1" t="s">
        <v>4</v>
      </c>
      <c r="B2906" s="1" t="s">
        <v>212</v>
      </c>
      <c r="C2906" s="1" t="str">
        <f t="shared" si="315"/>
        <v>Russia</v>
      </c>
      <c r="D2906" s="1" t="s">
        <v>5975</v>
      </c>
      <c r="E2906" s="7" t="str">
        <f>TEXT(DATE(MID(D2906, 13, 4), CHOOSE(MATCH( MID(D2906, 5, 3), {"Jan","Feb","Mar","Apr","May","Jun","Jul","Aug","Sep","Oct","Nov","Dec"}, 0), 1, 2, 3, 4, 5, 6, 7, 8, 9, 10, 11, 12), MID(D2906, 9, 2)), "yyyy-mm-dd")</f>
        <v>1992-11-25</v>
      </c>
      <c r="F2906" s="1" t="str">
        <f t="shared" si="316"/>
        <v>12:18:00</v>
      </c>
      <c r="G2906" s="9" t="str">
        <f t="shared" si="317"/>
        <v>November</v>
      </c>
      <c r="H2906" s="5" t="str">
        <f t="shared" si="318"/>
        <v>1992</v>
      </c>
      <c r="I2906" s="1" t="s">
        <v>5976</v>
      </c>
      <c r="J2906" s="1" t="str">
        <f t="shared" si="319"/>
        <v xml:space="preserve">Molniya-M /Block 2BL </v>
      </c>
      <c r="K2906" s="1" t="str">
        <f t="shared" si="320"/>
        <v>Cosmos 2222</v>
      </c>
      <c r="L2906" s="1" t="s">
        <v>346</v>
      </c>
      <c r="M2906" s="1"/>
      <c r="N2906" s="1">
        <f t="shared" si="321"/>
        <v>0</v>
      </c>
      <c r="O2906" s="1" t="s">
        <v>9</v>
      </c>
    </row>
    <row r="2907" spans="1:15" x14ac:dyDescent="0.3">
      <c r="A2907" s="1" t="s">
        <v>4</v>
      </c>
      <c r="B2907" s="1" t="s">
        <v>3566</v>
      </c>
      <c r="C2907" s="1" t="str">
        <f t="shared" si="315"/>
        <v>Russia</v>
      </c>
      <c r="D2907" s="1" t="s">
        <v>5977</v>
      </c>
      <c r="E2907" s="7" t="str">
        <f>TEXT(DATE(MID(D2907, 13, 4), CHOOSE(MATCH( MID(D2907, 5, 3), {"Jan","Feb","Mar","Apr","May","Jun","Jul","Aug","Sep","Oct","Nov","Dec"}, 0), 1, 2, 3, 4, 5, 6, 7, 8, 9, 10, 11, 12), MID(D2907, 9, 2)), "yyyy-mm-dd")</f>
        <v>1992-11-24</v>
      </c>
      <c r="F2907" s="1" t="str">
        <f t="shared" si="316"/>
        <v>04:09:00</v>
      </c>
      <c r="G2907" s="9" t="str">
        <f t="shared" si="317"/>
        <v>November</v>
      </c>
      <c r="H2907" s="5" t="str">
        <f t="shared" si="318"/>
        <v>1992</v>
      </c>
      <c r="I2907" s="1" t="s">
        <v>5978</v>
      </c>
      <c r="J2907" s="1" t="str">
        <f t="shared" si="319"/>
        <v xml:space="preserve">Tsyklon-3 </v>
      </c>
      <c r="K2907" s="1" t="str">
        <f t="shared" si="320"/>
        <v>Cosmos 2221</v>
      </c>
      <c r="L2907" s="1" t="s">
        <v>346</v>
      </c>
      <c r="M2907" s="1"/>
      <c r="N2907" s="1">
        <f t="shared" si="321"/>
        <v>0</v>
      </c>
      <c r="O2907" s="1" t="s">
        <v>9</v>
      </c>
    </row>
    <row r="2908" spans="1:15" x14ac:dyDescent="0.3">
      <c r="A2908" s="1" t="s">
        <v>3868</v>
      </c>
      <c r="B2908" s="1" t="s">
        <v>3478</v>
      </c>
      <c r="C2908" s="1" t="str">
        <f t="shared" si="315"/>
        <v>USA</v>
      </c>
      <c r="D2908" s="1" t="s">
        <v>5979</v>
      </c>
      <c r="E2908" s="7" t="str">
        <f>TEXT(DATE(MID(D2908, 13, 4), CHOOSE(MATCH( MID(D2908, 5, 3), {"Jan","Feb","Mar","Apr","May","Jun","Jul","Aug","Sep","Oct","Nov","Dec"}, 0), 1, 2, 3, 4, 5, 6, 7, 8, 9, 10, 11, 12), MID(D2908, 9, 2)), "yyyy-mm-dd")</f>
        <v>1992-11-22</v>
      </c>
      <c r="F2908" s="1" t="str">
        <f t="shared" si="316"/>
        <v>23:54:00</v>
      </c>
      <c r="G2908" s="9" t="str">
        <f t="shared" si="317"/>
        <v>November</v>
      </c>
      <c r="H2908" s="5" t="str">
        <f t="shared" si="318"/>
        <v>1992</v>
      </c>
      <c r="I2908" s="1" t="s">
        <v>5980</v>
      </c>
      <c r="J2908" s="1" t="str">
        <f t="shared" si="319"/>
        <v xml:space="preserve">Delta II 7925 </v>
      </c>
      <c r="K2908" s="1" t="str">
        <f t="shared" si="320"/>
        <v>USA-85 (GPS IIA-7)</v>
      </c>
      <c r="L2908" s="1" t="s">
        <v>346</v>
      </c>
      <c r="M2908" s="1"/>
      <c r="N2908" s="1">
        <f t="shared" si="321"/>
        <v>0</v>
      </c>
      <c r="O2908" s="1" t="s">
        <v>9</v>
      </c>
    </row>
    <row r="2909" spans="1:15" x14ac:dyDescent="0.3">
      <c r="A2909" s="1" t="s">
        <v>5722</v>
      </c>
      <c r="B2909" s="1" t="s">
        <v>5723</v>
      </c>
      <c r="C2909" s="1" t="str">
        <f t="shared" si="315"/>
        <v>USA</v>
      </c>
      <c r="D2909" s="1" t="s">
        <v>5981</v>
      </c>
      <c r="E2909" s="7" t="str">
        <f>TEXT(DATE(MID(D2909, 13, 4), CHOOSE(MATCH( MID(D2909, 5, 3), {"Jan","Feb","Mar","Apr","May","Jun","Jul","Aug","Sep","Oct","Nov","Dec"}, 0), 1, 2, 3, 4, 5, 6, 7, 8, 9, 10, 11, 12), MID(D2909, 9, 2)), "yyyy-mm-dd")</f>
        <v>1992-11-21</v>
      </c>
      <c r="F2909" s="1" t="str">
        <f t="shared" si="316"/>
        <v>13:45:00</v>
      </c>
      <c r="G2909" s="9" t="str">
        <f t="shared" si="317"/>
        <v>November</v>
      </c>
      <c r="H2909" s="5" t="str">
        <f t="shared" si="318"/>
        <v>1992</v>
      </c>
      <c r="I2909" s="1" t="s">
        <v>5982</v>
      </c>
      <c r="J2909" s="1" t="str">
        <f t="shared" si="319"/>
        <v xml:space="preserve">Scout G1 </v>
      </c>
      <c r="K2909" s="1" t="str">
        <f t="shared" si="320"/>
        <v>MSTI 1</v>
      </c>
      <c r="L2909" s="1" t="s">
        <v>346</v>
      </c>
      <c r="M2909" s="1"/>
      <c r="N2909" s="1">
        <f t="shared" si="321"/>
        <v>0</v>
      </c>
      <c r="O2909" s="1" t="s">
        <v>9</v>
      </c>
    </row>
    <row r="2910" spans="1:15" x14ac:dyDescent="0.3">
      <c r="A2910" s="1" t="s">
        <v>4</v>
      </c>
      <c r="B2910" s="1" t="s">
        <v>5</v>
      </c>
      <c r="C2910" s="1" t="str">
        <f t="shared" si="315"/>
        <v>Russia</v>
      </c>
      <c r="D2910" s="1" t="s">
        <v>5983</v>
      </c>
      <c r="E2910" s="7" t="str">
        <f>TEXT(DATE(MID(D2910, 13, 4), CHOOSE(MATCH( MID(D2910, 5, 3), {"Jan","Feb","Mar","Apr","May","Jun","Jul","Aug","Sep","Oct","Nov","Dec"}, 0), 1, 2, 3, 4, 5, 6, 7, 8, 9, 10, 11, 12), MID(D2910, 9, 2)), "yyyy-mm-dd")</f>
        <v>1992-11-20</v>
      </c>
      <c r="F2910" s="1" t="str">
        <f t="shared" si="316"/>
        <v>15:29:00</v>
      </c>
      <c r="G2910" s="9" t="str">
        <f t="shared" si="317"/>
        <v>November</v>
      </c>
      <c r="H2910" s="5" t="str">
        <f t="shared" si="318"/>
        <v>1992</v>
      </c>
      <c r="I2910" s="1" t="s">
        <v>5984</v>
      </c>
      <c r="J2910" s="1" t="str">
        <f t="shared" si="319"/>
        <v xml:space="preserve">Soyuz U </v>
      </c>
      <c r="K2910" s="1" t="str">
        <f t="shared" si="320"/>
        <v>Cosmos 2220</v>
      </c>
      <c r="L2910" s="1" t="s">
        <v>346</v>
      </c>
      <c r="M2910" s="1">
        <v>20</v>
      </c>
      <c r="N2910" s="1">
        <f t="shared" si="321"/>
        <v>1660</v>
      </c>
      <c r="O2910" s="1" t="s">
        <v>9</v>
      </c>
    </row>
    <row r="2911" spans="1:15" x14ac:dyDescent="0.3">
      <c r="A2911" s="1" t="s">
        <v>4</v>
      </c>
      <c r="B2911" s="1" t="s">
        <v>2022</v>
      </c>
      <c r="C2911" s="1" t="str">
        <f t="shared" si="315"/>
        <v>Kazakhstan</v>
      </c>
      <c r="D2911" s="1" t="s">
        <v>5985</v>
      </c>
      <c r="E2911" s="7" t="str">
        <f>TEXT(DATE(MID(D2911, 13, 4), CHOOSE(MATCH( MID(D2911, 5, 3), {"Jan","Feb","Mar","Apr","May","Jun","Jul","Aug","Sep","Oct","Nov","Dec"}, 0), 1, 2, 3, 4, 5, 6, 7, 8, 9, 10, 11, 12), MID(D2911, 9, 2)), "yyyy-mm-dd")</f>
        <v>1992-11-17</v>
      </c>
      <c r="F2911" s="1" t="str">
        <f t="shared" si="316"/>
        <v>07:47:00</v>
      </c>
      <c r="G2911" s="9" t="str">
        <f t="shared" si="317"/>
        <v>November</v>
      </c>
      <c r="H2911" s="5" t="str">
        <f t="shared" si="318"/>
        <v>1992</v>
      </c>
      <c r="I2911" s="1" t="s">
        <v>5986</v>
      </c>
      <c r="J2911" s="1" t="str">
        <f t="shared" si="319"/>
        <v xml:space="preserve">Zenit-2 </v>
      </c>
      <c r="K2911" s="1" t="str">
        <f t="shared" si="320"/>
        <v>Cosmos 2219</v>
      </c>
      <c r="L2911" s="1" t="s">
        <v>346</v>
      </c>
      <c r="M2911" s="1"/>
      <c r="N2911" s="1">
        <f t="shared" si="321"/>
        <v>0</v>
      </c>
      <c r="O2911" s="1" t="s">
        <v>9</v>
      </c>
    </row>
    <row r="2912" spans="1:15" x14ac:dyDescent="0.3">
      <c r="A2912" s="1" t="s">
        <v>4</v>
      </c>
      <c r="B2912" s="1" t="s">
        <v>3038</v>
      </c>
      <c r="C2912" s="1" t="str">
        <f t="shared" si="315"/>
        <v>Russia</v>
      </c>
      <c r="D2912" s="1" t="s">
        <v>5987</v>
      </c>
      <c r="E2912" s="7" t="str">
        <f>TEXT(DATE(MID(D2912, 13, 4), CHOOSE(MATCH( MID(D2912, 5, 3), {"Jan","Feb","Mar","Apr","May","Jun","Jul","Aug","Sep","Oct","Nov","Dec"}, 0), 1, 2, 3, 4, 5, 6, 7, 8, 9, 10, 11, 12), MID(D2912, 9, 2)), "yyyy-mm-dd")</f>
        <v>1992-11-15</v>
      </c>
      <c r="F2912" s="1" t="str">
        <f t="shared" si="316"/>
        <v>21:45:00</v>
      </c>
      <c r="G2912" s="9" t="str">
        <f t="shared" si="317"/>
        <v>November</v>
      </c>
      <c r="H2912" s="5" t="str">
        <f t="shared" si="318"/>
        <v>1992</v>
      </c>
      <c r="I2912" s="1" t="s">
        <v>5988</v>
      </c>
      <c r="J2912" s="1" t="str">
        <f t="shared" si="319"/>
        <v xml:space="preserve">Soyuz U </v>
      </c>
      <c r="K2912" s="1" t="str">
        <f t="shared" si="320"/>
        <v>Resurs 500</v>
      </c>
      <c r="L2912" s="1" t="s">
        <v>346</v>
      </c>
      <c r="M2912" s="1">
        <v>20</v>
      </c>
      <c r="N2912" s="1">
        <f t="shared" si="321"/>
        <v>1660</v>
      </c>
      <c r="O2912" s="1" t="s">
        <v>9</v>
      </c>
    </row>
    <row r="2913" spans="1:15" x14ac:dyDescent="0.3">
      <c r="A2913" s="1" t="s">
        <v>129</v>
      </c>
      <c r="B2913" s="1" t="s">
        <v>4200</v>
      </c>
      <c r="C2913" s="1" t="str">
        <f t="shared" si="315"/>
        <v>Kazakhstan</v>
      </c>
      <c r="D2913" s="1" t="s">
        <v>5989</v>
      </c>
      <c r="E2913" s="7" t="str">
        <f>TEXT(DATE(MID(D2913, 13, 4), CHOOSE(MATCH( MID(D2913, 5, 3), {"Jan","Feb","Mar","Apr","May","Jun","Jul","Aug","Sep","Oct","Nov","Dec"}, 0), 1, 2, 3, 4, 5, 6, 7, 8, 9, 10, 11, 12), MID(D2913, 9, 2)), "yyyy-mm-dd")</f>
        <v>1992-10-30</v>
      </c>
      <c r="F2913" s="1" t="str">
        <f t="shared" si="316"/>
        <v>14:59:00</v>
      </c>
      <c r="G2913" s="9" t="str">
        <f t="shared" si="317"/>
        <v>October</v>
      </c>
      <c r="H2913" s="5" t="str">
        <f t="shared" si="318"/>
        <v>1992</v>
      </c>
      <c r="I2913" s="1" t="s">
        <v>5990</v>
      </c>
      <c r="J2913" s="1" t="str">
        <f t="shared" si="319"/>
        <v xml:space="preserve">Proton K/Block-DM-2 </v>
      </c>
      <c r="K2913" s="1" t="str">
        <f t="shared" si="320"/>
        <v>Ekran-M 3</v>
      </c>
      <c r="L2913" s="1" t="s">
        <v>346</v>
      </c>
      <c r="M2913" s="1"/>
      <c r="N2913" s="1">
        <f t="shared" si="321"/>
        <v>0</v>
      </c>
      <c r="O2913" s="1" t="s">
        <v>9</v>
      </c>
    </row>
    <row r="2914" spans="1:15" x14ac:dyDescent="0.3">
      <c r="A2914" s="1" t="s">
        <v>4</v>
      </c>
      <c r="B2914" s="1" t="s">
        <v>1561</v>
      </c>
      <c r="C2914" s="1" t="str">
        <f t="shared" si="315"/>
        <v>Russia</v>
      </c>
      <c r="D2914" s="1" t="s">
        <v>5991</v>
      </c>
      <c r="E2914" s="7" t="str">
        <f>TEXT(DATE(MID(D2914, 13, 4), CHOOSE(MATCH( MID(D2914, 5, 3), {"Jan","Feb","Mar","Apr","May","Jun","Jul","Aug","Sep","Oct","Nov","Dec"}, 0), 1, 2, 3, 4, 5, 6, 7, 8, 9, 10, 11, 12), MID(D2914, 9, 2)), "yyyy-mm-dd")</f>
        <v>1992-10-29</v>
      </c>
      <c r="F2914" s="1" t="str">
        <f t="shared" si="316"/>
        <v>10:40:00</v>
      </c>
      <c r="G2914" s="9" t="str">
        <f t="shared" si="317"/>
        <v>October</v>
      </c>
      <c r="H2914" s="5" t="str">
        <f t="shared" si="318"/>
        <v>1992</v>
      </c>
      <c r="I2914" s="1" t="s">
        <v>5992</v>
      </c>
      <c r="J2914" s="1" t="str">
        <f t="shared" si="319"/>
        <v xml:space="preserve">Cosmos-3M </v>
      </c>
      <c r="K2914" s="1" t="str">
        <f t="shared" si="320"/>
        <v>Cosmos 2218</v>
      </c>
      <c r="L2914" s="1" t="s">
        <v>346</v>
      </c>
      <c r="M2914" s="1"/>
      <c r="N2914" s="1">
        <f t="shared" si="321"/>
        <v>0</v>
      </c>
      <c r="O2914" s="1" t="s">
        <v>9</v>
      </c>
    </row>
    <row r="2915" spans="1:15" x14ac:dyDescent="0.3">
      <c r="A2915" s="1" t="s">
        <v>233</v>
      </c>
      <c r="B2915" s="1" t="s">
        <v>4338</v>
      </c>
      <c r="C2915" s="1" t="str">
        <f t="shared" si="315"/>
        <v>France</v>
      </c>
      <c r="D2915" s="1" t="s">
        <v>5993</v>
      </c>
      <c r="E2915" s="7" t="str">
        <f>TEXT(DATE(MID(D2915, 13, 4), CHOOSE(MATCH( MID(D2915, 5, 3), {"Jan","Feb","Mar","Apr","May","Jun","Jul","Aug","Sep","Oct","Nov","Dec"}, 0), 1, 2, 3, 4, 5, 6, 7, 8, 9, 10, 11, 12), MID(D2915, 9, 2)), "yyyy-mm-dd")</f>
        <v>1992-10-28</v>
      </c>
      <c r="F2915" s="1" t="str">
        <f t="shared" si="316"/>
        <v>00:15:00</v>
      </c>
      <c r="G2915" s="9" t="str">
        <f t="shared" si="317"/>
        <v>October</v>
      </c>
      <c r="H2915" s="5" t="str">
        <f t="shared" si="318"/>
        <v>1992</v>
      </c>
      <c r="I2915" s="1" t="s">
        <v>5994</v>
      </c>
      <c r="J2915" s="1" t="str">
        <f t="shared" si="319"/>
        <v xml:space="preserve">Ariane 42P </v>
      </c>
      <c r="K2915" s="1" t="str">
        <f t="shared" si="320"/>
        <v>Galaxy-7</v>
      </c>
      <c r="L2915" s="1" t="s">
        <v>346</v>
      </c>
      <c r="M2915" s="1"/>
      <c r="N2915" s="1">
        <f t="shared" si="321"/>
        <v>0</v>
      </c>
      <c r="O2915" s="1" t="s">
        <v>9</v>
      </c>
    </row>
    <row r="2916" spans="1:15" x14ac:dyDescent="0.3">
      <c r="A2916" s="1" t="s">
        <v>129</v>
      </c>
      <c r="B2916" s="1" t="s">
        <v>130</v>
      </c>
      <c r="C2916" s="1" t="str">
        <f t="shared" si="315"/>
        <v>Kazakhstan</v>
      </c>
      <c r="D2916" s="1" t="s">
        <v>5995</v>
      </c>
      <c r="E2916" s="7" t="str">
        <f>TEXT(DATE(MID(D2916, 13, 4), CHOOSE(MATCH( MID(D2916, 5, 3), {"Jan","Feb","Mar","Apr","May","Jun","Jul","Aug","Sep","Oct","Nov","Dec"}, 0), 1, 2, 3, 4, 5, 6, 7, 8, 9, 10, 11, 12), MID(D2916, 9, 2)), "yyyy-mm-dd")</f>
        <v>1992-10-27</v>
      </c>
      <c r="F2916" s="1" t="str">
        <f t="shared" si="316"/>
        <v>17:19:00</v>
      </c>
      <c r="G2916" s="9" t="str">
        <f t="shared" si="317"/>
        <v>October</v>
      </c>
      <c r="H2916" s="5" t="str">
        <f t="shared" si="318"/>
        <v>1992</v>
      </c>
      <c r="I2916" s="1" t="s">
        <v>5996</v>
      </c>
      <c r="J2916" s="1" t="str">
        <f t="shared" si="319"/>
        <v xml:space="preserve">Soyuz U2 </v>
      </c>
      <c r="K2916" s="1" t="str">
        <f t="shared" si="320"/>
        <v>Progress M-15</v>
      </c>
      <c r="L2916" s="1" t="s">
        <v>346</v>
      </c>
      <c r="M2916" s="1">
        <v>40</v>
      </c>
      <c r="N2916" s="1">
        <f t="shared" si="321"/>
        <v>3320</v>
      </c>
      <c r="O2916" s="1" t="s">
        <v>9</v>
      </c>
    </row>
    <row r="2917" spans="1:15" x14ac:dyDescent="0.3">
      <c r="A2917" s="1" t="s">
        <v>657</v>
      </c>
      <c r="B2917" s="1" t="s">
        <v>658</v>
      </c>
      <c r="C2917" s="1" t="str">
        <f t="shared" si="315"/>
        <v>USA</v>
      </c>
      <c r="D2917" s="1" t="s">
        <v>5997</v>
      </c>
      <c r="E2917" s="7" t="str">
        <f>TEXT(DATE(MID(D2917, 13, 4), CHOOSE(MATCH( MID(D2917, 5, 3), {"Jan","Feb","Mar","Apr","May","Jun","Jul","Aug","Sep","Oct","Nov","Dec"}, 0), 1, 2, 3, 4, 5, 6, 7, 8, 9, 10, 11, 12), MID(D2917, 9, 2)), "yyyy-mm-dd")</f>
        <v>1992-10-22</v>
      </c>
      <c r="F2917" s="1" t="str">
        <f t="shared" si="316"/>
        <v>17:09:00</v>
      </c>
      <c r="G2917" s="9" t="str">
        <f t="shared" si="317"/>
        <v>October</v>
      </c>
      <c r="H2917" s="5" t="str">
        <f t="shared" si="318"/>
        <v>1992</v>
      </c>
      <c r="I2917" s="1" t="s">
        <v>5998</v>
      </c>
      <c r="J2917" s="1" t="str">
        <f t="shared" si="319"/>
        <v xml:space="preserve">Space Shuttle Columbia </v>
      </c>
      <c r="K2917" s="1" t="str">
        <f t="shared" si="320"/>
        <v>STS-52</v>
      </c>
      <c r="L2917" s="1" t="s">
        <v>346</v>
      </c>
      <c r="M2917" s="1">
        <v>450</v>
      </c>
      <c r="N2917" s="1">
        <f t="shared" si="321"/>
        <v>37350</v>
      </c>
      <c r="O2917" s="1" t="s">
        <v>9</v>
      </c>
    </row>
    <row r="2918" spans="1:15" x14ac:dyDescent="0.3">
      <c r="A2918" s="1" t="s">
        <v>4</v>
      </c>
      <c r="B2918" s="1" t="s">
        <v>3038</v>
      </c>
      <c r="C2918" s="1" t="str">
        <f t="shared" si="315"/>
        <v>Russia</v>
      </c>
      <c r="D2918" s="1" t="s">
        <v>5999</v>
      </c>
      <c r="E2918" s="7" t="str">
        <f>TEXT(DATE(MID(D2918, 13, 4), CHOOSE(MATCH( MID(D2918, 5, 3), {"Jan","Feb","Mar","Apr","May","Jun","Jul","Aug","Sep","Oct","Nov","Dec"}, 0), 1, 2, 3, 4, 5, 6, 7, 8, 9, 10, 11, 12), MID(D2918, 9, 2)), "yyyy-mm-dd")</f>
        <v>1992-10-21</v>
      </c>
      <c r="F2918" s="1" t="str">
        <f t="shared" si="316"/>
        <v>10:21:00</v>
      </c>
      <c r="G2918" s="9" t="str">
        <f t="shared" si="317"/>
        <v>October</v>
      </c>
      <c r="H2918" s="5" t="str">
        <f t="shared" si="318"/>
        <v>1992</v>
      </c>
      <c r="I2918" s="1" t="s">
        <v>6000</v>
      </c>
      <c r="J2918" s="1" t="str">
        <f t="shared" si="319"/>
        <v xml:space="preserve">Molniya-M /Block 2BL </v>
      </c>
      <c r="K2918" s="1" t="str">
        <f t="shared" si="320"/>
        <v>Cosmos 2217</v>
      </c>
      <c r="L2918" s="1" t="s">
        <v>346</v>
      </c>
      <c r="M2918" s="1"/>
      <c r="N2918" s="1">
        <f t="shared" si="321"/>
        <v>0</v>
      </c>
      <c r="O2918" s="1" t="s">
        <v>9</v>
      </c>
    </row>
    <row r="2919" spans="1:15" x14ac:dyDescent="0.3">
      <c r="A2919" s="1" t="s">
        <v>4</v>
      </c>
      <c r="B2919" s="1" t="s">
        <v>4483</v>
      </c>
      <c r="C2919" s="1" t="str">
        <f t="shared" si="315"/>
        <v>Russia</v>
      </c>
      <c r="D2919" s="1" t="s">
        <v>6001</v>
      </c>
      <c r="E2919" s="7" t="str">
        <f>TEXT(DATE(MID(D2919, 13, 4), CHOOSE(MATCH( MID(D2919, 5, 3), {"Jan","Feb","Mar","Apr","May","Jun","Jul","Aug","Sep","Oct","Nov","Dec"}, 0), 1, 2, 3, 4, 5, 6, 7, 8, 9, 10, 11, 12), MID(D2919, 9, 2)), "yyyy-mm-dd")</f>
        <v>1992-10-20</v>
      </c>
      <c r="F2919" s="1" t="str">
        <f t="shared" si="316"/>
        <v>12:58:00</v>
      </c>
      <c r="G2919" s="9" t="str">
        <f t="shared" si="317"/>
        <v>October</v>
      </c>
      <c r="H2919" s="5" t="str">
        <f t="shared" si="318"/>
        <v>1992</v>
      </c>
      <c r="I2919" s="1" t="s">
        <v>6002</v>
      </c>
      <c r="J2919" s="1" t="str">
        <f t="shared" si="319"/>
        <v xml:space="preserve">Tsyklon-3 </v>
      </c>
      <c r="K2919" s="1" t="str">
        <f t="shared" si="320"/>
        <v>Cosmos 2211 to 2216</v>
      </c>
      <c r="L2919" s="1" t="s">
        <v>346</v>
      </c>
      <c r="M2919" s="1"/>
      <c r="N2919" s="1">
        <f t="shared" si="321"/>
        <v>0</v>
      </c>
      <c r="O2919" s="1" t="s">
        <v>9</v>
      </c>
    </row>
    <row r="2920" spans="1:15" x14ac:dyDescent="0.3">
      <c r="A2920" s="1" t="s">
        <v>4</v>
      </c>
      <c r="B2920" s="1" t="s">
        <v>212</v>
      </c>
      <c r="C2920" s="1" t="str">
        <f t="shared" si="315"/>
        <v>Russia</v>
      </c>
      <c r="D2920" s="1" t="s">
        <v>6003</v>
      </c>
      <c r="E2920" s="7" t="str">
        <f>TEXT(DATE(MID(D2920, 13, 4), CHOOSE(MATCH( MID(D2920, 5, 3), {"Jan","Feb","Mar","Apr","May","Jun","Jul","Aug","Sep","Oct","Nov","Dec"}, 0), 1, 2, 3, 4, 5, 6, 7, 8, 9, 10, 11, 12), MID(D2920, 9, 2)), "yyyy-mm-dd")</f>
        <v>1992-10-14</v>
      </c>
      <c r="F2920" s="1" t="str">
        <f t="shared" si="316"/>
        <v>19:58:00</v>
      </c>
      <c r="G2920" s="9" t="str">
        <f t="shared" si="317"/>
        <v>October</v>
      </c>
      <c r="H2920" s="5" t="str">
        <f t="shared" si="318"/>
        <v>1992</v>
      </c>
      <c r="I2920" s="1" t="s">
        <v>6004</v>
      </c>
      <c r="J2920" s="1" t="str">
        <f t="shared" si="319"/>
        <v xml:space="preserve">Molniya-M /Block ML </v>
      </c>
      <c r="K2920" s="1" t="str">
        <f t="shared" si="320"/>
        <v>Molniya-3 nÂ°154</v>
      </c>
      <c r="L2920" s="1" t="s">
        <v>346</v>
      </c>
      <c r="M2920" s="1"/>
      <c r="N2920" s="1">
        <f t="shared" si="321"/>
        <v>0</v>
      </c>
      <c r="O2920" s="1" t="s">
        <v>9</v>
      </c>
    </row>
    <row r="2921" spans="1:15" x14ac:dyDescent="0.3">
      <c r="A2921" s="1" t="s">
        <v>3868</v>
      </c>
      <c r="B2921" s="1" t="s">
        <v>3160</v>
      </c>
      <c r="C2921" s="1" t="str">
        <f t="shared" si="315"/>
        <v>USA</v>
      </c>
      <c r="D2921" s="1" t="s">
        <v>6005</v>
      </c>
      <c r="E2921" s="7" t="str">
        <f>TEXT(DATE(MID(D2921, 13, 4), CHOOSE(MATCH( MID(D2921, 5, 3), {"Jan","Feb","Mar","Apr","May","Jun","Jul","Aug","Sep","Oct","Nov","Dec"}, 0), 1, 2, 3, 4, 5, 6, 7, 8, 9, 10, 11, 12), MID(D2921, 9, 2)), "yyyy-mm-dd")</f>
        <v>1992-10-12</v>
      </c>
      <c r="F2921" s="1" t="str">
        <f t="shared" si="316"/>
        <v>09:47:00</v>
      </c>
      <c r="G2921" s="9" t="str">
        <f t="shared" si="317"/>
        <v>October</v>
      </c>
      <c r="H2921" s="5" t="str">
        <f t="shared" si="318"/>
        <v>1992</v>
      </c>
      <c r="I2921" s="1" t="s">
        <v>6006</v>
      </c>
      <c r="J2921" s="1" t="str">
        <f t="shared" si="319"/>
        <v xml:space="preserve">Delta II 7925 </v>
      </c>
      <c r="K2921" s="1" t="str">
        <f t="shared" si="320"/>
        <v>DFS Kopernikus 3</v>
      </c>
      <c r="L2921" s="1" t="s">
        <v>346</v>
      </c>
      <c r="M2921" s="1"/>
      <c r="N2921" s="1">
        <f t="shared" si="321"/>
        <v>0</v>
      </c>
      <c r="O2921" s="1" t="s">
        <v>9</v>
      </c>
    </row>
    <row r="2922" spans="1:15" x14ac:dyDescent="0.3">
      <c r="A2922" s="1" t="s">
        <v>4</v>
      </c>
      <c r="B2922" s="1" t="s">
        <v>5</v>
      </c>
      <c r="C2922" s="1" t="str">
        <f t="shared" si="315"/>
        <v>Russia</v>
      </c>
      <c r="D2922" s="1" t="s">
        <v>6007</v>
      </c>
      <c r="E2922" s="7" t="str">
        <f>TEXT(DATE(MID(D2922, 13, 4), CHOOSE(MATCH( MID(D2922, 5, 3), {"Jan","Feb","Mar","Apr","May","Jun","Jul","Aug","Sep","Oct","Nov","Dec"}, 0), 1, 2, 3, 4, 5, 6, 7, 8, 9, 10, 11, 12), MID(D2922, 9, 2)), "yyyy-mm-dd")</f>
        <v>1992-10-08</v>
      </c>
      <c r="F2922" s="1" t="str">
        <f t="shared" si="316"/>
        <v>18:59:00</v>
      </c>
      <c r="G2922" s="9" t="str">
        <f t="shared" si="317"/>
        <v>October</v>
      </c>
      <c r="H2922" s="5" t="str">
        <f t="shared" si="318"/>
        <v>1992</v>
      </c>
      <c r="I2922" s="1" t="s">
        <v>6008</v>
      </c>
      <c r="J2922" s="1" t="str">
        <f t="shared" si="319"/>
        <v xml:space="preserve">Soyuz U </v>
      </c>
      <c r="K2922" s="1" t="str">
        <f t="shared" si="320"/>
        <v>Foton 8</v>
      </c>
      <c r="L2922" s="1" t="s">
        <v>346</v>
      </c>
      <c r="M2922" s="1">
        <v>20</v>
      </c>
      <c r="N2922" s="1">
        <f t="shared" si="321"/>
        <v>1660</v>
      </c>
      <c r="O2922" s="1" t="s">
        <v>9</v>
      </c>
    </row>
    <row r="2923" spans="1:15" x14ac:dyDescent="0.3">
      <c r="A2923" s="1" t="s">
        <v>14</v>
      </c>
      <c r="B2923" s="1" t="s">
        <v>5301</v>
      </c>
      <c r="C2923" s="1" t="str">
        <f t="shared" si="315"/>
        <v>China</v>
      </c>
      <c r="D2923" s="1" t="s">
        <v>6009</v>
      </c>
      <c r="E2923" s="7" t="str">
        <f>TEXT(DATE(MID(D2923, 13, 4), CHOOSE(MATCH( MID(D2923, 5, 3), {"Jan","Feb","Mar","Apr","May","Jun","Jul","Aug","Sep","Oct","Nov","Dec"}, 0), 1, 2, 3, 4, 5, 6, 7, 8, 9, 10, 11, 12), MID(D2923, 9, 2)), "yyyy-mm-dd")</f>
        <v>1992-10-06</v>
      </c>
      <c r="F2923" s="1" t="str">
        <f t="shared" si="316"/>
        <v>06:20:00</v>
      </c>
      <c r="G2923" s="9" t="str">
        <f t="shared" si="317"/>
        <v>October</v>
      </c>
      <c r="H2923" s="5" t="str">
        <f t="shared" si="318"/>
        <v>1992</v>
      </c>
      <c r="I2923" s="1" t="s">
        <v>6010</v>
      </c>
      <c r="J2923" s="1" t="str">
        <f t="shared" si="319"/>
        <v xml:space="preserve">Long March 2C </v>
      </c>
      <c r="K2923" s="1" t="str">
        <f t="shared" si="320"/>
        <v>FSW-1 4 &amp; Freja</v>
      </c>
      <c r="L2923" s="1" t="s">
        <v>8</v>
      </c>
      <c r="M2923" s="1">
        <v>30.8</v>
      </c>
      <c r="N2923" s="1">
        <f t="shared" si="321"/>
        <v>2556.4</v>
      </c>
      <c r="O2923" s="1" t="s">
        <v>9</v>
      </c>
    </row>
    <row r="2924" spans="1:15" x14ac:dyDescent="0.3">
      <c r="A2924" s="1" t="s">
        <v>5603</v>
      </c>
      <c r="B2924" s="1" t="s">
        <v>11</v>
      </c>
      <c r="C2924" s="1" t="str">
        <f t="shared" si="315"/>
        <v>USA</v>
      </c>
      <c r="D2924" s="1" t="s">
        <v>6011</v>
      </c>
      <c r="E2924" s="7" t="str">
        <f>TEXT(DATE(MID(D2924, 13, 4), CHOOSE(MATCH( MID(D2924, 5, 3), {"Jan","Feb","Mar","Apr","May","Jun","Jul","Aug","Sep","Oct","Nov","Dec"}, 0), 1, 2, 3, 4, 5, 6, 7, 8, 9, 10, 11, 12), MID(D2924, 9, 2)), "yyyy-mm-dd")</f>
        <v>1992-09-25</v>
      </c>
      <c r="F2924" s="1" t="str">
        <f t="shared" si="316"/>
        <v>17:05:00</v>
      </c>
      <c r="G2924" s="9" t="str">
        <f t="shared" si="317"/>
        <v>September</v>
      </c>
      <c r="H2924" s="5" t="str">
        <f t="shared" si="318"/>
        <v>1992</v>
      </c>
      <c r="I2924" s="1" t="s">
        <v>6012</v>
      </c>
      <c r="J2924" s="1" t="str">
        <f t="shared" si="319"/>
        <v xml:space="preserve">Commercial Titan III </v>
      </c>
      <c r="K2924" s="1" t="str">
        <f t="shared" si="320"/>
        <v>Mars Observer</v>
      </c>
      <c r="L2924" s="1" t="s">
        <v>346</v>
      </c>
      <c r="M2924" s="1">
        <v>136.6</v>
      </c>
      <c r="N2924" s="1">
        <f t="shared" si="321"/>
        <v>11337.8</v>
      </c>
      <c r="O2924" s="1" t="s">
        <v>9</v>
      </c>
    </row>
    <row r="2925" spans="1:15" x14ac:dyDescent="0.3">
      <c r="A2925" s="1" t="s">
        <v>4</v>
      </c>
      <c r="B2925" s="1" t="s">
        <v>3038</v>
      </c>
      <c r="C2925" s="1" t="str">
        <f t="shared" si="315"/>
        <v>Russia</v>
      </c>
      <c r="D2925" s="1" t="s">
        <v>6013</v>
      </c>
      <c r="E2925" s="7" t="str">
        <f>TEXT(DATE(MID(D2925, 13, 4), CHOOSE(MATCH( MID(D2925, 5, 3), {"Jan","Feb","Mar","Apr","May","Jun","Jul","Aug","Sep","Oct","Nov","Dec"}, 0), 1, 2, 3, 4, 5, 6, 7, 8, 9, 10, 11, 12), MID(D2925, 9, 2)), "yyyy-mm-dd")</f>
        <v>1992-09-22</v>
      </c>
      <c r="F2925" s="1" t="str">
        <f t="shared" si="316"/>
        <v>16:09:00</v>
      </c>
      <c r="G2925" s="9" t="str">
        <f t="shared" si="317"/>
        <v>September</v>
      </c>
      <c r="H2925" s="5" t="str">
        <f t="shared" si="318"/>
        <v>1992</v>
      </c>
      <c r="I2925" s="1" t="s">
        <v>6014</v>
      </c>
      <c r="J2925" s="1" t="str">
        <f t="shared" si="319"/>
        <v xml:space="preserve">Soyuz U </v>
      </c>
      <c r="K2925" s="1" t="str">
        <f t="shared" si="320"/>
        <v>Cosmos 2210</v>
      </c>
      <c r="L2925" s="1" t="s">
        <v>346</v>
      </c>
      <c r="M2925" s="1">
        <v>20</v>
      </c>
      <c r="N2925" s="1">
        <f t="shared" si="321"/>
        <v>1660</v>
      </c>
      <c r="O2925" s="1" t="s">
        <v>9</v>
      </c>
    </row>
    <row r="2926" spans="1:15" x14ac:dyDescent="0.3">
      <c r="A2926" s="1" t="s">
        <v>657</v>
      </c>
      <c r="B2926" s="1" t="s">
        <v>658</v>
      </c>
      <c r="C2926" s="1" t="str">
        <f t="shared" si="315"/>
        <v>USA</v>
      </c>
      <c r="D2926" s="1" t="s">
        <v>6015</v>
      </c>
      <c r="E2926" s="7" t="str">
        <f>TEXT(DATE(MID(D2926, 13, 4), CHOOSE(MATCH( MID(D2926, 5, 3), {"Jan","Feb","Mar","Apr","May","Jun","Jul","Aug","Sep","Oct","Nov","Dec"}, 0), 1, 2, 3, 4, 5, 6, 7, 8, 9, 10, 11, 12), MID(D2926, 9, 2)), "yyyy-mm-dd")</f>
        <v>1992-09-12</v>
      </c>
      <c r="F2926" s="1" t="str">
        <f t="shared" si="316"/>
        <v>14:23:00</v>
      </c>
      <c r="G2926" s="9" t="str">
        <f t="shared" si="317"/>
        <v>September</v>
      </c>
      <c r="H2926" s="5" t="str">
        <f t="shared" si="318"/>
        <v>1992</v>
      </c>
      <c r="I2926" s="1" t="s">
        <v>6016</v>
      </c>
      <c r="J2926" s="1" t="str">
        <f t="shared" si="319"/>
        <v xml:space="preserve">Space Shuttle Endeavour </v>
      </c>
      <c r="K2926" s="1" t="str">
        <f t="shared" si="320"/>
        <v>STS-47</v>
      </c>
      <c r="L2926" s="1" t="s">
        <v>346</v>
      </c>
      <c r="M2926" s="1">
        <v>450</v>
      </c>
      <c r="N2926" s="1">
        <f t="shared" si="321"/>
        <v>37350</v>
      </c>
      <c r="O2926" s="1" t="s">
        <v>9</v>
      </c>
    </row>
    <row r="2927" spans="1:15" x14ac:dyDescent="0.3">
      <c r="A2927" s="1" t="s">
        <v>233</v>
      </c>
      <c r="B2927" s="1" t="s">
        <v>4338</v>
      </c>
      <c r="C2927" s="1" t="str">
        <f t="shared" si="315"/>
        <v>France</v>
      </c>
      <c r="D2927" s="1" t="s">
        <v>6017</v>
      </c>
      <c r="E2927" s="7" t="str">
        <f>TEXT(DATE(MID(D2927, 13, 4), CHOOSE(MATCH( MID(D2927, 5, 3), {"Jan","Feb","Mar","Apr","May","Jun","Jul","Aug","Sep","Oct","Nov","Dec"}, 0), 1, 2, 3, 4, 5, 6, 7, 8, 9, 10, 11, 12), MID(D2927, 9, 2)), "yyyy-mm-dd")</f>
        <v>1992-09-10</v>
      </c>
      <c r="F2927" s="1" t="str">
        <f t="shared" si="316"/>
        <v>23:04:00</v>
      </c>
      <c r="G2927" s="9" t="str">
        <f t="shared" si="317"/>
        <v>September</v>
      </c>
      <c r="H2927" s="5" t="str">
        <f t="shared" si="318"/>
        <v>1992</v>
      </c>
      <c r="I2927" s="1" t="s">
        <v>6018</v>
      </c>
      <c r="J2927" s="1" t="str">
        <f t="shared" si="319"/>
        <v xml:space="preserve">Ariane 44LP </v>
      </c>
      <c r="K2927" s="1" t="str">
        <f t="shared" si="320"/>
        <v>Hispasat 1A &amp; Satcom C3</v>
      </c>
      <c r="L2927" s="1" t="s">
        <v>346</v>
      </c>
      <c r="M2927" s="1"/>
      <c r="N2927" s="1">
        <f t="shared" si="321"/>
        <v>0</v>
      </c>
      <c r="O2927" s="1" t="s">
        <v>9</v>
      </c>
    </row>
    <row r="2928" spans="1:15" x14ac:dyDescent="0.3">
      <c r="A2928" s="1" t="s">
        <v>129</v>
      </c>
      <c r="B2928" s="1" t="s">
        <v>4200</v>
      </c>
      <c r="C2928" s="1" t="str">
        <f t="shared" si="315"/>
        <v>Kazakhstan</v>
      </c>
      <c r="D2928" s="1" t="s">
        <v>6019</v>
      </c>
      <c r="E2928" s="7" t="str">
        <f>TEXT(DATE(MID(D2928, 13, 4), CHOOSE(MATCH( MID(D2928, 5, 3), {"Jan","Feb","Mar","Apr","May","Jun","Jul","Aug","Sep","Oct","Nov","Dec"}, 0), 1, 2, 3, 4, 5, 6, 7, 8, 9, 10, 11, 12), MID(D2928, 9, 2)), "yyyy-mm-dd")</f>
        <v>1992-09-10</v>
      </c>
      <c r="F2928" s="1" t="str">
        <f t="shared" si="316"/>
        <v>18:01:00</v>
      </c>
      <c r="G2928" s="9" t="str">
        <f t="shared" si="317"/>
        <v>September</v>
      </c>
      <c r="H2928" s="5" t="str">
        <f t="shared" si="318"/>
        <v>1992</v>
      </c>
      <c r="I2928" s="1" t="s">
        <v>6020</v>
      </c>
      <c r="J2928" s="1" t="str">
        <f t="shared" si="319"/>
        <v xml:space="preserve">Proton K/Block-DM-2 </v>
      </c>
      <c r="K2928" s="1" t="str">
        <f t="shared" si="320"/>
        <v>Cosmos 2209</v>
      </c>
      <c r="L2928" s="1" t="s">
        <v>346</v>
      </c>
      <c r="M2928" s="1"/>
      <c r="N2928" s="1">
        <f t="shared" si="321"/>
        <v>0</v>
      </c>
      <c r="O2928" s="1" t="s">
        <v>9</v>
      </c>
    </row>
    <row r="2929" spans="1:15" x14ac:dyDescent="0.3">
      <c r="A2929" s="1" t="s">
        <v>3868</v>
      </c>
      <c r="B2929" s="1" t="s">
        <v>3478</v>
      </c>
      <c r="C2929" s="1" t="str">
        <f t="shared" si="315"/>
        <v>USA</v>
      </c>
      <c r="D2929" s="1" t="s">
        <v>6021</v>
      </c>
      <c r="E2929" s="7" t="str">
        <f>TEXT(DATE(MID(D2929, 13, 4), CHOOSE(MATCH( MID(D2929, 5, 3), {"Jan","Feb","Mar","Apr","May","Jun","Jul","Aug","Sep","Oct","Nov","Dec"}, 0), 1, 2, 3, 4, 5, 6, 7, 8, 9, 10, 11, 12), MID(D2929, 9, 2)), "yyyy-mm-dd")</f>
        <v>1992-09-09</v>
      </c>
      <c r="F2929" s="1" t="str">
        <f t="shared" si="316"/>
        <v>08:57:00</v>
      </c>
      <c r="G2929" s="9" t="str">
        <f t="shared" si="317"/>
        <v>September</v>
      </c>
      <c r="H2929" s="5" t="str">
        <f t="shared" si="318"/>
        <v>1992</v>
      </c>
      <c r="I2929" s="1" t="s">
        <v>6022</v>
      </c>
      <c r="J2929" s="1" t="str">
        <f t="shared" si="319"/>
        <v xml:space="preserve">Delta II 7925 </v>
      </c>
      <c r="K2929" s="1" t="str">
        <f t="shared" si="320"/>
        <v>USA-84 (GPS IIA-6)</v>
      </c>
      <c r="L2929" s="1" t="s">
        <v>346</v>
      </c>
      <c r="M2929" s="1"/>
      <c r="N2929" s="1">
        <f t="shared" si="321"/>
        <v>0</v>
      </c>
      <c r="O2929" s="1" t="s">
        <v>9</v>
      </c>
    </row>
    <row r="2930" spans="1:15" x14ac:dyDescent="0.3">
      <c r="A2930" s="1" t="s">
        <v>3868</v>
      </c>
      <c r="B2930" s="1" t="s">
        <v>3160</v>
      </c>
      <c r="C2930" s="1" t="str">
        <f t="shared" si="315"/>
        <v>USA</v>
      </c>
      <c r="D2930" s="1" t="s">
        <v>6023</v>
      </c>
      <c r="E2930" s="7" t="str">
        <f>TEXT(DATE(MID(D2930, 13, 4), CHOOSE(MATCH( MID(D2930, 5, 3), {"Jan","Feb","Mar","Apr","May","Jun","Jul","Aug","Sep","Oct","Nov","Dec"}, 0), 1, 2, 3, 4, 5, 6, 7, 8, 9, 10, 11, 12), MID(D2930, 9, 2)), "yyyy-mm-dd")</f>
        <v>1992-08-31</v>
      </c>
      <c r="F2930" s="1" t="str">
        <f t="shared" si="316"/>
        <v>10:40:00</v>
      </c>
      <c r="G2930" s="9" t="str">
        <f t="shared" si="317"/>
        <v>August</v>
      </c>
      <c r="H2930" s="5" t="str">
        <f t="shared" si="318"/>
        <v>1992</v>
      </c>
      <c r="I2930" s="1" t="s">
        <v>6024</v>
      </c>
      <c r="J2930" s="1" t="str">
        <f t="shared" si="319"/>
        <v xml:space="preserve">Delta II 7925 </v>
      </c>
      <c r="K2930" s="1" t="str">
        <f t="shared" si="320"/>
        <v>Satcom C4</v>
      </c>
      <c r="L2930" s="1" t="s">
        <v>346</v>
      </c>
      <c r="M2930" s="1"/>
      <c r="N2930" s="1">
        <f t="shared" si="321"/>
        <v>0</v>
      </c>
      <c r="O2930" s="1" t="s">
        <v>9</v>
      </c>
    </row>
    <row r="2931" spans="1:15" x14ac:dyDescent="0.3">
      <c r="A2931" s="1" t="s">
        <v>5556</v>
      </c>
      <c r="B2931" s="1" t="s">
        <v>4092</v>
      </c>
      <c r="C2931" s="1" t="str">
        <f t="shared" si="315"/>
        <v>USA</v>
      </c>
      <c r="D2931" s="1" t="s">
        <v>6025</v>
      </c>
      <c r="E2931" s="7" t="str">
        <f>TEXT(DATE(MID(D2931, 13, 4), CHOOSE(MATCH( MID(D2931, 5, 3), {"Jan","Feb","Mar","Apr","May","Jun","Jul","Aug","Sep","Oct","Nov","Dec"}, 0), 1, 2, 3, 4, 5, 6, 7, 8, 9, 10, 11, 12), MID(D2931, 9, 2)), "yyyy-mm-dd")</f>
        <v>1992-08-22</v>
      </c>
      <c r="F2931" s="1" t="str">
        <f t="shared" si="316"/>
        <v>22:40:00</v>
      </c>
      <c r="G2931" s="9" t="str">
        <f t="shared" si="317"/>
        <v>August</v>
      </c>
      <c r="H2931" s="5" t="str">
        <f t="shared" si="318"/>
        <v>1992</v>
      </c>
      <c r="I2931" s="1" t="s">
        <v>6026</v>
      </c>
      <c r="J2931" s="1" t="str">
        <f t="shared" si="319"/>
        <v xml:space="preserve">Atlas I </v>
      </c>
      <c r="K2931" s="1" t="str">
        <f t="shared" si="320"/>
        <v>Galaxy 1R</v>
      </c>
      <c r="L2931" s="1" t="s">
        <v>346</v>
      </c>
      <c r="M2931" s="1"/>
      <c r="N2931" s="1">
        <f t="shared" si="321"/>
        <v>0</v>
      </c>
      <c r="O2931" s="1" t="s">
        <v>257</v>
      </c>
    </row>
    <row r="2932" spans="1:15" x14ac:dyDescent="0.3">
      <c r="A2932" s="1" t="s">
        <v>4</v>
      </c>
      <c r="B2932" s="1" t="s">
        <v>3038</v>
      </c>
      <c r="C2932" s="1" t="str">
        <f t="shared" si="315"/>
        <v>Russia</v>
      </c>
      <c r="D2932" s="1" t="s">
        <v>6027</v>
      </c>
      <c r="E2932" s="7" t="str">
        <f>TEXT(DATE(MID(D2932, 13, 4), CHOOSE(MATCH( MID(D2932, 5, 3), {"Jan","Feb","Mar","Apr","May","Jun","Jul","Aug","Sep","Oct","Nov","Dec"}, 0), 1, 2, 3, 4, 5, 6, 7, 8, 9, 10, 11, 12), MID(D2932, 9, 2)), "yyyy-mm-dd")</f>
        <v>1992-08-19</v>
      </c>
      <c r="F2932" s="1" t="str">
        <f t="shared" si="316"/>
        <v>10:19:00</v>
      </c>
      <c r="G2932" s="9" t="str">
        <f t="shared" si="317"/>
        <v>August</v>
      </c>
      <c r="H2932" s="5" t="str">
        <f t="shared" si="318"/>
        <v>1992</v>
      </c>
      <c r="I2932" s="1" t="s">
        <v>5480</v>
      </c>
      <c r="J2932" s="1" t="str">
        <f t="shared" si="319"/>
        <v xml:space="preserve">Soyuz U </v>
      </c>
      <c r="K2932" s="1" t="str">
        <f t="shared" si="320"/>
        <v>Resurs-F</v>
      </c>
      <c r="L2932" s="1" t="s">
        <v>346</v>
      </c>
      <c r="M2932" s="1">
        <v>20</v>
      </c>
      <c r="N2932" s="1">
        <f t="shared" si="321"/>
        <v>1660</v>
      </c>
      <c r="O2932" s="1" t="s">
        <v>9</v>
      </c>
    </row>
    <row r="2933" spans="1:15" x14ac:dyDescent="0.3">
      <c r="A2933" s="1" t="s">
        <v>129</v>
      </c>
      <c r="B2933" s="1" t="s">
        <v>130</v>
      </c>
      <c r="C2933" s="1" t="str">
        <f t="shared" si="315"/>
        <v>Kazakhstan</v>
      </c>
      <c r="D2933" s="1" t="s">
        <v>6028</v>
      </c>
      <c r="E2933" s="7" t="str">
        <f>TEXT(DATE(MID(D2933, 13, 4), CHOOSE(MATCH( MID(D2933, 5, 3), {"Jan","Feb","Mar","Apr","May","Jun","Jul","Aug","Sep","Oct","Nov","Dec"}, 0), 1, 2, 3, 4, 5, 6, 7, 8, 9, 10, 11, 12), MID(D2933, 9, 2)), "yyyy-mm-dd")</f>
        <v>1992-08-15</v>
      </c>
      <c r="F2933" s="1" t="str">
        <f t="shared" si="316"/>
        <v>22:18:00</v>
      </c>
      <c r="G2933" s="9" t="str">
        <f t="shared" si="317"/>
        <v>August</v>
      </c>
      <c r="H2933" s="5" t="str">
        <f t="shared" si="318"/>
        <v>1992</v>
      </c>
      <c r="I2933" s="1" t="s">
        <v>6029</v>
      </c>
      <c r="J2933" s="1" t="str">
        <f t="shared" si="319"/>
        <v xml:space="preserve">Soyuz U2 </v>
      </c>
      <c r="K2933" s="1" t="str">
        <f t="shared" si="320"/>
        <v>Progress M-14</v>
      </c>
      <c r="L2933" s="1" t="s">
        <v>346</v>
      </c>
      <c r="M2933" s="1">
        <v>40</v>
      </c>
      <c r="N2933" s="1">
        <f t="shared" si="321"/>
        <v>3320</v>
      </c>
      <c r="O2933" s="1" t="s">
        <v>9</v>
      </c>
    </row>
    <row r="2934" spans="1:15" x14ac:dyDescent="0.3">
      <c r="A2934" s="1" t="s">
        <v>14</v>
      </c>
      <c r="B2934" s="1" t="s">
        <v>101</v>
      </c>
      <c r="C2934" s="1" t="str">
        <f t="shared" si="315"/>
        <v>China</v>
      </c>
      <c r="D2934" s="1" t="s">
        <v>6030</v>
      </c>
      <c r="E2934" s="7" t="str">
        <f>TEXT(DATE(MID(D2934, 13, 4), CHOOSE(MATCH( MID(D2934, 5, 3), {"Jan","Feb","Mar","Apr","May","Jun","Jul","Aug","Sep","Oct","Nov","Dec"}, 0), 1, 2, 3, 4, 5, 6, 7, 8, 9, 10, 11, 12), MID(D2934, 9, 2)), "yyyy-mm-dd")</f>
        <v>1992-08-13</v>
      </c>
      <c r="F2934" s="1" t="str">
        <f t="shared" si="316"/>
        <v>23:00:00</v>
      </c>
      <c r="G2934" s="9" t="str">
        <f t="shared" si="317"/>
        <v>August</v>
      </c>
      <c r="H2934" s="5" t="str">
        <f t="shared" si="318"/>
        <v>1992</v>
      </c>
      <c r="I2934" s="1" t="s">
        <v>6031</v>
      </c>
      <c r="J2934" s="1" t="str">
        <f t="shared" si="319"/>
        <v xml:space="preserve">Long March 2E </v>
      </c>
      <c r="K2934" s="1" t="str">
        <f t="shared" si="320"/>
        <v>Optus B1</v>
      </c>
      <c r="L2934" s="1" t="s">
        <v>346</v>
      </c>
      <c r="M2934" s="1"/>
      <c r="N2934" s="1">
        <f t="shared" si="321"/>
        <v>0</v>
      </c>
      <c r="O2934" s="1" t="s">
        <v>9</v>
      </c>
    </row>
    <row r="2935" spans="1:15" x14ac:dyDescent="0.3">
      <c r="A2935" s="1" t="s">
        <v>4</v>
      </c>
      <c r="B2935" s="1" t="s">
        <v>3373</v>
      </c>
      <c r="C2935" s="1" t="str">
        <f t="shared" si="315"/>
        <v>Russia</v>
      </c>
      <c r="D2935" s="1" t="s">
        <v>6032</v>
      </c>
      <c r="E2935" s="7" t="str">
        <f>TEXT(DATE(MID(D2935, 13, 4), CHOOSE(MATCH( MID(D2935, 5, 3), {"Jan","Feb","Mar","Apr","May","Jun","Jul","Aug","Sep","Oct","Nov","Dec"}, 0), 1, 2, 3, 4, 5, 6, 7, 8, 9, 10, 11, 12), MID(D2935, 9, 2)), "yyyy-mm-dd")</f>
        <v>1992-08-12</v>
      </c>
      <c r="F2935" s="1" t="str">
        <f t="shared" si="316"/>
        <v>05:44:00</v>
      </c>
      <c r="G2935" s="9" t="str">
        <f t="shared" si="317"/>
        <v>August</v>
      </c>
      <c r="H2935" s="5" t="str">
        <f t="shared" si="318"/>
        <v>1992</v>
      </c>
      <c r="I2935" s="1" t="s">
        <v>6033</v>
      </c>
      <c r="J2935" s="1" t="str">
        <f t="shared" si="319"/>
        <v xml:space="preserve">Cosmos-3M </v>
      </c>
      <c r="K2935" s="1" t="str">
        <f t="shared" si="320"/>
        <v>Cosmos 2208</v>
      </c>
      <c r="L2935" s="1" t="s">
        <v>346</v>
      </c>
      <c r="M2935" s="1"/>
      <c r="N2935" s="1">
        <f t="shared" si="321"/>
        <v>0</v>
      </c>
      <c r="O2935" s="1" t="s">
        <v>9</v>
      </c>
    </row>
    <row r="2936" spans="1:15" x14ac:dyDescent="0.3">
      <c r="A2936" s="1" t="s">
        <v>233</v>
      </c>
      <c r="B2936" s="1" t="s">
        <v>4338</v>
      </c>
      <c r="C2936" s="1" t="str">
        <f t="shared" si="315"/>
        <v>France</v>
      </c>
      <c r="D2936" s="1" t="s">
        <v>6034</v>
      </c>
      <c r="E2936" s="7" t="str">
        <f>TEXT(DATE(MID(D2936, 13, 4), CHOOSE(MATCH( MID(D2936, 5, 3), {"Jan","Feb","Mar","Apr","May","Jun","Jul","Aug","Sep","Oct","Nov","Dec"}, 0), 1, 2, 3, 4, 5, 6, 7, 8, 9, 10, 11, 12), MID(D2936, 9, 2)), "yyyy-mm-dd")</f>
        <v>1992-08-10</v>
      </c>
      <c r="F2936" s="1" t="str">
        <f t="shared" si="316"/>
        <v>23:08:00</v>
      </c>
      <c r="G2936" s="9" t="str">
        <f t="shared" si="317"/>
        <v>August</v>
      </c>
      <c r="H2936" s="5" t="str">
        <f t="shared" si="318"/>
        <v>1992</v>
      </c>
      <c r="I2936" s="1" t="s">
        <v>6035</v>
      </c>
      <c r="J2936" s="1" t="str">
        <f t="shared" si="319"/>
        <v xml:space="preserve">Ariane 42P </v>
      </c>
      <c r="K2936" s="1" t="str">
        <f t="shared" si="320"/>
        <v>TOPEX-Poseidon, Kitsat-1 &amp; S80/T</v>
      </c>
      <c r="L2936" s="1" t="s">
        <v>346</v>
      </c>
      <c r="M2936" s="1"/>
      <c r="N2936" s="1">
        <f t="shared" si="321"/>
        <v>0</v>
      </c>
      <c r="O2936" s="1" t="s">
        <v>9</v>
      </c>
    </row>
    <row r="2937" spans="1:15" x14ac:dyDescent="0.3">
      <c r="A2937" s="1" t="s">
        <v>14</v>
      </c>
      <c r="B2937" s="1" t="s">
        <v>5301</v>
      </c>
      <c r="C2937" s="1" t="str">
        <f t="shared" si="315"/>
        <v>China</v>
      </c>
      <c r="D2937" s="1" t="s">
        <v>6036</v>
      </c>
      <c r="E2937" s="7" t="str">
        <f>TEXT(DATE(MID(D2937, 13, 4), CHOOSE(MATCH( MID(D2937, 5, 3), {"Jan","Feb","Mar","Apr","May","Jun","Jul","Aug","Sep","Oct","Nov","Dec"}, 0), 1, 2, 3, 4, 5, 6, 7, 8, 9, 10, 11, 12), MID(D2937, 9, 2)), "yyyy-mm-dd")</f>
        <v>1992-08-09</v>
      </c>
      <c r="F2937" s="1" t="str">
        <f t="shared" si="316"/>
        <v>08:00:00</v>
      </c>
      <c r="G2937" s="9" t="str">
        <f t="shared" si="317"/>
        <v>August</v>
      </c>
      <c r="H2937" s="5" t="str">
        <f t="shared" si="318"/>
        <v>1992</v>
      </c>
      <c r="I2937" s="1" t="s">
        <v>6037</v>
      </c>
      <c r="J2937" s="1" t="str">
        <f t="shared" si="319"/>
        <v xml:space="preserve">Long March 2D </v>
      </c>
      <c r="K2937" s="1" t="str">
        <f t="shared" si="320"/>
        <v>FSW-2 1</v>
      </c>
      <c r="L2937" s="1" t="s">
        <v>8</v>
      </c>
      <c r="M2937" s="1">
        <v>29.75</v>
      </c>
      <c r="N2937" s="1">
        <f t="shared" si="321"/>
        <v>2469.25</v>
      </c>
      <c r="O2937" s="1" t="s">
        <v>9</v>
      </c>
    </row>
    <row r="2938" spans="1:15" x14ac:dyDescent="0.3">
      <c r="A2938" s="1" t="s">
        <v>4</v>
      </c>
      <c r="B2938" s="1" t="s">
        <v>212</v>
      </c>
      <c r="C2938" s="1" t="str">
        <f t="shared" si="315"/>
        <v>Russia</v>
      </c>
      <c r="D2938" s="1" t="s">
        <v>6038</v>
      </c>
      <c r="E2938" s="7" t="str">
        <f>TEXT(DATE(MID(D2938, 13, 4), CHOOSE(MATCH( MID(D2938, 5, 3), {"Jan","Feb","Mar","Apr","May","Jun","Jul","Aug","Sep","Oct","Nov","Dec"}, 0), 1, 2, 3, 4, 5, 6, 7, 8, 9, 10, 11, 12), MID(D2938, 9, 2)), "yyyy-mm-dd")</f>
        <v>1992-08-06</v>
      </c>
      <c r="F2938" s="1" t="str">
        <f t="shared" si="316"/>
        <v>19:30:00</v>
      </c>
      <c r="G2938" s="9" t="str">
        <f t="shared" si="317"/>
        <v>August</v>
      </c>
      <c r="H2938" s="5" t="str">
        <f t="shared" si="318"/>
        <v>1992</v>
      </c>
      <c r="I2938" s="1" t="s">
        <v>6039</v>
      </c>
      <c r="J2938" s="1" t="str">
        <f t="shared" si="319"/>
        <v xml:space="preserve">Molniya-M /Block NVL </v>
      </c>
      <c r="K2938" s="1" t="str">
        <f t="shared" si="320"/>
        <v>Molniya-1 nÂ°153</v>
      </c>
      <c r="L2938" s="1" t="s">
        <v>346</v>
      </c>
      <c r="M2938" s="1"/>
      <c r="N2938" s="1">
        <f t="shared" si="321"/>
        <v>0</v>
      </c>
      <c r="O2938" s="1" t="s">
        <v>9</v>
      </c>
    </row>
    <row r="2939" spans="1:15" x14ac:dyDescent="0.3">
      <c r="A2939" s="1" t="s">
        <v>657</v>
      </c>
      <c r="B2939" s="1" t="s">
        <v>658</v>
      </c>
      <c r="C2939" s="1" t="str">
        <f t="shared" si="315"/>
        <v>USA</v>
      </c>
      <c r="D2939" s="1" t="s">
        <v>6040</v>
      </c>
      <c r="E2939" s="7" t="str">
        <f>TEXT(DATE(MID(D2939, 13, 4), CHOOSE(MATCH( MID(D2939, 5, 3), {"Jan","Feb","Mar","Apr","May","Jun","Jul","Aug","Sep","Oct","Nov","Dec"}, 0), 1, 2, 3, 4, 5, 6, 7, 8, 9, 10, 11, 12), MID(D2939, 9, 2)), "yyyy-mm-dd")</f>
        <v>1992-07-31</v>
      </c>
      <c r="F2939" s="1" t="str">
        <f t="shared" si="316"/>
        <v>13:56:00</v>
      </c>
      <c r="G2939" s="9" t="str">
        <f t="shared" si="317"/>
        <v>July</v>
      </c>
      <c r="H2939" s="5" t="str">
        <f t="shared" si="318"/>
        <v>1992</v>
      </c>
      <c r="I2939" s="1" t="s">
        <v>6041</v>
      </c>
      <c r="J2939" s="1" t="str">
        <f t="shared" si="319"/>
        <v xml:space="preserve">Space Shuttle Atlantis </v>
      </c>
      <c r="K2939" s="1" t="str">
        <f t="shared" si="320"/>
        <v>STS-46</v>
      </c>
      <c r="L2939" s="1" t="s">
        <v>346</v>
      </c>
      <c r="M2939" s="1">
        <v>450</v>
      </c>
      <c r="N2939" s="1">
        <f t="shared" si="321"/>
        <v>37350</v>
      </c>
      <c r="O2939" s="1" t="s">
        <v>9</v>
      </c>
    </row>
    <row r="2940" spans="1:15" x14ac:dyDescent="0.3">
      <c r="A2940" s="1" t="s">
        <v>4</v>
      </c>
      <c r="B2940" s="1" t="s">
        <v>5</v>
      </c>
      <c r="C2940" s="1" t="str">
        <f t="shared" si="315"/>
        <v>Russia</v>
      </c>
      <c r="D2940" s="1" t="s">
        <v>6042</v>
      </c>
      <c r="E2940" s="7" t="str">
        <f>TEXT(DATE(MID(D2940, 13, 4), CHOOSE(MATCH( MID(D2940, 5, 3), {"Jan","Feb","Mar","Apr","May","Jun","Jul","Aug","Sep","Oct","Nov","Dec"}, 0), 1, 2, 3, 4, 5, 6, 7, 8, 9, 10, 11, 12), MID(D2940, 9, 2)), "yyyy-mm-dd")</f>
        <v>1992-07-30</v>
      </c>
      <c r="F2940" s="1" t="str">
        <f t="shared" si="316"/>
        <v>11:00:00</v>
      </c>
      <c r="G2940" s="9" t="str">
        <f t="shared" si="317"/>
        <v>July</v>
      </c>
      <c r="H2940" s="5" t="str">
        <f t="shared" si="318"/>
        <v>1992</v>
      </c>
      <c r="I2940" s="1" t="s">
        <v>6043</v>
      </c>
      <c r="J2940" s="1" t="str">
        <f t="shared" si="319"/>
        <v xml:space="preserve">Soyuz U </v>
      </c>
      <c r="K2940" s="1" t="str">
        <f t="shared" si="320"/>
        <v>Cosmos 2207</v>
      </c>
      <c r="L2940" s="1" t="s">
        <v>346</v>
      </c>
      <c r="M2940" s="1">
        <v>20</v>
      </c>
      <c r="N2940" s="1">
        <f t="shared" si="321"/>
        <v>1660</v>
      </c>
      <c r="O2940" s="1" t="s">
        <v>9</v>
      </c>
    </row>
    <row r="2941" spans="1:15" x14ac:dyDescent="0.3">
      <c r="A2941" s="1" t="s">
        <v>129</v>
      </c>
      <c r="B2941" s="1" t="s">
        <v>4200</v>
      </c>
      <c r="C2941" s="1" t="str">
        <f t="shared" si="315"/>
        <v>Kazakhstan</v>
      </c>
      <c r="D2941" s="1" t="s">
        <v>6044</v>
      </c>
      <c r="E2941" s="7" t="str">
        <f>TEXT(DATE(MID(D2941, 13, 4), CHOOSE(MATCH( MID(D2941, 5, 3), {"Jan","Feb","Mar","Apr","May","Jun","Jul","Aug","Sep","Oct","Nov","Dec"}, 0), 1, 2, 3, 4, 5, 6, 7, 8, 9, 10, 11, 12), MID(D2941, 9, 2)), "yyyy-mm-dd")</f>
        <v>1992-07-30</v>
      </c>
      <c r="F2941" s="1" t="str">
        <f t="shared" si="316"/>
        <v>01:59:00</v>
      </c>
      <c r="G2941" s="9" t="str">
        <f t="shared" si="317"/>
        <v>July</v>
      </c>
      <c r="H2941" s="5" t="str">
        <f t="shared" si="318"/>
        <v>1992</v>
      </c>
      <c r="I2941" s="1" t="s">
        <v>6045</v>
      </c>
      <c r="J2941" s="1" t="str">
        <f t="shared" si="319"/>
        <v xml:space="preserve">Proton K/Block-DM-2 </v>
      </c>
      <c r="K2941" s="1" t="str">
        <f t="shared" si="320"/>
        <v>Cosmos 2204, 2205 &amp; 2206</v>
      </c>
      <c r="L2941" s="1" t="s">
        <v>346</v>
      </c>
      <c r="M2941" s="1"/>
      <c r="N2941" s="1">
        <f t="shared" si="321"/>
        <v>0</v>
      </c>
      <c r="O2941" s="1" t="s">
        <v>9</v>
      </c>
    </row>
    <row r="2942" spans="1:15" x14ac:dyDescent="0.3">
      <c r="A2942" s="1" t="s">
        <v>129</v>
      </c>
      <c r="B2942" s="1" t="s">
        <v>1630</v>
      </c>
      <c r="C2942" s="1" t="str">
        <f t="shared" si="315"/>
        <v>Kazakhstan</v>
      </c>
      <c r="D2942" s="1" t="s">
        <v>6046</v>
      </c>
      <c r="E2942" s="7" t="str">
        <f>TEXT(DATE(MID(D2942, 13, 4), CHOOSE(MATCH( MID(D2942, 5, 3), {"Jan","Feb","Mar","Apr","May","Jun","Jul","Aug","Sep","Oct","Nov","Dec"}, 0), 1, 2, 3, 4, 5, 6, 7, 8, 9, 10, 11, 12), MID(D2942, 9, 2)), "yyyy-mm-dd")</f>
        <v>1992-07-27</v>
      </c>
      <c r="F2942" s="1" t="str">
        <f t="shared" si="316"/>
        <v>06:08:00</v>
      </c>
      <c r="G2942" s="9" t="str">
        <f t="shared" si="317"/>
        <v>July</v>
      </c>
      <c r="H2942" s="5" t="str">
        <f t="shared" si="318"/>
        <v>1992</v>
      </c>
      <c r="I2942" s="1" t="s">
        <v>6047</v>
      </c>
      <c r="J2942" s="1" t="str">
        <f t="shared" si="319"/>
        <v xml:space="preserve">Soyuz U2 </v>
      </c>
      <c r="K2942" s="1" t="str">
        <f t="shared" si="320"/>
        <v>Soyuz TM-15</v>
      </c>
      <c r="L2942" s="1" t="s">
        <v>346</v>
      </c>
      <c r="M2942" s="1">
        <v>40</v>
      </c>
      <c r="N2942" s="1">
        <f t="shared" si="321"/>
        <v>3320</v>
      </c>
      <c r="O2942" s="1" t="s">
        <v>9</v>
      </c>
    </row>
    <row r="2943" spans="1:15" x14ac:dyDescent="0.3">
      <c r="A2943" s="1" t="s">
        <v>4</v>
      </c>
      <c r="B2943" s="1" t="s">
        <v>212</v>
      </c>
      <c r="C2943" s="1" t="str">
        <f t="shared" si="315"/>
        <v>Russia</v>
      </c>
      <c r="D2943" s="1" t="s">
        <v>6048</v>
      </c>
      <c r="E2943" s="7" t="str">
        <f>TEXT(DATE(MID(D2943, 13, 4), CHOOSE(MATCH( MID(D2943, 5, 3), {"Jan","Feb","Mar","Apr","May","Jun","Jul","Aug","Sep","Oct","Nov","Dec"}, 0), 1, 2, 3, 4, 5, 6, 7, 8, 9, 10, 11, 12), MID(D2943, 9, 2)), "yyyy-mm-dd")</f>
        <v>1992-07-24</v>
      </c>
      <c r="F2943" s="1" t="str">
        <f t="shared" si="316"/>
        <v>19:39:00</v>
      </c>
      <c r="G2943" s="9" t="str">
        <f t="shared" si="317"/>
        <v>July</v>
      </c>
      <c r="H2943" s="5" t="str">
        <f t="shared" si="318"/>
        <v>1992</v>
      </c>
      <c r="I2943" s="1" t="s">
        <v>6049</v>
      </c>
      <c r="J2943" s="1" t="str">
        <f t="shared" si="319"/>
        <v xml:space="preserve">Soyuz U </v>
      </c>
      <c r="K2943" s="1" t="str">
        <f t="shared" si="320"/>
        <v>Cosmos 2203</v>
      </c>
      <c r="L2943" s="1" t="s">
        <v>346</v>
      </c>
      <c r="M2943" s="1">
        <v>20</v>
      </c>
      <c r="N2943" s="1">
        <f t="shared" si="321"/>
        <v>1660</v>
      </c>
      <c r="O2943" s="1" t="s">
        <v>9</v>
      </c>
    </row>
    <row r="2944" spans="1:15" x14ac:dyDescent="0.3">
      <c r="A2944" s="1" t="s">
        <v>3868</v>
      </c>
      <c r="B2944" s="1" t="s">
        <v>3478</v>
      </c>
      <c r="C2944" s="1" t="str">
        <f t="shared" si="315"/>
        <v>USA</v>
      </c>
      <c r="D2944" s="1" t="s">
        <v>6050</v>
      </c>
      <c r="E2944" s="7" t="str">
        <f>TEXT(DATE(MID(D2944, 13, 4), CHOOSE(MATCH( MID(D2944, 5, 3), {"Jan","Feb","Mar","Apr","May","Jun","Jul","Aug","Sep","Oct","Nov","Dec"}, 0), 1, 2, 3, 4, 5, 6, 7, 8, 9, 10, 11, 12), MID(D2944, 9, 2)), "yyyy-mm-dd")</f>
        <v>1992-07-24</v>
      </c>
      <c r="F2944" s="1" t="str">
        <f t="shared" si="316"/>
        <v>14:26:00</v>
      </c>
      <c r="G2944" s="9" t="str">
        <f t="shared" si="317"/>
        <v>July</v>
      </c>
      <c r="H2944" s="5" t="str">
        <f t="shared" si="318"/>
        <v>1992</v>
      </c>
      <c r="I2944" s="1" t="s">
        <v>6051</v>
      </c>
      <c r="J2944" s="1" t="str">
        <f t="shared" si="319"/>
        <v xml:space="preserve">Delta II 6925 </v>
      </c>
      <c r="K2944" s="1" t="str">
        <f t="shared" si="320"/>
        <v>GEOTAIL</v>
      </c>
      <c r="L2944" s="1" t="s">
        <v>346</v>
      </c>
      <c r="M2944" s="1"/>
      <c r="N2944" s="1">
        <f t="shared" si="321"/>
        <v>0</v>
      </c>
      <c r="O2944" s="1" t="s">
        <v>9</v>
      </c>
    </row>
    <row r="2945" spans="1:15" x14ac:dyDescent="0.3">
      <c r="A2945" s="1" t="s">
        <v>129</v>
      </c>
      <c r="B2945" s="1" t="s">
        <v>4200</v>
      </c>
      <c r="C2945" s="1" t="str">
        <f t="shared" si="315"/>
        <v>Kazakhstan</v>
      </c>
      <c r="D2945" s="1" t="s">
        <v>6052</v>
      </c>
      <c r="E2945" s="7" t="str">
        <f>TEXT(DATE(MID(D2945, 13, 4), CHOOSE(MATCH( MID(D2945, 5, 3), {"Jan","Feb","Mar","Apr","May","Jun","Jul","Aug","Sep","Oct","Nov","Dec"}, 0), 1, 2, 3, 4, 5, 6, 7, 8, 9, 10, 11, 12), MID(D2945, 9, 2)), "yyyy-mm-dd")</f>
        <v>1992-07-14</v>
      </c>
      <c r="F2945" s="1" t="str">
        <f t="shared" si="316"/>
        <v>22:02:00</v>
      </c>
      <c r="G2945" s="9" t="str">
        <f t="shared" si="317"/>
        <v>July</v>
      </c>
      <c r="H2945" s="5" t="str">
        <f t="shared" si="318"/>
        <v>1992</v>
      </c>
      <c r="I2945" s="1" t="s">
        <v>6053</v>
      </c>
      <c r="J2945" s="1" t="str">
        <f t="shared" si="319"/>
        <v xml:space="preserve">Proton K/Block-DM-2 </v>
      </c>
      <c r="K2945" s="1" t="str">
        <f t="shared" si="320"/>
        <v>Gorizont 26</v>
      </c>
      <c r="L2945" s="1" t="s">
        <v>346</v>
      </c>
      <c r="M2945" s="1"/>
      <c r="N2945" s="1">
        <f t="shared" si="321"/>
        <v>0</v>
      </c>
      <c r="O2945" s="1" t="s">
        <v>9</v>
      </c>
    </row>
    <row r="2946" spans="1:15" x14ac:dyDescent="0.3">
      <c r="A2946" s="1" t="s">
        <v>4</v>
      </c>
      <c r="B2946" s="1" t="s">
        <v>4483</v>
      </c>
      <c r="C2946" s="1" t="str">
        <f t="shared" ref="C2946:C3009" si="322">TRIM(MID(B2946, FIND("|", SUBSTITUTE(B2946, ",", "|", LEN(B2946) - LEN(SUBSTITUTE(B2946,",", "" )))) + 1, LEN(B2946)))</f>
        <v>Russia</v>
      </c>
      <c r="D2946" s="1" t="s">
        <v>6054</v>
      </c>
      <c r="E2946" s="7" t="str">
        <f>TEXT(DATE(MID(D2946, 13, 4), CHOOSE(MATCH( MID(D2946, 5, 3), {"Jan","Feb","Mar","Apr","May","Jun","Jul","Aug","Sep","Oct","Nov","Dec"}, 0), 1, 2, 3, 4, 5, 6, 7, 8, 9, 10, 11, 12), MID(D2946, 9, 2)), "yyyy-mm-dd")</f>
        <v>1992-07-13</v>
      </c>
      <c r="F2946" s="1" t="str">
        <f t="shared" ref="F2946:F3009" si="323">IF(ISNUMBER(FIND(":", D2946)), MID(D2946, FIND(":", D2946)-2, 5) &amp; ":00", "00:00:00")</f>
        <v>17:41:00</v>
      </c>
      <c r="G2946" s="9" t="str">
        <f t="shared" ref="G2946:G3009" si="324">TEXT(E2946, "mmmm")</f>
        <v>July</v>
      </c>
      <c r="H2946" s="5" t="str">
        <f t="shared" ref="H2946:H3009" si="325">TEXT(E2946, "yyyy")</f>
        <v>1992</v>
      </c>
      <c r="I2946" s="1" t="s">
        <v>6055</v>
      </c>
      <c r="J2946" s="1" t="str">
        <f t="shared" ref="J2946:J3009" si="326">LEFT(I2946, FIND("|", I2946) - 1)</f>
        <v xml:space="preserve">Tsyklon-3 </v>
      </c>
      <c r="K2946" s="1" t="str">
        <f t="shared" ref="K2946:K3009" si="327">MID(I2946, FIND("|", I2946) + 2, LEN(I2946))</f>
        <v>Cosmos 2197 to 2202</v>
      </c>
      <c r="L2946" s="1" t="s">
        <v>346</v>
      </c>
      <c r="M2946" s="1"/>
      <c r="N2946" s="1">
        <f t="shared" si="321"/>
        <v>0</v>
      </c>
      <c r="O2946" s="1" t="s">
        <v>9</v>
      </c>
    </row>
    <row r="2947" spans="1:15" x14ac:dyDescent="0.3">
      <c r="A2947" s="1" t="s">
        <v>233</v>
      </c>
      <c r="B2947" s="1" t="s">
        <v>4338</v>
      </c>
      <c r="C2947" s="1" t="str">
        <f t="shared" si="322"/>
        <v>France</v>
      </c>
      <c r="D2947" s="1" t="s">
        <v>6056</v>
      </c>
      <c r="E2947" s="7" t="str">
        <f>TEXT(DATE(MID(D2947, 13, 4), CHOOSE(MATCH( MID(D2947, 5, 3), {"Jan","Feb","Mar","Apr","May","Jun","Jul","Aug","Sep","Oct","Nov","Dec"}, 0), 1, 2, 3, 4, 5, 6, 7, 8, 9, 10, 11, 12), MID(D2947, 9, 2)), "yyyy-mm-dd")</f>
        <v>1992-07-09</v>
      </c>
      <c r="F2947" s="1" t="str">
        <f t="shared" si="323"/>
        <v>22:42:00</v>
      </c>
      <c r="G2947" s="9" t="str">
        <f t="shared" si="324"/>
        <v>July</v>
      </c>
      <c r="H2947" s="5" t="str">
        <f t="shared" si="325"/>
        <v>1992</v>
      </c>
      <c r="I2947" s="1" t="s">
        <v>6057</v>
      </c>
      <c r="J2947" s="1" t="str">
        <f t="shared" si="326"/>
        <v xml:space="preserve">Ariane 44L </v>
      </c>
      <c r="K2947" s="1" t="str">
        <f t="shared" si="327"/>
        <v>Insat-2A &amp; Eutelsat 2F4</v>
      </c>
      <c r="L2947" s="1" t="s">
        <v>346</v>
      </c>
      <c r="M2947" s="1"/>
      <c r="N2947" s="1">
        <f t="shared" ref="N2947:N3010" si="328">M2947 * 83</f>
        <v>0</v>
      </c>
      <c r="O2947" s="1" t="s">
        <v>9</v>
      </c>
    </row>
    <row r="2948" spans="1:15" x14ac:dyDescent="0.3">
      <c r="A2948" s="1" t="s">
        <v>4</v>
      </c>
      <c r="B2948" s="1" t="s">
        <v>212</v>
      </c>
      <c r="C2948" s="1" t="str">
        <f t="shared" si="322"/>
        <v>Russia</v>
      </c>
      <c r="D2948" s="1" t="s">
        <v>6058</v>
      </c>
      <c r="E2948" s="7" t="str">
        <f>TEXT(DATE(MID(D2948, 13, 4), CHOOSE(MATCH( MID(D2948, 5, 3), {"Jan","Feb","Mar","Apr","May","Jun","Jul","Aug","Sep","Oct","Nov","Dec"}, 0), 1, 2, 3, 4, 5, 6, 7, 8, 9, 10, 11, 12), MID(D2948, 9, 2)), "yyyy-mm-dd")</f>
        <v>1992-07-08</v>
      </c>
      <c r="F2948" s="1" t="str">
        <f t="shared" si="323"/>
        <v>09:53:00</v>
      </c>
      <c r="G2948" s="9" t="str">
        <f t="shared" si="324"/>
        <v>July</v>
      </c>
      <c r="H2948" s="5" t="str">
        <f t="shared" si="325"/>
        <v>1992</v>
      </c>
      <c r="I2948" s="1" t="s">
        <v>6059</v>
      </c>
      <c r="J2948" s="1" t="str">
        <f t="shared" si="326"/>
        <v xml:space="preserve">Molniya-M /Block 2BL </v>
      </c>
      <c r="K2948" s="1" t="str">
        <f t="shared" si="327"/>
        <v>Cosmos 2196</v>
      </c>
      <c r="L2948" s="1" t="s">
        <v>346</v>
      </c>
      <c r="M2948" s="1"/>
      <c r="N2948" s="1">
        <f t="shared" si="328"/>
        <v>0</v>
      </c>
      <c r="O2948" s="1" t="s">
        <v>9</v>
      </c>
    </row>
    <row r="2949" spans="1:15" x14ac:dyDescent="0.3">
      <c r="A2949" s="1" t="s">
        <v>3868</v>
      </c>
      <c r="B2949" s="1" t="s">
        <v>3160</v>
      </c>
      <c r="C2949" s="1" t="str">
        <f t="shared" si="322"/>
        <v>USA</v>
      </c>
      <c r="D2949" s="1" t="s">
        <v>6060</v>
      </c>
      <c r="E2949" s="7" t="str">
        <f>TEXT(DATE(MID(D2949, 13, 4), CHOOSE(MATCH( MID(D2949, 5, 3), {"Jan","Feb","Mar","Apr","May","Jun","Jul","Aug","Sep","Oct","Nov","Dec"}, 0), 1, 2, 3, 4, 5, 6, 7, 8, 9, 10, 11, 12), MID(D2949, 9, 2)), "yyyy-mm-dd")</f>
        <v>1992-07-07</v>
      </c>
      <c r="F2949" s="1" t="str">
        <f t="shared" si="323"/>
        <v>09:20:00</v>
      </c>
      <c r="G2949" s="9" t="str">
        <f t="shared" si="324"/>
        <v>July</v>
      </c>
      <c r="H2949" s="5" t="str">
        <f t="shared" si="325"/>
        <v>1992</v>
      </c>
      <c r="I2949" s="1" t="s">
        <v>6061</v>
      </c>
      <c r="J2949" s="1" t="str">
        <f t="shared" si="326"/>
        <v xml:space="preserve">Delta II 7925 </v>
      </c>
      <c r="K2949" s="1" t="str">
        <f t="shared" si="327"/>
        <v>USA-83 (GPS IIA-5)</v>
      </c>
      <c r="L2949" s="1" t="s">
        <v>346</v>
      </c>
      <c r="M2949" s="1"/>
      <c r="N2949" s="1">
        <f t="shared" si="328"/>
        <v>0</v>
      </c>
      <c r="O2949" s="1" t="s">
        <v>9</v>
      </c>
    </row>
    <row r="2950" spans="1:15" x14ac:dyDescent="0.3">
      <c r="A2950" s="1" t="s">
        <v>5722</v>
      </c>
      <c r="B2950" s="1" t="s">
        <v>5723</v>
      </c>
      <c r="C2950" s="1" t="str">
        <f t="shared" si="322"/>
        <v>USA</v>
      </c>
      <c r="D2950" s="1" t="s">
        <v>6062</v>
      </c>
      <c r="E2950" s="7" t="str">
        <f>TEXT(DATE(MID(D2950, 13, 4), CHOOSE(MATCH( MID(D2950, 5, 3), {"Jan","Feb","Mar","Apr","May","Jun","Jul","Aug","Sep","Oct","Nov","Dec"}, 0), 1, 2, 3, 4, 5, 6, 7, 8, 9, 10, 11, 12), MID(D2950, 9, 2)), "yyyy-mm-dd")</f>
        <v>1992-07-03</v>
      </c>
      <c r="F2950" s="1" t="str">
        <f t="shared" si="323"/>
        <v>14:19:00</v>
      </c>
      <c r="G2950" s="9" t="str">
        <f t="shared" si="324"/>
        <v>July</v>
      </c>
      <c r="H2950" s="5" t="str">
        <f t="shared" si="325"/>
        <v>1992</v>
      </c>
      <c r="I2950" s="1" t="s">
        <v>6063</v>
      </c>
      <c r="J2950" s="1" t="str">
        <f t="shared" si="326"/>
        <v xml:space="preserve">Scout G1 </v>
      </c>
      <c r="K2950" s="1" t="str">
        <f t="shared" si="327"/>
        <v>SAMPEX</v>
      </c>
      <c r="L2950" s="1" t="s">
        <v>346</v>
      </c>
      <c r="M2950" s="1"/>
      <c r="N2950" s="1">
        <f t="shared" si="328"/>
        <v>0</v>
      </c>
      <c r="O2950" s="1" t="s">
        <v>9</v>
      </c>
    </row>
    <row r="2951" spans="1:15" x14ac:dyDescent="0.3">
      <c r="A2951" s="1" t="s">
        <v>5556</v>
      </c>
      <c r="B2951" s="1" t="s">
        <v>4149</v>
      </c>
      <c r="C2951" s="1" t="str">
        <f t="shared" si="322"/>
        <v>USA</v>
      </c>
      <c r="D2951" s="1" t="s">
        <v>6064</v>
      </c>
      <c r="E2951" s="7" t="str">
        <f>TEXT(DATE(MID(D2951, 13, 4), CHOOSE(MATCH( MID(D2951, 5, 3), {"Jan","Feb","Mar","Apr","May","Jun","Jul","Aug","Sep","Oct","Nov","Dec"}, 0), 1, 2, 3, 4, 5, 6, 7, 8, 9, 10, 11, 12), MID(D2951, 9, 2)), "yyyy-mm-dd")</f>
        <v>1992-07-02</v>
      </c>
      <c r="F2951" s="1" t="str">
        <f t="shared" si="323"/>
        <v>21:54:00</v>
      </c>
      <c r="G2951" s="9" t="str">
        <f t="shared" si="324"/>
        <v>July</v>
      </c>
      <c r="H2951" s="5" t="str">
        <f t="shared" si="325"/>
        <v>1992</v>
      </c>
      <c r="I2951" s="1" t="s">
        <v>6065</v>
      </c>
      <c r="J2951" s="1" t="str">
        <f t="shared" si="326"/>
        <v xml:space="preserve">Atlas II </v>
      </c>
      <c r="K2951" s="1" t="str">
        <f t="shared" si="327"/>
        <v>USA-82 (DSCS IIIB-12)</v>
      </c>
      <c r="L2951" s="1" t="s">
        <v>346</v>
      </c>
      <c r="M2951" s="1"/>
      <c r="N2951" s="1">
        <f t="shared" si="328"/>
        <v>0</v>
      </c>
      <c r="O2951" s="1" t="s">
        <v>9</v>
      </c>
    </row>
    <row r="2952" spans="1:15" x14ac:dyDescent="0.3">
      <c r="A2952" s="1" t="s">
        <v>4</v>
      </c>
      <c r="B2952" s="1" t="s">
        <v>1561</v>
      </c>
      <c r="C2952" s="1" t="str">
        <f t="shared" si="322"/>
        <v>Russia</v>
      </c>
      <c r="D2952" s="1" t="s">
        <v>6066</v>
      </c>
      <c r="E2952" s="7" t="str">
        <f>TEXT(DATE(MID(D2952, 13, 4), CHOOSE(MATCH( MID(D2952, 5, 3), {"Jan","Feb","Mar","Apr","May","Jun","Jul","Aug","Sep","Oct","Nov","Dec"}, 0), 1, 2, 3, 4, 5, 6, 7, 8, 9, 10, 11, 12), MID(D2952, 9, 2)), "yyyy-mm-dd")</f>
        <v>1992-07-01</v>
      </c>
      <c r="F2952" s="1" t="str">
        <f t="shared" si="323"/>
        <v>20:16:00</v>
      </c>
      <c r="G2952" s="9" t="str">
        <f t="shared" si="324"/>
        <v>July</v>
      </c>
      <c r="H2952" s="5" t="str">
        <f t="shared" si="325"/>
        <v>1992</v>
      </c>
      <c r="I2952" s="1" t="s">
        <v>6067</v>
      </c>
      <c r="J2952" s="1" t="str">
        <f t="shared" si="326"/>
        <v xml:space="preserve">Cosmos-3M </v>
      </c>
      <c r="K2952" s="1" t="str">
        <f t="shared" si="327"/>
        <v>Cosmos 2195</v>
      </c>
      <c r="L2952" s="1" t="s">
        <v>346</v>
      </c>
      <c r="M2952" s="1"/>
      <c r="N2952" s="1">
        <f t="shared" si="328"/>
        <v>0</v>
      </c>
      <c r="O2952" s="1" t="s">
        <v>9</v>
      </c>
    </row>
    <row r="2953" spans="1:15" x14ac:dyDescent="0.3">
      <c r="A2953" s="1" t="s">
        <v>129</v>
      </c>
      <c r="B2953" s="1" t="s">
        <v>130</v>
      </c>
      <c r="C2953" s="1" t="str">
        <f t="shared" si="322"/>
        <v>Kazakhstan</v>
      </c>
      <c r="D2953" s="1" t="s">
        <v>6068</v>
      </c>
      <c r="E2953" s="7" t="str">
        <f>TEXT(DATE(MID(D2953, 13, 4), CHOOSE(MATCH( MID(D2953, 5, 3), {"Jan","Feb","Mar","Apr","May","Jun","Jul","Aug","Sep","Oct","Nov","Dec"}, 0), 1, 2, 3, 4, 5, 6, 7, 8, 9, 10, 11, 12), MID(D2953, 9, 2)), "yyyy-mm-dd")</f>
        <v>1992-06-30</v>
      </c>
      <c r="F2953" s="1" t="str">
        <f t="shared" si="323"/>
        <v>16:43:00</v>
      </c>
      <c r="G2953" s="9" t="str">
        <f t="shared" si="324"/>
        <v>June</v>
      </c>
      <c r="H2953" s="5" t="str">
        <f t="shared" si="325"/>
        <v>1992</v>
      </c>
      <c r="I2953" s="1" t="s">
        <v>6069</v>
      </c>
      <c r="J2953" s="1" t="str">
        <f t="shared" si="326"/>
        <v xml:space="preserve">Soyuz U2 </v>
      </c>
      <c r="K2953" s="1" t="str">
        <f t="shared" si="327"/>
        <v>Progress M-13</v>
      </c>
      <c r="L2953" s="1" t="s">
        <v>346</v>
      </c>
      <c r="M2953" s="1">
        <v>40</v>
      </c>
      <c r="N2953" s="1">
        <f t="shared" si="328"/>
        <v>3320</v>
      </c>
      <c r="O2953" s="1" t="s">
        <v>9</v>
      </c>
    </row>
    <row r="2954" spans="1:15" x14ac:dyDescent="0.3">
      <c r="A2954" s="1" t="s">
        <v>657</v>
      </c>
      <c r="B2954" s="1" t="s">
        <v>30</v>
      </c>
      <c r="C2954" s="1" t="str">
        <f t="shared" si="322"/>
        <v>USA</v>
      </c>
      <c r="D2954" s="1" t="s">
        <v>6070</v>
      </c>
      <c r="E2954" s="7" t="str">
        <f>TEXT(DATE(MID(D2954, 13, 4), CHOOSE(MATCH( MID(D2954, 5, 3), {"Jan","Feb","Mar","Apr","May","Jun","Jul","Aug","Sep","Oct","Nov","Dec"}, 0), 1, 2, 3, 4, 5, 6, 7, 8, 9, 10, 11, 12), MID(D2954, 9, 2)), "yyyy-mm-dd")</f>
        <v>1992-06-25</v>
      </c>
      <c r="F2954" s="1" t="str">
        <f t="shared" si="323"/>
        <v>16:12:00</v>
      </c>
      <c r="G2954" s="9" t="str">
        <f t="shared" si="324"/>
        <v>June</v>
      </c>
      <c r="H2954" s="5" t="str">
        <f t="shared" si="325"/>
        <v>1992</v>
      </c>
      <c r="I2954" s="1" t="s">
        <v>6071</v>
      </c>
      <c r="J2954" s="1" t="str">
        <f t="shared" si="326"/>
        <v xml:space="preserve">Space Shuttle Columbia </v>
      </c>
      <c r="K2954" s="1" t="str">
        <f t="shared" si="327"/>
        <v>STS-50</v>
      </c>
      <c r="L2954" s="1" t="s">
        <v>346</v>
      </c>
      <c r="M2954" s="1">
        <v>450</v>
      </c>
      <c r="N2954" s="1">
        <f t="shared" si="328"/>
        <v>37350</v>
      </c>
      <c r="O2954" s="1" t="s">
        <v>9</v>
      </c>
    </row>
    <row r="2955" spans="1:15" x14ac:dyDescent="0.3">
      <c r="A2955" s="1" t="s">
        <v>4</v>
      </c>
      <c r="B2955" s="1" t="s">
        <v>212</v>
      </c>
      <c r="C2955" s="1" t="str">
        <f t="shared" si="322"/>
        <v>Russia</v>
      </c>
      <c r="D2955" s="1" t="s">
        <v>6072</v>
      </c>
      <c r="E2955" s="7" t="str">
        <f>TEXT(DATE(MID(D2955, 13, 4), CHOOSE(MATCH( MID(D2955, 5, 3), {"Jan","Feb","Mar","Apr","May","Jun","Jul","Aug","Sep","Oct","Nov","Dec"}, 0), 1, 2, 3, 4, 5, 6, 7, 8, 9, 10, 11, 12), MID(D2955, 9, 2)), "yyyy-mm-dd")</f>
        <v>1992-06-23</v>
      </c>
      <c r="F2955" s="1" t="str">
        <f t="shared" si="323"/>
        <v>08:00:00</v>
      </c>
      <c r="G2955" s="9" t="str">
        <f t="shared" si="324"/>
        <v>June</v>
      </c>
      <c r="H2955" s="5" t="str">
        <f t="shared" si="325"/>
        <v>1992</v>
      </c>
      <c r="I2955" s="1" t="s">
        <v>5480</v>
      </c>
      <c r="J2955" s="1" t="str">
        <f t="shared" si="326"/>
        <v xml:space="preserve">Soyuz U </v>
      </c>
      <c r="K2955" s="1" t="str">
        <f t="shared" si="327"/>
        <v>Resurs-F</v>
      </c>
      <c r="L2955" s="1" t="s">
        <v>346</v>
      </c>
      <c r="M2955" s="1">
        <v>20</v>
      </c>
      <c r="N2955" s="1">
        <f t="shared" si="328"/>
        <v>1660</v>
      </c>
      <c r="O2955" s="1" t="s">
        <v>9</v>
      </c>
    </row>
    <row r="2956" spans="1:15" x14ac:dyDescent="0.3">
      <c r="A2956" s="1" t="s">
        <v>5556</v>
      </c>
      <c r="B2956" s="1" t="s">
        <v>4092</v>
      </c>
      <c r="C2956" s="1" t="str">
        <f t="shared" si="322"/>
        <v>USA</v>
      </c>
      <c r="D2956" s="1" t="s">
        <v>6073</v>
      </c>
      <c r="E2956" s="7" t="str">
        <f>TEXT(DATE(MID(D2956, 13, 4), CHOOSE(MATCH( MID(D2956, 5, 3), {"Jan","Feb","Mar","Apr","May","Jun","Jul","Aug","Sep","Oct","Nov","Dec"}, 0), 1, 2, 3, 4, 5, 6, 7, 8, 9, 10, 11, 12), MID(D2956, 9, 2)), "yyyy-mm-dd")</f>
        <v>1992-06-10</v>
      </c>
      <c r="F2956" s="1" t="str">
        <f t="shared" si="323"/>
        <v>00:00:00</v>
      </c>
      <c r="G2956" s="9" t="str">
        <f t="shared" si="324"/>
        <v>June</v>
      </c>
      <c r="H2956" s="5" t="str">
        <f t="shared" si="325"/>
        <v>1992</v>
      </c>
      <c r="I2956" s="1" t="s">
        <v>6074</v>
      </c>
      <c r="J2956" s="1" t="str">
        <f t="shared" si="326"/>
        <v xml:space="preserve">Atlas IIA </v>
      </c>
      <c r="K2956" s="1" t="str">
        <f t="shared" si="327"/>
        <v>Intelsat K</v>
      </c>
      <c r="L2956" s="1" t="s">
        <v>346</v>
      </c>
      <c r="M2956" s="1"/>
      <c r="N2956" s="1">
        <f t="shared" si="328"/>
        <v>0</v>
      </c>
      <c r="O2956" s="1" t="s">
        <v>9</v>
      </c>
    </row>
    <row r="2957" spans="1:15" x14ac:dyDescent="0.3">
      <c r="A2957" s="1" t="s">
        <v>3868</v>
      </c>
      <c r="B2957" s="1" t="s">
        <v>3478</v>
      </c>
      <c r="C2957" s="1" t="str">
        <f t="shared" si="322"/>
        <v>USA</v>
      </c>
      <c r="D2957" s="1" t="s">
        <v>6075</v>
      </c>
      <c r="E2957" s="7" t="str">
        <f>TEXT(DATE(MID(D2957, 13, 4), CHOOSE(MATCH( MID(D2957, 5, 3), {"Jan","Feb","Mar","Apr","May","Jun","Jul","Aug","Sep","Oct","Nov","Dec"}, 0), 1, 2, 3, 4, 5, 6, 7, 8, 9, 10, 11, 12), MID(D2957, 9, 2)), "yyyy-mm-dd")</f>
        <v>1992-06-07</v>
      </c>
      <c r="F2957" s="1" t="str">
        <f t="shared" si="323"/>
        <v>16:40:00</v>
      </c>
      <c r="G2957" s="9" t="str">
        <f t="shared" si="324"/>
        <v>June</v>
      </c>
      <c r="H2957" s="5" t="str">
        <f t="shared" si="325"/>
        <v>1992</v>
      </c>
      <c r="I2957" s="1" t="s">
        <v>6076</v>
      </c>
      <c r="J2957" s="1" t="str">
        <f t="shared" si="326"/>
        <v xml:space="preserve">Delta II 6920-10 </v>
      </c>
      <c r="K2957" s="1" t="str">
        <f t="shared" si="327"/>
        <v>Explorer 67 (EUVE)</v>
      </c>
      <c r="L2957" s="1" t="s">
        <v>346</v>
      </c>
      <c r="M2957" s="1"/>
      <c r="N2957" s="1">
        <f t="shared" si="328"/>
        <v>0</v>
      </c>
      <c r="O2957" s="1" t="s">
        <v>9</v>
      </c>
    </row>
    <row r="2958" spans="1:15" x14ac:dyDescent="0.3">
      <c r="A2958" s="1" t="s">
        <v>4</v>
      </c>
      <c r="B2958" s="1" t="s">
        <v>1561</v>
      </c>
      <c r="C2958" s="1" t="str">
        <f t="shared" si="322"/>
        <v>Russia</v>
      </c>
      <c r="D2958" s="1" t="s">
        <v>6077</v>
      </c>
      <c r="E2958" s="7" t="str">
        <f>TEXT(DATE(MID(D2958, 13, 4), CHOOSE(MATCH( MID(D2958, 5, 3), {"Jan","Feb","Mar","Apr","May","Jun","Jul","Aug","Sep","Oct","Nov","Dec"}, 0), 1, 2, 3, 4, 5, 6, 7, 8, 9, 10, 11, 12), MID(D2958, 9, 2)), "yyyy-mm-dd")</f>
        <v>1992-06-03</v>
      </c>
      <c r="F2958" s="1" t="str">
        <f t="shared" si="323"/>
        <v>00:50:00</v>
      </c>
      <c r="G2958" s="9" t="str">
        <f t="shared" si="324"/>
        <v>June</v>
      </c>
      <c r="H2958" s="5" t="str">
        <f t="shared" si="325"/>
        <v>1992</v>
      </c>
      <c r="I2958" s="1" t="s">
        <v>6078</v>
      </c>
      <c r="J2958" s="1" t="str">
        <f t="shared" si="326"/>
        <v xml:space="preserve">Cosmos-3M </v>
      </c>
      <c r="K2958" s="1" t="str">
        <f t="shared" si="327"/>
        <v>Cosmos 2187 to 2194</v>
      </c>
      <c r="L2958" s="1" t="s">
        <v>346</v>
      </c>
      <c r="M2958" s="1"/>
      <c r="N2958" s="1">
        <f t="shared" si="328"/>
        <v>0</v>
      </c>
      <c r="O2958" s="1" t="s">
        <v>9</v>
      </c>
    </row>
    <row r="2959" spans="1:15" x14ac:dyDescent="0.3">
      <c r="A2959" s="1" t="s">
        <v>4</v>
      </c>
      <c r="B2959" s="1" t="s">
        <v>3038</v>
      </c>
      <c r="C2959" s="1" t="str">
        <f t="shared" si="322"/>
        <v>Russia</v>
      </c>
      <c r="D2959" s="1" t="s">
        <v>6079</v>
      </c>
      <c r="E2959" s="7" t="str">
        <f>TEXT(DATE(MID(D2959, 13, 4), CHOOSE(MATCH( MID(D2959, 5, 3), {"Jan","Feb","Mar","Apr","May","Jun","Jul","Aug","Sep","Oct","Nov","Dec"}, 0), 1, 2, 3, 4, 5, 6, 7, 8, 9, 10, 11, 12), MID(D2959, 9, 2)), "yyyy-mm-dd")</f>
        <v>1992-05-28</v>
      </c>
      <c r="F2959" s="1" t="str">
        <f t="shared" si="323"/>
        <v>19:09:00</v>
      </c>
      <c r="G2959" s="9" t="str">
        <f t="shared" si="324"/>
        <v>May</v>
      </c>
      <c r="H2959" s="5" t="str">
        <f t="shared" si="325"/>
        <v>1992</v>
      </c>
      <c r="I2959" s="1" t="s">
        <v>6080</v>
      </c>
      <c r="J2959" s="1" t="str">
        <f t="shared" si="326"/>
        <v xml:space="preserve">Soyuz U </v>
      </c>
      <c r="K2959" s="1" t="str">
        <f t="shared" si="327"/>
        <v>Cosmos 2186</v>
      </c>
      <c r="L2959" s="1" t="s">
        <v>346</v>
      </c>
      <c r="M2959" s="1">
        <v>20</v>
      </c>
      <c r="N2959" s="1">
        <f t="shared" si="328"/>
        <v>1660</v>
      </c>
      <c r="O2959" s="1" t="s">
        <v>9</v>
      </c>
    </row>
    <row r="2960" spans="1:15" x14ac:dyDescent="0.3">
      <c r="A2960" s="1" t="s">
        <v>86</v>
      </c>
      <c r="B2960" s="1" t="s">
        <v>5726</v>
      </c>
      <c r="C2960" s="1" t="str">
        <f t="shared" si="322"/>
        <v>India</v>
      </c>
      <c r="D2960" s="1" t="s">
        <v>6081</v>
      </c>
      <c r="E2960" s="7" t="str">
        <f>TEXT(DATE(MID(D2960, 13, 4), CHOOSE(MATCH( MID(D2960, 5, 3), {"Jan","Feb","Mar","Apr","May","Jun","Jul","Aug","Sep","Oct","Nov","Dec"}, 0), 1, 2, 3, 4, 5, 6, 7, 8, 9, 10, 11, 12), MID(D2960, 9, 2)), "yyyy-mm-dd")</f>
        <v>1992-05-20</v>
      </c>
      <c r="F2960" s="1" t="str">
        <f t="shared" si="323"/>
        <v>00:30:00</v>
      </c>
      <c r="G2960" s="9" t="str">
        <f t="shared" si="324"/>
        <v>May</v>
      </c>
      <c r="H2960" s="5" t="str">
        <f t="shared" si="325"/>
        <v>1992</v>
      </c>
      <c r="I2960" s="1" t="s">
        <v>6082</v>
      </c>
      <c r="J2960" s="1" t="str">
        <f t="shared" si="326"/>
        <v xml:space="preserve">ASLV </v>
      </c>
      <c r="K2960" s="1" t="str">
        <f t="shared" si="327"/>
        <v>SROSS C</v>
      </c>
      <c r="L2960" s="1" t="s">
        <v>346</v>
      </c>
      <c r="M2960" s="1"/>
      <c r="N2960" s="1">
        <f t="shared" si="328"/>
        <v>0</v>
      </c>
      <c r="O2960" s="1" t="s">
        <v>117</v>
      </c>
    </row>
    <row r="2961" spans="1:15" x14ac:dyDescent="0.3">
      <c r="A2961" s="1" t="s">
        <v>3868</v>
      </c>
      <c r="B2961" s="1" t="s">
        <v>3160</v>
      </c>
      <c r="C2961" s="1" t="str">
        <f t="shared" si="322"/>
        <v>USA</v>
      </c>
      <c r="D2961" s="1" t="s">
        <v>6083</v>
      </c>
      <c r="E2961" s="7" t="str">
        <f>TEXT(DATE(MID(D2961, 13, 4), CHOOSE(MATCH( MID(D2961, 5, 3), {"Jan","Feb","Mar","Apr","May","Jun","Jul","Aug","Sep","Oct","Nov","Dec"}, 0), 1, 2, 3, 4, 5, 6, 7, 8, 9, 10, 11, 12), MID(D2961, 9, 2)), "yyyy-mm-dd")</f>
        <v>1992-05-14</v>
      </c>
      <c r="F2961" s="1" t="str">
        <f t="shared" si="323"/>
        <v>00:40:00</v>
      </c>
      <c r="G2961" s="9" t="str">
        <f t="shared" si="324"/>
        <v>May</v>
      </c>
      <c r="H2961" s="5" t="str">
        <f t="shared" si="325"/>
        <v>1992</v>
      </c>
      <c r="I2961" s="1" t="s">
        <v>6084</v>
      </c>
      <c r="J2961" s="1" t="str">
        <f t="shared" si="326"/>
        <v xml:space="preserve">Delta II 7925 </v>
      </c>
      <c r="K2961" s="1" t="str">
        <f t="shared" si="327"/>
        <v>Palapa B4</v>
      </c>
      <c r="L2961" s="1" t="s">
        <v>346</v>
      </c>
      <c r="M2961" s="1"/>
      <c r="N2961" s="1">
        <f t="shared" si="328"/>
        <v>0</v>
      </c>
      <c r="O2961" s="1" t="s">
        <v>9</v>
      </c>
    </row>
    <row r="2962" spans="1:15" x14ac:dyDescent="0.3">
      <c r="A2962" s="1" t="s">
        <v>657</v>
      </c>
      <c r="B2962" s="1" t="s">
        <v>658</v>
      </c>
      <c r="C2962" s="1" t="str">
        <f t="shared" si="322"/>
        <v>USA</v>
      </c>
      <c r="D2962" s="1" t="s">
        <v>6085</v>
      </c>
      <c r="E2962" s="7" t="str">
        <f>TEXT(DATE(MID(D2962, 13, 4), CHOOSE(MATCH( MID(D2962, 5, 3), {"Jan","Feb","Mar","Apr","May","Jun","Jul","Aug","Sep","Oct","Nov","Dec"}, 0), 1, 2, 3, 4, 5, 6, 7, 8, 9, 10, 11, 12), MID(D2962, 9, 2)), "yyyy-mm-dd")</f>
        <v>1992-05-07</v>
      </c>
      <c r="F2962" s="1" t="str">
        <f t="shared" si="323"/>
        <v>23:40:00</v>
      </c>
      <c r="G2962" s="9" t="str">
        <f t="shared" si="324"/>
        <v>May</v>
      </c>
      <c r="H2962" s="5" t="str">
        <f t="shared" si="325"/>
        <v>1992</v>
      </c>
      <c r="I2962" s="1" t="s">
        <v>6086</v>
      </c>
      <c r="J2962" s="1" t="str">
        <f t="shared" si="326"/>
        <v xml:space="preserve">Space Shuttle Endeavour </v>
      </c>
      <c r="K2962" s="1" t="str">
        <f t="shared" si="327"/>
        <v>STS-49</v>
      </c>
      <c r="L2962" s="1" t="s">
        <v>346</v>
      </c>
      <c r="M2962" s="1">
        <v>450</v>
      </c>
      <c r="N2962" s="1">
        <f t="shared" si="328"/>
        <v>37350</v>
      </c>
      <c r="O2962" s="1" t="s">
        <v>9</v>
      </c>
    </row>
    <row r="2963" spans="1:15" x14ac:dyDescent="0.3">
      <c r="A2963" s="1" t="s">
        <v>4</v>
      </c>
      <c r="B2963" s="1" t="s">
        <v>1630</v>
      </c>
      <c r="C2963" s="1" t="str">
        <f t="shared" si="322"/>
        <v>Kazakhstan</v>
      </c>
      <c r="D2963" s="1" t="s">
        <v>6087</v>
      </c>
      <c r="E2963" s="7" t="str">
        <f>TEXT(DATE(MID(D2963, 13, 4), CHOOSE(MATCH( MID(D2963, 5, 3), {"Jan","Feb","Mar","Apr","May","Jun","Jul","Aug","Sep","Oct","Nov","Dec"}, 0), 1, 2, 3, 4, 5, 6, 7, 8, 9, 10, 11, 12), MID(D2963, 9, 2)), "yyyy-mm-dd")</f>
        <v>1992-04-29</v>
      </c>
      <c r="F2963" s="1" t="str">
        <f t="shared" si="323"/>
        <v>10:10:00</v>
      </c>
      <c r="G2963" s="9" t="str">
        <f t="shared" si="324"/>
        <v>April</v>
      </c>
      <c r="H2963" s="5" t="str">
        <f t="shared" si="325"/>
        <v>1992</v>
      </c>
      <c r="I2963" s="1" t="s">
        <v>6088</v>
      </c>
      <c r="J2963" s="1" t="str">
        <f t="shared" si="326"/>
        <v xml:space="preserve">Soyuz U </v>
      </c>
      <c r="K2963" s="1" t="str">
        <f t="shared" si="327"/>
        <v>Cosmos 2185</v>
      </c>
      <c r="L2963" s="1" t="s">
        <v>346</v>
      </c>
      <c r="M2963" s="1">
        <v>20</v>
      </c>
      <c r="N2963" s="1">
        <f t="shared" si="328"/>
        <v>1660</v>
      </c>
      <c r="O2963" s="1" t="s">
        <v>9</v>
      </c>
    </row>
    <row r="2964" spans="1:15" x14ac:dyDescent="0.3">
      <c r="A2964" s="1" t="s">
        <v>4</v>
      </c>
      <c r="B2964" s="1" t="s">
        <v>5</v>
      </c>
      <c r="C2964" s="1" t="str">
        <f t="shared" si="322"/>
        <v>Russia</v>
      </c>
      <c r="D2964" s="1" t="s">
        <v>6089</v>
      </c>
      <c r="E2964" s="7" t="str">
        <f>TEXT(DATE(MID(D2964, 13, 4), CHOOSE(MATCH( MID(D2964, 5, 3), {"Jan","Feb","Mar","Apr","May","Jun","Jul","Aug","Sep","Oct","Nov","Dec"}, 0), 1, 2, 3, 4, 5, 6, 7, 8, 9, 10, 11, 12), MID(D2964, 9, 2)), "yyyy-mm-dd")</f>
        <v>1992-04-29</v>
      </c>
      <c r="F2964" s="1" t="str">
        <f t="shared" si="323"/>
        <v>08:59:00</v>
      </c>
      <c r="G2964" s="9" t="str">
        <f t="shared" si="324"/>
        <v>April</v>
      </c>
      <c r="H2964" s="5" t="str">
        <f t="shared" si="325"/>
        <v>1992</v>
      </c>
      <c r="I2964" s="1" t="s">
        <v>5480</v>
      </c>
      <c r="J2964" s="1" t="str">
        <f t="shared" si="326"/>
        <v xml:space="preserve">Soyuz U </v>
      </c>
      <c r="K2964" s="1" t="str">
        <f t="shared" si="327"/>
        <v>Resurs-F</v>
      </c>
      <c r="L2964" s="1" t="s">
        <v>346</v>
      </c>
      <c r="M2964" s="1">
        <v>20</v>
      </c>
      <c r="N2964" s="1">
        <f t="shared" si="328"/>
        <v>1660</v>
      </c>
      <c r="O2964" s="1" t="s">
        <v>9</v>
      </c>
    </row>
    <row r="2965" spans="1:15" x14ac:dyDescent="0.3">
      <c r="A2965" s="1" t="s">
        <v>5603</v>
      </c>
      <c r="B2965" s="1" t="s">
        <v>4249</v>
      </c>
      <c r="C2965" s="1" t="str">
        <f t="shared" si="322"/>
        <v>USA</v>
      </c>
      <c r="D2965" s="1" t="s">
        <v>6090</v>
      </c>
      <c r="E2965" s="7" t="str">
        <f>TEXT(DATE(MID(D2965, 13, 4), CHOOSE(MATCH( MID(D2965, 5, 3), {"Jan","Feb","Mar","Apr","May","Jun","Jul","Aug","Sep","Oct","Nov","Dec"}, 0), 1, 2, 3, 4, 5, 6, 7, 8, 9, 10, 11, 12), MID(D2965, 9, 2)), "yyyy-mm-dd")</f>
        <v>1992-04-25</v>
      </c>
      <c r="F2965" s="1" t="str">
        <f t="shared" si="323"/>
        <v>08:53:00</v>
      </c>
      <c r="G2965" s="9" t="str">
        <f t="shared" si="324"/>
        <v>April</v>
      </c>
      <c r="H2965" s="5" t="str">
        <f t="shared" si="325"/>
        <v>1992</v>
      </c>
      <c r="I2965" s="1" t="s">
        <v>6091</v>
      </c>
      <c r="J2965" s="1" t="str">
        <f t="shared" si="326"/>
        <v xml:space="preserve">Titan II(23)G </v>
      </c>
      <c r="K2965" s="1" t="str">
        <f t="shared" si="327"/>
        <v>USA-81</v>
      </c>
      <c r="L2965" s="1" t="s">
        <v>346</v>
      </c>
      <c r="M2965" s="1">
        <v>35</v>
      </c>
      <c r="N2965" s="1">
        <f t="shared" si="328"/>
        <v>2905</v>
      </c>
      <c r="O2965" s="1" t="s">
        <v>9</v>
      </c>
    </row>
    <row r="2966" spans="1:15" x14ac:dyDescent="0.3">
      <c r="A2966" s="1" t="s">
        <v>129</v>
      </c>
      <c r="B2966" s="1" t="s">
        <v>1630</v>
      </c>
      <c r="C2966" s="1" t="str">
        <f t="shared" si="322"/>
        <v>Kazakhstan</v>
      </c>
      <c r="D2966" s="1" t="s">
        <v>6092</v>
      </c>
      <c r="E2966" s="7" t="str">
        <f>TEXT(DATE(MID(D2966, 13, 4), CHOOSE(MATCH( MID(D2966, 5, 3), {"Jan","Feb","Mar","Apr","May","Jun","Jul","Aug","Sep","Oct","Nov","Dec"}, 0), 1, 2, 3, 4, 5, 6, 7, 8, 9, 10, 11, 12), MID(D2966, 9, 2)), "yyyy-mm-dd")</f>
        <v>1992-04-19</v>
      </c>
      <c r="F2966" s="1" t="str">
        <f t="shared" si="323"/>
        <v>21:29:00</v>
      </c>
      <c r="G2966" s="9" t="str">
        <f t="shared" si="324"/>
        <v>April</v>
      </c>
      <c r="H2966" s="5" t="str">
        <f t="shared" si="325"/>
        <v>1992</v>
      </c>
      <c r="I2966" s="1" t="s">
        <v>6093</v>
      </c>
      <c r="J2966" s="1" t="str">
        <f t="shared" si="326"/>
        <v xml:space="preserve">Soyuz U2 </v>
      </c>
      <c r="K2966" s="1" t="str">
        <f t="shared" si="327"/>
        <v>Progress M-12</v>
      </c>
      <c r="L2966" s="1" t="s">
        <v>346</v>
      </c>
      <c r="M2966" s="1">
        <v>40</v>
      </c>
      <c r="N2966" s="1">
        <f t="shared" si="328"/>
        <v>3320</v>
      </c>
      <c r="O2966" s="1" t="s">
        <v>9</v>
      </c>
    </row>
    <row r="2967" spans="1:15" x14ac:dyDescent="0.3">
      <c r="A2967" s="1" t="s">
        <v>233</v>
      </c>
      <c r="B2967" s="1" t="s">
        <v>4338</v>
      </c>
      <c r="C2967" s="1" t="str">
        <f t="shared" si="322"/>
        <v>France</v>
      </c>
      <c r="D2967" s="1" t="s">
        <v>6094</v>
      </c>
      <c r="E2967" s="7" t="str">
        <f>TEXT(DATE(MID(D2967, 13, 4), CHOOSE(MATCH( MID(D2967, 5, 3), {"Jan","Feb","Mar","Apr","May","Jun","Jul","Aug","Sep","Oct","Nov","Dec"}, 0), 1, 2, 3, 4, 5, 6, 7, 8, 9, 10, 11, 12), MID(D2967, 9, 2)), "yyyy-mm-dd")</f>
        <v>1992-04-15</v>
      </c>
      <c r="F2967" s="1" t="str">
        <f t="shared" si="323"/>
        <v>23:25:00</v>
      </c>
      <c r="G2967" s="9" t="str">
        <f t="shared" si="324"/>
        <v>April</v>
      </c>
      <c r="H2967" s="5" t="str">
        <f t="shared" si="325"/>
        <v>1992</v>
      </c>
      <c r="I2967" s="1" t="s">
        <v>6095</v>
      </c>
      <c r="J2967" s="1" t="str">
        <f t="shared" si="326"/>
        <v xml:space="preserve">Ariane 44L </v>
      </c>
      <c r="K2967" s="1" t="str">
        <f t="shared" si="327"/>
        <v>TÃ©lÃ©com 2B &amp; Inmarsat-2F4</v>
      </c>
      <c r="L2967" s="1" t="s">
        <v>346</v>
      </c>
      <c r="M2967" s="1"/>
      <c r="N2967" s="1">
        <f t="shared" si="328"/>
        <v>0</v>
      </c>
      <c r="O2967" s="1" t="s">
        <v>9</v>
      </c>
    </row>
    <row r="2968" spans="1:15" x14ac:dyDescent="0.3">
      <c r="A2968" s="1" t="s">
        <v>4</v>
      </c>
      <c r="B2968" s="1" t="s">
        <v>3373</v>
      </c>
      <c r="C2968" s="1" t="str">
        <f t="shared" si="322"/>
        <v>Russia</v>
      </c>
      <c r="D2968" s="1" t="s">
        <v>6096</v>
      </c>
      <c r="E2968" s="7" t="str">
        <f>TEXT(DATE(MID(D2968, 13, 4), CHOOSE(MATCH( MID(D2968, 5, 3), {"Jan","Feb","Mar","Apr","May","Jun","Jul","Aug","Sep","Oct","Nov","Dec"}, 0), 1, 2, 3, 4, 5, 6, 7, 8, 9, 10, 11, 12), MID(D2968, 9, 2)), "yyyy-mm-dd")</f>
        <v>1992-04-15</v>
      </c>
      <c r="F2968" s="1" t="str">
        <f t="shared" si="323"/>
        <v>07:17:00</v>
      </c>
      <c r="G2968" s="9" t="str">
        <f t="shared" si="324"/>
        <v>April</v>
      </c>
      <c r="H2968" s="5" t="str">
        <f t="shared" si="325"/>
        <v>1992</v>
      </c>
      <c r="I2968" s="1" t="s">
        <v>6097</v>
      </c>
      <c r="J2968" s="1" t="str">
        <f t="shared" si="326"/>
        <v xml:space="preserve">Cosmos-3M </v>
      </c>
      <c r="K2968" s="1" t="str">
        <f t="shared" si="327"/>
        <v>Cosmos 2184</v>
      </c>
      <c r="L2968" s="1" t="s">
        <v>346</v>
      </c>
      <c r="M2968" s="1"/>
      <c r="N2968" s="1">
        <f t="shared" si="328"/>
        <v>0</v>
      </c>
      <c r="O2968" s="1" t="s">
        <v>9</v>
      </c>
    </row>
    <row r="2969" spans="1:15" x14ac:dyDescent="0.3">
      <c r="A2969" s="1" t="s">
        <v>3868</v>
      </c>
      <c r="B2969" s="1" t="s">
        <v>3160</v>
      </c>
      <c r="C2969" s="1" t="str">
        <f t="shared" si="322"/>
        <v>USA</v>
      </c>
      <c r="D2969" s="1" t="s">
        <v>6098</v>
      </c>
      <c r="E2969" s="7" t="str">
        <f>TEXT(DATE(MID(D2969, 13, 4), CHOOSE(MATCH( MID(D2969, 5, 3), {"Jan","Feb","Mar","Apr","May","Jun","Jul","Aug","Sep","Oct","Nov","Dec"}, 0), 1, 2, 3, 4, 5, 6, 7, 8, 9, 10, 11, 12), MID(D2969, 9, 2)), "yyyy-mm-dd")</f>
        <v>1992-04-10</v>
      </c>
      <c r="F2969" s="1" t="str">
        <f t="shared" si="323"/>
        <v>03:20:00</v>
      </c>
      <c r="G2969" s="9" t="str">
        <f t="shared" si="324"/>
        <v>April</v>
      </c>
      <c r="H2969" s="5" t="str">
        <f t="shared" si="325"/>
        <v>1992</v>
      </c>
      <c r="I2969" s="1" t="s">
        <v>6099</v>
      </c>
      <c r="J2969" s="1" t="str">
        <f t="shared" si="326"/>
        <v xml:space="preserve">Delta II 7925 </v>
      </c>
      <c r="K2969" s="1" t="str">
        <f t="shared" si="327"/>
        <v>USA-80 (GPS IIA-4)</v>
      </c>
      <c r="L2969" s="1" t="s">
        <v>346</v>
      </c>
      <c r="M2969" s="1"/>
      <c r="N2969" s="1">
        <f t="shared" si="328"/>
        <v>0</v>
      </c>
      <c r="O2969" s="1" t="s">
        <v>9</v>
      </c>
    </row>
    <row r="2970" spans="1:15" x14ac:dyDescent="0.3">
      <c r="A2970" s="1" t="s">
        <v>4</v>
      </c>
      <c r="B2970" s="1" t="s">
        <v>130</v>
      </c>
      <c r="C2970" s="1" t="str">
        <f t="shared" si="322"/>
        <v>Kazakhstan</v>
      </c>
      <c r="D2970" s="1" t="s">
        <v>6100</v>
      </c>
      <c r="E2970" s="7" t="str">
        <f>TEXT(DATE(MID(D2970, 13, 4), CHOOSE(MATCH( MID(D2970, 5, 3), {"Jan","Feb","Mar","Apr","May","Jun","Jul","Aug","Sep","Oct","Nov","Dec"}, 0), 1, 2, 3, 4, 5, 6, 7, 8, 9, 10, 11, 12), MID(D2970, 9, 2)), "yyyy-mm-dd")</f>
        <v>1992-04-08</v>
      </c>
      <c r="F2970" s="1" t="str">
        <f t="shared" si="323"/>
        <v>12:20:00</v>
      </c>
      <c r="G2970" s="9" t="str">
        <f t="shared" si="324"/>
        <v>April</v>
      </c>
      <c r="H2970" s="5" t="str">
        <f t="shared" si="325"/>
        <v>1992</v>
      </c>
      <c r="I2970" s="1" t="s">
        <v>6101</v>
      </c>
      <c r="J2970" s="1" t="str">
        <f t="shared" si="326"/>
        <v xml:space="preserve">Soyuz U </v>
      </c>
      <c r="K2970" s="1" t="str">
        <f t="shared" si="327"/>
        <v>Cosmos 2183</v>
      </c>
      <c r="L2970" s="1" t="s">
        <v>346</v>
      </c>
      <c r="M2970" s="1">
        <v>20</v>
      </c>
      <c r="N2970" s="1">
        <f t="shared" si="328"/>
        <v>1660</v>
      </c>
      <c r="O2970" s="1" t="s">
        <v>9</v>
      </c>
    </row>
    <row r="2971" spans="1:15" x14ac:dyDescent="0.3">
      <c r="A2971" s="1" t="s">
        <v>129</v>
      </c>
      <c r="B2971" s="1" t="s">
        <v>4200</v>
      </c>
      <c r="C2971" s="1" t="str">
        <f t="shared" si="322"/>
        <v>Kazakhstan</v>
      </c>
      <c r="D2971" s="1" t="s">
        <v>6102</v>
      </c>
      <c r="E2971" s="7" t="str">
        <f>TEXT(DATE(MID(D2971, 13, 4), CHOOSE(MATCH( MID(D2971, 5, 3), {"Jan","Feb","Mar","Apr","May","Jun","Jul","Aug","Sep","Oct","Nov","Dec"}, 0), 1, 2, 3, 4, 5, 6, 7, 8, 9, 10, 11, 12), MID(D2971, 9, 2)), "yyyy-mm-dd")</f>
        <v>1992-04-02</v>
      </c>
      <c r="F2971" s="1" t="str">
        <f t="shared" si="323"/>
        <v>01:50:00</v>
      </c>
      <c r="G2971" s="9" t="str">
        <f t="shared" si="324"/>
        <v>April</v>
      </c>
      <c r="H2971" s="5" t="str">
        <f t="shared" si="325"/>
        <v>1992</v>
      </c>
      <c r="I2971" s="1" t="s">
        <v>6103</v>
      </c>
      <c r="J2971" s="1" t="str">
        <f t="shared" si="326"/>
        <v xml:space="preserve">Proton K/Block-DM-2 </v>
      </c>
      <c r="K2971" s="1" t="str">
        <f t="shared" si="327"/>
        <v>Gorizont 25</v>
      </c>
      <c r="L2971" s="1" t="s">
        <v>346</v>
      </c>
      <c r="M2971" s="1"/>
      <c r="N2971" s="1">
        <f t="shared" si="328"/>
        <v>0</v>
      </c>
      <c r="O2971" s="1" t="s">
        <v>9</v>
      </c>
    </row>
    <row r="2972" spans="1:15" x14ac:dyDescent="0.3">
      <c r="A2972" s="1" t="s">
        <v>4</v>
      </c>
      <c r="B2972" s="1" t="s">
        <v>3038</v>
      </c>
      <c r="C2972" s="1" t="str">
        <f t="shared" si="322"/>
        <v>Russia</v>
      </c>
      <c r="D2972" s="1" t="s">
        <v>6104</v>
      </c>
      <c r="E2972" s="7" t="str">
        <f>TEXT(DATE(MID(D2972, 13, 4), CHOOSE(MATCH( MID(D2972, 5, 3), {"Jan","Feb","Mar","Apr","May","Jun","Jul","Aug","Sep","Oct","Nov","Dec"}, 0), 1, 2, 3, 4, 5, 6, 7, 8, 9, 10, 11, 12), MID(D2972, 9, 2)), "yyyy-mm-dd")</f>
        <v>1992-04-01</v>
      </c>
      <c r="F2972" s="1" t="str">
        <f t="shared" si="323"/>
        <v>14:17:00</v>
      </c>
      <c r="G2972" s="9" t="str">
        <f t="shared" si="324"/>
        <v>April</v>
      </c>
      <c r="H2972" s="5" t="str">
        <f t="shared" si="325"/>
        <v>1992</v>
      </c>
      <c r="I2972" s="1" t="s">
        <v>6105</v>
      </c>
      <c r="J2972" s="1" t="str">
        <f t="shared" si="326"/>
        <v xml:space="preserve">Soyuz U </v>
      </c>
      <c r="K2972" s="1" t="str">
        <f t="shared" si="327"/>
        <v>Cosmos 2182</v>
      </c>
      <c r="L2972" s="1" t="s">
        <v>346</v>
      </c>
      <c r="M2972" s="1">
        <v>20</v>
      </c>
      <c r="N2972" s="1">
        <f t="shared" si="328"/>
        <v>1660</v>
      </c>
      <c r="O2972" s="1" t="s">
        <v>9</v>
      </c>
    </row>
    <row r="2973" spans="1:15" x14ac:dyDescent="0.3">
      <c r="A2973" s="1" t="s">
        <v>657</v>
      </c>
      <c r="B2973" s="1" t="s">
        <v>30</v>
      </c>
      <c r="C2973" s="1" t="str">
        <f t="shared" si="322"/>
        <v>USA</v>
      </c>
      <c r="D2973" s="1" t="s">
        <v>6106</v>
      </c>
      <c r="E2973" s="7" t="str">
        <f>TEXT(DATE(MID(D2973, 13, 4), CHOOSE(MATCH( MID(D2973, 5, 3), {"Jan","Feb","Mar","Apr","May","Jun","Jul","Aug","Sep","Oct","Nov","Dec"}, 0), 1, 2, 3, 4, 5, 6, 7, 8, 9, 10, 11, 12), MID(D2973, 9, 2)), "yyyy-mm-dd")</f>
        <v>1992-03-24</v>
      </c>
      <c r="F2973" s="1" t="str">
        <f t="shared" si="323"/>
        <v>13:13:00</v>
      </c>
      <c r="G2973" s="9" t="str">
        <f t="shared" si="324"/>
        <v>March</v>
      </c>
      <c r="H2973" s="5" t="str">
        <f t="shared" si="325"/>
        <v>1992</v>
      </c>
      <c r="I2973" s="1" t="s">
        <v>6107</v>
      </c>
      <c r="J2973" s="1" t="str">
        <f t="shared" si="326"/>
        <v xml:space="preserve">Space Shuttle Atlantis </v>
      </c>
      <c r="K2973" s="1" t="str">
        <f t="shared" si="327"/>
        <v>STS-45</v>
      </c>
      <c r="L2973" s="1" t="s">
        <v>346</v>
      </c>
      <c r="M2973" s="1">
        <v>450</v>
      </c>
      <c r="N2973" s="1">
        <f t="shared" si="328"/>
        <v>37350</v>
      </c>
      <c r="O2973" s="1" t="s">
        <v>9</v>
      </c>
    </row>
    <row r="2974" spans="1:15" x14ac:dyDescent="0.3">
      <c r="A2974" s="1" t="s">
        <v>129</v>
      </c>
      <c r="B2974" s="1" t="s">
        <v>1630</v>
      </c>
      <c r="C2974" s="1" t="str">
        <f t="shared" si="322"/>
        <v>Kazakhstan</v>
      </c>
      <c r="D2974" s="1" t="s">
        <v>6108</v>
      </c>
      <c r="E2974" s="7" t="str">
        <f>TEXT(DATE(MID(D2974, 13, 4), CHOOSE(MATCH( MID(D2974, 5, 3), {"Jan","Feb","Mar","Apr","May","Jun","Jul","Aug","Sep","Oct","Nov","Dec"}, 0), 1, 2, 3, 4, 5, 6, 7, 8, 9, 10, 11, 12), MID(D2974, 9, 2)), "yyyy-mm-dd")</f>
        <v>1992-03-17</v>
      </c>
      <c r="F2974" s="1" t="str">
        <f t="shared" si="323"/>
        <v>10:54:00</v>
      </c>
      <c r="G2974" s="9" t="str">
        <f t="shared" si="324"/>
        <v>March</v>
      </c>
      <c r="H2974" s="5" t="str">
        <f t="shared" si="325"/>
        <v>1992</v>
      </c>
      <c r="I2974" s="1" t="s">
        <v>6109</v>
      </c>
      <c r="J2974" s="1" t="str">
        <f t="shared" si="326"/>
        <v xml:space="preserve">Soyuz U2 </v>
      </c>
      <c r="K2974" s="1" t="str">
        <f t="shared" si="327"/>
        <v>Soyuz TM-14</v>
      </c>
      <c r="L2974" s="1" t="s">
        <v>346</v>
      </c>
      <c r="M2974" s="1">
        <v>40</v>
      </c>
      <c r="N2974" s="1">
        <f t="shared" si="328"/>
        <v>3320</v>
      </c>
      <c r="O2974" s="1" t="s">
        <v>9</v>
      </c>
    </row>
    <row r="2975" spans="1:15" x14ac:dyDescent="0.3">
      <c r="A2975" s="1" t="s">
        <v>5556</v>
      </c>
      <c r="B2975" s="1" t="s">
        <v>4092</v>
      </c>
      <c r="C2975" s="1" t="str">
        <f t="shared" si="322"/>
        <v>USA</v>
      </c>
      <c r="D2975" s="1" t="s">
        <v>6110</v>
      </c>
      <c r="E2975" s="7" t="str">
        <f>TEXT(DATE(MID(D2975, 13, 4), CHOOSE(MATCH( MID(D2975, 5, 3), {"Jan","Feb","Mar","Apr","May","Jun","Jul","Aug","Sep","Oct","Nov","Dec"}, 0), 1, 2, 3, 4, 5, 6, 7, 8, 9, 10, 11, 12), MID(D2975, 9, 2)), "yyyy-mm-dd")</f>
        <v>1992-03-14</v>
      </c>
      <c r="F2975" s="1" t="str">
        <f t="shared" si="323"/>
        <v>00:00:00</v>
      </c>
      <c r="G2975" s="9" t="str">
        <f t="shared" si="324"/>
        <v>March</v>
      </c>
      <c r="H2975" s="5" t="str">
        <f t="shared" si="325"/>
        <v>1992</v>
      </c>
      <c r="I2975" s="1" t="s">
        <v>6111</v>
      </c>
      <c r="J2975" s="1" t="str">
        <f t="shared" si="326"/>
        <v xml:space="preserve">Atlas I </v>
      </c>
      <c r="K2975" s="1" t="str">
        <f t="shared" si="327"/>
        <v>Galaxy 5</v>
      </c>
      <c r="L2975" s="1" t="s">
        <v>346</v>
      </c>
      <c r="M2975" s="1"/>
      <c r="N2975" s="1">
        <f t="shared" si="328"/>
        <v>0</v>
      </c>
      <c r="O2975" s="1" t="s">
        <v>9</v>
      </c>
    </row>
    <row r="2976" spans="1:15" x14ac:dyDescent="0.3">
      <c r="A2976" s="1" t="s">
        <v>4</v>
      </c>
      <c r="B2976" s="1" t="s">
        <v>3373</v>
      </c>
      <c r="C2976" s="1" t="str">
        <f t="shared" si="322"/>
        <v>Russia</v>
      </c>
      <c r="D2976" s="1" t="s">
        <v>6112</v>
      </c>
      <c r="E2976" s="7" t="str">
        <f>TEXT(DATE(MID(D2976, 13, 4), CHOOSE(MATCH( MID(D2976, 5, 3), {"Jan","Feb","Mar","Apr","May","Jun","Jul","Aug","Sep","Oct","Nov","Dec"}, 0), 1, 2, 3, 4, 5, 6, 7, 8, 9, 10, 11, 12), MID(D2976, 9, 2)), "yyyy-mm-dd")</f>
        <v>1992-03-09</v>
      </c>
      <c r="F2976" s="1" t="str">
        <f t="shared" si="323"/>
        <v>22:35:00</v>
      </c>
      <c r="G2976" s="9" t="str">
        <f t="shared" si="324"/>
        <v>March</v>
      </c>
      <c r="H2976" s="5" t="str">
        <f t="shared" si="325"/>
        <v>1992</v>
      </c>
      <c r="I2976" s="1" t="s">
        <v>6113</v>
      </c>
      <c r="J2976" s="1" t="str">
        <f t="shared" si="326"/>
        <v xml:space="preserve">Cosmos-3M </v>
      </c>
      <c r="K2976" s="1" t="str">
        <f t="shared" si="327"/>
        <v>Cosmos 2181</v>
      </c>
      <c r="L2976" s="1" t="s">
        <v>346</v>
      </c>
      <c r="M2976" s="1"/>
      <c r="N2976" s="1">
        <f t="shared" si="328"/>
        <v>0</v>
      </c>
      <c r="O2976" s="1" t="s">
        <v>9</v>
      </c>
    </row>
    <row r="2977" spans="1:15" x14ac:dyDescent="0.3">
      <c r="A2977" s="1" t="s">
        <v>4</v>
      </c>
      <c r="B2977" s="1" t="s">
        <v>5</v>
      </c>
      <c r="C2977" s="1" t="str">
        <f t="shared" si="322"/>
        <v>Russia</v>
      </c>
      <c r="D2977" s="1" t="s">
        <v>6114</v>
      </c>
      <c r="E2977" s="7" t="str">
        <f>TEXT(DATE(MID(D2977, 13, 4), CHOOSE(MATCH( MID(D2977, 5, 3), {"Jan","Feb","Mar","Apr","May","Jun","Jul","Aug","Sep","Oct","Nov","Dec"}, 0), 1, 2, 3, 4, 5, 6, 7, 8, 9, 10, 11, 12), MID(D2977, 9, 2)), "yyyy-mm-dd")</f>
        <v>1992-03-04</v>
      </c>
      <c r="F2977" s="1" t="str">
        <f t="shared" si="323"/>
        <v>04:27:00</v>
      </c>
      <c r="G2977" s="9" t="str">
        <f t="shared" si="324"/>
        <v>March</v>
      </c>
      <c r="H2977" s="5" t="str">
        <f t="shared" si="325"/>
        <v>1992</v>
      </c>
      <c r="I2977" s="1" t="s">
        <v>6115</v>
      </c>
      <c r="J2977" s="1" t="str">
        <f t="shared" si="326"/>
        <v xml:space="preserve">Molniya-M /Block ML </v>
      </c>
      <c r="K2977" s="1" t="str">
        <f t="shared" si="327"/>
        <v>Molniya-1 nÂ°152</v>
      </c>
      <c r="L2977" s="1" t="s">
        <v>346</v>
      </c>
      <c r="M2977" s="1"/>
      <c r="N2977" s="1">
        <f t="shared" si="328"/>
        <v>0</v>
      </c>
      <c r="O2977" s="1" t="s">
        <v>9</v>
      </c>
    </row>
    <row r="2978" spans="1:15" x14ac:dyDescent="0.3">
      <c r="A2978" s="1" t="s">
        <v>233</v>
      </c>
      <c r="B2978" s="1" t="s">
        <v>4338</v>
      </c>
      <c r="C2978" s="1" t="str">
        <f t="shared" si="322"/>
        <v>France</v>
      </c>
      <c r="D2978" s="1" t="s">
        <v>6116</v>
      </c>
      <c r="E2978" s="7" t="str">
        <f>TEXT(DATE(MID(D2978, 13, 4), CHOOSE(MATCH( MID(D2978, 5, 3), {"Jan","Feb","Mar","Apr","May","Jun","Jul","Aug","Sep","Oct","Nov","Dec"}, 0), 1, 2, 3, 4, 5, 6, 7, 8, 9, 10, 11, 12), MID(D2978, 9, 2)), "yyyy-mm-dd")</f>
        <v>1992-02-26</v>
      </c>
      <c r="F2978" s="1" t="str">
        <f t="shared" si="323"/>
        <v>23:58:00</v>
      </c>
      <c r="G2978" s="9" t="str">
        <f t="shared" si="324"/>
        <v>February</v>
      </c>
      <c r="H2978" s="5" t="str">
        <f t="shared" si="325"/>
        <v>1992</v>
      </c>
      <c r="I2978" s="1" t="s">
        <v>6117</v>
      </c>
      <c r="J2978" s="1" t="str">
        <f t="shared" si="326"/>
        <v xml:space="preserve">Ariane 44L </v>
      </c>
      <c r="K2978" s="1" t="str">
        <f t="shared" si="327"/>
        <v>Superbird-B1 &amp; Arabsat-1C</v>
      </c>
      <c r="L2978" s="1" t="s">
        <v>346</v>
      </c>
      <c r="M2978" s="1"/>
      <c r="N2978" s="1">
        <f t="shared" si="328"/>
        <v>0</v>
      </c>
      <c r="O2978" s="1" t="s">
        <v>9</v>
      </c>
    </row>
    <row r="2979" spans="1:15" x14ac:dyDescent="0.3">
      <c r="A2979" s="1" t="s">
        <v>3868</v>
      </c>
      <c r="B2979" s="1" t="s">
        <v>3160</v>
      </c>
      <c r="C2979" s="1" t="str">
        <f t="shared" si="322"/>
        <v>USA</v>
      </c>
      <c r="D2979" s="1" t="s">
        <v>6118</v>
      </c>
      <c r="E2979" s="7" t="str">
        <f>TEXT(DATE(MID(D2979, 13, 4), CHOOSE(MATCH( MID(D2979, 5, 3), {"Jan","Feb","Mar","Apr","May","Jun","Jul","Aug","Sep","Oct","Nov","Dec"}, 0), 1, 2, 3, 4, 5, 6, 7, 8, 9, 10, 11, 12), MID(D2979, 9, 2)), "yyyy-mm-dd")</f>
        <v>1992-02-23</v>
      </c>
      <c r="F2979" s="1" t="str">
        <f t="shared" si="323"/>
        <v>22:29:00</v>
      </c>
      <c r="G2979" s="9" t="str">
        <f t="shared" si="324"/>
        <v>February</v>
      </c>
      <c r="H2979" s="5" t="str">
        <f t="shared" si="325"/>
        <v>1992</v>
      </c>
      <c r="I2979" s="1" t="s">
        <v>6119</v>
      </c>
      <c r="J2979" s="1" t="str">
        <f t="shared" si="326"/>
        <v xml:space="preserve">Delta II 7925 </v>
      </c>
      <c r="K2979" s="1" t="str">
        <f t="shared" si="327"/>
        <v>USA-79 (GPS IIA-3)</v>
      </c>
      <c r="L2979" s="1" t="s">
        <v>346</v>
      </c>
      <c r="M2979" s="1"/>
      <c r="N2979" s="1">
        <f t="shared" si="328"/>
        <v>0</v>
      </c>
      <c r="O2979" s="1" t="s">
        <v>9</v>
      </c>
    </row>
    <row r="2980" spans="1:15" x14ac:dyDescent="0.3">
      <c r="A2980" s="1" t="s">
        <v>4</v>
      </c>
      <c r="B2980" s="1" t="s">
        <v>1561</v>
      </c>
      <c r="C2980" s="1" t="str">
        <f t="shared" si="322"/>
        <v>Russia</v>
      </c>
      <c r="D2980" s="1" t="s">
        <v>6120</v>
      </c>
      <c r="E2980" s="7" t="str">
        <f>TEXT(DATE(MID(D2980, 13, 4), CHOOSE(MATCH( MID(D2980, 5, 3), {"Jan","Feb","Mar","Apr","May","Jun","Jul","Aug","Sep","Oct","Nov","Dec"}, 0), 1, 2, 3, 4, 5, 6, 7, 8, 9, 10, 11, 12), MID(D2980, 9, 2)), "yyyy-mm-dd")</f>
        <v>1992-02-17</v>
      </c>
      <c r="F2980" s="1" t="str">
        <f t="shared" si="323"/>
        <v>22:05:00</v>
      </c>
      <c r="G2980" s="9" t="str">
        <f t="shared" si="324"/>
        <v>February</v>
      </c>
      <c r="H2980" s="5" t="str">
        <f t="shared" si="325"/>
        <v>1992</v>
      </c>
      <c r="I2980" s="1" t="s">
        <v>6121</v>
      </c>
      <c r="J2980" s="1" t="str">
        <f t="shared" si="326"/>
        <v xml:space="preserve">Cosmos-3M </v>
      </c>
      <c r="K2980" s="1" t="str">
        <f t="shared" si="327"/>
        <v>Cosmos 2180</v>
      </c>
      <c r="L2980" s="1" t="s">
        <v>346</v>
      </c>
      <c r="M2980" s="1"/>
      <c r="N2980" s="1">
        <f t="shared" si="328"/>
        <v>0</v>
      </c>
      <c r="O2980" s="1" t="s">
        <v>9</v>
      </c>
    </row>
    <row r="2981" spans="1:15" x14ac:dyDescent="0.3">
      <c r="A2981" s="1" t="s">
        <v>60</v>
      </c>
      <c r="B2981" s="1" t="s">
        <v>61</v>
      </c>
      <c r="C2981" s="1" t="str">
        <f t="shared" si="322"/>
        <v>Japan</v>
      </c>
      <c r="D2981" s="1" t="s">
        <v>6122</v>
      </c>
      <c r="E2981" s="7" t="str">
        <f>TEXT(DATE(MID(D2981, 13, 4), CHOOSE(MATCH( MID(D2981, 5, 3), {"Jan","Feb","Mar","Apr","May","Jun","Jul","Aug","Sep","Oct","Nov","Dec"}, 0), 1, 2, 3, 4, 5, 6, 7, 8, 9, 10, 11, 12), MID(D2981, 9, 2)), "yyyy-mm-dd")</f>
        <v>1992-02-11</v>
      </c>
      <c r="F2981" s="1" t="str">
        <f t="shared" si="323"/>
        <v>01:50:00</v>
      </c>
      <c r="G2981" s="9" t="str">
        <f t="shared" si="324"/>
        <v>February</v>
      </c>
      <c r="H2981" s="5" t="str">
        <f t="shared" si="325"/>
        <v>1992</v>
      </c>
      <c r="I2981" s="1" t="s">
        <v>6123</v>
      </c>
      <c r="J2981" s="1" t="str">
        <f t="shared" si="326"/>
        <v xml:space="preserve">H-I (9 SO) </v>
      </c>
      <c r="K2981" s="1" t="str">
        <f t="shared" si="327"/>
        <v>Fuyo (JERS-1)</v>
      </c>
      <c r="L2981" s="1" t="s">
        <v>346</v>
      </c>
      <c r="M2981" s="1"/>
      <c r="N2981" s="1">
        <f t="shared" si="328"/>
        <v>0</v>
      </c>
      <c r="O2981" s="1" t="s">
        <v>9</v>
      </c>
    </row>
    <row r="2982" spans="1:15" x14ac:dyDescent="0.3">
      <c r="A2982" s="1" t="s">
        <v>5556</v>
      </c>
      <c r="B2982" s="1" t="s">
        <v>4149</v>
      </c>
      <c r="C2982" s="1" t="str">
        <f t="shared" si="322"/>
        <v>USA</v>
      </c>
      <c r="D2982" s="1" t="s">
        <v>6124</v>
      </c>
      <c r="E2982" s="7" t="str">
        <f>TEXT(DATE(MID(D2982, 13, 4), CHOOSE(MATCH( MID(D2982, 5, 3), {"Jan","Feb","Mar","Apr","May","Jun","Jul","Aug","Sep","Oct","Nov","Dec"}, 0), 1, 2, 3, 4, 5, 6, 7, 8, 9, 10, 11, 12), MID(D2982, 9, 2)), "yyyy-mm-dd")</f>
        <v>1992-02-11</v>
      </c>
      <c r="F2982" s="1" t="str">
        <f t="shared" si="323"/>
        <v>00:41:00</v>
      </c>
      <c r="G2982" s="9" t="str">
        <f t="shared" si="324"/>
        <v>February</v>
      </c>
      <c r="H2982" s="5" t="str">
        <f t="shared" si="325"/>
        <v>1992</v>
      </c>
      <c r="I2982" s="1" t="s">
        <v>6125</v>
      </c>
      <c r="J2982" s="1" t="str">
        <f t="shared" si="326"/>
        <v xml:space="preserve">Atlas II </v>
      </c>
      <c r="K2982" s="1" t="str">
        <f t="shared" si="327"/>
        <v>DSCS IIIB-14 (USA-78)</v>
      </c>
      <c r="L2982" s="1" t="s">
        <v>346</v>
      </c>
      <c r="M2982" s="1"/>
      <c r="N2982" s="1">
        <f t="shared" si="328"/>
        <v>0</v>
      </c>
      <c r="O2982" s="1" t="s">
        <v>9</v>
      </c>
    </row>
    <row r="2983" spans="1:15" x14ac:dyDescent="0.3">
      <c r="A2983" s="1" t="s">
        <v>4</v>
      </c>
      <c r="B2983" s="1" t="s">
        <v>2022</v>
      </c>
      <c r="C2983" s="1" t="str">
        <f t="shared" si="322"/>
        <v>Kazakhstan</v>
      </c>
      <c r="D2983" s="1" t="s">
        <v>6126</v>
      </c>
      <c r="E2983" s="7" t="str">
        <f>TEXT(DATE(MID(D2983, 13, 4), CHOOSE(MATCH( MID(D2983, 5, 3), {"Jan","Feb","Mar","Apr","May","Jun","Jul","Aug","Sep","Oct","Nov","Dec"}, 0), 1, 2, 3, 4, 5, 6, 7, 8, 9, 10, 11, 12), MID(D2983, 9, 2)), "yyyy-mm-dd")</f>
        <v>1992-02-05</v>
      </c>
      <c r="F2983" s="1" t="str">
        <f t="shared" si="323"/>
        <v>18:14:00</v>
      </c>
      <c r="G2983" s="9" t="str">
        <f t="shared" si="324"/>
        <v>February</v>
      </c>
      <c r="H2983" s="5" t="str">
        <f t="shared" si="325"/>
        <v>1992</v>
      </c>
      <c r="I2983" s="1" t="s">
        <v>6127</v>
      </c>
      <c r="J2983" s="1" t="str">
        <f t="shared" si="326"/>
        <v xml:space="preserve">Zenit-2 </v>
      </c>
      <c r="K2983" s="1" t="str">
        <f t="shared" si="327"/>
        <v>Tselina-2 nÂ°10</v>
      </c>
      <c r="L2983" s="1" t="s">
        <v>346</v>
      </c>
      <c r="M2983" s="1"/>
      <c r="N2983" s="1">
        <f t="shared" si="328"/>
        <v>0</v>
      </c>
      <c r="O2983" s="1" t="s">
        <v>257</v>
      </c>
    </row>
    <row r="2984" spans="1:15" x14ac:dyDescent="0.3">
      <c r="A2984" s="1" t="s">
        <v>129</v>
      </c>
      <c r="B2984" s="1" t="s">
        <v>4200</v>
      </c>
      <c r="C2984" s="1" t="str">
        <f t="shared" si="322"/>
        <v>Kazakhstan</v>
      </c>
      <c r="D2984" s="1" t="s">
        <v>6128</v>
      </c>
      <c r="E2984" s="7" t="str">
        <f>TEXT(DATE(MID(D2984, 13, 4), CHOOSE(MATCH( MID(D2984, 5, 3), {"Jan","Feb","Mar","Apr","May","Jun","Jul","Aug","Sep","Oct","Nov","Dec"}, 0), 1, 2, 3, 4, 5, 6, 7, 8, 9, 10, 11, 12), MID(D2984, 9, 2)), "yyyy-mm-dd")</f>
        <v>1992-01-29</v>
      </c>
      <c r="F2984" s="1" t="str">
        <f t="shared" si="323"/>
        <v>22:19:00</v>
      </c>
      <c r="G2984" s="9" t="str">
        <f t="shared" si="324"/>
        <v>January</v>
      </c>
      <c r="H2984" s="5" t="str">
        <f t="shared" si="325"/>
        <v>1992</v>
      </c>
      <c r="I2984" s="1" t="s">
        <v>6129</v>
      </c>
      <c r="J2984" s="1" t="str">
        <f t="shared" si="326"/>
        <v xml:space="preserve">Proton K/Block-DM-2 </v>
      </c>
      <c r="K2984" s="1" t="str">
        <f t="shared" si="327"/>
        <v>Cosmos 2177, 2178 &amp; 2179</v>
      </c>
      <c r="L2984" s="1" t="s">
        <v>346</v>
      </c>
      <c r="M2984" s="1"/>
      <c r="N2984" s="1">
        <f t="shared" si="328"/>
        <v>0</v>
      </c>
      <c r="O2984" s="1" t="s">
        <v>9</v>
      </c>
    </row>
    <row r="2985" spans="1:15" x14ac:dyDescent="0.3">
      <c r="A2985" s="1" t="s">
        <v>129</v>
      </c>
      <c r="B2985" s="1" t="s">
        <v>1630</v>
      </c>
      <c r="C2985" s="1" t="str">
        <f t="shared" si="322"/>
        <v>Kazakhstan</v>
      </c>
      <c r="D2985" s="1" t="s">
        <v>6130</v>
      </c>
      <c r="E2985" s="7" t="str">
        <f>TEXT(DATE(MID(D2985, 13, 4), CHOOSE(MATCH( MID(D2985, 5, 3), {"Jan","Feb","Mar","Apr","May","Jun","Jul","Aug","Sep","Oct","Nov","Dec"}, 0), 1, 2, 3, 4, 5, 6, 7, 8, 9, 10, 11, 12), MID(D2985, 9, 2)), "yyyy-mm-dd")</f>
        <v>1992-01-25</v>
      </c>
      <c r="F2985" s="1" t="str">
        <f t="shared" si="323"/>
        <v>07:50:00</v>
      </c>
      <c r="G2985" s="9" t="str">
        <f t="shared" si="324"/>
        <v>January</v>
      </c>
      <c r="H2985" s="5" t="str">
        <f t="shared" si="325"/>
        <v>1992</v>
      </c>
      <c r="I2985" s="1" t="s">
        <v>6131</v>
      </c>
      <c r="J2985" s="1" t="str">
        <f t="shared" si="326"/>
        <v xml:space="preserve">Soyuz U2 </v>
      </c>
      <c r="K2985" s="1" t="str">
        <f t="shared" si="327"/>
        <v>Progress M-11</v>
      </c>
      <c r="L2985" s="1" t="s">
        <v>346</v>
      </c>
      <c r="M2985" s="1">
        <v>40</v>
      </c>
      <c r="N2985" s="1">
        <f t="shared" si="328"/>
        <v>3320</v>
      </c>
      <c r="O2985" s="1" t="s">
        <v>9</v>
      </c>
    </row>
    <row r="2986" spans="1:15" x14ac:dyDescent="0.3">
      <c r="A2986" s="1" t="s">
        <v>4</v>
      </c>
      <c r="B2986" s="1" t="s">
        <v>212</v>
      </c>
      <c r="C2986" s="1" t="str">
        <f t="shared" si="322"/>
        <v>Russia</v>
      </c>
      <c r="D2986" s="1" t="s">
        <v>6132</v>
      </c>
      <c r="E2986" s="7" t="str">
        <f>TEXT(DATE(MID(D2986, 13, 4), CHOOSE(MATCH( MID(D2986, 5, 3), {"Jan","Feb","Mar","Apr","May","Jun","Jul","Aug","Sep","Oct","Nov","Dec"}, 0), 1, 2, 3, 4, 5, 6, 7, 8, 9, 10, 11, 12), MID(D2986, 9, 2)), "yyyy-mm-dd")</f>
        <v>1992-01-24</v>
      </c>
      <c r="F2986" s="1" t="str">
        <f t="shared" si="323"/>
        <v>01:18:00</v>
      </c>
      <c r="G2986" s="9" t="str">
        <f t="shared" si="324"/>
        <v>January</v>
      </c>
      <c r="H2986" s="5" t="str">
        <f t="shared" si="325"/>
        <v>1992</v>
      </c>
      <c r="I2986" s="1" t="s">
        <v>6133</v>
      </c>
      <c r="J2986" s="1" t="str">
        <f t="shared" si="326"/>
        <v xml:space="preserve">Molniya-M /Block 2BL </v>
      </c>
      <c r="K2986" s="1" t="str">
        <f t="shared" si="327"/>
        <v>Cosmos 2176</v>
      </c>
      <c r="L2986" s="1" t="s">
        <v>346</v>
      </c>
      <c r="M2986" s="1"/>
      <c r="N2986" s="1">
        <f t="shared" si="328"/>
        <v>0</v>
      </c>
      <c r="O2986" s="1" t="s">
        <v>9</v>
      </c>
    </row>
    <row r="2987" spans="1:15" x14ac:dyDescent="0.3">
      <c r="A2987" s="1" t="s">
        <v>657</v>
      </c>
      <c r="B2987" s="1" t="s">
        <v>30</v>
      </c>
      <c r="C2987" s="1" t="str">
        <f t="shared" si="322"/>
        <v>USA</v>
      </c>
      <c r="D2987" s="1" t="s">
        <v>6134</v>
      </c>
      <c r="E2987" s="7" t="str">
        <f>TEXT(DATE(MID(D2987, 13, 4), CHOOSE(MATCH( MID(D2987, 5, 3), {"Jan","Feb","Mar","Apr","May","Jun","Jul","Aug","Sep","Oct","Nov","Dec"}, 0), 1, 2, 3, 4, 5, 6, 7, 8, 9, 10, 11, 12), MID(D2987, 9, 2)), "yyyy-mm-dd")</f>
        <v>1992-01-22</v>
      </c>
      <c r="F2987" s="1" t="str">
        <f t="shared" si="323"/>
        <v>14:52:00</v>
      </c>
      <c r="G2987" s="9" t="str">
        <f t="shared" si="324"/>
        <v>January</v>
      </c>
      <c r="H2987" s="5" t="str">
        <f t="shared" si="325"/>
        <v>1992</v>
      </c>
      <c r="I2987" s="1" t="s">
        <v>6135</v>
      </c>
      <c r="J2987" s="1" t="str">
        <f t="shared" si="326"/>
        <v xml:space="preserve">Space Shuttle Discovery </v>
      </c>
      <c r="K2987" s="1" t="str">
        <f t="shared" si="327"/>
        <v>STS-42</v>
      </c>
      <c r="L2987" s="1" t="s">
        <v>346</v>
      </c>
      <c r="M2987" s="1">
        <v>450</v>
      </c>
      <c r="N2987" s="1">
        <f t="shared" si="328"/>
        <v>37350</v>
      </c>
      <c r="O2987" s="1" t="s">
        <v>9</v>
      </c>
    </row>
    <row r="2988" spans="1:15" x14ac:dyDescent="0.3">
      <c r="A2988" s="1" t="s">
        <v>4</v>
      </c>
      <c r="B2988" s="1" t="s">
        <v>5</v>
      </c>
      <c r="C2988" s="1" t="str">
        <f t="shared" si="322"/>
        <v>Russia</v>
      </c>
      <c r="D2988" s="1" t="s">
        <v>6136</v>
      </c>
      <c r="E2988" s="7" t="str">
        <f>TEXT(DATE(MID(D2988, 13, 4), CHOOSE(MATCH( MID(D2988, 5, 3), {"Jan","Feb","Mar","Apr","May","Jun","Jul","Aug","Sep","Oct","Nov","Dec"}, 0), 1, 2, 3, 4, 5, 6, 7, 8, 9, 10, 11, 12), MID(D2988, 9, 2)), "yyyy-mm-dd")</f>
        <v>1992-01-21</v>
      </c>
      <c r="F2988" s="1" t="str">
        <f t="shared" si="323"/>
        <v>15:00:00</v>
      </c>
      <c r="G2988" s="9" t="str">
        <f t="shared" si="324"/>
        <v>January</v>
      </c>
      <c r="H2988" s="5" t="str">
        <f t="shared" si="325"/>
        <v>1992</v>
      </c>
      <c r="I2988" s="1" t="s">
        <v>6137</v>
      </c>
      <c r="J2988" s="1" t="str">
        <f t="shared" si="326"/>
        <v xml:space="preserve">Soyuz U </v>
      </c>
      <c r="K2988" s="1" t="str">
        <f t="shared" si="327"/>
        <v>Cosmos 2175</v>
      </c>
      <c r="L2988" s="1" t="s">
        <v>346</v>
      </c>
      <c r="M2988" s="1">
        <v>20</v>
      </c>
      <c r="N2988" s="1">
        <f t="shared" si="328"/>
        <v>1660</v>
      </c>
      <c r="O2988" s="1" t="s">
        <v>9</v>
      </c>
    </row>
    <row r="2989" spans="1:15" x14ac:dyDescent="0.3">
      <c r="A2989" s="1" t="s">
        <v>14</v>
      </c>
      <c r="B2989" s="1" t="s">
        <v>18</v>
      </c>
      <c r="C2989" s="1" t="str">
        <f t="shared" si="322"/>
        <v>China</v>
      </c>
      <c r="D2989" s="1" t="s">
        <v>6138</v>
      </c>
      <c r="E2989" s="7" t="str">
        <f>TEXT(DATE(MID(D2989, 13, 4), CHOOSE(MATCH( MID(D2989, 5, 3), {"Jan","Feb","Mar","Apr","May","Jun","Jul","Aug","Sep","Oct","Nov","Dec"}, 0), 1, 2, 3, 4, 5, 6, 7, 8, 9, 10, 11, 12), MID(D2989, 9, 2)), "yyyy-mm-dd")</f>
        <v>1991-12-28</v>
      </c>
      <c r="F2989" s="1" t="str">
        <f t="shared" si="323"/>
        <v>12:00:00</v>
      </c>
      <c r="G2989" s="9" t="str">
        <f t="shared" si="324"/>
        <v>December</v>
      </c>
      <c r="H2989" s="5" t="str">
        <f t="shared" si="325"/>
        <v>1991</v>
      </c>
      <c r="I2989" s="1" t="s">
        <v>6139</v>
      </c>
      <c r="J2989" s="1" t="str">
        <f t="shared" si="326"/>
        <v xml:space="preserve">Long March 3 </v>
      </c>
      <c r="K2989" s="1" t="str">
        <f t="shared" si="327"/>
        <v>DFH-2A 05</v>
      </c>
      <c r="L2989" s="1" t="s">
        <v>346</v>
      </c>
      <c r="M2989" s="1"/>
      <c r="N2989" s="1">
        <f t="shared" si="328"/>
        <v>0</v>
      </c>
      <c r="O2989" s="1" t="s">
        <v>117</v>
      </c>
    </row>
    <row r="2990" spans="1:15" x14ac:dyDescent="0.3">
      <c r="A2990" s="1" t="s">
        <v>6140</v>
      </c>
      <c r="B2990" s="1" t="s">
        <v>5600</v>
      </c>
      <c r="C2990" s="1" t="str">
        <f t="shared" si="322"/>
        <v>Kazakhstan</v>
      </c>
      <c r="D2990" s="1" t="s">
        <v>6141</v>
      </c>
      <c r="E2990" s="7" t="str">
        <f>TEXT(DATE(MID(D2990, 13, 4), CHOOSE(MATCH( MID(D2990, 5, 3), {"Jan","Feb","Mar","Apr","May","Jun","Jul","Aug","Sep","Oct","Nov","Dec"}, 0), 1, 2, 3, 4, 5, 6, 7, 8, 9, 10, 11, 12), MID(D2990, 9, 2)), "yyyy-mm-dd")</f>
        <v>1991-12-20</v>
      </c>
      <c r="F2990" s="1" t="str">
        <f t="shared" si="323"/>
        <v>00:00:00</v>
      </c>
      <c r="G2990" s="9" t="str">
        <f t="shared" si="324"/>
        <v>December</v>
      </c>
      <c r="H2990" s="5" t="str">
        <f t="shared" si="325"/>
        <v>1991</v>
      </c>
      <c r="I2990" s="1" t="s">
        <v>6142</v>
      </c>
      <c r="J2990" s="1" t="str">
        <f t="shared" si="326"/>
        <v xml:space="preserve">Rokot/Briz K </v>
      </c>
      <c r="K2990" s="1" t="str">
        <f t="shared" si="327"/>
        <v>GVM Demo Flight</v>
      </c>
      <c r="L2990" s="1" t="s">
        <v>346</v>
      </c>
      <c r="M2990" s="1"/>
      <c r="N2990" s="1">
        <f t="shared" si="328"/>
        <v>0</v>
      </c>
      <c r="O2990" s="1" t="s">
        <v>9</v>
      </c>
    </row>
    <row r="2991" spans="1:15" x14ac:dyDescent="0.3">
      <c r="A2991" s="1" t="s">
        <v>6140</v>
      </c>
      <c r="B2991" s="1" t="s">
        <v>4200</v>
      </c>
      <c r="C2991" s="1" t="str">
        <f t="shared" si="322"/>
        <v>Kazakhstan</v>
      </c>
      <c r="D2991" s="1" t="s">
        <v>6143</v>
      </c>
      <c r="E2991" s="7" t="str">
        <f>TEXT(DATE(MID(D2991, 13, 4), CHOOSE(MATCH( MID(D2991, 5, 3), {"Jan","Feb","Mar","Apr","May","Jun","Jul","Aug","Sep","Oct","Nov","Dec"}, 0), 1, 2, 3, 4, 5, 6, 7, 8, 9, 10, 11, 12), MID(D2991, 9, 2)), "yyyy-mm-dd")</f>
        <v>1991-12-19</v>
      </c>
      <c r="F2991" s="1" t="str">
        <f t="shared" si="323"/>
        <v>11:41:00</v>
      </c>
      <c r="G2991" s="9" t="str">
        <f t="shared" si="324"/>
        <v>December</v>
      </c>
      <c r="H2991" s="5" t="str">
        <f t="shared" si="325"/>
        <v>1991</v>
      </c>
      <c r="I2991" s="1" t="s">
        <v>6144</v>
      </c>
      <c r="J2991" s="1" t="str">
        <f t="shared" si="326"/>
        <v xml:space="preserve">Proton K/Block-DM-2 </v>
      </c>
      <c r="K2991" s="1" t="str">
        <f t="shared" si="327"/>
        <v>Raduga 28</v>
      </c>
      <c r="L2991" s="1" t="s">
        <v>346</v>
      </c>
      <c r="M2991" s="1"/>
      <c r="N2991" s="1">
        <f t="shared" si="328"/>
        <v>0</v>
      </c>
      <c r="O2991" s="1" t="s">
        <v>9</v>
      </c>
    </row>
    <row r="2992" spans="1:15" x14ac:dyDescent="0.3">
      <c r="A2992" s="1" t="s">
        <v>6140</v>
      </c>
      <c r="B2992" s="1" t="s">
        <v>3566</v>
      </c>
      <c r="C2992" s="1" t="str">
        <f t="shared" si="322"/>
        <v>Russia</v>
      </c>
      <c r="D2992" s="1" t="s">
        <v>6145</v>
      </c>
      <c r="E2992" s="7" t="str">
        <f>TEXT(DATE(MID(D2992, 13, 4), CHOOSE(MATCH( MID(D2992, 5, 3), {"Jan","Feb","Mar","Apr","May","Jun","Jul","Aug","Sep","Oct","Nov","Dec"}, 0), 1, 2, 3, 4, 5, 6, 7, 8, 9, 10, 11, 12), MID(D2992, 9, 2)), "yyyy-mm-dd")</f>
        <v>1991-12-18</v>
      </c>
      <c r="F2992" s="1" t="str">
        <f t="shared" si="323"/>
        <v>03:54:00</v>
      </c>
      <c r="G2992" s="9" t="str">
        <f t="shared" si="324"/>
        <v>December</v>
      </c>
      <c r="H2992" s="5" t="str">
        <f t="shared" si="325"/>
        <v>1991</v>
      </c>
      <c r="I2992" s="1" t="s">
        <v>6146</v>
      </c>
      <c r="J2992" s="1" t="str">
        <f t="shared" si="326"/>
        <v xml:space="preserve">Tsyklon-3 </v>
      </c>
      <c r="K2992" s="1" t="str">
        <f t="shared" si="327"/>
        <v>Intercosmos 25 &amp; Magion 3</v>
      </c>
      <c r="L2992" s="1" t="s">
        <v>346</v>
      </c>
      <c r="M2992" s="1"/>
      <c r="N2992" s="1">
        <f t="shared" si="328"/>
        <v>0</v>
      </c>
      <c r="O2992" s="1" t="s">
        <v>9</v>
      </c>
    </row>
    <row r="2993" spans="1:15" x14ac:dyDescent="0.3">
      <c r="A2993" s="1" t="s">
        <v>6140</v>
      </c>
      <c r="B2993" s="1" t="s">
        <v>130</v>
      </c>
      <c r="C2993" s="1" t="str">
        <f t="shared" si="322"/>
        <v>Kazakhstan</v>
      </c>
      <c r="D2993" s="1" t="s">
        <v>6147</v>
      </c>
      <c r="E2993" s="7" t="str">
        <f>TEXT(DATE(MID(D2993, 13, 4), CHOOSE(MATCH( MID(D2993, 5, 3), {"Jan","Feb","Mar","Apr","May","Jun","Jul","Aug","Sep","Oct","Nov","Dec"}, 0), 1, 2, 3, 4, 5, 6, 7, 8, 9, 10, 11, 12), MID(D2993, 9, 2)), "yyyy-mm-dd")</f>
        <v>1991-12-17</v>
      </c>
      <c r="F2993" s="1" t="str">
        <f t="shared" si="323"/>
        <v>11:00:00</v>
      </c>
      <c r="G2993" s="9" t="str">
        <f t="shared" si="324"/>
        <v>December</v>
      </c>
      <c r="H2993" s="5" t="str">
        <f t="shared" si="325"/>
        <v>1991</v>
      </c>
      <c r="I2993" s="1" t="s">
        <v>6148</v>
      </c>
      <c r="J2993" s="1" t="str">
        <f t="shared" si="326"/>
        <v xml:space="preserve">Soyuz U </v>
      </c>
      <c r="K2993" s="1" t="str">
        <f t="shared" si="327"/>
        <v>Cosmos 2174</v>
      </c>
      <c r="L2993" s="1" t="s">
        <v>346</v>
      </c>
      <c r="M2993" s="1">
        <v>20</v>
      </c>
      <c r="N2993" s="1">
        <f t="shared" si="328"/>
        <v>1660</v>
      </c>
      <c r="O2993" s="1" t="s">
        <v>9</v>
      </c>
    </row>
    <row r="2994" spans="1:15" x14ac:dyDescent="0.3">
      <c r="A2994" s="1" t="s">
        <v>233</v>
      </c>
      <c r="B2994" s="1" t="s">
        <v>4338</v>
      </c>
      <c r="C2994" s="1" t="str">
        <f t="shared" si="322"/>
        <v>France</v>
      </c>
      <c r="D2994" s="1" t="s">
        <v>6149</v>
      </c>
      <c r="E2994" s="7" t="str">
        <f>TEXT(DATE(MID(D2994, 13, 4), CHOOSE(MATCH( MID(D2994, 5, 3), {"Jan","Feb","Mar","Apr","May","Jun","Jul","Aug","Sep","Oct","Nov","Dec"}, 0), 1, 2, 3, 4, 5, 6, 7, 8, 9, 10, 11, 12), MID(D2994, 9, 2)), "yyyy-mm-dd")</f>
        <v>1991-12-16</v>
      </c>
      <c r="F2994" s="1" t="str">
        <f t="shared" si="323"/>
        <v>23:19:00</v>
      </c>
      <c r="G2994" s="9" t="str">
        <f t="shared" si="324"/>
        <v>December</v>
      </c>
      <c r="H2994" s="5" t="str">
        <f t="shared" si="325"/>
        <v>1991</v>
      </c>
      <c r="I2994" s="1" t="s">
        <v>6150</v>
      </c>
      <c r="J2994" s="1" t="str">
        <f t="shared" si="326"/>
        <v xml:space="preserve">Ariane 44L </v>
      </c>
      <c r="K2994" s="1" t="str">
        <f t="shared" si="327"/>
        <v>TÃ©lÃ©com 2A &amp; Inmarsat 2F3</v>
      </c>
      <c r="L2994" s="1" t="s">
        <v>346</v>
      </c>
      <c r="M2994" s="1"/>
      <c r="N2994" s="1">
        <f t="shared" si="328"/>
        <v>0</v>
      </c>
      <c r="O2994" s="1" t="s">
        <v>9</v>
      </c>
    </row>
    <row r="2995" spans="1:15" x14ac:dyDescent="0.3">
      <c r="A2995" s="1" t="s">
        <v>5556</v>
      </c>
      <c r="B2995" s="1" t="s">
        <v>4092</v>
      </c>
      <c r="C2995" s="1" t="str">
        <f t="shared" si="322"/>
        <v>USA</v>
      </c>
      <c r="D2995" s="1" t="s">
        <v>6151</v>
      </c>
      <c r="E2995" s="7" t="str">
        <f>TEXT(DATE(MID(D2995, 13, 4), CHOOSE(MATCH( MID(D2995, 5, 3), {"Jan","Feb","Mar","Apr","May","Jun","Jul","Aug","Sep","Oct","Nov","Dec"}, 0), 1, 2, 3, 4, 5, 6, 7, 8, 9, 10, 11, 12), MID(D2995, 9, 2)), "yyyy-mm-dd")</f>
        <v>1991-12-07</v>
      </c>
      <c r="F2995" s="1" t="str">
        <f t="shared" si="323"/>
        <v>22:47:00</v>
      </c>
      <c r="G2995" s="9" t="str">
        <f t="shared" si="324"/>
        <v>December</v>
      </c>
      <c r="H2995" s="5" t="str">
        <f t="shared" si="325"/>
        <v>1991</v>
      </c>
      <c r="I2995" s="1" t="s">
        <v>6152</v>
      </c>
      <c r="J2995" s="1" t="str">
        <f t="shared" si="326"/>
        <v xml:space="preserve">Atlas II </v>
      </c>
      <c r="K2995" s="1" t="str">
        <f t="shared" si="327"/>
        <v>Eutelsat 2F3</v>
      </c>
      <c r="L2995" s="1" t="s">
        <v>346</v>
      </c>
      <c r="M2995" s="1"/>
      <c r="N2995" s="1">
        <f t="shared" si="328"/>
        <v>0</v>
      </c>
      <c r="O2995" s="1" t="s">
        <v>9</v>
      </c>
    </row>
    <row r="2996" spans="1:15" x14ac:dyDescent="0.3">
      <c r="A2996" s="1" t="s">
        <v>5556</v>
      </c>
      <c r="B2996" s="1" t="s">
        <v>5557</v>
      </c>
      <c r="C2996" s="1" t="str">
        <f t="shared" si="322"/>
        <v>USA</v>
      </c>
      <c r="D2996" s="1" t="s">
        <v>6153</v>
      </c>
      <c r="E2996" s="7" t="str">
        <f>TEXT(DATE(MID(D2996, 13, 4), CHOOSE(MATCH( MID(D2996, 5, 3), {"Jan","Feb","Mar","Apr","May","Jun","Jul","Aug","Sep","Oct","Nov","Dec"}, 0), 1, 2, 3, 4, 5, 6, 7, 8, 9, 10, 11, 12), MID(D2996, 9, 2)), "yyyy-mm-dd")</f>
        <v>1991-11-28</v>
      </c>
      <c r="F2996" s="1" t="str">
        <f t="shared" si="323"/>
        <v>13:23:00</v>
      </c>
      <c r="G2996" s="9" t="str">
        <f t="shared" si="324"/>
        <v>November</v>
      </c>
      <c r="H2996" s="5" t="str">
        <f t="shared" si="325"/>
        <v>1991</v>
      </c>
      <c r="I2996" s="1" t="s">
        <v>6154</v>
      </c>
      <c r="J2996" s="1" t="str">
        <f t="shared" si="326"/>
        <v xml:space="preserve">Atlas-E/F Star-37S-ISS </v>
      </c>
      <c r="K2996" s="1" t="str">
        <f t="shared" si="327"/>
        <v>DMSP F-11</v>
      </c>
      <c r="L2996" s="1" t="s">
        <v>346</v>
      </c>
      <c r="M2996" s="1"/>
      <c r="N2996" s="1">
        <f t="shared" si="328"/>
        <v>0</v>
      </c>
      <c r="O2996" s="1" t="s">
        <v>9</v>
      </c>
    </row>
    <row r="2997" spans="1:15" x14ac:dyDescent="0.3">
      <c r="A2997" s="1" t="s">
        <v>6140</v>
      </c>
      <c r="B2997" s="1" t="s">
        <v>1561</v>
      </c>
      <c r="C2997" s="1" t="str">
        <f t="shared" si="322"/>
        <v>Russia</v>
      </c>
      <c r="D2997" s="1" t="s">
        <v>6155</v>
      </c>
      <c r="E2997" s="7" t="str">
        <f>TEXT(DATE(MID(D2997, 13, 4), CHOOSE(MATCH( MID(D2997, 5, 3), {"Jan","Feb","Mar","Apr","May","Jun","Jul","Aug","Sep","Oct","Nov","Dec"}, 0), 1, 2, 3, 4, 5, 6, 7, 8, 9, 10, 11, 12), MID(D2997, 9, 2)), "yyyy-mm-dd")</f>
        <v>1991-11-27</v>
      </c>
      <c r="F2997" s="1" t="str">
        <f t="shared" si="323"/>
        <v>03:30:00</v>
      </c>
      <c r="G2997" s="9" t="str">
        <f t="shared" si="324"/>
        <v>November</v>
      </c>
      <c r="H2997" s="5" t="str">
        <f t="shared" si="325"/>
        <v>1991</v>
      </c>
      <c r="I2997" s="1" t="s">
        <v>6156</v>
      </c>
      <c r="J2997" s="1" t="str">
        <f t="shared" si="326"/>
        <v xml:space="preserve">Cosmos-3M </v>
      </c>
      <c r="K2997" s="1" t="str">
        <f t="shared" si="327"/>
        <v>Cosmos 2173</v>
      </c>
      <c r="L2997" s="1" t="s">
        <v>346</v>
      </c>
      <c r="M2997" s="1"/>
      <c r="N2997" s="1">
        <f t="shared" si="328"/>
        <v>0</v>
      </c>
      <c r="O2997" s="1" t="s">
        <v>9</v>
      </c>
    </row>
    <row r="2998" spans="1:15" x14ac:dyDescent="0.3">
      <c r="A2998" s="1" t="s">
        <v>657</v>
      </c>
      <c r="B2998" s="1" t="s">
        <v>30</v>
      </c>
      <c r="C2998" s="1" t="str">
        <f t="shared" si="322"/>
        <v>USA</v>
      </c>
      <c r="D2998" s="1" t="s">
        <v>6157</v>
      </c>
      <c r="E2998" s="7" t="str">
        <f>TEXT(DATE(MID(D2998, 13, 4), CHOOSE(MATCH( MID(D2998, 5, 3), {"Jan","Feb","Mar","Apr","May","Jun","Jul","Aug","Sep","Oct","Nov","Dec"}, 0), 1, 2, 3, 4, 5, 6, 7, 8, 9, 10, 11, 12), MID(D2998, 9, 2)), "yyyy-mm-dd")</f>
        <v>1991-11-24</v>
      </c>
      <c r="F2998" s="1" t="str">
        <f t="shared" si="323"/>
        <v>23:44:00</v>
      </c>
      <c r="G2998" s="9" t="str">
        <f t="shared" si="324"/>
        <v>November</v>
      </c>
      <c r="H2998" s="5" t="str">
        <f t="shared" si="325"/>
        <v>1991</v>
      </c>
      <c r="I2998" s="1" t="s">
        <v>6158</v>
      </c>
      <c r="J2998" s="1" t="str">
        <f t="shared" si="326"/>
        <v xml:space="preserve">Space Shuttle Atlantis </v>
      </c>
      <c r="K2998" s="1" t="str">
        <f t="shared" si="327"/>
        <v>STS-44</v>
      </c>
      <c r="L2998" s="1" t="s">
        <v>346</v>
      </c>
      <c r="M2998" s="1">
        <v>450</v>
      </c>
      <c r="N2998" s="1">
        <f t="shared" si="328"/>
        <v>37350</v>
      </c>
      <c r="O2998" s="1" t="s">
        <v>9</v>
      </c>
    </row>
    <row r="2999" spans="1:15" x14ac:dyDescent="0.3">
      <c r="A2999" s="1" t="s">
        <v>6140</v>
      </c>
      <c r="B2999" s="1" t="s">
        <v>4200</v>
      </c>
      <c r="C2999" s="1" t="str">
        <f t="shared" si="322"/>
        <v>Kazakhstan</v>
      </c>
      <c r="D2999" s="1" t="s">
        <v>6159</v>
      </c>
      <c r="E2999" s="7" t="str">
        <f>TEXT(DATE(MID(D2999, 13, 4), CHOOSE(MATCH( MID(D2999, 5, 3), {"Jan","Feb","Mar","Apr","May","Jun","Jul","Aug","Sep","Oct","Nov","Dec"}, 0), 1, 2, 3, 4, 5, 6, 7, 8, 9, 10, 11, 12), MID(D2999, 9, 2)), "yyyy-mm-dd")</f>
        <v>1991-11-22</v>
      </c>
      <c r="F2999" s="1" t="str">
        <f t="shared" si="323"/>
        <v>13:27:00</v>
      </c>
      <c r="G2999" s="9" t="str">
        <f t="shared" si="324"/>
        <v>November</v>
      </c>
      <c r="H2999" s="5" t="str">
        <f t="shared" si="325"/>
        <v>1991</v>
      </c>
      <c r="I2999" s="1" t="s">
        <v>6160</v>
      </c>
      <c r="J2999" s="1" t="str">
        <f t="shared" si="326"/>
        <v xml:space="preserve">Proton K/Block-DM-2 </v>
      </c>
      <c r="K2999" s="1" t="str">
        <f t="shared" si="327"/>
        <v>Cosmos 2172</v>
      </c>
      <c r="L2999" s="1" t="s">
        <v>346</v>
      </c>
      <c r="M2999" s="1"/>
      <c r="N2999" s="1">
        <f t="shared" si="328"/>
        <v>0</v>
      </c>
      <c r="O2999" s="1" t="s">
        <v>9</v>
      </c>
    </row>
    <row r="3000" spans="1:15" x14ac:dyDescent="0.3">
      <c r="A3000" s="1" t="s">
        <v>6140</v>
      </c>
      <c r="B3000" s="1" t="s">
        <v>212</v>
      </c>
      <c r="C3000" s="1" t="str">
        <f t="shared" si="322"/>
        <v>Russia</v>
      </c>
      <c r="D3000" s="1" t="s">
        <v>6161</v>
      </c>
      <c r="E3000" s="7" t="str">
        <f>TEXT(DATE(MID(D3000, 13, 4), CHOOSE(MATCH( MID(D3000, 5, 3), {"Jan","Feb","Mar","Apr","May","Jun","Jul","Aug","Sep","Oct","Nov","Dec"}, 0), 1, 2, 3, 4, 5, 6, 7, 8, 9, 10, 11, 12), MID(D3000, 9, 2)), "yyyy-mm-dd")</f>
        <v>1991-11-20</v>
      </c>
      <c r="F3000" s="1" t="str">
        <f t="shared" si="323"/>
        <v>19:14:00</v>
      </c>
      <c r="G3000" s="9" t="str">
        <f t="shared" si="324"/>
        <v>November</v>
      </c>
      <c r="H3000" s="5" t="str">
        <f t="shared" si="325"/>
        <v>1991</v>
      </c>
      <c r="I3000" s="1" t="s">
        <v>6162</v>
      </c>
      <c r="J3000" s="1" t="str">
        <f t="shared" si="326"/>
        <v xml:space="preserve">Soyuz U </v>
      </c>
      <c r="K3000" s="1" t="str">
        <f t="shared" si="327"/>
        <v>Cosmos 2171</v>
      </c>
      <c r="L3000" s="1" t="s">
        <v>346</v>
      </c>
      <c r="M3000" s="1">
        <v>20</v>
      </c>
      <c r="N3000" s="1">
        <f t="shared" si="328"/>
        <v>1660</v>
      </c>
      <c r="O3000" s="1" t="s">
        <v>9</v>
      </c>
    </row>
    <row r="3001" spans="1:15" x14ac:dyDescent="0.3">
      <c r="A3001" s="1" t="s">
        <v>6140</v>
      </c>
      <c r="B3001" s="1" t="s">
        <v>4483</v>
      </c>
      <c r="C3001" s="1" t="str">
        <f t="shared" si="322"/>
        <v>Russia</v>
      </c>
      <c r="D3001" s="1" t="s">
        <v>6163</v>
      </c>
      <c r="E3001" s="7" t="str">
        <f>TEXT(DATE(MID(D3001, 13, 4), CHOOSE(MATCH( MID(D3001, 5, 3), {"Jan","Feb","Mar","Apr","May","Jun","Jul","Aug","Sep","Oct","Nov","Dec"}, 0), 1, 2, 3, 4, 5, 6, 7, 8, 9, 10, 11, 12), MID(D3001, 9, 2)), "yyyy-mm-dd")</f>
        <v>1991-11-12</v>
      </c>
      <c r="F3001" s="1" t="str">
        <f t="shared" si="323"/>
        <v>20:09:00</v>
      </c>
      <c r="G3001" s="9" t="str">
        <f t="shared" si="324"/>
        <v>November</v>
      </c>
      <c r="H3001" s="5" t="str">
        <f t="shared" si="325"/>
        <v>1991</v>
      </c>
      <c r="I3001" s="1" t="s">
        <v>6164</v>
      </c>
      <c r="J3001" s="1" t="str">
        <f t="shared" si="326"/>
        <v xml:space="preserve">Tsyklon-3 </v>
      </c>
      <c r="K3001" s="1" t="str">
        <f t="shared" si="327"/>
        <v>Cosmos 2165 to 2170</v>
      </c>
      <c r="L3001" s="1" t="s">
        <v>346</v>
      </c>
      <c r="M3001" s="1"/>
      <c r="N3001" s="1">
        <f t="shared" si="328"/>
        <v>0</v>
      </c>
      <c r="O3001" s="1" t="s">
        <v>9</v>
      </c>
    </row>
    <row r="3002" spans="1:15" x14ac:dyDescent="0.3">
      <c r="A3002" s="1" t="s">
        <v>5603</v>
      </c>
      <c r="B3002" s="1" t="s">
        <v>27</v>
      </c>
      <c r="C3002" s="1" t="str">
        <f t="shared" si="322"/>
        <v>USA</v>
      </c>
      <c r="D3002" s="1" t="s">
        <v>6165</v>
      </c>
      <c r="E3002" s="7" t="str">
        <f>TEXT(DATE(MID(D3002, 13, 4), CHOOSE(MATCH( MID(D3002, 5, 3), {"Jan","Feb","Mar","Apr","May","Jun","Jul","Aug","Sep","Oct","Nov","Dec"}, 0), 1, 2, 3, 4, 5, 6, 7, 8, 9, 10, 11, 12), MID(D3002, 9, 2)), "yyyy-mm-dd")</f>
        <v>1991-11-08</v>
      </c>
      <c r="F3002" s="1" t="str">
        <f t="shared" si="323"/>
        <v>07:07:00</v>
      </c>
      <c r="G3002" s="9" t="str">
        <f t="shared" si="324"/>
        <v>November</v>
      </c>
      <c r="H3002" s="5" t="str">
        <f t="shared" si="325"/>
        <v>1991</v>
      </c>
      <c r="I3002" s="1" t="s">
        <v>6166</v>
      </c>
      <c r="J3002" s="1" t="str">
        <f t="shared" si="326"/>
        <v xml:space="preserve">Titan IV(403)A </v>
      </c>
      <c r="K3002" s="1" t="str">
        <f t="shared" si="327"/>
        <v>SLDCOM &amp; NOSS 3x</v>
      </c>
      <c r="L3002" s="1" t="s">
        <v>346</v>
      </c>
      <c r="M3002" s="1"/>
      <c r="N3002" s="1">
        <f t="shared" si="328"/>
        <v>0</v>
      </c>
      <c r="O3002" s="1" t="s">
        <v>9</v>
      </c>
    </row>
    <row r="3003" spans="1:15" x14ac:dyDescent="0.3">
      <c r="A3003" s="1" t="s">
        <v>233</v>
      </c>
      <c r="B3003" s="1" t="s">
        <v>4338</v>
      </c>
      <c r="C3003" s="1" t="str">
        <f t="shared" si="322"/>
        <v>France</v>
      </c>
      <c r="D3003" s="1" t="s">
        <v>6167</v>
      </c>
      <c r="E3003" s="7" t="str">
        <f>TEXT(DATE(MID(D3003, 13, 4), CHOOSE(MATCH( MID(D3003, 5, 3), {"Jan","Feb","Mar","Apr","May","Jun","Jul","Aug","Sep","Oct","Nov","Dec"}, 0), 1, 2, 3, 4, 5, 6, 7, 8, 9, 10, 11, 12), MID(D3003, 9, 2)), "yyyy-mm-dd")</f>
        <v>1991-10-29</v>
      </c>
      <c r="F3003" s="1" t="str">
        <f t="shared" si="323"/>
        <v>23:08:00</v>
      </c>
      <c r="G3003" s="9" t="str">
        <f t="shared" si="324"/>
        <v>October</v>
      </c>
      <c r="H3003" s="5" t="str">
        <f t="shared" si="325"/>
        <v>1991</v>
      </c>
      <c r="I3003" s="1" t="s">
        <v>6168</v>
      </c>
      <c r="J3003" s="1" t="str">
        <f t="shared" si="326"/>
        <v xml:space="preserve">Ariane 44L </v>
      </c>
      <c r="K3003" s="1" t="str">
        <f t="shared" si="327"/>
        <v>Intelsat 6AF1</v>
      </c>
      <c r="L3003" s="1" t="s">
        <v>346</v>
      </c>
      <c r="M3003" s="1"/>
      <c r="N3003" s="1">
        <f t="shared" si="328"/>
        <v>0</v>
      </c>
      <c r="O3003" s="1" t="s">
        <v>9</v>
      </c>
    </row>
    <row r="3004" spans="1:15" x14ac:dyDescent="0.3">
      <c r="A3004" s="1" t="s">
        <v>6140</v>
      </c>
      <c r="B3004" s="1" t="s">
        <v>529</v>
      </c>
      <c r="C3004" s="1" t="str">
        <f t="shared" si="322"/>
        <v>Kazakhstan</v>
      </c>
      <c r="D3004" s="1" t="s">
        <v>6169</v>
      </c>
      <c r="E3004" s="7" t="str">
        <f>TEXT(DATE(MID(D3004, 13, 4), CHOOSE(MATCH( MID(D3004, 5, 3), {"Jan","Feb","Mar","Apr","May","Jun","Jul","Aug","Sep","Oct","Nov","Dec"}, 0), 1, 2, 3, 4, 5, 6, 7, 8, 9, 10, 11, 12), MID(D3004, 9, 2)), "yyyy-mm-dd")</f>
        <v>1991-10-23</v>
      </c>
      <c r="F3004" s="1" t="str">
        <f t="shared" si="323"/>
        <v>15:25:00</v>
      </c>
      <c r="G3004" s="9" t="str">
        <f t="shared" si="324"/>
        <v>October</v>
      </c>
      <c r="H3004" s="5" t="str">
        <f t="shared" si="325"/>
        <v>1991</v>
      </c>
      <c r="I3004" s="1" t="s">
        <v>6170</v>
      </c>
      <c r="J3004" s="1" t="str">
        <f t="shared" si="326"/>
        <v xml:space="preserve">Proton K/Block-DM-2 </v>
      </c>
      <c r="K3004" s="1" t="str">
        <f t="shared" si="327"/>
        <v>Gorizont 24</v>
      </c>
      <c r="L3004" s="1" t="s">
        <v>346</v>
      </c>
      <c r="M3004" s="1"/>
      <c r="N3004" s="1">
        <f t="shared" si="328"/>
        <v>0</v>
      </c>
      <c r="O3004" s="1" t="s">
        <v>9</v>
      </c>
    </row>
    <row r="3005" spans="1:15" x14ac:dyDescent="0.3">
      <c r="A3005" s="1" t="s">
        <v>6140</v>
      </c>
      <c r="B3005" s="1" t="s">
        <v>1630</v>
      </c>
      <c r="C3005" s="1" t="str">
        <f t="shared" si="322"/>
        <v>Kazakhstan</v>
      </c>
      <c r="D3005" s="1" t="s">
        <v>6171</v>
      </c>
      <c r="E3005" s="7" t="str">
        <f>TEXT(DATE(MID(D3005, 13, 4), CHOOSE(MATCH( MID(D3005, 5, 3), {"Jan","Feb","Mar","Apr","May","Jun","Jul","Aug","Sep","Oct","Nov","Dec"}, 0), 1, 2, 3, 4, 5, 6, 7, 8, 9, 10, 11, 12), MID(D3005, 9, 2)), "yyyy-mm-dd")</f>
        <v>1991-10-17</v>
      </c>
      <c r="F3005" s="1" t="str">
        <f t="shared" si="323"/>
        <v>00:05:00</v>
      </c>
      <c r="G3005" s="9" t="str">
        <f t="shared" si="324"/>
        <v>October</v>
      </c>
      <c r="H3005" s="5" t="str">
        <f t="shared" si="325"/>
        <v>1991</v>
      </c>
      <c r="I3005" s="1" t="s">
        <v>6172</v>
      </c>
      <c r="J3005" s="1" t="str">
        <f t="shared" si="326"/>
        <v xml:space="preserve">Soyuz U2 </v>
      </c>
      <c r="K3005" s="1" t="str">
        <f t="shared" si="327"/>
        <v>Progress M-10</v>
      </c>
      <c r="L3005" s="1" t="s">
        <v>346</v>
      </c>
      <c r="M3005" s="1">
        <v>40</v>
      </c>
      <c r="N3005" s="1">
        <f t="shared" si="328"/>
        <v>3320</v>
      </c>
      <c r="O3005" s="1" t="s">
        <v>9</v>
      </c>
    </row>
    <row r="3006" spans="1:15" x14ac:dyDescent="0.3">
      <c r="A3006" s="1" t="s">
        <v>6140</v>
      </c>
      <c r="B3006" s="1" t="s">
        <v>3373</v>
      </c>
      <c r="C3006" s="1" t="str">
        <f t="shared" si="322"/>
        <v>Russia</v>
      </c>
      <c r="D3006" s="1" t="s">
        <v>6173</v>
      </c>
      <c r="E3006" s="7" t="str">
        <f>TEXT(DATE(MID(D3006, 13, 4), CHOOSE(MATCH( MID(D3006, 5, 3), {"Jan","Feb","Mar","Apr","May","Jun","Jul","Aug","Sep","Oct","Nov","Dec"}, 0), 1, 2, 3, 4, 5, 6, 7, 8, 9, 10, 11, 12), MID(D3006, 9, 2)), "yyyy-mm-dd")</f>
        <v>1991-10-10</v>
      </c>
      <c r="F3006" s="1" t="str">
        <f t="shared" si="323"/>
        <v>14:00:00</v>
      </c>
      <c r="G3006" s="9" t="str">
        <f t="shared" si="324"/>
        <v>October</v>
      </c>
      <c r="H3006" s="5" t="str">
        <f t="shared" si="325"/>
        <v>1991</v>
      </c>
      <c r="I3006" s="1" t="s">
        <v>6174</v>
      </c>
      <c r="J3006" s="1" t="str">
        <f t="shared" si="326"/>
        <v xml:space="preserve">Cosmos-3M </v>
      </c>
      <c r="K3006" s="1" t="str">
        <f t="shared" si="327"/>
        <v>Cosmos 2164</v>
      </c>
      <c r="L3006" s="1" t="s">
        <v>346</v>
      </c>
      <c r="M3006" s="1"/>
      <c r="N3006" s="1">
        <f t="shared" si="328"/>
        <v>0</v>
      </c>
      <c r="O3006" s="1" t="s">
        <v>9</v>
      </c>
    </row>
    <row r="3007" spans="1:15" x14ac:dyDescent="0.3">
      <c r="A3007" s="1" t="s">
        <v>6140</v>
      </c>
      <c r="B3007" s="1" t="s">
        <v>1630</v>
      </c>
      <c r="C3007" s="1" t="str">
        <f t="shared" si="322"/>
        <v>Kazakhstan</v>
      </c>
      <c r="D3007" s="1" t="s">
        <v>6175</v>
      </c>
      <c r="E3007" s="7" t="str">
        <f>TEXT(DATE(MID(D3007, 13, 4), CHOOSE(MATCH( MID(D3007, 5, 3), {"Jan","Feb","Mar","Apr","May","Jun","Jul","Aug","Sep","Oct","Nov","Dec"}, 0), 1, 2, 3, 4, 5, 6, 7, 8, 9, 10, 11, 12), MID(D3007, 9, 2)), "yyyy-mm-dd")</f>
        <v>1991-10-09</v>
      </c>
      <c r="F3007" s="1" t="str">
        <f t="shared" si="323"/>
        <v>13:15:00</v>
      </c>
      <c r="G3007" s="9" t="str">
        <f t="shared" si="324"/>
        <v>October</v>
      </c>
      <c r="H3007" s="5" t="str">
        <f t="shared" si="325"/>
        <v>1991</v>
      </c>
      <c r="I3007" s="1" t="s">
        <v>6176</v>
      </c>
      <c r="J3007" s="1" t="str">
        <f t="shared" si="326"/>
        <v xml:space="preserve">Soyuz U2 </v>
      </c>
      <c r="K3007" s="1" t="str">
        <f t="shared" si="327"/>
        <v>Cosmos 2163</v>
      </c>
      <c r="L3007" s="1" t="s">
        <v>346</v>
      </c>
      <c r="M3007" s="1">
        <v>40</v>
      </c>
      <c r="N3007" s="1">
        <f t="shared" si="328"/>
        <v>3320</v>
      </c>
      <c r="O3007" s="1" t="s">
        <v>9</v>
      </c>
    </row>
    <row r="3008" spans="1:15" x14ac:dyDescent="0.3">
      <c r="A3008" s="1" t="s">
        <v>6140</v>
      </c>
      <c r="B3008" s="1" t="s">
        <v>5</v>
      </c>
      <c r="C3008" s="1" t="str">
        <f t="shared" si="322"/>
        <v>Russia</v>
      </c>
      <c r="D3008" s="1" t="s">
        <v>6177</v>
      </c>
      <c r="E3008" s="7" t="str">
        <f>TEXT(DATE(MID(D3008, 13, 4), CHOOSE(MATCH( MID(D3008, 5, 3), {"Jan","Feb","Mar","Apr","May","Jun","Jul","Aug","Sep","Oct","Nov","Dec"}, 0), 1, 2, 3, 4, 5, 6, 7, 8, 9, 10, 11, 12), MID(D3008, 9, 2)), "yyyy-mm-dd")</f>
        <v>1991-10-04</v>
      </c>
      <c r="F3008" s="1" t="str">
        <f t="shared" si="323"/>
        <v>18:09:00</v>
      </c>
      <c r="G3008" s="9" t="str">
        <f t="shared" si="324"/>
        <v>October</v>
      </c>
      <c r="H3008" s="5" t="str">
        <f t="shared" si="325"/>
        <v>1991</v>
      </c>
      <c r="I3008" s="1" t="s">
        <v>6178</v>
      </c>
      <c r="J3008" s="1" t="str">
        <f t="shared" si="326"/>
        <v xml:space="preserve">Soyuz U </v>
      </c>
      <c r="K3008" s="1" t="str">
        <f t="shared" si="327"/>
        <v>Foton 7</v>
      </c>
      <c r="L3008" s="1" t="s">
        <v>346</v>
      </c>
      <c r="M3008" s="1">
        <v>20</v>
      </c>
      <c r="N3008" s="1">
        <f t="shared" si="328"/>
        <v>1660</v>
      </c>
      <c r="O3008" s="1" t="s">
        <v>9</v>
      </c>
    </row>
    <row r="3009" spans="1:15" x14ac:dyDescent="0.3">
      <c r="A3009" s="1" t="s">
        <v>6140</v>
      </c>
      <c r="B3009" s="1" t="s">
        <v>1630</v>
      </c>
      <c r="C3009" s="1" t="str">
        <f t="shared" si="322"/>
        <v>Kazakhstan</v>
      </c>
      <c r="D3009" s="1" t="s">
        <v>6179</v>
      </c>
      <c r="E3009" s="7" t="str">
        <f>TEXT(DATE(MID(D3009, 13, 4), CHOOSE(MATCH( MID(D3009, 5, 3), {"Jan","Feb","Mar","Apr","May","Jun","Jul","Aug","Sep","Oct","Nov","Dec"}, 0), 1, 2, 3, 4, 5, 6, 7, 8, 9, 10, 11, 12), MID(D3009, 9, 2)), "yyyy-mm-dd")</f>
        <v>1991-10-02</v>
      </c>
      <c r="F3009" s="1" t="str">
        <f t="shared" si="323"/>
        <v>05:59:00</v>
      </c>
      <c r="G3009" s="9" t="str">
        <f t="shared" si="324"/>
        <v>October</v>
      </c>
      <c r="H3009" s="5" t="str">
        <f t="shared" si="325"/>
        <v>1991</v>
      </c>
      <c r="I3009" s="1" t="s">
        <v>6180</v>
      </c>
      <c r="J3009" s="1" t="str">
        <f t="shared" si="326"/>
        <v xml:space="preserve">Soyuz U2 </v>
      </c>
      <c r="K3009" s="1" t="str">
        <f t="shared" si="327"/>
        <v>Soyuz TM-13</v>
      </c>
      <c r="L3009" s="1" t="s">
        <v>346</v>
      </c>
      <c r="M3009" s="1">
        <v>40</v>
      </c>
      <c r="N3009" s="1">
        <f t="shared" si="328"/>
        <v>3320</v>
      </c>
      <c r="O3009" s="1" t="s">
        <v>9</v>
      </c>
    </row>
    <row r="3010" spans="1:15" x14ac:dyDescent="0.3">
      <c r="A3010" s="1" t="s">
        <v>497</v>
      </c>
      <c r="B3010" s="1" t="s">
        <v>498</v>
      </c>
      <c r="C3010" s="1" t="str">
        <f t="shared" ref="C3010:C3073" si="329">TRIM(MID(B3010, FIND("|", SUBSTITUTE(B3010, ",", "|", LEN(B3010) - LEN(SUBSTITUTE(B3010,",", "" )))) + 1, LEN(B3010)))</f>
        <v>Israel</v>
      </c>
      <c r="D3010" s="1" t="s">
        <v>6181</v>
      </c>
      <c r="E3010" s="7" t="str">
        <f>TEXT(DATE(MID(D3010, 13, 4), CHOOSE(MATCH( MID(D3010, 5, 3), {"Jan","Feb","Mar","Apr","May","Jun","Jul","Aug","Sep","Oct","Nov","Dec"}, 0), 1, 2, 3, 4, 5, 6, 7, 8, 9, 10, 11, 12), MID(D3010, 9, 2)), "yyyy-mm-dd")</f>
        <v>1991-09-30</v>
      </c>
      <c r="F3010" s="1" t="str">
        <f t="shared" ref="F3010:F3073" si="330">IF(ISNUMBER(FIND(":", D3010)), MID(D3010, FIND(":", D3010)-2, 5) &amp; ":00", "00:00:00")</f>
        <v>00:00:00</v>
      </c>
      <c r="G3010" s="9" t="str">
        <f t="shared" ref="G3010:G3073" si="331">TEXT(E3010, "mmmm")</f>
        <v>September</v>
      </c>
      <c r="H3010" s="5" t="str">
        <f t="shared" ref="H3010:H3073" si="332">TEXT(E3010, "yyyy")</f>
        <v>1991</v>
      </c>
      <c r="I3010" s="1" t="s">
        <v>5881</v>
      </c>
      <c r="J3010" s="1" t="str">
        <f t="shared" ref="J3010:J3073" si="333">LEFT(I3010, FIND("|", I3010) - 1)</f>
        <v xml:space="preserve">Shavit </v>
      </c>
      <c r="K3010" s="1" t="str">
        <f t="shared" ref="K3010:K3073" si="334">MID(I3010, FIND("|", I3010) + 2, LEN(I3010))</f>
        <v>Ofek</v>
      </c>
      <c r="L3010" s="1" t="s">
        <v>346</v>
      </c>
      <c r="M3010" s="1"/>
      <c r="N3010" s="1">
        <f t="shared" si="328"/>
        <v>0</v>
      </c>
      <c r="O3010" s="1" t="s">
        <v>257</v>
      </c>
    </row>
    <row r="3011" spans="1:15" x14ac:dyDescent="0.3">
      <c r="A3011" s="1" t="s">
        <v>6140</v>
      </c>
      <c r="B3011" s="1" t="s">
        <v>3566</v>
      </c>
      <c r="C3011" s="1" t="str">
        <f t="shared" si="329"/>
        <v>Russia</v>
      </c>
      <c r="D3011" s="1" t="s">
        <v>6182</v>
      </c>
      <c r="E3011" s="7" t="str">
        <f>TEXT(DATE(MID(D3011, 13, 4), CHOOSE(MATCH( MID(D3011, 5, 3), {"Jan","Feb","Mar","Apr","May","Jun","Jul","Aug","Sep","Oct","Nov","Dec"}, 0), 1, 2, 3, 4, 5, 6, 7, 8, 9, 10, 11, 12), MID(D3011, 9, 2)), "yyyy-mm-dd")</f>
        <v>1991-09-28</v>
      </c>
      <c r="F3011" s="1" t="str">
        <f t="shared" si="330"/>
        <v>07:05:00</v>
      </c>
      <c r="G3011" s="9" t="str">
        <f t="shared" si="331"/>
        <v>September</v>
      </c>
      <c r="H3011" s="5" t="str">
        <f t="shared" si="332"/>
        <v>1991</v>
      </c>
      <c r="I3011" s="1" t="s">
        <v>6183</v>
      </c>
      <c r="J3011" s="1" t="str">
        <f t="shared" si="333"/>
        <v xml:space="preserve">Tsyklon-3 </v>
      </c>
      <c r="K3011" s="1" t="str">
        <f t="shared" si="334"/>
        <v>Cosmos 2157 to 2162</v>
      </c>
      <c r="L3011" s="1" t="s">
        <v>346</v>
      </c>
      <c r="M3011" s="1"/>
      <c r="N3011" s="1">
        <f t="shared" ref="N3011:N3074" si="335">M3011 * 83</f>
        <v>0</v>
      </c>
      <c r="O3011" s="1" t="s">
        <v>9</v>
      </c>
    </row>
    <row r="3012" spans="1:15" x14ac:dyDescent="0.3">
      <c r="A3012" s="1" t="s">
        <v>233</v>
      </c>
      <c r="B3012" s="1" t="s">
        <v>4338</v>
      </c>
      <c r="C3012" s="1" t="str">
        <f t="shared" si="329"/>
        <v>France</v>
      </c>
      <c r="D3012" s="1" t="s">
        <v>6184</v>
      </c>
      <c r="E3012" s="7" t="str">
        <f>TEXT(DATE(MID(D3012, 13, 4), CHOOSE(MATCH( MID(D3012, 5, 3), {"Jan","Feb","Mar","Apr","May","Jun","Jul","Aug","Sep","Oct","Nov","Dec"}, 0), 1, 2, 3, 4, 5, 6, 7, 8, 9, 10, 11, 12), MID(D3012, 9, 2)), "yyyy-mm-dd")</f>
        <v>1991-09-26</v>
      </c>
      <c r="F3012" s="1" t="str">
        <f t="shared" si="330"/>
        <v>23:43:00</v>
      </c>
      <c r="G3012" s="9" t="str">
        <f t="shared" si="331"/>
        <v>September</v>
      </c>
      <c r="H3012" s="5" t="str">
        <f t="shared" si="332"/>
        <v>1991</v>
      </c>
      <c r="I3012" s="1" t="s">
        <v>6185</v>
      </c>
      <c r="J3012" s="1" t="str">
        <f t="shared" si="333"/>
        <v xml:space="preserve">Ariane 44P </v>
      </c>
      <c r="K3012" s="1" t="str">
        <f t="shared" si="334"/>
        <v>Anik E1</v>
      </c>
      <c r="L3012" s="1" t="s">
        <v>346</v>
      </c>
      <c r="M3012" s="1"/>
      <c r="N3012" s="1">
        <f t="shared" si="335"/>
        <v>0</v>
      </c>
      <c r="O3012" s="1" t="s">
        <v>9</v>
      </c>
    </row>
    <row r="3013" spans="1:15" x14ac:dyDescent="0.3">
      <c r="A3013" s="1" t="s">
        <v>6140</v>
      </c>
      <c r="B3013" s="1" t="s">
        <v>212</v>
      </c>
      <c r="C3013" s="1" t="str">
        <f t="shared" si="329"/>
        <v>Russia</v>
      </c>
      <c r="D3013" s="1" t="s">
        <v>6186</v>
      </c>
      <c r="E3013" s="7" t="str">
        <f>TEXT(DATE(MID(D3013, 13, 4), CHOOSE(MATCH( MID(D3013, 5, 3), {"Jan","Feb","Mar","Apr","May","Jun","Jul","Aug","Sep","Oct","Nov","Dec"}, 0), 1, 2, 3, 4, 5, 6, 7, 8, 9, 10, 11, 12), MID(D3013, 9, 2)), "yyyy-mm-dd")</f>
        <v>1991-09-19</v>
      </c>
      <c r="F3013" s="1" t="str">
        <f t="shared" si="330"/>
        <v>16:19:00</v>
      </c>
      <c r="G3013" s="9" t="str">
        <f t="shared" si="331"/>
        <v>September</v>
      </c>
      <c r="H3013" s="5" t="str">
        <f t="shared" si="332"/>
        <v>1991</v>
      </c>
      <c r="I3013" s="1" t="s">
        <v>6187</v>
      </c>
      <c r="J3013" s="1" t="str">
        <f t="shared" si="333"/>
        <v xml:space="preserve">Soyuz U </v>
      </c>
      <c r="K3013" s="1" t="str">
        <f t="shared" si="334"/>
        <v>Cosmos 2156</v>
      </c>
      <c r="L3013" s="1" t="s">
        <v>346</v>
      </c>
      <c r="M3013" s="1">
        <v>20</v>
      </c>
      <c r="N3013" s="1">
        <f t="shared" si="335"/>
        <v>1660</v>
      </c>
      <c r="O3013" s="1" t="s">
        <v>9</v>
      </c>
    </row>
    <row r="3014" spans="1:15" x14ac:dyDescent="0.3">
      <c r="A3014" s="1" t="s">
        <v>6140</v>
      </c>
      <c r="B3014" s="1" t="s">
        <v>5</v>
      </c>
      <c r="C3014" s="1" t="str">
        <f t="shared" si="329"/>
        <v>Russia</v>
      </c>
      <c r="D3014" s="1" t="s">
        <v>6188</v>
      </c>
      <c r="E3014" s="7" t="str">
        <f>TEXT(DATE(MID(D3014, 13, 4), CHOOSE(MATCH( MID(D3014, 5, 3), {"Jan","Feb","Mar","Apr","May","Jun","Jul","Aug","Sep","Oct","Nov","Dec"}, 0), 1, 2, 3, 4, 5, 6, 7, 8, 9, 10, 11, 12), MID(D3014, 9, 2)), "yyyy-mm-dd")</f>
        <v>1991-09-17</v>
      </c>
      <c r="F3014" s="1" t="str">
        <f t="shared" si="330"/>
        <v>20:01:00</v>
      </c>
      <c r="G3014" s="9" t="str">
        <f t="shared" si="331"/>
        <v>September</v>
      </c>
      <c r="H3014" s="5" t="str">
        <f t="shared" si="332"/>
        <v>1991</v>
      </c>
      <c r="I3014" s="1" t="s">
        <v>6189</v>
      </c>
      <c r="J3014" s="1" t="str">
        <f t="shared" si="333"/>
        <v xml:space="preserve">Molniya-M /Block ML </v>
      </c>
      <c r="K3014" s="1" t="str">
        <f t="shared" si="334"/>
        <v>Molniya-3 nÂ°151</v>
      </c>
      <c r="L3014" s="1" t="s">
        <v>346</v>
      </c>
      <c r="M3014" s="1"/>
      <c r="N3014" s="1">
        <f t="shared" si="335"/>
        <v>0</v>
      </c>
      <c r="O3014" s="1" t="s">
        <v>9</v>
      </c>
    </row>
    <row r="3015" spans="1:15" x14ac:dyDescent="0.3">
      <c r="A3015" s="1" t="s">
        <v>6140</v>
      </c>
      <c r="B3015" s="1" t="s">
        <v>4200</v>
      </c>
      <c r="C3015" s="1" t="str">
        <f t="shared" si="329"/>
        <v>Kazakhstan</v>
      </c>
      <c r="D3015" s="1" t="s">
        <v>6190</v>
      </c>
      <c r="E3015" s="7" t="str">
        <f>TEXT(DATE(MID(D3015, 13, 4), CHOOSE(MATCH( MID(D3015, 5, 3), {"Jan","Feb","Mar","Apr","May","Jun","Jul","Aug","Sep","Oct","Nov","Dec"}, 0), 1, 2, 3, 4, 5, 6, 7, 8, 9, 10, 11, 12), MID(D3015, 9, 2)), "yyyy-mm-dd")</f>
        <v>1991-09-13</v>
      </c>
      <c r="F3015" s="1" t="str">
        <f t="shared" si="330"/>
        <v>17:51:00</v>
      </c>
      <c r="G3015" s="9" t="str">
        <f t="shared" si="331"/>
        <v>September</v>
      </c>
      <c r="H3015" s="5" t="str">
        <f t="shared" si="332"/>
        <v>1991</v>
      </c>
      <c r="I3015" s="1" t="s">
        <v>6191</v>
      </c>
      <c r="J3015" s="1" t="str">
        <f t="shared" si="333"/>
        <v xml:space="preserve">Proton K/Block-DM-2 </v>
      </c>
      <c r="K3015" s="1" t="str">
        <f t="shared" si="334"/>
        <v>Cosmos 2155</v>
      </c>
      <c r="L3015" s="1" t="s">
        <v>346</v>
      </c>
      <c r="M3015" s="1"/>
      <c r="N3015" s="1">
        <f t="shared" si="335"/>
        <v>0</v>
      </c>
      <c r="O3015" s="1" t="s">
        <v>9</v>
      </c>
    </row>
    <row r="3016" spans="1:15" x14ac:dyDescent="0.3">
      <c r="A3016" s="1" t="s">
        <v>657</v>
      </c>
      <c r="B3016" s="1" t="s">
        <v>30</v>
      </c>
      <c r="C3016" s="1" t="str">
        <f t="shared" si="329"/>
        <v>USA</v>
      </c>
      <c r="D3016" s="1" t="s">
        <v>6192</v>
      </c>
      <c r="E3016" s="7" t="str">
        <f>TEXT(DATE(MID(D3016, 13, 4), CHOOSE(MATCH( MID(D3016, 5, 3), {"Jan","Feb","Mar","Apr","May","Jun","Jul","Aug","Sep","Oct","Nov","Dec"}, 0), 1, 2, 3, 4, 5, 6, 7, 8, 9, 10, 11, 12), MID(D3016, 9, 2)), "yyyy-mm-dd")</f>
        <v>1991-09-12</v>
      </c>
      <c r="F3016" s="1" t="str">
        <f t="shared" si="330"/>
        <v>23:11:00</v>
      </c>
      <c r="G3016" s="9" t="str">
        <f t="shared" si="331"/>
        <v>September</v>
      </c>
      <c r="H3016" s="5" t="str">
        <f t="shared" si="332"/>
        <v>1991</v>
      </c>
      <c r="I3016" s="1" t="s">
        <v>6193</v>
      </c>
      <c r="J3016" s="1" t="str">
        <f t="shared" si="333"/>
        <v xml:space="preserve">Space Shuttle Discovery </v>
      </c>
      <c r="K3016" s="1" t="str">
        <f t="shared" si="334"/>
        <v>STS-48</v>
      </c>
      <c r="L3016" s="1" t="s">
        <v>346</v>
      </c>
      <c r="M3016" s="1">
        <v>450</v>
      </c>
      <c r="N3016" s="1">
        <f t="shared" si="335"/>
        <v>37350</v>
      </c>
      <c r="O3016" s="1" t="s">
        <v>9</v>
      </c>
    </row>
    <row r="3017" spans="1:15" x14ac:dyDescent="0.3">
      <c r="A3017" s="1" t="s">
        <v>6140</v>
      </c>
      <c r="B3017" s="1" t="s">
        <v>2022</v>
      </c>
      <c r="C3017" s="1" t="str">
        <f t="shared" si="329"/>
        <v>Kazakhstan</v>
      </c>
      <c r="D3017" s="1" t="s">
        <v>6194</v>
      </c>
      <c r="E3017" s="7" t="str">
        <f>TEXT(DATE(MID(D3017, 13, 4), CHOOSE(MATCH( MID(D3017, 5, 3), {"Jan","Feb","Mar","Apr","May","Jun","Jul","Aug","Sep","Oct","Nov","Dec"}, 0), 1, 2, 3, 4, 5, 6, 7, 8, 9, 10, 11, 12), MID(D3017, 9, 2)), "yyyy-mm-dd")</f>
        <v>1991-08-30</v>
      </c>
      <c r="F3017" s="1" t="str">
        <f t="shared" si="330"/>
        <v>08:58:00</v>
      </c>
      <c r="G3017" s="9" t="str">
        <f t="shared" si="331"/>
        <v>August</v>
      </c>
      <c r="H3017" s="5" t="str">
        <f t="shared" si="332"/>
        <v>1991</v>
      </c>
      <c r="I3017" s="1" t="s">
        <v>6195</v>
      </c>
      <c r="J3017" s="1" t="str">
        <f t="shared" si="333"/>
        <v xml:space="preserve">Zenit-2 </v>
      </c>
      <c r="K3017" s="1" t="str">
        <f t="shared" si="334"/>
        <v>Tselina-2 nÂ°09</v>
      </c>
      <c r="L3017" s="1" t="s">
        <v>346</v>
      </c>
      <c r="M3017" s="1"/>
      <c r="N3017" s="1">
        <f t="shared" si="335"/>
        <v>0</v>
      </c>
      <c r="O3017" s="1" t="s">
        <v>257</v>
      </c>
    </row>
    <row r="3018" spans="1:15" x14ac:dyDescent="0.3">
      <c r="A3018" s="1" t="s">
        <v>3891</v>
      </c>
      <c r="B3018" s="1" t="s">
        <v>714</v>
      </c>
      <c r="C3018" s="1" t="str">
        <f t="shared" si="329"/>
        <v>Japan</v>
      </c>
      <c r="D3018" s="1" t="s">
        <v>6196</v>
      </c>
      <c r="E3018" s="7" t="str">
        <f>TEXT(DATE(MID(D3018, 13, 4), CHOOSE(MATCH( MID(D3018, 5, 3), {"Jan","Feb","Mar","Apr","May","Jun","Jul","Aug","Sep","Oct","Nov","Dec"}, 0), 1, 2, 3, 4, 5, 6, 7, 8, 9, 10, 11, 12), MID(D3018, 9, 2)), "yyyy-mm-dd")</f>
        <v>1991-08-30</v>
      </c>
      <c r="F3018" s="1" t="str">
        <f t="shared" si="330"/>
        <v>02:30:00</v>
      </c>
      <c r="G3018" s="9" t="str">
        <f t="shared" si="331"/>
        <v>August</v>
      </c>
      <c r="H3018" s="5" t="str">
        <f t="shared" si="332"/>
        <v>1991</v>
      </c>
      <c r="I3018" s="1" t="s">
        <v>6197</v>
      </c>
      <c r="J3018" s="1" t="str">
        <f t="shared" si="333"/>
        <v xml:space="preserve">Mu-III S2 </v>
      </c>
      <c r="K3018" s="1" t="str">
        <f t="shared" si="334"/>
        <v>Yohkoh</v>
      </c>
      <c r="L3018" s="1" t="s">
        <v>346</v>
      </c>
      <c r="M3018" s="1"/>
      <c r="N3018" s="1">
        <f t="shared" si="335"/>
        <v>0</v>
      </c>
      <c r="O3018" s="1" t="s">
        <v>9</v>
      </c>
    </row>
    <row r="3019" spans="1:15" x14ac:dyDescent="0.3">
      <c r="A3019" s="1" t="s">
        <v>6140</v>
      </c>
      <c r="B3019" s="1" t="s">
        <v>130</v>
      </c>
      <c r="C3019" s="1" t="str">
        <f t="shared" si="329"/>
        <v>Kazakhstan</v>
      </c>
      <c r="D3019" s="1" t="s">
        <v>6198</v>
      </c>
      <c r="E3019" s="7" t="str">
        <f>TEXT(DATE(MID(D3019, 13, 4), CHOOSE(MATCH( MID(D3019, 5, 3), {"Jan","Feb","Mar","Apr","May","Jun","Jul","Aug","Sep","Oct","Nov","Dec"}, 0), 1, 2, 3, 4, 5, 6, 7, 8, 9, 10, 11, 12), MID(D3019, 9, 2)), "yyyy-mm-dd")</f>
        <v>1991-08-29</v>
      </c>
      <c r="F3019" s="1" t="str">
        <f t="shared" si="330"/>
        <v>06:48:00</v>
      </c>
      <c r="G3019" s="9" t="str">
        <f t="shared" si="331"/>
        <v>August</v>
      </c>
      <c r="H3019" s="5" t="str">
        <f t="shared" si="332"/>
        <v>1991</v>
      </c>
      <c r="I3019" s="1" t="s">
        <v>6199</v>
      </c>
      <c r="J3019" s="1" t="str">
        <f t="shared" si="333"/>
        <v xml:space="preserve">Vostok-2M </v>
      </c>
      <c r="K3019" s="1" t="str">
        <f t="shared" si="334"/>
        <v>IRS-1B</v>
      </c>
      <c r="L3019" s="1" t="s">
        <v>346</v>
      </c>
      <c r="M3019" s="1"/>
      <c r="N3019" s="1">
        <f t="shared" si="335"/>
        <v>0</v>
      </c>
      <c r="O3019" s="1" t="s">
        <v>9</v>
      </c>
    </row>
    <row r="3020" spans="1:15" x14ac:dyDescent="0.3">
      <c r="A3020" s="1" t="s">
        <v>60</v>
      </c>
      <c r="B3020" s="1" t="s">
        <v>61</v>
      </c>
      <c r="C3020" s="1" t="str">
        <f t="shared" si="329"/>
        <v>Japan</v>
      </c>
      <c r="D3020" s="1" t="s">
        <v>6200</v>
      </c>
      <c r="E3020" s="7" t="str">
        <f>TEXT(DATE(MID(D3020, 13, 4), CHOOSE(MATCH( MID(D3020, 5, 3), {"Jan","Feb","Mar","Apr","May","Jun","Jul","Aug","Sep","Oct","Nov","Dec"}, 0), 1, 2, 3, 4, 5, 6, 7, 8, 9, 10, 11, 12), MID(D3020, 9, 2)), "yyyy-mm-dd")</f>
        <v>1991-08-25</v>
      </c>
      <c r="F3020" s="1" t="str">
        <f t="shared" si="330"/>
        <v>08:40:00</v>
      </c>
      <c r="G3020" s="9" t="str">
        <f t="shared" si="331"/>
        <v>August</v>
      </c>
      <c r="H3020" s="5" t="str">
        <f t="shared" si="332"/>
        <v>1991</v>
      </c>
      <c r="I3020" s="1" t="s">
        <v>6201</v>
      </c>
      <c r="J3020" s="1" t="str">
        <f t="shared" si="333"/>
        <v xml:space="preserve">H-I UM-129A (9SO) </v>
      </c>
      <c r="K3020" s="1" t="str">
        <f t="shared" si="334"/>
        <v>Yuri-3B</v>
      </c>
      <c r="L3020" s="1" t="s">
        <v>346</v>
      </c>
      <c r="M3020" s="1"/>
      <c r="N3020" s="1">
        <f t="shared" si="335"/>
        <v>0</v>
      </c>
      <c r="O3020" s="1" t="s">
        <v>9</v>
      </c>
    </row>
    <row r="3021" spans="1:15" x14ac:dyDescent="0.3">
      <c r="A3021" s="1" t="s">
        <v>6140</v>
      </c>
      <c r="B3021" s="1" t="s">
        <v>3373</v>
      </c>
      <c r="C3021" s="1" t="str">
        <f t="shared" si="329"/>
        <v>Russia</v>
      </c>
      <c r="D3021" s="1" t="s">
        <v>6202</v>
      </c>
      <c r="E3021" s="7" t="str">
        <f>TEXT(DATE(MID(D3021, 13, 4), CHOOSE(MATCH( MID(D3021, 5, 3), {"Jan","Feb","Mar","Apr","May","Jun","Jul","Aug","Sep","Oct","Nov","Dec"}, 0), 1, 2, 3, 4, 5, 6, 7, 8, 9, 10, 11, 12), MID(D3021, 9, 2)), "yyyy-mm-dd")</f>
        <v>1991-08-22</v>
      </c>
      <c r="F3021" s="1" t="str">
        <f t="shared" si="330"/>
        <v>12:35:00</v>
      </c>
      <c r="G3021" s="9" t="str">
        <f t="shared" si="331"/>
        <v>August</v>
      </c>
      <c r="H3021" s="5" t="str">
        <f t="shared" si="332"/>
        <v>1991</v>
      </c>
      <c r="I3021" s="1" t="s">
        <v>6203</v>
      </c>
      <c r="J3021" s="1" t="str">
        <f t="shared" si="333"/>
        <v xml:space="preserve">Cosmos-3M </v>
      </c>
      <c r="K3021" s="1" t="str">
        <f t="shared" si="334"/>
        <v>Cosmos 2154</v>
      </c>
      <c r="L3021" s="1" t="s">
        <v>346</v>
      </c>
      <c r="M3021" s="1"/>
      <c r="N3021" s="1">
        <f t="shared" si="335"/>
        <v>0</v>
      </c>
      <c r="O3021" s="1" t="s">
        <v>9</v>
      </c>
    </row>
    <row r="3022" spans="1:15" x14ac:dyDescent="0.3">
      <c r="A3022" s="1" t="s">
        <v>6140</v>
      </c>
      <c r="B3022" s="1" t="s">
        <v>212</v>
      </c>
      <c r="C3022" s="1" t="str">
        <f t="shared" si="329"/>
        <v>Russia</v>
      </c>
      <c r="D3022" s="1" t="s">
        <v>6204</v>
      </c>
      <c r="E3022" s="7" t="str">
        <f>TEXT(DATE(MID(D3022, 13, 4), CHOOSE(MATCH( MID(D3022, 5, 3), {"Jan","Feb","Mar","Apr","May","Jun","Jul","Aug","Sep","Oct","Nov","Dec"}, 0), 1, 2, 3, 4, 5, 6, 7, 8, 9, 10, 11, 12), MID(D3022, 9, 2)), "yyyy-mm-dd")</f>
        <v>1991-08-21</v>
      </c>
      <c r="F3022" s="1" t="str">
        <f t="shared" si="330"/>
        <v>10:49:00</v>
      </c>
      <c r="G3022" s="9" t="str">
        <f t="shared" si="331"/>
        <v>August</v>
      </c>
      <c r="H3022" s="5" t="str">
        <f t="shared" si="332"/>
        <v>1991</v>
      </c>
      <c r="I3022" s="1" t="s">
        <v>5480</v>
      </c>
      <c r="J3022" s="1" t="str">
        <f t="shared" si="333"/>
        <v xml:space="preserve">Soyuz U </v>
      </c>
      <c r="K3022" s="1" t="str">
        <f t="shared" si="334"/>
        <v>Resurs-F</v>
      </c>
      <c r="L3022" s="1" t="s">
        <v>346</v>
      </c>
      <c r="M3022" s="1">
        <v>20</v>
      </c>
      <c r="N3022" s="1">
        <f t="shared" si="335"/>
        <v>1660</v>
      </c>
      <c r="O3022" s="1" t="s">
        <v>9</v>
      </c>
    </row>
    <row r="3023" spans="1:15" x14ac:dyDescent="0.3">
      <c r="A3023" s="1" t="s">
        <v>6140</v>
      </c>
      <c r="B3023" s="1" t="s">
        <v>1630</v>
      </c>
      <c r="C3023" s="1" t="str">
        <f t="shared" si="329"/>
        <v>Kazakhstan</v>
      </c>
      <c r="D3023" s="1" t="s">
        <v>6205</v>
      </c>
      <c r="E3023" s="7" t="str">
        <f>TEXT(DATE(MID(D3023, 13, 4), CHOOSE(MATCH( MID(D3023, 5, 3), {"Jan","Feb","Mar","Apr","May","Jun","Jul","Aug","Sep","Oct","Nov","Dec"}, 0), 1, 2, 3, 4, 5, 6, 7, 8, 9, 10, 11, 12), MID(D3023, 9, 2)), "yyyy-mm-dd")</f>
        <v>1991-08-20</v>
      </c>
      <c r="F3023" s="1" t="str">
        <f t="shared" si="330"/>
        <v>22:54:00</v>
      </c>
      <c r="G3023" s="9" t="str">
        <f t="shared" si="331"/>
        <v>August</v>
      </c>
      <c r="H3023" s="5" t="str">
        <f t="shared" si="332"/>
        <v>1991</v>
      </c>
      <c r="I3023" s="1" t="s">
        <v>6206</v>
      </c>
      <c r="J3023" s="1" t="str">
        <f t="shared" si="333"/>
        <v xml:space="preserve">Soyuz U2 </v>
      </c>
      <c r="K3023" s="1" t="str">
        <f t="shared" si="334"/>
        <v>Progress M-9</v>
      </c>
      <c r="L3023" s="1" t="s">
        <v>346</v>
      </c>
      <c r="M3023" s="1">
        <v>40</v>
      </c>
      <c r="N3023" s="1">
        <f t="shared" si="335"/>
        <v>3320</v>
      </c>
      <c r="O3023" s="1" t="s">
        <v>9</v>
      </c>
    </row>
    <row r="3024" spans="1:15" x14ac:dyDescent="0.3">
      <c r="A3024" s="1" t="s">
        <v>6140</v>
      </c>
      <c r="B3024" s="1" t="s">
        <v>3566</v>
      </c>
      <c r="C3024" s="1" t="str">
        <f t="shared" si="329"/>
        <v>Russia</v>
      </c>
      <c r="D3024" s="1" t="s">
        <v>6207</v>
      </c>
      <c r="E3024" s="7" t="str">
        <f>TEXT(DATE(MID(D3024, 13, 4), CHOOSE(MATCH( MID(D3024, 5, 3), {"Jan","Feb","Mar","Apr","May","Jun","Jul","Aug","Sep","Oct","Nov","Dec"}, 0), 1, 2, 3, 4, 5, 6, 7, 8, 9, 10, 11, 12), MID(D3024, 9, 2)), "yyyy-mm-dd")</f>
        <v>1991-08-15</v>
      </c>
      <c r="F3024" s="1" t="str">
        <f t="shared" si="330"/>
        <v>09:14:00</v>
      </c>
      <c r="G3024" s="9" t="str">
        <f t="shared" si="331"/>
        <v>August</v>
      </c>
      <c r="H3024" s="5" t="str">
        <f t="shared" si="332"/>
        <v>1991</v>
      </c>
      <c r="I3024" s="1" t="s">
        <v>6208</v>
      </c>
      <c r="J3024" s="1" t="str">
        <f t="shared" si="333"/>
        <v xml:space="preserve">Tsyklon-3 </v>
      </c>
      <c r="K3024" s="1" t="str">
        <f t="shared" si="334"/>
        <v>Meteor-3 nÂ°05</v>
      </c>
      <c r="L3024" s="1" t="s">
        <v>346</v>
      </c>
      <c r="M3024" s="1"/>
      <c r="N3024" s="1">
        <f t="shared" si="335"/>
        <v>0</v>
      </c>
      <c r="O3024" s="1" t="s">
        <v>9</v>
      </c>
    </row>
    <row r="3025" spans="1:15" x14ac:dyDescent="0.3">
      <c r="A3025" s="1" t="s">
        <v>233</v>
      </c>
      <c r="B3025" s="1" t="s">
        <v>4338</v>
      </c>
      <c r="C3025" s="1" t="str">
        <f t="shared" si="329"/>
        <v>France</v>
      </c>
      <c r="D3025" s="1" t="s">
        <v>6209</v>
      </c>
      <c r="E3025" s="7" t="str">
        <f>TEXT(DATE(MID(D3025, 13, 4), CHOOSE(MATCH( MID(D3025, 5, 3), {"Jan","Feb","Mar","Apr","May","Jun","Jul","Aug","Sep","Oct","Nov","Dec"}, 0), 1, 2, 3, 4, 5, 6, 7, 8, 9, 10, 11, 12), MID(D3025, 9, 2)), "yyyy-mm-dd")</f>
        <v>1991-08-14</v>
      </c>
      <c r="F3025" s="1" t="str">
        <f t="shared" si="330"/>
        <v>23:15:00</v>
      </c>
      <c r="G3025" s="9" t="str">
        <f t="shared" si="331"/>
        <v>August</v>
      </c>
      <c r="H3025" s="5" t="str">
        <f t="shared" si="332"/>
        <v>1991</v>
      </c>
      <c r="I3025" s="1" t="s">
        <v>6210</v>
      </c>
      <c r="J3025" s="1" t="str">
        <f t="shared" si="333"/>
        <v xml:space="preserve">Ariane 44L </v>
      </c>
      <c r="K3025" s="1" t="str">
        <f t="shared" si="334"/>
        <v>Intelsat 605</v>
      </c>
      <c r="L3025" s="1" t="s">
        <v>346</v>
      </c>
      <c r="M3025" s="1"/>
      <c r="N3025" s="1">
        <f t="shared" si="335"/>
        <v>0</v>
      </c>
      <c r="O3025" s="1" t="s">
        <v>9</v>
      </c>
    </row>
    <row r="3026" spans="1:15" x14ac:dyDescent="0.3">
      <c r="A3026" s="1" t="s">
        <v>657</v>
      </c>
      <c r="B3026" s="1" t="s">
        <v>30</v>
      </c>
      <c r="C3026" s="1" t="str">
        <f t="shared" si="329"/>
        <v>USA</v>
      </c>
      <c r="D3026" s="1" t="s">
        <v>6211</v>
      </c>
      <c r="E3026" s="7" t="str">
        <f>TEXT(DATE(MID(D3026, 13, 4), CHOOSE(MATCH( MID(D3026, 5, 3), {"Jan","Feb","Mar","Apr","May","Jun","Jul","Aug","Sep","Oct","Nov","Dec"}, 0), 1, 2, 3, 4, 5, 6, 7, 8, 9, 10, 11, 12), MID(D3026, 9, 2)), "yyyy-mm-dd")</f>
        <v>1991-08-02</v>
      </c>
      <c r="F3026" s="1" t="str">
        <f t="shared" si="330"/>
        <v>15:02:00</v>
      </c>
      <c r="G3026" s="9" t="str">
        <f t="shared" si="331"/>
        <v>August</v>
      </c>
      <c r="H3026" s="5" t="str">
        <f t="shared" si="332"/>
        <v>1991</v>
      </c>
      <c r="I3026" s="1" t="s">
        <v>6212</v>
      </c>
      <c r="J3026" s="1" t="str">
        <f t="shared" si="333"/>
        <v xml:space="preserve">Space Shuttle Atlantis </v>
      </c>
      <c r="K3026" s="1" t="str">
        <f t="shared" si="334"/>
        <v>STS-43</v>
      </c>
      <c r="L3026" s="1" t="s">
        <v>346</v>
      </c>
      <c r="M3026" s="1">
        <v>450</v>
      </c>
      <c r="N3026" s="1">
        <f t="shared" si="335"/>
        <v>37350</v>
      </c>
      <c r="O3026" s="1" t="s">
        <v>9</v>
      </c>
    </row>
    <row r="3027" spans="1:15" x14ac:dyDescent="0.3">
      <c r="A3027" s="1" t="s">
        <v>6140</v>
      </c>
      <c r="B3027" s="1" t="s">
        <v>5</v>
      </c>
      <c r="C3027" s="1" t="str">
        <f t="shared" si="329"/>
        <v>Russia</v>
      </c>
      <c r="D3027" s="1" t="s">
        <v>6213</v>
      </c>
      <c r="E3027" s="7" t="str">
        <f>TEXT(DATE(MID(D3027, 13, 4), CHOOSE(MATCH( MID(D3027, 5, 3), {"Jan","Feb","Mar","Apr","May","Jun","Jul","Aug","Sep","Oct","Nov","Dec"}, 0), 1, 2, 3, 4, 5, 6, 7, 8, 9, 10, 11, 12), MID(D3027, 9, 2)), "yyyy-mm-dd")</f>
        <v>1991-08-01</v>
      </c>
      <c r="F3027" s="1" t="str">
        <f t="shared" si="330"/>
        <v>11:53:00</v>
      </c>
      <c r="G3027" s="9" t="str">
        <f t="shared" si="331"/>
        <v>August</v>
      </c>
      <c r="H3027" s="5" t="str">
        <f t="shared" si="332"/>
        <v>1991</v>
      </c>
      <c r="I3027" s="1" t="s">
        <v>6214</v>
      </c>
      <c r="J3027" s="1" t="str">
        <f t="shared" si="333"/>
        <v xml:space="preserve">Molniya-M /Block ML </v>
      </c>
      <c r="K3027" s="1" t="str">
        <f t="shared" si="334"/>
        <v>Molniya-1 nÂ°150</v>
      </c>
      <c r="L3027" s="1" t="s">
        <v>346</v>
      </c>
      <c r="M3027" s="1"/>
      <c r="N3027" s="1">
        <f t="shared" si="335"/>
        <v>0</v>
      </c>
      <c r="O3027" s="1" t="s">
        <v>9</v>
      </c>
    </row>
    <row r="3028" spans="1:15" x14ac:dyDescent="0.3">
      <c r="A3028" s="1" t="s">
        <v>6140</v>
      </c>
      <c r="B3028" s="1" t="s">
        <v>212</v>
      </c>
      <c r="C3028" s="1" t="str">
        <f t="shared" si="329"/>
        <v>Russia</v>
      </c>
      <c r="D3028" s="1" t="s">
        <v>6215</v>
      </c>
      <c r="E3028" s="7" t="str">
        <f>TEXT(DATE(MID(D3028, 13, 4), CHOOSE(MATCH( MID(D3028, 5, 3), {"Jan","Feb","Mar","Apr","May","Jun","Jul","Aug","Sep","Oct","Nov","Dec"}, 0), 1, 2, 3, 4, 5, 6, 7, 8, 9, 10, 11, 12), MID(D3028, 9, 2)), "yyyy-mm-dd")</f>
        <v>1991-07-23</v>
      </c>
      <c r="F3028" s="1" t="str">
        <f t="shared" si="330"/>
        <v>09:04:00</v>
      </c>
      <c r="G3028" s="9" t="str">
        <f t="shared" si="331"/>
        <v>July</v>
      </c>
      <c r="H3028" s="5" t="str">
        <f t="shared" si="332"/>
        <v>1991</v>
      </c>
      <c r="I3028" s="1" t="s">
        <v>5480</v>
      </c>
      <c r="J3028" s="1" t="str">
        <f t="shared" si="333"/>
        <v xml:space="preserve">Soyuz U </v>
      </c>
      <c r="K3028" s="1" t="str">
        <f t="shared" si="334"/>
        <v>Resurs-F</v>
      </c>
      <c r="L3028" s="1" t="s">
        <v>346</v>
      </c>
      <c r="M3028" s="1">
        <v>20</v>
      </c>
      <c r="N3028" s="1">
        <f t="shared" si="335"/>
        <v>1660</v>
      </c>
      <c r="O3028" s="1" t="s">
        <v>9</v>
      </c>
    </row>
    <row r="3029" spans="1:15" x14ac:dyDescent="0.3">
      <c r="A3029" s="1" t="s">
        <v>342</v>
      </c>
      <c r="B3029" s="1" t="s">
        <v>5681</v>
      </c>
      <c r="C3029" s="1" t="str">
        <f t="shared" si="329"/>
        <v>USA</v>
      </c>
      <c r="D3029" s="1" t="s">
        <v>6216</v>
      </c>
      <c r="E3029" s="7" t="str">
        <f>TEXT(DATE(MID(D3029, 13, 4), CHOOSE(MATCH( MID(D3029, 5, 3), {"Jan","Feb","Mar","Apr","May","Jun","Jul","Aug","Sep","Oct","Nov","Dec"}, 0), 1, 2, 3, 4, 5, 6, 7, 8, 9, 10, 11, 12), MID(D3029, 9, 2)), "yyyy-mm-dd")</f>
        <v>1991-07-17</v>
      </c>
      <c r="F3029" s="1" t="str">
        <f t="shared" si="330"/>
        <v>17:33:00</v>
      </c>
      <c r="G3029" s="9" t="str">
        <f t="shared" si="331"/>
        <v>July</v>
      </c>
      <c r="H3029" s="5" t="str">
        <f t="shared" si="332"/>
        <v>1991</v>
      </c>
      <c r="I3029" s="1" t="s">
        <v>6217</v>
      </c>
      <c r="J3029" s="1" t="str">
        <f t="shared" si="333"/>
        <v xml:space="preserve">Pegasus/HAPS </v>
      </c>
      <c r="K3029" s="1" t="str">
        <f t="shared" si="334"/>
        <v>Microsat (SCS)</v>
      </c>
      <c r="L3029" s="1" t="s">
        <v>346</v>
      </c>
      <c r="M3029" s="1">
        <v>40</v>
      </c>
      <c r="N3029" s="1">
        <f t="shared" si="335"/>
        <v>3320</v>
      </c>
      <c r="O3029" s="1" t="s">
        <v>117</v>
      </c>
    </row>
    <row r="3030" spans="1:15" x14ac:dyDescent="0.3">
      <c r="A3030" s="1" t="s">
        <v>233</v>
      </c>
      <c r="B3030" s="1" t="s">
        <v>4338</v>
      </c>
      <c r="C3030" s="1" t="str">
        <f t="shared" si="329"/>
        <v>France</v>
      </c>
      <c r="D3030" s="1" t="s">
        <v>6218</v>
      </c>
      <c r="E3030" s="7" t="str">
        <f>TEXT(DATE(MID(D3030, 13, 4), CHOOSE(MATCH( MID(D3030, 5, 3), {"Jan","Feb","Mar","Apr","May","Jun","Jul","Aug","Sep","Oct","Nov","Dec"}, 0), 1, 2, 3, 4, 5, 6, 7, 8, 9, 10, 11, 12), MID(D3030, 9, 2)), "yyyy-mm-dd")</f>
        <v>1991-07-17</v>
      </c>
      <c r="F3030" s="1" t="str">
        <f t="shared" si="330"/>
        <v>01:46:00</v>
      </c>
      <c r="G3030" s="9" t="str">
        <f t="shared" si="331"/>
        <v>July</v>
      </c>
      <c r="H3030" s="5" t="str">
        <f t="shared" si="332"/>
        <v>1991</v>
      </c>
      <c r="I3030" s="1" t="s">
        <v>6219</v>
      </c>
      <c r="J3030" s="1" t="str">
        <f t="shared" si="333"/>
        <v xml:space="preserve">Ariane 40 </v>
      </c>
      <c r="K3030" s="1" t="str">
        <f t="shared" si="334"/>
        <v>ERS-1, Orbcomm-X &amp; Rideshares</v>
      </c>
      <c r="L3030" s="1" t="s">
        <v>346</v>
      </c>
      <c r="M3030" s="1"/>
      <c r="N3030" s="1">
        <f t="shared" si="335"/>
        <v>0</v>
      </c>
      <c r="O3030" s="1" t="s">
        <v>9</v>
      </c>
    </row>
    <row r="3031" spans="1:15" x14ac:dyDescent="0.3">
      <c r="A3031" s="1" t="s">
        <v>6140</v>
      </c>
      <c r="B3031" s="1" t="s">
        <v>130</v>
      </c>
      <c r="C3031" s="1" t="str">
        <f t="shared" si="329"/>
        <v>Kazakhstan</v>
      </c>
      <c r="D3031" s="1" t="s">
        <v>6220</v>
      </c>
      <c r="E3031" s="7" t="str">
        <f>TEXT(DATE(MID(D3031, 13, 4), CHOOSE(MATCH( MID(D3031, 5, 3), {"Jan","Feb","Mar","Apr","May","Jun","Jul","Aug","Sep","Oct","Nov","Dec"}, 0), 1, 2, 3, 4, 5, 6, 7, 8, 9, 10, 11, 12), MID(D3031, 9, 2)), "yyyy-mm-dd")</f>
        <v>1991-07-10</v>
      </c>
      <c r="F3031" s="1" t="str">
        <f t="shared" si="330"/>
        <v>14:00:00</v>
      </c>
      <c r="G3031" s="9" t="str">
        <f t="shared" si="331"/>
        <v>July</v>
      </c>
      <c r="H3031" s="5" t="str">
        <f t="shared" si="332"/>
        <v>1991</v>
      </c>
      <c r="I3031" s="1" t="s">
        <v>6221</v>
      </c>
      <c r="J3031" s="1" t="str">
        <f t="shared" si="333"/>
        <v xml:space="preserve">Soyuz U </v>
      </c>
      <c r="K3031" s="1" t="str">
        <f t="shared" si="334"/>
        <v>Cosmos 2153</v>
      </c>
      <c r="L3031" s="1" t="s">
        <v>346</v>
      </c>
      <c r="M3031" s="1">
        <v>20</v>
      </c>
      <c r="N3031" s="1">
        <f t="shared" si="335"/>
        <v>1660</v>
      </c>
      <c r="O3031" s="1" t="s">
        <v>9</v>
      </c>
    </row>
    <row r="3032" spans="1:15" x14ac:dyDescent="0.3">
      <c r="A3032" s="1" t="s">
        <v>6140</v>
      </c>
      <c r="B3032" s="1" t="s">
        <v>5</v>
      </c>
      <c r="C3032" s="1" t="str">
        <f t="shared" si="329"/>
        <v>Russia</v>
      </c>
      <c r="D3032" s="1" t="s">
        <v>6222</v>
      </c>
      <c r="E3032" s="7" t="str">
        <f>TEXT(DATE(MID(D3032, 13, 4), CHOOSE(MATCH( MID(D3032, 5, 3), {"Jan","Feb","Mar","Apr","May","Jun","Jul","Aug","Sep","Oct","Nov","Dec"}, 0), 1, 2, 3, 4, 5, 6, 7, 8, 9, 10, 11, 12), MID(D3032, 9, 2)), "yyyy-mm-dd")</f>
        <v>1991-07-09</v>
      </c>
      <c r="F3032" s="1" t="str">
        <f t="shared" si="330"/>
        <v>09:40:00</v>
      </c>
      <c r="G3032" s="9" t="str">
        <f t="shared" si="331"/>
        <v>July</v>
      </c>
      <c r="H3032" s="5" t="str">
        <f t="shared" si="332"/>
        <v>1991</v>
      </c>
      <c r="I3032" s="1" t="s">
        <v>6223</v>
      </c>
      <c r="J3032" s="1" t="str">
        <f t="shared" si="333"/>
        <v xml:space="preserve">Soyuz U </v>
      </c>
      <c r="K3032" s="1" t="str">
        <f t="shared" si="334"/>
        <v>Cosmos 2152</v>
      </c>
      <c r="L3032" s="1" t="s">
        <v>346</v>
      </c>
      <c r="M3032" s="1">
        <v>20</v>
      </c>
      <c r="N3032" s="1">
        <f t="shared" si="335"/>
        <v>1660</v>
      </c>
      <c r="O3032" s="1" t="s">
        <v>9</v>
      </c>
    </row>
    <row r="3033" spans="1:15" x14ac:dyDescent="0.3">
      <c r="A3033" s="1" t="s">
        <v>3868</v>
      </c>
      <c r="B3033" s="1" t="s">
        <v>3478</v>
      </c>
      <c r="C3033" s="1" t="str">
        <f t="shared" si="329"/>
        <v>USA</v>
      </c>
      <c r="D3033" s="1" t="s">
        <v>6224</v>
      </c>
      <c r="E3033" s="7" t="str">
        <f>TEXT(DATE(MID(D3033, 13, 4), CHOOSE(MATCH( MID(D3033, 5, 3), {"Jan","Feb","Mar","Apr","May","Jun","Jul","Aug","Sep","Oct","Nov","Dec"}, 0), 1, 2, 3, 4, 5, 6, 7, 8, 9, 10, 11, 12), MID(D3033, 9, 2)), "yyyy-mm-dd")</f>
        <v>1991-07-04</v>
      </c>
      <c r="F3033" s="1" t="str">
        <f t="shared" si="330"/>
        <v>02:32:00</v>
      </c>
      <c r="G3033" s="9" t="str">
        <f t="shared" si="331"/>
        <v>July</v>
      </c>
      <c r="H3033" s="5" t="str">
        <f t="shared" si="332"/>
        <v>1991</v>
      </c>
      <c r="I3033" s="1" t="s">
        <v>6225</v>
      </c>
      <c r="J3033" s="1" t="str">
        <f t="shared" si="333"/>
        <v xml:space="preserve">Delta II 7925 </v>
      </c>
      <c r="K3033" s="1" t="str">
        <f t="shared" si="334"/>
        <v>USA-71 (GPS IIA-2)</v>
      </c>
      <c r="L3033" s="1" t="s">
        <v>346</v>
      </c>
      <c r="M3033" s="1"/>
      <c r="N3033" s="1">
        <f t="shared" si="335"/>
        <v>0</v>
      </c>
      <c r="O3033" s="1" t="s">
        <v>9</v>
      </c>
    </row>
    <row r="3034" spans="1:15" x14ac:dyDescent="0.3">
      <c r="A3034" s="1" t="s">
        <v>6140</v>
      </c>
      <c r="B3034" s="1" t="s">
        <v>529</v>
      </c>
      <c r="C3034" s="1" t="str">
        <f t="shared" si="329"/>
        <v>Kazakhstan</v>
      </c>
      <c r="D3034" s="1" t="s">
        <v>6226</v>
      </c>
      <c r="E3034" s="7" t="str">
        <f>TEXT(DATE(MID(D3034, 13, 4), CHOOSE(MATCH( MID(D3034, 5, 3), {"Jan","Feb","Mar","Apr","May","Jun","Jul","Aug","Sep","Oct","Nov","Dec"}, 0), 1, 2, 3, 4, 5, 6, 7, 8, 9, 10, 11, 12), MID(D3034, 9, 2)), "yyyy-mm-dd")</f>
        <v>1991-07-01</v>
      </c>
      <c r="F3034" s="1" t="str">
        <f t="shared" si="330"/>
        <v>21:53:00</v>
      </c>
      <c r="G3034" s="9" t="str">
        <f t="shared" si="331"/>
        <v>July</v>
      </c>
      <c r="H3034" s="5" t="str">
        <f t="shared" si="332"/>
        <v>1991</v>
      </c>
      <c r="I3034" s="1" t="s">
        <v>6227</v>
      </c>
      <c r="J3034" s="1" t="str">
        <f t="shared" si="333"/>
        <v xml:space="preserve">Proton K/Block-DM-2 </v>
      </c>
      <c r="K3034" s="1" t="str">
        <f t="shared" si="334"/>
        <v>Gorizont 23</v>
      </c>
      <c r="L3034" s="1" t="s">
        <v>346</v>
      </c>
      <c r="M3034" s="1"/>
      <c r="N3034" s="1">
        <f t="shared" si="335"/>
        <v>0</v>
      </c>
      <c r="O3034" s="1" t="s">
        <v>9</v>
      </c>
    </row>
    <row r="3035" spans="1:15" x14ac:dyDescent="0.3">
      <c r="A3035" s="1" t="s">
        <v>5722</v>
      </c>
      <c r="B3035" s="1" t="s">
        <v>5723</v>
      </c>
      <c r="C3035" s="1" t="str">
        <f t="shared" si="329"/>
        <v>USA</v>
      </c>
      <c r="D3035" s="1" t="s">
        <v>6228</v>
      </c>
      <c r="E3035" s="7" t="str">
        <f>TEXT(DATE(MID(D3035, 13, 4), CHOOSE(MATCH( MID(D3035, 5, 3), {"Jan","Feb","Mar","Apr","May","Jun","Jul","Aug","Sep","Oct","Nov","Dec"}, 0), 1, 2, 3, 4, 5, 6, 7, 8, 9, 10, 11, 12), MID(D3035, 9, 2)), "yyyy-mm-dd")</f>
        <v>1991-06-29</v>
      </c>
      <c r="F3035" s="1" t="str">
        <f t="shared" si="330"/>
        <v>14:00:00</v>
      </c>
      <c r="G3035" s="9" t="str">
        <f t="shared" si="331"/>
        <v>June</v>
      </c>
      <c r="H3035" s="5" t="str">
        <f t="shared" si="332"/>
        <v>1991</v>
      </c>
      <c r="I3035" s="1" t="s">
        <v>6229</v>
      </c>
      <c r="J3035" s="1" t="str">
        <f t="shared" si="333"/>
        <v xml:space="preserve">Scout G1 </v>
      </c>
      <c r="K3035" s="1" t="str">
        <f t="shared" si="334"/>
        <v>REX</v>
      </c>
      <c r="L3035" s="1" t="s">
        <v>346</v>
      </c>
      <c r="M3035" s="1"/>
      <c r="N3035" s="1">
        <f t="shared" si="335"/>
        <v>0</v>
      </c>
      <c r="O3035" s="1" t="s">
        <v>9</v>
      </c>
    </row>
    <row r="3036" spans="1:15" x14ac:dyDescent="0.3">
      <c r="A3036" s="1" t="s">
        <v>6140</v>
      </c>
      <c r="B3036" s="1" t="s">
        <v>212</v>
      </c>
      <c r="C3036" s="1" t="str">
        <f t="shared" si="329"/>
        <v>Russia</v>
      </c>
      <c r="D3036" s="1" t="s">
        <v>6230</v>
      </c>
      <c r="E3036" s="7" t="str">
        <f>TEXT(DATE(MID(D3036, 13, 4), CHOOSE(MATCH( MID(D3036, 5, 3), {"Jan","Feb","Mar","Apr","May","Jun","Jul","Aug","Sep","Oct","Nov","Dec"}, 0), 1, 2, 3, 4, 5, 6, 7, 8, 9, 10, 11, 12), MID(D3036, 9, 2)), "yyyy-mm-dd")</f>
        <v>1991-06-28</v>
      </c>
      <c r="F3036" s="1" t="str">
        <f t="shared" si="330"/>
        <v>08:09:00</v>
      </c>
      <c r="G3036" s="9" t="str">
        <f t="shared" si="331"/>
        <v>June</v>
      </c>
      <c r="H3036" s="5" t="str">
        <f t="shared" si="332"/>
        <v>1991</v>
      </c>
      <c r="I3036" s="1" t="s">
        <v>5480</v>
      </c>
      <c r="J3036" s="1" t="str">
        <f t="shared" si="333"/>
        <v xml:space="preserve">Soyuz U </v>
      </c>
      <c r="K3036" s="1" t="str">
        <f t="shared" si="334"/>
        <v>Resurs-F</v>
      </c>
      <c r="L3036" s="1" t="s">
        <v>346</v>
      </c>
      <c r="M3036" s="1">
        <v>20</v>
      </c>
      <c r="N3036" s="1">
        <f t="shared" si="335"/>
        <v>1660</v>
      </c>
      <c r="O3036" s="1" t="s">
        <v>9</v>
      </c>
    </row>
    <row r="3037" spans="1:15" x14ac:dyDescent="0.3">
      <c r="A3037" s="1" t="s">
        <v>6140</v>
      </c>
      <c r="B3037" s="1" t="s">
        <v>3373</v>
      </c>
      <c r="C3037" s="1" t="str">
        <f t="shared" si="329"/>
        <v>Russia</v>
      </c>
      <c r="D3037" s="1" t="s">
        <v>6231</v>
      </c>
      <c r="E3037" s="7" t="str">
        <f>TEXT(DATE(MID(D3037, 13, 4), CHOOSE(MATCH( MID(D3037, 5, 3), {"Jan","Feb","Mar","Apr","May","Jun","Jul","Aug","Sep","Oct","Nov","Dec"}, 0), 1, 2, 3, 4, 5, 6, 7, 8, 9, 10, 11, 12), MID(D3037, 9, 2)), "yyyy-mm-dd")</f>
        <v>1991-06-25</v>
      </c>
      <c r="F3037" s="1" t="str">
        <f t="shared" si="330"/>
        <v>13:20:00</v>
      </c>
      <c r="G3037" s="9" t="str">
        <f t="shared" si="331"/>
        <v>June</v>
      </c>
      <c r="H3037" s="5" t="str">
        <f t="shared" si="332"/>
        <v>1991</v>
      </c>
      <c r="I3037" s="1" t="s">
        <v>6232</v>
      </c>
      <c r="J3037" s="1" t="str">
        <f t="shared" si="333"/>
        <v xml:space="preserve">Cosmos-3M </v>
      </c>
      <c r="K3037" s="1" t="str">
        <f t="shared" si="334"/>
        <v>TaÃ¯foun nÂ°59</v>
      </c>
      <c r="L3037" s="1" t="s">
        <v>346</v>
      </c>
      <c r="M3037" s="1"/>
      <c r="N3037" s="1">
        <f t="shared" si="335"/>
        <v>0</v>
      </c>
      <c r="O3037" s="1" t="s">
        <v>257</v>
      </c>
    </row>
    <row r="3038" spans="1:15" x14ac:dyDescent="0.3">
      <c r="A3038" s="1" t="s">
        <v>6140</v>
      </c>
      <c r="B3038" s="1" t="s">
        <v>5</v>
      </c>
      <c r="C3038" s="1" t="str">
        <f t="shared" si="329"/>
        <v>Russia</v>
      </c>
      <c r="D3038" s="1" t="s">
        <v>6233</v>
      </c>
      <c r="E3038" s="7" t="str">
        <f>TEXT(DATE(MID(D3038, 13, 4), CHOOSE(MATCH( MID(D3038, 5, 3), {"Jan","Feb","Mar","Apr","May","Jun","Jul","Aug","Sep","Oct","Nov","Dec"}, 0), 1, 2, 3, 4, 5, 6, 7, 8, 9, 10, 11, 12), MID(D3038, 9, 2)), "yyyy-mm-dd")</f>
        <v>1991-06-18</v>
      </c>
      <c r="F3038" s="1" t="str">
        <f t="shared" si="330"/>
        <v>09:09:00</v>
      </c>
      <c r="G3038" s="9" t="str">
        <f t="shared" si="331"/>
        <v>June</v>
      </c>
      <c r="H3038" s="5" t="str">
        <f t="shared" si="332"/>
        <v>1991</v>
      </c>
      <c r="I3038" s="1" t="s">
        <v>6234</v>
      </c>
      <c r="J3038" s="1" t="str">
        <f t="shared" si="333"/>
        <v xml:space="preserve">Molniya-M /Block ML </v>
      </c>
      <c r="K3038" s="1" t="str">
        <f t="shared" si="334"/>
        <v>Molniya-1 nÂ°149</v>
      </c>
      <c r="L3038" s="1" t="s">
        <v>346</v>
      </c>
      <c r="M3038" s="1"/>
      <c r="N3038" s="1">
        <f t="shared" si="335"/>
        <v>0</v>
      </c>
      <c r="O3038" s="1" t="s">
        <v>9</v>
      </c>
    </row>
    <row r="3039" spans="1:15" x14ac:dyDescent="0.3">
      <c r="A3039" s="1" t="s">
        <v>6140</v>
      </c>
      <c r="B3039" s="1" t="s">
        <v>3566</v>
      </c>
      <c r="C3039" s="1" t="str">
        <f t="shared" si="329"/>
        <v>Russia</v>
      </c>
      <c r="D3039" s="1" t="s">
        <v>6235</v>
      </c>
      <c r="E3039" s="7" t="str">
        <f>TEXT(DATE(MID(D3039, 13, 4), CHOOSE(MATCH( MID(D3039, 5, 3), {"Jan","Feb","Mar","Apr","May","Jun","Jul","Aug","Sep","Oct","Nov","Dec"}, 0), 1, 2, 3, 4, 5, 6, 7, 8, 9, 10, 11, 12), MID(D3039, 9, 2)), "yyyy-mm-dd")</f>
        <v>1991-06-13</v>
      </c>
      <c r="F3039" s="1" t="str">
        <f t="shared" si="330"/>
        <v>15:41:00</v>
      </c>
      <c r="G3039" s="9" t="str">
        <f t="shared" si="331"/>
        <v>June</v>
      </c>
      <c r="H3039" s="5" t="str">
        <f t="shared" si="332"/>
        <v>1991</v>
      </c>
      <c r="I3039" s="1" t="s">
        <v>6236</v>
      </c>
      <c r="J3039" s="1" t="str">
        <f t="shared" si="333"/>
        <v xml:space="preserve">Tsyklon-3 </v>
      </c>
      <c r="K3039" s="1" t="str">
        <f t="shared" si="334"/>
        <v>Cosmos 2151</v>
      </c>
      <c r="L3039" s="1" t="s">
        <v>346</v>
      </c>
      <c r="M3039" s="1"/>
      <c r="N3039" s="1">
        <f t="shared" si="335"/>
        <v>0</v>
      </c>
      <c r="O3039" s="1" t="s">
        <v>9</v>
      </c>
    </row>
    <row r="3040" spans="1:15" x14ac:dyDescent="0.3">
      <c r="A3040" s="1" t="s">
        <v>6140</v>
      </c>
      <c r="B3040" s="1" t="s">
        <v>1561</v>
      </c>
      <c r="C3040" s="1" t="str">
        <f t="shared" si="329"/>
        <v>Russia</v>
      </c>
      <c r="D3040" s="1" t="s">
        <v>6237</v>
      </c>
      <c r="E3040" s="7" t="str">
        <f>TEXT(DATE(MID(D3040, 13, 4), CHOOSE(MATCH( MID(D3040, 5, 3), {"Jan","Feb","Mar","Apr","May","Jun","Jul","Aug","Sep","Oct","Nov","Dec"}, 0), 1, 2, 3, 4, 5, 6, 7, 8, 9, 10, 11, 12), MID(D3040, 9, 2)), "yyyy-mm-dd")</f>
        <v>1991-06-11</v>
      </c>
      <c r="F3040" s="1" t="str">
        <f t="shared" si="330"/>
        <v>05:41:00</v>
      </c>
      <c r="G3040" s="9" t="str">
        <f t="shared" si="331"/>
        <v>June</v>
      </c>
      <c r="H3040" s="5" t="str">
        <f t="shared" si="332"/>
        <v>1991</v>
      </c>
      <c r="I3040" s="1" t="s">
        <v>6238</v>
      </c>
      <c r="J3040" s="1" t="str">
        <f t="shared" si="333"/>
        <v xml:space="preserve">Cosmos-3M </v>
      </c>
      <c r="K3040" s="1" t="str">
        <f t="shared" si="334"/>
        <v>Cosmos 2150</v>
      </c>
      <c r="L3040" s="1" t="s">
        <v>346</v>
      </c>
      <c r="M3040" s="1"/>
      <c r="N3040" s="1">
        <f t="shared" si="335"/>
        <v>0</v>
      </c>
      <c r="O3040" s="1" t="s">
        <v>9</v>
      </c>
    </row>
    <row r="3041" spans="1:15" x14ac:dyDescent="0.3">
      <c r="A3041" s="1" t="s">
        <v>657</v>
      </c>
      <c r="B3041" s="1" t="s">
        <v>658</v>
      </c>
      <c r="C3041" s="1" t="str">
        <f t="shared" si="329"/>
        <v>USA</v>
      </c>
      <c r="D3041" s="1" t="s">
        <v>6239</v>
      </c>
      <c r="E3041" s="7" t="str">
        <f>TEXT(DATE(MID(D3041, 13, 4), CHOOSE(MATCH( MID(D3041, 5, 3), {"Jan","Feb","Mar","Apr","May","Jun","Jul","Aug","Sep","Oct","Nov","Dec"}, 0), 1, 2, 3, 4, 5, 6, 7, 8, 9, 10, 11, 12), MID(D3041, 9, 2)), "yyyy-mm-dd")</f>
        <v>1991-06-05</v>
      </c>
      <c r="F3041" s="1" t="str">
        <f t="shared" si="330"/>
        <v>13:24:00</v>
      </c>
      <c r="G3041" s="9" t="str">
        <f t="shared" si="331"/>
        <v>June</v>
      </c>
      <c r="H3041" s="5" t="str">
        <f t="shared" si="332"/>
        <v>1991</v>
      </c>
      <c r="I3041" s="1" t="s">
        <v>6240</v>
      </c>
      <c r="J3041" s="1" t="str">
        <f t="shared" si="333"/>
        <v xml:space="preserve">Space Shuttle Columbia </v>
      </c>
      <c r="K3041" s="1" t="str">
        <f t="shared" si="334"/>
        <v>STS-40</v>
      </c>
      <c r="L3041" s="1" t="s">
        <v>346</v>
      </c>
      <c r="M3041" s="1">
        <v>450</v>
      </c>
      <c r="N3041" s="1">
        <f t="shared" si="335"/>
        <v>37350</v>
      </c>
      <c r="O3041" s="1" t="s">
        <v>9</v>
      </c>
    </row>
    <row r="3042" spans="1:15" x14ac:dyDescent="0.3">
      <c r="A3042" s="1" t="s">
        <v>6140</v>
      </c>
      <c r="B3042" s="1" t="s">
        <v>3566</v>
      </c>
      <c r="C3042" s="1" t="str">
        <f t="shared" si="329"/>
        <v>Russia</v>
      </c>
      <c r="D3042" s="1" t="s">
        <v>6241</v>
      </c>
      <c r="E3042" s="7" t="str">
        <f>TEXT(DATE(MID(D3042, 13, 4), CHOOSE(MATCH( MID(D3042, 5, 3), {"Jan","Feb","Mar","Apr","May","Jun","Jul","Aug","Sep","Oct","Nov","Dec"}, 0), 1, 2, 3, 4, 5, 6, 7, 8, 9, 10, 11, 12), MID(D3042, 9, 2)), "yyyy-mm-dd")</f>
        <v>1991-06-04</v>
      </c>
      <c r="F3042" s="1" t="str">
        <f t="shared" si="330"/>
        <v>08:10:00</v>
      </c>
      <c r="G3042" s="9" t="str">
        <f t="shared" si="331"/>
        <v>June</v>
      </c>
      <c r="H3042" s="5" t="str">
        <f t="shared" si="332"/>
        <v>1991</v>
      </c>
      <c r="I3042" s="1" t="s">
        <v>6242</v>
      </c>
      <c r="J3042" s="1" t="str">
        <f t="shared" si="333"/>
        <v xml:space="preserve">Tsyklon-3 </v>
      </c>
      <c r="K3042" s="1" t="str">
        <f t="shared" si="334"/>
        <v>Okean 3</v>
      </c>
      <c r="L3042" s="1" t="s">
        <v>346</v>
      </c>
      <c r="M3042" s="1"/>
      <c r="N3042" s="1">
        <f t="shared" si="335"/>
        <v>0</v>
      </c>
      <c r="O3042" s="1" t="s">
        <v>9</v>
      </c>
    </row>
    <row r="3043" spans="1:15" x14ac:dyDescent="0.3">
      <c r="A3043" s="1" t="s">
        <v>6140</v>
      </c>
      <c r="B3043" s="1" t="s">
        <v>1630</v>
      </c>
      <c r="C3043" s="1" t="str">
        <f t="shared" si="329"/>
        <v>Kazakhstan</v>
      </c>
      <c r="D3043" s="1" t="s">
        <v>6243</v>
      </c>
      <c r="E3043" s="7" t="str">
        <f>TEXT(DATE(MID(D3043, 13, 4), CHOOSE(MATCH( MID(D3043, 5, 3), {"Jan","Feb","Mar","Apr","May","Jun","Jul","Aug","Sep","Oct","Nov","Dec"}, 0), 1, 2, 3, 4, 5, 6, 7, 8, 9, 10, 11, 12), MID(D3043, 9, 2)), "yyyy-mm-dd")</f>
        <v>1991-05-30</v>
      </c>
      <c r="F3043" s="1" t="str">
        <f t="shared" si="330"/>
        <v>08:04:00</v>
      </c>
      <c r="G3043" s="9" t="str">
        <f t="shared" si="331"/>
        <v>May</v>
      </c>
      <c r="H3043" s="5" t="str">
        <f t="shared" si="332"/>
        <v>1991</v>
      </c>
      <c r="I3043" s="1" t="s">
        <v>6244</v>
      </c>
      <c r="J3043" s="1" t="str">
        <f t="shared" si="333"/>
        <v xml:space="preserve">Soyuz U2 </v>
      </c>
      <c r="K3043" s="1" t="str">
        <f t="shared" si="334"/>
        <v>Progress M-8</v>
      </c>
      <c r="L3043" s="1" t="s">
        <v>346</v>
      </c>
      <c r="M3043" s="1">
        <v>40</v>
      </c>
      <c r="N3043" s="1">
        <f t="shared" si="335"/>
        <v>3320</v>
      </c>
      <c r="O3043" s="1" t="s">
        <v>9</v>
      </c>
    </row>
    <row r="3044" spans="1:15" x14ac:dyDescent="0.3">
      <c r="A3044" s="1" t="s">
        <v>3868</v>
      </c>
      <c r="B3044" s="1" t="s">
        <v>3160</v>
      </c>
      <c r="C3044" s="1" t="str">
        <f t="shared" si="329"/>
        <v>USA</v>
      </c>
      <c r="D3044" s="1" t="s">
        <v>6245</v>
      </c>
      <c r="E3044" s="7" t="str">
        <f>TEXT(DATE(MID(D3044, 13, 4), CHOOSE(MATCH( MID(D3044, 5, 3), {"Jan","Feb","Mar","Apr","May","Jun","Jul","Aug","Sep","Oct","Nov","Dec"}, 0), 1, 2, 3, 4, 5, 6, 7, 8, 9, 10, 11, 12), MID(D3044, 9, 2)), "yyyy-mm-dd")</f>
        <v>1991-05-29</v>
      </c>
      <c r="F3044" s="1" t="str">
        <f t="shared" si="330"/>
        <v>22:55:00</v>
      </c>
      <c r="G3044" s="9" t="str">
        <f t="shared" si="331"/>
        <v>May</v>
      </c>
      <c r="H3044" s="5" t="str">
        <f t="shared" si="332"/>
        <v>1991</v>
      </c>
      <c r="I3044" s="1" t="s">
        <v>6246</v>
      </c>
      <c r="J3044" s="1" t="str">
        <f t="shared" si="333"/>
        <v xml:space="preserve">Delta II 7925 </v>
      </c>
      <c r="K3044" s="1" t="str">
        <f t="shared" si="334"/>
        <v>Aurora 2</v>
      </c>
      <c r="L3044" s="1" t="s">
        <v>346</v>
      </c>
      <c r="M3044" s="1"/>
      <c r="N3044" s="1">
        <f t="shared" si="335"/>
        <v>0</v>
      </c>
      <c r="O3044" s="1" t="s">
        <v>9</v>
      </c>
    </row>
    <row r="3045" spans="1:15" x14ac:dyDescent="0.3">
      <c r="A3045" s="1" t="s">
        <v>6140</v>
      </c>
      <c r="B3045" s="1" t="s">
        <v>212</v>
      </c>
      <c r="C3045" s="1" t="str">
        <f t="shared" si="329"/>
        <v>Russia</v>
      </c>
      <c r="D3045" s="1" t="s">
        <v>6247</v>
      </c>
      <c r="E3045" s="7" t="str">
        <f>TEXT(DATE(MID(D3045, 13, 4), CHOOSE(MATCH( MID(D3045, 5, 3), {"Jan","Feb","Mar","Apr","May","Jun","Jul","Aug","Sep","Oct","Nov","Dec"}, 0), 1, 2, 3, 4, 5, 6, 7, 8, 9, 10, 11, 12), MID(D3045, 9, 2)), "yyyy-mm-dd")</f>
        <v>1991-05-24</v>
      </c>
      <c r="F3045" s="1" t="str">
        <f t="shared" si="330"/>
        <v>15:29:00</v>
      </c>
      <c r="G3045" s="9" t="str">
        <f t="shared" si="331"/>
        <v>May</v>
      </c>
      <c r="H3045" s="5" t="str">
        <f t="shared" si="332"/>
        <v>1991</v>
      </c>
      <c r="I3045" s="1" t="s">
        <v>6248</v>
      </c>
      <c r="J3045" s="1" t="str">
        <f t="shared" si="333"/>
        <v xml:space="preserve">Soyuz U </v>
      </c>
      <c r="K3045" s="1" t="str">
        <f t="shared" si="334"/>
        <v>Cosmos 2149</v>
      </c>
      <c r="L3045" s="1" t="s">
        <v>346</v>
      </c>
      <c r="M3045" s="1">
        <v>20</v>
      </c>
      <c r="N3045" s="1">
        <f t="shared" si="335"/>
        <v>1660</v>
      </c>
      <c r="O3045" s="1" t="s">
        <v>9</v>
      </c>
    </row>
    <row r="3046" spans="1:15" x14ac:dyDescent="0.3">
      <c r="A3046" s="1" t="s">
        <v>6140</v>
      </c>
      <c r="B3046" s="1" t="s">
        <v>5</v>
      </c>
      <c r="C3046" s="1" t="str">
        <f t="shared" si="329"/>
        <v>Russia</v>
      </c>
      <c r="D3046" s="1" t="s">
        <v>6249</v>
      </c>
      <c r="E3046" s="7" t="str">
        <f>TEXT(DATE(MID(D3046, 13, 4), CHOOSE(MATCH( MID(D3046, 5, 3), {"Jan","Feb","Mar","Apr","May","Jun","Jul","Aug","Sep","Oct","Nov","Dec"}, 0), 1, 2, 3, 4, 5, 6, 7, 8, 9, 10, 11, 12), MID(D3046, 9, 2)), "yyyy-mm-dd")</f>
        <v>1991-05-21</v>
      </c>
      <c r="F3046" s="1" t="str">
        <f t="shared" si="330"/>
        <v>08:59:00</v>
      </c>
      <c r="G3046" s="9" t="str">
        <f t="shared" si="331"/>
        <v>May</v>
      </c>
      <c r="H3046" s="5" t="str">
        <f t="shared" si="332"/>
        <v>1991</v>
      </c>
      <c r="I3046" s="1" t="s">
        <v>5480</v>
      </c>
      <c r="J3046" s="1" t="str">
        <f t="shared" si="333"/>
        <v xml:space="preserve">Soyuz U </v>
      </c>
      <c r="K3046" s="1" t="str">
        <f t="shared" si="334"/>
        <v>Resurs-F</v>
      </c>
      <c r="L3046" s="1" t="s">
        <v>346</v>
      </c>
      <c r="M3046" s="1">
        <v>20</v>
      </c>
      <c r="N3046" s="1">
        <f t="shared" si="335"/>
        <v>1660</v>
      </c>
      <c r="O3046" s="1" t="s">
        <v>9</v>
      </c>
    </row>
    <row r="3047" spans="1:15" x14ac:dyDescent="0.3">
      <c r="A3047" s="1" t="s">
        <v>6140</v>
      </c>
      <c r="B3047" s="1" t="s">
        <v>1630</v>
      </c>
      <c r="C3047" s="1" t="str">
        <f t="shared" si="329"/>
        <v>Kazakhstan</v>
      </c>
      <c r="D3047" s="1" t="s">
        <v>6250</v>
      </c>
      <c r="E3047" s="7" t="str">
        <f>TEXT(DATE(MID(D3047, 13, 4), CHOOSE(MATCH( MID(D3047, 5, 3), {"Jan","Feb","Mar","Apr","May","Jun","Jul","Aug","Sep","Oct","Nov","Dec"}, 0), 1, 2, 3, 4, 5, 6, 7, 8, 9, 10, 11, 12), MID(D3047, 9, 2)), "yyyy-mm-dd")</f>
        <v>1991-05-18</v>
      </c>
      <c r="F3047" s="1" t="str">
        <f t="shared" si="330"/>
        <v>12:50:00</v>
      </c>
      <c r="G3047" s="9" t="str">
        <f t="shared" si="331"/>
        <v>May</v>
      </c>
      <c r="H3047" s="5" t="str">
        <f t="shared" si="332"/>
        <v>1991</v>
      </c>
      <c r="I3047" s="1" t="s">
        <v>6251</v>
      </c>
      <c r="J3047" s="1" t="str">
        <f t="shared" si="333"/>
        <v xml:space="preserve">Soyuz U2 </v>
      </c>
      <c r="K3047" s="1" t="str">
        <f t="shared" si="334"/>
        <v>Soyuz TM-12</v>
      </c>
      <c r="L3047" s="1" t="s">
        <v>346</v>
      </c>
      <c r="M3047" s="1">
        <v>40</v>
      </c>
      <c r="N3047" s="1">
        <f t="shared" si="335"/>
        <v>3320</v>
      </c>
      <c r="O3047" s="1" t="s">
        <v>9</v>
      </c>
    </row>
    <row r="3048" spans="1:15" x14ac:dyDescent="0.3">
      <c r="A3048" s="1" t="s">
        <v>6140</v>
      </c>
      <c r="B3048" s="1" t="s">
        <v>3566</v>
      </c>
      <c r="C3048" s="1" t="str">
        <f t="shared" si="329"/>
        <v>Russia</v>
      </c>
      <c r="D3048" s="1" t="s">
        <v>6252</v>
      </c>
      <c r="E3048" s="7" t="str">
        <f>TEXT(DATE(MID(D3048, 13, 4), CHOOSE(MATCH( MID(D3048, 5, 3), {"Jan","Feb","Mar","Apr","May","Jun","Jul","Aug","Sep","Oct","Nov","Dec"}, 0), 1, 2, 3, 4, 5, 6, 7, 8, 9, 10, 11, 12), MID(D3048, 9, 2)), "yyyy-mm-dd")</f>
        <v>1991-05-16</v>
      </c>
      <c r="F3048" s="1" t="str">
        <f t="shared" si="330"/>
        <v>21:40:00</v>
      </c>
      <c r="G3048" s="9" t="str">
        <f t="shared" si="331"/>
        <v>May</v>
      </c>
      <c r="H3048" s="5" t="str">
        <f t="shared" si="332"/>
        <v>1991</v>
      </c>
      <c r="I3048" s="1" t="s">
        <v>6253</v>
      </c>
      <c r="J3048" s="1" t="str">
        <f t="shared" si="333"/>
        <v xml:space="preserve">Tsyklon-3 </v>
      </c>
      <c r="K3048" s="1" t="str">
        <f t="shared" si="334"/>
        <v>Cosmos 2143 to 2148</v>
      </c>
      <c r="L3048" s="1" t="s">
        <v>346</v>
      </c>
      <c r="M3048" s="1"/>
      <c r="N3048" s="1">
        <f t="shared" si="335"/>
        <v>0</v>
      </c>
      <c r="O3048" s="1" t="s">
        <v>9</v>
      </c>
    </row>
    <row r="3049" spans="1:15" x14ac:dyDescent="0.3">
      <c r="A3049" s="1" t="s">
        <v>5556</v>
      </c>
      <c r="B3049" s="1" t="s">
        <v>5557</v>
      </c>
      <c r="C3049" s="1" t="str">
        <f t="shared" si="329"/>
        <v>USA</v>
      </c>
      <c r="D3049" s="1" t="s">
        <v>6254</v>
      </c>
      <c r="E3049" s="7" t="str">
        <f>TEXT(DATE(MID(D3049, 13, 4), CHOOSE(MATCH( MID(D3049, 5, 3), {"Jan","Feb","Mar","Apr","May","Jun","Jul","Aug","Sep","Oct","Nov","Dec"}, 0), 1, 2, 3, 4, 5, 6, 7, 8, 9, 10, 11, 12), MID(D3049, 9, 2)), "yyyy-mm-dd")</f>
        <v>1991-05-14</v>
      </c>
      <c r="F3049" s="1" t="str">
        <f t="shared" si="330"/>
        <v>15:52:00</v>
      </c>
      <c r="G3049" s="9" t="str">
        <f t="shared" si="331"/>
        <v>May</v>
      </c>
      <c r="H3049" s="5" t="str">
        <f t="shared" si="332"/>
        <v>1991</v>
      </c>
      <c r="I3049" s="1" t="s">
        <v>6255</v>
      </c>
      <c r="J3049" s="1" t="str">
        <f t="shared" si="333"/>
        <v xml:space="preserve">Atlas-E/F Star-37S-ISS </v>
      </c>
      <c r="K3049" s="1" t="str">
        <f t="shared" si="334"/>
        <v>NOAA-D</v>
      </c>
      <c r="L3049" s="1" t="s">
        <v>346</v>
      </c>
      <c r="M3049" s="1"/>
      <c r="N3049" s="1">
        <f t="shared" si="335"/>
        <v>0</v>
      </c>
      <c r="O3049" s="1" t="s">
        <v>9</v>
      </c>
    </row>
    <row r="3050" spans="1:15" x14ac:dyDescent="0.3">
      <c r="A3050" s="1" t="s">
        <v>657</v>
      </c>
      <c r="B3050" s="1" t="s">
        <v>30</v>
      </c>
      <c r="C3050" s="1" t="str">
        <f t="shared" si="329"/>
        <v>USA</v>
      </c>
      <c r="D3050" s="1" t="s">
        <v>6256</v>
      </c>
      <c r="E3050" s="7" t="str">
        <f>TEXT(DATE(MID(D3050, 13, 4), CHOOSE(MATCH( MID(D3050, 5, 3), {"Jan","Feb","Mar","Apr","May","Jun","Jul","Aug","Sep","Oct","Nov","Dec"}, 0), 1, 2, 3, 4, 5, 6, 7, 8, 9, 10, 11, 12), MID(D3050, 9, 2)), "yyyy-mm-dd")</f>
        <v>1991-04-28</v>
      </c>
      <c r="F3050" s="1" t="str">
        <f t="shared" si="330"/>
        <v>11:33:00</v>
      </c>
      <c r="G3050" s="9" t="str">
        <f t="shared" si="331"/>
        <v>April</v>
      </c>
      <c r="H3050" s="5" t="str">
        <f t="shared" si="332"/>
        <v>1991</v>
      </c>
      <c r="I3050" s="1" t="s">
        <v>6257</v>
      </c>
      <c r="J3050" s="1" t="str">
        <f t="shared" si="333"/>
        <v xml:space="preserve">Space Shuttle Discovery </v>
      </c>
      <c r="K3050" s="1" t="str">
        <f t="shared" si="334"/>
        <v>STS-39</v>
      </c>
      <c r="L3050" s="1" t="s">
        <v>346</v>
      </c>
      <c r="M3050" s="1">
        <v>450</v>
      </c>
      <c r="N3050" s="1">
        <f t="shared" si="335"/>
        <v>37350</v>
      </c>
      <c r="O3050" s="1" t="s">
        <v>9</v>
      </c>
    </row>
    <row r="3051" spans="1:15" x14ac:dyDescent="0.3">
      <c r="A3051" s="1" t="s">
        <v>6140</v>
      </c>
      <c r="B3051" s="1" t="s">
        <v>3566</v>
      </c>
      <c r="C3051" s="1" t="str">
        <f t="shared" si="329"/>
        <v>Russia</v>
      </c>
      <c r="D3051" s="1" t="s">
        <v>6258</v>
      </c>
      <c r="E3051" s="7" t="str">
        <f>TEXT(DATE(MID(D3051, 13, 4), CHOOSE(MATCH( MID(D3051, 5, 3), {"Jan","Feb","Mar","Apr","May","Jun","Jul","Aug","Sep","Oct","Nov","Dec"}, 0), 1, 2, 3, 4, 5, 6, 7, 8, 9, 10, 11, 12), MID(D3051, 9, 2)), "yyyy-mm-dd")</f>
        <v>1991-04-24</v>
      </c>
      <c r="F3051" s="1" t="str">
        <f t="shared" si="330"/>
        <v>01:36:00</v>
      </c>
      <c r="G3051" s="9" t="str">
        <f t="shared" si="331"/>
        <v>April</v>
      </c>
      <c r="H3051" s="5" t="str">
        <f t="shared" si="332"/>
        <v>1991</v>
      </c>
      <c r="I3051" s="1" t="s">
        <v>6259</v>
      </c>
      <c r="J3051" s="1" t="str">
        <f t="shared" si="333"/>
        <v xml:space="preserve">Tsyklon-3 </v>
      </c>
      <c r="K3051" s="1" t="str">
        <f t="shared" si="334"/>
        <v>Meteor-3 nÂ°04</v>
      </c>
      <c r="L3051" s="1" t="s">
        <v>346</v>
      </c>
      <c r="M3051" s="1"/>
      <c r="N3051" s="1">
        <f t="shared" si="335"/>
        <v>0</v>
      </c>
      <c r="O3051" s="1" t="s">
        <v>9</v>
      </c>
    </row>
    <row r="3052" spans="1:15" x14ac:dyDescent="0.3">
      <c r="A3052" s="1" t="s">
        <v>5556</v>
      </c>
      <c r="B3052" s="1" t="s">
        <v>4092</v>
      </c>
      <c r="C3052" s="1" t="str">
        <f t="shared" si="329"/>
        <v>USA</v>
      </c>
      <c r="D3052" s="1" t="s">
        <v>6260</v>
      </c>
      <c r="E3052" s="7" t="str">
        <f>TEXT(DATE(MID(D3052, 13, 4), CHOOSE(MATCH( MID(D3052, 5, 3), {"Jan","Feb","Mar","Apr","May","Jun","Jul","Aug","Sep","Oct","Nov","Dec"}, 0), 1, 2, 3, 4, 5, 6, 7, 8, 9, 10, 11, 12), MID(D3052, 9, 2)), "yyyy-mm-dd")</f>
        <v>1991-04-18</v>
      </c>
      <c r="F3052" s="1" t="str">
        <f t="shared" si="330"/>
        <v>23:30:00</v>
      </c>
      <c r="G3052" s="9" t="str">
        <f t="shared" si="331"/>
        <v>April</v>
      </c>
      <c r="H3052" s="5" t="str">
        <f t="shared" si="332"/>
        <v>1991</v>
      </c>
      <c r="I3052" s="1" t="s">
        <v>6261</v>
      </c>
      <c r="J3052" s="1" t="str">
        <f t="shared" si="333"/>
        <v xml:space="preserve">Atlas I </v>
      </c>
      <c r="K3052" s="1" t="str">
        <f t="shared" si="334"/>
        <v>Yuri 3H</v>
      </c>
      <c r="L3052" s="1" t="s">
        <v>346</v>
      </c>
      <c r="M3052" s="1"/>
      <c r="N3052" s="1">
        <f t="shared" si="335"/>
        <v>0</v>
      </c>
      <c r="O3052" s="1" t="s">
        <v>257</v>
      </c>
    </row>
    <row r="3053" spans="1:15" x14ac:dyDescent="0.3">
      <c r="A3053" s="1" t="s">
        <v>6140</v>
      </c>
      <c r="B3053" s="1" t="s">
        <v>3373</v>
      </c>
      <c r="C3053" s="1" t="str">
        <f t="shared" si="329"/>
        <v>Russia</v>
      </c>
      <c r="D3053" s="1" t="s">
        <v>6262</v>
      </c>
      <c r="E3053" s="7" t="str">
        <f>TEXT(DATE(MID(D3053, 13, 4), CHOOSE(MATCH( MID(D3053, 5, 3), {"Jan","Feb","Mar","Apr","May","Jun","Jul","Aug","Sep","Oct","Nov","Dec"}, 0), 1, 2, 3, 4, 5, 6, 7, 8, 9, 10, 11, 12), MID(D3053, 9, 2)), "yyyy-mm-dd")</f>
        <v>1991-04-16</v>
      </c>
      <c r="F3053" s="1" t="str">
        <f t="shared" si="330"/>
        <v>07:21:00</v>
      </c>
      <c r="G3053" s="9" t="str">
        <f t="shared" si="331"/>
        <v>April</v>
      </c>
      <c r="H3053" s="5" t="str">
        <f t="shared" si="332"/>
        <v>1991</v>
      </c>
      <c r="I3053" s="1" t="s">
        <v>6263</v>
      </c>
      <c r="J3053" s="1" t="str">
        <f t="shared" si="333"/>
        <v xml:space="preserve">Cosmos-3M </v>
      </c>
      <c r="K3053" s="1" t="str">
        <f t="shared" si="334"/>
        <v>Cosmos 2142</v>
      </c>
      <c r="L3053" s="1" t="s">
        <v>346</v>
      </c>
      <c r="M3053" s="1"/>
      <c r="N3053" s="1">
        <f t="shared" si="335"/>
        <v>0</v>
      </c>
      <c r="O3053" s="1" t="s">
        <v>9</v>
      </c>
    </row>
    <row r="3054" spans="1:15" x14ac:dyDescent="0.3">
      <c r="A3054" s="1" t="s">
        <v>3868</v>
      </c>
      <c r="B3054" s="1" t="s">
        <v>3160</v>
      </c>
      <c r="C3054" s="1" t="str">
        <f t="shared" si="329"/>
        <v>USA</v>
      </c>
      <c r="D3054" s="1" t="s">
        <v>6264</v>
      </c>
      <c r="E3054" s="7" t="str">
        <f>TEXT(DATE(MID(D3054, 13, 4), CHOOSE(MATCH( MID(D3054, 5, 3), {"Jan","Feb","Mar","Apr","May","Jun","Jul","Aug","Sep","Oct","Nov","Dec"}, 0), 1, 2, 3, 4, 5, 6, 7, 8, 9, 10, 11, 12), MID(D3054, 9, 2)), "yyyy-mm-dd")</f>
        <v>1991-04-13</v>
      </c>
      <c r="F3054" s="1" t="str">
        <f t="shared" si="330"/>
        <v>00:09:00</v>
      </c>
      <c r="G3054" s="9" t="str">
        <f t="shared" si="331"/>
        <v>April</v>
      </c>
      <c r="H3054" s="5" t="str">
        <f t="shared" si="332"/>
        <v>1991</v>
      </c>
      <c r="I3054" s="1" t="s">
        <v>6265</v>
      </c>
      <c r="J3054" s="1" t="str">
        <f t="shared" si="333"/>
        <v xml:space="preserve">Delta II 7925 </v>
      </c>
      <c r="K3054" s="1" t="str">
        <f t="shared" si="334"/>
        <v>ASC-2 (Spacenet F4)</v>
      </c>
      <c r="L3054" s="1" t="s">
        <v>346</v>
      </c>
      <c r="M3054" s="1"/>
      <c r="N3054" s="1">
        <f t="shared" si="335"/>
        <v>0</v>
      </c>
      <c r="O3054" s="1" t="s">
        <v>9</v>
      </c>
    </row>
    <row r="3055" spans="1:15" x14ac:dyDescent="0.3">
      <c r="A3055" s="1" t="s">
        <v>657</v>
      </c>
      <c r="B3055" s="1" t="s">
        <v>658</v>
      </c>
      <c r="C3055" s="1" t="str">
        <f t="shared" si="329"/>
        <v>USA</v>
      </c>
      <c r="D3055" s="1" t="s">
        <v>6266</v>
      </c>
      <c r="E3055" s="7" t="str">
        <f>TEXT(DATE(MID(D3055, 13, 4), CHOOSE(MATCH( MID(D3055, 5, 3), {"Jan","Feb","Mar","Apr","May","Jun","Jul","Aug","Sep","Oct","Nov","Dec"}, 0), 1, 2, 3, 4, 5, 6, 7, 8, 9, 10, 11, 12), MID(D3055, 9, 2)), "yyyy-mm-dd")</f>
        <v>1991-04-05</v>
      </c>
      <c r="F3055" s="1" t="str">
        <f t="shared" si="330"/>
        <v>14:22:00</v>
      </c>
      <c r="G3055" s="9" t="str">
        <f t="shared" si="331"/>
        <v>April</v>
      </c>
      <c r="H3055" s="5" t="str">
        <f t="shared" si="332"/>
        <v>1991</v>
      </c>
      <c r="I3055" s="1" t="s">
        <v>6267</v>
      </c>
      <c r="J3055" s="1" t="str">
        <f t="shared" si="333"/>
        <v xml:space="preserve">Space Shuttle Atlantis </v>
      </c>
      <c r="K3055" s="1" t="str">
        <f t="shared" si="334"/>
        <v>STS-37</v>
      </c>
      <c r="L3055" s="1" t="s">
        <v>346</v>
      </c>
      <c r="M3055" s="1">
        <v>450</v>
      </c>
      <c r="N3055" s="1">
        <f t="shared" si="335"/>
        <v>37350</v>
      </c>
      <c r="O3055" s="1" t="s">
        <v>9</v>
      </c>
    </row>
    <row r="3056" spans="1:15" x14ac:dyDescent="0.3">
      <c r="A3056" s="1" t="s">
        <v>233</v>
      </c>
      <c r="B3056" s="1" t="s">
        <v>4338</v>
      </c>
      <c r="C3056" s="1" t="str">
        <f t="shared" si="329"/>
        <v>France</v>
      </c>
      <c r="D3056" s="1" t="s">
        <v>6268</v>
      </c>
      <c r="E3056" s="7" t="str">
        <f>TEXT(DATE(MID(D3056, 13, 4), CHOOSE(MATCH( MID(D3056, 5, 3), {"Jan","Feb","Mar","Apr","May","Jun","Jul","Aug","Sep","Oct","Nov","Dec"}, 0), 1, 2, 3, 4, 5, 6, 7, 8, 9, 10, 11, 12), MID(D3056, 9, 2)), "yyyy-mm-dd")</f>
        <v>1991-04-04</v>
      </c>
      <c r="F3056" s="1" t="str">
        <f t="shared" si="330"/>
        <v>23:33:00</v>
      </c>
      <c r="G3056" s="9" t="str">
        <f t="shared" si="331"/>
        <v>April</v>
      </c>
      <c r="H3056" s="5" t="str">
        <f t="shared" si="332"/>
        <v>1991</v>
      </c>
      <c r="I3056" s="1" t="s">
        <v>6269</v>
      </c>
      <c r="J3056" s="1" t="str">
        <f t="shared" si="333"/>
        <v xml:space="preserve">Ariane 44P </v>
      </c>
      <c r="K3056" s="1" t="str">
        <f t="shared" si="334"/>
        <v>Anik E2</v>
      </c>
      <c r="L3056" s="1" t="s">
        <v>346</v>
      </c>
      <c r="M3056" s="1"/>
      <c r="N3056" s="1">
        <f t="shared" si="335"/>
        <v>0</v>
      </c>
      <c r="O3056" s="1" t="s">
        <v>9</v>
      </c>
    </row>
    <row r="3057" spans="1:15" x14ac:dyDescent="0.3">
      <c r="A3057" s="1" t="s">
        <v>6140</v>
      </c>
      <c r="B3057" s="1" t="s">
        <v>529</v>
      </c>
      <c r="C3057" s="1" t="str">
        <f t="shared" si="329"/>
        <v>Kazakhstan</v>
      </c>
      <c r="D3057" s="1" t="s">
        <v>6270</v>
      </c>
      <c r="E3057" s="7" t="str">
        <f>TEXT(DATE(MID(D3057, 13, 4), CHOOSE(MATCH( MID(D3057, 5, 3), {"Jan","Feb","Mar","Apr","May","Jun","Jul","Aug","Sep","Oct","Nov","Dec"}, 0), 1, 2, 3, 4, 5, 6, 7, 8, 9, 10, 11, 12), MID(D3057, 9, 2)), "yyyy-mm-dd")</f>
        <v>1991-04-04</v>
      </c>
      <c r="F3057" s="1" t="str">
        <f t="shared" si="330"/>
        <v>10:47:00</v>
      </c>
      <c r="G3057" s="9" t="str">
        <f t="shared" si="331"/>
        <v>April</v>
      </c>
      <c r="H3057" s="5" t="str">
        <f t="shared" si="332"/>
        <v>1991</v>
      </c>
      <c r="I3057" s="1" t="s">
        <v>6271</v>
      </c>
      <c r="J3057" s="1" t="str">
        <f t="shared" si="333"/>
        <v xml:space="preserve">Proton K/Block-DM-2 </v>
      </c>
      <c r="K3057" s="1" t="str">
        <f t="shared" si="334"/>
        <v>Cosmos 2139, 2140 &amp; 2141</v>
      </c>
      <c r="L3057" s="1" t="s">
        <v>346</v>
      </c>
      <c r="M3057" s="1"/>
      <c r="N3057" s="1">
        <f t="shared" si="335"/>
        <v>0</v>
      </c>
      <c r="O3057" s="1" t="s">
        <v>9</v>
      </c>
    </row>
    <row r="3058" spans="1:15" x14ac:dyDescent="0.3">
      <c r="A3058" s="1" t="s">
        <v>6140</v>
      </c>
      <c r="B3058" s="1" t="s">
        <v>6272</v>
      </c>
      <c r="C3058" s="1" t="str">
        <f t="shared" si="329"/>
        <v>Kazakhstan</v>
      </c>
      <c r="D3058" s="1" t="s">
        <v>6273</v>
      </c>
      <c r="E3058" s="7" t="str">
        <f>TEXT(DATE(MID(D3058, 13, 4), CHOOSE(MATCH( MID(D3058, 5, 3), {"Jan","Feb","Mar","Apr","May","Jun","Jul","Aug","Sep","Oct","Nov","Dec"}, 0), 1, 2, 3, 4, 5, 6, 7, 8, 9, 10, 11, 12), MID(D3058, 9, 2)), "yyyy-mm-dd")</f>
        <v>1991-03-31</v>
      </c>
      <c r="F3058" s="1" t="str">
        <f t="shared" si="330"/>
        <v>15:12:00</v>
      </c>
      <c r="G3058" s="9" t="str">
        <f t="shared" si="331"/>
        <v>March</v>
      </c>
      <c r="H3058" s="5" t="str">
        <f t="shared" si="332"/>
        <v>1991</v>
      </c>
      <c r="I3058" s="1" t="s">
        <v>6274</v>
      </c>
      <c r="J3058" s="1" t="str">
        <f t="shared" si="333"/>
        <v xml:space="preserve">Proton-K </v>
      </c>
      <c r="K3058" s="1" t="str">
        <f t="shared" si="334"/>
        <v>Almaz 1</v>
      </c>
      <c r="L3058" s="1" t="s">
        <v>346</v>
      </c>
      <c r="M3058" s="1"/>
      <c r="N3058" s="1">
        <f t="shared" si="335"/>
        <v>0</v>
      </c>
      <c r="O3058" s="1" t="s">
        <v>9</v>
      </c>
    </row>
    <row r="3059" spans="1:15" x14ac:dyDescent="0.3">
      <c r="A3059" s="1" t="s">
        <v>6140</v>
      </c>
      <c r="B3059" s="1" t="s">
        <v>3038</v>
      </c>
      <c r="C3059" s="1" t="str">
        <f t="shared" si="329"/>
        <v>Russia</v>
      </c>
      <c r="D3059" s="1" t="s">
        <v>6275</v>
      </c>
      <c r="E3059" s="7" t="str">
        <f>TEXT(DATE(MID(D3059, 13, 4), CHOOSE(MATCH( MID(D3059, 5, 3), {"Jan","Feb","Mar","Apr","May","Jun","Jul","Aug","Sep","Oct","Nov","Dec"}, 0), 1, 2, 3, 4, 5, 6, 7, 8, 9, 10, 11, 12), MID(D3059, 9, 2)), "yyyy-mm-dd")</f>
        <v>1991-03-26</v>
      </c>
      <c r="F3059" s="1" t="str">
        <f t="shared" si="330"/>
        <v>13:44:00</v>
      </c>
      <c r="G3059" s="9" t="str">
        <f t="shared" si="331"/>
        <v>March</v>
      </c>
      <c r="H3059" s="5" t="str">
        <f t="shared" si="332"/>
        <v>1991</v>
      </c>
      <c r="I3059" s="1" t="s">
        <v>6276</v>
      </c>
      <c r="J3059" s="1" t="str">
        <f t="shared" si="333"/>
        <v xml:space="preserve">Soyuz U </v>
      </c>
      <c r="K3059" s="1" t="str">
        <f t="shared" si="334"/>
        <v>Cosmos 2138</v>
      </c>
      <c r="L3059" s="1" t="s">
        <v>346</v>
      </c>
      <c r="M3059" s="1">
        <v>20</v>
      </c>
      <c r="N3059" s="1">
        <f t="shared" si="335"/>
        <v>1660</v>
      </c>
      <c r="O3059" s="1" t="s">
        <v>9</v>
      </c>
    </row>
    <row r="3060" spans="1:15" x14ac:dyDescent="0.3">
      <c r="A3060" s="1" t="s">
        <v>6140</v>
      </c>
      <c r="B3060" s="1" t="s">
        <v>212</v>
      </c>
      <c r="C3060" s="1" t="str">
        <f t="shared" si="329"/>
        <v>Russia</v>
      </c>
      <c r="D3060" s="1" t="s">
        <v>6277</v>
      </c>
      <c r="E3060" s="7" t="str">
        <f>TEXT(DATE(MID(D3060, 13, 4), CHOOSE(MATCH( MID(D3060, 5, 3), {"Jan","Feb","Mar","Apr","May","Jun","Jul","Aug","Sep","Oct","Nov","Dec"}, 0), 1, 2, 3, 4, 5, 6, 7, 8, 9, 10, 11, 12), MID(D3060, 9, 2)), "yyyy-mm-dd")</f>
        <v>1991-03-22</v>
      </c>
      <c r="F3060" s="1" t="str">
        <f t="shared" si="330"/>
        <v>12:19:00</v>
      </c>
      <c r="G3060" s="9" t="str">
        <f t="shared" si="331"/>
        <v>March</v>
      </c>
      <c r="H3060" s="5" t="str">
        <f t="shared" si="332"/>
        <v>1991</v>
      </c>
      <c r="I3060" s="1" t="s">
        <v>6278</v>
      </c>
      <c r="J3060" s="1" t="str">
        <f t="shared" si="333"/>
        <v xml:space="preserve">Molniya-M /Block ML </v>
      </c>
      <c r="K3060" s="1" t="str">
        <f t="shared" si="334"/>
        <v>Molniya-3 nÂ°148</v>
      </c>
      <c r="L3060" s="1" t="s">
        <v>346</v>
      </c>
      <c r="M3060" s="1"/>
      <c r="N3060" s="1">
        <f t="shared" si="335"/>
        <v>0</v>
      </c>
      <c r="O3060" s="1" t="s">
        <v>9</v>
      </c>
    </row>
    <row r="3061" spans="1:15" x14ac:dyDescent="0.3">
      <c r="A3061" s="1" t="s">
        <v>6140</v>
      </c>
      <c r="B3061" s="1" t="s">
        <v>3373</v>
      </c>
      <c r="C3061" s="1" t="str">
        <f t="shared" si="329"/>
        <v>Russia</v>
      </c>
      <c r="D3061" s="1" t="s">
        <v>6279</v>
      </c>
      <c r="E3061" s="7" t="str">
        <f>TEXT(DATE(MID(D3061, 13, 4), CHOOSE(MATCH( MID(D3061, 5, 3), {"Jan","Feb","Mar","Apr","May","Jun","Jul","Aug","Sep","Oct","Nov","Dec"}, 0), 1, 2, 3, 4, 5, 6, 7, 8, 9, 10, 11, 12), MID(D3061, 9, 2)), "yyyy-mm-dd")</f>
        <v>1991-03-19</v>
      </c>
      <c r="F3061" s="1" t="str">
        <f t="shared" si="330"/>
        <v>14:30:00</v>
      </c>
      <c r="G3061" s="9" t="str">
        <f t="shared" si="331"/>
        <v>March</v>
      </c>
      <c r="H3061" s="5" t="str">
        <f t="shared" si="332"/>
        <v>1991</v>
      </c>
      <c r="I3061" s="1" t="s">
        <v>6280</v>
      </c>
      <c r="J3061" s="1" t="str">
        <f t="shared" si="333"/>
        <v xml:space="preserve">Cosmos-3M </v>
      </c>
      <c r="K3061" s="1" t="str">
        <f t="shared" si="334"/>
        <v>Cosmos 2137</v>
      </c>
      <c r="L3061" s="1" t="s">
        <v>346</v>
      </c>
      <c r="M3061" s="1"/>
      <c r="N3061" s="1">
        <f t="shared" si="335"/>
        <v>0</v>
      </c>
      <c r="O3061" s="1" t="s">
        <v>9</v>
      </c>
    </row>
    <row r="3062" spans="1:15" x14ac:dyDescent="0.3">
      <c r="A3062" s="1" t="s">
        <v>6140</v>
      </c>
      <c r="B3062" s="1" t="s">
        <v>1630</v>
      </c>
      <c r="C3062" s="1" t="str">
        <f t="shared" si="329"/>
        <v>Kazakhstan</v>
      </c>
      <c r="D3062" s="1" t="s">
        <v>6281</v>
      </c>
      <c r="E3062" s="7" t="str">
        <f>TEXT(DATE(MID(D3062, 13, 4), CHOOSE(MATCH( MID(D3062, 5, 3), {"Jan","Feb","Mar","Apr","May","Jun","Jul","Aug","Sep","Oct","Nov","Dec"}, 0), 1, 2, 3, 4, 5, 6, 7, 8, 9, 10, 11, 12), MID(D3062, 9, 2)), "yyyy-mm-dd")</f>
        <v>1991-03-19</v>
      </c>
      <c r="F3062" s="1" t="str">
        <f t="shared" si="330"/>
        <v>13:05:00</v>
      </c>
      <c r="G3062" s="9" t="str">
        <f t="shared" si="331"/>
        <v>March</v>
      </c>
      <c r="H3062" s="5" t="str">
        <f t="shared" si="332"/>
        <v>1991</v>
      </c>
      <c r="I3062" s="1" t="s">
        <v>6282</v>
      </c>
      <c r="J3062" s="1" t="str">
        <f t="shared" si="333"/>
        <v xml:space="preserve">Soyuz U2 </v>
      </c>
      <c r="K3062" s="1" t="str">
        <f t="shared" si="334"/>
        <v>Progress M-7</v>
      </c>
      <c r="L3062" s="1" t="s">
        <v>346</v>
      </c>
      <c r="M3062" s="1">
        <v>40</v>
      </c>
      <c r="N3062" s="1">
        <f t="shared" si="335"/>
        <v>3320</v>
      </c>
      <c r="O3062" s="1" t="s">
        <v>9</v>
      </c>
    </row>
    <row r="3063" spans="1:15" x14ac:dyDescent="0.3">
      <c r="A3063" s="1" t="s">
        <v>6140</v>
      </c>
      <c r="B3063" s="1" t="s">
        <v>1561</v>
      </c>
      <c r="C3063" s="1" t="str">
        <f t="shared" si="329"/>
        <v>Russia</v>
      </c>
      <c r="D3063" s="1" t="s">
        <v>6283</v>
      </c>
      <c r="E3063" s="7" t="str">
        <f>TEXT(DATE(MID(D3063, 13, 4), CHOOSE(MATCH( MID(D3063, 5, 3), {"Jan","Feb","Mar","Apr","May","Jun","Jul","Aug","Sep","Oct","Nov","Dec"}, 0), 1, 2, 3, 4, 5, 6, 7, 8, 9, 10, 11, 12), MID(D3063, 9, 2)), "yyyy-mm-dd")</f>
        <v>1991-03-12</v>
      </c>
      <c r="F3063" s="1" t="str">
        <f t="shared" si="330"/>
        <v>19:29:00</v>
      </c>
      <c r="G3063" s="9" t="str">
        <f t="shared" si="331"/>
        <v>March</v>
      </c>
      <c r="H3063" s="5" t="str">
        <f t="shared" si="332"/>
        <v>1991</v>
      </c>
      <c r="I3063" s="1" t="s">
        <v>6284</v>
      </c>
      <c r="J3063" s="1" t="str">
        <f t="shared" si="333"/>
        <v xml:space="preserve">Cosmos-3M </v>
      </c>
      <c r="K3063" s="1" t="str">
        <f t="shared" si="334"/>
        <v>Nadiezhda nÂ°6</v>
      </c>
      <c r="L3063" s="1" t="s">
        <v>346</v>
      </c>
      <c r="M3063" s="1"/>
      <c r="N3063" s="1">
        <f t="shared" si="335"/>
        <v>0</v>
      </c>
      <c r="O3063" s="1" t="s">
        <v>9</v>
      </c>
    </row>
    <row r="3064" spans="1:15" x14ac:dyDescent="0.3">
      <c r="A3064" s="1" t="s">
        <v>3868</v>
      </c>
      <c r="B3064" s="1" t="s">
        <v>3160</v>
      </c>
      <c r="C3064" s="1" t="str">
        <f t="shared" si="329"/>
        <v>USA</v>
      </c>
      <c r="D3064" s="1" t="s">
        <v>6285</v>
      </c>
      <c r="E3064" s="7" t="str">
        <f>TEXT(DATE(MID(D3064, 13, 4), CHOOSE(MATCH( MID(D3064, 5, 3), {"Jan","Feb","Mar","Apr","May","Jun","Jul","Aug","Sep","Oct","Nov","Dec"}, 0), 1, 2, 3, 4, 5, 6, 7, 8, 9, 10, 11, 12), MID(D3064, 9, 2)), "yyyy-mm-dd")</f>
        <v>1991-03-08</v>
      </c>
      <c r="F3064" s="1" t="str">
        <f t="shared" si="330"/>
        <v>23:03:00</v>
      </c>
      <c r="G3064" s="9" t="str">
        <f t="shared" si="331"/>
        <v>March</v>
      </c>
      <c r="H3064" s="5" t="str">
        <f t="shared" si="332"/>
        <v>1991</v>
      </c>
      <c r="I3064" s="1" t="s">
        <v>6286</v>
      </c>
      <c r="J3064" s="1" t="str">
        <f t="shared" si="333"/>
        <v xml:space="preserve">Delta II 6925 </v>
      </c>
      <c r="K3064" s="1" t="str">
        <f t="shared" si="334"/>
        <v>Inmarsat-2 F2</v>
      </c>
      <c r="L3064" s="1" t="s">
        <v>346</v>
      </c>
      <c r="M3064" s="1"/>
      <c r="N3064" s="1">
        <f t="shared" si="335"/>
        <v>0</v>
      </c>
      <c r="O3064" s="1" t="s">
        <v>9</v>
      </c>
    </row>
    <row r="3065" spans="1:15" x14ac:dyDescent="0.3">
      <c r="A3065" s="1" t="s">
        <v>5603</v>
      </c>
      <c r="B3065" s="1" t="s">
        <v>27</v>
      </c>
      <c r="C3065" s="1" t="str">
        <f t="shared" si="329"/>
        <v>USA</v>
      </c>
      <c r="D3065" s="1" t="s">
        <v>6287</v>
      </c>
      <c r="E3065" s="7" t="str">
        <f>TEXT(DATE(MID(D3065, 13, 4), CHOOSE(MATCH( MID(D3065, 5, 3), {"Jan","Feb","Mar","Apr","May","Jun","Jul","Aug","Sep","Oct","Nov","Dec"}, 0), 1, 2, 3, 4, 5, 6, 7, 8, 9, 10, 11, 12), MID(D3065, 9, 2)), "yyyy-mm-dd")</f>
        <v>1991-03-08</v>
      </c>
      <c r="F3065" s="1" t="str">
        <f t="shared" si="330"/>
        <v>12:03:00</v>
      </c>
      <c r="G3065" s="9" t="str">
        <f t="shared" si="331"/>
        <v>March</v>
      </c>
      <c r="H3065" s="5" t="str">
        <f t="shared" si="332"/>
        <v>1991</v>
      </c>
      <c r="I3065" s="1" t="s">
        <v>6288</v>
      </c>
      <c r="J3065" s="1" t="str">
        <f t="shared" si="333"/>
        <v xml:space="preserve">Titan IV(403)A </v>
      </c>
      <c r="K3065" s="1" t="str">
        <f t="shared" si="334"/>
        <v>Lacrosse</v>
      </c>
      <c r="L3065" s="1" t="s">
        <v>346</v>
      </c>
      <c r="M3065" s="1"/>
      <c r="N3065" s="1">
        <f t="shared" si="335"/>
        <v>0</v>
      </c>
      <c r="O3065" s="1" t="s">
        <v>9</v>
      </c>
    </row>
    <row r="3066" spans="1:15" x14ac:dyDescent="0.3">
      <c r="A3066" s="1" t="s">
        <v>6140</v>
      </c>
      <c r="B3066" s="1" t="s">
        <v>3038</v>
      </c>
      <c r="C3066" s="1" t="str">
        <f t="shared" si="329"/>
        <v>Russia</v>
      </c>
      <c r="D3066" s="1" t="s">
        <v>6289</v>
      </c>
      <c r="E3066" s="7" t="str">
        <f>TEXT(DATE(MID(D3066, 13, 4), CHOOSE(MATCH( MID(D3066, 5, 3), {"Jan","Feb","Mar","Apr","May","Jun","Jul","Aug","Sep","Oct","Nov","Dec"}, 0), 1, 2, 3, 4, 5, 6, 7, 8, 9, 10, 11, 12), MID(D3066, 9, 2)), "yyyy-mm-dd")</f>
        <v>1991-03-06</v>
      </c>
      <c r="F3066" s="1" t="str">
        <f t="shared" si="330"/>
        <v>15:30:00</v>
      </c>
      <c r="G3066" s="9" t="str">
        <f t="shared" si="331"/>
        <v>March</v>
      </c>
      <c r="H3066" s="5" t="str">
        <f t="shared" si="332"/>
        <v>1991</v>
      </c>
      <c r="I3066" s="1" t="s">
        <v>6290</v>
      </c>
      <c r="J3066" s="1" t="str">
        <f t="shared" si="333"/>
        <v xml:space="preserve">Soyuz U </v>
      </c>
      <c r="K3066" s="1" t="str">
        <f t="shared" si="334"/>
        <v>Cosmos 2136</v>
      </c>
      <c r="L3066" s="1" t="s">
        <v>346</v>
      </c>
      <c r="M3066" s="1">
        <v>20</v>
      </c>
      <c r="N3066" s="1">
        <f t="shared" si="335"/>
        <v>1660</v>
      </c>
      <c r="O3066" s="1" t="s">
        <v>9</v>
      </c>
    </row>
    <row r="3067" spans="1:15" x14ac:dyDescent="0.3">
      <c r="A3067" s="1" t="s">
        <v>233</v>
      </c>
      <c r="B3067" s="1" t="s">
        <v>4338</v>
      </c>
      <c r="C3067" s="1" t="str">
        <f t="shared" si="329"/>
        <v>France</v>
      </c>
      <c r="D3067" s="1" t="s">
        <v>6291</v>
      </c>
      <c r="E3067" s="7" t="str">
        <f>TEXT(DATE(MID(D3067, 13, 4), CHOOSE(MATCH( MID(D3067, 5, 3), {"Jan","Feb","Mar","Apr","May","Jun","Jul","Aug","Sep","Oct","Nov","Dec"}, 0), 1, 2, 3, 4, 5, 6, 7, 8, 9, 10, 11, 12), MID(D3067, 9, 2)), "yyyy-mm-dd")</f>
        <v>1991-03-02</v>
      </c>
      <c r="F3067" s="1" t="str">
        <f t="shared" si="330"/>
        <v>23:36:00</v>
      </c>
      <c r="G3067" s="9" t="str">
        <f t="shared" si="331"/>
        <v>March</v>
      </c>
      <c r="H3067" s="5" t="str">
        <f t="shared" si="332"/>
        <v>1991</v>
      </c>
      <c r="I3067" s="1" t="s">
        <v>6292</v>
      </c>
      <c r="J3067" s="1" t="str">
        <f t="shared" si="333"/>
        <v xml:space="preserve">Ariane 44LP </v>
      </c>
      <c r="K3067" s="1" t="str">
        <f t="shared" si="334"/>
        <v>Astra 1B &amp; MÃ©tÃ©osat 5</v>
      </c>
      <c r="L3067" s="1" t="s">
        <v>346</v>
      </c>
      <c r="M3067" s="1"/>
      <c r="N3067" s="1">
        <f t="shared" si="335"/>
        <v>0</v>
      </c>
      <c r="O3067" s="1" t="s">
        <v>9</v>
      </c>
    </row>
    <row r="3068" spans="1:15" x14ac:dyDescent="0.3">
      <c r="A3068" s="1" t="s">
        <v>6140</v>
      </c>
      <c r="B3068" s="1" t="s">
        <v>4200</v>
      </c>
      <c r="C3068" s="1" t="str">
        <f t="shared" si="329"/>
        <v>Kazakhstan</v>
      </c>
      <c r="D3068" s="1" t="s">
        <v>6293</v>
      </c>
      <c r="E3068" s="7" t="str">
        <f>TEXT(DATE(MID(D3068, 13, 4), CHOOSE(MATCH( MID(D3068, 5, 3), {"Jan","Feb","Mar","Apr","May","Jun","Jul","Aug","Sep","Oct","Nov","Dec"}, 0), 1, 2, 3, 4, 5, 6, 7, 8, 9, 10, 11, 12), MID(D3068, 9, 2)), "yyyy-mm-dd")</f>
        <v>1991-02-28</v>
      </c>
      <c r="F3068" s="1" t="str">
        <f t="shared" si="330"/>
        <v>05:30:00</v>
      </c>
      <c r="G3068" s="9" t="str">
        <f t="shared" si="331"/>
        <v>February</v>
      </c>
      <c r="H3068" s="5" t="str">
        <f t="shared" si="332"/>
        <v>1991</v>
      </c>
      <c r="I3068" s="1" t="s">
        <v>6294</v>
      </c>
      <c r="J3068" s="1" t="str">
        <f t="shared" si="333"/>
        <v xml:space="preserve">Proton K/Block-DM-2 </v>
      </c>
      <c r="K3068" s="1" t="str">
        <f t="shared" si="334"/>
        <v>Raduga 27</v>
      </c>
      <c r="L3068" s="1" t="s">
        <v>346</v>
      </c>
      <c r="M3068" s="1"/>
      <c r="N3068" s="1">
        <f t="shared" si="335"/>
        <v>0</v>
      </c>
      <c r="O3068" s="1" t="s">
        <v>9</v>
      </c>
    </row>
    <row r="3069" spans="1:15" x14ac:dyDescent="0.3">
      <c r="A3069" s="1" t="s">
        <v>6140</v>
      </c>
      <c r="B3069" s="1" t="s">
        <v>1561</v>
      </c>
      <c r="C3069" s="1" t="str">
        <f t="shared" si="329"/>
        <v>Russia</v>
      </c>
      <c r="D3069" s="1" t="s">
        <v>6295</v>
      </c>
      <c r="E3069" s="7" t="str">
        <f>TEXT(DATE(MID(D3069, 13, 4), CHOOSE(MATCH( MID(D3069, 5, 3), {"Jan","Feb","Mar","Apr","May","Jun","Jul","Aug","Sep","Oct","Nov","Dec"}, 0), 1, 2, 3, 4, 5, 6, 7, 8, 9, 10, 11, 12), MID(D3069, 9, 2)), "yyyy-mm-dd")</f>
        <v>1991-02-26</v>
      </c>
      <c r="F3069" s="1" t="str">
        <f t="shared" si="330"/>
        <v>04:53:00</v>
      </c>
      <c r="G3069" s="9" t="str">
        <f t="shared" si="331"/>
        <v>February</v>
      </c>
      <c r="H3069" s="5" t="str">
        <f t="shared" si="332"/>
        <v>1991</v>
      </c>
      <c r="I3069" s="1" t="s">
        <v>6296</v>
      </c>
      <c r="J3069" s="1" t="str">
        <f t="shared" si="333"/>
        <v xml:space="preserve">Cosmos-3M </v>
      </c>
      <c r="K3069" s="1" t="str">
        <f t="shared" si="334"/>
        <v>Cosmos 2135</v>
      </c>
      <c r="L3069" s="1" t="s">
        <v>346</v>
      </c>
      <c r="M3069" s="1"/>
      <c r="N3069" s="1">
        <f t="shared" si="335"/>
        <v>0</v>
      </c>
      <c r="O3069" s="1" t="s">
        <v>9</v>
      </c>
    </row>
    <row r="3070" spans="1:15" x14ac:dyDescent="0.3">
      <c r="A3070" s="1" t="s">
        <v>6140</v>
      </c>
      <c r="B3070" s="1" t="s">
        <v>212</v>
      </c>
      <c r="C3070" s="1" t="str">
        <f t="shared" si="329"/>
        <v>Russia</v>
      </c>
      <c r="D3070" s="1" t="s">
        <v>6297</v>
      </c>
      <c r="E3070" s="7" t="str">
        <f>TEXT(DATE(MID(D3070, 13, 4), CHOOSE(MATCH( MID(D3070, 5, 3), {"Jan","Feb","Mar","Apr","May","Jun","Jul","Aug","Sep","Oct","Nov","Dec"}, 0), 1, 2, 3, 4, 5, 6, 7, 8, 9, 10, 11, 12), MID(D3070, 9, 2)), "yyyy-mm-dd")</f>
        <v>1991-02-15</v>
      </c>
      <c r="F3070" s="1" t="str">
        <f t="shared" si="330"/>
        <v>15:19:00</v>
      </c>
      <c r="G3070" s="9" t="str">
        <f t="shared" si="331"/>
        <v>February</v>
      </c>
      <c r="H3070" s="5" t="str">
        <f t="shared" si="332"/>
        <v>1991</v>
      </c>
      <c r="I3070" s="1" t="s">
        <v>6298</v>
      </c>
      <c r="J3070" s="1" t="str">
        <f t="shared" si="333"/>
        <v xml:space="preserve">Molniya-M /Block ML </v>
      </c>
      <c r="K3070" s="1" t="str">
        <f t="shared" si="334"/>
        <v>Molniya-1 nÂ°147</v>
      </c>
      <c r="L3070" s="1" t="s">
        <v>346</v>
      </c>
      <c r="M3070" s="1"/>
      <c r="N3070" s="1">
        <f t="shared" si="335"/>
        <v>0</v>
      </c>
      <c r="O3070" s="1" t="s">
        <v>9</v>
      </c>
    </row>
    <row r="3071" spans="1:15" x14ac:dyDescent="0.3">
      <c r="A3071" s="1" t="s">
        <v>6140</v>
      </c>
      <c r="B3071" s="1" t="s">
        <v>1630</v>
      </c>
      <c r="C3071" s="1" t="str">
        <f t="shared" si="329"/>
        <v>Kazakhstan</v>
      </c>
      <c r="D3071" s="1" t="s">
        <v>6299</v>
      </c>
      <c r="E3071" s="7" t="str">
        <f>TEXT(DATE(MID(D3071, 13, 4), CHOOSE(MATCH( MID(D3071, 5, 3), {"Jan","Feb","Mar","Apr","May","Jun","Jul","Aug","Sep","Oct","Nov","Dec"}, 0), 1, 2, 3, 4, 5, 6, 7, 8, 9, 10, 11, 12), MID(D3071, 9, 2)), "yyyy-mm-dd")</f>
        <v>1991-02-15</v>
      </c>
      <c r="F3071" s="1" t="str">
        <f t="shared" si="330"/>
        <v>09:30:00</v>
      </c>
      <c r="G3071" s="9" t="str">
        <f t="shared" si="331"/>
        <v>February</v>
      </c>
      <c r="H3071" s="5" t="str">
        <f t="shared" si="332"/>
        <v>1991</v>
      </c>
      <c r="I3071" s="1" t="s">
        <v>6300</v>
      </c>
      <c r="J3071" s="1" t="str">
        <f t="shared" si="333"/>
        <v xml:space="preserve">Soyuz U </v>
      </c>
      <c r="K3071" s="1" t="str">
        <f t="shared" si="334"/>
        <v>Cosmos 2134</v>
      </c>
      <c r="L3071" s="1" t="s">
        <v>346</v>
      </c>
      <c r="M3071" s="1">
        <v>20</v>
      </c>
      <c r="N3071" s="1">
        <f t="shared" si="335"/>
        <v>1660</v>
      </c>
      <c r="O3071" s="1" t="s">
        <v>9</v>
      </c>
    </row>
    <row r="3072" spans="1:15" x14ac:dyDescent="0.3">
      <c r="A3072" s="1" t="s">
        <v>6140</v>
      </c>
      <c r="B3072" s="1" t="s">
        <v>529</v>
      </c>
      <c r="C3072" s="1" t="str">
        <f t="shared" si="329"/>
        <v>Kazakhstan</v>
      </c>
      <c r="D3072" s="1" t="s">
        <v>6301</v>
      </c>
      <c r="E3072" s="7" t="str">
        <f>TEXT(DATE(MID(D3072, 13, 4), CHOOSE(MATCH( MID(D3072, 5, 3), {"Jan","Feb","Mar","Apr","May","Jun","Jul","Aug","Sep","Oct","Nov","Dec"}, 0), 1, 2, 3, 4, 5, 6, 7, 8, 9, 10, 11, 12), MID(D3072, 9, 2)), "yyyy-mm-dd")</f>
        <v>1991-02-14</v>
      </c>
      <c r="F3072" s="1" t="str">
        <f t="shared" si="330"/>
        <v>08:31:00</v>
      </c>
      <c r="G3072" s="9" t="str">
        <f t="shared" si="331"/>
        <v>February</v>
      </c>
      <c r="H3072" s="5" t="str">
        <f t="shared" si="332"/>
        <v>1991</v>
      </c>
      <c r="I3072" s="1" t="s">
        <v>6302</v>
      </c>
      <c r="J3072" s="1" t="str">
        <f t="shared" si="333"/>
        <v xml:space="preserve">Proton K/Block-DM-2 </v>
      </c>
      <c r="K3072" s="1" t="str">
        <f t="shared" si="334"/>
        <v>Cosmos 2133</v>
      </c>
      <c r="L3072" s="1" t="s">
        <v>346</v>
      </c>
      <c r="M3072" s="1"/>
      <c r="N3072" s="1">
        <f t="shared" si="335"/>
        <v>0</v>
      </c>
      <c r="O3072" s="1" t="s">
        <v>9</v>
      </c>
    </row>
    <row r="3073" spans="1:15" x14ac:dyDescent="0.3">
      <c r="A3073" s="1" t="s">
        <v>6140</v>
      </c>
      <c r="B3073" s="1" t="s">
        <v>1561</v>
      </c>
      <c r="C3073" s="1" t="str">
        <f t="shared" si="329"/>
        <v>Russia</v>
      </c>
      <c r="D3073" s="1" t="s">
        <v>6303</v>
      </c>
      <c r="E3073" s="7" t="str">
        <f>TEXT(DATE(MID(D3073, 13, 4), CHOOSE(MATCH( MID(D3073, 5, 3), {"Jan","Feb","Mar","Apr","May","Jun","Jul","Aug","Sep","Oct","Nov","Dec"}, 0), 1, 2, 3, 4, 5, 6, 7, 8, 9, 10, 11, 12), MID(D3073, 9, 2)), "yyyy-mm-dd")</f>
        <v>1991-02-12</v>
      </c>
      <c r="F3073" s="1" t="str">
        <f t="shared" si="330"/>
        <v>02:44:00</v>
      </c>
      <c r="G3073" s="9" t="str">
        <f t="shared" si="331"/>
        <v>February</v>
      </c>
      <c r="H3073" s="5" t="str">
        <f t="shared" si="332"/>
        <v>1991</v>
      </c>
      <c r="I3073" s="1" t="s">
        <v>6304</v>
      </c>
      <c r="J3073" s="1" t="str">
        <f t="shared" si="333"/>
        <v xml:space="preserve">Cosmos-3M </v>
      </c>
      <c r="K3073" s="1" t="str">
        <f t="shared" si="334"/>
        <v>Cosmos 2125 to 2132</v>
      </c>
      <c r="L3073" s="1" t="s">
        <v>346</v>
      </c>
      <c r="M3073" s="1"/>
      <c r="N3073" s="1">
        <f t="shared" si="335"/>
        <v>0</v>
      </c>
      <c r="O3073" s="1" t="s">
        <v>9</v>
      </c>
    </row>
    <row r="3074" spans="1:15" x14ac:dyDescent="0.3">
      <c r="A3074" s="1" t="s">
        <v>6140</v>
      </c>
      <c r="B3074" s="1" t="s">
        <v>3038</v>
      </c>
      <c r="C3074" s="1" t="str">
        <f t="shared" ref="C3074:C3137" si="336">TRIM(MID(B3074, FIND("|", SUBSTITUTE(B3074, ",", "|", LEN(B3074) - LEN(SUBSTITUTE(B3074,",", "" )))) + 1, LEN(B3074)))</f>
        <v>Russia</v>
      </c>
      <c r="D3074" s="1" t="s">
        <v>6305</v>
      </c>
      <c r="E3074" s="7" t="str">
        <f>TEXT(DATE(MID(D3074, 13, 4), CHOOSE(MATCH( MID(D3074, 5, 3), {"Jan","Feb","Mar","Apr","May","Jun","Jul","Aug","Sep","Oct","Nov","Dec"}, 0), 1, 2, 3, 4, 5, 6, 7, 8, 9, 10, 11, 12), MID(D3074, 9, 2)), "yyyy-mm-dd")</f>
        <v>1991-02-07</v>
      </c>
      <c r="F3074" s="1" t="str">
        <f t="shared" ref="F3074:F3137" si="337">IF(ISNUMBER(FIND(":", D3074)), MID(D3074, FIND(":", D3074)-2, 5) &amp; ":00", "00:00:00")</f>
        <v>18:14:00</v>
      </c>
      <c r="G3074" s="9" t="str">
        <f t="shared" ref="G3074:G3137" si="338">TEXT(E3074, "mmmm")</f>
        <v>February</v>
      </c>
      <c r="H3074" s="5" t="str">
        <f t="shared" ref="H3074:H3137" si="339">TEXT(E3074, "yyyy")</f>
        <v>1991</v>
      </c>
      <c r="I3074" s="1" t="s">
        <v>6306</v>
      </c>
      <c r="J3074" s="1" t="str">
        <f t="shared" ref="J3074:J3137" si="340">LEFT(I3074, FIND("|", I3074) - 1)</f>
        <v xml:space="preserve">Soyuz U </v>
      </c>
      <c r="K3074" s="1" t="str">
        <f t="shared" ref="K3074:K3137" si="341">MID(I3074, FIND("|", I3074) + 2, LEN(I3074))</f>
        <v>Cosmos 2124</v>
      </c>
      <c r="L3074" s="1" t="s">
        <v>346</v>
      </c>
      <c r="M3074" s="1">
        <v>20</v>
      </c>
      <c r="N3074" s="1">
        <f t="shared" si="335"/>
        <v>1660</v>
      </c>
      <c r="O3074" s="1" t="s">
        <v>9</v>
      </c>
    </row>
    <row r="3075" spans="1:15" x14ac:dyDescent="0.3">
      <c r="A3075" s="1" t="s">
        <v>6140</v>
      </c>
      <c r="B3075" s="1" t="s">
        <v>1561</v>
      </c>
      <c r="C3075" s="1" t="str">
        <f t="shared" si="336"/>
        <v>Russia</v>
      </c>
      <c r="D3075" s="1" t="s">
        <v>6307</v>
      </c>
      <c r="E3075" s="7" t="str">
        <f>TEXT(DATE(MID(D3075, 13, 4), CHOOSE(MATCH( MID(D3075, 5, 3), {"Jan","Feb","Mar","Apr","May","Jun","Jul","Aug","Sep","Oct","Nov","Dec"}, 0), 1, 2, 3, 4, 5, 6, 7, 8, 9, 10, 11, 12), MID(D3075, 9, 2)), "yyyy-mm-dd")</f>
        <v>1991-02-05</v>
      </c>
      <c r="F3075" s="1" t="str">
        <f t="shared" si="337"/>
        <v>02:36:00</v>
      </c>
      <c r="G3075" s="9" t="str">
        <f t="shared" si="338"/>
        <v>February</v>
      </c>
      <c r="H3075" s="5" t="str">
        <f t="shared" si="339"/>
        <v>1991</v>
      </c>
      <c r="I3075" s="1" t="s">
        <v>6308</v>
      </c>
      <c r="J3075" s="1" t="str">
        <f t="shared" si="340"/>
        <v xml:space="preserve">Cosmos-3M </v>
      </c>
      <c r="K3075" s="1" t="str">
        <f t="shared" si="341"/>
        <v>Cosmos 2123</v>
      </c>
      <c r="L3075" s="1" t="s">
        <v>346</v>
      </c>
      <c r="M3075" s="1"/>
      <c r="N3075" s="1">
        <f t="shared" ref="N3075:N3138" si="342">M3075 * 83</f>
        <v>0</v>
      </c>
      <c r="O3075" s="1" t="s">
        <v>9</v>
      </c>
    </row>
    <row r="3076" spans="1:15" x14ac:dyDescent="0.3">
      <c r="A3076" s="1" t="s">
        <v>6140</v>
      </c>
      <c r="B3076" s="1" t="s">
        <v>1561</v>
      </c>
      <c r="C3076" s="1" t="str">
        <f t="shared" si="336"/>
        <v>Russia</v>
      </c>
      <c r="D3076" s="1" t="s">
        <v>6309</v>
      </c>
      <c r="E3076" s="7" t="str">
        <f>TEXT(DATE(MID(D3076, 13, 4), CHOOSE(MATCH( MID(D3076, 5, 3), {"Jan","Feb","Mar","Apr","May","Jun","Jul","Aug","Sep","Oct","Nov","Dec"}, 0), 1, 2, 3, 4, 5, 6, 7, 8, 9, 10, 11, 12), MID(D3076, 9, 2)), "yyyy-mm-dd")</f>
        <v>1991-01-29</v>
      </c>
      <c r="F3076" s="1" t="str">
        <f t="shared" si="337"/>
        <v>11:59:00</v>
      </c>
      <c r="G3076" s="9" t="str">
        <f t="shared" si="338"/>
        <v>January</v>
      </c>
      <c r="H3076" s="5" t="str">
        <f t="shared" si="339"/>
        <v>1991</v>
      </c>
      <c r="I3076" s="1" t="s">
        <v>6310</v>
      </c>
      <c r="J3076" s="1" t="str">
        <f t="shared" si="340"/>
        <v xml:space="preserve">Cosmos-3M </v>
      </c>
      <c r="K3076" s="1" t="str">
        <f t="shared" si="341"/>
        <v>Oscar-21</v>
      </c>
      <c r="L3076" s="1" t="s">
        <v>346</v>
      </c>
      <c r="M3076" s="1"/>
      <c r="N3076" s="1">
        <f t="shared" si="342"/>
        <v>0</v>
      </c>
      <c r="O3076" s="1" t="s">
        <v>9</v>
      </c>
    </row>
    <row r="3077" spans="1:15" x14ac:dyDescent="0.3">
      <c r="A3077" s="1" t="s">
        <v>6140</v>
      </c>
      <c r="B3077" s="1" t="s">
        <v>3926</v>
      </c>
      <c r="C3077" s="1" t="str">
        <f t="shared" si="336"/>
        <v>Kazakhstan</v>
      </c>
      <c r="D3077" s="1" t="s">
        <v>6311</v>
      </c>
      <c r="E3077" s="7" t="str">
        <f>TEXT(DATE(MID(D3077, 13, 4), CHOOSE(MATCH( MID(D3077, 5, 3), {"Jan","Feb","Mar","Apr","May","Jun","Jul","Aug","Sep","Oct","Nov","Dec"}, 0), 1, 2, 3, 4, 5, 6, 7, 8, 9, 10, 11, 12), MID(D3077, 9, 2)), "yyyy-mm-dd")</f>
        <v>1991-01-18</v>
      </c>
      <c r="F3077" s="1" t="str">
        <f t="shared" si="337"/>
        <v>11:34:00</v>
      </c>
      <c r="G3077" s="9" t="str">
        <f t="shared" si="338"/>
        <v>January</v>
      </c>
      <c r="H3077" s="5" t="str">
        <f t="shared" si="339"/>
        <v>1991</v>
      </c>
      <c r="I3077" s="1" t="s">
        <v>6312</v>
      </c>
      <c r="J3077" s="1" t="str">
        <f t="shared" si="340"/>
        <v xml:space="preserve">Tsyklon-2 </v>
      </c>
      <c r="K3077" s="1" t="str">
        <f t="shared" si="341"/>
        <v>Cosmos 2122</v>
      </c>
      <c r="L3077" s="1" t="s">
        <v>346</v>
      </c>
      <c r="M3077" s="1"/>
      <c r="N3077" s="1">
        <f t="shared" si="342"/>
        <v>0</v>
      </c>
      <c r="O3077" s="1" t="s">
        <v>9</v>
      </c>
    </row>
    <row r="3078" spans="1:15" x14ac:dyDescent="0.3">
      <c r="A3078" s="1" t="s">
        <v>6140</v>
      </c>
      <c r="B3078" s="1" t="s">
        <v>3038</v>
      </c>
      <c r="C3078" s="1" t="str">
        <f t="shared" si="336"/>
        <v>Russia</v>
      </c>
      <c r="D3078" s="1" t="s">
        <v>6313</v>
      </c>
      <c r="E3078" s="7" t="str">
        <f>TEXT(DATE(MID(D3078, 13, 4), CHOOSE(MATCH( MID(D3078, 5, 3), {"Jan","Feb","Mar","Apr","May","Jun","Jul","Aug","Sep","Oct","Nov","Dec"}, 0), 1, 2, 3, 4, 5, 6, 7, 8, 9, 10, 11, 12), MID(D3078, 9, 2)), "yyyy-mm-dd")</f>
        <v>1991-01-17</v>
      </c>
      <c r="F3078" s="1" t="str">
        <f t="shared" si="337"/>
        <v>10:30:00</v>
      </c>
      <c r="G3078" s="9" t="str">
        <f t="shared" si="338"/>
        <v>January</v>
      </c>
      <c r="H3078" s="5" t="str">
        <f t="shared" si="339"/>
        <v>1991</v>
      </c>
      <c r="I3078" s="1" t="s">
        <v>6314</v>
      </c>
      <c r="J3078" s="1" t="str">
        <f t="shared" si="340"/>
        <v xml:space="preserve">Soyuz U </v>
      </c>
      <c r="K3078" s="1" t="str">
        <f t="shared" si="341"/>
        <v>Cosmos 2121</v>
      </c>
      <c r="L3078" s="1" t="s">
        <v>346</v>
      </c>
      <c r="M3078" s="1">
        <v>20</v>
      </c>
      <c r="N3078" s="1">
        <f t="shared" si="342"/>
        <v>1660</v>
      </c>
      <c r="O3078" s="1" t="s">
        <v>9</v>
      </c>
    </row>
    <row r="3079" spans="1:15" x14ac:dyDescent="0.3">
      <c r="A3079" s="1" t="s">
        <v>233</v>
      </c>
      <c r="B3079" s="1" t="s">
        <v>4338</v>
      </c>
      <c r="C3079" s="1" t="str">
        <f t="shared" si="336"/>
        <v>France</v>
      </c>
      <c r="D3079" s="1" t="s">
        <v>6315</v>
      </c>
      <c r="E3079" s="7" t="str">
        <f>TEXT(DATE(MID(D3079, 13, 4), CHOOSE(MATCH( MID(D3079, 5, 3), {"Jan","Feb","Mar","Apr","May","Jun","Jul","Aug","Sep","Oct","Nov","Dec"}, 0), 1, 2, 3, 4, 5, 6, 7, 8, 9, 10, 11, 12), MID(D3079, 9, 2)), "yyyy-mm-dd")</f>
        <v>1991-01-15</v>
      </c>
      <c r="F3079" s="1" t="str">
        <f t="shared" si="337"/>
        <v>23:10:00</v>
      </c>
      <c r="G3079" s="9" t="str">
        <f t="shared" si="338"/>
        <v>January</v>
      </c>
      <c r="H3079" s="5" t="str">
        <f t="shared" si="339"/>
        <v>1991</v>
      </c>
      <c r="I3079" s="1" t="s">
        <v>6316</v>
      </c>
      <c r="J3079" s="1" t="str">
        <f t="shared" si="340"/>
        <v xml:space="preserve">Ariane 44L </v>
      </c>
      <c r="K3079" s="1" t="str">
        <f t="shared" si="341"/>
        <v>Italsat-1 &amp; Eutelsat 2F2</v>
      </c>
      <c r="L3079" s="1" t="s">
        <v>346</v>
      </c>
      <c r="M3079" s="1"/>
      <c r="N3079" s="1">
        <f t="shared" si="342"/>
        <v>0</v>
      </c>
      <c r="O3079" s="1" t="s">
        <v>9</v>
      </c>
    </row>
    <row r="3080" spans="1:15" x14ac:dyDescent="0.3">
      <c r="A3080" s="1" t="s">
        <v>6140</v>
      </c>
      <c r="B3080" s="1" t="s">
        <v>1630</v>
      </c>
      <c r="C3080" s="1" t="str">
        <f t="shared" si="336"/>
        <v>Kazakhstan</v>
      </c>
      <c r="D3080" s="1" t="s">
        <v>6317</v>
      </c>
      <c r="E3080" s="7" t="str">
        <f>TEXT(DATE(MID(D3080, 13, 4), CHOOSE(MATCH( MID(D3080, 5, 3), {"Jan","Feb","Mar","Apr","May","Jun","Jul","Aug","Sep","Oct","Nov","Dec"}, 0), 1, 2, 3, 4, 5, 6, 7, 8, 9, 10, 11, 12), MID(D3080, 9, 2)), "yyyy-mm-dd")</f>
        <v>1991-01-14</v>
      </c>
      <c r="F3080" s="1" t="str">
        <f t="shared" si="337"/>
        <v>14:50:00</v>
      </c>
      <c r="G3080" s="9" t="str">
        <f t="shared" si="338"/>
        <v>January</v>
      </c>
      <c r="H3080" s="5" t="str">
        <f t="shared" si="339"/>
        <v>1991</v>
      </c>
      <c r="I3080" s="1" t="s">
        <v>6318</v>
      </c>
      <c r="J3080" s="1" t="str">
        <f t="shared" si="340"/>
        <v xml:space="preserve">Soyuz U2 </v>
      </c>
      <c r="K3080" s="1" t="str">
        <f t="shared" si="341"/>
        <v>Progress M-6</v>
      </c>
      <c r="L3080" s="1" t="s">
        <v>346</v>
      </c>
      <c r="M3080" s="1">
        <v>40</v>
      </c>
      <c r="N3080" s="1">
        <f t="shared" si="342"/>
        <v>3320</v>
      </c>
      <c r="O3080" s="1" t="s">
        <v>9</v>
      </c>
    </row>
    <row r="3081" spans="1:15" x14ac:dyDescent="0.3">
      <c r="A3081" s="1" t="s">
        <v>3868</v>
      </c>
      <c r="B3081" s="1" t="s">
        <v>3160</v>
      </c>
      <c r="C3081" s="1" t="str">
        <f t="shared" si="336"/>
        <v>USA</v>
      </c>
      <c r="D3081" s="1" t="s">
        <v>6319</v>
      </c>
      <c r="E3081" s="7" t="str">
        <f>TEXT(DATE(MID(D3081, 13, 4), CHOOSE(MATCH( MID(D3081, 5, 3), {"Jan","Feb","Mar","Apr","May","Jun","Jul","Aug","Sep","Oct","Nov","Dec"}, 0), 1, 2, 3, 4, 5, 6, 7, 8, 9, 10, 11, 12), MID(D3081, 9, 2)), "yyyy-mm-dd")</f>
        <v>1991-01-08</v>
      </c>
      <c r="F3081" s="1" t="str">
        <f t="shared" si="337"/>
        <v>00:53:00</v>
      </c>
      <c r="G3081" s="9" t="str">
        <f t="shared" si="338"/>
        <v>January</v>
      </c>
      <c r="H3081" s="5" t="str">
        <f t="shared" si="339"/>
        <v>1991</v>
      </c>
      <c r="I3081" s="1" t="s">
        <v>6320</v>
      </c>
      <c r="J3081" s="1" t="str">
        <f t="shared" si="340"/>
        <v xml:space="preserve">Delta II 7925 </v>
      </c>
      <c r="K3081" s="1" t="str">
        <f t="shared" si="341"/>
        <v>NATO 4A</v>
      </c>
      <c r="L3081" s="1" t="s">
        <v>346</v>
      </c>
      <c r="M3081" s="1"/>
      <c r="N3081" s="1">
        <f t="shared" si="342"/>
        <v>0</v>
      </c>
      <c r="O3081" s="1" t="s">
        <v>9</v>
      </c>
    </row>
    <row r="3082" spans="1:15" x14ac:dyDescent="0.3">
      <c r="A3082" s="1" t="s">
        <v>6140</v>
      </c>
      <c r="B3082" s="1" t="s">
        <v>529</v>
      </c>
      <c r="C3082" s="1" t="str">
        <f t="shared" si="336"/>
        <v>Kazakhstan</v>
      </c>
      <c r="D3082" s="1" t="s">
        <v>6321</v>
      </c>
      <c r="E3082" s="7" t="str">
        <f>TEXT(DATE(MID(D3082, 13, 4), CHOOSE(MATCH( MID(D3082, 5, 3), {"Jan","Feb","Mar","Apr","May","Jun","Jul","Aug","Sep","Oct","Nov","Dec"}, 0), 1, 2, 3, 4, 5, 6, 7, 8, 9, 10, 11, 12), MID(D3082, 9, 2)), "yyyy-mm-dd")</f>
        <v>1990-12-27</v>
      </c>
      <c r="F3082" s="1" t="str">
        <f t="shared" si="337"/>
        <v>11:08:00</v>
      </c>
      <c r="G3082" s="9" t="str">
        <f t="shared" si="338"/>
        <v>December</v>
      </c>
      <c r="H3082" s="5" t="str">
        <f t="shared" si="339"/>
        <v>1990</v>
      </c>
      <c r="I3082" s="1" t="s">
        <v>6322</v>
      </c>
      <c r="J3082" s="1" t="str">
        <f t="shared" si="340"/>
        <v xml:space="preserve">Proton K/Block-DM-2 </v>
      </c>
      <c r="K3082" s="1" t="str">
        <f t="shared" si="341"/>
        <v>Raduga-1 2</v>
      </c>
      <c r="L3082" s="1" t="s">
        <v>346</v>
      </c>
      <c r="M3082" s="1"/>
      <c r="N3082" s="1">
        <f t="shared" si="342"/>
        <v>0</v>
      </c>
      <c r="O3082" s="1" t="s">
        <v>9</v>
      </c>
    </row>
    <row r="3083" spans="1:15" x14ac:dyDescent="0.3">
      <c r="A3083" s="1" t="s">
        <v>6140</v>
      </c>
      <c r="B3083" s="1" t="s">
        <v>3038</v>
      </c>
      <c r="C3083" s="1" t="str">
        <f t="shared" si="336"/>
        <v>Russia</v>
      </c>
      <c r="D3083" s="1" t="s">
        <v>6323</v>
      </c>
      <c r="E3083" s="7" t="str">
        <f>TEXT(DATE(MID(D3083, 13, 4), CHOOSE(MATCH( MID(D3083, 5, 3), {"Jan","Feb","Mar","Apr","May","Jun","Jul","Aug","Sep","Oct","Nov","Dec"}, 0), 1, 2, 3, 4, 5, 6, 7, 8, 9, 10, 11, 12), MID(D3083, 9, 2)), "yyyy-mm-dd")</f>
        <v>1990-12-26</v>
      </c>
      <c r="F3083" s="1" t="str">
        <f t="shared" si="337"/>
        <v>11:10:00</v>
      </c>
      <c r="G3083" s="9" t="str">
        <f t="shared" si="338"/>
        <v>December</v>
      </c>
      <c r="H3083" s="5" t="str">
        <f t="shared" si="339"/>
        <v>1990</v>
      </c>
      <c r="I3083" s="1" t="s">
        <v>6324</v>
      </c>
      <c r="J3083" s="1" t="str">
        <f t="shared" si="340"/>
        <v xml:space="preserve">Soyuz U </v>
      </c>
      <c r="K3083" s="1" t="str">
        <f t="shared" si="341"/>
        <v>Cosmos 2120</v>
      </c>
      <c r="L3083" s="1" t="s">
        <v>346</v>
      </c>
      <c r="M3083" s="1">
        <v>20</v>
      </c>
      <c r="N3083" s="1">
        <f t="shared" si="342"/>
        <v>1660</v>
      </c>
      <c r="O3083" s="1" t="s">
        <v>9</v>
      </c>
    </row>
    <row r="3084" spans="1:15" x14ac:dyDescent="0.3">
      <c r="A3084" s="1" t="s">
        <v>6140</v>
      </c>
      <c r="B3084" s="1" t="s">
        <v>3566</v>
      </c>
      <c r="C3084" s="1" t="str">
        <f t="shared" si="336"/>
        <v>Russia</v>
      </c>
      <c r="D3084" s="1" t="s">
        <v>6325</v>
      </c>
      <c r="E3084" s="7" t="str">
        <f>TEXT(DATE(MID(D3084, 13, 4), CHOOSE(MATCH( MID(D3084, 5, 3), {"Jan","Feb","Mar","Apr","May","Jun","Jul","Aug","Sep","Oct","Nov","Dec"}, 0), 1, 2, 3, 4, 5, 6, 7, 8, 9, 10, 11, 12), MID(D3084, 9, 2)), "yyyy-mm-dd")</f>
        <v>1990-12-22</v>
      </c>
      <c r="F3084" s="1" t="str">
        <f t="shared" si="337"/>
        <v>07:28:00</v>
      </c>
      <c r="G3084" s="9" t="str">
        <f t="shared" si="338"/>
        <v>December</v>
      </c>
      <c r="H3084" s="5" t="str">
        <f t="shared" si="339"/>
        <v>1990</v>
      </c>
      <c r="I3084" s="1" t="s">
        <v>6326</v>
      </c>
      <c r="J3084" s="1" t="str">
        <f t="shared" si="340"/>
        <v xml:space="preserve">Tsyklon-3 </v>
      </c>
      <c r="K3084" s="1" t="str">
        <f t="shared" si="341"/>
        <v>Cosmos 2114 to 2119</v>
      </c>
      <c r="L3084" s="1" t="s">
        <v>346</v>
      </c>
      <c r="M3084" s="1"/>
      <c r="N3084" s="1">
        <f t="shared" si="342"/>
        <v>0</v>
      </c>
      <c r="O3084" s="1" t="s">
        <v>9</v>
      </c>
    </row>
    <row r="3085" spans="1:15" x14ac:dyDescent="0.3">
      <c r="A3085" s="1" t="s">
        <v>6140</v>
      </c>
      <c r="B3085" s="1" t="s">
        <v>1630</v>
      </c>
      <c r="C3085" s="1" t="str">
        <f t="shared" si="336"/>
        <v>Kazakhstan</v>
      </c>
      <c r="D3085" s="1" t="s">
        <v>6327</v>
      </c>
      <c r="E3085" s="7" t="str">
        <f>TEXT(DATE(MID(D3085, 13, 4), CHOOSE(MATCH( MID(D3085, 5, 3), {"Jan","Feb","Mar","Apr","May","Jun","Jul","Aug","Sep","Oct","Nov","Dec"}, 0), 1, 2, 3, 4, 5, 6, 7, 8, 9, 10, 11, 12), MID(D3085, 9, 2)), "yyyy-mm-dd")</f>
        <v>1990-12-21</v>
      </c>
      <c r="F3085" s="1" t="str">
        <f t="shared" si="337"/>
        <v>06:20:00</v>
      </c>
      <c r="G3085" s="9" t="str">
        <f t="shared" si="338"/>
        <v>December</v>
      </c>
      <c r="H3085" s="5" t="str">
        <f t="shared" si="339"/>
        <v>1990</v>
      </c>
      <c r="I3085" s="1" t="s">
        <v>6328</v>
      </c>
      <c r="J3085" s="1" t="str">
        <f t="shared" si="340"/>
        <v xml:space="preserve">Soyuz U </v>
      </c>
      <c r="K3085" s="1" t="str">
        <f t="shared" si="341"/>
        <v>Cosmos 2113</v>
      </c>
      <c r="L3085" s="1" t="s">
        <v>346</v>
      </c>
      <c r="M3085" s="1">
        <v>20</v>
      </c>
      <c r="N3085" s="1">
        <f t="shared" si="342"/>
        <v>1660</v>
      </c>
      <c r="O3085" s="1" t="s">
        <v>9</v>
      </c>
    </row>
    <row r="3086" spans="1:15" x14ac:dyDescent="0.3">
      <c r="A3086" s="1" t="s">
        <v>6140</v>
      </c>
      <c r="B3086" s="1" t="s">
        <v>4200</v>
      </c>
      <c r="C3086" s="1" t="str">
        <f t="shared" si="336"/>
        <v>Kazakhstan</v>
      </c>
      <c r="D3086" s="1" t="s">
        <v>6329</v>
      </c>
      <c r="E3086" s="7" t="str">
        <f>TEXT(DATE(MID(D3086, 13, 4), CHOOSE(MATCH( MID(D3086, 5, 3), {"Jan","Feb","Mar","Apr","May","Jun","Jul","Aug","Sep","Oct","Nov","Dec"}, 0), 1, 2, 3, 4, 5, 6, 7, 8, 9, 10, 11, 12), MID(D3086, 9, 2)), "yyyy-mm-dd")</f>
        <v>1990-12-20</v>
      </c>
      <c r="F3086" s="1" t="str">
        <f t="shared" si="337"/>
        <v>11:35:00</v>
      </c>
      <c r="G3086" s="9" t="str">
        <f t="shared" si="338"/>
        <v>December</v>
      </c>
      <c r="H3086" s="5" t="str">
        <f t="shared" si="339"/>
        <v>1990</v>
      </c>
      <c r="I3086" s="1" t="s">
        <v>6330</v>
      </c>
      <c r="J3086" s="1" t="str">
        <f t="shared" si="340"/>
        <v xml:space="preserve">Proton K/Block-DM-2 </v>
      </c>
      <c r="K3086" s="1" t="str">
        <f t="shared" si="341"/>
        <v>Raduga 26</v>
      </c>
      <c r="L3086" s="1" t="s">
        <v>346</v>
      </c>
      <c r="M3086" s="1"/>
      <c r="N3086" s="1">
        <f t="shared" si="342"/>
        <v>0</v>
      </c>
      <c r="O3086" s="1" t="s">
        <v>9</v>
      </c>
    </row>
    <row r="3087" spans="1:15" x14ac:dyDescent="0.3">
      <c r="A3087" s="1" t="s">
        <v>6140</v>
      </c>
      <c r="B3087" s="1" t="s">
        <v>1561</v>
      </c>
      <c r="C3087" s="1" t="str">
        <f t="shared" si="336"/>
        <v>Russia</v>
      </c>
      <c r="D3087" s="1" t="s">
        <v>6331</v>
      </c>
      <c r="E3087" s="7" t="str">
        <f>TEXT(DATE(MID(D3087, 13, 4), CHOOSE(MATCH( MID(D3087, 5, 3), {"Jan","Feb","Mar","Apr","May","Jun","Jul","Aug","Sep","Oct","Nov","Dec"}, 0), 1, 2, 3, 4, 5, 6, 7, 8, 9, 10, 11, 12), MID(D3087, 9, 2)), "yyyy-mm-dd")</f>
        <v>1990-12-10</v>
      </c>
      <c r="F3087" s="1" t="str">
        <f t="shared" si="337"/>
        <v>07:54:00</v>
      </c>
      <c r="G3087" s="9" t="str">
        <f t="shared" si="338"/>
        <v>December</v>
      </c>
      <c r="H3087" s="5" t="str">
        <f t="shared" si="339"/>
        <v>1990</v>
      </c>
      <c r="I3087" s="1" t="s">
        <v>6332</v>
      </c>
      <c r="J3087" s="1" t="str">
        <f t="shared" si="340"/>
        <v xml:space="preserve">Cosmos-3M </v>
      </c>
      <c r="K3087" s="1" t="str">
        <f t="shared" si="341"/>
        <v>Cosmos 2112</v>
      </c>
      <c r="L3087" s="1" t="s">
        <v>346</v>
      </c>
      <c r="M3087" s="1"/>
      <c r="N3087" s="1">
        <f t="shared" si="342"/>
        <v>0</v>
      </c>
      <c r="O3087" s="1" t="s">
        <v>9</v>
      </c>
    </row>
    <row r="3088" spans="1:15" x14ac:dyDescent="0.3">
      <c r="A3088" s="1" t="s">
        <v>6140</v>
      </c>
      <c r="B3088" s="1" t="s">
        <v>6272</v>
      </c>
      <c r="C3088" s="1" t="str">
        <f t="shared" si="336"/>
        <v>Kazakhstan</v>
      </c>
      <c r="D3088" s="1" t="s">
        <v>6333</v>
      </c>
      <c r="E3088" s="7" t="str">
        <f>TEXT(DATE(MID(D3088, 13, 4), CHOOSE(MATCH( MID(D3088, 5, 3), {"Jan","Feb","Mar","Apr","May","Jun","Jul","Aug","Sep","Oct","Nov","Dec"}, 0), 1, 2, 3, 4, 5, 6, 7, 8, 9, 10, 11, 12), MID(D3088, 9, 2)), "yyyy-mm-dd")</f>
        <v>1990-12-08</v>
      </c>
      <c r="F3088" s="1" t="str">
        <f t="shared" si="337"/>
        <v>02:43:00</v>
      </c>
      <c r="G3088" s="9" t="str">
        <f t="shared" si="338"/>
        <v>December</v>
      </c>
      <c r="H3088" s="5" t="str">
        <f t="shared" si="339"/>
        <v>1990</v>
      </c>
      <c r="I3088" s="1" t="s">
        <v>6334</v>
      </c>
      <c r="J3088" s="1" t="str">
        <f t="shared" si="340"/>
        <v xml:space="preserve">Proton K/Block-DM-2 </v>
      </c>
      <c r="K3088" s="1" t="str">
        <f t="shared" si="341"/>
        <v>Cosmos 2109, 2110 &amp; 2111</v>
      </c>
      <c r="L3088" s="1" t="s">
        <v>346</v>
      </c>
      <c r="M3088" s="1"/>
      <c r="N3088" s="1">
        <f t="shared" si="342"/>
        <v>0</v>
      </c>
      <c r="O3088" s="1" t="s">
        <v>9</v>
      </c>
    </row>
    <row r="3089" spans="1:15" x14ac:dyDescent="0.3">
      <c r="A3089" s="1" t="s">
        <v>6140</v>
      </c>
      <c r="B3089" s="1" t="s">
        <v>5</v>
      </c>
      <c r="C3089" s="1" t="str">
        <f t="shared" si="336"/>
        <v>Russia</v>
      </c>
      <c r="D3089" s="1" t="s">
        <v>6335</v>
      </c>
      <c r="E3089" s="7" t="str">
        <f>TEXT(DATE(MID(D3089, 13, 4), CHOOSE(MATCH( MID(D3089, 5, 3), {"Jan","Feb","Mar","Apr","May","Jun","Jul","Aug","Sep","Oct","Nov","Dec"}, 0), 1, 2, 3, 4, 5, 6, 7, 8, 9, 10, 11, 12), MID(D3089, 9, 2)), "yyyy-mm-dd")</f>
        <v>1990-12-04</v>
      </c>
      <c r="F3089" s="1" t="str">
        <f t="shared" si="337"/>
        <v>18:29:00</v>
      </c>
      <c r="G3089" s="9" t="str">
        <f t="shared" si="338"/>
        <v>December</v>
      </c>
      <c r="H3089" s="5" t="str">
        <f t="shared" si="339"/>
        <v>1990</v>
      </c>
      <c r="I3089" s="1" t="s">
        <v>6336</v>
      </c>
      <c r="J3089" s="1" t="str">
        <f t="shared" si="340"/>
        <v xml:space="preserve">Soyuz U </v>
      </c>
      <c r="K3089" s="1" t="str">
        <f t="shared" si="341"/>
        <v>Cosmos 2108</v>
      </c>
      <c r="L3089" s="1" t="s">
        <v>346</v>
      </c>
      <c r="M3089" s="1">
        <v>20</v>
      </c>
      <c r="N3089" s="1">
        <f t="shared" si="342"/>
        <v>1660</v>
      </c>
      <c r="O3089" s="1" t="s">
        <v>9</v>
      </c>
    </row>
    <row r="3090" spans="1:15" x14ac:dyDescent="0.3">
      <c r="A3090" s="1" t="s">
        <v>6140</v>
      </c>
      <c r="B3090" s="1" t="s">
        <v>3926</v>
      </c>
      <c r="C3090" s="1" t="str">
        <f t="shared" si="336"/>
        <v>Kazakhstan</v>
      </c>
      <c r="D3090" s="1" t="s">
        <v>6337</v>
      </c>
      <c r="E3090" s="7" t="str">
        <f>TEXT(DATE(MID(D3090, 13, 4), CHOOSE(MATCH( MID(D3090, 5, 3), {"Jan","Feb","Mar","Apr","May","Jun","Jul","Aug","Sep","Oct","Nov","Dec"}, 0), 1, 2, 3, 4, 5, 6, 7, 8, 9, 10, 11, 12), MID(D3090, 9, 2)), "yyyy-mm-dd")</f>
        <v>1990-12-04</v>
      </c>
      <c r="F3090" s="1" t="str">
        <f t="shared" si="337"/>
        <v>00:48:00</v>
      </c>
      <c r="G3090" s="9" t="str">
        <f t="shared" si="338"/>
        <v>December</v>
      </c>
      <c r="H3090" s="5" t="str">
        <f t="shared" si="339"/>
        <v>1990</v>
      </c>
      <c r="I3090" s="1" t="s">
        <v>6338</v>
      </c>
      <c r="J3090" s="1" t="str">
        <f t="shared" si="340"/>
        <v xml:space="preserve">Tsyklon-2 </v>
      </c>
      <c r="K3090" s="1" t="str">
        <f t="shared" si="341"/>
        <v>Cosmos 2107</v>
      </c>
      <c r="L3090" s="1" t="s">
        <v>346</v>
      </c>
      <c r="M3090" s="1"/>
      <c r="N3090" s="1">
        <f t="shared" si="342"/>
        <v>0</v>
      </c>
      <c r="O3090" s="1" t="s">
        <v>9</v>
      </c>
    </row>
    <row r="3091" spans="1:15" x14ac:dyDescent="0.3">
      <c r="A3091" s="1" t="s">
        <v>6140</v>
      </c>
      <c r="B3091" s="1" t="s">
        <v>1630</v>
      </c>
      <c r="C3091" s="1" t="str">
        <f t="shared" si="336"/>
        <v>Kazakhstan</v>
      </c>
      <c r="D3091" s="1" t="s">
        <v>6339</v>
      </c>
      <c r="E3091" s="7" t="str">
        <f>TEXT(DATE(MID(D3091, 13, 4), CHOOSE(MATCH( MID(D3091, 5, 3), {"Jan","Feb","Mar","Apr","May","Jun","Jul","Aug","Sep","Oct","Nov","Dec"}, 0), 1, 2, 3, 4, 5, 6, 7, 8, 9, 10, 11, 12), MID(D3091, 9, 2)), "yyyy-mm-dd")</f>
        <v>1990-12-02</v>
      </c>
      <c r="F3091" s="1" t="str">
        <f t="shared" si="337"/>
        <v>08:13:00</v>
      </c>
      <c r="G3091" s="9" t="str">
        <f t="shared" si="338"/>
        <v>December</v>
      </c>
      <c r="H3091" s="5" t="str">
        <f t="shared" si="339"/>
        <v>1990</v>
      </c>
      <c r="I3091" s="1" t="s">
        <v>6340</v>
      </c>
      <c r="J3091" s="1" t="str">
        <f t="shared" si="340"/>
        <v xml:space="preserve">Soyuz U2 </v>
      </c>
      <c r="K3091" s="1" t="str">
        <f t="shared" si="341"/>
        <v>Soyuz TM-11</v>
      </c>
      <c r="L3091" s="1" t="s">
        <v>346</v>
      </c>
      <c r="M3091" s="1">
        <v>40</v>
      </c>
      <c r="N3091" s="1">
        <f t="shared" si="342"/>
        <v>3320</v>
      </c>
      <c r="O3091" s="1" t="s">
        <v>9</v>
      </c>
    </row>
    <row r="3092" spans="1:15" x14ac:dyDescent="0.3">
      <c r="A3092" s="1" t="s">
        <v>657</v>
      </c>
      <c r="B3092" s="1" t="s">
        <v>658</v>
      </c>
      <c r="C3092" s="1" t="str">
        <f t="shared" si="336"/>
        <v>USA</v>
      </c>
      <c r="D3092" s="1" t="s">
        <v>6341</v>
      </c>
      <c r="E3092" s="7" t="str">
        <f>TEXT(DATE(MID(D3092, 13, 4), CHOOSE(MATCH( MID(D3092, 5, 3), {"Jan","Feb","Mar","Apr","May","Jun","Jul","Aug","Sep","Oct","Nov","Dec"}, 0), 1, 2, 3, 4, 5, 6, 7, 8, 9, 10, 11, 12), MID(D3092, 9, 2)), "yyyy-mm-dd")</f>
        <v>1990-12-02</v>
      </c>
      <c r="F3092" s="1" t="str">
        <f t="shared" si="337"/>
        <v>06:49:00</v>
      </c>
      <c r="G3092" s="9" t="str">
        <f t="shared" si="338"/>
        <v>December</v>
      </c>
      <c r="H3092" s="5" t="str">
        <f t="shared" si="339"/>
        <v>1990</v>
      </c>
      <c r="I3092" s="1" t="s">
        <v>6342</v>
      </c>
      <c r="J3092" s="1" t="str">
        <f t="shared" si="340"/>
        <v xml:space="preserve">Space Shuttle Columbia </v>
      </c>
      <c r="K3092" s="1" t="str">
        <f t="shared" si="341"/>
        <v>STS-35</v>
      </c>
      <c r="L3092" s="1" t="s">
        <v>346</v>
      </c>
      <c r="M3092" s="1">
        <v>450</v>
      </c>
      <c r="N3092" s="1">
        <f t="shared" si="342"/>
        <v>37350</v>
      </c>
      <c r="O3092" s="1" t="s">
        <v>9</v>
      </c>
    </row>
    <row r="3093" spans="1:15" x14ac:dyDescent="0.3">
      <c r="A3093" s="1" t="s">
        <v>5556</v>
      </c>
      <c r="B3093" s="1" t="s">
        <v>5557</v>
      </c>
      <c r="C3093" s="1" t="str">
        <f t="shared" si="336"/>
        <v>USA</v>
      </c>
      <c r="D3093" s="1" t="s">
        <v>6343</v>
      </c>
      <c r="E3093" s="7" t="str">
        <f>TEXT(DATE(MID(D3093, 13, 4), CHOOSE(MATCH( MID(D3093, 5, 3), {"Jan","Feb","Mar","Apr","May","Jun","Jul","Aug","Sep","Oct","Nov","Dec"}, 0), 1, 2, 3, 4, 5, 6, 7, 8, 9, 10, 11, 12), MID(D3093, 9, 2)), "yyyy-mm-dd")</f>
        <v>1990-12-01</v>
      </c>
      <c r="F3093" s="1" t="str">
        <f t="shared" si="337"/>
        <v>15:57:00</v>
      </c>
      <c r="G3093" s="9" t="str">
        <f t="shared" si="338"/>
        <v>December</v>
      </c>
      <c r="H3093" s="5" t="str">
        <f t="shared" si="339"/>
        <v>1990</v>
      </c>
      <c r="I3093" s="1" t="s">
        <v>6344</v>
      </c>
      <c r="J3093" s="1" t="str">
        <f t="shared" si="340"/>
        <v xml:space="preserve">Atlas-E/F Star-37S-ISS </v>
      </c>
      <c r="K3093" s="1" t="str">
        <f t="shared" si="341"/>
        <v>DMSP F-10</v>
      </c>
      <c r="L3093" s="1" t="s">
        <v>346</v>
      </c>
      <c r="M3093" s="1"/>
      <c r="N3093" s="1">
        <f t="shared" si="342"/>
        <v>0</v>
      </c>
      <c r="O3093" s="1" t="s">
        <v>9</v>
      </c>
    </row>
    <row r="3094" spans="1:15" x14ac:dyDescent="0.3">
      <c r="A3094" s="1" t="s">
        <v>6140</v>
      </c>
      <c r="B3094" s="1" t="s">
        <v>3566</v>
      </c>
      <c r="C3094" s="1" t="str">
        <f t="shared" si="336"/>
        <v>Russia</v>
      </c>
      <c r="D3094" s="1" t="s">
        <v>6345</v>
      </c>
      <c r="E3094" s="7" t="str">
        <f>TEXT(DATE(MID(D3094, 13, 4), CHOOSE(MATCH( MID(D3094, 5, 3), {"Jan","Feb","Mar","Apr","May","Jun","Jul","Aug","Sep","Oct","Nov","Dec"}, 0), 1, 2, 3, 4, 5, 6, 7, 8, 9, 10, 11, 12), MID(D3094, 9, 2)), "yyyy-mm-dd")</f>
        <v>1990-11-28</v>
      </c>
      <c r="F3094" s="1" t="str">
        <f t="shared" si="337"/>
        <v>16:33:00</v>
      </c>
      <c r="G3094" s="9" t="str">
        <f t="shared" si="338"/>
        <v>November</v>
      </c>
      <c r="H3094" s="5" t="str">
        <f t="shared" si="339"/>
        <v>1990</v>
      </c>
      <c r="I3094" s="1" t="s">
        <v>6346</v>
      </c>
      <c r="J3094" s="1" t="str">
        <f t="shared" si="340"/>
        <v xml:space="preserve">Tsyklon-3 </v>
      </c>
      <c r="K3094" s="1" t="str">
        <f t="shared" si="341"/>
        <v>Cosmos 2106</v>
      </c>
      <c r="L3094" s="1" t="s">
        <v>346</v>
      </c>
      <c r="M3094" s="1"/>
      <c r="N3094" s="1">
        <f t="shared" si="342"/>
        <v>0</v>
      </c>
      <c r="O3094" s="1" t="s">
        <v>9</v>
      </c>
    </row>
    <row r="3095" spans="1:15" x14ac:dyDescent="0.3">
      <c r="A3095" s="1" t="s">
        <v>3868</v>
      </c>
      <c r="B3095" s="1" t="s">
        <v>3478</v>
      </c>
      <c r="C3095" s="1" t="str">
        <f t="shared" si="336"/>
        <v>USA</v>
      </c>
      <c r="D3095" s="1" t="s">
        <v>6347</v>
      </c>
      <c r="E3095" s="7" t="str">
        <f>TEXT(DATE(MID(D3095, 13, 4), CHOOSE(MATCH( MID(D3095, 5, 3), {"Jan","Feb","Mar","Apr","May","Jun","Jul","Aug","Sep","Oct","Nov","Dec"}, 0), 1, 2, 3, 4, 5, 6, 7, 8, 9, 10, 11, 12), MID(D3095, 9, 2)), "yyyy-mm-dd")</f>
        <v>1990-11-26</v>
      </c>
      <c r="F3095" s="1" t="str">
        <f t="shared" si="337"/>
        <v>21:39:00</v>
      </c>
      <c r="G3095" s="9" t="str">
        <f t="shared" si="338"/>
        <v>November</v>
      </c>
      <c r="H3095" s="5" t="str">
        <f t="shared" si="339"/>
        <v>1990</v>
      </c>
      <c r="I3095" s="1" t="s">
        <v>6348</v>
      </c>
      <c r="J3095" s="1" t="str">
        <f t="shared" si="340"/>
        <v xml:space="preserve">Delta II 7925 </v>
      </c>
      <c r="K3095" s="1" t="str">
        <f t="shared" si="341"/>
        <v>USA-66 (GPS IIA-1)</v>
      </c>
      <c r="L3095" s="1" t="s">
        <v>346</v>
      </c>
      <c r="M3095" s="1"/>
      <c r="N3095" s="1">
        <f t="shared" si="342"/>
        <v>0</v>
      </c>
      <c r="O3095" s="1" t="s">
        <v>9</v>
      </c>
    </row>
    <row r="3096" spans="1:15" x14ac:dyDescent="0.3">
      <c r="A3096" s="1" t="s">
        <v>6140</v>
      </c>
      <c r="B3096" s="1" t="s">
        <v>529</v>
      </c>
      <c r="C3096" s="1" t="str">
        <f t="shared" si="336"/>
        <v>Kazakhstan</v>
      </c>
      <c r="D3096" s="1" t="s">
        <v>6349</v>
      </c>
      <c r="E3096" s="7" t="str">
        <f>TEXT(DATE(MID(D3096, 13, 4), CHOOSE(MATCH( MID(D3096, 5, 3), {"Jan","Feb","Mar","Apr","May","Jun","Jul","Aug","Sep","Oct","Nov","Dec"}, 0), 1, 2, 3, 4, 5, 6, 7, 8, 9, 10, 11, 12), MID(D3096, 9, 2)), "yyyy-mm-dd")</f>
        <v>1990-11-23</v>
      </c>
      <c r="F3096" s="1" t="str">
        <f t="shared" si="337"/>
        <v>13:22:00</v>
      </c>
      <c r="G3096" s="9" t="str">
        <f t="shared" si="338"/>
        <v>November</v>
      </c>
      <c r="H3096" s="5" t="str">
        <f t="shared" si="339"/>
        <v>1990</v>
      </c>
      <c r="I3096" s="1" t="s">
        <v>6350</v>
      </c>
      <c r="J3096" s="1" t="str">
        <f t="shared" si="340"/>
        <v xml:space="preserve">Proton K/Block-DM-2 </v>
      </c>
      <c r="K3096" s="1" t="str">
        <f t="shared" si="341"/>
        <v>Gorizont 22</v>
      </c>
      <c r="L3096" s="1" t="s">
        <v>346</v>
      </c>
      <c r="M3096" s="1"/>
      <c r="N3096" s="1">
        <f t="shared" si="342"/>
        <v>0</v>
      </c>
      <c r="O3096" s="1" t="s">
        <v>9</v>
      </c>
    </row>
    <row r="3097" spans="1:15" x14ac:dyDescent="0.3">
      <c r="A3097" s="1" t="s">
        <v>6140</v>
      </c>
      <c r="B3097" s="1" t="s">
        <v>212</v>
      </c>
      <c r="C3097" s="1" t="str">
        <f t="shared" si="336"/>
        <v>Russia</v>
      </c>
      <c r="D3097" s="1" t="s">
        <v>6351</v>
      </c>
      <c r="E3097" s="7" t="str">
        <f>TEXT(DATE(MID(D3097, 13, 4), CHOOSE(MATCH( MID(D3097, 5, 3), {"Jan","Feb","Mar","Apr","May","Jun","Jul","Aug","Sep","Oct","Nov","Dec"}, 0), 1, 2, 3, 4, 5, 6, 7, 8, 9, 10, 11, 12), MID(D3097, 9, 2)), "yyyy-mm-dd")</f>
        <v>1990-11-23</v>
      </c>
      <c r="F3097" s="1" t="str">
        <f t="shared" si="337"/>
        <v>03:51:00</v>
      </c>
      <c r="G3097" s="9" t="str">
        <f t="shared" si="338"/>
        <v>November</v>
      </c>
      <c r="H3097" s="5" t="str">
        <f t="shared" si="339"/>
        <v>1990</v>
      </c>
      <c r="I3097" s="1" t="s">
        <v>6352</v>
      </c>
      <c r="J3097" s="1" t="str">
        <f t="shared" si="340"/>
        <v xml:space="preserve">Molniya-M /Block ML </v>
      </c>
      <c r="K3097" s="1" t="str">
        <f t="shared" si="341"/>
        <v>Molniya-1 nÂ°146</v>
      </c>
      <c r="L3097" s="1" t="s">
        <v>346</v>
      </c>
      <c r="M3097" s="1"/>
      <c r="N3097" s="1">
        <f t="shared" si="342"/>
        <v>0</v>
      </c>
      <c r="O3097" s="1" t="s">
        <v>9</v>
      </c>
    </row>
    <row r="3098" spans="1:15" x14ac:dyDescent="0.3">
      <c r="A3098" s="1" t="s">
        <v>6140</v>
      </c>
      <c r="B3098" s="1" t="s">
        <v>6353</v>
      </c>
      <c r="C3098" s="1" t="str">
        <f t="shared" si="336"/>
        <v>Kazakhstan</v>
      </c>
      <c r="D3098" s="1" t="s">
        <v>6354</v>
      </c>
      <c r="E3098" s="7" t="str">
        <f>TEXT(DATE(MID(D3098, 13, 4), CHOOSE(MATCH( MID(D3098, 5, 3), {"Jan","Feb","Mar","Apr","May","Jun","Jul","Aug","Sep","Oct","Nov","Dec"}, 0), 1, 2, 3, 4, 5, 6, 7, 8, 9, 10, 11, 12), MID(D3098, 9, 2)), "yyyy-mm-dd")</f>
        <v>1990-11-20</v>
      </c>
      <c r="F3098" s="1" t="str">
        <f t="shared" si="337"/>
        <v>00:00:00</v>
      </c>
      <c r="G3098" s="9" t="str">
        <f t="shared" si="338"/>
        <v>November</v>
      </c>
      <c r="H3098" s="5" t="str">
        <f t="shared" si="339"/>
        <v>1990</v>
      </c>
      <c r="I3098" s="1" t="s">
        <v>6142</v>
      </c>
      <c r="J3098" s="1" t="str">
        <f t="shared" si="340"/>
        <v xml:space="preserve">Rokot/Briz K </v>
      </c>
      <c r="K3098" s="1" t="str">
        <f t="shared" si="341"/>
        <v>GVM Demo Flight</v>
      </c>
      <c r="L3098" s="1" t="s">
        <v>346</v>
      </c>
      <c r="M3098" s="1"/>
      <c r="N3098" s="1">
        <f t="shared" si="342"/>
        <v>0</v>
      </c>
      <c r="O3098" s="1" t="s">
        <v>9</v>
      </c>
    </row>
    <row r="3099" spans="1:15" x14ac:dyDescent="0.3">
      <c r="A3099" s="1" t="s">
        <v>233</v>
      </c>
      <c r="B3099" s="1" t="s">
        <v>4338</v>
      </c>
      <c r="C3099" s="1" t="str">
        <f t="shared" si="336"/>
        <v>France</v>
      </c>
      <c r="D3099" s="1" t="s">
        <v>6355</v>
      </c>
      <c r="E3099" s="7" t="str">
        <f>TEXT(DATE(MID(D3099, 13, 4), CHOOSE(MATCH( MID(D3099, 5, 3), {"Jan","Feb","Mar","Apr","May","Jun","Jul","Aug","Sep","Oct","Nov","Dec"}, 0), 1, 2, 3, 4, 5, 6, 7, 8, 9, 10, 11, 12), MID(D3099, 9, 2)), "yyyy-mm-dd")</f>
        <v>1990-11-20</v>
      </c>
      <c r="F3099" s="1" t="str">
        <f t="shared" si="337"/>
        <v>23:11:00</v>
      </c>
      <c r="G3099" s="9" t="str">
        <f t="shared" si="338"/>
        <v>November</v>
      </c>
      <c r="H3099" s="5" t="str">
        <f t="shared" si="339"/>
        <v>1990</v>
      </c>
      <c r="I3099" s="1" t="s">
        <v>6356</v>
      </c>
      <c r="J3099" s="1" t="str">
        <f t="shared" si="340"/>
        <v xml:space="preserve">Ariane 42P </v>
      </c>
      <c r="K3099" s="1" t="str">
        <f t="shared" si="341"/>
        <v>Satcom C1, GStar-4</v>
      </c>
      <c r="L3099" s="1" t="s">
        <v>346</v>
      </c>
      <c r="M3099" s="1"/>
      <c r="N3099" s="1">
        <f t="shared" si="342"/>
        <v>0</v>
      </c>
      <c r="O3099" s="1" t="s">
        <v>9</v>
      </c>
    </row>
    <row r="3100" spans="1:15" x14ac:dyDescent="0.3">
      <c r="A3100" s="1" t="s">
        <v>6140</v>
      </c>
      <c r="B3100" s="1" t="s">
        <v>3038</v>
      </c>
      <c r="C3100" s="1" t="str">
        <f t="shared" si="336"/>
        <v>Russia</v>
      </c>
      <c r="D3100" s="1" t="s">
        <v>6357</v>
      </c>
      <c r="E3100" s="7" t="str">
        <f>TEXT(DATE(MID(D3100, 13, 4), CHOOSE(MATCH( MID(D3100, 5, 3), {"Jan","Feb","Mar","Apr","May","Jun","Jul","Aug","Sep","Oct","Nov","Dec"}, 0), 1, 2, 3, 4, 5, 6, 7, 8, 9, 10, 11, 12), MID(D3100, 9, 2)), "yyyy-mm-dd")</f>
        <v>1990-11-20</v>
      </c>
      <c r="F3100" s="1" t="str">
        <f t="shared" si="337"/>
        <v>02:33:00</v>
      </c>
      <c r="G3100" s="9" t="str">
        <f t="shared" si="338"/>
        <v>November</v>
      </c>
      <c r="H3100" s="5" t="str">
        <f t="shared" si="339"/>
        <v>1990</v>
      </c>
      <c r="I3100" s="1" t="s">
        <v>6358</v>
      </c>
      <c r="J3100" s="1" t="str">
        <f t="shared" si="340"/>
        <v xml:space="preserve">Molniya-M /Block 2BL </v>
      </c>
      <c r="K3100" s="1" t="str">
        <f t="shared" si="341"/>
        <v>Cosmos 2105</v>
      </c>
      <c r="L3100" s="1" t="s">
        <v>346</v>
      </c>
      <c r="M3100" s="1"/>
      <c r="N3100" s="1">
        <f t="shared" si="342"/>
        <v>0</v>
      </c>
      <c r="O3100" s="1" t="s">
        <v>9</v>
      </c>
    </row>
    <row r="3101" spans="1:15" x14ac:dyDescent="0.3">
      <c r="A3101" s="1" t="s">
        <v>6140</v>
      </c>
      <c r="B3101" s="1" t="s">
        <v>5</v>
      </c>
      <c r="C3101" s="1" t="str">
        <f t="shared" si="336"/>
        <v>Russia</v>
      </c>
      <c r="D3101" s="1" t="s">
        <v>6359</v>
      </c>
      <c r="E3101" s="7" t="str">
        <f>TEXT(DATE(MID(D3101, 13, 4), CHOOSE(MATCH( MID(D3101, 5, 3), {"Jan","Feb","Mar","Apr","May","Jun","Jul","Aug","Sep","Oct","Nov","Dec"}, 0), 1, 2, 3, 4, 5, 6, 7, 8, 9, 10, 11, 12), MID(D3101, 9, 2)), "yyyy-mm-dd")</f>
        <v>1990-11-16</v>
      </c>
      <c r="F3101" s="1" t="str">
        <f t="shared" si="337"/>
        <v>16:30:00</v>
      </c>
      <c r="G3101" s="9" t="str">
        <f t="shared" si="338"/>
        <v>November</v>
      </c>
      <c r="H3101" s="5" t="str">
        <f t="shared" si="339"/>
        <v>1990</v>
      </c>
      <c r="I3101" s="1" t="s">
        <v>6360</v>
      </c>
      <c r="J3101" s="1" t="str">
        <f t="shared" si="340"/>
        <v xml:space="preserve">Soyuz U </v>
      </c>
      <c r="K3101" s="1" t="str">
        <f t="shared" si="341"/>
        <v>Cosmos 2104</v>
      </c>
      <c r="L3101" s="1" t="s">
        <v>346</v>
      </c>
      <c r="M3101" s="1">
        <v>20</v>
      </c>
      <c r="N3101" s="1">
        <f t="shared" si="342"/>
        <v>1660</v>
      </c>
      <c r="O3101" s="1" t="s">
        <v>9</v>
      </c>
    </row>
    <row r="3102" spans="1:15" x14ac:dyDescent="0.3">
      <c r="A3102" s="1" t="s">
        <v>657</v>
      </c>
      <c r="B3102" s="1" t="s">
        <v>30</v>
      </c>
      <c r="C3102" s="1" t="str">
        <f t="shared" si="336"/>
        <v>USA</v>
      </c>
      <c r="D3102" s="1" t="s">
        <v>6361</v>
      </c>
      <c r="E3102" s="7" t="str">
        <f>TEXT(DATE(MID(D3102, 13, 4), CHOOSE(MATCH( MID(D3102, 5, 3), {"Jan","Feb","Mar","Apr","May","Jun","Jul","Aug","Sep","Oct","Nov","Dec"}, 0), 1, 2, 3, 4, 5, 6, 7, 8, 9, 10, 11, 12), MID(D3102, 9, 2)), "yyyy-mm-dd")</f>
        <v>1990-11-15</v>
      </c>
      <c r="F3102" s="1" t="str">
        <f t="shared" si="337"/>
        <v>23:48:00</v>
      </c>
      <c r="G3102" s="9" t="str">
        <f t="shared" si="338"/>
        <v>November</v>
      </c>
      <c r="H3102" s="5" t="str">
        <f t="shared" si="339"/>
        <v>1990</v>
      </c>
      <c r="I3102" s="1" t="s">
        <v>6362</v>
      </c>
      <c r="J3102" s="1" t="str">
        <f t="shared" si="340"/>
        <v xml:space="preserve">Space Shuttle Atlantis </v>
      </c>
      <c r="K3102" s="1" t="str">
        <f t="shared" si="341"/>
        <v>STS-38</v>
      </c>
      <c r="L3102" s="1" t="s">
        <v>346</v>
      </c>
      <c r="M3102" s="1">
        <v>450</v>
      </c>
      <c r="N3102" s="1">
        <f t="shared" si="342"/>
        <v>37350</v>
      </c>
      <c r="O3102" s="1" t="s">
        <v>9</v>
      </c>
    </row>
    <row r="3103" spans="1:15" x14ac:dyDescent="0.3">
      <c r="A3103" s="1" t="s">
        <v>6140</v>
      </c>
      <c r="B3103" s="1" t="s">
        <v>3926</v>
      </c>
      <c r="C3103" s="1" t="str">
        <f t="shared" si="336"/>
        <v>Kazakhstan</v>
      </c>
      <c r="D3103" s="1" t="s">
        <v>6363</v>
      </c>
      <c r="E3103" s="7" t="str">
        <f>TEXT(DATE(MID(D3103, 13, 4), CHOOSE(MATCH( MID(D3103, 5, 3), {"Jan","Feb","Mar","Apr","May","Jun","Jul","Aug","Sep","Oct","Nov","Dec"}, 0), 1, 2, 3, 4, 5, 6, 7, 8, 9, 10, 11, 12), MID(D3103, 9, 2)), "yyyy-mm-dd")</f>
        <v>1990-11-14</v>
      </c>
      <c r="F3103" s="1" t="str">
        <f t="shared" si="337"/>
        <v>06:33:00</v>
      </c>
      <c r="G3103" s="9" t="str">
        <f t="shared" si="338"/>
        <v>November</v>
      </c>
      <c r="H3103" s="5" t="str">
        <f t="shared" si="339"/>
        <v>1990</v>
      </c>
      <c r="I3103" s="1" t="s">
        <v>6364</v>
      </c>
      <c r="J3103" s="1" t="str">
        <f t="shared" si="340"/>
        <v xml:space="preserve">Tsyklon-2 </v>
      </c>
      <c r="K3103" s="1" t="str">
        <f t="shared" si="341"/>
        <v>Cosmos 2103</v>
      </c>
      <c r="L3103" s="1" t="s">
        <v>346</v>
      </c>
      <c r="M3103" s="1"/>
      <c r="N3103" s="1">
        <f t="shared" si="342"/>
        <v>0</v>
      </c>
      <c r="O3103" s="1" t="s">
        <v>9</v>
      </c>
    </row>
    <row r="3104" spans="1:15" x14ac:dyDescent="0.3">
      <c r="A3104" s="1" t="s">
        <v>5603</v>
      </c>
      <c r="B3104" s="1" t="s">
        <v>75</v>
      </c>
      <c r="C3104" s="1" t="str">
        <f t="shared" si="336"/>
        <v>USA</v>
      </c>
      <c r="D3104" s="1" t="s">
        <v>6365</v>
      </c>
      <c r="E3104" s="7" t="str">
        <f>TEXT(DATE(MID(D3104, 13, 4), CHOOSE(MATCH( MID(D3104, 5, 3), {"Jan","Feb","Mar","Apr","May","Jun","Jul","Aug","Sep","Oct","Nov","Dec"}, 0), 1, 2, 3, 4, 5, 6, 7, 8, 9, 10, 11, 12), MID(D3104, 9, 2)), "yyyy-mm-dd")</f>
        <v>1990-11-13</v>
      </c>
      <c r="F3104" s="1" t="str">
        <f t="shared" si="337"/>
        <v>00:37:00</v>
      </c>
      <c r="G3104" s="9" t="str">
        <f t="shared" si="338"/>
        <v>November</v>
      </c>
      <c r="H3104" s="5" t="str">
        <f t="shared" si="339"/>
        <v>1990</v>
      </c>
      <c r="I3104" s="1" t="s">
        <v>6366</v>
      </c>
      <c r="J3104" s="1" t="str">
        <f t="shared" si="340"/>
        <v xml:space="preserve">Titan IV(402)A </v>
      </c>
      <c r="K3104" s="1" t="str">
        <f t="shared" si="341"/>
        <v>DSP-15 (USA-65)</v>
      </c>
      <c r="L3104" s="1" t="s">
        <v>346</v>
      </c>
      <c r="M3104" s="1"/>
      <c r="N3104" s="1">
        <f t="shared" si="342"/>
        <v>0</v>
      </c>
      <c r="O3104" s="1" t="s">
        <v>9</v>
      </c>
    </row>
    <row r="3105" spans="1:15" x14ac:dyDescent="0.3">
      <c r="A3105" s="1" t="s">
        <v>6140</v>
      </c>
      <c r="B3105" s="1" t="s">
        <v>4200</v>
      </c>
      <c r="C3105" s="1" t="str">
        <f t="shared" si="336"/>
        <v>Kazakhstan</v>
      </c>
      <c r="D3105" s="1" t="s">
        <v>6367</v>
      </c>
      <c r="E3105" s="7" t="str">
        <f>TEXT(DATE(MID(D3105, 13, 4), CHOOSE(MATCH( MID(D3105, 5, 3), {"Jan","Feb","Mar","Apr","May","Jun","Jul","Aug","Sep","Oct","Nov","Dec"}, 0), 1, 2, 3, 4, 5, 6, 7, 8, 9, 10, 11, 12), MID(D3105, 9, 2)), "yyyy-mm-dd")</f>
        <v>1990-11-03</v>
      </c>
      <c r="F3105" s="1" t="str">
        <f t="shared" si="337"/>
        <v>14:40:00</v>
      </c>
      <c r="G3105" s="9" t="str">
        <f t="shared" si="338"/>
        <v>November</v>
      </c>
      <c r="H3105" s="5" t="str">
        <f t="shared" si="339"/>
        <v>1990</v>
      </c>
      <c r="I3105" s="1" t="s">
        <v>6368</v>
      </c>
      <c r="J3105" s="1" t="str">
        <f t="shared" si="340"/>
        <v xml:space="preserve">Proton K/Block-DM-2 </v>
      </c>
      <c r="K3105" s="1" t="str">
        <f t="shared" si="341"/>
        <v>Gorizont 21</v>
      </c>
      <c r="L3105" s="1" t="s">
        <v>346</v>
      </c>
      <c r="M3105" s="1"/>
      <c r="N3105" s="1">
        <f t="shared" si="342"/>
        <v>0</v>
      </c>
      <c r="O3105" s="1" t="s">
        <v>9</v>
      </c>
    </row>
    <row r="3106" spans="1:15" x14ac:dyDescent="0.3">
      <c r="A3106" s="1" t="s">
        <v>3868</v>
      </c>
      <c r="B3106" s="1" t="s">
        <v>3160</v>
      </c>
      <c r="C3106" s="1" t="str">
        <f t="shared" si="336"/>
        <v>USA</v>
      </c>
      <c r="D3106" s="1" t="s">
        <v>6369</v>
      </c>
      <c r="E3106" s="7" t="str">
        <f>TEXT(DATE(MID(D3106, 13, 4), CHOOSE(MATCH( MID(D3106, 5, 3), {"Jan","Feb","Mar","Apr","May","Jun","Jul","Aug","Sep","Oct","Nov","Dec"}, 0), 1, 2, 3, 4, 5, 6, 7, 8, 9, 10, 11, 12), MID(D3106, 9, 2)), "yyyy-mm-dd")</f>
        <v>1990-10-30</v>
      </c>
      <c r="F3106" s="1" t="str">
        <f t="shared" si="337"/>
        <v>23:16:00</v>
      </c>
      <c r="G3106" s="9" t="str">
        <f t="shared" si="338"/>
        <v>October</v>
      </c>
      <c r="H3106" s="5" t="str">
        <f t="shared" si="339"/>
        <v>1990</v>
      </c>
      <c r="I3106" s="1" t="s">
        <v>6370</v>
      </c>
      <c r="J3106" s="1" t="str">
        <f t="shared" si="340"/>
        <v xml:space="preserve">Delta II 6925 </v>
      </c>
      <c r="K3106" s="1" t="str">
        <f t="shared" si="341"/>
        <v>Inmarsat-2 F1</v>
      </c>
      <c r="L3106" s="1" t="s">
        <v>346</v>
      </c>
      <c r="M3106" s="1"/>
      <c r="N3106" s="1">
        <f t="shared" si="342"/>
        <v>0</v>
      </c>
      <c r="O3106" s="1" t="s">
        <v>9</v>
      </c>
    </row>
    <row r="3107" spans="1:15" x14ac:dyDescent="0.3">
      <c r="A3107" s="1" t="s">
        <v>6140</v>
      </c>
      <c r="B3107" s="1" t="s">
        <v>3038</v>
      </c>
      <c r="C3107" s="1" t="str">
        <f t="shared" si="336"/>
        <v>Russia</v>
      </c>
      <c r="D3107" s="1" t="s">
        <v>6371</v>
      </c>
      <c r="E3107" s="7" t="str">
        <f>TEXT(DATE(MID(D3107, 13, 4), CHOOSE(MATCH( MID(D3107, 5, 3), {"Jan","Feb","Mar","Apr","May","Jun","Jul","Aug","Sep","Oct","Nov","Dec"}, 0), 1, 2, 3, 4, 5, 6, 7, 8, 9, 10, 11, 12), MID(D3107, 9, 2)), "yyyy-mm-dd")</f>
        <v>1990-10-16</v>
      </c>
      <c r="F3107" s="1" t="str">
        <f t="shared" si="337"/>
        <v>18:59:00</v>
      </c>
      <c r="G3107" s="9" t="str">
        <f t="shared" si="338"/>
        <v>October</v>
      </c>
      <c r="H3107" s="5" t="str">
        <f t="shared" si="339"/>
        <v>1990</v>
      </c>
      <c r="I3107" s="1" t="s">
        <v>6372</v>
      </c>
      <c r="J3107" s="1" t="str">
        <f t="shared" si="340"/>
        <v xml:space="preserve">Soyuz U </v>
      </c>
      <c r="K3107" s="1" t="str">
        <f t="shared" si="341"/>
        <v>Cosmos 2102</v>
      </c>
      <c r="L3107" s="1" t="s">
        <v>346</v>
      </c>
      <c r="M3107" s="1">
        <v>20</v>
      </c>
      <c r="N3107" s="1">
        <f t="shared" si="342"/>
        <v>1660</v>
      </c>
      <c r="O3107" s="1" t="s">
        <v>9</v>
      </c>
    </row>
    <row r="3108" spans="1:15" x14ac:dyDescent="0.3">
      <c r="A3108" s="1" t="s">
        <v>233</v>
      </c>
      <c r="B3108" s="1" t="s">
        <v>4338</v>
      </c>
      <c r="C3108" s="1" t="str">
        <f t="shared" si="336"/>
        <v>France</v>
      </c>
      <c r="D3108" s="1" t="s">
        <v>6373</v>
      </c>
      <c r="E3108" s="7" t="str">
        <f>TEXT(DATE(MID(D3108, 13, 4), CHOOSE(MATCH( MID(D3108, 5, 3), {"Jan","Feb","Mar","Apr","May","Jun","Jul","Aug","Sep","Oct","Nov","Dec"}, 0), 1, 2, 3, 4, 5, 6, 7, 8, 9, 10, 11, 12), MID(D3108, 9, 2)), "yyyy-mm-dd")</f>
        <v>1990-10-12</v>
      </c>
      <c r="F3108" s="1" t="str">
        <f t="shared" si="337"/>
        <v>22:58:00</v>
      </c>
      <c r="G3108" s="9" t="str">
        <f t="shared" si="338"/>
        <v>October</v>
      </c>
      <c r="H3108" s="5" t="str">
        <f t="shared" si="339"/>
        <v>1990</v>
      </c>
      <c r="I3108" s="1" t="s">
        <v>6374</v>
      </c>
      <c r="J3108" s="1" t="str">
        <f t="shared" si="340"/>
        <v xml:space="preserve">Ariane 44L </v>
      </c>
      <c r="K3108" s="1" t="str">
        <f t="shared" si="341"/>
        <v>SBS-6 &amp; Galaxy 6</v>
      </c>
      <c r="L3108" s="1" t="s">
        <v>346</v>
      </c>
      <c r="M3108" s="1"/>
      <c r="N3108" s="1">
        <f t="shared" si="342"/>
        <v>0</v>
      </c>
      <c r="O3108" s="1" t="s">
        <v>9</v>
      </c>
    </row>
    <row r="3109" spans="1:15" x14ac:dyDescent="0.3">
      <c r="A3109" s="1" t="s">
        <v>657</v>
      </c>
      <c r="B3109" s="1" t="s">
        <v>658</v>
      </c>
      <c r="C3109" s="1" t="str">
        <f t="shared" si="336"/>
        <v>USA</v>
      </c>
      <c r="D3109" s="1" t="s">
        <v>6375</v>
      </c>
      <c r="E3109" s="7" t="str">
        <f>TEXT(DATE(MID(D3109, 13, 4), CHOOSE(MATCH( MID(D3109, 5, 3), {"Jan","Feb","Mar","Apr","May","Jun","Jul","Aug","Sep","Oct","Nov","Dec"}, 0), 1, 2, 3, 4, 5, 6, 7, 8, 9, 10, 11, 12), MID(D3109, 9, 2)), "yyyy-mm-dd")</f>
        <v>1990-10-06</v>
      </c>
      <c r="F3109" s="1" t="str">
        <f t="shared" si="337"/>
        <v>11:47:00</v>
      </c>
      <c r="G3109" s="9" t="str">
        <f t="shared" si="338"/>
        <v>October</v>
      </c>
      <c r="H3109" s="5" t="str">
        <f t="shared" si="339"/>
        <v>1990</v>
      </c>
      <c r="I3109" s="1" t="s">
        <v>6376</v>
      </c>
      <c r="J3109" s="1" t="str">
        <f t="shared" si="340"/>
        <v xml:space="preserve">Space Shuttle Discovery </v>
      </c>
      <c r="K3109" s="1" t="str">
        <f t="shared" si="341"/>
        <v>STS-41</v>
      </c>
      <c r="L3109" s="1" t="s">
        <v>346</v>
      </c>
      <c r="M3109" s="1">
        <v>450</v>
      </c>
      <c r="N3109" s="1">
        <f t="shared" si="342"/>
        <v>37350</v>
      </c>
      <c r="O3109" s="1" t="s">
        <v>9</v>
      </c>
    </row>
    <row r="3110" spans="1:15" x14ac:dyDescent="0.3">
      <c r="A3110" s="1" t="s">
        <v>14</v>
      </c>
      <c r="B3110" s="1" t="s">
        <v>5301</v>
      </c>
      <c r="C3110" s="1" t="str">
        <f t="shared" si="336"/>
        <v>China</v>
      </c>
      <c r="D3110" s="1" t="s">
        <v>6377</v>
      </c>
      <c r="E3110" s="7" t="str">
        <f>TEXT(DATE(MID(D3110, 13, 4), CHOOSE(MATCH( MID(D3110, 5, 3), {"Jan","Feb","Mar","Apr","May","Jun","Jul","Aug","Sep","Oct","Nov","Dec"}, 0), 1, 2, 3, 4, 5, 6, 7, 8, 9, 10, 11, 12), MID(D3110, 9, 2)), "yyyy-mm-dd")</f>
        <v>1990-10-05</v>
      </c>
      <c r="F3110" s="1" t="str">
        <f t="shared" si="337"/>
        <v>06:14:00</v>
      </c>
      <c r="G3110" s="9" t="str">
        <f t="shared" si="338"/>
        <v>October</v>
      </c>
      <c r="H3110" s="5" t="str">
        <f t="shared" si="339"/>
        <v>1990</v>
      </c>
      <c r="I3110" s="1" t="s">
        <v>6378</v>
      </c>
      <c r="J3110" s="1" t="str">
        <f t="shared" si="340"/>
        <v xml:space="preserve">Long March 2C </v>
      </c>
      <c r="K3110" s="1" t="str">
        <f t="shared" si="341"/>
        <v>FSW-1 3</v>
      </c>
      <c r="L3110" s="1" t="s">
        <v>8</v>
      </c>
      <c r="M3110" s="1">
        <v>30.8</v>
      </c>
      <c r="N3110" s="1">
        <f t="shared" si="342"/>
        <v>2556.4</v>
      </c>
      <c r="O3110" s="1" t="s">
        <v>9</v>
      </c>
    </row>
    <row r="3111" spans="1:15" x14ac:dyDescent="0.3">
      <c r="A3111" s="1" t="s">
        <v>6140</v>
      </c>
      <c r="B3111" s="1" t="s">
        <v>6379</v>
      </c>
      <c r="C3111" s="1" t="str">
        <f t="shared" si="336"/>
        <v>Kazakhstan</v>
      </c>
      <c r="D3111" s="1" t="s">
        <v>6380</v>
      </c>
      <c r="E3111" s="7" t="str">
        <f>TEXT(DATE(MID(D3111, 13, 4), CHOOSE(MATCH( MID(D3111, 5, 3), {"Jan","Feb","Mar","Apr","May","Jun","Jul","Aug","Sep","Oct","Nov","Dec"}, 0), 1, 2, 3, 4, 5, 6, 7, 8, 9, 10, 11, 12), MID(D3111, 9, 2)), "yyyy-mm-dd")</f>
        <v>1990-10-04</v>
      </c>
      <c r="F3111" s="1" t="str">
        <f t="shared" si="337"/>
        <v>04:27:00</v>
      </c>
      <c r="G3111" s="9" t="str">
        <f t="shared" si="338"/>
        <v>October</v>
      </c>
      <c r="H3111" s="5" t="str">
        <f t="shared" si="339"/>
        <v>1990</v>
      </c>
      <c r="I3111" s="1" t="s">
        <v>6381</v>
      </c>
      <c r="J3111" s="1" t="str">
        <f t="shared" si="340"/>
        <v xml:space="preserve">Zenit-2 </v>
      </c>
      <c r="K3111" s="1" t="str">
        <f t="shared" si="341"/>
        <v>Tselina-2 nÂ°08</v>
      </c>
      <c r="L3111" s="1" t="s">
        <v>346</v>
      </c>
      <c r="M3111" s="1"/>
      <c r="N3111" s="1">
        <f t="shared" si="342"/>
        <v>0</v>
      </c>
      <c r="O3111" s="1" t="s">
        <v>257</v>
      </c>
    </row>
    <row r="3112" spans="1:15" x14ac:dyDescent="0.3">
      <c r="A3112" s="1" t="s">
        <v>3868</v>
      </c>
      <c r="B3112" s="1" t="s">
        <v>3478</v>
      </c>
      <c r="C3112" s="1" t="str">
        <f t="shared" si="336"/>
        <v>USA</v>
      </c>
      <c r="D3112" s="1" t="s">
        <v>6382</v>
      </c>
      <c r="E3112" s="7" t="str">
        <f>TEXT(DATE(MID(D3112, 13, 4), CHOOSE(MATCH( MID(D3112, 5, 3), {"Jan","Feb","Mar","Apr","May","Jun","Jul","Aug","Sep","Oct","Nov","Dec"}, 0), 1, 2, 3, 4, 5, 6, 7, 8, 9, 10, 11, 12), MID(D3112, 9, 2)), "yyyy-mm-dd")</f>
        <v>1990-10-01</v>
      </c>
      <c r="F3112" s="1" t="str">
        <f t="shared" si="337"/>
        <v>21:56:00</v>
      </c>
      <c r="G3112" s="9" t="str">
        <f t="shared" si="338"/>
        <v>October</v>
      </c>
      <c r="H3112" s="5" t="str">
        <f t="shared" si="339"/>
        <v>1990</v>
      </c>
      <c r="I3112" s="1" t="s">
        <v>6383</v>
      </c>
      <c r="J3112" s="1" t="str">
        <f t="shared" si="340"/>
        <v xml:space="preserve">Delta II 6925 </v>
      </c>
      <c r="K3112" s="1" t="str">
        <f t="shared" si="341"/>
        <v>USA-64 (GPS II-9)</v>
      </c>
      <c r="L3112" s="1" t="s">
        <v>346</v>
      </c>
      <c r="M3112" s="1"/>
      <c r="N3112" s="1">
        <f t="shared" si="342"/>
        <v>0</v>
      </c>
      <c r="O3112" s="1" t="s">
        <v>9</v>
      </c>
    </row>
    <row r="3113" spans="1:15" x14ac:dyDescent="0.3">
      <c r="A3113" s="1" t="s">
        <v>6140</v>
      </c>
      <c r="B3113" s="1" t="s">
        <v>1630</v>
      </c>
      <c r="C3113" s="1" t="str">
        <f t="shared" si="336"/>
        <v>Kazakhstan</v>
      </c>
      <c r="D3113" s="1" t="s">
        <v>6384</v>
      </c>
      <c r="E3113" s="7" t="str">
        <f>TEXT(DATE(MID(D3113, 13, 4), CHOOSE(MATCH( MID(D3113, 5, 3), {"Jan","Feb","Mar","Apr","May","Jun","Jul","Aug","Sep","Oct","Nov","Dec"}, 0), 1, 2, 3, 4, 5, 6, 7, 8, 9, 10, 11, 12), MID(D3113, 9, 2)), "yyyy-mm-dd")</f>
        <v>1990-10-01</v>
      </c>
      <c r="F3113" s="1" t="str">
        <f t="shared" si="337"/>
        <v>11:00:00</v>
      </c>
      <c r="G3113" s="9" t="str">
        <f t="shared" si="338"/>
        <v>October</v>
      </c>
      <c r="H3113" s="5" t="str">
        <f t="shared" si="339"/>
        <v>1990</v>
      </c>
      <c r="I3113" s="1" t="s">
        <v>6385</v>
      </c>
      <c r="J3113" s="1" t="str">
        <f t="shared" si="340"/>
        <v xml:space="preserve">Soyuz U2 </v>
      </c>
      <c r="K3113" s="1" t="str">
        <f t="shared" si="341"/>
        <v>Cosmos 2101</v>
      </c>
      <c r="L3113" s="1" t="s">
        <v>346</v>
      </c>
      <c r="M3113" s="1">
        <v>40</v>
      </c>
      <c r="N3113" s="1">
        <f t="shared" si="342"/>
        <v>3320</v>
      </c>
      <c r="O3113" s="1" t="s">
        <v>9</v>
      </c>
    </row>
    <row r="3114" spans="1:15" x14ac:dyDescent="0.3">
      <c r="A3114" s="1" t="s">
        <v>6140</v>
      </c>
      <c r="B3114" s="1" t="s">
        <v>4483</v>
      </c>
      <c r="C3114" s="1" t="str">
        <f t="shared" si="336"/>
        <v>Russia</v>
      </c>
      <c r="D3114" s="1" t="s">
        <v>6386</v>
      </c>
      <c r="E3114" s="7" t="str">
        <f>TEXT(DATE(MID(D3114, 13, 4), CHOOSE(MATCH( MID(D3114, 5, 3), {"Jan","Feb","Mar","Apr","May","Jun","Jul","Aug","Sep","Oct","Nov","Dec"}, 0), 1, 2, 3, 4, 5, 6, 7, 8, 9, 10, 11, 12), MID(D3114, 9, 2)), "yyyy-mm-dd")</f>
        <v>1990-09-28</v>
      </c>
      <c r="F3114" s="1" t="str">
        <f t="shared" si="337"/>
        <v>07:30:00</v>
      </c>
      <c r="G3114" s="9" t="str">
        <f t="shared" si="338"/>
        <v>September</v>
      </c>
      <c r="H3114" s="5" t="str">
        <f t="shared" si="339"/>
        <v>1990</v>
      </c>
      <c r="I3114" s="1" t="s">
        <v>6387</v>
      </c>
      <c r="J3114" s="1" t="str">
        <f t="shared" si="340"/>
        <v xml:space="preserve">Tsyklon-3 </v>
      </c>
      <c r="K3114" s="1" t="str">
        <f t="shared" si="341"/>
        <v>Meteor-2 nÂ°20</v>
      </c>
      <c r="L3114" s="1" t="s">
        <v>346</v>
      </c>
      <c r="M3114" s="1"/>
      <c r="N3114" s="1">
        <f t="shared" si="342"/>
        <v>0</v>
      </c>
      <c r="O3114" s="1" t="s">
        <v>9</v>
      </c>
    </row>
    <row r="3115" spans="1:15" x14ac:dyDescent="0.3">
      <c r="A3115" s="1" t="s">
        <v>6140</v>
      </c>
      <c r="B3115" s="1" t="s">
        <v>1630</v>
      </c>
      <c r="C3115" s="1" t="str">
        <f t="shared" si="336"/>
        <v>Kazakhstan</v>
      </c>
      <c r="D3115" s="1" t="s">
        <v>6388</v>
      </c>
      <c r="E3115" s="7" t="str">
        <f>TEXT(DATE(MID(D3115, 13, 4), CHOOSE(MATCH( MID(D3115, 5, 3), {"Jan","Feb","Mar","Apr","May","Jun","Jul","Aug","Sep","Oct","Nov","Dec"}, 0), 1, 2, 3, 4, 5, 6, 7, 8, 9, 10, 11, 12), MID(D3115, 9, 2)), "yyyy-mm-dd")</f>
        <v>1990-09-27</v>
      </c>
      <c r="F3115" s="1" t="str">
        <f t="shared" si="337"/>
        <v>10:37:00</v>
      </c>
      <c r="G3115" s="9" t="str">
        <f t="shared" si="338"/>
        <v>September</v>
      </c>
      <c r="H3115" s="5" t="str">
        <f t="shared" si="339"/>
        <v>1990</v>
      </c>
      <c r="I3115" s="1" t="s">
        <v>6389</v>
      </c>
      <c r="J3115" s="1" t="str">
        <f t="shared" si="340"/>
        <v xml:space="preserve">Soyuz U2 </v>
      </c>
      <c r="K3115" s="1" t="str">
        <f t="shared" si="341"/>
        <v>Progress M-5</v>
      </c>
      <c r="L3115" s="1" t="s">
        <v>346</v>
      </c>
      <c r="M3115" s="1">
        <v>40</v>
      </c>
      <c r="N3115" s="1">
        <f t="shared" si="342"/>
        <v>3320</v>
      </c>
      <c r="O3115" s="1" t="s">
        <v>9</v>
      </c>
    </row>
    <row r="3116" spans="1:15" x14ac:dyDescent="0.3">
      <c r="A3116" s="1" t="s">
        <v>6140</v>
      </c>
      <c r="B3116" s="1" t="s">
        <v>5</v>
      </c>
      <c r="C3116" s="1" t="str">
        <f t="shared" si="336"/>
        <v>Russia</v>
      </c>
      <c r="D3116" s="1" t="s">
        <v>6390</v>
      </c>
      <c r="E3116" s="7" t="str">
        <f>TEXT(DATE(MID(D3116, 13, 4), CHOOSE(MATCH( MID(D3116, 5, 3), {"Jan","Feb","Mar","Apr","May","Jun","Jul","Aug","Sep","Oct","Nov","Dec"}, 0), 1, 2, 3, 4, 5, 6, 7, 8, 9, 10, 11, 12), MID(D3116, 9, 2)), "yyyy-mm-dd")</f>
        <v>1990-09-20</v>
      </c>
      <c r="F3116" s="1" t="str">
        <f t="shared" si="337"/>
        <v>20:16:00</v>
      </c>
      <c r="G3116" s="9" t="str">
        <f t="shared" si="338"/>
        <v>September</v>
      </c>
      <c r="H3116" s="5" t="str">
        <f t="shared" si="339"/>
        <v>1990</v>
      </c>
      <c r="I3116" s="1" t="s">
        <v>6391</v>
      </c>
      <c r="J3116" s="1" t="str">
        <f t="shared" si="340"/>
        <v xml:space="preserve">Molniya-M /Block ML </v>
      </c>
      <c r="K3116" s="1" t="str">
        <f t="shared" si="341"/>
        <v>Molniya-3 nÂ°145</v>
      </c>
      <c r="L3116" s="1" t="s">
        <v>346</v>
      </c>
      <c r="M3116" s="1"/>
      <c r="N3116" s="1">
        <f t="shared" si="342"/>
        <v>0</v>
      </c>
      <c r="O3116" s="1" t="s">
        <v>9</v>
      </c>
    </row>
    <row r="3117" spans="1:15" x14ac:dyDescent="0.3">
      <c r="A3117" s="1" t="s">
        <v>6140</v>
      </c>
      <c r="B3117" s="1" t="s">
        <v>1561</v>
      </c>
      <c r="C3117" s="1" t="str">
        <f t="shared" si="336"/>
        <v>Russia</v>
      </c>
      <c r="D3117" s="1" t="s">
        <v>6392</v>
      </c>
      <c r="E3117" s="7" t="str">
        <f>TEXT(DATE(MID(D3117, 13, 4), CHOOSE(MATCH( MID(D3117, 5, 3), {"Jan","Feb","Mar","Apr","May","Jun","Jul","Aug","Sep","Oct","Nov","Dec"}, 0), 1, 2, 3, 4, 5, 6, 7, 8, 9, 10, 11, 12), MID(D3117, 9, 2)), "yyyy-mm-dd")</f>
        <v>1990-09-14</v>
      </c>
      <c r="F3117" s="1" t="str">
        <f t="shared" si="337"/>
        <v>05:59:00</v>
      </c>
      <c r="G3117" s="9" t="str">
        <f t="shared" si="338"/>
        <v>September</v>
      </c>
      <c r="H3117" s="5" t="str">
        <f t="shared" si="339"/>
        <v>1990</v>
      </c>
      <c r="I3117" s="1" t="s">
        <v>6393</v>
      </c>
      <c r="J3117" s="1" t="str">
        <f t="shared" si="340"/>
        <v xml:space="preserve">Cosmos-3M </v>
      </c>
      <c r="K3117" s="1" t="str">
        <f t="shared" si="341"/>
        <v>Cosmos 2100</v>
      </c>
      <c r="L3117" s="1" t="s">
        <v>346</v>
      </c>
      <c r="M3117" s="1"/>
      <c r="N3117" s="1">
        <f t="shared" si="342"/>
        <v>0</v>
      </c>
      <c r="O3117" s="1" t="s">
        <v>9</v>
      </c>
    </row>
    <row r="3118" spans="1:15" x14ac:dyDescent="0.3">
      <c r="A3118" s="1" t="s">
        <v>6140</v>
      </c>
      <c r="B3118" s="1" t="s">
        <v>3038</v>
      </c>
      <c r="C3118" s="1" t="str">
        <f t="shared" si="336"/>
        <v>Russia</v>
      </c>
      <c r="D3118" s="1" t="s">
        <v>6394</v>
      </c>
      <c r="E3118" s="7" t="str">
        <f>TEXT(DATE(MID(D3118, 13, 4), CHOOSE(MATCH( MID(D3118, 5, 3), {"Jan","Feb","Mar","Apr","May","Jun","Jul","Aug","Sep","Oct","Nov","Dec"}, 0), 1, 2, 3, 4, 5, 6, 7, 8, 9, 10, 11, 12), MID(D3118, 9, 2)), "yyyy-mm-dd")</f>
        <v>1990-09-07</v>
      </c>
      <c r="F3118" s="1" t="str">
        <f t="shared" si="337"/>
        <v>11:59:00</v>
      </c>
      <c r="G3118" s="9" t="str">
        <f t="shared" si="338"/>
        <v>September</v>
      </c>
      <c r="H3118" s="5" t="str">
        <f t="shared" si="339"/>
        <v>1990</v>
      </c>
      <c r="I3118" s="1" t="s">
        <v>5480</v>
      </c>
      <c r="J3118" s="1" t="str">
        <f t="shared" si="340"/>
        <v xml:space="preserve">Soyuz U </v>
      </c>
      <c r="K3118" s="1" t="str">
        <f t="shared" si="341"/>
        <v>Resurs-F</v>
      </c>
      <c r="L3118" s="1" t="s">
        <v>346</v>
      </c>
      <c r="M3118" s="1">
        <v>20</v>
      </c>
      <c r="N3118" s="1">
        <f t="shared" si="342"/>
        <v>1660</v>
      </c>
      <c r="O3118" s="1" t="s">
        <v>9</v>
      </c>
    </row>
    <row r="3119" spans="1:15" x14ac:dyDescent="0.3">
      <c r="A3119" s="1" t="s">
        <v>14</v>
      </c>
      <c r="B3119" s="1" t="s">
        <v>3524</v>
      </c>
      <c r="C3119" s="1" t="str">
        <f t="shared" si="336"/>
        <v>China</v>
      </c>
      <c r="D3119" s="1" t="s">
        <v>6395</v>
      </c>
      <c r="E3119" s="7" t="str">
        <f>TEXT(DATE(MID(D3119, 13, 4), CHOOSE(MATCH( MID(D3119, 5, 3), {"Jan","Feb","Mar","Apr","May","Jun","Jul","Aug","Sep","Oct","Nov","Dec"}, 0), 1, 2, 3, 4, 5, 6, 7, 8, 9, 10, 11, 12), MID(D3119, 9, 2)), "yyyy-mm-dd")</f>
        <v>1990-09-03</v>
      </c>
      <c r="F3119" s="1" t="str">
        <f t="shared" si="337"/>
        <v>00:53:00</v>
      </c>
      <c r="G3119" s="9" t="str">
        <f t="shared" si="338"/>
        <v>September</v>
      </c>
      <c r="H3119" s="5" t="str">
        <f t="shared" si="339"/>
        <v>1990</v>
      </c>
      <c r="I3119" s="1" t="s">
        <v>6396</v>
      </c>
      <c r="J3119" s="1" t="str">
        <f t="shared" si="340"/>
        <v xml:space="preserve">Long March 4A </v>
      </c>
      <c r="K3119" s="1" t="str">
        <f t="shared" si="341"/>
        <v>Fengyun 1B, QQW 1 &amp; 2</v>
      </c>
      <c r="L3119" s="1" t="s">
        <v>346</v>
      </c>
      <c r="M3119" s="1"/>
      <c r="N3119" s="1">
        <f t="shared" si="342"/>
        <v>0</v>
      </c>
      <c r="O3119" s="1" t="s">
        <v>9</v>
      </c>
    </row>
    <row r="3120" spans="1:15" x14ac:dyDescent="0.3">
      <c r="A3120" s="1" t="s">
        <v>6140</v>
      </c>
      <c r="B3120" s="1" t="s">
        <v>5</v>
      </c>
      <c r="C3120" s="1" t="str">
        <f t="shared" si="336"/>
        <v>Russia</v>
      </c>
      <c r="D3120" s="1" t="s">
        <v>6397</v>
      </c>
      <c r="E3120" s="7" t="str">
        <f>TEXT(DATE(MID(D3120, 13, 4), CHOOSE(MATCH( MID(D3120, 5, 3), {"Jan","Feb","Mar","Apr","May","Jun","Jul","Aug","Sep","Oct","Nov","Dec"}, 0), 1, 2, 3, 4, 5, 6, 7, 8, 9, 10, 11, 12), MID(D3120, 9, 2)), "yyyy-mm-dd")</f>
        <v>1990-08-31</v>
      </c>
      <c r="F3120" s="1" t="str">
        <f t="shared" si="337"/>
        <v>08:00:00</v>
      </c>
      <c r="G3120" s="9" t="str">
        <f t="shared" si="338"/>
        <v>August</v>
      </c>
      <c r="H3120" s="5" t="str">
        <f t="shared" si="339"/>
        <v>1990</v>
      </c>
      <c r="I3120" s="1" t="s">
        <v>6398</v>
      </c>
      <c r="J3120" s="1" t="str">
        <f t="shared" si="340"/>
        <v xml:space="preserve">Soyuz U </v>
      </c>
      <c r="K3120" s="1" t="str">
        <f t="shared" si="341"/>
        <v>Cosmos 2099</v>
      </c>
      <c r="L3120" s="1" t="s">
        <v>346</v>
      </c>
      <c r="M3120" s="1">
        <v>20</v>
      </c>
      <c r="N3120" s="1">
        <f t="shared" si="342"/>
        <v>1660</v>
      </c>
      <c r="O3120" s="1" t="s">
        <v>9</v>
      </c>
    </row>
    <row r="3121" spans="1:15" x14ac:dyDescent="0.3">
      <c r="A3121" s="1" t="s">
        <v>233</v>
      </c>
      <c r="B3121" s="1" t="s">
        <v>4338</v>
      </c>
      <c r="C3121" s="1" t="str">
        <f t="shared" si="336"/>
        <v>France</v>
      </c>
      <c r="D3121" s="1" t="s">
        <v>6399</v>
      </c>
      <c r="E3121" s="7" t="str">
        <f>TEXT(DATE(MID(D3121, 13, 4), CHOOSE(MATCH( MID(D3121, 5, 3), {"Jan","Feb","Mar","Apr","May","Jun","Jul","Aug","Sep","Oct","Nov","Dec"}, 0), 1, 2, 3, 4, 5, 6, 7, 8, 9, 10, 11, 12), MID(D3121, 9, 2)), "yyyy-mm-dd")</f>
        <v>1990-08-30</v>
      </c>
      <c r="F3121" s="1" t="str">
        <f t="shared" si="337"/>
        <v>22:46:00</v>
      </c>
      <c r="G3121" s="9" t="str">
        <f t="shared" si="338"/>
        <v>August</v>
      </c>
      <c r="H3121" s="5" t="str">
        <f t="shared" si="339"/>
        <v>1990</v>
      </c>
      <c r="I3121" s="1" t="s">
        <v>6400</v>
      </c>
      <c r="J3121" s="1" t="str">
        <f t="shared" si="340"/>
        <v xml:space="preserve">Ariane 44LP </v>
      </c>
      <c r="K3121" s="1" t="str">
        <f t="shared" si="341"/>
        <v>Skynet 4C &amp; Eutelsat 2F1</v>
      </c>
      <c r="L3121" s="1" t="s">
        <v>346</v>
      </c>
      <c r="M3121" s="1"/>
      <c r="N3121" s="1">
        <f t="shared" si="342"/>
        <v>0</v>
      </c>
      <c r="O3121" s="1" t="s">
        <v>9</v>
      </c>
    </row>
    <row r="3122" spans="1:15" x14ac:dyDescent="0.3">
      <c r="A3122" s="1" t="s">
        <v>6140</v>
      </c>
      <c r="B3122" s="1" t="s">
        <v>1561</v>
      </c>
      <c r="C3122" s="1" t="str">
        <f t="shared" si="336"/>
        <v>Russia</v>
      </c>
      <c r="D3122" s="1" t="s">
        <v>6401</v>
      </c>
      <c r="E3122" s="7" t="str">
        <f>TEXT(DATE(MID(D3122, 13, 4), CHOOSE(MATCH( MID(D3122, 5, 3), {"Jan","Feb","Mar","Apr","May","Jun","Jul","Aug","Sep","Oct","Nov","Dec"}, 0), 1, 2, 3, 4, 5, 6, 7, 8, 9, 10, 11, 12), MID(D3122, 9, 2)), "yyyy-mm-dd")</f>
        <v>1990-08-28</v>
      </c>
      <c r="F3122" s="1" t="str">
        <f t="shared" si="337"/>
        <v>15:45:00</v>
      </c>
      <c r="G3122" s="9" t="str">
        <f t="shared" si="338"/>
        <v>August</v>
      </c>
      <c r="H3122" s="5" t="str">
        <f t="shared" si="339"/>
        <v>1990</v>
      </c>
      <c r="I3122" s="1" t="s">
        <v>6402</v>
      </c>
      <c r="J3122" s="1" t="str">
        <f t="shared" si="340"/>
        <v xml:space="preserve">Cosmos-3M </v>
      </c>
      <c r="K3122" s="1" t="str">
        <f t="shared" si="341"/>
        <v>Cosmos 2098</v>
      </c>
      <c r="L3122" s="1" t="s">
        <v>346</v>
      </c>
      <c r="M3122" s="1"/>
      <c r="N3122" s="1">
        <f t="shared" si="342"/>
        <v>0</v>
      </c>
      <c r="O3122" s="1" t="s">
        <v>9</v>
      </c>
    </row>
    <row r="3123" spans="1:15" x14ac:dyDescent="0.3">
      <c r="A3123" s="1" t="s">
        <v>60</v>
      </c>
      <c r="B3123" s="1" t="s">
        <v>61</v>
      </c>
      <c r="C3123" s="1" t="str">
        <f t="shared" si="336"/>
        <v>Japan</v>
      </c>
      <c r="D3123" s="1" t="s">
        <v>6403</v>
      </c>
      <c r="E3123" s="7" t="str">
        <f>TEXT(DATE(MID(D3123, 13, 4), CHOOSE(MATCH( MID(D3123, 5, 3), {"Jan","Feb","Mar","Apr","May","Jun","Jul","Aug","Sep","Oct","Nov","Dec"}, 0), 1, 2, 3, 4, 5, 6, 7, 8, 9, 10, 11, 12), MID(D3123, 9, 2)), "yyyy-mm-dd")</f>
        <v>1990-08-28</v>
      </c>
      <c r="F3123" s="1" t="str">
        <f t="shared" si="337"/>
        <v>09:05:00</v>
      </c>
      <c r="G3123" s="9" t="str">
        <f t="shared" si="338"/>
        <v>August</v>
      </c>
      <c r="H3123" s="5" t="str">
        <f t="shared" si="339"/>
        <v>1990</v>
      </c>
      <c r="I3123" s="1" t="s">
        <v>6404</v>
      </c>
      <c r="J3123" s="1" t="str">
        <f t="shared" si="340"/>
        <v xml:space="preserve">H-I UM-129A (9SO) </v>
      </c>
      <c r="K3123" s="1" t="str">
        <f t="shared" si="341"/>
        <v>Yuri-3A</v>
      </c>
      <c r="L3123" s="1" t="s">
        <v>346</v>
      </c>
      <c r="M3123" s="1"/>
      <c r="N3123" s="1">
        <f t="shared" si="342"/>
        <v>0</v>
      </c>
      <c r="O3123" s="1" t="s">
        <v>9</v>
      </c>
    </row>
    <row r="3124" spans="1:15" x14ac:dyDescent="0.3">
      <c r="A3124" s="1" t="s">
        <v>6140</v>
      </c>
      <c r="B3124" s="1" t="s">
        <v>5</v>
      </c>
      <c r="C3124" s="1" t="str">
        <f t="shared" si="336"/>
        <v>Russia</v>
      </c>
      <c r="D3124" s="1" t="s">
        <v>6405</v>
      </c>
      <c r="E3124" s="7" t="str">
        <f>TEXT(DATE(MID(D3124, 13, 4), CHOOSE(MATCH( MID(D3124, 5, 3), {"Jan","Feb","Mar","Apr","May","Jun","Jul","Aug","Sep","Oct","Nov","Dec"}, 0), 1, 2, 3, 4, 5, 6, 7, 8, 9, 10, 11, 12), MID(D3124, 9, 2)), "yyyy-mm-dd")</f>
        <v>1990-08-28</v>
      </c>
      <c r="F3124" s="1" t="str">
        <f t="shared" si="337"/>
        <v>07:49:00</v>
      </c>
      <c r="G3124" s="9" t="str">
        <f t="shared" si="338"/>
        <v>August</v>
      </c>
      <c r="H3124" s="5" t="str">
        <f t="shared" si="339"/>
        <v>1990</v>
      </c>
      <c r="I3124" s="1" t="s">
        <v>6406</v>
      </c>
      <c r="J3124" s="1" t="str">
        <f t="shared" si="340"/>
        <v xml:space="preserve">Molniya-M /Block 2BL </v>
      </c>
      <c r="K3124" s="1" t="str">
        <f t="shared" si="341"/>
        <v>Cosmos 2097</v>
      </c>
      <c r="L3124" s="1" t="s">
        <v>346</v>
      </c>
      <c r="M3124" s="1"/>
      <c r="N3124" s="1">
        <f t="shared" si="342"/>
        <v>0</v>
      </c>
      <c r="O3124" s="1" t="s">
        <v>9</v>
      </c>
    </row>
    <row r="3125" spans="1:15" x14ac:dyDescent="0.3">
      <c r="A3125" s="1" t="s">
        <v>6140</v>
      </c>
      <c r="B3125" s="1" t="s">
        <v>3926</v>
      </c>
      <c r="C3125" s="1" t="str">
        <f t="shared" si="336"/>
        <v>Kazakhstan</v>
      </c>
      <c r="D3125" s="1" t="s">
        <v>6407</v>
      </c>
      <c r="E3125" s="7" t="str">
        <f>TEXT(DATE(MID(D3125, 13, 4), CHOOSE(MATCH( MID(D3125, 5, 3), {"Jan","Feb","Mar","Apr","May","Jun","Jul","Aug","Sep","Oct","Nov","Dec"}, 0), 1, 2, 3, 4, 5, 6, 7, 8, 9, 10, 11, 12), MID(D3125, 9, 2)), "yyyy-mm-dd")</f>
        <v>1990-08-23</v>
      </c>
      <c r="F3125" s="1" t="str">
        <f t="shared" si="337"/>
        <v>16:17:00</v>
      </c>
      <c r="G3125" s="9" t="str">
        <f t="shared" si="338"/>
        <v>August</v>
      </c>
      <c r="H3125" s="5" t="str">
        <f t="shared" si="339"/>
        <v>1990</v>
      </c>
      <c r="I3125" s="1" t="s">
        <v>6408</v>
      </c>
      <c r="J3125" s="1" t="str">
        <f t="shared" si="340"/>
        <v xml:space="preserve">Tsyklon-2 </v>
      </c>
      <c r="K3125" s="1" t="str">
        <f t="shared" si="341"/>
        <v>Cosmos 2096</v>
      </c>
      <c r="L3125" s="1" t="s">
        <v>346</v>
      </c>
      <c r="M3125" s="1"/>
      <c r="N3125" s="1">
        <f t="shared" si="342"/>
        <v>0</v>
      </c>
      <c r="O3125" s="1" t="s">
        <v>9</v>
      </c>
    </row>
    <row r="3126" spans="1:15" x14ac:dyDescent="0.3">
      <c r="A3126" s="1" t="s">
        <v>3868</v>
      </c>
      <c r="B3126" s="1" t="s">
        <v>3160</v>
      </c>
      <c r="C3126" s="1" t="str">
        <f t="shared" si="336"/>
        <v>USA</v>
      </c>
      <c r="D3126" s="1" t="s">
        <v>6409</v>
      </c>
      <c r="E3126" s="7" t="str">
        <f>TEXT(DATE(MID(D3126, 13, 4), CHOOSE(MATCH( MID(D3126, 5, 3), {"Jan","Feb","Mar","Apr","May","Jun","Jul","Aug","Sep","Oct","Nov","Dec"}, 0), 1, 2, 3, 4, 5, 6, 7, 8, 9, 10, 11, 12), MID(D3126, 9, 2)), "yyyy-mm-dd")</f>
        <v>1990-08-18</v>
      </c>
      <c r="F3126" s="1" t="str">
        <f t="shared" si="337"/>
        <v>00:42:00</v>
      </c>
      <c r="G3126" s="9" t="str">
        <f t="shared" si="338"/>
        <v>August</v>
      </c>
      <c r="H3126" s="5" t="str">
        <f t="shared" si="339"/>
        <v>1990</v>
      </c>
      <c r="I3126" s="1" t="s">
        <v>6410</v>
      </c>
      <c r="J3126" s="1" t="str">
        <f t="shared" si="340"/>
        <v xml:space="preserve">Delta II 6925 </v>
      </c>
      <c r="K3126" s="1" t="str">
        <f t="shared" si="341"/>
        <v>Marcopolo 2</v>
      </c>
      <c r="L3126" s="1" t="s">
        <v>346</v>
      </c>
      <c r="M3126" s="1"/>
      <c r="N3126" s="1">
        <f t="shared" si="342"/>
        <v>0</v>
      </c>
      <c r="O3126" s="1" t="s">
        <v>9</v>
      </c>
    </row>
    <row r="3127" spans="1:15" x14ac:dyDescent="0.3">
      <c r="A3127" s="1" t="s">
        <v>6140</v>
      </c>
      <c r="B3127" s="1" t="s">
        <v>5</v>
      </c>
      <c r="C3127" s="1" t="str">
        <f t="shared" si="336"/>
        <v>Russia</v>
      </c>
      <c r="D3127" s="1" t="s">
        <v>6411</v>
      </c>
      <c r="E3127" s="7" t="str">
        <f>TEXT(DATE(MID(D3127, 13, 4), CHOOSE(MATCH( MID(D3127, 5, 3), {"Jan","Feb","Mar","Apr","May","Jun","Jul","Aug","Sep","Oct","Nov","Dec"}, 0), 1, 2, 3, 4, 5, 6, 7, 8, 9, 10, 11, 12), MID(D3127, 9, 2)), "yyyy-mm-dd")</f>
        <v>1990-08-16</v>
      </c>
      <c r="F3127" s="1" t="str">
        <f t="shared" si="337"/>
        <v>09:54:00</v>
      </c>
      <c r="G3127" s="9" t="str">
        <f t="shared" si="338"/>
        <v>August</v>
      </c>
      <c r="H3127" s="5" t="str">
        <f t="shared" si="339"/>
        <v>1990</v>
      </c>
      <c r="I3127" s="1" t="s">
        <v>5480</v>
      </c>
      <c r="J3127" s="1" t="str">
        <f t="shared" si="340"/>
        <v xml:space="preserve">Soyuz U </v>
      </c>
      <c r="K3127" s="1" t="str">
        <f t="shared" si="341"/>
        <v>Resurs-F</v>
      </c>
      <c r="L3127" s="1" t="s">
        <v>346</v>
      </c>
      <c r="M3127" s="1">
        <v>20</v>
      </c>
      <c r="N3127" s="1">
        <f t="shared" si="342"/>
        <v>1660</v>
      </c>
      <c r="O3127" s="1" t="s">
        <v>9</v>
      </c>
    </row>
    <row r="3128" spans="1:15" x14ac:dyDescent="0.3">
      <c r="A3128" s="1" t="s">
        <v>6140</v>
      </c>
      <c r="B3128" s="1" t="s">
        <v>1630</v>
      </c>
      <c r="C3128" s="1" t="str">
        <f t="shared" si="336"/>
        <v>Kazakhstan</v>
      </c>
      <c r="D3128" s="1" t="s">
        <v>6412</v>
      </c>
      <c r="E3128" s="7" t="str">
        <f>TEXT(DATE(MID(D3128, 13, 4), CHOOSE(MATCH( MID(D3128, 5, 3), {"Jan","Feb","Mar","Apr","May","Jun","Jul","Aug","Sep","Oct","Nov","Dec"}, 0), 1, 2, 3, 4, 5, 6, 7, 8, 9, 10, 11, 12), MID(D3128, 9, 2)), "yyyy-mm-dd")</f>
        <v>1990-08-15</v>
      </c>
      <c r="F3128" s="1" t="str">
        <f t="shared" si="337"/>
        <v>04:00:00</v>
      </c>
      <c r="G3128" s="9" t="str">
        <f t="shared" si="338"/>
        <v>August</v>
      </c>
      <c r="H3128" s="5" t="str">
        <f t="shared" si="339"/>
        <v>1990</v>
      </c>
      <c r="I3128" s="1" t="s">
        <v>6413</v>
      </c>
      <c r="J3128" s="1" t="str">
        <f t="shared" si="340"/>
        <v xml:space="preserve">Soyuz U2 </v>
      </c>
      <c r="K3128" s="1" t="str">
        <f t="shared" si="341"/>
        <v>Progress M-4</v>
      </c>
      <c r="L3128" s="1" t="s">
        <v>346</v>
      </c>
      <c r="M3128" s="1">
        <v>40</v>
      </c>
      <c r="N3128" s="1">
        <f t="shared" si="342"/>
        <v>3320</v>
      </c>
      <c r="O3128" s="1" t="s">
        <v>9</v>
      </c>
    </row>
    <row r="3129" spans="1:15" x14ac:dyDescent="0.3">
      <c r="A3129" s="1" t="s">
        <v>6140</v>
      </c>
      <c r="B3129" s="1" t="s">
        <v>5</v>
      </c>
      <c r="C3129" s="1" t="str">
        <f t="shared" si="336"/>
        <v>Russia</v>
      </c>
      <c r="D3129" s="1" t="s">
        <v>6414</v>
      </c>
      <c r="E3129" s="7" t="str">
        <f>TEXT(DATE(MID(D3129, 13, 4), CHOOSE(MATCH( MID(D3129, 5, 3), {"Jan","Feb","Mar","Apr","May","Jun","Jul","Aug","Sep","Oct","Nov","Dec"}, 0), 1, 2, 3, 4, 5, 6, 7, 8, 9, 10, 11, 12), MID(D3129, 9, 2)), "yyyy-mm-dd")</f>
        <v>1990-08-10</v>
      </c>
      <c r="F3129" s="1" t="str">
        <f t="shared" si="337"/>
        <v>20:18:00</v>
      </c>
      <c r="G3129" s="9" t="str">
        <f t="shared" si="338"/>
        <v>August</v>
      </c>
      <c r="H3129" s="5" t="str">
        <f t="shared" si="339"/>
        <v>1990</v>
      </c>
      <c r="I3129" s="1" t="s">
        <v>6415</v>
      </c>
      <c r="J3129" s="1" t="str">
        <f t="shared" si="340"/>
        <v xml:space="preserve">Molniya-M /Block ML </v>
      </c>
      <c r="K3129" s="1" t="str">
        <f t="shared" si="341"/>
        <v>Molniya-1 nÂ°144</v>
      </c>
      <c r="L3129" s="1" t="s">
        <v>346</v>
      </c>
      <c r="M3129" s="1"/>
      <c r="N3129" s="1">
        <f t="shared" si="342"/>
        <v>0</v>
      </c>
      <c r="O3129" s="1" t="s">
        <v>9</v>
      </c>
    </row>
    <row r="3130" spans="1:15" x14ac:dyDescent="0.3">
      <c r="A3130" s="1" t="s">
        <v>6140</v>
      </c>
      <c r="B3130" s="1" t="s">
        <v>529</v>
      </c>
      <c r="C3130" s="1" t="str">
        <f t="shared" si="336"/>
        <v>Kazakhstan</v>
      </c>
      <c r="D3130" s="1" t="s">
        <v>6416</v>
      </c>
      <c r="E3130" s="7" t="str">
        <f>TEXT(DATE(MID(D3130, 13, 4), CHOOSE(MATCH( MID(D3130, 5, 3), {"Jan","Feb","Mar","Apr","May","Jun","Jul","Aug","Sep","Oct","Nov","Dec"}, 0), 1, 2, 3, 4, 5, 6, 7, 8, 9, 10, 11, 12), MID(D3130, 9, 2)), "yyyy-mm-dd")</f>
        <v>1990-08-09</v>
      </c>
      <c r="F3130" s="1" t="str">
        <f t="shared" si="337"/>
        <v>20:18:00</v>
      </c>
      <c r="G3130" s="9" t="str">
        <f t="shared" si="338"/>
        <v>August</v>
      </c>
      <c r="H3130" s="5" t="str">
        <f t="shared" si="339"/>
        <v>1990</v>
      </c>
      <c r="I3130" s="1" t="s">
        <v>6417</v>
      </c>
      <c r="J3130" s="1" t="str">
        <f t="shared" si="340"/>
        <v xml:space="preserve">Proton K/Block-DM-2 </v>
      </c>
      <c r="K3130" s="1" t="str">
        <f t="shared" si="341"/>
        <v>Ekran-M nÂ°14L</v>
      </c>
      <c r="L3130" s="1" t="s">
        <v>346</v>
      </c>
      <c r="M3130" s="1"/>
      <c r="N3130" s="1">
        <f t="shared" si="342"/>
        <v>0</v>
      </c>
      <c r="O3130" s="1" t="s">
        <v>257</v>
      </c>
    </row>
    <row r="3131" spans="1:15" x14ac:dyDescent="0.3">
      <c r="A3131" s="1" t="s">
        <v>6140</v>
      </c>
      <c r="B3131" s="1" t="s">
        <v>3566</v>
      </c>
      <c r="C3131" s="1" t="str">
        <f t="shared" si="336"/>
        <v>Russia</v>
      </c>
      <c r="D3131" s="1" t="s">
        <v>6418</v>
      </c>
      <c r="E3131" s="7" t="str">
        <f>TEXT(DATE(MID(D3131, 13, 4), CHOOSE(MATCH( MID(D3131, 5, 3), {"Jan","Feb","Mar","Apr","May","Jun","Jul","Aug","Sep","Oct","Nov","Dec"}, 0), 1, 2, 3, 4, 5, 6, 7, 8, 9, 10, 11, 12), MID(D3131, 9, 2)), "yyyy-mm-dd")</f>
        <v>1990-08-08</v>
      </c>
      <c r="F3131" s="1" t="str">
        <f t="shared" si="337"/>
        <v>04:15:00</v>
      </c>
      <c r="G3131" s="9" t="str">
        <f t="shared" si="338"/>
        <v>August</v>
      </c>
      <c r="H3131" s="5" t="str">
        <f t="shared" si="339"/>
        <v>1990</v>
      </c>
      <c r="I3131" s="1" t="s">
        <v>6419</v>
      </c>
      <c r="J3131" s="1" t="str">
        <f t="shared" si="340"/>
        <v xml:space="preserve">Tsyklon-3 </v>
      </c>
      <c r="K3131" s="1" t="str">
        <f t="shared" si="341"/>
        <v>Cosmos 2090 to 2095</v>
      </c>
      <c r="L3131" s="1" t="s">
        <v>346</v>
      </c>
      <c r="M3131" s="1"/>
      <c r="N3131" s="1">
        <f t="shared" si="342"/>
        <v>0</v>
      </c>
      <c r="O3131" s="1" t="s">
        <v>9</v>
      </c>
    </row>
    <row r="3132" spans="1:15" x14ac:dyDescent="0.3">
      <c r="A3132" s="1" t="s">
        <v>6140</v>
      </c>
      <c r="B3132" s="1" t="s">
        <v>3038</v>
      </c>
      <c r="C3132" s="1" t="str">
        <f t="shared" si="336"/>
        <v>Russia</v>
      </c>
      <c r="D3132" s="1" t="s">
        <v>6420</v>
      </c>
      <c r="E3132" s="7" t="str">
        <f>TEXT(DATE(MID(D3132, 13, 4), CHOOSE(MATCH( MID(D3132, 5, 3), {"Jan","Feb","Mar","Apr","May","Jun","Jul","Aug","Sep","Oct","Nov","Dec"}, 0), 1, 2, 3, 4, 5, 6, 7, 8, 9, 10, 11, 12), MID(D3132, 9, 2)), "yyyy-mm-dd")</f>
        <v>1990-08-03</v>
      </c>
      <c r="F3132" s="1" t="str">
        <f t="shared" si="337"/>
        <v>19:45:00</v>
      </c>
      <c r="G3132" s="9" t="str">
        <f t="shared" si="338"/>
        <v>August</v>
      </c>
      <c r="H3132" s="5" t="str">
        <f t="shared" si="339"/>
        <v>1990</v>
      </c>
      <c r="I3132" s="1" t="s">
        <v>6421</v>
      </c>
      <c r="J3132" s="1" t="str">
        <f t="shared" si="340"/>
        <v xml:space="preserve">Soyuz U </v>
      </c>
      <c r="K3132" s="1" t="str">
        <f t="shared" si="341"/>
        <v>Cosmos 2089</v>
      </c>
      <c r="L3132" s="1" t="s">
        <v>346</v>
      </c>
      <c r="M3132" s="1">
        <v>20</v>
      </c>
      <c r="N3132" s="1">
        <f t="shared" si="342"/>
        <v>1660</v>
      </c>
      <c r="O3132" s="1" t="s">
        <v>9</v>
      </c>
    </row>
    <row r="3133" spans="1:15" x14ac:dyDescent="0.3">
      <c r="A3133" s="1" t="s">
        <v>3868</v>
      </c>
      <c r="B3133" s="1" t="s">
        <v>3478</v>
      </c>
      <c r="C3133" s="1" t="str">
        <f t="shared" si="336"/>
        <v>USA</v>
      </c>
      <c r="D3133" s="1" t="s">
        <v>6422</v>
      </c>
      <c r="E3133" s="7" t="str">
        <f>TEXT(DATE(MID(D3133, 13, 4), CHOOSE(MATCH( MID(D3133, 5, 3), {"Jan","Feb","Mar","Apr","May","Jun","Jul","Aug","Sep","Oct","Nov","Dec"}, 0), 1, 2, 3, 4, 5, 6, 7, 8, 9, 10, 11, 12), MID(D3133, 9, 2)), "yyyy-mm-dd")</f>
        <v>1990-08-02</v>
      </c>
      <c r="F3133" s="1" t="str">
        <f t="shared" si="337"/>
        <v>05:39:00</v>
      </c>
      <c r="G3133" s="9" t="str">
        <f t="shared" si="338"/>
        <v>August</v>
      </c>
      <c r="H3133" s="5" t="str">
        <f t="shared" si="339"/>
        <v>1990</v>
      </c>
      <c r="I3133" s="1" t="s">
        <v>6423</v>
      </c>
      <c r="J3133" s="1" t="str">
        <f t="shared" si="340"/>
        <v xml:space="preserve">Delta II 6925 </v>
      </c>
      <c r="K3133" s="1" t="str">
        <f t="shared" si="341"/>
        <v>USA-63 (GPS II-8)</v>
      </c>
      <c r="L3133" s="1" t="s">
        <v>346</v>
      </c>
      <c r="M3133" s="1"/>
      <c r="N3133" s="1">
        <f t="shared" si="342"/>
        <v>0</v>
      </c>
      <c r="O3133" s="1" t="s">
        <v>9</v>
      </c>
    </row>
    <row r="3134" spans="1:15" x14ac:dyDescent="0.3">
      <c r="A3134" s="1" t="s">
        <v>6140</v>
      </c>
      <c r="B3134" s="1" t="s">
        <v>1630</v>
      </c>
      <c r="C3134" s="1" t="str">
        <f t="shared" si="336"/>
        <v>Kazakhstan</v>
      </c>
      <c r="D3134" s="1" t="s">
        <v>6424</v>
      </c>
      <c r="E3134" s="7" t="str">
        <f>TEXT(DATE(MID(D3134, 13, 4), CHOOSE(MATCH( MID(D3134, 5, 3), {"Jan","Feb","Mar","Apr","May","Jun","Jul","Aug","Sep","Oct","Nov","Dec"}, 0), 1, 2, 3, 4, 5, 6, 7, 8, 9, 10, 11, 12), MID(D3134, 9, 2)), "yyyy-mm-dd")</f>
        <v>1990-08-01</v>
      </c>
      <c r="F3134" s="1" t="str">
        <f t="shared" si="337"/>
        <v>09:32:00</v>
      </c>
      <c r="G3134" s="9" t="str">
        <f t="shared" si="338"/>
        <v>August</v>
      </c>
      <c r="H3134" s="5" t="str">
        <f t="shared" si="339"/>
        <v>1990</v>
      </c>
      <c r="I3134" s="1" t="s">
        <v>6425</v>
      </c>
      <c r="J3134" s="1" t="str">
        <f t="shared" si="340"/>
        <v xml:space="preserve">Soyuz U2 </v>
      </c>
      <c r="K3134" s="1" t="str">
        <f t="shared" si="341"/>
        <v>Soyuz TM-10</v>
      </c>
      <c r="L3134" s="1" t="s">
        <v>346</v>
      </c>
      <c r="M3134" s="1">
        <v>40</v>
      </c>
      <c r="N3134" s="1">
        <f t="shared" si="342"/>
        <v>3320</v>
      </c>
      <c r="O3134" s="1" t="s">
        <v>9</v>
      </c>
    </row>
    <row r="3135" spans="1:15" x14ac:dyDescent="0.3">
      <c r="A3135" s="1" t="s">
        <v>6140</v>
      </c>
      <c r="B3135" s="1" t="s">
        <v>4483</v>
      </c>
      <c r="C3135" s="1" t="str">
        <f t="shared" si="336"/>
        <v>Russia</v>
      </c>
      <c r="D3135" s="1" t="s">
        <v>6426</v>
      </c>
      <c r="E3135" s="7" t="str">
        <f>TEXT(DATE(MID(D3135, 13, 4), CHOOSE(MATCH( MID(D3135, 5, 3), {"Jan","Feb","Mar","Apr","May","Jun","Jul","Aug","Sep","Oct","Nov","Dec"}, 0), 1, 2, 3, 4, 5, 6, 7, 8, 9, 10, 11, 12), MID(D3135, 9, 2)), "yyyy-mm-dd")</f>
        <v>1990-07-30</v>
      </c>
      <c r="F3135" s="1" t="str">
        <f t="shared" si="337"/>
        <v>00:06:00</v>
      </c>
      <c r="G3135" s="9" t="str">
        <f t="shared" si="338"/>
        <v>July</v>
      </c>
      <c r="H3135" s="5" t="str">
        <f t="shared" si="339"/>
        <v>1990</v>
      </c>
      <c r="I3135" s="1" t="s">
        <v>6427</v>
      </c>
      <c r="J3135" s="1" t="str">
        <f t="shared" si="340"/>
        <v xml:space="preserve">Tsyklon-3 </v>
      </c>
      <c r="K3135" s="1" t="str">
        <f t="shared" si="341"/>
        <v>Cosmos 2088</v>
      </c>
      <c r="L3135" s="1" t="s">
        <v>346</v>
      </c>
      <c r="M3135" s="1"/>
      <c r="N3135" s="1">
        <f t="shared" si="342"/>
        <v>0</v>
      </c>
      <c r="O3135" s="1" t="s">
        <v>9</v>
      </c>
    </row>
    <row r="3136" spans="1:15" x14ac:dyDescent="0.3">
      <c r="A3136" s="1" t="s">
        <v>5556</v>
      </c>
      <c r="B3136" s="1" t="s">
        <v>4092</v>
      </c>
      <c r="C3136" s="1" t="str">
        <f t="shared" si="336"/>
        <v>USA</v>
      </c>
      <c r="D3136" s="1" t="s">
        <v>6428</v>
      </c>
      <c r="E3136" s="7" t="str">
        <f>TEXT(DATE(MID(D3136, 13, 4), CHOOSE(MATCH( MID(D3136, 5, 3), {"Jan","Feb","Mar","Apr","May","Jun","Jul","Aug","Sep","Oct","Nov","Dec"}, 0), 1, 2, 3, 4, 5, 6, 7, 8, 9, 10, 11, 12), MID(D3136, 9, 2)), "yyyy-mm-dd")</f>
        <v>1990-07-25</v>
      </c>
      <c r="F3136" s="1" t="str">
        <f t="shared" si="337"/>
        <v>19:21:00</v>
      </c>
      <c r="G3136" s="9" t="str">
        <f t="shared" si="338"/>
        <v>July</v>
      </c>
      <c r="H3136" s="5" t="str">
        <f t="shared" si="339"/>
        <v>1990</v>
      </c>
      <c r="I3136" s="1" t="s">
        <v>6429</v>
      </c>
      <c r="J3136" s="1" t="str">
        <f t="shared" si="340"/>
        <v xml:space="preserve">Atlas I </v>
      </c>
      <c r="K3136" s="1" t="str">
        <f t="shared" si="341"/>
        <v>CRRES</v>
      </c>
      <c r="L3136" s="1" t="s">
        <v>346</v>
      </c>
      <c r="M3136" s="1"/>
      <c r="N3136" s="1">
        <f t="shared" si="342"/>
        <v>0</v>
      </c>
      <c r="O3136" s="1" t="s">
        <v>9</v>
      </c>
    </row>
    <row r="3137" spans="1:15" x14ac:dyDescent="0.3">
      <c r="A3137" s="1" t="s">
        <v>6140</v>
      </c>
      <c r="B3137" s="1" t="s">
        <v>3038</v>
      </c>
      <c r="C3137" s="1" t="str">
        <f t="shared" si="336"/>
        <v>Russia</v>
      </c>
      <c r="D3137" s="1" t="s">
        <v>6430</v>
      </c>
      <c r="E3137" s="7" t="str">
        <f>TEXT(DATE(MID(D3137, 13, 4), CHOOSE(MATCH( MID(D3137, 5, 3), {"Jan","Feb","Mar","Apr","May","Jun","Jul","Aug","Sep","Oct","Nov","Dec"}, 0), 1, 2, 3, 4, 5, 6, 7, 8, 9, 10, 11, 12), MID(D3137, 9, 2)), "yyyy-mm-dd")</f>
        <v>1990-07-25</v>
      </c>
      <c r="F3137" s="1" t="str">
        <f t="shared" si="337"/>
        <v>18:13:00</v>
      </c>
      <c r="G3137" s="9" t="str">
        <f t="shared" si="338"/>
        <v>July</v>
      </c>
      <c r="H3137" s="5" t="str">
        <f t="shared" si="339"/>
        <v>1990</v>
      </c>
      <c r="I3137" s="1" t="s">
        <v>6431</v>
      </c>
      <c r="J3137" s="1" t="str">
        <f t="shared" si="340"/>
        <v xml:space="preserve">Molniya-M /Block 2BL </v>
      </c>
      <c r="K3137" s="1" t="str">
        <f t="shared" si="341"/>
        <v>Cosmos 2087</v>
      </c>
      <c r="L3137" s="1" t="s">
        <v>346</v>
      </c>
      <c r="M3137" s="1"/>
      <c r="N3137" s="1">
        <f t="shared" si="342"/>
        <v>0</v>
      </c>
      <c r="O3137" s="1" t="s">
        <v>9</v>
      </c>
    </row>
    <row r="3138" spans="1:15" x14ac:dyDescent="0.3">
      <c r="A3138" s="1" t="s">
        <v>233</v>
      </c>
      <c r="B3138" s="1" t="s">
        <v>4338</v>
      </c>
      <c r="C3138" s="1" t="str">
        <f t="shared" ref="C3138:C3201" si="343">TRIM(MID(B3138, FIND("|", SUBSTITUTE(B3138, ",", "|", LEN(B3138) - LEN(SUBSTITUTE(B3138,",", "" )))) + 1, LEN(B3138)))</f>
        <v>France</v>
      </c>
      <c r="D3138" s="1" t="s">
        <v>6432</v>
      </c>
      <c r="E3138" s="7" t="str">
        <f>TEXT(DATE(MID(D3138, 13, 4), CHOOSE(MATCH( MID(D3138, 5, 3), {"Jan","Feb","Mar","Apr","May","Jun","Jul","Aug","Sep","Oct","Nov","Dec"}, 0), 1, 2, 3, 4, 5, 6, 7, 8, 9, 10, 11, 12), MID(D3138, 9, 2)), "yyyy-mm-dd")</f>
        <v>1990-07-24</v>
      </c>
      <c r="F3138" s="1" t="str">
        <f t="shared" ref="F3138:F3201" si="344">IF(ISNUMBER(FIND(":", D3138)), MID(D3138, FIND(":", D3138)-2, 5) &amp; ":00", "00:00:00")</f>
        <v>22:25:00</v>
      </c>
      <c r="G3138" s="9" t="str">
        <f t="shared" ref="G3138:G3201" si="345">TEXT(E3138, "mmmm")</f>
        <v>July</v>
      </c>
      <c r="H3138" s="5" t="str">
        <f t="shared" ref="H3138:H3201" si="346">TEXT(E3138, "yyyy")</f>
        <v>1990</v>
      </c>
      <c r="I3138" s="1" t="s">
        <v>6433</v>
      </c>
      <c r="J3138" s="1" t="str">
        <f t="shared" ref="J3138:J3201" si="347">LEFT(I3138, FIND("|", I3138) - 1)</f>
        <v xml:space="preserve">Ariane 44L </v>
      </c>
      <c r="K3138" s="1" t="str">
        <f t="shared" ref="K3138:K3201" si="348">MID(I3138, FIND("|", I3138) + 2, LEN(I3138))</f>
        <v>TDF-2 &amp; DFS-2</v>
      </c>
      <c r="L3138" s="1" t="s">
        <v>346</v>
      </c>
      <c r="M3138" s="1"/>
      <c r="N3138" s="1">
        <f t="shared" si="342"/>
        <v>0</v>
      </c>
      <c r="O3138" s="1" t="s">
        <v>9</v>
      </c>
    </row>
    <row r="3139" spans="1:15" x14ac:dyDescent="0.3">
      <c r="A3139" s="1" t="s">
        <v>6140</v>
      </c>
      <c r="B3139" s="1" t="s">
        <v>212</v>
      </c>
      <c r="C3139" s="1" t="str">
        <f t="shared" si="343"/>
        <v>Russia</v>
      </c>
      <c r="D3139" s="1" t="s">
        <v>6434</v>
      </c>
      <c r="E3139" s="7" t="str">
        <f>TEXT(DATE(MID(D3139, 13, 4), CHOOSE(MATCH( MID(D3139, 5, 3), {"Jan","Feb","Mar","Apr","May","Jun","Jul","Aug","Sep","Oct","Nov","Dec"}, 0), 1, 2, 3, 4, 5, 6, 7, 8, 9, 10, 11, 12), MID(D3139, 9, 2)), "yyyy-mm-dd")</f>
        <v>1990-07-20</v>
      </c>
      <c r="F3139" s="1" t="str">
        <f t="shared" si="344"/>
        <v>08:40:00</v>
      </c>
      <c r="G3139" s="9" t="str">
        <f t="shared" si="345"/>
        <v>July</v>
      </c>
      <c r="H3139" s="5" t="str">
        <f t="shared" si="346"/>
        <v>1990</v>
      </c>
      <c r="I3139" s="1" t="s">
        <v>6435</v>
      </c>
      <c r="J3139" s="1" t="str">
        <f t="shared" si="347"/>
        <v xml:space="preserve">Soyuz U </v>
      </c>
      <c r="K3139" s="1" t="str">
        <f t="shared" si="348"/>
        <v>Cosmos 2086</v>
      </c>
      <c r="L3139" s="1" t="s">
        <v>346</v>
      </c>
      <c r="M3139" s="1">
        <v>20</v>
      </c>
      <c r="N3139" s="1">
        <f t="shared" ref="N3139:N3202" si="349">M3139 * 83</f>
        <v>1660</v>
      </c>
      <c r="O3139" s="1" t="s">
        <v>9</v>
      </c>
    </row>
    <row r="3140" spans="1:15" x14ac:dyDescent="0.3">
      <c r="A3140" s="1" t="s">
        <v>6140</v>
      </c>
      <c r="B3140" s="1" t="s">
        <v>529</v>
      </c>
      <c r="C3140" s="1" t="str">
        <f t="shared" si="343"/>
        <v>Kazakhstan</v>
      </c>
      <c r="D3140" s="1" t="s">
        <v>6436</v>
      </c>
      <c r="E3140" s="7" t="str">
        <f>TEXT(DATE(MID(D3140, 13, 4), CHOOSE(MATCH( MID(D3140, 5, 3), {"Jan","Feb","Mar","Apr","May","Jun","Jul","Aug","Sep","Oct","Nov","Dec"}, 0), 1, 2, 3, 4, 5, 6, 7, 8, 9, 10, 11, 12), MID(D3140, 9, 2)), "yyyy-mm-dd")</f>
        <v>1990-07-18</v>
      </c>
      <c r="F3140" s="1" t="str">
        <f t="shared" si="344"/>
        <v>21:46:00</v>
      </c>
      <c r="G3140" s="9" t="str">
        <f t="shared" si="345"/>
        <v>July</v>
      </c>
      <c r="H3140" s="5" t="str">
        <f t="shared" si="346"/>
        <v>1990</v>
      </c>
      <c r="I3140" s="1" t="s">
        <v>6437</v>
      </c>
      <c r="J3140" s="1" t="str">
        <f t="shared" si="347"/>
        <v xml:space="preserve">Proton K/Block-DM-2 </v>
      </c>
      <c r="K3140" s="1" t="str">
        <f t="shared" si="348"/>
        <v>Cosmos 2085</v>
      </c>
      <c r="L3140" s="1" t="s">
        <v>346</v>
      </c>
      <c r="M3140" s="1"/>
      <c r="N3140" s="1">
        <f t="shared" si="349"/>
        <v>0</v>
      </c>
      <c r="O3140" s="1" t="s">
        <v>9</v>
      </c>
    </row>
    <row r="3141" spans="1:15" x14ac:dyDescent="0.3">
      <c r="A3141" s="1" t="s">
        <v>6140</v>
      </c>
      <c r="B3141" s="1" t="s">
        <v>212</v>
      </c>
      <c r="C3141" s="1" t="str">
        <f t="shared" si="343"/>
        <v>Russia</v>
      </c>
      <c r="D3141" s="1" t="s">
        <v>6438</v>
      </c>
      <c r="E3141" s="7" t="str">
        <f>TEXT(DATE(MID(D3141, 13, 4), CHOOSE(MATCH( MID(D3141, 5, 3), {"Jan","Feb","Mar","Apr","May","Jun","Jul","Aug","Sep","Oct","Nov","Dec"}, 0), 1, 2, 3, 4, 5, 6, 7, 8, 9, 10, 11, 12), MID(D3141, 9, 2)), "yyyy-mm-dd")</f>
        <v>1990-07-17</v>
      </c>
      <c r="F3141" s="1" t="str">
        <f t="shared" si="344"/>
        <v>09:29:00</v>
      </c>
      <c r="G3141" s="9" t="str">
        <f t="shared" si="345"/>
        <v>July</v>
      </c>
      <c r="H3141" s="5" t="str">
        <f t="shared" si="346"/>
        <v>1990</v>
      </c>
      <c r="I3141" s="1" t="s">
        <v>5480</v>
      </c>
      <c r="J3141" s="1" t="str">
        <f t="shared" si="347"/>
        <v xml:space="preserve">Soyuz U </v>
      </c>
      <c r="K3141" s="1" t="str">
        <f t="shared" si="348"/>
        <v>Resurs-F</v>
      </c>
      <c r="L3141" s="1" t="s">
        <v>346</v>
      </c>
      <c r="M3141" s="1">
        <v>20</v>
      </c>
      <c r="N3141" s="1">
        <f t="shared" si="349"/>
        <v>1660</v>
      </c>
      <c r="O3141" s="1" t="s">
        <v>9</v>
      </c>
    </row>
    <row r="3142" spans="1:15" x14ac:dyDescent="0.3">
      <c r="A3142" s="1" t="s">
        <v>14</v>
      </c>
      <c r="B3142" s="1" t="s">
        <v>101</v>
      </c>
      <c r="C3142" s="1" t="str">
        <f t="shared" si="343"/>
        <v>China</v>
      </c>
      <c r="D3142" s="1" t="s">
        <v>6439</v>
      </c>
      <c r="E3142" s="7" t="str">
        <f>TEXT(DATE(MID(D3142, 13, 4), CHOOSE(MATCH( MID(D3142, 5, 3), {"Jan","Feb","Mar","Apr","May","Jun","Jul","Aug","Sep","Oct","Nov","Dec"}, 0), 1, 2, 3, 4, 5, 6, 7, 8, 9, 10, 11, 12), MID(D3142, 9, 2)), "yyyy-mm-dd")</f>
        <v>1990-07-16</v>
      </c>
      <c r="F3142" s="1" t="str">
        <f t="shared" si="344"/>
        <v>00:40:00</v>
      </c>
      <c r="G3142" s="9" t="str">
        <f t="shared" si="345"/>
        <v>July</v>
      </c>
      <c r="H3142" s="5" t="str">
        <f t="shared" si="346"/>
        <v>1990</v>
      </c>
      <c r="I3142" s="1" t="s">
        <v>6440</v>
      </c>
      <c r="J3142" s="1" t="str">
        <f t="shared" si="347"/>
        <v xml:space="preserve">Long March 2E EPKM </v>
      </c>
      <c r="K3142" s="1" t="str">
        <f t="shared" si="348"/>
        <v>Badr A &amp; Aussat B-MFS</v>
      </c>
      <c r="L3142" s="1" t="s">
        <v>346</v>
      </c>
      <c r="M3142" s="1"/>
      <c r="N3142" s="1">
        <f t="shared" si="349"/>
        <v>0</v>
      </c>
      <c r="O3142" s="1" t="s">
        <v>117</v>
      </c>
    </row>
    <row r="3143" spans="1:15" x14ac:dyDescent="0.3">
      <c r="A3143" s="1" t="s">
        <v>6140</v>
      </c>
      <c r="B3143" s="1" t="s">
        <v>1630</v>
      </c>
      <c r="C3143" s="1" t="str">
        <f t="shared" si="343"/>
        <v>Kazakhstan</v>
      </c>
      <c r="D3143" s="1" t="s">
        <v>6441</v>
      </c>
      <c r="E3143" s="7" t="str">
        <f>TEXT(DATE(MID(D3143, 13, 4), CHOOSE(MATCH( MID(D3143, 5, 3), {"Jan","Feb","Mar","Apr","May","Jun","Jul","Aug","Sep","Oct","Nov","Dec"}, 0), 1, 2, 3, 4, 5, 6, 7, 8, 9, 10, 11, 12), MID(D3143, 9, 2)), "yyyy-mm-dd")</f>
        <v>1990-07-11</v>
      </c>
      <c r="F3143" s="1" t="str">
        <f t="shared" si="344"/>
        <v>10:00:00</v>
      </c>
      <c r="G3143" s="9" t="str">
        <f t="shared" si="345"/>
        <v>July</v>
      </c>
      <c r="H3143" s="5" t="str">
        <f t="shared" si="346"/>
        <v>1990</v>
      </c>
      <c r="I3143" s="1" t="s">
        <v>6442</v>
      </c>
      <c r="J3143" s="1" t="str">
        <f t="shared" si="347"/>
        <v xml:space="preserve">Soyuz U2 </v>
      </c>
      <c r="K3143" s="1" t="str">
        <f t="shared" si="348"/>
        <v>Gamma</v>
      </c>
      <c r="L3143" s="1" t="s">
        <v>346</v>
      </c>
      <c r="M3143" s="1">
        <v>40</v>
      </c>
      <c r="N3143" s="1">
        <f t="shared" si="349"/>
        <v>3320</v>
      </c>
      <c r="O3143" s="1" t="s">
        <v>9</v>
      </c>
    </row>
    <row r="3144" spans="1:15" x14ac:dyDescent="0.3">
      <c r="A3144" s="1" t="s">
        <v>6140</v>
      </c>
      <c r="B3144" s="1" t="s">
        <v>3038</v>
      </c>
      <c r="C3144" s="1" t="str">
        <f t="shared" si="343"/>
        <v>Russia</v>
      </c>
      <c r="D3144" s="1" t="s">
        <v>6443</v>
      </c>
      <c r="E3144" s="7" t="str">
        <f>TEXT(DATE(MID(D3144, 13, 4), CHOOSE(MATCH( MID(D3144, 5, 3), {"Jan","Feb","Mar","Apr","May","Jun","Jul","Aug","Sep","Oct","Nov","Dec"}, 0), 1, 2, 3, 4, 5, 6, 7, 8, 9, 10, 11, 12), MID(D3144, 9, 2)), "yyyy-mm-dd")</f>
        <v>1990-07-03</v>
      </c>
      <c r="F3144" s="1" t="str">
        <f t="shared" si="344"/>
        <v>19:19:00</v>
      </c>
      <c r="G3144" s="9" t="str">
        <f t="shared" si="345"/>
        <v>July</v>
      </c>
      <c r="H3144" s="5" t="str">
        <f t="shared" si="346"/>
        <v>1990</v>
      </c>
      <c r="I3144" s="1" t="s">
        <v>6444</v>
      </c>
      <c r="J3144" s="1" t="str">
        <f t="shared" si="347"/>
        <v xml:space="preserve">Soyuz U </v>
      </c>
      <c r="K3144" s="1" t="str">
        <f t="shared" si="348"/>
        <v>Yantar-4K2 nÂ°122</v>
      </c>
      <c r="L3144" s="1" t="s">
        <v>346</v>
      </c>
      <c r="M3144" s="1">
        <v>20</v>
      </c>
      <c r="N3144" s="1">
        <f t="shared" si="349"/>
        <v>1660</v>
      </c>
      <c r="O3144" s="1" t="s">
        <v>257</v>
      </c>
    </row>
    <row r="3145" spans="1:15" x14ac:dyDescent="0.3">
      <c r="A3145" s="1" t="s">
        <v>6140</v>
      </c>
      <c r="B3145" s="1" t="s">
        <v>4483</v>
      </c>
      <c r="C3145" s="1" t="str">
        <f t="shared" si="343"/>
        <v>Russia</v>
      </c>
      <c r="D3145" s="1" t="s">
        <v>6445</v>
      </c>
      <c r="E3145" s="7" t="str">
        <f>TEXT(DATE(MID(D3145, 13, 4), CHOOSE(MATCH( MID(D3145, 5, 3), {"Jan","Feb","Mar","Apr","May","Jun","Jul","Aug","Sep","Oct","Nov","Dec"}, 0), 1, 2, 3, 4, 5, 6, 7, 8, 9, 10, 11, 12), MID(D3145, 9, 2)), "yyyy-mm-dd")</f>
        <v>1990-06-27</v>
      </c>
      <c r="F3145" s="1" t="str">
        <f t="shared" si="344"/>
        <v>22:29:00</v>
      </c>
      <c r="G3145" s="9" t="str">
        <f t="shared" si="345"/>
        <v>June</v>
      </c>
      <c r="H3145" s="5" t="str">
        <f t="shared" si="346"/>
        <v>1990</v>
      </c>
      <c r="I3145" s="1" t="s">
        <v>6446</v>
      </c>
      <c r="J3145" s="1" t="str">
        <f t="shared" si="347"/>
        <v xml:space="preserve">Tsyklon-3 </v>
      </c>
      <c r="K3145" s="1" t="str">
        <f t="shared" si="348"/>
        <v>Meteor-2 nÂ°19</v>
      </c>
      <c r="L3145" s="1" t="s">
        <v>346</v>
      </c>
      <c r="M3145" s="1"/>
      <c r="N3145" s="1">
        <f t="shared" si="349"/>
        <v>0</v>
      </c>
      <c r="O3145" s="1" t="s">
        <v>9</v>
      </c>
    </row>
    <row r="3146" spans="1:15" x14ac:dyDescent="0.3">
      <c r="A3146" s="1" t="s">
        <v>5603</v>
      </c>
      <c r="B3146" s="1" t="s">
        <v>11</v>
      </c>
      <c r="C3146" s="1" t="str">
        <f t="shared" si="343"/>
        <v>USA</v>
      </c>
      <c r="D3146" s="1" t="s">
        <v>6447</v>
      </c>
      <c r="E3146" s="7" t="str">
        <f>TEXT(DATE(MID(D3146, 13, 4), CHOOSE(MATCH( MID(D3146, 5, 3), {"Jan","Feb","Mar","Apr","May","Jun","Jul","Aug","Sep","Oct","Nov","Dec"}, 0), 1, 2, 3, 4, 5, 6, 7, 8, 9, 10, 11, 12), MID(D3146, 9, 2)), "yyyy-mm-dd")</f>
        <v>1990-06-23</v>
      </c>
      <c r="F3146" s="1" t="str">
        <f t="shared" si="344"/>
        <v>11:19:00</v>
      </c>
      <c r="G3146" s="9" t="str">
        <f t="shared" si="345"/>
        <v>June</v>
      </c>
      <c r="H3146" s="5" t="str">
        <f t="shared" si="346"/>
        <v>1990</v>
      </c>
      <c r="I3146" s="1" t="s">
        <v>6448</v>
      </c>
      <c r="J3146" s="1" t="str">
        <f t="shared" si="347"/>
        <v xml:space="preserve">Commercial Titan III </v>
      </c>
      <c r="K3146" s="1" t="str">
        <f t="shared" si="348"/>
        <v>Intelsat 604</v>
      </c>
      <c r="L3146" s="1" t="s">
        <v>346</v>
      </c>
      <c r="M3146" s="1">
        <v>136.6</v>
      </c>
      <c r="N3146" s="1">
        <f t="shared" si="349"/>
        <v>11337.8</v>
      </c>
      <c r="O3146" s="1" t="s">
        <v>9</v>
      </c>
    </row>
    <row r="3147" spans="1:15" x14ac:dyDescent="0.3">
      <c r="A3147" s="1" t="s">
        <v>6140</v>
      </c>
      <c r="B3147" s="1" t="s">
        <v>212</v>
      </c>
      <c r="C3147" s="1" t="str">
        <f t="shared" si="343"/>
        <v>Russia</v>
      </c>
      <c r="D3147" s="1" t="s">
        <v>6449</v>
      </c>
      <c r="E3147" s="7" t="str">
        <f>TEXT(DATE(MID(D3147, 13, 4), CHOOSE(MATCH( MID(D3147, 5, 3), {"Jan","Feb","Mar","Apr","May","Jun","Jul","Aug","Sep","Oct","Nov","Dec"}, 0), 1, 2, 3, 4, 5, 6, 7, 8, 9, 10, 11, 12), MID(D3147, 9, 2)), "yyyy-mm-dd")</f>
        <v>1990-06-21</v>
      </c>
      <c r="F3147" s="1" t="str">
        <f t="shared" si="344"/>
        <v>20:45:00</v>
      </c>
      <c r="G3147" s="9" t="str">
        <f t="shared" si="345"/>
        <v>June</v>
      </c>
      <c r="H3147" s="5" t="str">
        <f t="shared" si="346"/>
        <v>1990</v>
      </c>
      <c r="I3147" s="1" t="s">
        <v>6450</v>
      </c>
      <c r="J3147" s="1" t="str">
        <f t="shared" si="347"/>
        <v xml:space="preserve">Molniya-M /Block 2BL </v>
      </c>
      <c r="K3147" s="1" t="str">
        <f t="shared" si="348"/>
        <v>Cosmos 2084</v>
      </c>
      <c r="L3147" s="1" t="s">
        <v>346</v>
      </c>
      <c r="M3147" s="1"/>
      <c r="N3147" s="1">
        <f t="shared" si="349"/>
        <v>0</v>
      </c>
      <c r="O3147" s="1" t="s">
        <v>117</v>
      </c>
    </row>
    <row r="3148" spans="1:15" x14ac:dyDescent="0.3">
      <c r="A3148" s="1" t="s">
        <v>6140</v>
      </c>
      <c r="B3148" s="1" t="s">
        <v>6272</v>
      </c>
      <c r="C3148" s="1" t="str">
        <f t="shared" si="343"/>
        <v>Kazakhstan</v>
      </c>
      <c r="D3148" s="1" t="s">
        <v>6451</v>
      </c>
      <c r="E3148" s="7" t="str">
        <f>TEXT(DATE(MID(D3148, 13, 4), CHOOSE(MATCH( MID(D3148, 5, 3), {"Jan","Feb","Mar","Apr","May","Jun","Jul","Aug","Sep","Oct","Nov","Dec"}, 0), 1, 2, 3, 4, 5, 6, 7, 8, 9, 10, 11, 12), MID(D3148, 9, 2)), "yyyy-mm-dd")</f>
        <v>1990-06-20</v>
      </c>
      <c r="F3148" s="1" t="str">
        <f t="shared" si="344"/>
        <v>23:36:00</v>
      </c>
      <c r="G3148" s="9" t="str">
        <f t="shared" si="345"/>
        <v>June</v>
      </c>
      <c r="H3148" s="5" t="str">
        <f t="shared" si="346"/>
        <v>1990</v>
      </c>
      <c r="I3148" s="1" t="s">
        <v>6452</v>
      </c>
      <c r="J3148" s="1" t="str">
        <f t="shared" si="347"/>
        <v xml:space="preserve">Proton-K/Block-DM </v>
      </c>
      <c r="K3148" s="1" t="str">
        <f t="shared" si="348"/>
        <v>Gorizont 20</v>
      </c>
      <c r="L3148" s="1" t="s">
        <v>346</v>
      </c>
      <c r="M3148" s="1"/>
      <c r="N3148" s="1">
        <f t="shared" si="349"/>
        <v>0</v>
      </c>
      <c r="O3148" s="1" t="s">
        <v>9</v>
      </c>
    </row>
    <row r="3149" spans="1:15" x14ac:dyDescent="0.3">
      <c r="A3149" s="1" t="s">
        <v>6140</v>
      </c>
      <c r="B3149" s="1" t="s">
        <v>3038</v>
      </c>
      <c r="C3149" s="1" t="str">
        <f t="shared" si="343"/>
        <v>Russia</v>
      </c>
      <c r="D3149" s="1" t="s">
        <v>6453</v>
      </c>
      <c r="E3149" s="7" t="str">
        <f>TEXT(DATE(MID(D3149, 13, 4), CHOOSE(MATCH( MID(D3149, 5, 3), {"Jan","Feb","Mar","Apr","May","Jun","Jul","Aug","Sep","Oct","Nov","Dec"}, 0), 1, 2, 3, 4, 5, 6, 7, 8, 9, 10, 11, 12), MID(D3149, 9, 2)), "yyyy-mm-dd")</f>
        <v>1990-06-19</v>
      </c>
      <c r="F3149" s="1" t="str">
        <f t="shared" si="344"/>
        <v>08:44:00</v>
      </c>
      <c r="G3149" s="9" t="str">
        <f t="shared" si="345"/>
        <v>June</v>
      </c>
      <c r="H3149" s="5" t="str">
        <f t="shared" si="346"/>
        <v>1990</v>
      </c>
      <c r="I3149" s="1" t="s">
        <v>6454</v>
      </c>
      <c r="J3149" s="1" t="str">
        <f t="shared" si="347"/>
        <v xml:space="preserve">Soyuz U </v>
      </c>
      <c r="K3149" s="1" t="str">
        <f t="shared" si="348"/>
        <v>Cosmos 2083</v>
      </c>
      <c r="L3149" s="1" t="s">
        <v>346</v>
      </c>
      <c r="M3149" s="1">
        <v>20</v>
      </c>
      <c r="N3149" s="1">
        <f t="shared" si="349"/>
        <v>1660</v>
      </c>
      <c r="O3149" s="1" t="s">
        <v>9</v>
      </c>
    </row>
    <row r="3150" spans="1:15" x14ac:dyDescent="0.3">
      <c r="A3150" s="1" t="s">
        <v>6140</v>
      </c>
      <c r="B3150" s="1" t="s">
        <v>212</v>
      </c>
      <c r="C3150" s="1" t="str">
        <f t="shared" si="343"/>
        <v>Russia</v>
      </c>
      <c r="D3150" s="1" t="s">
        <v>6455</v>
      </c>
      <c r="E3150" s="7" t="str">
        <f>TEXT(DATE(MID(D3150, 13, 4), CHOOSE(MATCH( MID(D3150, 5, 3), {"Jan","Feb","Mar","Apr","May","Jun","Jul","Aug","Sep","Oct","Nov","Dec"}, 0), 1, 2, 3, 4, 5, 6, 7, 8, 9, 10, 11, 12), MID(D3150, 9, 2)), "yyyy-mm-dd")</f>
        <v>1990-06-13</v>
      </c>
      <c r="F3150" s="1" t="str">
        <f t="shared" si="344"/>
        <v>01:07:00</v>
      </c>
      <c r="G3150" s="9" t="str">
        <f t="shared" si="345"/>
        <v>June</v>
      </c>
      <c r="H3150" s="5" t="str">
        <f t="shared" si="346"/>
        <v>1990</v>
      </c>
      <c r="I3150" s="1" t="s">
        <v>6456</v>
      </c>
      <c r="J3150" s="1" t="str">
        <f t="shared" si="347"/>
        <v xml:space="preserve">Molniya-M /Block ML </v>
      </c>
      <c r="K3150" s="1" t="str">
        <f t="shared" si="348"/>
        <v>Molniya-3 nÂ°143</v>
      </c>
      <c r="L3150" s="1" t="s">
        <v>346</v>
      </c>
      <c r="M3150" s="1"/>
      <c r="N3150" s="1">
        <f t="shared" si="349"/>
        <v>0</v>
      </c>
      <c r="O3150" s="1" t="s">
        <v>9</v>
      </c>
    </row>
    <row r="3151" spans="1:15" x14ac:dyDescent="0.3">
      <c r="A3151" s="1" t="s">
        <v>3868</v>
      </c>
      <c r="B3151" s="1" t="s">
        <v>3160</v>
      </c>
      <c r="C3151" s="1" t="str">
        <f t="shared" si="343"/>
        <v>USA</v>
      </c>
      <c r="D3151" s="1" t="s">
        <v>6457</v>
      </c>
      <c r="E3151" s="7" t="str">
        <f>TEXT(DATE(MID(D3151, 13, 4), CHOOSE(MATCH( MID(D3151, 5, 3), {"Jan","Feb","Mar","Apr","May","Jun","Jul","Aug","Sep","Oct","Nov","Dec"}, 0), 1, 2, 3, 4, 5, 6, 7, 8, 9, 10, 11, 12), MID(D3151, 9, 2)), "yyyy-mm-dd")</f>
        <v>1990-06-12</v>
      </c>
      <c r="F3151" s="1" t="str">
        <f t="shared" si="344"/>
        <v>05:52:00</v>
      </c>
      <c r="G3151" s="9" t="str">
        <f t="shared" si="345"/>
        <v>June</v>
      </c>
      <c r="H3151" s="5" t="str">
        <f t="shared" si="346"/>
        <v>1990</v>
      </c>
      <c r="I3151" s="1" t="s">
        <v>6458</v>
      </c>
      <c r="J3151" s="1" t="str">
        <f t="shared" si="347"/>
        <v xml:space="preserve">Delta 4925-8 </v>
      </c>
      <c r="K3151" s="1" t="str">
        <f t="shared" si="348"/>
        <v>INSAT-1D</v>
      </c>
      <c r="L3151" s="1" t="s">
        <v>346</v>
      </c>
      <c r="M3151" s="1"/>
      <c r="N3151" s="1">
        <f t="shared" si="349"/>
        <v>0</v>
      </c>
      <c r="O3151" s="1" t="s">
        <v>9</v>
      </c>
    </row>
    <row r="3152" spans="1:15" x14ac:dyDescent="0.3">
      <c r="A3152" s="1" t="s">
        <v>5603</v>
      </c>
      <c r="B3152" s="1" t="s">
        <v>75</v>
      </c>
      <c r="C3152" s="1" t="str">
        <f t="shared" si="343"/>
        <v>USA</v>
      </c>
      <c r="D3152" s="1" t="s">
        <v>6459</v>
      </c>
      <c r="E3152" s="7" t="str">
        <f>TEXT(DATE(MID(D3152, 13, 4), CHOOSE(MATCH( MID(D3152, 5, 3), {"Jan","Feb","Mar","Apr","May","Jun","Jul","Aug","Sep","Oct","Nov","Dec"}, 0), 1, 2, 3, 4, 5, 6, 7, 8, 9, 10, 11, 12), MID(D3152, 9, 2)), "yyyy-mm-dd")</f>
        <v>1990-06-08</v>
      </c>
      <c r="F3152" s="1" t="str">
        <f t="shared" si="344"/>
        <v>05:21:00</v>
      </c>
      <c r="G3152" s="9" t="str">
        <f t="shared" si="345"/>
        <v>June</v>
      </c>
      <c r="H3152" s="5" t="str">
        <f t="shared" si="346"/>
        <v>1990</v>
      </c>
      <c r="I3152" s="1" t="s">
        <v>6460</v>
      </c>
      <c r="J3152" s="1" t="str">
        <f t="shared" si="347"/>
        <v xml:space="preserve">Titan IV(405)A </v>
      </c>
      <c r="K3152" s="1" t="str">
        <f t="shared" si="348"/>
        <v>SLDCOM &amp; NOSS 3x</v>
      </c>
      <c r="L3152" s="1" t="s">
        <v>346</v>
      </c>
      <c r="M3152" s="1"/>
      <c r="N3152" s="1">
        <f t="shared" si="349"/>
        <v>0</v>
      </c>
      <c r="O3152" s="1" t="s">
        <v>9</v>
      </c>
    </row>
    <row r="3153" spans="1:15" x14ac:dyDescent="0.3">
      <c r="A3153" s="1" t="s">
        <v>3868</v>
      </c>
      <c r="B3153" s="1" t="s">
        <v>3478</v>
      </c>
      <c r="C3153" s="1" t="str">
        <f t="shared" si="343"/>
        <v>USA</v>
      </c>
      <c r="D3153" s="1" t="s">
        <v>6461</v>
      </c>
      <c r="E3153" s="7" t="str">
        <f>TEXT(DATE(MID(D3153, 13, 4), CHOOSE(MATCH( MID(D3153, 5, 3), {"Jan","Feb","Mar","Apr","May","Jun","Jul","Aug","Sep","Oct","Nov","Dec"}, 0), 1, 2, 3, 4, 5, 6, 7, 8, 9, 10, 11, 12), MID(D3153, 9, 2)), "yyyy-mm-dd")</f>
        <v>1990-06-01</v>
      </c>
      <c r="F3153" s="1" t="str">
        <f t="shared" si="344"/>
        <v>21:48:00</v>
      </c>
      <c r="G3153" s="9" t="str">
        <f t="shared" si="345"/>
        <v>June</v>
      </c>
      <c r="H3153" s="5" t="str">
        <f t="shared" si="346"/>
        <v>1990</v>
      </c>
      <c r="I3153" s="1" t="s">
        <v>6462</v>
      </c>
      <c r="J3153" s="1" t="str">
        <f t="shared" si="347"/>
        <v xml:space="preserve">Delta II 6920-10 </v>
      </c>
      <c r="K3153" s="1" t="str">
        <f t="shared" si="348"/>
        <v>ROSAT</v>
      </c>
      <c r="L3153" s="1" t="s">
        <v>346</v>
      </c>
      <c r="M3153" s="1"/>
      <c r="N3153" s="1">
        <f t="shared" si="349"/>
        <v>0</v>
      </c>
      <c r="O3153" s="1" t="s">
        <v>9</v>
      </c>
    </row>
    <row r="3154" spans="1:15" x14ac:dyDescent="0.3">
      <c r="A3154" s="1" t="s">
        <v>6140</v>
      </c>
      <c r="B3154" s="1" t="s">
        <v>529</v>
      </c>
      <c r="C3154" s="1" t="str">
        <f t="shared" si="343"/>
        <v>Kazakhstan</v>
      </c>
      <c r="D3154" s="1" t="s">
        <v>6463</v>
      </c>
      <c r="E3154" s="7" t="str">
        <f>TEXT(DATE(MID(D3154, 13, 4), CHOOSE(MATCH( MID(D3154, 5, 3), {"Jan","Feb","Mar","Apr","May","Jun","Jul","Aug","Sep","Oct","Nov","Dec"}, 0), 1, 2, 3, 4, 5, 6, 7, 8, 9, 10, 11, 12), MID(D3154, 9, 2)), "yyyy-mm-dd")</f>
        <v>1990-05-31</v>
      </c>
      <c r="F3154" s="1" t="str">
        <f t="shared" si="344"/>
        <v>10:33:00</v>
      </c>
      <c r="G3154" s="9" t="str">
        <f t="shared" si="345"/>
        <v>May</v>
      </c>
      <c r="H3154" s="5" t="str">
        <f t="shared" si="346"/>
        <v>1990</v>
      </c>
      <c r="I3154" s="1" t="s">
        <v>6464</v>
      </c>
      <c r="J3154" s="1" t="str">
        <f t="shared" si="347"/>
        <v xml:space="preserve">Proton-K </v>
      </c>
      <c r="K3154" s="1" t="str">
        <f t="shared" si="348"/>
        <v>Kristall</v>
      </c>
      <c r="L3154" s="1" t="s">
        <v>346</v>
      </c>
      <c r="M3154" s="1"/>
      <c r="N3154" s="1">
        <f t="shared" si="349"/>
        <v>0</v>
      </c>
      <c r="O3154" s="1" t="s">
        <v>9</v>
      </c>
    </row>
    <row r="3155" spans="1:15" x14ac:dyDescent="0.3">
      <c r="A3155" s="1" t="s">
        <v>6140</v>
      </c>
      <c r="B3155" s="1" t="s">
        <v>5</v>
      </c>
      <c r="C3155" s="1" t="str">
        <f t="shared" si="343"/>
        <v>Russia</v>
      </c>
      <c r="D3155" s="1" t="s">
        <v>6465</v>
      </c>
      <c r="E3155" s="7" t="str">
        <f>TEXT(DATE(MID(D3155, 13, 4), CHOOSE(MATCH( MID(D3155, 5, 3), {"Jan","Feb","Mar","Apr","May","Jun","Jul","Aug","Sep","Oct","Nov","Dec"}, 0), 1, 2, 3, 4, 5, 6, 7, 8, 9, 10, 11, 12), MID(D3155, 9, 2)), "yyyy-mm-dd")</f>
        <v>1990-05-29</v>
      </c>
      <c r="F3155" s="1" t="str">
        <f t="shared" si="344"/>
        <v>07:19:00</v>
      </c>
      <c r="G3155" s="9" t="str">
        <f t="shared" si="345"/>
        <v>May</v>
      </c>
      <c r="H3155" s="5" t="str">
        <f t="shared" si="346"/>
        <v>1990</v>
      </c>
      <c r="I3155" s="1" t="s">
        <v>5480</v>
      </c>
      <c r="J3155" s="1" t="str">
        <f t="shared" si="347"/>
        <v xml:space="preserve">Soyuz U </v>
      </c>
      <c r="K3155" s="1" t="str">
        <f t="shared" si="348"/>
        <v>Resurs-F</v>
      </c>
      <c r="L3155" s="1" t="s">
        <v>346</v>
      </c>
      <c r="M3155" s="1">
        <v>20</v>
      </c>
      <c r="N3155" s="1">
        <f t="shared" si="349"/>
        <v>1660</v>
      </c>
      <c r="O3155" s="1" t="s">
        <v>9</v>
      </c>
    </row>
    <row r="3156" spans="1:15" x14ac:dyDescent="0.3">
      <c r="A3156" s="1" t="s">
        <v>6140</v>
      </c>
      <c r="B3156" s="1" t="s">
        <v>6379</v>
      </c>
      <c r="C3156" s="1" t="str">
        <f t="shared" si="343"/>
        <v>Kazakhstan</v>
      </c>
      <c r="D3156" s="1" t="s">
        <v>6466</v>
      </c>
      <c r="E3156" s="7" t="str">
        <f>TEXT(DATE(MID(D3156, 13, 4), CHOOSE(MATCH( MID(D3156, 5, 3), {"Jan","Feb","Mar","Apr","May","Jun","Jul","Aug","Sep","Oct","Nov","Dec"}, 0), 1, 2, 3, 4, 5, 6, 7, 8, 9, 10, 11, 12), MID(D3156, 9, 2)), "yyyy-mm-dd")</f>
        <v>1990-05-22</v>
      </c>
      <c r="F3156" s="1" t="str">
        <f t="shared" si="344"/>
        <v>05:14:00</v>
      </c>
      <c r="G3156" s="9" t="str">
        <f t="shared" si="345"/>
        <v>May</v>
      </c>
      <c r="H3156" s="5" t="str">
        <f t="shared" si="346"/>
        <v>1990</v>
      </c>
      <c r="I3156" s="1" t="s">
        <v>6467</v>
      </c>
      <c r="J3156" s="1" t="str">
        <f t="shared" si="347"/>
        <v xml:space="preserve">Zenit-2 </v>
      </c>
      <c r="K3156" s="1" t="str">
        <f t="shared" si="348"/>
        <v>Cosmos 2082</v>
      </c>
      <c r="L3156" s="1" t="s">
        <v>346</v>
      </c>
      <c r="M3156" s="1"/>
      <c r="N3156" s="1">
        <f t="shared" si="349"/>
        <v>0</v>
      </c>
      <c r="O3156" s="1" t="s">
        <v>9</v>
      </c>
    </row>
    <row r="3157" spans="1:15" x14ac:dyDescent="0.3">
      <c r="A3157" s="1" t="s">
        <v>6140</v>
      </c>
      <c r="B3157" s="1" t="s">
        <v>6272</v>
      </c>
      <c r="C3157" s="1" t="str">
        <f t="shared" si="343"/>
        <v>Kazakhstan</v>
      </c>
      <c r="D3157" s="1" t="s">
        <v>6468</v>
      </c>
      <c r="E3157" s="7" t="str">
        <f>TEXT(DATE(MID(D3157, 13, 4), CHOOSE(MATCH( MID(D3157, 5, 3), {"Jan","Feb","Mar","Apr","May","Jun","Jul","Aug","Sep","Oct","Nov","Dec"}, 0), 1, 2, 3, 4, 5, 6, 7, 8, 9, 10, 11, 12), MID(D3157, 9, 2)), "yyyy-mm-dd")</f>
        <v>1990-05-19</v>
      </c>
      <c r="F3157" s="1" t="str">
        <f t="shared" si="344"/>
        <v>08:32:00</v>
      </c>
      <c r="G3157" s="9" t="str">
        <f t="shared" si="345"/>
        <v>May</v>
      </c>
      <c r="H3157" s="5" t="str">
        <f t="shared" si="346"/>
        <v>1990</v>
      </c>
      <c r="I3157" s="1" t="s">
        <v>6469</v>
      </c>
      <c r="J3157" s="1" t="str">
        <f t="shared" si="347"/>
        <v xml:space="preserve">Proton K/Block-DM-2 </v>
      </c>
      <c r="K3157" s="1" t="str">
        <f t="shared" si="348"/>
        <v>Cosmos 2079, 2080 &amp; 2081</v>
      </c>
      <c r="L3157" s="1" t="s">
        <v>346</v>
      </c>
      <c r="M3157" s="1"/>
      <c r="N3157" s="1">
        <f t="shared" si="349"/>
        <v>0</v>
      </c>
      <c r="O3157" s="1" t="s">
        <v>9</v>
      </c>
    </row>
    <row r="3158" spans="1:15" x14ac:dyDescent="0.3">
      <c r="A3158" s="1" t="s">
        <v>6140</v>
      </c>
      <c r="B3158" s="1" t="s">
        <v>1630</v>
      </c>
      <c r="C3158" s="1" t="str">
        <f t="shared" si="343"/>
        <v>Kazakhstan</v>
      </c>
      <c r="D3158" s="1" t="s">
        <v>6470</v>
      </c>
      <c r="E3158" s="7" t="str">
        <f>TEXT(DATE(MID(D3158, 13, 4), CHOOSE(MATCH( MID(D3158, 5, 3), {"Jan","Feb","Mar","Apr","May","Jun","Jul","Aug","Sep","Oct","Nov","Dec"}, 0), 1, 2, 3, 4, 5, 6, 7, 8, 9, 10, 11, 12), MID(D3158, 9, 2)), "yyyy-mm-dd")</f>
        <v>1990-05-15</v>
      </c>
      <c r="F3158" s="1" t="str">
        <f t="shared" si="344"/>
        <v>09:55:00</v>
      </c>
      <c r="G3158" s="9" t="str">
        <f t="shared" si="345"/>
        <v>May</v>
      </c>
      <c r="H3158" s="5" t="str">
        <f t="shared" si="346"/>
        <v>1990</v>
      </c>
      <c r="I3158" s="1" t="s">
        <v>6471</v>
      </c>
      <c r="J3158" s="1" t="str">
        <f t="shared" si="347"/>
        <v xml:space="preserve">Soyuz U </v>
      </c>
      <c r="K3158" s="1" t="str">
        <f t="shared" si="348"/>
        <v>Cosmos 2078</v>
      </c>
      <c r="L3158" s="1" t="s">
        <v>346</v>
      </c>
      <c r="M3158" s="1">
        <v>20</v>
      </c>
      <c r="N3158" s="1">
        <f t="shared" si="349"/>
        <v>1660</v>
      </c>
      <c r="O3158" s="1" t="s">
        <v>9</v>
      </c>
    </row>
    <row r="3159" spans="1:15" x14ac:dyDescent="0.3">
      <c r="A3159" s="1" t="s">
        <v>5722</v>
      </c>
      <c r="B3159" s="1" t="s">
        <v>5723</v>
      </c>
      <c r="C3159" s="1" t="str">
        <f t="shared" si="343"/>
        <v>USA</v>
      </c>
      <c r="D3159" s="1" t="s">
        <v>6472</v>
      </c>
      <c r="E3159" s="7" t="str">
        <f>TEXT(DATE(MID(D3159, 13, 4), CHOOSE(MATCH( MID(D3159, 5, 3), {"Jan","Feb","Mar","Apr","May","Jun","Jul","Aug","Sep","Oct","Nov","Dec"}, 0), 1, 2, 3, 4, 5, 6, 7, 8, 9, 10, 11, 12), MID(D3159, 9, 2)), "yyyy-mm-dd")</f>
        <v>1990-05-09</v>
      </c>
      <c r="F3159" s="1" t="str">
        <f t="shared" si="344"/>
        <v>17:50:00</v>
      </c>
      <c r="G3159" s="9" t="str">
        <f t="shared" si="345"/>
        <v>May</v>
      </c>
      <c r="H3159" s="5" t="str">
        <f t="shared" si="346"/>
        <v>1990</v>
      </c>
      <c r="I3159" s="1" t="s">
        <v>6473</v>
      </c>
      <c r="J3159" s="1" t="str">
        <f t="shared" si="347"/>
        <v xml:space="preserve">Scout G1 </v>
      </c>
      <c r="K3159" s="1" t="str">
        <f t="shared" si="348"/>
        <v>MACSAT 1 &amp; 2</v>
      </c>
      <c r="L3159" s="1" t="s">
        <v>346</v>
      </c>
      <c r="M3159" s="1"/>
      <c r="N3159" s="1">
        <f t="shared" si="349"/>
        <v>0</v>
      </c>
      <c r="O3159" s="1" t="s">
        <v>9</v>
      </c>
    </row>
    <row r="3160" spans="1:15" x14ac:dyDescent="0.3">
      <c r="A3160" s="1" t="s">
        <v>6140</v>
      </c>
      <c r="B3160" s="1" t="s">
        <v>3038</v>
      </c>
      <c r="C3160" s="1" t="str">
        <f t="shared" si="343"/>
        <v>Russia</v>
      </c>
      <c r="D3160" s="1" t="s">
        <v>6474</v>
      </c>
      <c r="E3160" s="7" t="str">
        <f>TEXT(DATE(MID(D3160, 13, 4), CHOOSE(MATCH( MID(D3160, 5, 3), {"Jan","Feb","Mar","Apr","May","Jun","Jul","Aug","Sep","Oct","Nov","Dec"}, 0), 1, 2, 3, 4, 5, 6, 7, 8, 9, 10, 11, 12), MID(D3160, 9, 2)), "yyyy-mm-dd")</f>
        <v>1990-05-07</v>
      </c>
      <c r="F3160" s="1" t="str">
        <f t="shared" si="344"/>
        <v>18:39:00</v>
      </c>
      <c r="G3160" s="9" t="str">
        <f t="shared" si="345"/>
        <v>May</v>
      </c>
      <c r="H3160" s="5" t="str">
        <f t="shared" si="346"/>
        <v>1990</v>
      </c>
      <c r="I3160" s="1" t="s">
        <v>6475</v>
      </c>
      <c r="J3160" s="1" t="str">
        <f t="shared" si="347"/>
        <v xml:space="preserve">Soyuz U </v>
      </c>
      <c r="K3160" s="1" t="str">
        <f t="shared" si="348"/>
        <v>Cosmos 2077</v>
      </c>
      <c r="L3160" s="1" t="s">
        <v>346</v>
      </c>
      <c r="M3160" s="1">
        <v>20</v>
      </c>
      <c r="N3160" s="1">
        <f t="shared" si="349"/>
        <v>1660</v>
      </c>
      <c r="O3160" s="1" t="s">
        <v>9</v>
      </c>
    </row>
    <row r="3161" spans="1:15" x14ac:dyDescent="0.3">
      <c r="A3161" s="1" t="s">
        <v>6140</v>
      </c>
      <c r="B3161" s="1" t="s">
        <v>1630</v>
      </c>
      <c r="C3161" s="1" t="str">
        <f t="shared" si="343"/>
        <v>Kazakhstan</v>
      </c>
      <c r="D3161" s="1" t="s">
        <v>6476</v>
      </c>
      <c r="E3161" s="7" t="str">
        <f>TEXT(DATE(MID(D3161, 13, 4), CHOOSE(MATCH( MID(D3161, 5, 3), {"Jan","Feb","Mar","Apr","May","Jun","Jul","Aug","Sep","Oct","Nov","Dec"}, 0), 1, 2, 3, 4, 5, 6, 7, 8, 9, 10, 11, 12), MID(D3161, 9, 2)), "yyyy-mm-dd")</f>
        <v>1990-05-05</v>
      </c>
      <c r="F3161" s="1" t="str">
        <f t="shared" si="344"/>
        <v>20:44:00</v>
      </c>
      <c r="G3161" s="9" t="str">
        <f t="shared" si="345"/>
        <v>May</v>
      </c>
      <c r="H3161" s="5" t="str">
        <f t="shared" si="346"/>
        <v>1990</v>
      </c>
      <c r="I3161" s="1" t="s">
        <v>6477</v>
      </c>
      <c r="J3161" s="1" t="str">
        <f t="shared" si="347"/>
        <v xml:space="preserve">Soyuz U2 </v>
      </c>
      <c r="K3161" s="1" t="str">
        <f t="shared" si="348"/>
        <v>Progress 42</v>
      </c>
      <c r="L3161" s="1" t="s">
        <v>346</v>
      </c>
      <c r="M3161" s="1">
        <v>40</v>
      </c>
      <c r="N3161" s="1">
        <f t="shared" si="349"/>
        <v>3320</v>
      </c>
      <c r="O3161" s="1" t="s">
        <v>9</v>
      </c>
    </row>
    <row r="3162" spans="1:15" x14ac:dyDescent="0.3">
      <c r="A3162" s="1" t="s">
        <v>6140</v>
      </c>
      <c r="B3162" s="1" t="s">
        <v>3038</v>
      </c>
      <c r="C3162" s="1" t="str">
        <f t="shared" si="343"/>
        <v>Russia</v>
      </c>
      <c r="D3162" s="1" t="s">
        <v>6478</v>
      </c>
      <c r="E3162" s="7" t="str">
        <f>TEXT(DATE(MID(D3162, 13, 4), CHOOSE(MATCH( MID(D3162, 5, 3), {"Jan","Feb","Mar","Apr","May","Jun","Jul","Aug","Sep","Oct","Nov","Dec"}, 0), 1, 2, 3, 4, 5, 6, 7, 8, 9, 10, 11, 12), MID(D3162, 9, 2)), "yyyy-mm-dd")</f>
        <v>1990-04-28</v>
      </c>
      <c r="F3162" s="1" t="str">
        <f t="shared" si="344"/>
        <v>11:37:00</v>
      </c>
      <c r="G3162" s="9" t="str">
        <f t="shared" si="345"/>
        <v>April</v>
      </c>
      <c r="H3162" s="5" t="str">
        <f t="shared" si="346"/>
        <v>1990</v>
      </c>
      <c r="I3162" s="1" t="s">
        <v>6479</v>
      </c>
      <c r="J3162" s="1" t="str">
        <f t="shared" si="347"/>
        <v xml:space="preserve">Molniya-M /Block 2BL </v>
      </c>
      <c r="K3162" s="1" t="str">
        <f t="shared" si="348"/>
        <v>Cosmos 2076</v>
      </c>
      <c r="L3162" s="1" t="s">
        <v>346</v>
      </c>
      <c r="M3162" s="1"/>
      <c r="N3162" s="1">
        <f t="shared" si="349"/>
        <v>0</v>
      </c>
      <c r="O3162" s="1" t="s">
        <v>9</v>
      </c>
    </row>
    <row r="3163" spans="1:15" x14ac:dyDescent="0.3">
      <c r="A3163" s="1" t="s">
        <v>6140</v>
      </c>
      <c r="B3163" s="1" t="s">
        <v>5</v>
      </c>
      <c r="C3163" s="1" t="str">
        <f t="shared" si="343"/>
        <v>Russia</v>
      </c>
      <c r="D3163" s="1" t="s">
        <v>6480</v>
      </c>
      <c r="E3163" s="7" t="str">
        <f>TEXT(DATE(MID(D3163, 13, 4), CHOOSE(MATCH( MID(D3163, 5, 3), {"Jan","Feb","Mar","Apr","May","Jun","Jul","Aug","Sep","Oct","Nov","Dec"}, 0), 1, 2, 3, 4, 5, 6, 7, 8, 9, 10, 11, 12), MID(D3163, 9, 2)), "yyyy-mm-dd")</f>
        <v>1990-04-26</v>
      </c>
      <c r="F3163" s="1" t="str">
        <f t="shared" si="344"/>
        <v>01:37:00</v>
      </c>
      <c r="G3163" s="9" t="str">
        <f t="shared" si="345"/>
        <v>April</v>
      </c>
      <c r="H3163" s="5" t="str">
        <f t="shared" si="346"/>
        <v>1990</v>
      </c>
      <c r="I3163" s="1" t="s">
        <v>6481</v>
      </c>
      <c r="J3163" s="1" t="str">
        <f t="shared" si="347"/>
        <v xml:space="preserve">Molniya-M /Block ML </v>
      </c>
      <c r="K3163" s="1" t="str">
        <f t="shared" si="348"/>
        <v>Molniya-1 nÂ°142</v>
      </c>
      <c r="L3163" s="1" t="s">
        <v>346</v>
      </c>
      <c r="M3163" s="1"/>
      <c r="N3163" s="1">
        <f t="shared" si="349"/>
        <v>0</v>
      </c>
      <c r="O3163" s="1" t="s">
        <v>9</v>
      </c>
    </row>
    <row r="3164" spans="1:15" x14ac:dyDescent="0.3">
      <c r="A3164" s="1" t="s">
        <v>6140</v>
      </c>
      <c r="B3164" s="1" t="s">
        <v>6482</v>
      </c>
      <c r="C3164" s="1" t="str">
        <f t="shared" si="343"/>
        <v>Russia</v>
      </c>
      <c r="D3164" s="1" t="s">
        <v>6483</v>
      </c>
      <c r="E3164" s="7" t="str">
        <f>TEXT(DATE(MID(D3164, 13, 4), CHOOSE(MATCH( MID(D3164, 5, 3), {"Jan","Feb","Mar","Apr","May","Jun","Jul","Aug","Sep","Oct","Nov","Dec"}, 0), 1, 2, 3, 4, 5, 6, 7, 8, 9, 10, 11, 12), MID(D3164, 9, 2)), "yyyy-mm-dd")</f>
        <v>1990-04-25</v>
      </c>
      <c r="F3164" s="1" t="str">
        <f t="shared" si="344"/>
        <v>13:00:00</v>
      </c>
      <c r="G3164" s="9" t="str">
        <f t="shared" si="345"/>
        <v>April</v>
      </c>
      <c r="H3164" s="5" t="str">
        <f t="shared" si="346"/>
        <v>1990</v>
      </c>
      <c r="I3164" s="1" t="s">
        <v>6484</v>
      </c>
      <c r="J3164" s="1" t="str">
        <f t="shared" si="347"/>
        <v xml:space="preserve">Cosmos-3M </v>
      </c>
      <c r="K3164" s="1" t="str">
        <f t="shared" si="348"/>
        <v>Cosmos 2075</v>
      </c>
      <c r="L3164" s="1" t="s">
        <v>346</v>
      </c>
      <c r="M3164" s="1"/>
      <c r="N3164" s="1">
        <f t="shared" si="349"/>
        <v>0</v>
      </c>
      <c r="O3164" s="1" t="s">
        <v>9</v>
      </c>
    </row>
    <row r="3165" spans="1:15" x14ac:dyDescent="0.3">
      <c r="A3165" s="1" t="s">
        <v>657</v>
      </c>
      <c r="B3165" s="1" t="s">
        <v>658</v>
      </c>
      <c r="C3165" s="1" t="str">
        <f t="shared" si="343"/>
        <v>USA</v>
      </c>
      <c r="D3165" s="1" t="s">
        <v>6485</v>
      </c>
      <c r="E3165" s="7" t="str">
        <f>TEXT(DATE(MID(D3165, 13, 4), CHOOSE(MATCH( MID(D3165, 5, 3), {"Jan","Feb","Mar","Apr","May","Jun","Jul","Aug","Sep","Oct","Nov","Dec"}, 0), 1, 2, 3, 4, 5, 6, 7, 8, 9, 10, 11, 12), MID(D3165, 9, 2)), "yyyy-mm-dd")</f>
        <v>1990-04-24</v>
      </c>
      <c r="F3165" s="1" t="str">
        <f t="shared" si="344"/>
        <v>12:33:00</v>
      </c>
      <c r="G3165" s="9" t="str">
        <f t="shared" si="345"/>
        <v>April</v>
      </c>
      <c r="H3165" s="5" t="str">
        <f t="shared" si="346"/>
        <v>1990</v>
      </c>
      <c r="I3165" s="1" t="s">
        <v>6486</v>
      </c>
      <c r="J3165" s="1" t="str">
        <f t="shared" si="347"/>
        <v xml:space="preserve">Space Shuttle Discovery </v>
      </c>
      <c r="K3165" s="1" t="str">
        <f t="shared" si="348"/>
        <v>STS-31</v>
      </c>
      <c r="L3165" s="1" t="s">
        <v>346</v>
      </c>
      <c r="M3165" s="1">
        <v>450</v>
      </c>
      <c r="N3165" s="1">
        <f t="shared" si="349"/>
        <v>37350</v>
      </c>
      <c r="O3165" s="1" t="s">
        <v>9</v>
      </c>
    </row>
    <row r="3166" spans="1:15" x14ac:dyDescent="0.3">
      <c r="A3166" s="1" t="s">
        <v>6140</v>
      </c>
      <c r="B3166" s="1" t="s">
        <v>1561</v>
      </c>
      <c r="C3166" s="1" t="str">
        <f t="shared" si="343"/>
        <v>Russia</v>
      </c>
      <c r="D3166" s="1" t="s">
        <v>6487</v>
      </c>
      <c r="E3166" s="7" t="str">
        <f>TEXT(DATE(MID(D3166, 13, 4), CHOOSE(MATCH( MID(D3166, 5, 3), {"Jan","Feb","Mar","Apr","May","Jun","Jul","Aug","Sep","Oct","Nov","Dec"}, 0), 1, 2, 3, 4, 5, 6, 7, 8, 9, 10, 11, 12), MID(D3166, 9, 2)), "yyyy-mm-dd")</f>
        <v>1990-04-20</v>
      </c>
      <c r="F3166" s="1" t="str">
        <f t="shared" si="344"/>
        <v>18:41:00</v>
      </c>
      <c r="G3166" s="9" t="str">
        <f t="shared" si="345"/>
        <v>April</v>
      </c>
      <c r="H3166" s="5" t="str">
        <f t="shared" si="346"/>
        <v>1990</v>
      </c>
      <c r="I3166" s="1" t="s">
        <v>6488</v>
      </c>
      <c r="J3166" s="1" t="str">
        <f t="shared" si="347"/>
        <v xml:space="preserve">Cosmos-3M </v>
      </c>
      <c r="K3166" s="1" t="str">
        <f t="shared" si="348"/>
        <v>Cosmos 2074</v>
      </c>
      <c r="L3166" s="1" t="s">
        <v>346</v>
      </c>
      <c r="M3166" s="1"/>
      <c r="N3166" s="1">
        <f t="shared" si="349"/>
        <v>0</v>
      </c>
      <c r="O3166" s="1" t="s">
        <v>9</v>
      </c>
    </row>
    <row r="3167" spans="1:15" x14ac:dyDescent="0.3">
      <c r="A3167" s="1" t="s">
        <v>6140</v>
      </c>
      <c r="B3167" s="1" t="s">
        <v>5</v>
      </c>
      <c r="C3167" s="1" t="str">
        <f t="shared" si="343"/>
        <v>Russia</v>
      </c>
      <c r="D3167" s="1" t="s">
        <v>6489</v>
      </c>
      <c r="E3167" s="7" t="str">
        <f>TEXT(DATE(MID(D3167, 13, 4), CHOOSE(MATCH( MID(D3167, 5, 3), {"Jan","Feb","Mar","Apr","May","Jun","Jul","Aug","Sep","Oct","Nov","Dec"}, 0), 1, 2, 3, 4, 5, 6, 7, 8, 9, 10, 11, 12), MID(D3167, 9, 2)), "yyyy-mm-dd")</f>
        <v>1990-04-17</v>
      </c>
      <c r="F3167" s="1" t="str">
        <f t="shared" si="344"/>
        <v>08:00:00</v>
      </c>
      <c r="G3167" s="9" t="str">
        <f t="shared" si="345"/>
        <v>April</v>
      </c>
      <c r="H3167" s="5" t="str">
        <f t="shared" si="346"/>
        <v>1990</v>
      </c>
      <c r="I3167" s="1" t="s">
        <v>6490</v>
      </c>
      <c r="J3167" s="1" t="str">
        <f t="shared" si="347"/>
        <v xml:space="preserve">Soyuz U </v>
      </c>
      <c r="K3167" s="1" t="str">
        <f t="shared" si="348"/>
        <v>Cosmos 2073</v>
      </c>
      <c r="L3167" s="1" t="s">
        <v>346</v>
      </c>
      <c r="M3167" s="1">
        <v>20</v>
      </c>
      <c r="N3167" s="1">
        <f t="shared" si="349"/>
        <v>1660</v>
      </c>
      <c r="O3167" s="1" t="s">
        <v>9</v>
      </c>
    </row>
    <row r="3168" spans="1:15" x14ac:dyDescent="0.3">
      <c r="A3168" s="1" t="s">
        <v>3868</v>
      </c>
      <c r="B3168" s="1" t="s">
        <v>3160</v>
      </c>
      <c r="C3168" s="1" t="str">
        <f t="shared" si="343"/>
        <v>USA</v>
      </c>
      <c r="D3168" s="1" t="s">
        <v>6491</v>
      </c>
      <c r="E3168" s="7" t="str">
        <f>TEXT(DATE(MID(D3168, 13, 4), CHOOSE(MATCH( MID(D3168, 5, 3), {"Jan","Feb","Mar","Apr","May","Jun","Jul","Aug","Sep","Oct","Nov","Dec"}, 0), 1, 2, 3, 4, 5, 6, 7, 8, 9, 10, 11, 12), MID(D3168, 9, 2)), "yyyy-mm-dd")</f>
        <v>1990-04-13</v>
      </c>
      <c r="F3168" s="1" t="str">
        <f t="shared" si="344"/>
        <v>22:28:00</v>
      </c>
      <c r="G3168" s="9" t="str">
        <f t="shared" si="345"/>
        <v>April</v>
      </c>
      <c r="H3168" s="5" t="str">
        <f t="shared" si="346"/>
        <v>1990</v>
      </c>
      <c r="I3168" s="1" t="s">
        <v>6492</v>
      </c>
      <c r="J3168" s="1" t="str">
        <f t="shared" si="347"/>
        <v xml:space="preserve">Delta II 6925-8 </v>
      </c>
      <c r="K3168" s="1" t="str">
        <f t="shared" si="348"/>
        <v>Palapa B2R</v>
      </c>
      <c r="L3168" s="1" t="s">
        <v>346</v>
      </c>
      <c r="M3168" s="1"/>
      <c r="N3168" s="1">
        <f t="shared" si="349"/>
        <v>0</v>
      </c>
      <c r="O3168" s="1" t="s">
        <v>9</v>
      </c>
    </row>
    <row r="3169" spans="1:15" x14ac:dyDescent="0.3">
      <c r="A3169" s="1" t="s">
        <v>6140</v>
      </c>
      <c r="B3169" s="1" t="s">
        <v>1630</v>
      </c>
      <c r="C3169" s="1" t="str">
        <f t="shared" si="343"/>
        <v>Kazakhstan</v>
      </c>
      <c r="D3169" s="1" t="s">
        <v>6493</v>
      </c>
      <c r="E3169" s="7" t="str">
        <f>TEXT(DATE(MID(D3169, 13, 4), CHOOSE(MATCH( MID(D3169, 5, 3), {"Jan","Feb","Mar","Apr","May","Jun","Jul","Aug","Sep","Oct","Nov","Dec"}, 0), 1, 2, 3, 4, 5, 6, 7, 8, 9, 10, 11, 12), MID(D3169, 9, 2)), "yyyy-mm-dd")</f>
        <v>1990-04-13</v>
      </c>
      <c r="F3169" s="1" t="str">
        <f t="shared" si="344"/>
        <v>18:53:00</v>
      </c>
      <c r="G3169" s="9" t="str">
        <f t="shared" si="345"/>
        <v>April</v>
      </c>
      <c r="H3169" s="5" t="str">
        <f t="shared" si="346"/>
        <v>1990</v>
      </c>
      <c r="I3169" s="1" t="s">
        <v>6494</v>
      </c>
      <c r="J3169" s="1" t="str">
        <f t="shared" si="347"/>
        <v xml:space="preserve">Soyuz U </v>
      </c>
      <c r="K3169" s="1" t="str">
        <f t="shared" si="348"/>
        <v>Cosmos 2072</v>
      </c>
      <c r="L3169" s="1" t="s">
        <v>346</v>
      </c>
      <c r="M3169" s="1">
        <v>20</v>
      </c>
      <c r="N3169" s="1">
        <f t="shared" si="349"/>
        <v>1660</v>
      </c>
      <c r="O3169" s="1" t="s">
        <v>9</v>
      </c>
    </row>
    <row r="3170" spans="1:15" x14ac:dyDescent="0.3">
      <c r="A3170" s="1" t="s">
        <v>6140</v>
      </c>
      <c r="B3170" s="1" t="s">
        <v>212</v>
      </c>
      <c r="C3170" s="1" t="str">
        <f t="shared" si="343"/>
        <v>Russia</v>
      </c>
      <c r="D3170" s="1" t="s">
        <v>6495</v>
      </c>
      <c r="E3170" s="7" t="str">
        <f>TEXT(DATE(MID(D3170, 13, 4), CHOOSE(MATCH( MID(D3170, 5, 3), {"Jan","Feb","Mar","Apr","May","Jun","Jul","Aug","Sep","Oct","Nov","Dec"}, 0), 1, 2, 3, 4, 5, 6, 7, 8, 9, 10, 11, 12), MID(D3170, 9, 2)), "yyyy-mm-dd")</f>
        <v>1990-04-11</v>
      </c>
      <c r="F3170" s="1" t="str">
        <f t="shared" si="344"/>
        <v>16:59:00</v>
      </c>
      <c r="G3170" s="9" t="str">
        <f t="shared" si="345"/>
        <v>April</v>
      </c>
      <c r="H3170" s="5" t="str">
        <f t="shared" si="346"/>
        <v>1990</v>
      </c>
      <c r="I3170" s="1" t="s">
        <v>6496</v>
      </c>
      <c r="J3170" s="1" t="str">
        <f t="shared" si="347"/>
        <v xml:space="preserve">Soyuz U </v>
      </c>
      <c r="K3170" s="1" t="str">
        <f t="shared" si="348"/>
        <v>Foton 6</v>
      </c>
      <c r="L3170" s="1" t="s">
        <v>346</v>
      </c>
      <c r="M3170" s="1">
        <v>20</v>
      </c>
      <c r="N3170" s="1">
        <f t="shared" si="349"/>
        <v>1660</v>
      </c>
      <c r="O3170" s="1" t="s">
        <v>9</v>
      </c>
    </row>
    <row r="3171" spans="1:15" x14ac:dyDescent="0.3">
      <c r="A3171" s="1" t="s">
        <v>4005</v>
      </c>
      <c r="B3171" s="1" t="s">
        <v>5557</v>
      </c>
      <c r="C3171" s="1" t="str">
        <f t="shared" si="343"/>
        <v>USA</v>
      </c>
      <c r="D3171" s="1" t="s">
        <v>6497</v>
      </c>
      <c r="E3171" s="7" t="str">
        <f>TEXT(DATE(MID(D3171, 13, 4), CHOOSE(MATCH( MID(D3171, 5, 3), {"Jan","Feb","Mar","Apr","May","Jun","Jul","Aug","Sep","Oct","Nov","Dec"}, 0), 1, 2, 3, 4, 5, 6, 7, 8, 9, 10, 11, 12), MID(D3171, 9, 2)), "yyyy-mm-dd")</f>
        <v>1990-04-11</v>
      </c>
      <c r="F3171" s="1" t="str">
        <f t="shared" si="344"/>
        <v>15:00:00</v>
      </c>
      <c r="G3171" s="9" t="str">
        <f t="shared" si="345"/>
        <v>April</v>
      </c>
      <c r="H3171" s="5" t="str">
        <f t="shared" si="346"/>
        <v>1990</v>
      </c>
      <c r="I3171" s="1" t="s">
        <v>6498</v>
      </c>
      <c r="J3171" s="1" t="str">
        <f t="shared" si="347"/>
        <v xml:space="preserve">Atlas-E/F Altair </v>
      </c>
      <c r="K3171" s="1" t="str">
        <f t="shared" si="348"/>
        <v>USA-56/57/58</v>
      </c>
      <c r="L3171" s="1" t="s">
        <v>346</v>
      </c>
      <c r="M3171" s="1"/>
      <c r="N3171" s="1">
        <f t="shared" si="349"/>
        <v>0</v>
      </c>
      <c r="O3171" s="1" t="s">
        <v>9</v>
      </c>
    </row>
    <row r="3172" spans="1:15" x14ac:dyDescent="0.3">
      <c r="A3172" s="1" t="s">
        <v>14</v>
      </c>
      <c r="B3172" s="1" t="s">
        <v>18</v>
      </c>
      <c r="C3172" s="1" t="str">
        <f t="shared" si="343"/>
        <v>China</v>
      </c>
      <c r="D3172" s="1" t="s">
        <v>6499</v>
      </c>
      <c r="E3172" s="7" t="str">
        <f>TEXT(DATE(MID(D3172, 13, 4), CHOOSE(MATCH( MID(D3172, 5, 3), {"Jan","Feb","Mar","Apr","May","Jun","Jul","Aug","Sep","Oct","Nov","Dec"}, 0), 1, 2, 3, 4, 5, 6, 7, 8, 9, 10, 11, 12), MID(D3172, 9, 2)), "yyyy-mm-dd")</f>
        <v>1990-04-07</v>
      </c>
      <c r="F3172" s="1" t="str">
        <f t="shared" si="344"/>
        <v>13:30:00</v>
      </c>
      <c r="G3172" s="9" t="str">
        <f t="shared" si="345"/>
        <v>April</v>
      </c>
      <c r="H3172" s="5" t="str">
        <f t="shared" si="346"/>
        <v>1990</v>
      </c>
      <c r="I3172" s="1" t="s">
        <v>6500</v>
      </c>
      <c r="J3172" s="1" t="str">
        <f t="shared" si="347"/>
        <v xml:space="preserve">Long March 3 </v>
      </c>
      <c r="K3172" s="1" t="str">
        <f t="shared" si="348"/>
        <v>AsiaSat 1</v>
      </c>
      <c r="L3172" s="1" t="s">
        <v>346</v>
      </c>
      <c r="M3172" s="1"/>
      <c r="N3172" s="1">
        <f t="shared" si="349"/>
        <v>0</v>
      </c>
      <c r="O3172" s="1" t="s">
        <v>9</v>
      </c>
    </row>
    <row r="3173" spans="1:15" x14ac:dyDescent="0.3">
      <c r="A3173" s="1" t="s">
        <v>6140</v>
      </c>
      <c r="B3173" s="1" t="s">
        <v>1561</v>
      </c>
      <c r="C3173" s="1" t="str">
        <f t="shared" si="343"/>
        <v>Russia</v>
      </c>
      <c r="D3173" s="1" t="s">
        <v>6501</v>
      </c>
      <c r="E3173" s="7" t="str">
        <f>TEXT(DATE(MID(D3173, 13, 4), CHOOSE(MATCH( MID(D3173, 5, 3), {"Jan","Feb","Mar","Apr","May","Jun","Jul","Aug","Sep","Oct","Nov","Dec"}, 0), 1, 2, 3, 4, 5, 6, 7, 8, 9, 10, 11, 12), MID(D3173, 9, 2)), "yyyy-mm-dd")</f>
        <v>1990-04-06</v>
      </c>
      <c r="F3173" s="1" t="str">
        <f t="shared" si="344"/>
        <v>03:12:00</v>
      </c>
      <c r="G3173" s="9" t="str">
        <f t="shared" si="345"/>
        <v>April</v>
      </c>
      <c r="H3173" s="5" t="str">
        <f t="shared" si="346"/>
        <v>1990</v>
      </c>
      <c r="I3173" s="1" t="s">
        <v>6502</v>
      </c>
      <c r="J3173" s="1" t="str">
        <f t="shared" si="347"/>
        <v xml:space="preserve">Cosmos-3M </v>
      </c>
      <c r="K3173" s="1" t="str">
        <f t="shared" si="348"/>
        <v>Cosmos 2064 to 2071</v>
      </c>
      <c r="L3173" s="1" t="s">
        <v>346</v>
      </c>
      <c r="M3173" s="1"/>
      <c r="N3173" s="1">
        <f t="shared" si="349"/>
        <v>0</v>
      </c>
      <c r="O3173" s="1" t="s">
        <v>9</v>
      </c>
    </row>
    <row r="3174" spans="1:15" x14ac:dyDescent="0.3">
      <c r="A3174" s="1" t="s">
        <v>342</v>
      </c>
      <c r="B3174" s="1" t="s">
        <v>5681</v>
      </c>
      <c r="C3174" s="1" t="str">
        <f t="shared" si="343"/>
        <v>USA</v>
      </c>
      <c r="D3174" s="1" t="s">
        <v>6503</v>
      </c>
      <c r="E3174" s="7" t="str">
        <f>TEXT(DATE(MID(D3174, 13, 4), CHOOSE(MATCH( MID(D3174, 5, 3), {"Jan","Feb","Mar","Apr","May","Jun","Jul","Aug","Sep","Oct","Nov","Dec"}, 0), 1, 2, 3, 4, 5, 6, 7, 8, 9, 10, 11, 12), MID(D3174, 9, 2)), "yyyy-mm-dd")</f>
        <v>1990-04-05</v>
      </c>
      <c r="F3174" s="1" t="str">
        <f t="shared" si="344"/>
        <v>19:10:00</v>
      </c>
      <c r="G3174" s="9" t="str">
        <f t="shared" si="345"/>
        <v>April</v>
      </c>
      <c r="H3174" s="5" t="str">
        <f t="shared" si="346"/>
        <v>1990</v>
      </c>
      <c r="I3174" s="1" t="s">
        <v>6504</v>
      </c>
      <c r="J3174" s="1" t="str">
        <f t="shared" si="347"/>
        <v xml:space="preserve">Pegasus </v>
      </c>
      <c r="K3174" s="1" t="str">
        <f t="shared" si="348"/>
        <v>Pegsat &amp; NavySat</v>
      </c>
      <c r="L3174" s="1" t="s">
        <v>346</v>
      </c>
      <c r="M3174" s="1">
        <v>40</v>
      </c>
      <c r="N3174" s="1">
        <f t="shared" si="349"/>
        <v>3320</v>
      </c>
      <c r="O3174" s="1" t="s">
        <v>9</v>
      </c>
    </row>
    <row r="3175" spans="1:15" x14ac:dyDescent="0.3">
      <c r="A3175" s="1" t="s">
        <v>6140</v>
      </c>
      <c r="B3175" s="1" t="s">
        <v>5</v>
      </c>
      <c r="C3175" s="1" t="str">
        <f t="shared" si="343"/>
        <v>Russia</v>
      </c>
      <c r="D3175" s="1" t="s">
        <v>6505</v>
      </c>
      <c r="E3175" s="7" t="str">
        <f>TEXT(DATE(MID(D3175, 13, 4), CHOOSE(MATCH( MID(D3175, 5, 3), {"Jan","Feb","Mar","Apr","May","Jun","Jul","Aug","Sep","Oct","Nov","Dec"}, 0), 1, 2, 3, 4, 5, 6, 7, 8, 9, 10, 11, 12), MID(D3175, 9, 2)), "yyyy-mm-dd")</f>
        <v>1990-04-03</v>
      </c>
      <c r="F3175" s="1" t="str">
        <f t="shared" si="344"/>
        <v>18:00:00</v>
      </c>
      <c r="G3175" s="9" t="str">
        <f t="shared" si="345"/>
        <v>April</v>
      </c>
      <c r="H3175" s="5" t="str">
        <f t="shared" si="346"/>
        <v>1990</v>
      </c>
      <c r="I3175" s="1" t="s">
        <v>6506</v>
      </c>
      <c r="J3175" s="1" t="str">
        <f t="shared" si="347"/>
        <v xml:space="preserve">Soyuz U </v>
      </c>
      <c r="K3175" s="1" t="str">
        <f t="shared" si="348"/>
        <v>Yantar-4K2 nÂ°117</v>
      </c>
      <c r="L3175" s="1" t="s">
        <v>346</v>
      </c>
      <c r="M3175" s="1">
        <v>20</v>
      </c>
      <c r="N3175" s="1">
        <f t="shared" si="349"/>
        <v>1660</v>
      </c>
      <c r="O3175" s="1" t="s">
        <v>257</v>
      </c>
    </row>
    <row r="3176" spans="1:15" x14ac:dyDescent="0.3">
      <c r="A3176" s="1" t="s">
        <v>497</v>
      </c>
      <c r="B3176" s="1" t="s">
        <v>498</v>
      </c>
      <c r="C3176" s="1" t="str">
        <f t="shared" si="343"/>
        <v>Israel</v>
      </c>
      <c r="D3176" s="1" t="s">
        <v>6507</v>
      </c>
      <c r="E3176" s="7" t="str">
        <f>TEXT(DATE(MID(D3176, 13, 4), CHOOSE(MATCH( MID(D3176, 5, 3), {"Jan","Feb","Mar","Apr","May","Jun","Jul","Aug","Sep","Oct","Nov","Dec"}, 0), 1, 2, 3, 4, 5, 6, 7, 8, 9, 10, 11, 12), MID(D3176, 9, 2)), "yyyy-mm-dd")</f>
        <v>1990-04-03</v>
      </c>
      <c r="F3176" s="1" t="str">
        <f t="shared" si="344"/>
        <v>12:02:00</v>
      </c>
      <c r="G3176" s="9" t="str">
        <f t="shared" si="345"/>
        <v>April</v>
      </c>
      <c r="H3176" s="5" t="str">
        <f t="shared" si="346"/>
        <v>1990</v>
      </c>
      <c r="I3176" s="1" t="s">
        <v>6508</v>
      </c>
      <c r="J3176" s="1" t="str">
        <f t="shared" si="347"/>
        <v xml:space="preserve">Shavit </v>
      </c>
      <c r="K3176" s="1" t="str">
        <f t="shared" si="348"/>
        <v>Ofek-2</v>
      </c>
      <c r="L3176" s="1" t="s">
        <v>346</v>
      </c>
      <c r="M3176" s="1"/>
      <c r="N3176" s="1">
        <f t="shared" si="349"/>
        <v>0</v>
      </c>
      <c r="O3176" s="1" t="s">
        <v>9</v>
      </c>
    </row>
    <row r="3177" spans="1:15" x14ac:dyDescent="0.3">
      <c r="A3177" s="1" t="s">
        <v>6140</v>
      </c>
      <c r="B3177" s="1" t="s">
        <v>212</v>
      </c>
      <c r="C3177" s="1" t="str">
        <f t="shared" si="343"/>
        <v>Russia</v>
      </c>
      <c r="D3177" s="1" t="s">
        <v>6509</v>
      </c>
      <c r="E3177" s="7" t="str">
        <f>TEXT(DATE(MID(D3177, 13, 4), CHOOSE(MATCH( MID(D3177, 5, 3), {"Jan","Feb","Mar","Apr","May","Jun","Jul","Aug","Sep","Oct","Nov","Dec"}, 0), 1, 2, 3, 4, 5, 6, 7, 8, 9, 10, 11, 12), MID(D3177, 9, 2)), "yyyy-mm-dd")</f>
        <v>1990-03-27</v>
      </c>
      <c r="F3177" s="1" t="str">
        <f t="shared" si="344"/>
        <v>16:40:00</v>
      </c>
      <c r="G3177" s="9" t="str">
        <f t="shared" si="345"/>
        <v>March</v>
      </c>
      <c r="H3177" s="5" t="str">
        <f t="shared" si="346"/>
        <v>1990</v>
      </c>
      <c r="I3177" s="1" t="s">
        <v>6510</v>
      </c>
      <c r="J3177" s="1" t="str">
        <f t="shared" si="347"/>
        <v xml:space="preserve">Molniya-M /Block 2BL </v>
      </c>
      <c r="K3177" s="1" t="str">
        <f t="shared" si="348"/>
        <v>Cosmos 2063</v>
      </c>
      <c r="L3177" s="1" t="s">
        <v>346</v>
      </c>
      <c r="M3177" s="1"/>
      <c r="N3177" s="1">
        <f t="shared" si="349"/>
        <v>0</v>
      </c>
      <c r="O3177" s="1" t="s">
        <v>9</v>
      </c>
    </row>
    <row r="3178" spans="1:15" x14ac:dyDescent="0.3">
      <c r="A3178" s="1" t="s">
        <v>3868</v>
      </c>
      <c r="B3178" s="1" t="s">
        <v>3478</v>
      </c>
      <c r="C3178" s="1" t="str">
        <f t="shared" si="343"/>
        <v>USA</v>
      </c>
      <c r="D3178" s="1" t="s">
        <v>6511</v>
      </c>
      <c r="E3178" s="7" t="str">
        <f>TEXT(DATE(MID(D3178, 13, 4), CHOOSE(MATCH( MID(D3178, 5, 3), {"Jan","Feb","Mar","Apr","May","Jun","Jul","Aug","Sep","Oct","Nov","Dec"}, 0), 1, 2, 3, 4, 5, 6, 7, 8, 9, 10, 11, 12), MID(D3178, 9, 2)), "yyyy-mm-dd")</f>
        <v>1990-03-26</v>
      </c>
      <c r="F3178" s="1" t="str">
        <f t="shared" si="344"/>
        <v>02:45:00</v>
      </c>
      <c r="G3178" s="9" t="str">
        <f t="shared" si="345"/>
        <v>March</v>
      </c>
      <c r="H3178" s="5" t="str">
        <f t="shared" si="346"/>
        <v>1990</v>
      </c>
      <c r="I3178" s="1" t="s">
        <v>6512</v>
      </c>
      <c r="J3178" s="1" t="str">
        <f t="shared" si="347"/>
        <v xml:space="preserve">Delta II 6925 </v>
      </c>
      <c r="K3178" s="1" t="str">
        <f t="shared" si="348"/>
        <v>USA-54 (GPS II-7)</v>
      </c>
      <c r="L3178" s="1" t="s">
        <v>346</v>
      </c>
      <c r="M3178" s="1"/>
      <c r="N3178" s="1">
        <f t="shared" si="349"/>
        <v>0</v>
      </c>
      <c r="O3178" s="1" t="s">
        <v>9</v>
      </c>
    </row>
    <row r="3179" spans="1:15" x14ac:dyDescent="0.3">
      <c r="A3179" s="1" t="s">
        <v>6140</v>
      </c>
      <c r="B3179" s="1" t="s">
        <v>5</v>
      </c>
      <c r="C3179" s="1" t="str">
        <f t="shared" si="343"/>
        <v>Russia</v>
      </c>
      <c r="D3179" s="1" t="s">
        <v>6513</v>
      </c>
      <c r="E3179" s="7" t="str">
        <f>TEXT(DATE(MID(D3179, 13, 4), CHOOSE(MATCH( MID(D3179, 5, 3), {"Jan","Feb","Mar","Apr","May","Jun","Jul","Aug","Sep","Oct","Nov","Dec"}, 0), 1, 2, 3, 4, 5, 6, 7, 8, 9, 10, 11, 12), MID(D3179, 9, 2)), "yyyy-mm-dd")</f>
        <v>1990-03-22</v>
      </c>
      <c r="F3179" s="1" t="str">
        <f t="shared" si="344"/>
        <v>07:20:00</v>
      </c>
      <c r="G3179" s="9" t="str">
        <f t="shared" si="345"/>
        <v>March</v>
      </c>
      <c r="H3179" s="5" t="str">
        <f t="shared" si="346"/>
        <v>1990</v>
      </c>
      <c r="I3179" s="1" t="s">
        <v>6514</v>
      </c>
      <c r="J3179" s="1" t="str">
        <f t="shared" si="347"/>
        <v xml:space="preserve">Soyuz U </v>
      </c>
      <c r="K3179" s="1" t="str">
        <f t="shared" si="348"/>
        <v>Cosmos 2062</v>
      </c>
      <c r="L3179" s="1" t="s">
        <v>346</v>
      </c>
      <c r="M3179" s="1">
        <v>20</v>
      </c>
      <c r="N3179" s="1">
        <f t="shared" si="349"/>
        <v>1660</v>
      </c>
      <c r="O3179" s="1" t="s">
        <v>9</v>
      </c>
    </row>
    <row r="3180" spans="1:15" x14ac:dyDescent="0.3">
      <c r="A3180" s="1" t="s">
        <v>6140</v>
      </c>
      <c r="B3180" s="1" t="s">
        <v>1561</v>
      </c>
      <c r="C3180" s="1" t="str">
        <f t="shared" si="343"/>
        <v>Russia</v>
      </c>
      <c r="D3180" s="1" t="s">
        <v>6515</v>
      </c>
      <c r="E3180" s="7" t="str">
        <f>TEXT(DATE(MID(D3180, 13, 4), CHOOSE(MATCH( MID(D3180, 5, 3), {"Jan","Feb","Mar","Apr","May","Jun","Jul","Aug","Sep","Oct","Nov","Dec"}, 0), 1, 2, 3, 4, 5, 6, 7, 8, 9, 10, 11, 12), MID(D3180, 9, 2)), "yyyy-mm-dd")</f>
        <v>1990-03-20</v>
      </c>
      <c r="F3180" s="1" t="str">
        <f t="shared" si="344"/>
        <v>00:25:00</v>
      </c>
      <c r="G3180" s="9" t="str">
        <f t="shared" si="345"/>
        <v>March</v>
      </c>
      <c r="H3180" s="5" t="str">
        <f t="shared" si="346"/>
        <v>1990</v>
      </c>
      <c r="I3180" s="1" t="s">
        <v>6516</v>
      </c>
      <c r="J3180" s="1" t="str">
        <f t="shared" si="347"/>
        <v xml:space="preserve">Cosmos-3M </v>
      </c>
      <c r="K3180" s="1" t="str">
        <f t="shared" si="348"/>
        <v>Cosmos 2061</v>
      </c>
      <c r="L3180" s="1" t="s">
        <v>346</v>
      </c>
      <c r="M3180" s="1"/>
      <c r="N3180" s="1">
        <f t="shared" si="349"/>
        <v>0</v>
      </c>
      <c r="O3180" s="1" t="s">
        <v>9</v>
      </c>
    </row>
    <row r="3181" spans="1:15" x14ac:dyDescent="0.3">
      <c r="A3181" s="1" t="s">
        <v>6140</v>
      </c>
      <c r="B3181" s="1" t="s">
        <v>3926</v>
      </c>
      <c r="C3181" s="1" t="str">
        <f t="shared" si="343"/>
        <v>Kazakhstan</v>
      </c>
      <c r="D3181" s="1" t="s">
        <v>6517</v>
      </c>
      <c r="E3181" s="7" t="str">
        <f>TEXT(DATE(MID(D3181, 13, 4), CHOOSE(MATCH( MID(D3181, 5, 3), {"Jan","Feb","Mar","Apr","May","Jun","Jul","Aug","Sep","Oct","Nov","Dec"}, 0), 1, 2, 3, 4, 5, 6, 7, 8, 9, 10, 11, 12), MID(D3181, 9, 2)), "yyyy-mm-dd")</f>
        <v>1990-03-14</v>
      </c>
      <c r="F3181" s="1" t="str">
        <f t="shared" si="344"/>
        <v>15:27:00</v>
      </c>
      <c r="G3181" s="9" t="str">
        <f t="shared" si="345"/>
        <v>March</v>
      </c>
      <c r="H3181" s="5" t="str">
        <f t="shared" si="346"/>
        <v>1990</v>
      </c>
      <c r="I3181" s="1" t="s">
        <v>6518</v>
      </c>
      <c r="J3181" s="1" t="str">
        <f t="shared" si="347"/>
        <v xml:space="preserve">Tsyklon-2 </v>
      </c>
      <c r="K3181" s="1" t="str">
        <f t="shared" si="348"/>
        <v>Cosmos 2060</v>
      </c>
      <c r="L3181" s="1" t="s">
        <v>346</v>
      </c>
      <c r="M3181" s="1"/>
      <c r="N3181" s="1">
        <f t="shared" si="349"/>
        <v>0</v>
      </c>
      <c r="O3181" s="1" t="s">
        <v>9</v>
      </c>
    </row>
    <row r="3182" spans="1:15" x14ac:dyDescent="0.3">
      <c r="A3182" s="1" t="s">
        <v>5603</v>
      </c>
      <c r="B3182" s="1" t="s">
        <v>11</v>
      </c>
      <c r="C3182" s="1" t="str">
        <f t="shared" si="343"/>
        <v>USA</v>
      </c>
      <c r="D3182" s="1" t="s">
        <v>6519</v>
      </c>
      <c r="E3182" s="7" t="str">
        <f>TEXT(DATE(MID(D3182, 13, 4), CHOOSE(MATCH( MID(D3182, 5, 3), {"Jan","Feb","Mar","Apr","May","Jun","Jul","Aug","Sep","Oct","Nov","Dec"}, 0), 1, 2, 3, 4, 5, 6, 7, 8, 9, 10, 11, 12), MID(D3182, 9, 2)), "yyyy-mm-dd")</f>
        <v>1990-03-14</v>
      </c>
      <c r="F3182" s="1" t="str">
        <f t="shared" si="344"/>
        <v>11:52:00</v>
      </c>
      <c r="G3182" s="9" t="str">
        <f t="shared" si="345"/>
        <v>March</v>
      </c>
      <c r="H3182" s="5" t="str">
        <f t="shared" si="346"/>
        <v>1990</v>
      </c>
      <c r="I3182" s="1" t="s">
        <v>6520</v>
      </c>
      <c r="J3182" s="1" t="str">
        <f t="shared" si="347"/>
        <v xml:space="preserve">Commercial Titan III </v>
      </c>
      <c r="K3182" s="1" t="str">
        <f t="shared" si="348"/>
        <v>Intelsat 603</v>
      </c>
      <c r="L3182" s="1" t="s">
        <v>346</v>
      </c>
      <c r="M3182" s="1">
        <v>136.6</v>
      </c>
      <c r="N3182" s="1">
        <f t="shared" si="349"/>
        <v>11337.8</v>
      </c>
      <c r="O3182" s="1" t="s">
        <v>257</v>
      </c>
    </row>
    <row r="3183" spans="1:15" x14ac:dyDescent="0.3">
      <c r="A3183" s="1" t="s">
        <v>6140</v>
      </c>
      <c r="B3183" s="1" t="s">
        <v>1630</v>
      </c>
      <c r="C3183" s="1" t="str">
        <f t="shared" si="343"/>
        <v>Kazakhstan</v>
      </c>
      <c r="D3183" s="1" t="s">
        <v>6521</v>
      </c>
      <c r="E3183" s="7" t="str">
        <f>TEXT(DATE(MID(D3183, 13, 4), CHOOSE(MATCH( MID(D3183, 5, 3), {"Jan","Feb","Mar","Apr","May","Jun","Jul","Aug","Sep","Oct","Nov","Dec"}, 0), 1, 2, 3, 4, 5, 6, 7, 8, 9, 10, 11, 12), MID(D3183, 9, 2)), "yyyy-mm-dd")</f>
        <v>1990-02-28</v>
      </c>
      <c r="F3183" s="1" t="str">
        <f t="shared" si="344"/>
        <v>23:10:00</v>
      </c>
      <c r="G3183" s="9" t="str">
        <f t="shared" si="345"/>
        <v>February</v>
      </c>
      <c r="H3183" s="5" t="str">
        <f t="shared" si="346"/>
        <v>1990</v>
      </c>
      <c r="I3183" s="1" t="s">
        <v>6522</v>
      </c>
      <c r="J3183" s="1" t="str">
        <f t="shared" si="347"/>
        <v xml:space="preserve">Soyuz U2 </v>
      </c>
      <c r="K3183" s="1" t="str">
        <f t="shared" si="348"/>
        <v>Progress M-3</v>
      </c>
      <c r="L3183" s="1" t="s">
        <v>346</v>
      </c>
      <c r="M3183" s="1">
        <v>40</v>
      </c>
      <c r="N3183" s="1">
        <f t="shared" si="349"/>
        <v>3320</v>
      </c>
      <c r="O3183" s="1" t="s">
        <v>9</v>
      </c>
    </row>
    <row r="3184" spans="1:15" x14ac:dyDescent="0.3">
      <c r="A3184" s="1" t="s">
        <v>657</v>
      </c>
      <c r="B3184" s="1" t="s">
        <v>30</v>
      </c>
      <c r="C3184" s="1" t="str">
        <f t="shared" si="343"/>
        <v>USA</v>
      </c>
      <c r="D3184" s="1" t="s">
        <v>6523</v>
      </c>
      <c r="E3184" s="7" t="str">
        <f>TEXT(DATE(MID(D3184, 13, 4), CHOOSE(MATCH( MID(D3184, 5, 3), {"Jan","Feb","Mar","Apr","May","Jun","Jul","Aug","Sep","Oct","Nov","Dec"}, 0), 1, 2, 3, 4, 5, 6, 7, 8, 9, 10, 11, 12), MID(D3184, 9, 2)), "yyyy-mm-dd")</f>
        <v>1990-02-28</v>
      </c>
      <c r="F3184" s="1" t="str">
        <f t="shared" si="344"/>
        <v>07:50:00</v>
      </c>
      <c r="G3184" s="9" t="str">
        <f t="shared" si="345"/>
        <v>February</v>
      </c>
      <c r="H3184" s="5" t="str">
        <f t="shared" si="346"/>
        <v>1990</v>
      </c>
      <c r="I3184" s="1" t="s">
        <v>6524</v>
      </c>
      <c r="J3184" s="1" t="str">
        <f t="shared" si="347"/>
        <v xml:space="preserve">Space Shuttle Atlantis </v>
      </c>
      <c r="K3184" s="1" t="str">
        <f t="shared" si="348"/>
        <v>STS-36</v>
      </c>
      <c r="L3184" s="1" t="s">
        <v>346</v>
      </c>
      <c r="M3184" s="1">
        <v>450</v>
      </c>
      <c r="N3184" s="1">
        <f t="shared" si="349"/>
        <v>37350</v>
      </c>
      <c r="O3184" s="1" t="s">
        <v>9</v>
      </c>
    </row>
    <row r="3185" spans="1:15" x14ac:dyDescent="0.3">
      <c r="A3185" s="1" t="s">
        <v>6140</v>
      </c>
      <c r="B3185" s="1" t="s">
        <v>3566</v>
      </c>
      <c r="C3185" s="1" t="str">
        <f t="shared" si="343"/>
        <v>Russia</v>
      </c>
      <c r="D3185" s="1" t="s">
        <v>6525</v>
      </c>
      <c r="E3185" s="7" t="str">
        <f>TEXT(DATE(MID(D3185, 13, 4), CHOOSE(MATCH( MID(D3185, 5, 3), {"Jan","Feb","Mar","Apr","May","Jun","Jul","Aug","Sep","Oct","Nov","Dec"}, 0), 1, 2, 3, 4, 5, 6, 7, 8, 9, 10, 11, 12), MID(D3185, 9, 2)), "yyyy-mm-dd")</f>
        <v>1990-02-28</v>
      </c>
      <c r="F3185" s="1" t="str">
        <f t="shared" si="344"/>
        <v>00:55:00</v>
      </c>
      <c r="G3185" s="9" t="str">
        <f t="shared" si="345"/>
        <v>February</v>
      </c>
      <c r="H3185" s="5" t="str">
        <f t="shared" si="346"/>
        <v>1990</v>
      </c>
      <c r="I3185" s="1" t="s">
        <v>6526</v>
      </c>
      <c r="J3185" s="1" t="str">
        <f t="shared" si="347"/>
        <v xml:space="preserve">Tsyklon-3 </v>
      </c>
      <c r="K3185" s="1" t="str">
        <f t="shared" si="348"/>
        <v>Okean 2</v>
      </c>
      <c r="L3185" s="1" t="s">
        <v>346</v>
      </c>
      <c r="M3185" s="1"/>
      <c r="N3185" s="1">
        <f t="shared" si="349"/>
        <v>0</v>
      </c>
      <c r="O3185" s="1" t="s">
        <v>9</v>
      </c>
    </row>
    <row r="3186" spans="1:15" x14ac:dyDescent="0.3">
      <c r="A3186" s="1" t="s">
        <v>6140</v>
      </c>
      <c r="B3186" s="1" t="s">
        <v>6482</v>
      </c>
      <c r="C3186" s="1" t="str">
        <f t="shared" si="343"/>
        <v>Russia</v>
      </c>
      <c r="D3186" s="1" t="s">
        <v>6527</v>
      </c>
      <c r="E3186" s="7" t="str">
        <f>TEXT(DATE(MID(D3186, 13, 4), CHOOSE(MATCH( MID(D3186, 5, 3), {"Jan","Feb","Mar","Apr","May","Jun","Jul","Aug","Sep","Oct","Nov","Dec"}, 0), 1, 2, 3, 4, 5, 6, 7, 8, 9, 10, 11, 12), MID(D3186, 9, 2)), "yyyy-mm-dd")</f>
        <v>1990-02-27</v>
      </c>
      <c r="F3186" s="1" t="str">
        <f t="shared" si="344"/>
        <v>20:59:00</v>
      </c>
      <c r="G3186" s="9" t="str">
        <f t="shared" si="345"/>
        <v>February</v>
      </c>
      <c r="H3186" s="5" t="str">
        <f t="shared" si="346"/>
        <v>1990</v>
      </c>
      <c r="I3186" s="1" t="s">
        <v>6528</v>
      </c>
      <c r="J3186" s="1" t="str">
        <f t="shared" si="347"/>
        <v xml:space="preserve">Cosmos-3M </v>
      </c>
      <c r="K3186" s="1" t="str">
        <f t="shared" si="348"/>
        <v>Nadiezhda nÂ°5</v>
      </c>
      <c r="L3186" s="1" t="s">
        <v>346</v>
      </c>
      <c r="M3186" s="1"/>
      <c r="N3186" s="1">
        <f t="shared" si="349"/>
        <v>0</v>
      </c>
      <c r="O3186" s="1" t="s">
        <v>9</v>
      </c>
    </row>
    <row r="3187" spans="1:15" x14ac:dyDescent="0.3">
      <c r="A3187" s="1" t="s">
        <v>233</v>
      </c>
      <c r="B3187" s="1" t="s">
        <v>4338</v>
      </c>
      <c r="C3187" s="1" t="str">
        <f t="shared" si="343"/>
        <v>France</v>
      </c>
      <c r="D3187" s="1" t="s">
        <v>6529</v>
      </c>
      <c r="E3187" s="7" t="str">
        <f>TEXT(DATE(MID(D3187, 13, 4), CHOOSE(MATCH( MID(D3187, 5, 3), {"Jan","Feb","Mar","Apr","May","Jun","Jul","Aug","Sep","Oct","Nov","Dec"}, 0), 1, 2, 3, 4, 5, 6, 7, 8, 9, 10, 11, 12), MID(D3187, 9, 2)), "yyyy-mm-dd")</f>
        <v>1990-02-22</v>
      </c>
      <c r="F3187" s="1" t="str">
        <f t="shared" si="344"/>
        <v>23:17:00</v>
      </c>
      <c r="G3187" s="9" t="str">
        <f t="shared" si="345"/>
        <v>February</v>
      </c>
      <c r="H3187" s="5" t="str">
        <f t="shared" si="346"/>
        <v>1990</v>
      </c>
      <c r="I3187" s="1" t="s">
        <v>6530</v>
      </c>
      <c r="J3187" s="1" t="str">
        <f t="shared" si="347"/>
        <v xml:space="preserve">Ariane 44L </v>
      </c>
      <c r="K3187" s="1" t="str">
        <f t="shared" si="348"/>
        <v>Superbird-B &amp; BS-2X</v>
      </c>
      <c r="L3187" s="1" t="s">
        <v>346</v>
      </c>
      <c r="M3187" s="1"/>
      <c r="N3187" s="1">
        <f t="shared" si="349"/>
        <v>0</v>
      </c>
      <c r="O3187" s="1" t="s">
        <v>257</v>
      </c>
    </row>
    <row r="3188" spans="1:15" x14ac:dyDescent="0.3">
      <c r="A3188" s="1" t="s">
        <v>6140</v>
      </c>
      <c r="B3188" s="1" t="s">
        <v>4200</v>
      </c>
      <c r="C3188" s="1" t="str">
        <f t="shared" si="343"/>
        <v>Kazakhstan</v>
      </c>
      <c r="D3188" s="1" t="s">
        <v>6531</v>
      </c>
      <c r="E3188" s="7" t="str">
        <f>TEXT(DATE(MID(D3188, 13, 4), CHOOSE(MATCH( MID(D3188, 5, 3), {"Jan","Feb","Mar","Apr","May","Jun","Jul","Aug","Sep","Oct","Nov","Dec"}, 0), 1, 2, 3, 4, 5, 6, 7, 8, 9, 10, 11, 12), MID(D3188, 9, 2)), "yyyy-mm-dd")</f>
        <v>1990-02-15</v>
      </c>
      <c r="F3188" s="1" t="str">
        <f t="shared" si="344"/>
        <v>07:52:00</v>
      </c>
      <c r="G3188" s="9" t="str">
        <f t="shared" si="345"/>
        <v>February</v>
      </c>
      <c r="H3188" s="5" t="str">
        <f t="shared" si="346"/>
        <v>1990</v>
      </c>
      <c r="I3188" s="1" t="s">
        <v>6532</v>
      </c>
      <c r="J3188" s="1" t="str">
        <f t="shared" si="347"/>
        <v xml:space="preserve">Proton K/Block-DM-2 </v>
      </c>
      <c r="K3188" s="1" t="str">
        <f t="shared" si="348"/>
        <v>Raduga 25</v>
      </c>
      <c r="L3188" s="1" t="s">
        <v>346</v>
      </c>
      <c r="M3188" s="1"/>
      <c r="N3188" s="1">
        <f t="shared" si="349"/>
        <v>0</v>
      </c>
      <c r="O3188" s="1" t="s">
        <v>9</v>
      </c>
    </row>
    <row r="3189" spans="1:15" x14ac:dyDescent="0.3">
      <c r="A3189" s="1" t="s">
        <v>3868</v>
      </c>
      <c r="B3189" s="1" t="s">
        <v>3160</v>
      </c>
      <c r="C3189" s="1" t="str">
        <f t="shared" si="343"/>
        <v>USA</v>
      </c>
      <c r="D3189" s="1" t="s">
        <v>6533</v>
      </c>
      <c r="E3189" s="7" t="str">
        <f>TEXT(DATE(MID(D3189, 13, 4), CHOOSE(MATCH( MID(D3189, 5, 3), {"Jan","Feb","Mar","Apr","May","Jun","Jul","Aug","Sep","Oct","Nov","Dec"}, 0), 1, 2, 3, 4, 5, 6, 7, 8, 9, 10, 11, 12), MID(D3189, 9, 2)), "yyyy-mm-dd")</f>
        <v>1990-02-14</v>
      </c>
      <c r="F3189" s="1" t="str">
        <f t="shared" si="344"/>
        <v>16:15:00</v>
      </c>
      <c r="G3189" s="9" t="str">
        <f t="shared" si="345"/>
        <v>February</v>
      </c>
      <c r="H3189" s="5" t="str">
        <f t="shared" si="346"/>
        <v>1990</v>
      </c>
      <c r="I3189" s="1" t="s">
        <v>6534</v>
      </c>
      <c r="J3189" s="1" t="str">
        <f t="shared" si="347"/>
        <v xml:space="preserve">Delta II 6920-8 </v>
      </c>
      <c r="K3189" s="1" t="str">
        <f t="shared" si="348"/>
        <v>LACE / RME</v>
      </c>
      <c r="L3189" s="1" t="s">
        <v>346</v>
      </c>
      <c r="M3189" s="1"/>
      <c r="N3189" s="1">
        <f t="shared" si="349"/>
        <v>0</v>
      </c>
      <c r="O3189" s="1" t="s">
        <v>9</v>
      </c>
    </row>
    <row r="3190" spans="1:15" x14ac:dyDescent="0.3">
      <c r="A3190" s="1" t="s">
        <v>6140</v>
      </c>
      <c r="B3190" s="1" t="s">
        <v>1630</v>
      </c>
      <c r="C3190" s="1" t="str">
        <f t="shared" si="343"/>
        <v>Kazakhstan</v>
      </c>
      <c r="D3190" s="1" t="s">
        <v>6535</v>
      </c>
      <c r="E3190" s="7" t="str">
        <f>TEXT(DATE(MID(D3190, 13, 4), CHOOSE(MATCH( MID(D3190, 5, 3), {"Jan","Feb","Mar","Apr","May","Jun","Jul","Aug","Sep","Oct","Nov","Dec"}, 0), 1, 2, 3, 4, 5, 6, 7, 8, 9, 10, 11, 12), MID(D3190, 9, 2)), "yyyy-mm-dd")</f>
        <v>1990-02-11</v>
      </c>
      <c r="F3190" s="1" t="str">
        <f t="shared" si="344"/>
        <v>06:16:00</v>
      </c>
      <c r="G3190" s="9" t="str">
        <f t="shared" si="345"/>
        <v>February</v>
      </c>
      <c r="H3190" s="5" t="str">
        <f t="shared" si="346"/>
        <v>1990</v>
      </c>
      <c r="I3190" s="1" t="s">
        <v>6536</v>
      </c>
      <c r="J3190" s="1" t="str">
        <f t="shared" si="347"/>
        <v xml:space="preserve">Soyuz U2 </v>
      </c>
      <c r="K3190" s="1" t="str">
        <f t="shared" si="348"/>
        <v>Soyuz TM-9</v>
      </c>
      <c r="L3190" s="1" t="s">
        <v>346</v>
      </c>
      <c r="M3190" s="1">
        <v>40</v>
      </c>
      <c r="N3190" s="1">
        <f t="shared" si="349"/>
        <v>3320</v>
      </c>
      <c r="O3190" s="1" t="s">
        <v>9</v>
      </c>
    </row>
    <row r="3191" spans="1:15" x14ac:dyDescent="0.3">
      <c r="A3191" s="1" t="s">
        <v>60</v>
      </c>
      <c r="B3191" s="1" t="s">
        <v>61</v>
      </c>
      <c r="C3191" s="1" t="str">
        <f t="shared" si="343"/>
        <v>Japan</v>
      </c>
      <c r="D3191" s="1" t="s">
        <v>6537</v>
      </c>
      <c r="E3191" s="7" t="str">
        <f>TEXT(DATE(MID(D3191, 13, 4), CHOOSE(MATCH( MID(D3191, 5, 3), {"Jan","Feb","Mar","Apr","May","Jun","Jul","Aug","Sep","Oct","Nov","Dec"}, 0), 1, 2, 3, 4, 5, 6, 7, 8, 9, 10, 11, 12), MID(D3191, 9, 2)), "yyyy-mm-dd")</f>
        <v>1990-02-07</v>
      </c>
      <c r="F3191" s="1" t="str">
        <f t="shared" si="344"/>
        <v>01:33:00</v>
      </c>
      <c r="G3191" s="9" t="str">
        <f t="shared" si="345"/>
        <v>February</v>
      </c>
      <c r="H3191" s="5" t="str">
        <f t="shared" si="346"/>
        <v>1990</v>
      </c>
      <c r="I3191" s="1" t="s">
        <v>6538</v>
      </c>
      <c r="J3191" s="1" t="str">
        <f t="shared" si="347"/>
        <v xml:space="preserve">H-I (9 SO) </v>
      </c>
      <c r="K3191" s="1" t="str">
        <f t="shared" si="348"/>
        <v>Orizuru, Fuji 1b &amp; Momo-1b</v>
      </c>
      <c r="L3191" s="1" t="s">
        <v>346</v>
      </c>
      <c r="M3191" s="1"/>
      <c r="N3191" s="1">
        <f t="shared" si="349"/>
        <v>0</v>
      </c>
      <c r="O3191" s="1" t="s">
        <v>9</v>
      </c>
    </row>
    <row r="3192" spans="1:15" x14ac:dyDescent="0.3">
      <c r="A3192" s="1" t="s">
        <v>6140</v>
      </c>
      <c r="B3192" s="1" t="s">
        <v>6482</v>
      </c>
      <c r="C3192" s="1" t="str">
        <f t="shared" si="343"/>
        <v>Russia</v>
      </c>
      <c r="D3192" s="1" t="s">
        <v>6539</v>
      </c>
      <c r="E3192" s="7" t="str">
        <f>TEXT(DATE(MID(D3192, 13, 4), CHOOSE(MATCH( MID(D3192, 5, 3), {"Jan","Feb","Mar","Apr","May","Jun","Jul","Aug","Sep","Oct","Nov","Dec"}, 0), 1, 2, 3, 4, 5, 6, 7, 8, 9, 10, 11, 12), MID(D3192, 9, 2)), "yyyy-mm-dd")</f>
        <v>1990-02-06</v>
      </c>
      <c r="F3192" s="1" t="str">
        <f t="shared" si="344"/>
        <v>16:30:00</v>
      </c>
      <c r="G3192" s="9" t="str">
        <f t="shared" si="345"/>
        <v>February</v>
      </c>
      <c r="H3192" s="5" t="str">
        <f t="shared" si="346"/>
        <v>1990</v>
      </c>
      <c r="I3192" s="1" t="s">
        <v>6540</v>
      </c>
      <c r="J3192" s="1" t="str">
        <f t="shared" si="347"/>
        <v xml:space="preserve">Cosmos-3M </v>
      </c>
      <c r="K3192" s="1" t="str">
        <f t="shared" si="348"/>
        <v>Cosmos 2059</v>
      </c>
      <c r="L3192" s="1" t="s">
        <v>346</v>
      </c>
      <c r="M3192" s="1"/>
      <c r="N3192" s="1">
        <f t="shared" si="349"/>
        <v>0</v>
      </c>
      <c r="O3192" s="1" t="s">
        <v>9</v>
      </c>
    </row>
    <row r="3193" spans="1:15" x14ac:dyDescent="0.3">
      <c r="A3193" s="1" t="s">
        <v>14</v>
      </c>
      <c r="B3193" s="1" t="s">
        <v>18</v>
      </c>
      <c r="C3193" s="1" t="str">
        <f t="shared" si="343"/>
        <v>China</v>
      </c>
      <c r="D3193" s="1" t="s">
        <v>6541</v>
      </c>
      <c r="E3193" s="7" t="str">
        <f>TEXT(DATE(MID(D3193, 13, 4), CHOOSE(MATCH( MID(D3193, 5, 3), {"Jan","Feb","Mar","Apr","May","Jun","Jul","Aug","Sep","Oct","Nov","Dec"}, 0), 1, 2, 3, 4, 5, 6, 7, 8, 9, 10, 11, 12), MID(D3193, 9, 2)), "yyyy-mm-dd")</f>
        <v>1990-02-04</v>
      </c>
      <c r="F3193" s="1" t="str">
        <f t="shared" si="344"/>
        <v>12:27:00</v>
      </c>
      <c r="G3193" s="9" t="str">
        <f t="shared" si="345"/>
        <v>February</v>
      </c>
      <c r="H3193" s="5" t="str">
        <f t="shared" si="346"/>
        <v>1990</v>
      </c>
      <c r="I3193" s="1" t="s">
        <v>6542</v>
      </c>
      <c r="J3193" s="1" t="str">
        <f t="shared" si="347"/>
        <v xml:space="preserve">Long March 3 </v>
      </c>
      <c r="K3193" s="1" t="str">
        <f t="shared" si="348"/>
        <v>DFH-2A 04</v>
      </c>
      <c r="L3193" s="1" t="s">
        <v>346</v>
      </c>
      <c r="M3193" s="1"/>
      <c r="N3193" s="1">
        <f t="shared" si="349"/>
        <v>0</v>
      </c>
      <c r="O3193" s="1" t="s">
        <v>9</v>
      </c>
    </row>
    <row r="3194" spans="1:15" x14ac:dyDescent="0.3">
      <c r="A3194" s="1" t="s">
        <v>6140</v>
      </c>
      <c r="B3194" s="1" t="s">
        <v>4483</v>
      </c>
      <c r="C3194" s="1" t="str">
        <f t="shared" si="343"/>
        <v>Russia</v>
      </c>
      <c r="D3194" s="1" t="s">
        <v>6543</v>
      </c>
      <c r="E3194" s="7" t="str">
        <f>TEXT(DATE(MID(D3194, 13, 4), CHOOSE(MATCH( MID(D3194, 5, 3), {"Jan","Feb","Mar","Apr","May","Jun","Jul","Aug","Sep","Oct","Nov","Dec"}, 0), 1, 2, 3, 4, 5, 6, 7, 8, 9, 10, 11, 12), MID(D3194, 9, 2)), "yyyy-mm-dd")</f>
        <v>1990-01-30</v>
      </c>
      <c r="F3194" s="1" t="str">
        <f t="shared" si="344"/>
        <v>11:20:00</v>
      </c>
      <c r="G3194" s="9" t="str">
        <f t="shared" si="345"/>
        <v>January</v>
      </c>
      <c r="H3194" s="5" t="str">
        <f t="shared" si="346"/>
        <v>1990</v>
      </c>
      <c r="I3194" s="1" t="s">
        <v>6544</v>
      </c>
      <c r="J3194" s="1" t="str">
        <f t="shared" si="347"/>
        <v xml:space="preserve">Tsyklon-3 </v>
      </c>
      <c r="K3194" s="1" t="str">
        <f t="shared" si="348"/>
        <v>Cosmos 2058</v>
      </c>
      <c r="L3194" s="1" t="s">
        <v>346</v>
      </c>
      <c r="M3194" s="1"/>
      <c r="N3194" s="1">
        <f t="shared" si="349"/>
        <v>0</v>
      </c>
      <c r="O3194" s="1" t="s">
        <v>9</v>
      </c>
    </row>
    <row r="3195" spans="1:15" x14ac:dyDescent="0.3">
      <c r="A3195" s="1" t="s">
        <v>6140</v>
      </c>
      <c r="B3195" s="1" t="s">
        <v>3038</v>
      </c>
      <c r="C3195" s="1" t="str">
        <f t="shared" si="343"/>
        <v>Russia</v>
      </c>
      <c r="D3195" s="1" t="s">
        <v>6545</v>
      </c>
      <c r="E3195" s="7" t="str">
        <f>TEXT(DATE(MID(D3195, 13, 4), CHOOSE(MATCH( MID(D3195, 5, 3), {"Jan","Feb","Mar","Apr","May","Jun","Jul","Aug","Sep","Oct","Nov","Dec"}, 0), 1, 2, 3, 4, 5, 6, 7, 8, 9, 10, 11, 12), MID(D3195, 9, 2)), "yyyy-mm-dd")</f>
        <v>1990-01-25</v>
      </c>
      <c r="F3195" s="1" t="str">
        <f t="shared" si="344"/>
        <v>17:15:00</v>
      </c>
      <c r="G3195" s="9" t="str">
        <f t="shared" si="345"/>
        <v>January</v>
      </c>
      <c r="H3195" s="5" t="str">
        <f t="shared" si="346"/>
        <v>1990</v>
      </c>
      <c r="I3195" s="1" t="s">
        <v>6546</v>
      </c>
      <c r="J3195" s="1" t="str">
        <f t="shared" si="347"/>
        <v xml:space="preserve">Soyuz U </v>
      </c>
      <c r="K3195" s="1" t="str">
        <f t="shared" si="348"/>
        <v>Cosmos 2057</v>
      </c>
      <c r="L3195" s="1" t="s">
        <v>346</v>
      </c>
      <c r="M3195" s="1">
        <v>20</v>
      </c>
      <c r="N3195" s="1">
        <f t="shared" si="349"/>
        <v>1660</v>
      </c>
      <c r="O3195" s="1" t="s">
        <v>9</v>
      </c>
    </row>
    <row r="3196" spans="1:15" x14ac:dyDescent="0.3">
      <c r="A3196" s="1" t="s">
        <v>3868</v>
      </c>
      <c r="B3196" s="1" t="s">
        <v>3478</v>
      </c>
      <c r="C3196" s="1" t="str">
        <f t="shared" si="343"/>
        <v>USA</v>
      </c>
      <c r="D3196" s="1" t="s">
        <v>6547</v>
      </c>
      <c r="E3196" s="7" t="str">
        <f>TEXT(DATE(MID(D3196, 13, 4), CHOOSE(MATCH( MID(D3196, 5, 3), {"Jan","Feb","Mar","Apr","May","Jun","Jul","Aug","Sep","Oct","Nov","Dec"}, 0), 1, 2, 3, 4, 5, 6, 7, 8, 9, 10, 11, 12), MID(D3196, 9, 2)), "yyyy-mm-dd")</f>
        <v>1990-01-24</v>
      </c>
      <c r="F3196" s="1" t="str">
        <f t="shared" si="344"/>
        <v>22:55:00</v>
      </c>
      <c r="G3196" s="9" t="str">
        <f t="shared" si="345"/>
        <v>January</v>
      </c>
      <c r="H3196" s="5" t="str">
        <f t="shared" si="346"/>
        <v>1990</v>
      </c>
      <c r="I3196" s="1" t="s">
        <v>6548</v>
      </c>
      <c r="J3196" s="1" t="str">
        <f t="shared" si="347"/>
        <v xml:space="preserve">Delta II 6925 </v>
      </c>
      <c r="K3196" s="1" t="str">
        <f t="shared" si="348"/>
        <v>USA-50 (GPS II-6)</v>
      </c>
      <c r="L3196" s="1" t="s">
        <v>346</v>
      </c>
      <c r="M3196" s="1"/>
      <c r="N3196" s="1">
        <f t="shared" si="349"/>
        <v>0</v>
      </c>
      <c r="O3196" s="1" t="s">
        <v>9</v>
      </c>
    </row>
    <row r="3197" spans="1:15" x14ac:dyDescent="0.3">
      <c r="A3197" s="1" t="s">
        <v>3891</v>
      </c>
      <c r="B3197" s="1" t="s">
        <v>714</v>
      </c>
      <c r="C3197" s="1" t="str">
        <f t="shared" si="343"/>
        <v>Japan</v>
      </c>
      <c r="D3197" s="1" t="s">
        <v>6549</v>
      </c>
      <c r="E3197" s="7" t="str">
        <f>TEXT(DATE(MID(D3197, 13, 4), CHOOSE(MATCH( MID(D3197, 5, 3), {"Jan","Feb","Mar","Apr","May","Jun","Jul","Aug","Sep","Oct","Nov","Dec"}, 0), 1, 2, 3, 4, 5, 6, 7, 8, 9, 10, 11, 12), MID(D3197, 9, 2)), "yyyy-mm-dd")</f>
        <v>1990-01-24</v>
      </c>
      <c r="F3197" s="1" t="str">
        <f t="shared" si="344"/>
        <v>11:46:00</v>
      </c>
      <c r="G3197" s="9" t="str">
        <f t="shared" si="345"/>
        <v>January</v>
      </c>
      <c r="H3197" s="5" t="str">
        <f t="shared" si="346"/>
        <v>1990</v>
      </c>
      <c r="I3197" s="1" t="s">
        <v>6550</v>
      </c>
      <c r="J3197" s="1" t="str">
        <f t="shared" si="347"/>
        <v xml:space="preserve">Mu-III S2 </v>
      </c>
      <c r="K3197" s="1" t="str">
        <f t="shared" si="348"/>
        <v>Hiten &amp; Hagoromo</v>
      </c>
      <c r="L3197" s="1" t="s">
        <v>346</v>
      </c>
      <c r="M3197" s="1"/>
      <c r="N3197" s="1">
        <f t="shared" si="349"/>
        <v>0</v>
      </c>
      <c r="O3197" s="1" t="s">
        <v>9</v>
      </c>
    </row>
    <row r="3198" spans="1:15" x14ac:dyDescent="0.3">
      <c r="A3198" s="1" t="s">
        <v>6140</v>
      </c>
      <c r="B3198" s="1" t="s">
        <v>5</v>
      </c>
      <c r="C3198" s="1" t="str">
        <f t="shared" si="343"/>
        <v>Russia</v>
      </c>
      <c r="D3198" s="1" t="s">
        <v>6551</v>
      </c>
      <c r="E3198" s="7" t="str">
        <f>TEXT(DATE(MID(D3198, 13, 4), CHOOSE(MATCH( MID(D3198, 5, 3), {"Jan","Feb","Mar","Apr","May","Jun","Jul","Aug","Sep","Oct","Nov","Dec"}, 0), 1, 2, 3, 4, 5, 6, 7, 8, 9, 10, 11, 12), MID(D3198, 9, 2)), "yyyy-mm-dd")</f>
        <v>1990-01-23</v>
      </c>
      <c r="F3198" s="1" t="str">
        <f t="shared" si="344"/>
        <v>02:51:00</v>
      </c>
      <c r="G3198" s="9" t="str">
        <f t="shared" si="345"/>
        <v>January</v>
      </c>
      <c r="H3198" s="5" t="str">
        <f t="shared" si="346"/>
        <v>1990</v>
      </c>
      <c r="I3198" s="1" t="s">
        <v>6552</v>
      </c>
      <c r="J3198" s="1" t="str">
        <f t="shared" si="347"/>
        <v xml:space="preserve">Molniya-M /Block ML </v>
      </c>
      <c r="K3198" s="1" t="str">
        <f t="shared" si="348"/>
        <v>Molniya-3 nÂ°141</v>
      </c>
      <c r="L3198" s="1" t="s">
        <v>346</v>
      </c>
      <c r="M3198" s="1"/>
      <c r="N3198" s="1">
        <f t="shared" si="349"/>
        <v>0</v>
      </c>
      <c r="O3198" s="1" t="s">
        <v>9</v>
      </c>
    </row>
    <row r="3199" spans="1:15" x14ac:dyDescent="0.3">
      <c r="A3199" s="1" t="s">
        <v>233</v>
      </c>
      <c r="B3199" s="1" t="s">
        <v>4338</v>
      </c>
      <c r="C3199" s="1" t="str">
        <f t="shared" si="343"/>
        <v>France</v>
      </c>
      <c r="D3199" s="1" t="s">
        <v>6553</v>
      </c>
      <c r="E3199" s="7" t="str">
        <f>TEXT(DATE(MID(D3199, 13, 4), CHOOSE(MATCH( MID(D3199, 5, 3), {"Jan","Feb","Mar","Apr","May","Jun","Jul","Aug","Sep","Oct","Nov","Dec"}, 0), 1, 2, 3, 4, 5, 6, 7, 8, 9, 10, 11, 12), MID(D3199, 9, 2)), "yyyy-mm-dd")</f>
        <v>1990-01-22</v>
      </c>
      <c r="F3199" s="1" t="str">
        <f t="shared" si="344"/>
        <v>01:35:00</v>
      </c>
      <c r="G3199" s="9" t="str">
        <f t="shared" si="345"/>
        <v>January</v>
      </c>
      <c r="H3199" s="5" t="str">
        <f t="shared" si="346"/>
        <v>1990</v>
      </c>
      <c r="I3199" s="1" t="s">
        <v>6554</v>
      </c>
      <c r="J3199" s="1" t="str">
        <f t="shared" si="347"/>
        <v xml:space="preserve">Ariane 40 </v>
      </c>
      <c r="K3199" s="1" t="str">
        <f t="shared" si="348"/>
        <v>SPOT-2, PACSAT &amp; Rideshares</v>
      </c>
      <c r="L3199" s="1" t="s">
        <v>346</v>
      </c>
      <c r="M3199" s="1"/>
      <c r="N3199" s="1">
        <f t="shared" si="349"/>
        <v>0</v>
      </c>
      <c r="O3199" s="1" t="s">
        <v>9</v>
      </c>
    </row>
    <row r="3200" spans="1:15" x14ac:dyDescent="0.3">
      <c r="A3200" s="1" t="s">
        <v>6140</v>
      </c>
      <c r="B3200" s="1" t="s">
        <v>1561</v>
      </c>
      <c r="C3200" s="1" t="str">
        <f t="shared" si="343"/>
        <v>Russia</v>
      </c>
      <c r="D3200" s="1" t="s">
        <v>6555</v>
      </c>
      <c r="E3200" s="7" t="str">
        <f>TEXT(DATE(MID(D3200, 13, 4), CHOOSE(MATCH( MID(D3200, 5, 3), {"Jan","Feb","Mar","Apr","May","Jun","Jul","Aug","Sep","Oct","Nov","Dec"}, 0), 1, 2, 3, 4, 5, 6, 7, 8, 9, 10, 11, 12), MID(D3200, 9, 2)), "yyyy-mm-dd")</f>
        <v>1990-01-18</v>
      </c>
      <c r="F3200" s="1" t="str">
        <f t="shared" si="344"/>
        <v>12:52:00</v>
      </c>
      <c r="G3200" s="9" t="str">
        <f t="shared" si="345"/>
        <v>January</v>
      </c>
      <c r="H3200" s="5" t="str">
        <f t="shared" si="346"/>
        <v>1990</v>
      </c>
      <c r="I3200" s="1" t="s">
        <v>6556</v>
      </c>
      <c r="J3200" s="1" t="str">
        <f t="shared" si="347"/>
        <v xml:space="preserve">Cosmos-3M </v>
      </c>
      <c r="K3200" s="1" t="str">
        <f t="shared" si="348"/>
        <v>Cosmos 2056</v>
      </c>
      <c r="L3200" s="1" t="s">
        <v>346</v>
      </c>
      <c r="M3200" s="1"/>
      <c r="N3200" s="1">
        <f t="shared" si="349"/>
        <v>0</v>
      </c>
      <c r="O3200" s="1" t="s">
        <v>9</v>
      </c>
    </row>
    <row r="3201" spans="1:15" x14ac:dyDescent="0.3">
      <c r="A3201" s="1" t="s">
        <v>6140</v>
      </c>
      <c r="B3201" s="1" t="s">
        <v>212</v>
      </c>
      <c r="C3201" s="1" t="str">
        <f t="shared" si="343"/>
        <v>Russia</v>
      </c>
      <c r="D3201" s="1" t="s">
        <v>6557</v>
      </c>
      <c r="E3201" s="7" t="str">
        <f>TEXT(DATE(MID(D3201, 13, 4), CHOOSE(MATCH( MID(D3201, 5, 3), {"Jan","Feb","Mar","Apr","May","Jun","Jul","Aug","Sep","Oct","Nov","Dec"}, 0), 1, 2, 3, 4, 5, 6, 7, 8, 9, 10, 11, 12), MID(D3201, 9, 2)), "yyyy-mm-dd")</f>
        <v>1990-01-17</v>
      </c>
      <c r="F3201" s="1" t="str">
        <f t="shared" si="344"/>
        <v>14:45:00</v>
      </c>
      <c r="G3201" s="9" t="str">
        <f t="shared" si="345"/>
        <v>January</v>
      </c>
      <c r="H3201" s="5" t="str">
        <f t="shared" si="346"/>
        <v>1990</v>
      </c>
      <c r="I3201" s="1" t="s">
        <v>6558</v>
      </c>
      <c r="J3201" s="1" t="str">
        <f t="shared" si="347"/>
        <v xml:space="preserve">Soyuz U </v>
      </c>
      <c r="K3201" s="1" t="str">
        <f t="shared" si="348"/>
        <v>Cosmos 2055</v>
      </c>
      <c r="L3201" s="1" t="s">
        <v>346</v>
      </c>
      <c r="M3201" s="1">
        <v>20</v>
      </c>
      <c r="N3201" s="1">
        <f t="shared" si="349"/>
        <v>1660</v>
      </c>
      <c r="O3201" s="1" t="s">
        <v>9</v>
      </c>
    </row>
    <row r="3202" spans="1:15" x14ac:dyDescent="0.3">
      <c r="A3202" s="1" t="s">
        <v>657</v>
      </c>
      <c r="B3202" s="1" t="s">
        <v>30</v>
      </c>
      <c r="C3202" s="1" t="str">
        <f t="shared" ref="C3202:C3265" si="350">TRIM(MID(B3202, FIND("|", SUBSTITUTE(B3202, ",", "|", LEN(B3202) - LEN(SUBSTITUTE(B3202,",", "" )))) + 1, LEN(B3202)))</f>
        <v>USA</v>
      </c>
      <c r="D3202" s="1" t="s">
        <v>6559</v>
      </c>
      <c r="E3202" s="7" t="str">
        <f>TEXT(DATE(MID(D3202, 13, 4), CHOOSE(MATCH( MID(D3202, 5, 3), {"Jan","Feb","Mar","Apr","May","Jun","Jul","Aug","Sep","Oct","Nov","Dec"}, 0), 1, 2, 3, 4, 5, 6, 7, 8, 9, 10, 11, 12), MID(D3202, 9, 2)), "yyyy-mm-dd")</f>
        <v>1990-01-09</v>
      </c>
      <c r="F3202" s="1" t="str">
        <f t="shared" ref="F3202:F3265" si="351">IF(ISNUMBER(FIND(":", D3202)), MID(D3202, FIND(":", D3202)-2, 5) &amp; ":00", "00:00:00")</f>
        <v>12:35:00</v>
      </c>
      <c r="G3202" s="9" t="str">
        <f t="shared" ref="G3202:G3265" si="352">TEXT(E3202, "mmmm")</f>
        <v>January</v>
      </c>
      <c r="H3202" s="5" t="str">
        <f t="shared" ref="H3202:H3265" si="353">TEXT(E3202, "yyyy")</f>
        <v>1990</v>
      </c>
      <c r="I3202" s="1" t="s">
        <v>6560</v>
      </c>
      <c r="J3202" s="1" t="str">
        <f t="shared" ref="J3202:J3265" si="354">LEFT(I3202, FIND("|", I3202) - 1)</f>
        <v xml:space="preserve">Space Shuttle Columbia </v>
      </c>
      <c r="K3202" s="1" t="str">
        <f t="shared" ref="K3202:K3265" si="355">MID(I3202, FIND("|", I3202) + 2, LEN(I3202))</f>
        <v>STS-32</v>
      </c>
      <c r="L3202" s="1" t="s">
        <v>346</v>
      </c>
      <c r="M3202" s="1">
        <v>450</v>
      </c>
      <c r="N3202" s="1">
        <f t="shared" si="349"/>
        <v>37350</v>
      </c>
      <c r="O3202" s="1" t="s">
        <v>9</v>
      </c>
    </row>
    <row r="3203" spans="1:15" x14ac:dyDescent="0.3">
      <c r="A3203" s="1" t="s">
        <v>5603</v>
      </c>
      <c r="B3203" s="1" t="s">
        <v>11</v>
      </c>
      <c r="C3203" s="1" t="str">
        <f t="shared" si="350"/>
        <v>USA</v>
      </c>
      <c r="D3203" s="1" t="s">
        <v>6561</v>
      </c>
      <c r="E3203" s="7" t="str">
        <f>TEXT(DATE(MID(D3203, 13, 4), CHOOSE(MATCH( MID(D3203, 5, 3), {"Jan","Feb","Mar","Apr","May","Jun","Jul","Aug","Sep","Oct","Nov","Dec"}, 0), 1, 2, 3, 4, 5, 6, 7, 8, 9, 10, 11, 12), MID(D3203, 9, 2)), "yyyy-mm-dd")</f>
        <v>1990-01-01</v>
      </c>
      <c r="F3203" s="1" t="str">
        <f t="shared" si="351"/>
        <v>00:07:00</v>
      </c>
      <c r="G3203" s="9" t="str">
        <f t="shared" si="352"/>
        <v>January</v>
      </c>
      <c r="H3203" s="5" t="str">
        <f t="shared" si="353"/>
        <v>1990</v>
      </c>
      <c r="I3203" s="1" t="s">
        <v>6562</v>
      </c>
      <c r="J3203" s="1" t="str">
        <f t="shared" si="354"/>
        <v xml:space="preserve">Commercial Titan III </v>
      </c>
      <c r="K3203" s="1" t="str">
        <f t="shared" si="355"/>
        <v>Skynet 4A &amp; JCSAT-2</v>
      </c>
      <c r="L3203" s="1" t="s">
        <v>346</v>
      </c>
      <c r="M3203" s="1">
        <v>136.6</v>
      </c>
      <c r="N3203" s="1">
        <f t="shared" ref="N3203:N3266" si="356">M3203 * 83</f>
        <v>11337.8</v>
      </c>
      <c r="O3203" s="1" t="s">
        <v>9</v>
      </c>
    </row>
    <row r="3204" spans="1:15" x14ac:dyDescent="0.3">
      <c r="A3204" s="1" t="s">
        <v>6140</v>
      </c>
      <c r="B3204" s="1" t="s">
        <v>529</v>
      </c>
      <c r="C3204" s="1" t="str">
        <f t="shared" si="350"/>
        <v>Kazakhstan</v>
      </c>
      <c r="D3204" s="1" t="s">
        <v>6563</v>
      </c>
      <c r="E3204" s="7" t="str">
        <f>TEXT(DATE(MID(D3204, 13, 4), CHOOSE(MATCH( MID(D3204, 5, 3), {"Jan","Feb","Mar","Apr","May","Jun","Jul","Aug","Sep","Oct","Nov","Dec"}, 0), 1, 2, 3, 4, 5, 6, 7, 8, 9, 10, 11, 12), MID(D3204, 9, 2)), "yyyy-mm-dd")</f>
        <v>1989-12-27</v>
      </c>
      <c r="F3204" s="1" t="str">
        <f t="shared" si="351"/>
        <v>11:10:00</v>
      </c>
      <c r="G3204" s="9" t="str">
        <f t="shared" si="352"/>
        <v>December</v>
      </c>
      <c r="H3204" s="5" t="str">
        <f t="shared" si="353"/>
        <v>1989</v>
      </c>
      <c r="I3204" s="1" t="s">
        <v>6564</v>
      </c>
      <c r="J3204" s="1" t="str">
        <f t="shared" si="354"/>
        <v xml:space="preserve">Proton K/Block-DM-2 </v>
      </c>
      <c r="K3204" s="1" t="str">
        <f t="shared" si="355"/>
        <v>Cosmos 2054</v>
      </c>
      <c r="L3204" s="1" t="s">
        <v>346</v>
      </c>
      <c r="M3204" s="1"/>
      <c r="N3204" s="1">
        <f t="shared" si="356"/>
        <v>0</v>
      </c>
      <c r="O3204" s="1" t="s">
        <v>9</v>
      </c>
    </row>
    <row r="3205" spans="1:15" x14ac:dyDescent="0.3">
      <c r="A3205" s="1" t="s">
        <v>6140</v>
      </c>
      <c r="B3205" s="1" t="s">
        <v>3566</v>
      </c>
      <c r="C3205" s="1" t="str">
        <f t="shared" si="350"/>
        <v>Russia</v>
      </c>
      <c r="D3205" s="1" t="s">
        <v>6565</v>
      </c>
      <c r="E3205" s="7" t="str">
        <f>TEXT(DATE(MID(D3205, 13, 4), CHOOSE(MATCH( MID(D3205, 5, 3), {"Jan","Feb","Mar","Apr","May","Jun","Jul","Aug","Sep","Oct","Nov","Dec"}, 0), 1, 2, 3, 4, 5, 6, 7, 8, 9, 10, 11, 12), MID(D3205, 9, 2)), "yyyy-mm-dd")</f>
        <v>1989-12-27</v>
      </c>
      <c r="F3205" s="1" t="str">
        <f t="shared" si="351"/>
        <v>00:00:00</v>
      </c>
      <c r="G3205" s="9" t="str">
        <f t="shared" si="352"/>
        <v>December</v>
      </c>
      <c r="H3205" s="5" t="str">
        <f t="shared" si="353"/>
        <v>1989</v>
      </c>
      <c r="I3205" s="1" t="s">
        <v>6566</v>
      </c>
      <c r="J3205" s="1" t="str">
        <f t="shared" si="354"/>
        <v xml:space="preserve">Tsyklon-3 </v>
      </c>
      <c r="K3205" s="1" t="str">
        <f t="shared" si="355"/>
        <v>Cosmos 2053</v>
      </c>
      <c r="L3205" s="1" t="s">
        <v>346</v>
      </c>
      <c r="M3205" s="1"/>
      <c r="N3205" s="1">
        <f t="shared" si="356"/>
        <v>0</v>
      </c>
      <c r="O3205" s="1" t="s">
        <v>9</v>
      </c>
    </row>
    <row r="3206" spans="1:15" x14ac:dyDescent="0.3">
      <c r="A3206" s="1" t="s">
        <v>6140</v>
      </c>
      <c r="B3206" s="1" t="s">
        <v>1630</v>
      </c>
      <c r="C3206" s="1" t="str">
        <f t="shared" si="350"/>
        <v>Kazakhstan</v>
      </c>
      <c r="D3206" s="1" t="s">
        <v>6567</v>
      </c>
      <c r="E3206" s="7" t="str">
        <f>TEXT(DATE(MID(D3206, 13, 4), CHOOSE(MATCH( MID(D3206, 5, 3), {"Jan","Feb","Mar","Apr","May","Jun","Jul","Aug","Sep","Oct","Nov","Dec"}, 0), 1, 2, 3, 4, 5, 6, 7, 8, 9, 10, 11, 12), MID(D3206, 9, 2)), "yyyy-mm-dd")</f>
        <v>1989-12-20</v>
      </c>
      <c r="F3206" s="1" t="str">
        <f t="shared" si="351"/>
        <v>03:30:00</v>
      </c>
      <c r="G3206" s="9" t="str">
        <f t="shared" si="352"/>
        <v>December</v>
      </c>
      <c r="H3206" s="5" t="str">
        <f t="shared" si="353"/>
        <v>1989</v>
      </c>
      <c r="I3206" s="1" t="s">
        <v>6568</v>
      </c>
      <c r="J3206" s="1" t="str">
        <f t="shared" si="354"/>
        <v xml:space="preserve">Soyuz U2 </v>
      </c>
      <c r="K3206" s="1" t="str">
        <f t="shared" si="355"/>
        <v>Progress M-2</v>
      </c>
      <c r="L3206" s="1" t="s">
        <v>346</v>
      </c>
      <c r="M3206" s="1">
        <v>40</v>
      </c>
      <c r="N3206" s="1">
        <f t="shared" si="356"/>
        <v>3320</v>
      </c>
      <c r="O3206" s="1" t="s">
        <v>9</v>
      </c>
    </row>
    <row r="3207" spans="1:15" x14ac:dyDescent="0.3">
      <c r="A3207" s="1" t="s">
        <v>6140</v>
      </c>
      <c r="B3207" s="1" t="s">
        <v>4200</v>
      </c>
      <c r="C3207" s="1" t="str">
        <f t="shared" si="350"/>
        <v>Kazakhstan</v>
      </c>
      <c r="D3207" s="1" t="s">
        <v>6569</v>
      </c>
      <c r="E3207" s="7" t="str">
        <f>TEXT(DATE(MID(D3207, 13, 4), CHOOSE(MATCH( MID(D3207, 5, 3), {"Jan","Feb","Mar","Apr","May","Jun","Jul","Aug","Sep","Oct","Nov","Dec"}, 0), 1, 2, 3, 4, 5, 6, 7, 8, 9, 10, 11, 12), MID(D3207, 9, 2)), "yyyy-mm-dd")</f>
        <v>1989-12-15</v>
      </c>
      <c r="F3207" s="1" t="str">
        <f t="shared" si="351"/>
        <v>11:30:00</v>
      </c>
      <c r="G3207" s="9" t="str">
        <f t="shared" si="352"/>
        <v>December</v>
      </c>
      <c r="H3207" s="5" t="str">
        <f t="shared" si="353"/>
        <v>1989</v>
      </c>
      <c r="I3207" s="1" t="s">
        <v>6570</v>
      </c>
      <c r="J3207" s="1" t="str">
        <f t="shared" si="354"/>
        <v xml:space="preserve">Proton K/Block-DM-2 </v>
      </c>
      <c r="K3207" s="1" t="str">
        <f t="shared" si="355"/>
        <v>Raduga 24</v>
      </c>
      <c r="L3207" s="1" t="s">
        <v>346</v>
      </c>
      <c r="M3207" s="1"/>
      <c r="N3207" s="1">
        <f t="shared" si="356"/>
        <v>0</v>
      </c>
      <c r="O3207" s="1" t="s">
        <v>9</v>
      </c>
    </row>
    <row r="3208" spans="1:15" x14ac:dyDescent="0.3">
      <c r="A3208" s="1" t="s">
        <v>3868</v>
      </c>
      <c r="B3208" s="1" t="s">
        <v>3160</v>
      </c>
      <c r="C3208" s="1" t="str">
        <f t="shared" si="350"/>
        <v>USA</v>
      </c>
      <c r="D3208" s="1" t="s">
        <v>6571</v>
      </c>
      <c r="E3208" s="7" t="str">
        <f>TEXT(DATE(MID(D3208, 13, 4), CHOOSE(MATCH( MID(D3208, 5, 3), {"Jan","Feb","Mar","Apr","May","Jun","Jul","Aug","Sep","Oct","Nov","Dec"}, 0), 1, 2, 3, 4, 5, 6, 7, 8, 9, 10, 11, 12), MID(D3208, 9, 2)), "yyyy-mm-dd")</f>
        <v>1989-12-11</v>
      </c>
      <c r="F3208" s="1" t="str">
        <f t="shared" si="351"/>
        <v>18:10:00</v>
      </c>
      <c r="G3208" s="9" t="str">
        <f t="shared" si="352"/>
        <v>December</v>
      </c>
      <c r="H3208" s="5" t="str">
        <f t="shared" si="353"/>
        <v>1989</v>
      </c>
      <c r="I3208" s="1" t="s">
        <v>6572</v>
      </c>
      <c r="J3208" s="1" t="str">
        <f t="shared" si="354"/>
        <v xml:space="preserve">Delta II 6925 </v>
      </c>
      <c r="K3208" s="1" t="str">
        <f t="shared" si="355"/>
        <v>NAVSTAR II-5</v>
      </c>
      <c r="L3208" s="1" t="s">
        <v>346</v>
      </c>
      <c r="M3208" s="1"/>
      <c r="N3208" s="1">
        <f t="shared" si="356"/>
        <v>0</v>
      </c>
      <c r="O3208" s="1" t="s">
        <v>9</v>
      </c>
    </row>
    <row r="3209" spans="1:15" x14ac:dyDescent="0.3">
      <c r="A3209" s="1" t="s">
        <v>6140</v>
      </c>
      <c r="B3209" s="1" t="s">
        <v>6272</v>
      </c>
      <c r="C3209" s="1" t="str">
        <f t="shared" si="350"/>
        <v>Kazakhstan</v>
      </c>
      <c r="D3209" s="1" t="s">
        <v>6573</v>
      </c>
      <c r="E3209" s="7" t="str">
        <f>TEXT(DATE(MID(D3209, 13, 4), CHOOSE(MATCH( MID(D3209, 5, 3), {"Jan","Feb","Mar","Apr","May","Jun","Jul","Aug","Sep","Oct","Nov","Dec"}, 0), 1, 2, 3, 4, 5, 6, 7, 8, 9, 10, 11, 12), MID(D3209, 9, 2)), "yyyy-mm-dd")</f>
        <v>1989-12-01</v>
      </c>
      <c r="F3209" s="1" t="str">
        <f t="shared" si="351"/>
        <v>20:20:00</v>
      </c>
      <c r="G3209" s="9" t="str">
        <f t="shared" si="352"/>
        <v>December</v>
      </c>
      <c r="H3209" s="5" t="str">
        <f t="shared" si="353"/>
        <v>1989</v>
      </c>
      <c r="I3209" s="1" t="s">
        <v>6574</v>
      </c>
      <c r="J3209" s="1" t="str">
        <f t="shared" si="354"/>
        <v xml:space="preserve">Proton-K/Block D-1 </v>
      </c>
      <c r="K3209" s="1" t="str">
        <f t="shared" si="355"/>
        <v>Granat</v>
      </c>
      <c r="L3209" s="1" t="s">
        <v>346</v>
      </c>
      <c r="M3209" s="1"/>
      <c r="N3209" s="1">
        <f t="shared" si="356"/>
        <v>0</v>
      </c>
      <c r="O3209" s="1" t="s">
        <v>9</v>
      </c>
    </row>
    <row r="3210" spans="1:15" x14ac:dyDescent="0.3">
      <c r="A3210" s="1" t="s">
        <v>6140</v>
      </c>
      <c r="B3210" s="1" t="s">
        <v>3038</v>
      </c>
      <c r="C3210" s="1" t="str">
        <f t="shared" si="350"/>
        <v>Russia</v>
      </c>
      <c r="D3210" s="1" t="s">
        <v>6575</v>
      </c>
      <c r="E3210" s="7" t="str">
        <f>TEXT(DATE(MID(D3210, 13, 4), CHOOSE(MATCH( MID(D3210, 5, 3), {"Jan","Feb","Mar","Apr","May","Jun","Jul","Aug","Sep","Oct","Nov","Dec"}, 0), 1, 2, 3, 4, 5, 6, 7, 8, 9, 10, 11, 12), MID(D3210, 9, 2)), "yyyy-mm-dd")</f>
        <v>1989-11-30</v>
      </c>
      <c r="F3210" s="1" t="str">
        <f t="shared" si="351"/>
        <v>15:00:00</v>
      </c>
      <c r="G3210" s="9" t="str">
        <f t="shared" si="352"/>
        <v>November</v>
      </c>
      <c r="H3210" s="5" t="str">
        <f t="shared" si="353"/>
        <v>1989</v>
      </c>
      <c r="I3210" s="1" t="s">
        <v>6576</v>
      </c>
      <c r="J3210" s="1" t="str">
        <f t="shared" si="354"/>
        <v xml:space="preserve">Soyuz U </v>
      </c>
      <c r="K3210" s="1" t="str">
        <f t="shared" si="355"/>
        <v>Cosmos 2052</v>
      </c>
      <c r="L3210" s="1" t="s">
        <v>346</v>
      </c>
      <c r="M3210" s="1">
        <v>20</v>
      </c>
      <c r="N3210" s="1">
        <f t="shared" si="356"/>
        <v>1660</v>
      </c>
      <c r="O3210" s="1" t="s">
        <v>9</v>
      </c>
    </row>
    <row r="3211" spans="1:15" x14ac:dyDescent="0.3">
      <c r="A3211" s="1" t="s">
        <v>6140</v>
      </c>
      <c r="B3211" s="1" t="s">
        <v>212</v>
      </c>
      <c r="C3211" s="1" t="str">
        <f t="shared" si="350"/>
        <v>Russia</v>
      </c>
      <c r="D3211" s="1" t="s">
        <v>6577</v>
      </c>
      <c r="E3211" s="7" t="str">
        <f>TEXT(DATE(MID(D3211, 13, 4), CHOOSE(MATCH( MID(D3211, 5, 3), {"Jan","Feb","Mar","Apr","May","Jun","Jul","Aug","Sep","Oct","Nov","Dec"}, 0), 1, 2, 3, 4, 5, 6, 7, 8, 9, 10, 11, 12), MID(D3211, 9, 2)), "yyyy-mm-dd")</f>
        <v>1989-11-28</v>
      </c>
      <c r="F3211" s="1" t="str">
        <f t="shared" si="351"/>
        <v>10:01:00</v>
      </c>
      <c r="G3211" s="9" t="str">
        <f t="shared" si="352"/>
        <v>November</v>
      </c>
      <c r="H3211" s="5" t="str">
        <f t="shared" si="353"/>
        <v>1989</v>
      </c>
      <c r="I3211" s="1" t="s">
        <v>6578</v>
      </c>
      <c r="J3211" s="1" t="str">
        <f t="shared" si="354"/>
        <v xml:space="preserve">Molniya-M /Block ML </v>
      </c>
      <c r="K3211" s="1" t="str">
        <f t="shared" si="355"/>
        <v>Molniya-3 nÂ°140</v>
      </c>
      <c r="L3211" s="1" t="s">
        <v>346</v>
      </c>
      <c r="M3211" s="1"/>
      <c r="N3211" s="1">
        <f t="shared" si="356"/>
        <v>0</v>
      </c>
      <c r="O3211" s="1" t="s">
        <v>9</v>
      </c>
    </row>
    <row r="3212" spans="1:15" x14ac:dyDescent="0.3">
      <c r="A3212" s="1" t="s">
        <v>6140</v>
      </c>
      <c r="B3212" s="1" t="s">
        <v>529</v>
      </c>
      <c r="C3212" s="1" t="str">
        <f t="shared" si="350"/>
        <v>Kazakhstan</v>
      </c>
      <c r="D3212" s="1" t="s">
        <v>6579</v>
      </c>
      <c r="E3212" s="7" t="str">
        <f>TEXT(DATE(MID(D3212, 13, 4), CHOOSE(MATCH( MID(D3212, 5, 3), {"Jan","Feb","Mar","Apr","May","Jun","Jul","Aug","Sep","Oct","Nov","Dec"}, 0), 1, 2, 3, 4, 5, 6, 7, 8, 9, 10, 11, 12), MID(D3212, 9, 2)), "yyyy-mm-dd")</f>
        <v>1989-11-26</v>
      </c>
      <c r="F3212" s="1" t="str">
        <f t="shared" si="351"/>
        <v>13:01:00</v>
      </c>
      <c r="G3212" s="9" t="str">
        <f t="shared" si="352"/>
        <v>November</v>
      </c>
      <c r="H3212" s="5" t="str">
        <f t="shared" si="353"/>
        <v>1989</v>
      </c>
      <c r="I3212" s="1" t="s">
        <v>6580</v>
      </c>
      <c r="J3212" s="1" t="str">
        <f t="shared" si="354"/>
        <v xml:space="preserve">Proton-K </v>
      </c>
      <c r="K3212" s="1" t="str">
        <f t="shared" si="355"/>
        <v>Kvant-2</v>
      </c>
      <c r="L3212" s="1" t="s">
        <v>346</v>
      </c>
      <c r="M3212" s="1"/>
      <c r="N3212" s="1">
        <f t="shared" si="356"/>
        <v>0</v>
      </c>
      <c r="O3212" s="1" t="s">
        <v>9</v>
      </c>
    </row>
    <row r="3213" spans="1:15" x14ac:dyDescent="0.3">
      <c r="A3213" s="1" t="s">
        <v>6140</v>
      </c>
      <c r="B3213" s="1" t="s">
        <v>3926</v>
      </c>
      <c r="C3213" s="1" t="str">
        <f t="shared" si="350"/>
        <v>Kazakhstan</v>
      </c>
      <c r="D3213" s="1" t="s">
        <v>6581</v>
      </c>
      <c r="E3213" s="7" t="str">
        <f>TEXT(DATE(MID(D3213, 13, 4), CHOOSE(MATCH( MID(D3213, 5, 3), {"Jan","Feb","Mar","Apr","May","Jun","Jul","Aug","Sep","Oct","Nov","Dec"}, 0), 1, 2, 3, 4, 5, 6, 7, 8, 9, 10, 11, 12), MID(D3213, 9, 2)), "yyyy-mm-dd")</f>
        <v>1989-11-24</v>
      </c>
      <c r="F3213" s="1" t="str">
        <f t="shared" si="351"/>
        <v>23:22:00</v>
      </c>
      <c r="G3213" s="9" t="str">
        <f t="shared" si="352"/>
        <v>November</v>
      </c>
      <c r="H3213" s="5" t="str">
        <f t="shared" si="353"/>
        <v>1989</v>
      </c>
      <c r="I3213" s="1" t="s">
        <v>6582</v>
      </c>
      <c r="J3213" s="1" t="str">
        <f t="shared" si="354"/>
        <v xml:space="preserve">Tsyklon-2 </v>
      </c>
      <c r="K3213" s="1" t="str">
        <f t="shared" si="355"/>
        <v>Cosmos 2051</v>
      </c>
      <c r="L3213" s="1" t="s">
        <v>346</v>
      </c>
      <c r="M3213" s="1"/>
      <c r="N3213" s="1">
        <f t="shared" si="356"/>
        <v>0</v>
      </c>
      <c r="O3213" s="1" t="s">
        <v>117</v>
      </c>
    </row>
    <row r="3214" spans="1:15" x14ac:dyDescent="0.3">
      <c r="A3214" s="1" t="s">
        <v>6140</v>
      </c>
      <c r="B3214" s="1" t="s">
        <v>3038</v>
      </c>
      <c r="C3214" s="1" t="str">
        <f t="shared" si="350"/>
        <v>Russia</v>
      </c>
      <c r="D3214" s="1" t="s">
        <v>6583</v>
      </c>
      <c r="E3214" s="7" t="str">
        <f>TEXT(DATE(MID(D3214, 13, 4), CHOOSE(MATCH( MID(D3214, 5, 3), {"Jan","Feb","Mar","Apr","May","Jun","Jul","Aug","Sep","Oct","Nov","Dec"}, 0), 1, 2, 3, 4, 5, 6, 7, 8, 9, 10, 11, 12), MID(D3214, 9, 2)), "yyyy-mm-dd")</f>
        <v>1989-11-23</v>
      </c>
      <c r="F3214" s="1" t="str">
        <f t="shared" si="351"/>
        <v>20:35:00</v>
      </c>
      <c r="G3214" s="9" t="str">
        <f t="shared" si="352"/>
        <v>November</v>
      </c>
      <c r="H3214" s="5" t="str">
        <f t="shared" si="353"/>
        <v>1989</v>
      </c>
      <c r="I3214" s="1" t="s">
        <v>6584</v>
      </c>
      <c r="J3214" s="1" t="str">
        <f t="shared" si="354"/>
        <v xml:space="preserve">Molniya-M /Block 2BL </v>
      </c>
      <c r="K3214" s="1" t="str">
        <f t="shared" si="355"/>
        <v>Cosmos 2050</v>
      </c>
      <c r="L3214" s="1" t="s">
        <v>346</v>
      </c>
      <c r="M3214" s="1"/>
      <c r="N3214" s="1">
        <f t="shared" si="356"/>
        <v>0</v>
      </c>
      <c r="O3214" s="1" t="s">
        <v>9</v>
      </c>
    </row>
    <row r="3215" spans="1:15" x14ac:dyDescent="0.3">
      <c r="A3215" s="1" t="s">
        <v>657</v>
      </c>
      <c r="B3215" s="1" t="s">
        <v>658</v>
      </c>
      <c r="C3215" s="1" t="str">
        <f t="shared" si="350"/>
        <v>USA</v>
      </c>
      <c r="D3215" s="1" t="s">
        <v>6585</v>
      </c>
      <c r="E3215" s="7" t="str">
        <f>TEXT(DATE(MID(D3215, 13, 4), CHOOSE(MATCH( MID(D3215, 5, 3), {"Jan","Feb","Mar","Apr","May","Jun","Jul","Aug","Sep","Oct","Nov","Dec"}, 0), 1, 2, 3, 4, 5, 6, 7, 8, 9, 10, 11, 12), MID(D3215, 9, 2)), "yyyy-mm-dd")</f>
        <v>1989-11-23</v>
      </c>
      <c r="F3215" s="1" t="str">
        <f t="shared" si="351"/>
        <v>00:23:00</v>
      </c>
      <c r="G3215" s="9" t="str">
        <f t="shared" si="352"/>
        <v>November</v>
      </c>
      <c r="H3215" s="5" t="str">
        <f t="shared" si="353"/>
        <v>1989</v>
      </c>
      <c r="I3215" s="1" t="s">
        <v>6586</v>
      </c>
      <c r="J3215" s="1" t="str">
        <f t="shared" si="354"/>
        <v xml:space="preserve">Space Shuttle Discovery </v>
      </c>
      <c r="K3215" s="1" t="str">
        <f t="shared" si="355"/>
        <v>STS-33R</v>
      </c>
      <c r="L3215" s="1" t="s">
        <v>346</v>
      </c>
      <c r="M3215" s="1">
        <v>450</v>
      </c>
      <c r="N3215" s="1">
        <f t="shared" si="356"/>
        <v>37350</v>
      </c>
      <c r="O3215" s="1" t="s">
        <v>9</v>
      </c>
    </row>
    <row r="3216" spans="1:15" x14ac:dyDescent="0.3">
      <c r="A3216" s="1" t="s">
        <v>3868</v>
      </c>
      <c r="B3216" s="1" t="s">
        <v>114</v>
      </c>
      <c r="C3216" s="1" t="str">
        <f t="shared" si="350"/>
        <v>USA</v>
      </c>
      <c r="D3216" s="1" t="s">
        <v>6587</v>
      </c>
      <c r="E3216" s="7" t="str">
        <f>TEXT(DATE(MID(D3216, 13, 4), CHOOSE(MATCH( MID(D3216, 5, 3), {"Jan","Feb","Mar","Apr","May","Jun","Jul","Aug","Sep","Oct","Nov","Dec"}, 0), 1, 2, 3, 4, 5, 6, 7, 8, 9, 10, 11, 12), MID(D3216, 9, 2)), "yyyy-mm-dd")</f>
        <v>1989-11-18</v>
      </c>
      <c r="F3216" s="1" t="str">
        <f t="shared" si="351"/>
        <v>14:34:00</v>
      </c>
      <c r="G3216" s="9" t="str">
        <f t="shared" si="352"/>
        <v>November</v>
      </c>
      <c r="H3216" s="5" t="str">
        <f t="shared" si="353"/>
        <v>1989</v>
      </c>
      <c r="I3216" s="1" t="s">
        <v>6588</v>
      </c>
      <c r="J3216" s="1" t="str">
        <f t="shared" si="354"/>
        <v xml:space="preserve">Delta 5920-8 </v>
      </c>
      <c r="K3216" s="1" t="str">
        <f t="shared" si="355"/>
        <v>Explorer 66 (COBE)</v>
      </c>
      <c r="L3216" s="1" t="s">
        <v>346</v>
      </c>
      <c r="M3216" s="1"/>
      <c r="N3216" s="1">
        <f t="shared" si="356"/>
        <v>0</v>
      </c>
      <c r="O3216" s="1" t="s">
        <v>9</v>
      </c>
    </row>
    <row r="3217" spans="1:15" x14ac:dyDescent="0.3">
      <c r="A3217" s="1" t="s">
        <v>6140</v>
      </c>
      <c r="B3217" s="1" t="s">
        <v>1630</v>
      </c>
      <c r="C3217" s="1" t="str">
        <f t="shared" si="350"/>
        <v>Kazakhstan</v>
      </c>
      <c r="D3217" s="1" t="s">
        <v>6589</v>
      </c>
      <c r="E3217" s="7" t="str">
        <f>TEXT(DATE(MID(D3217, 13, 4), CHOOSE(MATCH( MID(D3217, 5, 3), {"Jan","Feb","Mar","Apr","May","Jun","Jul","Aug","Sep","Oct","Nov","Dec"}, 0), 1, 2, 3, 4, 5, 6, 7, 8, 9, 10, 11, 12), MID(D3217, 9, 2)), "yyyy-mm-dd")</f>
        <v>1989-11-17</v>
      </c>
      <c r="F3217" s="1" t="str">
        <f t="shared" si="351"/>
        <v>10:50:00</v>
      </c>
      <c r="G3217" s="9" t="str">
        <f t="shared" si="352"/>
        <v>November</v>
      </c>
      <c r="H3217" s="5" t="str">
        <f t="shared" si="353"/>
        <v>1989</v>
      </c>
      <c r="I3217" s="1" t="s">
        <v>6590</v>
      </c>
      <c r="J3217" s="1" t="str">
        <f t="shared" si="354"/>
        <v xml:space="preserve">Soyuz U </v>
      </c>
      <c r="K3217" s="1" t="str">
        <f t="shared" si="355"/>
        <v>Cosmos 2049</v>
      </c>
      <c r="L3217" s="1" t="s">
        <v>346</v>
      </c>
      <c r="M3217" s="1">
        <v>20</v>
      </c>
      <c r="N3217" s="1">
        <f t="shared" si="356"/>
        <v>1660</v>
      </c>
      <c r="O3217" s="1" t="s">
        <v>9</v>
      </c>
    </row>
    <row r="3218" spans="1:15" x14ac:dyDescent="0.3">
      <c r="A3218" s="1" t="s">
        <v>233</v>
      </c>
      <c r="B3218" s="1" t="s">
        <v>4338</v>
      </c>
      <c r="C3218" s="1" t="str">
        <f t="shared" si="350"/>
        <v>France</v>
      </c>
      <c r="D3218" s="1" t="s">
        <v>6591</v>
      </c>
      <c r="E3218" s="7" t="str">
        <f>TEXT(DATE(MID(D3218, 13, 4), CHOOSE(MATCH( MID(D3218, 5, 3), {"Jan","Feb","Mar","Apr","May","Jun","Jul","Aug","Sep","Oct","Nov","Dec"}, 0), 1, 2, 3, 4, 5, 6, 7, 8, 9, 10, 11, 12), MID(D3218, 9, 2)), "yyyy-mm-dd")</f>
        <v>1989-10-27</v>
      </c>
      <c r="F3218" s="1" t="str">
        <f t="shared" si="351"/>
        <v>23:05:00</v>
      </c>
      <c r="G3218" s="9" t="str">
        <f t="shared" si="352"/>
        <v>October</v>
      </c>
      <c r="H3218" s="5" t="str">
        <f t="shared" si="353"/>
        <v>1989</v>
      </c>
      <c r="I3218" s="1" t="s">
        <v>6592</v>
      </c>
      <c r="J3218" s="1" t="str">
        <f t="shared" si="354"/>
        <v xml:space="preserve">Ariane 44L </v>
      </c>
      <c r="K3218" s="1" t="str">
        <f t="shared" si="355"/>
        <v>Intelsat 6AF2</v>
      </c>
      <c r="L3218" s="1" t="s">
        <v>346</v>
      </c>
      <c r="M3218" s="1"/>
      <c r="N3218" s="1">
        <f t="shared" si="356"/>
        <v>0</v>
      </c>
      <c r="O3218" s="1" t="s">
        <v>9</v>
      </c>
    </row>
    <row r="3219" spans="1:15" x14ac:dyDescent="0.3">
      <c r="A3219" s="1" t="s">
        <v>6140</v>
      </c>
      <c r="B3219" s="1" t="s">
        <v>4483</v>
      </c>
      <c r="C3219" s="1" t="str">
        <f t="shared" si="350"/>
        <v>Russia</v>
      </c>
      <c r="D3219" s="1" t="s">
        <v>6593</v>
      </c>
      <c r="E3219" s="7" t="str">
        <f>TEXT(DATE(MID(D3219, 13, 4), CHOOSE(MATCH( MID(D3219, 5, 3), {"Jan","Feb","Mar","Apr","May","Jun","Jul","Aug","Sep","Oct","Nov","Dec"}, 0), 1, 2, 3, 4, 5, 6, 7, 8, 9, 10, 11, 12), MID(D3219, 9, 2)), "yyyy-mm-dd")</f>
        <v>1989-10-24</v>
      </c>
      <c r="F3219" s="1" t="str">
        <f t="shared" si="351"/>
        <v>21:35:00</v>
      </c>
      <c r="G3219" s="9" t="str">
        <f t="shared" si="352"/>
        <v>October</v>
      </c>
      <c r="H3219" s="5" t="str">
        <f t="shared" si="353"/>
        <v>1989</v>
      </c>
      <c r="I3219" s="1" t="s">
        <v>6594</v>
      </c>
      <c r="J3219" s="1" t="str">
        <f t="shared" si="354"/>
        <v xml:space="preserve">Tsyklon-3 </v>
      </c>
      <c r="K3219" s="1" t="str">
        <f t="shared" si="355"/>
        <v>Meteor-3 nÂ°03</v>
      </c>
      <c r="L3219" s="1" t="s">
        <v>346</v>
      </c>
      <c r="M3219" s="1"/>
      <c r="N3219" s="1">
        <f t="shared" si="356"/>
        <v>0</v>
      </c>
      <c r="O3219" s="1" t="s">
        <v>9</v>
      </c>
    </row>
    <row r="3220" spans="1:15" x14ac:dyDescent="0.3">
      <c r="A3220" s="1" t="s">
        <v>3868</v>
      </c>
      <c r="B3220" s="1" t="s">
        <v>3478</v>
      </c>
      <c r="C3220" s="1" t="str">
        <f t="shared" si="350"/>
        <v>USA</v>
      </c>
      <c r="D3220" s="1" t="s">
        <v>6595</v>
      </c>
      <c r="E3220" s="7" t="str">
        <f>TEXT(DATE(MID(D3220, 13, 4), CHOOSE(MATCH( MID(D3220, 5, 3), {"Jan","Feb","Mar","Apr","May","Jun","Jul","Aug","Sep","Oct","Nov","Dec"}, 0), 1, 2, 3, 4, 5, 6, 7, 8, 9, 10, 11, 12), MID(D3220, 9, 2)), "yyyy-mm-dd")</f>
        <v>1989-10-21</v>
      </c>
      <c r="F3220" s="1" t="str">
        <f t="shared" si="351"/>
        <v>09:31:00</v>
      </c>
      <c r="G3220" s="9" t="str">
        <f t="shared" si="352"/>
        <v>October</v>
      </c>
      <c r="H3220" s="5" t="str">
        <f t="shared" si="353"/>
        <v>1989</v>
      </c>
      <c r="I3220" s="1" t="s">
        <v>6596</v>
      </c>
      <c r="J3220" s="1" t="str">
        <f t="shared" si="354"/>
        <v xml:space="preserve">Delta II 6925 </v>
      </c>
      <c r="K3220" s="1" t="str">
        <f t="shared" si="355"/>
        <v>NAVSTAR II-4 (USA-47)</v>
      </c>
      <c r="L3220" s="1" t="s">
        <v>346</v>
      </c>
      <c r="M3220" s="1"/>
      <c r="N3220" s="1">
        <f t="shared" si="356"/>
        <v>0</v>
      </c>
      <c r="O3220" s="1" t="s">
        <v>9</v>
      </c>
    </row>
    <row r="3221" spans="1:15" x14ac:dyDescent="0.3">
      <c r="A3221" s="1" t="s">
        <v>657</v>
      </c>
      <c r="B3221" s="1" t="s">
        <v>658</v>
      </c>
      <c r="C3221" s="1" t="str">
        <f t="shared" si="350"/>
        <v>USA</v>
      </c>
      <c r="D3221" s="1" t="s">
        <v>6597</v>
      </c>
      <c r="E3221" s="7" t="str">
        <f>TEXT(DATE(MID(D3221, 13, 4), CHOOSE(MATCH( MID(D3221, 5, 3), {"Jan","Feb","Mar","Apr","May","Jun","Jul","Aug","Sep","Oct","Nov","Dec"}, 0), 1, 2, 3, 4, 5, 6, 7, 8, 9, 10, 11, 12), MID(D3221, 9, 2)), "yyyy-mm-dd")</f>
        <v>1989-10-18</v>
      </c>
      <c r="F3221" s="1" t="str">
        <f t="shared" si="351"/>
        <v>16:53:00</v>
      </c>
      <c r="G3221" s="9" t="str">
        <f t="shared" si="352"/>
        <v>October</v>
      </c>
      <c r="H3221" s="5" t="str">
        <f t="shared" si="353"/>
        <v>1989</v>
      </c>
      <c r="I3221" s="1" t="s">
        <v>6598</v>
      </c>
      <c r="J3221" s="1" t="str">
        <f t="shared" si="354"/>
        <v xml:space="preserve">Space Shuttle Atlantis </v>
      </c>
      <c r="K3221" s="1" t="str">
        <f t="shared" si="355"/>
        <v>STS-34R</v>
      </c>
      <c r="L3221" s="1" t="s">
        <v>346</v>
      </c>
      <c r="M3221" s="1">
        <v>450</v>
      </c>
      <c r="N3221" s="1">
        <f t="shared" si="356"/>
        <v>37350</v>
      </c>
      <c r="O3221" s="1" t="s">
        <v>9</v>
      </c>
    </row>
    <row r="3222" spans="1:15" x14ac:dyDescent="0.3">
      <c r="A3222" s="1" t="s">
        <v>6140</v>
      </c>
      <c r="B3222" s="1" t="s">
        <v>5</v>
      </c>
      <c r="C3222" s="1" t="str">
        <f t="shared" si="350"/>
        <v>Russia</v>
      </c>
      <c r="D3222" s="1" t="s">
        <v>6599</v>
      </c>
      <c r="E3222" s="7" t="str">
        <f>TEXT(DATE(MID(D3222, 13, 4), CHOOSE(MATCH( MID(D3222, 5, 3), {"Jan","Feb","Mar","Apr","May","Jun","Jul","Aug","Sep","Oct","Nov","Dec"}, 0), 1, 2, 3, 4, 5, 6, 7, 8, 9, 10, 11, 12), MID(D3222, 9, 2)), "yyyy-mm-dd")</f>
        <v>1989-10-17</v>
      </c>
      <c r="F3222" s="1" t="str">
        <f t="shared" si="351"/>
        <v>13:00:00</v>
      </c>
      <c r="G3222" s="9" t="str">
        <f t="shared" si="352"/>
        <v>October</v>
      </c>
      <c r="H3222" s="5" t="str">
        <f t="shared" si="353"/>
        <v>1989</v>
      </c>
      <c r="I3222" s="1" t="s">
        <v>6600</v>
      </c>
      <c r="J3222" s="1" t="str">
        <f t="shared" si="354"/>
        <v xml:space="preserve">Soyuz U </v>
      </c>
      <c r="K3222" s="1" t="str">
        <f t="shared" si="355"/>
        <v>Cosmos 2048</v>
      </c>
      <c r="L3222" s="1" t="s">
        <v>346</v>
      </c>
      <c r="M3222" s="1">
        <v>20</v>
      </c>
      <c r="N3222" s="1">
        <f t="shared" si="356"/>
        <v>1660</v>
      </c>
      <c r="O3222" s="1" t="s">
        <v>9</v>
      </c>
    </row>
    <row r="3223" spans="1:15" x14ac:dyDescent="0.3">
      <c r="A3223" s="1" t="s">
        <v>6140</v>
      </c>
      <c r="B3223" s="1" t="s">
        <v>212</v>
      </c>
      <c r="C3223" s="1" t="str">
        <f t="shared" si="350"/>
        <v>Russia</v>
      </c>
      <c r="D3223" s="1" t="s">
        <v>6601</v>
      </c>
      <c r="E3223" s="7" t="str">
        <f>TEXT(DATE(MID(D3223, 13, 4), CHOOSE(MATCH( MID(D3223, 5, 3), {"Jan","Feb","Mar","Apr","May","Jun","Jul","Aug","Sep","Oct","Nov","Dec"}, 0), 1, 2, 3, 4, 5, 6, 7, 8, 9, 10, 11, 12), MID(D3223, 9, 2)), "yyyy-mm-dd")</f>
        <v>1989-10-03</v>
      </c>
      <c r="F3223" s="1" t="str">
        <f t="shared" si="351"/>
        <v>14:59:00</v>
      </c>
      <c r="G3223" s="9" t="str">
        <f t="shared" si="352"/>
        <v>October</v>
      </c>
      <c r="H3223" s="5" t="str">
        <f t="shared" si="353"/>
        <v>1989</v>
      </c>
      <c r="I3223" s="1" t="s">
        <v>6602</v>
      </c>
      <c r="J3223" s="1" t="str">
        <f t="shared" si="354"/>
        <v xml:space="preserve">Soyuz U </v>
      </c>
      <c r="K3223" s="1" t="str">
        <f t="shared" si="355"/>
        <v>Cosmos 2047</v>
      </c>
      <c r="L3223" s="1" t="s">
        <v>346</v>
      </c>
      <c r="M3223" s="1">
        <v>20</v>
      </c>
      <c r="N3223" s="1">
        <f t="shared" si="356"/>
        <v>1660</v>
      </c>
      <c r="O3223" s="1" t="s">
        <v>9</v>
      </c>
    </row>
    <row r="3224" spans="1:15" x14ac:dyDescent="0.3">
      <c r="A3224" s="1" t="s">
        <v>6140</v>
      </c>
      <c r="B3224" s="1" t="s">
        <v>6272</v>
      </c>
      <c r="C3224" s="1" t="str">
        <f t="shared" si="350"/>
        <v>Kazakhstan</v>
      </c>
      <c r="D3224" s="1" t="s">
        <v>6603</v>
      </c>
      <c r="E3224" s="7" t="str">
        <f>TEXT(DATE(MID(D3224, 13, 4), CHOOSE(MATCH( MID(D3224, 5, 3), {"Jan","Feb","Mar","Apr","May","Jun","Jul","Aug","Sep","Oct","Nov","Dec"}, 0), 1, 2, 3, 4, 5, 6, 7, 8, 9, 10, 11, 12), MID(D3224, 9, 2)), "yyyy-mm-dd")</f>
        <v>1989-09-28</v>
      </c>
      <c r="F3224" s="1" t="str">
        <f t="shared" si="351"/>
        <v>17:05:00</v>
      </c>
      <c r="G3224" s="9" t="str">
        <f t="shared" si="352"/>
        <v>September</v>
      </c>
      <c r="H3224" s="5" t="str">
        <f t="shared" si="353"/>
        <v>1989</v>
      </c>
      <c r="I3224" s="1" t="s">
        <v>6604</v>
      </c>
      <c r="J3224" s="1" t="str">
        <f t="shared" si="354"/>
        <v xml:space="preserve">Proton K/Block-DM-2 </v>
      </c>
      <c r="K3224" s="1" t="str">
        <f t="shared" si="355"/>
        <v>Gorizont 19</v>
      </c>
      <c r="L3224" s="1" t="s">
        <v>346</v>
      </c>
      <c r="M3224" s="1"/>
      <c r="N3224" s="1">
        <f t="shared" si="356"/>
        <v>0</v>
      </c>
      <c r="O3224" s="1" t="s">
        <v>9</v>
      </c>
    </row>
    <row r="3225" spans="1:15" x14ac:dyDescent="0.3">
      <c r="A3225" s="1" t="s">
        <v>6140</v>
      </c>
      <c r="B3225" s="1" t="s">
        <v>3566</v>
      </c>
      <c r="C3225" s="1" t="str">
        <f t="shared" si="350"/>
        <v>Russia</v>
      </c>
      <c r="D3225" s="1" t="s">
        <v>6605</v>
      </c>
      <c r="E3225" s="7" t="str">
        <f>TEXT(DATE(MID(D3225, 13, 4), CHOOSE(MATCH( MID(D3225, 5, 3), {"Jan","Feb","Mar","Apr","May","Jun","Jul","Aug","Sep","Oct","Nov","Dec"}, 0), 1, 2, 3, 4, 5, 6, 7, 8, 9, 10, 11, 12), MID(D3225, 9, 2)), "yyyy-mm-dd")</f>
        <v>1989-09-28</v>
      </c>
      <c r="F3225" s="1" t="str">
        <f t="shared" si="351"/>
        <v>00:04:00</v>
      </c>
      <c r="G3225" s="9" t="str">
        <f t="shared" si="352"/>
        <v>September</v>
      </c>
      <c r="H3225" s="5" t="str">
        <f t="shared" si="353"/>
        <v>1989</v>
      </c>
      <c r="I3225" s="1" t="s">
        <v>6606</v>
      </c>
      <c r="J3225" s="1" t="str">
        <f t="shared" si="354"/>
        <v xml:space="preserve">Tsyklon-3 </v>
      </c>
      <c r="K3225" s="1" t="str">
        <f t="shared" si="355"/>
        <v>Intercosmos 24 &amp; Magion 2</v>
      </c>
      <c r="L3225" s="1" t="s">
        <v>346</v>
      </c>
      <c r="M3225" s="1"/>
      <c r="N3225" s="1">
        <f t="shared" si="356"/>
        <v>0</v>
      </c>
      <c r="O3225" s="1" t="s">
        <v>9</v>
      </c>
    </row>
    <row r="3226" spans="1:15" x14ac:dyDescent="0.3">
      <c r="A3226" s="1" t="s">
        <v>6140</v>
      </c>
      <c r="B3226" s="1" t="s">
        <v>3926</v>
      </c>
      <c r="C3226" s="1" t="str">
        <f t="shared" si="350"/>
        <v>Kazakhstan</v>
      </c>
      <c r="D3226" s="1" t="s">
        <v>6607</v>
      </c>
      <c r="E3226" s="7" t="str">
        <f>TEXT(DATE(MID(D3226, 13, 4), CHOOSE(MATCH( MID(D3226, 5, 3), {"Jan","Feb","Mar","Apr","May","Jun","Jul","Aug","Sep","Oct","Nov","Dec"}, 0), 1, 2, 3, 4, 5, 6, 7, 8, 9, 10, 11, 12), MID(D3226, 9, 2)), "yyyy-mm-dd")</f>
        <v>1989-09-27</v>
      </c>
      <c r="F3226" s="1" t="str">
        <f t="shared" si="351"/>
        <v>16:20:00</v>
      </c>
      <c r="G3226" s="9" t="str">
        <f t="shared" si="352"/>
        <v>September</v>
      </c>
      <c r="H3226" s="5" t="str">
        <f t="shared" si="353"/>
        <v>1989</v>
      </c>
      <c r="I3226" s="1" t="s">
        <v>6608</v>
      </c>
      <c r="J3226" s="1" t="str">
        <f t="shared" si="354"/>
        <v xml:space="preserve">Tsyklon-2 </v>
      </c>
      <c r="K3226" s="1" t="str">
        <f t="shared" si="355"/>
        <v>Cosmos 2046</v>
      </c>
      <c r="L3226" s="1" t="s">
        <v>346</v>
      </c>
      <c r="M3226" s="1"/>
      <c r="N3226" s="1">
        <f t="shared" si="356"/>
        <v>0</v>
      </c>
      <c r="O3226" s="1" t="s">
        <v>9</v>
      </c>
    </row>
    <row r="3227" spans="1:15" x14ac:dyDescent="0.3">
      <c r="A3227" s="1" t="s">
        <v>6140</v>
      </c>
      <c r="B3227" s="1" t="s">
        <v>5</v>
      </c>
      <c r="C3227" s="1" t="str">
        <f t="shared" si="350"/>
        <v>Russia</v>
      </c>
      <c r="D3227" s="1" t="s">
        <v>6609</v>
      </c>
      <c r="E3227" s="7" t="str">
        <f>TEXT(DATE(MID(D3227, 13, 4), CHOOSE(MATCH( MID(D3227, 5, 3), {"Jan","Feb","Mar","Apr","May","Jun","Jul","Aug","Sep","Oct","Nov","Dec"}, 0), 1, 2, 3, 4, 5, 6, 7, 8, 9, 10, 11, 12), MID(D3227, 9, 2)), "yyyy-mm-dd")</f>
        <v>1989-09-27</v>
      </c>
      <c r="F3227" s="1" t="str">
        <f t="shared" si="351"/>
        <v>14:38:00</v>
      </c>
      <c r="G3227" s="9" t="str">
        <f t="shared" si="352"/>
        <v>September</v>
      </c>
      <c r="H3227" s="5" t="str">
        <f t="shared" si="353"/>
        <v>1989</v>
      </c>
      <c r="I3227" s="1" t="s">
        <v>6610</v>
      </c>
      <c r="J3227" s="1" t="str">
        <f t="shared" si="354"/>
        <v xml:space="preserve">Molniya-M /Block ML </v>
      </c>
      <c r="K3227" s="1" t="str">
        <f t="shared" si="355"/>
        <v>Molniya-1 nÂ°139</v>
      </c>
      <c r="L3227" s="1" t="s">
        <v>346</v>
      </c>
      <c r="M3227" s="1"/>
      <c r="N3227" s="1">
        <f t="shared" si="356"/>
        <v>0</v>
      </c>
      <c r="O3227" s="1" t="s">
        <v>9</v>
      </c>
    </row>
    <row r="3228" spans="1:15" x14ac:dyDescent="0.3">
      <c r="A3228" s="1" t="s">
        <v>5556</v>
      </c>
      <c r="B3228" s="1" t="s">
        <v>4092</v>
      </c>
      <c r="C3228" s="1" t="str">
        <f t="shared" si="350"/>
        <v>USA</v>
      </c>
      <c r="D3228" s="1" t="s">
        <v>6611</v>
      </c>
      <c r="E3228" s="7" t="str">
        <f>TEXT(DATE(MID(D3228, 13, 4), CHOOSE(MATCH( MID(D3228, 5, 3), {"Jan","Feb","Mar","Apr","May","Jun","Jul","Aug","Sep","Oct","Nov","Dec"}, 0), 1, 2, 3, 4, 5, 6, 7, 8, 9, 10, 11, 12), MID(D3228, 9, 2)), "yyyy-mm-dd")</f>
        <v>1989-09-25</v>
      </c>
      <c r="F3228" s="1" t="str">
        <f t="shared" si="351"/>
        <v>08:56:00</v>
      </c>
      <c r="G3228" s="9" t="str">
        <f t="shared" si="352"/>
        <v>September</v>
      </c>
      <c r="H3228" s="5" t="str">
        <f t="shared" si="353"/>
        <v>1989</v>
      </c>
      <c r="I3228" s="1" t="s">
        <v>6612</v>
      </c>
      <c r="J3228" s="1" t="str">
        <f t="shared" si="354"/>
        <v xml:space="preserve">Atlas-G Centaur-D1AR </v>
      </c>
      <c r="K3228" s="1" t="str">
        <f t="shared" si="355"/>
        <v>FLTSATCOM-8 (USA-46)</v>
      </c>
      <c r="L3228" s="1" t="s">
        <v>346</v>
      </c>
      <c r="M3228" s="1"/>
      <c r="N3228" s="1">
        <f t="shared" si="356"/>
        <v>0</v>
      </c>
      <c r="O3228" s="1" t="s">
        <v>9</v>
      </c>
    </row>
    <row r="3229" spans="1:15" x14ac:dyDescent="0.3">
      <c r="A3229" s="1" t="s">
        <v>6140</v>
      </c>
      <c r="B3229" s="1" t="s">
        <v>1630</v>
      </c>
      <c r="C3229" s="1" t="str">
        <f t="shared" si="350"/>
        <v>Kazakhstan</v>
      </c>
      <c r="D3229" s="1" t="s">
        <v>6613</v>
      </c>
      <c r="E3229" s="7" t="str">
        <f>TEXT(DATE(MID(D3229, 13, 4), CHOOSE(MATCH( MID(D3229, 5, 3), {"Jan","Feb","Mar","Apr","May","Jun","Jul","Aug","Sep","Oct","Nov","Dec"}, 0), 1, 2, 3, 4, 5, 6, 7, 8, 9, 10, 11, 12), MID(D3229, 9, 2)), "yyyy-mm-dd")</f>
        <v>1989-09-22</v>
      </c>
      <c r="F3229" s="1" t="str">
        <f t="shared" si="351"/>
        <v>08:00:00</v>
      </c>
      <c r="G3229" s="9" t="str">
        <f t="shared" si="352"/>
        <v>September</v>
      </c>
      <c r="H3229" s="5" t="str">
        <f t="shared" si="353"/>
        <v>1989</v>
      </c>
      <c r="I3229" s="1" t="s">
        <v>6614</v>
      </c>
      <c r="J3229" s="1" t="str">
        <f t="shared" si="354"/>
        <v xml:space="preserve">Soyuz U </v>
      </c>
      <c r="K3229" s="1" t="str">
        <f t="shared" si="355"/>
        <v>Cosmos 2045</v>
      </c>
      <c r="L3229" s="1" t="s">
        <v>346</v>
      </c>
      <c r="M3229" s="1">
        <v>20</v>
      </c>
      <c r="N3229" s="1">
        <f t="shared" si="356"/>
        <v>1660</v>
      </c>
      <c r="O3229" s="1" t="s">
        <v>9</v>
      </c>
    </row>
    <row r="3230" spans="1:15" x14ac:dyDescent="0.3">
      <c r="A3230" s="1" t="s">
        <v>6140</v>
      </c>
      <c r="B3230" s="1" t="s">
        <v>6615</v>
      </c>
      <c r="C3230" s="1" t="str">
        <f t="shared" si="350"/>
        <v>Russia</v>
      </c>
      <c r="D3230" s="1" t="s">
        <v>6616</v>
      </c>
      <c r="E3230" s="7" t="str">
        <f>TEXT(DATE(MID(D3230, 13, 4), CHOOSE(MATCH( MID(D3230, 5, 3), {"Jan","Feb","Mar","Apr","May","Jun","Jul","Aug","Sep","Oct","Nov","Dec"}, 0), 1, 2, 3, 4, 5, 6, 7, 8, 9, 10, 11, 12), MID(D3230, 9, 2)), "yyyy-mm-dd")</f>
        <v>1989-09-15</v>
      </c>
      <c r="F3230" s="1" t="str">
        <f t="shared" si="351"/>
        <v>06:30:00</v>
      </c>
      <c r="G3230" s="9" t="str">
        <f t="shared" si="352"/>
        <v>September</v>
      </c>
      <c r="H3230" s="5" t="str">
        <f t="shared" si="353"/>
        <v>1989</v>
      </c>
      <c r="I3230" s="1" t="s">
        <v>6617</v>
      </c>
      <c r="J3230" s="1" t="str">
        <f t="shared" si="354"/>
        <v xml:space="preserve">Soyuz U </v>
      </c>
      <c r="K3230" s="1" t="str">
        <f t="shared" si="355"/>
        <v>Cosmos 2044</v>
      </c>
      <c r="L3230" s="1" t="s">
        <v>346</v>
      </c>
      <c r="M3230" s="1">
        <v>20</v>
      </c>
      <c r="N3230" s="1">
        <f t="shared" si="356"/>
        <v>1660</v>
      </c>
      <c r="O3230" s="1" t="s">
        <v>9</v>
      </c>
    </row>
    <row r="3231" spans="1:15" x14ac:dyDescent="0.3">
      <c r="A3231" s="1" t="s">
        <v>6140</v>
      </c>
      <c r="B3231" s="1" t="s">
        <v>4483</v>
      </c>
      <c r="C3231" s="1" t="str">
        <f t="shared" si="350"/>
        <v>Russia</v>
      </c>
      <c r="D3231" s="1" t="s">
        <v>6618</v>
      </c>
      <c r="E3231" s="7" t="str">
        <f>TEXT(DATE(MID(D3231, 13, 4), CHOOSE(MATCH( MID(D3231, 5, 3), {"Jan","Feb","Mar","Apr","May","Jun","Jul","Aug","Sep","Oct","Nov","Dec"}, 0), 1, 2, 3, 4, 5, 6, 7, 8, 9, 10, 11, 12), MID(D3231, 9, 2)), "yyyy-mm-dd")</f>
        <v>1989-09-14</v>
      </c>
      <c r="F3231" s="1" t="str">
        <f t="shared" si="351"/>
        <v>09:49:00</v>
      </c>
      <c r="G3231" s="9" t="str">
        <f t="shared" si="352"/>
        <v>September</v>
      </c>
      <c r="H3231" s="5" t="str">
        <f t="shared" si="353"/>
        <v>1989</v>
      </c>
      <c r="I3231" s="1" t="s">
        <v>6619</v>
      </c>
      <c r="J3231" s="1" t="str">
        <f t="shared" si="354"/>
        <v xml:space="preserve">Tsyklon-3 </v>
      </c>
      <c r="K3231" s="1" t="str">
        <f t="shared" si="355"/>
        <v>Cosmos 2038 to 2043</v>
      </c>
      <c r="L3231" s="1" t="s">
        <v>346</v>
      </c>
      <c r="M3231" s="1"/>
      <c r="N3231" s="1">
        <f t="shared" si="356"/>
        <v>0</v>
      </c>
      <c r="O3231" s="1" t="s">
        <v>9</v>
      </c>
    </row>
    <row r="3232" spans="1:15" x14ac:dyDescent="0.3">
      <c r="A3232" s="1" t="s">
        <v>6140</v>
      </c>
      <c r="B3232" s="1" t="s">
        <v>212</v>
      </c>
      <c r="C3232" s="1" t="str">
        <f t="shared" si="350"/>
        <v>Russia</v>
      </c>
      <c r="D3232" s="1" t="s">
        <v>6620</v>
      </c>
      <c r="E3232" s="7" t="str">
        <f>TEXT(DATE(MID(D3232, 13, 4), CHOOSE(MATCH( MID(D3232, 5, 3), {"Jan","Feb","Mar","Apr","May","Jun","Jul","Aug","Sep","Oct","Nov","Dec"}, 0), 1, 2, 3, 4, 5, 6, 7, 8, 9, 10, 11, 12), MID(D3232, 9, 2)), "yyyy-mm-dd")</f>
        <v>1989-09-06</v>
      </c>
      <c r="F3232" s="1" t="str">
        <f t="shared" si="351"/>
        <v>10:49:00</v>
      </c>
      <c r="G3232" s="9" t="str">
        <f t="shared" si="352"/>
        <v>September</v>
      </c>
      <c r="H3232" s="5" t="str">
        <f t="shared" si="353"/>
        <v>1989</v>
      </c>
      <c r="I3232" s="1" t="s">
        <v>5480</v>
      </c>
      <c r="J3232" s="1" t="str">
        <f t="shared" si="354"/>
        <v xml:space="preserve">Soyuz U </v>
      </c>
      <c r="K3232" s="1" t="str">
        <f t="shared" si="355"/>
        <v>Resurs-F</v>
      </c>
      <c r="L3232" s="1" t="s">
        <v>346</v>
      </c>
      <c r="M3232" s="1">
        <v>20</v>
      </c>
      <c r="N3232" s="1">
        <f t="shared" si="356"/>
        <v>1660</v>
      </c>
      <c r="O3232" s="1" t="s">
        <v>9</v>
      </c>
    </row>
    <row r="3233" spans="1:15" x14ac:dyDescent="0.3">
      <c r="A3233" s="1" t="s">
        <v>5603</v>
      </c>
      <c r="B3233" s="1" t="s">
        <v>4249</v>
      </c>
      <c r="C3233" s="1" t="str">
        <f t="shared" si="350"/>
        <v>USA</v>
      </c>
      <c r="D3233" s="1" t="s">
        <v>6621</v>
      </c>
      <c r="E3233" s="7" t="str">
        <f>TEXT(DATE(MID(D3233, 13, 4), CHOOSE(MATCH( MID(D3233, 5, 3), {"Jan","Feb","Mar","Apr","May","Jun","Jul","Aug","Sep","Oct","Nov","Dec"}, 0), 1, 2, 3, 4, 5, 6, 7, 8, 9, 10, 11, 12), MID(D3233, 9, 2)), "yyyy-mm-dd")</f>
        <v>1989-09-06</v>
      </c>
      <c r="F3233" s="1" t="str">
        <f t="shared" si="351"/>
        <v>01:48:00</v>
      </c>
      <c r="G3233" s="9" t="str">
        <f t="shared" si="352"/>
        <v>September</v>
      </c>
      <c r="H3233" s="5" t="str">
        <f t="shared" si="353"/>
        <v>1989</v>
      </c>
      <c r="I3233" s="1" t="s">
        <v>6622</v>
      </c>
      <c r="J3233" s="1" t="str">
        <f t="shared" si="354"/>
        <v xml:space="preserve">Titan II(23)G </v>
      </c>
      <c r="K3233" s="1" t="str">
        <f t="shared" si="355"/>
        <v>Farrah 4 (USA-45)</v>
      </c>
      <c r="L3233" s="1" t="s">
        <v>346</v>
      </c>
      <c r="M3233" s="1">
        <v>35</v>
      </c>
      <c r="N3233" s="1">
        <f t="shared" si="356"/>
        <v>2905</v>
      </c>
      <c r="O3233" s="1" t="s">
        <v>9</v>
      </c>
    </row>
    <row r="3234" spans="1:15" x14ac:dyDescent="0.3">
      <c r="A3234" s="1" t="s">
        <v>6140</v>
      </c>
      <c r="B3234" s="1" t="s">
        <v>1630</v>
      </c>
      <c r="C3234" s="1" t="str">
        <f t="shared" si="350"/>
        <v>Kazakhstan</v>
      </c>
      <c r="D3234" s="1" t="s">
        <v>6623</v>
      </c>
      <c r="E3234" s="7" t="str">
        <f>TEXT(DATE(MID(D3234, 13, 4), CHOOSE(MATCH( MID(D3234, 5, 3), {"Jan","Feb","Mar","Apr","May","Jun","Jul","Aug","Sep","Oct","Nov","Dec"}, 0), 1, 2, 3, 4, 5, 6, 7, 8, 9, 10, 11, 12), MID(D3234, 9, 2)), "yyyy-mm-dd")</f>
        <v>1989-09-05</v>
      </c>
      <c r="F3234" s="1" t="str">
        <f t="shared" si="351"/>
        <v>21:38:00</v>
      </c>
      <c r="G3234" s="9" t="str">
        <f t="shared" si="352"/>
        <v>September</v>
      </c>
      <c r="H3234" s="5" t="str">
        <f t="shared" si="353"/>
        <v>1989</v>
      </c>
      <c r="I3234" s="1" t="s">
        <v>6624</v>
      </c>
      <c r="J3234" s="1" t="str">
        <f t="shared" si="354"/>
        <v xml:space="preserve">Soyuz U2 </v>
      </c>
      <c r="K3234" s="1" t="str">
        <f t="shared" si="355"/>
        <v>Soyuz TM-8</v>
      </c>
      <c r="L3234" s="1" t="s">
        <v>346</v>
      </c>
      <c r="M3234" s="1">
        <v>40</v>
      </c>
      <c r="N3234" s="1">
        <f t="shared" si="356"/>
        <v>3320</v>
      </c>
      <c r="O3234" s="1" t="s">
        <v>9</v>
      </c>
    </row>
    <row r="3235" spans="1:15" x14ac:dyDescent="0.3">
      <c r="A3235" s="1" t="s">
        <v>60</v>
      </c>
      <c r="B3235" s="1" t="s">
        <v>61</v>
      </c>
      <c r="C3235" s="1" t="str">
        <f t="shared" si="350"/>
        <v>Japan</v>
      </c>
      <c r="D3235" s="1" t="s">
        <v>6625</v>
      </c>
      <c r="E3235" s="7" t="str">
        <f>TEXT(DATE(MID(D3235, 13, 4), CHOOSE(MATCH( MID(D3235, 5, 3), {"Jan","Feb","Mar","Apr","May","Jun","Jul","Aug","Sep","Oct","Nov","Dec"}, 0), 1, 2, 3, 4, 5, 6, 7, 8, 9, 10, 11, 12), MID(D3235, 9, 2)), "yyyy-mm-dd")</f>
        <v>1989-09-05</v>
      </c>
      <c r="F3235" s="1" t="str">
        <f t="shared" si="351"/>
        <v>19:11:00</v>
      </c>
      <c r="G3235" s="9" t="str">
        <f t="shared" si="352"/>
        <v>September</v>
      </c>
      <c r="H3235" s="5" t="str">
        <f t="shared" si="353"/>
        <v>1989</v>
      </c>
      <c r="I3235" s="1" t="s">
        <v>6626</v>
      </c>
      <c r="J3235" s="1" t="str">
        <f t="shared" si="354"/>
        <v xml:space="preserve">H-I UM-129A (6SO) </v>
      </c>
      <c r="K3235" s="1" t="str">
        <f t="shared" si="355"/>
        <v>Himawari 4</v>
      </c>
      <c r="L3235" s="1" t="s">
        <v>346</v>
      </c>
      <c r="M3235" s="1"/>
      <c r="N3235" s="1">
        <f t="shared" si="356"/>
        <v>0</v>
      </c>
      <c r="O3235" s="1" t="s">
        <v>9</v>
      </c>
    </row>
    <row r="3236" spans="1:15" x14ac:dyDescent="0.3">
      <c r="A3236" s="1" t="s">
        <v>5603</v>
      </c>
      <c r="B3236" s="1" t="s">
        <v>11</v>
      </c>
      <c r="C3236" s="1" t="str">
        <f t="shared" si="350"/>
        <v>USA</v>
      </c>
      <c r="D3236" s="1" t="s">
        <v>6627</v>
      </c>
      <c r="E3236" s="7" t="str">
        <f>TEXT(DATE(MID(D3236, 13, 4), CHOOSE(MATCH( MID(D3236, 5, 3), {"Jan","Feb","Mar","Apr","May","Jun","Jul","Aug","Sep","Oct","Nov","Dec"}, 0), 1, 2, 3, 4, 5, 6, 7, 8, 9, 10, 11, 12), MID(D3236, 9, 2)), "yyyy-mm-dd")</f>
        <v>1989-09-04</v>
      </c>
      <c r="F3236" s="1" t="str">
        <f t="shared" si="351"/>
        <v>05:54:00</v>
      </c>
      <c r="G3236" s="9" t="str">
        <f t="shared" si="352"/>
        <v>September</v>
      </c>
      <c r="H3236" s="5" t="str">
        <f t="shared" si="353"/>
        <v>1989</v>
      </c>
      <c r="I3236" s="1" t="s">
        <v>6628</v>
      </c>
      <c r="J3236" s="1" t="str">
        <f t="shared" si="354"/>
        <v xml:space="preserve">Titan 34D </v>
      </c>
      <c r="K3236" s="1" t="str">
        <f t="shared" si="355"/>
        <v>DSCS-II-16 (USA-43) &amp; DSCS-III-A2 (USA-44)</v>
      </c>
      <c r="L3236" s="1" t="s">
        <v>346</v>
      </c>
      <c r="M3236" s="1"/>
      <c r="N3236" s="1">
        <f t="shared" si="356"/>
        <v>0</v>
      </c>
      <c r="O3236" s="1" t="s">
        <v>9</v>
      </c>
    </row>
    <row r="3237" spans="1:15" x14ac:dyDescent="0.3">
      <c r="A3237" s="1" t="s">
        <v>6140</v>
      </c>
      <c r="B3237" s="1" t="s">
        <v>3566</v>
      </c>
      <c r="C3237" s="1" t="str">
        <f t="shared" si="350"/>
        <v>Russia</v>
      </c>
      <c r="D3237" s="1" t="s">
        <v>6629</v>
      </c>
      <c r="E3237" s="7" t="str">
        <f>TEXT(DATE(MID(D3237, 13, 4), CHOOSE(MATCH( MID(D3237, 5, 3), {"Jan","Feb","Mar","Apr","May","Jun","Jul","Aug","Sep","Oct","Nov","Dec"}, 0), 1, 2, 3, 4, 5, 6, 7, 8, 9, 10, 11, 12), MID(D3237, 9, 2)), "yyyy-mm-dd")</f>
        <v>1989-08-28</v>
      </c>
      <c r="F3237" s="1" t="str">
        <f t="shared" si="351"/>
        <v>00:14:00</v>
      </c>
      <c r="G3237" s="9" t="str">
        <f t="shared" si="352"/>
        <v>August</v>
      </c>
      <c r="H3237" s="5" t="str">
        <f t="shared" si="353"/>
        <v>1989</v>
      </c>
      <c r="I3237" s="1" t="s">
        <v>6630</v>
      </c>
      <c r="J3237" s="1" t="str">
        <f t="shared" si="354"/>
        <v xml:space="preserve">Tsyklon-3 </v>
      </c>
      <c r="K3237" s="1" t="str">
        <f t="shared" si="355"/>
        <v>Cosmos 2037</v>
      </c>
      <c r="L3237" s="1" t="s">
        <v>346</v>
      </c>
      <c r="M3237" s="1"/>
      <c r="N3237" s="1">
        <f t="shared" si="356"/>
        <v>0</v>
      </c>
      <c r="O3237" s="1" t="s">
        <v>9</v>
      </c>
    </row>
    <row r="3238" spans="1:15" x14ac:dyDescent="0.3">
      <c r="A3238" s="1" t="s">
        <v>3868</v>
      </c>
      <c r="B3238" s="1" t="s">
        <v>3160</v>
      </c>
      <c r="C3238" s="1" t="str">
        <f t="shared" si="350"/>
        <v>USA</v>
      </c>
      <c r="D3238" s="1" t="s">
        <v>6631</v>
      </c>
      <c r="E3238" s="7" t="str">
        <f>TEXT(DATE(MID(D3238, 13, 4), CHOOSE(MATCH( MID(D3238, 5, 3), {"Jan","Feb","Mar","Apr","May","Jun","Jul","Aug","Sep","Oct","Nov","Dec"}, 0), 1, 2, 3, 4, 5, 6, 7, 8, 9, 10, 11, 12), MID(D3238, 9, 2)), "yyyy-mm-dd")</f>
        <v>1989-08-27</v>
      </c>
      <c r="F3238" s="1" t="str">
        <f t="shared" si="351"/>
        <v>22:59:00</v>
      </c>
      <c r="G3238" s="9" t="str">
        <f t="shared" si="352"/>
        <v>August</v>
      </c>
      <c r="H3238" s="5" t="str">
        <f t="shared" si="353"/>
        <v>1989</v>
      </c>
      <c r="I3238" s="1" t="s">
        <v>6632</v>
      </c>
      <c r="J3238" s="1" t="str">
        <f t="shared" si="354"/>
        <v xml:space="preserve">Delta 4925-8 </v>
      </c>
      <c r="K3238" s="1" t="str">
        <f t="shared" si="355"/>
        <v>Marcopolo 1</v>
      </c>
      <c r="L3238" s="1" t="s">
        <v>346</v>
      </c>
      <c r="M3238" s="1"/>
      <c r="N3238" s="1">
        <f t="shared" si="356"/>
        <v>0</v>
      </c>
      <c r="O3238" s="1" t="s">
        <v>9</v>
      </c>
    </row>
    <row r="3239" spans="1:15" x14ac:dyDescent="0.3">
      <c r="A3239" s="1" t="s">
        <v>6140</v>
      </c>
      <c r="B3239" s="1" t="s">
        <v>1630</v>
      </c>
      <c r="C3239" s="1" t="str">
        <f t="shared" si="350"/>
        <v>Kazakhstan</v>
      </c>
      <c r="D3239" s="1" t="s">
        <v>6633</v>
      </c>
      <c r="E3239" s="7" t="str">
        <f>TEXT(DATE(MID(D3239, 13, 4), CHOOSE(MATCH( MID(D3239, 5, 3), {"Jan","Feb","Mar","Apr","May","Jun","Jul","Aug","Sep","Oct","Nov","Dec"}, 0), 1, 2, 3, 4, 5, 6, 7, 8, 9, 10, 11, 12), MID(D3239, 9, 2)), "yyyy-mm-dd")</f>
        <v>1989-08-23</v>
      </c>
      <c r="F3239" s="1" t="str">
        <f t="shared" si="351"/>
        <v>03:09:00</v>
      </c>
      <c r="G3239" s="9" t="str">
        <f t="shared" si="352"/>
        <v>August</v>
      </c>
      <c r="H3239" s="5" t="str">
        <f t="shared" si="353"/>
        <v>1989</v>
      </c>
      <c r="I3239" s="1" t="s">
        <v>6634</v>
      </c>
      <c r="J3239" s="1" t="str">
        <f t="shared" si="354"/>
        <v xml:space="preserve">Soyuz U2 </v>
      </c>
      <c r="K3239" s="1" t="str">
        <f t="shared" si="355"/>
        <v>Progress M-1</v>
      </c>
      <c r="L3239" s="1" t="s">
        <v>346</v>
      </c>
      <c r="M3239" s="1">
        <v>40</v>
      </c>
      <c r="N3239" s="1">
        <f t="shared" si="356"/>
        <v>3320</v>
      </c>
      <c r="O3239" s="1" t="s">
        <v>9</v>
      </c>
    </row>
    <row r="3240" spans="1:15" x14ac:dyDescent="0.3">
      <c r="A3240" s="1" t="s">
        <v>6140</v>
      </c>
      <c r="B3240" s="1" t="s">
        <v>6615</v>
      </c>
      <c r="C3240" s="1" t="str">
        <f t="shared" si="350"/>
        <v>Russia</v>
      </c>
      <c r="D3240" s="1" t="s">
        <v>6635</v>
      </c>
      <c r="E3240" s="7" t="str">
        <f>TEXT(DATE(MID(D3240, 13, 4), CHOOSE(MATCH( MID(D3240, 5, 3), {"Jan","Feb","Mar","Apr","May","Jun","Jul","Aug","Sep","Oct","Nov","Dec"}, 0), 1, 2, 3, 4, 5, 6, 7, 8, 9, 10, 11, 12), MID(D3240, 9, 2)), "yyyy-mm-dd")</f>
        <v>1989-08-22</v>
      </c>
      <c r="F3240" s="1" t="str">
        <f t="shared" si="351"/>
        <v>12:59:00</v>
      </c>
      <c r="G3240" s="9" t="str">
        <f t="shared" si="352"/>
        <v>August</v>
      </c>
      <c r="H3240" s="5" t="str">
        <f t="shared" si="353"/>
        <v>1989</v>
      </c>
      <c r="I3240" s="1" t="s">
        <v>6636</v>
      </c>
      <c r="J3240" s="1" t="str">
        <f t="shared" si="354"/>
        <v xml:space="preserve">Soyuz U </v>
      </c>
      <c r="K3240" s="1" t="str">
        <f t="shared" si="355"/>
        <v>Cosmos 2036</v>
      </c>
      <c r="L3240" s="1" t="s">
        <v>346</v>
      </c>
      <c r="M3240" s="1">
        <v>20</v>
      </c>
      <c r="N3240" s="1">
        <f t="shared" si="356"/>
        <v>1660</v>
      </c>
      <c r="O3240" s="1" t="s">
        <v>9</v>
      </c>
    </row>
    <row r="3241" spans="1:15" x14ac:dyDescent="0.3">
      <c r="A3241" s="1" t="s">
        <v>3868</v>
      </c>
      <c r="B3241" s="1" t="s">
        <v>3478</v>
      </c>
      <c r="C3241" s="1" t="str">
        <f t="shared" si="350"/>
        <v>USA</v>
      </c>
      <c r="D3241" s="1" t="s">
        <v>6637</v>
      </c>
      <c r="E3241" s="7" t="str">
        <f>TEXT(DATE(MID(D3241, 13, 4), CHOOSE(MATCH( MID(D3241, 5, 3), {"Jan","Feb","Mar","Apr","May","Jun","Jul","Aug","Sep","Oct","Nov","Dec"}, 0), 1, 2, 3, 4, 5, 6, 7, 8, 9, 10, 11, 12), MID(D3241, 9, 2)), "yyyy-mm-dd")</f>
        <v>1989-08-18</v>
      </c>
      <c r="F3241" s="1" t="str">
        <f t="shared" si="351"/>
        <v>05:57:00</v>
      </c>
      <c r="G3241" s="9" t="str">
        <f t="shared" si="352"/>
        <v>August</v>
      </c>
      <c r="H3241" s="5" t="str">
        <f t="shared" si="353"/>
        <v>1989</v>
      </c>
      <c r="I3241" s="1" t="s">
        <v>6638</v>
      </c>
      <c r="J3241" s="1" t="str">
        <f t="shared" si="354"/>
        <v xml:space="preserve">Delta II 6925 </v>
      </c>
      <c r="K3241" s="1" t="str">
        <f t="shared" si="355"/>
        <v>NAVSTAR II-3 (USA-42)</v>
      </c>
      <c r="L3241" s="1" t="s">
        <v>346</v>
      </c>
      <c r="M3241" s="1"/>
      <c r="N3241" s="1">
        <f t="shared" si="356"/>
        <v>0</v>
      </c>
      <c r="O3241" s="1" t="s">
        <v>9</v>
      </c>
    </row>
    <row r="3242" spans="1:15" x14ac:dyDescent="0.3">
      <c r="A3242" s="1" t="s">
        <v>6140</v>
      </c>
      <c r="B3242" s="1" t="s">
        <v>5</v>
      </c>
      <c r="C3242" s="1" t="str">
        <f t="shared" si="350"/>
        <v>Russia</v>
      </c>
      <c r="D3242" s="1" t="s">
        <v>6639</v>
      </c>
      <c r="E3242" s="7" t="str">
        <f>TEXT(DATE(MID(D3242, 13, 4), CHOOSE(MATCH( MID(D3242, 5, 3), {"Jan","Feb","Mar","Apr","May","Jun","Jul","Aug","Sep","Oct","Nov","Dec"}, 0), 1, 2, 3, 4, 5, 6, 7, 8, 9, 10, 11, 12), MID(D3242, 9, 2)), "yyyy-mm-dd")</f>
        <v>1989-08-15</v>
      </c>
      <c r="F3242" s="1" t="str">
        <f t="shared" si="351"/>
        <v>10:29:00</v>
      </c>
      <c r="G3242" s="9" t="str">
        <f t="shared" si="352"/>
        <v>August</v>
      </c>
      <c r="H3242" s="5" t="str">
        <f t="shared" si="353"/>
        <v>1989</v>
      </c>
      <c r="I3242" s="1" t="s">
        <v>5480</v>
      </c>
      <c r="J3242" s="1" t="str">
        <f t="shared" si="354"/>
        <v xml:space="preserve">Soyuz U </v>
      </c>
      <c r="K3242" s="1" t="str">
        <f t="shared" si="355"/>
        <v>Resurs-F</v>
      </c>
      <c r="L3242" s="1" t="s">
        <v>346</v>
      </c>
      <c r="M3242" s="1">
        <v>20</v>
      </c>
      <c r="N3242" s="1">
        <f t="shared" si="356"/>
        <v>1660</v>
      </c>
      <c r="O3242" s="1" t="s">
        <v>9</v>
      </c>
    </row>
    <row r="3243" spans="1:15" x14ac:dyDescent="0.3">
      <c r="A3243" s="1" t="s">
        <v>233</v>
      </c>
      <c r="B3243" s="1" t="s">
        <v>4338</v>
      </c>
      <c r="C3243" s="1" t="str">
        <f t="shared" si="350"/>
        <v>France</v>
      </c>
      <c r="D3243" s="1" t="s">
        <v>6640</v>
      </c>
      <c r="E3243" s="7" t="str">
        <f>TEXT(DATE(MID(D3243, 13, 4), CHOOSE(MATCH( MID(D3243, 5, 3), {"Jan","Feb","Mar","Apr","May","Jun","Jul","Aug","Sep","Oct","Nov","Dec"}, 0), 1, 2, 3, 4, 5, 6, 7, 8, 9, 10, 11, 12), MID(D3243, 9, 2)), "yyyy-mm-dd")</f>
        <v>1989-08-08</v>
      </c>
      <c r="F3243" s="1" t="str">
        <f t="shared" si="351"/>
        <v>23:25:00</v>
      </c>
      <c r="G3243" s="9" t="str">
        <f t="shared" si="352"/>
        <v>August</v>
      </c>
      <c r="H3243" s="5" t="str">
        <f t="shared" si="353"/>
        <v>1989</v>
      </c>
      <c r="I3243" s="1" t="s">
        <v>6641</v>
      </c>
      <c r="J3243" s="1" t="str">
        <f t="shared" si="354"/>
        <v xml:space="preserve">Ariane 44LP </v>
      </c>
      <c r="K3243" s="1" t="str">
        <f t="shared" si="355"/>
        <v>TVSAT-2 &amp; Hipparcos</v>
      </c>
      <c r="L3243" s="1" t="s">
        <v>346</v>
      </c>
      <c r="M3243" s="1"/>
      <c r="N3243" s="1">
        <f t="shared" si="356"/>
        <v>0</v>
      </c>
      <c r="O3243" s="1" t="s">
        <v>9</v>
      </c>
    </row>
    <row r="3244" spans="1:15" x14ac:dyDescent="0.3">
      <c r="A3244" s="1" t="s">
        <v>657</v>
      </c>
      <c r="B3244" s="1" t="s">
        <v>658</v>
      </c>
      <c r="C3244" s="1" t="str">
        <f t="shared" si="350"/>
        <v>USA</v>
      </c>
      <c r="D3244" s="1" t="s">
        <v>6642</v>
      </c>
      <c r="E3244" s="7" t="str">
        <f>TEXT(DATE(MID(D3244, 13, 4), CHOOSE(MATCH( MID(D3244, 5, 3), {"Jan","Feb","Mar","Apr","May","Jun","Jul","Aug","Sep","Oct","Nov","Dec"}, 0), 1, 2, 3, 4, 5, 6, 7, 8, 9, 10, 11, 12), MID(D3244, 9, 2)), "yyyy-mm-dd")</f>
        <v>1989-08-08</v>
      </c>
      <c r="F3244" s="1" t="str">
        <f t="shared" si="351"/>
        <v>12:37:00</v>
      </c>
      <c r="G3244" s="9" t="str">
        <f t="shared" si="352"/>
        <v>August</v>
      </c>
      <c r="H3244" s="5" t="str">
        <f t="shared" si="353"/>
        <v>1989</v>
      </c>
      <c r="I3244" s="1" t="s">
        <v>6643</v>
      </c>
      <c r="J3244" s="1" t="str">
        <f t="shared" si="354"/>
        <v xml:space="preserve">Space Shuttle Columbia </v>
      </c>
      <c r="K3244" s="1" t="str">
        <f t="shared" si="355"/>
        <v>STS-28R</v>
      </c>
      <c r="L3244" s="1" t="s">
        <v>346</v>
      </c>
      <c r="M3244" s="1">
        <v>450</v>
      </c>
      <c r="N3244" s="1">
        <f t="shared" si="356"/>
        <v>37350</v>
      </c>
      <c r="O3244" s="1" t="s">
        <v>9</v>
      </c>
    </row>
    <row r="3245" spans="1:15" x14ac:dyDescent="0.3">
      <c r="A3245" s="1" t="s">
        <v>6140</v>
      </c>
      <c r="B3245" s="1" t="s">
        <v>3038</v>
      </c>
      <c r="C3245" s="1" t="str">
        <f t="shared" si="350"/>
        <v>Russia</v>
      </c>
      <c r="D3245" s="1" t="s">
        <v>6644</v>
      </c>
      <c r="E3245" s="7" t="str">
        <f>TEXT(DATE(MID(D3245, 13, 4), CHOOSE(MATCH( MID(D3245, 5, 3), {"Jan","Feb","Mar","Apr","May","Jun","Jul","Aug","Sep","Oct","Nov","Dec"}, 0), 1, 2, 3, 4, 5, 6, 7, 8, 9, 10, 11, 12), MID(D3245, 9, 2)), "yyyy-mm-dd")</f>
        <v>1989-08-02</v>
      </c>
      <c r="F3245" s="1" t="str">
        <f t="shared" si="351"/>
        <v>11:29:00</v>
      </c>
      <c r="G3245" s="9" t="str">
        <f t="shared" si="352"/>
        <v>August</v>
      </c>
      <c r="H3245" s="5" t="str">
        <f t="shared" si="353"/>
        <v>1989</v>
      </c>
      <c r="I3245" s="1" t="s">
        <v>6645</v>
      </c>
      <c r="J3245" s="1" t="str">
        <f t="shared" si="354"/>
        <v xml:space="preserve">Soyuz U </v>
      </c>
      <c r="K3245" s="1" t="str">
        <f t="shared" si="355"/>
        <v>Cosmos 2035</v>
      </c>
      <c r="L3245" s="1" t="s">
        <v>346</v>
      </c>
      <c r="M3245" s="1">
        <v>20</v>
      </c>
      <c r="N3245" s="1">
        <f t="shared" si="356"/>
        <v>1660</v>
      </c>
      <c r="O3245" s="1" t="s">
        <v>9</v>
      </c>
    </row>
    <row r="3246" spans="1:15" x14ac:dyDescent="0.3">
      <c r="A3246" s="1" t="s">
        <v>6140</v>
      </c>
      <c r="B3246" s="1" t="s">
        <v>1561</v>
      </c>
      <c r="C3246" s="1" t="str">
        <f t="shared" si="350"/>
        <v>Russia</v>
      </c>
      <c r="D3246" s="1" t="s">
        <v>6646</v>
      </c>
      <c r="E3246" s="7" t="str">
        <f>TEXT(DATE(MID(D3246, 13, 4), CHOOSE(MATCH( MID(D3246, 5, 3), {"Jan","Feb","Mar","Apr","May","Jun","Jul","Aug","Sep","Oct","Nov","Dec"}, 0), 1, 2, 3, 4, 5, 6, 7, 8, 9, 10, 11, 12), MID(D3246, 9, 2)), "yyyy-mm-dd")</f>
        <v>1989-07-25</v>
      </c>
      <c r="F3246" s="1" t="str">
        <f t="shared" si="351"/>
        <v>07:48:00</v>
      </c>
      <c r="G3246" s="9" t="str">
        <f t="shared" si="352"/>
        <v>July</v>
      </c>
      <c r="H3246" s="5" t="str">
        <f t="shared" si="353"/>
        <v>1989</v>
      </c>
      <c r="I3246" s="1" t="s">
        <v>6647</v>
      </c>
      <c r="J3246" s="1" t="str">
        <f t="shared" si="354"/>
        <v xml:space="preserve">Cosmos-3M </v>
      </c>
      <c r="K3246" s="1" t="str">
        <f t="shared" si="355"/>
        <v>Cosmos 2034</v>
      </c>
      <c r="L3246" s="1" t="s">
        <v>346</v>
      </c>
      <c r="M3246" s="1"/>
      <c r="N3246" s="1">
        <f t="shared" si="356"/>
        <v>0</v>
      </c>
      <c r="O3246" s="1" t="s">
        <v>9</v>
      </c>
    </row>
    <row r="3247" spans="1:15" x14ac:dyDescent="0.3">
      <c r="A3247" s="1" t="s">
        <v>6140</v>
      </c>
      <c r="B3247" s="1" t="s">
        <v>3926</v>
      </c>
      <c r="C3247" s="1" t="str">
        <f t="shared" si="350"/>
        <v>Kazakhstan</v>
      </c>
      <c r="D3247" s="1" t="s">
        <v>6648</v>
      </c>
      <c r="E3247" s="7" t="str">
        <f>TEXT(DATE(MID(D3247, 13, 4), CHOOSE(MATCH( MID(D3247, 5, 3), {"Jan","Feb","Mar","Apr","May","Jun","Jul","Aug","Sep","Oct","Nov","Dec"}, 0), 1, 2, 3, 4, 5, 6, 7, 8, 9, 10, 11, 12), MID(D3247, 9, 2)), "yyyy-mm-dd")</f>
        <v>1989-07-24</v>
      </c>
      <c r="F3247" s="1" t="str">
        <f t="shared" si="351"/>
        <v>00:00:00</v>
      </c>
      <c r="G3247" s="9" t="str">
        <f t="shared" si="352"/>
        <v>July</v>
      </c>
      <c r="H3247" s="5" t="str">
        <f t="shared" si="353"/>
        <v>1989</v>
      </c>
      <c r="I3247" s="1" t="s">
        <v>6649</v>
      </c>
      <c r="J3247" s="1" t="str">
        <f t="shared" si="354"/>
        <v xml:space="preserve">Tsyklon-2 </v>
      </c>
      <c r="K3247" s="1" t="str">
        <f t="shared" si="355"/>
        <v>Cosmos 2033</v>
      </c>
      <c r="L3247" s="1" t="s">
        <v>346</v>
      </c>
      <c r="M3247" s="1"/>
      <c r="N3247" s="1">
        <f t="shared" si="356"/>
        <v>0</v>
      </c>
      <c r="O3247" s="1" t="s">
        <v>9</v>
      </c>
    </row>
    <row r="3248" spans="1:15" x14ac:dyDescent="0.3">
      <c r="A3248" s="1" t="s">
        <v>6140</v>
      </c>
      <c r="B3248" s="1" t="s">
        <v>212</v>
      </c>
      <c r="C3248" s="1" t="str">
        <f t="shared" si="350"/>
        <v>Russia</v>
      </c>
      <c r="D3248" s="1" t="s">
        <v>6650</v>
      </c>
      <c r="E3248" s="7" t="str">
        <f>TEXT(DATE(MID(D3248, 13, 4), CHOOSE(MATCH( MID(D3248, 5, 3), {"Jan","Feb","Mar","Apr","May","Jun","Jul","Aug","Sep","Oct","Nov","Dec"}, 0), 1, 2, 3, 4, 5, 6, 7, 8, 9, 10, 11, 12), MID(D3248, 9, 2)), "yyyy-mm-dd")</f>
        <v>1989-07-20</v>
      </c>
      <c r="F3248" s="1" t="str">
        <f t="shared" si="351"/>
        <v>08:59:00</v>
      </c>
      <c r="G3248" s="9" t="str">
        <f t="shared" si="352"/>
        <v>July</v>
      </c>
      <c r="H3248" s="5" t="str">
        <f t="shared" si="353"/>
        <v>1989</v>
      </c>
      <c r="I3248" s="1" t="s">
        <v>6651</v>
      </c>
      <c r="J3248" s="1" t="str">
        <f t="shared" si="354"/>
        <v xml:space="preserve">Soyuz U </v>
      </c>
      <c r="K3248" s="1" t="str">
        <f t="shared" si="355"/>
        <v>Cosmos 2032</v>
      </c>
      <c r="L3248" s="1" t="s">
        <v>346</v>
      </c>
      <c r="M3248" s="1">
        <v>20</v>
      </c>
      <c r="N3248" s="1">
        <f t="shared" si="356"/>
        <v>1660</v>
      </c>
      <c r="O3248" s="1" t="s">
        <v>9</v>
      </c>
    </row>
    <row r="3249" spans="1:15" x14ac:dyDescent="0.3">
      <c r="A3249" s="1" t="s">
        <v>6140</v>
      </c>
      <c r="B3249" s="1" t="s">
        <v>1630</v>
      </c>
      <c r="C3249" s="1" t="str">
        <f t="shared" si="350"/>
        <v>Kazakhstan</v>
      </c>
      <c r="D3249" s="1" t="s">
        <v>6652</v>
      </c>
      <c r="E3249" s="7" t="str">
        <f>TEXT(DATE(MID(D3249, 13, 4), CHOOSE(MATCH( MID(D3249, 5, 3), {"Jan","Feb","Mar","Apr","May","Jun","Jul","Aug","Sep","Oct","Nov","Dec"}, 0), 1, 2, 3, 4, 5, 6, 7, 8, 9, 10, 11, 12), MID(D3249, 9, 2)), "yyyy-mm-dd")</f>
        <v>1989-07-18</v>
      </c>
      <c r="F3249" s="1" t="str">
        <f t="shared" si="351"/>
        <v>12:10:00</v>
      </c>
      <c r="G3249" s="9" t="str">
        <f t="shared" si="352"/>
        <v>July</v>
      </c>
      <c r="H3249" s="5" t="str">
        <f t="shared" si="353"/>
        <v>1989</v>
      </c>
      <c r="I3249" s="1" t="s">
        <v>6653</v>
      </c>
      <c r="J3249" s="1" t="str">
        <f t="shared" si="354"/>
        <v xml:space="preserve">Soyuz U </v>
      </c>
      <c r="K3249" s="1" t="str">
        <f t="shared" si="355"/>
        <v>Cosmos 2031</v>
      </c>
      <c r="L3249" s="1" t="s">
        <v>346</v>
      </c>
      <c r="M3249" s="1">
        <v>20</v>
      </c>
      <c r="N3249" s="1">
        <f t="shared" si="356"/>
        <v>1660</v>
      </c>
      <c r="O3249" s="1" t="s">
        <v>9</v>
      </c>
    </row>
    <row r="3250" spans="1:15" x14ac:dyDescent="0.3">
      <c r="A3250" s="1" t="s">
        <v>6140</v>
      </c>
      <c r="B3250" s="1" t="s">
        <v>3038</v>
      </c>
      <c r="C3250" s="1" t="str">
        <f t="shared" si="350"/>
        <v>Russia</v>
      </c>
      <c r="D3250" s="1" t="s">
        <v>6654</v>
      </c>
      <c r="E3250" s="7" t="str">
        <f>TEXT(DATE(MID(D3250, 13, 4), CHOOSE(MATCH( MID(D3250, 5, 3), {"Jan","Feb","Mar","Apr","May","Jun","Jul","Aug","Sep","Oct","Nov","Dec"}, 0), 1, 2, 3, 4, 5, 6, 7, 8, 9, 10, 11, 12), MID(D3250, 9, 2)), "yyyy-mm-dd")</f>
        <v>1989-07-18</v>
      </c>
      <c r="F3250" s="1" t="str">
        <f t="shared" si="351"/>
        <v>09:44:00</v>
      </c>
      <c r="G3250" s="9" t="str">
        <f t="shared" si="352"/>
        <v>July</v>
      </c>
      <c r="H3250" s="5" t="str">
        <f t="shared" si="353"/>
        <v>1989</v>
      </c>
      <c r="I3250" s="1" t="s">
        <v>5480</v>
      </c>
      <c r="J3250" s="1" t="str">
        <f t="shared" si="354"/>
        <v xml:space="preserve">Soyuz U </v>
      </c>
      <c r="K3250" s="1" t="str">
        <f t="shared" si="355"/>
        <v>Resurs-F</v>
      </c>
      <c r="L3250" s="1" t="s">
        <v>346</v>
      </c>
      <c r="M3250" s="1">
        <v>20</v>
      </c>
      <c r="N3250" s="1">
        <f t="shared" si="356"/>
        <v>1660</v>
      </c>
      <c r="O3250" s="1" t="s">
        <v>9</v>
      </c>
    </row>
    <row r="3251" spans="1:15" x14ac:dyDescent="0.3">
      <c r="A3251" s="1" t="s">
        <v>6140</v>
      </c>
      <c r="B3251" s="1" t="s">
        <v>6615</v>
      </c>
      <c r="C3251" s="1" t="str">
        <f t="shared" si="350"/>
        <v>Russia</v>
      </c>
      <c r="D3251" s="1" t="s">
        <v>6655</v>
      </c>
      <c r="E3251" s="7" t="str">
        <f>TEXT(DATE(MID(D3251, 13, 4), CHOOSE(MATCH( MID(D3251, 5, 3), {"Jan","Feb","Mar","Apr","May","Jun","Jul","Aug","Sep","Oct","Nov","Dec"}, 0), 1, 2, 3, 4, 5, 6, 7, 8, 9, 10, 11, 12), MID(D3251, 9, 2)), "yyyy-mm-dd")</f>
        <v>1989-07-12</v>
      </c>
      <c r="F3251" s="1" t="str">
        <f t="shared" si="351"/>
        <v>15:00:00</v>
      </c>
      <c r="G3251" s="9" t="str">
        <f t="shared" si="352"/>
        <v>July</v>
      </c>
      <c r="H3251" s="5" t="str">
        <f t="shared" si="353"/>
        <v>1989</v>
      </c>
      <c r="I3251" s="1" t="s">
        <v>6656</v>
      </c>
      <c r="J3251" s="1" t="str">
        <f t="shared" si="354"/>
        <v xml:space="preserve">Soyuz U </v>
      </c>
      <c r="K3251" s="1" t="str">
        <f t="shared" si="355"/>
        <v>Cosmos 2030</v>
      </c>
      <c r="L3251" s="1" t="s">
        <v>346</v>
      </c>
      <c r="M3251" s="1">
        <v>20</v>
      </c>
      <c r="N3251" s="1">
        <f t="shared" si="356"/>
        <v>1660</v>
      </c>
      <c r="O3251" s="1" t="s">
        <v>9</v>
      </c>
    </row>
    <row r="3252" spans="1:15" x14ac:dyDescent="0.3">
      <c r="A3252" s="1" t="s">
        <v>233</v>
      </c>
      <c r="B3252" s="1" t="s">
        <v>6657</v>
      </c>
      <c r="C3252" s="1" t="str">
        <f t="shared" si="350"/>
        <v>France</v>
      </c>
      <c r="D3252" s="1" t="s">
        <v>6658</v>
      </c>
      <c r="E3252" s="7" t="str">
        <f>TEXT(DATE(MID(D3252, 13, 4), CHOOSE(MATCH( MID(D3252, 5, 3), {"Jan","Feb","Mar","Apr","May","Jun","Jul","Aug","Sep","Oct","Nov","Dec"}, 0), 1, 2, 3, 4, 5, 6, 7, 8, 9, 10, 11, 12), MID(D3252, 9, 2)), "yyyy-mm-dd")</f>
        <v>1989-07-12</v>
      </c>
      <c r="F3252" s="1" t="str">
        <f t="shared" si="351"/>
        <v>00:14:00</v>
      </c>
      <c r="G3252" s="9" t="str">
        <f t="shared" si="352"/>
        <v>July</v>
      </c>
      <c r="H3252" s="5" t="str">
        <f t="shared" si="353"/>
        <v>1989</v>
      </c>
      <c r="I3252" s="1" t="s">
        <v>6659</v>
      </c>
      <c r="J3252" s="1" t="str">
        <f t="shared" si="354"/>
        <v xml:space="preserve">Ariane 3 </v>
      </c>
      <c r="K3252" s="1" t="str">
        <f t="shared" si="355"/>
        <v>Olympus 1</v>
      </c>
      <c r="L3252" s="1" t="s">
        <v>346</v>
      </c>
      <c r="M3252" s="1"/>
      <c r="N3252" s="1">
        <f t="shared" si="356"/>
        <v>0</v>
      </c>
      <c r="O3252" s="1" t="s">
        <v>9</v>
      </c>
    </row>
    <row r="3253" spans="1:15" x14ac:dyDescent="0.3">
      <c r="A3253" s="1" t="s">
        <v>6140</v>
      </c>
      <c r="B3253" s="1" t="s">
        <v>6272</v>
      </c>
      <c r="C3253" s="1" t="str">
        <f t="shared" si="350"/>
        <v>Kazakhstan</v>
      </c>
      <c r="D3253" s="1" t="s">
        <v>6660</v>
      </c>
      <c r="E3253" s="7" t="str">
        <f>TEXT(DATE(MID(D3253, 13, 4), CHOOSE(MATCH( MID(D3253, 5, 3), {"Jan","Feb","Mar","Apr","May","Jun","Jul","Aug","Sep","Oct","Nov","Dec"}, 0), 1, 2, 3, 4, 5, 6, 7, 8, 9, 10, 11, 12), MID(D3253, 9, 2)), "yyyy-mm-dd")</f>
        <v>1989-07-05</v>
      </c>
      <c r="F3253" s="1" t="str">
        <f t="shared" si="351"/>
        <v>22:45:00</v>
      </c>
      <c r="G3253" s="9" t="str">
        <f t="shared" si="352"/>
        <v>July</v>
      </c>
      <c r="H3253" s="5" t="str">
        <f t="shared" si="353"/>
        <v>1989</v>
      </c>
      <c r="I3253" s="1" t="s">
        <v>6661</v>
      </c>
      <c r="J3253" s="1" t="str">
        <f t="shared" si="354"/>
        <v xml:space="preserve">Proton K/Block-DM-2 </v>
      </c>
      <c r="K3253" s="1" t="str">
        <f t="shared" si="355"/>
        <v>Gorizont 18</v>
      </c>
      <c r="L3253" s="1" t="s">
        <v>346</v>
      </c>
      <c r="M3253" s="1"/>
      <c r="N3253" s="1">
        <f t="shared" si="356"/>
        <v>0</v>
      </c>
      <c r="O3253" s="1" t="s">
        <v>9</v>
      </c>
    </row>
    <row r="3254" spans="1:15" x14ac:dyDescent="0.3">
      <c r="A3254" s="1" t="s">
        <v>6140</v>
      </c>
      <c r="B3254" s="1" t="s">
        <v>5</v>
      </c>
      <c r="C3254" s="1" t="str">
        <f t="shared" si="350"/>
        <v>Russia</v>
      </c>
      <c r="D3254" s="1" t="s">
        <v>6662</v>
      </c>
      <c r="E3254" s="7" t="str">
        <f>TEXT(DATE(MID(D3254, 13, 4), CHOOSE(MATCH( MID(D3254, 5, 3), {"Jan","Feb","Mar","Apr","May","Jun","Jul","Aug","Sep","Oct","Nov","Dec"}, 0), 1, 2, 3, 4, 5, 6, 7, 8, 9, 10, 11, 12), MID(D3254, 9, 2)), "yyyy-mm-dd")</f>
        <v>1989-07-05</v>
      </c>
      <c r="F3254" s="1" t="str">
        <f t="shared" si="351"/>
        <v>07:59:00</v>
      </c>
      <c r="G3254" s="9" t="str">
        <f t="shared" si="352"/>
        <v>July</v>
      </c>
      <c r="H3254" s="5" t="str">
        <f t="shared" si="353"/>
        <v>1989</v>
      </c>
      <c r="I3254" s="1" t="s">
        <v>6663</v>
      </c>
      <c r="J3254" s="1" t="str">
        <f t="shared" si="354"/>
        <v xml:space="preserve">Soyuz U </v>
      </c>
      <c r="K3254" s="1" t="str">
        <f t="shared" si="355"/>
        <v>Cosmos 2029</v>
      </c>
      <c r="L3254" s="1" t="s">
        <v>346</v>
      </c>
      <c r="M3254" s="1">
        <v>20</v>
      </c>
      <c r="N3254" s="1">
        <f t="shared" si="356"/>
        <v>1660</v>
      </c>
      <c r="O3254" s="1" t="s">
        <v>9</v>
      </c>
    </row>
    <row r="3255" spans="1:15" x14ac:dyDescent="0.3">
      <c r="A3255" s="1" t="s">
        <v>6140</v>
      </c>
      <c r="B3255" s="1" t="s">
        <v>1561</v>
      </c>
      <c r="C3255" s="1" t="str">
        <f t="shared" si="350"/>
        <v>Russia</v>
      </c>
      <c r="D3255" s="1" t="s">
        <v>6664</v>
      </c>
      <c r="E3255" s="7" t="str">
        <f>TEXT(DATE(MID(D3255, 13, 4), CHOOSE(MATCH( MID(D3255, 5, 3), {"Jan","Feb","Mar","Apr","May","Jun","Jul","Aug","Sep","Oct","Nov","Dec"}, 0), 1, 2, 3, 4, 5, 6, 7, 8, 9, 10, 11, 12), MID(D3255, 9, 2)), "yyyy-mm-dd")</f>
        <v>1989-07-04</v>
      </c>
      <c r="F3255" s="1" t="str">
        <f t="shared" si="351"/>
        <v>15:21:00</v>
      </c>
      <c r="G3255" s="9" t="str">
        <f t="shared" si="352"/>
        <v>July</v>
      </c>
      <c r="H3255" s="5" t="str">
        <f t="shared" si="353"/>
        <v>1989</v>
      </c>
      <c r="I3255" s="1" t="s">
        <v>6665</v>
      </c>
      <c r="J3255" s="1" t="str">
        <f t="shared" si="354"/>
        <v xml:space="preserve">Cosmos-3M </v>
      </c>
      <c r="K3255" s="1" t="str">
        <f t="shared" si="355"/>
        <v>Nadiezhda nÂ°4</v>
      </c>
      <c r="L3255" s="1" t="s">
        <v>346</v>
      </c>
      <c r="M3255" s="1"/>
      <c r="N3255" s="1">
        <f t="shared" si="356"/>
        <v>0</v>
      </c>
      <c r="O3255" s="1" t="s">
        <v>9</v>
      </c>
    </row>
    <row r="3256" spans="1:15" x14ac:dyDescent="0.3">
      <c r="A3256" s="1" t="s">
        <v>6140</v>
      </c>
      <c r="B3256" s="1" t="s">
        <v>3038</v>
      </c>
      <c r="C3256" s="1" t="str">
        <f t="shared" si="350"/>
        <v>Russia</v>
      </c>
      <c r="D3256" s="1" t="s">
        <v>6666</v>
      </c>
      <c r="E3256" s="7" t="str">
        <f>TEXT(DATE(MID(D3256, 13, 4), CHOOSE(MATCH( MID(D3256, 5, 3), {"Jan","Feb","Mar","Apr","May","Jun","Jul","Aug","Sep","Oct","Nov","Dec"}, 0), 1, 2, 3, 4, 5, 6, 7, 8, 9, 10, 11, 12), MID(D3256, 9, 2)), "yyyy-mm-dd")</f>
        <v>1989-06-27</v>
      </c>
      <c r="F3256" s="1" t="str">
        <f t="shared" si="351"/>
        <v>08:04:00</v>
      </c>
      <c r="G3256" s="9" t="str">
        <f t="shared" si="352"/>
        <v>June</v>
      </c>
      <c r="H3256" s="5" t="str">
        <f t="shared" si="353"/>
        <v>1989</v>
      </c>
      <c r="I3256" s="1" t="s">
        <v>5480</v>
      </c>
      <c r="J3256" s="1" t="str">
        <f t="shared" si="354"/>
        <v xml:space="preserve">Soyuz U </v>
      </c>
      <c r="K3256" s="1" t="str">
        <f t="shared" si="355"/>
        <v>Resurs-F</v>
      </c>
      <c r="L3256" s="1" t="s">
        <v>346</v>
      </c>
      <c r="M3256" s="1">
        <v>20</v>
      </c>
      <c r="N3256" s="1">
        <f t="shared" si="356"/>
        <v>1660</v>
      </c>
      <c r="O3256" s="1" t="s">
        <v>9</v>
      </c>
    </row>
    <row r="3257" spans="1:15" x14ac:dyDescent="0.3">
      <c r="A3257" s="1" t="s">
        <v>6140</v>
      </c>
      <c r="B3257" s="1" t="s">
        <v>529</v>
      </c>
      <c r="C3257" s="1" t="str">
        <f t="shared" si="350"/>
        <v>Kazakhstan</v>
      </c>
      <c r="D3257" s="1" t="s">
        <v>6667</v>
      </c>
      <c r="E3257" s="7" t="str">
        <f>TEXT(DATE(MID(D3257, 13, 4), CHOOSE(MATCH( MID(D3257, 5, 3), {"Jan","Feb","Mar","Apr","May","Jun","Jul","Aug","Sep","Oct","Nov","Dec"}, 0), 1, 2, 3, 4, 5, 6, 7, 8, 9, 10, 11, 12), MID(D3257, 9, 2)), "yyyy-mm-dd")</f>
        <v>1989-06-21</v>
      </c>
      <c r="F3257" s="1" t="str">
        <f t="shared" si="351"/>
        <v>23:35:00</v>
      </c>
      <c r="G3257" s="9" t="str">
        <f t="shared" si="352"/>
        <v>June</v>
      </c>
      <c r="H3257" s="5" t="str">
        <f t="shared" si="353"/>
        <v>1989</v>
      </c>
      <c r="I3257" s="1" t="s">
        <v>6668</v>
      </c>
      <c r="J3257" s="1" t="str">
        <f t="shared" si="354"/>
        <v xml:space="preserve">Proton K/Block-DM-2 </v>
      </c>
      <c r="K3257" s="1" t="str">
        <f t="shared" si="355"/>
        <v>Raduga-1 1</v>
      </c>
      <c r="L3257" s="1" t="s">
        <v>346</v>
      </c>
      <c r="M3257" s="1"/>
      <c r="N3257" s="1">
        <f t="shared" si="356"/>
        <v>0</v>
      </c>
      <c r="O3257" s="1" t="s">
        <v>9</v>
      </c>
    </row>
    <row r="3258" spans="1:15" x14ac:dyDescent="0.3">
      <c r="A3258" s="1" t="s">
        <v>6140</v>
      </c>
      <c r="B3258" s="1" t="s">
        <v>1630</v>
      </c>
      <c r="C3258" s="1" t="str">
        <f t="shared" si="350"/>
        <v>Kazakhstan</v>
      </c>
      <c r="D3258" s="1" t="s">
        <v>6669</v>
      </c>
      <c r="E3258" s="7" t="str">
        <f>TEXT(DATE(MID(D3258, 13, 4), CHOOSE(MATCH( MID(D3258, 5, 3), {"Jan","Feb","Mar","Apr","May","Jun","Jul","Aug","Sep","Oct","Nov","Dec"}, 0), 1, 2, 3, 4, 5, 6, 7, 8, 9, 10, 11, 12), MID(D3258, 9, 2)), "yyyy-mm-dd")</f>
        <v>1989-06-16</v>
      </c>
      <c r="F3258" s="1" t="str">
        <f t="shared" si="351"/>
        <v>09:30:00</v>
      </c>
      <c r="G3258" s="9" t="str">
        <f t="shared" si="352"/>
        <v>June</v>
      </c>
      <c r="H3258" s="5" t="str">
        <f t="shared" si="353"/>
        <v>1989</v>
      </c>
      <c r="I3258" s="1" t="s">
        <v>6670</v>
      </c>
      <c r="J3258" s="1" t="str">
        <f t="shared" si="354"/>
        <v xml:space="preserve">Soyuz U </v>
      </c>
      <c r="K3258" s="1" t="str">
        <f t="shared" si="355"/>
        <v>Cosmos 2028</v>
      </c>
      <c r="L3258" s="1" t="s">
        <v>346</v>
      </c>
      <c r="M3258" s="1">
        <v>20</v>
      </c>
      <c r="N3258" s="1">
        <f t="shared" si="356"/>
        <v>1660</v>
      </c>
      <c r="O3258" s="1" t="s">
        <v>9</v>
      </c>
    </row>
    <row r="3259" spans="1:15" x14ac:dyDescent="0.3">
      <c r="A3259" s="1" t="s">
        <v>5603</v>
      </c>
      <c r="B3259" s="1" t="s">
        <v>75</v>
      </c>
      <c r="C3259" s="1" t="str">
        <f t="shared" si="350"/>
        <v>USA</v>
      </c>
      <c r="D3259" s="1" t="s">
        <v>6671</v>
      </c>
      <c r="E3259" s="7" t="str">
        <f>TEXT(DATE(MID(D3259, 13, 4), CHOOSE(MATCH( MID(D3259, 5, 3), {"Jan","Feb","Mar","Apr","May","Jun","Jul","Aug","Sep","Oct","Nov","Dec"}, 0), 1, 2, 3, 4, 5, 6, 7, 8, 9, 10, 11, 12), MID(D3259, 9, 2)), "yyyy-mm-dd")</f>
        <v>1989-06-14</v>
      </c>
      <c r="F3259" s="1" t="str">
        <f t="shared" si="351"/>
        <v>13:18:00</v>
      </c>
      <c r="G3259" s="9" t="str">
        <f t="shared" si="352"/>
        <v>June</v>
      </c>
      <c r="H3259" s="5" t="str">
        <f t="shared" si="353"/>
        <v>1989</v>
      </c>
      <c r="I3259" s="1" t="s">
        <v>6672</v>
      </c>
      <c r="J3259" s="1" t="str">
        <f t="shared" si="354"/>
        <v xml:space="preserve">Titan IV(402)A </v>
      </c>
      <c r="K3259" s="1" t="str">
        <f t="shared" si="355"/>
        <v>DSP-14 (USA-39)</v>
      </c>
      <c r="L3259" s="1" t="s">
        <v>346</v>
      </c>
      <c r="M3259" s="1"/>
      <c r="N3259" s="1">
        <f t="shared" si="356"/>
        <v>0</v>
      </c>
      <c r="O3259" s="1" t="s">
        <v>9</v>
      </c>
    </row>
    <row r="3260" spans="1:15" x14ac:dyDescent="0.3">
      <c r="A3260" s="1" t="s">
        <v>6140</v>
      </c>
      <c r="B3260" s="1" t="s">
        <v>1561</v>
      </c>
      <c r="C3260" s="1" t="str">
        <f t="shared" si="350"/>
        <v>Russia</v>
      </c>
      <c r="D3260" s="1" t="s">
        <v>6673</v>
      </c>
      <c r="E3260" s="7" t="str">
        <f>TEXT(DATE(MID(D3260, 13, 4), CHOOSE(MATCH( MID(D3260, 5, 3), {"Jan","Feb","Mar","Apr","May","Jun","Jul","Aug","Sep","Oct","Nov","Dec"}, 0), 1, 2, 3, 4, 5, 6, 7, 8, 9, 10, 11, 12), MID(D3260, 9, 2)), "yyyy-mm-dd")</f>
        <v>1989-06-14</v>
      </c>
      <c r="F3260" s="1" t="str">
        <f t="shared" si="351"/>
        <v>12:30:00</v>
      </c>
      <c r="G3260" s="9" t="str">
        <f t="shared" si="352"/>
        <v>June</v>
      </c>
      <c r="H3260" s="5" t="str">
        <f t="shared" si="353"/>
        <v>1989</v>
      </c>
      <c r="I3260" s="1" t="s">
        <v>6674</v>
      </c>
      <c r="J3260" s="1" t="str">
        <f t="shared" si="354"/>
        <v xml:space="preserve">Cosmos-3M </v>
      </c>
      <c r="K3260" s="1" t="str">
        <f t="shared" si="355"/>
        <v>Cosmos 2027</v>
      </c>
      <c r="L3260" s="1" t="s">
        <v>346</v>
      </c>
      <c r="M3260" s="1"/>
      <c r="N3260" s="1">
        <f t="shared" si="356"/>
        <v>0</v>
      </c>
      <c r="O3260" s="1" t="s">
        <v>9</v>
      </c>
    </row>
    <row r="3261" spans="1:15" x14ac:dyDescent="0.3">
      <c r="A3261" s="1" t="s">
        <v>3868</v>
      </c>
      <c r="B3261" s="1" t="s">
        <v>3478</v>
      </c>
      <c r="C3261" s="1" t="str">
        <f t="shared" si="350"/>
        <v>USA</v>
      </c>
      <c r="D3261" s="1" t="s">
        <v>6675</v>
      </c>
      <c r="E3261" s="7" t="str">
        <f>TEXT(DATE(MID(D3261, 13, 4), CHOOSE(MATCH( MID(D3261, 5, 3), {"Jan","Feb","Mar","Apr","May","Jun","Jul","Aug","Sep","Oct","Nov","Dec"}, 0), 1, 2, 3, 4, 5, 6, 7, 8, 9, 10, 11, 12), MID(D3261, 9, 2)), "yyyy-mm-dd")</f>
        <v>1989-06-10</v>
      </c>
      <c r="F3261" s="1" t="str">
        <f t="shared" si="351"/>
        <v>22:30:00</v>
      </c>
      <c r="G3261" s="9" t="str">
        <f t="shared" si="352"/>
        <v>June</v>
      </c>
      <c r="H3261" s="5" t="str">
        <f t="shared" si="353"/>
        <v>1989</v>
      </c>
      <c r="I3261" s="1" t="s">
        <v>6676</v>
      </c>
      <c r="J3261" s="1" t="str">
        <f t="shared" si="354"/>
        <v xml:space="preserve">Delta II 6925 </v>
      </c>
      <c r="K3261" s="1" t="str">
        <f t="shared" si="355"/>
        <v>NAVSTAR II-2 (USA-38)</v>
      </c>
      <c r="L3261" s="1" t="s">
        <v>346</v>
      </c>
      <c r="M3261" s="1"/>
      <c r="N3261" s="1">
        <f t="shared" si="356"/>
        <v>0</v>
      </c>
      <c r="O3261" s="1" t="s">
        <v>9</v>
      </c>
    </row>
    <row r="3262" spans="1:15" x14ac:dyDescent="0.3">
      <c r="A3262" s="1" t="s">
        <v>6140</v>
      </c>
      <c r="B3262" s="1" t="s">
        <v>3566</v>
      </c>
      <c r="C3262" s="1" t="str">
        <f t="shared" si="350"/>
        <v>Russia</v>
      </c>
      <c r="D3262" s="1" t="s">
        <v>6677</v>
      </c>
      <c r="E3262" s="7" t="str">
        <f>TEXT(DATE(MID(D3262, 13, 4), CHOOSE(MATCH( MID(D3262, 5, 3), {"Jan","Feb","Mar","Apr","May","Jun","Jul","Aug","Sep","Oct","Nov","Dec"}, 0), 1, 2, 3, 4, 5, 6, 7, 8, 9, 10, 11, 12), MID(D3262, 9, 2)), "yyyy-mm-dd")</f>
        <v>1989-06-09</v>
      </c>
      <c r="F3262" s="1" t="str">
        <f t="shared" si="351"/>
        <v>10:10:00</v>
      </c>
      <c r="G3262" s="9" t="str">
        <f t="shared" si="352"/>
        <v>June</v>
      </c>
      <c r="H3262" s="5" t="str">
        <f t="shared" si="353"/>
        <v>1989</v>
      </c>
      <c r="I3262" s="1" t="s">
        <v>6678</v>
      </c>
      <c r="J3262" s="1" t="str">
        <f t="shared" si="354"/>
        <v xml:space="preserve">Tsyklon-3 </v>
      </c>
      <c r="K3262" s="1" t="str">
        <f t="shared" si="355"/>
        <v>Okean-O1 nÂ°08</v>
      </c>
      <c r="L3262" s="1" t="s">
        <v>346</v>
      </c>
      <c r="M3262" s="1"/>
      <c r="N3262" s="1">
        <f t="shared" si="356"/>
        <v>0</v>
      </c>
      <c r="O3262" s="1" t="s">
        <v>257</v>
      </c>
    </row>
    <row r="3263" spans="1:15" x14ac:dyDescent="0.3">
      <c r="A3263" s="1" t="s">
        <v>6140</v>
      </c>
      <c r="B3263" s="1" t="s">
        <v>212</v>
      </c>
      <c r="C3263" s="1" t="str">
        <f t="shared" si="350"/>
        <v>Russia</v>
      </c>
      <c r="D3263" s="1" t="s">
        <v>6679</v>
      </c>
      <c r="E3263" s="7" t="str">
        <f>TEXT(DATE(MID(D3263, 13, 4), CHOOSE(MATCH( MID(D3263, 5, 3), {"Jan","Feb","Mar","Apr","May","Jun","Jul","Aug","Sep","Oct","Nov","Dec"}, 0), 1, 2, 3, 4, 5, 6, 7, 8, 9, 10, 11, 12), MID(D3263, 9, 2)), "yyyy-mm-dd")</f>
        <v>1989-06-08</v>
      </c>
      <c r="F3263" s="1" t="str">
        <f t="shared" si="351"/>
        <v>17:09:00</v>
      </c>
      <c r="G3263" s="9" t="str">
        <f t="shared" si="352"/>
        <v>June</v>
      </c>
      <c r="H3263" s="5" t="str">
        <f t="shared" si="353"/>
        <v>1989</v>
      </c>
      <c r="I3263" s="1" t="s">
        <v>6680</v>
      </c>
      <c r="J3263" s="1" t="str">
        <f t="shared" si="354"/>
        <v xml:space="preserve">Molniya-M /Block ML </v>
      </c>
      <c r="K3263" s="1" t="str">
        <f t="shared" si="355"/>
        <v>Molniya-3 nÂ°138</v>
      </c>
      <c r="L3263" s="1" t="s">
        <v>346</v>
      </c>
      <c r="M3263" s="1"/>
      <c r="N3263" s="1">
        <f t="shared" si="356"/>
        <v>0</v>
      </c>
      <c r="O3263" s="1" t="s">
        <v>9</v>
      </c>
    </row>
    <row r="3264" spans="1:15" x14ac:dyDescent="0.3">
      <c r="A3264" s="1" t="s">
        <v>6140</v>
      </c>
      <c r="B3264" s="1" t="s">
        <v>6482</v>
      </c>
      <c r="C3264" s="1" t="str">
        <f t="shared" si="350"/>
        <v>Russia</v>
      </c>
      <c r="D3264" s="1" t="s">
        <v>6681</v>
      </c>
      <c r="E3264" s="7" t="str">
        <f>TEXT(DATE(MID(D3264, 13, 4), CHOOSE(MATCH( MID(D3264, 5, 3), {"Jan","Feb","Mar","Apr","May","Jun","Jul","Aug","Sep","Oct","Nov","Dec"}, 0), 1, 2, 3, 4, 5, 6, 7, 8, 9, 10, 11, 12), MID(D3264, 9, 2)), "yyyy-mm-dd")</f>
        <v>1989-06-07</v>
      </c>
      <c r="F3264" s="1" t="str">
        <f t="shared" si="351"/>
        <v>05:12:00</v>
      </c>
      <c r="G3264" s="9" t="str">
        <f t="shared" si="352"/>
        <v>June</v>
      </c>
      <c r="H3264" s="5" t="str">
        <f t="shared" si="353"/>
        <v>1989</v>
      </c>
      <c r="I3264" s="1" t="s">
        <v>6682</v>
      </c>
      <c r="J3264" s="1" t="str">
        <f t="shared" si="354"/>
        <v xml:space="preserve">Cosmos-3M </v>
      </c>
      <c r="K3264" s="1" t="str">
        <f t="shared" si="355"/>
        <v>Cosmos 2026</v>
      </c>
      <c r="L3264" s="1" t="s">
        <v>346</v>
      </c>
      <c r="M3264" s="1"/>
      <c r="N3264" s="1">
        <f t="shared" si="356"/>
        <v>0</v>
      </c>
      <c r="O3264" s="1" t="s">
        <v>9</v>
      </c>
    </row>
    <row r="3265" spans="1:15" x14ac:dyDescent="0.3">
      <c r="A3265" s="1" t="s">
        <v>233</v>
      </c>
      <c r="B3265" s="1" t="s">
        <v>4338</v>
      </c>
      <c r="C3265" s="1" t="str">
        <f t="shared" si="350"/>
        <v>France</v>
      </c>
      <c r="D3265" s="1" t="s">
        <v>6683</v>
      </c>
      <c r="E3265" s="7" t="str">
        <f>TEXT(DATE(MID(D3265, 13, 4), CHOOSE(MATCH( MID(D3265, 5, 3), {"Jan","Feb","Mar","Apr","May","Jun","Jul","Aug","Sep","Oct","Nov","Dec"}, 0), 1, 2, 3, 4, 5, 6, 7, 8, 9, 10, 11, 12), MID(D3265, 9, 2)), "yyyy-mm-dd")</f>
        <v>1989-06-05</v>
      </c>
      <c r="F3265" s="1" t="str">
        <f t="shared" si="351"/>
        <v>22:37:00</v>
      </c>
      <c r="G3265" s="9" t="str">
        <f t="shared" si="352"/>
        <v>June</v>
      </c>
      <c r="H3265" s="5" t="str">
        <f t="shared" si="353"/>
        <v>1989</v>
      </c>
      <c r="I3265" s="1" t="s">
        <v>6684</v>
      </c>
      <c r="J3265" s="1" t="str">
        <f t="shared" si="354"/>
        <v xml:space="preserve">Ariane 44L </v>
      </c>
      <c r="K3265" s="1" t="str">
        <f t="shared" si="355"/>
        <v>Superbird-A &amp; DFS-1</v>
      </c>
      <c r="L3265" s="1" t="s">
        <v>346</v>
      </c>
      <c r="M3265" s="1"/>
      <c r="N3265" s="1">
        <f t="shared" si="356"/>
        <v>0</v>
      </c>
      <c r="O3265" s="1" t="s">
        <v>9</v>
      </c>
    </row>
    <row r="3266" spans="1:15" x14ac:dyDescent="0.3">
      <c r="A3266" s="1" t="s">
        <v>6140</v>
      </c>
      <c r="B3266" s="1" t="s">
        <v>5</v>
      </c>
      <c r="C3266" s="1" t="str">
        <f t="shared" ref="C3266:C3329" si="357">TRIM(MID(B3266, FIND("|", SUBSTITUTE(B3266, ",", "|", LEN(B3266) - LEN(SUBSTITUTE(B3266,",", "" )))) + 1, LEN(B3266)))</f>
        <v>Russia</v>
      </c>
      <c r="D3266" s="1" t="s">
        <v>6685</v>
      </c>
      <c r="E3266" s="7" t="str">
        <f>TEXT(DATE(MID(D3266, 13, 4), CHOOSE(MATCH( MID(D3266, 5, 3), {"Jan","Feb","Mar","Apr","May","Jun","Jul","Aug","Sep","Oct","Nov","Dec"}, 0), 1, 2, 3, 4, 5, 6, 7, 8, 9, 10, 11, 12), MID(D3266, 9, 2)), "yyyy-mm-dd")</f>
        <v>1989-06-01</v>
      </c>
      <c r="F3266" s="1" t="str">
        <f t="shared" ref="F3266:F3329" si="358">IF(ISNUMBER(FIND(":", D3266)), MID(D3266, FIND(":", D3266)-2, 5) &amp; ":00", "00:00:00")</f>
        <v>12:59:00</v>
      </c>
      <c r="G3266" s="9" t="str">
        <f t="shared" ref="G3266:G3329" si="359">TEXT(E3266, "mmmm")</f>
        <v>June</v>
      </c>
      <c r="H3266" s="5" t="str">
        <f t="shared" ref="H3266:H3329" si="360">TEXT(E3266, "yyyy")</f>
        <v>1989</v>
      </c>
      <c r="I3266" s="1" t="s">
        <v>6686</v>
      </c>
      <c r="J3266" s="1" t="str">
        <f t="shared" ref="J3266:J3329" si="361">LEFT(I3266, FIND("|", I3266) - 1)</f>
        <v xml:space="preserve">Soyuz U </v>
      </c>
      <c r="K3266" s="1" t="str">
        <f t="shared" ref="K3266:K3329" si="362">MID(I3266, FIND("|", I3266) + 2, LEN(I3266))</f>
        <v>Cosmos 2025</v>
      </c>
      <c r="L3266" s="1" t="s">
        <v>346</v>
      </c>
      <c r="M3266" s="1">
        <v>20</v>
      </c>
      <c r="N3266" s="1">
        <f t="shared" si="356"/>
        <v>1660</v>
      </c>
      <c r="O3266" s="1" t="s">
        <v>9</v>
      </c>
    </row>
    <row r="3267" spans="1:15" x14ac:dyDescent="0.3">
      <c r="A3267" s="1" t="s">
        <v>6140</v>
      </c>
      <c r="B3267" s="1" t="s">
        <v>6272</v>
      </c>
      <c r="C3267" s="1" t="str">
        <f t="shared" si="357"/>
        <v>Kazakhstan</v>
      </c>
      <c r="D3267" s="1" t="s">
        <v>6687</v>
      </c>
      <c r="E3267" s="7" t="str">
        <f>TEXT(DATE(MID(D3267, 13, 4), CHOOSE(MATCH( MID(D3267, 5, 3), {"Jan","Feb","Mar","Apr","May","Jun","Jul","Aug","Sep","Oct","Nov","Dec"}, 0), 1, 2, 3, 4, 5, 6, 7, 8, 9, 10, 11, 12), MID(D3267, 9, 2)), "yyyy-mm-dd")</f>
        <v>1989-05-31</v>
      </c>
      <c r="F3267" s="1" t="str">
        <f t="shared" si="358"/>
        <v>08:31:00</v>
      </c>
      <c r="G3267" s="9" t="str">
        <f t="shared" si="359"/>
        <v>May</v>
      </c>
      <c r="H3267" s="5" t="str">
        <f t="shared" si="360"/>
        <v>1989</v>
      </c>
      <c r="I3267" s="1" t="s">
        <v>6688</v>
      </c>
      <c r="J3267" s="1" t="str">
        <f t="shared" si="361"/>
        <v xml:space="preserve">Proton K/Block-DM-2 </v>
      </c>
      <c r="K3267" s="1" t="str">
        <f t="shared" si="362"/>
        <v>Cosmos 2022, 2023 &amp; 2024</v>
      </c>
      <c r="L3267" s="1" t="s">
        <v>346</v>
      </c>
      <c r="M3267" s="1"/>
      <c r="N3267" s="1">
        <f t="shared" ref="N3267:N3330" si="363">M3267 * 83</f>
        <v>0</v>
      </c>
      <c r="O3267" s="1" t="s">
        <v>9</v>
      </c>
    </row>
    <row r="3268" spans="1:15" x14ac:dyDescent="0.3">
      <c r="A3268" s="1" t="s">
        <v>6140</v>
      </c>
      <c r="B3268" s="1" t="s">
        <v>212</v>
      </c>
      <c r="C3268" s="1" t="str">
        <f t="shared" si="357"/>
        <v>Russia</v>
      </c>
      <c r="D3268" s="1" t="s">
        <v>6689</v>
      </c>
      <c r="E3268" s="7" t="str">
        <f>TEXT(DATE(MID(D3268, 13, 4), CHOOSE(MATCH( MID(D3268, 5, 3), {"Jan","Feb","Mar","Apr","May","Jun","Jul","Aug","Sep","Oct","Nov","Dec"}, 0), 1, 2, 3, 4, 5, 6, 7, 8, 9, 10, 11, 12), MID(D3268, 9, 2)), "yyyy-mm-dd")</f>
        <v>1989-05-25</v>
      </c>
      <c r="F3268" s="1" t="str">
        <f t="shared" si="358"/>
        <v>08:50:00</v>
      </c>
      <c r="G3268" s="9" t="str">
        <f t="shared" si="359"/>
        <v>May</v>
      </c>
      <c r="H3268" s="5" t="str">
        <f t="shared" si="360"/>
        <v>1989</v>
      </c>
      <c r="I3268" s="1" t="s">
        <v>5480</v>
      </c>
      <c r="J3268" s="1" t="str">
        <f t="shared" si="361"/>
        <v xml:space="preserve">Soyuz U </v>
      </c>
      <c r="K3268" s="1" t="str">
        <f t="shared" si="362"/>
        <v>Resurs-F</v>
      </c>
      <c r="L3268" s="1" t="s">
        <v>346</v>
      </c>
      <c r="M3268" s="1">
        <v>20</v>
      </c>
      <c r="N3268" s="1">
        <f t="shared" si="363"/>
        <v>1660</v>
      </c>
      <c r="O3268" s="1" t="s">
        <v>9</v>
      </c>
    </row>
    <row r="3269" spans="1:15" x14ac:dyDescent="0.3">
      <c r="A3269" s="1" t="s">
        <v>6140</v>
      </c>
      <c r="B3269" s="1" t="s">
        <v>1630</v>
      </c>
      <c r="C3269" s="1" t="str">
        <f t="shared" si="357"/>
        <v>Kazakhstan</v>
      </c>
      <c r="D3269" s="1" t="s">
        <v>6690</v>
      </c>
      <c r="E3269" s="7" t="str">
        <f>TEXT(DATE(MID(D3269, 13, 4), CHOOSE(MATCH( MID(D3269, 5, 3), {"Jan","Feb","Mar","Apr","May","Jun","Jul","Aug","Sep","Oct","Nov","Dec"}, 0), 1, 2, 3, 4, 5, 6, 7, 8, 9, 10, 11, 12), MID(D3269, 9, 2)), "yyyy-mm-dd")</f>
        <v>1989-05-24</v>
      </c>
      <c r="F3269" s="1" t="str">
        <f t="shared" si="358"/>
        <v>10:30:00</v>
      </c>
      <c r="G3269" s="9" t="str">
        <f t="shared" si="359"/>
        <v>May</v>
      </c>
      <c r="H3269" s="5" t="str">
        <f t="shared" si="360"/>
        <v>1989</v>
      </c>
      <c r="I3269" s="1" t="s">
        <v>6691</v>
      </c>
      <c r="J3269" s="1" t="str">
        <f t="shared" si="361"/>
        <v xml:space="preserve">Soyuz U </v>
      </c>
      <c r="K3269" s="1" t="str">
        <f t="shared" si="362"/>
        <v>Cosmos 2021</v>
      </c>
      <c r="L3269" s="1" t="s">
        <v>346</v>
      </c>
      <c r="M3269" s="1">
        <v>20</v>
      </c>
      <c r="N3269" s="1">
        <f t="shared" si="363"/>
        <v>1660</v>
      </c>
      <c r="O3269" s="1" t="s">
        <v>9</v>
      </c>
    </row>
    <row r="3270" spans="1:15" x14ac:dyDescent="0.3">
      <c r="A3270" s="1" t="s">
        <v>6140</v>
      </c>
      <c r="B3270" s="1" t="s">
        <v>1630</v>
      </c>
      <c r="C3270" s="1" t="str">
        <f t="shared" si="357"/>
        <v>Kazakhstan</v>
      </c>
      <c r="D3270" s="1" t="s">
        <v>6692</v>
      </c>
      <c r="E3270" s="7" t="str">
        <f>TEXT(DATE(MID(D3270, 13, 4), CHOOSE(MATCH( MID(D3270, 5, 3), {"Jan","Feb","Mar","Apr","May","Jun","Jul","Aug","Sep","Oct","Nov","Dec"}, 0), 1, 2, 3, 4, 5, 6, 7, 8, 9, 10, 11, 12), MID(D3270, 9, 2)), "yyyy-mm-dd")</f>
        <v>1989-05-17</v>
      </c>
      <c r="F3270" s="1" t="str">
        <f t="shared" si="358"/>
        <v>13:00:00</v>
      </c>
      <c r="G3270" s="9" t="str">
        <f t="shared" si="359"/>
        <v>May</v>
      </c>
      <c r="H3270" s="5" t="str">
        <f t="shared" si="360"/>
        <v>1989</v>
      </c>
      <c r="I3270" s="1" t="s">
        <v>6693</v>
      </c>
      <c r="J3270" s="1" t="str">
        <f t="shared" si="361"/>
        <v xml:space="preserve">Soyuz U </v>
      </c>
      <c r="K3270" s="1" t="str">
        <f t="shared" si="362"/>
        <v>Cosmos 2020</v>
      </c>
      <c r="L3270" s="1" t="s">
        <v>346</v>
      </c>
      <c r="M3270" s="1">
        <v>20</v>
      </c>
      <c r="N3270" s="1">
        <f t="shared" si="363"/>
        <v>1660</v>
      </c>
      <c r="O3270" s="1" t="s">
        <v>9</v>
      </c>
    </row>
    <row r="3271" spans="1:15" x14ac:dyDescent="0.3">
      <c r="A3271" s="1" t="s">
        <v>5603</v>
      </c>
      <c r="B3271" s="1" t="s">
        <v>11</v>
      </c>
      <c r="C3271" s="1" t="str">
        <f t="shared" si="357"/>
        <v>USA</v>
      </c>
      <c r="D3271" s="1" t="s">
        <v>6694</v>
      </c>
      <c r="E3271" s="7" t="str">
        <f>TEXT(DATE(MID(D3271, 13, 4), CHOOSE(MATCH( MID(D3271, 5, 3), {"Jan","Feb","Mar","Apr","May","Jun","Jul","Aug","Sep","Oct","Nov","Dec"}, 0), 1, 2, 3, 4, 5, 6, 7, 8, 9, 10, 11, 12), MID(D3271, 9, 2)), "yyyy-mm-dd")</f>
        <v>1989-05-10</v>
      </c>
      <c r="F3271" s="1" t="str">
        <f t="shared" si="358"/>
        <v>19:47:00</v>
      </c>
      <c r="G3271" s="9" t="str">
        <f t="shared" si="359"/>
        <v>May</v>
      </c>
      <c r="H3271" s="5" t="str">
        <f t="shared" si="360"/>
        <v>1989</v>
      </c>
      <c r="I3271" s="1" t="s">
        <v>6695</v>
      </c>
      <c r="J3271" s="1" t="str">
        <f t="shared" si="361"/>
        <v xml:space="preserve">Titan 34D </v>
      </c>
      <c r="K3271" s="1" t="str">
        <f t="shared" si="362"/>
        <v>Vortex (USA-37)</v>
      </c>
      <c r="L3271" s="1" t="s">
        <v>346</v>
      </c>
      <c r="M3271" s="1"/>
      <c r="N3271" s="1">
        <f t="shared" si="363"/>
        <v>0</v>
      </c>
      <c r="O3271" s="1" t="s">
        <v>9</v>
      </c>
    </row>
    <row r="3272" spans="1:15" x14ac:dyDescent="0.3">
      <c r="A3272" s="1" t="s">
        <v>6140</v>
      </c>
      <c r="B3272" s="1" t="s">
        <v>3038</v>
      </c>
      <c r="C3272" s="1" t="str">
        <f t="shared" si="357"/>
        <v>Russia</v>
      </c>
      <c r="D3272" s="1" t="s">
        <v>6696</v>
      </c>
      <c r="E3272" s="7" t="str">
        <f>TEXT(DATE(MID(D3272, 13, 4), CHOOSE(MATCH( MID(D3272, 5, 3), {"Jan","Feb","Mar","Apr","May","Jun","Jul","Aug","Sep","Oct","Nov","Dec"}, 0), 1, 2, 3, 4, 5, 6, 7, 8, 9, 10, 11, 12), MID(D3272, 9, 2)), "yyyy-mm-dd")</f>
        <v>1989-05-05</v>
      </c>
      <c r="F3272" s="1" t="str">
        <f t="shared" si="358"/>
        <v>12:59:00</v>
      </c>
      <c r="G3272" s="9" t="str">
        <f t="shared" si="359"/>
        <v>May</v>
      </c>
      <c r="H3272" s="5" t="str">
        <f t="shared" si="360"/>
        <v>1989</v>
      </c>
      <c r="I3272" s="1" t="s">
        <v>6697</v>
      </c>
      <c r="J3272" s="1" t="str">
        <f t="shared" si="361"/>
        <v xml:space="preserve">Soyuz U </v>
      </c>
      <c r="K3272" s="1" t="str">
        <f t="shared" si="362"/>
        <v>Cosmos 2019</v>
      </c>
      <c r="L3272" s="1" t="s">
        <v>346</v>
      </c>
      <c r="M3272" s="1">
        <v>20</v>
      </c>
      <c r="N3272" s="1">
        <f t="shared" si="363"/>
        <v>1660</v>
      </c>
      <c r="O3272" s="1" t="s">
        <v>9</v>
      </c>
    </row>
    <row r="3273" spans="1:15" x14ac:dyDescent="0.3">
      <c r="A3273" s="1" t="s">
        <v>657</v>
      </c>
      <c r="B3273" s="1" t="s">
        <v>658</v>
      </c>
      <c r="C3273" s="1" t="str">
        <f t="shared" si="357"/>
        <v>USA</v>
      </c>
      <c r="D3273" s="1" t="s">
        <v>6698</v>
      </c>
      <c r="E3273" s="7" t="str">
        <f>TEXT(DATE(MID(D3273, 13, 4), CHOOSE(MATCH( MID(D3273, 5, 3), {"Jan","Feb","Mar","Apr","May","Jun","Jul","Aug","Sep","Oct","Nov","Dec"}, 0), 1, 2, 3, 4, 5, 6, 7, 8, 9, 10, 11, 12), MID(D3273, 9, 2)), "yyyy-mm-dd")</f>
        <v>1989-05-04</v>
      </c>
      <c r="F3273" s="1" t="str">
        <f t="shared" si="358"/>
        <v>18:46:00</v>
      </c>
      <c r="G3273" s="9" t="str">
        <f t="shared" si="359"/>
        <v>May</v>
      </c>
      <c r="H3273" s="5" t="str">
        <f t="shared" si="360"/>
        <v>1989</v>
      </c>
      <c r="I3273" s="1" t="s">
        <v>6699</v>
      </c>
      <c r="J3273" s="1" t="str">
        <f t="shared" si="361"/>
        <v xml:space="preserve">Space Shuttle Atlantis </v>
      </c>
      <c r="K3273" s="1" t="str">
        <f t="shared" si="362"/>
        <v>STS-30R</v>
      </c>
      <c r="L3273" s="1" t="s">
        <v>346</v>
      </c>
      <c r="M3273" s="1">
        <v>450</v>
      </c>
      <c r="N3273" s="1">
        <f t="shared" si="363"/>
        <v>37350</v>
      </c>
      <c r="O3273" s="1" t="s">
        <v>9</v>
      </c>
    </row>
    <row r="3274" spans="1:15" x14ac:dyDescent="0.3">
      <c r="A3274" s="1" t="s">
        <v>6140</v>
      </c>
      <c r="B3274" s="1" t="s">
        <v>6615</v>
      </c>
      <c r="C3274" s="1" t="str">
        <f t="shared" si="357"/>
        <v>Russia</v>
      </c>
      <c r="D3274" s="1" t="s">
        <v>6700</v>
      </c>
      <c r="E3274" s="7" t="str">
        <f>TEXT(DATE(MID(D3274, 13, 4), CHOOSE(MATCH( MID(D3274, 5, 3), {"Jan","Feb","Mar","Apr","May","Jun","Jul","Aug","Sep","Oct","Nov","Dec"}, 0), 1, 2, 3, 4, 5, 6, 7, 8, 9, 10, 11, 12), MID(D3274, 9, 2)), "yyyy-mm-dd")</f>
        <v>1989-04-26</v>
      </c>
      <c r="F3274" s="1" t="str">
        <f t="shared" si="358"/>
        <v>16:59:00</v>
      </c>
      <c r="G3274" s="9" t="str">
        <f t="shared" si="359"/>
        <v>April</v>
      </c>
      <c r="H3274" s="5" t="str">
        <f t="shared" si="360"/>
        <v>1989</v>
      </c>
      <c r="I3274" s="1" t="s">
        <v>6701</v>
      </c>
      <c r="J3274" s="1" t="str">
        <f t="shared" si="361"/>
        <v xml:space="preserve">Soyuz U </v>
      </c>
      <c r="K3274" s="1" t="str">
        <f t="shared" si="362"/>
        <v>Foton 5</v>
      </c>
      <c r="L3274" s="1" t="s">
        <v>346</v>
      </c>
      <c r="M3274" s="1">
        <v>20</v>
      </c>
      <c r="N3274" s="1">
        <f t="shared" si="363"/>
        <v>1660</v>
      </c>
      <c r="O3274" s="1" t="s">
        <v>9</v>
      </c>
    </row>
    <row r="3275" spans="1:15" x14ac:dyDescent="0.3">
      <c r="A3275" s="1" t="s">
        <v>6140</v>
      </c>
      <c r="B3275" s="1" t="s">
        <v>212</v>
      </c>
      <c r="C3275" s="1" t="str">
        <f t="shared" si="357"/>
        <v>Russia</v>
      </c>
      <c r="D3275" s="1" t="s">
        <v>6702</v>
      </c>
      <c r="E3275" s="7" t="str">
        <f>TEXT(DATE(MID(D3275, 13, 4), CHOOSE(MATCH( MID(D3275, 5, 3), {"Jan","Feb","Mar","Apr","May","Jun","Jul","Aug","Sep","Oct","Nov","Dec"}, 0), 1, 2, 3, 4, 5, 6, 7, 8, 9, 10, 11, 12), MID(D3275, 9, 2)), "yyyy-mm-dd")</f>
        <v>1989-04-20</v>
      </c>
      <c r="F3275" s="1" t="str">
        <f t="shared" si="358"/>
        <v>18:29:00</v>
      </c>
      <c r="G3275" s="9" t="str">
        <f t="shared" si="359"/>
        <v>April</v>
      </c>
      <c r="H3275" s="5" t="str">
        <f t="shared" si="360"/>
        <v>1989</v>
      </c>
      <c r="I3275" s="1" t="s">
        <v>6703</v>
      </c>
      <c r="J3275" s="1" t="str">
        <f t="shared" si="361"/>
        <v xml:space="preserve">Soyuz U </v>
      </c>
      <c r="K3275" s="1" t="str">
        <f t="shared" si="362"/>
        <v>Cosmos 2018</v>
      </c>
      <c r="L3275" s="1" t="s">
        <v>346</v>
      </c>
      <c r="M3275" s="1">
        <v>20</v>
      </c>
      <c r="N3275" s="1">
        <f t="shared" si="363"/>
        <v>1660</v>
      </c>
      <c r="O3275" s="1" t="s">
        <v>9</v>
      </c>
    </row>
    <row r="3276" spans="1:15" x14ac:dyDescent="0.3">
      <c r="A3276" s="1" t="s">
        <v>6140</v>
      </c>
      <c r="B3276" s="1" t="s">
        <v>529</v>
      </c>
      <c r="C3276" s="1" t="str">
        <f t="shared" si="357"/>
        <v>Kazakhstan</v>
      </c>
      <c r="D3276" s="1" t="s">
        <v>6704</v>
      </c>
      <c r="E3276" s="7" t="str">
        <f>TEXT(DATE(MID(D3276, 13, 4), CHOOSE(MATCH( MID(D3276, 5, 3), {"Jan","Feb","Mar","Apr","May","Jun","Jul","Aug","Sep","Oct","Nov","Dec"}, 0), 1, 2, 3, 4, 5, 6, 7, 8, 9, 10, 11, 12), MID(D3276, 9, 2)), "yyyy-mm-dd")</f>
        <v>1989-04-14</v>
      </c>
      <c r="F3276" s="1" t="str">
        <f t="shared" si="358"/>
        <v>04:08:00</v>
      </c>
      <c r="G3276" s="9" t="str">
        <f t="shared" si="359"/>
        <v>April</v>
      </c>
      <c r="H3276" s="5" t="str">
        <f t="shared" si="360"/>
        <v>1989</v>
      </c>
      <c r="I3276" s="1" t="s">
        <v>6705</v>
      </c>
      <c r="J3276" s="1" t="str">
        <f t="shared" si="361"/>
        <v xml:space="preserve">Proton K/Block-DM-2 </v>
      </c>
      <c r="K3276" s="1" t="str">
        <f t="shared" si="362"/>
        <v>Raduga 23</v>
      </c>
      <c r="L3276" s="1" t="s">
        <v>346</v>
      </c>
      <c r="M3276" s="1"/>
      <c r="N3276" s="1">
        <f t="shared" si="363"/>
        <v>0</v>
      </c>
      <c r="O3276" s="1" t="s">
        <v>9</v>
      </c>
    </row>
    <row r="3277" spans="1:15" x14ac:dyDescent="0.3">
      <c r="A3277" s="1" t="s">
        <v>6140</v>
      </c>
      <c r="B3277" s="1" t="s">
        <v>212</v>
      </c>
      <c r="C3277" s="1" t="str">
        <f t="shared" si="357"/>
        <v>Russia</v>
      </c>
      <c r="D3277" s="1" t="s">
        <v>6706</v>
      </c>
      <c r="E3277" s="7" t="str">
        <f>TEXT(DATE(MID(D3277, 13, 4), CHOOSE(MATCH( MID(D3277, 5, 3), {"Jan","Feb","Mar","Apr","May","Jun","Jul","Aug","Sep","Oct","Nov","Dec"}, 0), 1, 2, 3, 4, 5, 6, 7, 8, 9, 10, 11, 12), MID(D3277, 9, 2)), "yyyy-mm-dd")</f>
        <v>1989-04-06</v>
      </c>
      <c r="F3277" s="1" t="str">
        <f t="shared" si="358"/>
        <v>14:00:00</v>
      </c>
      <c r="G3277" s="9" t="str">
        <f t="shared" si="359"/>
        <v>April</v>
      </c>
      <c r="H3277" s="5" t="str">
        <f t="shared" si="360"/>
        <v>1989</v>
      </c>
      <c r="I3277" s="1" t="s">
        <v>6707</v>
      </c>
      <c r="J3277" s="1" t="str">
        <f t="shared" si="361"/>
        <v xml:space="preserve">Soyuz U </v>
      </c>
      <c r="K3277" s="1" t="str">
        <f t="shared" si="362"/>
        <v>Cosmos 2017</v>
      </c>
      <c r="L3277" s="1" t="s">
        <v>346</v>
      </c>
      <c r="M3277" s="1">
        <v>20</v>
      </c>
      <c r="N3277" s="1">
        <f t="shared" si="363"/>
        <v>1660</v>
      </c>
      <c r="O3277" s="1" t="s">
        <v>9</v>
      </c>
    </row>
    <row r="3278" spans="1:15" x14ac:dyDescent="0.3">
      <c r="A3278" s="1" t="s">
        <v>6140</v>
      </c>
      <c r="B3278" s="1" t="s">
        <v>6482</v>
      </c>
      <c r="C3278" s="1" t="str">
        <f t="shared" si="357"/>
        <v>Russia</v>
      </c>
      <c r="D3278" s="1" t="s">
        <v>6708</v>
      </c>
      <c r="E3278" s="7" t="str">
        <f>TEXT(DATE(MID(D3278, 13, 4), CHOOSE(MATCH( MID(D3278, 5, 3), {"Jan","Feb","Mar","Apr","May","Jun","Jul","Aug","Sep","Oct","Nov","Dec"}, 0), 1, 2, 3, 4, 5, 6, 7, 8, 9, 10, 11, 12), MID(D3278, 9, 2)), "yyyy-mm-dd")</f>
        <v>1989-04-04</v>
      </c>
      <c r="F3278" s="1" t="str">
        <f t="shared" si="358"/>
        <v>18:36:00</v>
      </c>
      <c r="G3278" s="9" t="str">
        <f t="shared" si="359"/>
        <v>April</v>
      </c>
      <c r="H3278" s="5" t="str">
        <f t="shared" si="360"/>
        <v>1989</v>
      </c>
      <c r="I3278" s="1" t="s">
        <v>6709</v>
      </c>
      <c r="J3278" s="1" t="str">
        <f t="shared" si="361"/>
        <v xml:space="preserve">Cosmos-3M </v>
      </c>
      <c r="K3278" s="1" t="str">
        <f t="shared" si="362"/>
        <v>Cosmos 2016</v>
      </c>
      <c r="L3278" s="1" t="s">
        <v>346</v>
      </c>
      <c r="M3278" s="1"/>
      <c r="N3278" s="1">
        <f t="shared" si="363"/>
        <v>0</v>
      </c>
      <c r="O3278" s="1" t="s">
        <v>9</v>
      </c>
    </row>
    <row r="3279" spans="1:15" x14ac:dyDescent="0.3">
      <c r="A3279" s="1" t="s">
        <v>233</v>
      </c>
      <c r="B3279" s="1" t="s">
        <v>6657</v>
      </c>
      <c r="C3279" s="1" t="str">
        <f t="shared" si="357"/>
        <v>France</v>
      </c>
      <c r="D3279" s="1" t="s">
        <v>6710</v>
      </c>
      <c r="E3279" s="7" t="str">
        <f>TEXT(DATE(MID(D3279, 13, 4), CHOOSE(MATCH( MID(D3279, 5, 3), {"Jan","Feb","Mar","Apr","May","Jun","Jul","Aug","Sep","Oct","Nov","Dec"}, 0), 1, 2, 3, 4, 5, 6, 7, 8, 9, 10, 11, 12), MID(D3279, 9, 2)), "yyyy-mm-dd")</f>
        <v>1989-04-02</v>
      </c>
      <c r="F3279" s="1" t="str">
        <f t="shared" si="358"/>
        <v>02:28:00</v>
      </c>
      <c r="G3279" s="9" t="str">
        <f t="shared" si="359"/>
        <v>April</v>
      </c>
      <c r="H3279" s="5" t="str">
        <f t="shared" si="360"/>
        <v>1989</v>
      </c>
      <c r="I3279" s="1" t="s">
        <v>6711</v>
      </c>
      <c r="J3279" s="1" t="str">
        <f t="shared" si="361"/>
        <v xml:space="preserve">Ariane 2 </v>
      </c>
      <c r="K3279" s="1" t="str">
        <f t="shared" si="362"/>
        <v>TELE-X</v>
      </c>
      <c r="L3279" s="1" t="s">
        <v>346</v>
      </c>
      <c r="M3279" s="1"/>
      <c r="N3279" s="1">
        <f t="shared" si="363"/>
        <v>0</v>
      </c>
      <c r="O3279" s="1" t="s">
        <v>9</v>
      </c>
    </row>
    <row r="3280" spans="1:15" x14ac:dyDescent="0.3">
      <c r="A3280" s="1" t="s">
        <v>6712</v>
      </c>
      <c r="B3280" s="1" t="s">
        <v>3478</v>
      </c>
      <c r="C3280" s="1" t="str">
        <f t="shared" si="357"/>
        <v>USA</v>
      </c>
      <c r="D3280" s="1" t="s">
        <v>6713</v>
      </c>
      <c r="E3280" s="7" t="str">
        <f>TEXT(DATE(MID(D3280, 13, 4), CHOOSE(MATCH( MID(D3280, 5, 3), {"Jan","Feb","Mar","Apr","May","Jun","Jul","Aug","Sep","Oct","Nov","Dec"}, 0), 1, 2, 3, 4, 5, 6, 7, 8, 9, 10, 11, 12), MID(D3280, 9, 2)), "yyyy-mm-dd")</f>
        <v>1989-03-24</v>
      </c>
      <c r="F3280" s="1" t="str">
        <f t="shared" si="358"/>
        <v>21:50:00</v>
      </c>
      <c r="G3280" s="9" t="str">
        <f t="shared" si="359"/>
        <v>March</v>
      </c>
      <c r="H3280" s="5" t="str">
        <f t="shared" si="360"/>
        <v>1989</v>
      </c>
      <c r="I3280" s="1" t="s">
        <v>6714</v>
      </c>
      <c r="J3280" s="1" t="str">
        <f t="shared" si="361"/>
        <v xml:space="preserve">Delta 3920-8 </v>
      </c>
      <c r="K3280" s="1" t="str">
        <f t="shared" si="362"/>
        <v>Delta Star (USA-36)</v>
      </c>
      <c r="L3280" s="1" t="s">
        <v>346</v>
      </c>
      <c r="M3280" s="1"/>
      <c r="N3280" s="1">
        <f t="shared" si="363"/>
        <v>0</v>
      </c>
      <c r="O3280" s="1" t="s">
        <v>9</v>
      </c>
    </row>
    <row r="3281" spans="1:15" x14ac:dyDescent="0.3">
      <c r="A3281" s="1" t="s">
        <v>6140</v>
      </c>
      <c r="B3281" s="1" t="s">
        <v>6482</v>
      </c>
      <c r="C3281" s="1" t="str">
        <f t="shared" si="357"/>
        <v>Russia</v>
      </c>
      <c r="D3281" s="1" t="s">
        <v>6715</v>
      </c>
      <c r="E3281" s="7" t="str">
        <f>TEXT(DATE(MID(D3281, 13, 4), CHOOSE(MATCH( MID(D3281, 5, 3), {"Jan","Feb","Mar","Apr","May","Jun","Jul","Aug","Sep","Oct","Nov","Dec"}, 0), 1, 2, 3, 4, 5, 6, 7, 8, 9, 10, 11, 12), MID(D3281, 9, 2)), "yyyy-mm-dd")</f>
        <v>1989-03-24</v>
      </c>
      <c r="F3281" s="1" t="str">
        <f t="shared" si="358"/>
        <v>13:38:00</v>
      </c>
      <c r="G3281" s="9" t="str">
        <f t="shared" si="359"/>
        <v>March</v>
      </c>
      <c r="H3281" s="5" t="str">
        <f t="shared" si="360"/>
        <v>1989</v>
      </c>
      <c r="I3281" s="1" t="s">
        <v>6716</v>
      </c>
      <c r="J3281" s="1" t="str">
        <f t="shared" si="361"/>
        <v xml:space="preserve">Cosmos-3M </v>
      </c>
      <c r="K3281" s="1" t="str">
        <f t="shared" si="362"/>
        <v>Cosmos 2008 to 2015</v>
      </c>
      <c r="L3281" s="1" t="s">
        <v>346</v>
      </c>
      <c r="M3281" s="1"/>
      <c r="N3281" s="1">
        <f t="shared" si="363"/>
        <v>0</v>
      </c>
      <c r="O3281" s="1" t="s">
        <v>9</v>
      </c>
    </row>
    <row r="3282" spans="1:15" x14ac:dyDescent="0.3">
      <c r="A3282" s="1" t="s">
        <v>6140</v>
      </c>
      <c r="B3282" s="1" t="s">
        <v>1630</v>
      </c>
      <c r="C3282" s="1" t="str">
        <f t="shared" si="357"/>
        <v>Kazakhstan</v>
      </c>
      <c r="D3282" s="1" t="s">
        <v>6717</v>
      </c>
      <c r="E3282" s="7" t="str">
        <f>TEXT(DATE(MID(D3282, 13, 4), CHOOSE(MATCH( MID(D3282, 5, 3), {"Jan","Feb","Mar","Apr","May","Jun","Jul","Aug","Sep","Oct","Nov","Dec"}, 0), 1, 2, 3, 4, 5, 6, 7, 8, 9, 10, 11, 12), MID(D3282, 9, 2)), "yyyy-mm-dd")</f>
        <v>1989-03-23</v>
      </c>
      <c r="F3282" s="1" t="str">
        <f t="shared" si="358"/>
        <v>12:25:00</v>
      </c>
      <c r="G3282" s="9" t="str">
        <f t="shared" si="359"/>
        <v>March</v>
      </c>
      <c r="H3282" s="5" t="str">
        <f t="shared" si="360"/>
        <v>1989</v>
      </c>
      <c r="I3282" s="1" t="s">
        <v>6718</v>
      </c>
      <c r="J3282" s="1" t="str">
        <f t="shared" si="361"/>
        <v xml:space="preserve">Soyuz U </v>
      </c>
      <c r="K3282" s="1" t="str">
        <f t="shared" si="362"/>
        <v>Cosmos 2007</v>
      </c>
      <c r="L3282" s="1" t="s">
        <v>346</v>
      </c>
      <c r="M3282" s="1">
        <v>20</v>
      </c>
      <c r="N3282" s="1">
        <f t="shared" si="363"/>
        <v>1660</v>
      </c>
      <c r="O3282" s="1" t="s">
        <v>9</v>
      </c>
    </row>
    <row r="3283" spans="1:15" x14ac:dyDescent="0.3">
      <c r="A3283" s="1" t="s">
        <v>6140</v>
      </c>
      <c r="B3283" s="1" t="s">
        <v>1630</v>
      </c>
      <c r="C3283" s="1" t="str">
        <f t="shared" si="357"/>
        <v>Kazakhstan</v>
      </c>
      <c r="D3283" s="1" t="s">
        <v>6719</v>
      </c>
      <c r="E3283" s="7" t="str">
        <f>TEXT(DATE(MID(D3283, 13, 4), CHOOSE(MATCH( MID(D3283, 5, 3), {"Jan","Feb","Mar","Apr","May","Jun","Jul","Aug","Sep","Oct","Nov","Dec"}, 0), 1, 2, 3, 4, 5, 6, 7, 8, 9, 10, 11, 12), MID(D3283, 9, 2)), "yyyy-mm-dd")</f>
        <v>1989-03-16</v>
      </c>
      <c r="F3283" s="1" t="str">
        <f t="shared" si="358"/>
        <v>18:54:00</v>
      </c>
      <c r="G3283" s="9" t="str">
        <f t="shared" si="359"/>
        <v>March</v>
      </c>
      <c r="H3283" s="5" t="str">
        <f t="shared" si="360"/>
        <v>1989</v>
      </c>
      <c r="I3283" s="1" t="s">
        <v>6720</v>
      </c>
      <c r="J3283" s="1" t="str">
        <f t="shared" si="361"/>
        <v xml:space="preserve">Soyuz U2 </v>
      </c>
      <c r="K3283" s="1" t="str">
        <f t="shared" si="362"/>
        <v>Progress 41</v>
      </c>
      <c r="L3283" s="1" t="s">
        <v>346</v>
      </c>
      <c r="M3283" s="1">
        <v>40</v>
      </c>
      <c r="N3283" s="1">
        <f t="shared" si="363"/>
        <v>3320</v>
      </c>
      <c r="O3283" s="1" t="s">
        <v>9</v>
      </c>
    </row>
    <row r="3284" spans="1:15" x14ac:dyDescent="0.3">
      <c r="A3284" s="1" t="s">
        <v>6140</v>
      </c>
      <c r="B3284" s="1" t="s">
        <v>3038</v>
      </c>
      <c r="C3284" s="1" t="str">
        <f t="shared" si="357"/>
        <v>Russia</v>
      </c>
      <c r="D3284" s="1" t="s">
        <v>6721</v>
      </c>
      <c r="E3284" s="7" t="str">
        <f>TEXT(DATE(MID(D3284, 13, 4), CHOOSE(MATCH( MID(D3284, 5, 3), {"Jan","Feb","Mar","Apr","May","Jun","Jul","Aug","Sep","Oct","Nov","Dec"}, 0), 1, 2, 3, 4, 5, 6, 7, 8, 9, 10, 11, 12), MID(D3284, 9, 2)), "yyyy-mm-dd")</f>
        <v>1989-03-16</v>
      </c>
      <c r="F3284" s="1" t="str">
        <f t="shared" si="358"/>
        <v>14:59:00</v>
      </c>
      <c r="G3284" s="9" t="str">
        <f t="shared" si="359"/>
        <v>March</v>
      </c>
      <c r="H3284" s="5" t="str">
        <f t="shared" si="360"/>
        <v>1989</v>
      </c>
      <c r="I3284" s="1" t="s">
        <v>6722</v>
      </c>
      <c r="J3284" s="1" t="str">
        <f t="shared" si="361"/>
        <v xml:space="preserve">Soyuz U </v>
      </c>
      <c r="K3284" s="1" t="str">
        <f t="shared" si="362"/>
        <v>Cosmos 2006</v>
      </c>
      <c r="L3284" s="1" t="s">
        <v>346</v>
      </c>
      <c r="M3284" s="1">
        <v>20</v>
      </c>
      <c r="N3284" s="1">
        <f t="shared" si="363"/>
        <v>1660</v>
      </c>
      <c r="O3284" s="1" t="s">
        <v>9</v>
      </c>
    </row>
    <row r="3285" spans="1:15" x14ac:dyDescent="0.3">
      <c r="A3285" s="1" t="s">
        <v>657</v>
      </c>
      <c r="B3285" s="1" t="s">
        <v>658</v>
      </c>
      <c r="C3285" s="1" t="str">
        <f t="shared" si="357"/>
        <v>USA</v>
      </c>
      <c r="D3285" s="1" t="s">
        <v>6723</v>
      </c>
      <c r="E3285" s="7" t="str">
        <f>TEXT(DATE(MID(D3285, 13, 4), CHOOSE(MATCH( MID(D3285, 5, 3), {"Jan","Feb","Mar","Apr","May","Jun","Jul","Aug","Sep","Oct","Nov","Dec"}, 0), 1, 2, 3, 4, 5, 6, 7, 8, 9, 10, 11, 12), MID(D3285, 9, 2)), "yyyy-mm-dd")</f>
        <v>1989-03-13</v>
      </c>
      <c r="F3285" s="1" t="str">
        <f t="shared" si="358"/>
        <v>14:57:00</v>
      </c>
      <c r="G3285" s="9" t="str">
        <f t="shared" si="359"/>
        <v>March</v>
      </c>
      <c r="H3285" s="5" t="str">
        <f t="shared" si="360"/>
        <v>1989</v>
      </c>
      <c r="I3285" s="1" t="s">
        <v>6724</v>
      </c>
      <c r="J3285" s="1" t="str">
        <f t="shared" si="361"/>
        <v xml:space="preserve">Space Shuttle Discovery </v>
      </c>
      <c r="K3285" s="1" t="str">
        <f t="shared" si="362"/>
        <v>STS-29R</v>
      </c>
      <c r="L3285" s="1" t="s">
        <v>346</v>
      </c>
      <c r="M3285" s="1">
        <v>450</v>
      </c>
      <c r="N3285" s="1">
        <f t="shared" si="363"/>
        <v>37350</v>
      </c>
      <c r="O3285" s="1" t="s">
        <v>9</v>
      </c>
    </row>
    <row r="3286" spans="1:15" x14ac:dyDescent="0.3">
      <c r="A3286" s="1" t="s">
        <v>233</v>
      </c>
      <c r="B3286" s="1" t="s">
        <v>4338</v>
      </c>
      <c r="C3286" s="1" t="str">
        <f t="shared" si="357"/>
        <v>France</v>
      </c>
      <c r="D3286" s="1" t="s">
        <v>6725</v>
      </c>
      <c r="E3286" s="7" t="str">
        <f>TEXT(DATE(MID(D3286, 13, 4), CHOOSE(MATCH( MID(D3286, 5, 3), {"Jan","Feb","Mar","Apr","May","Jun","Jul","Aug","Sep","Oct","Nov","Dec"}, 0), 1, 2, 3, 4, 5, 6, 7, 8, 9, 10, 11, 12), MID(D3286, 9, 2)), "yyyy-mm-dd")</f>
        <v>1989-03-06</v>
      </c>
      <c r="F3286" s="1" t="str">
        <f t="shared" si="358"/>
        <v>23:29:00</v>
      </c>
      <c r="G3286" s="9" t="str">
        <f t="shared" si="359"/>
        <v>March</v>
      </c>
      <c r="H3286" s="5" t="str">
        <f t="shared" si="360"/>
        <v>1989</v>
      </c>
      <c r="I3286" s="1" t="s">
        <v>6726</v>
      </c>
      <c r="J3286" s="1" t="str">
        <f t="shared" si="361"/>
        <v xml:space="preserve">Ariane 44LP </v>
      </c>
      <c r="K3286" s="1" t="str">
        <f t="shared" si="362"/>
        <v>JCSAT-1 &amp; MÃ©tÃ©osat 4</v>
      </c>
      <c r="L3286" s="1" t="s">
        <v>346</v>
      </c>
      <c r="M3286" s="1"/>
      <c r="N3286" s="1">
        <f t="shared" si="363"/>
        <v>0</v>
      </c>
      <c r="O3286" s="1" t="s">
        <v>9</v>
      </c>
    </row>
    <row r="3287" spans="1:15" x14ac:dyDescent="0.3">
      <c r="A3287" s="1" t="s">
        <v>6140</v>
      </c>
      <c r="B3287" s="1" t="s">
        <v>212</v>
      </c>
      <c r="C3287" s="1" t="str">
        <f t="shared" si="357"/>
        <v>Russia</v>
      </c>
      <c r="D3287" s="1" t="s">
        <v>6727</v>
      </c>
      <c r="E3287" s="7" t="str">
        <f>TEXT(DATE(MID(D3287, 13, 4), CHOOSE(MATCH( MID(D3287, 5, 3), {"Jan","Feb","Mar","Apr","May","Jun","Jul","Aug","Sep","Oct","Nov","Dec"}, 0), 1, 2, 3, 4, 5, 6, 7, 8, 9, 10, 11, 12), MID(D3287, 9, 2)), "yyyy-mm-dd")</f>
        <v>1989-03-02</v>
      </c>
      <c r="F3287" s="1" t="str">
        <f t="shared" si="358"/>
        <v>18:59:00</v>
      </c>
      <c r="G3287" s="9" t="str">
        <f t="shared" si="359"/>
        <v>March</v>
      </c>
      <c r="H3287" s="5" t="str">
        <f t="shared" si="360"/>
        <v>1989</v>
      </c>
      <c r="I3287" s="1" t="s">
        <v>6728</v>
      </c>
      <c r="J3287" s="1" t="str">
        <f t="shared" si="361"/>
        <v xml:space="preserve">Soyuz U </v>
      </c>
      <c r="K3287" s="1" t="str">
        <f t="shared" si="362"/>
        <v>Cosmos 2005</v>
      </c>
      <c r="L3287" s="1" t="s">
        <v>346</v>
      </c>
      <c r="M3287" s="1">
        <v>20</v>
      </c>
      <c r="N3287" s="1">
        <f t="shared" si="363"/>
        <v>1660</v>
      </c>
      <c r="O3287" s="1" t="s">
        <v>9</v>
      </c>
    </row>
    <row r="3288" spans="1:15" x14ac:dyDescent="0.3">
      <c r="A3288" s="1" t="s">
        <v>6140</v>
      </c>
      <c r="B3288" s="1" t="s">
        <v>3566</v>
      </c>
      <c r="C3288" s="1" t="str">
        <f t="shared" si="357"/>
        <v>Russia</v>
      </c>
      <c r="D3288" s="1" t="s">
        <v>6729</v>
      </c>
      <c r="E3288" s="7" t="str">
        <f>TEXT(DATE(MID(D3288, 13, 4), CHOOSE(MATCH( MID(D3288, 5, 3), {"Jan","Feb","Mar","Apr","May","Jun","Jul","Aug","Sep","Oct","Nov","Dec"}, 0), 1, 2, 3, 4, 5, 6, 7, 8, 9, 10, 11, 12), MID(D3288, 9, 2)), "yyyy-mm-dd")</f>
        <v>1989-02-28</v>
      </c>
      <c r="F3288" s="1" t="str">
        <f t="shared" si="358"/>
        <v>04:04:00</v>
      </c>
      <c r="G3288" s="9" t="str">
        <f t="shared" si="359"/>
        <v>February</v>
      </c>
      <c r="H3288" s="5" t="str">
        <f t="shared" si="360"/>
        <v>1989</v>
      </c>
      <c r="I3288" s="1" t="s">
        <v>6730</v>
      </c>
      <c r="J3288" s="1" t="str">
        <f t="shared" si="361"/>
        <v xml:space="preserve">Tsyklon-3 </v>
      </c>
      <c r="K3288" s="1" t="str">
        <f t="shared" si="362"/>
        <v>Meteor-2 nÂ°18</v>
      </c>
      <c r="L3288" s="1" t="s">
        <v>346</v>
      </c>
      <c r="M3288" s="1"/>
      <c r="N3288" s="1">
        <f t="shared" si="363"/>
        <v>0</v>
      </c>
      <c r="O3288" s="1" t="s">
        <v>9</v>
      </c>
    </row>
    <row r="3289" spans="1:15" x14ac:dyDescent="0.3">
      <c r="A3289" s="1" t="s">
        <v>6140</v>
      </c>
      <c r="B3289" s="1" t="s">
        <v>6482</v>
      </c>
      <c r="C3289" s="1" t="str">
        <f t="shared" si="357"/>
        <v>Russia</v>
      </c>
      <c r="D3289" s="1" t="s">
        <v>6731</v>
      </c>
      <c r="E3289" s="7" t="str">
        <f>TEXT(DATE(MID(D3289, 13, 4), CHOOSE(MATCH( MID(D3289, 5, 3), {"Jan","Feb","Mar","Apr","May","Jun","Jul","Aug","Sep","Oct","Nov","Dec"}, 0), 1, 2, 3, 4, 5, 6, 7, 8, 9, 10, 11, 12), MID(D3289, 9, 2)), "yyyy-mm-dd")</f>
        <v>1989-02-22</v>
      </c>
      <c r="F3289" s="1" t="str">
        <f t="shared" si="358"/>
        <v>03:28:00</v>
      </c>
      <c r="G3289" s="9" t="str">
        <f t="shared" si="359"/>
        <v>February</v>
      </c>
      <c r="H3289" s="5" t="str">
        <f t="shared" si="360"/>
        <v>1989</v>
      </c>
      <c r="I3289" s="1" t="s">
        <v>6732</v>
      </c>
      <c r="J3289" s="1" t="str">
        <f t="shared" si="361"/>
        <v xml:space="preserve">Cosmos-3M </v>
      </c>
      <c r="K3289" s="1" t="str">
        <f t="shared" si="362"/>
        <v>Cosmos 2004</v>
      </c>
      <c r="L3289" s="1" t="s">
        <v>346</v>
      </c>
      <c r="M3289" s="1"/>
      <c r="N3289" s="1">
        <f t="shared" si="363"/>
        <v>0</v>
      </c>
      <c r="O3289" s="1" t="s">
        <v>9</v>
      </c>
    </row>
    <row r="3290" spans="1:15" x14ac:dyDescent="0.3">
      <c r="A3290" s="1" t="s">
        <v>3891</v>
      </c>
      <c r="B3290" s="1" t="s">
        <v>714</v>
      </c>
      <c r="C3290" s="1" t="str">
        <f t="shared" si="357"/>
        <v>Japan</v>
      </c>
      <c r="D3290" s="1" t="s">
        <v>6733</v>
      </c>
      <c r="E3290" s="7" t="str">
        <f>TEXT(DATE(MID(D3290, 13, 4), CHOOSE(MATCH( MID(D3290, 5, 3), {"Jan","Feb","Mar","Apr","May","Jun","Jul","Aug","Sep","Oct","Nov","Dec"}, 0), 1, 2, 3, 4, 5, 6, 7, 8, 9, 10, 11, 12), MID(D3290, 9, 2)), "yyyy-mm-dd")</f>
        <v>1989-02-21</v>
      </c>
      <c r="F3290" s="1" t="str">
        <f t="shared" si="358"/>
        <v>23:30:00</v>
      </c>
      <c r="G3290" s="9" t="str">
        <f t="shared" si="359"/>
        <v>February</v>
      </c>
      <c r="H3290" s="5" t="str">
        <f t="shared" si="360"/>
        <v>1989</v>
      </c>
      <c r="I3290" s="1" t="s">
        <v>6734</v>
      </c>
      <c r="J3290" s="1" t="str">
        <f t="shared" si="361"/>
        <v xml:space="preserve">Mu-III S2 </v>
      </c>
      <c r="K3290" s="1" t="str">
        <f t="shared" si="362"/>
        <v>Akebono</v>
      </c>
      <c r="L3290" s="1" t="s">
        <v>346</v>
      </c>
      <c r="M3290" s="1"/>
      <c r="N3290" s="1">
        <f t="shared" si="363"/>
        <v>0</v>
      </c>
      <c r="O3290" s="1" t="s">
        <v>9</v>
      </c>
    </row>
    <row r="3291" spans="1:15" x14ac:dyDescent="0.3">
      <c r="A3291" s="1" t="s">
        <v>6140</v>
      </c>
      <c r="B3291" s="1" t="s">
        <v>212</v>
      </c>
      <c r="C3291" s="1" t="str">
        <f t="shared" si="357"/>
        <v>Russia</v>
      </c>
      <c r="D3291" s="1" t="s">
        <v>6735</v>
      </c>
      <c r="E3291" s="7" t="str">
        <f>TEXT(DATE(MID(D3291, 13, 4), CHOOSE(MATCH( MID(D3291, 5, 3), {"Jan","Feb","Mar","Apr","May","Jun","Jul","Aug","Sep","Oct","Nov","Dec"}, 0), 1, 2, 3, 4, 5, 6, 7, 8, 9, 10, 11, 12), MID(D3291, 9, 2)), "yyyy-mm-dd")</f>
        <v>1989-02-17</v>
      </c>
      <c r="F3291" s="1" t="str">
        <f t="shared" si="358"/>
        <v>14:59:00</v>
      </c>
      <c r="G3291" s="9" t="str">
        <f t="shared" si="359"/>
        <v>February</v>
      </c>
      <c r="H3291" s="5" t="str">
        <f t="shared" si="360"/>
        <v>1989</v>
      </c>
      <c r="I3291" s="1" t="s">
        <v>6736</v>
      </c>
      <c r="J3291" s="1" t="str">
        <f t="shared" si="361"/>
        <v xml:space="preserve">Soyuz U </v>
      </c>
      <c r="K3291" s="1" t="str">
        <f t="shared" si="362"/>
        <v>Cosmos 2003</v>
      </c>
      <c r="L3291" s="1" t="s">
        <v>346</v>
      </c>
      <c r="M3291" s="1">
        <v>20</v>
      </c>
      <c r="N3291" s="1">
        <f t="shared" si="363"/>
        <v>1660</v>
      </c>
      <c r="O3291" s="1" t="s">
        <v>9</v>
      </c>
    </row>
    <row r="3292" spans="1:15" x14ac:dyDescent="0.3">
      <c r="A3292" s="1" t="s">
        <v>6140</v>
      </c>
      <c r="B3292" s="1" t="s">
        <v>1630</v>
      </c>
      <c r="C3292" s="1" t="str">
        <f t="shared" si="357"/>
        <v>Kazakhstan</v>
      </c>
      <c r="D3292" s="1" t="s">
        <v>6737</v>
      </c>
      <c r="E3292" s="7" t="str">
        <f>TEXT(DATE(MID(D3292, 13, 4), CHOOSE(MATCH( MID(D3292, 5, 3), {"Jan","Feb","Mar","Apr","May","Jun","Jul","Aug","Sep","Oct","Nov","Dec"}, 0), 1, 2, 3, 4, 5, 6, 7, 8, 9, 10, 11, 12), MID(D3292, 9, 2)), "yyyy-mm-dd")</f>
        <v>1989-02-15</v>
      </c>
      <c r="F3292" s="1" t="str">
        <f t="shared" si="358"/>
        <v>11:00:00</v>
      </c>
      <c r="G3292" s="9" t="str">
        <f t="shared" si="359"/>
        <v>February</v>
      </c>
      <c r="H3292" s="5" t="str">
        <f t="shared" si="360"/>
        <v>1989</v>
      </c>
      <c r="I3292" s="1" t="s">
        <v>6738</v>
      </c>
      <c r="J3292" s="1" t="str">
        <f t="shared" si="361"/>
        <v xml:space="preserve">Molniya-M /Block ML </v>
      </c>
      <c r="K3292" s="1" t="str">
        <f t="shared" si="362"/>
        <v>Molniya-1 nÂ°137</v>
      </c>
      <c r="L3292" s="1" t="s">
        <v>346</v>
      </c>
      <c r="M3292" s="1"/>
      <c r="N3292" s="1">
        <f t="shared" si="363"/>
        <v>0</v>
      </c>
      <c r="O3292" s="1" t="s">
        <v>9</v>
      </c>
    </row>
    <row r="3293" spans="1:15" x14ac:dyDescent="0.3">
      <c r="A3293" s="1" t="s">
        <v>3868</v>
      </c>
      <c r="B3293" s="1" t="s">
        <v>3478</v>
      </c>
      <c r="C3293" s="1" t="str">
        <f t="shared" si="357"/>
        <v>USA</v>
      </c>
      <c r="D3293" s="1" t="s">
        <v>6739</v>
      </c>
      <c r="E3293" s="7" t="str">
        <f>TEXT(DATE(MID(D3293, 13, 4), CHOOSE(MATCH( MID(D3293, 5, 3), {"Jan","Feb","Mar","Apr","May","Jun","Jul","Aug","Sep","Oct","Nov","Dec"}, 0), 1, 2, 3, 4, 5, 6, 7, 8, 9, 10, 11, 12), MID(D3293, 9, 2)), "yyyy-mm-dd")</f>
        <v>1989-02-14</v>
      </c>
      <c r="F3293" s="1" t="str">
        <f t="shared" si="358"/>
        <v>18:30:00</v>
      </c>
      <c r="G3293" s="9" t="str">
        <f t="shared" si="359"/>
        <v>February</v>
      </c>
      <c r="H3293" s="5" t="str">
        <f t="shared" si="360"/>
        <v>1989</v>
      </c>
      <c r="I3293" s="1" t="s">
        <v>6740</v>
      </c>
      <c r="J3293" s="1" t="str">
        <f t="shared" si="361"/>
        <v xml:space="preserve">Delta II 6925 </v>
      </c>
      <c r="K3293" s="1" t="str">
        <f t="shared" si="362"/>
        <v>NAVSTAR II-1 (USA-35)</v>
      </c>
      <c r="L3293" s="1" t="s">
        <v>346</v>
      </c>
      <c r="M3293" s="1"/>
      <c r="N3293" s="1">
        <f t="shared" si="363"/>
        <v>0</v>
      </c>
      <c r="O3293" s="1" t="s">
        <v>9</v>
      </c>
    </row>
    <row r="3294" spans="1:15" x14ac:dyDescent="0.3">
      <c r="A3294" s="1" t="s">
        <v>6140</v>
      </c>
      <c r="B3294" s="1" t="s">
        <v>6482</v>
      </c>
      <c r="C3294" s="1" t="str">
        <f t="shared" si="357"/>
        <v>Russia</v>
      </c>
      <c r="D3294" s="1" t="s">
        <v>6741</v>
      </c>
      <c r="E3294" s="7" t="str">
        <f>TEXT(DATE(MID(D3294, 13, 4), CHOOSE(MATCH( MID(D3294, 5, 3), {"Jan","Feb","Mar","Apr","May","Jun","Jul","Aug","Sep","Oct","Nov","Dec"}, 0), 1, 2, 3, 4, 5, 6, 7, 8, 9, 10, 11, 12), MID(D3294, 9, 2)), "yyyy-mm-dd")</f>
        <v>1989-02-14</v>
      </c>
      <c r="F3294" s="1" t="str">
        <f t="shared" si="358"/>
        <v>17:00:00</v>
      </c>
      <c r="G3294" s="9" t="str">
        <f t="shared" si="359"/>
        <v>February</v>
      </c>
      <c r="H3294" s="5" t="str">
        <f t="shared" si="360"/>
        <v>1989</v>
      </c>
      <c r="I3294" s="1" t="s">
        <v>6742</v>
      </c>
      <c r="J3294" s="1" t="str">
        <f t="shared" si="361"/>
        <v xml:space="preserve">Cosmos-3M </v>
      </c>
      <c r="K3294" s="1" t="str">
        <f t="shared" si="362"/>
        <v>Cosmos 2002</v>
      </c>
      <c r="L3294" s="1" t="s">
        <v>346</v>
      </c>
      <c r="M3294" s="1"/>
      <c r="N3294" s="1">
        <f t="shared" si="363"/>
        <v>0</v>
      </c>
      <c r="O3294" s="1" t="s">
        <v>9</v>
      </c>
    </row>
    <row r="3295" spans="1:15" x14ac:dyDescent="0.3">
      <c r="A3295" s="1" t="s">
        <v>6140</v>
      </c>
      <c r="B3295" s="1" t="s">
        <v>212</v>
      </c>
      <c r="C3295" s="1" t="str">
        <f t="shared" si="357"/>
        <v>Russia</v>
      </c>
      <c r="D3295" s="1" t="s">
        <v>6743</v>
      </c>
      <c r="E3295" s="7" t="str">
        <f>TEXT(DATE(MID(D3295, 13, 4), CHOOSE(MATCH( MID(D3295, 5, 3), {"Jan","Feb","Mar","Apr","May","Jun","Jul","Aug","Sep","Oct","Nov","Dec"}, 0), 1, 2, 3, 4, 5, 6, 7, 8, 9, 10, 11, 12), MID(D3295, 9, 2)), "yyyy-mm-dd")</f>
        <v>1989-02-14</v>
      </c>
      <c r="F3295" s="1" t="str">
        <f t="shared" si="358"/>
        <v>04:21:00</v>
      </c>
      <c r="G3295" s="9" t="str">
        <f t="shared" si="359"/>
        <v>February</v>
      </c>
      <c r="H3295" s="5" t="str">
        <f t="shared" si="360"/>
        <v>1989</v>
      </c>
      <c r="I3295" s="1" t="s">
        <v>6744</v>
      </c>
      <c r="J3295" s="1" t="str">
        <f t="shared" si="361"/>
        <v xml:space="preserve">Molniya-M /Block 2BL </v>
      </c>
      <c r="K3295" s="1" t="str">
        <f t="shared" si="362"/>
        <v>Cosmos 2001</v>
      </c>
      <c r="L3295" s="1" t="s">
        <v>346</v>
      </c>
      <c r="M3295" s="1"/>
      <c r="N3295" s="1">
        <f t="shared" si="363"/>
        <v>0</v>
      </c>
      <c r="O3295" s="1" t="s">
        <v>9</v>
      </c>
    </row>
    <row r="3296" spans="1:15" x14ac:dyDescent="0.3">
      <c r="A3296" s="1" t="s">
        <v>6140</v>
      </c>
      <c r="B3296" s="1" t="s">
        <v>6615</v>
      </c>
      <c r="C3296" s="1" t="str">
        <f t="shared" si="357"/>
        <v>Russia</v>
      </c>
      <c r="D3296" s="1" t="s">
        <v>6745</v>
      </c>
      <c r="E3296" s="7" t="str">
        <f>TEXT(DATE(MID(D3296, 13, 4), CHOOSE(MATCH( MID(D3296, 5, 3), {"Jan","Feb","Mar","Apr","May","Jun","Jul","Aug","Sep","Oct","Nov","Dec"}, 0), 1, 2, 3, 4, 5, 6, 7, 8, 9, 10, 11, 12), MID(D3296, 9, 2)), "yyyy-mm-dd")</f>
        <v>1989-02-10</v>
      </c>
      <c r="F3296" s="1" t="str">
        <f t="shared" si="358"/>
        <v>16:54:00</v>
      </c>
      <c r="G3296" s="9" t="str">
        <f t="shared" si="359"/>
        <v>February</v>
      </c>
      <c r="H3296" s="5" t="str">
        <f t="shared" si="360"/>
        <v>1989</v>
      </c>
      <c r="I3296" s="1" t="s">
        <v>6746</v>
      </c>
      <c r="J3296" s="1" t="str">
        <f t="shared" si="361"/>
        <v xml:space="preserve">Soyuz U </v>
      </c>
      <c r="K3296" s="1" t="str">
        <f t="shared" si="362"/>
        <v>Cosmos 2000</v>
      </c>
      <c r="L3296" s="1" t="s">
        <v>346</v>
      </c>
      <c r="M3296" s="1">
        <v>20</v>
      </c>
      <c r="N3296" s="1">
        <f t="shared" si="363"/>
        <v>1660</v>
      </c>
      <c r="O3296" s="1" t="s">
        <v>9</v>
      </c>
    </row>
    <row r="3297" spans="1:15" x14ac:dyDescent="0.3">
      <c r="A3297" s="1" t="s">
        <v>6140</v>
      </c>
      <c r="B3297" s="1" t="s">
        <v>4483</v>
      </c>
      <c r="C3297" s="1" t="str">
        <f t="shared" si="357"/>
        <v>Russia</v>
      </c>
      <c r="D3297" s="1" t="s">
        <v>6747</v>
      </c>
      <c r="E3297" s="7" t="str">
        <f>TEXT(DATE(MID(D3297, 13, 4), CHOOSE(MATCH( MID(D3297, 5, 3), {"Jan","Feb","Mar","Apr","May","Jun","Jul","Aug","Sep","Oct","Nov","Dec"}, 0), 1, 2, 3, 4, 5, 6, 7, 8, 9, 10, 11, 12), MID(D3297, 9, 2)), "yyyy-mm-dd")</f>
        <v>1989-02-10</v>
      </c>
      <c r="F3297" s="1" t="str">
        <f t="shared" si="358"/>
        <v>15:13:00</v>
      </c>
      <c r="G3297" s="9" t="str">
        <f t="shared" si="359"/>
        <v>February</v>
      </c>
      <c r="H3297" s="5" t="str">
        <f t="shared" si="360"/>
        <v>1989</v>
      </c>
      <c r="I3297" s="1" t="s">
        <v>6748</v>
      </c>
      <c r="J3297" s="1" t="str">
        <f t="shared" si="361"/>
        <v xml:space="preserve">Tsyklon-3 </v>
      </c>
      <c r="K3297" s="1" t="str">
        <f t="shared" si="362"/>
        <v>Cosmos 1994 to 1999</v>
      </c>
      <c r="L3297" s="1" t="s">
        <v>346</v>
      </c>
      <c r="M3297" s="1"/>
      <c r="N3297" s="1">
        <f t="shared" si="363"/>
        <v>0</v>
      </c>
      <c r="O3297" s="1" t="s">
        <v>9</v>
      </c>
    </row>
    <row r="3298" spans="1:15" x14ac:dyDescent="0.3">
      <c r="A3298" s="1" t="s">
        <v>6140</v>
      </c>
      <c r="B3298" s="1" t="s">
        <v>1630</v>
      </c>
      <c r="C3298" s="1" t="str">
        <f t="shared" si="357"/>
        <v>Kazakhstan</v>
      </c>
      <c r="D3298" s="1" t="s">
        <v>6749</v>
      </c>
      <c r="E3298" s="7" t="str">
        <f>TEXT(DATE(MID(D3298, 13, 4), CHOOSE(MATCH( MID(D3298, 5, 3), {"Jan","Feb","Mar","Apr","May","Jun","Jul","Aug","Sep","Oct","Nov","Dec"}, 0), 1, 2, 3, 4, 5, 6, 7, 8, 9, 10, 11, 12), MID(D3298, 9, 2)), "yyyy-mm-dd")</f>
        <v>1989-02-10</v>
      </c>
      <c r="F3298" s="1" t="str">
        <f t="shared" si="358"/>
        <v>08:53:00</v>
      </c>
      <c r="G3298" s="9" t="str">
        <f t="shared" si="359"/>
        <v>February</v>
      </c>
      <c r="H3298" s="5" t="str">
        <f t="shared" si="360"/>
        <v>1989</v>
      </c>
      <c r="I3298" s="1" t="s">
        <v>6750</v>
      </c>
      <c r="J3298" s="1" t="str">
        <f t="shared" si="361"/>
        <v xml:space="preserve">Soyuz U2 </v>
      </c>
      <c r="K3298" s="1" t="str">
        <f t="shared" si="362"/>
        <v>Progress 40</v>
      </c>
      <c r="L3298" s="1" t="s">
        <v>346</v>
      </c>
      <c r="M3298" s="1">
        <v>40</v>
      </c>
      <c r="N3298" s="1">
        <f t="shared" si="363"/>
        <v>3320</v>
      </c>
      <c r="O3298" s="1" t="s">
        <v>9</v>
      </c>
    </row>
    <row r="3299" spans="1:15" x14ac:dyDescent="0.3">
      <c r="A3299" s="1" t="s">
        <v>6140</v>
      </c>
      <c r="B3299" s="1" t="s">
        <v>1630</v>
      </c>
      <c r="C3299" s="1" t="str">
        <f t="shared" si="357"/>
        <v>Kazakhstan</v>
      </c>
      <c r="D3299" s="1" t="s">
        <v>6751</v>
      </c>
      <c r="E3299" s="7" t="str">
        <f>TEXT(DATE(MID(D3299, 13, 4), CHOOSE(MATCH( MID(D3299, 5, 3), {"Jan","Feb","Mar","Apr","May","Jun","Jul","Aug","Sep","Oct","Nov","Dec"}, 0), 1, 2, 3, 4, 5, 6, 7, 8, 9, 10, 11, 12), MID(D3299, 9, 2)), "yyyy-mm-dd")</f>
        <v>1989-01-28</v>
      </c>
      <c r="F3299" s="1" t="str">
        <f t="shared" si="358"/>
        <v>12:30:00</v>
      </c>
      <c r="G3299" s="9" t="str">
        <f t="shared" si="359"/>
        <v>January</v>
      </c>
      <c r="H3299" s="5" t="str">
        <f t="shared" si="360"/>
        <v>1989</v>
      </c>
      <c r="I3299" s="1" t="s">
        <v>6752</v>
      </c>
      <c r="J3299" s="1" t="str">
        <f t="shared" si="361"/>
        <v xml:space="preserve">Soyuz U </v>
      </c>
      <c r="K3299" s="1" t="str">
        <f t="shared" si="362"/>
        <v>Cosmos 1993</v>
      </c>
      <c r="L3299" s="1" t="s">
        <v>346</v>
      </c>
      <c r="M3299" s="1">
        <v>20</v>
      </c>
      <c r="N3299" s="1">
        <f t="shared" si="363"/>
        <v>1660</v>
      </c>
      <c r="O3299" s="1" t="s">
        <v>9</v>
      </c>
    </row>
    <row r="3300" spans="1:15" x14ac:dyDescent="0.3">
      <c r="A3300" s="1" t="s">
        <v>233</v>
      </c>
      <c r="B3300" s="1" t="s">
        <v>6657</v>
      </c>
      <c r="C3300" s="1" t="str">
        <f t="shared" si="357"/>
        <v>France</v>
      </c>
      <c r="D3300" s="1" t="s">
        <v>6753</v>
      </c>
      <c r="E3300" s="7" t="str">
        <f>TEXT(DATE(MID(D3300, 13, 4), CHOOSE(MATCH( MID(D3300, 5, 3), {"Jan","Feb","Mar","Apr","May","Jun","Jul","Aug","Sep","Oct","Nov","Dec"}, 0), 1, 2, 3, 4, 5, 6, 7, 8, 9, 10, 11, 12), MID(D3300, 9, 2)), "yyyy-mm-dd")</f>
        <v>1989-01-27</v>
      </c>
      <c r="F3300" s="1" t="str">
        <f t="shared" si="358"/>
        <v>01:21:00</v>
      </c>
      <c r="G3300" s="9" t="str">
        <f t="shared" si="359"/>
        <v>January</v>
      </c>
      <c r="H3300" s="5" t="str">
        <f t="shared" si="360"/>
        <v>1989</v>
      </c>
      <c r="I3300" s="1" t="s">
        <v>6754</v>
      </c>
      <c r="J3300" s="1" t="str">
        <f t="shared" si="361"/>
        <v xml:space="preserve">Ariane 2 </v>
      </c>
      <c r="K3300" s="1" t="str">
        <f t="shared" si="362"/>
        <v>Intelsat-5A 15</v>
      </c>
      <c r="L3300" s="1" t="s">
        <v>346</v>
      </c>
      <c r="M3300" s="1"/>
      <c r="N3300" s="1">
        <f t="shared" si="363"/>
        <v>0</v>
      </c>
      <c r="O3300" s="1" t="s">
        <v>9</v>
      </c>
    </row>
    <row r="3301" spans="1:15" x14ac:dyDescent="0.3">
      <c r="A3301" s="1" t="s">
        <v>6140</v>
      </c>
      <c r="B3301" s="1" t="s">
        <v>6482</v>
      </c>
      <c r="C3301" s="1" t="str">
        <f t="shared" si="357"/>
        <v>Russia</v>
      </c>
      <c r="D3301" s="1" t="s">
        <v>6755</v>
      </c>
      <c r="E3301" s="7" t="str">
        <f>TEXT(DATE(MID(D3301, 13, 4), CHOOSE(MATCH( MID(D3301, 5, 3), {"Jan","Feb","Mar","Apr","May","Jun","Jul","Aug","Sep","Oct","Nov","Dec"}, 0), 1, 2, 3, 4, 5, 6, 7, 8, 9, 10, 11, 12), MID(D3301, 9, 2)), "yyyy-mm-dd")</f>
        <v>1989-01-26</v>
      </c>
      <c r="F3301" s="1" t="str">
        <f t="shared" si="358"/>
        <v>15:36:00</v>
      </c>
      <c r="G3301" s="9" t="str">
        <f t="shared" si="359"/>
        <v>January</v>
      </c>
      <c r="H3301" s="5" t="str">
        <f t="shared" si="360"/>
        <v>1989</v>
      </c>
      <c r="I3301" s="1" t="s">
        <v>6756</v>
      </c>
      <c r="J3301" s="1" t="str">
        <f t="shared" si="361"/>
        <v xml:space="preserve">Cosmos-3M </v>
      </c>
      <c r="K3301" s="1" t="str">
        <f t="shared" si="362"/>
        <v>Cosmos 1992</v>
      </c>
      <c r="L3301" s="1" t="s">
        <v>346</v>
      </c>
      <c r="M3301" s="1"/>
      <c r="N3301" s="1">
        <f t="shared" si="363"/>
        <v>0</v>
      </c>
      <c r="O3301" s="1" t="s">
        <v>9</v>
      </c>
    </row>
    <row r="3302" spans="1:15" x14ac:dyDescent="0.3">
      <c r="A3302" s="1" t="s">
        <v>6140</v>
      </c>
      <c r="B3302" s="1" t="s">
        <v>6272</v>
      </c>
      <c r="C3302" s="1" t="str">
        <f t="shared" si="357"/>
        <v>Kazakhstan</v>
      </c>
      <c r="D3302" s="1" t="s">
        <v>6757</v>
      </c>
      <c r="E3302" s="7" t="str">
        <f>TEXT(DATE(MID(D3302, 13, 4), CHOOSE(MATCH( MID(D3302, 5, 3), {"Jan","Feb","Mar","Apr","May","Jun","Jul","Aug","Sep","Oct","Nov","Dec"}, 0), 1, 2, 3, 4, 5, 6, 7, 8, 9, 10, 11, 12), MID(D3302, 9, 2)), "yyyy-mm-dd")</f>
        <v>1989-01-26</v>
      </c>
      <c r="F3302" s="1" t="str">
        <f t="shared" si="358"/>
        <v>09:16:00</v>
      </c>
      <c r="G3302" s="9" t="str">
        <f t="shared" si="359"/>
        <v>January</v>
      </c>
      <c r="H3302" s="5" t="str">
        <f t="shared" si="360"/>
        <v>1989</v>
      </c>
      <c r="I3302" s="1" t="s">
        <v>6758</v>
      </c>
      <c r="J3302" s="1" t="str">
        <f t="shared" si="361"/>
        <v xml:space="preserve">Proton K/Block-DM-2 </v>
      </c>
      <c r="K3302" s="1" t="str">
        <f t="shared" si="362"/>
        <v>Gorizont 17</v>
      </c>
      <c r="L3302" s="1" t="s">
        <v>346</v>
      </c>
      <c r="M3302" s="1"/>
      <c r="N3302" s="1">
        <f t="shared" si="363"/>
        <v>0</v>
      </c>
      <c r="O3302" s="1" t="s">
        <v>9</v>
      </c>
    </row>
    <row r="3303" spans="1:15" x14ac:dyDescent="0.3">
      <c r="A3303" s="1" t="s">
        <v>6140</v>
      </c>
      <c r="B3303" s="1" t="s">
        <v>1630</v>
      </c>
      <c r="C3303" s="1" t="str">
        <f t="shared" si="357"/>
        <v>Kazakhstan</v>
      </c>
      <c r="D3303" s="1" t="s">
        <v>6759</v>
      </c>
      <c r="E3303" s="7" t="str">
        <f>TEXT(DATE(MID(D3303, 13, 4), CHOOSE(MATCH( MID(D3303, 5, 3), {"Jan","Feb","Mar","Apr","May","Jun","Jul","Aug","Sep","Oct","Nov","Dec"}, 0), 1, 2, 3, 4, 5, 6, 7, 8, 9, 10, 11, 12), MID(D3303, 9, 2)), "yyyy-mm-dd")</f>
        <v>1989-01-18</v>
      </c>
      <c r="F3303" s="1" t="str">
        <f t="shared" si="358"/>
        <v>08:20:00</v>
      </c>
      <c r="G3303" s="9" t="str">
        <f t="shared" si="359"/>
        <v>January</v>
      </c>
      <c r="H3303" s="5" t="str">
        <f t="shared" si="360"/>
        <v>1989</v>
      </c>
      <c r="I3303" s="1" t="s">
        <v>6760</v>
      </c>
      <c r="J3303" s="1" t="str">
        <f t="shared" si="361"/>
        <v xml:space="preserve">Soyuz U </v>
      </c>
      <c r="K3303" s="1" t="str">
        <f t="shared" si="362"/>
        <v>Cosmos 1991</v>
      </c>
      <c r="L3303" s="1" t="s">
        <v>346</v>
      </c>
      <c r="M3303" s="1">
        <v>20</v>
      </c>
      <c r="N3303" s="1">
        <f t="shared" si="363"/>
        <v>1660</v>
      </c>
      <c r="O3303" s="1" t="s">
        <v>9</v>
      </c>
    </row>
    <row r="3304" spans="1:15" x14ac:dyDescent="0.3">
      <c r="A3304" s="1" t="s">
        <v>6140</v>
      </c>
      <c r="B3304" s="1" t="s">
        <v>3038</v>
      </c>
      <c r="C3304" s="1" t="str">
        <f t="shared" si="357"/>
        <v>Russia</v>
      </c>
      <c r="D3304" s="1" t="s">
        <v>6761</v>
      </c>
      <c r="E3304" s="7" t="str">
        <f>TEXT(DATE(MID(D3304, 13, 4), CHOOSE(MATCH( MID(D3304, 5, 3), {"Jan","Feb","Mar","Apr","May","Jun","Jul","Aug","Sep","Oct","Nov","Dec"}, 0), 1, 2, 3, 4, 5, 6, 7, 8, 9, 10, 11, 12), MID(D3304, 9, 2)), "yyyy-mm-dd")</f>
        <v>1989-01-12</v>
      </c>
      <c r="F3304" s="1" t="str">
        <f t="shared" si="358"/>
        <v>11:29:00</v>
      </c>
      <c r="G3304" s="9" t="str">
        <f t="shared" si="359"/>
        <v>January</v>
      </c>
      <c r="H3304" s="5" t="str">
        <f t="shared" si="360"/>
        <v>1989</v>
      </c>
      <c r="I3304" s="1" t="s">
        <v>6762</v>
      </c>
      <c r="J3304" s="1" t="str">
        <f t="shared" si="361"/>
        <v xml:space="preserve">Soyuz U </v>
      </c>
      <c r="K3304" s="1" t="str">
        <f t="shared" si="362"/>
        <v>Cosmos 1990</v>
      </c>
      <c r="L3304" s="1" t="s">
        <v>346</v>
      </c>
      <c r="M3304" s="1">
        <v>20</v>
      </c>
      <c r="N3304" s="1">
        <f t="shared" si="363"/>
        <v>1660</v>
      </c>
      <c r="O3304" s="1" t="s">
        <v>9</v>
      </c>
    </row>
    <row r="3305" spans="1:15" x14ac:dyDescent="0.3">
      <c r="A3305" s="1" t="s">
        <v>6140</v>
      </c>
      <c r="B3305" s="1" t="s">
        <v>529</v>
      </c>
      <c r="C3305" s="1" t="str">
        <f t="shared" si="357"/>
        <v>Kazakhstan</v>
      </c>
      <c r="D3305" s="1" t="s">
        <v>6763</v>
      </c>
      <c r="E3305" s="7" t="str">
        <f>TEXT(DATE(MID(D3305, 13, 4), CHOOSE(MATCH( MID(D3305, 5, 3), {"Jan","Feb","Mar","Apr","May","Jun","Jul","Aug","Sep","Oct","Nov","Dec"}, 0), 1, 2, 3, 4, 5, 6, 7, 8, 9, 10, 11, 12), MID(D3305, 9, 2)), "yyyy-mm-dd")</f>
        <v>1989-01-10</v>
      </c>
      <c r="F3305" s="1" t="str">
        <f t="shared" si="358"/>
        <v>02:05:00</v>
      </c>
      <c r="G3305" s="9" t="str">
        <f t="shared" si="359"/>
        <v>January</v>
      </c>
      <c r="H3305" s="5" t="str">
        <f t="shared" si="360"/>
        <v>1989</v>
      </c>
      <c r="I3305" s="1" t="s">
        <v>6764</v>
      </c>
      <c r="J3305" s="1" t="str">
        <f t="shared" si="361"/>
        <v xml:space="preserve">Proton K/Block-DM-2 </v>
      </c>
      <c r="K3305" s="1" t="str">
        <f t="shared" si="362"/>
        <v>Cosmos 1987, 1988 &amp; 1989</v>
      </c>
      <c r="L3305" s="1" t="s">
        <v>346</v>
      </c>
      <c r="M3305" s="1"/>
      <c r="N3305" s="1">
        <f t="shared" si="363"/>
        <v>0</v>
      </c>
      <c r="O3305" s="1" t="s">
        <v>9</v>
      </c>
    </row>
    <row r="3306" spans="1:15" x14ac:dyDescent="0.3">
      <c r="A3306" s="1" t="s">
        <v>6140</v>
      </c>
      <c r="B3306" s="1" t="s">
        <v>1630</v>
      </c>
      <c r="C3306" s="1" t="str">
        <f t="shared" si="357"/>
        <v>Kazakhstan</v>
      </c>
      <c r="D3306" s="1" t="s">
        <v>6765</v>
      </c>
      <c r="E3306" s="7" t="str">
        <f>TEXT(DATE(MID(D3306, 13, 4), CHOOSE(MATCH( MID(D3306, 5, 3), {"Jan","Feb","Mar","Apr","May","Jun","Jul","Aug","Sep","Oct","Nov","Dec"}, 0), 1, 2, 3, 4, 5, 6, 7, 8, 9, 10, 11, 12), MID(D3306, 9, 2)), "yyyy-mm-dd")</f>
        <v>1988-12-29</v>
      </c>
      <c r="F3306" s="1" t="str">
        <f t="shared" si="358"/>
        <v>10:00:00</v>
      </c>
      <c r="G3306" s="9" t="str">
        <f t="shared" si="359"/>
        <v>December</v>
      </c>
      <c r="H3306" s="5" t="str">
        <f t="shared" si="360"/>
        <v>1988</v>
      </c>
      <c r="I3306" s="1" t="s">
        <v>6766</v>
      </c>
      <c r="J3306" s="1" t="str">
        <f t="shared" si="361"/>
        <v xml:space="preserve">Soyuz U </v>
      </c>
      <c r="K3306" s="1" t="str">
        <f t="shared" si="362"/>
        <v>Cosmos 1986</v>
      </c>
      <c r="L3306" s="1" t="s">
        <v>346</v>
      </c>
      <c r="M3306" s="1">
        <v>20</v>
      </c>
      <c r="N3306" s="1">
        <f t="shared" si="363"/>
        <v>1660</v>
      </c>
      <c r="O3306" s="1" t="s">
        <v>9</v>
      </c>
    </row>
    <row r="3307" spans="1:15" x14ac:dyDescent="0.3">
      <c r="A3307" s="1" t="s">
        <v>6140</v>
      </c>
      <c r="B3307" s="1" t="s">
        <v>212</v>
      </c>
      <c r="C3307" s="1" t="str">
        <f t="shared" si="357"/>
        <v>Russia</v>
      </c>
      <c r="D3307" s="1" t="s">
        <v>6767</v>
      </c>
      <c r="E3307" s="7" t="str">
        <f>TEXT(DATE(MID(D3307, 13, 4), CHOOSE(MATCH( MID(D3307, 5, 3), {"Jan","Feb","Mar","Apr","May","Jun","Jul","Aug","Sep","Oct","Nov","Dec"}, 0), 1, 2, 3, 4, 5, 6, 7, 8, 9, 10, 11, 12), MID(D3307, 9, 2)), "yyyy-mm-dd")</f>
        <v>1988-12-28</v>
      </c>
      <c r="F3307" s="1" t="str">
        <f t="shared" si="358"/>
        <v>05:27:00</v>
      </c>
      <c r="G3307" s="9" t="str">
        <f t="shared" si="359"/>
        <v>December</v>
      </c>
      <c r="H3307" s="5" t="str">
        <f t="shared" si="360"/>
        <v>1988</v>
      </c>
      <c r="I3307" s="1" t="s">
        <v>6768</v>
      </c>
      <c r="J3307" s="1" t="str">
        <f t="shared" si="361"/>
        <v xml:space="preserve">Molniya-M /Block ML </v>
      </c>
      <c r="K3307" s="1" t="str">
        <f t="shared" si="362"/>
        <v>Molniya-1 nÂ°136</v>
      </c>
      <c r="L3307" s="1" t="s">
        <v>346</v>
      </c>
      <c r="M3307" s="1"/>
      <c r="N3307" s="1">
        <f t="shared" si="363"/>
        <v>0</v>
      </c>
      <c r="O3307" s="1" t="s">
        <v>9</v>
      </c>
    </row>
    <row r="3308" spans="1:15" x14ac:dyDescent="0.3">
      <c r="A3308" s="1" t="s">
        <v>6140</v>
      </c>
      <c r="B3308" s="1" t="s">
        <v>1630</v>
      </c>
      <c r="C3308" s="1" t="str">
        <f t="shared" si="357"/>
        <v>Kazakhstan</v>
      </c>
      <c r="D3308" s="1" t="s">
        <v>6769</v>
      </c>
      <c r="E3308" s="7" t="str">
        <f>TEXT(DATE(MID(D3308, 13, 4), CHOOSE(MATCH( MID(D3308, 5, 3), {"Jan","Feb","Mar","Apr","May","Jun","Jul","Aug","Sep","Oct","Nov","Dec"}, 0), 1, 2, 3, 4, 5, 6, 7, 8, 9, 10, 11, 12), MID(D3308, 9, 2)), "yyyy-mm-dd")</f>
        <v>1988-12-25</v>
      </c>
      <c r="F3308" s="1" t="str">
        <f t="shared" si="358"/>
        <v>04:11:00</v>
      </c>
      <c r="G3308" s="9" t="str">
        <f t="shared" si="359"/>
        <v>December</v>
      </c>
      <c r="H3308" s="5" t="str">
        <f t="shared" si="360"/>
        <v>1988</v>
      </c>
      <c r="I3308" s="1" t="s">
        <v>6770</v>
      </c>
      <c r="J3308" s="1" t="str">
        <f t="shared" si="361"/>
        <v xml:space="preserve">Soyuz U2 </v>
      </c>
      <c r="K3308" s="1" t="str">
        <f t="shared" si="362"/>
        <v>Progress 39</v>
      </c>
      <c r="L3308" s="1" t="s">
        <v>346</v>
      </c>
      <c r="M3308" s="1">
        <v>40</v>
      </c>
      <c r="N3308" s="1">
        <f t="shared" si="363"/>
        <v>3320</v>
      </c>
      <c r="O3308" s="1" t="s">
        <v>9</v>
      </c>
    </row>
    <row r="3309" spans="1:15" x14ac:dyDescent="0.3">
      <c r="A3309" s="1" t="s">
        <v>6140</v>
      </c>
      <c r="B3309" s="1" t="s">
        <v>4483</v>
      </c>
      <c r="C3309" s="1" t="str">
        <f t="shared" si="357"/>
        <v>Russia</v>
      </c>
      <c r="D3309" s="1" t="s">
        <v>6771</v>
      </c>
      <c r="E3309" s="7" t="str">
        <f>TEXT(DATE(MID(D3309, 13, 4), CHOOSE(MATCH( MID(D3309, 5, 3), {"Jan","Feb","Mar","Apr","May","Jun","Jul","Aug","Sep","Oct","Nov","Dec"}, 0), 1, 2, 3, 4, 5, 6, 7, 8, 9, 10, 11, 12), MID(D3309, 9, 2)), "yyyy-mm-dd")</f>
        <v>1988-12-23</v>
      </c>
      <c r="F3309" s="1" t="str">
        <f t="shared" si="358"/>
        <v>07:20:00</v>
      </c>
      <c r="G3309" s="9" t="str">
        <f t="shared" si="359"/>
        <v>December</v>
      </c>
      <c r="H3309" s="5" t="str">
        <f t="shared" si="360"/>
        <v>1988</v>
      </c>
      <c r="I3309" s="1" t="s">
        <v>6772</v>
      </c>
      <c r="J3309" s="1" t="str">
        <f t="shared" si="361"/>
        <v xml:space="preserve">Tsyklon-3 </v>
      </c>
      <c r="K3309" s="1" t="str">
        <f t="shared" si="362"/>
        <v>Cosmos 1985</v>
      </c>
      <c r="L3309" s="1" t="s">
        <v>346</v>
      </c>
      <c r="M3309" s="1"/>
      <c r="N3309" s="1">
        <f t="shared" si="363"/>
        <v>0</v>
      </c>
      <c r="O3309" s="1" t="s">
        <v>9</v>
      </c>
    </row>
    <row r="3310" spans="1:15" x14ac:dyDescent="0.3">
      <c r="A3310" s="1" t="s">
        <v>6140</v>
      </c>
      <c r="B3310" s="1" t="s">
        <v>212</v>
      </c>
      <c r="C3310" s="1" t="str">
        <f t="shared" si="357"/>
        <v>Russia</v>
      </c>
      <c r="D3310" s="1" t="s">
        <v>6773</v>
      </c>
      <c r="E3310" s="7" t="str">
        <f>TEXT(DATE(MID(D3310, 13, 4), CHOOSE(MATCH( MID(D3310, 5, 3), {"Jan","Feb","Mar","Apr","May","Jun","Jul","Aug","Sep","Oct","Nov","Dec"}, 0), 1, 2, 3, 4, 5, 6, 7, 8, 9, 10, 11, 12), MID(D3310, 9, 2)), "yyyy-mm-dd")</f>
        <v>1988-12-22</v>
      </c>
      <c r="F3310" s="1" t="str">
        <f t="shared" si="358"/>
        <v>14:15:00</v>
      </c>
      <c r="G3310" s="9" t="str">
        <f t="shared" si="359"/>
        <v>December</v>
      </c>
      <c r="H3310" s="5" t="str">
        <f t="shared" si="360"/>
        <v>1988</v>
      </c>
      <c r="I3310" s="1" t="s">
        <v>6774</v>
      </c>
      <c r="J3310" s="1" t="str">
        <f t="shared" si="361"/>
        <v xml:space="preserve">Molniya-M /Block ML </v>
      </c>
      <c r="K3310" s="1" t="str">
        <f t="shared" si="362"/>
        <v>Molniya-3 nÂ°135</v>
      </c>
      <c r="L3310" s="1" t="s">
        <v>346</v>
      </c>
      <c r="M3310" s="1"/>
      <c r="N3310" s="1">
        <f t="shared" si="363"/>
        <v>0</v>
      </c>
      <c r="O3310" s="1" t="s">
        <v>9</v>
      </c>
    </row>
    <row r="3311" spans="1:15" x14ac:dyDescent="0.3">
      <c r="A3311" s="1" t="s">
        <v>14</v>
      </c>
      <c r="B3311" s="1" t="s">
        <v>18</v>
      </c>
      <c r="C3311" s="1" t="str">
        <f t="shared" si="357"/>
        <v>China</v>
      </c>
      <c r="D3311" s="1" t="s">
        <v>6775</v>
      </c>
      <c r="E3311" s="7" t="str">
        <f>TEXT(DATE(MID(D3311, 13, 4), CHOOSE(MATCH( MID(D3311, 5, 3), {"Jan","Feb","Mar","Apr","May","Jun","Jul","Aug","Sep","Oct","Nov","Dec"}, 0), 1, 2, 3, 4, 5, 6, 7, 8, 9, 10, 11, 12), MID(D3311, 9, 2)), "yyyy-mm-dd")</f>
        <v>1988-12-22</v>
      </c>
      <c r="F3311" s="1" t="str">
        <f t="shared" si="358"/>
        <v>12:40:00</v>
      </c>
      <c r="G3311" s="9" t="str">
        <f t="shared" si="359"/>
        <v>December</v>
      </c>
      <c r="H3311" s="5" t="str">
        <f t="shared" si="360"/>
        <v>1988</v>
      </c>
      <c r="I3311" s="1" t="s">
        <v>6776</v>
      </c>
      <c r="J3311" s="1" t="str">
        <f t="shared" si="361"/>
        <v xml:space="preserve">Long March 3 </v>
      </c>
      <c r="K3311" s="1" t="str">
        <f t="shared" si="362"/>
        <v>DFH-2A 03</v>
      </c>
      <c r="L3311" s="1" t="s">
        <v>346</v>
      </c>
      <c r="M3311" s="1"/>
      <c r="N3311" s="1">
        <f t="shared" si="363"/>
        <v>0</v>
      </c>
      <c r="O3311" s="1" t="s">
        <v>9</v>
      </c>
    </row>
    <row r="3312" spans="1:15" x14ac:dyDescent="0.3">
      <c r="A3312" s="1" t="s">
        <v>6140</v>
      </c>
      <c r="B3312" s="1" t="s">
        <v>3038</v>
      </c>
      <c r="C3312" s="1" t="str">
        <f t="shared" si="357"/>
        <v>Russia</v>
      </c>
      <c r="D3312" s="1" t="s">
        <v>6777</v>
      </c>
      <c r="E3312" s="7" t="str">
        <f>TEXT(DATE(MID(D3312, 13, 4), CHOOSE(MATCH( MID(D3312, 5, 3), {"Jan","Feb","Mar","Apr","May","Jun","Jul","Aug","Sep","Oct","Nov","Dec"}, 0), 1, 2, 3, 4, 5, 6, 7, 8, 9, 10, 11, 12), MID(D3312, 9, 2)), "yyyy-mm-dd")</f>
        <v>1988-12-16</v>
      </c>
      <c r="F3312" s="1" t="str">
        <f t="shared" si="358"/>
        <v>18:59:00</v>
      </c>
      <c r="G3312" s="9" t="str">
        <f t="shared" si="359"/>
        <v>December</v>
      </c>
      <c r="H3312" s="5" t="str">
        <f t="shared" si="360"/>
        <v>1988</v>
      </c>
      <c r="I3312" s="1" t="s">
        <v>6778</v>
      </c>
      <c r="J3312" s="1" t="str">
        <f t="shared" si="361"/>
        <v xml:space="preserve">Soyuz U </v>
      </c>
      <c r="K3312" s="1" t="str">
        <f t="shared" si="362"/>
        <v>Cosmos 1984</v>
      </c>
      <c r="L3312" s="1" t="s">
        <v>346</v>
      </c>
      <c r="M3312" s="1">
        <v>20</v>
      </c>
      <c r="N3312" s="1">
        <f t="shared" si="363"/>
        <v>1660</v>
      </c>
      <c r="O3312" s="1" t="s">
        <v>9</v>
      </c>
    </row>
    <row r="3313" spans="1:15" x14ac:dyDescent="0.3">
      <c r="A3313" s="1" t="s">
        <v>233</v>
      </c>
      <c r="B3313" s="1" t="s">
        <v>4338</v>
      </c>
      <c r="C3313" s="1" t="str">
        <f t="shared" si="357"/>
        <v>France</v>
      </c>
      <c r="D3313" s="1" t="s">
        <v>6779</v>
      </c>
      <c r="E3313" s="7" t="str">
        <f>TEXT(DATE(MID(D3313, 13, 4), CHOOSE(MATCH( MID(D3313, 5, 3), {"Jan","Feb","Mar","Apr","May","Jun","Jul","Aug","Sep","Oct","Nov","Dec"}, 0), 1, 2, 3, 4, 5, 6, 7, 8, 9, 10, 11, 12), MID(D3313, 9, 2)), "yyyy-mm-dd")</f>
        <v>1988-12-11</v>
      </c>
      <c r="F3313" s="1" t="str">
        <f t="shared" si="358"/>
        <v>00:33:00</v>
      </c>
      <c r="G3313" s="9" t="str">
        <f t="shared" si="359"/>
        <v>December</v>
      </c>
      <c r="H3313" s="5" t="str">
        <f t="shared" si="360"/>
        <v>1988</v>
      </c>
      <c r="I3313" s="1" t="s">
        <v>6780</v>
      </c>
      <c r="J3313" s="1" t="str">
        <f t="shared" si="361"/>
        <v xml:space="preserve">Ariane 44LP </v>
      </c>
      <c r="K3313" s="1" t="str">
        <f t="shared" si="362"/>
        <v>Skynet 4B &amp; Astra 1A</v>
      </c>
      <c r="L3313" s="1" t="s">
        <v>346</v>
      </c>
      <c r="M3313" s="1"/>
      <c r="N3313" s="1">
        <f t="shared" si="363"/>
        <v>0</v>
      </c>
      <c r="O3313" s="1" t="s">
        <v>9</v>
      </c>
    </row>
    <row r="3314" spans="1:15" x14ac:dyDescent="0.3">
      <c r="A3314" s="1" t="s">
        <v>6140</v>
      </c>
      <c r="B3314" s="1" t="s">
        <v>6272</v>
      </c>
      <c r="C3314" s="1" t="str">
        <f t="shared" si="357"/>
        <v>Kazakhstan</v>
      </c>
      <c r="D3314" s="1" t="s">
        <v>6781</v>
      </c>
      <c r="E3314" s="7" t="str">
        <f>TEXT(DATE(MID(D3314, 13, 4), CHOOSE(MATCH( MID(D3314, 5, 3), {"Jan","Feb","Mar","Apr","May","Jun","Jul","Aug","Sep","Oct","Nov","Dec"}, 0), 1, 2, 3, 4, 5, 6, 7, 8, 9, 10, 11, 12), MID(D3314, 9, 2)), "yyyy-mm-dd")</f>
        <v>1988-12-10</v>
      </c>
      <c r="F3314" s="1" t="str">
        <f t="shared" si="358"/>
        <v>11:54:00</v>
      </c>
      <c r="G3314" s="9" t="str">
        <f t="shared" si="359"/>
        <v>December</v>
      </c>
      <c r="H3314" s="5" t="str">
        <f t="shared" si="360"/>
        <v>1988</v>
      </c>
      <c r="I3314" s="1" t="s">
        <v>6782</v>
      </c>
      <c r="J3314" s="1" t="str">
        <f t="shared" si="361"/>
        <v xml:space="preserve">Proton K/Block-DM-2 </v>
      </c>
      <c r="K3314" s="1" t="str">
        <f t="shared" si="362"/>
        <v>Ekran-M 2</v>
      </c>
      <c r="L3314" s="1" t="s">
        <v>346</v>
      </c>
      <c r="M3314" s="1"/>
      <c r="N3314" s="1">
        <f t="shared" si="363"/>
        <v>0</v>
      </c>
      <c r="O3314" s="1" t="s">
        <v>9</v>
      </c>
    </row>
    <row r="3315" spans="1:15" x14ac:dyDescent="0.3">
      <c r="A3315" s="1" t="s">
        <v>6140</v>
      </c>
      <c r="B3315" s="1" t="s">
        <v>212</v>
      </c>
      <c r="C3315" s="1" t="str">
        <f t="shared" si="357"/>
        <v>Russia</v>
      </c>
      <c r="D3315" s="1" t="s">
        <v>6783</v>
      </c>
      <c r="E3315" s="7" t="str">
        <f>TEXT(DATE(MID(D3315, 13, 4), CHOOSE(MATCH( MID(D3315, 5, 3), {"Jan","Feb","Mar","Apr","May","Jun","Jul","Aug","Sep","Oct","Nov","Dec"}, 0), 1, 2, 3, 4, 5, 6, 7, 8, 9, 10, 11, 12), MID(D3315, 9, 2)), "yyyy-mm-dd")</f>
        <v>1988-12-08</v>
      </c>
      <c r="F3315" s="1" t="str">
        <f t="shared" si="358"/>
        <v>14:50:00</v>
      </c>
      <c r="G3315" s="9" t="str">
        <f t="shared" si="359"/>
        <v>December</v>
      </c>
      <c r="H3315" s="5" t="str">
        <f t="shared" si="360"/>
        <v>1988</v>
      </c>
      <c r="I3315" s="1" t="s">
        <v>6784</v>
      </c>
      <c r="J3315" s="1" t="str">
        <f t="shared" si="361"/>
        <v xml:space="preserve">Soyuz U </v>
      </c>
      <c r="K3315" s="1" t="str">
        <f t="shared" si="362"/>
        <v>Cosmos 1983</v>
      </c>
      <c r="L3315" s="1" t="s">
        <v>346</v>
      </c>
      <c r="M3315" s="1">
        <v>20</v>
      </c>
      <c r="N3315" s="1">
        <f t="shared" si="363"/>
        <v>1660</v>
      </c>
      <c r="O3315" s="1" t="s">
        <v>9</v>
      </c>
    </row>
    <row r="3316" spans="1:15" x14ac:dyDescent="0.3">
      <c r="A3316" s="1" t="s">
        <v>657</v>
      </c>
      <c r="B3316" s="1" t="s">
        <v>658</v>
      </c>
      <c r="C3316" s="1" t="str">
        <f t="shared" si="357"/>
        <v>USA</v>
      </c>
      <c r="D3316" s="1" t="s">
        <v>6785</v>
      </c>
      <c r="E3316" s="7" t="str">
        <f>TEXT(DATE(MID(D3316, 13, 4), CHOOSE(MATCH( MID(D3316, 5, 3), {"Jan","Feb","Mar","Apr","May","Jun","Jul","Aug","Sep","Oct","Nov","Dec"}, 0), 1, 2, 3, 4, 5, 6, 7, 8, 9, 10, 11, 12), MID(D3316, 9, 2)), "yyyy-mm-dd")</f>
        <v>1988-12-02</v>
      </c>
      <c r="F3316" s="1" t="str">
        <f t="shared" si="358"/>
        <v>14:30:00</v>
      </c>
      <c r="G3316" s="9" t="str">
        <f t="shared" si="359"/>
        <v>December</v>
      </c>
      <c r="H3316" s="5" t="str">
        <f t="shared" si="360"/>
        <v>1988</v>
      </c>
      <c r="I3316" s="1" t="s">
        <v>6786</v>
      </c>
      <c r="J3316" s="1" t="str">
        <f t="shared" si="361"/>
        <v xml:space="preserve">Space Shuttle Atlantis </v>
      </c>
      <c r="K3316" s="1" t="str">
        <f t="shared" si="362"/>
        <v>STS-27R</v>
      </c>
      <c r="L3316" s="1" t="s">
        <v>346</v>
      </c>
      <c r="M3316" s="1">
        <v>450</v>
      </c>
      <c r="N3316" s="1">
        <f t="shared" si="363"/>
        <v>37350</v>
      </c>
      <c r="O3316" s="1" t="s">
        <v>9</v>
      </c>
    </row>
    <row r="3317" spans="1:15" x14ac:dyDescent="0.3">
      <c r="A3317" s="1" t="s">
        <v>6140</v>
      </c>
      <c r="B3317" s="1" t="s">
        <v>1630</v>
      </c>
      <c r="C3317" s="1" t="str">
        <f t="shared" si="357"/>
        <v>Kazakhstan</v>
      </c>
      <c r="D3317" s="1" t="s">
        <v>6787</v>
      </c>
      <c r="E3317" s="7" t="str">
        <f>TEXT(DATE(MID(D3317, 13, 4), CHOOSE(MATCH( MID(D3317, 5, 3), {"Jan","Feb","Mar","Apr","May","Jun","Jul","Aug","Sep","Oct","Nov","Dec"}, 0), 1, 2, 3, 4, 5, 6, 7, 8, 9, 10, 11, 12), MID(D3317, 9, 2)), "yyyy-mm-dd")</f>
        <v>1988-11-30</v>
      </c>
      <c r="F3317" s="1" t="str">
        <f t="shared" si="358"/>
        <v>09:00:00</v>
      </c>
      <c r="G3317" s="9" t="str">
        <f t="shared" si="359"/>
        <v>November</v>
      </c>
      <c r="H3317" s="5" t="str">
        <f t="shared" si="360"/>
        <v>1988</v>
      </c>
      <c r="I3317" s="1" t="s">
        <v>6788</v>
      </c>
      <c r="J3317" s="1" t="str">
        <f t="shared" si="361"/>
        <v xml:space="preserve">Soyuz U </v>
      </c>
      <c r="K3317" s="1" t="str">
        <f t="shared" si="362"/>
        <v>Cosmos 1982</v>
      </c>
      <c r="L3317" s="1" t="s">
        <v>346</v>
      </c>
      <c r="M3317" s="1">
        <v>20</v>
      </c>
      <c r="N3317" s="1">
        <f t="shared" si="363"/>
        <v>1660</v>
      </c>
      <c r="O3317" s="1" t="s">
        <v>9</v>
      </c>
    </row>
    <row r="3318" spans="1:15" x14ac:dyDescent="0.3">
      <c r="A3318" s="1" t="s">
        <v>6140</v>
      </c>
      <c r="B3318" s="1" t="s">
        <v>1630</v>
      </c>
      <c r="C3318" s="1" t="str">
        <f t="shared" si="357"/>
        <v>Kazakhstan</v>
      </c>
      <c r="D3318" s="1" t="s">
        <v>6789</v>
      </c>
      <c r="E3318" s="7" t="str">
        <f>TEXT(DATE(MID(D3318, 13, 4), CHOOSE(MATCH( MID(D3318, 5, 3), {"Jan","Feb","Mar","Apr","May","Jun","Jul","Aug","Sep","Oct","Nov","Dec"}, 0), 1, 2, 3, 4, 5, 6, 7, 8, 9, 10, 11, 12), MID(D3318, 9, 2)), "yyyy-mm-dd")</f>
        <v>1988-11-26</v>
      </c>
      <c r="F3318" s="1" t="str">
        <f t="shared" si="358"/>
        <v>15:49:00</v>
      </c>
      <c r="G3318" s="9" t="str">
        <f t="shared" si="359"/>
        <v>November</v>
      </c>
      <c r="H3318" s="5" t="str">
        <f t="shared" si="360"/>
        <v>1988</v>
      </c>
      <c r="I3318" s="1" t="s">
        <v>6790</v>
      </c>
      <c r="J3318" s="1" t="str">
        <f t="shared" si="361"/>
        <v xml:space="preserve">Soyuz U2 </v>
      </c>
      <c r="K3318" s="1" t="str">
        <f t="shared" si="362"/>
        <v>Soyuz TM-7</v>
      </c>
      <c r="L3318" s="1" t="s">
        <v>346</v>
      </c>
      <c r="M3318" s="1">
        <v>40</v>
      </c>
      <c r="N3318" s="1">
        <f t="shared" si="363"/>
        <v>3320</v>
      </c>
      <c r="O3318" s="1" t="s">
        <v>9</v>
      </c>
    </row>
    <row r="3319" spans="1:15" x14ac:dyDescent="0.3">
      <c r="A3319" s="1" t="s">
        <v>6140</v>
      </c>
      <c r="B3319" s="1" t="s">
        <v>6615</v>
      </c>
      <c r="C3319" s="1" t="str">
        <f t="shared" si="357"/>
        <v>Russia</v>
      </c>
      <c r="D3319" s="1" t="s">
        <v>6791</v>
      </c>
      <c r="E3319" s="7" t="str">
        <f>TEXT(DATE(MID(D3319, 13, 4), CHOOSE(MATCH( MID(D3319, 5, 3), {"Jan","Feb","Mar","Apr","May","Jun","Jul","Aug","Sep","Oct","Nov","Dec"}, 0), 1, 2, 3, 4, 5, 6, 7, 8, 9, 10, 11, 12), MID(D3319, 9, 2)), "yyyy-mm-dd")</f>
        <v>1988-11-24</v>
      </c>
      <c r="F3319" s="1" t="str">
        <f t="shared" si="358"/>
        <v>14:49:00</v>
      </c>
      <c r="G3319" s="9" t="str">
        <f t="shared" si="359"/>
        <v>November</v>
      </c>
      <c r="H3319" s="5" t="str">
        <f t="shared" si="360"/>
        <v>1988</v>
      </c>
      <c r="I3319" s="1" t="s">
        <v>6792</v>
      </c>
      <c r="J3319" s="1" t="str">
        <f t="shared" si="361"/>
        <v xml:space="preserve">Soyuz U </v>
      </c>
      <c r="K3319" s="1" t="str">
        <f t="shared" si="362"/>
        <v>Cosmos 1981</v>
      </c>
      <c r="L3319" s="1" t="s">
        <v>346</v>
      </c>
      <c r="M3319" s="1">
        <v>20</v>
      </c>
      <c r="N3319" s="1">
        <f t="shared" si="363"/>
        <v>1660</v>
      </c>
      <c r="O3319" s="1" t="s">
        <v>9</v>
      </c>
    </row>
    <row r="3320" spans="1:15" x14ac:dyDescent="0.3">
      <c r="A3320" s="1" t="s">
        <v>6140</v>
      </c>
      <c r="B3320" s="1" t="s">
        <v>2022</v>
      </c>
      <c r="C3320" s="1" t="str">
        <f t="shared" si="357"/>
        <v>Kazakhstan</v>
      </c>
      <c r="D3320" s="1" t="s">
        <v>6793</v>
      </c>
      <c r="E3320" s="7" t="str">
        <f>TEXT(DATE(MID(D3320, 13, 4), CHOOSE(MATCH( MID(D3320, 5, 3), {"Jan","Feb","Mar","Apr","May","Jun","Jul","Aug","Sep","Oct","Nov","Dec"}, 0), 1, 2, 3, 4, 5, 6, 7, 8, 9, 10, 11, 12), MID(D3320, 9, 2)), "yyyy-mm-dd")</f>
        <v>1988-11-23</v>
      </c>
      <c r="F3320" s="1" t="str">
        <f t="shared" si="358"/>
        <v>14:50:00</v>
      </c>
      <c r="G3320" s="9" t="str">
        <f t="shared" si="359"/>
        <v>November</v>
      </c>
      <c r="H3320" s="5" t="str">
        <f t="shared" si="360"/>
        <v>1988</v>
      </c>
      <c r="I3320" s="1" t="s">
        <v>6794</v>
      </c>
      <c r="J3320" s="1" t="str">
        <f t="shared" si="361"/>
        <v xml:space="preserve">Zenit-2 </v>
      </c>
      <c r="K3320" s="1" t="str">
        <f t="shared" si="362"/>
        <v>Cosmos 1980</v>
      </c>
      <c r="L3320" s="1" t="s">
        <v>346</v>
      </c>
      <c r="M3320" s="1"/>
      <c r="N3320" s="1">
        <f t="shared" si="363"/>
        <v>0</v>
      </c>
      <c r="O3320" s="1" t="s">
        <v>9</v>
      </c>
    </row>
    <row r="3321" spans="1:15" x14ac:dyDescent="0.3">
      <c r="A3321" s="1" t="s">
        <v>6140</v>
      </c>
      <c r="B3321" s="1" t="s">
        <v>6795</v>
      </c>
      <c r="C3321" s="1" t="str">
        <f t="shared" si="357"/>
        <v>Kazakhstan</v>
      </c>
      <c r="D3321" s="1" t="s">
        <v>6796</v>
      </c>
      <c r="E3321" s="7" t="str">
        <f>TEXT(DATE(MID(D3321, 13, 4), CHOOSE(MATCH( MID(D3321, 5, 3), {"Jan","Feb","Mar","Apr","May","Jun","Jul","Aug","Sep","Oct","Nov","Dec"}, 0), 1, 2, 3, 4, 5, 6, 7, 8, 9, 10, 11, 12), MID(D3321, 9, 2)), "yyyy-mm-dd")</f>
        <v>1988-11-18</v>
      </c>
      <c r="F3321" s="1" t="str">
        <f t="shared" si="358"/>
        <v>00:12:00</v>
      </c>
      <c r="G3321" s="9" t="str">
        <f t="shared" si="359"/>
        <v>November</v>
      </c>
      <c r="H3321" s="5" t="str">
        <f t="shared" si="360"/>
        <v>1988</v>
      </c>
      <c r="I3321" s="1" t="s">
        <v>6797</v>
      </c>
      <c r="J3321" s="1" t="str">
        <f t="shared" si="361"/>
        <v xml:space="preserve">Tsyklon-2 </v>
      </c>
      <c r="K3321" s="1" t="str">
        <f t="shared" si="362"/>
        <v>Cosmos 1979</v>
      </c>
      <c r="L3321" s="1" t="s">
        <v>346</v>
      </c>
      <c r="M3321" s="1"/>
      <c r="N3321" s="1">
        <f t="shared" si="363"/>
        <v>0</v>
      </c>
      <c r="O3321" s="1" t="s">
        <v>9</v>
      </c>
    </row>
    <row r="3322" spans="1:15" x14ac:dyDescent="0.3">
      <c r="A3322" s="1" t="s">
        <v>6140</v>
      </c>
      <c r="B3322" s="1" t="s">
        <v>6798</v>
      </c>
      <c r="C3322" s="1" t="str">
        <f t="shared" si="357"/>
        <v>Kazakhstan</v>
      </c>
      <c r="D3322" s="1" t="s">
        <v>6799</v>
      </c>
      <c r="E3322" s="7" t="str">
        <f>TEXT(DATE(MID(D3322, 13, 4), CHOOSE(MATCH( MID(D3322, 5, 3), {"Jan","Feb","Mar","Apr","May","Jun","Jul","Aug","Sep","Oct","Nov","Dec"}, 0), 1, 2, 3, 4, 5, 6, 7, 8, 9, 10, 11, 12), MID(D3322, 9, 2)), "yyyy-mm-dd")</f>
        <v>1988-11-15</v>
      </c>
      <c r="F3322" s="1" t="str">
        <f t="shared" si="358"/>
        <v>03:00:00</v>
      </c>
      <c r="G3322" s="9" t="str">
        <f t="shared" si="359"/>
        <v>November</v>
      </c>
      <c r="H3322" s="5" t="str">
        <f t="shared" si="360"/>
        <v>1988</v>
      </c>
      <c r="I3322" s="1" t="s">
        <v>6800</v>
      </c>
      <c r="J3322" s="1" t="str">
        <f t="shared" si="361"/>
        <v xml:space="preserve">Energiya/Buran </v>
      </c>
      <c r="K3322" s="1" t="str">
        <f t="shared" si="362"/>
        <v>Buran</v>
      </c>
      <c r="L3322" s="1" t="s">
        <v>346</v>
      </c>
      <c r="M3322" s="1"/>
      <c r="N3322" s="1">
        <f t="shared" si="363"/>
        <v>0</v>
      </c>
      <c r="O3322" s="1" t="s">
        <v>9</v>
      </c>
    </row>
    <row r="3323" spans="1:15" x14ac:dyDescent="0.3">
      <c r="A3323" s="1" t="s">
        <v>6140</v>
      </c>
      <c r="B3323" s="1" t="s">
        <v>1630</v>
      </c>
      <c r="C3323" s="1" t="str">
        <f t="shared" si="357"/>
        <v>Kazakhstan</v>
      </c>
      <c r="D3323" s="1" t="s">
        <v>6801</v>
      </c>
      <c r="E3323" s="7" t="str">
        <f>TEXT(DATE(MID(D3323, 13, 4), CHOOSE(MATCH( MID(D3323, 5, 3), {"Jan","Feb","Mar","Apr","May","Jun","Jul","Aug","Sep","Oct","Nov","Dec"}, 0), 1, 2, 3, 4, 5, 6, 7, 8, 9, 10, 11, 12), MID(D3323, 9, 2)), "yyyy-mm-dd")</f>
        <v>1988-11-11</v>
      </c>
      <c r="F3323" s="1" t="str">
        <f t="shared" si="358"/>
        <v>10:30:00</v>
      </c>
      <c r="G3323" s="9" t="str">
        <f t="shared" si="359"/>
        <v>November</v>
      </c>
      <c r="H3323" s="5" t="str">
        <f t="shared" si="360"/>
        <v>1988</v>
      </c>
      <c r="I3323" s="1" t="s">
        <v>6802</v>
      </c>
      <c r="J3323" s="1" t="str">
        <f t="shared" si="361"/>
        <v xml:space="preserve">Soyuz U </v>
      </c>
      <c r="K3323" s="1" t="str">
        <f t="shared" si="362"/>
        <v>Yantar-4KS1 nÂ°104</v>
      </c>
      <c r="L3323" s="1" t="s">
        <v>346</v>
      </c>
      <c r="M3323" s="1">
        <v>20</v>
      </c>
      <c r="N3323" s="1">
        <f t="shared" si="363"/>
        <v>1660</v>
      </c>
      <c r="O3323" s="1" t="s">
        <v>257</v>
      </c>
    </row>
    <row r="3324" spans="1:15" x14ac:dyDescent="0.3">
      <c r="A3324" s="1" t="s">
        <v>5603</v>
      </c>
      <c r="B3324" s="1" t="s">
        <v>27</v>
      </c>
      <c r="C3324" s="1" t="str">
        <f t="shared" si="357"/>
        <v>USA</v>
      </c>
      <c r="D3324" s="1" t="s">
        <v>6803</v>
      </c>
      <c r="E3324" s="7" t="str">
        <f>TEXT(DATE(MID(D3324, 13, 4), CHOOSE(MATCH( MID(D3324, 5, 3), {"Jan","Feb","Mar","Apr","May","Jun","Jul","Aug","Sep","Oct","Nov","Dec"}, 0), 1, 2, 3, 4, 5, 6, 7, 8, 9, 10, 11, 12), MID(D3324, 9, 2)), "yyyy-mm-dd")</f>
        <v>1988-11-06</v>
      </c>
      <c r="F3324" s="1" t="str">
        <f t="shared" si="358"/>
        <v>18:03:00</v>
      </c>
      <c r="G3324" s="9" t="str">
        <f t="shared" si="359"/>
        <v>November</v>
      </c>
      <c r="H3324" s="5" t="str">
        <f t="shared" si="360"/>
        <v>1988</v>
      </c>
      <c r="I3324" s="1" t="s">
        <v>6804</v>
      </c>
      <c r="J3324" s="1" t="str">
        <f t="shared" si="361"/>
        <v xml:space="preserve">Titan 34D </v>
      </c>
      <c r="K3324" s="1" t="str">
        <f t="shared" si="362"/>
        <v>KH-11 9 (USA-33)</v>
      </c>
      <c r="L3324" s="1" t="s">
        <v>346</v>
      </c>
      <c r="M3324" s="1"/>
      <c r="N3324" s="1">
        <f t="shared" si="363"/>
        <v>0</v>
      </c>
      <c r="O3324" s="1" t="s">
        <v>9</v>
      </c>
    </row>
    <row r="3325" spans="1:15" x14ac:dyDescent="0.3">
      <c r="A3325" s="1" t="s">
        <v>233</v>
      </c>
      <c r="B3325" s="1" t="s">
        <v>6657</v>
      </c>
      <c r="C3325" s="1" t="str">
        <f t="shared" si="357"/>
        <v>France</v>
      </c>
      <c r="D3325" s="1" t="s">
        <v>6805</v>
      </c>
      <c r="E3325" s="7" t="str">
        <f>TEXT(DATE(MID(D3325, 13, 4), CHOOSE(MATCH( MID(D3325, 5, 3), {"Jan","Feb","Mar","Apr","May","Jun","Jul","Aug","Sep","Oct","Nov","Dec"}, 0), 1, 2, 3, 4, 5, 6, 7, 8, 9, 10, 11, 12), MID(D3325, 9, 2)), "yyyy-mm-dd")</f>
        <v>1988-10-28</v>
      </c>
      <c r="F3325" s="1" t="str">
        <f t="shared" si="358"/>
        <v>02:17:00</v>
      </c>
      <c r="G3325" s="9" t="str">
        <f t="shared" si="359"/>
        <v>October</v>
      </c>
      <c r="H3325" s="5" t="str">
        <f t="shared" si="360"/>
        <v>1988</v>
      </c>
      <c r="I3325" s="1" t="s">
        <v>6806</v>
      </c>
      <c r="J3325" s="1" t="str">
        <f t="shared" si="361"/>
        <v xml:space="preserve">Ariane 2 </v>
      </c>
      <c r="K3325" s="1" t="str">
        <f t="shared" si="362"/>
        <v>TDF-1</v>
      </c>
      <c r="L3325" s="1" t="s">
        <v>346</v>
      </c>
      <c r="M3325" s="1"/>
      <c r="N3325" s="1">
        <f t="shared" si="363"/>
        <v>0</v>
      </c>
      <c r="O3325" s="1" t="s">
        <v>9</v>
      </c>
    </row>
    <row r="3326" spans="1:15" x14ac:dyDescent="0.3">
      <c r="A3326" s="1" t="s">
        <v>6140</v>
      </c>
      <c r="B3326" s="1" t="s">
        <v>3038</v>
      </c>
      <c r="C3326" s="1" t="str">
        <f t="shared" si="357"/>
        <v>Russia</v>
      </c>
      <c r="D3326" s="1" t="s">
        <v>6807</v>
      </c>
      <c r="E3326" s="7" t="str">
        <f>TEXT(DATE(MID(D3326, 13, 4), CHOOSE(MATCH( MID(D3326, 5, 3), {"Jan","Feb","Mar","Apr","May","Jun","Jul","Aug","Sep","Oct","Nov","Dec"}, 0), 1, 2, 3, 4, 5, 6, 7, 8, 9, 10, 11, 12), MID(D3326, 9, 2)), "yyyy-mm-dd")</f>
        <v>1988-10-27</v>
      </c>
      <c r="F3326" s="1" t="str">
        <f t="shared" si="358"/>
        <v>11:31:00</v>
      </c>
      <c r="G3326" s="9" t="str">
        <f t="shared" si="359"/>
        <v>October</v>
      </c>
      <c r="H3326" s="5" t="str">
        <f t="shared" si="360"/>
        <v>1988</v>
      </c>
      <c r="I3326" s="1" t="s">
        <v>6808</v>
      </c>
      <c r="J3326" s="1" t="str">
        <f t="shared" si="361"/>
        <v xml:space="preserve">Soyuz U </v>
      </c>
      <c r="K3326" s="1" t="str">
        <f t="shared" si="362"/>
        <v>Cosmos 1978</v>
      </c>
      <c r="L3326" s="1" t="s">
        <v>346</v>
      </c>
      <c r="M3326" s="1">
        <v>20</v>
      </c>
      <c r="N3326" s="1">
        <f t="shared" si="363"/>
        <v>1660</v>
      </c>
      <c r="O3326" s="1" t="s">
        <v>9</v>
      </c>
    </row>
    <row r="3327" spans="1:15" x14ac:dyDescent="0.3">
      <c r="A3327" s="1" t="s">
        <v>6140</v>
      </c>
      <c r="B3327" s="1" t="s">
        <v>6615</v>
      </c>
      <c r="C3327" s="1" t="str">
        <f t="shared" si="357"/>
        <v>Russia</v>
      </c>
      <c r="D3327" s="1" t="s">
        <v>6809</v>
      </c>
      <c r="E3327" s="7" t="str">
        <f>TEXT(DATE(MID(D3327, 13, 4), CHOOSE(MATCH( MID(D3327, 5, 3), {"Jan","Feb","Mar","Apr","May","Jun","Jul","Aug","Sep","Oct","Nov","Dec"}, 0), 1, 2, 3, 4, 5, 6, 7, 8, 9, 10, 11, 12), MID(D3327, 9, 2)), "yyyy-mm-dd")</f>
        <v>1988-10-25</v>
      </c>
      <c r="F3327" s="1" t="str">
        <f t="shared" si="358"/>
        <v>18:02:00</v>
      </c>
      <c r="G3327" s="9" t="str">
        <f t="shared" si="359"/>
        <v>October</v>
      </c>
      <c r="H3327" s="5" t="str">
        <f t="shared" si="360"/>
        <v>1988</v>
      </c>
      <c r="I3327" s="1" t="s">
        <v>6810</v>
      </c>
      <c r="J3327" s="1" t="str">
        <f t="shared" si="361"/>
        <v xml:space="preserve">Molniya-M /Block 2BL </v>
      </c>
      <c r="K3327" s="1" t="str">
        <f t="shared" si="362"/>
        <v>Cosmos 1977</v>
      </c>
      <c r="L3327" s="1" t="s">
        <v>346</v>
      </c>
      <c r="M3327" s="1"/>
      <c r="N3327" s="1">
        <f t="shared" si="363"/>
        <v>0</v>
      </c>
      <c r="O3327" s="1" t="s">
        <v>9</v>
      </c>
    </row>
    <row r="3328" spans="1:15" x14ac:dyDescent="0.3">
      <c r="A3328" s="1" t="s">
        <v>6140</v>
      </c>
      <c r="B3328" s="1" t="s">
        <v>529</v>
      </c>
      <c r="C3328" s="1" t="str">
        <f t="shared" si="357"/>
        <v>Kazakhstan</v>
      </c>
      <c r="D3328" s="1" t="s">
        <v>6811</v>
      </c>
      <c r="E3328" s="7" t="str">
        <f>TEXT(DATE(MID(D3328, 13, 4), CHOOSE(MATCH( MID(D3328, 5, 3), {"Jan","Feb","Mar","Apr","May","Jun","Jul","Aug","Sep","Oct","Nov","Dec"}, 0), 1, 2, 3, 4, 5, 6, 7, 8, 9, 10, 11, 12), MID(D3328, 9, 2)), "yyyy-mm-dd")</f>
        <v>1988-10-20</v>
      </c>
      <c r="F3328" s="1" t="str">
        <f t="shared" si="358"/>
        <v>15:43:00</v>
      </c>
      <c r="G3328" s="9" t="str">
        <f t="shared" si="359"/>
        <v>October</v>
      </c>
      <c r="H3328" s="5" t="str">
        <f t="shared" si="360"/>
        <v>1988</v>
      </c>
      <c r="I3328" s="1" t="s">
        <v>6812</v>
      </c>
      <c r="J3328" s="1" t="str">
        <f t="shared" si="361"/>
        <v xml:space="preserve">Proton K/Block-DM-2 </v>
      </c>
      <c r="K3328" s="1" t="str">
        <f t="shared" si="362"/>
        <v>Raduga 22</v>
      </c>
      <c r="L3328" s="1" t="s">
        <v>346</v>
      </c>
      <c r="M3328" s="1"/>
      <c r="N3328" s="1">
        <f t="shared" si="363"/>
        <v>0</v>
      </c>
      <c r="O3328" s="1" t="s">
        <v>9</v>
      </c>
    </row>
    <row r="3329" spans="1:15" x14ac:dyDescent="0.3">
      <c r="A3329" s="1" t="s">
        <v>6140</v>
      </c>
      <c r="B3329" s="1" t="s">
        <v>3038</v>
      </c>
      <c r="C3329" s="1" t="str">
        <f t="shared" si="357"/>
        <v>Russia</v>
      </c>
      <c r="D3329" s="1" t="s">
        <v>6813</v>
      </c>
      <c r="E3329" s="7" t="str">
        <f>TEXT(DATE(MID(D3329, 13, 4), CHOOSE(MATCH( MID(D3329, 5, 3), {"Jan","Feb","Mar","Apr","May","Jun","Jul","Aug","Sep","Oct","Nov","Dec"}, 0), 1, 2, 3, 4, 5, 6, 7, 8, 9, 10, 11, 12), MID(D3329, 9, 2)), "yyyy-mm-dd")</f>
        <v>1988-10-13</v>
      </c>
      <c r="F3329" s="1" t="str">
        <f t="shared" si="358"/>
        <v>11:19:00</v>
      </c>
      <c r="G3329" s="9" t="str">
        <f t="shared" si="359"/>
        <v>October</v>
      </c>
      <c r="H3329" s="5" t="str">
        <f t="shared" si="360"/>
        <v>1988</v>
      </c>
      <c r="I3329" s="1" t="s">
        <v>6814</v>
      </c>
      <c r="J3329" s="1" t="str">
        <f t="shared" si="361"/>
        <v xml:space="preserve">Soyuz U </v>
      </c>
      <c r="K3329" s="1" t="str">
        <f t="shared" si="362"/>
        <v>Cosmos 1976</v>
      </c>
      <c r="L3329" s="1" t="s">
        <v>346</v>
      </c>
      <c r="M3329" s="1">
        <v>20</v>
      </c>
      <c r="N3329" s="1">
        <f t="shared" si="363"/>
        <v>1660</v>
      </c>
      <c r="O3329" s="1" t="s">
        <v>9</v>
      </c>
    </row>
    <row r="3330" spans="1:15" x14ac:dyDescent="0.3">
      <c r="A3330" s="1" t="s">
        <v>6140</v>
      </c>
      <c r="B3330" s="1" t="s">
        <v>4483</v>
      </c>
      <c r="C3330" s="1" t="str">
        <f t="shared" ref="C3330:C3393" si="364">TRIM(MID(B3330, FIND("|", SUBSTITUTE(B3330, ",", "|", LEN(B3330) - LEN(SUBSTITUTE(B3330,",", "" )))) + 1, LEN(B3330)))</f>
        <v>Russia</v>
      </c>
      <c r="D3330" s="1" t="s">
        <v>6815</v>
      </c>
      <c r="E3330" s="7" t="str">
        <f>TEXT(DATE(MID(D3330, 13, 4), CHOOSE(MATCH( MID(D3330, 5, 3), {"Jan","Feb","Mar","Apr","May","Jun","Jul","Aug","Sep","Oct","Nov","Dec"}, 0), 1, 2, 3, 4, 5, 6, 7, 8, 9, 10, 11, 12), MID(D3330, 9, 2)), "yyyy-mm-dd")</f>
        <v>1988-10-11</v>
      </c>
      <c r="F3330" s="1" t="str">
        <f t="shared" ref="F3330:F3393" si="365">IF(ISNUMBER(FIND(":", D3330)), MID(D3330, FIND(":", D3330)-2, 5) &amp; ":00", "00:00:00")</f>
        <v>08:01:00</v>
      </c>
      <c r="G3330" s="9" t="str">
        <f t="shared" ref="G3330:G3393" si="366">TEXT(E3330, "mmmm")</f>
        <v>October</v>
      </c>
      <c r="H3330" s="5" t="str">
        <f t="shared" ref="H3330:H3393" si="367">TEXT(E3330, "yyyy")</f>
        <v>1988</v>
      </c>
      <c r="I3330" s="1" t="s">
        <v>6816</v>
      </c>
      <c r="J3330" s="1" t="str">
        <f t="shared" ref="J3330:J3393" si="368">LEFT(I3330, FIND("|", I3330) - 1)</f>
        <v xml:space="preserve">Tsyklon-3 </v>
      </c>
      <c r="K3330" s="1" t="str">
        <f t="shared" ref="K3330:K3393" si="369">MID(I3330, FIND("|", I3330) + 2, LEN(I3330))</f>
        <v>Cosmos 1975</v>
      </c>
      <c r="L3330" s="1" t="s">
        <v>346</v>
      </c>
      <c r="M3330" s="1"/>
      <c r="N3330" s="1">
        <f t="shared" si="363"/>
        <v>0</v>
      </c>
      <c r="O3330" s="1" t="s">
        <v>9</v>
      </c>
    </row>
    <row r="3331" spans="1:15" x14ac:dyDescent="0.3">
      <c r="A3331" s="1" t="s">
        <v>6140</v>
      </c>
      <c r="B3331" s="1" t="s">
        <v>6615</v>
      </c>
      <c r="C3331" s="1" t="str">
        <f t="shared" si="364"/>
        <v>Russia</v>
      </c>
      <c r="D3331" s="1" t="s">
        <v>6817</v>
      </c>
      <c r="E3331" s="7" t="str">
        <f>TEXT(DATE(MID(D3331, 13, 4), CHOOSE(MATCH( MID(D3331, 5, 3), {"Jan","Feb","Mar","Apr","May","Jun","Jul","Aug","Sep","Oct","Nov","Dec"}, 0), 1, 2, 3, 4, 5, 6, 7, 8, 9, 10, 11, 12), MID(D3331, 9, 2)), "yyyy-mm-dd")</f>
        <v>1988-10-03</v>
      </c>
      <c r="F3331" s="1" t="str">
        <f t="shared" si="365"/>
        <v>22:23:00</v>
      </c>
      <c r="G3331" s="9" t="str">
        <f t="shared" si="366"/>
        <v>October</v>
      </c>
      <c r="H3331" s="5" t="str">
        <f t="shared" si="367"/>
        <v>1988</v>
      </c>
      <c r="I3331" s="1" t="s">
        <v>6818</v>
      </c>
      <c r="J3331" s="1" t="str">
        <f t="shared" si="368"/>
        <v xml:space="preserve">Molniya-M /Block 2BL </v>
      </c>
      <c r="K3331" s="1" t="str">
        <f t="shared" si="369"/>
        <v>Cosmos 1974</v>
      </c>
      <c r="L3331" s="1" t="s">
        <v>346</v>
      </c>
      <c r="M3331" s="1"/>
      <c r="N3331" s="1">
        <f t="shared" ref="N3331:N3394" si="370">M3331 * 83</f>
        <v>0</v>
      </c>
      <c r="O3331" s="1" t="s">
        <v>9</v>
      </c>
    </row>
    <row r="3332" spans="1:15" x14ac:dyDescent="0.3">
      <c r="A3332" s="1" t="s">
        <v>657</v>
      </c>
      <c r="B3332" s="1" t="s">
        <v>30</v>
      </c>
      <c r="C3332" s="1" t="str">
        <f t="shared" si="364"/>
        <v>USA</v>
      </c>
      <c r="D3332" s="1" t="s">
        <v>6819</v>
      </c>
      <c r="E3332" s="7" t="str">
        <f>TEXT(DATE(MID(D3332, 13, 4), CHOOSE(MATCH( MID(D3332, 5, 3), {"Jan","Feb","Mar","Apr","May","Jun","Jul","Aug","Sep","Oct","Nov","Dec"}, 0), 1, 2, 3, 4, 5, 6, 7, 8, 9, 10, 11, 12), MID(D3332, 9, 2)), "yyyy-mm-dd")</f>
        <v>1988-09-29</v>
      </c>
      <c r="F3332" s="1" t="str">
        <f t="shared" si="365"/>
        <v>15:37:00</v>
      </c>
      <c r="G3332" s="9" t="str">
        <f t="shared" si="366"/>
        <v>September</v>
      </c>
      <c r="H3332" s="5" t="str">
        <f t="shared" si="367"/>
        <v>1988</v>
      </c>
      <c r="I3332" s="1" t="s">
        <v>6820</v>
      </c>
      <c r="J3332" s="1" t="str">
        <f t="shared" si="368"/>
        <v xml:space="preserve">Space Shuttle Discovery </v>
      </c>
      <c r="K3332" s="1" t="str">
        <f t="shared" si="369"/>
        <v>STS-26R</v>
      </c>
      <c r="L3332" s="1" t="s">
        <v>346</v>
      </c>
      <c r="M3332" s="1">
        <v>450</v>
      </c>
      <c r="N3332" s="1">
        <f t="shared" si="370"/>
        <v>37350</v>
      </c>
      <c r="O3332" s="1" t="s">
        <v>9</v>
      </c>
    </row>
    <row r="3333" spans="1:15" x14ac:dyDescent="0.3">
      <c r="A3333" s="1" t="s">
        <v>6140</v>
      </c>
      <c r="B3333" s="1" t="s">
        <v>6615</v>
      </c>
      <c r="C3333" s="1" t="str">
        <f t="shared" si="364"/>
        <v>Russia</v>
      </c>
      <c r="D3333" s="1" t="s">
        <v>6821</v>
      </c>
      <c r="E3333" s="7" t="str">
        <f>TEXT(DATE(MID(D3333, 13, 4), CHOOSE(MATCH( MID(D3333, 5, 3), {"Jan","Feb","Mar","Apr","May","Jun","Jul","Aug","Sep","Oct","Nov","Dec"}, 0), 1, 2, 3, 4, 5, 6, 7, 8, 9, 10, 11, 12), MID(D3333, 9, 2)), "yyyy-mm-dd")</f>
        <v>1988-09-29</v>
      </c>
      <c r="F3333" s="1" t="str">
        <f t="shared" si="365"/>
        <v>09:07:00</v>
      </c>
      <c r="G3333" s="9" t="str">
        <f t="shared" si="366"/>
        <v>September</v>
      </c>
      <c r="H3333" s="5" t="str">
        <f t="shared" si="367"/>
        <v>1988</v>
      </c>
      <c r="I3333" s="1" t="s">
        <v>6822</v>
      </c>
      <c r="J3333" s="1" t="str">
        <f t="shared" si="368"/>
        <v xml:space="preserve">Molniya-M /Block ML </v>
      </c>
      <c r="K3333" s="1" t="str">
        <f t="shared" si="369"/>
        <v>Molniya-3 nÂ°134</v>
      </c>
      <c r="L3333" s="1" t="s">
        <v>346</v>
      </c>
      <c r="M3333" s="1"/>
      <c r="N3333" s="1">
        <f t="shared" si="370"/>
        <v>0</v>
      </c>
      <c r="O3333" s="1" t="s">
        <v>9</v>
      </c>
    </row>
    <row r="3334" spans="1:15" x14ac:dyDescent="0.3">
      <c r="A3334" s="1" t="s">
        <v>5556</v>
      </c>
      <c r="B3334" s="1" t="s">
        <v>5557</v>
      </c>
      <c r="C3334" s="1" t="str">
        <f t="shared" si="364"/>
        <v>USA</v>
      </c>
      <c r="D3334" s="1" t="s">
        <v>6823</v>
      </c>
      <c r="E3334" s="7" t="str">
        <f>TEXT(DATE(MID(D3334, 13, 4), CHOOSE(MATCH( MID(D3334, 5, 3), {"Jan","Feb","Mar","Apr","May","Jun","Jul","Aug","Sep","Oct","Nov","Dec"}, 0), 1, 2, 3, 4, 5, 6, 7, 8, 9, 10, 11, 12), MID(D3334, 9, 2)), "yyyy-mm-dd")</f>
        <v>1988-09-24</v>
      </c>
      <c r="F3334" s="1" t="str">
        <f t="shared" si="365"/>
        <v>10:02:00</v>
      </c>
      <c r="G3334" s="9" t="str">
        <f t="shared" si="366"/>
        <v>September</v>
      </c>
      <c r="H3334" s="5" t="str">
        <f t="shared" si="367"/>
        <v>1988</v>
      </c>
      <c r="I3334" s="1" t="s">
        <v>6824</v>
      </c>
      <c r="J3334" s="1" t="str">
        <f t="shared" si="368"/>
        <v xml:space="preserve">Atlas-E/F Star-37S-ISS </v>
      </c>
      <c r="K3334" s="1" t="str">
        <f t="shared" si="369"/>
        <v>NOAA-H</v>
      </c>
      <c r="L3334" s="1" t="s">
        <v>346</v>
      </c>
      <c r="M3334" s="1"/>
      <c r="N3334" s="1">
        <f t="shared" si="370"/>
        <v>0</v>
      </c>
      <c r="O3334" s="1" t="s">
        <v>9</v>
      </c>
    </row>
    <row r="3335" spans="1:15" x14ac:dyDescent="0.3">
      <c r="A3335" s="1" t="s">
        <v>6140</v>
      </c>
      <c r="B3335" s="1" t="s">
        <v>3038</v>
      </c>
      <c r="C3335" s="1" t="str">
        <f t="shared" si="364"/>
        <v>Russia</v>
      </c>
      <c r="D3335" s="1" t="s">
        <v>6825</v>
      </c>
      <c r="E3335" s="7" t="str">
        <f>TEXT(DATE(MID(D3335, 13, 4), CHOOSE(MATCH( MID(D3335, 5, 3), {"Jan","Feb","Mar","Apr","May","Jun","Jul","Aug","Sep","Oct","Nov","Dec"}, 0), 1, 2, 3, 4, 5, 6, 7, 8, 9, 10, 11, 12), MID(D3335, 9, 2)), "yyyy-mm-dd")</f>
        <v>1988-09-22</v>
      </c>
      <c r="F3335" s="1" t="str">
        <f t="shared" si="365"/>
        <v>10:20:00</v>
      </c>
      <c r="G3335" s="9" t="str">
        <f t="shared" si="366"/>
        <v>September</v>
      </c>
      <c r="H3335" s="5" t="str">
        <f t="shared" si="367"/>
        <v>1988</v>
      </c>
      <c r="I3335" s="1" t="s">
        <v>6826</v>
      </c>
      <c r="J3335" s="1" t="str">
        <f t="shared" si="368"/>
        <v xml:space="preserve">Soyuz U </v>
      </c>
      <c r="K3335" s="1" t="str">
        <f t="shared" si="369"/>
        <v>Cosmos 1973</v>
      </c>
      <c r="L3335" s="1" t="s">
        <v>346</v>
      </c>
      <c r="M3335" s="1">
        <v>20</v>
      </c>
      <c r="N3335" s="1">
        <f t="shared" si="370"/>
        <v>1660</v>
      </c>
      <c r="O3335" s="1" t="s">
        <v>9</v>
      </c>
    </row>
    <row r="3336" spans="1:15" x14ac:dyDescent="0.3">
      <c r="A3336" s="1" t="s">
        <v>497</v>
      </c>
      <c r="B3336" s="1" t="s">
        <v>498</v>
      </c>
      <c r="C3336" s="1" t="str">
        <f t="shared" si="364"/>
        <v>Israel</v>
      </c>
      <c r="D3336" s="1" t="s">
        <v>6827</v>
      </c>
      <c r="E3336" s="7" t="str">
        <f>TEXT(DATE(MID(D3336, 13, 4), CHOOSE(MATCH( MID(D3336, 5, 3), {"Jan","Feb","Mar","Apr","May","Jun","Jul","Aug","Sep","Oct","Nov","Dec"}, 0), 1, 2, 3, 4, 5, 6, 7, 8, 9, 10, 11, 12), MID(D3336, 9, 2)), "yyyy-mm-dd")</f>
        <v>1988-09-19</v>
      </c>
      <c r="F3336" s="1" t="str">
        <f t="shared" si="365"/>
        <v>09:31:00</v>
      </c>
      <c r="G3336" s="9" t="str">
        <f t="shared" si="366"/>
        <v>September</v>
      </c>
      <c r="H3336" s="5" t="str">
        <f t="shared" si="367"/>
        <v>1988</v>
      </c>
      <c r="I3336" s="1" t="s">
        <v>6828</v>
      </c>
      <c r="J3336" s="1" t="str">
        <f t="shared" si="368"/>
        <v xml:space="preserve">Shavit </v>
      </c>
      <c r="K3336" s="1" t="str">
        <f t="shared" si="369"/>
        <v>Ofek-1</v>
      </c>
      <c r="L3336" s="1" t="s">
        <v>346</v>
      </c>
      <c r="M3336" s="1"/>
      <c r="N3336" s="1">
        <f t="shared" si="370"/>
        <v>0</v>
      </c>
      <c r="O3336" s="1" t="s">
        <v>9</v>
      </c>
    </row>
    <row r="3337" spans="1:15" x14ac:dyDescent="0.3">
      <c r="A3337" s="1" t="s">
        <v>60</v>
      </c>
      <c r="B3337" s="1" t="s">
        <v>61</v>
      </c>
      <c r="C3337" s="1" t="str">
        <f t="shared" si="364"/>
        <v>Japan</v>
      </c>
      <c r="D3337" s="1" t="s">
        <v>6829</v>
      </c>
      <c r="E3337" s="7" t="str">
        <f>TEXT(DATE(MID(D3337, 13, 4), CHOOSE(MATCH( MID(D3337, 5, 3), {"Jan","Feb","Mar","Apr","May","Jun","Jul","Aug","Sep","Oct","Nov","Dec"}, 0), 1, 2, 3, 4, 5, 6, 7, 8, 9, 10, 11, 12), MID(D3337, 9, 2)), "yyyy-mm-dd")</f>
        <v>1988-09-16</v>
      </c>
      <c r="F3337" s="1" t="str">
        <f t="shared" si="365"/>
        <v>09:59:00</v>
      </c>
      <c r="G3337" s="9" t="str">
        <f t="shared" si="366"/>
        <v>September</v>
      </c>
      <c r="H3337" s="5" t="str">
        <f t="shared" si="367"/>
        <v>1988</v>
      </c>
      <c r="I3337" s="1" t="s">
        <v>6830</v>
      </c>
      <c r="J3337" s="1" t="str">
        <f t="shared" si="368"/>
        <v xml:space="preserve">H-I UM-129A (9SO) </v>
      </c>
      <c r="K3337" s="1" t="str">
        <f t="shared" si="369"/>
        <v>Sakura 3B</v>
      </c>
      <c r="L3337" s="1" t="s">
        <v>346</v>
      </c>
      <c r="M3337" s="1"/>
      <c r="N3337" s="1">
        <f t="shared" si="370"/>
        <v>0</v>
      </c>
      <c r="O3337" s="1" t="s">
        <v>9</v>
      </c>
    </row>
    <row r="3338" spans="1:15" x14ac:dyDescent="0.3">
      <c r="A3338" s="1" t="s">
        <v>6140</v>
      </c>
      <c r="B3338" s="1" t="s">
        <v>529</v>
      </c>
      <c r="C3338" s="1" t="str">
        <f t="shared" si="364"/>
        <v>Kazakhstan</v>
      </c>
      <c r="D3338" s="1" t="s">
        <v>6831</v>
      </c>
      <c r="E3338" s="7" t="str">
        <f>TEXT(DATE(MID(D3338, 13, 4), CHOOSE(MATCH( MID(D3338, 5, 3), {"Jan","Feb","Mar","Apr","May","Jun","Jul","Aug","Sep","Oct","Nov","Dec"}, 0), 1, 2, 3, 4, 5, 6, 7, 8, 9, 10, 11, 12), MID(D3338, 9, 2)), "yyyy-mm-dd")</f>
        <v>1988-09-16</v>
      </c>
      <c r="F3338" s="1" t="str">
        <f t="shared" si="365"/>
        <v>02:00:00</v>
      </c>
      <c r="G3338" s="9" t="str">
        <f t="shared" si="366"/>
        <v>September</v>
      </c>
      <c r="H3338" s="5" t="str">
        <f t="shared" si="367"/>
        <v>1988</v>
      </c>
      <c r="I3338" s="1" t="s">
        <v>6832</v>
      </c>
      <c r="J3338" s="1" t="str">
        <f t="shared" si="368"/>
        <v xml:space="preserve">Proton K/Block-DM-2 </v>
      </c>
      <c r="K3338" s="1" t="str">
        <f t="shared" si="369"/>
        <v>Cosmos 1970, 1971 &amp; 1972</v>
      </c>
      <c r="L3338" s="1" t="s">
        <v>346</v>
      </c>
      <c r="M3338" s="1"/>
      <c r="N3338" s="1">
        <f t="shared" si="370"/>
        <v>0</v>
      </c>
      <c r="O3338" s="1" t="s">
        <v>9</v>
      </c>
    </row>
    <row r="3339" spans="1:15" x14ac:dyDescent="0.3">
      <c r="A3339" s="1" t="s">
        <v>6140</v>
      </c>
      <c r="B3339" s="1" t="s">
        <v>6615</v>
      </c>
      <c r="C3339" s="1" t="str">
        <f t="shared" si="364"/>
        <v>Russia</v>
      </c>
      <c r="D3339" s="1" t="s">
        <v>6833</v>
      </c>
      <c r="E3339" s="7" t="str">
        <f>TEXT(DATE(MID(D3339, 13, 4), CHOOSE(MATCH( MID(D3339, 5, 3), {"Jan","Feb","Mar","Apr","May","Jun","Jul","Aug","Sep","Oct","Nov","Dec"}, 0), 1, 2, 3, 4, 5, 6, 7, 8, 9, 10, 11, 12), MID(D3339, 9, 2)), "yyyy-mm-dd")</f>
        <v>1988-09-15</v>
      </c>
      <c r="F3339" s="1" t="str">
        <f t="shared" si="365"/>
        <v>14:59:00</v>
      </c>
      <c r="G3339" s="9" t="str">
        <f t="shared" si="366"/>
        <v>September</v>
      </c>
      <c r="H3339" s="5" t="str">
        <f t="shared" si="367"/>
        <v>1988</v>
      </c>
      <c r="I3339" s="1" t="s">
        <v>6834</v>
      </c>
      <c r="J3339" s="1" t="str">
        <f t="shared" si="368"/>
        <v xml:space="preserve">Soyuz U </v>
      </c>
      <c r="K3339" s="1" t="str">
        <f t="shared" si="369"/>
        <v>Cosmos 1969</v>
      </c>
      <c r="L3339" s="1" t="s">
        <v>346</v>
      </c>
      <c r="M3339" s="1">
        <v>20</v>
      </c>
      <c r="N3339" s="1">
        <f t="shared" si="370"/>
        <v>1660</v>
      </c>
      <c r="O3339" s="1" t="s">
        <v>9</v>
      </c>
    </row>
    <row r="3340" spans="1:15" x14ac:dyDescent="0.3">
      <c r="A3340" s="1" t="s">
        <v>6140</v>
      </c>
      <c r="B3340" s="1" t="s">
        <v>1630</v>
      </c>
      <c r="C3340" s="1" t="str">
        <f t="shared" si="364"/>
        <v>Kazakhstan</v>
      </c>
      <c r="D3340" s="1" t="s">
        <v>6835</v>
      </c>
      <c r="E3340" s="7" t="str">
        <f>TEXT(DATE(MID(D3340, 13, 4), CHOOSE(MATCH( MID(D3340, 5, 3), {"Jan","Feb","Mar","Apr","May","Jun","Jul","Aug","Sep","Oct","Nov","Dec"}, 0), 1, 2, 3, 4, 5, 6, 7, 8, 9, 10, 11, 12), MID(D3340, 9, 2)), "yyyy-mm-dd")</f>
        <v>1988-09-09</v>
      </c>
      <c r="F3340" s="1" t="str">
        <f t="shared" si="365"/>
        <v>23:33:00</v>
      </c>
      <c r="G3340" s="9" t="str">
        <f t="shared" si="366"/>
        <v>September</v>
      </c>
      <c r="H3340" s="5" t="str">
        <f t="shared" si="367"/>
        <v>1988</v>
      </c>
      <c r="I3340" s="1" t="s">
        <v>6836</v>
      </c>
      <c r="J3340" s="1" t="str">
        <f t="shared" si="368"/>
        <v xml:space="preserve">Soyuz U2 </v>
      </c>
      <c r="K3340" s="1" t="str">
        <f t="shared" si="369"/>
        <v>Progress 38</v>
      </c>
      <c r="L3340" s="1" t="s">
        <v>346</v>
      </c>
      <c r="M3340" s="1">
        <v>40</v>
      </c>
      <c r="N3340" s="1">
        <f t="shared" si="370"/>
        <v>3320</v>
      </c>
      <c r="O3340" s="1" t="s">
        <v>9</v>
      </c>
    </row>
    <row r="3341" spans="1:15" x14ac:dyDescent="0.3">
      <c r="A3341" s="1" t="s">
        <v>6140</v>
      </c>
      <c r="B3341" s="1" t="s">
        <v>6615</v>
      </c>
      <c r="C3341" s="1" t="str">
        <f t="shared" si="364"/>
        <v>Russia</v>
      </c>
      <c r="D3341" s="1" t="s">
        <v>6837</v>
      </c>
      <c r="E3341" s="7" t="str">
        <f>TEXT(DATE(MID(D3341, 13, 4), CHOOSE(MATCH( MID(D3341, 5, 3), {"Jan","Feb","Mar","Apr","May","Jun","Jul","Aug","Sep","Oct","Nov","Dec"}, 0), 1, 2, 3, 4, 5, 6, 7, 8, 9, 10, 11, 12), MID(D3341, 9, 2)), "yyyy-mm-dd")</f>
        <v>1988-09-09</v>
      </c>
      <c r="F3341" s="1" t="str">
        <f t="shared" si="365"/>
        <v>10:39:00</v>
      </c>
      <c r="G3341" s="9" t="str">
        <f t="shared" si="366"/>
        <v>September</v>
      </c>
      <c r="H3341" s="5" t="str">
        <f t="shared" si="367"/>
        <v>1988</v>
      </c>
      <c r="I3341" s="1" t="s">
        <v>6838</v>
      </c>
      <c r="J3341" s="1" t="str">
        <f t="shared" si="368"/>
        <v xml:space="preserve">Soyuz U </v>
      </c>
      <c r="K3341" s="1" t="str">
        <f t="shared" si="369"/>
        <v>Cosmos 1968</v>
      </c>
      <c r="L3341" s="1" t="s">
        <v>346</v>
      </c>
      <c r="M3341" s="1">
        <v>20</v>
      </c>
      <c r="N3341" s="1">
        <f t="shared" si="370"/>
        <v>1660</v>
      </c>
      <c r="O3341" s="1" t="s">
        <v>9</v>
      </c>
    </row>
    <row r="3342" spans="1:15" x14ac:dyDescent="0.3">
      <c r="A3342" s="1" t="s">
        <v>233</v>
      </c>
      <c r="B3342" s="1" t="s">
        <v>4338</v>
      </c>
      <c r="C3342" s="1" t="str">
        <f t="shared" si="364"/>
        <v>France</v>
      </c>
      <c r="D3342" s="1" t="s">
        <v>6839</v>
      </c>
      <c r="E3342" s="7" t="str">
        <f>TEXT(DATE(MID(D3342, 13, 4), CHOOSE(MATCH( MID(D3342, 5, 3), {"Jan","Feb","Mar","Apr","May","Jun","Jul","Aug","Sep","Oct","Nov","Dec"}, 0), 1, 2, 3, 4, 5, 6, 7, 8, 9, 10, 11, 12), MID(D3342, 9, 2)), "yyyy-mm-dd")</f>
        <v>1988-09-08</v>
      </c>
      <c r="F3342" s="1" t="str">
        <f t="shared" si="365"/>
        <v>23:00:00</v>
      </c>
      <c r="G3342" s="9" t="str">
        <f t="shared" si="366"/>
        <v>September</v>
      </c>
      <c r="H3342" s="5" t="str">
        <f t="shared" si="367"/>
        <v>1988</v>
      </c>
      <c r="I3342" s="1" t="s">
        <v>6840</v>
      </c>
      <c r="J3342" s="1" t="str">
        <f t="shared" si="368"/>
        <v xml:space="preserve">Ariane 3 </v>
      </c>
      <c r="K3342" s="1" t="str">
        <f t="shared" si="369"/>
        <v>GStar 5, SBS 5</v>
      </c>
      <c r="L3342" s="1" t="s">
        <v>346</v>
      </c>
      <c r="M3342" s="1"/>
      <c r="N3342" s="1">
        <f t="shared" si="370"/>
        <v>0</v>
      </c>
      <c r="O3342" s="1" t="s">
        <v>9</v>
      </c>
    </row>
    <row r="3343" spans="1:15" x14ac:dyDescent="0.3">
      <c r="A3343" s="1" t="s">
        <v>14</v>
      </c>
      <c r="B3343" s="1" t="s">
        <v>3524</v>
      </c>
      <c r="C3343" s="1" t="str">
        <f t="shared" si="364"/>
        <v>China</v>
      </c>
      <c r="D3343" s="1" t="s">
        <v>6841</v>
      </c>
      <c r="E3343" s="7" t="str">
        <f>TEXT(DATE(MID(D3343, 13, 4), CHOOSE(MATCH( MID(D3343, 5, 3), {"Jan","Feb","Mar","Apr","May","Jun","Jul","Aug","Sep","Oct","Nov","Dec"}, 0), 1, 2, 3, 4, 5, 6, 7, 8, 9, 10, 11, 12), MID(D3343, 9, 2)), "yyyy-mm-dd")</f>
        <v>1988-09-06</v>
      </c>
      <c r="F3343" s="1" t="str">
        <f t="shared" si="365"/>
        <v>20:30:00</v>
      </c>
      <c r="G3343" s="9" t="str">
        <f t="shared" si="366"/>
        <v>September</v>
      </c>
      <c r="H3343" s="5" t="str">
        <f t="shared" si="367"/>
        <v>1988</v>
      </c>
      <c r="I3343" s="1" t="s">
        <v>6842</v>
      </c>
      <c r="J3343" s="1" t="str">
        <f t="shared" si="368"/>
        <v xml:space="preserve">Long March 4A </v>
      </c>
      <c r="K3343" s="1" t="str">
        <f t="shared" si="369"/>
        <v>Fengyun 1A</v>
      </c>
      <c r="L3343" s="1" t="s">
        <v>346</v>
      </c>
      <c r="M3343" s="1"/>
      <c r="N3343" s="1">
        <f t="shared" si="370"/>
        <v>0</v>
      </c>
      <c r="O3343" s="1" t="s">
        <v>9</v>
      </c>
    </row>
    <row r="3344" spans="1:15" x14ac:dyDescent="0.3">
      <c r="A3344" s="1" t="s">
        <v>6140</v>
      </c>
      <c r="B3344" s="1" t="s">
        <v>3038</v>
      </c>
      <c r="C3344" s="1" t="str">
        <f t="shared" si="364"/>
        <v>Russia</v>
      </c>
      <c r="D3344" s="1" t="s">
        <v>6843</v>
      </c>
      <c r="E3344" s="7" t="str">
        <f>TEXT(DATE(MID(D3344, 13, 4), CHOOSE(MATCH( MID(D3344, 5, 3), {"Jan","Feb","Mar","Apr","May","Jun","Jul","Aug","Sep","Oct","Nov","Dec"}, 0), 1, 2, 3, 4, 5, 6, 7, 8, 9, 10, 11, 12), MID(D3344, 9, 2)), "yyyy-mm-dd")</f>
        <v>1988-09-06</v>
      </c>
      <c r="F3344" s="1" t="str">
        <f t="shared" si="365"/>
        <v>07:30:00</v>
      </c>
      <c r="G3344" s="9" t="str">
        <f t="shared" si="366"/>
        <v>September</v>
      </c>
      <c r="H3344" s="5" t="str">
        <f t="shared" si="367"/>
        <v>1988</v>
      </c>
      <c r="I3344" s="1" t="s">
        <v>6844</v>
      </c>
      <c r="J3344" s="1" t="str">
        <f t="shared" si="368"/>
        <v xml:space="preserve">Soyuz U </v>
      </c>
      <c r="K3344" s="1" t="str">
        <f t="shared" si="369"/>
        <v>Cosmos 1967</v>
      </c>
      <c r="L3344" s="1" t="s">
        <v>346</v>
      </c>
      <c r="M3344" s="1">
        <v>20</v>
      </c>
      <c r="N3344" s="1">
        <f t="shared" si="370"/>
        <v>1660</v>
      </c>
      <c r="O3344" s="1" t="s">
        <v>9</v>
      </c>
    </row>
    <row r="3345" spans="1:15" x14ac:dyDescent="0.3">
      <c r="A3345" s="1" t="s">
        <v>5603</v>
      </c>
      <c r="B3345" s="1" t="s">
        <v>4249</v>
      </c>
      <c r="C3345" s="1" t="str">
        <f t="shared" si="364"/>
        <v>USA</v>
      </c>
      <c r="D3345" s="1" t="s">
        <v>6845</v>
      </c>
      <c r="E3345" s="7" t="str">
        <f>TEXT(DATE(MID(D3345, 13, 4), CHOOSE(MATCH( MID(D3345, 5, 3), {"Jan","Feb","Mar","Apr","May","Jun","Jul","Aug","Sep","Oct","Nov","Dec"}, 0), 1, 2, 3, 4, 5, 6, 7, 8, 9, 10, 11, 12), MID(D3345, 9, 2)), "yyyy-mm-dd")</f>
        <v>1988-09-05</v>
      </c>
      <c r="F3345" s="1" t="str">
        <f t="shared" si="365"/>
        <v>09:25:00</v>
      </c>
      <c r="G3345" s="9" t="str">
        <f t="shared" si="366"/>
        <v>September</v>
      </c>
      <c r="H3345" s="5" t="str">
        <f t="shared" si="367"/>
        <v>1988</v>
      </c>
      <c r="I3345" s="1" t="s">
        <v>6846</v>
      </c>
      <c r="J3345" s="1" t="str">
        <f t="shared" si="368"/>
        <v xml:space="preserve">Titan II(23)G </v>
      </c>
      <c r="K3345" s="1" t="str">
        <f t="shared" si="369"/>
        <v>Farrah 3 (USA-32)</v>
      </c>
      <c r="L3345" s="1" t="s">
        <v>346</v>
      </c>
      <c r="M3345" s="1">
        <v>35</v>
      </c>
      <c r="N3345" s="1">
        <f t="shared" si="370"/>
        <v>2905</v>
      </c>
      <c r="O3345" s="1" t="s">
        <v>9</v>
      </c>
    </row>
    <row r="3346" spans="1:15" x14ac:dyDescent="0.3">
      <c r="A3346" s="1" t="s">
        <v>5603</v>
      </c>
      <c r="B3346" s="1" t="s">
        <v>11</v>
      </c>
      <c r="C3346" s="1" t="str">
        <f t="shared" si="364"/>
        <v>USA</v>
      </c>
      <c r="D3346" s="1" t="s">
        <v>6847</v>
      </c>
      <c r="E3346" s="7" t="str">
        <f>TEXT(DATE(MID(D3346, 13, 4), CHOOSE(MATCH( MID(D3346, 5, 3), {"Jan","Feb","Mar","Apr","May","Jun","Jul","Aug","Sep","Oct","Nov","Dec"}, 0), 1, 2, 3, 4, 5, 6, 7, 8, 9, 10, 11, 12), MID(D3346, 9, 2)), "yyyy-mm-dd")</f>
        <v>1988-09-02</v>
      </c>
      <c r="F3346" s="1" t="str">
        <f t="shared" si="365"/>
        <v>12:05:00</v>
      </c>
      <c r="G3346" s="9" t="str">
        <f t="shared" si="366"/>
        <v>September</v>
      </c>
      <c r="H3346" s="5" t="str">
        <f t="shared" si="367"/>
        <v>1988</v>
      </c>
      <c r="I3346" s="1" t="s">
        <v>6848</v>
      </c>
      <c r="J3346" s="1" t="str">
        <f t="shared" si="368"/>
        <v xml:space="preserve">Titan 34D </v>
      </c>
      <c r="K3346" s="1" t="str">
        <f t="shared" si="369"/>
        <v>Vortex (USA-31)</v>
      </c>
      <c r="L3346" s="1" t="s">
        <v>346</v>
      </c>
      <c r="M3346" s="1"/>
      <c r="N3346" s="1">
        <f t="shared" si="370"/>
        <v>0</v>
      </c>
      <c r="O3346" s="1" t="s">
        <v>117</v>
      </c>
    </row>
    <row r="3347" spans="1:15" x14ac:dyDescent="0.3">
      <c r="A3347" s="1" t="s">
        <v>6140</v>
      </c>
      <c r="B3347" s="1" t="s">
        <v>3038</v>
      </c>
      <c r="C3347" s="1" t="str">
        <f t="shared" si="364"/>
        <v>Russia</v>
      </c>
      <c r="D3347" s="1" t="s">
        <v>6849</v>
      </c>
      <c r="E3347" s="7" t="str">
        <f>TEXT(DATE(MID(D3347, 13, 4), CHOOSE(MATCH( MID(D3347, 5, 3), {"Jan","Feb","Mar","Apr","May","Jun","Jul","Aug","Sep","Oct","Nov","Dec"}, 0), 1, 2, 3, 4, 5, 6, 7, 8, 9, 10, 11, 12), MID(D3347, 9, 2)), "yyyy-mm-dd")</f>
        <v>1988-08-30</v>
      </c>
      <c r="F3347" s="1" t="str">
        <f t="shared" si="365"/>
        <v>14:14:00</v>
      </c>
      <c r="G3347" s="9" t="str">
        <f t="shared" si="366"/>
        <v>August</v>
      </c>
      <c r="H3347" s="5" t="str">
        <f t="shared" si="367"/>
        <v>1988</v>
      </c>
      <c r="I3347" s="1" t="s">
        <v>6850</v>
      </c>
      <c r="J3347" s="1" t="str">
        <f t="shared" si="368"/>
        <v xml:space="preserve">Molniya-M /Block 2BL </v>
      </c>
      <c r="K3347" s="1" t="str">
        <f t="shared" si="369"/>
        <v>Cosmos 1966</v>
      </c>
      <c r="L3347" s="1" t="s">
        <v>346</v>
      </c>
      <c r="M3347" s="1"/>
      <c r="N3347" s="1">
        <f t="shared" si="370"/>
        <v>0</v>
      </c>
      <c r="O3347" s="1" t="s">
        <v>9</v>
      </c>
    </row>
    <row r="3348" spans="1:15" x14ac:dyDescent="0.3">
      <c r="A3348" s="1" t="s">
        <v>6140</v>
      </c>
      <c r="B3348" s="1" t="s">
        <v>1630</v>
      </c>
      <c r="C3348" s="1" t="str">
        <f t="shared" si="364"/>
        <v>Kazakhstan</v>
      </c>
      <c r="D3348" s="1" t="s">
        <v>6851</v>
      </c>
      <c r="E3348" s="7" t="str">
        <f>TEXT(DATE(MID(D3348, 13, 4), CHOOSE(MATCH( MID(D3348, 5, 3), {"Jan","Feb","Mar","Apr","May","Jun","Jul","Aug","Sep","Oct","Nov","Dec"}, 0), 1, 2, 3, 4, 5, 6, 7, 8, 9, 10, 11, 12), MID(D3348, 9, 2)), "yyyy-mm-dd")</f>
        <v>1988-08-29</v>
      </c>
      <c r="F3348" s="1" t="str">
        <f t="shared" si="365"/>
        <v>04:23:00</v>
      </c>
      <c r="G3348" s="9" t="str">
        <f t="shared" si="366"/>
        <v>August</v>
      </c>
      <c r="H3348" s="5" t="str">
        <f t="shared" si="367"/>
        <v>1988</v>
      </c>
      <c r="I3348" s="1" t="s">
        <v>6852</v>
      </c>
      <c r="J3348" s="1" t="str">
        <f t="shared" si="368"/>
        <v xml:space="preserve">Soyuz U2 </v>
      </c>
      <c r="K3348" s="1" t="str">
        <f t="shared" si="369"/>
        <v>Soyuz TM-6</v>
      </c>
      <c r="L3348" s="1" t="s">
        <v>346</v>
      </c>
      <c r="M3348" s="1">
        <v>40</v>
      </c>
      <c r="N3348" s="1">
        <f t="shared" si="370"/>
        <v>3320</v>
      </c>
      <c r="O3348" s="1" t="s">
        <v>9</v>
      </c>
    </row>
    <row r="3349" spans="1:15" x14ac:dyDescent="0.3">
      <c r="A3349" s="1" t="s">
        <v>5722</v>
      </c>
      <c r="B3349" s="1" t="s">
        <v>5723</v>
      </c>
      <c r="C3349" s="1" t="str">
        <f t="shared" si="364"/>
        <v>USA</v>
      </c>
      <c r="D3349" s="1" t="s">
        <v>6853</v>
      </c>
      <c r="E3349" s="7" t="str">
        <f>TEXT(DATE(MID(D3349, 13, 4), CHOOSE(MATCH( MID(D3349, 5, 3), {"Jan","Feb","Mar","Apr","May","Jun","Jul","Aug","Sep","Oct","Nov","Dec"}, 0), 1, 2, 3, 4, 5, 6, 7, 8, 9, 10, 11, 12), MID(D3349, 9, 2)), "yyyy-mm-dd")</f>
        <v>1988-08-25</v>
      </c>
      <c r="F3349" s="1" t="str">
        <f t="shared" si="365"/>
        <v>06:59:00</v>
      </c>
      <c r="G3349" s="9" t="str">
        <f t="shared" si="366"/>
        <v>August</v>
      </c>
      <c r="H3349" s="5" t="str">
        <f t="shared" si="367"/>
        <v>1988</v>
      </c>
      <c r="I3349" s="1" t="s">
        <v>6854</v>
      </c>
      <c r="J3349" s="1" t="str">
        <f t="shared" si="368"/>
        <v xml:space="preserve">Scout G1 </v>
      </c>
      <c r="K3349" s="1" t="str">
        <f t="shared" si="369"/>
        <v>Transit-O 25 &amp; 31</v>
      </c>
      <c r="L3349" s="1" t="s">
        <v>346</v>
      </c>
      <c r="M3349" s="1"/>
      <c r="N3349" s="1">
        <f t="shared" si="370"/>
        <v>0</v>
      </c>
      <c r="O3349" s="1" t="s">
        <v>9</v>
      </c>
    </row>
    <row r="3350" spans="1:15" x14ac:dyDescent="0.3">
      <c r="A3350" s="1" t="s">
        <v>6140</v>
      </c>
      <c r="B3350" s="1" t="s">
        <v>6615</v>
      </c>
      <c r="C3350" s="1" t="str">
        <f t="shared" si="364"/>
        <v>Russia</v>
      </c>
      <c r="D3350" s="1" t="s">
        <v>6855</v>
      </c>
      <c r="E3350" s="7" t="str">
        <f>TEXT(DATE(MID(D3350, 13, 4), CHOOSE(MATCH( MID(D3350, 5, 3), {"Jan","Feb","Mar","Apr","May","Jun","Jul","Aug","Sep","Oct","Nov","Dec"}, 0), 1, 2, 3, 4, 5, 6, 7, 8, 9, 10, 11, 12), MID(D3350, 9, 2)), "yyyy-mm-dd")</f>
        <v>1988-08-23</v>
      </c>
      <c r="F3350" s="1" t="str">
        <f t="shared" si="365"/>
        <v>11:14:00</v>
      </c>
      <c r="G3350" s="9" t="str">
        <f t="shared" si="366"/>
        <v>August</v>
      </c>
      <c r="H3350" s="5" t="str">
        <f t="shared" si="367"/>
        <v>1988</v>
      </c>
      <c r="I3350" s="1" t="s">
        <v>6856</v>
      </c>
      <c r="J3350" s="1" t="str">
        <f t="shared" si="368"/>
        <v xml:space="preserve">Soyuz U </v>
      </c>
      <c r="K3350" s="1" t="str">
        <f t="shared" si="369"/>
        <v>Cosmos 1965</v>
      </c>
      <c r="L3350" s="1" t="s">
        <v>346</v>
      </c>
      <c r="M3350" s="1">
        <v>20</v>
      </c>
      <c r="N3350" s="1">
        <f t="shared" si="370"/>
        <v>1660</v>
      </c>
      <c r="O3350" s="1" t="s">
        <v>9</v>
      </c>
    </row>
    <row r="3351" spans="1:15" x14ac:dyDescent="0.3">
      <c r="A3351" s="1" t="s">
        <v>6140</v>
      </c>
      <c r="B3351" s="1" t="s">
        <v>1630</v>
      </c>
      <c r="C3351" s="1" t="str">
        <f t="shared" si="364"/>
        <v>Kazakhstan</v>
      </c>
      <c r="D3351" s="1" t="s">
        <v>6857</v>
      </c>
      <c r="E3351" s="7" t="str">
        <f>TEXT(DATE(MID(D3351, 13, 4), CHOOSE(MATCH( MID(D3351, 5, 3), {"Jan","Feb","Mar","Apr","May","Jun","Jul","Aug","Sep","Oct","Nov","Dec"}, 0), 1, 2, 3, 4, 5, 6, 7, 8, 9, 10, 11, 12), MID(D3351, 9, 2)), "yyyy-mm-dd")</f>
        <v>1988-08-23</v>
      </c>
      <c r="F3351" s="1" t="str">
        <f t="shared" si="365"/>
        <v>09:20:00</v>
      </c>
      <c r="G3351" s="9" t="str">
        <f t="shared" si="366"/>
        <v>August</v>
      </c>
      <c r="H3351" s="5" t="str">
        <f t="shared" si="367"/>
        <v>1988</v>
      </c>
      <c r="I3351" s="1" t="s">
        <v>6858</v>
      </c>
      <c r="J3351" s="1" t="str">
        <f t="shared" si="368"/>
        <v xml:space="preserve">Soyuz U </v>
      </c>
      <c r="K3351" s="1" t="str">
        <f t="shared" si="369"/>
        <v>Cosmos 1964</v>
      </c>
      <c r="L3351" s="1" t="s">
        <v>346</v>
      </c>
      <c r="M3351" s="1">
        <v>20</v>
      </c>
      <c r="N3351" s="1">
        <f t="shared" si="370"/>
        <v>1660</v>
      </c>
      <c r="O3351" s="1" t="s">
        <v>9</v>
      </c>
    </row>
    <row r="3352" spans="1:15" x14ac:dyDescent="0.3">
      <c r="A3352" s="1" t="s">
        <v>6140</v>
      </c>
      <c r="B3352" s="1" t="s">
        <v>6272</v>
      </c>
      <c r="C3352" s="1" t="str">
        <f t="shared" si="364"/>
        <v>Kazakhstan</v>
      </c>
      <c r="D3352" s="1" t="s">
        <v>6859</v>
      </c>
      <c r="E3352" s="7" t="str">
        <f>TEXT(DATE(MID(D3352, 13, 4), CHOOSE(MATCH( MID(D3352, 5, 3), {"Jan","Feb","Mar","Apr","May","Jun","Jul","Aug","Sep","Oct","Nov","Dec"}, 0), 1, 2, 3, 4, 5, 6, 7, 8, 9, 10, 11, 12), MID(D3352, 9, 2)), "yyyy-mm-dd")</f>
        <v>1988-08-18</v>
      </c>
      <c r="F3352" s="1" t="str">
        <f t="shared" si="365"/>
        <v>19:52:00</v>
      </c>
      <c r="G3352" s="9" t="str">
        <f t="shared" si="366"/>
        <v>August</v>
      </c>
      <c r="H3352" s="5" t="str">
        <f t="shared" si="367"/>
        <v>1988</v>
      </c>
      <c r="I3352" s="1" t="s">
        <v>6860</v>
      </c>
      <c r="J3352" s="1" t="str">
        <f t="shared" si="368"/>
        <v xml:space="preserve">Proton K/Block-DM-2 </v>
      </c>
      <c r="K3352" s="1" t="str">
        <f t="shared" si="369"/>
        <v>Gorizont 16</v>
      </c>
      <c r="L3352" s="1" t="s">
        <v>346</v>
      </c>
      <c r="M3352" s="1"/>
      <c r="N3352" s="1">
        <f t="shared" si="370"/>
        <v>0</v>
      </c>
      <c r="O3352" s="1" t="s">
        <v>9</v>
      </c>
    </row>
    <row r="3353" spans="1:15" x14ac:dyDescent="0.3">
      <c r="A3353" s="1" t="s">
        <v>6140</v>
      </c>
      <c r="B3353" s="1" t="s">
        <v>1630</v>
      </c>
      <c r="C3353" s="1" t="str">
        <f t="shared" si="364"/>
        <v>Kazakhstan</v>
      </c>
      <c r="D3353" s="1" t="s">
        <v>6861</v>
      </c>
      <c r="E3353" s="7" t="str">
        <f>TEXT(DATE(MID(D3353, 13, 4), CHOOSE(MATCH( MID(D3353, 5, 3), {"Jan","Feb","Mar","Apr","May","Jun","Jul","Aug","Sep","Oct","Nov","Dec"}, 0), 1, 2, 3, 4, 5, 6, 7, 8, 9, 10, 11, 12), MID(D3353, 9, 2)), "yyyy-mm-dd")</f>
        <v>1988-08-16</v>
      </c>
      <c r="F3353" s="1" t="str">
        <f t="shared" si="365"/>
        <v>13:00:00</v>
      </c>
      <c r="G3353" s="9" t="str">
        <f t="shared" si="366"/>
        <v>August</v>
      </c>
      <c r="H3353" s="5" t="str">
        <f t="shared" si="367"/>
        <v>1988</v>
      </c>
      <c r="I3353" s="1" t="s">
        <v>6862</v>
      </c>
      <c r="J3353" s="1" t="str">
        <f t="shared" si="368"/>
        <v xml:space="preserve">Soyuz U </v>
      </c>
      <c r="K3353" s="1" t="str">
        <f t="shared" si="369"/>
        <v>Cosmos 1963</v>
      </c>
      <c r="L3353" s="1" t="s">
        <v>346</v>
      </c>
      <c r="M3353" s="1">
        <v>20</v>
      </c>
      <c r="N3353" s="1">
        <f t="shared" si="370"/>
        <v>1660</v>
      </c>
      <c r="O3353" s="1" t="s">
        <v>9</v>
      </c>
    </row>
    <row r="3354" spans="1:15" x14ac:dyDescent="0.3">
      <c r="A3354" s="1" t="s">
        <v>6140</v>
      </c>
      <c r="B3354" s="1" t="s">
        <v>6615</v>
      </c>
      <c r="C3354" s="1" t="str">
        <f t="shared" si="364"/>
        <v>Russia</v>
      </c>
      <c r="D3354" s="1" t="s">
        <v>6863</v>
      </c>
      <c r="E3354" s="7" t="str">
        <f>TEXT(DATE(MID(D3354, 13, 4), CHOOSE(MATCH( MID(D3354, 5, 3), {"Jan","Feb","Mar","Apr","May","Jun","Jul","Aug","Sep","Oct","Nov","Dec"}, 0), 1, 2, 3, 4, 5, 6, 7, 8, 9, 10, 11, 12), MID(D3354, 9, 2)), "yyyy-mm-dd")</f>
        <v>1988-08-12</v>
      </c>
      <c r="F3354" s="1" t="str">
        <f t="shared" si="365"/>
        <v>12:53:00</v>
      </c>
      <c r="G3354" s="9" t="str">
        <f t="shared" si="366"/>
        <v>August</v>
      </c>
      <c r="H3354" s="5" t="str">
        <f t="shared" si="367"/>
        <v>1988</v>
      </c>
      <c r="I3354" s="1" t="s">
        <v>6864</v>
      </c>
      <c r="J3354" s="1" t="str">
        <f t="shared" si="368"/>
        <v xml:space="preserve">Molniya-M /Block ML </v>
      </c>
      <c r="K3354" s="1" t="str">
        <f t="shared" si="369"/>
        <v>Molniya-1 nÂ°133</v>
      </c>
      <c r="L3354" s="1" t="s">
        <v>346</v>
      </c>
      <c r="M3354" s="1"/>
      <c r="N3354" s="1">
        <f t="shared" si="370"/>
        <v>0</v>
      </c>
      <c r="O3354" s="1" t="s">
        <v>9</v>
      </c>
    </row>
    <row r="3355" spans="1:15" x14ac:dyDescent="0.3">
      <c r="A3355" s="1" t="s">
        <v>6140</v>
      </c>
      <c r="B3355" s="1" t="s">
        <v>1630</v>
      </c>
      <c r="C3355" s="1" t="str">
        <f t="shared" si="364"/>
        <v>Kazakhstan</v>
      </c>
      <c r="D3355" s="1" t="s">
        <v>6865</v>
      </c>
      <c r="E3355" s="7" t="str">
        <f>TEXT(DATE(MID(D3355, 13, 4), CHOOSE(MATCH( MID(D3355, 5, 3), {"Jan","Feb","Mar","Apr","May","Jun","Jul","Aug","Sep","Oct","Nov","Dec"}, 0), 1, 2, 3, 4, 5, 6, 7, 8, 9, 10, 11, 12), MID(D3355, 9, 2)), "yyyy-mm-dd")</f>
        <v>1988-08-08</v>
      </c>
      <c r="F3355" s="1" t="str">
        <f t="shared" si="365"/>
        <v>09:25:00</v>
      </c>
      <c r="G3355" s="9" t="str">
        <f t="shared" si="366"/>
        <v>August</v>
      </c>
      <c r="H3355" s="5" t="str">
        <f t="shared" si="367"/>
        <v>1988</v>
      </c>
      <c r="I3355" s="1" t="s">
        <v>6866</v>
      </c>
      <c r="J3355" s="1" t="str">
        <f t="shared" si="368"/>
        <v xml:space="preserve">Soyuz U </v>
      </c>
      <c r="K3355" s="1" t="str">
        <f t="shared" si="369"/>
        <v>Cosmos 1962</v>
      </c>
      <c r="L3355" s="1" t="s">
        <v>346</v>
      </c>
      <c r="M3355" s="1">
        <v>20</v>
      </c>
      <c r="N3355" s="1">
        <f t="shared" si="370"/>
        <v>1660</v>
      </c>
      <c r="O3355" s="1" t="s">
        <v>9</v>
      </c>
    </row>
    <row r="3356" spans="1:15" x14ac:dyDescent="0.3">
      <c r="A3356" s="1" t="s">
        <v>14</v>
      </c>
      <c r="B3356" s="1" t="s">
        <v>5301</v>
      </c>
      <c r="C3356" s="1" t="str">
        <f t="shared" si="364"/>
        <v>China</v>
      </c>
      <c r="D3356" s="1" t="s">
        <v>6867</v>
      </c>
      <c r="E3356" s="7" t="str">
        <f>TEXT(DATE(MID(D3356, 13, 4), CHOOSE(MATCH( MID(D3356, 5, 3), {"Jan","Feb","Mar","Apr","May","Jun","Jul","Aug","Sep","Oct","Nov","Dec"}, 0), 1, 2, 3, 4, 5, 6, 7, 8, 9, 10, 11, 12), MID(D3356, 9, 2)), "yyyy-mm-dd")</f>
        <v>1988-08-05</v>
      </c>
      <c r="F3356" s="1" t="str">
        <f t="shared" si="365"/>
        <v>07:28:00</v>
      </c>
      <c r="G3356" s="9" t="str">
        <f t="shared" si="366"/>
        <v>August</v>
      </c>
      <c r="H3356" s="5" t="str">
        <f t="shared" si="367"/>
        <v>1988</v>
      </c>
      <c r="I3356" s="1" t="s">
        <v>6868</v>
      </c>
      <c r="J3356" s="1" t="str">
        <f t="shared" si="368"/>
        <v xml:space="preserve">Long March 2C </v>
      </c>
      <c r="K3356" s="1" t="str">
        <f t="shared" si="369"/>
        <v>FSW-1 2</v>
      </c>
      <c r="L3356" s="1" t="s">
        <v>8</v>
      </c>
      <c r="M3356" s="1">
        <v>30.8</v>
      </c>
      <c r="N3356" s="1">
        <f t="shared" si="370"/>
        <v>2556.4</v>
      </c>
      <c r="O3356" s="1" t="s">
        <v>9</v>
      </c>
    </row>
    <row r="3357" spans="1:15" x14ac:dyDescent="0.3">
      <c r="A3357" s="1" t="s">
        <v>6140</v>
      </c>
      <c r="B3357" s="1" t="s">
        <v>529</v>
      </c>
      <c r="C3357" s="1" t="str">
        <f t="shared" si="364"/>
        <v>Kazakhstan</v>
      </c>
      <c r="D3357" s="1" t="s">
        <v>6869</v>
      </c>
      <c r="E3357" s="7" t="str">
        <f>TEXT(DATE(MID(D3357, 13, 4), CHOOSE(MATCH( MID(D3357, 5, 3), {"Jan","Feb","Mar","Apr","May","Jun","Jul","Aug","Sep","Oct","Nov","Dec"}, 0), 1, 2, 3, 4, 5, 6, 7, 8, 9, 10, 11, 12), MID(D3357, 9, 2)), "yyyy-mm-dd")</f>
        <v>1988-08-01</v>
      </c>
      <c r="F3357" s="1" t="str">
        <f t="shared" si="365"/>
        <v>21:04:00</v>
      </c>
      <c r="G3357" s="9" t="str">
        <f t="shared" si="366"/>
        <v>August</v>
      </c>
      <c r="H3357" s="5" t="str">
        <f t="shared" si="367"/>
        <v>1988</v>
      </c>
      <c r="I3357" s="1" t="s">
        <v>6870</v>
      </c>
      <c r="J3357" s="1" t="str">
        <f t="shared" si="368"/>
        <v xml:space="preserve">Proton K/Block-DM-2 </v>
      </c>
      <c r="K3357" s="1" t="str">
        <f t="shared" si="369"/>
        <v>Cosmos 1961</v>
      </c>
      <c r="L3357" s="1" t="s">
        <v>346</v>
      </c>
      <c r="M3357" s="1"/>
      <c r="N3357" s="1">
        <f t="shared" si="370"/>
        <v>0</v>
      </c>
      <c r="O3357" s="1" t="s">
        <v>9</v>
      </c>
    </row>
    <row r="3358" spans="1:15" x14ac:dyDescent="0.3">
      <c r="A3358" s="1" t="s">
        <v>6140</v>
      </c>
      <c r="B3358" s="1" t="s">
        <v>3373</v>
      </c>
      <c r="C3358" s="1" t="str">
        <f t="shared" si="364"/>
        <v>Russia</v>
      </c>
      <c r="D3358" s="1" t="s">
        <v>6871</v>
      </c>
      <c r="E3358" s="7" t="str">
        <f>TEXT(DATE(MID(D3358, 13, 4), CHOOSE(MATCH( MID(D3358, 5, 3), {"Jan","Feb","Mar","Apr","May","Jun","Jul","Aug","Sep","Oct","Nov","Dec"}, 0), 1, 2, 3, 4, 5, 6, 7, 8, 9, 10, 11, 12), MID(D3358, 9, 2)), "yyyy-mm-dd")</f>
        <v>1988-07-28</v>
      </c>
      <c r="F3358" s="1" t="str">
        <f t="shared" si="365"/>
        <v>11:20:00</v>
      </c>
      <c r="G3358" s="9" t="str">
        <f t="shared" si="366"/>
        <v>July</v>
      </c>
      <c r="H3358" s="5" t="str">
        <f t="shared" si="367"/>
        <v>1988</v>
      </c>
      <c r="I3358" s="1" t="s">
        <v>6872</v>
      </c>
      <c r="J3358" s="1" t="str">
        <f t="shared" si="368"/>
        <v xml:space="preserve">Cosmos-3M </v>
      </c>
      <c r="K3358" s="1" t="str">
        <f t="shared" si="369"/>
        <v>Cosmos 1960</v>
      </c>
      <c r="L3358" s="1" t="s">
        <v>346</v>
      </c>
      <c r="M3358" s="1"/>
      <c r="N3358" s="1">
        <f t="shared" si="370"/>
        <v>0</v>
      </c>
      <c r="O3358" s="1" t="s">
        <v>9</v>
      </c>
    </row>
    <row r="3359" spans="1:15" x14ac:dyDescent="0.3">
      <c r="A3359" s="1" t="s">
        <v>6140</v>
      </c>
      <c r="B3359" s="1" t="s">
        <v>5</v>
      </c>
      <c r="C3359" s="1" t="str">
        <f t="shared" si="364"/>
        <v>Russia</v>
      </c>
      <c r="D3359" s="1" t="s">
        <v>6873</v>
      </c>
      <c r="E3359" s="7" t="str">
        <f>TEXT(DATE(MID(D3359, 13, 4), CHOOSE(MATCH( MID(D3359, 5, 3), {"Jan","Feb","Mar","Apr","May","Jun","Jul","Aug","Sep","Oct","Nov","Dec"}, 0), 1, 2, 3, 4, 5, 6, 7, 8, 9, 10, 11, 12), MID(D3359, 9, 2)), "yyyy-mm-dd")</f>
        <v>1988-07-27</v>
      </c>
      <c r="F3359" s="1" t="str">
        <f t="shared" si="365"/>
        <v>09:04:00</v>
      </c>
      <c r="G3359" s="9" t="str">
        <f t="shared" si="366"/>
        <v>July</v>
      </c>
      <c r="H3359" s="5" t="str">
        <f t="shared" si="367"/>
        <v>1988</v>
      </c>
      <c r="I3359" s="1" t="s">
        <v>6874</v>
      </c>
      <c r="J3359" s="1" t="str">
        <f t="shared" si="368"/>
        <v xml:space="preserve">Soyuz U </v>
      </c>
      <c r="K3359" s="1" t="str">
        <f t="shared" si="369"/>
        <v>Resurs-F1 nÂ°39</v>
      </c>
      <c r="L3359" s="1" t="s">
        <v>346</v>
      </c>
      <c r="M3359" s="1">
        <v>20</v>
      </c>
      <c r="N3359" s="1">
        <f t="shared" si="370"/>
        <v>1660</v>
      </c>
      <c r="O3359" s="1" t="s">
        <v>257</v>
      </c>
    </row>
    <row r="3360" spans="1:15" x14ac:dyDescent="0.3">
      <c r="A3360" s="1" t="s">
        <v>6140</v>
      </c>
      <c r="B3360" s="1" t="s">
        <v>3566</v>
      </c>
      <c r="C3360" s="1" t="str">
        <f t="shared" si="364"/>
        <v>Russia</v>
      </c>
      <c r="D3360" s="1" t="s">
        <v>6875</v>
      </c>
      <c r="E3360" s="7" t="str">
        <f>TEXT(DATE(MID(D3360, 13, 4), CHOOSE(MATCH( MID(D3360, 5, 3), {"Jan","Feb","Mar","Apr","May","Jun","Jul","Aug","Sep","Oct","Nov","Dec"}, 0), 1, 2, 3, 4, 5, 6, 7, 8, 9, 10, 11, 12), MID(D3360, 9, 2)), "yyyy-mm-dd")</f>
        <v>1988-07-26</v>
      </c>
      <c r="F3360" s="1" t="str">
        <f t="shared" si="365"/>
        <v>05:01:00</v>
      </c>
      <c r="G3360" s="9" t="str">
        <f t="shared" si="366"/>
        <v>July</v>
      </c>
      <c r="H3360" s="5" t="str">
        <f t="shared" si="367"/>
        <v>1988</v>
      </c>
      <c r="I3360" s="1" t="s">
        <v>6876</v>
      </c>
      <c r="J3360" s="1" t="str">
        <f t="shared" si="368"/>
        <v xml:space="preserve">Tsyklon-3 </v>
      </c>
      <c r="K3360" s="1" t="str">
        <f t="shared" si="369"/>
        <v>Meteor-3 nÂ°02</v>
      </c>
      <c r="L3360" s="1" t="s">
        <v>346</v>
      </c>
      <c r="M3360" s="1"/>
      <c r="N3360" s="1">
        <f t="shared" si="370"/>
        <v>0</v>
      </c>
      <c r="O3360" s="1" t="s">
        <v>9</v>
      </c>
    </row>
    <row r="3361" spans="1:15" x14ac:dyDescent="0.3">
      <c r="A3361" s="1" t="s">
        <v>233</v>
      </c>
      <c r="B3361" s="1" t="s">
        <v>6657</v>
      </c>
      <c r="C3361" s="1" t="str">
        <f t="shared" si="364"/>
        <v>France</v>
      </c>
      <c r="D3361" s="1" t="s">
        <v>6877</v>
      </c>
      <c r="E3361" s="7" t="str">
        <f>TEXT(DATE(MID(D3361, 13, 4), CHOOSE(MATCH( MID(D3361, 5, 3), {"Jan","Feb","Mar","Apr","May","Jun","Jul","Aug","Sep","Oct","Nov","Dec"}, 0), 1, 2, 3, 4, 5, 6, 7, 8, 9, 10, 11, 12), MID(D3361, 9, 2)), "yyyy-mm-dd")</f>
        <v>1988-07-21</v>
      </c>
      <c r="F3361" s="1" t="str">
        <f t="shared" si="365"/>
        <v>23:12:00</v>
      </c>
      <c r="G3361" s="9" t="str">
        <f t="shared" si="366"/>
        <v>July</v>
      </c>
      <c r="H3361" s="5" t="str">
        <f t="shared" si="367"/>
        <v>1988</v>
      </c>
      <c r="I3361" s="1" t="s">
        <v>6878</v>
      </c>
      <c r="J3361" s="1" t="str">
        <f t="shared" si="368"/>
        <v xml:space="preserve">Ariane 3 </v>
      </c>
      <c r="K3361" s="1" t="str">
        <f t="shared" si="369"/>
        <v>INSAT-1C, Eutelsat-1 F5</v>
      </c>
      <c r="L3361" s="1" t="s">
        <v>346</v>
      </c>
      <c r="M3361" s="1"/>
      <c r="N3361" s="1">
        <f t="shared" si="370"/>
        <v>0</v>
      </c>
      <c r="O3361" s="1" t="s">
        <v>9</v>
      </c>
    </row>
    <row r="3362" spans="1:15" x14ac:dyDescent="0.3">
      <c r="A3362" s="1" t="s">
        <v>6140</v>
      </c>
      <c r="B3362" s="1" t="s">
        <v>1561</v>
      </c>
      <c r="C3362" s="1" t="str">
        <f t="shared" si="364"/>
        <v>Russia</v>
      </c>
      <c r="D3362" s="1" t="s">
        <v>6879</v>
      </c>
      <c r="E3362" s="7" t="str">
        <f>TEXT(DATE(MID(D3362, 13, 4), CHOOSE(MATCH( MID(D3362, 5, 3), {"Jan","Feb","Mar","Apr","May","Jun","Jul","Aug","Sep","Oct","Nov","Dec"}, 0), 1, 2, 3, 4, 5, 6, 7, 8, 9, 10, 11, 12), MID(D3362, 9, 2)), "yyyy-mm-dd")</f>
        <v>1988-07-18</v>
      </c>
      <c r="F3362" s="1" t="str">
        <f t="shared" si="365"/>
        <v>22:28:00</v>
      </c>
      <c r="G3362" s="9" t="str">
        <f t="shared" si="366"/>
        <v>July</v>
      </c>
      <c r="H3362" s="5" t="str">
        <f t="shared" si="367"/>
        <v>1988</v>
      </c>
      <c r="I3362" s="1" t="s">
        <v>6880</v>
      </c>
      <c r="J3362" s="1" t="str">
        <f t="shared" si="368"/>
        <v xml:space="preserve">Cosmos-3M </v>
      </c>
      <c r="K3362" s="1" t="str">
        <f t="shared" si="369"/>
        <v>Cosmos 1959</v>
      </c>
      <c r="L3362" s="1" t="s">
        <v>346</v>
      </c>
      <c r="M3362" s="1"/>
      <c r="N3362" s="1">
        <f t="shared" si="370"/>
        <v>0</v>
      </c>
      <c r="O3362" s="1" t="s">
        <v>9</v>
      </c>
    </row>
    <row r="3363" spans="1:15" x14ac:dyDescent="0.3">
      <c r="A3363" s="1" t="s">
        <v>6140</v>
      </c>
      <c r="B3363" s="1" t="s">
        <v>1630</v>
      </c>
      <c r="C3363" s="1" t="str">
        <f t="shared" si="364"/>
        <v>Kazakhstan</v>
      </c>
      <c r="D3363" s="1" t="s">
        <v>6881</v>
      </c>
      <c r="E3363" s="7" t="str">
        <f>TEXT(DATE(MID(D3363, 13, 4), CHOOSE(MATCH( MID(D3363, 5, 3), {"Jan","Feb","Mar","Apr","May","Jun","Jul","Aug","Sep","Oct","Nov","Dec"}, 0), 1, 2, 3, 4, 5, 6, 7, 8, 9, 10, 11, 12), MID(D3363, 9, 2)), "yyyy-mm-dd")</f>
        <v>1988-07-18</v>
      </c>
      <c r="F3363" s="1" t="str">
        <f t="shared" si="365"/>
        <v>21:13:00</v>
      </c>
      <c r="G3363" s="9" t="str">
        <f t="shared" si="366"/>
        <v>July</v>
      </c>
      <c r="H3363" s="5" t="str">
        <f t="shared" si="367"/>
        <v>1988</v>
      </c>
      <c r="I3363" s="1" t="s">
        <v>6882</v>
      </c>
      <c r="J3363" s="1" t="str">
        <f t="shared" si="368"/>
        <v xml:space="preserve">Soyuz U2 </v>
      </c>
      <c r="K3363" s="1" t="str">
        <f t="shared" si="369"/>
        <v>Progress 37</v>
      </c>
      <c r="L3363" s="1" t="s">
        <v>346</v>
      </c>
      <c r="M3363" s="1">
        <v>40</v>
      </c>
      <c r="N3363" s="1">
        <f t="shared" si="370"/>
        <v>3320</v>
      </c>
      <c r="O3363" s="1" t="s">
        <v>9</v>
      </c>
    </row>
    <row r="3364" spans="1:15" x14ac:dyDescent="0.3">
      <c r="A3364" s="1" t="s">
        <v>6140</v>
      </c>
      <c r="B3364" s="1" t="s">
        <v>3373</v>
      </c>
      <c r="C3364" s="1" t="str">
        <f t="shared" si="364"/>
        <v>Russia</v>
      </c>
      <c r="D3364" s="1" t="s">
        <v>6883</v>
      </c>
      <c r="E3364" s="7" t="str">
        <f>TEXT(DATE(MID(D3364, 13, 4), CHOOSE(MATCH( MID(D3364, 5, 3), {"Jan","Feb","Mar","Apr","May","Jun","Jul","Aug","Sep","Oct","Nov","Dec"}, 0), 1, 2, 3, 4, 5, 6, 7, 8, 9, 10, 11, 12), MID(D3364, 9, 2)), "yyyy-mm-dd")</f>
        <v>1988-07-14</v>
      </c>
      <c r="F3364" s="1" t="str">
        <f t="shared" si="365"/>
        <v>11:40:00</v>
      </c>
      <c r="G3364" s="9" t="str">
        <f t="shared" si="366"/>
        <v>July</v>
      </c>
      <c r="H3364" s="5" t="str">
        <f t="shared" si="367"/>
        <v>1988</v>
      </c>
      <c r="I3364" s="1" t="s">
        <v>6884</v>
      </c>
      <c r="J3364" s="1" t="str">
        <f t="shared" si="368"/>
        <v xml:space="preserve">Cosmos-3M </v>
      </c>
      <c r="K3364" s="1" t="str">
        <f t="shared" si="369"/>
        <v>Cosmos 1958</v>
      </c>
      <c r="L3364" s="1" t="s">
        <v>346</v>
      </c>
      <c r="M3364" s="1"/>
      <c r="N3364" s="1">
        <f t="shared" si="370"/>
        <v>0</v>
      </c>
      <c r="O3364" s="1" t="s">
        <v>9</v>
      </c>
    </row>
    <row r="3365" spans="1:15" x14ac:dyDescent="0.3">
      <c r="A3365" s="1" t="s">
        <v>86</v>
      </c>
      <c r="B3365" s="1" t="s">
        <v>5726</v>
      </c>
      <c r="C3365" s="1" t="str">
        <f t="shared" si="364"/>
        <v>India</v>
      </c>
      <c r="D3365" s="1" t="s">
        <v>6885</v>
      </c>
      <c r="E3365" s="7" t="str">
        <f>TEXT(DATE(MID(D3365, 13, 4), CHOOSE(MATCH( MID(D3365, 5, 3), {"Jan","Feb","Mar","Apr","May","Jun","Jul","Aug","Sep","Oct","Nov","Dec"}, 0), 1, 2, 3, 4, 5, 6, 7, 8, 9, 10, 11, 12), MID(D3365, 9, 2)), "yyyy-mm-dd")</f>
        <v>1988-07-13</v>
      </c>
      <c r="F3365" s="1" t="str">
        <f t="shared" si="365"/>
        <v>09:18:00</v>
      </c>
      <c r="G3365" s="9" t="str">
        <f t="shared" si="366"/>
        <v>July</v>
      </c>
      <c r="H3365" s="5" t="str">
        <f t="shared" si="367"/>
        <v>1988</v>
      </c>
      <c r="I3365" s="1" t="s">
        <v>6886</v>
      </c>
      <c r="J3365" s="1" t="str">
        <f t="shared" si="368"/>
        <v xml:space="preserve">ASLV </v>
      </c>
      <c r="K3365" s="1" t="str">
        <f t="shared" si="369"/>
        <v>SROSS-B</v>
      </c>
      <c r="L3365" s="1" t="s">
        <v>346</v>
      </c>
      <c r="M3365" s="1"/>
      <c r="N3365" s="1">
        <f t="shared" si="370"/>
        <v>0</v>
      </c>
      <c r="O3365" s="1" t="s">
        <v>257</v>
      </c>
    </row>
    <row r="3366" spans="1:15" x14ac:dyDescent="0.3">
      <c r="A3366" s="1" t="s">
        <v>6140</v>
      </c>
      <c r="B3366" s="1" t="s">
        <v>6272</v>
      </c>
      <c r="C3366" s="1" t="str">
        <f t="shared" si="364"/>
        <v>Kazakhstan</v>
      </c>
      <c r="D3366" s="1" t="s">
        <v>6887</v>
      </c>
      <c r="E3366" s="7" t="str">
        <f>TEXT(DATE(MID(D3366, 13, 4), CHOOSE(MATCH( MID(D3366, 5, 3), {"Jan","Feb","Mar","Apr","May","Jun","Jul","Aug","Sep","Oct","Nov","Dec"}, 0), 1, 2, 3, 4, 5, 6, 7, 8, 9, 10, 11, 12), MID(D3366, 9, 2)), "yyyy-mm-dd")</f>
        <v>1988-07-12</v>
      </c>
      <c r="F3366" s="1" t="str">
        <f t="shared" si="365"/>
        <v>17:01:00</v>
      </c>
      <c r="G3366" s="9" t="str">
        <f t="shared" si="366"/>
        <v>July</v>
      </c>
      <c r="H3366" s="5" t="str">
        <f t="shared" si="367"/>
        <v>1988</v>
      </c>
      <c r="I3366" s="1" t="s">
        <v>6888</v>
      </c>
      <c r="J3366" s="1" t="str">
        <f t="shared" si="368"/>
        <v xml:space="preserve">Proton-K/Block D-2 </v>
      </c>
      <c r="K3366" s="1" t="str">
        <f t="shared" si="369"/>
        <v>Fobos 2</v>
      </c>
      <c r="L3366" s="1" t="s">
        <v>346</v>
      </c>
      <c r="M3366" s="1"/>
      <c r="N3366" s="1">
        <f t="shared" si="370"/>
        <v>0</v>
      </c>
      <c r="O3366" s="1" t="s">
        <v>9</v>
      </c>
    </row>
    <row r="3367" spans="1:15" x14ac:dyDescent="0.3">
      <c r="A3367" s="1" t="s">
        <v>6140</v>
      </c>
      <c r="B3367" s="1" t="s">
        <v>1630</v>
      </c>
      <c r="C3367" s="1" t="str">
        <f t="shared" si="364"/>
        <v>Kazakhstan</v>
      </c>
      <c r="D3367" s="1" t="s">
        <v>6889</v>
      </c>
      <c r="E3367" s="7" t="str">
        <f>TEXT(DATE(MID(D3367, 13, 4), CHOOSE(MATCH( MID(D3367, 5, 3), {"Jan","Feb","Mar","Apr","May","Jun","Jul","Aug","Sep","Oct","Nov","Dec"}, 0), 1, 2, 3, 4, 5, 6, 7, 8, 9, 10, 11, 12), MID(D3367, 9, 2)), "yyyy-mm-dd")</f>
        <v>1988-07-09</v>
      </c>
      <c r="F3367" s="1" t="str">
        <f t="shared" si="365"/>
        <v>13:25:00</v>
      </c>
      <c r="G3367" s="9" t="str">
        <f t="shared" si="366"/>
        <v>July</v>
      </c>
      <c r="H3367" s="5" t="str">
        <f t="shared" si="367"/>
        <v>1988</v>
      </c>
      <c r="I3367" s="1" t="s">
        <v>6890</v>
      </c>
      <c r="J3367" s="1" t="str">
        <f t="shared" si="368"/>
        <v xml:space="preserve">Soyuz U </v>
      </c>
      <c r="K3367" s="1" t="str">
        <f t="shared" si="369"/>
        <v>Yantar-4KS1 nÂ°100</v>
      </c>
      <c r="L3367" s="1" t="s">
        <v>346</v>
      </c>
      <c r="M3367" s="1">
        <v>20</v>
      </c>
      <c r="N3367" s="1">
        <f t="shared" si="370"/>
        <v>1660</v>
      </c>
      <c r="O3367" s="1" t="s">
        <v>257</v>
      </c>
    </row>
    <row r="3368" spans="1:15" x14ac:dyDescent="0.3">
      <c r="A3368" s="1" t="s">
        <v>6140</v>
      </c>
      <c r="B3368" s="1" t="s">
        <v>529</v>
      </c>
      <c r="C3368" s="1" t="str">
        <f t="shared" si="364"/>
        <v>Kazakhstan</v>
      </c>
      <c r="D3368" s="1" t="s">
        <v>6891</v>
      </c>
      <c r="E3368" s="7" t="str">
        <f>TEXT(DATE(MID(D3368, 13, 4), CHOOSE(MATCH( MID(D3368, 5, 3), {"Jan","Feb","Mar","Apr","May","Jun","Jul","Aug","Sep","Oct","Nov","Dec"}, 0), 1, 2, 3, 4, 5, 6, 7, 8, 9, 10, 11, 12), MID(D3368, 9, 2)), "yyyy-mm-dd")</f>
        <v>1988-07-07</v>
      </c>
      <c r="F3368" s="1" t="str">
        <f t="shared" si="365"/>
        <v>17:38:00</v>
      </c>
      <c r="G3368" s="9" t="str">
        <f t="shared" si="366"/>
        <v>July</v>
      </c>
      <c r="H3368" s="5" t="str">
        <f t="shared" si="367"/>
        <v>1988</v>
      </c>
      <c r="I3368" s="1" t="s">
        <v>6892</v>
      </c>
      <c r="J3368" s="1" t="str">
        <f t="shared" si="368"/>
        <v xml:space="preserve">Proton-K/Block D-2 </v>
      </c>
      <c r="K3368" s="1" t="str">
        <f t="shared" si="369"/>
        <v>Fobos 1</v>
      </c>
      <c r="L3368" s="1" t="s">
        <v>346</v>
      </c>
      <c r="M3368" s="1"/>
      <c r="N3368" s="1">
        <f t="shared" si="370"/>
        <v>0</v>
      </c>
      <c r="O3368" s="1" t="s">
        <v>9</v>
      </c>
    </row>
    <row r="3369" spans="1:15" x14ac:dyDescent="0.3">
      <c r="A3369" s="1" t="s">
        <v>6140</v>
      </c>
      <c r="B3369" s="1" t="s">
        <v>3038</v>
      </c>
      <c r="C3369" s="1" t="str">
        <f t="shared" si="364"/>
        <v>Russia</v>
      </c>
      <c r="D3369" s="1" t="s">
        <v>6893</v>
      </c>
      <c r="E3369" s="7" t="str">
        <f>TEXT(DATE(MID(D3369, 13, 4), CHOOSE(MATCH( MID(D3369, 5, 3), {"Jan","Feb","Mar","Apr","May","Jun","Jul","Aug","Sep","Oct","Nov","Dec"}, 0), 1, 2, 3, 4, 5, 6, 7, 8, 9, 10, 11, 12), MID(D3369, 9, 2)), "yyyy-mm-dd")</f>
        <v>1988-07-07</v>
      </c>
      <c r="F3369" s="1" t="str">
        <f t="shared" si="365"/>
        <v>08:05:00</v>
      </c>
      <c r="G3369" s="9" t="str">
        <f t="shared" si="366"/>
        <v>July</v>
      </c>
      <c r="H3369" s="5" t="str">
        <f t="shared" si="367"/>
        <v>1988</v>
      </c>
      <c r="I3369" s="1" t="s">
        <v>6894</v>
      </c>
      <c r="J3369" s="1" t="str">
        <f t="shared" si="368"/>
        <v xml:space="preserve">Soyuz U </v>
      </c>
      <c r="K3369" s="1" t="str">
        <f t="shared" si="369"/>
        <v>Cosmos 1957</v>
      </c>
      <c r="L3369" s="1" t="s">
        <v>346</v>
      </c>
      <c r="M3369" s="1">
        <v>20</v>
      </c>
      <c r="N3369" s="1">
        <f t="shared" si="370"/>
        <v>1660</v>
      </c>
      <c r="O3369" s="1" t="s">
        <v>9</v>
      </c>
    </row>
    <row r="3370" spans="1:15" x14ac:dyDescent="0.3">
      <c r="A3370" s="1" t="s">
        <v>6140</v>
      </c>
      <c r="B3370" s="1" t="s">
        <v>4483</v>
      </c>
      <c r="C3370" s="1" t="str">
        <f t="shared" si="364"/>
        <v>Russia</v>
      </c>
      <c r="D3370" s="1" t="s">
        <v>6895</v>
      </c>
      <c r="E3370" s="7" t="str">
        <f>TEXT(DATE(MID(D3370, 13, 4), CHOOSE(MATCH( MID(D3370, 5, 3), {"Jan","Feb","Mar","Apr","May","Jun","Jul","Aug","Sep","Oct","Nov","Dec"}, 0), 1, 2, 3, 4, 5, 6, 7, 8, 9, 10, 11, 12), MID(D3370, 9, 2)), "yyyy-mm-dd")</f>
        <v>1988-07-05</v>
      </c>
      <c r="F3370" s="1" t="str">
        <f t="shared" si="365"/>
        <v>09:45:00</v>
      </c>
      <c r="G3370" s="9" t="str">
        <f t="shared" si="366"/>
        <v>July</v>
      </c>
      <c r="H3370" s="5" t="str">
        <f t="shared" si="367"/>
        <v>1988</v>
      </c>
      <c r="I3370" s="1" t="s">
        <v>6896</v>
      </c>
      <c r="J3370" s="1" t="str">
        <f t="shared" si="368"/>
        <v xml:space="preserve">Tsyklon-3 </v>
      </c>
      <c r="K3370" s="1" t="str">
        <f t="shared" si="369"/>
        <v>Okean 1</v>
      </c>
      <c r="L3370" s="1" t="s">
        <v>346</v>
      </c>
      <c r="M3370" s="1"/>
      <c r="N3370" s="1">
        <f t="shared" si="370"/>
        <v>0</v>
      </c>
      <c r="O3370" s="1" t="s">
        <v>9</v>
      </c>
    </row>
    <row r="3371" spans="1:15" x14ac:dyDescent="0.3">
      <c r="A3371" s="1" t="s">
        <v>6140</v>
      </c>
      <c r="B3371" s="1" t="s">
        <v>6615</v>
      </c>
      <c r="C3371" s="1" t="str">
        <f t="shared" si="364"/>
        <v>Russia</v>
      </c>
      <c r="D3371" s="1" t="s">
        <v>6897</v>
      </c>
      <c r="E3371" s="7" t="str">
        <f>TEXT(DATE(MID(D3371, 13, 4), CHOOSE(MATCH( MID(D3371, 5, 3), {"Jan","Feb","Mar","Apr","May","Jun","Jul","Aug","Sep","Oct","Nov","Dec"}, 0), 1, 2, 3, 4, 5, 6, 7, 8, 9, 10, 11, 12), MID(D3371, 9, 2)), "yyyy-mm-dd")</f>
        <v>1988-06-23</v>
      </c>
      <c r="F3371" s="1" t="str">
        <f t="shared" si="365"/>
        <v>07:44:00</v>
      </c>
      <c r="G3371" s="9" t="str">
        <f t="shared" si="366"/>
        <v>June</v>
      </c>
      <c r="H3371" s="5" t="str">
        <f t="shared" si="367"/>
        <v>1988</v>
      </c>
      <c r="I3371" s="1" t="s">
        <v>6898</v>
      </c>
      <c r="J3371" s="1" t="str">
        <f t="shared" si="368"/>
        <v xml:space="preserve">Soyuz U </v>
      </c>
      <c r="K3371" s="1" t="str">
        <f t="shared" si="369"/>
        <v>Cosmos 1956</v>
      </c>
      <c r="L3371" s="1" t="s">
        <v>346</v>
      </c>
      <c r="M3371" s="1">
        <v>20</v>
      </c>
      <c r="N3371" s="1">
        <f t="shared" si="370"/>
        <v>1660</v>
      </c>
      <c r="O3371" s="1" t="s">
        <v>9</v>
      </c>
    </row>
    <row r="3372" spans="1:15" x14ac:dyDescent="0.3">
      <c r="A3372" s="1" t="s">
        <v>6140</v>
      </c>
      <c r="B3372" s="1" t="s">
        <v>6899</v>
      </c>
      <c r="C3372" s="1" t="str">
        <f t="shared" si="364"/>
        <v>Russia</v>
      </c>
      <c r="D3372" s="1" t="s">
        <v>6900</v>
      </c>
      <c r="E3372" s="7" t="str">
        <f>TEXT(DATE(MID(D3372, 13, 4), CHOOSE(MATCH( MID(D3372, 5, 3), {"Jan","Feb","Mar","Apr","May","Jun","Jul","Aug","Sep","Oct","Nov","Dec"}, 0), 1, 2, 3, 4, 5, 6, 7, 8, 9, 10, 11, 12), MID(D3372, 9, 2)), "yyyy-mm-dd")</f>
        <v>1988-06-22</v>
      </c>
      <c r="F3372" s="1" t="str">
        <f t="shared" si="365"/>
        <v>00:00:00</v>
      </c>
      <c r="G3372" s="9" t="str">
        <f t="shared" si="366"/>
        <v>June</v>
      </c>
      <c r="H3372" s="5" t="str">
        <f t="shared" si="367"/>
        <v>1988</v>
      </c>
      <c r="I3372" s="1" t="s">
        <v>6901</v>
      </c>
      <c r="J3372" s="1" t="str">
        <f t="shared" si="368"/>
        <v xml:space="preserve">K65M-RB5 </v>
      </c>
      <c r="K3372" s="1" t="str">
        <f t="shared" si="369"/>
        <v>BOR-5 nÂ°505</v>
      </c>
      <c r="L3372" s="1" t="s">
        <v>346</v>
      </c>
      <c r="M3372" s="1"/>
      <c r="N3372" s="1">
        <f t="shared" si="370"/>
        <v>0</v>
      </c>
      <c r="O3372" s="1" t="s">
        <v>9</v>
      </c>
    </row>
    <row r="3373" spans="1:15" x14ac:dyDescent="0.3">
      <c r="A3373" s="1" t="s">
        <v>6140</v>
      </c>
      <c r="B3373" s="1" t="s">
        <v>1630</v>
      </c>
      <c r="C3373" s="1" t="str">
        <f t="shared" si="364"/>
        <v>Kazakhstan</v>
      </c>
      <c r="D3373" s="1" t="s">
        <v>6902</v>
      </c>
      <c r="E3373" s="7" t="str">
        <f>TEXT(DATE(MID(D3373, 13, 4), CHOOSE(MATCH( MID(D3373, 5, 3), {"Jan","Feb","Mar","Apr","May","Jun","Jul","Aug","Sep","Oct","Nov","Dec"}, 0), 1, 2, 3, 4, 5, 6, 7, 8, 9, 10, 11, 12), MID(D3373, 9, 2)), "yyyy-mm-dd")</f>
        <v>1988-06-22</v>
      </c>
      <c r="F3373" s="1" t="str">
        <f t="shared" si="365"/>
        <v>13:00:00</v>
      </c>
      <c r="G3373" s="9" t="str">
        <f t="shared" si="366"/>
        <v>June</v>
      </c>
      <c r="H3373" s="5" t="str">
        <f t="shared" si="367"/>
        <v>1988</v>
      </c>
      <c r="I3373" s="1" t="s">
        <v>6903</v>
      </c>
      <c r="J3373" s="1" t="str">
        <f t="shared" si="368"/>
        <v xml:space="preserve">Soyuz U </v>
      </c>
      <c r="K3373" s="1" t="str">
        <f t="shared" si="369"/>
        <v>Cosmos 1955</v>
      </c>
      <c r="L3373" s="1" t="s">
        <v>346</v>
      </c>
      <c r="M3373" s="1">
        <v>20</v>
      </c>
      <c r="N3373" s="1">
        <f t="shared" si="370"/>
        <v>1660</v>
      </c>
      <c r="O3373" s="1" t="s">
        <v>9</v>
      </c>
    </row>
    <row r="3374" spans="1:15" x14ac:dyDescent="0.3">
      <c r="A3374" s="1" t="s">
        <v>6140</v>
      </c>
      <c r="B3374" s="1" t="s">
        <v>1561</v>
      </c>
      <c r="C3374" s="1" t="str">
        <f t="shared" si="364"/>
        <v>Russia</v>
      </c>
      <c r="D3374" s="1" t="s">
        <v>6904</v>
      </c>
      <c r="E3374" s="7" t="str">
        <f>TEXT(DATE(MID(D3374, 13, 4), CHOOSE(MATCH( MID(D3374, 5, 3), {"Jan","Feb","Mar","Apr","May","Jun","Jul","Aug","Sep","Oct","Nov","Dec"}, 0), 1, 2, 3, 4, 5, 6, 7, 8, 9, 10, 11, 12), MID(D3374, 9, 2)), "yyyy-mm-dd")</f>
        <v>1988-06-21</v>
      </c>
      <c r="F3374" s="1" t="str">
        <f t="shared" si="365"/>
        <v>16:26:00</v>
      </c>
      <c r="G3374" s="9" t="str">
        <f t="shared" si="366"/>
        <v>June</v>
      </c>
      <c r="H3374" s="5" t="str">
        <f t="shared" si="367"/>
        <v>1988</v>
      </c>
      <c r="I3374" s="1" t="s">
        <v>6905</v>
      </c>
      <c r="J3374" s="1" t="str">
        <f t="shared" si="368"/>
        <v xml:space="preserve">Cosmos-3M </v>
      </c>
      <c r="K3374" s="1" t="str">
        <f t="shared" si="369"/>
        <v>Cosmos 1954</v>
      </c>
      <c r="L3374" s="1" t="s">
        <v>346</v>
      </c>
      <c r="M3374" s="1"/>
      <c r="N3374" s="1">
        <f t="shared" si="370"/>
        <v>0</v>
      </c>
      <c r="O3374" s="1" t="s">
        <v>9</v>
      </c>
    </row>
    <row r="3375" spans="1:15" x14ac:dyDescent="0.3">
      <c r="A3375" s="1" t="s">
        <v>5722</v>
      </c>
      <c r="B3375" s="1" t="s">
        <v>5723</v>
      </c>
      <c r="C3375" s="1" t="str">
        <f t="shared" si="364"/>
        <v>USA</v>
      </c>
      <c r="D3375" s="1" t="s">
        <v>6906</v>
      </c>
      <c r="E3375" s="7" t="str">
        <f>TEXT(DATE(MID(D3375, 13, 4), CHOOSE(MATCH( MID(D3375, 5, 3), {"Jan","Feb","Mar","Apr","May","Jun","Jul","Aug","Sep","Oct","Nov","Dec"}, 0), 1, 2, 3, 4, 5, 6, 7, 8, 9, 10, 11, 12), MID(D3375, 9, 2)), "yyyy-mm-dd")</f>
        <v>1988-06-16</v>
      </c>
      <c r="F3375" s="1" t="str">
        <f t="shared" si="365"/>
        <v>06:54:00</v>
      </c>
      <c r="G3375" s="9" t="str">
        <f t="shared" si="366"/>
        <v>June</v>
      </c>
      <c r="H3375" s="5" t="str">
        <f t="shared" si="367"/>
        <v>1988</v>
      </c>
      <c r="I3375" s="1" t="s">
        <v>6907</v>
      </c>
      <c r="J3375" s="1" t="str">
        <f t="shared" si="368"/>
        <v xml:space="preserve">Scout G1 </v>
      </c>
      <c r="K3375" s="1" t="str">
        <f t="shared" si="369"/>
        <v>Nova</v>
      </c>
      <c r="L3375" s="1" t="s">
        <v>346</v>
      </c>
      <c r="M3375" s="1"/>
      <c r="N3375" s="1">
        <f t="shared" si="370"/>
        <v>0</v>
      </c>
      <c r="O3375" s="1" t="s">
        <v>9</v>
      </c>
    </row>
    <row r="3376" spans="1:15" x14ac:dyDescent="0.3">
      <c r="A3376" s="1" t="s">
        <v>825</v>
      </c>
      <c r="B3376" s="1" t="s">
        <v>4338</v>
      </c>
      <c r="C3376" s="1" t="str">
        <f t="shared" si="364"/>
        <v>France</v>
      </c>
      <c r="D3376" s="1" t="s">
        <v>6908</v>
      </c>
      <c r="E3376" s="7" t="str">
        <f>TEXT(DATE(MID(D3376, 13, 4), CHOOSE(MATCH( MID(D3376, 5, 3), {"Jan","Feb","Mar","Apr","May","Jun","Jul","Aug","Sep","Oct","Nov","Dec"}, 0), 1, 2, 3, 4, 5, 6, 7, 8, 9, 10, 11, 12), MID(D3376, 9, 2)), "yyyy-mm-dd")</f>
        <v>1988-06-15</v>
      </c>
      <c r="F3376" s="1" t="str">
        <f t="shared" si="365"/>
        <v>11:19:00</v>
      </c>
      <c r="G3376" s="9" t="str">
        <f t="shared" si="366"/>
        <v>June</v>
      </c>
      <c r="H3376" s="5" t="str">
        <f t="shared" si="367"/>
        <v>1988</v>
      </c>
      <c r="I3376" s="1" t="s">
        <v>6909</v>
      </c>
      <c r="J3376" s="1" t="str">
        <f t="shared" si="368"/>
        <v xml:space="preserve">Ariane 44LP </v>
      </c>
      <c r="K3376" s="1" t="str">
        <f t="shared" si="369"/>
        <v>MÃ©tÃ©osat 3, Panamsat 1 &amp; Amsat P3C</v>
      </c>
      <c r="L3376" s="1" t="s">
        <v>346</v>
      </c>
      <c r="M3376" s="1"/>
      <c r="N3376" s="1">
        <f t="shared" si="370"/>
        <v>0</v>
      </c>
      <c r="O3376" s="1" t="s">
        <v>9</v>
      </c>
    </row>
    <row r="3377" spans="1:15" x14ac:dyDescent="0.3">
      <c r="A3377" s="1" t="s">
        <v>6140</v>
      </c>
      <c r="B3377" s="1" t="s">
        <v>3566</v>
      </c>
      <c r="C3377" s="1" t="str">
        <f t="shared" si="364"/>
        <v>Russia</v>
      </c>
      <c r="D3377" s="1" t="s">
        <v>6910</v>
      </c>
      <c r="E3377" s="7" t="str">
        <f>TEXT(DATE(MID(D3377, 13, 4), CHOOSE(MATCH( MID(D3377, 5, 3), {"Jan","Feb","Mar","Apr","May","Jun","Jul","Aug","Sep","Oct","Nov","Dec"}, 0), 1, 2, 3, 4, 5, 6, 7, 8, 9, 10, 11, 12), MID(D3377, 9, 2)), "yyyy-mm-dd")</f>
        <v>1988-06-14</v>
      </c>
      <c r="F3377" s="1" t="str">
        <f t="shared" si="365"/>
        <v>03:17:00</v>
      </c>
      <c r="G3377" s="9" t="str">
        <f t="shared" si="366"/>
        <v>June</v>
      </c>
      <c r="H3377" s="5" t="str">
        <f t="shared" si="367"/>
        <v>1988</v>
      </c>
      <c r="I3377" s="1" t="s">
        <v>6911</v>
      </c>
      <c r="J3377" s="1" t="str">
        <f t="shared" si="368"/>
        <v xml:space="preserve">Tsyklon-3 </v>
      </c>
      <c r="K3377" s="1" t="str">
        <f t="shared" si="369"/>
        <v>Cosmos 1953</v>
      </c>
      <c r="L3377" s="1" t="s">
        <v>346</v>
      </c>
      <c r="M3377" s="1"/>
      <c r="N3377" s="1">
        <f t="shared" si="370"/>
        <v>0</v>
      </c>
      <c r="O3377" s="1" t="s">
        <v>9</v>
      </c>
    </row>
    <row r="3378" spans="1:15" x14ac:dyDescent="0.3">
      <c r="A3378" s="1" t="s">
        <v>6140</v>
      </c>
      <c r="B3378" s="1" t="s">
        <v>1630</v>
      </c>
      <c r="C3378" s="1" t="str">
        <f t="shared" si="364"/>
        <v>Kazakhstan</v>
      </c>
      <c r="D3378" s="1" t="s">
        <v>6912</v>
      </c>
      <c r="E3378" s="7" t="str">
        <f>TEXT(DATE(MID(D3378, 13, 4), CHOOSE(MATCH( MID(D3378, 5, 3), {"Jan","Feb","Mar","Apr","May","Jun","Jul","Aug","Sep","Oct","Nov","Dec"}, 0), 1, 2, 3, 4, 5, 6, 7, 8, 9, 10, 11, 12), MID(D3378, 9, 2)), "yyyy-mm-dd")</f>
        <v>1988-06-11</v>
      </c>
      <c r="F3378" s="1" t="str">
        <f t="shared" si="365"/>
        <v>10:00:00</v>
      </c>
      <c r="G3378" s="9" t="str">
        <f t="shared" si="366"/>
        <v>June</v>
      </c>
      <c r="H3378" s="5" t="str">
        <f t="shared" si="367"/>
        <v>1988</v>
      </c>
      <c r="I3378" s="1" t="s">
        <v>6913</v>
      </c>
      <c r="J3378" s="1" t="str">
        <f t="shared" si="368"/>
        <v xml:space="preserve">Soyuz U </v>
      </c>
      <c r="K3378" s="1" t="str">
        <f t="shared" si="369"/>
        <v>Cosmos 1952</v>
      </c>
      <c r="L3378" s="1" t="s">
        <v>346</v>
      </c>
      <c r="M3378" s="1">
        <v>20</v>
      </c>
      <c r="N3378" s="1">
        <f t="shared" si="370"/>
        <v>1660</v>
      </c>
      <c r="O3378" s="1" t="s">
        <v>9</v>
      </c>
    </row>
    <row r="3379" spans="1:15" x14ac:dyDescent="0.3">
      <c r="A3379" s="1" t="s">
        <v>6140</v>
      </c>
      <c r="B3379" s="1" t="s">
        <v>1630</v>
      </c>
      <c r="C3379" s="1" t="str">
        <f t="shared" si="364"/>
        <v>Kazakhstan</v>
      </c>
      <c r="D3379" s="1" t="s">
        <v>6914</v>
      </c>
      <c r="E3379" s="7" t="str">
        <f>TEXT(DATE(MID(D3379, 13, 4), CHOOSE(MATCH( MID(D3379, 5, 3), {"Jan","Feb","Mar","Apr","May","Jun","Jul","Aug","Sep","Oct","Nov","Dec"}, 0), 1, 2, 3, 4, 5, 6, 7, 8, 9, 10, 11, 12), MID(D3379, 9, 2)), "yyyy-mm-dd")</f>
        <v>1988-06-07</v>
      </c>
      <c r="F3379" s="1" t="str">
        <f t="shared" si="365"/>
        <v>14:03:00</v>
      </c>
      <c r="G3379" s="9" t="str">
        <f t="shared" si="366"/>
        <v>June</v>
      </c>
      <c r="H3379" s="5" t="str">
        <f t="shared" si="367"/>
        <v>1988</v>
      </c>
      <c r="I3379" s="1" t="s">
        <v>6915</v>
      </c>
      <c r="J3379" s="1" t="str">
        <f t="shared" si="368"/>
        <v xml:space="preserve">Soyuz U2 </v>
      </c>
      <c r="K3379" s="1" t="str">
        <f t="shared" si="369"/>
        <v>Soyuz TM-5</v>
      </c>
      <c r="L3379" s="1" t="s">
        <v>346</v>
      </c>
      <c r="M3379" s="1">
        <v>40</v>
      </c>
      <c r="N3379" s="1">
        <f t="shared" si="370"/>
        <v>3320</v>
      </c>
      <c r="O3379" s="1" t="s">
        <v>9</v>
      </c>
    </row>
    <row r="3380" spans="1:15" x14ac:dyDescent="0.3">
      <c r="A3380" s="1" t="s">
        <v>6140</v>
      </c>
      <c r="B3380" s="1" t="s">
        <v>6615</v>
      </c>
      <c r="C3380" s="1" t="str">
        <f t="shared" si="364"/>
        <v>Russia</v>
      </c>
      <c r="D3380" s="1" t="s">
        <v>6916</v>
      </c>
      <c r="E3380" s="7" t="str">
        <f>TEXT(DATE(MID(D3380, 13, 4), CHOOSE(MATCH( MID(D3380, 5, 3), {"Jan","Feb","Mar","Apr","May","Jun","Jul","Aug","Sep","Oct","Nov","Dec"}, 0), 1, 2, 3, 4, 5, 6, 7, 8, 9, 10, 11, 12), MID(D3380, 9, 2)), "yyyy-mm-dd")</f>
        <v>1988-05-31</v>
      </c>
      <c r="F3380" s="1" t="str">
        <f t="shared" si="365"/>
        <v>07:45:00</v>
      </c>
      <c r="G3380" s="9" t="str">
        <f t="shared" si="366"/>
        <v>May</v>
      </c>
      <c r="H3380" s="5" t="str">
        <f t="shared" si="367"/>
        <v>1988</v>
      </c>
      <c r="I3380" s="1" t="s">
        <v>6917</v>
      </c>
      <c r="J3380" s="1" t="str">
        <f t="shared" si="368"/>
        <v xml:space="preserve">Soyuz U </v>
      </c>
      <c r="K3380" s="1" t="str">
        <f t="shared" si="369"/>
        <v>Cosmos 1951</v>
      </c>
      <c r="L3380" s="1" t="s">
        <v>346</v>
      </c>
      <c r="M3380" s="1">
        <v>20</v>
      </c>
      <c r="N3380" s="1">
        <f t="shared" si="370"/>
        <v>1660</v>
      </c>
      <c r="O3380" s="1" t="s">
        <v>9</v>
      </c>
    </row>
    <row r="3381" spans="1:15" x14ac:dyDescent="0.3">
      <c r="A3381" s="1" t="s">
        <v>6140</v>
      </c>
      <c r="B3381" s="1" t="s">
        <v>4483</v>
      </c>
      <c r="C3381" s="1" t="str">
        <f t="shared" si="364"/>
        <v>Russia</v>
      </c>
      <c r="D3381" s="1" t="s">
        <v>6918</v>
      </c>
      <c r="E3381" s="7" t="str">
        <f>TEXT(DATE(MID(D3381, 13, 4), CHOOSE(MATCH( MID(D3381, 5, 3), {"Jan","Feb","Mar","Apr","May","Jun","Jul","Aug","Sep","Oct","Nov","Dec"}, 0), 1, 2, 3, 4, 5, 6, 7, 8, 9, 10, 11, 12), MID(D3381, 9, 2)), "yyyy-mm-dd")</f>
        <v>1988-05-30</v>
      </c>
      <c r="F3381" s="1" t="str">
        <f t="shared" si="365"/>
        <v>07:59:00</v>
      </c>
      <c r="G3381" s="9" t="str">
        <f t="shared" si="366"/>
        <v>May</v>
      </c>
      <c r="H3381" s="5" t="str">
        <f t="shared" si="367"/>
        <v>1988</v>
      </c>
      <c r="I3381" s="1" t="s">
        <v>6919</v>
      </c>
      <c r="J3381" s="1" t="str">
        <f t="shared" si="368"/>
        <v xml:space="preserve">Tsyklon-3 </v>
      </c>
      <c r="K3381" s="1" t="str">
        <f t="shared" si="369"/>
        <v>Cosmos 1950</v>
      </c>
      <c r="L3381" s="1" t="s">
        <v>346</v>
      </c>
      <c r="M3381" s="1"/>
      <c r="N3381" s="1">
        <f t="shared" si="370"/>
        <v>0</v>
      </c>
      <c r="O3381" s="1" t="s">
        <v>9</v>
      </c>
    </row>
    <row r="3382" spans="1:15" x14ac:dyDescent="0.3">
      <c r="A3382" s="1" t="s">
        <v>6140</v>
      </c>
      <c r="B3382" s="1" t="s">
        <v>6795</v>
      </c>
      <c r="C3382" s="1" t="str">
        <f t="shared" si="364"/>
        <v>Kazakhstan</v>
      </c>
      <c r="D3382" s="1" t="s">
        <v>6920</v>
      </c>
      <c r="E3382" s="7" t="str">
        <f>TEXT(DATE(MID(D3382, 13, 4), CHOOSE(MATCH( MID(D3382, 5, 3), {"Jan","Feb","Mar","Apr","May","Jun","Jul","Aug","Sep","Oct","Nov","Dec"}, 0), 1, 2, 3, 4, 5, 6, 7, 8, 9, 10, 11, 12), MID(D3382, 9, 2)), "yyyy-mm-dd")</f>
        <v>1988-05-28</v>
      </c>
      <c r="F3382" s="1" t="str">
        <f t="shared" si="365"/>
        <v>02:49:00</v>
      </c>
      <c r="G3382" s="9" t="str">
        <f t="shared" si="366"/>
        <v>May</v>
      </c>
      <c r="H3382" s="5" t="str">
        <f t="shared" si="367"/>
        <v>1988</v>
      </c>
      <c r="I3382" s="1" t="s">
        <v>6921</v>
      </c>
      <c r="J3382" s="1" t="str">
        <f t="shared" si="368"/>
        <v xml:space="preserve">Tsyklon-2 </v>
      </c>
      <c r="K3382" s="1" t="str">
        <f t="shared" si="369"/>
        <v>Cosmos 1949</v>
      </c>
      <c r="L3382" s="1" t="s">
        <v>346</v>
      </c>
      <c r="M3382" s="1"/>
      <c r="N3382" s="1">
        <f t="shared" si="370"/>
        <v>0</v>
      </c>
      <c r="O3382" s="1" t="s">
        <v>9</v>
      </c>
    </row>
    <row r="3383" spans="1:15" x14ac:dyDescent="0.3">
      <c r="A3383" s="1" t="s">
        <v>6140</v>
      </c>
      <c r="B3383" s="1" t="s">
        <v>5</v>
      </c>
      <c r="C3383" s="1" t="str">
        <f t="shared" si="364"/>
        <v>Russia</v>
      </c>
      <c r="D3383" s="1" t="s">
        <v>6922</v>
      </c>
      <c r="E3383" s="7" t="str">
        <f>TEXT(DATE(MID(D3383, 13, 4), CHOOSE(MATCH( MID(D3383, 5, 3), {"Jan","Feb","Mar","Apr","May","Jun","Jul","Aug","Sep","Oct","Nov","Dec"}, 0), 1, 2, 3, 4, 5, 6, 7, 8, 9, 10, 11, 12), MID(D3383, 9, 2)), "yyyy-mm-dd")</f>
        <v>1988-05-26</v>
      </c>
      <c r="F3383" s="1" t="str">
        <f t="shared" si="365"/>
        <v>15:27:00</v>
      </c>
      <c r="G3383" s="9" t="str">
        <f t="shared" si="366"/>
        <v>May</v>
      </c>
      <c r="H3383" s="5" t="str">
        <f t="shared" si="367"/>
        <v>1988</v>
      </c>
      <c r="I3383" s="1" t="s">
        <v>6923</v>
      </c>
      <c r="J3383" s="1" t="str">
        <f t="shared" si="368"/>
        <v xml:space="preserve">Molniya-M /Block ML </v>
      </c>
      <c r="K3383" s="1" t="str">
        <f t="shared" si="369"/>
        <v>Molniya-3 nÂ°132</v>
      </c>
      <c r="L3383" s="1" t="s">
        <v>346</v>
      </c>
      <c r="M3383" s="1"/>
      <c r="N3383" s="1">
        <f t="shared" si="370"/>
        <v>0</v>
      </c>
      <c r="O3383" s="1" t="s">
        <v>9</v>
      </c>
    </row>
    <row r="3384" spans="1:15" x14ac:dyDescent="0.3">
      <c r="A3384" s="1" t="s">
        <v>6140</v>
      </c>
      <c r="B3384" s="1" t="s">
        <v>529</v>
      </c>
      <c r="C3384" s="1" t="str">
        <f t="shared" si="364"/>
        <v>Kazakhstan</v>
      </c>
      <c r="D3384" s="1" t="s">
        <v>6924</v>
      </c>
      <c r="E3384" s="7" t="str">
        <f>TEXT(DATE(MID(D3384, 13, 4), CHOOSE(MATCH( MID(D3384, 5, 3), {"Jan","Feb","Mar","Apr","May","Jun","Jul","Aug","Sep","Oct","Nov","Dec"}, 0), 1, 2, 3, 4, 5, 6, 7, 8, 9, 10, 11, 12), MID(D3384, 9, 2)), "yyyy-mm-dd")</f>
        <v>1988-05-21</v>
      </c>
      <c r="F3384" s="1" t="str">
        <f t="shared" si="365"/>
        <v>17:57:00</v>
      </c>
      <c r="G3384" s="9" t="str">
        <f t="shared" si="366"/>
        <v>May</v>
      </c>
      <c r="H3384" s="5" t="str">
        <f t="shared" si="367"/>
        <v>1988</v>
      </c>
      <c r="I3384" s="1" t="s">
        <v>6925</v>
      </c>
      <c r="J3384" s="1" t="str">
        <f t="shared" si="368"/>
        <v xml:space="preserve">Proton K/Block-DM-2 </v>
      </c>
      <c r="K3384" s="1" t="str">
        <f t="shared" si="369"/>
        <v>Cosmos 1946, 1947 &amp; 1948</v>
      </c>
      <c r="L3384" s="1" t="s">
        <v>346</v>
      </c>
      <c r="M3384" s="1"/>
      <c r="N3384" s="1">
        <f t="shared" si="370"/>
        <v>0</v>
      </c>
      <c r="O3384" s="1" t="s">
        <v>9</v>
      </c>
    </row>
    <row r="3385" spans="1:15" x14ac:dyDescent="0.3">
      <c r="A3385" s="1" t="s">
        <v>6140</v>
      </c>
      <c r="B3385" s="1" t="s">
        <v>130</v>
      </c>
      <c r="C3385" s="1" t="str">
        <f t="shared" si="364"/>
        <v>Kazakhstan</v>
      </c>
      <c r="D3385" s="1" t="s">
        <v>6926</v>
      </c>
      <c r="E3385" s="7" t="str">
        <f>TEXT(DATE(MID(D3385, 13, 4), CHOOSE(MATCH( MID(D3385, 5, 3), {"Jan","Feb","Mar","Apr","May","Jun","Jul","Aug","Sep","Oct","Nov","Dec"}, 0), 1, 2, 3, 4, 5, 6, 7, 8, 9, 10, 11, 12), MID(D3385, 9, 2)), "yyyy-mm-dd")</f>
        <v>1988-05-19</v>
      </c>
      <c r="F3385" s="1" t="str">
        <f t="shared" si="365"/>
        <v>09:15:00</v>
      </c>
      <c r="G3385" s="9" t="str">
        <f t="shared" si="366"/>
        <v>May</v>
      </c>
      <c r="H3385" s="5" t="str">
        <f t="shared" si="367"/>
        <v>1988</v>
      </c>
      <c r="I3385" s="1" t="s">
        <v>6927</v>
      </c>
      <c r="J3385" s="1" t="str">
        <f t="shared" si="368"/>
        <v xml:space="preserve">Soyuz U </v>
      </c>
      <c r="K3385" s="1" t="str">
        <f t="shared" si="369"/>
        <v>Cosmos 1945</v>
      </c>
      <c r="L3385" s="1" t="s">
        <v>346</v>
      </c>
      <c r="M3385" s="1">
        <v>20</v>
      </c>
      <c r="N3385" s="1">
        <f t="shared" si="370"/>
        <v>1660</v>
      </c>
      <c r="O3385" s="1" t="s">
        <v>9</v>
      </c>
    </row>
    <row r="3386" spans="1:15" x14ac:dyDescent="0.3">
      <c r="A3386" s="1" t="s">
        <v>6140</v>
      </c>
      <c r="B3386" s="1" t="s">
        <v>1630</v>
      </c>
      <c r="C3386" s="1" t="str">
        <f t="shared" si="364"/>
        <v>Kazakhstan</v>
      </c>
      <c r="D3386" s="1" t="s">
        <v>6928</v>
      </c>
      <c r="E3386" s="7" t="str">
        <f>TEXT(DATE(MID(D3386, 13, 4), CHOOSE(MATCH( MID(D3386, 5, 3), {"Jan","Feb","Mar","Apr","May","Jun","Jul","Aug","Sep","Oct","Nov","Dec"}, 0), 1, 2, 3, 4, 5, 6, 7, 8, 9, 10, 11, 12), MID(D3386, 9, 2)), "yyyy-mm-dd")</f>
        <v>1988-05-18</v>
      </c>
      <c r="F3386" s="1" t="str">
        <f t="shared" si="365"/>
        <v>10:30:00</v>
      </c>
      <c r="G3386" s="9" t="str">
        <f t="shared" si="366"/>
        <v>May</v>
      </c>
      <c r="H3386" s="5" t="str">
        <f t="shared" si="367"/>
        <v>1988</v>
      </c>
      <c r="I3386" s="1" t="s">
        <v>6929</v>
      </c>
      <c r="J3386" s="1" t="str">
        <f t="shared" si="368"/>
        <v xml:space="preserve">Soyuz U </v>
      </c>
      <c r="K3386" s="1" t="str">
        <f t="shared" si="369"/>
        <v>Cosmos 1944</v>
      </c>
      <c r="L3386" s="1" t="s">
        <v>346</v>
      </c>
      <c r="M3386" s="1">
        <v>20</v>
      </c>
      <c r="N3386" s="1">
        <f t="shared" si="370"/>
        <v>1660</v>
      </c>
      <c r="O3386" s="1" t="s">
        <v>9</v>
      </c>
    </row>
    <row r="3387" spans="1:15" x14ac:dyDescent="0.3">
      <c r="A3387" s="1" t="s">
        <v>233</v>
      </c>
      <c r="B3387" s="1" t="s">
        <v>6657</v>
      </c>
      <c r="C3387" s="1" t="str">
        <f t="shared" si="364"/>
        <v>France</v>
      </c>
      <c r="D3387" s="1" t="s">
        <v>6930</v>
      </c>
      <c r="E3387" s="7" t="str">
        <f>TEXT(DATE(MID(D3387, 13, 4), CHOOSE(MATCH( MID(D3387, 5, 3), {"Jan","Feb","Mar","Apr","May","Jun","Jul","Aug","Sep","Oct","Nov","Dec"}, 0), 1, 2, 3, 4, 5, 6, 7, 8, 9, 10, 11, 12), MID(D3387, 9, 2)), "yyyy-mm-dd")</f>
        <v>1988-05-17</v>
      </c>
      <c r="F3387" s="1" t="str">
        <f t="shared" si="365"/>
        <v>23:58:00</v>
      </c>
      <c r="G3387" s="9" t="str">
        <f t="shared" si="366"/>
        <v>May</v>
      </c>
      <c r="H3387" s="5" t="str">
        <f t="shared" si="367"/>
        <v>1988</v>
      </c>
      <c r="I3387" s="1" t="s">
        <v>6931</v>
      </c>
      <c r="J3387" s="1" t="str">
        <f t="shared" si="368"/>
        <v xml:space="preserve">Ariane 2 </v>
      </c>
      <c r="K3387" s="1" t="str">
        <f t="shared" si="369"/>
        <v>Intelsat 3AF13</v>
      </c>
      <c r="L3387" s="1" t="s">
        <v>346</v>
      </c>
      <c r="M3387" s="1"/>
      <c r="N3387" s="1">
        <f t="shared" si="370"/>
        <v>0</v>
      </c>
      <c r="O3387" s="1" t="s">
        <v>9</v>
      </c>
    </row>
    <row r="3388" spans="1:15" x14ac:dyDescent="0.3">
      <c r="A3388" s="1" t="s">
        <v>6140</v>
      </c>
      <c r="B3388" s="1" t="s">
        <v>2022</v>
      </c>
      <c r="C3388" s="1" t="str">
        <f t="shared" si="364"/>
        <v>Kazakhstan</v>
      </c>
      <c r="D3388" s="1" t="s">
        <v>6932</v>
      </c>
      <c r="E3388" s="7" t="str">
        <f>TEXT(DATE(MID(D3388, 13, 4), CHOOSE(MATCH( MID(D3388, 5, 3), {"Jan","Feb","Mar","Apr","May","Jun","Jul","Aug","Sep","Oct","Nov","Dec"}, 0), 1, 2, 3, 4, 5, 6, 7, 8, 9, 10, 11, 12), MID(D3388, 9, 2)), "yyyy-mm-dd")</f>
        <v>1988-05-15</v>
      </c>
      <c r="F3388" s="1" t="str">
        <f t="shared" si="365"/>
        <v>09:20:00</v>
      </c>
      <c r="G3388" s="9" t="str">
        <f t="shared" si="366"/>
        <v>May</v>
      </c>
      <c r="H3388" s="5" t="str">
        <f t="shared" si="367"/>
        <v>1988</v>
      </c>
      <c r="I3388" s="1" t="s">
        <v>6933</v>
      </c>
      <c r="J3388" s="1" t="str">
        <f t="shared" si="368"/>
        <v xml:space="preserve">Zenit-2 </v>
      </c>
      <c r="K3388" s="1" t="str">
        <f t="shared" si="369"/>
        <v>Cosmos 1943</v>
      </c>
      <c r="L3388" s="1" t="s">
        <v>346</v>
      </c>
      <c r="M3388" s="1"/>
      <c r="N3388" s="1">
        <f t="shared" si="370"/>
        <v>0</v>
      </c>
      <c r="O3388" s="1" t="s">
        <v>9</v>
      </c>
    </row>
    <row r="3389" spans="1:15" x14ac:dyDescent="0.3">
      <c r="A3389" s="1" t="s">
        <v>6140</v>
      </c>
      <c r="B3389" s="1" t="s">
        <v>1630</v>
      </c>
      <c r="C3389" s="1" t="str">
        <f t="shared" si="364"/>
        <v>Kazakhstan</v>
      </c>
      <c r="D3389" s="1" t="s">
        <v>6934</v>
      </c>
      <c r="E3389" s="7" t="str">
        <f>TEXT(DATE(MID(D3389, 13, 4), CHOOSE(MATCH( MID(D3389, 5, 3), {"Jan","Feb","Mar","Apr","May","Jun","Jul","Aug","Sep","Oct","Nov","Dec"}, 0), 1, 2, 3, 4, 5, 6, 7, 8, 9, 10, 11, 12), MID(D3389, 9, 2)), "yyyy-mm-dd")</f>
        <v>1988-05-13</v>
      </c>
      <c r="F3389" s="1" t="str">
        <f t="shared" si="365"/>
        <v>00:30:00</v>
      </c>
      <c r="G3389" s="9" t="str">
        <f t="shared" si="366"/>
        <v>May</v>
      </c>
      <c r="H3389" s="5" t="str">
        <f t="shared" si="367"/>
        <v>1988</v>
      </c>
      <c r="I3389" s="1" t="s">
        <v>6935</v>
      </c>
      <c r="J3389" s="1" t="str">
        <f t="shared" si="368"/>
        <v xml:space="preserve">Soyuz U2 </v>
      </c>
      <c r="K3389" s="1" t="str">
        <f t="shared" si="369"/>
        <v>Progress 36</v>
      </c>
      <c r="L3389" s="1" t="s">
        <v>346</v>
      </c>
      <c r="M3389" s="1">
        <v>40</v>
      </c>
      <c r="N3389" s="1">
        <f t="shared" si="370"/>
        <v>3320</v>
      </c>
      <c r="O3389" s="1" t="s">
        <v>9</v>
      </c>
    </row>
    <row r="3390" spans="1:15" x14ac:dyDescent="0.3">
      <c r="A3390" s="1" t="s">
        <v>6140</v>
      </c>
      <c r="B3390" s="1" t="s">
        <v>5</v>
      </c>
      <c r="C3390" s="1" t="str">
        <f t="shared" si="364"/>
        <v>Russia</v>
      </c>
      <c r="D3390" s="1" t="s">
        <v>6936</v>
      </c>
      <c r="E3390" s="7" t="str">
        <f>TEXT(DATE(MID(D3390, 13, 4), CHOOSE(MATCH( MID(D3390, 5, 3), {"Jan","Feb","Mar","Apr","May","Jun","Jul","Aug","Sep","Oct","Nov","Dec"}, 0), 1, 2, 3, 4, 5, 6, 7, 8, 9, 10, 11, 12), MID(D3390, 9, 2)), "yyyy-mm-dd")</f>
        <v>1988-05-12</v>
      </c>
      <c r="F3390" s="1" t="str">
        <f t="shared" si="365"/>
        <v>14:39:00</v>
      </c>
      <c r="G3390" s="9" t="str">
        <f t="shared" si="366"/>
        <v>May</v>
      </c>
      <c r="H3390" s="5" t="str">
        <f t="shared" si="367"/>
        <v>1988</v>
      </c>
      <c r="I3390" s="1" t="s">
        <v>6937</v>
      </c>
      <c r="J3390" s="1" t="str">
        <f t="shared" si="368"/>
        <v xml:space="preserve">Soyuz U </v>
      </c>
      <c r="K3390" s="1" t="str">
        <f t="shared" si="369"/>
        <v>Cosmos 1942</v>
      </c>
      <c r="L3390" s="1" t="s">
        <v>346</v>
      </c>
      <c r="M3390" s="1">
        <v>20</v>
      </c>
      <c r="N3390" s="1">
        <f t="shared" si="370"/>
        <v>1660</v>
      </c>
      <c r="O3390" s="1" t="s">
        <v>9</v>
      </c>
    </row>
    <row r="3391" spans="1:15" x14ac:dyDescent="0.3">
      <c r="A3391" s="1" t="s">
        <v>6140</v>
      </c>
      <c r="B3391" s="1" t="s">
        <v>6272</v>
      </c>
      <c r="C3391" s="1" t="str">
        <f t="shared" si="364"/>
        <v>Kazakhstan</v>
      </c>
      <c r="D3391" s="1" t="s">
        <v>6938</v>
      </c>
      <c r="E3391" s="7" t="str">
        <f>TEXT(DATE(MID(D3391, 13, 4), CHOOSE(MATCH( MID(D3391, 5, 3), {"Jan","Feb","Mar","Apr","May","Jun","Jul","Aug","Sep","Oct","Nov","Dec"}, 0), 1, 2, 3, 4, 5, 6, 7, 8, 9, 10, 11, 12), MID(D3391, 9, 2)), "yyyy-mm-dd")</f>
        <v>1988-05-06</v>
      </c>
      <c r="F3391" s="1" t="str">
        <f t="shared" si="365"/>
        <v>02:47:00</v>
      </c>
      <c r="G3391" s="9" t="str">
        <f t="shared" si="366"/>
        <v>May</v>
      </c>
      <c r="H3391" s="5" t="str">
        <f t="shared" si="367"/>
        <v>1988</v>
      </c>
      <c r="I3391" s="1" t="s">
        <v>6939</v>
      </c>
      <c r="J3391" s="1" t="str">
        <f t="shared" si="368"/>
        <v xml:space="preserve">Proton-K/Block-DM </v>
      </c>
      <c r="K3391" s="1" t="str">
        <f t="shared" si="369"/>
        <v>Ekran 17</v>
      </c>
      <c r="L3391" s="1" t="s">
        <v>346</v>
      </c>
      <c r="M3391" s="1"/>
      <c r="N3391" s="1">
        <f t="shared" si="370"/>
        <v>0</v>
      </c>
      <c r="O3391" s="1" t="s">
        <v>9</v>
      </c>
    </row>
    <row r="3392" spans="1:15" x14ac:dyDescent="0.3">
      <c r="A3392" s="1" t="s">
        <v>6140</v>
      </c>
      <c r="B3392" s="1" t="s">
        <v>130</v>
      </c>
      <c r="C3392" s="1" t="str">
        <f t="shared" si="364"/>
        <v>Kazakhstan</v>
      </c>
      <c r="D3392" s="1" t="s">
        <v>6940</v>
      </c>
      <c r="E3392" s="7" t="str">
        <f>TEXT(DATE(MID(D3392, 13, 4), CHOOSE(MATCH( MID(D3392, 5, 3), {"Jan","Feb","Mar","Apr","May","Jun","Jul","Aug","Sep","Oct","Nov","Dec"}, 0), 1, 2, 3, 4, 5, 6, 7, 8, 9, 10, 11, 12), MID(D3392, 9, 2)), "yyyy-mm-dd")</f>
        <v>1988-04-27</v>
      </c>
      <c r="F3392" s="1" t="str">
        <f t="shared" si="365"/>
        <v>09:10:00</v>
      </c>
      <c r="G3392" s="9" t="str">
        <f t="shared" si="366"/>
        <v>April</v>
      </c>
      <c r="H3392" s="5" t="str">
        <f t="shared" si="367"/>
        <v>1988</v>
      </c>
      <c r="I3392" s="1" t="s">
        <v>6941</v>
      </c>
      <c r="J3392" s="1" t="str">
        <f t="shared" si="368"/>
        <v xml:space="preserve">Soyuz U </v>
      </c>
      <c r="K3392" s="1" t="str">
        <f t="shared" si="369"/>
        <v>Cosmos 1941</v>
      </c>
      <c r="L3392" s="1" t="s">
        <v>346</v>
      </c>
      <c r="M3392" s="1">
        <v>20</v>
      </c>
      <c r="N3392" s="1">
        <f t="shared" si="370"/>
        <v>1660</v>
      </c>
      <c r="O3392" s="1" t="s">
        <v>9</v>
      </c>
    </row>
    <row r="3393" spans="1:15" x14ac:dyDescent="0.3">
      <c r="A3393" s="1" t="s">
        <v>6140</v>
      </c>
      <c r="B3393" s="1" t="s">
        <v>529</v>
      </c>
      <c r="C3393" s="1" t="str">
        <f t="shared" si="364"/>
        <v>Kazakhstan</v>
      </c>
      <c r="D3393" s="1" t="s">
        <v>6942</v>
      </c>
      <c r="E3393" s="7" t="str">
        <f>TEXT(DATE(MID(D3393, 13, 4), CHOOSE(MATCH( MID(D3393, 5, 3), {"Jan","Feb","Mar","Apr","May","Jun","Jul","Aug","Sep","Oct","Nov","Dec"}, 0), 1, 2, 3, 4, 5, 6, 7, 8, 9, 10, 11, 12), MID(D3393, 9, 2)), "yyyy-mm-dd")</f>
        <v>1988-04-26</v>
      </c>
      <c r="F3393" s="1" t="str">
        <f t="shared" si="365"/>
        <v>03:15:00</v>
      </c>
      <c r="G3393" s="9" t="str">
        <f t="shared" si="366"/>
        <v>April</v>
      </c>
      <c r="H3393" s="5" t="str">
        <f t="shared" si="367"/>
        <v>1988</v>
      </c>
      <c r="I3393" s="1" t="s">
        <v>6943</v>
      </c>
      <c r="J3393" s="1" t="str">
        <f t="shared" si="368"/>
        <v xml:space="preserve">Proton K/Block-DM-2 </v>
      </c>
      <c r="K3393" s="1" t="str">
        <f t="shared" si="369"/>
        <v>Cosmos 1940</v>
      </c>
      <c r="L3393" s="1" t="s">
        <v>346</v>
      </c>
      <c r="M3393" s="1"/>
      <c r="N3393" s="1">
        <f t="shared" si="370"/>
        <v>0</v>
      </c>
      <c r="O3393" s="1" t="s">
        <v>9</v>
      </c>
    </row>
    <row r="3394" spans="1:15" x14ac:dyDescent="0.3">
      <c r="A3394" s="1" t="s">
        <v>5722</v>
      </c>
      <c r="B3394" s="1" t="s">
        <v>5723</v>
      </c>
      <c r="C3394" s="1" t="str">
        <f t="shared" ref="C3394:C3457" si="371">TRIM(MID(B3394, FIND("|", SUBSTITUTE(B3394, ",", "|", LEN(B3394) - LEN(SUBSTITUTE(B3394,",", "" )))) + 1, LEN(B3394)))</f>
        <v>USA</v>
      </c>
      <c r="D3394" s="1" t="s">
        <v>6944</v>
      </c>
      <c r="E3394" s="7" t="str">
        <f>TEXT(DATE(MID(D3394, 13, 4), CHOOSE(MATCH( MID(D3394, 5, 3), {"Jan","Feb","Mar","Apr","May","Jun","Jul","Aug","Sep","Oct","Nov","Dec"}, 0), 1, 2, 3, 4, 5, 6, 7, 8, 9, 10, 11, 12), MID(D3394, 9, 2)), "yyyy-mm-dd")</f>
        <v>1988-04-26</v>
      </c>
      <c r="F3394" s="1" t="str">
        <f t="shared" ref="F3394:F3457" si="372">IF(ISNUMBER(FIND(":", D3394)), MID(D3394, FIND(":", D3394)-2, 5) &amp; ":00", "00:00:00")</f>
        <v>01:57:00</v>
      </c>
      <c r="G3394" s="9" t="str">
        <f t="shared" ref="G3394:G3457" si="373">TEXT(E3394, "mmmm")</f>
        <v>April</v>
      </c>
      <c r="H3394" s="5" t="str">
        <f t="shared" ref="H3394:H3457" si="374">TEXT(E3394, "yyyy")</f>
        <v>1988</v>
      </c>
      <c r="I3394" s="1" t="s">
        <v>6945</v>
      </c>
      <c r="J3394" s="1" t="str">
        <f t="shared" ref="J3394:J3457" si="375">LEFT(I3394, FIND("|", I3394) - 1)</f>
        <v xml:space="preserve">Scout G1 </v>
      </c>
      <c r="K3394" s="1" t="str">
        <f t="shared" ref="K3394:K3457" si="376">MID(I3394, FIND("|", I3394) + 2, LEN(I3394))</f>
        <v>Transit-O 23 &amp; 32</v>
      </c>
      <c r="L3394" s="1" t="s">
        <v>346</v>
      </c>
      <c r="M3394" s="1"/>
      <c r="N3394" s="1">
        <f t="shared" si="370"/>
        <v>0</v>
      </c>
      <c r="O3394" s="1" t="s">
        <v>9</v>
      </c>
    </row>
    <row r="3395" spans="1:15" x14ac:dyDescent="0.3">
      <c r="A3395" s="1" t="s">
        <v>6140</v>
      </c>
      <c r="B3395" s="1" t="s">
        <v>130</v>
      </c>
      <c r="C3395" s="1" t="str">
        <f t="shared" si="371"/>
        <v>Kazakhstan</v>
      </c>
      <c r="D3395" s="1" t="s">
        <v>6946</v>
      </c>
      <c r="E3395" s="7" t="str">
        <f>TEXT(DATE(MID(D3395, 13, 4), CHOOSE(MATCH( MID(D3395, 5, 3), {"Jan","Feb","Mar","Apr","May","Jun","Jul","Aug","Sep","Oct","Nov","Dec"}, 0), 1, 2, 3, 4, 5, 6, 7, 8, 9, 10, 11, 12), MID(D3395, 9, 2)), "yyyy-mm-dd")</f>
        <v>1988-04-20</v>
      </c>
      <c r="F3395" s="1" t="str">
        <f t="shared" si="372"/>
        <v>05:48:00</v>
      </c>
      <c r="G3395" s="9" t="str">
        <f t="shared" si="373"/>
        <v>April</v>
      </c>
      <c r="H3395" s="5" t="str">
        <f t="shared" si="374"/>
        <v>1988</v>
      </c>
      <c r="I3395" s="1" t="s">
        <v>6947</v>
      </c>
      <c r="J3395" s="1" t="str">
        <f t="shared" si="375"/>
        <v xml:space="preserve">Vostok-2M </v>
      </c>
      <c r="K3395" s="1" t="str">
        <f t="shared" si="376"/>
        <v>Cosmos 1939</v>
      </c>
      <c r="L3395" s="1" t="s">
        <v>346</v>
      </c>
      <c r="M3395" s="1"/>
      <c r="N3395" s="1">
        <f t="shared" ref="N3395:N3458" si="377">M3395 * 83</f>
        <v>0</v>
      </c>
      <c r="O3395" s="1" t="s">
        <v>9</v>
      </c>
    </row>
    <row r="3396" spans="1:15" x14ac:dyDescent="0.3">
      <c r="A3396" s="1" t="s">
        <v>6140</v>
      </c>
      <c r="B3396" s="1" t="s">
        <v>6615</v>
      </c>
      <c r="C3396" s="1" t="str">
        <f t="shared" si="371"/>
        <v>Russia</v>
      </c>
      <c r="D3396" s="1" t="s">
        <v>6948</v>
      </c>
      <c r="E3396" s="7" t="str">
        <f>TEXT(DATE(MID(D3396, 13, 4), CHOOSE(MATCH( MID(D3396, 5, 3), {"Jan","Feb","Mar","Apr","May","Jun","Jul","Aug","Sep","Oct","Nov","Dec"}, 0), 1, 2, 3, 4, 5, 6, 7, 8, 9, 10, 11, 12), MID(D3396, 9, 2)), "yyyy-mm-dd")</f>
        <v>1988-04-14</v>
      </c>
      <c r="F3396" s="1" t="str">
        <f t="shared" si="372"/>
        <v>16:59:00</v>
      </c>
      <c r="G3396" s="9" t="str">
        <f t="shared" si="373"/>
        <v>April</v>
      </c>
      <c r="H3396" s="5" t="str">
        <f t="shared" si="374"/>
        <v>1988</v>
      </c>
      <c r="I3396" s="1" t="s">
        <v>6949</v>
      </c>
      <c r="J3396" s="1" t="str">
        <f t="shared" si="375"/>
        <v xml:space="preserve">Soyuz U </v>
      </c>
      <c r="K3396" s="1" t="str">
        <f t="shared" si="376"/>
        <v>Foton 4</v>
      </c>
      <c r="L3396" s="1" t="s">
        <v>346</v>
      </c>
      <c r="M3396" s="1">
        <v>20</v>
      </c>
      <c r="N3396" s="1">
        <f t="shared" si="377"/>
        <v>1660</v>
      </c>
      <c r="O3396" s="1" t="s">
        <v>9</v>
      </c>
    </row>
    <row r="3397" spans="1:15" x14ac:dyDescent="0.3">
      <c r="A3397" s="1" t="s">
        <v>6140</v>
      </c>
      <c r="B3397" s="1" t="s">
        <v>3038</v>
      </c>
      <c r="C3397" s="1" t="str">
        <f t="shared" si="371"/>
        <v>Russia</v>
      </c>
      <c r="D3397" s="1" t="s">
        <v>6950</v>
      </c>
      <c r="E3397" s="7" t="str">
        <f>TEXT(DATE(MID(D3397, 13, 4), CHOOSE(MATCH( MID(D3397, 5, 3), {"Jan","Feb","Mar","Apr","May","Jun","Jul","Aug","Sep","Oct","Nov","Dec"}, 0), 1, 2, 3, 4, 5, 6, 7, 8, 9, 10, 11, 12), MID(D3397, 9, 2)), "yyyy-mm-dd")</f>
        <v>1988-04-11</v>
      </c>
      <c r="F3397" s="1" t="str">
        <f t="shared" si="372"/>
        <v>11:14:00</v>
      </c>
      <c r="G3397" s="9" t="str">
        <f t="shared" si="373"/>
        <v>April</v>
      </c>
      <c r="H3397" s="5" t="str">
        <f t="shared" si="374"/>
        <v>1988</v>
      </c>
      <c r="I3397" s="1" t="s">
        <v>6951</v>
      </c>
      <c r="J3397" s="1" t="str">
        <f t="shared" si="375"/>
        <v xml:space="preserve">Soyuz U </v>
      </c>
      <c r="K3397" s="1" t="str">
        <f t="shared" si="376"/>
        <v>Cosmos 1938</v>
      </c>
      <c r="L3397" s="1" t="s">
        <v>346</v>
      </c>
      <c r="M3397" s="1">
        <v>20</v>
      </c>
      <c r="N3397" s="1">
        <f t="shared" si="377"/>
        <v>1660</v>
      </c>
      <c r="O3397" s="1" t="s">
        <v>9</v>
      </c>
    </row>
    <row r="3398" spans="1:15" x14ac:dyDescent="0.3">
      <c r="A3398" s="1" t="s">
        <v>6140</v>
      </c>
      <c r="B3398" s="1" t="s">
        <v>1561</v>
      </c>
      <c r="C3398" s="1" t="str">
        <f t="shared" si="371"/>
        <v>Russia</v>
      </c>
      <c r="D3398" s="1" t="s">
        <v>6952</v>
      </c>
      <c r="E3398" s="7" t="str">
        <f>TEXT(DATE(MID(D3398, 13, 4), CHOOSE(MATCH( MID(D3398, 5, 3), {"Jan","Feb","Mar","Apr","May","Jun","Jul","Aug","Sep","Oct","Nov","Dec"}, 0), 1, 2, 3, 4, 5, 6, 7, 8, 9, 10, 11, 12), MID(D3398, 9, 2)), "yyyy-mm-dd")</f>
        <v>1988-04-05</v>
      </c>
      <c r="F3398" s="1" t="str">
        <f t="shared" si="372"/>
        <v>14:41:00</v>
      </c>
      <c r="G3398" s="9" t="str">
        <f t="shared" si="373"/>
        <v>April</v>
      </c>
      <c r="H3398" s="5" t="str">
        <f t="shared" si="374"/>
        <v>1988</v>
      </c>
      <c r="I3398" s="1" t="s">
        <v>6953</v>
      </c>
      <c r="J3398" s="1" t="str">
        <f t="shared" si="375"/>
        <v xml:space="preserve">Cosmos-3M </v>
      </c>
      <c r="K3398" s="1" t="str">
        <f t="shared" si="376"/>
        <v>Cosmos 1937</v>
      </c>
      <c r="L3398" s="1" t="s">
        <v>346</v>
      </c>
      <c r="M3398" s="1"/>
      <c r="N3398" s="1">
        <f t="shared" si="377"/>
        <v>0</v>
      </c>
      <c r="O3398" s="1" t="s">
        <v>9</v>
      </c>
    </row>
    <row r="3399" spans="1:15" x14ac:dyDescent="0.3">
      <c r="A3399" s="1" t="s">
        <v>6140</v>
      </c>
      <c r="B3399" s="1" t="s">
        <v>6272</v>
      </c>
      <c r="C3399" s="1" t="str">
        <f t="shared" si="371"/>
        <v>Kazakhstan</v>
      </c>
      <c r="D3399" s="1" t="s">
        <v>6954</v>
      </c>
      <c r="E3399" s="7" t="str">
        <f>TEXT(DATE(MID(D3399, 13, 4), CHOOSE(MATCH( MID(D3399, 5, 3), {"Jan","Feb","Mar","Apr","May","Jun","Jul","Aug","Sep","Oct","Nov","Dec"}, 0), 1, 2, 3, 4, 5, 6, 7, 8, 9, 10, 11, 12), MID(D3399, 9, 2)), "yyyy-mm-dd")</f>
        <v>1988-03-31</v>
      </c>
      <c r="F3399" s="1" t="str">
        <f t="shared" si="372"/>
        <v>04:18:00</v>
      </c>
      <c r="G3399" s="9" t="str">
        <f t="shared" si="373"/>
        <v>March</v>
      </c>
      <c r="H3399" s="5" t="str">
        <f t="shared" si="374"/>
        <v>1988</v>
      </c>
      <c r="I3399" s="1" t="s">
        <v>6955</v>
      </c>
      <c r="J3399" s="1" t="str">
        <f t="shared" si="375"/>
        <v xml:space="preserve">Proton-K/Block-DM </v>
      </c>
      <c r="K3399" s="1" t="str">
        <f t="shared" si="376"/>
        <v>Gorizont 15</v>
      </c>
      <c r="L3399" s="1" t="s">
        <v>346</v>
      </c>
      <c r="M3399" s="1"/>
      <c r="N3399" s="1">
        <f t="shared" si="377"/>
        <v>0</v>
      </c>
      <c r="O3399" s="1" t="s">
        <v>9</v>
      </c>
    </row>
    <row r="3400" spans="1:15" x14ac:dyDescent="0.3">
      <c r="A3400" s="1" t="s">
        <v>6140</v>
      </c>
      <c r="B3400" s="1" t="s">
        <v>1630</v>
      </c>
      <c r="C3400" s="1" t="str">
        <f t="shared" si="371"/>
        <v>Kazakhstan</v>
      </c>
      <c r="D3400" s="1" t="s">
        <v>6956</v>
      </c>
      <c r="E3400" s="7" t="str">
        <f>TEXT(DATE(MID(D3400, 13, 4), CHOOSE(MATCH( MID(D3400, 5, 3), {"Jan","Feb","Mar","Apr","May","Jun","Jul","Aug","Sep","Oct","Nov","Dec"}, 0), 1, 2, 3, 4, 5, 6, 7, 8, 9, 10, 11, 12), MID(D3400, 9, 2)), "yyyy-mm-dd")</f>
        <v>1988-03-30</v>
      </c>
      <c r="F3400" s="1" t="str">
        <f t="shared" si="372"/>
        <v>12:00:00</v>
      </c>
      <c r="G3400" s="9" t="str">
        <f t="shared" si="373"/>
        <v>March</v>
      </c>
      <c r="H3400" s="5" t="str">
        <f t="shared" si="374"/>
        <v>1988</v>
      </c>
      <c r="I3400" s="1" t="s">
        <v>6957</v>
      </c>
      <c r="J3400" s="1" t="str">
        <f t="shared" si="375"/>
        <v xml:space="preserve">Soyuz U </v>
      </c>
      <c r="K3400" s="1" t="str">
        <f t="shared" si="376"/>
        <v>Cosmos 1936</v>
      </c>
      <c r="L3400" s="1" t="s">
        <v>346</v>
      </c>
      <c r="M3400" s="1">
        <v>20</v>
      </c>
      <c r="N3400" s="1">
        <f t="shared" si="377"/>
        <v>1660</v>
      </c>
      <c r="O3400" s="1" t="s">
        <v>9</v>
      </c>
    </row>
    <row r="3401" spans="1:15" x14ac:dyDescent="0.3">
      <c r="A3401" s="1" t="s">
        <v>6958</v>
      </c>
      <c r="B3401" s="1" t="s">
        <v>6959</v>
      </c>
      <c r="C3401" s="1" t="str">
        <f t="shared" si="371"/>
        <v>Kenya</v>
      </c>
      <c r="D3401" s="1" t="s">
        <v>6960</v>
      </c>
      <c r="E3401" s="7" t="str">
        <f>TEXT(DATE(MID(D3401, 13, 4), CHOOSE(MATCH( MID(D3401, 5, 3), {"Jan","Feb","Mar","Apr","May","Jun","Jul","Aug","Sep","Oct","Nov","Dec"}, 0), 1, 2, 3, 4, 5, 6, 7, 8, 9, 10, 11, 12), MID(D3401, 9, 2)), "yyyy-mm-dd")</f>
        <v>1988-03-25</v>
      </c>
      <c r="F3401" s="1" t="str">
        <f t="shared" si="372"/>
        <v>19:50:00</v>
      </c>
      <c r="G3401" s="9" t="str">
        <f t="shared" si="373"/>
        <v>March</v>
      </c>
      <c r="H3401" s="5" t="str">
        <f t="shared" si="374"/>
        <v>1988</v>
      </c>
      <c r="I3401" s="1" t="s">
        <v>6961</v>
      </c>
      <c r="J3401" s="1" t="str">
        <f t="shared" si="375"/>
        <v xml:space="preserve">Scout G1 </v>
      </c>
      <c r="K3401" s="1" t="str">
        <f t="shared" si="376"/>
        <v>San Marco 5</v>
      </c>
      <c r="L3401" s="1" t="s">
        <v>346</v>
      </c>
      <c r="M3401" s="1"/>
      <c r="N3401" s="1">
        <f t="shared" si="377"/>
        <v>0</v>
      </c>
      <c r="O3401" s="1" t="s">
        <v>9</v>
      </c>
    </row>
    <row r="3402" spans="1:15" x14ac:dyDescent="0.3">
      <c r="A3402" s="1" t="s">
        <v>6140</v>
      </c>
      <c r="B3402" s="1" t="s">
        <v>3038</v>
      </c>
      <c r="C3402" s="1" t="str">
        <f t="shared" si="371"/>
        <v>Russia</v>
      </c>
      <c r="D3402" s="1" t="s">
        <v>6962</v>
      </c>
      <c r="E3402" s="7" t="str">
        <f>TEXT(DATE(MID(D3402, 13, 4), CHOOSE(MATCH( MID(D3402, 5, 3), {"Jan","Feb","Mar","Apr","May","Jun","Jul","Aug","Sep","Oct","Nov","Dec"}, 0), 1, 2, 3, 4, 5, 6, 7, 8, 9, 10, 11, 12), MID(D3402, 9, 2)), "yyyy-mm-dd")</f>
        <v>1988-03-24</v>
      </c>
      <c r="F3402" s="1" t="str">
        <f t="shared" si="372"/>
        <v>14:09:00</v>
      </c>
      <c r="G3402" s="9" t="str">
        <f t="shared" si="373"/>
        <v>March</v>
      </c>
      <c r="H3402" s="5" t="str">
        <f t="shared" si="374"/>
        <v>1988</v>
      </c>
      <c r="I3402" s="1" t="s">
        <v>6963</v>
      </c>
      <c r="J3402" s="1" t="str">
        <f t="shared" si="375"/>
        <v xml:space="preserve">Soyuz U </v>
      </c>
      <c r="K3402" s="1" t="str">
        <f t="shared" si="376"/>
        <v>Cosmos 1935</v>
      </c>
      <c r="L3402" s="1" t="s">
        <v>346</v>
      </c>
      <c r="M3402" s="1">
        <v>20</v>
      </c>
      <c r="N3402" s="1">
        <f t="shared" si="377"/>
        <v>1660</v>
      </c>
      <c r="O3402" s="1" t="s">
        <v>9</v>
      </c>
    </row>
    <row r="3403" spans="1:15" x14ac:dyDescent="0.3">
      <c r="A3403" s="1" t="s">
        <v>6140</v>
      </c>
      <c r="B3403" s="1" t="s">
        <v>1630</v>
      </c>
      <c r="C3403" s="1" t="str">
        <f t="shared" si="371"/>
        <v>Kazakhstan</v>
      </c>
      <c r="D3403" s="1" t="s">
        <v>6964</v>
      </c>
      <c r="E3403" s="7" t="str">
        <f>TEXT(DATE(MID(D3403, 13, 4), CHOOSE(MATCH( MID(D3403, 5, 3), {"Jan","Feb","Mar","Apr","May","Jun","Jul","Aug","Sep","Oct","Nov","Dec"}, 0), 1, 2, 3, 4, 5, 6, 7, 8, 9, 10, 11, 12), MID(D3403, 9, 2)), "yyyy-mm-dd")</f>
        <v>1988-03-23</v>
      </c>
      <c r="F3403" s="1" t="str">
        <f t="shared" si="372"/>
        <v>21:05:00</v>
      </c>
      <c r="G3403" s="9" t="str">
        <f t="shared" si="373"/>
        <v>March</v>
      </c>
      <c r="H3403" s="5" t="str">
        <f t="shared" si="374"/>
        <v>1988</v>
      </c>
      <c r="I3403" s="1" t="s">
        <v>6965</v>
      </c>
      <c r="J3403" s="1" t="str">
        <f t="shared" si="375"/>
        <v xml:space="preserve">Soyuz U2 </v>
      </c>
      <c r="K3403" s="1" t="str">
        <f t="shared" si="376"/>
        <v>Progress 35</v>
      </c>
      <c r="L3403" s="1" t="s">
        <v>346</v>
      </c>
      <c r="M3403" s="1">
        <v>40</v>
      </c>
      <c r="N3403" s="1">
        <f t="shared" si="377"/>
        <v>3320</v>
      </c>
      <c r="O3403" s="1" t="s">
        <v>9</v>
      </c>
    </row>
    <row r="3404" spans="1:15" x14ac:dyDescent="0.3">
      <c r="A3404" s="1" t="s">
        <v>6140</v>
      </c>
      <c r="B3404" s="1" t="s">
        <v>3373</v>
      </c>
      <c r="C3404" s="1" t="str">
        <f t="shared" si="371"/>
        <v>Russia</v>
      </c>
      <c r="D3404" s="1" t="s">
        <v>6966</v>
      </c>
      <c r="E3404" s="7" t="str">
        <f>TEXT(DATE(MID(D3404, 13, 4), CHOOSE(MATCH( MID(D3404, 5, 3), {"Jan","Feb","Mar","Apr","May","Jun","Jul","Aug","Sep","Oct","Nov","Dec"}, 0), 1, 2, 3, 4, 5, 6, 7, 8, 9, 10, 11, 12), MID(D3404, 9, 2)), "yyyy-mm-dd")</f>
        <v>1988-03-22</v>
      </c>
      <c r="F3404" s="1" t="str">
        <f t="shared" si="372"/>
        <v>14:07:00</v>
      </c>
      <c r="G3404" s="9" t="str">
        <f t="shared" si="373"/>
        <v>March</v>
      </c>
      <c r="H3404" s="5" t="str">
        <f t="shared" si="374"/>
        <v>1988</v>
      </c>
      <c r="I3404" s="1" t="s">
        <v>6967</v>
      </c>
      <c r="J3404" s="1" t="str">
        <f t="shared" si="375"/>
        <v xml:space="preserve">Cosmos-3M </v>
      </c>
      <c r="K3404" s="1" t="str">
        <f t="shared" si="376"/>
        <v>Cosmos 1934</v>
      </c>
      <c r="L3404" s="1" t="s">
        <v>346</v>
      </c>
      <c r="M3404" s="1"/>
      <c r="N3404" s="1">
        <f t="shared" si="377"/>
        <v>0</v>
      </c>
      <c r="O3404" s="1" t="s">
        <v>9</v>
      </c>
    </row>
    <row r="3405" spans="1:15" x14ac:dyDescent="0.3">
      <c r="A3405" s="1" t="s">
        <v>6140</v>
      </c>
      <c r="B3405" s="1" t="s">
        <v>5</v>
      </c>
      <c r="C3405" s="1" t="str">
        <f t="shared" si="371"/>
        <v>Russia</v>
      </c>
      <c r="D3405" s="1" t="s">
        <v>6968</v>
      </c>
      <c r="E3405" s="7" t="str">
        <f>TEXT(DATE(MID(D3405, 13, 4), CHOOSE(MATCH( MID(D3405, 5, 3), {"Jan","Feb","Mar","Apr","May","Jun","Jul","Aug","Sep","Oct","Nov","Dec"}, 0), 1, 2, 3, 4, 5, 6, 7, 8, 9, 10, 11, 12), MID(D3405, 9, 2)), "yyyy-mm-dd")</f>
        <v>1988-03-17</v>
      </c>
      <c r="F3405" s="1" t="str">
        <f t="shared" si="372"/>
        <v>20:55:00</v>
      </c>
      <c r="G3405" s="9" t="str">
        <f t="shared" si="373"/>
        <v>March</v>
      </c>
      <c r="H3405" s="5" t="str">
        <f t="shared" si="374"/>
        <v>1988</v>
      </c>
      <c r="I3405" s="1" t="s">
        <v>6969</v>
      </c>
      <c r="J3405" s="1" t="str">
        <f t="shared" si="375"/>
        <v xml:space="preserve">Molniya-M /Block ML </v>
      </c>
      <c r="K3405" s="1" t="str">
        <f t="shared" si="376"/>
        <v>Molniya-1 nÂ°131</v>
      </c>
      <c r="L3405" s="1" t="s">
        <v>346</v>
      </c>
      <c r="M3405" s="1"/>
      <c r="N3405" s="1">
        <f t="shared" si="377"/>
        <v>0</v>
      </c>
      <c r="O3405" s="1" t="s">
        <v>9</v>
      </c>
    </row>
    <row r="3406" spans="1:15" x14ac:dyDescent="0.3">
      <c r="A3406" s="1" t="s">
        <v>6140</v>
      </c>
      <c r="B3406" s="1" t="s">
        <v>130</v>
      </c>
      <c r="C3406" s="1" t="str">
        <f t="shared" si="371"/>
        <v>Kazakhstan</v>
      </c>
      <c r="D3406" s="1" t="s">
        <v>6970</v>
      </c>
      <c r="E3406" s="7" t="str">
        <f>TEXT(DATE(MID(D3406, 13, 4), CHOOSE(MATCH( MID(D3406, 5, 3), {"Jan","Feb","Mar","Apr","May","Jun","Jul","Aug","Sep","Oct","Nov","Dec"}, 0), 1, 2, 3, 4, 5, 6, 7, 8, 9, 10, 11, 12), MID(D3406, 9, 2)), "yyyy-mm-dd")</f>
        <v>1988-03-17</v>
      </c>
      <c r="F3406" s="1" t="str">
        <f t="shared" si="372"/>
        <v>06:43:00</v>
      </c>
      <c r="G3406" s="9" t="str">
        <f t="shared" si="373"/>
        <v>March</v>
      </c>
      <c r="H3406" s="5" t="str">
        <f t="shared" si="374"/>
        <v>1988</v>
      </c>
      <c r="I3406" s="1" t="s">
        <v>6971</v>
      </c>
      <c r="J3406" s="1" t="str">
        <f t="shared" si="375"/>
        <v xml:space="preserve">Vostok-2M </v>
      </c>
      <c r="K3406" s="1" t="str">
        <f t="shared" si="376"/>
        <v>IRS-1A</v>
      </c>
      <c r="L3406" s="1" t="s">
        <v>346</v>
      </c>
      <c r="M3406" s="1"/>
      <c r="N3406" s="1">
        <f t="shared" si="377"/>
        <v>0</v>
      </c>
      <c r="O3406" s="1" t="s">
        <v>9</v>
      </c>
    </row>
    <row r="3407" spans="1:15" x14ac:dyDescent="0.3">
      <c r="A3407" s="1" t="s">
        <v>6140</v>
      </c>
      <c r="B3407" s="1" t="s">
        <v>3566</v>
      </c>
      <c r="C3407" s="1" t="str">
        <f t="shared" si="371"/>
        <v>Russia</v>
      </c>
      <c r="D3407" s="1" t="s">
        <v>6972</v>
      </c>
      <c r="E3407" s="7" t="str">
        <f>TEXT(DATE(MID(D3407, 13, 4), CHOOSE(MATCH( MID(D3407, 5, 3), {"Jan","Feb","Mar","Apr","May","Jun","Jul","Aug","Sep","Oct","Nov","Dec"}, 0), 1, 2, 3, 4, 5, 6, 7, 8, 9, 10, 11, 12), MID(D3407, 9, 2)), "yyyy-mm-dd")</f>
        <v>1988-03-15</v>
      </c>
      <c r="F3407" s="1" t="str">
        <f t="shared" si="372"/>
        <v>18:49:00</v>
      </c>
      <c r="G3407" s="9" t="str">
        <f t="shared" si="373"/>
        <v>March</v>
      </c>
      <c r="H3407" s="5" t="str">
        <f t="shared" si="374"/>
        <v>1988</v>
      </c>
      <c r="I3407" s="1" t="s">
        <v>6973</v>
      </c>
      <c r="J3407" s="1" t="str">
        <f t="shared" si="375"/>
        <v xml:space="preserve">Tsyklon-3 </v>
      </c>
      <c r="K3407" s="1" t="str">
        <f t="shared" si="376"/>
        <v>Cosmos 1933</v>
      </c>
      <c r="L3407" s="1" t="s">
        <v>346</v>
      </c>
      <c r="M3407" s="1"/>
      <c r="N3407" s="1">
        <f t="shared" si="377"/>
        <v>0</v>
      </c>
      <c r="O3407" s="1" t="s">
        <v>9</v>
      </c>
    </row>
    <row r="3408" spans="1:15" x14ac:dyDescent="0.3">
      <c r="A3408" s="1" t="s">
        <v>6140</v>
      </c>
      <c r="B3408" s="1" t="s">
        <v>6795</v>
      </c>
      <c r="C3408" s="1" t="str">
        <f t="shared" si="371"/>
        <v>Kazakhstan</v>
      </c>
      <c r="D3408" s="1" t="s">
        <v>6974</v>
      </c>
      <c r="E3408" s="7" t="str">
        <f>TEXT(DATE(MID(D3408, 13, 4), CHOOSE(MATCH( MID(D3408, 5, 3), {"Jan","Feb","Mar","Apr","May","Jun","Jul","Aug","Sep","Oct","Nov","Dec"}, 0), 1, 2, 3, 4, 5, 6, 7, 8, 9, 10, 11, 12), MID(D3408, 9, 2)), "yyyy-mm-dd")</f>
        <v>1988-03-14</v>
      </c>
      <c r="F3408" s="1" t="str">
        <f t="shared" si="372"/>
        <v>14:21:00</v>
      </c>
      <c r="G3408" s="9" t="str">
        <f t="shared" si="373"/>
        <v>March</v>
      </c>
      <c r="H3408" s="5" t="str">
        <f t="shared" si="374"/>
        <v>1988</v>
      </c>
      <c r="I3408" s="1" t="s">
        <v>6975</v>
      </c>
      <c r="J3408" s="1" t="str">
        <f t="shared" si="375"/>
        <v xml:space="preserve">Tsyklon-2 </v>
      </c>
      <c r="K3408" s="1" t="str">
        <f t="shared" si="376"/>
        <v>Cosmos 1932</v>
      </c>
      <c r="L3408" s="1" t="s">
        <v>346</v>
      </c>
      <c r="M3408" s="1"/>
      <c r="N3408" s="1">
        <f t="shared" si="377"/>
        <v>0</v>
      </c>
      <c r="O3408" s="1" t="s">
        <v>9</v>
      </c>
    </row>
    <row r="3409" spans="1:15" x14ac:dyDescent="0.3">
      <c r="A3409" s="1" t="s">
        <v>233</v>
      </c>
      <c r="B3409" s="1" t="s">
        <v>6657</v>
      </c>
      <c r="C3409" s="1" t="str">
        <f t="shared" si="371"/>
        <v>France</v>
      </c>
      <c r="D3409" s="1" t="s">
        <v>6976</v>
      </c>
      <c r="E3409" s="7" t="str">
        <f>TEXT(DATE(MID(D3409, 13, 4), CHOOSE(MATCH( MID(D3409, 5, 3), {"Jan","Feb","Mar","Apr","May","Jun","Jul","Aug","Sep","Oct","Nov","Dec"}, 0), 1, 2, 3, 4, 5, 6, 7, 8, 9, 10, 11, 12), MID(D3409, 9, 2)), "yyyy-mm-dd")</f>
        <v>1988-03-11</v>
      </c>
      <c r="F3409" s="1" t="str">
        <f t="shared" si="372"/>
        <v>23:28:00</v>
      </c>
      <c r="G3409" s="9" t="str">
        <f t="shared" si="373"/>
        <v>March</v>
      </c>
      <c r="H3409" s="5" t="str">
        <f t="shared" si="374"/>
        <v>1988</v>
      </c>
      <c r="I3409" s="1" t="s">
        <v>6977</v>
      </c>
      <c r="J3409" s="1" t="str">
        <f t="shared" si="375"/>
        <v xml:space="preserve">Ariane 3 </v>
      </c>
      <c r="K3409" s="1" t="str">
        <f t="shared" si="376"/>
        <v>Spacenet 3R, TÃ©lÃ©com 1C</v>
      </c>
      <c r="L3409" s="1" t="s">
        <v>346</v>
      </c>
      <c r="M3409" s="1"/>
      <c r="N3409" s="1">
        <f t="shared" si="377"/>
        <v>0</v>
      </c>
      <c r="O3409" s="1" t="s">
        <v>9</v>
      </c>
    </row>
    <row r="3410" spans="1:15" x14ac:dyDescent="0.3">
      <c r="A3410" s="1" t="s">
        <v>6140</v>
      </c>
      <c r="B3410" s="1" t="s">
        <v>1630</v>
      </c>
      <c r="C3410" s="1" t="str">
        <f t="shared" si="371"/>
        <v>Kazakhstan</v>
      </c>
      <c r="D3410" s="1" t="s">
        <v>6978</v>
      </c>
      <c r="E3410" s="7" t="str">
        <f>TEXT(DATE(MID(D3410, 13, 4), CHOOSE(MATCH( MID(D3410, 5, 3), {"Jan","Feb","Mar","Apr","May","Jun","Jul","Aug","Sep","Oct","Nov","Dec"}, 0), 1, 2, 3, 4, 5, 6, 7, 8, 9, 10, 11, 12), MID(D3410, 9, 2)), "yyyy-mm-dd")</f>
        <v>1988-03-11</v>
      </c>
      <c r="F3410" s="1" t="str">
        <f t="shared" si="372"/>
        <v>06:38:00</v>
      </c>
      <c r="G3410" s="9" t="str">
        <f t="shared" si="373"/>
        <v>March</v>
      </c>
      <c r="H3410" s="5" t="str">
        <f t="shared" si="374"/>
        <v>1988</v>
      </c>
      <c r="I3410" s="1" t="s">
        <v>6979</v>
      </c>
      <c r="J3410" s="1" t="str">
        <f t="shared" si="375"/>
        <v xml:space="preserve">Molniya-M /Block ML </v>
      </c>
      <c r="K3410" s="1" t="str">
        <f t="shared" si="376"/>
        <v>Molniya-1 nÂ°130</v>
      </c>
      <c r="L3410" s="1" t="s">
        <v>346</v>
      </c>
      <c r="M3410" s="1"/>
      <c r="N3410" s="1">
        <f t="shared" si="377"/>
        <v>0</v>
      </c>
      <c r="O3410" s="1" t="s">
        <v>9</v>
      </c>
    </row>
    <row r="3411" spans="1:15" x14ac:dyDescent="0.3">
      <c r="A3411" s="1" t="s">
        <v>6140</v>
      </c>
      <c r="B3411" s="1" t="s">
        <v>3373</v>
      </c>
      <c r="C3411" s="1" t="str">
        <f t="shared" si="371"/>
        <v>Russia</v>
      </c>
      <c r="D3411" s="1" t="s">
        <v>6980</v>
      </c>
      <c r="E3411" s="7" t="str">
        <f>TEXT(DATE(MID(D3411, 13, 4), CHOOSE(MATCH( MID(D3411, 5, 3), {"Jan","Feb","Mar","Apr","May","Jun","Jul","Aug","Sep","Oct","Nov","Dec"}, 0), 1, 2, 3, 4, 5, 6, 7, 8, 9, 10, 11, 12), MID(D3411, 9, 2)), "yyyy-mm-dd")</f>
        <v>1988-03-11</v>
      </c>
      <c r="F3411" s="1" t="str">
        <f t="shared" si="372"/>
        <v>00:18:00</v>
      </c>
      <c r="G3411" s="9" t="str">
        <f t="shared" si="373"/>
        <v>March</v>
      </c>
      <c r="H3411" s="5" t="str">
        <f t="shared" si="374"/>
        <v>1988</v>
      </c>
      <c r="I3411" s="1" t="s">
        <v>6981</v>
      </c>
      <c r="J3411" s="1" t="str">
        <f t="shared" si="375"/>
        <v xml:space="preserve">Cosmos-3M </v>
      </c>
      <c r="K3411" s="1" t="str">
        <f t="shared" si="376"/>
        <v>Cosmos 1924 to 1931</v>
      </c>
      <c r="L3411" s="1" t="s">
        <v>346</v>
      </c>
      <c r="M3411" s="1"/>
      <c r="N3411" s="1">
        <f t="shared" si="377"/>
        <v>0</v>
      </c>
      <c r="O3411" s="1" t="s">
        <v>9</v>
      </c>
    </row>
    <row r="3412" spans="1:15" x14ac:dyDescent="0.3">
      <c r="A3412" s="1" t="s">
        <v>6140</v>
      </c>
      <c r="B3412" s="1" t="s">
        <v>5</v>
      </c>
      <c r="C3412" s="1" t="str">
        <f t="shared" si="371"/>
        <v>Russia</v>
      </c>
      <c r="D3412" s="1" t="s">
        <v>6982</v>
      </c>
      <c r="E3412" s="7" t="str">
        <f>TEXT(DATE(MID(D3412, 13, 4), CHOOSE(MATCH( MID(D3412, 5, 3), {"Jan","Feb","Mar","Apr","May","Jun","Jul","Aug","Sep","Oct","Nov","Dec"}, 0), 1, 2, 3, 4, 5, 6, 7, 8, 9, 10, 11, 12), MID(D3412, 9, 2)), "yyyy-mm-dd")</f>
        <v>1988-03-10</v>
      </c>
      <c r="F3412" s="1" t="str">
        <f t="shared" si="372"/>
        <v>10:29:00</v>
      </c>
      <c r="G3412" s="9" t="str">
        <f t="shared" si="373"/>
        <v>March</v>
      </c>
      <c r="H3412" s="5" t="str">
        <f t="shared" si="374"/>
        <v>1988</v>
      </c>
      <c r="I3412" s="1" t="s">
        <v>6983</v>
      </c>
      <c r="J3412" s="1" t="str">
        <f t="shared" si="375"/>
        <v xml:space="preserve">Soyuz U </v>
      </c>
      <c r="K3412" s="1" t="str">
        <f t="shared" si="376"/>
        <v>Cosmos 1923</v>
      </c>
      <c r="L3412" s="1" t="s">
        <v>346</v>
      </c>
      <c r="M3412" s="1">
        <v>20</v>
      </c>
      <c r="N3412" s="1">
        <f t="shared" si="377"/>
        <v>1660</v>
      </c>
      <c r="O3412" s="1" t="s">
        <v>9</v>
      </c>
    </row>
    <row r="3413" spans="1:15" x14ac:dyDescent="0.3">
      <c r="A3413" s="1" t="s">
        <v>14</v>
      </c>
      <c r="B3413" s="1" t="s">
        <v>18</v>
      </c>
      <c r="C3413" s="1" t="str">
        <f t="shared" si="371"/>
        <v>China</v>
      </c>
      <c r="D3413" s="1" t="s">
        <v>6984</v>
      </c>
      <c r="E3413" s="7" t="str">
        <f>TEXT(DATE(MID(D3413, 13, 4), CHOOSE(MATCH( MID(D3413, 5, 3), {"Jan","Feb","Mar","Apr","May","Jun","Jul","Aug","Sep","Oct","Nov","Dec"}, 0), 1, 2, 3, 4, 5, 6, 7, 8, 9, 10, 11, 12), MID(D3413, 9, 2)), "yyyy-mm-dd")</f>
        <v>1988-03-07</v>
      </c>
      <c r="F3413" s="1" t="str">
        <f t="shared" si="372"/>
        <v>12:41:00</v>
      </c>
      <c r="G3413" s="9" t="str">
        <f t="shared" si="373"/>
        <v>March</v>
      </c>
      <c r="H3413" s="5" t="str">
        <f t="shared" si="374"/>
        <v>1988</v>
      </c>
      <c r="I3413" s="1" t="s">
        <v>6985</v>
      </c>
      <c r="J3413" s="1" t="str">
        <f t="shared" si="375"/>
        <v xml:space="preserve">Long March 3 </v>
      </c>
      <c r="K3413" s="1" t="str">
        <f t="shared" si="376"/>
        <v>DFH-2A 02</v>
      </c>
      <c r="L3413" s="1" t="s">
        <v>346</v>
      </c>
      <c r="M3413" s="1"/>
      <c r="N3413" s="1">
        <f t="shared" si="377"/>
        <v>0</v>
      </c>
      <c r="O3413" s="1" t="s">
        <v>9</v>
      </c>
    </row>
    <row r="3414" spans="1:15" x14ac:dyDescent="0.3">
      <c r="A3414" s="1" t="s">
        <v>6140</v>
      </c>
      <c r="B3414" s="1" t="s">
        <v>6615</v>
      </c>
      <c r="C3414" s="1" t="str">
        <f t="shared" si="371"/>
        <v>Russia</v>
      </c>
      <c r="D3414" s="1" t="s">
        <v>6986</v>
      </c>
      <c r="E3414" s="7" t="str">
        <f>TEXT(DATE(MID(D3414, 13, 4), CHOOSE(MATCH( MID(D3414, 5, 3), {"Jan","Feb","Mar","Apr","May","Jun","Jul","Aug","Sep","Oct","Nov","Dec"}, 0), 1, 2, 3, 4, 5, 6, 7, 8, 9, 10, 11, 12), MID(D3414, 9, 2)), "yyyy-mm-dd")</f>
        <v>1988-02-26</v>
      </c>
      <c r="F3414" s="1" t="str">
        <f t="shared" si="372"/>
        <v>09:31:00</v>
      </c>
      <c r="G3414" s="9" t="str">
        <f t="shared" si="373"/>
        <v>February</v>
      </c>
      <c r="H3414" s="5" t="str">
        <f t="shared" si="374"/>
        <v>1988</v>
      </c>
      <c r="I3414" s="1" t="s">
        <v>6987</v>
      </c>
      <c r="J3414" s="1" t="str">
        <f t="shared" si="375"/>
        <v xml:space="preserve">Molniya-M /Block 2BL </v>
      </c>
      <c r="K3414" s="1" t="str">
        <f t="shared" si="376"/>
        <v>Cosmos 1922</v>
      </c>
      <c r="L3414" s="1" t="s">
        <v>346</v>
      </c>
      <c r="M3414" s="1"/>
      <c r="N3414" s="1">
        <f t="shared" si="377"/>
        <v>0</v>
      </c>
      <c r="O3414" s="1" t="s">
        <v>9</v>
      </c>
    </row>
    <row r="3415" spans="1:15" x14ac:dyDescent="0.3">
      <c r="A3415" s="1" t="s">
        <v>60</v>
      </c>
      <c r="B3415" s="1" t="s">
        <v>61</v>
      </c>
      <c r="C3415" s="1" t="str">
        <f t="shared" si="371"/>
        <v>Japan</v>
      </c>
      <c r="D3415" s="1" t="s">
        <v>6988</v>
      </c>
      <c r="E3415" s="7" t="str">
        <f>TEXT(DATE(MID(D3415, 13, 4), CHOOSE(MATCH( MID(D3415, 5, 3), {"Jan","Feb","Mar","Apr","May","Jun","Jul","Aug","Sep","Oct","Nov","Dec"}, 0), 1, 2, 3, 4, 5, 6, 7, 8, 9, 10, 11, 12), MID(D3415, 9, 2)), "yyyy-mm-dd")</f>
        <v>1988-02-19</v>
      </c>
      <c r="F3415" s="1" t="str">
        <f t="shared" si="372"/>
        <v>10:05:00</v>
      </c>
      <c r="G3415" s="9" t="str">
        <f t="shared" si="373"/>
        <v>February</v>
      </c>
      <c r="H3415" s="5" t="str">
        <f t="shared" si="374"/>
        <v>1988</v>
      </c>
      <c r="I3415" s="1" t="s">
        <v>6989</v>
      </c>
      <c r="J3415" s="1" t="str">
        <f t="shared" si="375"/>
        <v xml:space="preserve">H-I UM-129A (9SO) </v>
      </c>
      <c r="K3415" s="1" t="str">
        <f t="shared" si="376"/>
        <v>Sakura 3A</v>
      </c>
      <c r="L3415" s="1" t="s">
        <v>346</v>
      </c>
      <c r="M3415" s="1"/>
      <c r="N3415" s="1">
        <f t="shared" si="377"/>
        <v>0</v>
      </c>
      <c r="O3415" s="1" t="s">
        <v>9</v>
      </c>
    </row>
    <row r="3416" spans="1:15" x14ac:dyDescent="0.3">
      <c r="A3416" s="1" t="s">
        <v>6140</v>
      </c>
      <c r="B3416" s="1" t="s">
        <v>1630</v>
      </c>
      <c r="C3416" s="1" t="str">
        <f t="shared" si="371"/>
        <v>Kazakhstan</v>
      </c>
      <c r="D3416" s="1" t="s">
        <v>6990</v>
      </c>
      <c r="E3416" s="7" t="str">
        <f>TEXT(DATE(MID(D3416, 13, 4), CHOOSE(MATCH( MID(D3416, 5, 3), {"Jan","Feb","Mar","Apr","May","Jun","Jul","Aug","Sep","Oct","Nov","Dec"}, 0), 1, 2, 3, 4, 5, 6, 7, 8, 9, 10, 11, 12), MID(D3416, 9, 2)), "yyyy-mm-dd")</f>
        <v>1988-02-19</v>
      </c>
      <c r="F3416" s="1" t="str">
        <f t="shared" si="372"/>
        <v>08:00:00</v>
      </c>
      <c r="G3416" s="9" t="str">
        <f t="shared" si="373"/>
        <v>February</v>
      </c>
      <c r="H3416" s="5" t="str">
        <f t="shared" si="374"/>
        <v>1988</v>
      </c>
      <c r="I3416" s="1" t="s">
        <v>6991</v>
      </c>
      <c r="J3416" s="1" t="str">
        <f t="shared" si="375"/>
        <v xml:space="preserve">Soyuz U </v>
      </c>
      <c r="K3416" s="1" t="str">
        <f t="shared" si="376"/>
        <v>Cosmos 1921</v>
      </c>
      <c r="L3416" s="1" t="s">
        <v>346</v>
      </c>
      <c r="M3416" s="1">
        <v>20</v>
      </c>
      <c r="N3416" s="1">
        <f t="shared" si="377"/>
        <v>1660</v>
      </c>
      <c r="O3416" s="1" t="s">
        <v>9</v>
      </c>
    </row>
    <row r="3417" spans="1:15" x14ac:dyDescent="0.3">
      <c r="A3417" s="1" t="s">
        <v>6140</v>
      </c>
      <c r="B3417" s="1" t="s">
        <v>3038</v>
      </c>
      <c r="C3417" s="1" t="str">
        <f t="shared" si="371"/>
        <v>Russia</v>
      </c>
      <c r="D3417" s="1" t="s">
        <v>6992</v>
      </c>
      <c r="E3417" s="7" t="str">
        <f>TEXT(DATE(MID(D3417, 13, 4), CHOOSE(MATCH( MID(D3417, 5, 3), {"Jan","Feb","Mar","Apr","May","Jun","Jul","Aug","Sep","Oct","Nov","Dec"}, 0), 1, 2, 3, 4, 5, 6, 7, 8, 9, 10, 11, 12), MID(D3417, 9, 2)), "yyyy-mm-dd")</f>
        <v>1988-02-18</v>
      </c>
      <c r="F3417" s="1" t="str">
        <f t="shared" si="372"/>
        <v>09:49:00</v>
      </c>
      <c r="G3417" s="9" t="str">
        <f t="shared" si="373"/>
        <v>February</v>
      </c>
      <c r="H3417" s="5" t="str">
        <f t="shared" si="374"/>
        <v>1988</v>
      </c>
      <c r="I3417" s="1" t="s">
        <v>6993</v>
      </c>
      <c r="J3417" s="1" t="str">
        <f t="shared" si="375"/>
        <v xml:space="preserve">Soyuz U </v>
      </c>
      <c r="K3417" s="1" t="str">
        <f t="shared" si="376"/>
        <v>Cosmos 1920</v>
      </c>
      <c r="L3417" s="1" t="s">
        <v>346</v>
      </c>
      <c r="M3417" s="1">
        <v>20</v>
      </c>
      <c r="N3417" s="1">
        <f t="shared" si="377"/>
        <v>1660</v>
      </c>
      <c r="O3417" s="1" t="s">
        <v>9</v>
      </c>
    </row>
    <row r="3418" spans="1:15" x14ac:dyDescent="0.3">
      <c r="A3418" s="1" t="s">
        <v>6140</v>
      </c>
      <c r="B3418" s="1" t="s">
        <v>529</v>
      </c>
      <c r="C3418" s="1" t="str">
        <f t="shared" si="371"/>
        <v>Kazakhstan</v>
      </c>
      <c r="D3418" s="1" t="s">
        <v>6994</v>
      </c>
      <c r="E3418" s="7" t="str">
        <f>TEXT(DATE(MID(D3418, 13, 4), CHOOSE(MATCH( MID(D3418, 5, 3), {"Jan","Feb","Mar","Apr","May","Jun","Jul","Aug","Sep","Oct","Nov","Dec"}, 0), 1, 2, 3, 4, 5, 6, 7, 8, 9, 10, 11, 12), MID(D3418, 9, 2)), "yyyy-mm-dd")</f>
        <v>1988-02-17</v>
      </c>
      <c r="F3418" s="1" t="str">
        <f t="shared" si="372"/>
        <v>00:23:00</v>
      </c>
      <c r="G3418" s="9" t="str">
        <f t="shared" si="373"/>
        <v>February</v>
      </c>
      <c r="H3418" s="5" t="str">
        <f t="shared" si="374"/>
        <v>1988</v>
      </c>
      <c r="I3418" s="1" t="s">
        <v>6995</v>
      </c>
      <c r="J3418" s="1" t="str">
        <f t="shared" si="375"/>
        <v xml:space="preserve">Proton K/Block-DM-2 </v>
      </c>
      <c r="K3418" s="1" t="str">
        <f t="shared" si="376"/>
        <v>Cosmos 1917, 1918 &amp; 1919</v>
      </c>
      <c r="L3418" s="1" t="s">
        <v>346</v>
      </c>
      <c r="M3418" s="1"/>
      <c r="N3418" s="1">
        <f t="shared" si="377"/>
        <v>0</v>
      </c>
      <c r="O3418" s="1" t="s">
        <v>257</v>
      </c>
    </row>
    <row r="3419" spans="1:15" x14ac:dyDescent="0.3">
      <c r="A3419" s="1" t="s">
        <v>5722</v>
      </c>
      <c r="B3419" s="1" t="s">
        <v>3160</v>
      </c>
      <c r="C3419" s="1" t="str">
        <f t="shared" si="371"/>
        <v>USA</v>
      </c>
      <c r="D3419" s="1" t="s">
        <v>6996</v>
      </c>
      <c r="E3419" s="7" t="str">
        <f>TEXT(DATE(MID(D3419, 13, 4), CHOOSE(MATCH( MID(D3419, 5, 3), {"Jan","Feb","Mar","Apr","May","Jun","Jul","Aug","Sep","Oct","Nov","Dec"}, 0), 1, 2, 3, 4, 5, 6, 7, 8, 9, 10, 11, 12), MID(D3419, 9, 2)), "yyyy-mm-dd")</f>
        <v>1988-02-08</v>
      </c>
      <c r="F3419" s="1" t="str">
        <f t="shared" si="372"/>
        <v>22:07:00</v>
      </c>
      <c r="G3419" s="9" t="str">
        <f t="shared" si="373"/>
        <v>February</v>
      </c>
      <c r="H3419" s="5" t="str">
        <f t="shared" si="374"/>
        <v>1988</v>
      </c>
      <c r="I3419" s="1" t="s">
        <v>6997</v>
      </c>
      <c r="J3419" s="1" t="str">
        <f t="shared" si="375"/>
        <v xml:space="preserve">Delta 3910 </v>
      </c>
      <c r="K3419" s="1" t="str">
        <f t="shared" si="376"/>
        <v>Thrusted Vector Experiment (USA-30)</v>
      </c>
      <c r="L3419" s="1" t="s">
        <v>346</v>
      </c>
      <c r="M3419" s="1"/>
      <c r="N3419" s="1">
        <f t="shared" si="377"/>
        <v>0</v>
      </c>
      <c r="O3419" s="1" t="s">
        <v>9</v>
      </c>
    </row>
    <row r="3420" spans="1:15" x14ac:dyDescent="0.3">
      <c r="A3420" s="1" t="s">
        <v>6140</v>
      </c>
      <c r="B3420" s="1" t="s">
        <v>130</v>
      </c>
      <c r="C3420" s="1" t="str">
        <f t="shared" si="371"/>
        <v>Kazakhstan</v>
      </c>
      <c r="D3420" s="1" t="s">
        <v>6998</v>
      </c>
      <c r="E3420" s="7" t="str">
        <f>TEXT(DATE(MID(D3420, 13, 4), CHOOSE(MATCH( MID(D3420, 5, 3), {"Jan","Feb","Mar","Apr","May","Jun","Jul","Aug","Sep","Oct","Nov","Dec"}, 0), 1, 2, 3, 4, 5, 6, 7, 8, 9, 10, 11, 12), MID(D3420, 9, 2)), "yyyy-mm-dd")</f>
        <v>1988-02-03</v>
      </c>
      <c r="F3420" s="1" t="str">
        <f t="shared" si="372"/>
        <v>12:14:00</v>
      </c>
      <c r="G3420" s="9" t="str">
        <f t="shared" si="373"/>
        <v>February</v>
      </c>
      <c r="H3420" s="5" t="str">
        <f t="shared" si="374"/>
        <v>1988</v>
      </c>
      <c r="I3420" s="1" t="s">
        <v>6999</v>
      </c>
      <c r="J3420" s="1" t="str">
        <f t="shared" si="375"/>
        <v xml:space="preserve">Soyuz U </v>
      </c>
      <c r="K3420" s="1" t="str">
        <f t="shared" si="376"/>
        <v>Cosmos 1916</v>
      </c>
      <c r="L3420" s="1" t="s">
        <v>346</v>
      </c>
      <c r="M3420" s="1">
        <v>20</v>
      </c>
      <c r="N3420" s="1">
        <f t="shared" si="377"/>
        <v>1660</v>
      </c>
      <c r="O3420" s="1" t="s">
        <v>9</v>
      </c>
    </row>
    <row r="3421" spans="1:15" x14ac:dyDescent="0.3">
      <c r="A3421" s="1" t="s">
        <v>5556</v>
      </c>
      <c r="B3421" s="1" t="s">
        <v>5557</v>
      </c>
      <c r="C3421" s="1" t="str">
        <f t="shared" si="371"/>
        <v>USA</v>
      </c>
      <c r="D3421" s="1" t="s">
        <v>7000</v>
      </c>
      <c r="E3421" s="7" t="str">
        <f>TEXT(DATE(MID(D3421, 13, 4), CHOOSE(MATCH( MID(D3421, 5, 3), {"Jan","Feb","Mar","Apr","May","Jun","Jul","Aug","Sep","Oct","Nov","Dec"}, 0), 1, 2, 3, 4, 5, 6, 7, 8, 9, 10, 11, 12), MID(D3421, 9, 2)), "yyyy-mm-dd")</f>
        <v>1988-02-03</v>
      </c>
      <c r="F3421" s="1" t="str">
        <f t="shared" si="372"/>
        <v>05:53:00</v>
      </c>
      <c r="G3421" s="9" t="str">
        <f t="shared" si="373"/>
        <v>February</v>
      </c>
      <c r="H3421" s="5" t="str">
        <f t="shared" si="374"/>
        <v>1988</v>
      </c>
      <c r="I3421" s="1" t="s">
        <v>7001</v>
      </c>
      <c r="J3421" s="1" t="str">
        <f t="shared" si="375"/>
        <v xml:space="preserve">Atlas-E/F Star-37S-ISS </v>
      </c>
      <c r="K3421" s="1" t="str">
        <f t="shared" si="376"/>
        <v>DMSP 5D-2/F9 (USA-29)</v>
      </c>
      <c r="L3421" s="1" t="s">
        <v>346</v>
      </c>
      <c r="M3421" s="1"/>
      <c r="N3421" s="1">
        <f t="shared" si="377"/>
        <v>0</v>
      </c>
      <c r="O3421" s="1" t="s">
        <v>9</v>
      </c>
    </row>
    <row r="3422" spans="1:15" x14ac:dyDescent="0.3">
      <c r="A3422" s="1" t="s">
        <v>6140</v>
      </c>
      <c r="B3422" s="1" t="s">
        <v>4483</v>
      </c>
      <c r="C3422" s="1" t="str">
        <f t="shared" si="371"/>
        <v>Russia</v>
      </c>
      <c r="D3422" s="1" t="s">
        <v>7002</v>
      </c>
      <c r="E3422" s="7" t="str">
        <f>TEXT(DATE(MID(D3422, 13, 4), CHOOSE(MATCH( MID(D3422, 5, 3), {"Jan","Feb","Mar","Apr","May","Jun","Jul","Aug","Sep","Oct","Nov","Dec"}, 0), 1, 2, 3, 4, 5, 6, 7, 8, 9, 10, 11, 12), MID(D3422, 9, 2)), "yyyy-mm-dd")</f>
        <v>1988-01-30</v>
      </c>
      <c r="F3422" s="1" t="str">
        <f t="shared" si="372"/>
        <v>10:59:00</v>
      </c>
      <c r="G3422" s="9" t="str">
        <f t="shared" si="373"/>
        <v>January</v>
      </c>
      <c r="H3422" s="5" t="str">
        <f t="shared" si="374"/>
        <v>1988</v>
      </c>
      <c r="I3422" s="1" t="s">
        <v>7003</v>
      </c>
      <c r="J3422" s="1" t="str">
        <f t="shared" si="375"/>
        <v xml:space="preserve">Tsyklon-3 </v>
      </c>
      <c r="K3422" s="1" t="str">
        <f t="shared" si="376"/>
        <v>Meteor-2 nÂ°17</v>
      </c>
      <c r="L3422" s="1" t="s">
        <v>346</v>
      </c>
      <c r="M3422" s="1"/>
      <c r="N3422" s="1">
        <f t="shared" si="377"/>
        <v>0</v>
      </c>
      <c r="O3422" s="1" t="s">
        <v>9</v>
      </c>
    </row>
    <row r="3423" spans="1:15" x14ac:dyDescent="0.3">
      <c r="A3423" s="1" t="s">
        <v>6140</v>
      </c>
      <c r="B3423" s="1" t="s">
        <v>1630</v>
      </c>
      <c r="C3423" s="1" t="str">
        <f t="shared" si="371"/>
        <v>Kazakhstan</v>
      </c>
      <c r="D3423" s="1" t="s">
        <v>7004</v>
      </c>
      <c r="E3423" s="7" t="str">
        <f>TEXT(DATE(MID(D3423, 13, 4), CHOOSE(MATCH( MID(D3423, 5, 3), {"Jan","Feb","Mar","Apr","May","Jun","Jul","Aug","Sep","Oct","Nov","Dec"}, 0), 1, 2, 3, 4, 5, 6, 7, 8, 9, 10, 11, 12), MID(D3423, 9, 2)), "yyyy-mm-dd")</f>
        <v>1988-01-26</v>
      </c>
      <c r="F3423" s="1" t="str">
        <f t="shared" si="372"/>
        <v>11:19:00</v>
      </c>
      <c r="G3423" s="9" t="str">
        <f t="shared" si="373"/>
        <v>January</v>
      </c>
      <c r="H3423" s="5" t="str">
        <f t="shared" si="374"/>
        <v>1988</v>
      </c>
      <c r="I3423" s="1" t="s">
        <v>7005</v>
      </c>
      <c r="J3423" s="1" t="str">
        <f t="shared" si="375"/>
        <v xml:space="preserve">Soyuz U </v>
      </c>
      <c r="K3423" s="1" t="str">
        <f t="shared" si="376"/>
        <v>Cosmos 1915</v>
      </c>
      <c r="L3423" s="1" t="s">
        <v>346</v>
      </c>
      <c r="M3423" s="1">
        <v>20</v>
      </c>
      <c r="N3423" s="1">
        <f t="shared" si="377"/>
        <v>1660</v>
      </c>
      <c r="O3423" s="1" t="s">
        <v>9</v>
      </c>
    </row>
    <row r="3424" spans="1:15" x14ac:dyDescent="0.3">
      <c r="A3424" s="1" t="s">
        <v>6140</v>
      </c>
      <c r="B3424" s="1" t="s">
        <v>1630</v>
      </c>
      <c r="C3424" s="1" t="str">
        <f t="shared" si="371"/>
        <v>Kazakhstan</v>
      </c>
      <c r="D3424" s="1" t="s">
        <v>7006</v>
      </c>
      <c r="E3424" s="7" t="str">
        <f>TEXT(DATE(MID(D3424, 13, 4), CHOOSE(MATCH( MID(D3424, 5, 3), {"Jan","Feb","Mar","Apr","May","Jun","Jul","Aug","Sep","Oct","Nov","Dec"}, 0), 1, 2, 3, 4, 5, 6, 7, 8, 9, 10, 11, 12), MID(D3424, 9, 2)), "yyyy-mm-dd")</f>
        <v>1988-01-20</v>
      </c>
      <c r="F3424" s="1" t="str">
        <f t="shared" si="372"/>
        <v>22:51:00</v>
      </c>
      <c r="G3424" s="9" t="str">
        <f t="shared" si="373"/>
        <v>January</v>
      </c>
      <c r="H3424" s="5" t="str">
        <f t="shared" si="374"/>
        <v>1988</v>
      </c>
      <c r="I3424" s="1" t="s">
        <v>7007</v>
      </c>
      <c r="J3424" s="1" t="str">
        <f t="shared" si="375"/>
        <v xml:space="preserve">Soyuz U2 </v>
      </c>
      <c r="K3424" s="1" t="str">
        <f t="shared" si="376"/>
        <v>Progress 34</v>
      </c>
      <c r="L3424" s="1" t="s">
        <v>346</v>
      </c>
      <c r="M3424" s="1">
        <v>40</v>
      </c>
      <c r="N3424" s="1">
        <f t="shared" si="377"/>
        <v>3320</v>
      </c>
      <c r="O3424" s="1" t="s">
        <v>9</v>
      </c>
    </row>
    <row r="3425" spans="1:15" x14ac:dyDescent="0.3">
      <c r="A3425" s="1" t="s">
        <v>6140</v>
      </c>
      <c r="B3425" s="1" t="s">
        <v>6272</v>
      </c>
      <c r="C3425" s="1" t="str">
        <f t="shared" si="371"/>
        <v>Kazakhstan</v>
      </c>
      <c r="D3425" s="1" t="s">
        <v>7008</v>
      </c>
      <c r="E3425" s="7" t="str">
        <f>TEXT(DATE(MID(D3425, 13, 4), CHOOSE(MATCH( MID(D3425, 5, 3), {"Jan","Feb","Mar","Apr","May","Jun","Jul","Aug","Sep","Oct","Nov","Dec"}, 0), 1, 2, 3, 4, 5, 6, 7, 8, 9, 10, 11, 12), MID(D3425, 9, 2)), "yyyy-mm-dd")</f>
        <v>1988-01-18</v>
      </c>
      <c r="F3425" s="1" t="str">
        <f t="shared" si="372"/>
        <v>09:58:00</v>
      </c>
      <c r="G3425" s="9" t="str">
        <f t="shared" si="373"/>
        <v>January</v>
      </c>
      <c r="H3425" s="5" t="str">
        <f t="shared" si="374"/>
        <v>1988</v>
      </c>
      <c r="I3425" s="1" t="s">
        <v>7009</v>
      </c>
      <c r="J3425" s="1" t="str">
        <f t="shared" si="375"/>
        <v xml:space="preserve">Proton K/Block-DM-2 </v>
      </c>
      <c r="K3425" s="1" t="str">
        <f t="shared" si="376"/>
        <v>Gorizont nÂ°25L</v>
      </c>
      <c r="L3425" s="1" t="s">
        <v>346</v>
      </c>
      <c r="M3425" s="1"/>
      <c r="N3425" s="1">
        <f t="shared" si="377"/>
        <v>0</v>
      </c>
      <c r="O3425" s="1" t="s">
        <v>257</v>
      </c>
    </row>
    <row r="3426" spans="1:15" x14ac:dyDescent="0.3">
      <c r="A3426" s="1" t="s">
        <v>6140</v>
      </c>
      <c r="B3426" s="1" t="s">
        <v>4483</v>
      </c>
      <c r="C3426" s="1" t="str">
        <f t="shared" si="371"/>
        <v>Russia</v>
      </c>
      <c r="D3426" s="1" t="s">
        <v>7010</v>
      </c>
      <c r="E3426" s="7" t="str">
        <f>TEXT(DATE(MID(D3426, 13, 4), CHOOSE(MATCH( MID(D3426, 5, 3), {"Jan","Feb","Mar","Apr","May","Jun","Jul","Aug","Sep","Oct","Nov","Dec"}, 0), 1, 2, 3, 4, 5, 6, 7, 8, 9, 10, 11, 12), MID(D3426, 9, 2)), "yyyy-mm-dd")</f>
        <v>1988-01-15</v>
      </c>
      <c r="F3426" s="1" t="str">
        <f t="shared" si="372"/>
        <v>03:49:00</v>
      </c>
      <c r="G3426" s="9" t="str">
        <f t="shared" si="373"/>
        <v>January</v>
      </c>
      <c r="H3426" s="5" t="str">
        <f t="shared" si="374"/>
        <v>1988</v>
      </c>
      <c r="I3426" s="1" t="s">
        <v>7011</v>
      </c>
      <c r="J3426" s="1" t="str">
        <f t="shared" si="375"/>
        <v xml:space="preserve">Tsyklon-3 </v>
      </c>
      <c r="K3426" s="1" t="str">
        <f t="shared" si="376"/>
        <v>Cosmos 1909 to 1914</v>
      </c>
      <c r="L3426" s="1" t="s">
        <v>346</v>
      </c>
      <c r="M3426" s="1"/>
      <c r="N3426" s="1">
        <f t="shared" si="377"/>
        <v>0</v>
      </c>
      <c r="O3426" s="1" t="s">
        <v>9</v>
      </c>
    </row>
    <row r="3427" spans="1:15" x14ac:dyDescent="0.3">
      <c r="A3427" s="1" t="s">
        <v>6140</v>
      </c>
      <c r="B3427" s="1" t="s">
        <v>3566</v>
      </c>
      <c r="C3427" s="1" t="str">
        <f t="shared" si="371"/>
        <v>Russia</v>
      </c>
      <c r="D3427" s="1" t="s">
        <v>7012</v>
      </c>
      <c r="E3427" s="7" t="str">
        <f>TEXT(DATE(MID(D3427, 13, 4), CHOOSE(MATCH( MID(D3427, 5, 3), {"Jan","Feb","Mar","Apr","May","Jun","Jul","Aug","Sep","Oct","Nov","Dec"}, 0), 1, 2, 3, 4, 5, 6, 7, 8, 9, 10, 11, 12), MID(D3427, 9, 2)), "yyyy-mm-dd")</f>
        <v>1988-01-06</v>
      </c>
      <c r="F3427" s="1" t="str">
        <f t="shared" si="372"/>
        <v>07:40:00</v>
      </c>
      <c r="G3427" s="9" t="str">
        <f t="shared" si="373"/>
        <v>January</v>
      </c>
      <c r="H3427" s="5" t="str">
        <f t="shared" si="374"/>
        <v>1988</v>
      </c>
      <c r="I3427" s="1" t="s">
        <v>7013</v>
      </c>
      <c r="J3427" s="1" t="str">
        <f t="shared" si="375"/>
        <v xml:space="preserve">Tsyklon-3 </v>
      </c>
      <c r="K3427" s="1" t="str">
        <f t="shared" si="376"/>
        <v>Cosmos 1908</v>
      </c>
      <c r="L3427" s="1" t="s">
        <v>346</v>
      </c>
      <c r="M3427" s="1"/>
      <c r="N3427" s="1">
        <f t="shared" si="377"/>
        <v>0</v>
      </c>
      <c r="O3427" s="1" t="s">
        <v>9</v>
      </c>
    </row>
    <row r="3428" spans="1:15" x14ac:dyDescent="0.3">
      <c r="A3428" s="1" t="s">
        <v>6140</v>
      </c>
      <c r="B3428" s="1" t="s">
        <v>5</v>
      </c>
      <c r="C3428" s="1" t="str">
        <f t="shared" si="371"/>
        <v>Russia</v>
      </c>
      <c r="D3428" s="1" t="s">
        <v>7014</v>
      </c>
      <c r="E3428" s="7" t="str">
        <f>TEXT(DATE(MID(D3428, 13, 4), CHOOSE(MATCH( MID(D3428, 5, 3), {"Jan","Feb","Mar","Apr","May","Jun","Jul","Aug","Sep","Oct","Nov","Dec"}, 0), 1, 2, 3, 4, 5, 6, 7, 8, 9, 10, 11, 12), MID(D3428, 9, 2)), "yyyy-mm-dd")</f>
        <v>1987-12-29</v>
      </c>
      <c r="F3428" s="1" t="str">
        <f t="shared" si="372"/>
        <v>11:40:00</v>
      </c>
      <c r="G3428" s="9" t="str">
        <f t="shared" si="373"/>
        <v>December</v>
      </c>
      <c r="H3428" s="5" t="str">
        <f t="shared" si="374"/>
        <v>1987</v>
      </c>
      <c r="I3428" s="1" t="s">
        <v>7015</v>
      </c>
      <c r="J3428" s="1" t="str">
        <f t="shared" si="375"/>
        <v xml:space="preserve">Soyuz U </v>
      </c>
      <c r="K3428" s="1" t="str">
        <f t="shared" si="376"/>
        <v>Cosmos 1907</v>
      </c>
      <c r="L3428" s="1" t="s">
        <v>346</v>
      </c>
      <c r="M3428" s="1">
        <v>20</v>
      </c>
      <c r="N3428" s="1">
        <f t="shared" si="377"/>
        <v>1660</v>
      </c>
      <c r="O3428" s="1" t="s">
        <v>9</v>
      </c>
    </row>
    <row r="3429" spans="1:15" x14ac:dyDescent="0.3">
      <c r="A3429" s="1" t="s">
        <v>6140</v>
      </c>
      <c r="B3429" s="1" t="s">
        <v>529</v>
      </c>
      <c r="C3429" s="1" t="str">
        <f t="shared" si="371"/>
        <v>Kazakhstan</v>
      </c>
      <c r="D3429" s="1" t="s">
        <v>7016</v>
      </c>
      <c r="E3429" s="7" t="str">
        <f>TEXT(DATE(MID(D3429, 13, 4), CHOOSE(MATCH( MID(D3429, 5, 3), {"Jan","Feb","Mar","Apr","May","Jun","Jul","Aug","Sep","Oct","Nov","Dec"}, 0), 1, 2, 3, 4, 5, 6, 7, 8, 9, 10, 11, 12), MID(D3429, 9, 2)), "yyyy-mm-dd")</f>
        <v>1987-12-27</v>
      </c>
      <c r="F3429" s="1" t="str">
        <f t="shared" si="372"/>
        <v>11:25:00</v>
      </c>
      <c r="G3429" s="9" t="str">
        <f t="shared" si="373"/>
        <v>December</v>
      </c>
      <c r="H3429" s="5" t="str">
        <f t="shared" si="374"/>
        <v>1987</v>
      </c>
      <c r="I3429" s="1" t="s">
        <v>7017</v>
      </c>
      <c r="J3429" s="1" t="str">
        <f t="shared" si="375"/>
        <v xml:space="preserve">Proton K/Block-DM-2 </v>
      </c>
      <c r="K3429" s="1" t="str">
        <f t="shared" si="376"/>
        <v>Ekran-M 1</v>
      </c>
      <c r="L3429" s="1" t="s">
        <v>346</v>
      </c>
      <c r="M3429" s="1"/>
      <c r="N3429" s="1">
        <f t="shared" si="377"/>
        <v>0</v>
      </c>
      <c r="O3429" s="1" t="s">
        <v>9</v>
      </c>
    </row>
    <row r="3430" spans="1:15" x14ac:dyDescent="0.3">
      <c r="A3430" s="1" t="s">
        <v>6140</v>
      </c>
      <c r="B3430" s="1" t="s">
        <v>3038</v>
      </c>
      <c r="C3430" s="1" t="str">
        <f t="shared" si="371"/>
        <v>Russia</v>
      </c>
      <c r="D3430" s="1" t="s">
        <v>7018</v>
      </c>
      <c r="E3430" s="7" t="str">
        <f>TEXT(DATE(MID(D3430, 13, 4), CHOOSE(MATCH( MID(D3430, 5, 3), {"Jan","Feb","Mar","Apr","May","Jun","Jul","Aug","Sep","Oct","Nov","Dec"}, 0), 1, 2, 3, 4, 5, 6, 7, 8, 9, 10, 11, 12), MID(D3430, 9, 2)), "yyyy-mm-dd")</f>
        <v>1987-12-26</v>
      </c>
      <c r="F3430" s="1" t="str">
        <f t="shared" si="372"/>
        <v>11:30:00</v>
      </c>
      <c r="G3430" s="9" t="str">
        <f t="shared" si="373"/>
        <v>December</v>
      </c>
      <c r="H3430" s="5" t="str">
        <f t="shared" si="374"/>
        <v>1987</v>
      </c>
      <c r="I3430" s="1" t="s">
        <v>7019</v>
      </c>
      <c r="J3430" s="1" t="str">
        <f t="shared" si="375"/>
        <v xml:space="preserve">Soyuz U </v>
      </c>
      <c r="K3430" s="1" t="str">
        <f t="shared" si="376"/>
        <v>Cosmos 1906</v>
      </c>
      <c r="L3430" s="1" t="s">
        <v>346</v>
      </c>
      <c r="M3430" s="1">
        <v>20</v>
      </c>
      <c r="N3430" s="1">
        <f t="shared" si="377"/>
        <v>1660</v>
      </c>
      <c r="O3430" s="1" t="s">
        <v>9</v>
      </c>
    </row>
    <row r="3431" spans="1:15" x14ac:dyDescent="0.3">
      <c r="A3431" s="1" t="s">
        <v>6140</v>
      </c>
      <c r="B3431" s="1" t="s">
        <v>130</v>
      </c>
      <c r="C3431" s="1" t="str">
        <f t="shared" si="371"/>
        <v>Kazakhstan</v>
      </c>
      <c r="D3431" s="1" t="s">
        <v>7020</v>
      </c>
      <c r="E3431" s="7" t="str">
        <f>TEXT(DATE(MID(D3431, 13, 4), CHOOSE(MATCH( MID(D3431, 5, 3), {"Jan","Feb","Mar","Apr","May","Jun","Jul","Aug","Sep","Oct","Nov","Dec"}, 0), 1, 2, 3, 4, 5, 6, 7, 8, 9, 10, 11, 12), MID(D3431, 9, 2)), "yyyy-mm-dd")</f>
        <v>1987-12-25</v>
      </c>
      <c r="F3431" s="1" t="str">
        <f t="shared" si="372"/>
        <v>08:44:00</v>
      </c>
      <c r="G3431" s="9" t="str">
        <f t="shared" si="373"/>
        <v>December</v>
      </c>
      <c r="H3431" s="5" t="str">
        <f t="shared" si="374"/>
        <v>1987</v>
      </c>
      <c r="I3431" s="1" t="s">
        <v>7021</v>
      </c>
      <c r="J3431" s="1" t="str">
        <f t="shared" si="375"/>
        <v xml:space="preserve">Soyuz U </v>
      </c>
      <c r="K3431" s="1" t="str">
        <f t="shared" si="376"/>
        <v>Cosmos 1905</v>
      </c>
      <c r="L3431" s="1" t="s">
        <v>346</v>
      </c>
      <c r="M3431" s="1">
        <v>20</v>
      </c>
      <c r="N3431" s="1">
        <f t="shared" si="377"/>
        <v>1660</v>
      </c>
      <c r="O3431" s="1" t="s">
        <v>9</v>
      </c>
    </row>
    <row r="3432" spans="1:15" x14ac:dyDescent="0.3">
      <c r="A3432" s="1" t="s">
        <v>6140</v>
      </c>
      <c r="B3432" s="1" t="s">
        <v>1561</v>
      </c>
      <c r="C3432" s="1" t="str">
        <f t="shared" si="371"/>
        <v>Russia</v>
      </c>
      <c r="D3432" s="1" t="s">
        <v>7022</v>
      </c>
      <c r="E3432" s="7" t="str">
        <f>TEXT(DATE(MID(D3432, 13, 4), CHOOSE(MATCH( MID(D3432, 5, 3), {"Jan","Feb","Mar","Apr","May","Jun","Jul","Aug","Sep","Oct","Nov","Dec"}, 0), 1, 2, 3, 4, 5, 6, 7, 8, 9, 10, 11, 12), MID(D3432, 9, 2)), "yyyy-mm-dd")</f>
        <v>1987-12-23</v>
      </c>
      <c r="F3432" s="1" t="str">
        <f t="shared" si="372"/>
        <v>20:22:00</v>
      </c>
      <c r="G3432" s="9" t="str">
        <f t="shared" si="373"/>
        <v>December</v>
      </c>
      <c r="H3432" s="5" t="str">
        <f t="shared" si="374"/>
        <v>1987</v>
      </c>
      <c r="I3432" s="1" t="s">
        <v>7023</v>
      </c>
      <c r="J3432" s="1" t="str">
        <f t="shared" si="375"/>
        <v xml:space="preserve">Cosmos-3M </v>
      </c>
      <c r="K3432" s="1" t="str">
        <f t="shared" si="376"/>
        <v>Cosmos 1904</v>
      </c>
      <c r="L3432" s="1" t="s">
        <v>346</v>
      </c>
      <c r="M3432" s="1"/>
      <c r="N3432" s="1">
        <f t="shared" si="377"/>
        <v>0</v>
      </c>
      <c r="O3432" s="1" t="s">
        <v>9</v>
      </c>
    </row>
    <row r="3433" spans="1:15" x14ac:dyDescent="0.3">
      <c r="A3433" s="1" t="s">
        <v>6140</v>
      </c>
      <c r="B3433" s="1" t="s">
        <v>6615</v>
      </c>
      <c r="C3433" s="1" t="str">
        <f t="shared" si="371"/>
        <v>Russia</v>
      </c>
      <c r="D3433" s="1" t="s">
        <v>7024</v>
      </c>
      <c r="E3433" s="7" t="str">
        <f>TEXT(DATE(MID(D3433, 13, 4), CHOOSE(MATCH( MID(D3433, 5, 3), {"Jan","Feb","Mar","Apr","May","Jun","Jul","Aug","Sep","Oct","Nov","Dec"}, 0), 1, 2, 3, 4, 5, 6, 7, 8, 9, 10, 11, 12), MID(D3433, 9, 2)), "yyyy-mm-dd")</f>
        <v>1987-12-21</v>
      </c>
      <c r="F3433" s="1" t="str">
        <f t="shared" si="372"/>
        <v>22:35:00</v>
      </c>
      <c r="G3433" s="9" t="str">
        <f t="shared" si="373"/>
        <v>December</v>
      </c>
      <c r="H3433" s="5" t="str">
        <f t="shared" si="374"/>
        <v>1987</v>
      </c>
      <c r="I3433" s="1" t="s">
        <v>7025</v>
      </c>
      <c r="J3433" s="1" t="str">
        <f t="shared" si="375"/>
        <v xml:space="preserve">Molniya-M /Block 2BL </v>
      </c>
      <c r="K3433" s="1" t="str">
        <f t="shared" si="376"/>
        <v>Cosmos 1903</v>
      </c>
      <c r="L3433" s="1" t="s">
        <v>346</v>
      </c>
      <c r="M3433" s="1"/>
      <c r="N3433" s="1">
        <f t="shared" si="377"/>
        <v>0</v>
      </c>
      <c r="O3433" s="1" t="s">
        <v>9</v>
      </c>
    </row>
    <row r="3434" spans="1:15" x14ac:dyDescent="0.3">
      <c r="A3434" s="1" t="s">
        <v>6140</v>
      </c>
      <c r="B3434" s="1" t="s">
        <v>1630</v>
      </c>
      <c r="C3434" s="1" t="str">
        <f t="shared" si="371"/>
        <v>Kazakhstan</v>
      </c>
      <c r="D3434" s="1" t="s">
        <v>7026</v>
      </c>
      <c r="E3434" s="7" t="str">
        <f>TEXT(DATE(MID(D3434, 13, 4), CHOOSE(MATCH( MID(D3434, 5, 3), {"Jan","Feb","Mar","Apr","May","Jun","Jul","Aug","Sep","Oct","Nov","Dec"}, 0), 1, 2, 3, 4, 5, 6, 7, 8, 9, 10, 11, 12), MID(D3434, 9, 2)), "yyyy-mm-dd")</f>
        <v>1987-12-21</v>
      </c>
      <c r="F3434" s="1" t="str">
        <f t="shared" si="372"/>
        <v>11:18:00</v>
      </c>
      <c r="G3434" s="9" t="str">
        <f t="shared" si="373"/>
        <v>December</v>
      </c>
      <c r="H3434" s="5" t="str">
        <f t="shared" si="374"/>
        <v>1987</v>
      </c>
      <c r="I3434" s="1" t="s">
        <v>7027</v>
      </c>
      <c r="J3434" s="1" t="str">
        <f t="shared" si="375"/>
        <v xml:space="preserve">Soyuz U2 </v>
      </c>
      <c r="K3434" s="1" t="str">
        <f t="shared" si="376"/>
        <v>Soyuz TM-4</v>
      </c>
      <c r="L3434" s="1" t="s">
        <v>346</v>
      </c>
      <c r="M3434" s="1">
        <v>40</v>
      </c>
      <c r="N3434" s="1">
        <f t="shared" si="377"/>
        <v>3320</v>
      </c>
      <c r="O3434" s="1" t="s">
        <v>9</v>
      </c>
    </row>
    <row r="3435" spans="1:15" x14ac:dyDescent="0.3">
      <c r="A3435" s="1" t="s">
        <v>6140</v>
      </c>
      <c r="B3435" s="1" t="s">
        <v>6899</v>
      </c>
      <c r="C3435" s="1" t="str">
        <f t="shared" si="371"/>
        <v>Russia</v>
      </c>
      <c r="D3435" s="1" t="s">
        <v>7028</v>
      </c>
      <c r="E3435" s="7" t="str">
        <f>TEXT(DATE(MID(D3435, 13, 4), CHOOSE(MATCH( MID(D3435, 5, 3), {"Jan","Feb","Mar","Apr","May","Jun","Jul","Aug","Sep","Oct","Nov","Dec"}, 0), 1, 2, 3, 4, 5, 6, 7, 8, 9, 10, 11, 12), MID(D3435, 9, 2)), "yyyy-mm-dd")</f>
        <v>1987-12-20</v>
      </c>
      <c r="F3435" s="1" t="str">
        <f t="shared" si="372"/>
        <v>00:00:00</v>
      </c>
      <c r="G3435" s="9" t="str">
        <f t="shared" si="373"/>
        <v>December</v>
      </c>
      <c r="H3435" s="5" t="str">
        <f t="shared" si="374"/>
        <v>1987</v>
      </c>
      <c r="I3435" s="1" t="s">
        <v>7029</v>
      </c>
      <c r="J3435" s="1" t="str">
        <f t="shared" si="375"/>
        <v xml:space="preserve">K65M-RB5 </v>
      </c>
      <c r="K3435" s="1" t="str">
        <f t="shared" si="376"/>
        <v>BOR-4 nÂ°407</v>
      </c>
      <c r="L3435" s="1" t="s">
        <v>346</v>
      </c>
      <c r="M3435" s="1"/>
      <c r="N3435" s="1">
        <f t="shared" si="377"/>
        <v>0</v>
      </c>
      <c r="O3435" s="1" t="s">
        <v>9</v>
      </c>
    </row>
    <row r="3436" spans="1:15" x14ac:dyDescent="0.3">
      <c r="A3436" s="1" t="s">
        <v>6140</v>
      </c>
      <c r="B3436" s="1" t="s">
        <v>1561</v>
      </c>
      <c r="C3436" s="1" t="str">
        <f t="shared" si="371"/>
        <v>Russia</v>
      </c>
      <c r="D3436" s="1" t="s">
        <v>7030</v>
      </c>
      <c r="E3436" s="7" t="str">
        <f>TEXT(DATE(MID(D3436, 13, 4), CHOOSE(MATCH( MID(D3436, 5, 3), {"Jan","Feb","Mar","Apr","May","Jun","Jul","Aug","Sep","Oct","Nov","Dec"}, 0), 1, 2, 3, 4, 5, 6, 7, 8, 9, 10, 11, 12), MID(D3436, 9, 2)), "yyyy-mm-dd")</f>
        <v>1987-12-15</v>
      </c>
      <c r="F3436" s="1" t="str">
        <f t="shared" si="372"/>
        <v>13:30:00</v>
      </c>
      <c r="G3436" s="9" t="str">
        <f t="shared" si="373"/>
        <v>December</v>
      </c>
      <c r="H3436" s="5" t="str">
        <f t="shared" si="374"/>
        <v>1987</v>
      </c>
      <c r="I3436" s="1" t="s">
        <v>7031</v>
      </c>
      <c r="J3436" s="1" t="str">
        <f t="shared" si="375"/>
        <v xml:space="preserve">Cosmos-3M </v>
      </c>
      <c r="K3436" s="1" t="str">
        <f t="shared" si="376"/>
        <v>Cosmos 1902</v>
      </c>
      <c r="L3436" s="1" t="s">
        <v>346</v>
      </c>
      <c r="M3436" s="1"/>
      <c r="N3436" s="1">
        <f t="shared" si="377"/>
        <v>0</v>
      </c>
      <c r="O3436" s="1" t="s">
        <v>9</v>
      </c>
    </row>
    <row r="3437" spans="1:15" x14ac:dyDescent="0.3">
      <c r="A3437" s="1" t="s">
        <v>6140</v>
      </c>
      <c r="B3437" s="1" t="s">
        <v>130</v>
      </c>
      <c r="C3437" s="1" t="str">
        <f t="shared" si="371"/>
        <v>Kazakhstan</v>
      </c>
      <c r="D3437" s="1" t="s">
        <v>7032</v>
      </c>
      <c r="E3437" s="7" t="str">
        <f>TEXT(DATE(MID(D3437, 13, 4), CHOOSE(MATCH( MID(D3437, 5, 3), {"Jan","Feb","Mar","Apr","May","Jun","Jul","Aug","Sep","Oct","Nov","Dec"}, 0), 1, 2, 3, 4, 5, 6, 7, 8, 9, 10, 11, 12), MID(D3437, 9, 2)), "yyyy-mm-dd")</f>
        <v>1987-12-14</v>
      </c>
      <c r="F3437" s="1" t="str">
        <f t="shared" si="372"/>
        <v>11:29:00</v>
      </c>
      <c r="G3437" s="9" t="str">
        <f t="shared" si="373"/>
        <v>December</v>
      </c>
      <c r="H3437" s="5" t="str">
        <f t="shared" si="374"/>
        <v>1987</v>
      </c>
      <c r="I3437" s="1" t="s">
        <v>7033</v>
      </c>
      <c r="J3437" s="1" t="str">
        <f t="shared" si="375"/>
        <v xml:space="preserve">Soyuz U </v>
      </c>
      <c r="K3437" s="1" t="str">
        <f t="shared" si="376"/>
        <v>Cosmos 1901</v>
      </c>
      <c r="L3437" s="1" t="s">
        <v>346</v>
      </c>
      <c r="M3437" s="1">
        <v>20</v>
      </c>
      <c r="N3437" s="1">
        <f t="shared" si="377"/>
        <v>1660</v>
      </c>
      <c r="O3437" s="1" t="s">
        <v>9</v>
      </c>
    </row>
    <row r="3438" spans="1:15" x14ac:dyDescent="0.3">
      <c r="A3438" s="1" t="s">
        <v>6140</v>
      </c>
      <c r="B3438" s="1" t="s">
        <v>3926</v>
      </c>
      <c r="C3438" s="1" t="str">
        <f t="shared" si="371"/>
        <v>Kazakhstan</v>
      </c>
      <c r="D3438" s="1" t="s">
        <v>7034</v>
      </c>
      <c r="E3438" s="7" t="str">
        <f>TEXT(DATE(MID(D3438, 13, 4), CHOOSE(MATCH( MID(D3438, 5, 3), {"Jan","Feb","Mar","Apr","May","Jun","Jul","Aug","Sep","Oct","Nov","Dec"}, 0), 1, 2, 3, 4, 5, 6, 7, 8, 9, 10, 11, 12), MID(D3438, 9, 2)), "yyyy-mm-dd")</f>
        <v>1987-12-12</v>
      </c>
      <c r="F3438" s="1" t="str">
        <f t="shared" si="372"/>
        <v>05:40:00</v>
      </c>
      <c r="G3438" s="9" t="str">
        <f t="shared" si="373"/>
        <v>December</v>
      </c>
      <c r="H3438" s="5" t="str">
        <f t="shared" si="374"/>
        <v>1987</v>
      </c>
      <c r="I3438" s="1" t="s">
        <v>7035</v>
      </c>
      <c r="J3438" s="1" t="str">
        <f t="shared" si="375"/>
        <v xml:space="preserve">Tsyklon-2 </v>
      </c>
      <c r="K3438" s="1" t="str">
        <f t="shared" si="376"/>
        <v>Cosmos 1900</v>
      </c>
      <c r="L3438" s="1" t="s">
        <v>346</v>
      </c>
      <c r="M3438" s="1"/>
      <c r="N3438" s="1">
        <f t="shared" si="377"/>
        <v>0</v>
      </c>
      <c r="O3438" s="1" t="s">
        <v>9</v>
      </c>
    </row>
    <row r="3439" spans="1:15" x14ac:dyDescent="0.3">
      <c r="A3439" s="1" t="s">
        <v>6140</v>
      </c>
      <c r="B3439" s="1" t="s">
        <v>6272</v>
      </c>
      <c r="C3439" s="1" t="str">
        <f t="shared" si="371"/>
        <v>Kazakhstan</v>
      </c>
      <c r="D3439" s="1" t="s">
        <v>7036</v>
      </c>
      <c r="E3439" s="7" t="str">
        <f>TEXT(DATE(MID(D3439, 13, 4), CHOOSE(MATCH( MID(D3439, 5, 3), {"Jan","Feb","Mar","Apr","May","Jun","Jul","Aug","Sep","Oct","Nov","Dec"}, 0), 1, 2, 3, 4, 5, 6, 7, 8, 9, 10, 11, 12), MID(D3439, 9, 2)), "yyyy-mm-dd")</f>
        <v>1987-12-10</v>
      </c>
      <c r="F3439" s="1" t="str">
        <f t="shared" si="372"/>
        <v>11:30:00</v>
      </c>
      <c r="G3439" s="9" t="str">
        <f t="shared" si="373"/>
        <v>December</v>
      </c>
      <c r="H3439" s="5" t="str">
        <f t="shared" si="374"/>
        <v>1987</v>
      </c>
      <c r="I3439" s="1" t="s">
        <v>7037</v>
      </c>
      <c r="J3439" s="1" t="str">
        <f t="shared" si="375"/>
        <v xml:space="preserve">Proton K/Block-DM-2 </v>
      </c>
      <c r="K3439" s="1" t="str">
        <f t="shared" si="376"/>
        <v>Raduga 21</v>
      </c>
      <c r="L3439" s="1" t="s">
        <v>346</v>
      </c>
      <c r="M3439" s="1"/>
      <c r="N3439" s="1">
        <f t="shared" si="377"/>
        <v>0</v>
      </c>
      <c r="O3439" s="1" t="s">
        <v>9</v>
      </c>
    </row>
    <row r="3440" spans="1:15" x14ac:dyDescent="0.3">
      <c r="A3440" s="1" t="s">
        <v>6140</v>
      </c>
      <c r="B3440" s="1" t="s">
        <v>130</v>
      </c>
      <c r="C3440" s="1" t="str">
        <f t="shared" si="371"/>
        <v>Kazakhstan</v>
      </c>
      <c r="D3440" s="1" t="s">
        <v>7038</v>
      </c>
      <c r="E3440" s="7" t="str">
        <f>TEXT(DATE(MID(D3440, 13, 4), CHOOSE(MATCH( MID(D3440, 5, 3), {"Jan","Feb","Mar","Apr","May","Jun","Jul","Aug","Sep","Oct","Nov","Dec"}, 0), 1, 2, 3, 4, 5, 6, 7, 8, 9, 10, 11, 12), MID(D3440, 9, 2)), "yyyy-mm-dd")</f>
        <v>1987-12-07</v>
      </c>
      <c r="F3440" s="1" t="str">
        <f t="shared" si="372"/>
        <v>08:50:00</v>
      </c>
      <c r="G3440" s="9" t="str">
        <f t="shared" si="373"/>
        <v>December</v>
      </c>
      <c r="H3440" s="5" t="str">
        <f t="shared" si="374"/>
        <v>1987</v>
      </c>
      <c r="I3440" s="1" t="s">
        <v>7039</v>
      </c>
      <c r="J3440" s="1" t="str">
        <f t="shared" si="375"/>
        <v xml:space="preserve">Soyuz U </v>
      </c>
      <c r="K3440" s="1" t="str">
        <f t="shared" si="376"/>
        <v>Cosmos 1899</v>
      </c>
      <c r="L3440" s="1" t="s">
        <v>346</v>
      </c>
      <c r="M3440" s="1">
        <v>20</v>
      </c>
      <c r="N3440" s="1">
        <f t="shared" si="377"/>
        <v>1660</v>
      </c>
      <c r="O3440" s="1" t="s">
        <v>9</v>
      </c>
    </row>
    <row r="3441" spans="1:15" x14ac:dyDescent="0.3">
      <c r="A3441" s="1" t="s">
        <v>6140</v>
      </c>
      <c r="B3441" s="1" t="s">
        <v>3373</v>
      </c>
      <c r="C3441" s="1" t="str">
        <f t="shared" si="371"/>
        <v>Russia</v>
      </c>
      <c r="D3441" s="1" t="s">
        <v>7040</v>
      </c>
      <c r="E3441" s="7" t="str">
        <f>TEXT(DATE(MID(D3441, 13, 4), CHOOSE(MATCH( MID(D3441, 5, 3), {"Jan","Feb","Mar","Apr","May","Jun","Jul","Aug","Sep","Oct","Nov","Dec"}, 0), 1, 2, 3, 4, 5, 6, 7, 8, 9, 10, 11, 12), MID(D3441, 9, 2)), "yyyy-mm-dd")</f>
        <v>1987-12-01</v>
      </c>
      <c r="F3441" s="1" t="str">
        <f t="shared" si="372"/>
        <v>14:15:00</v>
      </c>
      <c r="G3441" s="9" t="str">
        <f t="shared" si="373"/>
        <v>December</v>
      </c>
      <c r="H3441" s="5" t="str">
        <f t="shared" si="374"/>
        <v>1987</v>
      </c>
      <c r="I3441" s="1" t="s">
        <v>7041</v>
      </c>
      <c r="J3441" s="1" t="str">
        <f t="shared" si="375"/>
        <v xml:space="preserve">Cosmos-3M </v>
      </c>
      <c r="K3441" s="1" t="str">
        <f t="shared" si="376"/>
        <v>Cosmos 1898</v>
      </c>
      <c r="L3441" s="1" t="s">
        <v>346</v>
      </c>
      <c r="M3441" s="1"/>
      <c r="N3441" s="1">
        <f t="shared" si="377"/>
        <v>0</v>
      </c>
      <c r="O3441" s="1" t="s">
        <v>9</v>
      </c>
    </row>
    <row r="3442" spans="1:15" x14ac:dyDescent="0.3">
      <c r="A3442" s="1" t="s">
        <v>5603</v>
      </c>
      <c r="B3442" s="1" t="s">
        <v>11</v>
      </c>
      <c r="C3442" s="1" t="str">
        <f t="shared" si="371"/>
        <v>USA</v>
      </c>
      <c r="D3442" s="1" t="s">
        <v>7042</v>
      </c>
      <c r="E3442" s="7" t="str">
        <f>TEXT(DATE(MID(D3442, 13, 4), CHOOSE(MATCH( MID(D3442, 5, 3), {"Jan","Feb","Mar","Apr","May","Jun","Jul","Aug","Sep","Oct","Nov","Dec"}, 0), 1, 2, 3, 4, 5, 6, 7, 8, 9, 10, 11, 12), MID(D3442, 9, 2)), "yyyy-mm-dd")</f>
        <v>1987-11-29</v>
      </c>
      <c r="F3442" s="1" t="str">
        <f t="shared" si="372"/>
        <v>03:27:00</v>
      </c>
      <c r="G3442" s="9" t="str">
        <f t="shared" si="373"/>
        <v>November</v>
      </c>
      <c r="H3442" s="5" t="str">
        <f t="shared" si="374"/>
        <v>1987</v>
      </c>
      <c r="I3442" s="1" t="s">
        <v>7043</v>
      </c>
      <c r="J3442" s="1" t="str">
        <f t="shared" si="375"/>
        <v xml:space="preserve">Titan 34D </v>
      </c>
      <c r="K3442" s="1" t="str">
        <f t="shared" si="376"/>
        <v>DSP-13 (USA-28)</v>
      </c>
      <c r="L3442" s="1" t="s">
        <v>346</v>
      </c>
      <c r="M3442" s="1"/>
      <c r="N3442" s="1">
        <f t="shared" si="377"/>
        <v>0</v>
      </c>
      <c r="O3442" s="1" t="s">
        <v>9</v>
      </c>
    </row>
    <row r="3443" spans="1:15" x14ac:dyDescent="0.3">
      <c r="A3443" s="1" t="s">
        <v>6140</v>
      </c>
      <c r="B3443" s="1" t="s">
        <v>529</v>
      </c>
      <c r="C3443" s="1" t="str">
        <f t="shared" si="371"/>
        <v>Kazakhstan</v>
      </c>
      <c r="D3443" s="1" t="s">
        <v>7044</v>
      </c>
      <c r="E3443" s="7" t="str">
        <f>TEXT(DATE(MID(D3443, 13, 4), CHOOSE(MATCH( MID(D3443, 5, 3), {"Jan","Feb","Mar","Apr","May","Jun","Jul","Aug","Sep","Oct","Nov","Dec"}, 0), 1, 2, 3, 4, 5, 6, 7, 8, 9, 10, 11, 12), MID(D3443, 9, 2)), "yyyy-mm-dd")</f>
        <v>1987-11-26</v>
      </c>
      <c r="F3443" s="1" t="str">
        <f t="shared" si="372"/>
        <v>13:28:00</v>
      </c>
      <c r="G3443" s="9" t="str">
        <f t="shared" si="373"/>
        <v>November</v>
      </c>
      <c r="H3443" s="5" t="str">
        <f t="shared" si="374"/>
        <v>1987</v>
      </c>
      <c r="I3443" s="1" t="s">
        <v>7045</v>
      </c>
      <c r="J3443" s="1" t="str">
        <f t="shared" si="375"/>
        <v xml:space="preserve">Proton K/Block-DM-2 </v>
      </c>
      <c r="K3443" s="1" t="str">
        <f t="shared" si="376"/>
        <v>Cosmos 1897</v>
      </c>
      <c r="L3443" s="1" t="s">
        <v>346</v>
      </c>
      <c r="M3443" s="1"/>
      <c r="N3443" s="1">
        <f t="shared" si="377"/>
        <v>0</v>
      </c>
      <c r="O3443" s="1" t="s">
        <v>9</v>
      </c>
    </row>
    <row r="3444" spans="1:15" x14ac:dyDescent="0.3">
      <c r="A3444" s="1" t="s">
        <v>233</v>
      </c>
      <c r="B3444" s="1" t="s">
        <v>4338</v>
      </c>
      <c r="C3444" s="1" t="str">
        <f t="shared" si="371"/>
        <v>France</v>
      </c>
      <c r="D3444" s="1" t="s">
        <v>7046</v>
      </c>
      <c r="E3444" s="7" t="str">
        <f>TEXT(DATE(MID(D3444, 13, 4), CHOOSE(MATCH( MID(D3444, 5, 3), {"Jan","Feb","Mar","Apr","May","Jun","Jul","Aug","Sep","Oct","Nov","Dec"}, 0), 1, 2, 3, 4, 5, 6, 7, 8, 9, 10, 11, 12), MID(D3444, 9, 2)), "yyyy-mm-dd")</f>
        <v>1987-11-21</v>
      </c>
      <c r="F3444" s="1" t="str">
        <f t="shared" si="372"/>
        <v>02:19:00</v>
      </c>
      <c r="G3444" s="9" t="str">
        <f t="shared" si="373"/>
        <v>November</v>
      </c>
      <c r="H3444" s="5" t="str">
        <f t="shared" si="374"/>
        <v>1987</v>
      </c>
      <c r="I3444" s="1" t="s">
        <v>7047</v>
      </c>
      <c r="J3444" s="1" t="str">
        <f t="shared" si="375"/>
        <v xml:space="preserve">Ariane 2 </v>
      </c>
      <c r="K3444" s="1" t="str">
        <f t="shared" si="376"/>
        <v>TVSAT-1</v>
      </c>
      <c r="L3444" s="1" t="s">
        <v>346</v>
      </c>
      <c r="M3444" s="1"/>
      <c r="N3444" s="1">
        <f t="shared" si="377"/>
        <v>0</v>
      </c>
      <c r="O3444" s="1" t="s">
        <v>9</v>
      </c>
    </row>
    <row r="3445" spans="1:15" x14ac:dyDescent="0.3">
      <c r="A3445" s="1" t="s">
        <v>6140</v>
      </c>
      <c r="B3445" s="1" t="s">
        <v>1630</v>
      </c>
      <c r="C3445" s="1" t="str">
        <f t="shared" si="371"/>
        <v>Kazakhstan</v>
      </c>
      <c r="D3445" s="1" t="s">
        <v>7048</v>
      </c>
      <c r="E3445" s="7" t="str">
        <f>TEXT(DATE(MID(D3445, 13, 4), CHOOSE(MATCH( MID(D3445, 5, 3), {"Jan","Feb","Mar","Apr","May","Jun","Jul","Aug","Sep","Oct","Nov","Dec"}, 0), 1, 2, 3, 4, 5, 6, 7, 8, 9, 10, 11, 12), MID(D3445, 9, 2)), "yyyy-mm-dd")</f>
        <v>1987-11-20</v>
      </c>
      <c r="F3445" s="1" t="str">
        <f t="shared" si="372"/>
        <v>23:47:00</v>
      </c>
      <c r="G3445" s="9" t="str">
        <f t="shared" si="373"/>
        <v>November</v>
      </c>
      <c r="H3445" s="5" t="str">
        <f t="shared" si="374"/>
        <v>1987</v>
      </c>
      <c r="I3445" s="1" t="s">
        <v>7049</v>
      </c>
      <c r="J3445" s="1" t="str">
        <f t="shared" si="375"/>
        <v xml:space="preserve">Soyuz U2 </v>
      </c>
      <c r="K3445" s="1" t="str">
        <f t="shared" si="376"/>
        <v>Progress 33</v>
      </c>
      <c r="L3445" s="1" t="s">
        <v>346</v>
      </c>
      <c r="M3445" s="1">
        <v>40</v>
      </c>
      <c r="N3445" s="1">
        <f t="shared" si="377"/>
        <v>3320</v>
      </c>
      <c r="O3445" s="1" t="s">
        <v>9</v>
      </c>
    </row>
    <row r="3446" spans="1:15" x14ac:dyDescent="0.3">
      <c r="A3446" s="1" t="s">
        <v>6140</v>
      </c>
      <c r="B3446" s="1" t="s">
        <v>1630</v>
      </c>
      <c r="C3446" s="1" t="str">
        <f t="shared" si="371"/>
        <v>Kazakhstan</v>
      </c>
      <c r="D3446" s="1" t="s">
        <v>7050</v>
      </c>
      <c r="E3446" s="7" t="str">
        <f>TEXT(DATE(MID(D3446, 13, 4), CHOOSE(MATCH( MID(D3446, 5, 3), {"Jan","Feb","Mar","Apr","May","Jun","Jul","Aug","Sep","Oct","Nov","Dec"}, 0), 1, 2, 3, 4, 5, 6, 7, 8, 9, 10, 11, 12), MID(D3446, 9, 2)), "yyyy-mm-dd")</f>
        <v>1987-11-14</v>
      </c>
      <c r="F3446" s="1" t="str">
        <f t="shared" si="372"/>
        <v>09:29:00</v>
      </c>
      <c r="G3446" s="9" t="str">
        <f t="shared" si="373"/>
        <v>November</v>
      </c>
      <c r="H3446" s="5" t="str">
        <f t="shared" si="374"/>
        <v>1987</v>
      </c>
      <c r="I3446" s="1" t="s">
        <v>7051</v>
      </c>
      <c r="J3446" s="1" t="str">
        <f t="shared" si="375"/>
        <v xml:space="preserve">Soyuz U </v>
      </c>
      <c r="K3446" s="1" t="str">
        <f t="shared" si="376"/>
        <v>Cosmos 1896</v>
      </c>
      <c r="L3446" s="1" t="s">
        <v>346</v>
      </c>
      <c r="M3446" s="1">
        <v>20</v>
      </c>
      <c r="N3446" s="1">
        <f t="shared" si="377"/>
        <v>1660</v>
      </c>
      <c r="O3446" s="1" t="s">
        <v>9</v>
      </c>
    </row>
    <row r="3447" spans="1:15" x14ac:dyDescent="0.3">
      <c r="A3447" s="1" t="s">
        <v>6140</v>
      </c>
      <c r="B3447" s="1" t="s">
        <v>130</v>
      </c>
      <c r="C3447" s="1" t="str">
        <f t="shared" si="371"/>
        <v>Kazakhstan</v>
      </c>
      <c r="D3447" s="1" t="s">
        <v>7052</v>
      </c>
      <c r="E3447" s="7" t="str">
        <f>TEXT(DATE(MID(D3447, 13, 4), CHOOSE(MATCH( MID(D3447, 5, 3), {"Jan","Feb","Mar","Apr","May","Jun","Jul","Aug","Sep","Oct","Nov","Dec"}, 0), 1, 2, 3, 4, 5, 6, 7, 8, 9, 10, 11, 12), MID(D3447, 9, 2)), "yyyy-mm-dd")</f>
        <v>1987-11-11</v>
      </c>
      <c r="F3447" s="1" t="str">
        <f t="shared" si="372"/>
        <v>09:04:00</v>
      </c>
      <c r="G3447" s="9" t="str">
        <f t="shared" si="373"/>
        <v>November</v>
      </c>
      <c r="H3447" s="5" t="str">
        <f t="shared" si="374"/>
        <v>1987</v>
      </c>
      <c r="I3447" s="1" t="s">
        <v>7053</v>
      </c>
      <c r="J3447" s="1" t="str">
        <f t="shared" si="375"/>
        <v xml:space="preserve">Soyuz U </v>
      </c>
      <c r="K3447" s="1" t="str">
        <f t="shared" si="376"/>
        <v>Cosmos 1895</v>
      </c>
      <c r="L3447" s="1" t="s">
        <v>346</v>
      </c>
      <c r="M3447" s="1">
        <v>20</v>
      </c>
      <c r="N3447" s="1">
        <f t="shared" si="377"/>
        <v>1660</v>
      </c>
      <c r="O3447" s="1" t="s">
        <v>9</v>
      </c>
    </row>
    <row r="3448" spans="1:15" x14ac:dyDescent="0.3">
      <c r="A3448" s="1" t="s">
        <v>6140</v>
      </c>
      <c r="B3448" s="1" t="s">
        <v>6272</v>
      </c>
      <c r="C3448" s="1" t="str">
        <f t="shared" si="371"/>
        <v>Kazakhstan</v>
      </c>
      <c r="D3448" s="1" t="s">
        <v>7054</v>
      </c>
      <c r="E3448" s="7" t="str">
        <f>TEXT(DATE(MID(D3448, 13, 4), CHOOSE(MATCH( MID(D3448, 5, 3), {"Jan","Feb","Mar","Apr","May","Jun","Jul","Aug","Sep","Oct","Nov","Dec"}, 0), 1, 2, 3, 4, 5, 6, 7, 8, 9, 10, 11, 12), MID(D3448, 9, 2)), "yyyy-mm-dd")</f>
        <v>1987-10-28</v>
      </c>
      <c r="F3448" s="1" t="str">
        <f t="shared" si="372"/>
        <v>15:15:00</v>
      </c>
      <c r="G3448" s="9" t="str">
        <f t="shared" si="373"/>
        <v>October</v>
      </c>
      <c r="H3448" s="5" t="str">
        <f t="shared" si="374"/>
        <v>1987</v>
      </c>
      <c r="I3448" s="1" t="s">
        <v>7055</v>
      </c>
      <c r="J3448" s="1" t="str">
        <f t="shared" si="375"/>
        <v xml:space="preserve">Proton K/Block-DM-2 </v>
      </c>
      <c r="K3448" s="1" t="str">
        <f t="shared" si="376"/>
        <v>Cosmos 1894</v>
      </c>
      <c r="L3448" s="1" t="s">
        <v>346</v>
      </c>
      <c r="M3448" s="1"/>
      <c r="N3448" s="1">
        <f t="shared" si="377"/>
        <v>0</v>
      </c>
      <c r="O3448" s="1" t="s">
        <v>9</v>
      </c>
    </row>
    <row r="3449" spans="1:15" x14ac:dyDescent="0.3">
      <c r="A3449" s="1" t="s">
        <v>5603</v>
      </c>
      <c r="B3449" s="1" t="s">
        <v>27</v>
      </c>
      <c r="C3449" s="1" t="str">
        <f t="shared" si="371"/>
        <v>USA</v>
      </c>
      <c r="D3449" s="1" t="s">
        <v>7056</v>
      </c>
      <c r="E3449" s="7" t="str">
        <f>TEXT(DATE(MID(D3449, 13, 4), CHOOSE(MATCH( MID(D3449, 5, 3), {"Jan","Feb","Mar","Apr","May","Jun","Jul","Aug","Sep","Oct","Nov","Dec"}, 0), 1, 2, 3, 4, 5, 6, 7, 8, 9, 10, 11, 12), MID(D3449, 9, 2)), "yyyy-mm-dd")</f>
        <v>1987-10-26</v>
      </c>
      <c r="F3449" s="1" t="str">
        <f t="shared" si="372"/>
        <v>21:32:00</v>
      </c>
      <c r="G3449" s="9" t="str">
        <f t="shared" si="373"/>
        <v>October</v>
      </c>
      <c r="H3449" s="5" t="str">
        <f t="shared" si="374"/>
        <v>1987</v>
      </c>
      <c r="I3449" s="1" t="s">
        <v>7057</v>
      </c>
      <c r="J3449" s="1" t="str">
        <f t="shared" si="375"/>
        <v xml:space="preserve">Titan 34D </v>
      </c>
      <c r="K3449" s="1" t="str">
        <f t="shared" si="376"/>
        <v>KH-11 8 (USA-27)</v>
      </c>
      <c r="L3449" s="1" t="s">
        <v>346</v>
      </c>
      <c r="M3449" s="1"/>
      <c r="N3449" s="1">
        <f t="shared" si="377"/>
        <v>0</v>
      </c>
      <c r="O3449" s="1" t="s">
        <v>9</v>
      </c>
    </row>
    <row r="3450" spans="1:15" x14ac:dyDescent="0.3">
      <c r="A3450" s="1" t="s">
        <v>6140</v>
      </c>
      <c r="B3450" s="1" t="s">
        <v>3038</v>
      </c>
      <c r="C3450" s="1" t="str">
        <f t="shared" si="371"/>
        <v>Russia</v>
      </c>
      <c r="D3450" s="1" t="s">
        <v>7058</v>
      </c>
      <c r="E3450" s="7" t="str">
        <f>TEXT(DATE(MID(D3450, 13, 4), CHOOSE(MATCH( MID(D3450, 5, 3), {"Jan","Feb","Mar","Apr","May","Jun","Jul","Aug","Sep","Oct","Nov","Dec"}, 0), 1, 2, 3, 4, 5, 6, 7, 8, 9, 10, 11, 12), MID(D3450, 9, 2)), "yyyy-mm-dd")</f>
        <v>1987-10-22</v>
      </c>
      <c r="F3450" s="1" t="str">
        <f t="shared" si="372"/>
        <v>14:24:00</v>
      </c>
      <c r="G3450" s="9" t="str">
        <f t="shared" si="373"/>
        <v>October</v>
      </c>
      <c r="H3450" s="5" t="str">
        <f t="shared" si="374"/>
        <v>1987</v>
      </c>
      <c r="I3450" s="1" t="s">
        <v>7059</v>
      </c>
      <c r="J3450" s="1" t="str">
        <f t="shared" si="375"/>
        <v xml:space="preserve">Soyuz U </v>
      </c>
      <c r="K3450" s="1" t="str">
        <f t="shared" si="376"/>
        <v>Cosmos 1893</v>
      </c>
      <c r="L3450" s="1" t="s">
        <v>346</v>
      </c>
      <c r="M3450" s="1">
        <v>20</v>
      </c>
      <c r="N3450" s="1">
        <f t="shared" si="377"/>
        <v>1660</v>
      </c>
      <c r="O3450" s="1" t="s">
        <v>9</v>
      </c>
    </row>
    <row r="3451" spans="1:15" x14ac:dyDescent="0.3">
      <c r="A3451" s="1" t="s">
        <v>6140</v>
      </c>
      <c r="B3451" s="1" t="s">
        <v>4483</v>
      </c>
      <c r="C3451" s="1" t="str">
        <f t="shared" si="371"/>
        <v>Russia</v>
      </c>
      <c r="D3451" s="1" t="s">
        <v>7060</v>
      </c>
      <c r="E3451" s="7" t="str">
        <f>TEXT(DATE(MID(D3451, 13, 4), CHOOSE(MATCH( MID(D3451, 5, 3), {"Jan","Feb","Mar","Apr","May","Jun","Jul","Aug","Sep","Oct","Nov","Dec"}, 0), 1, 2, 3, 4, 5, 6, 7, 8, 9, 10, 11, 12), MID(D3451, 9, 2)), "yyyy-mm-dd")</f>
        <v>1987-10-20</v>
      </c>
      <c r="F3451" s="1" t="str">
        <f t="shared" si="372"/>
        <v>09:08:00</v>
      </c>
      <c r="G3451" s="9" t="str">
        <f t="shared" si="373"/>
        <v>October</v>
      </c>
      <c r="H3451" s="5" t="str">
        <f t="shared" si="374"/>
        <v>1987</v>
      </c>
      <c r="I3451" s="1" t="s">
        <v>7061</v>
      </c>
      <c r="J3451" s="1" t="str">
        <f t="shared" si="375"/>
        <v xml:space="preserve">Tsyklon-3 </v>
      </c>
      <c r="K3451" s="1" t="str">
        <f t="shared" si="376"/>
        <v>Cosmos 1892</v>
      </c>
      <c r="L3451" s="1" t="s">
        <v>346</v>
      </c>
      <c r="M3451" s="1"/>
      <c r="N3451" s="1">
        <f t="shared" si="377"/>
        <v>0</v>
      </c>
      <c r="O3451" s="1" t="s">
        <v>9</v>
      </c>
    </row>
    <row r="3452" spans="1:15" x14ac:dyDescent="0.3">
      <c r="A3452" s="1" t="s">
        <v>6140</v>
      </c>
      <c r="B3452" s="1" t="s">
        <v>1561</v>
      </c>
      <c r="C3452" s="1" t="str">
        <f t="shared" si="371"/>
        <v>Russia</v>
      </c>
      <c r="D3452" s="1" t="s">
        <v>7062</v>
      </c>
      <c r="E3452" s="7" t="str">
        <f>TEXT(DATE(MID(D3452, 13, 4), CHOOSE(MATCH( MID(D3452, 5, 3), {"Jan","Feb","Mar","Apr","May","Jun","Jul","Aug","Sep","Oct","Nov","Dec"}, 0), 1, 2, 3, 4, 5, 6, 7, 8, 9, 10, 11, 12), MID(D3452, 9, 2)), "yyyy-mm-dd")</f>
        <v>1987-10-14</v>
      </c>
      <c r="F3452" s="1" t="str">
        <f t="shared" si="372"/>
        <v>12:35:00</v>
      </c>
      <c r="G3452" s="9" t="str">
        <f t="shared" si="373"/>
        <v>October</v>
      </c>
      <c r="H3452" s="5" t="str">
        <f t="shared" si="374"/>
        <v>1987</v>
      </c>
      <c r="I3452" s="1" t="s">
        <v>7063</v>
      </c>
      <c r="J3452" s="1" t="str">
        <f t="shared" si="375"/>
        <v xml:space="preserve">Cosmos-3M </v>
      </c>
      <c r="K3452" s="1" t="str">
        <f t="shared" si="376"/>
        <v>Cosmos 1891</v>
      </c>
      <c r="L3452" s="1" t="s">
        <v>346</v>
      </c>
      <c r="M3452" s="1"/>
      <c r="N3452" s="1">
        <f t="shared" si="377"/>
        <v>0</v>
      </c>
      <c r="O3452" s="1" t="s">
        <v>9</v>
      </c>
    </row>
    <row r="3453" spans="1:15" x14ac:dyDescent="0.3">
      <c r="A3453" s="1" t="s">
        <v>6140</v>
      </c>
      <c r="B3453" s="1" t="s">
        <v>6795</v>
      </c>
      <c r="C3453" s="1" t="str">
        <f t="shared" si="371"/>
        <v>Kazakhstan</v>
      </c>
      <c r="D3453" s="1" t="s">
        <v>7064</v>
      </c>
      <c r="E3453" s="7" t="str">
        <f>TEXT(DATE(MID(D3453, 13, 4), CHOOSE(MATCH( MID(D3453, 5, 3), {"Jan","Feb","Mar","Apr","May","Jun","Jul","Aug","Sep","Oct","Nov","Dec"}, 0), 1, 2, 3, 4, 5, 6, 7, 8, 9, 10, 11, 12), MID(D3453, 9, 2)), "yyyy-mm-dd")</f>
        <v>1987-10-10</v>
      </c>
      <c r="F3453" s="1" t="str">
        <f t="shared" si="372"/>
        <v>21:48:00</v>
      </c>
      <c r="G3453" s="9" t="str">
        <f t="shared" si="373"/>
        <v>October</v>
      </c>
      <c r="H3453" s="5" t="str">
        <f t="shared" si="374"/>
        <v>1987</v>
      </c>
      <c r="I3453" s="1" t="s">
        <v>7065</v>
      </c>
      <c r="J3453" s="1" t="str">
        <f t="shared" si="375"/>
        <v xml:space="preserve">Tsyklon-2 </v>
      </c>
      <c r="K3453" s="1" t="str">
        <f t="shared" si="376"/>
        <v>Cosmos 1890</v>
      </c>
      <c r="L3453" s="1" t="s">
        <v>346</v>
      </c>
      <c r="M3453" s="1"/>
      <c r="N3453" s="1">
        <f t="shared" si="377"/>
        <v>0</v>
      </c>
      <c r="O3453" s="1" t="s">
        <v>9</v>
      </c>
    </row>
    <row r="3454" spans="1:15" x14ac:dyDescent="0.3">
      <c r="A3454" s="1" t="s">
        <v>6140</v>
      </c>
      <c r="B3454" s="1" t="s">
        <v>1630</v>
      </c>
      <c r="C3454" s="1" t="str">
        <f t="shared" si="371"/>
        <v>Kazakhstan</v>
      </c>
      <c r="D3454" s="1" t="s">
        <v>7066</v>
      </c>
      <c r="E3454" s="7" t="str">
        <f>TEXT(DATE(MID(D3454, 13, 4), CHOOSE(MATCH( MID(D3454, 5, 3), {"Jan","Feb","Mar","Apr","May","Jun","Jul","Aug","Sep","Oct","Nov","Dec"}, 0), 1, 2, 3, 4, 5, 6, 7, 8, 9, 10, 11, 12), MID(D3454, 9, 2)), "yyyy-mm-dd")</f>
        <v>1987-10-09</v>
      </c>
      <c r="F3454" s="1" t="str">
        <f t="shared" si="372"/>
        <v>08:30:00</v>
      </c>
      <c r="G3454" s="9" t="str">
        <f t="shared" si="373"/>
        <v>October</v>
      </c>
      <c r="H3454" s="5" t="str">
        <f t="shared" si="374"/>
        <v>1987</v>
      </c>
      <c r="I3454" s="1" t="s">
        <v>7067</v>
      </c>
      <c r="J3454" s="1" t="str">
        <f t="shared" si="375"/>
        <v xml:space="preserve">Soyuz U </v>
      </c>
      <c r="K3454" s="1" t="str">
        <f t="shared" si="376"/>
        <v>Cosmos 1889</v>
      </c>
      <c r="L3454" s="1" t="s">
        <v>346</v>
      </c>
      <c r="M3454" s="1">
        <v>20</v>
      </c>
      <c r="N3454" s="1">
        <f t="shared" si="377"/>
        <v>1660</v>
      </c>
      <c r="O3454" s="1" t="s">
        <v>9</v>
      </c>
    </row>
    <row r="3455" spans="1:15" x14ac:dyDescent="0.3">
      <c r="A3455" s="1" t="s">
        <v>6140</v>
      </c>
      <c r="B3455" s="1" t="s">
        <v>529</v>
      </c>
      <c r="C3455" s="1" t="str">
        <f t="shared" si="371"/>
        <v>Kazakhstan</v>
      </c>
      <c r="D3455" s="1" t="s">
        <v>7068</v>
      </c>
      <c r="E3455" s="7" t="str">
        <f>TEXT(DATE(MID(D3455, 13, 4), CHOOSE(MATCH( MID(D3455, 5, 3), {"Jan","Feb","Mar","Apr","May","Jun","Jul","Aug","Sep","Oct","Nov","Dec"}, 0), 1, 2, 3, 4, 5, 6, 7, 8, 9, 10, 11, 12), MID(D3455, 9, 2)), "yyyy-mm-dd")</f>
        <v>1987-10-01</v>
      </c>
      <c r="F3455" s="1" t="str">
        <f t="shared" si="372"/>
        <v>17:09:00</v>
      </c>
      <c r="G3455" s="9" t="str">
        <f t="shared" si="373"/>
        <v>October</v>
      </c>
      <c r="H3455" s="5" t="str">
        <f t="shared" si="374"/>
        <v>1987</v>
      </c>
      <c r="I3455" s="1" t="s">
        <v>7069</v>
      </c>
      <c r="J3455" s="1" t="str">
        <f t="shared" si="375"/>
        <v xml:space="preserve">Proton K/Block-DM-2 </v>
      </c>
      <c r="K3455" s="1" t="str">
        <f t="shared" si="376"/>
        <v>Cosmos 1888</v>
      </c>
      <c r="L3455" s="1" t="s">
        <v>346</v>
      </c>
      <c r="M3455" s="1"/>
      <c r="N3455" s="1">
        <f t="shared" si="377"/>
        <v>0</v>
      </c>
      <c r="O3455" s="1" t="s">
        <v>9</v>
      </c>
    </row>
    <row r="3456" spans="1:15" x14ac:dyDescent="0.3">
      <c r="A3456" s="1" t="s">
        <v>6140</v>
      </c>
      <c r="B3456" s="1" t="s">
        <v>6615</v>
      </c>
      <c r="C3456" s="1" t="str">
        <f t="shared" si="371"/>
        <v>Russia</v>
      </c>
      <c r="D3456" s="1" t="s">
        <v>7070</v>
      </c>
      <c r="E3456" s="7" t="str">
        <f>TEXT(DATE(MID(D3456, 13, 4), CHOOSE(MATCH( MID(D3456, 5, 3), {"Jan","Feb","Mar","Apr","May","Jun","Jul","Aug","Sep","Oct","Nov","Dec"}, 0), 1, 2, 3, 4, 5, 6, 7, 8, 9, 10, 11, 12), MID(D3456, 9, 2)), "yyyy-mm-dd")</f>
        <v>1987-09-29</v>
      </c>
      <c r="F3456" s="1" t="str">
        <f t="shared" si="372"/>
        <v>12:49:00</v>
      </c>
      <c r="G3456" s="9" t="str">
        <f t="shared" si="373"/>
        <v>September</v>
      </c>
      <c r="H3456" s="5" t="str">
        <f t="shared" si="374"/>
        <v>1987</v>
      </c>
      <c r="I3456" s="1" t="s">
        <v>7071</v>
      </c>
      <c r="J3456" s="1" t="str">
        <f t="shared" si="375"/>
        <v xml:space="preserve">Soyuz U </v>
      </c>
      <c r="K3456" s="1" t="str">
        <f t="shared" si="376"/>
        <v>Cosmos 1887</v>
      </c>
      <c r="L3456" s="1" t="s">
        <v>346</v>
      </c>
      <c r="M3456" s="1">
        <v>20</v>
      </c>
      <c r="N3456" s="1">
        <f t="shared" si="377"/>
        <v>1660</v>
      </c>
      <c r="O3456" s="1" t="s">
        <v>9</v>
      </c>
    </row>
    <row r="3457" spans="1:15" x14ac:dyDescent="0.3">
      <c r="A3457" s="1" t="s">
        <v>6140</v>
      </c>
      <c r="B3457" s="1" t="s">
        <v>1630</v>
      </c>
      <c r="C3457" s="1" t="str">
        <f t="shared" si="371"/>
        <v>Kazakhstan</v>
      </c>
      <c r="D3457" s="1" t="s">
        <v>7072</v>
      </c>
      <c r="E3457" s="7" t="str">
        <f>TEXT(DATE(MID(D3457, 13, 4), CHOOSE(MATCH( MID(D3457, 5, 3), {"Jan","Feb","Mar","Apr","May","Jun","Jul","Aug","Sep","Oct","Nov","Dec"}, 0), 1, 2, 3, 4, 5, 6, 7, 8, 9, 10, 11, 12), MID(D3457, 9, 2)), "yyyy-mm-dd")</f>
        <v>1987-09-23</v>
      </c>
      <c r="F3457" s="1" t="str">
        <f t="shared" si="372"/>
        <v>23:43:00</v>
      </c>
      <c r="G3457" s="9" t="str">
        <f t="shared" si="373"/>
        <v>September</v>
      </c>
      <c r="H3457" s="5" t="str">
        <f t="shared" si="374"/>
        <v>1987</v>
      </c>
      <c r="I3457" s="1" t="s">
        <v>7073</v>
      </c>
      <c r="J3457" s="1" t="str">
        <f t="shared" si="375"/>
        <v xml:space="preserve">Soyuz U2 </v>
      </c>
      <c r="K3457" s="1" t="str">
        <f t="shared" si="376"/>
        <v>Progress 32</v>
      </c>
      <c r="L3457" s="1" t="s">
        <v>346</v>
      </c>
      <c r="M3457" s="1">
        <v>40</v>
      </c>
      <c r="N3457" s="1">
        <f t="shared" si="377"/>
        <v>3320</v>
      </c>
      <c r="O3457" s="1" t="s">
        <v>9</v>
      </c>
    </row>
    <row r="3458" spans="1:15" x14ac:dyDescent="0.3">
      <c r="A3458" s="1" t="s">
        <v>6140</v>
      </c>
      <c r="B3458" s="1" t="s">
        <v>6615</v>
      </c>
      <c r="C3458" s="1" t="str">
        <f t="shared" ref="C3458:C3521" si="378">TRIM(MID(B3458, FIND("|", SUBSTITUTE(B3458, ",", "|", LEN(B3458) - LEN(SUBSTITUTE(B3458,",", "" )))) + 1, LEN(B3458)))</f>
        <v>Russia</v>
      </c>
      <c r="D3458" s="1" t="s">
        <v>7074</v>
      </c>
      <c r="E3458" s="7" t="str">
        <f>TEXT(DATE(MID(D3458, 13, 4), CHOOSE(MATCH( MID(D3458, 5, 3), {"Jan","Feb","Mar","Apr","May","Jun","Jul","Aug","Sep","Oct","Nov","Dec"}, 0), 1, 2, 3, 4, 5, 6, 7, 8, 9, 10, 11, 12), MID(D3458, 9, 2)), "yyyy-mm-dd")</f>
        <v>1987-09-17</v>
      </c>
      <c r="F3458" s="1" t="str">
        <f t="shared" ref="F3458:F3521" si="379">IF(ISNUMBER(FIND(":", D3458)), MID(D3458, FIND(":", D3458)-2, 5) &amp; ":00", "00:00:00")</f>
        <v>14:59:00</v>
      </c>
      <c r="G3458" s="9" t="str">
        <f t="shared" ref="G3458:G3521" si="380">TEXT(E3458, "mmmm")</f>
        <v>September</v>
      </c>
      <c r="H3458" s="5" t="str">
        <f t="shared" ref="H3458:H3521" si="381">TEXT(E3458, "yyyy")</f>
        <v>1987</v>
      </c>
      <c r="I3458" s="1" t="s">
        <v>7075</v>
      </c>
      <c r="J3458" s="1" t="str">
        <f t="shared" ref="J3458:J3521" si="382">LEFT(I3458, FIND("|", I3458) - 1)</f>
        <v xml:space="preserve">Soyuz U </v>
      </c>
      <c r="K3458" s="1" t="str">
        <f t="shared" ref="K3458:K3521" si="383">MID(I3458, FIND("|", I3458) + 2, LEN(I3458))</f>
        <v>Cosmos 1886</v>
      </c>
      <c r="L3458" s="1" t="s">
        <v>346</v>
      </c>
      <c r="M3458" s="1">
        <v>20</v>
      </c>
      <c r="N3458" s="1">
        <f t="shared" si="377"/>
        <v>1660</v>
      </c>
      <c r="O3458" s="1" t="s">
        <v>9</v>
      </c>
    </row>
    <row r="3459" spans="1:15" x14ac:dyDescent="0.3">
      <c r="A3459" s="1" t="s">
        <v>5722</v>
      </c>
      <c r="B3459" s="1" t="s">
        <v>5723</v>
      </c>
      <c r="C3459" s="1" t="str">
        <f t="shared" si="378"/>
        <v>USA</v>
      </c>
      <c r="D3459" s="1" t="s">
        <v>7076</v>
      </c>
      <c r="E3459" s="7" t="str">
        <f>TEXT(DATE(MID(D3459, 13, 4), CHOOSE(MATCH( MID(D3459, 5, 3), {"Jan","Feb","Mar","Apr","May","Jun","Jul","Aug","Sep","Oct","Nov","Dec"}, 0), 1, 2, 3, 4, 5, 6, 7, 8, 9, 10, 11, 12), MID(D3459, 9, 2)), "yyyy-mm-dd")</f>
        <v>1987-09-16</v>
      </c>
      <c r="F3459" s="1" t="str">
        <f t="shared" si="379"/>
        <v>19:22:00</v>
      </c>
      <c r="G3459" s="9" t="str">
        <f t="shared" si="380"/>
        <v>September</v>
      </c>
      <c r="H3459" s="5" t="str">
        <f t="shared" si="381"/>
        <v>1987</v>
      </c>
      <c r="I3459" s="1" t="s">
        <v>7077</v>
      </c>
      <c r="J3459" s="1" t="str">
        <f t="shared" si="382"/>
        <v xml:space="preserve">Scout G1 </v>
      </c>
      <c r="K3459" s="1" t="str">
        <f t="shared" si="383"/>
        <v>Transit-O 27 &amp; 29</v>
      </c>
      <c r="L3459" s="1" t="s">
        <v>346</v>
      </c>
      <c r="M3459" s="1"/>
      <c r="N3459" s="1">
        <f t="shared" ref="N3459:N3522" si="384">M3459 * 83</f>
        <v>0</v>
      </c>
      <c r="O3459" s="1" t="s">
        <v>9</v>
      </c>
    </row>
    <row r="3460" spans="1:15" x14ac:dyDescent="0.3">
      <c r="A3460" s="1" t="s">
        <v>6140</v>
      </c>
      <c r="B3460" s="1" t="s">
        <v>6272</v>
      </c>
      <c r="C3460" s="1" t="str">
        <f t="shared" si="378"/>
        <v>Kazakhstan</v>
      </c>
      <c r="D3460" s="1" t="s">
        <v>7078</v>
      </c>
      <c r="E3460" s="7" t="str">
        <f>TEXT(DATE(MID(D3460, 13, 4), CHOOSE(MATCH( MID(D3460, 5, 3), {"Jan","Feb","Mar","Apr","May","Jun","Jul","Aug","Sep","Oct","Nov","Dec"}, 0), 1, 2, 3, 4, 5, 6, 7, 8, 9, 10, 11, 12), MID(D3460, 9, 2)), "yyyy-mm-dd")</f>
        <v>1987-09-16</v>
      </c>
      <c r="F3460" s="1" t="str">
        <f t="shared" si="379"/>
        <v>02:53:00</v>
      </c>
      <c r="G3460" s="9" t="str">
        <f t="shared" si="380"/>
        <v>September</v>
      </c>
      <c r="H3460" s="5" t="str">
        <f t="shared" si="381"/>
        <v>1987</v>
      </c>
      <c r="I3460" s="1" t="s">
        <v>7079</v>
      </c>
      <c r="J3460" s="1" t="str">
        <f t="shared" si="382"/>
        <v xml:space="preserve">Proton K/Block-DM-2 </v>
      </c>
      <c r="K3460" s="1" t="str">
        <f t="shared" si="383"/>
        <v>Cosmos 1883, 1884 &amp; 1885</v>
      </c>
      <c r="L3460" s="1" t="s">
        <v>346</v>
      </c>
      <c r="M3460" s="1"/>
      <c r="N3460" s="1">
        <f t="shared" si="384"/>
        <v>0</v>
      </c>
      <c r="O3460" s="1" t="s">
        <v>9</v>
      </c>
    </row>
    <row r="3461" spans="1:15" x14ac:dyDescent="0.3">
      <c r="A3461" s="1" t="s">
        <v>233</v>
      </c>
      <c r="B3461" s="1" t="s">
        <v>6657</v>
      </c>
      <c r="C3461" s="1" t="str">
        <f t="shared" si="378"/>
        <v>France</v>
      </c>
      <c r="D3461" s="1" t="s">
        <v>7080</v>
      </c>
      <c r="E3461" s="7" t="str">
        <f>TEXT(DATE(MID(D3461, 13, 4), CHOOSE(MATCH( MID(D3461, 5, 3), {"Jan","Feb","Mar","Apr","May","Jun","Jul","Aug","Sep","Oct","Nov","Dec"}, 0), 1, 2, 3, 4, 5, 6, 7, 8, 9, 10, 11, 12), MID(D3461, 9, 2)), "yyyy-mm-dd")</f>
        <v>1987-09-16</v>
      </c>
      <c r="F3461" s="1" t="str">
        <f t="shared" si="379"/>
        <v>00:45:00</v>
      </c>
      <c r="G3461" s="9" t="str">
        <f t="shared" si="380"/>
        <v>September</v>
      </c>
      <c r="H3461" s="5" t="str">
        <f t="shared" si="381"/>
        <v>1987</v>
      </c>
      <c r="I3461" s="1" t="s">
        <v>7081</v>
      </c>
      <c r="J3461" s="1" t="str">
        <f t="shared" si="382"/>
        <v xml:space="preserve">Ariane 3 </v>
      </c>
      <c r="K3461" s="1" t="str">
        <f t="shared" si="383"/>
        <v>Aussat-A3, Eutelsat 1-F4</v>
      </c>
      <c r="L3461" s="1" t="s">
        <v>346</v>
      </c>
      <c r="M3461" s="1"/>
      <c r="N3461" s="1">
        <f t="shared" si="384"/>
        <v>0</v>
      </c>
      <c r="O3461" s="1" t="s">
        <v>9</v>
      </c>
    </row>
    <row r="3462" spans="1:15" x14ac:dyDescent="0.3">
      <c r="A3462" s="1" t="s">
        <v>6140</v>
      </c>
      <c r="B3462" s="1" t="s">
        <v>5</v>
      </c>
      <c r="C3462" s="1" t="str">
        <f t="shared" si="378"/>
        <v>Russia</v>
      </c>
      <c r="D3462" s="1" t="s">
        <v>7082</v>
      </c>
      <c r="E3462" s="7" t="str">
        <f>TEXT(DATE(MID(D3462, 13, 4), CHOOSE(MATCH( MID(D3462, 5, 3), {"Jan","Feb","Mar","Apr","May","Jun","Jul","Aug","Sep","Oct","Nov","Dec"}, 0), 1, 2, 3, 4, 5, 6, 7, 8, 9, 10, 11, 12), MID(D3462, 9, 2)), "yyyy-mm-dd")</f>
        <v>1987-09-15</v>
      </c>
      <c r="F3462" s="1" t="str">
        <f t="shared" si="379"/>
        <v>10:29:00</v>
      </c>
      <c r="G3462" s="9" t="str">
        <f t="shared" si="380"/>
        <v>September</v>
      </c>
      <c r="H3462" s="5" t="str">
        <f t="shared" si="381"/>
        <v>1987</v>
      </c>
      <c r="I3462" s="1" t="s">
        <v>7083</v>
      </c>
      <c r="J3462" s="1" t="str">
        <f t="shared" si="382"/>
        <v xml:space="preserve">Soyuz U </v>
      </c>
      <c r="K3462" s="1" t="str">
        <f t="shared" si="383"/>
        <v>Cosmos 1882</v>
      </c>
      <c r="L3462" s="1" t="s">
        <v>346</v>
      </c>
      <c r="M3462" s="1">
        <v>20</v>
      </c>
      <c r="N3462" s="1">
        <f t="shared" si="384"/>
        <v>1660</v>
      </c>
      <c r="O3462" s="1" t="s">
        <v>9</v>
      </c>
    </row>
    <row r="3463" spans="1:15" x14ac:dyDescent="0.3">
      <c r="A3463" s="1" t="s">
        <v>6140</v>
      </c>
      <c r="B3463" s="1" t="s">
        <v>1630</v>
      </c>
      <c r="C3463" s="1" t="str">
        <f t="shared" si="378"/>
        <v>Kazakhstan</v>
      </c>
      <c r="D3463" s="1" t="s">
        <v>7084</v>
      </c>
      <c r="E3463" s="7" t="str">
        <f>TEXT(DATE(MID(D3463, 13, 4), CHOOSE(MATCH( MID(D3463, 5, 3), {"Jan","Feb","Mar","Apr","May","Jun","Jul","Aug","Sep","Oct","Nov","Dec"}, 0), 1, 2, 3, 4, 5, 6, 7, 8, 9, 10, 11, 12), MID(D3463, 9, 2)), "yyyy-mm-dd")</f>
        <v>1987-09-11</v>
      </c>
      <c r="F3463" s="1" t="str">
        <f t="shared" si="379"/>
        <v>02:06:00</v>
      </c>
      <c r="G3463" s="9" t="str">
        <f t="shared" si="380"/>
        <v>September</v>
      </c>
      <c r="H3463" s="5" t="str">
        <f t="shared" si="381"/>
        <v>1987</v>
      </c>
      <c r="I3463" s="1" t="s">
        <v>7085</v>
      </c>
      <c r="J3463" s="1" t="str">
        <f t="shared" si="382"/>
        <v xml:space="preserve">Soyuz U </v>
      </c>
      <c r="K3463" s="1" t="str">
        <f t="shared" si="383"/>
        <v>Cosmos 1881</v>
      </c>
      <c r="L3463" s="1" t="s">
        <v>346</v>
      </c>
      <c r="M3463" s="1">
        <v>20</v>
      </c>
      <c r="N3463" s="1">
        <f t="shared" si="384"/>
        <v>1660</v>
      </c>
      <c r="O3463" s="1" t="s">
        <v>9</v>
      </c>
    </row>
    <row r="3464" spans="1:15" x14ac:dyDescent="0.3">
      <c r="A3464" s="1" t="s">
        <v>14</v>
      </c>
      <c r="B3464" s="1" t="s">
        <v>5301</v>
      </c>
      <c r="C3464" s="1" t="str">
        <f t="shared" si="378"/>
        <v>China</v>
      </c>
      <c r="D3464" s="1" t="s">
        <v>7086</v>
      </c>
      <c r="E3464" s="7" t="str">
        <f>TEXT(DATE(MID(D3464, 13, 4), CHOOSE(MATCH( MID(D3464, 5, 3), {"Jan","Feb","Mar","Apr","May","Jun","Jul","Aug","Sep","Oct","Nov","Dec"}, 0), 1, 2, 3, 4, 5, 6, 7, 8, 9, 10, 11, 12), MID(D3464, 9, 2)), "yyyy-mm-dd")</f>
        <v>1987-09-09</v>
      </c>
      <c r="F3464" s="1" t="str">
        <f t="shared" si="379"/>
        <v>07:15:00</v>
      </c>
      <c r="G3464" s="9" t="str">
        <f t="shared" si="380"/>
        <v>September</v>
      </c>
      <c r="H3464" s="5" t="str">
        <f t="shared" si="381"/>
        <v>1987</v>
      </c>
      <c r="I3464" s="1" t="s">
        <v>7087</v>
      </c>
      <c r="J3464" s="1" t="str">
        <f t="shared" si="382"/>
        <v xml:space="preserve">Long March 2C </v>
      </c>
      <c r="K3464" s="1" t="str">
        <f t="shared" si="383"/>
        <v>FSW-1 1</v>
      </c>
      <c r="L3464" s="1" t="s">
        <v>8</v>
      </c>
      <c r="M3464" s="1">
        <v>30.8</v>
      </c>
      <c r="N3464" s="1">
        <f t="shared" si="384"/>
        <v>2556.4</v>
      </c>
      <c r="O3464" s="1" t="s">
        <v>9</v>
      </c>
    </row>
    <row r="3465" spans="1:15" x14ac:dyDescent="0.3">
      <c r="A3465" s="1" t="s">
        <v>6140</v>
      </c>
      <c r="B3465" s="1" t="s">
        <v>4483</v>
      </c>
      <c r="C3465" s="1" t="str">
        <f t="shared" si="378"/>
        <v>Russia</v>
      </c>
      <c r="D3465" s="1" t="s">
        <v>7088</v>
      </c>
      <c r="E3465" s="7" t="str">
        <f>TEXT(DATE(MID(D3465, 13, 4), CHOOSE(MATCH( MID(D3465, 5, 3), {"Jan","Feb","Mar","Apr","May","Jun","Jul","Aug","Sep","Oct","Nov","Dec"}, 0), 1, 2, 3, 4, 5, 6, 7, 8, 9, 10, 11, 12), MID(D3465, 9, 2)), "yyyy-mm-dd")</f>
        <v>1987-09-07</v>
      </c>
      <c r="F3465" s="1" t="str">
        <f t="shared" si="379"/>
        <v>23:50:00</v>
      </c>
      <c r="G3465" s="9" t="str">
        <f t="shared" si="380"/>
        <v>September</v>
      </c>
      <c r="H3465" s="5" t="str">
        <f t="shared" si="381"/>
        <v>1987</v>
      </c>
      <c r="I3465" s="1" t="s">
        <v>7089</v>
      </c>
      <c r="J3465" s="1" t="str">
        <f t="shared" si="382"/>
        <v xml:space="preserve">Tsyklon-3 </v>
      </c>
      <c r="K3465" s="1" t="str">
        <f t="shared" si="383"/>
        <v>Cosmos 1875 to 1880</v>
      </c>
      <c r="L3465" s="1" t="s">
        <v>346</v>
      </c>
      <c r="M3465" s="1"/>
      <c r="N3465" s="1">
        <f t="shared" si="384"/>
        <v>0</v>
      </c>
      <c r="O3465" s="1" t="s">
        <v>9</v>
      </c>
    </row>
    <row r="3466" spans="1:15" x14ac:dyDescent="0.3">
      <c r="A3466" s="1" t="s">
        <v>6140</v>
      </c>
      <c r="B3466" s="1" t="s">
        <v>529</v>
      </c>
      <c r="C3466" s="1" t="str">
        <f t="shared" si="378"/>
        <v>Kazakhstan</v>
      </c>
      <c r="D3466" s="1" t="s">
        <v>7090</v>
      </c>
      <c r="E3466" s="7" t="str">
        <f>TEXT(DATE(MID(D3466, 13, 4), CHOOSE(MATCH( MID(D3466, 5, 3), {"Jan","Feb","Mar","Apr","May","Jun","Jul","Aug","Sep","Oct","Nov","Dec"}, 0), 1, 2, 3, 4, 5, 6, 7, 8, 9, 10, 11, 12), MID(D3466, 9, 2)), "yyyy-mm-dd")</f>
        <v>1987-09-03</v>
      </c>
      <c r="F3466" s="1" t="str">
        <f t="shared" si="379"/>
        <v>19:26:00</v>
      </c>
      <c r="G3466" s="9" t="str">
        <f t="shared" si="380"/>
        <v>September</v>
      </c>
      <c r="H3466" s="5" t="str">
        <f t="shared" si="381"/>
        <v>1987</v>
      </c>
      <c r="I3466" s="1" t="s">
        <v>7091</v>
      </c>
      <c r="J3466" s="1" t="str">
        <f t="shared" si="382"/>
        <v xml:space="preserve">Proton-K/Block-DM </v>
      </c>
      <c r="K3466" s="1" t="str">
        <f t="shared" si="383"/>
        <v>Ekran 16</v>
      </c>
      <c r="L3466" s="1" t="s">
        <v>346</v>
      </c>
      <c r="M3466" s="1"/>
      <c r="N3466" s="1">
        <f t="shared" si="384"/>
        <v>0</v>
      </c>
      <c r="O3466" s="1" t="s">
        <v>9</v>
      </c>
    </row>
    <row r="3467" spans="1:15" x14ac:dyDescent="0.3">
      <c r="A3467" s="1" t="s">
        <v>6140</v>
      </c>
      <c r="B3467" s="1" t="s">
        <v>5</v>
      </c>
      <c r="C3467" s="1" t="str">
        <f t="shared" si="378"/>
        <v>Russia</v>
      </c>
      <c r="D3467" s="1" t="s">
        <v>7092</v>
      </c>
      <c r="E3467" s="7" t="str">
        <f>TEXT(DATE(MID(D3467, 13, 4), CHOOSE(MATCH( MID(D3467, 5, 3), {"Jan","Feb","Mar","Apr","May","Jun","Jul","Aug","Sep","Oct","Nov","Dec"}, 0), 1, 2, 3, 4, 5, 6, 7, 8, 9, 10, 11, 12), MID(D3467, 9, 2)), "yyyy-mm-dd")</f>
        <v>1987-09-03</v>
      </c>
      <c r="F3467" s="1" t="str">
        <f t="shared" si="379"/>
        <v>10:24:00</v>
      </c>
      <c r="G3467" s="9" t="str">
        <f t="shared" si="380"/>
        <v>September</v>
      </c>
      <c r="H3467" s="5" t="str">
        <f t="shared" si="381"/>
        <v>1987</v>
      </c>
      <c r="I3467" s="1" t="s">
        <v>7093</v>
      </c>
      <c r="J3467" s="1" t="str">
        <f t="shared" si="382"/>
        <v xml:space="preserve">Soyuz U </v>
      </c>
      <c r="K3467" s="1" t="str">
        <f t="shared" si="383"/>
        <v>Cosmos 1874</v>
      </c>
      <c r="L3467" s="1" t="s">
        <v>346</v>
      </c>
      <c r="M3467" s="1">
        <v>20</v>
      </c>
      <c r="N3467" s="1">
        <f t="shared" si="384"/>
        <v>1660</v>
      </c>
      <c r="O3467" s="1" t="s">
        <v>9</v>
      </c>
    </row>
    <row r="3468" spans="1:15" x14ac:dyDescent="0.3">
      <c r="A3468" s="1" t="s">
        <v>6140</v>
      </c>
      <c r="B3468" s="1" t="s">
        <v>2022</v>
      </c>
      <c r="C3468" s="1" t="str">
        <f t="shared" si="378"/>
        <v>Kazakhstan</v>
      </c>
      <c r="D3468" s="1" t="s">
        <v>7094</v>
      </c>
      <c r="E3468" s="7" t="str">
        <f>TEXT(DATE(MID(D3468, 13, 4), CHOOSE(MATCH( MID(D3468, 5, 3), {"Jan","Feb","Mar","Apr","May","Jun","Jul","Aug","Sep","Oct","Nov","Dec"}, 0), 1, 2, 3, 4, 5, 6, 7, 8, 9, 10, 11, 12), MID(D3468, 9, 2)), "yyyy-mm-dd")</f>
        <v>1987-08-28</v>
      </c>
      <c r="F3468" s="1" t="str">
        <f t="shared" si="379"/>
        <v>08:20:00</v>
      </c>
      <c r="G3468" s="9" t="str">
        <f t="shared" si="380"/>
        <v>August</v>
      </c>
      <c r="H3468" s="5" t="str">
        <f t="shared" si="381"/>
        <v>1987</v>
      </c>
      <c r="I3468" s="1" t="s">
        <v>7095</v>
      </c>
      <c r="J3468" s="1" t="str">
        <f t="shared" si="382"/>
        <v xml:space="preserve">Zenit-2 </v>
      </c>
      <c r="K3468" s="1" t="str">
        <f t="shared" si="383"/>
        <v>Cosmos 1873</v>
      </c>
      <c r="L3468" s="1" t="s">
        <v>346</v>
      </c>
      <c r="M3468" s="1"/>
      <c r="N3468" s="1">
        <f t="shared" si="384"/>
        <v>0</v>
      </c>
      <c r="O3468" s="1" t="s">
        <v>9</v>
      </c>
    </row>
    <row r="3469" spans="1:15" x14ac:dyDescent="0.3">
      <c r="A3469" s="1" t="s">
        <v>6140</v>
      </c>
      <c r="B3469" s="1" t="s">
        <v>6899</v>
      </c>
      <c r="C3469" s="1" t="str">
        <f t="shared" si="378"/>
        <v>Russia</v>
      </c>
      <c r="D3469" s="1" t="s">
        <v>7096</v>
      </c>
      <c r="E3469" s="7" t="str">
        <f>TEXT(DATE(MID(D3469, 13, 4), CHOOSE(MATCH( MID(D3469, 5, 3), {"Jan","Feb","Mar","Apr","May","Jun","Jul","Aug","Sep","Oct","Nov","Dec"}, 0), 1, 2, 3, 4, 5, 6, 7, 8, 9, 10, 11, 12), MID(D3469, 9, 2)), "yyyy-mm-dd")</f>
        <v>1987-08-27</v>
      </c>
      <c r="F3469" s="1" t="str">
        <f t="shared" si="379"/>
        <v>00:00:00</v>
      </c>
      <c r="G3469" s="9" t="str">
        <f t="shared" si="380"/>
        <v>August</v>
      </c>
      <c r="H3469" s="5" t="str">
        <f t="shared" si="381"/>
        <v>1987</v>
      </c>
      <c r="I3469" s="1" t="s">
        <v>7097</v>
      </c>
      <c r="J3469" s="1" t="str">
        <f t="shared" si="382"/>
        <v xml:space="preserve">K65M-RB5 </v>
      </c>
      <c r="K3469" s="1" t="str">
        <f t="shared" si="383"/>
        <v>BOR-5 nÂ°504</v>
      </c>
      <c r="L3469" s="1" t="s">
        <v>346</v>
      </c>
      <c r="M3469" s="1"/>
      <c r="N3469" s="1">
        <f t="shared" si="384"/>
        <v>0</v>
      </c>
      <c r="O3469" s="1" t="s">
        <v>9</v>
      </c>
    </row>
    <row r="3470" spans="1:15" x14ac:dyDescent="0.3">
      <c r="A3470" s="1" t="s">
        <v>60</v>
      </c>
      <c r="B3470" s="1" t="s">
        <v>61</v>
      </c>
      <c r="C3470" s="1" t="str">
        <f t="shared" si="378"/>
        <v>Japan</v>
      </c>
      <c r="D3470" s="1" t="s">
        <v>7098</v>
      </c>
      <c r="E3470" s="7" t="str">
        <f>TEXT(DATE(MID(D3470, 13, 4), CHOOSE(MATCH( MID(D3470, 5, 3), {"Jan","Feb","Mar","Apr","May","Jun","Jul","Aug","Sep","Oct","Nov","Dec"}, 0), 1, 2, 3, 4, 5, 6, 7, 8, 9, 10, 11, 12), MID(D3470, 9, 2)), "yyyy-mm-dd")</f>
        <v>1987-08-27</v>
      </c>
      <c r="F3470" s="1" t="str">
        <f t="shared" si="379"/>
        <v>09:20:00</v>
      </c>
      <c r="G3470" s="9" t="str">
        <f t="shared" si="380"/>
        <v>August</v>
      </c>
      <c r="H3470" s="5" t="str">
        <f t="shared" si="381"/>
        <v>1987</v>
      </c>
      <c r="I3470" s="1" t="s">
        <v>7099</v>
      </c>
      <c r="J3470" s="1" t="str">
        <f t="shared" si="382"/>
        <v xml:space="preserve">H-I UM-129A (9SO) </v>
      </c>
      <c r="K3470" s="1" t="str">
        <f t="shared" si="383"/>
        <v>Kiku 5</v>
      </c>
      <c r="L3470" s="1" t="s">
        <v>346</v>
      </c>
      <c r="M3470" s="1"/>
      <c r="N3470" s="1">
        <f t="shared" si="384"/>
        <v>0</v>
      </c>
      <c r="O3470" s="1" t="s">
        <v>9</v>
      </c>
    </row>
    <row r="3471" spans="1:15" x14ac:dyDescent="0.3">
      <c r="A3471" s="1" t="s">
        <v>6140</v>
      </c>
      <c r="B3471" s="1" t="s">
        <v>5</v>
      </c>
      <c r="C3471" s="1" t="str">
        <f t="shared" si="378"/>
        <v>Russia</v>
      </c>
      <c r="D3471" s="1" t="s">
        <v>7100</v>
      </c>
      <c r="E3471" s="7" t="str">
        <f>TEXT(DATE(MID(D3471, 13, 4), CHOOSE(MATCH( MID(D3471, 5, 3), {"Jan","Feb","Mar","Apr","May","Jun","Jul","Aug","Sep","Oct","Nov","Dec"}, 0), 1, 2, 3, 4, 5, 6, 7, 8, 9, 10, 11, 12), MID(D3471, 9, 2)), "yyyy-mm-dd")</f>
        <v>1987-08-19</v>
      </c>
      <c r="F3471" s="1" t="str">
        <f t="shared" si="379"/>
        <v>06:59:00</v>
      </c>
      <c r="G3471" s="9" t="str">
        <f t="shared" si="380"/>
        <v>August</v>
      </c>
      <c r="H3471" s="5" t="str">
        <f t="shared" si="381"/>
        <v>1987</v>
      </c>
      <c r="I3471" s="1" t="s">
        <v>7101</v>
      </c>
      <c r="J3471" s="1" t="str">
        <f t="shared" si="382"/>
        <v xml:space="preserve">Soyuz U </v>
      </c>
      <c r="K3471" s="1" t="str">
        <f t="shared" si="383"/>
        <v>Cosmos 1872</v>
      </c>
      <c r="L3471" s="1" t="s">
        <v>346</v>
      </c>
      <c r="M3471" s="1">
        <v>20</v>
      </c>
      <c r="N3471" s="1">
        <f t="shared" si="384"/>
        <v>1660</v>
      </c>
      <c r="O3471" s="1" t="s">
        <v>9</v>
      </c>
    </row>
    <row r="3472" spans="1:15" x14ac:dyDescent="0.3">
      <c r="A3472" s="1" t="s">
        <v>6140</v>
      </c>
      <c r="B3472" s="1" t="s">
        <v>4483</v>
      </c>
      <c r="C3472" s="1" t="str">
        <f t="shared" si="378"/>
        <v>Russia</v>
      </c>
      <c r="D3472" s="1" t="s">
        <v>7102</v>
      </c>
      <c r="E3472" s="7" t="str">
        <f>TEXT(DATE(MID(D3472, 13, 4), CHOOSE(MATCH( MID(D3472, 5, 3), {"Jan","Feb","Mar","Apr","May","Jun","Jul","Aug","Sep","Oct","Nov","Dec"}, 0), 1, 2, 3, 4, 5, 6, 7, 8, 9, 10, 11, 12), MID(D3472, 9, 2)), "yyyy-mm-dd")</f>
        <v>1987-08-18</v>
      </c>
      <c r="F3472" s="1" t="str">
        <f t="shared" si="379"/>
        <v>02:26:00</v>
      </c>
      <c r="G3472" s="9" t="str">
        <f t="shared" si="380"/>
        <v>August</v>
      </c>
      <c r="H3472" s="5" t="str">
        <f t="shared" si="381"/>
        <v>1987</v>
      </c>
      <c r="I3472" s="1" t="s">
        <v>7103</v>
      </c>
      <c r="J3472" s="1" t="str">
        <f t="shared" si="382"/>
        <v xml:space="preserve">Tsyklon-3 </v>
      </c>
      <c r="K3472" s="1" t="str">
        <f t="shared" si="383"/>
        <v>Meteor-2 nÂ°16</v>
      </c>
      <c r="L3472" s="1" t="s">
        <v>346</v>
      </c>
      <c r="M3472" s="1"/>
      <c r="N3472" s="1">
        <f t="shared" si="384"/>
        <v>0</v>
      </c>
      <c r="O3472" s="1" t="s">
        <v>9</v>
      </c>
    </row>
    <row r="3473" spans="1:15" x14ac:dyDescent="0.3">
      <c r="A3473" s="1" t="s">
        <v>14</v>
      </c>
      <c r="B3473" s="1" t="s">
        <v>5301</v>
      </c>
      <c r="C3473" s="1" t="str">
        <f t="shared" si="378"/>
        <v>China</v>
      </c>
      <c r="D3473" s="1" t="s">
        <v>7104</v>
      </c>
      <c r="E3473" s="7" t="str">
        <f>TEXT(DATE(MID(D3473, 13, 4), CHOOSE(MATCH( MID(D3473, 5, 3), {"Jan","Feb","Mar","Apr","May","Jun","Jul","Aug","Sep","Oct","Nov","Dec"}, 0), 1, 2, 3, 4, 5, 6, 7, 8, 9, 10, 11, 12), MID(D3473, 9, 2)), "yyyy-mm-dd")</f>
        <v>1987-08-05</v>
      </c>
      <c r="F3473" s="1" t="str">
        <f t="shared" si="379"/>
        <v>06:39:00</v>
      </c>
      <c r="G3473" s="9" t="str">
        <f t="shared" si="380"/>
        <v>August</v>
      </c>
      <c r="H3473" s="5" t="str">
        <f t="shared" si="381"/>
        <v>1987</v>
      </c>
      <c r="I3473" s="1" t="s">
        <v>7105</v>
      </c>
      <c r="J3473" s="1" t="str">
        <f t="shared" si="382"/>
        <v xml:space="preserve">Long March 2C </v>
      </c>
      <c r="K3473" s="1" t="str">
        <f t="shared" si="383"/>
        <v>FSW-0 9</v>
      </c>
      <c r="L3473" s="1" t="s">
        <v>8</v>
      </c>
      <c r="M3473" s="1">
        <v>30.8</v>
      </c>
      <c r="N3473" s="1">
        <f t="shared" si="384"/>
        <v>2556.4</v>
      </c>
      <c r="O3473" s="1" t="s">
        <v>9</v>
      </c>
    </row>
    <row r="3474" spans="1:15" x14ac:dyDescent="0.3">
      <c r="A3474" s="1" t="s">
        <v>6140</v>
      </c>
      <c r="B3474" s="1" t="s">
        <v>1630</v>
      </c>
      <c r="C3474" s="1" t="str">
        <f t="shared" si="378"/>
        <v>Kazakhstan</v>
      </c>
      <c r="D3474" s="1" t="s">
        <v>7106</v>
      </c>
      <c r="E3474" s="7" t="str">
        <f>TEXT(DATE(MID(D3474, 13, 4), CHOOSE(MATCH( MID(D3474, 5, 3), {"Jan","Feb","Mar","Apr","May","Jun","Jul","Aug","Sep","Oct","Nov","Dec"}, 0), 1, 2, 3, 4, 5, 6, 7, 8, 9, 10, 11, 12), MID(D3474, 9, 2)), "yyyy-mm-dd")</f>
        <v>1987-08-03</v>
      </c>
      <c r="F3474" s="1" t="str">
        <f t="shared" si="379"/>
        <v>20:44:00</v>
      </c>
      <c r="G3474" s="9" t="str">
        <f t="shared" si="380"/>
        <v>August</v>
      </c>
      <c r="H3474" s="5" t="str">
        <f t="shared" si="381"/>
        <v>1987</v>
      </c>
      <c r="I3474" s="1" t="s">
        <v>7107</v>
      </c>
      <c r="J3474" s="1" t="str">
        <f t="shared" si="382"/>
        <v xml:space="preserve">Soyuz U2 </v>
      </c>
      <c r="K3474" s="1" t="str">
        <f t="shared" si="383"/>
        <v>Progress 31</v>
      </c>
      <c r="L3474" s="1" t="s">
        <v>346</v>
      </c>
      <c r="M3474" s="1">
        <v>40</v>
      </c>
      <c r="N3474" s="1">
        <f t="shared" si="384"/>
        <v>3320</v>
      </c>
      <c r="O3474" s="1" t="s">
        <v>9</v>
      </c>
    </row>
    <row r="3475" spans="1:15" x14ac:dyDescent="0.3">
      <c r="A3475" s="1" t="s">
        <v>6140</v>
      </c>
      <c r="B3475" s="1" t="s">
        <v>2022</v>
      </c>
      <c r="C3475" s="1" t="str">
        <f t="shared" si="378"/>
        <v>Kazakhstan</v>
      </c>
      <c r="D3475" s="1" t="s">
        <v>7108</v>
      </c>
      <c r="E3475" s="7" t="str">
        <f>TEXT(DATE(MID(D3475, 13, 4), CHOOSE(MATCH( MID(D3475, 5, 3), {"Jan","Feb","Mar","Apr","May","Jun","Jul","Aug","Sep","Oct","Nov","Dec"}, 0), 1, 2, 3, 4, 5, 6, 7, 8, 9, 10, 11, 12), MID(D3475, 9, 2)), "yyyy-mm-dd")</f>
        <v>1987-08-01</v>
      </c>
      <c r="F3475" s="1" t="str">
        <f t="shared" si="379"/>
        <v>03:59:00</v>
      </c>
      <c r="G3475" s="9" t="str">
        <f t="shared" si="380"/>
        <v>August</v>
      </c>
      <c r="H3475" s="5" t="str">
        <f t="shared" si="381"/>
        <v>1987</v>
      </c>
      <c r="I3475" s="1" t="s">
        <v>7109</v>
      </c>
      <c r="J3475" s="1" t="str">
        <f t="shared" si="382"/>
        <v xml:space="preserve">Zenit-2 </v>
      </c>
      <c r="K3475" s="1" t="str">
        <f t="shared" si="383"/>
        <v>Cosmos 1871</v>
      </c>
      <c r="L3475" s="1" t="s">
        <v>346</v>
      </c>
      <c r="M3475" s="1"/>
      <c r="N3475" s="1">
        <f t="shared" si="384"/>
        <v>0</v>
      </c>
      <c r="O3475" s="1" t="s">
        <v>9</v>
      </c>
    </row>
    <row r="3476" spans="1:15" x14ac:dyDescent="0.3">
      <c r="A3476" s="1" t="s">
        <v>6140</v>
      </c>
      <c r="B3476" s="1" t="s">
        <v>6272</v>
      </c>
      <c r="C3476" s="1" t="str">
        <f t="shared" si="378"/>
        <v>Kazakhstan</v>
      </c>
      <c r="D3476" s="1" t="s">
        <v>7110</v>
      </c>
      <c r="E3476" s="7" t="str">
        <f>TEXT(DATE(MID(D3476, 13, 4), CHOOSE(MATCH( MID(D3476, 5, 3), {"Jan","Feb","Mar","Apr","May","Jun","Jul","Aug","Sep","Oct","Nov","Dec"}, 0), 1, 2, 3, 4, 5, 6, 7, 8, 9, 10, 11, 12), MID(D3476, 9, 2)), "yyyy-mm-dd")</f>
        <v>1987-07-25</v>
      </c>
      <c r="F3476" s="1" t="str">
        <f t="shared" si="379"/>
        <v>09:00:00</v>
      </c>
      <c r="G3476" s="9" t="str">
        <f t="shared" si="380"/>
        <v>July</v>
      </c>
      <c r="H3476" s="5" t="str">
        <f t="shared" si="381"/>
        <v>1987</v>
      </c>
      <c r="I3476" s="1" t="s">
        <v>7111</v>
      </c>
      <c r="J3476" s="1" t="str">
        <f t="shared" si="382"/>
        <v xml:space="preserve">Proton-K </v>
      </c>
      <c r="K3476" s="1" t="str">
        <f t="shared" si="383"/>
        <v>Cosmos 1870</v>
      </c>
      <c r="L3476" s="1" t="s">
        <v>346</v>
      </c>
      <c r="M3476" s="1"/>
      <c r="N3476" s="1">
        <f t="shared" si="384"/>
        <v>0</v>
      </c>
      <c r="O3476" s="1" t="s">
        <v>9</v>
      </c>
    </row>
    <row r="3477" spans="1:15" x14ac:dyDescent="0.3">
      <c r="A3477" s="1" t="s">
        <v>6140</v>
      </c>
      <c r="B3477" s="1" t="s">
        <v>1630</v>
      </c>
      <c r="C3477" s="1" t="str">
        <f t="shared" si="378"/>
        <v>Kazakhstan</v>
      </c>
      <c r="D3477" s="1" t="s">
        <v>7112</v>
      </c>
      <c r="E3477" s="7" t="str">
        <f>TEXT(DATE(MID(D3477, 13, 4), CHOOSE(MATCH( MID(D3477, 5, 3), {"Jan","Feb","Mar","Apr","May","Jun","Jul","Aug","Sep","Oct","Nov","Dec"}, 0), 1, 2, 3, 4, 5, 6, 7, 8, 9, 10, 11, 12), MID(D3477, 9, 2)), "yyyy-mm-dd")</f>
        <v>1987-07-22</v>
      </c>
      <c r="F3477" s="1" t="str">
        <f t="shared" si="379"/>
        <v>01:59:00</v>
      </c>
      <c r="G3477" s="9" t="str">
        <f t="shared" si="380"/>
        <v>July</v>
      </c>
      <c r="H3477" s="5" t="str">
        <f t="shared" si="381"/>
        <v>1987</v>
      </c>
      <c r="I3477" s="1" t="s">
        <v>7113</v>
      </c>
      <c r="J3477" s="1" t="str">
        <f t="shared" si="382"/>
        <v xml:space="preserve">Soyuz U2 </v>
      </c>
      <c r="K3477" s="1" t="str">
        <f t="shared" si="383"/>
        <v>Soyuz TM-3</v>
      </c>
      <c r="L3477" s="1" t="s">
        <v>346</v>
      </c>
      <c r="M3477" s="1">
        <v>40</v>
      </c>
      <c r="N3477" s="1">
        <f t="shared" si="384"/>
        <v>3320</v>
      </c>
      <c r="O3477" s="1" t="s">
        <v>9</v>
      </c>
    </row>
    <row r="3478" spans="1:15" x14ac:dyDescent="0.3">
      <c r="A3478" s="1" t="s">
        <v>6140</v>
      </c>
      <c r="B3478" s="1" t="s">
        <v>3566</v>
      </c>
      <c r="C3478" s="1" t="str">
        <f t="shared" si="378"/>
        <v>Russia</v>
      </c>
      <c r="D3478" s="1" t="s">
        <v>7114</v>
      </c>
      <c r="E3478" s="7" t="str">
        <f>TEXT(DATE(MID(D3478, 13, 4), CHOOSE(MATCH( MID(D3478, 5, 3), {"Jan","Feb","Mar","Apr","May","Jun","Jul","Aug","Sep","Oct","Nov","Dec"}, 0), 1, 2, 3, 4, 5, 6, 7, 8, 9, 10, 11, 12), MID(D3478, 9, 2)), "yyyy-mm-dd")</f>
        <v>1987-07-16</v>
      </c>
      <c r="F3478" s="1" t="str">
        <f t="shared" si="379"/>
        <v>04:25:00</v>
      </c>
      <c r="G3478" s="9" t="str">
        <f t="shared" si="380"/>
        <v>July</v>
      </c>
      <c r="H3478" s="5" t="str">
        <f t="shared" si="381"/>
        <v>1987</v>
      </c>
      <c r="I3478" s="1" t="s">
        <v>7115</v>
      </c>
      <c r="J3478" s="1" t="str">
        <f t="shared" si="382"/>
        <v xml:space="preserve">Tsyklon-3 </v>
      </c>
      <c r="K3478" s="1" t="str">
        <f t="shared" si="383"/>
        <v>Cosmos 1869</v>
      </c>
      <c r="L3478" s="1" t="s">
        <v>346</v>
      </c>
      <c r="M3478" s="1"/>
      <c r="N3478" s="1">
        <f t="shared" si="384"/>
        <v>0</v>
      </c>
      <c r="O3478" s="1" t="s">
        <v>9</v>
      </c>
    </row>
    <row r="3479" spans="1:15" x14ac:dyDescent="0.3">
      <c r="A3479" s="1" t="s">
        <v>6140</v>
      </c>
      <c r="B3479" s="1" t="s">
        <v>6482</v>
      </c>
      <c r="C3479" s="1" t="str">
        <f t="shared" si="378"/>
        <v>Russia</v>
      </c>
      <c r="D3479" s="1" t="s">
        <v>7116</v>
      </c>
      <c r="E3479" s="7" t="str">
        <f>TEXT(DATE(MID(D3479, 13, 4), CHOOSE(MATCH( MID(D3479, 5, 3), {"Jan","Feb","Mar","Apr","May","Jun","Jul","Aug","Sep","Oct","Nov","Dec"}, 0), 1, 2, 3, 4, 5, 6, 7, 8, 9, 10, 11, 12), MID(D3479, 9, 2)), "yyyy-mm-dd")</f>
        <v>1987-07-14</v>
      </c>
      <c r="F3479" s="1" t="str">
        <f t="shared" si="379"/>
        <v>14:00:00</v>
      </c>
      <c r="G3479" s="9" t="str">
        <f t="shared" si="380"/>
        <v>July</v>
      </c>
      <c r="H3479" s="5" t="str">
        <f t="shared" si="381"/>
        <v>1987</v>
      </c>
      <c r="I3479" s="1" t="s">
        <v>7117</v>
      </c>
      <c r="J3479" s="1" t="str">
        <f t="shared" si="382"/>
        <v xml:space="preserve">Cosmos-3M </v>
      </c>
      <c r="K3479" s="1" t="str">
        <f t="shared" si="383"/>
        <v>Cosmos 1868</v>
      </c>
      <c r="L3479" s="1" t="s">
        <v>346</v>
      </c>
      <c r="M3479" s="1"/>
      <c r="N3479" s="1">
        <f t="shared" si="384"/>
        <v>0</v>
      </c>
      <c r="O3479" s="1" t="s">
        <v>9</v>
      </c>
    </row>
    <row r="3480" spans="1:15" x14ac:dyDescent="0.3">
      <c r="A3480" s="1" t="s">
        <v>6140</v>
      </c>
      <c r="B3480" s="1" t="s">
        <v>3926</v>
      </c>
      <c r="C3480" s="1" t="str">
        <f t="shared" si="378"/>
        <v>Kazakhstan</v>
      </c>
      <c r="D3480" s="1" t="s">
        <v>7118</v>
      </c>
      <c r="E3480" s="7" t="str">
        <f>TEXT(DATE(MID(D3480, 13, 4), CHOOSE(MATCH( MID(D3480, 5, 3), {"Jan","Feb","Mar","Apr","May","Jun","Jul","Aug","Sep","Oct","Nov","Dec"}, 0), 1, 2, 3, 4, 5, 6, 7, 8, 9, 10, 11, 12), MID(D3480, 9, 2)), "yyyy-mm-dd")</f>
        <v>1987-07-10</v>
      </c>
      <c r="F3480" s="1" t="str">
        <f t="shared" si="379"/>
        <v>15:35:00</v>
      </c>
      <c r="G3480" s="9" t="str">
        <f t="shared" si="380"/>
        <v>July</v>
      </c>
      <c r="H3480" s="5" t="str">
        <f t="shared" si="381"/>
        <v>1987</v>
      </c>
      <c r="I3480" s="1" t="s">
        <v>7119</v>
      </c>
      <c r="J3480" s="1" t="str">
        <f t="shared" si="382"/>
        <v xml:space="preserve">Tsyklon-2 </v>
      </c>
      <c r="K3480" s="1" t="str">
        <f t="shared" si="383"/>
        <v>Cosmos 1867</v>
      </c>
      <c r="L3480" s="1" t="s">
        <v>346</v>
      </c>
      <c r="M3480" s="1"/>
      <c r="N3480" s="1">
        <f t="shared" si="384"/>
        <v>0</v>
      </c>
      <c r="O3480" s="1" t="s">
        <v>9</v>
      </c>
    </row>
    <row r="3481" spans="1:15" x14ac:dyDescent="0.3">
      <c r="A3481" s="1" t="s">
        <v>6140</v>
      </c>
      <c r="B3481" s="1" t="s">
        <v>3038</v>
      </c>
      <c r="C3481" s="1" t="str">
        <f t="shared" si="378"/>
        <v>Russia</v>
      </c>
      <c r="D3481" s="1" t="s">
        <v>7120</v>
      </c>
      <c r="E3481" s="7" t="str">
        <f>TEXT(DATE(MID(D3481, 13, 4), CHOOSE(MATCH( MID(D3481, 5, 3), {"Jan","Feb","Mar","Apr","May","Jun","Jul","Aug","Sep","Oct","Nov","Dec"}, 0), 1, 2, 3, 4, 5, 6, 7, 8, 9, 10, 11, 12), MID(D3481, 9, 2)), "yyyy-mm-dd")</f>
        <v>1987-07-09</v>
      </c>
      <c r="F3481" s="1" t="str">
        <f t="shared" si="379"/>
        <v>16:09:00</v>
      </c>
      <c r="G3481" s="9" t="str">
        <f t="shared" si="380"/>
        <v>July</v>
      </c>
      <c r="H3481" s="5" t="str">
        <f t="shared" si="381"/>
        <v>1987</v>
      </c>
      <c r="I3481" s="1" t="s">
        <v>7121</v>
      </c>
      <c r="J3481" s="1" t="str">
        <f t="shared" si="382"/>
        <v xml:space="preserve">Soyuz U </v>
      </c>
      <c r="K3481" s="1" t="str">
        <f t="shared" si="383"/>
        <v>Cosmos 1866</v>
      </c>
      <c r="L3481" s="1" t="s">
        <v>346</v>
      </c>
      <c r="M3481" s="1">
        <v>20</v>
      </c>
      <c r="N3481" s="1">
        <f t="shared" si="384"/>
        <v>1660</v>
      </c>
      <c r="O3481" s="1" t="s">
        <v>9</v>
      </c>
    </row>
    <row r="3482" spans="1:15" x14ac:dyDescent="0.3">
      <c r="A3482" s="1" t="s">
        <v>6140</v>
      </c>
      <c r="B3482" s="1" t="s">
        <v>1630</v>
      </c>
      <c r="C3482" s="1" t="str">
        <f t="shared" si="378"/>
        <v>Kazakhstan</v>
      </c>
      <c r="D3482" s="1" t="s">
        <v>7122</v>
      </c>
      <c r="E3482" s="7" t="str">
        <f>TEXT(DATE(MID(D3482, 13, 4), CHOOSE(MATCH( MID(D3482, 5, 3), {"Jan","Feb","Mar","Apr","May","Jun","Jul","Aug","Sep","Oct","Nov","Dec"}, 0), 1, 2, 3, 4, 5, 6, 7, 8, 9, 10, 11, 12), MID(D3482, 9, 2)), "yyyy-mm-dd")</f>
        <v>1987-07-08</v>
      </c>
      <c r="F3482" s="1" t="str">
        <f t="shared" si="379"/>
        <v>10:59:00</v>
      </c>
      <c r="G3482" s="9" t="str">
        <f t="shared" si="380"/>
        <v>July</v>
      </c>
      <c r="H3482" s="5" t="str">
        <f t="shared" si="381"/>
        <v>1987</v>
      </c>
      <c r="I3482" s="1" t="s">
        <v>7123</v>
      </c>
      <c r="J3482" s="1" t="str">
        <f t="shared" si="382"/>
        <v xml:space="preserve">Soyuz U </v>
      </c>
      <c r="K3482" s="1" t="str">
        <f t="shared" si="383"/>
        <v>Cosmos 1865</v>
      </c>
      <c r="L3482" s="1" t="s">
        <v>346</v>
      </c>
      <c r="M3482" s="1">
        <v>20</v>
      </c>
      <c r="N3482" s="1">
        <f t="shared" si="384"/>
        <v>1660</v>
      </c>
      <c r="O3482" s="1" t="s">
        <v>9</v>
      </c>
    </row>
    <row r="3483" spans="1:15" x14ac:dyDescent="0.3">
      <c r="A3483" s="1" t="s">
        <v>6140</v>
      </c>
      <c r="B3483" s="1" t="s">
        <v>6482</v>
      </c>
      <c r="C3483" s="1" t="str">
        <f t="shared" si="378"/>
        <v>Russia</v>
      </c>
      <c r="D3483" s="1" t="s">
        <v>7124</v>
      </c>
      <c r="E3483" s="7" t="str">
        <f>TEXT(DATE(MID(D3483, 13, 4), CHOOSE(MATCH( MID(D3483, 5, 3), {"Jan","Feb","Mar","Apr","May","Jun","Jul","Aug","Sep","Oct","Nov","Dec"}, 0), 1, 2, 3, 4, 5, 6, 7, 8, 9, 10, 11, 12), MID(D3483, 9, 2)), "yyyy-mm-dd")</f>
        <v>1987-07-06</v>
      </c>
      <c r="F3483" s="1" t="str">
        <f t="shared" si="379"/>
        <v>21:59:00</v>
      </c>
      <c r="G3483" s="9" t="str">
        <f t="shared" si="380"/>
        <v>July</v>
      </c>
      <c r="H3483" s="5" t="str">
        <f t="shared" si="381"/>
        <v>1987</v>
      </c>
      <c r="I3483" s="1" t="s">
        <v>7125</v>
      </c>
      <c r="J3483" s="1" t="str">
        <f t="shared" si="382"/>
        <v xml:space="preserve">Cosmos-3M </v>
      </c>
      <c r="K3483" s="1" t="str">
        <f t="shared" si="383"/>
        <v>Cosmos 1864</v>
      </c>
      <c r="L3483" s="1" t="s">
        <v>346</v>
      </c>
      <c r="M3483" s="1"/>
      <c r="N3483" s="1">
        <f t="shared" si="384"/>
        <v>0</v>
      </c>
      <c r="O3483" s="1" t="s">
        <v>9</v>
      </c>
    </row>
    <row r="3484" spans="1:15" x14ac:dyDescent="0.3">
      <c r="A3484" s="1" t="s">
        <v>6140</v>
      </c>
      <c r="B3484" s="1" t="s">
        <v>6615</v>
      </c>
      <c r="C3484" s="1" t="str">
        <f t="shared" si="378"/>
        <v>Russia</v>
      </c>
      <c r="D3484" s="1" t="s">
        <v>7126</v>
      </c>
      <c r="E3484" s="7" t="str">
        <f>TEXT(DATE(MID(D3484, 13, 4), CHOOSE(MATCH( MID(D3484, 5, 3), {"Jan","Feb","Mar","Apr","May","Jun","Jul","Aug","Sep","Oct","Nov","Dec"}, 0), 1, 2, 3, 4, 5, 6, 7, 8, 9, 10, 11, 12), MID(D3484, 9, 2)), "yyyy-mm-dd")</f>
        <v>1987-07-04</v>
      </c>
      <c r="F3484" s="1" t="str">
        <f t="shared" si="379"/>
        <v>12:25:00</v>
      </c>
      <c r="G3484" s="9" t="str">
        <f t="shared" si="380"/>
        <v>July</v>
      </c>
      <c r="H3484" s="5" t="str">
        <f t="shared" si="381"/>
        <v>1987</v>
      </c>
      <c r="I3484" s="1" t="s">
        <v>7127</v>
      </c>
      <c r="J3484" s="1" t="str">
        <f t="shared" si="382"/>
        <v xml:space="preserve">Soyuz U </v>
      </c>
      <c r="K3484" s="1" t="str">
        <f t="shared" si="383"/>
        <v>Cosmos 1863</v>
      </c>
      <c r="L3484" s="1" t="s">
        <v>346</v>
      </c>
      <c r="M3484" s="1">
        <v>20</v>
      </c>
      <c r="N3484" s="1">
        <f t="shared" si="384"/>
        <v>1660</v>
      </c>
      <c r="O3484" s="1" t="s">
        <v>9</v>
      </c>
    </row>
    <row r="3485" spans="1:15" x14ac:dyDescent="0.3">
      <c r="A3485" s="1" t="s">
        <v>6140</v>
      </c>
      <c r="B3485" s="1" t="s">
        <v>3566</v>
      </c>
      <c r="C3485" s="1" t="str">
        <f t="shared" si="378"/>
        <v>Russia</v>
      </c>
      <c r="D3485" s="1" t="s">
        <v>7128</v>
      </c>
      <c r="E3485" s="7" t="str">
        <f>TEXT(DATE(MID(D3485, 13, 4), CHOOSE(MATCH( MID(D3485, 5, 3), {"Jan","Feb","Mar","Apr","May","Jun","Jul","Aug","Sep","Oct","Nov","Dec"}, 0), 1, 2, 3, 4, 5, 6, 7, 8, 9, 10, 11, 12), MID(D3485, 9, 2)), "yyyy-mm-dd")</f>
        <v>1987-07-01</v>
      </c>
      <c r="F3485" s="1" t="str">
        <f t="shared" si="379"/>
        <v>19:35:00</v>
      </c>
      <c r="G3485" s="9" t="str">
        <f t="shared" si="380"/>
        <v>July</v>
      </c>
      <c r="H3485" s="5" t="str">
        <f t="shared" si="381"/>
        <v>1987</v>
      </c>
      <c r="I3485" s="1" t="s">
        <v>7129</v>
      </c>
      <c r="J3485" s="1" t="str">
        <f t="shared" si="382"/>
        <v xml:space="preserve">Tsyklon-3 </v>
      </c>
      <c r="K3485" s="1" t="str">
        <f t="shared" si="383"/>
        <v>Cosmos 1862</v>
      </c>
      <c r="L3485" s="1" t="s">
        <v>346</v>
      </c>
      <c r="M3485" s="1"/>
      <c r="N3485" s="1">
        <f t="shared" si="384"/>
        <v>0</v>
      </c>
      <c r="O3485" s="1" t="s">
        <v>9</v>
      </c>
    </row>
    <row r="3486" spans="1:15" x14ac:dyDescent="0.3">
      <c r="A3486" s="1" t="s">
        <v>6140</v>
      </c>
      <c r="B3486" s="1" t="s">
        <v>3373</v>
      </c>
      <c r="C3486" s="1" t="str">
        <f t="shared" si="378"/>
        <v>Russia</v>
      </c>
      <c r="D3486" s="1" t="s">
        <v>7130</v>
      </c>
      <c r="E3486" s="7" t="str">
        <f>TEXT(DATE(MID(D3486, 13, 4), CHOOSE(MATCH( MID(D3486, 5, 3), {"Jan","Feb","Mar","Apr","May","Jun","Jul","Aug","Sep","Oct","Nov","Dec"}, 0), 1, 2, 3, 4, 5, 6, 7, 8, 9, 10, 11, 12), MID(D3486, 9, 2)), "yyyy-mm-dd")</f>
        <v>1987-06-23</v>
      </c>
      <c r="F3486" s="1" t="str">
        <f t="shared" si="379"/>
        <v>07:37:00</v>
      </c>
      <c r="G3486" s="9" t="str">
        <f t="shared" si="380"/>
        <v>June</v>
      </c>
      <c r="H3486" s="5" t="str">
        <f t="shared" si="381"/>
        <v>1987</v>
      </c>
      <c r="I3486" s="1" t="s">
        <v>7131</v>
      </c>
      <c r="J3486" s="1" t="str">
        <f t="shared" si="382"/>
        <v xml:space="preserve">Cosmos-3M </v>
      </c>
      <c r="K3486" s="1" t="str">
        <f t="shared" si="383"/>
        <v>Cosmos 1861</v>
      </c>
      <c r="L3486" s="1" t="s">
        <v>346</v>
      </c>
      <c r="M3486" s="1"/>
      <c r="N3486" s="1">
        <f t="shared" si="384"/>
        <v>0</v>
      </c>
      <c r="O3486" s="1" t="s">
        <v>9</v>
      </c>
    </row>
    <row r="3487" spans="1:15" x14ac:dyDescent="0.3">
      <c r="A3487" s="1" t="s">
        <v>5556</v>
      </c>
      <c r="B3487" s="1" t="s">
        <v>5557</v>
      </c>
      <c r="C3487" s="1" t="str">
        <f t="shared" si="378"/>
        <v>USA</v>
      </c>
      <c r="D3487" s="1" t="s">
        <v>7132</v>
      </c>
      <c r="E3487" s="7" t="str">
        <f>TEXT(DATE(MID(D3487, 13, 4), CHOOSE(MATCH( MID(D3487, 5, 3), {"Jan","Feb","Mar","Apr","May","Jun","Jul","Aug","Sep","Oct","Nov","Dec"}, 0), 1, 2, 3, 4, 5, 6, 7, 8, 9, 10, 11, 12), MID(D3487, 9, 2)), "yyyy-mm-dd")</f>
        <v>1987-06-20</v>
      </c>
      <c r="F3487" s="1" t="str">
        <f t="shared" si="379"/>
        <v>02:34:00</v>
      </c>
      <c r="G3487" s="9" t="str">
        <f t="shared" si="380"/>
        <v>June</v>
      </c>
      <c r="H3487" s="5" t="str">
        <f t="shared" si="381"/>
        <v>1987</v>
      </c>
      <c r="I3487" s="1" t="s">
        <v>7133</v>
      </c>
      <c r="J3487" s="1" t="str">
        <f t="shared" si="382"/>
        <v xml:space="preserve">Atlas-E/F Star-37S-ISS </v>
      </c>
      <c r="K3487" s="1" t="str">
        <f t="shared" si="383"/>
        <v>DMSP 5D-2/F8 (USA-26)</v>
      </c>
      <c r="L3487" s="1" t="s">
        <v>346</v>
      </c>
      <c r="M3487" s="1"/>
      <c r="N3487" s="1">
        <f t="shared" si="384"/>
        <v>0</v>
      </c>
      <c r="O3487" s="1" t="s">
        <v>9</v>
      </c>
    </row>
    <row r="3488" spans="1:15" x14ac:dyDescent="0.3">
      <c r="A3488" s="1" t="s">
        <v>6140</v>
      </c>
      <c r="B3488" s="1" t="s">
        <v>6795</v>
      </c>
      <c r="C3488" s="1" t="str">
        <f t="shared" si="378"/>
        <v>Kazakhstan</v>
      </c>
      <c r="D3488" s="1" t="s">
        <v>7134</v>
      </c>
      <c r="E3488" s="7" t="str">
        <f>TEXT(DATE(MID(D3488, 13, 4), CHOOSE(MATCH( MID(D3488, 5, 3), {"Jan","Feb","Mar","Apr","May","Jun","Jul","Aug","Sep","Oct","Nov","Dec"}, 0), 1, 2, 3, 4, 5, 6, 7, 8, 9, 10, 11, 12), MID(D3488, 9, 2)), "yyyy-mm-dd")</f>
        <v>1987-06-18</v>
      </c>
      <c r="F3488" s="1" t="str">
        <f t="shared" si="379"/>
        <v>21:33:00</v>
      </c>
      <c r="G3488" s="9" t="str">
        <f t="shared" si="380"/>
        <v>June</v>
      </c>
      <c r="H3488" s="5" t="str">
        <f t="shared" si="381"/>
        <v>1987</v>
      </c>
      <c r="I3488" s="1" t="s">
        <v>7135</v>
      </c>
      <c r="J3488" s="1" t="str">
        <f t="shared" si="382"/>
        <v xml:space="preserve">Tsyklon-2 </v>
      </c>
      <c r="K3488" s="1" t="str">
        <f t="shared" si="383"/>
        <v>Cosmos 1860</v>
      </c>
      <c r="L3488" s="1" t="s">
        <v>346</v>
      </c>
      <c r="M3488" s="1"/>
      <c r="N3488" s="1">
        <f t="shared" si="384"/>
        <v>0</v>
      </c>
      <c r="O3488" s="1" t="s">
        <v>9</v>
      </c>
    </row>
    <row r="3489" spans="1:15" x14ac:dyDescent="0.3">
      <c r="A3489" s="1" t="s">
        <v>6140</v>
      </c>
      <c r="B3489" s="1" t="s">
        <v>212</v>
      </c>
      <c r="C3489" s="1" t="str">
        <f t="shared" si="378"/>
        <v>Russia</v>
      </c>
      <c r="D3489" s="1" t="s">
        <v>7136</v>
      </c>
      <c r="E3489" s="7" t="str">
        <f>TEXT(DATE(MID(D3489, 13, 4), CHOOSE(MATCH( MID(D3489, 5, 3), {"Jan","Feb","Mar","Apr","May","Jun","Jul","Aug","Sep","Oct","Nov","Dec"}, 0), 1, 2, 3, 4, 5, 6, 7, 8, 9, 10, 11, 12), MID(D3489, 9, 2)), "yyyy-mm-dd")</f>
        <v>1987-06-18</v>
      </c>
      <c r="F3489" s="1" t="str">
        <f t="shared" si="379"/>
        <v>07:24:00</v>
      </c>
      <c r="G3489" s="9" t="str">
        <f t="shared" si="380"/>
        <v>June</v>
      </c>
      <c r="H3489" s="5" t="str">
        <f t="shared" si="381"/>
        <v>1987</v>
      </c>
      <c r="I3489" s="1" t="s">
        <v>7137</v>
      </c>
      <c r="J3489" s="1" t="str">
        <f t="shared" si="382"/>
        <v xml:space="preserve">Soyuz U </v>
      </c>
      <c r="K3489" s="1" t="str">
        <f t="shared" si="383"/>
        <v>Resurs-F1 nÂ°33</v>
      </c>
      <c r="L3489" s="1" t="s">
        <v>346</v>
      </c>
      <c r="M3489" s="1">
        <v>20</v>
      </c>
      <c r="N3489" s="1">
        <f t="shared" si="384"/>
        <v>1660</v>
      </c>
      <c r="O3489" s="1" t="s">
        <v>257</v>
      </c>
    </row>
    <row r="3490" spans="1:15" x14ac:dyDescent="0.3">
      <c r="A3490" s="1" t="s">
        <v>6140</v>
      </c>
      <c r="B3490" s="1" t="s">
        <v>3373</v>
      </c>
      <c r="C3490" s="1" t="str">
        <f t="shared" si="378"/>
        <v>Russia</v>
      </c>
      <c r="D3490" s="1" t="s">
        <v>7138</v>
      </c>
      <c r="E3490" s="7" t="str">
        <f>TEXT(DATE(MID(D3490, 13, 4), CHOOSE(MATCH( MID(D3490, 5, 3), {"Jan","Feb","Mar","Apr","May","Jun","Jul","Aug","Sep","Oct","Nov","Dec"}, 0), 1, 2, 3, 4, 5, 6, 7, 8, 9, 10, 11, 12), MID(D3490, 9, 2)), "yyyy-mm-dd")</f>
        <v>1987-06-16</v>
      </c>
      <c r="F3490" s="1" t="str">
        <f t="shared" si="379"/>
        <v>17:51:00</v>
      </c>
      <c r="G3490" s="9" t="str">
        <f t="shared" si="380"/>
        <v>June</v>
      </c>
      <c r="H3490" s="5" t="str">
        <f t="shared" si="381"/>
        <v>1987</v>
      </c>
      <c r="I3490" s="1" t="s">
        <v>7139</v>
      </c>
      <c r="J3490" s="1" t="str">
        <f t="shared" si="382"/>
        <v xml:space="preserve">Cosmos-3M </v>
      </c>
      <c r="K3490" s="1" t="str">
        <f t="shared" si="383"/>
        <v>Cosmos 1852 to 1859</v>
      </c>
      <c r="L3490" s="1" t="s">
        <v>346</v>
      </c>
      <c r="M3490" s="1"/>
      <c r="N3490" s="1">
        <f t="shared" si="384"/>
        <v>0</v>
      </c>
      <c r="O3490" s="1" t="s">
        <v>9</v>
      </c>
    </row>
    <row r="3491" spans="1:15" x14ac:dyDescent="0.3">
      <c r="A3491" s="1" t="s">
        <v>6140</v>
      </c>
      <c r="B3491" s="1" t="s">
        <v>5</v>
      </c>
      <c r="C3491" s="1" t="str">
        <f t="shared" si="378"/>
        <v>Russia</v>
      </c>
      <c r="D3491" s="1" t="s">
        <v>7140</v>
      </c>
      <c r="E3491" s="7" t="str">
        <f>TEXT(DATE(MID(D3491, 13, 4), CHOOSE(MATCH( MID(D3491, 5, 3), {"Jan","Feb","Mar","Apr","May","Jun","Jul","Aug","Sep","Oct","Nov","Dec"}, 0), 1, 2, 3, 4, 5, 6, 7, 8, 9, 10, 11, 12), MID(D3491, 9, 2)), "yyyy-mm-dd")</f>
        <v>1987-06-12</v>
      </c>
      <c r="F3491" s="1" t="str">
        <f t="shared" si="379"/>
        <v>07:40:00</v>
      </c>
      <c r="G3491" s="9" t="str">
        <f t="shared" si="380"/>
        <v>June</v>
      </c>
      <c r="H3491" s="5" t="str">
        <f t="shared" si="381"/>
        <v>1987</v>
      </c>
      <c r="I3491" s="1" t="s">
        <v>7141</v>
      </c>
      <c r="J3491" s="1" t="str">
        <f t="shared" si="382"/>
        <v xml:space="preserve">Molniya-M /Block 2BL </v>
      </c>
      <c r="K3491" s="1" t="str">
        <f t="shared" si="383"/>
        <v>Cosmos 1851</v>
      </c>
      <c r="L3491" s="1" t="s">
        <v>346</v>
      </c>
      <c r="M3491" s="1"/>
      <c r="N3491" s="1">
        <f t="shared" si="384"/>
        <v>0</v>
      </c>
      <c r="O3491" s="1" t="s">
        <v>9</v>
      </c>
    </row>
    <row r="3492" spans="1:15" x14ac:dyDescent="0.3">
      <c r="A3492" s="1" t="s">
        <v>6140</v>
      </c>
      <c r="B3492" s="1" t="s">
        <v>3373</v>
      </c>
      <c r="C3492" s="1" t="str">
        <f t="shared" si="378"/>
        <v>Russia</v>
      </c>
      <c r="D3492" s="1" t="s">
        <v>7142</v>
      </c>
      <c r="E3492" s="7" t="str">
        <f>TEXT(DATE(MID(D3492, 13, 4), CHOOSE(MATCH( MID(D3492, 5, 3), {"Jan","Feb","Mar","Apr","May","Jun","Jul","Aug","Sep","Oct","Nov","Dec"}, 0), 1, 2, 3, 4, 5, 6, 7, 8, 9, 10, 11, 12), MID(D3492, 9, 2)), "yyyy-mm-dd")</f>
        <v>1987-06-09</v>
      </c>
      <c r="F3492" s="1" t="str">
        <f t="shared" si="379"/>
        <v>14:45:00</v>
      </c>
      <c r="G3492" s="9" t="str">
        <f t="shared" si="380"/>
        <v>June</v>
      </c>
      <c r="H3492" s="5" t="str">
        <f t="shared" si="381"/>
        <v>1987</v>
      </c>
      <c r="I3492" s="1" t="s">
        <v>7143</v>
      </c>
      <c r="J3492" s="1" t="str">
        <f t="shared" si="382"/>
        <v xml:space="preserve">Cosmos-3M </v>
      </c>
      <c r="K3492" s="1" t="str">
        <f t="shared" si="383"/>
        <v>Cosmos 1850</v>
      </c>
      <c r="L3492" s="1" t="s">
        <v>346</v>
      </c>
      <c r="M3492" s="1"/>
      <c r="N3492" s="1">
        <f t="shared" si="384"/>
        <v>0</v>
      </c>
      <c r="O3492" s="1" t="s">
        <v>9</v>
      </c>
    </row>
    <row r="3493" spans="1:15" x14ac:dyDescent="0.3">
      <c r="A3493" s="1" t="s">
        <v>6140</v>
      </c>
      <c r="B3493" s="1" t="s">
        <v>3038</v>
      </c>
      <c r="C3493" s="1" t="str">
        <f t="shared" si="378"/>
        <v>Russia</v>
      </c>
      <c r="D3493" s="1" t="s">
        <v>7144</v>
      </c>
      <c r="E3493" s="7" t="str">
        <f>TEXT(DATE(MID(D3493, 13, 4), CHOOSE(MATCH( MID(D3493, 5, 3), {"Jan","Feb","Mar","Apr","May","Jun","Jul","Aug","Sep","Oct","Nov","Dec"}, 0), 1, 2, 3, 4, 5, 6, 7, 8, 9, 10, 11, 12), MID(D3493, 9, 2)), "yyyy-mm-dd")</f>
        <v>1987-06-04</v>
      </c>
      <c r="F3493" s="1" t="str">
        <f t="shared" si="379"/>
        <v>18:50:00</v>
      </c>
      <c r="G3493" s="9" t="str">
        <f t="shared" si="380"/>
        <v>June</v>
      </c>
      <c r="H3493" s="5" t="str">
        <f t="shared" si="381"/>
        <v>1987</v>
      </c>
      <c r="I3493" s="1" t="s">
        <v>7145</v>
      </c>
      <c r="J3493" s="1" t="str">
        <f t="shared" si="382"/>
        <v xml:space="preserve">Molniya-M /Block 2BL </v>
      </c>
      <c r="K3493" s="1" t="str">
        <f t="shared" si="383"/>
        <v>Cosmos 1849</v>
      </c>
      <c r="L3493" s="1" t="s">
        <v>346</v>
      </c>
      <c r="M3493" s="1"/>
      <c r="N3493" s="1">
        <f t="shared" si="384"/>
        <v>0</v>
      </c>
      <c r="O3493" s="1" t="s">
        <v>9</v>
      </c>
    </row>
    <row r="3494" spans="1:15" x14ac:dyDescent="0.3">
      <c r="A3494" s="1" t="s">
        <v>6140</v>
      </c>
      <c r="B3494" s="1" t="s">
        <v>5</v>
      </c>
      <c r="C3494" s="1" t="str">
        <f t="shared" si="378"/>
        <v>Russia</v>
      </c>
      <c r="D3494" s="1" t="s">
        <v>7146</v>
      </c>
      <c r="E3494" s="7" t="str">
        <f>TEXT(DATE(MID(D3494, 13, 4), CHOOSE(MATCH( MID(D3494, 5, 3), {"Jan","Feb","Mar","Apr","May","Jun","Jul","Aug","Sep","Oct","Nov","Dec"}, 0), 1, 2, 3, 4, 5, 6, 7, 8, 9, 10, 11, 12), MID(D3494, 9, 2)), "yyyy-mm-dd")</f>
        <v>1987-05-28</v>
      </c>
      <c r="F3494" s="1" t="str">
        <f t="shared" si="379"/>
        <v>12:44:00</v>
      </c>
      <c r="G3494" s="9" t="str">
        <f t="shared" si="380"/>
        <v>May</v>
      </c>
      <c r="H3494" s="5" t="str">
        <f t="shared" si="381"/>
        <v>1987</v>
      </c>
      <c r="I3494" s="1" t="s">
        <v>7147</v>
      </c>
      <c r="J3494" s="1" t="str">
        <f t="shared" si="382"/>
        <v xml:space="preserve">Soyuz U </v>
      </c>
      <c r="K3494" s="1" t="str">
        <f t="shared" si="383"/>
        <v>Cosmos 1848</v>
      </c>
      <c r="L3494" s="1" t="s">
        <v>346</v>
      </c>
      <c r="M3494" s="1">
        <v>20</v>
      </c>
      <c r="N3494" s="1">
        <f t="shared" si="384"/>
        <v>1660</v>
      </c>
      <c r="O3494" s="1" t="s">
        <v>9</v>
      </c>
    </row>
    <row r="3495" spans="1:15" x14ac:dyDescent="0.3">
      <c r="A3495" s="1" t="s">
        <v>6140</v>
      </c>
      <c r="B3495" s="1" t="s">
        <v>3038</v>
      </c>
      <c r="C3495" s="1" t="str">
        <f t="shared" si="378"/>
        <v>Russia</v>
      </c>
      <c r="D3495" s="1" t="s">
        <v>7148</v>
      </c>
      <c r="E3495" s="7" t="str">
        <f>TEXT(DATE(MID(D3495, 13, 4), CHOOSE(MATCH( MID(D3495, 5, 3), {"Jan","Feb","Mar","Apr","May","Jun","Jul","Aug","Sep","Oct","Nov","Dec"}, 0), 1, 2, 3, 4, 5, 6, 7, 8, 9, 10, 11, 12), MID(D3495, 9, 2)), "yyyy-mm-dd")</f>
        <v>1987-05-26</v>
      </c>
      <c r="F3495" s="1" t="str">
        <f t="shared" si="379"/>
        <v>13:39:00</v>
      </c>
      <c r="G3495" s="9" t="str">
        <f t="shared" si="380"/>
        <v>May</v>
      </c>
      <c r="H3495" s="5" t="str">
        <f t="shared" si="381"/>
        <v>1987</v>
      </c>
      <c r="I3495" s="1" t="s">
        <v>7149</v>
      </c>
      <c r="J3495" s="1" t="str">
        <f t="shared" si="382"/>
        <v xml:space="preserve">Soyuz U </v>
      </c>
      <c r="K3495" s="1" t="str">
        <f t="shared" si="383"/>
        <v>Cosmos 1847</v>
      </c>
      <c r="L3495" s="1" t="s">
        <v>346</v>
      </c>
      <c r="M3495" s="1">
        <v>20</v>
      </c>
      <c r="N3495" s="1">
        <f t="shared" si="384"/>
        <v>1660</v>
      </c>
      <c r="O3495" s="1" t="s">
        <v>9</v>
      </c>
    </row>
    <row r="3496" spans="1:15" x14ac:dyDescent="0.3">
      <c r="A3496" s="1" t="s">
        <v>6140</v>
      </c>
      <c r="B3496" s="1" t="s">
        <v>5</v>
      </c>
      <c r="C3496" s="1" t="str">
        <f t="shared" si="378"/>
        <v>Russia</v>
      </c>
      <c r="D3496" s="1" t="s">
        <v>7150</v>
      </c>
      <c r="E3496" s="7" t="str">
        <f>TEXT(DATE(MID(D3496, 13, 4), CHOOSE(MATCH( MID(D3496, 5, 3), {"Jan","Feb","Mar","Apr","May","Jun","Jul","Aug","Sep","Oct","Nov","Dec"}, 0), 1, 2, 3, 4, 5, 6, 7, 8, 9, 10, 11, 12), MID(D3496, 9, 2)), "yyyy-mm-dd")</f>
        <v>1987-05-21</v>
      </c>
      <c r="F3496" s="1" t="str">
        <f t="shared" si="379"/>
        <v>07:44:00</v>
      </c>
      <c r="G3496" s="9" t="str">
        <f t="shared" si="380"/>
        <v>May</v>
      </c>
      <c r="H3496" s="5" t="str">
        <f t="shared" si="381"/>
        <v>1987</v>
      </c>
      <c r="I3496" s="1" t="s">
        <v>7151</v>
      </c>
      <c r="J3496" s="1" t="str">
        <f t="shared" si="382"/>
        <v xml:space="preserve">Soyuz U </v>
      </c>
      <c r="K3496" s="1" t="str">
        <f t="shared" si="383"/>
        <v>Cosmos 1846</v>
      </c>
      <c r="L3496" s="1" t="s">
        <v>346</v>
      </c>
      <c r="M3496" s="1">
        <v>20</v>
      </c>
      <c r="N3496" s="1">
        <f t="shared" si="384"/>
        <v>1660</v>
      </c>
      <c r="O3496" s="1" t="s">
        <v>9</v>
      </c>
    </row>
    <row r="3497" spans="1:15" x14ac:dyDescent="0.3">
      <c r="A3497" s="1" t="s">
        <v>6140</v>
      </c>
      <c r="B3497" s="1" t="s">
        <v>1630</v>
      </c>
      <c r="C3497" s="1" t="str">
        <f t="shared" si="378"/>
        <v>Kazakhstan</v>
      </c>
      <c r="D3497" s="1" t="s">
        <v>7152</v>
      </c>
      <c r="E3497" s="7" t="str">
        <f>TEXT(DATE(MID(D3497, 13, 4), CHOOSE(MATCH( MID(D3497, 5, 3), {"Jan","Feb","Mar","Apr","May","Jun","Jul","Aug","Sep","Oct","Nov","Dec"}, 0), 1, 2, 3, 4, 5, 6, 7, 8, 9, 10, 11, 12), MID(D3497, 9, 2)), "yyyy-mm-dd")</f>
        <v>1987-05-19</v>
      </c>
      <c r="F3497" s="1" t="str">
        <f t="shared" si="379"/>
        <v>04:02:00</v>
      </c>
      <c r="G3497" s="9" t="str">
        <f t="shared" si="380"/>
        <v>May</v>
      </c>
      <c r="H3497" s="5" t="str">
        <f t="shared" si="381"/>
        <v>1987</v>
      </c>
      <c r="I3497" s="1" t="s">
        <v>7153</v>
      </c>
      <c r="J3497" s="1" t="str">
        <f t="shared" si="382"/>
        <v xml:space="preserve">Soyuz U2 </v>
      </c>
      <c r="K3497" s="1" t="str">
        <f t="shared" si="383"/>
        <v>Progress 30</v>
      </c>
      <c r="L3497" s="1" t="s">
        <v>346</v>
      </c>
      <c r="M3497" s="1">
        <v>40</v>
      </c>
      <c r="N3497" s="1">
        <f t="shared" si="384"/>
        <v>3320</v>
      </c>
      <c r="O3497" s="1" t="s">
        <v>9</v>
      </c>
    </row>
    <row r="3498" spans="1:15" x14ac:dyDescent="0.3">
      <c r="A3498" s="1" t="s">
        <v>6140</v>
      </c>
      <c r="B3498" s="1" t="s">
        <v>7154</v>
      </c>
      <c r="C3498" s="1" t="str">
        <f t="shared" si="378"/>
        <v>Kazakhstan</v>
      </c>
      <c r="D3498" s="1" t="s">
        <v>7155</v>
      </c>
      <c r="E3498" s="7" t="str">
        <f>TEXT(DATE(MID(D3498, 13, 4), CHOOSE(MATCH( MID(D3498, 5, 3), {"Jan","Feb","Mar","Apr","May","Jun","Jul","Aug","Sep","Oct","Nov","Dec"}, 0), 1, 2, 3, 4, 5, 6, 7, 8, 9, 10, 11, 12), MID(D3498, 9, 2)), "yyyy-mm-dd")</f>
        <v>1987-05-15</v>
      </c>
      <c r="F3498" s="1" t="str">
        <f t="shared" si="379"/>
        <v>17:30:00</v>
      </c>
      <c r="G3498" s="9" t="str">
        <f t="shared" si="380"/>
        <v>May</v>
      </c>
      <c r="H3498" s="5" t="str">
        <f t="shared" si="381"/>
        <v>1987</v>
      </c>
      <c r="I3498" s="1" t="s">
        <v>7156</v>
      </c>
      <c r="J3498" s="1" t="str">
        <f t="shared" si="382"/>
        <v xml:space="preserve">Energiya/Polyus </v>
      </c>
      <c r="K3498" s="1" t="str">
        <f t="shared" si="383"/>
        <v>Polyus</v>
      </c>
      <c r="L3498" s="1" t="s">
        <v>346</v>
      </c>
      <c r="M3498" s="1"/>
      <c r="N3498" s="1">
        <f t="shared" si="384"/>
        <v>0</v>
      </c>
      <c r="O3498" s="1" t="s">
        <v>9</v>
      </c>
    </row>
    <row r="3499" spans="1:15" x14ac:dyDescent="0.3">
      <c r="A3499" s="1" t="s">
        <v>5556</v>
      </c>
      <c r="B3499" s="1" t="s">
        <v>671</v>
      </c>
      <c r="C3499" s="1" t="str">
        <f t="shared" si="378"/>
        <v>USA</v>
      </c>
      <c r="D3499" s="1" t="s">
        <v>7157</v>
      </c>
      <c r="E3499" s="7" t="str">
        <f>TEXT(DATE(MID(D3499, 13, 4), CHOOSE(MATCH( MID(D3499, 5, 3), {"Jan","Feb","Mar","Apr","May","Jun","Jul","Aug","Sep","Oct","Nov","Dec"}, 0), 1, 2, 3, 4, 5, 6, 7, 8, 9, 10, 11, 12), MID(D3499, 9, 2)), "yyyy-mm-dd")</f>
        <v>1987-05-15</v>
      </c>
      <c r="F3499" s="1" t="str">
        <f t="shared" si="379"/>
        <v>15:45:00</v>
      </c>
      <c r="G3499" s="9" t="str">
        <f t="shared" si="380"/>
        <v>May</v>
      </c>
      <c r="H3499" s="5" t="str">
        <f t="shared" si="381"/>
        <v>1987</v>
      </c>
      <c r="I3499" s="1" t="s">
        <v>7158</v>
      </c>
      <c r="J3499" s="1" t="str">
        <f t="shared" si="382"/>
        <v xml:space="preserve">Atlas-H MSD </v>
      </c>
      <c r="K3499" s="1" t="str">
        <f t="shared" si="383"/>
        <v>NOSS-9A to 9C, MSD 9 &amp; LIPS 3 (USA-22 to USA-25)</v>
      </c>
      <c r="L3499" s="1" t="s">
        <v>346</v>
      </c>
      <c r="M3499" s="1"/>
      <c r="N3499" s="1">
        <f t="shared" si="384"/>
        <v>0</v>
      </c>
      <c r="O3499" s="1" t="s">
        <v>9</v>
      </c>
    </row>
    <row r="3500" spans="1:15" x14ac:dyDescent="0.3">
      <c r="A3500" s="1" t="s">
        <v>6140</v>
      </c>
      <c r="B3500" s="1" t="s">
        <v>130</v>
      </c>
      <c r="C3500" s="1" t="str">
        <f t="shared" si="378"/>
        <v>Kazakhstan</v>
      </c>
      <c r="D3500" s="1" t="s">
        <v>7159</v>
      </c>
      <c r="E3500" s="7" t="str">
        <f>TEXT(DATE(MID(D3500, 13, 4), CHOOSE(MATCH( MID(D3500, 5, 3), {"Jan","Feb","Mar","Apr","May","Jun","Jul","Aug","Sep","Oct","Nov","Dec"}, 0), 1, 2, 3, 4, 5, 6, 7, 8, 9, 10, 11, 12), MID(D3500, 9, 2)), "yyyy-mm-dd")</f>
        <v>1987-05-13</v>
      </c>
      <c r="F3500" s="1" t="str">
        <f t="shared" si="379"/>
        <v>06:00:00</v>
      </c>
      <c r="G3500" s="9" t="str">
        <f t="shared" si="380"/>
        <v>May</v>
      </c>
      <c r="H3500" s="5" t="str">
        <f t="shared" si="381"/>
        <v>1987</v>
      </c>
      <c r="I3500" s="1" t="s">
        <v>7160</v>
      </c>
      <c r="J3500" s="1" t="str">
        <f t="shared" si="382"/>
        <v xml:space="preserve">Soyuz U </v>
      </c>
      <c r="K3500" s="1" t="str">
        <f t="shared" si="383"/>
        <v>Cosmos 1845</v>
      </c>
      <c r="L3500" s="1" t="s">
        <v>346</v>
      </c>
      <c r="M3500" s="1">
        <v>20</v>
      </c>
      <c r="N3500" s="1">
        <f t="shared" si="384"/>
        <v>1660</v>
      </c>
      <c r="O3500" s="1" t="s">
        <v>9</v>
      </c>
    </row>
    <row r="3501" spans="1:15" x14ac:dyDescent="0.3">
      <c r="A3501" s="1" t="s">
        <v>6140</v>
      </c>
      <c r="B3501" s="1" t="s">
        <v>2022</v>
      </c>
      <c r="C3501" s="1" t="str">
        <f t="shared" si="378"/>
        <v>Kazakhstan</v>
      </c>
      <c r="D3501" s="1" t="s">
        <v>7161</v>
      </c>
      <c r="E3501" s="7" t="str">
        <f>TEXT(DATE(MID(D3501, 13, 4), CHOOSE(MATCH( MID(D3501, 5, 3), {"Jan","Feb","Mar","Apr","May","Jun","Jul","Aug","Sep","Oct","Nov","Dec"}, 0), 1, 2, 3, 4, 5, 6, 7, 8, 9, 10, 11, 12), MID(D3501, 9, 2)), "yyyy-mm-dd")</f>
        <v>1987-05-13</v>
      </c>
      <c r="F3501" s="1" t="str">
        <f t="shared" si="379"/>
        <v>05:40:00</v>
      </c>
      <c r="G3501" s="9" t="str">
        <f t="shared" si="380"/>
        <v>May</v>
      </c>
      <c r="H3501" s="5" t="str">
        <f t="shared" si="381"/>
        <v>1987</v>
      </c>
      <c r="I3501" s="1" t="s">
        <v>7162</v>
      </c>
      <c r="J3501" s="1" t="str">
        <f t="shared" si="382"/>
        <v xml:space="preserve">Zenit-2 </v>
      </c>
      <c r="K3501" s="1" t="str">
        <f t="shared" si="383"/>
        <v>Cosmos 1844</v>
      </c>
      <c r="L3501" s="1" t="s">
        <v>346</v>
      </c>
      <c r="M3501" s="1"/>
      <c r="N3501" s="1">
        <f t="shared" si="384"/>
        <v>0</v>
      </c>
      <c r="O3501" s="1" t="s">
        <v>9</v>
      </c>
    </row>
    <row r="3502" spans="1:15" x14ac:dyDescent="0.3">
      <c r="A3502" s="1" t="s">
        <v>6140</v>
      </c>
      <c r="B3502" s="1" t="s">
        <v>529</v>
      </c>
      <c r="C3502" s="1" t="str">
        <f t="shared" si="378"/>
        <v>Kazakhstan</v>
      </c>
      <c r="D3502" s="1" t="s">
        <v>7163</v>
      </c>
      <c r="E3502" s="7" t="str">
        <f>TEXT(DATE(MID(D3502, 13, 4), CHOOSE(MATCH( MID(D3502, 5, 3), {"Jan","Feb","Mar","Apr","May","Jun","Jul","Aug","Sep","Oct","Nov","Dec"}, 0), 1, 2, 3, 4, 5, 6, 7, 8, 9, 10, 11, 12), MID(D3502, 9, 2)), "yyyy-mm-dd")</f>
        <v>1987-05-11</v>
      </c>
      <c r="F3502" s="1" t="str">
        <f t="shared" si="379"/>
        <v>14:45:00</v>
      </c>
      <c r="G3502" s="9" t="str">
        <f t="shared" si="380"/>
        <v>May</v>
      </c>
      <c r="H3502" s="5" t="str">
        <f t="shared" si="381"/>
        <v>1987</v>
      </c>
      <c r="I3502" s="1" t="s">
        <v>7164</v>
      </c>
      <c r="J3502" s="1" t="str">
        <f t="shared" si="382"/>
        <v xml:space="preserve">Proton-K/Block-DM </v>
      </c>
      <c r="K3502" s="1" t="str">
        <f t="shared" si="383"/>
        <v>Gorizont 14</v>
      </c>
      <c r="L3502" s="1" t="s">
        <v>346</v>
      </c>
      <c r="M3502" s="1"/>
      <c r="N3502" s="1">
        <f t="shared" si="384"/>
        <v>0</v>
      </c>
      <c r="O3502" s="1" t="s">
        <v>9</v>
      </c>
    </row>
    <row r="3503" spans="1:15" x14ac:dyDescent="0.3">
      <c r="A3503" s="1" t="s">
        <v>6140</v>
      </c>
      <c r="B3503" s="1" t="s">
        <v>130</v>
      </c>
      <c r="C3503" s="1" t="str">
        <f t="shared" si="378"/>
        <v>Kazakhstan</v>
      </c>
      <c r="D3503" s="1" t="s">
        <v>7165</v>
      </c>
      <c r="E3503" s="7" t="str">
        <f>TEXT(DATE(MID(D3503, 13, 4), CHOOSE(MATCH( MID(D3503, 5, 3), {"Jan","Feb","Mar","Apr","May","Jun","Jul","Aug","Sep","Oct","Nov","Dec"}, 0), 1, 2, 3, 4, 5, 6, 7, 8, 9, 10, 11, 12), MID(D3503, 9, 2)), "yyyy-mm-dd")</f>
        <v>1987-05-05</v>
      </c>
      <c r="F3503" s="1" t="str">
        <f t="shared" si="379"/>
        <v>09:15:00</v>
      </c>
      <c r="G3503" s="9" t="str">
        <f t="shared" si="380"/>
        <v>May</v>
      </c>
      <c r="H3503" s="5" t="str">
        <f t="shared" si="381"/>
        <v>1987</v>
      </c>
      <c r="I3503" s="1" t="s">
        <v>7166</v>
      </c>
      <c r="J3503" s="1" t="str">
        <f t="shared" si="382"/>
        <v xml:space="preserve">Soyuz U </v>
      </c>
      <c r="K3503" s="1" t="str">
        <f t="shared" si="383"/>
        <v>Cosmos 1843</v>
      </c>
      <c r="L3503" s="1" t="s">
        <v>346</v>
      </c>
      <c r="M3503" s="1">
        <v>20</v>
      </c>
      <c r="N3503" s="1">
        <f t="shared" si="384"/>
        <v>1660</v>
      </c>
      <c r="O3503" s="1" t="s">
        <v>9</v>
      </c>
    </row>
    <row r="3504" spans="1:15" x14ac:dyDescent="0.3">
      <c r="A3504" s="1" t="s">
        <v>6140</v>
      </c>
      <c r="B3504" s="1" t="s">
        <v>3566</v>
      </c>
      <c r="C3504" s="1" t="str">
        <f t="shared" si="378"/>
        <v>Russia</v>
      </c>
      <c r="D3504" s="1" t="s">
        <v>7167</v>
      </c>
      <c r="E3504" s="7" t="str">
        <f>TEXT(DATE(MID(D3504, 13, 4), CHOOSE(MATCH( MID(D3504, 5, 3), {"Jan","Feb","Mar","Apr","May","Jun","Jul","Aug","Sep","Oct","Nov","Dec"}, 0), 1, 2, 3, 4, 5, 6, 7, 8, 9, 10, 11, 12), MID(D3504, 9, 2)), "yyyy-mm-dd")</f>
        <v>1987-04-27</v>
      </c>
      <c r="F3504" s="1" t="str">
        <f t="shared" si="379"/>
        <v>00:00:00</v>
      </c>
      <c r="G3504" s="9" t="str">
        <f t="shared" si="380"/>
        <v>April</v>
      </c>
      <c r="H3504" s="5" t="str">
        <f t="shared" si="381"/>
        <v>1987</v>
      </c>
      <c r="I3504" s="1" t="s">
        <v>7168</v>
      </c>
      <c r="J3504" s="1" t="str">
        <f t="shared" si="382"/>
        <v xml:space="preserve">Tsyklon-3 </v>
      </c>
      <c r="K3504" s="1" t="str">
        <f t="shared" si="383"/>
        <v>Cosmos 1842</v>
      </c>
      <c r="L3504" s="1" t="s">
        <v>346</v>
      </c>
      <c r="M3504" s="1"/>
      <c r="N3504" s="1">
        <f t="shared" si="384"/>
        <v>0</v>
      </c>
      <c r="O3504" s="1" t="s">
        <v>9</v>
      </c>
    </row>
    <row r="3505" spans="1:15" x14ac:dyDescent="0.3">
      <c r="A3505" s="1" t="s">
        <v>6140</v>
      </c>
      <c r="B3505" s="1" t="s">
        <v>6615</v>
      </c>
      <c r="C3505" s="1" t="str">
        <f t="shared" si="378"/>
        <v>Russia</v>
      </c>
      <c r="D3505" s="1" t="s">
        <v>7169</v>
      </c>
      <c r="E3505" s="7" t="str">
        <f>TEXT(DATE(MID(D3505, 13, 4), CHOOSE(MATCH( MID(D3505, 5, 3), {"Jan","Feb","Mar","Apr","May","Jun","Jul","Aug","Sep","Oct","Nov","Dec"}, 0), 1, 2, 3, 4, 5, 6, 7, 8, 9, 10, 11, 12), MID(D3505, 9, 2)), "yyyy-mm-dd")</f>
        <v>1987-04-24</v>
      </c>
      <c r="F3505" s="1" t="str">
        <f t="shared" si="379"/>
        <v>16:59:00</v>
      </c>
      <c r="G3505" s="9" t="str">
        <f t="shared" si="380"/>
        <v>April</v>
      </c>
      <c r="H3505" s="5" t="str">
        <f t="shared" si="381"/>
        <v>1987</v>
      </c>
      <c r="I3505" s="1" t="s">
        <v>7170</v>
      </c>
      <c r="J3505" s="1" t="str">
        <f t="shared" si="382"/>
        <v xml:space="preserve">Soyuz U </v>
      </c>
      <c r="K3505" s="1" t="str">
        <f t="shared" si="383"/>
        <v>Cosmos 1841</v>
      </c>
      <c r="L3505" s="1" t="s">
        <v>346</v>
      </c>
      <c r="M3505" s="1">
        <v>20</v>
      </c>
      <c r="N3505" s="1">
        <f t="shared" si="384"/>
        <v>1660</v>
      </c>
      <c r="O3505" s="1" t="s">
        <v>9</v>
      </c>
    </row>
    <row r="3506" spans="1:15" x14ac:dyDescent="0.3">
      <c r="A3506" s="1" t="s">
        <v>6140</v>
      </c>
      <c r="B3506" s="1" t="s">
        <v>6272</v>
      </c>
      <c r="C3506" s="1" t="str">
        <f t="shared" si="378"/>
        <v>Kazakhstan</v>
      </c>
      <c r="D3506" s="1" t="s">
        <v>7171</v>
      </c>
      <c r="E3506" s="7" t="str">
        <f>TEXT(DATE(MID(D3506, 13, 4), CHOOSE(MATCH( MID(D3506, 5, 3), {"Jan","Feb","Mar","Apr","May","Jun","Jul","Aug","Sep","Oct","Nov","Dec"}, 0), 1, 2, 3, 4, 5, 6, 7, 8, 9, 10, 11, 12), MID(D3506, 9, 2)), "yyyy-mm-dd")</f>
        <v>1987-04-24</v>
      </c>
      <c r="F3506" s="1" t="str">
        <f t="shared" si="379"/>
        <v>12:42:00</v>
      </c>
      <c r="G3506" s="9" t="str">
        <f t="shared" si="380"/>
        <v>April</v>
      </c>
      <c r="H3506" s="5" t="str">
        <f t="shared" si="381"/>
        <v>1987</v>
      </c>
      <c r="I3506" s="1" t="s">
        <v>7172</v>
      </c>
      <c r="J3506" s="1" t="str">
        <f t="shared" si="382"/>
        <v xml:space="preserve">Proton K/Block-DM-2 </v>
      </c>
      <c r="K3506" s="1" t="str">
        <f t="shared" si="383"/>
        <v>Cosmos 1838, 1839 &amp; 1840</v>
      </c>
      <c r="L3506" s="1" t="s">
        <v>346</v>
      </c>
      <c r="M3506" s="1"/>
      <c r="N3506" s="1">
        <f t="shared" si="384"/>
        <v>0</v>
      </c>
      <c r="O3506" s="1" t="s">
        <v>257</v>
      </c>
    </row>
    <row r="3507" spans="1:15" x14ac:dyDescent="0.3">
      <c r="A3507" s="1" t="s">
        <v>6140</v>
      </c>
      <c r="B3507" s="1" t="s">
        <v>212</v>
      </c>
      <c r="C3507" s="1" t="str">
        <f t="shared" si="378"/>
        <v>Russia</v>
      </c>
      <c r="D3507" s="1" t="s">
        <v>7173</v>
      </c>
      <c r="E3507" s="7" t="str">
        <f>TEXT(DATE(MID(D3507, 13, 4), CHOOSE(MATCH( MID(D3507, 5, 3), {"Jan","Feb","Mar","Apr","May","Jun","Jul","Aug","Sep","Oct","Nov","Dec"}, 0), 1, 2, 3, 4, 5, 6, 7, 8, 9, 10, 11, 12), MID(D3507, 9, 2)), "yyyy-mm-dd")</f>
        <v>1987-04-22</v>
      </c>
      <c r="F3507" s="1" t="str">
        <f t="shared" si="379"/>
        <v>09:10:00</v>
      </c>
      <c r="G3507" s="9" t="str">
        <f t="shared" si="380"/>
        <v>April</v>
      </c>
      <c r="H3507" s="5" t="str">
        <f t="shared" si="381"/>
        <v>1987</v>
      </c>
      <c r="I3507" s="1" t="s">
        <v>7174</v>
      </c>
      <c r="J3507" s="1" t="str">
        <f t="shared" si="382"/>
        <v xml:space="preserve">Soyuz U </v>
      </c>
      <c r="K3507" s="1" t="str">
        <f t="shared" si="383"/>
        <v>Cosmos 1837</v>
      </c>
      <c r="L3507" s="1" t="s">
        <v>346</v>
      </c>
      <c r="M3507" s="1">
        <v>20</v>
      </c>
      <c r="N3507" s="1">
        <f t="shared" si="384"/>
        <v>1660</v>
      </c>
      <c r="O3507" s="1" t="s">
        <v>9</v>
      </c>
    </row>
    <row r="3508" spans="1:15" x14ac:dyDescent="0.3">
      <c r="A3508" s="1" t="s">
        <v>6140</v>
      </c>
      <c r="B3508" s="1" t="s">
        <v>1630</v>
      </c>
      <c r="C3508" s="1" t="str">
        <f t="shared" si="378"/>
        <v>Kazakhstan</v>
      </c>
      <c r="D3508" s="1" t="s">
        <v>7175</v>
      </c>
      <c r="E3508" s="7" t="str">
        <f>TEXT(DATE(MID(D3508, 13, 4), CHOOSE(MATCH( MID(D3508, 5, 3), {"Jan","Feb","Mar","Apr","May","Jun","Jul","Aug","Sep","Oct","Nov","Dec"}, 0), 1, 2, 3, 4, 5, 6, 7, 8, 9, 10, 11, 12), MID(D3508, 9, 2)), "yyyy-mm-dd")</f>
        <v>1987-04-21</v>
      </c>
      <c r="F3508" s="1" t="str">
        <f t="shared" si="379"/>
        <v>15:14:00</v>
      </c>
      <c r="G3508" s="9" t="str">
        <f t="shared" si="380"/>
        <v>April</v>
      </c>
      <c r="H3508" s="5" t="str">
        <f t="shared" si="381"/>
        <v>1987</v>
      </c>
      <c r="I3508" s="1" t="s">
        <v>7176</v>
      </c>
      <c r="J3508" s="1" t="str">
        <f t="shared" si="382"/>
        <v xml:space="preserve">Soyuz U2 </v>
      </c>
      <c r="K3508" s="1" t="str">
        <f t="shared" si="383"/>
        <v>Progress 29</v>
      </c>
      <c r="L3508" s="1" t="s">
        <v>346</v>
      </c>
      <c r="M3508" s="1">
        <v>40</v>
      </c>
      <c r="N3508" s="1">
        <f t="shared" si="384"/>
        <v>3320</v>
      </c>
      <c r="O3508" s="1" t="s">
        <v>9</v>
      </c>
    </row>
    <row r="3509" spans="1:15" x14ac:dyDescent="0.3">
      <c r="A3509" s="1" t="s">
        <v>6140</v>
      </c>
      <c r="B3509" s="1" t="s">
        <v>1630</v>
      </c>
      <c r="C3509" s="1" t="str">
        <f t="shared" si="378"/>
        <v>Kazakhstan</v>
      </c>
      <c r="D3509" s="1" t="s">
        <v>7177</v>
      </c>
      <c r="E3509" s="7" t="str">
        <f>TEXT(DATE(MID(D3509, 13, 4), CHOOSE(MATCH( MID(D3509, 5, 3), {"Jan","Feb","Mar","Apr","May","Jun","Jul","Aug","Sep","Oct","Nov","Dec"}, 0), 1, 2, 3, 4, 5, 6, 7, 8, 9, 10, 11, 12), MID(D3509, 9, 2)), "yyyy-mm-dd")</f>
        <v>1987-04-16</v>
      </c>
      <c r="F3509" s="1" t="str">
        <f t="shared" si="379"/>
        <v>06:18:00</v>
      </c>
      <c r="G3509" s="9" t="str">
        <f t="shared" si="380"/>
        <v>April</v>
      </c>
      <c r="H3509" s="5" t="str">
        <f t="shared" si="381"/>
        <v>1987</v>
      </c>
      <c r="I3509" s="1" t="s">
        <v>7178</v>
      </c>
      <c r="J3509" s="1" t="str">
        <f t="shared" si="382"/>
        <v xml:space="preserve">Soyuz U </v>
      </c>
      <c r="K3509" s="1" t="str">
        <f t="shared" si="383"/>
        <v>Cosmos 1836</v>
      </c>
      <c r="L3509" s="1" t="s">
        <v>346</v>
      </c>
      <c r="M3509" s="1">
        <v>20</v>
      </c>
      <c r="N3509" s="1">
        <f t="shared" si="384"/>
        <v>1660</v>
      </c>
      <c r="O3509" s="1" t="s">
        <v>9</v>
      </c>
    </row>
    <row r="3510" spans="1:15" x14ac:dyDescent="0.3">
      <c r="A3510" s="1" t="s">
        <v>6140</v>
      </c>
      <c r="B3510" s="1" t="s">
        <v>1630</v>
      </c>
      <c r="C3510" s="1" t="str">
        <f t="shared" si="378"/>
        <v>Kazakhstan</v>
      </c>
      <c r="D3510" s="1" t="s">
        <v>7179</v>
      </c>
      <c r="E3510" s="7" t="str">
        <f>TEXT(DATE(MID(D3510, 13, 4), CHOOSE(MATCH( MID(D3510, 5, 3), {"Jan","Feb","Mar","Apr","May","Jun","Jul","Aug","Sep","Oct","Nov","Dec"}, 0), 1, 2, 3, 4, 5, 6, 7, 8, 9, 10, 11, 12), MID(D3510, 9, 2)), "yyyy-mm-dd")</f>
        <v>1987-04-09</v>
      </c>
      <c r="F3510" s="1" t="str">
        <f t="shared" si="379"/>
        <v>11:44:00</v>
      </c>
      <c r="G3510" s="9" t="str">
        <f t="shared" si="380"/>
        <v>April</v>
      </c>
      <c r="H3510" s="5" t="str">
        <f t="shared" si="381"/>
        <v>1987</v>
      </c>
      <c r="I3510" s="1" t="s">
        <v>7180</v>
      </c>
      <c r="J3510" s="1" t="str">
        <f t="shared" si="382"/>
        <v xml:space="preserve">Soyuz U </v>
      </c>
      <c r="K3510" s="1" t="str">
        <f t="shared" si="383"/>
        <v>Cosmos 1835</v>
      </c>
      <c r="L3510" s="1" t="s">
        <v>346</v>
      </c>
      <c r="M3510" s="1">
        <v>20</v>
      </c>
      <c r="N3510" s="1">
        <f t="shared" si="384"/>
        <v>1660</v>
      </c>
      <c r="O3510" s="1" t="s">
        <v>9</v>
      </c>
    </row>
    <row r="3511" spans="1:15" x14ac:dyDescent="0.3">
      <c r="A3511" s="1" t="s">
        <v>6140</v>
      </c>
      <c r="B3511" s="1" t="s">
        <v>6795</v>
      </c>
      <c r="C3511" s="1" t="str">
        <f t="shared" si="378"/>
        <v>Kazakhstan</v>
      </c>
      <c r="D3511" s="1" t="s">
        <v>7181</v>
      </c>
      <c r="E3511" s="7" t="str">
        <f>TEXT(DATE(MID(D3511, 13, 4), CHOOSE(MATCH( MID(D3511, 5, 3), {"Jan","Feb","Mar","Apr","May","Jun","Jul","Aug","Sep","Oct","Nov","Dec"}, 0), 1, 2, 3, 4, 5, 6, 7, 8, 9, 10, 11, 12), MID(D3511, 9, 2)), "yyyy-mm-dd")</f>
        <v>1987-04-08</v>
      </c>
      <c r="F3511" s="1" t="str">
        <f t="shared" si="379"/>
        <v>03:51:00</v>
      </c>
      <c r="G3511" s="9" t="str">
        <f t="shared" si="380"/>
        <v>April</v>
      </c>
      <c r="H3511" s="5" t="str">
        <f t="shared" si="381"/>
        <v>1987</v>
      </c>
      <c r="I3511" s="1" t="s">
        <v>7182</v>
      </c>
      <c r="J3511" s="1" t="str">
        <f t="shared" si="382"/>
        <v xml:space="preserve">Tsyklon-2 </v>
      </c>
      <c r="K3511" s="1" t="str">
        <f t="shared" si="383"/>
        <v>Cosmos 1834</v>
      </c>
      <c r="L3511" s="1" t="s">
        <v>346</v>
      </c>
      <c r="M3511" s="1"/>
      <c r="N3511" s="1">
        <f t="shared" si="384"/>
        <v>0</v>
      </c>
      <c r="O3511" s="1" t="s">
        <v>9</v>
      </c>
    </row>
    <row r="3512" spans="1:15" x14ac:dyDescent="0.3">
      <c r="A3512" s="1" t="s">
        <v>6140</v>
      </c>
      <c r="B3512" s="1" t="s">
        <v>529</v>
      </c>
      <c r="C3512" s="1" t="str">
        <f t="shared" si="378"/>
        <v>Kazakhstan</v>
      </c>
      <c r="D3512" s="1" t="s">
        <v>7183</v>
      </c>
      <c r="E3512" s="7" t="str">
        <f>TEXT(DATE(MID(D3512, 13, 4), CHOOSE(MATCH( MID(D3512, 5, 3), {"Jan","Feb","Mar","Apr","May","Jun","Jul","Aug","Sep","Oct","Nov","Dec"}, 0), 1, 2, 3, 4, 5, 6, 7, 8, 9, 10, 11, 12), MID(D3512, 9, 2)), "yyyy-mm-dd")</f>
        <v>1987-03-31</v>
      </c>
      <c r="F3512" s="1" t="str">
        <f t="shared" si="379"/>
        <v>00:06:00</v>
      </c>
      <c r="G3512" s="9" t="str">
        <f t="shared" si="380"/>
        <v>March</v>
      </c>
      <c r="H3512" s="5" t="str">
        <f t="shared" si="381"/>
        <v>1987</v>
      </c>
      <c r="I3512" s="1" t="s">
        <v>7184</v>
      </c>
      <c r="J3512" s="1" t="str">
        <f t="shared" si="382"/>
        <v xml:space="preserve">Proton-K </v>
      </c>
      <c r="K3512" s="1" t="str">
        <f t="shared" si="383"/>
        <v>Kvant-1</v>
      </c>
      <c r="L3512" s="1" t="s">
        <v>346</v>
      </c>
      <c r="M3512" s="1"/>
      <c r="N3512" s="1">
        <f t="shared" si="384"/>
        <v>0</v>
      </c>
      <c r="O3512" s="1" t="s">
        <v>9</v>
      </c>
    </row>
    <row r="3513" spans="1:15" x14ac:dyDescent="0.3">
      <c r="A3513" s="1" t="s">
        <v>5556</v>
      </c>
      <c r="B3513" s="1" t="s">
        <v>4092</v>
      </c>
      <c r="C3513" s="1" t="str">
        <f t="shared" si="378"/>
        <v>USA</v>
      </c>
      <c r="D3513" s="1" t="s">
        <v>7185</v>
      </c>
      <c r="E3513" s="7" t="str">
        <f>TEXT(DATE(MID(D3513, 13, 4), CHOOSE(MATCH( MID(D3513, 5, 3), {"Jan","Feb","Mar","Apr","May","Jun","Jul","Aug","Sep","Oct","Nov","Dec"}, 0), 1, 2, 3, 4, 5, 6, 7, 8, 9, 10, 11, 12), MID(D3513, 9, 2)), "yyyy-mm-dd")</f>
        <v>1987-03-26</v>
      </c>
      <c r="F3513" s="1" t="str">
        <f t="shared" si="379"/>
        <v>21:22:00</v>
      </c>
      <c r="G3513" s="9" t="str">
        <f t="shared" si="380"/>
        <v>March</v>
      </c>
      <c r="H3513" s="5" t="str">
        <f t="shared" si="381"/>
        <v>1987</v>
      </c>
      <c r="I3513" s="1" t="s">
        <v>7186</v>
      </c>
      <c r="J3513" s="1" t="str">
        <f t="shared" si="382"/>
        <v xml:space="preserve">Atlas-G Centaur-D1AR </v>
      </c>
      <c r="K3513" s="1" t="str">
        <f t="shared" si="383"/>
        <v>FLTSATCOM-6</v>
      </c>
      <c r="L3513" s="1" t="s">
        <v>346</v>
      </c>
      <c r="M3513" s="1"/>
      <c r="N3513" s="1">
        <f t="shared" si="384"/>
        <v>0</v>
      </c>
      <c r="O3513" s="1" t="s">
        <v>257</v>
      </c>
    </row>
    <row r="3514" spans="1:15" x14ac:dyDescent="0.3">
      <c r="A3514" s="1" t="s">
        <v>86</v>
      </c>
      <c r="B3514" s="1" t="s">
        <v>5726</v>
      </c>
      <c r="C3514" s="1" t="str">
        <f t="shared" si="378"/>
        <v>India</v>
      </c>
      <c r="D3514" s="1" t="s">
        <v>7187</v>
      </c>
      <c r="E3514" s="7" t="str">
        <f>TEXT(DATE(MID(D3514, 13, 4), CHOOSE(MATCH( MID(D3514, 5, 3), {"Jan","Feb","Mar","Apr","May","Jun","Jul","Aug","Sep","Oct","Nov","Dec"}, 0), 1, 2, 3, 4, 5, 6, 7, 8, 9, 10, 11, 12), MID(D3514, 9, 2)), "yyyy-mm-dd")</f>
        <v>1987-03-24</v>
      </c>
      <c r="F3514" s="1" t="str">
        <f t="shared" si="379"/>
        <v>06:39:00</v>
      </c>
      <c r="G3514" s="9" t="str">
        <f t="shared" si="380"/>
        <v>March</v>
      </c>
      <c r="H3514" s="5" t="str">
        <f t="shared" si="381"/>
        <v>1987</v>
      </c>
      <c r="I3514" s="1" t="s">
        <v>7188</v>
      </c>
      <c r="J3514" s="1" t="str">
        <f t="shared" si="382"/>
        <v xml:space="preserve">ASLV </v>
      </c>
      <c r="K3514" s="1" t="str">
        <f t="shared" si="383"/>
        <v>SROSS-A</v>
      </c>
      <c r="L3514" s="1" t="s">
        <v>346</v>
      </c>
      <c r="M3514" s="1"/>
      <c r="N3514" s="1">
        <f t="shared" si="384"/>
        <v>0</v>
      </c>
      <c r="O3514" s="1" t="s">
        <v>257</v>
      </c>
    </row>
    <row r="3515" spans="1:15" x14ac:dyDescent="0.3">
      <c r="A3515" s="1" t="s">
        <v>5722</v>
      </c>
      <c r="B3515" s="1" t="s">
        <v>3160</v>
      </c>
      <c r="C3515" s="1" t="str">
        <f t="shared" si="378"/>
        <v>USA</v>
      </c>
      <c r="D3515" s="1" t="s">
        <v>7189</v>
      </c>
      <c r="E3515" s="7" t="str">
        <f>TEXT(DATE(MID(D3515, 13, 4), CHOOSE(MATCH( MID(D3515, 5, 3), {"Jan","Feb","Mar","Apr","May","Jun","Jul","Aug","Sep","Oct","Nov","Dec"}, 0), 1, 2, 3, 4, 5, 6, 7, 8, 9, 10, 11, 12), MID(D3515, 9, 2)), "yyyy-mm-dd")</f>
        <v>1987-03-20</v>
      </c>
      <c r="F3515" s="1" t="str">
        <f t="shared" si="379"/>
        <v>22:22:00</v>
      </c>
      <c r="G3515" s="9" t="str">
        <f t="shared" si="380"/>
        <v>March</v>
      </c>
      <c r="H3515" s="5" t="str">
        <f t="shared" si="381"/>
        <v>1987</v>
      </c>
      <c r="I3515" s="1" t="s">
        <v>7190</v>
      </c>
      <c r="J3515" s="1" t="str">
        <f t="shared" si="382"/>
        <v xml:space="preserve">Delta 3920 </v>
      </c>
      <c r="K3515" s="1" t="str">
        <f t="shared" si="383"/>
        <v>Palapa B2P</v>
      </c>
      <c r="L3515" s="1" t="s">
        <v>346</v>
      </c>
      <c r="M3515" s="1"/>
      <c r="N3515" s="1">
        <f t="shared" si="384"/>
        <v>0</v>
      </c>
      <c r="O3515" s="1" t="s">
        <v>9</v>
      </c>
    </row>
    <row r="3516" spans="1:15" x14ac:dyDescent="0.3">
      <c r="A3516" s="1" t="s">
        <v>6140</v>
      </c>
      <c r="B3516" s="1" t="s">
        <v>6272</v>
      </c>
      <c r="C3516" s="1" t="str">
        <f t="shared" si="378"/>
        <v>Kazakhstan</v>
      </c>
      <c r="D3516" s="1" t="s">
        <v>7191</v>
      </c>
      <c r="E3516" s="7" t="str">
        <f>TEXT(DATE(MID(D3516, 13, 4), CHOOSE(MATCH( MID(D3516, 5, 3), {"Jan","Feb","Mar","Apr","May","Jun","Jul","Aug","Sep","Oct","Nov","Dec"}, 0), 1, 2, 3, 4, 5, 6, 7, 8, 9, 10, 11, 12), MID(D3516, 9, 2)), "yyyy-mm-dd")</f>
        <v>1987-03-19</v>
      </c>
      <c r="F3516" s="1" t="str">
        <f t="shared" si="379"/>
        <v>03:54:00</v>
      </c>
      <c r="G3516" s="9" t="str">
        <f t="shared" si="380"/>
        <v>March</v>
      </c>
      <c r="H3516" s="5" t="str">
        <f t="shared" si="381"/>
        <v>1987</v>
      </c>
      <c r="I3516" s="1" t="s">
        <v>7192</v>
      </c>
      <c r="J3516" s="1" t="str">
        <f t="shared" si="382"/>
        <v xml:space="preserve">Proton-K/Block-DM </v>
      </c>
      <c r="K3516" s="1" t="str">
        <f t="shared" si="383"/>
        <v>Raduga 20</v>
      </c>
      <c r="L3516" s="1" t="s">
        <v>346</v>
      </c>
      <c r="M3516" s="1"/>
      <c r="N3516" s="1">
        <f t="shared" si="384"/>
        <v>0</v>
      </c>
      <c r="O3516" s="1" t="s">
        <v>9</v>
      </c>
    </row>
    <row r="3517" spans="1:15" x14ac:dyDescent="0.3">
      <c r="A3517" s="1" t="s">
        <v>6140</v>
      </c>
      <c r="B3517" s="1" t="s">
        <v>2022</v>
      </c>
      <c r="C3517" s="1" t="str">
        <f t="shared" si="378"/>
        <v>Kazakhstan</v>
      </c>
      <c r="D3517" s="1" t="s">
        <v>7193</v>
      </c>
      <c r="E3517" s="7" t="str">
        <f>TEXT(DATE(MID(D3517, 13, 4), CHOOSE(MATCH( MID(D3517, 5, 3), {"Jan","Feb","Mar","Apr","May","Jun","Jul","Aug","Sep","Oct","Nov","Dec"}, 0), 1, 2, 3, 4, 5, 6, 7, 8, 9, 10, 11, 12), MID(D3517, 9, 2)), "yyyy-mm-dd")</f>
        <v>1987-03-18</v>
      </c>
      <c r="F3517" s="1" t="str">
        <f t="shared" si="379"/>
        <v>08:30:00</v>
      </c>
      <c r="G3517" s="9" t="str">
        <f t="shared" si="380"/>
        <v>March</v>
      </c>
      <c r="H3517" s="5" t="str">
        <f t="shared" si="381"/>
        <v>1987</v>
      </c>
      <c r="I3517" s="1" t="s">
        <v>7194</v>
      </c>
      <c r="J3517" s="1" t="str">
        <f t="shared" si="382"/>
        <v xml:space="preserve">Zenit-2 </v>
      </c>
      <c r="K3517" s="1" t="str">
        <f t="shared" si="383"/>
        <v>Cosmos 1833</v>
      </c>
      <c r="L3517" s="1" t="s">
        <v>346</v>
      </c>
      <c r="M3517" s="1"/>
      <c r="N3517" s="1">
        <f t="shared" si="384"/>
        <v>0</v>
      </c>
      <c r="O3517" s="1" t="s">
        <v>9</v>
      </c>
    </row>
    <row r="3518" spans="1:15" x14ac:dyDescent="0.3">
      <c r="A3518" s="1" t="s">
        <v>6140</v>
      </c>
      <c r="B3518" s="1" t="s">
        <v>3566</v>
      </c>
      <c r="C3518" s="1" t="str">
        <f t="shared" si="378"/>
        <v>Russia</v>
      </c>
      <c r="D3518" s="1" t="s">
        <v>7195</v>
      </c>
      <c r="E3518" s="7" t="str">
        <f>TEXT(DATE(MID(D3518, 13, 4), CHOOSE(MATCH( MID(D3518, 5, 3), {"Jan","Feb","Mar","Apr","May","Jun","Jul","Aug","Sep","Oct","Nov","Dec"}, 0), 1, 2, 3, 4, 5, 6, 7, 8, 9, 10, 11, 12), MID(D3518, 9, 2)), "yyyy-mm-dd")</f>
        <v>1987-03-13</v>
      </c>
      <c r="F3518" s="1" t="str">
        <f t="shared" si="379"/>
        <v>13:11:00</v>
      </c>
      <c r="G3518" s="9" t="str">
        <f t="shared" si="380"/>
        <v>March</v>
      </c>
      <c r="H3518" s="5" t="str">
        <f t="shared" si="381"/>
        <v>1987</v>
      </c>
      <c r="I3518" s="1" t="s">
        <v>7196</v>
      </c>
      <c r="J3518" s="1" t="str">
        <f t="shared" si="382"/>
        <v xml:space="preserve">Tsyklon-3 </v>
      </c>
      <c r="K3518" s="1" t="str">
        <f t="shared" si="383"/>
        <v>Cosmos 1827 to 1832</v>
      </c>
      <c r="L3518" s="1" t="s">
        <v>346</v>
      </c>
      <c r="M3518" s="1"/>
      <c r="N3518" s="1">
        <f t="shared" si="384"/>
        <v>0</v>
      </c>
      <c r="O3518" s="1" t="s">
        <v>9</v>
      </c>
    </row>
    <row r="3519" spans="1:15" x14ac:dyDescent="0.3">
      <c r="A3519" s="1" t="s">
        <v>6140</v>
      </c>
      <c r="B3519" s="1" t="s">
        <v>3038</v>
      </c>
      <c r="C3519" s="1" t="str">
        <f t="shared" si="378"/>
        <v>Russia</v>
      </c>
      <c r="D3519" s="1" t="s">
        <v>7197</v>
      </c>
      <c r="E3519" s="7" t="str">
        <f>TEXT(DATE(MID(D3519, 13, 4), CHOOSE(MATCH( MID(D3519, 5, 3), {"Jan","Feb","Mar","Apr","May","Jun","Jul","Aug","Sep","Oct","Nov","Dec"}, 0), 1, 2, 3, 4, 5, 6, 7, 8, 9, 10, 11, 12), MID(D3519, 9, 2)), "yyyy-mm-dd")</f>
        <v>1987-03-11</v>
      </c>
      <c r="F3519" s="1" t="str">
        <f t="shared" si="379"/>
        <v>10:25:00</v>
      </c>
      <c r="G3519" s="9" t="str">
        <f t="shared" si="380"/>
        <v>March</v>
      </c>
      <c r="H3519" s="5" t="str">
        <f t="shared" si="381"/>
        <v>1987</v>
      </c>
      <c r="I3519" s="1" t="s">
        <v>7198</v>
      </c>
      <c r="J3519" s="1" t="str">
        <f t="shared" si="382"/>
        <v xml:space="preserve">Soyuz U </v>
      </c>
      <c r="K3519" s="1" t="str">
        <f t="shared" si="383"/>
        <v>Cosmos 1826</v>
      </c>
      <c r="L3519" s="1" t="s">
        <v>346</v>
      </c>
      <c r="M3519" s="1">
        <v>20</v>
      </c>
      <c r="N3519" s="1">
        <f t="shared" si="384"/>
        <v>1660</v>
      </c>
      <c r="O3519" s="1" t="s">
        <v>9</v>
      </c>
    </row>
    <row r="3520" spans="1:15" x14ac:dyDescent="0.3">
      <c r="A3520" s="1" t="s">
        <v>6140</v>
      </c>
      <c r="B3520" s="1" t="s">
        <v>3566</v>
      </c>
      <c r="C3520" s="1" t="str">
        <f t="shared" si="378"/>
        <v>Russia</v>
      </c>
      <c r="D3520" s="1" t="s">
        <v>7199</v>
      </c>
      <c r="E3520" s="7" t="str">
        <f>TEXT(DATE(MID(D3520, 13, 4), CHOOSE(MATCH( MID(D3520, 5, 3), {"Jan","Feb","Mar","Apr","May","Jun","Jul","Aug","Sep","Oct","Nov","Dec"}, 0), 1, 2, 3, 4, 5, 6, 7, 8, 9, 10, 11, 12), MID(D3520, 9, 2)), "yyyy-mm-dd")</f>
        <v>1987-03-03</v>
      </c>
      <c r="F3520" s="1" t="str">
        <f t="shared" si="379"/>
        <v>15:02:00</v>
      </c>
      <c r="G3520" s="9" t="str">
        <f t="shared" si="380"/>
        <v>March</v>
      </c>
      <c r="H3520" s="5" t="str">
        <f t="shared" si="381"/>
        <v>1987</v>
      </c>
      <c r="I3520" s="1" t="s">
        <v>7200</v>
      </c>
      <c r="J3520" s="1" t="str">
        <f t="shared" si="382"/>
        <v xml:space="preserve">Tsyklon-3 </v>
      </c>
      <c r="K3520" s="1" t="str">
        <f t="shared" si="383"/>
        <v>Cosmos 1825</v>
      </c>
      <c r="L3520" s="1" t="s">
        <v>346</v>
      </c>
      <c r="M3520" s="1"/>
      <c r="N3520" s="1">
        <f t="shared" si="384"/>
        <v>0</v>
      </c>
      <c r="O3520" s="1" t="s">
        <v>9</v>
      </c>
    </row>
    <row r="3521" spans="1:15" x14ac:dyDescent="0.3">
      <c r="A3521" s="1" t="s">
        <v>6140</v>
      </c>
      <c r="B3521" s="1" t="s">
        <v>1630</v>
      </c>
      <c r="C3521" s="1" t="str">
        <f t="shared" si="378"/>
        <v>Kazakhstan</v>
      </c>
      <c r="D3521" s="1" t="s">
        <v>7201</v>
      </c>
      <c r="E3521" s="7" t="str">
        <f>TEXT(DATE(MID(D3521, 13, 4), CHOOSE(MATCH( MID(D3521, 5, 3), {"Jan","Feb","Mar","Apr","May","Jun","Jul","Aug","Sep","Oct","Nov","Dec"}, 0), 1, 2, 3, 4, 5, 6, 7, 8, 9, 10, 11, 12), MID(D3521, 9, 2)), "yyyy-mm-dd")</f>
        <v>1987-03-03</v>
      </c>
      <c r="F3521" s="1" t="str">
        <f t="shared" si="379"/>
        <v>11:14:00</v>
      </c>
      <c r="G3521" s="9" t="str">
        <f t="shared" si="380"/>
        <v>March</v>
      </c>
      <c r="H3521" s="5" t="str">
        <f t="shared" si="381"/>
        <v>1987</v>
      </c>
      <c r="I3521" s="1" t="s">
        <v>7202</v>
      </c>
      <c r="J3521" s="1" t="str">
        <f t="shared" si="382"/>
        <v xml:space="preserve">Soyuz U2 </v>
      </c>
      <c r="K3521" s="1" t="str">
        <f t="shared" si="383"/>
        <v>Progress 28</v>
      </c>
      <c r="L3521" s="1" t="s">
        <v>346</v>
      </c>
      <c r="M3521" s="1">
        <v>40</v>
      </c>
      <c r="N3521" s="1">
        <f t="shared" si="384"/>
        <v>3320</v>
      </c>
      <c r="O3521" s="1" t="s">
        <v>9</v>
      </c>
    </row>
    <row r="3522" spans="1:15" x14ac:dyDescent="0.3">
      <c r="A3522" s="1" t="s">
        <v>5722</v>
      </c>
      <c r="B3522" s="1" t="s">
        <v>3478</v>
      </c>
      <c r="C3522" s="1" t="str">
        <f t="shared" ref="C3522:C3585" si="385">TRIM(MID(B3522, FIND("|", SUBSTITUTE(B3522, ",", "|", LEN(B3522) - LEN(SUBSTITUTE(B3522,",", "" )))) + 1, LEN(B3522)))</f>
        <v>USA</v>
      </c>
      <c r="D3522" s="1" t="s">
        <v>7203</v>
      </c>
      <c r="E3522" s="7" t="str">
        <f>TEXT(DATE(MID(D3522, 13, 4), CHOOSE(MATCH( MID(D3522, 5, 3), {"Jan","Feb","Mar","Apr","May","Jun","Jul","Aug","Sep","Oct","Nov","Dec"}, 0), 1, 2, 3, 4, 5, 6, 7, 8, 9, 10, 11, 12), MID(D3522, 9, 2)), "yyyy-mm-dd")</f>
        <v>1987-02-26</v>
      </c>
      <c r="F3522" s="1" t="str">
        <f t="shared" ref="F3522:F3585" si="386">IF(ISNUMBER(FIND(":", D3522)), MID(D3522, FIND(":", D3522)-2, 5) &amp; ":00", "00:00:00")</f>
        <v>23:05:00</v>
      </c>
      <c r="G3522" s="9" t="str">
        <f t="shared" ref="G3522:G3585" si="387">TEXT(E3522, "mmmm")</f>
        <v>February</v>
      </c>
      <c r="H3522" s="5" t="str">
        <f t="shared" ref="H3522:H3585" si="388">TEXT(E3522, "yyyy")</f>
        <v>1987</v>
      </c>
      <c r="I3522" s="1" t="s">
        <v>7204</v>
      </c>
      <c r="J3522" s="1" t="str">
        <f t="shared" ref="J3522:J3585" si="389">LEFT(I3522, FIND("|", I3522) - 1)</f>
        <v xml:space="preserve">Delta 3914 </v>
      </c>
      <c r="K3522" s="1" t="str">
        <f t="shared" ref="K3522:K3585" si="390">MID(I3522, FIND("|", I3522) + 2, LEN(I3522))</f>
        <v>GOES-H</v>
      </c>
      <c r="L3522" s="1" t="s">
        <v>346</v>
      </c>
      <c r="M3522" s="1"/>
      <c r="N3522" s="1">
        <f t="shared" si="384"/>
        <v>0</v>
      </c>
      <c r="O3522" s="1" t="s">
        <v>9</v>
      </c>
    </row>
    <row r="3523" spans="1:15" x14ac:dyDescent="0.3">
      <c r="A3523" s="1" t="s">
        <v>6140</v>
      </c>
      <c r="B3523" s="1" t="s">
        <v>6615</v>
      </c>
      <c r="C3523" s="1" t="str">
        <f t="shared" si="385"/>
        <v>Russia</v>
      </c>
      <c r="D3523" s="1" t="s">
        <v>7205</v>
      </c>
      <c r="E3523" s="7" t="str">
        <f>TEXT(DATE(MID(D3523, 13, 4), CHOOSE(MATCH( MID(D3523, 5, 3), {"Jan","Feb","Mar","Apr","May","Jun","Jul","Aug","Sep","Oct","Nov","Dec"}, 0), 1, 2, 3, 4, 5, 6, 7, 8, 9, 10, 11, 12), MID(D3523, 9, 2)), "yyyy-mm-dd")</f>
        <v>1987-02-26</v>
      </c>
      <c r="F3523" s="1" t="str">
        <f t="shared" si="386"/>
        <v>13:29:00</v>
      </c>
      <c r="G3523" s="9" t="str">
        <f t="shared" si="387"/>
        <v>February</v>
      </c>
      <c r="H3523" s="5" t="str">
        <f t="shared" si="388"/>
        <v>1987</v>
      </c>
      <c r="I3523" s="1" t="s">
        <v>7206</v>
      </c>
      <c r="J3523" s="1" t="str">
        <f t="shared" si="389"/>
        <v xml:space="preserve">Soyuz U </v>
      </c>
      <c r="K3523" s="1" t="str">
        <f t="shared" si="390"/>
        <v>Cosmos 1824</v>
      </c>
      <c r="L3523" s="1" t="s">
        <v>346</v>
      </c>
      <c r="M3523" s="1">
        <v>20</v>
      </c>
      <c r="N3523" s="1">
        <f t="shared" ref="N3523:N3586" si="391">M3523 * 83</f>
        <v>1660</v>
      </c>
      <c r="O3523" s="1" t="s">
        <v>9</v>
      </c>
    </row>
    <row r="3524" spans="1:15" x14ac:dyDescent="0.3">
      <c r="A3524" s="1" t="s">
        <v>6140</v>
      </c>
      <c r="B3524" s="1" t="s">
        <v>3566</v>
      </c>
      <c r="C3524" s="1" t="str">
        <f t="shared" si="385"/>
        <v>Russia</v>
      </c>
      <c r="D3524" s="1" t="s">
        <v>7207</v>
      </c>
      <c r="E3524" s="7" t="str">
        <f>TEXT(DATE(MID(D3524, 13, 4), CHOOSE(MATCH( MID(D3524, 5, 3), {"Jan","Feb","Mar","Apr","May","Jun","Jul","Aug","Sep","Oct","Nov","Dec"}, 0), 1, 2, 3, 4, 5, 6, 7, 8, 9, 10, 11, 12), MID(D3524, 9, 2)), "yyyy-mm-dd")</f>
        <v>1987-02-20</v>
      </c>
      <c r="F3524" s="1" t="str">
        <f t="shared" si="386"/>
        <v>04:43:00</v>
      </c>
      <c r="G3524" s="9" t="str">
        <f t="shared" si="387"/>
        <v>February</v>
      </c>
      <c r="H3524" s="5" t="str">
        <f t="shared" si="388"/>
        <v>1987</v>
      </c>
      <c r="I3524" s="1" t="s">
        <v>7208</v>
      </c>
      <c r="J3524" s="1" t="str">
        <f t="shared" si="389"/>
        <v xml:space="preserve">Tsyklon-3 </v>
      </c>
      <c r="K3524" s="1" t="str">
        <f t="shared" si="390"/>
        <v>Cosmos 1823</v>
      </c>
      <c r="L3524" s="1" t="s">
        <v>346</v>
      </c>
      <c r="M3524" s="1"/>
      <c r="N3524" s="1">
        <f t="shared" si="391"/>
        <v>0</v>
      </c>
      <c r="O3524" s="1" t="s">
        <v>9</v>
      </c>
    </row>
    <row r="3525" spans="1:15" x14ac:dyDescent="0.3">
      <c r="A3525" s="1" t="s">
        <v>6140</v>
      </c>
      <c r="B3525" s="1" t="s">
        <v>3038</v>
      </c>
      <c r="C3525" s="1" t="str">
        <f t="shared" si="385"/>
        <v>Russia</v>
      </c>
      <c r="D3525" s="1" t="s">
        <v>7209</v>
      </c>
      <c r="E3525" s="7" t="str">
        <f>TEXT(DATE(MID(D3525, 13, 4), CHOOSE(MATCH( MID(D3525, 5, 3), {"Jan","Feb","Mar","Apr","May","Jun","Jul","Aug","Sep","Oct","Nov","Dec"}, 0), 1, 2, 3, 4, 5, 6, 7, 8, 9, 10, 11, 12), MID(D3525, 9, 2)), "yyyy-mm-dd")</f>
        <v>1987-02-19</v>
      </c>
      <c r="F3525" s="1" t="str">
        <f t="shared" si="386"/>
        <v>10:15:00</v>
      </c>
      <c r="G3525" s="9" t="str">
        <f t="shared" si="387"/>
        <v>February</v>
      </c>
      <c r="H3525" s="5" t="str">
        <f t="shared" si="388"/>
        <v>1987</v>
      </c>
      <c r="I3525" s="1" t="s">
        <v>7210</v>
      </c>
      <c r="J3525" s="1" t="str">
        <f t="shared" si="389"/>
        <v xml:space="preserve">Soyuz U </v>
      </c>
      <c r="K3525" s="1" t="str">
        <f t="shared" si="390"/>
        <v>Cosmos 1822</v>
      </c>
      <c r="L3525" s="1" t="s">
        <v>346</v>
      </c>
      <c r="M3525" s="1">
        <v>20</v>
      </c>
      <c r="N3525" s="1">
        <f t="shared" si="391"/>
        <v>1660</v>
      </c>
      <c r="O3525" s="1" t="s">
        <v>9</v>
      </c>
    </row>
    <row r="3526" spans="1:15" x14ac:dyDescent="0.3">
      <c r="A3526" s="1" t="s">
        <v>60</v>
      </c>
      <c r="B3526" s="1" t="s">
        <v>61</v>
      </c>
      <c r="C3526" s="1" t="str">
        <f t="shared" si="385"/>
        <v>Japan</v>
      </c>
      <c r="D3526" s="1" t="s">
        <v>7211</v>
      </c>
      <c r="E3526" s="7" t="str">
        <f>TEXT(DATE(MID(D3526, 13, 4), CHOOSE(MATCH( MID(D3526, 5, 3), {"Jan","Feb","Mar","Apr","May","Jun","Jul","Aug","Sep","Oct","Nov","Dec"}, 0), 1, 2, 3, 4, 5, 6, 7, 8, 9, 10, 11, 12), MID(D3526, 9, 2)), "yyyy-mm-dd")</f>
        <v>1987-02-19</v>
      </c>
      <c r="F3526" s="1" t="str">
        <f t="shared" si="386"/>
        <v>01:23:00</v>
      </c>
      <c r="G3526" s="9" t="str">
        <f t="shared" si="387"/>
        <v>February</v>
      </c>
      <c r="H3526" s="5" t="str">
        <f t="shared" si="388"/>
        <v>1987</v>
      </c>
      <c r="I3526" s="1" t="s">
        <v>7212</v>
      </c>
      <c r="J3526" s="1" t="str">
        <f t="shared" si="389"/>
        <v xml:space="preserve">N-II </v>
      </c>
      <c r="K3526" s="1" t="str">
        <f t="shared" si="390"/>
        <v>Momo 1a</v>
      </c>
      <c r="L3526" s="1" t="s">
        <v>346</v>
      </c>
      <c r="M3526" s="1"/>
      <c r="N3526" s="1">
        <f t="shared" si="391"/>
        <v>0</v>
      </c>
      <c r="O3526" s="1" t="s">
        <v>9</v>
      </c>
    </row>
    <row r="3527" spans="1:15" x14ac:dyDescent="0.3">
      <c r="A3527" s="1" t="s">
        <v>6140</v>
      </c>
      <c r="B3527" s="1" t="s">
        <v>6482</v>
      </c>
      <c r="C3527" s="1" t="str">
        <f t="shared" si="385"/>
        <v>Russia</v>
      </c>
      <c r="D3527" s="1" t="s">
        <v>7213</v>
      </c>
      <c r="E3527" s="7" t="str">
        <f>TEXT(DATE(MID(D3527, 13, 4), CHOOSE(MATCH( MID(D3527, 5, 3), {"Jan","Feb","Mar","Apr","May","Jun","Jul","Aug","Sep","Oct","Nov","Dec"}, 0), 1, 2, 3, 4, 5, 6, 7, 8, 9, 10, 11, 12), MID(D3527, 9, 2)), "yyyy-mm-dd")</f>
        <v>1987-02-18</v>
      </c>
      <c r="F3527" s="1" t="str">
        <f t="shared" si="386"/>
        <v>13:53:00</v>
      </c>
      <c r="G3527" s="9" t="str">
        <f t="shared" si="387"/>
        <v>February</v>
      </c>
      <c r="H3527" s="5" t="str">
        <f t="shared" si="388"/>
        <v>1987</v>
      </c>
      <c r="I3527" s="1" t="s">
        <v>7214</v>
      </c>
      <c r="J3527" s="1" t="str">
        <f t="shared" si="389"/>
        <v xml:space="preserve">Cosmos-3M </v>
      </c>
      <c r="K3527" s="1" t="str">
        <f t="shared" si="390"/>
        <v>Cosmos 1821</v>
      </c>
      <c r="L3527" s="1" t="s">
        <v>346</v>
      </c>
      <c r="M3527" s="1"/>
      <c r="N3527" s="1">
        <f t="shared" si="391"/>
        <v>0</v>
      </c>
      <c r="O3527" s="1" t="s">
        <v>9</v>
      </c>
    </row>
    <row r="3528" spans="1:15" x14ac:dyDescent="0.3">
      <c r="A3528" s="1" t="s">
        <v>6140</v>
      </c>
      <c r="B3528" s="1" t="s">
        <v>2022</v>
      </c>
      <c r="C3528" s="1" t="str">
        <f t="shared" si="385"/>
        <v>Kazakhstan</v>
      </c>
      <c r="D3528" s="1" t="s">
        <v>7215</v>
      </c>
      <c r="E3528" s="7" t="str">
        <f>TEXT(DATE(MID(D3528, 13, 4), CHOOSE(MATCH( MID(D3528, 5, 3), {"Jan","Feb","Mar","Apr","May","Jun","Jul","Aug","Sep","Oct","Nov","Dec"}, 0), 1, 2, 3, 4, 5, 6, 7, 8, 9, 10, 11, 12), MID(D3528, 9, 2)), "yyyy-mm-dd")</f>
        <v>1987-02-14</v>
      </c>
      <c r="F3528" s="1" t="str">
        <f t="shared" si="386"/>
        <v>08:30:00</v>
      </c>
      <c r="G3528" s="9" t="str">
        <f t="shared" si="387"/>
        <v>February</v>
      </c>
      <c r="H3528" s="5" t="str">
        <f t="shared" si="388"/>
        <v>1987</v>
      </c>
      <c r="I3528" s="1" t="s">
        <v>7216</v>
      </c>
      <c r="J3528" s="1" t="str">
        <f t="shared" si="389"/>
        <v xml:space="preserve">Zenit-2 </v>
      </c>
      <c r="K3528" s="1" t="str">
        <f t="shared" si="390"/>
        <v>Cosmos 1820</v>
      </c>
      <c r="L3528" s="1" t="s">
        <v>346</v>
      </c>
      <c r="M3528" s="1"/>
      <c r="N3528" s="1">
        <f t="shared" si="391"/>
        <v>0</v>
      </c>
      <c r="O3528" s="1" t="s">
        <v>9</v>
      </c>
    </row>
    <row r="3529" spans="1:15" x14ac:dyDescent="0.3">
      <c r="A3529" s="1" t="s">
        <v>5603</v>
      </c>
      <c r="B3529" s="1" t="s">
        <v>4249</v>
      </c>
      <c r="C3529" s="1" t="str">
        <f t="shared" si="385"/>
        <v>USA</v>
      </c>
      <c r="D3529" s="1" t="s">
        <v>7217</v>
      </c>
      <c r="E3529" s="7" t="str">
        <f>TEXT(DATE(MID(D3529, 13, 4), CHOOSE(MATCH( MID(D3529, 5, 3), {"Jan","Feb","Mar","Apr","May","Jun","Jul","Aug","Sep","Oct","Nov","Dec"}, 0), 1, 2, 3, 4, 5, 6, 7, 8, 9, 10, 11, 12), MID(D3529, 9, 2)), "yyyy-mm-dd")</f>
        <v>1987-02-12</v>
      </c>
      <c r="F3529" s="1" t="str">
        <f t="shared" si="386"/>
        <v>06:40:00</v>
      </c>
      <c r="G3529" s="9" t="str">
        <f t="shared" si="387"/>
        <v>February</v>
      </c>
      <c r="H3529" s="5" t="str">
        <f t="shared" si="388"/>
        <v>1987</v>
      </c>
      <c r="I3529" s="1" t="s">
        <v>7218</v>
      </c>
      <c r="J3529" s="1" t="str">
        <f t="shared" si="389"/>
        <v xml:space="preserve">Titan III(34)B Agena-D </v>
      </c>
      <c r="K3529" s="1" t="str">
        <f t="shared" si="390"/>
        <v>Quasar 7 (USA-21)</v>
      </c>
      <c r="L3529" s="1" t="s">
        <v>346</v>
      </c>
      <c r="M3529" s="1"/>
      <c r="N3529" s="1">
        <f t="shared" si="391"/>
        <v>0</v>
      </c>
      <c r="O3529" s="1" t="s">
        <v>9</v>
      </c>
    </row>
    <row r="3530" spans="1:15" x14ac:dyDescent="0.3">
      <c r="A3530" s="1" t="s">
        <v>6140</v>
      </c>
      <c r="B3530" s="1" t="s">
        <v>5</v>
      </c>
      <c r="C3530" s="1" t="str">
        <f t="shared" si="385"/>
        <v>Russia</v>
      </c>
      <c r="D3530" s="1" t="s">
        <v>7219</v>
      </c>
      <c r="E3530" s="7" t="str">
        <f>TEXT(DATE(MID(D3530, 13, 4), CHOOSE(MATCH( MID(D3530, 5, 3), {"Jan","Feb","Mar","Apr","May","Jun","Jul","Aug","Sep","Oct","Nov","Dec"}, 0), 1, 2, 3, 4, 5, 6, 7, 8, 9, 10, 11, 12), MID(D3530, 9, 2)), "yyyy-mm-dd")</f>
        <v>1987-02-07</v>
      </c>
      <c r="F3530" s="1" t="str">
        <f t="shared" si="386"/>
        <v>10:30:00</v>
      </c>
      <c r="G3530" s="9" t="str">
        <f t="shared" si="387"/>
        <v>February</v>
      </c>
      <c r="H3530" s="5" t="str">
        <f t="shared" si="388"/>
        <v>1987</v>
      </c>
      <c r="I3530" s="1" t="s">
        <v>7220</v>
      </c>
      <c r="J3530" s="1" t="str">
        <f t="shared" si="389"/>
        <v xml:space="preserve">Soyuz U </v>
      </c>
      <c r="K3530" s="1" t="str">
        <f t="shared" si="390"/>
        <v>Cosmos 1819</v>
      </c>
      <c r="L3530" s="1" t="s">
        <v>346</v>
      </c>
      <c r="M3530" s="1">
        <v>20</v>
      </c>
      <c r="N3530" s="1">
        <f t="shared" si="391"/>
        <v>1660</v>
      </c>
      <c r="O3530" s="1" t="s">
        <v>9</v>
      </c>
    </row>
    <row r="3531" spans="1:15" x14ac:dyDescent="0.3">
      <c r="A3531" s="1" t="s">
        <v>6140</v>
      </c>
      <c r="B3531" s="1" t="s">
        <v>1630</v>
      </c>
      <c r="C3531" s="1" t="str">
        <f t="shared" si="385"/>
        <v>Kazakhstan</v>
      </c>
      <c r="D3531" s="1" t="s">
        <v>7221</v>
      </c>
      <c r="E3531" s="7" t="str">
        <f>TEXT(DATE(MID(D3531, 13, 4), CHOOSE(MATCH( MID(D3531, 5, 3), {"Jan","Feb","Mar","Apr","May","Jun","Jul","Aug","Sep","Oct","Nov","Dec"}, 0), 1, 2, 3, 4, 5, 6, 7, 8, 9, 10, 11, 12), MID(D3531, 9, 2)), "yyyy-mm-dd")</f>
        <v>1987-02-05</v>
      </c>
      <c r="F3531" s="1" t="str">
        <f t="shared" si="386"/>
        <v>21:38:00</v>
      </c>
      <c r="G3531" s="9" t="str">
        <f t="shared" si="387"/>
        <v>February</v>
      </c>
      <c r="H3531" s="5" t="str">
        <f t="shared" si="388"/>
        <v>1987</v>
      </c>
      <c r="I3531" s="1" t="s">
        <v>7222</v>
      </c>
      <c r="J3531" s="1" t="str">
        <f t="shared" si="389"/>
        <v xml:space="preserve">Soyuz U2 </v>
      </c>
      <c r="K3531" s="1" t="str">
        <f t="shared" si="390"/>
        <v>Soyuz TM-2</v>
      </c>
      <c r="L3531" s="1" t="s">
        <v>346</v>
      </c>
      <c r="M3531" s="1">
        <v>40</v>
      </c>
      <c r="N3531" s="1">
        <f t="shared" si="391"/>
        <v>3320</v>
      </c>
      <c r="O3531" s="1" t="s">
        <v>9</v>
      </c>
    </row>
    <row r="3532" spans="1:15" x14ac:dyDescent="0.3">
      <c r="A3532" s="1" t="s">
        <v>3891</v>
      </c>
      <c r="B3532" s="1" t="s">
        <v>714</v>
      </c>
      <c r="C3532" s="1" t="str">
        <f t="shared" si="385"/>
        <v>Japan</v>
      </c>
      <c r="D3532" s="1" t="s">
        <v>7223</v>
      </c>
      <c r="E3532" s="7" t="str">
        <f>TEXT(DATE(MID(D3532, 13, 4), CHOOSE(MATCH( MID(D3532, 5, 3), {"Jan","Feb","Mar","Apr","May","Jun","Jul","Aug","Sep","Oct","Nov","Dec"}, 0), 1, 2, 3, 4, 5, 6, 7, 8, 9, 10, 11, 12), MID(D3532, 9, 2)), "yyyy-mm-dd")</f>
        <v>1987-02-05</v>
      </c>
      <c r="F3532" s="1" t="str">
        <f t="shared" si="386"/>
        <v>06:30:00</v>
      </c>
      <c r="G3532" s="9" t="str">
        <f t="shared" si="387"/>
        <v>February</v>
      </c>
      <c r="H3532" s="5" t="str">
        <f t="shared" si="388"/>
        <v>1987</v>
      </c>
      <c r="I3532" s="1" t="s">
        <v>7224</v>
      </c>
      <c r="J3532" s="1" t="str">
        <f t="shared" si="389"/>
        <v xml:space="preserve">Mu-III S2 </v>
      </c>
      <c r="K3532" s="1" t="str">
        <f t="shared" si="390"/>
        <v>Ginga</v>
      </c>
      <c r="L3532" s="1" t="s">
        <v>346</v>
      </c>
      <c r="M3532" s="1"/>
      <c r="N3532" s="1">
        <f t="shared" si="391"/>
        <v>0</v>
      </c>
      <c r="O3532" s="1" t="s">
        <v>9</v>
      </c>
    </row>
    <row r="3533" spans="1:15" x14ac:dyDescent="0.3">
      <c r="A3533" s="1" t="s">
        <v>6140</v>
      </c>
      <c r="B3533" s="1" t="s">
        <v>3926</v>
      </c>
      <c r="C3533" s="1" t="str">
        <f t="shared" si="385"/>
        <v>Kazakhstan</v>
      </c>
      <c r="D3533" s="1" t="s">
        <v>7225</v>
      </c>
      <c r="E3533" s="7" t="str">
        <f>TEXT(DATE(MID(D3533, 13, 4), CHOOSE(MATCH( MID(D3533, 5, 3), {"Jan","Feb","Mar","Apr","May","Jun","Jul","Aug","Sep","Oct","Nov","Dec"}, 0), 1, 2, 3, 4, 5, 6, 7, 8, 9, 10, 11, 12), MID(D3533, 9, 2)), "yyyy-mm-dd")</f>
        <v>1987-02-01</v>
      </c>
      <c r="F3533" s="1" t="str">
        <f t="shared" si="386"/>
        <v>23:30:00</v>
      </c>
      <c r="G3533" s="9" t="str">
        <f t="shared" si="387"/>
        <v>February</v>
      </c>
      <c r="H3533" s="5" t="str">
        <f t="shared" si="388"/>
        <v>1987</v>
      </c>
      <c r="I3533" s="1" t="s">
        <v>7226</v>
      </c>
      <c r="J3533" s="1" t="str">
        <f t="shared" si="389"/>
        <v xml:space="preserve">Tsyklon-2 </v>
      </c>
      <c r="K3533" s="1" t="str">
        <f t="shared" si="390"/>
        <v>Cosmos 1818</v>
      </c>
      <c r="L3533" s="1" t="s">
        <v>346</v>
      </c>
      <c r="M3533" s="1"/>
      <c r="N3533" s="1">
        <f t="shared" si="391"/>
        <v>0</v>
      </c>
      <c r="O3533" s="1" t="s">
        <v>9</v>
      </c>
    </row>
    <row r="3534" spans="1:15" x14ac:dyDescent="0.3">
      <c r="A3534" s="1" t="s">
        <v>6140</v>
      </c>
      <c r="B3534" s="1" t="s">
        <v>6272</v>
      </c>
      <c r="C3534" s="1" t="str">
        <f t="shared" si="385"/>
        <v>Kazakhstan</v>
      </c>
      <c r="D3534" s="1" t="s">
        <v>7227</v>
      </c>
      <c r="E3534" s="7" t="str">
        <f>TEXT(DATE(MID(D3534, 13, 4), CHOOSE(MATCH( MID(D3534, 5, 3), {"Jan","Feb","Mar","Apr","May","Jun","Jul","Aug","Sep","Oct","Nov","Dec"}, 0), 1, 2, 3, 4, 5, 6, 7, 8, 9, 10, 11, 12), MID(D3534, 9, 2)), "yyyy-mm-dd")</f>
        <v>1987-01-30</v>
      </c>
      <c r="F3534" s="1" t="str">
        <f t="shared" si="386"/>
        <v>09:19:00</v>
      </c>
      <c r="G3534" s="9" t="str">
        <f t="shared" si="387"/>
        <v>January</v>
      </c>
      <c r="H3534" s="5" t="str">
        <f t="shared" si="388"/>
        <v>1987</v>
      </c>
      <c r="I3534" s="1" t="s">
        <v>7228</v>
      </c>
      <c r="J3534" s="1" t="str">
        <f t="shared" si="389"/>
        <v xml:space="preserve">Proton K/Block-DM-2 </v>
      </c>
      <c r="K3534" s="1" t="str">
        <f t="shared" si="390"/>
        <v>Cosmos 1817</v>
      </c>
      <c r="L3534" s="1" t="s">
        <v>346</v>
      </c>
      <c r="M3534" s="1"/>
      <c r="N3534" s="1">
        <f t="shared" si="391"/>
        <v>0</v>
      </c>
      <c r="O3534" s="1" t="s">
        <v>257</v>
      </c>
    </row>
    <row r="3535" spans="1:15" x14ac:dyDescent="0.3">
      <c r="A3535" s="1" t="s">
        <v>6140</v>
      </c>
      <c r="B3535" s="1" t="s">
        <v>6482</v>
      </c>
      <c r="C3535" s="1" t="str">
        <f t="shared" si="385"/>
        <v>Russia</v>
      </c>
      <c r="D3535" s="1" t="s">
        <v>7229</v>
      </c>
      <c r="E3535" s="7" t="str">
        <f>TEXT(DATE(MID(D3535, 13, 4), CHOOSE(MATCH( MID(D3535, 5, 3), {"Jan","Feb","Mar","Apr","May","Jun","Jul","Aug","Sep","Oct","Nov","Dec"}, 0), 1, 2, 3, 4, 5, 6, 7, 8, 9, 10, 11, 12), MID(D3535, 9, 2)), "yyyy-mm-dd")</f>
        <v>1987-01-29</v>
      </c>
      <c r="F3535" s="1" t="str">
        <f t="shared" si="386"/>
        <v>06:14:00</v>
      </c>
      <c r="G3535" s="9" t="str">
        <f t="shared" si="387"/>
        <v>January</v>
      </c>
      <c r="H3535" s="5" t="str">
        <f t="shared" si="388"/>
        <v>1987</v>
      </c>
      <c r="I3535" s="1" t="s">
        <v>7230</v>
      </c>
      <c r="J3535" s="1" t="str">
        <f t="shared" si="389"/>
        <v xml:space="preserve">Cosmos-3M </v>
      </c>
      <c r="K3535" s="1" t="str">
        <f t="shared" si="390"/>
        <v>Cosmos 1816</v>
      </c>
      <c r="L3535" s="1" t="s">
        <v>346</v>
      </c>
      <c r="M3535" s="1"/>
      <c r="N3535" s="1">
        <f t="shared" si="391"/>
        <v>0</v>
      </c>
      <c r="O3535" s="1" t="s">
        <v>117</v>
      </c>
    </row>
    <row r="3536" spans="1:15" x14ac:dyDescent="0.3">
      <c r="A3536" s="1" t="s">
        <v>6140</v>
      </c>
      <c r="B3536" s="1" t="s">
        <v>6615</v>
      </c>
      <c r="C3536" s="1" t="str">
        <f t="shared" si="385"/>
        <v>Russia</v>
      </c>
      <c r="D3536" s="1" t="s">
        <v>7231</v>
      </c>
      <c r="E3536" s="7" t="str">
        <f>TEXT(DATE(MID(D3536, 13, 4), CHOOSE(MATCH( MID(D3536, 5, 3), {"Jan","Feb","Mar","Apr","May","Jun","Jul","Aug","Sep","Oct","Nov","Dec"}, 0), 1, 2, 3, 4, 5, 6, 7, 8, 9, 10, 11, 12), MID(D3536, 9, 2)), "yyyy-mm-dd")</f>
        <v>1987-01-22</v>
      </c>
      <c r="F3536" s="1" t="str">
        <f t="shared" si="386"/>
        <v>16:06:00</v>
      </c>
      <c r="G3536" s="9" t="str">
        <f t="shared" si="387"/>
        <v>January</v>
      </c>
      <c r="H3536" s="5" t="str">
        <f t="shared" si="388"/>
        <v>1987</v>
      </c>
      <c r="I3536" s="1" t="s">
        <v>7232</v>
      </c>
      <c r="J3536" s="1" t="str">
        <f t="shared" si="389"/>
        <v xml:space="preserve">Molniya-M /Block ML </v>
      </c>
      <c r="K3536" s="1" t="str">
        <f t="shared" si="390"/>
        <v>Molniya-3 nÂ°129</v>
      </c>
      <c r="L3536" s="1" t="s">
        <v>346</v>
      </c>
      <c r="M3536" s="1"/>
      <c r="N3536" s="1">
        <f t="shared" si="391"/>
        <v>0</v>
      </c>
      <c r="O3536" s="1" t="s">
        <v>9</v>
      </c>
    </row>
    <row r="3537" spans="1:15" x14ac:dyDescent="0.3">
      <c r="A3537" s="1" t="s">
        <v>6140</v>
      </c>
      <c r="B3537" s="1" t="s">
        <v>4882</v>
      </c>
      <c r="C3537" s="1" t="str">
        <f t="shared" si="385"/>
        <v>Russia</v>
      </c>
      <c r="D3537" s="1" t="s">
        <v>7233</v>
      </c>
      <c r="E3537" s="7" t="str">
        <f>TEXT(DATE(MID(D3537, 13, 4), CHOOSE(MATCH( MID(D3537, 5, 3), {"Jan","Feb","Mar","Apr","May","Jun","Jul","Aug","Sep","Oct","Nov","Dec"}, 0), 1, 2, 3, 4, 5, 6, 7, 8, 9, 10, 11, 12), MID(D3537, 9, 2)), "yyyy-mm-dd")</f>
        <v>1987-01-22</v>
      </c>
      <c r="F3537" s="1" t="str">
        <f t="shared" si="386"/>
        <v>07:00:00</v>
      </c>
      <c r="G3537" s="9" t="str">
        <f t="shared" si="387"/>
        <v>January</v>
      </c>
      <c r="H3537" s="5" t="str">
        <f t="shared" si="388"/>
        <v>1987</v>
      </c>
      <c r="I3537" s="1" t="s">
        <v>7234</v>
      </c>
      <c r="J3537" s="1" t="str">
        <f t="shared" si="389"/>
        <v xml:space="preserve">Cosmos-3M </v>
      </c>
      <c r="K3537" s="1" t="str">
        <f t="shared" si="390"/>
        <v>Cosmos 1815</v>
      </c>
      <c r="L3537" s="1" t="s">
        <v>346</v>
      </c>
      <c r="M3537" s="1"/>
      <c r="N3537" s="1">
        <f t="shared" si="391"/>
        <v>0</v>
      </c>
      <c r="O3537" s="1" t="s">
        <v>9</v>
      </c>
    </row>
    <row r="3538" spans="1:15" x14ac:dyDescent="0.3">
      <c r="A3538" s="1" t="s">
        <v>6140</v>
      </c>
      <c r="B3538" s="1" t="s">
        <v>6482</v>
      </c>
      <c r="C3538" s="1" t="str">
        <f t="shared" si="385"/>
        <v>Russia</v>
      </c>
      <c r="D3538" s="1" t="s">
        <v>7235</v>
      </c>
      <c r="E3538" s="7" t="str">
        <f>TEXT(DATE(MID(D3538, 13, 4), CHOOSE(MATCH( MID(D3538, 5, 3), {"Jan","Feb","Mar","Apr","May","Jun","Jul","Aug","Sep","Oct","Nov","Dec"}, 0), 1, 2, 3, 4, 5, 6, 7, 8, 9, 10, 11, 12), MID(D3538, 9, 2)), "yyyy-mm-dd")</f>
        <v>1987-01-21</v>
      </c>
      <c r="F3538" s="1" t="str">
        <f t="shared" si="386"/>
        <v>09:10:00</v>
      </c>
      <c r="G3538" s="9" t="str">
        <f t="shared" si="387"/>
        <v>January</v>
      </c>
      <c r="H3538" s="5" t="str">
        <f t="shared" si="388"/>
        <v>1987</v>
      </c>
      <c r="I3538" s="1" t="s">
        <v>7236</v>
      </c>
      <c r="J3538" s="1" t="str">
        <f t="shared" si="389"/>
        <v xml:space="preserve">Cosmos-3M </v>
      </c>
      <c r="K3538" s="1" t="str">
        <f t="shared" si="390"/>
        <v>Cosmos 1814</v>
      </c>
      <c r="L3538" s="1" t="s">
        <v>346</v>
      </c>
      <c r="M3538" s="1"/>
      <c r="N3538" s="1">
        <f t="shared" si="391"/>
        <v>0</v>
      </c>
      <c r="O3538" s="1" t="s">
        <v>9</v>
      </c>
    </row>
    <row r="3539" spans="1:15" x14ac:dyDescent="0.3">
      <c r="A3539" s="1" t="s">
        <v>6140</v>
      </c>
      <c r="B3539" s="1" t="s">
        <v>1630</v>
      </c>
      <c r="C3539" s="1" t="str">
        <f t="shared" si="385"/>
        <v>Kazakhstan</v>
      </c>
      <c r="D3539" s="1" t="s">
        <v>7237</v>
      </c>
      <c r="E3539" s="7" t="str">
        <f>TEXT(DATE(MID(D3539, 13, 4), CHOOSE(MATCH( MID(D3539, 5, 3), {"Jan","Feb","Mar","Apr","May","Jun","Jul","Aug","Sep","Oct","Nov","Dec"}, 0), 1, 2, 3, 4, 5, 6, 7, 8, 9, 10, 11, 12), MID(D3539, 9, 2)), "yyyy-mm-dd")</f>
        <v>1987-01-16</v>
      </c>
      <c r="F3539" s="1" t="str">
        <f t="shared" si="386"/>
        <v>06:06:00</v>
      </c>
      <c r="G3539" s="9" t="str">
        <f t="shared" si="387"/>
        <v>January</v>
      </c>
      <c r="H3539" s="5" t="str">
        <f t="shared" si="388"/>
        <v>1987</v>
      </c>
      <c r="I3539" s="1" t="s">
        <v>7238</v>
      </c>
      <c r="J3539" s="1" t="str">
        <f t="shared" si="389"/>
        <v xml:space="preserve">Soyuz U2 </v>
      </c>
      <c r="K3539" s="1" t="str">
        <f t="shared" si="390"/>
        <v>Progress 27</v>
      </c>
      <c r="L3539" s="1" t="s">
        <v>346</v>
      </c>
      <c r="M3539" s="1">
        <v>40</v>
      </c>
      <c r="N3539" s="1">
        <f t="shared" si="391"/>
        <v>3320</v>
      </c>
      <c r="O3539" s="1" t="s">
        <v>9</v>
      </c>
    </row>
    <row r="3540" spans="1:15" x14ac:dyDescent="0.3">
      <c r="A3540" s="1" t="s">
        <v>6140</v>
      </c>
      <c r="B3540" s="1" t="s">
        <v>212</v>
      </c>
      <c r="C3540" s="1" t="str">
        <f t="shared" si="385"/>
        <v>Russia</v>
      </c>
      <c r="D3540" s="1" t="s">
        <v>7239</v>
      </c>
      <c r="E3540" s="7" t="str">
        <f>TEXT(DATE(MID(D3540, 13, 4), CHOOSE(MATCH( MID(D3540, 5, 3), {"Jan","Feb","Mar","Apr","May","Jun","Jul","Aug","Sep","Oct","Nov","Dec"}, 0), 1, 2, 3, 4, 5, 6, 7, 8, 9, 10, 11, 12), MID(D3540, 9, 2)), "yyyy-mm-dd")</f>
        <v>1987-01-15</v>
      </c>
      <c r="F3540" s="1" t="str">
        <f t="shared" si="386"/>
        <v>11:20:00</v>
      </c>
      <c r="G3540" s="9" t="str">
        <f t="shared" si="387"/>
        <v>January</v>
      </c>
      <c r="H3540" s="5" t="str">
        <f t="shared" si="388"/>
        <v>1987</v>
      </c>
      <c r="I3540" s="1" t="s">
        <v>7240</v>
      </c>
      <c r="J3540" s="1" t="str">
        <f t="shared" si="389"/>
        <v xml:space="preserve">Soyuz U </v>
      </c>
      <c r="K3540" s="1" t="str">
        <f t="shared" si="390"/>
        <v>Cosmos 1813</v>
      </c>
      <c r="L3540" s="1" t="s">
        <v>346</v>
      </c>
      <c r="M3540" s="1">
        <v>20</v>
      </c>
      <c r="N3540" s="1">
        <f t="shared" si="391"/>
        <v>1660</v>
      </c>
      <c r="O3540" s="1" t="s">
        <v>9</v>
      </c>
    </row>
    <row r="3541" spans="1:15" x14ac:dyDescent="0.3">
      <c r="A3541" s="1" t="s">
        <v>6140</v>
      </c>
      <c r="B3541" s="1" t="s">
        <v>3566</v>
      </c>
      <c r="C3541" s="1" t="str">
        <f t="shared" si="385"/>
        <v>Russia</v>
      </c>
      <c r="D3541" s="1" t="s">
        <v>7241</v>
      </c>
      <c r="E3541" s="7" t="str">
        <f>TEXT(DATE(MID(D3541, 13, 4), CHOOSE(MATCH( MID(D3541, 5, 3), {"Jan","Feb","Mar","Apr","May","Jun","Jul","Aug","Sep","Oct","Nov","Dec"}, 0), 1, 2, 3, 4, 5, 6, 7, 8, 9, 10, 11, 12), MID(D3541, 9, 2)), "yyyy-mm-dd")</f>
        <v>1987-01-14</v>
      </c>
      <c r="F3541" s="1" t="str">
        <f t="shared" si="386"/>
        <v>09:04:00</v>
      </c>
      <c r="G3541" s="9" t="str">
        <f t="shared" si="387"/>
        <v>January</v>
      </c>
      <c r="H3541" s="5" t="str">
        <f t="shared" si="388"/>
        <v>1987</v>
      </c>
      <c r="I3541" s="1" t="s">
        <v>7242</v>
      </c>
      <c r="J3541" s="1" t="str">
        <f t="shared" si="389"/>
        <v xml:space="preserve">Tsyklon-3 </v>
      </c>
      <c r="K3541" s="1" t="str">
        <f t="shared" si="390"/>
        <v>Cosmos 1812</v>
      </c>
      <c r="L3541" s="1" t="s">
        <v>346</v>
      </c>
      <c r="M3541" s="1"/>
      <c r="N3541" s="1">
        <f t="shared" si="391"/>
        <v>0</v>
      </c>
      <c r="O3541" s="1" t="s">
        <v>9</v>
      </c>
    </row>
    <row r="3542" spans="1:15" x14ac:dyDescent="0.3">
      <c r="A3542" s="1" t="s">
        <v>6140</v>
      </c>
      <c r="B3542" s="1" t="s">
        <v>130</v>
      </c>
      <c r="C3542" s="1" t="str">
        <f t="shared" si="385"/>
        <v>Kazakhstan</v>
      </c>
      <c r="D3542" s="1" t="s">
        <v>7243</v>
      </c>
      <c r="E3542" s="7" t="str">
        <f>TEXT(DATE(MID(D3542, 13, 4), CHOOSE(MATCH( MID(D3542, 5, 3), {"Jan","Feb","Mar","Apr","May","Jun","Jul","Aug","Sep","Oct","Nov","Dec"}, 0), 1, 2, 3, 4, 5, 6, 7, 8, 9, 10, 11, 12), MID(D3542, 9, 2)), "yyyy-mm-dd")</f>
        <v>1987-01-09</v>
      </c>
      <c r="F3542" s="1" t="str">
        <f t="shared" si="386"/>
        <v>12:38:00</v>
      </c>
      <c r="G3542" s="9" t="str">
        <f t="shared" si="387"/>
        <v>January</v>
      </c>
      <c r="H3542" s="5" t="str">
        <f t="shared" si="388"/>
        <v>1987</v>
      </c>
      <c r="I3542" s="1" t="s">
        <v>7244</v>
      </c>
      <c r="J3542" s="1" t="str">
        <f t="shared" si="389"/>
        <v xml:space="preserve">Soyuz U </v>
      </c>
      <c r="K3542" s="1" t="str">
        <f t="shared" si="390"/>
        <v>Cosmos 1811</v>
      </c>
      <c r="L3542" s="1" t="s">
        <v>346</v>
      </c>
      <c r="M3542" s="1">
        <v>20</v>
      </c>
      <c r="N3542" s="1">
        <f t="shared" si="391"/>
        <v>1660</v>
      </c>
      <c r="O3542" s="1" t="s">
        <v>9</v>
      </c>
    </row>
    <row r="3543" spans="1:15" x14ac:dyDescent="0.3">
      <c r="A3543" s="1" t="s">
        <v>6140</v>
      </c>
      <c r="B3543" s="1" t="s">
        <v>3566</v>
      </c>
      <c r="C3543" s="1" t="str">
        <f t="shared" si="385"/>
        <v>Russia</v>
      </c>
      <c r="D3543" s="1" t="s">
        <v>7245</v>
      </c>
      <c r="E3543" s="7" t="str">
        <f>TEXT(DATE(MID(D3543, 13, 4), CHOOSE(MATCH( MID(D3543, 5, 3), {"Jan","Feb","Mar","Apr","May","Jun","Jul","Aug","Sep","Oct","Nov","Dec"}, 0), 1, 2, 3, 4, 5, 6, 7, 8, 9, 10, 11, 12), MID(D3543, 9, 2)), "yyyy-mm-dd")</f>
        <v>1987-01-05</v>
      </c>
      <c r="F3543" s="1" t="str">
        <f t="shared" si="386"/>
        <v>01:19:00</v>
      </c>
      <c r="G3543" s="9" t="str">
        <f t="shared" si="387"/>
        <v>January</v>
      </c>
      <c r="H3543" s="5" t="str">
        <f t="shared" si="388"/>
        <v>1987</v>
      </c>
      <c r="I3543" s="1" t="s">
        <v>7246</v>
      </c>
      <c r="J3543" s="1" t="str">
        <f t="shared" si="389"/>
        <v xml:space="preserve">Tsyklon-3 </v>
      </c>
      <c r="K3543" s="1" t="str">
        <f t="shared" si="390"/>
        <v>Meteor-2 nÂ°15</v>
      </c>
      <c r="L3543" s="1" t="s">
        <v>346</v>
      </c>
      <c r="M3543" s="1"/>
      <c r="N3543" s="1">
        <f t="shared" si="391"/>
        <v>0</v>
      </c>
      <c r="O3543" s="1" t="s">
        <v>9</v>
      </c>
    </row>
    <row r="3544" spans="1:15" x14ac:dyDescent="0.3">
      <c r="A3544" s="1" t="s">
        <v>6140</v>
      </c>
      <c r="B3544" s="1" t="s">
        <v>212</v>
      </c>
      <c r="C3544" s="1" t="str">
        <f t="shared" si="385"/>
        <v>Russia</v>
      </c>
      <c r="D3544" s="1" t="s">
        <v>7247</v>
      </c>
      <c r="E3544" s="7" t="str">
        <f>TEXT(DATE(MID(D3544, 13, 4), CHOOSE(MATCH( MID(D3544, 5, 3), {"Jan","Feb","Mar","Apr","May","Jun","Jul","Aug","Sep","Oct","Nov","Dec"}, 0), 1, 2, 3, 4, 5, 6, 7, 8, 9, 10, 11, 12), MID(D3544, 9, 2)), "yyyy-mm-dd")</f>
        <v>1986-12-26</v>
      </c>
      <c r="F3544" s="1" t="str">
        <f t="shared" si="386"/>
        <v>15:25:00</v>
      </c>
      <c r="G3544" s="9" t="str">
        <f t="shared" si="387"/>
        <v>December</v>
      </c>
      <c r="H3544" s="5" t="str">
        <f t="shared" si="388"/>
        <v>1986</v>
      </c>
      <c r="I3544" s="1" t="s">
        <v>7248</v>
      </c>
      <c r="J3544" s="1" t="str">
        <f t="shared" si="389"/>
        <v xml:space="preserve">Molniya-M /Block ML </v>
      </c>
      <c r="K3544" s="1" t="str">
        <f t="shared" si="390"/>
        <v>Molniya-1 nÂ°128</v>
      </c>
      <c r="L3544" s="1" t="s">
        <v>346</v>
      </c>
      <c r="M3544" s="1"/>
      <c r="N3544" s="1">
        <f t="shared" si="391"/>
        <v>0</v>
      </c>
      <c r="O3544" s="1" t="s">
        <v>9</v>
      </c>
    </row>
    <row r="3545" spans="1:15" x14ac:dyDescent="0.3">
      <c r="A3545" s="1" t="s">
        <v>6140</v>
      </c>
      <c r="B3545" s="1" t="s">
        <v>1630</v>
      </c>
      <c r="C3545" s="1" t="str">
        <f t="shared" si="385"/>
        <v>Kazakhstan</v>
      </c>
      <c r="D3545" s="1" t="s">
        <v>7249</v>
      </c>
      <c r="E3545" s="7" t="str">
        <f>TEXT(DATE(MID(D3545, 13, 4), CHOOSE(MATCH( MID(D3545, 5, 3), {"Jan","Feb","Mar","Apr","May","Jun","Jul","Aug","Sep","Oct","Nov","Dec"}, 0), 1, 2, 3, 4, 5, 6, 7, 8, 9, 10, 11, 12), MID(D3545, 9, 2)), "yyyy-mm-dd")</f>
        <v>1986-12-26</v>
      </c>
      <c r="F3545" s="1" t="str">
        <f t="shared" si="386"/>
        <v>11:00:00</v>
      </c>
      <c r="G3545" s="9" t="str">
        <f t="shared" si="387"/>
        <v>December</v>
      </c>
      <c r="H3545" s="5" t="str">
        <f t="shared" si="388"/>
        <v>1986</v>
      </c>
      <c r="I3545" s="1" t="s">
        <v>7250</v>
      </c>
      <c r="J3545" s="1" t="str">
        <f t="shared" si="389"/>
        <v xml:space="preserve">Soyuz U </v>
      </c>
      <c r="K3545" s="1" t="str">
        <f t="shared" si="390"/>
        <v>Cosmos 1810</v>
      </c>
      <c r="L3545" s="1" t="s">
        <v>346</v>
      </c>
      <c r="M3545" s="1">
        <v>20</v>
      </c>
      <c r="N3545" s="1">
        <f t="shared" si="391"/>
        <v>1660</v>
      </c>
      <c r="O3545" s="1" t="s">
        <v>9</v>
      </c>
    </row>
    <row r="3546" spans="1:15" x14ac:dyDescent="0.3">
      <c r="A3546" s="1" t="s">
        <v>6140</v>
      </c>
      <c r="B3546" s="1" t="s">
        <v>6899</v>
      </c>
      <c r="C3546" s="1" t="str">
        <f t="shared" si="385"/>
        <v>Russia</v>
      </c>
      <c r="D3546" s="1" t="s">
        <v>7251</v>
      </c>
      <c r="E3546" s="7" t="str">
        <f>TEXT(DATE(MID(D3546, 13, 4), CHOOSE(MATCH( MID(D3546, 5, 3), {"Jan","Feb","Mar","Apr","May","Jun","Jul","Aug","Sep","Oct","Nov","Dec"}, 0), 1, 2, 3, 4, 5, 6, 7, 8, 9, 10, 11, 12), MID(D3546, 9, 2)), "yyyy-mm-dd")</f>
        <v>1986-12-25</v>
      </c>
      <c r="F3546" s="1" t="str">
        <f t="shared" si="386"/>
        <v>23:59:00</v>
      </c>
      <c r="G3546" s="9" t="str">
        <f t="shared" si="387"/>
        <v>December</v>
      </c>
      <c r="H3546" s="5" t="str">
        <f t="shared" si="388"/>
        <v>1986</v>
      </c>
      <c r="I3546" s="1" t="s">
        <v>7252</v>
      </c>
      <c r="J3546" s="1" t="str">
        <f t="shared" si="389"/>
        <v xml:space="preserve">K65M-RB5 </v>
      </c>
      <c r="K3546" s="1" t="str">
        <f t="shared" si="390"/>
        <v>BOR-5 nÂ°503</v>
      </c>
      <c r="L3546" s="1" t="s">
        <v>346</v>
      </c>
      <c r="M3546" s="1"/>
      <c r="N3546" s="1">
        <f t="shared" si="391"/>
        <v>0</v>
      </c>
      <c r="O3546" s="1" t="s">
        <v>9</v>
      </c>
    </row>
    <row r="3547" spans="1:15" x14ac:dyDescent="0.3">
      <c r="A3547" s="1" t="s">
        <v>6140</v>
      </c>
      <c r="B3547" s="1" t="s">
        <v>3566</v>
      </c>
      <c r="C3547" s="1" t="str">
        <f t="shared" si="385"/>
        <v>Russia</v>
      </c>
      <c r="D3547" s="1" t="s">
        <v>7253</v>
      </c>
      <c r="E3547" s="7" t="str">
        <f>TEXT(DATE(MID(D3547, 13, 4), CHOOSE(MATCH( MID(D3547, 5, 3), {"Jan","Feb","Mar","Apr","May","Jun","Jul","Aug","Sep","Oct","Nov","Dec"}, 0), 1, 2, 3, 4, 5, 6, 7, 8, 9, 10, 11, 12), MID(D3547, 9, 2)), "yyyy-mm-dd")</f>
        <v>1986-12-18</v>
      </c>
      <c r="F3547" s="1" t="str">
        <f t="shared" si="386"/>
        <v>08:00:00</v>
      </c>
      <c r="G3547" s="9" t="str">
        <f t="shared" si="387"/>
        <v>December</v>
      </c>
      <c r="H3547" s="5" t="str">
        <f t="shared" si="388"/>
        <v>1986</v>
      </c>
      <c r="I3547" s="1" t="s">
        <v>7254</v>
      </c>
      <c r="J3547" s="1" t="str">
        <f t="shared" si="389"/>
        <v xml:space="preserve">Tsyklon-3 </v>
      </c>
      <c r="K3547" s="1" t="str">
        <f t="shared" si="390"/>
        <v>Cosmos 1809</v>
      </c>
      <c r="L3547" s="1" t="s">
        <v>346</v>
      </c>
      <c r="M3547" s="1"/>
      <c r="N3547" s="1">
        <f t="shared" si="391"/>
        <v>0</v>
      </c>
      <c r="O3547" s="1" t="s">
        <v>9</v>
      </c>
    </row>
    <row r="3548" spans="1:15" x14ac:dyDescent="0.3">
      <c r="A3548" s="1" t="s">
        <v>6140</v>
      </c>
      <c r="B3548" s="1" t="s">
        <v>3373</v>
      </c>
      <c r="C3548" s="1" t="str">
        <f t="shared" si="385"/>
        <v>Russia</v>
      </c>
      <c r="D3548" s="1" t="s">
        <v>7255</v>
      </c>
      <c r="E3548" s="7" t="str">
        <f>TEXT(DATE(MID(D3548, 13, 4), CHOOSE(MATCH( MID(D3548, 5, 3), {"Jan","Feb","Mar","Apr","May","Jun","Jul","Aug","Sep","Oct","Nov","Dec"}, 0), 1, 2, 3, 4, 5, 6, 7, 8, 9, 10, 11, 12), MID(D3548, 9, 2)), "yyyy-mm-dd")</f>
        <v>1986-12-17</v>
      </c>
      <c r="F3548" s="1" t="str">
        <f t="shared" si="386"/>
        <v>17:02:00</v>
      </c>
      <c r="G3548" s="9" t="str">
        <f t="shared" si="387"/>
        <v>December</v>
      </c>
      <c r="H3548" s="5" t="str">
        <f t="shared" si="388"/>
        <v>1986</v>
      </c>
      <c r="I3548" s="1" t="s">
        <v>7256</v>
      </c>
      <c r="J3548" s="1" t="str">
        <f t="shared" si="389"/>
        <v xml:space="preserve">Cosmos-3M </v>
      </c>
      <c r="K3548" s="1" t="str">
        <f t="shared" si="390"/>
        <v>Cosmos 1808</v>
      </c>
      <c r="L3548" s="1" t="s">
        <v>346</v>
      </c>
      <c r="M3548" s="1"/>
      <c r="N3548" s="1">
        <f t="shared" si="391"/>
        <v>0</v>
      </c>
      <c r="O3548" s="1" t="s">
        <v>9</v>
      </c>
    </row>
    <row r="3549" spans="1:15" x14ac:dyDescent="0.3">
      <c r="A3549" s="1" t="s">
        <v>6140</v>
      </c>
      <c r="B3549" s="1" t="s">
        <v>6615</v>
      </c>
      <c r="C3549" s="1" t="str">
        <f t="shared" si="385"/>
        <v>Russia</v>
      </c>
      <c r="D3549" s="1" t="s">
        <v>7257</v>
      </c>
      <c r="E3549" s="7" t="str">
        <f>TEXT(DATE(MID(D3549, 13, 4), CHOOSE(MATCH( MID(D3549, 5, 3), {"Jan","Feb","Mar","Apr","May","Jun","Jul","Aug","Sep","Oct","Nov","Dec"}, 0), 1, 2, 3, 4, 5, 6, 7, 8, 9, 10, 11, 12), MID(D3549, 9, 2)), "yyyy-mm-dd")</f>
        <v>1986-12-16</v>
      </c>
      <c r="F3549" s="1" t="str">
        <f t="shared" si="386"/>
        <v>14:00:00</v>
      </c>
      <c r="G3549" s="9" t="str">
        <f t="shared" si="387"/>
        <v>December</v>
      </c>
      <c r="H3549" s="5" t="str">
        <f t="shared" si="388"/>
        <v>1986</v>
      </c>
      <c r="I3549" s="1" t="s">
        <v>7258</v>
      </c>
      <c r="J3549" s="1" t="str">
        <f t="shared" si="389"/>
        <v xml:space="preserve">Soyuz U </v>
      </c>
      <c r="K3549" s="1" t="str">
        <f t="shared" si="390"/>
        <v>Cosmos 1807</v>
      </c>
      <c r="L3549" s="1" t="s">
        <v>346</v>
      </c>
      <c r="M3549" s="1">
        <v>20</v>
      </c>
      <c r="N3549" s="1">
        <f t="shared" si="391"/>
        <v>1660</v>
      </c>
      <c r="O3549" s="1" t="s">
        <v>9</v>
      </c>
    </row>
    <row r="3550" spans="1:15" x14ac:dyDescent="0.3">
      <c r="A3550" s="1" t="s">
        <v>6140</v>
      </c>
      <c r="B3550" s="1" t="s">
        <v>5</v>
      </c>
      <c r="C3550" s="1" t="str">
        <f t="shared" si="385"/>
        <v>Russia</v>
      </c>
      <c r="D3550" s="1" t="s">
        <v>7259</v>
      </c>
      <c r="E3550" s="7" t="str">
        <f>TEXT(DATE(MID(D3550, 13, 4), CHOOSE(MATCH( MID(D3550, 5, 3), {"Jan","Feb","Mar","Apr","May","Jun","Jul","Aug","Sep","Oct","Nov","Dec"}, 0), 1, 2, 3, 4, 5, 6, 7, 8, 9, 10, 11, 12), MID(D3550, 9, 2)), "yyyy-mm-dd")</f>
        <v>1986-12-12</v>
      </c>
      <c r="F3550" s="1" t="str">
        <f t="shared" si="386"/>
        <v>18:35:00</v>
      </c>
      <c r="G3550" s="9" t="str">
        <f t="shared" si="387"/>
        <v>December</v>
      </c>
      <c r="H3550" s="5" t="str">
        <f t="shared" si="388"/>
        <v>1986</v>
      </c>
      <c r="I3550" s="1" t="s">
        <v>7260</v>
      </c>
      <c r="J3550" s="1" t="str">
        <f t="shared" si="389"/>
        <v xml:space="preserve">Molniya-M /Block 2BL </v>
      </c>
      <c r="K3550" s="1" t="str">
        <f t="shared" si="390"/>
        <v>Cosmos 1806</v>
      </c>
      <c r="L3550" s="1" t="s">
        <v>346</v>
      </c>
      <c r="M3550" s="1"/>
      <c r="N3550" s="1">
        <f t="shared" si="391"/>
        <v>0</v>
      </c>
      <c r="O3550" s="1" t="s">
        <v>9</v>
      </c>
    </row>
    <row r="3551" spans="1:15" x14ac:dyDescent="0.3">
      <c r="A3551" s="1" t="s">
        <v>6140</v>
      </c>
      <c r="B3551" s="1" t="s">
        <v>3566</v>
      </c>
      <c r="C3551" s="1" t="str">
        <f t="shared" si="385"/>
        <v>Russia</v>
      </c>
      <c r="D3551" s="1" t="s">
        <v>7261</v>
      </c>
      <c r="E3551" s="7" t="str">
        <f>TEXT(DATE(MID(D3551, 13, 4), CHOOSE(MATCH( MID(D3551, 5, 3), {"Jan","Feb","Mar","Apr","May","Jun","Jul","Aug","Sep","Oct","Nov","Dec"}, 0), 1, 2, 3, 4, 5, 6, 7, 8, 9, 10, 11, 12), MID(D3551, 9, 2)), "yyyy-mm-dd")</f>
        <v>1986-12-10</v>
      </c>
      <c r="F3551" s="1" t="str">
        <f t="shared" si="386"/>
        <v>07:30:00</v>
      </c>
      <c r="G3551" s="9" t="str">
        <f t="shared" si="387"/>
        <v>December</v>
      </c>
      <c r="H3551" s="5" t="str">
        <f t="shared" si="388"/>
        <v>1986</v>
      </c>
      <c r="I3551" s="1" t="s">
        <v>7262</v>
      </c>
      <c r="J3551" s="1" t="str">
        <f t="shared" si="389"/>
        <v xml:space="preserve">Tsyklon-3 </v>
      </c>
      <c r="K3551" s="1" t="str">
        <f t="shared" si="390"/>
        <v>Cosmos 1805</v>
      </c>
      <c r="L3551" s="1" t="s">
        <v>346</v>
      </c>
      <c r="M3551" s="1"/>
      <c r="N3551" s="1">
        <f t="shared" si="391"/>
        <v>0</v>
      </c>
      <c r="O3551" s="1" t="s">
        <v>9</v>
      </c>
    </row>
    <row r="3552" spans="1:15" x14ac:dyDescent="0.3">
      <c r="A3552" s="1" t="s">
        <v>5556</v>
      </c>
      <c r="B3552" s="1" t="s">
        <v>4092</v>
      </c>
      <c r="C3552" s="1" t="str">
        <f t="shared" si="385"/>
        <v>USA</v>
      </c>
      <c r="D3552" s="1" t="s">
        <v>7263</v>
      </c>
      <c r="E3552" s="7" t="str">
        <f>TEXT(DATE(MID(D3552, 13, 4), CHOOSE(MATCH( MID(D3552, 5, 3), {"Jan","Feb","Mar","Apr","May","Jun","Jul","Aug","Sep","Oct","Nov","Dec"}, 0), 1, 2, 3, 4, 5, 6, 7, 8, 9, 10, 11, 12), MID(D3552, 9, 2)), "yyyy-mm-dd")</f>
        <v>1986-12-05</v>
      </c>
      <c r="F3552" s="1" t="str">
        <f t="shared" si="386"/>
        <v>02:30:00</v>
      </c>
      <c r="G3552" s="9" t="str">
        <f t="shared" si="387"/>
        <v>December</v>
      </c>
      <c r="H3552" s="5" t="str">
        <f t="shared" si="388"/>
        <v>1986</v>
      </c>
      <c r="I3552" s="1" t="s">
        <v>7264</v>
      </c>
      <c r="J3552" s="1" t="str">
        <f t="shared" si="389"/>
        <v xml:space="preserve">Atlas-G Centaur-D1AR </v>
      </c>
      <c r="K3552" s="1" t="str">
        <f t="shared" si="390"/>
        <v>FLTSATCOM-7</v>
      </c>
      <c r="L3552" s="1" t="s">
        <v>346</v>
      </c>
      <c r="M3552" s="1"/>
      <c r="N3552" s="1">
        <f t="shared" si="391"/>
        <v>0</v>
      </c>
      <c r="O3552" s="1" t="s">
        <v>9</v>
      </c>
    </row>
    <row r="3553" spans="1:15" x14ac:dyDescent="0.3">
      <c r="A3553" s="1" t="s">
        <v>6140</v>
      </c>
      <c r="B3553" s="1" t="s">
        <v>1630</v>
      </c>
      <c r="C3553" s="1" t="str">
        <f t="shared" si="385"/>
        <v>Kazakhstan</v>
      </c>
      <c r="D3553" s="1" t="s">
        <v>7265</v>
      </c>
      <c r="E3553" s="7" t="str">
        <f>TEXT(DATE(MID(D3553, 13, 4), CHOOSE(MATCH( MID(D3553, 5, 3), {"Jan","Feb","Mar","Apr","May","Jun","Jul","Aug","Sep","Oct","Nov","Dec"}, 0), 1, 2, 3, 4, 5, 6, 7, 8, 9, 10, 11, 12), MID(D3553, 9, 2)), "yyyy-mm-dd")</f>
        <v>1986-12-04</v>
      </c>
      <c r="F3553" s="1" t="str">
        <f t="shared" si="386"/>
        <v>10:10:00</v>
      </c>
      <c r="G3553" s="9" t="str">
        <f t="shared" si="387"/>
        <v>December</v>
      </c>
      <c r="H3553" s="5" t="str">
        <f t="shared" si="388"/>
        <v>1986</v>
      </c>
      <c r="I3553" s="1" t="s">
        <v>7266</v>
      </c>
      <c r="J3553" s="1" t="str">
        <f t="shared" si="389"/>
        <v xml:space="preserve">Soyuz U </v>
      </c>
      <c r="K3553" s="1" t="str">
        <f t="shared" si="390"/>
        <v>Cosmos 1804</v>
      </c>
      <c r="L3553" s="1" t="s">
        <v>346</v>
      </c>
      <c r="M3553" s="1">
        <v>20</v>
      </c>
      <c r="N3553" s="1">
        <f t="shared" si="391"/>
        <v>1660</v>
      </c>
      <c r="O3553" s="1" t="s">
        <v>9</v>
      </c>
    </row>
    <row r="3554" spans="1:15" x14ac:dyDescent="0.3">
      <c r="A3554" s="1" t="s">
        <v>6140</v>
      </c>
      <c r="B3554" s="1" t="s">
        <v>4483</v>
      </c>
      <c r="C3554" s="1" t="str">
        <f t="shared" si="385"/>
        <v>Russia</v>
      </c>
      <c r="D3554" s="1" t="s">
        <v>7267</v>
      </c>
      <c r="E3554" s="7" t="str">
        <f>TEXT(DATE(MID(D3554, 13, 4), CHOOSE(MATCH( MID(D3554, 5, 3), {"Jan","Feb","Mar","Apr","May","Jun","Jul","Aug","Sep","Oct","Nov","Dec"}, 0), 1, 2, 3, 4, 5, 6, 7, 8, 9, 10, 11, 12), MID(D3554, 9, 2)), "yyyy-mm-dd")</f>
        <v>1986-12-02</v>
      </c>
      <c r="F3554" s="1" t="str">
        <f t="shared" si="386"/>
        <v>07:00:00</v>
      </c>
      <c r="G3554" s="9" t="str">
        <f t="shared" si="387"/>
        <v>December</v>
      </c>
      <c r="H3554" s="5" t="str">
        <f t="shared" si="388"/>
        <v>1986</v>
      </c>
      <c r="I3554" s="1" t="s">
        <v>7268</v>
      </c>
      <c r="J3554" s="1" t="str">
        <f t="shared" si="389"/>
        <v xml:space="preserve">Tsyklon-3 </v>
      </c>
      <c r="K3554" s="1" t="str">
        <f t="shared" si="390"/>
        <v>Cosmos 1803</v>
      </c>
      <c r="L3554" s="1" t="s">
        <v>346</v>
      </c>
      <c r="M3554" s="1"/>
      <c r="N3554" s="1">
        <f t="shared" si="391"/>
        <v>0</v>
      </c>
      <c r="O3554" s="1" t="s">
        <v>9</v>
      </c>
    </row>
    <row r="3555" spans="1:15" x14ac:dyDescent="0.3">
      <c r="A3555" s="1" t="s">
        <v>6140</v>
      </c>
      <c r="B3555" s="1" t="s">
        <v>6272</v>
      </c>
      <c r="C3555" s="1" t="str">
        <f t="shared" si="385"/>
        <v>Kazakhstan</v>
      </c>
      <c r="D3555" s="1" t="s">
        <v>7269</v>
      </c>
      <c r="E3555" s="7" t="str">
        <f>TEXT(DATE(MID(D3555, 13, 4), CHOOSE(MATCH( MID(D3555, 5, 3), {"Jan","Feb","Mar","Apr","May","Jun","Jul","Aug","Sep","Oct","Nov","Dec"}, 0), 1, 2, 3, 4, 5, 6, 7, 8, 9, 10, 11, 12), MID(D3555, 9, 2)), "yyyy-mm-dd")</f>
        <v>1986-11-29</v>
      </c>
      <c r="F3555" s="1" t="str">
        <f t="shared" si="386"/>
        <v>08:00:00</v>
      </c>
      <c r="G3555" s="9" t="str">
        <f t="shared" si="387"/>
        <v>November</v>
      </c>
      <c r="H3555" s="5" t="str">
        <f t="shared" si="388"/>
        <v>1986</v>
      </c>
      <c r="I3555" s="1" t="s">
        <v>7270</v>
      </c>
      <c r="J3555" s="1" t="str">
        <f t="shared" si="389"/>
        <v xml:space="preserve">Proton-K </v>
      </c>
      <c r="K3555" s="1" t="str">
        <f t="shared" si="390"/>
        <v>Almaz-T nÂ°1</v>
      </c>
      <c r="L3555" s="1" t="s">
        <v>346</v>
      </c>
      <c r="M3555" s="1"/>
      <c r="N3555" s="1">
        <f t="shared" si="391"/>
        <v>0</v>
      </c>
      <c r="O3555" s="1" t="s">
        <v>257</v>
      </c>
    </row>
    <row r="3556" spans="1:15" x14ac:dyDescent="0.3">
      <c r="A3556" s="1" t="s">
        <v>6140</v>
      </c>
      <c r="B3556" s="1" t="s">
        <v>6482</v>
      </c>
      <c r="C3556" s="1" t="str">
        <f t="shared" si="385"/>
        <v>Russia</v>
      </c>
      <c r="D3556" s="1" t="s">
        <v>7271</v>
      </c>
      <c r="E3556" s="7" t="str">
        <f>TEXT(DATE(MID(D3556, 13, 4), CHOOSE(MATCH( MID(D3556, 5, 3), {"Jan","Feb","Mar","Apr","May","Jun","Jul","Aug","Sep","Oct","Nov","Dec"}, 0), 1, 2, 3, 4, 5, 6, 7, 8, 9, 10, 11, 12), MID(D3556, 9, 2)), "yyyy-mm-dd")</f>
        <v>1986-11-24</v>
      </c>
      <c r="F3556" s="1" t="str">
        <f t="shared" si="386"/>
        <v>21:43:00</v>
      </c>
      <c r="G3556" s="9" t="str">
        <f t="shared" si="387"/>
        <v>November</v>
      </c>
      <c r="H3556" s="5" t="str">
        <f t="shared" si="388"/>
        <v>1986</v>
      </c>
      <c r="I3556" s="1" t="s">
        <v>7272</v>
      </c>
      <c r="J3556" s="1" t="str">
        <f t="shared" si="389"/>
        <v xml:space="preserve">Cosmos-3M </v>
      </c>
      <c r="K3556" s="1" t="str">
        <f t="shared" si="390"/>
        <v>Cosmos 1802</v>
      </c>
      <c r="L3556" s="1" t="s">
        <v>346</v>
      </c>
      <c r="M3556" s="1"/>
      <c r="N3556" s="1">
        <f t="shared" si="391"/>
        <v>0</v>
      </c>
      <c r="O3556" s="1" t="s">
        <v>9</v>
      </c>
    </row>
    <row r="3557" spans="1:15" x14ac:dyDescent="0.3">
      <c r="A3557" s="1" t="s">
        <v>6140</v>
      </c>
      <c r="B3557" s="1" t="s">
        <v>6482</v>
      </c>
      <c r="C3557" s="1" t="str">
        <f t="shared" si="385"/>
        <v>Russia</v>
      </c>
      <c r="D3557" s="1" t="s">
        <v>7273</v>
      </c>
      <c r="E3557" s="7" t="str">
        <f>TEXT(DATE(MID(D3557, 13, 4), CHOOSE(MATCH( MID(D3557, 5, 3), {"Jan","Feb","Mar","Apr","May","Jun","Jul","Aug","Sep","Oct","Nov","Dec"}, 0), 1, 2, 3, 4, 5, 6, 7, 8, 9, 10, 11, 12), MID(D3557, 9, 2)), "yyyy-mm-dd")</f>
        <v>1986-11-21</v>
      </c>
      <c r="F3557" s="1" t="str">
        <f t="shared" si="386"/>
        <v>02:00:00</v>
      </c>
      <c r="G3557" s="9" t="str">
        <f t="shared" si="387"/>
        <v>November</v>
      </c>
      <c r="H3557" s="5" t="str">
        <f t="shared" si="388"/>
        <v>1986</v>
      </c>
      <c r="I3557" s="1" t="s">
        <v>7274</v>
      </c>
      <c r="J3557" s="1" t="str">
        <f t="shared" si="389"/>
        <v xml:space="preserve">Cosmos-3M </v>
      </c>
      <c r="K3557" s="1" t="str">
        <f t="shared" si="390"/>
        <v>Cosmos 1794 to 1801</v>
      </c>
      <c r="L3557" s="1" t="s">
        <v>346</v>
      </c>
      <c r="M3557" s="1"/>
      <c r="N3557" s="1">
        <f t="shared" si="391"/>
        <v>0</v>
      </c>
      <c r="O3557" s="1" t="s">
        <v>9</v>
      </c>
    </row>
    <row r="3558" spans="1:15" x14ac:dyDescent="0.3">
      <c r="A3558" s="1" t="s">
        <v>6140</v>
      </c>
      <c r="B3558" s="1" t="s">
        <v>3038</v>
      </c>
      <c r="C3558" s="1" t="str">
        <f t="shared" si="385"/>
        <v>Russia</v>
      </c>
      <c r="D3558" s="1" t="s">
        <v>7275</v>
      </c>
      <c r="E3558" s="7" t="str">
        <f>TEXT(DATE(MID(D3558, 13, 4), CHOOSE(MATCH( MID(D3558, 5, 3), {"Jan","Feb","Mar","Apr","May","Jun","Jul","Aug","Sep","Oct","Nov","Dec"}, 0), 1, 2, 3, 4, 5, 6, 7, 8, 9, 10, 11, 12), MID(D3558, 9, 2)), "yyyy-mm-dd")</f>
        <v>1986-11-20</v>
      </c>
      <c r="F3558" s="1" t="str">
        <f t="shared" si="386"/>
        <v>12:09:00</v>
      </c>
      <c r="G3558" s="9" t="str">
        <f t="shared" si="387"/>
        <v>November</v>
      </c>
      <c r="H3558" s="5" t="str">
        <f t="shared" si="388"/>
        <v>1986</v>
      </c>
      <c r="I3558" s="1" t="s">
        <v>7276</v>
      </c>
      <c r="J3558" s="1" t="str">
        <f t="shared" si="389"/>
        <v xml:space="preserve">Molniya-M /Block 2BL </v>
      </c>
      <c r="K3558" s="1" t="str">
        <f t="shared" si="390"/>
        <v>Cosmos 1793</v>
      </c>
      <c r="L3558" s="1" t="s">
        <v>346</v>
      </c>
      <c r="M3558" s="1"/>
      <c r="N3558" s="1">
        <f t="shared" si="391"/>
        <v>0</v>
      </c>
      <c r="O3558" s="1" t="s">
        <v>9</v>
      </c>
    </row>
    <row r="3559" spans="1:15" x14ac:dyDescent="0.3">
      <c r="A3559" s="1" t="s">
        <v>6140</v>
      </c>
      <c r="B3559" s="1" t="s">
        <v>529</v>
      </c>
      <c r="C3559" s="1" t="str">
        <f t="shared" si="385"/>
        <v>Kazakhstan</v>
      </c>
      <c r="D3559" s="1" t="s">
        <v>7277</v>
      </c>
      <c r="E3559" s="7" t="str">
        <f>TEXT(DATE(MID(D3559, 13, 4), CHOOSE(MATCH( MID(D3559, 5, 3), {"Jan","Feb","Mar","Apr","May","Jun","Jul","Aug","Sep","Oct","Nov","Dec"}, 0), 1, 2, 3, 4, 5, 6, 7, 8, 9, 10, 11, 12), MID(D3559, 9, 2)), "yyyy-mm-dd")</f>
        <v>1986-11-18</v>
      </c>
      <c r="F3559" s="1" t="str">
        <f t="shared" si="386"/>
        <v>14:08:00</v>
      </c>
      <c r="G3559" s="9" t="str">
        <f t="shared" si="387"/>
        <v>November</v>
      </c>
      <c r="H3559" s="5" t="str">
        <f t="shared" si="388"/>
        <v>1986</v>
      </c>
      <c r="I3559" s="1" t="s">
        <v>7278</v>
      </c>
      <c r="J3559" s="1" t="str">
        <f t="shared" si="389"/>
        <v xml:space="preserve">Proton-K/Block-DM </v>
      </c>
      <c r="K3559" s="1" t="str">
        <f t="shared" si="390"/>
        <v>Gorizont 13</v>
      </c>
      <c r="L3559" s="1" t="s">
        <v>346</v>
      </c>
      <c r="M3559" s="1"/>
      <c r="N3559" s="1">
        <f t="shared" si="391"/>
        <v>0</v>
      </c>
      <c r="O3559" s="1" t="s">
        <v>9</v>
      </c>
    </row>
    <row r="3560" spans="1:15" x14ac:dyDescent="0.3">
      <c r="A3560" s="1" t="s">
        <v>6140</v>
      </c>
      <c r="B3560" s="1" t="s">
        <v>6615</v>
      </c>
      <c r="C3560" s="1" t="str">
        <f t="shared" si="385"/>
        <v>Russia</v>
      </c>
      <c r="D3560" s="1" t="s">
        <v>7279</v>
      </c>
      <c r="E3560" s="7" t="str">
        <f>TEXT(DATE(MID(D3560, 13, 4), CHOOSE(MATCH( MID(D3560, 5, 3), {"Jan","Feb","Mar","Apr","May","Jun","Jul","Aug","Sep","Oct","Nov","Dec"}, 0), 1, 2, 3, 4, 5, 6, 7, 8, 9, 10, 11, 12), MID(D3560, 9, 2)), "yyyy-mm-dd")</f>
        <v>1986-11-15</v>
      </c>
      <c r="F3560" s="1" t="str">
        <f t="shared" si="386"/>
        <v>21:35:00</v>
      </c>
      <c r="G3560" s="9" t="str">
        <f t="shared" si="387"/>
        <v>November</v>
      </c>
      <c r="H3560" s="5" t="str">
        <f t="shared" si="388"/>
        <v>1986</v>
      </c>
      <c r="I3560" s="1" t="s">
        <v>7280</v>
      </c>
      <c r="J3560" s="1" t="str">
        <f t="shared" si="389"/>
        <v xml:space="preserve">Molniya-M /Block ML </v>
      </c>
      <c r="K3560" s="1" t="str">
        <f t="shared" si="390"/>
        <v>Molniya-1 nÂ°127</v>
      </c>
      <c r="L3560" s="1" t="s">
        <v>346</v>
      </c>
      <c r="M3560" s="1"/>
      <c r="N3560" s="1">
        <f t="shared" si="391"/>
        <v>0</v>
      </c>
      <c r="O3560" s="1" t="s">
        <v>9</v>
      </c>
    </row>
    <row r="3561" spans="1:15" x14ac:dyDescent="0.3">
      <c r="A3561" s="1" t="s">
        <v>5722</v>
      </c>
      <c r="B3561" s="1" t="s">
        <v>5723</v>
      </c>
      <c r="C3561" s="1" t="str">
        <f t="shared" si="385"/>
        <v>USA</v>
      </c>
      <c r="D3561" s="1" t="s">
        <v>7281</v>
      </c>
      <c r="E3561" s="7" t="str">
        <f>TEXT(DATE(MID(D3561, 13, 4), CHOOSE(MATCH( MID(D3561, 5, 3), {"Jan","Feb","Mar","Apr","May","Jun","Jul","Aug","Sep","Oct","Nov","Dec"}, 0), 1, 2, 3, 4, 5, 6, 7, 8, 9, 10, 11, 12), MID(D3561, 9, 2)), "yyyy-mm-dd")</f>
        <v>1986-11-14</v>
      </c>
      <c r="F3561" s="1" t="str">
        <f t="shared" si="386"/>
        <v>00:23:00</v>
      </c>
      <c r="G3561" s="9" t="str">
        <f t="shared" si="387"/>
        <v>November</v>
      </c>
      <c r="H3561" s="5" t="str">
        <f t="shared" si="388"/>
        <v>1986</v>
      </c>
      <c r="I3561" s="1" t="s">
        <v>7282</v>
      </c>
      <c r="J3561" s="1" t="str">
        <f t="shared" si="389"/>
        <v xml:space="preserve">Scout G1 </v>
      </c>
      <c r="K3561" s="1" t="str">
        <f t="shared" si="390"/>
        <v>Polar Bear</v>
      </c>
      <c r="L3561" s="1" t="s">
        <v>346</v>
      </c>
      <c r="M3561" s="1"/>
      <c r="N3561" s="1">
        <f t="shared" si="391"/>
        <v>0</v>
      </c>
      <c r="O3561" s="1" t="s">
        <v>9</v>
      </c>
    </row>
    <row r="3562" spans="1:15" x14ac:dyDescent="0.3">
      <c r="A3562" s="1" t="s">
        <v>6140</v>
      </c>
      <c r="B3562" s="1" t="s">
        <v>130</v>
      </c>
      <c r="C3562" s="1" t="str">
        <f t="shared" si="385"/>
        <v>Kazakhstan</v>
      </c>
      <c r="D3562" s="1" t="s">
        <v>7283</v>
      </c>
      <c r="E3562" s="7" t="str">
        <f>TEXT(DATE(MID(D3562, 13, 4), CHOOSE(MATCH( MID(D3562, 5, 3), {"Jan","Feb","Mar","Apr","May","Jun","Jul","Aug","Sep","Oct","Nov","Dec"}, 0), 1, 2, 3, 4, 5, 6, 7, 8, 9, 10, 11, 12), MID(D3562, 9, 2)), "yyyy-mm-dd")</f>
        <v>1986-11-13</v>
      </c>
      <c r="F3562" s="1" t="str">
        <f t="shared" si="386"/>
        <v>10:59:00</v>
      </c>
      <c r="G3562" s="9" t="str">
        <f t="shared" si="387"/>
        <v>November</v>
      </c>
      <c r="H3562" s="5" t="str">
        <f t="shared" si="388"/>
        <v>1986</v>
      </c>
      <c r="I3562" s="1" t="s">
        <v>7284</v>
      </c>
      <c r="J3562" s="1" t="str">
        <f t="shared" si="389"/>
        <v xml:space="preserve">Soyuz U </v>
      </c>
      <c r="K3562" s="1" t="str">
        <f t="shared" si="390"/>
        <v>Cosmos 1792</v>
      </c>
      <c r="L3562" s="1" t="s">
        <v>346</v>
      </c>
      <c r="M3562" s="1">
        <v>20</v>
      </c>
      <c r="N3562" s="1">
        <f t="shared" si="391"/>
        <v>1660</v>
      </c>
      <c r="O3562" s="1" t="s">
        <v>9</v>
      </c>
    </row>
    <row r="3563" spans="1:15" x14ac:dyDescent="0.3">
      <c r="A3563" s="1" t="s">
        <v>6140</v>
      </c>
      <c r="B3563" s="1" t="s">
        <v>6482</v>
      </c>
      <c r="C3563" s="1" t="str">
        <f t="shared" si="385"/>
        <v>Russia</v>
      </c>
      <c r="D3563" s="1" t="s">
        <v>7285</v>
      </c>
      <c r="E3563" s="7" t="str">
        <f>TEXT(DATE(MID(D3563, 13, 4), CHOOSE(MATCH( MID(D3563, 5, 3), {"Jan","Feb","Mar","Apr","May","Jun","Jul","Aug","Sep","Oct","Nov","Dec"}, 0), 1, 2, 3, 4, 5, 6, 7, 8, 9, 10, 11, 12), MID(D3563, 9, 2)), "yyyy-mm-dd")</f>
        <v>1986-11-13</v>
      </c>
      <c r="F3563" s="1" t="str">
        <f t="shared" si="386"/>
        <v>06:10:00</v>
      </c>
      <c r="G3563" s="9" t="str">
        <f t="shared" si="387"/>
        <v>November</v>
      </c>
      <c r="H3563" s="5" t="str">
        <f t="shared" si="388"/>
        <v>1986</v>
      </c>
      <c r="I3563" s="1" t="s">
        <v>7286</v>
      </c>
      <c r="J3563" s="1" t="str">
        <f t="shared" si="389"/>
        <v xml:space="preserve">Cosmos-3M </v>
      </c>
      <c r="K3563" s="1" t="str">
        <f t="shared" si="390"/>
        <v>Cosmos 1791</v>
      </c>
      <c r="L3563" s="1" t="s">
        <v>346</v>
      </c>
      <c r="M3563" s="1"/>
      <c r="N3563" s="1">
        <f t="shared" si="391"/>
        <v>0</v>
      </c>
      <c r="O3563" s="1" t="s">
        <v>9</v>
      </c>
    </row>
    <row r="3564" spans="1:15" x14ac:dyDescent="0.3">
      <c r="A3564" s="1" t="s">
        <v>6140</v>
      </c>
      <c r="B3564" s="1" t="s">
        <v>3038</v>
      </c>
      <c r="C3564" s="1" t="str">
        <f t="shared" si="385"/>
        <v>Russia</v>
      </c>
      <c r="D3564" s="1" t="s">
        <v>7287</v>
      </c>
      <c r="E3564" s="7" t="str">
        <f>TEXT(DATE(MID(D3564, 13, 4), CHOOSE(MATCH( MID(D3564, 5, 3), {"Jan","Feb","Mar","Apr","May","Jun","Jul","Aug","Sep","Oct","Nov","Dec"}, 0), 1, 2, 3, 4, 5, 6, 7, 8, 9, 10, 11, 12), MID(D3564, 9, 2)), "yyyy-mm-dd")</f>
        <v>1986-11-04</v>
      </c>
      <c r="F3564" s="1" t="str">
        <f t="shared" si="386"/>
        <v>11:50:00</v>
      </c>
      <c r="G3564" s="9" t="str">
        <f t="shared" si="387"/>
        <v>November</v>
      </c>
      <c r="H3564" s="5" t="str">
        <f t="shared" si="388"/>
        <v>1986</v>
      </c>
      <c r="I3564" s="1" t="s">
        <v>7288</v>
      </c>
      <c r="J3564" s="1" t="str">
        <f t="shared" si="389"/>
        <v xml:space="preserve">Soyuz U </v>
      </c>
      <c r="K3564" s="1" t="str">
        <f t="shared" si="390"/>
        <v>Cosmos 1790</v>
      </c>
      <c r="L3564" s="1" t="s">
        <v>346</v>
      </c>
      <c r="M3564" s="1">
        <v>20</v>
      </c>
      <c r="N3564" s="1">
        <f t="shared" si="391"/>
        <v>1660</v>
      </c>
      <c r="O3564" s="1" t="s">
        <v>9</v>
      </c>
    </row>
    <row r="3565" spans="1:15" x14ac:dyDescent="0.3">
      <c r="A3565" s="1" t="s">
        <v>6140</v>
      </c>
      <c r="B3565" s="1" t="s">
        <v>3038</v>
      </c>
      <c r="C3565" s="1" t="str">
        <f t="shared" si="385"/>
        <v>Russia</v>
      </c>
      <c r="D3565" s="1" t="s">
        <v>7289</v>
      </c>
      <c r="E3565" s="7" t="str">
        <f>TEXT(DATE(MID(D3565, 13, 4), CHOOSE(MATCH( MID(D3565, 5, 3), {"Jan","Feb","Mar","Apr","May","Jun","Jul","Aug","Sep","Oct","Nov","Dec"}, 0), 1, 2, 3, 4, 5, 6, 7, 8, 9, 10, 11, 12), MID(D3565, 9, 2)), "yyyy-mm-dd")</f>
        <v>1986-10-31</v>
      </c>
      <c r="F3565" s="1" t="str">
        <f t="shared" si="386"/>
        <v>08:00:00</v>
      </c>
      <c r="G3565" s="9" t="str">
        <f t="shared" si="387"/>
        <v>October</v>
      </c>
      <c r="H3565" s="5" t="str">
        <f t="shared" si="388"/>
        <v>1986</v>
      </c>
      <c r="I3565" s="1" t="s">
        <v>7290</v>
      </c>
      <c r="J3565" s="1" t="str">
        <f t="shared" si="389"/>
        <v xml:space="preserve">Soyuz U </v>
      </c>
      <c r="K3565" s="1" t="str">
        <f t="shared" si="390"/>
        <v>Cosmos 1789</v>
      </c>
      <c r="L3565" s="1" t="s">
        <v>346</v>
      </c>
      <c r="M3565" s="1">
        <v>20</v>
      </c>
      <c r="N3565" s="1">
        <f t="shared" si="391"/>
        <v>1660</v>
      </c>
      <c r="O3565" s="1" t="s">
        <v>9</v>
      </c>
    </row>
    <row r="3566" spans="1:15" x14ac:dyDescent="0.3">
      <c r="A3566" s="1" t="s">
        <v>6140</v>
      </c>
      <c r="B3566" s="1" t="s">
        <v>1561</v>
      </c>
      <c r="C3566" s="1" t="str">
        <f t="shared" si="385"/>
        <v>Russia</v>
      </c>
      <c r="D3566" s="1" t="s">
        <v>7291</v>
      </c>
      <c r="E3566" s="7" t="str">
        <f>TEXT(DATE(MID(D3566, 13, 4), CHOOSE(MATCH( MID(D3566, 5, 3), {"Jan","Feb","Mar","Apr","May","Jun","Jul","Aug","Sep","Oct","Nov","Dec"}, 0), 1, 2, 3, 4, 5, 6, 7, 8, 9, 10, 11, 12), MID(D3566, 9, 2)), "yyyy-mm-dd")</f>
        <v>1986-10-27</v>
      </c>
      <c r="F3566" s="1" t="str">
        <f t="shared" si="386"/>
        <v>12:40:00</v>
      </c>
      <c r="G3566" s="9" t="str">
        <f t="shared" si="387"/>
        <v>October</v>
      </c>
      <c r="H3566" s="5" t="str">
        <f t="shared" si="388"/>
        <v>1986</v>
      </c>
      <c r="I3566" s="1" t="s">
        <v>7292</v>
      </c>
      <c r="J3566" s="1" t="str">
        <f t="shared" si="389"/>
        <v xml:space="preserve">Cosmos-3M </v>
      </c>
      <c r="K3566" s="1" t="str">
        <f t="shared" si="390"/>
        <v>Cosmos 1788</v>
      </c>
      <c r="L3566" s="1" t="s">
        <v>346</v>
      </c>
      <c r="M3566" s="1"/>
      <c r="N3566" s="1">
        <f t="shared" si="391"/>
        <v>0</v>
      </c>
      <c r="O3566" s="1" t="s">
        <v>9</v>
      </c>
    </row>
    <row r="3567" spans="1:15" x14ac:dyDescent="0.3">
      <c r="A3567" s="1" t="s">
        <v>6140</v>
      </c>
      <c r="B3567" s="1" t="s">
        <v>6272</v>
      </c>
      <c r="C3567" s="1" t="str">
        <f t="shared" si="385"/>
        <v>Kazakhstan</v>
      </c>
      <c r="D3567" s="1" t="s">
        <v>7293</v>
      </c>
      <c r="E3567" s="7" t="str">
        <f>TEXT(DATE(MID(D3567, 13, 4), CHOOSE(MATCH( MID(D3567, 5, 3), {"Jan","Feb","Mar","Apr","May","Jun","Jul","Aug","Sep","Oct","Nov","Dec"}, 0), 1, 2, 3, 4, 5, 6, 7, 8, 9, 10, 11, 12), MID(D3567, 9, 2)), "yyyy-mm-dd")</f>
        <v>1986-10-25</v>
      </c>
      <c r="F3567" s="1" t="str">
        <f t="shared" si="386"/>
        <v>15:43:00</v>
      </c>
      <c r="G3567" s="9" t="str">
        <f t="shared" si="387"/>
        <v>October</v>
      </c>
      <c r="H3567" s="5" t="str">
        <f t="shared" si="388"/>
        <v>1986</v>
      </c>
      <c r="I3567" s="1" t="s">
        <v>7294</v>
      </c>
      <c r="J3567" s="1" t="str">
        <f t="shared" si="389"/>
        <v xml:space="preserve">Proton-K/Block-DM </v>
      </c>
      <c r="K3567" s="1" t="str">
        <f t="shared" si="390"/>
        <v>Raduga 19</v>
      </c>
      <c r="L3567" s="1" t="s">
        <v>346</v>
      </c>
      <c r="M3567" s="1"/>
      <c r="N3567" s="1">
        <f t="shared" si="391"/>
        <v>0</v>
      </c>
      <c r="O3567" s="1" t="s">
        <v>9</v>
      </c>
    </row>
    <row r="3568" spans="1:15" x14ac:dyDescent="0.3">
      <c r="A3568" s="1" t="s">
        <v>6140</v>
      </c>
      <c r="B3568" s="1" t="s">
        <v>1630</v>
      </c>
      <c r="C3568" s="1" t="str">
        <f t="shared" si="385"/>
        <v>Kazakhstan</v>
      </c>
      <c r="D3568" s="1" t="s">
        <v>7295</v>
      </c>
      <c r="E3568" s="7" t="str">
        <f>TEXT(DATE(MID(D3568, 13, 4), CHOOSE(MATCH( MID(D3568, 5, 3), {"Jan","Feb","Mar","Apr","May","Jun","Jul","Aug","Sep","Oct","Nov","Dec"}, 0), 1, 2, 3, 4, 5, 6, 7, 8, 9, 10, 11, 12), MID(D3568, 9, 2)), "yyyy-mm-dd")</f>
        <v>1986-10-22</v>
      </c>
      <c r="F3568" s="1" t="str">
        <f t="shared" si="386"/>
        <v>09:00:00</v>
      </c>
      <c r="G3568" s="9" t="str">
        <f t="shared" si="387"/>
        <v>October</v>
      </c>
      <c r="H3568" s="5" t="str">
        <f t="shared" si="388"/>
        <v>1986</v>
      </c>
      <c r="I3568" s="1" t="s">
        <v>7296</v>
      </c>
      <c r="J3568" s="1" t="str">
        <f t="shared" si="389"/>
        <v xml:space="preserve">Soyuz U </v>
      </c>
      <c r="K3568" s="1" t="str">
        <f t="shared" si="390"/>
        <v>Cosmos 1787</v>
      </c>
      <c r="L3568" s="1" t="s">
        <v>346</v>
      </c>
      <c r="M3568" s="1">
        <v>20</v>
      </c>
      <c r="N3568" s="1">
        <f t="shared" si="391"/>
        <v>1660</v>
      </c>
      <c r="O3568" s="1" t="s">
        <v>9</v>
      </c>
    </row>
    <row r="3569" spans="1:15" x14ac:dyDescent="0.3">
      <c r="A3569" s="1" t="s">
        <v>6140</v>
      </c>
      <c r="B3569" s="1" t="s">
        <v>2022</v>
      </c>
      <c r="C3569" s="1" t="str">
        <f t="shared" si="385"/>
        <v>Kazakhstan</v>
      </c>
      <c r="D3569" s="1" t="s">
        <v>7297</v>
      </c>
      <c r="E3569" s="7" t="str">
        <f>TEXT(DATE(MID(D3569, 13, 4), CHOOSE(MATCH( MID(D3569, 5, 3), {"Jan","Feb","Mar","Apr","May","Jun","Jul","Aug","Sep","Oct","Nov","Dec"}, 0), 1, 2, 3, 4, 5, 6, 7, 8, 9, 10, 11, 12), MID(D3569, 9, 2)), "yyyy-mm-dd")</f>
        <v>1986-10-22</v>
      </c>
      <c r="F3569" s="1" t="str">
        <f t="shared" si="386"/>
        <v>08:00:00</v>
      </c>
      <c r="G3569" s="9" t="str">
        <f t="shared" si="387"/>
        <v>October</v>
      </c>
      <c r="H3569" s="5" t="str">
        <f t="shared" si="388"/>
        <v>1986</v>
      </c>
      <c r="I3569" s="1" t="s">
        <v>7298</v>
      </c>
      <c r="J3569" s="1" t="str">
        <f t="shared" si="389"/>
        <v xml:space="preserve">Zenit-2 </v>
      </c>
      <c r="K3569" s="1" t="str">
        <f t="shared" si="390"/>
        <v>Cosmos 1786 &amp; EPN 03.0694 nÂ°3</v>
      </c>
      <c r="L3569" s="1" t="s">
        <v>346</v>
      </c>
      <c r="M3569" s="1"/>
      <c r="N3569" s="1">
        <f t="shared" si="391"/>
        <v>0</v>
      </c>
      <c r="O3569" s="1" t="s">
        <v>117</v>
      </c>
    </row>
    <row r="3570" spans="1:15" x14ac:dyDescent="0.3">
      <c r="A3570" s="1" t="s">
        <v>6140</v>
      </c>
      <c r="B3570" s="1" t="s">
        <v>5</v>
      </c>
      <c r="C3570" s="1" t="str">
        <f t="shared" si="385"/>
        <v>Russia</v>
      </c>
      <c r="D3570" s="1" t="s">
        <v>7299</v>
      </c>
      <c r="E3570" s="7" t="str">
        <f>TEXT(DATE(MID(D3570, 13, 4), CHOOSE(MATCH( MID(D3570, 5, 3), {"Jan","Feb","Mar","Apr","May","Jun","Jul","Aug","Sep","Oct","Nov","Dec"}, 0), 1, 2, 3, 4, 5, 6, 7, 8, 9, 10, 11, 12), MID(D3570, 9, 2)), "yyyy-mm-dd")</f>
        <v>1986-10-20</v>
      </c>
      <c r="F3570" s="1" t="str">
        <f t="shared" si="386"/>
        <v>08:49:00</v>
      </c>
      <c r="G3570" s="9" t="str">
        <f t="shared" si="387"/>
        <v>October</v>
      </c>
      <c r="H3570" s="5" t="str">
        <f t="shared" si="388"/>
        <v>1986</v>
      </c>
      <c r="I3570" s="1" t="s">
        <v>7300</v>
      </c>
      <c r="J3570" s="1" t="str">
        <f t="shared" si="389"/>
        <v xml:space="preserve">Molniya-M /Block ML </v>
      </c>
      <c r="K3570" s="1" t="str">
        <f t="shared" si="390"/>
        <v>Molniya-3 nÂ°126</v>
      </c>
      <c r="L3570" s="1" t="s">
        <v>346</v>
      </c>
      <c r="M3570" s="1"/>
      <c r="N3570" s="1">
        <f t="shared" si="391"/>
        <v>0</v>
      </c>
      <c r="O3570" s="1" t="s">
        <v>9</v>
      </c>
    </row>
    <row r="3571" spans="1:15" x14ac:dyDescent="0.3">
      <c r="A3571" s="1" t="s">
        <v>6140</v>
      </c>
      <c r="B3571" s="1" t="s">
        <v>6615</v>
      </c>
      <c r="C3571" s="1" t="str">
        <f t="shared" si="385"/>
        <v>Russia</v>
      </c>
      <c r="D3571" s="1" t="s">
        <v>7301</v>
      </c>
      <c r="E3571" s="7" t="str">
        <f>TEXT(DATE(MID(D3571, 13, 4), CHOOSE(MATCH( MID(D3571, 5, 3), {"Jan","Feb","Mar","Apr","May","Jun","Jul","Aug","Sep","Oct","Nov","Dec"}, 0), 1, 2, 3, 4, 5, 6, 7, 8, 9, 10, 11, 12), MID(D3571, 9, 2)), "yyyy-mm-dd")</f>
        <v>1986-10-15</v>
      </c>
      <c r="F3571" s="1" t="str">
        <f t="shared" si="386"/>
        <v>09:29:00</v>
      </c>
      <c r="G3571" s="9" t="str">
        <f t="shared" si="387"/>
        <v>October</v>
      </c>
      <c r="H3571" s="5" t="str">
        <f t="shared" si="388"/>
        <v>1986</v>
      </c>
      <c r="I3571" s="1" t="s">
        <v>7302</v>
      </c>
      <c r="J3571" s="1" t="str">
        <f t="shared" si="389"/>
        <v xml:space="preserve">Molniya-M /Block 2BL </v>
      </c>
      <c r="K3571" s="1" t="str">
        <f t="shared" si="390"/>
        <v>Cosmos 1785</v>
      </c>
      <c r="L3571" s="1" t="s">
        <v>346</v>
      </c>
      <c r="M3571" s="1"/>
      <c r="N3571" s="1">
        <f t="shared" si="391"/>
        <v>0</v>
      </c>
      <c r="O3571" s="1" t="s">
        <v>9</v>
      </c>
    </row>
    <row r="3572" spans="1:15" x14ac:dyDescent="0.3">
      <c r="A3572" s="1" t="s">
        <v>6140</v>
      </c>
      <c r="B3572" s="1" t="s">
        <v>3566</v>
      </c>
      <c r="C3572" s="1" t="str">
        <f t="shared" si="385"/>
        <v>Russia</v>
      </c>
      <c r="D3572" s="1" t="s">
        <v>7303</v>
      </c>
      <c r="E3572" s="7" t="str">
        <f>TEXT(DATE(MID(D3572, 13, 4), CHOOSE(MATCH( MID(D3572, 5, 3), {"Jan","Feb","Mar","Apr","May","Jun","Jul","Aug","Sep","Oct","Nov","Dec"}, 0), 1, 2, 3, 4, 5, 6, 7, 8, 9, 10, 11, 12), MID(D3572, 9, 2)), "yyyy-mm-dd")</f>
        <v>1986-10-15</v>
      </c>
      <c r="F3572" s="1" t="str">
        <f t="shared" si="386"/>
        <v>05:24:00</v>
      </c>
      <c r="G3572" s="9" t="str">
        <f t="shared" si="387"/>
        <v>October</v>
      </c>
      <c r="H3572" s="5" t="str">
        <f t="shared" si="388"/>
        <v>1986</v>
      </c>
      <c r="I3572" s="1" t="s">
        <v>7304</v>
      </c>
      <c r="J3572" s="1" t="str">
        <f t="shared" si="389"/>
        <v xml:space="preserve">Tsyklon-3 </v>
      </c>
      <c r="K3572" s="1" t="str">
        <f t="shared" si="390"/>
        <v>Strela-3 nÂ°388 to 393</v>
      </c>
      <c r="L3572" s="1" t="s">
        <v>346</v>
      </c>
      <c r="M3572" s="1"/>
      <c r="N3572" s="1">
        <f t="shared" si="391"/>
        <v>0</v>
      </c>
      <c r="O3572" s="1" t="s">
        <v>257</v>
      </c>
    </row>
    <row r="3573" spans="1:15" x14ac:dyDescent="0.3">
      <c r="A3573" s="1" t="s">
        <v>6140</v>
      </c>
      <c r="B3573" s="1" t="s">
        <v>1630</v>
      </c>
      <c r="C3573" s="1" t="str">
        <f t="shared" si="385"/>
        <v>Kazakhstan</v>
      </c>
      <c r="D3573" s="1" t="s">
        <v>7305</v>
      </c>
      <c r="E3573" s="7" t="str">
        <f>TEXT(DATE(MID(D3573, 13, 4), CHOOSE(MATCH( MID(D3573, 5, 3), {"Jan","Feb","Mar","Apr","May","Jun","Jul","Aug","Sep","Oct","Nov","Dec"}, 0), 1, 2, 3, 4, 5, 6, 7, 8, 9, 10, 11, 12), MID(D3573, 9, 2)), "yyyy-mm-dd")</f>
        <v>1986-10-06</v>
      </c>
      <c r="F3573" s="1" t="str">
        <f t="shared" si="386"/>
        <v>07:40:00</v>
      </c>
      <c r="G3573" s="9" t="str">
        <f t="shared" si="387"/>
        <v>October</v>
      </c>
      <c r="H3573" s="5" t="str">
        <f t="shared" si="388"/>
        <v>1986</v>
      </c>
      <c r="I3573" s="1" t="s">
        <v>7306</v>
      </c>
      <c r="J3573" s="1" t="str">
        <f t="shared" si="389"/>
        <v xml:space="preserve">Soyuz U </v>
      </c>
      <c r="K3573" s="1" t="str">
        <f t="shared" si="390"/>
        <v>Cosmos 1784</v>
      </c>
      <c r="L3573" s="1" t="s">
        <v>346</v>
      </c>
      <c r="M3573" s="1">
        <v>20</v>
      </c>
      <c r="N3573" s="1">
        <f t="shared" si="391"/>
        <v>1660</v>
      </c>
      <c r="O3573" s="1" t="s">
        <v>9</v>
      </c>
    </row>
    <row r="3574" spans="1:15" x14ac:dyDescent="0.3">
      <c r="A3574" s="1" t="s">
        <v>14</v>
      </c>
      <c r="B3574" s="1" t="s">
        <v>5301</v>
      </c>
      <c r="C3574" s="1" t="str">
        <f t="shared" si="385"/>
        <v>China</v>
      </c>
      <c r="D3574" s="1" t="s">
        <v>7307</v>
      </c>
      <c r="E3574" s="7" t="str">
        <f>TEXT(DATE(MID(D3574, 13, 4), CHOOSE(MATCH( MID(D3574, 5, 3), {"Jan","Feb","Mar","Apr","May","Jun","Jul","Aug","Sep","Oct","Nov","Dec"}, 0), 1, 2, 3, 4, 5, 6, 7, 8, 9, 10, 11, 12), MID(D3574, 9, 2)), "yyyy-mm-dd")</f>
        <v>1986-10-06</v>
      </c>
      <c r="F3574" s="1" t="str">
        <f t="shared" si="386"/>
        <v>05:40:00</v>
      </c>
      <c r="G3574" s="9" t="str">
        <f t="shared" si="387"/>
        <v>October</v>
      </c>
      <c r="H3574" s="5" t="str">
        <f t="shared" si="388"/>
        <v>1986</v>
      </c>
      <c r="I3574" s="1" t="s">
        <v>7308</v>
      </c>
      <c r="J3574" s="1" t="str">
        <f t="shared" si="389"/>
        <v xml:space="preserve">Long March 2C </v>
      </c>
      <c r="K3574" s="1" t="str">
        <f t="shared" si="390"/>
        <v>FSW-0 8</v>
      </c>
      <c r="L3574" s="1" t="s">
        <v>8</v>
      </c>
      <c r="M3574" s="1">
        <v>30.8</v>
      </c>
      <c r="N3574" s="1">
        <f t="shared" si="391"/>
        <v>2556.4</v>
      </c>
      <c r="O3574" s="1" t="s">
        <v>9</v>
      </c>
    </row>
    <row r="3575" spans="1:15" x14ac:dyDescent="0.3">
      <c r="A3575" s="1" t="s">
        <v>6140</v>
      </c>
      <c r="B3575" s="1" t="s">
        <v>6615</v>
      </c>
      <c r="C3575" s="1" t="str">
        <f t="shared" si="385"/>
        <v>Russia</v>
      </c>
      <c r="D3575" s="1" t="s">
        <v>7309</v>
      </c>
      <c r="E3575" s="7" t="str">
        <f>TEXT(DATE(MID(D3575, 13, 4), CHOOSE(MATCH( MID(D3575, 5, 3), {"Jan","Feb","Mar","Apr","May","Jun","Jul","Aug","Sep","Oct","Nov","Dec"}, 0), 1, 2, 3, 4, 5, 6, 7, 8, 9, 10, 11, 12), MID(D3575, 9, 2)), "yyyy-mm-dd")</f>
        <v>1986-10-03</v>
      </c>
      <c r="F3575" s="1" t="str">
        <f t="shared" si="386"/>
        <v>13:05:00</v>
      </c>
      <c r="G3575" s="9" t="str">
        <f t="shared" si="387"/>
        <v>October</v>
      </c>
      <c r="H3575" s="5" t="str">
        <f t="shared" si="388"/>
        <v>1986</v>
      </c>
      <c r="I3575" s="1" t="s">
        <v>7310</v>
      </c>
      <c r="J3575" s="1" t="str">
        <f t="shared" si="389"/>
        <v xml:space="preserve">Molniya-M /Block 2BL </v>
      </c>
      <c r="K3575" s="1" t="str">
        <f t="shared" si="390"/>
        <v>Cosmos 1783</v>
      </c>
      <c r="L3575" s="1" t="s">
        <v>346</v>
      </c>
      <c r="M3575" s="1"/>
      <c r="N3575" s="1">
        <f t="shared" si="391"/>
        <v>0</v>
      </c>
      <c r="O3575" s="1" t="s">
        <v>117</v>
      </c>
    </row>
    <row r="3576" spans="1:15" x14ac:dyDescent="0.3">
      <c r="A3576" s="1" t="s">
        <v>6140</v>
      </c>
      <c r="B3576" s="1" t="s">
        <v>4483</v>
      </c>
      <c r="C3576" s="1" t="str">
        <f t="shared" si="385"/>
        <v>Russia</v>
      </c>
      <c r="D3576" s="1" t="s">
        <v>7311</v>
      </c>
      <c r="E3576" s="7" t="str">
        <f>TEXT(DATE(MID(D3576, 13, 4), CHOOSE(MATCH( MID(D3576, 5, 3), {"Jan","Feb","Mar","Apr","May","Jun","Jul","Aug","Sep","Oct","Nov","Dec"}, 0), 1, 2, 3, 4, 5, 6, 7, 8, 9, 10, 11, 12), MID(D3576, 9, 2)), "yyyy-mm-dd")</f>
        <v>1986-09-30</v>
      </c>
      <c r="F3576" s="1" t="str">
        <f t="shared" si="386"/>
        <v>18:33:00</v>
      </c>
      <c r="G3576" s="9" t="str">
        <f t="shared" si="387"/>
        <v>September</v>
      </c>
      <c r="H3576" s="5" t="str">
        <f t="shared" si="388"/>
        <v>1986</v>
      </c>
      <c r="I3576" s="1" t="s">
        <v>7312</v>
      </c>
      <c r="J3576" s="1" t="str">
        <f t="shared" si="389"/>
        <v xml:space="preserve">Tsyklon-3 </v>
      </c>
      <c r="K3576" s="1" t="str">
        <f t="shared" si="390"/>
        <v>Cosmos 1782</v>
      </c>
      <c r="L3576" s="1" t="s">
        <v>346</v>
      </c>
      <c r="M3576" s="1"/>
      <c r="N3576" s="1">
        <f t="shared" si="391"/>
        <v>0</v>
      </c>
      <c r="O3576" s="1" t="s">
        <v>9</v>
      </c>
    </row>
    <row r="3577" spans="1:15" x14ac:dyDescent="0.3">
      <c r="A3577" s="1" t="s">
        <v>5556</v>
      </c>
      <c r="B3577" s="1" t="s">
        <v>5557</v>
      </c>
      <c r="C3577" s="1" t="str">
        <f t="shared" si="385"/>
        <v>USA</v>
      </c>
      <c r="D3577" s="1" t="s">
        <v>7313</v>
      </c>
      <c r="E3577" s="7" t="str">
        <f>TEXT(DATE(MID(D3577, 13, 4), CHOOSE(MATCH( MID(D3577, 5, 3), {"Jan","Feb","Mar","Apr","May","Jun","Jul","Aug","Sep","Oct","Nov","Dec"}, 0), 1, 2, 3, 4, 5, 6, 7, 8, 9, 10, 11, 12), MID(D3577, 9, 2)), "yyyy-mm-dd")</f>
        <v>1986-09-17</v>
      </c>
      <c r="F3577" s="1" t="str">
        <f t="shared" si="386"/>
        <v>15:52:00</v>
      </c>
      <c r="G3577" s="9" t="str">
        <f t="shared" si="387"/>
        <v>September</v>
      </c>
      <c r="H3577" s="5" t="str">
        <f t="shared" si="388"/>
        <v>1986</v>
      </c>
      <c r="I3577" s="1" t="s">
        <v>7314</v>
      </c>
      <c r="J3577" s="1" t="str">
        <f t="shared" si="389"/>
        <v xml:space="preserve">Atlas-E/F Star-37S-ISS </v>
      </c>
      <c r="K3577" s="1" t="str">
        <f t="shared" si="390"/>
        <v>NOAA-G</v>
      </c>
      <c r="L3577" s="1" t="s">
        <v>346</v>
      </c>
      <c r="M3577" s="1"/>
      <c r="N3577" s="1">
        <f t="shared" si="391"/>
        <v>0</v>
      </c>
      <c r="O3577" s="1" t="s">
        <v>9</v>
      </c>
    </row>
    <row r="3578" spans="1:15" x14ac:dyDescent="0.3">
      <c r="A3578" s="1" t="s">
        <v>6140</v>
      </c>
      <c r="B3578" s="1" t="s">
        <v>130</v>
      </c>
      <c r="C3578" s="1" t="str">
        <f t="shared" si="385"/>
        <v>Kazakhstan</v>
      </c>
      <c r="D3578" s="1" t="s">
        <v>7315</v>
      </c>
      <c r="E3578" s="7" t="str">
        <f>TEXT(DATE(MID(D3578, 13, 4), CHOOSE(MATCH( MID(D3578, 5, 3), {"Jan","Feb","Mar","Apr","May","Jun","Jul","Aug","Sep","Oct","Nov","Dec"}, 0), 1, 2, 3, 4, 5, 6, 7, 8, 9, 10, 11, 12), MID(D3578, 9, 2)), "yyyy-mm-dd")</f>
        <v>1986-09-17</v>
      </c>
      <c r="F3578" s="1" t="str">
        <f t="shared" si="386"/>
        <v>07:59:00</v>
      </c>
      <c r="G3578" s="9" t="str">
        <f t="shared" si="387"/>
        <v>September</v>
      </c>
      <c r="H3578" s="5" t="str">
        <f t="shared" si="388"/>
        <v>1986</v>
      </c>
      <c r="I3578" s="1" t="s">
        <v>7316</v>
      </c>
      <c r="J3578" s="1" t="str">
        <f t="shared" si="389"/>
        <v xml:space="preserve">Soyuz U </v>
      </c>
      <c r="K3578" s="1" t="str">
        <f t="shared" si="390"/>
        <v>Cosmos 1781</v>
      </c>
      <c r="L3578" s="1" t="s">
        <v>346</v>
      </c>
      <c r="M3578" s="1">
        <v>20</v>
      </c>
      <c r="N3578" s="1">
        <f t="shared" si="391"/>
        <v>1660</v>
      </c>
      <c r="O3578" s="1" t="s">
        <v>9</v>
      </c>
    </row>
    <row r="3579" spans="1:15" x14ac:dyDescent="0.3">
      <c r="A3579" s="1" t="s">
        <v>6140</v>
      </c>
      <c r="B3579" s="1" t="s">
        <v>6272</v>
      </c>
      <c r="C3579" s="1" t="str">
        <f t="shared" si="385"/>
        <v>Kazakhstan</v>
      </c>
      <c r="D3579" s="1" t="s">
        <v>7317</v>
      </c>
      <c r="E3579" s="7" t="str">
        <f>TEXT(DATE(MID(D3579, 13, 4), CHOOSE(MATCH( MID(D3579, 5, 3), {"Jan","Feb","Mar","Apr","May","Jun","Jul","Aug","Sep","Oct","Nov","Dec"}, 0), 1, 2, 3, 4, 5, 6, 7, 8, 9, 10, 11, 12), MID(D3579, 9, 2)), "yyyy-mm-dd")</f>
        <v>1986-09-16</v>
      </c>
      <c r="F3579" s="1" t="str">
        <f t="shared" si="386"/>
        <v>11:38:00</v>
      </c>
      <c r="G3579" s="9" t="str">
        <f t="shared" si="387"/>
        <v>September</v>
      </c>
      <c r="H3579" s="5" t="str">
        <f t="shared" si="388"/>
        <v>1986</v>
      </c>
      <c r="I3579" s="1" t="s">
        <v>7318</v>
      </c>
      <c r="J3579" s="1" t="str">
        <f t="shared" si="389"/>
        <v xml:space="preserve">Proton K/Block-DM-2 </v>
      </c>
      <c r="K3579" s="1" t="str">
        <f t="shared" si="390"/>
        <v>Cosmos 1778, 1779 &amp; 1780</v>
      </c>
      <c r="L3579" s="1" t="s">
        <v>346</v>
      </c>
      <c r="M3579" s="1"/>
      <c r="N3579" s="1">
        <f t="shared" si="391"/>
        <v>0</v>
      </c>
      <c r="O3579" s="1" t="s">
        <v>9</v>
      </c>
    </row>
    <row r="3580" spans="1:15" x14ac:dyDescent="0.3">
      <c r="A3580" s="1" t="s">
        <v>6140</v>
      </c>
      <c r="B3580" s="1" t="s">
        <v>1561</v>
      </c>
      <c r="C3580" s="1" t="str">
        <f t="shared" si="385"/>
        <v>Russia</v>
      </c>
      <c r="D3580" s="1" t="s">
        <v>7319</v>
      </c>
      <c r="E3580" s="7" t="str">
        <f>TEXT(DATE(MID(D3580, 13, 4), CHOOSE(MATCH( MID(D3580, 5, 3), {"Jan","Feb","Mar","Apr","May","Jun","Jul","Aug","Sep","Oct","Nov","Dec"}, 0), 1, 2, 3, 4, 5, 6, 7, 8, 9, 10, 11, 12), MID(D3580, 9, 2)), "yyyy-mm-dd")</f>
        <v>1986-09-10</v>
      </c>
      <c r="F3580" s="1" t="str">
        <f t="shared" si="386"/>
        <v>01:45:00</v>
      </c>
      <c r="G3580" s="9" t="str">
        <f t="shared" si="387"/>
        <v>September</v>
      </c>
      <c r="H3580" s="5" t="str">
        <f t="shared" si="388"/>
        <v>1986</v>
      </c>
      <c r="I3580" s="1" t="s">
        <v>7320</v>
      </c>
      <c r="J3580" s="1" t="str">
        <f t="shared" si="389"/>
        <v xml:space="preserve">Cosmos-3M </v>
      </c>
      <c r="K3580" s="1" t="str">
        <f t="shared" si="390"/>
        <v>Cosmos 1777</v>
      </c>
      <c r="L3580" s="1" t="s">
        <v>346</v>
      </c>
      <c r="M3580" s="1"/>
      <c r="N3580" s="1">
        <f t="shared" si="391"/>
        <v>0</v>
      </c>
      <c r="O3580" s="1" t="s">
        <v>9</v>
      </c>
    </row>
    <row r="3581" spans="1:15" x14ac:dyDescent="0.3">
      <c r="A3581" s="1" t="s">
        <v>5722</v>
      </c>
      <c r="B3581" s="1" t="s">
        <v>3160</v>
      </c>
      <c r="C3581" s="1" t="str">
        <f t="shared" si="385"/>
        <v>USA</v>
      </c>
      <c r="D3581" s="1" t="s">
        <v>7321</v>
      </c>
      <c r="E3581" s="7" t="str">
        <f>TEXT(DATE(MID(D3581, 13, 4), CHOOSE(MATCH( MID(D3581, 5, 3), {"Jan","Feb","Mar","Apr","May","Jun","Jul","Aug","Sep","Oct","Nov","Dec"}, 0), 1, 2, 3, 4, 5, 6, 7, 8, 9, 10, 11, 12), MID(D3581, 9, 2)), "yyyy-mm-dd")</f>
        <v>1986-09-05</v>
      </c>
      <c r="F3581" s="1" t="str">
        <f t="shared" si="386"/>
        <v>15:08:00</v>
      </c>
      <c r="G3581" s="9" t="str">
        <f t="shared" si="387"/>
        <v>September</v>
      </c>
      <c r="H3581" s="5" t="str">
        <f t="shared" si="388"/>
        <v>1986</v>
      </c>
      <c r="I3581" s="1" t="s">
        <v>7322</v>
      </c>
      <c r="J3581" s="1" t="str">
        <f t="shared" si="389"/>
        <v xml:space="preserve">Delta 3920 </v>
      </c>
      <c r="K3581" s="1" t="str">
        <f t="shared" si="390"/>
        <v>Vector Sum Experiment (USA-19)</v>
      </c>
      <c r="L3581" s="1" t="s">
        <v>346</v>
      </c>
      <c r="M3581" s="1"/>
      <c r="N3581" s="1">
        <f t="shared" si="391"/>
        <v>0</v>
      </c>
      <c r="O3581" s="1" t="s">
        <v>9</v>
      </c>
    </row>
    <row r="3582" spans="1:15" x14ac:dyDescent="0.3">
      <c r="A3582" s="1" t="s">
        <v>6140</v>
      </c>
      <c r="B3582" s="1" t="s">
        <v>5</v>
      </c>
      <c r="C3582" s="1" t="str">
        <f t="shared" si="385"/>
        <v>Russia</v>
      </c>
      <c r="D3582" s="1" t="s">
        <v>7323</v>
      </c>
      <c r="E3582" s="7" t="str">
        <f>TEXT(DATE(MID(D3582, 13, 4), CHOOSE(MATCH( MID(D3582, 5, 3), {"Jan","Feb","Mar","Apr","May","Jun","Jul","Aug","Sep","Oct","Nov","Dec"}, 0), 1, 2, 3, 4, 5, 6, 7, 8, 9, 10, 11, 12), MID(D3582, 9, 2)), "yyyy-mm-dd")</f>
        <v>1986-09-05</v>
      </c>
      <c r="F3582" s="1" t="str">
        <f t="shared" si="386"/>
        <v>09:12:00</v>
      </c>
      <c r="G3582" s="9" t="str">
        <f t="shared" si="387"/>
        <v>September</v>
      </c>
      <c r="H3582" s="5" t="str">
        <f t="shared" si="388"/>
        <v>1986</v>
      </c>
      <c r="I3582" s="1" t="s">
        <v>7324</v>
      </c>
      <c r="J3582" s="1" t="str">
        <f t="shared" si="389"/>
        <v xml:space="preserve">Molniya-M /Block ML </v>
      </c>
      <c r="K3582" s="1" t="str">
        <f t="shared" si="390"/>
        <v>Molniya-1 nÂ°125</v>
      </c>
      <c r="L3582" s="1" t="s">
        <v>346</v>
      </c>
      <c r="M3582" s="1"/>
      <c r="N3582" s="1">
        <f t="shared" si="391"/>
        <v>0</v>
      </c>
      <c r="O3582" s="1" t="s">
        <v>9</v>
      </c>
    </row>
    <row r="3583" spans="1:15" x14ac:dyDescent="0.3">
      <c r="A3583" s="1" t="s">
        <v>6140</v>
      </c>
      <c r="B3583" s="1" t="s">
        <v>3373</v>
      </c>
      <c r="C3583" s="1" t="str">
        <f t="shared" si="385"/>
        <v>Russia</v>
      </c>
      <c r="D3583" s="1" t="s">
        <v>7325</v>
      </c>
      <c r="E3583" s="7" t="str">
        <f>TEXT(DATE(MID(D3583, 13, 4), CHOOSE(MATCH( MID(D3583, 5, 3), {"Jan","Feb","Mar","Apr","May","Jun","Jul","Aug","Sep","Oct","Nov","Dec"}, 0), 1, 2, 3, 4, 5, 6, 7, 8, 9, 10, 11, 12), MID(D3583, 9, 2)), "yyyy-mm-dd")</f>
        <v>1986-09-03</v>
      </c>
      <c r="F3583" s="1" t="str">
        <f t="shared" si="386"/>
        <v>09:00:00</v>
      </c>
      <c r="G3583" s="9" t="str">
        <f t="shared" si="387"/>
        <v>September</v>
      </c>
      <c r="H3583" s="5" t="str">
        <f t="shared" si="388"/>
        <v>1986</v>
      </c>
      <c r="I3583" s="1" t="s">
        <v>7326</v>
      </c>
      <c r="J3583" s="1" t="str">
        <f t="shared" si="389"/>
        <v xml:space="preserve">Cosmos-3M </v>
      </c>
      <c r="K3583" s="1" t="str">
        <f t="shared" si="390"/>
        <v>Cosmos 1776</v>
      </c>
      <c r="L3583" s="1" t="s">
        <v>346</v>
      </c>
      <c r="M3583" s="1"/>
      <c r="N3583" s="1">
        <f t="shared" si="391"/>
        <v>0</v>
      </c>
      <c r="O3583" s="1" t="s">
        <v>9</v>
      </c>
    </row>
    <row r="3584" spans="1:15" x14ac:dyDescent="0.3">
      <c r="A3584" s="1" t="s">
        <v>6140</v>
      </c>
      <c r="B3584" s="1" t="s">
        <v>130</v>
      </c>
      <c r="C3584" s="1" t="str">
        <f t="shared" si="385"/>
        <v>Kazakhstan</v>
      </c>
      <c r="D3584" s="1" t="s">
        <v>7327</v>
      </c>
      <c r="E3584" s="7" t="str">
        <f>TEXT(DATE(MID(D3584, 13, 4), CHOOSE(MATCH( MID(D3584, 5, 3), {"Jan","Feb","Mar","Apr","May","Jun","Jul","Aug","Sep","Oct","Nov","Dec"}, 0), 1, 2, 3, 4, 5, 6, 7, 8, 9, 10, 11, 12), MID(D3584, 9, 2)), "yyyy-mm-dd")</f>
        <v>1986-09-03</v>
      </c>
      <c r="F3584" s="1" t="str">
        <f t="shared" si="386"/>
        <v>07:59:00</v>
      </c>
      <c r="G3584" s="9" t="str">
        <f t="shared" si="387"/>
        <v>September</v>
      </c>
      <c r="H3584" s="5" t="str">
        <f t="shared" si="388"/>
        <v>1986</v>
      </c>
      <c r="I3584" s="1" t="s">
        <v>7328</v>
      </c>
      <c r="J3584" s="1" t="str">
        <f t="shared" si="389"/>
        <v xml:space="preserve">Soyuz U </v>
      </c>
      <c r="K3584" s="1" t="str">
        <f t="shared" si="390"/>
        <v>Cosmos 1775</v>
      </c>
      <c r="L3584" s="1" t="s">
        <v>346</v>
      </c>
      <c r="M3584" s="1">
        <v>20</v>
      </c>
      <c r="N3584" s="1">
        <f t="shared" si="391"/>
        <v>1660</v>
      </c>
      <c r="O3584" s="1" t="s">
        <v>9</v>
      </c>
    </row>
    <row r="3585" spans="1:15" x14ac:dyDescent="0.3">
      <c r="A3585" s="1" t="s">
        <v>6140</v>
      </c>
      <c r="B3585" s="1" t="s">
        <v>3038</v>
      </c>
      <c r="C3585" s="1" t="str">
        <f t="shared" si="385"/>
        <v>Russia</v>
      </c>
      <c r="D3585" s="1" t="s">
        <v>7329</v>
      </c>
      <c r="E3585" s="7" t="str">
        <f>TEXT(DATE(MID(D3585, 13, 4), CHOOSE(MATCH( MID(D3585, 5, 3), {"Jan","Feb","Mar","Apr","May","Jun","Jul","Aug","Sep","Oct","Nov","Dec"}, 0), 1, 2, 3, 4, 5, 6, 7, 8, 9, 10, 11, 12), MID(D3585, 9, 2)), "yyyy-mm-dd")</f>
        <v>1986-08-28</v>
      </c>
      <c r="F3585" s="1" t="str">
        <f t="shared" si="386"/>
        <v>08:02:00</v>
      </c>
      <c r="G3585" s="9" t="str">
        <f t="shared" si="387"/>
        <v>August</v>
      </c>
      <c r="H3585" s="5" t="str">
        <f t="shared" si="388"/>
        <v>1986</v>
      </c>
      <c r="I3585" s="1" t="s">
        <v>7330</v>
      </c>
      <c r="J3585" s="1" t="str">
        <f t="shared" si="389"/>
        <v xml:space="preserve">Molniya-M /Block 2BL </v>
      </c>
      <c r="K3585" s="1" t="str">
        <f t="shared" si="390"/>
        <v>Cosmos 1774</v>
      </c>
      <c r="L3585" s="1" t="s">
        <v>346</v>
      </c>
      <c r="M3585" s="1"/>
      <c r="N3585" s="1">
        <f t="shared" si="391"/>
        <v>0</v>
      </c>
      <c r="O3585" s="1" t="s">
        <v>9</v>
      </c>
    </row>
    <row r="3586" spans="1:15" x14ac:dyDescent="0.3">
      <c r="A3586" s="1" t="s">
        <v>6140</v>
      </c>
      <c r="B3586" s="1" t="s">
        <v>130</v>
      </c>
      <c r="C3586" s="1" t="str">
        <f t="shared" ref="C3586:C3649" si="392">TRIM(MID(B3586, FIND("|", SUBSTITUTE(B3586, ",", "|", LEN(B3586) - LEN(SUBSTITUTE(B3586,",", "" )))) + 1, LEN(B3586)))</f>
        <v>Kazakhstan</v>
      </c>
      <c r="D3586" s="1" t="s">
        <v>7331</v>
      </c>
      <c r="E3586" s="7" t="str">
        <f>TEXT(DATE(MID(D3586, 13, 4), CHOOSE(MATCH( MID(D3586, 5, 3), {"Jan","Feb","Mar","Apr","May","Jun","Jul","Aug","Sep","Oct","Nov","Dec"}, 0), 1, 2, 3, 4, 5, 6, 7, 8, 9, 10, 11, 12), MID(D3586, 9, 2)), "yyyy-mm-dd")</f>
        <v>1986-08-27</v>
      </c>
      <c r="F3586" s="1" t="str">
        <f t="shared" ref="F3586:F3649" si="393">IF(ISNUMBER(FIND(":", D3586)), MID(D3586, FIND(":", D3586)-2, 5) &amp; ":00", "00:00:00")</f>
        <v>11:40:00</v>
      </c>
      <c r="G3586" s="9" t="str">
        <f t="shared" ref="G3586:G3649" si="394">TEXT(E3586, "mmmm")</f>
        <v>August</v>
      </c>
      <c r="H3586" s="5" t="str">
        <f t="shared" ref="H3586:H3649" si="395">TEXT(E3586, "yyyy")</f>
        <v>1986</v>
      </c>
      <c r="I3586" s="1" t="s">
        <v>7332</v>
      </c>
      <c r="J3586" s="1" t="str">
        <f t="shared" ref="J3586:J3649" si="396">LEFT(I3586, FIND("|", I3586) - 1)</f>
        <v xml:space="preserve">Soyuz U </v>
      </c>
      <c r="K3586" s="1" t="str">
        <f t="shared" ref="K3586:K3649" si="397">MID(I3586, FIND("|", I3586) + 2, LEN(I3586))</f>
        <v>Cosmos 1773</v>
      </c>
      <c r="L3586" s="1" t="s">
        <v>346</v>
      </c>
      <c r="M3586" s="1">
        <v>20</v>
      </c>
      <c r="N3586" s="1">
        <f t="shared" si="391"/>
        <v>1660</v>
      </c>
      <c r="O3586" s="1" t="s">
        <v>9</v>
      </c>
    </row>
    <row r="3587" spans="1:15" x14ac:dyDescent="0.3">
      <c r="A3587" s="1" t="s">
        <v>6140</v>
      </c>
      <c r="B3587" s="1" t="s">
        <v>5</v>
      </c>
      <c r="C3587" s="1" t="str">
        <f t="shared" si="392"/>
        <v>Russia</v>
      </c>
      <c r="D3587" s="1" t="s">
        <v>7333</v>
      </c>
      <c r="E3587" s="7" t="str">
        <f>TEXT(DATE(MID(D3587, 13, 4), CHOOSE(MATCH( MID(D3587, 5, 3), {"Jan","Feb","Mar","Apr","May","Jun","Jul","Aug","Sep","Oct","Nov","Dec"}, 0), 1, 2, 3, 4, 5, 6, 7, 8, 9, 10, 11, 12), MID(D3587, 9, 2)), "yyyy-mm-dd")</f>
        <v>1986-08-21</v>
      </c>
      <c r="F3587" s="1" t="str">
        <f t="shared" si="393"/>
        <v>11:04:00</v>
      </c>
      <c r="G3587" s="9" t="str">
        <f t="shared" si="394"/>
        <v>August</v>
      </c>
      <c r="H3587" s="5" t="str">
        <f t="shared" si="395"/>
        <v>1986</v>
      </c>
      <c r="I3587" s="1" t="s">
        <v>7334</v>
      </c>
      <c r="J3587" s="1" t="str">
        <f t="shared" si="396"/>
        <v xml:space="preserve">Soyuz U </v>
      </c>
      <c r="K3587" s="1" t="str">
        <f t="shared" si="397"/>
        <v>Cosmos 1772</v>
      </c>
      <c r="L3587" s="1" t="s">
        <v>346</v>
      </c>
      <c r="M3587" s="1">
        <v>20</v>
      </c>
      <c r="N3587" s="1">
        <f t="shared" ref="N3587:N3650" si="398">M3587 * 83</f>
        <v>1660</v>
      </c>
      <c r="O3587" s="1" t="s">
        <v>9</v>
      </c>
    </row>
    <row r="3588" spans="1:15" x14ac:dyDescent="0.3">
      <c r="A3588" s="1" t="s">
        <v>6140</v>
      </c>
      <c r="B3588" s="1" t="s">
        <v>3926</v>
      </c>
      <c r="C3588" s="1" t="str">
        <f t="shared" si="392"/>
        <v>Kazakhstan</v>
      </c>
      <c r="D3588" s="1" t="s">
        <v>7335</v>
      </c>
      <c r="E3588" s="7" t="str">
        <f>TEXT(DATE(MID(D3588, 13, 4), CHOOSE(MATCH( MID(D3588, 5, 3), {"Jan","Feb","Mar","Apr","May","Jun","Jul","Aug","Sep","Oct","Nov","Dec"}, 0), 1, 2, 3, 4, 5, 6, 7, 8, 9, 10, 11, 12), MID(D3588, 9, 2)), "yyyy-mm-dd")</f>
        <v>1986-08-20</v>
      </c>
      <c r="F3588" s="1" t="str">
        <f t="shared" si="393"/>
        <v>12:58:00</v>
      </c>
      <c r="G3588" s="9" t="str">
        <f t="shared" si="394"/>
        <v>August</v>
      </c>
      <c r="H3588" s="5" t="str">
        <f t="shared" si="395"/>
        <v>1986</v>
      </c>
      <c r="I3588" s="1" t="s">
        <v>7336</v>
      </c>
      <c r="J3588" s="1" t="str">
        <f t="shared" si="396"/>
        <v xml:space="preserve">Tsyklon-2 </v>
      </c>
      <c r="K3588" s="1" t="str">
        <f t="shared" si="397"/>
        <v>Cosmos 1771</v>
      </c>
      <c r="L3588" s="1" t="s">
        <v>346</v>
      </c>
      <c r="M3588" s="1"/>
      <c r="N3588" s="1">
        <f t="shared" si="398"/>
        <v>0</v>
      </c>
      <c r="O3588" s="1" t="s">
        <v>9</v>
      </c>
    </row>
    <row r="3589" spans="1:15" x14ac:dyDescent="0.3">
      <c r="A3589" s="1" t="s">
        <v>60</v>
      </c>
      <c r="B3589" s="1" t="s">
        <v>61</v>
      </c>
      <c r="C3589" s="1" t="str">
        <f t="shared" si="392"/>
        <v>Japan</v>
      </c>
      <c r="D3589" s="1" t="s">
        <v>7337</v>
      </c>
      <c r="E3589" s="7" t="str">
        <f>TEXT(DATE(MID(D3589, 13, 4), CHOOSE(MATCH( MID(D3589, 5, 3), {"Jan","Feb","Mar","Apr","May","Jun","Jul","Aug","Sep","Oct","Nov","Dec"}, 0), 1, 2, 3, 4, 5, 6, 7, 8, 9, 10, 11, 12), MID(D3589, 9, 2)), "yyyy-mm-dd")</f>
        <v>1986-08-12</v>
      </c>
      <c r="F3589" s="1" t="str">
        <f t="shared" si="393"/>
        <v>20:45:00</v>
      </c>
      <c r="G3589" s="9" t="str">
        <f t="shared" si="394"/>
        <v>August</v>
      </c>
      <c r="H3589" s="5" t="str">
        <f t="shared" si="395"/>
        <v>1986</v>
      </c>
      <c r="I3589" s="1" t="s">
        <v>7338</v>
      </c>
      <c r="J3589" s="1" t="str">
        <f t="shared" si="396"/>
        <v xml:space="preserve">H-I (9 SO) </v>
      </c>
      <c r="K3589" s="1" t="str">
        <f t="shared" si="397"/>
        <v>Fuji 1a, Jindai &amp; Ajisai</v>
      </c>
      <c r="L3589" s="1" t="s">
        <v>346</v>
      </c>
      <c r="M3589" s="1"/>
      <c r="N3589" s="1">
        <f t="shared" si="398"/>
        <v>0</v>
      </c>
      <c r="O3589" s="1" t="s">
        <v>9</v>
      </c>
    </row>
    <row r="3590" spans="1:15" x14ac:dyDescent="0.3">
      <c r="A3590" s="1" t="s">
        <v>6140</v>
      </c>
      <c r="B3590" s="1" t="s">
        <v>1630</v>
      </c>
      <c r="C3590" s="1" t="str">
        <f t="shared" si="392"/>
        <v>Kazakhstan</v>
      </c>
      <c r="D3590" s="1" t="s">
        <v>7339</v>
      </c>
      <c r="E3590" s="7" t="str">
        <f>TEXT(DATE(MID(D3590, 13, 4), CHOOSE(MATCH( MID(D3590, 5, 3), {"Jan","Feb","Mar","Apr","May","Jun","Jul","Aug","Sep","Oct","Nov","Dec"}, 0), 1, 2, 3, 4, 5, 6, 7, 8, 9, 10, 11, 12), MID(D3590, 9, 2)), "yyyy-mm-dd")</f>
        <v>1986-08-06</v>
      </c>
      <c r="F3590" s="1" t="str">
        <f t="shared" si="393"/>
        <v>13:30:00</v>
      </c>
      <c r="G3590" s="9" t="str">
        <f t="shared" si="394"/>
        <v>August</v>
      </c>
      <c r="H3590" s="5" t="str">
        <f t="shared" si="395"/>
        <v>1986</v>
      </c>
      <c r="I3590" s="1" t="s">
        <v>7340</v>
      </c>
      <c r="J3590" s="1" t="str">
        <f t="shared" si="396"/>
        <v xml:space="preserve">Soyuz U </v>
      </c>
      <c r="K3590" s="1" t="str">
        <f t="shared" si="397"/>
        <v>Cosmos 1770</v>
      </c>
      <c r="L3590" s="1" t="s">
        <v>346</v>
      </c>
      <c r="M3590" s="1">
        <v>20</v>
      </c>
      <c r="N3590" s="1">
        <f t="shared" si="398"/>
        <v>1660</v>
      </c>
      <c r="O3590" s="1" t="s">
        <v>9</v>
      </c>
    </row>
    <row r="3591" spans="1:15" x14ac:dyDescent="0.3">
      <c r="A3591" s="1" t="s">
        <v>6140</v>
      </c>
      <c r="B3591" s="1" t="s">
        <v>3926</v>
      </c>
      <c r="C3591" s="1" t="str">
        <f t="shared" si="392"/>
        <v>Kazakhstan</v>
      </c>
      <c r="D3591" s="1" t="s">
        <v>7341</v>
      </c>
      <c r="E3591" s="7" t="str">
        <f>TEXT(DATE(MID(D3591, 13, 4), CHOOSE(MATCH( MID(D3591, 5, 3), {"Jan","Feb","Mar","Apr","May","Jun","Jul","Aug","Sep","Oct","Nov","Dec"}, 0), 1, 2, 3, 4, 5, 6, 7, 8, 9, 10, 11, 12), MID(D3591, 9, 2)), "yyyy-mm-dd")</f>
        <v>1986-08-04</v>
      </c>
      <c r="F3591" s="1" t="str">
        <f t="shared" si="393"/>
        <v>05:08:00</v>
      </c>
      <c r="G3591" s="9" t="str">
        <f t="shared" si="394"/>
        <v>August</v>
      </c>
      <c r="H3591" s="5" t="str">
        <f t="shared" si="395"/>
        <v>1986</v>
      </c>
      <c r="I3591" s="1" t="s">
        <v>7342</v>
      </c>
      <c r="J3591" s="1" t="str">
        <f t="shared" si="396"/>
        <v xml:space="preserve">Tsyklon-2 </v>
      </c>
      <c r="K3591" s="1" t="str">
        <f t="shared" si="397"/>
        <v>Cosmos 1769</v>
      </c>
      <c r="L3591" s="1" t="s">
        <v>346</v>
      </c>
      <c r="M3591" s="1"/>
      <c r="N3591" s="1">
        <f t="shared" si="398"/>
        <v>0</v>
      </c>
      <c r="O3591" s="1" t="s">
        <v>9</v>
      </c>
    </row>
    <row r="3592" spans="1:15" x14ac:dyDescent="0.3">
      <c r="A3592" s="1" t="s">
        <v>6140</v>
      </c>
      <c r="B3592" s="1" t="s">
        <v>3038</v>
      </c>
      <c r="C3592" s="1" t="str">
        <f t="shared" si="392"/>
        <v>Russia</v>
      </c>
      <c r="D3592" s="1" t="s">
        <v>7343</v>
      </c>
      <c r="E3592" s="7" t="str">
        <f>TEXT(DATE(MID(D3592, 13, 4), CHOOSE(MATCH( MID(D3592, 5, 3), {"Jan","Feb","Mar","Apr","May","Jun","Jul","Aug","Sep","Oct","Nov","Dec"}, 0), 1, 2, 3, 4, 5, 6, 7, 8, 9, 10, 11, 12), MID(D3592, 9, 2)), "yyyy-mm-dd")</f>
        <v>1986-08-02</v>
      </c>
      <c r="F3592" s="1" t="str">
        <f t="shared" si="393"/>
        <v>09:19:00</v>
      </c>
      <c r="G3592" s="9" t="str">
        <f t="shared" si="394"/>
        <v>August</v>
      </c>
      <c r="H3592" s="5" t="str">
        <f t="shared" si="395"/>
        <v>1986</v>
      </c>
      <c r="I3592" s="1" t="s">
        <v>7344</v>
      </c>
      <c r="J3592" s="1" t="str">
        <f t="shared" si="396"/>
        <v xml:space="preserve">Soyuz U </v>
      </c>
      <c r="K3592" s="1" t="str">
        <f t="shared" si="397"/>
        <v>Cosmos 1768</v>
      </c>
      <c r="L3592" s="1" t="s">
        <v>346</v>
      </c>
      <c r="M3592" s="1">
        <v>20</v>
      </c>
      <c r="N3592" s="1">
        <f t="shared" si="398"/>
        <v>1660</v>
      </c>
      <c r="O3592" s="1" t="s">
        <v>9</v>
      </c>
    </row>
    <row r="3593" spans="1:15" x14ac:dyDescent="0.3">
      <c r="A3593" s="1" t="s">
        <v>6140</v>
      </c>
      <c r="B3593" s="1" t="s">
        <v>5</v>
      </c>
      <c r="C3593" s="1" t="str">
        <f t="shared" si="392"/>
        <v>Russia</v>
      </c>
      <c r="D3593" s="1" t="s">
        <v>7345</v>
      </c>
      <c r="E3593" s="7" t="str">
        <f>TEXT(DATE(MID(D3593, 13, 4), CHOOSE(MATCH( MID(D3593, 5, 3), {"Jan","Feb","Mar","Apr","May","Jun","Jul","Aug","Sep","Oct","Nov","Dec"}, 0), 1, 2, 3, 4, 5, 6, 7, 8, 9, 10, 11, 12), MID(D3593, 9, 2)), "yyyy-mm-dd")</f>
        <v>1986-07-30</v>
      </c>
      <c r="F3593" s="1" t="str">
        <f t="shared" si="393"/>
        <v>15:05:00</v>
      </c>
      <c r="G3593" s="9" t="str">
        <f t="shared" si="394"/>
        <v>July</v>
      </c>
      <c r="H3593" s="5" t="str">
        <f t="shared" si="395"/>
        <v>1986</v>
      </c>
      <c r="I3593" s="1" t="s">
        <v>7346</v>
      </c>
      <c r="J3593" s="1" t="str">
        <f t="shared" si="396"/>
        <v xml:space="preserve">Molniya-M /Block ML </v>
      </c>
      <c r="K3593" s="1" t="str">
        <f t="shared" si="397"/>
        <v>Molniya-1 nÂ°124</v>
      </c>
      <c r="L3593" s="1" t="s">
        <v>346</v>
      </c>
      <c r="M3593" s="1"/>
      <c r="N3593" s="1">
        <f t="shared" si="398"/>
        <v>0</v>
      </c>
      <c r="O3593" s="1" t="s">
        <v>9</v>
      </c>
    </row>
    <row r="3594" spans="1:15" x14ac:dyDescent="0.3">
      <c r="A3594" s="1" t="s">
        <v>6140</v>
      </c>
      <c r="B3594" s="1" t="s">
        <v>2022</v>
      </c>
      <c r="C3594" s="1" t="str">
        <f t="shared" si="392"/>
        <v>Kazakhstan</v>
      </c>
      <c r="D3594" s="1" t="s">
        <v>7347</v>
      </c>
      <c r="E3594" s="7" t="str">
        <f>TEXT(DATE(MID(D3594, 13, 4), CHOOSE(MATCH( MID(D3594, 5, 3), {"Jan","Feb","Mar","Apr","May","Jun","Jul","Aug","Sep","Oct","Nov","Dec"}, 0), 1, 2, 3, 4, 5, 6, 7, 8, 9, 10, 11, 12), MID(D3594, 9, 2)), "yyyy-mm-dd")</f>
        <v>1986-07-30</v>
      </c>
      <c r="F3594" s="1" t="str">
        <f t="shared" si="393"/>
        <v>08:30:00</v>
      </c>
      <c r="G3594" s="9" t="str">
        <f t="shared" si="394"/>
        <v>July</v>
      </c>
      <c r="H3594" s="5" t="str">
        <f t="shared" si="395"/>
        <v>1986</v>
      </c>
      <c r="I3594" s="1" t="s">
        <v>7348</v>
      </c>
      <c r="J3594" s="1" t="str">
        <f t="shared" si="396"/>
        <v xml:space="preserve">Zenit-2 </v>
      </c>
      <c r="K3594" s="1" t="str">
        <f t="shared" si="397"/>
        <v>Cosmos 1767</v>
      </c>
      <c r="L3594" s="1" t="s">
        <v>346</v>
      </c>
      <c r="M3594" s="1"/>
      <c r="N3594" s="1">
        <f t="shared" si="398"/>
        <v>0</v>
      </c>
      <c r="O3594" s="1" t="s">
        <v>9</v>
      </c>
    </row>
    <row r="3595" spans="1:15" x14ac:dyDescent="0.3">
      <c r="A3595" s="1" t="s">
        <v>6140</v>
      </c>
      <c r="B3595" s="1" t="s">
        <v>3566</v>
      </c>
      <c r="C3595" s="1" t="str">
        <f t="shared" si="392"/>
        <v>Russia</v>
      </c>
      <c r="D3595" s="1" t="s">
        <v>7349</v>
      </c>
      <c r="E3595" s="7" t="str">
        <f>TEXT(DATE(MID(D3595, 13, 4), CHOOSE(MATCH( MID(D3595, 5, 3), {"Jan","Feb","Mar","Apr","May","Jun","Jul","Aug","Sep","Oct","Nov","Dec"}, 0), 1, 2, 3, 4, 5, 6, 7, 8, 9, 10, 11, 12), MID(D3595, 9, 2)), "yyyy-mm-dd")</f>
        <v>1986-07-28</v>
      </c>
      <c r="F3595" s="1" t="str">
        <f t="shared" si="393"/>
        <v>21:07:00</v>
      </c>
      <c r="G3595" s="9" t="str">
        <f t="shared" si="394"/>
        <v>July</v>
      </c>
      <c r="H3595" s="5" t="str">
        <f t="shared" si="395"/>
        <v>1986</v>
      </c>
      <c r="I3595" s="1" t="s">
        <v>7350</v>
      </c>
      <c r="J3595" s="1" t="str">
        <f t="shared" si="396"/>
        <v xml:space="preserve">Tsyklon-3 </v>
      </c>
      <c r="K3595" s="1" t="str">
        <f t="shared" si="397"/>
        <v>Cosmos 1766</v>
      </c>
      <c r="L3595" s="1" t="s">
        <v>346</v>
      </c>
      <c r="M3595" s="1"/>
      <c r="N3595" s="1">
        <f t="shared" si="398"/>
        <v>0</v>
      </c>
      <c r="O3595" s="1" t="s">
        <v>9</v>
      </c>
    </row>
    <row r="3596" spans="1:15" x14ac:dyDescent="0.3">
      <c r="A3596" s="1" t="s">
        <v>6140</v>
      </c>
      <c r="B3596" s="1" t="s">
        <v>3038</v>
      </c>
      <c r="C3596" s="1" t="str">
        <f t="shared" si="392"/>
        <v>Russia</v>
      </c>
      <c r="D3596" s="1" t="s">
        <v>7351</v>
      </c>
      <c r="E3596" s="7" t="str">
        <f>TEXT(DATE(MID(D3596, 13, 4), CHOOSE(MATCH( MID(D3596, 5, 3), {"Jan","Feb","Mar","Apr","May","Jun","Jul","Aug","Sep","Oct","Nov","Dec"}, 0), 1, 2, 3, 4, 5, 6, 7, 8, 9, 10, 11, 12), MID(D3596, 9, 2)), "yyyy-mm-dd")</f>
        <v>1986-07-24</v>
      </c>
      <c r="F3596" s="1" t="str">
        <f t="shared" si="393"/>
        <v>12:30:00</v>
      </c>
      <c r="G3596" s="9" t="str">
        <f t="shared" si="394"/>
        <v>July</v>
      </c>
      <c r="H3596" s="5" t="str">
        <f t="shared" si="395"/>
        <v>1986</v>
      </c>
      <c r="I3596" s="1" t="s">
        <v>7352</v>
      </c>
      <c r="J3596" s="1" t="str">
        <f t="shared" si="396"/>
        <v xml:space="preserve">Soyuz U </v>
      </c>
      <c r="K3596" s="1" t="str">
        <f t="shared" si="397"/>
        <v>Cosmos 1765</v>
      </c>
      <c r="L3596" s="1" t="s">
        <v>346</v>
      </c>
      <c r="M3596" s="1">
        <v>20</v>
      </c>
      <c r="N3596" s="1">
        <f t="shared" si="398"/>
        <v>1660</v>
      </c>
      <c r="O3596" s="1" t="s">
        <v>9</v>
      </c>
    </row>
    <row r="3597" spans="1:15" x14ac:dyDescent="0.3">
      <c r="A3597" s="1" t="s">
        <v>6140</v>
      </c>
      <c r="B3597" s="1" t="s">
        <v>130</v>
      </c>
      <c r="C3597" s="1" t="str">
        <f t="shared" si="392"/>
        <v>Kazakhstan</v>
      </c>
      <c r="D3597" s="1" t="s">
        <v>7353</v>
      </c>
      <c r="E3597" s="7" t="str">
        <f>TEXT(DATE(MID(D3597, 13, 4), CHOOSE(MATCH( MID(D3597, 5, 3), {"Jan","Feb","Mar","Apr","May","Jun","Jul","Aug","Sep","Oct","Nov","Dec"}, 0), 1, 2, 3, 4, 5, 6, 7, 8, 9, 10, 11, 12), MID(D3597, 9, 2)), "yyyy-mm-dd")</f>
        <v>1986-07-17</v>
      </c>
      <c r="F3597" s="1" t="str">
        <f t="shared" si="393"/>
        <v>12:30:00</v>
      </c>
      <c r="G3597" s="9" t="str">
        <f t="shared" si="394"/>
        <v>July</v>
      </c>
      <c r="H3597" s="5" t="str">
        <f t="shared" si="395"/>
        <v>1986</v>
      </c>
      <c r="I3597" s="1" t="s">
        <v>7354</v>
      </c>
      <c r="J3597" s="1" t="str">
        <f t="shared" si="396"/>
        <v xml:space="preserve">Soyuz U </v>
      </c>
      <c r="K3597" s="1" t="str">
        <f t="shared" si="397"/>
        <v>Cosmos 1764</v>
      </c>
      <c r="L3597" s="1" t="s">
        <v>346</v>
      </c>
      <c r="M3597" s="1">
        <v>20</v>
      </c>
      <c r="N3597" s="1">
        <f t="shared" si="398"/>
        <v>1660</v>
      </c>
      <c r="O3597" s="1" t="s">
        <v>9</v>
      </c>
    </row>
    <row r="3598" spans="1:15" x14ac:dyDescent="0.3">
      <c r="A3598" s="1" t="s">
        <v>6140</v>
      </c>
      <c r="B3598" s="1" t="s">
        <v>1561</v>
      </c>
      <c r="C3598" s="1" t="str">
        <f t="shared" si="392"/>
        <v>Russia</v>
      </c>
      <c r="D3598" s="1" t="s">
        <v>7355</v>
      </c>
      <c r="E3598" s="7" t="str">
        <f>TEXT(DATE(MID(D3598, 13, 4), CHOOSE(MATCH( MID(D3598, 5, 3), {"Jan","Feb","Mar","Apr","May","Jun","Jul","Aug","Sep","Oct","Nov","Dec"}, 0), 1, 2, 3, 4, 5, 6, 7, 8, 9, 10, 11, 12), MID(D3598, 9, 2)), "yyyy-mm-dd")</f>
        <v>1986-07-16</v>
      </c>
      <c r="F3598" s="1" t="str">
        <f t="shared" si="393"/>
        <v>04:21:00</v>
      </c>
      <c r="G3598" s="9" t="str">
        <f t="shared" si="394"/>
        <v>July</v>
      </c>
      <c r="H3598" s="5" t="str">
        <f t="shared" si="395"/>
        <v>1986</v>
      </c>
      <c r="I3598" s="1" t="s">
        <v>7356</v>
      </c>
      <c r="J3598" s="1" t="str">
        <f t="shared" si="396"/>
        <v xml:space="preserve">Cosmos-3M </v>
      </c>
      <c r="K3598" s="1" t="str">
        <f t="shared" si="397"/>
        <v>Cosmos 1763</v>
      </c>
      <c r="L3598" s="1" t="s">
        <v>346</v>
      </c>
      <c r="M3598" s="1"/>
      <c r="N3598" s="1">
        <f t="shared" si="398"/>
        <v>0</v>
      </c>
      <c r="O3598" s="1" t="s">
        <v>117</v>
      </c>
    </row>
    <row r="3599" spans="1:15" x14ac:dyDescent="0.3">
      <c r="A3599" s="1" t="s">
        <v>6140</v>
      </c>
      <c r="B3599" s="1" t="s">
        <v>3038</v>
      </c>
      <c r="C3599" s="1" t="str">
        <f t="shared" si="392"/>
        <v>Russia</v>
      </c>
      <c r="D3599" s="1" t="s">
        <v>7357</v>
      </c>
      <c r="E3599" s="7" t="str">
        <f>TEXT(DATE(MID(D3599, 13, 4), CHOOSE(MATCH( MID(D3599, 5, 3), {"Jan","Feb","Mar","Apr","May","Jun","Jul","Aug","Sep","Oct","Nov","Dec"}, 0), 1, 2, 3, 4, 5, 6, 7, 8, 9, 10, 11, 12), MID(D3599, 9, 2)), "yyyy-mm-dd")</f>
        <v>1986-07-10</v>
      </c>
      <c r="F3599" s="1" t="str">
        <f t="shared" si="393"/>
        <v>08:00:00</v>
      </c>
      <c r="G3599" s="9" t="str">
        <f t="shared" si="394"/>
        <v>July</v>
      </c>
      <c r="H3599" s="5" t="str">
        <f t="shared" si="395"/>
        <v>1986</v>
      </c>
      <c r="I3599" s="1" t="s">
        <v>7358</v>
      </c>
      <c r="J3599" s="1" t="str">
        <f t="shared" si="396"/>
        <v xml:space="preserve">Soyuz U </v>
      </c>
      <c r="K3599" s="1" t="str">
        <f t="shared" si="397"/>
        <v>Cosmos 1762</v>
      </c>
      <c r="L3599" s="1" t="s">
        <v>346</v>
      </c>
      <c r="M3599" s="1">
        <v>20</v>
      </c>
      <c r="N3599" s="1">
        <f t="shared" si="398"/>
        <v>1660</v>
      </c>
      <c r="O3599" s="1" t="s">
        <v>9</v>
      </c>
    </row>
    <row r="3600" spans="1:15" x14ac:dyDescent="0.3">
      <c r="A3600" s="1" t="s">
        <v>6140</v>
      </c>
      <c r="B3600" s="1" t="s">
        <v>5</v>
      </c>
      <c r="C3600" s="1" t="str">
        <f t="shared" si="392"/>
        <v>Russia</v>
      </c>
      <c r="D3600" s="1" t="s">
        <v>7359</v>
      </c>
      <c r="E3600" s="7" t="str">
        <f>TEXT(DATE(MID(D3600, 13, 4), CHOOSE(MATCH( MID(D3600, 5, 3), {"Jan","Feb","Mar","Apr","May","Jun","Jul","Aug","Sep","Oct","Nov","Dec"}, 0), 1, 2, 3, 4, 5, 6, 7, 8, 9, 10, 11, 12), MID(D3600, 9, 2)), "yyyy-mm-dd")</f>
        <v>1986-07-05</v>
      </c>
      <c r="F3600" s="1" t="str">
        <f t="shared" si="393"/>
        <v>01:16:00</v>
      </c>
      <c r="G3600" s="9" t="str">
        <f t="shared" si="394"/>
        <v>July</v>
      </c>
      <c r="H3600" s="5" t="str">
        <f t="shared" si="395"/>
        <v>1986</v>
      </c>
      <c r="I3600" s="1" t="s">
        <v>7360</v>
      </c>
      <c r="J3600" s="1" t="str">
        <f t="shared" si="396"/>
        <v xml:space="preserve">Molniya-M /Block 2BL </v>
      </c>
      <c r="K3600" s="1" t="str">
        <f t="shared" si="397"/>
        <v>Cosmos 1761</v>
      </c>
      <c r="L3600" s="1" t="s">
        <v>346</v>
      </c>
      <c r="M3600" s="1"/>
      <c r="N3600" s="1">
        <f t="shared" si="398"/>
        <v>0</v>
      </c>
      <c r="O3600" s="1" t="s">
        <v>9</v>
      </c>
    </row>
    <row r="3601" spans="1:15" x14ac:dyDescent="0.3">
      <c r="A3601" s="1" t="s">
        <v>6140</v>
      </c>
      <c r="B3601" s="1" t="s">
        <v>6615</v>
      </c>
      <c r="C3601" s="1" t="str">
        <f t="shared" si="392"/>
        <v>Russia</v>
      </c>
      <c r="D3601" s="1" t="s">
        <v>7361</v>
      </c>
      <c r="E3601" s="7" t="str">
        <f>TEXT(DATE(MID(D3601, 13, 4), CHOOSE(MATCH( MID(D3601, 5, 3), {"Jan","Feb","Mar","Apr","May","Jun","Jul","Aug","Sep","Oct","Nov","Dec"}, 0), 1, 2, 3, 4, 5, 6, 7, 8, 9, 10, 11, 12), MID(D3601, 9, 2)), "yyyy-mm-dd")</f>
        <v>1986-06-19</v>
      </c>
      <c r="F3601" s="1" t="str">
        <f t="shared" si="393"/>
        <v>21:09:00</v>
      </c>
      <c r="G3601" s="9" t="str">
        <f t="shared" si="394"/>
        <v>June</v>
      </c>
      <c r="H3601" s="5" t="str">
        <f t="shared" si="395"/>
        <v>1986</v>
      </c>
      <c r="I3601" s="1" t="s">
        <v>7362</v>
      </c>
      <c r="J3601" s="1" t="str">
        <f t="shared" si="396"/>
        <v xml:space="preserve">Molniya-M /Block ML </v>
      </c>
      <c r="K3601" s="1" t="str">
        <f t="shared" si="397"/>
        <v>Molniya-3 nÂ°123</v>
      </c>
      <c r="L3601" s="1" t="s">
        <v>346</v>
      </c>
      <c r="M3601" s="1"/>
      <c r="N3601" s="1">
        <f t="shared" si="398"/>
        <v>0</v>
      </c>
      <c r="O3601" s="1" t="s">
        <v>9</v>
      </c>
    </row>
    <row r="3602" spans="1:15" x14ac:dyDescent="0.3">
      <c r="A3602" s="1" t="s">
        <v>6140</v>
      </c>
      <c r="B3602" s="1" t="s">
        <v>1630</v>
      </c>
      <c r="C3602" s="1" t="str">
        <f t="shared" si="392"/>
        <v>Kazakhstan</v>
      </c>
      <c r="D3602" s="1" t="s">
        <v>7363</v>
      </c>
      <c r="E3602" s="7" t="str">
        <f>TEXT(DATE(MID(D3602, 13, 4), CHOOSE(MATCH( MID(D3602, 5, 3), {"Jan","Feb","Mar","Apr","May","Jun","Jul","Aug","Sep","Oct","Nov","Dec"}, 0), 1, 2, 3, 4, 5, 6, 7, 8, 9, 10, 11, 12), MID(D3602, 9, 2)), "yyyy-mm-dd")</f>
        <v>1986-06-19</v>
      </c>
      <c r="F3602" s="1" t="str">
        <f t="shared" si="393"/>
        <v>10:30:00</v>
      </c>
      <c r="G3602" s="9" t="str">
        <f t="shared" si="394"/>
        <v>June</v>
      </c>
      <c r="H3602" s="5" t="str">
        <f t="shared" si="395"/>
        <v>1986</v>
      </c>
      <c r="I3602" s="1" t="s">
        <v>7364</v>
      </c>
      <c r="J3602" s="1" t="str">
        <f t="shared" si="396"/>
        <v xml:space="preserve">Soyuz U </v>
      </c>
      <c r="K3602" s="1" t="str">
        <f t="shared" si="397"/>
        <v>Cosmos 1760</v>
      </c>
      <c r="L3602" s="1" t="s">
        <v>346</v>
      </c>
      <c r="M3602" s="1">
        <v>20</v>
      </c>
      <c r="N3602" s="1">
        <f t="shared" si="398"/>
        <v>1660</v>
      </c>
      <c r="O3602" s="1" t="s">
        <v>9</v>
      </c>
    </row>
    <row r="3603" spans="1:15" x14ac:dyDescent="0.3">
      <c r="A3603" s="1" t="s">
        <v>6140</v>
      </c>
      <c r="B3603" s="1" t="s">
        <v>3373</v>
      </c>
      <c r="C3603" s="1" t="str">
        <f t="shared" si="392"/>
        <v>Russia</v>
      </c>
      <c r="D3603" s="1" t="s">
        <v>7365</v>
      </c>
      <c r="E3603" s="7" t="str">
        <f>TEXT(DATE(MID(D3603, 13, 4), CHOOSE(MATCH( MID(D3603, 5, 3), {"Jan","Feb","Mar","Apr","May","Jun","Jul","Aug","Sep","Oct","Nov","Dec"}, 0), 1, 2, 3, 4, 5, 6, 7, 8, 9, 10, 11, 12), MID(D3603, 9, 2)), "yyyy-mm-dd")</f>
        <v>1986-06-18</v>
      </c>
      <c r="F3603" s="1" t="str">
        <f t="shared" si="393"/>
        <v>20:03:00</v>
      </c>
      <c r="G3603" s="9" t="str">
        <f t="shared" si="394"/>
        <v>June</v>
      </c>
      <c r="H3603" s="5" t="str">
        <f t="shared" si="395"/>
        <v>1986</v>
      </c>
      <c r="I3603" s="1" t="s">
        <v>7366</v>
      </c>
      <c r="J3603" s="1" t="str">
        <f t="shared" si="396"/>
        <v xml:space="preserve">Cosmos-3M </v>
      </c>
      <c r="K3603" s="1" t="str">
        <f t="shared" si="397"/>
        <v>Cosmos 1759</v>
      </c>
      <c r="L3603" s="1" t="s">
        <v>346</v>
      </c>
      <c r="M3603" s="1"/>
      <c r="N3603" s="1">
        <f t="shared" si="398"/>
        <v>0</v>
      </c>
      <c r="O3603" s="1" t="s">
        <v>9</v>
      </c>
    </row>
    <row r="3604" spans="1:15" x14ac:dyDescent="0.3">
      <c r="A3604" s="1" t="s">
        <v>6140</v>
      </c>
      <c r="B3604" s="1" t="s">
        <v>4483</v>
      </c>
      <c r="C3604" s="1" t="str">
        <f t="shared" si="392"/>
        <v>Russia</v>
      </c>
      <c r="D3604" s="1" t="s">
        <v>7367</v>
      </c>
      <c r="E3604" s="7" t="str">
        <f>TEXT(DATE(MID(D3604, 13, 4), CHOOSE(MATCH( MID(D3604, 5, 3), {"Jan","Feb","Mar","Apr","May","Jun","Jul","Aug","Sep","Oct","Nov","Dec"}, 0), 1, 2, 3, 4, 5, 6, 7, 8, 9, 10, 11, 12), MID(D3604, 9, 2)), "yyyy-mm-dd")</f>
        <v>1986-06-12</v>
      </c>
      <c r="F3604" s="1" t="str">
        <f t="shared" si="393"/>
        <v>04:42:00</v>
      </c>
      <c r="G3604" s="9" t="str">
        <f t="shared" si="394"/>
        <v>June</v>
      </c>
      <c r="H3604" s="5" t="str">
        <f t="shared" si="395"/>
        <v>1986</v>
      </c>
      <c r="I3604" s="1" t="s">
        <v>7368</v>
      </c>
      <c r="J3604" s="1" t="str">
        <f t="shared" si="396"/>
        <v xml:space="preserve">Tsyklon-3 </v>
      </c>
      <c r="K3604" s="1" t="str">
        <f t="shared" si="397"/>
        <v>Cosmos 1758</v>
      </c>
      <c r="L3604" s="1" t="s">
        <v>346</v>
      </c>
      <c r="M3604" s="1"/>
      <c r="N3604" s="1">
        <f t="shared" si="398"/>
        <v>0</v>
      </c>
      <c r="O3604" s="1" t="s">
        <v>9</v>
      </c>
    </row>
    <row r="3605" spans="1:15" x14ac:dyDescent="0.3">
      <c r="A3605" s="1" t="s">
        <v>6140</v>
      </c>
      <c r="B3605" s="1" t="s">
        <v>5</v>
      </c>
      <c r="C3605" s="1" t="str">
        <f t="shared" si="392"/>
        <v>Russia</v>
      </c>
      <c r="D3605" s="1" t="s">
        <v>7369</v>
      </c>
      <c r="E3605" s="7" t="str">
        <f>TEXT(DATE(MID(D3605, 13, 4), CHOOSE(MATCH( MID(D3605, 5, 3), {"Jan","Feb","Mar","Apr","May","Jun","Jul","Aug","Sep","Oct","Nov","Dec"}, 0), 1, 2, 3, 4, 5, 6, 7, 8, 9, 10, 11, 12), MID(D3605, 9, 2)), "yyyy-mm-dd")</f>
        <v>1986-06-11</v>
      </c>
      <c r="F3605" s="1" t="str">
        <f t="shared" si="393"/>
        <v>07:44:00</v>
      </c>
      <c r="G3605" s="9" t="str">
        <f t="shared" si="394"/>
        <v>June</v>
      </c>
      <c r="H3605" s="5" t="str">
        <f t="shared" si="395"/>
        <v>1986</v>
      </c>
      <c r="I3605" s="1" t="s">
        <v>7370</v>
      </c>
      <c r="J3605" s="1" t="str">
        <f t="shared" si="396"/>
        <v xml:space="preserve">Soyuz U </v>
      </c>
      <c r="K3605" s="1" t="str">
        <f t="shared" si="397"/>
        <v>Cosmos 1757</v>
      </c>
      <c r="L3605" s="1" t="s">
        <v>346</v>
      </c>
      <c r="M3605" s="1">
        <v>20</v>
      </c>
      <c r="N3605" s="1">
        <f t="shared" si="398"/>
        <v>1660</v>
      </c>
      <c r="O3605" s="1" t="s">
        <v>9</v>
      </c>
    </row>
    <row r="3606" spans="1:15" x14ac:dyDescent="0.3">
      <c r="A3606" s="1" t="s">
        <v>6140</v>
      </c>
      <c r="B3606" s="1" t="s">
        <v>6272</v>
      </c>
      <c r="C3606" s="1" t="str">
        <f t="shared" si="392"/>
        <v>Kazakhstan</v>
      </c>
      <c r="D3606" s="1" t="s">
        <v>7371</v>
      </c>
      <c r="E3606" s="7" t="str">
        <f>TEXT(DATE(MID(D3606, 13, 4), CHOOSE(MATCH( MID(D3606, 5, 3), {"Jan","Feb","Mar","Apr","May","Jun","Jul","Aug","Sep","Oct","Nov","Dec"}, 0), 1, 2, 3, 4, 5, 6, 7, 8, 9, 10, 11, 12), MID(D3606, 9, 2)), "yyyy-mm-dd")</f>
        <v>1986-06-10</v>
      </c>
      <c r="F3606" s="1" t="str">
        <f t="shared" si="393"/>
        <v>00:49:00</v>
      </c>
      <c r="G3606" s="9" t="str">
        <f t="shared" si="394"/>
        <v>June</v>
      </c>
      <c r="H3606" s="5" t="str">
        <f t="shared" si="395"/>
        <v>1986</v>
      </c>
      <c r="I3606" s="1" t="s">
        <v>7372</v>
      </c>
      <c r="J3606" s="1" t="str">
        <f t="shared" si="396"/>
        <v xml:space="preserve">Proton-K/Block-DM </v>
      </c>
      <c r="K3606" s="1" t="str">
        <f t="shared" si="397"/>
        <v>Gorizont 12</v>
      </c>
      <c r="L3606" s="1" t="s">
        <v>346</v>
      </c>
      <c r="M3606" s="1"/>
      <c r="N3606" s="1">
        <f t="shared" si="398"/>
        <v>0</v>
      </c>
      <c r="O3606" s="1" t="s">
        <v>9</v>
      </c>
    </row>
    <row r="3607" spans="1:15" x14ac:dyDescent="0.3">
      <c r="A3607" s="1" t="s">
        <v>6140</v>
      </c>
      <c r="B3607" s="1" t="s">
        <v>130</v>
      </c>
      <c r="C3607" s="1" t="str">
        <f t="shared" si="392"/>
        <v>Kazakhstan</v>
      </c>
      <c r="D3607" s="1" t="s">
        <v>7373</v>
      </c>
      <c r="E3607" s="7" t="str">
        <f>TEXT(DATE(MID(D3607, 13, 4), CHOOSE(MATCH( MID(D3607, 5, 3), {"Jan","Feb","Mar","Apr","May","Jun","Jul","Aug","Sep","Oct","Nov","Dec"}, 0), 1, 2, 3, 4, 5, 6, 7, 8, 9, 10, 11, 12), MID(D3607, 9, 2)), "yyyy-mm-dd")</f>
        <v>1986-06-06</v>
      </c>
      <c r="F3607" s="1" t="str">
        <f t="shared" si="393"/>
        <v>12:40:00</v>
      </c>
      <c r="G3607" s="9" t="str">
        <f t="shared" si="394"/>
        <v>June</v>
      </c>
      <c r="H3607" s="5" t="str">
        <f t="shared" si="395"/>
        <v>1986</v>
      </c>
      <c r="I3607" s="1" t="s">
        <v>7374</v>
      </c>
      <c r="J3607" s="1" t="str">
        <f t="shared" si="396"/>
        <v xml:space="preserve">Soyuz U </v>
      </c>
      <c r="K3607" s="1" t="str">
        <f t="shared" si="397"/>
        <v>Cosmos 1756</v>
      </c>
      <c r="L3607" s="1" t="s">
        <v>346</v>
      </c>
      <c r="M3607" s="1">
        <v>20</v>
      </c>
      <c r="N3607" s="1">
        <f t="shared" si="398"/>
        <v>1660</v>
      </c>
      <c r="O3607" s="1" t="s">
        <v>9</v>
      </c>
    </row>
    <row r="3608" spans="1:15" x14ac:dyDescent="0.3">
      <c r="A3608" s="1" t="s">
        <v>6140</v>
      </c>
      <c r="B3608" s="1" t="s">
        <v>3373</v>
      </c>
      <c r="C3608" s="1" t="str">
        <f t="shared" si="392"/>
        <v>Russia</v>
      </c>
      <c r="D3608" s="1" t="s">
        <v>7375</v>
      </c>
      <c r="E3608" s="7" t="str">
        <f>TEXT(DATE(MID(D3608, 13, 4), CHOOSE(MATCH( MID(D3608, 5, 3), {"Jan","Feb","Mar","Apr","May","Jun","Jul","Aug","Sep","Oct","Nov","Dec"}, 0), 1, 2, 3, 4, 5, 6, 7, 8, 9, 10, 11, 12), MID(D3608, 9, 2)), "yyyy-mm-dd")</f>
        <v>1986-06-06</v>
      </c>
      <c r="F3608" s="1" t="str">
        <f t="shared" si="393"/>
        <v>03:57:00</v>
      </c>
      <c r="G3608" s="9" t="str">
        <f t="shared" si="394"/>
        <v>June</v>
      </c>
      <c r="H3608" s="5" t="str">
        <f t="shared" si="395"/>
        <v>1986</v>
      </c>
      <c r="I3608" s="1" t="s">
        <v>7376</v>
      </c>
      <c r="J3608" s="1" t="str">
        <f t="shared" si="396"/>
        <v xml:space="preserve">Cosmos-3M </v>
      </c>
      <c r="K3608" s="1" t="str">
        <f t="shared" si="397"/>
        <v>Cosmos 1748 to 1755</v>
      </c>
      <c r="L3608" s="1" t="s">
        <v>346</v>
      </c>
      <c r="M3608" s="1"/>
      <c r="N3608" s="1">
        <f t="shared" si="398"/>
        <v>0</v>
      </c>
      <c r="O3608" s="1" t="s">
        <v>9</v>
      </c>
    </row>
    <row r="3609" spans="1:15" x14ac:dyDescent="0.3">
      <c r="A3609" s="1" t="s">
        <v>233</v>
      </c>
      <c r="B3609" s="1" t="s">
        <v>6657</v>
      </c>
      <c r="C3609" s="1" t="str">
        <f t="shared" si="392"/>
        <v>France</v>
      </c>
      <c r="D3609" s="1" t="s">
        <v>7377</v>
      </c>
      <c r="E3609" s="7" t="str">
        <f>TEXT(DATE(MID(D3609, 13, 4), CHOOSE(MATCH( MID(D3609, 5, 3), {"Jan","Feb","Mar","Apr","May","Jun","Jul","Aug","Sep","Oct","Nov","Dec"}, 0), 1, 2, 3, 4, 5, 6, 7, 8, 9, 10, 11, 12), MID(D3609, 9, 2)), "yyyy-mm-dd")</f>
        <v>1986-05-31</v>
      </c>
      <c r="F3609" s="1" t="str">
        <f t="shared" si="393"/>
        <v>00:53:00</v>
      </c>
      <c r="G3609" s="9" t="str">
        <f t="shared" si="394"/>
        <v>May</v>
      </c>
      <c r="H3609" s="5" t="str">
        <f t="shared" si="395"/>
        <v>1986</v>
      </c>
      <c r="I3609" s="1" t="s">
        <v>7378</v>
      </c>
      <c r="J3609" s="1" t="str">
        <f t="shared" si="396"/>
        <v xml:space="preserve">Ariane 2 </v>
      </c>
      <c r="K3609" s="1" t="str">
        <f t="shared" si="397"/>
        <v>Intelsat-5A 14</v>
      </c>
      <c r="L3609" s="1" t="s">
        <v>346</v>
      </c>
      <c r="M3609" s="1"/>
      <c r="N3609" s="1">
        <f t="shared" si="398"/>
        <v>0</v>
      </c>
      <c r="O3609" s="1" t="s">
        <v>257</v>
      </c>
    </row>
    <row r="3610" spans="1:15" x14ac:dyDescent="0.3">
      <c r="A3610" s="1" t="s">
        <v>6140</v>
      </c>
      <c r="B3610" s="1" t="s">
        <v>130</v>
      </c>
      <c r="C3610" s="1" t="str">
        <f t="shared" si="392"/>
        <v>Kazakhstan</v>
      </c>
      <c r="D3610" s="1" t="s">
        <v>7379</v>
      </c>
      <c r="E3610" s="7" t="str">
        <f>TEXT(DATE(MID(D3610, 13, 4), CHOOSE(MATCH( MID(D3610, 5, 3), {"Jan","Feb","Mar","Apr","May","Jun","Jul","Aug","Sep","Oct","Nov","Dec"}, 0), 1, 2, 3, 4, 5, 6, 7, 8, 9, 10, 11, 12), MID(D3610, 9, 2)), "yyyy-mm-dd")</f>
        <v>1986-05-29</v>
      </c>
      <c r="F3610" s="1" t="str">
        <f t="shared" si="393"/>
        <v>09:20:00</v>
      </c>
      <c r="G3610" s="9" t="str">
        <f t="shared" si="394"/>
        <v>May</v>
      </c>
      <c r="H3610" s="5" t="str">
        <f t="shared" si="395"/>
        <v>1986</v>
      </c>
      <c r="I3610" s="1" t="s">
        <v>7380</v>
      </c>
      <c r="J3610" s="1" t="str">
        <f t="shared" si="396"/>
        <v xml:space="preserve">Soyuz U </v>
      </c>
      <c r="K3610" s="1" t="str">
        <f t="shared" si="397"/>
        <v>Cosmos 1747</v>
      </c>
      <c r="L3610" s="1" t="s">
        <v>346</v>
      </c>
      <c r="M3610" s="1">
        <v>20</v>
      </c>
      <c r="N3610" s="1">
        <f t="shared" si="398"/>
        <v>1660</v>
      </c>
      <c r="O3610" s="1" t="s">
        <v>9</v>
      </c>
    </row>
    <row r="3611" spans="1:15" x14ac:dyDescent="0.3">
      <c r="A3611" s="1" t="s">
        <v>6140</v>
      </c>
      <c r="B3611" s="1" t="s">
        <v>5</v>
      </c>
      <c r="C3611" s="1" t="str">
        <f t="shared" si="392"/>
        <v>Russia</v>
      </c>
      <c r="D3611" s="1" t="s">
        <v>7381</v>
      </c>
      <c r="E3611" s="7" t="str">
        <f>TEXT(DATE(MID(D3611, 13, 4), CHOOSE(MATCH( MID(D3611, 5, 3), {"Jan","Feb","Mar","Apr","May","Jun","Jul","Aug","Sep","Oct","Nov","Dec"}, 0), 1, 2, 3, 4, 5, 6, 7, 8, 9, 10, 11, 12), MID(D3611, 9, 2)), "yyyy-mm-dd")</f>
        <v>1986-05-28</v>
      </c>
      <c r="F3611" s="1" t="str">
        <f t="shared" si="393"/>
        <v>07:50:00</v>
      </c>
      <c r="G3611" s="9" t="str">
        <f t="shared" si="394"/>
        <v>May</v>
      </c>
      <c r="H3611" s="5" t="str">
        <f t="shared" si="395"/>
        <v>1986</v>
      </c>
      <c r="I3611" s="1" t="s">
        <v>7382</v>
      </c>
      <c r="J3611" s="1" t="str">
        <f t="shared" si="396"/>
        <v xml:space="preserve">Soyuz U </v>
      </c>
      <c r="K3611" s="1" t="str">
        <f t="shared" si="397"/>
        <v>Cosmos 1746</v>
      </c>
      <c r="L3611" s="1" t="s">
        <v>346</v>
      </c>
      <c r="M3611" s="1">
        <v>20</v>
      </c>
      <c r="N3611" s="1">
        <f t="shared" si="398"/>
        <v>1660</v>
      </c>
      <c r="O3611" s="1" t="s">
        <v>9</v>
      </c>
    </row>
    <row r="3612" spans="1:15" x14ac:dyDescent="0.3">
      <c r="A3612" s="1" t="s">
        <v>6140</v>
      </c>
      <c r="B3612" s="1" t="s">
        <v>4483</v>
      </c>
      <c r="C3612" s="1" t="str">
        <f t="shared" si="392"/>
        <v>Russia</v>
      </c>
      <c r="D3612" s="1" t="s">
        <v>7383</v>
      </c>
      <c r="E3612" s="7" t="str">
        <f>TEXT(DATE(MID(D3612, 13, 4), CHOOSE(MATCH( MID(D3612, 5, 3), {"Jan","Feb","Mar","Apr","May","Jun","Jul","Aug","Sep","Oct","Nov","Dec"}, 0), 1, 2, 3, 4, 5, 6, 7, 8, 9, 10, 11, 12), MID(D3612, 9, 2)), "yyyy-mm-dd")</f>
        <v>1986-05-27</v>
      </c>
      <c r="F3612" s="1" t="str">
        <f t="shared" si="393"/>
        <v>09:29:00</v>
      </c>
      <c r="G3612" s="9" t="str">
        <f t="shared" si="394"/>
        <v>May</v>
      </c>
      <c r="H3612" s="5" t="str">
        <f t="shared" si="395"/>
        <v>1986</v>
      </c>
      <c r="I3612" s="1" t="s">
        <v>7384</v>
      </c>
      <c r="J3612" s="1" t="str">
        <f t="shared" si="396"/>
        <v xml:space="preserve">Tsyklon-3 </v>
      </c>
      <c r="K3612" s="1" t="str">
        <f t="shared" si="397"/>
        <v>Meteor-2 nÂ°14</v>
      </c>
      <c r="L3612" s="1" t="s">
        <v>346</v>
      </c>
      <c r="M3612" s="1"/>
      <c r="N3612" s="1">
        <f t="shared" si="398"/>
        <v>0</v>
      </c>
      <c r="O3612" s="1" t="s">
        <v>9</v>
      </c>
    </row>
    <row r="3613" spans="1:15" x14ac:dyDescent="0.3">
      <c r="A3613" s="1" t="s">
        <v>6140</v>
      </c>
      <c r="B3613" s="1" t="s">
        <v>529</v>
      </c>
      <c r="C3613" s="1" t="str">
        <f t="shared" si="392"/>
        <v>Kazakhstan</v>
      </c>
      <c r="D3613" s="1" t="s">
        <v>7385</v>
      </c>
      <c r="E3613" s="7" t="str">
        <f>TEXT(DATE(MID(D3613, 13, 4), CHOOSE(MATCH( MID(D3613, 5, 3), {"Jan","Feb","Mar","Apr","May","Jun","Jul","Aug","Sep","Oct","Nov","Dec"}, 0), 1, 2, 3, 4, 5, 6, 7, 8, 9, 10, 11, 12), MID(D3613, 9, 2)), "yyyy-mm-dd")</f>
        <v>1986-05-24</v>
      </c>
      <c r="F3613" s="1" t="str">
        <f t="shared" si="393"/>
        <v>01:41:00</v>
      </c>
      <c r="G3613" s="9" t="str">
        <f t="shared" si="394"/>
        <v>May</v>
      </c>
      <c r="H3613" s="5" t="str">
        <f t="shared" si="395"/>
        <v>1986</v>
      </c>
      <c r="I3613" s="1" t="s">
        <v>7386</v>
      </c>
      <c r="J3613" s="1" t="str">
        <f t="shared" si="396"/>
        <v xml:space="preserve">Proton-K/Block-DM </v>
      </c>
      <c r="K3613" s="1" t="str">
        <f t="shared" si="397"/>
        <v>Ekran 15</v>
      </c>
      <c r="L3613" s="1" t="s">
        <v>346</v>
      </c>
      <c r="M3613" s="1"/>
      <c r="N3613" s="1">
        <f t="shared" si="398"/>
        <v>0</v>
      </c>
      <c r="O3613" s="1" t="s">
        <v>9</v>
      </c>
    </row>
    <row r="3614" spans="1:15" x14ac:dyDescent="0.3">
      <c r="A3614" s="1" t="s">
        <v>6140</v>
      </c>
      <c r="B3614" s="1" t="s">
        <v>3373</v>
      </c>
      <c r="C3614" s="1" t="str">
        <f t="shared" si="392"/>
        <v>Russia</v>
      </c>
      <c r="D3614" s="1" t="s">
        <v>7387</v>
      </c>
      <c r="E3614" s="7" t="str">
        <f>TEXT(DATE(MID(D3614, 13, 4), CHOOSE(MATCH( MID(D3614, 5, 3), {"Jan","Feb","Mar","Apr","May","Jun","Jul","Aug","Sep","Oct","Nov","Dec"}, 0), 1, 2, 3, 4, 5, 6, 7, 8, 9, 10, 11, 12), MID(D3614, 9, 2)), "yyyy-mm-dd")</f>
        <v>1986-05-23</v>
      </c>
      <c r="F3614" s="1" t="str">
        <f t="shared" si="393"/>
        <v>12:54:00</v>
      </c>
      <c r="G3614" s="9" t="str">
        <f t="shared" si="394"/>
        <v>May</v>
      </c>
      <c r="H3614" s="5" t="str">
        <f t="shared" si="395"/>
        <v>1986</v>
      </c>
      <c r="I3614" s="1" t="s">
        <v>7388</v>
      </c>
      <c r="J3614" s="1" t="str">
        <f t="shared" si="396"/>
        <v xml:space="preserve">Cosmos-3M </v>
      </c>
      <c r="K3614" s="1" t="str">
        <f t="shared" si="397"/>
        <v>Cosmos 1745</v>
      </c>
      <c r="L3614" s="1" t="s">
        <v>346</v>
      </c>
      <c r="M3614" s="1"/>
      <c r="N3614" s="1">
        <f t="shared" si="398"/>
        <v>0</v>
      </c>
      <c r="O3614" s="1" t="s">
        <v>9</v>
      </c>
    </row>
    <row r="3615" spans="1:15" x14ac:dyDescent="0.3">
      <c r="A3615" s="1" t="s">
        <v>6140</v>
      </c>
      <c r="B3615" s="1" t="s">
        <v>6615</v>
      </c>
      <c r="C3615" s="1" t="str">
        <f t="shared" si="392"/>
        <v>Russia</v>
      </c>
      <c r="D3615" s="1" t="s">
        <v>7389</v>
      </c>
      <c r="E3615" s="7" t="str">
        <f>TEXT(DATE(MID(D3615, 13, 4), CHOOSE(MATCH( MID(D3615, 5, 3), {"Jan","Feb","Mar","Apr","May","Jun","Jul","Aug","Sep","Oct","Nov","Dec"}, 0), 1, 2, 3, 4, 5, 6, 7, 8, 9, 10, 11, 12), MID(D3615, 9, 2)), "yyyy-mm-dd")</f>
        <v>1986-05-21</v>
      </c>
      <c r="F3615" s="1" t="str">
        <f t="shared" si="393"/>
        <v>16:29:00</v>
      </c>
      <c r="G3615" s="9" t="str">
        <f t="shared" si="394"/>
        <v>May</v>
      </c>
      <c r="H3615" s="5" t="str">
        <f t="shared" si="395"/>
        <v>1986</v>
      </c>
      <c r="I3615" s="1" t="s">
        <v>7390</v>
      </c>
      <c r="J3615" s="1" t="str">
        <f t="shared" si="396"/>
        <v xml:space="preserve">Soyuz U </v>
      </c>
      <c r="K3615" s="1" t="str">
        <f t="shared" si="397"/>
        <v>Cosmos 1744</v>
      </c>
      <c r="L3615" s="1" t="s">
        <v>346</v>
      </c>
      <c r="M3615" s="1">
        <v>20</v>
      </c>
      <c r="N3615" s="1">
        <f t="shared" si="398"/>
        <v>1660</v>
      </c>
      <c r="O3615" s="1" t="s">
        <v>9</v>
      </c>
    </row>
    <row r="3616" spans="1:15" x14ac:dyDescent="0.3">
      <c r="A3616" s="1" t="s">
        <v>6140</v>
      </c>
      <c r="B3616" s="1" t="s">
        <v>1630</v>
      </c>
      <c r="C3616" s="1" t="str">
        <f t="shared" si="392"/>
        <v>Kazakhstan</v>
      </c>
      <c r="D3616" s="1" t="s">
        <v>7391</v>
      </c>
      <c r="E3616" s="7" t="str">
        <f>TEXT(DATE(MID(D3616, 13, 4), CHOOSE(MATCH( MID(D3616, 5, 3), {"Jan","Feb","Mar","Apr","May","Jun","Jul","Aug","Sep","Oct","Nov","Dec"}, 0), 1, 2, 3, 4, 5, 6, 7, 8, 9, 10, 11, 12), MID(D3616, 9, 2)), "yyyy-mm-dd")</f>
        <v>1986-05-21</v>
      </c>
      <c r="F3616" s="1" t="str">
        <f t="shared" si="393"/>
        <v>00:00:00</v>
      </c>
      <c r="G3616" s="9" t="str">
        <f t="shared" si="394"/>
        <v>May</v>
      </c>
      <c r="H3616" s="5" t="str">
        <f t="shared" si="395"/>
        <v>1986</v>
      </c>
      <c r="I3616" s="1" t="s">
        <v>7392</v>
      </c>
      <c r="J3616" s="1" t="str">
        <f t="shared" si="396"/>
        <v xml:space="preserve">Soyuz U2 </v>
      </c>
      <c r="K3616" s="1" t="str">
        <f t="shared" si="397"/>
        <v>Soyuz TM-1</v>
      </c>
      <c r="L3616" s="1" t="s">
        <v>346</v>
      </c>
      <c r="M3616" s="1">
        <v>40</v>
      </c>
      <c r="N3616" s="1">
        <f t="shared" si="398"/>
        <v>3320</v>
      </c>
      <c r="O3616" s="1" t="s">
        <v>9</v>
      </c>
    </row>
    <row r="3617" spans="1:15" x14ac:dyDescent="0.3">
      <c r="A3617" s="1" t="s">
        <v>6140</v>
      </c>
      <c r="B3617" s="1" t="s">
        <v>4483</v>
      </c>
      <c r="C3617" s="1" t="str">
        <f t="shared" si="392"/>
        <v>Russia</v>
      </c>
      <c r="D3617" s="1" t="s">
        <v>7393</v>
      </c>
      <c r="E3617" s="7" t="str">
        <f>TEXT(DATE(MID(D3617, 13, 4), CHOOSE(MATCH( MID(D3617, 5, 3), {"Jan","Feb","Mar","Apr","May","Jun","Jul","Aug","Sep","Oct","Nov","Dec"}, 0), 1, 2, 3, 4, 5, 6, 7, 8, 9, 10, 11, 12), MID(D3617, 9, 2)), "yyyy-mm-dd")</f>
        <v>1986-05-15</v>
      </c>
      <c r="F3617" s="1" t="str">
        <f t="shared" si="393"/>
        <v>04:26:00</v>
      </c>
      <c r="G3617" s="9" t="str">
        <f t="shared" si="394"/>
        <v>May</v>
      </c>
      <c r="H3617" s="5" t="str">
        <f t="shared" si="395"/>
        <v>1986</v>
      </c>
      <c r="I3617" s="1" t="s">
        <v>7394</v>
      </c>
      <c r="J3617" s="1" t="str">
        <f t="shared" si="396"/>
        <v xml:space="preserve">Tsyklon-3 </v>
      </c>
      <c r="K3617" s="1" t="str">
        <f t="shared" si="397"/>
        <v>Cosmos 1743</v>
      </c>
      <c r="L3617" s="1" t="s">
        <v>346</v>
      </c>
      <c r="M3617" s="1"/>
      <c r="N3617" s="1">
        <f t="shared" si="398"/>
        <v>0</v>
      </c>
      <c r="O3617" s="1" t="s">
        <v>9</v>
      </c>
    </row>
    <row r="3618" spans="1:15" x14ac:dyDescent="0.3">
      <c r="A3618" s="1" t="s">
        <v>6140</v>
      </c>
      <c r="B3618" s="1" t="s">
        <v>3038</v>
      </c>
      <c r="C3618" s="1" t="str">
        <f t="shared" si="392"/>
        <v>Russia</v>
      </c>
      <c r="D3618" s="1" t="s">
        <v>7395</v>
      </c>
      <c r="E3618" s="7" t="str">
        <f>TEXT(DATE(MID(D3618, 13, 4), CHOOSE(MATCH( MID(D3618, 5, 3), {"Jan","Feb","Mar","Apr","May","Jun","Jul","Aug","Sep","Oct","Nov","Dec"}, 0), 1, 2, 3, 4, 5, 6, 7, 8, 9, 10, 11, 12), MID(D3618, 9, 2)), "yyyy-mm-dd")</f>
        <v>1986-05-14</v>
      </c>
      <c r="F3618" s="1" t="str">
        <f t="shared" si="393"/>
        <v>12:39:00</v>
      </c>
      <c r="G3618" s="9" t="str">
        <f t="shared" si="394"/>
        <v>May</v>
      </c>
      <c r="H3618" s="5" t="str">
        <f t="shared" si="395"/>
        <v>1986</v>
      </c>
      <c r="I3618" s="1" t="s">
        <v>7396</v>
      </c>
      <c r="J3618" s="1" t="str">
        <f t="shared" si="396"/>
        <v xml:space="preserve">Soyuz U </v>
      </c>
      <c r="K3618" s="1" t="str">
        <f t="shared" si="397"/>
        <v>Cosmos 1742</v>
      </c>
      <c r="L3618" s="1" t="s">
        <v>346</v>
      </c>
      <c r="M3618" s="1">
        <v>20</v>
      </c>
      <c r="N3618" s="1">
        <f t="shared" si="398"/>
        <v>1660</v>
      </c>
      <c r="O3618" s="1" t="s">
        <v>9</v>
      </c>
    </row>
    <row r="3619" spans="1:15" x14ac:dyDescent="0.3">
      <c r="A3619" s="1" t="s">
        <v>5722</v>
      </c>
      <c r="B3619" s="1" t="s">
        <v>3478</v>
      </c>
      <c r="C3619" s="1" t="str">
        <f t="shared" si="392"/>
        <v>USA</v>
      </c>
      <c r="D3619" s="1" t="s">
        <v>7397</v>
      </c>
      <c r="E3619" s="7" t="str">
        <f>TEXT(DATE(MID(D3619, 13, 4), CHOOSE(MATCH( MID(D3619, 5, 3), {"Jan","Feb","Mar","Apr","May","Jun","Jul","Aug","Sep","Oct","Nov","Dec"}, 0), 1, 2, 3, 4, 5, 6, 7, 8, 9, 10, 11, 12), MID(D3619, 9, 2)), "yyyy-mm-dd")</f>
        <v>1986-05-03</v>
      </c>
      <c r="F3619" s="1" t="str">
        <f t="shared" si="393"/>
        <v>22:18:00</v>
      </c>
      <c r="G3619" s="9" t="str">
        <f t="shared" si="394"/>
        <v>May</v>
      </c>
      <c r="H3619" s="5" t="str">
        <f t="shared" si="395"/>
        <v>1986</v>
      </c>
      <c r="I3619" s="1" t="s">
        <v>7398</v>
      </c>
      <c r="J3619" s="1" t="str">
        <f t="shared" si="396"/>
        <v xml:space="preserve">Delta 3914 </v>
      </c>
      <c r="K3619" s="1" t="str">
        <f t="shared" si="397"/>
        <v>GOES-G</v>
      </c>
      <c r="L3619" s="1" t="s">
        <v>346</v>
      </c>
      <c r="M3619" s="1"/>
      <c r="N3619" s="1">
        <f t="shared" si="398"/>
        <v>0</v>
      </c>
      <c r="O3619" s="1" t="s">
        <v>257</v>
      </c>
    </row>
    <row r="3620" spans="1:15" x14ac:dyDescent="0.3">
      <c r="A3620" s="1" t="s">
        <v>6140</v>
      </c>
      <c r="B3620" s="1" t="s">
        <v>1630</v>
      </c>
      <c r="C3620" s="1" t="str">
        <f t="shared" si="392"/>
        <v>Kazakhstan</v>
      </c>
      <c r="D3620" s="1" t="s">
        <v>7399</v>
      </c>
      <c r="E3620" s="7" t="str">
        <f>TEXT(DATE(MID(D3620, 13, 4), CHOOSE(MATCH( MID(D3620, 5, 3), {"Jan","Feb","Mar","Apr","May","Jun","Jul","Aug","Sep","Oct","Nov","Dec"}, 0), 1, 2, 3, 4, 5, 6, 7, 8, 9, 10, 11, 12), MID(D3620, 9, 2)), "yyyy-mm-dd")</f>
        <v>1986-04-23</v>
      </c>
      <c r="F3620" s="1" t="str">
        <f t="shared" si="393"/>
        <v>19:40:00</v>
      </c>
      <c r="G3620" s="9" t="str">
        <f t="shared" si="394"/>
        <v>April</v>
      </c>
      <c r="H3620" s="5" t="str">
        <f t="shared" si="395"/>
        <v>1986</v>
      </c>
      <c r="I3620" s="1" t="s">
        <v>7400</v>
      </c>
      <c r="J3620" s="1" t="str">
        <f t="shared" si="396"/>
        <v xml:space="preserve">Soyuz U2 </v>
      </c>
      <c r="K3620" s="1" t="str">
        <f t="shared" si="397"/>
        <v>Progress 26</v>
      </c>
      <c r="L3620" s="1" t="s">
        <v>346</v>
      </c>
      <c r="M3620" s="1">
        <v>40</v>
      </c>
      <c r="N3620" s="1">
        <f t="shared" si="398"/>
        <v>3320</v>
      </c>
      <c r="O3620" s="1" t="s">
        <v>9</v>
      </c>
    </row>
    <row r="3621" spans="1:15" x14ac:dyDescent="0.3">
      <c r="A3621" s="1" t="s">
        <v>6140</v>
      </c>
      <c r="B3621" s="1" t="s">
        <v>6615</v>
      </c>
      <c r="C3621" s="1" t="str">
        <f t="shared" si="392"/>
        <v>Russia</v>
      </c>
      <c r="D3621" s="1" t="s">
        <v>7401</v>
      </c>
      <c r="E3621" s="7" t="str">
        <f>TEXT(DATE(MID(D3621, 13, 4), CHOOSE(MATCH( MID(D3621, 5, 3), {"Jan","Feb","Mar","Apr","May","Jun","Jul","Aug","Sep","Oct","Nov","Dec"}, 0), 1, 2, 3, 4, 5, 6, 7, 8, 9, 10, 11, 12), MID(D3621, 9, 2)), "yyyy-mm-dd")</f>
        <v>1986-04-18</v>
      </c>
      <c r="F3621" s="1" t="str">
        <f t="shared" si="393"/>
        <v>19:50:00</v>
      </c>
      <c r="G3621" s="9" t="str">
        <f t="shared" si="394"/>
        <v>April</v>
      </c>
      <c r="H3621" s="5" t="str">
        <f t="shared" si="395"/>
        <v>1986</v>
      </c>
      <c r="I3621" s="1" t="s">
        <v>7402</v>
      </c>
      <c r="J3621" s="1" t="str">
        <f t="shared" si="396"/>
        <v xml:space="preserve">Molniya-M /Block ML </v>
      </c>
      <c r="K3621" s="1" t="str">
        <f t="shared" si="397"/>
        <v>Molniya-3 nÂ°122</v>
      </c>
      <c r="L3621" s="1" t="s">
        <v>346</v>
      </c>
      <c r="M3621" s="1"/>
      <c r="N3621" s="1">
        <f t="shared" si="398"/>
        <v>0</v>
      </c>
      <c r="O3621" s="1" t="s">
        <v>9</v>
      </c>
    </row>
    <row r="3622" spans="1:15" x14ac:dyDescent="0.3">
      <c r="A3622" s="1" t="s">
        <v>5603</v>
      </c>
      <c r="B3622" s="1" t="s">
        <v>27</v>
      </c>
      <c r="C3622" s="1" t="str">
        <f t="shared" si="392"/>
        <v>USA</v>
      </c>
      <c r="D3622" s="1" t="s">
        <v>7403</v>
      </c>
      <c r="E3622" s="7" t="str">
        <f>TEXT(DATE(MID(D3622, 13, 4), CHOOSE(MATCH( MID(D3622, 5, 3), {"Jan","Feb","Mar","Apr","May","Jun","Jul","Aug","Sep","Oct","Nov","Dec"}, 0), 1, 2, 3, 4, 5, 6, 7, 8, 9, 10, 11, 12), MID(D3622, 9, 2)), "yyyy-mm-dd")</f>
        <v>1986-04-18</v>
      </c>
      <c r="F3622" s="1" t="str">
        <f t="shared" si="393"/>
        <v>18:45:00</v>
      </c>
      <c r="G3622" s="9" t="str">
        <f t="shared" si="394"/>
        <v>April</v>
      </c>
      <c r="H3622" s="5" t="str">
        <f t="shared" si="395"/>
        <v>1986</v>
      </c>
      <c r="I3622" s="1" t="s">
        <v>7404</v>
      </c>
      <c r="J3622" s="1" t="str">
        <f t="shared" si="396"/>
        <v xml:space="preserve">Titan 34D </v>
      </c>
      <c r="K3622" s="1" t="str">
        <f t="shared" si="397"/>
        <v>KH9-20</v>
      </c>
      <c r="L3622" s="1" t="s">
        <v>346</v>
      </c>
      <c r="M3622" s="1"/>
      <c r="N3622" s="1">
        <f t="shared" si="398"/>
        <v>0</v>
      </c>
      <c r="O3622" s="1" t="s">
        <v>257</v>
      </c>
    </row>
    <row r="3623" spans="1:15" x14ac:dyDescent="0.3">
      <c r="A3623" s="1" t="s">
        <v>6140</v>
      </c>
      <c r="B3623" s="1" t="s">
        <v>3373</v>
      </c>
      <c r="C3623" s="1" t="str">
        <f t="shared" si="392"/>
        <v>Russia</v>
      </c>
      <c r="D3623" s="1" t="s">
        <v>7405</v>
      </c>
      <c r="E3623" s="7" t="str">
        <f>TEXT(DATE(MID(D3623, 13, 4), CHOOSE(MATCH( MID(D3623, 5, 3), {"Jan","Feb","Mar","Apr","May","Jun","Jul","Aug","Sep","Oct","Nov","Dec"}, 0), 1, 2, 3, 4, 5, 6, 7, 8, 9, 10, 11, 12), MID(D3623, 9, 2)), "yyyy-mm-dd")</f>
        <v>1986-04-17</v>
      </c>
      <c r="F3623" s="1" t="str">
        <f t="shared" si="393"/>
        <v>21:02:00</v>
      </c>
      <c r="G3623" s="9" t="str">
        <f t="shared" si="394"/>
        <v>April</v>
      </c>
      <c r="H3623" s="5" t="str">
        <f t="shared" si="395"/>
        <v>1986</v>
      </c>
      <c r="I3623" s="1" t="s">
        <v>7406</v>
      </c>
      <c r="J3623" s="1" t="str">
        <f t="shared" si="396"/>
        <v xml:space="preserve">Cosmos-3M </v>
      </c>
      <c r="K3623" s="1" t="str">
        <f t="shared" si="397"/>
        <v>Cosmos 1741</v>
      </c>
      <c r="L3623" s="1" t="s">
        <v>346</v>
      </c>
      <c r="M3623" s="1"/>
      <c r="N3623" s="1">
        <f t="shared" si="398"/>
        <v>0</v>
      </c>
      <c r="O3623" s="1" t="s">
        <v>9</v>
      </c>
    </row>
    <row r="3624" spans="1:15" x14ac:dyDescent="0.3">
      <c r="A3624" s="1" t="s">
        <v>6140</v>
      </c>
      <c r="B3624" s="1" t="s">
        <v>3038</v>
      </c>
      <c r="C3624" s="1" t="str">
        <f t="shared" si="392"/>
        <v>Russia</v>
      </c>
      <c r="D3624" s="1" t="s">
        <v>7407</v>
      </c>
      <c r="E3624" s="7" t="str">
        <f>TEXT(DATE(MID(D3624, 13, 4), CHOOSE(MATCH( MID(D3624, 5, 3), {"Jan","Feb","Mar","Apr","May","Jun","Jul","Aug","Sep","Oct","Nov","Dec"}, 0), 1, 2, 3, 4, 5, 6, 7, 8, 9, 10, 11, 12), MID(D3624, 9, 2)), "yyyy-mm-dd")</f>
        <v>1986-04-15</v>
      </c>
      <c r="F3624" s="1" t="str">
        <f t="shared" si="393"/>
        <v>11:40:00</v>
      </c>
      <c r="G3624" s="9" t="str">
        <f t="shared" si="394"/>
        <v>April</v>
      </c>
      <c r="H3624" s="5" t="str">
        <f t="shared" si="395"/>
        <v>1986</v>
      </c>
      <c r="I3624" s="1" t="s">
        <v>7408</v>
      </c>
      <c r="J3624" s="1" t="str">
        <f t="shared" si="396"/>
        <v xml:space="preserve">Soyuz U </v>
      </c>
      <c r="K3624" s="1" t="str">
        <f t="shared" si="397"/>
        <v>Cosmos 1740</v>
      </c>
      <c r="L3624" s="1" t="s">
        <v>346</v>
      </c>
      <c r="M3624" s="1">
        <v>20</v>
      </c>
      <c r="N3624" s="1">
        <f t="shared" si="398"/>
        <v>1660</v>
      </c>
      <c r="O3624" s="1" t="s">
        <v>9</v>
      </c>
    </row>
    <row r="3625" spans="1:15" x14ac:dyDescent="0.3">
      <c r="A3625" s="1" t="s">
        <v>6140</v>
      </c>
      <c r="B3625" s="1" t="s">
        <v>130</v>
      </c>
      <c r="C3625" s="1" t="str">
        <f t="shared" si="392"/>
        <v>Kazakhstan</v>
      </c>
      <c r="D3625" s="1" t="s">
        <v>7409</v>
      </c>
      <c r="E3625" s="7" t="str">
        <f>TEXT(DATE(MID(D3625, 13, 4), CHOOSE(MATCH( MID(D3625, 5, 3), {"Jan","Feb","Mar","Apr","May","Jun","Jul","Aug","Sep","Oct","Nov","Dec"}, 0), 1, 2, 3, 4, 5, 6, 7, 8, 9, 10, 11, 12), MID(D3625, 9, 2)), "yyyy-mm-dd")</f>
        <v>1986-04-09</v>
      </c>
      <c r="F3625" s="1" t="str">
        <f t="shared" si="393"/>
        <v>08:00:00</v>
      </c>
      <c r="G3625" s="9" t="str">
        <f t="shared" si="394"/>
        <v>April</v>
      </c>
      <c r="H3625" s="5" t="str">
        <f t="shared" si="395"/>
        <v>1986</v>
      </c>
      <c r="I3625" s="1" t="s">
        <v>7410</v>
      </c>
      <c r="J3625" s="1" t="str">
        <f t="shared" si="396"/>
        <v xml:space="preserve">Soyuz U </v>
      </c>
      <c r="K3625" s="1" t="str">
        <f t="shared" si="397"/>
        <v>Cosmos 1739</v>
      </c>
      <c r="L3625" s="1" t="s">
        <v>346</v>
      </c>
      <c r="M3625" s="1">
        <v>20</v>
      </c>
      <c r="N3625" s="1">
        <f t="shared" si="398"/>
        <v>1660</v>
      </c>
      <c r="O3625" s="1" t="s">
        <v>9</v>
      </c>
    </row>
    <row r="3626" spans="1:15" x14ac:dyDescent="0.3">
      <c r="A3626" s="1" t="s">
        <v>6140</v>
      </c>
      <c r="B3626" s="1" t="s">
        <v>6272</v>
      </c>
      <c r="C3626" s="1" t="str">
        <f t="shared" si="392"/>
        <v>Kazakhstan</v>
      </c>
      <c r="D3626" s="1" t="s">
        <v>7411</v>
      </c>
      <c r="E3626" s="7" t="str">
        <f>TEXT(DATE(MID(D3626, 13, 4), CHOOSE(MATCH( MID(D3626, 5, 3), {"Jan","Feb","Mar","Apr","May","Jun","Jul","Aug","Sep","Oct","Nov","Dec"}, 0), 1, 2, 3, 4, 5, 6, 7, 8, 9, 10, 11, 12), MID(D3626, 9, 2)), "yyyy-mm-dd")</f>
        <v>1986-04-04</v>
      </c>
      <c r="F3626" s="1" t="str">
        <f t="shared" si="393"/>
        <v>03:45:00</v>
      </c>
      <c r="G3626" s="9" t="str">
        <f t="shared" si="394"/>
        <v>April</v>
      </c>
      <c r="H3626" s="5" t="str">
        <f t="shared" si="395"/>
        <v>1986</v>
      </c>
      <c r="I3626" s="1" t="s">
        <v>7412</v>
      </c>
      <c r="J3626" s="1" t="str">
        <f t="shared" si="396"/>
        <v xml:space="preserve">Proton-K/Block-DM </v>
      </c>
      <c r="K3626" s="1" t="str">
        <f t="shared" si="397"/>
        <v>Cosmos 1738</v>
      </c>
      <c r="L3626" s="1" t="s">
        <v>346</v>
      </c>
      <c r="M3626" s="1"/>
      <c r="N3626" s="1">
        <f t="shared" si="398"/>
        <v>0</v>
      </c>
      <c r="O3626" s="1" t="s">
        <v>9</v>
      </c>
    </row>
    <row r="3627" spans="1:15" x14ac:dyDescent="0.3">
      <c r="A3627" s="1" t="s">
        <v>233</v>
      </c>
      <c r="B3627" s="1" t="s">
        <v>4338</v>
      </c>
      <c r="C3627" s="1" t="str">
        <f t="shared" si="392"/>
        <v>France</v>
      </c>
      <c r="D3627" s="1" t="s">
        <v>7413</v>
      </c>
      <c r="E3627" s="7" t="str">
        <f>TEXT(DATE(MID(D3627, 13, 4), CHOOSE(MATCH( MID(D3627, 5, 3), {"Jan","Feb","Mar","Apr","May","Jun","Jul","Aug","Sep","Oct","Nov","Dec"}, 0), 1, 2, 3, 4, 5, 6, 7, 8, 9, 10, 11, 12), MID(D3627, 9, 2)), "yyyy-mm-dd")</f>
        <v>1986-03-28</v>
      </c>
      <c r="F3627" s="1" t="str">
        <f t="shared" si="393"/>
        <v>23:30:00</v>
      </c>
      <c r="G3627" s="9" t="str">
        <f t="shared" si="394"/>
        <v>March</v>
      </c>
      <c r="H3627" s="5" t="str">
        <f t="shared" si="395"/>
        <v>1986</v>
      </c>
      <c r="I3627" s="1" t="s">
        <v>7414</v>
      </c>
      <c r="J3627" s="1" t="str">
        <f t="shared" si="396"/>
        <v xml:space="preserve">Ariane 3 </v>
      </c>
      <c r="K3627" s="1" t="str">
        <f t="shared" si="397"/>
        <v>GStar-2, Brasilsat-A2</v>
      </c>
      <c r="L3627" s="1" t="s">
        <v>346</v>
      </c>
      <c r="M3627" s="1"/>
      <c r="N3627" s="1">
        <f t="shared" si="398"/>
        <v>0</v>
      </c>
      <c r="O3627" s="1" t="s">
        <v>9</v>
      </c>
    </row>
    <row r="3628" spans="1:15" x14ac:dyDescent="0.3">
      <c r="A3628" s="1" t="s">
        <v>6140</v>
      </c>
      <c r="B3628" s="1" t="s">
        <v>130</v>
      </c>
      <c r="C3628" s="1" t="str">
        <f t="shared" si="392"/>
        <v>Kazakhstan</v>
      </c>
      <c r="D3628" s="1" t="s">
        <v>7415</v>
      </c>
      <c r="E3628" s="7" t="str">
        <f>TEXT(DATE(MID(D3628, 13, 4), CHOOSE(MATCH( MID(D3628, 5, 3), {"Jan","Feb","Mar","Apr","May","Jun","Jul","Aug","Sep","Oct","Nov","Dec"}, 0), 1, 2, 3, 4, 5, 6, 7, 8, 9, 10, 11, 12), MID(D3628, 9, 2)), "yyyy-mm-dd")</f>
        <v>1986-03-26</v>
      </c>
      <c r="F3628" s="1" t="str">
        <f t="shared" si="393"/>
        <v>10:30:00</v>
      </c>
      <c r="G3628" s="9" t="str">
        <f t="shared" si="394"/>
        <v>March</v>
      </c>
      <c r="H3628" s="5" t="str">
        <f t="shared" si="395"/>
        <v>1986</v>
      </c>
      <c r="I3628" s="1" t="s">
        <v>7416</v>
      </c>
      <c r="J3628" s="1" t="str">
        <f t="shared" si="396"/>
        <v xml:space="preserve">Soyuz U </v>
      </c>
      <c r="K3628" s="1" t="str">
        <f t="shared" si="397"/>
        <v>Zenit-8 nÂ°613</v>
      </c>
      <c r="L3628" s="1" t="s">
        <v>346</v>
      </c>
      <c r="M3628" s="1">
        <v>20</v>
      </c>
      <c r="N3628" s="1">
        <f t="shared" si="398"/>
        <v>1660</v>
      </c>
      <c r="O3628" s="1" t="s">
        <v>257</v>
      </c>
    </row>
    <row r="3629" spans="1:15" x14ac:dyDescent="0.3">
      <c r="A3629" s="1" t="s">
        <v>6140</v>
      </c>
      <c r="B3629" s="1" t="s">
        <v>6795</v>
      </c>
      <c r="C3629" s="1" t="str">
        <f t="shared" si="392"/>
        <v>Kazakhstan</v>
      </c>
      <c r="D3629" s="1" t="s">
        <v>7417</v>
      </c>
      <c r="E3629" s="7" t="str">
        <f>TEXT(DATE(MID(D3629, 13, 4), CHOOSE(MATCH( MID(D3629, 5, 3), {"Jan","Feb","Mar","Apr","May","Jun","Jul","Aug","Sep","Oct","Nov","Dec"}, 0), 1, 2, 3, 4, 5, 6, 7, 8, 9, 10, 11, 12), MID(D3629, 9, 2)), "yyyy-mm-dd")</f>
        <v>1986-03-25</v>
      </c>
      <c r="F3629" s="1" t="str">
        <f t="shared" si="393"/>
        <v>19:26:00</v>
      </c>
      <c r="G3629" s="9" t="str">
        <f t="shared" si="394"/>
        <v>March</v>
      </c>
      <c r="H3629" s="5" t="str">
        <f t="shared" si="395"/>
        <v>1986</v>
      </c>
      <c r="I3629" s="1" t="s">
        <v>7418</v>
      </c>
      <c r="J3629" s="1" t="str">
        <f t="shared" si="396"/>
        <v xml:space="preserve">Tsyklon-2 </v>
      </c>
      <c r="K3629" s="1" t="str">
        <f t="shared" si="397"/>
        <v>Cosmos 1737</v>
      </c>
      <c r="L3629" s="1" t="s">
        <v>346</v>
      </c>
      <c r="M3629" s="1"/>
      <c r="N3629" s="1">
        <f t="shared" si="398"/>
        <v>0</v>
      </c>
      <c r="O3629" s="1" t="s">
        <v>117</v>
      </c>
    </row>
    <row r="3630" spans="1:15" x14ac:dyDescent="0.3">
      <c r="A3630" s="1" t="s">
        <v>6140</v>
      </c>
      <c r="B3630" s="1" t="s">
        <v>3926</v>
      </c>
      <c r="C3630" s="1" t="str">
        <f t="shared" si="392"/>
        <v>Kazakhstan</v>
      </c>
      <c r="D3630" s="1" t="s">
        <v>7419</v>
      </c>
      <c r="E3630" s="7" t="str">
        <f>TEXT(DATE(MID(D3630, 13, 4), CHOOSE(MATCH( MID(D3630, 5, 3), {"Jan","Feb","Mar","Apr","May","Jun","Jul","Aug","Sep","Oct","Nov","Dec"}, 0), 1, 2, 3, 4, 5, 6, 7, 8, 9, 10, 11, 12), MID(D3630, 9, 2)), "yyyy-mm-dd")</f>
        <v>1986-03-21</v>
      </c>
      <c r="F3630" s="1" t="str">
        <f t="shared" si="393"/>
        <v>10:05:00</v>
      </c>
      <c r="G3630" s="9" t="str">
        <f t="shared" si="394"/>
        <v>March</v>
      </c>
      <c r="H3630" s="5" t="str">
        <f t="shared" si="395"/>
        <v>1986</v>
      </c>
      <c r="I3630" s="1" t="s">
        <v>7420</v>
      </c>
      <c r="J3630" s="1" t="str">
        <f t="shared" si="396"/>
        <v xml:space="preserve">Tsyklon-2 </v>
      </c>
      <c r="K3630" s="1" t="str">
        <f t="shared" si="397"/>
        <v>Cosmos 1736</v>
      </c>
      <c r="L3630" s="1" t="s">
        <v>346</v>
      </c>
      <c r="M3630" s="1"/>
      <c r="N3630" s="1">
        <f t="shared" si="398"/>
        <v>0</v>
      </c>
      <c r="O3630" s="1" t="s">
        <v>9</v>
      </c>
    </row>
    <row r="3631" spans="1:15" x14ac:dyDescent="0.3">
      <c r="A3631" s="1" t="s">
        <v>6140</v>
      </c>
      <c r="B3631" s="1" t="s">
        <v>1630</v>
      </c>
      <c r="C3631" s="1" t="str">
        <f t="shared" si="392"/>
        <v>Kazakhstan</v>
      </c>
      <c r="D3631" s="1" t="s">
        <v>7421</v>
      </c>
      <c r="E3631" s="7" t="str">
        <f>TEXT(DATE(MID(D3631, 13, 4), CHOOSE(MATCH( MID(D3631, 5, 3), {"Jan","Feb","Mar","Apr","May","Jun","Jul","Aug","Sep","Oct","Nov","Dec"}, 0), 1, 2, 3, 4, 5, 6, 7, 8, 9, 10, 11, 12), MID(D3631, 9, 2)), "yyyy-mm-dd")</f>
        <v>1986-03-19</v>
      </c>
      <c r="F3631" s="1" t="str">
        <f t="shared" si="393"/>
        <v>10:08:00</v>
      </c>
      <c r="G3631" s="9" t="str">
        <f t="shared" si="394"/>
        <v>March</v>
      </c>
      <c r="H3631" s="5" t="str">
        <f t="shared" si="395"/>
        <v>1986</v>
      </c>
      <c r="I3631" s="1" t="s">
        <v>7422</v>
      </c>
      <c r="J3631" s="1" t="str">
        <f t="shared" si="396"/>
        <v xml:space="preserve">Soyuz U2 </v>
      </c>
      <c r="K3631" s="1" t="str">
        <f t="shared" si="397"/>
        <v>Progress 25</v>
      </c>
      <c r="L3631" s="1" t="s">
        <v>346</v>
      </c>
      <c r="M3631" s="1">
        <v>40</v>
      </c>
      <c r="N3631" s="1">
        <f t="shared" si="398"/>
        <v>3320</v>
      </c>
      <c r="O3631" s="1" t="s">
        <v>9</v>
      </c>
    </row>
    <row r="3632" spans="1:15" x14ac:dyDescent="0.3">
      <c r="A3632" s="1" t="s">
        <v>6140</v>
      </c>
      <c r="B3632" s="1" t="s">
        <v>1630</v>
      </c>
      <c r="C3632" s="1" t="str">
        <f t="shared" si="392"/>
        <v>Kazakhstan</v>
      </c>
      <c r="D3632" s="1" t="s">
        <v>7423</v>
      </c>
      <c r="E3632" s="7" t="str">
        <f>TEXT(DATE(MID(D3632, 13, 4), CHOOSE(MATCH( MID(D3632, 5, 3), {"Jan","Feb","Mar","Apr","May","Jun","Jul","Aug","Sep","Oct","Nov","Dec"}, 0), 1, 2, 3, 4, 5, 6, 7, 8, 9, 10, 11, 12), MID(D3632, 9, 2)), "yyyy-mm-dd")</f>
        <v>1986-03-13</v>
      </c>
      <c r="F3632" s="1" t="str">
        <f t="shared" si="393"/>
        <v>12:33:00</v>
      </c>
      <c r="G3632" s="9" t="str">
        <f t="shared" si="394"/>
        <v>March</v>
      </c>
      <c r="H3632" s="5" t="str">
        <f t="shared" si="395"/>
        <v>1986</v>
      </c>
      <c r="I3632" s="1" t="s">
        <v>7424</v>
      </c>
      <c r="J3632" s="1" t="str">
        <f t="shared" si="396"/>
        <v xml:space="preserve">Soyuz U2 </v>
      </c>
      <c r="K3632" s="1" t="str">
        <f t="shared" si="397"/>
        <v>Soyuz T-15</v>
      </c>
      <c r="L3632" s="1" t="s">
        <v>346</v>
      </c>
      <c r="M3632" s="1">
        <v>40</v>
      </c>
      <c r="N3632" s="1">
        <f t="shared" si="398"/>
        <v>3320</v>
      </c>
      <c r="O3632" s="1" t="s">
        <v>9</v>
      </c>
    </row>
    <row r="3633" spans="1:15" x14ac:dyDescent="0.3">
      <c r="A3633" s="1" t="s">
        <v>6140</v>
      </c>
      <c r="B3633" s="1" t="s">
        <v>6795</v>
      </c>
      <c r="C3633" s="1" t="str">
        <f t="shared" si="392"/>
        <v>Kazakhstan</v>
      </c>
      <c r="D3633" s="1" t="s">
        <v>7425</v>
      </c>
      <c r="E3633" s="7" t="str">
        <f>TEXT(DATE(MID(D3633, 13, 4), CHOOSE(MATCH( MID(D3633, 5, 3), {"Jan","Feb","Mar","Apr","May","Jun","Jul","Aug","Sep","Oct","Nov","Dec"}, 0), 1, 2, 3, 4, 5, 6, 7, 8, 9, 10, 11, 12), MID(D3633, 9, 2)), "yyyy-mm-dd")</f>
        <v>1986-02-27</v>
      </c>
      <c r="F3633" s="1" t="str">
        <f t="shared" si="393"/>
        <v>01:44:00</v>
      </c>
      <c r="G3633" s="9" t="str">
        <f t="shared" si="394"/>
        <v>February</v>
      </c>
      <c r="H3633" s="5" t="str">
        <f t="shared" si="395"/>
        <v>1986</v>
      </c>
      <c r="I3633" s="1" t="s">
        <v>7426</v>
      </c>
      <c r="J3633" s="1" t="str">
        <f t="shared" si="396"/>
        <v xml:space="preserve">Tsyklon-2 </v>
      </c>
      <c r="K3633" s="1" t="str">
        <f t="shared" si="397"/>
        <v>Cosmos 1735</v>
      </c>
      <c r="L3633" s="1" t="s">
        <v>346</v>
      </c>
      <c r="M3633" s="1"/>
      <c r="N3633" s="1">
        <f t="shared" si="398"/>
        <v>0</v>
      </c>
      <c r="O3633" s="1" t="s">
        <v>9</v>
      </c>
    </row>
    <row r="3634" spans="1:15" x14ac:dyDescent="0.3">
      <c r="A3634" s="1" t="s">
        <v>6140</v>
      </c>
      <c r="B3634" s="1" t="s">
        <v>5</v>
      </c>
      <c r="C3634" s="1" t="str">
        <f t="shared" si="392"/>
        <v>Russia</v>
      </c>
      <c r="D3634" s="1" t="s">
        <v>7427</v>
      </c>
      <c r="E3634" s="7" t="str">
        <f>TEXT(DATE(MID(D3634, 13, 4), CHOOSE(MATCH( MID(D3634, 5, 3), {"Jan","Feb","Mar","Apr","May","Jun","Jul","Aug","Sep","Oct","Nov","Dec"}, 0), 1, 2, 3, 4, 5, 6, 7, 8, 9, 10, 11, 12), MID(D3634, 9, 2)), "yyyy-mm-dd")</f>
        <v>1986-02-26</v>
      </c>
      <c r="F3634" s="1" t="str">
        <f t="shared" si="393"/>
        <v>13:39:00</v>
      </c>
      <c r="G3634" s="9" t="str">
        <f t="shared" si="394"/>
        <v>February</v>
      </c>
      <c r="H3634" s="5" t="str">
        <f t="shared" si="395"/>
        <v>1986</v>
      </c>
      <c r="I3634" s="1" t="s">
        <v>7428</v>
      </c>
      <c r="J3634" s="1" t="str">
        <f t="shared" si="396"/>
        <v xml:space="preserve">Soyuz U </v>
      </c>
      <c r="K3634" s="1" t="str">
        <f t="shared" si="397"/>
        <v>Cosmos 1734</v>
      </c>
      <c r="L3634" s="1" t="s">
        <v>346</v>
      </c>
      <c r="M3634" s="1">
        <v>20</v>
      </c>
      <c r="N3634" s="1">
        <f t="shared" si="398"/>
        <v>1660</v>
      </c>
      <c r="O3634" s="1" t="s">
        <v>9</v>
      </c>
    </row>
    <row r="3635" spans="1:15" x14ac:dyDescent="0.3">
      <c r="A3635" s="1" t="s">
        <v>233</v>
      </c>
      <c r="B3635" s="1" t="s">
        <v>6657</v>
      </c>
      <c r="C3635" s="1" t="str">
        <f t="shared" si="392"/>
        <v>France</v>
      </c>
      <c r="D3635" s="1" t="s">
        <v>7429</v>
      </c>
      <c r="E3635" s="7" t="str">
        <f>TEXT(DATE(MID(D3635, 13, 4), CHOOSE(MATCH( MID(D3635, 5, 3), {"Jan","Feb","Mar","Apr","May","Jun","Jul","Aug","Sep","Oct","Nov","Dec"}, 0), 1, 2, 3, 4, 5, 6, 7, 8, 9, 10, 11, 12), MID(D3635, 9, 2)), "yyyy-mm-dd")</f>
        <v>1986-02-22</v>
      </c>
      <c r="F3635" s="1" t="str">
        <f t="shared" si="393"/>
        <v>01:44:00</v>
      </c>
      <c r="G3635" s="9" t="str">
        <f t="shared" si="394"/>
        <v>February</v>
      </c>
      <c r="H3635" s="5" t="str">
        <f t="shared" si="395"/>
        <v>1986</v>
      </c>
      <c r="I3635" s="1" t="s">
        <v>7430</v>
      </c>
      <c r="J3635" s="1" t="str">
        <f t="shared" si="396"/>
        <v xml:space="preserve">Ariane 1 </v>
      </c>
      <c r="K3635" s="1" t="str">
        <f t="shared" si="397"/>
        <v>SPOT-1 &amp; Viking</v>
      </c>
      <c r="L3635" s="1" t="s">
        <v>346</v>
      </c>
      <c r="M3635" s="1"/>
      <c r="N3635" s="1">
        <f t="shared" si="398"/>
        <v>0</v>
      </c>
      <c r="O3635" s="1" t="s">
        <v>9</v>
      </c>
    </row>
    <row r="3636" spans="1:15" x14ac:dyDescent="0.3">
      <c r="A3636" s="1" t="s">
        <v>6140</v>
      </c>
      <c r="B3636" s="1" t="s">
        <v>4483</v>
      </c>
      <c r="C3636" s="1" t="str">
        <f t="shared" si="392"/>
        <v>Russia</v>
      </c>
      <c r="D3636" s="1" t="s">
        <v>7431</v>
      </c>
      <c r="E3636" s="7" t="str">
        <f>TEXT(DATE(MID(D3636, 13, 4), CHOOSE(MATCH( MID(D3636, 5, 3), {"Jan","Feb","Mar","Apr","May","Jun","Jul","Aug","Sep","Oct","Nov","Dec"}, 0), 1, 2, 3, 4, 5, 6, 7, 8, 9, 10, 11, 12), MID(D3636, 9, 2)), "yyyy-mm-dd")</f>
        <v>1986-02-19</v>
      </c>
      <c r="F3636" s="1" t="str">
        <f t="shared" si="393"/>
        <v>23:04:00</v>
      </c>
      <c r="G3636" s="9" t="str">
        <f t="shared" si="394"/>
        <v>February</v>
      </c>
      <c r="H3636" s="5" t="str">
        <f t="shared" si="395"/>
        <v>1986</v>
      </c>
      <c r="I3636" s="1" t="s">
        <v>7432</v>
      </c>
      <c r="J3636" s="1" t="str">
        <f t="shared" si="396"/>
        <v xml:space="preserve">Tsyklon-3 </v>
      </c>
      <c r="K3636" s="1" t="str">
        <f t="shared" si="397"/>
        <v>Cosmos 1733</v>
      </c>
      <c r="L3636" s="1" t="s">
        <v>346</v>
      </c>
      <c r="M3636" s="1"/>
      <c r="N3636" s="1">
        <f t="shared" si="398"/>
        <v>0</v>
      </c>
      <c r="O3636" s="1" t="s">
        <v>9</v>
      </c>
    </row>
    <row r="3637" spans="1:15" x14ac:dyDescent="0.3">
      <c r="A3637" s="1" t="s">
        <v>6140</v>
      </c>
      <c r="B3637" s="1" t="s">
        <v>529</v>
      </c>
      <c r="C3637" s="1" t="str">
        <f t="shared" si="392"/>
        <v>Kazakhstan</v>
      </c>
      <c r="D3637" s="1" t="s">
        <v>7433</v>
      </c>
      <c r="E3637" s="7" t="str">
        <f>TEXT(DATE(MID(D3637, 13, 4), CHOOSE(MATCH( MID(D3637, 5, 3), {"Jan","Feb","Mar","Apr","May","Jun","Jul","Aug","Sep","Oct","Nov","Dec"}, 0), 1, 2, 3, 4, 5, 6, 7, 8, 9, 10, 11, 12), MID(D3637, 9, 2)), "yyyy-mm-dd")</f>
        <v>1986-02-19</v>
      </c>
      <c r="F3637" s="1" t="str">
        <f t="shared" si="393"/>
        <v>21:28:00</v>
      </c>
      <c r="G3637" s="9" t="str">
        <f t="shared" si="394"/>
        <v>February</v>
      </c>
      <c r="H3637" s="5" t="str">
        <f t="shared" si="395"/>
        <v>1986</v>
      </c>
      <c r="I3637" s="1" t="s">
        <v>7434</v>
      </c>
      <c r="J3637" s="1" t="str">
        <f t="shared" si="396"/>
        <v xml:space="preserve">Proton-K </v>
      </c>
      <c r="K3637" s="1" t="str">
        <f t="shared" si="397"/>
        <v>Mir</v>
      </c>
      <c r="L3637" s="1" t="s">
        <v>346</v>
      </c>
      <c r="M3637" s="1"/>
      <c r="N3637" s="1">
        <f t="shared" si="398"/>
        <v>0</v>
      </c>
      <c r="O3637" s="1" t="s">
        <v>9</v>
      </c>
    </row>
    <row r="3638" spans="1:15" x14ac:dyDescent="0.3">
      <c r="A3638" s="1" t="s">
        <v>60</v>
      </c>
      <c r="B3638" s="1" t="s">
        <v>61</v>
      </c>
      <c r="C3638" s="1" t="str">
        <f t="shared" si="392"/>
        <v>Japan</v>
      </c>
      <c r="D3638" s="1" t="s">
        <v>7435</v>
      </c>
      <c r="E3638" s="7" t="str">
        <f>TEXT(DATE(MID(D3638, 13, 4), CHOOSE(MATCH( MID(D3638, 5, 3), {"Jan","Feb","Mar","Apr","May","Jun","Jul","Aug","Sep","Oct","Nov","Dec"}, 0), 1, 2, 3, 4, 5, 6, 7, 8, 9, 10, 11, 12), MID(D3638, 9, 2)), "yyyy-mm-dd")</f>
        <v>1986-02-12</v>
      </c>
      <c r="F3638" s="1" t="str">
        <f t="shared" si="393"/>
        <v>07:55:00</v>
      </c>
      <c r="G3638" s="9" t="str">
        <f t="shared" si="394"/>
        <v>February</v>
      </c>
      <c r="H3638" s="5" t="str">
        <f t="shared" si="395"/>
        <v>1986</v>
      </c>
      <c r="I3638" s="1" t="s">
        <v>7436</v>
      </c>
      <c r="J3638" s="1" t="str">
        <f t="shared" si="396"/>
        <v xml:space="preserve">N-II Star-37E </v>
      </c>
      <c r="K3638" s="1" t="str">
        <f t="shared" si="397"/>
        <v>Yuri 2b</v>
      </c>
      <c r="L3638" s="1" t="s">
        <v>346</v>
      </c>
      <c r="M3638" s="1"/>
      <c r="N3638" s="1">
        <f t="shared" si="398"/>
        <v>0</v>
      </c>
      <c r="O3638" s="1" t="s">
        <v>9</v>
      </c>
    </row>
    <row r="3639" spans="1:15" x14ac:dyDescent="0.3">
      <c r="A3639" s="1" t="s">
        <v>6140</v>
      </c>
      <c r="B3639" s="1" t="s">
        <v>3566</v>
      </c>
      <c r="C3639" s="1" t="str">
        <f t="shared" si="392"/>
        <v>Russia</v>
      </c>
      <c r="D3639" s="1" t="s">
        <v>7437</v>
      </c>
      <c r="E3639" s="7" t="str">
        <f>TEXT(DATE(MID(D3639, 13, 4), CHOOSE(MATCH( MID(D3639, 5, 3), {"Jan","Feb","Mar","Apr","May","Jun","Jul","Aug","Sep","Oct","Nov","Dec"}, 0), 1, 2, 3, 4, 5, 6, 7, 8, 9, 10, 11, 12), MID(D3639, 9, 2)), "yyyy-mm-dd")</f>
        <v>1986-02-11</v>
      </c>
      <c r="F3639" s="1" t="str">
        <f t="shared" si="393"/>
        <v>06:56:00</v>
      </c>
      <c r="G3639" s="9" t="str">
        <f t="shared" si="394"/>
        <v>February</v>
      </c>
      <c r="H3639" s="5" t="str">
        <f t="shared" si="395"/>
        <v>1986</v>
      </c>
      <c r="I3639" s="1" t="s">
        <v>7438</v>
      </c>
      <c r="J3639" s="1" t="str">
        <f t="shared" si="396"/>
        <v xml:space="preserve">Tsyklon-3 </v>
      </c>
      <c r="K3639" s="1" t="str">
        <f t="shared" si="397"/>
        <v>Cosmos 1732</v>
      </c>
      <c r="L3639" s="1" t="s">
        <v>346</v>
      </c>
      <c r="M3639" s="1"/>
      <c r="N3639" s="1">
        <f t="shared" si="398"/>
        <v>0</v>
      </c>
      <c r="O3639" s="1" t="s">
        <v>9</v>
      </c>
    </row>
    <row r="3640" spans="1:15" x14ac:dyDescent="0.3">
      <c r="A3640" s="1" t="s">
        <v>5556</v>
      </c>
      <c r="B3640" s="1" t="s">
        <v>671</v>
      </c>
      <c r="C3640" s="1" t="str">
        <f t="shared" si="392"/>
        <v>USA</v>
      </c>
      <c r="D3640" s="1" t="s">
        <v>7439</v>
      </c>
      <c r="E3640" s="7" t="str">
        <f>TEXT(DATE(MID(D3640, 13, 4), CHOOSE(MATCH( MID(D3640, 5, 3), {"Jan","Feb","Mar","Apr","May","Jun","Jul","Aug","Sep","Oct","Nov","Dec"}, 0), 1, 2, 3, 4, 5, 6, 7, 8, 9, 10, 11, 12), MID(D3640, 9, 2)), "yyyy-mm-dd")</f>
        <v>1986-02-09</v>
      </c>
      <c r="F3640" s="1" t="str">
        <f t="shared" si="393"/>
        <v>10:06:00</v>
      </c>
      <c r="G3640" s="9" t="str">
        <f t="shared" si="394"/>
        <v>February</v>
      </c>
      <c r="H3640" s="5" t="str">
        <f t="shared" si="395"/>
        <v>1986</v>
      </c>
      <c r="I3640" s="1" t="s">
        <v>7440</v>
      </c>
      <c r="J3640" s="1" t="str">
        <f t="shared" si="396"/>
        <v xml:space="preserve">Atlas-H MSD </v>
      </c>
      <c r="K3640" s="1" t="str">
        <f t="shared" si="397"/>
        <v>MSD 8 &amp; Parcae 8A to 8C (USA-15 to 18)</v>
      </c>
      <c r="L3640" s="1" t="s">
        <v>346</v>
      </c>
      <c r="M3640" s="1"/>
      <c r="N3640" s="1">
        <f t="shared" si="398"/>
        <v>0</v>
      </c>
      <c r="O3640" s="1" t="s">
        <v>9</v>
      </c>
    </row>
    <row r="3641" spans="1:15" x14ac:dyDescent="0.3">
      <c r="A3641" s="1" t="s">
        <v>6140</v>
      </c>
      <c r="B3641" s="1" t="s">
        <v>1630</v>
      </c>
      <c r="C3641" s="1" t="str">
        <f t="shared" si="392"/>
        <v>Kazakhstan</v>
      </c>
      <c r="D3641" s="1" t="s">
        <v>7441</v>
      </c>
      <c r="E3641" s="7" t="str">
        <f>TEXT(DATE(MID(D3641, 13, 4), CHOOSE(MATCH( MID(D3641, 5, 3), {"Jan","Feb","Mar","Apr","May","Jun","Jul","Aug","Sep","Oct","Nov","Dec"}, 0), 1, 2, 3, 4, 5, 6, 7, 8, 9, 10, 11, 12), MID(D3641, 9, 2)), "yyyy-mm-dd")</f>
        <v>1986-02-07</v>
      </c>
      <c r="F3641" s="1" t="str">
        <f t="shared" si="393"/>
        <v>08:45:00</v>
      </c>
      <c r="G3641" s="9" t="str">
        <f t="shared" si="394"/>
        <v>February</v>
      </c>
      <c r="H3641" s="5" t="str">
        <f t="shared" si="395"/>
        <v>1986</v>
      </c>
      <c r="I3641" s="1" t="s">
        <v>7442</v>
      </c>
      <c r="J3641" s="1" t="str">
        <f t="shared" si="396"/>
        <v xml:space="preserve">Soyuz U </v>
      </c>
      <c r="K3641" s="1" t="str">
        <f t="shared" si="397"/>
        <v>Cosmos 1731</v>
      </c>
      <c r="L3641" s="1" t="s">
        <v>346</v>
      </c>
      <c r="M3641" s="1">
        <v>20</v>
      </c>
      <c r="N3641" s="1">
        <f t="shared" si="398"/>
        <v>1660</v>
      </c>
      <c r="O3641" s="1" t="s">
        <v>9</v>
      </c>
    </row>
    <row r="3642" spans="1:15" x14ac:dyDescent="0.3">
      <c r="A3642" s="1" t="s">
        <v>6140</v>
      </c>
      <c r="B3642" s="1" t="s">
        <v>6615</v>
      </c>
      <c r="C3642" s="1" t="str">
        <f t="shared" si="392"/>
        <v>Russia</v>
      </c>
      <c r="D3642" s="1" t="s">
        <v>7443</v>
      </c>
      <c r="E3642" s="7" t="str">
        <f>TEXT(DATE(MID(D3642, 13, 4), CHOOSE(MATCH( MID(D3642, 5, 3), {"Jan","Feb","Mar","Apr","May","Jun","Jul","Aug","Sep","Oct","Nov","Dec"}, 0), 1, 2, 3, 4, 5, 6, 7, 8, 9, 10, 11, 12), MID(D3642, 9, 2)), "yyyy-mm-dd")</f>
        <v>1986-02-04</v>
      </c>
      <c r="F3642" s="1" t="str">
        <f t="shared" si="393"/>
        <v>11:15:00</v>
      </c>
      <c r="G3642" s="9" t="str">
        <f t="shared" si="394"/>
        <v>February</v>
      </c>
      <c r="H3642" s="5" t="str">
        <f t="shared" si="395"/>
        <v>1986</v>
      </c>
      <c r="I3642" s="1" t="s">
        <v>7444</v>
      </c>
      <c r="J3642" s="1" t="str">
        <f t="shared" si="396"/>
        <v xml:space="preserve">Soyuz U </v>
      </c>
      <c r="K3642" s="1" t="str">
        <f t="shared" si="397"/>
        <v>Cosmos 1730</v>
      </c>
      <c r="L3642" s="1" t="s">
        <v>346</v>
      </c>
      <c r="M3642" s="1">
        <v>20</v>
      </c>
      <c r="N3642" s="1">
        <f t="shared" si="398"/>
        <v>1660</v>
      </c>
      <c r="O3642" s="1" t="s">
        <v>9</v>
      </c>
    </row>
    <row r="3643" spans="1:15" x14ac:dyDescent="0.3">
      <c r="A3643" s="1" t="s">
        <v>6140</v>
      </c>
      <c r="B3643" s="1" t="s">
        <v>3038</v>
      </c>
      <c r="C3643" s="1" t="str">
        <f t="shared" si="392"/>
        <v>Russia</v>
      </c>
      <c r="D3643" s="1" t="s">
        <v>7445</v>
      </c>
      <c r="E3643" s="7" t="str">
        <f>TEXT(DATE(MID(D3643, 13, 4), CHOOSE(MATCH( MID(D3643, 5, 3), {"Jan","Feb","Mar","Apr","May","Jun","Jul","Aug","Sep","Oct","Nov","Dec"}, 0), 1, 2, 3, 4, 5, 6, 7, 8, 9, 10, 11, 12), MID(D3643, 9, 2)), "yyyy-mm-dd")</f>
        <v>1986-02-01</v>
      </c>
      <c r="F3643" s="1" t="str">
        <f t="shared" si="393"/>
        <v>18:11:00</v>
      </c>
      <c r="G3643" s="9" t="str">
        <f t="shared" si="394"/>
        <v>February</v>
      </c>
      <c r="H3643" s="5" t="str">
        <f t="shared" si="395"/>
        <v>1986</v>
      </c>
      <c r="I3643" s="1" t="s">
        <v>7446</v>
      </c>
      <c r="J3643" s="1" t="str">
        <f t="shared" si="396"/>
        <v xml:space="preserve">Molniya-M /Block 2BL </v>
      </c>
      <c r="K3643" s="1" t="str">
        <f t="shared" si="397"/>
        <v>Cosmos 1729</v>
      </c>
      <c r="L3643" s="1" t="s">
        <v>346</v>
      </c>
      <c r="M3643" s="1"/>
      <c r="N3643" s="1">
        <f t="shared" si="398"/>
        <v>0</v>
      </c>
      <c r="O3643" s="1" t="s">
        <v>9</v>
      </c>
    </row>
    <row r="3644" spans="1:15" x14ac:dyDescent="0.3">
      <c r="A3644" s="1" t="s">
        <v>14</v>
      </c>
      <c r="B3644" s="1" t="s">
        <v>18</v>
      </c>
      <c r="C3644" s="1" t="str">
        <f t="shared" si="392"/>
        <v>China</v>
      </c>
      <c r="D3644" s="1" t="s">
        <v>7447</v>
      </c>
      <c r="E3644" s="7" t="str">
        <f>TEXT(DATE(MID(D3644, 13, 4), CHOOSE(MATCH( MID(D3644, 5, 3), {"Jan","Feb","Mar","Apr","May","Jun","Jul","Aug","Sep","Oct","Nov","Dec"}, 0), 1, 2, 3, 4, 5, 6, 7, 8, 9, 10, 11, 12), MID(D3644, 9, 2)), "yyyy-mm-dd")</f>
        <v>1986-02-01</v>
      </c>
      <c r="F3644" s="1" t="str">
        <f t="shared" si="393"/>
        <v>12:37:00</v>
      </c>
      <c r="G3644" s="9" t="str">
        <f t="shared" si="394"/>
        <v>February</v>
      </c>
      <c r="H3644" s="5" t="str">
        <f t="shared" si="395"/>
        <v>1986</v>
      </c>
      <c r="I3644" s="1" t="s">
        <v>7448</v>
      </c>
      <c r="J3644" s="1" t="str">
        <f t="shared" si="396"/>
        <v xml:space="preserve">Long March 3 </v>
      </c>
      <c r="K3644" s="1" t="str">
        <f t="shared" si="397"/>
        <v>DFH-2A 01</v>
      </c>
      <c r="L3644" s="1" t="s">
        <v>346</v>
      </c>
      <c r="M3644" s="1"/>
      <c r="N3644" s="1">
        <f t="shared" si="398"/>
        <v>0</v>
      </c>
      <c r="O3644" s="1" t="s">
        <v>9</v>
      </c>
    </row>
    <row r="3645" spans="1:15" x14ac:dyDescent="0.3">
      <c r="A3645" s="1" t="s">
        <v>657</v>
      </c>
      <c r="B3645" s="1" t="s">
        <v>658</v>
      </c>
      <c r="C3645" s="1" t="str">
        <f t="shared" si="392"/>
        <v>USA</v>
      </c>
      <c r="D3645" s="1" t="s">
        <v>7449</v>
      </c>
      <c r="E3645" s="7" t="str">
        <f>TEXT(DATE(MID(D3645, 13, 4), CHOOSE(MATCH( MID(D3645, 5, 3), {"Jan","Feb","Mar","Apr","May","Jun","Jul","Aug","Sep","Oct","Nov","Dec"}, 0), 1, 2, 3, 4, 5, 6, 7, 8, 9, 10, 11, 12), MID(D3645, 9, 2)), "yyyy-mm-dd")</f>
        <v>1986-01-28</v>
      </c>
      <c r="F3645" s="1" t="str">
        <f t="shared" si="393"/>
        <v>16:38:00</v>
      </c>
      <c r="G3645" s="9" t="str">
        <f t="shared" si="394"/>
        <v>January</v>
      </c>
      <c r="H3645" s="5" t="str">
        <f t="shared" si="395"/>
        <v>1986</v>
      </c>
      <c r="I3645" s="1" t="s">
        <v>7450</v>
      </c>
      <c r="J3645" s="1" t="str">
        <f t="shared" si="396"/>
        <v xml:space="preserve">Space Shuttle Challenger </v>
      </c>
      <c r="K3645" s="1" t="str">
        <f t="shared" si="397"/>
        <v>STS-51-L</v>
      </c>
      <c r="L3645" s="1" t="s">
        <v>346</v>
      </c>
      <c r="M3645" s="1">
        <v>450</v>
      </c>
      <c r="N3645" s="1">
        <f t="shared" si="398"/>
        <v>37350</v>
      </c>
      <c r="O3645" s="1" t="s">
        <v>257</v>
      </c>
    </row>
    <row r="3646" spans="1:15" x14ac:dyDescent="0.3">
      <c r="A3646" s="1" t="s">
        <v>6140</v>
      </c>
      <c r="B3646" s="1" t="s">
        <v>1630</v>
      </c>
      <c r="C3646" s="1" t="str">
        <f t="shared" si="392"/>
        <v>Kazakhstan</v>
      </c>
      <c r="D3646" s="1" t="s">
        <v>7451</v>
      </c>
      <c r="E3646" s="7" t="str">
        <f>TEXT(DATE(MID(D3646, 13, 4), CHOOSE(MATCH( MID(D3646, 5, 3), {"Jan","Feb","Mar","Apr","May","Jun","Jul","Aug","Sep","Oct","Nov","Dec"}, 0), 1, 2, 3, 4, 5, 6, 7, 8, 9, 10, 11, 12), MID(D3646, 9, 2)), "yyyy-mm-dd")</f>
        <v>1986-01-28</v>
      </c>
      <c r="F3646" s="1" t="str">
        <f t="shared" si="393"/>
        <v>08:35:00</v>
      </c>
      <c r="G3646" s="9" t="str">
        <f t="shared" si="394"/>
        <v>January</v>
      </c>
      <c r="H3646" s="5" t="str">
        <f t="shared" si="395"/>
        <v>1986</v>
      </c>
      <c r="I3646" s="1" t="s">
        <v>7452</v>
      </c>
      <c r="J3646" s="1" t="str">
        <f t="shared" si="396"/>
        <v xml:space="preserve">Soyuz U </v>
      </c>
      <c r="K3646" s="1" t="str">
        <f t="shared" si="397"/>
        <v>Cosmos 1728</v>
      </c>
      <c r="L3646" s="1" t="s">
        <v>346</v>
      </c>
      <c r="M3646" s="1">
        <v>20</v>
      </c>
      <c r="N3646" s="1">
        <f t="shared" si="398"/>
        <v>1660</v>
      </c>
      <c r="O3646" s="1" t="s">
        <v>9</v>
      </c>
    </row>
    <row r="3647" spans="1:15" x14ac:dyDescent="0.3">
      <c r="A3647" s="1" t="s">
        <v>6140</v>
      </c>
      <c r="B3647" s="1" t="s">
        <v>3373</v>
      </c>
      <c r="C3647" s="1" t="str">
        <f t="shared" si="392"/>
        <v>Russia</v>
      </c>
      <c r="D3647" s="1" t="s">
        <v>7453</v>
      </c>
      <c r="E3647" s="7" t="str">
        <f>TEXT(DATE(MID(D3647, 13, 4), CHOOSE(MATCH( MID(D3647, 5, 3), {"Jan","Feb","Mar","Apr","May","Jun","Jul","Aug","Sep","Oct","Nov","Dec"}, 0), 1, 2, 3, 4, 5, 6, 7, 8, 9, 10, 11, 12), MID(D3647, 9, 2)), "yyyy-mm-dd")</f>
        <v>1986-01-23</v>
      </c>
      <c r="F3647" s="1" t="str">
        <f t="shared" si="393"/>
        <v>18:52:00</v>
      </c>
      <c r="G3647" s="9" t="str">
        <f t="shared" si="394"/>
        <v>January</v>
      </c>
      <c r="H3647" s="5" t="str">
        <f t="shared" si="395"/>
        <v>1986</v>
      </c>
      <c r="I3647" s="1" t="s">
        <v>7454</v>
      </c>
      <c r="J3647" s="1" t="str">
        <f t="shared" si="396"/>
        <v xml:space="preserve">Cosmos-3M </v>
      </c>
      <c r="K3647" s="1" t="str">
        <f t="shared" si="397"/>
        <v>Cosmos 1727</v>
      </c>
      <c r="L3647" s="1" t="s">
        <v>346</v>
      </c>
      <c r="M3647" s="1"/>
      <c r="N3647" s="1">
        <f t="shared" si="398"/>
        <v>0</v>
      </c>
      <c r="O3647" s="1" t="s">
        <v>9</v>
      </c>
    </row>
    <row r="3648" spans="1:15" x14ac:dyDescent="0.3">
      <c r="A3648" s="1" t="s">
        <v>6140</v>
      </c>
      <c r="B3648" s="1" t="s">
        <v>6272</v>
      </c>
      <c r="C3648" s="1" t="str">
        <f t="shared" si="392"/>
        <v>Kazakhstan</v>
      </c>
      <c r="D3648" s="1" t="s">
        <v>7455</v>
      </c>
      <c r="E3648" s="7" t="str">
        <f>TEXT(DATE(MID(D3648, 13, 4), CHOOSE(MATCH( MID(D3648, 5, 3), {"Jan","Feb","Mar","Apr","May","Jun","Jul","Aug","Sep","Oct","Nov","Dec"}, 0), 1, 2, 3, 4, 5, 6, 7, 8, 9, 10, 11, 12), MID(D3648, 9, 2)), "yyyy-mm-dd")</f>
        <v>1986-01-17</v>
      </c>
      <c r="F3648" s="1" t="str">
        <f t="shared" si="393"/>
        <v>10:20:00</v>
      </c>
      <c r="G3648" s="9" t="str">
        <f t="shared" si="394"/>
        <v>January</v>
      </c>
      <c r="H3648" s="5" t="str">
        <f t="shared" si="395"/>
        <v>1986</v>
      </c>
      <c r="I3648" s="1" t="s">
        <v>7456</v>
      </c>
      <c r="J3648" s="1" t="str">
        <f t="shared" si="396"/>
        <v xml:space="preserve">Proton-K/Block-DM </v>
      </c>
      <c r="K3648" s="1" t="str">
        <f t="shared" si="397"/>
        <v>Raduga 18</v>
      </c>
      <c r="L3648" s="1" t="s">
        <v>346</v>
      </c>
      <c r="M3648" s="1"/>
      <c r="N3648" s="1">
        <f t="shared" si="398"/>
        <v>0</v>
      </c>
      <c r="O3648" s="1" t="s">
        <v>9</v>
      </c>
    </row>
    <row r="3649" spans="1:15" x14ac:dyDescent="0.3">
      <c r="A3649" s="1" t="s">
        <v>6140</v>
      </c>
      <c r="B3649" s="1" t="s">
        <v>4483</v>
      </c>
      <c r="C3649" s="1" t="str">
        <f t="shared" si="392"/>
        <v>Russia</v>
      </c>
      <c r="D3649" s="1" t="s">
        <v>7457</v>
      </c>
      <c r="E3649" s="7" t="str">
        <f>TEXT(DATE(MID(D3649, 13, 4), CHOOSE(MATCH( MID(D3649, 5, 3), {"Jan","Feb","Mar","Apr","May","Jun","Jul","Aug","Sep","Oct","Nov","Dec"}, 0), 1, 2, 3, 4, 5, 6, 7, 8, 9, 10, 11, 12), MID(D3649, 9, 2)), "yyyy-mm-dd")</f>
        <v>1986-01-17</v>
      </c>
      <c r="F3649" s="1" t="str">
        <f t="shared" si="393"/>
        <v>07:21:00</v>
      </c>
      <c r="G3649" s="9" t="str">
        <f t="shared" si="394"/>
        <v>January</v>
      </c>
      <c r="H3649" s="5" t="str">
        <f t="shared" si="395"/>
        <v>1986</v>
      </c>
      <c r="I3649" s="1" t="s">
        <v>7458</v>
      </c>
      <c r="J3649" s="1" t="str">
        <f t="shared" si="396"/>
        <v xml:space="preserve">Tsyklon-3 </v>
      </c>
      <c r="K3649" s="1" t="str">
        <f t="shared" si="397"/>
        <v>Cosmos 1726</v>
      </c>
      <c r="L3649" s="1" t="s">
        <v>346</v>
      </c>
      <c r="M3649" s="1"/>
      <c r="N3649" s="1">
        <f t="shared" si="398"/>
        <v>0</v>
      </c>
      <c r="O3649" s="1" t="s">
        <v>9</v>
      </c>
    </row>
    <row r="3650" spans="1:15" x14ac:dyDescent="0.3">
      <c r="A3650" s="1" t="s">
        <v>6140</v>
      </c>
      <c r="B3650" s="1" t="s">
        <v>3373</v>
      </c>
      <c r="C3650" s="1" t="str">
        <f t="shared" ref="C3650:C3713" si="399">TRIM(MID(B3650, FIND("|", SUBSTITUTE(B3650, ",", "|", LEN(B3650) - LEN(SUBSTITUTE(B3650,",", "" )))) + 1, LEN(B3650)))</f>
        <v>Russia</v>
      </c>
      <c r="D3650" s="1" t="s">
        <v>7459</v>
      </c>
      <c r="E3650" s="7" t="str">
        <f>TEXT(DATE(MID(D3650, 13, 4), CHOOSE(MATCH( MID(D3650, 5, 3), {"Jan","Feb","Mar","Apr","May","Jun","Jul","Aug","Sep","Oct","Nov","Dec"}, 0), 1, 2, 3, 4, 5, 6, 7, 8, 9, 10, 11, 12), MID(D3650, 9, 2)), "yyyy-mm-dd")</f>
        <v>1986-01-16</v>
      </c>
      <c r="F3650" s="1" t="str">
        <f t="shared" ref="F3650:F3713" si="400">IF(ISNUMBER(FIND(":", D3650)), MID(D3650, FIND(":", D3650)-2, 5) &amp; ":00", "00:00:00")</f>
        <v>11:38:00</v>
      </c>
      <c r="G3650" s="9" t="str">
        <f t="shared" ref="G3650:G3713" si="401">TEXT(E3650, "mmmm")</f>
        <v>January</v>
      </c>
      <c r="H3650" s="5" t="str">
        <f t="shared" ref="H3650:H3713" si="402">TEXT(E3650, "yyyy")</f>
        <v>1986</v>
      </c>
      <c r="I3650" s="1" t="s">
        <v>7460</v>
      </c>
      <c r="J3650" s="1" t="str">
        <f t="shared" ref="J3650:J3713" si="403">LEFT(I3650, FIND("|", I3650) - 1)</f>
        <v xml:space="preserve">Cosmos-3M </v>
      </c>
      <c r="K3650" s="1" t="str">
        <f t="shared" ref="K3650:K3713" si="404">MID(I3650, FIND("|", I3650) + 2, LEN(I3650))</f>
        <v>Cosmos 1725</v>
      </c>
      <c r="L3650" s="1" t="s">
        <v>346</v>
      </c>
      <c r="M3650" s="1"/>
      <c r="N3650" s="1">
        <f t="shared" si="398"/>
        <v>0</v>
      </c>
      <c r="O3650" s="1" t="s">
        <v>9</v>
      </c>
    </row>
    <row r="3651" spans="1:15" x14ac:dyDescent="0.3">
      <c r="A3651" s="1" t="s">
        <v>6140</v>
      </c>
      <c r="B3651" s="1" t="s">
        <v>6615</v>
      </c>
      <c r="C3651" s="1" t="str">
        <f t="shared" si="399"/>
        <v>Russia</v>
      </c>
      <c r="D3651" s="1" t="s">
        <v>7461</v>
      </c>
      <c r="E3651" s="7" t="str">
        <f>TEXT(DATE(MID(D3651, 13, 4), CHOOSE(MATCH( MID(D3651, 5, 3), {"Jan","Feb","Mar","Apr","May","Jun","Jul","Aug","Sep","Oct","Nov","Dec"}, 0), 1, 2, 3, 4, 5, 6, 7, 8, 9, 10, 11, 12), MID(D3651, 9, 2)), "yyyy-mm-dd")</f>
        <v>1986-01-15</v>
      </c>
      <c r="F3651" s="1" t="str">
        <f t="shared" si="400"/>
        <v>14:20:00</v>
      </c>
      <c r="G3651" s="9" t="str">
        <f t="shared" si="401"/>
        <v>January</v>
      </c>
      <c r="H3651" s="5" t="str">
        <f t="shared" si="402"/>
        <v>1986</v>
      </c>
      <c r="I3651" s="1" t="s">
        <v>7462</v>
      </c>
      <c r="J3651" s="1" t="str">
        <f t="shared" si="403"/>
        <v xml:space="preserve">Soyuz U </v>
      </c>
      <c r="K3651" s="1" t="str">
        <f t="shared" si="404"/>
        <v>Cosmos 1724</v>
      </c>
      <c r="L3651" s="1" t="s">
        <v>346</v>
      </c>
      <c r="M3651" s="1">
        <v>20</v>
      </c>
      <c r="N3651" s="1">
        <f t="shared" ref="N3651:N3714" si="405">M3651 * 83</f>
        <v>1660</v>
      </c>
      <c r="O3651" s="1" t="s">
        <v>9</v>
      </c>
    </row>
    <row r="3652" spans="1:15" x14ac:dyDescent="0.3">
      <c r="A3652" s="1" t="s">
        <v>657</v>
      </c>
      <c r="B3652" s="1" t="s">
        <v>30</v>
      </c>
      <c r="C3652" s="1" t="str">
        <f t="shared" si="399"/>
        <v>USA</v>
      </c>
      <c r="D3652" s="1" t="s">
        <v>7463</v>
      </c>
      <c r="E3652" s="7" t="str">
        <f>TEXT(DATE(MID(D3652, 13, 4), CHOOSE(MATCH( MID(D3652, 5, 3), {"Jan","Feb","Mar","Apr","May","Jun","Jul","Aug","Sep","Oct","Nov","Dec"}, 0), 1, 2, 3, 4, 5, 6, 7, 8, 9, 10, 11, 12), MID(D3652, 9, 2)), "yyyy-mm-dd")</f>
        <v>1986-01-12</v>
      </c>
      <c r="F3652" s="1" t="str">
        <f t="shared" si="400"/>
        <v>11:55:00</v>
      </c>
      <c r="G3652" s="9" t="str">
        <f t="shared" si="401"/>
        <v>January</v>
      </c>
      <c r="H3652" s="5" t="str">
        <f t="shared" si="402"/>
        <v>1986</v>
      </c>
      <c r="I3652" s="1" t="s">
        <v>7464</v>
      </c>
      <c r="J3652" s="1" t="str">
        <f t="shared" si="403"/>
        <v xml:space="preserve">Space Shuttle Columbia </v>
      </c>
      <c r="K3652" s="1" t="str">
        <f t="shared" si="404"/>
        <v>STS-61-C</v>
      </c>
      <c r="L3652" s="1" t="s">
        <v>346</v>
      </c>
      <c r="M3652" s="1">
        <v>450</v>
      </c>
      <c r="N3652" s="1">
        <f t="shared" si="405"/>
        <v>37350</v>
      </c>
      <c r="O3652" s="1" t="s">
        <v>9</v>
      </c>
    </row>
    <row r="3653" spans="1:15" x14ac:dyDescent="0.3">
      <c r="A3653" s="1" t="s">
        <v>6140</v>
      </c>
      <c r="B3653" s="1" t="s">
        <v>6482</v>
      </c>
      <c r="C3653" s="1" t="str">
        <f t="shared" si="399"/>
        <v>Russia</v>
      </c>
      <c r="D3653" s="1" t="s">
        <v>7465</v>
      </c>
      <c r="E3653" s="7" t="str">
        <f>TEXT(DATE(MID(D3653, 13, 4), CHOOSE(MATCH( MID(D3653, 5, 3), {"Jan","Feb","Mar","Apr","May","Jun","Jul","Aug","Sep","Oct","Nov","Dec"}, 0), 1, 2, 3, 4, 5, 6, 7, 8, 9, 10, 11, 12), MID(D3653, 9, 2)), "yyyy-mm-dd")</f>
        <v>1986-01-09</v>
      </c>
      <c r="F3653" s="1" t="str">
        <f t="shared" si="400"/>
        <v>02:48:00</v>
      </c>
      <c r="G3653" s="9" t="str">
        <f t="shared" si="401"/>
        <v>January</v>
      </c>
      <c r="H3653" s="5" t="str">
        <f t="shared" si="402"/>
        <v>1986</v>
      </c>
      <c r="I3653" s="1" t="s">
        <v>7466</v>
      </c>
      <c r="J3653" s="1" t="str">
        <f t="shared" si="403"/>
        <v xml:space="preserve">Cosmos-3M </v>
      </c>
      <c r="K3653" s="1" t="str">
        <f t="shared" si="404"/>
        <v>Cosmos 1716 to 1723</v>
      </c>
      <c r="L3653" s="1" t="s">
        <v>346</v>
      </c>
      <c r="M3653" s="1"/>
      <c r="N3653" s="1">
        <f t="shared" si="405"/>
        <v>0</v>
      </c>
      <c r="O3653" s="1" t="s">
        <v>9</v>
      </c>
    </row>
    <row r="3654" spans="1:15" x14ac:dyDescent="0.3">
      <c r="A3654" s="1" t="s">
        <v>6140</v>
      </c>
      <c r="B3654" s="1" t="s">
        <v>5</v>
      </c>
      <c r="C3654" s="1" t="str">
        <f t="shared" si="399"/>
        <v>Russia</v>
      </c>
      <c r="D3654" s="1" t="s">
        <v>7467</v>
      </c>
      <c r="E3654" s="7" t="str">
        <f>TEXT(DATE(MID(D3654, 13, 4), CHOOSE(MATCH( MID(D3654, 5, 3), {"Jan","Feb","Mar","Apr","May","Jun","Jul","Aug","Sep","Oct","Nov","Dec"}, 0), 1, 2, 3, 4, 5, 6, 7, 8, 9, 10, 11, 12), MID(D3654, 9, 2)), "yyyy-mm-dd")</f>
        <v>1986-01-08</v>
      </c>
      <c r="F3654" s="1" t="str">
        <f t="shared" si="400"/>
        <v>11:25:00</v>
      </c>
      <c r="G3654" s="9" t="str">
        <f t="shared" si="401"/>
        <v>January</v>
      </c>
      <c r="H3654" s="5" t="str">
        <f t="shared" si="402"/>
        <v>1986</v>
      </c>
      <c r="I3654" s="1" t="s">
        <v>7468</v>
      </c>
      <c r="J3654" s="1" t="str">
        <f t="shared" si="403"/>
        <v xml:space="preserve">Soyuz U </v>
      </c>
      <c r="K3654" s="1" t="str">
        <f t="shared" si="404"/>
        <v>Cosmos 1715</v>
      </c>
      <c r="L3654" s="1" t="s">
        <v>346</v>
      </c>
      <c r="M3654" s="1">
        <v>20</v>
      </c>
      <c r="N3654" s="1">
        <f t="shared" si="405"/>
        <v>1660</v>
      </c>
      <c r="O3654" s="1" t="s">
        <v>9</v>
      </c>
    </row>
    <row r="3655" spans="1:15" x14ac:dyDescent="0.3">
      <c r="A3655" s="1" t="s">
        <v>6140</v>
      </c>
      <c r="B3655" s="1" t="s">
        <v>2022</v>
      </c>
      <c r="C3655" s="1" t="str">
        <f t="shared" si="399"/>
        <v>Kazakhstan</v>
      </c>
      <c r="D3655" s="1" t="s">
        <v>7469</v>
      </c>
      <c r="E3655" s="7" t="str">
        <f>TEXT(DATE(MID(D3655, 13, 4), CHOOSE(MATCH( MID(D3655, 5, 3), {"Jan","Feb","Mar","Apr","May","Jun","Jul","Aug","Sep","Oct","Nov","Dec"}, 0), 1, 2, 3, 4, 5, 6, 7, 8, 9, 10, 11, 12), MID(D3655, 9, 2)), "yyyy-mm-dd")</f>
        <v>1985-12-28</v>
      </c>
      <c r="F3655" s="1" t="str">
        <f t="shared" si="400"/>
        <v>09:16:00</v>
      </c>
      <c r="G3655" s="9" t="str">
        <f t="shared" si="401"/>
        <v>December</v>
      </c>
      <c r="H3655" s="5" t="str">
        <f t="shared" si="402"/>
        <v>1985</v>
      </c>
      <c r="I3655" s="1" t="s">
        <v>7470</v>
      </c>
      <c r="J3655" s="1" t="str">
        <f t="shared" si="403"/>
        <v xml:space="preserve">Zenit-2 </v>
      </c>
      <c r="K3655" s="1" t="str">
        <f t="shared" si="404"/>
        <v>Cosmos 1714</v>
      </c>
      <c r="L3655" s="1" t="s">
        <v>346</v>
      </c>
      <c r="M3655" s="1"/>
      <c r="N3655" s="1">
        <f t="shared" si="405"/>
        <v>0</v>
      </c>
      <c r="O3655" s="1" t="s">
        <v>117</v>
      </c>
    </row>
    <row r="3656" spans="1:15" x14ac:dyDescent="0.3">
      <c r="A3656" s="1" t="s">
        <v>6140</v>
      </c>
      <c r="B3656" s="1" t="s">
        <v>6615</v>
      </c>
      <c r="C3656" s="1" t="str">
        <f t="shared" si="399"/>
        <v>Russia</v>
      </c>
      <c r="D3656" s="1" t="s">
        <v>7471</v>
      </c>
      <c r="E3656" s="7" t="str">
        <f>TEXT(DATE(MID(D3656, 13, 4), CHOOSE(MATCH( MID(D3656, 5, 3), {"Jan","Feb","Mar","Apr","May","Jun","Jul","Aug","Sep","Oct","Nov","Dec"}, 0), 1, 2, 3, 4, 5, 6, 7, 8, 9, 10, 11, 12), MID(D3656, 9, 2)), "yyyy-mm-dd")</f>
        <v>1985-12-27</v>
      </c>
      <c r="F3656" s="1" t="str">
        <f t="shared" si="400"/>
        <v>17:06:00</v>
      </c>
      <c r="G3656" s="9" t="str">
        <f t="shared" si="401"/>
        <v>December</v>
      </c>
      <c r="H3656" s="5" t="str">
        <f t="shared" si="402"/>
        <v>1985</v>
      </c>
      <c r="I3656" s="1" t="s">
        <v>7472</v>
      </c>
      <c r="J3656" s="1" t="str">
        <f t="shared" si="403"/>
        <v xml:space="preserve">Soyuz U </v>
      </c>
      <c r="K3656" s="1" t="str">
        <f t="shared" si="404"/>
        <v>Cosmos 1713</v>
      </c>
      <c r="L3656" s="1" t="s">
        <v>346</v>
      </c>
      <c r="M3656" s="1">
        <v>20</v>
      </c>
      <c r="N3656" s="1">
        <f t="shared" si="405"/>
        <v>1660</v>
      </c>
      <c r="O3656" s="1" t="s">
        <v>9</v>
      </c>
    </row>
    <row r="3657" spans="1:15" x14ac:dyDescent="0.3">
      <c r="A3657" s="1" t="s">
        <v>6140</v>
      </c>
      <c r="B3657" s="1" t="s">
        <v>4483</v>
      </c>
      <c r="C3657" s="1" t="str">
        <f t="shared" si="399"/>
        <v>Russia</v>
      </c>
      <c r="D3657" s="1" t="s">
        <v>7473</v>
      </c>
      <c r="E3657" s="7" t="str">
        <f>TEXT(DATE(MID(D3657, 13, 4), CHOOSE(MATCH( MID(D3657, 5, 3), {"Jan","Feb","Mar","Apr","May","Jun","Jul","Aug","Sep","Oct","Nov","Dec"}, 0), 1, 2, 3, 4, 5, 6, 7, 8, 9, 10, 11, 12), MID(D3657, 9, 2)), "yyyy-mm-dd")</f>
        <v>1985-12-26</v>
      </c>
      <c r="F3657" s="1" t="str">
        <f t="shared" si="400"/>
        <v>01:50:00</v>
      </c>
      <c r="G3657" s="9" t="str">
        <f t="shared" si="401"/>
        <v>December</v>
      </c>
      <c r="H3657" s="5" t="str">
        <f t="shared" si="402"/>
        <v>1985</v>
      </c>
      <c r="I3657" s="1" t="s">
        <v>7474</v>
      </c>
      <c r="J3657" s="1" t="str">
        <f t="shared" si="403"/>
        <v xml:space="preserve">Tsyklon-3 </v>
      </c>
      <c r="K3657" s="1" t="str">
        <f t="shared" si="404"/>
        <v>Meteor-2 nÂ°13</v>
      </c>
      <c r="L3657" s="1" t="s">
        <v>346</v>
      </c>
      <c r="M3657" s="1"/>
      <c r="N3657" s="1">
        <f t="shared" si="405"/>
        <v>0</v>
      </c>
      <c r="O3657" s="1" t="s">
        <v>9</v>
      </c>
    </row>
    <row r="3658" spans="1:15" x14ac:dyDescent="0.3">
      <c r="A3658" s="1" t="s">
        <v>6140</v>
      </c>
      <c r="B3658" s="1" t="s">
        <v>529</v>
      </c>
      <c r="C3658" s="1" t="str">
        <f t="shared" si="399"/>
        <v>Kazakhstan</v>
      </c>
      <c r="D3658" s="1" t="s">
        <v>7475</v>
      </c>
      <c r="E3658" s="7" t="str">
        <f>TEXT(DATE(MID(D3658, 13, 4), CHOOSE(MATCH( MID(D3658, 5, 3), {"Jan","Feb","Mar","Apr","May","Jun","Jul","Aug","Sep","Oct","Nov","Dec"}, 0), 1, 2, 3, 4, 5, 6, 7, 8, 9, 10, 11, 12), MID(D3658, 9, 2)), "yyyy-mm-dd")</f>
        <v>1985-12-24</v>
      </c>
      <c r="F3658" s="1" t="str">
        <f t="shared" si="400"/>
        <v>21:43:00</v>
      </c>
      <c r="G3658" s="9" t="str">
        <f t="shared" si="401"/>
        <v>December</v>
      </c>
      <c r="H3658" s="5" t="str">
        <f t="shared" si="402"/>
        <v>1985</v>
      </c>
      <c r="I3658" s="1" t="s">
        <v>7476</v>
      </c>
      <c r="J3658" s="1" t="str">
        <f t="shared" si="403"/>
        <v xml:space="preserve">Proton K/Block-DM-2 </v>
      </c>
      <c r="K3658" s="1" t="str">
        <f t="shared" si="404"/>
        <v>Cosmos 1710, 1711 &amp; 1712</v>
      </c>
      <c r="L3658" s="1" t="s">
        <v>346</v>
      </c>
      <c r="M3658" s="1"/>
      <c r="N3658" s="1">
        <f t="shared" si="405"/>
        <v>0</v>
      </c>
      <c r="O3658" s="1" t="s">
        <v>9</v>
      </c>
    </row>
    <row r="3659" spans="1:15" x14ac:dyDescent="0.3">
      <c r="A3659" s="1" t="s">
        <v>6140</v>
      </c>
      <c r="B3659" s="1" t="s">
        <v>5</v>
      </c>
      <c r="C3659" s="1" t="str">
        <f t="shared" si="399"/>
        <v>Russia</v>
      </c>
      <c r="D3659" s="1" t="s">
        <v>7477</v>
      </c>
      <c r="E3659" s="7" t="str">
        <f>TEXT(DATE(MID(D3659, 13, 4), CHOOSE(MATCH( MID(D3659, 5, 3), {"Jan","Feb","Mar","Apr","May","Jun","Jul","Aug","Sep","Oct","Nov","Dec"}, 0), 1, 2, 3, 4, 5, 6, 7, 8, 9, 10, 11, 12), MID(D3659, 9, 2)), "yyyy-mm-dd")</f>
        <v>1985-12-24</v>
      </c>
      <c r="F3659" s="1" t="str">
        <f t="shared" si="400"/>
        <v>18:56:00</v>
      </c>
      <c r="G3659" s="9" t="str">
        <f t="shared" si="401"/>
        <v>December</v>
      </c>
      <c r="H3659" s="5" t="str">
        <f t="shared" si="402"/>
        <v>1985</v>
      </c>
      <c r="I3659" s="1" t="s">
        <v>7478</v>
      </c>
      <c r="J3659" s="1" t="str">
        <f t="shared" si="403"/>
        <v xml:space="preserve">Molniya-M /Block ML </v>
      </c>
      <c r="K3659" s="1" t="str">
        <f t="shared" si="404"/>
        <v>Molniya-3 nÂ°121</v>
      </c>
      <c r="L3659" s="1" t="s">
        <v>346</v>
      </c>
      <c r="M3659" s="1"/>
      <c r="N3659" s="1">
        <f t="shared" si="405"/>
        <v>0</v>
      </c>
      <c r="O3659" s="1" t="s">
        <v>9</v>
      </c>
    </row>
    <row r="3660" spans="1:15" x14ac:dyDescent="0.3">
      <c r="A3660" s="1" t="s">
        <v>6140</v>
      </c>
      <c r="B3660" s="1" t="s">
        <v>3373</v>
      </c>
      <c r="C3660" s="1" t="str">
        <f t="shared" si="399"/>
        <v>Russia</v>
      </c>
      <c r="D3660" s="1" t="s">
        <v>7479</v>
      </c>
      <c r="E3660" s="7" t="str">
        <f>TEXT(DATE(MID(D3660, 13, 4), CHOOSE(MATCH( MID(D3660, 5, 3), {"Jan","Feb","Mar","Apr","May","Jun","Jul","Aug","Sep","Oct","Nov","Dec"}, 0), 1, 2, 3, 4, 5, 6, 7, 8, 9, 10, 11, 12), MID(D3660, 9, 2)), "yyyy-mm-dd")</f>
        <v>1985-12-19</v>
      </c>
      <c r="F3660" s="1" t="str">
        <f t="shared" si="400"/>
        <v>08:46:00</v>
      </c>
      <c r="G3660" s="9" t="str">
        <f t="shared" si="401"/>
        <v>December</v>
      </c>
      <c r="H3660" s="5" t="str">
        <f t="shared" si="402"/>
        <v>1985</v>
      </c>
      <c r="I3660" s="1" t="s">
        <v>7480</v>
      </c>
      <c r="J3660" s="1" t="str">
        <f t="shared" si="403"/>
        <v xml:space="preserve">Cosmos-3M </v>
      </c>
      <c r="K3660" s="1" t="str">
        <f t="shared" si="404"/>
        <v>Cosmos 1709</v>
      </c>
      <c r="L3660" s="1" t="s">
        <v>346</v>
      </c>
      <c r="M3660" s="1"/>
      <c r="N3660" s="1">
        <f t="shared" si="405"/>
        <v>0</v>
      </c>
      <c r="O3660" s="1" t="s">
        <v>9</v>
      </c>
    </row>
    <row r="3661" spans="1:15" x14ac:dyDescent="0.3">
      <c r="A3661" s="1" t="s">
        <v>6140</v>
      </c>
      <c r="B3661" s="1" t="s">
        <v>5</v>
      </c>
      <c r="C3661" s="1" t="str">
        <f t="shared" si="399"/>
        <v>Russia</v>
      </c>
      <c r="D3661" s="1" t="s">
        <v>7481</v>
      </c>
      <c r="E3661" s="7" t="str">
        <f>TEXT(DATE(MID(D3661, 13, 4), CHOOSE(MATCH( MID(D3661, 5, 3), {"Jan","Feb","Mar","Apr","May","Jun","Jul","Aug","Sep","Oct","Nov","Dec"}, 0), 1, 2, 3, 4, 5, 6, 7, 8, 9, 10, 11, 12), MID(D3661, 9, 2)), "yyyy-mm-dd")</f>
        <v>1985-12-13</v>
      </c>
      <c r="F3661" s="1" t="str">
        <f t="shared" si="400"/>
        <v>07:45:00</v>
      </c>
      <c r="G3661" s="9" t="str">
        <f t="shared" si="401"/>
        <v>December</v>
      </c>
      <c r="H3661" s="5" t="str">
        <f t="shared" si="402"/>
        <v>1985</v>
      </c>
      <c r="I3661" s="1" t="s">
        <v>7482</v>
      </c>
      <c r="J3661" s="1" t="str">
        <f t="shared" si="403"/>
        <v xml:space="preserve">Soyuz U </v>
      </c>
      <c r="K3661" s="1" t="str">
        <f t="shared" si="404"/>
        <v>Cosmos 1708</v>
      </c>
      <c r="L3661" s="1" t="s">
        <v>346</v>
      </c>
      <c r="M3661" s="1">
        <v>20</v>
      </c>
      <c r="N3661" s="1">
        <f t="shared" si="405"/>
        <v>1660</v>
      </c>
      <c r="O3661" s="1" t="s">
        <v>9</v>
      </c>
    </row>
    <row r="3662" spans="1:15" x14ac:dyDescent="0.3">
      <c r="A3662" s="1" t="s">
        <v>5722</v>
      </c>
      <c r="B3662" s="1" t="s">
        <v>5723</v>
      </c>
      <c r="C3662" s="1" t="str">
        <f t="shared" si="399"/>
        <v>USA</v>
      </c>
      <c r="D3662" s="1" t="s">
        <v>7483</v>
      </c>
      <c r="E3662" s="7" t="str">
        <f>TEXT(DATE(MID(D3662, 13, 4), CHOOSE(MATCH( MID(D3662, 5, 3), {"Jan","Feb","Mar","Apr","May","Jun","Jul","Aug","Sep","Oct","Nov","Dec"}, 0), 1, 2, 3, 4, 5, 6, 7, 8, 9, 10, 11, 12), MID(D3662, 9, 2)), "yyyy-mm-dd")</f>
        <v>1985-12-13</v>
      </c>
      <c r="F3662" s="1" t="str">
        <f t="shared" si="400"/>
        <v>02:35:00</v>
      </c>
      <c r="G3662" s="9" t="str">
        <f t="shared" si="401"/>
        <v>December</v>
      </c>
      <c r="H3662" s="5" t="str">
        <f t="shared" si="402"/>
        <v>1985</v>
      </c>
      <c r="I3662" s="1" t="s">
        <v>7484</v>
      </c>
      <c r="J3662" s="1" t="str">
        <f t="shared" si="403"/>
        <v xml:space="preserve">Scout G1 </v>
      </c>
      <c r="K3662" s="1" t="str">
        <f t="shared" si="404"/>
        <v>ITV 1 &amp; 2 (USA 13 &amp; 14)</v>
      </c>
      <c r="L3662" s="1" t="s">
        <v>346</v>
      </c>
      <c r="M3662" s="1"/>
      <c r="N3662" s="1">
        <f t="shared" si="405"/>
        <v>0</v>
      </c>
      <c r="O3662" s="1" t="s">
        <v>9</v>
      </c>
    </row>
    <row r="3663" spans="1:15" x14ac:dyDescent="0.3">
      <c r="A3663" s="1" t="s">
        <v>6140</v>
      </c>
      <c r="B3663" s="1" t="s">
        <v>4483</v>
      </c>
      <c r="C3663" s="1" t="str">
        <f t="shared" si="399"/>
        <v>Russia</v>
      </c>
      <c r="D3663" s="1" t="s">
        <v>7485</v>
      </c>
      <c r="E3663" s="7" t="str">
        <f>TEXT(DATE(MID(D3663, 13, 4), CHOOSE(MATCH( MID(D3663, 5, 3), {"Jan","Feb","Mar","Apr","May","Jun","Jul","Aug","Sep","Oct","Nov","Dec"}, 0), 1, 2, 3, 4, 5, 6, 7, 8, 9, 10, 11, 12), MID(D3663, 9, 2)), "yyyy-mm-dd")</f>
        <v>1985-12-12</v>
      </c>
      <c r="F3663" s="1" t="str">
        <f t="shared" si="400"/>
        <v>15:51:00</v>
      </c>
      <c r="G3663" s="9" t="str">
        <f t="shared" si="401"/>
        <v>December</v>
      </c>
      <c r="H3663" s="5" t="str">
        <f t="shared" si="402"/>
        <v>1985</v>
      </c>
      <c r="I3663" s="1" t="s">
        <v>7486</v>
      </c>
      <c r="J3663" s="1" t="str">
        <f t="shared" si="403"/>
        <v xml:space="preserve">Tsyklon-3 </v>
      </c>
      <c r="K3663" s="1" t="str">
        <f t="shared" si="404"/>
        <v>Cosmos 1707</v>
      </c>
      <c r="L3663" s="1" t="s">
        <v>346</v>
      </c>
      <c r="M3663" s="1"/>
      <c r="N3663" s="1">
        <f t="shared" si="405"/>
        <v>0</v>
      </c>
      <c r="O3663" s="1" t="s">
        <v>9</v>
      </c>
    </row>
    <row r="3664" spans="1:15" x14ac:dyDescent="0.3">
      <c r="A3664" s="1" t="s">
        <v>6140</v>
      </c>
      <c r="B3664" s="1" t="s">
        <v>3038</v>
      </c>
      <c r="C3664" s="1" t="str">
        <f t="shared" si="399"/>
        <v>Russia</v>
      </c>
      <c r="D3664" s="1" t="s">
        <v>7487</v>
      </c>
      <c r="E3664" s="7" t="str">
        <f>TEXT(DATE(MID(D3664, 13, 4), CHOOSE(MATCH( MID(D3664, 5, 3), {"Jan","Feb","Mar","Apr","May","Jun","Jul","Aug","Sep","Oct","Nov","Dec"}, 0), 1, 2, 3, 4, 5, 6, 7, 8, 9, 10, 11, 12), MID(D3664, 9, 2)), "yyyy-mm-dd")</f>
        <v>1985-12-11</v>
      </c>
      <c r="F3664" s="1" t="str">
        <f t="shared" si="400"/>
        <v>14:40:00</v>
      </c>
      <c r="G3664" s="9" t="str">
        <f t="shared" si="401"/>
        <v>December</v>
      </c>
      <c r="H3664" s="5" t="str">
        <f t="shared" si="402"/>
        <v>1985</v>
      </c>
      <c r="I3664" s="1" t="s">
        <v>7488</v>
      </c>
      <c r="J3664" s="1" t="str">
        <f t="shared" si="403"/>
        <v xml:space="preserve">Soyuz U </v>
      </c>
      <c r="K3664" s="1" t="str">
        <f t="shared" si="404"/>
        <v>Cosmos 1706</v>
      </c>
      <c r="L3664" s="1" t="s">
        <v>346</v>
      </c>
      <c r="M3664" s="1">
        <v>20</v>
      </c>
      <c r="N3664" s="1">
        <f t="shared" si="405"/>
        <v>1660</v>
      </c>
      <c r="O3664" s="1" t="s">
        <v>9</v>
      </c>
    </row>
    <row r="3665" spans="1:15" x14ac:dyDescent="0.3">
      <c r="A3665" s="1" t="s">
        <v>6140</v>
      </c>
      <c r="B3665" s="1" t="s">
        <v>3038</v>
      </c>
      <c r="C3665" s="1" t="str">
        <f t="shared" si="399"/>
        <v>Russia</v>
      </c>
      <c r="D3665" s="1" t="s">
        <v>7489</v>
      </c>
      <c r="E3665" s="7" t="str">
        <f>TEXT(DATE(MID(D3665, 13, 4), CHOOSE(MATCH( MID(D3665, 5, 3), {"Jan","Feb","Mar","Apr","May","Jun","Jul","Aug","Sep","Oct","Nov","Dec"}, 0), 1, 2, 3, 4, 5, 6, 7, 8, 9, 10, 11, 12), MID(D3665, 9, 2)), "yyyy-mm-dd")</f>
        <v>1985-12-03</v>
      </c>
      <c r="F3665" s="1" t="str">
        <f t="shared" si="400"/>
        <v>12:15:00</v>
      </c>
      <c r="G3665" s="9" t="str">
        <f t="shared" si="401"/>
        <v>December</v>
      </c>
      <c r="H3665" s="5" t="str">
        <f t="shared" si="402"/>
        <v>1985</v>
      </c>
      <c r="I3665" s="1" t="s">
        <v>7490</v>
      </c>
      <c r="J3665" s="1" t="str">
        <f t="shared" si="403"/>
        <v xml:space="preserve">Soyuz U </v>
      </c>
      <c r="K3665" s="1" t="str">
        <f t="shared" si="404"/>
        <v>Cosmos 1705</v>
      </c>
      <c r="L3665" s="1" t="s">
        <v>346</v>
      </c>
      <c r="M3665" s="1">
        <v>20</v>
      </c>
      <c r="N3665" s="1">
        <f t="shared" si="405"/>
        <v>1660</v>
      </c>
      <c r="O3665" s="1" t="s">
        <v>9</v>
      </c>
    </row>
    <row r="3666" spans="1:15" x14ac:dyDescent="0.3">
      <c r="A3666" s="1" t="s">
        <v>6140</v>
      </c>
      <c r="B3666" s="1" t="s">
        <v>1561</v>
      </c>
      <c r="C3666" s="1" t="str">
        <f t="shared" si="399"/>
        <v>Russia</v>
      </c>
      <c r="D3666" s="1" t="s">
        <v>7491</v>
      </c>
      <c r="E3666" s="7" t="str">
        <f>TEXT(DATE(MID(D3666, 13, 4), CHOOSE(MATCH( MID(D3666, 5, 3), {"Jan","Feb","Mar","Apr","May","Jun","Jul","Aug","Sep","Oct","Nov","Dec"}, 0), 1, 2, 3, 4, 5, 6, 7, 8, 9, 10, 11, 12), MID(D3666, 9, 2)), "yyyy-mm-dd")</f>
        <v>1985-11-28</v>
      </c>
      <c r="F3666" s="1" t="str">
        <f t="shared" si="400"/>
        <v>13:12:00</v>
      </c>
      <c r="G3666" s="9" t="str">
        <f t="shared" si="401"/>
        <v>November</v>
      </c>
      <c r="H3666" s="5" t="str">
        <f t="shared" si="402"/>
        <v>1985</v>
      </c>
      <c r="I3666" s="1" t="s">
        <v>7492</v>
      </c>
      <c r="J3666" s="1" t="str">
        <f t="shared" si="403"/>
        <v xml:space="preserve">Cosmos-3M </v>
      </c>
      <c r="K3666" s="1" t="str">
        <f t="shared" si="404"/>
        <v>Cosmos 1704</v>
      </c>
      <c r="L3666" s="1" t="s">
        <v>346</v>
      </c>
      <c r="M3666" s="1"/>
      <c r="N3666" s="1">
        <f t="shared" si="405"/>
        <v>0</v>
      </c>
      <c r="O3666" s="1" t="s">
        <v>9</v>
      </c>
    </row>
    <row r="3667" spans="1:15" x14ac:dyDescent="0.3">
      <c r="A3667" s="1" t="s">
        <v>657</v>
      </c>
      <c r="B3667" s="1" t="s">
        <v>30</v>
      </c>
      <c r="C3667" s="1" t="str">
        <f t="shared" si="399"/>
        <v>USA</v>
      </c>
      <c r="D3667" s="1" t="s">
        <v>7493</v>
      </c>
      <c r="E3667" s="7" t="str">
        <f>TEXT(DATE(MID(D3667, 13, 4), CHOOSE(MATCH( MID(D3667, 5, 3), {"Jan","Feb","Mar","Apr","May","Jun","Jul","Aug","Sep","Oct","Nov","Dec"}, 0), 1, 2, 3, 4, 5, 6, 7, 8, 9, 10, 11, 12), MID(D3667, 9, 2)), "yyyy-mm-dd")</f>
        <v>1985-11-27</v>
      </c>
      <c r="F3667" s="1" t="str">
        <f t="shared" si="400"/>
        <v>00:29:00</v>
      </c>
      <c r="G3667" s="9" t="str">
        <f t="shared" si="401"/>
        <v>November</v>
      </c>
      <c r="H3667" s="5" t="str">
        <f t="shared" si="402"/>
        <v>1985</v>
      </c>
      <c r="I3667" s="1" t="s">
        <v>7494</v>
      </c>
      <c r="J3667" s="1" t="str">
        <f t="shared" si="403"/>
        <v xml:space="preserve">Space Shuttle Atlantis </v>
      </c>
      <c r="K3667" s="1" t="str">
        <f t="shared" si="404"/>
        <v>STS-61-B</v>
      </c>
      <c r="L3667" s="1" t="s">
        <v>346</v>
      </c>
      <c r="M3667" s="1">
        <v>450</v>
      </c>
      <c r="N3667" s="1">
        <f t="shared" si="405"/>
        <v>37350</v>
      </c>
      <c r="O3667" s="1" t="s">
        <v>9</v>
      </c>
    </row>
    <row r="3668" spans="1:15" x14ac:dyDescent="0.3">
      <c r="A3668" s="1" t="s">
        <v>6140</v>
      </c>
      <c r="B3668" s="1" t="s">
        <v>3566</v>
      </c>
      <c r="C3668" s="1" t="str">
        <f t="shared" si="399"/>
        <v>Russia</v>
      </c>
      <c r="D3668" s="1" t="s">
        <v>7495</v>
      </c>
      <c r="E3668" s="7" t="str">
        <f>TEXT(DATE(MID(D3668, 13, 4), CHOOSE(MATCH( MID(D3668, 5, 3), {"Jan","Feb","Mar","Apr","May","Jun","Jul","Aug","Sep","Oct","Nov","Dec"}, 0), 1, 2, 3, 4, 5, 6, 7, 8, 9, 10, 11, 12), MID(D3668, 9, 2)), "yyyy-mm-dd")</f>
        <v>1985-11-22</v>
      </c>
      <c r="F3668" s="1" t="str">
        <f t="shared" si="400"/>
        <v>22:20:00</v>
      </c>
      <c r="G3668" s="9" t="str">
        <f t="shared" si="401"/>
        <v>November</v>
      </c>
      <c r="H3668" s="5" t="str">
        <f t="shared" si="402"/>
        <v>1985</v>
      </c>
      <c r="I3668" s="1" t="s">
        <v>7496</v>
      </c>
      <c r="J3668" s="1" t="str">
        <f t="shared" si="403"/>
        <v xml:space="preserve">Tsyklon-3 </v>
      </c>
      <c r="K3668" s="1" t="str">
        <f t="shared" si="404"/>
        <v>Cosmos 1703</v>
      </c>
      <c r="L3668" s="1" t="s">
        <v>346</v>
      </c>
      <c r="M3668" s="1"/>
      <c r="N3668" s="1">
        <f t="shared" si="405"/>
        <v>0</v>
      </c>
      <c r="O3668" s="1" t="s">
        <v>9</v>
      </c>
    </row>
    <row r="3669" spans="1:15" x14ac:dyDescent="0.3">
      <c r="A3669" s="1" t="s">
        <v>6140</v>
      </c>
      <c r="B3669" s="1" t="s">
        <v>529</v>
      </c>
      <c r="C3669" s="1" t="str">
        <f t="shared" si="399"/>
        <v>Kazakhstan</v>
      </c>
      <c r="D3669" s="1" t="s">
        <v>7497</v>
      </c>
      <c r="E3669" s="7" t="str">
        <f>TEXT(DATE(MID(D3669, 13, 4), CHOOSE(MATCH( MID(D3669, 5, 3), {"Jan","Feb","Mar","Apr","May","Jun","Jul","Aug","Sep","Oct","Nov","Dec"}, 0), 1, 2, 3, 4, 5, 6, 7, 8, 9, 10, 11, 12), MID(D3669, 9, 2)), "yyyy-mm-dd")</f>
        <v>1985-11-15</v>
      </c>
      <c r="F3669" s="1" t="str">
        <f t="shared" si="400"/>
        <v>14:29:00</v>
      </c>
      <c r="G3669" s="9" t="str">
        <f t="shared" si="401"/>
        <v>November</v>
      </c>
      <c r="H3669" s="5" t="str">
        <f t="shared" si="402"/>
        <v>1985</v>
      </c>
      <c r="I3669" s="1" t="s">
        <v>7498</v>
      </c>
      <c r="J3669" s="1" t="str">
        <f t="shared" si="403"/>
        <v xml:space="preserve">Proton-K/Block-DM </v>
      </c>
      <c r="K3669" s="1" t="str">
        <f t="shared" si="404"/>
        <v>Raduga 17</v>
      </c>
      <c r="L3669" s="1" t="s">
        <v>346</v>
      </c>
      <c r="M3669" s="1"/>
      <c r="N3669" s="1">
        <f t="shared" si="405"/>
        <v>0</v>
      </c>
      <c r="O3669" s="1" t="s">
        <v>9</v>
      </c>
    </row>
    <row r="3670" spans="1:15" x14ac:dyDescent="0.3">
      <c r="A3670" s="1" t="s">
        <v>6140</v>
      </c>
      <c r="B3670" s="1" t="s">
        <v>3038</v>
      </c>
      <c r="C3670" s="1" t="str">
        <f t="shared" si="399"/>
        <v>Russia</v>
      </c>
      <c r="D3670" s="1" t="s">
        <v>7499</v>
      </c>
      <c r="E3670" s="7" t="str">
        <f>TEXT(DATE(MID(D3670, 13, 4), CHOOSE(MATCH( MID(D3670, 5, 3), {"Jan","Feb","Mar","Apr","May","Jun","Jul","Aug","Sep","Oct","Nov","Dec"}, 0), 1, 2, 3, 4, 5, 6, 7, 8, 9, 10, 11, 12), MID(D3670, 9, 2)), "yyyy-mm-dd")</f>
        <v>1985-11-13</v>
      </c>
      <c r="F3670" s="1" t="str">
        <f t="shared" si="400"/>
        <v>12:25:00</v>
      </c>
      <c r="G3670" s="9" t="str">
        <f t="shared" si="401"/>
        <v>November</v>
      </c>
      <c r="H3670" s="5" t="str">
        <f t="shared" si="402"/>
        <v>1985</v>
      </c>
      <c r="I3670" s="1" t="s">
        <v>7500</v>
      </c>
      <c r="J3670" s="1" t="str">
        <f t="shared" si="403"/>
        <v xml:space="preserve">Soyuz U </v>
      </c>
      <c r="K3670" s="1" t="str">
        <f t="shared" si="404"/>
        <v>Cosmos 1702</v>
      </c>
      <c r="L3670" s="1" t="s">
        <v>346</v>
      </c>
      <c r="M3670" s="1">
        <v>20</v>
      </c>
      <c r="N3670" s="1">
        <f t="shared" si="405"/>
        <v>1660</v>
      </c>
      <c r="O3670" s="1" t="s">
        <v>9</v>
      </c>
    </row>
    <row r="3671" spans="1:15" x14ac:dyDescent="0.3">
      <c r="A3671" s="1" t="s">
        <v>6140</v>
      </c>
      <c r="B3671" s="1" t="s">
        <v>6615</v>
      </c>
      <c r="C3671" s="1" t="str">
        <f t="shared" si="399"/>
        <v>Russia</v>
      </c>
      <c r="D3671" s="1" t="s">
        <v>7501</v>
      </c>
      <c r="E3671" s="7" t="str">
        <f>TEXT(DATE(MID(D3671, 13, 4), CHOOSE(MATCH( MID(D3671, 5, 3), {"Jan","Feb","Mar","Apr","May","Jun","Jul","Aug","Sep","Oct","Nov","Dec"}, 0), 1, 2, 3, 4, 5, 6, 7, 8, 9, 10, 11, 12), MID(D3671, 9, 2)), "yyyy-mm-dd")</f>
        <v>1985-11-09</v>
      </c>
      <c r="F3671" s="1" t="str">
        <f t="shared" si="400"/>
        <v>08:25:00</v>
      </c>
      <c r="G3671" s="9" t="str">
        <f t="shared" si="401"/>
        <v>November</v>
      </c>
      <c r="H3671" s="5" t="str">
        <f t="shared" si="402"/>
        <v>1985</v>
      </c>
      <c r="I3671" s="1" t="s">
        <v>7502</v>
      </c>
      <c r="J3671" s="1" t="str">
        <f t="shared" si="403"/>
        <v xml:space="preserve">Molniya-M /Block 2BL </v>
      </c>
      <c r="K3671" s="1" t="str">
        <f t="shared" si="404"/>
        <v>Cosmos 1701</v>
      </c>
      <c r="L3671" s="1" t="s">
        <v>346</v>
      </c>
      <c r="M3671" s="1"/>
      <c r="N3671" s="1">
        <f t="shared" si="405"/>
        <v>0</v>
      </c>
      <c r="O3671" s="1" t="s">
        <v>9</v>
      </c>
    </row>
    <row r="3672" spans="1:15" x14ac:dyDescent="0.3">
      <c r="A3672" s="1" t="s">
        <v>657</v>
      </c>
      <c r="B3672" s="1" t="s">
        <v>30</v>
      </c>
      <c r="C3672" s="1" t="str">
        <f t="shared" si="399"/>
        <v>USA</v>
      </c>
      <c r="D3672" s="1" t="s">
        <v>7503</v>
      </c>
      <c r="E3672" s="7" t="str">
        <f>TEXT(DATE(MID(D3672, 13, 4), CHOOSE(MATCH( MID(D3672, 5, 3), {"Jan","Feb","Mar","Apr","May","Jun","Jul","Aug","Sep","Oct","Nov","Dec"}, 0), 1, 2, 3, 4, 5, 6, 7, 8, 9, 10, 11, 12), MID(D3672, 9, 2)), "yyyy-mm-dd")</f>
        <v>1985-10-30</v>
      </c>
      <c r="F3672" s="1" t="str">
        <f t="shared" si="400"/>
        <v>17:00:00</v>
      </c>
      <c r="G3672" s="9" t="str">
        <f t="shared" si="401"/>
        <v>October</v>
      </c>
      <c r="H3672" s="5" t="str">
        <f t="shared" si="402"/>
        <v>1985</v>
      </c>
      <c r="I3672" s="1" t="s">
        <v>7504</v>
      </c>
      <c r="J3672" s="1" t="str">
        <f t="shared" si="403"/>
        <v xml:space="preserve">Space Shuttle Challenger </v>
      </c>
      <c r="K3672" s="1" t="str">
        <f t="shared" si="404"/>
        <v>STS-61-A</v>
      </c>
      <c r="L3672" s="1" t="s">
        <v>346</v>
      </c>
      <c r="M3672" s="1">
        <v>450</v>
      </c>
      <c r="N3672" s="1">
        <f t="shared" si="405"/>
        <v>37350</v>
      </c>
      <c r="O3672" s="1" t="s">
        <v>9</v>
      </c>
    </row>
    <row r="3673" spans="1:15" x14ac:dyDescent="0.3">
      <c r="A3673" s="1" t="s">
        <v>6140</v>
      </c>
      <c r="B3673" s="1" t="s">
        <v>5</v>
      </c>
      <c r="C3673" s="1" t="str">
        <f t="shared" si="399"/>
        <v>Russia</v>
      </c>
      <c r="D3673" s="1" t="s">
        <v>7505</v>
      </c>
      <c r="E3673" s="7" t="str">
        <f>TEXT(DATE(MID(D3673, 13, 4), CHOOSE(MATCH( MID(D3673, 5, 3), {"Jan","Feb","Mar","Apr","May","Jun","Jul","Aug","Sep","Oct","Nov","Dec"}, 0), 1, 2, 3, 4, 5, 6, 7, 8, 9, 10, 11, 12), MID(D3673, 9, 2)), "yyyy-mm-dd")</f>
        <v>1985-10-28</v>
      </c>
      <c r="F3673" s="1" t="str">
        <f t="shared" si="400"/>
        <v>17:24:00</v>
      </c>
      <c r="G3673" s="9" t="str">
        <f t="shared" si="401"/>
        <v>October</v>
      </c>
      <c r="H3673" s="5" t="str">
        <f t="shared" si="402"/>
        <v>1985</v>
      </c>
      <c r="I3673" s="1" t="s">
        <v>7506</v>
      </c>
      <c r="J3673" s="1" t="str">
        <f t="shared" si="403"/>
        <v xml:space="preserve">Molniya-M /Block ML </v>
      </c>
      <c r="K3673" s="1" t="str">
        <f t="shared" si="404"/>
        <v>Molniya-1 nÂ°120</v>
      </c>
      <c r="L3673" s="1" t="s">
        <v>346</v>
      </c>
      <c r="M3673" s="1"/>
      <c r="N3673" s="1">
        <f t="shared" si="405"/>
        <v>0</v>
      </c>
      <c r="O3673" s="1" t="s">
        <v>9</v>
      </c>
    </row>
    <row r="3674" spans="1:15" x14ac:dyDescent="0.3">
      <c r="A3674" s="1" t="s">
        <v>6140</v>
      </c>
      <c r="B3674" s="1" t="s">
        <v>6272</v>
      </c>
      <c r="C3674" s="1" t="str">
        <f t="shared" si="399"/>
        <v>Kazakhstan</v>
      </c>
      <c r="D3674" s="1" t="s">
        <v>7507</v>
      </c>
      <c r="E3674" s="7" t="str">
        <f>TEXT(DATE(MID(D3674, 13, 4), CHOOSE(MATCH( MID(D3674, 5, 3), {"Jan","Feb","Mar","Apr","May","Jun","Jul","Aug","Sep","Oct","Nov","Dec"}, 0), 1, 2, 3, 4, 5, 6, 7, 8, 9, 10, 11, 12), MID(D3674, 9, 2)), "yyyy-mm-dd")</f>
        <v>1985-10-25</v>
      </c>
      <c r="F3674" s="1" t="str">
        <f t="shared" si="400"/>
        <v>15:45:00</v>
      </c>
      <c r="G3674" s="9" t="str">
        <f t="shared" si="401"/>
        <v>October</v>
      </c>
      <c r="H3674" s="5" t="str">
        <f t="shared" si="402"/>
        <v>1985</v>
      </c>
      <c r="I3674" s="1" t="s">
        <v>7508</v>
      </c>
      <c r="J3674" s="1" t="str">
        <f t="shared" si="403"/>
        <v xml:space="preserve">Proton K/Block-DM-2 </v>
      </c>
      <c r="K3674" s="1" t="str">
        <f t="shared" si="404"/>
        <v>Cosmos 1700</v>
      </c>
      <c r="L3674" s="1" t="s">
        <v>346</v>
      </c>
      <c r="M3674" s="1"/>
      <c r="N3674" s="1">
        <f t="shared" si="405"/>
        <v>0</v>
      </c>
      <c r="O3674" s="1" t="s">
        <v>9</v>
      </c>
    </row>
    <row r="3675" spans="1:15" x14ac:dyDescent="0.3">
      <c r="A3675" s="1" t="s">
        <v>6140</v>
      </c>
      <c r="B3675" s="1" t="s">
        <v>3038</v>
      </c>
      <c r="C3675" s="1" t="str">
        <f t="shared" si="399"/>
        <v>Russia</v>
      </c>
      <c r="D3675" s="1" t="s">
        <v>7509</v>
      </c>
      <c r="E3675" s="7" t="str">
        <f>TEXT(DATE(MID(D3675, 13, 4), CHOOSE(MATCH( MID(D3675, 5, 3), {"Jan","Feb","Mar","Apr","May","Jun","Jul","Aug","Sep","Oct","Nov","Dec"}, 0), 1, 2, 3, 4, 5, 6, 7, 8, 9, 10, 11, 12), MID(D3675, 9, 2)), "yyyy-mm-dd")</f>
        <v>1985-10-25</v>
      </c>
      <c r="F3675" s="1" t="str">
        <f t="shared" si="400"/>
        <v>14:40:00</v>
      </c>
      <c r="G3675" s="9" t="str">
        <f t="shared" si="401"/>
        <v>October</v>
      </c>
      <c r="H3675" s="5" t="str">
        <f t="shared" si="402"/>
        <v>1985</v>
      </c>
      <c r="I3675" s="1" t="s">
        <v>7510</v>
      </c>
      <c r="J3675" s="1" t="str">
        <f t="shared" si="403"/>
        <v xml:space="preserve">Soyuz U </v>
      </c>
      <c r="K3675" s="1" t="str">
        <f t="shared" si="404"/>
        <v>Cosmos 1699</v>
      </c>
      <c r="L3675" s="1" t="s">
        <v>346</v>
      </c>
      <c r="M3675" s="1">
        <v>20</v>
      </c>
      <c r="N3675" s="1">
        <f t="shared" si="405"/>
        <v>1660</v>
      </c>
      <c r="O3675" s="1" t="s">
        <v>9</v>
      </c>
    </row>
    <row r="3676" spans="1:15" x14ac:dyDescent="0.3">
      <c r="A3676" s="1" t="s">
        <v>6140</v>
      </c>
      <c r="B3676" s="1" t="s">
        <v>4483</v>
      </c>
      <c r="C3676" s="1" t="str">
        <f t="shared" si="399"/>
        <v>Russia</v>
      </c>
      <c r="D3676" s="1" t="s">
        <v>7511</v>
      </c>
      <c r="E3676" s="7" t="str">
        <f>TEXT(DATE(MID(D3676, 13, 4), CHOOSE(MATCH( MID(D3676, 5, 3), {"Jan","Feb","Mar","Apr","May","Jun","Jul","Aug","Sep","Oct","Nov","Dec"}, 0), 1, 2, 3, 4, 5, 6, 7, 8, 9, 10, 11, 12), MID(D3676, 9, 2)), "yyyy-mm-dd")</f>
        <v>1985-10-24</v>
      </c>
      <c r="F3676" s="1" t="str">
        <f t="shared" si="400"/>
        <v>02:30:00</v>
      </c>
      <c r="G3676" s="9" t="str">
        <f t="shared" si="401"/>
        <v>October</v>
      </c>
      <c r="H3676" s="5" t="str">
        <f t="shared" si="402"/>
        <v>1985</v>
      </c>
      <c r="I3676" s="1" t="s">
        <v>7512</v>
      </c>
      <c r="J3676" s="1" t="str">
        <f t="shared" si="403"/>
        <v xml:space="preserve">Tsyklon-3 </v>
      </c>
      <c r="K3676" s="1" t="str">
        <f t="shared" si="404"/>
        <v>Meteor-3 nÂ°01</v>
      </c>
      <c r="L3676" s="1" t="s">
        <v>346</v>
      </c>
      <c r="M3676" s="1"/>
      <c r="N3676" s="1">
        <f t="shared" si="405"/>
        <v>0</v>
      </c>
      <c r="O3676" s="1" t="s">
        <v>9</v>
      </c>
    </row>
    <row r="3677" spans="1:15" x14ac:dyDescent="0.3">
      <c r="A3677" s="1" t="s">
        <v>6140</v>
      </c>
      <c r="B3677" s="1" t="s">
        <v>1561</v>
      </c>
      <c r="C3677" s="1" t="str">
        <f t="shared" si="399"/>
        <v>Russia</v>
      </c>
      <c r="D3677" s="1" t="s">
        <v>7513</v>
      </c>
      <c r="E3677" s="7" t="str">
        <f>TEXT(DATE(MID(D3677, 13, 4), CHOOSE(MATCH( MID(D3677, 5, 3), {"Jan","Feb","Mar","Apr","May","Jun","Jul","Aug","Sep","Oct","Nov","Dec"}, 0), 1, 2, 3, 4, 5, 6, 7, 8, 9, 10, 11, 12), MID(D3677, 9, 2)), "yyyy-mm-dd")</f>
        <v>1985-10-23</v>
      </c>
      <c r="F3677" s="1" t="str">
        <f t="shared" si="400"/>
        <v>17:24:00</v>
      </c>
      <c r="G3677" s="9" t="str">
        <f t="shared" si="401"/>
        <v>October</v>
      </c>
      <c r="H3677" s="5" t="str">
        <f t="shared" si="402"/>
        <v>1985</v>
      </c>
      <c r="I3677" s="1" t="s">
        <v>7514</v>
      </c>
      <c r="J3677" s="1" t="str">
        <f t="shared" si="403"/>
        <v xml:space="preserve">Cosmos-3M </v>
      </c>
      <c r="K3677" s="1" t="str">
        <f t="shared" si="404"/>
        <v>Parouss nÂ°50</v>
      </c>
      <c r="L3677" s="1" t="s">
        <v>346</v>
      </c>
      <c r="M3677" s="1"/>
      <c r="N3677" s="1">
        <f t="shared" si="405"/>
        <v>0</v>
      </c>
      <c r="O3677" s="1" t="s">
        <v>257</v>
      </c>
    </row>
    <row r="3678" spans="1:15" x14ac:dyDescent="0.3">
      <c r="A3678" s="1" t="s">
        <v>6140</v>
      </c>
      <c r="B3678" s="1" t="s">
        <v>1630</v>
      </c>
      <c r="C3678" s="1" t="str">
        <f t="shared" si="399"/>
        <v>Kazakhstan</v>
      </c>
      <c r="D3678" s="1" t="s">
        <v>7515</v>
      </c>
      <c r="E3678" s="7" t="str">
        <f>TEXT(DATE(MID(D3678, 13, 4), CHOOSE(MATCH( MID(D3678, 5, 3), {"Jan","Feb","Mar","Apr","May","Jun","Jul","Aug","Sep","Oct","Nov","Dec"}, 0), 1, 2, 3, 4, 5, 6, 7, 8, 9, 10, 11, 12), MID(D3678, 9, 2)), "yyyy-mm-dd")</f>
        <v>1985-10-23</v>
      </c>
      <c r="F3678" s="1" t="str">
        <f t="shared" si="400"/>
        <v>00:42:00</v>
      </c>
      <c r="G3678" s="9" t="str">
        <f t="shared" si="401"/>
        <v>October</v>
      </c>
      <c r="H3678" s="5" t="str">
        <f t="shared" si="402"/>
        <v>1985</v>
      </c>
      <c r="I3678" s="1" t="s">
        <v>7516</v>
      </c>
      <c r="J3678" s="1" t="str">
        <f t="shared" si="403"/>
        <v xml:space="preserve">Molniya-M /Block ML </v>
      </c>
      <c r="K3678" s="1" t="str">
        <f t="shared" si="404"/>
        <v>Molniya-1 nÂ°119</v>
      </c>
      <c r="L3678" s="1" t="s">
        <v>346</v>
      </c>
      <c r="M3678" s="1"/>
      <c r="N3678" s="1">
        <f t="shared" si="405"/>
        <v>0</v>
      </c>
      <c r="O3678" s="1" t="s">
        <v>9</v>
      </c>
    </row>
    <row r="3679" spans="1:15" x14ac:dyDescent="0.3">
      <c r="A3679" s="1" t="s">
        <v>6140</v>
      </c>
      <c r="B3679" s="1" t="s">
        <v>5</v>
      </c>
      <c r="C3679" s="1" t="str">
        <f t="shared" si="399"/>
        <v>Russia</v>
      </c>
      <c r="D3679" s="1" t="s">
        <v>7517</v>
      </c>
      <c r="E3679" s="7" t="str">
        <f>TEXT(DATE(MID(D3679, 13, 4), CHOOSE(MATCH( MID(D3679, 5, 3), {"Jan","Feb","Mar","Apr","May","Jun","Jul","Aug","Sep","Oct","Nov","Dec"}, 0), 1, 2, 3, 4, 5, 6, 7, 8, 9, 10, 11, 12), MID(D3679, 9, 2)), "yyyy-mm-dd")</f>
        <v>1985-10-22</v>
      </c>
      <c r="F3679" s="1" t="str">
        <f t="shared" si="400"/>
        <v>20:24:00</v>
      </c>
      <c r="G3679" s="9" t="str">
        <f t="shared" si="401"/>
        <v>October</v>
      </c>
      <c r="H3679" s="5" t="str">
        <f t="shared" si="402"/>
        <v>1985</v>
      </c>
      <c r="I3679" s="1" t="s">
        <v>7518</v>
      </c>
      <c r="J3679" s="1" t="str">
        <f t="shared" si="403"/>
        <v xml:space="preserve">Molniya-M /Block 2BL </v>
      </c>
      <c r="K3679" s="1" t="str">
        <f t="shared" si="404"/>
        <v>Cosmos 1698</v>
      </c>
      <c r="L3679" s="1" t="s">
        <v>346</v>
      </c>
      <c r="M3679" s="1"/>
      <c r="N3679" s="1">
        <f t="shared" si="405"/>
        <v>0</v>
      </c>
      <c r="O3679" s="1" t="s">
        <v>9</v>
      </c>
    </row>
    <row r="3680" spans="1:15" x14ac:dyDescent="0.3">
      <c r="A3680" s="1" t="s">
        <v>6140</v>
      </c>
      <c r="B3680" s="1" t="s">
        <v>2022</v>
      </c>
      <c r="C3680" s="1" t="str">
        <f t="shared" si="399"/>
        <v>Kazakhstan</v>
      </c>
      <c r="D3680" s="1" t="s">
        <v>7519</v>
      </c>
      <c r="E3680" s="7" t="str">
        <f>TEXT(DATE(MID(D3680, 13, 4), CHOOSE(MATCH( MID(D3680, 5, 3), {"Jan","Feb","Mar","Apr","May","Jun","Jul","Aug","Sep","Oct","Nov","Dec"}, 0), 1, 2, 3, 4, 5, 6, 7, 8, 9, 10, 11, 12), MID(D3680, 9, 2)), "yyyy-mm-dd")</f>
        <v>1985-10-22</v>
      </c>
      <c r="F3680" s="1" t="str">
        <f t="shared" si="400"/>
        <v>07:00:00</v>
      </c>
      <c r="G3680" s="9" t="str">
        <f t="shared" si="401"/>
        <v>October</v>
      </c>
      <c r="H3680" s="5" t="str">
        <f t="shared" si="402"/>
        <v>1985</v>
      </c>
      <c r="I3680" s="1" t="s">
        <v>7520</v>
      </c>
      <c r="J3680" s="1" t="str">
        <f t="shared" si="403"/>
        <v xml:space="preserve">Zenit-2 </v>
      </c>
      <c r="K3680" s="1" t="str">
        <f t="shared" si="404"/>
        <v>Cosmos 1697</v>
      </c>
      <c r="L3680" s="1" t="s">
        <v>346</v>
      </c>
      <c r="M3680" s="1"/>
      <c r="N3680" s="1">
        <f t="shared" si="405"/>
        <v>0</v>
      </c>
      <c r="O3680" s="1" t="s">
        <v>9</v>
      </c>
    </row>
    <row r="3681" spans="1:15" x14ac:dyDescent="0.3">
      <c r="A3681" s="1" t="s">
        <v>14</v>
      </c>
      <c r="B3681" s="1" t="s">
        <v>5301</v>
      </c>
      <c r="C3681" s="1" t="str">
        <f t="shared" si="399"/>
        <v>China</v>
      </c>
      <c r="D3681" s="1" t="s">
        <v>7521</v>
      </c>
      <c r="E3681" s="7" t="str">
        <f>TEXT(DATE(MID(D3681, 13, 4), CHOOSE(MATCH( MID(D3681, 5, 3), {"Jan","Feb","Mar","Apr","May","Jun","Jul","Aug","Sep","Oct","Nov","Dec"}, 0), 1, 2, 3, 4, 5, 6, 7, 8, 9, 10, 11, 12), MID(D3681, 9, 2)), "yyyy-mm-dd")</f>
        <v>1985-10-21</v>
      </c>
      <c r="F3681" s="1" t="str">
        <f t="shared" si="400"/>
        <v>05:04:00</v>
      </c>
      <c r="G3681" s="9" t="str">
        <f t="shared" si="401"/>
        <v>October</v>
      </c>
      <c r="H3681" s="5" t="str">
        <f t="shared" si="402"/>
        <v>1985</v>
      </c>
      <c r="I3681" s="1" t="s">
        <v>7522</v>
      </c>
      <c r="J3681" s="1" t="str">
        <f t="shared" si="403"/>
        <v xml:space="preserve">Long March 2C </v>
      </c>
      <c r="K3681" s="1" t="str">
        <f t="shared" si="404"/>
        <v>FSW-0 7</v>
      </c>
      <c r="L3681" s="1" t="s">
        <v>8</v>
      </c>
      <c r="M3681" s="1">
        <v>30.8</v>
      </c>
      <c r="N3681" s="1">
        <f t="shared" si="405"/>
        <v>2556.4</v>
      </c>
      <c r="O3681" s="1" t="s">
        <v>9</v>
      </c>
    </row>
    <row r="3682" spans="1:15" x14ac:dyDescent="0.3">
      <c r="A3682" s="1" t="s">
        <v>6140</v>
      </c>
      <c r="B3682" s="1" t="s">
        <v>130</v>
      </c>
      <c r="C3682" s="1" t="str">
        <f t="shared" si="399"/>
        <v>Kazakhstan</v>
      </c>
      <c r="D3682" s="1" t="s">
        <v>7523</v>
      </c>
      <c r="E3682" s="7" t="str">
        <f>TEXT(DATE(MID(D3682, 13, 4), CHOOSE(MATCH( MID(D3682, 5, 3), {"Jan","Feb","Mar","Apr","May","Jun","Jul","Aug","Sep","Oct","Nov","Dec"}, 0), 1, 2, 3, 4, 5, 6, 7, 8, 9, 10, 11, 12), MID(D3682, 9, 2)), "yyyy-mm-dd")</f>
        <v>1985-10-16</v>
      </c>
      <c r="F3682" s="1" t="str">
        <f t="shared" si="400"/>
        <v>09:25:00</v>
      </c>
      <c r="G3682" s="9" t="str">
        <f t="shared" si="401"/>
        <v>October</v>
      </c>
      <c r="H3682" s="5" t="str">
        <f t="shared" si="402"/>
        <v>1985</v>
      </c>
      <c r="I3682" s="1" t="s">
        <v>7524</v>
      </c>
      <c r="J3682" s="1" t="str">
        <f t="shared" si="403"/>
        <v xml:space="preserve">Soyuz U </v>
      </c>
      <c r="K3682" s="1" t="str">
        <f t="shared" si="404"/>
        <v>Cosmos 1696</v>
      </c>
      <c r="L3682" s="1" t="s">
        <v>346</v>
      </c>
      <c r="M3682" s="1">
        <v>20</v>
      </c>
      <c r="N3682" s="1">
        <f t="shared" si="405"/>
        <v>1660</v>
      </c>
      <c r="O3682" s="1" t="s">
        <v>9</v>
      </c>
    </row>
    <row r="3683" spans="1:15" x14ac:dyDescent="0.3">
      <c r="A3683" s="1" t="s">
        <v>6140</v>
      </c>
      <c r="B3683" s="1" t="s">
        <v>4483</v>
      </c>
      <c r="C3683" s="1" t="str">
        <f t="shared" si="399"/>
        <v>Russia</v>
      </c>
      <c r="D3683" s="1" t="s">
        <v>7525</v>
      </c>
      <c r="E3683" s="7" t="str">
        <f>TEXT(DATE(MID(D3683, 13, 4), CHOOSE(MATCH( MID(D3683, 5, 3), {"Jan","Feb","Mar","Apr","May","Jun","Jul","Aug","Sep","Oct","Nov","Dec"}, 0), 1, 2, 3, 4, 5, 6, 7, 8, 9, 10, 11, 12), MID(D3683, 9, 2)), "yyyy-mm-dd")</f>
        <v>1985-10-09</v>
      </c>
      <c r="F3683" s="1" t="str">
        <f t="shared" si="400"/>
        <v>21:35:00</v>
      </c>
      <c r="G3683" s="9" t="str">
        <f t="shared" si="401"/>
        <v>October</v>
      </c>
      <c r="H3683" s="5" t="str">
        <f t="shared" si="402"/>
        <v>1985</v>
      </c>
      <c r="I3683" s="1" t="s">
        <v>7526</v>
      </c>
      <c r="J3683" s="1" t="str">
        <f t="shared" si="403"/>
        <v xml:space="preserve">Tsyklon-3 </v>
      </c>
      <c r="K3683" s="1" t="str">
        <f t="shared" si="404"/>
        <v>Cosmos 1690 to 1695</v>
      </c>
      <c r="L3683" s="1" t="s">
        <v>346</v>
      </c>
      <c r="M3683" s="1"/>
      <c r="N3683" s="1">
        <f t="shared" si="405"/>
        <v>0</v>
      </c>
      <c r="O3683" s="1" t="s">
        <v>9</v>
      </c>
    </row>
    <row r="3684" spans="1:15" x14ac:dyDescent="0.3">
      <c r="A3684" s="1" t="s">
        <v>5556</v>
      </c>
      <c r="B3684" s="1" t="s">
        <v>5557</v>
      </c>
      <c r="C3684" s="1" t="str">
        <f t="shared" si="399"/>
        <v>USA</v>
      </c>
      <c r="D3684" s="1" t="s">
        <v>7527</v>
      </c>
      <c r="E3684" s="7" t="str">
        <f>TEXT(DATE(MID(D3684, 13, 4), CHOOSE(MATCH( MID(D3684, 5, 3), {"Jan","Feb","Mar","Apr","May","Jun","Jul","Aug","Sep","Oct","Nov","Dec"}, 0), 1, 2, 3, 4, 5, 6, 7, 8, 9, 10, 11, 12), MID(D3684, 9, 2)), "yyyy-mm-dd")</f>
        <v>1985-10-09</v>
      </c>
      <c r="F3684" s="1" t="str">
        <f t="shared" si="400"/>
        <v>02:53:00</v>
      </c>
      <c r="G3684" s="9" t="str">
        <f t="shared" si="401"/>
        <v>October</v>
      </c>
      <c r="H3684" s="5" t="str">
        <f t="shared" si="402"/>
        <v>1985</v>
      </c>
      <c r="I3684" s="1" t="s">
        <v>7528</v>
      </c>
      <c r="J3684" s="1" t="str">
        <f t="shared" si="403"/>
        <v xml:space="preserve">Atlas-E/F SGS-2 </v>
      </c>
      <c r="K3684" s="1" t="str">
        <f t="shared" si="404"/>
        <v>GPS-11 (USA-10)</v>
      </c>
      <c r="L3684" s="1" t="s">
        <v>346</v>
      </c>
      <c r="M3684" s="1"/>
      <c r="N3684" s="1">
        <f t="shared" si="405"/>
        <v>0</v>
      </c>
      <c r="O3684" s="1" t="s">
        <v>9</v>
      </c>
    </row>
    <row r="3685" spans="1:15" x14ac:dyDescent="0.3">
      <c r="A3685" s="1" t="s">
        <v>657</v>
      </c>
      <c r="B3685" s="1" t="s">
        <v>30</v>
      </c>
      <c r="C3685" s="1" t="str">
        <f t="shared" si="399"/>
        <v>USA</v>
      </c>
      <c r="D3685" s="1" t="s">
        <v>7529</v>
      </c>
      <c r="E3685" s="7" t="str">
        <f>TEXT(DATE(MID(D3685, 13, 4), CHOOSE(MATCH( MID(D3685, 5, 3), {"Jan","Feb","Mar","Apr","May","Jun","Jul","Aug","Sep","Oct","Nov","Dec"}, 0), 1, 2, 3, 4, 5, 6, 7, 8, 9, 10, 11, 12), MID(D3685, 9, 2)), "yyyy-mm-dd")</f>
        <v>1985-10-03</v>
      </c>
      <c r="F3685" s="1" t="str">
        <f t="shared" si="400"/>
        <v>15:15:00</v>
      </c>
      <c r="G3685" s="9" t="str">
        <f t="shared" si="401"/>
        <v>October</v>
      </c>
      <c r="H3685" s="5" t="str">
        <f t="shared" si="402"/>
        <v>1985</v>
      </c>
      <c r="I3685" s="1" t="s">
        <v>7530</v>
      </c>
      <c r="J3685" s="1" t="str">
        <f t="shared" si="403"/>
        <v xml:space="preserve">Space Shuttle Atlantis </v>
      </c>
      <c r="K3685" s="1" t="str">
        <f t="shared" si="404"/>
        <v>STS-51-J</v>
      </c>
      <c r="L3685" s="1" t="s">
        <v>346</v>
      </c>
      <c r="M3685" s="1">
        <v>450</v>
      </c>
      <c r="N3685" s="1">
        <f t="shared" si="405"/>
        <v>37350</v>
      </c>
      <c r="O3685" s="1" t="s">
        <v>9</v>
      </c>
    </row>
    <row r="3686" spans="1:15" x14ac:dyDescent="0.3">
      <c r="A3686" s="1" t="s">
        <v>6140</v>
      </c>
      <c r="B3686" s="1" t="s">
        <v>5</v>
      </c>
      <c r="C3686" s="1" t="str">
        <f t="shared" si="399"/>
        <v>Russia</v>
      </c>
      <c r="D3686" s="1" t="s">
        <v>7531</v>
      </c>
      <c r="E3686" s="7" t="str">
        <f>TEXT(DATE(MID(D3686, 13, 4), CHOOSE(MATCH( MID(D3686, 5, 3), {"Jan","Feb","Mar","Apr","May","Jun","Jul","Aug","Sep","Oct","Nov","Dec"}, 0), 1, 2, 3, 4, 5, 6, 7, 8, 9, 10, 11, 12), MID(D3686, 9, 2)), "yyyy-mm-dd")</f>
        <v>1985-10-03</v>
      </c>
      <c r="F3686" s="1" t="str">
        <f t="shared" si="400"/>
        <v>07:33:00</v>
      </c>
      <c r="G3686" s="9" t="str">
        <f t="shared" si="401"/>
        <v>October</v>
      </c>
      <c r="H3686" s="5" t="str">
        <f t="shared" si="402"/>
        <v>1985</v>
      </c>
      <c r="I3686" s="1" t="s">
        <v>7532</v>
      </c>
      <c r="J3686" s="1" t="str">
        <f t="shared" si="403"/>
        <v xml:space="preserve">Molniya-M /Block ML </v>
      </c>
      <c r="K3686" s="1" t="str">
        <f t="shared" si="404"/>
        <v>Molniya-3 nÂ°118</v>
      </c>
      <c r="L3686" s="1" t="s">
        <v>346</v>
      </c>
      <c r="M3686" s="1"/>
      <c r="N3686" s="1">
        <f t="shared" si="405"/>
        <v>0</v>
      </c>
      <c r="O3686" s="1" t="s">
        <v>9</v>
      </c>
    </row>
    <row r="3687" spans="1:15" x14ac:dyDescent="0.3">
      <c r="A3687" s="1" t="s">
        <v>6140</v>
      </c>
      <c r="B3687" s="1" t="s">
        <v>130</v>
      </c>
      <c r="C3687" s="1" t="str">
        <f t="shared" si="399"/>
        <v>Kazakhstan</v>
      </c>
      <c r="D3687" s="1" t="s">
        <v>7533</v>
      </c>
      <c r="E3687" s="7" t="str">
        <f>TEXT(DATE(MID(D3687, 13, 4), CHOOSE(MATCH( MID(D3687, 5, 3), {"Jan","Feb","Mar","Apr","May","Jun","Jul","Aug","Sep","Oct","Nov","Dec"}, 0), 1, 2, 3, 4, 5, 6, 7, 8, 9, 10, 11, 12), MID(D3687, 9, 2)), "yyyy-mm-dd")</f>
        <v>1985-10-03</v>
      </c>
      <c r="F3687" s="1" t="str">
        <f t="shared" si="400"/>
        <v>05:48:00</v>
      </c>
      <c r="G3687" s="9" t="str">
        <f t="shared" si="401"/>
        <v>October</v>
      </c>
      <c r="H3687" s="5" t="str">
        <f t="shared" si="402"/>
        <v>1985</v>
      </c>
      <c r="I3687" s="1" t="s">
        <v>7534</v>
      </c>
      <c r="J3687" s="1" t="str">
        <f t="shared" si="403"/>
        <v xml:space="preserve">Vostok-2M </v>
      </c>
      <c r="K3687" s="1" t="str">
        <f t="shared" si="404"/>
        <v>Cosmos 1689</v>
      </c>
      <c r="L3687" s="1" t="s">
        <v>346</v>
      </c>
      <c r="M3687" s="1"/>
      <c r="N3687" s="1">
        <f t="shared" si="405"/>
        <v>0</v>
      </c>
      <c r="O3687" s="1" t="s">
        <v>9</v>
      </c>
    </row>
    <row r="3688" spans="1:15" x14ac:dyDescent="0.3">
      <c r="A3688" s="1" t="s">
        <v>6140</v>
      </c>
      <c r="B3688" s="1" t="s">
        <v>4882</v>
      </c>
      <c r="C3688" s="1" t="str">
        <f t="shared" si="399"/>
        <v>Russia</v>
      </c>
      <c r="D3688" s="1" t="s">
        <v>7535</v>
      </c>
      <c r="E3688" s="7" t="str">
        <f>TEXT(DATE(MID(D3688, 13, 4), CHOOSE(MATCH( MID(D3688, 5, 3), {"Jan","Feb","Mar","Apr","May","Jun","Jul","Aug","Sep","Oct","Nov","Dec"}, 0), 1, 2, 3, 4, 5, 6, 7, 8, 9, 10, 11, 12), MID(D3688, 9, 2)), "yyyy-mm-dd")</f>
        <v>1985-10-02</v>
      </c>
      <c r="F3688" s="1" t="str">
        <f t="shared" si="400"/>
        <v>09:00:00</v>
      </c>
      <c r="G3688" s="9" t="str">
        <f t="shared" si="401"/>
        <v>October</v>
      </c>
      <c r="H3688" s="5" t="str">
        <f t="shared" si="402"/>
        <v>1985</v>
      </c>
      <c r="I3688" s="1" t="s">
        <v>7536</v>
      </c>
      <c r="J3688" s="1" t="str">
        <f t="shared" si="403"/>
        <v xml:space="preserve">Cosmos-3M </v>
      </c>
      <c r="K3688" s="1" t="str">
        <f t="shared" si="404"/>
        <v>Cosmos 1688</v>
      </c>
      <c r="L3688" s="1" t="s">
        <v>346</v>
      </c>
      <c r="M3688" s="1"/>
      <c r="N3688" s="1">
        <f t="shared" si="405"/>
        <v>0</v>
      </c>
      <c r="O3688" s="1" t="s">
        <v>9</v>
      </c>
    </row>
    <row r="3689" spans="1:15" x14ac:dyDescent="0.3">
      <c r="A3689" s="1" t="s">
        <v>6140</v>
      </c>
      <c r="B3689" s="1" t="s">
        <v>3038</v>
      </c>
      <c r="C3689" s="1" t="str">
        <f t="shared" si="399"/>
        <v>Russia</v>
      </c>
      <c r="D3689" s="1" t="s">
        <v>7537</v>
      </c>
      <c r="E3689" s="7" t="str">
        <f>TEXT(DATE(MID(D3689, 13, 4), CHOOSE(MATCH( MID(D3689, 5, 3), {"Jan","Feb","Mar","Apr","May","Jun","Jul","Aug","Sep","Oct","Nov","Dec"}, 0), 1, 2, 3, 4, 5, 6, 7, 8, 9, 10, 11, 12), MID(D3689, 9, 2)), "yyyy-mm-dd")</f>
        <v>1985-09-30</v>
      </c>
      <c r="F3689" s="1" t="str">
        <f t="shared" si="400"/>
        <v>19:23:00</v>
      </c>
      <c r="G3689" s="9" t="str">
        <f t="shared" si="401"/>
        <v>September</v>
      </c>
      <c r="H3689" s="5" t="str">
        <f t="shared" si="402"/>
        <v>1985</v>
      </c>
      <c r="I3689" s="1" t="s">
        <v>7538</v>
      </c>
      <c r="J3689" s="1" t="str">
        <f t="shared" si="403"/>
        <v xml:space="preserve">Molniya-M /Block 2BL </v>
      </c>
      <c r="K3689" s="1" t="str">
        <f t="shared" si="404"/>
        <v>Cosmos 1687</v>
      </c>
      <c r="L3689" s="1" t="s">
        <v>346</v>
      </c>
      <c r="M3689" s="1"/>
      <c r="N3689" s="1">
        <f t="shared" si="405"/>
        <v>0</v>
      </c>
      <c r="O3689" s="1" t="s">
        <v>9</v>
      </c>
    </row>
    <row r="3690" spans="1:15" x14ac:dyDescent="0.3">
      <c r="A3690" s="1" t="s">
        <v>5556</v>
      </c>
      <c r="B3690" s="1" t="s">
        <v>4092</v>
      </c>
      <c r="C3690" s="1" t="str">
        <f t="shared" si="399"/>
        <v>USA</v>
      </c>
      <c r="D3690" s="1" t="s">
        <v>7539</v>
      </c>
      <c r="E3690" s="7" t="str">
        <f>TEXT(DATE(MID(D3690, 13, 4), CHOOSE(MATCH( MID(D3690, 5, 3), {"Jan","Feb","Mar","Apr","May","Jun","Jul","Aug","Sep","Oct","Nov","Dec"}, 0), 1, 2, 3, 4, 5, 6, 7, 8, 9, 10, 11, 12), MID(D3690, 9, 2)), "yyyy-mm-dd")</f>
        <v>1985-09-28</v>
      </c>
      <c r="F3690" s="1" t="str">
        <f t="shared" si="400"/>
        <v>23:17:00</v>
      </c>
      <c r="G3690" s="9" t="str">
        <f t="shared" si="401"/>
        <v>September</v>
      </c>
      <c r="H3690" s="5" t="str">
        <f t="shared" si="402"/>
        <v>1985</v>
      </c>
      <c r="I3690" s="1" t="s">
        <v>7540</v>
      </c>
      <c r="J3690" s="1" t="str">
        <f t="shared" si="403"/>
        <v xml:space="preserve">Atlas-G Centaur-D1AR </v>
      </c>
      <c r="K3690" s="1" t="str">
        <f t="shared" si="404"/>
        <v>Intelsat 512</v>
      </c>
      <c r="L3690" s="1" t="s">
        <v>346</v>
      </c>
      <c r="M3690" s="1"/>
      <c r="N3690" s="1">
        <f t="shared" si="405"/>
        <v>0</v>
      </c>
      <c r="O3690" s="1" t="s">
        <v>9</v>
      </c>
    </row>
    <row r="3691" spans="1:15" x14ac:dyDescent="0.3">
      <c r="A3691" s="1" t="s">
        <v>6140</v>
      </c>
      <c r="B3691" s="1" t="s">
        <v>529</v>
      </c>
      <c r="C3691" s="1" t="str">
        <f t="shared" si="399"/>
        <v>Kazakhstan</v>
      </c>
      <c r="D3691" s="1" t="s">
        <v>7541</v>
      </c>
      <c r="E3691" s="7" t="str">
        <f>TEXT(DATE(MID(D3691, 13, 4), CHOOSE(MATCH( MID(D3691, 5, 3), {"Jan","Feb","Mar","Apr","May","Jun","Jul","Aug","Sep","Oct","Nov","Dec"}, 0), 1, 2, 3, 4, 5, 6, 7, 8, 9, 10, 11, 12), MID(D3691, 9, 2)), "yyyy-mm-dd")</f>
        <v>1985-09-27</v>
      </c>
      <c r="F3691" s="1" t="str">
        <f t="shared" si="400"/>
        <v>08:41:00</v>
      </c>
      <c r="G3691" s="9" t="str">
        <f t="shared" si="401"/>
        <v>September</v>
      </c>
      <c r="H3691" s="5" t="str">
        <f t="shared" si="402"/>
        <v>1985</v>
      </c>
      <c r="I3691" s="1" t="s">
        <v>7542</v>
      </c>
      <c r="J3691" s="1" t="str">
        <f t="shared" si="403"/>
        <v xml:space="preserve">Proton-K </v>
      </c>
      <c r="K3691" s="1" t="str">
        <f t="shared" si="404"/>
        <v>Cosmos 1686 (TKS)</v>
      </c>
      <c r="L3691" s="1" t="s">
        <v>346</v>
      </c>
      <c r="M3691" s="1"/>
      <c r="N3691" s="1">
        <f t="shared" si="405"/>
        <v>0</v>
      </c>
      <c r="O3691" s="1" t="s">
        <v>9</v>
      </c>
    </row>
    <row r="3692" spans="1:15" x14ac:dyDescent="0.3">
      <c r="A3692" s="1" t="s">
        <v>6140</v>
      </c>
      <c r="B3692" s="1" t="s">
        <v>3038</v>
      </c>
      <c r="C3692" s="1" t="str">
        <f t="shared" si="399"/>
        <v>Russia</v>
      </c>
      <c r="D3692" s="1" t="s">
        <v>7543</v>
      </c>
      <c r="E3692" s="7" t="str">
        <f>TEXT(DATE(MID(D3692, 13, 4), CHOOSE(MATCH( MID(D3692, 5, 3), {"Jan","Feb","Mar","Apr","May","Jun","Jul","Aug","Sep","Oct","Nov","Dec"}, 0), 1, 2, 3, 4, 5, 6, 7, 8, 9, 10, 11, 12), MID(D3692, 9, 2)), "yyyy-mm-dd")</f>
        <v>1985-09-26</v>
      </c>
      <c r="F3692" s="1" t="str">
        <f t="shared" si="400"/>
        <v>11:15:00</v>
      </c>
      <c r="G3692" s="9" t="str">
        <f t="shared" si="401"/>
        <v>September</v>
      </c>
      <c r="H3692" s="5" t="str">
        <f t="shared" si="402"/>
        <v>1985</v>
      </c>
      <c r="I3692" s="1" t="s">
        <v>7544</v>
      </c>
      <c r="J3692" s="1" t="str">
        <f t="shared" si="403"/>
        <v xml:space="preserve">Soyuz U </v>
      </c>
      <c r="K3692" s="1" t="str">
        <f t="shared" si="404"/>
        <v>Cosmos 1685</v>
      </c>
      <c r="L3692" s="1" t="s">
        <v>346</v>
      </c>
      <c r="M3692" s="1">
        <v>20</v>
      </c>
      <c r="N3692" s="1">
        <f t="shared" si="405"/>
        <v>1660</v>
      </c>
      <c r="O3692" s="1" t="s">
        <v>9</v>
      </c>
    </row>
    <row r="3693" spans="1:15" x14ac:dyDescent="0.3">
      <c r="A3693" s="1" t="s">
        <v>6140</v>
      </c>
      <c r="B3693" s="1" t="s">
        <v>5</v>
      </c>
      <c r="C3693" s="1" t="str">
        <f t="shared" si="399"/>
        <v>Russia</v>
      </c>
      <c r="D3693" s="1" t="s">
        <v>7545</v>
      </c>
      <c r="E3693" s="7" t="str">
        <f>TEXT(DATE(MID(D3693, 13, 4), CHOOSE(MATCH( MID(D3693, 5, 3), {"Jan","Feb","Mar","Apr","May","Jun","Jul","Aug","Sep","Oct","Nov","Dec"}, 0), 1, 2, 3, 4, 5, 6, 7, 8, 9, 10, 11, 12), MID(D3693, 9, 2)), "yyyy-mm-dd")</f>
        <v>1985-09-24</v>
      </c>
      <c r="F3693" s="1" t="str">
        <f t="shared" si="400"/>
        <v>01:18:00</v>
      </c>
      <c r="G3693" s="9" t="str">
        <f t="shared" si="401"/>
        <v>September</v>
      </c>
      <c r="H3693" s="5" t="str">
        <f t="shared" si="402"/>
        <v>1985</v>
      </c>
      <c r="I3693" s="1" t="s">
        <v>7546</v>
      </c>
      <c r="J3693" s="1" t="str">
        <f t="shared" si="403"/>
        <v xml:space="preserve">Molniya-M /Block 2BL </v>
      </c>
      <c r="K3693" s="1" t="str">
        <f t="shared" si="404"/>
        <v>Cosmos 1684</v>
      </c>
      <c r="L3693" s="1" t="s">
        <v>346</v>
      </c>
      <c r="M3693" s="1"/>
      <c r="N3693" s="1">
        <f t="shared" si="405"/>
        <v>0</v>
      </c>
      <c r="O3693" s="1" t="s">
        <v>9</v>
      </c>
    </row>
    <row r="3694" spans="1:15" x14ac:dyDescent="0.3">
      <c r="A3694" s="1" t="s">
        <v>6140</v>
      </c>
      <c r="B3694" s="1" t="s">
        <v>6615</v>
      </c>
      <c r="C3694" s="1" t="str">
        <f t="shared" si="399"/>
        <v>Russia</v>
      </c>
      <c r="D3694" s="1" t="s">
        <v>7547</v>
      </c>
      <c r="E3694" s="7" t="str">
        <f>TEXT(DATE(MID(D3694, 13, 4), CHOOSE(MATCH( MID(D3694, 5, 3), {"Jan","Feb","Mar","Apr","May","Jun","Jul","Aug","Sep","Oct","Nov","Dec"}, 0), 1, 2, 3, 4, 5, 6, 7, 8, 9, 10, 11, 12), MID(D3694, 9, 2)), "yyyy-mm-dd")</f>
        <v>1985-09-19</v>
      </c>
      <c r="F3694" s="1" t="str">
        <f t="shared" si="400"/>
        <v>10:10:00</v>
      </c>
      <c r="G3694" s="9" t="str">
        <f t="shared" si="401"/>
        <v>September</v>
      </c>
      <c r="H3694" s="5" t="str">
        <f t="shared" si="402"/>
        <v>1985</v>
      </c>
      <c r="I3694" s="1" t="s">
        <v>7548</v>
      </c>
      <c r="J3694" s="1" t="str">
        <f t="shared" si="403"/>
        <v xml:space="preserve">Soyuz U </v>
      </c>
      <c r="K3694" s="1" t="str">
        <f t="shared" si="404"/>
        <v>Cosmos 1683</v>
      </c>
      <c r="L3694" s="1" t="s">
        <v>346</v>
      </c>
      <c r="M3694" s="1">
        <v>20</v>
      </c>
      <c r="N3694" s="1">
        <f t="shared" si="405"/>
        <v>1660</v>
      </c>
      <c r="O3694" s="1" t="s">
        <v>9</v>
      </c>
    </row>
    <row r="3695" spans="1:15" x14ac:dyDescent="0.3">
      <c r="A3695" s="1" t="s">
        <v>6140</v>
      </c>
      <c r="B3695" s="1" t="s">
        <v>3926</v>
      </c>
      <c r="C3695" s="1" t="str">
        <f t="shared" si="399"/>
        <v>Kazakhstan</v>
      </c>
      <c r="D3695" s="1" t="s">
        <v>7549</v>
      </c>
      <c r="E3695" s="7" t="str">
        <f>TEXT(DATE(MID(D3695, 13, 4), CHOOSE(MATCH( MID(D3695, 5, 3), {"Jan","Feb","Mar","Apr","May","Jun","Jul","Aug","Sep","Oct","Nov","Dec"}, 0), 1, 2, 3, 4, 5, 6, 7, 8, 9, 10, 11, 12), MID(D3695, 9, 2)), "yyyy-mm-dd")</f>
        <v>1985-09-19</v>
      </c>
      <c r="F3695" s="1" t="str">
        <f t="shared" si="400"/>
        <v>01:32:00</v>
      </c>
      <c r="G3695" s="9" t="str">
        <f t="shared" si="401"/>
        <v>September</v>
      </c>
      <c r="H3695" s="5" t="str">
        <f t="shared" si="402"/>
        <v>1985</v>
      </c>
      <c r="I3695" s="1" t="s">
        <v>7550</v>
      </c>
      <c r="J3695" s="1" t="str">
        <f t="shared" si="403"/>
        <v xml:space="preserve">Tsyklon-2 </v>
      </c>
      <c r="K3695" s="1" t="str">
        <f t="shared" si="404"/>
        <v>Cosmos 1682</v>
      </c>
      <c r="L3695" s="1" t="s">
        <v>346</v>
      </c>
      <c r="M3695" s="1"/>
      <c r="N3695" s="1">
        <f t="shared" si="405"/>
        <v>0</v>
      </c>
      <c r="O3695" s="1" t="s">
        <v>9</v>
      </c>
    </row>
    <row r="3696" spans="1:15" x14ac:dyDescent="0.3">
      <c r="A3696" s="1" t="s">
        <v>6140</v>
      </c>
      <c r="B3696" s="1" t="s">
        <v>1630</v>
      </c>
      <c r="C3696" s="1" t="str">
        <f t="shared" si="399"/>
        <v>Kazakhstan</v>
      </c>
      <c r="D3696" s="1" t="s">
        <v>7551</v>
      </c>
      <c r="E3696" s="7" t="str">
        <f>TEXT(DATE(MID(D3696, 13, 4), CHOOSE(MATCH( MID(D3696, 5, 3), {"Jan","Feb","Mar","Apr","May","Jun","Jul","Aug","Sep","Oct","Nov","Dec"}, 0), 1, 2, 3, 4, 5, 6, 7, 8, 9, 10, 11, 12), MID(D3696, 9, 2)), "yyyy-mm-dd")</f>
        <v>1985-09-17</v>
      </c>
      <c r="F3696" s="1" t="str">
        <f t="shared" si="400"/>
        <v>12:38:00</v>
      </c>
      <c r="G3696" s="9" t="str">
        <f t="shared" si="401"/>
        <v>September</v>
      </c>
      <c r="H3696" s="5" t="str">
        <f t="shared" si="402"/>
        <v>1985</v>
      </c>
      <c r="I3696" s="1" t="s">
        <v>7552</v>
      </c>
      <c r="J3696" s="1" t="str">
        <f t="shared" si="403"/>
        <v xml:space="preserve">Soyuz U2 </v>
      </c>
      <c r="K3696" s="1" t="str">
        <f t="shared" si="404"/>
        <v>Soyuz T-14</v>
      </c>
      <c r="L3696" s="1" t="s">
        <v>346</v>
      </c>
      <c r="M3696" s="1">
        <v>40</v>
      </c>
      <c r="N3696" s="1">
        <f t="shared" si="405"/>
        <v>3320</v>
      </c>
      <c r="O3696" s="1" t="s">
        <v>9</v>
      </c>
    </row>
    <row r="3697" spans="1:15" x14ac:dyDescent="0.3">
      <c r="A3697" s="1" t="s">
        <v>233</v>
      </c>
      <c r="B3697" s="1" t="s">
        <v>6657</v>
      </c>
      <c r="C3697" s="1" t="str">
        <f t="shared" si="399"/>
        <v>France</v>
      </c>
      <c r="D3697" s="1" t="s">
        <v>7553</v>
      </c>
      <c r="E3697" s="7" t="str">
        <f>TEXT(DATE(MID(D3697, 13, 4), CHOOSE(MATCH( MID(D3697, 5, 3), {"Jan","Feb","Mar","Apr","May","Jun","Jul","Aug","Sep","Oct","Nov","Dec"}, 0), 1, 2, 3, 4, 5, 6, 7, 8, 9, 10, 11, 12), MID(D3697, 9, 2)), "yyyy-mm-dd")</f>
        <v>1985-09-12</v>
      </c>
      <c r="F3697" s="1" t="str">
        <f t="shared" si="400"/>
        <v>23:26:00</v>
      </c>
      <c r="G3697" s="9" t="str">
        <f t="shared" si="401"/>
        <v>September</v>
      </c>
      <c r="H3697" s="5" t="str">
        <f t="shared" si="402"/>
        <v>1985</v>
      </c>
      <c r="I3697" s="1" t="s">
        <v>7554</v>
      </c>
      <c r="J3697" s="1" t="str">
        <f t="shared" si="403"/>
        <v xml:space="preserve">Ariane 3 </v>
      </c>
      <c r="K3697" s="1" t="str">
        <f t="shared" si="404"/>
        <v>ECS 3, Spacenet 3</v>
      </c>
      <c r="L3697" s="1" t="s">
        <v>346</v>
      </c>
      <c r="M3697" s="1"/>
      <c r="N3697" s="1">
        <f t="shared" si="405"/>
        <v>0</v>
      </c>
      <c r="O3697" s="1" t="s">
        <v>257</v>
      </c>
    </row>
    <row r="3698" spans="1:15" x14ac:dyDescent="0.3">
      <c r="A3698" s="1" t="s">
        <v>6140</v>
      </c>
      <c r="B3698" s="1" t="s">
        <v>6615</v>
      </c>
      <c r="C3698" s="1" t="str">
        <f t="shared" si="399"/>
        <v>Russia</v>
      </c>
      <c r="D3698" s="1" t="s">
        <v>7555</v>
      </c>
      <c r="E3698" s="7" t="str">
        <f>TEXT(DATE(MID(D3698, 13, 4), CHOOSE(MATCH( MID(D3698, 5, 3), {"Jan","Feb","Mar","Apr","May","Jun","Jul","Aug","Sep","Oct","Nov","Dec"}, 0), 1, 2, 3, 4, 5, 6, 7, 8, 9, 10, 11, 12), MID(D3698, 9, 2)), "yyyy-mm-dd")</f>
        <v>1985-09-06</v>
      </c>
      <c r="F3698" s="1" t="str">
        <f t="shared" si="400"/>
        <v>10:45:00</v>
      </c>
      <c r="G3698" s="9" t="str">
        <f t="shared" si="401"/>
        <v>September</v>
      </c>
      <c r="H3698" s="5" t="str">
        <f t="shared" si="402"/>
        <v>1985</v>
      </c>
      <c r="I3698" s="1" t="s">
        <v>7556</v>
      </c>
      <c r="J3698" s="1" t="str">
        <f t="shared" si="403"/>
        <v xml:space="preserve">Soyuz U </v>
      </c>
      <c r="K3698" s="1" t="str">
        <f t="shared" si="404"/>
        <v>Cosmos 1681</v>
      </c>
      <c r="L3698" s="1" t="s">
        <v>346</v>
      </c>
      <c r="M3698" s="1">
        <v>20</v>
      </c>
      <c r="N3698" s="1">
        <f t="shared" si="405"/>
        <v>1660</v>
      </c>
      <c r="O3698" s="1" t="s">
        <v>9</v>
      </c>
    </row>
    <row r="3699" spans="1:15" x14ac:dyDescent="0.3">
      <c r="A3699" s="1" t="s">
        <v>6140</v>
      </c>
      <c r="B3699" s="1" t="s">
        <v>3373</v>
      </c>
      <c r="C3699" s="1" t="str">
        <f t="shared" si="399"/>
        <v>Russia</v>
      </c>
      <c r="D3699" s="1" t="s">
        <v>7557</v>
      </c>
      <c r="E3699" s="7" t="str">
        <f>TEXT(DATE(MID(D3699, 13, 4), CHOOSE(MATCH( MID(D3699, 5, 3), {"Jan","Feb","Mar","Apr","May","Jun","Jul","Aug","Sep","Oct","Nov","Dec"}, 0), 1, 2, 3, 4, 5, 6, 7, 8, 9, 10, 11, 12), MID(D3699, 9, 2)), "yyyy-mm-dd")</f>
        <v>1985-09-04</v>
      </c>
      <c r="F3699" s="1" t="str">
        <f t="shared" si="400"/>
        <v>07:05:00</v>
      </c>
      <c r="G3699" s="9" t="str">
        <f t="shared" si="401"/>
        <v>September</v>
      </c>
      <c r="H3699" s="5" t="str">
        <f t="shared" si="402"/>
        <v>1985</v>
      </c>
      <c r="I3699" s="1" t="s">
        <v>7558</v>
      </c>
      <c r="J3699" s="1" t="str">
        <f t="shared" si="403"/>
        <v xml:space="preserve">Cosmos-3M </v>
      </c>
      <c r="K3699" s="1" t="str">
        <f t="shared" si="404"/>
        <v>Cosmos 1680</v>
      </c>
      <c r="L3699" s="1" t="s">
        <v>346</v>
      </c>
      <c r="M3699" s="1"/>
      <c r="N3699" s="1">
        <f t="shared" si="405"/>
        <v>0</v>
      </c>
      <c r="O3699" s="1" t="s">
        <v>9</v>
      </c>
    </row>
    <row r="3700" spans="1:15" x14ac:dyDescent="0.3">
      <c r="A3700" s="1" t="s">
        <v>6140</v>
      </c>
      <c r="B3700" s="1" t="s">
        <v>130</v>
      </c>
      <c r="C3700" s="1" t="str">
        <f t="shared" si="399"/>
        <v>Kazakhstan</v>
      </c>
      <c r="D3700" s="1" t="s">
        <v>7559</v>
      </c>
      <c r="E3700" s="7" t="str">
        <f>TEXT(DATE(MID(D3700, 13, 4), CHOOSE(MATCH( MID(D3700, 5, 3), {"Jan","Feb","Mar","Apr","May","Jun","Jul","Aug","Sep","Oct","Nov","Dec"}, 0), 1, 2, 3, 4, 5, 6, 7, 8, 9, 10, 11, 12), MID(D3700, 9, 2)), "yyyy-mm-dd")</f>
        <v>1985-08-29</v>
      </c>
      <c r="F3700" s="1" t="str">
        <f t="shared" si="400"/>
        <v>11:33:00</v>
      </c>
      <c r="G3700" s="9" t="str">
        <f t="shared" si="401"/>
        <v>August</v>
      </c>
      <c r="H3700" s="5" t="str">
        <f t="shared" si="402"/>
        <v>1985</v>
      </c>
      <c r="I3700" s="1" t="s">
        <v>7560</v>
      </c>
      <c r="J3700" s="1" t="str">
        <f t="shared" si="403"/>
        <v xml:space="preserve">Soyuz U </v>
      </c>
      <c r="K3700" s="1" t="str">
        <f t="shared" si="404"/>
        <v>Cosmos 1679</v>
      </c>
      <c r="L3700" s="1" t="s">
        <v>346</v>
      </c>
      <c r="M3700" s="1">
        <v>20</v>
      </c>
      <c r="N3700" s="1">
        <f t="shared" si="405"/>
        <v>1660</v>
      </c>
      <c r="O3700" s="1" t="s">
        <v>9</v>
      </c>
    </row>
    <row r="3701" spans="1:15" x14ac:dyDescent="0.3">
      <c r="A3701" s="1" t="s">
        <v>6140</v>
      </c>
      <c r="B3701" s="1" t="s">
        <v>6615</v>
      </c>
      <c r="C3701" s="1" t="str">
        <f t="shared" si="399"/>
        <v>Russia</v>
      </c>
      <c r="D3701" s="1" t="s">
        <v>7561</v>
      </c>
      <c r="E3701" s="7" t="str">
        <f>TEXT(DATE(MID(D3701, 13, 4), CHOOSE(MATCH( MID(D3701, 5, 3), {"Jan","Feb","Mar","Apr","May","Jun","Jul","Aug","Sep","Oct","Nov","Dec"}, 0), 1, 2, 3, 4, 5, 6, 7, 8, 9, 10, 11, 12), MID(D3701, 9, 2)), "yyyy-mm-dd")</f>
        <v>1985-08-29</v>
      </c>
      <c r="F3701" s="1" t="str">
        <f t="shared" si="400"/>
        <v>10:15:00</v>
      </c>
      <c r="G3701" s="9" t="str">
        <f t="shared" si="401"/>
        <v>August</v>
      </c>
      <c r="H3701" s="5" t="str">
        <f t="shared" si="402"/>
        <v>1985</v>
      </c>
      <c r="I3701" s="1" t="s">
        <v>7562</v>
      </c>
      <c r="J3701" s="1" t="str">
        <f t="shared" si="403"/>
        <v xml:space="preserve">Soyuz U </v>
      </c>
      <c r="K3701" s="1" t="str">
        <f t="shared" si="404"/>
        <v>Cosmos 1678</v>
      </c>
      <c r="L3701" s="1" t="s">
        <v>346</v>
      </c>
      <c r="M3701" s="1">
        <v>20</v>
      </c>
      <c r="N3701" s="1">
        <f t="shared" si="405"/>
        <v>1660</v>
      </c>
      <c r="O3701" s="1" t="s">
        <v>9</v>
      </c>
    </row>
    <row r="3702" spans="1:15" x14ac:dyDescent="0.3">
      <c r="A3702" s="1" t="s">
        <v>5603</v>
      </c>
      <c r="B3702" s="1" t="s">
        <v>27</v>
      </c>
      <c r="C3702" s="1" t="str">
        <f t="shared" si="399"/>
        <v>USA</v>
      </c>
      <c r="D3702" s="1" t="s">
        <v>7563</v>
      </c>
      <c r="E3702" s="7" t="str">
        <f>TEXT(DATE(MID(D3702, 13, 4), CHOOSE(MATCH( MID(D3702, 5, 3), {"Jan","Feb","Mar","Apr","May","Jun","Jul","Aug","Sep","Oct","Nov","Dec"}, 0), 1, 2, 3, 4, 5, 6, 7, 8, 9, 10, 11, 12), MID(D3702, 9, 2)), "yyyy-mm-dd")</f>
        <v>1985-08-28</v>
      </c>
      <c r="F3702" s="1" t="str">
        <f t="shared" si="400"/>
        <v>21:20:00</v>
      </c>
      <c r="G3702" s="9" t="str">
        <f t="shared" si="401"/>
        <v>August</v>
      </c>
      <c r="H3702" s="5" t="str">
        <f t="shared" si="402"/>
        <v>1985</v>
      </c>
      <c r="I3702" s="1" t="s">
        <v>7564</v>
      </c>
      <c r="J3702" s="1" t="str">
        <f t="shared" si="403"/>
        <v xml:space="preserve">Titan 34D </v>
      </c>
      <c r="K3702" s="1" t="str">
        <f t="shared" si="404"/>
        <v>KH-11 7</v>
      </c>
      <c r="L3702" s="1" t="s">
        <v>346</v>
      </c>
      <c r="M3702" s="1"/>
      <c r="N3702" s="1">
        <f t="shared" si="405"/>
        <v>0</v>
      </c>
      <c r="O3702" s="1" t="s">
        <v>257</v>
      </c>
    </row>
    <row r="3703" spans="1:15" x14ac:dyDescent="0.3">
      <c r="A3703" s="1" t="s">
        <v>657</v>
      </c>
      <c r="B3703" s="1" t="s">
        <v>30</v>
      </c>
      <c r="C3703" s="1" t="str">
        <f t="shared" si="399"/>
        <v>USA</v>
      </c>
      <c r="D3703" s="1" t="s">
        <v>7565</v>
      </c>
      <c r="E3703" s="7" t="str">
        <f>TEXT(DATE(MID(D3703, 13, 4), CHOOSE(MATCH( MID(D3703, 5, 3), {"Jan","Feb","Mar","Apr","May","Jun","Jul","Aug","Sep","Oct","Nov","Dec"}, 0), 1, 2, 3, 4, 5, 6, 7, 8, 9, 10, 11, 12), MID(D3703, 9, 2)), "yyyy-mm-dd")</f>
        <v>1985-08-27</v>
      </c>
      <c r="F3703" s="1" t="str">
        <f t="shared" si="400"/>
        <v>10:58:00</v>
      </c>
      <c r="G3703" s="9" t="str">
        <f t="shared" si="401"/>
        <v>August</v>
      </c>
      <c r="H3703" s="5" t="str">
        <f t="shared" si="402"/>
        <v>1985</v>
      </c>
      <c r="I3703" s="1" t="s">
        <v>7566</v>
      </c>
      <c r="J3703" s="1" t="str">
        <f t="shared" si="403"/>
        <v xml:space="preserve">Space Shuttle Discovery </v>
      </c>
      <c r="K3703" s="1" t="str">
        <f t="shared" si="404"/>
        <v>STS-51-I</v>
      </c>
      <c r="L3703" s="1" t="s">
        <v>346</v>
      </c>
      <c r="M3703" s="1">
        <v>450</v>
      </c>
      <c r="N3703" s="1">
        <f t="shared" si="405"/>
        <v>37350</v>
      </c>
      <c r="O3703" s="1" t="s">
        <v>9</v>
      </c>
    </row>
    <row r="3704" spans="1:15" x14ac:dyDescent="0.3">
      <c r="A3704" s="1" t="s">
        <v>6140</v>
      </c>
      <c r="B3704" s="1" t="s">
        <v>6795</v>
      </c>
      <c r="C3704" s="1" t="str">
        <f t="shared" si="399"/>
        <v>Kazakhstan</v>
      </c>
      <c r="D3704" s="1" t="s">
        <v>7567</v>
      </c>
      <c r="E3704" s="7" t="str">
        <f>TEXT(DATE(MID(D3704, 13, 4), CHOOSE(MATCH( MID(D3704, 5, 3), {"Jan","Feb","Mar","Apr","May","Jun","Jul","Aug","Sep","Oct","Nov","Dec"}, 0), 1, 2, 3, 4, 5, 6, 7, 8, 9, 10, 11, 12), MID(D3704, 9, 2)), "yyyy-mm-dd")</f>
        <v>1985-08-23</v>
      </c>
      <c r="F3704" s="1" t="str">
        <f t="shared" si="400"/>
        <v>22:33:00</v>
      </c>
      <c r="G3704" s="9" t="str">
        <f t="shared" si="401"/>
        <v>August</v>
      </c>
      <c r="H3704" s="5" t="str">
        <f t="shared" si="402"/>
        <v>1985</v>
      </c>
      <c r="I3704" s="1" t="s">
        <v>7568</v>
      </c>
      <c r="J3704" s="1" t="str">
        <f t="shared" si="403"/>
        <v xml:space="preserve">Tsyklon-2 </v>
      </c>
      <c r="K3704" s="1" t="str">
        <f t="shared" si="404"/>
        <v>Cosmos 1677</v>
      </c>
      <c r="L3704" s="1" t="s">
        <v>346</v>
      </c>
      <c r="M3704" s="1"/>
      <c r="N3704" s="1">
        <f t="shared" si="405"/>
        <v>0</v>
      </c>
      <c r="O3704" s="1" t="s">
        <v>9</v>
      </c>
    </row>
    <row r="3705" spans="1:15" x14ac:dyDescent="0.3">
      <c r="A3705" s="1" t="s">
        <v>6140</v>
      </c>
      <c r="B3705" s="1" t="s">
        <v>6615</v>
      </c>
      <c r="C3705" s="1" t="str">
        <f t="shared" si="399"/>
        <v>Russia</v>
      </c>
      <c r="D3705" s="1" t="s">
        <v>7569</v>
      </c>
      <c r="E3705" s="7" t="str">
        <f>TEXT(DATE(MID(D3705, 13, 4), CHOOSE(MATCH( MID(D3705, 5, 3), {"Jan","Feb","Mar","Apr","May","Jun","Jul","Aug","Sep","Oct","Nov","Dec"}, 0), 1, 2, 3, 4, 5, 6, 7, 8, 9, 10, 11, 12), MID(D3705, 9, 2)), "yyyy-mm-dd")</f>
        <v>1985-08-22</v>
      </c>
      <c r="F3705" s="1" t="str">
        <f t="shared" si="400"/>
        <v>19:28:00</v>
      </c>
      <c r="G3705" s="9" t="str">
        <f t="shared" si="401"/>
        <v>August</v>
      </c>
      <c r="H3705" s="5" t="str">
        <f t="shared" si="402"/>
        <v>1985</v>
      </c>
      <c r="I3705" s="1" t="s">
        <v>7570</v>
      </c>
      <c r="J3705" s="1" t="str">
        <f t="shared" si="403"/>
        <v xml:space="preserve">Molniya-M /Block ML </v>
      </c>
      <c r="K3705" s="1" t="str">
        <f t="shared" si="404"/>
        <v>Molniya-1 nÂ°117</v>
      </c>
      <c r="L3705" s="1" t="s">
        <v>346</v>
      </c>
      <c r="M3705" s="1"/>
      <c r="N3705" s="1">
        <f t="shared" si="405"/>
        <v>0</v>
      </c>
      <c r="O3705" s="1" t="s">
        <v>9</v>
      </c>
    </row>
    <row r="3706" spans="1:15" x14ac:dyDescent="0.3">
      <c r="A3706" s="1" t="s">
        <v>3891</v>
      </c>
      <c r="B3706" s="1" t="s">
        <v>714</v>
      </c>
      <c r="C3706" s="1" t="str">
        <f t="shared" si="399"/>
        <v>Japan</v>
      </c>
      <c r="D3706" s="1" t="s">
        <v>7571</v>
      </c>
      <c r="E3706" s="7" t="str">
        <f>TEXT(DATE(MID(D3706, 13, 4), CHOOSE(MATCH( MID(D3706, 5, 3), {"Jan","Feb","Mar","Apr","May","Jun","Jul","Aug","Sep","Oct","Nov","Dec"}, 0), 1, 2, 3, 4, 5, 6, 7, 8, 9, 10, 11, 12), MID(D3706, 9, 2)), "yyyy-mm-dd")</f>
        <v>1985-08-18</v>
      </c>
      <c r="F3706" s="1" t="str">
        <f t="shared" si="400"/>
        <v>23:33:00</v>
      </c>
      <c r="G3706" s="9" t="str">
        <f t="shared" si="401"/>
        <v>August</v>
      </c>
      <c r="H3706" s="5" t="str">
        <f t="shared" si="402"/>
        <v>1985</v>
      </c>
      <c r="I3706" s="1" t="s">
        <v>7572</v>
      </c>
      <c r="J3706" s="1" t="str">
        <f t="shared" si="403"/>
        <v xml:space="preserve">Mu-III S2 </v>
      </c>
      <c r="K3706" s="1" t="str">
        <f t="shared" si="404"/>
        <v>Suisei</v>
      </c>
      <c r="L3706" s="1" t="s">
        <v>346</v>
      </c>
      <c r="M3706" s="1"/>
      <c r="N3706" s="1">
        <f t="shared" si="405"/>
        <v>0</v>
      </c>
      <c r="O3706" s="1" t="s">
        <v>9</v>
      </c>
    </row>
    <row r="3707" spans="1:15" x14ac:dyDescent="0.3">
      <c r="A3707" s="1" t="s">
        <v>6140</v>
      </c>
      <c r="B3707" s="1" t="s">
        <v>6615</v>
      </c>
      <c r="C3707" s="1" t="str">
        <f t="shared" si="399"/>
        <v>Russia</v>
      </c>
      <c r="D3707" s="1" t="s">
        <v>7573</v>
      </c>
      <c r="E3707" s="7" t="str">
        <f>TEXT(DATE(MID(D3707, 13, 4), CHOOSE(MATCH( MID(D3707, 5, 3), {"Jan","Feb","Mar","Apr","May","Jun","Jul","Aug","Sep","Oct","Nov","Dec"}, 0), 1, 2, 3, 4, 5, 6, 7, 8, 9, 10, 11, 12), MID(D3707, 9, 2)), "yyyy-mm-dd")</f>
        <v>1985-08-16</v>
      </c>
      <c r="F3707" s="1" t="str">
        <f t="shared" si="400"/>
        <v>15:10:00</v>
      </c>
      <c r="G3707" s="9" t="str">
        <f t="shared" si="401"/>
        <v>August</v>
      </c>
      <c r="H3707" s="5" t="str">
        <f t="shared" si="402"/>
        <v>1985</v>
      </c>
      <c r="I3707" s="1" t="s">
        <v>7574</v>
      </c>
      <c r="J3707" s="1" t="str">
        <f t="shared" si="403"/>
        <v xml:space="preserve">Soyuz U </v>
      </c>
      <c r="K3707" s="1" t="str">
        <f t="shared" si="404"/>
        <v>Cosmos 1676</v>
      </c>
      <c r="L3707" s="1" t="s">
        <v>346</v>
      </c>
      <c r="M3707" s="1">
        <v>20</v>
      </c>
      <c r="N3707" s="1">
        <f t="shared" si="405"/>
        <v>1660</v>
      </c>
      <c r="O3707" s="1" t="s">
        <v>9</v>
      </c>
    </row>
    <row r="3708" spans="1:15" x14ac:dyDescent="0.3">
      <c r="A3708" s="1" t="s">
        <v>6140</v>
      </c>
      <c r="B3708" s="1" t="s">
        <v>3038</v>
      </c>
      <c r="C3708" s="1" t="str">
        <f t="shared" si="399"/>
        <v>Russia</v>
      </c>
      <c r="D3708" s="1" t="s">
        <v>7575</v>
      </c>
      <c r="E3708" s="7" t="str">
        <f>TEXT(DATE(MID(D3708, 13, 4), CHOOSE(MATCH( MID(D3708, 5, 3), {"Jan","Feb","Mar","Apr","May","Jun","Jul","Aug","Sep","Oct","Nov","Dec"}, 0), 1, 2, 3, 4, 5, 6, 7, 8, 9, 10, 11, 12), MID(D3708, 9, 2)), "yyyy-mm-dd")</f>
        <v>1985-08-12</v>
      </c>
      <c r="F3708" s="1" t="str">
        <f t="shared" si="400"/>
        <v>15:09:00</v>
      </c>
      <c r="G3708" s="9" t="str">
        <f t="shared" si="401"/>
        <v>August</v>
      </c>
      <c r="H3708" s="5" t="str">
        <f t="shared" si="402"/>
        <v>1985</v>
      </c>
      <c r="I3708" s="1" t="s">
        <v>7576</v>
      </c>
      <c r="J3708" s="1" t="str">
        <f t="shared" si="403"/>
        <v xml:space="preserve">Molniya-M /Block 2BL </v>
      </c>
      <c r="K3708" s="1" t="str">
        <f t="shared" si="404"/>
        <v>Cosmos 1675</v>
      </c>
      <c r="L3708" s="1" t="s">
        <v>346</v>
      </c>
      <c r="M3708" s="1"/>
      <c r="N3708" s="1">
        <f t="shared" si="405"/>
        <v>0</v>
      </c>
      <c r="O3708" s="1" t="s">
        <v>9</v>
      </c>
    </row>
    <row r="3709" spans="1:15" x14ac:dyDescent="0.3">
      <c r="A3709" s="1" t="s">
        <v>6140</v>
      </c>
      <c r="B3709" s="1" t="s">
        <v>529</v>
      </c>
      <c r="C3709" s="1" t="str">
        <f t="shared" si="399"/>
        <v>Kazakhstan</v>
      </c>
      <c r="D3709" s="1" t="s">
        <v>7577</v>
      </c>
      <c r="E3709" s="7" t="str">
        <f>TEXT(DATE(MID(D3709, 13, 4), CHOOSE(MATCH( MID(D3709, 5, 3), {"Jan","Feb","Mar","Apr","May","Jun","Jul","Aug","Sep","Oct","Nov","Dec"}, 0), 1, 2, 3, 4, 5, 6, 7, 8, 9, 10, 11, 12), MID(D3709, 9, 2)), "yyyy-mm-dd")</f>
        <v>1985-08-08</v>
      </c>
      <c r="F3709" s="1" t="str">
        <f t="shared" si="400"/>
        <v>21:01:00</v>
      </c>
      <c r="G3709" s="9" t="str">
        <f t="shared" si="401"/>
        <v>August</v>
      </c>
      <c r="H3709" s="5" t="str">
        <f t="shared" si="402"/>
        <v>1985</v>
      </c>
      <c r="I3709" s="1" t="s">
        <v>7578</v>
      </c>
      <c r="J3709" s="1" t="str">
        <f t="shared" si="403"/>
        <v xml:space="preserve">Proton-K/Block-DM </v>
      </c>
      <c r="K3709" s="1" t="str">
        <f t="shared" si="404"/>
        <v>Raduga 16</v>
      </c>
      <c r="L3709" s="1" t="s">
        <v>346</v>
      </c>
      <c r="M3709" s="1"/>
      <c r="N3709" s="1">
        <f t="shared" si="405"/>
        <v>0</v>
      </c>
      <c r="O3709" s="1" t="s">
        <v>9</v>
      </c>
    </row>
    <row r="3710" spans="1:15" x14ac:dyDescent="0.3">
      <c r="A3710" s="1" t="s">
        <v>6140</v>
      </c>
      <c r="B3710" s="1" t="s">
        <v>4483</v>
      </c>
      <c r="C3710" s="1" t="str">
        <f t="shared" si="399"/>
        <v>Russia</v>
      </c>
      <c r="D3710" s="1" t="s">
        <v>7579</v>
      </c>
      <c r="E3710" s="7" t="str">
        <f>TEXT(DATE(MID(D3710, 13, 4), CHOOSE(MATCH( MID(D3710, 5, 3), {"Jan","Feb","Mar","Apr","May","Jun","Jul","Aug","Sep","Oct","Nov","Dec"}, 0), 1, 2, 3, 4, 5, 6, 7, 8, 9, 10, 11, 12), MID(D3710, 9, 2)), "yyyy-mm-dd")</f>
        <v>1985-08-08</v>
      </c>
      <c r="F3710" s="1" t="str">
        <f t="shared" si="400"/>
        <v>11:49:00</v>
      </c>
      <c r="G3710" s="9" t="str">
        <f t="shared" si="401"/>
        <v>August</v>
      </c>
      <c r="H3710" s="5" t="str">
        <f t="shared" si="402"/>
        <v>1985</v>
      </c>
      <c r="I3710" s="1" t="s">
        <v>7580</v>
      </c>
      <c r="J3710" s="1" t="str">
        <f t="shared" si="403"/>
        <v xml:space="preserve">Tsyklon-3 </v>
      </c>
      <c r="K3710" s="1" t="str">
        <f t="shared" si="404"/>
        <v>Cosmos 1674</v>
      </c>
      <c r="L3710" s="1" t="s">
        <v>346</v>
      </c>
      <c r="M3710" s="1"/>
      <c r="N3710" s="1">
        <f t="shared" si="405"/>
        <v>0</v>
      </c>
      <c r="O3710" s="1" t="s">
        <v>9</v>
      </c>
    </row>
    <row r="3711" spans="1:15" x14ac:dyDescent="0.3">
      <c r="A3711" s="1" t="s">
        <v>6140</v>
      </c>
      <c r="B3711" s="1" t="s">
        <v>1630</v>
      </c>
      <c r="C3711" s="1" t="str">
        <f t="shared" si="399"/>
        <v>Kazakhstan</v>
      </c>
      <c r="D3711" s="1" t="s">
        <v>7581</v>
      </c>
      <c r="E3711" s="7" t="str">
        <f>TEXT(DATE(MID(D3711, 13, 4), CHOOSE(MATCH( MID(D3711, 5, 3), {"Jan","Feb","Mar","Apr","May","Jun","Jul","Aug","Sep","Oct","Nov","Dec"}, 0), 1, 2, 3, 4, 5, 6, 7, 8, 9, 10, 11, 12), MID(D3711, 9, 2)), "yyyy-mm-dd")</f>
        <v>1985-08-08</v>
      </c>
      <c r="F3711" s="1" t="str">
        <f t="shared" si="400"/>
        <v>10:19:00</v>
      </c>
      <c r="G3711" s="9" t="str">
        <f t="shared" si="401"/>
        <v>August</v>
      </c>
      <c r="H3711" s="5" t="str">
        <f t="shared" si="402"/>
        <v>1985</v>
      </c>
      <c r="I3711" s="1" t="s">
        <v>7582</v>
      </c>
      <c r="J3711" s="1" t="str">
        <f t="shared" si="403"/>
        <v xml:space="preserve">Soyuz U </v>
      </c>
      <c r="K3711" s="1" t="str">
        <f t="shared" si="404"/>
        <v>Cosmos 1673</v>
      </c>
      <c r="L3711" s="1" t="s">
        <v>346</v>
      </c>
      <c r="M3711" s="1">
        <v>20</v>
      </c>
      <c r="N3711" s="1">
        <f t="shared" si="405"/>
        <v>1660</v>
      </c>
      <c r="O3711" s="1" t="s">
        <v>9</v>
      </c>
    </row>
    <row r="3712" spans="1:15" x14ac:dyDescent="0.3">
      <c r="A3712" s="1" t="s">
        <v>6140</v>
      </c>
      <c r="B3712" s="1" t="s">
        <v>5</v>
      </c>
      <c r="C3712" s="1" t="str">
        <f t="shared" si="399"/>
        <v>Russia</v>
      </c>
      <c r="D3712" s="1" t="s">
        <v>7583</v>
      </c>
      <c r="E3712" s="7" t="str">
        <f>TEXT(DATE(MID(D3712, 13, 4), CHOOSE(MATCH( MID(D3712, 5, 3), {"Jan","Feb","Mar","Apr","May","Jun","Jul","Aug","Sep","Oct","Nov","Dec"}, 0), 1, 2, 3, 4, 5, 6, 7, 8, 9, 10, 11, 12), MID(D3712, 9, 2)), "yyyy-mm-dd")</f>
        <v>1985-08-07</v>
      </c>
      <c r="F3712" s="1" t="str">
        <f t="shared" si="400"/>
        <v>09:50:00</v>
      </c>
      <c r="G3712" s="9" t="str">
        <f t="shared" si="401"/>
        <v>August</v>
      </c>
      <c r="H3712" s="5" t="str">
        <f t="shared" si="402"/>
        <v>1985</v>
      </c>
      <c r="I3712" s="1" t="s">
        <v>7584</v>
      </c>
      <c r="J3712" s="1" t="str">
        <f t="shared" si="403"/>
        <v xml:space="preserve">Soyuz U </v>
      </c>
      <c r="K3712" s="1" t="str">
        <f t="shared" si="404"/>
        <v>Cosmos 1672</v>
      </c>
      <c r="L3712" s="1" t="s">
        <v>346</v>
      </c>
      <c r="M3712" s="1">
        <v>20</v>
      </c>
      <c r="N3712" s="1">
        <f t="shared" si="405"/>
        <v>1660</v>
      </c>
      <c r="O3712" s="1" t="s">
        <v>9</v>
      </c>
    </row>
    <row r="3713" spans="1:15" x14ac:dyDescent="0.3">
      <c r="A3713" s="1" t="s">
        <v>5722</v>
      </c>
      <c r="B3713" s="1" t="s">
        <v>5723</v>
      </c>
      <c r="C3713" s="1" t="str">
        <f t="shared" si="399"/>
        <v>USA</v>
      </c>
      <c r="D3713" s="1" t="s">
        <v>7585</v>
      </c>
      <c r="E3713" s="7" t="str">
        <f>TEXT(DATE(MID(D3713, 13, 4), CHOOSE(MATCH( MID(D3713, 5, 3), {"Jan","Feb","Mar","Apr","May","Jun","Jul","Aug","Sep","Oct","Nov","Dec"}, 0), 1, 2, 3, 4, 5, 6, 7, 8, 9, 10, 11, 12), MID(D3713, 9, 2)), "yyyy-mm-dd")</f>
        <v>1985-08-03</v>
      </c>
      <c r="F3713" s="1" t="str">
        <f t="shared" si="400"/>
        <v>03:31:00</v>
      </c>
      <c r="G3713" s="9" t="str">
        <f t="shared" si="401"/>
        <v>August</v>
      </c>
      <c r="H3713" s="5" t="str">
        <f t="shared" si="402"/>
        <v>1985</v>
      </c>
      <c r="I3713" s="1" t="s">
        <v>7586</v>
      </c>
      <c r="J3713" s="1" t="str">
        <f t="shared" si="403"/>
        <v xml:space="preserve">Scout G1 </v>
      </c>
      <c r="K3713" s="1" t="str">
        <f t="shared" si="404"/>
        <v>Transit-O 24 &amp; 30</v>
      </c>
      <c r="L3713" s="1" t="s">
        <v>346</v>
      </c>
      <c r="M3713" s="1"/>
      <c r="N3713" s="1">
        <f t="shared" si="405"/>
        <v>0</v>
      </c>
      <c r="O3713" s="1" t="s">
        <v>9</v>
      </c>
    </row>
    <row r="3714" spans="1:15" x14ac:dyDescent="0.3">
      <c r="A3714" s="1" t="s">
        <v>6140</v>
      </c>
      <c r="B3714" s="1" t="s">
        <v>3038</v>
      </c>
      <c r="C3714" s="1" t="str">
        <f t="shared" ref="C3714:C3777" si="406">TRIM(MID(B3714, FIND("|", SUBSTITUTE(B3714, ",", "|", LEN(B3714) - LEN(SUBSTITUTE(B3714,",", "" )))) + 1, LEN(B3714)))</f>
        <v>Russia</v>
      </c>
      <c r="D3714" s="1" t="s">
        <v>7587</v>
      </c>
      <c r="E3714" s="7" t="str">
        <f>TEXT(DATE(MID(D3714, 13, 4), CHOOSE(MATCH( MID(D3714, 5, 3), {"Jan","Feb","Mar","Apr","May","Jun","Jul","Aug","Sep","Oct","Nov","Dec"}, 0), 1, 2, 3, 4, 5, 6, 7, 8, 9, 10, 11, 12), MID(D3714, 9, 2)), "yyyy-mm-dd")</f>
        <v>1985-08-02</v>
      </c>
      <c r="F3714" s="1" t="str">
        <f t="shared" ref="F3714:F3777" si="407">IF(ISNUMBER(FIND(":", D3714)), MID(D3714, FIND(":", D3714)-2, 5) &amp; ":00", "00:00:00")</f>
        <v>11:40:00</v>
      </c>
      <c r="G3714" s="9" t="str">
        <f t="shared" ref="G3714:G3777" si="408">TEXT(E3714, "mmmm")</f>
        <v>August</v>
      </c>
      <c r="H3714" s="5" t="str">
        <f t="shared" ref="H3714:H3777" si="409">TEXT(E3714, "yyyy")</f>
        <v>1985</v>
      </c>
      <c r="I3714" s="1" t="s">
        <v>7588</v>
      </c>
      <c r="J3714" s="1" t="str">
        <f t="shared" ref="J3714:J3777" si="410">LEFT(I3714, FIND("|", I3714) - 1)</f>
        <v xml:space="preserve">Soyuz U </v>
      </c>
      <c r="K3714" s="1" t="str">
        <f t="shared" ref="K3714:K3777" si="411">MID(I3714, FIND("|", I3714) + 2, LEN(I3714))</f>
        <v>Cosmos 1671</v>
      </c>
      <c r="L3714" s="1" t="s">
        <v>346</v>
      </c>
      <c r="M3714" s="1">
        <v>20</v>
      </c>
      <c r="N3714" s="1">
        <f t="shared" si="405"/>
        <v>1660</v>
      </c>
      <c r="O3714" s="1" t="s">
        <v>9</v>
      </c>
    </row>
    <row r="3715" spans="1:15" x14ac:dyDescent="0.3">
      <c r="A3715" s="1" t="s">
        <v>6140</v>
      </c>
      <c r="B3715" s="1" t="s">
        <v>6795</v>
      </c>
      <c r="C3715" s="1" t="str">
        <f t="shared" si="406"/>
        <v>Kazakhstan</v>
      </c>
      <c r="D3715" s="1" t="s">
        <v>7589</v>
      </c>
      <c r="E3715" s="7" t="str">
        <f>TEXT(DATE(MID(D3715, 13, 4), CHOOSE(MATCH( MID(D3715, 5, 3), {"Jan","Feb","Mar","Apr","May","Jun","Jul","Aug","Sep","Oct","Nov","Dec"}, 0), 1, 2, 3, 4, 5, 6, 7, 8, 9, 10, 11, 12), MID(D3715, 9, 2)), "yyyy-mm-dd")</f>
        <v>1985-08-01</v>
      </c>
      <c r="F3715" s="1" t="str">
        <f t="shared" si="407"/>
        <v>05:36:00</v>
      </c>
      <c r="G3715" s="9" t="str">
        <f t="shared" si="408"/>
        <v>August</v>
      </c>
      <c r="H3715" s="5" t="str">
        <f t="shared" si="409"/>
        <v>1985</v>
      </c>
      <c r="I3715" s="1" t="s">
        <v>7590</v>
      </c>
      <c r="J3715" s="1" t="str">
        <f t="shared" si="410"/>
        <v xml:space="preserve">Tsyklon-2 </v>
      </c>
      <c r="K3715" s="1" t="str">
        <f t="shared" si="411"/>
        <v>Cosmos 1670</v>
      </c>
      <c r="L3715" s="1" t="s">
        <v>346</v>
      </c>
      <c r="M3715" s="1"/>
      <c r="N3715" s="1">
        <f t="shared" ref="N3715:N3778" si="412">M3715 * 83</f>
        <v>0</v>
      </c>
      <c r="O3715" s="1" t="s">
        <v>9</v>
      </c>
    </row>
    <row r="3716" spans="1:15" x14ac:dyDescent="0.3">
      <c r="A3716" s="1" t="s">
        <v>657</v>
      </c>
      <c r="B3716" s="1" t="s">
        <v>30</v>
      </c>
      <c r="C3716" s="1" t="str">
        <f t="shared" si="406"/>
        <v>USA</v>
      </c>
      <c r="D3716" s="1" t="s">
        <v>7591</v>
      </c>
      <c r="E3716" s="7" t="str">
        <f>TEXT(DATE(MID(D3716, 13, 4), CHOOSE(MATCH( MID(D3716, 5, 3), {"Jan","Feb","Mar","Apr","May","Jun","Jul","Aug","Sep","Oct","Nov","Dec"}, 0), 1, 2, 3, 4, 5, 6, 7, 8, 9, 10, 11, 12), MID(D3716, 9, 2)), "yyyy-mm-dd")</f>
        <v>1985-07-29</v>
      </c>
      <c r="F3716" s="1" t="str">
        <f t="shared" si="407"/>
        <v>21:00:00</v>
      </c>
      <c r="G3716" s="9" t="str">
        <f t="shared" si="408"/>
        <v>July</v>
      </c>
      <c r="H3716" s="5" t="str">
        <f t="shared" si="409"/>
        <v>1985</v>
      </c>
      <c r="I3716" s="1" t="s">
        <v>7592</v>
      </c>
      <c r="J3716" s="1" t="str">
        <f t="shared" si="410"/>
        <v xml:space="preserve">Space Shuttle Challenger </v>
      </c>
      <c r="K3716" s="1" t="str">
        <f t="shared" si="411"/>
        <v>STS-51-F</v>
      </c>
      <c r="L3716" s="1" t="s">
        <v>346</v>
      </c>
      <c r="M3716" s="1">
        <v>450</v>
      </c>
      <c r="N3716" s="1">
        <f t="shared" si="412"/>
        <v>37350</v>
      </c>
      <c r="O3716" s="1" t="s">
        <v>9</v>
      </c>
    </row>
    <row r="3717" spans="1:15" x14ac:dyDescent="0.3">
      <c r="A3717" s="1" t="s">
        <v>6140</v>
      </c>
      <c r="B3717" s="1" t="s">
        <v>1630</v>
      </c>
      <c r="C3717" s="1" t="str">
        <f t="shared" si="406"/>
        <v>Kazakhstan</v>
      </c>
      <c r="D3717" s="1" t="s">
        <v>7593</v>
      </c>
      <c r="E3717" s="7" t="str">
        <f>TEXT(DATE(MID(D3717, 13, 4), CHOOSE(MATCH( MID(D3717, 5, 3), {"Jan","Feb","Mar","Apr","May","Jun","Jul","Aug","Sep","Oct","Nov","Dec"}, 0), 1, 2, 3, 4, 5, 6, 7, 8, 9, 10, 11, 12), MID(D3717, 9, 2)), "yyyy-mm-dd")</f>
        <v>1985-07-19</v>
      </c>
      <c r="F3717" s="1" t="str">
        <f t="shared" si="407"/>
        <v>13:05:00</v>
      </c>
      <c r="G3717" s="9" t="str">
        <f t="shared" si="408"/>
        <v>July</v>
      </c>
      <c r="H3717" s="5" t="str">
        <f t="shared" si="409"/>
        <v>1985</v>
      </c>
      <c r="I3717" s="1" t="s">
        <v>7594</v>
      </c>
      <c r="J3717" s="1" t="str">
        <f t="shared" si="410"/>
        <v xml:space="preserve">Soyuz U </v>
      </c>
      <c r="K3717" s="1" t="str">
        <f t="shared" si="411"/>
        <v>Cosmos 1669</v>
      </c>
      <c r="L3717" s="1" t="s">
        <v>346</v>
      </c>
      <c r="M3717" s="1">
        <v>20</v>
      </c>
      <c r="N3717" s="1">
        <f t="shared" si="412"/>
        <v>1660</v>
      </c>
      <c r="O3717" s="1" t="s">
        <v>9</v>
      </c>
    </row>
    <row r="3718" spans="1:15" x14ac:dyDescent="0.3">
      <c r="A3718" s="1" t="s">
        <v>6140</v>
      </c>
      <c r="B3718" s="1" t="s">
        <v>5</v>
      </c>
      <c r="C3718" s="1" t="str">
        <f t="shared" si="406"/>
        <v>Russia</v>
      </c>
      <c r="D3718" s="1" t="s">
        <v>7595</v>
      </c>
      <c r="E3718" s="7" t="str">
        <f>TEXT(DATE(MID(D3718, 13, 4), CHOOSE(MATCH( MID(D3718, 5, 3), {"Jan","Feb","Mar","Apr","May","Jun","Jul","Aug","Sep","Oct","Nov","Dec"}, 0), 1, 2, 3, 4, 5, 6, 7, 8, 9, 10, 11, 12), MID(D3718, 9, 2)), "yyyy-mm-dd")</f>
        <v>1985-07-17</v>
      </c>
      <c r="F3718" s="1" t="str">
        <f t="shared" si="407"/>
        <v>01:05:00</v>
      </c>
      <c r="G3718" s="9" t="str">
        <f t="shared" si="408"/>
        <v>July</v>
      </c>
      <c r="H3718" s="5" t="str">
        <f t="shared" si="409"/>
        <v>1985</v>
      </c>
      <c r="I3718" s="1" t="s">
        <v>7596</v>
      </c>
      <c r="J3718" s="1" t="str">
        <f t="shared" si="410"/>
        <v xml:space="preserve">Molniya-M /Block ML </v>
      </c>
      <c r="K3718" s="1" t="str">
        <f t="shared" si="411"/>
        <v>Molniya-3 nÂ°116</v>
      </c>
      <c r="L3718" s="1" t="s">
        <v>346</v>
      </c>
      <c r="M3718" s="1"/>
      <c r="N3718" s="1">
        <f t="shared" si="412"/>
        <v>0</v>
      </c>
      <c r="O3718" s="1" t="s">
        <v>9</v>
      </c>
    </row>
    <row r="3719" spans="1:15" x14ac:dyDescent="0.3">
      <c r="A3719" s="1" t="s">
        <v>6140</v>
      </c>
      <c r="B3719" s="1" t="s">
        <v>130</v>
      </c>
      <c r="C3719" s="1" t="str">
        <f t="shared" si="406"/>
        <v>Kazakhstan</v>
      </c>
      <c r="D3719" s="1" t="s">
        <v>7597</v>
      </c>
      <c r="E3719" s="7" t="str">
        <f>TEXT(DATE(MID(D3719, 13, 4), CHOOSE(MATCH( MID(D3719, 5, 3), {"Jan","Feb","Mar","Apr","May","Jun","Jul","Aug","Sep","Oct","Nov","Dec"}, 0), 1, 2, 3, 4, 5, 6, 7, 8, 9, 10, 11, 12), MID(D3719, 9, 2)), "yyyy-mm-dd")</f>
        <v>1985-07-15</v>
      </c>
      <c r="F3719" s="1" t="str">
        <f t="shared" si="407"/>
        <v>06:30:00</v>
      </c>
      <c r="G3719" s="9" t="str">
        <f t="shared" si="408"/>
        <v>July</v>
      </c>
      <c r="H3719" s="5" t="str">
        <f t="shared" si="409"/>
        <v>1985</v>
      </c>
      <c r="I3719" s="1" t="s">
        <v>7598</v>
      </c>
      <c r="J3719" s="1" t="str">
        <f t="shared" si="410"/>
        <v xml:space="preserve">Soyuz U </v>
      </c>
      <c r="K3719" s="1" t="str">
        <f t="shared" si="411"/>
        <v>Cosmos 1668</v>
      </c>
      <c r="L3719" s="1" t="s">
        <v>346</v>
      </c>
      <c r="M3719" s="1">
        <v>20</v>
      </c>
      <c r="N3719" s="1">
        <f t="shared" si="412"/>
        <v>1660</v>
      </c>
      <c r="O3719" s="1" t="s">
        <v>9</v>
      </c>
    </row>
    <row r="3720" spans="1:15" x14ac:dyDescent="0.3">
      <c r="A3720" s="1" t="s">
        <v>6140</v>
      </c>
      <c r="B3720" s="1" t="s">
        <v>6615</v>
      </c>
      <c r="C3720" s="1" t="str">
        <f t="shared" si="406"/>
        <v>Russia</v>
      </c>
      <c r="D3720" s="1" t="s">
        <v>7599</v>
      </c>
      <c r="E3720" s="7" t="str">
        <f>TEXT(DATE(MID(D3720, 13, 4), CHOOSE(MATCH( MID(D3720, 5, 3), {"Jan","Feb","Mar","Apr","May","Jun","Jul","Aug","Sep","Oct","Nov","Dec"}, 0), 1, 2, 3, 4, 5, 6, 7, 8, 9, 10, 11, 12), MID(D3720, 9, 2)), "yyyy-mm-dd")</f>
        <v>1985-07-10</v>
      </c>
      <c r="F3720" s="1" t="str">
        <f t="shared" si="407"/>
        <v>03:15:00</v>
      </c>
      <c r="G3720" s="9" t="str">
        <f t="shared" si="408"/>
        <v>July</v>
      </c>
      <c r="H3720" s="5" t="str">
        <f t="shared" si="409"/>
        <v>1985</v>
      </c>
      <c r="I3720" s="1" t="s">
        <v>7600</v>
      </c>
      <c r="J3720" s="1" t="str">
        <f t="shared" si="410"/>
        <v xml:space="preserve">Soyuz U </v>
      </c>
      <c r="K3720" s="1" t="str">
        <f t="shared" si="411"/>
        <v>Cosmos 1667</v>
      </c>
      <c r="L3720" s="1" t="s">
        <v>346</v>
      </c>
      <c r="M3720" s="1">
        <v>20</v>
      </c>
      <c r="N3720" s="1">
        <f t="shared" si="412"/>
        <v>1660</v>
      </c>
      <c r="O3720" s="1" t="s">
        <v>9</v>
      </c>
    </row>
    <row r="3721" spans="1:15" x14ac:dyDescent="0.3">
      <c r="A3721" s="1" t="s">
        <v>6140</v>
      </c>
      <c r="B3721" s="1" t="s">
        <v>4483</v>
      </c>
      <c r="C3721" s="1" t="str">
        <f t="shared" si="406"/>
        <v>Russia</v>
      </c>
      <c r="D3721" s="1" t="s">
        <v>7601</v>
      </c>
      <c r="E3721" s="7" t="str">
        <f>TEXT(DATE(MID(D3721, 13, 4), CHOOSE(MATCH( MID(D3721, 5, 3), {"Jan","Feb","Mar","Apr","May","Jun","Jul","Aug","Sep","Oct","Nov","Dec"}, 0), 1, 2, 3, 4, 5, 6, 7, 8, 9, 10, 11, 12), MID(D3721, 9, 2)), "yyyy-mm-dd")</f>
        <v>1985-07-08</v>
      </c>
      <c r="F3721" s="1" t="str">
        <f t="shared" si="407"/>
        <v>23:40:00</v>
      </c>
      <c r="G3721" s="9" t="str">
        <f t="shared" si="408"/>
        <v>July</v>
      </c>
      <c r="H3721" s="5" t="str">
        <f t="shared" si="409"/>
        <v>1985</v>
      </c>
      <c r="I3721" s="1" t="s">
        <v>7602</v>
      </c>
      <c r="J3721" s="1" t="str">
        <f t="shared" si="410"/>
        <v xml:space="preserve">Tsyklon-3 </v>
      </c>
      <c r="K3721" s="1" t="str">
        <f t="shared" si="411"/>
        <v>Cosmos 1666</v>
      </c>
      <c r="L3721" s="1" t="s">
        <v>346</v>
      </c>
      <c r="M3721" s="1"/>
      <c r="N3721" s="1">
        <f t="shared" si="412"/>
        <v>0</v>
      </c>
      <c r="O3721" s="1" t="s">
        <v>9</v>
      </c>
    </row>
    <row r="3722" spans="1:15" x14ac:dyDescent="0.3">
      <c r="A3722" s="1" t="s">
        <v>6140</v>
      </c>
      <c r="B3722" s="1" t="s">
        <v>3038</v>
      </c>
      <c r="C3722" s="1" t="str">
        <f t="shared" si="406"/>
        <v>Russia</v>
      </c>
      <c r="D3722" s="1" t="s">
        <v>7603</v>
      </c>
      <c r="E3722" s="7" t="str">
        <f>TEXT(DATE(MID(D3722, 13, 4), CHOOSE(MATCH( MID(D3722, 5, 3), {"Jan","Feb","Mar","Apr","May","Jun","Jul","Aug","Sep","Oct","Nov","Dec"}, 0), 1, 2, 3, 4, 5, 6, 7, 8, 9, 10, 11, 12), MID(D3722, 9, 2)), "yyyy-mm-dd")</f>
        <v>1985-07-03</v>
      </c>
      <c r="F3722" s="1" t="str">
        <f t="shared" si="407"/>
        <v>12:10:00</v>
      </c>
      <c r="G3722" s="9" t="str">
        <f t="shared" si="408"/>
        <v>July</v>
      </c>
      <c r="H3722" s="5" t="str">
        <f t="shared" si="409"/>
        <v>1985</v>
      </c>
      <c r="I3722" s="1" t="s">
        <v>7604</v>
      </c>
      <c r="J3722" s="1" t="str">
        <f t="shared" si="410"/>
        <v xml:space="preserve">Soyuz U </v>
      </c>
      <c r="K3722" s="1" t="str">
        <f t="shared" si="411"/>
        <v>Cosmos 1665</v>
      </c>
      <c r="L3722" s="1" t="s">
        <v>346</v>
      </c>
      <c r="M3722" s="1">
        <v>20</v>
      </c>
      <c r="N3722" s="1">
        <f t="shared" si="412"/>
        <v>1660</v>
      </c>
      <c r="O3722" s="1" t="s">
        <v>9</v>
      </c>
    </row>
    <row r="3723" spans="1:15" x14ac:dyDescent="0.3">
      <c r="A3723" s="1" t="s">
        <v>233</v>
      </c>
      <c r="B3723" s="1" t="s">
        <v>6657</v>
      </c>
      <c r="C3723" s="1" t="str">
        <f t="shared" si="406"/>
        <v>France</v>
      </c>
      <c r="D3723" s="1" t="s">
        <v>7605</v>
      </c>
      <c r="E3723" s="7" t="str">
        <f>TEXT(DATE(MID(D3723, 13, 4), CHOOSE(MATCH( MID(D3723, 5, 3), {"Jan","Feb","Mar","Apr","May","Jun","Jul","Aug","Sep","Oct","Nov","Dec"}, 0), 1, 2, 3, 4, 5, 6, 7, 8, 9, 10, 11, 12), MID(D3723, 9, 2)), "yyyy-mm-dd")</f>
        <v>1985-07-02</v>
      </c>
      <c r="F3723" s="1" t="str">
        <f t="shared" si="407"/>
        <v>11:23:00</v>
      </c>
      <c r="G3723" s="9" t="str">
        <f t="shared" si="408"/>
        <v>July</v>
      </c>
      <c r="H3723" s="5" t="str">
        <f t="shared" si="409"/>
        <v>1985</v>
      </c>
      <c r="I3723" s="1" t="s">
        <v>7606</v>
      </c>
      <c r="J3723" s="1" t="str">
        <f t="shared" si="410"/>
        <v xml:space="preserve">Ariane 1 </v>
      </c>
      <c r="K3723" s="1" t="str">
        <f t="shared" si="411"/>
        <v>Giotto</v>
      </c>
      <c r="L3723" s="1" t="s">
        <v>346</v>
      </c>
      <c r="M3723" s="1"/>
      <c r="N3723" s="1">
        <f t="shared" si="412"/>
        <v>0</v>
      </c>
      <c r="O3723" s="1" t="s">
        <v>9</v>
      </c>
    </row>
    <row r="3724" spans="1:15" x14ac:dyDescent="0.3">
      <c r="A3724" s="1" t="s">
        <v>5556</v>
      </c>
      <c r="B3724" s="1" t="s">
        <v>4149</v>
      </c>
      <c r="C3724" s="1" t="str">
        <f t="shared" si="406"/>
        <v>USA</v>
      </c>
      <c r="D3724" s="1" t="s">
        <v>7607</v>
      </c>
      <c r="E3724" s="7" t="str">
        <f>TEXT(DATE(MID(D3724, 13, 4), CHOOSE(MATCH( MID(D3724, 5, 3), {"Jan","Feb","Mar","Apr","May","Jun","Jul","Aug","Sep","Oct","Nov","Dec"}, 0), 1, 2, 3, 4, 5, 6, 7, 8, 9, 10, 11, 12), MID(D3724, 9, 2)), "yyyy-mm-dd")</f>
        <v>1985-06-30</v>
      </c>
      <c r="F3724" s="1" t="str">
        <f t="shared" si="407"/>
        <v>00:44:00</v>
      </c>
      <c r="G3724" s="9" t="str">
        <f t="shared" si="408"/>
        <v>June</v>
      </c>
      <c r="H3724" s="5" t="str">
        <f t="shared" si="409"/>
        <v>1985</v>
      </c>
      <c r="I3724" s="1" t="s">
        <v>7608</v>
      </c>
      <c r="J3724" s="1" t="str">
        <f t="shared" si="410"/>
        <v xml:space="preserve">Atlas-G Centaur-D1AR </v>
      </c>
      <c r="K3724" s="1" t="str">
        <f t="shared" si="411"/>
        <v>Intelsat 511</v>
      </c>
      <c r="L3724" s="1" t="s">
        <v>346</v>
      </c>
      <c r="M3724" s="1"/>
      <c r="N3724" s="1">
        <f t="shared" si="412"/>
        <v>0</v>
      </c>
      <c r="O3724" s="1" t="s">
        <v>9</v>
      </c>
    </row>
    <row r="3725" spans="1:15" x14ac:dyDescent="0.3">
      <c r="A3725" s="1" t="s">
        <v>6140</v>
      </c>
      <c r="B3725" s="1" t="s">
        <v>5</v>
      </c>
      <c r="C3725" s="1" t="str">
        <f t="shared" si="406"/>
        <v>Russia</v>
      </c>
      <c r="D3725" s="1" t="s">
        <v>7609</v>
      </c>
      <c r="E3725" s="7" t="str">
        <f>TEXT(DATE(MID(D3725, 13, 4), CHOOSE(MATCH( MID(D3725, 5, 3), {"Jan","Feb","Mar","Apr","May","Jun","Jul","Aug","Sep","Oct","Nov","Dec"}, 0), 1, 2, 3, 4, 5, 6, 7, 8, 9, 10, 11, 12), MID(D3725, 9, 2)), "yyyy-mm-dd")</f>
        <v>1985-06-26</v>
      </c>
      <c r="F3725" s="1" t="str">
        <f t="shared" si="407"/>
        <v>12:35:00</v>
      </c>
      <c r="G3725" s="9" t="str">
        <f t="shared" si="408"/>
        <v>June</v>
      </c>
      <c r="H3725" s="5" t="str">
        <f t="shared" si="409"/>
        <v>1985</v>
      </c>
      <c r="I3725" s="1" t="s">
        <v>7610</v>
      </c>
      <c r="J3725" s="1" t="str">
        <f t="shared" si="410"/>
        <v xml:space="preserve">Soyuz U </v>
      </c>
      <c r="K3725" s="1" t="str">
        <f t="shared" si="411"/>
        <v>Cosmos 1664</v>
      </c>
      <c r="L3725" s="1" t="s">
        <v>346</v>
      </c>
      <c r="M3725" s="1">
        <v>20</v>
      </c>
      <c r="N3725" s="1">
        <f t="shared" si="412"/>
        <v>1660</v>
      </c>
      <c r="O3725" s="1" t="s">
        <v>9</v>
      </c>
    </row>
    <row r="3726" spans="1:15" x14ac:dyDescent="0.3">
      <c r="A3726" s="1" t="s">
        <v>6140</v>
      </c>
      <c r="B3726" s="1" t="s">
        <v>2022</v>
      </c>
      <c r="C3726" s="1" t="str">
        <f t="shared" si="406"/>
        <v>Kazakhstan</v>
      </c>
      <c r="D3726" s="1" t="s">
        <v>7611</v>
      </c>
      <c r="E3726" s="7" t="str">
        <f>TEXT(DATE(MID(D3726, 13, 4), CHOOSE(MATCH( MID(D3726, 5, 3), {"Jan","Feb","Mar","Apr","May","Jun","Jul","Aug","Sep","Oct","Nov","Dec"}, 0), 1, 2, 3, 4, 5, 6, 7, 8, 9, 10, 11, 12), MID(D3726, 9, 2)), "yyyy-mm-dd")</f>
        <v>1985-06-21</v>
      </c>
      <c r="F3726" s="1" t="str">
        <f t="shared" si="407"/>
        <v>08:29:00</v>
      </c>
      <c r="G3726" s="9" t="str">
        <f t="shared" si="408"/>
        <v>June</v>
      </c>
      <c r="H3726" s="5" t="str">
        <f t="shared" si="409"/>
        <v>1985</v>
      </c>
      <c r="I3726" s="1" t="s">
        <v>7612</v>
      </c>
      <c r="J3726" s="1" t="str">
        <f t="shared" si="410"/>
        <v xml:space="preserve">Zenit-2 </v>
      </c>
      <c r="K3726" s="1" t="str">
        <f t="shared" si="411"/>
        <v>EPN 03.0694 nÂ°2</v>
      </c>
      <c r="L3726" s="1" t="s">
        <v>346</v>
      </c>
      <c r="M3726" s="1"/>
      <c r="N3726" s="1">
        <f t="shared" si="412"/>
        <v>0</v>
      </c>
      <c r="O3726" s="1" t="s">
        <v>257</v>
      </c>
    </row>
    <row r="3727" spans="1:15" x14ac:dyDescent="0.3">
      <c r="A3727" s="1" t="s">
        <v>6140</v>
      </c>
      <c r="B3727" s="1" t="s">
        <v>6615</v>
      </c>
      <c r="C3727" s="1" t="str">
        <f t="shared" si="406"/>
        <v>Russia</v>
      </c>
      <c r="D3727" s="1" t="s">
        <v>7613</v>
      </c>
      <c r="E3727" s="7" t="str">
        <f>TEXT(DATE(MID(D3727, 13, 4), CHOOSE(MATCH( MID(D3727, 5, 3), {"Jan","Feb","Mar","Apr","May","Jun","Jul","Aug","Sep","Oct","Nov","Dec"}, 0), 1, 2, 3, 4, 5, 6, 7, 8, 9, 10, 11, 12), MID(D3727, 9, 2)), "yyyy-mm-dd")</f>
        <v>1985-06-21</v>
      </c>
      <c r="F3727" s="1" t="str">
        <f t="shared" si="407"/>
        <v>07:45:00</v>
      </c>
      <c r="G3727" s="9" t="str">
        <f t="shared" si="408"/>
        <v>June</v>
      </c>
      <c r="H3727" s="5" t="str">
        <f t="shared" si="409"/>
        <v>1985</v>
      </c>
      <c r="I3727" s="1" t="s">
        <v>7614</v>
      </c>
      <c r="J3727" s="1" t="str">
        <f t="shared" si="410"/>
        <v xml:space="preserve">Soyuz U </v>
      </c>
      <c r="K3727" s="1" t="str">
        <f t="shared" si="411"/>
        <v>Cosmos 1663</v>
      </c>
      <c r="L3727" s="1" t="s">
        <v>346</v>
      </c>
      <c r="M3727" s="1">
        <v>20</v>
      </c>
      <c r="N3727" s="1">
        <f t="shared" si="412"/>
        <v>1660</v>
      </c>
      <c r="O3727" s="1" t="s">
        <v>9</v>
      </c>
    </row>
    <row r="3728" spans="1:15" x14ac:dyDescent="0.3">
      <c r="A3728" s="1" t="s">
        <v>6140</v>
      </c>
      <c r="B3728" s="1" t="s">
        <v>1630</v>
      </c>
      <c r="C3728" s="1" t="str">
        <f t="shared" si="406"/>
        <v>Kazakhstan</v>
      </c>
      <c r="D3728" s="1" t="s">
        <v>7615</v>
      </c>
      <c r="E3728" s="7" t="str">
        <f>TEXT(DATE(MID(D3728, 13, 4), CHOOSE(MATCH( MID(D3728, 5, 3), {"Jan","Feb","Mar","Apr","May","Jun","Jul","Aug","Sep","Oct","Nov","Dec"}, 0), 1, 2, 3, 4, 5, 6, 7, 8, 9, 10, 11, 12), MID(D3728, 9, 2)), "yyyy-mm-dd")</f>
        <v>1985-06-21</v>
      </c>
      <c r="F3728" s="1" t="str">
        <f t="shared" si="407"/>
        <v>00:39:00</v>
      </c>
      <c r="G3728" s="9" t="str">
        <f t="shared" si="408"/>
        <v>June</v>
      </c>
      <c r="H3728" s="5" t="str">
        <f t="shared" si="409"/>
        <v>1985</v>
      </c>
      <c r="I3728" s="1" t="s">
        <v>7616</v>
      </c>
      <c r="J3728" s="1" t="str">
        <f t="shared" si="410"/>
        <v xml:space="preserve">Soyuz U </v>
      </c>
      <c r="K3728" s="1" t="str">
        <f t="shared" si="411"/>
        <v>Progress 24</v>
      </c>
      <c r="L3728" s="1" t="s">
        <v>346</v>
      </c>
      <c r="M3728" s="1">
        <v>20</v>
      </c>
      <c r="N3728" s="1">
        <f t="shared" si="412"/>
        <v>1660</v>
      </c>
      <c r="O3728" s="1" t="s">
        <v>9</v>
      </c>
    </row>
    <row r="3729" spans="1:15" x14ac:dyDescent="0.3">
      <c r="A3729" s="1" t="s">
        <v>6140</v>
      </c>
      <c r="B3729" s="1" t="s">
        <v>6482</v>
      </c>
      <c r="C3729" s="1" t="str">
        <f t="shared" si="406"/>
        <v>Russia</v>
      </c>
      <c r="D3729" s="1" t="s">
        <v>7617</v>
      </c>
      <c r="E3729" s="7" t="str">
        <f>TEXT(DATE(MID(D3729, 13, 4), CHOOSE(MATCH( MID(D3729, 5, 3), {"Jan","Feb","Mar","Apr","May","Jun","Jul","Aug","Sep","Oct","Nov","Dec"}, 0), 1, 2, 3, 4, 5, 6, 7, 8, 9, 10, 11, 12), MID(D3729, 9, 2)), "yyyy-mm-dd")</f>
        <v>1985-06-19</v>
      </c>
      <c r="F3729" s="1" t="str">
        <f t="shared" si="407"/>
        <v>11:30:00</v>
      </c>
      <c r="G3729" s="9" t="str">
        <f t="shared" si="408"/>
        <v>June</v>
      </c>
      <c r="H3729" s="5" t="str">
        <f t="shared" si="409"/>
        <v>1985</v>
      </c>
      <c r="I3729" s="1" t="s">
        <v>7618</v>
      </c>
      <c r="J3729" s="1" t="str">
        <f t="shared" si="410"/>
        <v xml:space="preserve">Cosmos-3M </v>
      </c>
      <c r="K3729" s="1" t="str">
        <f t="shared" si="411"/>
        <v>Cosmos 1662</v>
      </c>
      <c r="L3729" s="1" t="s">
        <v>346</v>
      </c>
      <c r="M3729" s="1"/>
      <c r="N3729" s="1">
        <f t="shared" si="412"/>
        <v>0</v>
      </c>
      <c r="O3729" s="1" t="s">
        <v>9</v>
      </c>
    </row>
    <row r="3730" spans="1:15" x14ac:dyDescent="0.3">
      <c r="A3730" s="1" t="s">
        <v>6140</v>
      </c>
      <c r="B3730" s="1" t="s">
        <v>3038</v>
      </c>
      <c r="C3730" s="1" t="str">
        <f t="shared" si="406"/>
        <v>Russia</v>
      </c>
      <c r="D3730" s="1" t="s">
        <v>7619</v>
      </c>
      <c r="E3730" s="7" t="str">
        <f>TEXT(DATE(MID(D3730, 13, 4), CHOOSE(MATCH( MID(D3730, 5, 3), {"Jan","Feb","Mar","Apr","May","Jun","Jul","Aug","Sep","Oct","Nov","Dec"}, 0), 1, 2, 3, 4, 5, 6, 7, 8, 9, 10, 11, 12), MID(D3730, 9, 2)), "yyyy-mm-dd")</f>
        <v>1985-06-18</v>
      </c>
      <c r="F3730" s="1" t="str">
        <f t="shared" si="407"/>
        <v>00:40:00</v>
      </c>
      <c r="G3730" s="9" t="str">
        <f t="shared" si="408"/>
        <v>June</v>
      </c>
      <c r="H3730" s="5" t="str">
        <f t="shared" si="409"/>
        <v>1985</v>
      </c>
      <c r="I3730" s="1" t="s">
        <v>7620</v>
      </c>
      <c r="J3730" s="1" t="str">
        <f t="shared" si="410"/>
        <v xml:space="preserve">Molniya-M /Block 2BL </v>
      </c>
      <c r="K3730" s="1" t="str">
        <f t="shared" si="411"/>
        <v>Cosmos 1661</v>
      </c>
      <c r="L3730" s="1" t="s">
        <v>346</v>
      </c>
      <c r="M3730" s="1"/>
      <c r="N3730" s="1">
        <f t="shared" si="412"/>
        <v>0</v>
      </c>
      <c r="O3730" s="1" t="s">
        <v>9</v>
      </c>
    </row>
    <row r="3731" spans="1:15" x14ac:dyDescent="0.3">
      <c r="A3731" s="1" t="s">
        <v>657</v>
      </c>
      <c r="B3731" s="1" t="s">
        <v>30</v>
      </c>
      <c r="C3731" s="1" t="str">
        <f t="shared" si="406"/>
        <v>USA</v>
      </c>
      <c r="D3731" s="1" t="s">
        <v>7621</v>
      </c>
      <c r="E3731" s="7" t="str">
        <f>TEXT(DATE(MID(D3731, 13, 4), CHOOSE(MATCH( MID(D3731, 5, 3), {"Jan","Feb","Mar","Apr","May","Jun","Jul","Aug","Sep","Oct","Nov","Dec"}, 0), 1, 2, 3, 4, 5, 6, 7, 8, 9, 10, 11, 12), MID(D3731, 9, 2)), "yyyy-mm-dd")</f>
        <v>1985-06-17</v>
      </c>
      <c r="F3731" s="1" t="str">
        <f t="shared" si="407"/>
        <v>11:33:00</v>
      </c>
      <c r="G3731" s="9" t="str">
        <f t="shared" si="408"/>
        <v>June</v>
      </c>
      <c r="H3731" s="5" t="str">
        <f t="shared" si="409"/>
        <v>1985</v>
      </c>
      <c r="I3731" s="1" t="s">
        <v>7622</v>
      </c>
      <c r="J3731" s="1" t="str">
        <f t="shared" si="410"/>
        <v xml:space="preserve">Space Shuttle Discovery </v>
      </c>
      <c r="K3731" s="1" t="str">
        <f t="shared" si="411"/>
        <v>STS-51-G</v>
      </c>
      <c r="L3731" s="1" t="s">
        <v>346</v>
      </c>
      <c r="M3731" s="1">
        <v>450</v>
      </c>
      <c r="N3731" s="1">
        <f t="shared" si="412"/>
        <v>37350</v>
      </c>
      <c r="O3731" s="1" t="s">
        <v>9</v>
      </c>
    </row>
    <row r="3732" spans="1:15" x14ac:dyDescent="0.3">
      <c r="A3732" s="1" t="s">
        <v>6140</v>
      </c>
      <c r="B3732" s="1" t="s">
        <v>4483</v>
      </c>
      <c r="C3732" s="1" t="str">
        <f t="shared" si="406"/>
        <v>Russia</v>
      </c>
      <c r="D3732" s="1" t="s">
        <v>7623</v>
      </c>
      <c r="E3732" s="7" t="str">
        <f>TEXT(DATE(MID(D3732, 13, 4), CHOOSE(MATCH( MID(D3732, 5, 3), {"Jan","Feb","Mar","Apr","May","Jun","Jul","Aug","Sep","Oct","Nov","Dec"}, 0), 1, 2, 3, 4, 5, 6, 7, 8, 9, 10, 11, 12), MID(D3732, 9, 2)), "yyyy-mm-dd")</f>
        <v>1985-06-14</v>
      </c>
      <c r="F3732" s="1" t="str">
        <f t="shared" si="407"/>
        <v>10:36:00</v>
      </c>
      <c r="G3732" s="9" t="str">
        <f t="shared" si="408"/>
        <v>June</v>
      </c>
      <c r="H3732" s="5" t="str">
        <f t="shared" si="409"/>
        <v>1985</v>
      </c>
      <c r="I3732" s="1" t="s">
        <v>7624</v>
      </c>
      <c r="J3732" s="1" t="str">
        <f t="shared" si="410"/>
        <v xml:space="preserve">Tsyklon-3 </v>
      </c>
      <c r="K3732" s="1" t="str">
        <f t="shared" si="411"/>
        <v>Cosmos 1660</v>
      </c>
      <c r="L3732" s="1" t="s">
        <v>346</v>
      </c>
      <c r="M3732" s="1"/>
      <c r="N3732" s="1">
        <f t="shared" si="412"/>
        <v>0</v>
      </c>
      <c r="O3732" s="1" t="s">
        <v>9</v>
      </c>
    </row>
    <row r="3733" spans="1:15" x14ac:dyDescent="0.3">
      <c r="A3733" s="1" t="s">
        <v>6140</v>
      </c>
      <c r="B3733" s="1" t="s">
        <v>3038</v>
      </c>
      <c r="C3733" s="1" t="str">
        <f t="shared" si="406"/>
        <v>Russia</v>
      </c>
      <c r="D3733" s="1" t="s">
        <v>7625</v>
      </c>
      <c r="E3733" s="7" t="str">
        <f>TEXT(DATE(MID(D3733, 13, 4), CHOOSE(MATCH( MID(D3733, 5, 3), {"Jan","Feb","Mar","Apr","May","Jun","Jul","Aug","Sep","Oct","Nov","Dec"}, 0), 1, 2, 3, 4, 5, 6, 7, 8, 9, 10, 11, 12), MID(D3733, 9, 2)), "yyyy-mm-dd")</f>
        <v>1985-06-13</v>
      </c>
      <c r="F3733" s="1" t="str">
        <f t="shared" si="407"/>
        <v>12:20:00</v>
      </c>
      <c r="G3733" s="9" t="str">
        <f t="shared" si="408"/>
        <v>June</v>
      </c>
      <c r="H3733" s="5" t="str">
        <f t="shared" si="409"/>
        <v>1985</v>
      </c>
      <c r="I3733" s="1" t="s">
        <v>7626</v>
      </c>
      <c r="J3733" s="1" t="str">
        <f t="shared" si="410"/>
        <v xml:space="preserve">Soyuz U </v>
      </c>
      <c r="K3733" s="1" t="str">
        <f t="shared" si="411"/>
        <v>Cosmos 1659</v>
      </c>
      <c r="L3733" s="1" t="s">
        <v>346</v>
      </c>
      <c r="M3733" s="1">
        <v>20</v>
      </c>
      <c r="N3733" s="1">
        <f t="shared" si="412"/>
        <v>1660</v>
      </c>
      <c r="O3733" s="1" t="s">
        <v>9</v>
      </c>
    </row>
    <row r="3734" spans="1:15" x14ac:dyDescent="0.3">
      <c r="A3734" s="1" t="s">
        <v>6140</v>
      </c>
      <c r="B3734" s="1" t="s">
        <v>6615</v>
      </c>
      <c r="C3734" s="1" t="str">
        <f t="shared" si="406"/>
        <v>Russia</v>
      </c>
      <c r="D3734" s="1" t="s">
        <v>7627</v>
      </c>
      <c r="E3734" s="7" t="str">
        <f>TEXT(DATE(MID(D3734, 13, 4), CHOOSE(MATCH( MID(D3734, 5, 3), {"Jan","Feb","Mar","Apr","May","Jun","Jul","Aug","Sep","Oct","Nov","Dec"}, 0), 1, 2, 3, 4, 5, 6, 7, 8, 9, 10, 11, 12), MID(D3734, 9, 2)), "yyyy-mm-dd")</f>
        <v>1985-06-11</v>
      </c>
      <c r="F3734" s="1" t="str">
        <f t="shared" si="407"/>
        <v>14:26:00</v>
      </c>
      <c r="G3734" s="9" t="str">
        <f t="shared" si="408"/>
        <v>June</v>
      </c>
      <c r="H3734" s="5" t="str">
        <f t="shared" si="409"/>
        <v>1985</v>
      </c>
      <c r="I3734" s="1" t="s">
        <v>7628</v>
      </c>
      <c r="J3734" s="1" t="str">
        <f t="shared" si="410"/>
        <v xml:space="preserve">Molniya-M /Block 2BL </v>
      </c>
      <c r="K3734" s="1" t="str">
        <f t="shared" si="411"/>
        <v>Cosmos 1658</v>
      </c>
      <c r="L3734" s="1" t="s">
        <v>346</v>
      </c>
      <c r="M3734" s="1"/>
      <c r="N3734" s="1">
        <f t="shared" si="412"/>
        <v>0</v>
      </c>
      <c r="O3734" s="1" t="s">
        <v>9</v>
      </c>
    </row>
    <row r="3735" spans="1:15" x14ac:dyDescent="0.3">
      <c r="A3735" s="1" t="s">
        <v>6140</v>
      </c>
      <c r="B3735" s="1" t="s">
        <v>5</v>
      </c>
      <c r="C3735" s="1" t="str">
        <f t="shared" si="406"/>
        <v>Russia</v>
      </c>
      <c r="D3735" s="1" t="s">
        <v>7629</v>
      </c>
      <c r="E3735" s="7" t="str">
        <f>TEXT(DATE(MID(D3735, 13, 4), CHOOSE(MATCH( MID(D3735, 5, 3), {"Jan","Feb","Mar","Apr","May","Jun","Jul","Aug","Sep","Oct","Nov","Dec"}, 0), 1, 2, 3, 4, 5, 6, 7, 8, 9, 10, 11, 12), MID(D3735, 9, 2)), "yyyy-mm-dd")</f>
        <v>1985-06-07</v>
      </c>
      <c r="F3735" s="1" t="str">
        <f t="shared" si="407"/>
        <v>07:45:00</v>
      </c>
      <c r="G3735" s="9" t="str">
        <f t="shared" si="408"/>
        <v>June</v>
      </c>
      <c r="H3735" s="5" t="str">
        <f t="shared" si="409"/>
        <v>1985</v>
      </c>
      <c r="I3735" s="1" t="s">
        <v>7630</v>
      </c>
      <c r="J3735" s="1" t="str">
        <f t="shared" si="410"/>
        <v xml:space="preserve">Soyuz U </v>
      </c>
      <c r="K3735" s="1" t="str">
        <f t="shared" si="411"/>
        <v>Cosmos 1657</v>
      </c>
      <c r="L3735" s="1" t="s">
        <v>346</v>
      </c>
      <c r="M3735" s="1">
        <v>20</v>
      </c>
      <c r="N3735" s="1">
        <f t="shared" si="412"/>
        <v>1660</v>
      </c>
      <c r="O3735" s="1" t="s">
        <v>9</v>
      </c>
    </row>
    <row r="3736" spans="1:15" x14ac:dyDescent="0.3">
      <c r="A3736" s="1" t="s">
        <v>6140</v>
      </c>
      <c r="B3736" s="1" t="s">
        <v>1630</v>
      </c>
      <c r="C3736" s="1" t="str">
        <f t="shared" si="406"/>
        <v>Kazakhstan</v>
      </c>
      <c r="D3736" s="1" t="s">
        <v>7631</v>
      </c>
      <c r="E3736" s="7" t="str">
        <f>TEXT(DATE(MID(D3736, 13, 4), CHOOSE(MATCH( MID(D3736, 5, 3), {"Jan","Feb","Mar","Apr","May","Jun","Jul","Aug","Sep","Oct","Nov","Dec"}, 0), 1, 2, 3, 4, 5, 6, 7, 8, 9, 10, 11, 12), MID(D3736, 9, 2)), "yyyy-mm-dd")</f>
        <v>1985-06-06</v>
      </c>
      <c r="F3736" s="1" t="str">
        <f t="shared" si="407"/>
        <v>06:39:00</v>
      </c>
      <c r="G3736" s="9" t="str">
        <f t="shared" si="408"/>
        <v>June</v>
      </c>
      <c r="H3736" s="5" t="str">
        <f t="shared" si="409"/>
        <v>1985</v>
      </c>
      <c r="I3736" s="1" t="s">
        <v>7632</v>
      </c>
      <c r="J3736" s="1" t="str">
        <f t="shared" si="410"/>
        <v xml:space="preserve">Soyuz U2 </v>
      </c>
      <c r="K3736" s="1" t="str">
        <f t="shared" si="411"/>
        <v>Soyuz T-13</v>
      </c>
      <c r="L3736" s="1" t="s">
        <v>346</v>
      </c>
      <c r="M3736" s="1">
        <v>40</v>
      </c>
      <c r="N3736" s="1">
        <f t="shared" si="412"/>
        <v>3320</v>
      </c>
      <c r="O3736" s="1" t="s">
        <v>9</v>
      </c>
    </row>
    <row r="3737" spans="1:15" x14ac:dyDescent="0.3">
      <c r="A3737" s="1" t="s">
        <v>6140</v>
      </c>
      <c r="B3737" s="1" t="s">
        <v>6272</v>
      </c>
      <c r="C3737" s="1" t="str">
        <f t="shared" si="406"/>
        <v>Kazakhstan</v>
      </c>
      <c r="D3737" s="1" t="s">
        <v>7633</v>
      </c>
      <c r="E3737" s="7" t="str">
        <f>TEXT(DATE(MID(D3737, 13, 4), CHOOSE(MATCH( MID(D3737, 5, 3), {"Jan","Feb","Mar","Apr","May","Jun","Jul","Aug","Sep","Oct","Nov","Dec"}, 0), 1, 2, 3, 4, 5, 6, 7, 8, 9, 10, 11, 12), MID(D3737, 9, 2)), "yyyy-mm-dd")</f>
        <v>1985-05-30</v>
      </c>
      <c r="F3737" s="1" t="str">
        <f t="shared" si="407"/>
        <v>14:59:00</v>
      </c>
      <c r="G3737" s="9" t="str">
        <f t="shared" si="408"/>
        <v>May</v>
      </c>
      <c r="H3737" s="5" t="str">
        <f t="shared" si="409"/>
        <v>1985</v>
      </c>
      <c r="I3737" s="1" t="s">
        <v>7634</v>
      </c>
      <c r="J3737" s="1" t="str">
        <f t="shared" si="410"/>
        <v xml:space="preserve">Proton K/Block-DM-2 </v>
      </c>
      <c r="K3737" s="1" t="str">
        <f t="shared" si="411"/>
        <v>Cosmos 1656</v>
      </c>
      <c r="L3737" s="1" t="s">
        <v>346</v>
      </c>
      <c r="M3737" s="1"/>
      <c r="N3737" s="1">
        <f t="shared" si="412"/>
        <v>0</v>
      </c>
      <c r="O3737" s="1" t="s">
        <v>9</v>
      </c>
    </row>
    <row r="3738" spans="1:15" x14ac:dyDescent="0.3">
      <c r="A3738" s="1" t="s">
        <v>6140</v>
      </c>
      <c r="B3738" s="1" t="s">
        <v>3373</v>
      </c>
      <c r="C3738" s="1" t="str">
        <f t="shared" si="406"/>
        <v>Russia</v>
      </c>
      <c r="D3738" s="1" t="s">
        <v>7635</v>
      </c>
      <c r="E3738" s="7" t="str">
        <f>TEXT(DATE(MID(D3738, 13, 4), CHOOSE(MATCH( MID(D3738, 5, 3), {"Jan","Feb","Mar","Apr","May","Jun","Jul","Aug","Sep","Oct","Nov","Dec"}, 0), 1, 2, 3, 4, 5, 6, 7, 8, 9, 10, 11, 12), MID(D3738, 9, 2)), "yyyy-mm-dd")</f>
        <v>1985-05-30</v>
      </c>
      <c r="F3738" s="1" t="str">
        <f t="shared" si="407"/>
        <v>01:14:00</v>
      </c>
      <c r="G3738" s="9" t="str">
        <f t="shared" si="408"/>
        <v>May</v>
      </c>
      <c r="H3738" s="5" t="str">
        <f t="shared" si="409"/>
        <v>1985</v>
      </c>
      <c r="I3738" s="1" t="s">
        <v>7636</v>
      </c>
      <c r="J3738" s="1" t="str">
        <f t="shared" si="410"/>
        <v xml:space="preserve">Cosmos-3M </v>
      </c>
      <c r="K3738" s="1" t="str">
        <f t="shared" si="411"/>
        <v>Cosmos 1655</v>
      </c>
      <c r="L3738" s="1" t="s">
        <v>346</v>
      </c>
      <c r="M3738" s="1"/>
      <c r="N3738" s="1">
        <f t="shared" si="412"/>
        <v>0</v>
      </c>
      <c r="O3738" s="1" t="s">
        <v>9</v>
      </c>
    </row>
    <row r="3739" spans="1:15" x14ac:dyDescent="0.3">
      <c r="A3739" s="1" t="s">
        <v>6140</v>
      </c>
      <c r="B3739" s="1" t="s">
        <v>5</v>
      </c>
      <c r="C3739" s="1" t="str">
        <f t="shared" si="406"/>
        <v>Russia</v>
      </c>
      <c r="D3739" s="1" t="s">
        <v>7637</v>
      </c>
      <c r="E3739" s="7" t="str">
        <f>TEXT(DATE(MID(D3739, 13, 4), CHOOSE(MATCH( MID(D3739, 5, 3), {"Jan","Feb","Mar","Apr","May","Jun","Jul","Aug","Sep","Oct","Nov","Dec"}, 0), 1, 2, 3, 4, 5, 6, 7, 8, 9, 10, 11, 12), MID(D3739, 9, 2)), "yyyy-mm-dd")</f>
        <v>1985-05-29</v>
      </c>
      <c r="F3739" s="1" t="str">
        <f t="shared" si="407"/>
        <v>07:40:00</v>
      </c>
      <c r="G3739" s="9" t="str">
        <f t="shared" si="408"/>
        <v>May</v>
      </c>
      <c r="H3739" s="5" t="str">
        <f t="shared" si="409"/>
        <v>1985</v>
      </c>
      <c r="I3739" s="1" t="s">
        <v>7638</v>
      </c>
      <c r="J3739" s="1" t="str">
        <f t="shared" si="410"/>
        <v xml:space="preserve">Molniya-M /Block ML </v>
      </c>
      <c r="K3739" s="1" t="str">
        <f t="shared" si="411"/>
        <v>Molniya-3 nÂ°115</v>
      </c>
      <c r="L3739" s="1" t="s">
        <v>346</v>
      </c>
      <c r="M3739" s="1"/>
      <c r="N3739" s="1">
        <f t="shared" si="412"/>
        <v>0</v>
      </c>
      <c r="O3739" s="1" t="s">
        <v>9</v>
      </c>
    </row>
    <row r="3740" spans="1:15" x14ac:dyDescent="0.3">
      <c r="A3740" s="1" t="s">
        <v>6140</v>
      </c>
      <c r="B3740" s="1" t="s">
        <v>130</v>
      </c>
      <c r="C3740" s="1" t="str">
        <f t="shared" si="406"/>
        <v>Kazakhstan</v>
      </c>
      <c r="D3740" s="1" t="s">
        <v>7639</v>
      </c>
      <c r="E3740" s="7" t="str">
        <f>TEXT(DATE(MID(D3740, 13, 4), CHOOSE(MATCH( MID(D3740, 5, 3), {"Jan","Feb","Mar","Apr","May","Jun","Jul","Aug","Sep","Oct","Nov","Dec"}, 0), 1, 2, 3, 4, 5, 6, 7, 8, 9, 10, 11, 12), MID(D3740, 9, 2)), "yyyy-mm-dd")</f>
        <v>1985-05-23</v>
      </c>
      <c r="F3740" s="1" t="str">
        <f t="shared" si="407"/>
        <v>12:40:00</v>
      </c>
      <c r="G3740" s="9" t="str">
        <f t="shared" si="408"/>
        <v>May</v>
      </c>
      <c r="H3740" s="5" t="str">
        <f t="shared" si="409"/>
        <v>1985</v>
      </c>
      <c r="I3740" s="1" t="s">
        <v>7640</v>
      </c>
      <c r="J3740" s="1" t="str">
        <f t="shared" si="410"/>
        <v xml:space="preserve">Soyuz U </v>
      </c>
      <c r="K3740" s="1" t="str">
        <f t="shared" si="411"/>
        <v>Cosmos 1654</v>
      </c>
      <c r="L3740" s="1" t="s">
        <v>346</v>
      </c>
      <c r="M3740" s="1">
        <v>20</v>
      </c>
      <c r="N3740" s="1">
        <f t="shared" si="412"/>
        <v>1660</v>
      </c>
      <c r="O3740" s="1" t="s">
        <v>9</v>
      </c>
    </row>
    <row r="3741" spans="1:15" x14ac:dyDescent="0.3">
      <c r="A3741" s="1" t="s">
        <v>6140</v>
      </c>
      <c r="B3741" s="1" t="s">
        <v>6615</v>
      </c>
      <c r="C3741" s="1" t="str">
        <f t="shared" si="406"/>
        <v>Russia</v>
      </c>
      <c r="D3741" s="1" t="s">
        <v>7641</v>
      </c>
      <c r="E3741" s="7" t="str">
        <f>TEXT(DATE(MID(D3741, 13, 4), CHOOSE(MATCH( MID(D3741, 5, 3), {"Jan","Feb","Mar","Apr","May","Jun","Jul","Aug","Sep","Oct","Nov","Dec"}, 0), 1, 2, 3, 4, 5, 6, 7, 8, 9, 10, 11, 12), MID(D3741, 9, 2)), "yyyy-mm-dd")</f>
        <v>1985-05-22</v>
      </c>
      <c r="F3741" s="1" t="str">
        <f t="shared" si="407"/>
        <v>08:35:00</v>
      </c>
      <c r="G3741" s="9" t="str">
        <f t="shared" si="408"/>
        <v>May</v>
      </c>
      <c r="H3741" s="5" t="str">
        <f t="shared" si="409"/>
        <v>1985</v>
      </c>
      <c r="I3741" s="1" t="s">
        <v>7642</v>
      </c>
      <c r="J3741" s="1" t="str">
        <f t="shared" si="410"/>
        <v xml:space="preserve">Soyuz U </v>
      </c>
      <c r="K3741" s="1" t="str">
        <f t="shared" si="411"/>
        <v>Cosmos 1653</v>
      </c>
      <c r="L3741" s="1" t="s">
        <v>346</v>
      </c>
      <c r="M3741" s="1">
        <v>20</v>
      </c>
      <c r="N3741" s="1">
        <f t="shared" si="412"/>
        <v>1660</v>
      </c>
      <c r="O3741" s="1" t="s">
        <v>9</v>
      </c>
    </row>
    <row r="3742" spans="1:15" x14ac:dyDescent="0.3">
      <c r="A3742" s="1" t="s">
        <v>6140</v>
      </c>
      <c r="B3742" s="1" t="s">
        <v>529</v>
      </c>
      <c r="C3742" s="1" t="str">
        <f t="shared" si="406"/>
        <v>Kazakhstan</v>
      </c>
      <c r="D3742" s="1" t="s">
        <v>7643</v>
      </c>
      <c r="E3742" s="7" t="str">
        <f>TEXT(DATE(MID(D3742, 13, 4), CHOOSE(MATCH( MID(D3742, 5, 3), {"Jan","Feb","Mar","Apr","May","Jun","Jul","Aug","Sep","Oct","Nov","Dec"}, 0), 1, 2, 3, 4, 5, 6, 7, 8, 9, 10, 11, 12), MID(D3742, 9, 2)), "yyyy-mm-dd")</f>
        <v>1985-05-17</v>
      </c>
      <c r="F3742" s="1" t="str">
        <f t="shared" si="407"/>
        <v>22:28:00</v>
      </c>
      <c r="G3742" s="9" t="str">
        <f t="shared" si="408"/>
        <v>May</v>
      </c>
      <c r="H3742" s="5" t="str">
        <f t="shared" si="409"/>
        <v>1985</v>
      </c>
      <c r="I3742" s="1" t="s">
        <v>7644</v>
      </c>
      <c r="J3742" s="1" t="str">
        <f t="shared" si="410"/>
        <v xml:space="preserve">Proton K/Block-DM-2 </v>
      </c>
      <c r="K3742" s="1" t="str">
        <f t="shared" si="411"/>
        <v>Cosmos 1650, 1651 &amp; 1652</v>
      </c>
      <c r="L3742" s="1" t="s">
        <v>346</v>
      </c>
      <c r="M3742" s="1"/>
      <c r="N3742" s="1">
        <f t="shared" si="412"/>
        <v>0</v>
      </c>
      <c r="O3742" s="1" t="s">
        <v>9</v>
      </c>
    </row>
    <row r="3743" spans="1:15" x14ac:dyDescent="0.3">
      <c r="A3743" s="1" t="s">
        <v>6140</v>
      </c>
      <c r="B3743" s="1" t="s">
        <v>5</v>
      </c>
      <c r="C3743" s="1" t="str">
        <f t="shared" si="406"/>
        <v>Russia</v>
      </c>
      <c r="D3743" s="1" t="s">
        <v>7645</v>
      </c>
      <c r="E3743" s="7" t="str">
        <f>TEXT(DATE(MID(D3743, 13, 4), CHOOSE(MATCH( MID(D3743, 5, 3), {"Jan","Feb","Mar","Apr","May","Jun","Jul","Aug","Sep","Oct","Nov","Dec"}, 0), 1, 2, 3, 4, 5, 6, 7, 8, 9, 10, 11, 12), MID(D3743, 9, 2)), "yyyy-mm-dd")</f>
        <v>1985-05-15</v>
      </c>
      <c r="F3743" s="1" t="str">
        <f t="shared" si="407"/>
        <v>12:40:00</v>
      </c>
      <c r="G3743" s="9" t="str">
        <f t="shared" si="408"/>
        <v>May</v>
      </c>
      <c r="H3743" s="5" t="str">
        <f t="shared" si="409"/>
        <v>1985</v>
      </c>
      <c r="I3743" s="1" t="s">
        <v>7646</v>
      </c>
      <c r="J3743" s="1" t="str">
        <f t="shared" si="410"/>
        <v xml:space="preserve">Soyuz U </v>
      </c>
      <c r="K3743" s="1" t="str">
        <f t="shared" si="411"/>
        <v>Cosmos 1649</v>
      </c>
      <c r="L3743" s="1" t="s">
        <v>346</v>
      </c>
      <c r="M3743" s="1">
        <v>20</v>
      </c>
      <c r="N3743" s="1">
        <f t="shared" si="412"/>
        <v>1660</v>
      </c>
      <c r="O3743" s="1" t="s">
        <v>9</v>
      </c>
    </row>
    <row r="3744" spans="1:15" x14ac:dyDescent="0.3">
      <c r="A3744" s="1" t="s">
        <v>233</v>
      </c>
      <c r="B3744" s="1" t="s">
        <v>6657</v>
      </c>
      <c r="C3744" s="1" t="str">
        <f t="shared" si="406"/>
        <v>France</v>
      </c>
      <c r="D3744" s="1" t="s">
        <v>7647</v>
      </c>
      <c r="E3744" s="7" t="str">
        <f>TEXT(DATE(MID(D3744, 13, 4), CHOOSE(MATCH( MID(D3744, 5, 3), {"Jan","Feb","Mar","Apr","May","Jun","Jul","Aug","Sep","Oct","Nov","Dec"}, 0), 1, 2, 3, 4, 5, 6, 7, 8, 9, 10, 11, 12), MID(D3744, 9, 2)), "yyyy-mm-dd")</f>
        <v>1985-05-08</v>
      </c>
      <c r="F3744" s="1" t="str">
        <f t="shared" si="407"/>
        <v>01:15:00</v>
      </c>
      <c r="G3744" s="9" t="str">
        <f t="shared" si="408"/>
        <v>May</v>
      </c>
      <c r="H3744" s="5" t="str">
        <f t="shared" si="409"/>
        <v>1985</v>
      </c>
      <c r="I3744" s="1" t="s">
        <v>7648</v>
      </c>
      <c r="J3744" s="1" t="str">
        <f t="shared" si="410"/>
        <v xml:space="preserve">Ariane 3 </v>
      </c>
      <c r="K3744" s="1" t="str">
        <f t="shared" si="411"/>
        <v>GStar-1, TÃ©lÃ©com 1B</v>
      </c>
      <c r="L3744" s="1" t="s">
        <v>346</v>
      </c>
      <c r="M3744" s="1"/>
      <c r="N3744" s="1">
        <f t="shared" si="412"/>
        <v>0</v>
      </c>
      <c r="O3744" s="1" t="s">
        <v>9</v>
      </c>
    </row>
    <row r="3745" spans="1:15" x14ac:dyDescent="0.3">
      <c r="A3745" s="1" t="s">
        <v>657</v>
      </c>
      <c r="B3745" s="1" t="s">
        <v>30</v>
      </c>
      <c r="C3745" s="1" t="str">
        <f t="shared" si="406"/>
        <v>USA</v>
      </c>
      <c r="D3745" s="1" t="s">
        <v>7649</v>
      </c>
      <c r="E3745" s="7" t="str">
        <f>TEXT(DATE(MID(D3745, 13, 4), CHOOSE(MATCH( MID(D3745, 5, 3), {"Jan","Feb","Mar","Apr","May","Jun","Jul","Aug","Sep","Oct","Nov","Dec"}, 0), 1, 2, 3, 4, 5, 6, 7, 8, 9, 10, 11, 12), MID(D3745, 9, 2)), "yyyy-mm-dd")</f>
        <v>1985-04-29</v>
      </c>
      <c r="F3745" s="1" t="str">
        <f t="shared" si="407"/>
        <v>16:02:00</v>
      </c>
      <c r="G3745" s="9" t="str">
        <f t="shared" si="408"/>
        <v>April</v>
      </c>
      <c r="H3745" s="5" t="str">
        <f t="shared" si="409"/>
        <v>1985</v>
      </c>
      <c r="I3745" s="1" t="s">
        <v>7650</v>
      </c>
      <c r="J3745" s="1" t="str">
        <f t="shared" si="410"/>
        <v xml:space="preserve">Space Shuttle Challenger </v>
      </c>
      <c r="K3745" s="1" t="str">
        <f t="shared" si="411"/>
        <v>STS-51-B</v>
      </c>
      <c r="L3745" s="1" t="s">
        <v>346</v>
      </c>
      <c r="M3745" s="1">
        <v>450</v>
      </c>
      <c r="N3745" s="1">
        <f t="shared" si="412"/>
        <v>37350</v>
      </c>
      <c r="O3745" s="1" t="s">
        <v>9</v>
      </c>
    </row>
    <row r="3746" spans="1:15" x14ac:dyDescent="0.3">
      <c r="A3746" s="1" t="s">
        <v>6140</v>
      </c>
      <c r="B3746" s="1" t="s">
        <v>130</v>
      </c>
      <c r="C3746" s="1" t="str">
        <f t="shared" si="406"/>
        <v>Kazakhstan</v>
      </c>
      <c r="D3746" s="1" t="s">
        <v>7651</v>
      </c>
      <c r="E3746" s="7" t="str">
        <f>TEXT(DATE(MID(D3746, 13, 4), CHOOSE(MATCH( MID(D3746, 5, 3), {"Jan","Feb","Mar","Apr","May","Jun","Jul","Aug","Sep","Oct","Nov","Dec"}, 0), 1, 2, 3, 4, 5, 6, 7, 8, 9, 10, 11, 12), MID(D3746, 9, 2)), "yyyy-mm-dd")</f>
        <v>1985-04-26</v>
      </c>
      <c r="F3746" s="1" t="str">
        <f t="shared" si="407"/>
        <v>05:48:00</v>
      </c>
      <c r="G3746" s="9" t="str">
        <f t="shared" si="408"/>
        <v>April</v>
      </c>
      <c r="H3746" s="5" t="str">
        <f t="shared" si="409"/>
        <v>1985</v>
      </c>
      <c r="I3746" s="1" t="s">
        <v>7652</v>
      </c>
      <c r="J3746" s="1" t="str">
        <f t="shared" si="410"/>
        <v xml:space="preserve">Molniya-M /Block SO-L </v>
      </c>
      <c r="K3746" s="1" t="str">
        <f t="shared" si="411"/>
        <v>Prognoz nÂ°10</v>
      </c>
      <c r="L3746" s="1" t="s">
        <v>346</v>
      </c>
      <c r="M3746" s="1"/>
      <c r="N3746" s="1">
        <f t="shared" si="412"/>
        <v>0</v>
      </c>
      <c r="O3746" s="1" t="s">
        <v>9</v>
      </c>
    </row>
    <row r="3747" spans="1:15" x14ac:dyDescent="0.3">
      <c r="A3747" s="1" t="s">
        <v>6140</v>
      </c>
      <c r="B3747" s="1" t="s">
        <v>5</v>
      </c>
      <c r="C3747" s="1" t="str">
        <f t="shared" si="406"/>
        <v>Russia</v>
      </c>
      <c r="D3747" s="1" t="s">
        <v>7653</v>
      </c>
      <c r="E3747" s="7" t="str">
        <f>TEXT(DATE(MID(D3747, 13, 4), CHOOSE(MATCH( MID(D3747, 5, 3), {"Jan","Feb","Mar","Apr","May","Jun","Jul","Aug","Sep","Oct","Nov","Dec"}, 0), 1, 2, 3, 4, 5, 6, 7, 8, 9, 10, 11, 12), MID(D3747, 9, 2)), "yyyy-mm-dd")</f>
        <v>1985-04-25</v>
      </c>
      <c r="F3747" s="1" t="str">
        <f t="shared" si="407"/>
        <v>09:30:00</v>
      </c>
      <c r="G3747" s="9" t="str">
        <f t="shared" si="408"/>
        <v>April</v>
      </c>
      <c r="H3747" s="5" t="str">
        <f t="shared" si="409"/>
        <v>1985</v>
      </c>
      <c r="I3747" s="1" t="s">
        <v>7654</v>
      </c>
      <c r="J3747" s="1" t="str">
        <f t="shared" si="410"/>
        <v xml:space="preserve">Soyuz U </v>
      </c>
      <c r="K3747" s="1" t="str">
        <f t="shared" si="411"/>
        <v>Cosmos 1648</v>
      </c>
      <c r="L3747" s="1" t="s">
        <v>346</v>
      </c>
      <c r="M3747" s="1">
        <v>20</v>
      </c>
      <c r="N3747" s="1">
        <f t="shared" si="412"/>
        <v>1660</v>
      </c>
      <c r="O3747" s="1" t="s">
        <v>9</v>
      </c>
    </row>
    <row r="3748" spans="1:15" x14ac:dyDescent="0.3">
      <c r="A3748" s="1" t="s">
        <v>6140</v>
      </c>
      <c r="B3748" s="1" t="s">
        <v>6615</v>
      </c>
      <c r="C3748" s="1" t="str">
        <f t="shared" si="406"/>
        <v>Russia</v>
      </c>
      <c r="D3748" s="1" t="s">
        <v>7655</v>
      </c>
      <c r="E3748" s="7" t="str">
        <f>TEXT(DATE(MID(D3748, 13, 4), CHOOSE(MATCH( MID(D3748, 5, 3), {"Jan","Feb","Mar","Apr","May","Jun","Jul","Aug","Sep","Oct","Nov","Dec"}, 0), 1, 2, 3, 4, 5, 6, 7, 8, 9, 10, 11, 12), MID(D3748, 9, 2)), "yyyy-mm-dd")</f>
        <v>1985-04-19</v>
      </c>
      <c r="F3748" s="1" t="str">
        <f t="shared" si="407"/>
        <v>14:00:00</v>
      </c>
      <c r="G3748" s="9" t="str">
        <f t="shared" si="408"/>
        <v>April</v>
      </c>
      <c r="H3748" s="5" t="str">
        <f t="shared" si="409"/>
        <v>1985</v>
      </c>
      <c r="I3748" s="1" t="s">
        <v>7656</v>
      </c>
      <c r="J3748" s="1" t="str">
        <f t="shared" si="410"/>
        <v xml:space="preserve">Soyuz U </v>
      </c>
      <c r="K3748" s="1" t="str">
        <f t="shared" si="411"/>
        <v>Cosmos 1647</v>
      </c>
      <c r="L3748" s="1" t="s">
        <v>346</v>
      </c>
      <c r="M3748" s="1">
        <v>20</v>
      </c>
      <c r="N3748" s="1">
        <f t="shared" si="412"/>
        <v>1660</v>
      </c>
      <c r="O3748" s="1" t="s">
        <v>9</v>
      </c>
    </row>
    <row r="3749" spans="1:15" x14ac:dyDescent="0.3">
      <c r="A3749" s="1" t="s">
        <v>6140</v>
      </c>
      <c r="B3749" s="1" t="s">
        <v>3926</v>
      </c>
      <c r="C3749" s="1" t="str">
        <f t="shared" si="406"/>
        <v>Kazakhstan</v>
      </c>
      <c r="D3749" s="1" t="s">
        <v>7657</v>
      </c>
      <c r="E3749" s="7" t="str">
        <f>TEXT(DATE(MID(D3749, 13, 4), CHOOSE(MATCH( MID(D3749, 5, 3), {"Jan","Feb","Mar","Apr","May","Jun","Jul","Aug","Sep","Oct","Nov","Dec"}, 0), 1, 2, 3, 4, 5, 6, 7, 8, 9, 10, 11, 12), MID(D3749, 9, 2)), "yyyy-mm-dd")</f>
        <v>1985-04-18</v>
      </c>
      <c r="F3749" s="1" t="str">
        <f t="shared" si="407"/>
        <v>21:40:00</v>
      </c>
      <c r="G3749" s="9" t="str">
        <f t="shared" si="408"/>
        <v>April</v>
      </c>
      <c r="H3749" s="5" t="str">
        <f t="shared" si="409"/>
        <v>1985</v>
      </c>
      <c r="I3749" s="1" t="s">
        <v>7658</v>
      </c>
      <c r="J3749" s="1" t="str">
        <f t="shared" si="410"/>
        <v xml:space="preserve">Tsyklon-2 </v>
      </c>
      <c r="K3749" s="1" t="str">
        <f t="shared" si="411"/>
        <v>Cosmos 1646</v>
      </c>
      <c r="L3749" s="1" t="s">
        <v>346</v>
      </c>
      <c r="M3749" s="1"/>
      <c r="N3749" s="1">
        <f t="shared" si="412"/>
        <v>0</v>
      </c>
      <c r="O3749" s="1" t="s">
        <v>9</v>
      </c>
    </row>
    <row r="3750" spans="1:15" x14ac:dyDescent="0.3">
      <c r="A3750" s="1" t="s">
        <v>6140</v>
      </c>
      <c r="B3750" s="1" t="s">
        <v>6899</v>
      </c>
      <c r="C3750" s="1" t="str">
        <f t="shared" si="406"/>
        <v>Russia</v>
      </c>
      <c r="D3750" s="1" t="s">
        <v>7659</v>
      </c>
      <c r="E3750" s="7" t="str">
        <f>TEXT(DATE(MID(D3750, 13, 4), CHOOSE(MATCH( MID(D3750, 5, 3), {"Jan","Feb","Mar","Apr","May","Jun","Jul","Aug","Sep","Oct","Nov","Dec"}, 0), 1, 2, 3, 4, 5, 6, 7, 8, 9, 10, 11, 12), MID(D3750, 9, 2)), "yyyy-mm-dd")</f>
        <v>1985-04-17</v>
      </c>
      <c r="F3750" s="1" t="str">
        <f t="shared" si="407"/>
        <v>00:00:00</v>
      </c>
      <c r="G3750" s="9" t="str">
        <f t="shared" si="408"/>
        <v>April</v>
      </c>
      <c r="H3750" s="5" t="str">
        <f t="shared" si="409"/>
        <v>1985</v>
      </c>
      <c r="I3750" s="1" t="s">
        <v>7660</v>
      </c>
      <c r="J3750" s="1" t="str">
        <f t="shared" si="410"/>
        <v xml:space="preserve">K65M-RB5 </v>
      </c>
      <c r="K3750" s="1" t="str">
        <f t="shared" si="411"/>
        <v>BOR-5 nÂ°502</v>
      </c>
      <c r="L3750" s="1" t="s">
        <v>346</v>
      </c>
      <c r="M3750" s="1"/>
      <c r="N3750" s="1">
        <f t="shared" si="412"/>
        <v>0</v>
      </c>
      <c r="O3750" s="1" t="s">
        <v>9</v>
      </c>
    </row>
    <row r="3751" spans="1:15" x14ac:dyDescent="0.3">
      <c r="A3751" s="1" t="s">
        <v>6140</v>
      </c>
      <c r="B3751" s="1" t="s">
        <v>6615</v>
      </c>
      <c r="C3751" s="1" t="str">
        <f t="shared" si="406"/>
        <v>Russia</v>
      </c>
      <c r="D3751" s="1" t="s">
        <v>7661</v>
      </c>
      <c r="E3751" s="7" t="str">
        <f>TEXT(DATE(MID(D3751, 13, 4), CHOOSE(MATCH( MID(D3751, 5, 3), {"Jan","Feb","Mar","Apr","May","Jun","Jul","Aug","Sep","Oct","Nov","Dec"}, 0), 1, 2, 3, 4, 5, 6, 7, 8, 9, 10, 11, 12), MID(D3751, 9, 2)), "yyyy-mm-dd")</f>
        <v>1985-04-16</v>
      </c>
      <c r="F3751" s="1" t="str">
        <f t="shared" si="407"/>
        <v>17:15:00</v>
      </c>
      <c r="G3751" s="9" t="str">
        <f t="shared" si="408"/>
        <v>April</v>
      </c>
      <c r="H3751" s="5" t="str">
        <f t="shared" si="409"/>
        <v>1985</v>
      </c>
      <c r="I3751" s="1" t="s">
        <v>7662</v>
      </c>
      <c r="J3751" s="1" t="str">
        <f t="shared" si="410"/>
        <v xml:space="preserve">Soyuz U </v>
      </c>
      <c r="K3751" s="1" t="str">
        <f t="shared" si="411"/>
        <v>Cosmos 1645</v>
      </c>
      <c r="L3751" s="1" t="s">
        <v>346</v>
      </c>
      <c r="M3751" s="1">
        <v>20</v>
      </c>
      <c r="N3751" s="1">
        <f t="shared" si="412"/>
        <v>1660</v>
      </c>
      <c r="O3751" s="1" t="s">
        <v>9</v>
      </c>
    </row>
    <row r="3752" spans="1:15" x14ac:dyDescent="0.3">
      <c r="A3752" s="1" t="s">
        <v>6140</v>
      </c>
      <c r="B3752" s="1" t="s">
        <v>2022</v>
      </c>
      <c r="C3752" s="1" t="str">
        <f t="shared" si="406"/>
        <v>Kazakhstan</v>
      </c>
      <c r="D3752" s="1" t="s">
        <v>7663</v>
      </c>
      <c r="E3752" s="7" t="str">
        <f>TEXT(DATE(MID(D3752, 13, 4), CHOOSE(MATCH( MID(D3752, 5, 3), {"Jan","Feb","Mar","Apr","May","Jun","Jul","Aug","Sep","Oct","Nov","Dec"}, 0), 1, 2, 3, 4, 5, 6, 7, 8, 9, 10, 11, 12), MID(D3752, 9, 2)), "yyyy-mm-dd")</f>
        <v>1985-04-13</v>
      </c>
      <c r="F3752" s="1" t="str">
        <f t="shared" si="407"/>
        <v>08:00:00</v>
      </c>
      <c r="G3752" s="9" t="str">
        <f t="shared" si="408"/>
        <v>April</v>
      </c>
      <c r="H3752" s="5" t="str">
        <f t="shared" si="409"/>
        <v>1985</v>
      </c>
      <c r="I3752" s="1" t="s">
        <v>7664</v>
      </c>
      <c r="J3752" s="1" t="str">
        <f t="shared" si="410"/>
        <v xml:space="preserve">Zenit-2 </v>
      </c>
      <c r="K3752" s="1" t="str">
        <f t="shared" si="411"/>
        <v>EPN 03.0694 nÂ°1</v>
      </c>
      <c r="L3752" s="1" t="s">
        <v>346</v>
      </c>
      <c r="M3752" s="1"/>
      <c r="N3752" s="1">
        <f t="shared" si="412"/>
        <v>0</v>
      </c>
      <c r="O3752" s="1" t="s">
        <v>257</v>
      </c>
    </row>
    <row r="3753" spans="1:15" x14ac:dyDescent="0.3">
      <c r="A3753" s="1" t="s">
        <v>657</v>
      </c>
      <c r="B3753" s="1" t="s">
        <v>30</v>
      </c>
      <c r="C3753" s="1" t="str">
        <f t="shared" si="406"/>
        <v>USA</v>
      </c>
      <c r="D3753" s="1" t="s">
        <v>7665</v>
      </c>
      <c r="E3753" s="7" t="str">
        <f>TEXT(DATE(MID(D3753, 13, 4), CHOOSE(MATCH( MID(D3753, 5, 3), {"Jan","Feb","Mar","Apr","May","Jun","Jul","Aug","Sep","Oct","Nov","Dec"}, 0), 1, 2, 3, 4, 5, 6, 7, 8, 9, 10, 11, 12), MID(D3753, 9, 2)), "yyyy-mm-dd")</f>
        <v>1985-04-12</v>
      </c>
      <c r="F3753" s="1" t="str">
        <f t="shared" si="407"/>
        <v>13:59:00</v>
      </c>
      <c r="G3753" s="9" t="str">
        <f t="shared" si="408"/>
        <v>April</v>
      </c>
      <c r="H3753" s="5" t="str">
        <f t="shared" si="409"/>
        <v>1985</v>
      </c>
      <c r="I3753" s="1" t="s">
        <v>7666</v>
      </c>
      <c r="J3753" s="1" t="str">
        <f t="shared" si="410"/>
        <v xml:space="preserve">Space Shuttle Discovery </v>
      </c>
      <c r="K3753" s="1" t="str">
        <f t="shared" si="411"/>
        <v>STS-51-D</v>
      </c>
      <c r="L3753" s="1" t="s">
        <v>346</v>
      </c>
      <c r="M3753" s="1">
        <v>450</v>
      </c>
      <c r="N3753" s="1">
        <f t="shared" si="412"/>
        <v>37350</v>
      </c>
      <c r="O3753" s="1" t="s">
        <v>9</v>
      </c>
    </row>
    <row r="3754" spans="1:15" x14ac:dyDescent="0.3">
      <c r="A3754" s="1" t="s">
        <v>6140</v>
      </c>
      <c r="B3754" s="1" t="s">
        <v>130</v>
      </c>
      <c r="C3754" s="1" t="str">
        <f t="shared" si="406"/>
        <v>Kazakhstan</v>
      </c>
      <c r="D3754" s="1" t="s">
        <v>7667</v>
      </c>
      <c r="E3754" s="7" t="str">
        <f>TEXT(DATE(MID(D3754, 13, 4), CHOOSE(MATCH( MID(D3754, 5, 3), {"Jan","Feb","Mar","Apr","May","Jun","Jul","Aug","Sep","Oct","Nov","Dec"}, 0), 1, 2, 3, 4, 5, 6, 7, 8, 9, 10, 11, 12), MID(D3754, 9, 2)), "yyyy-mm-dd")</f>
        <v>1985-04-03</v>
      </c>
      <c r="F3754" s="1" t="str">
        <f t="shared" si="407"/>
        <v>08:40:00</v>
      </c>
      <c r="G3754" s="9" t="str">
        <f t="shared" si="408"/>
        <v>April</v>
      </c>
      <c r="H3754" s="5" t="str">
        <f t="shared" si="409"/>
        <v>1985</v>
      </c>
      <c r="I3754" s="1" t="s">
        <v>7668</v>
      </c>
      <c r="J3754" s="1" t="str">
        <f t="shared" si="410"/>
        <v xml:space="preserve">Soyuz U </v>
      </c>
      <c r="K3754" s="1" t="str">
        <f t="shared" si="411"/>
        <v>Cosmos 1644</v>
      </c>
      <c r="L3754" s="1" t="s">
        <v>346</v>
      </c>
      <c r="M3754" s="1">
        <v>20</v>
      </c>
      <c r="N3754" s="1">
        <f t="shared" si="412"/>
        <v>1660</v>
      </c>
      <c r="O3754" s="1" t="s">
        <v>9</v>
      </c>
    </row>
    <row r="3755" spans="1:15" x14ac:dyDescent="0.3">
      <c r="A3755" s="1" t="s">
        <v>6140</v>
      </c>
      <c r="B3755" s="1" t="s">
        <v>1630</v>
      </c>
      <c r="C3755" s="1" t="str">
        <f t="shared" si="406"/>
        <v>Kazakhstan</v>
      </c>
      <c r="D3755" s="1" t="s">
        <v>7669</v>
      </c>
      <c r="E3755" s="7" t="str">
        <f>TEXT(DATE(MID(D3755, 13, 4), CHOOSE(MATCH( MID(D3755, 5, 3), {"Jan","Feb","Mar","Apr","May","Jun","Jul","Aug","Sep","Oct","Nov","Dec"}, 0), 1, 2, 3, 4, 5, 6, 7, 8, 9, 10, 11, 12), MID(D3755, 9, 2)), "yyyy-mm-dd")</f>
        <v>1985-03-25</v>
      </c>
      <c r="F3755" s="1" t="str">
        <f t="shared" si="407"/>
        <v>10:00:00</v>
      </c>
      <c r="G3755" s="9" t="str">
        <f t="shared" si="408"/>
        <v>March</v>
      </c>
      <c r="H3755" s="5" t="str">
        <f t="shared" si="409"/>
        <v>1985</v>
      </c>
      <c r="I3755" s="1" t="s">
        <v>7670</v>
      </c>
      <c r="J3755" s="1" t="str">
        <f t="shared" si="410"/>
        <v xml:space="preserve">Soyuz U </v>
      </c>
      <c r="K3755" s="1" t="str">
        <f t="shared" si="411"/>
        <v>Cosmos 1643</v>
      </c>
      <c r="L3755" s="1" t="s">
        <v>346</v>
      </c>
      <c r="M3755" s="1">
        <v>20</v>
      </c>
      <c r="N3755" s="1">
        <f t="shared" si="412"/>
        <v>1660</v>
      </c>
      <c r="O3755" s="1" t="s">
        <v>9</v>
      </c>
    </row>
    <row r="3756" spans="1:15" x14ac:dyDescent="0.3">
      <c r="A3756" s="1" t="s">
        <v>5556</v>
      </c>
      <c r="B3756" s="1" t="s">
        <v>4092</v>
      </c>
      <c r="C3756" s="1" t="str">
        <f t="shared" si="406"/>
        <v>USA</v>
      </c>
      <c r="D3756" s="1" t="s">
        <v>7671</v>
      </c>
      <c r="E3756" s="7" t="str">
        <f>TEXT(DATE(MID(D3756, 13, 4), CHOOSE(MATCH( MID(D3756, 5, 3), {"Jan","Feb","Mar","Apr","May","Jun","Jul","Aug","Sep","Oct","Nov","Dec"}, 0), 1, 2, 3, 4, 5, 6, 7, 8, 9, 10, 11, 12), MID(D3756, 9, 2)), "yyyy-mm-dd")</f>
        <v>1985-03-22</v>
      </c>
      <c r="F3756" s="1" t="str">
        <f t="shared" si="407"/>
        <v>23:55:00</v>
      </c>
      <c r="G3756" s="9" t="str">
        <f t="shared" si="408"/>
        <v>March</v>
      </c>
      <c r="H3756" s="5" t="str">
        <f t="shared" si="409"/>
        <v>1985</v>
      </c>
      <c r="I3756" s="1" t="s">
        <v>7672</v>
      </c>
      <c r="J3756" s="1" t="str">
        <f t="shared" si="410"/>
        <v xml:space="preserve">Atlas-G Centaur-D1AR </v>
      </c>
      <c r="K3756" s="1" t="str">
        <f t="shared" si="411"/>
        <v>Intelsat 510</v>
      </c>
      <c r="L3756" s="1" t="s">
        <v>346</v>
      </c>
      <c r="M3756" s="1"/>
      <c r="N3756" s="1">
        <f t="shared" si="412"/>
        <v>0</v>
      </c>
      <c r="O3756" s="1" t="s">
        <v>9</v>
      </c>
    </row>
    <row r="3757" spans="1:15" x14ac:dyDescent="0.3">
      <c r="A3757" s="1" t="s">
        <v>6140</v>
      </c>
      <c r="B3757" s="1" t="s">
        <v>6272</v>
      </c>
      <c r="C3757" s="1" t="str">
        <f t="shared" si="406"/>
        <v>Kazakhstan</v>
      </c>
      <c r="D3757" s="1" t="s">
        <v>7673</v>
      </c>
      <c r="E3757" s="7" t="str">
        <f>TEXT(DATE(MID(D3757, 13, 4), CHOOSE(MATCH( MID(D3757, 5, 3), {"Jan","Feb","Mar","Apr","May","Jun","Jul","Aug","Sep","Oct","Nov","Dec"}, 0), 1, 2, 3, 4, 5, 6, 7, 8, 9, 10, 11, 12), MID(D3757, 9, 2)), "yyyy-mm-dd")</f>
        <v>1985-03-22</v>
      </c>
      <c r="F3757" s="1" t="str">
        <f t="shared" si="407"/>
        <v>05:00:00</v>
      </c>
      <c r="G3757" s="9" t="str">
        <f t="shared" si="408"/>
        <v>March</v>
      </c>
      <c r="H3757" s="5" t="str">
        <f t="shared" si="409"/>
        <v>1985</v>
      </c>
      <c r="I3757" s="1" t="s">
        <v>7674</v>
      </c>
      <c r="J3757" s="1" t="str">
        <f t="shared" si="410"/>
        <v xml:space="preserve">Proton-K/Block-DM </v>
      </c>
      <c r="K3757" s="1" t="str">
        <f t="shared" si="411"/>
        <v>Ekran 14</v>
      </c>
      <c r="L3757" s="1" t="s">
        <v>346</v>
      </c>
      <c r="M3757" s="1"/>
      <c r="N3757" s="1">
        <f t="shared" si="412"/>
        <v>0</v>
      </c>
      <c r="O3757" s="1" t="s">
        <v>9</v>
      </c>
    </row>
    <row r="3758" spans="1:15" x14ac:dyDescent="0.3">
      <c r="A3758" s="1" t="s">
        <v>6140</v>
      </c>
      <c r="B3758" s="1" t="s">
        <v>6482</v>
      </c>
      <c r="C3758" s="1" t="str">
        <f t="shared" si="406"/>
        <v>Russia</v>
      </c>
      <c r="D3758" s="1" t="s">
        <v>7675</v>
      </c>
      <c r="E3758" s="7" t="str">
        <f>TEXT(DATE(MID(D3758, 13, 4), CHOOSE(MATCH( MID(D3758, 5, 3), {"Jan","Feb","Mar","Apr","May","Jun","Jul","Aug","Sep","Oct","Nov","Dec"}, 0), 1, 2, 3, 4, 5, 6, 7, 8, 9, 10, 11, 12), MID(D3758, 9, 2)), "yyyy-mm-dd")</f>
        <v>1985-03-21</v>
      </c>
      <c r="F3758" s="1" t="str">
        <f t="shared" si="407"/>
        <v>00:08:00</v>
      </c>
      <c r="G3758" s="9" t="str">
        <f t="shared" si="408"/>
        <v>March</v>
      </c>
      <c r="H3758" s="5" t="str">
        <f t="shared" si="409"/>
        <v>1985</v>
      </c>
      <c r="I3758" s="1" t="s">
        <v>7676</v>
      </c>
      <c r="J3758" s="1" t="str">
        <f t="shared" si="410"/>
        <v xml:space="preserve">Cosmos-3M </v>
      </c>
      <c r="K3758" s="1" t="str">
        <f t="shared" si="411"/>
        <v>Cosmos 1635 to 1642</v>
      </c>
      <c r="L3758" s="1" t="s">
        <v>346</v>
      </c>
      <c r="M3758" s="1"/>
      <c r="N3758" s="1">
        <f t="shared" si="412"/>
        <v>0</v>
      </c>
      <c r="O3758" s="1" t="s">
        <v>9</v>
      </c>
    </row>
    <row r="3759" spans="1:15" x14ac:dyDescent="0.3">
      <c r="A3759" s="1" t="s">
        <v>6140</v>
      </c>
      <c r="B3759" s="1" t="s">
        <v>6482</v>
      </c>
      <c r="C3759" s="1" t="str">
        <f t="shared" si="406"/>
        <v>Russia</v>
      </c>
      <c r="D3759" s="1" t="s">
        <v>7677</v>
      </c>
      <c r="E3759" s="7" t="str">
        <f>TEXT(DATE(MID(D3759, 13, 4), CHOOSE(MATCH( MID(D3759, 5, 3), {"Jan","Feb","Mar","Apr","May","Jun","Jul","Aug","Sep","Oct","Nov","Dec"}, 0), 1, 2, 3, 4, 5, 6, 7, 8, 9, 10, 11, 12), MID(D3759, 9, 2)), "yyyy-mm-dd")</f>
        <v>1985-03-14</v>
      </c>
      <c r="F3759" s="1" t="str">
        <f t="shared" si="407"/>
        <v>01:09:00</v>
      </c>
      <c r="G3759" s="9" t="str">
        <f t="shared" si="408"/>
        <v>March</v>
      </c>
      <c r="H3759" s="5" t="str">
        <f t="shared" si="409"/>
        <v>1985</v>
      </c>
      <c r="I3759" s="1" t="s">
        <v>7678</v>
      </c>
      <c r="J3759" s="1" t="str">
        <f t="shared" si="410"/>
        <v xml:space="preserve">Cosmos-3M </v>
      </c>
      <c r="K3759" s="1" t="str">
        <f t="shared" si="411"/>
        <v>Cosmos 1634</v>
      </c>
      <c r="L3759" s="1" t="s">
        <v>346</v>
      </c>
      <c r="M3759" s="1"/>
      <c r="N3759" s="1">
        <f t="shared" si="412"/>
        <v>0</v>
      </c>
      <c r="O3759" s="1" t="s">
        <v>9</v>
      </c>
    </row>
    <row r="3760" spans="1:15" x14ac:dyDescent="0.3">
      <c r="A3760" s="1" t="s">
        <v>5556</v>
      </c>
      <c r="B3760" s="1" t="s">
        <v>5557</v>
      </c>
      <c r="C3760" s="1" t="str">
        <f t="shared" si="406"/>
        <v>USA</v>
      </c>
      <c r="D3760" s="1" t="s">
        <v>7679</v>
      </c>
      <c r="E3760" s="7" t="str">
        <f>TEXT(DATE(MID(D3760, 13, 4), CHOOSE(MATCH( MID(D3760, 5, 3), {"Jan","Feb","Mar","Apr","May","Jun","Jul","Aug","Sep","Oct","Nov","Dec"}, 0), 1, 2, 3, 4, 5, 6, 7, 8, 9, 10, 11, 12), MID(D3760, 9, 2)), "yyyy-mm-dd")</f>
        <v>1985-03-13</v>
      </c>
      <c r="F3760" s="1" t="str">
        <f t="shared" si="407"/>
        <v>02:00:00</v>
      </c>
      <c r="G3760" s="9" t="str">
        <f t="shared" si="408"/>
        <v>March</v>
      </c>
      <c r="H3760" s="5" t="str">
        <f t="shared" si="409"/>
        <v>1985</v>
      </c>
      <c r="I3760" s="1" t="s">
        <v>7680</v>
      </c>
      <c r="J3760" s="1" t="str">
        <f t="shared" si="410"/>
        <v xml:space="preserve">Atlas-E/F OIS </v>
      </c>
      <c r="K3760" s="1" t="str">
        <f t="shared" si="411"/>
        <v>Geosat</v>
      </c>
      <c r="L3760" s="1" t="s">
        <v>346</v>
      </c>
      <c r="M3760" s="1"/>
      <c r="N3760" s="1">
        <f t="shared" si="412"/>
        <v>0</v>
      </c>
      <c r="O3760" s="1" t="s">
        <v>9</v>
      </c>
    </row>
    <row r="3761" spans="1:15" x14ac:dyDescent="0.3">
      <c r="A3761" s="1" t="s">
        <v>6140</v>
      </c>
      <c r="B3761" s="1" t="s">
        <v>3566</v>
      </c>
      <c r="C3761" s="1" t="str">
        <f t="shared" si="406"/>
        <v>Russia</v>
      </c>
      <c r="D3761" s="1" t="s">
        <v>7681</v>
      </c>
      <c r="E3761" s="7" t="str">
        <f>TEXT(DATE(MID(D3761, 13, 4), CHOOSE(MATCH( MID(D3761, 5, 3), {"Jan","Feb","Mar","Apr","May","Jun","Jul","Aug","Sep","Oct","Nov","Dec"}, 0), 1, 2, 3, 4, 5, 6, 7, 8, 9, 10, 11, 12), MID(D3761, 9, 2)), "yyyy-mm-dd")</f>
        <v>1985-03-05</v>
      </c>
      <c r="F3761" s="1" t="str">
        <f t="shared" si="407"/>
        <v>15:39:00</v>
      </c>
      <c r="G3761" s="9" t="str">
        <f t="shared" si="408"/>
        <v>March</v>
      </c>
      <c r="H3761" s="5" t="str">
        <f t="shared" si="409"/>
        <v>1985</v>
      </c>
      <c r="I3761" s="1" t="s">
        <v>7682</v>
      </c>
      <c r="J3761" s="1" t="str">
        <f t="shared" si="410"/>
        <v xml:space="preserve">Tsyklon-3 </v>
      </c>
      <c r="K3761" s="1" t="str">
        <f t="shared" si="411"/>
        <v>Cosmos 1633</v>
      </c>
      <c r="L3761" s="1" t="s">
        <v>346</v>
      </c>
      <c r="M3761" s="1"/>
      <c r="N3761" s="1">
        <f t="shared" si="412"/>
        <v>0</v>
      </c>
      <c r="O3761" s="1" t="s">
        <v>9</v>
      </c>
    </row>
    <row r="3762" spans="1:15" x14ac:dyDescent="0.3">
      <c r="A3762" s="1" t="s">
        <v>6140</v>
      </c>
      <c r="B3762" s="1" t="s">
        <v>6615</v>
      </c>
      <c r="C3762" s="1" t="str">
        <f t="shared" si="406"/>
        <v>Russia</v>
      </c>
      <c r="D3762" s="1" t="s">
        <v>7683</v>
      </c>
      <c r="E3762" s="7" t="str">
        <f>TEXT(DATE(MID(D3762, 13, 4), CHOOSE(MATCH( MID(D3762, 5, 3), {"Jan","Feb","Mar","Apr","May","Jun","Jul","Aug","Sep","Oct","Nov","Dec"}, 0), 1, 2, 3, 4, 5, 6, 7, 8, 9, 10, 11, 12), MID(D3762, 9, 2)), "yyyy-mm-dd")</f>
        <v>1985-03-01</v>
      </c>
      <c r="F3762" s="1" t="str">
        <f t="shared" si="407"/>
        <v>10:40:00</v>
      </c>
      <c r="G3762" s="9" t="str">
        <f t="shared" si="408"/>
        <v>March</v>
      </c>
      <c r="H3762" s="5" t="str">
        <f t="shared" si="409"/>
        <v>1985</v>
      </c>
      <c r="I3762" s="1" t="s">
        <v>7684</v>
      </c>
      <c r="J3762" s="1" t="str">
        <f t="shared" si="410"/>
        <v xml:space="preserve">Soyuz U </v>
      </c>
      <c r="K3762" s="1" t="str">
        <f t="shared" si="411"/>
        <v>Cosmos 1632</v>
      </c>
      <c r="L3762" s="1" t="s">
        <v>346</v>
      </c>
      <c r="M3762" s="1">
        <v>20</v>
      </c>
      <c r="N3762" s="1">
        <f t="shared" si="412"/>
        <v>1660</v>
      </c>
      <c r="O3762" s="1" t="s">
        <v>9</v>
      </c>
    </row>
    <row r="3763" spans="1:15" x14ac:dyDescent="0.3">
      <c r="A3763" s="1" t="s">
        <v>6140</v>
      </c>
      <c r="B3763" s="1" t="s">
        <v>3373</v>
      </c>
      <c r="C3763" s="1" t="str">
        <f t="shared" si="406"/>
        <v>Russia</v>
      </c>
      <c r="D3763" s="1" t="s">
        <v>7685</v>
      </c>
      <c r="E3763" s="7" t="str">
        <f>TEXT(DATE(MID(D3763, 13, 4), CHOOSE(MATCH( MID(D3763, 5, 3), {"Jan","Feb","Mar","Apr","May","Jun","Jul","Aug","Sep","Oct","Nov","Dec"}, 0), 1, 2, 3, 4, 5, 6, 7, 8, 9, 10, 11, 12), MID(D3763, 9, 2)), "yyyy-mm-dd")</f>
        <v>1985-02-27</v>
      </c>
      <c r="F3763" s="1" t="str">
        <f t="shared" si="407"/>
        <v>12:56:00</v>
      </c>
      <c r="G3763" s="9" t="str">
        <f t="shared" si="408"/>
        <v>February</v>
      </c>
      <c r="H3763" s="5" t="str">
        <f t="shared" si="409"/>
        <v>1985</v>
      </c>
      <c r="I3763" s="1" t="s">
        <v>7686</v>
      </c>
      <c r="J3763" s="1" t="str">
        <f t="shared" si="410"/>
        <v xml:space="preserve">Cosmos-3M </v>
      </c>
      <c r="K3763" s="1" t="str">
        <f t="shared" si="411"/>
        <v>Cosmos 1631</v>
      </c>
      <c r="L3763" s="1" t="s">
        <v>346</v>
      </c>
      <c r="M3763" s="1"/>
      <c r="N3763" s="1">
        <f t="shared" si="412"/>
        <v>0</v>
      </c>
      <c r="O3763" s="1" t="s">
        <v>9</v>
      </c>
    </row>
    <row r="3764" spans="1:15" x14ac:dyDescent="0.3">
      <c r="A3764" s="1" t="s">
        <v>6140</v>
      </c>
      <c r="B3764" s="1" t="s">
        <v>130</v>
      </c>
      <c r="C3764" s="1" t="str">
        <f t="shared" si="406"/>
        <v>Kazakhstan</v>
      </c>
      <c r="D3764" s="1" t="s">
        <v>7687</v>
      </c>
      <c r="E3764" s="7" t="str">
        <f>TEXT(DATE(MID(D3764, 13, 4), CHOOSE(MATCH( MID(D3764, 5, 3), {"Jan","Feb","Mar","Apr","May","Jun","Jul","Aug","Sep","Oct","Nov","Dec"}, 0), 1, 2, 3, 4, 5, 6, 7, 8, 9, 10, 11, 12), MID(D3764, 9, 2)), "yyyy-mm-dd")</f>
        <v>1985-02-27</v>
      </c>
      <c r="F3764" s="1" t="str">
        <f t="shared" si="407"/>
        <v>11:10:00</v>
      </c>
      <c r="G3764" s="9" t="str">
        <f t="shared" si="408"/>
        <v>February</v>
      </c>
      <c r="H3764" s="5" t="str">
        <f t="shared" si="409"/>
        <v>1985</v>
      </c>
      <c r="I3764" s="1" t="s">
        <v>7688</v>
      </c>
      <c r="J3764" s="1" t="str">
        <f t="shared" si="410"/>
        <v xml:space="preserve">Soyuz U </v>
      </c>
      <c r="K3764" s="1" t="str">
        <f t="shared" si="411"/>
        <v>Cosmos 1630</v>
      </c>
      <c r="L3764" s="1" t="s">
        <v>346</v>
      </c>
      <c r="M3764" s="1">
        <v>20</v>
      </c>
      <c r="N3764" s="1">
        <f t="shared" si="412"/>
        <v>1660</v>
      </c>
      <c r="O3764" s="1" t="s">
        <v>9</v>
      </c>
    </row>
    <row r="3765" spans="1:15" x14ac:dyDescent="0.3">
      <c r="A3765" s="1" t="s">
        <v>6140</v>
      </c>
      <c r="B3765" s="1" t="s">
        <v>529</v>
      </c>
      <c r="C3765" s="1" t="str">
        <f t="shared" si="406"/>
        <v>Kazakhstan</v>
      </c>
      <c r="D3765" s="1" t="s">
        <v>7689</v>
      </c>
      <c r="E3765" s="7" t="str">
        <f>TEXT(DATE(MID(D3765, 13, 4), CHOOSE(MATCH( MID(D3765, 5, 3), {"Jan","Feb","Mar","Apr","May","Jun","Jul","Aug","Sep","Oct","Nov","Dec"}, 0), 1, 2, 3, 4, 5, 6, 7, 8, 9, 10, 11, 12), MID(D3765, 9, 2)), "yyyy-mm-dd")</f>
        <v>1985-02-21</v>
      </c>
      <c r="F3765" s="1" t="str">
        <f t="shared" si="407"/>
        <v>07:56:00</v>
      </c>
      <c r="G3765" s="9" t="str">
        <f t="shared" si="408"/>
        <v>February</v>
      </c>
      <c r="H3765" s="5" t="str">
        <f t="shared" si="409"/>
        <v>1985</v>
      </c>
      <c r="I3765" s="1" t="s">
        <v>7690</v>
      </c>
      <c r="J3765" s="1" t="str">
        <f t="shared" si="410"/>
        <v xml:space="preserve">Proton-K/Block-DM </v>
      </c>
      <c r="K3765" s="1" t="str">
        <f t="shared" si="411"/>
        <v>Cosmos 1629</v>
      </c>
      <c r="L3765" s="1" t="s">
        <v>346</v>
      </c>
      <c r="M3765" s="1"/>
      <c r="N3765" s="1">
        <f t="shared" si="412"/>
        <v>0</v>
      </c>
      <c r="O3765" s="1" t="s">
        <v>9</v>
      </c>
    </row>
    <row r="3766" spans="1:15" x14ac:dyDescent="0.3">
      <c r="A3766" s="1" t="s">
        <v>233</v>
      </c>
      <c r="B3766" s="1" t="s">
        <v>6657</v>
      </c>
      <c r="C3766" s="1" t="str">
        <f t="shared" si="406"/>
        <v>France</v>
      </c>
      <c r="D3766" s="1" t="s">
        <v>7691</v>
      </c>
      <c r="E3766" s="7" t="str">
        <f>TEXT(DATE(MID(D3766, 13, 4), CHOOSE(MATCH( MID(D3766, 5, 3), {"Jan","Feb","Mar","Apr","May","Jun","Jul","Aug","Sep","Oct","Nov","Dec"}, 0), 1, 2, 3, 4, 5, 6, 7, 8, 9, 10, 11, 12), MID(D3766, 9, 2)), "yyyy-mm-dd")</f>
        <v>1985-02-08</v>
      </c>
      <c r="F3766" s="1" t="str">
        <f t="shared" si="407"/>
        <v>23:22:00</v>
      </c>
      <c r="G3766" s="9" t="str">
        <f t="shared" si="408"/>
        <v>February</v>
      </c>
      <c r="H3766" s="5" t="str">
        <f t="shared" si="409"/>
        <v>1985</v>
      </c>
      <c r="I3766" s="1" t="s">
        <v>7692</v>
      </c>
      <c r="J3766" s="1" t="str">
        <f t="shared" si="410"/>
        <v xml:space="preserve">Ariane 3 </v>
      </c>
      <c r="K3766" s="1" t="str">
        <f t="shared" si="411"/>
        <v>Arabsat-1A, Brasilsat-A1</v>
      </c>
      <c r="L3766" s="1" t="s">
        <v>346</v>
      </c>
      <c r="M3766" s="1"/>
      <c r="N3766" s="1">
        <f t="shared" si="412"/>
        <v>0</v>
      </c>
      <c r="O3766" s="1" t="s">
        <v>9</v>
      </c>
    </row>
    <row r="3767" spans="1:15" x14ac:dyDescent="0.3">
      <c r="A3767" s="1" t="s">
        <v>5603</v>
      </c>
      <c r="B3767" s="1" t="s">
        <v>4249</v>
      </c>
      <c r="C3767" s="1" t="str">
        <f t="shared" si="406"/>
        <v>USA</v>
      </c>
      <c r="D3767" s="1" t="s">
        <v>7693</v>
      </c>
      <c r="E3767" s="7" t="str">
        <f>TEXT(DATE(MID(D3767, 13, 4), CHOOSE(MATCH( MID(D3767, 5, 3), {"Jan","Feb","Mar","Apr","May","Jun","Jul","Aug","Sep","Oct","Nov","Dec"}, 0), 1, 2, 3, 4, 5, 6, 7, 8, 9, 10, 11, 12), MID(D3767, 9, 2)), "yyyy-mm-dd")</f>
        <v>1985-02-08</v>
      </c>
      <c r="F3767" s="1" t="str">
        <f t="shared" si="407"/>
        <v>06:10:00</v>
      </c>
      <c r="G3767" s="9" t="str">
        <f t="shared" si="408"/>
        <v>February</v>
      </c>
      <c r="H3767" s="5" t="str">
        <f t="shared" si="409"/>
        <v>1985</v>
      </c>
      <c r="I3767" s="1" t="s">
        <v>7694</v>
      </c>
      <c r="J3767" s="1" t="str">
        <f t="shared" si="410"/>
        <v xml:space="preserve">Titan III(34)B Agena-D </v>
      </c>
      <c r="K3767" s="1" t="str">
        <f t="shared" si="411"/>
        <v>Quasar 6 (USA-9)</v>
      </c>
      <c r="L3767" s="1" t="s">
        <v>346</v>
      </c>
      <c r="M3767" s="1"/>
      <c r="N3767" s="1">
        <f t="shared" si="412"/>
        <v>0</v>
      </c>
      <c r="O3767" s="1" t="s">
        <v>9</v>
      </c>
    </row>
    <row r="3768" spans="1:15" x14ac:dyDescent="0.3">
      <c r="A3768" s="1" t="s">
        <v>6140</v>
      </c>
      <c r="B3768" s="1" t="s">
        <v>4483</v>
      </c>
      <c r="C3768" s="1" t="str">
        <f t="shared" si="406"/>
        <v>Russia</v>
      </c>
      <c r="D3768" s="1" t="s">
        <v>7695</v>
      </c>
      <c r="E3768" s="7" t="str">
        <f>TEXT(DATE(MID(D3768, 13, 4), CHOOSE(MATCH( MID(D3768, 5, 3), {"Jan","Feb","Mar","Apr","May","Jun","Jul","Aug","Sep","Oct","Nov","Dec"}, 0), 1, 2, 3, 4, 5, 6, 7, 8, 9, 10, 11, 12), MID(D3768, 9, 2)), "yyyy-mm-dd")</f>
        <v>1985-02-06</v>
      </c>
      <c r="F3768" s="1" t="str">
        <f t="shared" si="407"/>
        <v>21:45:00</v>
      </c>
      <c r="G3768" s="9" t="str">
        <f t="shared" si="408"/>
        <v>February</v>
      </c>
      <c r="H3768" s="5" t="str">
        <f t="shared" si="409"/>
        <v>1985</v>
      </c>
      <c r="I3768" s="1" t="s">
        <v>7696</v>
      </c>
      <c r="J3768" s="1" t="str">
        <f t="shared" si="410"/>
        <v xml:space="preserve">Tsyklon-3 </v>
      </c>
      <c r="K3768" s="1" t="str">
        <f t="shared" si="411"/>
        <v>Meteor-2 nÂ°12</v>
      </c>
      <c r="L3768" s="1" t="s">
        <v>346</v>
      </c>
      <c r="M3768" s="1"/>
      <c r="N3768" s="1">
        <f t="shared" si="412"/>
        <v>0</v>
      </c>
      <c r="O3768" s="1" t="s">
        <v>9</v>
      </c>
    </row>
    <row r="3769" spans="1:15" x14ac:dyDescent="0.3">
      <c r="A3769" s="1" t="s">
        <v>6140</v>
      </c>
      <c r="B3769" s="1" t="s">
        <v>3038</v>
      </c>
      <c r="C3769" s="1" t="str">
        <f t="shared" si="406"/>
        <v>Russia</v>
      </c>
      <c r="D3769" s="1" t="s">
        <v>7697</v>
      </c>
      <c r="E3769" s="7" t="str">
        <f>TEXT(DATE(MID(D3769, 13, 4), CHOOSE(MATCH( MID(D3769, 5, 3), {"Jan","Feb","Mar","Apr","May","Jun","Jul","Aug","Sep","Oct","Nov","Dec"}, 0), 1, 2, 3, 4, 5, 6, 7, 8, 9, 10, 11, 12), MID(D3769, 9, 2)), "yyyy-mm-dd")</f>
        <v>1985-02-06</v>
      </c>
      <c r="F3769" s="1" t="str">
        <f t="shared" si="407"/>
        <v>11:00:00</v>
      </c>
      <c r="G3769" s="9" t="str">
        <f t="shared" si="408"/>
        <v>February</v>
      </c>
      <c r="H3769" s="5" t="str">
        <f t="shared" si="409"/>
        <v>1985</v>
      </c>
      <c r="I3769" s="1" t="s">
        <v>7698</v>
      </c>
      <c r="J3769" s="1" t="str">
        <f t="shared" si="410"/>
        <v xml:space="preserve">Soyuz U </v>
      </c>
      <c r="K3769" s="1" t="str">
        <f t="shared" si="411"/>
        <v>Cosmos 1628</v>
      </c>
      <c r="L3769" s="1" t="s">
        <v>346</v>
      </c>
      <c r="M3769" s="1">
        <v>20</v>
      </c>
      <c r="N3769" s="1">
        <f t="shared" si="412"/>
        <v>1660</v>
      </c>
      <c r="O3769" s="1" t="s">
        <v>9</v>
      </c>
    </row>
    <row r="3770" spans="1:15" x14ac:dyDescent="0.3">
      <c r="A3770" s="1" t="s">
        <v>6140</v>
      </c>
      <c r="B3770" s="1" t="s">
        <v>6482</v>
      </c>
      <c r="C3770" s="1" t="str">
        <f t="shared" si="406"/>
        <v>Russia</v>
      </c>
      <c r="D3770" s="1" t="s">
        <v>7699</v>
      </c>
      <c r="E3770" s="7" t="str">
        <f>TEXT(DATE(MID(D3770, 13, 4), CHOOSE(MATCH( MID(D3770, 5, 3), {"Jan","Feb","Mar","Apr","May","Jun","Jul","Aug","Sep","Oct","Nov","Dec"}, 0), 1, 2, 3, 4, 5, 6, 7, 8, 9, 10, 11, 12), MID(D3770, 9, 2)), "yyyy-mm-dd")</f>
        <v>1985-02-01</v>
      </c>
      <c r="F3770" s="1" t="str">
        <f t="shared" si="407"/>
        <v>19:36:00</v>
      </c>
      <c r="G3770" s="9" t="str">
        <f t="shared" si="408"/>
        <v>February</v>
      </c>
      <c r="H3770" s="5" t="str">
        <f t="shared" si="409"/>
        <v>1985</v>
      </c>
      <c r="I3770" s="1" t="s">
        <v>7700</v>
      </c>
      <c r="J3770" s="1" t="str">
        <f t="shared" si="410"/>
        <v xml:space="preserve">Cosmos-3M </v>
      </c>
      <c r="K3770" s="1" t="str">
        <f t="shared" si="411"/>
        <v>Cosmos 1627</v>
      </c>
      <c r="L3770" s="1" t="s">
        <v>346</v>
      </c>
      <c r="M3770" s="1"/>
      <c r="N3770" s="1">
        <f t="shared" si="412"/>
        <v>0</v>
      </c>
      <c r="O3770" s="1" t="s">
        <v>9</v>
      </c>
    </row>
    <row r="3771" spans="1:15" x14ac:dyDescent="0.3">
      <c r="A3771" s="1" t="s">
        <v>657</v>
      </c>
      <c r="B3771" s="1" t="s">
        <v>30</v>
      </c>
      <c r="C3771" s="1" t="str">
        <f t="shared" si="406"/>
        <v>USA</v>
      </c>
      <c r="D3771" s="1" t="s">
        <v>7701</v>
      </c>
      <c r="E3771" s="7" t="str">
        <f>TEXT(DATE(MID(D3771, 13, 4), CHOOSE(MATCH( MID(D3771, 5, 3), {"Jan","Feb","Mar","Apr","May","Jun","Jul","Aug","Sep","Oct","Nov","Dec"}, 0), 1, 2, 3, 4, 5, 6, 7, 8, 9, 10, 11, 12), MID(D3771, 9, 2)), "yyyy-mm-dd")</f>
        <v>1985-01-24</v>
      </c>
      <c r="F3771" s="1" t="str">
        <f t="shared" si="407"/>
        <v>19:50:00</v>
      </c>
      <c r="G3771" s="9" t="str">
        <f t="shared" si="408"/>
        <v>January</v>
      </c>
      <c r="H3771" s="5" t="str">
        <f t="shared" si="409"/>
        <v>1985</v>
      </c>
      <c r="I3771" s="1" t="s">
        <v>7702</v>
      </c>
      <c r="J3771" s="1" t="str">
        <f t="shared" si="410"/>
        <v xml:space="preserve">Space Shuttle Discovery </v>
      </c>
      <c r="K3771" s="1" t="str">
        <f t="shared" si="411"/>
        <v>STS-51-C</v>
      </c>
      <c r="L3771" s="1" t="s">
        <v>346</v>
      </c>
      <c r="M3771" s="1">
        <v>450</v>
      </c>
      <c r="N3771" s="1">
        <f t="shared" si="412"/>
        <v>37350</v>
      </c>
      <c r="O3771" s="1" t="s">
        <v>9</v>
      </c>
    </row>
    <row r="3772" spans="1:15" x14ac:dyDescent="0.3">
      <c r="A3772" s="1" t="s">
        <v>6140</v>
      </c>
      <c r="B3772" s="1" t="s">
        <v>3566</v>
      </c>
      <c r="C3772" s="1" t="str">
        <f t="shared" si="406"/>
        <v>Russia</v>
      </c>
      <c r="D3772" s="1" t="s">
        <v>7703</v>
      </c>
      <c r="E3772" s="7" t="str">
        <f>TEXT(DATE(MID(D3772, 13, 4), CHOOSE(MATCH( MID(D3772, 5, 3), {"Jan","Feb","Mar","Apr","May","Jun","Jul","Aug","Sep","Oct","Nov","Dec"}, 0), 1, 2, 3, 4, 5, 6, 7, 8, 9, 10, 11, 12), MID(D3772, 9, 2)), "yyyy-mm-dd")</f>
        <v>1985-01-24</v>
      </c>
      <c r="F3772" s="1" t="str">
        <f t="shared" si="407"/>
        <v>16:45:00</v>
      </c>
      <c r="G3772" s="9" t="str">
        <f t="shared" si="408"/>
        <v>January</v>
      </c>
      <c r="H3772" s="5" t="str">
        <f t="shared" si="409"/>
        <v>1985</v>
      </c>
      <c r="I3772" s="1" t="s">
        <v>7704</v>
      </c>
      <c r="J3772" s="1" t="str">
        <f t="shared" si="410"/>
        <v xml:space="preserve">Tsyklon-3 </v>
      </c>
      <c r="K3772" s="1" t="str">
        <f t="shared" si="411"/>
        <v>Cosmos 1626</v>
      </c>
      <c r="L3772" s="1" t="s">
        <v>346</v>
      </c>
      <c r="M3772" s="1"/>
      <c r="N3772" s="1">
        <f t="shared" si="412"/>
        <v>0</v>
      </c>
      <c r="O3772" s="1" t="s">
        <v>9</v>
      </c>
    </row>
    <row r="3773" spans="1:15" x14ac:dyDescent="0.3">
      <c r="A3773" s="1" t="s">
        <v>6140</v>
      </c>
      <c r="B3773" s="1" t="s">
        <v>6795</v>
      </c>
      <c r="C3773" s="1" t="str">
        <f t="shared" si="406"/>
        <v>Kazakhstan</v>
      </c>
      <c r="D3773" s="1" t="s">
        <v>7705</v>
      </c>
      <c r="E3773" s="7" t="str">
        <f>TEXT(DATE(MID(D3773, 13, 4), CHOOSE(MATCH( MID(D3773, 5, 3), {"Jan","Feb","Mar","Apr","May","Jun","Jul","Aug","Sep","Oct","Nov","Dec"}, 0), 1, 2, 3, 4, 5, 6, 7, 8, 9, 10, 11, 12), MID(D3773, 9, 2)), "yyyy-mm-dd")</f>
        <v>1985-01-23</v>
      </c>
      <c r="F3773" s="1" t="str">
        <f t="shared" si="407"/>
        <v>19:58:00</v>
      </c>
      <c r="G3773" s="9" t="str">
        <f t="shared" si="408"/>
        <v>January</v>
      </c>
      <c r="H3773" s="5" t="str">
        <f t="shared" si="409"/>
        <v>1985</v>
      </c>
      <c r="I3773" s="1" t="s">
        <v>7706</v>
      </c>
      <c r="J3773" s="1" t="str">
        <f t="shared" si="410"/>
        <v xml:space="preserve">Tsyklon-2 </v>
      </c>
      <c r="K3773" s="1" t="str">
        <f t="shared" si="411"/>
        <v>Cosmos 1625</v>
      </c>
      <c r="L3773" s="1" t="s">
        <v>346</v>
      </c>
      <c r="M3773" s="1"/>
      <c r="N3773" s="1">
        <f t="shared" si="412"/>
        <v>0</v>
      </c>
      <c r="O3773" s="1" t="s">
        <v>9</v>
      </c>
    </row>
    <row r="3774" spans="1:15" x14ac:dyDescent="0.3">
      <c r="A3774" s="1" t="s">
        <v>6140</v>
      </c>
      <c r="B3774" s="1" t="s">
        <v>529</v>
      </c>
      <c r="C3774" s="1" t="str">
        <f t="shared" si="406"/>
        <v>Kazakhstan</v>
      </c>
      <c r="D3774" s="1" t="s">
        <v>7707</v>
      </c>
      <c r="E3774" s="7" t="str">
        <f>TEXT(DATE(MID(D3774, 13, 4), CHOOSE(MATCH( MID(D3774, 5, 3), {"Jan","Feb","Mar","Apr","May","Jun","Jul","Aug","Sep","Oct","Nov","Dec"}, 0), 1, 2, 3, 4, 5, 6, 7, 8, 9, 10, 11, 12), MID(D3774, 9, 2)), "yyyy-mm-dd")</f>
        <v>1985-01-18</v>
      </c>
      <c r="F3774" s="1" t="str">
        <f t="shared" si="407"/>
        <v>10:25:00</v>
      </c>
      <c r="G3774" s="9" t="str">
        <f t="shared" si="408"/>
        <v>January</v>
      </c>
      <c r="H3774" s="5" t="str">
        <f t="shared" si="409"/>
        <v>1985</v>
      </c>
      <c r="I3774" s="1" t="s">
        <v>7708</v>
      </c>
      <c r="J3774" s="1" t="str">
        <f t="shared" si="410"/>
        <v xml:space="preserve">Proton-K/Block-DM </v>
      </c>
      <c r="K3774" s="1" t="str">
        <f t="shared" si="411"/>
        <v>Gorizont 11</v>
      </c>
      <c r="L3774" s="1" t="s">
        <v>346</v>
      </c>
      <c r="M3774" s="1"/>
      <c r="N3774" s="1">
        <f t="shared" si="412"/>
        <v>0</v>
      </c>
      <c r="O3774" s="1" t="s">
        <v>9</v>
      </c>
    </row>
    <row r="3775" spans="1:15" x14ac:dyDescent="0.3">
      <c r="A3775" s="1" t="s">
        <v>6140</v>
      </c>
      <c r="B3775" s="1" t="s">
        <v>3373</v>
      </c>
      <c r="C3775" s="1" t="str">
        <f t="shared" si="406"/>
        <v>Russia</v>
      </c>
      <c r="D3775" s="1" t="s">
        <v>7709</v>
      </c>
      <c r="E3775" s="7" t="str">
        <f>TEXT(DATE(MID(D3775, 13, 4), CHOOSE(MATCH( MID(D3775, 5, 3), {"Jan","Feb","Mar","Apr","May","Jun","Jul","Aug","Sep","Oct","Nov","Dec"}, 0), 1, 2, 3, 4, 5, 6, 7, 8, 9, 10, 11, 12), MID(D3775, 9, 2)), "yyyy-mm-dd")</f>
        <v>1985-01-17</v>
      </c>
      <c r="F3775" s="1" t="str">
        <f t="shared" si="407"/>
        <v>17:46:00</v>
      </c>
      <c r="G3775" s="9" t="str">
        <f t="shared" si="408"/>
        <v>January</v>
      </c>
      <c r="H3775" s="5" t="str">
        <f t="shared" si="409"/>
        <v>1985</v>
      </c>
      <c r="I3775" s="1" t="s">
        <v>7710</v>
      </c>
      <c r="J3775" s="1" t="str">
        <f t="shared" si="410"/>
        <v xml:space="preserve">Cosmos-3M </v>
      </c>
      <c r="K3775" s="1" t="str">
        <f t="shared" si="411"/>
        <v>Cosmos 1624</v>
      </c>
      <c r="L3775" s="1" t="s">
        <v>346</v>
      </c>
      <c r="M3775" s="1"/>
      <c r="N3775" s="1">
        <f t="shared" si="412"/>
        <v>0</v>
      </c>
      <c r="O3775" s="1" t="s">
        <v>9</v>
      </c>
    </row>
    <row r="3776" spans="1:15" x14ac:dyDescent="0.3">
      <c r="A3776" s="1" t="s">
        <v>6140</v>
      </c>
      <c r="B3776" s="1" t="s">
        <v>1630</v>
      </c>
      <c r="C3776" s="1" t="str">
        <f t="shared" si="406"/>
        <v>Kazakhstan</v>
      </c>
      <c r="D3776" s="1" t="s">
        <v>7711</v>
      </c>
      <c r="E3776" s="7" t="str">
        <f>TEXT(DATE(MID(D3776, 13, 4), CHOOSE(MATCH( MID(D3776, 5, 3), {"Jan","Feb","Mar","Apr","May","Jun","Jul","Aug","Sep","Oct","Nov","Dec"}, 0), 1, 2, 3, 4, 5, 6, 7, 8, 9, 10, 11, 12), MID(D3776, 9, 2)), "yyyy-mm-dd")</f>
        <v>1985-01-16</v>
      </c>
      <c r="F3776" s="1" t="str">
        <f t="shared" si="407"/>
        <v>08:19:00</v>
      </c>
      <c r="G3776" s="9" t="str">
        <f t="shared" si="408"/>
        <v>January</v>
      </c>
      <c r="H3776" s="5" t="str">
        <f t="shared" si="409"/>
        <v>1985</v>
      </c>
      <c r="I3776" s="1" t="s">
        <v>7712</v>
      </c>
      <c r="J3776" s="1" t="str">
        <f t="shared" si="410"/>
        <v xml:space="preserve">Soyuz U </v>
      </c>
      <c r="K3776" s="1" t="str">
        <f t="shared" si="411"/>
        <v>Cosmos 1623</v>
      </c>
      <c r="L3776" s="1" t="s">
        <v>346</v>
      </c>
      <c r="M3776" s="1">
        <v>20</v>
      </c>
      <c r="N3776" s="1">
        <f t="shared" si="412"/>
        <v>1660</v>
      </c>
      <c r="O3776" s="1" t="s">
        <v>9</v>
      </c>
    </row>
    <row r="3777" spans="1:15" x14ac:dyDescent="0.3">
      <c r="A3777" s="1" t="s">
        <v>6140</v>
      </c>
      <c r="B3777" s="1" t="s">
        <v>5</v>
      </c>
      <c r="C3777" s="1" t="str">
        <f t="shared" si="406"/>
        <v>Russia</v>
      </c>
      <c r="D3777" s="1" t="s">
        <v>7713</v>
      </c>
      <c r="E3777" s="7" t="str">
        <f>TEXT(DATE(MID(D3777, 13, 4), CHOOSE(MATCH( MID(D3777, 5, 3), {"Jan","Feb","Mar","Apr","May","Jun","Jul","Aug","Sep","Oct","Nov","Dec"}, 0), 1, 2, 3, 4, 5, 6, 7, 8, 9, 10, 11, 12), MID(D3777, 9, 2)), "yyyy-mm-dd")</f>
        <v>1985-01-16</v>
      </c>
      <c r="F3777" s="1" t="str">
        <f t="shared" si="407"/>
        <v>06:22:00</v>
      </c>
      <c r="G3777" s="9" t="str">
        <f t="shared" si="408"/>
        <v>January</v>
      </c>
      <c r="H3777" s="5" t="str">
        <f t="shared" si="409"/>
        <v>1985</v>
      </c>
      <c r="I3777" s="1" t="s">
        <v>7714</v>
      </c>
      <c r="J3777" s="1" t="str">
        <f t="shared" si="410"/>
        <v xml:space="preserve">Molniya-M /Block ML </v>
      </c>
      <c r="K3777" s="1" t="str">
        <f t="shared" si="411"/>
        <v>Molniya-3 nÂ°114</v>
      </c>
      <c r="L3777" s="1" t="s">
        <v>346</v>
      </c>
      <c r="M3777" s="1"/>
      <c r="N3777" s="1">
        <f t="shared" si="412"/>
        <v>0</v>
      </c>
      <c r="O3777" s="1" t="s">
        <v>9</v>
      </c>
    </row>
    <row r="3778" spans="1:15" x14ac:dyDescent="0.3">
      <c r="A3778" s="1" t="s">
        <v>6140</v>
      </c>
      <c r="B3778" s="1" t="s">
        <v>4483</v>
      </c>
      <c r="C3778" s="1" t="str">
        <f t="shared" ref="C3778:C3841" si="413">TRIM(MID(B3778, FIND("|", SUBSTITUTE(B3778, ",", "|", LEN(B3778) - LEN(SUBSTITUTE(B3778,",", "" )))) + 1, LEN(B3778)))</f>
        <v>Russia</v>
      </c>
      <c r="D3778" s="1" t="s">
        <v>7715</v>
      </c>
      <c r="E3778" s="7" t="str">
        <f>TEXT(DATE(MID(D3778, 13, 4), CHOOSE(MATCH( MID(D3778, 5, 3), {"Jan","Feb","Mar","Apr","May","Jun","Jul","Aug","Sep","Oct","Nov","Dec"}, 0), 1, 2, 3, 4, 5, 6, 7, 8, 9, 10, 11, 12), MID(D3778, 9, 2)), "yyyy-mm-dd")</f>
        <v>1985-01-15</v>
      </c>
      <c r="F3778" s="1" t="str">
        <f t="shared" ref="F3778:F3841" si="414">IF(ISNUMBER(FIND(":", D3778)), MID(D3778, FIND(":", D3778)-2, 5) &amp; ":00", "00:00:00")</f>
        <v>14:50:00</v>
      </c>
      <c r="G3778" s="9" t="str">
        <f t="shared" ref="G3778:G3841" si="415">TEXT(E3778, "mmmm")</f>
        <v>January</v>
      </c>
      <c r="H3778" s="5" t="str">
        <f t="shared" ref="H3778:H3841" si="416">TEXT(E3778, "yyyy")</f>
        <v>1985</v>
      </c>
      <c r="I3778" s="1" t="s">
        <v>7716</v>
      </c>
      <c r="J3778" s="1" t="str">
        <f t="shared" ref="J3778:J3841" si="417">LEFT(I3778, FIND("|", I3778) - 1)</f>
        <v xml:space="preserve">Tsyklon-3 </v>
      </c>
      <c r="K3778" s="1" t="str">
        <f t="shared" ref="K3778:K3841" si="418">MID(I3778, FIND("|", I3778) + 2, LEN(I3778))</f>
        <v>Cosmos 1617 to 1622</v>
      </c>
      <c r="L3778" s="1" t="s">
        <v>346</v>
      </c>
      <c r="M3778" s="1"/>
      <c r="N3778" s="1">
        <f t="shared" si="412"/>
        <v>0</v>
      </c>
      <c r="O3778" s="1" t="s">
        <v>9</v>
      </c>
    </row>
    <row r="3779" spans="1:15" x14ac:dyDescent="0.3">
      <c r="A3779" s="1" t="s">
        <v>6140</v>
      </c>
      <c r="B3779" s="1" t="s">
        <v>130</v>
      </c>
      <c r="C3779" s="1" t="str">
        <f t="shared" si="413"/>
        <v>Kazakhstan</v>
      </c>
      <c r="D3779" s="1" t="s">
        <v>7717</v>
      </c>
      <c r="E3779" s="7" t="str">
        <f>TEXT(DATE(MID(D3779, 13, 4), CHOOSE(MATCH( MID(D3779, 5, 3), {"Jan","Feb","Mar","Apr","May","Jun","Jul","Aug","Sep","Oct","Nov","Dec"}, 0), 1, 2, 3, 4, 5, 6, 7, 8, 9, 10, 11, 12), MID(D3779, 9, 2)), "yyyy-mm-dd")</f>
        <v>1985-01-09</v>
      </c>
      <c r="F3779" s="1" t="str">
        <f t="shared" si="414"/>
        <v>10:45:00</v>
      </c>
      <c r="G3779" s="9" t="str">
        <f t="shared" si="415"/>
        <v>January</v>
      </c>
      <c r="H3779" s="5" t="str">
        <f t="shared" si="416"/>
        <v>1985</v>
      </c>
      <c r="I3779" s="1" t="s">
        <v>7718</v>
      </c>
      <c r="J3779" s="1" t="str">
        <f t="shared" si="417"/>
        <v xml:space="preserve">Soyuz U </v>
      </c>
      <c r="K3779" s="1" t="str">
        <f t="shared" si="418"/>
        <v>Cosmos 1616</v>
      </c>
      <c r="L3779" s="1" t="s">
        <v>346</v>
      </c>
      <c r="M3779" s="1">
        <v>20</v>
      </c>
      <c r="N3779" s="1">
        <f t="shared" ref="N3779:N3842" si="419">M3779 * 83</f>
        <v>1660</v>
      </c>
      <c r="O3779" s="1" t="s">
        <v>9</v>
      </c>
    </row>
    <row r="3780" spans="1:15" x14ac:dyDescent="0.3">
      <c r="A3780" s="1" t="s">
        <v>3891</v>
      </c>
      <c r="B3780" s="1" t="s">
        <v>714</v>
      </c>
      <c r="C3780" s="1" t="str">
        <f t="shared" si="413"/>
        <v>Japan</v>
      </c>
      <c r="D3780" s="1" t="s">
        <v>7719</v>
      </c>
      <c r="E3780" s="7" t="str">
        <f>TEXT(DATE(MID(D3780, 13, 4), CHOOSE(MATCH( MID(D3780, 5, 3), {"Jan","Feb","Mar","Apr","May","Jun","Jul","Aug","Sep","Oct","Nov","Dec"}, 0), 1, 2, 3, 4, 5, 6, 7, 8, 9, 10, 11, 12), MID(D3780, 9, 2)), "yyyy-mm-dd")</f>
        <v>1985-01-07</v>
      </c>
      <c r="F3780" s="1" t="str">
        <f t="shared" si="414"/>
        <v>19:26:00</v>
      </c>
      <c r="G3780" s="9" t="str">
        <f t="shared" si="415"/>
        <v>January</v>
      </c>
      <c r="H3780" s="5" t="str">
        <f t="shared" si="416"/>
        <v>1985</v>
      </c>
      <c r="I3780" s="1" t="s">
        <v>7720</v>
      </c>
      <c r="J3780" s="1" t="str">
        <f t="shared" si="417"/>
        <v xml:space="preserve">Mu-III S2 </v>
      </c>
      <c r="K3780" s="1" t="str">
        <f t="shared" si="418"/>
        <v>Sakigake</v>
      </c>
      <c r="L3780" s="1" t="s">
        <v>346</v>
      </c>
      <c r="M3780" s="1"/>
      <c r="N3780" s="1">
        <f t="shared" si="419"/>
        <v>0</v>
      </c>
      <c r="O3780" s="1" t="s">
        <v>9</v>
      </c>
    </row>
    <row r="3781" spans="1:15" x14ac:dyDescent="0.3">
      <c r="A3781" s="1" t="s">
        <v>5603</v>
      </c>
      <c r="B3781" s="1" t="s">
        <v>11</v>
      </c>
      <c r="C3781" s="1" t="str">
        <f t="shared" si="413"/>
        <v>USA</v>
      </c>
      <c r="D3781" s="1" t="s">
        <v>7721</v>
      </c>
      <c r="E3781" s="7" t="str">
        <f>TEXT(DATE(MID(D3781, 13, 4), CHOOSE(MATCH( MID(D3781, 5, 3), {"Jan","Feb","Mar","Apr","May","Jun","Jul","Aug","Sep","Oct","Nov","Dec"}, 0), 1, 2, 3, 4, 5, 6, 7, 8, 9, 10, 11, 12), MID(D3781, 9, 2)), "yyyy-mm-dd")</f>
        <v>1984-12-22</v>
      </c>
      <c r="F3781" s="1" t="str">
        <f t="shared" si="414"/>
        <v>00:02:00</v>
      </c>
      <c r="G3781" s="9" t="str">
        <f t="shared" si="415"/>
        <v>December</v>
      </c>
      <c r="H3781" s="5" t="str">
        <f t="shared" si="416"/>
        <v>1984</v>
      </c>
      <c r="I3781" s="1" t="s">
        <v>7722</v>
      </c>
      <c r="J3781" s="1" t="str">
        <f t="shared" si="417"/>
        <v xml:space="preserve">Titan 34D </v>
      </c>
      <c r="K3781" s="1" t="str">
        <f t="shared" si="418"/>
        <v>DSP-12 (USA-7)</v>
      </c>
      <c r="L3781" s="1" t="s">
        <v>346</v>
      </c>
      <c r="M3781" s="1"/>
      <c r="N3781" s="1">
        <f t="shared" si="419"/>
        <v>0</v>
      </c>
      <c r="O3781" s="1" t="s">
        <v>9</v>
      </c>
    </row>
    <row r="3782" spans="1:15" x14ac:dyDescent="0.3">
      <c r="A3782" s="1" t="s">
        <v>6140</v>
      </c>
      <c r="B3782" s="1" t="s">
        <v>6272</v>
      </c>
      <c r="C3782" s="1" t="str">
        <f t="shared" si="413"/>
        <v>Kazakhstan</v>
      </c>
      <c r="D3782" s="1" t="s">
        <v>7723</v>
      </c>
      <c r="E3782" s="7" t="str">
        <f>TEXT(DATE(MID(D3782, 13, 4), CHOOSE(MATCH( MID(D3782, 5, 3), {"Jan","Feb","Mar","Apr","May","Jun","Jul","Aug","Sep","Oct","Nov","Dec"}, 0), 1, 2, 3, 4, 5, 6, 7, 8, 9, 10, 11, 12), MID(D3782, 9, 2)), "yyyy-mm-dd")</f>
        <v>1984-12-21</v>
      </c>
      <c r="F3782" s="1" t="str">
        <f t="shared" si="414"/>
        <v>09:13:00</v>
      </c>
      <c r="G3782" s="9" t="str">
        <f t="shared" si="415"/>
        <v>December</v>
      </c>
      <c r="H3782" s="5" t="str">
        <f t="shared" si="416"/>
        <v>1984</v>
      </c>
      <c r="I3782" s="1" t="s">
        <v>7724</v>
      </c>
      <c r="J3782" s="1" t="str">
        <f t="shared" si="417"/>
        <v xml:space="preserve">Proton-K/Block D-1 </v>
      </c>
      <c r="K3782" s="1" t="str">
        <f t="shared" si="418"/>
        <v>Vega 2</v>
      </c>
      <c r="L3782" s="1" t="s">
        <v>346</v>
      </c>
      <c r="M3782" s="1"/>
      <c r="N3782" s="1">
        <f t="shared" si="419"/>
        <v>0</v>
      </c>
      <c r="O3782" s="1" t="s">
        <v>9</v>
      </c>
    </row>
    <row r="3783" spans="1:15" x14ac:dyDescent="0.3">
      <c r="A3783" s="1" t="s">
        <v>6140</v>
      </c>
      <c r="B3783" s="1" t="s">
        <v>6482</v>
      </c>
      <c r="C3783" s="1" t="str">
        <f t="shared" si="413"/>
        <v>Russia</v>
      </c>
      <c r="D3783" s="1" t="s">
        <v>7725</v>
      </c>
      <c r="E3783" s="7" t="str">
        <f>TEXT(DATE(MID(D3783, 13, 4), CHOOSE(MATCH( MID(D3783, 5, 3), {"Jan","Feb","Mar","Apr","May","Jun","Jul","Aug","Sep","Oct","Nov","Dec"}, 0), 1, 2, 3, 4, 5, 6, 7, 8, 9, 10, 11, 12), MID(D3783, 9, 2)), "yyyy-mm-dd")</f>
        <v>1984-12-20</v>
      </c>
      <c r="F3783" s="1" t="str">
        <f t="shared" si="414"/>
        <v>13:00:00</v>
      </c>
      <c r="G3783" s="9" t="str">
        <f t="shared" si="415"/>
        <v>December</v>
      </c>
      <c r="H3783" s="5" t="str">
        <f t="shared" si="416"/>
        <v>1984</v>
      </c>
      <c r="I3783" s="1" t="s">
        <v>7726</v>
      </c>
      <c r="J3783" s="1" t="str">
        <f t="shared" si="417"/>
        <v xml:space="preserve">Cosmos-3M </v>
      </c>
      <c r="K3783" s="1" t="str">
        <f t="shared" si="418"/>
        <v>Cosmos 1615</v>
      </c>
      <c r="L3783" s="1" t="s">
        <v>346</v>
      </c>
      <c r="M3783" s="1"/>
      <c r="N3783" s="1">
        <f t="shared" si="419"/>
        <v>0</v>
      </c>
      <c r="O3783" s="1" t="s">
        <v>9</v>
      </c>
    </row>
    <row r="3784" spans="1:15" x14ac:dyDescent="0.3">
      <c r="A3784" s="1" t="s">
        <v>6140</v>
      </c>
      <c r="B3784" s="1" t="s">
        <v>6899</v>
      </c>
      <c r="C3784" s="1" t="str">
        <f t="shared" si="413"/>
        <v>Russia</v>
      </c>
      <c r="D3784" s="1" t="s">
        <v>7727</v>
      </c>
      <c r="E3784" s="7" t="str">
        <f>TEXT(DATE(MID(D3784, 13, 4), CHOOSE(MATCH( MID(D3784, 5, 3), {"Jan","Feb","Mar","Apr","May","Jun","Jul","Aug","Sep","Oct","Nov","Dec"}, 0), 1, 2, 3, 4, 5, 6, 7, 8, 9, 10, 11, 12), MID(D3784, 9, 2)), "yyyy-mm-dd")</f>
        <v>1984-12-19</v>
      </c>
      <c r="F3784" s="1" t="str">
        <f t="shared" si="414"/>
        <v>03:55:00</v>
      </c>
      <c r="G3784" s="9" t="str">
        <f t="shared" si="415"/>
        <v>December</v>
      </c>
      <c r="H3784" s="5" t="str">
        <f t="shared" si="416"/>
        <v>1984</v>
      </c>
      <c r="I3784" s="1" t="s">
        <v>7728</v>
      </c>
      <c r="J3784" s="1" t="str">
        <f t="shared" si="417"/>
        <v xml:space="preserve">K65M-RB5 </v>
      </c>
      <c r="K3784" s="1" t="str">
        <f t="shared" si="418"/>
        <v>Cosmos 1614 (BOR-4)</v>
      </c>
      <c r="L3784" s="1" t="s">
        <v>346</v>
      </c>
      <c r="M3784" s="1"/>
      <c r="N3784" s="1">
        <f t="shared" si="419"/>
        <v>0</v>
      </c>
      <c r="O3784" s="1" t="s">
        <v>9</v>
      </c>
    </row>
    <row r="3785" spans="1:15" x14ac:dyDescent="0.3">
      <c r="A3785" s="1" t="s">
        <v>6140</v>
      </c>
      <c r="B3785" s="1" t="s">
        <v>529</v>
      </c>
      <c r="C3785" s="1" t="str">
        <f t="shared" si="413"/>
        <v>Kazakhstan</v>
      </c>
      <c r="D3785" s="1" t="s">
        <v>7729</v>
      </c>
      <c r="E3785" s="7" t="str">
        <f>TEXT(DATE(MID(D3785, 13, 4), CHOOSE(MATCH( MID(D3785, 5, 3), {"Jan","Feb","Mar","Apr","May","Jun","Jul","Aug","Sep","Oct","Nov","Dec"}, 0), 1, 2, 3, 4, 5, 6, 7, 8, 9, 10, 11, 12), MID(D3785, 9, 2)), "yyyy-mm-dd")</f>
        <v>1984-12-15</v>
      </c>
      <c r="F3785" s="1" t="str">
        <f t="shared" si="414"/>
        <v>09:16:00</v>
      </c>
      <c r="G3785" s="9" t="str">
        <f t="shared" si="415"/>
        <v>December</v>
      </c>
      <c r="H3785" s="5" t="str">
        <f t="shared" si="416"/>
        <v>1984</v>
      </c>
      <c r="I3785" s="1" t="s">
        <v>7730</v>
      </c>
      <c r="J3785" s="1" t="str">
        <f t="shared" si="417"/>
        <v xml:space="preserve">Proton-K/Block D-1 </v>
      </c>
      <c r="K3785" s="1" t="str">
        <f t="shared" si="418"/>
        <v>Vega 1</v>
      </c>
      <c r="L3785" s="1" t="s">
        <v>346</v>
      </c>
      <c r="M3785" s="1"/>
      <c r="N3785" s="1">
        <f t="shared" si="419"/>
        <v>0</v>
      </c>
      <c r="O3785" s="1" t="s">
        <v>9</v>
      </c>
    </row>
    <row r="3786" spans="1:15" x14ac:dyDescent="0.3">
      <c r="A3786" s="1" t="s">
        <v>6140</v>
      </c>
      <c r="B3786" s="1" t="s">
        <v>6615</v>
      </c>
      <c r="C3786" s="1" t="str">
        <f t="shared" si="413"/>
        <v>Russia</v>
      </c>
      <c r="D3786" s="1" t="s">
        <v>7731</v>
      </c>
      <c r="E3786" s="7" t="str">
        <f>TEXT(DATE(MID(D3786, 13, 4), CHOOSE(MATCH( MID(D3786, 5, 3), {"Jan","Feb","Mar","Apr","May","Jun","Jul","Aug","Sep","Oct","Nov","Dec"}, 0), 1, 2, 3, 4, 5, 6, 7, 8, 9, 10, 11, 12), MID(D3786, 9, 2)), "yyyy-mm-dd")</f>
        <v>1984-12-14</v>
      </c>
      <c r="F3786" s="1" t="str">
        <f t="shared" si="414"/>
        <v>20:40:00</v>
      </c>
      <c r="G3786" s="9" t="str">
        <f t="shared" si="415"/>
        <v>December</v>
      </c>
      <c r="H3786" s="5" t="str">
        <f t="shared" si="416"/>
        <v>1984</v>
      </c>
      <c r="I3786" s="1" t="s">
        <v>7732</v>
      </c>
      <c r="J3786" s="1" t="str">
        <f t="shared" si="417"/>
        <v xml:space="preserve">Molniya-M /Block ML </v>
      </c>
      <c r="K3786" s="1" t="str">
        <f t="shared" si="418"/>
        <v>Molniya-1 nÂ°113</v>
      </c>
      <c r="L3786" s="1" t="s">
        <v>346</v>
      </c>
      <c r="M3786" s="1"/>
      <c r="N3786" s="1">
        <f t="shared" si="419"/>
        <v>0</v>
      </c>
      <c r="O3786" s="1" t="s">
        <v>9</v>
      </c>
    </row>
    <row r="3787" spans="1:15" x14ac:dyDescent="0.3">
      <c r="A3787" s="1" t="s">
        <v>5556</v>
      </c>
      <c r="B3787" s="1" t="s">
        <v>5557</v>
      </c>
      <c r="C3787" s="1" t="str">
        <f t="shared" si="413"/>
        <v>USA</v>
      </c>
      <c r="D3787" s="1" t="s">
        <v>7733</v>
      </c>
      <c r="E3787" s="7" t="str">
        <f>TEXT(DATE(MID(D3787, 13, 4), CHOOSE(MATCH( MID(D3787, 5, 3), {"Jan","Feb","Mar","Apr","May","Jun","Jul","Aug","Sep","Oct","Nov","Dec"}, 0), 1, 2, 3, 4, 5, 6, 7, 8, 9, 10, 11, 12), MID(D3787, 9, 2)), "yyyy-mm-dd")</f>
        <v>1984-12-12</v>
      </c>
      <c r="F3787" s="1" t="str">
        <f t="shared" si="414"/>
        <v>10:42:00</v>
      </c>
      <c r="G3787" s="9" t="str">
        <f t="shared" si="415"/>
        <v>December</v>
      </c>
      <c r="H3787" s="5" t="str">
        <f t="shared" si="416"/>
        <v>1984</v>
      </c>
      <c r="I3787" s="1" t="s">
        <v>7734</v>
      </c>
      <c r="J3787" s="1" t="str">
        <f t="shared" si="417"/>
        <v xml:space="preserve">Atlas-E/F Star-37S-ISS </v>
      </c>
      <c r="K3787" s="1" t="str">
        <f t="shared" si="418"/>
        <v>NOAA-F</v>
      </c>
      <c r="L3787" s="1" t="s">
        <v>346</v>
      </c>
      <c r="M3787" s="1"/>
      <c r="N3787" s="1">
        <f t="shared" si="419"/>
        <v>0</v>
      </c>
      <c r="O3787" s="1" t="s">
        <v>9</v>
      </c>
    </row>
    <row r="3788" spans="1:15" x14ac:dyDescent="0.3">
      <c r="A3788" s="1" t="s">
        <v>5603</v>
      </c>
      <c r="B3788" s="1" t="s">
        <v>27</v>
      </c>
      <c r="C3788" s="1" t="str">
        <f t="shared" si="413"/>
        <v>USA</v>
      </c>
      <c r="D3788" s="1" t="s">
        <v>7735</v>
      </c>
      <c r="E3788" s="7" t="str">
        <f>TEXT(DATE(MID(D3788, 13, 4), CHOOSE(MATCH( MID(D3788, 5, 3), {"Jan","Feb","Mar","Apr","May","Jun","Jul","Aug","Sep","Oct","Nov","Dec"}, 0), 1, 2, 3, 4, 5, 6, 7, 8, 9, 10, 11, 12), MID(D3788, 9, 2)), "yyyy-mm-dd")</f>
        <v>1984-12-04</v>
      </c>
      <c r="F3788" s="1" t="str">
        <f t="shared" si="414"/>
        <v>18:03:00</v>
      </c>
      <c r="G3788" s="9" t="str">
        <f t="shared" si="415"/>
        <v>December</v>
      </c>
      <c r="H3788" s="5" t="str">
        <f t="shared" si="416"/>
        <v>1984</v>
      </c>
      <c r="I3788" s="1" t="s">
        <v>7736</v>
      </c>
      <c r="J3788" s="1" t="str">
        <f t="shared" si="417"/>
        <v xml:space="preserve">Titan 34D </v>
      </c>
      <c r="K3788" s="1" t="str">
        <f t="shared" si="418"/>
        <v>KH-11 6 (USA-6)</v>
      </c>
      <c r="L3788" s="1" t="s">
        <v>346</v>
      </c>
      <c r="M3788" s="1"/>
      <c r="N3788" s="1">
        <f t="shared" si="419"/>
        <v>0</v>
      </c>
      <c r="O3788" s="1" t="s">
        <v>9</v>
      </c>
    </row>
    <row r="3789" spans="1:15" x14ac:dyDescent="0.3">
      <c r="A3789" s="1" t="s">
        <v>6140</v>
      </c>
      <c r="B3789" s="1" t="s">
        <v>5</v>
      </c>
      <c r="C3789" s="1" t="str">
        <f t="shared" si="413"/>
        <v>Russia</v>
      </c>
      <c r="D3789" s="1" t="s">
        <v>7737</v>
      </c>
      <c r="E3789" s="7" t="str">
        <f>TEXT(DATE(MID(D3789, 13, 4), CHOOSE(MATCH( MID(D3789, 5, 3), {"Jan","Feb","Mar","Apr","May","Jun","Jul","Aug","Sep","Oct","Nov","Dec"}, 0), 1, 2, 3, 4, 5, 6, 7, 8, 9, 10, 11, 12), MID(D3789, 9, 2)), "yyyy-mm-dd")</f>
        <v>1984-11-29</v>
      </c>
      <c r="F3789" s="1" t="str">
        <f t="shared" si="414"/>
        <v>14:00:00</v>
      </c>
      <c r="G3789" s="9" t="str">
        <f t="shared" si="415"/>
        <v>November</v>
      </c>
      <c r="H3789" s="5" t="str">
        <f t="shared" si="416"/>
        <v>1984</v>
      </c>
      <c r="I3789" s="1" t="s">
        <v>7738</v>
      </c>
      <c r="J3789" s="1" t="str">
        <f t="shared" si="417"/>
        <v xml:space="preserve">Soyuz U </v>
      </c>
      <c r="K3789" s="1" t="str">
        <f t="shared" si="418"/>
        <v>Cosmos 1613</v>
      </c>
      <c r="L3789" s="1" t="s">
        <v>346</v>
      </c>
      <c r="M3789" s="1">
        <v>20</v>
      </c>
      <c r="N3789" s="1">
        <f t="shared" si="419"/>
        <v>1660</v>
      </c>
      <c r="O3789" s="1" t="s">
        <v>9</v>
      </c>
    </row>
    <row r="3790" spans="1:15" x14ac:dyDescent="0.3">
      <c r="A3790" s="1" t="s">
        <v>6140</v>
      </c>
      <c r="B3790" s="1" t="s">
        <v>4483</v>
      </c>
      <c r="C3790" s="1" t="str">
        <f t="shared" si="413"/>
        <v>Russia</v>
      </c>
      <c r="D3790" s="1" t="s">
        <v>7739</v>
      </c>
      <c r="E3790" s="7" t="str">
        <f>TEXT(DATE(MID(D3790, 13, 4), CHOOSE(MATCH( MID(D3790, 5, 3), {"Jan","Feb","Mar","Apr","May","Jun","Jul","Aug","Sep","Oct","Nov","Dec"}, 0), 1, 2, 3, 4, 5, 6, 7, 8, 9, 10, 11, 12), MID(D3790, 9, 2)), "yyyy-mm-dd")</f>
        <v>1984-11-27</v>
      </c>
      <c r="F3790" s="1" t="str">
        <f t="shared" si="414"/>
        <v>14:22:00</v>
      </c>
      <c r="G3790" s="9" t="str">
        <f t="shared" si="415"/>
        <v>November</v>
      </c>
      <c r="H3790" s="5" t="str">
        <f t="shared" si="416"/>
        <v>1984</v>
      </c>
      <c r="I3790" s="1" t="s">
        <v>7740</v>
      </c>
      <c r="J3790" s="1" t="str">
        <f t="shared" si="417"/>
        <v xml:space="preserve">Tsyklon-3 </v>
      </c>
      <c r="K3790" s="1" t="str">
        <f t="shared" si="418"/>
        <v>Cosmos 1612</v>
      </c>
      <c r="L3790" s="1" t="s">
        <v>346</v>
      </c>
      <c r="M3790" s="1"/>
      <c r="N3790" s="1">
        <f t="shared" si="419"/>
        <v>0</v>
      </c>
      <c r="O3790" s="1" t="s">
        <v>117</v>
      </c>
    </row>
    <row r="3791" spans="1:15" x14ac:dyDescent="0.3">
      <c r="A3791" s="1" t="s">
        <v>6140</v>
      </c>
      <c r="B3791" s="1" t="s">
        <v>1630</v>
      </c>
      <c r="C3791" s="1" t="str">
        <f t="shared" si="413"/>
        <v>Kazakhstan</v>
      </c>
      <c r="D3791" s="1" t="s">
        <v>7741</v>
      </c>
      <c r="E3791" s="7" t="str">
        <f>TEXT(DATE(MID(D3791, 13, 4), CHOOSE(MATCH( MID(D3791, 5, 3), {"Jan","Feb","Mar","Apr","May","Jun","Jul","Aug","Sep","Oct","Nov","Dec"}, 0), 1, 2, 3, 4, 5, 6, 7, 8, 9, 10, 11, 12), MID(D3791, 9, 2)), "yyyy-mm-dd")</f>
        <v>1984-11-21</v>
      </c>
      <c r="F3791" s="1" t="str">
        <f t="shared" si="414"/>
        <v>10:30:00</v>
      </c>
      <c r="G3791" s="9" t="str">
        <f t="shared" si="415"/>
        <v>November</v>
      </c>
      <c r="H3791" s="5" t="str">
        <f t="shared" si="416"/>
        <v>1984</v>
      </c>
      <c r="I3791" s="1" t="s">
        <v>7742</v>
      </c>
      <c r="J3791" s="1" t="str">
        <f t="shared" si="417"/>
        <v xml:space="preserve">Soyuz U </v>
      </c>
      <c r="K3791" s="1" t="str">
        <f t="shared" si="418"/>
        <v>Cosmos 1611</v>
      </c>
      <c r="L3791" s="1" t="s">
        <v>346</v>
      </c>
      <c r="M3791" s="1">
        <v>20</v>
      </c>
      <c r="N3791" s="1">
        <f t="shared" si="419"/>
        <v>1660</v>
      </c>
      <c r="O3791" s="1" t="s">
        <v>9</v>
      </c>
    </row>
    <row r="3792" spans="1:15" x14ac:dyDescent="0.3">
      <c r="A3792" s="1" t="s">
        <v>6140</v>
      </c>
      <c r="B3792" s="1" t="s">
        <v>3373</v>
      </c>
      <c r="C3792" s="1" t="str">
        <f t="shared" si="413"/>
        <v>Russia</v>
      </c>
      <c r="D3792" s="1" t="s">
        <v>7743</v>
      </c>
      <c r="E3792" s="7" t="str">
        <f>TEXT(DATE(MID(D3792, 13, 4), CHOOSE(MATCH( MID(D3792, 5, 3), {"Jan","Feb","Mar","Apr","May","Jun","Jul","Aug","Sep","Oct","Nov","Dec"}, 0), 1, 2, 3, 4, 5, 6, 7, 8, 9, 10, 11, 12), MID(D3792, 9, 2)), "yyyy-mm-dd")</f>
        <v>1984-11-15</v>
      </c>
      <c r="F3792" s="1" t="str">
        <f t="shared" si="414"/>
        <v>06:40:00</v>
      </c>
      <c r="G3792" s="9" t="str">
        <f t="shared" si="415"/>
        <v>November</v>
      </c>
      <c r="H3792" s="5" t="str">
        <f t="shared" si="416"/>
        <v>1984</v>
      </c>
      <c r="I3792" s="1" t="s">
        <v>7744</v>
      </c>
      <c r="J3792" s="1" t="str">
        <f t="shared" si="417"/>
        <v xml:space="preserve">Cosmos-3M </v>
      </c>
      <c r="K3792" s="1" t="str">
        <f t="shared" si="418"/>
        <v>Cosmos 1610</v>
      </c>
      <c r="L3792" s="1" t="s">
        <v>346</v>
      </c>
      <c r="M3792" s="1"/>
      <c r="N3792" s="1">
        <f t="shared" si="419"/>
        <v>0</v>
      </c>
      <c r="O3792" s="1" t="s">
        <v>9</v>
      </c>
    </row>
    <row r="3793" spans="1:15" x14ac:dyDescent="0.3">
      <c r="A3793" s="1" t="s">
        <v>6140</v>
      </c>
      <c r="B3793" s="1" t="s">
        <v>5</v>
      </c>
      <c r="C3793" s="1" t="str">
        <f t="shared" si="413"/>
        <v>Russia</v>
      </c>
      <c r="D3793" s="1" t="s">
        <v>7745</v>
      </c>
      <c r="E3793" s="7" t="str">
        <f>TEXT(DATE(MID(D3793, 13, 4), CHOOSE(MATCH( MID(D3793, 5, 3), {"Jan","Feb","Mar","Apr","May","Jun","Jul","Aug","Sep","Oct","Nov","Dec"}, 0), 1, 2, 3, 4, 5, 6, 7, 8, 9, 10, 11, 12), MID(D3793, 9, 2)), "yyyy-mm-dd")</f>
        <v>1984-11-14</v>
      </c>
      <c r="F3793" s="1" t="str">
        <f t="shared" si="414"/>
        <v>12:20:00</v>
      </c>
      <c r="G3793" s="9" t="str">
        <f t="shared" si="415"/>
        <v>November</v>
      </c>
      <c r="H3793" s="5" t="str">
        <f t="shared" si="416"/>
        <v>1984</v>
      </c>
      <c r="I3793" s="1" t="s">
        <v>7746</v>
      </c>
      <c r="J3793" s="1" t="str">
        <f t="shared" si="417"/>
        <v xml:space="preserve">Soyuz U </v>
      </c>
      <c r="K3793" s="1" t="str">
        <f t="shared" si="418"/>
        <v>Cosmos 1609</v>
      </c>
      <c r="L3793" s="1" t="s">
        <v>346</v>
      </c>
      <c r="M3793" s="1">
        <v>20</v>
      </c>
      <c r="N3793" s="1">
        <f t="shared" si="419"/>
        <v>1660</v>
      </c>
      <c r="O3793" s="1" t="s">
        <v>9</v>
      </c>
    </row>
    <row r="3794" spans="1:15" x14ac:dyDescent="0.3">
      <c r="A3794" s="1" t="s">
        <v>6140</v>
      </c>
      <c r="B3794" s="1" t="s">
        <v>1630</v>
      </c>
      <c r="C3794" s="1" t="str">
        <f t="shared" si="413"/>
        <v>Kazakhstan</v>
      </c>
      <c r="D3794" s="1" t="s">
        <v>7747</v>
      </c>
      <c r="E3794" s="7" t="str">
        <f>TEXT(DATE(MID(D3794, 13, 4), CHOOSE(MATCH( MID(D3794, 5, 3), {"Jan","Feb","Mar","Apr","May","Jun","Jul","Aug","Sep","Oct","Nov","Dec"}, 0), 1, 2, 3, 4, 5, 6, 7, 8, 9, 10, 11, 12), MID(D3794, 9, 2)), "yyyy-mm-dd")</f>
        <v>1984-11-14</v>
      </c>
      <c r="F3794" s="1" t="str">
        <f t="shared" si="414"/>
        <v>07:40:00</v>
      </c>
      <c r="G3794" s="9" t="str">
        <f t="shared" si="415"/>
        <v>November</v>
      </c>
      <c r="H3794" s="5" t="str">
        <f t="shared" si="416"/>
        <v>1984</v>
      </c>
      <c r="I3794" s="1" t="s">
        <v>7748</v>
      </c>
      <c r="J3794" s="1" t="str">
        <f t="shared" si="417"/>
        <v xml:space="preserve">Soyuz U </v>
      </c>
      <c r="K3794" s="1" t="str">
        <f t="shared" si="418"/>
        <v>Cosmos 1608</v>
      </c>
      <c r="L3794" s="1" t="s">
        <v>346</v>
      </c>
      <c r="M3794" s="1">
        <v>20</v>
      </c>
      <c r="N3794" s="1">
        <f t="shared" si="419"/>
        <v>1660</v>
      </c>
      <c r="O3794" s="1" t="s">
        <v>9</v>
      </c>
    </row>
    <row r="3795" spans="1:15" x14ac:dyDescent="0.3">
      <c r="A3795" s="1" t="s">
        <v>5722</v>
      </c>
      <c r="B3795" s="1" t="s">
        <v>3478</v>
      </c>
      <c r="C3795" s="1" t="str">
        <f t="shared" si="413"/>
        <v>USA</v>
      </c>
      <c r="D3795" s="1" t="s">
        <v>7749</v>
      </c>
      <c r="E3795" s="7" t="str">
        <f>TEXT(DATE(MID(D3795, 13, 4), CHOOSE(MATCH( MID(D3795, 5, 3), {"Jan","Feb","Mar","Apr","May","Jun","Jul","Aug","Sep","Oct","Nov","Dec"}, 0), 1, 2, 3, 4, 5, 6, 7, 8, 9, 10, 11, 12), MID(D3795, 9, 2)), "yyyy-mm-dd")</f>
        <v>1984-11-14</v>
      </c>
      <c r="F3795" s="1" t="str">
        <f t="shared" si="414"/>
        <v>00:34:00</v>
      </c>
      <c r="G3795" s="9" t="str">
        <f t="shared" si="415"/>
        <v>November</v>
      </c>
      <c r="H3795" s="5" t="str">
        <f t="shared" si="416"/>
        <v>1984</v>
      </c>
      <c r="I3795" s="1" t="s">
        <v>7750</v>
      </c>
      <c r="J3795" s="1" t="str">
        <f t="shared" si="417"/>
        <v xml:space="preserve">Delta 3914 </v>
      </c>
      <c r="K3795" s="1" t="str">
        <f t="shared" si="418"/>
        <v>NATO 3D</v>
      </c>
      <c r="L3795" s="1" t="s">
        <v>346</v>
      </c>
      <c r="M3795" s="1"/>
      <c r="N3795" s="1">
        <f t="shared" si="419"/>
        <v>0</v>
      </c>
      <c r="O3795" s="1" t="s">
        <v>9</v>
      </c>
    </row>
    <row r="3796" spans="1:15" x14ac:dyDescent="0.3">
      <c r="A3796" s="1" t="s">
        <v>233</v>
      </c>
      <c r="B3796" s="1" t="s">
        <v>6657</v>
      </c>
      <c r="C3796" s="1" t="str">
        <f t="shared" si="413"/>
        <v>France</v>
      </c>
      <c r="D3796" s="1" t="s">
        <v>7751</v>
      </c>
      <c r="E3796" s="7" t="str">
        <f>TEXT(DATE(MID(D3796, 13, 4), CHOOSE(MATCH( MID(D3796, 5, 3), {"Jan","Feb","Mar","Apr","May","Jun","Jul","Aug","Sep","Oct","Nov","Dec"}, 0), 1, 2, 3, 4, 5, 6, 7, 8, 9, 10, 11, 12), MID(D3796, 9, 2)), "yyyy-mm-dd")</f>
        <v>1984-11-10</v>
      </c>
      <c r="F3796" s="1" t="str">
        <f t="shared" si="414"/>
        <v>01:14:00</v>
      </c>
      <c r="G3796" s="9" t="str">
        <f t="shared" si="415"/>
        <v>November</v>
      </c>
      <c r="H3796" s="5" t="str">
        <f t="shared" si="416"/>
        <v>1984</v>
      </c>
      <c r="I3796" s="1" t="s">
        <v>7752</v>
      </c>
      <c r="J3796" s="1" t="str">
        <f t="shared" si="417"/>
        <v xml:space="preserve">Ariane 3 </v>
      </c>
      <c r="K3796" s="1" t="str">
        <f t="shared" si="418"/>
        <v>Spacenet 2, MARECS-2</v>
      </c>
      <c r="L3796" s="1" t="s">
        <v>346</v>
      </c>
      <c r="M3796" s="1"/>
      <c r="N3796" s="1">
        <f t="shared" si="419"/>
        <v>0</v>
      </c>
      <c r="O3796" s="1" t="s">
        <v>9</v>
      </c>
    </row>
    <row r="3797" spans="1:15" x14ac:dyDescent="0.3">
      <c r="A3797" s="1" t="s">
        <v>657</v>
      </c>
      <c r="B3797" s="1" t="s">
        <v>30</v>
      </c>
      <c r="C3797" s="1" t="str">
        <f t="shared" si="413"/>
        <v>USA</v>
      </c>
      <c r="D3797" s="1" t="s">
        <v>7753</v>
      </c>
      <c r="E3797" s="7" t="str">
        <f>TEXT(DATE(MID(D3797, 13, 4), CHOOSE(MATCH( MID(D3797, 5, 3), {"Jan","Feb","Mar","Apr","May","Jun","Jul","Aug","Sep","Oct","Nov","Dec"}, 0), 1, 2, 3, 4, 5, 6, 7, 8, 9, 10, 11, 12), MID(D3797, 9, 2)), "yyyy-mm-dd")</f>
        <v>1984-11-08</v>
      </c>
      <c r="F3797" s="1" t="str">
        <f t="shared" si="414"/>
        <v>12:15:00</v>
      </c>
      <c r="G3797" s="9" t="str">
        <f t="shared" si="415"/>
        <v>November</v>
      </c>
      <c r="H3797" s="5" t="str">
        <f t="shared" si="416"/>
        <v>1984</v>
      </c>
      <c r="I3797" s="1" t="s">
        <v>7754</v>
      </c>
      <c r="J3797" s="1" t="str">
        <f t="shared" si="417"/>
        <v xml:space="preserve">Space Shuttle Discovery </v>
      </c>
      <c r="K3797" s="1" t="str">
        <f t="shared" si="418"/>
        <v>STS-51-A</v>
      </c>
      <c r="L3797" s="1" t="s">
        <v>346</v>
      </c>
      <c r="M3797" s="1">
        <v>450</v>
      </c>
      <c r="N3797" s="1">
        <f t="shared" si="419"/>
        <v>37350</v>
      </c>
      <c r="O3797" s="1" t="s">
        <v>9</v>
      </c>
    </row>
    <row r="3798" spans="1:15" x14ac:dyDescent="0.3">
      <c r="A3798" s="1" t="s">
        <v>6140</v>
      </c>
      <c r="B3798" s="1" t="s">
        <v>3926</v>
      </c>
      <c r="C3798" s="1" t="str">
        <f t="shared" si="413"/>
        <v>Kazakhstan</v>
      </c>
      <c r="D3798" s="1" t="s">
        <v>7755</v>
      </c>
      <c r="E3798" s="7" t="str">
        <f>TEXT(DATE(MID(D3798, 13, 4), CHOOSE(MATCH( MID(D3798, 5, 3), {"Jan","Feb","Mar","Apr","May","Jun","Jul","Aug","Sep","Oct","Nov","Dec"}, 0), 1, 2, 3, 4, 5, 6, 7, 8, 9, 10, 11, 12), MID(D3798, 9, 2)), "yyyy-mm-dd")</f>
        <v>1984-10-31</v>
      </c>
      <c r="F3798" s="1" t="str">
        <f t="shared" si="414"/>
        <v>12:29:00</v>
      </c>
      <c r="G3798" s="9" t="str">
        <f t="shared" si="415"/>
        <v>October</v>
      </c>
      <c r="H3798" s="5" t="str">
        <f t="shared" si="416"/>
        <v>1984</v>
      </c>
      <c r="I3798" s="1" t="s">
        <v>7756</v>
      </c>
      <c r="J3798" s="1" t="str">
        <f t="shared" si="417"/>
        <v xml:space="preserve">Tsyklon-2 </v>
      </c>
      <c r="K3798" s="1" t="str">
        <f t="shared" si="418"/>
        <v>Cosmos 1607</v>
      </c>
      <c r="L3798" s="1" t="s">
        <v>346</v>
      </c>
      <c r="M3798" s="1"/>
      <c r="N3798" s="1">
        <f t="shared" si="419"/>
        <v>0</v>
      </c>
      <c r="O3798" s="1" t="s">
        <v>9</v>
      </c>
    </row>
    <row r="3799" spans="1:15" x14ac:dyDescent="0.3">
      <c r="A3799" s="1" t="s">
        <v>6140</v>
      </c>
      <c r="B3799" s="1" t="s">
        <v>4483</v>
      </c>
      <c r="C3799" s="1" t="str">
        <f t="shared" si="413"/>
        <v>Russia</v>
      </c>
      <c r="D3799" s="1" t="s">
        <v>7757</v>
      </c>
      <c r="E3799" s="7" t="str">
        <f>TEXT(DATE(MID(D3799, 13, 4), CHOOSE(MATCH( MID(D3799, 5, 3), {"Jan","Feb","Mar","Apr","May","Jun","Jul","Aug","Sep","Oct","Nov","Dec"}, 0), 1, 2, 3, 4, 5, 6, 7, 8, 9, 10, 11, 12), MID(D3799, 9, 2)), "yyyy-mm-dd")</f>
        <v>1984-10-18</v>
      </c>
      <c r="F3799" s="1" t="str">
        <f t="shared" si="414"/>
        <v>17:46:00</v>
      </c>
      <c r="G3799" s="9" t="str">
        <f t="shared" si="415"/>
        <v>October</v>
      </c>
      <c r="H3799" s="5" t="str">
        <f t="shared" si="416"/>
        <v>1984</v>
      </c>
      <c r="I3799" s="1" t="s">
        <v>7758</v>
      </c>
      <c r="J3799" s="1" t="str">
        <f t="shared" si="417"/>
        <v xml:space="preserve">Tsyklon-3 </v>
      </c>
      <c r="K3799" s="1" t="str">
        <f t="shared" si="418"/>
        <v>Cosmos 1606</v>
      </c>
      <c r="L3799" s="1" t="s">
        <v>346</v>
      </c>
      <c r="M3799" s="1"/>
      <c r="N3799" s="1">
        <f t="shared" si="419"/>
        <v>0</v>
      </c>
      <c r="O3799" s="1" t="s">
        <v>9</v>
      </c>
    </row>
    <row r="3800" spans="1:15" x14ac:dyDescent="0.3">
      <c r="A3800" s="1" t="s">
        <v>5722</v>
      </c>
      <c r="B3800" s="1" t="s">
        <v>5723</v>
      </c>
      <c r="C3800" s="1" t="str">
        <f t="shared" si="413"/>
        <v>USA</v>
      </c>
      <c r="D3800" s="1" t="s">
        <v>7759</v>
      </c>
      <c r="E3800" s="7" t="str">
        <f>TEXT(DATE(MID(D3800, 13, 4), CHOOSE(MATCH( MID(D3800, 5, 3), {"Jan","Feb","Mar","Apr","May","Jun","Jul","Aug","Sep","Oct","Nov","Dec"}, 0), 1, 2, 3, 4, 5, 6, 7, 8, 9, 10, 11, 12), MID(D3800, 9, 2)), "yyyy-mm-dd")</f>
        <v>1984-10-12</v>
      </c>
      <c r="F3800" s="1" t="str">
        <f t="shared" si="414"/>
        <v>01:43:00</v>
      </c>
      <c r="G3800" s="9" t="str">
        <f t="shared" si="415"/>
        <v>October</v>
      </c>
      <c r="H3800" s="5" t="str">
        <f t="shared" si="416"/>
        <v>1984</v>
      </c>
      <c r="I3800" s="1" t="s">
        <v>6907</v>
      </c>
      <c r="J3800" s="1" t="str">
        <f t="shared" si="417"/>
        <v xml:space="preserve">Scout G1 </v>
      </c>
      <c r="K3800" s="1" t="str">
        <f t="shared" si="418"/>
        <v>Nova</v>
      </c>
      <c r="L3800" s="1" t="s">
        <v>346</v>
      </c>
      <c r="M3800" s="1"/>
      <c r="N3800" s="1">
        <f t="shared" si="419"/>
        <v>0</v>
      </c>
      <c r="O3800" s="1" t="s">
        <v>9</v>
      </c>
    </row>
    <row r="3801" spans="1:15" x14ac:dyDescent="0.3">
      <c r="A3801" s="1" t="s">
        <v>6140</v>
      </c>
      <c r="B3801" s="1" t="s">
        <v>6482</v>
      </c>
      <c r="C3801" s="1" t="str">
        <f t="shared" si="413"/>
        <v>Russia</v>
      </c>
      <c r="D3801" s="1" t="s">
        <v>7760</v>
      </c>
      <c r="E3801" s="7" t="str">
        <f>TEXT(DATE(MID(D3801, 13, 4), CHOOSE(MATCH( MID(D3801, 5, 3), {"Jan","Feb","Mar","Apr","May","Jun","Jul","Aug","Sep","Oct","Nov","Dec"}, 0), 1, 2, 3, 4, 5, 6, 7, 8, 9, 10, 11, 12), MID(D3801, 9, 2)), "yyyy-mm-dd")</f>
        <v>1984-10-11</v>
      </c>
      <c r="F3801" s="1" t="str">
        <f t="shared" si="414"/>
        <v>14:43:00</v>
      </c>
      <c r="G3801" s="9" t="str">
        <f t="shared" si="415"/>
        <v>October</v>
      </c>
      <c r="H3801" s="5" t="str">
        <f t="shared" si="416"/>
        <v>1984</v>
      </c>
      <c r="I3801" s="1" t="s">
        <v>7761</v>
      </c>
      <c r="J3801" s="1" t="str">
        <f t="shared" si="417"/>
        <v xml:space="preserve">Cosmos-3M </v>
      </c>
      <c r="K3801" s="1" t="str">
        <f t="shared" si="418"/>
        <v>Cosmos 1605</v>
      </c>
      <c r="L3801" s="1" t="s">
        <v>346</v>
      </c>
      <c r="M3801" s="1"/>
      <c r="N3801" s="1">
        <f t="shared" si="419"/>
        <v>0</v>
      </c>
      <c r="O3801" s="1" t="s">
        <v>9</v>
      </c>
    </row>
    <row r="3802" spans="1:15" x14ac:dyDescent="0.3">
      <c r="A3802" s="1" t="s">
        <v>657</v>
      </c>
      <c r="B3802" s="1" t="s">
        <v>30</v>
      </c>
      <c r="C3802" s="1" t="str">
        <f t="shared" si="413"/>
        <v>USA</v>
      </c>
      <c r="D3802" s="1" t="s">
        <v>7762</v>
      </c>
      <c r="E3802" s="7" t="str">
        <f>TEXT(DATE(MID(D3802, 13, 4), CHOOSE(MATCH( MID(D3802, 5, 3), {"Jan","Feb","Mar","Apr","May","Jun","Jul","Aug","Sep","Oct","Nov","Dec"}, 0), 1, 2, 3, 4, 5, 6, 7, 8, 9, 10, 11, 12), MID(D3802, 9, 2)), "yyyy-mm-dd")</f>
        <v>1984-10-05</v>
      </c>
      <c r="F3802" s="1" t="str">
        <f t="shared" si="414"/>
        <v>11:03:00</v>
      </c>
      <c r="G3802" s="9" t="str">
        <f t="shared" si="415"/>
        <v>October</v>
      </c>
      <c r="H3802" s="5" t="str">
        <f t="shared" si="416"/>
        <v>1984</v>
      </c>
      <c r="I3802" s="1" t="s">
        <v>7763</v>
      </c>
      <c r="J3802" s="1" t="str">
        <f t="shared" si="417"/>
        <v xml:space="preserve">Space Shuttle Challenger </v>
      </c>
      <c r="K3802" s="1" t="str">
        <f t="shared" si="418"/>
        <v>STS-41-G</v>
      </c>
      <c r="L3802" s="1" t="s">
        <v>346</v>
      </c>
      <c r="M3802" s="1">
        <v>450</v>
      </c>
      <c r="N3802" s="1">
        <f t="shared" si="419"/>
        <v>37350</v>
      </c>
      <c r="O3802" s="1" t="s">
        <v>9</v>
      </c>
    </row>
    <row r="3803" spans="1:15" x14ac:dyDescent="0.3">
      <c r="A3803" s="1" t="s">
        <v>6140</v>
      </c>
      <c r="B3803" s="1" t="s">
        <v>3038</v>
      </c>
      <c r="C3803" s="1" t="str">
        <f t="shared" si="413"/>
        <v>Russia</v>
      </c>
      <c r="D3803" s="1" t="s">
        <v>7764</v>
      </c>
      <c r="E3803" s="7" t="str">
        <f>TEXT(DATE(MID(D3803, 13, 4), CHOOSE(MATCH( MID(D3803, 5, 3), {"Jan","Feb","Mar","Apr","May","Jun","Jul","Aug","Sep","Oct","Nov","Dec"}, 0), 1, 2, 3, 4, 5, 6, 7, 8, 9, 10, 11, 12), MID(D3803, 9, 2)), "yyyy-mm-dd")</f>
        <v>1984-10-04</v>
      </c>
      <c r="F3803" s="1" t="str">
        <f t="shared" si="414"/>
        <v>19:49:00</v>
      </c>
      <c r="G3803" s="9" t="str">
        <f t="shared" si="415"/>
        <v>October</v>
      </c>
      <c r="H3803" s="5" t="str">
        <f t="shared" si="416"/>
        <v>1984</v>
      </c>
      <c r="I3803" s="1" t="s">
        <v>7765</v>
      </c>
      <c r="J3803" s="1" t="str">
        <f t="shared" si="417"/>
        <v xml:space="preserve">Molniya-M /Block 2BL </v>
      </c>
      <c r="K3803" s="1" t="str">
        <f t="shared" si="418"/>
        <v>Cosmos 1604</v>
      </c>
      <c r="L3803" s="1" t="s">
        <v>346</v>
      </c>
      <c r="M3803" s="1"/>
      <c r="N3803" s="1">
        <f t="shared" si="419"/>
        <v>0</v>
      </c>
      <c r="O3803" s="1" t="s">
        <v>9</v>
      </c>
    </row>
    <row r="3804" spans="1:15" x14ac:dyDescent="0.3">
      <c r="A3804" s="1" t="s">
        <v>6140</v>
      </c>
      <c r="B3804" s="1" t="s">
        <v>529</v>
      </c>
      <c r="C3804" s="1" t="str">
        <f t="shared" si="413"/>
        <v>Kazakhstan</v>
      </c>
      <c r="D3804" s="1" t="s">
        <v>7766</v>
      </c>
      <c r="E3804" s="7" t="str">
        <f>TEXT(DATE(MID(D3804, 13, 4), CHOOSE(MATCH( MID(D3804, 5, 3), {"Jan","Feb","Mar","Apr","May","Jun","Jul","Aug","Sep","Oct","Nov","Dec"}, 0), 1, 2, 3, 4, 5, 6, 7, 8, 9, 10, 11, 12), MID(D3804, 9, 2)), "yyyy-mm-dd")</f>
        <v>1984-09-28</v>
      </c>
      <c r="F3804" s="1" t="str">
        <f t="shared" si="414"/>
        <v>14:00:00</v>
      </c>
      <c r="G3804" s="9" t="str">
        <f t="shared" si="415"/>
        <v>September</v>
      </c>
      <c r="H3804" s="5" t="str">
        <f t="shared" si="416"/>
        <v>1984</v>
      </c>
      <c r="I3804" s="1" t="s">
        <v>7767</v>
      </c>
      <c r="J3804" s="1" t="str">
        <f t="shared" si="417"/>
        <v xml:space="preserve">Proton K/Block-DM-2 </v>
      </c>
      <c r="K3804" s="1" t="str">
        <f t="shared" si="418"/>
        <v>Cosmos 1603</v>
      </c>
      <c r="L3804" s="1" t="s">
        <v>346</v>
      </c>
      <c r="M3804" s="1"/>
      <c r="N3804" s="1">
        <f t="shared" si="419"/>
        <v>0</v>
      </c>
      <c r="O3804" s="1" t="s">
        <v>9</v>
      </c>
    </row>
    <row r="3805" spans="1:15" x14ac:dyDescent="0.3">
      <c r="A3805" s="1" t="s">
        <v>6140</v>
      </c>
      <c r="B3805" s="1" t="s">
        <v>3566</v>
      </c>
      <c r="C3805" s="1" t="str">
        <f t="shared" si="413"/>
        <v>Russia</v>
      </c>
      <c r="D3805" s="1" t="s">
        <v>7768</v>
      </c>
      <c r="E3805" s="7" t="str">
        <f>TEXT(DATE(MID(D3805, 13, 4), CHOOSE(MATCH( MID(D3805, 5, 3), {"Jan","Feb","Mar","Apr","May","Jun","Jul","Aug","Sep","Oct","Nov","Dec"}, 0), 1, 2, 3, 4, 5, 6, 7, 8, 9, 10, 11, 12), MID(D3805, 9, 2)), "yyyy-mm-dd")</f>
        <v>1984-09-28</v>
      </c>
      <c r="F3805" s="1" t="str">
        <f t="shared" si="414"/>
        <v>06:00:00</v>
      </c>
      <c r="G3805" s="9" t="str">
        <f t="shared" si="415"/>
        <v>September</v>
      </c>
      <c r="H3805" s="5" t="str">
        <f t="shared" si="416"/>
        <v>1984</v>
      </c>
      <c r="I3805" s="1" t="s">
        <v>7769</v>
      </c>
      <c r="J3805" s="1" t="str">
        <f t="shared" si="417"/>
        <v xml:space="preserve">Tsyklon-3 </v>
      </c>
      <c r="K3805" s="1" t="str">
        <f t="shared" si="418"/>
        <v>Cosmos 1602</v>
      </c>
      <c r="L3805" s="1" t="s">
        <v>346</v>
      </c>
      <c r="M3805" s="1"/>
      <c r="N3805" s="1">
        <f t="shared" si="419"/>
        <v>0</v>
      </c>
      <c r="O3805" s="1" t="s">
        <v>9</v>
      </c>
    </row>
    <row r="3806" spans="1:15" x14ac:dyDescent="0.3">
      <c r="A3806" s="1" t="s">
        <v>6140</v>
      </c>
      <c r="B3806" s="1" t="s">
        <v>6482</v>
      </c>
      <c r="C3806" s="1" t="str">
        <f t="shared" si="413"/>
        <v>Russia</v>
      </c>
      <c r="D3806" s="1" t="s">
        <v>7770</v>
      </c>
      <c r="E3806" s="7" t="str">
        <f>TEXT(DATE(MID(D3806, 13, 4), CHOOSE(MATCH( MID(D3806, 5, 3), {"Jan","Feb","Mar","Apr","May","Jun","Jul","Aug","Sep","Oct","Nov","Dec"}, 0), 1, 2, 3, 4, 5, 6, 7, 8, 9, 10, 11, 12), MID(D3806, 9, 2)), "yyyy-mm-dd")</f>
        <v>1984-09-27</v>
      </c>
      <c r="F3806" s="1" t="str">
        <f t="shared" si="414"/>
        <v>09:30:00</v>
      </c>
      <c r="G3806" s="9" t="str">
        <f t="shared" si="415"/>
        <v>September</v>
      </c>
      <c r="H3806" s="5" t="str">
        <f t="shared" si="416"/>
        <v>1984</v>
      </c>
      <c r="I3806" s="1" t="s">
        <v>7771</v>
      </c>
      <c r="J3806" s="1" t="str">
        <f t="shared" si="417"/>
        <v xml:space="preserve">Cosmos-3M </v>
      </c>
      <c r="K3806" s="1" t="str">
        <f t="shared" si="418"/>
        <v>Cosmos 1601</v>
      </c>
      <c r="L3806" s="1" t="s">
        <v>346</v>
      </c>
      <c r="M3806" s="1"/>
      <c r="N3806" s="1">
        <f t="shared" si="419"/>
        <v>0</v>
      </c>
      <c r="O3806" s="1" t="s">
        <v>9</v>
      </c>
    </row>
    <row r="3807" spans="1:15" x14ac:dyDescent="0.3">
      <c r="A3807" s="1" t="s">
        <v>6140</v>
      </c>
      <c r="B3807" s="1" t="s">
        <v>1630</v>
      </c>
      <c r="C3807" s="1" t="str">
        <f t="shared" si="413"/>
        <v>Kazakhstan</v>
      </c>
      <c r="D3807" s="1" t="s">
        <v>7772</v>
      </c>
      <c r="E3807" s="7" t="str">
        <f>TEXT(DATE(MID(D3807, 13, 4), CHOOSE(MATCH( MID(D3807, 5, 3), {"Jan","Feb","Mar","Apr","May","Jun","Jul","Aug","Sep","Oct","Nov","Dec"}, 0), 1, 2, 3, 4, 5, 6, 7, 8, 9, 10, 11, 12), MID(D3807, 9, 2)), "yyyy-mm-dd")</f>
        <v>1984-09-27</v>
      </c>
      <c r="F3807" s="1" t="str">
        <f t="shared" si="414"/>
        <v>08:10:00</v>
      </c>
      <c r="G3807" s="9" t="str">
        <f t="shared" si="415"/>
        <v>September</v>
      </c>
      <c r="H3807" s="5" t="str">
        <f t="shared" si="416"/>
        <v>1984</v>
      </c>
      <c r="I3807" s="1" t="s">
        <v>7773</v>
      </c>
      <c r="J3807" s="1" t="str">
        <f t="shared" si="417"/>
        <v xml:space="preserve">Soyuz U </v>
      </c>
      <c r="K3807" s="1" t="str">
        <f t="shared" si="418"/>
        <v>Cosmos 1600</v>
      </c>
      <c r="L3807" s="1" t="s">
        <v>346</v>
      </c>
      <c r="M3807" s="1">
        <v>20</v>
      </c>
      <c r="N3807" s="1">
        <f t="shared" si="419"/>
        <v>1660</v>
      </c>
      <c r="O3807" s="1" t="s">
        <v>9</v>
      </c>
    </row>
    <row r="3808" spans="1:15" x14ac:dyDescent="0.3">
      <c r="A3808" s="1" t="s">
        <v>6140</v>
      </c>
      <c r="B3808" s="1" t="s">
        <v>5</v>
      </c>
      <c r="C3808" s="1" t="str">
        <f t="shared" si="413"/>
        <v>Russia</v>
      </c>
      <c r="D3808" s="1" t="s">
        <v>7774</v>
      </c>
      <c r="E3808" s="7" t="str">
        <f>TEXT(DATE(MID(D3808, 13, 4), CHOOSE(MATCH( MID(D3808, 5, 3), {"Jan","Feb","Mar","Apr","May","Jun","Jul","Aug","Sep","Oct","Nov","Dec"}, 0), 1, 2, 3, 4, 5, 6, 7, 8, 9, 10, 11, 12), MID(D3808, 9, 2)), "yyyy-mm-dd")</f>
        <v>1984-09-25</v>
      </c>
      <c r="F3808" s="1" t="str">
        <f t="shared" si="414"/>
        <v>14:30:00</v>
      </c>
      <c r="G3808" s="9" t="str">
        <f t="shared" si="415"/>
        <v>September</v>
      </c>
      <c r="H3808" s="5" t="str">
        <f t="shared" si="416"/>
        <v>1984</v>
      </c>
      <c r="I3808" s="1" t="s">
        <v>7775</v>
      </c>
      <c r="J3808" s="1" t="str">
        <f t="shared" si="417"/>
        <v xml:space="preserve">Soyuz U </v>
      </c>
      <c r="K3808" s="1" t="str">
        <f t="shared" si="418"/>
        <v>Cosmos 1599</v>
      </c>
      <c r="L3808" s="1" t="s">
        <v>346</v>
      </c>
      <c r="M3808" s="1">
        <v>20</v>
      </c>
      <c r="N3808" s="1">
        <f t="shared" si="419"/>
        <v>1660</v>
      </c>
      <c r="O3808" s="1" t="s">
        <v>9</v>
      </c>
    </row>
    <row r="3809" spans="1:15" x14ac:dyDescent="0.3">
      <c r="A3809" s="1" t="s">
        <v>5722</v>
      </c>
      <c r="B3809" s="1" t="s">
        <v>3160</v>
      </c>
      <c r="C3809" s="1" t="str">
        <f t="shared" si="413"/>
        <v>USA</v>
      </c>
      <c r="D3809" s="1" t="s">
        <v>7776</v>
      </c>
      <c r="E3809" s="7" t="str">
        <f>TEXT(DATE(MID(D3809, 13, 4), CHOOSE(MATCH( MID(D3809, 5, 3), {"Jan","Feb","Mar","Apr","May","Jun","Jul","Aug","Sep","Oct","Nov","Dec"}, 0), 1, 2, 3, 4, 5, 6, 7, 8, 9, 10, 11, 12), MID(D3809, 9, 2)), "yyyy-mm-dd")</f>
        <v>1984-09-21</v>
      </c>
      <c r="F3809" s="1" t="str">
        <f t="shared" si="414"/>
        <v>22:18:00</v>
      </c>
      <c r="G3809" s="9" t="str">
        <f t="shared" si="415"/>
        <v>September</v>
      </c>
      <c r="H3809" s="5" t="str">
        <f t="shared" si="416"/>
        <v>1984</v>
      </c>
      <c r="I3809" s="1" t="s">
        <v>7777</v>
      </c>
      <c r="J3809" s="1" t="str">
        <f t="shared" si="417"/>
        <v xml:space="preserve">Delta 3920 </v>
      </c>
      <c r="K3809" s="1" t="str">
        <f t="shared" si="418"/>
        <v>Galaxy-3</v>
      </c>
      <c r="L3809" s="1" t="s">
        <v>346</v>
      </c>
      <c r="M3809" s="1"/>
      <c r="N3809" s="1">
        <f t="shared" si="419"/>
        <v>0</v>
      </c>
      <c r="O3809" s="1" t="s">
        <v>9</v>
      </c>
    </row>
    <row r="3810" spans="1:15" x14ac:dyDescent="0.3">
      <c r="A3810" s="1" t="s">
        <v>6140</v>
      </c>
      <c r="B3810" s="1" t="s">
        <v>3373</v>
      </c>
      <c r="C3810" s="1" t="str">
        <f t="shared" si="413"/>
        <v>Russia</v>
      </c>
      <c r="D3810" s="1" t="s">
        <v>7778</v>
      </c>
      <c r="E3810" s="7" t="str">
        <f>TEXT(DATE(MID(D3810, 13, 4), CHOOSE(MATCH( MID(D3810, 5, 3), {"Jan","Feb","Mar","Apr","May","Jun","Jul","Aug","Sep","Oct","Nov","Dec"}, 0), 1, 2, 3, 4, 5, 6, 7, 8, 9, 10, 11, 12), MID(D3810, 9, 2)), "yyyy-mm-dd")</f>
        <v>1984-09-13</v>
      </c>
      <c r="F3810" s="1" t="str">
        <f t="shared" si="414"/>
        <v>15:54:00</v>
      </c>
      <c r="G3810" s="9" t="str">
        <f t="shared" si="415"/>
        <v>September</v>
      </c>
      <c r="H3810" s="5" t="str">
        <f t="shared" si="416"/>
        <v>1984</v>
      </c>
      <c r="I3810" s="1" t="s">
        <v>7779</v>
      </c>
      <c r="J3810" s="1" t="str">
        <f t="shared" si="417"/>
        <v xml:space="preserve">Cosmos-3M </v>
      </c>
      <c r="K3810" s="1" t="str">
        <f t="shared" si="418"/>
        <v>Cosmos 1598</v>
      </c>
      <c r="L3810" s="1" t="s">
        <v>346</v>
      </c>
      <c r="M3810" s="1"/>
      <c r="N3810" s="1">
        <f t="shared" si="419"/>
        <v>0</v>
      </c>
      <c r="O3810" s="1" t="s">
        <v>9</v>
      </c>
    </row>
    <row r="3811" spans="1:15" x14ac:dyDescent="0.3">
      <c r="A3811" s="1" t="s">
        <v>6140</v>
      </c>
      <c r="B3811" s="1" t="s">
        <v>5</v>
      </c>
      <c r="C3811" s="1" t="str">
        <f t="shared" si="413"/>
        <v>Russia</v>
      </c>
      <c r="D3811" s="1" t="s">
        <v>7780</v>
      </c>
      <c r="E3811" s="7" t="str">
        <f>TEXT(DATE(MID(D3811, 13, 4), CHOOSE(MATCH( MID(D3811, 5, 3), {"Jan","Feb","Mar","Apr","May","Jun","Jul","Aug","Sep","Oct","Nov","Dec"}, 0), 1, 2, 3, 4, 5, 6, 7, 8, 9, 10, 11, 12), MID(D3811, 9, 2)), "yyyy-mm-dd")</f>
        <v>1984-09-13</v>
      </c>
      <c r="F3811" s="1" t="str">
        <f t="shared" si="414"/>
        <v>10:25:00</v>
      </c>
      <c r="G3811" s="9" t="str">
        <f t="shared" si="415"/>
        <v>September</v>
      </c>
      <c r="H3811" s="5" t="str">
        <f t="shared" si="416"/>
        <v>1984</v>
      </c>
      <c r="I3811" s="1" t="s">
        <v>7781</v>
      </c>
      <c r="J3811" s="1" t="str">
        <f t="shared" si="417"/>
        <v xml:space="preserve">Soyuz U </v>
      </c>
      <c r="K3811" s="1" t="str">
        <f t="shared" si="418"/>
        <v>Cosmos 1597</v>
      </c>
      <c r="L3811" s="1" t="s">
        <v>346</v>
      </c>
      <c r="M3811" s="1">
        <v>20</v>
      </c>
      <c r="N3811" s="1">
        <f t="shared" si="419"/>
        <v>1660</v>
      </c>
      <c r="O3811" s="1" t="s">
        <v>9</v>
      </c>
    </row>
    <row r="3812" spans="1:15" x14ac:dyDescent="0.3">
      <c r="A3812" s="1" t="s">
        <v>14</v>
      </c>
      <c r="B3812" s="1" t="s">
        <v>5301</v>
      </c>
      <c r="C3812" s="1" t="str">
        <f t="shared" si="413"/>
        <v>China</v>
      </c>
      <c r="D3812" s="1" t="s">
        <v>7782</v>
      </c>
      <c r="E3812" s="7" t="str">
        <f>TEXT(DATE(MID(D3812, 13, 4), CHOOSE(MATCH( MID(D3812, 5, 3), {"Jan","Feb","Mar","Apr","May","Jun","Jul","Aug","Sep","Oct","Nov","Dec"}, 0), 1, 2, 3, 4, 5, 6, 7, 8, 9, 10, 11, 12), MID(D3812, 9, 2)), "yyyy-mm-dd")</f>
        <v>1984-09-12</v>
      </c>
      <c r="F3812" s="1" t="str">
        <f t="shared" si="414"/>
        <v>05:44:00</v>
      </c>
      <c r="G3812" s="9" t="str">
        <f t="shared" si="415"/>
        <v>September</v>
      </c>
      <c r="H3812" s="5" t="str">
        <f t="shared" si="416"/>
        <v>1984</v>
      </c>
      <c r="I3812" s="1" t="s">
        <v>7783</v>
      </c>
      <c r="J3812" s="1" t="str">
        <f t="shared" si="417"/>
        <v xml:space="preserve">Long March 2C </v>
      </c>
      <c r="K3812" s="1" t="str">
        <f t="shared" si="418"/>
        <v>FSW-0 6</v>
      </c>
      <c r="L3812" s="1" t="s">
        <v>8</v>
      </c>
      <c r="M3812" s="1">
        <v>30.8</v>
      </c>
      <c r="N3812" s="1">
        <f t="shared" si="419"/>
        <v>2556.4</v>
      </c>
      <c r="O3812" s="1" t="s">
        <v>9</v>
      </c>
    </row>
    <row r="3813" spans="1:15" x14ac:dyDescent="0.3">
      <c r="A3813" s="1" t="s">
        <v>5556</v>
      </c>
      <c r="B3813" s="1" t="s">
        <v>5557</v>
      </c>
      <c r="C3813" s="1" t="str">
        <f t="shared" si="413"/>
        <v>USA</v>
      </c>
      <c r="D3813" s="1" t="s">
        <v>7784</v>
      </c>
      <c r="E3813" s="7" t="str">
        <f>TEXT(DATE(MID(D3813, 13, 4), CHOOSE(MATCH( MID(D3813, 5, 3), {"Jan","Feb","Mar","Apr","May","Jun","Jul","Aug","Sep","Oct","Nov","Dec"}, 0), 1, 2, 3, 4, 5, 6, 7, 8, 9, 10, 11, 12), MID(D3813, 9, 2)), "yyyy-mm-dd")</f>
        <v>1984-09-08</v>
      </c>
      <c r="F3813" s="1" t="str">
        <f t="shared" si="414"/>
        <v>21:41:00</v>
      </c>
      <c r="G3813" s="9" t="str">
        <f t="shared" si="415"/>
        <v>September</v>
      </c>
      <c r="H3813" s="5" t="str">
        <f t="shared" si="416"/>
        <v>1984</v>
      </c>
      <c r="I3813" s="1" t="s">
        <v>7785</v>
      </c>
      <c r="J3813" s="1" t="str">
        <f t="shared" si="417"/>
        <v xml:space="preserve">Atlas-E/F SGS-2 </v>
      </c>
      <c r="K3813" s="1" t="str">
        <f t="shared" si="418"/>
        <v>GPS-10 (USA-5)</v>
      </c>
      <c r="L3813" s="1" t="s">
        <v>346</v>
      </c>
      <c r="M3813" s="1"/>
      <c r="N3813" s="1">
        <f t="shared" si="419"/>
        <v>0</v>
      </c>
      <c r="O3813" s="1" t="s">
        <v>9</v>
      </c>
    </row>
    <row r="3814" spans="1:15" x14ac:dyDescent="0.3">
      <c r="A3814" s="1" t="s">
        <v>6140</v>
      </c>
      <c r="B3814" s="1" t="s">
        <v>3038</v>
      </c>
      <c r="C3814" s="1" t="str">
        <f t="shared" si="413"/>
        <v>Russia</v>
      </c>
      <c r="D3814" s="1" t="s">
        <v>7786</v>
      </c>
      <c r="E3814" s="7" t="str">
        <f>TEXT(DATE(MID(D3814, 13, 4), CHOOSE(MATCH( MID(D3814, 5, 3), {"Jan","Feb","Mar","Apr","May","Jun","Jul","Aug","Sep","Oct","Nov","Dec"}, 0), 1, 2, 3, 4, 5, 6, 7, 8, 9, 10, 11, 12), MID(D3814, 9, 2)), "yyyy-mm-dd")</f>
        <v>1984-09-07</v>
      </c>
      <c r="F3814" s="1" t="str">
        <f t="shared" si="414"/>
        <v>19:12:00</v>
      </c>
      <c r="G3814" s="9" t="str">
        <f t="shared" si="415"/>
        <v>September</v>
      </c>
      <c r="H3814" s="5" t="str">
        <f t="shared" si="416"/>
        <v>1984</v>
      </c>
      <c r="I3814" s="1" t="s">
        <v>7787</v>
      </c>
      <c r="J3814" s="1" t="str">
        <f t="shared" si="417"/>
        <v xml:space="preserve">Molniya-M /Block 2BL </v>
      </c>
      <c r="K3814" s="1" t="str">
        <f t="shared" si="418"/>
        <v>Cosmos 1596</v>
      </c>
      <c r="L3814" s="1" t="s">
        <v>346</v>
      </c>
      <c r="M3814" s="1"/>
      <c r="N3814" s="1">
        <f t="shared" si="419"/>
        <v>0</v>
      </c>
      <c r="O3814" s="1" t="s">
        <v>9</v>
      </c>
    </row>
    <row r="3815" spans="1:15" x14ac:dyDescent="0.3">
      <c r="A3815" s="1" t="s">
        <v>6140</v>
      </c>
      <c r="B3815" s="1" t="s">
        <v>6272</v>
      </c>
      <c r="C3815" s="1" t="str">
        <f t="shared" si="413"/>
        <v>Kazakhstan</v>
      </c>
      <c r="D3815" s="1" t="s">
        <v>7788</v>
      </c>
      <c r="E3815" s="7" t="str">
        <f>TEXT(DATE(MID(D3815, 13, 4), CHOOSE(MATCH( MID(D3815, 5, 3), {"Jan","Feb","Mar","Apr","May","Jun","Jul","Aug","Sep","Oct","Nov","Dec"}, 0), 1, 2, 3, 4, 5, 6, 7, 8, 9, 10, 11, 12), MID(D3815, 9, 2)), "yyyy-mm-dd")</f>
        <v>1984-09-04</v>
      </c>
      <c r="F3815" s="1" t="str">
        <f t="shared" si="414"/>
        <v>15:49:00</v>
      </c>
      <c r="G3815" s="9" t="str">
        <f t="shared" si="415"/>
        <v>September</v>
      </c>
      <c r="H3815" s="5" t="str">
        <f t="shared" si="416"/>
        <v>1984</v>
      </c>
      <c r="I3815" s="1" t="s">
        <v>7789</v>
      </c>
      <c r="J3815" s="1" t="str">
        <f t="shared" si="417"/>
        <v xml:space="preserve">Proton K/Block-DM-2 </v>
      </c>
      <c r="K3815" s="1" t="str">
        <f t="shared" si="418"/>
        <v>Cosmos 1593, 1594 &amp; 1595</v>
      </c>
      <c r="L3815" s="1" t="s">
        <v>346</v>
      </c>
      <c r="M3815" s="1"/>
      <c r="N3815" s="1">
        <f t="shared" si="419"/>
        <v>0</v>
      </c>
      <c r="O3815" s="1" t="s">
        <v>9</v>
      </c>
    </row>
    <row r="3816" spans="1:15" x14ac:dyDescent="0.3">
      <c r="A3816" s="1" t="s">
        <v>6140</v>
      </c>
      <c r="B3816" s="1" t="s">
        <v>3038</v>
      </c>
      <c r="C3816" s="1" t="str">
        <f t="shared" si="413"/>
        <v>Russia</v>
      </c>
      <c r="D3816" s="1" t="s">
        <v>7790</v>
      </c>
      <c r="E3816" s="7" t="str">
        <f>TEXT(DATE(MID(D3816, 13, 4), CHOOSE(MATCH( MID(D3816, 5, 3), {"Jan","Feb","Mar","Apr","May","Jun","Jul","Aug","Sep","Oct","Nov","Dec"}, 0), 1, 2, 3, 4, 5, 6, 7, 8, 9, 10, 11, 12), MID(D3816, 9, 2)), "yyyy-mm-dd")</f>
        <v>1984-09-04</v>
      </c>
      <c r="F3816" s="1" t="str">
        <f t="shared" si="414"/>
        <v>10:20:00</v>
      </c>
      <c r="G3816" s="9" t="str">
        <f t="shared" si="415"/>
        <v>September</v>
      </c>
      <c r="H3816" s="5" t="str">
        <f t="shared" si="416"/>
        <v>1984</v>
      </c>
      <c r="I3816" s="1" t="s">
        <v>7791</v>
      </c>
      <c r="J3816" s="1" t="str">
        <f t="shared" si="417"/>
        <v xml:space="preserve">Soyuz U </v>
      </c>
      <c r="K3816" s="1" t="str">
        <f t="shared" si="418"/>
        <v>Cosmos 1592</v>
      </c>
      <c r="L3816" s="1" t="s">
        <v>346</v>
      </c>
      <c r="M3816" s="1">
        <v>20</v>
      </c>
      <c r="N3816" s="1">
        <f t="shared" si="419"/>
        <v>1660</v>
      </c>
      <c r="O3816" s="1" t="s">
        <v>9</v>
      </c>
    </row>
    <row r="3817" spans="1:15" x14ac:dyDescent="0.3">
      <c r="A3817" s="1" t="s">
        <v>657</v>
      </c>
      <c r="B3817" s="1" t="s">
        <v>30</v>
      </c>
      <c r="C3817" s="1" t="str">
        <f t="shared" si="413"/>
        <v>USA</v>
      </c>
      <c r="D3817" s="1" t="s">
        <v>7792</v>
      </c>
      <c r="E3817" s="7" t="str">
        <f>TEXT(DATE(MID(D3817, 13, 4), CHOOSE(MATCH( MID(D3817, 5, 3), {"Jan","Feb","Mar","Apr","May","Jun","Jul","Aug","Sep","Oct","Nov","Dec"}, 0), 1, 2, 3, 4, 5, 6, 7, 8, 9, 10, 11, 12), MID(D3817, 9, 2)), "yyyy-mm-dd")</f>
        <v>1984-08-30</v>
      </c>
      <c r="F3817" s="1" t="str">
        <f t="shared" si="414"/>
        <v>12:41:00</v>
      </c>
      <c r="G3817" s="9" t="str">
        <f t="shared" si="415"/>
        <v>August</v>
      </c>
      <c r="H3817" s="5" t="str">
        <f t="shared" si="416"/>
        <v>1984</v>
      </c>
      <c r="I3817" s="1" t="s">
        <v>7793</v>
      </c>
      <c r="J3817" s="1" t="str">
        <f t="shared" si="417"/>
        <v xml:space="preserve">Space Shuttle Discovery </v>
      </c>
      <c r="K3817" s="1" t="str">
        <f t="shared" si="418"/>
        <v>STS-41-D</v>
      </c>
      <c r="L3817" s="1" t="s">
        <v>346</v>
      </c>
      <c r="M3817" s="1">
        <v>450</v>
      </c>
      <c r="N3817" s="1">
        <f t="shared" si="419"/>
        <v>37350</v>
      </c>
      <c r="O3817" s="1" t="s">
        <v>9</v>
      </c>
    </row>
    <row r="3818" spans="1:15" x14ac:dyDescent="0.3">
      <c r="A3818" s="1" t="s">
        <v>6140</v>
      </c>
      <c r="B3818" s="1" t="s">
        <v>5</v>
      </c>
      <c r="C3818" s="1" t="str">
        <f t="shared" si="413"/>
        <v>Russia</v>
      </c>
      <c r="D3818" s="1" t="s">
        <v>7794</v>
      </c>
      <c r="E3818" s="7" t="str">
        <f>TEXT(DATE(MID(D3818, 13, 4), CHOOSE(MATCH( MID(D3818, 5, 3), {"Jan","Feb","Mar","Apr","May","Jun","Jul","Aug","Sep","Oct","Nov","Dec"}, 0), 1, 2, 3, 4, 5, 6, 7, 8, 9, 10, 11, 12), MID(D3818, 9, 2)), "yyyy-mm-dd")</f>
        <v>1984-08-30</v>
      </c>
      <c r="F3818" s="1" t="str">
        <f t="shared" si="414"/>
        <v>10:10:00</v>
      </c>
      <c r="G3818" s="9" t="str">
        <f t="shared" si="415"/>
        <v>August</v>
      </c>
      <c r="H3818" s="5" t="str">
        <f t="shared" si="416"/>
        <v>1984</v>
      </c>
      <c r="I3818" s="1" t="s">
        <v>7795</v>
      </c>
      <c r="J3818" s="1" t="str">
        <f t="shared" si="417"/>
        <v xml:space="preserve">Soyuz U </v>
      </c>
      <c r="K3818" s="1" t="str">
        <f t="shared" si="418"/>
        <v>Cosmos 1591</v>
      </c>
      <c r="L3818" s="1" t="s">
        <v>346</v>
      </c>
      <c r="M3818" s="1">
        <v>20</v>
      </c>
      <c r="N3818" s="1">
        <f t="shared" si="419"/>
        <v>1660</v>
      </c>
      <c r="O3818" s="1" t="s">
        <v>9</v>
      </c>
    </row>
    <row r="3819" spans="1:15" x14ac:dyDescent="0.3">
      <c r="A3819" s="1" t="s">
        <v>5603</v>
      </c>
      <c r="B3819" s="1" t="s">
        <v>4249</v>
      </c>
      <c r="C3819" s="1" t="str">
        <f t="shared" si="413"/>
        <v>USA</v>
      </c>
      <c r="D3819" s="1" t="s">
        <v>7796</v>
      </c>
      <c r="E3819" s="7" t="str">
        <f>TEXT(DATE(MID(D3819, 13, 4), CHOOSE(MATCH( MID(D3819, 5, 3), {"Jan","Feb","Mar","Apr","May","Jun","Jul","Aug","Sep","Oct","Nov","Dec"}, 0), 1, 2, 3, 4, 5, 6, 7, 8, 9, 10, 11, 12), MID(D3819, 9, 2)), "yyyy-mm-dd")</f>
        <v>1984-08-28</v>
      </c>
      <c r="F3819" s="1" t="str">
        <f t="shared" si="414"/>
        <v>18:03:00</v>
      </c>
      <c r="G3819" s="9" t="str">
        <f t="shared" si="415"/>
        <v>August</v>
      </c>
      <c r="H3819" s="5" t="str">
        <f t="shared" si="416"/>
        <v>1984</v>
      </c>
      <c r="I3819" s="1" t="s">
        <v>7797</v>
      </c>
      <c r="J3819" s="1" t="str">
        <f t="shared" si="417"/>
        <v xml:space="preserve">Titan III(34)B Agena-D </v>
      </c>
      <c r="K3819" s="1" t="str">
        <f t="shared" si="418"/>
        <v>Quasar 5 (USA-4)</v>
      </c>
      <c r="L3819" s="1" t="s">
        <v>346</v>
      </c>
      <c r="M3819" s="1"/>
      <c r="N3819" s="1">
        <f t="shared" si="419"/>
        <v>0</v>
      </c>
      <c r="O3819" s="1" t="s">
        <v>9</v>
      </c>
    </row>
    <row r="3820" spans="1:15" x14ac:dyDescent="0.3">
      <c r="A3820" s="1" t="s">
        <v>6140</v>
      </c>
      <c r="B3820" s="1" t="s">
        <v>529</v>
      </c>
      <c r="C3820" s="1" t="str">
        <f t="shared" si="413"/>
        <v>Kazakhstan</v>
      </c>
      <c r="D3820" s="1" t="s">
        <v>7798</v>
      </c>
      <c r="E3820" s="7" t="str">
        <f>TEXT(DATE(MID(D3820, 13, 4), CHOOSE(MATCH( MID(D3820, 5, 3), {"Jan","Feb","Mar","Apr","May","Jun","Jul","Aug","Sep","Oct","Nov","Dec"}, 0), 1, 2, 3, 4, 5, 6, 7, 8, 9, 10, 11, 12), MID(D3820, 9, 2)), "yyyy-mm-dd")</f>
        <v>1984-08-24</v>
      </c>
      <c r="F3820" s="1" t="str">
        <f t="shared" si="414"/>
        <v>19:50:00</v>
      </c>
      <c r="G3820" s="9" t="str">
        <f t="shared" si="415"/>
        <v>August</v>
      </c>
      <c r="H3820" s="5" t="str">
        <f t="shared" si="416"/>
        <v>1984</v>
      </c>
      <c r="I3820" s="1" t="s">
        <v>7799</v>
      </c>
      <c r="J3820" s="1" t="str">
        <f t="shared" si="417"/>
        <v xml:space="preserve">Proton-K/Block-DM </v>
      </c>
      <c r="K3820" s="1" t="str">
        <f t="shared" si="418"/>
        <v>Ekran 13</v>
      </c>
      <c r="L3820" s="1" t="s">
        <v>346</v>
      </c>
      <c r="M3820" s="1"/>
      <c r="N3820" s="1">
        <f t="shared" si="419"/>
        <v>0</v>
      </c>
      <c r="O3820" s="1" t="s">
        <v>9</v>
      </c>
    </row>
    <row r="3821" spans="1:15" x14ac:dyDescent="0.3">
      <c r="A3821" s="1" t="s">
        <v>6140</v>
      </c>
      <c r="B3821" s="1" t="s">
        <v>5</v>
      </c>
      <c r="C3821" s="1" t="str">
        <f t="shared" si="413"/>
        <v>Russia</v>
      </c>
      <c r="D3821" s="1" t="s">
        <v>7800</v>
      </c>
      <c r="E3821" s="7" t="str">
        <f>TEXT(DATE(MID(D3821, 13, 4), CHOOSE(MATCH( MID(D3821, 5, 3), {"Jan","Feb","Mar","Apr","May","Jun","Jul","Aug","Sep","Oct","Nov","Dec"}, 0), 1, 2, 3, 4, 5, 6, 7, 8, 9, 10, 11, 12), MID(D3821, 9, 2)), "yyyy-mm-dd")</f>
        <v>1984-08-24</v>
      </c>
      <c r="F3821" s="1" t="str">
        <f t="shared" si="414"/>
        <v>08:26:00</v>
      </c>
      <c r="G3821" s="9" t="str">
        <f t="shared" si="415"/>
        <v>August</v>
      </c>
      <c r="H3821" s="5" t="str">
        <f t="shared" si="416"/>
        <v>1984</v>
      </c>
      <c r="I3821" s="1" t="s">
        <v>7801</v>
      </c>
      <c r="J3821" s="1" t="str">
        <f t="shared" si="417"/>
        <v xml:space="preserve">Molniya-M /Block ML </v>
      </c>
      <c r="K3821" s="1" t="str">
        <f t="shared" si="418"/>
        <v>Molniya-1 nÂ°112</v>
      </c>
      <c r="L3821" s="1" t="s">
        <v>346</v>
      </c>
      <c r="M3821" s="1"/>
      <c r="N3821" s="1">
        <f t="shared" si="419"/>
        <v>0</v>
      </c>
      <c r="O3821" s="1" t="s">
        <v>9</v>
      </c>
    </row>
    <row r="3822" spans="1:15" x14ac:dyDescent="0.3">
      <c r="A3822" s="1" t="s">
        <v>5722</v>
      </c>
      <c r="B3822" s="1" t="s">
        <v>3478</v>
      </c>
      <c r="C3822" s="1" t="str">
        <f t="shared" si="413"/>
        <v>USA</v>
      </c>
      <c r="D3822" s="1" t="s">
        <v>7802</v>
      </c>
      <c r="E3822" s="7" t="str">
        <f>TEXT(DATE(MID(D3822, 13, 4), CHOOSE(MATCH( MID(D3822, 5, 3), {"Jan","Feb","Mar","Apr","May","Jun","Jul","Aug","Sep","Oct","Nov","Dec"}, 0), 1, 2, 3, 4, 5, 6, 7, 8, 9, 10, 11, 12), MID(D3822, 9, 2)), "yyyy-mm-dd")</f>
        <v>1984-08-16</v>
      </c>
      <c r="F3822" s="1" t="str">
        <f t="shared" si="414"/>
        <v>14:48:00</v>
      </c>
      <c r="G3822" s="9" t="str">
        <f t="shared" si="415"/>
        <v>August</v>
      </c>
      <c r="H3822" s="5" t="str">
        <f t="shared" si="416"/>
        <v>1984</v>
      </c>
      <c r="I3822" s="1" t="s">
        <v>7803</v>
      </c>
      <c r="J3822" s="1" t="str">
        <f t="shared" si="417"/>
        <v xml:space="preserve">Delta 3924 </v>
      </c>
      <c r="K3822" s="1" t="str">
        <f t="shared" si="418"/>
        <v>Explorer 65 (CCE)</v>
      </c>
      <c r="L3822" s="1" t="s">
        <v>346</v>
      </c>
      <c r="M3822" s="1"/>
      <c r="N3822" s="1">
        <f t="shared" si="419"/>
        <v>0</v>
      </c>
      <c r="O3822" s="1" t="s">
        <v>9</v>
      </c>
    </row>
    <row r="3823" spans="1:15" x14ac:dyDescent="0.3">
      <c r="A3823" s="1" t="s">
        <v>6140</v>
      </c>
      <c r="B3823" s="1" t="s">
        <v>6615</v>
      </c>
      <c r="C3823" s="1" t="str">
        <f t="shared" si="413"/>
        <v>Russia</v>
      </c>
      <c r="D3823" s="1" t="s">
        <v>7804</v>
      </c>
      <c r="E3823" s="7" t="str">
        <f>TEXT(DATE(MID(D3823, 13, 4), CHOOSE(MATCH( MID(D3823, 5, 3), {"Jan","Feb","Mar","Apr","May","Jun","Jul","Aug","Sep","Oct","Nov","Dec"}, 0), 1, 2, 3, 4, 5, 6, 7, 8, 9, 10, 11, 12), MID(D3823, 9, 2)), "yyyy-mm-dd")</f>
        <v>1984-08-16</v>
      </c>
      <c r="F3823" s="1" t="str">
        <f t="shared" si="414"/>
        <v>09:50:00</v>
      </c>
      <c r="G3823" s="9" t="str">
        <f t="shared" si="415"/>
        <v>August</v>
      </c>
      <c r="H3823" s="5" t="str">
        <f t="shared" si="416"/>
        <v>1984</v>
      </c>
      <c r="I3823" s="1" t="s">
        <v>7805</v>
      </c>
      <c r="J3823" s="1" t="str">
        <f t="shared" si="417"/>
        <v xml:space="preserve">Soyuz U </v>
      </c>
      <c r="K3823" s="1" t="str">
        <f t="shared" si="418"/>
        <v>Cosmos 1590</v>
      </c>
      <c r="L3823" s="1" t="s">
        <v>346</v>
      </c>
      <c r="M3823" s="1">
        <v>20</v>
      </c>
      <c r="N3823" s="1">
        <f t="shared" si="419"/>
        <v>1660</v>
      </c>
      <c r="O3823" s="1" t="s">
        <v>9</v>
      </c>
    </row>
    <row r="3824" spans="1:15" x14ac:dyDescent="0.3">
      <c r="A3824" s="1" t="s">
        <v>6140</v>
      </c>
      <c r="B3824" s="1" t="s">
        <v>1630</v>
      </c>
      <c r="C3824" s="1" t="str">
        <f t="shared" si="413"/>
        <v>Kazakhstan</v>
      </c>
      <c r="D3824" s="1" t="s">
        <v>7806</v>
      </c>
      <c r="E3824" s="7" t="str">
        <f>TEXT(DATE(MID(D3824, 13, 4), CHOOSE(MATCH( MID(D3824, 5, 3), {"Jan","Feb","Mar","Apr","May","Jun","Jul","Aug","Sep","Oct","Nov","Dec"}, 0), 1, 2, 3, 4, 5, 6, 7, 8, 9, 10, 11, 12), MID(D3824, 9, 2)), "yyyy-mm-dd")</f>
        <v>1984-08-14</v>
      </c>
      <c r="F3824" s="1" t="str">
        <f t="shared" si="414"/>
        <v>06:28:00</v>
      </c>
      <c r="G3824" s="9" t="str">
        <f t="shared" si="415"/>
        <v>August</v>
      </c>
      <c r="H3824" s="5" t="str">
        <f t="shared" si="416"/>
        <v>1984</v>
      </c>
      <c r="I3824" s="1" t="s">
        <v>7807</v>
      </c>
      <c r="J3824" s="1" t="str">
        <f t="shared" si="417"/>
        <v xml:space="preserve">Soyuz U </v>
      </c>
      <c r="K3824" s="1" t="str">
        <f t="shared" si="418"/>
        <v>Progress 23</v>
      </c>
      <c r="L3824" s="1" t="s">
        <v>346</v>
      </c>
      <c r="M3824" s="1">
        <v>20</v>
      </c>
      <c r="N3824" s="1">
        <f t="shared" si="419"/>
        <v>1660</v>
      </c>
      <c r="O3824" s="1" t="s">
        <v>9</v>
      </c>
    </row>
    <row r="3825" spans="1:15" x14ac:dyDescent="0.3">
      <c r="A3825" s="1" t="s">
        <v>6140</v>
      </c>
      <c r="B3825" s="1" t="s">
        <v>6615</v>
      </c>
      <c r="C3825" s="1" t="str">
        <f t="shared" si="413"/>
        <v>Russia</v>
      </c>
      <c r="D3825" s="1" t="s">
        <v>7808</v>
      </c>
      <c r="E3825" s="7" t="str">
        <f>TEXT(DATE(MID(D3825, 13, 4), CHOOSE(MATCH( MID(D3825, 5, 3), {"Jan","Feb","Mar","Apr","May","Jun","Jul","Aug","Sep","Oct","Nov","Dec"}, 0), 1, 2, 3, 4, 5, 6, 7, 8, 9, 10, 11, 12), MID(D3825, 9, 2)), "yyyy-mm-dd")</f>
        <v>1984-08-10</v>
      </c>
      <c r="F3825" s="1" t="str">
        <f t="shared" si="414"/>
        <v>00:03:00</v>
      </c>
      <c r="G3825" s="9" t="str">
        <f t="shared" si="415"/>
        <v>August</v>
      </c>
      <c r="H3825" s="5" t="str">
        <f t="shared" si="416"/>
        <v>1984</v>
      </c>
      <c r="I3825" s="1" t="s">
        <v>7809</v>
      </c>
      <c r="J3825" s="1" t="str">
        <f t="shared" si="417"/>
        <v xml:space="preserve">Molniya-M /Block ML </v>
      </c>
      <c r="K3825" s="1" t="str">
        <f t="shared" si="418"/>
        <v>Molniya-1 nÂ°111</v>
      </c>
      <c r="L3825" s="1" t="s">
        <v>346</v>
      </c>
      <c r="M3825" s="1"/>
      <c r="N3825" s="1">
        <f t="shared" si="419"/>
        <v>0</v>
      </c>
      <c r="O3825" s="1" t="s">
        <v>9</v>
      </c>
    </row>
    <row r="3826" spans="1:15" x14ac:dyDescent="0.3">
      <c r="A3826" s="1" t="s">
        <v>6140</v>
      </c>
      <c r="B3826" s="1" t="s">
        <v>3566</v>
      </c>
      <c r="C3826" s="1" t="str">
        <f t="shared" si="413"/>
        <v>Russia</v>
      </c>
      <c r="D3826" s="1" t="s">
        <v>7810</v>
      </c>
      <c r="E3826" s="7" t="str">
        <f>TEXT(DATE(MID(D3826, 13, 4), CHOOSE(MATCH( MID(D3826, 5, 3), {"Jan","Feb","Mar","Apr","May","Jun","Jul","Aug","Sep","Oct","Nov","Dec"}, 0), 1, 2, 3, 4, 5, 6, 7, 8, 9, 10, 11, 12), MID(D3826, 9, 2)), "yyyy-mm-dd")</f>
        <v>1984-08-08</v>
      </c>
      <c r="F3826" s="1" t="str">
        <f t="shared" si="414"/>
        <v>12:08:00</v>
      </c>
      <c r="G3826" s="9" t="str">
        <f t="shared" si="415"/>
        <v>August</v>
      </c>
      <c r="H3826" s="5" t="str">
        <f t="shared" si="416"/>
        <v>1984</v>
      </c>
      <c r="I3826" s="1" t="s">
        <v>7811</v>
      </c>
      <c r="J3826" s="1" t="str">
        <f t="shared" si="417"/>
        <v xml:space="preserve">Tsyklon-3 </v>
      </c>
      <c r="K3826" s="1" t="str">
        <f t="shared" si="418"/>
        <v>Cosmos 1589</v>
      </c>
      <c r="L3826" s="1" t="s">
        <v>346</v>
      </c>
      <c r="M3826" s="1"/>
      <c r="N3826" s="1">
        <f t="shared" si="419"/>
        <v>0</v>
      </c>
      <c r="O3826" s="1" t="s">
        <v>9</v>
      </c>
    </row>
    <row r="3827" spans="1:15" x14ac:dyDescent="0.3">
      <c r="A3827" s="1" t="s">
        <v>6140</v>
      </c>
      <c r="B3827" s="1" t="s">
        <v>3926</v>
      </c>
      <c r="C3827" s="1" t="str">
        <f t="shared" si="413"/>
        <v>Kazakhstan</v>
      </c>
      <c r="D3827" s="1" t="s">
        <v>7812</v>
      </c>
      <c r="E3827" s="7" t="str">
        <f>TEXT(DATE(MID(D3827, 13, 4), CHOOSE(MATCH( MID(D3827, 5, 3), {"Jan","Feb","Mar","Apr","May","Jun","Jul","Aug","Sep","Oct","Nov","Dec"}, 0), 1, 2, 3, 4, 5, 6, 7, 8, 9, 10, 11, 12), MID(D3827, 9, 2)), "yyyy-mm-dd")</f>
        <v>1984-08-07</v>
      </c>
      <c r="F3827" s="1" t="str">
        <f t="shared" si="414"/>
        <v>22:50:00</v>
      </c>
      <c r="G3827" s="9" t="str">
        <f t="shared" si="415"/>
        <v>August</v>
      </c>
      <c r="H3827" s="5" t="str">
        <f t="shared" si="416"/>
        <v>1984</v>
      </c>
      <c r="I3827" s="1" t="s">
        <v>7813</v>
      </c>
      <c r="J3827" s="1" t="str">
        <f t="shared" si="417"/>
        <v xml:space="preserve">Tsyklon-2 </v>
      </c>
      <c r="K3827" s="1" t="str">
        <f t="shared" si="418"/>
        <v>Cosmos 1588</v>
      </c>
      <c r="L3827" s="1" t="s">
        <v>346</v>
      </c>
      <c r="M3827" s="1"/>
      <c r="N3827" s="1">
        <f t="shared" si="419"/>
        <v>0</v>
      </c>
      <c r="O3827" s="1" t="s">
        <v>9</v>
      </c>
    </row>
    <row r="3828" spans="1:15" x14ac:dyDescent="0.3">
      <c r="A3828" s="1" t="s">
        <v>6140</v>
      </c>
      <c r="B3828" s="1" t="s">
        <v>6615</v>
      </c>
      <c r="C3828" s="1" t="str">
        <f t="shared" si="413"/>
        <v>Russia</v>
      </c>
      <c r="D3828" s="1" t="s">
        <v>7814</v>
      </c>
      <c r="E3828" s="7" t="str">
        <f>TEXT(DATE(MID(D3828, 13, 4), CHOOSE(MATCH( MID(D3828, 5, 3), {"Jan","Feb","Mar","Apr","May","Jun","Jul","Aug","Sep","Oct","Nov","Dec"}, 0), 1, 2, 3, 4, 5, 6, 7, 8, 9, 10, 11, 12), MID(D3828, 9, 2)), "yyyy-mm-dd")</f>
        <v>1984-08-06</v>
      </c>
      <c r="F3828" s="1" t="str">
        <f t="shared" si="414"/>
        <v>14:00:00</v>
      </c>
      <c r="G3828" s="9" t="str">
        <f t="shared" si="415"/>
        <v>August</v>
      </c>
      <c r="H3828" s="5" t="str">
        <f t="shared" si="416"/>
        <v>1984</v>
      </c>
      <c r="I3828" s="1" t="s">
        <v>7815</v>
      </c>
      <c r="J3828" s="1" t="str">
        <f t="shared" si="417"/>
        <v xml:space="preserve">Soyuz U </v>
      </c>
      <c r="K3828" s="1" t="str">
        <f t="shared" si="418"/>
        <v>Cosmos 1587</v>
      </c>
      <c r="L3828" s="1" t="s">
        <v>346</v>
      </c>
      <c r="M3828" s="1">
        <v>20</v>
      </c>
      <c r="N3828" s="1">
        <f t="shared" si="419"/>
        <v>1660</v>
      </c>
      <c r="O3828" s="1" t="s">
        <v>9</v>
      </c>
    </row>
    <row r="3829" spans="1:15" x14ac:dyDescent="0.3">
      <c r="A3829" s="1" t="s">
        <v>233</v>
      </c>
      <c r="B3829" s="1" t="s">
        <v>6657</v>
      </c>
      <c r="C3829" s="1" t="str">
        <f t="shared" si="413"/>
        <v>France</v>
      </c>
      <c r="D3829" s="1" t="s">
        <v>7816</v>
      </c>
      <c r="E3829" s="7" t="str">
        <f>TEXT(DATE(MID(D3829, 13, 4), CHOOSE(MATCH( MID(D3829, 5, 3), {"Jan","Feb","Mar","Apr","May","Jun","Jul","Aug","Sep","Oct","Nov","Dec"}, 0), 1, 2, 3, 4, 5, 6, 7, 8, 9, 10, 11, 12), MID(D3829, 9, 2)), "yyyy-mm-dd")</f>
        <v>1984-08-04</v>
      </c>
      <c r="F3829" s="1" t="str">
        <f t="shared" si="414"/>
        <v>13:32:00</v>
      </c>
      <c r="G3829" s="9" t="str">
        <f t="shared" si="415"/>
        <v>August</v>
      </c>
      <c r="H3829" s="5" t="str">
        <f t="shared" si="416"/>
        <v>1984</v>
      </c>
      <c r="I3829" s="1" t="s">
        <v>7817</v>
      </c>
      <c r="J3829" s="1" t="str">
        <f t="shared" si="417"/>
        <v xml:space="preserve">Ariane 3 </v>
      </c>
      <c r="K3829" s="1" t="str">
        <f t="shared" si="418"/>
        <v>Eutelsat-1 F2, TÃ©lÃ©com 1A</v>
      </c>
      <c r="L3829" s="1" t="s">
        <v>346</v>
      </c>
      <c r="M3829" s="1"/>
      <c r="N3829" s="1">
        <f t="shared" si="419"/>
        <v>0</v>
      </c>
      <c r="O3829" s="1" t="s">
        <v>9</v>
      </c>
    </row>
    <row r="3830" spans="1:15" x14ac:dyDescent="0.3">
      <c r="A3830" s="1" t="s">
        <v>60</v>
      </c>
      <c r="B3830" s="1" t="s">
        <v>61</v>
      </c>
      <c r="C3830" s="1" t="str">
        <f t="shared" si="413"/>
        <v>Japan</v>
      </c>
      <c r="D3830" s="1" t="s">
        <v>7818</v>
      </c>
      <c r="E3830" s="7" t="str">
        <f>TEXT(DATE(MID(D3830, 13, 4), CHOOSE(MATCH( MID(D3830, 5, 3), {"Jan","Feb","Mar","Apr","May","Jun","Jul","Aug","Sep","Oct","Nov","Dec"}, 0), 1, 2, 3, 4, 5, 6, 7, 8, 9, 10, 11, 12), MID(D3830, 9, 2)), "yyyy-mm-dd")</f>
        <v>1984-08-02</v>
      </c>
      <c r="F3830" s="1" t="str">
        <f t="shared" si="414"/>
        <v>20:30:00</v>
      </c>
      <c r="G3830" s="9" t="str">
        <f t="shared" si="415"/>
        <v>August</v>
      </c>
      <c r="H3830" s="5" t="str">
        <f t="shared" si="416"/>
        <v>1984</v>
      </c>
      <c r="I3830" s="1" t="s">
        <v>7819</v>
      </c>
      <c r="J3830" s="1" t="str">
        <f t="shared" si="417"/>
        <v xml:space="preserve">N-II Star-37E </v>
      </c>
      <c r="K3830" s="1" t="str">
        <f t="shared" si="418"/>
        <v>Himawari 3</v>
      </c>
      <c r="L3830" s="1" t="s">
        <v>346</v>
      </c>
      <c r="M3830" s="1"/>
      <c r="N3830" s="1">
        <f t="shared" si="419"/>
        <v>0</v>
      </c>
      <c r="O3830" s="1" t="s">
        <v>9</v>
      </c>
    </row>
    <row r="3831" spans="1:15" x14ac:dyDescent="0.3">
      <c r="A3831" s="1" t="s">
        <v>6140</v>
      </c>
      <c r="B3831" s="1" t="s">
        <v>3038</v>
      </c>
      <c r="C3831" s="1" t="str">
        <f t="shared" si="413"/>
        <v>Russia</v>
      </c>
      <c r="D3831" s="1" t="s">
        <v>7820</v>
      </c>
      <c r="E3831" s="7" t="str">
        <f>TEXT(DATE(MID(D3831, 13, 4), CHOOSE(MATCH( MID(D3831, 5, 3), {"Jan","Feb","Mar","Apr","May","Jun","Jul","Aug","Sep","Oct","Nov","Dec"}, 0), 1, 2, 3, 4, 5, 6, 7, 8, 9, 10, 11, 12), MID(D3831, 9, 2)), "yyyy-mm-dd")</f>
        <v>1984-08-02</v>
      </c>
      <c r="F3831" s="1" t="str">
        <f t="shared" si="414"/>
        <v>08:38:00</v>
      </c>
      <c r="G3831" s="9" t="str">
        <f t="shared" si="415"/>
        <v>August</v>
      </c>
      <c r="H3831" s="5" t="str">
        <f t="shared" si="416"/>
        <v>1984</v>
      </c>
      <c r="I3831" s="1" t="s">
        <v>7821</v>
      </c>
      <c r="J3831" s="1" t="str">
        <f t="shared" si="417"/>
        <v xml:space="preserve">Molniya-M /Block 2BL </v>
      </c>
      <c r="K3831" s="1" t="str">
        <f t="shared" si="418"/>
        <v>Cosmos 1586</v>
      </c>
      <c r="L3831" s="1" t="s">
        <v>346</v>
      </c>
      <c r="M3831" s="1"/>
      <c r="N3831" s="1">
        <f t="shared" si="419"/>
        <v>0</v>
      </c>
      <c r="O3831" s="1" t="s">
        <v>9</v>
      </c>
    </row>
    <row r="3832" spans="1:15" x14ac:dyDescent="0.3">
      <c r="A3832" s="1" t="s">
        <v>6140</v>
      </c>
      <c r="B3832" s="1" t="s">
        <v>6272</v>
      </c>
      <c r="C3832" s="1" t="str">
        <f t="shared" si="413"/>
        <v>Kazakhstan</v>
      </c>
      <c r="D3832" s="1" t="s">
        <v>7822</v>
      </c>
      <c r="E3832" s="7" t="str">
        <f>TEXT(DATE(MID(D3832, 13, 4), CHOOSE(MATCH( MID(D3832, 5, 3), {"Jan","Feb","Mar","Apr","May","Jun","Jul","Aug","Sep","Oct","Nov","Dec"}, 0), 1, 2, 3, 4, 5, 6, 7, 8, 9, 10, 11, 12), MID(D3832, 9, 2)), "yyyy-mm-dd")</f>
        <v>1984-08-01</v>
      </c>
      <c r="F3832" s="1" t="str">
        <f t="shared" si="414"/>
        <v>21:36:00</v>
      </c>
      <c r="G3832" s="9" t="str">
        <f t="shared" si="415"/>
        <v>August</v>
      </c>
      <c r="H3832" s="5" t="str">
        <f t="shared" si="416"/>
        <v>1984</v>
      </c>
      <c r="I3832" s="1" t="s">
        <v>7823</v>
      </c>
      <c r="J3832" s="1" t="str">
        <f t="shared" si="417"/>
        <v xml:space="preserve">Proton-K/Block-DM </v>
      </c>
      <c r="K3832" s="1" t="str">
        <f t="shared" si="418"/>
        <v>Gorizont 10</v>
      </c>
      <c r="L3832" s="1" t="s">
        <v>346</v>
      </c>
      <c r="M3832" s="1"/>
      <c r="N3832" s="1">
        <f t="shared" si="419"/>
        <v>0</v>
      </c>
      <c r="O3832" s="1" t="s">
        <v>9</v>
      </c>
    </row>
    <row r="3833" spans="1:15" x14ac:dyDescent="0.3">
      <c r="A3833" s="1" t="s">
        <v>6140</v>
      </c>
      <c r="B3833" s="1" t="s">
        <v>1630</v>
      </c>
      <c r="C3833" s="1" t="str">
        <f t="shared" si="413"/>
        <v>Kazakhstan</v>
      </c>
      <c r="D3833" s="1" t="s">
        <v>7824</v>
      </c>
      <c r="E3833" s="7" t="str">
        <f>TEXT(DATE(MID(D3833, 13, 4), CHOOSE(MATCH( MID(D3833, 5, 3), {"Jan","Feb","Mar","Apr","May","Jun","Jul","Aug","Sep","Oct","Nov","Dec"}, 0), 1, 2, 3, 4, 5, 6, 7, 8, 9, 10, 11, 12), MID(D3833, 9, 2)), "yyyy-mm-dd")</f>
        <v>1984-07-31</v>
      </c>
      <c r="F3833" s="1" t="str">
        <f t="shared" si="414"/>
        <v>12:29:00</v>
      </c>
      <c r="G3833" s="9" t="str">
        <f t="shared" si="415"/>
        <v>July</v>
      </c>
      <c r="H3833" s="5" t="str">
        <f t="shared" si="416"/>
        <v>1984</v>
      </c>
      <c r="I3833" s="1" t="s">
        <v>7825</v>
      </c>
      <c r="J3833" s="1" t="str">
        <f t="shared" si="417"/>
        <v xml:space="preserve">Soyuz U </v>
      </c>
      <c r="K3833" s="1" t="str">
        <f t="shared" si="418"/>
        <v>Cosmos 1585</v>
      </c>
      <c r="L3833" s="1" t="s">
        <v>346</v>
      </c>
      <c r="M3833" s="1">
        <v>20</v>
      </c>
      <c r="N3833" s="1">
        <f t="shared" si="419"/>
        <v>1660</v>
      </c>
      <c r="O3833" s="1" t="s">
        <v>9</v>
      </c>
    </row>
    <row r="3834" spans="1:15" x14ac:dyDescent="0.3">
      <c r="A3834" s="1" t="s">
        <v>6140</v>
      </c>
      <c r="B3834" s="1" t="s">
        <v>6615</v>
      </c>
      <c r="C3834" s="1" t="str">
        <f t="shared" si="413"/>
        <v>Russia</v>
      </c>
      <c r="D3834" s="1" t="s">
        <v>7826</v>
      </c>
      <c r="E3834" s="7" t="str">
        <f>TEXT(DATE(MID(D3834, 13, 4), CHOOSE(MATCH( MID(D3834, 5, 3), {"Jan","Feb","Mar","Apr","May","Jun","Jul","Aug","Sep","Oct","Nov","Dec"}, 0), 1, 2, 3, 4, 5, 6, 7, 8, 9, 10, 11, 12), MID(D3834, 9, 2)), "yyyy-mm-dd")</f>
        <v>1984-07-27</v>
      </c>
      <c r="F3834" s="1" t="str">
        <f t="shared" si="414"/>
        <v>08:59:00</v>
      </c>
      <c r="G3834" s="9" t="str">
        <f t="shared" si="415"/>
        <v>July</v>
      </c>
      <c r="H3834" s="5" t="str">
        <f t="shared" si="416"/>
        <v>1984</v>
      </c>
      <c r="I3834" s="1" t="s">
        <v>7827</v>
      </c>
      <c r="J3834" s="1" t="str">
        <f t="shared" si="417"/>
        <v xml:space="preserve">Soyuz U </v>
      </c>
      <c r="K3834" s="1" t="str">
        <f t="shared" si="418"/>
        <v>Cosmos 1584</v>
      </c>
      <c r="L3834" s="1" t="s">
        <v>346</v>
      </c>
      <c r="M3834" s="1">
        <v>20</v>
      </c>
      <c r="N3834" s="1">
        <f t="shared" si="419"/>
        <v>1660</v>
      </c>
      <c r="O3834" s="1" t="s">
        <v>9</v>
      </c>
    </row>
    <row r="3835" spans="1:15" x14ac:dyDescent="0.3">
      <c r="A3835" s="1" t="s">
        <v>6140</v>
      </c>
      <c r="B3835" s="1" t="s">
        <v>3038</v>
      </c>
      <c r="C3835" s="1" t="str">
        <f t="shared" si="413"/>
        <v>Russia</v>
      </c>
      <c r="D3835" s="1" t="s">
        <v>7828</v>
      </c>
      <c r="E3835" s="7" t="str">
        <f>TEXT(DATE(MID(D3835, 13, 4), CHOOSE(MATCH( MID(D3835, 5, 3), {"Jan","Feb","Mar","Apr","May","Jun","Jul","Aug","Sep","Oct","Nov","Dec"}, 0), 1, 2, 3, 4, 5, 6, 7, 8, 9, 10, 11, 12), MID(D3835, 9, 2)), "yyyy-mm-dd")</f>
        <v>1984-07-24</v>
      </c>
      <c r="F3835" s="1" t="str">
        <f t="shared" si="414"/>
        <v>12:40:00</v>
      </c>
      <c r="G3835" s="9" t="str">
        <f t="shared" si="415"/>
        <v>July</v>
      </c>
      <c r="H3835" s="5" t="str">
        <f t="shared" si="416"/>
        <v>1984</v>
      </c>
      <c r="I3835" s="1" t="s">
        <v>7829</v>
      </c>
      <c r="J3835" s="1" t="str">
        <f t="shared" si="417"/>
        <v xml:space="preserve">Soyuz U </v>
      </c>
      <c r="K3835" s="1" t="str">
        <f t="shared" si="418"/>
        <v>Cosmos 1583</v>
      </c>
      <c r="L3835" s="1" t="s">
        <v>346</v>
      </c>
      <c r="M3835" s="1">
        <v>20</v>
      </c>
      <c r="N3835" s="1">
        <f t="shared" si="419"/>
        <v>1660</v>
      </c>
      <c r="O3835" s="1" t="s">
        <v>9</v>
      </c>
    </row>
    <row r="3836" spans="1:15" x14ac:dyDescent="0.3">
      <c r="A3836" s="1" t="s">
        <v>6140</v>
      </c>
      <c r="B3836" s="1" t="s">
        <v>5</v>
      </c>
      <c r="C3836" s="1" t="str">
        <f t="shared" si="413"/>
        <v>Russia</v>
      </c>
      <c r="D3836" s="1" t="s">
        <v>7830</v>
      </c>
      <c r="E3836" s="7" t="str">
        <f>TEXT(DATE(MID(D3836, 13, 4), CHOOSE(MATCH( MID(D3836, 5, 3), {"Jan","Feb","Mar","Apr","May","Jun","Jul","Aug","Sep","Oct","Nov","Dec"}, 0), 1, 2, 3, 4, 5, 6, 7, 8, 9, 10, 11, 12), MID(D3836, 9, 2)), "yyyy-mm-dd")</f>
        <v>1984-07-19</v>
      </c>
      <c r="F3836" s="1" t="str">
        <f t="shared" si="414"/>
        <v>08:30:00</v>
      </c>
      <c r="G3836" s="9" t="str">
        <f t="shared" si="415"/>
        <v>July</v>
      </c>
      <c r="H3836" s="5" t="str">
        <f t="shared" si="416"/>
        <v>1984</v>
      </c>
      <c r="I3836" s="1" t="s">
        <v>7831</v>
      </c>
      <c r="J3836" s="1" t="str">
        <f t="shared" si="417"/>
        <v xml:space="preserve">Soyuz U </v>
      </c>
      <c r="K3836" s="1" t="str">
        <f t="shared" si="418"/>
        <v>Cosmos 1582</v>
      </c>
      <c r="L3836" s="1" t="s">
        <v>346</v>
      </c>
      <c r="M3836" s="1">
        <v>20</v>
      </c>
      <c r="N3836" s="1">
        <f t="shared" si="419"/>
        <v>1660</v>
      </c>
      <c r="O3836" s="1" t="s">
        <v>9</v>
      </c>
    </row>
    <row r="3837" spans="1:15" x14ac:dyDescent="0.3">
      <c r="A3837" s="1" t="s">
        <v>6140</v>
      </c>
      <c r="B3837" s="1" t="s">
        <v>130</v>
      </c>
      <c r="C3837" s="1" t="str">
        <f t="shared" si="413"/>
        <v>Kazakhstan</v>
      </c>
      <c r="D3837" s="1" t="s">
        <v>7832</v>
      </c>
      <c r="E3837" s="7" t="str">
        <f>TEXT(DATE(MID(D3837, 13, 4), CHOOSE(MATCH( MID(D3837, 5, 3), {"Jan","Feb","Mar","Apr","May","Jun","Jul","Aug","Sep","Oct","Nov","Dec"}, 0), 1, 2, 3, 4, 5, 6, 7, 8, 9, 10, 11, 12), MID(D3837, 9, 2)), "yyyy-mm-dd")</f>
        <v>1984-07-17</v>
      </c>
      <c r="F3837" s="1" t="str">
        <f t="shared" si="414"/>
        <v>17:40:00</v>
      </c>
      <c r="G3837" s="9" t="str">
        <f t="shared" si="415"/>
        <v>July</v>
      </c>
      <c r="H3837" s="5" t="str">
        <f t="shared" si="416"/>
        <v>1984</v>
      </c>
      <c r="I3837" s="1" t="s">
        <v>7833</v>
      </c>
      <c r="J3837" s="1" t="str">
        <f t="shared" si="417"/>
        <v xml:space="preserve">Soyuz U2 </v>
      </c>
      <c r="K3837" s="1" t="str">
        <f t="shared" si="418"/>
        <v>Soyuz T-12</v>
      </c>
      <c r="L3837" s="1" t="s">
        <v>346</v>
      </c>
      <c r="M3837" s="1">
        <v>40</v>
      </c>
      <c r="N3837" s="1">
        <f t="shared" si="419"/>
        <v>3320</v>
      </c>
      <c r="O3837" s="1" t="s">
        <v>9</v>
      </c>
    </row>
    <row r="3838" spans="1:15" x14ac:dyDescent="0.3">
      <c r="A3838" s="1" t="s">
        <v>6140</v>
      </c>
      <c r="B3838" s="1" t="s">
        <v>3566</v>
      </c>
      <c r="C3838" s="1" t="str">
        <f t="shared" si="413"/>
        <v>Russia</v>
      </c>
      <c r="D3838" s="1" t="s">
        <v>7834</v>
      </c>
      <c r="E3838" s="7" t="str">
        <f>TEXT(DATE(MID(D3838, 13, 4), CHOOSE(MATCH( MID(D3838, 5, 3), {"Jan","Feb","Mar","Apr","May","Jun","Jul","Aug","Sep","Oct","Nov","Dec"}, 0), 1, 2, 3, 4, 5, 6, 7, 8, 9, 10, 11, 12), MID(D3838, 9, 2)), "yyyy-mm-dd")</f>
        <v>1984-07-05</v>
      </c>
      <c r="F3838" s="1" t="str">
        <f t="shared" si="414"/>
        <v>03:34:00</v>
      </c>
      <c r="G3838" s="9" t="str">
        <f t="shared" si="415"/>
        <v>July</v>
      </c>
      <c r="H3838" s="5" t="str">
        <f t="shared" si="416"/>
        <v>1984</v>
      </c>
      <c r="I3838" s="1" t="s">
        <v>7835</v>
      </c>
      <c r="J3838" s="1" t="str">
        <f t="shared" si="417"/>
        <v xml:space="preserve">Tsyklon-3 </v>
      </c>
      <c r="K3838" s="1" t="str">
        <f t="shared" si="418"/>
        <v>Meteor-2 nÂ°11</v>
      </c>
      <c r="L3838" s="1" t="s">
        <v>346</v>
      </c>
      <c r="M3838" s="1"/>
      <c r="N3838" s="1">
        <f t="shared" si="419"/>
        <v>0</v>
      </c>
      <c r="O3838" s="1" t="s">
        <v>9</v>
      </c>
    </row>
    <row r="3839" spans="1:15" x14ac:dyDescent="0.3">
      <c r="A3839" s="1" t="s">
        <v>6140</v>
      </c>
      <c r="B3839" s="1" t="s">
        <v>6899</v>
      </c>
      <c r="C3839" s="1" t="str">
        <f t="shared" si="413"/>
        <v>Russia</v>
      </c>
      <c r="D3839" s="1" t="s">
        <v>7836</v>
      </c>
      <c r="E3839" s="7" t="str">
        <f>TEXT(DATE(MID(D3839, 13, 4), CHOOSE(MATCH( MID(D3839, 5, 3), {"Jan","Feb","Mar","Apr","May","Jun","Jul","Aug","Sep","Oct","Nov","Dec"}, 0), 1, 2, 3, 4, 5, 6, 7, 8, 9, 10, 11, 12), MID(D3839, 9, 2)), "yyyy-mm-dd")</f>
        <v>1984-07-04</v>
      </c>
      <c r="F3839" s="1" t="str">
        <f t="shared" si="414"/>
        <v>00:00:00</v>
      </c>
      <c r="G3839" s="9" t="str">
        <f t="shared" si="415"/>
        <v>July</v>
      </c>
      <c r="H3839" s="5" t="str">
        <f t="shared" si="416"/>
        <v>1984</v>
      </c>
      <c r="I3839" s="1" t="s">
        <v>7837</v>
      </c>
      <c r="J3839" s="1" t="str">
        <f t="shared" si="417"/>
        <v xml:space="preserve">K65M-RB5 </v>
      </c>
      <c r="K3839" s="1" t="str">
        <f t="shared" si="418"/>
        <v>BOR-4 nÂ°402</v>
      </c>
      <c r="L3839" s="1" t="s">
        <v>346</v>
      </c>
      <c r="M3839" s="1"/>
      <c r="N3839" s="1">
        <f t="shared" si="419"/>
        <v>0</v>
      </c>
      <c r="O3839" s="1" t="s">
        <v>9</v>
      </c>
    </row>
    <row r="3840" spans="1:15" x14ac:dyDescent="0.3">
      <c r="A3840" s="1" t="s">
        <v>6140</v>
      </c>
      <c r="B3840" s="1" t="s">
        <v>5</v>
      </c>
      <c r="C3840" s="1" t="str">
        <f t="shared" si="413"/>
        <v>Russia</v>
      </c>
      <c r="D3840" s="1" t="s">
        <v>7838</v>
      </c>
      <c r="E3840" s="7" t="str">
        <f>TEXT(DATE(MID(D3840, 13, 4), CHOOSE(MATCH( MID(D3840, 5, 3), {"Jan","Feb","Mar","Apr","May","Jun","Jul","Aug","Sep","Oct","Nov","Dec"}, 0), 1, 2, 3, 4, 5, 6, 7, 8, 9, 10, 11, 12), MID(D3840, 9, 2)), "yyyy-mm-dd")</f>
        <v>1984-07-03</v>
      </c>
      <c r="F3840" s="1" t="str">
        <f t="shared" si="414"/>
        <v>21:30:00</v>
      </c>
      <c r="G3840" s="9" t="str">
        <f t="shared" si="415"/>
        <v>July</v>
      </c>
      <c r="H3840" s="5" t="str">
        <f t="shared" si="416"/>
        <v>1984</v>
      </c>
      <c r="I3840" s="1" t="s">
        <v>7839</v>
      </c>
      <c r="J3840" s="1" t="str">
        <f t="shared" si="417"/>
        <v xml:space="preserve">Molniya-M /Block 2BL </v>
      </c>
      <c r="K3840" s="1" t="str">
        <f t="shared" si="418"/>
        <v>Cosmos 1581</v>
      </c>
      <c r="L3840" s="1" t="s">
        <v>346</v>
      </c>
      <c r="M3840" s="1"/>
      <c r="N3840" s="1">
        <f t="shared" si="419"/>
        <v>0</v>
      </c>
      <c r="O3840" s="1" t="s">
        <v>9</v>
      </c>
    </row>
    <row r="3841" spans="1:15" x14ac:dyDescent="0.3">
      <c r="A3841" s="1" t="s">
        <v>6140</v>
      </c>
      <c r="B3841" s="1" t="s">
        <v>5</v>
      </c>
      <c r="C3841" s="1" t="str">
        <f t="shared" si="413"/>
        <v>Russia</v>
      </c>
      <c r="D3841" s="1" t="s">
        <v>7840</v>
      </c>
      <c r="E3841" s="7" t="str">
        <f>TEXT(DATE(MID(D3841, 13, 4), CHOOSE(MATCH( MID(D3841, 5, 3), {"Jan","Feb","Mar","Apr","May","Jun","Jul","Aug","Sep","Oct","Nov","Dec"}, 0), 1, 2, 3, 4, 5, 6, 7, 8, 9, 10, 11, 12), MID(D3841, 9, 2)), "yyyy-mm-dd")</f>
        <v>1984-06-29</v>
      </c>
      <c r="F3841" s="1" t="str">
        <f t="shared" si="414"/>
        <v>15:00:00</v>
      </c>
      <c r="G3841" s="9" t="str">
        <f t="shared" si="415"/>
        <v>June</v>
      </c>
      <c r="H3841" s="5" t="str">
        <f t="shared" si="416"/>
        <v>1984</v>
      </c>
      <c r="I3841" s="1" t="s">
        <v>7841</v>
      </c>
      <c r="J3841" s="1" t="str">
        <f t="shared" si="417"/>
        <v xml:space="preserve">Soyuz U </v>
      </c>
      <c r="K3841" s="1" t="str">
        <f t="shared" si="418"/>
        <v>Cosmos 1580</v>
      </c>
      <c r="L3841" s="1" t="s">
        <v>346</v>
      </c>
      <c r="M3841" s="1">
        <v>20</v>
      </c>
      <c r="N3841" s="1">
        <f t="shared" si="419"/>
        <v>1660</v>
      </c>
      <c r="O3841" s="1" t="s">
        <v>9</v>
      </c>
    </row>
    <row r="3842" spans="1:15" x14ac:dyDescent="0.3">
      <c r="A3842" s="1" t="s">
        <v>6140</v>
      </c>
      <c r="B3842" s="1" t="s">
        <v>6795</v>
      </c>
      <c r="C3842" s="1" t="str">
        <f t="shared" ref="C3842:C3905" si="420">TRIM(MID(B3842, FIND("|", SUBSTITUTE(B3842, ",", "|", LEN(B3842) - LEN(SUBSTITUTE(B3842,",", "" )))) + 1, LEN(B3842)))</f>
        <v>Kazakhstan</v>
      </c>
      <c r="D3842" s="1" t="s">
        <v>7842</v>
      </c>
      <c r="E3842" s="7" t="str">
        <f>TEXT(DATE(MID(D3842, 13, 4), CHOOSE(MATCH( MID(D3842, 5, 3), {"Jan","Feb","Mar","Apr","May","Jun","Jul","Aug","Sep","Oct","Nov","Dec"}, 0), 1, 2, 3, 4, 5, 6, 7, 8, 9, 10, 11, 12), MID(D3842, 9, 2)), "yyyy-mm-dd")</f>
        <v>1984-06-29</v>
      </c>
      <c r="F3842" s="1" t="str">
        <f t="shared" ref="F3842:F3905" si="421">IF(ISNUMBER(FIND(":", D3842)), MID(D3842, FIND(":", D3842)-2, 5) &amp; ":00", "00:00:00")</f>
        <v>00:21:00</v>
      </c>
      <c r="G3842" s="9" t="str">
        <f t="shared" ref="G3842:G3905" si="422">TEXT(E3842, "mmmm")</f>
        <v>June</v>
      </c>
      <c r="H3842" s="5" t="str">
        <f t="shared" ref="H3842:H3905" si="423">TEXT(E3842, "yyyy")</f>
        <v>1984</v>
      </c>
      <c r="I3842" s="1" t="s">
        <v>7843</v>
      </c>
      <c r="J3842" s="1" t="str">
        <f t="shared" ref="J3842:J3905" si="424">LEFT(I3842, FIND("|", I3842) - 1)</f>
        <v xml:space="preserve">Tsyklon-2 </v>
      </c>
      <c r="K3842" s="1" t="str">
        <f t="shared" ref="K3842:K3905" si="425">MID(I3842, FIND("|", I3842) + 2, LEN(I3842))</f>
        <v>Cosmos 1579</v>
      </c>
      <c r="L3842" s="1" t="s">
        <v>346</v>
      </c>
      <c r="M3842" s="1"/>
      <c r="N3842" s="1">
        <f t="shared" si="419"/>
        <v>0</v>
      </c>
      <c r="O3842" s="1" t="s">
        <v>9</v>
      </c>
    </row>
    <row r="3843" spans="1:15" x14ac:dyDescent="0.3">
      <c r="A3843" s="1" t="s">
        <v>6140</v>
      </c>
      <c r="B3843" s="1" t="s">
        <v>4882</v>
      </c>
      <c r="C3843" s="1" t="str">
        <f t="shared" si="420"/>
        <v>Russia</v>
      </c>
      <c r="D3843" s="1" t="s">
        <v>7844</v>
      </c>
      <c r="E3843" s="7" t="str">
        <f>TEXT(DATE(MID(D3843, 13, 4), CHOOSE(MATCH( MID(D3843, 5, 3), {"Jan","Feb","Mar","Apr","May","Jun","Jul","Aug","Sep","Oct","Nov","Dec"}, 0), 1, 2, 3, 4, 5, 6, 7, 8, 9, 10, 11, 12), MID(D3843, 9, 2)), "yyyy-mm-dd")</f>
        <v>1984-06-28</v>
      </c>
      <c r="F3843" s="1" t="str">
        <f t="shared" si="421"/>
        <v>13:10:00</v>
      </c>
      <c r="G3843" s="9" t="str">
        <f t="shared" si="422"/>
        <v>June</v>
      </c>
      <c r="H3843" s="5" t="str">
        <f t="shared" si="423"/>
        <v>1984</v>
      </c>
      <c r="I3843" s="1" t="s">
        <v>7845</v>
      </c>
      <c r="J3843" s="1" t="str">
        <f t="shared" si="424"/>
        <v xml:space="preserve">Cosmos-3M </v>
      </c>
      <c r="K3843" s="1" t="str">
        <f t="shared" si="425"/>
        <v>Cosmos 1578</v>
      </c>
      <c r="L3843" s="1" t="s">
        <v>346</v>
      </c>
      <c r="M3843" s="1"/>
      <c r="N3843" s="1">
        <f t="shared" ref="N3843:N3906" si="426">M3843 * 83</f>
        <v>0</v>
      </c>
      <c r="O3843" s="1" t="s">
        <v>9</v>
      </c>
    </row>
    <row r="3844" spans="1:15" x14ac:dyDescent="0.3">
      <c r="A3844" s="1" t="s">
        <v>6140</v>
      </c>
      <c r="B3844" s="1" t="s">
        <v>6482</v>
      </c>
      <c r="C3844" s="1" t="str">
        <f t="shared" si="420"/>
        <v>Russia</v>
      </c>
      <c r="D3844" s="1" t="s">
        <v>7846</v>
      </c>
      <c r="E3844" s="7" t="str">
        <f>TEXT(DATE(MID(D3844, 13, 4), CHOOSE(MATCH( MID(D3844, 5, 3), {"Jan","Feb","Mar","Apr","May","Jun","Jul","Aug","Sep","Oct","Nov","Dec"}, 0), 1, 2, 3, 4, 5, 6, 7, 8, 9, 10, 11, 12), MID(D3844, 9, 2)), "yyyy-mm-dd")</f>
        <v>1984-06-27</v>
      </c>
      <c r="F3844" s="1" t="str">
        <f t="shared" si="421"/>
        <v>04:59:00</v>
      </c>
      <c r="G3844" s="9" t="str">
        <f t="shared" si="422"/>
        <v>June</v>
      </c>
      <c r="H3844" s="5" t="str">
        <f t="shared" si="423"/>
        <v>1984</v>
      </c>
      <c r="I3844" s="1" t="s">
        <v>7847</v>
      </c>
      <c r="J3844" s="1" t="str">
        <f t="shared" si="424"/>
        <v xml:space="preserve">Cosmos-3M </v>
      </c>
      <c r="K3844" s="1" t="str">
        <f t="shared" si="425"/>
        <v>Cosmos 1577</v>
      </c>
      <c r="L3844" s="1" t="s">
        <v>346</v>
      </c>
      <c r="M3844" s="1"/>
      <c r="N3844" s="1">
        <f t="shared" si="426"/>
        <v>0</v>
      </c>
      <c r="O3844" s="1" t="s">
        <v>9</v>
      </c>
    </row>
    <row r="3845" spans="1:15" x14ac:dyDescent="0.3">
      <c r="A3845" s="1" t="s">
        <v>6140</v>
      </c>
      <c r="B3845" s="1" t="s">
        <v>6615</v>
      </c>
      <c r="C3845" s="1" t="str">
        <f t="shared" si="420"/>
        <v>Russia</v>
      </c>
      <c r="D3845" s="1" t="s">
        <v>7848</v>
      </c>
      <c r="E3845" s="7" t="str">
        <f>TEXT(DATE(MID(D3845, 13, 4), CHOOSE(MATCH( MID(D3845, 5, 3), {"Jan","Feb","Mar","Apr","May","Jun","Jul","Aug","Sep","Oct","Nov","Dec"}, 0), 1, 2, 3, 4, 5, 6, 7, 8, 9, 10, 11, 12), MID(D3845, 9, 2)), "yyyy-mm-dd")</f>
        <v>1984-06-26</v>
      </c>
      <c r="F3845" s="1" t="str">
        <f t="shared" si="421"/>
        <v>15:35:00</v>
      </c>
      <c r="G3845" s="9" t="str">
        <f t="shared" si="422"/>
        <v>June</v>
      </c>
      <c r="H3845" s="5" t="str">
        <f t="shared" si="423"/>
        <v>1984</v>
      </c>
      <c r="I3845" s="1" t="s">
        <v>7849</v>
      </c>
      <c r="J3845" s="1" t="str">
        <f t="shared" si="424"/>
        <v xml:space="preserve">Soyuz U </v>
      </c>
      <c r="K3845" s="1" t="str">
        <f t="shared" si="425"/>
        <v>Cosmos 1576</v>
      </c>
      <c r="L3845" s="1" t="s">
        <v>346</v>
      </c>
      <c r="M3845" s="1">
        <v>20</v>
      </c>
      <c r="N3845" s="1">
        <f t="shared" si="426"/>
        <v>1660</v>
      </c>
      <c r="O3845" s="1" t="s">
        <v>9</v>
      </c>
    </row>
    <row r="3846" spans="1:15" x14ac:dyDescent="0.3">
      <c r="A3846" s="1" t="s">
        <v>5603</v>
      </c>
      <c r="B3846" s="1" t="s">
        <v>27</v>
      </c>
      <c r="C3846" s="1" t="str">
        <f t="shared" si="420"/>
        <v>USA</v>
      </c>
      <c r="D3846" s="1" t="s">
        <v>7850</v>
      </c>
      <c r="E3846" s="7" t="str">
        <f>TEXT(DATE(MID(D3846, 13, 4), CHOOSE(MATCH( MID(D3846, 5, 3), {"Jan","Feb","Mar","Apr","May","Jun","Jul","Aug","Sep","Oct","Nov","Dec"}, 0), 1, 2, 3, 4, 5, 6, 7, 8, 9, 10, 11, 12), MID(D3846, 9, 2)), "yyyy-mm-dd")</f>
        <v>1984-06-25</v>
      </c>
      <c r="F3846" s="1" t="str">
        <f t="shared" si="421"/>
        <v>18:47:00</v>
      </c>
      <c r="G3846" s="9" t="str">
        <f t="shared" si="422"/>
        <v>June</v>
      </c>
      <c r="H3846" s="5" t="str">
        <f t="shared" si="423"/>
        <v>1984</v>
      </c>
      <c r="I3846" s="1" t="s">
        <v>7851</v>
      </c>
      <c r="J3846" s="1" t="str">
        <f t="shared" si="424"/>
        <v xml:space="preserve">Titan 34D </v>
      </c>
      <c r="K3846" s="1" t="str">
        <f t="shared" si="425"/>
        <v>KH-9 (USA-2) &amp; Farrah 2 (USA-3)</v>
      </c>
      <c r="L3846" s="1" t="s">
        <v>346</v>
      </c>
      <c r="M3846" s="1"/>
      <c r="N3846" s="1">
        <f t="shared" si="426"/>
        <v>0</v>
      </c>
      <c r="O3846" s="1" t="s">
        <v>9</v>
      </c>
    </row>
    <row r="3847" spans="1:15" x14ac:dyDescent="0.3">
      <c r="A3847" s="1" t="s">
        <v>6140</v>
      </c>
      <c r="B3847" s="1" t="s">
        <v>6615</v>
      </c>
      <c r="C3847" s="1" t="str">
        <f t="shared" si="420"/>
        <v>Russia</v>
      </c>
      <c r="D3847" s="1" t="s">
        <v>7852</v>
      </c>
      <c r="E3847" s="7" t="str">
        <f>TEXT(DATE(MID(D3847, 13, 4), CHOOSE(MATCH( MID(D3847, 5, 3), {"Jan","Feb","Mar","Apr","May","Jun","Jul","Aug","Sep","Oct","Nov","Dec"}, 0), 1, 2, 3, 4, 5, 6, 7, 8, 9, 10, 11, 12), MID(D3847, 9, 2)), "yyyy-mm-dd")</f>
        <v>1984-06-22</v>
      </c>
      <c r="F3847" s="1" t="str">
        <f t="shared" si="421"/>
        <v>07:40:00</v>
      </c>
      <c r="G3847" s="9" t="str">
        <f t="shared" si="422"/>
        <v>June</v>
      </c>
      <c r="H3847" s="5" t="str">
        <f t="shared" si="423"/>
        <v>1984</v>
      </c>
      <c r="I3847" s="1" t="s">
        <v>7853</v>
      </c>
      <c r="J3847" s="1" t="str">
        <f t="shared" si="424"/>
        <v xml:space="preserve">Soyuz U </v>
      </c>
      <c r="K3847" s="1" t="str">
        <f t="shared" si="425"/>
        <v>Cosmos 1575</v>
      </c>
      <c r="L3847" s="1" t="s">
        <v>346</v>
      </c>
      <c r="M3847" s="1">
        <v>20</v>
      </c>
      <c r="N3847" s="1">
        <f t="shared" si="426"/>
        <v>1660</v>
      </c>
      <c r="O3847" s="1" t="s">
        <v>9</v>
      </c>
    </row>
    <row r="3848" spans="1:15" x14ac:dyDescent="0.3">
      <c r="A3848" s="1" t="s">
        <v>6140</v>
      </c>
      <c r="B3848" s="1" t="s">
        <v>529</v>
      </c>
      <c r="C3848" s="1" t="str">
        <f t="shared" si="420"/>
        <v>Kazakhstan</v>
      </c>
      <c r="D3848" s="1" t="s">
        <v>7854</v>
      </c>
      <c r="E3848" s="7" t="str">
        <f>TEXT(DATE(MID(D3848, 13, 4), CHOOSE(MATCH( MID(D3848, 5, 3), {"Jan","Feb","Mar","Apr","May","Jun","Jul","Aug","Sep","Oct","Nov","Dec"}, 0), 1, 2, 3, 4, 5, 6, 7, 8, 9, 10, 11, 12), MID(D3848, 9, 2)), "yyyy-mm-dd")</f>
        <v>1984-06-22</v>
      </c>
      <c r="F3848" s="1" t="str">
        <f t="shared" si="421"/>
        <v>00:20:00</v>
      </c>
      <c r="G3848" s="9" t="str">
        <f t="shared" si="422"/>
        <v>June</v>
      </c>
      <c r="H3848" s="5" t="str">
        <f t="shared" si="423"/>
        <v>1984</v>
      </c>
      <c r="I3848" s="1" t="s">
        <v>7855</v>
      </c>
      <c r="J3848" s="1" t="str">
        <f t="shared" si="424"/>
        <v xml:space="preserve">Proton-K/Block-DM </v>
      </c>
      <c r="K3848" s="1" t="str">
        <f t="shared" si="425"/>
        <v>Raduga 15</v>
      </c>
      <c r="L3848" s="1" t="s">
        <v>346</v>
      </c>
      <c r="M3848" s="1"/>
      <c r="N3848" s="1">
        <f t="shared" si="426"/>
        <v>0</v>
      </c>
      <c r="O3848" s="1" t="s">
        <v>9</v>
      </c>
    </row>
    <row r="3849" spans="1:15" x14ac:dyDescent="0.3">
      <c r="A3849" s="1" t="s">
        <v>6140</v>
      </c>
      <c r="B3849" s="1" t="s">
        <v>6482</v>
      </c>
      <c r="C3849" s="1" t="str">
        <f t="shared" si="420"/>
        <v>Russia</v>
      </c>
      <c r="D3849" s="1" t="s">
        <v>7856</v>
      </c>
      <c r="E3849" s="7" t="str">
        <f>TEXT(DATE(MID(D3849, 13, 4), CHOOSE(MATCH( MID(D3849, 5, 3), {"Jan","Feb","Mar","Apr","May","Jun","Jul","Aug","Sep","Oct","Nov","Dec"}, 0), 1, 2, 3, 4, 5, 6, 7, 8, 9, 10, 11, 12), MID(D3849, 9, 2)), "yyyy-mm-dd")</f>
        <v>1984-06-21</v>
      </c>
      <c r="F3849" s="1" t="str">
        <f t="shared" si="421"/>
        <v>19:40:00</v>
      </c>
      <c r="G3849" s="9" t="str">
        <f t="shared" si="422"/>
        <v>June</v>
      </c>
      <c r="H3849" s="5" t="str">
        <f t="shared" si="423"/>
        <v>1984</v>
      </c>
      <c r="I3849" s="1" t="s">
        <v>7857</v>
      </c>
      <c r="J3849" s="1" t="str">
        <f t="shared" si="424"/>
        <v xml:space="preserve">Cosmos-3M </v>
      </c>
      <c r="K3849" s="1" t="str">
        <f t="shared" si="425"/>
        <v>Cosmos 1574</v>
      </c>
      <c r="L3849" s="1" t="s">
        <v>346</v>
      </c>
      <c r="M3849" s="1"/>
      <c r="N3849" s="1">
        <f t="shared" si="426"/>
        <v>0</v>
      </c>
      <c r="O3849" s="1" t="s">
        <v>9</v>
      </c>
    </row>
    <row r="3850" spans="1:15" x14ac:dyDescent="0.3">
      <c r="A3850" s="1" t="s">
        <v>6140</v>
      </c>
      <c r="B3850" s="1" t="s">
        <v>3038</v>
      </c>
      <c r="C3850" s="1" t="str">
        <f t="shared" si="420"/>
        <v>Russia</v>
      </c>
      <c r="D3850" s="1" t="s">
        <v>7858</v>
      </c>
      <c r="E3850" s="7" t="str">
        <f>TEXT(DATE(MID(D3850, 13, 4), CHOOSE(MATCH( MID(D3850, 5, 3), {"Jan","Feb","Mar","Apr","May","Jun","Jul","Aug","Sep","Oct","Nov","Dec"}, 0), 1, 2, 3, 4, 5, 6, 7, 8, 9, 10, 11, 12), MID(D3850, 9, 2)), "yyyy-mm-dd")</f>
        <v>1984-06-19</v>
      </c>
      <c r="F3850" s="1" t="str">
        <f t="shared" si="421"/>
        <v>10:55:00</v>
      </c>
      <c r="G3850" s="9" t="str">
        <f t="shared" si="422"/>
        <v>June</v>
      </c>
      <c r="H3850" s="5" t="str">
        <f t="shared" si="423"/>
        <v>1984</v>
      </c>
      <c r="I3850" s="1" t="s">
        <v>7859</v>
      </c>
      <c r="J3850" s="1" t="str">
        <f t="shared" si="424"/>
        <v xml:space="preserve">Soyuz U </v>
      </c>
      <c r="K3850" s="1" t="str">
        <f t="shared" si="425"/>
        <v>Cosmos 1573</v>
      </c>
      <c r="L3850" s="1" t="s">
        <v>346</v>
      </c>
      <c r="M3850" s="1">
        <v>20</v>
      </c>
      <c r="N3850" s="1">
        <f t="shared" si="426"/>
        <v>1660</v>
      </c>
      <c r="O3850" s="1" t="s">
        <v>9</v>
      </c>
    </row>
    <row r="3851" spans="1:15" x14ac:dyDescent="0.3">
      <c r="A3851" s="1" t="s">
        <v>6140</v>
      </c>
      <c r="B3851" s="1" t="s">
        <v>6615</v>
      </c>
      <c r="C3851" s="1" t="str">
        <f t="shared" si="420"/>
        <v>Russia</v>
      </c>
      <c r="D3851" s="1" t="s">
        <v>7860</v>
      </c>
      <c r="E3851" s="7" t="str">
        <f>TEXT(DATE(MID(D3851, 13, 4), CHOOSE(MATCH( MID(D3851, 5, 3), {"Jan","Feb","Mar","Apr","May","Jun","Jul","Aug","Sep","Oct","Nov","Dec"}, 0), 1, 2, 3, 4, 5, 6, 7, 8, 9, 10, 11, 12), MID(D3851, 9, 2)), "yyyy-mm-dd")</f>
        <v>1984-06-15</v>
      </c>
      <c r="F3851" s="1" t="str">
        <f t="shared" si="421"/>
        <v>08:20:00</v>
      </c>
      <c r="G3851" s="9" t="str">
        <f t="shared" si="422"/>
        <v>June</v>
      </c>
      <c r="H3851" s="5" t="str">
        <f t="shared" si="423"/>
        <v>1984</v>
      </c>
      <c r="I3851" s="1" t="s">
        <v>7861</v>
      </c>
      <c r="J3851" s="1" t="str">
        <f t="shared" si="424"/>
        <v xml:space="preserve">Soyuz U </v>
      </c>
      <c r="K3851" s="1" t="str">
        <f t="shared" si="425"/>
        <v>Cosmos 1572</v>
      </c>
      <c r="L3851" s="1" t="s">
        <v>346</v>
      </c>
      <c r="M3851" s="1">
        <v>20</v>
      </c>
      <c r="N3851" s="1">
        <f t="shared" si="426"/>
        <v>1660</v>
      </c>
      <c r="O3851" s="1" t="s">
        <v>9</v>
      </c>
    </row>
    <row r="3852" spans="1:15" x14ac:dyDescent="0.3">
      <c r="A3852" s="1" t="s">
        <v>5556</v>
      </c>
      <c r="B3852" s="1" t="s">
        <v>5557</v>
      </c>
      <c r="C3852" s="1" t="str">
        <f t="shared" si="420"/>
        <v>USA</v>
      </c>
      <c r="D3852" s="1" t="s">
        <v>7862</v>
      </c>
      <c r="E3852" s="7" t="str">
        <f>TEXT(DATE(MID(D3852, 13, 4), CHOOSE(MATCH( MID(D3852, 5, 3), {"Jan","Feb","Mar","Apr","May","Jun","Jul","Aug","Sep","Oct","Nov","Dec"}, 0), 1, 2, 3, 4, 5, 6, 7, 8, 9, 10, 11, 12), MID(D3852, 9, 2)), "yyyy-mm-dd")</f>
        <v>1984-06-13</v>
      </c>
      <c r="F3852" s="1" t="str">
        <f t="shared" si="421"/>
        <v>11:37:00</v>
      </c>
      <c r="G3852" s="9" t="str">
        <f t="shared" si="422"/>
        <v>June</v>
      </c>
      <c r="H3852" s="5" t="str">
        <f t="shared" si="423"/>
        <v>1984</v>
      </c>
      <c r="I3852" s="1" t="s">
        <v>7863</v>
      </c>
      <c r="J3852" s="1" t="str">
        <f t="shared" si="424"/>
        <v xml:space="preserve">Atlas-E/F SGS-2 </v>
      </c>
      <c r="K3852" s="1" t="str">
        <f t="shared" si="425"/>
        <v>GPS-9 (USA-1)</v>
      </c>
      <c r="L3852" s="1" t="s">
        <v>346</v>
      </c>
      <c r="M3852" s="1"/>
      <c r="N3852" s="1">
        <f t="shared" si="426"/>
        <v>0</v>
      </c>
      <c r="O3852" s="1" t="s">
        <v>9</v>
      </c>
    </row>
    <row r="3853" spans="1:15" x14ac:dyDescent="0.3">
      <c r="A3853" s="1" t="s">
        <v>6140</v>
      </c>
      <c r="B3853" s="1" t="s">
        <v>1630</v>
      </c>
      <c r="C3853" s="1" t="str">
        <f t="shared" si="420"/>
        <v>Kazakhstan</v>
      </c>
      <c r="D3853" s="1" t="s">
        <v>7864</v>
      </c>
      <c r="E3853" s="7" t="str">
        <f>TEXT(DATE(MID(D3853, 13, 4), CHOOSE(MATCH( MID(D3853, 5, 3), {"Jan","Feb","Mar","Apr","May","Jun","Jul","Aug","Sep","Oct","Nov","Dec"}, 0), 1, 2, 3, 4, 5, 6, 7, 8, 9, 10, 11, 12), MID(D3853, 9, 2)), "yyyy-mm-dd")</f>
        <v>1984-06-11</v>
      </c>
      <c r="F3853" s="1" t="str">
        <f t="shared" si="421"/>
        <v>08:40:00</v>
      </c>
      <c r="G3853" s="9" t="str">
        <f t="shared" si="422"/>
        <v>June</v>
      </c>
      <c r="H3853" s="5" t="str">
        <f t="shared" si="423"/>
        <v>1984</v>
      </c>
      <c r="I3853" s="1" t="s">
        <v>7865</v>
      </c>
      <c r="J3853" s="1" t="str">
        <f t="shared" si="424"/>
        <v xml:space="preserve">Soyuz U </v>
      </c>
      <c r="K3853" s="1" t="str">
        <f t="shared" si="425"/>
        <v>Cosmos 1571</v>
      </c>
      <c r="L3853" s="1" t="s">
        <v>346</v>
      </c>
      <c r="M3853" s="1">
        <v>20</v>
      </c>
      <c r="N3853" s="1">
        <f t="shared" si="426"/>
        <v>1660</v>
      </c>
      <c r="O3853" s="1" t="s">
        <v>9</v>
      </c>
    </row>
    <row r="3854" spans="1:15" x14ac:dyDescent="0.3">
      <c r="A3854" s="1" t="s">
        <v>5556</v>
      </c>
      <c r="B3854" s="1" t="s">
        <v>4092</v>
      </c>
      <c r="C3854" s="1" t="str">
        <f t="shared" si="420"/>
        <v>USA</v>
      </c>
      <c r="D3854" s="1" t="s">
        <v>7866</v>
      </c>
      <c r="E3854" s="7" t="str">
        <f>TEXT(DATE(MID(D3854, 13, 4), CHOOSE(MATCH( MID(D3854, 5, 3), {"Jan","Feb","Mar","Apr","May","Jun","Jul","Aug","Sep","Oct","Nov","Dec"}, 0), 1, 2, 3, 4, 5, 6, 7, 8, 9, 10, 11, 12), MID(D3854, 9, 2)), "yyyy-mm-dd")</f>
        <v>1984-06-09</v>
      </c>
      <c r="F3854" s="1" t="str">
        <f t="shared" si="421"/>
        <v>23:03:00</v>
      </c>
      <c r="G3854" s="9" t="str">
        <f t="shared" si="422"/>
        <v>June</v>
      </c>
      <c r="H3854" s="5" t="str">
        <f t="shared" si="423"/>
        <v>1984</v>
      </c>
      <c r="I3854" s="1" t="s">
        <v>7867</v>
      </c>
      <c r="J3854" s="1" t="str">
        <f t="shared" si="424"/>
        <v xml:space="preserve">Atlas-G Centaur-D1AR </v>
      </c>
      <c r="K3854" s="1" t="str">
        <f t="shared" si="425"/>
        <v>Intelsat 509</v>
      </c>
      <c r="L3854" s="1" t="s">
        <v>346</v>
      </c>
      <c r="M3854" s="1"/>
      <c r="N3854" s="1">
        <f t="shared" si="426"/>
        <v>0</v>
      </c>
      <c r="O3854" s="1" t="s">
        <v>257</v>
      </c>
    </row>
    <row r="3855" spans="1:15" x14ac:dyDescent="0.3">
      <c r="A3855" s="1" t="s">
        <v>6140</v>
      </c>
      <c r="B3855" s="1" t="s">
        <v>3373</v>
      </c>
      <c r="C3855" s="1" t="str">
        <f t="shared" si="420"/>
        <v>Russia</v>
      </c>
      <c r="D3855" s="1" t="s">
        <v>7868</v>
      </c>
      <c r="E3855" s="7" t="str">
        <f>TEXT(DATE(MID(D3855, 13, 4), CHOOSE(MATCH( MID(D3855, 5, 3), {"Jan","Feb","Mar","Apr","May","Jun","Jul","Aug","Sep","Oct","Nov","Dec"}, 0), 1, 2, 3, 4, 5, 6, 7, 8, 9, 10, 11, 12), MID(D3855, 9, 2)), "yyyy-mm-dd")</f>
        <v>1984-06-08</v>
      </c>
      <c r="F3855" s="1" t="str">
        <f t="shared" si="421"/>
        <v>11:28:00</v>
      </c>
      <c r="G3855" s="9" t="str">
        <f t="shared" si="422"/>
        <v>June</v>
      </c>
      <c r="H3855" s="5" t="str">
        <f t="shared" si="423"/>
        <v>1984</v>
      </c>
      <c r="I3855" s="1" t="s">
        <v>7869</v>
      </c>
      <c r="J3855" s="1" t="str">
        <f t="shared" si="424"/>
        <v xml:space="preserve">Cosmos-3M </v>
      </c>
      <c r="K3855" s="1" t="str">
        <f t="shared" si="425"/>
        <v>Cosmos 1570</v>
      </c>
      <c r="L3855" s="1" t="s">
        <v>346</v>
      </c>
      <c r="M3855" s="1"/>
      <c r="N3855" s="1">
        <f t="shared" si="426"/>
        <v>0</v>
      </c>
      <c r="O3855" s="1" t="s">
        <v>9</v>
      </c>
    </row>
    <row r="3856" spans="1:15" x14ac:dyDescent="0.3">
      <c r="A3856" s="1" t="s">
        <v>6140</v>
      </c>
      <c r="B3856" s="1" t="s">
        <v>6899</v>
      </c>
      <c r="C3856" s="1" t="str">
        <f t="shared" si="420"/>
        <v>Russia</v>
      </c>
      <c r="D3856" s="1" t="s">
        <v>7870</v>
      </c>
      <c r="E3856" s="7" t="str">
        <f>TEXT(DATE(MID(D3856, 13, 4), CHOOSE(MATCH( MID(D3856, 5, 3), {"Jan","Feb","Mar","Apr","May","Jun","Jul","Aug","Sep","Oct","Nov","Dec"}, 0), 1, 2, 3, 4, 5, 6, 7, 8, 9, 10, 11, 12), MID(D3856, 9, 2)), "yyyy-mm-dd")</f>
        <v>1984-06-06</v>
      </c>
      <c r="F3856" s="1" t="str">
        <f t="shared" si="421"/>
        <v>00:00:00</v>
      </c>
      <c r="G3856" s="9" t="str">
        <f t="shared" si="422"/>
        <v>June</v>
      </c>
      <c r="H3856" s="5" t="str">
        <f t="shared" si="423"/>
        <v>1984</v>
      </c>
      <c r="I3856" s="1" t="s">
        <v>7871</v>
      </c>
      <c r="J3856" s="1" t="str">
        <f t="shared" si="424"/>
        <v xml:space="preserve">K65M-RB5 </v>
      </c>
      <c r="K3856" s="1" t="str">
        <f t="shared" si="425"/>
        <v>BOR-5 nÂ°501</v>
      </c>
      <c r="L3856" s="1" t="s">
        <v>346</v>
      </c>
      <c r="M3856" s="1"/>
      <c r="N3856" s="1">
        <f t="shared" si="426"/>
        <v>0</v>
      </c>
      <c r="O3856" s="1" t="s">
        <v>9</v>
      </c>
    </row>
    <row r="3857" spans="1:15" x14ac:dyDescent="0.3">
      <c r="A3857" s="1" t="s">
        <v>6140</v>
      </c>
      <c r="B3857" s="1" t="s">
        <v>3038</v>
      </c>
      <c r="C3857" s="1" t="str">
        <f t="shared" si="420"/>
        <v>Russia</v>
      </c>
      <c r="D3857" s="1" t="s">
        <v>7872</v>
      </c>
      <c r="E3857" s="7" t="str">
        <f>TEXT(DATE(MID(D3857, 13, 4), CHOOSE(MATCH( MID(D3857, 5, 3), {"Jan","Feb","Mar","Apr","May","Jun","Jul","Aug","Sep","Oct","Nov","Dec"}, 0), 1, 2, 3, 4, 5, 6, 7, 8, 9, 10, 11, 12), MID(D3857, 9, 2)), "yyyy-mm-dd")</f>
        <v>1984-06-06</v>
      </c>
      <c r="F3857" s="1" t="str">
        <f t="shared" si="421"/>
        <v>15:33:00</v>
      </c>
      <c r="G3857" s="9" t="str">
        <f t="shared" si="422"/>
        <v>June</v>
      </c>
      <c r="H3857" s="5" t="str">
        <f t="shared" si="423"/>
        <v>1984</v>
      </c>
      <c r="I3857" s="1" t="s">
        <v>7873</v>
      </c>
      <c r="J3857" s="1" t="str">
        <f t="shared" si="424"/>
        <v xml:space="preserve">Molniya-M /Block 2BL </v>
      </c>
      <c r="K3857" s="1" t="str">
        <f t="shared" si="425"/>
        <v>Cosmos 1569</v>
      </c>
      <c r="L3857" s="1" t="s">
        <v>346</v>
      </c>
      <c r="M3857" s="1"/>
      <c r="N3857" s="1">
        <f t="shared" si="426"/>
        <v>0</v>
      </c>
      <c r="O3857" s="1" t="s">
        <v>9</v>
      </c>
    </row>
    <row r="3858" spans="1:15" x14ac:dyDescent="0.3">
      <c r="A3858" s="1" t="s">
        <v>6140</v>
      </c>
      <c r="B3858" s="1" t="s">
        <v>5</v>
      </c>
      <c r="C3858" s="1" t="str">
        <f t="shared" si="420"/>
        <v>Russia</v>
      </c>
      <c r="D3858" s="1" t="s">
        <v>7874</v>
      </c>
      <c r="E3858" s="7" t="str">
        <f>TEXT(DATE(MID(D3858, 13, 4), CHOOSE(MATCH( MID(D3858, 5, 3), {"Jan","Feb","Mar","Apr","May","Jun","Jul","Aug","Sep","Oct","Nov","Dec"}, 0), 1, 2, 3, 4, 5, 6, 7, 8, 9, 10, 11, 12), MID(D3858, 9, 2)), "yyyy-mm-dd")</f>
        <v>1984-06-01</v>
      </c>
      <c r="F3858" s="1" t="str">
        <f t="shared" si="421"/>
        <v>13:50:00</v>
      </c>
      <c r="G3858" s="9" t="str">
        <f t="shared" si="422"/>
        <v>June</v>
      </c>
      <c r="H3858" s="5" t="str">
        <f t="shared" si="423"/>
        <v>1984</v>
      </c>
      <c r="I3858" s="1" t="s">
        <v>7875</v>
      </c>
      <c r="J3858" s="1" t="str">
        <f t="shared" si="424"/>
        <v xml:space="preserve">Soyuz U </v>
      </c>
      <c r="K3858" s="1" t="str">
        <f t="shared" si="425"/>
        <v>Cosmos 1568</v>
      </c>
      <c r="L3858" s="1" t="s">
        <v>346</v>
      </c>
      <c r="M3858" s="1">
        <v>20</v>
      </c>
      <c r="N3858" s="1">
        <f t="shared" si="426"/>
        <v>1660</v>
      </c>
      <c r="O3858" s="1" t="s">
        <v>9</v>
      </c>
    </row>
    <row r="3859" spans="1:15" x14ac:dyDescent="0.3">
      <c r="A3859" s="1" t="s">
        <v>6140</v>
      </c>
      <c r="B3859" s="1" t="s">
        <v>3926</v>
      </c>
      <c r="C3859" s="1" t="str">
        <f t="shared" si="420"/>
        <v>Kazakhstan</v>
      </c>
      <c r="D3859" s="1" t="s">
        <v>7876</v>
      </c>
      <c r="E3859" s="7" t="str">
        <f>TEXT(DATE(MID(D3859, 13, 4), CHOOSE(MATCH( MID(D3859, 5, 3), {"Jan","Feb","Mar","Apr","May","Jun","Jul","Aug","Sep","Oct","Nov","Dec"}, 0), 1, 2, 3, 4, 5, 6, 7, 8, 9, 10, 11, 12), MID(D3859, 9, 2)), "yyyy-mm-dd")</f>
        <v>1984-05-30</v>
      </c>
      <c r="F3859" s="1" t="str">
        <f t="shared" si="421"/>
        <v>18:46:00</v>
      </c>
      <c r="G3859" s="9" t="str">
        <f t="shared" si="422"/>
        <v>May</v>
      </c>
      <c r="H3859" s="5" t="str">
        <f t="shared" si="423"/>
        <v>1984</v>
      </c>
      <c r="I3859" s="1" t="s">
        <v>7877</v>
      </c>
      <c r="J3859" s="1" t="str">
        <f t="shared" si="424"/>
        <v xml:space="preserve">Tsyklon-2 </v>
      </c>
      <c r="K3859" s="1" t="str">
        <f t="shared" si="425"/>
        <v>Cosmos 1567</v>
      </c>
      <c r="L3859" s="1" t="s">
        <v>346</v>
      </c>
      <c r="M3859" s="1"/>
      <c r="N3859" s="1">
        <f t="shared" si="426"/>
        <v>0</v>
      </c>
      <c r="O3859" s="1" t="s">
        <v>9</v>
      </c>
    </row>
    <row r="3860" spans="1:15" x14ac:dyDescent="0.3">
      <c r="A3860" s="1" t="s">
        <v>6140</v>
      </c>
      <c r="B3860" s="1" t="s">
        <v>6482</v>
      </c>
      <c r="C3860" s="1" t="str">
        <f t="shared" si="420"/>
        <v>Russia</v>
      </c>
      <c r="D3860" s="1" t="s">
        <v>7878</v>
      </c>
      <c r="E3860" s="7" t="str">
        <f>TEXT(DATE(MID(D3860, 13, 4), CHOOSE(MATCH( MID(D3860, 5, 3), {"Jan","Feb","Mar","Apr","May","Jun","Jul","Aug","Sep","Oct","Nov","Dec"}, 0), 1, 2, 3, 4, 5, 6, 7, 8, 9, 10, 11, 12), MID(D3860, 9, 2)), "yyyy-mm-dd")</f>
        <v>1984-05-28</v>
      </c>
      <c r="F3860" s="1" t="str">
        <f t="shared" si="421"/>
        <v>21:52:00</v>
      </c>
      <c r="G3860" s="9" t="str">
        <f t="shared" si="422"/>
        <v>May</v>
      </c>
      <c r="H3860" s="5" t="str">
        <f t="shared" si="423"/>
        <v>1984</v>
      </c>
      <c r="I3860" s="1" t="s">
        <v>7879</v>
      </c>
      <c r="J3860" s="1" t="str">
        <f t="shared" si="424"/>
        <v xml:space="preserve">Cosmos-3M </v>
      </c>
      <c r="K3860" s="1" t="str">
        <f t="shared" si="425"/>
        <v>Cosmos 1559 to 1566</v>
      </c>
      <c r="L3860" s="1" t="s">
        <v>346</v>
      </c>
      <c r="M3860" s="1"/>
      <c r="N3860" s="1">
        <f t="shared" si="426"/>
        <v>0</v>
      </c>
      <c r="O3860" s="1" t="s">
        <v>9</v>
      </c>
    </row>
    <row r="3861" spans="1:15" x14ac:dyDescent="0.3">
      <c r="A3861" s="1" t="s">
        <v>6140</v>
      </c>
      <c r="B3861" s="1" t="s">
        <v>130</v>
      </c>
      <c r="C3861" s="1" t="str">
        <f t="shared" si="420"/>
        <v>Kazakhstan</v>
      </c>
      <c r="D3861" s="1" t="s">
        <v>7880</v>
      </c>
      <c r="E3861" s="7" t="str">
        <f>TEXT(DATE(MID(D3861, 13, 4), CHOOSE(MATCH( MID(D3861, 5, 3), {"Jan","Feb","Mar","Apr","May","Jun","Jul","Aug","Sep","Oct","Nov","Dec"}, 0), 1, 2, 3, 4, 5, 6, 7, 8, 9, 10, 11, 12), MID(D3861, 9, 2)), "yyyy-mm-dd")</f>
        <v>1984-05-28</v>
      </c>
      <c r="F3861" s="1" t="str">
        <f t="shared" si="421"/>
        <v>14:12:00</v>
      </c>
      <c r="G3861" s="9" t="str">
        <f t="shared" si="422"/>
        <v>May</v>
      </c>
      <c r="H3861" s="5" t="str">
        <f t="shared" si="423"/>
        <v>1984</v>
      </c>
      <c r="I3861" s="1" t="s">
        <v>7881</v>
      </c>
      <c r="J3861" s="1" t="str">
        <f t="shared" si="424"/>
        <v xml:space="preserve">Soyuz U </v>
      </c>
      <c r="K3861" s="1" t="str">
        <f t="shared" si="425"/>
        <v>Progress 22</v>
      </c>
      <c r="L3861" s="1" t="s">
        <v>346</v>
      </c>
      <c r="M3861" s="1">
        <v>20</v>
      </c>
      <c r="N3861" s="1">
        <f t="shared" si="426"/>
        <v>1660</v>
      </c>
      <c r="O3861" s="1" t="s">
        <v>9</v>
      </c>
    </row>
    <row r="3862" spans="1:15" x14ac:dyDescent="0.3">
      <c r="A3862" s="1" t="s">
        <v>6140</v>
      </c>
      <c r="B3862" s="1" t="s">
        <v>3038</v>
      </c>
      <c r="C3862" s="1" t="str">
        <f t="shared" si="420"/>
        <v>Russia</v>
      </c>
      <c r="D3862" s="1" t="s">
        <v>7882</v>
      </c>
      <c r="E3862" s="7" t="str">
        <f>TEXT(DATE(MID(D3862, 13, 4), CHOOSE(MATCH( MID(D3862, 5, 3), {"Jan","Feb","Mar","Apr","May","Jun","Jul","Aug","Sep","Oct","Nov","Dec"}, 0), 1, 2, 3, 4, 5, 6, 7, 8, 9, 10, 11, 12), MID(D3862, 9, 2)), "yyyy-mm-dd")</f>
        <v>1984-05-25</v>
      </c>
      <c r="F3862" s="1" t="str">
        <f t="shared" si="421"/>
        <v>11:30:00</v>
      </c>
      <c r="G3862" s="9" t="str">
        <f t="shared" si="422"/>
        <v>May</v>
      </c>
      <c r="H3862" s="5" t="str">
        <f t="shared" si="423"/>
        <v>1984</v>
      </c>
      <c r="I3862" s="1" t="s">
        <v>7883</v>
      </c>
      <c r="J3862" s="1" t="str">
        <f t="shared" si="424"/>
        <v xml:space="preserve">Soyuz U </v>
      </c>
      <c r="K3862" s="1" t="str">
        <f t="shared" si="425"/>
        <v>Cosmos 1558</v>
      </c>
      <c r="L3862" s="1" t="s">
        <v>346</v>
      </c>
      <c r="M3862" s="1">
        <v>20</v>
      </c>
      <c r="N3862" s="1">
        <f t="shared" si="426"/>
        <v>1660</v>
      </c>
      <c r="O3862" s="1" t="s">
        <v>9</v>
      </c>
    </row>
    <row r="3863" spans="1:15" x14ac:dyDescent="0.3">
      <c r="A3863" s="1" t="s">
        <v>233</v>
      </c>
      <c r="B3863" s="1" t="s">
        <v>6657</v>
      </c>
      <c r="C3863" s="1" t="str">
        <f t="shared" si="420"/>
        <v>France</v>
      </c>
      <c r="D3863" s="1" t="s">
        <v>7884</v>
      </c>
      <c r="E3863" s="7" t="str">
        <f>TEXT(DATE(MID(D3863, 13, 4), CHOOSE(MATCH( MID(D3863, 5, 3), {"Jan","Feb","Mar","Apr","May","Jun","Jul","Aug","Sep","Oct","Nov","Dec"}, 0), 1, 2, 3, 4, 5, 6, 7, 8, 9, 10, 11, 12), MID(D3863, 9, 2)), "yyyy-mm-dd")</f>
        <v>1984-05-23</v>
      </c>
      <c r="F3863" s="1" t="str">
        <f t="shared" si="421"/>
        <v>01:33:00</v>
      </c>
      <c r="G3863" s="9" t="str">
        <f t="shared" si="422"/>
        <v>May</v>
      </c>
      <c r="H3863" s="5" t="str">
        <f t="shared" si="423"/>
        <v>1984</v>
      </c>
      <c r="I3863" s="1" t="s">
        <v>7885</v>
      </c>
      <c r="J3863" s="1" t="str">
        <f t="shared" si="424"/>
        <v xml:space="preserve">Ariane 1 </v>
      </c>
      <c r="K3863" s="1" t="str">
        <f t="shared" si="425"/>
        <v>Spacenet F1</v>
      </c>
      <c r="L3863" s="1" t="s">
        <v>346</v>
      </c>
      <c r="M3863" s="1"/>
      <c r="N3863" s="1">
        <f t="shared" si="426"/>
        <v>0</v>
      </c>
      <c r="O3863" s="1" t="s">
        <v>9</v>
      </c>
    </row>
    <row r="3864" spans="1:15" x14ac:dyDescent="0.3">
      <c r="A3864" s="1" t="s">
        <v>6140</v>
      </c>
      <c r="B3864" s="1" t="s">
        <v>5</v>
      </c>
      <c r="C3864" s="1" t="str">
        <f t="shared" si="420"/>
        <v>Russia</v>
      </c>
      <c r="D3864" s="1" t="s">
        <v>7886</v>
      </c>
      <c r="E3864" s="7" t="str">
        <f>TEXT(DATE(MID(D3864, 13, 4), CHOOSE(MATCH( MID(D3864, 5, 3), {"Jan","Feb","Mar","Apr","May","Jun","Jul","Aug","Sep","Oct","Nov","Dec"}, 0), 1, 2, 3, 4, 5, 6, 7, 8, 9, 10, 11, 12), MID(D3864, 9, 2)), "yyyy-mm-dd")</f>
        <v>1984-05-22</v>
      </c>
      <c r="F3864" s="1" t="str">
        <f t="shared" si="421"/>
        <v>08:30:00</v>
      </c>
      <c r="G3864" s="9" t="str">
        <f t="shared" si="422"/>
        <v>May</v>
      </c>
      <c r="H3864" s="5" t="str">
        <f t="shared" si="423"/>
        <v>1984</v>
      </c>
      <c r="I3864" s="1" t="s">
        <v>7887</v>
      </c>
      <c r="J3864" s="1" t="str">
        <f t="shared" si="424"/>
        <v xml:space="preserve">Soyuz U </v>
      </c>
      <c r="K3864" s="1" t="str">
        <f t="shared" si="425"/>
        <v>Cosmos 1557</v>
      </c>
      <c r="L3864" s="1" t="s">
        <v>346</v>
      </c>
      <c r="M3864" s="1">
        <v>20</v>
      </c>
      <c r="N3864" s="1">
        <f t="shared" si="426"/>
        <v>1660</v>
      </c>
      <c r="O3864" s="1" t="s">
        <v>9</v>
      </c>
    </row>
    <row r="3865" spans="1:15" x14ac:dyDescent="0.3">
      <c r="A3865" s="1" t="s">
        <v>6140</v>
      </c>
      <c r="B3865" s="1" t="s">
        <v>6272</v>
      </c>
      <c r="C3865" s="1" t="str">
        <f t="shared" si="420"/>
        <v>Kazakhstan</v>
      </c>
      <c r="D3865" s="1" t="s">
        <v>7888</v>
      </c>
      <c r="E3865" s="7" t="str">
        <f>TEXT(DATE(MID(D3865, 13, 4), CHOOSE(MATCH( MID(D3865, 5, 3), {"Jan","Feb","Mar","Apr","May","Jun","Jul","Aug","Sep","Oct","Nov","Dec"}, 0), 1, 2, 3, 4, 5, 6, 7, 8, 9, 10, 11, 12), MID(D3865, 9, 2)), "yyyy-mm-dd")</f>
        <v>1984-05-19</v>
      </c>
      <c r="F3865" s="1" t="str">
        <f t="shared" si="421"/>
        <v>15:10:00</v>
      </c>
      <c r="G3865" s="9" t="str">
        <f t="shared" si="422"/>
        <v>May</v>
      </c>
      <c r="H3865" s="5" t="str">
        <f t="shared" si="423"/>
        <v>1984</v>
      </c>
      <c r="I3865" s="1" t="s">
        <v>7889</v>
      </c>
      <c r="J3865" s="1" t="str">
        <f t="shared" si="424"/>
        <v xml:space="preserve">Proton K/Block-DM-2 </v>
      </c>
      <c r="K3865" s="1" t="str">
        <f t="shared" si="425"/>
        <v>Cosmos 1554, 1555 &amp; 1556</v>
      </c>
      <c r="L3865" s="1" t="s">
        <v>346</v>
      </c>
      <c r="M3865" s="1"/>
      <c r="N3865" s="1">
        <f t="shared" si="426"/>
        <v>0</v>
      </c>
      <c r="O3865" s="1" t="s">
        <v>9</v>
      </c>
    </row>
    <row r="3866" spans="1:15" x14ac:dyDescent="0.3">
      <c r="A3866" s="1" t="s">
        <v>6140</v>
      </c>
      <c r="B3866" s="1" t="s">
        <v>3373</v>
      </c>
      <c r="C3866" s="1" t="str">
        <f t="shared" si="420"/>
        <v>Russia</v>
      </c>
      <c r="D3866" s="1" t="s">
        <v>7890</v>
      </c>
      <c r="E3866" s="7" t="str">
        <f>TEXT(DATE(MID(D3866, 13, 4), CHOOSE(MATCH( MID(D3866, 5, 3), {"Jan","Feb","Mar","Apr","May","Jun","Jul","Aug","Sep","Oct","Nov","Dec"}, 0), 1, 2, 3, 4, 5, 6, 7, 8, 9, 10, 11, 12), MID(D3866, 9, 2)), "yyyy-mm-dd")</f>
        <v>1984-05-17</v>
      </c>
      <c r="F3866" s="1" t="str">
        <f t="shared" si="421"/>
        <v>14:43:00</v>
      </c>
      <c r="G3866" s="9" t="str">
        <f t="shared" si="422"/>
        <v>May</v>
      </c>
      <c r="H3866" s="5" t="str">
        <f t="shared" si="423"/>
        <v>1984</v>
      </c>
      <c r="I3866" s="1" t="s">
        <v>7891</v>
      </c>
      <c r="J3866" s="1" t="str">
        <f t="shared" si="424"/>
        <v xml:space="preserve">Cosmos-3M </v>
      </c>
      <c r="K3866" s="1" t="str">
        <f t="shared" si="425"/>
        <v>Cosmos 1553</v>
      </c>
      <c r="L3866" s="1" t="s">
        <v>346</v>
      </c>
      <c r="M3866" s="1"/>
      <c r="N3866" s="1">
        <f t="shared" si="426"/>
        <v>0</v>
      </c>
      <c r="O3866" s="1" t="s">
        <v>9</v>
      </c>
    </row>
    <row r="3867" spans="1:15" x14ac:dyDescent="0.3">
      <c r="A3867" s="1" t="s">
        <v>6140</v>
      </c>
      <c r="B3867" s="1" t="s">
        <v>130</v>
      </c>
      <c r="C3867" s="1" t="str">
        <f t="shared" si="420"/>
        <v>Kazakhstan</v>
      </c>
      <c r="D3867" s="1" t="s">
        <v>7892</v>
      </c>
      <c r="E3867" s="7" t="str">
        <f>TEXT(DATE(MID(D3867, 13, 4), CHOOSE(MATCH( MID(D3867, 5, 3), {"Jan","Feb","Mar","Apr","May","Jun","Jul","Aug","Sep","Oct","Nov","Dec"}, 0), 1, 2, 3, 4, 5, 6, 7, 8, 9, 10, 11, 12), MID(D3867, 9, 2)), "yyyy-mm-dd")</f>
        <v>1984-05-14</v>
      </c>
      <c r="F3867" s="1" t="str">
        <f t="shared" si="421"/>
        <v>14:00:00</v>
      </c>
      <c r="G3867" s="9" t="str">
        <f t="shared" si="422"/>
        <v>May</v>
      </c>
      <c r="H3867" s="5" t="str">
        <f t="shared" si="423"/>
        <v>1984</v>
      </c>
      <c r="I3867" s="1" t="s">
        <v>7893</v>
      </c>
      <c r="J3867" s="1" t="str">
        <f t="shared" si="424"/>
        <v xml:space="preserve">Soyuz U </v>
      </c>
      <c r="K3867" s="1" t="str">
        <f t="shared" si="425"/>
        <v>Cosmos 1552</v>
      </c>
      <c r="L3867" s="1" t="s">
        <v>346</v>
      </c>
      <c r="M3867" s="1">
        <v>20</v>
      </c>
      <c r="N3867" s="1">
        <f t="shared" si="426"/>
        <v>1660</v>
      </c>
      <c r="O3867" s="1" t="s">
        <v>9</v>
      </c>
    </row>
    <row r="3868" spans="1:15" x14ac:dyDescent="0.3">
      <c r="A3868" s="1" t="s">
        <v>6140</v>
      </c>
      <c r="B3868" s="1" t="s">
        <v>6615</v>
      </c>
      <c r="C3868" s="1" t="str">
        <f t="shared" si="420"/>
        <v>Russia</v>
      </c>
      <c r="D3868" s="1" t="s">
        <v>7894</v>
      </c>
      <c r="E3868" s="7" t="str">
        <f>TEXT(DATE(MID(D3868, 13, 4), CHOOSE(MATCH( MID(D3868, 5, 3), {"Jan","Feb","Mar","Apr","May","Jun","Jul","Aug","Sep","Oct","Nov","Dec"}, 0), 1, 2, 3, 4, 5, 6, 7, 8, 9, 10, 11, 12), MID(D3868, 9, 2)), "yyyy-mm-dd")</f>
        <v>1984-05-11</v>
      </c>
      <c r="F3868" s="1" t="str">
        <f t="shared" si="421"/>
        <v>13:00:00</v>
      </c>
      <c r="G3868" s="9" t="str">
        <f t="shared" si="422"/>
        <v>May</v>
      </c>
      <c r="H3868" s="5" t="str">
        <f t="shared" si="423"/>
        <v>1984</v>
      </c>
      <c r="I3868" s="1" t="s">
        <v>7895</v>
      </c>
      <c r="J3868" s="1" t="str">
        <f t="shared" si="424"/>
        <v xml:space="preserve">Soyuz U </v>
      </c>
      <c r="K3868" s="1" t="str">
        <f t="shared" si="425"/>
        <v>Cosmos 1551</v>
      </c>
      <c r="L3868" s="1" t="s">
        <v>346</v>
      </c>
      <c r="M3868" s="1">
        <v>20</v>
      </c>
      <c r="N3868" s="1">
        <f t="shared" si="426"/>
        <v>1660</v>
      </c>
      <c r="O3868" s="1" t="s">
        <v>9</v>
      </c>
    </row>
    <row r="3869" spans="1:15" x14ac:dyDescent="0.3">
      <c r="A3869" s="1" t="s">
        <v>6140</v>
      </c>
      <c r="B3869" s="1" t="s">
        <v>6482</v>
      </c>
      <c r="C3869" s="1" t="str">
        <f t="shared" si="420"/>
        <v>Russia</v>
      </c>
      <c r="D3869" s="1" t="s">
        <v>7896</v>
      </c>
      <c r="E3869" s="7" t="str">
        <f>TEXT(DATE(MID(D3869, 13, 4), CHOOSE(MATCH( MID(D3869, 5, 3), {"Jan","Feb","Mar","Apr","May","Jun","Jul","Aug","Sep","Oct","Nov","Dec"}, 0), 1, 2, 3, 4, 5, 6, 7, 8, 9, 10, 11, 12), MID(D3869, 9, 2)), "yyyy-mm-dd")</f>
        <v>1984-05-11</v>
      </c>
      <c r="F3869" s="1" t="str">
        <f t="shared" si="421"/>
        <v>06:19:00</v>
      </c>
      <c r="G3869" s="9" t="str">
        <f t="shared" si="422"/>
        <v>May</v>
      </c>
      <c r="H3869" s="5" t="str">
        <f t="shared" si="423"/>
        <v>1984</v>
      </c>
      <c r="I3869" s="1" t="s">
        <v>7897</v>
      </c>
      <c r="J3869" s="1" t="str">
        <f t="shared" si="424"/>
        <v xml:space="preserve">Cosmos-3M </v>
      </c>
      <c r="K3869" s="1" t="str">
        <f t="shared" si="425"/>
        <v>Cosmos 1550</v>
      </c>
      <c r="L3869" s="1" t="s">
        <v>346</v>
      </c>
      <c r="M3869" s="1"/>
      <c r="N3869" s="1">
        <f t="shared" si="426"/>
        <v>0</v>
      </c>
      <c r="O3869" s="1" t="s">
        <v>9</v>
      </c>
    </row>
    <row r="3870" spans="1:15" x14ac:dyDescent="0.3">
      <c r="A3870" s="1" t="s">
        <v>6140</v>
      </c>
      <c r="B3870" s="1" t="s">
        <v>130</v>
      </c>
      <c r="C3870" s="1" t="str">
        <f t="shared" si="420"/>
        <v>Kazakhstan</v>
      </c>
      <c r="D3870" s="1" t="s">
        <v>7898</v>
      </c>
      <c r="E3870" s="7" t="str">
        <f>TEXT(DATE(MID(D3870, 13, 4), CHOOSE(MATCH( MID(D3870, 5, 3), {"Jan","Feb","Mar","Apr","May","Jun","Jul","Aug","Sep","Oct","Nov","Dec"}, 0), 1, 2, 3, 4, 5, 6, 7, 8, 9, 10, 11, 12), MID(D3870, 9, 2)), "yyyy-mm-dd")</f>
        <v>1984-05-07</v>
      </c>
      <c r="F3870" s="1" t="str">
        <f t="shared" si="421"/>
        <v>22:47:00</v>
      </c>
      <c r="G3870" s="9" t="str">
        <f t="shared" si="422"/>
        <v>May</v>
      </c>
      <c r="H3870" s="5" t="str">
        <f t="shared" si="423"/>
        <v>1984</v>
      </c>
      <c r="I3870" s="1" t="s">
        <v>7899</v>
      </c>
      <c r="J3870" s="1" t="str">
        <f t="shared" si="424"/>
        <v xml:space="preserve">Soyuz U </v>
      </c>
      <c r="K3870" s="1" t="str">
        <f t="shared" si="425"/>
        <v>Progress 21</v>
      </c>
      <c r="L3870" s="1" t="s">
        <v>346</v>
      </c>
      <c r="M3870" s="1">
        <v>20</v>
      </c>
      <c r="N3870" s="1">
        <f t="shared" si="426"/>
        <v>1660</v>
      </c>
      <c r="O3870" s="1" t="s">
        <v>9</v>
      </c>
    </row>
    <row r="3871" spans="1:15" x14ac:dyDescent="0.3">
      <c r="A3871" s="1" t="s">
        <v>6140</v>
      </c>
      <c r="B3871" s="1" t="s">
        <v>529</v>
      </c>
      <c r="C3871" s="1" t="str">
        <f t="shared" si="420"/>
        <v>Kazakhstan</v>
      </c>
      <c r="D3871" s="1" t="s">
        <v>7900</v>
      </c>
      <c r="E3871" s="7" t="str">
        <f>TEXT(DATE(MID(D3871, 13, 4), CHOOSE(MATCH( MID(D3871, 5, 3), {"Jan","Feb","Mar","Apr","May","Jun","Jul","Aug","Sep","Oct","Nov","Dec"}, 0), 1, 2, 3, 4, 5, 6, 7, 8, 9, 10, 11, 12), MID(D3871, 9, 2)), "yyyy-mm-dd")</f>
        <v>1984-04-22</v>
      </c>
      <c r="F3871" s="1" t="str">
        <f t="shared" si="421"/>
        <v>04:20:00</v>
      </c>
      <c r="G3871" s="9" t="str">
        <f t="shared" si="422"/>
        <v>April</v>
      </c>
      <c r="H3871" s="5" t="str">
        <f t="shared" si="423"/>
        <v>1984</v>
      </c>
      <c r="I3871" s="1" t="s">
        <v>7901</v>
      </c>
      <c r="J3871" s="1" t="str">
        <f t="shared" si="424"/>
        <v xml:space="preserve">Proton-K/Block-DM </v>
      </c>
      <c r="K3871" s="1" t="str">
        <f t="shared" si="425"/>
        <v>Gorizont 9</v>
      </c>
      <c r="L3871" s="1" t="s">
        <v>346</v>
      </c>
      <c r="M3871" s="1"/>
      <c r="N3871" s="1">
        <f t="shared" si="426"/>
        <v>0</v>
      </c>
      <c r="O3871" s="1" t="s">
        <v>9</v>
      </c>
    </row>
    <row r="3872" spans="1:15" x14ac:dyDescent="0.3">
      <c r="A3872" s="1" t="s">
        <v>6140</v>
      </c>
      <c r="B3872" s="1" t="s">
        <v>3038</v>
      </c>
      <c r="C3872" s="1" t="str">
        <f t="shared" si="420"/>
        <v>Russia</v>
      </c>
      <c r="D3872" s="1" t="s">
        <v>7902</v>
      </c>
      <c r="E3872" s="7" t="str">
        <f>TEXT(DATE(MID(D3872, 13, 4), CHOOSE(MATCH( MID(D3872, 5, 3), {"Jan","Feb","Mar","Apr","May","Jun","Jul","Aug","Sep","Oct","Nov","Dec"}, 0), 1, 2, 3, 4, 5, 6, 7, 8, 9, 10, 11, 12), MID(D3872, 9, 2)), "yyyy-mm-dd")</f>
        <v>1984-04-19</v>
      </c>
      <c r="F3872" s="1" t="str">
        <f t="shared" si="421"/>
        <v>11:40:00</v>
      </c>
      <c r="G3872" s="9" t="str">
        <f t="shared" si="422"/>
        <v>April</v>
      </c>
      <c r="H3872" s="5" t="str">
        <f t="shared" si="423"/>
        <v>1984</v>
      </c>
      <c r="I3872" s="1" t="s">
        <v>7903</v>
      </c>
      <c r="J3872" s="1" t="str">
        <f t="shared" si="424"/>
        <v xml:space="preserve">Soyuz U </v>
      </c>
      <c r="K3872" s="1" t="str">
        <f t="shared" si="425"/>
        <v>Cosmos 1549</v>
      </c>
      <c r="L3872" s="1" t="s">
        <v>346</v>
      </c>
      <c r="M3872" s="1">
        <v>20</v>
      </c>
      <c r="N3872" s="1">
        <f t="shared" si="426"/>
        <v>1660</v>
      </c>
      <c r="O3872" s="1" t="s">
        <v>9</v>
      </c>
    </row>
    <row r="3873" spans="1:15" x14ac:dyDescent="0.3">
      <c r="A3873" s="1" t="s">
        <v>5722</v>
      </c>
      <c r="B3873" s="1" t="s">
        <v>4249</v>
      </c>
      <c r="C3873" s="1" t="str">
        <f t="shared" si="420"/>
        <v>USA</v>
      </c>
      <c r="D3873" s="1" t="s">
        <v>7904</v>
      </c>
      <c r="E3873" s="7" t="str">
        <f>TEXT(DATE(MID(D3873, 13, 4), CHOOSE(MATCH( MID(D3873, 5, 3), {"Jan","Feb","Mar","Apr","May","Jun","Jul","Aug","Sep","Oct","Nov","Dec"}, 0), 1, 2, 3, 4, 5, 6, 7, 8, 9, 10, 11, 12), MID(D3873, 9, 2)), "yyyy-mm-dd")</f>
        <v>1984-04-17</v>
      </c>
      <c r="F3873" s="1" t="str">
        <f t="shared" si="421"/>
        <v>18:45:00</v>
      </c>
      <c r="G3873" s="9" t="str">
        <f t="shared" si="422"/>
        <v>April</v>
      </c>
      <c r="H3873" s="5" t="str">
        <f t="shared" si="423"/>
        <v>1984</v>
      </c>
      <c r="I3873" s="1" t="s">
        <v>7905</v>
      </c>
      <c r="J3873" s="1" t="str">
        <f t="shared" si="424"/>
        <v xml:space="preserve">Titan III(24)B </v>
      </c>
      <c r="K3873" s="1" t="str">
        <f t="shared" si="425"/>
        <v>OPS 8424</v>
      </c>
      <c r="L3873" s="1" t="s">
        <v>346</v>
      </c>
      <c r="M3873" s="1"/>
      <c r="N3873" s="1">
        <f t="shared" si="426"/>
        <v>0</v>
      </c>
      <c r="O3873" s="1" t="s">
        <v>9</v>
      </c>
    </row>
    <row r="3874" spans="1:15" x14ac:dyDescent="0.3">
      <c r="A3874" s="1" t="s">
        <v>6140</v>
      </c>
      <c r="B3874" s="1" t="s">
        <v>130</v>
      </c>
      <c r="C3874" s="1" t="str">
        <f t="shared" si="420"/>
        <v>Kazakhstan</v>
      </c>
      <c r="D3874" s="1" t="s">
        <v>7906</v>
      </c>
      <c r="E3874" s="7" t="str">
        <f>TEXT(DATE(MID(D3874, 13, 4), CHOOSE(MATCH( MID(D3874, 5, 3), {"Jan","Feb","Mar","Apr","May","Jun","Jul","Aug","Sep","Oct","Nov","Dec"}, 0), 1, 2, 3, 4, 5, 6, 7, 8, 9, 10, 11, 12), MID(D3874, 9, 2)), "yyyy-mm-dd")</f>
        <v>1984-04-15</v>
      </c>
      <c r="F3874" s="1" t="str">
        <f t="shared" si="421"/>
        <v>08:12:00</v>
      </c>
      <c r="G3874" s="9" t="str">
        <f t="shared" si="422"/>
        <v>April</v>
      </c>
      <c r="H3874" s="5" t="str">
        <f t="shared" si="423"/>
        <v>1984</v>
      </c>
      <c r="I3874" s="1" t="s">
        <v>7907</v>
      </c>
      <c r="J3874" s="1" t="str">
        <f t="shared" si="424"/>
        <v xml:space="preserve">Soyuz U2 </v>
      </c>
      <c r="K3874" s="1" t="str">
        <f t="shared" si="425"/>
        <v>Progress 20</v>
      </c>
      <c r="L3874" s="1" t="s">
        <v>346</v>
      </c>
      <c r="M3874" s="1">
        <v>40</v>
      </c>
      <c r="N3874" s="1">
        <f t="shared" si="426"/>
        <v>3320</v>
      </c>
      <c r="O3874" s="1" t="s">
        <v>9</v>
      </c>
    </row>
    <row r="3875" spans="1:15" x14ac:dyDescent="0.3">
      <c r="A3875" s="1" t="s">
        <v>5603</v>
      </c>
      <c r="B3875" s="1" t="s">
        <v>11</v>
      </c>
      <c r="C3875" s="1" t="str">
        <f t="shared" si="420"/>
        <v>USA</v>
      </c>
      <c r="D3875" s="1" t="s">
        <v>7908</v>
      </c>
      <c r="E3875" s="7" t="str">
        <f>TEXT(DATE(MID(D3875, 13, 4), CHOOSE(MATCH( MID(D3875, 5, 3), {"Jan","Feb","Mar","Apr","May","Jun","Jul","Aug","Sep","Oct","Nov","Dec"}, 0), 1, 2, 3, 4, 5, 6, 7, 8, 9, 10, 11, 12), MID(D3875, 9, 2)), "yyyy-mm-dd")</f>
        <v>1984-04-14</v>
      </c>
      <c r="F3875" s="1" t="str">
        <f t="shared" si="421"/>
        <v>16:52:00</v>
      </c>
      <c r="G3875" s="9" t="str">
        <f t="shared" si="422"/>
        <v>April</v>
      </c>
      <c r="H3875" s="5" t="str">
        <f t="shared" si="423"/>
        <v>1984</v>
      </c>
      <c r="I3875" s="1" t="s">
        <v>7909</v>
      </c>
      <c r="J3875" s="1" t="str">
        <f t="shared" si="424"/>
        <v xml:space="preserve">Titan 34D </v>
      </c>
      <c r="K3875" s="1" t="str">
        <f t="shared" si="425"/>
        <v>DSP-11</v>
      </c>
      <c r="L3875" s="1" t="s">
        <v>346</v>
      </c>
      <c r="M3875" s="1"/>
      <c r="N3875" s="1">
        <f t="shared" si="426"/>
        <v>0</v>
      </c>
      <c r="O3875" s="1" t="s">
        <v>9</v>
      </c>
    </row>
    <row r="3876" spans="1:15" x14ac:dyDescent="0.3">
      <c r="A3876" s="1" t="s">
        <v>6140</v>
      </c>
      <c r="B3876" s="1" t="s">
        <v>6615</v>
      </c>
      <c r="C3876" s="1" t="str">
        <f t="shared" si="420"/>
        <v>Russia</v>
      </c>
      <c r="D3876" s="1" t="s">
        <v>7910</v>
      </c>
      <c r="E3876" s="7" t="str">
        <f>TEXT(DATE(MID(D3876, 13, 4), CHOOSE(MATCH( MID(D3876, 5, 3), {"Jan","Feb","Mar","Apr","May","Jun","Jul","Aug","Sep","Oct","Nov","Dec"}, 0), 1, 2, 3, 4, 5, 6, 7, 8, 9, 10, 11, 12), MID(D3876, 9, 2)), "yyyy-mm-dd")</f>
        <v>1984-04-10</v>
      </c>
      <c r="F3876" s="1" t="str">
        <f t="shared" si="421"/>
        <v>14:00:00</v>
      </c>
      <c r="G3876" s="9" t="str">
        <f t="shared" si="422"/>
        <v>April</v>
      </c>
      <c r="H3876" s="5" t="str">
        <f t="shared" si="423"/>
        <v>1984</v>
      </c>
      <c r="I3876" s="1" t="s">
        <v>7911</v>
      </c>
      <c r="J3876" s="1" t="str">
        <f t="shared" si="424"/>
        <v xml:space="preserve">Soyuz U </v>
      </c>
      <c r="K3876" s="1" t="str">
        <f t="shared" si="425"/>
        <v>Cosmos 1548</v>
      </c>
      <c r="L3876" s="1" t="s">
        <v>346</v>
      </c>
      <c r="M3876" s="1">
        <v>20</v>
      </c>
      <c r="N3876" s="1">
        <f t="shared" si="426"/>
        <v>1660</v>
      </c>
      <c r="O3876" s="1" t="s">
        <v>9</v>
      </c>
    </row>
    <row r="3877" spans="1:15" x14ac:dyDescent="0.3">
      <c r="A3877" s="1" t="s">
        <v>14</v>
      </c>
      <c r="B3877" s="1" t="s">
        <v>18</v>
      </c>
      <c r="C3877" s="1" t="str">
        <f t="shared" si="420"/>
        <v>China</v>
      </c>
      <c r="D3877" s="1" t="s">
        <v>7912</v>
      </c>
      <c r="E3877" s="7" t="str">
        <f>TEXT(DATE(MID(D3877, 13, 4), CHOOSE(MATCH( MID(D3877, 5, 3), {"Jan","Feb","Mar","Apr","May","Jun","Jul","Aug","Sep","Oct","Nov","Dec"}, 0), 1, 2, 3, 4, 5, 6, 7, 8, 9, 10, 11, 12), MID(D3877, 9, 2)), "yyyy-mm-dd")</f>
        <v>1984-04-08</v>
      </c>
      <c r="F3877" s="1" t="str">
        <f t="shared" si="421"/>
        <v>11:20:00</v>
      </c>
      <c r="G3877" s="9" t="str">
        <f t="shared" si="422"/>
        <v>April</v>
      </c>
      <c r="H3877" s="5" t="str">
        <f t="shared" si="423"/>
        <v>1984</v>
      </c>
      <c r="I3877" s="1" t="s">
        <v>7913</v>
      </c>
      <c r="J3877" s="1" t="str">
        <f t="shared" si="424"/>
        <v xml:space="preserve">Long March 3 </v>
      </c>
      <c r="K3877" s="1" t="str">
        <f t="shared" si="425"/>
        <v>DFH-2 02</v>
      </c>
      <c r="L3877" s="1" t="s">
        <v>346</v>
      </c>
      <c r="M3877" s="1"/>
      <c r="N3877" s="1">
        <f t="shared" si="426"/>
        <v>0</v>
      </c>
      <c r="O3877" s="1" t="s">
        <v>9</v>
      </c>
    </row>
    <row r="3878" spans="1:15" x14ac:dyDescent="0.3">
      <c r="A3878" s="1" t="s">
        <v>657</v>
      </c>
      <c r="B3878" s="1" t="s">
        <v>30</v>
      </c>
      <c r="C3878" s="1" t="str">
        <f t="shared" si="420"/>
        <v>USA</v>
      </c>
      <c r="D3878" s="1" t="s">
        <v>7914</v>
      </c>
      <c r="E3878" s="7" t="str">
        <f>TEXT(DATE(MID(D3878, 13, 4), CHOOSE(MATCH( MID(D3878, 5, 3), {"Jan","Feb","Mar","Apr","May","Jun","Jul","Aug","Sep","Oct","Nov","Dec"}, 0), 1, 2, 3, 4, 5, 6, 7, 8, 9, 10, 11, 12), MID(D3878, 9, 2)), "yyyy-mm-dd")</f>
        <v>1984-04-06</v>
      </c>
      <c r="F3878" s="1" t="str">
        <f t="shared" si="421"/>
        <v>13:58:00</v>
      </c>
      <c r="G3878" s="9" t="str">
        <f t="shared" si="422"/>
        <v>April</v>
      </c>
      <c r="H3878" s="5" t="str">
        <f t="shared" si="423"/>
        <v>1984</v>
      </c>
      <c r="I3878" s="1" t="s">
        <v>7915</v>
      </c>
      <c r="J3878" s="1" t="str">
        <f t="shared" si="424"/>
        <v xml:space="preserve">Space Shuttle Challenger </v>
      </c>
      <c r="K3878" s="1" t="str">
        <f t="shared" si="425"/>
        <v>STS-41-C</v>
      </c>
      <c r="L3878" s="1" t="s">
        <v>346</v>
      </c>
      <c r="M3878" s="1">
        <v>450</v>
      </c>
      <c r="N3878" s="1">
        <f t="shared" si="426"/>
        <v>37350</v>
      </c>
      <c r="O3878" s="1" t="s">
        <v>9</v>
      </c>
    </row>
    <row r="3879" spans="1:15" x14ac:dyDescent="0.3">
      <c r="A3879" s="1" t="s">
        <v>6140</v>
      </c>
      <c r="B3879" s="1" t="s">
        <v>3038</v>
      </c>
      <c r="C3879" s="1" t="str">
        <f t="shared" si="420"/>
        <v>Russia</v>
      </c>
      <c r="D3879" s="1" t="s">
        <v>7916</v>
      </c>
      <c r="E3879" s="7" t="str">
        <f>TEXT(DATE(MID(D3879, 13, 4), CHOOSE(MATCH( MID(D3879, 5, 3), {"Jan","Feb","Mar","Apr","May","Jun","Jul","Aug","Sep","Oct","Nov","Dec"}, 0), 1, 2, 3, 4, 5, 6, 7, 8, 9, 10, 11, 12), MID(D3879, 9, 2)), "yyyy-mm-dd")</f>
        <v>1984-04-04</v>
      </c>
      <c r="F3879" s="1" t="str">
        <f t="shared" si="421"/>
        <v>01:40:00</v>
      </c>
      <c r="G3879" s="9" t="str">
        <f t="shared" si="422"/>
        <v>April</v>
      </c>
      <c r="H3879" s="5" t="str">
        <f t="shared" si="423"/>
        <v>1984</v>
      </c>
      <c r="I3879" s="1" t="s">
        <v>7917</v>
      </c>
      <c r="J3879" s="1" t="str">
        <f t="shared" si="424"/>
        <v xml:space="preserve">Molniya-M /Block 2BL </v>
      </c>
      <c r="K3879" s="1" t="str">
        <f t="shared" si="425"/>
        <v>Cosmos 1547</v>
      </c>
      <c r="L3879" s="1" t="s">
        <v>346</v>
      </c>
      <c r="M3879" s="1"/>
      <c r="N3879" s="1">
        <f t="shared" si="426"/>
        <v>0</v>
      </c>
      <c r="O3879" s="1" t="s">
        <v>9</v>
      </c>
    </row>
    <row r="3880" spans="1:15" x14ac:dyDescent="0.3">
      <c r="A3880" s="1" t="s">
        <v>6140</v>
      </c>
      <c r="B3880" s="1" t="s">
        <v>130</v>
      </c>
      <c r="C3880" s="1" t="str">
        <f t="shared" si="420"/>
        <v>Kazakhstan</v>
      </c>
      <c r="D3880" s="1" t="s">
        <v>7918</v>
      </c>
      <c r="E3880" s="7" t="str">
        <f>TEXT(DATE(MID(D3880, 13, 4), CHOOSE(MATCH( MID(D3880, 5, 3), {"Jan","Feb","Mar","Apr","May","Jun","Jul","Aug","Sep","Oct","Nov","Dec"}, 0), 1, 2, 3, 4, 5, 6, 7, 8, 9, 10, 11, 12), MID(D3880, 9, 2)), "yyyy-mm-dd")</f>
        <v>1984-04-03</v>
      </c>
      <c r="F3880" s="1" t="str">
        <f t="shared" si="421"/>
        <v>13:08:00</v>
      </c>
      <c r="G3880" s="9" t="str">
        <f t="shared" si="422"/>
        <v>April</v>
      </c>
      <c r="H3880" s="5" t="str">
        <f t="shared" si="423"/>
        <v>1984</v>
      </c>
      <c r="I3880" s="1" t="s">
        <v>7919</v>
      </c>
      <c r="J3880" s="1" t="str">
        <f t="shared" si="424"/>
        <v xml:space="preserve">Soyuz U </v>
      </c>
      <c r="K3880" s="1" t="str">
        <f t="shared" si="425"/>
        <v>Soyuz T-11</v>
      </c>
      <c r="L3880" s="1" t="s">
        <v>346</v>
      </c>
      <c r="M3880" s="1">
        <v>20</v>
      </c>
      <c r="N3880" s="1">
        <f t="shared" si="426"/>
        <v>1660</v>
      </c>
      <c r="O3880" s="1" t="s">
        <v>9</v>
      </c>
    </row>
    <row r="3881" spans="1:15" x14ac:dyDescent="0.3">
      <c r="A3881" s="1" t="s">
        <v>6140</v>
      </c>
      <c r="B3881" s="1" t="s">
        <v>6272</v>
      </c>
      <c r="C3881" s="1" t="str">
        <f t="shared" si="420"/>
        <v>Kazakhstan</v>
      </c>
      <c r="D3881" s="1" t="s">
        <v>7920</v>
      </c>
      <c r="E3881" s="7" t="str">
        <f>TEXT(DATE(MID(D3881, 13, 4), CHOOSE(MATCH( MID(D3881, 5, 3), {"Jan","Feb","Mar","Apr","May","Jun","Jul","Aug","Sep","Oct","Nov","Dec"}, 0), 1, 2, 3, 4, 5, 6, 7, 8, 9, 10, 11, 12), MID(D3881, 9, 2)), "yyyy-mm-dd")</f>
        <v>1984-03-29</v>
      </c>
      <c r="F3881" s="1" t="str">
        <f t="shared" si="421"/>
        <v>05:52:00</v>
      </c>
      <c r="G3881" s="9" t="str">
        <f t="shared" si="422"/>
        <v>March</v>
      </c>
      <c r="H3881" s="5" t="str">
        <f t="shared" si="423"/>
        <v>1984</v>
      </c>
      <c r="I3881" s="1" t="s">
        <v>7921</v>
      </c>
      <c r="J3881" s="1" t="str">
        <f t="shared" si="424"/>
        <v xml:space="preserve">Proton-K/Block-DM </v>
      </c>
      <c r="K3881" s="1" t="str">
        <f t="shared" si="425"/>
        <v>Cosmos 1546</v>
      </c>
      <c r="L3881" s="1" t="s">
        <v>346</v>
      </c>
      <c r="M3881" s="1"/>
      <c r="N3881" s="1">
        <f t="shared" si="426"/>
        <v>0</v>
      </c>
      <c r="O3881" s="1" t="s">
        <v>9</v>
      </c>
    </row>
    <row r="3882" spans="1:15" x14ac:dyDescent="0.3">
      <c r="A3882" s="1" t="s">
        <v>6140</v>
      </c>
      <c r="B3882" s="1" t="s">
        <v>5</v>
      </c>
      <c r="C3882" s="1" t="str">
        <f t="shared" si="420"/>
        <v>Russia</v>
      </c>
      <c r="D3882" s="1" t="s">
        <v>7922</v>
      </c>
      <c r="E3882" s="7" t="str">
        <f>TEXT(DATE(MID(D3882, 13, 4), CHOOSE(MATCH( MID(D3882, 5, 3), {"Jan","Feb","Mar","Apr","May","Jun","Jul","Aug","Sep","Oct","Nov","Dec"}, 0), 1, 2, 3, 4, 5, 6, 7, 8, 9, 10, 11, 12), MID(D3882, 9, 2)), "yyyy-mm-dd")</f>
        <v>1984-03-21</v>
      </c>
      <c r="F3882" s="1" t="str">
        <f t="shared" si="421"/>
        <v>11:05:00</v>
      </c>
      <c r="G3882" s="9" t="str">
        <f t="shared" si="422"/>
        <v>March</v>
      </c>
      <c r="H3882" s="5" t="str">
        <f t="shared" si="423"/>
        <v>1984</v>
      </c>
      <c r="I3882" s="1" t="s">
        <v>7923</v>
      </c>
      <c r="J3882" s="1" t="str">
        <f t="shared" si="424"/>
        <v xml:space="preserve">Soyuz U </v>
      </c>
      <c r="K3882" s="1" t="str">
        <f t="shared" si="425"/>
        <v>Cosmos 1545</v>
      </c>
      <c r="L3882" s="1" t="s">
        <v>346</v>
      </c>
      <c r="M3882" s="1">
        <v>20</v>
      </c>
      <c r="N3882" s="1">
        <f t="shared" si="426"/>
        <v>1660</v>
      </c>
      <c r="O3882" s="1" t="s">
        <v>9</v>
      </c>
    </row>
    <row r="3883" spans="1:15" x14ac:dyDescent="0.3">
      <c r="A3883" s="1" t="s">
        <v>6140</v>
      </c>
      <c r="B3883" s="1" t="s">
        <v>6615</v>
      </c>
      <c r="C3883" s="1" t="str">
        <f t="shared" si="420"/>
        <v>Russia</v>
      </c>
      <c r="D3883" s="1" t="s">
        <v>7924</v>
      </c>
      <c r="E3883" s="7" t="str">
        <f>TEXT(DATE(MID(D3883, 13, 4), CHOOSE(MATCH( MID(D3883, 5, 3), {"Jan","Feb","Mar","Apr","May","Jun","Jul","Aug","Sep","Oct","Nov","Dec"}, 0), 1, 2, 3, 4, 5, 6, 7, 8, 9, 10, 11, 12), MID(D3883, 9, 2)), "yyyy-mm-dd")</f>
        <v>1984-03-16</v>
      </c>
      <c r="F3883" s="1" t="str">
        <f t="shared" si="421"/>
        <v>23:29:00</v>
      </c>
      <c r="G3883" s="9" t="str">
        <f t="shared" si="422"/>
        <v>March</v>
      </c>
      <c r="H3883" s="5" t="str">
        <f t="shared" si="423"/>
        <v>1984</v>
      </c>
      <c r="I3883" s="1" t="s">
        <v>7925</v>
      </c>
      <c r="J3883" s="1" t="str">
        <f t="shared" si="424"/>
        <v xml:space="preserve">Molniya-M /Block ML </v>
      </c>
      <c r="K3883" s="1" t="str">
        <f t="shared" si="425"/>
        <v>Molniya-1 nÂ°110</v>
      </c>
      <c r="L3883" s="1" t="s">
        <v>346</v>
      </c>
      <c r="M3883" s="1"/>
      <c r="N3883" s="1">
        <f t="shared" si="426"/>
        <v>0</v>
      </c>
      <c r="O3883" s="1" t="s">
        <v>9</v>
      </c>
    </row>
    <row r="3884" spans="1:15" x14ac:dyDescent="0.3">
      <c r="A3884" s="1" t="s">
        <v>6140</v>
      </c>
      <c r="B3884" s="1" t="s">
        <v>529</v>
      </c>
      <c r="C3884" s="1" t="str">
        <f t="shared" si="420"/>
        <v>Kazakhstan</v>
      </c>
      <c r="D3884" s="1" t="s">
        <v>7926</v>
      </c>
      <c r="E3884" s="7" t="str">
        <f>TEXT(DATE(MID(D3884, 13, 4), CHOOSE(MATCH( MID(D3884, 5, 3), {"Jan","Feb","Mar","Apr","May","Jun","Jul","Aug","Sep","Oct","Nov","Dec"}, 0), 1, 2, 3, 4, 5, 6, 7, 8, 9, 10, 11, 12), MID(D3884, 9, 2)), "yyyy-mm-dd")</f>
        <v>1984-03-16</v>
      </c>
      <c r="F3884" s="1" t="str">
        <f t="shared" si="421"/>
        <v>14:00:00</v>
      </c>
      <c r="G3884" s="9" t="str">
        <f t="shared" si="422"/>
        <v>March</v>
      </c>
      <c r="H3884" s="5" t="str">
        <f t="shared" si="423"/>
        <v>1984</v>
      </c>
      <c r="I3884" s="1" t="s">
        <v>7927</v>
      </c>
      <c r="J3884" s="1" t="str">
        <f t="shared" si="424"/>
        <v xml:space="preserve">Proton-K/Block-DM </v>
      </c>
      <c r="K3884" s="1" t="str">
        <f t="shared" si="425"/>
        <v>Ekran 12</v>
      </c>
      <c r="L3884" s="1" t="s">
        <v>346</v>
      </c>
      <c r="M3884" s="1"/>
      <c r="N3884" s="1">
        <f t="shared" si="426"/>
        <v>0</v>
      </c>
      <c r="O3884" s="1" t="s">
        <v>9</v>
      </c>
    </row>
    <row r="3885" spans="1:15" x14ac:dyDescent="0.3">
      <c r="A3885" s="1" t="s">
        <v>6140</v>
      </c>
      <c r="B3885" s="1" t="s">
        <v>3566</v>
      </c>
      <c r="C3885" s="1" t="str">
        <f t="shared" si="420"/>
        <v>Russia</v>
      </c>
      <c r="D3885" s="1" t="s">
        <v>7928</v>
      </c>
      <c r="E3885" s="7" t="str">
        <f>TEXT(DATE(MID(D3885, 13, 4), CHOOSE(MATCH( MID(D3885, 5, 3), {"Jan","Feb","Mar","Apr","May","Jun","Jul","Aug","Sep","Oct","Nov","Dec"}, 0), 1, 2, 3, 4, 5, 6, 7, 8, 9, 10, 11, 12), MID(D3885, 9, 2)), "yyyy-mm-dd")</f>
        <v>1984-03-15</v>
      </c>
      <c r="F3885" s="1" t="str">
        <f t="shared" si="421"/>
        <v>17:05:00</v>
      </c>
      <c r="G3885" s="9" t="str">
        <f t="shared" si="422"/>
        <v>March</v>
      </c>
      <c r="H3885" s="5" t="str">
        <f t="shared" si="423"/>
        <v>1984</v>
      </c>
      <c r="I3885" s="1" t="s">
        <v>7929</v>
      </c>
      <c r="J3885" s="1" t="str">
        <f t="shared" si="424"/>
        <v xml:space="preserve">Tsyklon-3 </v>
      </c>
      <c r="K3885" s="1" t="str">
        <f t="shared" si="425"/>
        <v>Cosmos 1544</v>
      </c>
      <c r="L3885" s="1" t="s">
        <v>346</v>
      </c>
      <c r="M3885" s="1"/>
      <c r="N3885" s="1">
        <f t="shared" si="426"/>
        <v>0</v>
      </c>
      <c r="O3885" s="1" t="s">
        <v>9</v>
      </c>
    </row>
    <row r="3886" spans="1:15" x14ac:dyDescent="0.3">
      <c r="A3886" s="1" t="s">
        <v>6140</v>
      </c>
      <c r="B3886" s="1" t="s">
        <v>6615</v>
      </c>
      <c r="C3886" s="1" t="str">
        <f t="shared" si="420"/>
        <v>Russia</v>
      </c>
      <c r="D3886" s="1" t="s">
        <v>7930</v>
      </c>
      <c r="E3886" s="7" t="str">
        <f>TEXT(DATE(MID(D3886, 13, 4), CHOOSE(MATCH( MID(D3886, 5, 3), {"Jan","Feb","Mar","Apr","May","Jun","Jul","Aug","Sep","Oct","Nov","Dec"}, 0), 1, 2, 3, 4, 5, 6, 7, 8, 9, 10, 11, 12), MID(D3886, 9, 2)), "yyyy-mm-dd")</f>
        <v>1984-03-10</v>
      </c>
      <c r="F3886" s="1" t="str">
        <f t="shared" si="421"/>
        <v>17:00:00</v>
      </c>
      <c r="G3886" s="9" t="str">
        <f t="shared" si="422"/>
        <v>March</v>
      </c>
      <c r="H3886" s="5" t="str">
        <f t="shared" si="423"/>
        <v>1984</v>
      </c>
      <c r="I3886" s="1" t="s">
        <v>7931</v>
      </c>
      <c r="J3886" s="1" t="str">
        <f t="shared" si="424"/>
        <v xml:space="preserve">Soyuz U </v>
      </c>
      <c r="K3886" s="1" t="str">
        <f t="shared" si="425"/>
        <v>Cosmos 1543</v>
      </c>
      <c r="L3886" s="1" t="s">
        <v>346</v>
      </c>
      <c r="M3886" s="1">
        <v>20</v>
      </c>
      <c r="N3886" s="1">
        <f t="shared" si="426"/>
        <v>1660</v>
      </c>
      <c r="O3886" s="1" t="s">
        <v>9</v>
      </c>
    </row>
    <row r="3887" spans="1:15" x14ac:dyDescent="0.3">
      <c r="A3887" s="1" t="s">
        <v>6140</v>
      </c>
      <c r="B3887" s="1" t="s">
        <v>130</v>
      </c>
      <c r="C3887" s="1" t="str">
        <f t="shared" si="420"/>
        <v>Kazakhstan</v>
      </c>
      <c r="D3887" s="1" t="s">
        <v>7932</v>
      </c>
      <c r="E3887" s="7" t="str">
        <f>TEXT(DATE(MID(D3887, 13, 4), CHOOSE(MATCH( MID(D3887, 5, 3), {"Jan","Feb","Mar","Apr","May","Jun","Jul","Aug","Sep","Oct","Nov","Dec"}, 0), 1, 2, 3, 4, 5, 6, 7, 8, 9, 10, 11, 12), MID(D3887, 9, 2)), "yyyy-mm-dd")</f>
        <v>1984-03-07</v>
      </c>
      <c r="F3887" s="1" t="str">
        <f t="shared" si="421"/>
        <v>08:00:00</v>
      </c>
      <c r="G3887" s="9" t="str">
        <f t="shared" si="422"/>
        <v>March</v>
      </c>
      <c r="H3887" s="5" t="str">
        <f t="shared" si="423"/>
        <v>1984</v>
      </c>
      <c r="I3887" s="1" t="s">
        <v>7933</v>
      </c>
      <c r="J3887" s="1" t="str">
        <f t="shared" si="424"/>
        <v xml:space="preserve">Soyuz U2 </v>
      </c>
      <c r="K3887" s="1" t="str">
        <f t="shared" si="425"/>
        <v>Cosmos 1542</v>
      </c>
      <c r="L3887" s="1" t="s">
        <v>346</v>
      </c>
      <c r="M3887" s="1">
        <v>40</v>
      </c>
      <c r="N3887" s="1">
        <f t="shared" si="426"/>
        <v>3320</v>
      </c>
      <c r="O3887" s="1" t="s">
        <v>9</v>
      </c>
    </row>
    <row r="3888" spans="1:15" x14ac:dyDescent="0.3">
      <c r="A3888" s="1" t="s">
        <v>6140</v>
      </c>
      <c r="B3888" s="1" t="s">
        <v>3038</v>
      </c>
      <c r="C3888" s="1" t="str">
        <f t="shared" si="420"/>
        <v>Russia</v>
      </c>
      <c r="D3888" s="1" t="s">
        <v>7934</v>
      </c>
      <c r="E3888" s="7" t="str">
        <f>TEXT(DATE(MID(D3888, 13, 4), CHOOSE(MATCH( MID(D3888, 5, 3), {"Jan","Feb","Mar","Apr","May","Jun","Jul","Aug","Sep","Oct","Nov","Dec"}, 0), 1, 2, 3, 4, 5, 6, 7, 8, 9, 10, 11, 12), MID(D3888, 9, 2)), "yyyy-mm-dd")</f>
        <v>1984-03-06</v>
      </c>
      <c r="F3888" s="1" t="str">
        <f t="shared" si="421"/>
        <v>17:10:00</v>
      </c>
      <c r="G3888" s="9" t="str">
        <f t="shared" si="422"/>
        <v>March</v>
      </c>
      <c r="H3888" s="5" t="str">
        <f t="shared" si="423"/>
        <v>1984</v>
      </c>
      <c r="I3888" s="1" t="s">
        <v>7935</v>
      </c>
      <c r="J3888" s="1" t="str">
        <f t="shared" si="424"/>
        <v xml:space="preserve">Molniya-M /Block 2BL </v>
      </c>
      <c r="K3888" s="1" t="str">
        <f t="shared" si="425"/>
        <v>Cosmos 1541</v>
      </c>
      <c r="L3888" s="1" t="s">
        <v>346</v>
      </c>
      <c r="M3888" s="1"/>
      <c r="N3888" s="1">
        <f t="shared" si="426"/>
        <v>0</v>
      </c>
      <c r="O3888" s="1" t="s">
        <v>9</v>
      </c>
    </row>
    <row r="3889" spans="1:15" x14ac:dyDescent="0.3">
      <c r="A3889" s="1" t="s">
        <v>825</v>
      </c>
      <c r="B3889" s="1" t="s">
        <v>6657</v>
      </c>
      <c r="C3889" s="1" t="str">
        <f t="shared" si="420"/>
        <v>France</v>
      </c>
      <c r="D3889" s="1" t="s">
        <v>7936</v>
      </c>
      <c r="E3889" s="7" t="str">
        <f>TEXT(DATE(MID(D3889, 13, 4), CHOOSE(MATCH( MID(D3889, 5, 3), {"Jan","Feb","Mar","Apr","May","Jun","Jul","Aug","Sep","Oct","Nov","Dec"}, 0), 1, 2, 3, 4, 5, 6, 7, 8, 9, 10, 11, 12), MID(D3889, 9, 2)), "yyyy-mm-dd")</f>
        <v>1984-03-05</v>
      </c>
      <c r="F3889" s="1" t="str">
        <f t="shared" si="421"/>
        <v>00:50:00</v>
      </c>
      <c r="G3889" s="9" t="str">
        <f t="shared" si="422"/>
        <v>March</v>
      </c>
      <c r="H3889" s="5" t="str">
        <f t="shared" si="423"/>
        <v>1984</v>
      </c>
      <c r="I3889" s="1" t="s">
        <v>7937</v>
      </c>
      <c r="J3889" s="1" t="str">
        <f t="shared" si="424"/>
        <v xml:space="preserve">Ariane 1 </v>
      </c>
      <c r="K3889" s="1" t="str">
        <f t="shared" si="425"/>
        <v>Intelsat 508</v>
      </c>
      <c r="L3889" s="1" t="s">
        <v>346</v>
      </c>
      <c r="M3889" s="1"/>
      <c r="N3889" s="1">
        <f t="shared" si="426"/>
        <v>0</v>
      </c>
      <c r="O3889" s="1" t="s">
        <v>9</v>
      </c>
    </row>
    <row r="3890" spans="1:15" x14ac:dyDescent="0.3">
      <c r="A3890" s="1" t="s">
        <v>6140</v>
      </c>
      <c r="B3890" s="1" t="s">
        <v>6272</v>
      </c>
      <c r="C3890" s="1" t="str">
        <f t="shared" si="420"/>
        <v>Kazakhstan</v>
      </c>
      <c r="D3890" s="1" t="s">
        <v>7938</v>
      </c>
      <c r="E3890" s="7" t="str">
        <f>TEXT(DATE(MID(D3890, 13, 4), CHOOSE(MATCH( MID(D3890, 5, 3), {"Jan","Feb","Mar","Apr","May","Jun","Jul","Aug","Sep","Oct","Nov","Dec"}, 0), 1, 2, 3, 4, 5, 6, 7, 8, 9, 10, 11, 12), MID(D3890, 9, 2)), "yyyy-mm-dd")</f>
        <v>1984-03-02</v>
      </c>
      <c r="F3890" s="1" t="str">
        <f t="shared" si="421"/>
        <v>03:54:00</v>
      </c>
      <c r="G3890" s="9" t="str">
        <f t="shared" si="422"/>
        <v>March</v>
      </c>
      <c r="H3890" s="5" t="str">
        <f t="shared" si="423"/>
        <v>1984</v>
      </c>
      <c r="I3890" s="1" t="s">
        <v>7939</v>
      </c>
      <c r="J3890" s="1" t="str">
        <f t="shared" si="424"/>
        <v xml:space="preserve">Proton-K/Block-DM </v>
      </c>
      <c r="K3890" s="1" t="str">
        <f t="shared" si="425"/>
        <v>Cosmos 1540</v>
      </c>
      <c r="L3890" s="1" t="s">
        <v>346</v>
      </c>
      <c r="M3890" s="1"/>
      <c r="N3890" s="1">
        <f t="shared" si="426"/>
        <v>0</v>
      </c>
      <c r="O3890" s="1" t="s">
        <v>9</v>
      </c>
    </row>
    <row r="3891" spans="1:15" x14ac:dyDescent="0.3">
      <c r="A3891" s="1" t="s">
        <v>5722</v>
      </c>
      <c r="B3891" s="1" t="s">
        <v>114</v>
      </c>
      <c r="C3891" s="1" t="str">
        <f t="shared" si="420"/>
        <v>USA</v>
      </c>
      <c r="D3891" s="1" t="s">
        <v>7940</v>
      </c>
      <c r="E3891" s="7" t="str">
        <f>TEXT(DATE(MID(D3891, 13, 4), CHOOSE(MATCH( MID(D3891, 5, 3), {"Jan","Feb","Mar","Apr","May","Jun","Jul","Aug","Sep","Oct","Nov","Dec"}, 0), 1, 2, 3, 4, 5, 6, 7, 8, 9, 10, 11, 12), MID(D3891, 9, 2)), "yyyy-mm-dd")</f>
        <v>1984-03-01</v>
      </c>
      <c r="F3891" s="1" t="str">
        <f t="shared" si="421"/>
        <v>17:59:00</v>
      </c>
      <c r="G3891" s="9" t="str">
        <f t="shared" si="422"/>
        <v>March</v>
      </c>
      <c r="H3891" s="5" t="str">
        <f t="shared" si="423"/>
        <v>1984</v>
      </c>
      <c r="I3891" s="1" t="s">
        <v>7941</v>
      </c>
      <c r="J3891" s="1" t="str">
        <f t="shared" si="424"/>
        <v xml:space="preserve">Delta 3920 </v>
      </c>
      <c r="K3891" s="1" t="str">
        <f t="shared" si="425"/>
        <v>Landsat 5 &amp; OSCAR-11</v>
      </c>
      <c r="L3891" s="1" t="s">
        <v>346</v>
      </c>
      <c r="M3891" s="1"/>
      <c r="N3891" s="1">
        <f t="shared" si="426"/>
        <v>0</v>
      </c>
      <c r="O3891" s="1" t="s">
        <v>9</v>
      </c>
    </row>
    <row r="3892" spans="1:15" x14ac:dyDescent="0.3">
      <c r="A3892" s="1" t="s">
        <v>6140</v>
      </c>
      <c r="B3892" s="1" t="s">
        <v>3038</v>
      </c>
      <c r="C3892" s="1" t="str">
        <f t="shared" si="420"/>
        <v>Russia</v>
      </c>
      <c r="D3892" s="1" t="s">
        <v>7942</v>
      </c>
      <c r="E3892" s="7" t="str">
        <f>TEXT(DATE(MID(D3892, 13, 4), CHOOSE(MATCH( MID(D3892, 5, 3), {"Jan","Feb","Mar","Apr","May","Jun","Jul","Aug","Sep","Oct","Nov","Dec"}, 0), 1, 2, 3, 4, 5, 6, 7, 8, 9, 10, 11, 12), MID(D3892, 9, 2)), "yyyy-mm-dd")</f>
        <v>1984-02-28</v>
      </c>
      <c r="F3892" s="1" t="str">
        <f t="shared" si="421"/>
        <v>13:59:00</v>
      </c>
      <c r="G3892" s="9" t="str">
        <f t="shared" si="422"/>
        <v>February</v>
      </c>
      <c r="H3892" s="5" t="str">
        <f t="shared" si="423"/>
        <v>1984</v>
      </c>
      <c r="I3892" s="1" t="s">
        <v>7943</v>
      </c>
      <c r="J3892" s="1" t="str">
        <f t="shared" si="424"/>
        <v xml:space="preserve">Soyuz U </v>
      </c>
      <c r="K3892" s="1" t="str">
        <f t="shared" si="425"/>
        <v>Cosmos 1539</v>
      </c>
      <c r="L3892" s="1" t="s">
        <v>346</v>
      </c>
      <c r="M3892" s="1">
        <v>20</v>
      </c>
      <c r="N3892" s="1">
        <f t="shared" si="426"/>
        <v>1660</v>
      </c>
      <c r="O3892" s="1" t="s">
        <v>9</v>
      </c>
    </row>
    <row r="3893" spans="1:15" x14ac:dyDescent="0.3">
      <c r="A3893" s="1" t="s">
        <v>6140</v>
      </c>
      <c r="B3893" s="1" t="s">
        <v>3373</v>
      </c>
      <c r="C3893" s="1" t="str">
        <f t="shared" si="420"/>
        <v>Russia</v>
      </c>
      <c r="D3893" s="1" t="s">
        <v>7944</v>
      </c>
      <c r="E3893" s="7" t="str">
        <f>TEXT(DATE(MID(D3893, 13, 4), CHOOSE(MATCH( MID(D3893, 5, 3), {"Jan","Feb","Mar","Apr","May","Jun","Jul","Aug","Sep","Oct","Nov","Dec"}, 0), 1, 2, 3, 4, 5, 6, 7, 8, 9, 10, 11, 12), MID(D3893, 9, 2)), "yyyy-mm-dd")</f>
        <v>1984-02-21</v>
      </c>
      <c r="F3893" s="1" t="str">
        <f t="shared" si="421"/>
        <v>15:36:00</v>
      </c>
      <c r="G3893" s="9" t="str">
        <f t="shared" si="422"/>
        <v>February</v>
      </c>
      <c r="H3893" s="5" t="str">
        <f t="shared" si="423"/>
        <v>1984</v>
      </c>
      <c r="I3893" s="1" t="s">
        <v>7945</v>
      </c>
      <c r="J3893" s="1" t="str">
        <f t="shared" si="424"/>
        <v xml:space="preserve">Cosmos-3M </v>
      </c>
      <c r="K3893" s="1" t="str">
        <f t="shared" si="425"/>
        <v>Cosmos 1538</v>
      </c>
      <c r="L3893" s="1" t="s">
        <v>346</v>
      </c>
      <c r="M3893" s="1"/>
      <c r="N3893" s="1">
        <f t="shared" si="426"/>
        <v>0</v>
      </c>
      <c r="O3893" s="1" t="s">
        <v>9</v>
      </c>
    </row>
    <row r="3894" spans="1:15" x14ac:dyDescent="0.3">
      <c r="A3894" s="1" t="s">
        <v>6140</v>
      </c>
      <c r="B3894" s="1" t="s">
        <v>130</v>
      </c>
      <c r="C3894" s="1" t="str">
        <f t="shared" si="420"/>
        <v>Kazakhstan</v>
      </c>
      <c r="D3894" s="1" t="s">
        <v>7946</v>
      </c>
      <c r="E3894" s="7" t="str">
        <f>TEXT(DATE(MID(D3894, 13, 4), CHOOSE(MATCH( MID(D3894, 5, 3), {"Jan","Feb","Mar","Apr","May","Jun","Jul","Aug","Sep","Oct","Nov","Dec"}, 0), 1, 2, 3, 4, 5, 6, 7, 8, 9, 10, 11, 12), MID(D3894, 9, 2)), "yyyy-mm-dd")</f>
        <v>1984-02-21</v>
      </c>
      <c r="F3894" s="1" t="str">
        <f t="shared" si="421"/>
        <v>06:46:00</v>
      </c>
      <c r="G3894" s="9" t="str">
        <f t="shared" si="422"/>
        <v>February</v>
      </c>
      <c r="H3894" s="5" t="str">
        <f t="shared" si="423"/>
        <v>1984</v>
      </c>
      <c r="I3894" s="1" t="s">
        <v>7947</v>
      </c>
      <c r="J3894" s="1" t="str">
        <f t="shared" si="424"/>
        <v xml:space="preserve">Soyuz U </v>
      </c>
      <c r="K3894" s="1" t="str">
        <f t="shared" si="425"/>
        <v>Progress 19</v>
      </c>
      <c r="L3894" s="1" t="s">
        <v>346</v>
      </c>
      <c r="M3894" s="1">
        <v>20</v>
      </c>
      <c r="N3894" s="1">
        <f t="shared" si="426"/>
        <v>1660</v>
      </c>
      <c r="O3894" s="1" t="s">
        <v>9</v>
      </c>
    </row>
    <row r="3895" spans="1:15" x14ac:dyDescent="0.3">
      <c r="A3895" s="1" t="s">
        <v>6140</v>
      </c>
      <c r="B3895" s="1" t="s">
        <v>6615</v>
      </c>
      <c r="C3895" s="1" t="str">
        <f t="shared" si="420"/>
        <v>Russia</v>
      </c>
      <c r="D3895" s="1" t="s">
        <v>7948</v>
      </c>
      <c r="E3895" s="7" t="str">
        <f>TEXT(DATE(MID(D3895, 13, 4), CHOOSE(MATCH( MID(D3895, 5, 3), {"Jan","Feb","Mar","Apr","May","Jun","Jul","Aug","Sep","Oct","Nov","Dec"}, 0), 1, 2, 3, 4, 5, 6, 7, 8, 9, 10, 11, 12), MID(D3895, 9, 2)), "yyyy-mm-dd")</f>
        <v>1984-02-16</v>
      </c>
      <c r="F3895" s="1" t="str">
        <f t="shared" si="421"/>
        <v>08:15:00</v>
      </c>
      <c r="G3895" s="9" t="str">
        <f t="shared" si="422"/>
        <v>February</v>
      </c>
      <c r="H3895" s="5" t="str">
        <f t="shared" si="423"/>
        <v>1984</v>
      </c>
      <c r="I3895" s="1" t="s">
        <v>7949</v>
      </c>
      <c r="J3895" s="1" t="str">
        <f t="shared" si="424"/>
        <v xml:space="preserve">Soyuz U </v>
      </c>
      <c r="K3895" s="1" t="str">
        <f t="shared" si="425"/>
        <v>Cosmos 1537</v>
      </c>
      <c r="L3895" s="1" t="s">
        <v>346</v>
      </c>
      <c r="M3895" s="1">
        <v>20</v>
      </c>
      <c r="N3895" s="1">
        <f t="shared" si="426"/>
        <v>1660</v>
      </c>
      <c r="O3895" s="1" t="s">
        <v>9</v>
      </c>
    </row>
    <row r="3896" spans="1:15" x14ac:dyDescent="0.3">
      <c r="A3896" s="1" t="s">
        <v>6140</v>
      </c>
      <c r="B3896" s="1" t="s">
        <v>529</v>
      </c>
      <c r="C3896" s="1" t="str">
        <f t="shared" si="420"/>
        <v>Kazakhstan</v>
      </c>
      <c r="D3896" s="1" t="s">
        <v>7950</v>
      </c>
      <c r="E3896" s="7" t="str">
        <f>TEXT(DATE(MID(D3896, 13, 4), CHOOSE(MATCH( MID(D3896, 5, 3), {"Jan","Feb","Mar","Apr","May","Jun","Jul","Aug","Sep","Oct","Nov","Dec"}, 0), 1, 2, 3, 4, 5, 6, 7, 8, 9, 10, 11, 12), MID(D3896, 9, 2)), "yyyy-mm-dd")</f>
        <v>1984-02-15</v>
      </c>
      <c r="F3896" s="1" t="str">
        <f t="shared" si="421"/>
        <v>08:46:00</v>
      </c>
      <c r="G3896" s="9" t="str">
        <f t="shared" si="422"/>
        <v>February</v>
      </c>
      <c r="H3896" s="5" t="str">
        <f t="shared" si="423"/>
        <v>1984</v>
      </c>
      <c r="I3896" s="1" t="s">
        <v>7951</v>
      </c>
      <c r="J3896" s="1" t="str">
        <f t="shared" si="424"/>
        <v xml:space="preserve">Proton-K/Block-DM </v>
      </c>
      <c r="K3896" s="1" t="str">
        <f t="shared" si="425"/>
        <v>Raduga 14</v>
      </c>
      <c r="L3896" s="1" t="s">
        <v>346</v>
      </c>
      <c r="M3896" s="1"/>
      <c r="N3896" s="1">
        <f t="shared" si="426"/>
        <v>0</v>
      </c>
      <c r="O3896" s="1" t="s">
        <v>9</v>
      </c>
    </row>
    <row r="3897" spans="1:15" x14ac:dyDescent="0.3">
      <c r="A3897" s="1" t="s">
        <v>3891</v>
      </c>
      <c r="B3897" s="1" t="s">
        <v>714</v>
      </c>
      <c r="C3897" s="1" t="str">
        <f t="shared" si="420"/>
        <v>Japan</v>
      </c>
      <c r="D3897" s="1" t="s">
        <v>7952</v>
      </c>
      <c r="E3897" s="7" t="str">
        <f>TEXT(DATE(MID(D3897, 13, 4), CHOOSE(MATCH( MID(D3897, 5, 3), {"Jan","Feb","Mar","Apr","May","Jun","Jul","Aug","Sep","Oct","Nov","Dec"}, 0), 1, 2, 3, 4, 5, 6, 7, 8, 9, 10, 11, 12), MID(D3897, 9, 2)), "yyyy-mm-dd")</f>
        <v>1984-02-14</v>
      </c>
      <c r="F3897" s="1" t="str">
        <f t="shared" si="421"/>
        <v>08:00:00</v>
      </c>
      <c r="G3897" s="9" t="str">
        <f t="shared" si="422"/>
        <v>February</v>
      </c>
      <c r="H3897" s="5" t="str">
        <f t="shared" si="423"/>
        <v>1984</v>
      </c>
      <c r="I3897" s="1" t="s">
        <v>7953</v>
      </c>
      <c r="J3897" s="1" t="str">
        <f t="shared" si="424"/>
        <v xml:space="preserve">Mu-III S </v>
      </c>
      <c r="K3897" s="1" t="str">
        <f t="shared" si="425"/>
        <v>Ohzora</v>
      </c>
      <c r="L3897" s="1" t="s">
        <v>346</v>
      </c>
      <c r="M3897" s="1"/>
      <c r="N3897" s="1">
        <f t="shared" si="426"/>
        <v>0</v>
      </c>
      <c r="O3897" s="1" t="s">
        <v>9</v>
      </c>
    </row>
    <row r="3898" spans="1:15" x14ac:dyDescent="0.3">
      <c r="A3898" s="1" t="s">
        <v>6140</v>
      </c>
      <c r="B3898" s="1" t="s">
        <v>130</v>
      </c>
      <c r="C3898" s="1" t="str">
        <f t="shared" si="420"/>
        <v>Kazakhstan</v>
      </c>
      <c r="D3898" s="1" t="s">
        <v>7954</v>
      </c>
      <c r="E3898" s="7" t="str">
        <f>TEXT(DATE(MID(D3898, 13, 4), CHOOSE(MATCH( MID(D3898, 5, 3), {"Jan","Feb","Mar","Apr","May","Jun","Jul","Aug","Sep","Oct","Nov","Dec"}, 0), 1, 2, 3, 4, 5, 6, 7, 8, 9, 10, 11, 12), MID(D3898, 9, 2)), "yyyy-mm-dd")</f>
        <v>1984-02-08</v>
      </c>
      <c r="F3898" s="1" t="str">
        <f t="shared" si="421"/>
        <v>12:07:00</v>
      </c>
      <c r="G3898" s="9" t="str">
        <f t="shared" si="422"/>
        <v>February</v>
      </c>
      <c r="H3898" s="5" t="str">
        <f t="shared" si="423"/>
        <v>1984</v>
      </c>
      <c r="I3898" s="1" t="s">
        <v>7955</v>
      </c>
      <c r="J3898" s="1" t="str">
        <f t="shared" si="424"/>
        <v xml:space="preserve">Soyuz U </v>
      </c>
      <c r="K3898" s="1" t="str">
        <f t="shared" si="425"/>
        <v>Soyuz T-10</v>
      </c>
      <c r="L3898" s="1" t="s">
        <v>346</v>
      </c>
      <c r="M3898" s="1">
        <v>20</v>
      </c>
      <c r="N3898" s="1">
        <f t="shared" si="426"/>
        <v>1660</v>
      </c>
      <c r="O3898" s="1" t="s">
        <v>9</v>
      </c>
    </row>
    <row r="3899" spans="1:15" x14ac:dyDescent="0.3">
      <c r="A3899" s="1" t="s">
        <v>6140</v>
      </c>
      <c r="B3899" s="1" t="s">
        <v>3566</v>
      </c>
      <c r="C3899" s="1" t="str">
        <f t="shared" si="420"/>
        <v>Russia</v>
      </c>
      <c r="D3899" s="1" t="s">
        <v>7956</v>
      </c>
      <c r="E3899" s="7" t="str">
        <f>TEXT(DATE(MID(D3899, 13, 4), CHOOSE(MATCH( MID(D3899, 5, 3), {"Jan","Feb","Mar","Apr","May","Jun","Jul","Aug","Sep","Oct","Nov","Dec"}, 0), 1, 2, 3, 4, 5, 6, 7, 8, 9, 10, 11, 12), MID(D3899, 9, 2)), "yyyy-mm-dd")</f>
        <v>1984-02-08</v>
      </c>
      <c r="F3899" s="1" t="str">
        <f t="shared" si="421"/>
        <v>09:23:00</v>
      </c>
      <c r="G3899" s="9" t="str">
        <f t="shared" si="422"/>
        <v>February</v>
      </c>
      <c r="H3899" s="5" t="str">
        <f t="shared" si="423"/>
        <v>1984</v>
      </c>
      <c r="I3899" s="1" t="s">
        <v>7957</v>
      </c>
      <c r="J3899" s="1" t="str">
        <f t="shared" si="424"/>
        <v xml:space="preserve">Tsyklon-3 </v>
      </c>
      <c r="K3899" s="1" t="str">
        <f t="shared" si="425"/>
        <v>Cosmos 1536</v>
      </c>
      <c r="L3899" s="1" t="s">
        <v>346</v>
      </c>
      <c r="M3899" s="1"/>
      <c r="N3899" s="1">
        <f t="shared" si="426"/>
        <v>0</v>
      </c>
      <c r="O3899" s="1" t="s">
        <v>9</v>
      </c>
    </row>
    <row r="3900" spans="1:15" x14ac:dyDescent="0.3">
      <c r="A3900" s="1" t="s">
        <v>5556</v>
      </c>
      <c r="B3900" s="1" t="s">
        <v>671</v>
      </c>
      <c r="C3900" s="1" t="str">
        <f t="shared" si="420"/>
        <v>USA</v>
      </c>
      <c r="D3900" s="1" t="s">
        <v>7958</v>
      </c>
      <c r="E3900" s="7" t="str">
        <f>TEXT(DATE(MID(D3900, 13, 4), CHOOSE(MATCH( MID(D3900, 5, 3), {"Jan","Feb","Mar","Apr","May","Jun","Jul","Aug","Sep","Oct","Nov","Dec"}, 0), 1, 2, 3, 4, 5, 6, 7, 8, 9, 10, 11, 12), MID(D3900, 9, 2)), "yyyy-mm-dd")</f>
        <v>1984-02-05</v>
      </c>
      <c r="F3900" s="1" t="str">
        <f t="shared" si="421"/>
        <v>18:44:00</v>
      </c>
      <c r="G3900" s="9" t="str">
        <f t="shared" si="422"/>
        <v>February</v>
      </c>
      <c r="H3900" s="5" t="str">
        <f t="shared" si="423"/>
        <v>1984</v>
      </c>
      <c r="I3900" s="1" t="s">
        <v>7959</v>
      </c>
      <c r="J3900" s="1" t="str">
        <f t="shared" si="424"/>
        <v xml:space="preserve">Atlas-H MSD </v>
      </c>
      <c r="K3900" s="1" t="str">
        <f t="shared" si="425"/>
        <v>NOSS-7</v>
      </c>
      <c r="L3900" s="1" t="s">
        <v>346</v>
      </c>
      <c r="M3900" s="1"/>
      <c r="N3900" s="1">
        <f t="shared" si="426"/>
        <v>0</v>
      </c>
      <c r="O3900" s="1" t="s">
        <v>9</v>
      </c>
    </row>
    <row r="3901" spans="1:15" x14ac:dyDescent="0.3">
      <c r="A3901" s="1" t="s">
        <v>657</v>
      </c>
      <c r="B3901" s="1" t="s">
        <v>30</v>
      </c>
      <c r="C3901" s="1" t="str">
        <f t="shared" si="420"/>
        <v>USA</v>
      </c>
      <c r="D3901" s="1" t="s">
        <v>7960</v>
      </c>
      <c r="E3901" s="7" t="str">
        <f>TEXT(DATE(MID(D3901, 13, 4), CHOOSE(MATCH( MID(D3901, 5, 3), {"Jan","Feb","Mar","Apr","May","Jun","Jul","Aug","Sep","Oct","Nov","Dec"}, 0), 1, 2, 3, 4, 5, 6, 7, 8, 9, 10, 11, 12), MID(D3901, 9, 2)), "yyyy-mm-dd")</f>
        <v>1984-02-03</v>
      </c>
      <c r="F3901" s="1" t="str">
        <f t="shared" si="421"/>
        <v>13:00:00</v>
      </c>
      <c r="G3901" s="9" t="str">
        <f t="shared" si="422"/>
        <v>February</v>
      </c>
      <c r="H3901" s="5" t="str">
        <f t="shared" si="423"/>
        <v>1984</v>
      </c>
      <c r="I3901" s="1" t="s">
        <v>7961</v>
      </c>
      <c r="J3901" s="1" t="str">
        <f t="shared" si="424"/>
        <v xml:space="preserve">Space Shuttle Challenger </v>
      </c>
      <c r="K3901" s="1" t="str">
        <f t="shared" si="425"/>
        <v>STS-41-B</v>
      </c>
      <c r="L3901" s="1" t="s">
        <v>346</v>
      </c>
      <c r="M3901" s="1">
        <v>450</v>
      </c>
      <c r="N3901" s="1">
        <f t="shared" si="426"/>
        <v>37350</v>
      </c>
      <c r="O3901" s="1" t="s">
        <v>9</v>
      </c>
    </row>
    <row r="3902" spans="1:15" x14ac:dyDescent="0.3">
      <c r="A3902" s="1" t="s">
        <v>6140</v>
      </c>
      <c r="B3902" s="1" t="s">
        <v>3373</v>
      </c>
      <c r="C3902" s="1" t="str">
        <f t="shared" si="420"/>
        <v>Russia</v>
      </c>
      <c r="D3902" s="1" t="s">
        <v>7962</v>
      </c>
      <c r="E3902" s="7" t="str">
        <f>TEXT(DATE(MID(D3902, 13, 4), CHOOSE(MATCH( MID(D3902, 5, 3), {"Jan","Feb","Mar","Apr","May","Jun","Jul","Aug","Sep","Oct","Nov","Dec"}, 0), 1, 2, 3, 4, 5, 6, 7, 8, 9, 10, 11, 12), MID(D3902, 9, 2)), "yyyy-mm-dd")</f>
        <v>1984-02-02</v>
      </c>
      <c r="F3902" s="1" t="str">
        <f t="shared" si="421"/>
        <v>17:38:00</v>
      </c>
      <c r="G3902" s="9" t="str">
        <f t="shared" si="422"/>
        <v>February</v>
      </c>
      <c r="H3902" s="5" t="str">
        <f t="shared" si="423"/>
        <v>1984</v>
      </c>
      <c r="I3902" s="1" t="s">
        <v>7963</v>
      </c>
      <c r="J3902" s="1" t="str">
        <f t="shared" si="424"/>
        <v xml:space="preserve">Cosmos-3M </v>
      </c>
      <c r="K3902" s="1" t="str">
        <f t="shared" si="425"/>
        <v>Cosmos 1535</v>
      </c>
      <c r="L3902" s="1" t="s">
        <v>346</v>
      </c>
      <c r="M3902" s="1"/>
      <c r="N3902" s="1">
        <f t="shared" si="426"/>
        <v>0</v>
      </c>
      <c r="O3902" s="1" t="s">
        <v>9</v>
      </c>
    </row>
    <row r="3903" spans="1:15" x14ac:dyDescent="0.3">
      <c r="A3903" s="1" t="s">
        <v>5603</v>
      </c>
      <c r="B3903" s="1" t="s">
        <v>11</v>
      </c>
      <c r="C3903" s="1" t="str">
        <f t="shared" si="420"/>
        <v>USA</v>
      </c>
      <c r="D3903" s="1" t="s">
        <v>7964</v>
      </c>
      <c r="E3903" s="7" t="str">
        <f>TEXT(DATE(MID(D3903, 13, 4), CHOOSE(MATCH( MID(D3903, 5, 3), {"Jan","Feb","Mar","Apr","May","Jun","Jul","Aug","Sep","Oct","Nov","Dec"}, 0), 1, 2, 3, 4, 5, 6, 7, 8, 9, 10, 11, 12), MID(D3903, 9, 2)), "yyyy-mm-dd")</f>
        <v>1984-01-31</v>
      </c>
      <c r="F3903" s="1" t="str">
        <f t="shared" si="421"/>
        <v>03:08:00</v>
      </c>
      <c r="G3903" s="9" t="str">
        <f t="shared" si="422"/>
        <v>January</v>
      </c>
      <c r="H3903" s="5" t="str">
        <f t="shared" si="423"/>
        <v>1984</v>
      </c>
      <c r="I3903" s="1" t="s">
        <v>7965</v>
      </c>
      <c r="J3903" s="1" t="str">
        <f t="shared" si="424"/>
        <v xml:space="preserve">Titan 34D </v>
      </c>
      <c r="K3903" s="1" t="str">
        <f t="shared" si="425"/>
        <v>OPS-0441 (Vortex)</v>
      </c>
      <c r="L3903" s="1" t="s">
        <v>346</v>
      </c>
      <c r="M3903" s="1"/>
      <c r="N3903" s="1">
        <f t="shared" si="426"/>
        <v>0</v>
      </c>
      <c r="O3903" s="1" t="s">
        <v>9</v>
      </c>
    </row>
    <row r="3904" spans="1:15" x14ac:dyDescent="0.3">
      <c r="A3904" s="1" t="s">
        <v>14</v>
      </c>
      <c r="B3904" s="1" t="s">
        <v>18</v>
      </c>
      <c r="C3904" s="1" t="str">
        <f t="shared" si="420"/>
        <v>China</v>
      </c>
      <c r="D3904" s="1" t="s">
        <v>7966</v>
      </c>
      <c r="E3904" s="7" t="str">
        <f>TEXT(DATE(MID(D3904, 13, 4), CHOOSE(MATCH( MID(D3904, 5, 3), {"Jan","Feb","Mar","Apr","May","Jun","Jul","Aug","Sep","Oct","Nov","Dec"}, 0), 1, 2, 3, 4, 5, 6, 7, 8, 9, 10, 11, 12), MID(D3904, 9, 2)), "yyyy-mm-dd")</f>
        <v>1984-01-29</v>
      </c>
      <c r="F3904" s="1" t="str">
        <f t="shared" si="421"/>
        <v>12:25:00</v>
      </c>
      <c r="G3904" s="9" t="str">
        <f t="shared" si="422"/>
        <v>January</v>
      </c>
      <c r="H3904" s="5" t="str">
        <f t="shared" si="423"/>
        <v>1984</v>
      </c>
      <c r="I3904" s="1" t="s">
        <v>7967</v>
      </c>
      <c r="J3904" s="1" t="str">
        <f t="shared" si="424"/>
        <v xml:space="preserve">Long March 3 </v>
      </c>
      <c r="K3904" s="1" t="str">
        <f t="shared" si="425"/>
        <v>DFH-2 01</v>
      </c>
      <c r="L3904" s="1" t="s">
        <v>346</v>
      </c>
      <c r="M3904" s="1"/>
      <c r="N3904" s="1">
        <f t="shared" si="426"/>
        <v>0</v>
      </c>
      <c r="O3904" s="1" t="s">
        <v>117</v>
      </c>
    </row>
    <row r="3905" spans="1:15" x14ac:dyDescent="0.3">
      <c r="A3905" s="1" t="s">
        <v>6140</v>
      </c>
      <c r="B3905" s="1" t="s">
        <v>6482</v>
      </c>
      <c r="C3905" s="1" t="str">
        <f t="shared" si="420"/>
        <v>Russia</v>
      </c>
      <c r="D3905" s="1" t="s">
        <v>7968</v>
      </c>
      <c r="E3905" s="7" t="str">
        <f>TEXT(DATE(MID(D3905, 13, 4), CHOOSE(MATCH( MID(D3905, 5, 3), {"Jan","Feb","Mar","Apr","May","Jun","Jul","Aug","Sep","Oct","Nov","Dec"}, 0), 1, 2, 3, 4, 5, 6, 7, 8, 9, 10, 11, 12), MID(D3905, 9, 2)), "yyyy-mm-dd")</f>
        <v>1984-01-26</v>
      </c>
      <c r="F3905" s="1" t="str">
        <f t="shared" si="421"/>
        <v>12:00:00</v>
      </c>
      <c r="G3905" s="9" t="str">
        <f t="shared" si="422"/>
        <v>January</v>
      </c>
      <c r="H3905" s="5" t="str">
        <f t="shared" si="423"/>
        <v>1984</v>
      </c>
      <c r="I3905" s="1" t="s">
        <v>7969</v>
      </c>
      <c r="J3905" s="1" t="str">
        <f t="shared" si="424"/>
        <v xml:space="preserve">Cosmos-3M </v>
      </c>
      <c r="K3905" s="1" t="str">
        <f t="shared" si="425"/>
        <v>Cosmos 1534</v>
      </c>
      <c r="L3905" s="1" t="s">
        <v>346</v>
      </c>
      <c r="M3905" s="1"/>
      <c r="N3905" s="1">
        <f t="shared" si="426"/>
        <v>0</v>
      </c>
      <c r="O3905" s="1" t="s">
        <v>9</v>
      </c>
    </row>
    <row r="3906" spans="1:15" x14ac:dyDescent="0.3">
      <c r="A3906" s="1" t="s">
        <v>6140</v>
      </c>
      <c r="B3906" s="1" t="s">
        <v>130</v>
      </c>
      <c r="C3906" s="1" t="str">
        <f t="shared" ref="C3906:C3969" si="427">TRIM(MID(B3906, FIND("|", SUBSTITUTE(B3906, ",", "|", LEN(B3906) - LEN(SUBSTITUTE(B3906,",", "" )))) + 1, LEN(B3906)))</f>
        <v>Kazakhstan</v>
      </c>
      <c r="D3906" s="1" t="s">
        <v>7970</v>
      </c>
      <c r="E3906" s="7" t="str">
        <f>TEXT(DATE(MID(D3906, 13, 4), CHOOSE(MATCH( MID(D3906, 5, 3), {"Jan","Feb","Mar","Apr","May","Jun","Jul","Aug","Sep","Oct","Nov","Dec"}, 0), 1, 2, 3, 4, 5, 6, 7, 8, 9, 10, 11, 12), MID(D3906, 9, 2)), "yyyy-mm-dd")</f>
        <v>1984-01-26</v>
      </c>
      <c r="F3906" s="1" t="str">
        <f t="shared" ref="F3906:F3969" si="428">IF(ISNUMBER(FIND(":", D3906)), MID(D3906, FIND(":", D3906)-2, 5) &amp; ":00", "00:00:00")</f>
        <v>08:50:00</v>
      </c>
      <c r="G3906" s="9" t="str">
        <f t="shared" ref="G3906:G3969" si="429">TEXT(E3906, "mmmm")</f>
        <v>January</v>
      </c>
      <c r="H3906" s="5" t="str">
        <f t="shared" ref="H3906:H3969" si="430">TEXT(E3906, "yyyy")</f>
        <v>1984</v>
      </c>
      <c r="I3906" s="1" t="s">
        <v>7971</v>
      </c>
      <c r="J3906" s="1" t="str">
        <f t="shared" ref="J3906:J3969" si="431">LEFT(I3906, FIND("|", I3906) - 1)</f>
        <v xml:space="preserve">Soyuz U2 </v>
      </c>
      <c r="K3906" s="1" t="str">
        <f t="shared" ref="K3906:K3969" si="432">MID(I3906, FIND("|", I3906) + 2, LEN(I3906))</f>
        <v>Cosmos 1533</v>
      </c>
      <c r="L3906" s="1" t="s">
        <v>346</v>
      </c>
      <c r="M3906" s="1">
        <v>40</v>
      </c>
      <c r="N3906" s="1">
        <f t="shared" si="426"/>
        <v>3320</v>
      </c>
      <c r="O3906" s="1" t="s">
        <v>9</v>
      </c>
    </row>
    <row r="3907" spans="1:15" x14ac:dyDescent="0.3">
      <c r="A3907" s="1" t="s">
        <v>60</v>
      </c>
      <c r="B3907" s="1" t="s">
        <v>61</v>
      </c>
      <c r="C3907" s="1" t="str">
        <f t="shared" si="427"/>
        <v>Japan</v>
      </c>
      <c r="D3907" s="1" t="s">
        <v>7972</v>
      </c>
      <c r="E3907" s="7" t="str">
        <f>TEXT(DATE(MID(D3907, 13, 4), CHOOSE(MATCH( MID(D3907, 5, 3), {"Jan","Feb","Mar","Apr","May","Jun","Jul","Aug","Sep","Oct","Nov","Dec"}, 0), 1, 2, 3, 4, 5, 6, 7, 8, 9, 10, 11, 12), MID(D3907, 9, 2)), "yyyy-mm-dd")</f>
        <v>1984-01-23</v>
      </c>
      <c r="F3907" s="1" t="str">
        <f t="shared" si="428"/>
        <v>07:58:00</v>
      </c>
      <c r="G3907" s="9" t="str">
        <f t="shared" si="429"/>
        <v>January</v>
      </c>
      <c r="H3907" s="5" t="str">
        <f t="shared" si="430"/>
        <v>1984</v>
      </c>
      <c r="I3907" s="1" t="s">
        <v>7973</v>
      </c>
      <c r="J3907" s="1" t="str">
        <f t="shared" si="431"/>
        <v xml:space="preserve">N-II Star-37E </v>
      </c>
      <c r="K3907" s="1" t="str">
        <f t="shared" si="432"/>
        <v>Yuri 2a</v>
      </c>
      <c r="L3907" s="1" t="s">
        <v>346</v>
      </c>
      <c r="M3907" s="1"/>
      <c r="N3907" s="1">
        <f t="shared" ref="N3907:N3970" si="433">M3907 * 83</f>
        <v>0</v>
      </c>
      <c r="O3907" s="1" t="s">
        <v>9</v>
      </c>
    </row>
    <row r="3908" spans="1:15" x14ac:dyDescent="0.3">
      <c r="A3908" s="1" t="s">
        <v>6140</v>
      </c>
      <c r="B3908" s="1" t="s">
        <v>6615</v>
      </c>
      <c r="C3908" s="1" t="str">
        <f t="shared" si="427"/>
        <v>Russia</v>
      </c>
      <c r="D3908" s="1" t="s">
        <v>7974</v>
      </c>
      <c r="E3908" s="7" t="str">
        <f>TEXT(DATE(MID(D3908, 13, 4), CHOOSE(MATCH( MID(D3908, 5, 3), {"Jan","Feb","Mar","Apr","May","Jun","Jul","Aug","Sep","Oct","Nov","Dec"}, 0), 1, 2, 3, 4, 5, 6, 7, 8, 9, 10, 11, 12), MID(D3908, 9, 2)), "yyyy-mm-dd")</f>
        <v>1984-01-13</v>
      </c>
      <c r="F3908" s="1" t="str">
        <f t="shared" si="428"/>
        <v>14:40:00</v>
      </c>
      <c r="G3908" s="9" t="str">
        <f t="shared" si="429"/>
        <v>January</v>
      </c>
      <c r="H3908" s="5" t="str">
        <f t="shared" si="430"/>
        <v>1984</v>
      </c>
      <c r="I3908" s="1" t="s">
        <v>7975</v>
      </c>
      <c r="J3908" s="1" t="str">
        <f t="shared" si="431"/>
        <v xml:space="preserve">Soyuz U </v>
      </c>
      <c r="K3908" s="1" t="str">
        <f t="shared" si="432"/>
        <v>Cosmos 1532</v>
      </c>
      <c r="L3908" s="1" t="s">
        <v>346</v>
      </c>
      <c r="M3908" s="1">
        <v>20</v>
      </c>
      <c r="N3908" s="1">
        <f t="shared" si="433"/>
        <v>1660</v>
      </c>
      <c r="O3908" s="1" t="s">
        <v>9</v>
      </c>
    </row>
    <row r="3909" spans="1:15" x14ac:dyDescent="0.3">
      <c r="A3909" s="1" t="s">
        <v>6140</v>
      </c>
      <c r="B3909" s="1" t="s">
        <v>6482</v>
      </c>
      <c r="C3909" s="1" t="str">
        <f t="shared" si="427"/>
        <v>Russia</v>
      </c>
      <c r="D3909" s="1" t="s">
        <v>7976</v>
      </c>
      <c r="E3909" s="7" t="str">
        <f>TEXT(DATE(MID(D3909, 13, 4), CHOOSE(MATCH( MID(D3909, 5, 3), {"Jan","Feb","Mar","Apr","May","Jun","Jul","Aug","Sep","Oct","Nov","Dec"}, 0), 1, 2, 3, 4, 5, 6, 7, 8, 9, 10, 11, 12), MID(D3909, 9, 2)), "yyyy-mm-dd")</f>
        <v>1984-01-11</v>
      </c>
      <c r="F3909" s="1" t="str">
        <f t="shared" si="428"/>
        <v>18:08:00</v>
      </c>
      <c r="G3909" s="9" t="str">
        <f t="shared" si="429"/>
        <v>January</v>
      </c>
      <c r="H3909" s="5" t="str">
        <f t="shared" si="430"/>
        <v>1984</v>
      </c>
      <c r="I3909" s="1" t="s">
        <v>7977</v>
      </c>
      <c r="J3909" s="1" t="str">
        <f t="shared" si="431"/>
        <v xml:space="preserve">Cosmos-3M </v>
      </c>
      <c r="K3909" s="1" t="str">
        <f t="shared" si="432"/>
        <v>Cosmos 1531</v>
      </c>
      <c r="L3909" s="1" t="s">
        <v>346</v>
      </c>
      <c r="M3909" s="1"/>
      <c r="N3909" s="1">
        <f t="shared" si="433"/>
        <v>0</v>
      </c>
      <c r="O3909" s="1" t="s">
        <v>9</v>
      </c>
    </row>
    <row r="3910" spans="1:15" x14ac:dyDescent="0.3">
      <c r="A3910" s="1" t="s">
        <v>6140</v>
      </c>
      <c r="B3910" s="1" t="s">
        <v>5</v>
      </c>
      <c r="C3910" s="1" t="str">
        <f t="shared" si="427"/>
        <v>Russia</v>
      </c>
      <c r="D3910" s="1" t="s">
        <v>7978</v>
      </c>
      <c r="E3910" s="7" t="str">
        <f>TEXT(DATE(MID(D3910, 13, 4), CHOOSE(MATCH( MID(D3910, 5, 3), {"Jan","Feb","Mar","Apr","May","Jun","Jul","Aug","Sep","Oct","Nov","Dec"}, 0), 1, 2, 3, 4, 5, 6, 7, 8, 9, 10, 11, 12), MID(D3910, 9, 2)), "yyyy-mm-dd")</f>
        <v>1984-01-11</v>
      </c>
      <c r="F3910" s="1" t="str">
        <f t="shared" si="428"/>
        <v>12:20:00</v>
      </c>
      <c r="G3910" s="9" t="str">
        <f t="shared" si="429"/>
        <v>January</v>
      </c>
      <c r="H3910" s="5" t="str">
        <f t="shared" si="430"/>
        <v>1984</v>
      </c>
      <c r="I3910" s="1" t="s">
        <v>7979</v>
      </c>
      <c r="J3910" s="1" t="str">
        <f t="shared" si="431"/>
        <v xml:space="preserve">Soyuz U </v>
      </c>
      <c r="K3910" s="1" t="str">
        <f t="shared" si="432"/>
        <v>Cosmos 1530</v>
      </c>
      <c r="L3910" s="1" t="s">
        <v>346</v>
      </c>
      <c r="M3910" s="1">
        <v>20</v>
      </c>
      <c r="N3910" s="1">
        <f t="shared" si="433"/>
        <v>1660</v>
      </c>
      <c r="O3910" s="1" t="s">
        <v>9</v>
      </c>
    </row>
    <row r="3911" spans="1:15" x14ac:dyDescent="0.3">
      <c r="A3911" s="1" t="s">
        <v>6140</v>
      </c>
      <c r="B3911" s="1" t="s">
        <v>6482</v>
      </c>
      <c r="C3911" s="1" t="str">
        <f t="shared" si="427"/>
        <v>Russia</v>
      </c>
      <c r="D3911" s="1" t="s">
        <v>7980</v>
      </c>
      <c r="E3911" s="7" t="str">
        <f>TEXT(DATE(MID(D3911, 13, 4), CHOOSE(MATCH( MID(D3911, 5, 3), {"Jan","Feb","Mar","Apr","May","Jun","Jul","Aug","Sep","Oct","Nov","Dec"}, 0), 1, 2, 3, 4, 5, 6, 7, 8, 9, 10, 11, 12), MID(D3911, 9, 2)), "yyyy-mm-dd")</f>
        <v>1984-01-05</v>
      </c>
      <c r="F3911" s="1" t="str">
        <f t="shared" si="428"/>
        <v>20:09:00</v>
      </c>
      <c r="G3911" s="9" t="str">
        <f t="shared" si="429"/>
        <v>January</v>
      </c>
      <c r="H3911" s="5" t="str">
        <f t="shared" si="430"/>
        <v>1984</v>
      </c>
      <c r="I3911" s="1" t="s">
        <v>7981</v>
      </c>
      <c r="J3911" s="1" t="str">
        <f t="shared" si="431"/>
        <v xml:space="preserve">Cosmos-3M </v>
      </c>
      <c r="K3911" s="1" t="str">
        <f t="shared" si="432"/>
        <v>Cosmos 1522 to 1529</v>
      </c>
      <c r="L3911" s="1" t="s">
        <v>346</v>
      </c>
      <c r="M3911" s="1"/>
      <c r="N3911" s="1">
        <f t="shared" si="433"/>
        <v>0</v>
      </c>
      <c r="O3911" s="1" t="s">
        <v>9</v>
      </c>
    </row>
    <row r="3912" spans="1:15" x14ac:dyDescent="0.3">
      <c r="A3912" s="1" t="s">
        <v>6140</v>
      </c>
      <c r="B3912" s="1" t="s">
        <v>6272</v>
      </c>
      <c r="C3912" s="1" t="str">
        <f t="shared" si="427"/>
        <v>Kazakhstan</v>
      </c>
      <c r="D3912" s="1" t="s">
        <v>7982</v>
      </c>
      <c r="E3912" s="7" t="str">
        <f>TEXT(DATE(MID(D3912, 13, 4), CHOOSE(MATCH( MID(D3912, 5, 3), {"Jan","Feb","Mar","Apr","May","Jun","Jul","Aug","Sep","Oct","Nov","Dec"}, 0), 1, 2, 3, 4, 5, 6, 7, 8, 9, 10, 11, 12), MID(D3912, 9, 2)), "yyyy-mm-dd")</f>
        <v>1983-12-29</v>
      </c>
      <c r="F3912" s="1" t="str">
        <f t="shared" si="428"/>
        <v>00:52:00</v>
      </c>
      <c r="G3912" s="9" t="str">
        <f t="shared" si="429"/>
        <v>December</v>
      </c>
      <c r="H3912" s="5" t="str">
        <f t="shared" si="430"/>
        <v>1983</v>
      </c>
      <c r="I3912" s="1" t="s">
        <v>7983</v>
      </c>
      <c r="J3912" s="1" t="str">
        <f t="shared" si="431"/>
        <v xml:space="preserve">Proton K/Block-DM-2 </v>
      </c>
      <c r="K3912" s="1" t="str">
        <f t="shared" si="432"/>
        <v>Cosmos 1519, 1520 &amp; 1521</v>
      </c>
      <c r="L3912" s="1" t="s">
        <v>346</v>
      </c>
      <c r="M3912" s="1"/>
      <c r="N3912" s="1">
        <f t="shared" si="433"/>
        <v>0</v>
      </c>
      <c r="O3912" s="1" t="s">
        <v>9</v>
      </c>
    </row>
    <row r="3913" spans="1:15" x14ac:dyDescent="0.3">
      <c r="A3913" s="1" t="s">
        <v>6140</v>
      </c>
      <c r="B3913" s="1" t="s">
        <v>3038</v>
      </c>
      <c r="C3913" s="1" t="str">
        <f t="shared" si="427"/>
        <v>Russia</v>
      </c>
      <c r="D3913" s="1" t="s">
        <v>7984</v>
      </c>
      <c r="E3913" s="7" t="str">
        <f>TEXT(DATE(MID(D3913, 13, 4), CHOOSE(MATCH( MID(D3913, 5, 3), {"Jan","Feb","Mar","Apr","May","Jun","Jul","Aug","Sep","Oct","Nov","Dec"}, 0), 1, 2, 3, 4, 5, 6, 7, 8, 9, 10, 11, 12), MID(D3913, 9, 2)), "yyyy-mm-dd")</f>
        <v>1983-12-28</v>
      </c>
      <c r="F3913" s="1" t="str">
        <f t="shared" si="428"/>
        <v>03:48:00</v>
      </c>
      <c r="G3913" s="9" t="str">
        <f t="shared" si="429"/>
        <v>December</v>
      </c>
      <c r="H3913" s="5" t="str">
        <f t="shared" si="430"/>
        <v>1983</v>
      </c>
      <c r="I3913" s="1" t="s">
        <v>7985</v>
      </c>
      <c r="J3913" s="1" t="str">
        <f t="shared" si="431"/>
        <v xml:space="preserve">Molniya-M /Block 2BL </v>
      </c>
      <c r="K3913" s="1" t="str">
        <f t="shared" si="432"/>
        <v>Cosmos 1518</v>
      </c>
      <c r="L3913" s="1" t="s">
        <v>346</v>
      </c>
      <c r="M3913" s="1"/>
      <c r="N3913" s="1">
        <f t="shared" si="433"/>
        <v>0</v>
      </c>
      <c r="O3913" s="1" t="s">
        <v>9</v>
      </c>
    </row>
    <row r="3914" spans="1:15" x14ac:dyDescent="0.3">
      <c r="A3914" s="1" t="s">
        <v>6140</v>
      </c>
      <c r="B3914" s="1" t="s">
        <v>6899</v>
      </c>
      <c r="C3914" s="1" t="str">
        <f t="shared" si="427"/>
        <v>Russia</v>
      </c>
      <c r="D3914" s="1" t="s">
        <v>7986</v>
      </c>
      <c r="E3914" s="7" t="str">
        <f>TEXT(DATE(MID(D3914, 13, 4), CHOOSE(MATCH( MID(D3914, 5, 3), {"Jan","Feb","Mar","Apr","May","Jun","Jul","Aug","Sep","Oct","Nov","Dec"}, 0), 1, 2, 3, 4, 5, 6, 7, 8, 9, 10, 11, 12), MID(D3914, 9, 2)), "yyyy-mm-dd")</f>
        <v>1983-12-27</v>
      </c>
      <c r="F3914" s="1" t="str">
        <f t="shared" si="428"/>
        <v>10:00:00</v>
      </c>
      <c r="G3914" s="9" t="str">
        <f t="shared" si="429"/>
        <v>December</v>
      </c>
      <c r="H3914" s="5" t="str">
        <f t="shared" si="430"/>
        <v>1983</v>
      </c>
      <c r="I3914" s="1" t="s">
        <v>7987</v>
      </c>
      <c r="J3914" s="1" t="str">
        <f t="shared" si="431"/>
        <v xml:space="preserve">K65M-RB5 </v>
      </c>
      <c r="K3914" s="1" t="str">
        <f t="shared" si="432"/>
        <v>Cosmos 1517 (BOR-4)</v>
      </c>
      <c r="L3914" s="1" t="s">
        <v>346</v>
      </c>
      <c r="M3914" s="1"/>
      <c r="N3914" s="1">
        <f t="shared" si="433"/>
        <v>0</v>
      </c>
      <c r="O3914" s="1" t="s">
        <v>9</v>
      </c>
    </row>
    <row r="3915" spans="1:15" x14ac:dyDescent="0.3">
      <c r="A3915" s="1" t="s">
        <v>6140</v>
      </c>
      <c r="B3915" s="1" t="s">
        <v>130</v>
      </c>
      <c r="C3915" s="1" t="str">
        <f t="shared" si="427"/>
        <v>Kazakhstan</v>
      </c>
      <c r="D3915" s="1" t="s">
        <v>7988</v>
      </c>
      <c r="E3915" s="7" t="str">
        <f>TEXT(DATE(MID(D3915, 13, 4), CHOOSE(MATCH( MID(D3915, 5, 3), {"Jan","Feb","Mar","Apr","May","Jun","Jul","Aug","Sep","Oct","Nov","Dec"}, 0), 1, 2, 3, 4, 5, 6, 7, 8, 9, 10, 11, 12), MID(D3915, 9, 2)), "yyyy-mm-dd")</f>
        <v>1983-12-27</v>
      </c>
      <c r="F3915" s="1" t="str">
        <f t="shared" si="428"/>
        <v>09:30:00</v>
      </c>
      <c r="G3915" s="9" t="str">
        <f t="shared" si="429"/>
        <v>December</v>
      </c>
      <c r="H3915" s="5" t="str">
        <f t="shared" si="430"/>
        <v>1983</v>
      </c>
      <c r="I3915" s="1" t="s">
        <v>7989</v>
      </c>
      <c r="J3915" s="1" t="str">
        <f t="shared" si="431"/>
        <v xml:space="preserve">Soyuz U </v>
      </c>
      <c r="K3915" s="1" t="str">
        <f t="shared" si="432"/>
        <v>Cosmos 1516</v>
      </c>
      <c r="L3915" s="1" t="s">
        <v>346</v>
      </c>
      <c r="M3915" s="1">
        <v>20</v>
      </c>
      <c r="N3915" s="1">
        <f t="shared" si="433"/>
        <v>1660</v>
      </c>
      <c r="O3915" s="1" t="s">
        <v>9</v>
      </c>
    </row>
    <row r="3916" spans="1:15" x14ac:dyDescent="0.3">
      <c r="A3916" s="1" t="s">
        <v>6140</v>
      </c>
      <c r="B3916" s="1" t="s">
        <v>6615</v>
      </c>
      <c r="C3916" s="1" t="str">
        <f t="shared" si="427"/>
        <v>Russia</v>
      </c>
      <c r="D3916" s="1" t="s">
        <v>7990</v>
      </c>
      <c r="E3916" s="7" t="str">
        <f>TEXT(DATE(MID(D3916, 13, 4), CHOOSE(MATCH( MID(D3916, 5, 3), {"Jan","Feb","Mar","Apr","May","Jun","Jul","Aug","Sep","Oct","Nov","Dec"}, 0), 1, 2, 3, 4, 5, 6, 7, 8, 9, 10, 11, 12), MID(D3916, 9, 2)), "yyyy-mm-dd")</f>
        <v>1983-12-21</v>
      </c>
      <c r="F3916" s="1" t="str">
        <f t="shared" si="428"/>
        <v>06:07:00</v>
      </c>
      <c r="G3916" s="9" t="str">
        <f t="shared" si="429"/>
        <v>December</v>
      </c>
      <c r="H3916" s="5" t="str">
        <f t="shared" si="430"/>
        <v>1983</v>
      </c>
      <c r="I3916" s="1" t="s">
        <v>7991</v>
      </c>
      <c r="J3916" s="1" t="str">
        <f t="shared" si="431"/>
        <v xml:space="preserve">Molniya-M /Block ML </v>
      </c>
      <c r="K3916" s="1" t="str">
        <f t="shared" si="432"/>
        <v>Molniya-3 nÂ°109</v>
      </c>
      <c r="L3916" s="1" t="s">
        <v>346</v>
      </c>
      <c r="M3916" s="1"/>
      <c r="N3916" s="1">
        <f t="shared" si="433"/>
        <v>0</v>
      </c>
      <c r="O3916" s="1" t="s">
        <v>9</v>
      </c>
    </row>
    <row r="3917" spans="1:15" x14ac:dyDescent="0.3">
      <c r="A3917" s="1" t="s">
        <v>6140</v>
      </c>
      <c r="B3917" s="1" t="s">
        <v>3566</v>
      </c>
      <c r="C3917" s="1" t="str">
        <f t="shared" si="427"/>
        <v>Russia</v>
      </c>
      <c r="D3917" s="1" t="s">
        <v>7992</v>
      </c>
      <c r="E3917" s="7" t="str">
        <f>TEXT(DATE(MID(D3917, 13, 4), CHOOSE(MATCH( MID(D3917, 5, 3), {"Jan","Feb","Mar","Apr","May","Jun","Jul","Aug","Sep","Oct","Nov","Dec"}, 0), 1, 2, 3, 4, 5, 6, 7, 8, 9, 10, 11, 12), MID(D3917, 9, 2)), "yyyy-mm-dd")</f>
        <v>1983-12-15</v>
      </c>
      <c r="F3917" s="1" t="str">
        <f t="shared" si="428"/>
        <v>12:25:00</v>
      </c>
      <c r="G3917" s="9" t="str">
        <f t="shared" si="429"/>
        <v>December</v>
      </c>
      <c r="H3917" s="5" t="str">
        <f t="shared" si="430"/>
        <v>1983</v>
      </c>
      <c r="I3917" s="1" t="s">
        <v>7993</v>
      </c>
      <c r="J3917" s="1" t="str">
        <f t="shared" si="431"/>
        <v xml:space="preserve">Tsyklon-3 </v>
      </c>
      <c r="K3917" s="1" t="str">
        <f t="shared" si="432"/>
        <v>Cosmos 1515</v>
      </c>
      <c r="L3917" s="1" t="s">
        <v>346</v>
      </c>
      <c r="M3917" s="1"/>
      <c r="N3917" s="1">
        <f t="shared" si="433"/>
        <v>0</v>
      </c>
      <c r="O3917" s="1" t="s">
        <v>9</v>
      </c>
    </row>
    <row r="3918" spans="1:15" x14ac:dyDescent="0.3">
      <c r="A3918" s="1" t="s">
        <v>6140</v>
      </c>
      <c r="B3918" s="1" t="s">
        <v>6615</v>
      </c>
      <c r="C3918" s="1" t="str">
        <f t="shared" si="427"/>
        <v>Russia</v>
      </c>
      <c r="D3918" s="1" t="s">
        <v>7994</v>
      </c>
      <c r="E3918" s="7" t="str">
        <f>TEXT(DATE(MID(D3918, 13, 4), CHOOSE(MATCH( MID(D3918, 5, 3), {"Jan","Feb","Mar","Apr","May","Jun","Jul","Aug","Sep","Oct","Nov","Dec"}, 0), 1, 2, 3, 4, 5, 6, 7, 8, 9, 10, 11, 12), MID(D3918, 9, 2)), "yyyy-mm-dd")</f>
        <v>1983-12-14</v>
      </c>
      <c r="F3918" s="1" t="str">
        <f t="shared" si="428"/>
        <v>07:00:00</v>
      </c>
      <c r="G3918" s="9" t="str">
        <f t="shared" si="429"/>
        <v>December</v>
      </c>
      <c r="H3918" s="5" t="str">
        <f t="shared" si="430"/>
        <v>1983</v>
      </c>
      <c r="I3918" s="1" t="s">
        <v>7995</v>
      </c>
      <c r="J3918" s="1" t="str">
        <f t="shared" si="431"/>
        <v xml:space="preserve">Soyuz U </v>
      </c>
      <c r="K3918" s="1" t="str">
        <f t="shared" si="432"/>
        <v>Cosmos 1514</v>
      </c>
      <c r="L3918" s="1" t="s">
        <v>346</v>
      </c>
      <c r="M3918" s="1">
        <v>20</v>
      </c>
      <c r="N3918" s="1">
        <f t="shared" si="433"/>
        <v>1660</v>
      </c>
      <c r="O3918" s="1" t="s">
        <v>9</v>
      </c>
    </row>
    <row r="3919" spans="1:15" x14ac:dyDescent="0.3">
      <c r="A3919" s="1" t="s">
        <v>6140</v>
      </c>
      <c r="B3919" s="1" t="s">
        <v>6482</v>
      </c>
      <c r="C3919" s="1" t="str">
        <f t="shared" si="427"/>
        <v>Russia</v>
      </c>
      <c r="D3919" s="1" t="s">
        <v>7996</v>
      </c>
      <c r="E3919" s="7" t="str">
        <f>TEXT(DATE(MID(D3919, 13, 4), CHOOSE(MATCH( MID(D3919, 5, 3), {"Jan","Feb","Mar","Apr","May","Jun","Jul","Aug","Sep","Oct","Nov","Dec"}, 0), 1, 2, 3, 4, 5, 6, 7, 8, 9, 10, 11, 12), MID(D3919, 9, 2)), "yyyy-mm-dd")</f>
        <v>1983-12-08</v>
      </c>
      <c r="F3919" s="1" t="str">
        <f t="shared" si="428"/>
        <v>06:13:00</v>
      </c>
      <c r="G3919" s="9" t="str">
        <f t="shared" si="429"/>
        <v>December</v>
      </c>
      <c r="H3919" s="5" t="str">
        <f t="shared" si="430"/>
        <v>1983</v>
      </c>
      <c r="I3919" s="1" t="s">
        <v>7997</v>
      </c>
      <c r="J3919" s="1" t="str">
        <f t="shared" si="431"/>
        <v xml:space="preserve">Cosmos-3M </v>
      </c>
      <c r="K3919" s="1" t="str">
        <f t="shared" si="432"/>
        <v>Cosmos 1513</v>
      </c>
      <c r="L3919" s="1" t="s">
        <v>346</v>
      </c>
      <c r="M3919" s="1"/>
      <c r="N3919" s="1">
        <f t="shared" si="433"/>
        <v>0</v>
      </c>
      <c r="O3919" s="1" t="s">
        <v>9</v>
      </c>
    </row>
    <row r="3920" spans="1:15" x14ac:dyDescent="0.3">
      <c r="A3920" s="1" t="s">
        <v>6140</v>
      </c>
      <c r="B3920" s="1" t="s">
        <v>6615</v>
      </c>
      <c r="C3920" s="1" t="str">
        <f t="shared" si="427"/>
        <v>Russia</v>
      </c>
      <c r="D3920" s="1" t="s">
        <v>7998</v>
      </c>
      <c r="E3920" s="7" t="str">
        <f>TEXT(DATE(MID(D3920, 13, 4), CHOOSE(MATCH( MID(D3920, 5, 3), {"Jan","Feb","Mar","Apr","May","Jun","Jul","Aug","Sep","Oct","Nov","Dec"}, 0), 1, 2, 3, 4, 5, 6, 7, 8, 9, 10, 11, 12), MID(D3920, 9, 2)), "yyyy-mm-dd")</f>
        <v>1983-12-07</v>
      </c>
      <c r="F3920" s="1" t="str">
        <f t="shared" si="428"/>
        <v>12:10:00</v>
      </c>
      <c r="G3920" s="9" t="str">
        <f t="shared" si="429"/>
        <v>December</v>
      </c>
      <c r="H3920" s="5" t="str">
        <f t="shared" si="430"/>
        <v>1983</v>
      </c>
      <c r="I3920" s="1" t="s">
        <v>7999</v>
      </c>
      <c r="J3920" s="1" t="str">
        <f t="shared" si="431"/>
        <v xml:space="preserve">Soyuz U </v>
      </c>
      <c r="K3920" s="1" t="str">
        <f t="shared" si="432"/>
        <v>Cosmos 1512</v>
      </c>
      <c r="L3920" s="1" t="s">
        <v>346</v>
      </c>
      <c r="M3920" s="1">
        <v>20</v>
      </c>
      <c r="N3920" s="1">
        <f t="shared" si="433"/>
        <v>1660</v>
      </c>
      <c r="O3920" s="1" t="s">
        <v>9</v>
      </c>
    </row>
    <row r="3921" spans="1:15" x14ac:dyDescent="0.3">
      <c r="A3921" s="1" t="s">
        <v>6140</v>
      </c>
      <c r="B3921" s="1" t="s">
        <v>529</v>
      </c>
      <c r="C3921" s="1" t="str">
        <f t="shared" si="427"/>
        <v>Kazakhstan</v>
      </c>
      <c r="D3921" s="1" t="s">
        <v>8000</v>
      </c>
      <c r="E3921" s="7" t="str">
        <f>TEXT(DATE(MID(D3921, 13, 4), CHOOSE(MATCH( MID(D3921, 5, 3), {"Jan","Feb","Mar","Apr","May","Jun","Jul","Aug","Sep","Oct","Nov","Dec"}, 0), 1, 2, 3, 4, 5, 6, 7, 8, 9, 10, 11, 12), MID(D3921, 9, 2)), "yyyy-mm-dd")</f>
        <v>1983-11-30</v>
      </c>
      <c r="F3921" s="1" t="str">
        <f t="shared" si="428"/>
        <v>13:51:00</v>
      </c>
      <c r="G3921" s="9" t="str">
        <f t="shared" si="429"/>
        <v>November</v>
      </c>
      <c r="H3921" s="5" t="str">
        <f t="shared" si="430"/>
        <v>1983</v>
      </c>
      <c r="I3921" s="1" t="s">
        <v>8001</v>
      </c>
      <c r="J3921" s="1" t="str">
        <f t="shared" si="431"/>
        <v xml:space="preserve">Proton-K/Block-DM </v>
      </c>
      <c r="K3921" s="1" t="str">
        <f t="shared" si="432"/>
        <v>Gorizont 8</v>
      </c>
      <c r="L3921" s="1" t="s">
        <v>346</v>
      </c>
      <c r="M3921" s="1"/>
      <c r="N3921" s="1">
        <f t="shared" si="433"/>
        <v>0</v>
      </c>
      <c r="O3921" s="1" t="s">
        <v>9</v>
      </c>
    </row>
    <row r="3922" spans="1:15" x14ac:dyDescent="0.3">
      <c r="A3922" s="1" t="s">
        <v>6140</v>
      </c>
      <c r="B3922" s="1" t="s">
        <v>6615</v>
      </c>
      <c r="C3922" s="1" t="str">
        <f t="shared" si="427"/>
        <v>Russia</v>
      </c>
      <c r="D3922" s="1" t="s">
        <v>8002</v>
      </c>
      <c r="E3922" s="7" t="str">
        <f>TEXT(DATE(MID(D3922, 13, 4), CHOOSE(MATCH( MID(D3922, 5, 3), {"Jan","Feb","Mar","Apr","May","Jun","Jul","Aug","Sep","Oct","Nov","Dec"}, 0), 1, 2, 3, 4, 5, 6, 7, 8, 9, 10, 11, 12), MID(D3922, 9, 2)), "yyyy-mm-dd")</f>
        <v>1983-11-30</v>
      </c>
      <c r="F3922" s="1" t="str">
        <f t="shared" si="428"/>
        <v>13:45:00</v>
      </c>
      <c r="G3922" s="9" t="str">
        <f t="shared" si="429"/>
        <v>November</v>
      </c>
      <c r="H3922" s="5" t="str">
        <f t="shared" si="430"/>
        <v>1983</v>
      </c>
      <c r="I3922" s="1" t="s">
        <v>8003</v>
      </c>
      <c r="J3922" s="1" t="str">
        <f t="shared" si="431"/>
        <v xml:space="preserve">Soyuz U </v>
      </c>
      <c r="K3922" s="1" t="str">
        <f t="shared" si="432"/>
        <v>Cosmos 1511</v>
      </c>
      <c r="L3922" s="1" t="s">
        <v>346</v>
      </c>
      <c r="M3922" s="1">
        <v>20</v>
      </c>
      <c r="N3922" s="1">
        <f t="shared" si="433"/>
        <v>1660</v>
      </c>
      <c r="O3922" s="1" t="s">
        <v>9</v>
      </c>
    </row>
    <row r="3923" spans="1:15" x14ac:dyDescent="0.3">
      <c r="A3923" s="1" t="s">
        <v>657</v>
      </c>
      <c r="B3923" s="1" t="s">
        <v>30</v>
      </c>
      <c r="C3923" s="1" t="str">
        <f t="shared" si="427"/>
        <v>USA</v>
      </c>
      <c r="D3923" s="1" t="s">
        <v>8004</v>
      </c>
      <c r="E3923" s="7" t="str">
        <f>TEXT(DATE(MID(D3923, 13, 4), CHOOSE(MATCH( MID(D3923, 5, 3), {"Jan","Feb","Mar","Apr","May","Jun","Jul","Aug","Sep","Oct","Nov","Dec"}, 0), 1, 2, 3, 4, 5, 6, 7, 8, 9, 10, 11, 12), MID(D3923, 9, 2)), "yyyy-mm-dd")</f>
        <v>1983-11-28</v>
      </c>
      <c r="F3923" s="1" t="str">
        <f t="shared" si="428"/>
        <v>16:00:00</v>
      </c>
      <c r="G3923" s="9" t="str">
        <f t="shared" si="429"/>
        <v>November</v>
      </c>
      <c r="H3923" s="5" t="str">
        <f t="shared" si="430"/>
        <v>1983</v>
      </c>
      <c r="I3923" s="1" t="s">
        <v>8005</v>
      </c>
      <c r="J3923" s="1" t="str">
        <f t="shared" si="431"/>
        <v xml:space="preserve">Space Shuttle Columbia </v>
      </c>
      <c r="K3923" s="1" t="str">
        <f t="shared" si="432"/>
        <v>STS-9</v>
      </c>
      <c r="L3923" s="1" t="s">
        <v>346</v>
      </c>
      <c r="M3923" s="1">
        <v>450</v>
      </c>
      <c r="N3923" s="1">
        <f t="shared" si="433"/>
        <v>37350</v>
      </c>
      <c r="O3923" s="1" t="s">
        <v>9</v>
      </c>
    </row>
    <row r="3924" spans="1:15" x14ac:dyDescent="0.3">
      <c r="A3924" s="1" t="s">
        <v>6140</v>
      </c>
      <c r="B3924" s="1" t="s">
        <v>3566</v>
      </c>
      <c r="C3924" s="1" t="str">
        <f t="shared" si="427"/>
        <v>Russia</v>
      </c>
      <c r="D3924" s="1" t="s">
        <v>8006</v>
      </c>
      <c r="E3924" s="7" t="str">
        <f>TEXT(DATE(MID(D3924, 13, 4), CHOOSE(MATCH( MID(D3924, 5, 3), {"Jan","Feb","Mar","Apr","May","Jun","Jul","Aug","Sep","Oct","Nov","Dec"}, 0), 1, 2, 3, 4, 5, 6, 7, 8, 9, 10, 11, 12), MID(D3924, 9, 2)), "yyyy-mm-dd")</f>
        <v>1983-11-24</v>
      </c>
      <c r="F3924" s="1" t="str">
        <f t="shared" si="428"/>
        <v>12:33:00</v>
      </c>
      <c r="G3924" s="9" t="str">
        <f t="shared" si="429"/>
        <v>November</v>
      </c>
      <c r="H3924" s="5" t="str">
        <f t="shared" si="430"/>
        <v>1983</v>
      </c>
      <c r="I3924" s="1" t="s">
        <v>8007</v>
      </c>
      <c r="J3924" s="1" t="str">
        <f t="shared" si="431"/>
        <v xml:space="preserve">Tsyklon-3 </v>
      </c>
      <c r="K3924" s="1" t="str">
        <f t="shared" si="432"/>
        <v>Cosmos 1510</v>
      </c>
      <c r="L3924" s="1" t="s">
        <v>346</v>
      </c>
      <c r="M3924" s="1"/>
      <c r="N3924" s="1">
        <f t="shared" si="433"/>
        <v>0</v>
      </c>
      <c r="O3924" s="1" t="s">
        <v>9</v>
      </c>
    </row>
    <row r="3925" spans="1:15" x14ac:dyDescent="0.3">
      <c r="A3925" s="1" t="s">
        <v>6140</v>
      </c>
      <c r="B3925" s="1" t="s">
        <v>6615</v>
      </c>
      <c r="C3925" s="1" t="str">
        <f t="shared" si="427"/>
        <v>Russia</v>
      </c>
      <c r="D3925" s="1" t="s">
        <v>8008</v>
      </c>
      <c r="E3925" s="7" t="str">
        <f>TEXT(DATE(MID(D3925, 13, 4), CHOOSE(MATCH( MID(D3925, 5, 3), {"Jan","Feb","Mar","Apr","May","Jun","Jul","Aug","Sep","Oct","Nov","Dec"}, 0), 1, 2, 3, 4, 5, 6, 7, 8, 9, 10, 11, 12), MID(D3925, 9, 2)), "yyyy-mm-dd")</f>
        <v>1983-11-23</v>
      </c>
      <c r="F3925" s="1" t="str">
        <f t="shared" si="428"/>
        <v>16:45:00</v>
      </c>
      <c r="G3925" s="9" t="str">
        <f t="shared" si="429"/>
        <v>November</v>
      </c>
      <c r="H3925" s="5" t="str">
        <f t="shared" si="430"/>
        <v>1983</v>
      </c>
      <c r="I3925" s="1" t="s">
        <v>8009</v>
      </c>
      <c r="J3925" s="1" t="str">
        <f t="shared" si="431"/>
        <v xml:space="preserve">Molniya-M /Block ML </v>
      </c>
      <c r="K3925" s="1" t="str">
        <f t="shared" si="432"/>
        <v>Molniya-1 nÂ°108</v>
      </c>
      <c r="L3925" s="1" t="s">
        <v>346</v>
      </c>
      <c r="M3925" s="1"/>
      <c r="N3925" s="1">
        <f t="shared" si="433"/>
        <v>0</v>
      </c>
      <c r="O3925" s="1" t="s">
        <v>9</v>
      </c>
    </row>
    <row r="3926" spans="1:15" x14ac:dyDescent="0.3">
      <c r="A3926" s="1" t="s">
        <v>5556</v>
      </c>
      <c r="B3926" s="1" t="s">
        <v>5557</v>
      </c>
      <c r="C3926" s="1" t="str">
        <f t="shared" si="427"/>
        <v>USA</v>
      </c>
      <c r="D3926" s="1" t="s">
        <v>8010</v>
      </c>
      <c r="E3926" s="7" t="str">
        <f>TEXT(DATE(MID(D3926, 13, 4), CHOOSE(MATCH( MID(D3926, 5, 3), {"Jan","Feb","Mar","Apr","May","Jun","Jul","Aug","Sep","Oct","Nov","Dec"}, 0), 1, 2, 3, 4, 5, 6, 7, 8, 9, 10, 11, 12), MID(D3926, 9, 2)), "yyyy-mm-dd")</f>
        <v>1983-11-18</v>
      </c>
      <c r="F3926" s="1" t="str">
        <f t="shared" si="428"/>
        <v>06:32:00</v>
      </c>
      <c r="G3926" s="9" t="str">
        <f t="shared" si="429"/>
        <v>November</v>
      </c>
      <c r="H3926" s="5" t="str">
        <f t="shared" si="430"/>
        <v>1983</v>
      </c>
      <c r="I3926" s="1" t="s">
        <v>8011</v>
      </c>
      <c r="J3926" s="1" t="str">
        <f t="shared" si="431"/>
        <v xml:space="preserve">Atlas-E/F Star-37S-ISS </v>
      </c>
      <c r="K3926" s="1" t="str">
        <f t="shared" si="432"/>
        <v>DMSP 5D-2/F7</v>
      </c>
      <c r="L3926" s="1" t="s">
        <v>346</v>
      </c>
      <c r="M3926" s="1"/>
      <c r="N3926" s="1">
        <f t="shared" si="433"/>
        <v>0</v>
      </c>
      <c r="O3926" s="1" t="s">
        <v>9</v>
      </c>
    </row>
    <row r="3927" spans="1:15" x14ac:dyDescent="0.3">
      <c r="A3927" s="1" t="s">
        <v>6140</v>
      </c>
      <c r="B3927" s="1" t="s">
        <v>3038</v>
      </c>
      <c r="C3927" s="1" t="str">
        <f t="shared" si="427"/>
        <v>Russia</v>
      </c>
      <c r="D3927" s="1" t="s">
        <v>8012</v>
      </c>
      <c r="E3927" s="7" t="str">
        <f>TEXT(DATE(MID(D3927, 13, 4), CHOOSE(MATCH( MID(D3927, 5, 3), {"Jan","Feb","Mar","Apr","May","Jun","Jul","Aug","Sep","Oct","Nov","Dec"}, 0), 1, 2, 3, 4, 5, 6, 7, 8, 9, 10, 11, 12), MID(D3927, 9, 2)), "yyyy-mm-dd")</f>
        <v>1983-11-17</v>
      </c>
      <c r="F3927" s="1" t="str">
        <f t="shared" si="428"/>
        <v>12:15:00</v>
      </c>
      <c r="G3927" s="9" t="str">
        <f t="shared" si="429"/>
        <v>November</v>
      </c>
      <c r="H3927" s="5" t="str">
        <f t="shared" si="430"/>
        <v>1983</v>
      </c>
      <c r="I3927" s="1" t="s">
        <v>8013</v>
      </c>
      <c r="J3927" s="1" t="str">
        <f t="shared" si="431"/>
        <v xml:space="preserve">Soyuz U </v>
      </c>
      <c r="K3927" s="1" t="str">
        <f t="shared" si="432"/>
        <v>Cosmos 1509</v>
      </c>
      <c r="L3927" s="1" t="s">
        <v>346</v>
      </c>
      <c r="M3927" s="1">
        <v>20</v>
      </c>
      <c r="N3927" s="1">
        <f t="shared" si="433"/>
        <v>1660</v>
      </c>
      <c r="O3927" s="1" t="s">
        <v>9</v>
      </c>
    </row>
    <row r="3928" spans="1:15" x14ac:dyDescent="0.3">
      <c r="A3928" s="1" t="s">
        <v>6140</v>
      </c>
      <c r="B3928" s="1" t="s">
        <v>6482</v>
      </c>
      <c r="C3928" s="1" t="str">
        <f t="shared" si="427"/>
        <v>Russia</v>
      </c>
      <c r="D3928" s="1" t="s">
        <v>8014</v>
      </c>
      <c r="E3928" s="7" t="str">
        <f>TEXT(DATE(MID(D3928, 13, 4), CHOOSE(MATCH( MID(D3928, 5, 3), {"Jan","Feb","Mar","Apr","May","Jun","Jul","Aug","Sep","Oct","Nov","Dec"}, 0), 1, 2, 3, 4, 5, 6, 7, 8, 9, 10, 11, 12), MID(D3928, 9, 2)), "yyyy-mm-dd")</f>
        <v>1983-11-11</v>
      </c>
      <c r="F3928" s="1" t="str">
        <f t="shared" si="428"/>
        <v>12:30:00</v>
      </c>
      <c r="G3928" s="9" t="str">
        <f t="shared" si="429"/>
        <v>November</v>
      </c>
      <c r="H3928" s="5" t="str">
        <f t="shared" si="430"/>
        <v>1983</v>
      </c>
      <c r="I3928" s="1" t="s">
        <v>8015</v>
      </c>
      <c r="J3928" s="1" t="str">
        <f t="shared" si="431"/>
        <v xml:space="preserve">Cosmos-3M </v>
      </c>
      <c r="K3928" s="1" t="str">
        <f t="shared" si="432"/>
        <v>Cosmos 1508</v>
      </c>
      <c r="L3928" s="1" t="s">
        <v>346</v>
      </c>
      <c r="M3928" s="1"/>
      <c r="N3928" s="1">
        <f t="shared" si="433"/>
        <v>0</v>
      </c>
      <c r="O3928" s="1" t="s">
        <v>9</v>
      </c>
    </row>
    <row r="3929" spans="1:15" x14ac:dyDescent="0.3">
      <c r="A3929" s="1" t="s">
        <v>6140</v>
      </c>
      <c r="B3929" s="1" t="s">
        <v>3926</v>
      </c>
      <c r="C3929" s="1" t="str">
        <f t="shared" si="427"/>
        <v>Kazakhstan</v>
      </c>
      <c r="D3929" s="1" t="s">
        <v>8016</v>
      </c>
      <c r="E3929" s="7" t="str">
        <f>TEXT(DATE(MID(D3929, 13, 4), CHOOSE(MATCH( MID(D3929, 5, 3), {"Jan","Feb","Mar","Apr","May","Jun","Jul","Aug","Sep","Oct","Nov","Dec"}, 0), 1, 2, 3, 4, 5, 6, 7, 8, 9, 10, 11, 12), MID(D3929, 9, 2)), "yyyy-mm-dd")</f>
        <v>1983-10-29</v>
      </c>
      <c r="F3929" s="1" t="str">
        <f t="shared" si="428"/>
        <v>08:30:00</v>
      </c>
      <c r="G3929" s="9" t="str">
        <f t="shared" si="429"/>
        <v>October</v>
      </c>
      <c r="H3929" s="5" t="str">
        <f t="shared" si="430"/>
        <v>1983</v>
      </c>
      <c r="I3929" s="1" t="s">
        <v>8017</v>
      </c>
      <c r="J3929" s="1" t="str">
        <f t="shared" si="431"/>
        <v xml:space="preserve">Tsyklon-2 </v>
      </c>
      <c r="K3929" s="1" t="str">
        <f t="shared" si="432"/>
        <v>Cosmos 1507</v>
      </c>
      <c r="L3929" s="1" t="s">
        <v>346</v>
      </c>
      <c r="M3929" s="1"/>
      <c r="N3929" s="1">
        <f t="shared" si="433"/>
        <v>0</v>
      </c>
      <c r="O3929" s="1" t="s">
        <v>9</v>
      </c>
    </row>
    <row r="3930" spans="1:15" x14ac:dyDescent="0.3">
      <c r="A3930" s="1" t="s">
        <v>6140</v>
      </c>
      <c r="B3930" s="1" t="s">
        <v>3038</v>
      </c>
      <c r="C3930" s="1" t="str">
        <f t="shared" si="427"/>
        <v>Russia</v>
      </c>
      <c r="D3930" s="1" t="s">
        <v>8018</v>
      </c>
      <c r="E3930" s="7" t="str">
        <f>TEXT(DATE(MID(D3930, 13, 4), CHOOSE(MATCH( MID(D3930, 5, 3), {"Jan","Feb","Mar","Apr","May","Jun","Jul","Aug","Sep","Oct","Nov","Dec"}, 0), 1, 2, 3, 4, 5, 6, 7, 8, 9, 10, 11, 12), MID(D3930, 9, 2)), "yyyy-mm-dd")</f>
        <v>1983-10-28</v>
      </c>
      <c r="F3930" s="1" t="str">
        <f t="shared" si="428"/>
        <v>09:00:00</v>
      </c>
      <c r="G3930" s="9" t="str">
        <f t="shared" si="429"/>
        <v>October</v>
      </c>
      <c r="H3930" s="5" t="str">
        <f t="shared" si="430"/>
        <v>1983</v>
      </c>
      <c r="I3930" s="1" t="s">
        <v>8019</v>
      </c>
      <c r="J3930" s="1" t="str">
        <f t="shared" si="431"/>
        <v xml:space="preserve">Vostok-2M </v>
      </c>
      <c r="K3930" s="1" t="str">
        <f t="shared" si="432"/>
        <v>Meteor-2 nÂ°11</v>
      </c>
      <c r="L3930" s="1" t="s">
        <v>346</v>
      </c>
      <c r="M3930" s="1"/>
      <c r="N3930" s="1">
        <f t="shared" si="433"/>
        <v>0</v>
      </c>
      <c r="O3930" s="1" t="s">
        <v>9</v>
      </c>
    </row>
    <row r="3931" spans="1:15" x14ac:dyDescent="0.3">
      <c r="A3931" s="1" t="s">
        <v>6140</v>
      </c>
      <c r="B3931" s="1" t="s">
        <v>3373</v>
      </c>
      <c r="C3931" s="1" t="str">
        <f t="shared" si="427"/>
        <v>Russia</v>
      </c>
      <c r="D3931" s="1" t="s">
        <v>8020</v>
      </c>
      <c r="E3931" s="7" t="str">
        <f>TEXT(DATE(MID(D3931, 13, 4), CHOOSE(MATCH( MID(D3931, 5, 3), {"Jan","Feb","Mar","Apr","May","Jun","Jul","Aug","Sep","Oct","Nov","Dec"}, 0), 1, 2, 3, 4, 5, 6, 7, 8, 9, 10, 11, 12), MID(D3931, 9, 2)), "yyyy-mm-dd")</f>
        <v>1983-10-26</v>
      </c>
      <c r="F3931" s="1" t="str">
        <f t="shared" si="428"/>
        <v>17:20:00</v>
      </c>
      <c r="G3931" s="9" t="str">
        <f t="shared" si="429"/>
        <v>October</v>
      </c>
      <c r="H3931" s="5" t="str">
        <f t="shared" si="430"/>
        <v>1983</v>
      </c>
      <c r="I3931" s="1" t="s">
        <v>8021</v>
      </c>
      <c r="J3931" s="1" t="str">
        <f t="shared" si="431"/>
        <v xml:space="preserve">Cosmos-3M </v>
      </c>
      <c r="K3931" s="1" t="str">
        <f t="shared" si="432"/>
        <v>Cosmos 1506</v>
      </c>
      <c r="L3931" s="1" t="s">
        <v>346</v>
      </c>
      <c r="M3931" s="1"/>
      <c r="N3931" s="1">
        <f t="shared" si="433"/>
        <v>0</v>
      </c>
      <c r="O3931" s="1" t="s">
        <v>9</v>
      </c>
    </row>
    <row r="3932" spans="1:15" x14ac:dyDescent="0.3">
      <c r="A3932" s="1" t="s">
        <v>6140</v>
      </c>
      <c r="B3932" s="1" t="s">
        <v>3038</v>
      </c>
      <c r="C3932" s="1" t="str">
        <f t="shared" si="427"/>
        <v>Russia</v>
      </c>
      <c r="D3932" s="1" t="s">
        <v>8022</v>
      </c>
      <c r="E3932" s="7" t="str">
        <f>TEXT(DATE(MID(D3932, 13, 4), CHOOSE(MATCH( MID(D3932, 5, 3), {"Jan","Feb","Mar","Apr","May","Jun","Jul","Aug","Sep","Oct","Nov","Dec"}, 0), 1, 2, 3, 4, 5, 6, 7, 8, 9, 10, 11, 12), MID(D3932, 9, 2)), "yyyy-mm-dd")</f>
        <v>1983-10-21</v>
      </c>
      <c r="F3932" s="1" t="str">
        <f t="shared" si="428"/>
        <v>12:10:00</v>
      </c>
      <c r="G3932" s="9" t="str">
        <f t="shared" si="429"/>
        <v>October</v>
      </c>
      <c r="H3932" s="5" t="str">
        <f t="shared" si="430"/>
        <v>1983</v>
      </c>
      <c r="I3932" s="1" t="s">
        <v>8023</v>
      </c>
      <c r="J3932" s="1" t="str">
        <f t="shared" si="431"/>
        <v xml:space="preserve">Soyuz U </v>
      </c>
      <c r="K3932" s="1" t="str">
        <f t="shared" si="432"/>
        <v>Cosmos 1505</v>
      </c>
      <c r="L3932" s="1" t="s">
        <v>346</v>
      </c>
      <c r="M3932" s="1">
        <v>20</v>
      </c>
      <c r="N3932" s="1">
        <f t="shared" si="433"/>
        <v>1660</v>
      </c>
      <c r="O3932" s="1" t="s">
        <v>9</v>
      </c>
    </row>
    <row r="3933" spans="1:15" x14ac:dyDescent="0.3">
      <c r="A3933" s="1" t="s">
        <v>6140</v>
      </c>
      <c r="B3933" s="1" t="s">
        <v>130</v>
      </c>
      <c r="C3933" s="1" t="str">
        <f t="shared" si="427"/>
        <v>Kazakhstan</v>
      </c>
      <c r="D3933" s="1" t="s">
        <v>8024</v>
      </c>
      <c r="E3933" s="7" t="str">
        <f>TEXT(DATE(MID(D3933, 13, 4), CHOOSE(MATCH( MID(D3933, 5, 3), {"Jan","Feb","Mar","Apr","May","Jun","Jul","Aug","Sep","Oct","Nov","Dec"}, 0), 1, 2, 3, 4, 5, 6, 7, 8, 9, 10, 11, 12), MID(D3933, 9, 2)), "yyyy-mm-dd")</f>
        <v>1983-10-20</v>
      </c>
      <c r="F3933" s="1" t="str">
        <f t="shared" si="428"/>
        <v>09:59:00</v>
      </c>
      <c r="G3933" s="9" t="str">
        <f t="shared" si="429"/>
        <v>October</v>
      </c>
      <c r="H3933" s="5" t="str">
        <f t="shared" si="430"/>
        <v>1983</v>
      </c>
      <c r="I3933" s="1" t="s">
        <v>8025</v>
      </c>
      <c r="J3933" s="1" t="str">
        <f t="shared" si="431"/>
        <v xml:space="preserve">Soyuz U </v>
      </c>
      <c r="K3933" s="1" t="str">
        <f t="shared" si="432"/>
        <v>Progress 18</v>
      </c>
      <c r="L3933" s="1" t="s">
        <v>346</v>
      </c>
      <c r="M3933" s="1">
        <v>20</v>
      </c>
      <c r="N3933" s="1">
        <f t="shared" si="433"/>
        <v>1660</v>
      </c>
      <c r="O3933" s="1" t="s">
        <v>9</v>
      </c>
    </row>
    <row r="3934" spans="1:15" x14ac:dyDescent="0.3">
      <c r="A3934" s="1" t="s">
        <v>825</v>
      </c>
      <c r="B3934" s="1" t="s">
        <v>6657</v>
      </c>
      <c r="C3934" s="1" t="str">
        <f t="shared" si="427"/>
        <v>France</v>
      </c>
      <c r="D3934" s="1" t="s">
        <v>8026</v>
      </c>
      <c r="E3934" s="7" t="str">
        <f>TEXT(DATE(MID(D3934, 13, 4), CHOOSE(MATCH( MID(D3934, 5, 3), {"Jan","Feb","Mar","Apr","May","Jun","Jul","Aug","Sep","Oct","Nov","Dec"}, 0), 1, 2, 3, 4, 5, 6, 7, 8, 9, 10, 11, 12), MID(D3934, 9, 2)), "yyyy-mm-dd")</f>
        <v>1983-10-19</v>
      </c>
      <c r="F3934" s="1" t="str">
        <f t="shared" si="428"/>
        <v>00:45:00</v>
      </c>
      <c r="G3934" s="9" t="str">
        <f t="shared" si="429"/>
        <v>October</v>
      </c>
      <c r="H3934" s="5" t="str">
        <f t="shared" si="430"/>
        <v>1983</v>
      </c>
      <c r="I3934" s="1" t="s">
        <v>8027</v>
      </c>
      <c r="J3934" s="1" t="str">
        <f t="shared" si="431"/>
        <v xml:space="preserve">Ariane 1 </v>
      </c>
      <c r="K3934" s="1" t="str">
        <f t="shared" si="432"/>
        <v>Intelsat 507</v>
      </c>
      <c r="L3934" s="1" t="s">
        <v>346</v>
      </c>
      <c r="M3934" s="1"/>
      <c r="N3934" s="1">
        <f t="shared" si="433"/>
        <v>0</v>
      </c>
      <c r="O3934" s="1" t="s">
        <v>9</v>
      </c>
    </row>
    <row r="3935" spans="1:15" x14ac:dyDescent="0.3">
      <c r="A3935" s="1" t="s">
        <v>6140</v>
      </c>
      <c r="B3935" s="1" t="s">
        <v>130</v>
      </c>
      <c r="C3935" s="1" t="str">
        <f t="shared" si="427"/>
        <v>Kazakhstan</v>
      </c>
      <c r="D3935" s="1" t="s">
        <v>8028</v>
      </c>
      <c r="E3935" s="7" t="str">
        <f>TEXT(DATE(MID(D3935, 13, 4), CHOOSE(MATCH( MID(D3935, 5, 3), {"Jan","Feb","Mar","Apr","May","Jun","Jul","Aug","Sep","Oct","Nov","Dec"}, 0), 1, 2, 3, 4, 5, 6, 7, 8, 9, 10, 11, 12), MID(D3935, 9, 2)), "yyyy-mm-dd")</f>
        <v>1983-10-14</v>
      </c>
      <c r="F3935" s="1" t="str">
        <f t="shared" si="428"/>
        <v>10:00:00</v>
      </c>
      <c r="G3935" s="9" t="str">
        <f t="shared" si="429"/>
        <v>October</v>
      </c>
      <c r="H3935" s="5" t="str">
        <f t="shared" si="430"/>
        <v>1983</v>
      </c>
      <c r="I3935" s="1" t="s">
        <v>8029</v>
      </c>
      <c r="J3935" s="1" t="str">
        <f t="shared" si="431"/>
        <v xml:space="preserve">Soyuz U </v>
      </c>
      <c r="K3935" s="1" t="str">
        <f t="shared" si="432"/>
        <v>Cosmos 1504</v>
      </c>
      <c r="L3935" s="1" t="s">
        <v>346</v>
      </c>
      <c r="M3935" s="1">
        <v>20</v>
      </c>
      <c r="N3935" s="1">
        <f t="shared" si="433"/>
        <v>1660</v>
      </c>
      <c r="O3935" s="1" t="s">
        <v>9</v>
      </c>
    </row>
    <row r="3936" spans="1:15" x14ac:dyDescent="0.3">
      <c r="A3936" s="1" t="s">
        <v>6140</v>
      </c>
      <c r="B3936" s="1" t="s">
        <v>3373</v>
      </c>
      <c r="C3936" s="1" t="str">
        <f t="shared" si="427"/>
        <v>Russia</v>
      </c>
      <c r="D3936" s="1" t="s">
        <v>8030</v>
      </c>
      <c r="E3936" s="7" t="str">
        <f>TEXT(DATE(MID(D3936, 13, 4), CHOOSE(MATCH( MID(D3936, 5, 3), {"Jan","Feb","Mar","Apr","May","Jun","Jul","Aug","Sep","Oct","Nov","Dec"}, 0), 1, 2, 3, 4, 5, 6, 7, 8, 9, 10, 11, 12), MID(D3936, 9, 2)), "yyyy-mm-dd")</f>
        <v>1983-10-12</v>
      </c>
      <c r="F3936" s="1" t="str">
        <f t="shared" si="428"/>
        <v>00:20:00</v>
      </c>
      <c r="G3936" s="9" t="str">
        <f t="shared" si="429"/>
        <v>October</v>
      </c>
      <c r="H3936" s="5" t="str">
        <f t="shared" si="430"/>
        <v>1983</v>
      </c>
      <c r="I3936" s="1" t="s">
        <v>8031</v>
      </c>
      <c r="J3936" s="1" t="str">
        <f t="shared" si="431"/>
        <v xml:space="preserve">Cosmos-3M </v>
      </c>
      <c r="K3936" s="1" t="str">
        <f t="shared" si="432"/>
        <v>Cosmos 1503</v>
      </c>
      <c r="L3936" s="1" t="s">
        <v>346</v>
      </c>
      <c r="M3936" s="1"/>
      <c r="N3936" s="1">
        <f t="shared" si="433"/>
        <v>0</v>
      </c>
      <c r="O3936" s="1" t="s">
        <v>9</v>
      </c>
    </row>
    <row r="3937" spans="1:15" x14ac:dyDescent="0.3">
      <c r="A3937" s="1" t="s">
        <v>6140</v>
      </c>
      <c r="B3937" s="1" t="s">
        <v>3373</v>
      </c>
      <c r="C3937" s="1" t="str">
        <f t="shared" si="427"/>
        <v>Russia</v>
      </c>
      <c r="D3937" s="1" t="s">
        <v>8032</v>
      </c>
      <c r="E3937" s="7" t="str">
        <f>TEXT(DATE(MID(D3937, 13, 4), CHOOSE(MATCH( MID(D3937, 5, 3), {"Jan","Feb","Mar","Apr","May","Jun","Jul","Aug","Sep","Oct","Nov","Dec"}, 0), 1, 2, 3, 4, 5, 6, 7, 8, 9, 10, 11, 12), MID(D3937, 9, 2)), "yyyy-mm-dd")</f>
        <v>1983-10-05</v>
      </c>
      <c r="F3937" s="1" t="str">
        <f t="shared" si="428"/>
        <v>12:00:00</v>
      </c>
      <c r="G3937" s="9" t="str">
        <f t="shared" si="429"/>
        <v>October</v>
      </c>
      <c r="H3937" s="5" t="str">
        <f t="shared" si="430"/>
        <v>1983</v>
      </c>
      <c r="I3937" s="1" t="s">
        <v>8033</v>
      </c>
      <c r="J3937" s="1" t="str">
        <f t="shared" si="431"/>
        <v xml:space="preserve">Cosmos-3M </v>
      </c>
      <c r="K3937" s="1" t="str">
        <f t="shared" si="432"/>
        <v>Cosmos 1502</v>
      </c>
      <c r="L3937" s="1" t="s">
        <v>346</v>
      </c>
      <c r="M3937" s="1"/>
      <c r="N3937" s="1">
        <f t="shared" si="433"/>
        <v>0</v>
      </c>
      <c r="O3937" s="1" t="s">
        <v>9</v>
      </c>
    </row>
    <row r="3938" spans="1:15" x14ac:dyDescent="0.3">
      <c r="A3938" s="1" t="s">
        <v>6140</v>
      </c>
      <c r="B3938" s="1" t="s">
        <v>3373</v>
      </c>
      <c r="C3938" s="1" t="str">
        <f t="shared" si="427"/>
        <v>Russia</v>
      </c>
      <c r="D3938" s="1" t="s">
        <v>8034</v>
      </c>
      <c r="E3938" s="7" t="str">
        <f>TEXT(DATE(MID(D3938, 13, 4), CHOOSE(MATCH( MID(D3938, 5, 3), {"Jan","Feb","Mar","Apr","May","Jun","Jul","Aug","Sep","Oct","Nov","Dec"}, 0), 1, 2, 3, 4, 5, 6, 7, 8, 9, 10, 11, 12), MID(D3938, 9, 2)), "yyyy-mm-dd")</f>
        <v>1983-09-30</v>
      </c>
      <c r="F3938" s="1" t="str">
        <f t="shared" si="428"/>
        <v>11:00:00</v>
      </c>
      <c r="G3938" s="9" t="str">
        <f t="shared" si="429"/>
        <v>September</v>
      </c>
      <c r="H3938" s="5" t="str">
        <f t="shared" si="430"/>
        <v>1983</v>
      </c>
      <c r="I3938" s="1" t="s">
        <v>8035</v>
      </c>
      <c r="J3938" s="1" t="str">
        <f t="shared" si="431"/>
        <v xml:space="preserve">Cosmos-3M </v>
      </c>
      <c r="K3938" s="1" t="str">
        <f t="shared" si="432"/>
        <v>Cosmos 1501</v>
      </c>
      <c r="L3938" s="1" t="s">
        <v>346</v>
      </c>
      <c r="M3938" s="1"/>
      <c r="N3938" s="1">
        <f t="shared" si="433"/>
        <v>0</v>
      </c>
      <c r="O3938" s="1" t="s">
        <v>9</v>
      </c>
    </row>
    <row r="3939" spans="1:15" x14ac:dyDescent="0.3">
      <c r="A3939" s="1" t="s">
        <v>6140</v>
      </c>
      <c r="B3939" s="1" t="s">
        <v>6272</v>
      </c>
      <c r="C3939" s="1" t="str">
        <f t="shared" si="427"/>
        <v>Kazakhstan</v>
      </c>
      <c r="D3939" s="1" t="s">
        <v>8036</v>
      </c>
      <c r="E3939" s="7" t="str">
        <f>TEXT(DATE(MID(D3939, 13, 4), CHOOSE(MATCH( MID(D3939, 5, 3), {"Jan","Feb","Mar","Apr","May","Jun","Jul","Aug","Sep","Oct","Nov","Dec"}, 0), 1, 2, 3, 4, 5, 6, 7, 8, 9, 10, 11, 12), MID(D3939, 9, 2)), "yyyy-mm-dd")</f>
        <v>1983-09-29</v>
      </c>
      <c r="F3939" s="1" t="str">
        <f t="shared" si="428"/>
        <v>17:37:00</v>
      </c>
      <c r="G3939" s="9" t="str">
        <f t="shared" si="429"/>
        <v>September</v>
      </c>
      <c r="H3939" s="5" t="str">
        <f t="shared" si="430"/>
        <v>1983</v>
      </c>
      <c r="I3939" s="1" t="s">
        <v>8037</v>
      </c>
      <c r="J3939" s="1" t="str">
        <f t="shared" si="431"/>
        <v xml:space="preserve">Proton-K/Block-DM </v>
      </c>
      <c r="K3939" s="1" t="str">
        <f t="shared" si="432"/>
        <v>Ekran 11</v>
      </c>
      <c r="L3939" s="1" t="s">
        <v>346</v>
      </c>
      <c r="M3939" s="1"/>
      <c r="N3939" s="1">
        <f t="shared" si="433"/>
        <v>0</v>
      </c>
      <c r="O3939" s="1" t="s">
        <v>9</v>
      </c>
    </row>
    <row r="3940" spans="1:15" x14ac:dyDescent="0.3">
      <c r="A3940" s="1" t="s">
        <v>6140</v>
      </c>
      <c r="B3940" s="1" t="s">
        <v>4483</v>
      </c>
      <c r="C3940" s="1" t="str">
        <f t="shared" si="427"/>
        <v>Russia</v>
      </c>
      <c r="D3940" s="1" t="s">
        <v>8038</v>
      </c>
      <c r="E3940" s="7" t="str">
        <f>TEXT(DATE(MID(D3940, 13, 4), CHOOSE(MATCH( MID(D3940, 5, 3), {"Jan","Feb","Mar","Apr","May","Jun","Jul","Aug","Sep","Oct","Nov","Dec"}, 0), 1, 2, 3, 4, 5, 6, 7, 8, 9, 10, 11, 12), MID(D3940, 9, 2)), "yyyy-mm-dd")</f>
        <v>1983-09-28</v>
      </c>
      <c r="F3940" s="1" t="str">
        <f t="shared" si="428"/>
        <v>07:59:00</v>
      </c>
      <c r="G3940" s="9" t="str">
        <f t="shared" si="429"/>
        <v>September</v>
      </c>
      <c r="H3940" s="5" t="str">
        <f t="shared" si="430"/>
        <v>1983</v>
      </c>
      <c r="I3940" s="1" t="s">
        <v>8039</v>
      </c>
      <c r="J3940" s="1" t="str">
        <f t="shared" si="431"/>
        <v xml:space="preserve">Tsyklon-3 </v>
      </c>
      <c r="K3940" s="1" t="str">
        <f t="shared" si="432"/>
        <v>Cosmos 1500</v>
      </c>
      <c r="L3940" s="1" t="s">
        <v>346</v>
      </c>
      <c r="M3940" s="1"/>
      <c r="N3940" s="1">
        <f t="shared" si="433"/>
        <v>0</v>
      </c>
      <c r="O3940" s="1" t="s">
        <v>9</v>
      </c>
    </row>
    <row r="3941" spans="1:15" x14ac:dyDescent="0.3">
      <c r="A3941" s="1" t="s">
        <v>6140</v>
      </c>
      <c r="B3941" s="1" t="s">
        <v>1630</v>
      </c>
      <c r="C3941" s="1" t="str">
        <f t="shared" si="427"/>
        <v>Kazakhstan</v>
      </c>
      <c r="D3941" s="1" t="s">
        <v>8040</v>
      </c>
      <c r="E3941" s="7" t="str">
        <f>TEXT(DATE(MID(D3941, 13, 4), CHOOSE(MATCH( MID(D3941, 5, 3), {"Jan","Feb","Mar","Apr","May","Jun","Jul","Aug","Sep","Oct","Nov","Dec"}, 0), 1, 2, 3, 4, 5, 6, 7, 8, 9, 10, 11, 12), MID(D3941, 9, 2)), "yyyy-mm-dd")</f>
        <v>1983-09-26</v>
      </c>
      <c r="F3941" s="1" t="str">
        <f t="shared" si="428"/>
        <v>19:37:00</v>
      </c>
      <c r="G3941" s="9" t="str">
        <f t="shared" si="429"/>
        <v>September</v>
      </c>
      <c r="H3941" s="5" t="str">
        <f t="shared" si="430"/>
        <v>1983</v>
      </c>
      <c r="I3941" s="1" t="s">
        <v>8041</v>
      </c>
      <c r="J3941" s="1" t="str">
        <f t="shared" si="431"/>
        <v xml:space="preserve">Soyuz U </v>
      </c>
      <c r="K3941" s="1" t="str">
        <f t="shared" si="432"/>
        <v>Soyuz T-10-1</v>
      </c>
      <c r="L3941" s="1" t="s">
        <v>346</v>
      </c>
      <c r="M3941" s="1">
        <v>20</v>
      </c>
      <c r="N3941" s="1">
        <f t="shared" si="433"/>
        <v>1660</v>
      </c>
      <c r="O3941" s="1" t="s">
        <v>1649</v>
      </c>
    </row>
    <row r="3942" spans="1:15" x14ac:dyDescent="0.3">
      <c r="A3942" s="1" t="s">
        <v>5722</v>
      </c>
      <c r="B3942" s="1" t="s">
        <v>3478</v>
      </c>
      <c r="C3942" s="1" t="str">
        <f t="shared" si="427"/>
        <v>USA</v>
      </c>
      <c r="D3942" s="1" t="s">
        <v>8042</v>
      </c>
      <c r="E3942" s="7" t="str">
        <f>TEXT(DATE(MID(D3942, 13, 4), CHOOSE(MATCH( MID(D3942, 5, 3), {"Jan","Feb","Mar","Apr","May","Jun","Jul","Aug","Sep","Oct","Nov","Dec"}, 0), 1, 2, 3, 4, 5, 6, 7, 8, 9, 10, 11, 12), MID(D3942, 9, 2)), "yyyy-mm-dd")</f>
        <v>1983-09-22</v>
      </c>
      <c r="F3942" s="1" t="str">
        <f t="shared" si="428"/>
        <v>22:16:00</v>
      </c>
      <c r="G3942" s="9" t="str">
        <f t="shared" si="429"/>
        <v>September</v>
      </c>
      <c r="H3942" s="5" t="str">
        <f t="shared" si="430"/>
        <v>1983</v>
      </c>
      <c r="I3942" s="1" t="s">
        <v>8043</v>
      </c>
      <c r="J3942" s="1" t="str">
        <f t="shared" si="431"/>
        <v xml:space="preserve">Delta 3920 </v>
      </c>
      <c r="K3942" s="1" t="str">
        <f t="shared" si="432"/>
        <v>Galaxy 2</v>
      </c>
      <c r="L3942" s="1" t="s">
        <v>346</v>
      </c>
      <c r="M3942" s="1"/>
      <c r="N3942" s="1">
        <f t="shared" si="433"/>
        <v>0</v>
      </c>
      <c r="O3942" s="1" t="s">
        <v>9</v>
      </c>
    </row>
    <row r="3943" spans="1:15" x14ac:dyDescent="0.3">
      <c r="A3943" s="1" t="s">
        <v>6140</v>
      </c>
      <c r="B3943" s="1" t="s">
        <v>6615</v>
      </c>
      <c r="C3943" s="1" t="str">
        <f t="shared" si="427"/>
        <v>Russia</v>
      </c>
      <c r="D3943" s="1" t="s">
        <v>8044</v>
      </c>
      <c r="E3943" s="7" t="str">
        <f>TEXT(DATE(MID(D3943, 13, 4), CHOOSE(MATCH( MID(D3943, 5, 3), {"Jan","Feb","Mar","Apr","May","Jun","Jul","Aug","Sep","Oct","Nov","Dec"}, 0), 1, 2, 3, 4, 5, 6, 7, 8, 9, 10, 11, 12), MID(D3943, 9, 2)), "yyyy-mm-dd")</f>
        <v>1983-09-17</v>
      </c>
      <c r="F3943" s="1" t="str">
        <f t="shared" si="428"/>
        <v>11:15:00</v>
      </c>
      <c r="G3943" s="9" t="str">
        <f t="shared" si="429"/>
        <v>September</v>
      </c>
      <c r="H3943" s="5" t="str">
        <f t="shared" si="430"/>
        <v>1983</v>
      </c>
      <c r="I3943" s="1" t="s">
        <v>8045</v>
      </c>
      <c r="J3943" s="1" t="str">
        <f t="shared" si="431"/>
        <v xml:space="preserve">Soyuz U </v>
      </c>
      <c r="K3943" s="1" t="str">
        <f t="shared" si="432"/>
        <v>Cosmos 1499</v>
      </c>
      <c r="L3943" s="1" t="s">
        <v>346</v>
      </c>
      <c r="M3943" s="1">
        <v>20</v>
      </c>
      <c r="N3943" s="1">
        <f t="shared" si="433"/>
        <v>1660</v>
      </c>
      <c r="O3943" s="1" t="s">
        <v>9</v>
      </c>
    </row>
    <row r="3944" spans="1:15" x14ac:dyDescent="0.3">
      <c r="A3944" s="1" t="s">
        <v>6140</v>
      </c>
      <c r="B3944" s="1" t="s">
        <v>6615</v>
      </c>
      <c r="C3944" s="1" t="str">
        <f t="shared" si="427"/>
        <v>Russia</v>
      </c>
      <c r="D3944" s="1" t="s">
        <v>8046</v>
      </c>
      <c r="E3944" s="7" t="str">
        <f>TEXT(DATE(MID(D3944, 13, 4), CHOOSE(MATCH( MID(D3944, 5, 3), {"Jan","Feb","Mar","Apr","May","Jun","Jul","Aug","Sep","Oct","Nov","Dec"}, 0), 1, 2, 3, 4, 5, 6, 7, 8, 9, 10, 11, 12), MID(D3944, 9, 2)), "yyyy-mm-dd")</f>
        <v>1983-09-14</v>
      </c>
      <c r="F3944" s="1" t="str">
        <f t="shared" si="428"/>
        <v>10:25:00</v>
      </c>
      <c r="G3944" s="9" t="str">
        <f t="shared" si="429"/>
        <v>September</v>
      </c>
      <c r="H3944" s="5" t="str">
        <f t="shared" si="430"/>
        <v>1983</v>
      </c>
      <c r="I3944" s="1" t="s">
        <v>8047</v>
      </c>
      <c r="J3944" s="1" t="str">
        <f t="shared" si="431"/>
        <v xml:space="preserve">Soyuz U </v>
      </c>
      <c r="K3944" s="1" t="str">
        <f t="shared" si="432"/>
        <v>Cosmos 1498</v>
      </c>
      <c r="L3944" s="1" t="s">
        <v>346</v>
      </c>
      <c r="M3944" s="1">
        <v>20</v>
      </c>
      <c r="N3944" s="1">
        <f t="shared" si="433"/>
        <v>1660</v>
      </c>
      <c r="O3944" s="1" t="s">
        <v>9</v>
      </c>
    </row>
    <row r="3945" spans="1:15" x14ac:dyDescent="0.3">
      <c r="A3945" s="1" t="s">
        <v>6140</v>
      </c>
      <c r="B3945" s="1" t="s">
        <v>5</v>
      </c>
      <c r="C3945" s="1" t="str">
        <f t="shared" si="427"/>
        <v>Russia</v>
      </c>
      <c r="D3945" s="1" t="s">
        <v>8048</v>
      </c>
      <c r="E3945" s="7" t="str">
        <f>TEXT(DATE(MID(D3945, 13, 4), CHOOSE(MATCH( MID(D3945, 5, 3), {"Jan","Feb","Mar","Apr","May","Jun","Jul","Aug","Sep","Oct","Nov","Dec"}, 0), 1, 2, 3, 4, 5, 6, 7, 8, 9, 10, 11, 12), MID(D3945, 9, 2)), "yyyy-mm-dd")</f>
        <v>1983-09-09</v>
      </c>
      <c r="F3945" s="1" t="str">
        <f t="shared" si="428"/>
        <v>11:00:00</v>
      </c>
      <c r="G3945" s="9" t="str">
        <f t="shared" si="429"/>
        <v>September</v>
      </c>
      <c r="H3945" s="5" t="str">
        <f t="shared" si="430"/>
        <v>1983</v>
      </c>
      <c r="I3945" s="1" t="s">
        <v>8049</v>
      </c>
      <c r="J3945" s="1" t="str">
        <f t="shared" si="431"/>
        <v xml:space="preserve">Soyuz U </v>
      </c>
      <c r="K3945" s="1" t="str">
        <f t="shared" si="432"/>
        <v>Cosmos 1497</v>
      </c>
      <c r="L3945" s="1" t="s">
        <v>346</v>
      </c>
      <c r="M3945" s="1">
        <v>20</v>
      </c>
      <c r="N3945" s="1">
        <f t="shared" si="433"/>
        <v>1660</v>
      </c>
      <c r="O3945" s="1" t="s">
        <v>9</v>
      </c>
    </row>
    <row r="3946" spans="1:15" x14ac:dyDescent="0.3">
      <c r="A3946" s="1" t="s">
        <v>5722</v>
      </c>
      <c r="B3946" s="1" t="s">
        <v>3160</v>
      </c>
      <c r="C3946" s="1" t="str">
        <f t="shared" si="427"/>
        <v>USA</v>
      </c>
      <c r="D3946" s="1" t="s">
        <v>8050</v>
      </c>
      <c r="E3946" s="7" t="str">
        <f>TEXT(DATE(MID(D3946, 13, 4), CHOOSE(MATCH( MID(D3946, 5, 3), {"Jan","Feb","Mar","Apr","May","Jun","Jul","Aug","Sep","Oct","Nov","Dec"}, 0), 1, 2, 3, 4, 5, 6, 7, 8, 9, 10, 11, 12), MID(D3946, 9, 2)), "yyyy-mm-dd")</f>
        <v>1983-09-08</v>
      </c>
      <c r="F3946" s="1" t="str">
        <f t="shared" si="428"/>
        <v>22:52:00</v>
      </c>
      <c r="G3946" s="9" t="str">
        <f t="shared" si="429"/>
        <v>September</v>
      </c>
      <c r="H3946" s="5" t="str">
        <f t="shared" si="430"/>
        <v>1983</v>
      </c>
      <c r="I3946" s="1" t="s">
        <v>8051</v>
      </c>
      <c r="J3946" s="1" t="str">
        <f t="shared" si="431"/>
        <v xml:space="preserve">Delta 3920 </v>
      </c>
      <c r="K3946" s="1" t="str">
        <f t="shared" si="432"/>
        <v>Satcom 7</v>
      </c>
      <c r="L3946" s="1" t="s">
        <v>346</v>
      </c>
      <c r="M3946" s="1"/>
      <c r="N3946" s="1">
        <f t="shared" si="433"/>
        <v>0</v>
      </c>
      <c r="O3946" s="1" t="s">
        <v>9</v>
      </c>
    </row>
    <row r="3947" spans="1:15" x14ac:dyDescent="0.3">
      <c r="A3947" s="1" t="s">
        <v>6140</v>
      </c>
      <c r="B3947" s="1" t="s">
        <v>3038</v>
      </c>
      <c r="C3947" s="1" t="str">
        <f t="shared" si="427"/>
        <v>Russia</v>
      </c>
      <c r="D3947" s="1" t="s">
        <v>8052</v>
      </c>
      <c r="E3947" s="7" t="str">
        <f>TEXT(DATE(MID(D3947, 13, 4), CHOOSE(MATCH( MID(D3947, 5, 3), {"Jan","Feb","Mar","Apr","May","Jun","Jul","Aug","Sep","Oct","Nov","Dec"}, 0), 1, 2, 3, 4, 5, 6, 7, 8, 9, 10, 11, 12), MID(D3947, 9, 2)), "yyyy-mm-dd")</f>
        <v>1983-09-07</v>
      </c>
      <c r="F3947" s="1" t="str">
        <f t="shared" si="428"/>
        <v>13:24:00</v>
      </c>
      <c r="G3947" s="9" t="str">
        <f t="shared" si="429"/>
        <v>September</v>
      </c>
      <c r="H3947" s="5" t="str">
        <f t="shared" si="430"/>
        <v>1983</v>
      </c>
      <c r="I3947" s="1" t="s">
        <v>8053</v>
      </c>
      <c r="J3947" s="1" t="str">
        <f t="shared" si="431"/>
        <v xml:space="preserve">Soyuz U </v>
      </c>
      <c r="K3947" s="1" t="str">
        <f t="shared" si="432"/>
        <v>Cosmos 1496</v>
      </c>
      <c r="L3947" s="1" t="s">
        <v>346</v>
      </c>
      <c r="M3947" s="1">
        <v>20</v>
      </c>
      <c r="N3947" s="1">
        <f t="shared" si="433"/>
        <v>1660</v>
      </c>
      <c r="O3947" s="1" t="s">
        <v>9</v>
      </c>
    </row>
    <row r="3948" spans="1:15" x14ac:dyDescent="0.3">
      <c r="A3948" s="1" t="s">
        <v>6140</v>
      </c>
      <c r="B3948" s="1" t="s">
        <v>5</v>
      </c>
      <c r="C3948" s="1" t="str">
        <f t="shared" si="427"/>
        <v>Russia</v>
      </c>
      <c r="D3948" s="1" t="s">
        <v>8054</v>
      </c>
      <c r="E3948" s="7" t="str">
        <f>TEXT(DATE(MID(D3948, 13, 4), CHOOSE(MATCH( MID(D3948, 5, 3), {"Jan","Feb","Mar","Apr","May","Jun","Jul","Aug","Sep","Oct","Nov","Dec"}, 0), 1, 2, 3, 4, 5, 6, 7, 8, 9, 10, 11, 12), MID(D3948, 9, 2)), "yyyy-mm-dd")</f>
        <v>1983-09-03</v>
      </c>
      <c r="F3948" s="1" t="str">
        <f t="shared" si="428"/>
        <v>10:15:00</v>
      </c>
      <c r="G3948" s="9" t="str">
        <f t="shared" si="429"/>
        <v>September</v>
      </c>
      <c r="H3948" s="5" t="str">
        <f t="shared" si="430"/>
        <v>1983</v>
      </c>
      <c r="I3948" s="1" t="s">
        <v>8055</v>
      </c>
      <c r="J3948" s="1" t="str">
        <f t="shared" si="431"/>
        <v xml:space="preserve">Soyuz U </v>
      </c>
      <c r="K3948" s="1" t="str">
        <f t="shared" si="432"/>
        <v>Cosmos 1495</v>
      </c>
      <c r="L3948" s="1" t="s">
        <v>346</v>
      </c>
      <c r="M3948" s="1">
        <v>20</v>
      </c>
      <c r="N3948" s="1">
        <f t="shared" si="433"/>
        <v>1660</v>
      </c>
      <c r="O3948" s="1" t="s">
        <v>9</v>
      </c>
    </row>
    <row r="3949" spans="1:15" x14ac:dyDescent="0.3">
      <c r="A3949" s="1" t="s">
        <v>6140</v>
      </c>
      <c r="B3949" s="1" t="s">
        <v>4882</v>
      </c>
      <c r="C3949" s="1" t="str">
        <f t="shared" si="427"/>
        <v>Russia</v>
      </c>
      <c r="D3949" s="1" t="s">
        <v>8056</v>
      </c>
      <c r="E3949" s="7" t="str">
        <f>TEXT(DATE(MID(D3949, 13, 4), CHOOSE(MATCH( MID(D3949, 5, 3), {"Jan","Feb","Mar","Apr","May","Jun","Jul","Aug","Sep","Oct","Nov","Dec"}, 0), 1, 2, 3, 4, 5, 6, 7, 8, 9, 10, 11, 12), MID(D3949, 9, 2)), "yyyy-mm-dd")</f>
        <v>1983-08-31</v>
      </c>
      <c r="F3949" s="1" t="str">
        <f t="shared" si="428"/>
        <v>06:30:00</v>
      </c>
      <c r="G3949" s="9" t="str">
        <f t="shared" si="429"/>
        <v>August</v>
      </c>
      <c r="H3949" s="5" t="str">
        <f t="shared" si="430"/>
        <v>1983</v>
      </c>
      <c r="I3949" s="1" t="s">
        <v>8057</v>
      </c>
      <c r="J3949" s="1" t="str">
        <f t="shared" si="431"/>
        <v xml:space="preserve">Cosmos-3M </v>
      </c>
      <c r="K3949" s="1" t="str">
        <f t="shared" si="432"/>
        <v>Cosmos 1494</v>
      </c>
      <c r="L3949" s="1" t="s">
        <v>346</v>
      </c>
      <c r="M3949" s="1"/>
      <c r="N3949" s="1">
        <f t="shared" si="433"/>
        <v>0</v>
      </c>
      <c r="O3949" s="1" t="s">
        <v>9</v>
      </c>
    </row>
    <row r="3950" spans="1:15" x14ac:dyDescent="0.3">
      <c r="A3950" s="1" t="s">
        <v>6140</v>
      </c>
      <c r="B3950" s="1" t="s">
        <v>6615</v>
      </c>
      <c r="C3950" s="1" t="str">
        <f t="shared" si="427"/>
        <v>Russia</v>
      </c>
      <c r="D3950" s="1" t="s">
        <v>8058</v>
      </c>
      <c r="E3950" s="7" t="str">
        <f>TEXT(DATE(MID(D3950, 13, 4), CHOOSE(MATCH( MID(D3950, 5, 3), {"Jan","Feb","Mar","Apr","May","Jun","Jul","Aug","Sep","Oct","Nov","Dec"}, 0), 1, 2, 3, 4, 5, 6, 7, 8, 9, 10, 11, 12), MID(D3950, 9, 2)), "yyyy-mm-dd")</f>
        <v>1983-08-30</v>
      </c>
      <c r="F3950" s="1" t="str">
        <f t="shared" si="428"/>
        <v>22:49:00</v>
      </c>
      <c r="G3950" s="9" t="str">
        <f t="shared" si="429"/>
        <v>August</v>
      </c>
      <c r="H3950" s="5" t="str">
        <f t="shared" si="430"/>
        <v>1983</v>
      </c>
      <c r="I3950" s="1" t="s">
        <v>8059</v>
      </c>
      <c r="J3950" s="1" t="str">
        <f t="shared" si="431"/>
        <v xml:space="preserve">Molniya-M /Block ML </v>
      </c>
      <c r="K3950" s="1" t="str">
        <f t="shared" si="432"/>
        <v>Molniya-3 nÂ°107</v>
      </c>
      <c r="L3950" s="1" t="s">
        <v>346</v>
      </c>
      <c r="M3950" s="1"/>
      <c r="N3950" s="1">
        <f t="shared" si="433"/>
        <v>0</v>
      </c>
      <c r="O3950" s="1" t="s">
        <v>9</v>
      </c>
    </row>
    <row r="3951" spans="1:15" x14ac:dyDescent="0.3">
      <c r="A3951" s="1" t="s">
        <v>657</v>
      </c>
      <c r="B3951" s="1" t="s">
        <v>30</v>
      </c>
      <c r="C3951" s="1" t="str">
        <f t="shared" si="427"/>
        <v>USA</v>
      </c>
      <c r="D3951" s="1" t="s">
        <v>8060</v>
      </c>
      <c r="E3951" s="7" t="str">
        <f>TEXT(DATE(MID(D3951, 13, 4), CHOOSE(MATCH( MID(D3951, 5, 3), {"Jan","Feb","Mar","Apr","May","Jun","Jul","Aug","Sep","Oct","Nov","Dec"}, 0), 1, 2, 3, 4, 5, 6, 7, 8, 9, 10, 11, 12), MID(D3951, 9, 2)), "yyyy-mm-dd")</f>
        <v>1983-08-30</v>
      </c>
      <c r="F3951" s="1" t="str">
        <f t="shared" si="428"/>
        <v>06:32:00</v>
      </c>
      <c r="G3951" s="9" t="str">
        <f t="shared" si="429"/>
        <v>August</v>
      </c>
      <c r="H3951" s="5" t="str">
        <f t="shared" si="430"/>
        <v>1983</v>
      </c>
      <c r="I3951" s="1" t="s">
        <v>8061</v>
      </c>
      <c r="J3951" s="1" t="str">
        <f t="shared" si="431"/>
        <v xml:space="preserve">Space Shuttle Challenger </v>
      </c>
      <c r="K3951" s="1" t="str">
        <f t="shared" si="432"/>
        <v>STS-8</v>
      </c>
      <c r="L3951" s="1" t="s">
        <v>346</v>
      </c>
      <c r="M3951" s="1">
        <v>450</v>
      </c>
      <c r="N3951" s="1">
        <f t="shared" si="433"/>
        <v>37350</v>
      </c>
      <c r="O3951" s="1" t="s">
        <v>9</v>
      </c>
    </row>
    <row r="3952" spans="1:15" x14ac:dyDescent="0.3">
      <c r="A3952" s="1" t="s">
        <v>6140</v>
      </c>
      <c r="B3952" s="1" t="s">
        <v>6272</v>
      </c>
      <c r="C3952" s="1" t="str">
        <f t="shared" si="427"/>
        <v>Kazakhstan</v>
      </c>
      <c r="D3952" s="1" t="s">
        <v>8062</v>
      </c>
      <c r="E3952" s="7" t="str">
        <f>TEXT(DATE(MID(D3952, 13, 4), CHOOSE(MATCH( MID(D3952, 5, 3), {"Jan","Feb","Mar","Apr","May","Jun","Jul","Aug","Sep","Oct","Nov","Dec"}, 0), 1, 2, 3, 4, 5, 6, 7, 8, 9, 10, 11, 12), MID(D3952, 9, 2)), "yyyy-mm-dd")</f>
        <v>1983-08-25</v>
      </c>
      <c r="F3952" s="1" t="str">
        <f t="shared" si="428"/>
        <v>20:02:00</v>
      </c>
      <c r="G3952" s="9" t="str">
        <f t="shared" si="429"/>
        <v>August</v>
      </c>
      <c r="H3952" s="5" t="str">
        <f t="shared" si="430"/>
        <v>1983</v>
      </c>
      <c r="I3952" s="1" t="s">
        <v>8063</v>
      </c>
      <c r="J3952" s="1" t="str">
        <f t="shared" si="431"/>
        <v xml:space="preserve">Proton-K/Block-DM </v>
      </c>
      <c r="K3952" s="1" t="str">
        <f t="shared" si="432"/>
        <v>Raduga 13</v>
      </c>
      <c r="L3952" s="1" t="s">
        <v>346</v>
      </c>
      <c r="M3952" s="1"/>
      <c r="N3952" s="1">
        <f t="shared" si="433"/>
        <v>0</v>
      </c>
      <c r="O3952" s="1" t="s">
        <v>9</v>
      </c>
    </row>
    <row r="3953" spans="1:15" x14ac:dyDescent="0.3">
      <c r="A3953" s="1" t="s">
        <v>6140</v>
      </c>
      <c r="B3953" s="1" t="s">
        <v>5</v>
      </c>
      <c r="C3953" s="1" t="str">
        <f t="shared" si="427"/>
        <v>Russia</v>
      </c>
      <c r="D3953" s="1" t="s">
        <v>8064</v>
      </c>
      <c r="E3953" s="7" t="str">
        <f>TEXT(DATE(MID(D3953, 13, 4), CHOOSE(MATCH( MID(D3953, 5, 3), {"Jan","Feb","Mar","Apr","May","Jun","Jul","Aug","Sep","Oct","Nov","Dec"}, 0), 1, 2, 3, 4, 5, 6, 7, 8, 9, 10, 11, 12), MID(D3953, 9, 2)), "yyyy-mm-dd")</f>
        <v>1983-08-23</v>
      </c>
      <c r="F3953" s="1" t="str">
        <f t="shared" si="428"/>
        <v>11:05:00</v>
      </c>
      <c r="G3953" s="9" t="str">
        <f t="shared" si="429"/>
        <v>August</v>
      </c>
      <c r="H3953" s="5" t="str">
        <f t="shared" si="430"/>
        <v>1983</v>
      </c>
      <c r="I3953" s="1" t="s">
        <v>8065</v>
      </c>
      <c r="J3953" s="1" t="str">
        <f t="shared" si="431"/>
        <v xml:space="preserve">Soyuz U </v>
      </c>
      <c r="K3953" s="1" t="str">
        <f t="shared" si="432"/>
        <v>Cosmos 1493</v>
      </c>
      <c r="L3953" s="1" t="s">
        <v>346</v>
      </c>
      <c r="M3953" s="1">
        <v>20</v>
      </c>
      <c r="N3953" s="1">
        <f t="shared" si="433"/>
        <v>1660</v>
      </c>
      <c r="O3953" s="1" t="s">
        <v>9</v>
      </c>
    </row>
    <row r="3954" spans="1:15" x14ac:dyDescent="0.3">
      <c r="A3954" s="1" t="s">
        <v>14</v>
      </c>
      <c r="B3954" s="1" t="s">
        <v>5301</v>
      </c>
      <c r="C3954" s="1" t="str">
        <f t="shared" si="427"/>
        <v>China</v>
      </c>
      <c r="D3954" s="1" t="s">
        <v>8066</v>
      </c>
      <c r="E3954" s="7" t="str">
        <f>TEXT(DATE(MID(D3954, 13, 4), CHOOSE(MATCH( MID(D3954, 5, 3), {"Jan","Feb","Mar","Apr","May","Jun","Jul","Aug","Sep","Oct","Nov","Dec"}, 0), 1, 2, 3, 4, 5, 6, 7, 8, 9, 10, 11, 12), MID(D3954, 9, 2)), "yyyy-mm-dd")</f>
        <v>1983-08-19</v>
      </c>
      <c r="F3954" s="1" t="str">
        <f t="shared" si="428"/>
        <v>06:00:00</v>
      </c>
      <c r="G3954" s="9" t="str">
        <f t="shared" si="429"/>
        <v>August</v>
      </c>
      <c r="H3954" s="5" t="str">
        <f t="shared" si="430"/>
        <v>1983</v>
      </c>
      <c r="I3954" s="1" t="s">
        <v>8067</v>
      </c>
      <c r="J3954" s="1" t="str">
        <f t="shared" si="431"/>
        <v xml:space="preserve">Long March 2C </v>
      </c>
      <c r="K3954" s="1" t="str">
        <f t="shared" si="432"/>
        <v>FSW-0 5</v>
      </c>
      <c r="L3954" s="1" t="s">
        <v>8</v>
      </c>
      <c r="M3954" s="1">
        <v>30.8</v>
      </c>
      <c r="N3954" s="1">
        <f t="shared" si="433"/>
        <v>2556.4</v>
      </c>
      <c r="O3954" s="1" t="s">
        <v>9</v>
      </c>
    </row>
    <row r="3955" spans="1:15" x14ac:dyDescent="0.3">
      <c r="A3955" s="1" t="s">
        <v>6140</v>
      </c>
      <c r="B3955" s="1" t="s">
        <v>1630</v>
      </c>
      <c r="C3955" s="1" t="str">
        <f t="shared" si="427"/>
        <v>Kazakhstan</v>
      </c>
      <c r="D3955" s="1" t="s">
        <v>8068</v>
      </c>
      <c r="E3955" s="7" t="str">
        <f>TEXT(DATE(MID(D3955, 13, 4), CHOOSE(MATCH( MID(D3955, 5, 3), {"Jan","Feb","Mar","Apr","May","Jun","Jul","Aug","Sep","Oct","Nov","Dec"}, 0), 1, 2, 3, 4, 5, 6, 7, 8, 9, 10, 11, 12), MID(D3955, 9, 2)), "yyyy-mm-dd")</f>
        <v>1983-08-17</v>
      </c>
      <c r="F3955" s="1" t="str">
        <f t="shared" si="428"/>
        <v>12:08:00</v>
      </c>
      <c r="G3955" s="9" t="str">
        <f t="shared" si="429"/>
        <v>August</v>
      </c>
      <c r="H3955" s="5" t="str">
        <f t="shared" si="430"/>
        <v>1983</v>
      </c>
      <c r="I3955" s="1" t="s">
        <v>8069</v>
      </c>
      <c r="J3955" s="1" t="str">
        <f t="shared" si="431"/>
        <v xml:space="preserve">Soyuz U </v>
      </c>
      <c r="K3955" s="1" t="str">
        <f t="shared" si="432"/>
        <v>Progress 17</v>
      </c>
      <c r="L3955" s="1" t="s">
        <v>346</v>
      </c>
      <c r="M3955" s="1">
        <v>20</v>
      </c>
      <c r="N3955" s="1">
        <f t="shared" si="433"/>
        <v>1660</v>
      </c>
      <c r="O3955" s="1" t="s">
        <v>9</v>
      </c>
    </row>
    <row r="3956" spans="1:15" x14ac:dyDescent="0.3">
      <c r="A3956" s="1" t="s">
        <v>6140</v>
      </c>
      <c r="B3956" s="1" t="s">
        <v>529</v>
      </c>
      <c r="C3956" s="1" t="str">
        <f t="shared" si="427"/>
        <v>Kazakhstan</v>
      </c>
      <c r="D3956" s="1" t="s">
        <v>8070</v>
      </c>
      <c r="E3956" s="7" t="str">
        <f>TEXT(DATE(MID(D3956, 13, 4), CHOOSE(MATCH( MID(D3956, 5, 3), {"Jan","Feb","Mar","Apr","May","Jun","Jul","Aug","Sep","Oct","Nov","Dec"}, 0), 1, 2, 3, 4, 5, 6, 7, 8, 9, 10, 11, 12), MID(D3956, 9, 2)), "yyyy-mm-dd")</f>
        <v>1983-08-10</v>
      </c>
      <c r="F3956" s="1" t="str">
        <f t="shared" si="428"/>
        <v>18:24:00</v>
      </c>
      <c r="G3956" s="9" t="str">
        <f t="shared" si="429"/>
        <v>August</v>
      </c>
      <c r="H3956" s="5" t="str">
        <f t="shared" si="430"/>
        <v>1983</v>
      </c>
      <c r="I3956" s="1" t="s">
        <v>8071</v>
      </c>
      <c r="J3956" s="1" t="str">
        <f t="shared" si="431"/>
        <v xml:space="preserve">Proton K/Block-DM-2 </v>
      </c>
      <c r="K3956" s="1" t="str">
        <f t="shared" si="432"/>
        <v>Cosmos 1490, 1491 &amp; 1492</v>
      </c>
      <c r="L3956" s="1" t="s">
        <v>346</v>
      </c>
      <c r="M3956" s="1"/>
      <c r="N3956" s="1">
        <f t="shared" si="433"/>
        <v>0</v>
      </c>
      <c r="O3956" s="1" t="s">
        <v>9</v>
      </c>
    </row>
    <row r="3957" spans="1:15" x14ac:dyDescent="0.3">
      <c r="A3957" s="1" t="s">
        <v>6140</v>
      </c>
      <c r="B3957" s="1" t="s">
        <v>1630</v>
      </c>
      <c r="C3957" s="1" t="str">
        <f t="shared" si="427"/>
        <v>Kazakhstan</v>
      </c>
      <c r="D3957" s="1" t="s">
        <v>8072</v>
      </c>
      <c r="E3957" s="7" t="str">
        <f>TEXT(DATE(MID(D3957, 13, 4), CHOOSE(MATCH( MID(D3957, 5, 3), {"Jan","Feb","Mar","Apr","May","Jun","Jul","Aug","Sep","Oct","Nov","Dec"}, 0), 1, 2, 3, 4, 5, 6, 7, 8, 9, 10, 11, 12), MID(D3957, 9, 2)), "yyyy-mm-dd")</f>
        <v>1983-08-10</v>
      </c>
      <c r="F3957" s="1" t="str">
        <f t="shared" si="428"/>
        <v>13:00:00</v>
      </c>
      <c r="G3957" s="9" t="str">
        <f t="shared" si="429"/>
        <v>August</v>
      </c>
      <c r="H3957" s="5" t="str">
        <f t="shared" si="430"/>
        <v>1983</v>
      </c>
      <c r="I3957" s="1" t="s">
        <v>8073</v>
      </c>
      <c r="J3957" s="1" t="str">
        <f t="shared" si="431"/>
        <v xml:space="preserve">Soyuz U </v>
      </c>
      <c r="K3957" s="1" t="str">
        <f t="shared" si="432"/>
        <v>Cosmos 1489</v>
      </c>
      <c r="L3957" s="1" t="s">
        <v>346</v>
      </c>
      <c r="M3957" s="1">
        <v>20</v>
      </c>
      <c r="N3957" s="1">
        <f t="shared" si="433"/>
        <v>1660</v>
      </c>
      <c r="O3957" s="1" t="s">
        <v>9</v>
      </c>
    </row>
    <row r="3958" spans="1:15" x14ac:dyDescent="0.3">
      <c r="A3958" s="1" t="s">
        <v>6140</v>
      </c>
      <c r="B3958" s="1" t="s">
        <v>5</v>
      </c>
      <c r="C3958" s="1" t="str">
        <f t="shared" si="427"/>
        <v>Russia</v>
      </c>
      <c r="D3958" s="1" t="s">
        <v>8074</v>
      </c>
      <c r="E3958" s="7" t="str">
        <f>TEXT(DATE(MID(D3958, 13, 4), CHOOSE(MATCH( MID(D3958, 5, 3), {"Jan","Feb","Mar","Apr","May","Jun","Jul","Aug","Sep","Oct","Nov","Dec"}, 0), 1, 2, 3, 4, 5, 6, 7, 8, 9, 10, 11, 12), MID(D3958, 9, 2)), "yyyy-mm-dd")</f>
        <v>1983-08-09</v>
      </c>
      <c r="F3958" s="1" t="str">
        <f t="shared" si="428"/>
        <v>11:20:00</v>
      </c>
      <c r="G3958" s="9" t="str">
        <f t="shared" si="429"/>
        <v>August</v>
      </c>
      <c r="H3958" s="5" t="str">
        <f t="shared" si="430"/>
        <v>1983</v>
      </c>
      <c r="I3958" s="1" t="s">
        <v>8075</v>
      </c>
      <c r="J3958" s="1" t="str">
        <f t="shared" si="431"/>
        <v xml:space="preserve">Soyuz U </v>
      </c>
      <c r="K3958" s="1" t="str">
        <f t="shared" si="432"/>
        <v>Cosmos 1488</v>
      </c>
      <c r="L3958" s="1" t="s">
        <v>346</v>
      </c>
      <c r="M3958" s="1">
        <v>20</v>
      </c>
      <c r="N3958" s="1">
        <f t="shared" si="433"/>
        <v>1660</v>
      </c>
      <c r="O3958" s="1" t="s">
        <v>9</v>
      </c>
    </row>
    <row r="3959" spans="1:15" x14ac:dyDescent="0.3">
      <c r="A3959" s="1" t="s">
        <v>60</v>
      </c>
      <c r="B3959" s="1" t="s">
        <v>61</v>
      </c>
      <c r="C3959" s="1" t="str">
        <f t="shared" si="427"/>
        <v>Japan</v>
      </c>
      <c r="D3959" s="1" t="s">
        <v>8076</v>
      </c>
      <c r="E3959" s="7" t="str">
        <f>TEXT(DATE(MID(D3959, 13, 4), CHOOSE(MATCH( MID(D3959, 5, 3), {"Jan","Feb","Mar","Apr","May","Jun","Jul","Aug","Sep","Oct","Nov","Dec"}, 0), 1, 2, 3, 4, 5, 6, 7, 8, 9, 10, 11, 12), MID(D3959, 9, 2)), "yyyy-mm-dd")</f>
        <v>1983-08-05</v>
      </c>
      <c r="F3959" s="1" t="str">
        <f t="shared" si="428"/>
        <v>20:29:00</v>
      </c>
      <c r="G3959" s="9" t="str">
        <f t="shared" si="429"/>
        <v>August</v>
      </c>
      <c r="H3959" s="5" t="str">
        <f t="shared" si="430"/>
        <v>1983</v>
      </c>
      <c r="I3959" s="1" t="s">
        <v>8077</v>
      </c>
      <c r="J3959" s="1" t="str">
        <f t="shared" si="431"/>
        <v xml:space="preserve">N-II Star-37E </v>
      </c>
      <c r="K3959" s="1" t="str">
        <f t="shared" si="432"/>
        <v>Sakura 2b</v>
      </c>
      <c r="L3959" s="1" t="s">
        <v>346</v>
      </c>
      <c r="M3959" s="1"/>
      <c r="N3959" s="1">
        <f t="shared" si="433"/>
        <v>0</v>
      </c>
      <c r="O3959" s="1" t="s">
        <v>9</v>
      </c>
    </row>
    <row r="3960" spans="1:15" x14ac:dyDescent="0.3">
      <c r="A3960" s="1" t="s">
        <v>6140</v>
      </c>
      <c r="B3960" s="1" t="s">
        <v>5</v>
      </c>
      <c r="C3960" s="1" t="str">
        <f t="shared" si="427"/>
        <v>Russia</v>
      </c>
      <c r="D3960" s="1" t="s">
        <v>8078</v>
      </c>
      <c r="E3960" s="7" t="str">
        <f>TEXT(DATE(MID(D3960, 13, 4), CHOOSE(MATCH( MID(D3960, 5, 3), {"Jan","Feb","Mar","Apr","May","Jun","Jul","Aug","Sep","Oct","Nov","Dec"}, 0), 1, 2, 3, 4, 5, 6, 7, 8, 9, 10, 11, 12), MID(D3960, 9, 2)), "yyyy-mm-dd")</f>
        <v>1983-08-05</v>
      </c>
      <c r="F3960" s="1" t="str">
        <f t="shared" si="428"/>
        <v>09:20:00</v>
      </c>
      <c r="G3960" s="9" t="str">
        <f t="shared" si="429"/>
        <v>August</v>
      </c>
      <c r="H3960" s="5" t="str">
        <f t="shared" si="430"/>
        <v>1983</v>
      </c>
      <c r="I3960" s="1" t="s">
        <v>8079</v>
      </c>
      <c r="J3960" s="1" t="str">
        <f t="shared" si="431"/>
        <v xml:space="preserve">Soyuz U </v>
      </c>
      <c r="K3960" s="1" t="str">
        <f t="shared" si="432"/>
        <v>Cosmos 1487</v>
      </c>
      <c r="L3960" s="1" t="s">
        <v>346</v>
      </c>
      <c r="M3960" s="1">
        <v>20</v>
      </c>
      <c r="N3960" s="1">
        <f t="shared" si="433"/>
        <v>1660</v>
      </c>
      <c r="O3960" s="1" t="s">
        <v>9</v>
      </c>
    </row>
    <row r="3961" spans="1:15" x14ac:dyDescent="0.3">
      <c r="A3961" s="1" t="s">
        <v>6140</v>
      </c>
      <c r="B3961" s="1" t="s">
        <v>6482</v>
      </c>
      <c r="C3961" s="1" t="str">
        <f t="shared" si="427"/>
        <v>Russia</v>
      </c>
      <c r="D3961" s="1" t="s">
        <v>8080</v>
      </c>
      <c r="E3961" s="7" t="str">
        <f>TEXT(DATE(MID(D3961, 13, 4), CHOOSE(MATCH( MID(D3961, 5, 3), {"Jan","Feb","Mar","Apr","May","Jun","Jul","Aug","Sep","Oct","Nov","Dec"}, 0), 1, 2, 3, 4, 5, 6, 7, 8, 9, 10, 11, 12), MID(D3961, 9, 2)), "yyyy-mm-dd")</f>
        <v>1983-08-03</v>
      </c>
      <c r="F3961" s="1" t="str">
        <f t="shared" si="428"/>
        <v>12:40:00</v>
      </c>
      <c r="G3961" s="9" t="str">
        <f t="shared" si="429"/>
        <v>August</v>
      </c>
      <c r="H3961" s="5" t="str">
        <f t="shared" si="430"/>
        <v>1983</v>
      </c>
      <c r="I3961" s="1" t="s">
        <v>8081</v>
      </c>
      <c r="J3961" s="1" t="str">
        <f t="shared" si="431"/>
        <v xml:space="preserve">Cosmos-3M </v>
      </c>
      <c r="K3961" s="1" t="str">
        <f t="shared" si="432"/>
        <v>Cosmos 1486</v>
      </c>
      <c r="L3961" s="1" t="s">
        <v>346</v>
      </c>
      <c r="M3961" s="1"/>
      <c r="N3961" s="1">
        <f t="shared" si="433"/>
        <v>0</v>
      </c>
      <c r="O3961" s="1" t="s">
        <v>9</v>
      </c>
    </row>
    <row r="3962" spans="1:15" x14ac:dyDescent="0.3">
      <c r="A3962" s="1" t="s">
        <v>5603</v>
      </c>
      <c r="B3962" s="1" t="s">
        <v>4249</v>
      </c>
      <c r="C3962" s="1" t="str">
        <f t="shared" si="427"/>
        <v>USA</v>
      </c>
      <c r="D3962" s="1" t="s">
        <v>8082</v>
      </c>
      <c r="E3962" s="7" t="str">
        <f>TEXT(DATE(MID(D3962, 13, 4), CHOOSE(MATCH( MID(D3962, 5, 3), {"Jan","Feb","Mar","Apr","May","Jun","Jul","Aug","Sep","Oct","Nov","Dec"}, 0), 1, 2, 3, 4, 5, 6, 7, 8, 9, 10, 11, 12), MID(D3962, 9, 2)), "yyyy-mm-dd")</f>
        <v>1983-07-31</v>
      </c>
      <c r="F3962" s="1" t="str">
        <f t="shared" si="428"/>
        <v>15:41:00</v>
      </c>
      <c r="G3962" s="9" t="str">
        <f t="shared" si="429"/>
        <v>July</v>
      </c>
      <c r="H3962" s="5" t="str">
        <f t="shared" si="430"/>
        <v>1983</v>
      </c>
      <c r="I3962" s="1" t="s">
        <v>8083</v>
      </c>
      <c r="J3962" s="1" t="str">
        <f t="shared" si="431"/>
        <v xml:space="preserve">Titan III(34)B Agena-D </v>
      </c>
      <c r="K3962" s="1" t="str">
        <f t="shared" si="432"/>
        <v>Jumpseat 7</v>
      </c>
      <c r="L3962" s="1" t="s">
        <v>346</v>
      </c>
      <c r="M3962" s="1"/>
      <c r="N3962" s="1">
        <f t="shared" si="433"/>
        <v>0</v>
      </c>
      <c r="O3962" s="1" t="s">
        <v>9</v>
      </c>
    </row>
    <row r="3963" spans="1:15" x14ac:dyDescent="0.3">
      <c r="A3963" s="1" t="s">
        <v>5722</v>
      </c>
      <c r="B3963" s="1" t="s">
        <v>3478</v>
      </c>
      <c r="C3963" s="1" t="str">
        <f t="shared" si="427"/>
        <v>USA</v>
      </c>
      <c r="D3963" s="1" t="s">
        <v>8084</v>
      </c>
      <c r="E3963" s="7" t="str">
        <f>TEXT(DATE(MID(D3963, 13, 4), CHOOSE(MATCH( MID(D3963, 5, 3), {"Jan","Feb","Mar","Apr","May","Jun","Jul","Aug","Sep","Oct","Nov","Dec"}, 0), 1, 2, 3, 4, 5, 6, 7, 8, 9, 10, 11, 12), MID(D3963, 9, 2)), "yyyy-mm-dd")</f>
        <v>1983-07-28</v>
      </c>
      <c r="F3963" s="1" t="str">
        <f t="shared" si="428"/>
        <v>22:49:00</v>
      </c>
      <c r="G3963" s="9" t="str">
        <f t="shared" si="429"/>
        <v>July</v>
      </c>
      <c r="H3963" s="5" t="str">
        <f t="shared" si="430"/>
        <v>1983</v>
      </c>
      <c r="I3963" s="1" t="s">
        <v>8085</v>
      </c>
      <c r="J3963" s="1" t="str">
        <f t="shared" si="431"/>
        <v xml:space="preserve">Delta 3920 </v>
      </c>
      <c r="K3963" s="1" t="str">
        <f t="shared" si="432"/>
        <v>Telstar-3A</v>
      </c>
      <c r="L3963" s="1" t="s">
        <v>346</v>
      </c>
      <c r="M3963" s="1"/>
      <c r="N3963" s="1">
        <f t="shared" si="433"/>
        <v>0</v>
      </c>
      <c r="O3963" s="1" t="s">
        <v>9</v>
      </c>
    </row>
    <row r="3964" spans="1:15" x14ac:dyDescent="0.3">
      <c r="A3964" s="1" t="s">
        <v>6140</v>
      </c>
      <c r="B3964" s="1" t="s">
        <v>3038</v>
      </c>
      <c r="C3964" s="1" t="str">
        <f t="shared" si="427"/>
        <v>Russia</v>
      </c>
      <c r="D3964" s="1" t="s">
        <v>8086</v>
      </c>
      <c r="E3964" s="7" t="str">
        <f>TEXT(DATE(MID(D3964, 13, 4), CHOOSE(MATCH( MID(D3964, 5, 3), {"Jan","Feb","Mar","Apr","May","Jun","Jul","Aug","Sep","Oct","Nov","Dec"}, 0), 1, 2, 3, 4, 5, 6, 7, 8, 9, 10, 11, 12), MID(D3964, 9, 2)), "yyyy-mm-dd")</f>
        <v>1983-07-26</v>
      </c>
      <c r="F3964" s="1" t="str">
        <f t="shared" si="428"/>
        <v>12:00:00</v>
      </c>
      <c r="G3964" s="9" t="str">
        <f t="shared" si="429"/>
        <v>July</v>
      </c>
      <c r="H3964" s="5" t="str">
        <f t="shared" si="430"/>
        <v>1983</v>
      </c>
      <c r="I3964" s="1" t="s">
        <v>8087</v>
      </c>
      <c r="J3964" s="1" t="str">
        <f t="shared" si="431"/>
        <v xml:space="preserve">Soyuz U </v>
      </c>
      <c r="K3964" s="1" t="str">
        <f t="shared" si="432"/>
        <v>Cosmos 1485</v>
      </c>
      <c r="L3964" s="1" t="s">
        <v>346</v>
      </c>
      <c r="M3964" s="1">
        <v>20</v>
      </c>
      <c r="N3964" s="1">
        <f t="shared" si="433"/>
        <v>1660</v>
      </c>
      <c r="O3964" s="1" t="s">
        <v>9</v>
      </c>
    </row>
    <row r="3965" spans="1:15" x14ac:dyDescent="0.3">
      <c r="A3965" s="1" t="s">
        <v>6140</v>
      </c>
      <c r="B3965" s="1" t="s">
        <v>130</v>
      </c>
      <c r="C3965" s="1" t="str">
        <f t="shared" si="427"/>
        <v>Kazakhstan</v>
      </c>
      <c r="D3965" s="1" t="s">
        <v>8088</v>
      </c>
      <c r="E3965" s="7" t="str">
        <f>TEXT(DATE(MID(D3965, 13, 4), CHOOSE(MATCH( MID(D3965, 5, 3), {"Jan","Feb","Mar","Apr","May","Jun","Jul","Aug","Sep","Oct","Nov","Dec"}, 0), 1, 2, 3, 4, 5, 6, 7, 8, 9, 10, 11, 12), MID(D3965, 9, 2)), "yyyy-mm-dd")</f>
        <v>1983-07-24</v>
      </c>
      <c r="F3965" s="1" t="str">
        <f t="shared" si="428"/>
        <v>05:50:00</v>
      </c>
      <c r="G3965" s="9" t="str">
        <f t="shared" si="429"/>
        <v>July</v>
      </c>
      <c r="H3965" s="5" t="str">
        <f t="shared" si="430"/>
        <v>1983</v>
      </c>
      <c r="I3965" s="1" t="s">
        <v>8089</v>
      </c>
      <c r="J3965" s="1" t="str">
        <f t="shared" si="431"/>
        <v xml:space="preserve">Vostok-2M </v>
      </c>
      <c r="K3965" s="1" t="str">
        <f t="shared" si="432"/>
        <v>Cosmos 1484</v>
      </c>
      <c r="L3965" s="1" t="s">
        <v>346</v>
      </c>
      <c r="M3965" s="1"/>
      <c r="N3965" s="1">
        <f t="shared" si="433"/>
        <v>0</v>
      </c>
      <c r="O3965" s="1" t="s">
        <v>9</v>
      </c>
    </row>
    <row r="3966" spans="1:15" x14ac:dyDescent="0.3">
      <c r="A3966" s="1" t="s">
        <v>6140</v>
      </c>
      <c r="B3966" s="1" t="s">
        <v>5</v>
      </c>
      <c r="C3966" s="1" t="str">
        <f t="shared" si="427"/>
        <v>Russia</v>
      </c>
      <c r="D3966" s="1" t="s">
        <v>8090</v>
      </c>
      <c r="E3966" s="7" t="str">
        <f>TEXT(DATE(MID(D3966, 13, 4), CHOOSE(MATCH( MID(D3966, 5, 3), {"Jan","Feb","Mar","Apr","May","Jun","Jul","Aug","Sep","Oct","Nov","Dec"}, 0), 1, 2, 3, 4, 5, 6, 7, 8, 9, 10, 11, 12), MID(D3966, 9, 2)), "yyyy-mm-dd")</f>
        <v>1983-07-20</v>
      </c>
      <c r="F3966" s="1" t="str">
        <f t="shared" si="428"/>
        <v>08:00:00</v>
      </c>
      <c r="G3966" s="9" t="str">
        <f t="shared" si="429"/>
        <v>July</v>
      </c>
      <c r="H3966" s="5" t="str">
        <f t="shared" si="430"/>
        <v>1983</v>
      </c>
      <c r="I3966" s="1" t="s">
        <v>8091</v>
      </c>
      <c r="J3966" s="1" t="str">
        <f t="shared" si="431"/>
        <v xml:space="preserve">Soyuz U </v>
      </c>
      <c r="K3966" s="1" t="str">
        <f t="shared" si="432"/>
        <v>Cosmos 1483</v>
      </c>
      <c r="L3966" s="1" t="s">
        <v>346</v>
      </c>
      <c r="M3966" s="1">
        <v>20</v>
      </c>
      <c r="N3966" s="1">
        <f t="shared" si="433"/>
        <v>1660</v>
      </c>
      <c r="O3966" s="1" t="s">
        <v>9</v>
      </c>
    </row>
    <row r="3967" spans="1:15" x14ac:dyDescent="0.3">
      <c r="A3967" s="1" t="s">
        <v>6140</v>
      </c>
      <c r="B3967" s="1" t="s">
        <v>1630</v>
      </c>
      <c r="C3967" s="1" t="str">
        <f t="shared" si="427"/>
        <v>Kazakhstan</v>
      </c>
      <c r="D3967" s="1" t="s">
        <v>8092</v>
      </c>
      <c r="E3967" s="7" t="str">
        <f>TEXT(DATE(MID(D3967, 13, 4), CHOOSE(MATCH( MID(D3967, 5, 3), {"Jan","Feb","Mar","Apr","May","Jun","Jul","Aug","Sep","Oct","Nov","Dec"}, 0), 1, 2, 3, 4, 5, 6, 7, 8, 9, 10, 11, 12), MID(D3967, 9, 2)), "yyyy-mm-dd")</f>
        <v>1983-07-19</v>
      </c>
      <c r="F3967" s="1" t="str">
        <f t="shared" si="428"/>
        <v>15:14:00</v>
      </c>
      <c r="G3967" s="9" t="str">
        <f t="shared" si="429"/>
        <v>July</v>
      </c>
      <c r="H3967" s="5" t="str">
        <f t="shared" si="430"/>
        <v>1983</v>
      </c>
      <c r="I3967" s="1" t="s">
        <v>8093</v>
      </c>
      <c r="J3967" s="1" t="str">
        <f t="shared" si="431"/>
        <v xml:space="preserve">Molniya-M /Block ML </v>
      </c>
      <c r="K3967" s="1" t="str">
        <f t="shared" si="432"/>
        <v>Molniya-1 nÂ°106</v>
      </c>
      <c r="L3967" s="1" t="s">
        <v>346</v>
      </c>
      <c r="M3967" s="1"/>
      <c r="N3967" s="1">
        <f t="shared" si="433"/>
        <v>0</v>
      </c>
      <c r="O3967" s="1" t="s">
        <v>9</v>
      </c>
    </row>
    <row r="3968" spans="1:15" x14ac:dyDescent="0.3">
      <c r="A3968" s="1" t="s">
        <v>5556</v>
      </c>
      <c r="B3968" s="1" t="s">
        <v>5557</v>
      </c>
      <c r="C3968" s="1" t="str">
        <f t="shared" si="427"/>
        <v>USA</v>
      </c>
      <c r="D3968" s="1" t="s">
        <v>8094</v>
      </c>
      <c r="E3968" s="7" t="str">
        <f>TEXT(DATE(MID(D3968, 13, 4), CHOOSE(MATCH( MID(D3968, 5, 3), {"Jan","Feb","Mar","Apr","May","Jun","Jul","Aug","Sep","Oct","Nov","Dec"}, 0), 1, 2, 3, 4, 5, 6, 7, 8, 9, 10, 11, 12), MID(D3968, 9, 2)), "yyyy-mm-dd")</f>
        <v>1983-07-14</v>
      </c>
      <c r="F3968" s="1" t="str">
        <f t="shared" si="428"/>
        <v>10:21:00</v>
      </c>
      <c r="G3968" s="9" t="str">
        <f t="shared" si="429"/>
        <v>July</v>
      </c>
      <c r="H3968" s="5" t="str">
        <f t="shared" si="430"/>
        <v>1983</v>
      </c>
      <c r="I3968" s="1" t="s">
        <v>8095</v>
      </c>
      <c r="J3968" s="1" t="str">
        <f t="shared" si="431"/>
        <v xml:space="preserve">Atlas-E/F SGS-2 </v>
      </c>
      <c r="K3968" s="1" t="str">
        <f t="shared" si="432"/>
        <v>GPS-8</v>
      </c>
      <c r="L3968" s="1" t="s">
        <v>346</v>
      </c>
      <c r="M3968" s="1"/>
      <c r="N3968" s="1">
        <f t="shared" si="433"/>
        <v>0</v>
      </c>
      <c r="O3968" s="1" t="s">
        <v>9</v>
      </c>
    </row>
    <row r="3969" spans="1:15" x14ac:dyDescent="0.3">
      <c r="A3969" s="1" t="s">
        <v>6140</v>
      </c>
      <c r="B3969" s="1" t="s">
        <v>1630</v>
      </c>
      <c r="C3969" s="1" t="str">
        <f t="shared" si="427"/>
        <v>Kazakhstan</v>
      </c>
      <c r="D3969" s="1" t="s">
        <v>8096</v>
      </c>
      <c r="E3969" s="7" t="str">
        <f>TEXT(DATE(MID(D3969, 13, 4), CHOOSE(MATCH( MID(D3969, 5, 3), {"Jan","Feb","Mar","Apr","May","Jun","Jul","Aug","Sep","Oct","Nov","Dec"}, 0), 1, 2, 3, 4, 5, 6, 7, 8, 9, 10, 11, 12), MID(D3969, 9, 2)), "yyyy-mm-dd")</f>
        <v>1983-07-13</v>
      </c>
      <c r="F3969" s="1" t="str">
        <f t="shared" si="428"/>
        <v>09:40:00</v>
      </c>
      <c r="G3969" s="9" t="str">
        <f t="shared" si="429"/>
        <v>July</v>
      </c>
      <c r="H3969" s="5" t="str">
        <f t="shared" si="430"/>
        <v>1983</v>
      </c>
      <c r="I3969" s="1" t="s">
        <v>8097</v>
      </c>
      <c r="J3969" s="1" t="str">
        <f t="shared" si="431"/>
        <v xml:space="preserve">Soyuz U </v>
      </c>
      <c r="K3969" s="1" t="str">
        <f t="shared" si="432"/>
        <v>Cosmos 1482</v>
      </c>
      <c r="L3969" s="1" t="s">
        <v>346</v>
      </c>
      <c r="M3969" s="1">
        <v>20</v>
      </c>
      <c r="N3969" s="1">
        <f t="shared" si="433"/>
        <v>1660</v>
      </c>
      <c r="O3969" s="1" t="s">
        <v>9</v>
      </c>
    </row>
    <row r="3970" spans="1:15" x14ac:dyDescent="0.3">
      <c r="A3970" s="1" t="s">
        <v>6140</v>
      </c>
      <c r="B3970" s="1" t="s">
        <v>5</v>
      </c>
      <c r="C3970" s="1" t="str">
        <f t="shared" ref="C3970:C4033" si="434">TRIM(MID(B3970, FIND("|", SUBSTITUTE(B3970, ",", "|", LEN(B3970) - LEN(SUBSTITUTE(B3970,",", "" )))) + 1, LEN(B3970)))</f>
        <v>Russia</v>
      </c>
      <c r="D3970" s="1" t="s">
        <v>8098</v>
      </c>
      <c r="E3970" s="7" t="str">
        <f>TEXT(DATE(MID(D3970, 13, 4), CHOOSE(MATCH( MID(D3970, 5, 3), {"Jan","Feb","Mar","Apr","May","Jun","Jul","Aug","Sep","Oct","Nov","Dec"}, 0), 1, 2, 3, 4, 5, 6, 7, 8, 9, 10, 11, 12), MID(D3970, 9, 2)), "yyyy-mm-dd")</f>
        <v>1983-07-08</v>
      </c>
      <c r="F3970" s="1" t="str">
        <f t="shared" ref="F3970:F4033" si="435">IF(ISNUMBER(FIND(":", D3970)), MID(D3970, FIND(":", D3970)-2, 5) &amp; ":00", "00:00:00")</f>
        <v>19:21:00</v>
      </c>
      <c r="G3970" s="9" t="str">
        <f t="shared" ref="G3970:G4033" si="436">TEXT(E3970, "mmmm")</f>
        <v>July</v>
      </c>
      <c r="H3970" s="5" t="str">
        <f t="shared" ref="H3970:H4033" si="437">TEXT(E3970, "yyyy")</f>
        <v>1983</v>
      </c>
      <c r="I3970" s="1" t="s">
        <v>8099</v>
      </c>
      <c r="J3970" s="1" t="str">
        <f t="shared" ref="J3970:J4033" si="438">LEFT(I3970, FIND("|", I3970) - 1)</f>
        <v xml:space="preserve">Molniya-M /Block 2BL </v>
      </c>
      <c r="K3970" s="1" t="str">
        <f t="shared" ref="K3970:K4033" si="439">MID(I3970, FIND("|", I3970) + 2, LEN(I3970))</f>
        <v>Cosmos 1481</v>
      </c>
      <c r="L3970" s="1" t="s">
        <v>346</v>
      </c>
      <c r="M3970" s="1"/>
      <c r="N3970" s="1">
        <f t="shared" si="433"/>
        <v>0</v>
      </c>
      <c r="O3970" s="1" t="s">
        <v>9</v>
      </c>
    </row>
    <row r="3971" spans="1:15" x14ac:dyDescent="0.3">
      <c r="A3971" s="1" t="s">
        <v>6140</v>
      </c>
      <c r="B3971" s="1" t="s">
        <v>6482</v>
      </c>
      <c r="C3971" s="1" t="str">
        <f t="shared" si="434"/>
        <v>Russia</v>
      </c>
      <c r="D3971" s="1" t="s">
        <v>8100</v>
      </c>
      <c r="E3971" s="7" t="str">
        <f>TEXT(DATE(MID(D3971, 13, 4), CHOOSE(MATCH( MID(D3971, 5, 3), {"Jan","Feb","Mar","Apr","May","Jun","Jul","Aug","Sep","Oct","Nov","Dec"}, 0), 1, 2, 3, 4, 5, 6, 7, 8, 9, 10, 11, 12), MID(D3971, 9, 2)), "yyyy-mm-dd")</f>
        <v>1983-07-06</v>
      </c>
      <c r="F3971" s="1" t="str">
        <f t="shared" si="435"/>
        <v>00:31:00</v>
      </c>
      <c r="G3971" s="9" t="str">
        <f t="shared" si="436"/>
        <v>July</v>
      </c>
      <c r="H3971" s="5" t="str">
        <f t="shared" si="437"/>
        <v>1983</v>
      </c>
      <c r="I3971" s="1" t="s">
        <v>8101</v>
      </c>
      <c r="J3971" s="1" t="str">
        <f t="shared" si="438"/>
        <v xml:space="preserve">Cosmos-3M </v>
      </c>
      <c r="K3971" s="1" t="str">
        <f t="shared" si="439"/>
        <v>Cosmos 1473 to 1480</v>
      </c>
      <c r="L3971" s="1" t="s">
        <v>346</v>
      </c>
      <c r="M3971" s="1"/>
      <c r="N3971" s="1">
        <f t="shared" ref="N3971:N4034" si="440">M3971 * 83</f>
        <v>0</v>
      </c>
      <c r="O3971" s="1" t="s">
        <v>9</v>
      </c>
    </row>
    <row r="3972" spans="1:15" x14ac:dyDescent="0.3">
      <c r="A3972" s="1" t="s">
        <v>6140</v>
      </c>
      <c r="B3972" s="1" t="s">
        <v>6615</v>
      </c>
      <c r="C3972" s="1" t="str">
        <f t="shared" si="434"/>
        <v>Russia</v>
      </c>
      <c r="D3972" s="1" t="s">
        <v>8102</v>
      </c>
      <c r="E3972" s="7" t="str">
        <f>TEXT(DATE(MID(D3972, 13, 4), CHOOSE(MATCH( MID(D3972, 5, 3), {"Jan","Feb","Mar","Apr","May","Jun","Jul","Aug","Sep","Oct","Nov","Dec"}, 0), 1, 2, 3, 4, 5, 6, 7, 8, 9, 10, 11, 12), MID(D3972, 9, 2)), "yyyy-mm-dd")</f>
        <v>1983-07-05</v>
      </c>
      <c r="F3972" s="1" t="str">
        <f t="shared" si="435"/>
        <v>07:50:00</v>
      </c>
      <c r="G3972" s="9" t="str">
        <f t="shared" si="436"/>
        <v>July</v>
      </c>
      <c r="H3972" s="5" t="str">
        <f t="shared" si="437"/>
        <v>1983</v>
      </c>
      <c r="I3972" s="1" t="s">
        <v>8103</v>
      </c>
      <c r="J3972" s="1" t="str">
        <f t="shared" si="438"/>
        <v xml:space="preserve">Soyuz U </v>
      </c>
      <c r="K3972" s="1" t="str">
        <f t="shared" si="439"/>
        <v>Cosmos 1472</v>
      </c>
      <c r="L3972" s="1" t="s">
        <v>346</v>
      </c>
      <c r="M3972" s="1">
        <v>20</v>
      </c>
      <c r="N3972" s="1">
        <f t="shared" si="440"/>
        <v>1660</v>
      </c>
      <c r="O3972" s="1" t="s">
        <v>9</v>
      </c>
    </row>
    <row r="3973" spans="1:15" x14ac:dyDescent="0.3">
      <c r="A3973" s="1" t="s">
        <v>6140</v>
      </c>
      <c r="B3973" s="1" t="s">
        <v>130</v>
      </c>
      <c r="C3973" s="1" t="str">
        <f t="shared" si="434"/>
        <v>Kazakhstan</v>
      </c>
      <c r="D3973" s="1" t="s">
        <v>8104</v>
      </c>
      <c r="E3973" s="7" t="str">
        <f>TEXT(DATE(MID(D3973, 13, 4), CHOOSE(MATCH( MID(D3973, 5, 3), {"Jan","Feb","Mar","Apr","May","Jun","Jul","Aug","Sep","Oct","Nov","Dec"}, 0), 1, 2, 3, 4, 5, 6, 7, 8, 9, 10, 11, 12), MID(D3973, 9, 2)), "yyyy-mm-dd")</f>
        <v>1983-07-01</v>
      </c>
      <c r="F3973" s="1" t="str">
        <f t="shared" si="435"/>
        <v>12:17:00</v>
      </c>
      <c r="G3973" s="9" t="str">
        <f t="shared" si="436"/>
        <v>July</v>
      </c>
      <c r="H3973" s="5" t="str">
        <f t="shared" si="437"/>
        <v>1983</v>
      </c>
      <c r="I3973" s="1" t="s">
        <v>8105</v>
      </c>
      <c r="J3973" s="1" t="str">
        <f t="shared" si="438"/>
        <v xml:space="preserve">Molniya-M /Block SO-L </v>
      </c>
      <c r="K3973" s="1" t="str">
        <f t="shared" si="439"/>
        <v>Prognoz nÂ°9</v>
      </c>
      <c r="L3973" s="1" t="s">
        <v>346</v>
      </c>
      <c r="M3973" s="1"/>
      <c r="N3973" s="1">
        <f t="shared" si="440"/>
        <v>0</v>
      </c>
      <c r="O3973" s="1" t="s">
        <v>9</v>
      </c>
    </row>
    <row r="3974" spans="1:15" x14ac:dyDescent="0.3">
      <c r="A3974" s="1" t="s">
        <v>6140</v>
      </c>
      <c r="B3974" s="1" t="s">
        <v>529</v>
      </c>
      <c r="C3974" s="1" t="str">
        <f t="shared" si="434"/>
        <v>Kazakhstan</v>
      </c>
      <c r="D3974" s="1" t="s">
        <v>8106</v>
      </c>
      <c r="E3974" s="7" t="str">
        <f>TEXT(DATE(MID(D3974, 13, 4), CHOOSE(MATCH( MID(D3974, 5, 3), {"Jan","Feb","Mar","Apr","May","Jun","Jul","Aug","Sep","Oct","Nov","Dec"}, 0), 1, 2, 3, 4, 5, 6, 7, 8, 9, 10, 11, 12), MID(D3974, 9, 2)), "yyyy-mm-dd")</f>
        <v>1983-06-30</v>
      </c>
      <c r="F3974" s="1" t="str">
        <f t="shared" si="435"/>
        <v>23:56:00</v>
      </c>
      <c r="G3974" s="9" t="str">
        <f t="shared" si="436"/>
        <v>June</v>
      </c>
      <c r="H3974" s="5" t="str">
        <f t="shared" si="437"/>
        <v>1983</v>
      </c>
      <c r="I3974" s="1" t="s">
        <v>8107</v>
      </c>
      <c r="J3974" s="1" t="str">
        <f t="shared" si="438"/>
        <v xml:space="preserve">Proton-K/Block-DM </v>
      </c>
      <c r="K3974" s="1" t="str">
        <f t="shared" si="439"/>
        <v>Gorizont 7</v>
      </c>
      <c r="L3974" s="1" t="s">
        <v>346</v>
      </c>
      <c r="M3974" s="1"/>
      <c r="N3974" s="1">
        <f t="shared" si="440"/>
        <v>0</v>
      </c>
      <c r="O3974" s="1" t="s">
        <v>9</v>
      </c>
    </row>
    <row r="3975" spans="1:15" x14ac:dyDescent="0.3">
      <c r="A3975" s="1" t="s">
        <v>5722</v>
      </c>
      <c r="B3975" s="1" t="s">
        <v>3160</v>
      </c>
      <c r="C3975" s="1" t="str">
        <f t="shared" si="434"/>
        <v>USA</v>
      </c>
      <c r="D3975" s="1" t="s">
        <v>8108</v>
      </c>
      <c r="E3975" s="7" t="str">
        <f>TEXT(DATE(MID(D3975, 13, 4), CHOOSE(MATCH( MID(D3975, 5, 3), {"Jan","Feb","Mar","Apr","May","Jun","Jul","Aug","Sep","Oct","Nov","Dec"}, 0), 1, 2, 3, 4, 5, 6, 7, 8, 9, 10, 11, 12), MID(D3975, 9, 2)), "yyyy-mm-dd")</f>
        <v>1983-06-28</v>
      </c>
      <c r="F3975" s="1" t="str">
        <f t="shared" si="435"/>
        <v>23:08:00</v>
      </c>
      <c r="G3975" s="9" t="str">
        <f t="shared" si="436"/>
        <v>June</v>
      </c>
      <c r="H3975" s="5" t="str">
        <f t="shared" si="437"/>
        <v>1983</v>
      </c>
      <c r="I3975" s="1" t="s">
        <v>8109</v>
      </c>
      <c r="J3975" s="1" t="str">
        <f t="shared" si="438"/>
        <v xml:space="preserve">Delta 3920 </v>
      </c>
      <c r="K3975" s="1" t="str">
        <f t="shared" si="439"/>
        <v>Galaxy 1</v>
      </c>
      <c r="L3975" s="1" t="s">
        <v>346</v>
      </c>
      <c r="M3975" s="1"/>
      <c r="N3975" s="1">
        <f t="shared" si="440"/>
        <v>0</v>
      </c>
      <c r="O3975" s="1" t="s">
        <v>9</v>
      </c>
    </row>
    <row r="3976" spans="1:15" x14ac:dyDescent="0.3">
      <c r="A3976" s="1" t="s">
        <v>6140</v>
      </c>
      <c r="B3976" s="1" t="s">
        <v>6615</v>
      </c>
      <c r="C3976" s="1" t="str">
        <f t="shared" si="434"/>
        <v>Russia</v>
      </c>
      <c r="D3976" s="1" t="s">
        <v>8110</v>
      </c>
      <c r="E3976" s="7" t="str">
        <f>TEXT(DATE(MID(D3976, 13, 4), CHOOSE(MATCH( MID(D3976, 5, 3), {"Jan","Feb","Mar","Apr","May","Jun","Jul","Aug","Sep","Oct","Nov","Dec"}, 0), 1, 2, 3, 4, 5, 6, 7, 8, 9, 10, 11, 12), MID(D3976, 9, 2)), "yyyy-mm-dd")</f>
        <v>1983-06-28</v>
      </c>
      <c r="F3976" s="1" t="str">
        <f t="shared" si="435"/>
        <v>15:00:00</v>
      </c>
      <c r="G3976" s="9" t="str">
        <f t="shared" si="436"/>
        <v>June</v>
      </c>
      <c r="H3976" s="5" t="str">
        <f t="shared" si="437"/>
        <v>1983</v>
      </c>
      <c r="I3976" s="1" t="s">
        <v>8111</v>
      </c>
      <c r="J3976" s="1" t="str">
        <f t="shared" si="438"/>
        <v xml:space="preserve">Soyuz U </v>
      </c>
      <c r="K3976" s="1" t="str">
        <f t="shared" si="439"/>
        <v>Cosmos 1471</v>
      </c>
      <c r="L3976" s="1" t="s">
        <v>346</v>
      </c>
      <c r="M3976" s="1">
        <v>20</v>
      </c>
      <c r="N3976" s="1">
        <f t="shared" si="440"/>
        <v>1660</v>
      </c>
      <c r="O3976" s="1" t="s">
        <v>9</v>
      </c>
    </row>
    <row r="3977" spans="1:15" x14ac:dyDescent="0.3">
      <c r="A3977" s="1" t="s">
        <v>5722</v>
      </c>
      <c r="B3977" s="1" t="s">
        <v>5723</v>
      </c>
      <c r="C3977" s="1" t="str">
        <f t="shared" si="434"/>
        <v>USA</v>
      </c>
      <c r="D3977" s="1" t="s">
        <v>8112</v>
      </c>
      <c r="E3977" s="7" t="str">
        <f>TEXT(DATE(MID(D3977, 13, 4), CHOOSE(MATCH( MID(D3977, 5, 3), {"Jan","Feb","Mar","Apr","May","Jun","Jul","Aug","Sep","Oct","Nov","Dec"}, 0), 1, 2, 3, 4, 5, 6, 7, 8, 9, 10, 11, 12), MID(D3977, 9, 2)), "yyyy-mm-dd")</f>
        <v>1983-06-27</v>
      </c>
      <c r="F3977" s="1" t="str">
        <f t="shared" si="435"/>
        <v>15:37:00</v>
      </c>
      <c r="G3977" s="9" t="str">
        <f t="shared" si="436"/>
        <v>June</v>
      </c>
      <c r="H3977" s="5" t="str">
        <f t="shared" si="437"/>
        <v>1983</v>
      </c>
      <c r="I3977" s="1" t="s">
        <v>8113</v>
      </c>
      <c r="J3977" s="1" t="str">
        <f t="shared" si="438"/>
        <v xml:space="preserve">Scout G1 </v>
      </c>
      <c r="K3977" s="1" t="str">
        <f t="shared" si="439"/>
        <v>HILAT</v>
      </c>
      <c r="L3977" s="1" t="s">
        <v>346</v>
      </c>
      <c r="M3977" s="1"/>
      <c r="N3977" s="1">
        <f t="shared" si="440"/>
        <v>0</v>
      </c>
      <c r="O3977" s="1" t="s">
        <v>9</v>
      </c>
    </row>
    <row r="3978" spans="1:15" x14ac:dyDescent="0.3">
      <c r="A3978" s="1" t="s">
        <v>6140</v>
      </c>
      <c r="B3978" s="1" t="s">
        <v>1630</v>
      </c>
      <c r="C3978" s="1" t="str">
        <f t="shared" si="434"/>
        <v>Kazakhstan</v>
      </c>
      <c r="D3978" s="1" t="s">
        <v>8114</v>
      </c>
      <c r="E3978" s="7" t="str">
        <f>TEXT(DATE(MID(D3978, 13, 4), CHOOSE(MATCH( MID(D3978, 5, 3), {"Jan","Feb","Mar","Apr","May","Jun","Jul","Aug","Sep","Oct","Nov","Dec"}, 0), 1, 2, 3, 4, 5, 6, 7, 8, 9, 10, 11, 12), MID(D3978, 9, 2)), "yyyy-mm-dd")</f>
        <v>1983-06-27</v>
      </c>
      <c r="F3978" s="1" t="str">
        <f t="shared" si="435"/>
        <v>09:12:00</v>
      </c>
      <c r="G3978" s="9" t="str">
        <f t="shared" si="436"/>
        <v>June</v>
      </c>
      <c r="H3978" s="5" t="str">
        <f t="shared" si="437"/>
        <v>1983</v>
      </c>
      <c r="I3978" s="1" t="s">
        <v>8115</v>
      </c>
      <c r="J3978" s="1" t="str">
        <f t="shared" si="438"/>
        <v xml:space="preserve">Soyuz U </v>
      </c>
      <c r="K3978" s="1" t="str">
        <f t="shared" si="439"/>
        <v>Soyuz T-9</v>
      </c>
      <c r="L3978" s="1" t="s">
        <v>346</v>
      </c>
      <c r="M3978" s="1">
        <v>20</v>
      </c>
      <c r="N3978" s="1">
        <f t="shared" si="440"/>
        <v>1660</v>
      </c>
      <c r="O3978" s="1" t="s">
        <v>9</v>
      </c>
    </row>
    <row r="3979" spans="1:15" x14ac:dyDescent="0.3">
      <c r="A3979" s="1" t="s">
        <v>6140</v>
      </c>
      <c r="B3979" s="1" t="s">
        <v>3566</v>
      </c>
      <c r="C3979" s="1" t="str">
        <f t="shared" si="434"/>
        <v>Russia</v>
      </c>
      <c r="D3979" s="1" t="s">
        <v>8116</v>
      </c>
      <c r="E3979" s="7" t="str">
        <f>TEXT(DATE(MID(D3979, 13, 4), CHOOSE(MATCH( MID(D3979, 5, 3), {"Jan","Feb","Mar","Apr","May","Jun","Jul","Aug","Sep","Oct","Nov","Dec"}, 0), 1, 2, 3, 4, 5, 6, 7, 8, 9, 10, 11, 12), MID(D3979, 9, 2)), "yyyy-mm-dd")</f>
        <v>1983-06-22</v>
      </c>
      <c r="F3979" s="1" t="str">
        <f t="shared" si="435"/>
        <v>23:58:00</v>
      </c>
      <c r="G3979" s="9" t="str">
        <f t="shared" si="436"/>
        <v>June</v>
      </c>
      <c r="H3979" s="5" t="str">
        <f t="shared" si="437"/>
        <v>1983</v>
      </c>
      <c r="I3979" s="1" t="s">
        <v>8117</v>
      </c>
      <c r="J3979" s="1" t="str">
        <f t="shared" si="438"/>
        <v xml:space="preserve">Tsyklon-3 </v>
      </c>
      <c r="K3979" s="1" t="str">
        <f t="shared" si="439"/>
        <v>Cosmos 1470</v>
      </c>
      <c r="L3979" s="1" t="s">
        <v>346</v>
      </c>
      <c r="M3979" s="1"/>
      <c r="N3979" s="1">
        <f t="shared" si="440"/>
        <v>0</v>
      </c>
      <c r="O3979" s="1" t="s">
        <v>9</v>
      </c>
    </row>
    <row r="3980" spans="1:15" x14ac:dyDescent="0.3">
      <c r="A3980" s="1" t="s">
        <v>5603</v>
      </c>
      <c r="B3980" s="1" t="s">
        <v>27</v>
      </c>
      <c r="C3980" s="1" t="str">
        <f t="shared" si="434"/>
        <v>USA</v>
      </c>
      <c r="D3980" s="1" t="s">
        <v>8118</v>
      </c>
      <c r="E3980" s="7" t="str">
        <f>TEXT(DATE(MID(D3980, 13, 4), CHOOSE(MATCH( MID(D3980, 5, 3), {"Jan","Feb","Mar","Apr","May","Jun","Jul","Aug","Sep","Oct","Nov","Dec"}, 0), 1, 2, 3, 4, 5, 6, 7, 8, 9, 10, 11, 12), MID(D3980, 9, 2)), "yyyy-mm-dd")</f>
        <v>1983-06-20</v>
      </c>
      <c r="F3980" s="1" t="str">
        <f t="shared" si="435"/>
        <v>18:45:00</v>
      </c>
      <c r="G3980" s="9" t="str">
        <f t="shared" si="436"/>
        <v>June</v>
      </c>
      <c r="H3980" s="5" t="str">
        <f t="shared" si="437"/>
        <v>1983</v>
      </c>
      <c r="I3980" s="1" t="s">
        <v>8119</v>
      </c>
      <c r="J3980" s="1" t="str">
        <f t="shared" si="438"/>
        <v xml:space="preserve">Titan 34D </v>
      </c>
      <c r="K3980" s="1" t="str">
        <f t="shared" si="439"/>
        <v>KH9-18</v>
      </c>
      <c r="L3980" s="1" t="s">
        <v>346</v>
      </c>
      <c r="M3980" s="1"/>
      <c r="N3980" s="1">
        <f t="shared" si="440"/>
        <v>0</v>
      </c>
      <c r="O3980" s="1" t="s">
        <v>9</v>
      </c>
    </row>
    <row r="3981" spans="1:15" x14ac:dyDescent="0.3">
      <c r="A3981" s="1" t="s">
        <v>657</v>
      </c>
      <c r="B3981" s="1" t="s">
        <v>30</v>
      </c>
      <c r="C3981" s="1" t="str">
        <f t="shared" si="434"/>
        <v>USA</v>
      </c>
      <c r="D3981" s="1" t="s">
        <v>8120</v>
      </c>
      <c r="E3981" s="7" t="str">
        <f>TEXT(DATE(MID(D3981, 13, 4), CHOOSE(MATCH( MID(D3981, 5, 3), {"Jan","Feb","Mar","Apr","May","Jun","Jul","Aug","Sep","Oct","Nov","Dec"}, 0), 1, 2, 3, 4, 5, 6, 7, 8, 9, 10, 11, 12), MID(D3981, 9, 2)), "yyyy-mm-dd")</f>
        <v>1983-06-18</v>
      </c>
      <c r="F3981" s="1" t="str">
        <f t="shared" si="435"/>
        <v>11:33:00</v>
      </c>
      <c r="G3981" s="9" t="str">
        <f t="shared" si="436"/>
        <v>June</v>
      </c>
      <c r="H3981" s="5" t="str">
        <f t="shared" si="437"/>
        <v>1983</v>
      </c>
      <c r="I3981" s="1" t="s">
        <v>8121</v>
      </c>
      <c r="J3981" s="1" t="str">
        <f t="shared" si="438"/>
        <v xml:space="preserve">Space Shuttle Challenger </v>
      </c>
      <c r="K3981" s="1" t="str">
        <f t="shared" si="439"/>
        <v>STS-7</v>
      </c>
      <c r="L3981" s="1" t="s">
        <v>346</v>
      </c>
      <c r="M3981" s="1">
        <v>450</v>
      </c>
      <c r="N3981" s="1">
        <f t="shared" si="440"/>
        <v>37350</v>
      </c>
      <c r="O3981" s="1" t="s">
        <v>9</v>
      </c>
    </row>
    <row r="3982" spans="1:15" x14ac:dyDescent="0.3">
      <c r="A3982" s="1" t="s">
        <v>825</v>
      </c>
      <c r="B3982" s="1" t="s">
        <v>6657</v>
      </c>
      <c r="C3982" s="1" t="str">
        <f t="shared" si="434"/>
        <v>France</v>
      </c>
      <c r="D3982" s="1" t="s">
        <v>8122</v>
      </c>
      <c r="E3982" s="7" t="str">
        <f>TEXT(DATE(MID(D3982, 13, 4), CHOOSE(MATCH( MID(D3982, 5, 3), {"Jan","Feb","Mar","Apr","May","Jun","Jul","Aug","Sep","Oct","Nov","Dec"}, 0), 1, 2, 3, 4, 5, 6, 7, 8, 9, 10, 11, 12), MID(D3982, 9, 2)), "yyyy-mm-dd")</f>
        <v>1983-06-16</v>
      </c>
      <c r="F3982" s="1" t="str">
        <f t="shared" si="435"/>
        <v>11:59:00</v>
      </c>
      <c r="G3982" s="9" t="str">
        <f t="shared" si="436"/>
        <v>June</v>
      </c>
      <c r="H3982" s="5" t="str">
        <f t="shared" si="437"/>
        <v>1983</v>
      </c>
      <c r="I3982" s="1" t="s">
        <v>8123</v>
      </c>
      <c r="J3982" s="1" t="str">
        <f t="shared" si="438"/>
        <v xml:space="preserve">Ariane 1 </v>
      </c>
      <c r="K3982" s="1" t="str">
        <f t="shared" si="439"/>
        <v>ECS 1 &amp; Amsat P3B</v>
      </c>
      <c r="L3982" s="1" t="s">
        <v>346</v>
      </c>
      <c r="M3982" s="1"/>
      <c r="N3982" s="1">
        <f t="shared" si="440"/>
        <v>0</v>
      </c>
      <c r="O3982" s="1" t="s">
        <v>9</v>
      </c>
    </row>
    <row r="3983" spans="1:15" x14ac:dyDescent="0.3">
      <c r="A3983" s="1" t="s">
        <v>6140</v>
      </c>
      <c r="B3983" s="1" t="s">
        <v>5</v>
      </c>
      <c r="C3983" s="1" t="str">
        <f t="shared" si="434"/>
        <v>Russia</v>
      </c>
      <c r="D3983" s="1" t="s">
        <v>8124</v>
      </c>
      <c r="E3983" s="7" t="str">
        <f>TEXT(DATE(MID(D3983, 13, 4), CHOOSE(MATCH( MID(D3983, 5, 3), {"Jan","Feb","Mar","Apr","May","Jun","Jul","Aug","Sep","Oct","Nov","Dec"}, 0), 1, 2, 3, 4, 5, 6, 7, 8, 9, 10, 11, 12), MID(D3983, 9, 2)), "yyyy-mm-dd")</f>
        <v>1983-06-14</v>
      </c>
      <c r="F3983" s="1" t="str">
        <f t="shared" si="435"/>
        <v>12:15:00</v>
      </c>
      <c r="G3983" s="9" t="str">
        <f t="shared" si="436"/>
        <v>June</v>
      </c>
      <c r="H3983" s="5" t="str">
        <f t="shared" si="437"/>
        <v>1983</v>
      </c>
      <c r="I3983" s="1" t="s">
        <v>8125</v>
      </c>
      <c r="J3983" s="1" t="str">
        <f t="shared" si="438"/>
        <v xml:space="preserve">Soyuz U </v>
      </c>
      <c r="K3983" s="1" t="str">
        <f t="shared" si="439"/>
        <v>Cosmos 1469</v>
      </c>
      <c r="L3983" s="1" t="s">
        <v>346</v>
      </c>
      <c r="M3983" s="1">
        <v>20</v>
      </c>
      <c r="N3983" s="1">
        <f t="shared" si="440"/>
        <v>1660</v>
      </c>
      <c r="O3983" s="1" t="s">
        <v>9</v>
      </c>
    </row>
    <row r="3984" spans="1:15" x14ac:dyDescent="0.3">
      <c r="A3984" s="1" t="s">
        <v>5556</v>
      </c>
      <c r="B3984" s="1" t="s">
        <v>671</v>
      </c>
      <c r="C3984" s="1" t="str">
        <f t="shared" si="434"/>
        <v>USA</v>
      </c>
      <c r="D3984" s="1" t="s">
        <v>8126</v>
      </c>
      <c r="E3984" s="7" t="str">
        <f>TEXT(DATE(MID(D3984, 13, 4), CHOOSE(MATCH( MID(D3984, 5, 3), {"Jan","Feb","Mar","Apr","May","Jun","Jul","Aug","Sep","Oct","Nov","Dec"}, 0), 1, 2, 3, 4, 5, 6, 7, 8, 9, 10, 11, 12), MID(D3984, 9, 2)), "yyyy-mm-dd")</f>
        <v>1983-06-09</v>
      </c>
      <c r="F3984" s="1" t="str">
        <f t="shared" si="435"/>
        <v>23:23:00</v>
      </c>
      <c r="G3984" s="9" t="str">
        <f t="shared" si="436"/>
        <v>June</v>
      </c>
      <c r="H3984" s="5" t="str">
        <f t="shared" si="437"/>
        <v>1983</v>
      </c>
      <c r="I3984" s="1" t="s">
        <v>8127</v>
      </c>
      <c r="J3984" s="1" t="str">
        <f t="shared" si="438"/>
        <v xml:space="preserve">Atlas-H MSD </v>
      </c>
      <c r="K3984" s="1" t="str">
        <f t="shared" si="439"/>
        <v>NOSS-6</v>
      </c>
      <c r="L3984" s="1" t="s">
        <v>346</v>
      </c>
      <c r="M3984" s="1"/>
      <c r="N3984" s="1">
        <f t="shared" si="440"/>
        <v>0</v>
      </c>
      <c r="O3984" s="1" t="s">
        <v>9</v>
      </c>
    </row>
    <row r="3985" spans="1:15" x14ac:dyDescent="0.3">
      <c r="A3985" s="1" t="s">
        <v>6140</v>
      </c>
      <c r="B3985" s="1" t="s">
        <v>6615</v>
      </c>
      <c r="C3985" s="1" t="str">
        <f t="shared" si="434"/>
        <v>Russia</v>
      </c>
      <c r="D3985" s="1" t="s">
        <v>8128</v>
      </c>
      <c r="E3985" s="7" t="str">
        <f>TEXT(DATE(MID(D3985, 13, 4), CHOOSE(MATCH( MID(D3985, 5, 3), {"Jan","Feb","Mar","Apr","May","Jun","Jul","Aug","Sep","Oct","Nov","Dec"}, 0), 1, 2, 3, 4, 5, 6, 7, 8, 9, 10, 11, 12), MID(D3985, 9, 2)), "yyyy-mm-dd")</f>
        <v>1983-06-07</v>
      </c>
      <c r="F3985" s="1" t="str">
        <f t="shared" si="435"/>
        <v>07:50:00</v>
      </c>
      <c r="G3985" s="9" t="str">
        <f t="shared" si="436"/>
        <v>June</v>
      </c>
      <c r="H3985" s="5" t="str">
        <f t="shared" si="437"/>
        <v>1983</v>
      </c>
      <c r="I3985" s="1" t="s">
        <v>8129</v>
      </c>
      <c r="J3985" s="1" t="str">
        <f t="shared" si="438"/>
        <v xml:space="preserve">Soyuz U </v>
      </c>
      <c r="K3985" s="1" t="str">
        <f t="shared" si="439"/>
        <v>Cosmos 1468</v>
      </c>
      <c r="L3985" s="1" t="s">
        <v>346</v>
      </c>
      <c r="M3985" s="1">
        <v>20</v>
      </c>
      <c r="N3985" s="1">
        <f t="shared" si="440"/>
        <v>1660</v>
      </c>
      <c r="O3985" s="1" t="s">
        <v>9</v>
      </c>
    </row>
    <row r="3986" spans="1:15" x14ac:dyDescent="0.3">
      <c r="A3986" s="1" t="s">
        <v>6140</v>
      </c>
      <c r="B3986" s="1" t="s">
        <v>6272</v>
      </c>
      <c r="C3986" s="1" t="str">
        <f t="shared" si="434"/>
        <v>Kazakhstan</v>
      </c>
      <c r="D3986" s="1" t="s">
        <v>8130</v>
      </c>
      <c r="E3986" s="7" t="str">
        <f>TEXT(DATE(MID(D3986, 13, 4), CHOOSE(MATCH( MID(D3986, 5, 3), {"Jan","Feb","Mar","Apr","May","Jun","Jul","Aug","Sep","Oct","Nov","Dec"}, 0), 1, 2, 3, 4, 5, 6, 7, 8, 9, 10, 11, 12), MID(D3986, 9, 2)), "yyyy-mm-dd")</f>
        <v>1983-06-07</v>
      </c>
      <c r="F3986" s="1" t="str">
        <f t="shared" si="435"/>
        <v>02:32:00</v>
      </c>
      <c r="G3986" s="9" t="str">
        <f t="shared" si="436"/>
        <v>June</v>
      </c>
      <c r="H3986" s="5" t="str">
        <f t="shared" si="437"/>
        <v>1983</v>
      </c>
      <c r="I3986" s="1" t="s">
        <v>8131</v>
      </c>
      <c r="J3986" s="1" t="str">
        <f t="shared" si="438"/>
        <v xml:space="preserve">Proton-K/Block-DM </v>
      </c>
      <c r="K3986" s="1" t="str">
        <f t="shared" si="439"/>
        <v>Venera 16</v>
      </c>
      <c r="L3986" s="1" t="s">
        <v>346</v>
      </c>
      <c r="M3986" s="1"/>
      <c r="N3986" s="1">
        <f t="shared" si="440"/>
        <v>0</v>
      </c>
      <c r="O3986" s="1" t="s">
        <v>9</v>
      </c>
    </row>
    <row r="3987" spans="1:15" x14ac:dyDescent="0.3">
      <c r="A3987" s="1" t="s">
        <v>6140</v>
      </c>
      <c r="B3987" s="1" t="s">
        <v>529</v>
      </c>
      <c r="C3987" s="1" t="str">
        <f t="shared" si="434"/>
        <v>Kazakhstan</v>
      </c>
      <c r="D3987" s="1" t="s">
        <v>8132</v>
      </c>
      <c r="E3987" s="7" t="str">
        <f>TEXT(DATE(MID(D3987, 13, 4), CHOOSE(MATCH( MID(D3987, 5, 3), {"Jan","Feb","Mar","Apr","May","Jun","Jul","Aug","Sep","Oct","Nov","Dec"}, 0), 1, 2, 3, 4, 5, 6, 7, 8, 9, 10, 11, 12), MID(D3987, 9, 2)), "yyyy-mm-dd")</f>
        <v>1983-06-02</v>
      </c>
      <c r="F3987" s="1" t="str">
        <f t="shared" si="435"/>
        <v>02:38:00</v>
      </c>
      <c r="G3987" s="9" t="str">
        <f t="shared" si="436"/>
        <v>June</v>
      </c>
      <c r="H3987" s="5" t="str">
        <f t="shared" si="437"/>
        <v>1983</v>
      </c>
      <c r="I3987" s="1" t="s">
        <v>8133</v>
      </c>
      <c r="J3987" s="1" t="str">
        <f t="shared" si="438"/>
        <v xml:space="preserve">Proton-K/Block D-1 </v>
      </c>
      <c r="K3987" s="1" t="str">
        <f t="shared" si="439"/>
        <v>Venera 15</v>
      </c>
      <c r="L3987" s="1" t="s">
        <v>346</v>
      </c>
      <c r="M3987" s="1"/>
      <c r="N3987" s="1">
        <f t="shared" si="440"/>
        <v>0</v>
      </c>
      <c r="O3987" s="1" t="s">
        <v>9</v>
      </c>
    </row>
    <row r="3988" spans="1:15" x14ac:dyDescent="0.3">
      <c r="A3988" s="1" t="s">
        <v>6140</v>
      </c>
      <c r="B3988" s="1" t="s">
        <v>5</v>
      </c>
      <c r="C3988" s="1" t="str">
        <f t="shared" si="434"/>
        <v>Russia</v>
      </c>
      <c r="D3988" s="1" t="s">
        <v>8134</v>
      </c>
      <c r="E3988" s="7" t="str">
        <f>TEXT(DATE(MID(D3988, 13, 4), CHOOSE(MATCH( MID(D3988, 5, 3), {"Jan","Feb","Mar","Apr","May","Jun","Jul","Aug","Sep","Oct","Nov","Dec"}, 0), 1, 2, 3, 4, 5, 6, 7, 8, 9, 10, 11, 12), MID(D3988, 9, 2)), "yyyy-mm-dd")</f>
        <v>1983-05-31</v>
      </c>
      <c r="F3988" s="1" t="str">
        <f t="shared" si="435"/>
        <v>11:40:00</v>
      </c>
      <c r="G3988" s="9" t="str">
        <f t="shared" si="436"/>
        <v>May</v>
      </c>
      <c r="H3988" s="5" t="str">
        <f t="shared" si="437"/>
        <v>1983</v>
      </c>
      <c r="I3988" s="1" t="s">
        <v>8135</v>
      </c>
      <c r="J3988" s="1" t="str">
        <f t="shared" si="438"/>
        <v xml:space="preserve">Soyuz U </v>
      </c>
      <c r="K3988" s="1" t="str">
        <f t="shared" si="439"/>
        <v>Cosmos 1467</v>
      </c>
      <c r="L3988" s="1" t="s">
        <v>346</v>
      </c>
      <c r="M3988" s="1">
        <v>20</v>
      </c>
      <c r="N3988" s="1">
        <f t="shared" si="440"/>
        <v>1660</v>
      </c>
      <c r="O3988" s="1" t="s">
        <v>9</v>
      </c>
    </row>
    <row r="3989" spans="1:15" x14ac:dyDescent="0.3">
      <c r="A3989" s="1" t="s">
        <v>5722</v>
      </c>
      <c r="B3989" s="1" t="s">
        <v>114</v>
      </c>
      <c r="C3989" s="1" t="str">
        <f t="shared" si="434"/>
        <v>USA</v>
      </c>
      <c r="D3989" s="1" t="s">
        <v>8136</v>
      </c>
      <c r="E3989" s="7" t="str">
        <f>TEXT(DATE(MID(D3989, 13, 4), CHOOSE(MATCH( MID(D3989, 5, 3), {"Jan","Feb","Mar","Apr","May","Jun","Jul","Aug","Sep","Oct","Nov","Dec"}, 0), 1, 2, 3, 4, 5, 6, 7, 8, 9, 10, 11, 12), MID(D3989, 9, 2)), "yyyy-mm-dd")</f>
        <v>1983-05-26</v>
      </c>
      <c r="F3989" s="1" t="str">
        <f t="shared" si="435"/>
        <v>15:18:00</v>
      </c>
      <c r="G3989" s="9" t="str">
        <f t="shared" si="436"/>
        <v>May</v>
      </c>
      <c r="H3989" s="5" t="str">
        <f t="shared" si="437"/>
        <v>1983</v>
      </c>
      <c r="I3989" s="1" t="s">
        <v>8137</v>
      </c>
      <c r="J3989" s="1" t="str">
        <f t="shared" si="438"/>
        <v xml:space="preserve">Delta 3914 </v>
      </c>
      <c r="K3989" s="1" t="str">
        <f t="shared" si="439"/>
        <v>EXOSAT</v>
      </c>
      <c r="L3989" s="1" t="s">
        <v>346</v>
      </c>
      <c r="M3989" s="1"/>
      <c r="N3989" s="1">
        <f t="shared" si="440"/>
        <v>0</v>
      </c>
      <c r="O3989" s="1" t="s">
        <v>9</v>
      </c>
    </row>
    <row r="3990" spans="1:15" x14ac:dyDescent="0.3">
      <c r="A3990" s="1" t="s">
        <v>6140</v>
      </c>
      <c r="B3990" s="1" t="s">
        <v>130</v>
      </c>
      <c r="C3990" s="1" t="str">
        <f t="shared" si="434"/>
        <v>Kazakhstan</v>
      </c>
      <c r="D3990" s="1" t="s">
        <v>8138</v>
      </c>
      <c r="E3990" s="7" t="str">
        <f>TEXT(DATE(MID(D3990, 13, 4), CHOOSE(MATCH( MID(D3990, 5, 3), {"Jan","Feb","Mar","Apr","May","Jun","Jul","Aug","Sep","Oct","Nov","Dec"}, 0), 1, 2, 3, 4, 5, 6, 7, 8, 9, 10, 11, 12), MID(D3990, 9, 2)), "yyyy-mm-dd")</f>
        <v>1983-05-26</v>
      </c>
      <c r="F3990" s="1" t="str">
        <f t="shared" si="435"/>
        <v>12:00:00</v>
      </c>
      <c r="G3990" s="9" t="str">
        <f t="shared" si="436"/>
        <v>May</v>
      </c>
      <c r="H3990" s="5" t="str">
        <f t="shared" si="437"/>
        <v>1983</v>
      </c>
      <c r="I3990" s="1" t="s">
        <v>8139</v>
      </c>
      <c r="J3990" s="1" t="str">
        <f t="shared" si="438"/>
        <v xml:space="preserve">Soyuz U </v>
      </c>
      <c r="K3990" s="1" t="str">
        <f t="shared" si="439"/>
        <v>Cosmos 1466</v>
      </c>
      <c r="L3990" s="1" t="s">
        <v>346</v>
      </c>
      <c r="M3990" s="1">
        <v>20</v>
      </c>
      <c r="N3990" s="1">
        <f t="shared" si="440"/>
        <v>1660</v>
      </c>
      <c r="O3990" s="1" t="s">
        <v>9</v>
      </c>
    </row>
    <row r="3991" spans="1:15" x14ac:dyDescent="0.3">
      <c r="A3991" s="1" t="s">
        <v>6140</v>
      </c>
      <c r="B3991" s="1" t="s">
        <v>4882</v>
      </c>
      <c r="C3991" s="1" t="str">
        <f t="shared" si="434"/>
        <v>Russia</v>
      </c>
      <c r="D3991" s="1" t="s">
        <v>8140</v>
      </c>
      <c r="E3991" s="7" t="str">
        <f>TEXT(DATE(MID(D3991, 13, 4), CHOOSE(MATCH( MID(D3991, 5, 3), {"Jan","Feb","Mar","Apr","May","Jun","Jul","Aug","Sep","Oct","Nov","Dec"}, 0), 1, 2, 3, 4, 5, 6, 7, 8, 9, 10, 11, 12), MID(D3991, 9, 2)), "yyyy-mm-dd")</f>
        <v>1983-05-26</v>
      </c>
      <c r="F3991" s="1" t="str">
        <f t="shared" si="435"/>
        <v>05:00:00</v>
      </c>
      <c r="G3991" s="9" t="str">
        <f t="shared" si="436"/>
        <v>May</v>
      </c>
      <c r="H3991" s="5" t="str">
        <f t="shared" si="437"/>
        <v>1983</v>
      </c>
      <c r="I3991" s="1" t="s">
        <v>8141</v>
      </c>
      <c r="J3991" s="1" t="str">
        <f t="shared" si="438"/>
        <v xml:space="preserve">Cosmos-3M </v>
      </c>
      <c r="K3991" s="1" t="str">
        <f t="shared" si="439"/>
        <v>Cosmos 1465</v>
      </c>
      <c r="L3991" s="1" t="s">
        <v>346</v>
      </c>
      <c r="M3991" s="1"/>
      <c r="N3991" s="1">
        <f t="shared" si="440"/>
        <v>0</v>
      </c>
      <c r="O3991" s="1" t="s">
        <v>9</v>
      </c>
    </row>
    <row r="3992" spans="1:15" x14ac:dyDescent="0.3">
      <c r="A3992" s="1" t="s">
        <v>6140</v>
      </c>
      <c r="B3992" s="1" t="s">
        <v>3373</v>
      </c>
      <c r="C3992" s="1" t="str">
        <f t="shared" si="434"/>
        <v>Russia</v>
      </c>
      <c r="D3992" s="1" t="s">
        <v>8142</v>
      </c>
      <c r="E3992" s="7" t="str">
        <f>TEXT(DATE(MID(D3992, 13, 4), CHOOSE(MATCH( MID(D3992, 5, 3), {"Jan","Feb","Mar","Apr","May","Jun","Jul","Aug","Sep","Oct","Nov","Dec"}, 0), 1, 2, 3, 4, 5, 6, 7, 8, 9, 10, 11, 12), MID(D3992, 9, 2)), "yyyy-mm-dd")</f>
        <v>1983-05-24</v>
      </c>
      <c r="F3992" s="1" t="str">
        <f t="shared" si="435"/>
        <v>02:59:00</v>
      </c>
      <c r="G3992" s="9" t="str">
        <f t="shared" si="436"/>
        <v>May</v>
      </c>
      <c r="H3992" s="5" t="str">
        <f t="shared" si="437"/>
        <v>1983</v>
      </c>
      <c r="I3992" s="1" t="s">
        <v>8143</v>
      </c>
      <c r="J3992" s="1" t="str">
        <f t="shared" si="438"/>
        <v xml:space="preserve">Cosmos-3M </v>
      </c>
      <c r="K3992" s="1" t="str">
        <f t="shared" si="439"/>
        <v>Cosmos 1464</v>
      </c>
      <c r="L3992" s="1" t="s">
        <v>346</v>
      </c>
      <c r="M3992" s="1"/>
      <c r="N3992" s="1">
        <f t="shared" si="440"/>
        <v>0</v>
      </c>
      <c r="O3992" s="1" t="s">
        <v>9</v>
      </c>
    </row>
    <row r="3993" spans="1:15" x14ac:dyDescent="0.3">
      <c r="A3993" s="1" t="s">
        <v>5556</v>
      </c>
      <c r="B3993" s="1" t="s">
        <v>4149</v>
      </c>
      <c r="C3993" s="1" t="str">
        <f t="shared" si="434"/>
        <v>USA</v>
      </c>
      <c r="D3993" s="1" t="s">
        <v>8144</v>
      </c>
      <c r="E3993" s="7" t="str">
        <f>TEXT(DATE(MID(D3993, 13, 4), CHOOSE(MATCH( MID(D3993, 5, 3), {"Jan","Feb","Mar","Apr","May","Jun","Jul","Aug","Sep","Oct","Nov","Dec"}, 0), 1, 2, 3, 4, 5, 6, 7, 8, 9, 10, 11, 12), MID(D3993, 9, 2)), "yyyy-mm-dd")</f>
        <v>1983-05-19</v>
      </c>
      <c r="F3993" s="1" t="str">
        <f t="shared" si="435"/>
        <v>22:26:00</v>
      </c>
      <c r="G3993" s="9" t="str">
        <f t="shared" si="436"/>
        <v>May</v>
      </c>
      <c r="H3993" s="5" t="str">
        <f t="shared" si="437"/>
        <v>1983</v>
      </c>
      <c r="I3993" s="1" t="s">
        <v>8145</v>
      </c>
      <c r="J3993" s="1" t="str">
        <f t="shared" si="438"/>
        <v xml:space="preserve">Atlas-SLV3D Centaur-D1AR </v>
      </c>
      <c r="K3993" s="1" t="str">
        <f t="shared" si="439"/>
        <v>Intelsat 506</v>
      </c>
      <c r="L3993" s="1" t="s">
        <v>346</v>
      </c>
      <c r="M3993" s="1"/>
      <c r="N3993" s="1">
        <f t="shared" si="440"/>
        <v>0</v>
      </c>
      <c r="O3993" s="1" t="s">
        <v>9</v>
      </c>
    </row>
    <row r="3994" spans="1:15" x14ac:dyDescent="0.3">
      <c r="A3994" s="1" t="s">
        <v>6140</v>
      </c>
      <c r="B3994" s="1" t="s">
        <v>3373</v>
      </c>
      <c r="C3994" s="1" t="str">
        <f t="shared" si="434"/>
        <v>Russia</v>
      </c>
      <c r="D3994" s="1" t="s">
        <v>8146</v>
      </c>
      <c r="E3994" s="7" t="str">
        <f>TEXT(DATE(MID(D3994, 13, 4), CHOOSE(MATCH( MID(D3994, 5, 3), {"Jan","Feb","Mar","Apr","May","Jun","Jul","Aug","Sep","Oct","Nov","Dec"}, 0), 1, 2, 3, 4, 5, 6, 7, 8, 9, 10, 11, 12), MID(D3994, 9, 2)), "yyyy-mm-dd")</f>
        <v>1983-05-19</v>
      </c>
      <c r="F3994" s="1" t="str">
        <f t="shared" si="435"/>
        <v>12:00:00</v>
      </c>
      <c r="G3994" s="9" t="str">
        <f t="shared" si="436"/>
        <v>May</v>
      </c>
      <c r="H3994" s="5" t="str">
        <f t="shared" si="437"/>
        <v>1983</v>
      </c>
      <c r="I3994" s="1" t="s">
        <v>8147</v>
      </c>
      <c r="J3994" s="1" t="str">
        <f t="shared" si="438"/>
        <v xml:space="preserve">Cosmos-3M </v>
      </c>
      <c r="K3994" s="1" t="str">
        <f t="shared" si="439"/>
        <v>Cosmos 1463</v>
      </c>
      <c r="L3994" s="1" t="s">
        <v>346</v>
      </c>
      <c r="M3994" s="1"/>
      <c r="N3994" s="1">
        <f t="shared" si="440"/>
        <v>0</v>
      </c>
      <c r="O3994" s="1" t="s">
        <v>9</v>
      </c>
    </row>
    <row r="3995" spans="1:15" x14ac:dyDescent="0.3">
      <c r="A3995" s="1" t="s">
        <v>6140</v>
      </c>
      <c r="B3995" s="1" t="s">
        <v>6615</v>
      </c>
      <c r="C3995" s="1" t="str">
        <f t="shared" si="434"/>
        <v>Russia</v>
      </c>
      <c r="D3995" s="1" t="s">
        <v>8148</v>
      </c>
      <c r="E3995" s="7" t="str">
        <f>TEXT(DATE(MID(D3995, 13, 4), CHOOSE(MATCH( MID(D3995, 5, 3), {"Jan","Feb","Mar","Apr","May","Jun","Jul","Aug","Sep","Oct","Nov","Dec"}, 0), 1, 2, 3, 4, 5, 6, 7, 8, 9, 10, 11, 12), MID(D3995, 9, 2)), "yyyy-mm-dd")</f>
        <v>1983-05-17</v>
      </c>
      <c r="F3995" s="1" t="str">
        <f t="shared" si="435"/>
        <v>08:00:00</v>
      </c>
      <c r="G3995" s="9" t="str">
        <f t="shared" si="436"/>
        <v>May</v>
      </c>
      <c r="H3995" s="5" t="str">
        <f t="shared" si="437"/>
        <v>1983</v>
      </c>
      <c r="I3995" s="1" t="s">
        <v>8149</v>
      </c>
      <c r="J3995" s="1" t="str">
        <f t="shared" si="438"/>
        <v xml:space="preserve">Soyuz U </v>
      </c>
      <c r="K3995" s="1" t="str">
        <f t="shared" si="439"/>
        <v>Cosmos 1462</v>
      </c>
      <c r="L3995" s="1" t="s">
        <v>346</v>
      </c>
      <c r="M3995" s="1">
        <v>20</v>
      </c>
      <c r="N3995" s="1">
        <f t="shared" si="440"/>
        <v>1660</v>
      </c>
      <c r="O3995" s="1" t="s">
        <v>9</v>
      </c>
    </row>
    <row r="3996" spans="1:15" x14ac:dyDescent="0.3">
      <c r="A3996" s="1" t="s">
        <v>6140</v>
      </c>
      <c r="B3996" s="1" t="s">
        <v>6795</v>
      </c>
      <c r="C3996" s="1" t="str">
        <f t="shared" si="434"/>
        <v>Kazakhstan</v>
      </c>
      <c r="D3996" s="1" t="s">
        <v>8150</v>
      </c>
      <c r="E3996" s="7" t="str">
        <f>TEXT(DATE(MID(D3996, 13, 4), CHOOSE(MATCH( MID(D3996, 5, 3), {"Jan","Feb","Mar","Apr","May","Jun","Jul","Aug","Sep","Oct","Nov","Dec"}, 0), 1, 2, 3, 4, 5, 6, 7, 8, 9, 10, 11, 12), MID(D3996, 9, 2)), "yyyy-mm-dd")</f>
        <v>1983-05-07</v>
      </c>
      <c r="F3996" s="1" t="str">
        <f t="shared" si="435"/>
        <v>10:30:00</v>
      </c>
      <c r="G3996" s="9" t="str">
        <f t="shared" si="436"/>
        <v>May</v>
      </c>
      <c r="H3996" s="5" t="str">
        <f t="shared" si="437"/>
        <v>1983</v>
      </c>
      <c r="I3996" s="1" t="s">
        <v>8151</v>
      </c>
      <c r="J3996" s="1" t="str">
        <f t="shared" si="438"/>
        <v xml:space="preserve">Tsyklon-2 </v>
      </c>
      <c r="K3996" s="1" t="str">
        <f t="shared" si="439"/>
        <v>Cosmos 1461</v>
      </c>
      <c r="L3996" s="1" t="s">
        <v>346</v>
      </c>
      <c r="M3996" s="1"/>
      <c r="N3996" s="1">
        <f t="shared" si="440"/>
        <v>0</v>
      </c>
      <c r="O3996" s="1" t="s">
        <v>9</v>
      </c>
    </row>
    <row r="3997" spans="1:15" x14ac:dyDescent="0.3">
      <c r="A3997" s="1" t="s">
        <v>6140</v>
      </c>
      <c r="B3997" s="1" t="s">
        <v>130</v>
      </c>
      <c r="C3997" s="1" t="str">
        <f t="shared" si="434"/>
        <v>Kazakhstan</v>
      </c>
      <c r="D3997" s="1" t="s">
        <v>8152</v>
      </c>
      <c r="E3997" s="7" t="str">
        <f>TEXT(DATE(MID(D3997, 13, 4), CHOOSE(MATCH( MID(D3997, 5, 3), {"Jan","Feb","Mar","Apr","May","Jun","Jul","Aug","Sep","Oct","Nov","Dec"}, 0), 1, 2, 3, 4, 5, 6, 7, 8, 9, 10, 11, 12), MID(D3997, 9, 2)), "yyyy-mm-dd")</f>
        <v>1983-05-06</v>
      </c>
      <c r="F3997" s="1" t="str">
        <f t="shared" si="435"/>
        <v>09:10:00</v>
      </c>
      <c r="G3997" s="9" t="str">
        <f t="shared" si="436"/>
        <v>May</v>
      </c>
      <c r="H3997" s="5" t="str">
        <f t="shared" si="437"/>
        <v>1983</v>
      </c>
      <c r="I3997" s="1" t="s">
        <v>8153</v>
      </c>
      <c r="J3997" s="1" t="str">
        <f t="shared" si="438"/>
        <v xml:space="preserve">Soyuz U </v>
      </c>
      <c r="K3997" s="1" t="str">
        <f t="shared" si="439"/>
        <v>Cosmos 1460</v>
      </c>
      <c r="L3997" s="1" t="s">
        <v>346</v>
      </c>
      <c r="M3997" s="1">
        <v>20</v>
      </c>
      <c r="N3997" s="1">
        <f t="shared" si="440"/>
        <v>1660</v>
      </c>
      <c r="O3997" s="1" t="s">
        <v>9</v>
      </c>
    </row>
    <row r="3998" spans="1:15" x14ac:dyDescent="0.3">
      <c r="A3998" s="1" t="s">
        <v>6140</v>
      </c>
      <c r="B3998" s="1" t="s">
        <v>3373</v>
      </c>
      <c r="C3998" s="1" t="str">
        <f t="shared" si="434"/>
        <v>Russia</v>
      </c>
      <c r="D3998" s="1" t="s">
        <v>8154</v>
      </c>
      <c r="E3998" s="7" t="str">
        <f>TEXT(DATE(MID(D3998, 13, 4), CHOOSE(MATCH( MID(D3998, 5, 3), {"Jan","Feb","Mar","Apr","May","Jun","Jul","Aug","Sep","Oct","Nov","Dec"}, 0), 1, 2, 3, 4, 5, 6, 7, 8, 9, 10, 11, 12), MID(D3998, 9, 2)), "yyyy-mm-dd")</f>
        <v>1983-05-06</v>
      </c>
      <c r="F3998" s="1" t="str">
        <f t="shared" si="435"/>
        <v>03:00:00</v>
      </c>
      <c r="G3998" s="9" t="str">
        <f t="shared" si="436"/>
        <v>May</v>
      </c>
      <c r="H3998" s="5" t="str">
        <f t="shared" si="437"/>
        <v>1983</v>
      </c>
      <c r="I3998" s="1" t="s">
        <v>8155</v>
      </c>
      <c r="J3998" s="1" t="str">
        <f t="shared" si="438"/>
        <v xml:space="preserve">Cosmos-3M </v>
      </c>
      <c r="K3998" s="1" t="str">
        <f t="shared" si="439"/>
        <v>Cosmos 1459</v>
      </c>
      <c r="L3998" s="1" t="s">
        <v>346</v>
      </c>
      <c r="M3998" s="1"/>
      <c r="N3998" s="1">
        <f t="shared" si="440"/>
        <v>0</v>
      </c>
      <c r="O3998" s="1" t="s">
        <v>9</v>
      </c>
    </row>
    <row r="3999" spans="1:15" x14ac:dyDescent="0.3">
      <c r="A3999" s="1" t="s">
        <v>6140</v>
      </c>
      <c r="B3999" s="1" t="s">
        <v>6899</v>
      </c>
      <c r="C3999" s="1" t="str">
        <f t="shared" si="434"/>
        <v>Russia</v>
      </c>
      <c r="D3999" s="1" t="s">
        <v>8156</v>
      </c>
      <c r="E3999" s="7" t="str">
        <f>TEXT(DATE(MID(D3999, 13, 4), CHOOSE(MATCH( MID(D3999, 5, 3), {"Jan","Feb","Mar","Apr","May","Jun","Jul","Aug","Sep","Oct","Nov","Dec"}, 0), 1, 2, 3, 4, 5, 6, 7, 8, 9, 10, 11, 12), MID(D3999, 9, 2)), "yyyy-mm-dd")</f>
        <v>1983-05-04</v>
      </c>
      <c r="F3999" s="1" t="str">
        <f t="shared" si="435"/>
        <v>00:00:00</v>
      </c>
      <c r="G3999" s="9" t="str">
        <f t="shared" si="436"/>
        <v>May</v>
      </c>
      <c r="H3999" s="5" t="str">
        <f t="shared" si="437"/>
        <v>1983</v>
      </c>
      <c r="I3999" s="1" t="s">
        <v>8157</v>
      </c>
      <c r="J3999" s="1" t="str">
        <f t="shared" si="438"/>
        <v xml:space="preserve">K65M-RB5 </v>
      </c>
      <c r="K3999" s="1" t="str">
        <f t="shared" si="439"/>
        <v>BOR-5 nÂ°500</v>
      </c>
      <c r="L3999" s="1" t="s">
        <v>346</v>
      </c>
      <c r="M3999" s="1"/>
      <c r="N3999" s="1">
        <f t="shared" si="440"/>
        <v>0</v>
      </c>
      <c r="O3999" s="1" t="s">
        <v>9</v>
      </c>
    </row>
    <row r="4000" spans="1:15" x14ac:dyDescent="0.3">
      <c r="A4000" s="1" t="s">
        <v>5722</v>
      </c>
      <c r="B4000" s="1" t="s">
        <v>3478</v>
      </c>
      <c r="C4000" s="1" t="str">
        <f t="shared" si="434"/>
        <v>USA</v>
      </c>
      <c r="D4000" s="1" t="s">
        <v>8158</v>
      </c>
      <c r="E4000" s="7" t="str">
        <f>TEXT(DATE(MID(D4000, 13, 4), CHOOSE(MATCH( MID(D4000, 5, 3), {"Jan","Feb","Mar","Apr","May","Jun","Jul","Aug","Sep","Oct","Nov","Dec"}, 0), 1, 2, 3, 4, 5, 6, 7, 8, 9, 10, 11, 12), MID(D4000, 9, 2)), "yyyy-mm-dd")</f>
        <v>1983-04-28</v>
      </c>
      <c r="F4000" s="1" t="str">
        <f t="shared" si="435"/>
        <v>22:26:00</v>
      </c>
      <c r="G4000" s="9" t="str">
        <f t="shared" si="436"/>
        <v>April</v>
      </c>
      <c r="H4000" s="5" t="str">
        <f t="shared" si="437"/>
        <v>1983</v>
      </c>
      <c r="I4000" s="1" t="s">
        <v>8159</v>
      </c>
      <c r="J4000" s="1" t="str">
        <f t="shared" si="438"/>
        <v xml:space="preserve">Delta 3914 </v>
      </c>
      <c r="K4000" s="1" t="str">
        <f t="shared" si="439"/>
        <v>GOES-F</v>
      </c>
      <c r="L4000" s="1" t="s">
        <v>346</v>
      </c>
      <c r="M4000" s="1"/>
      <c r="N4000" s="1">
        <f t="shared" si="440"/>
        <v>0</v>
      </c>
      <c r="O4000" s="1" t="s">
        <v>9</v>
      </c>
    </row>
    <row r="4001" spans="1:15" x14ac:dyDescent="0.3">
      <c r="A4001" s="1" t="s">
        <v>6140</v>
      </c>
      <c r="B4001" s="1" t="s">
        <v>6615</v>
      </c>
      <c r="C4001" s="1" t="str">
        <f t="shared" si="434"/>
        <v>Russia</v>
      </c>
      <c r="D4001" s="1" t="s">
        <v>8160</v>
      </c>
      <c r="E4001" s="7" t="str">
        <f>TEXT(DATE(MID(D4001, 13, 4), CHOOSE(MATCH( MID(D4001, 5, 3), {"Jan","Feb","Mar","Apr","May","Jun","Jul","Aug","Sep","Oct","Nov","Dec"}, 0), 1, 2, 3, 4, 5, 6, 7, 8, 9, 10, 11, 12), MID(D4001, 9, 2)), "yyyy-mm-dd")</f>
        <v>1983-04-28</v>
      </c>
      <c r="F4001" s="1" t="str">
        <f t="shared" si="435"/>
        <v>08:30:00</v>
      </c>
      <c r="G4001" s="9" t="str">
        <f t="shared" si="436"/>
        <v>April</v>
      </c>
      <c r="H4001" s="5" t="str">
        <f t="shared" si="437"/>
        <v>1983</v>
      </c>
      <c r="I4001" s="1" t="s">
        <v>8161</v>
      </c>
      <c r="J4001" s="1" t="str">
        <f t="shared" si="438"/>
        <v xml:space="preserve">Soyuz U </v>
      </c>
      <c r="K4001" s="1" t="str">
        <f t="shared" si="439"/>
        <v>Cosmos 1458</v>
      </c>
      <c r="L4001" s="1" t="s">
        <v>346</v>
      </c>
      <c r="M4001" s="1">
        <v>20</v>
      </c>
      <c r="N4001" s="1">
        <f t="shared" si="440"/>
        <v>1660</v>
      </c>
      <c r="O4001" s="1" t="s">
        <v>9</v>
      </c>
    </row>
    <row r="4002" spans="1:15" x14ac:dyDescent="0.3">
      <c r="A4002" s="1" t="s">
        <v>6140</v>
      </c>
      <c r="B4002" s="1" t="s">
        <v>130</v>
      </c>
      <c r="C4002" s="1" t="str">
        <f t="shared" si="434"/>
        <v>Kazakhstan</v>
      </c>
      <c r="D4002" s="1" t="s">
        <v>8162</v>
      </c>
      <c r="E4002" s="7" t="str">
        <f>TEXT(DATE(MID(D4002, 13, 4), CHOOSE(MATCH( MID(D4002, 5, 3), {"Jan","Feb","Mar","Apr","May","Jun","Jul","Aug","Sep","Oct","Nov","Dec"}, 0), 1, 2, 3, 4, 5, 6, 7, 8, 9, 10, 11, 12), MID(D4002, 9, 2)), "yyyy-mm-dd")</f>
        <v>1983-04-26</v>
      </c>
      <c r="F4002" s="1" t="str">
        <f t="shared" si="435"/>
        <v>10:00:00</v>
      </c>
      <c r="G4002" s="9" t="str">
        <f t="shared" si="436"/>
        <v>April</v>
      </c>
      <c r="H4002" s="5" t="str">
        <f t="shared" si="437"/>
        <v>1983</v>
      </c>
      <c r="I4002" s="1" t="s">
        <v>8163</v>
      </c>
      <c r="J4002" s="1" t="str">
        <f t="shared" si="438"/>
        <v xml:space="preserve">Soyuz U </v>
      </c>
      <c r="K4002" s="1" t="str">
        <f t="shared" si="439"/>
        <v>Cosmos 1457</v>
      </c>
      <c r="L4002" s="1" t="s">
        <v>346</v>
      </c>
      <c r="M4002" s="1">
        <v>20</v>
      </c>
      <c r="N4002" s="1">
        <f t="shared" si="440"/>
        <v>1660</v>
      </c>
      <c r="O4002" s="1" t="s">
        <v>9</v>
      </c>
    </row>
    <row r="4003" spans="1:15" x14ac:dyDescent="0.3">
      <c r="A4003" s="1" t="s">
        <v>6140</v>
      </c>
      <c r="B4003" s="1" t="s">
        <v>3038</v>
      </c>
      <c r="C4003" s="1" t="str">
        <f t="shared" si="434"/>
        <v>Russia</v>
      </c>
      <c r="D4003" s="1" t="s">
        <v>8164</v>
      </c>
      <c r="E4003" s="7" t="str">
        <f>TEXT(DATE(MID(D4003, 13, 4), CHOOSE(MATCH( MID(D4003, 5, 3), {"Jan","Feb","Mar","Apr","May","Jun","Jul","Aug","Sep","Oct","Nov","Dec"}, 0), 1, 2, 3, 4, 5, 6, 7, 8, 9, 10, 11, 12), MID(D4003, 9, 2)), "yyyy-mm-dd")</f>
        <v>1983-04-25</v>
      </c>
      <c r="F4003" s="1" t="str">
        <f t="shared" si="435"/>
        <v>19:33:00</v>
      </c>
      <c r="G4003" s="9" t="str">
        <f t="shared" si="436"/>
        <v>April</v>
      </c>
      <c r="H4003" s="5" t="str">
        <f t="shared" si="437"/>
        <v>1983</v>
      </c>
      <c r="I4003" s="1" t="s">
        <v>8165</v>
      </c>
      <c r="J4003" s="1" t="str">
        <f t="shared" si="438"/>
        <v xml:space="preserve">Molniya-M /Block 2BL </v>
      </c>
      <c r="K4003" s="1" t="str">
        <f t="shared" si="439"/>
        <v>Cosmos 1456</v>
      </c>
      <c r="L4003" s="1" t="s">
        <v>346</v>
      </c>
      <c r="M4003" s="1"/>
      <c r="N4003" s="1">
        <f t="shared" si="440"/>
        <v>0</v>
      </c>
      <c r="O4003" s="1" t="s">
        <v>9</v>
      </c>
    </row>
    <row r="4004" spans="1:15" x14ac:dyDescent="0.3">
      <c r="A4004" s="1" t="s">
        <v>6140</v>
      </c>
      <c r="B4004" s="1" t="s">
        <v>3566</v>
      </c>
      <c r="C4004" s="1" t="str">
        <f t="shared" si="434"/>
        <v>Russia</v>
      </c>
      <c r="D4004" s="1" t="s">
        <v>8166</v>
      </c>
      <c r="E4004" s="7" t="str">
        <f>TEXT(DATE(MID(D4004, 13, 4), CHOOSE(MATCH( MID(D4004, 5, 3), {"Jan","Feb","Mar","Apr","May","Jun","Jul","Aug","Sep","Oct","Nov","Dec"}, 0), 1, 2, 3, 4, 5, 6, 7, 8, 9, 10, 11, 12), MID(D4004, 9, 2)), "yyyy-mm-dd")</f>
        <v>1983-04-23</v>
      </c>
      <c r="F4004" s="1" t="str">
        <f t="shared" si="435"/>
        <v>14:30:00</v>
      </c>
      <c r="G4004" s="9" t="str">
        <f t="shared" si="436"/>
        <v>April</v>
      </c>
      <c r="H4004" s="5" t="str">
        <f t="shared" si="437"/>
        <v>1983</v>
      </c>
      <c r="I4004" s="1" t="s">
        <v>8167</v>
      </c>
      <c r="J4004" s="1" t="str">
        <f t="shared" si="438"/>
        <v xml:space="preserve">Tsyklon-3 </v>
      </c>
      <c r="K4004" s="1" t="str">
        <f t="shared" si="439"/>
        <v>Cosmos 1455</v>
      </c>
      <c r="L4004" s="1" t="s">
        <v>346</v>
      </c>
      <c r="M4004" s="1"/>
      <c r="N4004" s="1">
        <f t="shared" si="440"/>
        <v>0</v>
      </c>
      <c r="O4004" s="1" t="s">
        <v>9</v>
      </c>
    </row>
    <row r="4005" spans="1:15" x14ac:dyDescent="0.3">
      <c r="A4005" s="1" t="s">
        <v>6140</v>
      </c>
      <c r="B4005" s="1" t="s">
        <v>6615</v>
      </c>
      <c r="C4005" s="1" t="str">
        <f t="shared" si="434"/>
        <v>Russia</v>
      </c>
      <c r="D4005" s="1" t="s">
        <v>8168</v>
      </c>
      <c r="E4005" s="7" t="str">
        <f>TEXT(DATE(MID(D4005, 13, 4), CHOOSE(MATCH( MID(D4005, 5, 3), {"Jan","Feb","Mar","Apr","May","Jun","Jul","Aug","Sep","Oct","Nov","Dec"}, 0), 1, 2, 3, 4, 5, 6, 7, 8, 9, 10, 11, 12), MID(D4005, 9, 2)), "yyyy-mm-dd")</f>
        <v>1983-04-22</v>
      </c>
      <c r="F4005" s="1" t="str">
        <f t="shared" si="435"/>
        <v>14:30:00</v>
      </c>
      <c r="G4005" s="9" t="str">
        <f t="shared" si="436"/>
        <v>April</v>
      </c>
      <c r="H4005" s="5" t="str">
        <f t="shared" si="437"/>
        <v>1983</v>
      </c>
      <c r="I4005" s="1" t="s">
        <v>8169</v>
      </c>
      <c r="J4005" s="1" t="str">
        <f t="shared" si="438"/>
        <v xml:space="preserve">Soyuz U </v>
      </c>
      <c r="K4005" s="1" t="str">
        <f t="shared" si="439"/>
        <v>Cosmos 1454</v>
      </c>
      <c r="L4005" s="1" t="s">
        <v>346</v>
      </c>
      <c r="M4005" s="1">
        <v>20</v>
      </c>
      <c r="N4005" s="1">
        <f t="shared" si="440"/>
        <v>1660</v>
      </c>
      <c r="O4005" s="1" t="s">
        <v>9</v>
      </c>
    </row>
    <row r="4006" spans="1:15" x14ac:dyDescent="0.3">
      <c r="A4006" s="1" t="s">
        <v>6140</v>
      </c>
      <c r="B4006" s="1" t="s">
        <v>1630</v>
      </c>
      <c r="C4006" s="1" t="str">
        <f t="shared" si="434"/>
        <v>Kazakhstan</v>
      </c>
      <c r="D4006" s="1" t="s">
        <v>8170</v>
      </c>
      <c r="E4006" s="7" t="str">
        <f>TEXT(DATE(MID(D4006, 13, 4), CHOOSE(MATCH( MID(D4006, 5, 3), {"Jan","Feb","Mar","Apr","May","Jun","Jul","Aug","Sep","Oct","Nov","Dec"}, 0), 1, 2, 3, 4, 5, 6, 7, 8, 9, 10, 11, 12), MID(D4006, 9, 2)), "yyyy-mm-dd")</f>
        <v>1983-04-20</v>
      </c>
      <c r="F4006" s="1" t="str">
        <f t="shared" si="435"/>
        <v>13:10:00</v>
      </c>
      <c r="G4006" s="9" t="str">
        <f t="shared" si="436"/>
        <v>April</v>
      </c>
      <c r="H4006" s="5" t="str">
        <f t="shared" si="437"/>
        <v>1983</v>
      </c>
      <c r="I4006" s="1" t="s">
        <v>8171</v>
      </c>
      <c r="J4006" s="1" t="str">
        <f t="shared" si="438"/>
        <v xml:space="preserve">Soyuz U </v>
      </c>
      <c r="K4006" s="1" t="str">
        <f t="shared" si="439"/>
        <v>Soyuz T-8</v>
      </c>
      <c r="L4006" s="1" t="s">
        <v>346</v>
      </c>
      <c r="M4006" s="1">
        <v>20</v>
      </c>
      <c r="N4006" s="1">
        <f t="shared" si="440"/>
        <v>1660</v>
      </c>
      <c r="O4006" s="1" t="s">
        <v>9</v>
      </c>
    </row>
    <row r="4007" spans="1:15" x14ac:dyDescent="0.3">
      <c r="A4007" s="1" t="s">
        <v>6140</v>
      </c>
      <c r="B4007" s="1" t="s">
        <v>6482</v>
      </c>
      <c r="C4007" s="1" t="str">
        <f t="shared" si="434"/>
        <v>Russia</v>
      </c>
      <c r="D4007" s="1" t="s">
        <v>8172</v>
      </c>
      <c r="E4007" s="7" t="str">
        <f>TEXT(DATE(MID(D4007, 13, 4), CHOOSE(MATCH( MID(D4007, 5, 3), {"Jan","Feb","Mar","Apr","May","Jun","Jul","Aug","Sep","Oct","Nov","Dec"}, 0), 1, 2, 3, 4, 5, 6, 7, 8, 9, 10, 11, 12), MID(D4007, 9, 2)), "yyyy-mm-dd")</f>
        <v>1983-04-19</v>
      </c>
      <c r="F4007" s="1" t="str">
        <f t="shared" si="435"/>
        <v>12:00:00</v>
      </c>
      <c r="G4007" s="9" t="str">
        <f t="shared" si="436"/>
        <v>April</v>
      </c>
      <c r="H4007" s="5" t="str">
        <f t="shared" si="437"/>
        <v>1983</v>
      </c>
      <c r="I4007" s="1" t="s">
        <v>8173</v>
      </c>
      <c r="J4007" s="1" t="str">
        <f t="shared" si="438"/>
        <v xml:space="preserve">Cosmos-3M </v>
      </c>
      <c r="K4007" s="1" t="str">
        <f t="shared" si="439"/>
        <v>Cosmos 1453</v>
      </c>
      <c r="L4007" s="1" t="s">
        <v>346</v>
      </c>
      <c r="M4007" s="1"/>
      <c r="N4007" s="1">
        <f t="shared" si="440"/>
        <v>0</v>
      </c>
      <c r="O4007" s="1" t="s">
        <v>9</v>
      </c>
    </row>
    <row r="4008" spans="1:15" x14ac:dyDescent="0.3">
      <c r="A4008" s="1" t="s">
        <v>86</v>
      </c>
      <c r="B4008" s="1" t="s">
        <v>5726</v>
      </c>
      <c r="C4008" s="1" t="str">
        <f t="shared" si="434"/>
        <v>India</v>
      </c>
      <c r="D4008" s="1" t="s">
        <v>8174</v>
      </c>
      <c r="E4008" s="7" t="str">
        <f>TEXT(DATE(MID(D4008, 13, 4), CHOOSE(MATCH( MID(D4008, 5, 3), {"Jan","Feb","Mar","Apr","May","Jun","Jul","Aug","Sep","Oct","Nov","Dec"}, 0), 1, 2, 3, 4, 5, 6, 7, 8, 9, 10, 11, 12), MID(D4008, 9, 2)), "yyyy-mm-dd")</f>
        <v>1983-04-17</v>
      </c>
      <c r="F4008" s="1" t="str">
        <f t="shared" si="435"/>
        <v>05:35:00</v>
      </c>
      <c r="G4008" s="9" t="str">
        <f t="shared" si="436"/>
        <v>April</v>
      </c>
      <c r="H4008" s="5" t="str">
        <f t="shared" si="437"/>
        <v>1983</v>
      </c>
      <c r="I4008" s="1" t="s">
        <v>8175</v>
      </c>
      <c r="J4008" s="1" t="str">
        <f t="shared" si="438"/>
        <v xml:space="preserve">SLV-3 </v>
      </c>
      <c r="K4008" s="1" t="str">
        <f t="shared" si="439"/>
        <v>Rohini RS-D2</v>
      </c>
      <c r="L4008" s="1" t="s">
        <v>346</v>
      </c>
      <c r="M4008" s="1"/>
      <c r="N4008" s="1">
        <f t="shared" si="440"/>
        <v>0</v>
      </c>
      <c r="O4008" s="1" t="s">
        <v>9</v>
      </c>
    </row>
    <row r="4009" spans="1:15" x14ac:dyDescent="0.3">
      <c r="A4009" s="1" t="s">
        <v>5722</v>
      </c>
      <c r="B4009" s="1" t="s">
        <v>4249</v>
      </c>
      <c r="C4009" s="1" t="str">
        <f t="shared" si="434"/>
        <v>USA</v>
      </c>
      <c r="D4009" s="1" t="s">
        <v>8176</v>
      </c>
      <c r="E4009" s="7" t="str">
        <f>TEXT(DATE(MID(D4009, 13, 4), CHOOSE(MATCH( MID(D4009, 5, 3), {"Jan","Feb","Mar","Apr","May","Jun","Jul","Aug","Sep","Oct","Nov","Dec"}, 0), 1, 2, 3, 4, 5, 6, 7, 8, 9, 10, 11, 12), MID(D4009, 9, 2)), "yyyy-mm-dd")</f>
        <v>1983-04-15</v>
      </c>
      <c r="F4009" s="1" t="str">
        <f t="shared" si="435"/>
        <v>18:45:00</v>
      </c>
      <c r="G4009" s="9" t="str">
        <f t="shared" si="436"/>
        <v>April</v>
      </c>
      <c r="H4009" s="5" t="str">
        <f t="shared" si="437"/>
        <v>1983</v>
      </c>
      <c r="I4009" s="1" t="s">
        <v>8177</v>
      </c>
      <c r="J4009" s="1" t="str">
        <f t="shared" si="438"/>
        <v xml:space="preserve">Titan III(24)B </v>
      </c>
      <c r="K4009" s="1" t="str">
        <f t="shared" si="439"/>
        <v>OPS 2925</v>
      </c>
      <c r="L4009" s="1" t="s">
        <v>346</v>
      </c>
      <c r="M4009" s="1"/>
      <c r="N4009" s="1">
        <f t="shared" si="440"/>
        <v>0</v>
      </c>
      <c r="O4009" s="1" t="s">
        <v>9</v>
      </c>
    </row>
    <row r="4010" spans="1:15" x14ac:dyDescent="0.3">
      <c r="A4010" s="1" t="s">
        <v>6140</v>
      </c>
      <c r="B4010" s="1" t="s">
        <v>6482</v>
      </c>
      <c r="C4010" s="1" t="str">
        <f t="shared" si="434"/>
        <v>Russia</v>
      </c>
      <c r="D4010" s="1" t="s">
        <v>8178</v>
      </c>
      <c r="E4010" s="7" t="str">
        <f>TEXT(DATE(MID(D4010, 13, 4), CHOOSE(MATCH( MID(D4010, 5, 3), {"Jan","Feb","Mar","Apr","May","Jun","Jul","Aug","Sep","Oct","Nov","Dec"}, 0), 1, 2, 3, 4, 5, 6, 7, 8, 9, 10, 11, 12), MID(D4010, 9, 2)), "yyyy-mm-dd")</f>
        <v>1983-04-12</v>
      </c>
      <c r="F4010" s="1" t="str">
        <f t="shared" si="435"/>
        <v>18:20:00</v>
      </c>
      <c r="G4010" s="9" t="str">
        <f t="shared" si="436"/>
        <v>April</v>
      </c>
      <c r="H4010" s="5" t="str">
        <f t="shared" si="437"/>
        <v>1983</v>
      </c>
      <c r="I4010" s="1" t="s">
        <v>8179</v>
      </c>
      <c r="J4010" s="1" t="str">
        <f t="shared" si="438"/>
        <v xml:space="preserve">Cosmos-3M </v>
      </c>
      <c r="K4010" s="1" t="str">
        <f t="shared" si="439"/>
        <v>Cosmos 1452</v>
      </c>
      <c r="L4010" s="1" t="s">
        <v>346</v>
      </c>
      <c r="M4010" s="1"/>
      <c r="N4010" s="1">
        <f t="shared" si="440"/>
        <v>0</v>
      </c>
      <c r="O4010" s="1" t="s">
        <v>9</v>
      </c>
    </row>
    <row r="4011" spans="1:15" x14ac:dyDescent="0.3">
      <c r="A4011" s="1" t="s">
        <v>5722</v>
      </c>
      <c r="B4011" s="1" t="s">
        <v>3160</v>
      </c>
      <c r="C4011" s="1" t="str">
        <f t="shared" si="434"/>
        <v>USA</v>
      </c>
      <c r="D4011" s="1" t="s">
        <v>8180</v>
      </c>
      <c r="E4011" s="7" t="str">
        <f>TEXT(DATE(MID(D4011, 13, 4), CHOOSE(MATCH( MID(D4011, 5, 3), {"Jan","Feb","Mar","Apr","May","Jun","Jul","Aug","Sep","Oct","Nov","Dec"}, 0), 1, 2, 3, 4, 5, 6, 7, 8, 9, 10, 11, 12), MID(D4011, 9, 2)), "yyyy-mm-dd")</f>
        <v>1983-04-11</v>
      </c>
      <c r="F4011" s="1" t="str">
        <f t="shared" si="435"/>
        <v>22:39:00</v>
      </c>
      <c r="G4011" s="9" t="str">
        <f t="shared" si="436"/>
        <v>April</v>
      </c>
      <c r="H4011" s="5" t="str">
        <f t="shared" si="437"/>
        <v>1983</v>
      </c>
      <c r="I4011" s="1" t="s">
        <v>8181</v>
      </c>
      <c r="J4011" s="1" t="str">
        <f t="shared" si="438"/>
        <v xml:space="preserve">Delta 3924 </v>
      </c>
      <c r="K4011" s="1" t="str">
        <f t="shared" si="439"/>
        <v>Satcom 6</v>
      </c>
      <c r="L4011" s="1" t="s">
        <v>346</v>
      </c>
      <c r="M4011" s="1"/>
      <c r="N4011" s="1">
        <f t="shared" si="440"/>
        <v>0</v>
      </c>
      <c r="O4011" s="1" t="s">
        <v>9</v>
      </c>
    </row>
    <row r="4012" spans="1:15" x14ac:dyDescent="0.3">
      <c r="A4012" s="1" t="s">
        <v>6140</v>
      </c>
      <c r="B4012" s="1" t="s">
        <v>5</v>
      </c>
      <c r="C4012" s="1" t="str">
        <f t="shared" si="434"/>
        <v>Russia</v>
      </c>
      <c r="D4012" s="1" t="s">
        <v>8182</v>
      </c>
      <c r="E4012" s="7" t="str">
        <f>TEXT(DATE(MID(D4012, 13, 4), CHOOSE(MATCH( MID(D4012, 5, 3), {"Jan","Feb","Mar","Apr","May","Jun","Jul","Aug","Sep","Oct","Nov","Dec"}, 0), 1, 2, 3, 4, 5, 6, 7, 8, 9, 10, 11, 12), MID(D4012, 9, 2)), "yyyy-mm-dd")</f>
        <v>1983-04-08</v>
      </c>
      <c r="F4012" s="1" t="str">
        <f t="shared" si="435"/>
        <v>08:30:00</v>
      </c>
      <c r="G4012" s="9" t="str">
        <f t="shared" si="436"/>
        <v>April</v>
      </c>
      <c r="H4012" s="5" t="str">
        <f t="shared" si="437"/>
        <v>1983</v>
      </c>
      <c r="I4012" s="1" t="s">
        <v>8183</v>
      </c>
      <c r="J4012" s="1" t="str">
        <f t="shared" si="438"/>
        <v xml:space="preserve">Soyuz U </v>
      </c>
      <c r="K4012" s="1" t="str">
        <f t="shared" si="439"/>
        <v>Cosmos 1451</v>
      </c>
      <c r="L4012" s="1" t="s">
        <v>346</v>
      </c>
      <c r="M4012" s="1">
        <v>20</v>
      </c>
      <c r="N4012" s="1">
        <f t="shared" si="440"/>
        <v>1660</v>
      </c>
      <c r="O4012" s="1" t="s">
        <v>9</v>
      </c>
    </row>
    <row r="4013" spans="1:15" x14ac:dyDescent="0.3">
      <c r="A4013" s="1" t="s">
        <v>6140</v>
      </c>
      <c r="B4013" s="1" t="s">
        <v>6272</v>
      </c>
      <c r="C4013" s="1" t="str">
        <f t="shared" si="434"/>
        <v>Kazakhstan</v>
      </c>
      <c r="D4013" s="1" t="s">
        <v>8184</v>
      </c>
      <c r="E4013" s="7" t="str">
        <f>TEXT(DATE(MID(D4013, 13, 4), CHOOSE(MATCH( MID(D4013, 5, 3), {"Jan","Feb","Mar","Apr","May","Jun","Jul","Aug","Sep","Oct","Nov","Dec"}, 0), 1, 2, 3, 4, 5, 6, 7, 8, 9, 10, 11, 12), MID(D4013, 9, 2)), "yyyy-mm-dd")</f>
        <v>1983-04-08</v>
      </c>
      <c r="F4013" s="1" t="str">
        <f t="shared" si="435"/>
        <v>04:45:00</v>
      </c>
      <c r="G4013" s="9" t="str">
        <f t="shared" si="436"/>
        <v>April</v>
      </c>
      <c r="H4013" s="5" t="str">
        <f t="shared" si="437"/>
        <v>1983</v>
      </c>
      <c r="I4013" s="1" t="s">
        <v>8185</v>
      </c>
      <c r="J4013" s="1" t="str">
        <f t="shared" si="438"/>
        <v xml:space="preserve">Proton-K/Block-DM </v>
      </c>
      <c r="K4013" s="1" t="str">
        <f t="shared" si="439"/>
        <v>Raduga 12</v>
      </c>
      <c r="L4013" s="1" t="s">
        <v>346</v>
      </c>
      <c r="M4013" s="1"/>
      <c r="N4013" s="1">
        <f t="shared" si="440"/>
        <v>0</v>
      </c>
      <c r="O4013" s="1" t="s">
        <v>9</v>
      </c>
    </row>
    <row r="4014" spans="1:15" x14ac:dyDescent="0.3">
      <c r="A4014" s="1" t="s">
        <v>6140</v>
      </c>
      <c r="B4014" s="1" t="s">
        <v>3373</v>
      </c>
      <c r="C4014" s="1" t="str">
        <f t="shared" si="434"/>
        <v>Russia</v>
      </c>
      <c r="D4014" s="1" t="s">
        <v>8186</v>
      </c>
      <c r="E4014" s="7" t="str">
        <f>TEXT(DATE(MID(D4014, 13, 4), CHOOSE(MATCH( MID(D4014, 5, 3), {"Jan","Feb","Mar","Apr","May","Jun","Jul","Aug","Sep","Oct","Nov","Dec"}, 0), 1, 2, 3, 4, 5, 6, 7, 8, 9, 10, 11, 12), MID(D4014, 9, 2)), "yyyy-mm-dd")</f>
        <v>1983-04-06</v>
      </c>
      <c r="F4014" s="1" t="str">
        <f t="shared" si="435"/>
        <v>12:00:00</v>
      </c>
      <c r="G4014" s="9" t="str">
        <f t="shared" si="436"/>
        <v>April</v>
      </c>
      <c r="H4014" s="5" t="str">
        <f t="shared" si="437"/>
        <v>1983</v>
      </c>
      <c r="I4014" s="1" t="s">
        <v>8187</v>
      </c>
      <c r="J4014" s="1" t="str">
        <f t="shared" si="438"/>
        <v xml:space="preserve">Cosmos-3M </v>
      </c>
      <c r="K4014" s="1" t="str">
        <f t="shared" si="439"/>
        <v>Cosmos 1450</v>
      </c>
      <c r="L4014" s="1" t="s">
        <v>346</v>
      </c>
      <c r="M4014" s="1"/>
      <c r="N4014" s="1">
        <f t="shared" si="440"/>
        <v>0</v>
      </c>
      <c r="O4014" s="1" t="s">
        <v>9</v>
      </c>
    </row>
    <row r="4015" spans="1:15" x14ac:dyDescent="0.3">
      <c r="A4015" s="1" t="s">
        <v>657</v>
      </c>
      <c r="B4015" s="1" t="s">
        <v>30</v>
      </c>
      <c r="C4015" s="1" t="str">
        <f t="shared" si="434"/>
        <v>USA</v>
      </c>
      <c r="D4015" s="1" t="s">
        <v>8188</v>
      </c>
      <c r="E4015" s="7" t="str">
        <f>TEXT(DATE(MID(D4015, 13, 4), CHOOSE(MATCH( MID(D4015, 5, 3), {"Jan","Feb","Mar","Apr","May","Jun","Jul","Aug","Sep","Oct","Nov","Dec"}, 0), 1, 2, 3, 4, 5, 6, 7, 8, 9, 10, 11, 12), MID(D4015, 9, 2)), "yyyy-mm-dd")</f>
        <v>1983-04-04</v>
      </c>
      <c r="F4015" s="1" t="str">
        <f t="shared" si="435"/>
        <v>18:30:00</v>
      </c>
      <c r="G4015" s="9" t="str">
        <f t="shared" si="436"/>
        <v>April</v>
      </c>
      <c r="H4015" s="5" t="str">
        <f t="shared" si="437"/>
        <v>1983</v>
      </c>
      <c r="I4015" s="1" t="s">
        <v>8189</v>
      </c>
      <c r="J4015" s="1" t="str">
        <f t="shared" si="438"/>
        <v xml:space="preserve">Space Shuttle Challenger </v>
      </c>
      <c r="K4015" s="1" t="str">
        <f t="shared" si="439"/>
        <v>STS-6</v>
      </c>
      <c r="L4015" s="1" t="s">
        <v>346</v>
      </c>
      <c r="M4015" s="1">
        <v>450</v>
      </c>
      <c r="N4015" s="1">
        <f t="shared" si="440"/>
        <v>37350</v>
      </c>
      <c r="O4015" s="1" t="s">
        <v>9</v>
      </c>
    </row>
    <row r="4016" spans="1:15" x14ac:dyDescent="0.3">
      <c r="A4016" s="1" t="s">
        <v>6140</v>
      </c>
      <c r="B4016" s="1" t="s">
        <v>1630</v>
      </c>
      <c r="C4016" s="1" t="str">
        <f t="shared" si="434"/>
        <v>Kazakhstan</v>
      </c>
      <c r="D4016" s="1" t="s">
        <v>8190</v>
      </c>
      <c r="E4016" s="7" t="str">
        <f>TEXT(DATE(MID(D4016, 13, 4), CHOOSE(MATCH( MID(D4016, 5, 3), {"Jan","Feb","Mar","Apr","May","Jun","Jul","Aug","Sep","Oct","Nov","Dec"}, 0), 1, 2, 3, 4, 5, 6, 7, 8, 9, 10, 11, 12), MID(D4016, 9, 2)), "yyyy-mm-dd")</f>
        <v>1983-04-02</v>
      </c>
      <c r="F4016" s="1" t="str">
        <f t="shared" si="435"/>
        <v>02:02:00</v>
      </c>
      <c r="G4016" s="9" t="str">
        <f t="shared" si="436"/>
        <v>April</v>
      </c>
      <c r="H4016" s="5" t="str">
        <f t="shared" si="437"/>
        <v>1983</v>
      </c>
      <c r="I4016" s="1" t="s">
        <v>8191</v>
      </c>
      <c r="J4016" s="1" t="str">
        <f t="shared" si="438"/>
        <v xml:space="preserve">Molniya-M /Block ML </v>
      </c>
      <c r="K4016" s="1" t="str">
        <f t="shared" si="439"/>
        <v>Molniya-1 nÂ°105</v>
      </c>
      <c r="L4016" s="1" t="s">
        <v>346</v>
      </c>
      <c r="M4016" s="1"/>
      <c r="N4016" s="1">
        <f t="shared" si="440"/>
        <v>0</v>
      </c>
      <c r="O4016" s="1" t="s">
        <v>9</v>
      </c>
    </row>
    <row r="4017" spans="1:15" x14ac:dyDescent="0.3">
      <c r="A4017" s="1" t="s">
        <v>6140</v>
      </c>
      <c r="B4017" s="1" t="s">
        <v>3038</v>
      </c>
      <c r="C4017" s="1" t="str">
        <f t="shared" si="434"/>
        <v>Russia</v>
      </c>
      <c r="D4017" s="1" t="s">
        <v>8192</v>
      </c>
      <c r="E4017" s="7" t="str">
        <f>TEXT(DATE(MID(D4017, 13, 4), CHOOSE(MATCH( MID(D4017, 5, 3), {"Jan","Feb","Mar","Apr","May","Jun","Jul","Aug","Sep","Oct","Nov","Dec"}, 0), 1, 2, 3, 4, 5, 6, 7, 8, 9, 10, 11, 12), MID(D4017, 9, 2)), "yyyy-mm-dd")</f>
        <v>1983-03-31</v>
      </c>
      <c r="F4017" s="1" t="str">
        <f t="shared" si="435"/>
        <v>10:50:00</v>
      </c>
      <c r="G4017" s="9" t="str">
        <f t="shared" si="436"/>
        <v>March</v>
      </c>
      <c r="H4017" s="5" t="str">
        <f t="shared" si="437"/>
        <v>1983</v>
      </c>
      <c r="I4017" s="1" t="s">
        <v>8193</v>
      </c>
      <c r="J4017" s="1" t="str">
        <f t="shared" si="438"/>
        <v xml:space="preserve">Soyuz U </v>
      </c>
      <c r="K4017" s="1" t="str">
        <f t="shared" si="439"/>
        <v>Cosmos 1449</v>
      </c>
      <c r="L4017" s="1" t="s">
        <v>346</v>
      </c>
      <c r="M4017" s="1">
        <v>20</v>
      </c>
      <c r="N4017" s="1">
        <f t="shared" si="440"/>
        <v>1660</v>
      </c>
      <c r="O4017" s="1" t="s">
        <v>9</v>
      </c>
    </row>
    <row r="4018" spans="1:15" x14ac:dyDescent="0.3">
      <c r="A4018" s="1" t="s">
        <v>6140</v>
      </c>
      <c r="B4018" s="1" t="s">
        <v>3373</v>
      </c>
      <c r="C4018" s="1" t="str">
        <f t="shared" si="434"/>
        <v>Russia</v>
      </c>
      <c r="D4018" s="1" t="s">
        <v>8194</v>
      </c>
      <c r="E4018" s="7" t="str">
        <f>TEXT(DATE(MID(D4018, 13, 4), CHOOSE(MATCH( MID(D4018, 5, 3), {"Jan","Feb","Mar","Apr","May","Jun","Jul","Aug","Sep","Oct","Nov","Dec"}, 0), 1, 2, 3, 4, 5, 6, 7, 8, 9, 10, 11, 12), MID(D4018, 9, 2)), "yyyy-mm-dd")</f>
        <v>1983-03-30</v>
      </c>
      <c r="F4018" s="1" t="str">
        <f t="shared" si="435"/>
        <v>01:10:00</v>
      </c>
      <c r="G4018" s="9" t="str">
        <f t="shared" si="436"/>
        <v>March</v>
      </c>
      <c r="H4018" s="5" t="str">
        <f t="shared" si="437"/>
        <v>1983</v>
      </c>
      <c r="I4018" s="1" t="s">
        <v>8195</v>
      </c>
      <c r="J4018" s="1" t="str">
        <f t="shared" si="438"/>
        <v xml:space="preserve">Cosmos-3M </v>
      </c>
      <c r="K4018" s="1" t="str">
        <f t="shared" si="439"/>
        <v>Cosmos 1448</v>
      </c>
      <c r="L4018" s="1" t="s">
        <v>346</v>
      </c>
      <c r="M4018" s="1"/>
      <c r="N4018" s="1">
        <f t="shared" si="440"/>
        <v>0</v>
      </c>
      <c r="O4018" s="1" t="s">
        <v>9</v>
      </c>
    </row>
    <row r="4019" spans="1:15" x14ac:dyDescent="0.3">
      <c r="A4019" s="1" t="s">
        <v>5556</v>
      </c>
      <c r="B4019" s="1" t="s">
        <v>5557</v>
      </c>
      <c r="C4019" s="1" t="str">
        <f t="shared" si="434"/>
        <v>USA</v>
      </c>
      <c r="D4019" s="1" t="s">
        <v>8196</v>
      </c>
      <c r="E4019" s="7" t="str">
        <f>TEXT(DATE(MID(D4019, 13, 4), CHOOSE(MATCH( MID(D4019, 5, 3), {"Jan","Feb","Mar","Apr","May","Jun","Jul","Aug","Sep","Oct","Nov","Dec"}, 0), 1, 2, 3, 4, 5, 6, 7, 8, 9, 10, 11, 12), MID(D4019, 9, 2)), "yyyy-mm-dd")</f>
        <v>1983-03-28</v>
      </c>
      <c r="F4019" s="1" t="str">
        <f t="shared" si="435"/>
        <v>15:52:00</v>
      </c>
      <c r="G4019" s="9" t="str">
        <f t="shared" si="436"/>
        <v>March</v>
      </c>
      <c r="H4019" s="5" t="str">
        <f t="shared" si="437"/>
        <v>1983</v>
      </c>
      <c r="I4019" s="1" t="s">
        <v>8197</v>
      </c>
      <c r="J4019" s="1" t="str">
        <f t="shared" si="438"/>
        <v xml:space="preserve">Atlas-E/F Star-37S-ISS </v>
      </c>
      <c r="K4019" s="1" t="str">
        <f t="shared" si="439"/>
        <v>NOAA-E</v>
      </c>
      <c r="L4019" s="1" t="s">
        <v>346</v>
      </c>
      <c r="M4019" s="1"/>
      <c r="N4019" s="1">
        <f t="shared" si="440"/>
        <v>0</v>
      </c>
      <c r="O4019" s="1" t="s">
        <v>9</v>
      </c>
    </row>
    <row r="4020" spans="1:15" x14ac:dyDescent="0.3">
      <c r="A4020" s="1" t="s">
        <v>6140</v>
      </c>
      <c r="B4020" s="1" t="s">
        <v>6482</v>
      </c>
      <c r="C4020" s="1" t="str">
        <f t="shared" si="434"/>
        <v>Russia</v>
      </c>
      <c r="D4020" s="1" t="s">
        <v>8198</v>
      </c>
      <c r="E4020" s="7" t="str">
        <f>TEXT(DATE(MID(D4020, 13, 4), CHOOSE(MATCH( MID(D4020, 5, 3), {"Jan","Feb","Mar","Apr","May","Jun","Jul","Aug","Sep","Oct","Nov","Dec"}, 0), 1, 2, 3, 4, 5, 6, 7, 8, 9, 10, 11, 12), MID(D4020, 9, 2)), "yyyy-mm-dd")</f>
        <v>1983-03-24</v>
      </c>
      <c r="F4020" s="1" t="str">
        <f t="shared" si="435"/>
        <v>20:55:00</v>
      </c>
      <c r="G4020" s="9" t="str">
        <f t="shared" si="436"/>
        <v>March</v>
      </c>
      <c r="H4020" s="5" t="str">
        <f t="shared" si="437"/>
        <v>1983</v>
      </c>
      <c r="I4020" s="1" t="s">
        <v>8199</v>
      </c>
      <c r="J4020" s="1" t="str">
        <f t="shared" si="438"/>
        <v xml:space="preserve">Cosmos-3M </v>
      </c>
      <c r="K4020" s="1" t="str">
        <f t="shared" si="439"/>
        <v>Cosmos 1447</v>
      </c>
      <c r="L4020" s="1" t="s">
        <v>346</v>
      </c>
      <c r="M4020" s="1"/>
      <c r="N4020" s="1">
        <f t="shared" si="440"/>
        <v>0</v>
      </c>
      <c r="O4020" s="1" t="s">
        <v>9</v>
      </c>
    </row>
    <row r="4021" spans="1:15" x14ac:dyDescent="0.3">
      <c r="A4021" s="1" t="s">
        <v>6140</v>
      </c>
      <c r="B4021" s="1" t="s">
        <v>529</v>
      </c>
      <c r="C4021" s="1" t="str">
        <f t="shared" si="434"/>
        <v>Kazakhstan</v>
      </c>
      <c r="D4021" s="1" t="s">
        <v>8200</v>
      </c>
      <c r="E4021" s="7" t="str">
        <f>TEXT(DATE(MID(D4021, 13, 4), CHOOSE(MATCH( MID(D4021, 5, 3), {"Jan","Feb","Mar","Apr","May","Jun","Jul","Aug","Sep","Oct","Nov","Dec"}, 0), 1, 2, 3, 4, 5, 6, 7, 8, 9, 10, 11, 12), MID(D4021, 9, 2)), "yyyy-mm-dd")</f>
        <v>1983-03-23</v>
      </c>
      <c r="F4021" s="1" t="str">
        <f t="shared" si="435"/>
        <v>12:45:00</v>
      </c>
      <c r="G4021" s="9" t="str">
        <f t="shared" si="436"/>
        <v>March</v>
      </c>
      <c r="H4021" s="5" t="str">
        <f t="shared" si="437"/>
        <v>1983</v>
      </c>
      <c r="I4021" s="1" t="s">
        <v>8201</v>
      </c>
      <c r="J4021" s="1" t="str">
        <f t="shared" si="438"/>
        <v xml:space="preserve">Proton-K/Block D-1 </v>
      </c>
      <c r="K4021" s="1" t="str">
        <f t="shared" si="439"/>
        <v>Astron</v>
      </c>
      <c r="L4021" s="1" t="s">
        <v>346</v>
      </c>
      <c r="M4021" s="1"/>
      <c r="N4021" s="1">
        <f t="shared" si="440"/>
        <v>0</v>
      </c>
      <c r="O4021" s="1" t="s">
        <v>9</v>
      </c>
    </row>
    <row r="4022" spans="1:15" x14ac:dyDescent="0.3">
      <c r="A4022" s="1" t="s">
        <v>6140</v>
      </c>
      <c r="B4022" s="1" t="s">
        <v>6615</v>
      </c>
      <c r="C4022" s="1" t="str">
        <f t="shared" si="434"/>
        <v>Russia</v>
      </c>
      <c r="D4022" s="1" t="s">
        <v>8202</v>
      </c>
      <c r="E4022" s="7" t="str">
        <f>TEXT(DATE(MID(D4022, 13, 4), CHOOSE(MATCH( MID(D4022, 5, 3), {"Jan","Feb","Mar","Apr","May","Jun","Jul","Aug","Sep","Oct","Nov","Dec"}, 0), 1, 2, 3, 4, 5, 6, 7, 8, 9, 10, 11, 12), MID(D4022, 9, 2)), "yyyy-mm-dd")</f>
        <v>1983-03-16</v>
      </c>
      <c r="F4022" s="1" t="str">
        <f t="shared" si="435"/>
        <v>18:14:00</v>
      </c>
      <c r="G4022" s="9" t="str">
        <f t="shared" si="436"/>
        <v>March</v>
      </c>
      <c r="H4022" s="5" t="str">
        <f t="shared" si="437"/>
        <v>1983</v>
      </c>
      <c r="I4022" s="1" t="s">
        <v>8203</v>
      </c>
      <c r="J4022" s="1" t="str">
        <f t="shared" si="438"/>
        <v xml:space="preserve">Molniya-M /Block ML </v>
      </c>
      <c r="K4022" s="1" t="str">
        <f t="shared" si="439"/>
        <v>Molniya-1 nÂ°104</v>
      </c>
      <c r="L4022" s="1" t="s">
        <v>346</v>
      </c>
      <c r="M4022" s="1"/>
      <c r="N4022" s="1">
        <f t="shared" si="440"/>
        <v>0</v>
      </c>
      <c r="O4022" s="1" t="s">
        <v>9</v>
      </c>
    </row>
    <row r="4023" spans="1:15" x14ac:dyDescent="0.3">
      <c r="A4023" s="1" t="s">
        <v>6140</v>
      </c>
      <c r="B4023" s="1" t="s">
        <v>1630</v>
      </c>
      <c r="C4023" s="1" t="str">
        <f t="shared" si="434"/>
        <v>Kazakhstan</v>
      </c>
      <c r="D4023" s="1" t="s">
        <v>8204</v>
      </c>
      <c r="E4023" s="7" t="str">
        <f>TEXT(DATE(MID(D4023, 13, 4), CHOOSE(MATCH( MID(D4023, 5, 3), {"Jan","Feb","Mar","Apr","May","Jun","Jul","Aug","Sep","Oct","Nov","Dec"}, 0), 1, 2, 3, 4, 5, 6, 7, 8, 9, 10, 11, 12), MID(D4023, 9, 2)), "yyyy-mm-dd")</f>
        <v>1983-03-16</v>
      </c>
      <c r="F4023" s="1" t="str">
        <f t="shared" si="435"/>
        <v>08:50:00</v>
      </c>
      <c r="G4023" s="9" t="str">
        <f t="shared" si="436"/>
        <v>March</v>
      </c>
      <c r="H4023" s="5" t="str">
        <f t="shared" si="437"/>
        <v>1983</v>
      </c>
      <c r="I4023" s="1" t="s">
        <v>8205</v>
      </c>
      <c r="J4023" s="1" t="str">
        <f t="shared" si="438"/>
        <v xml:space="preserve">Soyuz U2 </v>
      </c>
      <c r="K4023" s="1" t="str">
        <f t="shared" si="439"/>
        <v>Cosmos 1446</v>
      </c>
      <c r="L4023" s="1" t="s">
        <v>346</v>
      </c>
      <c r="M4023" s="1">
        <v>40</v>
      </c>
      <c r="N4023" s="1">
        <f t="shared" si="440"/>
        <v>3320</v>
      </c>
      <c r="O4023" s="1" t="s">
        <v>9</v>
      </c>
    </row>
    <row r="4024" spans="1:15" x14ac:dyDescent="0.3">
      <c r="A4024" s="1" t="s">
        <v>6140</v>
      </c>
      <c r="B4024" s="1" t="s">
        <v>6899</v>
      </c>
      <c r="C4024" s="1" t="str">
        <f t="shared" si="434"/>
        <v>Russia</v>
      </c>
      <c r="D4024" s="1" t="s">
        <v>8206</v>
      </c>
      <c r="E4024" s="7" t="str">
        <f>TEXT(DATE(MID(D4024, 13, 4), CHOOSE(MATCH( MID(D4024, 5, 3), {"Jan","Feb","Mar","Apr","May","Jun","Jul","Aug","Sep","Oct","Nov","Dec"}, 0), 1, 2, 3, 4, 5, 6, 7, 8, 9, 10, 11, 12), MID(D4024, 9, 2)), "yyyy-mm-dd")</f>
        <v>1983-03-15</v>
      </c>
      <c r="F4024" s="1" t="str">
        <f t="shared" si="435"/>
        <v>22:30:00</v>
      </c>
      <c r="G4024" s="9" t="str">
        <f t="shared" si="436"/>
        <v>March</v>
      </c>
      <c r="H4024" s="5" t="str">
        <f t="shared" si="437"/>
        <v>1983</v>
      </c>
      <c r="I4024" s="1" t="s">
        <v>8207</v>
      </c>
      <c r="J4024" s="1" t="str">
        <f t="shared" si="438"/>
        <v xml:space="preserve">K65M-RB5 </v>
      </c>
      <c r="K4024" s="1" t="str">
        <f t="shared" si="439"/>
        <v>Cosmos 1445 (BOR-4)</v>
      </c>
      <c r="L4024" s="1" t="s">
        <v>346</v>
      </c>
      <c r="M4024" s="1"/>
      <c r="N4024" s="1">
        <f t="shared" si="440"/>
        <v>0</v>
      </c>
      <c r="O4024" s="1" t="s">
        <v>9</v>
      </c>
    </row>
    <row r="4025" spans="1:15" x14ac:dyDescent="0.3">
      <c r="A4025" s="1" t="s">
        <v>6140</v>
      </c>
      <c r="B4025" s="1" t="s">
        <v>6272</v>
      </c>
      <c r="C4025" s="1" t="str">
        <f t="shared" si="434"/>
        <v>Kazakhstan</v>
      </c>
      <c r="D4025" s="1" t="s">
        <v>8208</v>
      </c>
      <c r="E4025" s="7" t="str">
        <f>TEXT(DATE(MID(D4025, 13, 4), CHOOSE(MATCH( MID(D4025, 5, 3), {"Jan","Feb","Mar","Apr","May","Jun","Jul","Aug","Sep","Oct","Nov","Dec"}, 0), 1, 2, 3, 4, 5, 6, 7, 8, 9, 10, 11, 12), MID(D4025, 9, 2)), "yyyy-mm-dd")</f>
        <v>1983-03-12</v>
      </c>
      <c r="F4025" s="1" t="str">
        <f t="shared" si="435"/>
        <v>14:00:00</v>
      </c>
      <c r="G4025" s="9" t="str">
        <f t="shared" si="436"/>
        <v>March</v>
      </c>
      <c r="H4025" s="5" t="str">
        <f t="shared" si="437"/>
        <v>1983</v>
      </c>
      <c r="I4025" s="1" t="s">
        <v>8209</v>
      </c>
      <c r="J4025" s="1" t="str">
        <f t="shared" si="438"/>
        <v xml:space="preserve">Proton-K/Block-DM </v>
      </c>
      <c r="K4025" s="1" t="str">
        <f t="shared" si="439"/>
        <v>Ekran 10</v>
      </c>
      <c r="L4025" s="1" t="s">
        <v>346</v>
      </c>
      <c r="M4025" s="1"/>
      <c r="N4025" s="1">
        <f t="shared" si="440"/>
        <v>0</v>
      </c>
      <c r="O4025" s="1" t="s">
        <v>9</v>
      </c>
    </row>
    <row r="4026" spans="1:15" x14ac:dyDescent="0.3">
      <c r="A4026" s="1" t="s">
        <v>6140</v>
      </c>
      <c r="B4026" s="1" t="s">
        <v>6615</v>
      </c>
      <c r="C4026" s="1" t="str">
        <f t="shared" si="434"/>
        <v>Russia</v>
      </c>
      <c r="D4026" s="1" t="s">
        <v>8210</v>
      </c>
      <c r="E4026" s="7" t="str">
        <f>TEXT(DATE(MID(D4026, 13, 4), CHOOSE(MATCH( MID(D4026, 5, 3), {"Jan","Feb","Mar","Apr","May","Jun","Jul","Aug","Sep","Oct","Nov","Dec"}, 0), 1, 2, 3, 4, 5, 6, 7, 8, 9, 10, 11, 12), MID(D4026, 9, 2)), "yyyy-mm-dd")</f>
        <v>1983-03-11</v>
      </c>
      <c r="F4026" s="1" t="str">
        <f t="shared" si="435"/>
        <v>15:29:00</v>
      </c>
      <c r="G4026" s="9" t="str">
        <f t="shared" si="436"/>
        <v>March</v>
      </c>
      <c r="H4026" s="5" t="str">
        <f t="shared" si="437"/>
        <v>1983</v>
      </c>
      <c r="I4026" s="1" t="s">
        <v>8211</v>
      </c>
      <c r="J4026" s="1" t="str">
        <f t="shared" si="438"/>
        <v xml:space="preserve">Molniya-M /Block ML </v>
      </c>
      <c r="K4026" s="1" t="str">
        <f t="shared" si="439"/>
        <v>Molniya-3 nÂ°103</v>
      </c>
      <c r="L4026" s="1" t="s">
        <v>346</v>
      </c>
      <c r="M4026" s="1"/>
      <c r="N4026" s="1">
        <f t="shared" si="440"/>
        <v>0</v>
      </c>
      <c r="O4026" s="1" t="s">
        <v>9</v>
      </c>
    </row>
    <row r="4027" spans="1:15" x14ac:dyDescent="0.3">
      <c r="A4027" s="1" t="s">
        <v>6140</v>
      </c>
      <c r="B4027" s="1" t="s">
        <v>6615</v>
      </c>
      <c r="C4027" s="1" t="str">
        <f t="shared" si="434"/>
        <v>Russia</v>
      </c>
      <c r="D4027" s="1" t="s">
        <v>8212</v>
      </c>
      <c r="E4027" s="7" t="str">
        <f>TEXT(DATE(MID(D4027, 13, 4), CHOOSE(MATCH( MID(D4027, 5, 3), {"Jan","Feb","Mar","Apr","May","Jun","Jul","Aug","Sep","Oct","Nov","Dec"}, 0), 1, 2, 3, 4, 5, 6, 7, 8, 9, 10, 11, 12), MID(D4027, 9, 2)), "yyyy-mm-dd")</f>
        <v>1983-03-02</v>
      </c>
      <c r="F4027" s="1" t="str">
        <f t="shared" si="435"/>
        <v>10:50:00</v>
      </c>
      <c r="G4027" s="9" t="str">
        <f t="shared" si="436"/>
        <v>March</v>
      </c>
      <c r="H4027" s="5" t="str">
        <f t="shared" si="437"/>
        <v>1983</v>
      </c>
      <c r="I4027" s="1" t="s">
        <v>8213</v>
      </c>
      <c r="J4027" s="1" t="str">
        <f t="shared" si="438"/>
        <v xml:space="preserve">Soyuz U </v>
      </c>
      <c r="K4027" s="1" t="str">
        <f t="shared" si="439"/>
        <v>Cosmos 1444</v>
      </c>
      <c r="L4027" s="1" t="s">
        <v>346</v>
      </c>
      <c r="M4027" s="1">
        <v>20</v>
      </c>
      <c r="N4027" s="1">
        <f t="shared" si="440"/>
        <v>1660</v>
      </c>
      <c r="O4027" s="1" t="s">
        <v>9</v>
      </c>
    </row>
    <row r="4028" spans="1:15" x14ac:dyDescent="0.3">
      <c r="A4028" s="1" t="s">
        <v>6140</v>
      </c>
      <c r="B4028" s="1" t="s">
        <v>529</v>
      </c>
      <c r="C4028" s="1" t="str">
        <f t="shared" si="434"/>
        <v>Kazakhstan</v>
      </c>
      <c r="D4028" s="1" t="s">
        <v>8214</v>
      </c>
      <c r="E4028" s="7" t="str">
        <f>TEXT(DATE(MID(D4028, 13, 4), CHOOSE(MATCH( MID(D4028, 5, 3), {"Jan","Feb","Mar","Apr","May","Jun","Jul","Aug","Sep","Oct","Nov","Dec"}, 0), 1, 2, 3, 4, 5, 6, 7, 8, 9, 10, 11, 12), MID(D4028, 9, 2)), "yyyy-mm-dd")</f>
        <v>1983-03-02</v>
      </c>
      <c r="F4028" s="1" t="str">
        <f t="shared" si="435"/>
        <v>09:37:00</v>
      </c>
      <c r="G4028" s="9" t="str">
        <f t="shared" si="436"/>
        <v>March</v>
      </c>
      <c r="H4028" s="5" t="str">
        <f t="shared" si="437"/>
        <v>1983</v>
      </c>
      <c r="I4028" s="1" t="s">
        <v>8215</v>
      </c>
      <c r="J4028" s="1" t="str">
        <f t="shared" si="438"/>
        <v xml:space="preserve">Proton-K </v>
      </c>
      <c r="K4028" s="1" t="str">
        <f t="shared" si="439"/>
        <v>Cosmos 1443 (TKS)</v>
      </c>
      <c r="L4028" s="1" t="s">
        <v>346</v>
      </c>
      <c r="M4028" s="1"/>
      <c r="N4028" s="1">
        <f t="shared" si="440"/>
        <v>0</v>
      </c>
      <c r="O4028" s="1" t="s">
        <v>9</v>
      </c>
    </row>
    <row r="4029" spans="1:15" x14ac:dyDescent="0.3">
      <c r="A4029" s="1" t="s">
        <v>6140</v>
      </c>
      <c r="B4029" s="1" t="s">
        <v>6615</v>
      </c>
      <c r="C4029" s="1" t="str">
        <f t="shared" si="434"/>
        <v>Russia</v>
      </c>
      <c r="D4029" s="1" t="s">
        <v>8216</v>
      </c>
      <c r="E4029" s="7" t="str">
        <f>TEXT(DATE(MID(D4029, 13, 4), CHOOSE(MATCH( MID(D4029, 5, 3), {"Jan","Feb","Mar","Apr","May","Jun","Jul","Aug","Sep","Oct","Nov","Dec"}, 0), 1, 2, 3, 4, 5, 6, 7, 8, 9, 10, 11, 12), MID(D4029, 9, 2)), "yyyy-mm-dd")</f>
        <v>1983-02-25</v>
      </c>
      <c r="F4029" s="1" t="str">
        <f t="shared" si="435"/>
        <v>12:45:00</v>
      </c>
      <c r="G4029" s="9" t="str">
        <f t="shared" si="436"/>
        <v>February</v>
      </c>
      <c r="H4029" s="5" t="str">
        <f t="shared" si="437"/>
        <v>1983</v>
      </c>
      <c r="I4029" s="1" t="s">
        <v>8217</v>
      </c>
      <c r="J4029" s="1" t="str">
        <f t="shared" si="438"/>
        <v xml:space="preserve">Soyuz U </v>
      </c>
      <c r="K4029" s="1" t="str">
        <f t="shared" si="439"/>
        <v>Cosmos 1442</v>
      </c>
      <c r="L4029" s="1" t="s">
        <v>346</v>
      </c>
      <c r="M4029" s="1">
        <v>20</v>
      </c>
      <c r="N4029" s="1">
        <f t="shared" si="440"/>
        <v>1660</v>
      </c>
      <c r="O4029" s="1" t="s">
        <v>9</v>
      </c>
    </row>
    <row r="4030" spans="1:15" x14ac:dyDescent="0.3">
      <c r="A4030" s="1" t="s">
        <v>3891</v>
      </c>
      <c r="B4030" s="1" t="s">
        <v>714</v>
      </c>
      <c r="C4030" s="1" t="str">
        <f t="shared" si="434"/>
        <v>Japan</v>
      </c>
      <c r="D4030" s="1" t="s">
        <v>8218</v>
      </c>
      <c r="E4030" s="7" t="str">
        <f>TEXT(DATE(MID(D4030, 13, 4), CHOOSE(MATCH( MID(D4030, 5, 3), {"Jan","Feb","Mar","Apr","May","Jun","Jul","Aug","Sep","Oct","Nov","Dec"}, 0), 1, 2, 3, 4, 5, 6, 7, 8, 9, 10, 11, 12), MID(D4030, 9, 2)), "yyyy-mm-dd")</f>
        <v>1983-02-20</v>
      </c>
      <c r="F4030" s="1" t="str">
        <f t="shared" si="435"/>
        <v>05:10:00</v>
      </c>
      <c r="G4030" s="9" t="str">
        <f t="shared" si="436"/>
        <v>February</v>
      </c>
      <c r="H4030" s="5" t="str">
        <f t="shared" si="437"/>
        <v>1983</v>
      </c>
      <c r="I4030" s="1" t="s">
        <v>8219</v>
      </c>
      <c r="J4030" s="1" t="str">
        <f t="shared" si="438"/>
        <v xml:space="preserve">Mu-III S </v>
      </c>
      <c r="K4030" s="1" t="str">
        <f t="shared" si="439"/>
        <v>Tenma</v>
      </c>
      <c r="L4030" s="1" t="s">
        <v>346</v>
      </c>
      <c r="M4030" s="1"/>
      <c r="N4030" s="1">
        <f t="shared" si="440"/>
        <v>0</v>
      </c>
      <c r="O4030" s="1" t="s">
        <v>9</v>
      </c>
    </row>
    <row r="4031" spans="1:15" x14ac:dyDescent="0.3">
      <c r="A4031" s="1" t="s">
        <v>6140</v>
      </c>
      <c r="B4031" s="1" t="s">
        <v>3038</v>
      </c>
      <c r="C4031" s="1" t="str">
        <f t="shared" si="434"/>
        <v>Russia</v>
      </c>
      <c r="D4031" s="1" t="s">
        <v>8220</v>
      </c>
      <c r="E4031" s="7" t="str">
        <f>TEXT(DATE(MID(D4031, 13, 4), CHOOSE(MATCH( MID(D4031, 5, 3), {"Jan","Feb","Mar","Apr","May","Jun","Jul","Aug","Sep","Oct","Nov","Dec"}, 0), 1, 2, 3, 4, 5, 6, 7, 8, 9, 10, 11, 12), MID(D4031, 9, 2)), "yyyy-mm-dd")</f>
        <v>1983-02-16</v>
      </c>
      <c r="F4031" s="1" t="str">
        <f t="shared" si="435"/>
        <v>10:03:00</v>
      </c>
      <c r="G4031" s="9" t="str">
        <f t="shared" si="436"/>
        <v>February</v>
      </c>
      <c r="H4031" s="5" t="str">
        <f t="shared" si="437"/>
        <v>1983</v>
      </c>
      <c r="I4031" s="1" t="s">
        <v>8221</v>
      </c>
      <c r="J4031" s="1" t="str">
        <f t="shared" si="438"/>
        <v xml:space="preserve">Vostok-2M </v>
      </c>
      <c r="K4031" s="1" t="str">
        <f t="shared" si="439"/>
        <v>Cosmos 1441</v>
      </c>
      <c r="L4031" s="1" t="s">
        <v>346</v>
      </c>
      <c r="M4031" s="1"/>
      <c r="N4031" s="1">
        <f t="shared" si="440"/>
        <v>0</v>
      </c>
      <c r="O4031" s="1" t="s">
        <v>9</v>
      </c>
    </row>
    <row r="4032" spans="1:15" x14ac:dyDescent="0.3">
      <c r="A4032" s="1" t="s">
        <v>6140</v>
      </c>
      <c r="B4032" s="1" t="s">
        <v>6615</v>
      </c>
      <c r="C4032" s="1" t="str">
        <f t="shared" si="434"/>
        <v>Russia</v>
      </c>
      <c r="D4032" s="1" t="s">
        <v>8222</v>
      </c>
      <c r="E4032" s="7" t="str">
        <f>TEXT(DATE(MID(D4032, 13, 4), CHOOSE(MATCH( MID(D4032, 5, 3), {"Jan","Feb","Mar","Apr","May","Jun","Jul","Aug","Sep","Oct","Nov","Dec"}, 0), 1, 2, 3, 4, 5, 6, 7, 8, 9, 10, 11, 12), MID(D4032, 9, 2)), "yyyy-mm-dd")</f>
        <v>1983-02-10</v>
      </c>
      <c r="F4032" s="1" t="str">
        <f t="shared" si="435"/>
        <v>07:15:00</v>
      </c>
      <c r="G4032" s="9" t="str">
        <f t="shared" si="436"/>
        <v>February</v>
      </c>
      <c r="H4032" s="5" t="str">
        <f t="shared" si="437"/>
        <v>1983</v>
      </c>
      <c r="I4032" s="1" t="s">
        <v>8223</v>
      </c>
      <c r="J4032" s="1" t="str">
        <f t="shared" si="438"/>
        <v xml:space="preserve">Soyuz U </v>
      </c>
      <c r="K4032" s="1" t="str">
        <f t="shared" si="439"/>
        <v>Cosmos 1440</v>
      </c>
      <c r="L4032" s="1" t="s">
        <v>346</v>
      </c>
      <c r="M4032" s="1">
        <v>20</v>
      </c>
      <c r="N4032" s="1">
        <f t="shared" si="440"/>
        <v>1660</v>
      </c>
      <c r="O4032" s="1" t="s">
        <v>9</v>
      </c>
    </row>
    <row r="4033" spans="1:15" x14ac:dyDescent="0.3">
      <c r="A4033" s="1" t="s">
        <v>5556</v>
      </c>
      <c r="B4033" s="1" t="s">
        <v>671</v>
      </c>
      <c r="C4033" s="1" t="str">
        <f t="shared" si="434"/>
        <v>USA</v>
      </c>
      <c r="D4033" s="1" t="s">
        <v>8224</v>
      </c>
      <c r="E4033" s="7" t="str">
        <f>TEXT(DATE(MID(D4033, 13, 4), CHOOSE(MATCH( MID(D4033, 5, 3), {"Jan","Feb","Mar","Apr","May","Jun","Jul","Aug","Sep","Oct","Nov","Dec"}, 0), 1, 2, 3, 4, 5, 6, 7, 8, 9, 10, 11, 12), MID(D4033, 9, 2)), "yyyy-mm-dd")</f>
        <v>1983-02-09</v>
      </c>
      <c r="F4033" s="1" t="str">
        <f t="shared" si="435"/>
        <v>13:47:00</v>
      </c>
      <c r="G4033" s="9" t="str">
        <f t="shared" si="436"/>
        <v>February</v>
      </c>
      <c r="H4033" s="5" t="str">
        <f t="shared" si="437"/>
        <v>1983</v>
      </c>
      <c r="I4033" s="1" t="s">
        <v>8225</v>
      </c>
      <c r="J4033" s="1" t="str">
        <f t="shared" si="438"/>
        <v xml:space="preserve">Atlas-H MSD </v>
      </c>
      <c r="K4033" s="1" t="str">
        <f t="shared" si="439"/>
        <v>NOSS-5</v>
      </c>
      <c r="L4033" s="1" t="s">
        <v>346</v>
      </c>
      <c r="M4033" s="1"/>
      <c r="N4033" s="1">
        <f t="shared" si="440"/>
        <v>0</v>
      </c>
      <c r="O4033" s="1" t="s">
        <v>9</v>
      </c>
    </row>
    <row r="4034" spans="1:15" x14ac:dyDescent="0.3">
      <c r="A4034" s="1" t="s">
        <v>6140</v>
      </c>
      <c r="B4034" s="1" t="s">
        <v>130</v>
      </c>
      <c r="C4034" s="1" t="str">
        <f t="shared" ref="C4034:C4097" si="441">TRIM(MID(B4034, FIND("|", SUBSTITUTE(B4034, ",", "|", LEN(B4034) - LEN(SUBSTITUTE(B4034,",", "" )))) + 1, LEN(B4034)))</f>
        <v>Kazakhstan</v>
      </c>
      <c r="D4034" s="1" t="s">
        <v>8226</v>
      </c>
      <c r="E4034" s="7" t="str">
        <f>TEXT(DATE(MID(D4034, 13, 4), CHOOSE(MATCH( MID(D4034, 5, 3), {"Jan","Feb","Mar","Apr","May","Jun","Jul","Aug","Sep","Oct","Nov","Dec"}, 0), 1, 2, 3, 4, 5, 6, 7, 8, 9, 10, 11, 12), MID(D4034, 9, 2)), "yyyy-mm-dd")</f>
        <v>1983-02-06</v>
      </c>
      <c r="F4034" s="1" t="str">
        <f t="shared" ref="F4034:F4097" si="442">IF(ISNUMBER(FIND(":", D4034)), MID(D4034, FIND(":", D4034)-2, 5) &amp; ":00", "00:00:00")</f>
        <v>11:31:00</v>
      </c>
      <c r="G4034" s="9" t="str">
        <f t="shared" ref="G4034:G4097" si="443">TEXT(E4034, "mmmm")</f>
        <v>February</v>
      </c>
      <c r="H4034" s="5" t="str">
        <f t="shared" ref="H4034:H4097" si="444">TEXT(E4034, "yyyy")</f>
        <v>1983</v>
      </c>
      <c r="I4034" s="1" t="s">
        <v>8227</v>
      </c>
      <c r="J4034" s="1" t="str">
        <f t="shared" ref="J4034:J4097" si="445">LEFT(I4034, FIND("|", I4034) - 1)</f>
        <v xml:space="preserve">Soyuz U </v>
      </c>
      <c r="K4034" s="1" t="str">
        <f t="shared" ref="K4034:K4097" si="446">MID(I4034, FIND("|", I4034) + 2, LEN(I4034))</f>
        <v>Cosmos 1439</v>
      </c>
      <c r="L4034" s="1" t="s">
        <v>346</v>
      </c>
      <c r="M4034" s="1">
        <v>20</v>
      </c>
      <c r="N4034" s="1">
        <f t="shared" si="440"/>
        <v>1660</v>
      </c>
      <c r="O4034" s="1" t="s">
        <v>9</v>
      </c>
    </row>
    <row r="4035" spans="1:15" x14ac:dyDescent="0.3">
      <c r="A4035" s="1" t="s">
        <v>60</v>
      </c>
      <c r="B4035" s="1" t="s">
        <v>61</v>
      </c>
      <c r="C4035" s="1" t="str">
        <f t="shared" si="441"/>
        <v>Japan</v>
      </c>
      <c r="D4035" s="1" t="s">
        <v>8228</v>
      </c>
      <c r="E4035" s="7" t="str">
        <f>TEXT(DATE(MID(D4035, 13, 4), CHOOSE(MATCH( MID(D4035, 5, 3), {"Jan","Feb","Mar","Apr","May","Jun","Jul","Aug","Sep","Oct","Nov","Dec"}, 0), 1, 2, 3, 4, 5, 6, 7, 8, 9, 10, 11, 12), MID(D4035, 9, 2)), "yyyy-mm-dd")</f>
        <v>1983-02-04</v>
      </c>
      <c r="F4035" s="1" t="str">
        <f t="shared" si="442"/>
        <v>08:37:00</v>
      </c>
      <c r="G4035" s="9" t="str">
        <f t="shared" si="443"/>
        <v>February</v>
      </c>
      <c r="H4035" s="5" t="str">
        <f t="shared" si="444"/>
        <v>1983</v>
      </c>
      <c r="I4035" s="1" t="s">
        <v>8229</v>
      </c>
      <c r="J4035" s="1" t="str">
        <f t="shared" si="445"/>
        <v xml:space="preserve">N-II Star-37E </v>
      </c>
      <c r="K4035" s="1" t="str">
        <f t="shared" si="446"/>
        <v>Sakura 2a</v>
      </c>
      <c r="L4035" s="1" t="s">
        <v>346</v>
      </c>
      <c r="M4035" s="1"/>
      <c r="N4035" s="1">
        <f t="shared" ref="N4035:N4098" si="447">M4035 * 83</f>
        <v>0</v>
      </c>
      <c r="O4035" s="1" t="s">
        <v>9</v>
      </c>
    </row>
    <row r="4036" spans="1:15" x14ac:dyDescent="0.3">
      <c r="A4036" s="1" t="s">
        <v>6140</v>
      </c>
      <c r="B4036" s="1" t="s">
        <v>130</v>
      </c>
      <c r="C4036" s="1" t="str">
        <f t="shared" si="441"/>
        <v>Kazakhstan</v>
      </c>
      <c r="D4036" s="1" t="s">
        <v>8230</v>
      </c>
      <c r="E4036" s="7" t="str">
        <f>TEXT(DATE(MID(D4036, 13, 4), CHOOSE(MATCH( MID(D4036, 5, 3), {"Jan","Feb","Mar","Apr","May","Jun","Jul","Aug","Sep","Oct","Nov","Dec"}, 0), 1, 2, 3, 4, 5, 6, 7, 8, 9, 10, 11, 12), MID(D4036, 9, 2)), "yyyy-mm-dd")</f>
        <v>1983-01-27</v>
      </c>
      <c r="F4036" s="1" t="str">
        <f t="shared" si="442"/>
        <v>08:30:00</v>
      </c>
      <c r="G4036" s="9" t="str">
        <f t="shared" si="443"/>
        <v>January</v>
      </c>
      <c r="H4036" s="5" t="str">
        <f t="shared" si="444"/>
        <v>1983</v>
      </c>
      <c r="I4036" s="1" t="s">
        <v>8231</v>
      </c>
      <c r="J4036" s="1" t="str">
        <f t="shared" si="445"/>
        <v xml:space="preserve">Soyuz U </v>
      </c>
      <c r="K4036" s="1" t="str">
        <f t="shared" si="446"/>
        <v>Cosmos 1438</v>
      </c>
      <c r="L4036" s="1" t="s">
        <v>346</v>
      </c>
      <c r="M4036" s="1">
        <v>20</v>
      </c>
      <c r="N4036" s="1">
        <f t="shared" si="447"/>
        <v>1660</v>
      </c>
      <c r="O4036" s="1" t="s">
        <v>9</v>
      </c>
    </row>
    <row r="4037" spans="1:15" x14ac:dyDescent="0.3">
      <c r="A4037" s="1" t="s">
        <v>5722</v>
      </c>
      <c r="B4037" s="1" t="s">
        <v>114</v>
      </c>
      <c r="C4037" s="1" t="str">
        <f t="shared" si="441"/>
        <v>USA</v>
      </c>
      <c r="D4037" s="1" t="s">
        <v>8232</v>
      </c>
      <c r="E4037" s="7" t="str">
        <f>TEXT(DATE(MID(D4037, 13, 4), CHOOSE(MATCH( MID(D4037, 5, 3), {"Jan","Feb","Mar","Apr","May","Jun","Jul","Aug","Sep","Oct","Nov","Dec"}, 0), 1, 2, 3, 4, 5, 6, 7, 8, 9, 10, 11, 12), MID(D4037, 9, 2)), "yyyy-mm-dd")</f>
        <v>1983-01-26</v>
      </c>
      <c r="F4037" s="1" t="str">
        <f t="shared" si="442"/>
        <v>02:17:00</v>
      </c>
      <c r="G4037" s="9" t="str">
        <f t="shared" si="443"/>
        <v>January</v>
      </c>
      <c r="H4037" s="5" t="str">
        <f t="shared" si="444"/>
        <v>1983</v>
      </c>
      <c r="I4037" s="1" t="s">
        <v>8233</v>
      </c>
      <c r="J4037" s="1" t="str">
        <f t="shared" si="445"/>
        <v xml:space="preserve">Delta 3910 </v>
      </c>
      <c r="K4037" s="1" t="str">
        <f t="shared" si="446"/>
        <v>IRAS &amp; PIX-2</v>
      </c>
      <c r="L4037" s="1" t="s">
        <v>346</v>
      </c>
      <c r="M4037" s="1"/>
      <c r="N4037" s="1">
        <f t="shared" si="447"/>
        <v>0</v>
      </c>
      <c r="O4037" s="1" t="s">
        <v>9</v>
      </c>
    </row>
    <row r="4038" spans="1:15" x14ac:dyDescent="0.3">
      <c r="A4038" s="1" t="s">
        <v>6140</v>
      </c>
      <c r="B4038" s="1" t="s">
        <v>6482</v>
      </c>
      <c r="C4038" s="1" t="str">
        <f t="shared" si="441"/>
        <v>Russia</v>
      </c>
      <c r="D4038" s="1" t="s">
        <v>8234</v>
      </c>
      <c r="E4038" s="7" t="str">
        <f>TEXT(DATE(MID(D4038, 13, 4), CHOOSE(MATCH( MID(D4038, 5, 3), {"Jan","Feb","Mar","Apr","May","Jun","Jul","Aug","Sep","Oct","Nov","Dec"}, 0), 1, 2, 3, 4, 5, 6, 7, 8, 9, 10, 11, 12), MID(D4038, 9, 2)), "yyyy-mm-dd")</f>
        <v>1983-01-25</v>
      </c>
      <c r="F4038" s="1" t="str">
        <f t="shared" si="442"/>
        <v>12:00:00</v>
      </c>
      <c r="G4038" s="9" t="str">
        <f t="shared" si="443"/>
        <v>January</v>
      </c>
      <c r="H4038" s="5" t="str">
        <f t="shared" si="444"/>
        <v>1983</v>
      </c>
      <c r="I4038" s="1" t="s">
        <v>8235</v>
      </c>
      <c r="J4038" s="1" t="str">
        <f t="shared" si="445"/>
        <v xml:space="preserve">Cosmos-3M </v>
      </c>
      <c r="K4038" s="1" t="str">
        <f t="shared" si="446"/>
        <v>TaÃ¯foun nÂ°32</v>
      </c>
      <c r="L4038" s="1" t="s">
        <v>346</v>
      </c>
      <c r="M4038" s="1"/>
      <c r="N4038" s="1">
        <f t="shared" si="447"/>
        <v>0</v>
      </c>
      <c r="O4038" s="1" t="s">
        <v>257</v>
      </c>
    </row>
    <row r="4039" spans="1:15" x14ac:dyDescent="0.3">
      <c r="A4039" s="1" t="s">
        <v>6140</v>
      </c>
      <c r="B4039" s="1" t="s">
        <v>3038</v>
      </c>
      <c r="C4039" s="1" t="str">
        <f t="shared" si="441"/>
        <v>Russia</v>
      </c>
      <c r="D4039" s="1" t="s">
        <v>8236</v>
      </c>
      <c r="E4039" s="7" t="str">
        <f>TEXT(DATE(MID(D4039, 13, 4), CHOOSE(MATCH( MID(D4039, 5, 3), {"Jan","Feb","Mar","Apr","May","Jun","Jul","Aug","Sep","Oct","Nov","Dec"}, 0), 1, 2, 3, 4, 5, 6, 7, 8, 9, 10, 11, 12), MID(D4039, 9, 2)), "yyyy-mm-dd")</f>
        <v>1983-01-20</v>
      </c>
      <c r="F4039" s="1" t="str">
        <f t="shared" si="442"/>
        <v>17:26:00</v>
      </c>
      <c r="G4039" s="9" t="str">
        <f t="shared" si="443"/>
        <v>January</v>
      </c>
      <c r="H4039" s="5" t="str">
        <f t="shared" si="444"/>
        <v>1983</v>
      </c>
      <c r="I4039" s="1" t="s">
        <v>8237</v>
      </c>
      <c r="J4039" s="1" t="str">
        <f t="shared" si="445"/>
        <v xml:space="preserve">Vostok-2M </v>
      </c>
      <c r="K4039" s="1" t="str">
        <f t="shared" si="446"/>
        <v>Cosmos 1437</v>
      </c>
      <c r="L4039" s="1" t="s">
        <v>346</v>
      </c>
      <c r="M4039" s="1"/>
      <c r="N4039" s="1">
        <f t="shared" si="447"/>
        <v>0</v>
      </c>
      <c r="O4039" s="1" t="s">
        <v>9</v>
      </c>
    </row>
    <row r="4040" spans="1:15" x14ac:dyDescent="0.3">
      <c r="A4040" s="1" t="s">
        <v>6140</v>
      </c>
      <c r="B4040" s="1" t="s">
        <v>6482</v>
      </c>
      <c r="C4040" s="1" t="str">
        <f t="shared" si="441"/>
        <v>Russia</v>
      </c>
      <c r="D4040" s="1" t="s">
        <v>8238</v>
      </c>
      <c r="E4040" s="7" t="str">
        <f>TEXT(DATE(MID(D4040, 13, 4), CHOOSE(MATCH( MID(D4040, 5, 3), {"Jan","Feb","Mar","Apr","May","Jun","Jul","Aug","Sep","Oct","Nov","Dec"}, 0), 1, 2, 3, 4, 5, 6, 7, 8, 9, 10, 11, 12), MID(D4040, 9, 2)), "yyyy-mm-dd")</f>
        <v>1983-01-19</v>
      </c>
      <c r="F4040" s="1" t="str">
        <f t="shared" si="442"/>
        <v>02:25:00</v>
      </c>
      <c r="G4040" s="9" t="str">
        <f t="shared" si="443"/>
        <v>January</v>
      </c>
      <c r="H4040" s="5" t="str">
        <f t="shared" si="444"/>
        <v>1983</v>
      </c>
      <c r="I4040" s="1" t="s">
        <v>8239</v>
      </c>
      <c r="J4040" s="1" t="str">
        <f t="shared" si="445"/>
        <v xml:space="preserve">Cosmos-3M </v>
      </c>
      <c r="K4040" s="1" t="str">
        <f t="shared" si="446"/>
        <v>Cosmos 1429 to 1436</v>
      </c>
      <c r="L4040" s="1" t="s">
        <v>346</v>
      </c>
      <c r="M4040" s="1"/>
      <c r="N4040" s="1">
        <f t="shared" si="447"/>
        <v>0</v>
      </c>
      <c r="O4040" s="1" t="s">
        <v>9</v>
      </c>
    </row>
    <row r="4041" spans="1:15" x14ac:dyDescent="0.3">
      <c r="A4041" s="1" t="s">
        <v>6140</v>
      </c>
      <c r="B4041" s="1" t="s">
        <v>6482</v>
      </c>
      <c r="C4041" s="1" t="str">
        <f t="shared" si="441"/>
        <v>Russia</v>
      </c>
      <c r="D4041" s="1" t="s">
        <v>8240</v>
      </c>
      <c r="E4041" s="7" t="str">
        <f>TEXT(DATE(MID(D4041, 13, 4), CHOOSE(MATCH( MID(D4041, 5, 3), {"Jan","Feb","Mar","Apr","May","Jun","Jul","Aug","Sep","Oct","Nov","Dec"}, 0), 1, 2, 3, 4, 5, 6, 7, 8, 9, 10, 11, 12), MID(D4041, 9, 2)), "yyyy-mm-dd")</f>
        <v>1983-01-12</v>
      </c>
      <c r="F4041" s="1" t="str">
        <f t="shared" si="442"/>
        <v>14:02:00</v>
      </c>
      <c r="G4041" s="9" t="str">
        <f t="shared" si="443"/>
        <v>January</v>
      </c>
      <c r="H4041" s="5" t="str">
        <f t="shared" si="444"/>
        <v>1983</v>
      </c>
      <c r="I4041" s="1" t="s">
        <v>8241</v>
      </c>
      <c r="J4041" s="1" t="str">
        <f t="shared" si="445"/>
        <v xml:space="preserve">Cosmos-3M </v>
      </c>
      <c r="K4041" s="1" t="str">
        <f t="shared" si="446"/>
        <v>Cosmos 1428</v>
      </c>
      <c r="L4041" s="1" t="s">
        <v>346</v>
      </c>
      <c r="M4041" s="1"/>
      <c r="N4041" s="1">
        <f t="shared" si="447"/>
        <v>0</v>
      </c>
      <c r="O4041" s="1" t="s">
        <v>9</v>
      </c>
    </row>
    <row r="4042" spans="1:15" x14ac:dyDescent="0.3">
      <c r="A4042" s="1" t="s">
        <v>6140</v>
      </c>
      <c r="B4042" s="1" t="s">
        <v>3373</v>
      </c>
      <c r="C4042" s="1" t="str">
        <f t="shared" si="441"/>
        <v>Russia</v>
      </c>
      <c r="D4042" s="1" t="s">
        <v>8242</v>
      </c>
      <c r="E4042" s="7" t="str">
        <f>TEXT(DATE(MID(D4042, 13, 4), CHOOSE(MATCH( MID(D4042, 5, 3), {"Jan","Feb","Mar","Apr","May","Jun","Jul","Aug","Sep","Oct","Nov","Dec"}, 0), 1, 2, 3, 4, 5, 6, 7, 8, 9, 10, 11, 12), MID(D4042, 9, 2)), "yyyy-mm-dd")</f>
        <v>1982-12-29</v>
      </c>
      <c r="F4042" s="1" t="str">
        <f t="shared" si="442"/>
        <v>12:00:00</v>
      </c>
      <c r="G4042" s="9" t="str">
        <f t="shared" si="443"/>
        <v>December</v>
      </c>
      <c r="H4042" s="5" t="str">
        <f t="shared" si="444"/>
        <v>1982</v>
      </c>
      <c r="I4042" s="1" t="s">
        <v>8243</v>
      </c>
      <c r="J4042" s="1" t="str">
        <f t="shared" si="445"/>
        <v xml:space="preserve">Cosmos-3M </v>
      </c>
      <c r="K4042" s="1" t="str">
        <f t="shared" si="446"/>
        <v>Cosmos 1427</v>
      </c>
      <c r="L4042" s="1" t="s">
        <v>346</v>
      </c>
      <c r="M4042" s="1"/>
      <c r="N4042" s="1">
        <f t="shared" si="447"/>
        <v>0</v>
      </c>
      <c r="O4042" s="1" t="s">
        <v>9</v>
      </c>
    </row>
    <row r="4043" spans="1:15" x14ac:dyDescent="0.3">
      <c r="A4043" s="1" t="s">
        <v>6140</v>
      </c>
      <c r="B4043" s="1" t="s">
        <v>130</v>
      </c>
      <c r="C4043" s="1" t="str">
        <f t="shared" si="441"/>
        <v>Kazakhstan</v>
      </c>
      <c r="D4043" s="1" t="s">
        <v>8244</v>
      </c>
      <c r="E4043" s="7" t="str">
        <f>TEXT(DATE(MID(D4043, 13, 4), CHOOSE(MATCH( MID(D4043, 5, 3), {"Jan","Feb","Mar","Apr","May","Jun","Jul","Aug","Sep","Oct","Nov","Dec"}, 0), 1, 2, 3, 4, 5, 6, 7, 8, 9, 10, 11, 12), MID(D4043, 9, 2)), "yyyy-mm-dd")</f>
        <v>1982-12-28</v>
      </c>
      <c r="F4043" s="1" t="str">
        <f t="shared" si="442"/>
        <v>12:00:00</v>
      </c>
      <c r="G4043" s="9" t="str">
        <f t="shared" si="443"/>
        <v>December</v>
      </c>
      <c r="H4043" s="5" t="str">
        <f t="shared" si="444"/>
        <v>1982</v>
      </c>
      <c r="I4043" s="1" t="s">
        <v>8245</v>
      </c>
      <c r="J4043" s="1" t="str">
        <f t="shared" si="445"/>
        <v xml:space="preserve">Soyuz U </v>
      </c>
      <c r="K4043" s="1" t="str">
        <f t="shared" si="446"/>
        <v>Cosmos 1426</v>
      </c>
      <c r="L4043" s="1" t="s">
        <v>346</v>
      </c>
      <c r="M4043" s="1">
        <v>20</v>
      </c>
      <c r="N4043" s="1">
        <f t="shared" si="447"/>
        <v>1660</v>
      </c>
      <c r="O4043" s="1" t="s">
        <v>9</v>
      </c>
    </row>
    <row r="4044" spans="1:15" x14ac:dyDescent="0.3">
      <c r="A4044" s="1" t="s">
        <v>6140</v>
      </c>
      <c r="B4044" s="1" t="s">
        <v>529</v>
      </c>
      <c r="C4044" s="1" t="str">
        <f t="shared" si="441"/>
        <v>Kazakhstan</v>
      </c>
      <c r="D4044" s="1" t="s">
        <v>8246</v>
      </c>
      <c r="E4044" s="7" t="str">
        <f>TEXT(DATE(MID(D4044, 13, 4), CHOOSE(MATCH( MID(D4044, 5, 3), {"Jan","Feb","Mar","Apr","May","Jun","Jul","Aug","Sep","Oct","Nov","Dec"}, 0), 1, 2, 3, 4, 5, 6, 7, 8, 9, 10, 11, 12), MID(D4044, 9, 2)), "yyyy-mm-dd")</f>
        <v>1982-12-24</v>
      </c>
      <c r="F4044" s="1" t="str">
        <f t="shared" si="442"/>
        <v>12:00:00</v>
      </c>
      <c r="G4044" s="9" t="str">
        <f t="shared" si="443"/>
        <v>December</v>
      </c>
      <c r="H4044" s="5" t="str">
        <f t="shared" si="444"/>
        <v>1982</v>
      </c>
      <c r="I4044" s="1" t="s">
        <v>8247</v>
      </c>
      <c r="J4044" s="1" t="str">
        <f t="shared" si="445"/>
        <v xml:space="preserve">Proton-K/Block-DM </v>
      </c>
      <c r="K4044" s="1" t="str">
        <f t="shared" si="446"/>
        <v>Raduga nÂ°22L</v>
      </c>
      <c r="L4044" s="1" t="s">
        <v>346</v>
      </c>
      <c r="M4044" s="1"/>
      <c r="N4044" s="1">
        <f t="shared" si="447"/>
        <v>0</v>
      </c>
      <c r="O4044" s="1" t="s">
        <v>257</v>
      </c>
    </row>
    <row r="4045" spans="1:15" x14ac:dyDescent="0.3">
      <c r="A4045" s="1" t="s">
        <v>6140</v>
      </c>
      <c r="B4045" s="1" t="s">
        <v>1630</v>
      </c>
      <c r="C4045" s="1" t="str">
        <f t="shared" si="441"/>
        <v>Kazakhstan</v>
      </c>
      <c r="D4045" s="1" t="s">
        <v>8248</v>
      </c>
      <c r="E4045" s="7" t="str">
        <f>TEXT(DATE(MID(D4045, 13, 4), CHOOSE(MATCH( MID(D4045, 5, 3), {"Jan","Feb","Mar","Apr","May","Jun","Jul","Aug","Sep","Oct","Nov","Dec"}, 0), 1, 2, 3, 4, 5, 6, 7, 8, 9, 10, 11, 12), MID(D4045, 9, 2)), "yyyy-mm-dd")</f>
        <v>1982-12-23</v>
      </c>
      <c r="F4045" s="1" t="str">
        <f t="shared" si="442"/>
        <v>09:10:00</v>
      </c>
      <c r="G4045" s="9" t="str">
        <f t="shared" si="443"/>
        <v>December</v>
      </c>
      <c r="H4045" s="5" t="str">
        <f t="shared" si="444"/>
        <v>1982</v>
      </c>
      <c r="I4045" s="1" t="s">
        <v>8249</v>
      </c>
      <c r="J4045" s="1" t="str">
        <f t="shared" si="445"/>
        <v xml:space="preserve">Soyuz U2 </v>
      </c>
      <c r="K4045" s="1" t="str">
        <f t="shared" si="446"/>
        <v>Cosmos 1425</v>
      </c>
      <c r="L4045" s="1" t="s">
        <v>346</v>
      </c>
      <c r="M4045" s="1">
        <v>40</v>
      </c>
      <c r="N4045" s="1">
        <f t="shared" si="447"/>
        <v>3320</v>
      </c>
      <c r="O4045" s="1" t="s">
        <v>9</v>
      </c>
    </row>
    <row r="4046" spans="1:15" x14ac:dyDescent="0.3">
      <c r="A4046" s="1" t="s">
        <v>5556</v>
      </c>
      <c r="B4046" s="1" t="s">
        <v>5557</v>
      </c>
      <c r="C4046" s="1" t="str">
        <f t="shared" si="441"/>
        <v>USA</v>
      </c>
      <c r="D4046" s="1" t="s">
        <v>8250</v>
      </c>
      <c r="E4046" s="7" t="str">
        <f>TEXT(DATE(MID(D4046, 13, 4), CHOOSE(MATCH( MID(D4046, 5, 3), {"Jan","Feb","Mar","Apr","May","Jun","Jul","Aug","Sep","Oct","Nov","Dec"}, 0), 1, 2, 3, 4, 5, 6, 7, 8, 9, 10, 11, 12), MID(D4046, 9, 2)), "yyyy-mm-dd")</f>
        <v>1982-12-21</v>
      </c>
      <c r="F4046" s="1" t="str">
        <f t="shared" si="442"/>
        <v>02:38:00</v>
      </c>
      <c r="G4046" s="9" t="str">
        <f t="shared" si="443"/>
        <v>December</v>
      </c>
      <c r="H4046" s="5" t="str">
        <f t="shared" si="444"/>
        <v>1982</v>
      </c>
      <c r="I4046" s="1" t="s">
        <v>8251</v>
      </c>
      <c r="J4046" s="1" t="str">
        <f t="shared" si="445"/>
        <v xml:space="preserve">Atlas-E/F Star-37S-ISS </v>
      </c>
      <c r="K4046" s="1" t="str">
        <f t="shared" si="446"/>
        <v>DMSP 5D-2/F6</v>
      </c>
      <c r="L4046" s="1" t="s">
        <v>346</v>
      </c>
      <c r="M4046" s="1"/>
      <c r="N4046" s="1">
        <f t="shared" si="447"/>
        <v>0</v>
      </c>
      <c r="O4046" s="1" t="s">
        <v>9</v>
      </c>
    </row>
    <row r="4047" spans="1:15" x14ac:dyDescent="0.3">
      <c r="A4047" s="1" t="s">
        <v>6140</v>
      </c>
      <c r="B4047" s="1" t="s">
        <v>130</v>
      </c>
      <c r="C4047" s="1" t="str">
        <f t="shared" si="441"/>
        <v>Kazakhstan</v>
      </c>
      <c r="D4047" s="1" t="s">
        <v>8252</v>
      </c>
      <c r="E4047" s="7" t="str">
        <f>TEXT(DATE(MID(D4047, 13, 4), CHOOSE(MATCH( MID(D4047, 5, 3), {"Jan","Feb","Mar","Apr","May","Jun","Jul","Aug","Sep","Oct","Nov","Dec"}, 0), 1, 2, 3, 4, 5, 6, 7, 8, 9, 10, 11, 12), MID(D4047, 9, 2)), "yyyy-mm-dd")</f>
        <v>1982-12-16</v>
      </c>
      <c r="F4047" s="1" t="str">
        <f t="shared" si="442"/>
        <v>10:00:00</v>
      </c>
      <c r="G4047" s="9" t="str">
        <f t="shared" si="443"/>
        <v>December</v>
      </c>
      <c r="H4047" s="5" t="str">
        <f t="shared" si="444"/>
        <v>1982</v>
      </c>
      <c r="I4047" s="1" t="s">
        <v>8253</v>
      </c>
      <c r="J4047" s="1" t="str">
        <f t="shared" si="445"/>
        <v xml:space="preserve">Soyuz U </v>
      </c>
      <c r="K4047" s="1" t="str">
        <f t="shared" si="446"/>
        <v>Cosmos 1424</v>
      </c>
      <c r="L4047" s="1" t="s">
        <v>346</v>
      </c>
      <c r="M4047" s="1">
        <v>20</v>
      </c>
      <c r="N4047" s="1">
        <f t="shared" si="447"/>
        <v>1660</v>
      </c>
      <c r="O4047" s="1" t="s">
        <v>9</v>
      </c>
    </row>
    <row r="4048" spans="1:15" x14ac:dyDescent="0.3">
      <c r="A4048" s="1" t="s">
        <v>6140</v>
      </c>
      <c r="B4048" s="1" t="s">
        <v>212</v>
      </c>
      <c r="C4048" s="1" t="str">
        <f t="shared" si="441"/>
        <v>Russia</v>
      </c>
      <c r="D4048" s="1" t="s">
        <v>8254</v>
      </c>
      <c r="E4048" s="7" t="str">
        <f>TEXT(DATE(MID(D4048, 13, 4), CHOOSE(MATCH( MID(D4048, 5, 3), {"Jan","Feb","Mar","Apr","May","Jun","Jul","Aug","Sep","Oct","Nov","Dec"}, 0), 1, 2, 3, 4, 5, 6, 7, 8, 9, 10, 11, 12), MID(D4048, 9, 2)), "yyyy-mm-dd")</f>
        <v>1982-12-14</v>
      </c>
      <c r="F4048" s="1" t="str">
        <f t="shared" si="442"/>
        <v>22:30:00</v>
      </c>
      <c r="G4048" s="9" t="str">
        <f t="shared" si="443"/>
        <v>December</v>
      </c>
      <c r="H4048" s="5" t="str">
        <f t="shared" si="444"/>
        <v>1982</v>
      </c>
      <c r="I4048" s="1" t="s">
        <v>8255</v>
      </c>
      <c r="J4048" s="1" t="str">
        <f t="shared" si="445"/>
        <v xml:space="preserve">Vostok-2M </v>
      </c>
      <c r="K4048" s="1" t="str">
        <f t="shared" si="446"/>
        <v>Meteor-2 nÂ°10</v>
      </c>
      <c r="L4048" s="1" t="s">
        <v>346</v>
      </c>
      <c r="M4048" s="1"/>
      <c r="N4048" s="1">
        <f t="shared" si="447"/>
        <v>0</v>
      </c>
      <c r="O4048" s="1" t="s">
        <v>9</v>
      </c>
    </row>
    <row r="4049" spans="1:15" x14ac:dyDescent="0.3">
      <c r="A4049" s="1" t="s">
        <v>6140</v>
      </c>
      <c r="B4049" s="1" t="s">
        <v>1630</v>
      </c>
      <c r="C4049" s="1" t="str">
        <f t="shared" si="441"/>
        <v>Kazakhstan</v>
      </c>
      <c r="D4049" s="1" t="s">
        <v>8256</v>
      </c>
      <c r="E4049" s="7" t="str">
        <f>TEXT(DATE(MID(D4049, 13, 4), CHOOSE(MATCH( MID(D4049, 5, 3), {"Jan","Feb","Mar","Apr","May","Jun","Jul","Aug","Sep","Oct","Nov","Dec"}, 0), 1, 2, 3, 4, 5, 6, 7, 8, 9, 10, 11, 12), MID(D4049, 9, 2)), "yyyy-mm-dd")</f>
        <v>1982-12-08</v>
      </c>
      <c r="F4049" s="1" t="str">
        <f t="shared" si="442"/>
        <v>13:46:00</v>
      </c>
      <c r="G4049" s="9" t="str">
        <f t="shared" si="443"/>
        <v>December</v>
      </c>
      <c r="H4049" s="5" t="str">
        <f t="shared" si="444"/>
        <v>1982</v>
      </c>
      <c r="I4049" s="1" t="s">
        <v>8257</v>
      </c>
      <c r="J4049" s="1" t="str">
        <f t="shared" si="445"/>
        <v xml:space="preserve">Molniya-M /Block ML </v>
      </c>
      <c r="K4049" s="1" t="str">
        <f t="shared" si="446"/>
        <v>Cosmos 1423</v>
      </c>
      <c r="L4049" s="1" t="s">
        <v>346</v>
      </c>
      <c r="M4049" s="1"/>
      <c r="N4049" s="1">
        <f t="shared" si="447"/>
        <v>0</v>
      </c>
      <c r="O4049" s="1" t="s">
        <v>117</v>
      </c>
    </row>
    <row r="4050" spans="1:15" x14ac:dyDescent="0.3">
      <c r="A4050" s="1" t="s">
        <v>6140</v>
      </c>
      <c r="B4050" s="1" t="s">
        <v>212</v>
      </c>
      <c r="C4050" s="1" t="str">
        <f t="shared" si="441"/>
        <v>Russia</v>
      </c>
      <c r="D4050" s="1" t="s">
        <v>8258</v>
      </c>
      <c r="E4050" s="7" t="str">
        <f>TEXT(DATE(MID(D4050, 13, 4), CHOOSE(MATCH( MID(D4050, 5, 3), {"Jan","Feb","Mar","Apr","May","Jun","Jul","Aug","Sep","Oct","Nov","Dec"}, 0), 1, 2, 3, 4, 5, 6, 7, 8, 9, 10, 11, 12), MID(D4050, 9, 2)), "yyyy-mm-dd")</f>
        <v>1982-12-03</v>
      </c>
      <c r="F4050" s="1" t="str">
        <f t="shared" si="442"/>
        <v>12:00:00</v>
      </c>
      <c r="G4050" s="9" t="str">
        <f t="shared" si="443"/>
        <v>December</v>
      </c>
      <c r="H4050" s="5" t="str">
        <f t="shared" si="444"/>
        <v>1982</v>
      </c>
      <c r="I4050" s="1" t="s">
        <v>8259</v>
      </c>
      <c r="J4050" s="1" t="str">
        <f t="shared" si="445"/>
        <v xml:space="preserve">Soyuz U </v>
      </c>
      <c r="K4050" s="1" t="str">
        <f t="shared" si="446"/>
        <v>Cosmos 1422</v>
      </c>
      <c r="L4050" s="1" t="s">
        <v>346</v>
      </c>
      <c r="M4050" s="1">
        <v>20</v>
      </c>
      <c r="N4050" s="1">
        <f t="shared" si="447"/>
        <v>1660</v>
      </c>
      <c r="O4050" s="1" t="s">
        <v>9</v>
      </c>
    </row>
    <row r="4051" spans="1:15" x14ac:dyDescent="0.3">
      <c r="A4051" s="1" t="s">
        <v>6140</v>
      </c>
      <c r="B4051" s="1" t="s">
        <v>529</v>
      </c>
      <c r="C4051" s="1" t="str">
        <f t="shared" si="441"/>
        <v>Kazakhstan</v>
      </c>
      <c r="D4051" s="1" t="s">
        <v>8260</v>
      </c>
      <c r="E4051" s="7" t="str">
        <f>TEXT(DATE(MID(D4051, 13, 4), CHOOSE(MATCH( MID(D4051, 5, 3), {"Jan","Feb","Mar","Apr","May","Jun","Jul","Aug","Sep","Oct","Nov","Dec"}, 0), 1, 2, 3, 4, 5, 6, 7, 8, 9, 10, 11, 12), MID(D4051, 9, 2)), "yyyy-mm-dd")</f>
        <v>1982-11-26</v>
      </c>
      <c r="F4051" s="1" t="str">
        <f t="shared" si="442"/>
        <v>14:13:00</v>
      </c>
      <c r="G4051" s="9" t="str">
        <f t="shared" si="443"/>
        <v>November</v>
      </c>
      <c r="H4051" s="5" t="str">
        <f t="shared" si="444"/>
        <v>1982</v>
      </c>
      <c r="I4051" s="1" t="s">
        <v>8261</v>
      </c>
      <c r="J4051" s="1" t="str">
        <f t="shared" si="445"/>
        <v xml:space="preserve">Proton-K/Block-DM </v>
      </c>
      <c r="K4051" s="1" t="str">
        <f t="shared" si="446"/>
        <v>Raduga 11</v>
      </c>
      <c r="L4051" s="1" t="s">
        <v>346</v>
      </c>
      <c r="M4051" s="1"/>
      <c r="N4051" s="1">
        <f t="shared" si="447"/>
        <v>0</v>
      </c>
      <c r="O4051" s="1" t="s">
        <v>9</v>
      </c>
    </row>
    <row r="4052" spans="1:15" x14ac:dyDescent="0.3">
      <c r="A4052" s="1" t="s">
        <v>6140</v>
      </c>
      <c r="B4052" s="1" t="s">
        <v>3373</v>
      </c>
      <c r="C4052" s="1" t="str">
        <f t="shared" si="441"/>
        <v>Russia</v>
      </c>
      <c r="D4052" s="1" t="s">
        <v>8262</v>
      </c>
      <c r="E4052" s="7" t="str">
        <f>TEXT(DATE(MID(D4052, 13, 4), CHOOSE(MATCH( MID(D4052, 5, 3), {"Jan","Feb","Mar","Apr","May","Jun","Jul","Aug","Sep","Oct","Nov","Dec"}, 0), 1, 2, 3, 4, 5, 6, 7, 8, 9, 10, 11, 12), MID(D4052, 9, 2)), "yyyy-mm-dd")</f>
        <v>1982-11-24</v>
      </c>
      <c r="F4052" s="1" t="str">
        <f t="shared" si="442"/>
        <v>11:00:00</v>
      </c>
      <c r="G4052" s="9" t="str">
        <f t="shared" si="443"/>
        <v>November</v>
      </c>
      <c r="H4052" s="5" t="str">
        <f t="shared" si="444"/>
        <v>1982</v>
      </c>
      <c r="I4052" s="1" t="s">
        <v>8263</v>
      </c>
      <c r="J4052" s="1" t="str">
        <f t="shared" si="445"/>
        <v xml:space="preserve">Cosmos-3M </v>
      </c>
      <c r="K4052" s="1" t="str">
        <f t="shared" si="446"/>
        <v>Strela-1M satellites</v>
      </c>
      <c r="L4052" s="1" t="s">
        <v>346</v>
      </c>
      <c r="M4052" s="1"/>
      <c r="N4052" s="1">
        <f t="shared" si="447"/>
        <v>0</v>
      </c>
      <c r="O4052" s="1" t="s">
        <v>257</v>
      </c>
    </row>
    <row r="4053" spans="1:15" x14ac:dyDescent="0.3">
      <c r="A4053" s="1" t="s">
        <v>6140</v>
      </c>
      <c r="B4053" s="1" t="s">
        <v>130</v>
      </c>
      <c r="C4053" s="1" t="str">
        <f t="shared" si="441"/>
        <v>Kazakhstan</v>
      </c>
      <c r="D4053" s="1" t="s">
        <v>8264</v>
      </c>
      <c r="E4053" s="7" t="str">
        <f>TEXT(DATE(MID(D4053, 13, 4), CHOOSE(MATCH( MID(D4053, 5, 3), {"Jan","Feb","Mar","Apr","May","Jun","Jul","Aug","Sep","Oct","Nov","Dec"}, 0), 1, 2, 3, 4, 5, 6, 7, 8, 9, 10, 11, 12), MID(D4053, 9, 2)), "yyyy-mm-dd")</f>
        <v>1982-11-18</v>
      </c>
      <c r="F4053" s="1" t="str">
        <f t="shared" si="442"/>
        <v>09:25:00</v>
      </c>
      <c r="G4053" s="9" t="str">
        <f t="shared" si="443"/>
        <v>November</v>
      </c>
      <c r="H4053" s="5" t="str">
        <f t="shared" si="444"/>
        <v>1982</v>
      </c>
      <c r="I4053" s="1" t="s">
        <v>8265</v>
      </c>
      <c r="J4053" s="1" t="str">
        <f t="shared" si="445"/>
        <v xml:space="preserve">Soyuz U </v>
      </c>
      <c r="K4053" s="1" t="str">
        <f t="shared" si="446"/>
        <v>Cosmos 1421</v>
      </c>
      <c r="L4053" s="1" t="s">
        <v>346</v>
      </c>
      <c r="M4053" s="1">
        <v>20</v>
      </c>
      <c r="N4053" s="1">
        <f t="shared" si="447"/>
        <v>1660</v>
      </c>
      <c r="O4053" s="1" t="s">
        <v>9</v>
      </c>
    </row>
    <row r="4054" spans="1:15" x14ac:dyDescent="0.3">
      <c r="A4054" s="1" t="s">
        <v>5603</v>
      </c>
      <c r="B4054" s="1" t="s">
        <v>27</v>
      </c>
      <c r="C4054" s="1" t="str">
        <f t="shared" si="441"/>
        <v>USA</v>
      </c>
      <c r="D4054" s="1" t="s">
        <v>8266</v>
      </c>
      <c r="E4054" s="7" t="str">
        <f>TEXT(DATE(MID(D4054, 13, 4), CHOOSE(MATCH( MID(D4054, 5, 3), {"Jan","Feb","Mar","Apr","May","Jun","Jul","Aug","Sep","Oct","Nov","Dec"}, 0), 1, 2, 3, 4, 5, 6, 7, 8, 9, 10, 11, 12), MID(D4054, 9, 2)), "yyyy-mm-dd")</f>
        <v>1982-11-17</v>
      </c>
      <c r="F4054" s="1" t="str">
        <f t="shared" si="442"/>
        <v>21:22:00</v>
      </c>
      <c r="G4054" s="9" t="str">
        <f t="shared" si="443"/>
        <v>November</v>
      </c>
      <c r="H4054" s="5" t="str">
        <f t="shared" si="444"/>
        <v>1982</v>
      </c>
      <c r="I4054" s="1" t="s">
        <v>8267</v>
      </c>
      <c r="J4054" s="1" t="str">
        <f t="shared" si="445"/>
        <v xml:space="preserve">Titan IIID </v>
      </c>
      <c r="K4054" s="1" t="str">
        <f t="shared" si="446"/>
        <v>KH-11 5</v>
      </c>
      <c r="L4054" s="1" t="s">
        <v>346</v>
      </c>
      <c r="M4054" s="1"/>
      <c r="N4054" s="1">
        <f t="shared" si="447"/>
        <v>0</v>
      </c>
      <c r="O4054" s="1" t="s">
        <v>9</v>
      </c>
    </row>
    <row r="4055" spans="1:15" x14ac:dyDescent="0.3">
      <c r="A4055" s="1" t="s">
        <v>657</v>
      </c>
      <c r="B4055" s="1" t="s">
        <v>30</v>
      </c>
      <c r="C4055" s="1" t="str">
        <f t="shared" si="441"/>
        <v>USA</v>
      </c>
      <c r="D4055" s="1" t="s">
        <v>8268</v>
      </c>
      <c r="E4055" s="7" t="str">
        <f>TEXT(DATE(MID(D4055, 13, 4), CHOOSE(MATCH( MID(D4055, 5, 3), {"Jan","Feb","Mar","Apr","May","Jun","Jul","Aug","Sep","Oct","Nov","Dec"}, 0), 1, 2, 3, 4, 5, 6, 7, 8, 9, 10, 11, 12), MID(D4055, 9, 2)), "yyyy-mm-dd")</f>
        <v>1982-11-11</v>
      </c>
      <c r="F4055" s="1" t="str">
        <f t="shared" si="442"/>
        <v>12:19:00</v>
      </c>
      <c r="G4055" s="9" t="str">
        <f t="shared" si="443"/>
        <v>November</v>
      </c>
      <c r="H4055" s="5" t="str">
        <f t="shared" si="444"/>
        <v>1982</v>
      </c>
      <c r="I4055" s="1" t="s">
        <v>8269</v>
      </c>
      <c r="J4055" s="1" t="str">
        <f t="shared" si="445"/>
        <v xml:space="preserve">Space Shuttle Columbia </v>
      </c>
      <c r="K4055" s="1" t="str">
        <f t="shared" si="446"/>
        <v>STS-5</v>
      </c>
      <c r="L4055" s="1" t="s">
        <v>346</v>
      </c>
      <c r="M4055" s="1">
        <v>450</v>
      </c>
      <c r="N4055" s="1">
        <f t="shared" si="447"/>
        <v>37350</v>
      </c>
      <c r="O4055" s="1" t="s">
        <v>9</v>
      </c>
    </row>
    <row r="4056" spans="1:15" x14ac:dyDescent="0.3">
      <c r="A4056" s="1" t="s">
        <v>6140</v>
      </c>
      <c r="B4056" s="1" t="s">
        <v>3373</v>
      </c>
      <c r="C4056" s="1" t="str">
        <f t="shared" si="441"/>
        <v>Russia</v>
      </c>
      <c r="D4056" s="1" t="s">
        <v>8270</v>
      </c>
      <c r="E4056" s="7" t="str">
        <f>TEXT(DATE(MID(D4056, 13, 4), CHOOSE(MATCH( MID(D4056, 5, 3), {"Jan","Feb","Mar","Apr","May","Jun","Jul","Aug","Sep","Oct","Nov","Dec"}, 0), 1, 2, 3, 4, 5, 6, 7, 8, 9, 10, 11, 12), MID(D4056, 9, 2)), "yyyy-mm-dd")</f>
        <v>1982-11-11</v>
      </c>
      <c r="F4056" s="1" t="str">
        <f t="shared" si="442"/>
        <v>06:14:00</v>
      </c>
      <c r="G4056" s="9" t="str">
        <f t="shared" si="443"/>
        <v>November</v>
      </c>
      <c r="H4056" s="5" t="str">
        <f t="shared" si="444"/>
        <v>1982</v>
      </c>
      <c r="I4056" s="1" t="s">
        <v>8271</v>
      </c>
      <c r="J4056" s="1" t="str">
        <f t="shared" si="445"/>
        <v xml:space="preserve">Cosmos-3M </v>
      </c>
      <c r="K4056" s="1" t="str">
        <f t="shared" si="446"/>
        <v>Cosmos 1420</v>
      </c>
      <c r="L4056" s="1" t="s">
        <v>346</v>
      </c>
      <c r="M4056" s="1"/>
      <c r="N4056" s="1">
        <f t="shared" si="447"/>
        <v>0</v>
      </c>
      <c r="O4056" s="1" t="s">
        <v>9</v>
      </c>
    </row>
    <row r="4057" spans="1:15" x14ac:dyDescent="0.3">
      <c r="A4057" s="1" t="s">
        <v>6140</v>
      </c>
      <c r="B4057" s="1" t="s">
        <v>130</v>
      </c>
      <c r="C4057" s="1" t="str">
        <f t="shared" si="441"/>
        <v>Kazakhstan</v>
      </c>
      <c r="D4057" s="1" t="s">
        <v>8272</v>
      </c>
      <c r="E4057" s="7" t="str">
        <f>TEXT(DATE(MID(D4057, 13, 4), CHOOSE(MATCH( MID(D4057, 5, 3), {"Jan","Feb","Mar","Apr","May","Jun","Jul","Aug","Sep","Oct","Nov","Dec"}, 0), 1, 2, 3, 4, 5, 6, 7, 8, 9, 10, 11, 12), MID(D4057, 9, 2)), "yyyy-mm-dd")</f>
        <v>1982-11-02</v>
      </c>
      <c r="F4057" s="1" t="str">
        <f t="shared" si="442"/>
        <v>09:30:00</v>
      </c>
      <c r="G4057" s="9" t="str">
        <f t="shared" si="443"/>
        <v>November</v>
      </c>
      <c r="H4057" s="5" t="str">
        <f t="shared" si="444"/>
        <v>1982</v>
      </c>
      <c r="I4057" s="1" t="s">
        <v>8273</v>
      </c>
      <c r="J4057" s="1" t="str">
        <f t="shared" si="445"/>
        <v xml:space="preserve">Soyuz U </v>
      </c>
      <c r="K4057" s="1" t="str">
        <f t="shared" si="446"/>
        <v>Cosmos 1419</v>
      </c>
      <c r="L4057" s="1" t="s">
        <v>346</v>
      </c>
      <c r="M4057" s="1">
        <v>20</v>
      </c>
      <c r="N4057" s="1">
        <f t="shared" si="447"/>
        <v>1660</v>
      </c>
      <c r="O4057" s="1" t="s">
        <v>9</v>
      </c>
    </row>
    <row r="4058" spans="1:15" x14ac:dyDescent="0.3">
      <c r="A4058" s="1" t="s">
        <v>6140</v>
      </c>
      <c r="B4058" s="1" t="s">
        <v>1630</v>
      </c>
      <c r="C4058" s="1" t="str">
        <f t="shared" si="441"/>
        <v>Kazakhstan</v>
      </c>
      <c r="D4058" s="1" t="s">
        <v>8274</v>
      </c>
      <c r="E4058" s="7" t="str">
        <f>TEXT(DATE(MID(D4058, 13, 4), CHOOSE(MATCH( MID(D4058, 5, 3), {"Jan","Feb","Mar","Apr","May","Jun","Jul","Aug","Sep","Oct","Nov","Dec"}, 0), 1, 2, 3, 4, 5, 6, 7, 8, 9, 10, 11, 12), MID(D4058, 9, 2)), "yyyy-mm-dd")</f>
        <v>1982-10-31</v>
      </c>
      <c r="F4058" s="1" t="str">
        <f t="shared" si="442"/>
        <v>11:20:00</v>
      </c>
      <c r="G4058" s="9" t="str">
        <f t="shared" si="443"/>
        <v>October</v>
      </c>
      <c r="H4058" s="5" t="str">
        <f t="shared" si="444"/>
        <v>1982</v>
      </c>
      <c r="I4058" s="1" t="s">
        <v>8275</v>
      </c>
      <c r="J4058" s="1" t="str">
        <f t="shared" si="445"/>
        <v xml:space="preserve">Soyuz U </v>
      </c>
      <c r="K4058" s="1" t="str">
        <f t="shared" si="446"/>
        <v>Progress 16</v>
      </c>
      <c r="L4058" s="1" t="s">
        <v>346</v>
      </c>
      <c r="M4058" s="1">
        <v>20</v>
      </c>
      <c r="N4058" s="1">
        <f t="shared" si="447"/>
        <v>1660</v>
      </c>
      <c r="O4058" s="1" t="s">
        <v>9</v>
      </c>
    </row>
    <row r="4059" spans="1:15" x14ac:dyDescent="0.3">
      <c r="A4059" s="1" t="s">
        <v>5603</v>
      </c>
      <c r="B4059" s="1" t="s">
        <v>11</v>
      </c>
      <c r="C4059" s="1" t="str">
        <f t="shared" si="441"/>
        <v>USA</v>
      </c>
      <c r="D4059" s="1" t="s">
        <v>8276</v>
      </c>
      <c r="E4059" s="7" t="str">
        <f>TEXT(DATE(MID(D4059, 13, 4), CHOOSE(MATCH( MID(D4059, 5, 3), {"Jan","Feb","Mar","Apr","May","Jun","Jul","Aug","Sep","Oct","Nov","Dec"}, 0), 1, 2, 3, 4, 5, 6, 7, 8, 9, 10, 11, 12), MID(D4059, 9, 2)), "yyyy-mm-dd")</f>
        <v>1982-10-30</v>
      </c>
      <c r="F4059" s="1" t="str">
        <f t="shared" si="442"/>
        <v>00:00:00</v>
      </c>
      <c r="G4059" s="9" t="str">
        <f t="shared" si="443"/>
        <v>October</v>
      </c>
      <c r="H4059" s="5" t="str">
        <f t="shared" si="444"/>
        <v>1982</v>
      </c>
      <c r="I4059" s="1" t="s">
        <v>8277</v>
      </c>
      <c r="J4059" s="1" t="str">
        <f t="shared" si="445"/>
        <v xml:space="preserve">Titan 34D </v>
      </c>
      <c r="K4059" s="1" t="str">
        <f t="shared" si="446"/>
        <v>DSCS-II-15 + DSCS-III-A1</v>
      </c>
      <c r="L4059" s="1" t="s">
        <v>346</v>
      </c>
      <c r="M4059" s="1"/>
      <c r="N4059" s="1">
        <f t="shared" si="447"/>
        <v>0</v>
      </c>
      <c r="O4059" s="1" t="s">
        <v>9</v>
      </c>
    </row>
    <row r="4060" spans="1:15" x14ac:dyDescent="0.3">
      <c r="A4060" s="1" t="s">
        <v>5722</v>
      </c>
      <c r="B4060" s="1" t="s">
        <v>3160</v>
      </c>
      <c r="C4060" s="1" t="str">
        <f t="shared" si="441"/>
        <v>USA</v>
      </c>
      <c r="D4060" s="1" t="s">
        <v>8278</v>
      </c>
      <c r="E4060" s="7" t="str">
        <f>TEXT(DATE(MID(D4060, 13, 4), CHOOSE(MATCH( MID(D4060, 5, 3), {"Jan","Feb","Mar","Apr","May","Jun","Jul","Aug","Sep","Oct","Nov","Dec"}, 0), 1, 2, 3, 4, 5, 6, 7, 8, 9, 10, 11, 12), MID(D4060, 9, 2)), "yyyy-mm-dd")</f>
        <v>1982-10-28</v>
      </c>
      <c r="F4060" s="1" t="str">
        <f t="shared" si="442"/>
        <v>01:27:00</v>
      </c>
      <c r="G4060" s="9" t="str">
        <f t="shared" si="443"/>
        <v>October</v>
      </c>
      <c r="H4060" s="5" t="str">
        <f t="shared" si="444"/>
        <v>1982</v>
      </c>
      <c r="I4060" s="1" t="s">
        <v>8279</v>
      </c>
      <c r="J4060" s="1" t="str">
        <f t="shared" si="445"/>
        <v xml:space="preserve">Delta 3924 </v>
      </c>
      <c r="K4060" s="1" t="str">
        <f t="shared" si="446"/>
        <v>Satcom 5</v>
      </c>
      <c r="L4060" s="1" t="s">
        <v>346</v>
      </c>
      <c r="M4060" s="1"/>
      <c r="N4060" s="1">
        <f t="shared" si="447"/>
        <v>0</v>
      </c>
      <c r="O4060" s="1" t="s">
        <v>9</v>
      </c>
    </row>
    <row r="4061" spans="1:15" x14ac:dyDescent="0.3">
      <c r="A4061" s="1" t="s">
        <v>6140</v>
      </c>
      <c r="B4061" s="1" t="s">
        <v>4882</v>
      </c>
      <c r="C4061" s="1" t="str">
        <f t="shared" si="441"/>
        <v>Russia</v>
      </c>
      <c r="D4061" s="1" t="s">
        <v>8280</v>
      </c>
      <c r="E4061" s="7" t="str">
        <f>TEXT(DATE(MID(D4061, 13, 4), CHOOSE(MATCH( MID(D4061, 5, 3), {"Jan","Feb","Mar","Apr","May","Jun","Jul","Aug","Sep","Oct","Nov","Dec"}, 0), 1, 2, 3, 4, 5, 6, 7, 8, 9, 10, 11, 12), MID(D4061, 9, 2)), "yyyy-mm-dd")</f>
        <v>1982-10-21</v>
      </c>
      <c r="F4061" s="1" t="str">
        <f t="shared" si="442"/>
        <v>14:00:00</v>
      </c>
      <c r="G4061" s="9" t="str">
        <f t="shared" si="443"/>
        <v>October</v>
      </c>
      <c r="H4061" s="5" t="str">
        <f t="shared" si="444"/>
        <v>1982</v>
      </c>
      <c r="I4061" s="1" t="s">
        <v>8281</v>
      </c>
      <c r="J4061" s="1" t="str">
        <f t="shared" si="445"/>
        <v xml:space="preserve">Cosmos-3M </v>
      </c>
      <c r="K4061" s="1" t="str">
        <f t="shared" si="446"/>
        <v>Cosmos 1418</v>
      </c>
      <c r="L4061" s="1" t="s">
        <v>346</v>
      </c>
      <c r="M4061" s="1"/>
      <c r="N4061" s="1">
        <f t="shared" si="447"/>
        <v>0</v>
      </c>
      <c r="O4061" s="1" t="s">
        <v>9</v>
      </c>
    </row>
    <row r="4062" spans="1:15" x14ac:dyDescent="0.3">
      <c r="A4062" s="1" t="s">
        <v>6140</v>
      </c>
      <c r="B4062" s="1" t="s">
        <v>6272</v>
      </c>
      <c r="C4062" s="1" t="str">
        <f t="shared" si="441"/>
        <v>Kazakhstan</v>
      </c>
      <c r="D4062" s="1" t="s">
        <v>8282</v>
      </c>
      <c r="E4062" s="7" t="str">
        <f>TEXT(DATE(MID(D4062, 13, 4), CHOOSE(MATCH( MID(D4062, 5, 3), {"Jan","Feb","Mar","Apr","May","Jun","Jul","Aug","Sep","Oct","Nov","Dec"}, 0), 1, 2, 3, 4, 5, 6, 7, 8, 9, 10, 11, 12), MID(D4062, 9, 2)), "yyyy-mm-dd")</f>
        <v>1982-10-20</v>
      </c>
      <c r="F4062" s="1" t="str">
        <f t="shared" si="442"/>
        <v>16:26:00</v>
      </c>
      <c r="G4062" s="9" t="str">
        <f t="shared" si="443"/>
        <v>October</v>
      </c>
      <c r="H4062" s="5" t="str">
        <f t="shared" si="444"/>
        <v>1982</v>
      </c>
      <c r="I4062" s="1" t="s">
        <v>8283</v>
      </c>
      <c r="J4062" s="1" t="str">
        <f t="shared" si="445"/>
        <v xml:space="preserve">Proton-K/Block-DM </v>
      </c>
      <c r="K4062" s="1" t="str">
        <f t="shared" si="446"/>
        <v>Gorizont 6</v>
      </c>
      <c r="L4062" s="1" t="s">
        <v>346</v>
      </c>
      <c r="M4062" s="1"/>
      <c r="N4062" s="1">
        <f t="shared" si="447"/>
        <v>0</v>
      </c>
      <c r="O4062" s="1" t="s">
        <v>9</v>
      </c>
    </row>
    <row r="4063" spans="1:15" x14ac:dyDescent="0.3">
      <c r="A4063" s="1" t="s">
        <v>6140</v>
      </c>
      <c r="B4063" s="1" t="s">
        <v>3373</v>
      </c>
      <c r="C4063" s="1" t="str">
        <f t="shared" si="441"/>
        <v>Russia</v>
      </c>
      <c r="D4063" s="1" t="s">
        <v>8284</v>
      </c>
      <c r="E4063" s="7" t="str">
        <f>TEXT(DATE(MID(D4063, 13, 4), CHOOSE(MATCH( MID(D4063, 5, 3), {"Jan","Feb","Mar","Apr","May","Jun","Jul","Aug","Sep","Oct","Nov","Dec"}, 0), 1, 2, 3, 4, 5, 6, 7, 8, 9, 10, 11, 12), MID(D4063, 9, 2)), "yyyy-mm-dd")</f>
        <v>1982-10-19</v>
      </c>
      <c r="F4063" s="1" t="str">
        <f t="shared" si="442"/>
        <v>05:58:00</v>
      </c>
      <c r="G4063" s="9" t="str">
        <f t="shared" si="443"/>
        <v>October</v>
      </c>
      <c r="H4063" s="5" t="str">
        <f t="shared" si="444"/>
        <v>1982</v>
      </c>
      <c r="I4063" s="1" t="s">
        <v>8285</v>
      </c>
      <c r="J4063" s="1" t="str">
        <f t="shared" si="445"/>
        <v xml:space="preserve">Cosmos-3M </v>
      </c>
      <c r="K4063" s="1" t="str">
        <f t="shared" si="446"/>
        <v>Cosmos 1417</v>
      </c>
      <c r="L4063" s="1" t="s">
        <v>346</v>
      </c>
      <c r="M4063" s="1"/>
      <c r="N4063" s="1">
        <f t="shared" si="447"/>
        <v>0</v>
      </c>
      <c r="O4063" s="1" t="s">
        <v>9</v>
      </c>
    </row>
    <row r="4064" spans="1:15" x14ac:dyDescent="0.3">
      <c r="A4064" s="1" t="s">
        <v>6140</v>
      </c>
      <c r="B4064" s="1" t="s">
        <v>130</v>
      </c>
      <c r="C4064" s="1" t="str">
        <f t="shared" si="441"/>
        <v>Kazakhstan</v>
      </c>
      <c r="D4064" s="1" t="s">
        <v>8286</v>
      </c>
      <c r="E4064" s="7" t="str">
        <f>TEXT(DATE(MID(D4064, 13, 4), CHOOSE(MATCH( MID(D4064, 5, 3), {"Jan","Feb","Mar","Apr","May","Jun","Jul","Aug","Sep","Oct","Nov","Dec"}, 0), 1, 2, 3, 4, 5, 6, 7, 8, 9, 10, 11, 12), MID(D4064, 9, 2)), "yyyy-mm-dd")</f>
        <v>1982-10-14</v>
      </c>
      <c r="F4064" s="1" t="str">
        <f t="shared" si="442"/>
        <v>09:10:00</v>
      </c>
      <c r="G4064" s="9" t="str">
        <f t="shared" si="443"/>
        <v>October</v>
      </c>
      <c r="H4064" s="5" t="str">
        <f t="shared" si="444"/>
        <v>1982</v>
      </c>
      <c r="I4064" s="1" t="s">
        <v>8287</v>
      </c>
      <c r="J4064" s="1" t="str">
        <f t="shared" si="445"/>
        <v xml:space="preserve">Soyuz U </v>
      </c>
      <c r="K4064" s="1" t="str">
        <f t="shared" si="446"/>
        <v>Cosmos 1416</v>
      </c>
      <c r="L4064" s="1" t="s">
        <v>346</v>
      </c>
      <c r="M4064" s="1">
        <v>20</v>
      </c>
      <c r="N4064" s="1">
        <f t="shared" si="447"/>
        <v>1660</v>
      </c>
      <c r="O4064" s="1" t="s">
        <v>9</v>
      </c>
    </row>
    <row r="4065" spans="1:15" x14ac:dyDescent="0.3">
      <c r="A4065" s="1" t="s">
        <v>6140</v>
      </c>
      <c r="B4065" s="1" t="s">
        <v>529</v>
      </c>
      <c r="C4065" s="1" t="str">
        <f t="shared" si="441"/>
        <v>Kazakhstan</v>
      </c>
      <c r="D4065" s="1" t="s">
        <v>8288</v>
      </c>
      <c r="E4065" s="7" t="str">
        <f>TEXT(DATE(MID(D4065, 13, 4), CHOOSE(MATCH( MID(D4065, 5, 3), {"Jan","Feb","Mar","Apr","May","Jun","Jul","Aug","Sep","Oct","Nov","Dec"}, 0), 1, 2, 3, 4, 5, 6, 7, 8, 9, 10, 11, 12), MID(D4065, 9, 2)), "yyyy-mm-dd")</f>
        <v>1982-10-12</v>
      </c>
      <c r="F4065" s="1" t="str">
        <f t="shared" si="442"/>
        <v>14:56:00</v>
      </c>
      <c r="G4065" s="9" t="str">
        <f t="shared" si="443"/>
        <v>October</v>
      </c>
      <c r="H4065" s="5" t="str">
        <f t="shared" si="444"/>
        <v>1982</v>
      </c>
      <c r="I4065" s="1" t="s">
        <v>8289</v>
      </c>
      <c r="J4065" s="1" t="str">
        <f t="shared" si="445"/>
        <v xml:space="preserve">Proton K/Block-DM-2 </v>
      </c>
      <c r="K4065" s="1" t="str">
        <f t="shared" si="446"/>
        <v>Cosmos 1413, 1414 &amp; 1415</v>
      </c>
      <c r="L4065" s="1" t="s">
        <v>346</v>
      </c>
      <c r="M4065" s="1"/>
      <c r="N4065" s="1">
        <f t="shared" si="447"/>
        <v>0</v>
      </c>
      <c r="O4065" s="1" t="s">
        <v>9</v>
      </c>
    </row>
    <row r="4066" spans="1:15" x14ac:dyDescent="0.3">
      <c r="A4066" s="1" t="s">
        <v>6140</v>
      </c>
      <c r="B4066" s="1" t="s">
        <v>3926</v>
      </c>
      <c r="C4066" s="1" t="str">
        <f t="shared" si="441"/>
        <v>Kazakhstan</v>
      </c>
      <c r="D4066" s="1" t="s">
        <v>8290</v>
      </c>
      <c r="E4066" s="7" t="str">
        <f>TEXT(DATE(MID(D4066, 13, 4), CHOOSE(MATCH( MID(D4066, 5, 3), {"Jan","Feb","Mar","Apr","May","Jun","Jul","Aug","Sep","Oct","Nov","Dec"}, 0), 1, 2, 3, 4, 5, 6, 7, 8, 9, 10, 11, 12), MID(D4066, 9, 2)), "yyyy-mm-dd")</f>
        <v>1982-10-02</v>
      </c>
      <c r="F4066" s="1" t="str">
        <f t="shared" si="442"/>
        <v>00:01:00</v>
      </c>
      <c r="G4066" s="9" t="str">
        <f t="shared" si="443"/>
        <v>October</v>
      </c>
      <c r="H4066" s="5" t="str">
        <f t="shared" si="444"/>
        <v>1982</v>
      </c>
      <c r="I4066" s="1" t="s">
        <v>8291</v>
      </c>
      <c r="J4066" s="1" t="str">
        <f t="shared" si="445"/>
        <v xml:space="preserve">Tsyklon-2 </v>
      </c>
      <c r="K4066" s="1" t="str">
        <f t="shared" si="446"/>
        <v>Cosmos 1412</v>
      </c>
      <c r="L4066" s="1" t="s">
        <v>346</v>
      </c>
      <c r="M4066" s="1"/>
      <c r="N4066" s="1">
        <f t="shared" si="447"/>
        <v>0</v>
      </c>
      <c r="O4066" s="1" t="s">
        <v>9</v>
      </c>
    </row>
    <row r="4067" spans="1:15" x14ac:dyDescent="0.3">
      <c r="A4067" s="1" t="s">
        <v>6140</v>
      </c>
      <c r="B4067" s="1" t="s">
        <v>3038</v>
      </c>
      <c r="C4067" s="1" t="str">
        <f t="shared" si="441"/>
        <v>Russia</v>
      </c>
      <c r="D4067" s="1" t="s">
        <v>8292</v>
      </c>
      <c r="E4067" s="7" t="str">
        <f>TEXT(DATE(MID(D4067, 13, 4), CHOOSE(MATCH( MID(D4067, 5, 3), {"Jan","Feb","Mar","Apr","May","Jun","Jul","Aug","Sep","Oct","Nov","Dec"}, 0), 1, 2, 3, 4, 5, 6, 7, 8, 9, 10, 11, 12), MID(D4067, 9, 2)), "yyyy-mm-dd")</f>
        <v>1982-09-30</v>
      </c>
      <c r="F4067" s="1" t="str">
        <f t="shared" si="442"/>
        <v>11:50:00</v>
      </c>
      <c r="G4067" s="9" t="str">
        <f t="shared" si="443"/>
        <v>September</v>
      </c>
      <c r="H4067" s="5" t="str">
        <f t="shared" si="444"/>
        <v>1982</v>
      </c>
      <c r="I4067" s="1" t="s">
        <v>8293</v>
      </c>
      <c r="J4067" s="1" t="str">
        <f t="shared" si="445"/>
        <v xml:space="preserve">Soyuz U </v>
      </c>
      <c r="K4067" s="1" t="str">
        <f t="shared" si="446"/>
        <v>Cosmos 1411</v>
      </c>
      <c r="L4067" s="1" t="s">
        <v>346</v>
      </c>
      <c r="M4067" s="1">
        <v>20</v>
      </c>
      <c r="N4067" s="1">
        <f t="shared" si="447"/>
        <v>1660</v>
      </c>
      <c r="O4067" s="1" t="s">
        <v>9</v>
      </c>
    </row>
    <row r="4068" spans="1:15" x14ac:dyDescent="0.3">
      <c r="A4068" s="1" t="s">
        <v>5556</v>
      </c>
      <c r="B4068" s="1" t="s">
        <v>4092</v>
      </c>
      <c r="C4068" s="1" t="str">
        <f t="shared" si="441"/>
        <v>USA</v>
      </c>
      <c r="D4068" s="1" t="s">
        <v>8294</v>
      </c>
      <c r="E4068" s="7" t="str">
        <f>TEXT(DATE(MID(D4068, 13, 4), CHOOSE(MATCH( MID(D4068, 5, 3), {"Jan","Feb","Mar","Apr","May","Jun","Jul","Aug","Sep","Oct","Nov","Dec"}, 0), 1, 2, 3, 4, 5, 6, 7, 8, 9, 10, 11, 12), MID(D4068, 9, 2)), "yyyy-mm-dd")</f>
        <v>1982-09-28</v>
      </c>
      <c r="F4068" s="1" t="str">
        <f t="shared" si="442"/>
        <v>23:17:00</v>
      </c>
      <c r="G4068" s="9" t="str">
        <f t="shared" si="443"/>
        <v>September</v>
      </c>
      <c r="H4068" s="5" t="str">
        <f t="shared" si="444"/>
        <v>1982</v>
      </c>
      <c r="I4068" s="1" t="s">
        <v>8295</v>
      </c>
      <c r="J4068" s="1" t="str">
        <f t="shared" si="445"/>
        <v xml:space="preserve">Atlas-SLV3D Centaur-D1AR </v>
      </c>
      <c r="K4068" s="1" t="str">
        <f t="shared" si="446"/>
        <v>Intelsat 505</v>
      </c>
      <c r="L4068" s="1" t="s">
        <v>346</v>
      </c>
      <c r="M4068" s="1"/>
      <c r="N4068" s="1">
        <f t="shared" si="447"/>
        <v>0</v>
      </c>
      <c r="O4068" s="1" t="s">
        <v>9</v>
      </c>
    </row>
    <row r="4069" spans="1:15" x14ac:dyDescent="0.3">
      <c r="A4069" s="1" t="s">
        <v>6140</v>
      </c>
      <c r="B4069" s="1" t="s">
        <v>4483</v>
      </c>
      <c r="C4069" s="1" t="str">
        <f t="shared" si="441"/>
        <v>Russia</v>
      </c>
      <c r="D4069" s="1" t="s">
        <v>8296</v>
      </c>
      <c r="E4069" s="7" t="str">
        <f>TEXT(DATE(MID(D4069, 13, 4), CHOOSE(MATCH( MID(D4069, 5, 3), {"Jan","Feb","Mar","Apr","May","Jun","Jul","Aug","Sep","Oct","Nov","Dec"}, 0), 1, 2, 3, 4, 5, 6, 7, 8, 9, 10, 11, 12), MID(D4069, 9, 2)), "yyyy-mm-dd")</f>
        <v>1982-09-24</v>
      </c>
      <c r="F4069" s="1" t="str">
        <f t="shared" si="442"/>
        <v>09:15:00</v>
      </c>
      <c r="G4069" s="9" t="str">
        <f t="shared" si="443"/>
        <v>September</v>
      </c>
      <c r="H4069" s="5" t="str">
        <f t="shared" si="444"/>
        <v>1982</v>
      </c>
      <c r="I4069" s="1" t="s">
        <v>8297</v>
      </c>
      <c r="J4069" s="1" t="str">
        <f t="shared" si="445"/>
        <v xml:space="preserve">Tsyklon-3 </v>
      </c>
      <c r="K4069" s="1" t="str">
        <f t="shared" si="446"/>
        <v>Cosmos 1410</v>
      </c>
      <c r="L4069" s="1" t="s">
        <v>346</v>
      </c>
      <c r="M4069" s="1"/>
      <c r="N4069" s="1">
        <f t="shared" si="447"/>
        <v>0</v>
      </c>
      <c r="O4069" s="1" t="s">
        <v>9</v>
      </c>
    </row>
    <row r="4070" spans="1:15" x14ac:dyDescent="0.3">
      <c r="A4070" s="1" t="s">
        <v>6140</v>
      </c>
      <c r="B4070" s="1" t="s">
        <v>3038</v>
      </c>
      <c r="C4070" s="1" t="str">
        <f t="shared" si="441"/>
        <v>Russia</v>
      </c>
      <c r="D4070" s="1" t="s">
        <v>8298</v>
      </c>
      <c r="E4070" s="7" t="str">
        <f>TEXT(DATE(MID(D4070, 13, 4), CHOOSE(MATCH( MID(D4070, 5, 3), {"Jan","Feb","Mar","Apr","May","Jun","Jul","Aug","Sep","Oct","Nov","Dec"}, 0), 1, 2, 3, 4, 5, 6, 7, 8, 9, 10, 11, 12), MID(D4070, 9, 2)), "yyyy-mm-dd")</f>
        <v>1982-09-22</v>
      </c>
      <c r="F4070" s="1" t="str">
        <f t="shared" si="442"/>
        <v>06:23:00</v>
      </c>
      <c r="G4070" s="9" t="str">
        <f t="shared" si="443"/>
        <v>September</v>
      </c>
      <c r="H4070" s="5" t="str">
        <f t="shared" si="444"/>
        <v>1982</v>
      </c>
      <c r="I4070" s="1" t="s">
        <v>8299</v>
      </c>
      <c r="J4070" s="1" t="str">
        <f t="shared" si="445"/>
        <v xml:space="preserve">Molniya-M /Block 2BL </v>
      </c>
      <c r="K4070" s="1" t="str">
        <f t="shared" si="446"/>
        <v>Cosmos 1409</v>
      </c>
      <c r="L4070" s="1" t="s">
        <v>346</v>
      </c>
      <c r="M4070" s="1"/>
      <c r="N4070" s="1">
        <f t="shared" si="447"/>
        <v>0</v>
      </c>
      <c r="O4070" s="1" t="s">
        <v>9</v>
      </c>
    </row>
    <row r="4071" spans="1:15" x14ac:dyDescent="0.3">
      <c r="A4071" s="1" t="s">
        <v>6140</v>
      </c>
      <c r="B4071" s="1" t="s">
        <v>1630</v>
      </c>
      <c r="C4071" s="1" t="str">
        <f t="shared" si="441"/>
        <v>Kazakhstan</v>
      </c>
      <c r="D4071" s="1" t="s">
        <v>8300</v>
      </c>
      <c r="E4071" s="7" t="str">
        <f>TEXT(DATE(MID(D4071, 13, 4), CHOOSE(MATCH( MID(D4071, 5, 3), {"Jan","Feb","Mar","Apr","May","Jun","Jul","Aug","Sep","Oct","Nov","Dec"}, 0), 1, 2, 3, 4, 5, 6, 7, 8, 9, 10, 11, 12), MID(D4071, 9, 2)), "yyyy-mm-dd")</f>
        <v>1982-09-18</v>
      </c>
      <c r="F4071" s="1" t="str">
        <f t="shared" si="442"/>
        <v>04:58:00</v>
      </c>
      <c r="G4071" s="9" t="str">
        <f t="shared" si="443"/>
        <v>September</v>
      </c>
      <c r="H4071" s="5" t="str">
        <f t="shared" si="444"/>
        <v>1982</v>
      </c>
      <c r="I4071" s="1" t="s">
        <v>8301</v>
      </c>
      <c r="J4071" s="1" t="str">
        <f t="shared" si="445"/>
        <v xml:space="preserve">Soyuz U </v>
      </c>
      <c r="K4071" s="1" t="str">
        <f t="shared" si="446"/>
        <v>Progress 15</v>
      </c>
      <c r="L4071" s="1" t="s">
        <v>346</v>
      </c>
      <c r="M4071" s="1">
        <v>20</v>
      </c>
      <c r="N4071" s="1">
        <f t="shared" si="447"/>
        <v>1660</v>
      </c>
      <c r="O4071" s="1" t="s">
        <v>9</v>
      </c>
    </row>
    <row r="4072" spans="1:15" x14ac:dyDescent="0.3">
      <c r="A4072" s="1" t="s">
        <v>6140</v>
      </c>
      <c r="B4072" s="1" t="s">
        <v>6272</v>
      </c>
      <c r="C4072" s="1" t="str">
        <f t="shared" si="441"/>
        <v>Kazakhstan</v>
      </c>
      <c r="D4072" s="1" t="s">
        <v>8302</v>
      </c>
      <c r="E4072" s="7" t="str">
        <f>TEXT(DATE(MID(D4072, 13, 4), CHOOSE(MATCH( MID(D4072, 5, 3), {"Jan","Feb","Mar","Apr","May","Jun","Jul","Aug","Sep","Oct","Nov","Dec"}, 0), 1, 2, 3, 4, 5, 6, 7, 8, 9, 10, 11, 12), MID(D4072, 9, 2)), "yyyy-mm-dd")</f>
        <v>1982-09-16</v>
      </c>
      <c r="F4072" s="1" t="str">
        <f t="shared" si="442"/>
        <v>18:31:00</v>
      </c>
      <c r="G4072" s="9" t="str">
        <f t="shared" si="443"/>
        <v>September</v>
      </c>
      <c r="H4072" s="5" t="str">
        <f t="shared" si="444"/>
        <v>1982</v>
      </c>
      <c r="I4072" s="1" t="s">
        <v>8303</v>
      </c>
      <c r="J4072" s="1" t="str">
        <f t="shared" si="445"/>
        <v xml:space="preserve">Proton-K/Block-DM </v>
      </c>
      <c r="K4072" s="1" t="str">
        <f t="shared" si="446"/>
        <v>Ekran 9</v>
      </c>
      <c r="L4072" s="1" t="s">
        <v>346</v>
      </c>
      <c r="M4072" s="1"/>
      <c r="N4072" s="1">
        <f t="shared" si="447"/>
        <v>0</v>
      </c>
      <c r="O4072" s="1" t="s">
        <v>9</v>
      </c>
    </row>
    <row r="4073" spans="1:15" x14ac:dyDescent="0.3">
      <c r="A4073" s="1" t="s">
        <v>6140</v>
      </c>
      <c r="B4073" s="1" t="s">
        <v>3566</v>
      </c>
      <c r="C4073" s="1" t="str">
        <f t="shared" si="441"/>
        <v>Russia</v>
      </c>
      <c r="D4073" s="1" t="s">
        <v>8304</v>
      </c>
      <c r="E4073" s="7" t="str">
        <f>TEXT(DATE(MID(D4073, 13, 4), CHOOSE(MATCH( MID(D4073, 5, 3), {"Jan","Feb","Mar","Apr","May","Jun","Jul","Aug","Sep","Oct","Nov","Dec"}, 0), 1, 2, 3, 4, 5, 6, 7, 8, 9, 10, 11, 12), MID(D4073, 9, 2)), "yyyy-mm-dd")</f>
        <v>1982-09-16</v>
      </c>
      <c r="F4073" s="1" t="str">
        <f t="shared" si="442"/>
        <v>04:55:00</v>
      </c>
      <c r="G4073" s="9" t="str">
        <f t="shared" si="443"/>
        <v>September</v>
      </c>
      <c r="H4073" s="5" t="str">
        <f t="shared" si="444"/>
        <v>1982</v>
      </c>
      <c r="I4073" s="1" t="s">
        <v>8305</v>
      </c>
      <c r="J4073" s="1" t="str">
        <f t="shared" si="445"/>
        <v xml:space="preserve">Tsyklon-3 </v>
      </c>
      <c r="K4073" s="1" t="str">
        <f t="shared" si="446"/>
        <v>Cosmos 1408</v>
      </c>
      <c r="L4073" s="1" t="s">
        <v>346</v>
      </c>
      <c r="M4073" s="1"/>
      <c r="N4073" s="1">
        <f t="shared" si="447"/>
        <v>0</v>
      </c>
      <c r="O4073" s="1" t="s">
        <v>9</v>
      </c>
    </row>
    <row r="4074" spans="1:15" x14ac:dyDescent="0.3">
      <c r="A4074" s="1" t="s">
        <v>6140</v>
      </c>
      <c r="B4074" s="1" t="s">
        <v>6615</v>
      </c>
      <c r="C4074" s="1" t="str">
        <f t="shared" si="441"/>
        <v>Russia</v>
      </c>
      <c r="D4074" s="1" t="s">
        <v>8306</v>
      </c>
      <c r="E4074" s="7" t="str">
        <f>TEXT(DATE(MID(D4074, 13, 4), CHOOSE(MATCH( MID(D4074, 5, 3), {"Jan","Feb","Mar","Apr","May","Jun","Jul","Aug","Sep","Oct","Nov","Dec"}, 0), 1, 2, 3, 4, 5, 6, 7, 8, 9, 10, 11, 12), MID(D4074, 9, 2)), "yyyy-mm-dd")</f>
        <v>1982-09-15</v>
      </c>
      <c r="F4074" s="1" t="str">
        <f t="shared" si="442"/>
        <v>15:30:00</v>
      </c>
      <c r="G4074" s="9" t="str">
        <f t="shared" si="443"/>
        <v>September</v>
      </c>
      <c r="H4074" s="5" t="str">
        <f t="shared" si="444"/>
        <v>1982</v>
      </c>
      <c r="I4074" s="1" t="s">
        <v>8307</v>
      </c>
      <c r="J4074" s="1" t="str">
        <f t="shared" si="445"/>
        <v xml:space="preserve">Soyuz U </v>
      </c>
      <c r="K4074" s="1" t="str">
        <f t="shared" si="446"/>
        <v>Cosmos 1407</v>
      </c>
      <c r="L4074" s="1" t="s">
        <v>346</v>
      </c>
      <c r="M4074" s="1">
        <v>20</v>
      </c>
      <c r="N4074" s="1">
        <f t="shared" si="447"/>
        <v>1660</v>
      </c>
      <c r="O4074" s="1" t="s">
        <v>9</v>
      </c>
    </row>
    <row r="4075" spans="1:15" x14ac:dyDescent="0.3">
      <c r="A4075" s="1" t="s">
        <v>14</v>
      </c>
      <c r="B4075" s="1" t="s">
        <v>5301</v>
      </c>
      <c r="C4075" s="1" t="str">
        <f t="shared" si="441"/>
        <v>China</v>
      </c>
      <c r="D4075" s="1" t="s">
        <v>8308</v>
      </c>
      <c r="E4075" s="7" t="str">
        <f>TEXT(DATE(MID(D4075, 13, 4), CHOOSE(MATCH( MID(D4075, 5, 3), {"Jan","Feb","Mar","Apr","May","Jun","Jul","Aug","Sep","Oct","Nov","Dec"}, 0), 1, 2, 3, 4, 5, 6, 7, 8, 9, 10, 11, 12), MID(D4075, 9, 2)), "yyyy-mm-dd")</f>
        <v>1982-09-09</v>
      </c>
      <c r="F4075" s="1" t="str">
        <f t="shared" si="442"/>
        <v>07:19:00</v>
      </c>
      <c r="G4075" s="9" t="str">
        <f t="shared" si="443"/>
        <v>September</v>
      </c>
      <c r="H4075" s="5" t="str">
        <f t="shared" si="444"/>
        <v>1982</v>
      </c>
      <c r="I4075" s="1" t="s">
        <v>8309</v>
      </c>
      <c r="J4075" s="1" t="str">
        <f t="shared" si="445"/>
        <v xml:space="preserve">Long March 2C </v>
      </c>
      <c r="K4075" s="1" t="str">
        <f t="shared" si="446"/>
        <v>FSW-0 4</v>
      </c>
      <c r="L4075" s="1" t="s">
        <v>8</v>
      </c>
      <c r="M4075" s="1">
        <v>30.8</v>
      </c>
      <c r="N4075" s="1">
        <f t="shared" si="447"/>
        <v>2556.4</v>
      </c>
      <c r="O4075" s="1" t="s">
        <v>9</v>
      </c>
    </row>
    <row r="4076" spans="1:15" x14ac:dyDescent="0.3">
      <c r="A4076" s="1" t="s">
        <v>825</v>
      </c>
      <c r="B4076" s="1" t="s">
        <v>6657</v>
      </c>
      <c r="C4076" s="1" t="str">
        <f t="shared" si="441"/>
        <v>France</v>
      </c>
      <c r="D4076" s="1" t="s">
        <v>8310</v>
      </c>
      <c r="E4076" s="7" t="str">
        <f>TEXT(DATE(MID(D4076, 13, 4), CHOOSE(MATCH( MID(D4076, 5, 3), {"Jan","Feb","Mar","Apr","May","Jun","Jul","Aug","Sep","Oct","Nov","Dec"}, 0), 1, 2, 3, 4, 5, 6, 7, 8, 9, 10, 11, 12), MID(D4076, 9, 2)), "yyyy-mm-dd")</f>
        <v>1982-09-09</v>
      </c>
      <c r="F4076" s="1" t="str">
        <f t="shared" si="442"/>
        <v>02:12:00</v>
      </c>
      <c r="G4076" s="9" t="str">
        <f t="shared" si="443"/>
        <v>September</v>
      </c>
      <c r="H4076" s="5" t="str">
        <f t="shared" si="444"/>
        <v>1982</v>
      </c>
      <c r="I4076" s="1" t="s">
        <v>8311</v>
      </c>
      <c r="J4076" s="1" t="str">
        <f t="shared" si="445"/>
        <v xml:space="preserve">Ariane 1 </v>
      </c>
      <c r="K4076" s="1" t="str">
        <f t="shared" si="446"/>
        <v>MARCES-B &amp; Sirio-2</v>
      </c>
      <c r="L4076" s="1" t="s">
        <v>346</v>
      </c>
      <c r="M4076" s="1"/>
      <c r="N4076" s="1">
        <f t="shared" si="447"/>
        <v>0</v>
      </c>
      <c r="O4076" s="1" t="s">
        <v>257</v>
      </c>
    </row>
    <row r="4077" spans="1:15" x14ac:dyDescent="0.3">
      <c r="A4077" s="1" t="s">
        <v>6140</v>
      </c>
      <c r="B4077" s="1" t="s">
        <v>6615</v>
      </c>
      <c r="C4077" s="1" t="str">
        <f t="shared" si="441"/>
        <v>Russia</v>
      </c>
      <c r="D4077" s="1" t="s">
        <v>8312</v>
      </c>
      <c r="E4077" s="7" t="str">
        <f>TEXT(DATE(MID(D4077, 13, 4), CHOOSE(MATCH( MID(D4077, 5, 3), {"Jan","Feb","Mar","Apr","May","Jun","Jul","Aug","Sep","Oct","Nov","Dec"}, 0), 1, 2, 3, 4, 5, 6, 7, 8, 9, 10, 11, 12), MID(D4077, 9, 2)), "yyyy-mm-dd")</f>
        <v>1982-09-08</v>
      </c>
      <c r="F4077" s="1" t="str">
        <f t="shared" si="442"/>
        <v>10:20:00</v>
      </c>
      <c r="G4077" s="9" t="str">
        <f t="shared" si="443"/>
        <v>September</v>
      </c>
      <c r="H4077" s="5" t="str">
        <f t="shared" si="444"/>
        <v>1982</v>
      </c>
      <c r="I4077" s="1" t="s">
        <v>8313</v>
      </c>
      <c r="J4077" s="1" t="str">
        <f t="shared" si="445"/>
        <v xml:space="preserve">Soyuz U </v>
      </c>
      <c r="K4077" s="1" t="str">
        <f t="shared" si="446"/>
        <v>Cosmos 1406</v>
      </c>
      <c r="L4077" s="1" t="s">
        <v>346</v>
      </c>
      <c r="M4077" s="1">
        <v>20</v>
      </c>
      <c r="N4077" s="1">
        <f t="shared" si="447"/>
        <v>1660</v>
      </c>
      <c r="O4077" s="1" t="s">
        <v>9</v>
      </c>
    </row>
    <row r="4078" spans="1:15" x14ac:dyDescent="0.3">
      <c r="A4078" s="1" t="s">
        <v>6140</v>
      </c>
      <c r="B4078" s="1" t="s">
        <v>3926</v>
      </c>
      <c r="C4078" s="1" t="str">
        <f t="shared" si="441"/>
        <v>Kazakhstan</v>
      </c>
      <c r="D4078" s="1" t="s">
        <v>8314</v>
      </c>
      <c r="E4078" s="7" t="str">
        <f>TEXT(DATE(MID(D4078, 13, 4), CHOOSE(MATCH( MID(D4078, 5, 3), {"Jan","Feb","Mar","Apr","May","Jun","Jul","Aug","Sep","Oct","Nov","Dec"}, 0), 1, 2, 3, 4, 5, 6, 7, 8, 9, 10, 11, 12), MID(D4078, 9, 2)), "yyyy-mm-dd")</f>
        <v>1982-09-04</v>
      </c>
      <c r="F4078" s="1" t="str">
        <f t="shared" si="442"/>
        <v>17:50:00</v>
      </c>
      <c r="G4078" s="9" t="str">
        <f t="shared" si="443"/>
        <v>September</v>
      </c>
      <c r="H4078" s="5" t="str">
        <f t="shared" si="444"/>
        <v>1982</v>
      </c>
      <c r="I4078" s="1" t="s">
        <v>8315</v>
      </c>
      <c r="J4078" s="1" t="str">
        <f t="shared" si="445"/>
        <v xml:space="preserve">Tsyklon-2 </v>
      </c>
      <c r="K4078" s="1" t="str">
        <f t="shared" si="446"/>
        <v>Cosmos 1405</v>
      </c>
      <c r="L4078" s="1" t="s">
        <v>346</v>
      </c>
      <c r="M4078" s="1"/>
      <c r="N4078" s="1">
        <f t="shared" si="447"/>
        <v>0</v>
      </c>
      <c r="O4078" s="1" t="s">
        <v>9</v>
      </c>
    </row>
    <row r="4079" spans="1:15" x14ac:dyDescent="0.3">
      <c r="A4079" s="1" t="s">
        <v>60</v>
      </c>
      <c r="B4079" s="1" t="s">
        <v>61</v>
      </c>
      <c r="C4079" s="1" t="str">
        <f t="shared" si="441"/>
        <v>Japan</v>
      </c>
      <c r="D4079" s="1" t="s">
        <v>8316</v>
      </c>
      <c r="E4079" s="7" t="str">
        <f>TEXT(DATE(MID(D4079, 13, 4), CHOOSE(MATCH( MID(D4079, 5, 3), {"Jan","Feb","Mar","Apr","May","Jun","Jul","Aug","Sep","Oct","Nov","Dec"}, 0), 1, 2, 3, 4, 5, 6, 7, 8, 9, 10, 11, 12), MID(D4079, 9, 2)), "yyyy-mm-dd")</f>
        <v>1982-09-03</v>
      </c>
      <c r="F4079" s="1" t="str">
        <f t="shared" si="442"/>
        <v>05:00:00</v>
      </c>
      <c r="G4079" s="9" t="str">
        <f t="shared" si="443"/>
        <v>September</v>
      </c>
      <c r="H4079" s="5" t="str">
        <f t="shared" si="444"/>
        <v>1982</v>
      </c>
      <c r="I4079" s="1" t="s">
        <v>8317</v>
      </c>
      <c r="J4079" s="1" t="str">
        <f t="shared" si="445"/>
        <v xml:space="preserve">N-I </v>
      </c>
      <c r="K4079" s="1" t="str">
        <f t="shared" si="446"/>
        <v>Kiku 4</v>
      </c>
      <c r="L4079" s="1" t="s">
        <v>346</v>
      </c>
      <c r="M4079" s="1"/>
      <c r="N4079" s="1">
        <f t="shared" si="447"/>
        <v>0</v>
      </c>
      <c r="O4079" s="1" t="s">
        <v>9</v>
      </c>
    </row>
    <row r="4080" spans="1:15" x14ac:dyDescent="0.3">
      <c r="A4080" s="1" t="s">
        <v>6140</v>
      </c>
      <c r="B4080" s="1" t="s">
        <v>212</v>
      </c>
      <c r="C4080" s="1" t="str">
        <f t="shared" si="441"/>
        <v>Russia</v>
      </c>
      <c r="D4080" s="1" t="s">
        <v>8318</v>
      </c>
      <c r="E4080" s="7" t="str">
        <f>TEXT(DATE(MID(D4080, 13, 4), CHOOSE(MATCH( MID(D4080, 5, 3), {"Jan","Feb","Mar","Apr","May","Jun","Jul","Aug","Sep","Oct","Nov","Dec"}, 0), 1, 2, 3, 4, 5, 6, 7, 8, 9, 10, 11, 12), MID(D4080, 9, 2)), "yyyy-mm-dd")</f>
        <v>1982-09-01</v>
      </c>
      <c r="F4080" s="1" t="str">
        <f t="shared" si="442"/>
        <v>11:40:00</v>
      </c>
      <c r="G4080" s="9" t="str">
        <f t="shared" si="443"/>
        <v>September</v>
      </c>
      <c r="H4080" s="5" t="str">
        <f t="shared" si="444"/>
        <v>1982</v>
      </c>
      <c r="I4080" s="1" t="s">
        <v>8319</v>
      </c>
      <c r="J4080" s="1" t="str">
        <f t="shared" si="445"/>
        <v xml:space="preserve">Soyuz U </v>
      </c>
      <c r="K4080" s="1" t="str">
        <f t="shared" si="446"/>
        <v>Cosmos 1404</v>
      </c>
      <c r="L4080" s="1" t="s">
        <v>346</v>
      </c>
      <c r="M4080" s="1">
        <v>20</v>
      </c>
      <c r="N4080" s="1">
        <f t="shared" si="447"/>
        <v>1660</v>
      </c>
      <c r="O4080" s="1" t="s">
        <v>9</v>
      </c>
    </row>
    <row r="4081" spans="1:15" x14ac:dyDescent="0.3">
      <c r="A4081" s="1" t="s">
        <v>6140</v>
      </c>
      <c r="B4081" s="1" t="s">
        <v>130</v>
      </c>
      <c r="C4081" s="1" t="str">
        <f t="shared" si="441"/>
        <v>Kazakhstan</v>
      </c>
      <c r="D4081" s="1" t="s">
        <v>8320</v>
      </c>
      <c r="E4081" s="7" t="str">
        <f>TEXT(DATE(MID(D4081, 13, 4), CHOOSE(MATCH( MID(D4081, 5, 3), {"Jan","Feb","Mar","Apr","May","Jun","Jul","Aug","Sep","Oct","Nov","Dec"}, 0), 1, 2, 3, 4, 5, 6, 7, 8, 9, 10, 11, 12), MID(D4081, 9, 2)), "yyyy-mm-dd")</f>
        <v>1982-09-01</v>
      </c>
      <c r="F4081" s="1" t="str">
        <f t="shared" si="442"/>
        <v>09:00:00</v>
      </c>
      <c r="G4081" s="9" t="str">
        <f t="shared" si="443"/>
        <v>September</v>
      </c>
      <c r="H4081" s="5" t="str">
        <f t="shared" si="444"/>
        <v>1982</v>
      </c>
      <c r="I4081" s="1" t="s">
        <v>8321</v>
      </c>
      <c r="J4081" s="1" t="str">
        <f t="shared" si="445"/>
        <v xml:space="preserve">Soyuz U </v>
      </c>
      <c r="K4081" s="1" t="str">
        <f t="shared" si="446"/>
        <v>Cosmos 1403</v>
      </c>
      <c r="L4081" s="1" t="s">
        <v>346</v>
      </c>
      <c r="M4081" s="1">
        <v>20</v>
      </c>
      <c r="N4081" s="1">
        <f t="shared" si="447"/>
        <v>1660</v>
      </c>
      <c r="O4081" s="1" t="s">
        <v>9</v>
      </c>
    </row>
    <row r="4082" spans="1:15" x14ac:dyDescent="0.3">
      <c r="A4082" s="1" t="s">
        <v>6140</v>
      </c>
      <c r="B4082" s="1" t="s">
        <v>6482</v>
      </c>
      <c r="C4082" s="1" t="str">
        <f t="shared" si="441"/>
        <v>Russia</v>
      </c>
      <c r="D4082" s="1" t="s">
        <v>8322</v>
      </c>
      <c r="E4082" s="7" t="str">
        <f>TEXT(DATE(MID(D4082, 13, 4), CHOOSE(MATCH( MID(D4082, 5, 3), {"Jan","Feb","Mar","Apr","May","Jun","Jul","Aug","Sep","Oct","Nov","Dec"}, 0), 1, 2, 3, 4, 5, 6, 7, 8, 9, 10, 11, 12), MID(D4082, 9, 2)), "yyyy-mm-dd")</f>
        <v>1982-08-30</v>
      </c>
      <c r="F4082" s="1" t="str">
        <f t="shared" si="442"/>
        <v>19:55:00</v>
      </c>
      <c r="G4082" s="9" t="str">
        <f t="shared" si="443"/>
        <v>August</v>
      </c>
      <c r="H4082" s="5" t="str">
        <f t="shared" si="444"/>
        <v>1982</v>
      </c>
      <c r="I4082" s="1" t="s">
        <v>8323</v>
      </c>
      <c r="J4082" s="1" t="str">
        <f t="shared" si="445"/>
        <v xml:space="preserve">Cosmos-3M </v>
      </c>
      <c r="K4082" s="1" t="str">
        <f t="shared" si="446"/>
        <v>Strela-2M satellite</v>
      </c>
      <c r="L4082" s="1" t="s">
        <v>346</v>
      </c>
      <c r="M4082" s="1"/>
      <c r="N4082" s="1">
        <f t="shared" si="447"/>
        <v>0</v>
      </c>
      <c r="O4082" s="1" t="s">
        <v>9</v>
      </c>
    </row>
    <row r="4083" spans="1:15" x14ac:dyDescent="0.3">
      <c r="A4083" s="1" t="s">
        <v>6140</v>
      </c>
      <c r="B4083" s="1" t="s">
        <v>6795</v>
      </c>
      <c r="C4083" s="1" t="str">
        <f t="shared" si="441"/>
        <v>Kazakhstan</v>
      </c>
      <c r="D4083" s="1" t="s">
        <v>8324</v>
      </c>
      <c r="E4083" s="7" t="str">
        <f>TEXT(DATE(MID(D4083, 13, 4), CHOOSE(MATCH( MID(D4083, 5, 3), {"Jan","Feb","Mar","Apr","May","Jun","Jul","Aug","Sep","Oct","Nov","Dec"}, 0), 1, 2, 3, 4, 5, 6, 7, 8, 9, 10, 11, 12), MID(D4083, 9, 2)), "yyyy-mm-dd")</f>
        <v>1982-08-30</v>
      </c>
      <c r="F4083" s="1" t="str">
        <f t="shared" si="442"/>
        <v>10:06:00</v>
      </c>
      <c r="G4083" s="9" t="str">
        <f t="shared" si="443"/>
        <v>August</v>
      </c>
      <c r="H4083" s="5" t="str">
        <f t="shared" si="444"/>
        <v>1982</v>
      </c>
      <c r="I4083" s="1" t="s">
        <v>8325</v>
      </c>
      <c r="J4083" s="1" t="str">
        <f t="shared" si="445"/>
        <v xml:space="preserve">Tsyklon-2 </v>
      </c>
      <c r="K4083" s="1" t="str">
        <f t="shared" si="446"/>
        <v>Cosmos 1402</v>
      </c>
      <c r="L4083" s="1" t="s">
        <v>346</v>
      </c>
      <c r="M4083" s="1"/>
      <c r="N4083" s="1">
        <f t="shared" si="447"/>
        <v>0</v>
      </c>
      <c r="O4083" s="1" t="s">
        <v>9</v>
      </c>
    </row>
    <row r="4084" spans="1:15" x14ac:dyDescent="0.3">
      <c r="A4084" s="1" t="s">
        <v>6140</v>
      </c>
      <c r="B4084" s="1" t="s">
        <v>6615</v>
      </c>
      <c r="C4084" s="1" t="str">
        <f t="shared" si="441"/>
        <v>Russia</v>
      </c>
      <c r="D4084" s="1" t="s">
        <v>8326</v>
      </c>
      <c r="E4084" s="7" t="str">
        <f>TEXT(DATE(MID(D4084, 13, 4), CHOOSE(MATCH( MID(D4084, 5, 3), {"Jan","Feb","Mar","Apr","May","Jun","Jul","Aug","Sep","Oct","Nov","Dec"}, 0), 1, 2, 3, 4, 5, 6, 7, 8, 9, 10, 11, 12), MID(D4084, 9, 2)), "yyyy-mm-dd")</f>
        <v>1982-08-27</v>
      </c>
      <c r="F4084" s="1" t="str">
        <f t="shared" si="442"/>
        <v>00:02:00</v>
      </c>
      <c r="G4084" s="9" t="str">
        <f t="shared" si="443"/>
        <v>August</v>
      </c>
      <c r="H4084" s="5" t="str">
        <f t="shared" si="444"/>
        <v>1982</v>
      </c>
      <c r="I4084" s="1" t="s">
        <v>8327</v>
      </c>
      <c r="J4084" s="1" t="str">
        <f t="shared" si="445"/>
        <v xml:space="preserve">Molniya-M /Block ML </v>
      </c>
      <c r="K4084" s="1" t="str">
        <f t="shared" si="446"/>
        <v>Molniya-3 nÂ°101</v>
      </c>
      <c r="L4084" s="1" t="s">
        <v>346</v>
      </c>
      <c r="M4084" s="1"/>
      <c r="N4084" s="1">
        <f t="shared" si="447"/>
        <v>0</v>
      </c>
      <c r="O4084" s="1" t="s">
        <v>9</v>
      </c>
    </row>
    <row r="4085" spans="1:15" x14ac:dyDescent="0.3">
      <c r="A4085" s="1" t="s">
        <v>5722</v>
      </c>
      <c r="B4085" s="1" t="s">
        <v>3160</v>
      </c>
      <c r="C4085" s="1" t="str">
        <f t="shared" si="441"/>
        <v>USA</v>
      </c>
      <c r="D4085" s="1" t="s">
        <v>8328</v>
      </c>
      <c r="E4085" s="7" t="str">
        <f>TEXT(DATE(MID(D4085, 13, 4), CHOOSE(MATCH( MID(D4085, 5, 3), {"Jan","Feb","Mar","Apr","May","Jun","Jul","Aug","Sep","Oct","Nov","Dec"}, 0), 1, 2, 3, 4, 5, 6, 7, 8, 9, 10, 11, 12), MID(D4085, 9, 2)), "yyyy-mm-dd")</f>
        <v>1982-08-26</v>
      </c>
      <c r="F4085" s="1" t="str">
        <f t="shared" si="442"/>
        <v>23:10:00</v>
      </c>
      <c r="G4085" s="9" t="str">
        <f t="shared" si="443"/>
        <v>August</v>
      </c>
      <c r="H4085" s="5" t="str">
        <f t="shared" si="444"/>
        <v>1982</v>
      </c>
      <c r="I4085" s="1" t="s">
        <v>8329</v>
      </c>
      <c r="J4085" s="1" t="str">
        <f t="shared" si="445"/>
        <v xml:space="preserve">Delta 3920 </v>
      </c>
      <c r="K4085" s="1" t="str">
        <f t="shared" si="446"/>
        <v>Anik D1</v>
      </c>
      <c r="L4085" s="1" t="s">
        <v>346</v>
      </c>
      <c r="M4085" s="1"/>
      <c r="N4085" s="1">
        <f t="shared" si="447"/>
        <v>0</v>
      </c>
      <c r="O4085" s="1" t="s">
        <v>9</v>
      </c>
    </row>
    <row r="4086" spans="1:15" x14ac:dyDescent="0.3">
      <c r="A4086" s="1" t="s">
        <v>6140</v>
      </c>
      <c r="B4086" s="1" t="s">
        <v>6615</v>
      </c>
      <c r="C4086" s="1" t="str">
        <f t="shared" si="441"/>
        <v>Russia</v>
      </c>
      <c r="D4086" s="1" t="s">
        <v>8330</v>
      </c>
      <c r="E4086" s="7" t="str">
        <f>TEXT(DATE(MID(D4086, 13, 4), CHOOSE(MATCH( MID(D4086, 5, 3), {"Jan","Feb","Mar","Apr","May","Jun","Jul","Aug","Sep","Oct","Nov","Dec"}, 0), 1, 2, 3, 4, 5, 6, 7, 8, 9, 10, 11, 12), MID(D4086, 9, 2)), "yyyy-mm-dd")</f>
        <v>1982-08-20</v>
      </c>
      <c r="F4086" s="1" t="str">
        <f t="shared" si="442"/>
        <v>09:50:00</v>
      </c>
      <c r="G4086" s="9" t="str">
        <f t="shared" si="443"/>
        <v>August</v>
      </c>
      <c r="H4086" s="5" t="str">
        <f t="shared" si="444"/>
        <v>1982</v>
      </c>
      <c r="I4086" s="1" t="s">
        <v>8331</v>
      </c>
      <c r="J4086" s="1" t="str">
        <f t="shared" si="445"/>
        <v xml:space="preserve">Soyuz U </v>
      </c>
      <c r="K4086" s="1" t="str">
        <f t="shared" si="446"/>
        <v>Cosmos 1401</v>
      </c>
      <c r="L4086" s="1" t="s">
        <v>346</v>
      </c>
      <c r="M4086" s="1">
        <v>20</v>
      </c>
      <c r="N4086" s="1">
        <f t="shared" si="447"/>
        <v>1660</v>
      </c>
      <c r="O4086" s="1" t="s">
        <v>9</v>
      </c>
    </row>
    <row r="4087" spans="1:15" x14ac:dyDescent="0.3">
      <c r="A4087" s="1" t="s">
        <v>6140</v>
      </c>
      <c r="B4087" s="1" t="s">
        <v>1630</v>
      </c>
      <c r="C4087" s="1" t="str">
        <f t="shared" si="441"/>
        <v>Kazakhstan</v>
      </c>
      <c r="D4087" s="1" t="s">
        <v>8332</v>
      </c>
      <c r="E4087" s="7" t="str">
        <f>TEXT(DATE(MID(D4087, 13, 4), CHOOSE(MATCH( MID(D4087, 5, 3), {"Jan","Feb","Mar","Apr","May","Jun","Jul","Aug","Sep","Oct","Nov","Dec"}, 0), 1, 2, 3, 4, 5, 6, 7, 8, 9, 10, 11, 12), MID(D4087, 9, 2)), "yyyy-mm-dd")</f>
        <v>1982-08-19</v>
      </c>
      <c r="F4087" s="1" t="str">
        <f t="shared" si="442"/>
        <v>17:11:00</v>
      </c>
      <c r="G4087" s="9" t="str">
        <f t="shared" si="443"/>
        <v>August</v>
      </c>
      <c r="H4087" s="5" t="str">
        <f t="shared" si="444"/>
        <v>1982</v>
      </c>
      <c r="I4087" s="1" t="s">
        <v>8333</v>
      </c>
      <c r="J4087" s="1" t="str">
        <f t="shared" si="445"/>
        <v xml:space="preserve">Soyuz U </v>
      </c>
      <c r="K4087" s="1" t="str">
        <f t="shared" si="446"/>
        <v>Soyuz T-7</v>
      </c>
      <c r="L4087" s="1" t="s">
        <v>346</v>
      </c>
      <c r="M4087" s="1">
        <v>20</v>
      </c>
      <c r="N4087" s="1">
        <f t="shared" si="447"/>
        <v>1660</v>
      </c>
      <c r="O4087" s="1" t="s">
        <v>9</v>
      </c>
    </row>
    <row r="4088" spans="1:15" x14ac:dyDescent="0.3">
      <c r="A4088" s="1" t="s">
        <v>6140</v>
      </c>
      <c r="B4088" s="1" t="s">
        <v>3038</v>
      </c>
      <c r="C4088" s="1" t="str">
        <f t="shared" si="441"/>
        <v>Russia</v>
      </c>
      <c r="D4088" s="1" t="s">
        <v>8334</v>
      </c>
      <c r="E4088" s="7" t="str">
        <f>TEXT(DATE(MID(D4088, 13, 4), CHOOSE(MATCH( MID(D4088, 5, 3), {"Jan","Feb","Mar","Apr","May","Jun","Jul","Aug","Sep","Oct","Nov","Dec"}, 0), 1, 2, 3, 4, 5, 6, 7, 8, 9, 10, 11, 12), MID(D4088, 9, 2)), "yyyy-mm-dd")</f>
        <v>1982-08-05</v>
      </c>
      <c r="F4088" s="1" t="str">
        <f t="shared" si="442"/>
        <v>06:56:00</v>
      </c>
      <c r="G4088" s="9" t="str">
        <f t="shared" si="443"/>
        <v>August</v>
      </c>
      <c r="H4088" s="5" t="str">
        <f t="shared" si="444"/>
        <v>1982</v>
      </c>
      <c r="I4088" s="1" t="s">
        <v>8335</v>
      </c>
      <c r="J4088" s="1" t="str">
        <f t="shared" si="445"/>
        <v xml:space="preserve">Vostok-2M </v>
      </c>
      <c r="K4088" s="1" t="str">
        <f t="shared" si="446"/>
        <v>Cosmos 1400</v>
      </c>
      <c r="L4088" s="1" t="s">
        <v>346</v>
      </c>
      <c r="M4088" s="1"/>
      <c r="N4088" s="1">
        <f t="shared" si="447"/>
        <v>0</v>
      </c>
      <c r="O4088" s="1" t="s">
        <v>9</v>
      </c>
    </row>
    <row r="4089" spans="1:15" x14ac:dyDescent="0.3">
      <c r="A4089" s="1" t="s">
        <v>6140</v>
      </c>
      <c r="B4089" s="1" t="s">
        <v>130</v>
      </c>
      <c r="C4089" s="1" t="str">
        <f t="shared" si="441"/>
        <v>Kazakhstan</v>
      </c>
      <c r="D4089" s="1" t="s">
        <v>8336</v>
      </c>
      <c r="E4089" s="7" t="str">
        <f>TEXT(DATE(MID(D4089, 13, 4), CHOOSE(MATCH( MID(D4089, 5, 3), {"Jan","Feb","Mar","Apr","May","Jun","Jul","Aug","Sep","Oct","Nov","Dec"}, 0), 1, 2, 3, 4, 5, 6, 7, 8, 9, 10, 11, 12), MID(D4089, 9, 2)), "yyyy-mm-dd")</f>
        <v>1982-08-04</v>
      </c>
      <c r="F4089" s="1" t="str">
        <f t="shared" si="442"/>
        <v>11:30:00</v>
      </c>
      <c r="G4089" s="9" t="str">
        <f t="shared" si="443"/>
        <v>August</v>
      </c>
      <c r="H4089" s="5" t="str">
        <f t="shared" si="444"/>
        <v>1982</v>
      </c>
      <c r="I4089" s="1" t="s">
        <v>8337</v>
      </c>
      <c r="J4089" s="1" t="str">
        <f t="shared" si="445"/>
        <v xml:space="preserve">Soyuz U </v>
      </c>
      <c r="K4089" s="1" t="str">
        <f t="shared" si="446"/>
        <v>Cosmos 1399</v>
      </c>
      <c r="L4089" s="1" t="s">
        <v>346</v>
      </c>
      <c r="M4089" s="1">
        <v>20</v>
      </c>
      <c r="N4089" s="1">
        <f t="shared" si="447"/>
        <v>1660</v>
      </c>
      <c r="O4089" s="1" t="s">
        <v>9</v>
      </c>
    </row>
    <row r="4090" spans="1:15" x14ac:dyDescent="0.3">
      <c r="A4090" s="1" t="s">
        <v>6140</v>
      </c>
      <c r="B4090" s="1" t="s">
        <v>212</v>
      </c>
      <c r="C4090" s="1" t="str">
        <f t="shared" si="441"/>
        <v>Russia</v>
      </c>
      <c r="D4090" s="1" t="s">
        <v>8338</v>
      </c>
      <c r="E4090" s="7" t="str">
        <f>TEXT(DATE(MID(D4090, 13, 4), CHOOSE(MATCH( MID(D4090, 5, 3), {"Jan","Feb","Mar","Apr","May","Jun","Jul","Aug","Sep","Oct","Nov","Dec"}, 0), 1, 2, 3, 4, 5, 6, 7, 8, 9, 10, 11, 12), MID(D4090, 9, 2)), "yyyy-mm-dd")</f>
        <v>1982-08-03</v>
      </c>
      <c r="F4090" s="1" t="str">
        <f t="shared" si="442"/>
        <v>11:30:00</v>
      </c>
      <c r="G4090" s="9" t="str">
        <f t="shared" si="443"/>
        <v>August</v>
      </c>
      <c r="H4090" s="5" t="str">
        <f t="shared" si="444"/>
        <v>1982</v>
      </c>
      <c r="I4090" s="1" t="s">
        <v>8339</v>
      </c>
      <c r="J4090" s="1" t="str">
        <f t="shared" si="445"/>
        <v xml:space="preserve">Soyuz U </v>
      </c>
      <c r="K4090" s="1" t="str">
        <f t="shared" si="446"/>
        <v>Cosmos 1398</v>
      </c>
      <c r="L4090" s="1" t="s">
        <v>346</v>
      </c>
      <c r="M4090" s="1">
        <v>20</v>
      </c>
      <c r="N4090" s="1">
        <f t="shared" si="447"/>
        <v>1660</v>
      </c>
      <c r="O4090" s="1" t="s">
        <v>9</v>
      </c>
    </row>
    <row r="4091" spans="1:15" x14ac:dyDescent="0.3">
      <c r="A4091" s="1" t="s">
        <v>6140</v>
      </c>
      <c r="B4091" s="1" t="s">
        <v>4882</v>
      </c>
      <c r="C4091" s="1" t="str">
        <f t="shared" si="441"/>
        <v>Russia</v>
      </c>
      <c r="D4091" s="1" t="s">
        <v>8340</v>
      </c>
      <c r="E4091" s="7" t="str">
        <f>TEXT(DATE(MID(D4091, 13, 4), CHOOSE(MATCH( MID(D4091, 5, 3), {"Jan","Feb","Mar","Apr","May","Jun","Jul","Aug","Sep","Oct","Nov","Dec"}, 0), 1, 2, 3, 4, 5, 6, 7, 8, 9, 10, 11, 12), MID(D4091, 9, 2)), "yyyy-mm-dd")</f>
        <v>1982-07-29</v>
      </c>
      <c r="F4091" s="1" t="str">
        <f t="shared" si="442"/>
        <v>19:40:00</v>
      </c>
      <c r="G4091" s="9" t="str">
        <f t="shared" si="443"/>
        <v>July</v>
      </c>
      <c r="H4091" s="5" t="str">
        <f t="shared" si="444"/>
        <v>1982</v>
      </c>
      <c r="I4091" s="1" t="s">
        <v>8341</v>
      </c>
      <c r="J4091" s="1" t="str">
        <f t="shared" si="445"/>
        <v xml:space="preserve">Cosmos-3M </v>
      </c>
      <c r="K4091" s="1" t="str">
        <f t="shared" si="446"/>
        <v>Cosmos 1397</v>
      </c>
      <c r="L4091" s="1" t="s">
        <v>346</v>
      </c>
      <c r="M4091" s="1"/>
      <c r="N4091" s="1">
        <f t="shared" si="447"/>
        <v>0</v>
      </c>
      <c r="O4091" s="1" t="s">
        <v>9</v>
      </c>
    </row>
    <row r="4092" spans="1:15" x14ac:dyDescent="0.3">
      <c r="A4092" s="1" t="s">
        <v>6140</v>
      </c>
      <c r="B4092" s="1" t="s">
        <v>3038</v>
      </c>
      <c r="C4092" s="1" t="str">
        <f t="shared" si="441"/>
        <v>Russia</v>
      </c>
      <c r="D4092" s="1" t="s">
        <v>8342</v>
      </c>
      <c r="E4092" s="7" t="str">
        <f>TEXT(DATE(MID(D4092, 13, 4), CHOOSE(MATCH( MID(D4092, 5, 3), {"Jan","Feb","Mar","Apr","May","Jun","Jul","Aug","Sep","Oct","Nov","Dec"}, 0), 1, 2, 3, 4, 5, 6, 7, 8, 9, 10, 11, 12), MID(D4092, 9, 2)), "yyyy-mm-dd")</f>
        <v>1982-07-27</v>
      </c>
      <c r="F4092" s="1" t="str">
        <f t="shared" si="442"/>
        <v>12:30:00</v>
      </c>
      <c r="G4092" s="9" t="str">
        <f t="shared" si="443"/>
        <v>July</v>
      </c>
      <c r="H4092" s="5" t="str">
        <f t="shared" si="444"/>
        <v>1982</v>
      </c>
      <c r="I4092" s="1" t="s">
        <v>8343</v>
      </c>
      <c r="J4092" s="1" t="str">
        <f t="shared" si="445"/>
        <v xml:space="preserve">Soyuz U </v>
      </c>
      <c r="K4092" s="1" t="str">
        <f t="shared" si="446"/>
        <v>Cosmos 1396</v>
      </c>
      <c r="L4092" s="1" t="s">
        <v>346</v>
      </c>
      <c r="M4092" s="1">
        <v>20</v>
      </c>
      <c r="N4092" s="1">
        <f t="shared" si="447"/>
        <v>1660</v>
      </c>
      <c r="O4092" s="1" t="s">
        <v>9</v>
      </c>
    </row>
    <row r="4093" spans="1:15" x14ac:dyDescent="0.3">
      <c r="A4093" s="1" t="s">
        <v>6140</v>
      </c>
      <c r="B4093" s="1" t="s">
        <v>6272</v>
      </c>
      <c r="C4093" s="1" t="str">
        <f t="shared" si="441"/>
        <v>Kazakhstan</v>
      </c>
      <c r="D4093" s="1" t="s">
        <v>8344</v>
      </c>
      <c r="E4093" s="7" t="str">
        <f>TEXT(DATE(MID(D4093, 13, 4), CHOOSE(MATCH( MID(D4093, 5, 3), {"Jan","Feb","Mar","Apr","May","Jun","Jul","Aug","Sep","Oct","Nov","Dec"}, 0), 1, 2, 3, 4, 5, 6, 7, 8, 9, 10, 11, 12), MID(D4093, 9, 2)), "yyyy-mm-dd")</f>
        <v>1982-07-22</v>
      </c>
      <c r="F4093" s="1" t="str">
        <f t="shared" si="442"/>
        <v>22:11:00</v>
      </c>
      <c r="G4093" s="9" t="str">
        <f t="shared" si="443"/>
        <v>July</v>
      </c>
      <c r="H4093" s="5" t="str">
        <f t="shared" si="444"/>
        <v>1982</v>
      </c>
      <c r="I4093" s="1" t="s">
        <v>8345</v>
      </c>
      <c r="J4093" s="1" t="str">
        <f t="shared" si="445"/>
        <v xml:space="preserve">Proton-K/Block-DM </v>
      </c>
      <c r="K4093" s="1" t="str">
        <f t="shared" si="446"/>
        <v>Ekran nÂ°23L</v>
      </c>
      <c r="L4093" s="1" t="s">
        <v>346</v>
      </c>
      <c r="M4093" s="1"/>
      <c r="N4093" s="1">
        <f t="shared" si="447"/>
        <v>0</v>
      </c>
      <c r="O4093" s="1" t="s">
        <v>257</v>
      </c>
    </row>
    <row r="4094" spans="1:15" x14ac:dyDescent="0.3">
      <c r="A4094" s="1" t="s">
        <v>6140</v>
      </c>
      <c r="B4094" s="1" t="s">
        <v>1630</v>
      </c>
      <c r="C4094" s="1" t="str">
        <f t="shared" si="441"/>
        <v>Kazakhstan</v>
      </c>
      <c r="D4094" s="1" t="s">
        <v>8346</v>
      </c>
      <c r="E4094" s="7" t="str">
        <f>TEXT(DATE(MID(D4094, 13, 4), CHOOSE(MATCH( MID(D4094, 5, 3), {"Jan","Feb","Mar","Apr","May","Jun","Jul","Aug","Sep","Oct","Nov","Dec"}, 0), 1, 2, 3, 4, 5, 6, 7, 8, 9, 10, 11, 12), MID(D4094, 9, 2)), "yyyy-mm-dd")</f>
        <v>1982-07-21</v>
      </c>
      <c r="F4094" s="1" t="str">
        <f t="shared" si="442"/>
        <v>09:40:00</v>
      </c>
      <c r="G4094" s="9" t="str">
        <f t="shared" si="443"/>
        <v>July</v>
      </c>
      <c r="H4094" s="5" t="str">
        <f t="shared" si="444"/>
        <v>1982</v>
      </c>
      <c r="I4094" s="1" t="s">
        <v>8347</v>
      </c>
      <c r="J4094" s="1" t="str">
        <f t="shared" si="445"/>
        <v xml:space="preserve">Molniya-M /Block ML </v>
      </c>
      <c r="K4094" s="1" t="str">
        <f t="shared" si="446"/>
        <v>Molniya-1 nÂ°100</v>
      </c>
      <c r="L4094" s="1" t="s">
        <v>346</v>
      </c>
      <c r="M4094" s="1"/>
      <c r="N4094" s="1">
        <f t="shared" si="447"/>
        <v>0</v>
      </c>
      <c r="O4094" s="1" t="s">
        <v>9</v>
      </c>
    </row>
    <row r="4095" spans="1:15" x14ac:dyDescent="0.3">
      <c r="A4095" s="1" t="s">
        <v>6140</v>
      </c>
      <c r="B4095" s="1" t="s">
        <v>6482</v>
      </c>
      <c r="C4095" s="1" t="str">
        <f t="shared" si="441"/>
        <v>Russia</v>
      </c>
      <c r="D4095" s="1" t="s">
        <v>8348</v>
      </c>
      <c r="E4095" s="7" t="str">
        <f>TEXT(DATE(MID(D4095, 13, 4), CHOOSE(MATCH( MID(D4095, 5, 3), {"Jan","Feb","Mar","Apr","May","Jun","Jul","Aug","Sep","Oct","Nov","Dec"}, 0), 1, 2, 3, 4, 5, 6, 7, 8, 9, 10, 11, 12), MID(D4095, 9, 2)), "yyyy-mm-dd")</f>
        <v>1982-07-21</v>
      </c>
      <c r="F4095" s="1" t="str">
        <f t="shared" si="442"/>
        <v>06:31:00</v>
      </c>
      <c r="G4095" s="9" t="str">
        <f t="shared" si="443"/>
        <v>July</v>
      </c>
      <c r="H4095" s="5" t="str">
        <f t="shared" si="444"/>
        <v>1982</v>
      </c>
      <c r="I4095" s="1" t="s">
        <v>8349</v>
      </c>
      <c r="J4095" s="1" t="str">
        <f t="shared" si="445"/>
        <v xml:space="preserve">Cosmos-3M </v>
      </c>
      <c r="K4095" s="1" t="str">
        <f t="shared" si="446"/>
        <v>Cosmos 1388 to 1395</v>
      </c>
      <c r="L4095" s="1" t="s">
        <v>346</v>
      </c>
      <c r="M4095" s="1"/>
      <c r="N4095" s="1">
        <f t="shared" si="447"/>
        <v>0</v>
      </c>
      <c r="O4095" s="1" t="s">
        <v>9</v>
      </c>
    </row>
    <row r="4096" spans="1:15" x14ac:dyDescent="0.3">
      <c r="A4096" s="1" t="s">
        <v>5722</v>
      </c>
      <c r="B4096" s="1" t="s">
        <v>114</v>
      </c>
      <c r="C4096" s="1" t="str">
        <f t="shared" si="441"/>
        <v>USA</v>
      </c>
      <c r="D4096" s="1" t="s">
        <v>8350</v>
      </c>
      <c r="E4096" s="7" t="str">
        <f>TEXT(DATE(MID(D4096, 13, 4), CHOOSE(MATCH( MID(D4096, 5, 3), {"Jan","Feb","Mar","Apr","May","Jun","Jul","Aug","Sep","Oct","Nov","Dec"}, 0), 1, 2, 3, 4, 5, 6, 7, 8, 9, 10, 11, 12), MID(D4096, 9, 2)), "yyyy-mm-dd")</f>
        <v>1982-07-16</v>
      </c>
      <c r="F4096" s="1" t="str">
        <f t="shared" si="442"/>
        <v>17:59:00</v>
      </c>
      <c r="G4096" s="9" t="str">
        <f t="shared" si="443"/>
        <v>July</v>
      </c>
      <c r="H4096" s="5" t="str">
        <f t="shared" si="444"/>
        <v>1982</v>
      </c>
      <c r="I4096" s="1" t="s">
        <v>8351</v>
      </c>
      <c r="J4096" s="1" t="str">
        <f t="shared" si="445"/>
        <v xml:space="preserve">Delta 3920 </v>
      </c>
      <c r="K4096" s="1" t="str">
        <f t="shared" si="446"/>
        <v>Landsat 4</v>
      </c>
      <c r="L4096" s="1" t="s">
        <v>346</v>
      </c>
      <c r="M4096" s="1"/>
      <c r="N4096" s="1">
        <f t="shared" si="447"/>
        <v>0</v>
      </c>
      <c r="O4096" s="1" t="s">
        <v>9</v>
      </c>
    </row>
    <row r="4097" spans="1:15" x14ac:dyDescent="0.3">
      <c r="A4097" s="1" t="s">
        <v>6140</v>
      </c>
      <c r="B4097" s="1" t="s">
        <v>212</v>
      </c>
      <c r="C4097" s="1" t="str">
        <f t="shared" si="441"/>
        <v>Russia</v>
      </c>
      <c r="D4097" s="1" t="s">
        <v>8352</v>
      </c>
      <c r="E4097" s="7" t="str">
        <f>TEXT(DATE(MID(D4097, 13, 4), CHOOSE(MATCH( MID(D4097, 5, 3), {"Jan","Feb","Mar","Apr","May","Jun","Jul","Aug","Sep","Oct","Nov","Dec"}, 0), 1, 2, 3, 4, 5, 6, 7, 8, 9, 10, 11, 12), MID(D4097, 9, 2)), "yyyy-mm-dd")</f>
        <v>1982-07-13</v>
      </c>
      <c r="F4097" s="1" t="str">
        <f t="shared" si="442"/>
        <v>08:00:00</v>
      </c>
      <c r="G4097" s="9" t="str">
        <f t="shared" si="443"/>
        <v>July</v>
      </c>
      <c r="H4097" s="5" t="str">
        <f t="shared" si="444"/>
        <v>1982</v>
      </c>
      <c r="I4097" s="1" t="s">
        <v>8353</v>
      </c>
      <c r="J4097" s="1" t="str">
        <f t="shared" si="445"/>
        <v xml:space="preserve">Soyuz U </v>
      </c>
      <c r="K4097" s="1" t="str">
        <f t="shared" si="446"/>
        <v>Cosmos 1387</v>
      </c>
      <c r="L4097" s="1" t="s">
        <v>346</v>
      </c>
      <c r="M4097" s="1">
        <v>20</v>
      </c>
      <c r="N4097" s="1">
        <f t="shared" si="447"/>
        <v>1660</v>
      </c>
      <c r="O4097" s="1" t="s">
        <v>9</v>
      </c>
    </row>
    <row r="4098" spans="1:15" x14ac:dyDescent="0.3">
      <c r="A4098" s="1" t="s">
        <v>6140</v>
      </c>
      <c r="B4098" s="1" t="s">
        <v>1630</v>
      </c>
      <c r="C4098" s="1" t="str">
        <f t="shared" ref="C4098:C4161" si="448">TRIM(MID(B4098, FIND("|", SUBSTITUTE(B4098, ",", "|", LEN(B4098) - LEN(SUBSTITUTE(B4098,",", "" )))) + 1, LEN(B4098)))</f>
        <v>Kazakhstan</v>
      </c>
      <c r="D4098" s="1" t="s">
        <v>8354</v>
      </c>
      <c r="E4098" s="7" t="str">
        <f>TEXT(DATE(MID(D4098, 13, 4), CHOOSE(MATCH( MID(D4098, 5, 3), {"Jan","Feb","Mar","Apr","May","Jun","Jul","Aug","Sep","Oct","Nov","Dec"}, 0), 1, 2, 3, 4, 5, 6, 7, 8, 9, 10, 11, 12), MID(D4098, 9, 2)), "yyyy-mm-dd")</f>
        <v>1982-07-10</v>
      </c>
      <c r="F4098" s="1" t="str">
        <f t="shared" ref="F4098:F4161" si="449">IF(ISNUMBER(FIND(":", D4098)), MID(D4098, FIND(":", D4098)-2, 5) &amp; ":00", "00:00:00")</f>
        <v>09:57:00</v>
      </c>
      <c r="G4098" s="9" t="str">
        <f t="shared" ref="G4098:G4161" si="450">TEXT(E4098, "mmmm")</f>
        <v>July</v>
      </c>
      <c r="H4098" s="5" t="str">
        <f t="shared" ref="H4098:H4161" si="451">TEXT(E4098, "yyyy")</f>
        <v>1982</v>
      </c>
      <c r="I4098" s="1" t="s">
        <v>8355</v>
      </c>
      <c r="J4098" s="1" t="str">
        <f t="shared" ref="J4098:J4161" si="452">LEFT(I4098, FIND("|", I4098) - 1)</f>
        <v xml:space="preserve">Soyuz U </v>
      </c>
      <c r="K4098" s="1" t="str">
        <f t="shared" ref="K4098:K4161" si="453">MID(I4098, FIND("|", I4098) + 2, LEN(I4098))</f>
        <v>Progress 14</v>
      </c>
      <c r="L4098" s="1" t="s">
        <v>346</v>
      </c>
      <c r="M4098" s="1">
        <v>20</v>
      </c>
      <c r="N4098" s="1">
        <f t="shared" si="447"/>
        <v>1660</v>
      </c>
      <c r="O4098" s="1" t="s">
        <v>9</v>
      </c>
    </row>
    <row r="4099" spans="1:15" x14ac:dyDescent="0.3">
      <c r="A4099" s="1" t="s">
        <v>6140</v>
      </c>
      <c r="B4099" s="1" t="s">
        <v>3373</v>
      </c>
      <c r="C4099" s="1" t="str">
        <f t="shared" si="448"/>
        <v>Russia</v>
      </c>
      <c r="D4099" s="1" t="s">
        <v>8356</v>
      </c>
      <c r="E4099" s="7" t="str">
        <f>TEXT(DATE(MID(D4099, 13, 4), CHOOSE(MATCH( MID(D4099, 5, 3), {"Jan","Feb","Mar","Apr","May","Jun","Jul","Aug","Sep","Oct","Nov","Dec"}, 0), 1, 2, 3, 4, 5, 6, 7, 8, 9, 10, 11, 12), MID(D4099, 9, 2)), "yyyy-mm-dd")</f>
        <v>1982-07-07</v>
      </c>
      <c r="F4099" s="1" t="str">
        <f t="shared" si="449"/>
        <v>09:47:00</v>
      </c>
      <c r="G4099" s="9" t="str">
        <f t="shared" si="450"/>
        <v>July</v>
      </c>
      <c r="H4099" s="5" t="str">
        <f t="shared" si="451"/>
        <v>1982</v>
      </c>
      <c r="I4099" s="1" t="s">
        <v>8357</v>
      </c>
      <c r="J4099" s="1" t="str">
        <f t="shared" si="452"/>
        <v xml:space="preserve">Cosmos-3M </v>
      </c>
      <c r="K4099" s="1" t="str">
        <f t="shared" si="453"/>
        <v>Cosmos 1386</v>
      </c>
      <c r="L4099" s="1" t="s">
        <v>346</v>
      </c>
      <c r="M4099" s="1"/>
      <c r="N4099" s="1">
        <f t="shared" ref="N4099:N4162" si="454">M4099 * 83</f>
        <v>0</v>
      </c>
      <c r="O4099" s="1" t="s">
        <v>9</v>
      </c>
    </row>
    <row r="4100" spans="1:15" x14ac:dyDescent="0.3">
      <c r="A4100" s="1" t="s">
        <v>6140</v>
      </c>
      <c r="B4100" s="1" t="s">
        <v>6615</v>
      </c>
      <c r="C4100" s="1" t="str">
        <f t="shared" si="448"/>
        <v>Russia</v>
      </c>
      <c r="D4100" s="1" t="s">
        <v>8358</v>
      </c>
      <c r="E4100" s="7" t="str">
        <f>TEXT(DATE(MID(D4100, 13, 4), CHOOSE(MATCH( MID(D4100, 5, 3), {"Jan","Feb","Mar","Apr","May","Jun","Jul","Aug","Sep","Oct","Nov","Dec"}, 0), 1, 2, 3, 4, 5, 6, 7, 8, 9, 10, 11, 12), MID(D4100, 9, 2)), "yyyy-mm-dd")</f>
        <v>1982-07-06</v>
      </c>
      <c r="F4100" s="1" t="str">
        <f t="shared" si="449"/>
        <v>07:50:00</v>
      </c>
      <c r="G4100" s="9" t="str">
        <f t="shared" si="450"/>
        <v>July</v>
      </c>
      <c r="H4100" s="5" t="str">
        <f t="shared" si="451"/>
        <v>1982</v>
      </c>
      <c r="I4100" s="1" t="s">
        <v>8359</v>
      </c>
      <c r="J4100" s="1" t="str">
        <f t="shared" si="452"/>
        <v xml:space="preserve">Soyuz U </v>
      </c>
      <c r="K4100" s="1" t="str">
        <f t="shared" si="453"/>
        <v>Cosmos 1385</v>
      </c>
      <c r="L4100" s="1" t="s">
        <v>346</v>
      </c>
      <c r="M4100" s="1">
        <v>20</v>
      </c>
      <c r="N4100" s="1">
        <f t="shared" si="454"/>
        <v>1660</v>
      </c>
      <c r="O4100" s="1" t="s">
        <v>9</v>
      </c>
    </row>
    <row r="4101" spans="1:15" x14ac:dyDescent="0.3">
      <c r="A4101" s="1" t="s">
        <v>6140</v>
      </c>
      <c r="B4101" s="1" t="s">
        <v>6615</v>
      </c>
      <c r="C4101" s="1" t="str">
        <f t="shared" si="448"/>
        <v>Russia</v>
      </c>
      <c r="D4101" s="1" t="s">
        <v>8360</v>
      </c>
      <c r="E4101" s="7" t="str">
        <f>TEXT(DATE(MID(D4101, 13, 4), CHOOSE(MATCH( MID(D4101, 5, 3), {"Jan","Feb","Mar","Apr","May","Jun","Jul","Aug","Sep","Oct","Nov","Dec"}, 0), 1, 2, 3, 4, 5, 6, 7, 8, 9, 10, 11, 12), MID(D4101, 9, 2)), "yyyy-mm-dd")</f>
        <v>1982-06-30</v>
      </c>
      <c r="F4101" s="1" t="str">
        <f t="shared" si="449"/>
        <v>15:00:00</v>
      </c>
      <c r="G4101" s="9" t="str">
        <f t="shared" si="450"/>
        <v>June</v>
      </c>
      <c r="H4101" s="5" t="str">
        <f t="shared" si="451"/>
        <v>1982</v>
      </c>
      <c r="I4101" s="1" t="s">
        <v>8361</v>
      </c>
      <c r="J4101" s="1" t="str">
        <f t="shared" si="452"/>
        <v xml:space="preserve">Soyuz U </v>
      </c>
      <c r="K4101" s="1" t="str">
        <f t="shared" si="453"/>
        <v>Cosmos 1384</v>
      </c>
      <c r="L4101" s="1" t="s">
        <v>346</v>
      </c>
      <c r="M4101" s="1">
        <v>20</v>
      </c>
      <c r="N4101" s="1">
        <f t="shared" si="454"/>
        <v>1660</v>
      </c>
      <c r="O4101" s="1" t="s">
        <v>9</v>
      </c>
    </row>
    <row r="4102" spans="1:15" x14ac:dyDescent="0.3">
      <c r="A4102" s="1" t="s">
        <v>6140</v>
      </c>
      <c r="B4102" s="1" t="s">
        <v>3373</v>
      </c>
      <c r="C4102" s="1" t="str">
        <f t="shared" si="448"/>
        <v>Russia</v>
      </c>
      <c r="D4102" s="1" t="s">
        <v>8362</v>
      </c>
      <c r="E4102" s="7" t="str">
        <f>TEXT(DATE(MID(D4102, 13, 4), CHOOSE(MATCH( MID(D4102, 5, 3), {"Jan","Feb","Mar","Apr","May","Jun","Jul","Aug","Sep","Oct","Nov","Dec"}, 0), 1, 2, 3, 4, 5, 6, 7, 8, 9, 10, 11, 12), MID(D4102, 9, 2)), "yyyy-mm-dd")</f>
        <v>1982-06-29</v>
      </c>
      <c r="F4102" s="1" t="str">
        <f t="shared" si="449"/>
        <v>21:45:00</v>
      </c>
      <c r="G4102" s="9" t="str">
        <f t="shared" si="450"/>
        <v>June</v>
      </c>
      <c r="H4102" s="5" t="str">
        <f t="shared" si="451"/>
        <v>1982</v>
      </c>
      <c r="I4102" s="1" t="s">
        <v>8363</v>
      </c>
      <c r="J4102" s="1" t="str">
        <f t="shared" si="452"/>
        <v xml:space="preserve">Cosmos-3M </v>
      </c>
      <c r="K4102" s="1" t="str">
        <f t="shared" si="453"/>
        <v>Cosmos 1383</v>
      </c>
      <c r="L4102" s="1" t="s">
        <v>346</v>
      </c>
      <c r="M4102" s="1"/>
      <c r="N4102" s="1">
        <f t="shared" si="454"/>
        <v>0</v>
      </c>
      <c r="O4102" s="1" t="s">
        <v>9</v>
      </c>
    </row>
    <row r="4103" spans="1:15" x14ac:dyDescent="0.3">
      <c r="A4103" s="1" t="s">
        <v>657</v>
      </c>
      <c r="B4103" s="1" t="s">
        <v>30</v>
      </c>
      <c r="C4103" s="1" t="str">
        <f t="shared" si="448"/>
        <v>USA</v>
      </c>
      <c r="D4103" s="1" t="s">
        <v>8364</v>
      </c>
      <c r="E4103" s="7" t="str">
        <f>TEXT(DATE(MID(D4103, 13, 4), CHOOSE(MATCH( MID(D4103, 5, 3), {"Jan","Feb","Mar","Apr","May","Jun","Jul","Aug","Sep","Oct","Nov","Dec"}, 0), 1, 2, 3, 4, 5, 6, 7, 8, 9, 10, 11, 12), MID(D4103, 9, 2)), "yyyy-mm-dd")</f>
        <v>1982-06-27</v>
      </c>
      <c r="F4103" s="1" t="str">
        <f t="shared" si="449"/>
        <v>15:00:00</v>
      </c>
      <c r="G4103" s="9" t="str">
        <f t="shared" si="450"/>
        <v>June</v>
      </c>
      <c r="H4103" s="5" t="str">
        <f t="shared" si="451"/>
        <v>1982</v>
      </c>
      <c r="I4103" s="1" t="s">
        <v>8365</v>
      </c>
      <c r="J4103" s="1" t="str">
        <f t="shared" si="452"/>
        <v xml:space="preserve">Space Shuttle Columbia </v>
      </c>
      <c r="K4103" s="1" t="str">
        <f t="shared" si="453"/>
        <v>STS-4</v>
      </c>
      <c r="L4103" s="1" t="s">
        <v>346</v>
      </c>
      <c r="M4103" s="1">
        <v>450</v>
      </c>
      <c r="N4103" s="1">
        <f t="shared" si="454"/>
        <v>37350</v>
      </c>
      <c r="O4103" s="1" t="s">
        <v>9</v>
      </c>
    </row>
    <row r="4104" spans="1:15" x14ac:dyDescent="0.3">
      <c r="A4104" s="1" t="s">
        <v>6140</v>
      </c>
      <c r="B4104" s="1" t="s">
        <v>6615</v>
      </c>
      <c r="C4104" s="1" t="str">
        <f t="shared" si="448"/>
        <v>Russia</v>
      </c>
      <c r="D4104" s="1" t="s">
        <v>8366</v>
      </c>
      <c r="E4104" s="7" t="str">
        <f>TEXT(DATE(MID(D4104, 13, 4), CHOOSE(MATCH( MID(D4104, 5, 3), {"Jan","Feb","Mar","Apr","May","Jun","Jul","Aug","Sep","Oct","Nov","Dec"}, 0), 1, 2, 3, 4, 5, 6, 7, 8, 9, 10, 11, 12), MID(D4104, 9, 2)), "yyyy-mm-dd")</f>
        <v>1982-06-25</v>
      </c>
      <c r="F4104" s="1" t="str">
        <f t="shared" si="449"/>
        <v>02:28:00</v>
      </c>
      <c r="G4104" s="9" t="str">
        <f t="shared" si="450"/>
        <v>June</v>
      </c>
      <c r="H4104" s="5" t="str">
        <f t="shared" si="451"/>
        <v>1982</v>
      </c>
      <c r="I4104" s="1" t="s">
        <v>8367</v>
      </c>
      <c r="J4104" s="1" t="str">
        <f t="shared" si="452"/>
        <v xml:space="preserve">Molniya-M /Block 2BL </v>
      </c>
      <c r="K4104" s="1" t="str">
        <f t="shared" si="453"/>
        <v>Cosmos 1382</v>
      </c>
      <c r="L4104" s="1" t="s">
        <v>346</v>
      </c>
      <c r="M4104" s="1"/>
      <c r="N4104" s="1">
        <f t="shared" si="454"/>
        <v>0</v>
      </c>
      <c r="O4104" s="1" t="s">
        <v>9</v>
      </c>
    </row>
    <row r="4105" spans="1:15" x14ac:dyDescent="0.3">
      <c r="A4105" s="1" t="s">
        <v>6140</v>
      </c>
      <c r="B4105" s="1" t="s">
        <v>1630</v>
      </c>
      <c r="C4105" s="1" t="str">
        <f t="shared" si="448"/>
        <v>Kazakhstan</v>
      </c>
      <c r="D4105" s="1" t="s">
        <v>8368</v>
      </c>
      <c r="E4105" s="7" t="str">
        <f>TEXT(DATE(MID(D4105, 13, 4), CHOOSE(MATCH( MID(D4105, 5, 3), {"Jan","Feb","Mar","Apr","May","Jun","Jul","Aug","Sep","Oct","Nov","Dec"}, 0), 1, 2, 3, 4, 5, 6, 7, 8, 9, 10, 11, 12), MID(D4105, 9, 2)), "yyyy-mm-dd")</f>
        <v>1982-06-24</v>
      </c>
      <c r="F4105" s="1" t="str">
        <f t="shared" si="449"/>
        <v>16:29:00</v>
      </c>
      <c r="G4105" s="9" t="str">
        <f t="shared" si="450"/>
        <v>June</v>
      </c>
      <c r="H4105" s="5" t="str">
        <f t="shared" si="451"/>
        <v>1982</v>
      </c>
      <c r="I4105" s="1" t="s">
        <v>8369</v>
      </c>
      <c r="J4105" s="1" t="str">
        <f t="shared" si="452"/>
        <v xml:space="preserve">Soyuz U </v>
      </c>
      <c r="K4105" s="1" t="str">
        <f t="shared" si="453"/>
        <v>Soyuz T-6</v>
      </c>
      <c r="L4105" s="1" t="s">
        <v>346</v>
      </c>
      <c r="M4105" s="1">
        <v>20</v>
      </c>
      <c r="N4105" s="1">
        <f t="shared" si="454"/>
        <v>1660</v>
      </c>
      <c r="O4105" s="1" t="s">
        <v>9</v>
      </c>
    </row>
    <row r="4106" spans="1:15" x14ac:dyDescent="0.3">
      <c r="A4106" s="1" t="s">
        <v>6140</v>
      </c>
      <c r="B4106" s="1" t="s">
        <v>130</v>
      </c>
      <c r="C4106" s="1" t="str">
        <f t="shared" si="448"/>
        <v>Kazakhstan</v>
      </c>
      <c r="D4106" s="1" t="s">
        <v>8370</v>
      </c>
      <c r="E4106" s="7" t="str">
        <f>TEXT(DATE(MID(D4106, 13, 4), CHOOSE(MATCH( MID(D4106, 5, 3), {"Jan","Feb","Mar","Apr","May","Jun","Jul","Aug","Sep","Oct","Nov","Dec"}, 0), 1, 2, 3, 4, 5, 6, 7, 8, 9, 10, 11, 12), MID(D4106, 9, 2)), "yyyy-mm-dd")</f>
        <v>1982-06-18</v>
      </c>
      <c r="F4106" s="1" t="str">
        <f t="shared" si="449"/>
        <v>13:00:00</v>
      </c>
      <c r="G4106" s="9" t="str">
        <f t="shared" si="450"/>
        <v>June</v>
      </c>
      <c r="H4106" s="5" t="str">
        <f t="shared" si="451"/>
        <v>1982</v>
      </c>
      <c r="I4106" s="1" t="s">
        <v>8371</v>
      </c>
      <c r="J4106" s="1" t="str">
        <f t="shared" si="452"/>
        <v xml:space="preserve">Soyuz U </v>
      </c>
      <c r="K4106" s="1" t="str">
        <f t="shared" si="453"/>
        <v>Cosmos 1381</v>
      </c>
      <c r="L4106" s="1" t="s">
        <v>346</v>
      </c>
      <c r="M4106" s="1">
        <v>20</v>
      </c>
      <c r="N4106" s="1">
        <f t="shared" si="454"/>
        <v>1660</v>
      </c>
      <c r="O4106" s="1" t="s">
        <v>9</v>
      </c>
    </row>
    <row r="4107" spans="1:15" x14ac:dyDescent="0.3">
      <c r="A4107" s="1" t="s">
        <v>6140</v>
      </c>
      <c r="B4107" s="1" t="s">
        <v>6482</v>
      </c>
      <c r="C4107" s="1" t="str">
        <f t="shared" si="448"/>
        <v>Russia</v>
      </c>
      <c r="D4107" s="1" t="s">
        <v>8372</v>
      </c>
      <c r="E4107" s="7" t="str">
        <f>TEXT(DATE(MID(D4107, 13, 4), CHOOSE(MATCH( MID(D4107, 5, 3), {"Jan","Feb","Mar","Apr","May","Jun","Jul","Aug","Sep","Oct","Nov","Dec"}, 0), 1, 2, 3, 4, 5, 6, 7, 8, 9, 10, 11, 12), MID(D4107, 9, 2)), "yyyy-mm-dd")</f>
        <v>1982-06-18</v>
      </c>
      <c r="F4107" s="1" t="str">
        <f t="shared" si="449"/>
        <v>11:58:00</v>
      </c>
      <c r="G4107" s="9" t="str">
        <f t="shared" si="450"/>
        <v>June</v>
      </c>
      <c r="H4107" s="5" t="str">
        <f t="shared" si="451"/>
        <v>1982</v>
      </c>
      <c r="I4107" s="1" t="s">
        <v>8373</v>
      </c>
      <c r="J4107" s="1" t="str">
        <f t="shared" si="452"/>
        <v xml:space="preserve">Cosmos-3M </v>
      </c>
      <c r="K4107" s="1" t="str">
        <f t="shared" si="453"/>
        <v>Cosmos 1380</v>
      </c>
      <c r="L4107" s="1" t="s">
        <v>346</v>
      </c>
      <c r="M4107" s="1"/>
      <c r="N4107" s="1">
        <f t="shared" si="454"/>
        <v>0</v>
      </c>
      <c r="O4107" s="1" t="s">
        <v>117</v>
      </c>
    </row>
    <row r="4108" spans="1:15" x14ac:dyDescent="0.3">
      <c r="A4108" s="1" t="s">
        <v>6140</v>
      </c>
      <c r="B4108" s="1" t="s">
        <v>6795</v>
      </c>
      <c r="C4108" s="1" t="str">
        <f t="shared" si="448"/>
        <v>Kazakhstan</v>
      </c>
      <c r="D4108" s="1" t="s">
        <v>8374</v>
      </c>
      <c r="E4108" s="7" t="str">
        <f>TEXT(DATE(MID(D4108, 13, 4), CHOOSE(MATCH( MID(D4108, 5, 3), {"Jan","Feb","Mar","Apr","May","Jun","Jul","Aug","Sep","Oct","Nov","Dec"}, 0), 1, 2, 3, 4, 5, 6, 7, 8, 9, 10, 11, 12), MID(D4108, 9, 2)), "yyyy-mm-dd")</f>
        <v>1982-06-18</v>
      </c>
      <c r="F4108" s="1" t="str">
        <f t="shared" si="449"/>
        <v>11:04:00</v>
      </c>
      <c r="G4108" s="9" t="str">
        <f t="shared" si="450"/>
        <v>June</v>
      </c>
      <c r="H4108" s="5" t="str">
        <f t="shared" si="451"/>
        <v>1982</v>
      </c>
      <c r="I4108" s="1" t="s">
        <v>8375</v>
      </c>
      <c r="J4108" s="1" t="str">
        <f t="shared" si="452"/>
        <v xml:space="preserve">Tsyklon-2 </v>
      </c>
      <c r="K4108" s="1" t="str">
        <f t="shared" si="453"/>
        <v>Cosmos 1379</v>
      </c>
      <c r="L4108" s="1" t="s">
        <v>346</v>
      </c>
      <c r="M4108" s="1"/>
      <c r="N4108" s="1">
        <f t="shared" si="454"/>
        <v>0</v>
      </c>
      <c r="O4108" s="1" t="s">
        <v>9</v>
      </c>
    </row>
    <row r="4109" spans="1:15" x14ac:dyDescent="0.3">
      <c r="A4109" s="1" t="s">
        <v>6140</v>
      </c>
      <c r="B4109" s="1" t="s">
        <v>130</v>
      </c>
      <c r="C4109" s="1" t="str">
        <f t="shared" si="448"/>
        <v>Kazakhstan</v>
      </c>
      <c r="D4109" s="1" t="s">
        <v>8376</v>
      </c>
      <c r="E4109" s="7" t="str">
        <f>TEXT(DATE(MID(D4109, 13, 4), CHOOSE(MATCH( MID(D4109, 5, 3), {"Jan","Feb","Mar","Apr","May","Jun","Jul","Aug","Sep","Oct","Nov","Dec"}, 0), 1, 2, 3, 4, 5, 6, 7, 8, 9, 10, 11, 12), MID(D4109, 9, 2)), "yyyy-mm-dd")</f>
        <v>1982-06-12</v>
      </c>
      <c r="F4109" s="1" t="str">
        <f t="shared" si="449"/>
        <v>09:00:00</v>
      </c>
      <c r="G4109" s="9" t="str">
        <f t="shared" si="450"/>
        <v>June</v>
      </c>
      <c r="H4109" s="5" t="str">
        <f t="shared" si="451"/>
        <v>1982</v>
      </c>
      <c r="I4109" s="1" t="s">
        <v>8377</v>
      </c>
      <c r="J4109" s="1" t="str">
        <f t="shared" si="452"/>
        <v xml:space="preserve">Soyuz U </v>
      </c>
      <c r="K4109" s="1" t="str">
        <f t="shared" si="453"/>
        <v>Zenit-6 nÂ°539</v>
      </c>
      <c r="L4109" s="1" t="s">
        <v>346</v>
      </c>
      <c r="M4109" s="1">
        <v>20</v>
      </c>
      <c r="N4109" s="1">
        <f t="shared" si="454"/>
        <v>1660</v>
      </c>
      <c r="O4109" s="1" t="s">
        <v>257</v>
      </c>
    </row>
    <row r="4110" spans="1:15" x14ac:dyDescent="0.3">
      <c r="A4110" s="1" t="s">
        <v>6140</v>
      </c>
      <c r="B4110" s="1" t="s">
        <v>4483</v>
      </c>
      <c r="C4110" s="1" t="str">
        <f t="shared" si="448"/>
        <v>Russia</v>
      </c>
      <c r="D4110" s="1" t="s">
        <v>8378</v>
      </c>
      <c r="E4110" s="7" t="str">
        <f>TEXT(DATE(MID(D4110, 13, 4), CHOOSE(MATCH( MID(D4110, 5, 3), {"Jan","Feb","Mar","Apr","May","Jun","Jul","Aug","Sep","Oct","Nov","Dec"}, 0), 1, 2, 3, 4, 5, 6, 7, 8, 9, 10, 11, 12), MID(D4110, 9, 2)), "yyyy-mm-dd")</f>
        <v>1982-06-10</v>
      </c>
      <c r="F4110" s="1" t="str">
        <f t="shared" si="449"/>
        <v>17:37:00</v>
      </c>
      <c r="G4110" s="9" t="str">
        <f t="shared" si="450"/>
        <v>June</v>
      </c>
      <c r="H4110" s="5" t="str">
        <f t="shared" si="451"/>
        <v>1982</v>
      </c>
      <c r="I4110" s="1" t="s">
        <v>8379</v>
      </c>
      <c r="J4110" s="1" t="str">
        <f t="shared" si="452"/>
        <v xml:space="preserve">Tsyklon-3 </v>
      </c>
      <c r="K4110" s="1" t="str">
        <f t="shared" si="453"/>
        <v>Cosmos 1378</v>
      </c>
      <c r="L4110" s="1" t="s">
        <v>346</v>
      </c>
      <c r="M4110" s="1"/>
      <c r="N4110" s="1">
        <f t="shared" si="454"/>
        <v>0</v>
      </c>
      <c r="O4110" s="1" t="s">
        <v>9</v>
      </c>
    </row>
    <row r="4111" spans="1:15" x14ac:dyDescent="0.3">
      <c r="A4111" s="1" t="s">
        <v>5722</v>
      </c>
      <c r="B4111" s="1" t="s">
        <v>3478</v>
      </c>
      <c r="C4111" s="1" t="str">
        <f t="shared" si="448"/>
        <v>USA</v>
      </c>
      <c r="D4111" s="1" t="s">
        <v>8380</v>
      </c>
      <c r="E4111" s="7" t="str">
        <f>TEXT(DATE(MID(D4111, 13, 4), CHOOSE(MATCH( MID(D4111, 5, 3), {"Jan","Feb","Mar","Apr","May","Jun","Jul","Aug","Sep","Oct","Nov","Dec"}, 0), 1, 2, 3, 4, 5, 6, 7, 8, 9, 10, 11, 12), MID(D4111, 9, 2)), "yyyy-mm-dd")</f>
        <v>1982-06-09</v>
      </c>
      <c r="F4111" s="1" t="str">
        <f t="shared" si="449"/>
        <v>00:24:00</v>
      </c>
      <c r="G4111" s="9" t="str">
        <f t="shared" si="450"/>
        <v>June</v>
      </c>
      <c r="H4111" s="5" t="str">
        <f t="shared" si="451"/>
        <v>1982</v>
      </c>
      <c r="I4111" s="1" t="s">
        <v>8381</v>
      </c>
      <c r="J4111" s="1" t="str">
        <f t="shared" si="452"/>
        <v xml:space="preserve">Delta 3910 </v>
      </c>
      <c r="K4111" s="1" t="str">
        <f t="shared" si="453"/>
        <v>Westar 5</v>
      </c>
      <c r="L4111" s="1" t="s">
        <v>346</v>
      </c>
      <c r="M4111" s="1"/>
      <c r="N4111" s="1">
        <f t="shared" si="454"/>
        <v>0</v>
      </c>
      <c r="O4111" s="1" t="s">
        <v>9</v>
      </c>
    </row>
    <row r="4112" spans="1:15" x14ac:dyDescent="0.3">
      <c r="A4112" s="1" t="s">
        <v>6140</v>
      </c>
      <c r="B4112" s="1" t="s">
        <v>130</v>
      </c>
      <c r="C4112" s="1" t="str">
        <f t="shared" si="448"/>
        <v>Kazakhstan</v>
      </c>
      <c r="D4112" s="1" t="s">
        <v>8382</v>
      </c>
      <c r="E4112" s="7" t="str">
        <f>TEXT(DATE(MID(D4112, 13, 4), CHOOSE(MATCH( MID(D4112, 5, 3), {"Jan","Feb","Mar","Apr","May","Jun","Jul","Aug","Sep","Oct","Nov","Dec"}, 0), 1, 2, 3, 4, 5, 6, 7, 8, 9, 10, 11, 12), MID(D4112, 9, 2)), "yyyy-mm-dd")</f>
        <v>1982-06-08</v>
      </c>
      <c r="F4112" s="1" t="str">
        <f t="shared" si="449"/>
        <v>12:00:00</v>
      </c>
      <c r="G4112" s="9" t="str">
        <f t="shared" si="450"/>
        <v>June</v>
      </c>
      <c r="H4112" s="5" t="str">
        <f t="shared" si="451"/>
        <v>1982</v>
      </c>
      <c r="I4112" s="1" t="s">
        <v>8383</v>
      </c>
      <c r="J4112" s="1" t="str">
        <f t="shared" si="452"/>
        <v xml:space="preserve">Soyuz U </v>
      </c>
      <c r="K4112" s="1" t="str">
        <f t="shared" si="453"/>
        <v>Cosmos 1377</v>
      </c>
      <c r="L4112" s="1" t="s">
        <v>346</v>
      </c>
      <c r="M4112" s="1">
        <v>20</v>
      </c>
      <c r="N4112" s="1">
        <f t="shared" si="454"/>
        <v>1660</v>
      </c>
      <c r="O4112" s="1" t="s">
        <v>9</v>
      </c>
    </row>
    <row r="4113" spans="1:15" x14ac:dyDescent="0.3">
      <c r="A4113" s="1" t="s">
        <v>6140</v>
      </c>
      <c r="B4113" s="1" t="s">
        <v>212</v>
      </c>
      <c r="C4113" s="1" t="str">
        <f t="shared" si="448"/>
        <v>Russia</v>
      </c>
      <c r="D4113" s="1" t="s">
        <v>8384</v>
      </c>
      <c r="E4113" s="7" t="str">
        <f>TEXT(DATE(MID(D4113, 13, 4), CHOOSE(MATCH( MID(D4113, 5, 3), {"Jan","Feb","Mar","Apr","May","Jun","Jul","Aug","Sep","Oct","Nov","Dec"}, 0), 1, 2, 3, 4, 5, 6, 7, 8, 9, 10, 11, 12), MID(D4113, 9, 2)), "yyyy-mm-dd")</f>
        <v>1982-06-08</v>
      </c>
      <c r="F4113" s="1" t="str">
        <f t="shared" si="449"/>
        <v>07:45:00</v>
      </c>
      <c r="G4113" s="9" t="str">
        <f t="shared" si="450"/>
        <v>June</v>
      </c>
      <c r="H4113" s="5" t="str">
        <f t="shared" si="451"/>
        <v>1982</v>
      </c>
      <c r="I4113" s="1" t="s">
        <v>8385</v>
      </c>
      <c r="J4113" s="1" t="str">
        <f t="shared" si="452"/>
        <v xml:space="preserve">Soyuz U </v>
      </c>
      <c r="K4113" s="1" t="str">
        <f t="shared" si="453"/>
        <v>Cosmos 1376</v>
      </c>
      <c r="L4113" s="1" t="s">
        <v>346</v>
      </c>
      <c r="M4113" s="1">
        <v>20</v>
      </c>
      <c r="N4113" s="1">
        <f t="shared" si="454"/>
        <v>1660</v>
      </c>
      <c r="O4113" s="1" t="s">
        <v>9</v>
      </c>
    </row>
    <row r="4114" spans="1:15" x14ac:dyDescent="0.3">
      <c r="A4114" s="1" t="s">
        <v>6140</v>
      </c>
      <c r="B4114" s="1" t="s">
        <v>6482</v>
      </c>
      <c r="C4114" s="1" t="str">
        <f t="shared" si="448"/>
        <v>Russia</v>
      </c>
      <c r="D4114" s="1" t="s">
        <v>8386</v>
      </c>
      <c r="E4114" s="7" t="str">
        <f>TEXT(DATE(MID(D4114, 13, 4), CHOOSE(MATCH( MID(D4114, 5, 3), {"Jan","Feb","Mar","Apr","May","Jun","Jul","Aug","Sep","Oct","Nov","Dec"}, 0), 1, 2, 3, 4, 5, 6, 7, 8, 9, 10, 11, 12), MID(D4114, 9, 2)), "yyyy-mm-dd")</f>
        <v>1982-06-06</v>
      </c>
      <c r="F4114" s="1" t="str">
        <f t="shared" si="449"/>
        <v>17:10:00</v>
      </c>
      <c r="G4114" s="9" t="str">
        <f t="shared" si="450"/>
        <v>June</v>
      </c>
      <c r="H4114" s="5" t="str">
        <f t="shared" si="451"/>
        <v>1982</v>
      </c>
      <c r="I4114" s="1" t="s">
        <v>8387</v>
      </c>
      <c r="J4114" s="1" t="str">
        <f t="shared" si="452"/>
        <v xml:space="preserve">Cosmos-3M </v>
      </c>
      <c r="K4114" s="1" t="str">
        <f t="shared" si="453"/>
        <v>Cosmos 1375</v>
      </c>
      <c r="L4114" s="1" t="s">
        <v>346</v>
      </c>
      <c r="M4114" s="1"/>
      <c r="N4114" s="1">
        <f t="shared" si="454"/>
        <v>0</v>
      </c>
      <c r="O4114" s="1" t="s">
        <v>9</v>
      </c>
    </row>
    <row r="4115" spans="1:15" x14ac:dyDescent="0.3">
      <c r="A4115" s="1" t="s">
        <v>6140</v>
      </c>
      <c r="B4115" s="1" t="s">
        <v>6899</v>
      </c>
      <c r="C4115" s="1" t="str">
        <f t="shared" si="448"/>
        <v>Russia</v>
      </c>
      <c r="D4115" s="1" t="s">
        <v>8388</v>
      </c>
      <c r="E4115" s="7" t="str">
        <f>TEXT(DATE(MID(D4115, 13, 4), CHOOSE(MATCH( MID(D4115, 5, 3), {"Jan","Feb","Mar","Apr","May","Jun","Jul","Aug","Sep","Oct","Nov","Dec"}, 0), 1, 2, 3, 4, 5, 6, 7, 8, 9, 10, 11, 12), MID(D4115, 9, 2)), "yyyy-mm-dd")</f>
        <v>1982-06-03</v>
      </c>
      <c r="F4115" s="1" t="str">
        <f t="shared" si="449"/>
        <v>21:30:00</v>
      </c>
      <c r="G4115" s="9" t="str">
        <f t="shared" si="450"/>
        <v>June</v>
      </c>
      <c r="H4115" s="5" t="str">
        <f t="shared" si="451"/>
        <v>1982</v>
      </c>
      <c r="I4115" s="1" t="s">
        <v>8389</v>
      </c>
      <c r="J4115" s="1" t="str">
        <f t="shared" si="452"/>
        <v xml:space="preserve">K65M-RB5 </v>
      </c>
      <c r="K4115" s="1" t="str">
        <f t="shared" si="453"/>
        <v>Cosmos 1374 (BOR-4)</v>
      </c>
      <c r="L4115" s="1" t="s">
        <v>346</v>
      </c>
      <c r="M4115" s="1"/>
      <c r="N4115" s="1">
        <f t="shared" si="454"/>
        <v>0</v>
      </c>
      <c r="O4115" s="1" t="s">
        <v>9</v>
      </c>
    </row>
    <row r="4116" spans="1:15" x14ac:dyDescent="0.3">
      <c r="A4116" s="1" t="s">
        <v>6140</v>
      </c>
      <c r="B4116" s="1" t="s">
        <v>130</v>
      </c>
      <c r="C4116" s="1" t="str">
        <f t="shared" si="448"/>
        <v>Kazakhstan</v>
      </c>
      <c r="D4116" s="1" t="s">
        <v>8390</v>
      </c>
      <c r="E4116" s="7" t="str">
        <f>TEXT(DATE(MID(D4116, 13, 4), CHOOSE(MATCH( MID(D4116, 5, 3), {"Jan","Feb","Mar","Apr","May","Jun","Jul","Aug","Sep","Oct","Nov","Dec"}, 0), 1, 2, 3, 4, 5, 6, 7, 8, 9, 10, 11, 12), MID(D4116, 9, 2)), "yyyy-mm-dd")</f>
        <v>1982-06-02</v>
      </c>
      <c r="F4116" s="1" t="str">
        <f t="shared" si="449"/>
        <v>12:50:00</v>
      </c>
      <c r="G4116" s="9" t="str">
        <f t="shared" si="450"/>
        <v>June</v>
      </c>
      <c r="H4116" s="5" t="str">
        <f t="shared" si="451"/>
        <v>1982</v>
      </c>
      <c r="I4116" s="1" t="s">
        <v>8391</v>
      </c>
      <c r="J4116" s="1" t="str">
        <f t="shared" si="452"/>
        <v xml:space="preserve">Soyuz U </v>
      </c>
      <c r="K4116" s="1" t="str">
        <f t="shared" si="453"/>
        <v>Cosmos 1373</v>
      </c>
      <c r="L4116" s="1" t="s">
        <v>346</v>
      </c>
      <c r="M4116" s="1">
        <v>20</v>
      </c>
      <c r="N4116" s="1">
        <f t="shared" si="454"/>
        <v>1660</v>
      </c>
      <c r="O4116" s="1" t="s">
        <v>9</v>
      </c>
    </row>
    <row r="4117" spans="1:15" x14ac:dyDescent="0.3">
      <c r="A4117" s="1" t="s">
        <v>6140</v>
      </c>
      <c r="B4117" s="1" t="s">
        <v>3926</v>
      </c>
      <c r="C4117" s="1" t="str">
        <f t="shared" si="448"/>
        <v>Kazakhstan</v>
      </c>
      <c r="D4117" s="1" t="s">
        <v>8392</v>
      </c>
      <c r="E4117" s="7" t="str">
        <f>TEXT(DATE(MID(D4117, 13, 4), CHOOSE(MATCH( MID(D4117, 5, 3), {"Jan","Feb","Mar","Apr","May","Jun","Jul","Aug","Sep","Oct","Nov","Dec"}, 0), 1, 2, 3, 4, 5, 6, 7, 8, 9, 10, 11, 12), MID(D4117, 9, 2)), "yyyy-mm-dd")</f>
        <v>1982-06-01</v>
      </c>
      <c r="F4117" s="1" t="str">
        <f t="shared" si="449"/>
        <v>13:58:00</v>
      </c>
      <c r="G4117" s="9" t="str">
        <f t="shared" si="450"/>
        <v>June</v>
      </c>
      <c r="H4117" s="5" t="str">
        <f t="shared" si="451"/>
        <v>1982</v>
      </c>
      <c r="I4117" s="1" t="s">
        <v>8393</v>
      </c>
      <c r="J4117" s="1" t="str">
        <f t="shared" si="452"/>
        <v xml:space="preserve">Tsyklon-2 </v>
      </c>
      <c r="K4117" s="1" t="str">
        <f t="shared" si="453"/>
        <v>Cosmos 1372</v>
      </c>
      <c r="L4117" s="1" t="s">
        <v>346</v>
      </c>
      <c r="M4117" s="1"/>
      <c r="N4117" s="1">
        <f t="shared" si="454"/>
        <v>0</v>
      </c>
      <c r="O4117" s="1" t="s">
        <v>9</v>
      </c>
    </row>
    <row r="4118" spans="1:15" x14ac:dyDescent="0.3">
      <c r="A4118" s="1" t="s">
        <v>6140</v>
      </c>
      <c r="B4118" s="1" t="s">
        <v>3373</v>
      </c>
      <c r="C4118" s="1" t="str">
        <f t="shared" si="448"/>
        <v>Russia</v>
      </c>
      <c r="D4118" s="1" t="s">
        <v>8394</v>
      </c>
      <c r="E4118" s="7" t="str">
        <f>TEXT(DATE(MID(D4118, 13, 4), CHOOSE(MATCH( MID(D4118, 5, 3), {"Jan","Feb","Mar","Apr","May","Jun","Jul","Aug","Sep","Oct","Nov","Dec"}, 0), 1, 2, 3, 4, 5, 6, 7, 8, 9, 10, 11, 12), MID(D4118, 9, 2)), "yyyy-mm-dd")</f>
        <v>1982-06-01</v>
      </c>
      <c r="F4118" s="1" t="str">
        <f t="shared" si="449"/>
        <v>04:37:00</v>
      </c>
      <c r="G4118" s="9" t="str">
        <f t="shared" si="450"/>
        <v>June</v>
      </c>
      <c r="H4118" s="5" t="str">
        <f t="shared" si="451"/>
        <v>1982</v>
      </c>
      <c r="I4118" s="1" t="s">
        <v>8395</v>
      </c>
      <c r="J4118" s="1" t="str">
        <f t="shared" si="452"/>
        <v xml:space="preserve">Cosmos-3M </v>
      </c>
      <c r="K4118" s="1" t="str">
        <f t="shared" si="453"/>
        <v>Cosmos 1371</v>
      </c>
      <c r="L4118" s="1" t="s">
        <v>346</v>
      </c>
      <c r="M4118" s="1"/>
      <c r="N4118" s="1">
        <f t="shared" si="454"/>
        <v>0</v>
      </c>
      <c r="O4118" s="1" t="s">
        <v>9</v>
      </c>
    </row>
    <row r="4119" spans="1:15" x14ac:dyDescent="0.3">
      <c r="A4119" s="1" t="s">
        <v>6140</v>
      </c>
      <c r="B4119" s="1" t="s">
        <v>212</v>
      </c>
      <c r="C4119" s="1" t="str">
        <f t="shared" si="448"/>
        <v>Russia</v>
      </c>
      <c r="D4119" s="1" t="s">
        <v>8396</v>
      </c>
      <c r="E4119" s="7" t="str">
        <f>TEXT(DATE(MID(D4119, 13, 4), CHOOSE(MATCH( MID(D4119, 5, 3), {"Jan","Feb","Mar","Apr","May","Jun","Jul","Aug","Sep","Oct","Nov","Dec"}, 0), 1, 2, 3, 4, 5, 6, 7, 8, 9, 10, 11, 12), MID(D4119, 9, 2)), "yyyy-mm-dd")</f>
        <v>1982-05-28</v>
      </c>
      <c r="F4119" s="1" t="str">
        <f t="shared" si="449"/>
        <v>22:02:00</v>
      </c>
      <c r="G4119" s="9" t="str">
        <f t="shared" si="450"/>
        <v>May</v>
      </c>
      <c r="H4119" s="5" t="str">
        <f t="shared" si="451"/>
        <v>1982</v>
      </c>
      <c r="I4119" s="1" t="s">
        <v>8397</v>
      </c>
      <c r="J4119" s="1" t="str">
        <f t="shared" si="452"/>
        <v xml:space="preserve">Molniya-M /Block ML </v>
      </c>
      <c r="K4119" s="1" t="str">
        <f t="shared" si="453"/>
        <v>Molniya-1 nÂ°99</v>
      </c>
      <c r="L4119" s="1" t="s">
        <v>346</v>
      </c>
      <c r="M4119" s="1"/>
      <c r="N4119" s="1">
        <f t="shared" si="454"/>
        <v>0</v>
      </c>
      <c r="O4119" s="1" t="s">
        <v>9</v>
      </c>
    </row>
    <row r="4120" spans="1:15" x14ac:dyDescent="0.3">
      <c r="A4120" s="1" t="s">
        <v>6140</v>
      </c>
      <c r="B4120" s="1" t="s">
        <v>130</v>
      </c>
      <c r="C4120" s="1" t="str">
        <f t="shared" si="448"/>
        <v>Kazakhstan</v>
      </c>
      <c r="D4120" s="1" t="s">
        <v>8398</v>
      </c>
      <c r="E4120" s="7" t="str">
        <f>TEXT(DATE(MID(D4120, 13, 4), CHOOSE(MATCH( MID(D4120, 5, 3), {"Jan","Feb","Mar","Apr","May","Jun","Jul","Aug","Sep","Oct","Nov","Dec"}, 0), 1, 2, 3, 4, 5, 6, 7, 8, 9, 10, 11, 12), MID(D4120, 9, 2)), "yyyy-mm-dd")</f>
        <v>1982-05-28</v>
      </c>
      <c r="F4120" s="1" t="str">
        <f t="shared" si="449"/>
        <v>09:10:00</v>
      </c>
      <c r="G4120" s="9" t="str">
        <f t="shared" si="450"/>
        <v>May</v>
      </c>
      <c r="H4120" s="5" t="str">
        <f t="shared" si="451"/>
        <v>1982</v>
      </c>
      <c r="I4120" s="1" t="s">
        <v>8399</v>
      </c>
      <c r="J4120" s="1" t="str">
        <f t="shared" si="452"/>
        <v xml:space="preserve">Soyuz U </v>
      </c>
      <c r="K4120" s="1" t="str">
        <f t="shared" si="453"/>
        <v>Cosmos 1370</v>
      </c>
      <c r="L4120" s="1" t="s">
        <v>346</v>
      </c>
      <c r="M4120" s="1">
        <v>20</v>
      </c>
      <c r="N4120" s="1">
        <f t="shared" si="454"/>
        <v>1660</v>
      </c>
      <c r="O4120" s="1" t="s">
        <v>9</v>
      </c>
    </row>
    <row r="4121" spans="1:15" x14ac:dyDescent="0.3">
      <c r="A4121" s="1" t="s">
        <v>6140</v>
      </c>
      <c r="B4121" s="1" t="s">
        <v>212</v>
      </c>
      <c r="C4121" s="1" t="str">
        <f t="shared" si="448"/>
        <v>Russia</v>
      </c>
      <c r="D4121" s="1" t="s">
        <v>8400</v>
      </c>
      <c r="E4121" s="7" t="str">
        <f>TEXT(DATE(MID(D4121, 13, 4), CHOOSE(MATCH( MID(D4121, 5, 3), {"Jan","Feb","Mar","Apr","May","Jun","Jul","Aug","Sep","Oct","Nov","Dec"}, 0), 1, 2, 3, 4, 5, 6, 7, 8, 9, 10, 11, 12), MID(D4121, 9, 2)), "yyyy-mm-dd")</f>
        <v>1982-05-25</v>
      </c>
      <c r="F4121" s="1" t="str">
        <f t="shared" si="449"/>
        <v>09:00:00</v>
      </c>
      <c r="G4121" s="9" t="str">
        <f t="shared" si="450"/>
        <v>May</v>
      </c>
      <c r="H4121" s="5" t="str">
        <f t="shared" si="451"/>
        <v>1982</v>
      </c>
      <c r="I4121" s="1" t="s">
        <v>8401</v>
      </c>
      <c r="J4121" s="1" t="str">
        <f t="shared" si="452"/>
        <v xml:space="preserve">Soyuz U </v>
      </c>
      <c r="K4121" s="1" t="str">
        <f t="shared" si="453"/>
        <v>Cosmos 1369</v>
      </c>
      <c r="L4121" s="1" t="s">
        <v>346</v>
      </c>
      <c r="M4121" s="1">
        <v>20</v>
      </c>
      <c r="N4121" s="1">
        <f t="shared" si="454"/>
        <v>1660</v>
      </c>
      <c r="O4121" s="1" t="s">
        <v>9</v>
      </c>
    </row>
    <row r="4122" spans="1:15" x14ac:dyDescent="0.3">
      <c r="A4122" s="1" t="s">
        <v>6140</v>
      </c>
      <c r="B4122" s="1" t="s">
        <v>1630</v>
      </c>
      <c r="C4122" s="1" t="str">
        <f t="shared" si="448"/>
        <v>Kazakhstan</v>
      </c>
      <c r="D4122" s="1" t="s">
        <v>8402</v>
      </c>
      <c r="E4122" s="7" t="str">
        <f>TEXT(DATE(MID(D4122, 13, 4), CHOOSE(MATCH( MID(D4122, 5, 3), {"Jan","Feb","Mar","Apr","May","Jun","Jul","Aug","Sep","Oct","Nov","Dec"}, 0), 1, 2, 3, 4, 5, 6, 7, 8, 9, 10, 11, 12), MID(D4122, 9, 2)), "yyyy-mm-dd")</f>
        <v>1982-05-23</v>
      </c>
      <c r="F4122" s="1" t="str">
        <f t="shared" si="449"/>
        <v>05:56:00</v>
      </c>
      <c r="G4122" s="9" t="str">
        <f t="shared" si="450"/>
        <v>May</v>
      </c>
      <c r="H4122" s="5" t="str">
        <f t="shared" si="451"/>
        <v>1982</v>
      </c>
      <c r="I4122" s="1" t="s">
        <v>8403</v>
      </c>
      <c r="J4122" s="1" t="str">
        <f t="shared" si="452"/>
        <v xml:space="preserve">Soyuz U </v>
      </c>
      <c r="K4122" s="1" t="str">
        <f t="shared" si="453"/>
        <v>Progress 13</v>
      </c>
      <c r="L4122" s="1" t="s">
        <v>346</v>
      </c>
      <c r="M4122" s="1">
        <v>20</v>
      </c>
      <c r="N4122" s="1">
        <f t="shared" si="454"/>
        <v>1660</v>
      </c>
      <c r="O4122" s="1" t="s">
        <v>9</v>
      </c>
    </row>
    <row r="4123" spans="1:15" x14ac:dyDescent="0.3">
      <c r="A4123" s="1" t="s">
        <v>6140</v>
      </c>
      <c r="B4123" s="1" t="s">
        <v>130</v>
      </c>
      <c r="C4123" s="1" t="str">
        <f t="shared" si="448"/>
        <v>Kazakhstan</v>
      </c>
      <c r="D4123" s="1" t="s">
        <v>8404</v>
      </c>
      <c r="E4123" s="7" t="str">
        <f>TEXT(DATE(MID(D4123, 13, 4), CHOOSE(MATCH( MID(D4123, 5, 3), {"Jan","Feb","Mar","Apr","May","Jun","Jul","Aug","Sep","Oct","Nov","Dec"}, 0), 1, 2, 3, 4, 5, 6, 7, 8, 9, 10, 11, 12), MID(D4123, 9, 2)), "yyyy-mm-dd")</f>
        <v>1982-05-21</v>
      </c>
      <c r="F4123" s="1" t="str">
        <f t="shared" si="449"/>
        <v>12:40:00</v>
      </c>
      <c r="G4123" s="9" t="str">
        <f t="shared" si="450"/>
        <v>May</v>
      </c>
      <c r="H4123" s="5" t="str">
        <f t="shared" si="451"/>
        <v>1982</v>
      </c>
      <c r="I4123" s="1" t="s">
        <v>8405</v>
      </c>
      <c r="J4123" s="1" t="str">
        <f t="shared" si="452"/>
        <v xml:space="preserve">Soyuz U </v>
      </c>
      <c r="K4123" s="1" t="str">
        <f t="shared" si="453"/>
        <v>Cosmos 1368</v>
      </c>
      <c r="L4123" s="1" t="s">
        <v>346</v>
      </c>
      <c r="M4123" s="1">
        <v>20</v>
      </c>
      <c r="N4123" s="1">
        <f t="shared" si="454"/>
        <v>1660</v>
      </c>
      <c r="O4123" s="1" t="s">
        <v>9</v>
      </c>
    </row>
    <row r="4124" spans="1:15" x14ac:dyDescent="0.3">
      <c r="A4124" s="1" t="s">
        <v>6140</v>
      </c>
      <c r="B4124" s="1" t="s">
        <v>6615</v>
      </c>
      <c r="C4124" s="1" t="str">
        <f t="shared" si="448"/>
        <v>Russia</v>
      </c>
      <c r="D4124" s="1" t="s">
        <v>8406</v>
      </c>
      <c r="E4124" s="7" t="str">
        <f>TEXT(DATE(MID(D4124, 13, 4), CHOOSE(MATCH( MID(D4124, 5, 3), {"Jan","Feb","Mar","Apr","May","Jun","Jul","Aug","Sep","Oct","Nov","Dec"}, 0), 1, 2, 3, 4, 5, 6, 7, 8, 9, 10, 11, 12), MID(D4124, 9, 2)), "yyyy-mm-dd")</f>
        <v>1982-05-20</v>
      </c>
      <c r="F4124" s="1" t="str">
        <f t="shared" si="449"/>
        <v>13:08:00</v>
      </c>
      <c r="G4124" s="9" t="str">
        <f t="shared" si="450"/>
        <v>May</v>
      </c>
      <c r="H4124" s="5" t="str">
        <f t="shared" si="451"/>
        <v>1982</v>
      </c>
      <c r="I4124" s="1" t="s">
        <v>8407</v>
      </c>
      <c r="J4124" s="1" t="str">
        <f t="shared" si="452"/>
        <v xml:space="preserve">Molniya-M /Block 2BL </v>
      </c>
      <c r="K4124" s="1" t="str">
        <f t="shared" si="453"/>
        <v>Cosmos 1367</v>
      </c>
      <c r="L4124" s="1" t="s">
        <v>346</v>
      </c>
      <c r="M4124" s="1"/>
      <c r="N4124" s="1">
        <f t="shared" si="454"/>
        <v>0</v>
      </c>
      <c r="O4124" s="1" t="s">
        <v>9</v>
      </c>
    </row>
    <row r="4125" spans="1:15" x14ac:dyDescent="0.3">
      <c r="A4125" s="1" t="s">
        <v>6140</v>
      </c>
      <c r="B4125" s="1" t="s">
        <v>529</v>
      </c>
      <c r="C4125" s="1" t="str">
        <f t="shared" si="448"/>
        <v>Kazakhstan</v>
      </c>
      <c r="D4125" s="1" t="s">
        <v>8408</v>
      </c>
      <c r="E4125" s="7" t="str">
        <f>TEXT(DATE(MID(D4125, 13, 4), CHOOSE(MATCH( MID(D4125, 5, 3), {"Jan","Feb","Mar","Apr","May","Jun","Jul","Aug","Sep","Oct","Nov","Dec"}, 0), 1, 2, 3, 4, 5, 6, 7, 8, 9, 10, 11, 12), MID(D4125, 9, 2)), "yyyy-mm-dd")</f>
        <v>1982-05-17</v>
      </c>
      <c r="F4125" s="1" t="str">
        <f t="shared" si="449"/>
        <v>23:50:00</v>
      </c>
      <c r="G4125" s="9" t="str">
        <f t="shared" si="450"/>
        <v>May</v>
      </c>
      <c r="H4125" s="5" t="str">
        <f t="shared" si="451"/>
        <v>1982</v>
      </c>
      <c r="I4125" s="1" t="s">
        <v>8409</v>
      </c>
      <c r="J4125" s="1" t="str">
        <f t="shared" si="452"/>
        <v xml:space="preserve">Proton-K/Block-DM </v>
      </c>
      <c r="K4125" s="1" t="str">
        <f t="shared" si="453"/>
        <v>Cosmos 1366</v>
      </c>
      <c r="L4125" s="1" t="s">
        <v>346</v>
      </c>
      <c r="M4125" s="1"/>
      <c r="N4125" s="1">
        <f t="shared" si="454"/>
        <v>0</v>
      </c>
      <c r="O4125" s="1" t="s">
        <v>9</v>
      </c>
    </row>
    <row r="4126" spans="1:15" x14ac:dyDescent="0.3">
      <c r="A4126" s="1" t="s">
        <v>6140</v>
      </c>
      <c r="B4126" s="1" t="s">
        <v>6615</v>
      </c>
      <c r="C4126" s="1" t="str">
        <f t="shared" si="448"/>
        <v>Russia</v>
      </c>
      <c r="D4126" s="1" t="s">
        <v>8410</v>
      </c>
      <c r="E4126" s="7" t="str">
        <f>TEXT(DATE(MID(D4126, 13, 4), CHOOSE(MATCH( MID(D4126, 5, 3), {"Jan","Feb","Mar","Apr","May","Jun","Jul","Aug","Sep","Oct","Nov","Dec"}, 0), 1, 2, 3, 4, 5, 6, 7, 8, 9, 10, 11, 12), MID(D4126, 9, 2)), "yyyy-mm-dd")</f>
        <v>1982-05-15</v>
      </c>
      <c r="F4126" s="1" t="str">
        <f t="shared" si="449"/>
        <v>14:20:00</v>
      </c>
      <c r="G4126" s="9" t="str">
        <f t="shared" si="450"/>
        <v>May</v>
      </c>
      <c r="H4126" s="5" t="str">
        <f t="shared" si="451"/>
        <v>1982</v>
      </c>
      <c r="I4126" s="1" t="s">
        <v>8411</v>
      </c>
      <c r="J4126" s="1" t="str">
        <f t="shared" si="452"/>
        <v xml:space="preserve">Soyuz U </v>
      </c>
      <c r="K4126" s="1" t="str">
        <f t="shared" si="453"/>
        <v>Zenit-6 nÂ°536</v>
      </c>
      <c r="L4126" s="1" t="s">
        <v>346</v>
      </c>
      <c r="M4126" s="1">
        <v>20</v>
      </c>
      <c r="N4126" s="1">
        <f t="shared" si="454"/>
        <v>1660</v>
      </c>
      <c r="O4126" s="1" t="s">
        <v>257</v>
      </c>
    </row>
    <row r="4127" spans="1:15" x14ac:dyDescent="0.3">
      <c r="A4127" s="1" t="s">
        <v>6140</v>
      </c>
      <c r="B4127" s="1" t="s">
        <v>3926</v>
      </c>
      <c r="C4127" s="1" t="str">
        <f t="shared" si="448"/>
        <v>Kazakhstan</v>
      </c>
      <c r="D4127" s="1" t="s">
        <v>8412</v>
      </c>
      <c r="E4127" s="7" t="str">
        <f>TEXT(DATE(MID(D4127, 13, 4), CHOOSE(MATCH( MID(D4127, 5, 3), {"Jan","Feb","Mar","Apr","May","Jun","Jul","Aug","Sep","Oct","Nov","Dec"}, 0), 1, 2, 3, 4, 5, 6, 7, 8, 9, 10, 11, 12), MID(D4127, 9, 2)), "yyyy-mm-dd")</f>
        <v>1982-05-14</v>
      </c>
      <c r="F4127" s="1" t="str">
        <f t="shared" si="449"/>
        <v>19:39:00</v>
      </c>
      <c r="G4127" s="9" t="str">
        <f t="shared" si="450"/>
        <v>May</v>
      </c>
      <c r="H4127" s="5" t="str">
        <f t="shared" si="451"/>
        <v>1982</v>
      </c>
      <c r="I4127" s="1" t="s">
        <v>8413</v>
      </c>
      <c r="J4127" s="1" t="str">
        <f t="shared" si="452"/>
        <v xml:space="preserve">Tsyklon-2 </v>
      </c>
      <c r="K4127" s="1" t="str">
        <f t="shared" si="453"/>
        <v>Cosmos 1365</v>
      </c>
      <c r="L4127" s="1" t="s">
        <v>346</v>
      </c>
      <c r="M4127" s="1"/>
      <c r="N4127" s="1">
        <f t="shared" si="454"/>
        <v>0</v>
      </c>
      <c r="O4127" s="1" t="s">
        <v>9</v>
      </c>
    </row>
    <row r="4128" spans="1:15" x14ac:dyDescent="0.3">
      <c r="A4128" s="1" t="s">
        <v>6140</v>
      </c>
      <c r="B4128" s="1" t="s">
        <v>1630</v>
      </c>
      <c r="C4128" s="1" t="str">
        <f t="shared" si="448"/>
        <v>Kazakhstan</v>
      </c>
      <c r="D4128" s="1" t="s">
        <v>8414</v>
      </c>
      <c r="E4128" s="7" t="str">
        <f>TEXT(DATE(MID(D4128, 13, 4), CHOOSE(MATCH( MID(D4128, 5, 3), {"Jan","Feb","Mar","Apr","May","Jun","Jul","Aug","Sep","Oct","Nov","Dec"}, 0), 1, 2, 3, 4, 5, 6, 7, 8, 9, 10, 11, 12), MID(D4128, 9, 2)), "yyyy-mm-dd")</f>
        <v>1982-05-13</v>
      </c>
      <c r="F4128" s="1" t="str">
        <f t="shared" si="449"/>
        <v>09:58:00</v>
      </c>
      <c r="G4128" s="9" t="str">
        <f t="shared" si="450"/>
        <v>May</v>
      </c>
      <c r="H4128" s="5" t="str">
        <f t="shared" si="451"/>
        <v>1982</v>
      </c>
      <c r="I4128" s="1" t="s">
        <v>8415</v>
      </c>
      <c r="J4128" s="1" t="str">
        <f t="shared" si="452"/>
        <v xml:space="preserve">Soyuz U </v>
      </c>
      <c r="K4128" s="1" t="str">
        <f t="shared" si="453"/>
        <v>Soyuz T-5</v>
      </c>
      <c r="L4128" s="1" t="s">
        <v>346</v>
      </c>
      <c r="M4128" s="1">
        <v>20</v>
      </c>
      <c r="N4128" s="1">
        <f t="shared" si="454"/>
        <v>1660</v>
      </c>
      <c r="O4128" s="1" t="s">
        <v>9</v>
      </c>
    </row>
    <row r="4129" spans="1:15" x14ac:dyDescent="0.3">
      <c r="A4129" s="1" t="s">
        <v>5603</v>
      </c>
      <c r="B4129" s="1" t="s">
        <v>27</v>
      </c>
      <c r="C4129" s="1" t="str">
        <f t="shared" si="448"/>
        <v>USA</v>
      </c>
      <c r="D4129" s="1" t="s">
        <v>8416</v>
      </c>
      <c r="E4129" s="7" t="str">
        <f>TEXT(DATE(MID(D4129, 13, 4), CHOOSE(MATCH( MID(D4129, 5, 3), {"Jan","Feb","Mar","Apr","May","Jun","Jul","Aug","Sep","Oct","Nov","Dec"}, 0), 1, 2, 3, 4, 5, 6, 7, 8, 9, 10, 11, 12), MID(D4129, 9, 2)), "yyyy-mm-dd")</f>
        <v>1982-05-11</v>
      </c>
      <c r="F4129" s="1" t="str">
        <f t="shared" si="449"/>
        <v>18:35:00</v>
      </c>
      <c r="G4129" s="9" t="str">
        <f t="shared" si="450"/>
        <v>May</v>
      </c>
      <c r="H4129" s="5" t="str">
        <f t="shared" si="451"/>
        <v>1982</v>
      </c>
      <c r="I4129" s="1" t="s">
        <v>8417</v>
      </c>
      <c r="J4129" s="1" t="str">
        <f t="shared" si="452"/>
        <v xml:space="preserve">Titan IIID </v>
      </c>
      <c r="K4129" s="1" t="str">
        <f t="shared" si="453"/>
        <v>KH9-17 &amp; SSF-D-4</v>
      </c>
      <c r="L4129" s="1" t="s">
        <v>346</v>
      </c>
      <c r="M4129" s="1"/>
      <c r="N4129" s="1">
        <f t="shared" si="454"/>
        <v>0</v>
      </c>
      <c r="O4129" s="1" t="s">
        <v>9</v>
      </c>
    </row>
    <row r="4130" spans="1:15" x14ac:dyDescent="0.3">
      <c r="A4130" s="1" t="s">
        <v>6140</v>
      </c>
      <c r="B4130" s="1" t="s">
        <v>6482</v>
      </c>
      <c r="C4130" s="1" t="str">
        <f t="shared" si="448"/>
        <v>Russia</v>
      </c>
      <c r="D4130" s="1" t="s">
        <v>8418</v>
      </c>
      <c r="E4130" s="7" t="str">
        <f>TEXT(DATE(MID(D4130, 13, 4), CHOOSE(MATCH( MID(D4130, 5, 3), {"Jan","Feb","Mar","Apr","May","Jun","Jul","Aug","Sep","Oct","Nov","Dec"}, 0), 1, 2, 3, 4, 5, 6, 7, 8, 9, 10, 11, 12), MID(D4130, 9, 2)), "yyyy-mm-dd")</f>
        <v>1982-05-06</v>
      </c>
      <c r="F4130" s="1" t="str">
        <f t="shared" si="449"/>
        <v>18:07:00</v>
      </c>
      <c r="G4130" s="9" t="str">
        <f t="shared" si="450"/>
        <v>May</v>
      </c>
      <c r="H4130" s="5" t="str">
        <f t="shared" si="451"/>
        <v>1982</v>
      </c>
      <c r="I4130" s="1" t="s">
        <v>8419</v>
      </c>
      <c r="J4130" s="1" t="str">
        <f t="shared" si="452"/>
        <v xml:space="preserve">Cosmos-3M </v>
      </c>
      <c r="K4130" s="1" t="str">
        <f t="shared" si="453"/>
        <v>Cosmos 1357 to 1364</v>
      </c>
      <c r="L4130" s="1" t="s">
        <v>346</v>
      </c>
      <c r="M4130" s="1"/>
      <c r="N4130" s="1">
        <f t="shared" si="454"/>
        <v>0</v>
      </c>
      <c r="O4130" s="1" t="s">
        <v>9</v>
      </c>
    </row>
    <row r="4131" spans="1:15" x14ac:dyDescent="0.3">
      <c r="A4131" s="1" t="s">
        <v>6140</v>
      </c>
      <c r="B4131" s="1" t="s">
        <v>3038</v>
      </c>
      <c r="C4131" s="1" t="str">
        <f t="shared" si="448"/>
        <v>Russia</v>
      </c>
      <c r="D4131" s="1" t="s">
        <v>8420</v>
      </c>
      <c r="E4131" s="7" t="str">
        <f>TEXT(DATE(MID(D4131, 13, 4), CHOOSE(MATCH( MID(D4131, 5, 3), {"Jan","Feb","Mar","Apr","May","Jun","Jul","Aug","Sep","Oct","Nov","Dec"}, 0), 1, 2, 3, 4, 5, 6, 7, 8, 9, 10, 11, 12), MID(D4131, 9, 2)), "yyyy-mm-dd")</f>
        <v>1982-05-05</v>
      </c>
      <c r="F4131" s="1" t="str">
        <f t="shared" si="449"/>
        <v>08:01:00</v>
      </c>
      <c r="G4131" s="9" t="str">
        <f t="shared" si="450"/>
        <v>May</v>
      </c>
      <c r="H4131" s="5" t="str">
        <f t="shared" si="451"/>
        <v>1982</v>
      </c>
      <c r="I4131" s="1" t="s">
        <v>8421</v>
      </c>
      <c r="J4131" s="1" t="str">
        <f t="shared" si="452"/>
        <v xml:space="preserve">Vostok-2M </v>
      </c>
      <c r="K4131" s="1" t="str">
        <f t="shared" si="453"/>
        <v>Cosmos 1356</v>
      </c>
      <c r="L4131" s="1" t="s">
        <v>346</v>
      </c>
      <c r="M4131" s="1"/>
      <c r="N4131" s="1">
        <f t="shared" si="454"/>
        <v>0</v>
      </c>
      <c r="O4131" s="1" t="s">
        <v>9</v>
      </c>
    </row>
    <row r="4132" spans="1:15" x14ac:dyDescent="0.3">
      <c r="A4132" s="1" t="s">
        <v>6140</v>
      </c>
      <c r="B4132" s="1" t="s">
        <v>3926</v>
      </c>
      <c r="C4132" s="1" t="str">
        <f t="shared" si="448"/>
        <v>Kazakhstan</v>
      </c>
      <c r="D4132" s="1" t="s">
        <v>8422</v>
      </c>
      <c r="E4132" s="7" t="str">
        <f>TEXT(DATE(MID(D4132, 13, 4), CHOOSE(MATCH( MID(D4132, 5, 3), {"Jan","Feb","Mar","Apr","May","Jun","Jul","Aug","Sep","Oct","Nov","Dec"}, 0), 1, 2, 3, 4, 5, 6, 7, 8, 9, 10, 11, 12), MID(D4132, 9, 2)), "yyyy-mm-dd")</f>
        <v>1982-04-29</v>
      </c>
      <c r="F4132" s="1" t="str">
        <f t="shared" si="449"/>
        <v>09:55:00</v>
      </c>
      <c r="G4132" s="9" t="str">
        <f t="shared" si="450"/>
        <v>April</v>
      </c>
      <c r="H4132" s="5" t="str">
        <f t="shared" si="451"/>
        <v>1982</v>
      </c>
      <c r="I4132" s="1" t="s">
        <v>8423</v>
      </c>
      <c r="J4132" s="1" t="str">
        <f t="shared" si="452"/>
        <v xml:space="preserve">Tsyklon-2 </v>
      </c>
      <c r="K4132" s="1" t="str">
        <f t="shared" si="453"/>
        <v>Cosmos 1355</v>
      </c>
      <c r="L4132" s="1" t="s">
        <v>346</v>
      </c>
      <c r="M4132" s="1"/>
      <c r="N4132" s="1">
        <f t="shared" si="454"/>
        <v>0</v>
      </c>
      <c r="O4132" s="1" t="s">
        <v>9</v>
      </c>
    </row>
    <row r="4133" spans="1:15" x14ac:dyDescent="0.3">
      <c r="A4133" s="1" t="s">
        <v>6140</v>
      </c>
      <c r="B4133" s="1" t="s">
        <v>3373</v>
      </c>
      <c r="C4133" s="1" t="str">
        <f t="shared" si="448"/>
        <v>Russia</v>
      </c>
      <c r="D4133" s="1" t="s">
        <v>8424</v>
      </c>
      <c r="E4133" s="7" t="str">
        <f>TEXT(DATE(MID(D4133, 13, 4), CHOOSE(MATCH( MID(D4133, 5, 3), {"Jan","Feb","Mar","Apr","May","Jun","Jul","Aug","Sep","Oct","Nov","Dec"}, 0), 1, 2, 3, 4, 5, 6, 7, 8, 9, 10, 11, 12), MID(D4133, 9, 2)), "yyyy-mm-dd")</f>
        <v>1982-04-28</v>
      </c>
      <c r="F4133" s="1" t="str">
        <f t="shared" si="449"/>
        <v>02:52:00</v>
      </c>
      <c r="G4133" s="9" t="str">
        <f t="shared" si="450"/>
        <v>April</v>
      </c>
      <c r="H4133" s="5" t="str">
        <f t="shared" si="451"/>
        <v>1982</v>
      </c>
      <c r="I4133" s="1" t="s">
        <v>8425</v>
      </c>
      <c r="J4133" s="1" t="str">
        <f t="shared" si="452"/>
        <v xml:space="preserve">Cosmos-3M </v>
      </c>
      <c r="K4133" s="1" t="str">
        <f t="shared" si="453"/>
        <v>Cosmos 1354</v>
      </c>
      <c r="L4133" s="1" t="s">
        <v>346</v>
      </c>
      <c r="M4133" s="1"/>
      <c r="N4133" s="1">
        <f t="shared" si="454"/>
        <v>0</v>
      </c>
      <c r="O4133" s="1" t="s">
        <v>9</v>
      </c>
    </row>
    <row r="4134" spans="1:15" x14ac:dyDescent="0.3">
      <c r="A4134" s="1" t="s">
        <v>6140</v>
      </c>
      <c r="B4134" s="1" t="s">
        <v>6615</v>
      </c>
      <c r="C4134" s="1" t="str">
        <f t="shared" si="448"/>
        <v>Russia</v>
      </c>
      <c r="D4134" s="1" t="s">
        <v>8426</v>
      </c>
      <c r="E4134" s="7" t="str">
        <f>TEXT(DATE(MID(D4134, 13, 4), CHOOSE(MATCH( MID(D4134, 5, 3), {"Jan","Feb","Mar","Apr","May","Jun","Jul","Aug","Sep","Oct","Nov","Dec"}, 0), 1, 2, 3, 4, 5, 6, 7, 8, 9, 10, 11, 12), MID(D4134, 9, 2)), "yyyy-mm-dd")</f>
        <v>1982-04-23</v>
      </c>
      <c r="F4134" s="1" t="str">
        <f t="shared" si="449"/>
        <v>09:40:00</v>
      </c>
      <c r="G4134" s="9" t="str">
        <f t="shared" si="450"/>
        <v>April</v>
      </c>
      <c r="H4134" s="5" t="str">
        <f t="shared" si="451"/>
        <v>1982</v>
      </c>
      <c r="I4134" s="1" t="s">
        <v>8427</v>
      </c>
      <c r="J4134" s="1" t="str">
        <f t="shared" si="452"/>
        <v xml:space="preserve">Soyuz U </v>
      </c>
      <c r="K4134" s="1" t="str">
        <f t="shared" si="453"/>
        <v>Cosmos 1353</v>
      </c>
      <c r="L4134" s="1" t="s">
        <v>346</v>
      </c>
      <c r="M4134" s="1">
        <v>20</v>
      </c>
      <c r="N4134" s="1">
        <f t="shared" si="454"/>
        <v>1660</v>
      </c>
      <c r="O4134" s="1" t="s">
        <v>9</v>
      </c>
    </row>
    <row r="4135" spans="1:15" x14ac:dyDescent="0.3">
      <c r="A4135" s="1" t="s">
        <v>6140</v>
      </c>
      <c r="B4135" s="1" t="s">
        <v>130</v>
      </c>
      <c r="C4135" s="1" t="str">
        <f t="shared" si="448"/>
        <v>Kazakhstan</v>
      </c>
      <c r="D4135" s="1" t="s">
        <v>8428</v>
      </c>
      <c r="E4135" s="7" t="str">
        <f>TEXT(DATE(MID(D4135, 13, 4), CHOOSE(MATCH( MID(D4135, 5, 3), {"Jan","Feb","Mar","Apr","May","Jun","Jul","Aug","Sep","Oct","Nov","Dec"}, 0), 1, 2, 3, 4, 5, 6, 7, 8, 9, 10, 11, 12), MID(D4135, 9, 2)), "yyyy-mm-dd")</f>
        <v>1982-04-21</v>
      </c>
      <c r="F4135" s="1" t="str">
        <f t="shared" si="449"/>
        <v>09:15:00</v>
      </c>
      <c r="G4135" s="9" t="str">
        <f t="shared" si="450"/>
        <v>April</v>
      </c>
      <c r="H4135" s="5" t="str">
        <f t="shared" si="451"/>
        <v>1982</v>
      </c>
      <c r="I4135" s="1" t="s">
        <v>8429</v>
      </c>
      <c r="J4135" s="1" t="str">
        <f t="shared" si="452"/>
        <v xml:space="preserve">Soyuz U </v>
      </c>
      <c r="K4135" s="1" t="str">
        <f t="shared" si="453"/>
        <v>Cosmos 1352</v>
      </c>
      <c r="L4135" s="1" t="s">
        <v>346</v>
      </c>
      <c r="M4135" s="1">
        <v>20</v>
      </c>
      <c r="N4135" s="1">
        <f t="shared" si="454"/>
        <v>1660</v>
      </c>
      <c r="O4135" s="1" t="s">
        <v>9</v>
      </c>
    </row>
    <row r="4136" spans="1:15" x14ac:dyDescent="0.3">
      <c r="A4136" s="1" t="s">
        <v>6140</v>
      </c>
      <c r="B4136" s="1" t="s">
        <v>4882</v>
      </c>
      <c r="C4136" s="1" t="str">
        <f t="shared" si="448"/>
        <v>Russia</v>
      </c>
      <c r="D4136" s="1" t="s">
        <v>8430</v>
      </c>
      <c r="E4136" s="7" t="str">
        <f>TEXT(DATE(MID(D4136, 13, 4), CHOOSE(MATCH( MID(D4136, 5, 3), {"Jan","Feb","Mar","Apr","May","Jun","Jul","Aug","Sep","Oct","Nov","Dec"}, 0), 1, 2, 3, 4, 5, 6, 7, 8, 9, 10, 11, 12), MID(D4136, 9, 2)), "yyyy-mm-dd")</f>
        <v>1982-04-21</v>
      </c>
      <c r="F4136" s="1" t="str">
        <f t="shared" si="449"/>
        <v>01:40:00</v>
      </c>
      <c r="G4136" s="9" t="str">
        <f t="shared" si="450"/>
        <v>April</v>
      </c>
      <c r="H4136" s="5" t="str">
        <f t="shared" si="451"/>
        <v>1982</v>
      </c>
      <c r="I4136" s="1" t="s">
        <v>8431</v>
      </c>
      <c r="J4136" s="1" t="str">
        <f t="shared" si="452"/>
        <v xml:space="preserve">Cosmos-3M </v>
      </c>
      <c r="K4136" s="1" t="str">
        <f t="shared" si="453"/>
        <v>Cosmos 1351</v>
      </c>
      <c r="L4136" s="1" t="s">
        <v>346</v>
      </c>
      <c r="M4136" s="1"/>
      <c r="N4136" s="1">
        <f t="shared" si="454"/>
        <v>0</v>
      </c>
      <c r="O4136" s="1" t="s">
        <v>9</v>
      </c>
    </row>
    <row r="4137" spans="1:15" x14ac:dyDescent="0.3">
      <c r="A4137" s="1" t="s">
        <v>6140</v>
      </c>
      <c r="B4137" s="1" t="s">
        <v>6272</v>
      </c>
      <c r="C4137" s="1" t="str">
        <f t="shared" si="448"/>
        <v>Kazakhstan</v>
      </c>
      <c r="D4137" s="1" t="s">
        <v>8432</v>
      </c>
      <c r="E4137" s="7" t="str">
        <f>TEXT(DATE(MID(D4137, 13, 4), CHOOSE(MATCH( MID(D4137, 5, 3), {"Jan","Feb","Mar","Apr","May","Jun","Jul","Aug","Sep","Oct","Nov","Dec"}, 0), 1, 2, 3, 4, 5, 6, 7, 8, 9, 10, 11, 12), MID(D4137, 9, 2)), "yyyy-mm-dd")</f>
        <v>1982-04-19</v>
      </c>
      <c r="F4137" s="1" t="str">
        <f t="shared" si="449"/>
        <v>19:45:00</v>
      </c>
      <c r="G4137" s="9" t="str">
        <f t="shared" si="450"/>
        <v>April</v>
      </c>
      <c r="H4137" s="5" t="str">
        <f t="shared" si="451"/>
        <v>1982</v>
      </c>
      <c r="I4137" s="1" t="s">
        <v>8433</v>
      </c>
      <c r="J4137" s="1" t="str">
        <f t="shared" si="452"/>
        <v xml:space="preserve">Proton-K </v>
      </c>
      <c r="K4137" s="1" t="str">
        <f t="shared" si="453"/>
        <v>Salyut 7</v>
      </c>
      <c r="L4137" s="1" t="s">
        <v>346</v>
      </c>
      <c r="M4137" s="1"/>
      <c r="N4137" s="1">
        <f t="shared" si="454"/>
        <v>0</v>
      </c>
      <c r="O4137" s="1" t="s">
        <v>9</v>
      </c>
    </row>
    <row r="4138" spans="1:15" x14ac:dyDescent="0.3">
      <c r="A4138" s="1" t="s">
        <v>6140</v>
      </c>
      <c r="B4138" s="1" t="s">
        <v>6615</v>
      </c>
      <c r="C4138" s="1" t="str">
        <f t="shared" si="448"/>
        <v>Russia</v>
      </c>
      <c r="D4138" s="1" t="s">
        <v>8434</v>
      </c>
      <c r="E4138" s="7" t="str">
        <f>TEXT(DATE(MID(D4138, 13, 4), CHOOSE(MATCH( MID(D4138, 5, 3), {"Jan","Feb","Mar","Apr","May","Jun","Jul","Aug","Sep","Oct","Nov","Dec"}, 0), 1, 2, 3, 4, 5, 6, 7, 8, 9, 10, 11, 12), MID(D4138, 9, 2)), "yyyy-mm-dd")</f>
        <v>1982-04-15</v>
      </c>
      <c r="F4138" s="1" t="str">
        <f t="shared" si="449"/>
        <v>14:30:00</v>
      </c>
      <c r="G4138" s="9" t="str">
        <f t="shared" si="450"/>
        <v>April</v>
      </c>
      <c r="H4138" s="5" t="str">
        <f t="shared" si="451"/>
        <v>1982</v>
      </c>
      <c r="I4138" s="1" t="s">
        <v>8435</v>
      </c>
      <c r="J4138" s="1" t="str">
        <f t="shared" si="452"/>
        <v xml:space="preserve">Soyuz U </v>
      </c>
      <c r="K4138" s="1" t="str">
        <f t="shared" si="453"/>
        <v>Cosmos 1350</v>
      </c>
      <c r="L4138" s="1" t="s">
        <v>346</v>
      </c>
      <c r="M4138" s="1">
        <v>20</v>
      </c>
      <c r="N4138" s="1">
        <f t="shared" si="454"/>
        <v>1660</v>
      </c>
      <c r="O4138" s="1" t="s">
        <v>9</v>
      </c>
    </row>
    <row r="4139" spans="1:15" x14ac:dyDescent="0.3">
      <c r="A4139" s="1" t="s">
        <v>5722</v>
      </c>
      <c r="B4139" s="1" t="s">
        <v>3478</v>
      </c>
      <c r="C4139" s="1" t="str">
        <f t="shared" si="448"/>
        <v>USA</v>
      </c>
      <c r="D4139" s="1" t="s">
        <v>8436</v>
      </c>
      <c r="E4139" s="7" t="str">
        <f>TEXT(DATE(MID(D4139, 13, 4), CHOOSE(MATCH( MID(D4139, 5, 3), {"Jan","Feb","Mar","Apr","May","Jun","Jul","Aug","Sep","Oct","Nov","Dec"}, 0), 1, 2, 3, 4, 5, 6, 7, 8, 9, 10, 11, 12), MID(D4139, 9, 2)), "yyyy-mm-dd")</f>
        <v>1982-04-10</v>
      </c>
      <c r="F4139" s="1" t="str">
        <f t="shared" si="449"/>
        <v>06:47:00</v>
      </c>
      <c r="G4139" s="9" t="str">
        <f t="shared" si="450"/>
        <v>April</v>
      </c>
      <c r="H4139" s="5" t="str">
        <f t="shared" si="451"/>
        <v>1982</v>
      </c>
      <c r="I4139" s="1" t="s">
        <v>8437</v>
      </c>
      <c r="J4139" s="1" t="str">
        <f t="shared" si="452"/>
        <v xml:space="preserve">Delta 3910 </v>
      </c>
      <c r="K4139" s="1" t="str">
        <f t="shared" si="453"/>
        <v>INSAT-1A</v>
      </c>
      <c r="L4139" s="1" t="s">
        <v>346</v>
      </c>
      <c r="M4139" s="1"/>
      <c r="N4139" s="1">
        <f t="shared" si="454"/>
        <v>0</v>
      </c>
      <c r="O4139" s="1" t="s">
        <v>9</v>
      </c>
    </row>
    <row r="4140" spans="1:15" x14ac:dyDescent="0.3">
      <c r="A4140" s="1" t="s">
        <v>6140</v>
      </c>
      <c r="B4140" s="1" t="s">
        <v>6482</v>
      </c>
      <c r="C4140" s="1" t="str">
        <f t="shared" si="448"/>
        <v>Russia</v>
      </c>
      <c r="D4140" s="1" t="s">
        <v>8438</v>
      </c>
      <c r="E4140" s="7" t="str">
        <f>TEXT(DATE(MID(D4140, 13, 4), CHOOSE(MATCH( MID(D4140, 5, 3), {"Jan","Feb","Mar","Apr","May","Jun","Jul","Aug","Sep","Oct","Nov","Dec"}, 0), 1, 2, 3, 4, 5, 6, 7, 8, 9, 10, 11, 12), MID(D4140, 9, 2)), "yyyy-mm-dd")</f>
        <v>1982-04-08</v>
      </c>
      <c r="F4140" s="1" t="str">
        <f t="shared" si="449"/>
        <v>00:15:00</v>
      </c>
      <c r="G4140" s="9" t="str">
        <f t="shared" si="450"/>
        <v>April</v>
      </c>
      <c r="H4140" s="5" t="str">
        <f t="shared" si="451"/>
        <v>1982</v>
      </c>
      <c r="I4140" s="1" t="s">
        <v>8439</v>
      </c>
      <c r="J4140" s="1" t="str">
        <f t="shared" si="452"/>
        <v xml:space="preserve">Cosmos-3M </v>
      </c>
      <c r="K4140" s="1" t="str">
        <f t="shared" si="453"/>
        <v>Cosmos 1349</v>
      </c>
      <c r="L4140" s="1" t="s">
        <v>346</v>
      </c>
      <c r="M4140" s="1"/>
      <c r="N4140" s="1">
        <f t="shared" si="454"/>
        <v>0</v>
      </c>
      <c r="O4140" s="1" t="s">
        <v>9</v>
      </c>
    </row>
    <row r="4141" spans="1:15" x14ac:dyDescent="0.3">
      <c r="A4141" s="1" t="s">
        <v>6140</v>
      </c>
      <c r="B4141" s="1" t="s">
        <v>3038</v>
      </c>
      <c r="C4141" s="1" t="str">
        <f t="shared" si="448"/>
        <v>Russia</v>
      </c>
      <c r="D4141" s="1" t="s">
        <v>8440</v>
      </c>
      <c r="E4141" s="7" t="str">
        <f>TEXT(DATE(MID(D4141, 13, 4), CHOOSE(MATCH( MID(D4141, 5, 3), {"Jan","Feb","Mar","Apr","May","Jun","Jul","Aug","Sep","Oct","Nov","Dec"}, 0), 1, 2, 3, 4, 5, 6, 7, 8, 9, 10, 11, 12), MID(D4141, 9, 2)), "yyyy-mm-dd")</f>
        <v>1982-04-07</v>
      </c>
      <c r="F4141" s="1" t="str">
        <f t="shared" si="449"/>
        <v>13:41:00</v>
      </c>
      <c r="G4141" s="9" t="str">
        <f t="shared" si="450"/>
        <v>April</v>
      </c>
      <c r="H4141" s="5" t="str">
        <f t="shared" si="451"/>
        <v>1982</v>
      </c>
      <c r="I4141" s="1" t="s">
        <v>8441</v>
      </c>
      <c r="J4141" s="1" t="str">
        <f t="shared" si="452"/>
        <v xml:space="preserve">Molniya-M /Block 2BL </v>
      </c>
      <c r="K4141" s="1" t="str">
        <f t="shared" si="453"/>
        <v>Cosmos 1348</v>
      </c>
      <c r="L4141" s="1" t="s">
        <v>346</v>
      </c>
      <c r="M4141" s="1"/>
      <c r="N4141" s="1">
        <f t="shared" si="454"/>
        <v>0</v>
      </c>
      <c r="O4141" s="1" t="s">
        <v>9</v>
      </c>
    </row>
    <row r="4142" spans="1:15" x14ac:dyDescent="0.3">
      <c r="A4142" s="1" t="s">
        <v>6140</v>
      </c>
      <c r="B4142" s="1" t="s">
        <v>130</v>
      </c>
      <c r="C4142" s="1" t="str">
        <f t="shared" si="448"/>
        <v>Kazakhstan</v>
      </c>
      <c r="D4142" s="1" t="s">
        <v>8442</v>
      </c>
      <c r="E4142" s="7" t="str">
        <f>TEXT(DATE(MID(D4142, 13, 4), CHOOSE(MATCH( MID(D4142, 5, 3), {"Jan","Feb","Mar","Apr","May","Jun","Jul","Aug","Sep","Oct","Nov","Dec"}, 0), 1, 2, 3, 4, 5, 6, 7, 8, 9, 10, 11, 12), MID(D4142, 9, 2)), "yyyy-mm-dd")</f>
        <v>1982-04-02</v>
      </c>
      <c r="F4142" s="1" t="str">
        <f t="shared" si="449"/>
        <v>10:15:00</v>
      </c>
      <c r="G4142" s="9" t="str">
        <f t="shared" si="450"/>
        <v>April</v>
      </c>
      <c r="H4142" s="5" t="str">
        <f t="shared" si="451"/>
        <v>1982</v>
      </c>
      <c r="I4142" s="1" t="s">
        <v>8443</v>
      </c>
      <c r="J4142" s="1" t="str">
        <f t="shared" si="452"/>
        <v xml:space="preserve">Soyuz U </v>
      </c>
      <c r="K4142" s="1" t="str">
        <f t="shared" si="453"/>
        <v>Cosmos 1347</v>
      </c>
      <c r="L4142" s="1" t="s">
        <v>346</v>
      </c>
      <c r="M4142" s="1">
        <v>20</v>
      </c>
      <c r="N4142" s="1">
        <f t="shared" si="454"/>
        <v>1660</v>
      </c>
      <c r="O4142" s="1" t="s">
        <v>9</v>
      </c>
    </row>
    <row r="4143" spans="1:15" x14ac:dyDescent="0.3">
      <c r="A4143" s="1" t="s">
        <v>6140</v>
      </c>
      <c r="B4143" s="1" t="s">
        <v>3038</v>
      </c>
      <c r="C4143" s="1" t="str">
        <f t="shared" si="448"/>
        <v>Russia</v>
      </c>
      <c r="D4143" s="1" t="s">
        <v>8444</v>
      </c>
      <c r="E4143" s="7" t="str">
        <f>TEXT(DATE(MID(D4143, 13, 4), CHOOSE(MATCH( MID(D4143, 5, 3), {"Jan","Feb","Mar","Apr","May","Jun","Jul","Aug","Sep","Oct","Nov","Dec"}, 0), 1, 2, 3, 4, 5, 6, 7, 8, 9, 10, 11, 12), MID(D4143, 9, 2)), "yyyy-mm-dd")</f>
        <v>1982-03-31</v>
      </c>
      <c r="F4143" s="1" t="str">
        <f t="shared" si="449"/>
        <v>16:27:00</v>
      </c>
      <c r="G4143" s="9" t="str">
        <f t="shared" si="450"/>
        <v>March</v>
      </c>
      <c r="H4143" s="5" t="str">
        <f t="shared" si="451"/>
        <v>1982</v>
      </c>
      <c r="I4143" s="1" t="s">
        <v>8445</v>
      </c>
      <c r="J4143" s="1" t="str">
        <f t="shared" si="452"/>
        <v xml:space="preserve">Vostok-2M </v>
      </c>
      <c r="K4143" s="1" t="str">
        <f t="shared" si="453"/>
        <v>Cosmos 1346</v>
      </c>
      <c r="L4143" s="1" t="s">
        <v>346</v>
      </c>
      <c r="M4143" s="1"/>
      <c r="N4143" s="1">
        <f t="shared" si="454"/>
        <v>0</v>
      </c>
      <c r="O4143" s="1" t="s">
        <v>9</v>
      </c>
    </row>
    <row r="4144" spans="1:15" x14ac:dyDescent="0.3">
      <c r="A4144" s="1" t="s">
        <v>6140</v>
      </c>
      <c r="B4144" s="1" t="s">
        <v>6482</v>
      </c>
      <c r="C4144" s="1" t="str">
        <f t="shared" si="448"/>
        <v>Russia</v>
      </c>
      <c r="D4144" s="1" t="s">
        <v>8446</v>
      </c>
      <c r="E4144" s="7" t="str">
        <f>TEXT(DATE(MID(D4144, 13, 4), CHOOSE(MATCH( MID(D4144, 5, 3), {"Jan","Feb","Mar","Apr","May","Jun","Jul","Aug","Sep","Oct","Nov","Dec"}, 0), 1, 2, 3, 4, 5, 6, 7, 8, 9, 10, 11, 12), MID(D4144, 9, 2)), "yyyy-mm-dd")</f>
        <v>1982-03-31</v>
      </c>
      <c r="F4144" s="1" t="str">
        <f t="shared" si="449"/>
        <v>09:00:00</v>
      </c>
      <c r="G4144" s="9" t="str">
        <f t="shared" si="450"/>
        <v>March</v>
      </c>
      <c r="H4144" s="5" t="str">
        <f t="shared" si="451"/>
        <v>1982</v>
      </c>
      <c r="I4144" s="1" t="s">
        <v>8447</v>
      </c>
      <c r="J4144" s="1" t="str">
        <f t="shared" si="452"/>
        <v xml:space="preserve">Cosmos-3M </v>
      </c>
      <c r="K4144" s="1" t="str">
        <f t="shared" si="453"/>
        <v>Cosmos 1345</v>
      </c>
      <c r="L4144" s="1" t="s">
        <v>346</v>
      </c>
      <c r="M4144" s="1"/>
      <c r="N4144" s="1">
        <f t="shared" si="454"/>
        <v>0</v>
      </c>
      <c r="O4144" s="1" t="s">
        <v>9</v>
      </c>
    </row>
    <row r="4145" spans="1:15" x14ac:dyDescent="0.3">
      <c r="A4145" s="1" t="s">
        <v>6140</v>
      </c>
      <c r="B4145" s="1" t="s">
        <v>4483</v>
      </c>
      <c r="C4145" s="1" t="str">
        <f t="shared" si="448"/>
        <v>Russia</v>
      </c>
      <c r="D4145" s="1" t="s">
        <v>8448</v>
      </c>
      <c r="E4145" s="7" t="str">
        <f>TEXT(DATE(MID(D4145, 13, 4), CHOOSE(MATCH( MID(D4145, 5, 3), {"Jan","Feb","Mar","Apr","May","Jun","Jul","Aug","Sep","Oct","Nov","Dec"}, 0), 1, 2, 3, 4, 5, 6, 7, 8, 9, 10, 11, 12), MID(D4145, 9, 2)), "yyyy-mm-dd")</f>
        <v>1982-03-25</v>
      </c>
      <c r="F4145" s="1" t="str">
        <f t="shared" si="449"/>
        <v>09:50:00</v>
      </c>
      <c r="G4145" s="9" t="str">
        <f t="shared" si="450"/>
        <v>March</v>
      </c>
      <c r="H4145" s="5" t="str">
        <f t="shared" si="451"/>
        <v>1982</v>
      </c>
      <c r="I4145" s="1" t="s">
        <v>8449</v>
      </c>
      <c r="J4145" s="1" t="str">
        <f t="shared" si="452"/>
        <v xml:space="preserve">Tsyklon-3 </v>
      </c>
      <c r="K4145" s="1" t="str">
        <f t="shared" si="453"/>
        <v>Meteor-2 nÂ°08</v>
      </c>
      <c r="L4145" s="1" t="s">
        <v>346</v>
      </c>
      <c r="M4145" s="1"/>
      <c r="N4145" s="1">
        <f t="shared" si="454"/>
        <v>0</v>
      </c>
      <c r="O4145" s="1" t="s">
        <v>9</v>
      </c>
    </row>
    <row r="4146" spans="1:15" x14ac:dyDescent="0.3">
      <c r="A4146" s="1" t="s">
        <v>6140</v>
      </c>
      <c r="B4146" s="1" t="s">
        <v>3373</v>
      </c>
      <c r="C4146" s="1" t="str">
        <f t="shared" si="448"/>
        <v>Russia</v>
      </c>
      <c r="D4146" s="1" t="s">
        <v>8450</v>
      </c>
      <c r="E4146" s="7" t="str">
        <f>TEXT(DATE(MID(D4146, 13, 4), CHOOSE(MATCH( MID(D4146, 5, 3), {"Jan","Feb","Mar","Apr","May","Jun","Jul","Aug","Sep","Oct","Nov","Dec"}, 0), 1, 2, 3, 4, 5, 6, 7, 8, 9, 10, 11, 12), MID(D4146, 9, 2)), "yyyy-mm-dd")</f>
        <v>1982-03-24</v>
      </c>
      <c r="F4146" s="1" t="str">
        <f t="shared" si="449"/>
        <v>19:47:00</v>
      </c>
      <c r="G4146" s="9" t="str">
        <f t="shared" si="450"/>
        <v>March</v>
      </c>
      <c r="H4146" s="5" t="str">
        <f t="shared" si="451"/>
        <v>1982</v>
      </c>
      <c r="I4146" s="1" t="s">
        <v>8451</v>
      </c>
      <c r="J4146" s="1" t="str">
        <f t="shared" si="452"/>
        <v xml:space="preserve">Cosmos-3M </v>
      </c>
      <c r="K4146" s="1" t="str">
        <f t="shared" si="453"/>
        <v>Cosmos 1344</v>
      </c>
      <c r="L4146" s="1" t="s">
        <v>346</v>
      </c>
      <c r="M4146" s="1"/>
      <c r="N4146" s="1">
        <f t="shared" si="454"/>
        <v>0</v>
      </c>
      <c r="O4146" s="1" t="s">
        <v>9</v>
      </c>
    </row>
    <row r="4147" spans="1:15" x14ac:dyDescent="0.3">
      <c r="A4147" s="1" t="s">
        <v>6140</v>
      </c>
      <c r="B4147" s="1" t="s">
        <v>6615</v>
      </c>
      <c r="C4147" s="1" t="str">
        <f t="shared" si="448"/>
        <v>Russia</v>
      </c>
      <c r="D4147" s="1" t="s">
        <v>8452</v>
      </c>
      <c r="E4147" s="7" t="str">
        <f>TEXT(DATE(MID(D4147, 13, 4), CHOOSE(MATCH( MID(D4147, 5, 3), {"Jan","Feb","Mar","Apr","May","Jun","Jul","Aug","Sep","Oct","Nov","Dec"}, 0), 1, 2, 3, 4, 5, 6, 7, 8, 9, 10, 11, 12), MID(D4147, 9, 2)), "yyyy-mm-dd")</f>
        <v>1982-03-24</v>
      </c>
      <c r="F4147" s="1" t="str">
        <f t="shared" si="449"/>
        <v>00:12:00</v>
      </c>
      <c r="G4147" s="9" t="str">
        <f t="shared" si="450"/>
        <v>March</v>
      </c>
      <c r="H4147" s="5" t="str">
        <f t="shared" si="451"/>
        <v>1982</v>
      </c>
      <c r="I4147" s="1" t="s">
        <v>8453</v>
      </c>
      <c r="J4147" s="1" t="str">
        <f t="shared" si="452"/>
        <v xml:space="preserve">Molniya-M /Block ML </v>
      </c>
      <c r="K4147" s="1" t="str">
        <f t="shared" si="453"/>
        <v>Molniya-3 nÂ°98</v>
      </c>
      <c r="L4147" s="1" t="s">
        <v>346</v>
      </c>
      <c r="M4147" s="1"/>
      <c r="N4147" s="1">
        <f t="shared" si="454"/>
        <v>0</v>
      </c>
      <c r="O4147" s="1" t="s">
        <v>9</v>
      </c>
    </row>
    <row r="4148" spans="1:15" x14ac:dyDescent="0.3">
      <c r="A4148" s="1" t="s">
        <v>657</v>
      </c>
      <c r="B4148" s="1" t="s">
        <v>30</v>
      </c>
      <c r="C4148" s="1" t="str">
        <f t="shared" si="448"/>
        <v>USA</v>
      </c>
      <c r="D4148" s="1" t="s">
        <v>8454</v>
      </c>
      <c r="E4148" s="7" t="str">
        <f>TEXT(DATE(MID(D4148, 13, 4), CHOOSE(MATCH( MID(D4148, 5, 3), {"Jan","Feb","Mar","Apr","May","Jun","Jul","Aug","Sep","Oct","Nov","Dec"}, 0), 1, 2, 3, 4, 5, 6, 7, 8, 9, 10, 11, 12), MID(D4148, 9, 2)), "yyyy-mm-dd")</f>
        <v>1982-03-22</v>
      </c>
      <c r="F4148" s="1" t="str">
        <f t="shared" si="449"/>
        <v>16:00:00</v>
      </c>
      <c r="G4148" s="9" t="str">
        <f t="shared" si="450"/>
        <v>March</v>
      </c>
      <c r="H4148" s="5" t="str">
        <f t="shared" si="451"/>
        <v>1982</v>
      </c>
      <c r="I4148" s="1" t="s">
        <v>8455</v>
      </c>
      <c r="J4148" s="1" t="str">
        <f t="shared" si="452"/>
        <v xml:space="preserve">Space Shuttle Columbia </v>
      </c>
      <c r="K4148" s="1" t="str">
        <f t="shared" si="453"/>
        <v>STS-3</v>
      </c>
      <c r="L4148" s="1" t="s">
        <v>346</v>
      </c>
      <c r="M4148" s="1">
        <v>450</v>
      </c>
      <c r="N4148" s="1">
        <f t="shared" si="454"/>
        <v>37350</v>
      </c>
      <c r="O4148" s="1" t="s">
        <v>9</v>
      </c>
    </row>
    <row r="4149" spans="1:15" x14ac:dyDescent="0.3">
      <c r="A4149" s="1" t="s">
        <v>6140</v>
      </c>
      <c r="B4149" s="1" t="s">
        <v>6615</v>
      </c>
      <c r="C4149" s="1" t="str">
        <f t="shared" si="448"/>
        <v>Russia</v>
      </c>
      <c r="D4149" s="1" t="s">
        <v>8456</v>
      </c>
      <c r="E4149" s="7" t="str">
        <f>TEXT(DATE(MID(D4149, 13, 4), CHOOSE(MATCH( MID(D4149, 5, 3), {"Jan","Feb","Mar","Apr","May","Jun","Jul","Aug","Sep","Oct","Nov","Dec"}, 0), 1, 2, 3, 4, 5, 6, 7, 8, 9, 10, 11, 12), MID(D4149, 9, 2)), "yyyy-mm-dd")</f>
        <v>1982-03-17</v>
      </c>
      <c r="F4149" s="1" t="str">
        <f t="shared" si="449"/>
        <v>10:30:00</v>
      </c>
      <c r="G4149" s="9" t="str">
        <f t="shared" si="450"/>
        <v>March</v>
      </c>
      <c r="H4149" s="5" t="str">
        <f t="shared" si="451"/>
        <v>1982</v>
      </c>
      <c r="I4149" s="1" t="s">
        <v>8457</v>
      </c>
      <c r="J4149" s="1" t="str">
        <f t="shared" si="452"/>
        <v xml:space="preserve">Soyuz U </v>
      </c>
      <c r="K4149" s="1" t="str">
        <f t="shared" si="453"/>
        <v>Cosmos 1343</v>
      </c>
      <c r="L4149" s="1" t="s">
        <v>346</v>
      </c>
      <c r="M4149" s="1">
        <v>20</v>
      </c>
      <c r="N4149" s="1">
        <f t="shared" si="454"/>
        <v>1660</v>
      </c>
      <c r="O4149" s="1" t="s">
        <v>9</v>
      </c>
    </row>
    <row r="4150" spans="1:15" x14ac:dyDescent="0.3">
      <c r="A4150" s="1" t="s">
        <v>6140</v>
      </c>
      <c r="B4150" s="1" t="s">
        <v>529</v>
      </c>
      <c r="C4150" s="1" t="str">
        <f t="shared" si="448"/>
        <v>Kazakhstan</v>
      </c>
      <c r="D4150" s="1" t="s">
        <v>8458</v>
      </c>
      <c r="E4150" s="7" t="str">
        <f>TEXT(DATE(MID(D4150, 13, 4), CHOOSE(MATCH( MID(D4150, 5, 3), {"Jan","Feb","Mar","Apr","May","Jun","Jul","Aug","Sep","Oct","Nov","Dec"}, 0), 1, 2, 3, 4, 5, 6, 7, 8, 9, 10, 11, 12), MID(D4150, 9, 2)), "yyyy-mm-dd")</f>
        <v>1982-03-15</v>
      </c>
      <c r="F4150" s="1" t="str">
        <f t="shared" si="449"/>
        <v>04:39:00</v>
      </c>
      <c r="G4150" s="9" t="str">
        <f t="shared" si="450"/>
        <v>March</v>
      </c>
      <c r="H4150" s="5" t="str">
        <f t="shared" si="451"/>
        <v>1982</v>
      </c>
      <c r="I4150" s="1" t="s">
        <v>8459</v>
      </c>
      <c r="J4150" s="1" t="str">
        <f t="shared" si="452"/>
        <v xml:space="preserve">Proton-K/Block-DM </v>
      </c>
      <c r="K4150" s="1" t="str">
        <f t="shared" si="453"/>
        <v>Gorizont 5</v>
      </c>
      <c r="L4150" s="1" t="s">
        <v>346</v>
      </c>
      <c r="M4150" s="1"/>
      <c r="N4150" s="1">
        <f t="shared" si="454"/>
        <v>0</v>
      </c>
      <c r="O4150" s="1" t="s">
        <v>9</v>
      </c>
    </row>
    <row r="4151" spans="1:15" x14ac:dyDescent="0.3">
      <c r="A4151" s="1" t="s">
        <v>5603</v>
      </c>
      <c r="B4151" s="1" t="s">
        <v>11</v>
      </c>
      <c r="C4151" s="1" t="str">
        <f t="shared" si="448"/>
        <v>USA</v>
      </c>
      <c r="D4151" s="1" t="s">
        <v>8460</v>
      </c>
      <c r="E4151" s="7" t="str">
        <f>TEXT(DATE(MID(D4151, 13, 4), CHOOSE(MATCH( MID(D4151, 5, 3), {"Jan","Feb","Mar","Apr","May","Jun","Jul","Aug","Sep","Oct","Nov","Dec"}, 0), 1, 2, 3, 4, 5, 6, 7, 8, 9, 10, 11, 12), MID(D4151, 9, 2)), "yyyy-mm-dd")</f>
        <v>1982-03-06</v>
      </c>
      <c r="F4151" s="1" t="str">
        <f t="shared" si="449"/>
        <v>19:25:00</v>
      </c>
      <c r="G4151" s="9" t="str">
        <f t="shared" si="450"/>
        <v>March</v>
      </c>
      <c r="H4151" s="5" t="str">
        <f t="shared" si="451"/>
        <v>1982</v>
      </c>
      <c r="I4151" s="1" t="s">
        <v>8461</v>
      </c>
      <c r="J4151" s="1" t="str">
        <f t="shared" si="452"/>
        <v xml:space="preserve">Titan III(23)C </v>
      </c>
      <c r="K4151" s="1" t="str">
        <f t="shared" si="453"/>
        <v>DSP-10</v>
      </c>
      <c r="L4151" s="1" t="s">
        <v>346</v>
      </c>
      <c r="M4151" s="1"/>
      <c r="N4151" s="1">
        <f t="shared" si="454"/>
        <v>0</v>
      </c>
      <c r="O4151" s="1" t="s">
        <v>9</v>
      </c>
    </row>
    <row r="4152" spans="1:15" x14ac:dyDescent="0.3">
      <c r="A4152" s="1" t="s">
        <v>6140</v>
      </c>
      <c r="B4152" s="1" t="s">
        <v>6615</v>
      </c>
      <c r="C4152" s="1" t="str">
        <f t="shared" si="448"/>
        <v>Russia</v>
      </c>
      <c r="D4152" s="1" t="s">
        <v>8462</v>
      </c>
      <c r="E4152" s="7" t="str">
        <f>TEXT(DATE(MID(D4152, 13, 4), CHOOSE(MATCH( MID(D4152, 5, 3), {"Jan","Feb","Mar","Apr","May","Jun","Jul","Aug","Sep","Oct","Nov","Dec"}, 0), 1, 2, 3, 4, 5, 6, 7, 8, 9, 10, 11, 12), MID(D4152, 9, 2)), "yyyy-mm-dd")</f>
        <v>1982-03-05</v>
      </c>
      <c r="F4152" s="1" t="str">
        <f t="shared" si="449"/>
        <v>10:50:00</v>
      </c>
      <c r="G4152" s="9" t="str">
        <f t="shared" si="450"/>
        <v>March</v>
      </c>
      <c r="H4152" s="5" t="str">
        <f t="shared" si="451"/>
        <v>1982</v>
      </c>
      <c r="I4152" s="1" t="s">
        <v>8463</v>
      </c>
      <c r="J4152" s="1" t="str">
        <f t="shared" si="452"/>
        <v xml:space="preserve">Soyuz U </v>
      </c>
      <c r="K4152" s="1" t="str">
        <f t="shared" si="453"/>
        <v>Cosmos 1342</v>
      </c>
      <c r="L4152" s="1" t="s">
        <v>346</v>
      </c>
      <c r="M4152" s="1">
        <v>20</v>
      </c>
      <c r="N4152" s="1">
        <f t="shared" si="454"/>
        <v>1660</v>
      </c>
      <c r="O4152" s="1" t="s">
        <v>9</v>
      </c>
    </row>
    <row r="4153" spans="1:15" x14ac:dyDescent="0.3">
      <c r="A4153" s="1" t="s">
        <v>5556</v>
      </c>
      <c r="B4153" s="1" t="s">
        <v>4149</v>
      </c>
      <c r="C4153" s="1" t="str">
        <f t="shared" si="448"/>
        <v>USA</v>
      </c>
      <c r="D4153" s="1" t="s">
        <v>8464</v>
      </c>
      <c r="E4153" s="7" t="str">
        <f>TEXT(DATE(MID(D4153, 13, 4), CHOOSE(MATCH( MID(D4153, 5, 3), {"Jan","Feb","Mar","Apr","May","Jun","Jul","Aug","Sep","Oct","Nov","Dec"}, 0), 1, 2, 3, 4, 5, 6, 7, 8, 9, 10, 11, 12), MID(D4153, 9, 2)), "yyyy-mm-dd")</f>
        <v>1982-03-05</v>
      </c>
      <c r="F4153" s="1" t="str">
        <f t="shared" si="449"/>
        <v>00:23:00</v>
      </c>
      <c r="G4153" s="9" t="str">
        <f t="shared" si="450"/>
        <v>March</v>
      </c>
      <c r="H4153" s="5" t="str">
        <f t="shared" si="451"/>
        <v>1982</v>
      </c>
      <c r="I4153" s="1" t="s">
        <v>8465</v>
      </c>
      <c r="J4153" s="1" t="str">
        <f t="shared" si="452"/>
        <v xml:space="preserve">Atlas-SLV3D Centaur-D1AR </v>
      </c>
      <c r="K4153" s="1" t="str">
        <f t="shared" si="453"/>
        <v>Intelsat 504</v>
      </c>
      <c r="L4153" s="1" t="s">
        <v>346</v>
      </c>
      <c r="M4153" s="1"/>
      <c r="N4153" s="1">
        <f t="shared" si="454"/>
        <v>0</v>
      </c>
      <c r="O4153" s="1" t="s">
        <v>9</v>
      </c>
    </row>
    <row r="4154" spans="1:15" x14ac:dyDescent="0.3">
      <c r="A4154" s="1" t="s">
        <v>6140</v>
      </c>
      <c r="B4154" s="1" t="s">
        <v>4882</v>
      </c>
      <c r="C4154" s="1" t="str">
        <f t="shared" si="448"/>
        <v>Russia</v>
      </c>
      <c r="D4154" s="1" t="s">
        <v>8466</v>
      </c>
      <c r="E4154" s="7" t="str">
        <f>TEXT(DATE(MID(D4154, 13, 4), CHOOSE(MATCH( MID(D4154, 5, 3), {"Jan","Feb","Mar","Apr","May","Jun","Jul","Aug","Sep","Oct","Nov","Dec"}, 0), 1, 2, 3, 4, 5, 6, 7, 8, 9, 10, 11, 12), MID(D4154, 9, 2)), "yyyy-mm-dd")</f>
        <v>1982-03-04</v>
      </c>
      <c r="F4154" s="1" t="str">
        <f t="shared" si="449"/>
        <v>16:41:00</v>
      </c>
      <c r="G4154" s="9" t="str">
        <f t="shared" si="450"/>
        <v>March</v>
      </c>
      <c r="H4154" s="5" t="str">
        <f t="shared" si="451"/>
        <v>1982</v>
      </c>
      <c r="I4154" s="1" t="s">
        <v>8467</v>
      </c>
      <c r="J4154" s="1" t="str">
        <f t="shared" si="452"/>
        <v xml:space="preserve">Cosmos-3M </v>
      </c>
      <c r="K4154" s="1" t="str">
        <f t="shared" si="453"/>
        <v>TaÃ¯foun nÂ°27</v>
      </c>
      <c r="L4154" s="1" t="s">
        <v>346</v>
      </c>
      <c r="M4154" s="1"/>
      <c r="N4154" s="1">
        <f t="shared" si="454"/>
        <v>0</v>
      </c>
      <c r="O4154" s="1" t="s">
        <v>257</v>
      </c>
    </row>
    <row r="4155" spans="1:15" x14ac:dyDescent="0.3">
      <c r="A4155" s="1" t="s">
        <v>6140</v>
      </c>
      <c r="B4155" s="1" t="s">
        <v>3038</v>
      </c>
      <c r="C4155" s="1" t="str">
        <f t="shared" si="448"/>
        <v>Russia</v>
      </c>
      <c r="D4155" s="1" t="s">
        <v>8468</v>
      </c>
      <c r="E4155" s="7" t="str">
        <f>TEXT(DATE(MID(D4155, 13, 4), CHOOSE(MATCH( MID(D4155, 5, 3), {"Jan","Feb","Mar","Apr","May","Jun","Jul","Aug","Sep","Oct","Nov","Dec"}, 0), 1, 2, 3, 4, 5, 6, 7, 8, 9, 10, 11, 12), MID(D4155, 9, 2)), "yyyy-mm-dd")</f>
        <v>1982-03-03</v>
      </c>
      <c r="F4155" s="1" t="str">
        <f t="shared" si="449"/>
        <v>05:44:00</v>
      </c>
      <c r="G4155" s="9" t="str">
        <f t="shared" si="450"/>
        <v>March</v>
      </c>
      <c r="H4155" s="5" t="str">
        <f t="shared" si="451"/>
        <v>1982</v>
      </c>
      <c r="I4155" s="1" t="s">
        <v>8469</v>
      </c>
      <c r="J4155" s="1" t="str">
        <f t="shared" si="452"/>
        <v xml:space="preserve">Molniya-M /Block 2BL </v>
      </c>
      <c r="K4155" s="1" t="str">
        <f t="shared" si="453"/>
        <v>Cosmos 1341</v>
      </c>
      <c r="L4155" s="1" t="s">
        <v>346</v>
      </c>
      <c r="M4155" s="1"/>
      <c r="N4155" s="1">
        <f t="shared" si="454"/>
        <v>0</v>
      </c>
      <c r="O4155" s="1" t="s">
        <v>9</v>
      </c>
    </row>
    <row r="4156" spans="1:15" x14ac:dyDescent="0.3">
      <c r="A4156" s="1" t="s">
        <v>6140</v>
      </c>
      <c r="B4156" s="1" t="s">
        <v>6615</v>
      </c>
      <c r="C4156" s="1" t="str">
        <f t="shared" si="448"/>
        <v>Russia</v>
      </c>
      <c r="D4156" s="1" t="s">
        <v>8470</v>
      </c>
      <c r="E4156" s="7" t="str">
        <f>TEXT(DATE(MID(D4156, 13, 4), CHOOSE(MATCH( MID(D4156, 5, 3), {"Jan","Feb","Mar","Apr","May","Jun","Jul","Aug","Sep","Oct","Nov","Dec"}, 0), 1, 2, 3, 4, 5, 6, 7, 8, 9, 10, 11, 12), MID(D4156, 9, 2)), "yyyy-mm-dd")</f>
        <v>1982-02-26</v>
      </c>
      <c r="F4156" s="1" t="str">
        <f t="shared" si="449"/>
        <v>20:10:00</v>
      </c>
      <c r="G4156" s="9" t="str">
        <f t="shared" si="450"/>
        <v>February</v>
      </c>
      <c r="H4156" s="5" t="str">
        <f t="shared" si="451"/>
        <v>1982</v>
      </c>
      <c r="I4156" s="1" t="s">
        <v>8471</v>
      </c>
      <c r="J4156" s="1" t="str">
        <f t="shared" si="452"/>
        <v xml:space="preserve">Molniya-M /Block ML </v>
      </c>
      <c r="K4156" s="1" t="str">
        <f t="shared" si="453"/>
        <v>Molniya-1 nÂ°97</v>
      </c>
      <c r="L4156" s="1" t="s">
        <v>346</v>
      </c>
      <c r="M4156" s="1"/>
      <c r="N4156" s="1">
        <f t="shared" si="454"/>
        <v>0</v>
      </c>
      <c r="O4156" s="1" t="s">
        <v>9</v>
      </c>
    </row>
    <row r="4157" spans="1:15" x14ac:dyDescent="0.3">
      <c r="A4157" s="1" t="s">
        <v>5722</v>
      </c>
      <c r="B4157" s="1" t="s">
        <v>3478</v>
      </c>
      <c r="C4157" s="1" t="str">
        <f t="shared" si="448"/>
        <v>USA</v>
      </c>
      <c r="D4157" s="1" t="s">
        <v>8472</v>
      </c>
      <c r="E4157" s="7" t="str">
        <f>TEXT(DATE(MID(D4157, 13, 4), CHOOSE(MATCH( MID(D4157, 5, 3), {"Jan","Feb","Mar","Apr","May","Jun","Jul","Aug","Sep","Oct","Nov","Dec"}, 0), 1, 2, 3, 4, 5, 6, 7, 8, 9, 10, 11, 12), MID(D4157, 9, 2)), "yyyy-mm-dd")</f>
        <v>1982-02-26</v>
      </c>
      <c r="F4157" s="1" t="str">
        <f t="shared" si="449"/>
        <v>00:04:00</v>
      </c>
      <c r="G4157" s="9" t="str">
        <f t="shared" si="450"/>
        <v>February</v>
      </c>
      <c r="H4157" s="5" t="str">
        <f t="shared" si="451"/>
        <v>1982</v>
      </c>
      <c r="I4157" s="1" t="s">
        <v>8473</v>
      </c>
      <c r="J4157" s="1" t="str">
        <f t="shared" si="452"/>
        <v xml:space="preserve">Delta 3910 </v>
      </c>
      <c r="K4157" s="1" t="str">
        <f t="shared" si="453"/>
        <v>Westar 4</v>
      </c>
      <c r="L4157" s="1" t="s">
        <v>346</v>
      </c>
      <c r="M4157" s="1"/>
      <c r="N4157" s="1">
        <f t="shared" si="454"/>
        <v>0</v>
      </c>
      <c r="O4157" s="1" t="s">
        <v>9</v>
      </c>
    </row>
    <row r="4158" spans="1:15" x14ac:dyDescent="0.3">
      <c r="A4158" s="1" t="s">
        <v>6140</v>
      </c>
      <c r="B4158" s="1" t="s">
        <v>3038</v>
      </c>
      <c r="C4158" s="1" t="str">
        <f t="shared" si="448"/>
        <v>Russia</v>
      </c>
      <c r="D4158" s="1" t="s">
        <v>8474</v>
      </c>
      <c r="E4158" s="7" t="str">
        <f>TEXT(DATE(MID(D4158, 13, 4), CHOOSE(MATCH( MID(D4158, 5, 3), {"Jan","Feb","Mar","Apr","May","Jun","Jul","Aug","Sep","Oct","Nov","Dec"}, 0), 1, 2, 3, 4, 5, 6, 7, 8, 9, 10, 11, 12), MID(D4158, 9, 2)), "yyyy-mm-dd")</f>
        <v>1982-02-19</v>
      </c>
      <c r="F4158" s="1" t="str">
        <f t="shared" si="449"/>
        <v>01:42:00</v>
      </c>
      <c r="G4158" s="9" t="str">
        <f t="shared" si="450"/>
        <v>February</v>
      </c>
      <c r="H4158" s="5" t="str">
        <f t="shared" si="451"/>
        <v>1982</v>
      </c>
      <c r="I4158" s="1" t="s">
        <v>8475</v>
      </c>
      <c r="J4158" s="1" t="str">
        <f t="shared" si="452"/>
        <v xml:space="preserve">Vostok-2M </v>
      </c>
      <c r="K4158" s="1" t="str">
        <f t="shared" si="453"/>
        <v>Cosmos 1340</v>
      </c>
      <c r="L4158" s="1" t="s">
        <v>346</v>
      </c>
      <c r="M4158" s="1"/>
      <c r="N4158" s="1">
        <f t="shared" si="454"/>
        <v>0</v>
      </c>
      <c r="O4158" s="1" t="s">
        <v>9</v>
      </c>
    </row>
    <row r="4159" spans="1:15" x14ac:dyDescent="0.3">
      <c r="A4159" s="1" t="s">
        <v>6140</v>
      </c>
      <c r="B4159" s="1" t="s">
        <v>6482</v>
      </c>
      <c r="C4159" s="1" t="str">
        <f t="shared" si="448"/>
        <v>Russia</v>
      </c>
      <c r="D4159" s="1" t="s">
        <v>8476</v>
      </c>
      <c r="E4159" s="7" t="str">
        <f>TEXT(DATE(MID(D4159, 13, 4), CHOOSE(MATCH( MID(D4159, 5, 3), {"Jan","Feb","Mar","Apr","May","Jun","Jul","Aug","Sep","Oct","Nov","Dec"}, 0), 1, 2, 3, 4, 5, 6, 7, 8, 9, 10, 11, 12), MID(D4159, 9, 2)), "yyyy-mm-dd")</f>
        <v>1982-02-17</v>
      </c>
      <c r="F4159" s="1" t="str">
        <f t="shared" si="449"/>
        <v>21:56:00</v>
      </c>
      <c r="G4159" s="9" t="str">
        <f t="shared" si="450"/>
        <v>February</v>
      </c>
      <c r="H4159" s="5" t="str">
        <f t="shared" si="451"/>
        <v>1982</v>
      </c>
      <c r="I4159" s="1" t="s">
        <v>8477</v>
      </c>
      <c r="J4159" s="1" t="str">
        <f t="shared" si="452"/>
        <v xml:space="preserve">Cosmos-3M </v>
      </c>
      <c r="K4159" s="1" t="str">
        <f t="shared" si="453"/>
        <v>Cosmos 1339</v>
      </c>
      <c r="L4159" s="1" t="s">
        <v>346</v>
      </c>
      <c r="M4159" s="1"/>
      <c r="N4159" s="1">
        <f t="shared" si="454"/>
        <v>0</v>
      </c>
      <c r="O4159" s="1" t="s">
        <v>9</v>
      </c>
    </row>
    <row r="4160" spans="1:15" x14ac:dyDescent="0.3">
      <c r="A4160" s="1" t="s">
        <v>6140</v>
      </c>
      <c r="B4160" s="1" t="s">
        <v>6615</v>
      </c>
      <c r="C4160" s="1" t="str">
        <f t="shared" si="448"/>
        <v>Russia</v>
      </c>
      <c r="D4160" s="1" t="s">
        <v>8478</v>
      </c>
      <c r="E4160" s="7" t="str">
        <f>TEXT(DATE(MID(D4160, 13, 4), CHOOSE(MATCH( MID(D4160, 5, 3), {"Jan","Feb","Mar","Apr","May","Jun","Jul","Aug","Sep","Oct","Nov","Dec"}, 0), 1, 2, 3, 4, 5, 6, 7, 8, 9, 10, 11, 12), MID(D4160, 9, 2)), "yyyy-mm-dd")</f>
        <v>1982-02-16</v>
      </c>
      <c r="F4160" s="1" t="str">
        <f t="shared" si="449"/>
        <v>11:10:00</v>
      </c>
      <c r="G4160" s="9" t="str">
        <f t="shared" si="450"/>
        <v>February</v>
      </c>
      <c r="H4160" s="5" t="str">
        <f t="shared" si="451"/>
        <v>1982</v>
      </c>
      <c r="I4160" s="1" t="s">
        <v>8479</v>
      </c>
      <c r="J4160" s="1" t="str">
        <f t="shared" si="452"/>
        <v xml:space="preserve">Soyuz U </v>
      </c>
      <c r="K4160" s="1" t="str">
        <f t="shared" si="453"/>
        <v>Cosmos 1338</v>
      </c>
      <c r="L4160" s="1" t="s">
        <v>346</v>
      </c>
      <c r="M4160" s="1">
        <v>20</v>
      </c>
      <c r="N4160" s="1">
        <f t="shared" si="454"/>
        <v>1660</v>
      </c>
      <c r="O4160" s="1" t="s">
        <v>9</v>
      </c>
    </row>
    <row r="4161" spans="1:15" x14ac:dyDescent="0.3">
      <c r="A4161" s="1" t="s">
        <v>6140</v>
      </c>
      <c r="B4161" s="1" t="s">
        <v>6795</v>
      </c>
      <c r="C4161" s="1" t="str">
        <f t="shared" si="448"/>
        <v>Kazakhstan</v>
      </c>
      <c r="D4161" s="1" t="s">
        <v>8480</v>
      </c>
      <c r="E4161" s="7" t="str">
        <f>TEXT(DATE(MID(D4161, 13, 4), CHOOSE(MATCH( MID(D4161, 5, 3), {"Jan","Feb","Mar","Apr","May","Jun","Jul","Aug","Sep","Oct","Nov","Dec"}, 0), 1, 2, 3, 4, 5, 6, 7, 8, 9, 10, 11, 12), MID(D4161, 9, 2)), "yyyy-mm-dd")</f>
        <v>1982-02-11</v>
      </c>
      <c r="F4161" s="1" t="str">
        <f t="shared" si="449"/>
        <v>01:11:00</v>
      </c>
      <c r="G4161" s="9" t="str">
        <f t="shared" si="450"/>
        <v>February</v>
      </c>
      <c r="H4161" s="5" t="str">
        <f t="shared" si="451"/>
        <v>1982</v>
      </c>
      <c r="I4161" s="1" t="s">
        <v>8481</v>
      </c>
      <c r="J4161" s="1" t="str">
        <f t="shared" si="452"/>
        <v xml:space="preserve">Tsyklon-2 </v>
      </c>
      <c r="K4161" s="1" t="str">
        <f t="shared" si="453"/>
        <v>Cosmos 1337</v>
      </c>
      <c r="L4161" s="1" t="s">
        <v>346</v>
      </c>
      <c r="M4161" s="1"/>
      <c r="N4161" s="1">
        <f t="shared" si="454"/>
        <v>0</v>
      </c>
      <c r="O4161" s="1" t="s">
        <v>9</v>
      </c>
    </row>
    <row r="4162" spans="1:15" x14ac:dyDescent="0.3">
      <c r="A4162" s="1" t="s">
        <v>6140</v>
      </c>
      <c r="B4162" s="1" t="s">
        <v>6272</v>
      </c>
      <c r="C4162" s="1" t="str">
        <f t="shared" ref="C4162:C4225" si="455">TRIM(MID(B4162, FIND("|", SUBSTITUTE(B4162, ",", "|", LEN(B4162) - LEN(SUBSTITUTE(B4162,",", "" )))) + 1, LEN(B4162)))</f>
        <v>Kazakhstan</v>
      </c>
      <c r="D4162" s="1" t="s">
        <v>8482</v>
      </c>
      <c r="E4162" s="7" t="str">
        <f>TEXT(DATE(MID(D4162, 13, 4), CHOOSE(MATCH( MID(D4162, 5, 3), {"Jan","Feb","Mar","Apr","May","Jun","Jul","Aug","Sep","Oct","Nov","Dec"}, 0), 1, 2, 3, 4, 5, 6, 7, 8, 9, 10, 11, 12), MID(D4162, 9, 2)), "yyyy-mm-dd")</f>
        <v>1982-02-05</v>
      </c>
      <c r="F4162" s="1" t="str">
        <f t="shared" ref="F4162:F4225" si="456">IF(ISNUMBER(FIND(":", D4162)), MID(D4162, FIND(":", D4162)-2, 5) &amp; ":00", "00:00:00")</f>
        <v>09:12:00</v>
      </c>
      <c r="G4162" s="9" t="str">
        <f t="shared" ref="G4162:G4225" si="457">TEXT(E4162, "mmmm")</f>
        <v>February</v>
      </c>
      <c r="H4162" s="5" t="str">
        <f t="shared" ref="H4162:H4225" si="458">TEXT(E4162, "yyyy")</f>
        <v>1982</v>
      </c>
      <c r="I4162" s="1" t="s">
        <v>8483</v>
      </c>
      <c r="J4162" s="1" t="str">
        <f t="shared" ref="J4162:J4225" si="459">LEFT(I4162, FIND("|", I4162) - 1)</f>
        <v xml:space="preserve">Proton-K/Block-DM </v>
      </c>
      <c r="K4162" s="1" t="str">
        <f t="shared" ref="K4162:K4225" si="460">MID(I4162, FIND("|", I4162) + 2, LEN(I4162))</f>
        <v>Ekran 8</v>
      </c>
      <c r="L4162" s="1" t="s">
        <v>346</v>
      </c>
      <c r="M4162" s="1"/>
      <c r="N4162" s="1">
        <f t="shared" si="454"/>
        <v>0</v>
      </c>
      <c r="O4162" s="1" t="s">
        <v>9</v>
      </c>
    </row>
    <row r="4163" spans="1:15" x14ac:dyDescent="0.3">
      <c r="A4163" s="1" t="s">
        <v>6140</v>
      </c>
      <c r="B4163" s="1" t="s">
        <v>130</v>
      </c>
      <c r="C4163" s="1" t="str">
        <f t="shared" si="455"/>
        <v>Kazakhstan</v>
      </c>
      <c r="D4163" s="1" t="s">
        <v>8484</v>
      </c>
      <c r="E4163" s="7" t="str">
        <f>TEXT(DATE(MID(D4163, 13, 4), CHOOSE(MATCH( MID(D4163, 5, 3), {"Jan","Feb","Mar","Apr","May","Jun","Jul","Aug","Sep","Oct","Nov","Dec"}, 0), 1, 2, 3, 4, 5, 6, 7, 8, 9, 10, 11, 12), MID(D4163, 9, 2)), "yyyy-mm-dd")</f>
        <v>1982-01-30</v>
      </c>
      <c r="F4163" s="1" t="str">
        <f t="shared" si="456"/>
        <v>11:30:00</v>
      </c>
      <c r="G4163" s="9" t="str">
        <f t="shared" si="457"/>
        <v>January</v>
      </c>
      <c r="H4163" s="5" t="str">
        <f t="shared" si="458"/>
        <v>1982</v>
      </c>
      <c r="I4163" s="1" t="s">
        <v>8485</v>
      </c>
      <c r="J4163" s="1" t="str">
        <f t="shared" si="459"/>
        <v xml:space="preserve">Soyuz U </v>
      </c>
      <c r="K4163" s="1" t="str">
        <f t="shared" si="460"/>
        <v>Cosmos 1336</v>
      </c>
      <c r="L4163" s="1" t="s">
        <v>346</v>
      </c>
      <c r="M4163" s="1">
        <v>20</v>
      </c>
      <c r="N4163" s="1">
        <f t="shared" ref="N4163:N4226" si="461">M4163 * 83</f>
        <v>1660</v>
      </c>
      <c r="O4163" s="1" t="s">
        <v>9</v>
      </c>
    </row>
    <row r="4164" spans="1:15" x14ac:dyDescent="0.3">
      <c r="A4164" s="1" t="s">
        <v>6140</v>
      </c>
      <c r="B4164" s="1" t="s">
        <v>3373</v>
      </c>
      <c r="C4164" s="1" t="str">
        <f t="shared" si="455"/>
        <v>Russia</v>
      </c>
      <c r="D4164" s="1" t="s">
        <v>8486</v>
      </c>
      <c r="E4164" s="7" t="str">
        <f>TEXT(DATE(MID(D4164, 13, 4), CHOOSE(MATCH( MID(D4164, 5, 3), {"Jan","Feb","Mar","Apr","May","Jun","Jul","Aug","Sep","Oct","Nov","Dec"}, 0), 1, 2, 3, 4, 5, 6, 7, 8, 9, 10, 11, 12), MID(D4164, 9, 2)), "yyyy-mm-dd")</f>
        <v>1982-01-29</v>
      </c>
      <c r="F4164" s="1" t="str">
        <f t="shared" si="456"/>
        <v>11:00:00</v>
      </c>
      <c r="G4164" s="9" t="str">
        <f t="shared" si="457"/>
        <v>January</v>
      </c>
      <c r="H4164" s="5" t="str">
        <f t="shared" si="458"/>
        <v>1982</v>
      </c>
      <c r="I4164" s="1" t="s">
        <v>8487</v>
      </c>
      <c r="J4164" s="1" t="str">
        <f t="shared" si="459"/>
        <v xml:space="preserve">Cosmos-3M </v>
      </c>
      <c r="K4164" s="1" t="str">
        <f t="shared" si="460"/>
        <v>Cosmos 1335</v>
      </c>
      <c r="L4164" s="1" t="s">
        <v>346</v>
      </c>
      <c r="M4164" s="1"/>
      <c r="N4164" s="1">
        <f t="shared" si="461"/>
        <v>0</v>
      </c>
      <c r="O4164" s="1" t="s">
        <v>9</v>
      </c>
    </row>
    <row r="4165" spans="1:15" x14ac:dyDescent="0.3">
      <c r="A4165" s="1" t="s">
        <v>5722</v>
      </c>
      <c r="B4165" s="1" t="s">
        <v>4249</v>
      </c>
      <c r="C4165" s="1" t="str">
        <f t="shared" si="455"/>
        <v>USA</v>
      </c>
      <c r="D4165" s="1" t="s">
        <v>8488</v>
      </c>
      <c r="E4165" s="7" t="str">
        <f>TEXT(DATE(MID(D4165, 13, 4), CHOOSE(MATCH( MID(D4165, 5, 3), {"Jan","Feb","Mar","Apr","May","Jun","Jul","Aug","Sep","Oct","Nov","Dec"}, 0), 1, 2, 3, 4, 5, 6, 7, 8, 9, 10, 11, 12), MID(D4165, 9, 2)), "yyyy-mm-dd")</f>
        <v>1982-01-21</v>
      </c>
      <c r="F4165" s="1" t="str">
        <f t="shared" si="456"/>
        <v>19:30:00</v>
      </c>
      <c r="G4165" s="9" t="str">
        <f t="shared" si="457"/>
        <v>January</v>
      </c>
      <c r="H4165" s="5" t="str">
        <f t="shared" si="458"/>
        <v>1982</v>
      </c>
      <c r="I4165" s="1" t="s">
        <v>8489</v>
      </c>
      <c r="J4165" s="1" t="str">
        <f t="shared" si="459"/>
        <v xml:space="preserve">Titan III(24)B </v>
      </c>
      <c r="K4165" s="1" t="str">
        <f t="shared" si="460"/>
        <v>OPS 2849</v>
      </c>
      <c r="L4165" s="1" t="s">
        <v>346</v>
      </c>
      <c r="M4165" s="1"/>
      <c r="N4165" s="1">
        <f t="shared" si="461"/>
        <v>0</v>
      </c>
      <c r="O4165" s="1" t="s">
        <v>9</v>
      </c>
    </row>
    <row r="4166" spans="1:15" x14ac:dyDescent="0.3">
      <c r="A4166" s="1" t="s">
        <v>6140</v>
      </c>
      <c r="B4166" s="1" t="s">
        <v>3038</v>
      </c>
      <c r="C4166" s="1" t="str">
        <f t="shared" si="455"/>
        <v>Russia</v>
      </c>
      <c r="D4166" s="1" t="s">
        <v>8490</v>
      </c>
      <c r="E4166" s="7" t="str">
        <f>TEXT(DATE(MID(D4166, 13, 4), CHOOSE(MATCH( MID(D4166, 5, 3), {"Jan","Feb","Mar","Apr","May","Jun","Jul","Aug","Sep","Oct","Nov","Dec"}, 0), 1, 2, 3, 4, 5, 6, 7, 8, 9, 10, 11, 12), MID(D4166, 9, 2)), "yyyy-mm-dd")</f>
        <v>1982-01-20</v>
      </c>
      <c r="F4166" s="1" t="str">
        <f t="shared" si="456"/>
        <v>11:30:00</v>
      </c>
      <c r="G4166" s="9" t="str">
        <f t="shared" si="457"/>
        <v>January</v>
      </c>
      <c r="H4166" s="5" t="str">
        <f t="shared" si="458"/>
        <v>1982</v>
      </c>
      <c r="I4166" s="1" t="s">
        <v>8491</v>
      </c>
      <c r="J4166" s="1" t="str">
        <f t="shared" si="459"/>
        <v xml:space="preserve">Soyuz U </v>
      </c>
      <c r="K4166" s="1" t="str">
        <f t="shared" si="460"/>
        <v>Cosmos 1334</v>
      </c>
      <c r="L4166" s="1" t="s">
        <v>346</v>
      </c>
      <c r="M4166" s="1">
        <v>20</v>
      </c>
      <c r="N4166" s="1">
        <f t="shared" si="461"/>
        <v>1660</v>
      </c>
      <c r="O4166" s="1" t="s">
        <v>9</v>
      </c>
    </row>
    <row r="4167" spans="1:15" x14ac:dyDescent="0.3">
      <c r="A4167" s="1" t="s">
        <v>5722</v>
      </c>
      <c r="B4167" s="1" t="s">
        <v>3478</v>
      </c>
      <c r="C4167" s="1" t="str">
        <f t="shared" si="455"/>
        <v>USA</v>
      </c>
      <c r="D4167" s="1" t="s">
        <v>8492</v>
      </c>
      <c r="E4167" s="7" t="str">
        <f>TEXT(DATE(MID(D4167, 13, 4), CHOOSE(MATCH( MID(D4167, 5, 3), {"Jan","Feb","Mar","Apr","May","Jun","Jul","Aug","Sep","Oct","Nov","Dec"}, 0), 1, 2, 3, 4, 5, 6, 7, 8, 9, 10, 11, 12), MID(D4167, 9, 2)), "yyyy-mm-dd")</f>
        <v>1982-01-16</v>
      </c>
      <c r="F4167" s="1" t="str">
        <f t="shared" si="456"/>
        <v>01:55:00</v>
      </c>
      <c r="G4167" s="9" t="str">
        <f t="shared" si="457"/>
        <v>January</v>
      </c>
      <c r="H4167" s="5" t="str">
        <f t="shared" si="458"/>
        <v>1982</v>
      </c>
      <c r="I4167" s="1" t="s">
        <v>8493</v>
      </c>
      <c r="J4167" s="1" t="str">
        <f t="shared" si="459"/>
        <v xml:space="preserve">Delta 3910 </v>
      </c>
      <c r="K4167" s="1" t="str">
        <f t="shared" si="460"/>
        <v>Satcom 4</v>
      </c>
      <c r="L4167" s="1" t="s">
        <v>346</v>
      </c>
      <c r="M4167" s="1"/>
      <c r="N4167" s="1">
        <f t="shared" si="461"/>
        <v>0</v>
      </c>
      <c r="O4167" s="1" t="s">
        <v>9</v>
      </c>
    </row>
    <row r="4168" spans="1:15" x14ac:dyDescent="0.3">
      <c r="A4168" s="1" t="s">
        <v>6140</v>
      </c>
      <c r="B4168" s="1" t="s">
        <v>6482</v>
      </c>
      <c r="C4168" s="1" t="str">
        <f t="shared" si="455"/>
        <v>Russia</v>
      </c>
      <c r="D4168" s="1" t="s">
        <v>8494</v>
      </c>
      <c r="E4168" s="7" t="str">
        <f>TEXT(DATE(MID(D4168, 13, 4), CHOOSE(MATCH( MID(D4168, 5, 3), {"Jan","Feb","Mar","Apr","May","Jun","Jul","Aug","Sep","Oct","Nov","Dec"}, 0), 1, 2, 3, 4, 5, 6, 7, 8, 9, 10, 11, 12), MID(D4168, 9, 2)), "yyyy-mm-dd")</f>
        <v>1982-01-14</v>
      </c>
      <c r="F4168" s="1" t="str">
        <f t="shared" si="456"/>
        <v>07:51:00</v>
      </c>
      <c r="G4168" s="9" t="str">
        <f t="shared" si="457"/>
        <v>January</v>
      </c>
      <c r="H4168" s="5" t="str">
        <f t="shared" si="458"/>
        <v>1982</v>
      </c>
      <c r="I4168" s="1" t="s">
        <v>8495</v>
      </c>
      <c r="J4168" s="1" t="str">
        <f t="shared" si="459"/>
        <v xml:space="preserve">Cosmos-3M </v>
      </c>
      <c r="K4168" s="1" t="str">
        <f t="shared" si="460"/>
        <v>Cosmos 1333</v>
      </c>
      <c r="L4168" s="1" t="s">
        <v>346</v>
      </c>
      <c r="M4168" s="1"/>
      <c r="N4168" s="1">
        <f t="shared" si="461"/>
        <v>0</v>
      </c>
      <c r="O4168" s="1" t="s">
        <v>9</v>
      </c>
    </row>
    <row r="4169" spans="1:15" x14ac:dyDescent="0.3">
      <c r="A4169" s="1" t="s">
        <v>6140</v>
      </c>
      <c r="B4169" s="1" t="s">
        <v>6615</v>
      </c>
      <c r="C4169" s="1" t="str">
        <f t="shared" si="455"/>
        <v>Russia</v>
      </c>
      <c r="D4169" s="1" t="s">
        <v>8496</v>
      </c>
      <c r="E4169" s="7" t="str">
        <f>TEXT(DATE(MID(D4169, 13, 4), CHOOSE(MATCH( MID(D4169, 5, 3), {"Jan","Feb","Mar","Apr","May","Jun","Jul","Aug","Sep","Oct","Nov","Dec"}, 0), 1, 2, 3, 4, 5, 6, 7, 8, 9, 10, 11, 12), MID(D4169, 9, 2)), "yyyy-mm-dd")</f>
        <v>1982-01-12</v>
      </c>
      <c r="F4169" s="1" t="str">
        <f t="shared" si="456"/>
        <v>12:30:00</v>
      </c>
      <c r="G4169" s="9" t="str">
        <f t="shared" si="457"/>
        <v>January</v>
      </c>
      <c r="H4169" s="5" t="str">
        <f t="shared" si="458"/>
        <v>1982</v>
      </c>
      <c r="I4169" s="1" t="s">
        <v>8497</v>
      </c>
      <c r="J4169" s="1" t="str">
        <f t="shared" si="459"/>
        <v xml:space="preserve">Soyuz U </v>
      </c>
      <c r="K4169" s="1" t="str">
        <f t="shared" si="460"/>
        <v>Cosmos 1332</v>
      </c>
      <c r="L4169" s="1" t="s">
        <v>346</v>
      </c>
      <c r="M4169" s="1">
        <v>20</v>
      </c>
      <c r="N4169" s="1">
        <f t="shared" si="461"/>
        <v>1660</v>
      </c>
      <c r="O4169" s="1" t="s">
        <v>9</v>
      </c>
    </row>
    <row r="4170" spans="1:15" x14ac:dyDescent="0.3">
      <c r="A4170" s="1" t="s">
        <v>6140</v>
      </c>
      <c r="B4170" s="1" t="s">
        <v>6482</v>
      </c>
      <c r="C4170" s="1" t="str">
        <f t="shared" si="455"/>
        <v>Russia</v>
      </c>
      <c r="D4170" s="1" t="s">
        <v>8498</v>
      </c>
      <c r="E4170" s="7" t="str">
        <f>TEXT(DATE(MID(D4170, 13, 4), CHOOSE(MATCH( MID(D4170, 5, 3), {"Jan","Feb","Mar","Apr","May","Jun","Jul","Aug","Sep","Oct","Nov","Dec"}, 0), 1, 2, 3, 4, 5, 6, 7, 8, 9, 10, 11, 12), MID(D4170, 9, 2)), "yyyy-mm-dd")</f>
        <v>1982-01-07</v>
      </c>
      <c r="F4170" s="1" t="str">
        <f t="shared" si="456"/>
        <v>15:38:00</v>
      </c>
      <c r="G4170" s="9" t="str">
        <f t="shared" si="457"/>
        <v>January</v>
      </c>
      <c r="H4170" s="5" t="str">
        <f t="shared" si="458"/>
        <v>1982</v>
      </c>
      <c r="I4170" s="1" t="s">
        <v>8499</v>
      </c>
      <c r="J4170" s="1" t="str">
        <f t="shared" si="459"/>
        <v xml:space="preserve">Cosmos-3M </v>
      </c>
      <c r="K4170" s="1" t="str">
        <f t="shared" si="460"/>
        <v>Cosmos 1331</v>
      </c>
      <c r="L4170" s="1" t="s">
        <v>346</v>
      </c>
      <c r="M4170" s="1"/>
      <c r="N4170" s="1">
        <f t="shared" si="461"/>
        <v>0</v>
      </c>
      <c r="O4170" s="1" t="s">
        <v>9</v>
      </c>
    </row>
    <row r="4171" spans="1:15" x14ac:dyDescent="0.3">
      <c r="A4171" s="1" t="s">
        <v>6140</v>
      </c>
      <c r="B4171" s="1" t="s">
        <v>1630</v>
      </c>
      <c r="C4171" s="1" t="str">
        <f t="shared" si="455"/>
        <v>Kazakhstan</v>
      </c>
      <c r="D4171" s="1" t="s">
        <v>8500</v>
      </c>
      <c r="E4171" s="7" t="str">
        <f>TEXT(DATE(MID(D4171, 13, 4), CHOOSE(MATCH( MID(D4171, 5, 3), {"Jan","Feb","Mar","Apr","May","Jun","Jul","Aug","Sep","Oct","Nov","Dec"}, 0), 1, 2, 3, 4, 5, 6, 7, 8, 9, 10, 11, 12), MID(D4171, 9, 2)), "yyyy-mm-dd")</f>
        <v>1981-12-23</v>
      </c>
      <c r="F4171" s="1" t="str">
        <f t="shared" si="456"/>
        <v>13:15:00</v>
      </c>
      <c r="G4171" s="9" t="str">
        <f t="shared" si="457"/>
        <v>December</v>
      </c>
      <c r="H4171" s="5" t="str">
        <f t="shared" si="458"/>
        <v>1981</v>
      </c>
      <c r="I4171" s="1" t="s">
        <v>8501</v>
      </c>
      <c r="J4171" s="1" t="str">
        <f t="shared" si="459"/>
        <v xml:space="preserve">Molniya-M /Block ML </v>
      </c>
      <c r="K4171" s="1" t="str">
        <f t="shared" si="460"/>
        <v>Molniya-1 nÂ°96</v>
      </c>
      <c r="L4171" s="1" t="s">
        <v>346</v>
      </c>
      <c r="M4171" s="1"/>
      <c r="N4171" s="1">
        <f t="shared" si="461"/>
        <v>0</v>
      </c>
      <c r="O4171" s="1" t="s">
        <v>9</v>
      </c>
    </row>
    <row r="4172" spans="1:15" x14ac:dyDescent="0.3">
      <c r="A4172" s="1" t="s">
        <v>825</v>
      </c>
      <c r="B4172" s="1" t="s">
        <v>6657</v>
      </c>
      <c r="C4172" s="1" t="str">
        <f t="shared" si="455"/>
        <v>France</v>
      </c>
      <c r="D4172" s="1" t="s">
        <v>8502</v>
      </c>
      <c r="E4172" s="7" t="str">
        <f>TEXT(DATE(MID(D4172, 13, 4), CHOOSE(MATCH( MID(D4172, 5, 3), {"Jan","Feb","Mar","Apr","May","Jun","Jul","Aug","Sep","Oct","Nov","Dec"}, 0), 1, 2, 3, 4, 5, 6, 7, 8, 9, 10, 11, 12), MID(D4172, 9, 2)), "yyyy-mm-dd")</f>
        <v>1981-12-20</v>
      </c>
      <c r="F4172" s="1" t="str">
        <f t="shared" si="456"/>
        <v>01:29:00</v>
      </c>
      <c r="G4172" s="9" t="str">
        <f t="shared" si="457"/>
        <v>December</v>
      </c>
      <c r="H4172" s="5" t="str">
        <f t="shared" si="458"/>
        <v>1981</v>
      </c>
      <c r="I4172" s="1" t="s">
        <v>8503</v>
      </c>
      <c r="J4172" s="1" t="str">
        <f t="shared" si="459"/>
        <v xml:space="preserve">Ariane 1 </v>
      </c>
      <c r="K4172" s="1" t="str">
        <f t="shared" si="460"/>
        <v>MARCES-1 &amp; CAT-4</v>
      </c>
      <c r="L4172" s="1" t="s">
        <v>346</v>
      </c>
      <c r="M4172" s="1"/>
      <c r="N4172" s="1">
        <f t="shared" si="461"/>
        <v>0</v>
      </c>
      <c r="O4172" s="1" t="s">
        <v>9</v>
      </c>
    </row>
    <row r="4173" spans="1:15" x14ac:dyDescent="0.3">
      <c r="A4173" s="1" t="s">
        <v>6140</v>
      </c>
      <c r="B4173" s="1" t="s">
        <v>130</v>
      </c>
      <c r="C4173" s="1" t="str">
        <f t="shared" si="455"/>
        <v>Kazakhstan</v>
      </c>
      <c r="D4173" s="1" t="s">
        <v>8504</v>
      </c>
      <c r="E4173" s="7" t="str">
        <f>TEXT(DATE(MID(D4173, 13, 4), CHOOSE(MATCH( MID(D4173, 5, 3), {"Jan","Feb","Mar","Apr","May","Jun","Jul","Aug","Sep","Oct","Nov","Dec"}, 0), 1, 2, 3, 4, 5, 6, 7, 8, 9, 10, 11, 12), MID(D4173, 9, 2)), "yyyy-mm-dd")</f>
        <v>1981-12-19</v>
      </c>
      <c r="F4173" s="1" t="str">
        <f t="shared" si="456"/>
        <v>11:50:00</v>
      </c>
      <c r="G4173" s="9" t="str">
        <f t="shared" si="457"/>
        <v>December</v>
      </c>
      <c r="H4173" s="5" t="str">
        <f t="shared" si="458"/>
        <v>1981</v>
      </c>
      <c r="I4173" s="1" t="s">
        <v>8505</v>
      </c>
      <c r="J4173" s="1" t="str">
        <f t="shared" si="459"/>
        <v xml:space="preserve">Soyuz U </v>
      </c>
      <c r="K4173" s="1" t="str">
        <f t="shared" si="460"/>
        <v>Cosmos 1330</v>
      </c>
      <c r="L4173" s="1" t="s">
        <v>346</v>
      </c>
      <c r="M4173" s="1">
        <v>20</v>
      </c>
      <c r="N4173" s="1">
        <f t="shared" si="461"/>
        <v>1660</v>
      </c>
      <c r="O4173" s="1" t="s">
        <v>9</v>
      </c>
    </row>
    <row r="4174" spans="1:15" x14ac:dyDescent="0.3">
      <c r="A4174" s="1" t="s">
        <v>5556</v>
      </c>
      <c r="B4174" s="1" t="s">
        <v>671</v>
      </c>
      <c r="C4174" s="1" t="str">
        <f t="shared" si="455"/>
        <v>USA</v>
      </c>
      <c r="D4174" s="1" t="s">
        <v>8506</v>
      </c>
      <c r="E4174" s="7" t="str">
        <f>TEXT(DATE(MID(D4174, 13, 4), CHOOSE(MATCH( MID(D4174, 5, 3), {"Jan","Feb","Mar","Apr","May","Jun","Jul","Aug","Sep","Oct","Nov","Dec"}, 0), 1, 2, 3, 4, 5, 6, 7, 8, 9, 10, 11, 12), MID(D4174, 9, 2)), "yyyy-mm-dd")</f>
        <v>1981-12-19</v>
      </c>
      <c r="F4174" s="1" t="str">
        <f t="shared" si="456"/>
        <v>01:10:00</v>
      </c>
      <c r="G4174" s="9" t="str">
        <f t="shared" si="457"/>
        <v>December</v>
      </c>
      <c r="H4174" s="5" t="str">
        <f t="shared" si="458"/>
        <v>1981</v>
      </c>
      <c r="I4174" s="1" t="s">
        <v>8507</v>
      </c>
      <c r="J4174" s="1" t="str">
        <f t="shared" si="459"/>
        <v xml:space="preserve">Atlas-E/F SGS-1 </v>
      </c>
      <c r="K4174" s="1" t="str">
        <f t="shared" si="460"/>
        <v>GPS-7</v>
      </c>
      <c r="L4174" s="1" t="s">
        <v>346</v>
      </c>
      <c r="M4174" s="1"/>
      <c r="N4174" s="1">
        <f t="shared" si="461"/>
        <v>0</v>
      </c>
      <c r="O4174" s="1" t="s">
        <v>257</v>
      </c>
    </row>
    <row r="4175" spans="1:15" x14ac:dyDescent="0.3">
      <c r="A4175" s="1" t="s">
        <v>6140</v>
      </c>
      <c r="B4175" s="1" t="s">
        <v>6482</v>
      </c>
      <c r="C4175" s="1" t="str">
        <f t="shared" si="455"/>
        <v>Russia</v>
      </c>
      <c r="D4175" s="1" t="s">
        <v>8508</v>
      </c>
      <c r="E4175" s="7" t="str">
        <f>TEXT(DATE(MID(D4175, 13, 4), CHOOSE(MATCH( MID(D4175, 5, 3), {"Jan","Feb","Mar","Apr","May","Jun","Jul","Aug","Sep","Oct","Nov","Dec"}, 0), 1, 2, 3, 4, 5, 6, 7, 8, 9, 10, 11, 12), MID(D4175, 9, 2)), "yyyy-mm-dd")</f>
        <v>1981-12-17</v>
      </c>
      <c r="F4175" s="1" t="str">
        <f t="shared" si="456"/>
        <v>11:00:00</v>
      </c>
      <c r="G4175" s="9" t="str">
        <f t="shared" si="457"/>
        <v>December</v>
      </c>
      <c r="H4175" s="5" t="str">
        <f t="shared" si="458"/>
        <v>1981</v>
      </c>
      <c r="I4175" s="1" t="s">
        <v>8509</v>
      </c>
      <c r="J4175" s="1" t="str">
        <f t="shared" si="459"/>
        <v xml:space="preserve">Cosmos-3M </v>
      </c>
      <c r="K4175" s="1" t="str">
        <f t="shared" si="460"/>
        <v>Radio-Sputnik 3 to 8</v>
      </c>
      <c r="L4175" s="1" t="s">
        <v>346</v>
      </c>
      <c r="M4175" s="1"/>
      <c r="N4175" s="1">
        <f t="shared" si="461"/>
        <v>0</v>
      </c>
      <c r="O4175" s="1" t="s">
        <v>9</v>
      </c>
    </row>
    <row r="4176" spans="1:15" x14ac:dyDescent="0.3">
      <c r="A4176" s="1" t="s">
        <v>5556</v>
      </c>
      <c r="B4176" s="1" t="s">
        <v>4092</v>
      </c>
      <c r="C4176" s="1" t="str">
        <f t="shared" si="455"/>
        <v>USA</v>
      </c>
      <c r="D4176" s="1" t="s">
        <v>8510</v>
      </c>
      <c r="E4176" s="7" t="str">
        <f>TEXT(DATE(MID(D4176, 13, 4), CHOOSE(MATCH( MID(D4176, 5, 3), {"Jan","Feb","Mar","Apr","May","Jun","Jul","Aug","Sep","Oct","Nov","Dec"}, 0), 1, 2, 3, 4, 5, 6, 7, 8, 9, 10, 11, 12), MID(D4176, 9, 2)), "yyyy-mm-dd")</f>
        <v>1981-12-15</v>
      </c>
      <c r="F4176" s="1" t="str">
        <f t="shared" si="456"/>
        <v>23:35:00</v>
      </c>
      <c r="G4176" s="9" t="str">
        <f t="shared" si="457"/>
        <v>December</v>
      </c>
      <c r="H4176" s="5" t="str">
        <f t="shared" si="458"/>
        <v>1981</v>
      </c>
      <c r="I4176" s="1" t="s">
        <v>8511</v>
      </c>
      <c r="J4176" s="1" t="str">
        <f t="shared" si="459"/>
        <v xml:space="preserve">Atlas-SLV3D Centaur-D1AR </v>
      </c>
      <c r="K4176" s="1" t="str">
        <f t="shared" si="460"/>
        <v>Intelsat 503</v>
      </c>
      <c r="L4176" s="1" t="s">
        <v>346</v>
      </c>
      <c r="M4176" s="1"/>
      <c r="N4176" s="1">
        <f t="shared" si="461"/>
        <v>0</v>
      </c>
      <c r="O4176" s="1" t="s">
        <v>9</v>
      </c>
    </row>
    <row r="4177" spans="1:15" x14ac:dyDescent="0.3">
      <c r="A4177" s="1" t="s">
        <v>6140</v>
      </c>
      <c r="B4177" s="1" t="s">
        <v>130</v>
      </c>
      <c r="C4177" s="1" t="str">
        <f t="shared" si="455"/>
        <v>Kazakhstan</v>
      </c>
      <c r="D4177" s="1" t="s">
        <v>8512</v>
      </c>
      <c r="E4177" s="7" t="str">
        <f>TEXT(DATE(MID(D4177, 13, 4), CHOOSE(MATCH( MID(D4177, 5, 3), {"Jan","Feb","Mar","Apr","May","Jun","Jul","Aug","Sep","Oct","Nov","Dec"}, 0), 1, 2, 3, 4, 5, 6, 7, 8, 9, 10, 11, 12), MID(D4177, 9, 2)), "yyyy-mm-dd")</f>
        <v>1981-12-04</v>
      </c>
      <c r="F4177" s="1" t="str">
        <f t="shared" si="456"/>
        <v>09:50:00</v>
      </c>
      <c r="G4177" s="9" t="str">
        <f t="shared" si="457"/>
        <v>December</v>
      </c>
      <c r="H4177" s="5" t="str">
        <f t="shared" si="458"/>
        <v>1981</v>
      </c>
      <c r="I4177" s="1" t="s">
        <v>8513</v>
      </c>
      <c r="J4177" s="1" t="str">
        <f t="shared" si="459"/>
        <v xml:space="preserve">Soyuz U </v>
      </c>
      <c r="K4177" s="1" t="str">
        <f t="shared" si="460"/>
        <v>Cosmos 1329</v>
      </c>
      <c r="L4177" s="1" t="s">
        <v>346</v>
      </c>
      <c r="M4177" s="1">
        <v>20</v>
      </c>
      <c r="N4177" s="1">
        <f t="shared" si="461"/>
        <v>1660</v>
      </c>
      <c r="O4177" s="1" t="s">
        <v>9</v>
      </c>
    </row>
    <row r="4178" spans="1:15" x14ac:dyDescent="0.3">
      <c r="A4178" s="1" t="s">
        <v>6140</v>
      </c>
      <c r="B4178" s="1" t="s">
        <v>4483</v>
      </c>
      <c r="C4178" s="1" t="str">
        <f t="shared" si="455"/>
        <v>Russia</v>
      </c>
      <c r="D4178" s="1" t="s">
        <v>8514</v>
      </c>
      <c r="E4178" s="7" t="str">
        <f>TEXT(DATE(MID(D4178, 13, 4), CHOOSE(MATCH( MID(D4178, 5, 3), {"Jan","Feb","Mar","Apr","May","Jun","Jul","Aug","Sep","Oct","Nov","Dec"}, 0), 1, 2, 3, 4, 5, 6, 7, 8, 9, 10, 11, 12), MID(D4178, 9, 2)), "yyyy-mm-dd")</f>
        <v>1981-12-03</v>
      </c>
      <c r="F4178" s="1" t="str">
        <f t="shared" si="456"/>
        <v>11:47:00</v>
      </c>
      <c r="G4178" s="9" t="str">
        <f t="shared" si="457"/>
        <v>December</v>
      </c>
      <c r="H4178" s="5" t="str">
        <f t="shared" si="458"/>
        <v>1981</v>
      </c>
      <c r="I4178" s="1" t="s">
        <v>8515</v>
      </c>
      <c r="J4178" s="1" t="str">
        <f t="shared" si="459"/>
        <v xml:space="preserve">Tsyklon-3 </v>
      </c>
      <c r="K4178" s="1" t="str">
        <f t="shared" si="460"/>
        <v>Cosmos 1328</v>
      </c>
      <c r="L4178" s="1" t="s">
        <v>346</v>
      </c>
      <c r="M4178" s="1"/>
      <c r="N4178" s="1">
        <f t="shared" si="461"/>
        <v>0</v>
      </c>
      <c r="O4178" s="1" t="s">
        <v>9</v>
      </c>
    </row>
    <row r="4179" spans="1:15" x14ac:dyDescent="0.3">
      <c r="A4179" s="1" t="s">
        <v>6140</v>
      </c>
      <c r="B4179" s="1" t="s">
        <v>6482</v>
      </c>
      <c r="C4179" s="1" t="str">
        <f t="shared" si="455"/>
        <v>Russia</v>
      </c>
      <c r="D4179" s="1" t="s">
        <v>8516</v>
      </c>
      <c r="E4179" s="7" t="str">
        <f>TEXT(DATE(MID(D4179, 13, 4), CHOOSE(MATCH( MID(D4179, 5, 3), {"Jan","Feb","Mar","Apr","May","Jun","Jul","Aug","Sep","Oct","Nov","Dec"}, 0), 1, 2, 3, 4, 5, 6, 7, 8, 9, 10, 11, 12), MID(D4179, 9, 2)), "yyyy-mm-dd")</f>
        <v>1981-11-28</v>
      </c>
      <c r="F4179" s="1" t="str">
        <f t="shared" si="456"/>
        <v>18:08:00</v>
      </c>
      <c r="G4179" s="9" t="str">
        <f t="shared" si="457"/>
        <v>November</v>
      </c>
      <c r="H4179" s="5" t="str">
        <f t="shared" si="458"/>
        <v>1981</v>
      </c>
      <c r="I4179" s="1" t="s">
        <v>8517</v>
      </c>
      <c r="J4179" s="1" t="str">
        <f t="shared" si="459"/>
        <v xml:space="preserve">Cosmos-3M </v>
      </c>
      <c r="K4179" s="1" t="str">
        <f t="shared" si="460"/>
        <v>Cosmos 1320 to 1327</v>
      </c>
      <c r="L4179" s="1" t="s">
        <v>346</v>
      </c>
      <c r="M4179" s="1"/>
      <c r="N4179" s="1">
        <f t="shared" si="461"/>
        <v>0</v>
      </c>
      <c r="O4179" s="1" t="s">
        <v>9</v>
      </c>
    </row>
    <row r="4180" spans="1:15" x14ac:dyDescent="0.3">
      <c r="A4180" s="1" t="s">
        <v>6140</v>
      </c>
      <c r="B4180" s="1" t="s">
        <v>4882</v>
      </c>
      <c r="C4180" s="1" t="str">
        <f t="shared" si="455"/>
        <v>Russia</v>
      </c>
      <c r="D4180" s="1" t="s">
        <v>8518</v>
      </c>
      <c r="E4180" s="7" t="str">
        <f>TEXT(DATE(MID(D4180, 13, 4), CHOOSE(MATCH( MID(D4180, 5, 3), {"Jan","Feb","Mar","Apr","May","Jun","Jul","Aug","Sep","Oct","Nov","Dec"}, 0), 1, 2, 3, 4, 5, 6, 7, 8, 9, 10, 11, 12), MID(D4180, 9, 2)), "yyyy-mm-dd")</f>
        <v>1981-11-20</v>
      </c>
      <c r="F4180" s="1" t="str">
        <f t="shared" si="456"/>
        <v>08:30:00</v>
      </c>
      <c r="G4180" s="9" t="str">
        <f t="shared" si="457"/>
        <v>November</v>
      </c>
      <c r="H4180" s="5" t="str">
        <f t="shared" si="458"/>
        <v>1981</v>
      </c>
      <c r="I4180" s="1" t="s">
        <v>8519</v>
      </c>
      <c r="J4180" s="1" t="str">
        <f t="shared" si="459"/>
        <v xml:space="preserve">Cosmos-3M </v>
      </c>
      <c r="K4180" s="1" t="str">
        <f t="shared" si="460"/>
        <v>Bhaskara-2</v>
      </c>
      <c r="L4180" s="1" t="s">
        <v>346</v>
      </c>
      <c r="M4180" s="1"/>
      <c r="N4180" s="1">
        <f t="shared" si="461"/>
        <v>0</v>
      </c>
      <c r="O4180" s="1" t="s">
        <v>9</v>
      </c>
    </row>
    <row r="4181" spans="1:15" x14ac:dyDescent="0.3">
      <c r="A4181" s="1" t="s">
        <v>5722</v>
      </c>
      <c r="B4181" s="1" t="s">
        <v>3478</v>
      </c>
      <c r="C4181" s="1" t="str">
        <f t="shared" si="455"/>
        <v>USA</v>
      </c>
      <c r="D4181" s="1" t="s">
        <v>8520</v>
      </c>
      <c r="E4181" s="7" t="str">
        <f>TEXT(DATE(MID(D4181, 13, 4), CHOOSE(MATCH( MID(D4181, 5, 3), {"Jan","Feb","Mar","Apr","May","Jun","Jul","Aug","Sep","Oct","Nov","Dec"}, 0), 1, 2, 3, 4, 5, 6, 7, 8, 9, 10, 11, 12), MID(D4181, 9, 2)), "yyyy-mm-dd")</f>
        <v>1981-11-20</v>
      </c>
      <c r="F4181" s="1" t="str">
        <f t="shared" si="456"/>
        <v>01:37:00</v>
      </c>
      <c r="G4181" s="9" t="str">
        <f t="shared" si="457"/>
        <v>November</v>
      </c>
      <c r="H4181" s="5" t="str">
        <f t="shared" si="458"/>
        <v>1981</v>
      </c>
      <c r="I4181" s="1" t="s">
        <v>8521</v>
      </c>
      <c r="J4181" s="1" t="str">
        <f t="shared" si="459"/>
        <v xml:space="preserve">Delta 3910 </v>
      </c>
      <c r="K4181" s="1" t="str">
        <f t="shared" si="460"/>
        <v>Satcom 3R</v>
      </c>
      <c r="L4181" s="1" t="s">
        <v>346</v>
      </c>
      <c r="M4181" s="1"/>
      <c r="N4181" s="1">
        <f t="shared" si="461"/>
        <v>0</v>
      </c>
      <c r="O4181" s="1" t="s">
        <v>9</v>
      </c>
    </row>
    <row r="4182" spans="1:15" x14ac:dyDescent="0.3">
      <c r="A4182" s="1" t="s">
        <v>6140</v>
      </c>
      <c r="B4182" s="1" t="s">
        <v>6615</v>
      </c>
      <c r="C4182" s="1" t="str">
        <f t="shared" si="455"/>
        <v>Russia</v>
      </c>
      <c r="D4182" s="1" t="s">
        <v>8522</v>
      </c>
      <c r="E4182" s="7" t="str">
        <f>TEXT(DATE(MID(D4182, 13, 4), CHOOSE(MATCH( MID(D4182, 5, 3), {"Jan","Feb","Mar","Apr","May","Jun","Jul","Aug","Sep","Oct","Nov","Dec"}, 0), 1, 2, 3, 4, 5, 6, 7, 8, 9, 10, 11, 12), MID(D4182, 9, 2)), "yyyy-mm-dd")</f>
        <v>1981-11-17</v>
      </c>
      <c r="F4182" s="1" t="str">
        <f t="shared" si="456"/>
        <v>15:25:00</v>
      </c>
      <c r="G4182" s="9" t="str">
        <f t="shared" si="457"/>
        <v>November</v>
      </c>
      <c r="H4182" s="5" t="str">
        <f t="shared" si="458"/>
        <v>1981</v>
      </c>
      <c r="I4182" s="1" t="s">
        <v>8523</v>
      </c>
      <c r="J4182" s="1" t="str">
        <f t="shared" si="459"/>
        <v xml:space="preserve">Molniya-M /Block ML </v>
      </c>
      <c r="K4182" s="1" t="str">
        <f t="shared" si="460"/>
        <v>Molniya-1 nÂ°95</v>
      </c>
      <c r="L4182" s="1" t="s">
        <v>346</v>
      </c>
      <c r="M4182" s="1"/>
      <c r="N4182" s="1">
        <f t="shared" si="461"/>
        <v>0</v>
      </c>
      <c r="O4182" s="1" t="s">
        <v>9</v>
      </c>
    </row>
    <row r="4183" spans="1:15" x14ac:dyDescent="0.3">
      <c r="A4183" s="1" t="s">
        <v>6140</v>
      </c>
      <c r="B4183" s="1" t="s">
        <v>130</v>
      </c>
      <c r="C4183" s="1" t="str">
        <f t="shared" si="455"/>
        <v>Kazakhstan</v>
      </c>
      <c r="D4183" s="1" t="s">
        <v>8524</v>
      </c>
      <c r="E4183" s="7" t="str">
        <f>TEXT(DATE(MID(D4183, 13, 4), CHOOSE(MATCH( MID(D4183, 5, 3), {"Jan","Feb","Mar","Apr","May","Jun","Jul","Aug","Sep","Oct","Nov","Dec"}, 0), 1, 2, 3, 4, 5, 6, 7, 8, 9, 10, 11, 12), MID(D4183, 9, 2)), "yyyy-mm-dd")</f>
        <v>1981-11-13</v>
      </c>
      <c r="F4183" s="1" t="str">
        <f t="shared" si="456"/>
        <v>09:30:00</v>
      </c>
      <c r="G4183" s="9" t="str">
        <f t="shared" si="457"/>
        <v>November</v>
      </c>
      <c r="H4183" s="5" t="str">
        <f t="shared" si="458"/>
        <v>1981</v>
      </c>
      <c r="I4183" s="1" t="s">
        <v>8525</v>
      </c>
      <c r="J4183" s="1" t="str">
        <f t="shared" si="459"/>
        <v xml:space="preserve">Soyuz U </v>
      </c>
      <c r="K4183" s="1" t="str">
        <f t="shared" si="460"/>
        <v>Cosmos 1319</v>
      </c>
      <c r="L4183" s="1" t="s">
        <v>346</v>
      </c>
      <c r="M4183" s="1">
        <v>20</v>
      </c>
      <c r="N4183" s="1">
        <f t="shared" si="461"/>
        <v>1660</v>
      </c>
      <c r="O4183" s="1" t="s">
        <v>9</v>
      </c>
    </row>
    <row r="4184" spans="1:15" x14ac:dyDescent="0.3">
      <c r="A4184" s="1" t="s">
        <v>657</v>
      </c>
      <c r="B4184" s="1" t="s">
        <v>30</v>
      </c>
      <c r="C4184" s="1" t="str">
        <f t="shared" si="455"/>
        <v>USA</v>
      </c>
      <c r="D4184" s="1" t="s">
        <v>8526</v>
      </c>
      <c r="E4184" s="7" t="str">
        <f>TEXT(DATE(MID(D4184, 13, 4), CHOOSE(MATCH( MID(D4184, 5, 3), {"Jan","Feb","Mar","Apr","May","Jun","Jul","Aug","Sep","Oct","Nov","Dec"}, 0), 1, 2, 3, 4, 5, 6, 7, 8, 9, 10, 11, 12), MID(D4184, 9, 2)), "yyyy-mm-dd")</f>
        <v>1981-11-12</v>
      </c>
      <c r="F4184" s="1" t="str">
        <f t="shared" si="456"/>
        <v>15:09:00</v>
      </c>
      <c r="G4184" s="9" t="str">
        <f t="shared" si="457"/>
        <v>November</v>
      </c>
      <c r="H4184" s="5" t="str">
        <f t="shared" si="458"/>
        <v>1981</v>
      </c>
      <c r="I4184" s="1" t="s">
        <v>8527</v>
      </c>
      <c r="J4184" s="1" t="str">
        <f t="shared" si="459"/>
        <v xml:space="preserve">Space Shuttle Columbia </v>
      </c>
      <c r="K4184" s="1" t="str">
        <f t="shared" si="460"/>
        <v>STS-2</v>
      </c>
      <c r="L4184" s="1" t="s">
        <v>346</v>
      </c>
      <c r="M4184" s="1">
        <v>450</v>
      </c>
      <c r="N4184" s="1">
        <f t="shared" si="461"/>
        <v>37350</v>
      </c>
      <c r="O4184" s="1" t="s">
        <v>9</v>
      </c>
    </row>
    <row r="4185" spans="1:15" x14ac:dyDescent="0.3">
      <c r="A4185" s="1" t="s">
        <v>6140</v>
      </c>
      <c r="B4185" s="1" t="s">
        <v>529</v>
      </c>
      <c r="C4185" s="1" t="str">
        <f t="shared" si="455"/>
        <v>Kazakhstan</v>
      </c>
      <c r="D4185" s="1" t="s">
        <v>8528</v>
      </c>
      <c r="E4185" s="7" t="str">
        <f>TEXT(DATE(MID(D4185, 13, 4), CHOOSE(MATCH( MID(D4185, 5, 3), {"Jan","Feb","Mar","Apr","May","Jun","Jul","Aug","Sep","Oct","Nov","Dec"}, 0), 1, 2, 3, 4, 5, 6, 7, 8, 9, 10, 11, 12), MID(D4185, 9, 2)), "yyyy-mm-dd")</f>
        <v>1981-11-04</v>
      </c>
      <c r="F4185" s="1" t="str">
        <f t="shared" si="456"/>
        <v>05:31:00</v>
      </c>
      <c r="G4185" s="9" t="str">
        <f t="shared" si="457"/>
        <v>November</v>
      </c>
      <c r="H4185" s="5" t="str">
        <f t="shared" si="458"/>
        <v>1981</v>
      </c>
      <c r="I4185" s="1" t="s">
        <v>8529</v>
      </c>
      <c r="J4185" s="1" t="str">
        <f t="shared" si="459"/>
        <v xml:space="preserve">Proton-K/Block D-1 </v>
      </c>
      <c r="K4185" s="1" t="str">
        <f t="shared" si="460"/>
        <v>Venera 14</v>
      </c>
      <c r="L4185" s="1" t="s">
        <v>346</v>
      </c>
      <c r="M4185" s="1"/>
      <c r="N4185" s="1">
        <f t="shared" si="461"/>
        <v>0</v>
      </c>
      <c r="O4185" s="1" t="s">
        <v>9</v>
      </c>
    </row>
    <row r="4186" spans="1:15" x14ac:dyDescent="0.3">
      <c r="A4186" s="1" t="s">
        <v>6140</v>
      </c>
      <c r="B4186" s="1" t="s">
        <v>6615</v>
      </c>
      <c r="C4186" s="1" t="str">
        <f t="shared" si="455"/>
        <v>Russia</v>
      </c>
      <c r="D4186" s="1" t="s">
        <v>8530</v>
      </c>
      <c r="E4186" s="7" t="str">
        <f>TEXT(DATE(MID(D4186, 13, 4), CHOOSE(MATCH( MID(D4186, 5, 3), {"Jan","Feb","Mar","Apr","May","Jun","Jul","Aug","Sep","Oct","Nov","Dec"}, 0), 1, 2, 3, 4, 5, 6, 7, 8, 9, 10, 11, 12), MID(D4186, 9, 2)), "yyyy-mm-dd")</f>
        <v>1981-11-03</v>
      </c>
      <c r="F4186" s="1" t="str">
        <f t="shared" si="456"/>
        <v>13:00:00</v>
      </c>
      <c r="G4186" s="9" t="str">
        <f t="shared" si="457"/>
        <v>November</v>
      </c>
      <c r="H4186" s="5" t="str">
        <f t="shared" si="458"/>
        <v>1981</v>
      </c>
      <c r="I4186" s="1" t="s">
        <v>8531</v>
      </c>
      <c r="J4186" s="1" t="str">
        <f t="shared" si="459"/>
        <v xml:space="preserve">Soyuz U </v>
      </c>
      <c r="K4186" s="1" t="str">
        <f t="shared" si="460"/>
        <v>Cosmos 1318</v>
      </c>
      <c r="L4186" s="1" t="s">
        <v>346</v>
      </c>
      <c r="M4186" s="1">
        <v>20</v>
      </c>
      <c r="N4186" s="1">
        <f t="shared" si="461"/>
        <v>1660</v>
      </c>
      <c r="O4186" s="1" t="s">
        <v>9</v>
      </c>
    </row>
    <row r="4187" spans="1:15" x14ac:dyDescent="0.3">
      <c r="A4187" s="1" t="s">
        <v>6140</v>
      </c>
      <c r="B4187" s="1" t="s">
        <v>3038</v>
      </c>
      <c r="C4187" s="1" t="str">
        <f t="shared" si="455"/>
        <v>Russia</v>
      </c>
      <c r="D4187" s="1" t="s">
        <v>8532</v>
      </c>
      <c r="E4187" s="7" t="str">
        <f>TEXT(DATE(MID(D4187, 13, 4), CHOOSE(MATCH( MID(D4187, 5, 3), {"Jan","Feb","Mar","Apr","May","Jun","Jul","Aug","Sep","Oct","Nov","Dec"}, 0), 1, 2, 3, 4, 5, 6, 7, 8, 9, 10, 11, 12), MID(D4187, 9, 2)), "yyyy-mm-dd")</f>
        <v>1981-10-31</v>
      </c>
      <c r="F4187" s="1" t="str">
        <f t="shared" si="456"/>
        <v>22:53:00</v>
      </c>
      <c r="G4187" s="9" t="str">
        <f t="shared" si="457"/>
        <v>October</v>
      </c>
      <c r="H4187" s="5" t="str">
        <f t="shared" si="458"/>
        <v>1981</v>
      </c>
      <c r="I4187" s="1" t="s">
        <v>8533</v>
      </c>
      <c r="J4187" s="1" t="str">
        <f t="shared" si="459"/>
        <v xml:space="preserve">Molniya-M /Block 2BL </v>
      </c>
      <c r="K4187" s="1" t="str">
        <f t="shared" si="460"/>
        <v>Cosmos 1317</v>
      </c>
      <c r="L4187" s="1" t="s">
        <v>346</v>
      </c>
      <c r="M4187" s="1"/>
      <c r="N4187" s="1">
        <f t="shared" si="461"/>
        <v>0</v>
      </c>
      <c r="O4187" s="1" t="s">
        <v>9</v>
      </c>
    </row>
    <row r="4188" spans="1:15" x14ac:dyDescent="0.3">
      <c r="A4188" s="1" t="s">
        <v>5603</v>
      </c>
      <c r="B4188" s="1" t="s">
        <v>11</v>
      </c>
      <c r="C4188" s="1" t="str">
        <f t="shared" si="455"/>
        <v>USA</v>
      </c>
      <c r="D4188" s="1" t="s">
        <v>8534</v>
      </c>
      <c r="E4188" s="7" t="str">
        <f>TEXT(DATE(MID(D4188, 13, 4), CHOOSE(MATCH( MID(D4188, 5, 3), {"Jan","Feb","Mar","Apr","May","Jun","Jul","Aug","Sep","Oct","Nov","Dec"}, 0), 1, 2, 3, 4, 5, 6, 7, 8, 9, 10, 11, 12), MID(D4188, 9, 2)), "yyyy-mm-dd")</f>
        <v>1981-10-31</v>
      </c>
      <c r="F4188" s="1" t="str">
        <f t="shared" si="456"/>
        <v>09:22:00</v>
      </c>
      <c r="G4188" s="9" t="str">
        <f t="shared" si="457"/>
        <v>October</v>
      </c>
      <c r="H4188" s="5" t="str">
        <f t="shared" si="458"/>
        <v>1981</v>
      </c>
      <c r="I4188" s="1" t="s">
        <v>8535</v>
      </c>
      <c r="J4188" s="1" t="str">
        <f t="shared" si="459"/>
        <v xml:space="preserve">Titan III(23)C </v>
      </c>
      <c r="K4188" s="1" t="str">
        <f t="shared" si="460"/>
        <v>OPS-4029 (Vortex)</v>
      </c>
      <c r="L4188" s="1" t="s">
        <v>346</v>
      </c>
      <c r="M4188" s="1"/>
      <c r="N4188" s="1">
        <f t="shared" si="461"/>
        <v>0</v>
      </c>
      <c r="O4188" s="1" t="s">
        <v>9</v>
      </c>
    </row>
    <row r="4189" spans="1:15" x14ac:dyDescent="0.3">
      <c r="A4189" s="1" t="s">
        <v>6140</v>
      </c>
      <c r="B4189" s="1" t="s">
        <v>6272</v>
      </c>
      <c r="C4189" s="1" t="str">
        <f t="shared" si="455"/>
        <v>Kazakhstan</v>
      </c>
      <c r="D4189" s="1" t="s">
        <v>8536</v>
      </c>
      <c r="E4189" s="7" t="str">
        <f>TEXT(DATE(MID(D4189, 13, 4), CHOOSE(MATCH( MID(D4189, 5, 3), {"Jan","Feb","Mar","Apr","May","Jun","Jul","Aug","Sep","Oct","Nov","Dec"}, 0), 1, 2, 3, 4, 5, 6, 7, 8, 9, 10, 11, 12), MID(D4189, 9, 2)), "yyyy-mm-dd")</f>
        <v>1981-10-30</v>
      </c>
      <c r="F4189" s="1" t="str">
        <f t="shared" si="456"/>
        <v>06:04:00</v>
      </c>
      <c r="G4189" s="9" t="str">
        <f t="shared" si="457"/>
        <v>October</v>
      </c>
      <c r="H4189" s="5" t="str">
        <f t="shared" si="458"/>
        <v>1981</v>
      </c>
      <c r="I4189" s="1" t="s">
        <v>8537</v>
      </c>
      <c r="J4189" s="1" t="str">
        <f t="shared" si="459"/>
        <v xml:space="preserve">Proton-K/Block D-1 </v>
      </c>
      <c r="K4189" s="1" t="str">
        <f t="shared" si="460"/>
        <v>Venera 13</v>
      </c>
      <c r="L4189" s="1" t="s">
        <v>346</v>
      </c>
      <c r="M4189" s="1"/>
      <c r="N4189" s="1">
        <f t="shared" si="461"/>
        <v>0</v>
      </c>
      <c r="O4189" s="1" t="s">
        <v>9</v>
      </c>
    </row>
    <row r="4190" spans="1:15" x14ac:dyDescent="0.3">
      <c r="A4190" s="1" t="s">
        <v>6140</v>
      </c>
      <c r="B4190" s="1" t="s">
        <v>6615</v>
      </c>
      <c r="C4190" s="1" t="str">
        <f t="shared" si="455"/>
        <v>Russia</v>
      </c>
      <c r="D4190" s="1" t="s">
        <v>8538</v>
      </c>
      <c r="E4190" s="7" t="str">
        <f>TEXT(DATE(MID(D4190, 13, 4), CHOOSE(MATCH( MID(D4190, 5, 3), {"Jan","Feb","Mar","Apr","May","Jun","Jul","Aug","Sep","Oct","Nov","Dec"}, 0), 1, 2, 3, 4, 5, 6, 7, 8, 9, 10, 11, 12), MID(D4190, 9, 2)), "yyyy-mm-dd")</f>
        <v>1981-10-17</v>
      </c>
      <c r="F4190" s="1" t="str">
        <f t="shared" si="456"/>
        <v>05:59:00</v>
      </c>
      <c r="G4190" s="9" t="str">
        <f t="shared" si="457"/>
        <v>October</v>
      </c>
      <c r="H4190" s="5" t="str">
        <f t="shared" si="458"/>
        <v>1981</v>
      </c>
      <c r="I4190" s="1" t="s">
        <v>8539</v>
      </c>
      <c r="J4190" s="1" t="str">
        <f t="shared" si="459"/>
        <v xml:space="preserve">Molniya-M /Block ML </v>
      </c>
      <c r="K4190" s="1" t="str">
        <f t="shared" si="460"/>
        <v>Molniya-3 nÂ°94</v>
      </c>
      <c r="L4190" s="1" t="s">
        <v>346</v>
      </c>
      <c r="M4190" s="1"/>
      <c r="N4190" s="1">
        <f t="shared" si="461"/>
        <v>0</v>
      </c>
      <c r="O4190" s="1" t="s">
        <v>9</v>
      </c>
    </row>
    <row r="4191" spans="1:15" x14ac:dyDescent="0.3">
      <c r="A4191" s="1" t="s">
        <v>6140</v>
      </c>
      <c r="B4191" s="1" t="s">
        <v>130</v>
      </c>
      <c r="C4191" s="1" t="str">
        <f t="shared" si="455"/>
        <v>Kazakhstan</v>
      </c>
      <c r="D4191" s="1" t="s">
        <v>8540</v>
      </c>
      <c r="E4191" s="7" t="str">
        <f>TEXT(DATE(MID(D4191, 13, 4), CHOOSE(MATCH( MID(D4191, 5, 3), {"Jan","Feb","Mar","Apr","May","Jun","Jul","Aug","Sep","Oct","Nov","Dec"}, 0), 1, 2, 3, 4, 5, 6, 7, 8, 9, 10, 11, 12), MID(D4191, 9, 2)), "yyyy-mm-dd")</f>
        <v>1981-10-15</v>
      </c>
      <c r="F4191" s="1" t="str">
        <f t="shared" si="456"/>
        <v>09:15:00</v>
      </c>
      <c r="G4191" s="9" t="str">
        <f t="shared" si="457"/>
        <v>October</v>
      </c>
      <c r="H4191" s="5" t="str">
        <f t="shared" si="458"/>
        <v>1981</v>
      </c>
      <c r="I4191" s="1" t="s">
        <v>8541</v>
      </c>
      <c r="J4191" s="1" t="str">
        <f t="shared" si="459"/>
        <v xml:space="preserve">Soyuz U </v>
      </c>
      <c r="K4191" s="1" t="str">
        <f t="shared" si="460"/>
        <v>Cosmos 1316</v>
      </c>
      <c r="L4191" s="1" t="s">
        <v>346</v>
      </c>
      <c r="M4191" s="1">
        <v>20</v>
      </c>
      <c r="N4191" s="1">
        <f t="shared" si="461"/>
        <v>1660</v>
      </c>
      <c r="O4191" s="1" t="s">
        <v>9</v>
      </c>
    </row>
    <row r="4192" spans="1:15" x14ac:dyDescent="0.3">
      <c r="A4192" s="1" t="s">
        <v>6140</v>
      </c>
      <c r="B4192" s="1" t="s">
        <v>212</v>
      </c>
      <c r="C4192" s="1" t="str">
        <f t="shared" si="455"/>
        <v>Russia</v>
      </c>
      <c r="D4192" s="1" t="s">
        <v>8542</v>
      </c>
      <c r="E4192" s="7" t="str">
        <f>TEXT(DATE(MID(D4192, 13, 4), CHOOSE(MATCH( MID(D4192, 5, 3), {"Jan","Feb","Mar","Apr","May","Jun","Jul","Aug","Sep","Oct","Nov","Dec"}, 0), 1, 2, 3, 4, 5, 6, 7, 8, 9, 10, 11, 12), MID(D4192, 9, 2)), "yyyy-mm-dd")</f>
        <v>1981-10-13</v>
      </c>
      <c r="F4192" s="1" t="str">
        <f t="shared" si="456"/>
        <v>23:01:00</v>
      </c>
      <c r="G4192" s="9" t="str">
        <f t="shared" si="457"/>
        <v>October</v>
      </c>
      <c r="H4192" s="5" t="str">
        <f t="shared" si="458"/>
        <v>1981</v>
      </c>
      <c r="I4192" s="1" t="s">
        <v>8543</v>
      </c>
      <c r="J4192" s="1" t="str">
        <f t="shared" si="459"/>
        <v xml:space="preserve">Vostok-2M </v>
      </c>
      <c r="K4192" s="1" t="str">
        <f t="shared" si="460"/>
        <v>Cosmos 1315</v>
      </c>
      <c r="L4192" s="1" t="s">
        <v>346</v>
      </c>
      <c r="M4192" s="1"/>
      <c r="N4192" s="1">
        <f t="shared" si="461"/>
        <v>0</v>
      </c>
      <c r="O4192" s="1" t="s">
        <v>9</v>
      </c>
    </row>
    <row r="4193" spans="1:15" x14ac:dyDescent="0.3">
      <c r="A4193" s="1" t="s">
        <v>6140</v>
      </c>
      <c r="B4193" s="1" t="s">
        <v>529</v>
      </c>
      <c r="C4193" s="1" t="str">
        <f t="shared" si="455"/>
        <v>Kazakhstan</v>
      </c>
      <c r="D4193" s="1" t="s">
        <v>8544</v>
      </c>
      <c r="E4193" s="7" t="str">
        <f>TEXT(DATE(MID(D4193, 13, 4), CHOOSE(MATCH( MID(D4193, 5, 3), {"Jan","Feb","Mar","Apr","May","Jun","Jul","Aug","Sep","Oct","Nov","Dec"}, 0), 1, 2, 3, 4, 5, 6, 7, 8, 9, 10, 11, 12), MID(D4193, 9, 2)), "yyyy-mm-dd")</f>
        <v>1981-10-09</v>
      </c>
      <c r="F4193" s="1" t="str">
        <f t="shared" si="456"/>
        <v>16:59:00</v>
      </c>
      <c r="G4193" s="9" t="str">
        <f t="shared" si="457"/>
        <v>October</v>
      </c>
      <c r="H4193" s="5" t="str">
        <f t="shared" si="458"/>
        <v>1981</v>
      </c>
      <c r="I4193" s="1" t="s">
        <v>8545</v>
      </c>
      <c r="J4193" s="1" t="str">
        <f t="shared" si="459"/>
        <v xml:space="preserve">Proton-K/Block-DM </v>
      </c>
      <c r="K4193" s="1" t="str">
        <f t="shared" si="460"/>
        <v>Raduga 10</v>
      </c>
      <c r="L4193" s="1" t="s">
        <v>346</v>
      </c>
      <c r="M4193" s="1"/>
      <c r="N4193" s="1">
        <f t="shared" si="461"/>
        <v>0</v>
      </c>
      <c r="O4193" s="1" t="s">
        <v>9</v>
      </c>
    </row>
    <row r="4194" spans="1:15" x14ac:dyDescent="0.3">
      <c r="A4194" s="1" t="s">
        <v>6140</v>
      </c>
      <c r="B4194" s="1" t="s">
        <v>6615</v>
      </c>
      <c r="C4194" s="1" t="str">
        <f t="shared" si="455"/>
        <v>Russia</v>
      </c>
      <c r="D4194" s="1" t="s">
        <v>8546</v>
      </c>
      <c r="E4194" s="7" t="str">
        <f>TEXT(DATE(MID(D4194, 13, 4), CHOOSE(MATCH( MID(D4194, 5, 3), {"Jan","Feb","Mar","Apr","May","Jun","Jul","Aug","Sep","Oct","Nov","Dec"}, 0), 1, 2, 3, 4, 5, 6, 7, 8, 9, 10, 11, 12), MID(D4194, 9, 2)), "yyyy-mm-dd")</f>
        <v>1981-10-09</v>
      </c>
      <c r="F4194" s="1" t="str">
        <f t="shared" si="456"/>
        <v>10:40:00</v>
      </c>
      <c r="G4194" s="9" t="str">
        <f t="shared" si="457"/>
        <v>October</v>
      </c>
      <c r="H4194" s="5" t="str">
        <f t="shared" si="458"/>
        <v>1981</v>
      </c>
      <c r="I4194" s="1" t="s">
        <v>8547</v>
      </c>
      <c r="J4194" s="1" t="str">
        <f t="shared" si="459"/>
        <v xml:space="preserve">Soyuz U </v>
      </c>
      <c r="K4194" s="1" t="str">
        <f t="shared" si="460"/>
        <v>Cosmos 1314</v>
      </c>
      <c r="L4194" s="1" t="s">
        <v>346</v>
      </c>
      <c r="M4194" s="1">
        <v>20</v>
      </c>
      <c r="N4194" s="1">
        <f t="shared" si="461"/>
        <v>1660</v>
      </c>
      <c r="O4194" s="1" t="s">
        <v>9</v>
      </c>
    </row>
    <row r="4195" spans="1:15" x14ac:dyDescent="0.3">
      <c r="A4195" s="1" t="s">
        <v>5722</v>
      </c>
      <c r="B4195" s="1" t="s">
        <v>3478</v>
      </c>
      <c r="C4195" s="1" t="str">
        <f t="shared" si="455"/>
        <v>USA</v>
      </c>
      <c r="D4195" s="1" t="s">
        <v>8548</v>
      </c>
      <c r="E4195" s="7" t="str">
        <f>TEXT(DATE(MID(D4195, 13, 4), CHOOSE(MATCH( MID(D4195, 5, 3), {"Jan","Feb","Mar","Apr","May","Jun","Jul","Aug","Sep","Oct","Nov","Dec"}, 0), 1, 2, 3, 4, 5, 6, 7, 8, 9, 10, 11, 12), MID(D4195, 9, 2)), "yyyy-mm-dd")</f>
        <v>1981-10-06</v>
      </c>
      <c r="F4195" s="1" t="str">
        <f t="shared" si="456"/>
        <v>11:27:00</v>
      </c>
      <c r="G4195" s="9" t="str">
        <f t="shared" si="457"/>
        <v>October</v>
      </c>
      <c r="H4195" s="5" t="str">
        <f t="shared" si="458"/>
        <v>1981</v>
      </c>
      <c r="I4195" s="1" t="s">
        <v>8549</v>
      </c>
      <c r="J4195" s="1" t="str">
        <f t="shared" si="459"/>
        <v xml:space="preserve">Delta 2310 </v>
      </c>
      <c r="K4195" s="1" t="str">
        <f t="shared" si="460"/>
        <v>Explorer 64 (SME) &amp; UoSAT-1</v>
      </c>
      <c r="L4195" s="1" t="s">
        <v>346</v>
      </c>
      <c r="M4195" s="1"/>
      <c r="N4195" s="1">
        <f t="shared" si="461"/>
        <v>0</v>
      </c>
      <c r="O4195" s="1" t="s">
        <v>9</v>
      </c>
    </row>
    <row r="4196" spans="1:15" x14ac:dyDescent="0.3">
      <c r="A4196" s="1" t="s">
        <v>6140</v>
      </c>
      <c r="B4196" s="1" t="s">
        <v>130</v>
      </c>
      <c r="C4196" s="1" t="str">
        <f t="shared" si="455"/>
        <v>Kazakhstan</v>
      </c>
      <c r="D4196" s="1" t="s">
        <v>8550</v>
      </c>
      <c r="E4196" s="7" t="str">
        <f>TEXT(DATE(MID(D4196, 13, 4), CHOOSE(MATCH( MID(D4196, 5, 3), {"Jan","Feb","Mar","Apr","May","Jun","Jul","Aug","Sep","Oct","Nov","Dec"}, 0), 1, 2, 3, 4, 5, 6, 7, 8, 9, 10, 11, 12), MID(D4196, 9, 2)), "yyyy-mm-dd")</f>
        <v>1981-10-01</v>
      </c>
      <c r="F4196" s="1" t="str">
        <f t="shared" si="456"/>
        <v>09:00:00</v>
      </c>
      <c r="G4196" s="9" t="str">
        <f t="shared" si="457"/>
        <v>October</v>
      </c>
      <c r="H4196" s="5" t="str">
        <f t="shared" si="458"/>
        <v>1981</v>
      </c>
      <c r="I4196" s="1" t="s">
        <v>8551</v>
      </c>
      <c r="J4196" s="1" t="str">
        <f t="shared" si="459"/>
        <v xml:space="preserve">Soyuz U </v>
      </c>
      <c r="K4196" s="1" t="str">
        <f t="shared" si="460"/>
        <v>Cosmos 1313</v>
      </c>
      <c r="L4196" s="1" t="s">
        <v>346</v>
      </c>
      <c r="M4196" s="1">
        <v>20</v>
      </c>
      <c r="N4196" s="1">
        <f t="shared" si="461"/>
        <v>1660</v>
      </c>
      <c r="O4196" s="1" t="s">
        <v>9</v>
      </c>
    </row>
    <row r="4197" spans="1:15" x14ac:dyDescent="0.3">
      <c r="A4197" s="1" t="s">
        <v>6140</v>
      </c>
      <c r="B4197" s="1" t="s">
        <v>4483</v>
      </c>
      <c r="C4197" s="1" t="str">
        <f t="shared" si="455"/>
        <v>Russia</v>
      </c>
      <c r="D4197" s="1" t="s">
        <v>8552</v>
      </c>
      <c r="E4197" s="7" t="str">
        <f>TEXT(DATE(MID(D4197, 13, 4), CHOOSE(MATCH( MID(D4197, 5, 3), {"Jan","Feb","Mar","Apr","May","Jun","Jul","Aug","Sep","Oct","Nov","Dec"}, 0), 1, 2, 3, 4, 5, 6, 7, 8, 9, 10, 11, 12), MID(D4197, 9, 2)), "yyyy-mm-dd")</f>
        <v>1981-09-30</v>
      </c>
      <c r="F4197" s="1" t="str">
        <f t="shared" si="456"/>
        <v>08:00:00</v>
      </c>
      <c r="G4197" s="9" t="str">
        <f t="shared" si="457"/>
        <v>September</v>
      </c>
      <c r="H4197" s="5" t="str">
        <f t="shared" si="458"/>
        <v>1981</v>
      </c>
      <c r="I4197" s="1" t="s">
        <v>8553</v>
      </c>
      <c r="J4197" s="1" t="str">
        <f t="shared" si="459"/>
        <v xml:space="preserve">Tsyklon-3 </v>
      </c>
      <c r="K4197" s="1" t="str">
        <f t="shared" si="460"/>
        <v>Cosmos 1312</v>
      </c>
      <c r="L4197" s="1" t="s">
        <v>346</v>
      </c>
      <c r="M4197" s="1"/>
      <c r="N4197" s="1">
        <f t="shared" si="461"/>
        <v>0</v>
      </c>
      <c r="O4197" s="1" t="s">
        <v>9</v>
      </c>
    </row>
    <row r="4198" spans="1:15" x14ac:dyDescent="0.3">
      <c r="A4198" s="1" t="s">
        <v>6140</v>
      </c>
      <c r="B4198" s="1" t="s">
        <v>6482</v>
      </c>
      <c r="C4198" s="1" t="str">
        <f t="shared" si="455"/>
        <v>Russia</v>
      </c>
      <c r="D4198" s="1" t="s">
        <v>8554</v>
      </c>
      <c r="E4198" s="7" t="str">
        <f>TEXT(DATE(MID(D4198, 13, 4), CHOOSE(MATCH( MID(D4198, 5, 3), {"Jan","Feb","Mar","Apr","May","Jun","Jul","Aug","Sep","Oct","Nov","Dec"}, 0), 1, 2, 3, 4, 5, 6, 7, 8, 9, 10, 11, 12), MID(D4198, 9, 2)), "yyyy-mm-dd")</f>
        <v>1981-09-28</v>
      </c>
      <c r="F4198" s="1" t="str">
        <f t="shared" si="456"/>
        <v>21:00:00</v>
      </c>
      <c r="G4198" s="9" t="str">
        <f t="shared" si="457"/>
        <v>September</v>
      </c>
      <c r="H4198" s="5" t="str">
        <f t="shared" si="458"/>
        <v>1981</v>
      </c>
      <c r="I4198" s="1" t="s">
        <v>8555</v>
      </c>
      <c r="J4198" s="1" t="str">
        <f t="shared" si="459"/>
        <v xml:space="preserve">Cosmos-3M </v>
      </c>
      <c r="K4198" s="1" t="str">
        <f t="shared" si="460"/>
        <v>Cosmos 1311</v>
      </c>
      <c r="L4198" s="1" t="s">
        <v>346</v>
      </c>
      <c r="M4198" s="1"/>
      <c r="N4198" s="1">
        <f t="shared" si="461"/>
        <v>0</v>
      </c>
      <c r="O4198" s="1" t="s">
        <v>9</v>
      </c>
    </row>
    <row r="4199" spans="1:15" x14ac:dyDescent="0.3">
      <c r="A4199" s="1" t="s">
        <v>5722</v>
      </c>
      <c r="B4199" s="1" t="s">
        <v>3478</v>
      </c>
      <c r="C4199" s="1" t="str">
        <f t="shared" si="455"/>
        <v>USA</v>
      </c>
      <c r="D4199" s="1" t="s">
        <v>8556</v>
      </c>
      <c r="E4199" s="7" t="str">
        <f>TEXT(DATE(MID(D4199, 13, 4), CHOOSE(MATCH( MID(D4199, 5, 3), {"Jan","Feb","Mar","Apr","May","Jun","Jul","Aug","Sep","Oct","Nov","Dec"}, 0), 1, 2, 3, 4, 5, 6, 7, 8, 9, 10, 11, 12), MID(D4199, 9, 2)), "yyyy-mm-dd")</f>
        <v>1981-09-24</v>
      </c>
      <c r="F4199" s="1" t="str">
        <f t="shared" si="456"/>
        <v>23:09:00</v>
      </c>
      <c r="G4199" s="9" t="str">
        <f t="shared" si="457"/>
        <v>September</v>
      </c>
      <c r="H4199" s="5" t="str">
        <f t="shared" si="458"/>
        <v>1981</v>
      </c>
      <c r="I4199" s="1" t="s">
        <v>8557</v>
      </c>
      <c r="J4199" s="1" t="str">
        <f t="shared" si="459"/>
        <v xml:space="preserve">Delta 3910 </v>
      </c>
      <c r="K4199" s="1" t="str">
        <f t="shared" si="460"/>
        <v>SBS-2</v>
      </c>
      <c r="L4199" s="1" t="s">
        <v>346</v>
      </c>
      <c r="M4199" s="1"/>
      <c r="N4199" s="1">
        <f t="shared" si="461"/>
        <v>0</v>
      </c>
      <c r="O4199" s="1" t="s">
        <v>9</v>
      </c>
    </row>
    <row r="4200" spans="1:15" x14ac:dyDescent="0.3">
      <c r="A4200" s="1" t="s">
        <v>6140</v>
      </c>
      <c r="B4200" s="1" t="s">
        <v>6482</v>
      </c>
      <c r="C4200" s="1" t="str">
        <f t="shared" si="455"/>
        <v>Russia</v>
      </c>
      <c r="D4200" s="1" t="s">
        <v>8558</v>
      </c>
      <c r="E4200" s="7" t="str">
        <f>TEXT(DATE(MID(D4200, 13, 4), CHOOSE(MATCH( MID(D4200, 5, 3), {"Jan","Feb","Mar","Apr","May","Jun","Jul","Aug","Sep","Oct","Nov","Dec"}, 0), 1, 2, 3, 4, 5, 6, 7, 8, 9, 10, 11, 12), MID(D4200, 9, 2)), "yyyy-mm-dd")</f>
        <v>1981-09-23</v>
      </c>
      <c r="F4200" s="1" t="str">
        <f t="shared" si="456"/>
        <v>08:00:00</v>
      </c>
      <c r="G4200" s="9" t="str">
        <f t="shared" si="457"/>
        <v>September</v>
      </c>
      <c r="H4200" s="5" t="str">
        <f t="shared" si="458"/>
        <v>1981</v>
      </c>
      <c r="I4200" s="1" t="s">
        <v>8559</v>
      </c>
      <c r="J4200" s="1" t="str">
        <f t="shared" si="459"/>
        <v xml:space="preserve">Cosmos-3M </v>
      </c>
      <c r="K4200" s="1" t="str">
        <f t="shared" si="460"/>
        <v>Cosmos 1310</v>
      </c>
      <c r="L4200" s="1" t="s">
        <v>346</v>
      </c>
      <c r="M4200" s="1"/>
      <c r="N4200" s="1">
        <f t="shared" si="461"/>
        <v>0</v>
      </c>
      <c r="O4200" s="1" t="s">
        <v>9</v>
      </c>
    </row>
    <row r="4201" spans="1:15" x14ac:dyDescent="0.3">
      <c r="A4201" s="1" t="s">
        <v>6140</v>
      </c>
      <c r="B4201" s="1" t="s">
        <v>4483</v>
      </c>
      <c r="C4201" s="1" t="str">
        <f t="shared" si="455"/>
        <v>Russia</v>
      </c>
      <c r="D4201" s="1" t="s">
        <v>8560</v>
      </c>
      <c r="E4201" s="7" t="str">
        <f>TEXT(DATE(MID(D4201, 13, 4), CHOOSE(MATCH( MID(D4201, 5, 3), {"Jan","Feb","Mar","Apr","May","Jun","Jul","Aug","Sep","Oct","Nov","Dec"}, 0), 1, 2, 3, 4, 5, 6, 7, 8, 9, 10, 11, 12), MID(D4201, 9, 2)), "yyyy-mm-dd")</f>
        <v>1981-09-21</v>
      </c>
      <c r="F4201" s="1" t="str">
        <f t="shared" si="456"/>
        <v>13:10:00</v>
      </c>
      <c r="G4201" s="9" t="str">
        <f t="shared" si="457"/>
        <v>September</v>
      </c>
      <c r="H4201" s="5" t="str">
        <f t="shared" si="458"/>
        <v>1981</v>
      </c>
      <c r="I4201" s="1" t="s">
        <v>8561</v>
      </c>
      <c r="J4201" s="1" t="str">
        <f t="shared" si="459"/>
        <v xml:space="preserve">Tsyklon-3 </v>
      </c>
      <c r="K4201" s="1" t="str">
        <f t="shared" si="460"/>
        <v>AurÃ©ole 3</v>
      </c>
      <c r="L4201" s="1" t="s">
        <v>346</v>
      </c>
      <c r="M4201" s="1"/>
      <c r="N4201" s="1">
        <f t="shared" si="461"/>
        <v>0</v>
      </c>
      <c r="O4201" s="1" t="s">
        <v>9</v>
      </c>
    </row>
    <row r="4202" spans="1:15" x14ac:dyDescent="0.3">
      <c r="A4202" s="1" t="s">
        <v>14</v>
      </c>
      <c r="B4202" s="1" t="s">
        <v>5301</v>
      </c>
      <c r="C4202" s="1" t="str">
        <f t="shared" si="455"/>
        <v>China</v>
      </c>
      <c r="D4202" s="1" t="s">
        <v>8562</v>
      </c>
      <c r="E4202" s="7" t="str">
        <f>TEXT(DATE(MID(D4202, 13, 4), CHOOSE(MATCH( MID(D4202, 5, 3), {"Jan","Feb","Mar","Apr","May","Jun","Jul","Aug","Sep","Oct","Nov","Dec"}, 0), 1, 2, 3, 4, 5, 6, 7, 8, 9, 10, 11, 12), MID(D4202, 9, 2)), "yyyy-mm-dd")</f>
        <v>1981-09-19</v>
      </c>
      <c r="F4202" s="1" t="str">
        <f t="shared" si="456"/>
        <v>21:28:00</v>
      </c>
      <c r="G4202" s="9" t="str">
        <f t="shared" si="457"/>
        <v>September</v>
      </c>
      <c r="H4202" s="5" t="str">
        <f t="shared" si="458"/>
        <v>1981</v>
      </c>
      <c r="I4202" s="1" t="s">
        <v>8563</v>
      </c>
      <c r="J4202" s="1" t="str">
        <f t="shared" si="459"/>
        <v xml:space="preserve">Feng Bao 1 </v>
      </c>
      <c r="K4202" s="1" t="str">
        <f t="shared" si="460"/>
        <v>Shijian 2</v>
      </c>
      <c r="L4202" s="1" t="s">
        <v>346</v>
      </c>
      <c r="M4202" s="1"/>
      <c r="N4202" s="1">
        <f t="shared" si="461"/>
        <v>0</v>
      </c>
      <c r="O4202" s="1" t="s">
        <v>9</v>
      </c>
    </row>
    <row r="4203" spans="1:15" x14ac:dyDescent="0.3">
      <c r="A4203" s="1" t="s">
        <v>6140</v>
      </c>
      <c r="B4203" s="1" t="s">
        <v>212</v>
      </c>
      <c r="C4203" s="1" t="str">
        <f t="shared" si="455"/>
        <v>Russia</v>
      </c>
      <c r="D4203" s="1" t="s">
        <v>8564</v>
      </c>
      <c r="E4203" s="7" t="str">
        <f>TEXT(DATE(MID(D4203, 13, 4), CHOOSE(MATCH( MID(D4203, 5, 3), {"Jan","Feb","Mar","Apr","May","Jun","Jul","Aug","Sep","Oct","Nov","Dec"}, 0), 1, 2, 3, 4, 5, 6, 7, 8, 9, 10, 11, 12), MID(D4203, 9, 2)), "yyyy-mm-dd")</f>
        <v>1981-09-18</v>
      </c>
      <c r="F4203" s="1" t="str">
        <f t="shared" si="456"/>
        <v>09:30:00</v>
      </c>
      <c r="G4203" s="9" t="str">
        <f t="shared" si="457"/>
        <v>September</v>
      </c>
      <c r="H4203" s="5" t="str">
        <f t="shared" si="458"/>
        <v>1981</v>
      </c>
      <c r="I4203" s="1" t="s">
        <v>8565</v>
      </c>
      <c r="J4203" s="1" t="str">
        <f t="shared" si="459"/>
        <v xml:space="preserve">Soyuz U </v>
      </c>
      <c r="K4203" s="1" t="str">
        <f t="shared" si="460"/>
        <v>Cosmos 1309</v>
      </c>
      <c r="L4203" s="1" t="s">
        <v>346</v>
      </c>
      <c r="M4203" s="1">
        <v>20</v>
      </c>
      <c r="N4203" s="1">
        <f t="shared" si="461"/>
        <v>1660</v>
      </c>
      <c r="O4203" s="1" t="s">
        <v>9</v>
      </c>
    </row>
    <row r="4204" spans="1:15" x14ac:dyDescent="0.3">
      <c r="A4204" s="1" t="s">
        <v>6140</v>
      </c>
      <c r="B4204" s="1" t="s">
        <v>3373</v>
      </c>
      <c r="C4204" s="1" t="str">
        <f t="shared" si="455"/>
        <v>Russia</v>
      </c>
      <c r="D4204" s="1" t="s">
        <v>8566</v>
      </c>
      <c r="E4204" s="7" t="str">
        <f>TEXT(DATE(MID(D4204, 13, 4), CHOOSE(MATCH( MID(D4204, 5, 3), {"Jan","Feb","Mar","Apr","May","Jun","Jul","Aug","Sep","Oct","Nov","Dec"}, 0), 1, 2, 3, 4, 5, 6, 7, 8, 9, 10, 11, 12), MID(D4204, 9, 2)), "yyyy-mm-dd")</f>
        <v>1981-09-18</v>
      </c>
      <c r="F4204" s="1" t="str">
        <f t="shared" si="456"/>
        <v>03:34:00</v>
      </c>
      <c r="G4204" s="9" t="str">
        <f t="shared" si="457"/>
        <v>September</v>
      </c>
      <c r="H4204" s="5" t="str">
        <f t="shared" si="458"/>
        <v>1981</v>
      </c>
      <c r="I4204" s="1" t="s">
        <v>8567</v>
      </c>
      <c r="J4204" s="1" t="str">
        <f t="shared" si="459"/>
        <v xml:space="preserve">Cosmos-3M </v>
      </c>
      <c r="K4204" s="1" t="str">
        <f t="shared" si="460"/>
        <v>Cosmos 1308</v>
      </c>
      <c r="L4204" s="1" t="s">
        <v>346</v>
      </c>
      <c r="M4204" s="1"/>
      <c r="N4204" s="1">
        <f t="shared" si="461"/>
        <v>0</v>
      </c>
      <c r="O4204" s="1" t="s">
        <v>9</v>
      </c>
    </row>
    <row r="4205" spans="1:15" x14ac:dyDescent="0.3">
      <c r="A4205" s="1" t="s">
        <v>6140</v>
      </c>
      <c r="B4205" s="1" t="s">
        <v>212</v>
      </c>
      <c r="C4205" s="1" t="str">
        <f t="shared" si="455"/>
        <v>Russia</v>
      </c>
      <c r="D4205" s="1" t="s">
        <v>8568</v>
      </c>
      <c r="E4205" s="7" t="str">
        <f>TEXT(DATE(MID(D4205, 13, 4), CHOOSE(MATCH( MID(D4205, 5, 3), {"Jan","Feb","Mar","Apr","May","Jun","Jul","Aug","Sep","Oct","Nov","Dec"}, 0), 1, 2, 3, 4, 5, 6, 7, 8, 9, 10, 11, 12), MID(D4205, 9, 2)), "yyyy-mm-dd")</f>
        <v>1981-09-15</v>
      </c>
      <c r="F4205" s="1" t="str">
        <f t="shared" si="456"/>
        <v>11:30:00</v>
      </c>
      <c r="G4205" s="9" t="str">
        <f t="shared" si="457"/>
        <v>September</v>
      </c>
      <c r="H4205" s="5" t="str">
        <f t="shared" si="458"/>
        <v>1981</v>
      </c>
      <c r="I4205" s="1" t="s">
        <v>8569</v>
      </c>
      <c r="J4205" s="1" t="str">
        <f t="shared" si="459"/>
        <v xml:space="preserve">Soyuz U </v>
      </c>
      <c r="K4205" s="1" t="str">
        <f t="shared" si="460"/>
        <v>Cosmos 1307</v>
      </c>
      <c r="L4205" s="1" t="s">
        <v>346</v>
      </c>
      <c r="M4205" s="1">
        <v>20</v>
      </c>
      <c r="N4205" s="1">
        <f t="shared" si="461"/>
        <v>1660</v>
      </c>
      <c r="O4205" s="1" t="s">
        <v>9</v>
      </c>
    </row>
    <row r="4206" spans="1:15" x14ac:dyDescent="0.3">
      <c r="A4206" s="1" t="s">
        <v>6140</v>
      </c>
      <c r="B4206" s="1" t="s">
        <v>6795</v>
      </c>
      <c r="C4206" s="1" t="str">
        <f t="shared" si="455"/>
        <v>Kazakhstan</v>
      </c>
      <c r="D4206" s="1" t="s">
        <v>8570</v>
      </c>
      <c r="E4206" s="7" t="str">
        <f>TEXT(DATE(MID(D4206, 13, 4), CHOOSE(MATCH( MID(D4206, 5, 3), {"Jan","Feb","Mar","Apr","May","Jun","Jul","Aug","Sep","Oct","Nov","Dec"}, 0), 1, 2, 3, 4, 5, 6, 7, 8, 9, 10, 11, 12), MID(D4206, 9, 2)), "yyyy-mm-dd")</f>
        <v>1981-09-14</v>
      </c>
      <c r="F4206" s="1" t="str">
        <f t="shared" si="456"/>
        <v>20:31:00</v>
      </c>
      <c r="G4206" s="9" t="str">
        <f t="shared" si="457"/>
        <v>September</v>
      </c>
      <c r="H4206" s="5" t="str">
        <f t="shared" si="458"/>
        <v>1981</v>
      </c>
      <c r="I4206" s="1" t="s">
        <v>8571</v>
      </c>
      <c r="J4206" s="1" t="str">
        <f t="shared" si="459"/>
        <v xml:space="preserve">Tsyklon-2 </v>
      </c>
      <c r="K4206" s="1" t="str">
        <f t="shared" si="460"/>
        <v>Cosmos 1306</v>
      </c>
      <c r="L4206" s="1" t="s">
        <v>346</v>
      </c>
      <c r="M4206" s="1"/>
      <c r="N4206" s="1">
        <f t="shared" si="461"/>
        <v>0</v>
      </c>
      <c r="O4206" s="1" t="s">
        <v>9</v>
      </c>
    </row>
    <row r="4207" spans="1:15" x14ac:dyDescent="0.3">
      <c r="A4207" s="1" t="s">
        <v>6140</v>
      </c>
      <c r="B4207" s="1" t="s">
        <v>212</v>
      </c>
      <c r="C4207" s="1" t="str">
        <f t="shared" si="455"/>
        <v>Russia</v>
      </c>
      <c r="D4207" s="1" t="s">
        <v>8572</v>
      </c>
      <c r="E4207" s="7" t="str">
        <f>TEXT(DATE(MID(D4207, 13, 4), CHOOSE(MATCH( MID(D4207, 5, 3), {"Jan","Feb","Mar","Apr","May","Jun","Jul","Aug","Sep","Oct","Nov","Dec"}, 0), 1, 2, 3, 4, 5, 6, 7, 8, 9, 10, 11, 12), MID(D4207, 9, 2)), "yyyy-mm-dd")</f>
        <v>1981-09-11</v>
      </c>
      <c r="F4207" s="1" t="str">
        <f t="shared" si="456"/>
        <v>08:43:00</v>
      </c>
      <c r="G4207" s="9" t="str">
        <f t="shared" si="457"/>
        <v>September</v>
      </c>
      <c r="H4207" s="5" t="str">
        <f t="shared" si="458"/>
        <v>1981</v>
      </c>
      <c r="I4207" s="1" t="s">
        <v>8573</v>
      </c>
      <c r="J4207" s="1" t="str">
        <f t="shared" si="459"/>
        <v xml:space="preserve">Molniya-M /Block ML </v>
      </c>
      <c r="K4207" s="1" t="str">
        <f t="shared" si="460"/>
        <v>Cosmos 1305</v>
      </c>
      <c r="L4207" s="1" t="s">
        <v>346</v>
      </c>
      <c r="M4207" s="1"/>
      <c r="N4207" s="1">
        <f t="shared" si="461"/>
        <v>0</v>
      </c>
      <c r="O4207" s="1" t="s">
        <v>117</v>
      </c>
    </row>
    <row r="4208" spans="1:15" x14ac:dyDescent="0.3">
      <c r="A4208" s="1" t="s">
        <v>6140</v>
      </c>
      <c r="B4208" s="1" t="s">
        <v>3373</v>
      </c>
      <c r="C4208" s="1" t="str">
        <f t="shared" si="455"/>
        <v>Russia</v>
      </c>
      <c r="D4208" s="1" t="s">
        <v>8574</v>
      </c>
      <c r="E4208" s="7" t="str">
        <f>TEXT(DATE(MID(D4208, 13, 4), CHOOSE(MATCH( MID(D4208, 5, 3), {"Jan","Feb","Mar","Apr","May","Jun","Jul","Aug","Sep","Oct","Nov","Dec"}, 0), 1, 2, 3, 4, 5, 6, 7, 8, 9, 10, 11, 12), MID(D4208, 9, 2)), "yyyy-mm-dd")</f>
        <v>1981-09-04</v>
      </c>
      <c r="F4208" s="1" t="str">
        <f t="shared" si="456"/>
        <v>11:06:00</v>
      </c>
      <c r="G4208" s="9" t="str">
        <f t="shared" si="457"/>
        <v>September</v>
      </c>
      <c r="H4208" s="5" t="str">
        <f t="shared" si="458"/>
        <v>1981</v>
      </c>
      <c r="I4208" s="1" t="s">
        <v>8575</v>
      </c>
      <c r="J4208" s="1" t="str">
        <f t="shared" si="459"/>
        <v xml:space="preserve">Cosmos-3M </v>
      </c>
      <c r="K4208" s="1" t="str">
        <f t="shared" si="460"/>
        <v>Cosmos 1304</v>
      </c>
      <c r="L4208" s="1" t="s">
        <v>346</v>
      </c>
      <c r="M4208" s="1"/>
      <c r="N4208" s="1">
        <f t="shared" si="461"/>
        <v>0</v>
      </c>
      <c r="O4208" s="1" t="s">
        <v>117</v>
      </c>
    </row>
    <row r="4209" spans="1:15" x14ac:dyDescent="0.3">
      <c r="A4209" s="1" t="s">
        <v>6140</v>
      </c>
      <c r="B4209" s="1" t="s">
        <v>130</v>
      </c>
      <c r="C4209" s="1" t="str">
        <f t="shared" si="455"/>
        <v>Kazakhstan</v>
      </c>
      <c r="D4209" s="1" t="s">
        <v>8576</v>
      </c>
      <c r="E4209" s="7" t="str">
        <f>TEXT(DATE(MID(D4209, 13, 4), CHOOSE(MATCH( MID(D4209, 5, 3), {"Jan","Feb","Mar","Apr","May","Jun","Jul","Aug","Sep","Oct","Nov","Dec"}, 0), 1, 2, 3, 4, 5, 6, 7, 8, 9, 10, 11, 12), MID(D4209, 9, 2)), "yyyy-mm-dd")</f>
        <v>1981-09-04</v>
      </c>
      <c r="F4209" s="1" t="str">
        <f t="shared" si="456"/>
        <v>08:00:00</v>
      </c>
      <c r="G4209" s="9" t="str">
        <f t="shared" si="457"/>
        <v>September</v>
      </c>
      <c r="H4209" s="5" t="str">
        <f t="shared" si="458"/>
        <v>1981</v>
      </c>
      <c r="I4209" s="1" t="s">
        <v>8577</v>
      </c>
      <c r="J4209" s="1" t="str">
        <f t="shared" si="459"/>
        <v xml:space="preserve">Soyuz U </v>
      </c>
      <c r="K4209" s="1" t="str">
        <f t="shared" si="460"/>
        <v>Cosmos 1303</v>
      </c>
      <c r="L4209" s="1" t="s">
        <v>346</v>
      </c>
      <c r="M4209" s="1">
        <v>20</v>
      </c>
      <c r="N4209" s="1">
        <f t="shared" si="461"/>
        <v>1660</v>
      </c>
      <c r="O4209" s="1" t="s">
        <v>9</v>
      </c>
    </row>
    <row r="4210" spans="1:15" x14ac:dyDescent="0.3">
      <c r="A4210" s="1" t="s">
        <v>5603</v>
      </c>
      <c r="B4210" s="1" t="s">
        <v>27</v>
      </c>
      <c r="C4210" s="1" t="str">
        <f t="shared" si="455"/>
        <v>USA</v>
      </c>
      <c r="D4210" s="1" t="s">
        <v>8578</v>
      </c>
      <c r="E4210" s="7" t="str">
        <f>TEXT(DATE(MID(D4210, 13, 4), CHOOSE(MATCH( MID(D4210, 5, 3), {"Jan","Feb","Mar","Apr","May","Jun","Jul","Aug","Sep","Oct","Nov","Dec"}, 0), 1, 2, 3, 4, 5, 6, 7, 8, 9, 10, 11, 12), MID(D4210, 9, 2)), "yyyy-mm-dd")</f>
        <v>1981-09-03</v>
      </c>
      <c r="F4210" s="1" t="str">
        <f t="shared" si="456"/>
        <v>18:29:00</v>
      </c>
      <c r="G4210" s="9" t="str">
        <f t="shared" si="457"/>
        <v>September</v>
      </c>
      <c r="H4210" s="5" t="str">
        <f t="shared" si="458"/>
        <v>1981</v>
      </c>
      <c r="I4210" s="1" t="s">
        <v>8579</v>
      </c>
      <c r="J4210" s="1" t="str">
        <f t="shared" si="459"/>
        <v xml:space="preserve">Titan IIID </v>
      </c>
      <c r="K4210" s="1" t="str">
        <f t="shared" si="460"/>
        <v>KH-11 4</v>
      </c>
      <c r="L4210" s="1" t="s">
        <v>346</v>
      </c>
      <c r="M4210" s="1"/>
      <c r="N4210" s="1">
        <f t="shared" si="461"/>
        <v>0</v>
      </c>
      <c r="O4210" s="1" t="s">
        <v>9</v>
      </c>
    </row>
    <row r="4211" spans="1:15" x14ac:dyDescent="0.3">
      <c r="A4211" s="1" t="s">
        <v>6140</v>
      </c>
      <c r="B4211" s="1" t="s">
        <v>3373</v>
      </c>
      <c r="C4211" s="1" t="str">
        <f t="shared" si="455"/>
        <v>Russia</v>
      </c>
      <c r="D4211" s="1" t="s">
        <v>8580</v>
      </c>
      <c r="E4211" s="7" t="str">
        <f>TEXT(DATE(MID(D4211, 13, 4), CHOOSE(MATCH( MID(D4211, 5, 3), {"Jan","Feb","Mar","Apr","May","Jun","Jul","Aug","Sep","Oct","Nov","Dec"}, 0), 1, 2, 3, 4, 5, 6, 7, 8, 9, 10, 11, 12), MID(D4211, 9, 2)), "yyyy-mm-dd")</f>
        <v>1981-08-28</v>
      </c>
      <c r="F4211" s="1" t="str">
        <f t="shared" si="456"/>
        <v>16:18:00</v>
      </c>
      <c r="G4211" s="9" t="str">
        <f t="shared" si="457"/>
        <v>August</v>
      </c>
      <c r="H4211" s="5" t="str">
        <f t="shared" si="458"/>
        <v>1981</v>
      </c>
      <c r="I4211" s="1" t="s">
        <v>8581</v>
      </c>
      <c r="J4211" s="1" t="str">
        <f t="shared" si="459"/>
        <v xml:space="preserve">Cosmos-3M </v>
      </c>
      <c r="K4211" s="1" t="str">
        <f t="shared" si="460"/>
        <v>Cosmos 1302</v>
      </c>
      <c r="L4211" s="1" t="s">
        <v>346</v>
      </c>
      <c r="M4211" s="1"/>
      <c r="N4211" s="1">
        <f t="shared" si="461"/>
        <v>0</v>
      </c>
      <c r="O4211" s="1" t="s">
        <v>9</v>
      </c>
    </row>
    <row r="4212" spans="1:15" x14ac:dyDescent="0.3">
      <c r="A4212" s="1" t="s">
        <v>6140</v>
      </c>
      <c r="B4212" s="1" t="s">
        <v>6615</v>
      </c>
      <c r="C4212" s="1" t="str">
        <f t="shared" si="455"/>
        <v>Russia</v>
      </c>
      <c r="D4212" s="1" t="s">
        <v>8582</v>
      </c>
      <c r="E4212" s="7" t="str">
        <f>TEXT(DATE(MID(D4212, 13, 4), CHOOSE(MATCH( MID(D4212, 5, 3), {"Jan","Feb","Mar","Apr","May","Jun","Jul","Aug","Sep","Oct","Nov","Dec"}, 0), 1, 2, 3, 4, 5, 6, 7, 8, 9, 10, 11, 12), MID(D4212, 9, 2)), "yyyy-mm-dd")</f>
        <v>1981-08-27</v>
      </c>
      <c r="F4212" s="1" t="str">
        <f t="shared" si="456"/>
        <v>10:30:00</v>
      </c>
      <c r="G4212" s="9" t="str">
        <f t="shared" si="457"/>
        <v>August</v>
      </c>
      <c r="H4212" s="5" t="str">
        <f t="shared" si="458"/>
        <v>1981</v>
      </c>
      <c r="I4212" s="1" t="s">
        <v>8583</v>
      </c>
      <c r="J4212" s="1" t="str">
        <f t="shared" si="459"/>
        <v xml:space="preserve">Soyuz U </v>
      </c>
      <c r="K4212" s="1" t="str">
        <f t="shared" si="460"/>
        <v>Cosmos 1301</v>
      </c>
      <c r="L4212" s="1" t="s">
        <v>346</v>
      </c>
      <c r="M4212" s="1">
        <v>20</v>
      </c>
      <c r="N4212" s="1">
        <f t="shared" si="461"/>
        <v>1660</v>
      </c>
      <c r="O4212" s="1" t="s">
        <v>9</v>
      </c>
    </row>
    <row r="4213" spans="1:15" x14ac:dyDescent="0.3">
      <c r="A4213" s="1" t="s">
        <v>6140</v>
      </c>
      <c r="B4213" s="1" t="s">
        <v>4483</v>
      </c>
      <c r="C4213" s="1" t="str">
        <f t="shared" si="455"/>
        <v>Russia</v>
      </c>
      <c r="D4213" s="1" t="s">
        <v>8584</v>
      </c>
      <c r="E4213" s="7" t="str">
        <f>TEXT(DATE(MID(D4213, 13, 4), CHOOSE(MATCH( MID(D4213, 5, 3), {"Jan","Feb","Mar","Apr","May","Jun","Jul","Aug","Sep","Oct","Nov","Dec"}, 0), 1, 2, 3, 4, 5, 6, 7, 8, 9, 10, 11, 12), MID(D4213, 9, 2)), "yyyy-mm-dd")</f>
        <v>1981-08-24</v>
      </c>
      <c r="F4213" s="1" t="str">
        <f t="shared" si="456"/>
        <v>21:40:00</v>
      </c>
      <c r="G4213" s="9" t="str">
        <f t="shared" si="457"/>
        <v>August</v>
      </c>
      <c r="H4213" s="5" t="str">
        <f t="shared" si="458"/>
        <v>1981</v>
      </c>
      <c r="I4213" s="1" t="s">
        <v>8585</v>
      </c>
      <c r="J4213" s="1" t="str">
        <f t="shared" si="459"/>
        <v xml:space="preserve">Tsyklon-3 </v>
      </c>
      <c r="K4213" s="1" t="str">
        <f t="shared" si="460"/>
        <v>Cosmos 1300</v>
      </c>
      <c r="L4213" s="1" t="s">
        <v>346</v>
      </c>
      <c r="M4213" s="1"/>
      <c r="N4213" s="1">
        <f t="shared" si="461"/>
        <v>0</v>
      </c>
      <c r="O4213" s="1" t="s">
        <v>9</v>
      </c>
    </row>
    <row r="4214" spans="1:15" x14ac:dyDescent="0.3">
      <c r="A4214" s="1" t="s">
        <v>6140</v>
      </c>
      <c r="B4214" s="1" t="s">
        <v>3926</v>
      </c>
      <c r="C4214" s="1" t="str">
        <f t="shared" si="455"/>
        <v>Kazakhstan</v>
      </c>
      <c r="D4214" s="1" t="s">
        <v>8586</v>
      </c>
      <c r="E4214" s="7" t="str">
        <f>TEXT(DATE(MID(D4214, 13, 4), CHOOSE(MATCH( MID(D4214, 5, 3), {"Jan","Feb","Mar","Apr","May","Jun","Jul","Aug","Sep","Oct","Nov","Dec"}, 0), 1, 2, 3, 4, 5, 6, 7, 8, 9, 10, 11, 12), MID(D4214, 9, 2)), "yyyy-mm-dd")</f>
        <v>1981-08-24</v>
      </c>
      <c r="F4214" s="1" t="str">
        <f t="shared" si="456"/>
        <v>16:37:00</v>
      </c>
      <c r="G4214" s="9" t="str">
        <f t="shared" si="457"/>
        <v>August</v>
      </c>
      <c r="H4214" s="5" t="str">
        <f t="shared" si="458"/>
        <v>1981</v>
      </c>
      <c r="I4214" s="1" t="s">
        <v>8587</v>
      </c>
      <c r="J4214" s="1" t="str">
        <f t="shared" si="459"/>
        <v xml:space="preserve">Tsyklon-2 </v>
      </c>
      <c r="K4214" s="1" t="str">
        <f t="shared" si="460"/>
        <v>Cosmos 1299</v>
      </c>
      <c r="L4214" s="1" t="s">
        <v>346</v>
      </c>
      <c r="M4214" s="1"/>
      <c r="N4214" s="1">
        <f t="shared" si="461"/>
        <v>0</v>
      </c>
      <c r="O4214" s="1" t="s">
        <v>9</v>
      </c>
    </row>
    <row r="4215" spans="1:15" x14ac:dyDescent="0.3">
      <c r="A4215" s="1" t="s">
        <v>6140</v>
      </c>
      <c r="B4215" s="1" t="s">
        <v>130</v>
      </c>
      <c r="C4215" s="1" t="str">
        <f t="shared" si="455"/>
        <v>Kazakhstan</v>
      </c>
      <c r="D4215" s="1" t="s">
        <v>8588</v>
      </c>
      <c r="E4215" s="7" t="str">
        <f>TEXT(DATE(MID(D4215, 13, 4), CHOOSE(MATCH( MID(D4215, 5, 3), {"Jan","Feb","Mar","Apr","May","Jun","Jul","Aug","Sep","Oct","Nov","Dec"}, 0), 1, 2, 3, 4, 5, 6, 7, 8, 9, 10, 11, 12), MID(D4215, 9, 2)), "yyyy-mm-dd")</f>
        <v>1981-08-21</v>
      </c>
      <c r="F4215" s="1" t="str">
        <f t="shared" si="456"/>
        <v>10:20:00</v>
      </c>
      <c r="G4215" s="9" t="str">
        <f t="shared" si="457"/>
        <v>August</v>
      </c>
      <c r="H4215" s="5" t="str">
        <f t="shared" si="458"/>
        <v>1981</v>
      </c>
      <c r="I4215" s="1" t="s">
        <v>8589</v>
      </c>
      <c r="J4215" s="1" t="str">
        <f t="shared" si="459"/>
        <v xml:space="preserve">Soyuz U </v>
      </c>
      <c r="K4215" s="1" t="str">
        <f t="shared" si="460"/>
        <v>Cosmos 1298</v>
      </c>
      <c r="L4215" s="1" t="s">
        <v>346</v>
      </c>
      <c r="M4215" s="1">
        <v>20</v>
      </c>
      <c r="N4215" s="1">
        <f t="shared" si="461"/>
        <v>1660</v>
      </c>
      <c r="O4215" s="1" t="s">
        <v>9</v>
      </c>
    </row>
    <row r="4216" spans="1:15" x14ac:dyDescent="0.3">
      <c r="A4216" s="1" t="s">
        <v>6140</v>
      </c>
      <c r="B4216" s="1" t="s">
        <v>6615</v>
      </c>
      <c r="C4216" s="1" t="str">
        <f t="shared" si="455"/>
        <v>Russia</v>
      </c>
      <c r="D4216" s="1" t="s">
        <v>8590</v>
      </c>
      <c r="E4216" s="7" t="str">
        <f>TEXT(DATE(MID(D4216, 13, 4), CHOOSE(MATCH( MID(D4216, 5, 3), {"Jan","Feb","Mar","Apr","May","Jun","Jul","Aug","Sep","Oct","Nov","Dec"}, 0), 1, 2, 3, 4, 5, 6, 7, 8, 9, 10, 11, 12), MID(D4216, 9, 2)), "yyyy-mm-dd")</f>
        <v>1981-08-18</v>
      </c>
      <c r="F4216" s="1" t="str">
        <f t="shared" si="456"/>
        <v>09:30:00</v>
      </c>
      <c r="G4216" s="9" t="str">
        <f t="shared" si="457"/>
        <v>August</v>
      </c>
      <c r="H4216" s="5" t="str">
        <f t="shared" si="458"/>
        <v>1981</v>
      </c>
      <c r="I4216" s="1" t="s">
        <v>8591</v>
      </c>
      <c r="J4216" s="1" t="str">
        <f t="shared" si="459"/>
        <v xml:space="preserve">Soyuz U </v>
      </c>
      <c r="K4216" s="1" t="str">
        <f t="shared" si="460"/>
        <v>Cosmos 1297</v>
      </c>
      <c r="L4216" s="1" t="s">
        <v>346</v>
      </c>
      <c r="M4216" s="1">
        <v>20</v>
      </c>
      <c r="N4216" s="1">
        <f t="shared" si="461"/>
        <v>1660</v>
      </c>
      <c r="O4216" s="1" t="s">
        <v>9</v>
      </c>
    </row>
    <row r="4217" spans="1:15" x14ac:dyDescent="0.3">
      <c r="A4217" s="1" t="s">
        <v>6140</v>
      </c>
      <c r="B4217" s="1" t="s">
        <v>6615</v>
      </c>
      <c r="C4217" s="1" t="str">
        <f t="shared" si="455"/>
        <v>Russia</v>
      </c>
      <c r="D4217" s="1" t="s">
        <v>8592</v>
      </c>
      <c r="E4217" s="7" t="str">
        <f>TEXT(DATE(MID(D4217, 13, 4), CHOOSE(MATCH( MID(D4217, 5, 3), {"Jan","Feb","Mar","Apr","May","Jun","Jul","Aug","Sep","Oct","Nov","Dec"}, 0), 1, 2, 3, 4, 5, 6, 7, 8, 9, 10, 11, 12), MID(D4217, 9, 2)), "yyyy-mm-dd")</f>
        <v>1981-08-13</v>
      </c>
      <c r="F4217" s="1" t="str">
        <f t="shared" si="456"/>
        <v>16:20:00</v>
      </c>
      <c r="G4217" s="9" t="str">
        <f t="shared" si="457"/>
        <v>August</v>
      </c>
      <c r="H4217" s="5" t="str">
        <f t="shared" si="458"/>
        <v>1981</v>
      </c>
      <c r="I4217" s="1" t="s">
        <v>8593</v>
      </c>
      <c r="J4217" s="1" t="str">
        <f t="shared" si="459"/>
        <v xml:space="preserve">Soyuz U </v>
      </c>
      <c r="K4217" s="1" t="str">
        <f t="shared" si="460"/>
        <v>Cosmos 1296</v>
      </c>
      <c r="L4217" s="1" t="s">
        <v>346</v>
      </c>
      <c r="M4217" s="1">
        <v>20</v>
      </c>
      <c r="N4217" s="1">
        <f t="shared" si="461"/>
        <v>1660</v>
      </c>
      <c r="O4217" s="1" t="s">
        <v>9</v>
      </c>
    </row>
    <row r="4218" spans="1:15" x14ac:dyDescent="0.3">
      <c r="A4218" s="1" t="s">
        <v>6140</v>
      </c>
      <c r="B4218" s="1" t="s">
        <v>6482</v>
      </c>
      <c r="C4218" s="1" t="str">
        <f t="shared" si="455"/>
        <v>Russia</v>
      </c>
      <c r="D4218" s="1" t="s">
        <v>8594</v>
      </c>
      <c r="E4218" s="7" t="str">
        <f>TEXT(DATE(MID(D4218, 13, 4), CHOOSE(MATCH( MID(D4218, 5, 3), {"Jan","Feb","Mar","Apr","May","Jun","Jul","Aug","Sep","Oct","Nov","Dec"}, 0), 1, 2, 3, 4, 5, 6, 7, 8, 9, 10, 11, 12), MID(D4218, 9, 2)), "yyyy-mm-dd")</f>
        <v>1981-08-12</v>
      </c>
      <c r="F4218" s="1" t="str">
        <f t="shared" si="456"/>
        <v>05:46:00</v>
      </c>
      <c r="G4218" s="9" t="str">
        <f t="shared" si="457"/>
        <v>August</v>
      </c>
      <c r="H4218" s="5" t="str">
        <f t="shared" si="458"/>
        <v>1981</v>
      </c>
      <c r="I4218" s="1" t="s">
        <v>8595</v>
      </c>
      <c r="J4218" s="1" t="str">
        <f t="shared" si="459"/>
        <v xml:space="preserve">Cosmos-3M </v>
      </c>
      <c r="K4218" s="1" t="str">
        <f t="shared" si="460"/>
        <v>Cosmos 1295</v>
      </c>
      <c r="L4218" s="1" t="s">
        <v>346</v>
      </c>
      <c r="M4218" s="1"/>
      <c r="N4218" s="1">
        <f t="shared" si="461"/>
        <v>0</v>
      </c>
      <c r="O4218" s="1" t="s">
        <v>9</v>
      </c>
    </row>
    <row r="4219" spans="1:15" x14ac:dyDescent="0.3">
      <c r="A4219" s="1" t="s">
        <v>60</v>
      </c>
      <c r="B4219" s="1" t="s">
        <v>61</v>
      </c>
      <c r="C4219" s="1" t="str">
        <f t="shared" si="455"/>
        <v>Japan</v>
      </c>
      <c r="D4219" s="1" t="s">
        <v>8596</v>
      </c>
      <c r="E4219" s="7" t="str">
        <f>TEXT(DATE(MID(D4219, 13, 4), CHOOSE(MATCH( MID(D4219, 5, 3), {"Jan","Feb","Mar","Apr","May","Jun","Jul","Aug","Sep","Oct","Nov","Dec"}, 0), 1, 2, 3, 4, 5, 6, 7, 8, 9, 10, 11, 12), MID(D4219, 9, 2)), "yyyy-mm-dd")</f>
        <v>1981-08-10</v>
      </c>
      <c r="F4219" s="1" t="str">
        <f t="shared" si="456"/>
        <v>20:03:00</v>
      </c>
      <c r="G4219" s="9" t="str">
        <f t="shared" si="457"/>
        <v>August</v>
      </c>
      <c r="H4219" s="5" t="str">
        <f t="shared" si="458"/>
        <v>1981</v>
      </c>
      <c r="I4219" s="1" t="s">
        <v>8597</v>
      </c>
      <c r="J4219" s="1" t="str">
        <f t="shared" si="459"/>
        <v xml:space="preserve">N-II Star-37E </v>
      </c>
      <c r="K4219" s="1" t="str">
        <f t="shared" si="460"/>
        <v>Himawari 2</v>
      </c>
      <c r="L4219" s="1" t="s">
        <v>346</v>
      </c>
      <c r="M4219" s="1"/>
      <c r="N4219" s="1">
        <f t="shared" si="461"/>
        <v>0</v>
      </c>
      <c r="O4219" s="1" t="s">
        <v>9</v>
      </c>
    </row>
    <row r="4220" spans="1:15" x14ac:dyDescent="0.3">
      <c r="A4220" s="1" t="s">
        <v>6140</v>
      </c>
      <c r="B4220" s="1" t="s">
        <v>212</v>
      </c>
      <c r="C4220" s="1" t="str">
        <f t="shared" si="455"/>
        <v>Russia</v>
      </c>
      <c r="D4220" s="1" t="s">
        <v>8598</v>
      </c>
      <c r="E4220" s="7" t="str">
        <f>TEXT(DATE(MID(D4220, 13, 4), CHOOSE(MATCH( MID(D4220, 5, 3), {"Jan","Feb","Mar","Apr","May","Jun","Jul","Aug","Sep","Oct","Nov","Dec"}, 0), 1, 2, 3, 4, 5, 6, 7, 8, 9, 10, 11, 12), MID(D4220, 9, 2)), "yyyy-mm-dd")</f>
        <v>1981-08-07</v>
      </c>
      <c r="F4220" s="1" t="str">
        <f t="shared" si="456"/>
        <v>13:35:00</v>
      </c>
      <c r="G4220" s="9" t="str">
        <f t="shared" si="457"/>
        <v>August</v>
      </c>
      <c r="H4220" s="5" t="str">
        <f t="shared" si="458"/>
        <v>1981</v>
      </c>
      <c r="I4220" s="1" t="s">
        <v>8599</v>
      </c>
      <c r="J4220" s="1" t="str">
        <f t="shared" si="459"/>
        <v xml:space="preserve">Vostok-2M </v>
      </c>
      <c r="K4220" s="1" t="str">
        <f t="shared" si="460"/>
        <v>Intercosmos 22</v>
      </c>
      <c r="L4220" s="1" t="s">
        <v>346</v>
      </c>
      <c r="M4220" s="1"/>
      <c r="N4220" s="1">
        <f t="shared" si="461"/>
        <v>0</v>
      </c>
      <c r="O4220" s="1" t="s">
        <v>9</v>
      </c>
    </row>
    <row r="4221" spans="1:15" x14ac:dyDescent="0.3">
      <c r="A4221" s="1" t="s">
        <v>6140</v>
      </c>
      <c r="B4221" s="1" t="s">
        <v>6482</v>
      </c>
      <c r="C4221" s="1" t="str">
        <f t="shared" si="455"/>
        <v>Russia</v>
      </c>
      <c r="D4221" s="1" t="s">
        <v>8600</v>
      </c>
      <c r="E4221" s="7" t="str">
        <f>TEXT(DATE(MID(D4221, 13, 4), CHOOSE(MATCH( MID(D4221, 5, 3), {"Jan","Feb","Mar","Apr","May","Jun","Jul","Aug","Sep","Oct","Nov","Dec"}, 0), 1, 2, 3, 4, 5, 6, 7, 8, 9, 10, 11, 12), MID(D4221, 9, 2)), "yyyy-mm-dd")</f>
        <v>1981-08-06</v>
      </c>
      <c r="F4221" s="1" t="str">
        <f t="shared" si="456"/>
        <v>11:49:00</v>
      </c>
      <c r="G4221" s="9" t="str">
        <f t="shared" si="457"/>
        <v>August</v>
      </c>
      <c r="H4221" s="5" t="str">
        <f t="shared" si="458"/>
        <v>1981</v>
      </c>
      <c r="I4221" s="1" t="s">
        <v>8601</v>
      </c>
      <c r="J4221" s="1" t="str">
        <f t="shared" si="459"/>
        <v xml:space="preserve">Cosmos-3M </v>
      </c>
      <c r="K4221" s="1" t="str">
        <f t="shared" si="460"/>
        <v>Cosmos 1287 to 1294</v>
      </c>
      <c r="L4221" s="1" t="s">
        <v>346</v>
      </c>
      <c r="M4221" s="1"/>
      <c r="N4221" s="1">
        <f t="shared" si="461"/>
        <v>0</v>
      </c>
      <c r="O4221" s="1" t="s">
        <v>9</v>
      </c>
    </row>
    <row r="4222" spans="1:15" x14ac:dyDescent="0.3">
      <c r="A4222" s="1" t="s">
        <v>5556</v>
      </c>
      <c r="B4222" s="1" t="s">
        <v>4149</v>
      </c>
      <c r="C4222" s="1" t="str">
        <f t="shared" si="455"/>
        <v>USA</v>
      </c>
      <c r="D4222" s="1" t="s">
        <v>8602</v>
      </c>
      <c r="E4222" s="7" t="str">
        <f>TEXT(DATE(MID(D4222, 13, 4), CHOOSE(MATCH( MID(D4222, 5, 3), {"Jan","Feb","Mar","Apr","May","Jun","Jul","Aug","Sep","Oct","Nov","Dec"}, 0), 1, 2, 3, 4, 5, 6, 7, 8, 9, 10, 11, 12), MID(D4222, 9, 2)), "yyyy-mm-dd")</f>
        <v>1981-08-06</v>
      </c>
      <c r="F4222" s="1" t="str">
        <f t="shared" si="456"/>
        <v>08:16:00</v>
      </c>
      <c r="G4222" s="9" t="str">
        <f t="shared" si="457"/>
        <v>August</v>
      </c>
      <c r="H4222" s="5" t="str">
        <f t="shared" si="458"/>
        <v>1981</v>
      </c>
      <c r="I4222" s="1" t="s">
        <v>8603</v>
      </c>
      <c r="J4222" s="1" t="str">
        <f t="shared" si="459"/>
        <v xml:space="preserve">Atlas-SLV3D Centaur-D1AR </v>
      </c>
      <c r="K4222" s="1" t="str">
        <f t="shared" si="460"/>
        <v>FLTSATCOM-5</v>
      </c>
      <c r="L4222" s="1" t="s">
        <v>346</v>
      </c>
      <c r="M4222" s="1"/>
      <c r="N4222" s="1">
        <f t="shared" si="461"/>
        <v>0</v>
      </c>
      <c r="O4222" s="1" t="s">
        <v>117</v>
      </c>
    </row>
    <row r="4223" spans="1:15" x14ac:dyDescent="0.3">
      <c r="A4223" s="1" t="s">
        <v>6140</v>
      </c>
      <c r="B4223" s="1" t="s">
        <v>6795</v>
      </c>
      <c r="C4223" s="1" t="str">
        <f t="shared" si="455"/>
        <v>Kazakhstan</v>
      </c>
      <c r="D4223" s="1" t="s">
        <v>8604</v>
      </c>
      <c r="E4223" s="7" t="str">
        <f>TEXT(DATE(MID(D4223, 13, 4), CHOOSE(MATCH( MID(D4223, 5, 3), {"Jan","Feb","Mar","Apr","May","Jun","Jul","Aug","Sep","Oct","Nov","Dec"}, 0), 1, 2, 3, 4, 5, 6, 7, 8, 9, 10, 11, 12), MID(D4223, 9, 2)), "yyyy-mm-dd")</f>
        <v>1981-08-04</v>
      </c>
      <c r="F4223" s="1" t="str">
        <f t="shared" si="456"/>
        <v>08:28:00</v>
      </c>
      <c r="G4223" s="9" t="str">
        <f t="shared" si="457"/>
        <v>August</v>
      </c>
      <c r="H4223" s="5" t="str">
        <f t="shared" si="458"/>
        <v>1981</v>
      </c>
      <c r="I4223" s="1" t="s">
        <v>8605</v>
      </c>
      <c r="J4223" s="1" t="str">
        <f t="shared" si="459"/>
        <v xml:space="preserve">Tsyklon-2 </v>
      </c>
      <c r="K4223" s="1" t="str">
        <f t="shared" si="460"/>
        <v>Cosmos 1286</v>
      </c>
      <c r="L4223" s="1" t="s">
        <v>346</v>
      </c>
      <c r="M4223" s="1"/>
      <c r="N4223" s="1">
        <f t="shared" si="461"/>
        <v>0</v>
      </c>
      <c r="O4223" s="1" t="s">
        <v>9</v>
      </c>
    </row>
    <row r="4224" spans="1:15" x14ac:dyDescent="0.3">
      <c r="A4224" s="1" t="s">
        <v>6140</v>
      </c>
      <c r="B4224" s="1" t="s">
        <v>3038</v>
      </c>
      <c r="C4224" s="1" t="str">
        <f t="shared" si="455"/>
        <v>Russia</v>
      </c>
      <c r="D4224" s="1" t="s">
        <v>8606</v>
      </c>
      <c r="E4224" s="7" t="str">
        <f>TEXT(DATE(MID(D4224, 13, 4), CHOOSE(MATCH( MID(D4224, 5, 3), {"Jan","Feb","Mar","Apr","May","Jun","Jul","Aug","Sep","Oct","Nov","Dec"}, 0), 1, 2, 3, 4, 5, 6, 7, 8, 9, 10, 11, 12), MID(D4224, 9, 2)), "yyyy-mm-dd")</f>
        <v>1981-08-04</v>
      </c>
      <c r="F4224" s="1" t="str">
        <f t="shared" si="456"/>
        <v>00:12:00</v>
      </c>
      <c r="G4224" s="9" t="str">
        <f t="shared" si="457"/>
        <v>August</v>
      </c>
      <c r="H4224" s="5" t="str">
        <f t="shared" si="458"/>
        <v>1981</v>
      </c>
      <c r="I4224" s="1" t="s">
        <v>8607</v>
      </c>
      <c r="J4224" s="1" t="str">
        <f t="shared" si="459"/>
        <v xml:space="preserve">Molniya-M /Block 2BL </v>
      </c>
      <c r="K4224" s="1" t="str">
        <f t="shared" si="460"/>
        <v>Cosmos 1285</v>
      </c>
      <c r="L4224" s="1" t="s">
        <v>346</v>
      </c>
      <c r="M4224" s="1"/>
      <c r="N4224" s="1">
        <f t="shared" si="461"/>
        <v>0</v>
      </c>
      <c r="O4224" s="1" t="s">
        <v>9</v>
      </c>
    </row>
    <row r="4225" spans="1:15" x14ac:dyDescent="0.3">
      <c r="A4225" s="1" t="s">
        <v>5722</v>
      </c>
      <c r="B4225" s="1" t="s">
        <v>114</v>
      </c>
      <c r="C4225" s="1" t="str">
        <f t="shared" si="455"/>
        <v>USA</v>
      </c>
      <c r="D4225" s="1" t="s">
        <v>8608</v>
      </c>
      <c r="E4225" s="7" t="str">
        <f>TEXT(DATE(MID(D4225, 13, 4), CHOOSE(MATCH( MID(D4225, 5, 3), {"Jan","Feb","Mar","Apr","May","Jun","Jul","Aug","Sep","Oct","Nov","Dec"}, 0), 1, 2, 3, 4, 5, 6, 7, 8, 9, 10, 11, 12), MID(D4225, 9, 2)), "yyyy-mm-dd")</f>
        <v>1981-08-03</v>
      </c>
      <c r="F4225" s="1" t="str">
        <f t="shared" si="456"/>
        <v>09:56:00</v>
      </c>
      <c r="G4225" s="9" t="str">
        <f t="shared" si="457"/>
        <v>August</v>
      </c>
      <c r="H4225" s="5" t="str">
        <f t="shared" si="458"/>
        <v>1981</v>
      </c>
      <c r="I4225" s="1" t="s">
        <v>8609</v>
      </c>
      <c r="J4225" s="1" t="str">
        <f t="shared" si="459"/>
        <v xml:space="preserve">Delta 3913 </v>
      </c>
      <c r="K4225" s="1" t="str">
        <f t="shared" si="460"/>
        <v>Explorer 62 &amp; 63 (Dynamics Explorer 1&amp;2)</v>
      </c>
      <c r="L4225" s="1" t="s">
        <v>346</v>
      </c>
      <c r="M4225" s="1"/>
      <c r="N4225" s="1">
        <f t="shared" si="461"/>
        <v>0</v>
      </c>
      <c r="O4225" s="1" t="s">
        <v>9</v>
      </c>
    </row>
    <row r="4226" spans="1:15" x14ac:dyDescent="0.3">
      <c r="A4226" s="1" t="s">
        <v>6140</v>
      </c>
      <c r="B4226" s="1" t="s">
        <v>529</v>
      </c>
      <c r="C4226" s="1" t="str">
        <f t="shared" ref="C4226:C4289" si="462">TRIM(MID(B4226, FIND("|", SUBSTITUTE(B4226, ",", "|", LEN(B4226) - LEN(SUBSTITUTE(B4226,",", "" )))) + 1, LEN(B4226)))</f>
        <v>Kazakhstan</v>
      </c>
      <c r="D4226" s="1" t="s">
        <v>8610</v>
      </c>
      <c r="E4226" s="7" t="str">
        <f>TEXT(DATE(MID(D4226, 13, 4), CHOOSE(MATCH( MID(D4226, 5, 3), {"Jan","Feb","Mar","Apr","May","Jun","Jul","Aug","Sep","Oct","Nov","Dec"}, 0), 1, 2, 3, 4, 5, 6, 7, 8, 9, 10, 11, 12), MID(D4226, 9, 2)), "yyyy-mm-dd")</f>
        <v>1981-07-30</v>
      </c>
      <c r="F4226" s="1" t="str">
        <f t="shared" ref="F4226:F4289" si="463">IF(ISNUMBER(FIND(":", D4226)), MID(D4226, FIND(":", D4226)-2, 5) &amp; ":00", "00:00:00")</f>
        <v>21:38:00</v>
      </c>
      <c r="G4226" s="9" t="str">
        <f t="shared" ref="G4226:G4289" si="464">TEXT(E4226, "mmmm")</f>
        <v>July</v>
      </c>
      <c r="H4226" s="5" t="str">
        <f t="shared" ref="H4226:H4289" si="465">TEXT(E4226, "yyyy")</f>
        <v>1981</v>
      </c>
      <c r="I4226" s="1" t="s">
        <v>8611</v>
      </c>
      <c r="J4226" s="1" t="str">
        <f t="shared" ref="J4226:J4289" si="466">LEFT(I4226, FIND("|", I4226) - 1)</f>
        <v xml:space="preserve">Proton-K/Block-DM </v>
      </c>
      <c r="K4226" s="1" t="str">
        <f t="shared" ref="K4226:K4289" si="467">MID(I4226, FIND("|", I4226) + 2, LEN(I4226))</f>
        <v>Raduga 9</v>
      </c>
      <c r="L4226" s="1" t="s">
        <v>346</v>
      </c>
      <c r="M4226" s="1"/>
      <c r="N4226" s="1">
        <f t="shared" si="461"/>
        <v>0</v>
      </c>
      <c r="O4226" s="1" t="s">
        <v>9</v>
      </c>
    </row>
    <row r="4227" spans="1:15" x14ac:dyDescent="0.3">
      <c r="A4227" s="1" t="s">
        <v>6140</v>
      </c>
      <c r="B4227" s="1" t="s">
        <v>6615</v>
      </c>
      <c r="C4227" s="1" t="str">
        <f t="shared" si="462"/>
        <v>Russia</v>
      </c>
      <c r="D4227" s="1" t="s">
        <v>8612</v>
      </c>
      <c r="E4227" s="7" t="str">
        <f>TEXT(DATE(MID(D4227, 13, 4), CHOOSE(MATCH( MID(D4227, 5, 3), {"Jan","Feb","Mar","Apr","May","Jun","Jul","Aug","Sep","Oct","Nov","Dec"}, 0), 1, 2, 3, 4, 5, 6, 7, 8, 9, 10, 11, 12), MID(D4227, 9, 2)), "yyyy-mm-dd")</f>
        <v>1981-07-29</v>
      </c>
      <c r="F4227" s="1" t="str">
        <f t="shared" si="463"/>
        <v>11:55:00</v>
      </c>
      <c r="G4227" s="9" t="str">
        <f t="shared" si="464"/>
        <v>July</v>
      </c>
      <c r="H4227" s="5" t="str">
        <f t="shared" si="465"/>
        <v>1981</v>
      </c>
      <c r="I4227" s="1" t="s">
        <v>8613</v>
      </c>
      <c r="J4227" s="1" t="str">
        <f t="shared" si="466"/>
        <v xml:space="preserve">Soyuz U </v>
      </c>
      <c r="K4227" s="1" t="str">
        <f t="shared" si="467"/>
        <v>Cosmos 1284</v>
      </c>
      <c r="L4227" s="1" t="s">
        <v>346</v>
      </c>
      <c r="M4227" s="1">
        <v>20</v>
      </c>
      <c r="N4227" s="1">
        <f t="shared" ref="N4227:N4290" si="468">M4227 * 83</f>
        <v>1660</v>
      </c>
      <c r="O4227" s="1" t="s">
        <v>9</v>
      </c>
    </row>
    <row r="4228" spans="1:15" x14ac:dyDescent="0.3">
      <c r="A4228" s="1" t="s">
        <v>6140</v>
      </c>
      <c r="B4228" s="1" t="s">
        <v>6615</v>
      </c>
      <c r="C4228" s="1" t="str">
        <f t="shared" si="462"/>
        <v>Russia</v>
      </c>
      <c r="D4228" s="1" t="s">
        <v>8614</v>
      </c>
      <c r="E4228" s="7" t="str">
        <f>TEXT(DATE(MID(D4228, 13, 4), CHOOSE(MATCH( MID(D4228, 5, 3), {"Jan","Feb","Mar","Apr","May","Jun","Jul","Aug","Sep","Oct","Nov","Dec"}, 0), 1, 2, 3, 4, 5, 6, 7, 8, 9, 10, 11, 12), MID(D4228, 9, 2)), "yyyy-mm-dd")</f>
        <v>1981-07-17</v>
      </c>
      <c r="F4228" s="1" t="str">
        <f t="shared" si="463"/>
        <v>08:00:00</v>
      </c>
      <c r="G4228" s="9" t="str">
        <f t="shared" si="464"/>
        <v>July</v>
      </c>
      <c r="H4228" s="5" t="str">
        <f t="shared" si="465"/>
        <v>1981</v>
      </c>
      <c r="I4228" s="1" t="s">
        <v>8615</v>
      </c>
      <c r="J4228" s="1" t="str">
        <f t="shared" si="466"/>
        <v xml:space="preserve">Soyuz U </v>
      </c>
      <c r="K4228" s="1" t="str">
        <f t="shared" si="467"/>
        <v>Cosmos 1283</v>
      </c>
      <c r="L4228" s="1" t="s">
        <v>346</v>
      </c>
      <c r="M4228" s="1">
        <v>20</v>
      </c>
      <c r="N4228" s="1">
        <f t="shared" si="468"/>
        <v>1660</v>
      </c>
      <c r="O4228" s="1" t="s">
        <v>9</v>
      </c>
    </row>
    <row r="4229" spans="1:15" x14ac:dyDescent="0.3">
      <c r="A4229" s="1" t="s">
        <v>6140</v>
      </c>
      <c r="B4229" s="1" t="s">
        <v>130</v>
      </c>
      <c r="C4229" s="1" t="str">
        <f t="shared" si="462"/>
        <v>Kazakhstan</v>
      </c>
      <c r="D4229" s="1" t="s">
        <v>8616</v>
      </c>
      <c r="E4229" s="7" t="str">
        <f>TEXT(DATE(MID(D4229, 13, 4), CHOOSE(MATCH( MID(D4229, 5, 3), {"Jan","Feb","Mar","Apr","May","Jun","Jul","Aug","Sep","Oct","Nov","Dec"}, 0), 1, 2, 3, 4, 5, 6, 7, 8, 9, 10, 11, 12), MID(D4229, 9, 2)), "yyyy-mm-dd")</f>
        <v>1981-07-15</v>
      </c>
      <c r="F4229" s="1" t="str">
        <f t="shared" si="463"/>
        <v>13:00:00</v>
      </c>
      <c r="G4229" s="9" t="str">
        <f t="shared" si="464"/>
        <v>July</v>
      </c>
      <c r="H4229" s="5" t="str">
        <f t="shared" si="465"/>
        <v>1981</v>
      </c>
      <c r="I4229" s="1" t="s">
        <v>8617</v>
      </c>
      <c r="J4229" s="1" t="str">
        <f t="shared" si="466"/>
        <v xml:space="preserve">Soyuz U </v>
      </c>
      <c r="K4229" s="1" t="str">
        <f t="shared" si="467"/>
        <v>Cosmos 1282</v>
      </c>
      <c r="L4229" s="1" t="s">
        <v>346</v>
      </c>
      <c r="M4229" s="1">
        <v>20</v>
      </c>
      <c r="N4229" s="1">
        <f t="shared" si="468"/>
        <v>1660</v>
      </c>
      <c r="O4229" s="1" t="s">
        <v>9</v>
      </c>
    </row>
    <row r="4230" spans="1:15" x14ac:dyDescent="0.3">
      <c r="A4230" s="1" t="s">
        <v>6140</v>
      </c>
      <c r="B4230" s="1" t="s">
        <v>130</v>
      </c>
      <c r="C4230" s="1" t="str">
        <f t="shared" si="462"/>
        <v>Kazakhstan</v>
      </c>
      <c r="D4230" s="1" t="s">
        <v>8618</v>
      </c>
      <c r="E4230" s="7" t="str">
        <f>TEXT(DATE(MID(D4230, 13, 4), CHOOSE(MATCH( MID(D4230, 5, 3), {"Jan","Feb","Mar","Apr","May","Jun","Jul","Aug","Sep","Oct","Nov","Dec"}, 0), 1, 2, 3, 4, 5, 6, 7, 8, 9, 10, 11, 12), MID(D4230, 9, 2)), "yyyy-mm-dd")</f>
        <v>1981-07-10</v>
      </c>
      <c r="F4230" s="1" t="str">
        <f t="shared" si="463"/>
        <v>05:14:00</v>
      </c>
      <c r="G4230" s="9" t="str">
        <f t="shared" si="464"/>
        <v>July</v>
      </c>
      <c r="H4230" s="5" t="str">
        <f t="shared" si="465"/>
        <v>1981</v>
      </c>
      <c r="I4230" s="1" t="s">
        <v>8619</v>
      </c>
      <c r="J4230" s="1" t="str">
        <f t="shared" si="466"/>
        <v xml:space="preserve">Vostok-2M </v>
      </c>
      <c r="K4230" s="1" t="str">
        <f t="shared" si="467"/>
        <v>Meteor-Priroda nÂ°5 &amp; Iskra 1</v>
      </c>
      <c r="L4230" s="1" t="s">
        <v>346</v>
      </c>
      <c r="M4230" s="1"/>
      <c r="N4230" s="1">
        <f t="shared" si="468"/>
        <v>0</v>
      </c>
      <c r="O4230" s="1" t="s">
        <v>9</v>
      </c>
    </row>
    <row r="4231" spans="1:15" x14ac:dyDescent="0.3">
      <c r="A4231" s="1" t="s">
        <v>6140</v>
      </c>
      <c r="B4231" s="1" t="s">
        <v>212</v>
      </c>
      <c r="C4231" s="1" t="str">
        <f t="shared" si="462"/>
        <v>Russia</v>
      </c>
      <c r="D4231" s="1" t="s">
        <v>8620</v>
      </c>
      <c r="E4231" s="7" t="str">
        <f>TEXT(DATE(MID(D4231, 13, 4), CHOOSE(MATCH( MID(D4231, 5, 3), {"Jan","Feb","Mar","Apr","May","Jun","Jul","Aug","Sep","Oct","Nov","Dec"}, 0), 1, 2, 3, 4, 5, 6, 7, 8, 9, 10, 11, 12), MID(D4231, 9, 2)), "yyyy-mm-dd")</f>
        <v>1981-07-07</v>
      </c>
      <c r="F4231" s="1" t="str">
        <f t="shared" si="463"/>
        <v>12:30:00</v>
      </c>
      <c r="G4231" s="9" t="str">
        <f t="shared" si="464"/>
        <v>July</v>
      </c>
      <c r="H4231" s="5" t="str">
        <f t="shared" si="465"/>
        <v>1981</v>
      </c>
      <c r="I4231" s="1" t="s">
        <v>8621</v>
      </c>
      <c r="J4231" s="1" t="str">
        <f t="shared" si="466"/>
        <v xml:space="preserve">Soyuz U </v>
      </c>
      <c r="K4231" s="1" t="str">
        <f t="shared" si="467"/>
        <v>Cosmos 1281</v>
      </c>
      <c r="L4231" s="1" t="s">
        <v>346</v>
      </c>
      <c r="M4231" s="1">
        <v>20</v>
      </c>
      <c r="N4231" s="1">
        <f t="shared" si="468"/>
        <v>1660</v>
      </c>
      <c r="O4231" s="1" t="s">
        <v>9</v>
      </c>
    </row>
    <row r="4232" spans="1:15" x14ac:dyDescent="0.3">
      <c r="A4232" s="1" t="s">
        <v>6140</v>
      </c>
      <c r="B4232" s="1" t="s">
        <v>212</v>
      </c>
      <c r="C4232" s="1" t="str">
        <f t="shared" si="462"/>
        <v>Russia</v>
      </c>
      <c r="D4232" s="1" t="s">
        <v>8622</v>
      </c>
      <c r="E4232" s="7" t="str">
        <f>TEXT(DATE(MID(D4232, 13, 4), CHOOSE(MATCH( MID(D4232, 5, 3), {"Jan","Feb","Mar","Apr","May","Jun","Jul","Aug","Sep","Oct","Nov","Dec"}, 0), 1, 2, 3, 4, 5, 6, 7, 8, 9, 10, 11, 12), MID(D4232, 9, 2)), "yyyy-mm-dd")</f>
        <v>1981-07-02</v>
      </c>
      <c r="F4232" s="1" t="str">
        <f t="shared" si="463"/>
        <v>07:10:00</v>
      </c>
      <c r="G4232" s="9" t="str">
        <f t="shared" si="464"/>
        <v>July</v>
      </c>
      <c r="H4232" s="5" t="str">
        <f t="shared" si="465"/>
        <v>1981</v>
      </c>
      <c r="I4232" s="1" t="s">
        <v>8623</v>
      </c>
      <c r="J4232" s="1" t="str">
        <f t="shared" si="466"/>
        <v xml:space="preserve">Soyuz U </v>
      </c>
      <c r="K4232" s="1" t="str">
        <f t="shared" si="467"/>
        <v>Cosmos 1280</v>
      </c>
      <c r="L4232" s="1" t="s">
        <v>346</v>
      </c>
      <c r="M4232" s="1">
        <v>20</v>
      </c>
      <c r="N4232" s="1">
        <f t="shared" si="468"/>
        <v>1660</v>
      </c>
      <c r="O4232" s="1" t="s">
        <v>9</v>
      </c>
    </row>
    <row r="4233" spans="1:15" x14ac:dyDescent="0.3">
      <c r="A4233" s="1" t="s">
        <v>6140</v>
      </c>
      <c r="B4233" s="1" t="s">
        <v>130</v>
      </c>
      <c r="C4233" s="1" t="str">
        <f t="shared" si="462"/>
        <v>Kazakhstan</v>
      </c>
      <c r="D4233" s="1" t="s">
        <v>8624</v>
      </c>
      <c r="E4233" s="7" t="str">
        <f>TEXT(DATE(MID(D4233, 13, 4), CHOOSE(MATCH( MID(D4233, 5, 3), {"Jan","Feb","Mar","Apr","May","Jun","Jul","Aug","Sep","Oct","Nov","Dec"}, 0), 1, 2, 3, 4, 5, 6, 7, 8, 9, 10, 11, 12), MID(D4233, 9, 2)), "yyyy-mm-dd")</f>
        <v>1981-07-01</v>
      </c>
      <c r="F4233" s="1" t="str">
        <f t="shared" si="463"/>
        <v>09:30:00</v>
      </c>
      <c r="G4233" s="9" t="str">
        <f t="shared" si="464"/>
        <v>July</v>
      </c>
      <c r="H4233" s="5" t="str">
        <f t="shared" si="465"/>
        <v>1981</v>
      </c>
      <c r="I4233" s="1" t="s">
        <v>8625</v>
      </c>
      <c r="J4233" s="1" t="str">
        <f t="shared" si="466"/>
        <v xml:space="preserve">Soyuz U </v>
      </c>
      <c r="K4233" s="1" t="str">
        <f t="shared" si="467"/>
        <v>Cosmos 1279</v>
      </c>
      <c r="L4233" s="1" t="s">
        <v>346</v>
      </c>
      <c r="M4233" s="1">
        <v>20</v>
      </c>
      <c r="N4233" s="1">
        <f t="shared" si="468"/>
        <v>1660</v>
      </c>
      <c r="O4233" s="1" t="s">
        <v>9</v>
      </c>
    </row>
    <row r="4234" spans="1:15" x14ac:dyDescent="0.3">
      <c r="A4234" s="1" t="s">
        <v>6140</v>
      </c>
      <c r="B4234" s="1" t="s">
        <v>6272</v>
      </c>
      <c r="C4234" s="1" t="str">
        <f t="shared" si="462"/>
        <v>Kazakhstan</v>
      </c>
      <c r="D4234" s="1" t="s">
        <v>8626</v>
      </c>
      <c r="E4234" s="7" t="str">
        <f>TEXT(DATE(MID(D4234, 13, 4), CHOOSE(MATCH( MID(D4234, 5, 3), {"Jan","Feb","Mar","Apr","May","Jun","Jul","Aug","Sep","Oct","Nov","Dec"}, 0), 1, 2, 3, 4, 5, 6, 7, 8, 9, 10, 11, 12), MID(D4234, 9, 2)), "yyyy-mm-dd")</f>
        <v>1981-06-25</v>
      </c>
      <c r="F4234" s="1" t="str">
        <f t="shared" si="463"/>
        <v>23:55:00</v>
      </c>
      <c r="G4234" s="9" t="str">
        <f t="shared" si="464"/>
        <v>June</v>
      </c>
      <c r="H4234" s="5" t="str">
        <f t="shared" si="465"/>
        <v>1981</v>
      </c>
      <c r="I4234" s="1" t="s">
        <v>8627</v>
      </c>
      <c r="J4234" s="1" t="str">
        <f t="shared" si="466"/>
        <v xml:space="preserve">Proton-K/Block-DM </v>
      </c>
      <c r="K4234" s="1" t="str">
        <f t="shared" si="467"/>
        <v>Ekran 7</v>
      </c>
      <c r="L4234" s="1" t="s">
        <v>346</v>
      </c>
      <c r="M4234" s="1"/>
      <c r="N4234" s="1">
        <f t="shared" si="468"/>
        <v>0</v>
      </c>
      <c r="O4234" s="1" t="s">
        <v>9</v>
      </c>
    </row>
    <row r="4235" spans="1:15" x14ac:dyDescent="0.3">
      <c r="A4235" s="1" t="s">
        <v>6140</v>
      </c>
      <c r="B4235" s="1" t="s">
        <v>212</v>
      </c>
      <c r="C4235" s="1" t="str">
        <f t="shared" si="462"/>
        <v>Russia</v>
      </c>
      <c r="D4235" s="1" t="s">
        <v>8628</v>
      </c>
      <c r="E4235" s="7" t="str">
        <f>TEXT(DATE(MID(D4235, 13, 4), CHOOSE(MATCH( MID(D4235, 5, 3), {"Jan","Feb","Mar","Apr","May","Jun","Jul","Aug","Sep","Oct","Nov","Dec"}, 0), 1, 2, 3, 4, 5, 6, 7, 8, 9, 10, 11, 12), MID(D4235, 9, 2)), "yyyy-mm-dd")</f>
        <v>1981-06-24</v>
      </c>
      <c r="F4235" s="1" t="str">
        <f t="shared" si="463"/>
        <v>17:47:00</v>
      </c>
      <c r="G4235" s="9" t="str">
        <f t="shared" si="464"/>
        <v>June</v>
      </c>
      <c r="H4235" s="5" t="str">
        <f t="shared" si="465"/>
        <v>1981</v>
      </c>
      <c r="I4235" s="1" t="s">
        <v>8629</v>
      </c>
      <c r="J4235" s="1" t="str">
        <f t="shared" si="466"/>
        <v xml:space="preserve">Molniya-M /Block ML </v>
      </c>
      <c r="K4235" s="1" t="str">
        <f t="shared" si="467"/>
        <v>Molniya-1 nÂ°92</v>
      </c>
      <c r="L4235" s="1" t="s">
        <v>346</v>
      </c>
      <c r="M4235" s="1"/>
      <c r="N4235" s="1">
        <f t="shared" si="468"/>
        <v>0</v>
      </c>
      <c r="O4235" s="1" t="s">
        <v>9</v>
      </c>
    </row>
    <row r="4236" spans="1:15" x14ac:dyDescent="0.3">
      <c r="A4236" s="1" t="s">
        <v>5556</v>
      </c>
      <c r="B4236" s="1" t="s">
        <v>5557</v>
      </c>
      <c r="C4236" s="1" t="str">
        <f t="shared" si="462"/>
        <v>USA</v>
      </c>
      <c r="D4236" s="1" t="s">
        <v>8630</v>
      </c>
      <c r="E4236" s="7" t="str">
        <f>TEXT(DATE(MID(D4236, 13, 4), CHOOSE(MATCH( MID(D4236, 5, 3), {"Jan","Feb","Mar","Apr","May","Jun","Jul","Aug","Sep","Oct","Nov","Dec"}, 0), 1, 2, 3, 4, 5, 6, 7, 8, 9, 10, 11, 12), MID(D4236, 9, 2)), "yyyy-mm-dd")</f>
        <v>1981-06-23</v>
      </c>
      <c r="F4236" s="1" t="str">
        <f t="shared" si="463"/>
        <v>10:52:00</v>
      </c>
      <c r="G4236" s="9" t="str">
        <f t="shared" si="464"/>
        <v>June</v>
      </c>
      <c r="H4236" s="5" t="str">
        <f t="shared" si="465"/>
        <v>1981</v>
      </c>
      <c r="I4236" s="1" t="s">
        <v>8631</v>
      </c>
      <c r="J4236" s="1" t="str">
        <f t="shared" si="466"/>
        <v xml:space="preserve">Atlas-E/F Star-37S-ISS </v>
      </c>
      <c r="K4236" s="1" t="str">
        <f t="shared" si="467"/>
        <v>NOAA-C</v>
      </c>
      <c r="L4236" s="1" t="s">
        <v>346</v>
      </c>
      <c r="M4236" s="1"/>
      <c r="N4236" s="1">
        <f t="shared" si="468"/>
        <v>0</v>
      </c>
      <c r="O4236" s="1" t="s">
        <v>9</v>
      </c>
    </row>
    <row r="4237" spans="1:15" x14ac:dyDescent="0.3">
      <c r="A4237" s="1" t="s">
        <v>6140</v>
      </c>
      <c r="B4237" s="1" t="s">
        <v>212</v>
      </c>
      <c r="C4237" s="1" t="str">
        <f t="shared" si="462"/>
        <v>Russia</v>
      </c>
      <c r="D4237" s="1" t="s">
        <v>8632</v>
      </c>
      <c r="E4237" s="7" t="str">
        <f>TEXT(DATE(MID(D4237, 13, 4), CHOOSE(MATCH( MID(D4237, 5, 3), {"Jan","Feb","Mar","Apr","May","Jun","Jul","Aug","Sep","Oct","Nov","Dec"}, 0), 1, 2, 3, 4, 5, 6, 7, 8, 9, 10, 11, 12), MID(D4237, 9, 2)), "yyyy-mm-dd")</f>
        <v>1981-06-19</v>
      </c>
      <c r="F4237" s="1" t="str">
        <f t="shared" si="463"/>
        <v>19:37:00</v>
      </c>
      <c r="G4237" s="9" t="str">
        <f t="shared" si="464"/>
        <v>June</v>
      </c>
      <c r="H4237" s="5" t="str">
        <f t="shared" si="465"/>
        <v>1981</v>
      </c>
      <c r="I4237" s="1" t="s">
        <v>8633</v>
      </c>
      <c r="J4237" s="1" t="str">
        <f t="shared" si="466"/>
        <v xml:space="preserve">Molniya-M /Block 2BL </v>
      </c>
      <c r="K4237" s="1" t="str">
        <f t="shared" si="467"/>
        <v>Cosmos 1278</v>
      </c>
      <c r="L4237" s="1" t="s">
        <v>346</v>
      </c>
      <c r="M4237" s="1"/>
      <c r="N4237" s="1">
        <f t="shared" si="468"/>
        <v>0</v>
      </c>
      <c r="O4237" s="1" t="s">
        <v>9</v>
      </c>
    </row>
    <row r="4238" spans="1:15" x14ac:dyDescent="0.3">
      <c r="A4238" s="1" t="s">
        <v>825</v>
      </c>
      <c r="B4238" s="1" t="s">
        <v>6657</v>
      </c>
      <c r="C4238" s="1" t="str">
        <f t="shared" si="462"/>
        <v>France</v>
      </c>
      <c r="D4238" s="1" t="s">
        <v>8634</v>
      </c>
      <c r="E4238" s="7" t="str">
        <f>TEXT(DATE(MID(D4238, 13, 4), CHOOSE(MATCH( MID(D4238, 5, 3), {"Jan","Feb","Mar","Apr","May","Jun","Jul","Aug","Sep","Oct","Nov","Dec"}, 0), 1, 2, 3, 4, 5, 6, 7, 8, 9, 10, 11, 12), MID(D4238, 9, 2)), "yyyy-mm-dd")</f>
        <v>1981-06-19</v>
      </c>
      <c r="F4238" s="1" t="str">
        <f t="shared" si="463"/>
        <v>12:32:00</v>
      </c>
      <c r="G4238" s="9" t="str">
        <f t="shared" si="464"/>
        <v>June</v>
      </c>
      <c r="H4238" s="5" t="str">
        <f t="shared" si="465"/>
        <v>1981</v>
      </c>
      <c r="I4238" s="1" t="s">
        <v>8635</v>
      </c>
      <c r="J4238" s="1" t="str">
        <f t="shared" si="466"/>
        <v xml:space="preserve">Ariane 1 </v>
      </c>
      <c r="K4238" s="1" t="str">
        <f t="shared" si="467"/>
        <v>CAT-3, APPLE &amp; MÃ©tÃ©osat 2</v>
      </c>
      <c r="L4238" s="1" t="s">
        <v>346</v>
      </c>
      <c r="M4238" s="1"/>
      <c r="N4238" s="1">
        <f t="shared" si="468"/>
        <v>0</v>
      </c>
      <c r="O4238" s="1" t="s">
        <v>9</v>
      </c>
    </row>
    <row r="4239" spans="1:15" x14ac:dyDescent="0.3">
      <c r="A4239" s="1" t="s">
        <v>6140</v>
      </c>
      <c r="B4239" s="1" t="s">
        <v>130</v>
      </c>
      <c r="C4239" s="1" t="str">
        <f t="shared" si="462"/>
        <v>Kazakhstan</v>
      </c>
      <c r="D4239" s="1" t="s">
        <v>8636</v>
      </c>
      <c r="E4239" s="7" t="str">
        <f>TEXT(DATE(MID(D4239, 13, 4), CHOOSE(MATCH( MID(D4239, 5, 3), {"Jan","Feb","Mar","Apr","May","Jun","Jul","Aug","Sep","Oct","Nov","Dec"}, 0), 1, 2, 3, 4, 5, 6, 7, 8, 9, 10, 11, 12), MID(D4239, 9, 2)), "yyyy-mm-dd")</f>
        <v>1981-06-17</v>
      </c>
      <c r="F4239" s="1" t="str">
        <f t="shared" si="463"/>
        <v>09:30:00</v>
      </c>
      <c r="G4239" s="9" t="str">
        <f t="shared" si="464"/>
        <v>June</v>
      </c>
      <c r="H4239" s="5" t="str">
        <f t="shared" si="465"/>
        <v>1981</v>
      </c>
      <c r="I4239" s="1" t="s">
        <v>8637</v>
      </c>
      <c r="J4239" s="1" t="str">
        <f t="shared" si="466"/>
        <v xml:space="preserve">Soyuz U </v>
      </c>
      <c r="K4239" s="1" t="str">
        <f t="shared" si="467"/>
        <v>Cosmos 1277</v>
      </c>
      <c r="L4239" s="1" t="s">
        <v>346</v>
      </c>
      <c r="M4239" s="1">
        <v>20</v>
      </c>
      <c r="N4239" s="1">
        <f t="shared" si="468"/>
        <v>1660</v>
      </c>
      <c r="O4239" s="1" t="s">
        <v>9</v>
      </c>
    </row>
    <row r="4240" spans="1:15" x14ac:dyDescent="0.3">
      <c r="A4240" s="1" t="s">
        <v>6140</v>
      </c>
      <c r="B4240" s="1" t="s">
        <v>212</v>
      </c>
      <c r="C4240" s="1" t="str">
        <f t="shared" si="462"/>
        <v>Russia</v>
      </c>
      <c r="D4240" s="1" t="s">
        <v>8638</v>
      </c>
      <c r="E4240" s="7" t="str">
        <f>TEXT(DATE(MID(D4240, 13, 4), CHOOSE(MATCH( MID(D4240, 5, 3), {"Jan","Feb","Mar","Apr","May","Jun","Jul","Aug","Sep","Oct","Nov","Dec"}, 0), 1, 2, 3, 4, 5, 6, 7, 8, 9, 10, 11, 12), MID(D4240, 9, 2)), "yyyy-mm-dd")</f>
        <v>1981-06-16</v>
      </c>
      <c r="F4240" s="1" t="str">
        <f t="shared" si="463"/>
        <v>07:00:00</v>
      </c>
      <c r="G4240" s="9" t="str">
        <f t="shared" si="464"/>
        <v>June</v>
      </c>
      <c r="H4240" s="5" t="str">
        <f t="shared" si="465"/>
        <v>1981</v>
      </c>
      <c r="I4240" s="1" t="s">
        <v>8639</v>
      </c>
      <c r="J4240" s="1" t="str">
        <f t="shared" si="466"/>
        <v xml:space="preserve">Soyuz U </v>
      </c>
      <c r="K4240" s="1" t="str">
        <f t="shared" si="467"/>
        <v>Cosmos 1276</v>
      </c>
      <c r="L4240" s="1" t="s">
        <v>346</v>
      </c>
      <c r="M4240" s="1">
        <v>20</v>
      </c>
      <c r="N4240" s="1">
        <f t="shared" si="468"/>
        <v>1660</v>
      </c>
      <c r="O4240" s="1" t="s">
        <v>9</v>
      </c>
    </row>
    <row r="4241" spans="1:15" x14ac:dyDescent="0.3">
      <c r="A4241" s="1" t="s">
        <v>6140</v>
      </c>
      <c r="B4241" s="1" t="s">
        <v>6615</v>
      </c>
      <c r="C4241" s="1" t="str">
        <f t="shared" si="462"/>
        <v>Russia</v>
      </c>
      <c r="D4241" s="1" t="s">
        <v>8640</v>
      </c>
      <c r="E4241" s="7" t="str">
        <f>TEXT(DATE(MID(D4241, 13, 4), CHOOSE(MATCH( MID(D4241, 5, 3), {"Jan","Feb","Mar","Apr","May","Jun","Jul","Aug","Sep","Oct","Nov","Dec"}, 0), 1, 2, 3, 4, 5, 6, 7, 8, 9, 10, 11, 12), MID(D4241, 9, 2)), "yyyy-mm-dd")</f>
        <v>1981-06-09</v>
      </c>
      <c r="F4241" s="1" t="str">
        <f t="shared" si="463"/>
        <v>03:33:00</v>
      </c>
      <c r="G4241" s="9" t="str">
        <f t="shared" si="464"/>
        <v>June</v>
      </c>
      <c r="H4241" s="5" t="str">
        <f t="shared" si="465"/>
        <v>1981</v>
      </c>
      <c r="I4241" s="1" t="s">
        <v>8641</v>
      </c>
      <c r="J4241" s="1" t="str">
        <f t="shared" si="466"/>
        <v xml:space="preserve">Molniya-M /Block ML </v>
      </c>
      <c r="K4241" s="1" t="str">
        <f t="shared" si="467"/>
        <v>Molniya-3 nÂ°91</v>
      </c>
      <c r="L4241" s="1" t="s">
        <v>346</v>
      </c>
      <c r="M4241" s="1"/>
      <c r="N4241" s="1">
        <f t="shared" si="468"/>
        <v>0</v>
      </c>
      <c r="O4241" s="1" t="s">
        <v>9</v>
      </c>
    </row>
    <row r="4242" spans="1:15" x14ac:dyDescent="0.3">
      <c r="A4242" s="1" t="s">
        <v>6140</v>
      </c>
      <c r="B4242" s="1" t="s">
        <v>6482</v>
      </c>
      <c r="C4242" s="1" t="str">
        <f t="shared" si="462"/>
        <v>Russia</v>
      </c>
      <c r="D4242" s="1" t="s">
        <v>8642</v>
      </c>
      <c r="E4242" s="7" t="str">
        <f>TEXT(DATE(MID(D4242, 13, 4), CHOOSE(MATCH( MID(D4242, 5, 3), {"Jan","Feb","Mar","Apr","May","Jun","Jul","Aug","Sep","Oct","Nov","Dec"}, 0), 1, 2, 3, 4, 5, 6, 7, 8, 9, 10, 11, 12), MID(D4242, 9, 2)), "yyyy-mm-dd")</f>
        <v>1981-06-04</v>
      </c>
      <c r="F4242" s="1" t="str">
        <f t="shared" si="463"/>
        <v>15:41:00</v>
      </c>
      <c r="G4242" s="9" t="str">
        <f t="shared" si="464"/>
        <v>June</v>
      </c>
      <c r="H4242" s="5" t="str">
        <f t="shared" si="465"/>
        <v>1981</v>
      </c>
      <c r="I4242" s="1" t="s">
        <v>8643</v>
      </c>
      <c r="J4242" s="1" t="str">
        <f t="shared" si="466"/>
        <v xml:space="preserve">Cosmos-3M </v>
      </c>
      <c r="K4242" s="1" t="str">
        <f t="shared" si="467"/>
        <v>Cosmos 1275</v>
      </c>
      <c r="L4242" s="1" t="s">
        <v>346</v>
      </c>
      <c r="M4242" s="1"/>
      <c r="N4242" s="1">
        <f t="shared" si="468"/>
        <v>0</v>
      </c>
      <c r="O4242" s="1" t="s">
        <v>9</v>
      </c>
    </row>
    <row r="4243" spans="1:15" x14ac:dyDescent="0.3">
      <c r="A4243" s="1" t="s">
        <v>6140</v>
      </c>
      <c r="B4243" s="1" t="s">
        <v>6615</v>
      </c>
      <c r="C4243" s="1" t="str">
        <f t="shared" si="462"/>
        <v>Russia</v>
      </c>
      <c r="D4243" s="1" t="s">
        <v>8644</v>
      </c>
      <c r="E4243" s="7" t="str">
        <f>TEXT(DATE(MID(D4243, 13, 4), CHOOSE(MATCH( MID(D4243, 5, 3), {"Jan","Feb","Mar","Apr","May","Jun","Jul","Aug","Sep","Oct","Nov","Dec"}, 0), 1, 2, 3, 4, 5, 6, 7, 8, 9, 10, 11, 12), MID(D4243, 9, 2)), "yyyy-mm-dd")</f>
        <v>1981-06-03</v>
      </c>
      <c r="F4243" s="1" t="str">
        <f t="shared" si="463"/>
        <v>14:00:00</v>
      </c>
      <c r="G4243" s="9" t="str">
        <f t="shared" si="464"/>
        <v>June</v>
      </c>
      <c r="H4243" s="5" t="str">
        <f t="shared" si="465"/>
        <v>1981</v>
      </c>
      <c r="I4243" s="1" t="s">
        <v>8645</v>
      </c>
      <c r="J4243" s="1" t="str">
        <f t="shared" si="466"/>
        <v xml:space="preserve">Soyuz U </v>
      </c>
      <c r="K4243" s="1" t="str">
        <f t="shared" si="467"/>
        <v>Cosmos 1274</v>
      </c>
      <c r="L4243" s="1" t="s">
        <v>346</v>
      </c>
      <c r="M4243" s="1">
        <v>20</v>
      </c>
      <c r="N4243" s="1">
        <f t="shared" si="468"/>
        <v>1660</v>
      </c>
      <c r="O4243" s="1" t="s">
        <v>9</v>
      </c>
    </row>
    <row r="4244" spans="1:15" x14ac:dyDescent="0.3">
      <c r="A4244" s="1" t="s">
        <v>86</v>
      </c>
      <c r="B4244" s="1" t="s">
        <v>5726</v>
      </c>
      <c r="C4244" s="1" t="str">
        <f t="shared" si="462"/>
        <v>India</v>
      </c>
      <c r="D4244" s="1" t="s">
        <v>8646</v>
      </c>
      <c r="E4244" s="7" t="str">
        <f>TEXT(DATE(MID(D4244, 13, 4), CHOOSE(MATCH( MID(D4244, 5, 3), {"Jan","Feb","Mar","Apr","May","Jun","Jul","Aug","Sep","Oct","Nov","Dec"}, 0), 1, 2, 3, 4, 5, 6, 7, 8, 9, 10, 11, 12), MID(D4244, 9, 2)), "yyyy-mm-dd")</f>
        <v>1981-05-31</v>
      </c>
      <c r="F4244" s="1" t="str">
        <f t="shared" si="463"/>
        <v>03:33:00</v>
      </c>
      <c r="G4244" s="9" t="str">
        <f t="shared" si="464"/>
        <v>May</v>
      </c>
      <c r="H4244" s="5" t="str">
        <f t="shared" si="465"/>
        <v>1981</v>
      </c>
      <c r="I4244" s="1" t="s">
        <v>8647</v>
      </c>
      <c r="J4244" s="1" t="str">
        <f t="shared" si="466"/>
        <v xml:space="preserve">SLV-3 </v>
      </c>
      <c r="K4244" s="1" t="str">
        <f t="shared" si="467"/>
        <v>Rohini RS-D1</v>
      </c>
      <c r="L4244" s="1" t="s">
        <v>346</v>
      </c>
      <c r="M4244" s="1"/>
      <c r="N4244" s="1">
        <f t="shared" si="468"/>
        <v>0</v>
      </c>
      <c r="O4244" s="1" t="s">
        <v>117</v>
      </c>
    </row>
    <row r="4245" spans="1:15" x14ac:dyDescent="0.3">
      <c r="A4245" s="1" t="s">
        <v>5556</v>
      </c>
      <c r="B4245" s="1" t="s">
        <v>4092</v>
      </c>
      <c r="C4245" s="1" t="str">
        <f t="shared" si="462"/>
        <v>USA</v>
      </c>
      <c r="D4245" s="1" t="s">
        <v>8648</v>
      </c>
      <c r="E4245" s="7" t="str">
        <f>TEXT(DATE(MID(D4245, 13, 4), CHOOSE(MATCH( MID(D4245, 5, 3), {"Jan","Feb","Mar","Apr","May","Jun","Jul","Aug","Sep","Oct","Nov","Dec"}, 0), 1, 2, 3, 4, 5, 6, 7, 8, 9, 10, 11, 12), MID(D4245, 9, 2)), "yyyy-mm-dd")</f>
        <v>1981-05-23</v>
      </c>
      <c r="F4245" s="1" t="str">
        <f t="shared" si="463"/>
        <v>22:42:00</v>
      </c>
      <c r="G4245" s="9" t="str">
        <f t="shared" si="464"/>
        <v>May</v>
      </c>
      <c r="H4245" s="5" t="str">
        <f t="shared" si="465"/>
        <v>1981</v>
      </c>
      <c r="I4245" s="1" t="s">
        <v>8649</v>
      </c>
      <c r="J4245" s="1" t="str">
        <f t="shared" si="466"/>
        <v xml:space="preserve">Atlas-SLV3D Centaur-D1AR </v>
      </c>
      <c r="K4245" s="1" t="str">
        <f t="shared" si="467"/>
        <v>Intelsat 501</v>
      </c>
      <c r="L4245" s="1" t="s">
        <v>346</v>
      </c>
      <c r="M4245" s="1"/>
      <c r="N4245" s="1">
        <f t="shared" si="468"/>
        <v>0</v>
      </c>
      <c r="O4245" s="1" t="s">
        <v>9</v>
      </c>
    </row>
    <row r="4246" spans="1:15" x14ac:dyDescent="0.3">
      <c r="A4246" s="1" t="s">
        <v>5722</v>
      </c>
      <c r="B4246" s="1" t="s">
        <v>3478</v>
      </c>
      <c r="C4246" s="1" t="str">
        <f t="shared" si="462"/>
        <v>USA</v>
      </c>
      <c r="D4246" s="1" t="s">
        <v>8650</v>
      </c>
      <c r="E4246" s="7" t="str">
        <f>TEXT(DATE(MID(D4246, 13, 4), CHOOSE(MATCH( MID(D4246, 5, 3), {"Jan","Feb","Mar","Apr","May","Jun","Jul","Aug","Sep","Oct","Nov","Dec"}, 0), 1, 2, 3, 4, 5, 6, 7, 8, 9, 10, 11, 12), MID(D4246, 9, 2)), "yyyy-mm-dd")</f>
        <v>1981-05-22</v>
      </c>
      <c r="F4246" s="1" t="str">
        <f t="shared" si="463"/>
        <v>22:29:00</v>
      </c>
      <c r="G4246" s="9" t="str">
        <f t="shared" si="464"/>
        <v>May</v>
      </c>
      <c r="H4246" s="5" t="str">
        <f t="shared" si="465"/>
        <v>1981</v>
      </c>
      <c r="I4246" s="1" t="s">
        <v>8651</v>
      </c>
      <c r="J4246" s="1" t="str">
        <f t="shared" si="466"/>
        <v xml:space="preserve">Delta 3914 </v>
      </c>
      <c r="K4246" s="1" t="str">
        <f t="shared" si="467"/>
        <v>GOES-E</v>
      </c>
      <c r="L4246" s="1" t="s">
        <v>346</v>
      </c>
      <c r="M4246" s="1"/>
      <c r="N4246" s="1">
        <f t="shared" si="468"/>
        <v>0</v>
      </c>
      <c r="O4246" s="1" t="s">
        <v>9</v>
      </c>
    </row>
    <row r="4247" spans="1:15" x14ac:dyDescent="0.3">
      <c r="A4247" s="1" t="s">
        <v>6140</v>
      </c>
      <c r="B4247" s="1" t="s">
        <v>6615</v>
      </c>
      <c r="C4247" s="1" t="str">
        <f t="shared" si="462"/>
        <v>Russia</v>
      </c>
      <c r="D4247" s="1" t="s">
        <v>8652</v>
      </c>
      <c r="E4247" s="7" t="str">
        <f>TEXT(DATE(MID(D4247, 13, 4), CHOOSE(MATCH( MID(D4247, 5, 3), {"Jan","Feb","Mar","Apr","May","Jun","Jul","Aug","Sep","Oct","Nov","Dec"}, 0), 1, 2, 3, 4, 5, 6, 7, 8, 9, 10, 11, 12), MID(D4247, 9, 2)), "yyyy-mm-dd")</f>
        <v>1981-05-22</v>
      </c>
      <c r="F4247" s="1" t="str">
        <f t="shared" si="463"/>
        <v>07:10:00</v>
      </c>
      <c r="G4247" s="9" t="str">
        <f t="shared" si="464"/>
        <v>May</v>
      </c>
      <c r="H4247" s="5" t="str">
        <f t="shared" si="465"/>
        <v>1981</v>
      </c>
      <c r="I4247" s="1" t="s">
        <v>8653</v>
      </c>
      <c r="J4247" s="1" t="str">
        <f t="shared" si="466"/>
        <v xml:space="preserve">Soyuz U </v>
      </c>
      <c r="K4247" s="1" t="str">
        <f t="shared" si="467"/>
        <v>Cosmos 1273</v>
      </c>
      <c r="L4247" s="1" t="s">
        <v>346</v>
      </c>
      <c r="M4247" s="1">
        <v>20</v>
      </c>
      <c r="N4247" s="1">
        <f t="shared" si="468"/>
        <v>1660</v>
      </c>
      <c r="O4247" s="1" t="s">
        <v>9</v>
      </c>
    </row>
    <row r="4248" spans="1:15" x14ac:dyDescent="0.3">
      <c r="A4248" s="1" t="s">
        <v>6140</v>
      </c>
      <c r="B4248" s="1" t="s">
        <v>130</v>
      </c>
      <c r="C4248" s="1" t="str">
        <f t="shared" si="462"/>
        <v>Kazakhstan</v>
      </c>
      <c r="D4248" s="1" t="s">
        <v>8654</v>
      </c>
      <c r="E4248" s="7" t="str">
        <f>TEXT(DATE(MID(D4248, 13, 4), CHOOSE(MATCH( MID(D4248, 5, 3), {"Jan","Feb","Mar","Apr","May","Jun","Jul","Aug","Sep","Oct","Nov","Dec"}, 0), 1, 2, 3, 4, 5, 6, 7, 8, 9, 10, 11, 12), MID(D4248, 9, 2)), "yyyy-mm-dd")</f>
        <v>1981-05-21</v>
      </c>
      <c r="F4248" s="1" t="str">
        <f t="shared" si="463"/>
        <v>09:10:00</v>
      </c>
      <c r="G4248" s="9" t="str">
        <f t="shared" si="464"/>
        <v>May</v>
      </c>
      <c r="H4248" s="5" t="str">
        <f t="shared" si="465"/>
        <v>1981</v>
      </c>
      <c r="I4248" s="1" t="s">
        <v>8655</v>
      </c>
      <c r="J4248" s="1" t="str">
        <f t="shared" si="466"/>
        <v xml:space="preserve">Soyuz U </v>
      </c>
      <c r="K4248" s="1" t="str">
        <f t="shared" si="467"/>
        <v>Cosmos 1272</v>
      </c>
      <c r="L4248" s="1" t="s">
        <v>346</v>
      </c>
      <c r="M4248" s="1">
        <v>20</v>
      </c>
      <c r="N4248" s="1">
        <f t="shared" si="468"/>
        <v>1660</v>
      </c>
      <c r="O4248" s="1" t="s">
        <v>9</v>
      </c>
    </row>
    <row r="4249" spans="1:15" x14ac:dyDescent="0.3">
      <c r="A4249" s="1" t="s">
        <v>6140</v>
      </c>
      <c r="B4249" s="1" t="s">
        <v>212</v>
      </c>
      <c r="C4249" s="1" t="str">
        <f t="shared" si="462"/>
        <v>Russia</v>
      </c>
      <c r="D4249" s="1" t="s">
        <v>8656</v>
      </c>
      <c r="E4249" s="7" t="str">
        <f>TEXT(DATE(MID(D4249, 13, 4), CHOOSE(MATCH( MID(D4249, 5, 3), {"Jan","Feb","Mar","Apr","May","Jun","Jul","Aug","Sep","Oct","Nov","Dec"}, 0), 1, 2, 3, 4, 5, 6, 7, 8, 9, 10, 11, 12), MID(D4249, 9, 2)), "yyyy-mm-dd")</f>
        <v>1981-05-19</v>
      </c>
      <c r="F4249" s="1" t="str">
        <f t="shared" si="463"/>
        <v>03:49:00</v>
      </c>
      <c r="G4249" s="9" t="str">
        <f t="shared" si="464"/>
        <v>May</v>
      </c>
      <c r="H4249" s="5" t="str">
        <f t="shared" si="465"/>
        <v>1981</v>
      </c>
      <c r="I4249" s="1" t="s">
        <v>8657</v>
      </c>
      <c r="J4249" s="1" t="str">
        <f t="shared" si="466"/>
        <v xml:space="preserve">Vostok-2M </v>
      </c>
      <c r="K4249" s="1" t="str">
        <f t="shared" si="467"/>
        <v>Cosmos 1271</v>
      </c>
      <c r="L4249" s="1" t="s">
        <v>346</v>
      </c>
      <c r="M4249" s="1"/>
      <c r="N4249" s="1">
        <f t="shared" si="468"/>
        <v>0</v>
      </c>
      <c r="O4249" s="1" t="s">
        <v>9</v>
      </c>
    </row>
    <row r="4250" spans="1:15" x14ac:dyDescent="0.3">
      <c r="A4250" s="1" t="s">
        <v>6140</v>
      </c>
      <c r="B4250" s="1" t="s">
        <v>130</v>
      </c>
      <c r="C4250" s="1" t="str">
        <f t="shared" si="462"/>
        <v>Kazakhstan</v>
      </c>
      <c r="D4250" s="1" t="s">
        <v>8658</v>
      </c>
      <c r="E4250" s="7" t="str">
        <f>TEXT(DATE(MID(D4250, 13, 4), CHOOSE(MATCH( MID(D4250, 5, 3), {"Jan","Feb","Mar","Apr","May","Jun","Jul","Aug","Sep","Oct","Nov","Dec"}, 0), 1, 2, 3, 4, 5, 6, 7, 8, 9, 10, 11, 12), MID(D4250, 9, 2)), "yyyy-mm-dd")</f>
        <v>1981-05-18</v>
      </c>
      <c r="F4250" s="1" t="str">
        <f t="shared" si="463"/>
        <v>11:50:00</v>
      </c>
      <c r="G4250" s="9" t="str">
        <f t="shared" si="464"/>
        <v>May</v>
      </c>
      <c r="H4250" s="5" t="str">
        <f t="shared" si="465"/>
        <v>1981</v>
      </c>
      <c r="I4250" s="1" t="s">
        <v>8659</v>
      </c>
      <c r="J4250" s="1" t="str">
        <f t="shared" si="466"/>
        <v xml:space="preserve">Soyuz U </v>
      </c>
      <c r="K4250" s="1" t="str">
        <f t="shared" si="467"/>
        <v>Cosmos 1270</v>
      </c>
      <c r="L4250" s="1" t="s">
        <v>346</v>
      </c>
      <c r="M4250" s="1">
        <v>20</v>
      </c>
      <c r="N4250" s="1">
        <f t="shared" si="468"/>
        <v>1660</v>
      </c>
      <c r="O4250" s="1" t="s">
        <v>9</v>
      </c>
    </row>
    <row r="4251" spans="1:15" x14ac:dyDescent="0.3">
      <c r="A4251" s="1" t="s">
        <v>5722</v>
      </c>
      <c r="B4251" s="1" t="s">
        <v>5723</v>
      </c>
      <c r="C4251" s="1" t="str">
        <f t="shared" si="462"/>
        <v>USA</v>
      </c>
      <c r="D4251" s="1" t="s">
        <v>8660</v>
      </c>
      <c r="E4251" s="7" t="str">
        <f>TEXT(DATE(MID(D4251, 13, 4), CHOOSE(MATCH( MID(D4251, 5, 3), {"Jan","Feb","Mar","Apr","May","Jun","Jul","Aug","Sep","Oct","Nov","Dec"}, 0), 1, 2, 3, 4, 5, 6, 7, 8, 9, 10, 11, 12), MID(D4251, 9, 2)), "yyyy-mm-dd")</f>
        <v>1981-05-15</v>
      </c>
      <c r="F4251" s="1" t="str">
        <f t="shared" si="463"/>
        <v>06:07:00</v>
      </c>
      <c r="G4251" s="9" t="str">
        <f t="shared" si="464"/>
        <v>May</v>
      </c>
      <c r="H4251" s="5" t="str">
        <f t="shared" si="465"/>
        <v>1981</v>
      </c>
      <c r="I4251" s="1" t="s">
        <v>6907</v>
      </c>
      <c r="J4251" s="1" t="str">
        <f t="shared" si="466"/>
        <v xml:space="preserve">Scout G1 </v>
      </c>
      <c r="K4251" s="1" t="str">
        <f t="shared" si="467"/>
        <v>Nova</v>
      </c>
      <c r="L4251" s="1" t="s">
        <v>346</v>
      </c>
      <c r="M4251" s="1"/>
      <c r="N4251" s="1">
        <f t="shared" si="468"/>
        <v>0</v>
      </c>
      <c r="O4251" s="1" t="s">
        <v>9</v>
      </c>
    </row>
    <row r="4252" spans="1:15" x14ac:dyDescent="0.3">
      <c r="A4252" s="1" t="s">
        <v>6140</v>
      </c>
      <c r="B4252" s="1" t="s">
        <v>212</v>
      </c>
      <c r="C4252" s="1" t="str">
        <f t="shared" si="462"/>
        <v>Russia</v>
      </c>
      <c r="D4252" s="1" t="s">
        <v>8661</v>
      </c>
      <c r="E4252" s="7" t="str">
        <f>TEXT(DATE(MID(D4252, 13, 4), CHOOSE(MATCH( MID(D4252, 5, 3), {"Jan","Feb","Mar","Apr","May","Jun","Jul","Aug","Sep","Oct","Nov","Dec"}, 0), 1, 2, 3, 4, 5, 6, 7, 8, 9, 10, 11, 12), MID(D4252, 9, 2)), "yyyy-mm-dd")</f>
        <v>1981-05-14</v>
      </c>
      <c r="F4252" s="1" t="str">
        <f t="shared" si="463"/>
        <v>21:45:00</v>
      </c>
      <c r="G4252" s="9" t="str">
        <f t="shared" si="464"/>
        <v>May</v>
      </c>
      <c r="H4252" s="5" t="str">
        <f t="shared" si="465"/>
        <v>1981</v>
      </c>
      <c r="I4252" s="1" t="s">
        <v>8662</v>
      </c>
      <c r="J4252" s="1" t="str">
        <f t="shared" si="466"/>
        <v xml:space="preserve">Vostok-2M </v>
      </c>
      <c r="K4252" s="1" t="str">
        <f t="shared" si="467"/>
        <v>Meteor-2 nÂ°8</v>
      </c>
      <c r="L4252" s="1" t="s">
        <v>346</v>
      </c>
      <c r="M4252" s="1"/>
      <c r="N4252" s="1">
        <f t="shared" si="468"/>
        <v>0</v>
      </c>
      <c r="O4252" s="1" t="s">
        <v>9</v>
      </c>
    </row>
    <row r="4253" spans="1:15" x14ac:dyDescent="0.3">
      <c r="A4253" s="1" t="s">
        <v>6140</v>
      </c>
      <c r="B4253" s="1" t="s">
        <v>1630</v>
      </c>
      <c r="C4253" s="1" t="str">
        <f t="shared" si="462"/>
        <v>Kazakhstan</v>
      </c>
      <c r="D4253" s="1" t="s">
        <v>8663</v>
      </c>
      <c r="E4253" s="7" t="str">
        <f>TEXT(DATE(MID(D4253, 13, 4), CHOOSE(MATCH( MID(D4253, 5, 3), {"Jan","Feb","Mar","Apr","May","Jun","Jul","Aug","Sep","Oct","Nov","Dec"}, 0), 1, 2, 3, 4, 5, 6, 7, 8, 9, 10, 11, 12), MID(D4253, 9, 2)), "yyyy-mm-dd")</f>
        <v>1981-05-14</v>
      </c>
      <c r="F4253" s="1" t="str">
        <f t="shared" si="463"/>
        <v>17:16:00</v>
      </c>
      <c r="G4253" s="9" t="str">
        <f t="shared" si="464"/>
        <v>May</v>
      </c>
      <c r="H4253" s="5" t="str">
        <f t="shared" si="465"/>
        <v>1981</v>
      </c>
      <c r="I4253" s="1" t="s">
        <v>8664</v>
      </c>
      <c r="J4253" s="1" t="str">
        <f t="shared" si="466"/>
        <v xml:space="preserve">Soyuz U </v>
      </c>
      <c r="K4253" s="1" t="str">
        <f t="shared" si="467"/>
        <v>Soyuz 40</v>
      </c>
      <c r="L4253" s="1" t="s">
        <v>346</v>
      </c>
      <c r="M4253" s="1">
        <v>20</v>
      </c>
      <c r="N4253" s="1">
        <f t="shared" si="468"/>
        <v>1660</v>
      </c>
      <c r="O4253" s="1" t="s">
        <v>9</v>
      </c>
    </row>
    <row r="4254" spans="1:15" x14ac:dyDescent="0.3">
      <c r="A4254" s="1" t="s">
        <v>6140</v>
      </c>
      <c r="B4254" s="1" t="s">
        <v>3373</v>
      </c>
      <c r="C4254" s="1" t="str">
        <f t="shared" si="462"/>
        <v>Russia</v>
      </c>
      <c r="D4254" s="1" t="s">
        <v>8665</v>
      </c>
      <c r="E4254" s="7" t="str">
        <f>TEXT(DATE(MID(D4254, 13, 4), CHOOSE(MATCH( MID(D4254, 5, 3), {"Jan","Feb","Mar","Apr","May","Jun","Jul","Aug","Sep","Oct","Nov","Dec"}, 0), 1, 2, 3, 4, 5, 6, 7, 8, 9, 10, 11, 12), MID(D4254, 9, 2)), "yyyy-mm-dd")</f>
        <v>1981-05-07</v>
      </c>
      <c r="F4254" s="1" t="str">
        <f t="shared" si="463"/>
        <v>13:21:00</v>
      </c>
      <c r="G4254" s="9" t="str">
        <f t="shared" si="464"/>
        <v>May</v>
      </c>
      <c r="H4254" s="5" t="str">
        <f t="shared" si="465"/>
        <v>1981</v>
      </c>
      <c r="I4254" s="1" t="s">
        <v>8666</v>
      </c>
      <c r="J4254" s="1" t="str">
        <f t="shared" si="466"/>
        <v xml:space="preserve">Cosmos-3M </v>
      </c>
      <c r="K4254" s="1" t="str">
        <f t="shared" si="467"/>
        <v>Cosmos 1269</v>
      </c>
      <c r="L4254" s="1" t="s">
        <v>346</v>
      </c>
      <c r="M4254" s="1"/>
      <c r="N4254" s="1">
        <f t="shared" si="468"/>
        <v>0</v>
      </c>
      <c r="O4254" s="1" t="s">
        <v>9</v>
      </c>
    </row>
    <row r="4255" spans="1:15" x14ac:dyDescent="0.3">
      <c r="A4255" s="1" t="s">
        <v>6140</v>
      </c>
      <c r="B4255" s="1" t="s">
        <v>130</v>
      </c>
      <c r="C4255" s="1" t="str">
        <f t="shared" si="462"/>
        <v>Kazakhstan</v>
      </c>
      <c r="D4255" s="1" t="s">
        <v>8667</v>
      </c>
      <c r="E4255" s="7" t="str">
        <f>TEXT(DATE(MID(D4255, 13, 4), CHOOSE(MATCH( MID(D4255, 5, 3), {"Jan","Feb","Mar","Apr","May","Jun","Jul","Aug","Sep","Oct","Nov","Dec"}, 0), 1, 2, 3, 4, 5, 6, 7, 8, 9, 10, 11, 12), MID(D4255, 9, 2)), "yyyy-mm-dd")</f>
        <v>1981-04-28</v>
      </c>
      <c r="F4255" s="1" t="str">
        <f t="shared" si="463"/>
        <v>09:00:00</v>
      </c>
      <c r="G4255" s="9" t="str">
        <f t="shared" si="464"/>
        <v>April</v>
      </c>
      <c r="H4255" s="5" t="str">
        <f t="shared" si="465"/>
        <v>1981</v>
      </c>
      <c r="I4255" s="1" t="s">
        <v>8668</v>
      </c>
      <c r="J4255" s="1" t="str">
        <f t="shared" si="466"/>
        <v xml:space="preserve">Soyuz U </v>
      </c>
      <c r="K4255" s="1" t="str">
        <f t="shared" si="467"/>
        <v>Cosmos 1268</v>
      </c>
      <c r="L4255" s="1" t="s">
        <v>346</v>
      </c>
      <c r="M4255" s="1">
        <v>20</v>
      </c>
      <c r="N4255" s="1">
        <f t="shared" si="468"/>
        <v>1660</v>
      </c>
      <c r="O4255" s="1" t="s">
        <v>9</v>
      </c>
    </row>
    <row r="4256" spans="1:15" x14ac:dyDescent="0.3">
      <c r="A4256" s="1" t="s">
        <v>6140</v>
      </c>
      <c r="B4256" s="1" t="s">
        <v>529</v>
      </c>
      <c r="C4256" s="1" t="str">
        <f t="shared" si="462"/>
        <v>Kazakhstan</v>
      </c>
      <c r="D4256" s="1" t="s">
        <v>8669</v>
      </c>
      <c r="E4256" s="7" t="str">
        <f>TEXT(DATE(MID(D4256, 13, 4), CHOOSE(MATCH( MID(D4256, 5, 3), {"Jan","Feb","Mar","Apr","May","Jun","Jul","Aug","Sep","Oct","Nov","Dec"}, 0), 1, 2, 3, 4, 5, 6, 7, 8, 9, 10, 11, 12), MID(D4256, 9, 2)), "yyyy-mm-dd")</f>
        <v>1981-04-25</v>
      </c>
      <c r="F4256" s="1" t="str">
        <f t="shared" si="463"/>
        <v>02:01:00</v>
      </c>
      <c r="G4256" s="9" t="str">
        <f t="shared" si="464"/>
        <v>April</v>
      </c>
      <c r="H4256" s="5" t="str">
        <f t="shared" si="465"/>
        <v>1981</v>
      </c>
      <c r="I4256" s="1" t="s">
        <v>8670</v>
      </c>
      <c r="J4256" s="1" t="str">
        <f t="shared" si="466"/>
        <v xml:space="preserve">Proton-K </v>
      </c>
      <c r="K4256" s="1" t="str">
        <f t="shared" si="467"/>
        <v>Cosmos 1267 (TKS)</v>
      </c>
      <c r="L4256" s="1" t="s">
        <v>346</v>
      </c>
      <c r="M4256" s="1"/>
      <c r="N4256" s="1">
        <f t="shared" si="468"/>
        <v>0</v>
      </c>
      <c r="O4256" s="1" t="s">
        <v>9</v>
      </c>
    </row>
    <row r="4257" spans="1:15" x14ac:dyDescent="0.3">
      <c r="A4257" s="1" t="s">
        <v>5603</v>
      </c>
      <c r="B4257" s="1" t="s">
        <v>4249</v>
      </c>
      <c r="C4257" s="1" t="str">
        <f t="shared" si="462"/>
        <v>USA</v>
      </c>
      <c r="D4257" s="1" t="s">
        <v>8671</v>
      </c>
      <c r="E4257" s="7" t="str">
        <f>TEXT(DATE(MID(D4257, 13, 4), CHOOSE(MATCH( MID(D4257, 5, 3), {"Jan","Feb","Mar","Apr","May","Jun","Jul","Aug","Sep","Oct","Nov","Dec"}, 0), 1, 2, 3, 4, 5, 6, 7, 8, 9, 10, 11, 12), MID(D4257, 9, 2)), "yyyy-mm-dd")</f>
        <v>1981-04-24</v>
      </c>
      <c r="F4257" s="1" t="str">
        <f t="shared" si="463"/>
        <v>21:32:00</v>
      </c>
      <c r="G4257" s="9" t="str">
        <f t="shared" si="464"/>
        <v>April</v>
      </c>
      <c r="H4257" s="5" t="str">
        <f t="shared" si="465"/>
        <v>1981</v>
      </c>
      <c r="I4257" s="1" t="s">
        <v>8672</v>
      </c>
      <c r="J4257" s="1" t="str">
        <f t="shared" si="466"/>
        <v xml:space="preserve">Titan III(34)B Agena-D </v>
      </c>
      <c r="K4257" s="1" t="str">
        <f t="shared" si="467"/>
        <v>Jumpseat 6</v>
      </c>
      <c r="L4257" s="1" t="s">
        <v>346</v>
      </c>
      <c r="M4257" s="1"/>
      <c r="N4257" s="1">
        <f t="shared" si="468"/>
        <v>0</v>
      </c>
      <c r="O4257" s="1" t="s">
        <v>9</v>
      </c>
    </row>
    <row r="4258" spans="1:15" x14ac:dyDescent="0.3">
      <c r="A4258" s="1" t="s">
        <v>6140</v>
      </c>
      <c r="B4258" s="1" t="s">
        <v>3926</v>
      </c>
      <c r="C4258" s="1" t="str">
        <f t="shared" si="462"/>
        <v>Kazakhstan</v>
      </c>
      <c r="D4258" s="1" t="s">
        <v>8673</v>
      </c>
      <c r="E4258" s="7" t="str">
        <f>TEXT(DATE(MID(D4258, 13, 4), CHOOSE(MATCH( MID(D4258, 5, 3), {"Jan","Feb","Mar","Apr","May","Jun","Jul","Aug","Sep","Oct","Nov","Dec"}, 0), 1, 2, 3, 4, 5, 6, 7, 8, 9, 10, 11, 12), MID(D4258, 9, 2)), "yyyy-mm-dd")</f>
        <v>1981-04-21</v>
      </c>
      <c r="F4258" s="1" t="str">
        <f t="shared" si="463"/>
        <v>03:45:00</v>
      </c>
      <c r="G4258" s="9" t="str">
        <f t="shared" si="464"/>
        <v>April</v>
      </c>
      <c r="H4258" s="5" t="str">
        <f t="shared" si="465"/>
        <v>1981</v>
      </c>
      <c r="I4258" s="1" t="s">
        <v>8674</v>
      </c>
      <c r="J4258" s="1" t="str">
        <f t="shared" si="466"/>
        <v xml:space="preserve">Tsyklon-2 </v>
      </c>
      <c r="K4258" s="1" t="str">
        <f t="shared" si="467"/>
        <v>Cosmos 1266</v>
      </c>
      <c r="L4258" s="1" t="s">
        <v>346</v>
      </c>
      <c r="M4258" s="1"/>
      <c r="N4258" s="1">
        <f t="shared" si="468"/>
        <v>0</v>
      </c>
      <c r="O4258" s="1" t="s">
        <v>9</v>
      </c>
    </row>
    <row r="4259" spans="1:15" x14ac:dyDescent="0.3">
      <c r="A4259" s="1" t="s">
        <v>6140</v>
      </c>
      <c r="B4259" s="1" t="s">
        <v>6615</v>
      </c>
      <c r="C4259" s="1" t="str">
        <f t="shared" si="462"/>
        <v>Russia</v>
      </c>
      <c r="D4259" s="1" t="s">
        <v>8675</v>
      </c>
      <c r="E4259" s="7" t="str">
        <f>TEXT(DATE(MID(D4259, 13, 4), CHOOSE(MATCH( MID(D4259, 5, 3), {"Jan","Feb","Mar","Apr","May","Jun","Jul","Aug","Sep","Oct","Nov","Dec"}, 0), 1, 2, 3, 4, 5, 6, 7, 8, 9, 10, 11, 12), MID(D4259, 9, 2)), "yyyy-mm-dd")</f>
        <v>1981-04-16</v>
      </c>
      <c r="F4259" s="1" t="str">
        <f t="shared" si="463"/>
        <v>11:30:00</v>
      </c>
      <c r="G4259" s="9" t="str">
        <f t="shared" si="464"/>
        <v>April</v>
      </c>
      <c r="H4259" s="5" t="str">
        <f t="shared" si="465"/>
        <v>1981</v>
      </c>
      <c r="I4259" s="1" t="s">
        <v>8676</v>
      </c>
      <c r="J4259" s="1" t="str">
        <f t="shared" si="466"/>
        <v xml:space="preserve">Soyuz U </v>
      </c>
      <c r="K4259" s="1" t="str">
        <f t="shared" si="467"/>
        <v>Cosmos 1265</v>
      </c>
      <c r="L4259" s="1" t="s">
        <v>346</v>
      </c>
      <c r="M4259" s="1">
        <v>20</v>
      </c>
      <c r="N4259" s="1">
        <f t="shared" si="468"/>
        <v>1660</v>
      </c>
      <c r="O4259" s="1" t="s">
        <v>9</v>
      </c>
    </row>
    <row r="4260" spans="1:15" x14ac:dyDescent="0.3">
      <c r="A4260" s="1" t="s">
        <v>6140</v>
      </c>
      <c r="B4260" s="1" t="s">
        <v>130</v>
      </c>
      <c r="C4260" s="1" t="str">
        <f t="shared" si="462"/>
        <v>Kazakhstan</v>
      </c>
      <c r="D4260" s="1" t="s">
        <v>8677</v>
      </c>
      <c r="E4260" s="7" t="str">
        <f>TEXT(DATE(MID(D4260, 13, 4), CHOOSE(MATCH( MID(D4260, 5, 3), {"Jan","Feb","Mar","Apr","May","Jun","Jul","Aug","Sep","Oct","Nov","Dec"}, 0), 1, 2, 3, 4, 5, 6, 7, 8, 9, 10, 11, 12), MID(D4260, 9, 2)), "yyyy-mm-dd")</f>
        <v>1981-04-15</v>
      </c>
      <c r="F4260" s="1" t="str">
        <f t="shared" si="463"/>
        <v>10:30:00</v>
      </c>
      <c r="G4260" s="9" t="str">
        <f t="shared" si="464"/>
        <v>April</v>
      </c>
      <c r="H4260" s="5" t="str">
        <f t="shared" si="465"/>
        <v>1981</v>
      </c>
      <c r="I4260" s="1" t="s">
        <v>8678</v>
      </c>
      <c r="J4260" s="1" t="str">
        <f t="shared" si="466"/>
        <v xml:space="preserve">Soyuz U </v>
      </c>
      <c r="K4260" s="1" t="str">
        <f t="shared" si="467"/>
        <v>Cosmos 1264</v>
      </c>
      <c r="L4260" s="1" t="s">
        <v>346</v>
      </c>
      <c r="M4260" s="1">
        <v>20</v>
      </c>
      <c r="N4260" s="1">
        <f t="shared" si="468"/>
        <v>1660</v>
      </c>
      <c r="O4260" s="1" t="s">
        <v>9</v>
      </c>
    </row>
    <row r="4261" spans="1:15" x14ac:dyDescent="0.3">
      <c r="A4261" s="1" t="s">
        <v>657</v>
      </c>
      <c r="B4261" s="1" t="s">
        <v>30</v>
      </c>
      <c r="C4261" s="1" t="str">
        <f t="shared" si="462"/>
        <v>USA</v>
      </c>
      <c r="D4261" s="1" t="s">
        <v>8679</v>
      </c>
      <c r="E4261" s="7" t="str">
        <f>TEXT(DATE(MID(D4261, 13, 4), CHOOSE(MATCH( MID(D4261, 5, 3), {"Jan","Feb","Mar","Apr","May","Jun","Jul","Aug","Sep","Oct","Nov","Dec"}, 0), 1, 2, 3, 4, 5, 6, 7, 8, 9, 10, 11, 12), MID(D4261, 9, 2)), "yyyy-mm-dd")</f>
        <v>1981-04-12</v>
      </c>
      <c r="F4261" s="1" t="str">
        <f t="shared" si="463"/>
        <v>12:00:00</v>
      </c>
      <c r="G4261" s="9" t="str">
        <f t="shared" si="464"/>
        <v>April</v>
      </c>
      <c r="H4261" s="5" t="str">
        <f t="shared" si="465"/>
        <v>1981</v>
      </c>
      <c r="I4261" s="1" t="s">
        <v>8680</v>
      </c>
      <c r="J4261" s="1" t="str">
        <f t="shared" si="466"/>
        <v xml:space="preserve">Space Shuttle Columbia </v>
      </c>
      <c r="K4261" s="1" t="str">
        <f t="shared" si="467"/>
        <v>STS-1</v>
      </c>
      <c r="L4261" s="1" t="s">
        <v>346</v>
      </c>
      <c r="M4261" s="1">
        <v>450</v>
      </c>
      <c r="N4261" s="1">
        <f t="shared" si="468"/>
        <v>37350</v>
      </c>
      <c r="O4261" s="1" t="s">
        <v>9</v>
      </c>
    </row>
    <row r="4262" spans="1:15" x14ac:dyDescent="0.3">
      <c r="A4262" s="1" t="s">
        <v>6140</v>
      </c>
      <c r="B4262" s="1" t="s">
        <v>3373</v>
      </c>
      <c r="C4262" s="1" t="str">
        <f t="shared" si="462"/>
        <v>Russia</v>
      </c>
      <c r="D4262" s="1" t="s">
        <v>8681</v>
      </c>
      <c r="E4262" s="7" t="str">
        <f>TEXT(DATE(MID(D4262, 13, 4), CHOOSE(MATCH( MID(D4262, 5, 3), {"Jan","Feb","Mar","Apr","May","Jun","Jul","Aug","Sep","Oct","Nov","Dec"}, 0), 1, 2, 3, 4, 5, 6, 7, 8, 9, 10, 11, 12), MID(D4262, 9, 2)), "yyyy-mm-dd")</f>
        <v>1981-04-09</v>
      </c>
      <c r="F4262" s="1" t="str">
        <f t="shared" si="463"/>
        <v>12:00:00</v>
      </c>
      <c r="G4262" s="9" t="str">
        <f t="shared" si="464"/>
        <v>April</v>
      </c>
      <c r="H4262" s="5" t="str">
        <f t="shared" si="465"/>
        <v>1981</v>
      </c>
      <c r="I4262" s="1" t="s">
        <v>8682</v>
      </c>
      <c r="J4262" s="1" t="str">
        <f t="shared" si="466"/>
        <v xml:space="preserve">Cosmos-3M </v>
      </c>
      <c r="K4262" s="1" t="str">
        <f t="shared" si="467"/>
        <v>Cosmos 1263</v>
      </c>
      <c r="L4262" s="1" t="s">
        <v>346</v>
      </c>
      <c r="M4262" s="1"/>
      <c r="N4262" s="1">
        <f t="shared" si="468"/>
        <v>0</v>
      </c>
      <c r="O4262" s="1" t="s">
        <v>9</v>
      </c>
    </row>
    <row r="4263" spans="1:15" x14ac:dyDescent="0.3">
      <c r="A4263" s="1" t="s">
        <v>6140</v>
      </c>
      <c r="B4263" s="1" t="s">
        <v>212</v>
      </c>
      <c r="C4263" s="1" t="str">
        <f t="shared" si="462"/>
        <v>Russia</v>
      </c>
      <c r="D4263" s="1" t="s">
        <v>8683</v>
      </c>
      <c r="E4263" s="7" t="str">
        <f>TEXT(DATE(MID(D4263, 13, 4), CHOOSE(MATCH( MID(D4263, 5, 3), {"Jan","Feb","Mar","Apr","May","Jun","Jul","Aug","Sep","Oct","Nov","Dec"}, 0), 1, 2, 3, 4, 5, 6, 7, 8, 9, 10, 11, 12), MID(D4263, 9, 2)), "yyyy-mm-dd")</f>
        <v>1981-04-07</v>
      </c>
      <c r="F4263" s="1" t="str">
        <f t="shared" si="463"/>
        <v>10:51:00</v>
      </c>
      <c r="G4263" s="9" t="str">
        <f t="shared" si="464"/>
        <v>April</v>
      </c>
      <c r="H4263" s="5" t="str">
        <f t="shared" si="465"/>
        <v>1981</v>
      </c>
      <c r="I4263" s="1" t="s">
        <v>8684</v>
      </c>
      <c r="J4263" s="1" t="str">
        <f t="shared" si="466"/>
        <v xml:space="preserve">Soyuz U </v>
      </c>
      <c r="K4263" s="1" t="str">
        <f t="shared" si="467"/>
        <v>Cosmos 1262</v>
      </c>
      <c r="L4263" s="1" t="s">
        <v>346</v>
      </c>
      <c r="M4263" s="1">
        <v>20</v>
      </c>
      <c r="N4263" s="1">
        <f t="shared" si="468"/>
        <v>1660</v>
      </c>
      <c r="O4263" s="1" t="s">
        <v>9</v>
      </c>
    </row>
    <row r="4264" spans="1:15" x14ac:dyDescent="0.3">
      <c r="A4264" s="1" t="s">
        <v>6140</v>
      </c>
      <c r="B4264" s="1" t="s">
        <v>6615</v>
      </c>
      <c r="C4264" s="1" t="str">
        <f t="shared" si="462"/>
        <v>Russia</v>
      </c>
      <c r="D4264" s="1" t="s">
        <v>8685</v>
      </c>
      <c r="E4264" s="7" t="str">
        <f>TEXT(DATE(MID(D4264, 13, 4), CHOOSE(MATCH( MID(D4264, 5, 3), {"Jan","Feb","Mar","Apr","May","Jun","Jul","Aug","Sep","Oct","Nov","Dec"}, 0), 1, 2, 3, 4, 5, 6, 7, 8, 9, 10, 11, 12), MID(D4264, 9, 2)), "yyyy-mm-dd")</f>
        <v>1981-03-31</v>
      </c>
      <c r="F4264" s="1" t="str">
        <f t="shared" si="463"/>
        <v>09:39:00</v>
      </c>
      <c r="G4264" s="9" t="str">
        <f t="shared" si="464"/>
        <v>March</v>
      </c>
      <c r="H4264" s="5" t="str">
        <f t="shared" si="465"/>
        <v>1981</v>
      </c>
      <c r="I4264" s="1" t="s">
        <v>8686</v>
      </c>
      <c r="J4264" s="1" t="str">
        <f t="shared" si="466"/>
        <v xml:space="preserve">Molniya-M /Block 2BL </v>
      </c>
      <c r="K4264" s="1" t="str">
        <f t="shared" si="467"/>
        <v>Cosmos 1261</v>
      </c>
      <c r="L4264" s="1" t="s">
        <v>346</v>
      </c>
      <c r="M4264" s="1"/>
      <c r="N4264" s="1">
        <f t="shared" si="468"/>
        <v>0</v>
      </c>
      <c r="O4264" s="1" t="s">
        <v>9</v>
      </c>
    </row>
    <row r="4265" spans="1:15" x14ac:dyDescent="0.3">
      <c r="A4265" s="1" t="s">
        <v>6140</v>
      </c>
      <c r="B4265" s="1" t="s">
        <v>130</v>
      </c>
      <c r="C4265" s="1" t="str">
        <f t="shared" si="462"/>
        <v>Kazakhstan</v>
      </c>
      <c r="D4265" s="1" t="s">
        <v>8687</v>
      </c>
      <c r="E4265" s="7" t="str">
        <f>TEXT(DATE(MID(D4265, 13, 4), CHOOSE(MATCH( MID(D4265, 5, 3), {"Jan","Feb","Mar","Apr","May","Jun","Jul","Aug","Sep","Oct","Nov","Dec"}, 0), 1, 2, 3, 4, 5, 6, 7, 8, 9, 10, 11, 12), MID(D4265, 9, 2)), "yyyy-mm-dd")</f>
        <v>1981-03-28</v>
      </c>
      <c r="F4265" s="1" t="str">
        <f t="shared" si="463"/>
        <v>09:30:00</v>
      </c>
      <c r="G4265" s="9" t="str">
        <f t="shared" si="464"/>
        <v>March</v>
      </c>
      <c r="H4265" s="5" t="str">
        <f t="shared" si="465"/>
        <v>1981</v>
      </c>
      <c r="I4265" s="1" t="s">
        <v>8688</v>
      </c>
      <c r="J4265" s="1" t="str">
        <f t="shared" si="466"/>
        <v xml:space="preserve">Soyuz U </v>
      </c>
      <c r="K4265" s="1" t="str">
        <f t="shared" si="467"/>
        <v>Yantar-2K nÂ°21</v>
      </c>
      <c r="L4265" s="1" t="s">
        <v>346</v>
      </c>
      <c r="M4265" s="1">
        <v>20</v>
      </c>
      <c r="N4265" s="1">
        <f t="shared" si="468"/>
        <v>1660</v>
      </c>
      <c r="O4265" s="1" t="s">
        <v>257</v>
      </c>
    </row>
    <row r="4266" spans="1:15" x14ac:dyDescent="0.3">
      <c r="A4266" s="1" t="s">
        <v>6140</v>
      </c>
      <c r="B4266" s="1" t="s">
        <v>6615</v>
      </c>
      <c r="C4266" s="1" t="str">
        <f t="shared" si="462"/>
        <v>Russia</v>
      </c>
      <c r="D4266" s="1" t="s">
        <v>8689</v>
      </c>
      <c r="E4266" s="7" t="str">
        <f>TEXT(DATE(MID(D4266, 13, 4), CHOOSE(MATCH( MID(D4266, 5, 3), {"Jan","Feb","Mar","Apr","May","Jun","Jul","Aug","Sep","Oct","Nov","Dec"}, 0), 1, 2, 3, 4, 5, 6, 7, 8, 9, 10, 11, 12), MID(D4266, 9, 2)), "yyyy-mm-dd")</f>
        <v>1981-03-24</v>
      </c>
      <c r="F4266" s="1" t="str">
        <f t="shared" si="463"/>
        <v>03:31:00</v>
      </c>
      <c r="G4266" s="9" t="str">
        <f t="shared" si="464"/>
        <v>March</v>
      </c>
      <c r="H4266" s="5" t="str">
        <f t="shared" si="465"/>
        <v>1981</v>
      </c>
      <c r="I4266" s="1" t="s">
        <v>8690</v>
      </c>
      <c r="J4266" s="1" t="str">
        <f t="shared" si="466"/>
        <v xml:space="preserve">Molniya-M /Block ML </v>
      </c>
      <c r="K4266" s="1" t="str">
        <f t="shared" si="467"/>
        <v>Molniya-3 nÂ°90</v>
      </c>
      <c r="L4266" s="1" t="s">
        <v>346</v>
      </c>
      <c r="M4266" s="1"/>
      <c r="N4266" s="1">
        <f t="shared" si="468"/>
        <v>0</v>
      </c>
      <c r="O4266" s="1" t="s">
        <v>9</v>
      </c>
    </row>
    <row r="4267" spans="1:15" x14ac:dyDescent="0.3">
      <c r="A4267" s="1" t="s">
        <v>6140</v>
      </c>
      <c r="B4267" s="1" t="s">
        <v>1630</v>
      </c>
      <c r="C4267" s="1" t="str">
        <f t="shared" si="462"/>
        <v>Kazakhstan</v>
      </c>
      <c r="D4267" s="1" t="s">
        <v>8691</v>
      </c>
      <c r="E4267" s="7" t="str">
        <f>TEXT(DATE(MID(D4267, 13, 4), CHOOSE(MATCH( MID(D4267, 5, 3), {"Jan","Feb","Mar","Apr","May","Jun","Jul","Aug","Sep","Oct","Nov","Dec"}, 0), 1, 2, 3, 4, 5, 6, 7, 8, 9, 10, 11, 12), MID(D4267, 9, 2)), "yyyy-mm-dd")</f>
        <v>1981-03-22</v>
      </c>
      <c r="F4267" s="1" t="str">
        <f t="shared" si="463"/>
        <v>14:58:00</v>
      </c>
      <c r="G4267" s="9" t="str">
        <f t="shared" si="464"/>
        <v>March</v>
      </c>
      <c r="H4267" s="5" t="str">
        <f t="shared" si="465"/>
        <v>1981</v>
      </c>
      <c r="I4267" s="1" t="s">
        <v>8692</v>
      </c>
      <c r="J4267" s="1" t="str">
        <f t="shared" si="466"/>
        <v xml:space="preserve">Soyuz U </v>
      </c>
      <c r="K4267" s="1" t="str">
        <f t="shared" si="467"/>
        <v>Soyuz 39</v>
      </c>
      <c r="L4267" s="1" t="s">
        <v>346</v>
      </c>
      <c r="M4267" s="1">
        <v>20</v>
      </c>
      <c r="N4267" s="1">
        <f t="shared" si="468"/>
        <v>1660</v>
      </c>
      <c r="O4267" s="1" t="s">
        <v>9</v>
      </c>
    </row>
    <row r="4268" spans="1:15" x14ac:dyDescent="0.3">
      <c r="A4268" s="1" t="s">
        <v>6140</v>
      </c>
      <c r="B4268" s="1" t="s">
        <v>6795</v>
      </c>
      <c r="C4268" s="1" t="str">
        <f t="shared" si="462"/>
        <v>Kazakhstan</v>
      </c>
      <c r="D4268" s="1" t="s">
        <v>8693</v>
      </c>
      <c r="E4268" s="7" t="str">
        <f>TEXT(DATE(MID(D4268, 13, 4), CHOOSE(MATCH( MID(D4268, 5, 3), {"Jan","Feb","Mar","Apr","May","Jun","Jul","Aug","Sep","Oct","Nov","Dec"}, 0), 1, 2, 3, 4, 5, 6, 7, 8, 9, 10, 11, 12), MID(D4268, 9, 2)), "yyyy-mm-dd")</f>
        <v>1981-03-20</v>
      </c>
      <c r="F4268" s="1" t="str">
        <f t="shared" si="463"/>
        <v>23:45:00</v>
      </c>
      <c r="G4268" s="9" t="str">
        <f t="shared" si="464"/>
        <v>March</v>
      </c>
      <c r="H4268" s="5" t="str">
        <f t="shared" si="465"/>
        <v>1981</v>
      </c>
      <c r="I4268" s="1" t="s">
        <v>8694</v>
      </c>
      <c r="J4268" s="1" t="str">
        <f t="shared" si="466"/>
        <v xml:space="preserve">Tsyklon-2 </v>
      </c>
      <c r="K4268" s="1" t="str">
        <f t="shared" si="467"/>
        <v>Cosmos 1260</v>
      </c>
      <c r="L4268" s="1" t="s">
        <v>346</v>
      </c>
      <c r="M4268" s="1"/>
      <c r="N4268" s="1">
        <f t="shared" si="468"/>
        <v>0</v>
      </c>
      <c r="O4268" s="1" t="s">
        <v>9</v>
      </c>
    </row>
    <row r="4269" spans="1:15" x14ac:dyDescent="0.3">
      <c r="A4269" s="1" t="s">
        <v>6140</v>
      </c>
      <c r="B4269" s="1" t="s">
        <v>6272</v>
      </c>
      <c r="C4269" s="1" t="str">
        <f t="shared" si="462"/>
        <v>Kazakhstan</v>
      </c>
      <c r="D4269" s="1" t="s">
        <v>8695</v>
      </c>
      <c r="E4269" s="7" t="str">
        <f>TEXT(DATE(MID(D4269, 13, 4), CHOOSE(MATCH( MID(D4269, 5, 3), {"Jan","Feb","Mar","Apr","May","Jun","Jul","Aug","Sep","Oct","Nov","Dec"}, 0), 1, 2, 3, 4, 5, 6, 7, 8, 9, 10, 11, 12), MID(D4269, 9, 2)), "yyyy-mm-dd")</f>
        <v>1981-03-18</v>
      </c>
      <c r="F4269" s="1" t="str">
        <f t="shared" si="463"/>
        <v>04:40:00</v>
      </c>
      <c r="G4269" s="9" t="str">
        <f t="shared" si="464"/>
        <v>March</v>
      </c>
      <c r="H4269" s="5" t="str">
        <f t="shared" si="465"/>
        <v>1981</v>
      </c>
      <c r="I4269" s="1" t="s">
        <v>8696</v>
      </c>
      <c r="J4269" s="1" t="str">
        <f t="shared" si="466"/>
        <v xml:space="preserve">Proton-K/Block-DM </v>
      </c>
      <c r="K4269" s="1" t="str">
        <f t="shared" si="467"/>
        <v>Raduga 8</v>
      </c>
      <c r="L4269" s="1" t="s">
        <v>346</v>
      </c>
      <c r="M4269" s="1"/>
      <c r="N4269" s="1">
        <f t="shared" si="468"/>
        <v>0</v>
      </c>
      <c r="O4269" s="1" t="s">
        <v>9</v>
      </c>
    </row>
    <row r="4270" spans="1:15" x14ac:dyDescent="0.3">
      <c r="A4270" s="1" t="s">
        <v>6140</v>
      </c>
      <c r="B4270" s="1" t="s">
        <v>130</v>
      </c>
      <c r="C4270" s="1" t="str">
        <f t="shared" si="462"/>
        <v>Kazakhstan</v>
      </c>
      <c r="D4270" s="1" t="s">
        <v>8697</v>
      </c>
      <c r="E4270" s="7" t="str">
        <f>TEXT(DATE(MID(D4270, 13, 4), CHOOSE(MATCH( MID(D4270, 5, 3), {"Jan","Feb","Mar","Apr","May","Jun","Jul","Aug","Sep","Oct","Nov","Dec"}, 0), 1, 2, 3, 4, 5, 6, 7, 8, 9, 10, 11, 12), MID(D4270, 9, 2)), "yyyy-mm-dd")</f>
        <v>1981-03-17</v>
      </c>
      <c r="F4270" s="1" t="str">
        <f t="shared" si="463"/>
        <v>08:40:00</v>
      </c>
      <c r="G4270" s="9" t="str">
        <f t="shared" si="464"/>
        <v>March</v>
      </c>
      <c r="H4270" s="5" t="str">
        <f t="shared" si="465"/>
        <v>1981</v>
      </c>
      <c r="I4270" s="1" t="s">
        <v>8698</v>
      </c>
      <c r="J4270" s="1" t="str">
        <f t="shared" si="466"/>
        <v xml:space="preserve">Soyuz U </v>
      </c>
      <c r="K4270" s="1" t="str">
        <f t="shared" si="467"/>
        <v>Cosmos 1259</v>
      </c>
      <c r="L4270" s="1" t="s">
        <v>346</v>
      </c>
      <c r="M4270" s="1">
        <v>20</v>
      </c>
      <c r="N4270" s="1">
        <f t="shared" si="468"/>
        <v>1660</v>
      </c>
      <c r="O4270" s="1" t="s">
        <v>9</v>
      </c>
    </row>
    <row r="4271" spans="1:15" x14ac:dyDescent="0.3">
      <c r="A4271" s="1" t="s">
        <v>5603</v>
      </c>
      <c r="B4271" s="1" t="s">
        <v>11</v>
      </c>
      <c r="C4271" s="1" t="str">
        <f t="shared" si="462"/>
        <v>USA</v>
      </c>
      <c r="D4271" s="1" t="s">
        <v>8699</v>
      </c>
      <c r="E4271" s="7" t="str">
        <f>TEXT(DATE(MID(D4271, 13, 4), CHOOSE(MATCH( MID(D4271, 5, 3), {"Jan","Feb","Mar","Apr","May","Jun","Jul","Aug","Sep","Oct","Nov","Dec"}, 0), 1, 2, 3, 4, 5, 6, 7, 8, 9, 10, 11, 12), MID(D4271, 9, 2)), "yyyy-mm-dd")</f>
        <v>1981-03-16</v>
      </c>
      <c r="F4271" s="1" t="str">
        <f t="shared" si="463"/>
        <v>19:24:00</v>
      </c>
      <c r="G4271" s="9" t="str">
        <f t="shared" si="464"/>
        <v>March</v>
      </c>
      <c r="H4271" s="5" t="str">
        <f t="shared" si="465"/>
        <v>1981</v>
      </c>
      <c r="I4271" s="1" t="s">
        <v>8700</v>
      </c>
      <c r="J4271" s="1" t="str">
        <f t="shared" si="466"/>
        <v xml:space="preserve">Titan III(23)C </v>
      </c>
      <c r="K4271" s="1" t="str">
        <f t="shared" si="467"/>
        <v>DSP-9</v>
      </c>
      <c r="L4271" s="1" t="s">
        <v>346</v>
      </c>
      <c r="M4271" s="1"/>
      <c r="N4271" s="1">
        <f t="shared" si="468"/>
        <v>0</v>
      </c>
      <c r="O4271" s="1" t="s">
        <v>9</v>
      </c>
    </row>
    <row r="4272" spans="1:15" x14ac:dyDescent="0.3">
      <c r="A4272" s="1" t="s">
        <v>6140</v>
      </c>
      <c r="B4272" s="1" t="s">
        <v>3926</v>
      </c>
      <c r="C4272" s="1" t="str">
        <f t="shared" si="462"/>
        <v>Kazakhstan</v>
      </c>
      <c r="D4272" s="1" t="s">
        <v>8701</v>
      </c>
      <c r="E4272" s="7" t="str">
        <f>TEXT(DATE(MID(D4272, 13, 4), CHOOSE(MATCH( MID(D4272, 5, 3), {"Jan","Feb","Mar","Apr","May","Jun","Jul","Aug","Sep","Oct","Nov","Dec"}, 0), 1, 2, 3, 4, 5, 6, 7, 8, 9, 10, 11, 12), MID(D4272, 9, 2)), "yyyy-mm-dd")</f>
        <v>1981-03-14</v>
      </c>
      <c r="F4272" s="1" t="str">
        <f t="shared" si="463"/>
        <v>16:55:00</v>
      </c>
      <c r="G4272" s="9" t="str">
        <f t="shared" si="464"/>
        <v>March</v>
      </c>
      <c r="H4272" s="5" t="str">
        <f t="shared" si="465"/>
        <v>1981</v>
      </c>
      <c r="I4272" s="1" t="s">
        <v>8702</v>
      </c>
      <c r="J4272" s="1" t="str">
        <f t="shared" si="466"/>
        <v xml:space="preserve">Tsyklon-2 </v>
      </c>
      <c r="K4272" s="1" t="str">
        <f t="shared" si="467"/>
        <v>Cosmos 1258</v>
      </c>
      <c r="L4272" s="1" t="s">
        <v>346</v>
      </c>
      <c r="M4272" s="1"/>
      <c r="N4272" s="1">
        <f t="shared" si="468"/>
        <v>0</v>
      </c>
      <c r="O4272" s="1" t="s">
        <v>9</v>
      </c>
    </row>
    <row r="4273" spans="1:15" x14ac:dyDescent="0.3">
      <c r="A4273" s="1" t="s">
        <v>6140</v>
      </c>
      <c r="B4273" s="1" t="s">
        <v>1630</v>
      </c>
      <c r="C4273" s="1" t="str">
        <f t="shared" si="462"/>
        <v>Kazakhstan</v>
      </c>
      <c r="D4273" s="1" t="s">
        <v>8703</v>
      </c>
      <c r="E4273" s="7" t="str">
        <f>TEXT(DATE(MID(D4273, 13, 4), CHOOSE(MATCH( MID(D4273, 5, 3), {"Jan","Feb","Mar","Apr","May","Jun","Jul","Aug","Sep","Oct","Nov","Dec"}, 0), 1, 2, 3, 4, 5, 6, 7, 8, 9, 10, 11, 12), MID(D4273, 9, 2)), "yyyy-mm-dd")</f>
        <v>1981-03-12</v>
      </c>
      <c r="F4273" s="1" t="str">
        <f t="shared" si="463"/>
        <v>19:00:00</v>
      </c>
      <c r="G4273" s="9" t="str">
        <f t="shared" si="464"/>
        <v>March</v>
      </c>
      <c r="H4273" s="5" t="str">
        <f t="shared" si="465"/>
        <v>1981</v>
      </c>
      <c r="I4273" s="1" t="s">
        <v>8704</v>
      </c>
      <c r="J4273" s="1" t="str">
        <f t="shared" si="466"/>
        <v xml:space="preserve">Soyuz U </v>
      </c>
      <c r="K4273" s="1" t="str">
        <f t="shared" si="467"/>
        <v>Soyuz T-4</v>
      </c>
      <c r="L4273" s="1" t="s">
        <v>346</v>
      </c>
      <c r="M4273" s="1">
        <v>20</v>
      </c>
      <c r="N4273" s="1">
        <f t="shared" si="468"/>
        <v>1660</v>
      </c>
      <c r="O4273" s="1" t="s">
        <v>9</v>
      </c>
    </row>
    <row r="4274" spans="1:15" x14ac:dyDescent="0.3">
      <c r="A4274" s="1" t="s">
        <v>6140</v>
      </c>
      <c r="B4274" s="1" t="s">
        <v>6482</v>
      </c>
      <c r="C4274" s="1" t="str">
        <f t="shared" si="462"/>
        <v>Russia</v>
      </c>
      <c r="D4274" s="1" t="s">
        <v>8705</v>
      </c>
      <c r="E4274" s="7" t="str">
        <f>TEXT(DATE(MID(D4274, 13, 4), CHOOSE(MATCH( MID(D4274, 5, 3), {"Jan","Feb","Mar","Apr","May","Jun","Jul","Aug","Sep","Oct","Nov","Dec"}, 0), 1, 2, 3, 4, 5, 6, 7, 8, 9, 10, 11, 12), MID(D4274, 9, 2)), "yyyy-mm-dd")</f>
        <v>1981-03-06</v>
      </c>
      <c r="F4274" s="1" t="str">
        <f t="shared" si="463"/>
        <v>11:31:00</v>
      </c>
      <c r="G4274" s="9" t="str">
        <f t="shared" si="464"/>
        <v>March</v>
      </c>
      <c r="H4274" s="5" t="str">
        <f t="shared" si="465"/>
        <v>1981</v>
      </c>
      <c r="I4274" s="1" t="s">
        <v>8706</v>
      </c>
      <c r="J4274" s="1" t="str">
        <f t="shared" si="466"/>
        <v xml:space="preserve">Cosmos-3M </v>
      </c>
      <c r="K4274" s="1" t="str">
        <f t="shared" si="467"/>
        <v>Cosmos 1250 to 1257</v>
      </c>
      <c r="L4274" s="1" t="s">
        <v>346</v>
      </c>
      <c r="M4274" s="1"/>
      <c r="N4274" s="1">
        <f t="shared" si="468"/>
        <v>0</v>
      </c>
      <c r="O4274" s="1" t="s">
        <v>9</v>
      </c>
    </row>
    <row r="4275" spans="1:15" x14ac:dyDescent="0.3">
      <c r="A4275" s="1" t="s">
        <v>6140</v>
      </c>
      <c r="B4275" s="1" t="s">
        <v>6795</v>
      </c>
      <c r="C4275" s="1" t="str">
        <f t="shared" si="462"/>
        <v>Kazakhstan</v>
      </c>
      <c r="D4275" s="1" t="s">
        <v>8707</v>
      </c>
      <c r="E4275" s="7" t="str">
        <f>TEXT(DATE(MID(D4275, 13, 4), CHOOSE(MATCH( MID(D4275, 5, 3), {"Jan","Feb","Mar","Apr","May","Jun","Jul","Aug","Sep","Oct","Nov","Dec"}, 0), 1, 2, 3, 4, 5, 6, 7, 8, 9, 10, 11, 12), MID(D4275, 9, 2)), "yyyy-mm-dd")</f>
        <v>1981-03-05</v>
      </c>
      <c r="F4275" s="1" t="str">
        <f t="shared" si="463"/>
        <v>18:09:00</v>
      </c>
      <c r="G4275" s="9" t="str">
        <f t="shared" si="464"/>
        <v>March</v>
      </c>
      <c r="H4275" s="5" t="str">
        <f t="shared" si="465"/>
        <v>1981</v>
      </c>
      <c r="I4275" s="1" t="s">
        <v>8708</v>
      </c>
      <c r="J4275" s="1" t="str">
        <f t="shared" si="466"/>
        <v xml:space="preserve">Tsyklon-2 </v>
      </c>
      <c r="K4275" s="1" t="str">
        <f t="shared" si="467"/>
        <v>Cosmos 1249</v>
      </c>
      <c r="L4275" s="1" t="s">
        <v>346</v>
      </c>
      <c r="M4275" s="1"/>
      <c r="N4275" s="1">
        <f t="shared" si="468"/>
        <v>0</v>
      </c>
      <c r="O4275" s="1" t="s">
        <v>9</v>
      </c>
    </row>
    <row r="4276" spans="1:15" x14ac:dyDescent="0.3">
      <c r="A4276" s="1" t="s">
        <v>6140</v>
      </c>
      <c r="B4276" s="1" t="s">
        <v>6615</v>
      </c>
      <c r="C4276" s="1" t="str">
        <f t="shared" si="462"/>
        <v>Russia</v>
      </c>
      <c r="D4276" s="1" t="s">
        <v>8709</v>
      </c>
      <c r="E4276" s="7" t="str">
        <f>TEXT(DATE(MID(D4276, 13, 4), CHOOSE(MATCH( MID(D4276, 5, 3), {"Jan","Feb","Mar","Apr","May","Jun","Jul","Aug","Sep","Oct","Nov","Dec"}, 0), 1, 2, 3, 4, 5, 6, 7, 8, 9, 10, 11, 12), MID(D4276, 9, 2)), "yyyy-mm-dd")</f>
        <v>1981-03-05</v>
      </c>
      <c r="F4276" s="1" t="str">
        <f t="shared" si="463"/>
        <v>15:00:00</v>
      </c>
      <c r="G4276" s="9" t="str">
        <f t="shared" si="464"/>
        <v>March</v>
      </c>
      <c r="H4276" s="5" t="str">
        <f t="shared" si="465"/>
        <v>1981</v>
      </c>
      <c r="I4276" s="1" t="s">
        <v>8710</v>
      </c>
      <c r="J4276" s="1" t="str">
        <f t="shared" si="466"/>
        <v xml:space="preserve">Soyuz U </v>
      </c>
      <c r="K4276" s="1" t="str">
        <f t="shared" si="467"/>
        <v>Cosmos 1248</v>
      </c>
      <c r="L4276" s="1" t="s">
        <v>346</v>
      </c>
      <c r="M4276" s="1">
        <v>20</v>
      </c>
      <c r="N4276" s="1">
        <f t="shared" si="468"/>
        <v>1660</v>
      </c>
      <c r="O4276" s="1" t="s">
        <v>9</v>
      </c>
    </row>
    <row r="4277" spans="1:15" x14ac:dyDescent="0.3">
      <c r="A4277" s="1" t="s">
        <v>5722</v>
      </c>
      <c r="B4277" s="1" t="s">
        <v>4249</v>
      </c>
      <c r="C4277" s="1" t="str">
        <f t="shared" si="462"/>
        <v>USA</v>
      </c>
      <c r="D4277" s="1" t="s">
        <v>8711</v>
      </c>
      <c r="E4277" s="7" t="str">
        <f>TEXT(DATE(MID(D4277, 13, 4), CHOOSE(MATCH( MID(D4277, 5, 3), {"Jan","Feb","Mar","Apr","May","Jun","Jul","Aug","Sep","Oct","Nov","Dec"}, 0), 1, 2, 3, 4, 5, 6, 7, 8, 9, 10, 11, 12), MID(D4277, 9, 2)), "yyyy-mm-dd")</f>
        <v>1981-02-28</v>
      </c>
      <c r="F4277" s="1" t="str">
        <f t="shared" si="463"/>
        <v>19:15:00</v>
      </c>
      <c r="G4277" s="9" t="str">
        <f t="shared" si="464"/>
        <v>February</v>
      </c>
      <c r="H4277" s="5" t="str">
        <f t="shared" si="465"/>
        <v>1981</v>
      </c>
      <c r="I4277" s="1" t="s">
        <v>8712</v>
      </c>
      <c r="J4277" s="1" t="str">
        <f t="shared" si="466"/>
        <v xml:space="preserve">Titan III(24)B </v>
      </c>
      <c r="K4277" s="1" t="str">
        <f t="shared" si="467"/>
        <v>OPS 1166</v>
      </c>
      <c r="L4277" s="1" t="s">
        <v>346</v>
      </c>
      <c r="M4277" s="1"/>
      <c r="N4277" s="1">
        <f t="shared" si="468"/>
        <v>0</v>
      </c>
      <c r="O4277" s="1" t="s">
        <v>9</v>
      </c>
    </row>
    <row r="4278" spans="1:15" x14ac:dyDescent="0.3">
      <c r="A4278" s="1" t="s">
        <v>5556</v>
      </c>
      <c r="B4278" s="1" t="s">
        <v>4149</v>
      </c>
      <c r="C4278" s="1" t="str">
        <f t="shared" si="462"/>
        <v>USA</v>
      </c>
      <c r="D4278" s="1" t="s">
        <v>8713</v>
      </c>
      <c r="E4278" s="7" t="str">
        <f>TEXT(DATE(MID(D4278, 13, 4), CHOOSE(MATCH( MID(D4278, 5, 3), {"Jan","Feb","Mar","Apr","May","Jun","Jul","Aug","Sep","Oct","Nov","Dec"}, 0), 1, 2, 3, 4, 5, 6, 7, 8, 9, 10, 11, 12), MID(D4278, 9, 2)), "yyyy-mm-dd")</f>
        <v>1981-02-21</v>
      </c>
      <c r="F4278" s="1" t="str">
        <f t="shared" si="463"/>
        <v>23:23:00</v>
      </c>
      <c r="G4278" s="9" t="str">
        <f t="shared" si="464"/>
        <v>February</v>
      </c>
      <c r="H4278" s="5" t="str">
        <f t="shared" si="465"/>
        <v>1981</v>
      </c>
      <c r="I4278" s="1" t="s">
        <v>8714</v>
      </c>
      <c r="J4278" s="1" t="str">
        <f t="shared" si="466"/>
        <v xml:space="preserve">Atlas-SLV3D Centaur-D1AR </v>
      </c>
      <c r="K4278" s="1" t="str">
        <f t="shared" si="467"/>
        <v>Comstar D4</v>
      </c>
      <c r="L4278" s="1" t="s">
        <v>346</v>
      </c>
      <c r="M4278" s="1"/>
      <c r="N4278" s="1">
        <f t="shared" si="468"/>
        <v>0</v>
      </c>
      <c r="O4278" s="1" t="s">
        <v>9</v>
      </c>
    </row>
    <row r="4279" spans="1:15" x14ac:dyDescent="0.3">
      <c r="A4279" s="1" t="s">
        <v>3891</v>
      </c>
      <c r="B4279" s="1" t="s">
        <v>714</v>
      </c>
      <c r="C4279" s="1" t="str">
        <f t="shared" si="462"/>
        <v>Japan</v>
      </c>
      <c r="D4279" s="1" t="s">
        <v>8715</v>
      </c>
      <c r="E4279" s="7" t="str">
        <f>TEXT(DATE(MID(D4279, 13, 4), CHOOSE(MATCH( MID(D4279, 5, 3), {"Jan","Feb","Mar","Apr","May","Jun","Jul","Aug","Sep","Oct","Nov","Dec"}, 0), 1, 2, 3, 4, 5, 6, 7, 8, 9, 10, 11, 12), MID(D4279, 9, 2)), "yyyy-mm-dd")</f>
        <v>1981-02-21</v>
      </c>
      <c r="F4279" s="1" t="str">
        <f t="shared" si="463"/>
        <v>00:30:00</v>
      </c>
      <c r="G4279" s="9" t="str">
        <f t="shared" si="464"/>
        <v>February</v>
      </c>
      <c r="H4279" s="5" t="str">
        <f t="shared" si="465"/>
        <v>1981</v>
      </c>
      <c r="I4279" s="1" t="s">
        <v>8716</v>
      </c>
      <c r="J4279" s="1" t="str">
        <f t="shared" si="466"/>
        <v xml:space="preserve">Mu-III S </v>
      </c>
      <c r="K4279" s="1" t="str">
        <f t="shared" si="467"/>
        <v>Hinotori</v>
      </c>
      <c r="L4279" s="1" t="s">
        <v>346</v>
      </c>
      <c r="M4279" s="1"/>
      <c r="N4279" s="1">
        <f t="shared" si="468"/>
        <v>0</v>
      </c>
      <c r="O4279" s="1" t="s">
        <v>9</v>
      </c>
    </row>
    <row r="4280" spans="1:15" x14ac:dyDescent="0.3">
      <c r="A4280" s="1" t="s">
        <v>6140</v>
      </c>
      <c r="B4280" s="1" t="s">
        <v>3038</v>
      </c>
      <c r="C4280" s="1" t="str">
        <f t="shared" si="462"/>
        <v>Russia</v>
      </c>
      <c r="D4280" s="1" t="s">
        <v>8717</v>
      </c>
      <c r="E4280" s="7" t="str">
        <f>TEXT(DATE(MID(D4280, 13, 4), CHOOSE(MATCH( MID(D4280, 5, 3), {"Jan","Feb","Mar","Apr","May","Jun","Jul","Aug","Sep","Oct","Nov","Dec"}, 0), 1, 2, 3, 4, 5, 6, 7, 8, 9, 10, 11, 12), MID(D4280, 9, 2)), "yyyy-mm-dd")</f>
        <v>1981-02-19</v>
      </c>
      <c r="F4280" s="1" t="str">
        <f t="shared" si="463"/>
        <v>10:00:00</v>
      </c>
      <c r="G4280" s="9" t="str">
        <f t="shared" si="464"/>
        <v>February</v>
      </c>
      <c r="H4280" s="5" t="str">
        <f t="shared" si="465"/>
        <v>1981</v>
      </c>
      <c r="I4280" s="1" t="s">
        <v>8718</v>
      </c>
      <c r="J4280" s="1" t="str">
        <f t="shared" si="466"/>
        <v xml:space="preserve">Molniya-M /Block 2BL </v>
      </c>
      <c r="K4280" s="1" t="str">
        <f t="shared" si="467"/>
        <v>Cosmos 1247</v>
      </c>
      <c r="L4280" s="1" t="s">
        <v>346</v>
      </c>
      <c r="M4280" s="1"/>
      <c r="N4280" s="1">
        <f t="shared" si="468"/>
        <v>0</v>
      </c>
      <c r="O4280" s="1" t="s">
        <v>9</v>
      </c>
    </row>
    <row r="4281" spans="1:15" x14ac:dyDescent="0.3">
      <c r="A4281" s="1" t="s">
        <v>6140</v>
      </c>
      <c r="B4281" s="1" t="s">
        <v>130</v>
      </c>
      <c r="C4281" s="1" t="str">
        <f t="shared" si="462"/>
        <v>Kazakhstan</v>
      </c>
      <c r="D4281" s="1" t="s">
        <v>8719</v>
      </c>
      <c r="E4281" s="7" t="str">
        <f>TEXT(DATE(MID(D4281, 13, 4), CHOOSE(MATCH( MID(D4281, 5, 3), {"Jan","Feb","Mar","Apr","May","Jun","Jul","Aug","Sep","Oct","Nov","Dec"}, 0), 1, 2, 3, 4, 5, 6, 7, 8, 9, 10, 11, 12), MID(D4281, 9, 2)), "yyyy-mm-dd")</f>
        <v>1981-02-18</v>
      </c>
      <c r="F4281" s="1" t="str">
        <f t="shared" si="463"/>
        <v>09:00:00</v>
      </c>
      <c r="G4281" s="9" t="str">
        <f t="shared" si="464"/>
        <v>February</v>
      </c>
      <c r="H4281" s="5" t="str">
        <f t="shared" si="465"/>
        <v>1981</v>
      </c>
      <c r="I4281" s="1" t="s">
        <v>8720</v>
      </c>
      <c r="J4281" s="1" t="str">
        <f t="shared" si="466"/>
        <v xml:space="preserve">Soyuz U </v>
      </c>
      <c r="K4281" s="1" t="str">
        <f t="shared" si="467"/>
        <v>Cosmos 1246</v>
      </c>
      <c r="L4281" s="1" t="s">
        <v>346</v>
      </c>
      <c r="M4281" s="1">
        <v>20</v>
      </c>
      <c r="N4281" s="1">
        <f t="shared" si="468"/>
        <v>1660</v>
      </c>
      <c r="O4281" s="1" t="s">
        <v>9</v>
      </c>
    </row>
    <row r="4282" spans="1:15" x14ac:dyDescent="0.3">
      <c r="A4282" s="1" t="s">
        <v>6140</v>
      </c>
      <c r="B4282" s="1" t="s">
        <v>212</v>
      </c>
      <c r="C4282" s="1" t="str">
        <f t="shared" si="462"/>
        <v>Russia</v>
      </c>
      <c r="D4282" s="1" t="s">
        <v>8721</v>
      </c>
      <c r="E4282" s="7" t="str">
        <f>TEXT(DATE(MID(D4282, 13, 4), CHOOSE(MATCH( MID(D4282, 5, 3), {"Jan","Feb","Mar","Apr","May","Jun","Jul","Aug","Sep","Oct","Nov","Dec"}, 0), 1, 2, 3, 4, 5, 6, 7, 8, 9, 10, 11, 12), MID(D4282, 9, 2)), "yyyy-mm-dd")</f>
        <v>1981-02-13</v>
      </c>
      <c r="F4282" s="1" t="str">
        <f t="shared" si="463"/>
        <v>11:15:00</v>
      </c>
      <c r="G4282" s="9" t="str">
        <f t="shared" si="464"/>
        <v>February</v>
      </c>
      <c r="H4282" s="5" t="str">
        <f t="shared" si="465"/>
        <v>1981</v>
      </c>
      <c r="I4282" s="1" t="s">
        <v>8722</v>
      </c>
      <c r="J4282" s="1" t="str">
        <f t="shared" si="466"/>
        <v xml:space="preserve">Soyuz U </v>
      </c>
      <c r="K4282" s="1" t="str">
        <f t="shared" si="467"/>
        <v>Cosmos 1245</v>
      </c>
      <c r="L4282" s="1" t="s">
        <v>346</v>
      </c>
      <c r="M4282" s="1">
        <v>20</v>
      </c>
      <c r="N4282" s="1">
        <f t="shared" si="468"/>
        <v>1660</v>
      </c>
      <c r="O4282" s="1" t="s">
        <v>9</v>
      </c>
    </row>
    <row r="4283" spans="1:15" x14ac:dyDescent="0.3">
      <c r="A4283" s="1" t="s">
        <v>6140</v>
      </c>
      <c r="B4283" s="1" t="s">
        <v>3373</v>
      </c>
      <c r="C4283" s="1" t="str">
        <f t="shared" si="462"/>
        <v>Russia</v>
      </c>
      <c r="D4283" s="1" t="s">
        <v>8723</v>
      </c>
      <c r="E4283" s="7" t="str">
        <f>TEXT(DATE(MID(D4283, 13, 4), CHOOSE(MATCH( MID(D4283, 5, 3), {"Jan","Feb","Mar","Apr","May","Jun","Jul","Aug","Sep","Oct","Nov","Dec"}, 0), 1, 2, 3, 4, 5, 6, 7, 8, 9, 10, 11, 12), MID(D4283, 9, 2)), "yyyy-mm-dd")</f>
        <v>1981-02-12</v>
      </c>
      <c r="F4283" s="1" t="str">
        <f t="shared" si="463"/>
        <v>18:21:00</v>
      </c>
      <c r="G4283" s="9" t="str">
        <f t="shared" si="464"/>
        <v>February</v>
      </c>
      <c r="H4283" s="5" t="str">
        <f t="shared" si="465"/>
        <v>1981</v>
      </c>
      <c r="I4283" s="1" t="s">
        <v>8724</v>
      </c>
      <c r="J4283" s="1" t="str">
        <f t="shared" si="466"/>
        <v xml:space="preserve">Cosmos-3M </v>
      </c>
      <c r="K4283" s="1" t="str">
        <f t="shared" si="467"/>
        <v>Cosmos 1244</v>
      </c>
      <c r="L4283" s="1" t="s">
        <v>346</v>
      </c>
      <c r="M4283" s="1"/>
      <c r="N4283" s="1">
        <f t="shared" si="468"/>
        <v>0</v>
      </c>
      <c r="O4283" s="1" t="s">
        <v>9</v>
      </c>
    </row>
    <row r="4284" spans="1:15" x14ac:dyDescent="0.3">
      <c r="A4284" s="1" t="s">
        <v>60</v>
      </c>
      <c r="B4284" s="1" t="s">
        <v>61</v>
      </c>
      <c r="C4284" s="1" t="str">
        <f t="shared" si="462"/>
        <v>Japan</v>
      </c>
      <c r="D4284" s="1" t="s">
        <v>8725</v>
      </c>
      <c r="E4284" s="7" t="str">
        <f>TEXT(DATE(MID(D4284, 13, 4), CHOOSE(MATCH( MID(D4284, 5, 3), {"Jan","Feb","Mar","Apr","May","Jun","Jul","Aug","Sep","Oct","Nov","Dec"}, 0), 1, 2, 3, 4, 5, 6, 7, 8, 9, 10, 11, 12), MID(D4284, 9, 2)), "yyyy-mm-dd")</f>
        <v>1981-02-11</v>
      </c>
      <c r="F4284" s="1" t="str">
        <f t="shared" si="463"/>
        <v>08:30:00</v>
      </c>
      <c r="G4284" s="9" t="str">
        <f t="shared" si="464"/>
        <v>February</v>
      </c>
      <c r="H4284" s="5" t="str">
        <f t="shared" si="465"/>
        <v>1981</v>
      </c>
      <c r="I4284" s="1" t="s">
        <v>8726</v>
      </c>
      <c r="J4284" s="1" t="str">
        <f t="shared" si="466"/>
        <v xml:space="preserve">N-II Star-37E </v>
      </c>
      <c r="K4284" s="1" t="str">
        <f t="shared" si="467"/>
        <v>Kiku 3</v>
      </c>
      <c r="L4284" s="1" t="s">
        <v>346</v>
      </c>
      <c r="M4284" s="1"/>
      <c r="N4284" s="1">
        <f t="shared" si="468"/>
        <v>0</v>
      </c>
      <c r="O4284" s="1" t="s">
        <v>9</v>
      </c>
    </row>
    <row r="4285" spans="1:15" x14ac:dyDescent="0.3">
      <c r="A4285" s="1" t="s">
        <v>6140</v>
      </c>
      <c r="B4285" s="1" t="s">
        <v>3373</v>
      </c>
      <c r="C4285" s="1" t="str">
        <f t="shared" si="462"/>
        <v>Russia</v>
      </c>
      <c r="D4285" s="1" t="s">
        <v>8727</v>
      </c>
      <c r="E4285" s="7" t="str">
        <f>TEXT(DATE(MID(D4285, 13, 4), CHOOSE(MATCH( MID(D4285, 5, 3), {"Jan","Feb","Mar","Apr","May","Jun","Jul","Aug","Sep","Oct","Nov","Dec"}, 0), 1, 2, 3, 4, 5, 6, 7, 8, 9, 10, 11, 12), MID(D4285, 9, 2)), "yyyy-mm-dd")</f>
        <v>1981-02-06</v>
      </c>
      <c r="F4285" s="1" t="str">
        <f t="shared" si="463"/>
        <v>08:00:00</v>
      </c>
      <c r="G4285" s="9" t="str">
        <f t="shared" si="464"/>
        <v>February</v>
      </c>
      <c r="H4285" s="5" t="str">
        <f t="shared" si="465"/>
        <v>1981</v>
      </c>
      <c r="I4285" s="1" t="s">
        <v>8728</v>
      </c>
      <c r="J4285" s="1" t="str">
        <f t="shared" si="466"/>
        <v xml:space="preserve">Cosmos-3M </v>
      </c>
      <c r="K4285" s="1" t="str">
        <f t="shared" si="467"/>
        <v>Intercosmos 21</v>
      </c>
      <c r="L4285" s="1" t="s">
        <v>346</v>
      </c>
      <c r="M4285" s="1"/>
      <c r="N4285" s="1">
        <f t="shared" si="468"/>
        <v>0</v>
      </c>
      <c r="O4285" s="1" t="s">
        <v>9</v>
      </c>
    </row>
    <row r="4286" spans="1:15" x14ac:dyDescent="0.3">
      <c r="A4286" s="1" t="s">
        <v>6140</v>
      </c>
      <c r="B4286" s="1" t="s">
        <v>3926</v>
      </c>
      <c r="C4286" s="1" t="str">
        <f t="shared" si="462"/>
        <v>Kazakhstan</v>
      </c>
      <c r="D4286" s="1" t="s">
        <v>8729</v>
      </c>
      <c r="E4286" s="7" t="str">
        <f>TEXT(DATE(MID(D4286, 13, 4), CHOOSE(MATCH( MID(D4286, 5, 3), {"Jan","Feb","Mar","Apr","May","Jun","Jul","Aug","Sep","Oct","Nov","Dec"}, 0), 1, 2, 3, 4, 5, 6, 7, 8, 9, 10, 11, 12), MID(D4286, 9, 2)), "yyyy-mm-dd")</f>
        <v>1981-02-02</v>
      </c>
      <c r="F4286" s="1" t="str">
        <f t="shared" si="463"/>
        <v>02:19:00</v>
      </c>
      <c r="G4286" s="9" t="str">
        <f t="shared" si="464"/>
        <v>February</v>
      </c>
      <c r="H4286" s="5" t="str">
        <f t="shared" si="465"/>
        <v>1981</v>
      </c>
      <c r="I4286" s="1" t="s">
        <v>8730</v>
      </c>
      <c r="J4286" s="1" t="str">
        <f t="shared" si="466"/>
        <v xml:space="preserve">Tsyklon-2 </v>
      </c>
      <c r="K4286" s="1" t="str">
        <f t="shared" si="467"/>
        <v>Cosmos 1243</v>
      </c>
      <c r="L4286" s="1" t="s">
        <v>346</v>
      </c>
      <c r="M4286" s="1"/>
      <c r="N4286" s="1">
        <f t="shared" si="468"/>
        <v>0</v>
      </c>
      <c r="O4286" s="1" t="s">
        <v>9</v>
      </c>
    </row>
    <row r="4287" spans="1:15" x14ac:dyDescent="0.3">
      <c r="A4287" s="1" t="s">
        <v>6140</v>
      </c>
      <c r="B4287" s="1" t="s">
        <v>212</v>
      </c>
      <c r="C4287" s="1" t="str">
        <f t="shared" si="462"/>
        <v>Russia</v>
      </c>
      <c r="D4287" s="1" t="s">
        <v>8731</v>
      </c>
      <c r="E4287" s="7" t="str">
        <f>TEXT(DATE(MID(D4287, 13, 4), CHOOSE(MATCH( MID(D4287, 5, 3), {"Jan","Feb","Mar","Apr","May","Jun","Jul","Aug","Sep","Oct","Nov","Dec"}, 0), 1, 2, 3, 4, 5, 6, 7, 8, 9, 10, 11, 12), MID(D4287, 9, 2)), "yyyy-mm-dd")</f>
        <v>1981-01-30</v>
      </c>
      <c r="F4287" s="1" t="str">
        <f t="shared" si="463"/>
        <v>16:27:00</v>
      </c>
      <c r="G4287" s="9" t="str">
        <f t="shared" si="464"/>
        <v>January</v>
      </c>
      <c r="H4287" s="5" t="str">
        <f t="shared" si="465"/>
        <v>1981</v>
      </c>
      <c r="I4287" s="1" t="s">
        <v>8732</v>
      </c>
      <c r="J4287" s="1" t="str">
        <f t="shared" si="466"/>
        <v xml:space="preserve">Molniya-M /Block ML </v>
      </c>
      <c r="K4287" s="1" t="str">
        <f t="shared" si="467"/>
        <v>Molniya-1 nÂ°89</v>
      </c>
      <c r="L4287" s="1" t="s">
        <v>346</v>
      </c>
      <c r="M4287" s="1"/>
      <c r="N4287" s="1">
        <f t="shared" si="468"/>
        <v>0</v>
      </c>
      <c r="O4287" s="1" t="s">
        <v>9</v>
      </c>
    </row>
    <row r="4288" spans="1:15" x14ac:dyDescent="0.3">
      <c r="A4288" s="1" t="s">
        <v>6140</v>
      </c>
      <c r="B4288" s="1" t="s">
        <v>212</v>
      </c>
      <c r="C4288" s="1" t="str">
        <f t="shared" si="462"/>
        <v>Russia</v>
      </c>
      <c r="D4288" s="1" t="s">
        <v>8733</v>
      </c>
      <c r="E4288" s="7" t="str">
        <f>TEXT(DATE(MID(D4288, 13, 4), CHOOSE(MATCH( MID(D4288, 5, 3), {"Jan","Feb","Mar","Apr","May","Jun","Jul","Aug","Sep","Oct","Nov","Dec"}, 0), 1, 2, 3, 4, 5, 6, 7, 8, 9, 10, 11, 12), MID(D4288, 9, 2)), "yyyy-mm-dd")</f>
        <v>1981-01-27</v>
      </c>
      <c r="F4288" s="1" t="str">
        <f t="shared" si="463"/>
        <v>14:58:00</v>
      </c>
      <c r="G4288" s="9" t="str">
        <f t="shared" si="464"/>
        <v>January</v>
      </c>
      <c r="H4288" s="5" t="str">
        <f t="shared" si="465"/>
        <v>1981</v>
      </c>
      <c r="I4288" s="1" t="s">
        <v>8734</v>
      </c>
      <c r="J4288" s="1" t="str">
        <f t="shared" si="466"/>
        <v xml:space="preserve">Vostok-2M </v>
      </c>
      <c r="K4288" s="1" t="str">
        <f t="shared" si="467"/>
        <v>Cosmos 1242</v>
      </c>
      <c r="L4288" s="1" t="s">
        <v>346</v>
      </c>
      <c r="M4288" s="1"/>
      <c r="N4288" s="1">
        <f t="shared" si="468"/>
        <v>0</v>
      </c>
      <c r="O4288" s="1" t="s">
        <v>9</v>
      </c>
    </row>
    <row r="4289" spans="1:15" x14ac:dyDescent="0.3">
      <c r="A4289" s="1" t="s">
        <v>6140</v>
      </c>
      <c r="B4289" s="1" t="s">
        <v>1630</v>
      </c>
      <c r="C4289" s="1" t="str">
        <f t="shared" si="462"/>
        <v>Kazakhstan</v>
      </c>
      <c r="D4289" s="1" t="s">
        <v>8735</v>
      </c>
      <c r="E4289" s="7" t="str">
        <f>TEXT(DATE(MID(D4289, 13, 4), CHOOSE(MATCH( MID(D4289, 5, 3), {"Jan","Feb","Mar","Apr","May","Jun","Jul","Aug","Sep","Oct","Nov","Dec"}, 0), 1, 2, 3, 4, 5, 6, 7, 8, 9, 10, 11, 12), MID(D4289, 9, 2)), "yyyy-mm-dd")</f>
        <v>1981-01-24</v>
      </c>
      <c r="F4289" s="1" t="str">
        <f t="shared" si="463"/>
        <v>14:18:00</v>
      </c>
      <c r="G4289" s="9" t="str">
        <f t="shared" si="464"/>
        <v>January</v>
      </c>
      <c r="H4289" s="5" t="str">
        <f t="shared" si="465"/>
        <v>1981</v>
      </c>
      <c r="I4289" s="1" t="s">
        <v>8736</v>
      </c>
      <c r="J4289" s="1" t="str">
        <f t="shared" si="466"/>
        <v xml:space="preserve">Soyuz U </v>
      </c>
      <c r="K4289" s="1" t="str">
        <f t="shared" si="467"/>
        <v>Progress 12</v>
      </c>
      <c r="L4289" s="1" t="s">
        <v>346</v>
      </c>
      <c r="M4289" s="1">
        <v>20</v>
      </c>
      <c r="N4289" s="1">
        <f t="shared" si="468"/>
        <v>1660</v>
      </c>
      <c r="O4289" s="1" t="s">
        <v>9</v>
      </c>
    </row>
    <row r="4290" spans="1:15" x14ac:dyDescent="0.3">
      <c r="A4290" s="1" t="s">
        <v>6140</v>
      </c>
      <c r="B4290" s="1" t="s">
        <v>4483</v>
      </c>
      <c r="C4290" s="1" t="str">
        <f t="shared" ref="C4290:C4353" si="469">TRIM(MID(B4290, FIND("|", SUBSTITUTE(B4290, ",", "|", LEN(B4290) - LEN(SUBSTITUTE(B4290,",", "" )))) + 1, LEN(B4290)))</f>
        <v>Russia</v>
      </c>
      <c r="D4290" s="1" t="s">
        <v>8737</v>
      </c>
      <c r="E4290" s="7" t="str">
        <f>TEXT(DATE(MID(D4290, 13, 4), CHOOSE(MATCH( MID(D4290, 5, 3), {"Jan","Feb","Mar","Apr","May","Jun","Jul","Aug","Sep","Oct","Nov","Dec"}, 0), 1, 2, 3, 4, 5, 6, 7, 8, 9, 10, 11, 12), MID(D4290, 9, 2)), "yyyy-mm-dd")</f>
        <v>1981-01-23</v>
      </c>
      <c r="F4290" s="1" t="str">
        <f t="shared" ref="F4290:F4353" si="470">IF(ISNUMBER(FIND(":", D4290)), MID(D4290, FIND(":", D4290)-2, 5) &amp; ":00", "00:00:00")</f>
        <v>11:20:00</v>
      </c>
      <c r="G4290" s="9" t="str">
        <f t="shared" ref="G4290:G4353" si="471">TEXT(E4290, "mmmm")</f>
        <v>January</v>
      </c>
      <c r="H4290" s="5" t="str">
        <f t="shared" ref="H4290:H4353" si="472">TEXT(E4290, "yyyy")</f>
        <v>1981</v>
      </c>
      <c r="I4290" s="1" t="s">
        <v>8738</v>
      </c>
      <c r="J4290" s="1" t="str">
        <f t="shared" ref="J4290:J4353" si="473">LEFT(I4290, FIND("|", I4290) - 1)</f>
        <v xml:space="preserve">Tsyklon-3 </v>
      </c>
      <c r="K4290" s="1" t="str">
        <f t="shared" ref="K4290:K4353" si="474">MID(I4290, FIND("|", I4290) + 2, LEN(I4290))</f>
        <v>GEO-IK nÂ°01</v>
      </c>
      <c r="L4290" s="1" t="s">
        <v>346</v>
      </c>
      <c r="M4290" s="1"/>
      <c r="N4290" s="1">
        <f t="shared" si="468"/>
        <v>0</v>
      </c>
      <c r="O4290" s="1" t="s">
        <v>257</v>
      </c>
    </row>
    <row r="4291" spans="1:15" x14ac:dyDescent="0.3">
      <c r="A4291" s="1" t="s">
        <v>6140</v>
      </c>
      <c r="B4291" s="1" t="s">
        <v>3373</v>
      </c>
      <c r="C4291" s="1" t="str">
        <f t="shared" si="469"/>
        <v>Russia</v>
      </c>
      <c r="D4291" s="1" t="s">
        <v>8739</v>
      </c>
      <c r="E4291" s="7" t="str">
        <f>TEXT(DATE(MID(D4291, 13, 4), CHOOSE(MATCH( MID(D4291, 5, 3), {"Jan","Feb","Mar","Apr","May","Jun","Jul","Aug","Sep","Oct","Nov","Dec"}, 0), 1, 2, 3, 4, 5, 6, 7, 8, 9, 10, 11, 12), MID(D4291, 9, 2)), "yyyy-mm-dd")</f>
        <v>1981-01-21</v>
      </c>
      <c r="F4291" s="1" t="str">
        <f t="shared" si="470"/>
        <v>08:29:00</v>
      </c>
      <c r="G4291" s="9" t="str">
        <f t="shared" si="471"/>
        <v>January</v>
      </c>
      <c r="H4291" s="5" t="str">
        <f t="shared" si="472"/>
        <v>1981</v>
      </c>
      <c r="I4291" s="1" t="s">
        <v>8740</v>
      </c>
      <c r="J4291" s="1" t="str">
        <f t="shared" si="473"/>
        <v xml:space="preserve">Cosmos-3M </v>
      </c>
      <c r="K4291" s="1" t="str">
        <f t="shared" si="474"/>
        <v>Cosmos 1241</v>
      </c>
      <c r="L4291" s="1" t="s">
        <v>346</v>
      </c>
      <c r="M4291" s="1"/>
      <c r="N4291" s="1">
        <f t="shared" ref="N4291:N4354" si="475">M4291 * 83</f>
        <v>0</v>
      </c>
      <c r="O4291" s="1" t="s">
        <v>9</v>
      </c>
    </row>
    <row r="4292" spans="1:15" x14ac:dyDescent="0.3">
      <c r="A4292" s="1" t="s">
        <v>6140</v>
      </c>
      <c r="B4292" s="1" t="s">
        <v>130</v>
      </c>
      <c r="C4292" s="1" t="str">
        <f t="shared" si="469"/>
        <v>Kazakhstan</v>
      </c>
      <c r="D4292" s="1" t="s">
        <v>8741</v>
      </c>
      <c r="E4292" s="7" t="str">
        <f>TEXT(DATE(MID(D4292, 13, 4), CHOOSE(MATCH( MID(D4292, 5, 3), {"Jan","Feb","Mar","Apr","May","Jun","Jul","Aug","Sep","Oct","Nov","Dec"}, 0), 1, 2, 3, 4, 5, 6, 7, 8, 9, 10, 11, 12), MID(D4292, 9, 2)), "yyyy-mm-dd")</f>
        <v>1981-01-20</v>
      </c>
      <c r="F4292" s="1" t="str">
        <f t="shared" si="470"/>
        <v>11:00:00</v>
      </c>
      <c r="G4292" s="9" t="str">
        <f t="shared" si="471"/>
        <v>January</v>
      </c>
      <c r="H4292" s="5" t="str">
        <f t="shared" si="472"/>
        <v>1981</v>
      </c>
      <c r="I4292" s="1" t="s">
        <v>8742</v>
      </c>
      <c r="J4292" s="1" t="str">
        <f t="shared" si="473"/>
        <v xml:space="preserve">Soyuz U </v>
      </c>
      <c r="K4292" s="1" t="str">
        <f t="shared" si="474"/>
        <v>Cosmos 1240</v>
      </c>
      <c r="L4292" s="1" t="s">
        <v>346</v>
      </c>
      <c r="M4292" s="1">
        <v>20</v>
      </c>
      <c r="N4292" s="1">
        <f t="shared" si="475"/>
        <v>1660</v>
      </c>
      <c r="O4292" s="1" t="s">
        <v>9</v>
      </c>
    </row>
    <row r="4293" spans="1:15" x14ac:dyDescent="0.3">
      <c r="A4293" s="1" t="s">
        <v>6140</v>
      </c>
      <c r="B4293" s="1" t="s">
        <v>6615</v>
      </c>
      <c r="C4293" s="1" t="str">
        <f t="shared" si="469"/>
        <v>Russia</v>
      </c>
      <c r="D4293" s="1" t="s">
        <v>8743</v>
      </c>
      <c r="E4293" s="7" t="str">
        <f>TEXT(DATE(MID(D4293, 13, 4), CHOOSE(MATCH( MID(D4293, 5, 3), {"Jan","Feb","Mar","Apr","May","Jun","Jul","Aug","Sep","Oct","Nov","Dec"}, 0), 1, 2, 3, 4, 5, 6, 7, 8, 9, 10, 11, 12), MID(D4293, 9, 2)), "yyyy-mm-dd")</f>
        <v>1981-01-16</v>
      </c>
      <c r="F4293" s="1" t="str">
        <f t="shared" si="470"/>
        <v>12:00:00</v>
      </c>
      <c r="G4293" s="9" t="str">
        <f t="shared" si="471"/>
        <v>January</v>
      </c>
      <c r="H4293" s="5" t="str">
        <f t="shared" si="472"/>
        <v>1981</v>
      </c>
      <c r="I4293" s="1" t="s">
        <v>8744</v>
      </c>
      <c r="J4293" s="1" t="str">
        <f t="shared" si="473"/>
        <v xml:space="preserve">Soyuz U </v>
      </c>
      <c r="K4293" s="1" t="str">
        <f t="shared" si="474"/>
        <v>Cosmos 1239</v>
      </c>
      <c r="L4293" s="1" t="s">
        <v>346</v>
      </c>
      <c r="M4293" s="1">
        <v>20</v>
      </c>
      <c r="N4293" s="1">
        <f t="shared" si="475"/>
        <v>1660</v>
      </c>
      <c r="O4293" s="1" t="s">
        <v>9</v>
      </c>
    </row>
    <row r="4294" spans="1:15" x14ac:dyDescent="0.3">
      <c r="A4294" s="1" t="s">
        <v>6140</v>
      </c>
      <c r="B4294" s="1" t="s">
        <v>3373</v>
      </c>
      <c r="C4294" s="1" t="str">
        <f t="shared" si="469"/>
        <v>Russia</v>
      </c>
      <c r="D4294" s="1" t="s">
        <v>8745</v>
      </c>
      <c r="E4294" s="7" t="str">
        <f>TEXT(DATE(MID(D4294, 13, 4), CHOOSE(MATCH( MID(D4294, 5, 3), {"Jan","Feb","Mar","Apr","May","Jun","Jul","Aug","Sep","Oct","Nov","Dec"}, 0), 1, 2, 3, 4, 5, 6, 7, 8, 9, 10, 11, 12), MID(D4294, 9, 2)), "yyyy-mm-dd")</f>
        <v>1981-01-16</v>
      </c>
      <c r="F4294" s="1" t="str">
        <f t="shared" si="470"/>
        <v>09:00:00</v>
      </c>
      <c r="G4294" s="9" t="str">
        <f t="shared" si="471"/>
        <v>January</v>
      </c>
      <c r="H4294" s="5" t="str">
        <f t="shared" si="472"/>
        <v>1981</v>
      </c>
      <c r="I4294" s="1" t="s">
        <v>8746</v>
      </c>
      <c r="J4294" s="1" t="str">
        <f t="shared" si="473"/>
        <v xml:space="preserve">Cosmos-3M </v>
      </c>
      <c r="K4294" s="1" t="str">
        <f t="shared" si="474"/>
        <v>Cosmos 1238</v>
      </c>
      <c r="L4294" s="1" t="s">
        <v>346</v>
      </c>
      <c r="M4294" s="1"/>
      <c r="N4294" s="1">
        <f t="shared" si="475"/>
        <v>0</v>
      </c>
      <c r="O4294" s="1" t="s">
        <v>9</v>
      </c>
    </row>
    <row r="4295" spans="1:15" x14ac:dyDescent="0.3">
      <c r="A4295" s="1" t="s">
        <v>6140</v>
      </c>
      <c r="B4295" s="1" t="s">
        <v>6615</v>
      </c>
      <c r="C4295" s="1" t="str">
        <f t="shared" si="469"/>
        <v>Russia</v>
      </c>
      <c r="D4295" s="1" t="s">
        <v>8747</v>
      </c>
      <c r="E4295" s="7" t="str">
        <f>TEXT(DATE(MID(D4295, 13, 4), CHOOSE(MATCH( MID(D4295, 5, 3), {"Jan","Feb","Mar","Apr","May","Jun","Jul","Aug","Sep","Oct","Nov","Dec"}, 0), 1, 2, 3, 4, 5, 6, 7, 8, 9, 10, 11, 12), MID(D4295, 9, 2)), "yyyy-mm-dd")</f>
        <v>1981-01-09</v>
      </c>
      <c r="F4295" s="1" t="str">
        <f t="shared" si="470"/>
        <v>14:57:00</v>
      </c>
      <c r="G4295" s="9" t="str">
        <f t="shared" si="471"/>
        <v>January</v>
      </c>
      <c r="H4295" s="5" t="str">
        <f t="shared" si="472"/>
        <v>1981</v>
      </c>
      <c r="I4295" s="1" t="s">
        <v>8748</v>
      </c>
      <c r="J4295" s="1" t="str">
        <f t="shared" si="473"/>
        <v xml:space="preserve">Molniya-M /Block ML </v>
      </c>
      <c r="K4295" s="1" t="str">
        <f t="shared" si="474"/>
        <v>Molniya-3 nÂ°88</v>
      </c>
      <c r="L4295" s="1" t="s">
        <v>346</v>
      </c>
      <c r="M4295" s="1"/>
      <c r="N4295" s="1">
        <f t="shared" si="475"/>
        <v>0</v>
      </c>
      <c r="O4295" s="1" t="s">
        <v>9</v>
      </c>
    </row>
    <row r="4296" spans="1:15" x14ac:dyDescent="0.3">
      <c r="A4296" s="1" t="s">
        <v>6140</v>
      </c>
      <c r="B4296" s="1" t="s">
        <v>6615</v>
      </c>
      <c r="C4296" s="1" t="str">
        <f t="shared" si="469"/>
        <v>Russia</v>
      </c>
      <c r="D4296" s="1" t="s">
        <v>8749</v>
      </c>
      <c r="E4296" s="7" t="str">
        <f>TEXT(DATE(MID(D4296, 13, 4), CHOOSE(MATCH( MID(D4296, 5, 3), {"Jan","Feb","Mar","Apr","May","Jun","Jul","Aug","Sep","Oct","Nov","Dec"}, 0), 1, 2, 3, 4, 5, 6, 7, 8, 9, 10, 11, 12), MID(D4296, 9, 2)), "yyyy-mm-dd")</f>
        <v>1981-01-06</v>
      </c>
      <c r="F4296" s="1" t="str">
        <f t="shared" si="470"/>
        <v>12:15:00</v>
      </c>
      <c r="G4296" s="9" t="str">
        <f t="shared" si="471"/>
        <v>January</v>
      </c>
      <c r="H4296" s="5" t="str">
        <f t="shared" si="472"/>
        <v>1981</v>
      </c>
      <c r="I4296" s="1" t="s">
        <v>8750</v>
      </c>
      <c r="J4296" s="1" t="str">
        <f t="shared" si="473"/>
        <v xml:space="preserve">Soyuz U </v>
      </c>
      <c r="K4296" s="1" t="str">
        <f t="shared" si="474"/>
        <v>Cosmos 1237</v>
      </c>
      <c r="L4296" s="1" t="s">
        <v>346</v>
      </c>
      <c r="M4296" s="1">
        <v>20</v>
      </c>
      <c r="N4296" s="1">
        <f t="shared" si="475"/>
        <v>1660</v>
      </c>
      <c r="O4296" s="1" t="s">
        <v>9</v>
      </c>
    </row>
    <row r="4297" spans="1:15" x14ac:dyDescent="0.3">
      <c r="A4297" s="1" t="s">
        <v>6140</v>
      </c>
      <c r="B4297" s="1" t="s">
        <v>6615</v>
      </c>
      <c r="C4297" s="1" t="str">
        <f t="shared" si="469"/>
        <v>Russia</v>
      </c>
      <c r="D4297" s="1" t="s">
        <v>8751</v>
      </c>
      <c r="E4297" s="7" t="str">
        <f>TEXT(DATE(MID(D4297, 13, 4), CHOOSE(MATCH( MID(D4297, 5, 3), {"Jan","Feb","Mar","Apr","May","Jun","Jul","Aug","Sep","Oct","Nov","Dec"}, 0), 1, 2, 3, 4, 5, 6, 7, 8, 9, 10, 11, 12), MID(D4297, 9, 2)), "yyyy-mm-dd")</f>
        <v>1980-12-26</v>
      </c>
      <c r="F4297" s="1" t="str">
        <f t="shared" si="470"/>
        <v>16:10:00</v>
      </c>
      <c r="G4297" s="9" t="str">
        <f t="shared" si="471"/>
        <v>December</v>
      </c>
      <c r="H4297" s="5" t="str">
        <f t="shared" si="472"/>
        <v>1980</v>
      </c>
      <c r="I4297" s="1" t="s">
        <v>8752</v>
      </c>
      <c r="J4297" s="1" t="str">
        <f t="shared" si="473"/>
        <v xml:space="preserve">Soyuz U </v>
      </c>
      <c r="K4297" s="1" t="str">
        <f t="shared" si="474"/>
        <v>Cosmos 1236</v>
      </c>
      <c r="L4297" s="1" t="s">
        <v>346</v>
      </c>
      <c r="M4297" s="1">
        <v>20</v>
      </c>
      <c r="N4297" s="1">
        <f t="shared" si="475"/>
        <v>1660</v>
      </c>
      <c r="O4297" s="1" t="s">
        <v>9</v>
      </c>
    </row>
    <row r="4298" spans="1:15" x14ac:dyDescent="0.3">
      <c r="A4298" s="1" t="s">
        <v>6140</v>
      </c>
      <c r="B4298" s="1" t="s">
        <v>6272</v>
      </c>
      <c r="C4298" s="1" t="str">
        <f t="shared" si="469"/>
        <v>Kazakhstan</v>
      </c>
      <c r="D4298" s="1" t="s">
        <v>8753</v>
      </c>
      <c r="E4298" s="7" t="str">
        <f>TEXT(DATE(MID(D4298, 13, 4), CHOOSE(MATCH( MID(D4298, 5, 3), {"Jan","Feb","Mar","Apr","May","Jun","Jul","Aug","Sep","Oct","Nov","Dec"}, 0), 1, 2, 3, 4, 5, 6, 7, 8, 9, 10, 11, 12), MID(D4298, 9, 2)), "yyyy-mm-dd")</f>
        <v>1980-12-26</v>
      </c>
      <c r="F4298" s="1" t="str">
        <f t="shared" si="470"/>
        <v>11:49:00</v>
      </c>
      <c r="G4298" s="9" t="str">
        <f t="shared" si="471"/>
        <v>December</v>
      </c>
      <c r="H4298" s="5" t="str">
        <f t="shared" si="472"/>
        <v>1980</v>
      </c>
      <c r="I4298" s="1" t="s">
        <v>8754</v>
      </c>
      <c r="J4298" s="1" t="str">
        <f t="shared" si="473"/>
        <v xml:space="preserve">Proton-K/Block-DM </v>
      </c>
      <c r="K4298" s="1" t="str">
        <f t="shared" si="474"/>
        <v>Ekran 6</v>
      </c>
      <c r="L4298" s="1" t="s">
        <v>346</v>
      </c>
      <c r="M4298" s="1"/>
      <c r="N4298" s="1">
        <f t="shared" si="475"/>
        <v>0</v>
      </c>
      <c r="O4298" s="1" t="s">
        <v>9</v>
      </c>
    </row>
    <row r="4299" spans="1:15" x14ac:dyDescent="0.3">
      <c r="A4299" s="1" t="s">
        <v>6140</v>
      </c>
      <c r="B4299" s="1" t="s">
        <v>130</v>
      </c>
      <c r="C4299" s="1" t="str">
        <f t="shared" si="469"/>
        <v>Kazakhstan</v>
      </c>
      <c r="D4299" s="1" t="s">
        <v>8755</v>
      </c>
      <c r="E4299" s="7" t="str">
        <f>TEXT(DATE(MID(D4299, 13, 4), CHOOSE(MATCH( MID(D4299, 5, 3), {"Jan","Feb","Mar","Apr","May","Jun","Jul","Aug","Sep","Oct","Nov","Dec"}, 0), 1, 2, 3, 4, 5, 6, 7, 8, 9, 10, 11, 12), MID(D4299, 9, 2)), "yyyy-mm-dd")</f>
        <v>1980-12-25</v>
      </c>
      <c r="F4299" s="1" t="str">
        <f t="shared" si="470"/>
        <v>04:02:00</v>
      </c>
      <c r="G4299" s="9" t="str">
        <f t="shared" si="471"/>
        <v>December</v>
      </c>
      <c r="H4299" s="5" t="str">
        <f t="shared" si="472"/>
        <v>1980</v>
      </c>
      <c r="I4299" s="1" t="s">
        <v>8756</v>
      </c>
      <c r="J4299" s="1" t="str">
        <f t="shared" si="473"/>
        <v xml:space="preserve">Molniya-M /Block SO-L </v>
      </c>
      <c r="K4299" s="1" t="str">
        <f t="shared" si="474"/>
        <v>Prognoz nÂ°8</v>
      </c>
      <c r="L4299" s="1" t="s">
        <v>346</v>
      </c>
      <c r="M4299" s="1"/>
      <c r="N4299" s="1">
        <f t="shared" si="475"/>
        <v>0</v>
      </c>
      <c r="O4299" s="1" t="s">
        <v>9</v>
      </c>
    </row>
    <row r="4300" spans="1:15" x14ac:dyDescent="0.3">
      <c r="A4300" s="1" t="s">
        <v>6140</v>
      </c>
      <c r="B4300" s="1" t="s">
        <v>3373</v>
      </c>
      <c r="C4300" s="1" t="str">
        <f t="shared" si="469"/>
        <v>Russia</v>
      </c>
      <c r="D4300" s="1" t="s">
        <v>8757</v>
      </c>
      <c r="E4300" s="7" t="str">
        <f>TEXT(DATE(MID(D4300, 13, 4), CHOOSE(MATCH( MID(D4300, 5, 3), {"Jan","Feb","Mar","Apr","May","Jun","Jul","Aug","Sep","Oct","Nov","Dec"}, 0), 1, 2, 3, 4, 5, 6, 7, 8, 9, 10, 11, 12), MID(D4300, 9, 2)), "yyyy-mm-dd")</f>
        <v>1980-12-23</v>
      </c>
      <c r="F4300" s="1" t="str">
        <f t="shared" si="470"/>
        <v>22:48:00</v>
      </c>
      <c r="G4300" s="9" t="str">
        <f t="shared" si="471"/>
        <v>December</v>
      </c>
      <c r="H4300" s="5" t="str">
        <f t="shared" si="472"/>
        <v>1980</v>
      </c>
      <c r="I4300" s="1" t="s">
        <v>8758</v>
      </c>
      <c r="J4300" s="1" t="str">
        <f t="shared" si="473"/>
        <v xml:space="preserve">Cosmos-3M </v>
      </c>
      <c r="K4300" s="1" t="str">
        <f t="shared" si="474"/>
        <v>Cosmos 1228 to 1235</v>
      </c>
      <c r="L4300" s="1" t="s">
        <v>346</v>
      </c>
      <c r="M4300" s="1"/>
      <c r="N4300" s="1">
        <f t="shared" si="475"/>
        <v>0</v>
      </c>
      <c r="O4300" s="1" t="s">
        <v>117</v>
      </c>
    </row>
    <row r="4301" spans="1:15" x14ac:dyDescent="0.3">
      <c r="A4301" s="1" t="s">
        <v>6140</v>
      </c>
      <c r="B4301" s="1" t="s">
        <v>212</v>
      </c>
      <c r="C4301" s="1" t="str">
        <f t="shared" si="469"/>
        <v>Russia</v>
      </c>
      <c r="D4301" s="1" t="s">
        <v>8759</v>
      </c>
      <c r="E4301" s="7" t="str">
        <f>TEXT(DATE(MID(D4301, 13, 4), CHOOSE(MATCH( MID(D4301, 5, 3), {"Jan","Feb","Mar","Apr","May","Jun","Jul","Aug","Sep","Oct","Nov","Dec"}, 0), 1, 2, 3, 4, 5, 6, 7, 8, 9, 10, 11, 12), MID(D4301, 9, 2)), "yyyy-mm-dd")</f>
        <v>1980-12-16</v>
      </c>
      <c r="F4301" s="1" t="str">
        <f t="shared" si="470"/>
        <v>12:15:00</v>
      </c>
      <c r="G4301" s="9" t="str">
        <f t="shared" si="471"/>
        <v>December</v>
      </c>
      <c r="H4301" s="5" t="str">
        <f t="shared" si="472"/>
        <v>1980</v>
      </c>
      <c r="I4301" s="1" t="s">
        <v>8760</v>
      </c>
      <c r="J4301" s="1" t="str">
        <f t="shared" si="473"/>
        <v xml:space="preserve">Soyuz U </v>
      </c>
      <c r="K4301" s="1" t="str">
        <f t="shared" si="474"/>
        <v>Cosmos 1227</v>
      </c>
      <c r="L4301" s="1" t="s">
        <v>346</v>
      </c>
      <c r="M4301" s="1">
        <v>20</v>
      </c>
      <c r="N4301" s="1">
        <f t="shared" si="475"/>
        <v>1660</v>
      </c>
      <c r="O4301" s="1" t="s">
        <v>9</v>
      </c>
    </row>
    <row r="4302" spans="1:15" x14ac:dyDescent="0.3">
      <c r="A4302" s="1" t="s">
        <v>5603</v>
      </c>
      <c r="B4302" s="1" t="s">
        <v>4249</v>
      </c>
      <c r="C4302" s="1" t="str">
        <f t="shared" si="469"/>
        <v>USA</v>
      </c>
      <c r="D4302" s="1" t="s">
        <v>8761</v>
      </c>
      <c r="E4302" s="7" t="str">
        <f>TEXT(DATE(MID(D4302, 13, 4), CHOOSE(MATCH( MID(D4302, 5, 3), {"Jan","Feb","Mar","Apr","May","Jun","Jul","Aug","Sep","Oct","Nov","Dec"}, 0), 1, 2, 3, 4, 5, 6, 7, 8, 9, 10, 11, 12), MID(D4302, 9, 2)), "yyyy-mm-dd")</f>
        <v>1980-12-13</v>
      </c>
      <c r="F4302" s="1" t="str">
        <f t="shared" si="470"/>
        <v>16:04:00</v>
      </c>
      <c r="G4302" s="9" t="str">
        <f t="shared" si="471"/>
        <v>December</v>
      </c>
      <c r="H4302" s="5" t="str">
        <f t="shared" si="472"/>
        <v>1980</v>
      </c>
      <c r="I4302" s="1" t="s">
        <v>8762</v>
      </c>
      <c r="J4302" s="1" t="str">
        <f t="shared" si="473"/>
        <v xml:space="preserve">Titan III(34)B Agena-D </v>
      </c>
      <c r="K4302" s="1" t="str">
        <f t="shared" si="474"/>
        <v>Quasar 4</v>
      </c>
      <c r="L4302" s="1" t="s">
        <v>346</v>
      </c>
      <c r="M4302" s="1"/>
      <c r="N4302" s="1">
        <f t="shared" si="475"/>
        <v>0</v>
      </c>
      <c r="O4302" s="1" t="s">
        <v>9</v>
      </c>
    </row>
    <row r="4303" spans="1:15" x14ac:dyDescent="0.3">
      <c r="A4303" s="1" t="s">
        <v>6140</v>
      </c>
      <c r="B4303" s="1" t="s">
        <v>3373</v>
      </c>
      <c r="C4303" s="1" t="str">
        <f t="shared" si="469"/>
        <v>Russia</v>
      </c>
      <c r="D4303" s="1" t="s">
        <v>8763</v>
      </c>
      <c r="E4303" s="7" t="str">
        <f>TEXT(DATE(MID(D4303, 13, 4), CHOOSE(MATCH( MID(D4303, 5, 3), {"Jan","Feb","Mar","Apr","May","Jun","Jul","Aug","Sep","Oct","Nov","Dec"}, 0), 1, 2, 3, 4, 5, 6, 7, 8, 9, 10, 11, 12), MID(D4303, 9, 2)), "yyyy-mm-dd")</f>
        <v>1980-12-10</v>
      </c>
      <c r="F4303" s="1" t="str">
        <f t="shared" si="470"/>
        <v>20:53:00</v>
      </c>
      <c r="G4303" s="9" t="str">
        <f t="shared" si="471"/>
        <v>December</v>
      </c>
      <c r="H4303" s="5" t="str">
        <f t="shared" si="472"/>
        <v>1980</v>
      </c>
      <c r="I4303" s="1" t="s">
        <v>8764</v>
      </c>
      <c r="J4303" s="1" t="str">
        <f t="shared" si="473"/>
        <v xml:space="preserve">Cosmos-3M </v>
      </c>
      <c r="K4303" s="1" t="str">
        <f t="shared" si="474"/>
        <v>Cosmos 1226</v>
      </c>
      <c r="L4303" s="1" t="s">
        <v>346</v>
      </c>
      <c r="M4303" s="1"/>
      <c r="N4303" s="1">
        <f t="shared" si="475"/>
        <v>0</v>
      </c>
      <c r="O4303" s="1" t="s">
        <v>9</v>
      </c>
    </row>
    <row r="4304" spans="1:15" x14ac:dyDescent="0.3">
      <c r="A4304" s="1" t="s">
        <v>5556</v>
      </c>
      <c r="B4304" s="1" t="s">
        <v>5557</v>
      </c>
      <c r="C4304" s="1" t="str">
        <f t="shared" si="469"/>
        <v>USA</v>
      </c>
      <c r="D4304" s="1" t="s">
        <v>8765</v>
      </c>
      <c r="E4304" s="7" t="str">
        <f>TEXT(DATE(MID(D4304, 13, 4), CHOOSE(MATCH( MID(D4304, 5, 3), {"Jan","Feb","Mar","Apr","May","Jun","Jul","Aug","Sep","Oct","Nov","Dec"}, 0), 1, 2, 3, 4, 5, 6, 7, 8, 9, 10, 11, 12), MID(D4304, 9, 2)), "yyyy-mm-dd")</f>
        <v>1980-12-09</v>
      </c>
      <c r="F4304" s="1" t="str">
        <f t="shared" si="470"/>
        <v>07:18:00</v>
      </c>
      <c r="G4304" s="9" t="str">
        <f t="shared" si="471"/>
        <v>December</v>
      </c>
      <c r="H4304" s="5" t="str">
        <f t="shared" si="472"/>
        <v>1980</v>
      </c>
      <c r="I4304" s="1" t="s">
        <v>8766</v>
      </c>
      <c r="J4304" s="1" t="str">
        <f t="shared" si="473"/>
        <v xml:space="preserve">Atlas-E/F MSD </v>
      </c>
      <c r="K4304" s="1" t="str">
        <f t="shared" si="474"/>
        <v>NOSS-4</v>
      </c>
      <c r="L4304" s="1" t="s">
        <v>346</v>
      </c>
      <c r="M4304" s="1"/>
      <c r="N4304" s="1">
        <f t="shared" si="475"/>
        <v>0</v>
      </c>
      <c r="O4304" s="1" t="s">
        <v>257</v>
      </c>
    </row>
    <row r="4305" spans="1:15" x14ac:dyDescent="0.3">
      <c r="A4305" s="1" t="s">
        <v>5556</v>
      </c>
      <c r="B4305" s="1" t="s">
        <v>4092</v>
      </c>
      <c r="C4305" s="1" t="str">
        <f t="shared" si="469"/>
        <v>USA</v>
      </c>
      <c r="D4305" s="1" t="s">
        <v>8767</v>
      </c>
      <c r="E4305" s="7" t="str">
        <f>TEXT(DATE(MID(D4305, 13, 4), CHOOSE(MATCH( MID(D4305, 5, 3), {"Jan","Feb","Mar","Apr","May","Jun","Jul","Aug","Sep","Oct","Nov","Dec"}, 0), 1, 2, 3, 4, 5, 6, 7, 8, 9, 10, 11, 12), MID(D4305, 9, 2)), "yyyy-mm-dd")</f>
        <v>1980-12-06</v>
      </c>
      <c r="F4305" s="1" t="str">
        <f t="shared" si="470"/>
        <v>23:31:00</v>
      </c>
      <c r="G4305" s="9" t="str">
        <f t="shared" si="471"/>
        <v>December</v>
      </c>
      <c r="H4305" s="5" t="str">
        <f t="shared" si="472"/>
        <v>1980</v>
      </c>
      <c r="I4305" s="1" t="s">
        <v>8768</v>
      </c>
      <c r="J4305" s="1" t="str">
        <f t="shared" si="473"/>
        <v xml:space="preserve">Atlas-SLV3D Centaur-D1AR </v>
      </c>
      <c r="K4305" s="1" t="str">
        <f t="shared" si="474"/>
        <v>Intelsat 502</v>
      </c>
      <c r="L4305" s="1" t="s">
        <v>346</v>
      </c>
      <c r="M4305" s="1"/>
      <c r="N4305" s="1">
        <f t="shared" si="475"/>
        <v>0</v>
      </c>
      <c r="O4305" s="1" t="s">
        <v>9</v>
      </c>
    </row>
    <row r="4306" spans="1:15" x14ac:dyDescent="0.3">
      <c r="A4306" s="1" t="s">
        <v>6140</v>
      </c>
      <c r="B4306" s="1" t="s">
        <v>6899</v>
      </c>
      <c r="C4306" s="1" t="str">
        <f t="shared" si="469"/>
        <v>Russia</v>
      </c>
      <c r="D4306" s="1" t="s">
        <v>8769</v>
      </c>
      <c r="E4306" s="7" t="str">
        <f>TEXT(DATE(MID(D4306, 13, 4), CHOOSE(MATCH( MID(D4306, 5, 3), {"Jan","Feb","Mar","Apr","May","Jun","Jul","Aug","Sep","Oct","Nov","Dec"}, 0), 1, 2, 3, 4, 5, 6, 7, 8, 9, 10, 11, 12), MID(D4306, 9, 2)), "yyyy-mm-dd")</f>
        <v>1980-12-05</v>
      </c>
      <c r="F4306" s="1" t="str">
        <f t="shared" si="470"/>
        <v>00:00:00</v>
      </c>
      <c r="G4306" s="9" t="str">
        <f t="shared" si="471"/>
        <v>December</v>
      </c>
      <c r="H4306" s="5" t="str">
        <f t="shared" si="472"/>
        <v>1980</v>
      </c>
      <c r="I4306" s="1" t="s">
        <v>8770</v>
      </c>
      <c r="J4306" s="1" t="str">
        <f t="shared" si="473"/>
        <v xml:space="preserve">K65M-RB5 </v>
      </c>
      <c r="K4306" s="1" t="str">
        <f t="shared" si="474"/>
        <v>BOR-4 nÂ°401</v>
      </c>
      <c r="L4306" s="1" t="s">
        <v>346</v>
      </c>
      <c r="M4306" s="1"/>
      <c r="N4306" s="1">
        <f t="shared" si="475"/>
        <v>0</v>
      </c>
      <c r="O4306" s="1" t="s">
        <v>9</v>
      </c>
    </row>
    <row r="4307" spans="1:15" x14ac:dyDescent="0.3">
      <c r="A4307" s="1" t="s">
        <v>6140</v>
      </c>
      <c r="B4307" s="1" t="s">
        <v>3373</v>
      </c>
      <c r="C4307" s="1" t="str">
        <f t="shared" si="469"/>
        <v>Russia</v>
      </c>
      <c r="D4307" s="1" t="s">
        <v>8771</v>
      </c>
      <c r="E4307" s="7" t="str">
        <f>TEXT(DATE(MID(D4307, 13, 4), CHOOSE(MATCH( MID(D4307, 5, 3), {"Jan","Feb","Mar","Apr","May","Jun","Jul","Aug","Sep","Oct","Nov","Dec"}, 0), 1, 2, 3, 4, 5, 6, 7, 8, 9, 10, 11, 12), MID(D4307, 9, 2)), "yyyy-mm-dd")</f>
        <v>1980-12-05</v>
      </c>
      <c r="F4307" s="1" t="str">
        <f t="shared" si="470"/>
        <v>04:23:00</v>
      </c>
      <c r="G4307" s="9" t="str">
        <f t="shared" si="471"/>
        <v>December</v>
      </c>
      <c r="H4307" s="5" t="str">
        <f t="shared" si="472"/>
        <v>1980</v>
      </c>
      <c r="I4307" s="1" t="s">
        <v>8772</v>
      </c>
      <c r="J4307" s="1" t="str">
        <f t="shared" si="473"/>
        <v xml:space="preserve">Cosmos-3M </v>
      </c>
      <c r="K4307" s="1" t="str">
        <f t="shared" si="474"/>
        <v>Cosmos 1225</v>
      </c>
      <c r="L4307" s="1" t="s">
        <v>346</v>
      </c>
      <c r="M4307" s="1"/>
      <c r="N4307" s="1">
        <f t="shared" si="475"/>
        <v>0</v>
      </c>
      <c r="O4307" s="1" t="s">
        <v>9</v>
      </c>
    </row>
    <row r="4308" spans="1:15" x14ac:dyDescent="0.3">
      <c r="A4308" s="1" t="s">
        <v>6140</v>
      </c>
      <c r="B4308" s="1" t="s">
        <v>212</v>
      </c>
      <c r="C4308" s="1" t="str">
        <f t="shared" si="469"/>
        <v>Russia</v>
      </c>
      <c r="D4308" s="1" t="s">
        <v>8773</v>
      </c>
      <c r="E4308" s="7" t="str">
        <f>TEXT(DATE(MID(D4308, 13, 4), CHOOSE(MATCH( MID(D4308, 5, 3), {"Jan","Feb","Mar","Apr","May","Jun","Jul","Aug","Sep","Oct","Nov","Dec"}, 0), 1, 2, 3, 4, 5, 6, 7, 8, 9, 10, 11, 12), MID(D4308, 9, 2)), "yyyy-mm-dd")</f>
        <v>1980-12-01</v>
      </c>
      <c r="F4308" s="1" t="str">
        <f t="shared" si="470"/>
        <v>12:15:00</v>
      </c>
      <c r="G4308" s="9" t="str">
        <f t="shared" si="471"/>
        <v>December</v>
      </c>
      <c r="H4308" s="5" t="str">
        <f t="shared" si="472"/>
        <v>1980</v>
      </c>
      <c r="I4308" s="1" t="s">
        <v>8774</v>
      </c>
      <c r="J4308" s="1" t="str">
        <f t="shared" si="473"/>
        <v xml:space="preserve">Soyuz U </v>
      </c>
      <c r="K4308" s="1" t="str">
        <f t="shared" si="474"/>
        <v>Cosmos 1224</v>
      </c>
      <c r="L4308" s="1" t="s">
        <v>346</v>
      </c>
      <c r="M4308" s="1">
        <v>20</v>
      </c>
      <c r="N4308" s="1">
        <f t="shared" si="475"/>
        <v>1660</v>
      </c>
      <c r="O4308" s="1" t="s">
        <v>9</v>
      </c>
    </row>
    <row r="4309" spans="1:15" x14ac:dyDescent="0.3">
      <c r="A4309" s="1" t="s">
        <v>6140</v>
      </c>
      <c r="B4309" s="1" t="s">
        <v>6615</v>
      </c>
      <c r="C4309" s="1" t="str">
        <f t="shared" si="469"/>
        <v>Russia</v>
      </c>
      <c r="D4309" s="1" t="s">
        <v>8775</v>
      </c>
      <c r="E4309" s="7" t="str">
        <f>TEXT(DATE(MID(D4309, 13, 4), CHOOSE(MATCH( MID(D4309, 5, 3), {"Jan","Feb","Mar","Apr","May","Jun","Jul","Aug","Sep","Oct","Nov","Dec"}, 0), 1, 2, 3, 4, 5, 6, 7, 8, 9, 10, 11, 12), MID(D4309, 9, 2)), "yyyy-mm-dd")</f>
        <v>1980-11-27</v>
      </c>
      <c r="F4309" s="1" t="str">
        <f t="shared" si="470"/>
        <v>21:37:00</v>
      </c>
      <c r="G4309" s="9" t="str">
        <f t="shared" si="471"/>
        <v>November</v>
      </c>
      <c r="H4309" s="5" t="str">
        <f t="shared" si="472"/>
        <v>1980</v>
      </c>
      <c r="I4309" s="1" t="s">
        <v>8776</v>
      </c>
      <c r="J4309" s="1" t="str">
        <f t="shared" si="473"/>
        <v xml:space="preserve">Molniya-M /Block 2BL </v>
      </c>
      <c r="K4309" s="1" t="str">
        <f t="shared" si="474"/>
        <v>Cosmos 1223</v>
      </c>
      <c r="L4309" s="1" t="s">
        <v>346</v>
      </c>
      <c r="M4309" s="1"/>
      <c r="N4309" s="1">
        <f t="shared" si="475"/>
        <v>0</v>
      </c>
      <c r="O4309" s="1" t="s">
        <v>9</v>
      </c>
    </row>
    <row r="4310" spans="1:15" x14ac:dyDescent="0.3">
      <c r="A4310" s="1" t="s">
        <v>6140</v>
      </c>
      <c r="B4310" s="1" t="s">
        <v>1630</v>
      </c>
      <c r="C4310" s="1" t="str">
        <f t="shared" si="469"/>
        <v>Kazakhstan</v>
      </c>
      <c r="D4310" s="1" t="s">
        <v>8777</v>
      </c>
      <c r="E4310" s="7" t="str">
        <f>TEXT(DATE(MID(D4310, 13, 4), CHOOSE(MATCH( MID(D4310, 5, 3), {"Jan","Feb","Mar","Apr","May","Jun","Jul","Aug","Sep","Oct","Nov","Dec"}, 0), 1, 2, 3, 4, 5, 6, 7, 8, 9, 10, 11, 12), MID(D4310, 9, 2)), "yyyy-mm-dd")</f>
        <v>1980-11-27</v>
      </c>
      <c r="F4310" s="1" t="str">
        <f t="shared" si="470"/>
        <v>14:18:00</v>
      </c>
      <c r="G4310" s="9" t="str">
        <f t="shared" si="471"/>
        <v>November</v>
      </c>
      <c r="H4310" s="5" t="str">
        <f t="shared" si="472"/>
        <v>1980</v>
      </c>
      <c r="I4310" s="1" t="s">
        <v>8778</v>
      </c>
      <c r="J4310" s="1" t="str">
        <f t="shared" si="473"/>
        <v xml:space="preserve">Soyuz U </v>
      </c>
      <c r="K4310" s="1" t="str">
        <f t="shared" si="474"/>
        <v>Soyuz T-3</v>
      </c>
      <c r="L4310" s="1" t="s">
        <v>346</v>
      </c>
      <c r="M4310" s="1">
        <v>20</v>
      </c>
      <c r="N4310" s="1">
        <f t="shared" si="475"/>
        <v>1660</v>
      </c>
      <c r="O4310" s="1" t="s">
        <v>9</v>
      </c>
    </row>
    <row r="4311" spans="1:15" x14ac:dyDescent="0.3">
      <c r="A4311" s="1" t="s">
        <v>6140</v>
      </c>
      <c r="B4311" s="1" t="s">
        <v>212</v>
      </c>
      <c r="C4311" s="1" t="str">
        <f t="shared" si="469"/>
        <v>Russia</v>
      </c>
      <c r="D4311" s="1" t="s">
        <v>8779</v>
      </c>
      <c r="E4311" s="7" t="str">
        <f>TEXT(DATE(MID(D4311, 13, 4), CHOOSE(MATCH( MID(D4311, 5, 3), {"Jan","Feb","Mar","Apr","May","Jun","Jul","Aug","Sep","Oct","Nov","Dec"}, 0), 1, 2, 3, 4, 5, 6, 7, 8, 9, 10, 11, 12), MID(D4311, 9, 2)), "yyyy-mm-dd")</f>
        <v>1980-11-21</v>
      </c>
      <c r="F4311" s="1" t="str">
        <f t="shared" si="470"/>
        <v>11:53:00</v>
      </c>
      <c r="G4311" s="9" t="str">
        <f t="shared" si="471"/>
        <v>November</v>
      </c>
      <c r="H4311" s="5" t="str">
        <f t="shared" si="472"/>
        <v>1980</v>
      </c>
      <c r="I4311" s="1" t="s">
        <v>8780</v>
      </c>
      <c r="J4311" s="1" t="str">
        <f t="shared" si="473"/>
        <v xml:space="preserve">Vostok-2M </v>
      </c>
      <c r="K4311" s="1" t="str">
        <f t="shared" si="474"/>
        <v>Cosmos 1222</v>
      </c>
      <c r="L4311" s="1" t="s">
        <v>346</v>
      </c>
      <c r="M4311" s="1"/>
      <c r="N4311" s="1">
        <f t="shared" si="475"/>
        <v>0</v>
      </c>
      <c r="O4311" s="1" t="s">
        <v>9</v>
      </c>
    </row>
    <row r="4312" spans="1:15" x14ac:dyDescent="0.3">
      <c r="A4312" s="1" t="s">
        <v>6140</v>
      </c>
      <c r="B4312" s="1" t="s">
        <v>6615</v>
      </c>
      <c r="C4312" s="1" t="str">
        <f t="shared" si="469"/>
        <v>Russia</v>
      </c>
      <c r="D4312" s="1" t="s">
        <v>8781</v>
      </c>
      <c r="E4312" s="7" t="str">
        <f>TEXT(DATE(MID(D4312, 13, 4), CHOOSE(MATCH( MID(D4312, 5, 3), {"Jan","Feb","Mar","Apr","May","Jun","Jul","Aug","Sep","Oct","Nov","Dec"}, 0), 1, 2, 3, 4, 5, 6, 7, 8, 9, 10, 11, 12), MID(D4312, 9, 2)), "yyyy-mm-dd")</f>
        <v>1980-11-16</v>
      </c>
      <c r="F4312" s="1" t="str">
        <f t="shared" si="470"/>
        <v>04:18:00</v>
      </c>
      <c r="G4312" s="9" t="str">
        <f t="shared" si="471"/>
        <v>November</v>
      </c>
      <c r="H4312" s="5" t="str">
        <f t="shared" si="472"/>
        <v>1980</v>
      </c>
      <c r="I4312" s="1" t="s">
        <v>8782</v>
      </c>
      <c r="J4312" s="1" t="str">
        <f t="shared" si="473"/>
        <v xml:space="preserve">Molniya-M /Block ML </v>
      </c>
      <c r="K4312" s="1" t="str">
        <f t="shared" si="474"/>
        <v>Molniya-1 nÂ°87</v>
      </c>
      <c r="L4312" s="1" t="s">
        <v>346</v>
      </c>
      <c r="M4312" s="1"/>
      <c r="N4312" s="1">
        <f t="shared" si="475"/>
        <v>0</v>
      </c>
      <c r="O4312" s="1" t="s">
        <v>9</v>
      </c>
    </row>
    <row r="4313" spans="1:15" x14ac:dyDescent="0.3">
      <c r="A4313" s="1" t="s">
        <v>5722</v>
      </c>
      <c r="B4313" s="1" t="s">
        <v>3478</v>
      </c>
      <c r="C4313" s="1" t="str">
        <f t="shared" si="469"/>
        <v>USA</v>
      </c>
      <c r="D4313" s="1" t="s">
        <v>8783</v>
      </c>
      <c r="E4313" s="7" t="str">
        <f>TEXT(DATE(MID(D4313, 13, 4), CHOOSE(MATCH( MID(D4313, 5, 3), {"Jan","Feb","Mar","Apr","May","Jun","Jul","Aug","Sep","Oct","Nov","Dec"}, 0), 1, 2, 3, 4, 5, 6, 7, 8, 9, 10, 11, 12), MID(D4313, 9, 2)), "yyyy-mm-dd")</f>
        <v>1980-11-15</v>
      </c>
      <c r="F4313" s="1" t="str">
        <f t="shared" si="470"/>
        <v>22:49:00</v>
      </c>
      <c r="G4313" s="9" t="str">
        <f t="shared" si="471"/>
        <v>November</v>
      </c>
      <c r="H4313" s="5" t="str">
        <f t="shared" si="472"/>
        <v>1980</v>
      </c>
      <c r="I4313" s="1" t="s">
        <v>8784</v>
      </c>
      <c r="J4313" s="1" t="str">
        <f t="shared" si="473"/>
        <v xml:space="preserve">Delta 3910 </v>
      </c>
      <c r="K4313" s="1" t="str">
        <f t="shared" si="474"/>
        <v>SBS-1</v>
      </c>
      <c r="L4313" s="1" t="s">
        <v>346</v>
      </c>
      <c r="M4313" s="1"/>
      <c r="N4313" s="1">
        <f t="shared" si="475"/>
        <v>0</v>
      </c>
      <c r="O4313" s="1" t="s">
        <v>9</v>
      </c>
    </row>
    <row r="4314" spans="1:15" x14ac:dyDescent="0.3">
      <c r="A4314" s="1" t="s">
        <v>6140</v>
      </c>
      <c r="B4314" s="1" t="s">
        <v>6615</v>
      </c>
      <c r="C4314" s="1" t="str">
        <f t="shared" si="469"/>
        <v>Russia</v>
      </c>
      <c r="D4314" s="1" t="s">
        <v>8785</v>
      </c>
      <c r="E4314" s="7" t="str">
        <f>TEXT(DATE(MID(D4314, 13, 4), CHOOSE(MATCH( MID(D4314, 5, 3), {"Jan","Feb","Mar","Apr","May","Jun","Jul","Aug","Sep","Oct","Nov","Dec"}, 0), 1, 2, 3, 4, 5, 6, 7, 8, 9, 10, 11, 12), MID(D4314, 9, 2)), "yyyy-mm-dd")</f>
        <v>1980-11-12</v>
      </c>
      <c r="F4314" s="1" t="str">
        <f t="shared" si="470"/>
        <v>12:21:00</v>
      </c>
      <c r="G4314" s="9" t="str">
        <f t="shared" si="471"/>
        <v>November</v>
      </c>
      <c r="H4314" s="5" t="str">
        <f t="shared" si="472"/>
        <v>1980</v>
      </c>
      <c r="I4314" s="1" t="s">
        <v>8786</v>
      </c>
      <c r="J4314" s="1" t="str">
        <f t="shared" si="473"/>
        <v xml:space="preserve">Soyuz U </v>
      </c>
      <c r="K4314" s="1" t="str">
        <f t="shared" si="474"/>
        <v>Cosmos 1221</v>
      </c>
      <c r="L4314" s="1" t="s">
        <v>346</v>
      </c>
      <c r="M4314" s="1">
        <v>20</v>
      </c>
      <c r="N4314" s="1">
        <f t="shared" si="475"/>
        <v>1660</v>
      </c>
      <c r="O4314" s="1" t="s">
        <v>9</v>
      </c>
    </row>
    <row r="4315" spans="1:15" x14ac:dyDescent="0.3">
      <c r="A4315" s="1" t="s">
        <v>6140</v>
      </c>
      <c r="B4315" s="1" t="s">
        <v>3926</v>
      </c>
      <c r="C4315" s="1" t="str">
        <f t="shared" si="469"/>
        <v>Kazakhstan</v>
      </c>
      <c r="D4315" s="1" t="s">
        <v>8787</v>
      </c>
      <c r="E4315" s="7" t="str">
        <f>TEXT(DATE(MID(D4315, 13, 4), CHOOSE(MATCH( MID(D4315, 5, 3), {"Jan","Feb","Mar","Apr","May","Jun","Jul","Aug","Sep","Oct","Nov","Dec"}, 0), 1, 2, 3, 4, 5, 6, 7, 8, 9, 10, 11, 12), MID(D4315, 9, 2)), "yyyy-mm-dd")</f>
        <v>1980-11-04</v>
      </c>
      <c r="F4315" s="1" t="str">
        <f t="shared" si="470"/>
        <v>15:04:00</v>
      </c>
      <c r="G4315" s="9" t="str">
        <f t="shared" si="471"/>
        <v>November</v>
      </c>
      <c r="H4315" s="5" t="str">
        <f t="shared" si="472"/>
        <v>1980</v>
      </c>
      <c r="I4315" s="1" t="s">
        <v>8788</v>
      </c>
      <c r="J4315" s="1" t="str">
        <f t="shared" si="473"/>
        <v xml:space="preserve">Tsyklon-2 </v>
      </c>
      <c r="K4315" s="1" t="str">
        <f t="shared" si="474"/>
        <v>Cosmos 1220</v>
      </c>
      <c r="L4315" s="1" t="s">
        <v>346</v>
      </c>
      <c r="M4315" s="1"/>
      <c r="N4315" s="1">
        <f t="shared" si="475"/>
        <v>0</v>
      </c>
      <c r="O4315" s="1" t="s">
        <v>9</v>
      </c>
    </row>
    <row r="4316" spans="1:15" x14ac:dyDescent="0.3">
      <c r="A4316" s="1" t="s">
        <v>6140</v>
      </c>
      <c r="B4316" s="1" t="s">
        <v>6615</v>
      </c>
      <c r="C4316" s="1" t="str">
        <f t="shared" si="469"/>
        <v>Russia</v>
      </c>
      <c r="D4316" s="1" t="s">
        <v>8789</v>
      </c>
      <c r="E4316" s="7" t="str">
        <f>TEXT(DATE(MID(D4316, 13, 4), CHOOSE(MATCH( MID(D4316, 5, 3), {"Jan","Feb","Mar","Apr","May","Jun","Jul","Aug","Sep","Oct","Nov","Dec"}, 0), 1, 2, 3, 4, 5, 6, 7, 8, 9, 10, 11, 12), MID(D4316, 9, 2)), "yyyy-mm-dd")</f>
        <v>1980-10-31</v>
      </c>
      <c r="F4316" s="1" t="str">
        <f t="shared" si="470"/>
        <v>12:00:00</v>
      </c>
      <c r="G4316" s="9" t="str">
        <f t="shared" si="471"/>
        <v>October</v>
      </c>
      <c r="H4316" s="5" t="str">
        <f t="shared" si="472"/>
        <v>1980</v>
      </c>
      <c r="I4316" s="1" t="s">
        <v>8790</v>
      </c>
      <c r="J4316" s="1" t="str">
        <f t="shared" si="473"/>
        <v xml:space="preserve">Soyuz U </v>
      </c>
      <c r="K4316" s="1" t="str">
        <f t="shared" si="474"/>
        <v>Cosmos 1219</v>
      </c>
      <c r="L4316" s="1" t="s">
        <v>346</v>
      </c>
      <c r="M4316" s="1">
        <v>20</v>
      </c>
      <c r="N4316" s="1">
        <f t="shared" si="475"/>
        <v>1660</v>
      </c>
      <c r="O4316" s="1" t="s">
        <v>9</v>
      </c>
    </row>
    <row r="4317" spans="1:15" x14ac:dyDescent="0.3">
      <c r="A4317" s="1" t="s">
        <v>5556</v>
      </c>
      <c r="B4317" s="1" t="s">
        <v>4149</v>
      </c>
      <c r="C4317" s="1" t="str">
        <f t="shared" si="469"/>
        <v>USA</v>
      </c>
      <c r="D4317" s="1" t="s">
        <v>8791</v>
      </c>
      <c r="E4317" s="7" t="str">
        <f>TEXT(DATE(MID(D4317, 13, 4), CHOOSE(MATCH( MID(D4317, 5, 3), {"Jan","Feb","Mar","Apr","May","Jun","Jul","Aug","Sep","Oct","Nov","Dec"}, 0), 1, 2, 3, 4, 5, 6, 7, 8, 9, 10, 11, 12), MID(D4317, 9, 2)), "yyyy-mm-dd")</f>
        <v>1980-10-31</v>
      </c>
      <c r="F4317" s="1" t="str">
        <f t="shared" si="470"/>
        <v>03:54:00</v>
      </c>
      <c r="G4317" s="9" t="str">
        <f t="shared" si="471"/>
        <v>October</v>
      </c>
      <c r="H4317" s="5" t="str">
        <f t="shared" si="472"/>
        <v>1980</v>
      </c>
      <c r="I4317" s="1" t="s">
        <v>8792</v>
      </c>
      <c r="J4317" s="1" t="str">
        <f t="shared" si="473"/>
        <v xml:space="preserve">Atlas-SLV3D Centaur-D1AR </v>
      </c>
      <c r="K4317" s="1" t="str">
        <f t="shared" si="474"/>
        <v>FLTSATCOM-4</v>
      </c>
      <c r="L4317" s="1" t="s">
        <v>346</v>
      </c>
      <c r="M4317" s="1"/>
      <c r="N4317" s="1">
        <f t="shared" si="475"/>
        <v>0</v>
      </c>
      <c r="O4317" s="1" t="s">
        <v>9</v>
      </c>
    </row>
    <row r="4318" spans="1:15" x14ac:dyDescent="0.3">
      <c r="A4318" s="1" t="s">
        <v>6140</v>
      </c>
      <c r="B4318" s="1" t="s">
        <v>130</v>
      </c>
      <c r="C4318" s="1" t="str">
        <f t="shared" si="469"/>
        <v>Kazakhstan</v>
      </c>
      <c r="D4318" s="1" t="s">
        <v>8793</v>
      </c>
      <c r="E4318" s="7" t="str">
        <f>TEXT(DATE(MID(D4318, 13, 4), CHOOSE(MATCH( MID(D4318, 5, 3), {"Jan","Feb","Mar","Apr","May","Jun","Jul","Aug","Sep","Oct","Nov","Dec"}, 0), 1, 2, 3, 4, 5, 6, 7, 8, 9, 10, 11, 12), MID(D4318, 9, 2)), "yyyy-mm-dd")</f>
        <v>1980-10-30</v>
      </c>
      <c r="F4318" s="1" t="str">
        <f t="shared" si="470"/>
        <v>10:00:00</v>
      </c>
      <c r="G4318" s="9" t="str">
        <f t="shared" si="471"/>
        <v>October</v>
      </c>
      <c r="H4318" s="5" t="str">
        <f t="shared" si="472"/>
        <v>1980</v>
      </c>
      <c r="I4318" s="1" t="s">
        <v>8794</v>
      </c>
      <c r="J4318" s="1" t="str">
        <f t="shared" si="473"/>
        <v xml:space="preserve">Soyuz U </v>
      </c>
      <c r="K4318" s="1" t="str">
        <f t="shared" si="474"/>
        <v>Cosmos 1218</v>
      </c>
      <c r="L4318" s="1" t="s">
        <v>346</v>
      </c>
      <c r="M4318" s="1">
        <v>20</v>
      </c>
      <c r="N4318" s="1">
        <f t="shared" si="475"/>
        <v>1660</v>
      </c>
      <c r="O4318" s="1" t="s">
        <v>9</v>
      </c>
    </row>
    <row r="4319" spans="1:15" x14ac:dyDescent="0.3">
      <c r="A4319" s="1" t="s">
        <v>6140</v>
      </c>
      <c r="B4319" s="1" t="s">
        <v>6615</v>
      </c>
      <c r="C4319" s="1" t="str">
        <f t="shared" si="469"/>
        <v>Russia</v>
      </c>
      <c r="D4319" s="1" t="s">
        <v>8795</v>
      </c>
      <c r="E4319" s="7" t="str">
        <f>TEXT(DATE(MID(D4319, 13, 4), CHOOSE(MATCH( MID(D4319, 5, 3), {"Jan","Feb","Mar","Apr","May","Jun","Jul","Aug","Sep","Oct","Nov","Dec"}, 0), 1, 2, 3, 4, 5, 6, 7, 8, 9, 10, 11, 12), MID(D4319, 9, 2)), "yyyy-mm-dd")</f>
        <v>1980-10-24</v>
      </c>
      <c r="F4319" s="1" t="str">
        <f t="shared" si="470"/>
        <v>10:53:00</v>
      </c>
      <c r="G4319" s="9" t="str">
        <f t="shared" si="471"/>
        <v>October</v>
      </c>
      <c r="H4319" s="5" t="str">
        <f t="shared" si="472"/>
        <v>1980</v>
      </c>
      <c r="I4319" s="1" t="s">
        <v>8796</v>
      </c>
      <c r="J4319" s="1" t="str">
        <f t="shared" si="473"/>
        <v xml:space="preserve">Molniya-M /Block 2BL </v>
      </c>
      <c r="K4319" s="1" t="str">
        <f t="shared" si="474"/>
        <v>Cosmos 1217</v>
      </c>
      <c r="L4319" s="1" t="s">
        <v>346</v>
      </c>
      <c r="M4319" s="1"/>
      <c r="N4319" s="1">
        <f t="shared" si="475"/>
        <v>0</v>
      </c>
      <c r="O4319" s="1" t="s">
        <v>9</v>
      </c>
    </row>
    <row r="4320" spans="1:15" x14ac:dyDescent="0.3">
      <c r="A4320" s="1" t="s">
        <v>6140</v>
      </c>
      <c r="B4320" s="1" t="s">
        <v>6615</v>
      </c>
      <c r="C4320" s="1" t="str">
        <f t="shared" si="469"/>
        <v>Russia</v>
      </c>
      <c r="D4320" s="1" t="s">
        <v>8797</v>
      </c>
      <c r="E4320" s="7" t="str">
        <f>TEXT(DATE(MID(D4320, 13, 4), CHOOSE(MATCH( MID(D4320, 5, 3), {"Jan","Feb","Mar","Apr","May","Jun","Jul","Aug","Sep","Oct","Nov","Dec"}, 0), 1, 2, 3, 4, 5, 6, 7, 8, 9, 10, 11, 12), MID(D4320, 9, 2)), "yyyy-mm-dd")</f>
        <v>1980-10-16</v>
      </c>
      <c r="F4320" s="1" t="str">
        <f t="shared" si="470"/>
        <v>12:20:00</v>
      </c>
      <c r="G4320" s="9" t="str">
        <f t="shared" si="471"/>
        <v>October</v>
      </c>
      <c r="H4320" s="5" t="str">
        <f t="shared" si="472"/>
        <v>1980</v>
      </c>
      <c r="I4320" s="1" t="s">
        <v>8798</v>
      </c>
      <c r="J4320" s="1" t="str">
        <f t="shared" si="473"/>
        <v xml:space="preserve">Soyuz U </v>
      </c>
      <c r="K4320" s="1" t="str">
        <f t="shared" si="474"/>
        <v>Cosmos 1216</v>
      </c>
      <c r="L4320" s="1" t="s">
        <v>346</v>
      </c>
      <c r="M4320" s="1">
        <v>20</v>
      </c>
      <c r="N4320" s="1">
        <f t="shared" si="475"/>
        <v>1660</v>
      </c>
      <c r="O4320" s="1" t="s">
        <v>9</v>
      </c>
    </row>
    <row r="4321" spans="1:15" x14ac:dyDescent="0.3">
      <c r="A4321" s="1" t="s">
        <v>6140</v>
      </c>
      <c r="B4321" s="1" t="s">
        <v>3373</v>
      </c>
      <c r="C4321" s="1" t="str">
        <f t="shared" si="469"/>
        <v>Russia</v>
      </c>
      <c r="D4321" s="1" t="s">
        <v>8799</v>
      </c>
      <c r="E4321" s="7" t="str">
        <f>TEXT(DATE(MID(D4321, 13, 4), CHOOSE(MATCH( MID(D4321, 5, 3), {"Jan","Feb","Mar","Apr","May","Jun","Jul","Aug","Sep","Oct","Nov","Dec"}, 0), 1, 2, 3, 4, 5, 6, 7, 8, 9, 10, 11, 12), MID(D4321, 9, 2)), "yyyy-mm-dd")</f>
        <v>1980-10-14</v>
      </c>
      <c r="F4321" s="1" t="str">
        <f t="shared" si="470"/>
        <v>20:41:00</v>
      </c>
      <c r="G4321" s="9" t="str">
        <f t="shared" si="471"/>
        <v>October</v>
      </c>
      <c r="H4321" s="5" t="str">
        <f t="shared" si="472"/>
        <v>1980</v>
      </c>
      <c r="I4321" s="1" t="s">
        <v>8800</v>
      </c>
      <c r="J4321" s="1" t="str">
        <f t="shared" si="473"/>
        <v xml:space="preserve">Cosmos-3M </v>
      </c>
      <c r="K4321" s="1" t="str">
        <f t="shared" si="474"/>
        <v>Cosmos 1215</v>
      </c>
      <c r="L4321" s="1" t="s">
        <v>346</v>
      </c>
      <c r="M4321" s="1"/>
      <c r="N4321" s="1">
        <f t="shared" si="475"/>
        <v>0</v>
      </c>
      <c r="O4321" s="1" t="s">
        <v>9</v>
      </c>
    </row>
    <row r="4322" spans="1:15" x14ac:dyDescent="0.3">
      <c r="A4322" s="1" t="s">
        <v>6140</v>
      </c>
      <c r="B4322" s="1" t="s">
        <v>6615</v>
      </c>
      <c r="C4322" s="1" t="str">
        <f t="shared" si="469"/>
        <v>Russia</v>
      </c>
      <c r="D4322" s="1" t="s">
        <v>8801</v>
      </c>
      <c r="E4322" s="7" t="str">
        <f>TEXT(DATE(MID(D4322, 13, 4), CHOOSE(MATCH( MID(D4322, 5, 3), {"Jan","Feb","Mar","Apr","May","Jun","Jul","Aug","Sep","Oct","Nov","Dec"}, 0), 1, 2, 3, 4, 5, 6, 7, 8, 9, 10, 11, 12), MID(D4322, 9, 2)), "yyyy-mm-dd")</f>
        <v>1980-10-10</v>
      </c>
      <c r="F4322" s="1" t="str">
        <f t="shared" si="470"/>
        <v>13:10:00</v>
      </c>
      <c r="G4322" s="9" t="str">
        <f t="shared" si="471"/>
        <v>October</v>
      </c>
      <c r="H4322" s="5" t="str">
        <f t="shared" si="472"/>
        <v>1980</v>
      </c>
      <c r="I4322" s="1" t="s">
        <v>8802</v>
      </c>
      <c r="J4322" s="1" t="str">
        <f t="shared" si="473"/>
        <v xml:space="preserve">Soyuz U </v>
      </c>
      <c r="K4322" s="1" t="str">
        <f t="shared" si="474"/>
        <v>Cosmos 1214</v>
      </c>
      <c r="L4322" s="1" t="s">
        <v>346</v>
      </c>
      <c r="M4322" s="1">
        <v>20</v>
      </c>
      <c r="N4322" s="1">
        <f t="shared" si="475"/>
        <v>1660</v>
      </c>
      <c r="O4322" s="1" t="s">
        <v>9</v>
      </c>
    </row>
    <row r="4323" spans="1:15" x14ac:dyDescent="0.3">
      <c r="A4323" s="1" t="s">
        <v>6140</v>
      </c>
      <c r="B4323" s="1" t="s">
        <v>6272</v>
      </c>
      <c r="C4323" s="1" t="str">
        <f t="shared" si="469"/>
        <v>Kazakhstan</v>
      </c>
      <c r="D4323" s="1" t="s">
        <v>8803</v>
      </c>
      <c r="E4323" s="7" t="str">
        <f>TEXT(DATE(MID(D4323, 13, 4), CHOOSE(MATCH( MID(D4323, 5, 3), {"Jan","Feb","Mar","Apr","May","Jun","Jul","Aug","Sep","Oct","Nov","Dec"}, 0), 1, 2, 3, 4, 5, 6, 7, 8, 9, 10, 11, 12), MID(D4323, 9, 2)), "yyyy-mm-dd")</f>
        <v>1980-10-05</v>
      </c>
      <c r="F4323" s="1" t="str">
        <f t="shared" si="470"/>
        <v>17:10:00</v>
      </c>
      <c r="G4323" s="9" t="str">
        <f t="shared" si="471"/>
        <v>October</v>
      </c>
      <c r="H4323" s="5" t="str">
        <f t="shared" si="472"/>
        <v>1980</v>
      </c>
      <c r="I4323" s="1" t="s">
        <v>8804</v>
      </c>
      <c r="J4323" s="1" t="str">
        <f t="shared" si="473"/>
        <v xml:space="preserve">Proton-K/Block-DM </v>
      </c>
      <c r="K4323" s="1" t="str">
        <f t="shared" si="474"/>
        <v>Raduga 7</v>
      </c>
      <c r="L4323" s="1" t="s">
        <v>346</v>
      </c>
      <c r="M4323" s="1"/>
      <c r="N4323" s="1">
        <f t="shared" si="475"/>
        <v>0</v>
      </c>
      <c r="O4323" s="1" t="s">
        <v>9</v>
      </c>
    </row>
    <row r="4324" spans="1:15" x14ac:dyDescent="0.3">
      <c r="A4324" s="1" t="s">
        <v>6140</v>
      </c>
      <c r="B4324" s="1" t="s">
        <v>6615</v>
      </c>
      <c r="C4324" s="1" t="str">
        <f t="shared" si="469"/>
        <v>Russia</v>
      </c>
      <c r="D4324" s="1" t="s">
        <v>8805</v>
      </c>
      <c r="E4324" s="7" t="str">
        <f>TEXT(DATE(MID(D4324, 13, 4), CHOOSE(MATCH( MID(D4324, 5, 3), {"Jan","Feb","Mar","Apr","May","Jun","Jul","Aug","Sep","Oct","Nov","Dec"}, 0), 1, 2, 3, 4, 5, 6, 7, 8, 9, 10, 11, 12), MID(D4324, 9, 2)), "yyyy-mm-dd")</f>
        <v>1980-10-03</v>
      </c>
      <c r="F4324" s="1" t="str">
        <f t="shared" si="470"/>
        <v>12:00:00</v>
      </c>
      <c r="G4324" s="9" t="str">
        <f t="shared" si="471"/>
        <v>October</v>
      </c>
      <c r="H4324" s="5" t="str">
        <f t="shared" si="472"/>
        <v>1980</v>
      </c>
      <c r="I4324" s="1" t="s">
        <v>8806</v>
      </c>
      <c r="J4324" s="1" t="str">
        <f t="shared" si="473"/>
        <v xml:space="preserve">Soyuz U </v>
      </c>
      <c r="K4324" s="1" t="str">
        <f t="shared" si="474"/>
        <v>Cosmos 1213</v>
      </c>
      <c r="L4324" s="1" t="s">
        <v>346</v>
      </c>
      <c r="M4324" s="1">
        <v>20</v>
      </c>
      <c r="N4324" s="1">
        <f t="shared" si="475"/>
        <v>1660</v>
      </c>
      <c r="O4324" s="1" t="s">
        <v>9</v>
      </c>
    </row>
    <row r="4325" spans="1:15" x14ac:dyDescent="0.3">
      <c r="A4325" s="1" t="s">
        <v>6140</v>
      </c>
      <c r="B4325" s="1" t="s">
        <v>1630</v>
      </c>
      <c r="C4325" s="1" t="str">
        <f t="shared" si="469"/>
        <v>Kazakhstan</v>
      </c>
      <c r="D4325" s="1" t="s">
        <v>8807</v>
      </c>
      <c r="E4325" s="7" t="str">
        <f>TEXT(DATE(MID(D4325, 13, 4), CHOOSE(MATCH( MID(D4325, 5, 3), {"Jan","Feb","Mar","Apr","May","Jun","Jul","Aug","Sep","Oct","Nov","Dec"}, 0), 1, 2, 3, 4, 5, 6, 7, 8, 9, 10, 11, 12), MID(D4325, 9, 2)), "yyyy-mm-dd")</f>
        <v>1980-09-28</v>
      </c>
      <c r="F4325" s="1" t="str">
        <f t="shared" si="470"/>
        <v>15:09:00</v>
      </c>
      <c r="G4325" s="9" t="str">
        <f t="shared" si="471"/>
        <v>September</v>
      </c>
      <c r="H4325" s="5" t="str">
        <f t="shared" si="472"/>
        <v>1980</v>
      </c>
      <c r="I4325" s="1" t="s">
        <v>8808</v>
      </c>
      <c r="J4325" s="1" t="str">
        <f t="shared" si="473"/>
        <v xml:space="preserve">Soyuz U </v>
      </c>
      <c r="K4325" s="1" t="str">
        <f t="shared" si="474"/>
        <v>Progress 11</v>
      </c>
      <c r="L4325" s="1" t="s">
        <v>346</v>
      </c>
      <c r="M4325" s="1">
        <v>20</v>
      </c>
      <c r="N4325" s="1">
        <f t="shared" si="475"/>
        <v>1660</v>
      </c>
      <c r="O4325" s="1" t="s">
        <v>9</v>
      </c>
    </row>
    <row r="4326" spans="1:15" x14ac:dyDescent="0.3">
      <c r="A4326" s="1" t="s">
        <v>6140</v>
      </c>
      <c r="B4326" s="1" t="s">
        <v>6615</v>
      </c>
      <c r="C4326" s="1" t="str">
        <f t="shared" si="469"/>
        <v>Russia</v>
      </c>
      <c r="D4326" s="1" t="s">
        <v>8809</v>
      </c>
      <c r="E4326" s="7" t="str">
        <f>TEXT(DATE(MID(D4326, 13, 4), CHOOSE(MATCH( MID(D4326, 5, 3), {"Jan","Feb","Mar","Apr","May","Jun","Jul","Aug","Sep","Oct","Nov","Dec"}, 0), 1, 2, 3, 4, 5, 6, 7, 8, 9, 10, 11, 12), MID(D4326, 9, 2)), "yyyy-mm-dd")</f>
        <v>1980-09-26</v>
      </c>
      <c r="F4326" s="1" t="str">
        <f t="shared" si="470"/>
        <v>10:10:00</v>
      </c>
      <c r="G4326" s="9" t="str">
        <f t="shared" si="471"/>
        <v>September</v>
      </c>
      <c r="H4326" s="5" t="str">
        <f t="shared" si="472"/>
        <v>1980</v>
      </c>
      <c r="I4326" s="1" t="s">
        <v>8810</v>
      </c>
      <c r="J4326" s="1" t="str">
        <f t="shared" si="473"/>
        <v xml:space="preserve">Soyuz U </v>
      </c>
      <c r="K4326" s="1" t="str">
        <f t="shared" si="474"/>
        <v>Cosmos 1212</v>
      </c>
      <c r="L4326" s="1" t="s">
        <v>346</v>
      </c>
      <c r="M4326" s="1">
        <v>20</v>
      </c>
      <c r="N4326" s="1">
        <f t="shared" si="475"/>
        <v>1660</v>
      </c>
      <c r="O4326" s="1" t="s">
        <v>9</v>
      </c>
    </row>
    <row r="4327" spans="1:15" x14ac:dyDescent="0.3">
      <c r="A4327" s="1" t="s">
        <v>6140</v>
      </c>
      <c r="B4327" s="1" t="s">
        <v>6615</v>
      </c>
      <c r="C4327" s="1" t="str">
        <f t="shared" si="469"/>
        <v>Russia</v>
      </c>
      <c r="D4327" s="1" t="s">
        <v>8811</v>
      </c>
      <c r="E4327" s="7" t="str">
        <f>TEXT(DATE(MID(D4327, 13, 4), CHOOSE(MATCH( MID(D4327, 5, 3), {"Jan","Feb","Mar","Apr","May","Jun","Jul","Aug","Sep","Oct","Nov","Dec"}, 0), 1, 2, 3, 4, 5, 6, 7, 8, 9, 10, 11, 12), MID(D4327, 9, 2)), "yyyy-mm-dd")</f>
        <v>1980-09-23</v>
      </c>
      <c r="F4327" s="1" t="str">
        <f t="shared" si="470"/>
        <v>10:30:00</v>
      </c>
      <c r="G4327" s="9" t="str">
        <f t="shared" si="471"/>
        <v>September</v>
      </c>
      <c r="H4327" s="5" t="str">
        <f t="shared" si="472"/>
        <v>1980</v>
      </c>
      <c r="I4327" s="1" t="s">
        <v>8812</v>
      </c>
      <c r="J4327" s="1" t="str">
        <f t="shared" si="473"/>
        <v xml:space="preserve">Soyuz U </v>
      </c>
      <c r="K4327" s="1" t="str">
        <f t="shared" si="474"/>
        <v>Cosmos 1211</v>
      </c>
      <c r="L4327" s="1" t="s">
        <v>346</v>
      </c>
      <c r="M4327" s="1">
        <v>20</v>
      </c>
      <c r="N4327" s="1">
        <f t="shared" si="475"/>
        <v>1660</v>
      </c>
      <c r="O4327" s="1" t="s">
        <v>9</v>
      </c>
    </row>
    <row r="4328" spans="1:15" x14ac:dyDescent="0.3">
      <c r="A4328" s="1" t="s">
        <v>6140</v>
      </c>
      <c r="B4328" s="1" t="s">
        <v>6615</v>
      </c>
      <c r="C4328" s="1" t="str">
        <f t="shared" si="469"/>
        <v>Russia</v>
      </c>
      <c r="D4328" s="1" t="s">
        <v>8813</v>
      </c>
      <c r="E4328" s="7" t="str">
        <f>TEXT(DATE(MID(D4328, 13, 4), CHOOSE(MATCH( MID(D4328, 5, 3), {"Jan","Feb","Mar","Apr","May","Jun","Jul","Aug","Sep","Oct","Nov","Dec"}, 0), 1, 2, 3, 4, 5, 6, 7, 8, 9, 10, 11, 12), MID(D4328, 9, 2)), "yyyy-mm-dd")</f>
        <v>1980-09-19</v>
      </c>
      <c r="F4328" s="1" t="str">
        <f t="shared" si="470"/>
        <v>10:10:00</v>
      </c>
      <c r="G4328" s="9" t="str">
        <f t="shared" si="471"/>
        <v>September</v>
      </c>
      <c r="H4328" s="5" t="str">
        <f t="shared" si="472"/>
        <v>1980</v>
      </c>
      <c r="I4328" s="1" t="s">
        <v>8814</v>
      </c>
      <c r="J4328" s="1" t="str">
        <f t="shared" si="473"/>
        <v xml:space="preserve">Soyuz U </v>
      </c>
      <c r="K4328" s="1" t="str">
        <f t="shared" si="474"/>
        <v>Cosmos 1210</v>
      </c>
      <c r="L4328" s="1" t="s">
        <v>346</v>
      </c>
      <c r="M4328" s="1">
        <v>20</v>
      </c>
      <c r="N4328" s="1">
        <f t="shared" si="475"/>
        <v>1660</v>
      </c>
      <c r="O4328" s="1" t="s">
        <v>9</v>
      </c>
    </row>
    <row r="4329" spans="1:15" x14ac:dyDescent="0.3">
      <c r="A4329" s="1" t="s">
        <v>6140</v>
      </c>
      <c r="B4329" s="1" t="s">
        <v>1630</v>
      </c>
      <c r="C4329" s="1" t="str">
        <f t="shared" si="469"/>
        <v>Kazakhstan</v>
      </c>
      <c r="D4329" s="1" t="s">
        <v>8815</v>
      </c>
      <c r="E4329" s="7" t="str">
        <f>TEXT(DATE(MID(D4329, 13, 4), CHOOSE(MATCH( MID(D4329, 5, 3), {"Jan","Feb","Mar","Apr","May","Jun","Jul","Aug","Sep","Oct","Nov","Dec"}, 0), 1, 2, 3, 4, 5, 6, 7, 8, 9, 10, 11, 12), MID(D4329, 9, 2)), "yyyy-mm-dd")</f>
        <v>1980-09-18</v>
      </c>
      <c r="F4329" s="1" t="str">
        <f t="shared" si="470"/>
        <v>19:11:00</v>
      </c>
      <c r="G4329" s="9" t="str">
        <f t="shared" si="471"/>
        <v>September</v>
      </c>
      <c r="H4329" s="5" t="str">
        <f t="shared" si="472"/>
        <v>1980</v>
      </c>
      <c r="I4329" s="1" t="s">
        <v>8816</v>
      </c>
      <c r="J4329" s="1" t="str">
        <f t="shared" si="473"/>
        <v xml:space="preserve">Soyuz U </v>
      </c>
      <c r="K4329" s="1" t="str">
        <f t="shared" si="474"/>
        <v>Soyuz 38</v>
      </c>
      <c r="L4329" s="1" t="s">
        <v>346</v>
      </c>
      <c r="M4329" s="1">
        <v>20</v>
      </c>
      <c r="N4329" s="1">
        <f t="shared" si="475"/>
        <v>1660</v>
      </c>
      <c r="O4329" s="1" t="s">
        <v>9</v>
      </c>
    </row>
    <row r="4330" spans="1:15" x14ac:dyDescent="0.3">
      <c r="A4330" s="1" t="s">
        <v>5722</v>
      </c>
      <c r="B4330" s="1" t="s">
        <v>3478</v>
      </c>
      <c r="C4330" s="1" t="str">
        <f t="shared" si="469"/>
        <v>USA</v>
      </c>
      <c r="D4330" s="1" t="s">
        <v>8817</v>
      </c>
      <c r="E4330" s="7" t="str">
        <f>TEXT(DATE(MID(D4330, 13, 4), CHOOSE(MATCH( MID(D4330, 5, 3), {"Jan","Feb","Mar","Apr","May","Jun","Jul","Aug","Sep","Oct","Nov","Dec"}, 0), 1, 2, 3, 4, 5, 6, 7, 8, 9, 10, 11, 12), MID(D4330, 9, 2)), "yyyy-mm-dd")</f>
        <v>1980-09-09</v>
      </c>
      <c r="F4330" s="1" t="str">
        <f t="shared" si="470"/>
        <v>22:27:00</v>
      </c>
      <c r="G4330" s="9" t="str">
        <f t="shared" si="471"/>
        <v>September</v>
      </c>
      <c r="H4330" s="5" t="str">
        <f t="shared" si="472"/>
        <v>1980</v>
      </c>
      <c r="I4330" s="1" t="s">
        <v>8818</v>
      </c>
      <c r="J4330" s="1" t="str">
        <f t="shared" si="473"/>
        <v xml:space="preserve">Delta 3914 </v>
      </c>
      <c r="K4330" s="1" t="str">
        <f t="shared" si="474"/>
        <v>GOES-D</v>
      </c>
      <c r="L4330" s="1" t="s">
        <v>346</v>
      </c>
      <c r="M4330" s="1"/>
      <c r="N4330" s="1">
        <f t="shared" si="475"/>
        <v>0</v>
      </c>
      <c r="O4330" s="1" t="s">
        <v>9</v>
      </c>
    </row>
    <row r="4331" spans="1:15" x14ac:dyDescent="0.3">
      <c r="A4331" s="1" t="s">
        <v>6140</v>
      </c>
      <c r="B4331" s="1" t="s">
        <v>212</v>
      </c>
      <c r="C4331" s="1" t="str">
        <f t="shared" si="469"/>
        <v>Russia</v>
      </c>
      <c r="D4331" s="1" t="s">
        <v>8819</v>
      </c>
      <c r="E4331" s="7" t="str">
        <f>TEXT(DATE(MID(D4331, 13, 4), CHOOSE(MATCH( MID(D4331, 5, 3), {"Jan","Feb","Mar","Apr","May","Jun","Jul","Aug","Sep","Oct","Nov","Dec"}, 0), 1, 2, 3, 4, 5, 6, 7, 8, 9, 10, 11, 12), MID(D4331, 9, 2)), "yyyy-mm-dd")</f>
        <v>1980-09-09</v>
      </c>
      <c r="F4331" s="1" t="str">
        <f t="shared" si="470"/>
        <v>11:00:00</v>
      </c>
      <c r="G4331" s="9" t="str">
        <f t="shared" si="471"/>
        <v>September</v>
      </c>
      <c r="H4331" s="5" t="str">
        <f t="shared" si="472"/>
        <v>1980</v>
      </c>
      <c r="I4331" s="1" t="s">
        <v>8820</v>
      </c>
      <c r="J4331" s="1" t="str">
        <f t="shared" si="473"/>
        <v xml:space="preserve">Vostok-2M </v>
      </c>
      <c r="K4331" s="1" t="str">
        <f t="shared" si="474"/>
        <v>Meteor-2 nÂ°7</v>
      </c>
      <c r="L4331" s="1" t="s">
        <v>346</v>
      </c>
      <c r="M4331" s="1"/>
      <c r="N4331" s="1">
        <f t="shared" si="475"/>
        <v>0</v>
      </c>
      <c r="O4331" s="1" t="s">
        <v>9</v>
      </c>
    </row>
    <row r="4332" spans="1:15" x14ac:dyDescent="0.3">
      <c r="A4332" s="1" t="s">
        <v>6140</v>
      </c>
      <c r="B4332" s="1" t="s">
        <v>6615</v>
      </c>
      <c r="C4332" s="1" t="str">
        <f t="shared" si="469"/>
        <v>Russia</v>
      </c>
      <c r="D4332" s="1" t="s">
        <v>8821</v>
      </c>
      <c r="E4332" s="7" t="str">
        <f>TEXT(DATE(MID(D4332, 13, 4), CHOOSE(MATCH( MID(D4332, 5, 3), {"Jan","Feb","Mar","Apr","May","Jun","Jul","Aug","Sep","Oct","Nov","Dec"}, 0), 1, 2, 3, 4, 5, 6, 7, 8, 9, 10, 11, 12), MID(D4332, 9, 2)), "yyyy-mm-dd")</f>
        <v>1980-09-03</v>
      </c>
      <c r="F4332" s="1" t="str">
        <f t="shared" si="470"/>
        <v>10:20:00</v>
      </c>
      <c r="G4332" s="9" t="str">
        <f t="shared" si="471"/>
        <v>September</v>
      </c>
      <c r="H4332" s="5" t="str">
        <f t="shared" si="472"/>
        <v>1980</v>
      </c>
      <c r="I4332" s="1" t="s">
        <v>8822</v>
      </c>
      <c r="J4332" s="1" t="str">
        <f t="shared" si="473"/>
        <v xml:space="preserve">Soyuz U </v>
      </c>
      <c r="K4332" s="1" t="str">
        <f t="shared" si="474"/>
        <v>Cosmos 1209</v>
      </c>
      <c r="L4332" s="1" t="s">
        <v>346</v>
      </c>
      <c r="M4332" s="1">
        <v>20</v>
      </c>
      <c r="N4332" s="1">
        <f t="shared" si="475"/>
        <v>1660</v>
      </c>
      <c r="O4332" s="1" t="s">
        <v>9</v>
      </c>
    </row>
    <row r="4333" spans="1:15" x14ac:dyDescent="0.3">
      <c r="A4333" s="1" t="s">
        <v>6140</v>
      </c>
      <c r="B4333" s="1" t="s">
        <v>6615</v>
      </c>
      <c r="C4333" s="1" t="str">
        <f t="shared" si="469"/>
        <v>Russia</v>
      </c>
      <c r="D4333" s="1" t="s">
        <v>8823</v>
      </c>
      <c r="E4333" s="7" t="str">
        <f>TEXT(DATE(MID(D4333, 13, 4), CHOOSE(MATCH( MID(D4333, 5, 3), {"Jan","Feb","Mar","Apr","May","Jun","Jul","Aug","Sep","Oct","Nov","Dec"}, 0), 1, 2, 3, 4, 5, 6, 7, 8, 9, 10, 11, 12), MID(D4333, 9, 2)), "yyyy-mm-dd")</f>
        <v>1980-08-26</v>
      </c>
      <c r="F4333" s="1" t="str">
        <f t="shared" si="470"/>
        <v>15:30:00</v>
      </c>
      <c r="G4333" s="9" t="str">
        <f t="shared" si="471"/>
        <v>August</v>
      </c>
      <c r="H4333" s="5" t="str">
        <f t="shared" si="472"/>
        <v>1980</v>
      </c>
      <c r="I4333" s="1" t="s">
        <v>8824</v>
      </c>
      <c r="J4333" s="1" t="str">
        <f t="shared" si="473"/>
        <v xml:space="preserve">Soyuz U </v>
      </c>
      <c r="K4333" s="1" t="str">
        <f t="shared" si="474"/>
        <v>Cosmos 1208</v>
      </c>
      <c r="L4333" s="1" t="s">
        <v>346</v>
      </c>
      <c r="M4333" s="1">
        <v>20</v>
      </c>
      <c r="N4333" s="1">
        <f t="shared" si="475"/>
        <v>1660</v>
      </c>
      <c r="O4333" s="1" t="s">
        <v>9</v>
      </c>
    </row>
    <row r="4334" spans="1:15" x14ac:dyDescent="0.3">
      <c r="A4334" s="1" t="s">
        <v>6140</v>
      </c>
      <c r="B4334" s="1" t="s">
        <v>6615</v>
      </c>
      <c r="C4334" s="1" t="str">
        <f t="shared" si="469"/>
        <v>Russia</v>
      </c>
      <c r="D4334" s="1" t="s">
        <v>8825</v>
      </c>
      <c r="E4334" s="7" t="str">
        <f>TEXT(DATE(MID(D4334, 13, 4), CHOOSE(MATCH( MID(D4334, 5, 3), {"Jan","Feb","Mar","Apr","May","Jun","Jul","Aug","Sep","Oct","Nov","Dec"}, 0), 1, 2, 3, 4, 5, 6, 7, 8, 9, 10, 11, 12), MID(D4334, 9, 2)), "yyyy-mm-dd")</f>
        <v>1980-08-22</v>
      </c>
      <c r="F4334" s="1" t="str">
        <f t="shared" si="470"/>
        <v>10:00:00</v>
      </c>
      <c r="G4334" s="9" t="str">
        <f t="shared" si="471"/>
        <v>August</v>
      </c>
      <c r="H4334" s="5" t="str">
        <f t="shared" si="472"/>
        <v>1980</v>
      </c>
      <c r="I4334" s="1" t="s">
        <v>8826</v>
      </c>
      <c r="J4334" s="1" t="str">
        <f t="shared" si="473"/>
        <v xml:space="preserve">Soyuz U </v>
      </c>
      <c r="K4334" s="1" t="str">
        <f t="shared" si="474"/>
        <v>Cosmos 1207</v>
      </c>
      <c r="L4334" s="1" t="s">
        <v>346</v>
      </c>
      <c r="M4334" s="1">
        <v>20</v>
      </c>
      <c r="N4334" s="1">
        <f t="shared" si="475"/>
        <v>1660</v>
      </c>
      <c r="O4334" s="1" t="s">
        <v>9</v>
      </c>
    </row>
    <row r="4335" spans="1:15" x14ac:dyDescent="0.3">
      <c r="A4335" s="1" t="s">
        <v>6140</v>
      </c>
      <c r="B4335" s="1" t="s">
        <v>212</v>
      </c>
      <c r="C4335" s="1" t="str">
        <f t="shared" si="469"/>
        <v>Russia</v>
      </c>
      <c r="D4335" s="1" t="s">
        <v>8827</v>
      </c>
      <c r="E4335" s="7" t="str">
        <f>TEXT(DATE(MID(D4335, 13, 4), CHOOSE(MATCH( MID(D4335, 5, 3), {"Jan","Feb","Mar","Apr","May","Jun","Jul","Aug","Sep","Oct","Nov","Dec"}, 0), 1, 2, 3, 4, 5, 6, 7, 8, 9, 10, 11, 12), MID(D4335, 9, 2)), "yyyy-mm-dd")</f>
        <v>1980-08-15</v>
      </c>
      <c r="F4335" s="1" t="str">
        <f t="shared" si="470"/>
        <v>05:34:00</v>
      </c>
      <c r="G4335" s="9" t="str">
        <f t="shared" si="471"/>
        <v>August</v>
      </c>
      <c r="H4335" s="5" t="str">
        <f t="shared" si="472"/>
        <v>1980</v>
      </c>
      <c r="I4335" s="1" t="s">
        <v>8828</v>
      </c>
      <c r="J4335" s="1" t="str">
        <f t="shared" si="473"/>
        <v xml:space="preserve">Vostok-2M </v>
      </c>
      <c r="K4335" s="1" t="str">
        <f t="shared" si="474"/>
        <v>Cosmos 1206</v>
      </c>
      <c r="L4335" s="1" t="s">
        <v>346</v>
      </c>
      <c r="M4335" s="1"/>
      <c r="N4335" s="1">
        <f t="shared" si="475"/>
        <v>0</v>
      </c>
      <c r="O4335" s="1" t="s">
        <v>9</v>
      </c>
    </row>
    <row r="4336" spans="1:15" x14ac:dyDescent="0.3">
      <c r="A4336" s="1" t="s">
        <v>6140</v>
      </c>
      <c r="B4336" s="1" t="s">
        <v>212</v>
      </c>
      <c r="C4336" s="1" t="str">
        <f t="shared" si="469"/>
        <v>Russia</v>
      </c>
      <c r="D4336" s="1" t="s">
        <v>8829</v>
      </c>
      <c r="E4336" s="7" t="str">
        <f>TEXT(DATE(MID(D4336, 13, 4), CHOOSE(MATCH( MID(D4336, 5, 3), {"Jan","Feb","Mar","Apr","May","Jun","Jul","Aug","Sep","Oct","Nov","Dec"}, 0), 1, 2, 3, 4, 5, 6, 7, 8, 9, 10, 11, 12), MID(D4336, 9, 2)), "yyyy-mm-dd")</f>
        <v>1980-08-12</v>
      </c>
      <c r="F4336" s="1" t="str">
        <f t="shared" si="470"/>
        <v>11:50:00</v>
      </c>
      <c r="G4336" s="9" t="str">
        <f t="shared" si="471"/>
        <v>August</v>
      </c>
      <c r="H4336" s="5" t="str">
        <f t="shared" si="472"/>
        <v>1980</v>
      </c>
      <c r="I4336" s="1" t="s">
        <v>8830</v>
      </c>
      <c r="J4336" s="1" t="str">
        <f t="shared" si="473"/>
        <v xml:space="preserve">Soyuz U </v>
      </c>
      <c r="K4336" s="1" t="str">
        <f t="shared" si="474"/>
        <v>Cosmos 1205</v>
      </c>
      <c r="L4336" s="1" t="s">
        <v>346</v>
      </c>
      <c r="M4336" s="1">
        <v>20</v>
      </c>
      <c r="N4336" s="1">
        <f t="shared" si="475"/>
        <v>1660</v>
      </c>
      <c r="O4336" s="1" t="s">
        <v>9</v>
      </c>
    </row>
    <row r="4337" spans="1:15" x14ac:dyDescent="0.3">
      <c r="A4337" s="1" t="s">
        <v>6140</v>
      </c>
      <c r="B4337" s="1" t="s">
        <v>4882</v>
      </c>
      <c r="C4337" s="1" t="str">
        <f t="shared" si="469"/>
        <v>Russia</v>
      </c>
      <c r="D4337" s="1" t="s">
        <v>8831</v>
      </c>
      <c r="E4337" s="7" t="str">
        <f>TEXT(DATE(MID(D4337, 13, 4), CHOOSE(MATCH( MID(D4337, 5, 3), {"Jan","Feb","Mar","Apr","May","Jun","Jul","Aug","Sep","Oct","Nov","Dec"}, 0), 1, 2, 3, 4, 5, 6, 7, 8, 9, 10, 11, 12), MID(D4337, 9, 2)), "yyyy-mm-dd")</f>
        <v>1980-07-31</v>
      </c>
      <c r="F4337" s="1" t="str">
        <f t="shared" si="470"/>
        <v>10:20:00</v>
      </c>
      <c r="G4337" s="9" t="str">
        <f t="shared" si="471"/>
        <v>July</v>
      </c>
      <c r="H4337" s="5" t="str">
        <f t="shared" si="472"/>
        <v>1980</v>
      </c>
      <c r="I4337" s="1" t="s">
        <v>8832</v>
      </c>
      <c r="J4337" s="1" t="str">
        <f t="shared" si="473"/>
        <v xml:space="preserve">Cosmos-3M </v>
      </c>
      <c r="K4337" s="1" t="str">
        <f t="shared" si="474"/>
        <v>Cosmos 1204</v>
      </c>
      <c r="L4337" s="1" t="s">
        <v>346</v>
      </c>
      <c r="M4337" s="1"/>
      <c r="N4337" s="1">
        <f t="shared" si="475"/>
        <v>0</v>
      </c>
      <c r="O4337" s="1" t="s">
        <v>9</v>
      </c>
    </row>
    <row r="4338" spans="1:15" x14ac:dyDescent="0.3">
      <c r="A4338" s="1" t="s">
        <v>6140</v>
      </c>
      <c r="B4338" s="1" t="s">
        <v>212</v>
      </c>
      <c r="C4338" s="1" t="str">
        <f t="shared" si="469"/>
        <v>Russia</v>
      </c>
      <c r="D4338" s="1" t="s">
        <v>8833</v>
      </c>
      <c r="E4338" s="7" t="str">
        <f>TEXT(DATE(MID(D4338, 13, 4), CHOOSE(MATCH( MID(D4338, 5, 3), {"Jan","Feb","Mar","Apr","May","Jun","Jul","Aug","Sep","Oct","Nov","Dec"}, 0), 1, 2, 3, 4, 5, 6, 7, 8, 9, 10, 11, 12), MID(D4338, 9, 2)), "yyyy-mm-dd")</f>
        <v>1980-07-31</v>
      </c>
      <c r="F4338" s="1" t="str">
        <f t="shared" si="470"/>
        <v>07:45:00</v>
      </c>
      <c r="G4338" s="9" t="str">
        <f t="shared" si="471"/>
        <v>July</v>
      </c>
      <c r="H4338" s="5" t="str">
        <f t="shared" si="472"/>
        <v>1980</v>
      </c>
      <c r="I4338" s="1" t="s">
        <v>8834</v>
      </c>
      <c r="J4338" s="1" t="str">
        <f t="shared" si="473"/>
        <v xml:space="preserve">Soyuz U </v>
      </c>
      <c r="K4338" s="1" t="str">
        <f t="shared" si="474"/>
        <v>Cosmos 1203</v>
      </c>
      <c r="L4338" s="1" t="s">
        <v>346</v>
      </c>
      <c r="M4338" s="1">
        <v>20</v>
      </c>
      <c r="N4338" s="1">
        <f t="shared" si="475"/>
        <v>1660</v>
      </c>
      <c r="O4338" s="1" t="s">
        <v>9</v>
      </c>
    </row>
    <row r="4339" spans="1:15" x14ac:dyDescent="0.3">
      <c r="A4339" s="1" t="s">
        <v>6140</v>
      </c>
      <c r="B4339" s="1" t="s">
        <v>212</v>
      </c>
      <c r="C4339" s="1" t="str">
        <f t="shared" si="469"/>
        <v>Russia</v>
      </c>
      <c r="D4339" s="1" t="s">
        <v>8835</v>
      </c>
      <c r="E4339" s="7" t="str">
        <f>TEXT(DATE(MID(D4339, 13, 4), CHOOSE(MATCH( MID(D4339, 5, 3), {"Jan","Feb","Mar","Apr","May","Jun","Jul","Aug","Sep","Oct","Nov","Dec"}, 0), 1, 2, 3, 4, 5, 6, 7, 8, 9, 10, 11, 12), MID(D4339, 9, 2)), "yyyy-mm-dd")</f>
        <v>1980-07-24</v>
      </c>
      <c r="F4339" s="1" t="str">
        <f t="shared" si="470"/>
        <v>12:40:00</v>
      </c>
      <c r="G4339" s="9" t="str">
        <f t="shared" si="471"/>
        <v>July</v>
      </c>
      <c r="H4339" s="5" t="str">
        <f t="shared" si="472"/>
        <v>1980</v>
      </c>
      <c r="I4339" s="1" t="s">
        <v>8836</v>
      </c>
      <c r="J4339" s="1" t="str">
        <f t="shared" si="473"/>
        <v xml:space="preserve">Soyuz U </v>
      </c>
      <c r="K4339" s="1" t="str">
        <f t="shared" si="474"/>
        <v>Cosmos 1202</v>
      </c>
      <c r="L4339" s="1" t="s">
        <v>346</v>
      </c>
      <c r="M4339" s="1">
        <v>20</v>
      </c>
      <c r="N4339" s="1">
        <f t="shared" si="475"/>
        <v>1660</v>
      </c>
      <c r="O4339" s="1" t="s">
        <v>9</v>
      </c>
    </row>
    <row r="4340" spans="1:15" x14ac:dyDescent="0.3">
      <c r="A4340" s="1" t="s">
        <v>6140</v>
      </c>
      <c r="B4340" s="1" t="s">
        <v>1630</v>
      </c>
      <c r="C4340" s="1" t="str">
        <f t="shared" si="469"/>
        <v>Kazakhstan</v>
      </c>
      <c r="D4340" s="1" t="s">
        <v>8837</v>
      </c>
      <c r="E4340" s="7" t="str">
        <f>TEXT(DATE(MID(D4340, 13, 4), CHOOSE(MATCH( MID(D4340, 5, 3), {"Jan","Feb","Mar","Apr","May","Jun","Jul","Aug","Sep","Oct","Nov","Dec"}, 0), 1, 2, 3, 4, 5, 6, 7, 8, 9, 10, 11, 12), MID(D4340, 9, 2)), "yyyy-mm-dd")</f>
        <v>1980-07-23</v>
      </c>
      <c r="F4340" s="1" t="str">
        <f t="shared" si="470"/>
        <v>18:33:00</v>
      </c>
      <c r="G4340" s="9" t="str">
        <f t="shared" si="471"/>
        <v>July</v>
      </c>
      <c r="H4340" s="5" t="str">
        <f t="shared" si="472"/>
        <v>1980</v>
      </c>
      <c r="I4340" s="1" t="s">
        <v>8838</v>
      </c>
      <c r="J4340" s="1" t="str">
        <f t="shared" si="473"/>
        <v xml:space="preserve">Soyuz U </v>
      </c>
      <c r="K4340" s="1" t="str">
        <f t="shared" si="474"/>
        <v>Soyuz 37</v>
      </c>
      <c r="L4340" s="1" t="s">
        <v>346</v>
      </c>
      <c r="M4340" s="1">
        <v>20</v>
      </c>
      <c r="N4340" s="1">
        <f t="shared" si="475"/>
        <v>1660</v>
      </c>
      <c r="O4340" s="1" t="s">
        <v>9</v>
      </c>
    </row>
    <row r="4341" spans="1:15" x14ac:dyDescent="0.3">
      <c r="A4341" s="1" t="s">
        <v>6140</v>
      </c>
      <c r="B4341" s="1" t="s">
        <v>212</v>
      </c>
      <c r="C4341" s="1" t="str">
        <f t="shared" si="469"/>
        <v>Russia</v>
      </c>
      <c r="D4341" s="1" t="s">
        <v>8839</v>
      </c>
      <c r="E4341" s="7" t="str">
        <f>TEXT(DATE(MID(D4341, 13, 4), CHOOSE(MATCH( MID(D4341, 5, 3), {"Jan","Feb","Mar","Apr","May","Jun","Jul","Aug","Sep","Oct","Nov","Dec"}, 0), 1, 2, 3, 4, 5, 6, 7, 8, 9, 10, 11, 12), MID(D4341, 9, 2)), "yyyy-mm-dd")</f>
        <v>1980-07-18</v>
      </c>
      <c r="F4341" s="1" t="str">
        <f t="shared" si="470"/>
        <v>10:37:00</v>
      </c>
      <c r="G4341" s="9" t="str">
        <f t="shared" si="471"/>
        <v>July</v>
      </c>
      <c r="H4341" s="5" t="str">
        <f t="shared" si="472"/>
        <v>1980</v>
      </c>
      <c r="I4341" s="1" t="s">
        <v>8840</v>
      </c>
      <c r="J4341" s="1" t="str">
        <f t="shared" si="473"/>
        <v xml:space="preserve">Molniya-M /Block ML </v>
      </c>
      <c r="K4341" s="1" t="str">
        <f t="shared" si="474"/>
        <v>Molniya-3 nÂ°86</v>
      </c>
      <c r="L4341" s="1" t="s">
        <v>346</v>
      </c>
      <c r="M4341" s="1"/>
      <c r="N4341" s="1">
        <f t="shared" si="475"/>
        <v>0</v>
      </c>
      <c r="O4341" s="1" t="s">
        <v>9</v>
      </c>
    </row>
    <row r="4342" spans="1:15" x14ac:dyDescent="0.3">
      <c r="A4342" s="1" t="s">
        <v>86</v>
      </c>
      <c r="B4342" s="1" t="s">
        <v>5726</v>
      </c>
      <c r="C4342" s="1" t="str">
        <f t="shared" si="469"/>
        <v>India</v>
      </c>
      <c r="D4342" s="1" t="s">
        <v>8841</v>
      </c>
      <c r="E4342" s="7" t="str">
        <f>TEXT(DATE(MID(D4342, 13, 4), CHOOSE(MATCH( MID(D4342, 5, 3), {"Jan","Feb","Mar","Apr","May","Jun","Jul","Aug","Sep","Oct","Nov","Dec"}, 0), 1, 2, 3, 4, 5, 6, 7, 8, 9, 10, 11, 12), MID(D4342, 9, 2)), "yyyy-mm-dd")</f>
        <v>1980-07-18</v>
      </c>
      <c r="F4342" s="1" t="str">
        <f t="shared" si="470"/>
        <v>02:33:00</v>
      </c>
      <c r="G4342" s="9" t="str">
        <f t="shared" si="471"/>
        <v>July</v>
      </c>
      <c r="H4342" s="5" t="str">
        <f t="shared" si="472"/>
        <v>1980</v>
      </c>
      <c r="I4342" s="1" t="s">
        <v>8842</v>
      </c>
      <c r="J4342" s="1" t="str">
        <f t="shared" si="473"/>
        <v xml:space="preserve">SLV-3 </v>
      </c>
      <c r="K4342" s="1" t="str">
        <f t="shared" si="474"/>
        <v>Rohini RS-1</v>
      </c>
      <c r="L4342" s="1" t="s">
        <v>346</v>
      </c>
      <c r="M4342" s="1"/>
      <c r="N4342" s="1">
        <f t="shared" si="475"/>
        <v>0</v>
      </c>
      <c r="O4342" s="1" t="s">
        <v>9</v>
      </c>
    </row>
    <row r="4343" spans="1:15" x14ac:dyDescent="0.3">
      <c r="A4343" s="1" t="s">
        <v>6140</v>
      </c>
      <c r="B4343" s="1" t="s">
        <v>212</v>
      </c>
      <c r="C4343" s="1" t="str">
        <f t="shared" si="469"/>
        <v>Russia</v>
      </c>
      <c r="D4343" s="1" t="s">
        <v>8843</v>
      </c>
      <c r="E4343" s="7" t="str">
        <f>TEXT(DATE(MID(D4343, 13, 4), CHOOSE(MATCH( MID(D4343, 5, 3), {"Jan","Feb","Mar","Apr","May","Jun","Jul","Aug","Sep","Oct","Nov","Dec"}, 0), 1, 2, 3, 4, 5, 6, 7, 8, 9, 10, 11, 12), MID(D4343, 9, 2)), "yyyy-mm-dd")</f>
        <v>1980-07-15</v>
      </c>
      <c r="F4343" s="1" t="str">
        <f t="shared" si="470"/>
        <v>07:30:00</v>
      </c>
      <c r="G4343" s="9" t="str">
        <f t="shared" si="471"/>
        <v>July</v>
      </c>
      <c r="H4343" s="5" t="str">
        <f t="shared" si="472"/>
        <v>1980</v>
      </c>
      <c r="I4343" s="1" t="s">
        <v>8844</v>
      </c>
      <c r="J4343" s="1" t="str">
        <f t="shared" si="473"/>
        <v xml:space="preserve">Soyuz U </v>
      </c>
      <c r="K4343" s="1" t="str">
        <f t="shared" si="474"/>
        <v>Cosmos 1201</v>
      </c>
      <c r="L4343" s="1" t="s">
        <v>346</v>
      </c>
      <c r="M4343" s="1">
        <v>20</v>
      </c>
      <c r="N4343" s="1">
        <f t="shared" si="475"/>
        <v>1660</v>
      </c>
      <c r="O4343" s="1" t="s">
        <v>9</v>
      </c>
    </row>
    <row r="4344" spans="1:15" x14ac:dyDescent="0.3">
      <c r="A4344" s="1" t="s">
        <v>5722</v>
      </c>
      <c r="B4344" s="1" t="s">
        <v>8845</v>
      </c>
      <c r="C4344" s="1" t="str">
        <f t="shared" si="469"/>
        <v>USA</v>
      </c>
      <c r="D4344" s="1" t="s">
        <v>8846</v>
      </c>
      <c r="E4344" s="7" t="str">
        <f>TEXT(DATE(MID(D4344, 13, 4), CHOOSE(MATCH( MID(D4344, 5, 3), {"Jan","Feb","Mar","Apr","May","Jun","Jul","Aug","Sep","Oct","Nov","Dec"}, 0), 1, 2, 3, 4, 5, 6, 7, 8, 9, 10, 11, 12), MID(D4344, 9, 2)), "yyyy-mm-dd")</f>
        <v>1980-07-15</v>
      </c>
      <c r="F4344" s="1" t="str">
        <f t="shared" si="470"/>
        <v>02:22:00</v>
      </c>
      <c r="G4344" s="9" t="str">
        <f t="shared" si="471"/>
        <v>July</v>
      </c>
      <c r="H4344" s="5" t="str">
        <f t="shared" si="472"/>
        <v>1980</v>
      </c>
      <c r="I4344" s="1" t="s">
        <v>8847</v>
      </c>
      <c r="J4344" s="1" t="str">
        <f t="shared" si="473"/>
        <v xml:space="preserve">Thor-LV2F Star-ISS </v>
      </c>
      <c r="K4344" s="1" t="str">
        <f t="shared" si="474"/>
        <v>DMSP-5D-F5</v>
      </c>
      <c r="L4344" s="1" t="s">
        <v>346</v>
      </c>
      <c r="M4344" s="1"/>
      <c r="N4344" s="1">
        <f t="shared" si="475"/>
        <v>0</v>
      </c>
      <c r="O4344" s="1" t="s">
        <v>257</v>
      </c>
    </row>
    <row r="4345" spans="1:15" x14ac:dyDescent="0.3">
      <c r="A4345" s="1" t="s">
        <v>6140</v>
      </c>
      <c r="B4345" s="1" t="s">
        <v>6272</v>
      </c>
      <c r="C4345" s="1" t="str">
        <f t="shared" si="469"/>
        <v>Kazakhstan</v>
      </c>
      <c r="D4345" s="1" t="s">
        <v>8848</v>
      </c>
      <c r="E4345" s="7" t="str">
        <f>TEXT(DATE(MID(D4345, 13, 4), CHOOSE(MATCH( MID(D4345, 5, 3), {"Jan","Feb","Mar","Apr","May","Jun","Jul","Aug","Sep","Oct","Nov","Dec"}, 0), 1, 2, 3, 4, 5, 6, 7, 8, 9, 10, 11, 12), MID(D4345, 9, 2)), "yyyy-mm-dd")</f>
        <v>1980-07-14</v>
      </c>
      <c r="F4345" s="1" t="str">
        <f t="shared" si="470"/>
        <v>22:35:00</v>
      </c>
      <c r="G4345" s="9" t="str">
        <f t="shared" si="471"/>
        <v>July</v>
      </c>
      <c r="H4345" s="5" t="str">
        <f t="shared" si="472"/>
        <v>1980</v>
      </c>
      <c r="I4345" s="1" t="s">
        <v>8849</v>
      </c>
      <c r="J4345" s="1" t="str">
        <f t="shared" si="473"/>
        <v xml:space="preserve">Proton-K/Block-DM </v>
      </c>
      <c r="K4345" s="1" t="str">
        <f t="shared" si="474"/>
        <v>Ekran 5</v>
      </c>
      <c r="L4345" s="1" t="s">
        <v>346</v>
      </c>
      <c r="M4345" s="1"/>
      <c r="N4345" s="1">
        <f t="shared" si="475"/>
        <v>0</v>
      </c>
      <c r="O4345" s="1" t="s">
        <v>9</v>
      </c>
    </row>
    <row r="4346" spans="1:15" x14ac:dyDescent="0.3">
      <c r="A4346" s="1" t="s">
        <v>6140</v>
      </c>
      <c r="B4346" s="1" t="s">
        <v>6615</v>
      </c>
      <c r="C4346" s="1" t="str">
        <f t="shared" si="469"/>
        <v>Russia</v>
      </c>
      <c r="D4346" s="1" t="s">
        <v>8850</v>
      </c>
      <c r="E4346" s="7" t="str">
        <f>TEXT(DATE(MID(D4346, 13, 4), CHOOSE(MATCH( MID(D4346, 5, 3), {"Jan","Feb","Mar","Apr","May","Jun","Jul","Aug","Sep","Oct","Nov","Dec"}, 0), 1, 2, 3, 4, 5, 6, 7, 8, 9, 10, 11, 12), MID(D4346, 9, 2)), "yyyy-mm-dd")</f>
        <v>1980-07-09</v>
      </c>
      <c r="F4346" s="1" t="str">
        <f t="shared" si="470"/>
        <v>12:40:00</v>
      </c>
      <c r="G4346" s="9" t="str">
        <f t="shared" si="471"/>
        <v>July</v>
      </c>
      <c r="H4346" s="5" t="str">
        <f t="shared" si="472"/>
        <v>1980</v>
      </c>
      <c r="I4346" s="1" t="s">
        <v>8851</v>
      </c>
      <c r="J4346" s="1" t="str">
        <f t="shared" si="473"/>
        <v xml:space="preserve">Soyuz U </v>
      </c>
      <c r="K4346" s="1" t="str">
        <f t="shared" si="474"/>
        <v>Cosmos 1200</v>
      </c>
      <c r="L4346" s="1" t="s">
        <v>346</v>
      </c>
      <c r="M4346" s="1">
        <v>20</v>
      </c>
      <c r="N4346" s="1">
        <f t="shared" si="475"/>
        <v>1660</v>
      </c>
      <c r="O4346" s="1" t="s">
        <v>9</v>
      </c>
    </row>
    <row r="4347" spans="1:15" x14ac:dyDescent="0.3">
      <c r="A4347" s="1" t="s">
        <v>6140</v>
      </c>
      <c r="B4347" s="1" t="s">
        <v>6482</v>
      </c>
      <c r="C4347" s="1" t="str">
        <f t="shared" si="469"/>
        <v>Russia</v>
      </c>
      <c r="D4347" s="1" t="s">
        <v>8852</v>
      </c>
      <c r="E4347" s="7" t="str">
        <f>TEXT(DATE(MID(D4347, 13, 4), CHOOSE(MATCH( MID(D4347, 5, 3), {"Jan","Feb","Mar","Apr","May","Jun","Jul","Aug","Sep","Oct","Nov","Dec"}, 0), 1, 2, 3, 4, 5, 6, 7, 8, 9, 10, 11, 12), MID(D4347, 9, 2)), "yyyy-mm-dd")</f>
        <v>1980-07-09</v>
      </c>
      <c r="F4347" s="1" t="str">
        <f t="shared" si="470"/>
        <v>00:42:00</v>
      </c>
      <c r="G4347" s="9" t="str">
        <f t="shared" si="471"/>
        <v>July</v>
      </c>
      <c r="H4347" s="5" t="str">
        <f t="shared" si="472"/>
        <v>1980</v>
      </c>
      <c r="I4347" s="1" t="s">
        <v>8853</v>
      </c>
      <c r="J4347" s="1" t="str">
        <f t="shared" si="473"/>
        <v xml:space="preserve">Cosmos-3M </v>
      </c>
      <c r="K4347" s="1" t="str">
        <f t="shared" si="474"/>
        <v>Cosmos 1192 to 1199</v>
      </c>
      <c r="L4347" s="1" t="s">
        <v>346</v>
      </c>
      <c r="M4347" s="1"/>
      <c r="N4347" s="1">
        <f t="shared" si="475"/>
        <v>0</v>
      </c>
      <c r="O4347" s="1" t="s">
        <v>9</v>
      </c>
    </row>
    <row r="4348" spans="1:15" x14ac:dyDescent="0.3">
      <c r="A4348" s="1" t="s">
        <v>6140</v>
      </c>
      <c r="B4348" s="1" t="s">
        <v>6615</v>
      </c>
      <c r="C4348" s="1" t="str">
        <f t="shared" si="469"/>
        <v>Russia</v>
      </c>
      <c r="D4348" s="1" t="s">
        <v>8854</v>
      </c>
      <c r="E4348" s="7" t="str">
        <f>TEXT(DATE(MID(D4348, 13, 4), CHOOSE(MATCH( MID(D4348, 5, 3), {"Jan","Feb","Mar","Apr","May","Jun","Jul","Aug","Sep","Oct","Nov","Dec"}, 0), 1, 2, 3, 4, 5, 6, 7, 8, 9, 10, 11, 12), MID(D4348, 9, 2)), "yyyy-mm-dd")</f>
        <v>1980-07-02</v>
      </c>
      <c r="F4348" s="1" t="str">
        <f t="shared" si="470"/>
        <v>00:53:00</v>
      </c>
      <c r="G4348" s="9" t="str">
        <f t="shared" si="471"/>
        <v>July</v>
      </c>
      <c r="H4348" s="5" t="str">
        <f t="shared" si="472"/>
        <v>1980</v>
      </c>
      <c r="I4348" s="1" t="s">
        <v>8855</v>
      </c>
      <c r="J4348" s="1" t="str">
        <f t="shared" si="473"/>
        <v xml:space="preserve">Molniya-M /Block 2BL </v>
      </c>
      <c r="K4348" s="1" t="str">
        <f t="shared" si="474"/>
        <v>Cosmos 1191</v>
      </c>
      <c r="L4348" s="1" t="s">
        <v>346</v>
      </c>
      <c r="M4348" s="1"/>
      <c r="N4348" s="1">
        <f t="shared" si="475"/>
        <v>0</v>
      </c>
      <c r="O4348" s="1" t="s">
        <v>9</v>
      </c>
    </row>
    <row r="4349" spans="1:15" x14ac:dyDescent="0.3">
      <c r="A4349" s="1" t="s">
        <v>6140</v>
      </c>
      <c r="B4349" s="1" t="s">
        <v>6482</v>
      </c>
      <c r="C4349" s="1" t="str">
        <f t="shared" si="469"/>
        <v>Russia</v>
      </c>
      <c r="D4349" s="1" t="s">
        <v>8856</v>
      </c>
      <c r="E4349" s="7" t="str">
        <f>TEXT(DATE(MID(D4349, 13, 4), CHOOSE(MATCH( MID(D4349, 5, 3), {"Jan","Feb","Mar","Apr","May","Jun","Jul","Aug","Sep","Oct","Nov","Dec"}, 0), 1, 2, 3, 4, 5, 6, 7, 8, 9, 10, 11, 12), MID(D4349, 9, 2)), "yyyy-mm-dd")</f>
        <v>1980-07-01</v>
      </c>
      <c r="F4349" s="1" t="str">
        <f t="shared" si="470"/>
        <v>07:12:00</v>
      </c>
      <c r="G4349" s="9" t="str">
        <f t="shared" si="471"/>
        <v>July</v>
      </c>
      <c r="H4349" s="5" t="str">
        <f t="shared" si="472"/>
        <v>1980</v>
      </c>
      <c r="I4349" s="1" t="s">
        <v>8857</v>
      </c>
      <c r="J4349" s="1" t="str">
        <f t="shared" si="473"/>
        <v xml:space="preserve">Cosmos-3M </v>
      </c>
      <c r="K4349" s="1" t="str">
        <f t="shared" si="474"/>
        <v>Cosmos 1190</v>
      </c>
      <c r="L4349" s="1" t="s">
        <v>346</v>
      </c>
      <c r="M4349" s="1"/>
      <c r="N4349" s="1">
        <f t="shared" si="475"/>
        <v>0</v>
      </c>
      <c r="O4349" s="1" t="s">
        <v>9</v>
      </c>
    </row>
    <row r="4350" spans="1:15" x14ac:dyDescent="0.3">
      <c r="A4350" s="1" t="s">
        <v>6140</v>
      </c>
      <c r="B4350" s="1" t="s">
        <v>1630</v>
      </c>
      <c r="C4350" s="1" t="str">
        <f t="shared" si="469"/>
        <v>Kazakhstan</v>
      </c>
      <c r="D4350" s="1" t="s">
        <v>8858</v>
      </c>
      <c r="E4350" s="7" t="str">
        <f>TEXT(DATE(MID(D4350, 13, 4), CHOOSE(MATCH( MID(D4350, 5, 3), {"Jan","Feb","Mar","Apr","May","Jun","Jul","Aug","Sep","Oct","Nov","Dec"}, 0), 1, 2, 3, 4, 5, 6, 7, 8, 9, 10, 11, 12), MID(D4350, 9, 2)), "yyyy-mm-dd")</f>
        <v>1980-06-29</v>
      </c>
      <c r="F4350" s="1" t="str">
        <f t="shared" si="470"/>
        <v>04:40:00</v>
      </c>
      <c r="G4350" s="9" t="str">
        <f t="shared" si="471"/>
        <v>June</v>
      </c>
      <c r="H4350" s="5" t="str">
        <f t="shared" si="472"/>
        <v>1980</v>
      </c>
      <c r="I4350" s="1" t="s">
        <v>8859</v>
      </c>
      <c r="J4350" s="1" t="str">
        <f t="shared" si="473"/>
        <v xml:space="preserve">Soyuz U </v>
      </c>
      <c r="K4350" s="1" t="str">
        <f t="shared" si="474"/>
        <v>Progress 10</v>
      </c>
      <c r="L4350" s="1" t="s">
        <v>346</v>
      </c>
      <c r="M4350" s="1">
        <v>20</v>
      </c>
      <c r="N4350" s="1">
        <f t="shared" si="475"/>
        <v>1660</v>
      </c>
      <c r="O4350" s="1" t="s">
        <v>9</v>
      </c>
    </row>
    <row r="4351" spans="1:15" x14ac:dyDescent="0.3">
      <c r="A4351" s="1" t="s">
        <v>6140</v>
      </c>
      <c r="B4351" s="1" t="s">
        <v>6615</v>
      </c>
      <c r="C4351" s="1" t="str">
        <f t="shared" si="469"/>
        <v>Russia</v>
      </c>
      <c r="D4351" s="1" t="s">
        <v>8860</v>
      </c>
      <c r="E4351" s="7" t="str">
        <f>TEXT(DATE(MID(D4351, 13, 4), CHOOSE(MATCH( MID(D4351, 5, 3), {"Jan","Feb","Mar","Apr","May","Jun","Jul","Aug","Sep","Oct","Nov","Dec"}, 0), 1, 2, 3, 4, 5, 6, 7, 8, 9, 10, 11, 12), MID(D4351, 9, 2)), "yyyy-mm-dd")</f>
        <v>1980-06-26</v>
      </c>
      <c r="F4351" s="1" t="str">
        <f t="shared" si="470"/>
        <v>12:20:00</v>
      </c>
      <c r="G4351" s="9" t="str">
        <f t="shared" si="471"/>
        <v>June</v>
      </c>
      <c r="H4351" s="5" t="str">
        <f t="shared" si="472"/>
        <v>1980</v>
      </c>
      <c r="I4351" s="1" t="s">
        <v>8861</v>
      </c>
      <c r="J4351" s="1" t="str">
        <f t="shared" si="473"/>
        <v xml:space="preserve">Soyuz U </v>
      </c>
      <c r="K4351" s="1" t="str">
        <f t="shared" si="474"/>
        <v>Cosmos 1189</v>
      </c>
      <c r="L4351" s="1" t="s">
        <v>346</v>
      </c>
      <c r="M4351" s="1">
        <v>20</v>
      </c>
      <c r="N4351" s="1">
        <f t="shared" si="475"/>
        <v>1660</v>
      </c>
      <c r="O4351" s="1" t="s">
        <v>9</v>
      </c>
    </row>
    <row r="4352" spans="1:15" x14ac:dyDescent="0.3">
      <c r="A4352" s="1" t="s">
        <v>6140</v>
      </c>
      <c r="B4352" s="1" t="s">
        <v>6615</v>
      </c>
      <c r="C4352" s="1" t="str">
        <f t="shared" si="469"/>
        <v>Russia</v>
      </c>
      <c r="D4352" s="1" t="s">
        <v>8862</v>
      </c>
      <c r="E4352" s="7" t="str">
        <f>TEXT(DATE(MID(D4352, 13, 4), CHOOSE(MATCH( MID(D4352, 5, 3), {"Jan","Feb","Mar","Apr","May","Jun","Jul","Aug","Sep","Oct","Nov","Dec"}, 0), 1, 2, 3, 4, 5, 6, 7, 8, 9, 10, 11, 12), MID(D4352, 9, 2)), "yyyy-mm-dd")</f>
        <v>1980-06-21</v>
      </c>
      <c r="F4352" s="1" t="str">
        <f t="shared" si="470"/>
        <v>18:34:00</v>
      </c>
      <c r="G4352" s="9" t="str">
        <f t="shared" si="471"/>
        <v>June</v>
      </c>
      <c r="H4352" s="5" t="str">
        <f t="shared" si="472"/>
        <v>1980</v>
      </c>
      <c r="I4352" s="1" t="s">
        <v>8863</v>
      </c>
      <c r="J4352" s="1" t="str">
        <f t="shared" si="473"/>
        <v xml:space="preserve">Molniya-M /Block ML </v>
      </c>
      <c r="K4352" s="1" t="str">
        <f t="shared" si="474"/>
        <v>Molniya-1 nÂ°85</v>
      </c>
      <c r="L4352" s="1" t="s">
        <v>346</v>
      </c>
      <c r="M4352" s="1"/>
      <c r="N4352" s="1">
        <f t="shared" si="475"/>
        <v>0</v>
      </c>
      <c r="O4352" s="1" t="s">
        <v>9</v>
      </c>
    </row>
    <row r="4353" spans="1:15" x14ac:dyDescent="0.3">
      <c r="A4353" s="1" t="s">
        <v>5603</v>
      </c>
      <c r="B4353" s="1" t="s">
        <v>27</v>
      </c>
      <c r="C4353" s="1" t="str">
        <f t="shared" si="469"/>
        <v>USA</v>
      </c>
      <c r="D4353" s="1" t="s">
        <v>8864</v>
      </c>
      <c r="E4353" s="7" t="str">
        <f>TEXT(DATE(MID(D4353, 13, 4), CHOOSE(MATCH( MID(D4353, 5, 3), {"Jan","Feb","Mar","Apr","May","Jun","Jul","Aug","Sep","Oct","Nov","Dec"}, 0), 1, 2, 3, 4, 5, 6, 7, 8, 9, 10, 11, 12), MID(D4353, 9, 2)), "yyyy-mm-dd")</f>
        <v>1980-06-18</v>
      </c>
      <c r="F4353" s="1" t="str">
        <f t="shared" si="470"/>
        <v>18:30:00</v>
      </c>
      <c r="G4353" s="9" t="str">
        <f t="shared" si="471"/>
        <v>June</v>
      </c>
      <c r="H4353" s="5" t="str">
        <f t="shared" si="472"/>
        <v>1980</v>
      </c>
      <c r="I4353" s="1" t="s">
        <v>8865</v>
      </c>
      <c r="J4353" s="1" t="str">
        <f t="shared" si="473"/>
        <v xml:space="preserve">Titan IIID </v>
      </c>
      <c r="K4353" s="1" t="str">
        <f t="shared" si="474"/>
        <v>KH9-16</v>
      </c>
      <c r="L4353" s="1" t="s">
        <v>346</v>
      </c>
      <c r="M4353" s="1"/>
      <c r="N4353" s="1">
        <f t="shared" si="475"/>
        <v>0</v>
      </c>
      <c r="O4353" s="1" t="s">
        <v>9</v>
      </c>
    </row>
    <row r="4354" spans="1:15" x14ac:dyDescent="0.3">
      <c r="A4354" s="1" t="s">
        <v>6140</v>
      </c>
      <c r="B4354" s="1" t="s">
        <v>130</v>
      </c>
      <c r="C4354" s="1" t="str">
        <f t="shared" ref="C4354:C4417" si="476">TRIM(MID(B4354, FIND("|", SUBSTITUTE(B4354, ",", "|", LEN(B4354) - LEN(SUBSTITUTE(B4354,",", "" )))) + 1, LEN(B4354)))</f>
        <v>Kazakhstan</v>
      </c>
      <c r="D4354" s="1" t="s">
        <v>8866</v>
      </c>
      <c r="E4354" s="7" t="str">
        <f>TEXT(DATE(MID(D4354, 13, 4), CHOOSE(MATCH( MID(D4354, 5, 3), {"Jan","Feb","Mar","Apr","May","Jun","Jul","Aug","Sep","Oct","Nov","Dec"}, 0), 1, 2, 3, 4, 5, 6, 7, 8, 9, 10, 11, 12), MID(D4354, 9, 2)), "yyyy-mm-dd")</f>
        <v>1980-06-18</v>
      </c>
      <c r="F4354" s="1" t="str">
        <f t="shared" ref="F4354:F4417" si="477">IF(ISNUMBER(FIND(":", D4354)), MID(D4354, FIND(":", D4354)-2, 5) &amp; ":00", "00:00:00")</f>
        <v>06:14:00</v>
      </c>
      <c r="G4354" s="9" t="str">
        <f t="shared" ref="G4354:G4417" si="478">TEXT(E4354, "mmmm")</f>
        <v>June</v>
      </c>
      <c r="H4354" s="5" t="str">
        <f t="shared" ref="H4354:H4417" si="479">TEXT(E4354, "yyyy")</f>
        <v>1980</v>
      </c>
      <c r="I4354" s="1" t="s">
        <v>8867</v>
      </c>
      <c r="J4354" s="1" t="str">
        <f t="shared" ref="J4354:J4417" si="480">LEFT(I4354, FIND("|", I4354) - 1)</f>
        <v xml:space="preserve">Vostok-2M </v>
      </c>
      <c r="K4354" s="1" t="str">
        <f t="shared" ref="K4354:K4417" si="481">MID(I4354, FIND("|", I4354) + 2, LEN(I4354))</f>
        <v>Meteor-Priroda nÂ°4</v>
      </c>
      <c r="L4354" s="1" t="s">
        <v>346</v>
      </c>
      <c r="M4354" s="1"/>
      <c r="N4354" s="1">
        <f t="shared" si="475"/>
        <v>0</v>
      </c>
      <c r="O4354" s="1" t="s">
        <v>9</v>
      </c>
    </row>
    <row r="4355" spans="1:15" x14ac:dyDescent="0.3">
      <c r="A4355" s="1" t="s">
        <v>6140</v>
      </c>
      <c r="B4355" s="1" t="s">
        <v>212</v>
      </c>
      <c r="C4355" s="1" t="str">
        <f t="shared" si="476"/>
        <v>Russia</v>
      </c>
      <c r="D4355" s="1" t="s">
        <v>8868</v>
      </c>
      <c r="E4355" s="7" t="str">
        <f>TEXT(DATE(MID(D4355, 13, 4), CHOOSE(MATCH( MID(D4355, 5, 3), {"Jan","Feb","Mar","Apr","May","Jun","Jul","Aug","Sep","Oct","Nov","Dec"}, 0), 1, 2, 3, 4, 5, 6, 7, 8, 9, 10, 11, 12), MID(D4355, 9, 2)), "yyyy-mm-dd")</f>
        <v>1980-06-14</v>
      </c>
      <c r="F4355" s="1" t="str">
        <f t="shared" si="477"/>
        <v>20:51:00</v>
      </c>
      <c r="G4355" s="9" t="str">
        <f t="shared" si="478"/>
        <v>June</v>
      </c>
      <c r="H4355" s="5" t="str">
        <f t="shared" si="479"/>
        <v>1980</v>
      </c>
      <c r="I4355" s="1" t="s">
        <v>8869</v>
      </c>
      <c r="J4355" s="1" t="str">
        <f t="shared" si="480"/>
        <v xml:space="preserve">Molniya-M /Block 2BL </v>
      </c>
      <c r="K4355" s="1" t="str">
        <f t="shared" si="481"/>
        <v>Cosmos 1188</v>
      </c>
      <c r="L4355" s="1" t="s">
        <v>346</v>
      </c>
      <c r="M4355" s="1"/>
      <c r="N4355" s="1">
        <f t="shared" ref="N4355:N4418" si="482">M4355 * 83</f>
        <v>0</v>
      </c>
      <c r="O4355" s="1" t="s">
        <v>9</v>
      </c>
    </row>
    <row r="4356" spans="1:15" x14ac:dyDescent="0.3">
      <c r="A4356" s="1" t="s">
        <v>6140</v>
      </c>
      <c r="B4356" s="1" t="s">
        <v>529</v>
      </c>
      <c r="C4356" s="1" t="str">
        <f t="shared" si="476"/>
        <v>Kazakhstan</v>
      </c>
      <c r="D4356" s="1" t="s">
        <v>8870</v>
      </c>
      <c r="E4356" s="7" t="str">
        <f>TEXT(DATE(MID(D4356, 13, 4), CHOOSE(MATCH( MID(D4356, 5, 3), {"Jan","Feb","Mar","Apr","May","Jun","Jul","Aug","Sep","Oct","Nov","Dec"}, 0), 1, 2, 3, 4, 5, 6, 7, 8, 9, 10, 11, 12), MID(D4356, 9, 2)), "yyyy-mm-dd")</f>
        <v>1980-06-14</v>
      </c>
      <c r="F4356" s="1" t="str">
        <f t="shared" si="477"/>
        <v>00:49:00</v>
      </c>
      <c r="G4356" s="9" t="str">
        <f t="shared" si="478"/>
        <v>June</v>
      </c>
      <c r="H4356" s="5" t="str">
        <f t="shared" si="479"/>
        <v>1980</v>
      </c>
      <c r="I4356" s="1" t="s">
        <v>8871</v>
      </c>
      <c r="J4356" s="1" t="str">
        <f t="shared" si="480"/>
        <v xml:space="preserve">Proton-K/Block-DM </v>
      </c>
      <c r="K4356" s="1" t="str">
        <f t="shared" si="481"/>
        <v>Gorizont 4</v>
      </c>
      <c r="L4356" s="1" t="s">
        <v>346</v>
      </c>
      <c r="M4356" s="1"/>
      <c r="N4356" s="1">
        <f t="shared" si="482"/>
        <v>0</v>
      </c>
      <c r="O4356" s="1" t="s">
        <v>9</v>
      </c>
    </row>
    <row r="4357" spans="1:15" x14ac:dyDescent="0.3">
      <c r="A4357" s="1" t="s">
        <v>6140</v>
      </c>
      <c r="B4357" s="1" t="s">
        <v>6615</v>
      </c>
      <c r="C4357" s="1" t="str">
        <f t="shared" si="476"/>
        <v>Russia</v>
      </c>
      <c r="D4357" s="1" t="s">
        <v>8872</v>
      </c>
      <c r="E4357" s="7" t="str">
        <f>TEXT(DATE(MID(D4357, 13, 4), CHOOSE(MATCH( MID(D4357, 5, 3), {"Jan","Feb","Mar","Apr","May","Jun","Jul","Aug","Sep","Oct","Nov","Dec"}, 0), 1, 2, 3, 4, 5, 6, 7, 8, 9, 10, 11, 12), MID(D4357, 9, 2)), "yyyy-mm-dd")</f>
        <v>1980-06-12</v>
      </c>
      <c r="F4357" s="1" t="str">
        <f t="shared" si="477"/>
        <v>12:30:00</v>
      </c>
      <c r="G4357" s="9" t="str">
        <f t="shared" si="478"/>
        <v>June</v>
      </c>
      <c r="H4357" s="5" t="str">
        <f t="shared" si="479"/>
        <v>1980</v>
      </c>
      <c r="I4357" s="1" t="s">
        <v>8873</v>
      </c>
      <c r="J4357" s="1" t="str">
        <f t="shared" si="480"/>
        <v xml:space="preserve">Soyuz U </v>
      </c>
      <c r="K4357" s="1" t="str">
        <f t="shared" si="481"/>
        <v>Cosmos 1187</v>
      </c>
      <c r="L4357" s="1" t="s">
        <v>346</v>
      </c>
      <c r="M4357" s="1">
        <v>20</v>
      </c>
      <c r="N4357" s="1">
        <f t="shared" si="482"/>
        <v>1660</v>
      </c>
      <c r="O4357" s="1" t="s">
        <v>9</v>
      </c>
    </row>
    <row r="4358" spans="1:15" x14ac:dyDescent="0.3">
      <c r="A4358" s="1" t="s">
        <v>6140</v>
      </c>
      <c r="B4358" s="1" t="s">
        <v>3373</v>
      </c>
      <c r="C4358" s="1" t="str">
        <f t="shared" si="476"/>
        <v>Russia</v>
      </c>
      <c r="D4358" s="1" t="s">
        <v>8874</v>
      </c>
      <c r="E4358" s="7" t="str">
        <f>TEXT(DATE(MID(D4358, 13, 4), CHOOSE(MATCH( MID(D4358, 5, 3), {"Jan","Feb","Mar","Apr","May","Jun","Jul","Aug","Sep","Oct","Nov","Dec"}, 0), 1, 2, 3, 4, 5, 6, 7, 8, 9, 10, 11, 12), MID(D4358, 9, 2)), "yyyy-mm-dd")</f>
        <v>1980-06-06</v>
      </c>
      <c r="F4358" s="1" t="str">
        <f t="shared" si="477"/>
        <v>11:00:00</v>
      </c>
      <c r="G4358" s="9" t="str">
        <f t="shared" si="478"/>
        <v>June</v>
      </c>
      <c r="H4358" s="5" t="str">
        <f t="shared" si="479"/>
        <v>1980</v>
      </c>
      <c r="I4358" s="1" t="s">
        <v>8875</v>
      </c>
      <c r="J4358" s="1" t="str">
        <f t="shared" si="480"/>
        <v xml:space="preserve">Cosmos-3M </v>
      </c>
      <c r="K4358" s="1" t="str">
        <f t="shared" si="481"/>
        <v>Cosmos 1186</v>
      </c>
      <c r="L4358" s="1" t="s">
        <v>346</v>
      </c>
      <c r="M4358" s="1"/>
      <c r="N4358" s="1">
        <f t="shared" si="482"/>
        <v>0</v>
      </c>
      <c r="O4358" s="1" t="s">
        <v>9</v>
      </c>
    </row>
    <row r="4359" spans="1:15" x14ac:dyDescent="0.3">
      <c r="A4359" s="1" t="s">
        <v>6140</v>
      </c>
      <c r="B4359" s="1" t="s">
        <v>6615</v>
      </c>
      <c r="C4359" s="1" t="str">
        <f t="shared" si="476"/>
        <v>Russia</v>
      </c>
      <c r="D4359" s="1" t="s">
        <v>8876</v>
      </c>
      <c r="E4359" s="7" t="str">
        <f>TEXT(DATE(MID(D4359, 13, 4), CHOOSE(MATCH( MID(D4359, 5, 3), {"Jan","Feb","Mar","Apr","May","Jun","Jul","Aug","Sep","Oct","Nov","Dec"}, 0), 1, 2, 3, 4, 5, 6, 7, 8, 9, 10, 11, 12), MID(D4359, 9, 2)), "yyyy-mm-dd")</f>
        <v>1980-06-06</v>
      </c>
      <c r="F4359" s="1" t="str">
        <f t="shared" si="477"/>
        <v>07:00:00</v>
      </c>
      <c r="G4359" s="9" t="str">
        <f t="shared" si="478"/>
        <v>June</v>
      </c>
      <c r="H4359" s="5" t="str">
        <f t="shared" si="479"/>
        <v>1980</v>
      </c>
      <c r="I4359" s="1" t="s">
        <v>8877</v>
      </c>
      <c r="J4359" s="1" t="str">
        <f t="shared" si="480"/>
        <v xml:space="preserve">Soyuz U </v>
      </c>
      <c r="K4359" s="1" t="str">
        <f t="shared" si="481"/>
        <v>Cosmos 1185</v>
      </c>
      <c r="L4359" s="1" t="s">
        <v>346</v>
      </c>
      <c r="M4359" s="1">
        <v>20</v>
      </c>
      <c r="N4359" s="1">
        <f t="shared" si="482"/>
        <v>1660</v>
      </c>
      <c r="O4359" s="1" t="s">
        <v>9</v>
      </c>
    </row>
    <row r="4360" spans="1:15" x14ac:dyDescent="0.3">
      <c r="A4360" s="1" t="s">
        <v>6140</v>
      </c>
      <c r="B4360" s="1" t="s">
        <v>1630</v>
      </c>
      <c r="C4360" s="1" t="str">
        <f t="shared" si="476"/>
        <v>Kazakhstan</v>
      </c>
      <c r="D4360" s="1" t="s">
        <v>8878</v>
      </c>
      <c r="E4360" s="7" t="str">
        <f>TEXT(DATE(MID(D4360, 13, 4), CHOOSE(MATCH( MID(D4360, 5, 3), {"Jan","Feb","Mar","Apr","May","Jun","Jul","Aug","Sep","Oct","Nov","Dec"}, 0), 1, 2, 3, 4, 5, 6, 7, 8, 9, 10, 11, 12), MID(D4360, 9, 2)), "yyyy-mm-dd")</f>
        <v>1980-06-05</v>
      </c>
      <c r="F4360" s="1" t="str">
        <f t="shared" si="477"/>
        <v>14:19:00</v>
      </c>
      <c r="G4360" s="9" t="str">
        <f t="shared" si="478"/>
        <v>June</v>
      </c>
      <c r="H4360" s="5" t="str">
        <f t="shared" si="479"/>
        <v>1980</v>
      </c>
      <c r="I4360" s="1" t="s">
        <v>8879</v>
      </c>
      <c r="J4360" s="1" t="str">
        <f t="shared" si="480"/>
        <v xml:space="preserve">Soyuz U </v>
      </c>
      <c r="K4360" s="1" t="str">
        <f t="shared" si="481"/>
        <v>Soyuz T-2</v>
      </c>
      <c r="L4360" s="1" t="s">
        <v>346</v>
      </c>
      <c r="M4360" s="1">
        <v>20</v>
      </c>
      <c r="N4360" s="1">
        <f t="shared" si="482"/>
        <v>1660</v>
      </c>
      <c r="O4360" s="1" t="s">
        <v>9</v>
      </c>
    </row>
    <row r="4361" spans="1:15" x14ac:dyDescent="0.3">
      <c r="A4361" s="1" t="s">
        <v>6140</v>
      </c>
      <c r="B4361" s="1" t="s">
        <v>212</v>
      </c>
      <c r="C4361" s="1" t="str">
        <f t="shared" si="476"/>
        <v>Russia</v>
      </c>
      <c r="D4361" s="1" t="s">
        <v>8880</v>
      </c>
      <c r="E4361" s="7" t="str">
        <f>TEXT(DATE(MID(D4361, 13, 4), CHOOSE(MATCH( MID(D4361, 5, 3), {"Jan","Feb","Mar","Apr","May","Jun","Jul","Aug","Sep","Oct","Nov","Dec"}, 0), 1, 2, 3, 4, 5, 6, 7, 8, 9, 10, 11, 12), MID(D4361, 9, 2)), "yyyy-mm-dd")</f>
        <v>1980-06-04</v>
      </c>
      <c r="F4361" s="1" t="str">
        <f t="shared" si="477"/>
        <v>07:34:00</v>
      </c>
      <c r="G4361" s="9" t="str">
        <f t="shared" si="478"/>
        <v>June</v>
      </c>
      <c r="H4361" s="5" t="str">
        <f t="shared" si="479"/>
        <v>1980</v>
      </c>
      <c r="I4361" s="1" t="s">
        <v>8881</v>
      </c>
      <c r="J4361" s="1" t="str">
        <f t="shared" si="480"/>
        <v xml:space="preserve">Vostok-2M </v>
      </c>
      <c r="K4361" s="1" t="str">
        <f t="shared" si="481"/>
        <v>Cosmos 1184</v>
      </c>
      <c r="L4361" s="1" t="s">
        <v>346</v>
      </c>
      <c r="M4361" s="1"/>
      <c r="N4361" s="1">
        <f t="shared" si="482"/>
        <v>0</v>
      </c>
      <c r="O4361" s="1" t="s">
        <v>9</v>
      </c>
    </row>
    <row r="4362" spans="1:15" x14ac:dyDescent="0.3">
      <c r="A4362" s="1" t="s">
        <v>5556</v>
      </c>
      <c r="B4362" s="1" t="s">
        <v>5557</v>
      </c>
      <c r="C4362" s="1" t="str">
        <f t="shared" si="476"/>
        <v>USA</v>
      </c>
      <c r="D4362" s="1" t="s">
        <v>8882</v>
      </c>
      <c r="E4362" s="7" t="str">
        <f>TEXT(DATE(MID(D4362, 13, 4), CHOOSE(MATCH( MID(D4362, 5, 3), {"Jan","Feb","Mar","Apr","May","Jun","Jul","Aug","Sep","Oct","Nov","Dec"}, 0), 1, 2, 3, 4, 5, 6, 7, 8, 9, 10, 11, 12), MID(D4362, 9, 2)), "yyyy-mm-dd")</f>
        <v>1980-05-29</v>
      </c>
      <c r="F4362" s="1" t="str">
        <f t="shared" si="477"/>
        <v>10:53:00</v>
      </c>
      <c r="G4362" s="9" t="str">
        <f t="shared" si="478"/>
        <v>May</v>
      </c>
      <c r="H4362" s="5" t="str">
        <f t="shared" si="479"/>
        <v>1980</v>
      </c>
      <c r="I4362" s="1" t="s">
        <v>8883</v>
      </c>
      <c r="J4362" s="1" t="str">
        <f t="shared" si="480"/>
        <v xml:space="preserve">Atlas-E/F Star-37S-ISS </v>
      </c>
      <c r="K4362" s="1" t="str">
        <f t="shared" si="481"/>
        <v>NOAA-B</v>
      </c>
      <c r="L4362" s="1" t="s">
        <v>346</v>
      </c>
      <c r="M4362" s="1"/>
      <c r="N4362" s="1">
        <f t="shared" si="482"/>
        <v>0</v>
      </c>
      <c r="O4362" s="1" t="s">
        <v>257</v>
      </c>
    </row>
    <row r="4363" spans="1:15" x14ac:dyDescent="0.3">
      <c r="A4363" s="1" t="s">
        <v>6140</v>
      </c>
      <c r="B4363" s="1" t="s">
        <v>6615</v>
      </c>
      <c r="C4363" s="1" t="str">
        <f t="shared" si="476"/>
        <v>Russia</v>
      </c>
      <c r="D4363" s="1" t="s">
        <v>8884</v>
      </c>
      <c r="E4363" s="7" t="str">
        <f>TEXT(DATE(MID(D4363, 13, 4), CHOOSE(MATCH( MID(D4363, 5, 3), {"Jan","Feb","Mar","Apr","May","Jun","Jul","Aug","Sep","Oct","Nov","Dec"}, 0), 1, 2, 3, 4, 5, 6, 7, 8, 9, 10, 11, 12), MID(D4363, 9, 2)), "yyyy-mm-dd")</f>
        <v>1980-05-28</v>
      </c>
      <c r="F4363" s="1" t="str">
        <f t="shared" si="477"/>
        <v>12:00:00</v>
      </c>
      <c r="G4363" s="9" t="str">
        <f t="shared" si="478"/>
        <v>May</v>
      </c>
      <c r="H4363" s="5" t="str">
        <f t="shared" si="479"/>
        <v>1980</v>
      </c>
      <c r="I4363" s="1" t="s">
        <v>8885</v>
      </c>
      <c r="J4363" s="1" t="str">
        <f t="shared" si="480"/>
        <v xml:space="preserve">Soyuz U </v>
      </c>
      <c r="K4363" s="1" t="str">
        <f t="shared" si="481"/>
        <v>Cosmos 1183</v>
      </c>
      <c r="L4363" s="1" t="s">
        <v>346</v>
      </c>
      <c r="M4363" s="1">
        <v>20</v>
      </c>
      <c r="N4363" s="1">
        <f t="shared" si="482"/>
        <v>1660</v>
      </c>
      <c r="O4363" s="1" t="s">
        <v>9</v>
      </c>
    </row>
    <row r="4364" spans="1:15" x14ac:dyDescent="0.3">
      <c r="A4364" s="1" t="s">
        <v>6140</v>
      </c>
      <c r="B4364" s="1" t="s">
        <v>130</v>
      </c>
      <c r="C4364" s="1" t="str">
        <f t="shared" si="476"/>
        <v>Kazakhstan</v>
      </c>
      <c r="D4364" s="1" t="s">
        <v>8886</v>
      </c>
      <c r="E4364" s="7" t="str">
        <f>TEXT(DATE(MID(D4364, 13, 4), CHOOSE(MATCH( MID(D4364, 5, 3), {"Jan","Feb","Mar","Apr","May","Jun","Jul","Aug","Sep","Oct","Nov","Dec"}, 0), 1, 2, 3, 4, 5, 6, 7, 8, 9, 10, 11, 12), MID(D4364, 9, 2)), "yyyy-mm-dd")</f>
        <v>1980-05-26</v>
      </c>
      <c r="F4364" s="1" t="str">
        <f t="shared" si="477"/>
        <v>18:20:00</v>
      </c>
      <c r="G4364" s="9" t="str">
        <f t="shared" si="478"/>
        <v>May</v>
      </c>
      <c r="H4364" s="5" t="str">
        <f t="shared" si="479"/>
        <v>1980</v>
      </c>
      <c r="I4364" s="1" t="s">
        <v>8887</v>
      </c>
      <c r="J4364" s="1" t="str">
        <f t="shared" si="480"/>
        <v xml:space="preserve">Soyuz U </v>
      </c>
      <c r="K4364" s="1" t="str">
        <f t="shared" si="481"/>
        <v>Soyuz 36</v>
      </c>
      <c r="L4364" s="1" t="s">
        <v>346</v>
      </c>
      <c r="M4364" s="1">
        <v>20</v>
      </c>
      <c r="N4364" s="1">
        <f t="shared" si="482"/>
        <v>1660</v>
      </c>
      <c r="O4364" s="1" t="s">
        <v>9</v>
      </c>
    </row>
    <row r="4365" spans="1:15" x14ac:dyDescent="0.3">
      <c r="A4365" s="1" t="s">
        <v>825</v>
      </c>
      <c r="B4365" s="1" t="s">
        <v>6657</v>
      </c>
      <c r="C4365" s="1" t="str">
        <f t="shared" si="476"/>
        <v>France</v>
      </c>
      <c r="D4365" s="1" t="s">
        <v>8888</v>
      </c>
      <c r="E4365" s="7" t="str">
        <f>TEXT(DATE(MID(D4365, 13, 4), CHOOSE(MATCH( MID(D4365, 5, 3), {"Jan","Feb","Mar","Apr","May","Jun","Jul","Aug","Sep","Oct","Nov","Dec"}, 0), 1, 2, 3, 4, 5, 6, 7, 8, 9, 10, 11, 12), MID(D4365, 9, 2)), "yyyy-mm-dd")</f>
        <v>1980-05-23</v>
      </c>
      <c r="F4365" s="1" t="str">
        <f t="shared" si="477"/>
        <v>14:29:00</v>
      </c>
      <c r="G4365" s="9" t="str">
        <f t="shared" si="478"/>
        <v>May</v>
      </c>
      <c r="H4365" s="5" t="str">
        <f t="shared" si="479"/>
        <v>1980</v>
      </c>
      <c r="I4365" s="1" t="s">
        <v>8889</v>
      </c>
      <c r="J4365" s="1" t="str">
        <f t="shared" si="480"/>
        <v xml:space="preserve">Ariane 1 </v>
      </c>
      <c r="K4365" s="1" t="str">
        <f t="shared" si="481"/>
        <v>CAT-2, Amsat P3A &amp; Firewheel</v>
      </c>
      <c r="L4365" s="1" t="s">
        <v>346</v>
      </c>
      <c r="M4365" s="1"/>
      <c r="N4365" s="1">
        <f t="shared" si="482"/>
        <v>0</v>
      </c>
      <c r="O4365" s="1" t="s">
        <v>257</v>
      </c>
    </row>
    <row r="4366" spans="1:15" x14ac:dyDescent="0.3">
      <c r="A4366" s="1" t="s">
        <v>6140</v>
      </c>
      <c r="B4366" s="1" t="s">
        <v>212</v>
      </c>
      <c r="C4366" s="1" t="str">
        <f t="shared" si="476"/>
        <v>Russia</v>
      </c>
      <c r="D4366" s="1" t="s">
        <v>8890</v>
      </c>
      <c r="E4366" s="7" t="str">
        <f>TEXT(DATE(MID(D4366, 13, 4), CHOOSE(MATCH( MID(D4366, 5, 3), {"Jan","Feb","Mar","Apr","May","Jun","Jul","Aug","Sep","Oct","Nov","Dec"}, 0), 1, 2, 3, 4, 5, 6, 7, 8, 9, 10, 11, 12), MID(D4366, 9, 2)), "yyyy-mm-dd")</f>
        <v>1980-05-23</v>
      </c>
      <c r="F4366" s="1" t="str">
        <f t="shared" si="477"/>
        <v>07:10:00</v>
      </c>
      <c r="G4366" s="9" t="str">
        <f t="shared" si="478"/>
        <v>May</v>
      </c>
      <c r="H4366" s="5" t="str">
        <f t="shared" si="479"/>
        <v>1980</v>
      </c>
      <c r="I4366" s="1" t="s">
        <v>8891</v>
      </c>
      <c r="J4366" s="1" t="str">
        <f t="shared" si="480"/>
        <v xml:space="preserve">Soyuz U </v>
      </c>
      <c r="K4366" s="1" t="str">
        <f t="shared" si="481"/>
        <v>Cosmos 1182</v>
      </c>
      <c r="L4366" s="1" t="s">
        <v>346</v>
      </c>
      <c r="M4366" s="1">
        <v>20</v>
      </c>
      <c r="N4366" s="1">
        <f t="shared" si="482"/>
        <v>1660</v>
      </c>
      <c r="O4366" s="1" t="s">
        <v>9</v>
      </c>
    </row>
    <row r="4367" spans="1:15" x14ac:dyDescent="0.3">
      <c r="A4367" s="1" t="s">
        <v>6140</v>
      </c>
      <c r="B4367" s="1" t="s">
        <v>6482</v>
      </c>
      <c r="C4367" s="1" t="str">
        <f t="shared" si="476"/>
        <v>Russia</v>
      </c>
      <c r="D4367" s="1" t="s">
        <v>8892</v>
      </c>
      <c r="E4367" s="7" t="str">
        <f>TEXT(DATE(MID(D4367, 13, 4), CHOOSE(MATCH( MID(D4367, 5, 3), {"Jan","Feb","Mar","Apr","May","Jun","Jul","Aug","Sep","Oct","Nov","Dec"}, 0), 1, 2, 3, 4, 5, 6, 7, 8, 9, 10, 11, 12), MID(D4367, 9, 2)), "yyyy-mm-dd")</f>
        <v>1980-05-20</v>
      </c>
      <c r="F4367" s="1" t="str">
        <f t="shared" si="477"/>
        <v>09:21:00</v>
      </c>
      <c r="G4367" s="9" t="str">
        <f t="shared" si="478"/>
        <v>May</v>
      </c>
      <c r="H4367" s="5" t="str">
        <f t="shared" si="479"/>
        <v>1980</v>
      </c>
      <c r="I4367" s="1" t="s">
        <v>8893</v>
      </c>
      <c r="J4367" s="1" t="str">
        <f t="shared" si="480"/>
        <v xml:space="preserve">Cosmos-3M </v>
      </c>
      <c r="K4367" s="1" t="str">
        <f t="shared" si="481"/>
        <v>Cosmos 1181</v>
      </c>
      <c r="L4367" s="1" t="s">
        <v>346</v>
      </c>
      <c r="M4367" s="1"/>
      <c r="N4367" s="1">
        <f t="shared" si="482"/>
        <v>0</v>
      </c>
      <c r="O4367" s="1" t="s">
        <v>9</v>
      </c>
    </row>
    <row r="4368" spans="1:15" x14ac:dyDescent="0.3">
      <c r="A4368" s="1" t="s">
        <v>6140</v>
      </c>
      <c r="B4368" s="1" t="s">
        <v>212</v>
      </c>
      <c r="C4368" s="1" t="str">
        <f t="shared" si="476"/>
        <v>Russia</v>
      </c>
      <c r="D4368" s="1" t="s">
        <v>8894</v>
      </c>
      <c r="E4368" s="7" t="str">
        <f>TEXT(DATE(MID(D4368, 13, 4), CHOOSE(MATCH( MID(D4368, 5, 3), {"Jan","Feb","Mar","Apr","May","Jun","Jul","Aug","Sep","Oct","Nov","Dec"}, 0), 1, 2, 3, 4, 5, 6, 7, 8, 9, 10, 11, 12), MID(D4368, 9, 2)), "yyyy-mm-dd")</f>
        <v>1980-05-15</v>
      </c>
      <c r="F4368" s="1" t="str">
        <f t="shared" si="477"/>
        <v>05:35:00</v>
      </c>
      <c r="G4368" s="9" t="str">
        <f t="shared" si="478"/>
        <v>May</v>
      </c>
      <c r="H4368" s="5" t="str">
        <f t="shared" si="479"/>
        <v>1980</v>
      </c>
      <c r="I4368" s="1" t="s">
        <v>8895</v>
      </c>
      <c r="J4368" s="1" t="str">
        <f t="shared" si="480"/>
        <v xml:space="preserve">Soyuz U </v>
      </c>
      <c r="K4368" s="1" t="str">
        <f t="shared" si="481"/>
        <v>Cosmos 1180</v>
      </c>
      <c r="L4368" s="1" t="s">
        <v>346</v>
      </c>
      <c r="M4368" s="1">
        <v>20</v>
      </c>
      <c r="N4368" s="1">
        <f t="shared" si="482"/>
        <v>1660</v>
      </c>
      <c r="O4368" s="1" t="s">
        <v>9</v>
      </c>
    </row>
    <row r="4369" spans="1:15" x14ac:dyDescent="0.3">
      <c r="A4369" s="1" t="s">
        <v>6140</v>
      </c>
      <c r="B4369" s="1" t="s">
        <v>3373</v>
      </c>
      <c r="C4369" s="1" t="str">
        <f t="shared" si="476"/>
        <v>Russia</v>
      </c>
      <c r="D4369" s="1" t="s">
        <v>8896</v>
      </c>
      <c r="E4369" s="7" t="str">
        <f>TEXT(DATE(MID(D4369, 13, 4), CHOOSE(MATCH( MID(D4369, 5, 3), {"Jan","Feb","Mar","Apr","May","Jun","Jul","Aug","Sep","Oct","Nov","Dec"}, 0), 1, 2, 3, 4, 5, 6, 7, 8, 9, 10, 11, 12), MID(D4369, 9, 2)), "yyyy-mm-dd")</f>
        <v>1980-05-14</v>
      </c>
      <c r="F4369" s="1" t="str">
        <f t="shared" si="477"/>
        <v>13:00:00</v>
      </c>
      <c r="G4369" s="9" t="str">
        <f t="shared" si="478"/>
        <v>May</v>
      </c>
      <c r="H4369" s="5" t="str">
        <f t="shared" si="479"/>
        <v>1980</v>
      </c>
      <c r="I4369" s="1" t="s">
        <v>8897</v>
      </c>
      <c r="J4369" s="1" t="str">
        <f t="shared" si="480"/>
        <v xml:space="preserve">Cosmos-3M </v>
      </c>
      <c r="K4369" s="1" t="str">
        <f t="shared" si="481"/>
        <v>Cosmos 1179</v>
      </c>
      <c r="L4369" s="1" t="s">
        <v>346</v>
      </c>
      <c r="M4369" s="1"/>
      <c r="N4369" s="1">
        <f t="shared" si="482"/>
        <v>0</v>
      </c>
      <c r="O4369" s="1" t="s">
        <v>9</v>
      </c>
    </row>
    <row r="4370" spans="1:15" x14ac:dyDescent="0.3">
      <c r="A4370" s="1" t="s">
        <v>6140</v>
      </c>
      <c r="B4370" s="1" t="s">
        <v>6615</v>
      </c>
      <c r="C4370" s="1" t="str">
        <f t="shared" si="476"/>
        <v>Russia</v>
      </c>
      <c r="D4370" s="1" t="s">
        <v>8898</v>
      </c>
      <c r="E4370" s="7" t="str">
        <f>TEXT(DATE(MID(D4370, 13, 4), CHOOSE(MATCH( MID(D4370, 5, 3), {"Jan","Feb","Mar","Apr","May","Jun","Jul","Aug","Sep","Oct","Nov","Dec"}, 0), 1, 2, 3, 4, 5, 6, 7, 8, 9, 10, 11, 12), MID(D4370, 9, 2)), "yyyy-mm-dd")</f>
        <v>1980-05-07</v>
      </c>
      <c r="F4370" s="1" t="str">
        <f t="shared" si="477"/>
        <v>13:00:00</v>
      </c>
      <c r="G4370" s="9" t="str">
        <f t="shared" si="478"/>
        <v>May</v>
      </c>
      <c r="H4370" s="5" t="str">
        <f t="shared" si="479"/>
        <v>1980</v>
      </c>
      <c r="I4370" s="1" t="s">
        <v>8899</v>
      </c>
      <c r="J4370" s="1" t="str">
        <f t="shared" si="480"/>
        <v xml:space="preserve">Soyuz U </v>
      </c>
      <c r="K4370" s="1" t="str">
        <f t="shared" si="481"/>
        <v>Cosmos 1178</v>
      </c>
      <c r="L4370" s="1" t="s">
        <v>346</v>
      </c>
      <c r="M4370" s="1">
        <v>20</v>
      </c>
      <c r="N4370" s="1">
        <f t="shared" si="482"/>
        <v>1660</v>
      </c>
      <c r="O4370" s="1" t="s">
        <v>9</v>
      </c>
    </row>
    <row r="4371" spans="1:15" x14ac:dyDescent="0.3">
      <c r="A4371" s="1" t="s">
        <v>6140</v>
      </c>
      <c r="B4371" s="1" t="s">
        <v>212</v>
      </c>
      <c r="C4371" s="1" t="str">
        <f t="shared" si="476"/>
        <v>Russia</v>
      </c>
      <c r="D4371" s="1" t="s">
        <v>8900</v>
      </c>
      <c r="E4371" s="7" t="str">
        <f>TEXT(DATE(MID(D4371, 13, 4), CHOOSE(MATCH( MID(D4371, 5, 3), {"Jan","Feb","Mar","Apr","May","Jun","Jul","Aug","Sep","Oct","Nov","Dec"}, 0), 1, 2, 3, 4, 5, 6, 7, 8, 9, 10, 11, 12), MID(D4371, 9, 2)), "yyyy-mm-dd")</f>
        <v>1980-04-29</v>
      </c>
      <c r="F4371" s="1" t="str">
        <f t="shared" si="477"/>
        <v>13:30:00</v>
      </c>
      <c r="G4371" s="9" t="str">
        <f t="shared" si="478"/>
        <v>April</v>
      </c>
      <c r="H4371" s="5" t="str">
        <f t="shared" si="479"/>
        <v>1980</v>
      </c>
      <c r="I4371" s="1" t="s">
        <v>8901</v>
      </c>
      <c r="J4371" s="1" t="str">
        <f t="shared" si="480"/>
        <v xml:space="preserve">Soyuz U </v>
      </c>
      <c r="K4371" s="1" t="str">
        <f t="shared" si="481"/>
        <v>Cosmos 1177</v>
      </c>
      <c r="L4371" s="1" t="s">
        <v>346</v>
      </c>
      <c r="M4371" s="1">
        <v>20</v>
      </c>
      <c r="N4371" s="1">
        <f t="shared" si="482"/>
        <v>1660</v>
      </c>
      <c r="O4371" s="1" t="s">
        <v>9</v>
      </c>
    </row>
    <row r="4372" spans="1:15" x14ac:dyDescent="0.3">
      <c r="A4372" s="1" t="s">
        <v>6140</v>
      </c>
      <c r="B4372" s="1" t="s">
        <v>3926</v>
      </c>
      <c r="C4372" s="1" t="str">
        <f t="shared" si="476"/>
        <v>Kazakhstan</v>
      </c>
      <c r="D4372" s="1" t="s">
        <v>8902</v>
      </c>
      <c r="E4372" s="7" t="str">
        <f>TEXT(DATE(MID(D4372, 13, 4), CHOOSE(MATCH( MID(D4372, 5, 3), {"Jan","Feb","Mar","Apr","May","Jun","Jul","Aug","Sep","Oct","Nov","Dec"}, 0), 1, 2, 3, 4, 5, 6, 7, 8, 9, 10, 11, 12), MID(D4372, 9, 2)), "yyyy-mm-dd")</f>
        <v>1980-04-29</v>
      </c>
      <c r="F4372" s="1" t="str">
        <f t="shared" si="477"/>
        <v>11:40:00</v>
      </c>
      <c r="G4372" s="9" t="str">
        <f t="shared" si="478"/>
        <v>April</v>
      </c>
      <c r="H4372" s="5" t="str">
        <f t="shared" si="479"/>
        <v>1980</v>
      </c>
      <c r="I4372" s="1" t="s">
        <v>8903</v>
      </c>
      <c r="J4372" s="1" t="str">
        <f t="shared" si="480"/>
        <v xml:space="preserve">Tsyklon-2 </v>
      </c>
      <c r="K4372" s="1" t="str">
        <f t="shared" si="481"/>
        <v>Cosmos 1176</v>
      </c>
      <c r="L4372" s="1" t="s">
        <v>346</v>
      </c>
      <c r="M4372" s="1"/>
      <c r="N4372" s="1">
        <f t="shared" si="482"/>
        <v>0</v>
      </c>
      <c r="O4372" s="1" t="s">
        <v>9</v>
      </c>
    </row>
    <row r="4373" spans="1:15" x14ac:dyDescent="0.3">
      <c r="A4373" s="1" t="s">
        <v>6140</v>
      </c>
      <c r="B4373" s="1" t="s">
        <v>1630</v>
      </c>
      <c r="C4373" s="1" t="str">
        <f t="shared" si="476"/>
        <v>Kazakhstan</v>
      </c>
      <c r="D4373" s="1" t="s">
        <v>8904</v>
      </c>
      <c r="E4373" s="7" t="str">
        <f>TEXT(DATE(MID(D4373, 13, 4), CHOOSE(MATCH( MID(D4373, 5, 3), {"Jan","Feb","Mar","Apr","May","Jun","Jul","Aug","Sep","Oct","Nov","Dec"}, 0), 1, 2, 3, 4, 5, 6, 7, 8, 9, 10, 11, 12), MID(D4373, 9, 2)), "yyyy-mm-dd")</f>
        <v>1980-04-27</v>
      </c>
      <c r="F4373" s="1" t="str">
        <f t="shared" si="477"/>
        <v>06:24:00</v>
      </c>
      <c r="G4373" s="9" t="str">
        <f t="shared" si="478"/>
        <v>April</v>
      </c>
      <c r="H4373" s="5" t="str">
        <f t="shared" si="479"/>
        <v>1980</v>
      </c>
      <c r="I4373" s="1" t="s">
        <v>8905</v>
      </c>
      <c r="J4373" s="1" t="str">
        <f t="shared" si="480"/>
        <v xml:space="preserve">Soyuz U </v>
      </c>
      <c r="K4373" s="1" t="str">
        <f t="shared" si="481"/>
        <v>Progress 9</v>
      </c>
      <c r="L4373" s="1" t="s">
        <v>346</v>
      </c>
      <c r="M4373" s="1">
        <v>20</v>
      </c>
      <c r="N4373" s="1">
        <f t="shared" si="482"/>
        <v>1660</v>
      </c>
      <c r="O4373" s="1" t="s">
        <v>9</v>
      </c>
    </row>
    <row r="4374" spans="1:15" x14ac:dyDescent="0.3">
      <c r="A4374" s="1" t="s">
        <v>5556</v>
      </c>
      <c r="B4374" s="1" t="s">
        <v>671</v>
      </c>
      <c r="C4374" s="1" t="str">
        <f t="shared" si="476"/>
        <v>USA</v>
      </c>
      <c r="D4374" s="1" t="s">
        <v>8906</v>
      </c>
      <c r="E4374" s="7" t="str">
        <f>TEXT(DATE(MID(D4374, 13, 4), CHOOSE(MATCH( MID(D4374, 5, 3), {"Jan","Feb","Mar","Apr","May","Jun","Jul","Aug","Sep","Oct","Nov","Dec"}, 0), 1, 2, 3, 4, 5, 6, 7, 8, 9, 10, 11, 12), MID(D4374, 9, 2)), "yyyy-mm-dd")</f>
        <v>1980-04-26</v>
      </c>
      <c r="F4374" s="1" t="str">
        <f t="shared" si="477"/>
        <v>10:00:00</v>
      </c>
      <c r="G4374" s="9" t="str">
        <f t="shared" si="478"/>
        <v>April</v>
      </c>
      <c r="H4374" s="5" t="str">
        <f t="shared" si="479"/>
        <v>1980</v>
      </c>
      <c r="I4374" s="1" t="s">
        <v>8907</v>
      </c>
      <c r="J4374" s="1" t="str">
        <f t="shared" si="480"/>
        <v xml:space="preserve">Atlas-E/F SGS-1 </v>
      </c>
      <c r="K4374" s="1" t="str">
        <f t="shared" si="481"/>
        <v>GPS-6</v>
      </c>
      <c r="L4374" s="1" t="s">
        <v>346</v>
      </c>
      <c r="M4374" s="1"/>
      <c r="N4374" s="1">
        <f t="shared" si="482"/>
        <v>0</v>
      </c>
      <c r="O4374" s="1" t="s">
        <v>9</v>
      </c>
    </row>
    <row r="4375" spans="1:15" x14ac:dyDescent="0.3">
      <c r="A4375" s="1" t="s">
        <v>6140</v>
      </c>
      <c r="B4375" s="1" t="s">
        <v>6615</v>
      </c>
      <c r="C4375" s="1" t="str">
        <f t="shared" si="476"/>
        <v>Russia</v>
      </c>
      <c r="D4375" s="1" t="s">
        <v>8908</v>
      </c>
      <c r="E4375" s="7" t="str">
        <f>TEXT(DATE(MID(D4375, 13, 4), CHOOSE(MATCH( MID(D4375, 5, 3), {"Jan","Feb","Mar","Apr","May","Jun","Jul","Aug","Sep","Oct","Nov","Dec"}, 0), 1, 2, 3, 4, 5, 6, 7, 8, 9, 10, 11, 12), MID(D4375, 9, 2)), "yyyy-mm-dd")</f>
        <v>1980-04-18</v>
      </c>
      <c r="F4375" s="1" t="str">
        <f t="shared" si="477"/>
        <v>17:31:00</v>
      </c>
      <c r="G4375" s="9" t="str">
        <f t="shared" si="478"/>
        <v>April</v>
      </c>
      <c r="H4375" s="5" t="str">
        <f t="shared" si="479"/>
        <v>1980</v>
      </c>
      <c r="I4375" s="1" t="s">
        <v>8909</v>
      </c>
      <c r="J4375" s="1" t="str">
        <f t="shared" si="480"/>
        <v xml:space="preserve">Molniya-M /Block ML </v>
      </c>
      <c r="K4375" s="1" t="str">
        <f t="shared" si="481"/>
        <v>Cosmos 1175</v>
      </c>
      <c r="L4375" s="1" t="s">
        <v>346</v>
      </c>
      <c r="M4375" s="1"/>
      <c r="N4375" s="1">
        <f t="shared" si="482"/>
        <v>0</v>
      </c>
      <c r="O4375" s="1" t="s">
        <v>117</v>
      </c>
    </row>
    <row r="4376" spans="1:15" x14ac:dyDescent="0.3">
      <c r="A4376" s="1" t="s">
        <v>6140</v>
      </c>
      <c r="B4376" s="1" t="s">
        <v>3926</v>
      </c>
      <c r="C4376" s="1" t="str">
        <f t="shared" si="476"/>
        <v>Kazakhstan</v>
      </c>
      <c r="D4376" s="1" t="s">
        <v>8910</v>
      </c>
      <c r="E4376" s="7" t="str">
        <f>TEXT(DATE(MID(D4376, 13, 4), CHOOSE(MATCH( MID(D4376, 5, 3), {"Jan","Feb","Mar","Apr","May","Jun","Jul","Aug","Sep","Oct","Nov","Dec"}, 0), 1, 2, 3, 4, 5, 6, 7, 8, 9, 10, 11, 12), MID(D4376, 9, 2)), "yyyy-mm-dd")</f>
        <v>1980-04-18</v>
      </c>
      <c r="F4376" s="1" t="str">
        <f t="shared" si="477"/>
        <v>00:51:00</v>
      </c>
      <c r="G4376" s="9" t="str">
        <f t="shared" si="478"/>
        <v>April</v>
      </c>
      <c r="H4376" s="5" t="str">
        <f t="shared" si="479"/>
        <v>1980</v>
      </c>
      <c r="I4376" s="1" t="s">
        <v>8911</v>
      </c>
      <c r="J4376" s="1" t="str">
        <f t="shared" si="480"/>
        <v xml:space="preserve">Tsyklon-2 </v>
      </c>
      <c r="K4376" s="1" t="str">
        <f t="shared" si="481"/>
        <v>Cosmos 1174</v>
      </c>
      <c r="L4376" s="1" t="s">
        <v>346</v>
      </c>
      <c r="M4376" s="1"/>
      <c r="N4376" s="1">
        <f t="shared" si="482"/>
        <v>0</v>
      </c>
      <c r="O4376" s="1" t="s">
        <v>9</v>
      </c>
    </row>
    <row r="4377" spans="1:15" x14ac:dyDescent="0.3">
      <c r="A4377" s="1" t="s">
        <v>6140</v>
      </c>
      <c r="B4377" s="1" t="s">
        <v>1630</v>
      </c>
      <c r="C4377" s="1" t="str">
        <f t="shared" si="476"/>
        <v>Kazakhstan</v>
      </c>
      <c r="D4377" s="1" t="s">
        <v>8912</v>
      </c>
      <c r="E4377" s="7" t="str">
        <f>TEXT(DATE(MID(D4377, 13, 4), CHOOSE(MATCH( MID(D4377, 5, 3), {"Jan","Feb","Mar","Apr","May","Jun","Jul","Aug","Sep","Oct","Nov","Dec"}, 0), 1, 2, 3, 4, 5, 6, 7, 8, 9, 10, 11, 12), MID(D4377, 9, 2)), "yyyy-mm-dd")</f>
        <v>1980-04-17</v>
      </c>
      <c r="F4377" s="1" t="str">
        <f t="shared" si="477"/>
        <v>08:30:00</v>
      </c>
      <c r="G4377" s="9" t="str">
        <f t="shared" si="478"/>
        <v>April</v>
      </c>
      <c r="H4377" s="5" t="str">
        <f t="shared" si="479"/>
        <v>1980</v>
      </c>
      <c r="I4377" s="1" t="s">
        <v>8913</v>
      </c>
      <c r="J4377" s="1" t="str">
        <f t="shared" si="480"/>
        <v xml:space="preserve">Soyuz U </v>
      </c>
      <c r="K4377" s="1" t="str">
        <f t="shared" si="481"/>
        <v>Cosmos 1173</v>
      </c>
      <c r="L4377" s="1" t="s">
        <v>346</v>
      </c>
      <c r="M4377" s="1">
        <v>20</v>
      </c>
      <c r="N4377" s="1">
        <f t="shared" si="482"/>
        <v>1660</v>
      </c>
      <c r="O4377" s="1" t="s">
        <v>9</v>
      </c>
    </row>
    <row r="4378" spans="1:15" x14ac:dyDescent="0.3">
      <c r="A4378" s="1" t="s">
        <v>6140</v>
      </c>
      <c r="B4378" s="1" t="s">
        <v>6615</v>
      </c>
      <c r="C4378" s="1" t="str">
        <f t="shared" si="476"/>
        <v>Russia</v>
      </c>
      <c r="D4378" s="1" t="s">
        <v>8914</v>
      </c>
      <c r="E4378" s="7" t="str">
        <f>TEXT(DATE(MID(D4378, 13, 4), CHOOSE(MATCH( MID(D4378, 5, 3), {"Jan","Feb","Mar","Apr","May","Jun","Jul","Aug","Sep","Oct","Nov","Dec"}, 0), 1, 2, 3, 4, 5, 6, 7, 8, 9, 10, 11, 12), MID(D4378, 9, 2)), "yyyy-mm-dd")</f>
        <v>1980-04-12</v>
      </c>
      <c r="F4378" s="1" t="str">
        <f t="shared" si="477"/>
        <v>20:17:00</v>
      </c>
      <c r="G4378" s="9" t="str">
        <f t="shared" si="478"/>
        <v>April</v>
      </c>
      <c r="H4378" s="5" t="str">
        <f t="shared" si="479"/>
        <v>1980</v>
      </c>
      <c r="I4378" s="1" t="s">
        <v>8915</v>
      </c>
      <c r="J4378" s="1" t="str">
        <f t="shared" si="480"/>
        <v xml:space="preserve">Molniya-M /Block 2BL </v>
      </c>
      <c r="K4378" s="1" t="str">
        <f t="shared" si="481"/>
        <v>Cosmos 1172</v>
      </c>
      <c r="L4378" s="1" t="s">
        <v>346</v>
      </c>
      <c r="M4378" s="1"/>
      <c r="N4378" s="1">
        <f t="shared" si="482"/>
        <v>0</v>
      </c>
      <c r="O4378" s="1" t="s">
        <v>9</v>
      </c>
    </row>
    <row r="4379" spans="1:15" x14ac:dyDescent="0.3">
      <c r="A4379" s="1" t="s">
        <v>6140</v>
      </c>
      <c r="B4379" s="1" t="s">
        <v>130</v>
      </c>
      <c r="C4379" s="1" t="str">
        <f t="shared" si="476"/>
        <v>Kazakhstan</v>
      </c>
      <c r="D4379" s="1" t="s">
        <v>8916</v>
      </c>
      <c r="E4379" s="7" t="str">
        <f>TEXT(DATE(MID(D4379, 13, 4), CHOOSE(MATCH( MID(D4379, 5, 3), {"Jan","Feb","Mar","Apr","May","Jun","Jul","Aug","Sep","Oct","Nov","Dec"}, 0), 1, 2, 3, 4, 5, 6, 7, 8, 9, 10, 11, 12), MID(D4379, 9, 2)), "yyyy-mm-dd")</f>
        <v>1980-04-09</v>
      </c>
      <c r="F4379" s="1" t="str">
        <f t="shared" si="477"/>
        <v>13:38:00</v>
      </c>
      <c r="G4379" s="9" t="str">
        <f t="shared" si="478"/>
        <v>April</v>
      </c>
      <c r="H4379" s="5" t="str">
        <f t="shared" si="479"/>
        <v>1980</v>
      </c>
      <c r="I4379" s="1" t="s">
        <v>8917</v>
      </c>
      <c r="J4379" s="1" t="str">
        <f t="shared" si="480"/>
        <v xml:space="preserve">Soyuz U </v>
      </c>
      <c r="K4379" s="1" t="str">
        <f t="shared" si="481"/>
        <v>Soyuz 35</v>
      </c>
      <c r="L4379" s="1" t="s">
        <v>346</v>
      </c>
      <c r="M4379" s="1">
        <v>20</v>
      </c>
      <c r="N4379" s="1">
        <f t="shared" si="482"/>
        <v>1660</v>
      </c>
      <c r="O4379" s="1" t="s">
        <v>9</v>
      </c>
    </row>
    <row r="4380" spans="1:15" x14ac:dyDescent="0.3">
      <c r="A4380" s="1" t="s">
        <v>6140</v>
      </c>
      <c r="B4380" s="1" t="s">
        <v>6482</v>
      </c>
      <c r="C4380" s="1" t="str">
        <f t="shared" si="476"/>
        <v>Russia</v>
      </c>
      <c r="D4380" s="1" t="s">
        <v>8918</v>
      </c>
      <c r="E4380" s="7" t="str">
        <f>TEXT(DATE(MID(D4380, 13, 4), CHOOSE(MATCH( MID(D4380, 5, 3), {"Jan","Feb","Mar","Apr","May","Jun","Jul","Aug","Sep","Oct","Nov","Dec"}, 0), 1, 2, 3, 4, 5, 6, 7, 8, 9, 10, 11, 12), MID(D4380, 9, 2)), "yyyy-mm-dd")</f>
        <v>1980-04-03</v>
      </c>
      <c r="F4380" s="1" t="str">
        <f t="shared" si="477"/>
        <v>07:40:00</v>
      </c>
      <c r="G4380" s="9" t="str">
        <f t="shared" si="478"/>
        <v>April</v>
      </c>
      <c r="H4380" s="5" t="str">
        <f t="shared" si="479"/>
        <v>1980</v>
      </c>
      <c r="I4380" s="1" t="s">
        <v>8919</v>
      </c>
      <c r="J4380" s="1" t="str">
        <f t="shared" si="480"/>
        <v xml:space="preserve">Cosmos-3M </v>
      </c>
      <c r="K4380" s="1" t="str">
        <f t="shared" si="481"/>
        <v>Cosmos 1171</v>
      </c>
      <c r="L4380" s="1" t="s">
        <v>346</v>
      </c>
      <c r="M4380" s="1"/>
      <c r="N4380" s="1">
        <f t="shared" si="482"/>
        <v>0</v>
      </c>
      <c r="O4380" s="1" t="s">
        <v>9</v>
      </c>
    </row>
    <row r="4381" spans="1:15" x14ac:dyDescent="0.3">
      <c r="A4381" s="1" t="s">
        <v>6140</v>
      </c>
      <c r="B4381" s="1" t="s">
        <v>1630</v>
      </c>
      <c r="C4381" s="1" t="str">
        <f t="shared" si="476"/>
        <v>Kazakhstan</v>
      </c>
      <c r="D4381" s="1" t="s">
        <v>8920</v>
      </c>
      <c r="E4381" s="7" t="str">
        <f>TEXT(DATE(MID(D4381, 13, 4), CHOOSE(MATCH( MID(D4381, 5, 3), {"Jan","Feb","Mar","Apr","May","Jun","Jul","Aug","Sep","Oct","Nov","Dec"}, 0), 1, 2, 3, 4, 5, 6, 7, 8, 9, 10, 11, 12), MID(D4381, 9, 2)), "yyyy-mm-dd")</f>
        <v>1980-04-01</v>
      </c>
      <c r="F4381" s="1" t="str">
        <f t="shared" si="477"/>
        <v>08:00:00</v>
      </c>
      <c r="G4381" s="9" t="str">
        <f t="shared" si="478"/>
        <v>April</v>
      </c>
      <c r="H4381" s="5" t="str">
        <f t="shared" si="479"/>
        <v>1980</v>
      </c>
      <c r="I4381" s="1" t="s">
        <v>8921</v>
      </c>
      <c r="J4381" s="1" t="str">
        <f t="shared" si="480"/>
        <v xml:space="preserve">Soyuz U </v>
      </c>
      <c r="K4381" s="1" t="str">
        <f t="shared" si="481"/>
        <v>Cosmos 1170</v>
      </c>
      <c r="L4381" s="1" t="s">
        <v>346</v>
      </c>
      <c r="M4381" s="1">
        <v>20</v>
      </c>
      <c r="N4381" s="1">
        <f t="shared" si="482"/>
        <v>1660</v>
      </c>
      <c r="O4381" s="1" t="s">
        <v>9</v>
      </c>
    </row>
    <row r="4382" spans="1:15" x14ac:dyDescent="0.3">
      <c r="A4382" s="1" t="s">
        <v>6140</v>
      </c>
      <c r="B4382" s="1" t="s">
        <v>130</v>
      </c>
      <c r="C4382" s="1" t="str">
        <f t="shared" si="476"/>
        <v>Kazakhstan</v>
      </c>
      <c r="D4382" s="1" t="s">
        <v>8922</v>
      </c>
      <c r="E4382" s="7" t="str">
        <f>TEXT(DATE(MID(D4382, 13, 4), CHOOSE(MATCH( MID(D4382, 5, 3), {"Jan","Feb","Mar","Apr","May","Jun","Jul","Aug","Sep","Oct","Nov","Dec"}, 0), 1, 2, 3, 4, 5, 6, 7, 8, 9, 10, 11, 12), MID(D4382, 9, 2)), "yyyy-mm-dd")</f>
        <v>1980-03-27</v>
      </c>
      <c r="F4382" s="1" t="str">
        <f t="shared" si="477"/>
        <v>18:53:00</v>
      </c>
      <c r="G4382" s="9" t="str">
        <f t="shared" si="478"/>
        <v>March</v>
      </c>
      <c r="H4382" s="5" t="str">
        <f t="shared" si="479"/>
        <v>1980</v>
      </c>
      <c r="I4382" s="1" t="s">
        <v>8923</v>
      </c>
      <c r="J4382" s="1" t="str">
        <f t="shared" si="480"/>
        <v xml:space="preserve">Soyuz U </v>
      </c>
      <c r="K4382" s="1" t="str">
        <f t="shared" si="481"/>
        <v>Progress 8</v>
      </c>
      <c r="L4382" s="1" t="s">
        <v>346</v>
      </c>
      <c r="M4382" s="1">
        <v>20</v>
      </c>
      <c r="N4382" s="1">
        <f t="shared" si="482"/>
        <v>1660</v>
      </c>
      <c r="O4382" s="1" t="s">
        <v>9</v>
      </c>
    </row>
    <row r="4383" spans="1:15" x14ac:dyDescent="0.3">
      <c r="A4383" s="1" t="s">
        <v>6140</v>
      </c>
      <c r="B4383" s="1" t="s">
        <v>3373</v>
      </c>
      <c r="C4383" s="1" t="str">
        <f t="shared" si="476"/>
        <v>Russia</v>
      </c>
      <c r="D4383" s="1" t="s">
        <v>8924</v>
      </c>
      <c r="E4383" s="7" t="str">
        <f>TEXT(DATE(MID(D4383, 13, 4), CHOOSE(MATCH( MID(D4383, 5, 3), {"Jan","Feb","Mar","Apr","May","Jun","Jul","Aug","Sep","Oct","Nov","Dec"}, 0), 1, 2, 3, 4, 5, 6, 7, 8, 9, 10, 11, 12), MID(D4383, 9, 2)), "yyyy-mm-dd")</f>
        <v>1980-03-27</v>
      </c>
      <c r="F4383" s="1" t="str">
        <f t="shared" si="477"/>
        <v>07:30:00</v>
      </c>
      <c r="G4383" s="9" t="str">
        <f t="shared" si="478"/>
        <v>March</v>
      </c>
      <c r="H4383" s="5" t="str">
        <f t="shared" si="479"/>
        <v>1980</v>
      </c>
      <c r="I4383" s="1" t="s">
        <v>8925</v>
      </c>
      <c r="J4383" s="1" t="str">
        <f t="shared" si="480"/>
        <v xml:space="preserve">Cosmos-3M </v>
      </c>
      <c r="K4383" s="1" t="str">
        <f t="shared" si="481"/>
        <v>Cosmos 1169</v>
      </c>
      <c r="L4383" s="1" t="s">
        <v>346</v>
      </c>
      <c r="M4383" s="1"/>
      <c r="N4383" s="1">
        <f t="shared" si="482"/>
        <v>0</v>
      </c>
      <c r="O4383" s="1" t="s">
        <v>9</v>
      </c>
    </row>
    <row r="4384" spans="1:15" x14ac:dyDescent="0.3">
      <c r="A4384" s="1" t="s">
        <v>6140</v>
      </c>
      <c r="B4384" s="1" t="s">
        <v>3373</v>
      </c>
      <c r="C4384" s="1" t="str">
        <f t="shared" si="476"/>
        <v>Russia</v>
      </c>
      <c r="D4384" s="1" t="s">
        <v>8926</v>
      </c>
      <c r="E4384" s="7" t="str">
        <f>TEXT(DATE(MID(D4384, 13, 4), CHOOSE(MATCH( MID(D4384, 5, 3), {"Jan","Feb","Mar","Apr","May","Jun","Jul","Aug","Sep","Oct","Nov","Dec"}, 0), 1, 2, 3, 4, 5, 6, 7, 8, 9, 10, 11, 12), MID(D4384, 9, 2)), "yyyy-mm-dd")</f>
        <v>1980-03-17</v>
      </c>
      <c r="F4384" s="1" t="str">
        <f t="shared" si="477"/>
        <v>21:37:00</v>
      </c>
      <c r="G4384" s="9" t="str">
        <f t="shared" si="478"/>
        <v>March</v>
      </c>
      <c r="H4384" s="5" t="str">
        <f t="shared" si="479"/>
        <v>1980</v>
      </c>
      <c r="I4384" s="1" t="s">
        <v>8927</v>
      </c>
      <c r="J4384" s="1" t="str">
        <f t="shared" si="480"/>
        <v xml:space="preserve">Cosmos-3M </v>
      </c>
      <c r="K4384" s="1" t="str">
        <f t="shared" si="481"/>
        <v>Cosmos 1168</v>
      </c>
      <c r="L4384" s="1" t="s">
        <v>346</v>
      </c>
      <c r="M4384" s="1"/>
      <c r="N4384" s="1">
        <f t="shared" si="482"/>
        <v>0</v>
      </c>
      <c r="O4384" s="1" t="s">
        <v>9</v>
      </c>
    </row>
    <row r="4385" spans="1:15" x14ac:dyDescent="0.3">
      <c r="A4385" s="1" t="s">
        <v>6140</v>
      </c>
      <c r="B4385" s="1" t="s">
        <v>3926</v>
      </c>
      <c r="C4385" s="1" t="str">
        <f t="shared" si="476"/>
        <v>Kazakhstan</v>
      </c>
      <c r="D4385" s="1" t="s">
        <v>8928</v>
      </c>
      <c r="E4385" s="7" t="str">
        <f>TEXT(DATE(MID(D4385, 13, 4), CHOOSE(MATCH( MID(D4385, 5, 3), {"Jan","Feb","Mar","Apr","May","Jun","Jul","Aug","Sep","Oct","Nov","Dec"}, 0), 1, 2, 3, 4, 5, 6, 7, 8, 9, 10, 11, 12), MID(D4385, 9, 2)), "yyyy-mm-dd")</f>
        <v>1980-03-14</v>
      </c>
      <c r="F4385" s="1" t="str">
        <f t="shared" si="477"/>
        <v>10:40:00</v>
      </c>
      <c r="G4385" s="9" t="str">
        <f t="shared" si="478"/>
        <v>March</v>
      </c>
      <c r="H4385" s="5" t="str">
        <f t="shared" si="479"/>
        <v>1980</v>
      </c>
      <c r="I4385" s="1" t="s">
        <v>8929</v>
      </c>
      <c r="J4385" s="1" t="str">
        <f t="shared" si="480"/>
        <v xml:space="preserve">Tsyklon-2 </v>
      </c>
      <c r="K4385" s="1" t="str">
        <f t="shared" si="481"/>
        <v>Cosmos 1167</v>
      </c>
      <c r="L4385" s="1" t="s">
        <v>346</v>
      </c>
      <c r="M4385" s="1"/>
      <c r="N4385" s="1">
        <f t="shared" si="482"/>
        <v>0</v>
      </c>
      <c r="O4385" s="1" t="s">
        <v>9</v>
      </c>
    </row>
    <row r="4386" spans="1:15" x14ac:dyDescent="0.3">
      <c r="A4386" s="1" t="s">
        <v>6140</v>
      </c>
      <c r="B4386" s="1" t="s">
        <v>5</v>
      </c>
      <c r="C4386" s="1" t="str">
        <f t="shared" si="476"/>
        <v>Russia</v>
      </c>
      <c r="D4386" s="1" t="s">
        <v>8930</v>
      </c>
      <c r="E4386" s="7" t="str">
        <f>TEXT(DATE(MID(D4386, 13, 4), CHOOSE(MATCH( MID(D4386, 5, 3), {"Jan","Feb","Mar","Apr","May","Jun","Jul","Aug","Sep","Oct","Nov","Dec"}, 0), 1, 2, 3, 4, 5, 6, 7, 8, 9, 10, 11, 12), MID(D4386, 9, 2)), "yyyy-mm-dd")</f>
        <v>1980-03-04</v>
      </c>
      <c r="F4386" s="1" t="str">
        <f t="shared" si="477"/>
        <v>10:30:00</v>
      </c>
      <c r="G4386" s="9" t="str">
        <f t="shared" si="478"/>
        <v>March</v>
      </c>
      <c r="H4386" s="5" t="str">
        <f t="shared" si="479"/>
        <v>1980</v>
      </c>
      <c r="I4386" s="1" t="s">
        <v>8931</v>
      </c>
      <c r="J4386" s="1" t="str">
        <f t="shared" si="480"/>
        <v xml:space="preserve">Soyuz U </v>
      </c>
      <c r="K4386" s="1" t="str">
        <f t="shared" si="481"/>
        <v>Cosmos 1166</v>
      </c>
      <c r="L4386" s="1" t="s">
        <v>346</v>
      </c>
      <c r="M4386" s="1">
        <v>20</v>
      </c>
      <c r="N4386" s="1">
        <f t="shared" si="482"/>
        <v>1660</v>
      </c>
      <c r="O4386" s="1" t="s">
        <v>9</v>
      </c>
    </row>
    <row r="4387" spans="1:15" x14ac:dyDescent="0.3">
      <c r="A4387" s="1" t="s">
        <v>5556</v>
      </c>
      <c r="B4387" s="1" t="s">
        <v>5557</v>
      </c>
      <c r="C4387" s="1" t="str">
        <f t="shared" si="476"/>
        <v>USA</v>
      </c>
      <c r="D4387" s="1" t="s">
        <v>8932</v>
      </c>
      <c r="E4387" s="7" t="str">
        <f>TEXT(DATE(MID(D4387, 13, 4), CHOOSE(MATCH( MID(D4387, 5, 3), {"Jan","Feb","Mar","Apr","May","Jun","Jul","Aug","Sep","Oct","Nov","Dec"}, 0), 1, 2, 3, 4, 5, 6, 7, 8, 9, 10, 11, 12), MID(D4387, 9, 2)), "yyyy-mm-dd")</f>
        <v>1980-03-03</v>
      </c>
      <c r="F4387" s="1" t="str">
        <f t="shared" si="477"/>
        <v>09:27:00</v>
      </c>
      <c r="G4387" s="9" t="str">
        <f t="shared" si="478"/>
        <v>March</v>
      </c>
      <c r="H4387" s="5" t="str">
        <f t="shared" si="479"/>
        <v>1980</v>
      </c>
      <c r="I4387" s="1" t="s">
        <v>8933</v>
      </c>
      <c r="J4387" s="1" t="str">
        <f t="shared" si="480"/>
        <v xml:space="preserve">Atlas-E/F MSD </v>
      </c>
      <c r="K4387" s="1" t="str">
        <f t="shared" si="481"/>
        <v>NOSS-3</v>
      </c>
      <c r="L4387" s="1" t="s">
        <v>346</v>
      </c>
      <c r="M4387" s="1"/>
      <c r="N4387" s="1">
        <f t="shared" si="482"/>
        <v>0</v>
      </c>
      <c r="O4387" s="1" t="s">
        <v>9</v>
      </c>
    </row>
    <row r="4388" spans="1:15" x14ac:dyDescent="0.3">
      <c r="A4388" s="1" t="s">
        <v>60</v>
      </c>
      <c r="B4388" s="1" t="s">
        <v>61</v>
      </c>
      <c r="C4388" s="1" t="str">
        <f t="shared" si="476"/>
        <v>Japan</v>
      </c>
      <c r="D4388" s="1" t="s">
        <v>8934</v>
      </c>
      <c r="E4388" s="7" t="str">
        <f>TEXT(DATE(MID(D4388, 13, 4), CHOOSE(MATCH( MID(D4388, 5, 3), {"Jan","Feb","Mar","Apr","May","Jun","Jul","Aug","Sep","Oct","Nov","Dec"}, 0), 1, 2, 3, 4, 5, 6, 7, 8, 9, 10, 11, 12), MID(D4388, 9, 2)), "yyyy-mm-dd")</f>
        <v>1980-02-22</v>
      </c>
      <c r="F4388" s="1" t="str">
        <f t="shared" si="477"/>
        <v>08:35:00</v>
      </c>
      <c r="G4388" s="9" t="str">
        <f t="shared" si="478"/>
        <v>February</v>
      </c>
      <c r="H4388" s="5" t="str">
        <f t="shared" si="479"/>
        <v>1980</v>
      </c>
      <c r="I4388" s="1" t="s">
        <v>8935</v>
      </c>
      <c r="J4388" s="1" t="str">
        <f t="shared" si="480"/>
        <v xml:space="preserve">N-I Star-37E </v>
      </c>
      <c r="K4388" s="1" t="str">
        <f t="shared" si="481"/>
        <v>Ayame 2</v>
      </c>
      <c r="L4388" s="1" t="s">
        <v>346</v>
      </c>
      <c r="M4388" s="1"/>
      <c r="N4388" s="1">
        <f t="shared" si="482"/>
        <v>0</v>
      </c>
      <c r="O4388" s="1" t="s">
        <v>9</v>
      </c>
    </row>
    <row r="4389" spans="1:15" x14ac:dyDescent="0.3">
      <c r="A4389" s="1" t="s">
        <v>6140</v>
      </c>
      <c r="B4389" s="1" t="s">
        <v>5</v>
      </c>
      <c r="C4389" s="1" t="str">
        <f t="shared" si="476"/>
        <v>Russia</v>
      </c>
      <c r="D4389" s="1" t="s">
        <v>8936</v>
      </c>
      <c r="E4389" s="7" t="str">
        <f>TEXT(DATE(MID(D4389, 13, 4), CHOOSE(MATCH( MID(D4389, 5, 3), {"Jan","Feb","Mar","Apr","May","Jun","Jul","Aug","Sep","Oct","Nov","Dec"}, 0), 1, 2, 3, 4, 5, 6, 7, 8, 9, 10, 11, 12), MID(D4389, 9, 2)), "yyyy-mm-dd")</f>
        <v>1980-02-21</v>
      </c>
      <c r="F4389" s="1" t="str">
        <f t="shared" si="477"/>
        <v>12:00:00</v>
      </c>
      <c r="G4389" s="9" t="str">
        <f t="shared" si="478"/>
        <v>February</v>
      </c>
      <c r="H4389" s="5" t="str">
        <f t="shared" si="479"/>
        <v>1980</v>
      </c>
      <c r="I4389" s="1" t="s">
        <v>8937</v>
      </c>
      <c r="J4389" s="1" t="str">
        <f t="shared" si="480"/>
        <v xml:space="preserve">Soyuz U </v>
      </c>
      <c r="K4389" s="1" t="str">
        <f t="shared" si="481"/>
        <v>Cosmos 1165</v>
      </c>
      <c r="L4389" s="1" t="s">
        <v>346</v>
      </c>
      <c r="M4389" s="1">
        <v>20</v>
      </c>
      <c r="N4389" s="1">
        <f t="shared" si="482"/>
        <v>1660</v>
      </c>
      <c r="O4389" s="1" t="s">
        <v>9</v>
      </c>
    </row>
    <row r="4390" spans="1:15" x14ac:dyDescent="0.3">
      <c r="A4390" s="1" t="s">
        <v>6140</v>
      </c>
      <c r="B4390" s="1" t="s">
        <v>529</v>
      </c>
      <c r="C4390" s="1" t="str">
        <f t="shared" si="476"/>
        <v>Kazakhstan</v>
      </c>
      <c r="D4390" s="1" t="s">
        <v>8938</v>
      </c>
      <c r="E4390" s="7" t="str">
        <f>TEXT(DATE(MID(D4390, 13, 4), CHOOSE(MATCH( MID(D4390, 5, 3), {"Jan","Feb","Mar","Apr","May","Jun","Jul","Aug","Sep","Oct","Nov","Dec"}, 0), 1, 2, 3, 4, 5, 6, 7, 8, 9, 10, 11, 12), MID(D4390, 9, 2)), "yyyy-mm-dd")</f>
        <v>1980-02-20</v>
      </c>
      <c r="F4390" s="1" t="str">
        <f t="shared" si="477"/>
        <v>08:05:00</v>
      </c>
      <c r="G4390" s="9" t="str">
        <f t="shared" si="478"/>
        <v>February</v>
      </c>
      <c r="H4390" s="5" t="str">
        <f t="shared" si="479"/>
        <v>1980</v>
      </c>
      <c r="I4390" s="1" t="s">
        <v>8939</v>
      </c>
      <c r="J4390" s="1" t="str">
        <f t="shared" si="480"/>
        <v xml:space="preserve">Proton-K/Block-DM </v>
      </c>
      <c r="K4390" s="1" t="str">
        <f t="shared" si="481"/>
        <v>Raduga 6</v>
      </c>
      <c r="L4390" s="1" t="s">
        <v>346</v>
      </c>
      <c r="M4390" s="1"/>
      <c r="N4390" s="1">
        <f t="shared" si="482"/>
        <v>0</v>
      </c>
      <c r="O4390" s="1" t="s">
        <v>9</v>
      </c>
    </row>
    <row r="4391" spans="1:15" x14ac:dyDescent="0.3">
      <c r="A4391" s="1" t="s">
        <v>3891</v>
      </c>
      <c r="B4391" s="1" t="s">
        <v>714</v>
      </c>
      <c r="C4391" s="1" t="str">
        <f t="shared" si="476"/>
        <v>Japan</v>
      </c>
      <c r="D4391" s="1" t="s">
        <v>8940</v>
      </c>
      <c r="E4391" s="7" t="str">
        <f>TEXT(DATE(MID(D4391, 13, 4), CHOOSE(MATCH( MID(D4391, 5, 3), {"Jan","Feb","Mar","Apr","May","Jun","Jul","Aug","Sep","Oct","Nov","Dec"}, 0), 1, 2, 3, 4, 5, 6, 7, 8, 9, 10, 11, 12), MID(D4391, 9, 2)), "yyyy-mm-dd")</f>
        <v>1980-02-17</v>
      </c>
      <c r="F4391" s="1" t="str">
        <f t="shared" si="477"/>
        <v>00:40:00</v>
      </c>
      <c r="G4391" s="9" t="str">
        <f t="shared" si="478"/>
        <v>February</v>
      </c>
      <c r="H4391" s="5" t="str">
        <f t="shared" si="479"/>
        <v>1980</v>
      </c>
      <c r="I4391" s="1" t="s">
        <v>8941</v>
      </c>
      <c r="J4391" s="1" t="str">
        <f t="shared" si="480"/>
        <v xml:space="preserve">Mu-III S </v>
      </c>
      <c r="K4391" s="1" t="str">
        <f t="shared" si="481"/>
        <v>Tansei 4</v>
      </c>
      <c r="L4391" s="1" t="s">
        <v>346</v>
      </c>
      <c r="M4391" s="1"/>
      <c r="N4391" s="1">
        <f t="shared" si="482"/>
        <v>0</v>
      </c>
      <c r="O4391" s="1" t="s">
        <v>9</v>
      </c>
    </row>
    <row r="4392" spans="1:15" x14ac:dyDescent="0.3">
      <c r="A4392" s="1" t="s">
        <v>5722</v>
      </c>
      <c r="B4392" s="1" t="s">
        <v>3478</v>
      </c>
      <c r="C4392" s="1" t="str">
        <f t="shared" si="476"/>
        <v>USA</v>
      </c>
      <c r="D4392" s="1" t="s">
        <v>8942</v>
      </c>
      <c r="E4392" s="7" t="str">
        <f>TEXT(DATE(MID(D4392, 13, 4), CHOOSE(MATCH( MID(D4392, 5, 3), {"Jan","Feb","Mar","Apr","May","Jun","Jul","Aug","Sep","Oct","Nov","Dec"}, 0), 1, 2, 3, 4, 5, 6, 7, 8, 9, 10, 11, 12), MID(D4392, 9, 2)), "yyyy-mm-dd")</f>
        <v>1980-02-14</v>
      </c>
      <c r="F4392" s="1" t="str">
        <f t="shared" si="477"/>
        <v>15:57:00</v>
      </c>
      <c r="G4392" s="9" t="str">
        <f t="shared" si="478"/>
        <v>February</v>
      </c>
      <c r="H4392" s="5" t="str">
        <f t="shared" si="479"/>
        <v>1980</v>
      </c>
      <c r="I4392" s="1" t="s">
        <v>8943</v>
      </c>
      <c r="J4392" s="1" t="str">
        <f t="shared" si="480"/>
        <v xml:space="preserve">Delta 3910 </v>
      </c>
      <c r="K4392" s="1" t="str">
        <f t="shared" si="481"/>
        <v>Solar Maximum Mission</v>
      </c>
      <c r="L4392" s="1" t="s">
        <v>346</v>
      </c>
      <c r="M4392" s="1"/>
      <c r="N4392" s="1">
        <f t="shared" si="482"/>
        <v>0</v>
      </c>
      <c r="O4392" s="1" t="s">
        <v>9</v>
      </c>
    </row>
    <row r="4393" spans="1:15" x14ac:dyDescent="0.3">
      <c r="A4393" s="1" t="s">
        <v>6140</v>
      </c>
      <c r="B4393" s="1" t="s">
        <v>5</v>
      </c>
      <c r="C4393" s="1" t="str">
        <f t="shared" si="476"/>
        <v>Russia</v>
      </c>
      <c r="D4393" s="1" t="s">
        <v>8944</v>
      </c>
      <c r="E4393" s="7" t="str">
        <f>TEXT(DATE(MID(D4393, 13, 4), CHOOSE(MATCH( MID(D4393, 5, 3), {"Jan","Feb","Mar","Apr","May","Jun","Jul","Aug","Sep","Oct","Nov","Dec"}, 0), 1, 2, 3, 4, 5, 6, 7, 8, 9, 10, 11, 12), MID(D4393, 9, 2)), "yyyy-mm-dd")</f>
        <v>1980-02-12</v>
      </c>
      <c r="F4393" s="1" t="str">
        <f t="shared" si="477"/>
        <v>00:52:00</v>
      </c>
      <c r="G4393" s="9" t="str">
        <f t="shared" si="478"/>
        <v>February</v>
      </c>
      <c r="H4393" s="5" t="str">
        <f t="shared" si="479"/>
        <v>1980</v>
      </c>
      <c r="I4393" s="1" t="s">
        <v>8945</v>
      </c>
      <c r="J4393" s="1" t="str">
        <f t="shared" si="480"/>
        <v xml:space="preserve">Molniya-M /Block 2BL </v>
      </c>
      <c r="K4393" s="1" t="str">
        <f t="shared" si="481"/>
        <v>Cosmos 1164</v>
      </c>
      <c r="L4393" s="1" t="s">
        <v>346</v>
      </c>
      <c r="M4393" s="1"/>
      <c r="N4393" s="1">
        <f t="shared" si="482"/>
        <v>0</v>
      </c>
      <c r="O4393" s="1" t="s">
        <v>117</v>
      </c>
    </row>
    <row r="4394" spans="1:15" x14ac:dyDescent="0.3">
      <c r="A4394" s="1" t="s">
        <v>6140</v>
      </c>
      <c r="B4394" s="1" t="s">
        <v>6482</v>
      </c>
      <c r="C4394" s="1" t="str">
        <f t="shared" si="476"/>
        <v>Russia</v>
      </c>
      <c r="D4394" s="1" t="s">
        <v>8946</v>
      </c>
      <c r="E4394" s="7" t="str">
        <f>TEXT(DATE(MID(D4394, 13, 4), CHOOSE(MATCH( MID(D4394, 5, 3), {"Jan","Feb","Mar","Apr","May","Jun","Jul","Aug","Sep","Oct","Nov","Dec"}, 0), 1, 2, 3, 4, 5, 6, 7, 8, 9, 10, 11, 12), MID(D4394, 9, 2)), "yyyy-mm-dd")</f>
        <v>1980-02-11</v>
      </c>
      <c r="F4394" s="1" t="str">
        <f t="shared" si="477"/>
        <v>23:32:00</v>
      </c>
      <c r="G4394" s="9" t="str">
        <f t="shared" si="478"/>
        <v>February</v>
      </c>
      <c r="H4394" s="5" t="str">
        <f t="shared" si="479"/>
        <v>1980</v>
      </c>
      <c r="I4394" s="1" t="s">
        <v>8947</v>
      </c>
      <c r="J4394" s="1" t="str">
        <f t="shared" si="480"/>
        <v xml:space="preserve">Cosmos-3M </v>
      </c>
      <c r="K4394" s="1" t="str">
        <f t="shared" si="481"/>
        <v>Cosmos 1156 to 1163</v>
      </c>
      <c r="L4394" s="1" t="s">
        <v>346</v>
      </c>
      <c r="M4394" s="1"/>
      <c r="N4394" s="1">
        <f t="shared" si="482"/>
        <v>0</v>
      </c>
      <c r="O4394" s="1" t="s">
        <v>9</v>
      </c>
    </row>
    <row r="4395" spans="1:15" x14ac:dyDescent="0.3">
      <c r="A4395" s="1" t="s">
        <v>5556</v>
      </c>
      <c r="B4395" s="1" t="s">
        <v>671</v>
      </c>
      <c r="C4395" s="1" t="str">
        <f t="shared" si="476"/>
        <v>USA</v>
      </c>
      <c r="D4395" s="1" t="s">
        <v>8948</v>
      </c>
      <c r="E4395" s="7" t="str">
        <f>TEXT(DATE(MID(D4395, 13, 4), CHOOSE(MATCH( MID(D4395, 5, 3), {"Jan","Feb","Mar","Apr","May","Jun","Jul","Aug","Sep","Oct","Nov","Dec"}, 0), 1, 2, 3, 4, 5, 6, 7, 8, 9, 10, 11, 12), MID(D4395, 9, 2)), "yyyy-mm-dd")</f>
        <v>1980-02-09</v>
      </c>
      <c r="F4395" s="1" t="str">
        <f t="shared" si="477"/>
        <v>23:08:00</v>
      </c>
      <c r="G4395" s="9" t="str">
        <f t="shared" si="478"/>
        <v>February</v>
      </c>
      <c r="H4395" s="5" t="str">
        <f t="shared" si="479"/>
        <v>1980</v>
      </c>
      <c r="I4395" s="1" t="s">
        <v>8949</v>
      </c>
      <c r="J4395" s="1" t="str">
        <f t="shared" si="480"/>
        <v xml:space="preserve">Atlas-E/F SGS-1 </v>
      </c>
      <c r="K4395" s="1" t="str">
        <f t="shared" si="481"/>
        <v>GPS-5</v>
      </c>
      <c r="L4395" s="1" t="s">
        <v>346</v>
      </c>
      <c r="M4395" s="1"/>
      <c r="N4395" s="1">
        <f t="shared" si="482"/>
        <v>0</v>
      </c>
      <c r="O4395" s="1" t="s">
        <v>9</v>
      </c>
    </row>
    <row r="4396" spans="1:15" x14ac:dyDescent="0.3">
      <c r="A4396" s="1" t="s">
        <v>5603</v>
      </c>
      <c r="B4396" s="1" t="s">
        <v>27</v>
      </c>
      <c r="C4396" s="1" t="str">
        <f t="shared" si="476"/>
        <v>USA</v>
      </c>
      <c r="D4396" s="1" t="s">
        <v>8950</v>
      </c>
      <c r="E4396" s="7" t="str">
        <f>TEXT(DATE(MID(D4396, 13, 4), CHOOSE(MATCH( MID(D4396, 5, 3), {"Jan","Feb","Mar","Apr","May","Jun","Jul","Aug","Sep","Oct","Nov","Dec"}, 0), 1, 2, 3, 4, 5, 6, 7, 8, 9, 10, 11, 12), MID(D4396, 9, 2)), "yyyy-mm-dd")</f>
        <v>1980-02-07</v>
      </c>
      <c r="F4396" s="1" t="str">
        <f t="shared" si="477"/>
        <v>21:10:00</v>
      </c>
      <c r="G4396" s="9" t="str">
        <f t="shared" si="478"/>
        <v>February</v>
      </c>
      <c r="H4396" s="5" t="str">
        <f t="shared" si="479"/>
        <v>1980</v>
      </c>
      <c r="I4396" s="1" t="s">
        <v>8951</v>
      </c>
      <c r="J4396" s="1" t="str">
        <f t="shared" si="480"/>
        <v xml:space="preserve">Titan IIID </v>
      </c>
      <c r="K4396" s="1" t="str">
        <f t="shared" si="481"/>
        <v>KH-11 3</v>
      </c>
      <c r="L4396" s="1" t="s">
        <v>346</v>
      </c>
      <c r="M4396" s="1"/>
      <c r="N4396" s="1">
        <f t="shared" si="482"/>
        <v>0</v>
      </c>
      <c r="O4396" s="1" t="s">
        <v>9</v>
      </c>
    </row>
    <row r="4397" spans="1:15" x14ac:dyDescent="0.3">
      <c r="A4397" s="1" t="s">
        <v>6140</v>
      </c>
      <c r="B4397" s="1" t="s">
        <v>5</v>
      </c>
      <c r="C4397" s="1" t="str">
        <f t="shared" si="476"/>
        <v>Russia</v>
      </c>
      <c r="D4397" s="1" t="s">
        <v>8952</v>
      </c>
      <c r="E4397" s="7" t="str">
        <f>TEXT(DATE(MID(D4397, 13, 4), CHOOSE(MATCH( MID(D4397, 5, 3), {"Jan","Feb","Mar","Apr","May","Jun","Jul","Aug","Sep","Oct","Nov","Dec"}, 0), 1, 2, 3, 4, 5, 6, 7, 8, 9, 10, 11, 12), MID(D4397, 9, 2)), "yyyy-mm-dd")</f>
        <v>1980-02-07</v>
      </c>
      <c r="F4397" s="1" t="str">
        <f t="shared" si="477"/>
        <v>11:02:00</v>
      </c>
      <c r="G4397" s="9" t="str">
        <f t="shared" si="478"/>
        <v>February</v>
      </c>
      <c r="H4397" s="5" t="str">
        <f t="shared" si="479"/>
        <v>1980</v>
      </c>
      <c r="I4397" s="1" t="s">
        <v>8953</v>
      </c>
      <c r="J4397" s="1" t="str">
        <f t="shared" si="480"/>
        <v xml:space="preserve">Soyuz U </v>
      </c>
      <c r="K4397" s="1" t="str">
        <f t="shared" si="481"/>
        <v>Cosmos 1155</v>
      </c>
      <c r="L4397" s="1" t="s">
        <v>346</v>
      </c>
      <c r="M4397" s="1">
        <v>20</v>
      </c>
      <c r="N4397" s="1">
        <f t="shared" si="482"/>
        <v>1660</v>
      </c>
      <c r="O4397" s="1" t="s">
        <v>9</v>
      </c>
    </row>
    <row r="4398" spans="1:15" x14ac:dyDescent="0.3">
      <c r="A4398" s="1" t="s">
        <v>6140</v>
      </c>
      <c r="B4398" s="1" t="s">
        <v>5</v>
      </c>
      <c r="C4398" s="1" t="str">
        <f t="shared" si="476"/>
        <v>Russia</v>
      </c>
      <c r="D4398" s="1" t="s">
        <v>8954</v>
      </c>
      <c r="E4398" s="7" t="str">
        <f>TEXT(DATE(MID(D4398, 13, 4), CHOOSE(MATCH( MID(D4398, 5, 3), {"Jan","Feb","Mar","Apr","May","Jun","Jul","Aug","Sep","Oct","Nov","Dec"}, 0), 1, 2, 3, 4, 5, 6, 7, 8, 9, 10, 11, 12), MID(D4398, 9, 2)), "yyyy-mm-dd")</f>
        <v>1980-01-30</v>
      </c>
      <c r="F4398" s="1" t="str">
        <f t="shared" si="477"/>
        <v>12:51:00</v>
      </c>
      <c r="G4398" s="9" t="str">
        <f t="shared" si="478"/>
        <v>January</v>
      </c>
      <c r="H4398" s="5" t="str">
        <f t="shared" si="479"/>
        <v>1980</v>
      </c>
      <c r="I4398" s="1" t="s">
        <v>8955</v>
      </c>
      <c r="J4398" s="1" t="str">
        <f t="shared" si="480"/>
        <v xml:space="preserve">Vostok-2M </v>
      </c>
      <c r="K4398" s="1" t="str">
        <f t="shared" si="481"/>
        <v>Cosmos 1154</v>
      </c>
      <c r="L4398" s="1" t="s">
        <v>346</v>
      </c>
      <c r="M4398" s="1"/>
      <c r="N4398" s="1">
        <f t="shared" si="482"/>
        <v>0</v>
      </c>
      <c r="O4398" s="1" t="s">
        <v>9</v>
      </c>
    </row>
    <row r="4399" spans="1:15" x14ac:dyDescent="0.3">
      <c r="A4399" s="1" t="s">
        <v>6140</v>
      </c>
      <c r="B4399" s="1" t="s">
        <v>6482</v>
      </c>
      <c r="C4399" s="1" t="str">
        <f t="shared" si="476"/>
        <v>Russia</v>
      </c>
      <c r="D4399" s="1" t="s">
        <v>8956</v>
      </c>
      <c r="E4399" s="7" t="str">
        <f>TEXT(DATE(MID(D4399, 13, 4), CHOOSE(MATCH( MID(D4399, 5, 3), {"Jan","Feb","Mar","Apr","May","Jun","Jul","Aug","Sep","Oct","Nov","Dec"}, 0), 1, 2, 3, 4, 5, 6, 7, 8, 9, 10, 11, 12), MID(D4399, 9, 2)), "yyyy-mm-dd")</f>
        <v>1980-01-25</v>
      </c>
      <c r="F4399" s="1" t="str">
        <f t="shared" si="477"/>
        <v>20:36:00</v>
      </c>
      <c r="G4399" s="9" t="str">
        <f t="shared" si="478"/>
        <v>January</v>
      </c>
      <c r="H4399" s="5" t="str">
        <f t="shared" si="479"/>
        <v>1980</v>
      </c>
      <c r="I4399" s="1" t="s">
        <v>8957</v>
      </c>
      <c r="J4399" s="1" t="str">
        <f t="shared" si="480"/>
        <v xml:space="preserve">Cosmos-3M </v>
      </c>
      <c r="K4399" s="1" t="str">
        <f t="shared" si="481"/>
        <v>Cosmos 1153</v>
      </c>
      <c r="L4399" s="1" t="s">
        <v>346</v>
      </c>
      <c r="M4399" s="1"/>
      <c r="N4399" s="1">
        <f t="shared" si="482"/>
        <v>0</v>
      </c>
      <c r="O4399" s="1" t="s">
        <v>9</v>
      </c>
    </row>
    <row r="4400" spans="1:15" x14ac:dyDescent="0.3">
      <c r="A4400" s="1" t="s">
        <v>6140</v>
      </c>
      <c r="B4400" s="1" t="s">
        <v>212</v>
      </c>
      <c r="C4400" s="1" t="str">
        <f t="shared" si="476"/>
        <v>Russia</v>
      </c>
      <c r="D4400" s="1" t="s">
        <v>8958</v>
      </c>
      <c r="E4400" s="7" t="str">
        <f>TEXT(DATE(MID(D4400, 13, 4), CHOOSE(MATCH( MID(D4400, 5, 3), {"Jan","Feb","Mar","Apr","May","Jun","Jul","Aug","Sep","Oct","Nov","Dec"}, 0), 1, 2, 3, 4, 5, 6, 7, 8, 9, 10, 11, 12), MID(D4400, 9, 2)), "yyyy-mm-dd")</f>
        <v>1980-01-24</v>
      </c>
      <c r="F4400" s="1" t="str">
        <f t="shared" si="477"/>
        <v>15:45:00</v>
      </c>
      <c r="G4400" s="9" t="str">
        <f t="shared" si="478"/>
        <v>January</v>
      </c>
      <c r="H4400" s="5" t="str">
        <f t="shared" si="479"/>
        <v>1980</v>
      </c>
      <c r="I4400" s="1" t="s">
        <v>8959</v>
      </c>
      <c r="J4400" s="1" t="str">
        <f t="shared" si="480"/>
        <v xml:space="preserve">Soyuz U </v>
      </c>
      <c r="K4400" s="1" t="str">
        <f t="shared" si="481"/>
        <v>Cosmos 1152</v>
      </c>
      <c r="L4400" s="1" t="s">
        <v>346</v>
      </c>
      <c r="M4400" s="1">
        <v>20</v>
      </c>
      <c r="N4400" s="1">
        <f t="shared" si="482"/>
        <v>1660</v>
      </c>
      <c r="O4400" s="1" t="s">
        <v>9</v>
      </c>
    </row>
    <row r="4401" spans="1:15" x14ac:dyDescent="0.3">
      <c r="A4401" s="1" t="s">
        <v>6140</v>
      </c>
      <c r="B4401" s="1" t="s">
        <v>4483</v>
      </c>
      <c r="C4401" s="1" t="str">
        <f t="shared" si="476"/>
        <v>Russia</v>
      </c>
      <c r="D4401" s="1" t="s">
        <v>8960</v>
      </c>
      <c r="E4401" s="7" t="str">
        <f>TEXT(DATE(MID(D4401, 13, 4), CHOOSE(MATCH( MID(D4401, 5, 3), {"Jan","Feb","Mar","Apr","May","Jun","Jul","Aug","Sep","Oct","Nov","Dec"}, 0), 1, 2, 3, 4, 5, 6, 7, 8, 9, 10, 11, 12), MID(D4401, 9, 2)), "yyyy-mm-dd")</f>
        <v>1980-01-23</v>
      </c>
      <c r="F4401" s="1" t="str">
        <f t="shared" si="477"/>
        <v>07:00:00</v>
      </c>
      <c r="G4401" s="9" t="str">
        <f t="shared" si="478"/>
        <v>January</v>
      </c>
      <c r="H4401" s="5" t="str">
        <f t="shared" si="479"/>
        <v>1980</v>
      </c>
      <c r="I4401" s="1" t="s">
        <v>8961</v>
      </c>
      <c r="J4401" s="1" t="str">
        <f t="shared" si="480"/>
        <v xml:space="preserve">Tsyklon-3 </v>
      </c>
      <c r="K4401" s="1" t="str">
        <f t="shared" si="481"/>
        <v>Cosmos 1151</v>
      </c>
      <c r="L4401" s="1" t="s">
        <v>346</v>
      </c>
      <c r="M4401" s="1"/>
      <c r="N4401" s="1">
        <f t="shared" si="482"/>
        <v>0</v>
      </c>
      <c r="O4401" s="1" t="s">
        <v>9</v>
      </c>
    </row>
    <row r="4402" spans="1:15" x14ac:dyDescent="0.3">
      <c r="A4402" s="1" t="s">
        <v>5556</v>
      </c>
      <c r="B4402" s="1" t="s">
        <v>4149</v>
      </c>
      <c r="C4402" s="1" t="str">
        <f t="shared" si="476"/>
        <v>USA</v>
      </c>
      <c r="D4402" s="1" t="s">
        <v>8962</v>
      </c>
      <c r="E4402" s="7" t="str">
        <f>TEXT(DATE(MID(D4402, 13, 4), CHOOSE(MATCH( MID(D4402, 5, 3), {"Jan","Feb","Mar","Apr","May","Jun","Jul","Aug","Sep","Oct","Nov","Dec"}, 0), 1, 2, 3, 4, 5, 6, 7, 8, 9, 10, 11, 12), MID(D4402, 9, 2)), "yyyy-mm-dd")</f>
        <v>1980-01-18</v>
      </c>
      <c r="F4402" s="1" t="str">
        <f t="shared" si="477"/>
        <v>01:26:00</v>
      </c>
      <c r="G4402" s="9" t="str">
        <f t="shared" si="478"/>
        <v>January</v>
      </c>
      <c r="H4402" s="5" t="str">
        <f t="shared" si="479"/>
        <v>1980</v>
      </c>
      <c r="I4402" s="1" t="s">
        <v>8963</v>
      </c>
      <c r="J4402" s="1" t="str">
        <f t="shared" si="480"/>
        <v xml:space="preserve">Atlas-SLV3D Centaur-D1AR </v>
      </c>
      <c r="K4402" s="1" t="str">
        <f t="shared" si="481"/>
        <v>FLTSATCOM-3</v>
      </c>
      <c r="L4402" s="1" t="s">
        <v>346</v>
      </c>
      <c r="M4402" s="1"/>
      <c r="N4402" s="1">
        <f t="shared" si="482"/>
        <v>0</v>
      </c>
      <c r="O4402" s="1" t="s">
        <v>9</v>
      </c>
    </row>
    <row r="4403" spans="1:15" x14ac:dyDescent="0.3">
      <c r="A4403" s="1" t="s">
        <v>6140</v>
      </c>
      <c r="B4403" s="1" t="s">
        <v>6482</v>
      </c>
      <c r="C4403" s="1" t="str">
        <f t="shared" si="476"/>
        <v>Russia</v>
      </c>
      <c r="D4403" s="1" t="s">
        <v>8964</v>
      </c>
      <c r="E4403" s="7" t="str">
        <f>TEXT(DATE(MID(D4403, 13, 4), CHOOSE(MATCH( MID(D4403, 5, 3), {"Jan","Feb","Mar","Apr","May","Jun","Jul","Aug","Sep","Oct","Nov","Dec"}, 0), 1, 2, 3, 4, 5, 6, 7, 8, 9, 10, 11, 12), MID(D4403, 9, 2)), "yyyy-mm-dd")</f>
        <v>1980-01-14</v>
      </c>
      <c r="F4403" s="1" t="str">
        <f t="shared" si="477"/>
        <v>19:49:00</v>
      </c>
      <c r="G4403" s="9" t="str">
        <f t="shared" si="478"/>
        <v>January</v>
      </c>
      <c r="H4403" s="5" t="str">
        <f t="shared" si="479"/>
        <v>1980</v>
      </c>
      <c r="I4403" s="1" t="s">
        <v>8965</v>
      </c>
      <c r="J4403" s="1" t="str">
        <f t="shared" si="480"/>
        <v xml:space="preserve">Cosmos-3M </v>
      </c>
      <c r="K4403" s="1" t="str">
        <f t="shared" si="481"/>
        <v>Cosmos 1150</v>
      </c>
      <c r="L4403" s="1" t="s">
        <v>346</v>
      </c>
      <c r="M4403" s="1"/>
      <c r="N4403" s="1">
        <f t="shared" si="482"/>
        <v>0</v>
      </c>
      <c r="O4403" s="1" t="s">
        <v>9</v>
      </c>
    </row>
    <row r="4404" spans="1:15" x14ac:dyDescent="0.3">
      <c r="A4404" s="1" t="s">
        <v>6140</v>
      </c>
      <c r="B4404" s="1" t="s">
        <v>6615</v>
      </c>
      <c r="C4404" s="1" t="str">
        <f t="shared" si="476"/>
        <v>Russia</v>
      </c>
      <c r="D4404" s="1" t="s">
        <v>8966</v>
      </c>
      <c r="E4404" s="7" t="str">
        <f>TEXT(DATE(MID(D4404, 13, 4), CHOOSE(MATCH( MID(D4404, 5, 3), {"Jan","Feb","Mar","Apr","May","Jun","Jul","Aug","Sep","Oct","Nov","Dec"}, 0), 1, 2, 3, 4, 5, 6, 7, 8, 9, 10, 11, 12), MID(D4404, 9, 2)), "yyyy-mm-dd")</f>
        <v>1980-01-11</v>
      </c>
      <c r="F4404" s="1" t="str">
        <f t="shared" si="477"/>
        <v>12:28:00</v>
      </c>
      <c r="G4404" s="9" t="str">
        <f t="shared" si="478"/>
        <v>January</v>
      </c>
      <c r="H4404" s="5" t="str">
        <f t="shared" si="479"/>
        <v>1980</v>
      </c>
      <c r="I4404" s="1" t="s">
        <v>8967</v>
      </c>
      <c r="J4404" s="1" t="str">
        <f t="shared" si="480"/>
        <v xml:space="preserve">Molniya-M /Block ML </v>
      </c>
      <c r="K4404" s="1" t="str">
        <f t="shared" si="481"/>
        <v>Molniya-1 nÂ°83</v>
      </c>
      <c r="L4404" s="1" t="s">
        <v>346</v>
      </c>
      <c r="M4404" s="1"/>
      <c r="N4404" s="1">
        <f t="shared" si="482"/>
        <v>0</v>
      </c>
      <c r="O4404" s="1" t="s">
        <v>9</v>
      </c>
    </row>
    <row r="4405" spans="1:15" x14ac:dyDescent="0.3">
      <c r="A4405" s="1" t="s">
        <v>6140</v>
      </c>
      <c r="B4405" s="1" t="s">
        <v>212</v>
      </c>
      <c r="C4405" s="1" t="str">
        <f t="shared" si="476"/>
        <v>Russia</v>
      </c>
      <c r="D4405" s="1" t="s">
        <v>8968</v>
      </c>
      <c r="E4405" s="7" t="str">
        <f>TEXT(DATE(MID(D4405, 13, 4), CHOOSE(MATCH( MID(D4405, 5, 3), {"Jan","Feb","Mar","Apr","May","Jun","Jul","Aug","Sep","Oct","Nov","Dec"}, 0), 1, 2, 3, 4, 5, 6, 7, 8, 9, 10, 11, 12), MID(D4405, 9, 2)), "yyyy-mm-dd")</f>
        <v>1980-01-09</v>
      </c>
      <c r="F4405" s="1" t="str">
        <f t="shared" si="477"/>
        <v>12:15:00</v>
      </c>
      <c r="G4405" s="9" t="str">
        <f t="shared" si="478"/>
        <v>January</v>
      </c>
      <c r="H4405" s="5" t="str">
        <f t="shared" si="479"/>
        <v>1980</v>
      </c>
      <c r="I4405" s="1" t="s">
        <v>8969</v>
      </c>
      <c r="J4405" s="1" t="str">
        <f t="shared" si="480"/>
        <v xml:space="preserve">Soyuz U </v>
      </c>
      <c r="K4405" s="1" t="str">
        <f t="shared" si="481"/>
        <v>Cosmos 1149</v>
      </c>
      <c r="L4405" s="1" t="s">
        <v>346</v>
      </c>
      <c r="M4405" s="1">
        <v>20</v>
      </c>
      <c r="N4405" s="1">
        <f t="shared" si="482"/>
        <v>1660</v>
      </c>
      <c r="O4405" s="1" t="s">
        <v>9</v>
      </c>
    </row>
    <row r="4406" spans="1:15" x14ac:dyDescent="0.3">
      <c r="A4406" s="1" t="s">
        <v>6140</v>
      </c>
      <c r="B4406" s="1" t="s">
        <v>212</v>
      </c>
      <c r="C4406" s="1" t="str">
        <f t="shared" si="476"/>
        <v>Russia</v>
      </c>
      <c r="D4406" s="1" t="s">
        <v>8970</v>
      </c>
      <c r="E4406" s="7" t="str">
        <f>TEXT(DATE(MID(D4406, 13, 4), CHOOSE(MATCH( MID(D4406, 5, 3), {"Jan","Feb","Mar","Apr","May","Jun","Jul","Aug","Sep","Oct","Nov","Dec"}, 0), 1, 2, 3, 4, 5, 6, 7, 8, 9, 10, 11, 12), MID(D4406, 9, 2)), "yyyy-mm-dd")</f>
        <v>1979-12-28</v>
      </c>
      <c r="F4406" s="1" t="str">
        <f t="shared" si="477"/>
        <v>13:00:00</v>
      </c>
      <c r="G4406" s="9" t="str">
        <f t="shared" si="478"/>
        <v>December</v>
      </c>
      <c r="H4406" s="5" t="str">
        <f t="shared" si="479"/>
        <v>1979</v>
      </c>
      <c r="I4406" s="1" t="s">
        <v>8971</v>
      </c>
      <c r="J4406" s="1" t="str">
        <f t="shared" si="480"/>
        <v xml:space="preserve">Soyuz U </v>
      </c>
      <c r="K4406" s="1" t="str">
        <f t="shared" si="481"/>
        <v>Cosmos 1148</v>
      </c>
      <c r="L4406" s="1" t="s">
        <v>346</v>
      </c>
      <c r="M4406" s="1">
        <v>20</v>
      </c>
      <c r="N4406" s="1">
        <f t="shared" si="482"/>
        <v>1660</v>
      </c>
      <c r="O4406" s="1" t="s">
        <v>9</v>
      </c>
    </row>
    <row r="4407" spans="1:15" x14ac:dyDescent="0.3">
      <c r="A4407" s="1" t="s">
        <v>6140</v>
      </c>
      <c r="B4407" s="1" t="s">
        <v>6272</v>
      </c>
      <c r="C4407" s="1" t="str">
        <f t="shared" si="476"/>
        <v>Kazakhstan</v>
      </c>
      <c r="D4407" s="1" t="s">
        <v>8972</v>
      </c>
      <c r="E4407" s="7" t="str">
        <f>TEXT(DATE(MID(D4407, 13, 4), CHOOSE(MATCH( MID(D4407, 5, 3), {"Jan","Feb","Mar","Apr","May","Jun","Jul","Aug","Sep","Oct","Nov","Dec"}, 0), 1, 2, 3, 4, 5, 6, 7, 8, 9, 10, 11, 12), MID(D4407, 9, 2)), "yyyy-mm-dd")</f>
        <v>1979-12-28</v>
      </c>
      <c r="F4407" s="1" t="str">
        <f t="shared" si="477"/>
        <v>11:51:00</v>
      </c>
      <c r="G4407" s="9" t="str">
        <f t="shared" si="478"/>
        <v>December</v>
      </c>
      <c r="H4407" s="5" t="str">
        <f t="shared" si="479"/>
        <v>1979</v>
      </c>
      <c r="I4407" s="1" t="s">
        <v>8973</v>
      </c>
      <c r="J4407" s="1" t="str">
        <f t="shared" si="480"/>
        <v xml:space="preserve">Proton-K/Block-DM </v>
      </c>
      <c r="K4407" s="1" t="str">
        <f t="shared" si="481"/>
        <v>Gorizont 3</v>
      </c>
      <c r="L4407" s="1" t="s">
        <v>346</v>
      </c>
      <c r="M4407" s="1"/>
      <c r="N4407" s="1">
        <f t="shared" si="482"/>
        <v>0</v>
      </c>
      <c r="O4407" s="1" t="s">
        <v>9</v>
      </c>
    </row>
    <row r="4408" spans="1:15" x14ac:dyDescent="0.3">
      <c r="A4408" s="1" t="s">
        <v>825</v>
      </c>
      <c r="B4408" s="1" t="s">
        <v>6657</v>
      </c>
      <c r="C4408" s="1" t="str">
        <f t="shared" si="476"/>
        <v>France</v>
      </c>
      <c r="D4408" s="1" t="s">
        <v>8974</v>
      </c>
      <c r="E4408" s="7" t="str">
        <f>TEXT(DATE(MID(D4408, 13, 4), CHOOSE(MATCH( MID(D4408, 5, 3), {"Jan","Feb","Mar","Apr","May","Jun","Jul","Aug","Sep","Oct","Nov","Dec"}, 0), 1, 2, 3, 4, 5, 6, 7, 8, 9, 10, 11, 12), MID(D4408, 9, 2)), "yyyy-mm-dd")</f>
        <v>1979-12-24</v>
      </c>
      <c r="F4408" s="1" t="str">
        <f t="shared" si="477"/>
        <v>17:14:00</v>
      </c>
      <c r="G4408" s="9" t="str">
        <f t="shared" si="478"/>
        <v>December</v>
      </c>
      <c r="H4408" s="5" t="str">
        <f t="shared" si="479"/>
        <v>1979</v>
      </c>
      <c r="I4408" s="1" t="s">
        <v>8975</v>
      </c>
      <c r="J4408" s="1" t="str">
        <f t="shared" si="480"/>
        <v xml:space="preserve">Ariane 1 </v>
      </c>
      <c r="K4408" s="1" t="str">
        <f t="shared" si="481"/>
        <v>CAT-1</v>
      </c>
      <c r="L4408" s="1" t="s">
        <v>346</v>
      </c>
      <c r="M4408" s="1"/>
      <c r="N4408" s="1">
        <f t="shared" si="482"/>
        <v>0</v>
      </c>
      <c r="O4408" s="1" t="s">
        <v>9</v>
      </c>
    </row>
    <row r="4409" spans="1:15" x14ac:dyDescent="0.3">
      <c r="A4409" s="1" t="s">
        <v>6140</v>
      </c>
      <c r="B4409" s="1" t="s">
        <v>1630</v>
      </c>
      <c r="C4409" s="1" t="str">
        <f t="shared" si="476"/>
        <v>Kazakhstan</v>
      </c>
      <c r="D4409" s="1" t="s">
        <v>8976</v>
      </c>
      <c r="E4409" s="7" t="str">
        <f>TEXT(DATE(MID(D4409, 13, 4), CHOOSE(MATCH( MID(D4409, 5, 3), {"Jan","Feb","Mar","Apr","May","Jun","Jul","Aug","Sep","Oct","Nov","Dec"}, 0), 1, 2, 3, 4, 5, 6, 7, 8, 9, 10, 11, 12), MID(D4409, 9, 2)), "yyyy-mm-dd")</f>
        <v>1979-12-16</v>
      </c>
      <c r="F4409" s="1" t="str">
        <f t="shared" si="477"/>
        <v>12:29:00</v>
      </c>
      <c r="G4409" s="9" t="str">
        <f t="shared" si="478"/>
        <v>December</v>
      </c>
      <c r="H4409" s="5" t="str">
        <f t="shared" si="479"/>
        <v>1979</v>
      </c>
      <c r="I4409" s="1" t="s">
        <v>8977</v>
      </c>
      <c r="J4409" s="1" t="str">
        <f t="shared" si="480"/>
        <v xml:space="preserve">Soyuz U </v>
      </c>
      <c r="K4409" s="1" t="str">
        <f t="shared" si="481"/>
        <v>Soyuz T-1</v>
      </c>
      <c r="L4409" s="1" t="s">
        <v>346</v>
      </c>
      <c r="M4409" s="1">
        <v>20</v>
      </c>
      <c r="N4409" s="1">
        <f t="shared" si="482"/>
        <v>1660</v>
      </c>
      <c r="O4409" s="1" t="s">
        <v>9</v>
      </c>
    </row>
    <row r="4410" spans="1:15" x14ac:dyDescent="0.3">
      <c r="A4410" s="1" t="s">
        <v>6140</v>
      </c>
      <c r="B4410" s="1" t="s">
        <v>212</v>
      </c>
      <c r="C4410" s="1" t="str">
        <f t="shared" si="476"/>
        <v>Russia</v>
      </c>
      <c r="D4410" s="1" t="s">
        <v>8978</v>
      </c>
      <c r="E4410" s="7" t="str">
        <f>TEXT(DATE(MID(D4410, 13, 4), CHOOSE(MATCH( MID(D4410, 5, 3), {"Jan","Feb","Mar","Apr","May","Jun","Jul","Aug","Sep","Oct","Nov","Dec"}, 0), 1, 2, 3, 4, 5, 6, 7, 8, 9, 10, 11, 12), MID(D4410, 9, 2)), "yyyy-mm-dd")</f>
        <v>1979-12-12</v>
      </c>
      <c r="F4410" s="1" t="str">
        <f t="shared" si="477"/>
        <v>12:30:00</v>
      </c>
      <c r="G4410" s="9" t="str">
        <f t="shared" si="478"/>
        <v>December</v>
      </c>
      <c r="H4410" s="5" t="str">
        <f t="shared" si="479"/>
        <v>1979</v>
      </c>
      <c r="I4410" s="1" t="s">
        <v>8979</v>
      </c>
      <c r="J4410" s="1" t="str">
        <f t="shared" si="480"/>
        <v xml:space="preserve">Soyuz U </v>
      </c>
      <c r="K4410" s="1" t="str">
        <f t="shared" si="481"/>
        <v>Cosmos 1147</v>
      </c>
      <c r="L4410" s="1" t="s">
        <v>346</v>
      </c>
      <c r="M4410" s="1">
        <v>20</v>
      </c>
      <c r="N4410" s="1">
        <f t="shared" si="482"/>
        <v>1660</v>
      </c>
      <c r="O4410" s="1" t="s">
        <v>9</v>
      </c>
    </row>
    <row r="4411" spans="1:15" x14ac:dyDescent="0.3">
      <c r="A4411" s="1" t="s">
        <v>5722</v>
      </c>
      <c r="B4411" s="1" t="s">
        <v>3478</v>
      </c>
      <c r="C4411" s="1" t="str">
        <f t="shared" si="476"/>
        <v>USA</v>
      </c>
      <c r="D4411" s="1" t="s">
        <v>8980</v>
      </c>
      <c r="E4411" s="7" t="str">
        <f>TEXT(DATE(MID(D4411, 13, 4), CHOOSE(MATCH( MID(D4411, 5, 3), {"Jan","Feb","Mar","Apr","May","Jun","Jul","Aug","Sep","Oct","Nov","Dec"}, 0), 1, 2, 3, 4, 5, 6, 7, 8, 9, 10, 11, 12), MID(D4411, 9, 2)), "yyyy-mm-dd")</f>
        <v>1979-12-07</v>
      </c>
      <c r="F4411" s="1" t="str">
        <f t="shared" si="477"/>
        <v>01:35:00</v>
      </c>
      <c r="G4411" s="9" t="str">
        <f t="shared" si="478"/>
        <v>December</v>
      </c>
      <c r="H4411" s="5" t="str">
        <f t="shared" si="479"/>
        <v>1979</v>
      </c>
      <c r="I4411" s="1" t="s">
        <v>8981</v>
      </c>
      <c r="J4411" s="1" t="str">
        <f t="shared" si="480"/>
        <v xml:space="preserve">Delta 3914 </v>
      </c>
      <c r="K4411" s="1" t="str">
        <f t="shared" si="481"/>
        <v>Satcom-3</v>
      </c>
      <c r="L4411" s="1" t="s">
        <v>346</v>
      </c>
      <c r="M4411" s="1"/>
      <c r="N4411" s="1">
        <f t="shared" si="482"/>
        <v>0</v>
      </c>
      <c r="O4411" s="1" t="s">
        <v>9</v>
      </c>
    </row>
    <row r="4412" spans="1:15" x14ac:dyDescent="0.3">
      <c r="A4412" s="1" t="s">
        <v>6140</v>
      </c>
      <c r="B4412" s="1" t="s">
        <v>6482</v>
      </c>
      <c r="C4412" s="1" t="str">
        <f t="shared" si="476"/>
        <v>Russia</v>
      </c>
      <c r="D4412" s="1" t="s">
        <v>8982</v>
      </c>
      <c r="E4412" s="7" t="str">
        <f>TEXT(DATE(MID(D4412, 13, 4), CHOOSE(MATCH( MID(D4412, 5, 3), {"Jan","Feb","Mar","Apr","May","Jun","Jul","Aug","Sep","Oct","Nov","Dec"}, 0), 1, 2, 3, 4, 5, 6, 7, 8, 9, 10, 11, 12), MID(D4412, 9, 2)), "yyyy-mm-dd")</f>
        <v>1979-12-05</v>
      </c>
      <c r="F4412" s="1" t="str">
        <f t="shared" si="477"/>
        <v>09:00:00</v>
      </c>
      <c r="G4412" s="9" t="str">
        <f t="shared" si="478"/>
        <v>December</v>
      </c>
      <c r="H4412" s="5" t="str">
        <f t="shared" si="479"/>
        <v>1979</v>
      </c>
      <c r="I4412" s="1" t="s">
        <v>8983</v>
      </c>
      <c r="J4412" s="1" t="str">
        <f t="shared" si="480"/>
        <v xml:space="preserve">Cosmos-3M </v>
      </c>
      <c r="K4412" s="1" t="str">
        <f t="shared" si="481"/>
        <v>Cosmos 1146</v>
      </c>
      <c r="L4412" s="1" t="s">
        <v>346</v>
      </c>
      <c r="M4412" s="1"/>
      <c r="N4412" s="1">
        <f t="shared" si="482"/>
        <v>0</v>
      </c>
      <c r="O4412" s="1" t="s">
        <v>9</v>
      </c>
    </row>
    <row r="4413" spans="1:15" x14ac:dyDescent="0.3">
      <c r="A4413" s="1" t="s">
        <v>6140</v>
      </c>
      <c r="B4413" s="1" t="s">
        <v>5</v>
      </c>
      <c r="C4413" s="1" t="str">
        <f t="shared" si="476"/>
        <v>Russia</v>
      </c>
      <c r="D4413" s="1" t="s">
        <v>8984</v>
      </c>
      <c r="E4413" s="7" t="str">
        <f>TEXT(DATE(MID(D4413, 13, 4), CHOOSE(MATCH( MID(D4413, 5, 3), {"Jan","Feb","Mar","Apr","May","Jun","Jul","Aug","Sep","Oct","Nov","Dec"}, 0), 1, 2, 3, 4, 5, 6, 7, 8, 9, 10, 11, 12), MID(D4413, 9, 2)), "yyyy-mm-dd")</f>
        <v>1979-11-27</v>
      </c>
      <c r="F4413" s="1" t="str">
        <f t="shared" si="477"/>
        <v>09:55:00</v>
      </c>
      <c r="G4413" s="9" t="str">
        <f t="shared" si="478"/>
        <v>November</v>
      </c>
      <c r="H4413" s="5" t="str">
        <f t="shared" si="479"/>
        <v>1979</v>
      </c>
      <c r="I4413" s="1" t="s">
        <v>8985</v>
      </c>
      <c r="J4413" s="1" t="str">
        <f t="shared" si="480"/>
        <v xml:space="preserve">Vostok-2M </v>
      </c>
      <c r="K4413" s="1" t="str">
        <f t="shared" si="481"/>
        <v>Cosmos 1145</v>
      </c>
      <c r="L4413" s="1" t="s">
        <v>346</v>
      </c>
      <c r="M4413" s="1"/>
      <c r="N4413" s="1">
        <f t="shared" si="482"/>
        <v>0</v>
      </c>
      <c r="O4413" s="1" t="s">
        <v>9</v>
      </c>
    </row>
    <row r="4414" spans="1:15" x14ac:dyDescent="0.3">
      <c r="A4414" s="1" t="s">
        <v>5603</v>
      </c>
      <c r="B4414" s="1" t="s">
        <v>11</v>
      </c>
      <c r="C4414" s="1" t="str">
        <f t="shared" si="476"/>
        <v>USA</v>
      </c>
      <c r="D4414" s="1" t="s">
        <v>8986</v>
      </c>
      <c r="E4414" s="7" t="str">
        <f>TEXT(DATE(MID(D4414, 13, 4), CHOOSE(MATCH( MID(D4414, 5, 3), {"Jan","Feb","Mar","Apr","May","Jun","Jul","Aug","Sep","Oct","Nov","Dec"}, 0), 1, 2, 3, 4, 5, 6, 7, 8, 9, 10, 11, 12), MID(D4414, 9, 2)), "yyyy-mm-dd")</f>
        <v>1979-11-21</v>
      </c>
      <c r="F4414" s="1" t="str">
        <f t="shared" si="477"/>
        <v>02:09:00</v>
      </c>
      <c r="G4414" s="9" t="str">
        <f t="shared" si="478"/>
        <v>November</v>
      </c>
      <c r="H4414" s="5" t="str">
        <f t="shared" si="479"/>
        <v>1979</v>
      </c>
      <c r="I4414" s="1" t="s">
        <v>8987</v>
      </c>
      <c r="J4414" s="1" t="str">
        <f t="shared" si="480"/>
        <v xml:space="preserve">Titan III(23)C </v>
      </c>
      <c r="K4414" s="1" t="str">
        <f t="shared" si="481"/>
        <v>DSCS-II 13&amp;14</v>
      </c>
      <c r="L4414" s="1" t="s">
        <v>346</v>
      </c>
      <c r="M4414" s="1"/>
      <c r="N4414" s="1">
        <f t="shared" si="482"/>
        <v>0</v>
      </c>
      <c r="O4414" s="1" t="s">
        <v>9</v>
      </c>
    </row>
    <row r="4415" spans="1:15" x14ac:dyDescent="0.3">
      <c r="A4415" s="1" t="s">
        <v>6140</v>
      </c>
      <c r="B4415" s="1" t="s">
        <v>212</v>
      </c>
      <c r="C4415" s="1" t="str">
        <f t="shared" si="476"/>
        <v>Russia</v>
      </c>
      <c r="D4415" s="1" t="s">
        <v>8988</v>
      </c>
      <c r="E4415" s="7" t="str">
        <f>TEXT(DATE(MID(D4415, 13, 4), CHOOSE(MATCH( MID(D4415, 5, 3), {"Jan","Feb","Mar","Apr","May","Jun","Jul","Aug","Sep","Oct","Nov","Dec"}, 0), 1, 2, 3, 4, 5, 6, 7, 8, 9, 10, 11, 12), MID(D4415, 9, 2)), "yyyy-mm-dd")</f>
        <v>1979-11-02</v>
      </c>
      <c r="F4415" s="1" t="str">
        <f t="shared" si="477"/>
        <v>16:00:00</v>
      </c>
      <c r="G4415" s="9" t="str">
        <f t="shared" si="478"/>
        <v>November</v>
      </c>
      <c r="H4415" s="5" t="str">
        <f t="shared" si="479"/>
        <v>1979</v>
      </c>
      <c r="I4415" s="1" t="s">
        <v>8989</v>
      </c>
      <c r="J4415" s="1" t="str">
        <f t="shared" si="480"/>
        <v xml:space="preserve">Soyuz U </v>
      </c>
      <c r="K4415" s="1" t="str">
        <f t="shared" si="481"/>
        <v>Cosmos 1144</v>
      </c>
      <c r="L4415" s="1" t="s">
        <v>346</v>
      </c>
      <c r="M4415" s="1">
        <v>20</v>
      </c>
      <c r="N4415" s="1">
        <f t="shared" si="482"/>
        <v>1660</v>
      </c>
      <c r="O4415" s="1" t="s">
        <v>9</v>
      </c>
    </row>
    <row r="4416" spans="1:15" x14ac:dyDescent="0.3">
      <c r="A4416" s="1" t="s">
        <v>6140</v>
      </c>
      <c r="B4416" s="1" t="s">
        <v>6482</v>
      </c>
      <c r="C4416" s="1" t="str">
        <f t="shared" si="476"/>
        <v>Russia</v>
      </c>
      <c r="D4416" s="1" t="s">
        <v>8990</v>
      </c>
      <c r="E4416" s="7" t="str">
        <f>TEXT(DATE(MID(D4416, 13, 4), CHOOSE(MATCH( MID(D4416, 5, 3), {"Jan","Feb","Mar","Apr","May","Jun","Jul","Aug","Sep","Oct","Nov","Dec"}, 0), 1, 2, 3, 4, 5, 6, 7, 8, 9, 10, 11, 12), MID(D4416, 9, 2)), "yyyy-mm-dd")</f>
        <v>1979-11-01</v>
      </c>
      <c r="F4416" s="1" t="str">
        <f t="shared" si="477"/>
        <v>08:05:00</v>
      </c>
      <c r="G4416" s="9" t="str">
        <f t="shared" si="478"/>
        <v>November</v>
      </c>
      <c r="H4416" s="5" t="str">
        <f t="shared" si="479"/>
        <v>1979</v>
      </c>
      <c r="I4416" s="1" t="s">
        <v>8991</v>
      </c>
      <c r="J4416" s="1" t="str">
        <f t="shared" si="480"/>
        <v xml:space="preserve">Cosmos-3M </v>
      </c>
      <c r="K4416" s="1" t="str">
        <f t="shared" si="481"/>
        <v>Intercosmos 20</v>
      </c>
      <c r="L4416" s="1" t="s">
        <v>346</v>
      </c>
      <c r="M4416" s="1"/>
      <c r="N4416" s="1">
        <f t="shared" si="482"/>
        <v>0</v>
      </c>
      <c r="O4416" s="1" t="s">
        <v>9</v>
      </c>
    </row>
    <row r="4417" spans="1:15" x14ac:dyDescent="0.3">
      <c r="A4417" s="1" t="s">
        <v>6140</v>
      </c>
      <c r="B4417" s="1" t="s">
        <v>5</v>
      </c>
      <c r="C4417" s="1" t="str">
        <f t="shared" si="476"/>
        <v>Russia</v>
      </c>
      <c r="D4417" s="1" t="s">
        <v>8992</v>
      </c>
      <c r="E4417" s="7" t="str">
        <f>TEXT(DATE(MID(D4417, 13, 4), CHOOSE(MATCH( MID(D4417, 5, 3), {"Jan","Feb","Mar","Apr","May","Jun","Jul","Aug","Sep","Oct","Nov","Dec"}, 0), 1, 2, 3, 4, 5, 6, 7, 8, 9, 10, 11, 12), MID(D4417, 9, 2)), "yyyy-mm-dd")</f>
        <v>1979-10-31</v>
      </c>
      <c r="F4417" s="1" t="str">
        <f t="shared" si="477"/>
        <v>09:25:00</v>
      </c>
      <c r="G4417" s="9" t="str">
        <f t="shared" si="478"/>
        <v>October</v>
      </c>
      <c r="H4417" s="5" t="str">
        <f t="shared" si="479"/>
        <v>1979</v>
      </c>
      <c r="I4417" s="1" t="s">
        <v>8993</v>
      </c>
      <c r="J4417" s="1" t="str">
        <f t="shared" si="480"/>
        <v xml:space="preserve">Vostok-2M </v>
      </c>
      <c r="K4417" s="1" t="str">
        <f t="shared" si="481"/>
        <v>Meteor-2 nÂ°6</v>
      </c>
      <c r="L4417" s="1" t="s">
        <v>346</v>
      </c>
      <c r="M4417" s="1"/>
      <c r="N4417" s="1">
        <f t="shared" si="482"/>
        <v>0</v>
      </c>
      <c r="O4417" s="1" t="s">
        <v>9</v>
      </c>
    </row>
    <row r="4418" spans="1:15" x14ac:dyDescent="0.3">
      <c r="A4418" s="1" t="s">
        <v>5722</v>
      </c>
      <c r="B4418" s="1" t="s">
        <v>5723</v>
      </c>
      <c r="C4418" s="1" t="str">
        <f t="shared" ref="C4418:C4481" si="483">TRIM(MID(B4418, FIND("|", SUBSTITUTE(B4418, ",", "|", LEN(B4418) - LEN(SUBSTITUTE(B4418,",", "" )))) + 1, LEN(B4418)))</f>
        <v>USA</v>
      </c>
      <c r="D4418" s="1" t="s">
        <v>8994</v>
      </c>
      <c r="E4418" s="7" t="str">
        <f>TEXT(DATE(MID(D4418, 13, 4), CHOOSE(MATCH( MID(D4418, 5, 3), {"Jan","Feb","Mar","Apr","May","Jun","Jul","Aug","Sep","Oct","Nov","Dec"}, 0), 1, 2, 3, 4, 5, 6, 7, 8, 9, 10, 11, 12), MID(D4418, 9, 2)), "yyyy-mm-dd")</f>
        <v>1979-10-30</v>
      </c>
      <c r="F4418" s="1" t="str">
        <f t="shared" ref="F4418:F4481" si="484">IF(ISNUMBER(FIND(":", D4418)), MID(D4418, FIND(":", D4418)-2, 5) &amp; ":00", "00:00:00")</f>
        <v>14:16:00</v>
      </c>
      <c r="G4418" s="9" t="str">
        <f t="shared" ref="G4418:G4481" si="485">TEXT(E4418, "mmmm")</f>
        <v>October</v>
      </c>
      <c r="H4418" s="5" t="str">
        <f t="shared" ref="H4418:H4481" si="486">TEXT(E4418, "yyyy")</f>
        <v>1979</v>
      </c>
      <c r="I4418" s="1" t="s">
        <v>8995</v>
      </c>
      <c r="J4418" s="1" t="str">
        <f t="shared" ref="J4418:J4481" si="487">LEFT(I4418, FIND("|", I4418) - 1)</f>
        <v xml:space="preserve">Scout G1 </v>
      </c>
      <c r="K4418" s="1" t="str">
        <f t="shared" ref="K4418:K4481" si="488">MID(I4418, FIND("|", I4418) + 2, LEN(I4418))</f>
        <v>Explorer 61 (Magsat-A)</v>
      </c>
      <c r="L4418" s="1" t="s">
        <v>346</v>
      </c>
      <c r="M4418" s="1"/>
      <c r="N4418" s="1">
        <f t="shared" si="482"/>
        <v>0</v>
      </c>
      <c r="O4418" s="1" t="s">
        <v>9</v>
      </c>
    </row>
    <row r="4419" spans="1:15" x14ac:dyDescent="0.3">
      <c r="A4419" s="1" t="s">
        <v>6140</v>
      </c>
      <c r="B4419" s="1" t="s">
        <v>5</v>
      </c>
      <c r="C4419" s="1" t="str">
        <f t="shared" si="483"/>
        <v>Russia</v>
      </c>
      <c r="D4419" s="1" t="s">
        <v>8996</v>
      </c>
      <c r="E4419" s="7" t="str">
        <f>TEXT(DATE(MID(D4419, 13, 4), CHOOSE(MATCH( MID(D4419, 5, 3), {"Jan","Feb","Mar","Apr","May","Jun","Jul","Aug","Sep","Oct","Nov","Dec"}, 0), 1, 2, 3, 4, 5, 6, 7, 8, 9, 10, 11, 12), MID(D4419, 9, 2)), "yyyy-mm-dd")</f>
        <v>1979-10-26</v>
      </c>
      <c r="F4419" s="1" t="str">
        <f t="shared" si="484"/>
        <v>18:12:00</v>
      </c>
      <c r="G4419" s="9" t="str">
        <f t="shared" si="485"/>
        <v>October</v>
      </c>
      <c r="H4419" s="5" t="str">
        <f t="shared" si="486"/>
        <v>1979</v>
      </c>
      <c r="I4419" s="1" t="s">
        <v>8997</v>
      </c>
      <c r="J4419" s="1" t="str">
        <f t="shared" si="487"/>
        <v xml:space="preserve">Vostok-2M </v>
      </c>
      <c r="K4419" s="1" t="str">
        <f t="shared" si="488"/>
        <v>Cosmos 1143</v>
      </c>
      <c r="L4419" s="1" t="s">
        <v>346</v>
      </c>
      <c r="M4419" s="1"/>
      <c r="N4419" s="1">
        <f t="shared" ref="N4419:N4482" si="489">M4419 * 83</f>
        <v>0</v>
      </c>
      <c r="O4419" s="1" t="s">
        <v>9</v>
      </c>
    </row>
    <row r="4420" spans="1:15" x14ac:dyDescent="0.3">
      <c r="A4420" s="1" t="s">
        <v>6140</v>
      </c>
      <c r="B4420" s="1" t="s">
        <v>212</v>
      </c>
      <c r="C4420" s="1" t="str">
        <f t="shared" si="483"/>
        <v>Russia</v>
      </c>
      <c r="D4420" s="1" t="s">
        <v>8998</v>
      </c>
      <c r="E4420" s="7" t="str">
        <f>TEXT(DATE(MID(D4420, 13, 4), CHOOSE(MATCH( MID(D4420, 5, 3), {"Jan","Feb","Mar","Apr","May","Jun","Jul","Aug","Sep","Oct","Nov","Dec"}, 0), 1, 2, 3, 4, 5, 6, 7, 8, 9, 10, 11, 12), MID(D4420, 9, 2)), "yyyy-mm-dd")</f>
        <v>1979-10-22</v>
      </c>
      <c r="F4420" s="1" t="str">
        <f t="shared" si="484"/>
        <v>12:30:00</v>
      </c>
      <c r="G4420" s="9" t="str">
        <f t="shared" si="485"/>
        <v>October</v>
      </c>
      <c r="H4420" s="5" t="str">
        <f t="shared" si="486"/>
        <v>1979</v>
      </c>
      <c r="I4420" s="1" t="s">
        <v>8999</v>
      </c>
      <c r="J4420" s="1" t="str">
        <f t="shared" si="487"/>
        <v xml:space="preserve">Soyuz U </v>
      </c>
      <c r="K4420" s="1" t="str">
        <f t="shared" si="488"/>
        <v>Cosmos 1142</v>
      </c>
      <c r="L4420" s="1" t="s">
        <v>346</v>
      </c>
      <c r="M4420" s="1">
        <v>20</v>
      </c>
      <c r="N4420" s="1">
        <f t="shared" si="489"/>
        <v>1660</v>
      </c>
      <c r="O4420" s="1" t="s">
        <v>9</v>
      </c>
    </row>
    <row r="4421" spans="1:15" x14ac:dyDescent="0.3">
      <c r="A4421" s="1" t="s">
        <v>6140</v>
      </c>
      <c r="B4421" s="1" t="s">
        <v>6615</v>
      </c>
      <c r="C4421" s="1" t="str">
        <f t="shared" si="483"/>
        <v>Russia</v>
      </c>
      <c r="D4421" s="1" t="s">
        <v>9000</v>
      </c>
      <c r="E4421" s="7" t="str">
        <f>TEXT(DATE(MID(D4421, 13, 4), CHOOSE(MATCH( MID(D4421, 5, 3), {"Jan","Feb","Mar","Apr","May","Jun","Jul","Aug","Sep","Oct","Nov","Dec"}, 0), 1, 2, 3, 4, 5, 6, 7, 8, 9, 10, 11, 12), MID(D4421, 9, 2)), "yyyy-mm-dd")</f>
        <v>1979-10-20</v>
      </c>
      <c r="F4421" s="1" t="str">
        <f t="shared" si="484"/>
        <v>07:03:00</v>
      </c>
      <c r="G4421" s="9" t="str">
        <f t="shared" si="485"/>
        <v>October</v>
      </c>
      <c r="H4421" s="5" t="str">
        <f t="shared" si="486"/>
        <v>1979</v>
      </c>
      <c r="I4421" s="1" t="s">
        <v>9001</v>
      </c>
      <c r="J4421" s="1" t="str">
        <f t="shared" si="487"/>
        <v xml:space="preserve">Molniya-M /Block ML </v>
      </c>
      <c r="K4421" s="1" t="str">
        <f t="shared" si="488"/>
        <v>Molniya-1 nÂ°82</v>
      </c>
      <c r="L4421" s="1" t="s">
        <v>346</v>
      </c>
      <c r="M4421" s="1"/>
      <c r="N4421" s="1">
        <f t="shared" si="489"/>
        <v>0</v>
      </c>
      <c r="O4421" s="1" t="s">
        <v>9</v>
      </c>
    </row>
    <row r="4422" spans="1:15" x14ac:dyDescent="0.3">
      <c r="A4422" s="1" t="s">
        <v>6140</v>
      </c>
      <c r="B4422" s="1" t="s">
        <v>6482</v>
      </c>
      <c r="C4422" s="1" t="str">
        <f t="shared" si="483"/>
        <v>Russia</v>
      </c>
      <c r="D4422" s="1" t="s">
        <v>9002</v>
      </c>
      <c r="E4422" s="7" t="str">
        <f>TEXT(DATE(MID(D4422, 13, 4), CHOOSE(MATCH( MID(D4422, 5, 3), {"Jan","Feb","Mar","Apr","May","Jun","Jul","Aug","Sep","Oct","Nov","Dec"}, 0), 1, 2, 3, 4, 5, 6, 7, 8, 9, 10, 11, 12), MID(D4422, 9, 2)), "yyyy-mm-dd")</f>
        <v>1979-10-16</v>
      </c>
      <c r="F4422" s="1" t="str">
        <f t="shared" si="484"/>
        <v>12:17:00</v>
      </c>
      <c r="G4422" s="9" t="str">
        <f t="shared" si="485"/>
        <v>October</v>
      </c>
      <c r="H4422" s="5" t="str">
        <f t="shared" si="486"/>
        <v>1979</v>
      </c>
      <c r="I4422" s="1" t="s">
        <v>9003</v>
      </c>
      <c r="J4422" s="1" t="str">
        <f t="shared" si="487"/>
        <v xml:space="preserve">Cosmos-3M </v>
      </c>
      <c r="K4422" s="1" t="str">
        <f t="shared" si="488"/>
        <v>Cosmos 1141</v>
      </c>
      <c r="L4422" s="1" t="s">
        <v>346</v>
      </c>
      <c r="M4422" s="1"/>
      <c r="N4422" s="1">
        <f t="shared" si="489"/>
        <v>0</v>
      </c>
      <c r="O4422" s="1" t="s">
        <v>9</v>
      </c>
    </row>
    <row r="4423" spans="1:15" x14ac:dyDescent="0.3">
      <c r="A4423" s="1" t="s">
        <v>6140</v>
      </c>
      <c r="B4423" s="1" t="s">
        <v>212</v>
      </c>
      <c r="C4423" s="1" t="str">
        <f t="shared" si="483"/>
        <v>Russia</v>
      </c>
      <c r="D4423" s="1" t="s">
        <v>9004</v>
      </c>
      <c r="E4423" s="7" t="str">
        <f>TEXT(DATE(MID(D4423, 13, 4), CHOOSE(MATCH( MID(D4423, 5, 3), {"Jan","Feb","Mar","Apr","May","Jun","Jul","Aug","Sep","Oct","Nov","Dec"}, 0), 1, 2, 3, 4, 5, 6, 7, 8, 9, 10, 11, 12), MID(D4423, 9, 2)), "yyyy-mm-dd")</f>
        <v>1979-10-12</v>
      </c>
      <c r="F4423" s="1" t="str">
        <f t="shared" si="484"/>
        <v>12:30:00</v>
      </c>
      <c r="G4423" s="9" t="str">
        <f t="shared" si="485"/>
        <v>October</v>
      </c>
      <c r="H4423" s="5" t="str">
        <f t="shared" si="486"/>
        <v>1979</v>
      </c>
      <c r="I4423" s="1" t="s">
        <v>9005</v>
      </c>
      <c r="J4423" s="1" t="str">
        <f t="shared" si="487"/>
        <v xml:space="preserve">Soyuz U </v>
      </c>
      <c r="K4423" s="1" t="str">
        <f t="shared" si="488"/>
        <v>Zenit-6 nÂ°473</v>
      </c>
      <c r="L4423" s="1" t="s">
        <v>346</v>
      </c>
      <c r="M4423" s="1">
        <v>20</v>
      </c>
      <c r="N4423" s="1">
        <f t="shared" si="489"/>
        <v>1660</v>
      </c>
      <c r="O4423" s="1" t="s">
        <v>257</v>
      </c>
    </row>
    <row r="4424" spans="1:15" x14ac:dyDescent="0.3">
      <c r="A4424" s="1" t="s">
        <v>6140</v>
      </c>
      <c r="B4424" s="1" t="s">
        <v>6482</v>
      </c>
      <c r="C4424" s="1" t="str">
        <f t="shared" si="483"/>
        <v>Russia</v>
      </c>
      <c r="D4424" s="1" t="s">
        <v>9006</v>
      </c>
      <c r="E4424" s="7" t="str">
        <f>TEXT(DATE(MID(D4424, 13, 4), CHOOSE(MATCH( MID(D4424, 5, 3), {"Jan","Feb","Mar","Apr","May","Jun","Jul","Aug","Sep","Oct","Nov","Dec"}, 0), 1, 2, 3, 4, 5, 6, 7, 8, 9, 10, 11, 12), MID(D4424, 9, 2)), "yyyy-mm-dd")</f>
        <v>1979-10-11</v>
      </c>
      <c r="F4424" s="1" t="str">
        <f t="shared" si="484"/>
        <v>16:36:00</v>
      </c>
      <c r="G4424" s="9" t="str">
        <f t="shared" si="485"/>
        <v>October</v>
      </c>
      <c r="H4424" s="5" t="str">
        <f t="shared" si="486"/>
        <v>1979</v>
      </c>
      <c r="I4424" s="1" t="s">
        <v>9007</v>
      </c>
      <c r="J4424" s="1" t="str">
        <f t="shared" si="487"/>
        <v xml:space="preserve">Cosmos-3M </v>
      </c>
      <c r="K4424" s="1" t="str">
        <f t="shared" si="488"/>
        <v>Cosmos 1140</v>
      </c>
      <c r="L4424" s="1" t="s">
        <v>346</v>
      </c>
      <c r="M4424" s="1"/>
      <c r="N4424" s="1">
        <f t="shared" si="489"/>
        <v>0</v>
      </c>
      <c r="O4424" s="1" t="s">
        <v>9</v>
      </c>
    </row>
    <row r="4425" spans="1:15" x14ac:dyDescent="0.3">
      <c r="A4425" s="1" t="s">
        <v>6140</v>
      </c>
      <c r="B4425" s="1" t="s">
        <v>6615</v>
      </c>
      <c r="C4425" s="1" t="str">
        <f t="shared" si="483"/>
        <v>Russia</v>
      </c>
      <c r="D4425" s="1" t="s">
        <v>9008</v>
      </c>
      <c r="E4425" s="7" t="str">
        <f>TEXT(DATE(MID(D4425, 13, 4), CHOOSE(MATCH( MID(D4425, 5, 3), {"Jan","Feb","Mar","Apr","May","Jun","Jul","Aug","Sep","Oct","Nov","Dec"}, 0), 1, 2, 3, 4, 5, 6, 7, 8, 9, 10, 11, 12), MID(D4425, 9, 2)), "yyyy-mm-dd")</f>
        <v>1979-10-05</v>
      </c>
      <c r="F4425" s="1" t="str">
        <f t="shared" si="484"/>
        <v>11:30:00</v>
      </c>
      <c r="G4425" s="9" t="str">
        <f t="shared" si="485"/>
        <v>October</v>
      </c>
      <c r="H4425" s="5" t="str">
        <f t="shared" si="486"/>
        <v>1979</v>
      </c>
      <c r="I4425" s="1" t="s">
        <v>9009</v>
      </c>
      <c r="J4425" s="1" t="str">
        <f t="shared" si="487"/>
        <v xml:space="preserve">Soyuz U </v>
      </c>
      <c r="K4425" s="1" t="str">
        <f t="shared" si="488"/>
        <v>Cosmos 1139</v>
      </c>
      <c r="L4425" s="1" t="s">
        <v>346</v>
      </c>
      <c r="M4425" s="1">
        <v>20</v>
      </c>
      <c r="N4425" s="1">
        <f t="shared" si="489"/>
        <v>1660</v>
      </c>
      <c r="O4425" s="1" t="s">
        <v>9</v>
      </c>
    </row>
    <row r="4426" spans="1:15" x14ac:dyDescent="0.3">
      <c r="A4426" s="1" t="s">
        <v>6140</v>
      </c>
      <c r="B4426" s="1" t="s">
        <v>6272</v>
      </c>
      <c r="C4426" s="1" t="str">
        <f t="shared" si="483"/>
        <v>Kazakhstan</v>
      </c>
      <c r="D4426" s="1" t="s">
        <v>9010</v>
      </c>
      <c r="E4426" s="7" t="str">
        <f>TEXT(DATE(MID(D4426, 13, 4), CHOOSE(MATCH( MID(D4426, 5, 3), {"Jan","Feb","Mar","Apr","May","Jun","Jul","Aug","Sep","Oct","Nov","Dec"}, 0), 1, 2, 3, 4, 5, 6, 7, 8, 9, 10, 11, 12), MID(D4426, 9, 2)), "yyyy-mm-dd")</f>
        <v>1979-10-03</v>
      </c>
      <c r="F4426" s="1" t="str">
        <f t="shared" si="484"/>
        <v>17:12:00</v>
      </c>
      <c r="G4426" s="9" t="str">
        <f t="shared" si="485"/>
        <v>October</v>
      </c>
      <c r="H4426" s="5" t="str">
        <f t="shared" si="486"/>
        <v>1979</v>
      </c>
      <c r="I4426" s="1" t="s">
        <v>9011</v>
      </c>
      <c r="J4426" s="1" t="str">
        <f t="shared" si="487"/>
        <v xml:space="preserve">Proton-K/Block-DM </v>
      </c>
      <c r="K4426" s="1" t="str">
        <f t="shared" si="488"/>
        <v>Ekran 4</v>
      </c>
      <c r="L4426" s="1" t="s">
        <v>346</v>
      </c>
      <c r="M4426" s="1"/>
      <c r="N4426" s="1">
        <f t="shared" si="489"/>
        <v>0</v>
      </c>
      <c r="O4426" s="1" t="s">
        <v>9</v>
      </c>
    </row>
    <row r="4427" spans="1:15" x14ac:dyDescent="0.3">
      <c r="A4427" s="1" t="s">
        <v>5603</v>
      </c>
      <c r="B4427" s="1" t="s">
        <v>11</v>
      </c>
      <c r="C4427" s="1" t="str">
        <f t="shared" si="483"/>
        <v>USA</v>
      </c>
      <c r="D4427" s="1" t="s">
        <v>9012</v>
      </c>
      <c r="E4427" s="7" t="str">
        <f>TEXT(DATE(MID(D4427, 13, 4), CHOOSE(MATCH( MID(D4427, 5, 3), {"Jan","Feb","Mar","Apr","May","Jun","Jul","Aug","Sep","Oct","Nov","Dec"}, 0), 1, 2, 3, 4, 5, 6, 7, 8, 9, 10, 11, 12), MID(D4427, 9, 2)), "yyyy-mm-dd")</f>
        <v>1979-10-01</v>
      </c>
      <c r="F4427" s="1" t="str">
        <f t="shared" si="484"/>
        <v>11:22:00</v>
      </c>
      <c r="G4427" s="9" t="str">
        <f t="shared" si="485"/>
        <v>October</v>
      </c>
      <c r="H4427" s="5" t="str">
        <f t="shared" si="486"/>
        <v>1979</v>
      </c>
      <c r="I4427" s="1" t="s">
        <v>9013</v>
      </c>
      <c r="J4427" s="1" t="str">
        <f t="shared" si="487"/>
        <v xml:space="preserve">Titan III(23)C </v>
      </c>
      <c r="K4427" s="1" t="str">
        <f t="shared" si="488"/>
        <v>OPS-1948 (Vortex)</v>
      </c>
      <c r="L4427" s="1" t="s">
        <v>346</v>
      </c>
      <c r="M4427" s="1"/>
      <c r="N4427" s="1">
        <f t="shared" si="489"/>
        <v>0</v>
      </c>
      <c r="O4427" s="1" t="s">
        <v>9</v>
      </c>
    </row>
    <row r="4428" spans="1:15" x14ac:dyDescent="0.3">
      <c r="A4428" s="1" t="s">
        <v>6140</v>
      </c>
      <c r="B4428" s="1" t="s">
        <v>212</v>
      </c>
      <c r="C4428" s="1" t="str">
        <f t="shared" si="483"/>
        <v>Russia</v>
      </c>
      <c r="D4428" s="1" t="s">
        <v>9014</v>
      </c>
      <c r="E4428" s="7" t="str">
        <f>TEXT(DATE(MID(D4428, 13, 4), CHOOSE(MATCH( MID(D4428, 5, 3), {"Jan","Feb","Mar","Apr","May","Jun","Jul","Aug","Sep","Oct","Nov","Dec"}, 0), 1, 2, 3, 4, 5, 6, 7, 8, 9, 10, 11, 12), MID(D4428, 9, 2)), "yyyy-mm-dd")</f>
        <v>1979-09-28</v>
      </c>
      <c r="F4428" s="1" t="str">
        <f t="shared" si="484"/>
        <v>12:20:00</v>
      </c>
      <c r="G4428" s="9" t="str">
        <f t="shared" si="485"/>
        <v>September</v>
      </c>
      <c r="H4428" s="5" t="str">
        <f t="shared" si="486"/>
        <v>1979</v>
      </c>
      <c r="I4428" s="1" t="s">
        <v>9015</v>
      </c>
      <c r="J4428" s="1" t="str">
        <f t="shared" si="487"/>
        <v xml:space="preserve">Soyuz U </v>
      </c>
      <c r="K4428" s="1" t="str">
        <f t="shared" si="488"/>
        <v>Cosmos 1138</v>
      </c>
      <c r="L4428" s="1" t="s">
        <v>346</v>
      </c>
      <c r="M4428" s="1">
        <v>20</v>
      </c>
      <c r="N4428" s="1">
        <f t="shared" si="489"/>
        <v>1660</v>
      </c>
      <c r="O4428" s="1" t="s">
        <v>9</v>
      </c>
    </row>
    <row r="4429" spans="1:15" x14ac:dyDescent="0.3">
      <c r="A4429" s="1" t="s">
        <v>6140</v>
      </c>
      <c r="B4429" s="1" t="s">
        <v>6482</v>
      </c>
      <c r="C4429" s="1" t="str">
        <f t="shared" si="483"/>
        <v>Russia</v>
      </c>
      <c r="D4429" s="1" t="s">
        <v>9016</v>
      </c>
      <c r="E4429" s="7" t="str">
        <f>TEXT(DATE(MID(D4429, 13, 4), CHOOSE(MATCH( MID(D4429, 5, 3), {"Jan","Feb","Mar","Apr","May","Jun","Jul","Aug","Sep","Oct","Nov","Dec"}, 0), 1, 2, 3, 4, 5, 6, 7, 8, 9, 10, 11, 12), MID(D4429, 9, 2)), "yyyy-mm-dd")</f>
        <v>1979-09-25</v>
      </c>
      <c r="F4429" s="1" t="str">
        <f t="shared" si="484"/>
        <v>21:00:00</v>
      </c>
      <c r="G4429" s="9" t="str">
        <f t="shared" si="485"/>
        <v>September</v>
      </c>
      <c r="H4429" s="5" t="str">
        <f t="shared" si="486"/>
        <v>1979</v>
      </c>
      <c r="I4429" s="1" t="s">
        <v>9017</v>
      </c>
      <c r="J4429" s="1" t="str">
        <f t="shared" si="487"/>
        <v xml:space="preserve">Cosmos-3M </v>
      </c>
      <c r="K4429" s="1" t="str">
        <f t="shared" si="488"/>
        <v>Cosmos 1130 to 1137</v>
      </c>
      <c r="L4429" s="1" t="s">
        <v>346</v>
      </c>
      <c r="M4429" s="1"/>
      <c r="N4429" s="1">
        <f t="shared" si="489"/>
        <v>0</v>
      </c>
      <c r="O4429" s="1" t="s">
        <v>9</v>
      </c>
    </row>
    <row r="4430" spans="1:15" x14ac:dyDescent="0.3">
      <c r="A4430" s="1" t="s">
        <v>6140</v>
      </c>
      <c r="B4430" s="1" t="s">
        <v>6615</v>
      </c>
      <c r="C4430" s="1" t="str">
        <f t="shared" si="483"/>
        <v>Russia</v>
      </c>
      <c r="D4430" s="1" t="s">
        <v>9018</v>
      </c>
      <c r="E4430" s="7" t="str">
        <f>TEXT(DATE(MID(D4430, 13, 4), CHOOSE(MATCH( MID(D4430, 5, 3), {"Jan","Feb","Mar","Apr","May","Jun","Jul","Aug","Sep","Oct","Nov","Dec"}, 0), 1, 2, 3, 4, 5, 6, 7, 8, 9, 10, 11, 12), MID(D4430, 9, 2)), "yyyy-mm-dd")</f>
        <v>1979-09-25</v>
      </c>
      <c r="F4430" s="1" t="str">
        <f t="shared" si="484"/>
        <v>15:30:00</v>
      </c>
      <c r="G4430" s="9" t="str">
        <f t="shared" si="485"/>
        <v>September</v>
      </c>
      <c r="H4430" s="5" t="str">
        <f t="shared" si="486"/>
        <v>1979</v>
      </c>
      <c r="I4430" s="1" t="s">
        <v>9019</v>
      </c>
      <c r="J4430" s="1" t="str">
        <f t="shared" si="487"/>
        <v xml:space="preserve">Soyuz U </v>
      </c>
      <c r="K4430" s="1" t="str">
        <f t="shared" si="488"/>
        <v>Cosmos 1129</v>
      </c>
      <c r="L4430" s="1" t="s">
        <v>346</v>
      </c>
      <c r="M4430" s="1">
        <v>20</v>
      </c>
      <c r="N4430" s="1">
        <f t="shared" si="489"/>
        <v>1660</v>
      </c>
      <c r="O4430" s="1" t="s">
        <v>9</v>
      </c>
    </row>
    <row r="4431" spans="1:15" x14ac:dyDescent="0.3">
      <c r="A4431" s="1" t="s">
        <v>5556</v>
      </c>
      <c r="B4431" s="1" t="s">
        <v>4092</v>
      </c>
      <c r="C4431" s="1" t="str">
        <f t="shared" si="483"/>
        <v>USA</v>
      </c>
      <c r="D4431" s="1" t="s">
        <v>9020</v>
      </c>
      <c r="E4431" s="7" t="str">
        <f>TEXT(DATE(MID(D4431, 13, 4), CHOOSE(MATCH( MID(D4431, 5, 3), {"Jan","Feb","Mar","Apr","May","Jun","Jul","Aug","Sep","Oct","Nov","Dec"}, 0), 1, 2, 3, 4, 5, 6, 7, 8, 9, 10, 11, 12), MID(D4431, 9, 2)), "yyyy-mm-dd")</f>
        <v>1979-09-20</v>
      </c>
      <c r="F4431" s="1" t="str">
        <f t="shared" si="484"/>
        <v>05:28:00</v>
      </c>
      <c r="G4431" s="9" t="str">
        <f t="shared" si="485"/>
        <v>September</v>
      </c>
      <c r="H4431" s="5" t="str">
        <f t="shared" si="486"/>
        <v>1979</v>
      </c>
      <c r="I4431" s="1" t="s">
        <v>9021</v>
      </c>
      <c r="J4431" s="1" t="str">
        <f t="shared" si="487"/>
        <v xml:space="preserve">Atlas-SLV3D Centaur-D1AR </v>
      </c>
      <c r="K4431" s="1" t="str">
        <f t="shared" si="488"/>
        <v>HEAO-3</v>
      </c>
      <c r="L4431" s="1" t="s">
        <v>346</v>
      </c>
      <c r="M4431" s="1"/>
      <c r="N4431" s="1">
        <f t="shared" si="489"/>
        <v>0</v>
      </c>
      <c r="O4431" s="1" t="s">
        <v>9</v>
      </c>
    </row>
    <row r="4432" spans="1:15" x14ac:dyDescent="0.3">
      <c r="A4432" s="1" t="s">
        <v>6140</v>
      </c>
      <c r="B4432" s="1" t="s">
        <v>5</v>
      </c>
      <c r="C4432" s="1" t="str">
        <f t="shared" si="483"/>
        <v>Russia</v>
      </c>
      <c r="D4432" s="1" t="s">
        <v>9022</v>
      </c>
      <c r="E4432" s="7" t="str">
        <f>TEXT(DATE(MID(D4432, 13, 4), CHOOSE(MATCH( MID(D4432, 5, 3), {"Jan","Feb","Mar","Apr","May","Jun","Jul","Aug","Sep","Oct","Nov","Dec"}, 0), 1, 2, 3, 4, 5, 6, 7, 8, 9, 10, 11, 12), MID(D4432, 9, 2)), "yyyy-mm-dd")</f>
        <v>1979-09-14</v>
      </c>
      <c r="F4432" s="1" t="str">
        <f t="shared" si="484"/>
        <v>15:30:00</v>
      </c>
      <c r="G4432" s="9" t="str">
        <f t="shared" si="485"/>
        <v>September</v>
      </c>
      <c r="H4432" s="5" t="str">
        <f t="shared" si="486"/>
        <v>1979</v>
      </c>
      <c r="I4432" s="1" t="s">
        <v>9023</v>
      </c>
      <c r="J4432" s="1" t="str">
        <f t="shared" si="487"/>
        <v xml:space="preserve">Soyuz U </v>
      </c>
      <c r="K4432" s="1" t="str">
        <f t="shared" si="488"/>
        <v>Cosmos 1128</v>
      </c>
      <c r="L4432" s="1" t="s">
        <v>346</v>
      </c>
      <c r="M4432" s="1">
        <v>20</v>
      </c>
      <c r="N4432" s="1">
        <f t="shared" si="489"/>
        <v>1660</v>
      </c>
      <c r="O4432" s="1" t="s">
        <v>9</v>
      </c>
    </row>
    <row r="4433" spans="1:15" x14ac:dyDescent="0.3">
      <c r="A4433" s="1" t="s">
        <v>6140</v>
      </c>
      <c r="B4433" s="1" t="s">
        <v>6615</v>
      </c>
      <c r="C4433" s="1" t="str">
        <f t="shared" si="483"/>
        <v>Russia</v>
      </c>
      <c r="D4433" s="1" t="s">
        <v>9024</v>
      </c>
      <c r="E4433" s="7" t="str">
        <f>TEXT(DATE(MID(D4433, 13, 4), CHOOSE(MATCH( MID(D4433, 5, 3), {"Jan","Feb","Mar","Apr","May","Jun","Jul","Aug","Sep","Oct","Nov","Dec"}, 0), 1, 2, 3, 4, 5, 6, 7, 8, 9, 10, 11, 12), MID(D4433, 9, 2)), "yyyy-mm-dd")</f>
        <v>1979-09-05</v>
      </c>
      <c r="F4433" s="1" t="str">
        <f t="shared" si="484"/>
        <v>10:20:00</v>
      </c>
      <c r="G4433" s="9" t="str">
        <f t="shared" si="485"/>
        <v>September</v>
      </c>
      <c r="H4433" s="5" t="str">
        <f t="shared" si="486"/>
        <v>1979</v>
      </c>
      <c r="I4433" s="1" t="s">
        <v>9025</v>
      </c>
      <c r="J4433" s="1" t="str">
        <f t="shared" si="487"/>
        <v xml:space="preserve">Soyuz U </v>
      </c>
      <c r="K4433" s="1" t="str">
        <f t="shared" si="488"/>
        <v>Cosmos 1127</v>
      </c>
      <c r="L4433" s="1" t="s">
        <v>346</v>
      </c>
      <c r="M4433" s="1">
        <v>20</v>
      </c>
      <c r="N4433" s="1">
        <f t="shared" si="489"/>
        <v>1660</v>
      </c>
      <c r="O4433" s="1" t="s">
        <v>9</v>
      </c>
    </row>
    <row r="4434" spans="1:15" x14ac:dyDescent="0.3">
      <c r="A4434" s="1" t="s">
        <v>6140</v>
      </c>
      <c r="B4434" s="1" t="s">
        <v>5</v>
      </c>
      <c r="C4434" s="1" t="str">
        <f t="shared" si="483"/>
        <v>Russia</v>
      </c>
      <c r="D4434" s="1" t="s">
        <v>9026</v>
      </c>
      <c r="E4434" s="7" t="str">
        <f>TEXT(DATE(MID(D4434, 13, 4), CHOOSE(MATCH( MID(D4434, 5, 3), {"Jan","Feb","Mar","Apr","May","Jun","Jul","Aug","Sep","Oct","Nov","Dec"}, 0), 1, 2, 3, 4, 5, 6, 7, 8, 9, 10, 11, 12), MID(D4434, 9, 2)), "yyyy-mm-dd")</f>
        <v>1979-08-31</v>
      </c>
      <c r="F4434" s="1" t="str">
        <f t="shared" si="484"/>
        <v>11:30:00</v>
      </c>
      <c r="G4434" s="9" t="str">
        <f t="shared" si="485"/>
        <v>August</v>
      </c>
      <c r="H4434" s="5" t="str">
        <f t="shared" si="486"/>
        <v>1979</v>
      </c>
      <c r="I4434" s="1" t="s">
        <v>9027</v>
      </c>
      <c r="J4434" s="1" t="str">
        <f t="shared" si="487"/>
        <v xml:space="preserve">Soyuz U </v>
      </c>
      <c r="K4434" s="1" t="str">
        <f t="shared" si="488"/>
        <v>Cosmos 1126</v>
      </c>
      <c r="L4434" s="1" t="s">
        <v>346</v>
      </c>
      <c r="M4434" s="1">
        <v>20</v>
      </c>
      <c r="N4434" s="1">
        <f t="shared" si="489"/>
        <v>1660</v>
      </c>
      <c r="O4434" s="1" t="s">
        <v>9</v>
      </c>
    </row>
    <row r="4435" spans="1:15" x14ac:dyDescent="0.3">
      <c r="A4435" s="1" t="s">
        <v>6140</v>
      </c>
      <c r="B4435" s="1" t="s">
        <v>3373</v>
      </c>
      <c r="C4435" s="1" t="str">
        <f t="shared" si="483"/>
        <v>Russia</v>
      </c>
      <c r="D4435" s="1" t="s">
        <v>9028</v>
      </c>
      <c r="E4435" s="7" t="str">
        <f>TEXT(DATE(MID(D4435, 13, 4), CHOOSE(MATCH( MID(D4435, 5, 3), {"Jan","Feb","Mar","Apr","May","Jun","Jul","Aug","Sep","Oct","Nov","Dec"}, 0), 1, 2, 3, 4, 5, 6, 7, 8, 9, 10, 11, 12), MID(D4435, 9, 2)), "yyyy-mm-dd")</f>
        <v>1979-08-28</v>
      </c>
      <c r="F4435" s="1" t="str">
        <f t="shared" si="484"/>
        <v>00:55:00</v>
      </c>
      <c r="G4435" s="9" t="str">
        <f t="shared" si="485"/>
        <v>August</v>
      </c>
      <c r="H4435" s="5" t="str">
        <f t="shared" si="486"/>
        <v>1979</v>
      </c>
      <c r="I4435" s="1" t="s">
        <v>9029</v>
      </c>
      <c r="J4435" s="1" t="str">
        <f t="shared" si="487"/>
        <v xml:space="preserve">Cosmos-3M </v>
      </c>
      <c r="K4435" s="1" t="str">
        <f t="shared" si="488"/>
        <v>Cosmos 1125</v>
      </c>
      <c r="L4435" s="1" t="s">
        <v>346</v>
      </c>
      <c r="M4435" s="1"/>
      <c r="N4435" s="1">
        <f t="shared" si="489"/>
        <v>0</v>
      </c>
      <c r="O4435" s="1" t="s">
        <v>9</v>
      </c>
    </row>
    <row r="4436" spans="1:15" x14ac:dyDescent="0.3">
      <c r="A4436" s="1" t="s">
        <v>6140</v>
      </c>
      <c r="B4436" s="1" t="s">
        <v>5</v>
      </c>
      <c r="C4436" s="1" t="str">
        <f t="shared" si="483"/>
        <v>Russia</v>
      </c>
      <c r="D4436" s="1" t="s">
        <v>9030</v>
      </c>
      <c r="E4436" s="7" t="str">
        <f>TEXT(DATE(MID(D4436, 13, 4), CHOOSE(MATCH( MID(D4436, 5, 3), {"Jan","Feb","Mar","Apr","May","Jun","Jul","Aug","Sep","Oct","Nov","Dec"}, 0), 1, 2, 3, 4, 5, 6, 7, 8, 9, 10, 11, 12), MID(D4436, 9, 2)), "yyyy-mm-dd")</f>
        <v>1979-08-28</v>
      </c>
      <c r="F4436" s="1" t="str">
        <f t="shared" si="484"/>
        <v>00:17:00</v>
      </c>
      <c r="G4436" s="9" t="str">
        <f t="shared" si="485"/>
        <v>August</v>
      </c>
      <c r="H4436" s="5" t="str">
        <f t="shared" si="486"/>
        <v>1979</v>
      </c>
      <c r="I4436" s="1" t="s">
        <v>9031</v>
      </c>
      <c r="J4436" s="1" t="str">
        <f t="shared" si="487"/>
        <v xml:space="preserve">Molniya-M /Block 2BL </v>
      </c>
      <c r="K4436" s="1" t="str">
        <f t="shared" si="488"/>
        <v>Cosmos 1124</v>
      </c>
      <c r="L4436" s="1" t="s">
        <v>346</v>
      </c>
      <c r="M4436" s="1"/>
      <c r="N4436" s="1">
        <f t="shared" si="489"/>
        <v>0</v>
      </c>
      <c r="O4436" s="1" t="s">
        <v>9</v>
      </c>
    </row>
    <row r="4437" spans="1:15" x14ac:dyDescent="0.3">
      <c r="A4437" s="1" t="s">
        <v>6140</v>
      </c>
      <c r="B4437" s="1" t="s">
        <v>6615</v>
      </c>
      <c r="C4437" s="1" t="str">
        <f t="shared" si="483"/>
        <v>Russia</v>
      </c>
      <c r="D4437" s="1" t="s">
        <v>9032</v>
      </c>
      <c r="E4437" s="7" t="str">
        <f>TEXT(DATE(MID(D4437, 13, 4), CHOOSE(MATCH( MID(D4437, 5, 3), {"Jan","Feb","Mar","Apr","May","Jun","Jul","Aug","Sep","Oct","Nov","Dec"}, 0), 1, 2, 3, 4, 5, 6, 7, 8, 9, 10, 11, 12), MID(D4437, 9, 2)), "yyyy-mm-dd")</f>
        <v>1979-08-21</v>
      </c>
      <c r="F4437" s="1" t="str">
        <f t="shared" si="484"/>
        <v>11:10:00</v>
      </c>
      <c r="G4437" s="9" t="str">
        <f t="shared" si="485"/>
        <v>August</v>
      </c>
      <c r="H4437" s="5" t="str">
        <f t="shared" si="486"/>
        <v>1979</v>
      </c>
      <c r="I4437" s="1" t="s">
        <v>9033</v>
      </c>
      <c r="J4437" s="1" t="str">
        <f t="shared" si="487"/>
        <v xml:space="preserve">Soyuz U </v>
      </c>
      <c r="K4437" s="1" t="str">
        <f t="shared" si="488"/>
        <v>Cosmos 1123</v>
      </c>
      <c r="L4437" s="1" t="s">
        <v>346</v>
      </c>
      <c r="M4437" s="1">
        <v>20</v>
      </c>
      <c r="N4437" s="1">
        <f t="shared" si="489"/>
        <v>1660</v>
      </c>
      <c r="O4437" s="1" t="s">
        <v>9</v>
      </c>
    </row>
    <row r="4438" spans="1:15" x14ac:dyDescent="0.3">
      <c r="A4438" s="1" t="s">
        <v>6140</v>
      </c>
      <c r="B4438" s="1" t="s">
        <v>5</v>
      </c>
      <c r="C4438" s="1" t="str">
        <f t="shared" si="483"/>
        <v>Russia</v>
      </c>
      <c r="D4438" s="1" t="s">
        <v>9034</v>
      </c>
      <c r="E4438" s="7" t="str">
        <f>TEXT(DATE(MID(D4438, 13, 4), CHOOSE(MATCH( MID(D4438, 5, 3), {"Jan","Feb","Mar","Apr","May","Jun","Jul","Aug","Sep","Oct","Nov","Dec"}, 0), 1, 2, 3, 4, 5, 6, 7, 8, 9, 10, 11, 12), MID(D4438, 9, 2)), "yyyy-mm-dd")</f>
        <v>1979-08-17</v>
      </c>
      <c r="F4438" s="1" t="str">
        <f t="shared" si="484"/>
        <v>07:45:00</v>
      </c>
      <c r="G4438" s="9" t="str">
        <f t="shared" si="485"/>
        <v>August</v>
      </c>
      <c r="H4438" s="5" t="str">
        <f t="shared" si="486"/>
        <v>1979</v>
      </c>
      <c r="I4438" s="1" t="s">
        <v>9035</v>
      </c>
      <c r="J4438" s="1" t="str">
        <f t="shared" si="487"/>
        <v xml:space="preserve">Soyuz U </v>
      </c>
      <c r="K4438" s="1" t="str">
        <f t="shared" si="488"/>
        <v>Cosmos 1122</v>
      </c>
      <c r="L4438" s="1" t="s">
        <v>346</v>
      </c>
      <c r="M4438" s="1">
        <v>20</v>
      </c>
      <c r="N4438" s="1">
        <f t="shared" si="489"/>
        <v>1660</v>
      </c>
      <c r="O4438" s="1" t="s">
        <v>9</v>
      </c>
    </row>
    <row r="4439" spans="1:15" x14ac:dyDescent="0.3">
      <c r="A4439" s="1" t="s">
        <v>6140</v>
      </c>
      <c r="B4439" s="1" t="s">
        <v>212</v>
      </c>
      <c r="C4439" s="1" t="str">
        <f t="shared" si="483"/>
        <v>Russia</v>
      </c>
      <c r="D4439" s="1" t="s">
        <v>9036</v>
      </c>
      <c r="E4439" s="7" t="str">
        <f>TEXT(DATE(MID(D4439, 13, 4), CHOOSE(MATCH( MID(D4439, 5, 3), {"Jan","Feb","Mar","Apr","May","Jun","Jul","Aug","Sep","Oct","Nov","Dec"}, 0), 1, 2, 3, 4, 5, 6, 7, 8, 9, 10, 11, 12), MID(D4439, 9, 2)), "yyyy-mm-dd")</f>
        <v>1979-08-14</v>
      </c>
      <c r="F4439" s="1" t="str">
        <f t="shared" si="484"/>
        <v>15:30:00</v>
      </c>
      <c r="G4439" s="9" t="str">
        <f t="shared" si="485"/>
        <v>August</v>
      </c>
      <c r="H4439" s="5" t="str">
        <f t="shared" si="486"/>
        <v>1979</v>
      </c>
      <c r="I4439" s="1" t="s">
        <v>9037</v>
      </c>
      <c r="J4439" s="1" t="str">
        <f t="shared" si="487"/>
        <v xml:space="preserve">Soyuz U </v>
      </c>
      <c r="K4439" s="1" t="str">
        <f t="shared" si="488"/>
        <v>Cosmos 1121</v>
      </c>
      <c r="L4439" s="1" t="s">
        <v>346</v>
      </c>
      <c r="M4439" s="1">
        <v>20</v>
      </c>
      <c r="N4439" s="1">
        <f t="shared" si="489"/>
        <v>1660</v>
      </c>
      <c r="O4439" s="1" t="s">
        <v>9</v>
      </c>
    </row>
    <row r="4440" spans="1:15" x14ac:dyDescent="0.3">
      <c r="A4440" s="1" t="s">
        <v>6140</v>
      </c>
      <c r="B4440" s="1" t="s">
        <v>130</v>
      </c>
      <c r="C4440" s="1" t="str">
        <f t="shared" si="483"/>
        <v>Kazakhstan</v>
      </c>
      <c r="D4440" s="1" t="s">
        <v>9038</v>
      </c>
      <c r="E4440" s="7" t="str">
        <f>TEXT(DATE(MID(D4440, 13, 4), CHOOSE(MATCH( MID(D4440, 5, 3), {"Jan","Feb","Mar","Apr","May","Jun","Jul","Aug","Sep","Oct","Nov","Dec"}, 0), 1, 2, 3, 4, 5, 6, 7, 8, 9, 10, 11, 12), MID(D4440, 9, 2)), "yyyy-mm-dd")</f>
        <v>1979-08-11</v>
      </c>
      <c r="F4440" s="1" t="str">
        <f t="shared" si="484"/>
        <v>09:15:00</v>
      </c>
      <c r="G4440" s="9" t="str">
        <f t="shared" si="485"/>
        <v>August</v>
      </c>
      <c r="H4440" s="5" t="str">
        <f t="shared" si="486"/>
        <v>1979</v>
      </c>
      <c r="I4440" s="1" t="s">
        <v>9039</v>
      </c>
      <c r="J4440" s="1" t="str">
        <f t="shared" si="487"/>
        <v xml:space="preserve">Soyuz U </v>
      </c>
      <c r="K4440" s="1" t="str">
        <f t="shared" si="488"/>
        <v>Cosmos 1120</v>
      </c>
      <c r="L4440" s="1" t="s">
        <v>346</v>
      </c>
      <c r="M4440" s="1">
        <v>20</v>
      </c>
      <c r="N4440" s="1">
        <f t="shared" si="489"/>
        <v>1660</v>
      </c>
      <c r="O4440" s="1" t="s">
        <v>9</v>
      </c>
    </row>
    <row r="4441" spans="1:15" x14ac:dyDescent="0.3">
      <c r="A4441" s="1" t="s">
        <v>86</v>
      </c>
      <c r="B4441" s="1" t="s">
        <v>5726</v>
      </c>
      <c r="C4441" s="1" t="str">
        <f t="shared" si="483"/>
        <v>India</v>
      </c>
      <c r="D4441" s="1" t="s">
        <v>9040</v>
      </c>
      <c r="E4441" s="7" t="str">
        <f>TEXT(DATE(MID(D4441, 13, 4), CHOOSE(MATCH( MID(D4441, 5, 3), {"Jan","Feb","Mar","Apr","May","Jun","Jul","Aug","Sep","Oct","Nov","Dec"}, 0), 1, 2, 3, 4, 5, 6, 7, 8, 9, 10, 11, 12), MID(D4441, 9, 2)), "yyyy-mm-dd")</f>
        <v>1979-08-10</v>
      </c>
      <c r="F4441" s="1" t="str">
        <f t="shared" si="484"/>
        <v>02:28:00</v>
      </c>
      <c r="G4441" s="9" t="str">
        <f t="shared" si="485"/>
        <v>August</v>
      </c>
      <c r="H4441" s="5" t="str">
        <f t="shared" si="486"/>
        <v>1979</v>
      </c>
      <c r="I4441" s="1" t="s">
        <v>9041</v>
      </c>
      <c r="J4441" s="1" t="str">
        <f t="shared" si="487"/>
        <v xml:space="preserve">SLV-3 </v>
      </c>
      <c r="K4441" s="1" t="str">
        <f t="shared" si="488"/>
        <v>Rohini 1A</v>
      </c>
      <c r="L4441" s="1" t="s">
        <v>346</v>
      </c>
      <c r="M4441" s="1"/>
      <c r="N4441" s="1">
        <f t="shared" si="489"/>
        <v>0</v>
      </c>
      <c r="O4441" s="1" t="s">
        <v>257</v>
      </c>
    </row>
    <row r="4442" spans="1:15" x14ac:dyDescent="0.3">
      <c r="A4442" s="1" t="s">
        <v>5722</v>
      </c>
      <c r="B4442" s="1" t="s">
        <v>3478</v>
      </c>
      <c r="C4442" s="1" t="str">
        <f t="shared" si="483"/>
        <v>USA</v>
      </c>
      <c r="D4442" s="1" t="s">
        <v>9042</v>
      </c>
      <c r="E4442" s="7" t="str">
        <f>TEXT(DATE(MID(D4442, 13, 4), CHOOSE(MATCH( MID(D4442, 5, 3), {"Jan","Feb","Mar","Apr","May","Jun","Jul","Aug","Sep","Oct","Nov","Dec"}, 0), 1, 2, 3, 4, 5, 6, 7, 8, 9, 10, 11, 12), MID(D4442, 9, 2)), "yyyy-mm-dd")</f>
        <v>1979-08-10</v>
      </c>
      <c r="F4442" s="1" t="str">
        <f t="shared" si="484"/>
        <v>00:20:00</v>
      </c>
      <c r="G4442" s="9" t="str">
        <f t="shared" si="485"/>
        <v>August</v>
      </c>
      <c r="H4442" s="5" t="str">
        <f t="shared" si="486"/>
        <v>1979</v>
      </c>
      <c r="I4442" s="1" t="s">
        <v>9043</v>
      </c>
      <c r="J4442" s="1" t="str">
        <f t="shared" si="487"/>
        <v xml:space="preserve">Delta 2914 </v>
      </c>
      <c r="K4442" s="1" t="str">
        <f t="shared" si="488"/>
        <v>Westar-3</v>
      </c>
      <c r="L4442" s="1" t="s">
        <v>346</v>
      </c>
      <c r="M4442" s="1"/>
      <c r="N4442" s="1">
        <f t="shared" si="489"/>
        <v>0</v>
      </c>
      <c r="O4442" s="1" t="s">
        <v>9</v>
      </c>
    </row>
    <row r="4443" spans="1:15" x14ac:dyDescent="0.3">
      <c r="A4443" s="1" t="s">
        <v>6140</v>
      </c>
      <c r="B4443" s="1" t="s">
        <v>212</v>
      </c>
      <c r="C4443" s="1" t="str">
        <f t="shared" si="483"/>
        <v>Russia</v>
      </c>
      <c r="D4443" s="1" t="s">
        <v>9044</v>
      </c>
      <c r="E4443" s="7" t="str">
        <f>TEXT(DATE(MID(D4443, 13, 4), CHOOSE(MATCH( MID(D4443, 5, 3), {"Jan","Feb","Mar","Apr","May","Jun","Jul","Aug","Sep","Oct","Nov","Dec"}, 0), 1, 2, 3, 4, 5, 6, 7, 8, 9, 10, 11, 12), MID(D4443, 9, 2)), "yyyy-mm-dd")</f>
        <v>1979-08-03</v>
      </c>
      <c r="F4443" s="1" t="str">
        <f t="shared" si="484"/>
        <v>10:45:00</v>
      </c>
      <c r="G4443" s="9" t="str">
        <f t="shared" si="485"/>
        <v>August</v>
      </c>
      <c r="H4443" s="5" t="str">
        <f t="shared" si="486"/>
        <v>1979</v>
      </c>
      <c r="I4443" s="1" t="s">
        <v>9045</v>
      </c>
      <c r="J4443" s="1" t="str">
        <f t="shared" si="487"/>
        <v xml:space="preserve">Soyuz U </v>
      </c>
      <c r="K4443" s="1" t="str">
        <f t="shared" si="488"/>
        <v>Cosmos 1119</v>
      </c>
      <c r="L4443" s="1" t="s">
        <v>346</v>
      </c>
      <c r="M4443" s="1">
        <v>20</v>
      </c>
      <c r="N4443" s="1">
        <f t="shared" si="489"/>
        <v>1660</v>
      </c>
      <c r="O4443" s="1" t="s">
        <v>9</v>
      </c>
    </row>
    <row r="4444" spans="1:15" x14ac:dyDescent="0.3">
      <c r="A4444" s="1" t="s">
        <v>6140</v>
      </c>
      <c r="B4444" s="1" t="s">
        <v>212</v>
      </c>
      <c r="C4444" s="1" t="str">
        <f t="shared" si="483"/>
        <v>Russia</v>
      </c>
      <c r="D4444" s="1" t="s">
        <v>9046</v>
      </c>
      <c r="E4444" s="7" t="str">
        <f>TEXT(DATE(MID(D4444, 13, 4), CHOOSE(MATCH( MID(D4444, 5, 3), {"Jan","Feb","Mar","Apr","May","Jun","Jul","Aug","Sep","Oct","Nov","Dec"}, 0), 1, 2, 3, 4, 5, 6, 7, 8, 9, 10, 11, 12), MID(D4444, 9, 2)), "yyyy-mm-dd")</f>
        <v>1979-07-31</v>
      </c>
      <c r="F4444" s="1" t="str">
        <f t="shared" si="484"/>
        <v>03:56:00</v>
      </c>
      <c r="G4444" s="9" t="str">
        <f t="shared" si="485"/>
        <v>July</v>
      </c>
      <c r="H4444" s="5" t="str">
        <f t="shared" si="486"/>
        <v>1979</v>
      </c>
      <c r="I4444" s="1" t="s">
        <v>9047</v>
      </c>
      <c r="J4444" s="1" t="str">
        <f t="shared" si="487"/>
        <v xml:space="preserve">Molniya-M /Block ML </v>
      </c>
      <c r="K4444" s="1" t="str">
        <f t="shared" si="488"/>
        <v>Molniya-1 nÂ°81</v>
      </c>
      <c r="L4444" s="1" t="s">
        <v>346</v>
      </c>
      <c r="M4444" s="1"/>
      <c r="N4444" s="1">
        <f t="shared" si="489"/>
        <v>0</v>
      </c>
      <c r="O4444" s="1" t="s">
        <v>9</v>
      </c>
    </row>
    <row r="4445" spans="1:15" x14ac:dyDescent="0.3">
      <c r="A4445" s="1" t="s">
        <v>14</v>
      </c>
      <c r="B4445" s="1" t="s">
        <v>5301</v>
      </c>
      <c r="C4445" s="1" t="str">
        <f t="shared" si="483"/>
        <v>China</v>
      </c>
      <c r="D4445" s="1" t="s">
        <v>9048</v>
      </c>
      <c r="E4445" s="7" t="str">
        <f>TEXT(DATE(MID(D4445, 13, 4), CHOOSE(MATCH( MID(D4445, 5, 3), {"Jan","Feb","Mar","Apr","May","Jun","Jul","Aug","Sep","Oct","Nov","Dec"}, 0), 1, 2, 3, 4, 5, 6, 7, 8, 9, 10, 11, 12), MID(D4445, 9, 2)), "yyyy-mm-dd")</f>
        <v>1979-07-27</v>
      </c>
      <c r="F4445" s="1" t="str">
        <f t="shared" si="484"/>
        <v>21:28:00</v>
      </c>
      <c r="G4445" s="9" t="str">
        <f t="shared" si="485"/>
        <v>July</v>
      </c>
      <c r="H4445" s="5" t="str">
        <f t="shared" si="486"/>
        <v>1979</v>
      </c>
      <c r="I4445" s="1" t="s">
        <v>9049</v>
      </c>
      <c r="J4445" s="1" t="str">
        <f t="shared" si="487"/>
        <v xml:space="preserve">Feng Bao 1 </v>
      </c>
      <c r="K4445" s="1" t="str">
        <f t="shared" si="488"/>
        <v>Shijian 2A</v>
      </c>
      <c r="L4445" s="1" t="s">
        <v>346</v>
      </c>
      <c r="M4445" s="1"/>
      <c r="N4445" s="1">
        <f t="shared" si="489"/>
        <v>0</v>
      </c>
      <c r="O4445" s="1" t="s">
        <v>257</v>
      </c>
    </row>
    <row r="4446" spans="1:15" x14ac:dyDescent="0.3">
      <c r="A4446" s="1" t="s">
        <v>6140</v>
      </c>
      <c r="B4446" s="1" t="s">
        <v>5</v>
      </c>
      <c r="C4446" s="1" t="str">
        <f t="shared" si="483"/>
        <v>Russia</v>
      </c>
      <c r="D4446" s="1" t="s">
        <v>9050</v>
      </c>
      <c r="E4446" s="7" t="str">
        <f>TEXT(DATE(MID(D4446, 13, 4), CHOOSE(MATCH( MID(D4446, 5, 3), {"Jan","Feb","Mar","Apr","May","Jun","Jul","Aug","Sep","Oct","Nov","Dec"}, 0), 1, 2, 3, 4, 5, 6, 7, 8, 9, 10, 11, 12), MID(D4446, 9, 2)), "yyyy-mm-dd")</f>
        <v>1979-07-27</v>
      </c>
      <c r="F4446" s="1" t="str">
        <f t="shared" si="484"/>
        <v>07:30:00</v>
      </c>
      <c r="G4446" s="9" t="str">
        <f t="shared" si="485"/>
        <v>July</v>
      </c>
      <c r="H4446" s="5" t="str">
        <f t="shared" si="486"/>
        <v>1979</v>
      </c>
      <c r="I4446" s="1" t="s">
        <v>9051</v>
      </c>
      <c r="J4446" s="1" t="str">
        <f t="shared" si="487"/>
        <v xml:space="preserve">Soyuz U </v>
      </c>
      <c r="K4446" s="1" t="str">
        <f t="shared" si="488"/>
        <v>Cosmos 1118</v>
      </c>
      <c r="L4446" s="1" t="s">
        <v>346</v>
      </c>
      <c r="M4446" s="1">
        <v>20</v>
      </c>
      <c r="N4446" s="1">
        <f t="shared" si="489"/>
        <v>1660</v>
      </c>
      <c r="O4446" s="1" t="s">
        <v>9</v>
      </c>
    </row>
    <row r="4447" spans="1:15" x14ac:dyDescent="0.3">
      <c r="A4447" s="1" t="s">
        <v>6140</v>
      </c>
      <c r="B4447" s="1" t="s">
        <v>212</v>
      </c>
      <c r="C4447" s="1" t="str">
        <f t="shared" si="483"/>
        <v>Russia</v>
      </c>
      <c r="D4447" s="1" t="s">
        <v>9052</v>
      </c>
      <c r="E4447" s="7" t="str">
        <f>TEXT(DATE(MID(D4447, 13, 4), CHOOSE(MATCH( MID(D4447, 5, 3), {"Jan","Feb","Mar","Apr","May","Jun","Jul","Aug","Sep","Oct","Nov","Dec"}, 0), 1, 2, 3, 4, 5, 6, 7, 8, 9, 10, 11, 12), MID(D4447, 9, 2)), "yyyy-mm-dd")</f>
        <v>1979-07-25</v>
      </c>
      <c r="F4447" s="1" t="str">
        <f t="shared" si="484"/>
        <v>15:20:00</v>
      </c>
      <c r="G4447" s="9" t="str">
        <f t="shared" si="485"/>
        <v>July</v>
      </c>
      <c r="H4447" s="5" t="str">
        <f t="shared" si="486"/>
        <v>1979</v>
      </c>
      <c r="I4447" s="1" t="s">
        <v>9053</v>
      </c>
      <c r="J4447" s="1" t="str">
        <f t="shared" si="487"/>
        <v xml:space="preserve">Soyuz U </v>
      </c>
      <c r="K4447" s="1" t="str">
        <f t="shared" si="488"/>
        <v>Cosmos 1117</v>
      </c>
      <c r="L4447" s="1" t="s">
        <v>346</v>
      </c>
      <c r="M4447" s="1">
        <v>20</v>
      </c>
      <c r="N4447" s="1">
        <f t="shared" si="489"/>
        <v>1660</v>
      </c>
      <c r="O4447" s="1" t="s">
        <v>9</v>
      </c>
    </row>
    <row r="4448" spans="1:15" x14ac:dyDescent="0.3">
      <c r="A4448" s="1" t="s">
        <v>6140</v>
      </c>
      <c r="B4448" s="1" t="s">
        <v>5</v>
      </c>
      <c r="C4448" s="1" t="str">
        <f t="shared" si="483"/>
        <v>Russia</v>
      </c>
      <c r="D4448" s="1" t="s">
        <v>9054</v>
      </c>
      <c r="E4448" s="7" t="str">
        <f>TEXT(DATE(MID(D4448, 13, 4), CHOOSE(MATCH( MID(D4448, 5, 3), {"Jan","Feb","Mar","Apr","May","Jun","Jul","Aug","Sep","Oct","Nov","Dec"}, 0), 1, 2, 3, 4, 5, 6, 7, 8, 9, 10, 11, 12), MID(D4448, 9, 2)), "yyyy-mm-dd")</f>
        <v>1979-07-20</v>
      </c>
      <c r="F4448" s="1" t="str">
        <f t="shared" si="484"/>
        <v>11:58:00</v>
      </c>
      <c r="G4448" s="9" t="str">
        <f t="shared" si="485"/>
        <v>July</v>
      </c>
      <c r="H4448" s="5" t="str">
        <f t="shared" si="486"/>
        <v>1979</v>
      </c>
      <c r="I4448" s="1" t="s">
        <v>9055</v>
      </c>
      <c r="J4448" s="1" t="str">
        <f t="shared" si="487"/>
        <v xml:space="preserve">Vostok-2M </v>
      </c>
      <c r="K4448" s="1" t="str">
        <f t="shared" si="488"/>
        <v>Cosmos 1116</v>
      </c>
      <c r="L4448" s="1" t="s">
        <v>346</v>
      </c>
      <c r="M4448" s="1"/>
      <c r="N4448" s="1">
        <f t="shared" si="489"/>
        <v>0</v>
      </c>
      <c r="O4448" s="1" t="s">
        <v>9</v>
      </c>
    </row>
    <row r="4449" spans="1:15" x14ac:dyDescent="0.3">
      <c r="A4449" s="1" t="s">
        <v>6140</v>
      </c>
      <c r="B4449" s="1" t="s">
        <v>5</v>
      </c>
      <c r="C4449" s="1" t="str">
        <f t="shared" si="483"/>
        <v>Russia</v>
      </c>
      <c r="D4449" s="1" t="s">
        <v>9056</v>
      </c>
      <c r="E4449" s="7" t="str">
        <f>TEXT(DATE(MID(D4449, 13, 4), CHOOSE(MATCH( MID(D4449, 5, 3), {"Jan","Feb","Mar","Apr","May","Jun","Jul","Aug","Sep","Oct","Nov","Dec"}, 0), 1, 2, 3, 4, 5, 6, 7, 8, 9, 10, 11, 12), MID(D4449, 9, 2)), "yyyy-mm-dd")</f>
        <v>1979-07-13</v>
      </c>
      <c r="F4449" s="1" t="str">
        <f t="shared" si="484"/>
        <v>08:25:00</v>
      </c>
      <c r="G4449" s="9" t="str">
        <f t="shared" si="485"/>
        <v>July</v>
      </c>
      <c r="H4449" s="5" t="str">
        <f t="shared" si="486"/>
        <v>1979</v>
      </c>
      <c r="I4449" s="1" t="s">
        <v>9057</v>
      </c>
      <c r="J4449" s="1" t="str">
        <f t="shared" si="487"/>
        <v xml:space="preserve">Soyuz U </v>
      </c>
      <c r="K4449" s="1" t="str">
        <f t="shared" si="488"/>
        <v>Cosmos 1115</v>
      </c>
      <c r="L4449" s="1" t="s">
        <v>346</v>
      </c>
      <c r="M4449" s="1">
        <v>20</v>
      </c>
      <c r="N4449" s="1">
        <f t="shared" si="489"/>
        <v>1660</v>
      </c>
      <c r="O4449" s="1" t="s">
        <v>9</v>
      </c>
    </row>
    <row r="4450" spans="1:15" x14ac:dyDescent="0.3">
      <c r="A4450" s="1" t="s">
        <v>6140</v>
      </c>
      <c r="B4450" s="1" t="s">
        <v>3373</v>
      </c>
      <c r="C4450" s="1" t="str">
        <f t="shared" si="483"/>
        <v>Russia</v>
      </c>
      <c r="D4450" s="1" t="s">
        <v>9058</v>
      </c>
      <c r="E4450" s="7" t="str">
        <f>TEXT(DATE(MID(D4450, 13, 4), CHOOSE(MATCH( MID(D4450, 5, 3), {"Jan","Feb","Mar","Apr","May","Jun","Jul","Aug","Sep","Oct","Nov","Dec"}, 0), 1, 2, 3, 4, 5, 6, 7, 8, 9, 10, 11, 12), MID(D4450, 9, 2)), "yyyy-mm-dd")</f>
        <v>1979-07-11</v>
      </c>
      <c r="F4450" s="1" t="str">
        <f t="shared" si="484"/>
        <v>15:41:00</v>
      </c>
      <c r="G4450" s="9" t="str">
        <f t="shared" si="485"/>
        <v>July</v>
      </c>
      <c r="H4450" s="5" t="str">
        <f t="shared" si="486"/>
        <v>1979</v>
      </c>
      <c r="I4450" s="1" t="s">
        <v>9059</v>
      </c>
      <c r="J4450" s="1" t="str">
        <f t="shared" si="487"/>
        <v xml:space="preserve">Cosmos-3M </v>
      </c>
      <c r="K4450" s="1" t="str">
        <f t="shared" si="488"/>
        <v>Cosmos 1114</v>
      </c>
      <c r="L4450" s="1" t="s">
        <v>346</v>
      </c>
      <c r="M4450" s="1"/>
      <c r="N4450" s="1">
        <f t="shared" si="489"/>
        <v>0</v>
      </c>
      <c r="O4450" s="1" t="s">
        <v>9</v>
      </c>
    </row>
    <row r="4451" spans="1:15" x14ac:dyDescent="0.3">
      <c r="A4451" s="1" t="s">
        <v>6140</v>
      </c>
      <c r="B4451" s="1" t="s">
        <v>130</v>
      </c>
      <c r="C4451" s="1" t="str">
        <f t="shared" si="483"/>
        <v>Kazakhstan</v>
      </c>
      <c r="D4451" s="1" t="s">
        <v>9060</v>
      </c>
      <c r="E4451" s="7" t="str">
        <f>TEXT(DATE(MID(D4451, 13, 4), CHOOSE(MATCH( MID(D4451, 5, 3), {"Jan","Feb","Mar","Apr","May","Jun","Jul","Aug","Sep","Oct","Nov","Dec"}, 0), 1, 2, 3, 4, 5, 6, 7, 8, 9, 10, 11, 12), MID(D4451, 9, 2)), "yyyy-mm-dd")</f>
        <v>1979-07-10</v>
      </c>
      <c r="F4451" s="1" t="str">
        <f t="shared" si="484"/>
        <v>09:00:00</v>
      </c>
      <c r="G4451" s="9" t="str">
        <f t="shared" si="485"/>
        <v>July</v>
      </c>
      <c r="H4451" s="5" t="str">
        <f t="shared" si="486"/>
        <v>1979</v>
      </c>
      <c r="I4451" s="1" t="s">
        <v>9061</v>
      </c>
      <c r="J4451" s="1" t="str">
        <f t="shared" si="487"/>
        <v xml:space="preserve">Soyuz U </v>
      </c>
      <c r="K4451" s="1" t="str">
        <f t="shared" si="488"/>
        <v>Cosmos 1113</v>
      </c>
      <c r="L4451" s="1" t="s">
        <v>346</v>
      </c>
      <c r="M4451" s="1">
        <v>20</v>
      </c>
      <c r="N4451" s="1">
        <f t="shared" si="489"/>
        <v>1660</v>
      </c>
      <c r="O4451" s="1" t="s">
        <v>9</v>
      </c>
    </row>
    <row r="4452" spans="1:15" x14ac:dyDescent="0.3">
      <c r="A4452" s="1" t="s">
        <v>6140</v>
      </c>
      <c r="B4452" s="1" t="s">
        <v>4882</v>
      </c>
      <c r="C4452" s="1" t="str">
        <f t="shared" si="483"/>
        <v>Russia</v>
      </c>
      <c r="D4452" s="1" t="s">
        <v>9062</v>
      </c>
      <c r="E4452" s="7" t="str">
        <f>TEXT(DATE(MID(D4452, 13, 4), CHOOSE(MATCH( MID(D4452, 5, 3), {"Jan","Feb","Mar","Apr","May","Jun","Jul","Aug","Sep","Oct","Nov","Dec"}, 0), 1, 2, 3, 4, 5, 6, 7, 8, 9, 10, 11, 12), MID(D4452, 9, 2)), "yyyy-mm-dd")</f>
        <v>1979-07-06</v>
      </c>
      <c r="F4452" s="1" t="str">
        <f t="shared" si="484"/>
        <v>08:20:00</v>
      </c>
      <c r="G4452" s="9" t="str">
        <f t="shared" si="485"/>
        <v>July</v>
      </c>
      <c r="H4452" s="5" t="str">
        <f t="shared" si="486"/>
        <v>1979</v>
      </c>
      <c r="I4452" s="1" t="s">
        <v>9063</v>
      </c>
      <c r="J4452" s="1" t="str">
        <f t="shared" si="487"/>
        <v xml:space="preserve">Cosmos-3M </v>
      </c>
      <c r="K4452" s="1" t="str">
        <f t="shared" si="488"/>
        <v>Cosmos 1112</v>
      </c>
      <c r="L4452" s="1" t="s">
        <v>346</v>
      </c>
      <c r="M4452" s="1"/>
      <c r="N4452" s="1">
        <f t="shared" si="489"/>
        <v>0</v>
      </c>
      <c r="O4452" s="1" t="s">
        <v>9</v>
      </c>
    </row>
    <row r="4453" spans="1:15" x14ac:dyDescent="0.3">
      <c r="A4453" s="1" t="s">
        <v>6140</v>
      </c>
      <c r="B4453" s="1" t="s">
        <v>6272</v>
      </c>
      <c r="C4453" s="1" t="str">
        <f t="shared" si="483"/>
        <v>Kazakhstan</v>
      </c>
      <c r="D4453" s="1" t="s">
        <v>9064</v>
      </c>
      <c r="E4453" s="7" t="str">
        <f>TEXT(DATE(MID(D4453, 13, 4), CHOOSE(MATCH( MID(D4453, 5, 3), {"Jan","Feb","Mar","Apr","May","Jun","Jul","Aug","Sep","Oct","Nov","Dec"}, 0), 1, 2, 3, 4, 5, 6, 7, 8, 9, 10, 11, 12), MID(D4453, 9, 2)), "yyyy-mm-dd")</f>
        <v>1979-07-05</v>
      </c>
      <c r="F4453" s="1" t="str">
        <f t="shared" si="484"/>
        <v>23:19:00</v>
      </c>
      <c r="G4453" s="9" t="str">
        <f t="shared" si="485"/>
        <v>July</v>
      </c>
      <c r="H4453" s="5" t="str">
        <f t="shared" si="486"/>
        <v>1979</v>
      </c>
      <c r="I4453" s="1" t="s">
        <v>9065</v>
      </c>
      <c r="J4453" s="1" t="str">
        <f t="shared" si="487"/>
        <v xml:space="preserve">Proton-K/Block-DM </v>
      </c>
      <c r="K4453" s="1" t="str">
        <f t="shared" si="488"/>
        <v>Gorizont 2</v>
      </c>
      <c r="L4453" s="1" t="s">
        <v>346</v>
      </c>
      <c r="M4453" s="1"/>
      <c r="N4453" s="1">
        <f t="shared" si="489"/>
        <v>0</v>
      </c>
      <c r="O4453" s="1" t="s">
        <v>9</v>
      </c>
    </row>
    <row r="4454" spans="1:15" x14ac:dyDescent="0.3">
      <c r="A4454" s="1" t="s">
        <v>6140</v>
      </c>
      <c r="B4454" s="1" t="s">
        <v>212</v>
      </c>
      <c r="C4454" s="1" t="str">
        <f t="shared" si="483"/>
        <v>Russia</v>
      </c>
      <c r="D4454" s="1" t="s">
        <v>9066</v>
      </c>
      <c r="E4454" s="7" t="str">
        <f>TEXT(DATE(MID(D4454, 13, 4), CHOOSE(MATCH( MID(D4454, 5, 3), {"Jan","Feb","Mar","Apr","May","Jun","Jul","Aug","Sep","Oct","Nov","Dec"}, 0), 1, 2, 3, 4, 5, 6, 7, 8, 9, 10, 11, 12), MID(D4454, 9, 2)), "yyyy-mm-dd")</f>
        <v>1979-06-29</v>
      </c>
      <c r="F4454" s="1" t="str">
        <f t="shared" si="484"/>
        <v>16:00:00</v>
      </c>
      <c r="G4454" s="9" t="str">
        <f t="shared" si="485"/>
        <v>June</v>
      </c>
      <c r="H4454" s="5" t="str">
        <f t="shared" si="486"/>
        <v>1979</v>
      </c>
      <c r="I4454" s="1" t="s">
        <v>9067</v>
      </c>
      <c r="J4454" s="1" t="str">
        <f t="shared" si="487"/>
        <v xml:space="preserve">Soyuz U </v>
      </c>
      <c r="K4454" s="1" t="str">
        <f t="shared" si="488"/>
        <v>Cosmos 1111</v>
      </c>
      <c r="L4454" s="1" t="s">
        <v>346</v>
      </c>
      <c r="M4454" s="1">
        <v>20</v>
      </c>
      <c r="N4454" s="1">
        <f t="shared" si="489"/>
        <v>1660</v>
      </c>
      <c r="O4454" s="1" t="s">
        <v>9</v>
      </c>
    </row>
    <row r="4455" spans="1:15" x14ac:dyDescent="0.3">
      <c r="A4455" s="1" t="s">
        <v>6140</v>
      </c>
      <c r="B4455" s="1" t="s">
        <v>3373</v>
      </c>
      <c r="C4455" s="1" t="str">
        <f t="shared" si="483"/>
        <v>Russia</v>
      </c>
      <c r="D4455" s="1" t="s">
        <v>9068</v>
      </c>
      <c r="E4455" s="7" t="str">
        <f>TEXT(DATE(MID(D4455, 13, 4), CHOOSE(MATCH( MID(D4455, 5, 3), {"Jan","Feb","Mar","Apr","May","Jun","Jul","Aug","Sep","Oct","Nov","Dec"}, 0), 1, 2, 3, 4, 5, 6, 7, 8, 9, 10, 11, 12), MID(D4455, 9, 2)), "yyyy-mm-dd")</f>
        <v>1979-06-28</v>
      </c>
      <c r="F4455" s="1" t="str">
        <f t="shared" si="484"/>
        <v>20:09:00</v>
      </c>
      <c r="G4455" s="9" t="str">
        <f t="shared" si="485"/>
        <v>June</v>
      </c>
      <c r="H4455" s="5" t="str">
        <f t="shared" si="486"/>
        <v>1979</v>
      </c>
      <c r="I4455" s="1" t="s">
        <v>9069</v>
      </c>
      <c r="J4455" s="1" t="str">
        <f t="shared" si="487"/>
        <v xml:space="preserve">Cosmos-3M </v>
      </c>
      <c r="K4455" s="1" t="str">
        <f t="shared" si="488"/>
        <v>Cosmos 1110</v>
      </c>
      <c r="L4455" s="1" t="s">
        <v>346</v>
      </c>
      <c r="M4455" s="1"/>
      <c r="N4455" s="1">
        <f t="shared" si="489"/>
        <v>0</v>
      </c>
      <c r="O4455" s="1" t="s">
        <v>9</v>
      </c>
    </row>
    <row r="4456" spans="1:15" x14ac:dyDescent="0.3">
      <c r="A4456" s="1" t="s">
        <v>6140</v>
      </c>
      <c r="B4456" s="1" t="s">
        <v>130</v>
      </c>
      <c r="C4456" s="1" t="str">
        <f t="shared" si="483"/>
        <v>Kazakhstan</v>
      </c>
      <c r="D4456" s="1" t="s">
        <v>9070</v>
      </c>
      <c r="E4456" s="7" t="str">
        <f>TEXT(DATE(MID(D4456, 13, 4), CHOOSE(MATCH( MID(D4456, 5, 3), {"Jan","Feb","Mar","Apr","May","Jun","Jul","Aug","Sep","Oct","Nov","Dec"}, 0), 1, 2, 3, 4, 5, 6, 7, 8, 9, 10, 11, 12), MID(D4456, 9, 2)), "yyyy-mm-dd")</f>
        <v>1979-06-28</v>
      </c>
      <c r="F4456" s="1" t="str">
        <f t="shared" si="484"/>
        <v>09:25:00</v>
      </c>
      <c r="G4456" s="9" t="str">
        <f t="shared" si="485"/>
        <v>June</v>
      </c>
      <c r="H4456" s="5" t="str">
        <f t="shared" si="486"/>
        <v>1979</v>
      </c>
      <c r="I4456" s="1" t="s">
        <v>9071</v>
      </c>
      <c r="J4456" s="1" t="str">
        <f t="shared" si="487"/>
        <v xml:space="preserve">Soyuz U </v>
      </c>
      <c r="K4456" s="1" t="str">
        <f t="shared" si="488"/>
        <v>Progress 7</v>
      </c>
      <c r="L4456" s="1" t="s">
        <v>346</v>
      </c>
      <c r="M4456" s="1">
        <v>20</v>
      </c>
      <c r="N4456" s="1">
        <f t="shared" si="489"/>
        <v>1660</v>
      </c>
      <c r="O4456" s="1" t="s">
        <v>9</v>
      </c>
    </row>
    <row r="4457" spans="1:15" x14ac:dyDescent="0.3">
      <c r="A4457" s="1" t="s">
        <v>6140</v>
      </c>
      <c r="B4457" s="1" t="s">
        <v>6615</v>
      </c>
      <c r="C4457" s="1" t="str">
        <f t="shared" si="483"/>
        <v>Russia</v>
      </c>
      <c r="D4457" s="1" t="s">
        <v>9072</v>
      </c>
      <c r="E4457" s="7" t="str">
        <f>TEXT(DATE(MID(D4457, 13, 4), CHOOSE(MATCH( MID(D4457, 5, 3), {"Jan","Feb","Mar","Apr","May","Jun","Jul","Aug","Sep","Oct","Nov","Dec"}, 0), 1, 2, 3, 4, 5, 6, 7, 8, 9, 10, 11, 12), MID(D4457, 9, 2)), "yyyy-mm-dd")</f>
        <v>1979-06-27</v>
      </c>
      <c r="F4457" s="1" t="str">
        <f t="shared" si="484"/>
        <v>18:11:00</v>
      </c>
      <c r="G4457" s="9" t="str">
        <f t="shared" si="485"/>
        <v>June</v>
      </c>
      <c r="H4457" s="5" t="str">
        <f t="shared" si="486"/>
        <v>1979</v>
      </c>
      <c r="I4457" s="1" t="s">
        <v>9073</v>
      </c>
      <c r="J4457" s="1" t="str">
        <f t="shared" si="487"/>
        <v xml:space="preserve">Molniya-M /Block 2BL </v>
      </c>
      <c r="K4457" s="1" t="str">
        <f t="shared" si="488"/>
        <v>Cosmos 1109</v>
      </c>
      <c r="L4457" s="1" t="s">
        <v>346</v>
      </c>
      <c r="M4457" s="1"/>
      <c r="N4457" s="1">
        <f t="shared" si="489"/>
        <v>0</v>
      </c>
      <c r="O4457" s="1" t="s">
        <v>9</v>
      </c>
    </row>
    <row r="4458" spans="1:15" x14ac:dyDescent="0.3">
      <c r="A4458" s="1" t="s">
        <v>5556</v>
      </c>
      <c r="B4458" s="1" t="s">
        <v>5557</v>
      </c>
      <c r="C4458" s="1" t="str">
        <f t="shared" si="483"/>
        <v>USA</v>
      </c>
      <c r="D4458" s="1" t="s">
        <v>9074</v>
      </c>
      <c r="E4458" s="7" t="str">
        <f>TEXT(DATE(MID(D4458, 13, 4), CHOOSE(MATCH( MID(D4458, 5, 3), {"Jan","Feb","Mar","Apr","May","Jun","Jul","Aug","Sep","Oct","Nov","Dec"}, 0), 1, 2, 3, 4, 5, 6, 7, 8, 9, 10, 11, 12), MID(D4458, 9, 2)), "yyyy-mm-dd")</f>
        <v>1979-06-27</v>
      </c>
      <c r="F4458" s="1" t="str">
        <f t="shared" si="484"/>
        <v>15:51:00</v>
      </c>
      <c r="G4458" s="9" t="str">
        <f t="shared" si="485"/>
        <v>June</v>
      </c>
      <c r="H4458" s="5" t="str">
        <f t="shared" si="486"/>
        <v>1979</v>
      </c>
      <c r="I4458" s="1" t="s">
        <v>9075</v>
      </c>
      <c r="J4458" s="1" t="str">
        <f t="shared" si="487"/>
        <v xml:space="preserve">Atlas-E/F Star-37S-ISS </v>
      </c>
      <c r="K4458" s="1" t="str">
        <f t="shared" si="488"/>
        <v>NOAA-A</v>
      </c>
      <c r="L4458" s="1" t="s">
        <v>346</v>
      </c>
      <c r="M4458" s="1"/>
      <c r="N4458" s="1">
        <f t="shared" si="489"/>
        <v>0</v>
      </c>
      <c r="O4458" s="1" t="s">
        <v>9</v>
      </c>
    </row>
    <row r="4459" spans="1:15" x14ac:dyDescent="0.3">
      <c r="A4459" s="1" t="s">
        <v>6140</v>
      </c>
      <c r="B4459" s="1" t="s">
        <v>5</v>
      </c>
      <c r="C4459" s="1" t="str">
        <f t="shared" si="483"/>
        <v>Russia</v>
      </c>
      <c r="D4459" s="1" t="s">
        <v>9076</v>
      </c>
      <c r="E4459" s="7" t="str">
        <f>TEXT(DATE(MID(D4459, 13, 4), CHOOSE(MATCH( MID(D4459, 5, 3), {"Jan","Feb","Mar","Apr","May","Jun","Jul","Aug","Sep","Oct","Nov","Dec"}, 0), 1, 2, 3, 4, 5, 6, 7, 8, 9, 10, 11, 12), MID(D4459, 9, 2)), "yyyy-mm-dd")</f>
        <v>1979-06-22</v>
      </c>
      <c r="F4459" s="1" t="str">
        <f t="shared" si="484"/>
        <v>07:00:00</v>
      </c>
      <c r="G4459" s="9" t="str">
        <f t="shared" si="485"/>
        <v>June</v>
      </c>
      <c r="H4459" s="5" t="str">
        <f t="shared" si="486"/>
        <v>1979</v>
      </c>
      <c r="I4459" s="1" t="s">
        <v>9077</v>
      </c>
      <c r="J4459" s="1" t="str">
        <f t="shared" si="487"/>
        <v xml:space="preserve">Soyuz U </v>
      </c>
      <c r="K4459" s="1" t="str">
        <f t="shared" si="488"/>
        <v>Cosmos 1108</v>
      </c>
      <c r="L4459" s="1" t="s">
        <v>346</v>
      </c>
      <c r="M4459" s="1">
        <v>20</v>
      </c>
      <c r="N4459" s="1">
        <f t="shared" si="489"/>
        <v>1660</v>
      </c>
      <c r="O4459" s="1" t="s">
        <v>9</v>
      </c>
    </row>
    <row r="4460" spans="1:15" x14ac:dyDescent="0.3">
      <c r="A4460" s="1" t="s">
        <v>6140</v>
      </c>
      <c r="B4460" s="1" t="s">
        <v>212</v>
      </c>
      <c r="C4460" s="1" t="str">
        <f t="shared" si="483"/>
        <v>Russia</v>
      </c>
      <c r="D4460" s="1" t="s">
        <v>9078</v>
      </c>
      <c r="E4460" s="7" t="str">
        <f>TEXT(DATE(MID(D4460, 13, 4), CHOOSE(MATCH( MID(D4460, 5, 3), {"Jan","Feb","Mar","Apr","May","Jun","Jul","Aug","Sep","Oct","Nov","Dec"}, 0), 1, 2, 3, 4, 5, 6, 7, 8, 9, 10, 11, 12), MID(D4460, 9, 2)), "yyyy-mm-dd")</f>
        <v>1979-06-15</v>
      </c>
      <c r="F4460" s="1" t="str">
        <f t="shared" si="484"/>
        <v>10:50:00</v>
      </c>
      <c r="G4460" s="9" t="str">
        <f t="shared" si="485"/>
        <v>June</v>
      </c>
      <c r="H4460" s="5" t="str">
        <f t="shared" si="486"/>
        <v>1979</v>
      </c>
      <c r="I4460" s="1" t="s">
        <v>9079</v>
      </c>
      <c r="J4460" s="1" t="str">
        <f t="shared" si="487"/>
        <v xml:space="preserve">Soyuz U </v>
      </c>
      <c r="K4460" s="1" t="str">
        <f t="shared" si="488"/>
        <v>Cosmos 1107</v>
      </c>
      <c r="L4460" s="1" t="s">
        <v>346</v>
      </c>
      <c r="M4460" s="1">
        <v>20</v>
      </c>
      <c r="N4460" s="1">
        <f t="shared" si="489"/>
        <v>1660</v>
      </c>
      <c r="O4460" s="1" t="s">
        <v>9</v>
      </c>
    </row>
    <row r="4461" spans="1:15" x14ac:dyDescent="0.3">
      <c r="A4461" s="1" t="s">
        <v>6140</v>
      </c>
      <c r="B4461" s="1" t="s">
        <v>5</v>
      </c>
      <c r="C4461" s="1" t="str">
        <f t="shared" si="483"/>
        <v>Russia</v>
      </c>
      <c r="D4461" s="1" t="s">
        <v>9080</v>
      </c>
      <c r="E4461" s="7" t="str">
        <f>TEXT(DATE(MID(D4461, 13, 4), CHOOSE(MATCH( MID(D4461, 5, 3), {"Jan","Feb","Mar","Apr","May","Jun","Jul","Aug","Sep","Oct","Nov","Dec"}, 0), 1, 2, 3, 4, 5, 6, 7, 8, 9, 10, 11, 12), MID(D4461, 9, 2)), "yyyy-mm-dd")</f>
        <v>1979-06-12</v>
      </c>
      <c r="F4461" s="1" t="str">
        <f t="shared" si="484"/>
        <v>07:00:00</v>
      </c>
      <c r="G4461" s="9" t="str">
        <f t="shared" si="485"/>
        <v>June</v>
      </c>
      <c r="H4461" s="5" t="str">
        <f t="shared" si="486"/>
        <v>1979</v>
      </c>
      <c r="I4461" s="1" t="s">
        <v>9081</v>
      </c>
      <c r="J4461" s="1" t="str">
        <f t="shared" si="487"/>
        <v xml:space="preserve">Soyuz U </v>
      </c>
      <c r="K4461" s="1" t="str">
        <f t="shared" si="488"/>
        <v>Cosmos 1106</v>
      </c>
      <c r="L4461" s="1" t="s">
        <v>346</v>
      </c>
      <c r="M4461" s="1">
        <v>20</v>
      </c>
      <c r="N4461" s="1">
        <f t="shared" si="489"/>
        <v>1660</v>
      </c>
      <c r="O4461" s="1" t="s">
        <v>9</v>
      </c>
    </row>
    <row r="4462" spans="1:15" x14ac:dyDescent="0.3">
      <c r="A4462" s="1" t="s">
        <v>5603</v>
      </c>
      <c r="B4462" s="1" t="s">
        <v>11</v>
      </c>
      <c r="C4462" s="1" t="str">
        <f t="shared" si="483"/>
        <v>USA</v>
      </c>
      <c r="D4462" s="1" t="s">
        <v>9082</v>
      </c>
      <c r="E4462" s="7" t="str">
        <f>TEXT(DATE(MID(D4462, 13, 4), CHOOSE(MATCH( MID(D4462, 5, 3), {"Jan","Feb","Mar","Apr","May","Jun","Jul","Aug","Sep","Oct","Nov","Dec"}, 0), 1, 2, 3, 4, 5, 6, 7, 8, 9, 10, 11, 12), MID(D4462, 9, 2)), "yyyy-mm-dd")</f>
        <v>1979-06-10</v>
      </c>
      <c r="F4462" s="1" t="str">
        <f t="shared" si="484"/>
        <v>13:39:00</v>
      </c>
      <c r="G4462" s="9" t="str">
        <f t="shared" si="485"/>
        <v>June</v>
      </c>
      <c r="H4462" s="5" t="str">
        <f t="shared" si="486"/>
        <v>1979</v>
      </c>
      <c r="I4462" s="1" t="s">
        <v>9083</v>
      </c>
      <c r="J4462" s="1" t="str">
        <f t="shared" si="487"/>
        <v xml:space="preserve">Titan III(23)C </v>
      </c>
      <c r="K4462" s="1" t="str">
        <f t="shared" si="488"/>
        <v>DSP-8</v>
      </c>
      <c r="L4462" s="1" t="s">
        <v>346</v>
      </c>
      <c r="M4462" s="1"/>
      <c r="N4462" s="1">
        <f t="shared" si="489"/>
        <v>0</v>
      </c>
      <c r="O4462" s="1" t="s">
        <v>9</v>
      </c>
    </row>
    <row r="4463" spans="1:15" x14ac:dyDescent="0.3">
      <c r="A4463" s="1" t="s">
        <v>6140</v>
      </c>
      <c r="B4463" s="1" t="s">
        <v>6615</v>
      </c>
      <c r="C4463" s="1" t="str">
        <f t="shared" si="483"/>
        <v>Russia</v>
      </c>
      <c r="D4463" s="1" t="s">
        <v>9084</v>
      </c>
      <c r="E4463" s="7" t="str">
        <f>TEXT(DATE(MID(D4463, 13, 4), CHOOSE(MATCH( MID(D4463, 5, 3), {"Jan","Feb","Mar","Apr","May","Jun","Jul","Aug","Sep","Oct","Nov","Dec"}, 0), 1, 2, 3, 4, 5, 6, 7, 8, 9, 10, 11, 12), MID(D4463, 9, 2)), "yyyy-mm-dd")</f>
        <v>1979-06-08</v>
      </c>
      <c r="F4463" s="1" t="str">
        <f t="shared" si="484"/>
        <v>07:10:00</v>
      </c>
      <c r="G4463" s="9" t="str">
        <f t="shared" si="485"/>
        <v>June</v>
      </c>
      <c r="H4463" s="5" t="str">
        <f t="shared" si="486"/>
        <v>1979</v>
      </c>
      <c r="I4463" s="1" t="s">
        <v>9085</v>
      </c>
      <c r="J4463" s="1" t="str">
        <f t="shared" si="487"/>
        <v xml:space="preserve">Soyuz U </v>
      </c>
      <c r="K4463" s="1" t="str">
        <f t="shared" si="488"/>
        <v>Cosmos 1105</v>
      </c>
      <c r="L4463" s="1" t="s">
        <v>346</v>
      </c>
      <c r="M4463" s="1">
        <v>20</v>
      </c>
      <c r="N4463" s="1">
        <f t="shared" si="489"/>
        <v>1660</v>
      </c>
      <c r="O4463" s="1" t="s">
        <v>9</v>
      </c>
    </row>
    <row r="4464" spans="1:15" x14ac:dyDescent="0.3">
      <c r="A4464" s="1" t="s">
        <v>6140</v>
      </c>
      <c r="B4464" s="1" t="s">
        <v>4882</v>
      </c>
      <c r="C4464" s="1" t="str">
        <f t="shared" si="483"/>
        <v>Russia</v>
      </c>
      <c r="D4464" s="1" t="s">
        <v>9086</v>
      </c>
      <c r="E4464" s="7" t="str">
        <f>TEXT(DATE(MID(D4464, 13, 4), CHOOSE(MATCH( MID(D4464, 5, 3), {"Jan","Feb","Mar","Apr","May","Jun","Jul","Aug","Sep","Oct","Nov","Dec"}, 0), 1, 2, 3, 4, 5, 6, 7, 8, 9, 10, 11, 12), MID(D4464, 9, 2)), "yyyy-mm-dd")</f>
        <v>1979-06-07</v>
      </c>
      <c r="F4464" s="1" t="str">
        <f t="shared" si="484"/>
        <v>10:30:00</v>
      </c>
      <c r="G4464" s="9" t="str">
        <f t="shared" si="485"/>
        <v>June</v>
      </c>
      <c r="H4464" s="5" t="str">
        <f t="shared" si="486"/>
        <v>1979</v>
      </c>
      <c r="I4464" s="1" t="s">
        <v>9087</v>
      </c>
      <c r="J4464" s="1" t="str">
        <f t="shared" si="487"/>
        <v xml:space="preserve">Cosmos-3M </v>
      </c>
      <c r="K4464" s="1" t="str">
        <f t="shared" si="488"/>
        <v>Bhaskara-1</v>
      </c>
      <c r="L4464" s="1" t="s">
        <v>346</v>
      </c>
      <c r="M4464" s="1"/>
      <c r="N4464" s="1">
        <f t="shared" si="489"/>
        <v>0</v>
      </c>
      <c r="O4464" s="1" t="s">
        <v>9</v>
      </c>
    </row>
    <row r="4465" spans="1:15" x14ac:dyDescent="0.3">
      <c r="A4465" s="1" t="s">
        <v>5722</v>
      </c>
      <c r="B4465" s="1" t="s">
        <v>8845</v>
      </c>
      <c r="C4465" s="1" t="str">
        <f t="shared" si="483"/>
        <v>USA</v>
      </c>
      <c r="D4465" s="1" t="s">
        <v>9088</v>
      </c>
      <c r="E4465" s="7" t="str">
        <f>TEXT(DATE(MID(D4465, 13, 4), CHOOSE(MATCH( MID(D4465, 5, 3), {"Jan","Feb","Mar","Apr","May","Jun","Jul","Aug","Sep","Oct","Nov","Dec"}, 0), 1, 2, 3, 4, 5, 6, 7, 8, 9, 10, 11, 12), MID(D4465, 9, 2)), "yyyy-mm-dd")</f>
        <v>1979-06-06</v>
      </c>
      <c r="F4465" s="1" t="str">
        <f t="shared" si="484"/>
        <v>18:22:00</v>
      </c>
      <c r="G4465" s="9" t="str">
        <f t="shared" si="485"/>
        <v>June</v>
      </c>
      <c r="H4465" s="5" t="str">
        <f t="shared" si="486"/>
        <v>1979</v>
      </c>
      <c r="I4465" s="1" t="s">
        <v>9089</v>
      </c>
      <c r="J4465" s="1" t="str">
        <f t="shared" si="487"/>
        <v xml:space="preserve">Thor-LV2F Star-ISS </v>
      </c>
      <c r="K4465" s="1" t="str">
        <f t="shared" si="488"/>
        <v>DMSP-5D-F4</v>
      </c>
      <c r="L4465" s="1" t="s">
        <v>346</v>
      </c>
      <c r="M4465" s="1"/>
      <c r="N4465" s="1">
        <f t="shared" si="489"/>
        <v>0</v>
      </c>
      <c r="O4465" s="1" t="s">
        <v>9</v>
      </c>
    </row>
    <row r="4466" spans="1:15" x14ac:dyDescent="0.3">
      <c r="A4466" s="1" t="s">
        <v>6140</v>
      </c>
      <c r="B4466" s="1" t="s">
        <v>130</v>
      </c>
      <c r="C4466" s="1" t="str">
        <f t="shared" si="483"/>
        <v>Kazakhstan</v>
      </c>
      <c r="D4466" s="1" t="s">
        <v>9090</v>
      </c>
      <c r="E4466" s="7" t="str">
        <f>TEXT(DATE(MID(D4466, 13, 4), CHOOSE(MATCH( MID(D4466, 5, 3), {"Jan","Feb","Mar","Apr","May","Jun","Jul","Aug","Sep","Oct","Nov","Dec"}, 0), 1, 2, 3, 4, 5, 6, 7, 8, 9, 10, 11, 12), MID(D4466, 9, 2)), "yyyy-mm-dd")</f>
        <v>1979-06-06</v>
      </c>
      <c r="F4466" s="1" t="str">
        <f t="shared" si="484"/>
        <v>18:12:00</v>
      </c>
      <c r="G4466" s="9" t="str">
        <f t="shared" si="485"/>
        <v>June</v>
      </c>
      <c r="H4466" s="5" t="str">
        <f t="shared" si="486"/>
        <v>1979</v>
      </c>
      <c r="I4466" s="1" t="s">
        <v>9091</v>
      </c>
      <c r="J4466" s="1" t="str">
        <f t="shared" si="487"/>
        <v xml:space="preserve">Soyuz U </v>
      </c>
      <c r="K4466" s="1" t="str">
        <f t="shared" si="488"/>
        <v>Soyuz 34</v>
      </c>
      <c r="L4466" s="1" t="s">
        <v>346</v>
      </c>
      <c r="M4466" s="1">
        <v>20</v>
      </c>
      <c r="N4466" s="1">
        <f t="shared" si="489"/>
        <v>1660</v>
      </c>
      <c r="O4466" s="1" t="s">
        <v>9</v>
      </c>
    </row>
    <row r="4467" spans="1:15" x14ac:dyDescent="0.3">
      <c r="A4467" s="1" t="s">
        <v>6140</v>
      </c>
      <c r="B4467" s="1" t="s">
        <v>5</v>
      </c>
      <c r="C4467" s="1" t="str">
        <f t="shared" si="483"/>
        <v>Russia</v>
      </c>
      <c r="D4467" s="1" t="s">
        <v>9092</v>
      </c>
      <c r="E4467" s="7" t="str">
        <f>TEXT(DATE(MID(D4467, 13, 4), CHOOSE(MATCH( MID(D4467, 5, 3), {"Jan","Feb","Mar","Apr","May","Jun","Jul","Aug","Sep","Oct","Nov","Dec"}, 0), 1, 2, 3, 4, 5, 6, 7, 8, 9, 10, 11, 12), MID(D4467, 9, 2)), "yyyy-mm-dd")</f>
        <v>1979-06-05</v>
      </c>
      <c r="F4467" s="1" t="str">
        <f t="shared" si="484"/>
        <v>23:28:00</v>
      </c>
      <c r="G4467" s="9" t="str">
        <f t="shared" si="485"/>
        <v>June</v>
      </c>
      <c r="H4467" s="5" t="str">
        <f t="shared" si="486"/>
        <v>1979</v>
      </c>
      <c r="I4467" s="1" t="s">
        <v>9093</v>
      </c>
      <c r="J4467" s="1" t="str">
        <f t="shared" si="487"/>
        <v xml:space="preserve">Molniya-M /Block ML </v>
      </c>
      <c r="K4467" s="1" t="str">
        <f t="shared" si="488"/>
        <v>Molniya-3 nÂ°80</v>
      </c>
      <c r="L4467" s="1" t="s">
        <v>346</v>
      </c>
      <c r="M4467" s="1"/>
      <c r="N4467" s="1">
        <f t="shared" si="489"/>
        <v>0</v>
      </c>
      <c r="O4467" s="1" t="s">
        <v>9</v>
      </c>
    </row>
    <row r="4468" spans="1:15" x14ac:dyDescent="0.3">
      <c r="A4468" s="1" t="s">
        <v>657</v>
      </c>
      <c r="B4468" s="1" t="s">
        <v>9094</v>
      </c>
      <c r="C4468" s="1" t="str">
        <f t="shared" si="483"/>
        <v>USA</v>
      </c>
      <c r="D4468" s="1" t="s">
        <v>9095</v>
      </c>
      <c r="E4468" s="7" t="str">
        <f>TEXT(DATE(MID(D4468, 13, 4), CHOOSE(MATCH( MID(D4468, 5, 3), {"Jan","Feb","Mar","Apr","May","Jun","Jul","Aug","Sep","Oct","Nov","Dec"}, 0), 1, 2, 3, 4, 5, 6, 7, 8, 9, 10, 11, 12), MID(D4468, 9, 2)), "yyyy-mm-dd")</f>
        <v>1979-06-02</v>
      </c>
      <c r="F4468" s="1" t="str">
        <f t="shared" si="484"/>
        <v>23:26:00</v>
      </c>
      <c r="G4468" s="9" t="str">
        <f t="shared" si="485"/>
        <v>June</v>
      </c>
      <c r="H4468" s="5" t="str">
        <f t="shared" si="486"/>
        <v>1979</v>
      </c>
      <c r="I4468" s="1" t="s">
        <v>9096</v>
      </c>
      <c r="J4468" s="1" t="str">
        <f t="shared" si="487"/>
        <v xml:space="preserve">Scout D1 </v>
      </c>
      <c r="K4468" s="1" t="str">
        <f t="shared" si="488"/>
        <v>Ariel 6</v>
      </c>
      <c r="L4468" s="1" t="s">
        <v>346</v>
      </c>
      <c r="M4468" s="1"/>
      <c r="N4468" s="1">
        <f t="shared" si="489"/>
        <v>0</v>
      </c>
      <c r="O4468" s="1" t="s">
        <v>9</v>
      </c>
    </row>
    <row r="4469" spans="1:15" x14ac:dyDescent="0.3">
      <c r="A4469" s="1" t="s">
        <v>6140</v>
      </c>
      <c r="B4469" s="1" t="s">
        <v>3373</v>
      </c>
      <c r="C4469" s="1" t="str">
        <f t="shared" si="483"/>
        <v>Russia</v>
      </c>
      <c r="D4469" s="1" t="s">
        <v>9097</v>
      </c>
      <c r="E4469" s="7" t="str">
        <f>TEXT(DATE(MID(D4469, 13, 4), CHOOSE(MATCH( MID(D4469, 5, 3), {"Jan","Feb","Mar","Apr","May","Jun","Jul","Aug","Sep","Oct","Nov","Dec"}, 0), 1, 2, 3, 4, 5, 6, 7, 8, 9, 10, 11, 12), MID(D4469, 9, 2)), "yyyy-mm-dd")</f>
        <v>1979-05-31</v>
      </c>
      <c r="F4469" s="1" t="str">
        <f t="shared" si="484"/>
        <v>17:58:00</v>
      </c>
      <c r="G4469" s="9" t="str">
        <f t="shared" si="485"/>
        <v>May</v>
      </c>
      <c r="H4469" s="5" t="str">
        <f t="shared" si="486"/>
        <v>1979</v>
      </c>
      <c r="I4469" s="1" t="s">
        <v>9098</v>
      </c>
      <c r="J4469" s="1" t="str">
        <f t="shared" si="487"/>
        <v xml:space="preserve">Cosmos-3M </v>
      </c>
      <c r="K4469" s="1" t="str">
        <f t="shared" si="488"/>
        <v>Cosmos 1104</v>
      </c>
      <c r="L4469" s="1" t="s">
        <v>346</v>
      </c>
      <c r="M4469" s="1"/>
      <c r="N4469" s="1">
        <f t="shared" si="489"/>
        <v>0</v>
      </c>
      <c r="O4469" s="1" t="s">
        <v>9</v>
      </c>
    </row>
    <row r="4470" spans="1:15" x14ac:dyDescent="0.3">
      <c r="A4470" s="1" t="s">
        <v>6140</v>
      </c>
      <c r="B4470" s="1" t="s">
        <v>212</v>
      </c>
      <c r="C4470" s="1" t="str">
        <f t="shared" si="483"/>
        <v>Russia</v>
      </c>
      <c r="D4470" s="1" t="s">
        <v>9099</v>
      </c>
      <c r="E4470" s="7" t="str">
        <f>TEXT(DATE(MID(D4470, 13, 4), CHOOSE(MATCH( MID(D4470, 5, 3), {"Jan","Feb","Mar","Apr","May","Jun","Jul","Aug","Sep","Oct","Nov","Dec"}, 0), 1, 2, 3, 4, 5, 6, 7, 8, 9, 10, 11, 12), MID(D4470, 9, 2)), "yyyy-mm-dd")</f>
        <v>1979-05-31</v>
      </c>
      <c r="F4470" s="1" t="str">
        <f t="shared" si="484"/>
        <v>16:30:00</v>
      </c>
      <c r="G4470" s="9" t="str">
        <f t="shared" si="485"/>
        <v>May</v>
      </c>
      <c r="H4470" s="5" t="str">
        <f t="shared" si="486"/>
        <v>1979</v>
      </c>
      <c r="I4470" s="1" t="s">
        <v>9100</v>
      </c>
      <c r="J4470" s="1" t="str">
        <f t="shared" si="487"/>
        <v xml:space="preserve">Soyuz U </v>
      </c>
      <c r="K4470" s="1" t="str">
        <f t="shared" si="488"/>
        <v>Cosmos 1103</v>
      </c>
      <c r="L4470" s="1" t="s">
        <v>346</v>
      </c>
      <c r="M4470" s="1">
        <v>20</v>
      </c>
      <c r="N4470" s="1">
        <f t="shared" si="489"/>
        <v>1660</v>
      </c>
      <c r="O4470" s="1" t="s">
        <v>9</v>
      </c>
    </row>
    <row r="4471" spans="1:15" x14ac:dyDescent="0.3">
      <c r="A4471" s="1" t="s">
        <v>5722</v>
      </c>
      <c r="B4471" s="1" t="s">
        <v>4249</v>
      </c>
      <c r="C4471" s="1" t="str">
        <f t="shared" si="483"/>
        <v>USA</v>
      </c>
      <c r="D4471" s="1" t="s">
        <v>9101</v>
      </c>
      <c r="E4471" s="7" t="str">
        <f>TEXT(DATE(MID(D4471, 13, 4), CHOOSE(MATCH( MID(D4471, 5, 3), {"Jan","Feb","Mar","Apr","May","Jun","Jul","Aug","Sep","Oct","Nov","Dec"}, 0), 1, 2, 3, 4, 5, 6, 7, 8, 9, 10, 11, 12), MID(D4471, 9, 2)), "yyyy-mm-dd")</f>
        <v>1979-05-28</v>
      </c>
      <c r="F4471" s="1" t="str">
        <f t="shared" si="484"/>
        <v>18:30:00</v>
      </c>
      <c r="G4471" s="9" t="str">
        <f t="shared" si="485"/>
        <v>May</v>
      </c>
      <c r="H4471" s="5" t="str">
        <f t="shared" si="486"/>
        <v>1979</v>
      </c>
      <c r="I4471" s="1" t="s">
        <v>9102</v>
      </c>
      <c r="J4471" s="1" t="str">
        <f t="shared" si="487"/>
        <v xml:space="preserve">Titan III(24)B </v>
      </c>
      <c r="K4471" s="1" t="str">
        <f t="shared" si="488"/>
        <v>OPS 7164</v>
      </c>
      <c r="L4471" s="1" t="s">
        <v>346</v>
      </c>
      <c r="M4471" s="1"/>
      <c r="N4471" s="1">
        <f t="shared" si="489"/>
        <v>0</v>
      </c>
      <c r="O4471" s="1" t="s">
        <v>9</v>
      </c>
    </row>
    <row r="4472" spans="1:15" x14ac:dyDescent="0.3">
      <c r="A4472" s="1" t="s">
        <v>6140</v>
      </c>
      <c r="B4472" s="1" t="s">
        <v>6615</v>
      </c>
      <c r="C4472" s="1" t="str">
        <f t="shared" si="483"/>
        <v>Russia</v>
      </c>
      <c r="D4472" s="1" t="s">
        <v>9103</v>
      </c>
      <c r="E4472" s="7" t="str">
        <f>TEXT(DATE(MID(D4472, 13, 4), CHOOSE(MATCH( MID(D4472, 5, 3), {"Jan","Feb","Mar","Apr","May","Jun","Jul","Aug","Sep","Oct","Nov","Dec"}, 0), 1, 2, 3, 4, 5, 6, 7, 8, 9, 10, 11, 12), MID(D4472, 9, 2)), "yyyy-mm-dd")</f>
        <v>1979-05-25</v>
      </c>
      <c r="F4472" s="1" t="str">
        <f t="shared" si="484"/>
        <v>07:00:00</v>
      </c>
      <c r="G4472" s="9" t="str">
        <f t="shared" si="485"/>
        <v>May</v>
      </c>
      <c r="H4472" s="5" t="str">
        <f t="shared" si="486"/>
        <v>1979</v>
      </c>
      <c r="I4472" s="1" t="s">
        <v>9104</v>
      </c>
      <c r="J4472" s="1" t="str">
        <f t="shared" si="487"/>
        <v xml:space="preserve">Soyuz U </v>
      </c>
      <c r="K4472" s="1" t="str">
        <f t="shared" si="488"/>
        <v>Cosmos 1102</v>
      </c>
      <c r="L4472" s="1" t="s">
        <v>346</v>
      </c>
      <c r="M4472" s="1">
        <v>20</v>
      </c>
      <c r="N4472" s="1">
        <f t="shared" si="489"/>
        <v>1660</v>
      </c>
      <c r="O4472" s="1" t="s">
        <v>9</v>
      </c>
    </row>
    <row r="4473" spans="1:15" x14ac:dyDescent="0.3">
      <c r="A4473" s="1" t="s">
        <v>6140</v>
      </c>
      <c r="B4473" s="1" t="s">
        <v>565</v>
      </c>
      <c r="C4473" s="1" t="str">
        <f t="shared" si="483"/>
        <v>Kazakhstan</v>
      </c>
      <c r="D4473" s="1" t="s">
        <v>9105</v>
      </c>
      <c r="E4473" s="7" t="str">
        <f>TEXT(DATE(MID(D4473, 13, 4), CHOOSE(MATCH( MID(D4473, 5, 3), {"Jan","Feb","Mar","Apr","May","Jun","Jul","Aug","Sep","Oct","Nov","Dec"}, 0), 1, 2, 3, 4, 5, 6, 7, 8, 9, 10, 11, 12), MID(D4473, 9, 2)), "yyyy-mm-dd")</f>
        <v>1979-05-22</v>
      </c>
      <c r="F4473" s="1" t="str">
        <f t="shared" si="484"/>
        <v>23:00:00</v>
      </c>
      <c r="G4473" s="9" t="str">
        <f t="shared" si="485"/>
        <v>May</v>
      </c>
      <c r="H4473" s="5" t="str">
        <f t="shared" si="486"/>
        <v>1979</v>
      </c>
      <c r="I4473" s="1" t="s">
        <v>9106</v>
      </c>
      <c r="J4473" s="1" t="str">
        <f t="shared" si="487"/>
        <v xml:space="preserve">Proton-K </v>
      </c>
      <c r="K4473" s="1" t="str">
        <f t="shared" si="488"/>
        <v>Cosmos 1100 &amp; 1101</v>
      </c>
      <c r="L4473" s="1" t="s">
        <v>346</v>
      </c>
      <c r="M4473" s="1"/>
      <c r="N4473" s="1">
        <f t="shared" si="489"/>
        <v>0</v>
      </c>
      <c r="O4473" s="1" t="s">
        <v>9</v>
      </c>
    </row>
    <row r="4474" spans="1:15" x14ac:dyDescent="0.3">
      <c r="A4474" s="1" t="s">
        <v>6140</v>
      </c>
      <c r="B4474" s="1" t="s">
        <v>5</v>
      </c>
      <c r="C4474" s="1" t="str">
        <f t="shared" si="483"/>
        <v>Russia</v>
      </c>
      <c r="D4474" s="1" t="s">
        <v>9107</v>
      </c>
      <c r="E4474" s="7" t="str">
        <f>TEXT(DATE(MID(D4474, 13, 4), CHOOSE(MATCH( MID(D4474, 5, 3), {"Jan","Feb","Mar","Apr","May","Jun","Jul","Aug","Sep","Oct","Nov","Dec"}, 0), 1, 2, 3, 4, 5, 6, 7, 8, 9, 10, 11, 12), MID(D4474, 9, 2)), "yyyy-mm-dd")</f>
        <v>1979-05-17</v>
      </c>
      <c r="F4474" s="1" t="str">
        <f t="shared" si="484"/>
        <v>07:10:00</v>
      </c>
      <c r="G4474" s="9" t="str">
        <f t="shared" si="485"/>
        <v>May</v>
      </c>
      <c r="H4474" s="5" t="str">
        <f t="shared" si="486"/>
        <v>1979</v>
      </c>
      <c r="I4474" s="1" t="s">
        <v>9108</v>
      </c>
      <c r="J4474" s="1" t="str">
        <f t="shared" si="487"/>
        <v xml:space="preserve">Soyuz U </v>
      </c>
      <c r="K4474" s="1" t="str">
        <f t="shared" si="488"/>
        <v>Cosmos 1099</v>
      </c>
      <c r="L4474" s="1" t="s">
        <v>346</v>
      </c>
      <c r="M4474" s="1">
        <v>20</v>
      </c>
      <c r="N4474" s="1">
        <f t="shared" si="489"/>
        <v>1660</v>
      </c>
      <c r="O4474" s="1" t="s">
        <v>9</v>
      </c>
    </row>
    <row r="4475" spans="1:15" x14ac:dyDescent="0.3">
      <c r="A4475" s="1" t="s">
        <v>6140</v>
      </c>
      <c r="B4475" s="1" t="s">
        <v>6615</v>
      </c>
      <c r="C4475" s="1" t="str">
        <f t="shared" si="483"/>
        <v>Russia</v>
      </c>
      <c r="D4475" s="1" t="s">
        <v>9109</v>
      </c>
      <c r="E4475" s="7" t="str">
        <f>TEXT(DATE(MID(D4475, 13, 4), CHOOSE(MATCH( MID(D4475, 5, 3), {"Jan","Feb","Mar","Apr","May","Jun","Jul","Aug","Sep","Oct","Nov","Dec"}, 0), 1, 2, 3, 4, 5, 6, 7, 8, 9, 10, 11, 12), MID(D4475, 9, 2)), "yyyy-mm-dd")</f>
        <v>1979-05-15</v>
      </c>
      <c r="F4475" s="1" t="str">
        <f t="shared" si="484"/>
        <v>11:40:00</v>
      </c>
      <c r="G4475" s="9" t="str">
        <f t="shared" si="485"/>
        <v>May</v>
      </c>
      <c r="H4475" s="5" t="str">
        <f t="shared" si="486"/>
        <v>1979</v>
      </c>
      <c r="I4475" s="1" t="s">
        <v>9110</v>
      </c>
      <c r="J4475" s="1" t="str">
        <f t="shared" si="487"/>
        <v xml:space="preserve">Soyuz U </v>
      </c>
      <c r="K4475" s="1" t="str">
        <f t="shared" si="488"/>
        <v>Cosmos 1098</v>
      </c>
      <c r="L4475" s="1" t="s">
        <v>346</v>
      </c>
      <c r="M4475" s="1">
        <v>20</v>
      </c>
      <c r="N4475" s="1">
        <f t="shared" si="489"/>
        <v>1660</v>
      </c>
      <c r="O4475" s="1" t="s">
        <v>9</v>
      </c>
    </row>
    <row r="4476" spans="1:15" x14ac:dyDescent="0.3">
      <c r="A4476" s="1" t="s">
        <v>6140</v>
      </c>
      <c r="B4476" s="1" t="s">
        <v>130</v>
      </c>
      <c r="C4476" s="1" t="str">
        <f t="shared" si="483"/>
        <v>Kazakhstan</v>
      </c>
      <c r="D4476" s="1" t="s">
        <v>9111</v>
      </c>
      <c r="E4476" s="7" t="str">
        <f>TEXT(DATE(MID(D4476, 13, 4), CHOOSE(MATCH( MID(D4476, 5, 3), {"Jan","Feb","Mar","Apr","May","Jun","Jul","Aug","Sep","Oct","Nov","Dec"}, 0), 1, 2, 3, 4, 5, 6, 7, 8, 9, 10, 11, 12), MID(D4476, 9, 2)), "yyyy-mm-dd")</f>
        <v>1979-05-13</v>
      </c>
      <c r="F4476" s="1" t="str">
        <f t="shared" si="484"/>
        <v>04:17:00</v>
      </c>
      <c r="G4476" s="9" t="str">
        <f t="shared" si="485"/>
        <v>May</v>
      </c>
      <c r="H4476" s="5" t="str">
        <f t="shared" si="486"/>
        <v>1979</v>
      </c>
      <c r="I4476" s="1" t="s">
        <v>9112</v>
      </c>
      <c r="J4476" s="1" t="str">
        <f t="shared" si="487"/>
        <v xml:space="preserve">Soyuz U </v>
      </c>
      <c r="K4476" s="1" t="str">
        <f t="shared" si="488"/>
        <v>Progress 6</v>
      </c>
      <c r="L4476" s="1" t="s">
        <v>346</v>
      </c>
      <c r="M4476" s="1">
        <v>20</v>
      </c>
      <c r="N4476" s="1">
        <f t="shared" si="489"/>
        <v>1660</v>
      </c>
      <c r="O4476" s="1" t="s">
        <v>9</v>
      </c>
    </row>
    <row r="4477" spans="1:15" x14ac:dyDescent="0.3">
      <c r="A4477" s="1" t="s">
        <v>5556</v>
      </c>
      <c r="B4477" s="1" t="s">
        <v>4149</v>
      </c>
      <c r="C4477" s="1" t="str">
        <f t="shared" si="483"/>
        <v>USA</v>
      </c>
      <c r="D4477" s="1" t="s">
        <v>9113</v>
      </c>
      <c r="E4477" s="7" t="str">
        <f>TEXT(DATE(MID(D4477, 13, 4), CHOOSE(MATCH( MID(D4477, 5, 3), {"Jan","Feb","Mar","Apr","May","Jun","Jul","Aug","Sep","Oct","Nov","Dec"}, 0), 1, 2, 3, 4, 5, 6, 7, 8, 9, 10, 11, 12), MID(D4477, 9, 2)), "yyyy-mm-dd")</f>
        <v>1979-05-04</v>
      </c>
      <c r="F4477" s="1" t="str">
        <f t="shared" si="484"/>
        <v>18:57:00</v>
      </c>
      <c r="G4477" s="9" t="str">
        <f t="shared" si="485"/>
        <v>May</v>
      </c>
      <c r="H4477" s="5" t="str">
        <f t="shared" si="486"/>
        <v>1979</v>
      </c>
      <c r="I4477" s="1" t="s">
        <v>9114</v>
      </c>
      <c r="J4477" s="1" t="str">
        <f t="shared" si="487"/>
        <v xml:space="preserve">Atlas-SLV3D Centaur-D1AR </v>
      </c>
      <c r="K4477" s="1" t="str">
        <f t="shared" si="488"/>
        <v>FLTSATCOM-2</v>
      </c>
      <c r="L4477" s="1" t="s">
        <v>346</v>
      </c>
      <c r="M4477" s="1"/>
      <c r="N4477" s="1">
        <f t="shared" si="489"/>
        <v>0</v>
      </c>
      <c r="O4477" s="1" t="s">
        <v>9</v>
      </c>
    </row>
    <row r="4478" spans="1:15" x14ac:dyDescent="0.3">
      <c r="A4478" s="1" t="s">
        <v>6140</v>
      </c>
      <c r="B4478" s="1" t="s">
        <v>212</v>
      </c>
      <c r="C4478" s="1" t="str">
        <f t="shared" si="483"/>
        <v>Russia</v>
      </c>
      <c r="D4478" s="1" t="s">
        <v>9115</v>
      </c>
      <c r="E4478" s="7" t="str">
        <f>TEXT(DATE(MID(D4478, 13, 4), CHOOSE(MATCH( MID(D4478, 5, 3), {"Jan","Feb","Mar","Apr","May","Jun","Jul","Aug","Sep","Oct","Nov","Dec"}, 0), 1, 2, 3, 4, 5, 6, 7, 8, 9, 10, 11, 12), MID(D4478, 9, 2)), "yyyy-mm-dd")</f>
        <v>1979-04-27</v>
      </c>
      <c r="F4478" s="1" t="str">
        <f t="shared" si="484"/>
        <v>17:15:00</v>
      </c>
      <c r="G4478" s="9" t="str">
        <f t="shared" si="485"/>
        <v>April</v>
      </c>
      <c r="H4478" s="5" t="str">
        <f t="shared" si="486"/>
        <v>1979</v>
      </c>
      <c r="I4478" s="1" t="s">
        <v>9116</v>
      </c>
      <c r="J4478" s="1" t="str">
        <f t="shared" si="487"/>
        <v xml:space="preserve">Soyuz U </v>
      </c>
      <c r="K4478" s="1" t="str">
        <f t="shared" si="488"/>
        <v>Cosmos 1097</v>
      </c>
      <c r="L4478" s="1" t="s">
        <v>346</v>
      </c>
      <c r="M4478" s="1">
        <v>20</v>
      </c>
      <c r="N4478" s="1">
        <f t="shared" si="489"/>
        <v>1660</v>
      </c>
      <c r="O4478" s="1" t="s">
        <v>9</v>
      </c>
    </row>
    <row r="4479" spans="1:15" x14ac:dyDescent="0.3">
      <c r="A4479" s="1" t="s">
        <v>6140</v>
      </c>
      <c r="B4479" s="1" t="s">
        <v>6795</v>
      </c>
      <c r="C4479" s="1" t="str">
        <f t="shared" si="483"/>
        <v>Kazakhstan</v>
      </c>
      <c r="D4479" s="1" t="s">
        <v>9117</v>
      </c>
      <c r="E4479" s="7" t="str">
        <f>TEXT(DATE(MID(D4479, 13, 4), CHOOSE(MATCH( MID(D4479, 5, 3), {"Jan","Feb","Mar","Apr","May","Jun","Jul","Aug","Sep","Oct","Nov","Dec"}, 0), 1, 2, 3, 4, 5, 6, 7, 8, 9, 10, 11, 12), MID(D4479, 9, 2)), "yyyy-mm-dd")</f>
        <v>1979-04-25</v>
      </c>
      <c r="F4479" s="1" t="str">
        <f t="shared" si="484"/>
        <v>10:00:00</v>
      </c>
      <c r="G4479" s="9" t="str">
        <f t="shared" si="485"/>
        <v>April</v>
      </c>
      <c r="H4479" s="5" t="str">
        <f t="shared" si="486"/>
        <v>1979</v>
      </c>
      <c r="I4479" s="1" t="s">
        <v>9118</v>
      </c>
      <c r="J4479" s="1" t="str">
        <f t="shared" si="487"/>
        <v xml:space="preserve">Tsyklon-2 </v>
      </c>
      <c r="K4479" s="1" t="str">
        <f t="shared" si="488"/>
        <v>Cosmos 1096</v>
      </c>
      <c r="L4479" s="1" t="s">
        <v>346</v>
      </c>
      <c r="M4479" s="1"/>
      <c r="N4479" s="1">
        <f t="shared" si="489"/>
        <v>0</v>
      </c>
      <c r="O4479" s="1" t="s">
        <v>9</v>
      </c>
    </row>
    <row r="4480" spans="1:15" x14ac:dyDescent="0.3">
      <c r="A4480" s="1" t="s">
        <v>6140</v>
      </c>
      <c r="B4480" s="1" t="s">
        <v>6272</v>
      </c>
      <c r="C4480" s="1" t="str">
        <f t="shared" si="483"/>
        <v>Kazakhstan</v>
      </c>
      <c r="D4480" s="1" t="s">
        <v>9119</v>
      </c>
      <c r="E4480" s="7" t="str">
        <f>TEXT(DATE(MID(D4480, 13, 4), CHOOSE(MATCH( MID(D4480, 5, 3), {"Jan","Feb","Mar","Apr","May","Jun","Jul","Aug","Sep","Oct","Nov","Dec"}, 0), 1, 2, 3, 4, 5, 6, 7, 8, 9, 10, 11, 12), MID(D4480, 9, 2)), "yyyy-mm-dd")</f>
        <v>1979-04-25</v>
      </c>
      <c r="F4480" s="1" t="str">
        <f t="shared" si="484"/>
        <v>03:44:00</v>
      </c>
      <c r="G4480" s="9" t="str">
        <f t="shared" si="485"/>
        <v>April</v>
      </c>
      <c r="H4480" s="5" t="str">
        <f t="shared" si="486"/>
        <v>1979</v>
      </c>
      <c r="I4480" s="1" t="s">
        <v>9120</v>
      </c>
      <c r="J4480" s="1" t="str">
        <f t="shared" si="487"/>
        <v xml:space="preserve">Proton-K/Block-DM </v>
      </c>
      <c r="K4480" s="1" t="str">
        <f t="shared" si="488"/>
        <v>Raduga 5</v>
      </c>
      <c r="L4480" s="1" t="s">
        <v>346</v>
      </c>
      <c r="M4480" s="1"/>
      <c r="N4480" s="1">
        <f t="shared" si="489"/>
        <v>0</v>
      </c>
      <c r="O4480" s="1" t="s">
        <v>9</v>
      </c>
    </row>
    <row r="4481" spans="1:15" x14ac:dyDescent="0.3">
      <c r="A4481" s="1" t="s">
        <v>6140</v>
      </c>
      <c r="B4481" s="1" t="s">
        <v>212</v>
      </c>
      <c r="C4481" s="1" t="str">
        <f t="shared" si="483"/>
        <v>Russia</v>
      </c>
      <c r="D4481" s="1" t="s">
        <v>9121</v>
      </c>
      <c r="E4481" s="7" t="str">
        <f>TEXT(DATE(MID(D4481, 13, 4), CHOOSE(MATCH( MID(D4481, 5, 3), {"Jan","Feb","Mar","Apr","May","Jun","Jul","Aug","Sep","Oct","Nov","Dec"}, 0), 1, 2, 3, 4, 5, 6, 7, 8, 9, 10, 11, 12), MID(D4481, 9, 2)), "yyyy-mm-dd")</f>
        <v>1979-04-20</v>
      </c>
      <c r="F4481" s="1" t="str">
        <f t="shared" si="484"/>
        <v>11:30:00</v>
      </c>
      <c r="G4481" s="9" t="str">
        <f t="shared" si="485"/>
        <v>April</v>
      </c>
      <c r="H4481" s="5" t="str">
        <f t="shared" si="486"/>
        <v>1979</v>
      </c>
      <c r="I4481" s="1" t="s">
        <v>9122</v>
      </c>
      <c r="J4481" s="1" t="str">
        <f t="shared" si="487"/>
        <v xml:space="preserve">Soyuz U </v>
      </c>
      <c r="K4481" s="1" t="str">
        <f t="shared" si="488"/>
        <v>Cosmos 1095</v>
      </c>
      <c r="L4481" s="1" t="s">
        <v>346</v>
      </c>
      <c r="M4481" s="1">
        <v>20</v>
      </c>
      <c r="N4481" s="1">
        <f t="shared" si="489"/>
        <v>1660</v>
      </c>
      <c r="O4481" s="1" t="s">
        <v>9</v>
      </c>
    </row>
    <row r="4482" spans="1:15" x14ac:dyDescent="0.3">
      <c r="A4482" s="1" t="s">
        <v>6140</v>
      </c>
      <c r="B4482" s="1" t="s">
        <v>6795</v>
      </c>
      <c r="C4482" s="1" t="str">
        <f t="shared" ref="C4482:C4545" si="490">TRIM(MID(B4482, FIND("|", SUBSTITUTE(B4482, ",", "|", LEN(B4482) - LEN(SUBSTITUTE(B4482,",", "" )))) + 1, LEN(B4482)))</f>
        <v>Kazakhstan</v>
      </c>
      <c r="D4482" s="1" t="s">
        <v>9123</v>
      </c>
      <c r="E4482" s="7" t="str">
        <f>TEXT(DATE(MID(D4482, 13, 4), CHOOSE(MATCH( MID(D4482, 5, 3), {"Jan","Feb","Mar","Apr","May","Jun","Jul","Aug","Sep","Oct","Nov","Dec"}, 0), 1, 2, 3, 4, 5, 6, 7, 8, 9, 10, 11, 12), MID(D4482, 9, 2)), "yyyy-mm-dd")</f>
        <v>1979-04-18</v>
      </c>
      <c r="F4482" s="1" t="str">
        <f t="shared" ref="F4482:F4545" si="491">IF(ISNUMBER(FIND(":", D4482)), MID(D4482, FIND(":", D4482)-2, 5) &amp; ":00", "00:00:00")</f>
        <v>12:00:00</v>
      </c>
      <c r="G4482" s="9" t="str">
        <f t="shared" ref="G4482:G4545" si="492">TEXT(E4482, "mmmm")</f>
        <v>April</v>
      </c>
      <c r="H4482" s="5" t="str">
        <f t="shared" ref="H4482:H4545" si="493">TEXT(E4482, "yyyy")</f>
        <v>1979</v>
      </c>
      <c r="I4482" s="1" t="s">
        <v>9124</v>
      </c>
      <c r="J4482" s="1" t="str">
        <f t="shared" ref="J4482:J4545" si="494">LEFT(I4482, FIND("|", I4482) - 1)</f>
        <v xml:space="preserve">Tsyklon-2 </v>
      </c>
      <c r="K4482" s="1" t="str">
        <f t="shared" ref="K4482:K4545" si="495">MID(I4482, FIND("|", I4482) + 2, LEN(I4482))</f>
        <v>Cosmos 1094</v>
      </c>
      <c r="L4482" s="1" t="s">
        <v>346</v>
      </c>
      <c r="M4482" s="1"/>
      <c r="N4482" s="1">
        <f t="shared" si="489"/>
        <v>0</v>
      </c>
      <c r="O4482" s="1" t="s">
        <v>9</v>
      </c>
    </row>
    <row r="4483" spans="1:15" x14ac:dyDescent="0.3">
      <c r="A4483" s="1" t="s">
        <v>6140</v>
      </c>
      <c r="B4483" s="1" t="s">
        <v>212</v>
      </c>
      <c r="C4483" s="1" t="str">
        <f t="shared" si="490"/>
        <v>Russia</v>
      </c>
      <c r="D4483" s="1" t="s">
        <v>9125</v>
      </c>
      <c r="E4483" s="7" t="str">
        <f>TEXT(DATE(MID(D4483, 13, 4), CHOOSE(MATCH( MID(D4483, 5, 3), {"Jan","Feb","Mar","Apr","May","Jun","Jul","Aug","Sep","Oct","Nov","Dec"}, 0), 1, 2, 3, 4, 5, 6, 7, 8, 9, 10, 11, 12), MID(D4483, 9, 2)), "yyyy-mm-dd")</f>
        <v>1979-04-14</v>
      </c>
      <c r="F4483" s="1" t="str">
        <f t="shared" si="491"/>
        <v>05:27:00</v>
      </c>
      <c r="G4483" s="9" t="str">
        <f t="shared" si="492"/>
        <v>April</v>
      </c>
      <c r="H4483" s="5" t="str">
        <f t="shared" si="493"/>
        <v>1979</v>
      </c>
      <c r="I4483" s="1" t="s">
        <v>9126</v>
      </c>
      <c r="J4483" s="1" t="str">
        <f t="shared" si="494"/>
        <v xml:space="preserve">Vostok-2M </v>
      </c>
      <c r="K4483" s="1" t="str">
        <f t="shared" si="495"/>
        <v>Cosmos 1093</v>
      </c>
      <c r="L4483" s="1" t="s">
        <v>346</v>
      </c>
      <c r="M4483" s="1"/>
      <c r="N4483" s="1">
        <f t="shared" ref="N4483:N4546" si="496">M4483 * 83</f>
        <v>0</v>
      </c>
      <c r="O4483" s="1" t="s">
        <v>9</v>
      </c>
    </row>
    <row r="4484" spans="1:15" x14ac:dyDescent="0.3">
      <c r="A4484" s="1" t="s">
        <v>6140</v>
      </c>
      <c r="B4484" s="1" t="s">
        <v>6615</v>
      </c>
      <c r="C4484" s="1" t="str">
        <f t="shared" si="490"/>
        <v>Russia</v>
      </c>
      <c r="D4484" s="1" t="s">
        <v>9127</v>
      </c>
      <c r="E4484" s="7" t="str">
        <f>TEXT(DATE(MID(D4484, 13, 4), CHOOSE(MATCH( MID(D4484, 5, 3), {"Jan","Feb","Mar","Apr","May","Jun","Jul","Aug","Sep","Oct","Nov","Dec"}, 0), 1, 2, 3, 4, 5, 6, 7, 8, 9, 10, 11, 12), MID(D4484, 9, 2)), "yyyy-mm-dd")</f>
        <v>1979-04-12</v>
      </c>
      <c r="F4484" s="1" t="str">
        <f t="shared" si="491"/>
        <v>00:28:00</v>
      </c>
      <c r="G4484" s="9" t="str">
        <f t="shared" si="492"/>
        <v>April</v>
      </c>
      <c r="H4484" s="5" t="str">
        <f t="shared" si="493"/>
        <v>1979</v>
      </c>
      <c r="I4484" s="1" t="s">
        <v>9128</v>
      </c>
      <c r="J4484" s="1" t="str">
        <f t="shared" si="494"/>
        <v xml:space="preserve">Molniya-M /Block ML </v>
      </c>
      <c r="K4484" s="1" t="str">
        <f t="shared" si="495"/>
        <v>Molniya-1 nÂ°79</v>
      </c>
      <c r="L4484" s="1" t="s">
        <v>346</v>
      </c>
      <c r="M4484" s="1"/>
      <c r="N4484" s="1">
        <f t="shared" si="496"/>
        <v>0</v>
      </c>
      <c r="O4484" s="1" t="s">
        <v>9</v>
      </c>
    </row>
    <row r="4485" spans="1:15" x14ac:dyDescent="0.3">
      <c r="A4485" s="1" t="s">
        <v>6140</v>
      </c>
      <c r="B4485" s="1" t="s">
        <v>3373</v>
      </c>
      <c r="C4485" s="1" t="str">
        <f t="shared" si="490"/>
        <v>Russia</v>
      </c>
      <c r="D4485" s="1" t="s">
        <v>9129</v>
      </c>
      <c r="E4485" s="7" t="str">
        <f>TEXT(DATE(MID(D4485, 13, 4), CHOOSE(MATCH( MID(D4485, 5, 3), {"Jan","Feb","Mar","Apr","May","Jun","Jul","Aug","Sep","Oct","Nov","Dec"}, 0), 1, 2, 3, 4, 5, 6, 7, 8, 9, 10, 11, 12), MID(D4485, 9, 2)), "yyyy-mm-dd")</f>
        <v>1979-04-11</v>
      </c>
      <c r="F4485" s="1" t="str">
        <f t="shared" si="491"/>
        <v>21:51:00</v>
      </c>
      <c r="G4485" s="9" t="str">
        <f t="shared" si="492"/>
        <v>April</v>
      </c>
      <c r="H4485" s="5" t="str">
        <f t="shared" si="493"/>
        <v>1979</v>
      </c>
      <c r="I4485" s="1" t="s">
        <v>9130</v>
      </c>
      <c r="J4485" s="1" t="str">
        <f t="shared" si="494"/>
        <v xml:space="preserve">Cosmos-3M </v>
      </c>
      <c r="K4485" s="1" t="str">
        <f t="shared" si="495"/>
        <v>Cosmos 1092</v>
      </c>
      <c r="L4485" s="1" t="s">
        <v>346</v>
      </c>
      <c r="M4485" s="1"/>
      <c r="N4485" s="1">
        <f t="shared" si="496"/>
        <v>0</v>
      </c>
      <c r="O4485" s="1" t="s">
        <v>9</v>
      </c>
    </row>
    <row r="4486" spans="1:15" x14ac:dyDescent="0.3">
      <c r="A4486" s="1" t="s">
        <v>6140</v>
      </c>
      <c r="B4486" s="1" t="s">
        <v>1630</v>
      </c>
      <c r="C4486" s="1" t="str">
        <f t="shared" si="490"/>
        <v>Kazakhstan</v>
      </c>
      <c r="D4486" s="1" t="s">
        <v>9131</v>
      </c>
      <c r="E4486" s="7" t="str">
        <f>TEXT(DATE(MID(D4486, 13, 4), CHOOSE(MATCH( MID(D4486, 5, 3), {"Jan","Feb","Mar","Apr","May","Jun","Jul","Aug","Sep","Oct","Nov","Dec"}, 0), 1, 2, 3, 4, 5, 6, 7, 8, 9, 10, 11, 12), MID(D4486, 9, 2)), "yyyy-mm-dd")</f>
        <v>1979-04-10</v>
      </c>
      <c r="F4486" s="1" t="str">
        <f t="shared" si="491"/>
        <v>17:34:00</v>
      </c>
      <c r="G4486" s="9" t="str">
        <f t="shared" si="492"/>
        <v>April</v>
      </c>
      <c r="H4486" s="5" t="str">
        <f t="shared" si="493"/>
        <v>1979</v>
      </c>
      <c r="I4486" s="1" t="s">
        <v>9132</v>
      </c>
      <c r="J4486" s="1" t="str">
        <f t="shared" si="494"/>
        <v xml:space="preserve">Soyuz U </v>
      </c>
      <c r="K4486" s="1" t="str">
        <f t="shared" si="495"/>
        <v>Soyuz 33</v>
      </c>
      <c r="L4486" s="1" t="s">
        <v>346</v>
      </c>
      <c r="M4486" s="1">
        <v>20</v>
      </c>
      <c r="N4486" s="1">
        <f t="shared" si="496"/>
        <v>1660</v>
      </c>
      <c r="O4486" s="1" t="s">
        <v>9</v>
      </c>
    </row>
    <row r="4487" spans="1:15" x14ac:dyDescent="0.3">
      <c r="A4487" s="1" t="s">
        <v>6140</v>
      </c>
      <c r="B4487" s="1" t="s">
        <v>3373</v>
      </c>
      <c r="C4487" s="1" t="str">
        <f t="shared" si="490"/>
        <v>Russia</v>
      </c>
      <c r="D4487" s="1" t="s">
        <v>9133</v>
      </c>
      <c r="E4487" s="7" t="str">
        <f>TEXT(DATE(MID(D4487, 13, 4), CHOOSE(MATCH( MID(D4487, 5, 3), {"Jan","Feb","Mar","Apr","May","Jun","Jul","Aug","Sep","Oct","Nov","Dec"}, 0), 1, 2, 3, 4, 5, 6, 7, 8, 9, 10, 11, 12), MID(D4487, 9, 2)), "yyyy-mm-dd")</f>
        <v>1979-04-07</v>
      </c>
      <c r="F4487" s="1" t="str">
        <f t="shared" si="491"/>
        <v>06:20:00</v>
      </c>
      <c r="G4487" s="9" t="str">
        <f t="shared" si="492"/>
        <v>April</v>
      </c>
      <c r="H4487" s="5" t="str">
        <f t="shared" si="493"/>
        <v>1979</v>
      </c>
      <c r="I4487" s="1" t="s">
        <v>9134</v>
      </c>
      <c r="J4487" s="1" t="str">
        <f t="shared" si="494"/>
        <v xml:space="preserve">Cosmos-3M </v>
      </c>
      <c r="K4487" s="1" t="str">
        <f t="shared" si="495"/>
        <v>Cosmos 1091</v>
      </c>
      <c r="L4487" s="1" t="s">
        <v>346</v>
      </c>
      <c r="M4487" s="1"/>
      <c r="N4487" s="1">
        <f t="shared" si="496"/>
        <v>0</v>
      </c>
      <c r="O4487" s="1" t="s">
        <v>9</v>
      </c>
    </row>
    <row r="4488" spans="1:15" x14ac:dyDescent="0.3">
      <c r="A4488" s="1" t="s">
        <v>6140</v>
      </c>
      <c r="B4488" s="1" t="s">
        <v>6615</v>
      </c>
      <c r="C4488" s="1" t="str">
        <f t="shared" si="490"/>
        <v>Russia</v>
      </c>
      <c r="D4488" s="1" t="s">
        <v>9135</v>
      </c>
      <c r="E4488" s="7" t="str">
        <f>TEXT(DATE(MID(D4488, 13, 4), CHOOSE(MATCH( MID(D4488, 5, 3), {"Jan","Feb","Mar","Apr","May","Jun","Jul","Aug","Sep","Oct","Nov","Dec"}, 0), 1, 2, 3, 4, 5, 6, 7, 8, 9, 10, 11, 12), MID(D4488, 9, 2)), "yyyy-mm-dd")</f>
        <v>1979-03-31</v>
      </c>
      <c r="F4488" s="1" t="str">
        <f t="shared" si="491"/>
        <v>10:45:00</v>
      </c>
      <c r="G4488" s="9" t="str">
        <f t="shared" si="492"/>
        <v>March</v>
      </c>
      <c r="H4488" s="5" t="str">
        <f t="shared" si="493"/>
        <v>1979</v>
      </c>
      <c r="I4488" s="1" t="s">
        <v>9136</v>
      </c>
      <c r="J4488" s="1" t="str">
        <f t="shared" si="494"/>
        <v xml:space="preserve">Soyuz U </v>
      </c>
      <c r="K4488" s="1" t="str">
        <f t="shared" si="495"/>
        <v>Cosmos 1090</v>
      </c>
      <c r="L4488" s="1" t="s">
        <v>346</v>
      </c>
      <c r="M4488" s="1">
        <v>20</v>
      </c>
      <c r="N4488" s="1">
        <f t="shared" si="496"/>
        <v>1660</v>
      </c>
      <c r="O4488" s="1" t="s">
        <v>9</v>
      </c>
    </row>
    <row r="4489" spans="1:15" x14ac:dyDescent="0.3">
      <c r="A4489" s="1" t="s">
        <v>6140</v>
      </c>
      <c r="B4489" s="1" t="s">
        <v>6482</v>
      </c>
      <c r="C4489" s="1" t="str">
        <f t="shared" si="490"/>
        <v>Russia</v>
      </c>
      <c r="D4489" s="1" t="s">
        <v>9137</v>
      </c>
      <c r="E4489" s="7" t="str">
        <f>TEXT(DATE(MID(D4489, 13, 4), CHOOSE(MATCH( MID(D4489, 5, 3), {"Jan","Feb","Mar","Apr","May","Jun","Jul","Aug","Sep","Oct","Nov","Dec"}, 0), 1, 2, 3, 4, 5, 6, 7, 8, 9, 10, 11, 12), MID(D4489, 9, 2)), "yyyy-mm-dd")</f>
        <v>1979-03-21</v>
      </c>
      <c r="F4489" s="1" t="str">
        <f t="shared" si="491"/>
        <v>04:13:00</v>
      </c>
      <c r="G4489" s="9" t="str">
        <f t="shared" si="492"/>
        <v>March</v>
      </c>
      <c r="H4489" s="5" t="str">
        <f t="shared" si="493"/>
        <v>1979</v>
      </c>
      <c r="I4489" s="1" t="s">
        <v>9138</v>
      </c>
      <c r="J4489" s="1" t="str">
        <f t="shared" si="494"/>
        <v xml:space="preserve">Cosmos-3M </v>
      </c>
      <c r="K4489" s="1" t="str">
        <f t="shared" si="495"/>
        <v>Cosmos 1089</v>
      </c>
      <c r="L4489" s="1" t="s">
        <v>346</v>
      </c>
      <c r="M4489" s="1"/>
      <c r="N4489" s="1">
        <f t="shared" si="496"/>
        <v>0</v>
      </c>
      <c r="O4489" s="1" t="s">
        <v>9</v>
      </c>
    </row>
    <row r="4490" spans="1:15" x14ac:dyDescent="0.3">
      <c r="A4490" s="1" t="s">
        <v>5603</v>
      </c>
      <c r="B4490" s="1" t="s">
        <v>27</v>
      </c>
      <c r="C4490" s="1" t="str">
        <f t="shared" si="490"/>
        <v>USA</v>
      </c>
      <c r="D4490" s="1" t="s">
        <v>9139</v>
      </c>
      <c r="E4490" s="7" t="str">
        <f>TEXT(DATE(MID(D4490, 13, 4), CHOOSE(MATCH( MID(D4490, 5, 3), {"Jan","Feb","Mar","Apr","May","Jun","Jul","Aug","Sep","Oct","Nov","Dec"}, 0), 1, 2, 3, 4, 5, 6, 7, 8, 9, 10, 11, 12), MID(D4490, 9, 2)), "yyyy-mm-dd")</f>
        <v>1979-03-16</v>
      </c>
      <c r="F4490" s="1" t="str">
        <f t="shared" si="491"/>
        <v>18:30:00</v>
      </c>
      <c r="G4490" s="9" t="str">
        <f t="shared" si="492"/>
        <v>March</v>
      </c>
      <c r="H4490" s="5" t="str">
        <f t="shared" si="493"/>
        <v>1979</v>
      </c>
      <c r="I4490" s="1" t="s">
        <v>9140</v>
      </c>
      <c r="J4490" s="1" t="str">
        <f t="shared" si="494"/>
        <v xml:space="preserve">Titan IIID </v>
      </c>
      <c r="K4490" s="1" t="str">
        <f t="shared" si="495"/>
        <v>KH9-15 &amp; SSF-D-3</v>
      </c>
      <c r="L4490" s="1" t="s">
        <v>346</v>
      </c>
      <c r="M4490" s="1"/>
      <c r="N4490" s="1">
        <f t="shared" si="496"/>
        <v>0</v>
      </c>
      <c r="O4490" s="1" t="s">
        <v>9</v>
      </c>
    </row>
    <row r="4491" spans="1:15" x14ac:dyDescent="0.3">
      <c r="A4491" s="1" t="s">
        <v>6140</v>
      </c>
      <c r="B4491" s="1" t="s">
        <v>6482</v>
      </c>
      <c r="C4491" s="1" t="str">
        <f t="shared" si="490"/>
        <v>Russia</v>
      </c>
      <c r="D4491" s="1" t="s">
        <v>9141</v>
      </c>
      <c r="E4491" s="7" t="str">
        <f>TEXT(DATE(MID(D4491, 13, 4), CHOOSE(MATCH( MID(D4491, 5, 3), {"Jan","Feb","Mar","Apr","May","Jun","Jul","Aug","Sep","Oct","Nov","Dec"}, 0), 1, 2, 3, 4, 5, 6, 7, 8, 9, 10, 11, 12), MID(D4491, 9, 2)), "yyyy-mm-dd")</f>
        <v>1979-03-15</v>
      </c>
      <c r="F4491" s="1" t="str">
        <f t="shared" si="491"/>
        <v>02:58:00</v>
      </c>
      <c r="G4491" s="9" t="str">
        <f t="shared" si="492"/>
        <v>March</v>
      </c>
      <c r="H4491" s="5" t="str">
        <f t="shared" si="493"/>
        <v>1979</v>
      </c>
      <c r="I4491" s="1" t="s">
        <v>9142</v>
      </c>
      <c r="J4491" s="1" t="str">
        <f t="shared" si="494"/>
        <v xml:space="preserve">Cosmos-3M </v>
      </c>
      <c r="K4491" s="1" t="str">
        <f t="shared" si="495"/>
        <v>Cosmos 1081 to 1088</v>
      </c>
      <c r="L4491" s="1" t="s">
        <v>346</v>
      </c>
      <c r="M4491" s="1"/>
      <c r="N4491" s="1">
        <f t="shared" si="496"/>
        <v>0</v>
      </c>
      <c r="O4491" s="1" t="s">
        <v>9</v>
      </c>
    </row>
    <row r="4492" spans="1:15" x14ac:dyDescent="0.3">
      <c r="A4492" s="1" t="s">
        <v>6140</v>
      </c>
      <c r="B4492" s="1" t="s">
        <v>6615</v>
      </c>
      <c r="C4492" s="1" t="str">
        <f t="shared" si="490"/>
        <v>Russia</v>
      </c>
      <c r="D4492" s="1" t="s">
        <v>9143</v>
      </c>
      <c r="E4492" s="7" t="str">
        <f>TEXT(DATE(MID(D4492, 13, 4), CHOOSE(MATCH( MID(D4492, 5, 3), {"Jan","Feb","Mar","Apr","May","Jun","Jul","Aug","Sep","Oct","Nov","Dec"}, 0), 1, 2, 3, 4, 5, 6, 7, 8, 9, 10, 11, 12), MID(D4492, 9, 2)), "yyyy-mm-dd")</f>
        <v>1979-03-14</v>
      </c>
      <c r="F4492" s="1" t="str">
        <f t="shared" si="491"/>
        <v>10:50:00</v>
      </c>
      <c r="G4492" s="9" t="str">
        <f t="shared" si="492"/>
        <v>March</v>
      </c>
      <c r="H4492" s="5" t="str">
        <f t="shared" si="493"/>
        <v>1979</v>
      </c>
      <c r="I4492" s="1" t="s">
        <v>9144</v>
      </c>
      <c r="J4492" s="1" t="str">
        <f t="shared" si="494"/>
        <v xml:space="preserve">Soyuz U </v>
      </c>
      <c r="K4492" s="1" t="str">
        <f t="shared" si="495"/>
        <v>Cosmos 1080</v>
      </c>
      <c r="L4492" s="1" t="s">
        <v>346</v>
      </c>
      <c r="M4492" s="1">
        <v>20</v>
      </c>
      <c r="N4492" s="1">
        <f t="shared" si="496"/>
        <v>1660</v>
      </c>
      <c r="O4492" s="1" t="s">
        <v>9</v>
      </c>
    </row>
    <row r="4493" spans="1:15" x14ac:dyDescent="0.3">
      <c r="A4493" s="1" t="s">
        <v>6140</v>
      </c>
      <c r="B4493" s="1" t="s">
        <v>130</v>
      </c>
      <c r="C4493" s="1" t="str">
        <f t="shared" si="490"/>
        <v>Kazakhstan</v>
      </c>
      <c r="D4493" s="1" t="s">
        <v>9145</v>
      </c>
      <c r="E4493" s="7" t="str">
        <f>TEXT(DATE(MID(D4493, 13, 4), CHOOSE(MATCH( MID(D4493, 5, 3), {"Jan","Feb","Mar","Apr","May","Jun","Jul","Aug","Sep","Oct","Nov","Dec"}, 0), 1, 2, 3, 4, 5, 6, 7, 8, 9, 10, 11, 12), MID(D4493, 9, 2)), "yyyy-mm-dd")</f>
        <v>1979-03-12</v>
      </c>
      <c r="F4493" s="1" t="str">
        <f t="shared" si="491"/>
        <v>05:47:00</v>
      </c>
      <c r="G4493" s="9" t="str">
        <f t="shared" si="492"/>
        <v>March</v>
      </c>
      <c r="H4493" s="5" t="str">
        <f t="shared" si="493"/>
        <v>1979</v>
      </c>
      <c r="I4493" s="1" t="s">
        <v>9146</v>
      </c>
      <c r="J4493" s="1" t="str">
        <f t="shared" si="494"/>
        <v xml:space="preserve">Soyuz U </v>
      </c>
      <c r="K4493" s="1" t="str">
        <f t="shared" si="495"/>
        <v>Progress 5</v>
      </c>
      <c r="L4493" s="1" t="s">
        <v>346</v>
      </c>
      <c r="M4493" s="1">
        <v>20</v>
      </c>
      <c r="N4493" s="1">
        <f t="shared" si="496"/>
        <v>1660</v>
      </c>
      <c r="O4493" s="1" t="s">
        <v>9</v>
      </c>
    </row>
    <row r="4494" spans="1:15" x14ac:dyDescent="0.3">
      <c r="A4494" s="1" t="s">
        <v>6140</v>
      </c>
      <c r="B4494" s="1" t="s">
        <v>5</v>
      </c>
      <c r="C4494" s="1" t="str">
        <f t="shared" si="490"/>
        <v>Russia</v>
      </c>
      <c r="D4494" s="1" t="s">
        <v>9147</v>
      </c>
      <c r="E4494" s="7" t="str">
        <f>TEXT(DATE(MID(D4494, 13, 4), CHOOSE(MATCH( MID(D4494, 5, 3), {"Jan","Feb","Mar","Apr","May","Jun","Jul","Aug","Sep","Oct","Nov","Dec"}, 0), 1, 2, 3, 4, 5, 6, 7, 8, 9, 10, 11, 12), MID(D4494, 9, 2)), "yyyy-mm-dd")</f>
        <v>1979-03-01</v>
      </c>
      <c r="F4494" s="1" t="str">
        <f t="shared" si="491"/>
        <v>18:45:00</v>
      </c>
      <c r="G4494" s="9" t="str">
        <f t="shared" si="492"/>
        <v>March</v>
      </c>
      <c r="H4494" s="5" t="str">
        <f t="shared" si="493"/>
        <v>1979</v>
      </c>
      <c r="I4494" s="1" t="s">
        <v>9148</v>
      </c>
      <c r="J4494" s="1" t="str">
        <f t="shared" si="494"/>
        <v xml:space="preserve">Vostok-2M </v>
      </c>
      <c r="K4494" s="1" t="str">
        <f t="shared" si="495"/>
        <v>Meteor-2 nÂ°5</v>
      </c>
      <c r="L4494" s="1" t="s">
        <v>346</v>
      </c>
      <c r="M4494" s="1"/>
      <c r="N4494" s="1">
        <f t="shared" si="496"/>
        <v>0</v>
      </c>
      <c r="O4494" s="1" t="s">
        <v>9</v>
      </c>
    </row>
    <row r="4495" spans="1:15" x14ac:dyDescent="0.3">
      <c r="A4495" s="1" t="s">
        <v>6140</v>
      </c>
      <c r="B4495" s="1" t="s">
        <v>6482</v>
      </c>
      <c r="C4495" s="1" t="str">
        <f t="shared" si="490"/>
        <v>Russia</v>
      </c>
      <c r="D4495" s="1" t="s">
        <v>9149</v>
      </c>
      <c r="E4495" s="7" t="str">
        <f>TEXT(DATE(MID(D4495, 13, 4), CHOOSE(MATCH( MID(D4495, 5, 3), {"Jan","Feb","Mar","Apr","May","Jun","Jul","Aug","Sep","Oct","Nov","Dec"}, 0), 1, 2, 3, 4, 5, 6, 7, 8, 9, 10, 11, 12), MID(D4495, 9, 2)), "yyyy-mm-dd")</f>
        <v>1979-02-27</v>
      </c>
      <c r="F4495" s="1" t="str">
        <f t="shared" si="491"/>
        <v>17:00:00</v>
      </c>
      <c r="G4495" s="9" t="str">
        <f t="shared" si="492"/>
        <v>February</v>
      </c>
      <c r="H4495" s="5" t="str">
        <f t="shared" si="493"/>
        <v>1979</v>
      </c>
      <c r="I4495" s="1" t="s">
        <v>9150</v>
      </c>
      <c r="J4495" s="1" t="str">
        <f t="shared" si="494"/>
        <v xml:space="preserve">Cosmos-3M </v>
      </c>
      <c r="K4495" s="1" t="str">
        <f t="shared" si="495"/>
        <v>Intercosmos 19</v>
      </c>
      <c r="L4495" s="1" t="s">
        <v>346</v>
      </c>
      <c r="M4495" s="1"/>
      <c r="N4495" s="1">
        <f t="shared" si="496"/>
        <v>0</v>
      </c>
      <c r="O4495" s="1" t="s">
        <v>9</v>
      </c>
    </row>
    <row r="4496" spans="1:15" x14ac:dyDescent="0.3">
      <c r="A4496" s="1" t="s">
        <v>6140</v>
      </c>
      <c r="B4496" s="1" t="s">
        <v>212</v>
      </c>
      <c r="C4496" s="1" t="str">
        <f t="shared" si="490"/>
        <v>Russia</v>
      </c>
      <c r="D4496" s="1" t="s">
        <v>9151</v>
      </c>
      <c r="E4496" s="7" t="str">
        <f>TEXT(DATE(MID(D4496, 13, 4), CHOOSE(MATCH( MID(D4496, 5, 3), {"Jan","Feb","Mar","Apr","May","Jun","Jul","Aug","Sep","Oct","Nov","Dec"}, 0), 1, 2, 3, 4, 5, 6, 7, 8, 9, 10, 11, 12), MID(D4496, 9, 2)), "yyyy-mm-dd")</f>
        <v>1979-02-27</v>
      </c>
      <c r="F4496" s="1" t="str">
        <f t="shared" si="491"/>
        <v>15:00:00</v>
      </c>
      <c r="G4496" s="9" t="str">
        <f t="shared" si="492"/>
        <v>February</v>
      </c>
      <c r="H4496" s="5" t="str">
        <f t="shared" si="493"/>
        <v>1979</v>
      </c>
      <c r="I4496" s="1" t="s">
        <v>9152</v>
      </c>
      <c r="J4496" s="1" t="str">
        <f t="shared" si="494"/>
        <v xml:space="preserve">Soyuz U </v>
      </c>
      <c r="K4496" s="1" t="str">
        <f t="shared" si="495"/>
        <v>Cosmos 1079</v>
      </c>
      <c r="L4496" s="1" t="s">
        <v>346</v>
      </c>
      <c r="M4496" s="1">
        <v>20</v>
      </c>
      <c r="N4496" s="1">
        <f t="shared" si="496"/>
        <v>1660</v>
      </c>
      <c r="O4496" s="1" t="s">
        <v>9</v>
      </c>
    </row>
    <row r="4497" spans="1:15" x14ac:dyDescent="0.3">
      <c r="A4497" s="1" t="s">
        <v>6140</v>
      </c>
      <c r="B4497" s="1" t="s">
        <v>1630</v>
      </c>
      <c r="C4497" s="1" t="str">
        <f t="shared" si="490"/>
        <v>Kazakhstan</v>
      </c>
      <c r="D4497" s="1" t="s">
        <v>9153</v>
      </c>
      <c r="E4497" s="7" t="str">
        <f>TEXT(DATE(MID(D4497, 13, 4), CHOOSE(MATCH( MID(D4497, 5, 3), {"Jan","Feb","Mar","Apr","May","Jun","Jul","Aug","Sep","Oct","Nov","Dec"}, 0), 1, 2, 3, 4, 5, 6, 7, 8, 9, 10, 11, 12), MID(D4497, 9, 2)), "yyyy-mm-dd")</f>
        <v>1979-02-25</v>
      </c>
      <c r="F4497" s="1" t="str">
        <f t="shared" si="491"/>
        <v>11:53:00</v>
      </c>
      <c r="G4497" s="9" t="str">
        <f t="shared" si="492"/>
        <v>February</v>
      </c>
      <c r="H4497" s="5" t="str">
        <f t="shared" si="493"/>
        <v>1979</v>
      </c>
      <c r="I4497" s="1" t="s">
        <v>9154</v>
      </c>
      <c r="J4497" s="1" t="str">
        <f t="shared" si="494"/>
        <v xml:space="preserve">Soyuz U </v>
      </c>
      <c r="K4497" s="1" t="str">
        <f t="shared" si="495"/>
        <v>Soyuz 32</v>
      </c>
      <c r="L4497" s="1" t="s">
        <v>346</v>
      </c>
      <c r="M4497" s="1">
        <v>20</v>
      </c>
      <c r="N4497" s="1">
        <f t="shared" si="496"/>
        <v>1660</v>
      </c>
      <c r="O4497" s="1" t="s">
        <v>9</v>
      </c>
    </row>
    <row r="4498" spans="1:15" x14ac:dyDescent="0.3">
      <c r="A4498" s="1" t="s">
        <v>5556</v>
      </c>
      <c r="B4498" s="1" t="s">
        <v>5557</v>
      </c>
      <c r="C4498" s="1" t="str">
        <f t="shared" si="490"/>
        <v>USA</v>
      </c>
      <c r="D4498" s="1" t="s">
        <v>9155</v>
      </c>
      <c r="E4498" s="7" t="str">
        <f>TEXT(DATE(MID(D4498, 13, 4), CHOOSE(MATCH( MID(D4498, 5, 3), {"Jan","Feb","Mar","Apr","May","Jun","Jul","Aug","Sep","Oct","Nov","Dec"}, 0), 1, 2, 3, 4, 5, 6, 7, 8, 9, 10, 11, 12), MID(D4498, 9, 2)), "yyyy-mm-dd")</f>
        <v>1979-02-24</v>
      </c>
      <c r="F4498" s="1" t="str">
        <f t="shared" si="491"/>
        <v>08:20:00</v>
      </c>
      <c r="G4498" s="9" t="str">
        <f t="shared" si="492"/>
        <v>February</v>
      </c>
      <c r="H4498" s="5" t="str">
        <f t="shared" si="493"/>
        <v>1979</v>
      </c>
      <c r="I4498" s="1" t="s">
        <v>9156</v>
      </c>
      <c r="J4498" s="1" t="str">
        <f t="shared" si="494"/>
        <v xml:space="preserve">Atlas-E/F OIS </v>
      </c>
      <c r="K4498" s="1" t="str">
        <f t="shared" si="495"/>
        <v>Solwind</v>
      </c>
      <c r="L4498" s="1" t="s">
        <v>346</v>
      </c>
      <c r="M4498" s="1"/>
      <c r="N4498" s="1">
        <f t="shared" si="496"/>
        <v>0</v>
      </c>
      <c r="O4498" s="1" t="s">
        <v>9</v>
      </c>
    </row>
    <row r="4499" spans="1:15" x14ac:dyDescent="0.3">
      <c r="A4499" s="1" t="s">
        <v>6140</v>
      </c>
      <c r="B4499" s="1" t="s">
        <v>6615</v>
      </c>
      <c r="C4499" s="1" t="str">
        <f t="shared" si="490"/>
        <v>Russia</v>
      </c>
      <c r="D4499" s="1" t="s">
        <v>9157</v>
      </c>
      <c r="E4499" s="7" t="str">
        <f>TEXT(DATE(MID(D4499, 13, 4), CHOOSE(MATCH( MID(D4499, 5, 3), {"Jan","Feb","Mar","Apr","May","Jun","Jul","Aug","Sep","Oct","Nov","Dec"}, 0), 1, 2, 3, 4, 5, 6, 7, 8, 9, 10, 11, 12), MID(D4499, 9, 2)), "yyyy-mm-dd")</f>
        <v>1979-02-22</v>
      </c>
      <c r="F4499" s="1" t="str">
        <f t="shared" si="491"/>
        <v>12:10:00</v>
      </c>
      <c r="G4499" s="9" t="str">
        <f t="shared" si="492"/>
        <v>February</v>
      </c>
      <c r="H4499" s="5" t="str">
        <f t="shared" si="493"/>
        <v>1979</v>
      </c>
      <c r="I4499" s="1" t="s">
        <v>9158</v>
      </c>
      <c r="J4499" s="1" t="str">
        <f t="shared" si="494"/>
        <v xml:space="preserve">Soyuz U </v>
      </c>
      <c r="K4499" s="1" t="str">
        <f t="shared" si="495"/>
        <v>Cosmos 1078</v>
      </c>
      <c r="L4499" s="1" t="s">
        <v>346</v>
      </c>
      <c r="M4499" s="1">
        <v>20</v>
      </c>
      <c r="N4499" s="1">
        <f t="shared" si="496"/>
        <v>1660</v>
      </c>
      <c r="O4499" s="1" t="s">
        <v>9</v>
      </c>
    </row>
    <row r="4500" spans="1:15" x14ac:dyDescent="0.3">
      <c r="A4500" s="1" t="s">
        <v>6140</v>
      </c>
      <c r="B4500" s="1" t="s">
        <v>6272</v>
      </c>
      <c r="C4500" s="1" t="str">
        <f t="shared" si="490"/>
        <v>Kazakhstan</v>
      </c>
      <c r="D4500" s="1" t="s">
        <v>9159</v>
      </c>
      <c r="E4500" s="7" t="str">
        <f>TEXT(DATE(MID(D4500, 13, 4), CHOOSE(MATCH( MID(D4500, 5, 3), {"Jan","Feb","Mar","Apr","May","Jun","Jul","Aug","Sep","Oct","Nov","Dec"}, 0), 1, 2, 3, 4, 5, 6, 7, 8, 9, 10, 11, 12), MID(D4500, 9, 2)), "yyyy-mm-dd")</f>
        <v>1979-02-21</v>
      </c>
      <c r="F4500" s="1" t="str">
        <f t="shared" si="491"/>
        <v>07:49:00</v>
      </c>
      <c r="G4500" s="9" t="str">
        <f t="shared" si="492"/>
        <v>February</v>
      </c>
      <c r="H4500" s="5" t="str">
        <f t="shared" si="493"/>
        <v>1979</v>
      </c>
      <c r="I4500" s="1" t="s">
        <v>9160</v>
      </c>
      <c r="J4500" s="1" t="str">
        <f t="shared" si="494"/>
        <v xml:space="preserve">Proton-K/Block-DM </v>
      </c>
      <c r="K4500" s="1" t="str">
        <f t="shared" si="495"/>
        <v>Ekran 3</v>
      </c>
      <c r="L4500" s="1" t="s">
        <v>346</v>
      </c>
      <c r="M4500" s="1"/>
      <c r="N4500" s="1">
        <f t="shared" si="496"/>
        <v>0</v>
      </c>
      <c r="O4500" s="1" t="s">
        <v>9</v>
      </c>
    </row>
    <row r="4501" spans="1:15" x14ac:dyDescent="0.3">
      <c r="A4501" s="1" t="s">
        <v>3891</v>
      </c>
      <c r="B4501" s="1" t="s">
        <v>714</v>
      </c>
      <c r="C4501" s="1" t="str">
        <f t="shared" si="490"/>
        <v>Japan</v>
      </c>
      <c r="D4501" s="1" t="s">
        <v>9161</v>
      </c>
      <c r="E4501" s="7" t="str">
        <f>TEXT(DATE(MID(D4501, 13, 4), CHOOSE(MATCH( MID(D4501, 5, 3), {"Jan","Feb","Mar","Apr","May","Jun","Jul","Aug","Sep","Oct","Nov","Dec"}, 0), 1, 2, 3, 4, 5, 6, 7, 8, 9, 10, 11, 12), MID(D4501, 9, 2)), "yyyy-mm-dd")</f>
        <v>1979-02-21</v>
      </c>
      <c r="F4501" s="1" t="str">
        <f t="shared" si="491"/>
        <v>05:00:00</v>
      </c>
      <c r="G4501" s="9" t="str">
        <f t="shared" si="492"/>
        <v>February</v>
      </c>
      <c r="H4501" s="5" t="str">
        <f t="shared" si="493"/>
        <v>1979</v>
      </c>
      <c r="I4501" s="1" t="s">
        <v>9162</v>
      </c>
      <c r="J4501" s="1" t="str">
        <f t="shared" si="494"/>
        <v xml:space="preserve">Mu-III C </v>
      </c>
      <c r="K4501" s="1" t="str">
        <f t="shared" si="495"/>
        <v>Hakucho</v>
      </c>
      <c r="L4501" s="1" t="s">
        <v>346</v>
      </c>
      <c r="M4501" s="1"/>
      <c r="N4501" s="1">
        <f t="shared" si="496"/>
        <v>0</v>
      </c>
      <c r="O4501" s="1" t="s">
        <v>9</v>
      </c>
    </row>
    <row r="4502" spans="1:15" x14ac:dyDescent="0.3">
      <c r="A4502" s="1" t="s">
        <v>657</v>
      </c>
      <c r="B4502" s="1" t="s">
        <v>9094</v>
      </c>
      <c r="C4502" s="1" t="str">
        <f t="shared" si="490"/>
        <v>USA</v>
      </c>
      <c r="D4502" s="1" t="s">
        <v>9163</v>
      </c>
      <c r="E4502" s="7" t="str">
        <f>TEXT(DATE(MID(D4502, 13, 4), CHOOSE(MATCH( MID(D4502, 5, 3), {"Jan","Feb","Mar","Apr","May","Jun","Jul","Aug","Sep","Oct","Nov","Dec"}, 0), 1, 2, 3, 4, 5, 6, 7, 8, 9, 10, 11, 12), MID(D4502, 9, 2)), "yyyy-mm-dd")</f>
        <v>1979-02-18</v>
      </c>
      <c r="F4502" s="1" t="str">
        <f t="shared" si="491"/>
        <v>16:18:00</v>
      </c>
      <c r="G4502" s="9" t="str">
        <f t="shared" si="492"/>
        <v>February</v>
      </c>
      <c r="H4502" s="5" t="str">
        <f t="shared" si="493"/>
        <v>1979</v>
      </c>
      <c r="I4502" s="1" t="s">
        <v>9164</v>
      </c>
      <c r="J4502" s="1" t="str">
        <f t="shared" si="494"/>
        <v xml:space="preserve">Scout D1 </v>
      </c>
      <c r="K4502" s="1" t="str">
        <f t="shared" si="495"/>
        <v>Explorer 60 (SAGE)</v>
      </c>
      <c r="L4502" s="1" t="s">
        <v>346</v>
      </c>
      <c r="M4502" s="1"/>
      <c r="N4502" s="1">
        <f t="shared" si="496"/>
        <v>0</v>
      </c>
      <c r="O4502" s="1" t="s">
        <v>9</v>
      </c>
    </row>
    <row r="4503" spans="1:15" x14ac:dyDescent="0.3">
      <c r="A4503" s="1" t="s">
        <v>6140</v>
      </c>
      <c r="B4503" s="1" t="s">
        <v>6615</v>
      </c>
      <c r="C4503" s="1" t="str">
        <f t="shared" si="490"/>
        <v>Russia</v>
      </c>
      <c r="D4503" s="1" t="s">
        <v>9165</v>
      </c>
      <c r="E4503" s="7" t="str">
        <f>TEXT(DATE(MID(D4503, 13, 4), CHOOSE(MATCH( MID(D4503, 5, 3), {"Jan","Feb","Mar","Apr","May","Jun","Jul","Aug","Sep","Oct","Nov","Dec"}, 0), 1, 2, 3, 4, 5, 6, 7, 8, 9, 10, 11, 12), MID(D4503, 9, 2)), "yyyy-mm-dd")</f>
        <v>1979-02-16</v>
      </c>
      <c r="F4503" s="1" t="str">
        <f t="shared" si="491"/>
        <v>15:00:00</v>
      </c>
      <c r="G4503" s="9" t="str">
        <f t="shared" si="492"/>
        <v>February</v>
      </c>
      <c r="H4503" s="5" t="str">
        <f t="shared" si="493"/>
        <v>1979</v>
      </c>
      <c r="I4503" s="1" t="s">
        <v>9166</v>
      </c>
      <c r="J4503" s="1" t="str">
        <f t="shared" si="494"/>
        <v xml:space="preserve">Soyuz U </v>
      </c>
      <c r="K4503" s="1" t="str">
        <f t="shared" si="495"/>
        <v>Zenit-2M nÂ°447</v>
      </c>
      <c r="L4503" s="1" t="s">
        <v>346</v>
      </c>
      <c r="M4503" s="1">
        <v>20</v>
      </c>
      <c r="N4503" s="1">
        <f t="shared" si="496"/>
        <v>1660</v>
      </c>
      <c r="O4503" s="1" t="s">
        <v>257</v>
      </c>
    </row>
    <row r="4504" spans="1:15" x14ac:dyDescent="0.3">
      <c r="A4504" s="1" t="s">
        <v>6140</v>
      </c>
      <c r="B4504" s="1" t="s">
        <v>5</v>
      </c>
      <c r="C4504" s="1" t="str">
        <f t="shared" si="490"/>
        <v>Russia</v>
      </c>
      <c r="D4504" s="1" t="s">
        <v>9167</v>
      </c>
      <c r="E4504" s="7" t="str">
        <f>TEXT(DATE(MID(D4504, 13, 4), CHOOSE(MATCH( MID(D4504, 5, 3), {"Jan","Feb","Mar","Apr","May","Jun","Jul","Aug","Sep","Oct","Nov","Dec"}, 0), 1, 2, 3, 4, 5, 6, 7, 8, 9, 10, 11, 12), MID(D4504, 9, 2)), "yyyy-mm-dd")</f>
        <v>1979-02-13</v>
      </c>
      <c r="F4504" s="1" t="str">
        <f t="shared" si="491"/>
        <v>21:41:00</v>
      </c>
      <c r="G4504" s="9" t="str">
        <f t="shared" si="492"/>
        <v>February</v>
      </c>
      <c r="H4504" s="5" t="str">
        <f t="shared" si="493"/>
        <v>1979</v>
      </c>
      <c r="I4504" s="1" t="s">
        <v>9168</v>
      </c>
      <c r="J4504" s="1" t="str">
        <f t="shared" si="494"/>
        <v xml:space="preserve">Vostok-2M </v>
      </c>
      <c r="K4504" s="1" t="str">
        <f t="shared" si="495"/>
        <v>Cosmos 1077</v>
      </c>
      <c r="L4504" s="1" t="s">
        <v>346</v>
      </c>
      <c r="M4504" s="1"/>
      <c r="N4504" s="1">
        <f t="shared" si="496"/>
        <v>0</v>
      </c>
      <c r="O4504" s="1" t="s">
        <v>9</v>
      </c>
    </row>
    <row r="4505" spans="1:15" x14ac:dyDescent="0.3">
      <c r="A4505" s="1" t="s">
        <v>6140</v>
      </c>
      <c r="B4505" s="1" t="s">
        <v>3566</v>
      </c>
      <c r="C4505" s="1" t="str">
        <f t="shared" si="490"/>
        <v>Russia</v>
      </c>
      <c r="D4505" s="1" t="s">
        <v>9169</v>
      </c>
      <c r="E4505" s="7" t="str">
        <f>TEXT(DATE(MID(D4505, 13, 4), CHOOSE(MATCH( MID(D4505, 5, 3), {"Jan","Feb","Mar","Apr","May","Jun","Jul","Aug","Sep","Oct","Nov","Dec"}, 0), 1, 2, 3, 4, 5, 6, 7, 8, 9, 10, 11, 12), MID(D4505, 9, 2)), "yyyy-mm-dd")</f>
        <v>1979-02-12</v>
      </c>
      <c r="F4505" s="1" t="str">
        <f t="shared" si="491"/>
        <v>13:00:00</v>
      </c>
      <c r="G4505" s="9" t="str">
        <f t="shared" si="492"/>
        <v>February</v>
      </c>
      <c r="H4505" s="5" t="str">
        <f t="shared" si="493"/>
        <v>1979</v>
      </c>
      <c r="I4505" s="1" t="s">
        <v>9170</v>
      </c>
      <c r="J4505" s="1" t="str">
        <f t="shared" si="494"/>
        <v xml:space="preserve">Tsyklon-3 </v>
      </c>
      <c r="K4505" s="1" t="str">
        <f t="shared" si="495"/>
        <v>Cosmos 1076</v>
      </c>
      <c r="L4505" s="1" t="s">
        <v>346</v>
      </c>
      <c r="M4505" s="1"/>
      <c r="N4505" s="1">
        <f t="shared" si="496"/>
        <v>0</v>
      </c>
      <c r="O4505" s="1" t="s">
        <v>9</v>
      </c>
    </row>
    <row r="4506" spans="1:15" x14ac:dyDescent="0.3">
      <c r="A4506" s="1" t="s">
        <v>6140</v>
      </c>
      <c r="B4506" s="1" t="s">
        <v>6482</v>
      </c>
      <c r="C4506" s="1" t="str">
        <f t="shared" si="490"/>
        <v>Russia</v>
      </c>
      <c r="D4506" s="1" t="s">
        <v>9171</v>
      </c>
      <c r="E4506" s="7" t="str">
        <f>TEXT(DATE(MID(D4506, 13, 4), CHOOSE(MATCH( MID(D4506, 5, 3), {"Jan","Feb","Mar","Apr","May","Jun","Jul","Aug","Sep","Oct","Nov","Dec"}, 0), 1, 2, 3, 4, 5, 6, 7, 8, 9, 10, 11, 12), MID(D4506, 9, 2)), "yyyy-mm-dd")</f>
        <v>1979-02-08</v>
      </c>
      <c r="F4506" s="1" t="str">
        <f t="shared" si="491"/>
        <v>10:00:00</v>
      </c>
      <c r="G4506" s="9" t="str">
        <f t="shared" si="492"/>
        <v>February</v>
      </c>
      <c r="H4506" s="5" t="str">
        <f t="shared" si="493"/>
        <v>1979</v>
      </c>
      <c r="I4506" s="1" t="s">
        <v>9172</v>
      </c>
      <c r="J4506" s="1" t="str">
        <f t="shared" si="494"/>
        <v xml:space="preserve">Cosmos-3M </v>
      </c>
      <c r="K4506" s="1" t="str">
        <f t="shared" si="495"/>
        <v>Cosmos 1075</v>
      </c>
      <c r="L4506" s="1" t="s">
        <v>346</v>
      </c>
      <c r="M4506" s="1"/>
      <c r="N4506" s="1">
        <f t="shared" si="496"/>
        <v>0</v>
      </c>
      <c r="O4506" s="1" t="s">
        <v>9</v>
      </c>
    </row>
    <row r="4507" spans="1:15" x14ac:dyDescent="0.3">
      <c r="A4507" s="1" t="s">
        <v>60</v>
      </c>
      <c r="B4507" s="1" t="s">
        <v>61</v>
      </c>
      <c r="C4507" s="1" t="str">
        <f t="shared" si="490"/>
        <v>Japan</v>
      </c>
      <c r="D4507" s="1" t="s">
        <v>9173</v>
      </c>
      <c r="E4507" s="7" t="str">
        <f>TEXT(DATE(MID(D4507, 13, 4), CHOOSE(MATCH( MID(D4507, 5, 3), {"Jan","Feb","Mar","Apr","May","Jun","Jul","Aug","Sep","Oct","Nov","Dec"}, 0), 1, 2, 3, 4, 5, 6, 7, 8, 9, 10, 11, 12), MID(D4507, 9, 2)), "yyyy-mm-dd")</f>
        <v>1979-02-06</v>
      </c>
      <c r="F4507" s="1" t="str">
        <f t="shared" si="491"/>
        <v>08:46:00</v>
      </c>
      <c r="G4507" s="9" t="str">
        <f t="shared" si="492"/>
        <v>February</v>
      </c>
      <c r="H4507" s="5" t="str">
        <f t="shared" si="493"/>
        <v>1979</v>
      </c>
      <c r="I4507" s="1" t="s">
        <v>9174</v>
      </c>
      <c r="J4507" s="1" t="str">
        <f t="shared" si="494"/>
        <v xml:space="preserve">N-I Star-37E </v>
      </c>
      <c r="K4507" s="1" t="str">
        <f t="shared" si="495"/>
        <v>Ayame 1</v>
      </c>
      <c r="L4507" s="1" t="s">
        <v>346</v>
      </c>
      <c r="M4507" s="1"/>
      <c r="N4507" s="1">
        <f t="shared" si="496"/>
        <v>0</v>
      </c>
      <c r="O4507" s="1" t="s">
        <v>257</v>
      </c>
    </row>
    <row r="4508" spans="1:15" x14ac:dyDescent="0.3">
      <c r="A4508" s="1" t="s">
        <v>6140</v>
      </c>
      <c r="B4508" s="1" t="s">
        <v>130</v>
      </c>
      <c r="C4508" s="1" t="str">
        <f t="shared" si="490"/>
        <v>Kazakhstan</v>
      </c>
      <c r="D4508" s="1" t="s">
        <v>9175</v>
      </c>
      <c r="E4508" s="7" t="str">
        <f>TEXT(DATE(MID(D4508, 13, 4), CHOOSE(MATCH( MID(D4508, 5, 3), {"Jan","Feb","Mar","Apr","May","Jun","Jul","Aug","Sep","Oct","Nov","Dec"}, 0), 1, 2, 3, 4, 5, 6, 7, 8, 9, 10, 11, 12), MID(D4508, 9, 2)), "yyyy-mm-dd")</f>
        <v>1979-01-31</v>
      </c>
      <c r="F4508" s="1" t="str">
        <f t="shared" si="491"/>
        <v>09:00:00</v>
      </c>
      <c r="G4508" s="9" t="str">
        <f t="shared" si="492"/>
        <v>January</v>
      </c>
      <c r="H4508" s="5" t="str">
        <f t="shared" si="493"/>
        <v>1979</v>
      </c>
      <c r="I4508" s="1" t="s">
        <v>9176</v>
      </c>
      <c r="J4508" s="1" t="str">
        <f t="shared" si="494"/>
        <v xml:space="preserve">Soyuz U </v>
      </c>
      <c r="K4508" s="1" t="str">
        <f t="shared" si="495"/>
        <v>Cosmos 1074</v>
      </c>
      <c r="L4508" s="1" t="s">
        <v>346</v>
      </c>
      <c r="M4508" s="1">
        <v>20</v>
      </c>
      <c r="N4508" s="1">
        <f t="shared" si="496"/>
        <v>1660</v>
      </c>
      <c r="O4508" s="1" t="s">
        <v>9</v>
      </c>
    </row>
    <row r="4509" spans="1:15" x14ac:dyDescent="0.3">
      <c r="A4509" s="1" t="s">
        <v>5722</v>
      </c>
      <c r="B4509" s="1" t="s">
        <v>3160</v>
      </c>
      <c r="C4509" s="1" t="str">
        <f t="shared" si="490"/>
        <v>USA</v>
      </c>
      <c r="D4509" s="1" t="s">
        <v>9177</v>
      </c>
      <c r="E4509" s="7" t="str">
        <f>TEXT(DATE(MID(D4509, 13, 4), CHOOSE(MATCH( MID(D4509, 5, 3), {"Jan","Feb","Mar","Apr","May","Jun","Jul","Aug","Sep","Oct","Nov","Dec"}, 0), 1, 2, 3, 4, 5, 6, 7, 8, 9, 10, 11, 12), MID(D4509, 9, 2)), "yyyy-mm-dd")</f>
        <v>1979-01-30</v>
      </c>
      <c r="F4509" s="1" t="str">
        <f t="shared" si="491"/>
        <v>21:42:00</v>
      </c>
      <c r="G4509" s="9" t="str">
        <f t="shared" si="492"/>
        <v>January</v>
      </c>
      <c r="H4509" s="5" t="str">
        <f t="shared" si="493"/>
        <v>1979</v>
      </c>
      <c r="I4509" s="1" t="s">
        <v>9178</v>
      </c>
      <c r="J4509" s="1" t="str">
        <f t="shared" si="494"/>
        <v xml:space="preserve">Delta 2914 </v>
      </c>
      <c r="K4509" s="1" t="str">
        <f t="shared" si="495"/>
        <v>SCATHA</v>
      </c>
      <c r="L4509" s="1" t="s">
        <v>346</v>
      </c>
      <c r="M4509" s="1"/>
      <c r="N4509" s="1">
        <f t="shared" si="496"/>
        <v>0</v>
      </c>
      <c r="O4509" s="1" t="s">
        <v>9</v>
      </c>
    </row>
    <row r="4510" spans="1:15" x14ac:dyDescent="0.3">
      <c r="A4510" s="1" t="s">
        <v>6140</v>
      </c>
      <c r="B4510" s="1" t="s">
        <v>5</v>
      </c>
      <c r="C4510" s="1" t="str">
        <f t="shared" si="490"/>
        <v>Russia</v>
      </c>
      <c r="D4510" s="1" t="s">
        <v>9179</v>
      </c>
      <c r="E4510" s="7" t="str">
        <f>TEXT(DATE(MID(D4510, 13, 4), CHOOSE(MATCH( MID(D4510, 5, 3), {"Jan","Feb","Mar","Apr","May","Jun","Jul","Aug","Sep","Oct","Nov","Dec"}, 0), 1, 2, 3, 4, 5, 6, 7, 8, 9, 10, 11, 12), MID(D4510, 9, 2)), "yyyy-mm-dd")</f>
        <v>1979-01-30</v>
      </c>
      <c r="F4510" s="1" t="str">
        <f t="shared" si="491"/>
        <v>15:15:00</v>
      </c>
      <c r="G4510" s="9" t="str">
        <f t="shared" si="492"/>
        <v>January</v>
      </c>
      <c r="H4510" s="5" t="str">
        <f t="shared" si="493"/>
        <v>1979</v>
      </c>
      <c r="I4510" s="1" t="s">
        <v>9180</v>
      </c>
      <c r="J4510" s="1" t="str">
        <f t="shared" si="494"/>
        <v xml:space="preserve">Soyuz U </v>
      </c>
      <c r="K4510" s="1" t="str">
        <f t="shared" si="495"/>
        <v>Cosmos 1073</v>
      </c>
      <c r="L4510" s="1" t="s">
        <v>346</v>
      </c>
      <c r="M4510" s="1">
        <v>20</v>
      </c>
      <c r="N4510" s="1">
        <f t="shared" si="496"/>
        <v>1660</v>
      </c>
      <c r="O4510" s="1" t="s">
        <v>9</v>
      </c>
    </row>
    <row r="4511" spans="1:15" x14ac:dyDescent="0.3">
      <c r="A4511" s="1" t="s">
        <v>6140</v>
      </c>
      <c r="B4511" s="1" t="s">
        <v>130</v>
      </c>
      <c r="C4511" s="1" t="str">
        <f t="shared" si="490"/>
        <v>Kazakhstan</v>
      </c>
      <c r="D4511" s="1" t="s">
        <v>9181</v>
      </c>
      <c r="E4511" s="7" t="str">
        <f>TEXT(DATE(MID(D4511, 13, 4), CHOOSE(MATCH( MID(D4511, 5, 3), {"Jan","Feb","Mar","Apr","May","Jun","Jul","Aug","Sep","Oct","Nov","Dec"}, 0), 1, 2, 3, 4, 5, 6, 7, 8, 9, 10, 11, 12), MID(D4511, 9, 2)), "yyyy-mm-dd")</f>
        <v>1979-01-25</v>
      </c>
      <c r="F4511" s="1" t="str">
        <f t="shared" si="491"/>
        <v>05:43:00</v>
      </c>
      <c r="G4511" s="9" t="str">
        <f t="shared" si="492"/>
        <v>January</v>
      </c>
      <c r="H4511" s="5" t="str">
        <f t="shared" si="493"/>
        <v>1979</v>
      </c>
      <c r="I4511" s="1" t="s">
        <v>9182</v>
      </c>
      <c r="J4511" s="1" t="str">
        <f t="shared" si="494"/>
        <v xml:space="preserve">Vostok-2M </v>
      </c>
      <c r="K4511" s="1" t="str">
        <f t="shared" si="495"/>
        <v>Meteor-Priroda nÂ°3</v>
      </c>
      <c r="L4511" s="1" t="s">
        <v>346</v>
      </c>
      <c r="M4511" s="1"/>
      <c r="N4511" s="1">
        <f t="shared" si="496"/>
        <v>0</v>
      </c>
      <c r="O4511" s="1" t="s">
        <v>9</v>
      </c>
    </row>
    <row r="4512" spans="1:15" x14ac:dyDescent="0.3">
      <c r="A4512" s="1" t="s">
        <v>6140</v>
      </c>
      <c r="B4512" s="1" t="s">
        <v>5</v>
      </c>
      <c r="C4512" s="1" t="str">
        <f t="shared" si="490"/>
        <v>Russia</v>
      </c>
      <c r="D4512" s="1" t="s">
        <v>9183</v>
      </c>
      <c r="E4512" s="7" t="str">
        <f>TEXT(DATE(MID(D4512, 13, 4), CHOOSE(MATCH( MID(D4512, 5, 3), {"Jan","Feb","Mar","Apr","May","Jun","Jul","Aug","Sep","Oct","Nov","Dec"}, 0), 1, 2, 3, 4, 5, 6, 7, 8, 9, 10, 11, 12), MID(D4512, 9, 2)), "yyyy-mm-dd")</f>
        <v>1979-01-18</v>
      </c>
      <c r="F4512" s="1" t="str">
        <f t="shared" si="491"/>
        <v>15:42:00</v>
      </c>
      <c r="G4512" s="9" t="str">
        <f t="shared" si="492"/>
        <v>January</v>
      </c>
      <c r="H4512" s="5" t="str">
        <f t="shared" si="493"/>
        <v>1979</v>
      </c>
      <c r="I4512" s="1" t="s">
        <v>9184</v>
      </c>
      <c r="J4512" s="1" t="str">
        <f t="shared" si="494"/>
        <v xml:space="preserve">Molniya-M /Block ML </v>
      </c>
      <c r="K4512" s="1" t="str">
        <f t="shared" si="495"/>
        <v>Molniya-3 nÂ°78</v>
      </c>
      <c r="L4512" s="1" t="s">
        <v>346</v>
      </c>
      <c r="M4512" s="1"/>
      <c r="N4512" s="1">
        <f t="shared" si="496"/>
        <v>0</v>
      </c>
      <c r="O4512" s="1" t="s">
        <v>9</v>
      </c>
    </row>
    <row r="4513" spans="1:15" x14ac:dyDescent="0.3">
      <c r="A4513" s="1" t="s">
        <v>6140</v>
      </c>
      <c r="B4513" s="1" t="s">
        <v>3373</v>
      </c>
      <c r="C4513" s="1" t="str">
        <f t="shared" si="490"/>
        <v>Russia</v>
      </c>
      <c r="D4513" s="1" t="s">
        <v>9185</v>
      </c>
      <c r="E4513" s="7" t="str">
        <f>TEXT(DATE(MID(D4513, 13, 4), CHOOSE(MATCH( MID(D4513, 5, 3), {"Jan","Feb","Mar","Apr","May","Jun","Jul","Aug","Sep","Oct","Nov","Dec"}, 0), 1, 2, 3, 4, 5, 6, 7, 8, 9, 10, 11, 12), MID(D4513, 9, 2)), "yyyy-mm-dd")</f>
        <v>1979-01-16</v>
      </c>
      <c r="F4513" s="1" t="str">
        <f t="shared" si="491"/>
        <v>17:37:00</v>
      </c>
      <c r="G4513" s="9" t="str">
        <f t="shared" si="492"/>
        <v>January</v>
      </c>
      <c r="H4513" s="5" t="str">
        <f t="shared" si="493"/>
        <v>1979</v>
      </c>
      <c r="I4513" s="1" t="s">
        <v>9186</v>
      </c>
      <c r="J4513" s="1" t="str">
        <f t="shared" si="494"/>
        <v xml:space="preserve">Cosmos-3M </v>
      </c>
      <c r="K4513" s="1" t="str">
        <f t="shared" si="495"/>
        <v>Cosmos 1072</v>
      </c>
      <c r="L4513" s="1" t="s">
        <v>346</v>
      </c>
      <c r="M4513" s="1"/>
      <c r="N4513" s="1">
        <f t="shared" si="496"/>
        <v>0</v>
      </c>
      <c r="O4513" s="1" t="s">
        <v>9</v>
      </c>
    </row>
    <row r="4514" spans="1:15" x14ac:dyDescent="0.3">
      <c r="A4514" s="1" t="s">
        <v>6140</v>
      </c>
      <c r="B4514" s="1" t="s">
        <v>5</v>
      </c>
      <c r="C4514" s="1" t="str">
        <f t="shared" si="490"/>
        <v>Russia</v>
      </c>
      <c r="D4514" s="1" t="s">
        <v>9187</v>
      </c>
      <c r="E4514" s="7" t="str">
        <f>TEXT(DATE(MID(D4514, 13, 4), CHOOSE(MATCH( MID(D4514, 5, 3), {"Jan","Feb","Mar","Apr","May","Jun","Jul","Aug","Sep","Oct","Nov","Dec"}, 0), 1, 2, 3, 4, 5, 6, 7, 8, 9, 10, 11, 12), MID(D4514, 9, 2)), "yyyy-mm-dd")</f>
        <v>1979-01-13</v>
      </c>
      <c r="F4514" s="1" t="str">
        <f t="shared" si="491"/>
        <v>15:30:00</v>
      </c>
      <c r="G4514" s="9" t="str">
        <f t="shared" si="492"/>
        <v>January</v>
      </c>
      <c r="H4514" s="5" t="str">
        <f t="shared" si="493"/>
        <v>1979</v>
      </c>
      <c r="I4514" s="1" t="s">
        <v>9188</v>
      </c>
      <c r="J4514" s="1" t="str">
        <f t="shared" si="494"/>
        <v xml:space="preserve">Soyuz U </v>
      </c>
      <c r="K4514" s="1" t="str">
        <f t="shared" si="495"/>
        <v>Cosmos 1071</v>
      </c>
      <c r="L4514" s="1" t="s">
        <v>346</v>
      </c>
      <c r="M4514" s="1">
        <v>20</v>
      </c>
      <c r="N4514" s="1">
        <f t="shared" si="496"/>
        <v>1660</v>
      </c>
      <c r="O4514" s="1" t="s">
        <v>9</v>
      </c>
    </row>
    <row r="4515" spans="1:15" x14ac:dyDescent="0.3">
      <c r="A4515" s="1" t="s">
        <v>6140</v>
      </c>
      <c r="B4515" s="1" t="s">
        <v>212</v>
      </c>
      <c r="C4515" s="1" t="str">
        <f t="shared" si="490"/>
        <v>Russia</v>
      </c>
      <c r="D4515" s="1" t="s">
        <v>9189</v>
      </c>
      <c r="E4515" s="7" t="str">
        <f>TEXT(DATE(MID(D4515, 13, 4), CHOOSE(MATCH( MID(D4515, 5, 3), {"Jan","Feb","Mar","Apr","May","Jun","Jul","Aug","Sep","Oct","Nov","Dec"}, 0), 1, 2, 3, 4, 5, 6, 7, 8, 9, 10, 11, 12), MID(D4515, 9, 2)), "yyyy-mm-dd")</f>
        <v>1979-01-11</v>
      </c>
      <c r="F4515" s="1" t="str">
        <f t="shared" si="491"/>
        <v>15:00:00</v>
      </c>
      <c r="G4515" s="9" t="str">
        <f t="shared" si="492"/>
        <v>January</v>
      </c>
      <c r="H4515" s="5" t="str">
        <f t="shared" si="493"/>
        <v>1979</v>
      </c>
      <c r="I4515" s="1" t="s">
        <v>9190</v>
      </c>
      <c r="J4515" s="1" t="str">
        <f t="shared" si="494"/>
        <v xml:space="preserve">Soyuz U </v>
      </c>
      <c r="K4515" s="1" t="str">
        <f t="shared" si="495"/>
        <v>Cosmos 1070</v>
      </c>
      <c r="L4515" s="1" t="s">
        <v>346</v>
      </c>
      <c r="M4515" s="1">
        <v>20</v>
      </c>
      <c r="N4515" s="1">
        <f t="shared" si="496"/>
        <v>1660</v>
      </c>
      <c r="O4515" s="1" t="s">
        <v>9</v>
      </c>
    </row>
    <row r="4516" spans="1:15" x14ac:dyDescent="0.3">
      <c r="A4516" s="1" t="s">
        <v>6140</v>
      </c>
      <c r="B4516" s="1" t="s">
        <v>6615</v>
      </c>
      <c r="C4516" s="1" t="str">
        <f t="shared" si="490"/>
        <v>Russia</v>
      </c>
      <c r="D4516" s="1" t="s">
        <v>9191</v>
      </c>
      <c r="E4516" s="7" t="str">
        <f>TEXT(DATE(MID(D4516, 13, 4), CHOOSE(MATCH( MID(D4516, 5, 3), {"Jan","Feb","Mar","Apr","May","Jun","Jul","Aug","Sep","Oct","Nov","Dec"}, 0), 1, 2, 3, 4, 5, 6, 7, 8, 9, 10, 11, 12), MID(D4516, 9, 2)), "yyyy-mm-dd")</f>
        <v>1978-12-28</v>
      </c>
      <c r="F4516" s="1" t="str">
        <f t="shared" si="491"/>
        <v>16:30:00</v>
      </c>
      <c r="G4516" s="9" t="str">
        <f t="shared" si="492"/>
        <v>December</v>
      </c>
      <c r="H4516" s="5" t="str">
        <f t="shared" si="493"/>
        <v>1978</v>
      </c>
      <c r="I4516" s="1" t="s">
        <v>9192</v>
      </c>
      <c r="J4516" s="1" t="str">
        <f t="shared" si="494"/>
        <v xml:space="preserve">Soyuz U </v>
      </c>
      <c r="K4516" s="1" t="str">
        <f t="shared" si="495"/>
        <v>Cosmos 1069</v>
      </c>
      <c r="L4516" s="1" t="s">
        <v>346</v>
      </c>
      <c r="M4516" s="1">
        <v>20</v>
      </c>
      <c r="N4516" s="1">
        <f t="shared" si="496"/>
        <v>1660</v>
      </c>
      <c r="O4516" s="1" t="s">
        <v>9</v>
      </c>
    </row>
    <row r="4517" spans="1:15" x14ac:dyDescent="0.3">
      <c r="A4517" s="1" t="s">
        <v>6140</v>
      </c>
      <c r="B4517" s="1" t="s">
        <v>5</v>
      </c>
      <c r="C4517" s="1" t="str">
        <f t="shared" si="490"/>
        <v>Russia</v>
      </c>
      <c r="D4517" s="1" t="s">
        <v>9193</v>
      </c>
      <c r="E4517" s="7" t="str">
        <f>TEXT(DATE(MID(D4517, 13, 4), CHOOSE(MATCH( MID(D4517, 5, 3), {"Jan","Feb","Mar","Apr","May","Jun","Jul","Aug","Sep","Oct","Nov","Dec"}, 0), 1, 2, 3, 4, 5, 6, 7, 8, 9, 10, 11, 12), MID(D4517, 9, 2)), "yyyy-mm-dd")</f>
        <v>1978-12-26</v>
      </c>
      <c r="F4517" s="1" t="str">
        <f t="shared" si="491"/>
        <v>15:30:00</v>
      </c>
      <c r="G4517" s="9" t="str">
        <f t="shared" si="492"/>
        <v>December</v>
      </c>
      <c r="H4517" s="5" t="str">
        <f t="shared" si="493"/>
        <v>1978</v>
      </c>
      <c r="I4517" s="1" t="s">
        <v>9194</v>
      </c>
      <c r="J4517" s="1" t="str">
        <f t="shared" si="494"/>
        <v xml:space="preserve">Soyuz U </v>
      </c>
      <c r="K4517" s="1" t="str">
        <f t="shared" si="495"/>
        <v>Cosmos 1068</v>
      </c>
      <c r="L4517" s="1" t="s">
        <v>346</v>
      </c>
      <c r="M4517" s="1">
        <v>20</v>
      </c>
      <c r="N4517" s="1">
        <f t="shared" si="496"/>
        <v>1660</v>
      </c>
      <c r="O4517" s="1" t="s">
        <v>117</v>
      </c>
    </row>
    <row r="4518" spans="1:15" x14ac:dyDescent="0.3">
      <c r="A4518" s="1" t="s">
        <v>6140</v>
      </c>
      <c r="B4518" s="1" t="s">
        <v>6482</v>
      </c>
      <c r="C4518" s="1" t="str">
        <f t="shared" si="490"/>
        <v>Russia</v>
      </c>
      <c r="D4518" s="1" t="s">
        <v>9195</v>
      </c>
      <c r="E4518" s="7" t="str">
        <f>TEXT(DATE(MID(D4518, 13, 4), CHOOSE(MATCH( MID(D4518, 5, 3), {"Jan","Feb","Mar","Apr","May","Jun","Jul","Aug","Sep","Oct","Nov","Dec"}, 0), 1, 2, 3, 4, 5, 6, 7, 8, 9, 10, 11, 12), MID(D4518, 9, 2)), "yyyy-mm-dd")</f>
        <v>1978-12-26</v>
      </c>
      <c r="F4518" s="1" t="str">
        <f t="shared" si="491"/>
        <v>13:30:00</v>
      </c>
      <c r="G4518" s="9" t="str">
        <f t="shared" si="492"/>
        <v>December</v>
      </c>
      <c r="H4518" s="5" t="str">
        <f t="shared" si="493"/>
        <v>1978</v>
      </c>
      <c r="I4518" s="1" t="s">
        <v>9196</v>
      </c>
      <c r="J4518" s="1" t="str">
        <f t="shared" si="494"/>
        <v xml:space="preserve">Cosmos-3M </v>
      </c>
      <c r="K4518" s="1" t="str">
        <f t="shared" si="495"/>
        <v>Cosmos 1067</v>
      </c>
      <c r="L4518" s="1" t="s">
        <v>346</v>
      </c>
      <c r="M4518" s="1"/>
      <c r="N4518" s="1">
        <f t="shared" si="496"/>
        <v>0</v>
      </c>
      <c r="O4518" s="1" t="s">
        <v>9</v>
      </c>
    </row>
    <row r="4519" spans="1:15" x14ac:dyDescent="0.3">
      <c r="A4519" s="1" t="s">
        <v>6140</v>
      </c>
      <c r="B4519" s="1" t="s">
        <v>212</v>
      </c>
      <c r="C4519" s="1" t="str">
        <f t="shared" si="490"/>
        <v>Russia</v>
      </c>
      <c r="D4519" s="1" t="s">
        <v>9197</v>
      </c>
      <c r="E4519" s="7" t="str">
        <f>TEXT(DATE(MID(D4519, 13, 4), CHOOSE(MATCH( MID(D4519, 5, 3), {"Jan","Feb","Mar","Apr","May","Jun","Jul","Aug","Sep","Oct","Nov","Dec"}, 0), 1, 2, 3, 4, 5, 6, 7, 8, 9, 10, 11, 12), MID(D4519, 9, 2)), "yyyy-mm-dd")</f>
        <v>1978-12-23</v>
      </c>
      <c r="F4519" s="1" t="str">
        <f t="shared" si="491"/>
        <v>08:39:00</v>
      </c>
      <c r="G4519" s="9" t="str">
        <f t="shared" si="492"/>
        <v>December</v>
      </c>
      <c r="H4519" s="5" t="str">
        <f t="shared" si="493"/>
        <v>1978</v>
      </c>
      <c r="I4519" s="1" t="s">
        <v>9198</v>
      </c>
      <c r="J4519" s="1" t="str">
        <f t="shared" si="494"/>
        <v xml:space="preserve">Vostok-2M </v>
      </c>
      <c r="K4519" s="1" t="str">
        <f t="shared" si="495"/>
        <v>Cosmos 1066</v>
      </c>
      <c r="L4519" s="1" t="s">
        <v>346</v>
      </c>
      <c r="M4519" s="1"/>
      <c r="N4519" s="1">
        <f t="shared" si="496"/>
        <v>0</v>
      </c>
      <c r="O4519" s="1" t="s">
        <v>9</v>
      </c>
    </row>
    <row r="4520" spans="1:15" x14ac:dyDescent="0.3">
      <c r="A4520" s="1" t="s">
        <v>6140</v>
      </c>
      <c r="B4520" s="1" t="s">
        <v>4882</v>
      </c>
      <c r="C4520" s="1" t="str">
        <f t="shared" si="490"/>
        <v>Russia</v>
      </c>
      <c r="D4520" s="1" t="s">
        <v>9199</v>
      </c>
      <c r="E4520" s="7" t="str">
        <f>TEXT(DATE(MID(D4520, 13, 4), CHOOSE(MATCH( MID(D4520, 5, 3), {"Jan","Feb","Mar","Apr","May","Jun","Jul","Aug","Sep","Oct","Nov","Dec"}, 0), 1, 2, 3, 4, 5, 6, 7, 8, 9, 10, 11, 12), MID(D4520, 9, 2)), "yyyy-mm-dd")</f>
        <v>1978-12-22</v>
      </c>
      <c r="F4520" s="1" t="str">
        <f t="shared" si="491"/>
        <v>22:00:00</v>
      </c>
      <c r="G4520" s="9" t="str">
        <f t="shared" si="492"/>
        <v>December</v>
      </c>
      <c r="H4520" s="5" t="str">
        <f t="shared" si="493"/>
        <v>1978</v>
      </c>
      <c r="I4520" s="1" t="s">
        <v>9200</v>
      </c>
      <c r="J4520" s="1" t="str">
        <f t="shared" si="494"/>
        <v xml:space="preserve">Cosmos-3M </v>
      </c>
      <c r="K4520" s="1" t="str">
        <f t="shared" si="495"/>
        <v>Cosmos 1065</v>
      </c>
      <c r="L4520" s="1" t="s">
        <v>346</v>
      </c>
      <c r="M4520" s="1"/>
      <c r="N4520" s="1">
        <f t="shared" si="496"/>
        <v>0</v>
      </c>
      <c r="O4520" s="1" t="s">
        <v>9</v>
      </c>
    </row>
    <row r="4521" spans="1:15" x14ac:dyDescent="0.3">
      <c r="A4521" s="1" t="s">
        <v>6140</v>
      </c>
      <c r="B4521" s="1" t="s">
        <v>3373</v>
      </c>
      <c r="C4521" s="1" t="str">
        <f t="shared" si="490"/>
        <v>Russia</v>
      </c>
      <c r="D4521" s="1" t="s">
        <v>9201</v>
      </c>
      <c r="E4521" s="7" t="str">
        <f>TEXT(DATE(MID(D4521, 13, 4), CHOOSE(MATCH( MID(D4521, 5, 3), {"Jan","Feb","Mar","Apr","May","Jun","Jul","Aug","Sep","Oct","Nov","Dec"}, 0), 1, 2, 3, 4, 5, 6, 7, 8, 9, 10, 11, 12), MID(D4521, 9, 2)), "yyyy-mm-dd")</f>
        <v>1978-12-20</v>
      </c>
      <c r="F4521" s="1" t="str">
        <f t="shared" si="491"/>
        <v>20:43:00</v>
      </c>
      <c r="G4521" s="9" t="str">
        <f t="shared" si="492"/>
        <v>December</v>
      </c>
      <c r="H4521" s="5" t="str">
        <f t="shared" si="493"/>
        <v>1978</v>
      </c>
      <c r="I4521" s="1" t="s">
        <v>9202</v>
      </c>
      <c r="J4521" s="1" t="str">
        <f t="shared" si="494"/>
        <v xml:space="preserve">Cosmos-3M </v>
      </c>
      <c r="K4521" s="1" t="str">
        <f t="shared" si="495"/>
        <v>Cosmos 1064</v>
      </c>
      <c r="L4521" s="1" t="s">
        <v>346</v>
      </c>
      <c r="M4521" s="1"/>
      <c r="N4521" s="1">
        <f t="shared" si="496"/>
        <v>0</v>
      </c>
      <c r="O4521" s="1" t="s">
        <v>117</v>
      </c>
    </row>
    <row r="4522" spans="1:15" x14ac:dyDescent="0.3">
      <c r="A4522" s="1" t="s">
        <v>6140</v>
      </c>
      <c r="B4522" s="1" t="s">
        <v>6272</v>
      </c>
      <c r="C4522" s="1" t="str">
        <f t="shared" si="490"/>
        <v>Kazakhstan</v>
      </c>
      <c r="D4522" s="1" t="s">
        <v>9203</v>
      </c>
      <c r="E4522" s="7" t="str">
        <f>TEXT(DATE(MID(D4522, 13, 4), CHOOSE(MATCH( MID(D4522, 5, 3), {"Jan","Feb","Mar","Apr","May","Jun","Jul","Aug","Sep","Oct","Nov","Dec"}, 0), 1, 2, 3, 4, 5, 6, 7, 8, 9, 10, 11, 12), MID(D4522, 9, 2)), "yyyy-mm-dd")</f>
        <v>1978-12-19</v>
      </c>
      <c r="F4522" s="1" t="str">
        <f t="shared" si="491"/>
        <v>12:15:00</v>
      </c>
      <c r="G4522" s="9" t="str">
        <f t="shared" si="492"/>
        <v>December</v>
      </c>
      <c r="H4522" s="5" t="str">
        <f t="shared" si="493"/>
        <v>1978</v>
      </c>
      <c r="I4522" s="1" t="s">
        <v>9204</v>
      </c>
      <c r="J4522" s="1" t="str">
        <f t="shared" si="494"/>
        <v xml:space="preserve">Proton-K/Block-DM </v>
      </c>
      <c r="K4522" s="1" t="str">
        <f t="shared" si="495"/>
        <v>Gorizont 1</v>
      </c>
      <c r="L4522" s="1" t="s">
        <v>346</v>
      </c>
      <c r="M4522" s="1"/>
      <c r="N4522" s="1">
        <f t="shared" si="496"/>
        <v>0</v>
      </c>
      <c r="O4522" s="1" t="s">
        <v>257</v>
      </c>
    </row>
    <row r="4523" spans="1:15" x14ac:dyDescent="0.3">
      <c r="A4523" s="1" t="s">
        <v>6140</v>
      </c>
      <c r="B4523" s="1" t="s">
        <v>5</v>
      </c>
      <c r="C4523" s="1" t="str">
        <f t="shared" si="490"/>
        <v>Russia</v>
      </c>
      <c r="D4523" s="1" t="s">
        <v>9205</v>
      </c>
      <c r="E4523" s="7" t="str">
        <f>TEXT(DATE(MID(D4523, 13, 4), CHOOSE(MATCH( MID(D4523, 5, 3), {"Jan","Feb","Mar","Apr","May","Jun","Jul","Aug","Sep","Oct","Nov","Dec"}, 0), 1, 2, 3, 4, 5, 6, 7, 8, 9, 10, 11, 12), MID(D4523, 9, 2)), "yyyy-mm-dd")</f>
        <v>1978-12-19</v>
      </c>
      <c r="F4523" s="1" t="str">
        <f t="shared" si="491"/>
        <v>01:35:00</v>
      </c>
      <c r="G4523" s="9" t="str">
        <f t="shared" si="492"/>
        <v>December</v>
      </c>
      <c r="H4523" s="5" t="str">
        <f t="shared" si="493"/>
        <v>1978</v>
      </c>
      <c r="I4523" s="1" t="s">
        <v>9206</v>
      </c>
      <c r="J4523" s="1" t="str">
        <f t="shared" si="494"/>
        <v xml:space="preserve">Vostok-2M </v>
      </c>
      <c r="K4523" s="1" t="str">
        <f t="shared" si="495"/>
        <v>Cosmos 1063</v>
      </c>
      <c r="L4523" s="1" t="s">
        <v>346</v>
      </c>
      <c r="M4523" s="1"/>
      <c r="N4523" s="1">
        <f t="shared" si="496"/>
        <v>0</v>
      </c>
      <c r="O4523" s="1" t="s">
        <v>9</v>
      </c>
    </row>
    <row r="4524" spans="1:15" x14ac:dyDescent="0.3">
      <c r="A4524" s="1" t="s">
        <v>5722</v>
      </c>
      <c r="B4524" s="1" t="s">
        <v>3478</v>
      </c>
      <c r="C4524" s="1" t="str">
        <f t="shared" si="490"/>
        <v>USA</v>
      </c>
      <c r="D4524" s="1" t="s">
        <v>9207</v>
      </c>
      <c r="E4524" s="7" t="str">
        <f>TEXT(DATE(MID(D4524, 13, 4), CHOOSE(MATCH( MID(D4524, 5, 3), {"Jan","Feb","Mar","Apr","May","Jun","Jul","Aug","Sep","Oct","Nov","Dec"}, 0), 1, 2, 3, 4, 5, 6, 7, 8, 9, 10, 11, 12), MID(D4524, 9, 2)), "yyyy-mm-dd")</f>
        <v>1978-12-16</v>
      </c>
      <c r="F4524" s="1" t="str">
        <f t="shared" si="491"/>
        <v>00:21:00</v>
      </c>
      <c r="G4524" s="9" t="str">
        <f t="shared" si="492"/>
        <v>December</v>
      </c>
      <c r="H4524" s="5" t="str">
        <f t="shared" si="493"/>
        <v>1978</v>
      </c>
      <c r="I4524" s="1" t="s">
        <v>9208</v>
      </c>
      <c r="J4524" s="1" t="str">
        <f t="shared" si="494"/>
        <v xml:space="preserve">Delta 3914 </v>
      </c>
      <c r="K4524" s="1" t="str">
        <f t="shared" si="495"/>
        <v>Anik-B1</v>
      </c>
      <c r="L4524" s="1" t="s">
        <v>346</v>
      </c>
      <c r="M4524" s="1"/>
      <c r="N4524" s="1">
        <f t="shared" si="496"/>
        <v>0</v>
      </c>
      <c r="O4524" s="1" t="s">
        <v>9</v>
      </c>
    </row>
    <row r="4525" spans="1:15" x14ac:dyDescent="0.3">
      <c r="A4525" s="1" t="s">
        <v>6140</v>
      </c>
      <c r="B4525" s="1" t="s">
        <v>6482</v>
      </c>
      <c r="C4525" s="1" t="str">
        <f t="shared" si="490"/>
        <v>Russia</v>
      </c>
      <c r="D4525" s="1" t="s">
        <v>9209</v>
      </c>
      <c r="E4525" s="7" t="str">
        <f>TEXT(DATE(MID(D4525, 13, 4), CHOOSE(MATCH( MID(D4525, 5, 3), {"Jan","Feb","Mar","Apr","May","Jun","Jul","Aug","Sep","Oct","Nov","Dec"}, 0), 1, 2, 3, 4, 5, 6, 7, 8, 9, 10, 11, 12), MID(D4525, 9, 2)), "yyyy-mm-dd")</f>
        <v>1978-12-15</v>
      </c>
      <c r="F4525" s="1" t="str">
        <f t="shared" si="491"/>
        <v>13:19:00</v>
      </c>
      <c r="G4525" s="9" t="str">
        <f t="shared" si="492"/>
        <v>December</v>
      </c>
      <c r="H4525" s="5" t="str">
        <f t="shared" si="493"/>
        <v>1978</v>
      </c>
      <c r="I4525" s="1" t="s">
        <v>9210</v>
      </c>
      <c r="J4525" s="1" t="str">
        <f t="shared" si="494"/>
        <v xml:space="preserve">Cosmos-3M </v>
      </c>
      <c r="K4525" s="1" t="str">
        <f t="shared" si="495"/>
        <v>Cosmos 1062</v>
      </c>
      <c r="L4525" s="1" t="s">
        <v>346</v>
      </c>
      <c r="M4525" s="1"/>
      <c r="N4525" s="1">
        <f t="shared" si="496"/>
        <v>0</v>
      </c>
      <c r="O4525" s="1" t="s">
        <v>9</v>
      </c>
    </row>
    <row r="4526" spans="1:15" x14ac:dyDescent="0.3">
      <c r="A4526" s="1" t="s">
        <v>6140</v>
      </c>
      <c r="B4526" s="1" t="s">
        <v>5</v>
      </c>
      <c r="C4526" s="1" t="str">
        <f t="shared" si="490"/>
        <v>Russia</v>
      </c>
      <c r="D4526" s="1" t="s">
        <v>9211</v>
      </c>
      <c r="E4526" s="7" t="str">
        <f>TEXT(DATE(MID(D4526, 13, 4), CHOOSE(MATCH( MID(D4526, 5, 3), {"Jan","Feb","Mar","Apr","May","Jun","Jul","Aug","Sep","Oct","Nov","Dec"}, 0), 1, 2, 3, 4, 5, 6, 7, 8, 9, 10, 11, 12), MID(D4526, 9, 2)), "yyyy-mm-dd")</f>
        <v>1978-12-14</v>
      </c>
      <c r="F4526" s="1" t="str">
        <f t="shared" si="491"/>
        <v>15:20:00</v>
      </c>
      <c r="G4526" s="9" t="str">
        <f t="shared" si="492"/>
        <v>December</v>
      </c>
      <c r="H4526" s="5" t="str">
        <f t="shared" si="493"/>
        <v>1978</v>
      </c>
      <c r="I4526" s="1" t="s">
        <v>9212</v>
      </c>
      <c r="J4526" s="1" t="str">
        <f t="shared" si="494"/>
        <v xml:space="preserve">Soyuz U </v>
      </c>
      <c r="K4526" s="1" t="str">
        <f t="shared" si="495"/>
        <v>Cosmos 1061</v>
      </c>
      <c r="L4526" s="1" t="s">
        <v>346</v>
      </c>
      <c r="M4526" s="1">
        <v>20</v>
      </c>
      <c r="N4526" s="1">
        <f t="shared" si="496"/>
        <v>1660</v>
      </c>
      <c r="O4526" s="1" t="s">
        <v>9</v>
      </c>
    </row>
    <row r="4527" spans="1:15" x14ac:dyDescent="0.3">
      <c r="A4527" s="1" t="s">
        <v>5603</v>
      </c>
      <c r="B4527" s="1" t="s">
        <v>11</v>
      </c>
      <c r="C4527" s="1" t="str">
        <f t="shared" si="490"/>
        <v>USA</v>
      </c>
      <c r="D4527" s="1" t="s">
        <v>9213</v>
      </c>
      <c r="E4527" s="7" t="str">
        <f>TEXT(DATE(MID(D4527, 13, 4), CHOOSE(MATCH( MID(D4527, 5, 3), {"Jan","Feb","Mar","Apr","May","Jun","Jul","Aug","Sep","Oct","Nov","Dec"}, 0), 1, 2, 3, 4, 5, 6, 7, 8, 9, 10, 11, 12), MID(D4527, 9, 2)), "yyyy-mm-dd")</f>
        <v>1978-12-14</v>
      </c>
      <c r="F4527" s="1" t="str">
        <f t="shared" si="491"/>
        <v>00:40:00</v>
      </c>
      <c r="G4527" s="9" t="str">
        <f t="shared" si="492"/>
        <v>December</v>
      </c>
      <c r="H4527" s="5" t="str">
        <f t="shared" si="493"/>
        <v>1978</v>
      </c>
      <c r="I4527" s="1" t="s">
        <v>9214</v>
      </c>
      <c r="J4527" s="1" t="str">
        <f t="shared" si="494"/>
        <v xml:space="preserve">Titan III(23)C </v>
      </c>
      <c r="K4527" s="1" t="str">
        <f t="shared" si="495"/>
        <v>DSCS-II 11&amp;12</v>
      </c>
      <c r="L4527" s="1" t="s">
        <v>346</v>
      </c>
      <c r="M4527" s="1"/>
      <c r="N4527" s="1">
        <f t="shared" si="496"/>
        <v>0</v>
      </c>
      <c r="O4527" s="1" t="s">
        <v>9</v>
      </c>
    </row>
    <row r="4528" spans="1:15" x14ac:dyDescent="0.3">
      <c r="A4528" s="1" t="s">
        <v>5556</v>
      </c>
      <c r="B4528" s="1" t="s">
        <v>671</v>
      </c>
      <c r="C4528" s="1" t="str">
        <f t="shared" si="490"/>
        <v>USA</v>
      </c>
      <c r="D4528" s="1" t="s">
        <v>9215</v>
      </c>
      <c r="E4528" s="7" t="str">
        <f>TEXT(DATE(MID(D4528, 13, 4), CHOOSE(MATCH( MID(D4528, 5, 3), {"Jan","Feb","Mar","Apr","May","Jun","Jul","Aug","Sep","Oct","Nov","Dec"}, 0), 1, 2, 3, 4, 5, 6, 7, 8, 9, 10, 11, 12), MID(D4528, 9, 2)), "yyyy-mm-dd")</f>
        <v>1978-12-11</v>
      </c>
      <c r="F4528" s="1" t="str">
        <f t="shared" si="491"/>
        <v>03:59:00</v>
      </c>
      <c r="G4528" s="9" t="str">
        <f t="shared" si="492"/>
        <v>December</v>
      </c>
      <c r="H4528" s="5" t="str">
        <f t="shared" si="493"/>
        <v>1978</v>
      </c>
      <c r="I4528" s="1" t="s">
        <v>9216</v>
      </c>
      <c r="J4528" s="1" t="str">
        <f t="shared" si="494"/>
        <v xml:space="preserve">Atlas-E/F SGS-1 </v>
      </c>
      <c r="K4528" s="1" t="str">
        <f t="shared" si="495"/>
        <v>GPS-4</v>
      </c>
      <c r="L4528" s="1" t="s">
        <v>346</v>
      </c>
      <c r="M4528" s="1"/>
      <c r="N4528" s="1">
        <f t="shared" si="496"/>
        <v>0</v>
      </c>
      <c r="O4528" s="1" t="s">
        <v>9</v>
      </c>
    </row>
    <row r="4529" spans="1:15" x14ac:dyDescent="0.3">
      <c r="A4529" s="1" t="s">
        <v>6140</v>
      </c>
      <c r="B4529" s="1" t="s">
        <v>130</v>
      </c>
      <c r="C4529" s="1" t="str">
        <f t="shared" si="490"/>
        <v>Kazakhstan</v>
      </c>
      <c r="D4529" s="1" t="s">
        <v>9217</v>
      </c>
      <c r="E4529" s="7" t="str">
        <f>TEXT(DATE(MID(D4529, 13, 4), CHOOSE(MATCH( MID(D4529, 5, 3), {"Jan","Feb","Mar","Apr","May","Jun","Jul","Aug","Sep","Oct","Nov","Dec"}, 0), 1, 2, 3, 4, 5, 6, 7, 8, 9, 10, 11, 12), MID(D4529, 9, 2)), "yyyy-mm-dd")</f>
        <v>1978-12-08</v>
      </c>
      <c r="F4529" s="1" t="str">
        <f t="shared" si="491"/>
        <v>09:30:00</v>
      </c>
      <c r="G4529" s="9" t="str">
        <f t="shared" si="492"/>
        <v>December</v>
      </c>
      <c r="H4529" s="5" t="str">
        <f t="shared" si="493"/>
        <v>1978</v>
      </c>
      <c r="I4529" s="1" t="s">
        <v>9218</v>
      </c>
      <c r="J4529" s="1" t="str">
        <f t="shared" si="494"/>
        <v xml:space="preserve">Soyuz U </v>
      </c>
      <c r="K4529" s="1" t="str">
        <f t="shared" si="495"/>
        <v>Cosmos 1060</v>
      </c>
      <c r="L4529" s="1" t="s">
        <v>346</v>
      </c>
      <c r="M4529" s="1">
        <v>20</v>
      </c>
      <c r="N4529" s="1">
        <f t="shared" si="496"/>
        <v>1660</v>
      </c>
      <c r="O4529" s="1" t="s">
        <v>9</v>
      </c>
    </row>
    <row r="4530" spans="1:15" x14ac:dyDescent="0.3">
      <c r="A4530" s="1" t="s">
        <v>6140</v>
      </c>
      <c r="B4530" s="1" t="s">
        <v>6615</v>
      </c>
      <c r="C4530" s="1" t="str">
        <f t="shared" si="490"/>
        <v>Russia</v>
      </c>
      <c r="D4530" s="1" t="s">
        <v>9219</v>
      </c>
      <c r="E4530" s="7" t="str">
        <f>TEXT(DATE(MID(D4530, 13, 4), CHOOSE(MATCH( MID(D4530, 5, 3), {"Jan","Feb","Mar","Apr","May","Jun","Jul","Aug","Sep","Oct","Nov","Dec"}, 0), 1, 2, 3, 4, 5, 6, 7, 8, 9, 10, 11, 12), MID(D4530, 9, 2)), "yyyy-mm-dd")</f>
        <v>1978-12-07</v>
      </c>
      <c r="F4530" s="1" t="str">
        <f t="shared" si="491"/>
        <v>15:30:00</v>
      </c>
      <c r="G4530" s="9" t="str">
        <f t="shared" si="492"/>
        <v>December</v>
      </c>
      <c r="H4530" s="5" t="str">
        <f t="shared" si="493"/>
        <v>1978</v>
      </c>
      <c r="I4530" s="1" t="s">
        <v>9220</v>
      </c>
      <c r="J4530" s="1" t="str">
        <f t="shared" si="494"/>
        <v xml:space="preserve">Soyuz U </v>
      </c>
      <c r="K4530" s="1" t="str">
        <f t="shared" si="495"/>
        <v>Cosmos 1059</v>
      </c>
      <c r="L4530" s="1" t="s">
        <v>346</v>
      </c>
      <c r="M4530" s="1">
        <v>20</v>
      </c>
      <c r="N4530" s="1">
        <f t="shared" si="496"/>
        <v>1660</v>
      </c>
      <c r="O4530" s="1" t="s">
        <v>9</v>
      </c>
    </row>
    <row r="4531" spans="1:15" x14ac:dyDescent="0.3">
      <c r="A4531" s="1" t="s">
        <v>6140</v>
      </c>
      <c r="B4531" s="1" t="s">
        <v>6482</v>
      </c>
      <c r="C4531" s="1" t="str">
        <f t="shared" si="490"/>
        <v>Russia</v>
      </c>
      <c r="D4531" s="1" t="s">
        <v>9221</v>
      </c>
      <c r="E4531" s="7" t="str">
        <f>TEXT(DATE(MID(D4531, 13, 4), CHOOSE(MATCH( MID(D4531, 5, 3), {"Jan","Feb","Mar","Apr","May","Jun","Jul","Aug","Sep","Oct","Nov","Dec"}, 0), 1, 2, 3, 4, 5, 6, 7, 8, 9, 10, 11, 12), MID(D4531, 9, 2)), "yyyy-mm-dd")</f>
        <v>1978-12-05</v>
      </c>
      <c r="F4531" s="1" t="str">
        <f t="shared" si="491"/>
        <v>18:12:00</v>
      </c>
      <c r="G4531" s="9" t="str">
        <f t="shared" si="492"/>
        <v>December</v>
      </c>
      <c r="H4531" s="5" t="str">
        <f t="shared" si="493"/>
        <v>1978</v>
      </c>
      <c r="I4531" s="1" t="s">
        <v>9222</v>
      </c>
      <c r="J4531" s="1" t="str">
        <f t="shared" si="494"/>
        <v xml:space="preserve">Cosmos-3M </v>
      </c>
      <c r="K4531" s="1" t="str">
        <f t="shared" si="495"/>
        <v>Cosmos 1051 to 1058</v>
      </c>
      <c r="L4531" s="1" t="s">
        <v>346</v>
      </c>
      <c r="M4531" s="1"/>
      <c r="N4531" s="1">
        <f t="shared" si="496"/>
        <v>0</v>
      </c>
      <c r="O4531" s="1" t="s">
        <v>9</v>
      </c>
    </row>
    <row r="4532" spans="1:15" x14ac:dyDescent="0.3">
      <c r="A4532" s="1" t="s">
        <v>6140</v>
      </c>
      <c r="B4532" s="1" t="s">
        <v>5</v>
      </c>
      <c r="C4532" s="1" t="str">
        <f t="shared" si="490"/>
        <v>Russia</v>
      </c>
      <c r="D4532" s="1" t="s">
        <v>9223</v>
      </c>
      <c r="E4532" s="7" t="str">
        <f>TEXT(DATE(MID(D4532, 13, 4), CHOOSE(MATCH( MID(D4532, 5, 3), {"Jan","Feb","Mar","Apr","May","Jun","Jul","Aug","Sep","Oct","Nov","Dec"}, 0), 1, 2, 3, 4, 5, 6, 7, 8, 9, 10, 11, 12), MID(D4532, 9, 2)), "yyyy-mm-dd")</f>
        <v>1978-11-28</v>
      </c>
      <c r="F4532" s="1" t="str">
        <f t="shared" si="491"/>
        <v>16:20:00</v>
      </c>
      <c r="G4532" s="9" t="str">
        <f t="shared" si="492"/>
        <v>November</v>
      </c>
      <c r="H4532" s="5" t="str">
        <f t="shared" si="493"/>
        <v>1978</v>
      </c>
      <c r="I4532" s="1" t="s">
        <v>9224</v>
      </c>
      <c r="J4532" s="1" t="str">
        <f t="shared" si="494"/>
        <v xml:space="preserve">Soyuz U </v>
      </c>
      <c r="K4532" s="1" t="str">
        <f t="shared" si="495"/>
        <v>Cosmos 1050</v>
      </c>
      <c r="L4532" s="1" t="s">
        <v>346</v>
      </c>
      <c r="M4532" s="1">
        <v>20</v>
      </c>
      <c r="N4532" s="1">
        <f t="shared" si="496"/>
        <v>1660</v>
      </c>
      <c r="O4532" s="1" t="s">
        <v>9</v>
      </c>
    </row>
    <row r="4533" spans="1:15" x14ac:dyDescent="0.3">
      <c r="A4533" s="1" t="s">
        <v>6140</v>
      </c>
      <c r="B4533" s="1" t="s">
        <v>5</v>
      </c>
      <c r="C4533" s="1" t="str">
        <f t="shared" si="490"/>
        <v>Russia</v>
      </c>
      <c r="D4533" s="1" t="s">
        <v>9225</v>
      </c>
      <c r="E4533" s="7" t="str">
        <f>TEXT(DATE(MID(D4533, 13, 4), CHOOSE(MATCH( MID(D4533, 5, 3), {"Jan","Feb","Mar","Apr","May","Jun","Jul","Aug","Sep","Oct","Nov","Dec"}, 0), 1, 2, 3, 4, 5, 6, 7, 8, 9, 10, 11, 12), MID(D4533, 9, 2)), "yyyy-mm-dd")</f>
        <v>1978-11-21</v>
      </c>
      <c r="F4533" s="1" t="str">
        <f t="shared" si="491"/>
        <v>12:00:00</v>
      </c>
      <c r="G4533" s="9" t="str">
        <f t="shared" si="492"/>
        <v>November</v>
      </c>
      <c r="H4533" s="5" t="str">
        <f t="shared" si="493"/>
        <v>1978</v>
      </c>
      <c r="I4533" s="1" t="s">
        <v>9226</v>
      </c>
      <c r="J4533" s="1" t="str">
        <f t="shared" si="494"/>
        <v xml:space="preserve">Soyuz U </v>
      </c>
      <c r="K4533" s="1" t="str">
        <f t="shared" si="495"/>
        <v>Cosmos 1049</v>
      </c>
      <c r="L4533" s="1" t="s">
        <v>346</v>
      </c>
      <c r="M4533" s="1">
        <v>20</v>
      </c>
      <c r="N4533" s="1">
        <f t="shared" si="496"/>
        <v>1660</v>
      </c>
      <c r="O4533" s="1" t="s">
        <v>9</v>
      </c>
    </row>
    <row r="4534" spans="1:15" x14ac:dyDescent="0.3">
      <c r="A4534" s="1" t="s">
        <v>5722</v>
      </c>
      <c r="B4534" s="1" t="s">
        <v>3160</v>
      </c>
      <c r="C4534" s="1" t="str">
        <f t="shared" si="490"/>
        <v>USA</v>
      </c>
      <c r="D4534" s="1" t="s">
        <v>9227</v>
      </c>
      <c r="E4534" s="7" t="str">
        <f>TEXT(DATE(MID(D4534, 13, 4), CHOOSE(MATCH( MID(D4534, 5, 3), {"Jan","Feb","Mar","Apr","May","Jun","Jul","Aug","Sep","Oct","Nov","Dec"}, 0), 1, 2, 3, 4, 5, 6, 7, 8, 9, 10, 11, 12), MID(D4534, 9, 2)), "yyyy-mm-dd")</f>
        <v>1978-11-19</v>
      </c>
      <c r="F4534" s="1" t="str">
        <f t="shared" si="491"/>
        <v>00:46:00</v>
      </c>
      <c r="G4534" s="9" t="str">
        <f t="shared" si="492"/>
        <v>November</v>
      </c>
      <c r="H4534" s="5" t="str">
        <f t="shared" si="493"/>
        <v>1978</v>
      </c>
      <c r="I4534" s="1" t="s">
        <v>9228</v>
      </c>
      <c r="J4534" s="1" t="str">
        <f t="shared" si="494"/>
        <v xml:space="preserve">Delta 2914 </v>
      </c>
      <c r="K4534" s="1" t="str">
        <f t="shared" si="495"/>
        <v>NATO 3C</v>
      </c>
      <c r="L4534" s="1" t="s">
        <v>346</v>
      </c>
      <c r="M4534" s="1"/>
      <c r="N4534" s="1">
        <f t="shared" si="496"/>
        <v>0</v>
      </c>
      <c r="O4534" s="1" t="s">
        <v>9</v>
      </c>
    </row>
    <row r="4535" spans="1:15" x14ac:dyDescent="0.3">
      <c r="A4535" s="1" t="s">
        <v>6140</v>
      </c>
      <c r="B4535" s="1" t="s">
        <v>6482</v>
      </c>
      <c r="C4535" s="1" t="str">
        <f t="shared" si="490"/>
        <v>Russia</v>
      </c>
      <c r="D4535" s="1" t="s">
        <v>9229</v>
      </c>
      <c r="E4535" s="7" t="str">
        <f>TEXT(DATE(MID(D4535, 13, 4), CHOOSE(MATCH( MID(D4535, 5, 3), {"Jan","Feb","Mar","Apr","May","Jun","Jul","Aug","Sep","Oct","Nov","Dec"}, 0), 1, 2, 3, 4, 5, 6, 7, 8, 9, 10, 11, 12), MID(D4535, 9, 2)), "yyyy-mm-dd")</f>
        <v>1978-11-16</v>
      </c>
      <c r="F4535" s="1" t="str">
        <f t="shared" si="491"/>
        <v>21:45:00</v>
      </c>
      <c r="G4535" s="9" t="str">
        <f t="shared" si="492"/>
        <v>November</v>
      </c>
      <c r="H4535" s="5" t="str">
        <f t="shared" si="493"/>
        <v>1978</v>
      </c>
      <c r="I4535" s="1" t="s">
        <v>9230</v>
      </c>
      <c r="J4535" s="1" t="str">
        <f t="shared" si="494"/>
        <v xml:space="preserve">Cosmos-3M </v>
      </c>
      <c r="K4535" s="1" t="str">
        <f t="shared" si="495"/>
        <v>Cosmos 1048</v>
      </c>
      <c r="L4535" s="1" t="s">
        <v>346</v>
      </c>
      <c r="M4535" s="1"/>
      <c r="N4535" s="1">
        <f t="shared" si="496"/>
        <v>0</v>
      </c>
      <c r="O4535" s="1" t="s">
        <v>9</v>
      </c>
    </row>
    <row r="4536" spans="1:15" x14ac:dyDescent="0.3">
      <c r="A4536" s="1" t="s">
        <v>6140</v>
      </c>
      <c r="B4536" s="1" t="s">
        <v>6615</v>
      </c>
      <c r="C4536" s="1" t="str">
        <f t="shared" si="490"/>
        <v>Russia</v>
      </c>
      <c r="D4536" s="1" t="s">
        <v>9231</v>
      </c>
      <c r="E4536" s="7" t="str">
        <f>TEXT(DATE(MID(D4536, 13, 4), CHOOSE(MATCH( MID(D4536, 5, 3), {"Jan","Feb","Mar","Apr","May","Jun","Jul","Aug","Sep","Oct","Nov","Dec"}, 0), 1, 2, 3, 4, 5, 6, 7, 8, 9, 10, 11, 12), MID(D4536, 9, 2)), "yyyy-mm-dd")</f>
        <v>1978-11-15</v>
      </c>
      <c r="F4536" s="1" t="str">
        <f t="shared" si="491"/>
        <v>11:45:00</v>
      </c>
      <c r="G4536" s="9" t="str">
        <f t="shared" si="492"/>
        <v>November</v>
      </c>
      <c r="H4536" s="5" t="str">
        <f t="shared" si="493"/>
        <v>1978</v>
      </c>
      <c r="I4536" s="1" t="s">
        <v>9232</v>
      </c>
      <c r="J4536" s="1" t="str">
        <f t="shared" si="494"/>
        <v xml:space="preserve">Soyuz U </v>
      </c>
      <c r="K4536" s="1" t="str">
        <f t="shared" si="495"/>
        <v>Cosmos 1047</v>
      </c>
      <c r="L4536" s="1" t="s">
        <v>346</v>
      </c>
      <c r="M4536" s="1">
        <v>20</v>
      </c>
      <c r="N4536" s="1">
        <f t="shared" si="496"/>
        <v>1660</v>
      </c>
      <c r="O4536" s="1" t="s">
        <v>9</v>
      </c>
    </row>
    <row r="4537" spans="1:15" x14ac:dyDescent="0.3">
      <c r="A4537" s="1" t="s">
        <v>5556</v>
      </c>
      <c r="B4537" s="1" t="s">
        <v>4092</v>
      </c>
      <c r="C4537" s="1" t="str">
        <f t="shared" si="490"/>
        <v>USA</v>
      </c>
      <c r="D4537" s="1" t="s">
        <v>9233</v>
      </c>
      <c r="E4537" s="7" t="str">
        <f>TEXT(DATE(MID(D4537, 13, 4), CHOOSE(MATCH( MID(D4537, 5, 3), {"Jan","Feb","Mar","Apr","May","Jun","Jul","Aug","Sep","Oct","Nov","Dec"}, 0), 1, 2, 3, 4, 5, 6, 7, 8, 9, 10, 11, 12), MID(D4537, 9, 2)), "yyyy-mm-dd")</f>
        <v>1978-11-13</v>
      </c>
      <c r="F4537" s="1" t="str">
        <f t="shared" si="491"/>
        <v>05:24:00</v>
      </c>
      <c r="G4537" s="9" t="str">
        <f t="shared" si="492"/>
        <v>November</v>
      </c>
      <c r="H4537" s="5" t="str">
        <f t="shared" si="493"/>
        <v>1978</v>
      </c>
      <c r="I4537" s="1" t="s">
        <v>9234</v>
      </c>
      <c r="J4537" s="1" t="str">
        <f t="shared" si="494"/>
        <v xml:space="preserve">Atlas-SLV3D Centaur-D1AR </v>
      </c>
      <c r="K4537" s="1" t="str">
        <f t="shared" si="495"/>
        <v>HEAO-2</v>
      </c>
      <c r="L4537" s="1" t="s">
        <v>346</v>
      </c>
      <c r="M4537" s="1"/>
      <c r="N4537" s="1">
        <f t="shared" si="496"/>
        <v>0</v>
      </c>
      <c r="O4537" s="1" t="s">
        <v>9</v>
      </c>
    </row>
    <row r="4538" spans="1:15" x14ac:dyDescent="0.3">
      <c r="A4538" s="1" t="s">
        <v>6140</v>
      </c>
      <c r="B4538" s="1" t="s">
        <v>6615</v>
      </c>
      <c r="C4538" s="1" t="str">
        <f t="shared" si="490"/>
        <v>Russia</v>
      </c>
      <c r="D4538" s="1" t="s">
        <v>9235</v>
      </c>
      <c r="E4538" s="7" t="str">
        <f>TEXT(DATE(MID(D4538, 13, 4), CHOOSE(MATCH( MID(D4538, 5, 3), {"Jan","Feb","Mar","Apr","May","Jun","Jul","Aug","Sep","Oct","Nov","Dec"}, 0), 1, 2, 3, 4, 5, 6, 7, 8, 9, 10, 11, 12), MID(D4538, 9, 2)), "yyyy-mm-dd")</f>
        <v>1978-11-01</v>
      </c>
      <c r="F4538" s="1" t="str">
        <f t="shared" si="491"/>
        <v>12:00:00</v>
      </c>
      <c r="G4538" s="9" t="str">
        <f t="shared" si="492"/>
        <v>November</v>
      </c>
      <c r="H4538" s="5" t="str">
        <f t="shared" si="493"/>
        <v>1978</v>
      </c>
      <c r="I4538" s="1" t="s">
        <v>9236</v>
      </c>
      <c r="J4538" s="1" t="str">
        <f t="shared" si="494"/>
        <v xml:space="preserve">Soyuz U </v>
      </c>
      <c r="K4538" s="1" t="str">
        <f t="shared" si="495"/>
        <v>Cosmos 1046</v>
      </c>
      <c r="L4538" s="1" t="s">
        <v>346</v>
      </c>
      <c r="M4538" s="1">
        <v>20</v>
      </c>
      <c r="N4538" s="1">
        <f t="shared" si="496"/>
        <v>1660</v>
      </c>
      <c r="O4538" s="1" t="s">
        <v>9</v>
      </c>
    </row>
    <row r="4539" spans="1:15" x14ac:dyDescent="0.3">
      <c r="A4539" s="1" t="s">
        <v>6140</v>
      </c>
      <c r="B4539" s="1" t="s">
        <v>130</v>
      </c>
      <c r="C4539" s="1" t="str">
        <f t="shared" si="490"/>
        <v>Kazakhstan</v>
      </c>
      <c r="D4539" s="1" t="s">
        <v>9237</v>
      </c>
      <c r="E4539" s="7" t="str">
        <f>TEXT(DATE(MID(D4539, 13, 4), CHOOSE(MATCH( MID(D4539, 5, 3), {"Jan","Feb","Mar","Apr","May","Jun","Jul","Aug","Sep","Oct","Nov","Dec"}, 0), 1, 2, 3, 4, 5, 6, 7, 8, 9, 10, 11, 12), MID(D4539, 9, 2)), "yyyy-mm-dd")</f>
        <v>1978-10-30</v>
      </c>
      <c r="F4539" s="1" t="str">
        <f t="shared" si="491"/>
        <v>05:23:00</v>
      </c>
      <c r="G4539" s="9" t="str">
        <f t="shared" si="492"/>
        <v>October</v>
      </c>
      <c r="H4539" s="5" t="str">
        <f t="shared" si="493"/>
        <v>1978</v>
      </c>
      <c r="I4539" s="1" t="s">
        <v>9238</v>
      </c>
      <c r="J4539" s="1" t="str">
        <f t="shared" si="494"/>
        <v xml:space="preserve">Molniya-M /Block SO-L </v>
      </c>
      <c r="K4539" s="1" t="str">
        <f t="shared" si="495"/>
        <v>Prognoz nÂ°7</v>
      </c>
      <c r="L4539" s="1" t="s">
        <v>346</v>
      </c>
      <c r="M4539" s="1"/>
      <c r="N4539" s="1">
        <f t="shared" si="496"/>
        <v>0</v>
      </c>
      <c r="O4539" s="1" t="s">
        <v>9</v>
      </c>
    </row>
    <row r="4540" spans="1:15" x14ac:dyDescent="0.3">
      <c r="A4540" s="1" t="s">
        <v>6140</v>
      </c>
      <c r="B4540" s="1" t="s">
        <v>3566</v>
      </c>
      <c r="C4540" s="1" t="str">
        <f t="shared" si="490"/>
        <v>Russia</v>
      </c>
      <c r="D4540" s="1" t="s">
        <v>9239</v>
      </c>
      <c r="E4540" s="7" t="str">
        <f>TEXT(DATE(MID(D4540, 13, 4), CHOOSE(MATCH( MID(D4540, 5, 3), {"Jan","Feb","Mar","Apr","May","Jun","Jul","Aug","Sep","Oct","Nov","Dec"}, 0), 1, 2, 3, 4, 5, 6, 7, 8, 9, 10, 11, 12), MID(D4540, 9, 2)), "yyyy-mm-dd")</f>
        <v>1978-10-26</v>
      </c>
      <c r="F4540" s="1" t="str">
        <f t="shared" si="491"/>
        <v>07:00:00</v>
      </c>
      <c r="G4540" s="9" t="str">
        <f t="shared" si="492"/>
        <v>October</v>
      </c>
      <c r="H4540" s="5" t="str">
        <f t="shared" si="493"/>
        <v>1978</v>
      </c>
      <c r="I4540" s="1" t="s">
        <v>9240</v>
      </c>
      <c r="J4540" s="1" t="str">
        <f t="shared" si="494"/>
        <v xml:space="preserve">Tsyklon-3 </v>
      </c>
      <c r="K4540" s="1" t="str">
        <f t="shared" si="495"/>
        <v>Cosmos 1045, Radio 1 &amp; 2</v>
      </c>
      <c r="L4540" s="1" t="s">
        <v>346</v>
      </c>
      <c r="M4540" s="1"/>
      <c r="N4540" s="1">
        <f t="shared" si="496"/>
        <v>0</v>
      </c>
      <c r="O4540" s="1" t="s">
        <v>9</v>
      </c>
    </row>
    <row r="4541" spans="1:15" x14ac:dyDescent="0.3">
      <c r="A4541" s="1" t="s">
        <v>6140</v>
      </c>
      <c r="B4541" s="1" t="s">
        <v>3373</v>
      </c>
      <c r="C4541" s="1" t="str">
        <f t="shared" si="490"/>
        <v>Russia</v>
      </c>
      <c r="D4541" s="1" t="s">
        <v>9241</v>
      </c>
      <c r="E4541" s="7" t="str">
        <f>TEXT(DATE(MID(D4541, 13, 4), CHOOSE(MATCH( MID(D4541, 5, 3), {"Jan","Feb","Mar","Apr","May","Jun","Jul","Aug","Sep","Oct","Nov","Dec"}, 0), 1, 2, 3, 4, 5, 6, 7, 8, 9, 10, 11, 12), MID(D4541, 9, 2)), "yyyy-mm-dd")</f>
        <v>1978-10-24</v>
      </c>
      <c r="F4541" s="1" t="str">
        <f t="shared" si="491"/>
        <v>19:00:00</v>
      </c>
      <c r="G4541" s="9" t="str">
        <f t="shared" si="492"/>
        <v>October</v>
      </c>
      <c r="H4541" s="5" t="str">
        <f t="shared" si="493"/>
        <v>1978</v>
      </c>
      <c r="I4541" s="1" t="s">
        <v>9242</v>
      </c>
      <c r="J4541" s="1" t="str">
        <f t="shared" si="494"/>
        <v xml:space="preserve">Cosmos-3M </v>
      </c>
      <c r="K4541" s="1" t="str">
        <f t="shared" si="495"/>
        <v>Intercosmos 18 &amp; Magion 1</v>
      </c>
      <c r="L4541" s="1" t="s">
        <v>346</v>
      </c>
      <c r="M4541" s="1"/>
      <c r="N4541" s="1">
        <f t="shared" si="496"/>
        <v>0</v>
      </c>
      <c r="O4541" s="1" t="s">
        <v>9</v>
      </c>
    </row>
    <row r="4542" spans="1:15" x14ac:dyDescent="0.3">
      <c r="A4542" s="1" t="s">
        <v>5722</v>
      </c>
      <c r="B4542" s="1" t="s">
        <v>114</v>
      </c>
      <c r="C4542" s="1" t="str">
        <f t="shared" si="490"/>
        <v>USA</v>
      </c>
      <c r="D4542" s="1" t="s">
        <v>9243</v>
      </c>
      <c r="E4542" s="7" t="str">
        <f>TEXT(DATE(MID(D4542, 13, 4), CHOOSE(MATCH( MID(D4542, 5, 3), {"Jan","Feb","Mar","Apr","May","Jun","Jul","Aug","Sep","Oct","Nov","Dec"}, 0), 1, 2, 3, 4, 5, 6, 7, 8, 9, 10, 11, 12), MID(D4542, 9, 2)), "yyyy-mm-dd")</f>
        <v>1978-10-24</v>
      </c>
      <c r="F4542" s="1" t="str">
        <f t="shared" si="491"/>
        <v>08:14:00</v>
      </c>
      <c r="G4542" s="9" t="str">
        <f t="shared" si="492"/>
        <v>October</v>
      </c>
      <c r="H4542" s="5" t="str">
        <f t="shared" si="493"/>
        <v>1978</v>
      </c>
      <c r="I4542" s="1" t="s">
        <v>9244</v>
      </c>
      <c r="J4542" s="1" t="str">
        <f t="shared" si="494"/>
        <v xml:space="preserve">Delta 2910 </v>
      </c>
      <c r="K4542" s="1" t="str">
        <f t="shared" si="495"/>
        <v>Nimbus 7 &amp; CAMEO</v>
      </c>
      <c r="L4542" s="1" t="s">
        <v>346</v>
      </c>
      <c r="M4542" s="1"/>
      <c r="N4542" s="1">
        <f t="shared" si="496"/>
        <v>0</v>
      </c>
      <c r="O4542" s="1" t="s">
        <v>9</v>
      </c>
    </row>
    <row r="4543" spans="1:15" x14ac:dyDescent="0.3">
      <c r="A4543" s="1" t="s">
        <v>6140</v>
      </c>
      <c r="B4543" s="1" t="s">
        <v>6272</v>
      </c>
      <c r="C4543" s="1" t="str">
        <f t="shared" si="490"/>
        <v>Kazakhstan</v>
      </c>
      <c r="D4543" s="1" t="s">
        <v>9245</v>
      </c>
      <c r="E4543" s="7" t="str">
        <f>TEXT(DATE(MID(D4543, 13, 4), CHOOSE(MATCH( MID(D4543, 5, 3), {"Jan","Feb","Mar","Apr","May","Jun","Jul","Aug","Sep","Oct","Nov","Dec"}, 0), 1, 2, 3, 4, 5, 6, 7, 8, 9, 10, 11, 12), MID(D4543, 9, 2)), "yyyy-mm-dd")</f>
        <v>1978-10-17</v>
      </c>
      <c r="F4543" s="1" t="str">
        <f t="shared" si="491"/>
        <v>16:04:00</v>
      </c>
      <c r="G4543" s="9" t="str">
        <f t="shared" si="492"/>
        <v>October</v>
      </c>
      <c r="H4543" s="5" t="str">
        <f t="shared" si="493"/>
        <v>1978</v>
      </c>
      <c r="I4543" s="1" t="s">
        <v>9246</v>
      </c>
      <c r="J4543" s="1" t="str">
        <f t="shared" si="494"/>
        <v xml:space="preserve">Proton-K/Block-DM </v>
      </c>
      <c r="K4543" s="1" t="str">
        <f t="shared" si="495"/>
        <v>Ekran nÂ°14L</v>
      </c>
      <c r="L4543" s="1" t="s">
        <v>346</v>
      </c>
      <c r="M4543" s="1"/>
      <c r="N4543" s="1">
        <f t="shared" si="496"/>
        <v>0</v>
      </c>
      <c r="O4543" s="1" t="s">
        <v>257</v>
      </c>
    </row>
    <row r="4544" spans="1:15" x14ac:dyDescent="0.3">
      <c r="A4544" s="1" t="s">
        <v>6140</v>
      </c>
      <c r="B4544" s="1" t="s">
        <v>5</v>
      </c>
      <c r="C4544" s="1" t="str">
        <f t="shared" si="490"/>
        <v>Russia</v>
      </c>
      <c r="D4544" s="1" t="s">
        <v>9247</v>
      </c>
      <c r="E4544" s="7" t="str">
        <f>TEXT(DATE(MID(D4544, 13, 4), CHOOSE(MATCH( MID(D4544, 5, 3), {"Jan","Feb","Mar","Apr","May","Jun","Jul","Aug","Sep","Oct","Nov","Dec"}, 0), 1, 2, 3, 4, 5, 6, 7, 8, 9, 10, 11, 12), MID(D4544, 9, 2)), "yyyy-mm-dd")</f>
        <v>1978-10-17</v>
      </c>
      <c r="F4544" s="1" t="str">
        <f t="shared" si="491"/>
        <v>15:00:00</v>
      </c>
      <c r="G4544" s="9" t="str">
        <f t="shared" si="492"/>
        <v>October</v>
      </c>
      <c r="H4544" s="5" t="str">
        <f t="shared" si="493"/>
        <v>1978</v>
      </c>
      <c r="I4544" s="1" t="s">
        <v>9248</v>
      </c>
      <c r="J4544" s="1" t="str">
        <f t="shared" si="494"/>
        <v xml:space="preserve">Soyuz U </v>
      </c>
      <c r="K4544" s="1" t="str">
        <f t="shared" si="495"/>
        <v>Cosmos 1044</v>
      </c>
      <c r="L4544" s="1" t="s">
        <v>346</v>
      </c>
      <c r="M4544" s="1">
        <v>20</v>
      </c>
      <c r="N4544" s="1">
        <f t="shared" si="496"/>
        <v>1660</v>
      </c>
      <c r="O4544" s="1" t="s">
        <v>9</v>
      </c>
    </row>
    <row r="4545" spans="1:15" x14ac:dyDescent="0.3">
      <c r="A4545" s="1" t="s">
        <v>5556</v>
      </c>
      <c r="B4545" s="1" t="s">
        <v>5557</v>
      </c>
      <c r="C4545" s="1" t="str">
        <f t="shared" si="490"/>
        <v>USA</v>
      </c>
      <c r="D4545" s="1" t="s">
        <v>9249</v>
      </c>
      <c r="E4545" s="7" t="str">
        <f>TEXT(DATE(MID(D4545, 13, 4), CHOOSE(MATCH( MID(D4545, 5, 3), {"Jan","Feb","Mar","Apr","May","Jun","Jul","Aug","Sep","Oct","Nov","Dec"}, 0), 1, 2, 3, 4, 5, 6, 7, 8, 9, 10, 11, 12), MID(D4545, 9, 2)), "yyyy-mm-dd")</f>
        <v>1978-10-13</v>
      </c>
      <c r="F4545" s="1" t="str">
        <f t="shared" si="491"/>
        <v>11:23:00</v>
      </c>
      <c r="G4545" s="9" t="str">
        <f t="shared" si="492"/>
        <v>October</v>
      </c>
      <c r="H4545" s="5" t="str">
        <f t="shared" si="493"/>
        <v>1978</v>
      </c>
      <c r="I4545" s="1" t="s">
        <v>9250</v>
      </c>
      <c r="J4545" s="1" t="str">
        <f t="shared" si="494"/>
        <v xml:space="preserve">Atlas-E/F Star-37S-ISS </v>
      </c>
      <c r="K4545" s="1" t="str">
        <f t="shared" si="495"/>
        <v>TIROS-N</v>
      </c>
      <c r="L4545" s="1" t="s">
        <v>346</v>
      </c>
      <c r="M4545" s="1"/>
      <c r="N4545" s="1">
        <f t="shared" si="496"/>
        <v>0</v>
      </c>
      <c r="O4545" s="1" t="s">
        <v>9</v>
      </c>
    </row>
    <row r="4546" spans="1:15" x14ac:dyDescent="0.3">
      <c r="A4546" s="1" t="s">
        <v>6140</v>
      </c>
      <c r="B4546" s="1" t="s">
        <v>212</v>
      </c>
      <c r="C4546" s="1" t="str">
        <f t="shared" ref="C4546:C4609" si="497">TRIM(MID(B4546, FIND("|", SUBSTITUTE(B4546, ",", "|", LEN(B4546) - LEN(SUBSTITUTE(B4546,",", "" )))) + 1, LEN(B4546)))</f>
        <v>Russia</v>
      </c>
      <c r="D4546" s="1" t="s">
        <v>9251</v>
      </c>
      <c r="E4546" s="7" t="str">
        <f>TEXT(DATE(MID(D4546, 13, 4), CHOOSE(MATCH( MID(D4546, 5, 3), {"Jan","Feb","Mar","Apr","May","Jun","Jul","Aug","Sep","Oct","Nov","Dec"}, 0), 1, 2, 3, 4, 5, 6, 7, 8, 9, 10, 11, 12), MID(D4546, 9, 2)), "yyyy-mm-dd")</f>
        <v>1978-10-13</v>
      </c>
      <c r="F4546" s="1" t="str">
        <f t="shared" ref="F4546:F4609" si="498">IF(ISNUMBER(FIND(":", D4546)), MID(D4546, FIND(":", D4546)-2, 5) &amp; ":00", "00:00:00")</f>
        <v>05:19:00</v>
      </c>
      <c r="G4546" s="9" t="str">
        <f t="shared" ref="G4546:G4609" si="499">TEXT(E4546, "mmmm")</f>
        <v>October</v>
      </c>
      <c r="H4546" s="5" t="str">
        <f t="shared" ref="H4546:H4609" si="500">TEXT(E4546, "yyyy")</f>
        <v>1978</v>
      </c>
      <c r="I4546" s="1" t="s">
        <v>9252</v>
      </c>
      <c r="J4546" s="1" t="str">
        <f t="shared" ref="J4546:J4609" si="501">LEFT(I4546, FIND("|", I4546) - 1)</f>
        <v xml:space="preserve">Molniya-M /Block ML </v>
      </c>
      <c r="K4546" s="1" t="str">
        <f t="shared" ref="K4546:K4609" si="502">MID(I4546, FIND("|", I4546) + 2, LEN(I4546))</f>
        <v>Molniya-3 nÂ°77</v>
      </c>
      <c r="L4546" s="1" t="s">
        <v>346</v>
      </c>
      <c r="M4546" s="1"/>
      <c r="N4546" s="1">
        <f t="shared" si="496"/>
        <v>0</v>
      </c>
      <c r="O4546" s="1" t="s">
        <v>9</v>
      </c>
    </row>
    <row r="4547" spans="1:15" x14ac:dyDescent="0.3">
      <c r="A4547" s="1" t="s">
        <v>6140</v>
      </c>
      <c r="B4547" s="1" t="s">
        <v>5</v>
      </c>
      <c r="C4547" s="1" t="str">
        <f t="shared" si="497"/>
        <v>Russia</v>
      </c>
      <c r="D4547" s="1" t="s">
        <v>9253</v>
      </c>
      <c r="E4547" s="7" t="str">
        <f>TEXT(DATE(MID(D4547, 13, 4), CHOOSE(MATCH( MID(D4547, 5, 3), {"Jan","Feb","Mar","Apr","May","Jun","Jul","Aug","Sep","Oct","Nov","Dec"}, 0), 1, 2, 3, 4, 5, 6, 7, 8, 9, 10, 11, 12), MID(D4547, 9, 2)), "yyyy-mm-dd")</f>
        <v>1978-10-10</v>
      </c>
      <c r="F4547" s="1" t="str">
        <f t="shared" si="498"/>
        <v>19:44:00</v>
      </c>
      <c r="G4547" s="9" t="str">
        <f t="shared" si="499"/>
        <v>October</v>
      </c>
      <c r="H4547" s="5" t="str">
        <f t="shared" si="500"/>
        <v>1978</v>
      </c>
      <c r="I4547" s="1" t="s">
        <v>9254</v>
      </c>
      <c r="J4547" s="1" t="str">
        <f t="shared" si="501"/>
        <v xml:space="preserve">Vostok-2M </v>
      </c>
      <c r="K4547" s="1" t="str">
        <f t="shared" si="502"/>
        <v>Cosmos 1043</v>
      </c>
      <c r="L4547" s="1" t="s">
        <v>346</v>
      </c>
      <c r="M4547" s="1"/>
      <c r="N4547" s="1">
        <f t="shared" ref="N4547:N4610" si="503">M4547 * 83</f>
        <v>0</v>
      </c>
      <c r="O4547" s="1" t="s">
        <v>9</v>
      </c>
    </row>
    <row r="4548" spans="1:15" x14ac:dyDescent="0.3">
      <c r="A4548" s="1" t="s">
        <v>5556</v>
      </c>
      <c r="B4548" s="1" t="s">
        <v>671</v>
      </c>
      <c r="C4548" s="1" t="str">
        <f t="shared" si="497"/>
        <v>USA</v>
      </c>
      <c r="D4548" s="1" t="s">
        <v>9255</v>
      </c>
      <c r="E4548" s="7" t="str">
        <f>TEXT(DATE(MID(D4548, 13, 4), CHOOSE(MATCH( MID(D4548, 5, 3), {"Jan","Feb","Mar","Apr","May","Jun","Jul","Aug","Sep","Oct","Nov","Dec"}, 0), 1, 2, 3, 4, 5, 6, 7, 8, 9, 10, 11, 12), MID(D4548, 9, 2)), "yyyy-mm-dd")</f>
        <v>1978-10-07</v>
      </c>
      <c r="F4548" s="1" t="str">
        <f t="shared" si="498"/>
        <v>00:00:00</v>
      </c>
      <c r="G4548" s="9" t="str">
        <f t="shared" si="499"/>
        <v>October</v>
      </c>
      <c r="H4548" s="5" t="str">
        <f t="shared" si="500"/>
        <v>1978</v>
      </c>
      <c r="I4548" s="1" t="s">
        <v>9256</v>
      </c>
      <c r="J4548" s="1" t="str">
        <f t="shared" si="501"/>
        <v xml:space="preserve">Atlas-E/F SGS-1 </v>
      </c>
      <c r="K4548" s="1" t="str">
        <f t="shared" si="502"/>
        <v>GPS-3</v>
      </c>
      <c r="L4548" s="1" t="s">
        <v>346</v>
      </c>
      <c r="M4548" s="1"/>
      <c r="N4548" s="1">
        <f t="shared" si="503"/>
        <v>0</v>
      </c>
      <c r="O4548" s="1" t="s">
        <v>9</v>
      </c>
    </row>
    <row r="4549" spans="1:15" x14ac:dyDescent="0.3">
      <c r="A4549" s="1" t="s">
        <v>6140</v>
      </c>
      <c r="B4549" s="1" t="s">
        <v>212</v>
      </c>
      <c r="C4549" s="1" t="str">
        <f t="shared" si="497"/>
        <v>Russia</v>
      </c>
      <c r="D4549" s="1" t="s">
        <v>9257</v>
      </c>
      <c r="E4549" s="7" t="str">
        <f>TEXT(DATE(MID(D4549, 13, 4), CHOOSE(MATCH( MID(D4549, 5, 3), {"Jan","Feb","Mar","Apr","May","Jun","Jul","Aug","Sep","Oct","Nov","Dec"}, 0), 1, 2, 3, 4, 5, 6, 7, 8, 9, 10, 11, 12), MID(D4549, 9, 2)), "yyyy-mm-dd")</f>
        <v>1978-10-06</v>
      </c>
      <c r="F4549" s="1" t="str">
        <f t="shared" si="498"/>
        <v>15:30:00</v>
      </c>
      <c r="G4549" s="9" t="str">
        <f t="shared" si="499"/>
        <v>October</v>
      </c>
      <c r="H4549" s="5" t="str">
        <f t="shared" si="500"/>
        <v>1978</v>
      </c>
      <c r="I4549" s="1" t="s">
        <v>9258</v>
      </c>
      <c r="J4549" s="1" t="str">
        <f t="shared" si="501"/>
        <v xml:space="preserve">Soyuz U </v>
      </c>
      <c r="K4549" s="1" t="str">
        <f t="shared" si="502"/>
        <v>Cosmos 1042</v>
      </c>
      <c r="L4549" s="1" t="s">
        <v>346</v>
      </c>
      <c r="M4549" s="1">
        <v>20</v>
      </c>
      <c r="N4549" s="1">
        <f t="shared" si="503"/>
        <v>1660</v>
      </c>
      <c r="O4549" s="1" t="s">
        <v>9</v>
      </c>
    </row>
    <row r="4550" spans="1:15" x14ac:dyDescent="0.3">
      <c r="A4550" s="1" t="s">
        <v>6140</v>
      </c>
      <c r="B4550" s="1" t="s">
        <v>3373</v>
      </c>
      <c r="C4550" s="1" t="str">
        <f t="shared" si="497"/>
        <v>Russia</v>
      </c>
      <c r="D4550" s="1" t="s">
        <v>9259</v>
      </c>
      <c r="E4550" s="7" t="str">
        <f>TEXT(DATE(MID(D4550, 13, 4), CHOOSE(MATCH( MID(D4550, 5, 3), {"Jan","Feb","Mar","Apr","May","Jun","Jul","Aug","Sep","Oct","Nov","Dec"}, 0), 1, 2, 3, 4, 5, 6, 7, 8, 9, 10, 11, 12), MID(D4550, 9, 2)), "yyyy-mm-dd")</f>
        <v>1978-10-04</v>
      </c>
      <c r="F4550" s="1" t="str">
        <f t="shared" si="498"/>
        <v>03:49:00</v>
      </c>
      <c r="G4550" s="9" t="str">
        <f t="shared" si="499"/>
        <v>October</v>
      </c>
      <c r="H4550" s="5" t="str">
        <f t="shared" si="500"/>
        <v>1978</v>
      </c>
      <c r="I4550" s="1" t="s">
        <v>9260</v>
      </c>
      <c r="J4550" s="1" t="str">
        <f t="shared" si="501"/>
        <v xml:space="preserve">Cosmos-3M </v>
      </c>
      <c r="K4550" s="1" t="str">
        <f t="shared" si="502"/>
        <v>Cosmos 1034 to 1041</v>
      </c>
      <c r="L4550" s="1" t="s">
        <v>346</v>
      </c>
      <c r="M4550" s="1"/>
      <c r="N4550" s="1">
        <f t="shared" si="503"/>
        <v>0</v>
      </c>
      <c r="O4550" s="1" t="s">
        <v>9</v>
      </c>
    </row>
    <row r="4551" spans="1:15" x14ac:dyDescent="0.3">
      <c r="A4551" s="1" t="s">
        <v>6140</v>
      </c>
      <c r="B4551" s="1" t="s">
        <v>1630</v>
      </c>
      <c r="C4551" s="1" t="str">
        <f t="shared" si="497"/>
        <v>Kazakhstan</v>
      </c>
      <c r="D4551" s="1" t="s">
        <v>9261</v>
      </c>
      <c r="E4551" s="7" t="str">
        <f>TEXT(DATE(MID(D4551, 13, 4), CHOOSE(MATCH( MID(D4551, 5, 3), {"Jan","Feb","Mar","Apr","May","Jun","Jul","Aug","Sep","Oct","Nov","Dec"}, 0), 1, 2, 3, 4, 5, 6, 7, 8, 9, 10, 11, 12), MID(D4551, 9, 2)), "yyyy-mm-dd")</f>
        <v>1978-10-03</v>
      </c>
      <c r="F4551" s="1" t="str">
        <f t="shared" si="498"/>
        <v>23:09:00</v>
      </c>
      <c r="G4551" s="9" t="str">
        <f t="shared" si="499"/>
        <v>October</v>
      </c>
      <c r="H4551" s="5" t="str">
        <f t="shared" si="500"/>
        <v>1978</v>
      </c>
      <c r="I4551" s="1" t="s">
        <v>9262</v>
      </c>
      <c r="J4551" s="1" t="str">
        <f t="shared" si="501"/>
        <v xml:space="preserve">Soyuz U </v>
      </c>
      <c r="K4551" s="1" t="str">
        <f t="shared" si="502"/>
        <v>Progress 4</v>
      </c>
      <c r="L4551" s="1" t="s">
        <v>346</v>
      </c>
      <c r="M4551" s="1">
        <v>20</v>
      </c>
      <c r="N4551" s="1">
        <f t="shared" si="503"/>
        <v>1660</v>
      </c>
      <c r="O4551" s="1" t="s">
        <v>9</v>
      </c>
    </row>
    <row r="4552" spans="1:15" x14ac:dyDescent="0.3">
      <c r="A4552" s="1" t="s">
        <v>6140</v>
      </c>
      <c r="B4552" s="1" t="s">
        <v>212</v>
      </c>
      <c r="C4552" s="1" t="str">
        <f t="shared" si="497"/>
        <v>Russia</v>
      </c>
      <c r="D4552" s="1" t="s">
        <v>9263</v>
      </c>
      <c r="E4552" s="7" t="str">
        <f>TEXT(DATE(MID(D4552, 13, 4), CHOOSE(MATCH( MID(D4552, 5, 3), {"Jan","Feb","Mar","Apr","May","Jun","Jul","Aug","Sep","Oct","Nov","Dec"}, 0), 1, 2, 3, 4, 5, 6, 7, 8, 9, 10, 11, 12), MID(D4552, 9, 2)), "yyyy-mm-dd")</f>
        <v>1978-10-03</v>
      </c>
      <c r="F4552" s="1" t="str">
        <f t="shared" si="498"/>
        <v>11:00:00</v>
      </c>
      <c r="G4552" s="9" t="str">
        <f t="shared" si="499"/>
        <v>October</v>
      </c>
      <c r="H4552" s="5" t="str">
        <f t="shared" si="500"/>
        <v>1978</v>
      </c>
      <c r="I4552" s="1" t="s">
        <v>9264</v>
      </c>
      <c r="J4552" s="1" t="str">
        <f t="shared" si="501"/>
        <v xml:space="preserve">Soyuz U </v>
      </c>
      <c r="K4552" s="1" t="str">
        <f t="shared" si="502"/>
        <v>Cosmos 1033</v>
      </c>
      <c r="L4552" s="1" t="s">
        <v>346</v>
      </c>
      <c r="M4552" s="1">
        <v>20</v>
      </c>
      <c r="N4552" s="1">
        <f t="shared" si="503"/>
        <v>1660</v>
      </c>
      <c r="O4552" s="1" t="s">
        <v>9</v>
      </c>
    </row>
    <row r="4553" spans="1:15" x14ac:dyDescent="0.3">
      <c r="A4553" s="1" t="s">
        <v>6140</v>
      </c>
      <c r="B4553" s="1" t="s">
        <v>212</v>
      </c>
      <c r="C4553" s="1" t="str">
        <f t="shared" si="497"/>
        <v>Russia</v>
      </c>
      <c r="D4553" s="1" t="s">
        <v>9265</v>
      </c>
      <c r="E4553" s="7" t="str">
        <f>TEXT(DATE(MID(D4553, 13, 4), CHOOSE(MATCH( MID(D4553, 5, 3), {"Jan","Feb","Mar","Apr","May","Jun","Jul","Aug","Sep","Oct","Nov","Dec"}, 0), 1, 2, 3, 4, 5, 6, 7, 8, 9, 10, 11, 12), MID(D4553, 9, 2)), "yyyy-mm-dd")</f>
        <v>1978-09-19</v>
      </c>
      <c r="F4553" s="1" t="str">
        <f t="shared" si="498"/>
        <v>08:05:00</v>
      </c>
      <c r="G4553" s="9" t="str">
        <f t="shared" si="499"/>
        <v>September</v>
      </c>
      <c r="H4553" s="5" t="str">
        <f t="shared" si="500"/>
        <v>1978</v>
      </c>
      <c r="I4553" s="1" t="s">
        <v>9266</v>
      </c>
      <c r="J4553" s="1" t="str">
        <f t="shared" si="501"/>
        <v xml:space="preserve">Soyuz U </v>
      </c>
      <c r="K4553" s="1" t="str">
        <f t="shared" si="502"/>
        <v>Cosmos 1032</v>
      </c>
      <c r="L4553" s="1" t="s">
        <v>346</v>
      </c>
      <c r="M4553" s="1">
        <v>20</v>
      </c>
      <c r="N4553" s="1">
        <f t="shared" si="503"/>
        <v>1660</v>
      </c>
      <c r="O4553" s="1" t="s">
        <v>9</v>
      </c>
    </row>
    <row r="4554" spans="1:15" x14ac:dyDescent="0.3">
      <c r="A4554" s="1" t="s">
        <v>3891</v>
      </c>
      <c r="B4554" s="1" t="s">
        <v>714</v>
      </c>
      <c r="C4554" s="1" t="str">
        <f t="shared" si="497"/>
        <v>Japan</v>
      </c>
      <c r="D4554" s="1" t="s">
        <v>9267</v>
      </c>
      <c r="E4554" s="7" t="str">
        <f>TEXT(DATE(MID(D4554, 13, 4), CHOOSE(MATCH( MID(D4554, 5, 3), {"Jan","Feb","Mar","Apr","May","Jun","Jul","Aug","Sep","Oct","Nov","Dec"}, 0), 1, 2, 3, 4, 5, 6, 7, 8, 9, 10, 11, 12), MID(D4554, 9, 2)), "yyyy-mm-dd")</f>
        <v>1978-09-16</v>
      </c>
      <c r="F4554" s="1" t="str">
        <f t="shared" si="498"/>
        <v>05:00:00</v>
      </c>
      <c r="G4554" s="9" t="str">
        <f t="shared" si="499"/>
        <v>September</v>
      </c>
      <c r="H4554" s="5" t="str">
        <f t="shared" si="500"/>
        <v>1978</v>
      </c>
      <c r="I4554" s="1" t="s">
        <v>9268</v>
      </c>
      <c r="J4554" s="1" t="str">
        <f t="shared" si="501"/>
        <v xml:space="preserve">Mu-III H </v>
      </c>
      <c r="K4554" s="1" t="str">
        <f t="shared" si="502"/>
        <v>Jikiken</v>
      </c>
      <c r="L4554" s="1" t="s">
        <v>346</v>
      </c>
      <c r="M4554" s="1"/>
      <c r="N4554" s="1">
        <f t="shared" si="503"/>
        <v>0</v>
      </c>
      <c r="O4554" s="1" t="s">
        <v>9</v>
      </c>
    </row>
    <row r="4555" spans="1:15" x14ac:dyDescent="0.3">
      <c r="A4555" s="1" t="s">
        <v>6140</v>
      </c>
      <c r="B4555" s="1" t="s">
        <v>565</v>
      </c>
      <c r="C4555" s="1" t="str">
        <f t="shared" si="497"/>
        <v>Kazakhstan</v>
      </c>
      <c r="D4555" s="1" t="s">
        <v>9269</v>
      </c>
      <c r="E4555" s="7" t="str">
        <f>TEXT(DATE(MID(D4555, 13, 4), CHOOSE(MATCH( MID(D4555, 5, 3), {"Jan","Feb","Mar","Apr","May","Jun","Jul","Aug","Sep","Oct","Nov","Dec"}, 0), 1, 2, 3, 4, 5, 6, 7, 8, 9, 10, 11, 12), MID(D4555, 9, 2)), "yyyy-mm-dd")</f>
        <v>1978-09-14</v>
      </c>
      <c r="F4555" s="1" t="str">
        <f t="shared" si="498"/>
        <v>02:25:00</v>
      </c>
      <c r="G4555" s="9" t="str">
        <f t="shared" si="499"/>
        <v>September</v>
      </c>
      <c r="H4555" s="5" t="str">
        <f t="shared" si="500"/>
        <v>1978</v>
      </c>
      <c r="I4555" s="1" t="s">
        <v>9270</v>
      </c>
      <c r="J4555" s="1" t="str">
        <f t="shared" si="501"/>
        <v xml:space="preserve">Proton-K/Block D-1 </v>
      </c>
      <c r="K4555" s="1" t="str">
        <f t="shared" si="502"/>
        <v>Venera 12</v>
      </c>
      <c r="L4555" s="1" t="s">
        <v>346</v>
      </c>
      <c r="M4555" s="1"/>
      <c r="N4555" s="1">
        <f t="shared" si="503"/>
        <v>0</v>
      </c>
      <c r="O4555" s="1" t="s">
        <v>9</v>
      </c>
    </row>
    <row r="4556" spans="1:15" x14ac:dyDescent="0.3">
      <c r="A4556" s="1" t="s">
        <v>6140</v>
      </c>
      <c r="B4556" s="1" t="s">
        <v>6615</v>
      </c>
      <c r="C4556" s="1" t="str">
        <f t="shared" si="497"/>
        <v>Russia</v>
      </c>
      <c r="D4556" s="1" t="s">
        <v>9271</v>
      </c>
      <c r="E4556" s="7" t="str">
        <f>TEXT(DATE(MID(D4556, 13, 4), CHOOSE(MATCH( MID(D4556, 5, 3), {"Jan","Feb","Mar","Apr","May","Jun","Jul","Aug","Sep","Oct","Nov","Dec"}, 0), 1, 2, 3, 4, 5, 6, 7, 8, 9, 10, 11, 12), MID(D4556, 9, 2)), "yyyy-mm-dd")</f>
        <v>1978-09-09</v>
      </c>
      <c r="F4556" s="1" t="str">
        <f t="shared" si="498"/>
        <v>15:00:00</v>
      </c>
      <c r="G4556" s="9" t="str">
        <f t="shared" si="499"/>
        <v>September</v>
      </c>
      <c r="H4556" s="5" t="str">
        <f t="shared" si="500"/>
        <v>1978</v>
      </c>
      <c r="I4556" s="1" t="s">
        <v>9272</v>
      </c>
      <c r="J4556" s="1" t="str">
        <f t="shared" si="501"/>
        <v xml:space="preserve">Soyuz U </v>
      </c>
      <c r="K4556" s="1" t="str">
        <f t="shared" si="502"/>
        <v>Cosmos 1031</v>
      </c>
      <c r="L4556" s="1" t="s">
        <v>346</v>
      </c>
      <c r="M4556" s="1">
        <v>20</v>
      </c>
      <c r="N4556" s="1">
        <f t="shared" si="503"/>
        <v>1660</v>
      </c>
      <c r="O4556" s="1" t="s">
        <v>9</v>
      </c>
    </row>
    <row r="4557" spans="1:15" x14ac:dyDescent="0.3">
      <c r="A4557" s="1" t="s">
        <v>6140</v>
      </c>
      <c r="B4557" s="1" t="s">
        <v>4200</v>
      </c>
      <c r="C4557" s="1" t="str">
        <f t="shared" si="497"/>
        <v>Kazakhstan</v>
      </c>
      <c r="D4557" s="1" t="s">
        <v>9273</v>
      </c>
      <c r="E4557" s="7" t="str">
        <f>TEXT(DATE(MID(D4557, 13, 4), CHOOSE(MATCH( MID(D4557, 5, 3), {"Jan","Feb","Mar","Apr","May","Jun","Jul","Aug","Sep","Oct","Nov","Dec"}, 0), 1, 2, 3, 4, 5, 6, 7, 8, 9, 10, 11, 12), MID(D4557, 9, 2)), "yyyy-mm-dd")</f>
        <v>1978-09-09</v>
      </c>
      <c r="F4557" s="1" t="str">
        <f t="shared" si="498"/>
        <v>03:25:00</v>
      </c>
      <c r="G4557" s="9" t="str">
        <f t="shared" si="499"/>
        <v>September</v>
      </c>
      <c r="H4557" s="5" t="str">
        <f t="shared" si="500"/>
        <v>1978</v>
      </c>
      <c r="I4557" s="1" t="s">
        <v>9274</v>
      </c>
      <c r="J4557" s="1" t="str">
        <f t="shared" si="501"/>
        <v xml:space="preserve">Proton-K/Block D-1 </v>
      </c>
      <c r="K4557" s="1" t="str">
        <f t="shared" si="502"/>
        <v>Venera 11</v>
      </c>
      <c r="L4557" s="1" t="s">
        <v>346</v>
      </c>
      <c r="M4557" s="1"/>
      <c r="N4557" s="1">
        <f t="shared" si="503"/>
        <v>0</v>
      </c>
      <c r="O4557" s="1" t="s">
        <v>9</v>
      </c>
    </row>
    <row r="4558" spans="1:15" x14ac:dyDescent="0.3">
      <c r="A4558" s="1" t="s">
        <v>6140</v>
      </c>
      <c r="B4558" s="1" t="s">
        <v>5</v>
      </c>
      <c r="C4558" s="1" t="str">
        <f t="shared" si="497"/>
        <v>Russia</v>
      </c>
      <c r="D4558" s="1" t="s">
        <v>9275</v>
      </c>
      <c r="E4558" s="7" t="str">
        <f>TEXT(DATE(MID(D4558, 13, 4), CHOOSE(MATCH( MID(D4558, 5, 3), {"Jan","Feb","Mar","Apr","May","Jun","Jul","Aug","Sep","Oct","Nov","Dec"}, 0), 1, 2, 3, 4, 5, 6, 7, 8, 9, 10, 11, 12), MID(D4558, 9, 2)), "yyyy-mm-dd")</f>
        <v>1978-09-06</v>
      </c>
      <c r="F4558" s="1" t="str">
        <f t="shared" si="498"/>
        <v>03:04:00</v>
      </c>
      <c r="G4558" s="9" t="str">
        <f t="shared" si="499"/>
        <v>September</v>
      </c>
      <c r="H4558" s="5" t="str">
        <f t="shared" si="500"/>
        <v>1978</v>
      </c>
      <c r="I4558" s="1" t="s">
        <v>9276</v>
      </c>
      <c r="J4558" s="1" t="str">
        <f t="shared" si="501"/>
        <v xml:space="preserve">Molniya-M /Block 2BL </v>
      </c>
      <c r="K4558" s="1" t="str">
        <f t="shared" si="502"/>
        <v>Cosmos 1030</v>
      </c>
      <c r="L4558" s="1" t="s">
        <v>346</v>
      </c>
      <c r="M4558" s="1"/>
      <c r="N4558" s="1">
        <f t="shared" si="503"/>
        <v>0</v>
      </c>
      <c r="O4558" s="1" t="s">
        <v>9</v>
      </c>
    </row>
    <row r="4559" spans="1:15" x14ac:dyDescent="0.3">
      <c r="A4559" s="1" t="s">
        <v>6140</v>
      </c>
      <c r="B4559" s="1" t="s">
        <v>5</v>
      </c>
      <c r="C4559" s="1" t="str">
        <f t="shared" si="497"/>
        <v>Russia</v>
      </c>
      <c r="D4559" s="1" t="s">
        <v>9277</v>
      </c>
      <c r="E4559" s="7" t="str">
        <f>TEXT(DATE(MID(D4559, 13, 4), CHOOSE(MATCH( MID(D4559, 5, 3), {"Jan","Feb","Mar","Apr","May","Jun","Jul","Aug","Sep","Oct","Nov","Dec"}, 0), 1, 2, 3, 4, 5, 6, 7, 8, 9, 10, 11, 12), MID(D4559, 9, 2)), "yyyy-mm-dd")</f>
        <v>1978-08-29</v>
      </c>
      <c r="F4559" s="1" t="str">
        <f t="shared" si="498"/>
        <v>15:00:00</v>
      </c>
      <c r="G4559" s="9" t="str">
        <f t="shared" si="499"/>
        <v>August</v>
      </c>
      <c r="H4559" s="5" t="str">
        <f t="shared" si="500"/>
        <v>1978</v>
      </c>
      <c r="I4559" s="1" t="s">
        <v>9278</v>
      </c>
      <c r="J4559" s="1" t="str">
        <f t="shared" si="501"/>
        <v xml:space="preserve">Soyuz U </v>
      </c>
      <c r="K4559" s="1" t="str">
        <f t="shared" si="502"/>
        <v>Cosmos 1029</v>
      </c>
      <c r="L4559" s="1" t="s">
        <v>346</v>
      </c>
      <c r="M4559" s="1">
        <v>20</v>
      </c>
      <c r="N4559" s="1">
        <f t="shared" si="503"/>
        <v>1660</v>
      </c>
      <c r="O4559" s="1" t="s">
        <v>9</v>
      </c>
    </row>
    <row r="4560" spans="1:15" x14ac:dyDescent="0.3">
      <c r="A4560" s="1" t="s">
        <v>6140</v>
      </c>
      <c r="B4560" s="1" t="s">
        <v>1630</v>
      </c>
      <c r="C4560" s="1" t="str">
        <f t="shared" si="497"/>
        <v>Kazakhstan</v>
      </c>
      <c r="D4560" s="1" t="s">
        <v>9279</v>
      </c>
      <c r="E4560" s="7" t="str">
        <f>TEXT(DATE(MID(D4560, 13, 4), CHOOSE(MATCH( MID(D4560, 5, 3), {"Jan","Feb","Mar","Apr","May","Jun","Jul","Aug","Sep","Oct","Nov","Dec"}, 0), 1, 2, 3, 4, 5, 6, 7, 8, 9, 10, 11, 12), MID(D4560, 9, 2)), "yyyy-mm-dd")</f>
        <v>1978-08-26</v>
      </c>
      <c r="F4560" s="1" t="str">
        <f t="shared" si="498"/>
        <v>14:51:00</v>
      </c>
      <c r="G4560" s="9" t="str">
        <f t="shared" si="499"/>
        <v>August</v>
      </c>
      <c r="H4560" s="5" t="str">
        <f t="shared" si="500"/>
        <v>1978</v>
      </c>
      <c r="I4560" s="1" t="s">
        <v>9280</v>
      </c>
      <c r="J4560" s="1" t="str">
        <f t="shared" si="501"/>
        <v xml:space="preserve">Soyuz U </v>
      </c>
      <c r="K4560" s="1" t="str">
        <f t="shared" si="502"/>
        <v>Soyuz 31</v>
      </c>
      <c r="L4560" s="1" t="s">
        <v>346</v>
      </c>
      <c r="M4560" s="1">
        <v>20</v>
      </c>
      <c r="N4560" s="1">
        <f t="shared" si="503"/>
        <v>1660</v>
      </c>
      <c r="O4560" s="1" t="s">
        <v>9</v>
      </c>
    </row>
    <row r="4561" spans="1:15" x14ac:dyDescent="0.3">
      <c r="A4561" s="1" t="s">
        <v>6140</v>
      </c>
      <c r="B4561" s="1" t="s">
        <v>5</v>
      </c>
      <c r="C4561" s="1" t="str">
        <f t="shared" si="497"/>
        <v>Russia</v>
      </c>
      <c r="D4561" s="1" t="s">
        <v>9281</v>
      </c>
      <c r="E4561" s="7" t="str">
        <f>TEXT(DATE(MID(D4561, 13, 4), CHOOSE(MATCH( MID(D4561, 5, 3), {"Jan","Feb","Mar","Apr","May","Jun","Jul","Aug","Sep","Oct","Nov","Dec"}, 0), 1, 2, 3, 4, 5, 6, 7, 8, 9, 10, 11, 12), MID(D4561, 9, 2)), "yyyy-mm-dd")</f>
        <v>1978-08-22</v>
      </c>
      <c r="F4561" s="1" t="str">
        <f t="shared" si="498"/>
        <v>23:47:00</v>
      </c>
      <c r="G4561" s="9" t="str">
        <f t="shared" si="499"/>
        <v>August</v>
      </c>
      <c r="H4561" s="5" t="str">
        <f t="shared" si="500"/>
        <v>1978</v>
      </c>
      <c r="I4561" s="1" t="s">
        <v>9282</v>
      </c>
      <c r="J4561" s="1" t="str">
        <f t="shared" si="501"/>
        <v xml:space="preserve">Molniya-M /Block ML </v>
      </c>
      <c r="K4561" s="1" t="str">
        <f t="shared" si="502"/>
        <v>Molniya-1 nÂ°76</v>
      </c>
      <c r="L4561" s="1" t="s">
        <v>346</v>
      </c>
      <c r="M4561" s="1"/>
      <c r="N4561" s="1">
        <f t="shared" si="503"/>
        <v>0</v>
      </c>
      <c r="O4561" s="1" t="s">
        <v>9</v>
      </c>
    </row>
    <row r="4562" spans="1:15" x14ac:dyDescent="0.3">
      <c r="A4562" s="1" t="s">
        <v>6140</v>
      </c>
      <c r="B4562" s="1" t="s">
        <v>6272</v>
      </c>
      <c r="C4562" s="1" t="str">
        <f t="shared" si="497"/>
        <v>Kazakhstan</v>
      </c>
      <c r="D4562" s="1" t="s">
        <v>9283</v>
      </c>
      <c r="E4562" s="7" t="str">
        <f>TEXT(DATE(MID(D4562, 13, 4), CHOOSE(MATCH( MID(D4562, 5, 3), {"Jan","Feb","Mar","Apr","May","Jun","Jul","Aug","Sep","Oct","Nov","Dec"}, 0), 1, 2, 3, 4, 5, 6, 7, 8, 9, 10, 11, 12), MID(D4562, 9, 2)), "yyyy-mm-dd")</f>
        <v>1978-08-17</v>
      </c>
      <c r="F4562" s="1" t="str">
        <f t="shared" si="498"/>
        <v>20:02:00</v>
      </c>
      <c r="G4562" s="9" t="str">
        <f t="shared" si="499"/>
        <v>August</v>
      </c>
      <c r="H4562" s="5" t="str">
        <f t="shared" si="500"/>
        <v>1978</v>
      </c>
      <c r="I4562" s="1" t="s">
        <v>9284</v>
      </c>
      <c r="J4562" s="1" t="str">
        <f t="shared" si="501"/>
        <v xml:space="preserve">Proton-K/Block-DM </v>
      </c>
      <c r="K4562" s="1" t="str">
        <f t="shared" si="502"/>
        <v>Ekran nÂ°15L</v>
      </c>
      <c r="L4562" s="1" t="s">
        <v>346</v>
      </c>
      <c r="M4562" s="1"/>
      <c r="N4562" s="1">
        <f t="shared" si="503"/>
        <v>0</v>
      </c>
      <c r="O4562" s="1" t="s">
        <v>257</v>
      </c>
    </row>
    <row r="4563" spans="1:15" x14ac:dyDescent="0.3">
      <c r="A4563" s="1" t="s">
        <v>5722</v>
      </c>
      <c r="B4563" s="1" t="s">
        <v>3160</v>
      </c>
      <c r="C4563" s="1" t="str">
        <f t="shared" si="497"/>
        <v>USA</v>
      </c>
      <c r="D4563" s="1" t="s">
        <v>9285</v>
      </c>
      <c r="E4563" s="7" t="str">
        <f>TEXT(DATE(MID(D4563, 13, 4), CHOOSE(MATCH( MID(D4563, 5, 3), {"Jan","Feb","Mar","Apr","May","Jun","Jul","Aug","Sep","Oct","Nov","Dec"}, 0), 1, 2, 3, 4, 5, 6, 7, 8, 9, 10, 11, 12), MID(D4563, 9, 2)), "yyyy-mm-dd")</f>
        <v>1978-08-12</v>
      </c>
      <c r="F4563" s="1" t="str">
        <f t="shared" si="498"/>
        <v>15:12:00</v>
      </c>
      <c r="G4563" s="9" t="str">
        <f t="shared" si="499"/>
        <v>August</v>
      </c>
      <c r="H4563" s="5" t="str">
        <f t="shared" si="500"/>
        <v>1978</v>
      </c>
      <c r="I4563" s="1" t="s">
        <v>9286</v>
      </c>
      <c r="J4563" s="1" t="str">
        <f t="shared" si="501"/>
        <v xml:space="preserve">Delta 2914 </v>
      </c>
      <c r="K4563" s="1" t="str">
        <f t="shared" si="502"/>
        <v>Explorer 59 (ISEE 3)</v>
      </c>
      <c r="L4563" s="1" t="s">
        <v>346</v>
      </c>
      <c r="M4563" s="1"/>
      <c r="N4563" s="1">
        <f t="shared" si="503"/>
        <v>0</v>
      </c>
      <c r="O4563" s="1" t="s">
        <v>9</v>
      </c>
    </row>
    <row r="4564" spans="1:15" x14ac:dyDescent="0.3">
      <c r="A4564" s="1" t="s">
        <v>5556</v>
      </c>
      <c r="B4564" s="1" t="s">
        <v>4149</v>
      </c>
      <c r="C4564" s="1" t="str">
        <f t="shared" si="497"/>
        <v>USA</v>
      </c>
      <c r="D4564" s="1" t="s">
        <v>9287</v>
      </c>
      <c r="E4564" s="7" t="str">
        <f>TEXT(DATE(MID(D4564, 13, 4), CHOOSE(MATCH( MID(D4564, 5, 3), {"Jan","Feb","Mar","Apr","May","Jun","Jul","Aug","Sep","Oct","Nov","Dec"}, 0), 1, 2, 3, 4, 5, 6, 7, 8, 9, 10, 11, 12), MID(D4564, 9, 2)), "yyyy-mm-dd")</f>
        <v>1978-08-08</v>
      </c>
      <c r="F4564" s="1" t="str">
        <f t="shared" si="498"/>
        <v>07:33:00</v>
      </c>
      <c r="G4564" s="9" t="str">
        <f t="shared" si="499"/>
        <v>August</v>
      </c>
      <c r="H4564" s="5" t="str">
        <f t="shared" si="500"/>
        <v>1978</v>
      </c>
      <c r="I4564" s="1" t="s">
        <v>9288</v>
      </c>
      <c r="J4564" s="1" t="str">
        <f t="shared" si="501"/>
        <v xml:space="preserve">Atlas-SLV3D Centaur-D1AR </v>
      </c>
      <c r="K4564" s="1" t="str">
        <f t="shared" si="502"/>
        <v>Pioneer Venus Multiprobe</v>
      </c>
      <c r="L4564" s="1" t="s">
        <v>346</v>
      </c>
      <c r="M4564" s="1"/>
      <c r="N4564" s="1">
        <f t="shared" si="503"/>
        <v>0</v>
      </c>
      <c r="O4564" s="1" t="s">
        <v>9</v>
      </c>
    </row>
    <row r="4565" spans="1:15" x14ac:dyDescent="0.3">
      <c r="A4565" s="1" t="s">
        <v>6140</v>
      </c>
      <c r="B4565" s="1" t="s">
        <v>130</v>
      </c>
      <c r="C4565" s="1" t="str">
        <f t="shared" si="497"/>
        <v>Kazakhstan</v>
      </c>
      <c r="D4565" s="1" t="s">
        <v>9289</v>
      </c>
      <c r="E4565" s="7" t="str">
        <f>TEXT(DATE(MID(D4565, 13, 4), CHOOSE(MATCH( MID(D4565, 5, 3), {"Jan","Feb","Mar","Apr","May","Jun","Jul","Aug","Sep","Oct","Nov","Dec"}, 0), 1, 2, 3, 4, 5, 6, 7, 8, 9, 10, 11, 12), MID(D4565, 9, 2)), "yyyy-mm-dd")</f>
        <v>1978-08-07</v>
      </c>
      <c r="F4565" s="1" t="str">
        <f t="shared" si="498"/>
        <v>22:31:00</v>
      </c>
      <c r="G4565" s="9" t="str">
        <f t="shared" si="499"/>
        <v>August</v>
      </c>
      <c r="H4565" s="5" t="str">
        <f t="shared" si="500"/>
        <v>1978</v>
      </c>
      <c r="I4565" s="1" t="s">
        <v>9290</v>
      </c>
      <c r="J4565" s="1" t="str">
        <f t="shared" si="501"/>
        <v xml:space="preserve">Soyuz U </v>
      </c>
      <c r="K4565" s="1" t="str">
        <f t="shared" si="502"/>
        <v>Progress 3</v>
      </c>
      <c r="L4565" s="1" t="s">
        <v>346</v>
      </c>
      <c r="M4565" s="1">
        <v>20</v>
      </c>
      <c r="N4565" s="1">
        <f t="shared" si="503"/>
        <v>1660</v>
      </c>
      <c r="O4565" s="1" t="s">
        <v>9</v>
      </c>
    </row>
    <row r="4566" spans="1:15" x14ac:dyDescent="0.3">
      <c r="A4566" s="1" t="s">
        <v>6140</v>
      </c>
      <c r="B4566" s="1" t="s">
        <v>212</v>
      </c>
      <c r="C4566" s="1" t="str">
        <f t="shared" si="497"/>
        <v>Russia</v>
      </c>
      <c r="D4566" s="1" t="s">
        <v>9291</v>
      </c>
      <c r="E4566" s="7" t="str">
        <f>TEXT(DATE(MID(D4566, 13, 4), CHOOSE(MATCH( MID(D4566, 5, 3), {"Jan","Feb","Mar","Apr","May","Jun","Jul","Aug","Sep","Oct","Nov","Dec"}, 0), 1, 2, 3, 4, 5, 6, 7, 8, 9, 10, 11, 12), MID(D4566, 9, 2)), "yyyy-mm-dd")</f>
        <v>1978-08-05</v>
      </c>
      <c r="F4566" s="1" t="str">
        <f t="shared" si="498"/>
        <v>15:00:00</v>
      </c>
      <c r="G4566" s="9" t="str">
        <f t="shared" si="499"/>
        <v>August</v>
      </c>
      <c r="H4566" s="5" t="str">
        <f t="shared" si="500"/>
        <v>1978</v>
      </c>
      <c r="I4566" s="1" t="s">
        <v>9292</v>
      </c>
      <c r="J4566" s="1" t="str">
        <f t="shared" si="501"/>
        <v xml:space="preserve">Soyuz U </v>
      </c>
      <c r="K4566" s="1" t="str">
        <f t="shared" si="502"/>
        <v>Cosmos 1028</v>
      </c>
      <c r="L4566" s="1" t="s">
        <v>346</v>
      </c>
      <c r="M4566" s="1">
        <v>20</v>
      </c>
      <c r="N4566" s="1">
        <f t="shared" si="503"/>
        <v>1660</v>
      </c>
      <c r="O4566" s="1" t="s">
        <v>9</v>
      </c>
    </row>
    <row r="4567" spans="1:15" x14ac:dyDescent="0.3">
      <c r="A4567" s="1" t="s">
        <v>5603</v>
      </c>
      <c r="B4567" s="1" t="s">
        <v>4249</v>
      </c>
      <c r="C4567" s="1" t="str">
        <f t="shared" si="497"/>
        <v>USA</v>
      </c>
      <c r="D4567" s="1" t="s">
        <v>9293</v>
      </c>
      <c r="E4567" s="7" t="str">
        <f>TEXT(DATE(MID(D4567, 13, 4), CHOOSE(MATCH( MID(D4567, 5, 3), {"Jan","Feb","Mar","Apr","May","Jun","Jul","Aug","Sep","Oct","Nov","Dec"}, 0), 1, 2, 3, 4, 5, 6, 7, 8, 9, 10, 11, 12), MID(D4567, 9, 2)), "yyyy-mm-dd")</f>
        <v>1978-08-05</v>
      </c>
      <c r="F4567" s="1" t="str">
        <f t="shared" si="498"/>
        <v>00:00:00</v>
      </c>
      <c r="G4567" s="9" t="str">
        <f t="shared" si="499"/>
        <v>August</v>
      </c>
      <c r="H4567" s="5" t="str">
        <f t="shared" si="500"/>
        <v>1978</v>
      </c>
      <c r="I4567" s="1" t="s">
        <v>9294</v>
      </c>
      <c r="J4567" s="1" t="str">
        <f t="shared" si="501"/>
        <v xml:space="preserve">Titan III(34)B Agena-D </v>
      </c>
      <c r="K4567" s="1" t="str">
        <f t="shared" si="502"/>
        <v>Quasar 3</v>
      </c>
      <c r="L4567" s="1" t="s">
        <v>346</v>
      </c>
      <c r="M4567" s="1"/>
      <c r="N4567" s="1">
        <f t="shared" si="503"/>
        <v>0</v>
      </c>
      <c r="O4567" s="1" t="s">
        <v>9</v>
      </c>
    </row>
    <row r="4568" spans="1:15" x14ac:dyDescent="0.3">
      <c r="A4568" s="1" t="s">
        <v>6140</v>
      </c>
      <c r="B4568" s="1" t="s">
        <v>6482</v>
      </c>
      <c r="C4568" s="1" t="str">
        <f t="shared" si="497"/>
        <v>Russia</v>
      </c>
      <c r="D4568" s="1" t="s">
        <v>9295</v>
      </c>
      <c r="E4568" s="7" t="str">
        <f>TEXT(DATE(MID(D4568, 13, 4), CHOOSE(MATCH( MID(D4568, 5, 3), {"Jan","Feb","Mar","Apr","May","Jun","Jul","Aug","Sep","Oct","Nov","Dec"}, 0), 1, 2, 3, 4, 5, 6, 7, 8, 9, 10, 11, 12), MID(D4568, 9, 2)), "yyyy-mm-dd")</f>
        <v>1978-07-27</v>
      </c>
      <c r="F4568" s="1" t="str">
        <f t="shared" si="498"/>
        <v>04:49:00</v>
      </c>
      <c r="G4568" s="9" t="str">
        <f t="shared" si="499"/>
        <v>July</v>
      </c>
      <c r="H4568" s="5" t="str">
        <f t="shared" si="500"/>
        <v>1978</v>
      </c>
      <c r="I4568" s="1" t="s">
        <v>9296</v>
      </c>
      <c r="J4568" s="1" t="str">
        <f t="shared" si="501"/>
        <v xml:space="preserve">Cosmos-3M </v>
      </c>
      <c r="K4568" s="1" t="str">
        <f t="shared" si="502"/>
        <v>Cosmos 1027</v>
      </c>
      <c r="L4568" s="1" t="s">
        <v>346</v>
      </c>
      <c r="M4568" s="1"/>
      <c r="N4568" s="1">
        <f t="shared" si="503"/>
        <v>0</v>
      </c>
      <c r="O4568" s="1" t="s">
        <v>9</v>
      </c>
    </row>
    <row r="4569" spans="1:15" x14ac:dyDescent="0.3">
      <c r="A4569" s="1" t="s">
        <v>6140</v>
      </c>
      <c r="B4569" s="1" t="s">
        <v>6272</v>
      </c>
      <c r="C4569" s="1" t="str">
        <f t="shared" si="497"/>
        <v>Kazakhstan</v>
      </c>
      <c r="D4569" s="1" t="s">
        <v>9297</v>
      </c>
      <c r="E4569" s="7" t="str">
        <f>TEXT(DATE(MID(D4569, 13, 4), CHOOSE(MATCH( MID(D4569, 5, 3), {"Jan","Feb","Mar","Apr","May","Jun","Jul","Aug","Sep","Oct","Nov","Dec"}, 0), 1, 2, 3, 4, 5, 6, 7, 8, 9, 10, 11, 12), MID(D4569, 9, 2)), "yyyy-mm-dd")</f>
        <v>1978-07-18</v>
      </c>
      <c r="F4569" s="1" t="str">
        <f t="shared" si="498"/>
        <v>21:59:00</v>
      </c>
      <c r="G4569" s="9" t="str">
        <f t="shared" si="499"/>
        <v>July</v>
      </c>
      <c r="H4569" s="5" t="str">
        <f t="shared" si="500"/>
        <v>1978</v>
      </c>
      <c r="I4569" s="1" t="s">
        <v>9298</v>
      </c>
      <c r="J4569" s="1" t="str">
        <f t="shared" si="501"/>
        <v xml:space="preserve">Proton-K/Block-DM </v>
      </c>
      <c r="K4569" s="1" t="str">
        <f t="shared" si="502"/>
        <v>Raduga 4</v>
      </c>
      <c r="L4569" s="1" t="s">
        <v>346</v>
      </c>
      <c r="M4569" s="1"/>
      <c r="N4569" s="1">
        <f t="shared" si="503"/>
        <v>0</v>
      </c>
      <c r="O4569" s="1" t="s">
        <v>9</v>
      </c>
    </row>
    <row r="4570" spans="1:15" x14ac:dyDescent="0.3">
      <c r="A4570" s="1" t="s">
        <v>6140</v>
      </c>
      <c r="B4570" s="1" t="s">
        <v>5</v>
      </c>
      <c r="C4570" s="1" t="str">
        <f t="shared" si="497"/>
        <v>Russia</v>
      </c>
      <c r="D4570" s="1" t="s">
        <v>9299</v>
      </c>
      <c r="E4570" s="7" t="str">
        <f>TEXT(DATE(MID(D4570, 13, 4), CHOOSE(MATCH( MID(D4570, 5, 3), {"Jan","Feb","Mar","Apr","May","Jun","Jul","Aug","Sep","Oct","Nov","Dec"}, 0), 1, 2, 3, 4, 5, 6, 7, 8, 9, 10, 11, 12), MID(D4570, 9, 2)), "yyyy-mm-dd")</f>
        <v>1978-07-14</v>
      </c>
      <c r="F4570" s="1" t="str">
        <f t="shared" si="498"/>
        <v>15:00:00</v>
      </c>
      <c r="G4570" s="9" t="str">
        <f t="shared" si="499"/>
        <v>July</v>
      </c>
      <c r="H4570" s="5" t="str">
        <f t="shared" si="500"/>
        <v>1978</v>
      </c>
      <c r="I4570" s="1" t="s">
        <v>9300</v>
      </c>
      <c r="J4570" s="1" t="str">
        <f t="shared" si="501"/>
        <v xml:space="preserve">Molniya-M /Block ML </v>
      </c>
      <c r="K4570" s="1" t="str">
        <f t="shared" si="502"/>
        <v>Molniya-1 nÂ°75</v>
      </c>
      <c r="L4570" s="1" t="s">
        <v>346</v>
      </c>
      <c r="M4570" s="1"/>
      <c r="N4570" s="1">
        <f t="shared" si="503"/>
        <v>0</v>
      </c>
      <c r="O4570" s="1" t="s">
        <v>9</v>
      </c>
    </row>
    <row r="4571" spans="1:15" x14ac:dyDescent="0.3">
      <c r="A4571" s="1" t="s">
        <v>5722</v>
      </c>
      <c r="B4571" s="1" t="s">
        <v>3478</v>
      </c>
      <c r="C4571" s="1" t="str">
        <f t="shared" si="497"/>
        <v>USA</v>
      </c>
      <c r="D4571" s="1" t="s">
        <v>9301</v>
      </c>
      <c r="E4571" s="7" t="str">
        <f>TEXT(DATE(MID(D4571, 13, 4), CHOOSE(MATCH( MID(D4571, 5, 3), {"Jan","Feb","Mar","Apr","May","Jun","Jul","Aug","Sep","Oct","Nov","Dec"}, 0), 1, 2, 3, 4, 5, 6, 7, 8, 9, 10, 11, 12), MID(D4571, 9, 2)), "yyyy-mm-dd")</f>
        <v>1978-07-14</v>
      </c>
      <c r="F4571" s="1" t="str">
        <f t="shared" si="498"/>
        <v>10:43:00</v>
      </c>
      <c r="G4571" s="9" t="str">
        <f t="shared" si="499"/>
        <v>July</v>
      </c>
      <c r="H4571" s="5" t="str">
        <f t="shared" si="500"/>
        <v>1978</v>
      </c>
      <c r="I4571" s="1" t="s">
        <v>9302</v>
      </c>
      <c r="J4571" s="1" t="str">
        <f t="shared" si="501"/>
        <v xml:space="preserve">Delta 2914 </v>
      </c>
      <c r="K4571" s="1" t="str">
        <f t="shared" si="502"/>
        <v>ESA-GEOS-2</v>
      </c>
      <c r="L4571" s="1" t="s">
        <v>346</v>
      </c>
      <c r="M4571" s="1"/>
      <c r="N4571" s="1">
        <f t="shared" si="503"/>
        <v>0</v>
      </c>
      <c r="O4571" s="1" t="s">
        <v>9</v>
      </c>
    </row>
    <row r="4572" spans="1:15" x14ac:dyDescent="0.3">
      <c r="A4572" s="1" t="s">
        <v>6140</v>
      </c>
      <c r="B4572" s="1" t="s">
        <v>130</v>
      </c>
      <c r="C4572" s="1" t="str">
        <f t="shared" si="497"/>
        <v>Kazakhstan</v>
      </c>
      <c r="D4572" s="1" t="s">
        <v>9303</v>
      </c>
      <c r="E4572" s="7" t="str">
        <f>TEXT(DATE(MID(D4572, 13, 4), CHOOSE(MATCH( MID(D4572, 5, 3), {"Jan","Feb","Mar","Apr","May","Jun","Jul","Aug","Sep","Oct","Nov","Dec"}, 0), 1, 2, 3, 4, 5, 6, 7, 8, 9, 10, 11, 12), MID(D4572, 9, 2)), "yyyy-mm-dd")</f>
        <v>1978-07-07</v>
      </c>
      <c r="F4572" s="1" t="str">
        <f t="shared" si="498"/>
        <v>11:26:00</v>
      </c>
      <c r="G4572" s="9" t="str">
        <f t="shared" si="499"/>
        <v>July</v>
      </c>
      <c r="H4572" s="5" t="str">
        <f t="shared" si="500"/>
        <v>1978</v>
      </c>
      <c r="I4572" s="1" t="s">
        <v>9304</v>
      </c>
      <c r="J4572" s="1" t="str">
        <f t="shared" si="501"/>
        <v xml:space="preserve">Soyuz U </v>
      </c>
      <c r="K4572" s="1" t="str">
        <f t="shared" si="502"/>
        <v>Progress 2</v>
      </c>
      <c r="L4572" s="1" t="s">
        <v>346</v>
      </c>
      <c r="M4572" s="1">
        <v>20</v>
      </c>
      <c r="N4572" s="1">
        <f t="shared" si="503"/>
        <v>1660</v>
      </c>
      <c r="O4572" s="1" t="s">
        <v>9</v>
      </c>
    </row>
    <row r="4573" spans="1:15" x14ac:dyDescent="0.3">
      <c r="A4573" s="1" t="s">
        <v>6140</v>
      </c>
      <c r="B4573" s="1" t="s">
        <v>130</v>
      </c>
      <c r="C4573" s="1" t="str">
        <f t="shared" si="497"/>
        <v>Kazakhstan</v>
      </c>
      <c r="D4573" s="1" t="s">
        <v>9305</v>
      </c>
      <c r="E4573" s="7" t="str">
        <f>TEXT(DATE(MID(D4573, 13, 4), CHOOSE(MATCH( MID(D4573, 5, 3), {"Jan","Feb","Mar","Apr","May","Jun","Jul","Aug","Sep","Oct","Nov","Dec"}, 0), 1, 2, 3, 4, 5, 6, 7, 8, 9, 10, 11, 12), MID(D4573, 9, 2)), "yyyy-mm-dd")</f>
        <v>1978-07-02</v>
      </c>
      <c r="F4573" s="1" t="str">
        <f t="shared" si="498"/>
        <v>09:30:00</v>
      </c>
      <c r="G4573" s="9" t="str">
        <f t="shared" si="499"/>
        <v>July</v>
      </c>
      <c r="H4573" s="5" t="str">
        <f t="shared" si="500"/>
        <v>1978</v>
      </c>
      <c r="I4573" s="1" t="s">
        <v>9306</v>
      </c>
      <c r="J4573" s="1" t="str">
        <f t="shared" si="501"/>
        <v xml:space="preserve">Soyuz U </v>
      </c>
      <c r="K4573" s="1" t="str">
        <f t="shared" si="502"/>
        <v>Cosmos 1026</v>
      </c>
      <c r="L4573" s="1" t="s">
        <v>346</v>
      </c>
      <c r="M4573" s="1">
        <v>20</v>
      </c>
      <c r="N4573" s="1">
        <f t="shared" si="503"/>
        <v>1660</v>
      </c>
      <c r="O4573" s="1" t="s">
        <v>9</v>
      </c>
    </row>
    <row r="4574" spans="1:15" x14ac:dyDescent="0.3">
      <c r="A4574" s="1" t="s">
        <v>5556</v>
      </c>
      <c r="B4574" s="1" t="s">
        <v>4092</v>
      </c>
      <c r="C4574" s="1" t="str">
        <f t="shared" si="497"/>
        <v>USA</v>
      </c>
      <c r="D4574" s="1" t="s">
        <v>9307</v>
      </c>
      <c r="E4574" s="7" t="str">
        <f>TEXT(DATE(MID(D4574, 13, 4), CHOOSE(MATCH( MID(D4574, 5, 3), {"Jan","Feb","Mar","Apr","May","Jun","Jul","Aug","Sep","Oct","Nov","Dec"}, 0), 1, 2, 3, 4, 5, 6, 7, 8, 9, 10, 11, 12), MID(D4574, 9, 2)), "yyyy-mm-dd")</f>
        <v>1978-06-29</v>
      </c>
      <c r="F4574" s="1" t="str">
        <f t="shared" si="498"/>
        <v>22:24:00</v>
      </c>
      <c r="G4574" s="9" t="str">
        <f t="shared" si="499"/>
        <v>June</v>
      </c>
      <c r="H4574" s="5" t="str">
        <f t="shared" si="500"/>
        <v>1978</v>
      </c>
      <c r="I4574" s="1" t="s">
        <v>9308</v>
      </c>
      <c r="J4574" s="1" t="str">
        <f t="shared" si="501"/>
        <v xml:space="preserve">Atlas-SLV3D Centaur-D1AR </v>
      </c>
      <c r="K4574" s="1" t="str">
        <f t="shared" si="502"/>
        <v>Comstar D3</v>
      </c>
      <c r="L4574" s="1" t="s">
        <v>346</v>
      </c>
      <c r="M4574" s="1"/>
      <c r="N4574" s="1">
        <f t="shared" si="503"/>
        <v>0</v>
      </c>
      <c r="O4574" s="1" t="s">
        <v>9</v>
      </c>
    </row>
    <row r="4575" spans="1:15" x14ac:dyDescent="0.3">
      <c r="A4575" s="1" t="s">
        <v>6140</v>
      </c>
      <c r="B4575" s="1" t="s">
        <v>3566</v>
      </c>
      <c r="C4575" s="1" t="str">
        <f t="shared" si="497"/>
        <v>Russia</v>
      </c>
      <c r="D4575" s="1" t="s">
        <v>9309</v>
      </c>
      <c r="E4575" s="7" t="str">
        <f>TEXT(DATE(MID(D4575, 13, 4), CHOOSE(MATCH( MID(D4575, 5, 3), {"Jan","Feb","Mar","Apr","May","Jun","Jul","Aug","Sep","Oct","Nov","Dec"}, 0), 1, 2, 3, 4, 5, 6, 7, 8, 9, 10, 11, 12), MID(D4575, 9, 2)), "yyyy-mm-dd")</f>
        <v>1978-06-28</v>
      </c>
      <c r="F4575" s="1" t="str">
        <f t="shared" si="498"/>
        <v>17:35:00</v>
      </c>
      <c r="G4575" s="9" t="str">
        <f t="shared" si="499"/>
        <v>June</v>
      </c>
      <c r="H4575" s="5" t="str">
        <f t="shared" si="500"/>
        <v>1978</v>
      </c>
      <c r="I4575" s="1" t="s">
        <v>9310</v>
      </c>
      <c r="J4575" s="1" t="str">
        <f t="shared" si="501"/>
        <v xml:space="preserve">Tsyklon-3 </v>
      </c>
      <c r="K4575" s="1" t="str">
        <f t="shared" si="502"/>
        <v>Cosmos 1025</v>
      </c>
      <c r="L4575" s="1" t="s">
        <v>346</v>
      </c>
      <c r="M4575" s="1"/>
      <c r="N4575" s="1">
        <f t="shared" si="503"/>
        <v>0</v>
      </c>
      <c r="O4575" s="1" t="s">
        <v>9</v>
      </c>
    </row>
    <row r="4576" spans="1:15" x14ac:dyDescent="0.3">
      <c r="A4576" s="1" t="s">
        <v>6140</v>
      </c>
      <c r="B4576" s="1" t="s">
        <v>212</v>
      </c>
      <c r="C4576" s="1" t="str">
        <f t="shared" si="497"/>
        <v>Russia</v>
      </c>
      <c r="D4576" s="1" t="s">
        <v>9311</v>
      </c>
      <c r="E4576" s="7" t="str">
        <f>TEXT(DATE(MID(D4576, 13, 4), CHOOSE(MATCH( MID(D4576, 5, 3), {"Jan","Feb","Mar","Apr","May","Jun","Jul","Aug","Sep","Oct","Nov","Dec"}, 0), 1, 2, 3, 4, 5, 6, 7, 8, 9, 10, 11, 12), MID(D4576, 9, 2)), "yyyy-mm-dd")</f>
        <v>1978-06-28</v>
      </c>
      <c r="F4576" s="1" t="str">
        <f t="shared" si="498"/>
        <v>02:58:00</v>
      </c>
      <c r="G4576" s="9" t="str">
        <f t="shared" si="499"/>
        <v>June</v>
      </c>
      <c r="H4576" s="5" t="str">
        <f t="shared" si="500"/>
        <v>1978</v>
      </c>
      <c r="I4576" s="1" t="s">
        <v>9312</v>
      </c>
      <c r="J4576" s="1" t="str">
        <f t="shared" si="501"/>
        <v xml:space="preserve">Molniya-M /Block 2BL </v>
      </c>
      <c r="K4576" s="1" t="str">
        <f t="shared" si="502"/>
        <v>Cosmos 1024</v>
      </c>
      <c r="L4576" s="1" t="s">
        <v>346</v>
      </c>
      <c r="M4576" s="1"/>
      <c r="N4576" s="1">
        <f t="shared" si="503"/>
        <v>0</v>
      </c>
      <c r="O4576" s="1" t="s">
        <v>9</v>
      </c>
    </row>
    <row r="4577" spans="1:15" x14ac:dyDescent="0.3">
      <c r="A4577" s="1" t="s">
        <v>6140</v>
      </c>
      <c r="B4577" s="1" t="s">
        <v>1630</v>
      </c>
      <c r="C4577" s="1" t="str">
        <f t="shared" si="497"/>
        <v>Kazakhstan</v>
      </c>
      <c r="D4577" s="1" t="s">
        <v>9313</v>
      </c>
      <c r="E4577" s="7" t="str">
        <f>TEXT(DATE(MID(D4577, 13, 4), CHOOSE(MATCH( MID(D4577, 5, 3), {"Jan","Feb","Mar","Apr","May","Jun","Jul","Aug","Sep","Oct","Nov","Dec"}, 0), 1, 2, 3, 4, 5, 6, 7, 8, 9, 10, 11, 12), MID(D4577, 9, 2)), "yyyy-mm-dd")</f>
        <v>1978-06-27</v>
      </c>
      <c r="F4577" s="1" t="str">
        <f t="shared" si="498"/>
        <v>15:27:00</v>
      </c>
      <c r="G4577" s="9" t="str">
        <f t="shared" si="499"/>
        <v>June</v>
      </c>
      <c r="H4577" s="5" t="str">
        <f t="shared" si="500"/>
        <v>1978</v>
      </c>
      <c r="I4577" s="1" t="s">
        <v>9314</v>
      </c>
      <c r="J4577" s="1" t="str">
        <f t="shared" si="501"/>
        <v xml:space="preserve">Soyuz U </v>
      </c>
      <c r="K4577" s="1" t="str">
        <f t="shared" si="502"/>
        <v>Soyuz 30</v>
      </c>
      <c r="L4577" s="1" t="s">
        <v>346</v>
      </c>
      <c r="M4577" s="1">
        <v>20</v>
      </c>
      <c r="N4577" s="1">
        <f t="shared" si="503"/>
        <v>1660</v>
      </c>
      <c r="O4577" s="1" t="s">
        <v>9</v>
      </c>
    </row>
    <row r="4578" spans="1:15" x14ac:dyDescent="0.3">
      <c r="A4578" s="1" t="s">
        <v>5556</v>
      </c>
      <c r="B4578" s="1" t="s">
        <v>5557</v>
      </c>
      <c r="C4578" s="1" t="str">
        <f t="shared" si="497"/>
        <v>USA</v>
      </c>
      <c r="D4578" s="1" t="s">
        <v>9315</v>
      </c>
      <c r="E4578" s="7" t="str">
        <f>TEXT(DATE(MID(D4578, 13, 4), CHOOSE(MATCH( MID(D4578, 5, 3), {"Jan","Feb","Mar","Apr","May","Jun","Jul","Aug","Sep","Oct","Nov","Dec"}, 0), 1, 2, 3, 4, 5, 6, 7, 8, 9, 10, 11, 12), MID(D4578, 9, 2)), "yyyy-mm-dd")</f>
        <v>1978-06-27</v>
      </c>
      <c r="F4578" s="1" t="str">
        <f t="shared" si="498"/>
        <v>01:12:00</v>
      </c>
      <c r="G4578" s="9" t="str">
        <f t="shared" si="499"/>
        <v>June</v>
      </c>
      <c r="H4578" s="5" t="str">
        <f t="shared" si="500"/>
        <v>1978</v>
      </c>
      <c r="I4578" s="1" t="s">
        <v>9316</v>
      </c>
      <c r="J4578" s="1" t="str">
        <f t="shared" si="501"/>
        <v xml:space="preserve">Atlas-E/F Agena D </v>
      </c>
      <c r="K4578" s="1" t="str">
        <f t="shared" si="502"/>
        <v>Seasat</v>
      </c>
      <c r="L4578" s="1" t="s">
        <v>346</v>
      </c>
      <c r="M4578" s="1"/>
      <c r="N4578" s="1">
        <f t="shared" si="503"/>
        <v>0</v>
      </c>
      <c r="O4578" s="1" t="s">
        <v>9</v>
      </c>
    </row>
    <row r="4579" spans="1:15" x14ac:dyDescent="0.3">
      <c r="A4579" s="1" t="s">
        <v>6140</v>
      </c>
      <c r="B4579" s="1" t="s">
        <v>3373</v>
      </c>
      <c r="C4579" s="1" t="str">
        <f t="shared" si="497"/>
        <v>Russia</v>
      </c>
      <c r="D4579" s="1" t="s">
        <v>9317</v>
      </c>
      <c r="E4579" s="7" t="str">
        <f>TEXT(DATE(MID(D4579, 13, 4), CHOOSE(MATCH( MID(D4579, 5, 3), {"Jan","Feb","Mar","Apr","May","Jun","Jul","Aug","Sep","Oct","Nov","Dec"}, 0), 1, 2, 3, 4, 5, 6, 7, 8, 9, 10, 11, 12), MID(D4579, 9, 2)), "yyyy-mm-dd")</f>
        <v>1978-06-21</v>
      </c>
      <c r="F4579" s="1" t="str">
        <f t="shared" si="498"/>
        <v>09:27:00</v>
      </c>
      <c r="G4579" s="9" t="str">
        <f t="shared" si="499"/>
        <v>June</v>
      </c>
      <c r="H4579" s="5" t="str">
        <f t="shared" si="500"/>
        <v>1978</v>
      </c>
      <c r="I4579" s="1" t="s">
        <v>9318</v>
      </c>
      <c r="J4579" s="1" t="str">
        <f t="shared" si="501"/>
        <v xml:space="preserve">Cosmos-3M </v>
      </c>
      <c r="K4579" s="1" t="str">
        <f t="shared" si="502"/>
        <v>Cosmos 1023</v>
      </c>
      <c r="L4579" s="1" t="s">
        <v>346</v>
      </c>
      <c r="M4579" s="1"/>
      <c r="N4579" s="1">
        <f t="shared" si="503"/>
        <v>0</v>
      </c>
      <c r="O4579" s="1" t="s">
        <v>9</v>
      </c>
    </row>
    <row r="4580" spans="1:15" x14ac:dyDescent="0.3">
      <c r="A4580" s="1" t="s">
        <v>5722</v>
      </c>
      <c r="B4580" s="1" t="s">
        <v>3160</v>
      </c>
      <c r="C4580" s="1" t="str">
        <f t="shared" si="497"/>
        <v>USA</v>
      </c>
      <c r="D4580" s="1" t="s">
        <v>9319</v>
      </c>
      <c r="E4580" s="7" t="str">
        <f>TEXT(DATE(MID(D4580, 13, 4), CHOOSE(MATCH( MID(D4580, 5, 3), {"Jan","Feb","Mar","Apr","May","Jun","Jul","Aug","Sep","Oct","Nov","Dec"}, 0), 1, 2, 3, 4, 5, 6, 7, 8, 9, 10, 11, 12), MID(D4580, 9, 2)), "yyyy-mm-dd")</f>
        <v>1978-06-16</v>
      </c>
      <c r="F4580" s="1" t="str">
        <f t="shared" si="498"/>
        <v>10:49:00</v>
      </c>
      <c r="G4580" s="9" t="str">
        <f t="shared" si="499"/>
        <v>June</v>
      </c>
      <c r="H4580" s="5" t="str">
        <f t="shared" si="500"/>
        <v>1978</v>
      </c>
      <c r="I4580" s="1" t="s">
        <v>9320</v>
      </c>
      <c r="J4580" s="1" t="str">
        <f t="shared" si="501"/>
        <v xml:space="preserve">Delta 2914 </v>
      </c>
      <c r="K4580" s="1" t="str">
        <f t="shared" si="502"/>
        <v>GOES-C</v>
      </c>
      <c r="L4580" s="1" t="s">
        <v>346</v>
      </c>
      <c r="M4580" s="1"/>
      <c r="N4580" s="1">
        <f t="shared" si="503"/>
        <v>0</v>
      </c>
      <c r="O4580" s="1" t="s">
        <v>9</v>
      </c>
    </row>
    <row r="4581" spans="1:15" x14ac:dyDescent="0.3">
      <c r="A4581" s="1" t="s">
        <v>6140</v>
      </c>
      <c r="B4581" s="1" t="s">
        <v>1630</v>
      </c>
      <c r="C4581" s="1" t="str">
        <f t="shared" si="497"/>
        <v>Kazakhstan</v>
      </c>
      <c r="D4581" s="1" t="s">
        <v>9321</v>
      </c>
      <c r="E4581" s="7" t="str">
        <f>TEXT(DATE(MID(D4581, 13, 4), CHOOSE(MATCH( MID(D4581, 5, 3), {"Jan","Feb","Mar","Apr","May","Jun","Jul","Aug","Sep","Oct","Nov","Dec"}, 0), 1, 2, 3, 4, 5, 6, 7, 8, 9, 10, 11, 12), MID(D4581, 9, 2)), "yyyy-mm-dd")</f>
        <v>1978-06-15</v>
      </c>
      <c r="F4581" s="1" t="str">
        <f t="shared" si="498"/>
        <v>20:16:00</v>
      </c>
      <c r="G4581" s="9" t="str">
        <f t="shared" si="499"/>
        <v>June</v>
      </c>
      <c r="H4581" s="5" t="str">
        <f t="shared" si="500"/>
        <v>1978</v>
      </c>
      <c r="I4581" s="1" t="s">
        <v>9322</v>
      </c>
      <c r="J4581" s="1" t="str">
        <f t="shared" si="501"/>
        <v xml:space="preserve">Soyuz U </v>
      </c>
      <c r="K4581" s="1" t="str">
        <f t="shared" si="502"/>
        <v>Soyuz 29</v>
      </c>
      <c r="L4581" s="1" t="s">
        <v>346</v>
      </c>
      <c r="M4581" s="1">
        <v>20</v>
      </c>
      <c r="N4581" s="1">
        <f t="shared" si="503"/>
        <v>1660</v>
      </c>
      <c r="O4581" s="1" t="s">
        <v>9</v>
      </c>
    </row>
    <row r="4582" spans="1:15" x14ac:dyDescent="0.3">
      <c r="A4582" s="1" t="s">
        <v>5603</v>
      </c>
      <c r="B4582" s="1" t="s">
        <v>27</v>
      </c>
      <c r="C4582" s="1" t="str">
        <f t="shared" si="497"/>
        <v>USA</v>
      </c>
      <c r="D4582" s="1" t="s">
        <v>9323</v>
      </c>
      <c r="E4582" s="7" t="str">
        <f>TEXT(DATE(MID(D4582, 13, 4), CHOOSE(MATCH( MID(D4582, 5, 3), {"Jan","Feb","Mar","Apr","May","Jun","Jul","Aug","Sep","Oct","Nov","Dec"}, 0), 1, 2, 3, 4, 5, 6, 7, 8, 9, 10, 11, 12), MID(D4582, 9, 2)), "yyyy-mm-dd")</f>
        <v>1978-06-14</v>
      </c>
      <c r="F4582" s="1" t="str">
        <f t="shared" si="498"/>
        <v>18:28:00</v>
      </c>
      <c r="G4582" s="9" t="str">
        <f t="shared" si="499"/>
        <v>June</v>
      </c>
      <c r="H4582" s="5" t="str">
        <f t="shared" si="500"/>
        <v>1978</v>
      </c>
      <c r="I4582" s="1" t="s">
        <v>9324</v>
      </c>
      <c r="J4582" s="1" t="str">
        <f t="shared" si="501"/>
        <v xml:space="preserve">Titan IIID </v>
      </c>
      <c r="K4582" s="1" t="str">
        <f t="shared" si="502"/>
        <v>KH-11 2</v>
      </c>
      <c r="L4582" s="1" t="s">
        <v>346</v>
      </c>
      <c r="M4582" s="1"/>
      <c r="N4582" s="1">
        <f t="shared" si="503"/>
        <v>0</v>
      </c>
      <c r="O4582" s="1" t="s">
        <v>9</v>
      </c>
    </row>
    <row r="4583" spans="1:15" x14ac:dyDescent="0.3">
      <c r="A4583" s="1" t="s">
        <v>6140</v>
      </c>
      <c r="B4583" s="1" t="s">
        <v>212</v>
      </c>
      <c r="C4583" s="1" t="str">
        <f t="shared" si="497"/>
        <v>Russia</v>
      </c>
      <c r="D4583" s="1" t="s">
        <v>9325</v>
      </c>
      <c r="E4583" s="7" t="str">
        <f>TEXT(DATE(MID(D4583, 13, 4), CHOOSE(MATCH( MID(D4583, 5, 3), {"Jan","Feb","Mar","Apr","May","Jun","Jul","Aug","Sep","Oct","Nov","Dec"}, 0), 1, 2, 3, 4, 5, 6, 7, 8, 9, 10, 11, 12), MID(D4583, 9, 2)), "yyyy-mm-dd")</f>
        <v>1978-06-12</v>
      </c>
      <c r="F4583" s="1" t="str">
        <f t="shared" si="498"/>
        <v>10:30:00</v>
      </c>
      <c r="G4583" s="9" t="str">
        <f t="shared" si="499"/>
        <v>June</v>
      </c>
      <c r="H4583" s="5" t="str">
        <f t="shared" si="500"/>
        <v>1978</v>
      </c>
      <c r="I4583" s="1" t="s">
        <v>9326</v>
      </c>
      <c r="J4583" s="1" t="str">
        <f t="shared" si="501"/>
        <v xml:space="preserve">Soyuz U </v>
      </c>
      <c r="K4583" s="1" t="str">
        <f t="shared" si="502"/>
        <v>Cosmos 1022</v>
      </c>
      <c r="L4583" s="1" t="s">
        <v>346</v>
      </c>
      <c r="M4583" s="1">
        <v>20</v>
      </c>
      <c r="N4583" s="1">
        <f t="shared" si="503"/>
        <v>1660</v>
      </c>
      <c r="O4583" s="1" t="s">
        <v>9</v>
      </c>
    </row>
    <row r="4584" spans="1:15" x14ac:dyDescent="0.3">
      <c r="A4584" s="1" t="s">
        <v>5603</v>
      </c>
      <c r="B4584" s="1" t="s">
        <v>11</v>
      </c>
      <c r="C4584" s="1" t="str">
        <f t="shared" si="497"/>
        <v>USA</v>
      </c>
      <c r="D4584" s="1" t="s">
        <v>9327</v>
      </c>
      <c r="E4584" s="7" t="str">
        <f>TEXT(DATE(MID(D4584, 13, 4), CHOOSE(MATCH( MID(D4584, 5, 3), {"Jan","Feb","Mar","Apr","May","Jun","Jul","Aug","Sep","Oct","Nov","Dec"}, 0), 1, 2, 3, 4, 5, 6, 7, 8, 9, 10, 11, 12), MID(D4584, 9, 2)), "yyyy-mm-dd")</f>
        <v>1978-06-10</v>
      </c>
      <c r="F4584" s="1" t="str">
        <f t="shared" si="498"/>
        <v>19:08:00</v>
      </c>
      <c r="G4584" s="9" t="str">
        <f t="shared" si="499"/>
        <v>June</v>
      </c>
      <c r="H4584" s="5" t="str">
        <f t="shared" si="500"/>
        <v>1978</v>
      </c>
      <c r="I4584" s="1" t="s">
        <v>9328</v>
      </c>
      <c r="J4584" s="1" t="str">
        <f t="shared" si="501"/>
        <v xml:space="preserve">Titan III(23)C </v>
      </c>
      <c r="K4584" s="1" t="str">
        <f t="shared" si="502"/>
        <v>OPS-9454 (vortex)</v>
      </c>
      <c r="L4584" s="1" t="s">
        <v>346</v>
      </c>
      <c r="M4584" s="1"/>
      <c r="N4584" s="1">
        <f t="shared" si="503"/>
        <v>0</v>
      </c>
      <c r="O4584" s="1" t="s">
        <v>9</v>
      </c>
    </row>
    <row r="4585" spans="1:15" x14ac:dyDescent="0.3">
      <c r="A4585" s="1" t="s">
        <v>6140</v>
      </c>
      <c r="B4585" s="1" t="s">
        <v>130</v>
      </c>
      <c r="C4585" s="1" t="str">
        <f t="shared" si="497"/>
        <v>Kazakhstan</v>
      </c>
      <c r="D4585" s="1" t="s">
        <v>9329</v>
      </c>
      <c r="E4585" s="7" t="str">
        <f>TEXT(DATE(MID(D4585, 13, 4), CHOOSE(MATCH( MID(D4585, 5, 3), {"Jan","Feb","Mar","Apr","May","Jun","Jul","Aug","Sep","Oct","Nov","Dec"}, 0), 1, 2, 3, 4, 5, 6, 7, 8, 9, 10, 11, 12), MID(D4585, 9, 2)), "yyyy-mm-dd")</f>
        <v>1978-06-10</v>
      </c>
      <c r="F4585" s="1" t="str">
        <f t="shared" si="498"/>
        <v>08:35:00</v>
      </c>
      <c r="G4585" s="9" t="str">
        <f t="shared" si="499"/>
        <v>June</v>
      </c>
      <c r="H4585" s="5" t="str">
        <f t="shared" si="500"/>
        <v>1978</v>
      </c>
      <c r="I4585" s="1" t="s">
        <v>9330</v>
      </c>
      <c r="J4585" s="1" t="str">
        <f t="shared" si="501"/>
        <v xml:space="preserve">Soyuz U </v>
      </c>
      <c r="K4585" s="1" t="str">
        <f t="shared" si="502"/>
        <v>Cosmos 1021</v>
      </c>
      <c r="L4585" s="1" t="s">
        <v>346</v>
      </c>
      <c r="M4585" s="1">
        <v>20</v>
      </c>
      <c r="N4585" s="1">
        <f t="shared" si="503"/>
        <v>1660</v>
      </c>
      <c r="O4585" s="1" t="s">
        <v>9</v>
      </c>
    </row>
    <row r="4586" spans="1:15" x14ac:dyDescent="0.3">
      <c r="A4586" s="1" t="s">
        <v>6140</v>
      </c>
      <c r="B4586" s="1" t="s">
        <v>3373</v>
      </c>
      <c r="C4586" s="1" t="str">
        <f t="shared" si="497"/>
        <v>Russia</v>
      </c>
      <c r="D4586" s="1" t="s">
        <v>9331</v>
      </c>
      <c r="E4586" s="7" t="str">
        <f>TEXT(DATE(MID(D4586, 13, 4), CHOOSE(MATCH( MID(D4586, 5, 3), {"Jan","Feb","Mar","Apr","May","Jun","Jul","Aug","Sep","Oct","Nov","Dec"}, 0), 1, 2, 3, 4, 5, 6, 7, 8, 9, 10, 11, 12), MID(D4586, 9, 2)), "yyyy-mm-dd")</f>
        <v>1978-06-07</v>
      </c>
      <c r="F4586" s="1" t="str">
        <f t="shared" si="498"/>
        <v>22:00:00</v>
      </c>
      <c r="G4586" s="9" t="str">
        <f t="shared" si="499"/>
        <v>June</v>
      </c>
      <c r="H4586" s="5" t="str">
        <f t="shared" si="500"/>
        <v>1978</v>
      </c>
      <c r="I4586" s="1" t="s">
        <v>9332</v>
      </c>
      <c r="J4586" s="1" t="str">
        <f t="shared" si="501"/>
        <v xml:space="preserve">Cosmos-3M </v>
      </c>
      <c r="K4586" s="1" t="str">
        <f t="shared" si="502"/>
        <v>Cosmos 1013 to 1020</v>
      </c>
      <c r="L4586" s="1" t="s">
        <v>346</v>
      </c>
      <c r="M4586" s="1"/>
      <c r="N4586" s="1">
        <f t="shared" si="503"/>
        <v>0</v>
      </c>
      <c r="O4586" s="1" t="s">
        <v>9</v>
      </c>
    </row>
    <row r="4587" spans="1:15" x14ac:dyDescent="0.3">
      <c r="A4587" s="1" t="s">
        <v>6140</v>
      </c>
      <c r="B4587" s="1" t="s">
        <v>212</v>
      </c>
      <c r="C4587" s="1" t="str">
        <f t="shared" si="497"/>
        <v>Russia</v>
      </c>
      <c r="D4587" s="1" t="s">
        <v>9333</v>
      </c>
      <c r="E4587" s="7" t="str">
        <f>TEXT(DATE(MID(D4587, 13, 4), CHOOSE(MATCH( MID(D4587, 5, 3), {"Jan","Feb","Mar","Apr","May","Jun","Jul","Aug","Sep","Oct","Nov","Dec"}, 0), 1, 2, 3, 4, 5, 6, 7, 8, 9, 10, 11, 12), MID(D4587, 9, 2)), "yyyy-mm-dd")</f>
        <v>1978-06-02</v>
      </c>
      <c r="F4587" s="1" t="str">
        <f t="shared" si="498"/>
        <v>12:12:00</v>
      </c>
      <c r="G4587" s="9" t="str">
        <f t="shared" si="499"/>
        <v>June</v>
      </c>
      <c r="H4587" s="5" t="str">
        <f t="shared" si="500"/>
        <v>1978</v>
      </c>
      <c r="I4587" s="1" t="s">
        <v>9334</v>
      </c>
      <c r="J4587" s="1" t="str">
        <f t="shared" si="501"/>
        <v xml:space="preserve">Molniya-M /Block ML </v>
      </c>
      <c r="K4587" s="1" t="str">
        <f t="shared" si="502"/>
        <v>Molniya-1 nÂ°74</v>
      </c>
      <c r="L4587" s="1" t="s">
        <v>346</v>
      </c>
      <c r="M4587" s="1"/>
      <c r="N4587" s="1">
        <f t="shared" si="503"/>
        <v>0</v>
      </c>
      <c r="O4587" s="1" t="s">
        <v>9</v>
      </c>
    </row>
    <row r="4588" spans="1:15" x14ac:dyDescent="0.3">
      <c r="A4588" s="1" t="s">
        <v>6140</v>
      </c>
      <c r="B4588" s="1" t="s">
        <v>6272</v>
      </c>
      <c r="C4588" s="1" t="str">
        <f t="shared" si="497"/>
        <v>Kazakhstan</v>
      </c>
      <c r="D4588" s="1" t="s">
        <v>9335</v>
      </c>
      <c r="E4588" s="7" t="str">
        <f>TEXT(DATE(MID(D4588, 13, 4), CHOOSE(MATCH( MID(D4588, 5, 3), {"Jan","Feb","Mar","Apr","May","Jun","Jul","Aug","Sep","Oct","Nov","Dec"}, 0), 1, 2, 3, 4, 5, 6, 7, 8, 9, 10, 11, 12), MID(D4588, 9, 2)), "yyyy-mm-dd")</f>
        <v>1978-05-27</v>
      </c>
      <c r="F4588" s="1" t="str">
        <f t="shared" si="498"/>
        <v>01:25:00</v>
      </c>
      <c r="G4588" s="9" t="str">
        <f t="shared" si="499"/>
        <v>May</v>
      </c>
      <c r="H4588" s="5" t="str">
        <f t="shared" si="500"/>
        <v>1978</v>
      </c>
      <c r="I4588" s="1" t="s">
        <v>9336</v>
      </c>
      <c r="J4588" s="1" t="str">
        <f t="shared" si="501"/>
        <v xml:space="preserve">Proton-K/Block-DM </v>
      </c>
      <c r="K4588" s="1" t="str">
        <f t="shared" si="502"/>
        <v>Ekran nÂ°13L</v>
      </c>
      <c r="L4588" s="1" t="s">
        <v>346</v>
      </c>
      <c r="M4588" s="1"/>
      <c r="N4588" s="1">
        <f t="shared" si="503"/>
        <v>0</v>
      </c>
      <c r="O4588" s="1" t="s">
        <v>257</v>
      </c>
    </row>
    <row r="4589" spans="1:15" x14ac:dyDescent="0.3">
      <c r="A4589" s="1" t="s">
        <v>6140</v>
      </c>
      <c r="B4589" s="1" t="s">
        <v>212</v>
      </c>
      <c r="C4589" s="1" t="str">
        <f t="shared" si="497"/>
        <v>Russia</v>
      </c>
      <c r="D4589" s="1" t="s">
        <v>9337</v>
      </c>
      <c r="E4589" s="7" t="str">
        <f>TEXT(DATE(MID(D4589, 13, 4), CHOOSE(MATCH( MID(D4589, 5, 3), {"Jan","Feb","Mar","Apr","May","Jun","Jul","Aug","Sep","Oct","Nov","Dec"}, 0), 1, 2, 3, 4, 5, 6, 7, 8, 9, 10, 11, 12), MID(D4589, 9, 2)), "yyyy-mm-dd")</f>
        <v>1978-05-25</v>
      </c>
      <c r="F4589" s="1" t="str">
        <f t="shared" si="498"/>
        <v>14:30:00</v>
      </c>
      <c r="G4589" s="9" t="str">
        <f t="shared" si="499"/>
        <v>May</v>
      </c>
      <c r="H4589" s="5" t="str">
        <f t="shared" si="500"/>
        <v>1978</v>
      </c>
      <c r="I4589" s="1" t="s">
        <v>9338</v>
      </c>
      <c r="J4589" s="1" t="str">
        <f t="shared" si="501"/>
        <v xml:space="preserve">Soyuz U </v>
      </c>
      <c r="K4589" s="1" t="str">
        <f t="shared" si="502"/>
        <v>Cosmos 1012</v>
      </c>
      <c r="L4589" s="1" t="s">
        <v>346</v>
      </c>
      <c r="M4589" s="1">
        <v>20</v>
      </c>
      <c r="N4589" s="1">
        <f t="shared" si="503"/>
        <v>1660</v>
      </c>
      <c r="O4589" s="1" t="s">
        <v>9</v>
      </c>
    </row>
    <row r="4590" spans="1:15" x14ac:dyDescent="0.3">
      <c r="A4590" s="1" t="s">
        <v>6140</v>
      </c>
      <c r="B4590" s="1" t="s">
        <v>3373</v>
      </c>
      <c r="C4590" s="1" t="str">
        <f t="shared" si="497"/>
        <v>Russia</v>
      </c>
      <c r="D4590" s="1" t="s">
        <v>9339</v>
      </c>
      <c r="E4590" s="7" t="str">
        <f>TEXT(DATE(MID(D4590, 13, 4), CHOOSE(MATCH( MID(D4590, 5, 3), {"Jan","Feb","Mar","Apr","May","Jun","Jul","Aug","Sep","Oct","Nov","Dec"}, 0), 1, 2, 3, 4, 5, 6, 7, 8, 9, 10, 11, 12), MID(D4590, 9, 2)), "yyyy-mm-dd")</f>
        <v>1978-05-23</v>
      </c>
      <c r="F4590" s="1" t="str">
        <f t="shared" si="498"/>
        <v>16:57:00</v>
      </c>
      <c r="G4590" s="9" t="str">
        <f t="shared" si="499"/>
        <v>May</v>
      </c>
      <c r="H4590" s="5" t="str">
        <f t="shared" si="500"/>
        <v>1978</v>
      </c>
      <c r="I4590" s="1" t="s">
        <v>9340</v>
      </c>
      <c r="J4590" s="1" t="str">
        <f t="shared" si="501"/>
        <v xml:space="preserve">Cosmos-3M </v>
      </c>
      <c r="K4590" s="1" t="str">
        <f t="shared" si="502"/>
        <v>Cosmos 1011</v>
      </c>
      <c r="L4590" s="1" t="s">
        <v>346</v>
      </c>
      <c r="M4590" s="1"/>
      <c r="N4590" s="1">
        <f t="shared" si="503"/>
        <v>0</v>
      </c>
      <c r="O4590" s="1" t="s">
        <v>9</v>
      </c>
    </row>
    <row r="4591" spans="1:15" x14ac:dyDescent="0.3">
      <c r="A4591" s="1" t="s">
        <v>6140</v>
      </c>
      <c r="B4591" s="1" t="s">
        <v>5</v>
      </c>
      <c r="C4591" s="1" t="str">
        <f t="shared" si="497"/>
        <v>Russia</v>
      </c>
      <c r="D4591" s="1" t="s">
        <v>9341</v>
      </c>
      <c r="E4591" s="7" t="str">
        <f>TEXT(DATE(MID(D4591, 13, 4), CHOOSE(MATCH( MID(D4591, 5, 3), {"Jan","Feb","Mar","Apr","May","Jun","Jul","Aug","Sep","Oct","Nov","Dec"}, 0), 1, 2, 3, 4, 5, 6, 7, 8, 9, 10, 11, 12), MID(D4591, 9, 2)), "yyyy-mm-dd")</f>
        <v>1978-05-23</v>
      </c>
      <c r="F4591" s="1" t="str">
        <f t="shared" si="498"/>
        <v>07:30:00</v>
      </c>
      <c r="G4591" s="9" t="str">
        <f t="shared" si="499"/>
        <v>May</v>
      </c>
      <c r="H4591" s="5" t="str">
        <f t="shared" si="500"/>
        <v>1978</v>
      </c>
      <c r="I4591" s="1" t="s">
        <v>9342</v>
      </c>
      <c r="J4591" s="1" t="str">
        <f t="shared" si="501"/>
        <v xml:space="preserve">Soyuz U </v>
      </c>
      <c r="K4591" s="1" t="str">
        <f t="shared" si="502"/>
        <v>Cosmos 1010</v>
      </c>
      <c r="L4591" s="1" t="s">
        <v>346</v>
      </c>
      <c r="M4591" s="1">
        <v>20</v>
      </c>
      <c r="N4591" s="1">
        <f t="shared" si="503"/>
        <v>1660</v>
      </c>
      <c r="O4591" s="1" t="s">
        <v>9</v>
      </c>
    </row>
    <row r="4592" spans="1:15" x14ac:dyDescent="0.3">
      <c r="A4592" s="1" t="s">
        <v>5556</v>
      </c>
      <c r="B4592" s="1" t="s">
        <v>4149</v>
      </c>
      <c r="C4592" s="1" t="str">
        <f t="shared" si="497"/>
        <v>USA</v>
      </c>
      <c r="D4592" s="1" t="s">
        <v>9343</v>
      </c>
      <c r="E4592" s="7" t="str">
        <f>TEXT(DATE(MID(D4592, 13, 4), CHOOSE(MATCH( MID(D4592, 5, 3), {"Jan","Feb","Mar","Apr","May","Jun","Jul","Aug","Sep","Oct","Nov","Dec"}, 0), 1, 2, 3, 4, 5, 6, 7, 8, 9, 10, 11, 12), MID(D4592, 9, 2)), "yyyy-mm-dd")</f>
        <v>1978-05-20</v>
      </c>
      <c r="F4592" s="1" t="str">
        <f t="shared" si="498"/>
        <v>13:13:00</v>
      </c>
      <c r="G4592" s="9" t="str">
        <f t="shared" si="499"/>
        <v>May</v>
      </c>
      <c r="H4592" s="5" t="str">
        <f t="shared" si="500"/>
        <v>1978</v>
      </c>
      <c r="I4592" s="1" t="s">
        <v>9344</v>
      </c>
      <c r="J4592" s="1" t="str">
        <f t="shared" si="501"/>
        <v xml:space="preserve">Atlas-SLV3D Centaur-D1AR </v>
      </c>
      <c r="K4592" s="1" t="str">
        <f t="shared" si="502"/>
        <v>Pioneer Venus Orbiter</v>
      </c>
      <c r="L4592" s="1" t="s">
        <v>346</v>
      </c>
      <c r="M4592" s="1"/>
      <c r="N4592" s="1">
        <f t="shared" si="503"/>
        <v>0</v>
      </c>
      <c r="O4592" s="1" t="s">
        <v>9</v>
      </c>
    </row>
    <row r="4593" spans="1:15" x14ac:dyDescent="0.3">
      <c r="A4593" s="1" t="s">
        <v>6140</v>
      </c>
      <c r="B4593" s="1" t="s">
        <v>6795</v>
      </c>
      <c r="C4593" s="1" t="str">
        <f t="shared" si="497"/>
        <v>Kazakhstan</v>
      </c>
      <c r="D4593" s="1" t="s">
        <v>9345</v>
      </c>
      <c r="E4593" s="7" t="str">
        <f>TEXT(DATE(MID(D4593, 13, 4), CHOOSE(MATCH( MID(D4593, 5, 3), {"Jan","Feb","Mar","Apr","May","Jun","Jul","Aug","Sep","Oct","Nov","Dec"}, 0), 1, 2, 3, 4, 5, 6, 7, 8, 9, 10, 11, 12), MID(D4593, 9, 2)), "yyyy-mm-dd")</f>
        <v>1978-05-19</v>
      </c>
      <c r="F4593" s="1" t="str">
        <f t="shared" si="498"/>
        <v>00:21:00</v>
      </c>
      <c r="G4593" s="9" t="str">
        <f t="shared" si="499"/>
        <v>May</v>
      </c>
      <c r="H4593" s="5" t="str">
        <f t="shared" si="500"/>
        <v>1978</v>
      </c>
      <c r="I4593" s="1" t="s">
        <v>9346</v>
      </c>
      <c r="J4593" s="1" t="str">
        <f t="shared" si="501"/>
        <v xml:space="preserve">Tsyklon-2 </v>
      </c>
      <c r="K4593" s="1" t="str">
        <f t="shared" si="502"/>
        <v>Cosmos 1009</v>
      </c>
      <c r="L4593" s="1" t="s">
        <v>346</v>
      </c>
      <c r="M4593" s="1"/>
      <c r="N4593" s="1">
        <f t="shared" si="503"/>
        <v>0</v>
      </c>
      <c r="O4593" s="1" t="s">
        <v>9</v>
      </c>
    </row>
    <row r="4594" spans="1:15" x14ac:dyDescent="0.3">
      <c r="A4594" s="1" t="s">
        <v>6140</v>
      </c>
      <c r="B4594" s="1" t="s">
        <v>3373</v>
      </c>
      <c r="C4594" s="1" t="str">
        <f t="shared" si="497"/>
        <v>Russia</v>
      </c>
      <c r="D4594" s="1" t="s">
        <v>9347</v>
      </c>
      <c r="E4594" s="7" t="str">
        <f>TEXT(DATE(MID(D4594, 13, 4), CHOOSE(MATCH( MID(D4594, 5, 3), {"Jan","Feb","Mar","Apr","May","Jun","Jul","Aug","Sep","Oct","Nov","Dec"}, 0), 1, 2, 3, 4, 5, 6, 7, 8, 9, 10, 11, 12), MID(D4594, 9, 2)), "yyyy-mm-dd")</f>
        <v>1978-05-17</v>
      </c>
      <c r="F4594" s="1" t="str">
        <f t="shared" si="498"/>
        <v>14:39:00</v>
      </c>
      <c r="G4594" s="9" t="str">
        <f t="shared" si="499"/>
        <v>May</v>
      </c>
      <c r="H4594" s="5" t="str">
        <f t="shared" si="500"/>
        <v>1978</v>
      </c>
      <c r="I4594" s="1" t="s">
        <v>9348</v>
      </c>
      <c r="J4594" s="1" t="str">
        <f t="shared" si="501"/>
        <v xml:space="preserve">Cosmos-3M </v>
      </c>
      <c r="K4594" s="1" t="str">
        <f t="shared" si="502"/>
        <v>Cosmos 1008</v>
      </c>
      <c r="L4594" s="1" t="s">
        <v>346</v>
      </c>
      <c r="M4594" s="1"/>
      <c r="N4594" s="1">
        <f t="shared" si="503"/>
        <v>0</v>
      </c>
      <c r="O4594" s="1" t="s">
        <v>9</v>
      </c>
    </row>
    <row r="4595" spans="1:15" x14ac:dyDescent="0.3">
      <c r="A4595" s="1" t="s">
        <v>6140</v>
      </c>
      <c r="B4595" s="1" t="s">
        <v>212</v>
      </c>
      <c r="C4595" s="1" t="str">
        <f t="shared" si="497"/>
        <v>Russia</v>
      </c>
      <c r="D4595" s="1" t="s">
        <v>9349</v>
      </c>
      <c r="E4595" s="7" t="str">
        <f>TEXT(DATE(MID(D4595, 13, 4), CHOOSE(MATCH( MID(D4595, 5, 3), {"Jan","Feb","Mar","Apr","May","Jun","Jul","Aug","Sep","Oct","Nov","Dec"}, 0), 1, 2, 3, 4, 5, 6, 7, 8, 9, 10, 11, 12), MID(D4595, 9, 2)), "yyyy-mm-dd")</f>
        <v>1978-05-16</v>
      </c>
      <c r="F4595" s="1" t="str">
        <f t="shared" si="498"/>
        <v>10:40:00</v>
      </c>
      <c r="G4595" s="9" t="str">
        <f t="shared" si="499"/>
        <v>May</v>
      </c>
      <c r="H4595" s="5" t="str">
        <f t="shared" si="500"/>
        <v>1978</v>
      </c>
      <c r="I4595" s="1" t="s">
        <v>9350</v>
      </c>
      <c r="J4595" s="1" t="str">
        <f t="shared" si="501"/>
        <v xml:space="preserve">Soyuz U </v>
      </c>
      <c r="K4595" s="1" t="str">
        <f t="shared" si="502"/>
        <v>Cosmos 1007</v>
      </c>
      <c r="L4595" s="1" t="s">
        <v>346</v>
      </c>
      <c r="M4595" s="1">
        <v>20</v>
      </c>
      <c r="N4595" s="1">
        <f t="shared" si="503"/>
        <v>1660</v>
      </c>
      <c r="O4595" s="1" t="s">
        <v>9</v>
      </c>
    </row>
    <row r="4596" spans="1:15" x14ac:dyDescent="0.3">
      <c r="A4596" s="1" t="s">
        <v>5556</v>
      </c>
      <c r="B4596" s="1" t="s">
        <v>671</v>
      </c>
      <c r="C4596" s="1" t="str">
        <f t="shared" si="497"/>
        <v>USA</v>
      </c>
      <c r="D4596" s="1" t="s">
        <v>9351</v>
      </c>
      <c r="E4596" s="7" t="str">
        <f>TEXT(DATE(MID(D4596, 13, 4), CHOOSE(MATCH( MID(D4596, 5, 3), {"Jan","Feb","Mar","Apr","May","Jun","Jul","Aug","Sep","Oct","Nov","Dec"}, 0), 1, 2, 3, 4, 5, 6, 7, 8, 9, 10, 11, 12), MID(D4596, 9, 2)), "yyyy-mm-dd")</f>
        <v>1978-05-13</v>
      </c>
      <c r="F4596" s="1" t="str">
        <f t="shared" si="498"/>
        <v>10:34:00</v>
      </c>
      <c r="G4596" s="9" t="str">
        <f t="shared" si="499"/>
        <v>May</v>
      </c>
      <c r="H4596" s="5" t="str">
        <f t="shared" si="500"/>
        <v>1978</v>
      </c>
      <c r="I4596" s="1" t="s">
        <v>9352</v>
      </c>
      <c r="J4596" s="1" t="str">
        <f t="shared" si="501"/>
        <v xml:space="preserve">Atlas-E/F SGS-1 </v>
      </c>
      <c r="K4596" s="1" t="str">
        <f t="shared" si="502"/>
        <v>GPS-2</v>
      </c>
      <c r="L4596" s="1" t="s">
        <v>346</v>
      </c>
      <c r="M4596" s="1"/>
      <c r="N4596" s="1">
        <f t="shared" si="503"/>
        <v>0</v>
      </c>
      <c r="O4596" s="1" t="s">
        <v>9</v>
      </c>
    </row>
    <row r="4597" spans="1:15" x14ac:dyDescent="0.3">
      <c r="A4597" s="1" t="s">
        <v>6140</v>
      </c>
      <c r="B4597" s="1" t="s">
        <v>3373</v>
      </c>
      <c r="C4597" s="1" t="str">
        <f t="shared" si="497"/>
        <v>Russia</v>
      </c>
      <c r="D4597" s="1" t="s">
        <v>9353</v>
      </c>
      <c r="E4597" s="7" t="str">
        <f>TEXT(DATE(MID(D4597, 13, 4), CHOOSE(MATCH( MID(D4597, 5, 3), {"Jan","Feb","Mar","Apr","May","Jun","Jul","Aug","Sep","Oct","Nov","Dec"}, 0), 1, 2, 3, 4, 5, 6, 7, 8, 9, 10, 11, 12), MID(D4597, 9, 2)), "yyyy-mm-dd")</f>
        <v>1978-05-12</v>
      </c>
      <c r="F4597" s="1" t="str">
        <f t="shared" si="498"/>
        <v>11:00:00</v>
      </c>
      <c r="G4597" s="9" t="str">
        <f t="shared" si="499"/>
        <v>May</v>
      </c>
      <c r="H4597" s="5" t="str">
        <f t="shared" si="500"/>
        <v>1978</v>
      </c>
      <c r="I4597" s="1" t="s">
        <v>9354</v>
      </c>
      <c r="J4597" s="1" t="str">
        <f t="shared" si="501"/>
        <v xml:space="preserve">Cosmos-3M </v>
      </c>
      <c r="K4597" s="1" t="str">
        <f t="shared" si="502"/>
        <v>Cosmos 1006</v>
      </c>
      <c r="L4597" s="1" t="s">
        <v>346</v>
      </c>
      <c r="M4597" s="1"/>
      <c r="N4597" s="1">
        <f t="shared" si="503"/>
        <v>0</v>
      </c>
      <c r="O4597" s="1" t="s">
        <v>9</v>
      </c>
    </row>
    <row r="4598" spans="1:15" x14ac:dyDescent="0.3">
      <c r="A4598" s="1" t="s">
        <v>6140</v>
      </c>
      <c r="B4598" s="1" t="s">
        <v>5</v>
      </c>
      <c r="C4598" s="1" t="str">
        <f t="shared" si="497"/>
        <v>Russia</v>
      </c>
      <c r="D4598" s="1" t="s">
        <v>9355</v>
      </c>
      <c r="E4598" s="7" t="str">
        <f>TEXT(DATE(MID(D4598, 13, 4), CHOOSE(MATCH( MID(D4598, 5, 3), {"Jan","Feb","Mar","Apr","May","Jun","Jul","Aug","Sep","Oct","Nov","Dec"}, 0), 1, 2, 3, 4, 5, 6, 7, 8, 9, 10, 11, 12), MID(D4598, 9, 2)), "yyyy-mm-dd")</f>
        <v>1978-05-12</v>
      </c>
      <c r="F4598" s="1" t="str">
        <f t="shared" si="498"/>
        <v>04:07:00</v>
      </c>
      <c r="G4598" s="9" t="str">
        <f t="shared" si="499"/>
        <v>May</v>
      </c>
      <c r="H4598" s="5" t="str">
        <f t="shared" si="500"/>
        <v>1978</v>
      </c>
      <c r="I4598" s="1" t="s">
        <v>9356</v>
      </c>
      <c r="J4598" s="1" t="str">
        <f t="shared" si="501"/>
        <v xml:space="preserve">Vostok-2M </v>
      </c>
      <c r="K4598" s="1" t="str">
        <f t="shared" si="502"/>
        <v>Cosmos 1005</v>
      </c>
      <c r="L4598" s="1" t="s">
        <v>346</v>
      </c>
      <c r="M4598" s="1"/>
      <c r="N4598" s="1">
        <f t="shared" si="503"/>
        <v>0</v>
      </c>
      <c r="O4598" s="1" t="s">
        <v>9</v>
      </c>
    </row>
    <row r="4599" spans="1:15" x14ac:dyDescent="0.3">
      <c r="A4599" s="1" t="s">
        <v>5722</v>
      </c>
      <c r="B4599" s="1" t="s">
        <v>3478</v>
      </c>
      <c r="C4599" s="1" t="str">
        <f t="shared" si="497"/>
        <v>USA</v>
      </c>
      <c r="D4599" s="1" t="s">
        <v>9357</v>
      </c>
      <c r="E4599" s="7" t="str">
        <f>TEXT(DATE(MID(D4599, 13, 4), CHOOSE(MATCH( MID(D4599, 5, 3), {"Jan","Feb","Mar","Apr","May","Jun","Jul","Aug","Sep","Oct","Nov","Dec"}, 0), 1, 2, 3, 4, 5, 6, 7, 8, 9, 10, 11, 12), MID(D4599, 9, 2)), "yyyy-mm-dd")</f>
        <v>1978-05-11</v>
      </c>
      <c r="F4599" s="1" t="str">
        <f t="shared" si="498"/>
        <v>22:59:00</v>
      </c>
      <c r="G4599" s="9" t="str">
        <f t="shared" si="499"/>
        <v>May</v>
      </c>
      <c r="H4599" s="5" t="str">
        <f t="shared" si="500"/>
        <v>1978</v>
      </c>
      <c r="I4599" s="1" t="s">
        <v>9358</v>
      </c>
      <c r="J4599" s="1" t="str">
        <f t="shared" si="501"/>
        <v xml:space="preserve">Delta 3914 </v>
      </c>
      <c r="K4599" s="1" t="str">
        <f t="shared" si="502"/>
        <v>OTS-2</v>
      </c>
      <c r="L4599" s="1" t="s">
        <v>346</v>
      </c>
      <c r="M4599" s="1"/>
      <c r="N4599" s="1">
        <f t="shared" si="503"/>
        <v>0</v>
      </c>
      <c r="O4599" s="1" t="s">
        <v>9</v>
      </c>
    </row>
    <row r="4600" spans="1:15" x14ac:dyDescent="0.3">
      <c r="A4600" s="1" t="s">
        <v>6140</v>
      </c>
      <c r="B4600" s="1" t="s">
        <v>212</v>
      </c>
      <c r="C4600" s="1" t="str">
        <f t="shared" si="497"/>
        <v>Russia</v>
      </c>
      <c r="D4600" s="1" t="s">
        <v>9359</v>
      </c>
      <c r="E4600" s="7" t="str">
        <f>TEXT(DATE(MID(D4600, 13, 4), CHOOSE(MATCH( MID(D4600, 5, 3), {"Jan","Feb","Mar","Apr","May","Jun","Jul","Aug","Sep","Oct","Nov","Dec"}, 0), 1, 2, 3, 4, 5, 6, 7, 8, 9, 10, 11, 12), MID(D4600, 9, 2)), "yyyy-mm-dd")</f>
        <v>1978-05-05</v>
      </c>
      <c r="F4600" s="1" t="str">
        <f t="shared" si="498"/>
        <v>15:30:00</v>
      </c>
      <c r="G4600" s="9" t="str">
        <f t="shared" si="499"/>
        <v>May</v>
      </c>
      <c r="H4600" s="5" t="str">
        <f t="shared" si="500"/>
        <v>1978</v>
      </c>
      <c r="I4600" s="1" t="s">
        <v>9360</v>
      </c>
      <c r="J4600" s="1" t="str">
        <f t="shared" si="501"/>
        <v xml:space="preserve">Soyuz U </v>
      </c>
      <c r="K4600" s="1" t="str">
        <f t="shared" si="502"/>
        <v>Cosmos 1004</v>
      </c>
      <c r="L4600" s="1" t="s">
        <v>346</v>
      </c>
      <c r="M4600" s="1">
        <v>20</v>
      </c>
      <c r="N4600" s="1">
        <f t="shared" si="503"/>
        <v>1660</v>
      </c>
      <c r="O4600" s="1" t="s">
        <v>9</v>
      </c>
    </row>
    <row r="4601" spans="1:15" x14ac:dyDescent="0.3">
      <c r="A4601" s="1" t="s">
        <v>5722</v>
      </c>
      <c r="B4601" s="1" t="s">
        <v>8845</v>
      </c>
      <c r="C4601" s="1" t="str">
        <f t="shared" si="497"/>
        <v>USA</v>
      </c>
      <c r="D4601" s="1" t="s">
        <v>9361</v>
      </c>
      <c r="E4601" s="7" t="str">
        <f>TEXT(DATE(MID(D4601, 13, 4), CHOOSE(MATCH( MID(D4601, 5, 3), {"Jan","Feb","Mar","Apr","May","Jun","Jul","Aug","Sep","Oct","Nov","Dec"}, 0), 1, 2, 3, 4, 5, 6, 7, 8, 9, 10, 11, 12), MID(D4601, 9, 2)), "yyyy-mm-dd")</f>
        <v>1978-05-01</v>
      </c>
      <c r="F4601" s="1" t="str">
        <f t="shared" si="498"/>
        <v>03:05:00</v>
      </c>
      <c r="G4601" s="9" t="str">
        <f t="shared" si="499"/>
        <v>May</v>
      </c>
      <c r="H4601" s="5" t="str">
        <f t="shared" si="500"/>
        <v>1978</v>
      </c>
      <c r="I4601" s="1" t="s">
        <v>9362</v>
      </c>
      <c r="J4601" s="1" t="str">
        <f t="shared" si="501"/>
        <v xml:space="preserve">Thor-LV2F Star-ISS </v>
      </c>
      <c r="K4601" s="1" t="str">
        <f t="shared" si="502"/>
        <v>DMSP-5D-F3</v>
      </c>
      <c r="L4601" s="1" t="s">
        <v>346</v>
      </c>
      <c r="M4601" s="1"/>
      <c r="N4601" s="1">
        <f t="shared" si="503"/>
        <v>0</v>
      </c>
      <c r="O4601" s="1" t="s">
        <v>9</v>
      </c>
    </row>
    <row r="4602" spans="1:15" x14ac:dyDescent="0.3">
      <c r="A4602" s="1" t="s">
        <v>5722</v>
      </c>
      <c r="B4602" s="1" t="s">
        <v>5723</v>
      </c>
      <c r="C4602" s="1" t="str">
        <f t="shared" si="497"/>
        <v>USA</v>
      </c>
      <c r="D4602" s="1" t="s">
        <v>9363</v>
      </c>
      <c r="E4602" s="7" t="str">
        <f>TEXT(DATE(MID(D4602, 13, 4), CHOOSE(MATCH( MID(D4602, 5, 3), {"Jan","Feb","Mar","Apr","May","Jun","Jul","Aug","Sep","Oct","Nov","Dec"}, 0), 1, 2, 3, 4, 5, 6, 7, 8, 9, 10, 11, 12), MID(D4602, 9, 2)), "yyyy-mm-dd")</f>
        <v>1978-04-26</v>
      </c>
      <c r="F4602" s="1" t="str">
        <f t="shared" si="498"/>
        <v>10:20:00</v>
      </c>
      <c r="G4602" s="9" t="str">
        <f t="shared" si="499"/>
        <v>April</v>
      </c>
      <c r="H4602" s="5" t="str">
        <f t="shared" si="500"/>
        <v>1978</v>
      </c>
      <c r="I4602" s="1" t="s">
        <v>9364</v>
      </c>
      <c r="J4602" s="1" t="str">
        <f t="shared" si="501"/>
        <v xml:space="preserve">Scout D1 </v>
      </c>
      <c r="K4602" s="1" t="str">
        <f t="shared" si="502"/>
        <v>Explorer 58 (HCMM)</v>
      </c>
      <c r="L4602" s="1" t="s">
        <v>346</v>
      </c>
      <c r="M4602" s="1"/>
      <c r="N4602" s="1">
        <f t="shared" si="503"/>
        <v>0</v>
      </c>
      <c r="O4602" s="1" t="s">
        <v>9</v>
      </c>
    </row>
    <row r="4603" spans="1:15" x14ac:dyDescent="0.3">
      <c r="A4603" s="1" t="s">
        <v>6140</v>
      </c>
      <c r="B4603" s="1" t="s">
        <v>5</v>
      </c>
      <c r="C4603" s="1" t="str">
        <f t="shared" si="497"/>
        <v>Russia</v>
      </c>
      <c r="D4603" s="1" t="s">
        <v>9365</v>
      </c>
      <c r="E4603" s="7" t="str">
        <f>TEXT(DATE(MID(D4603, 13, 4), CHOOSE(MATCH( MID(D4603, 5, 3), {"Jan","Feb","Mar","Apr","May","Jun","Jul","Aug","Sep","Oct","Nov","Dec"}, 0), 1, 2, 3, 4, 5, 6, 7, 8, 9, 10, 11, 12), MID(D4603, 9, 2)), "yyyy-mm-dd")</f>
        <v>1978-04-20</v>
      </c>
      <c r="F4603" s="1" t="str">
        <f t="shared" si="498"/>
        <v>15:30:00</v>
      </c>
      <c r="G4603" s="9" t="str">
        <f t="shared" si="499"/>
        <v>April</v>
      </c>
      <c r="H4603" s="5" t="str">
        <f t="shared" si="500"/>
        <v>1978</v>
      </c>
      <c r="I4603" s="1" t="s">
        <v>9366</v>
      </c>
      <c r="J4603" s="1" t="str">
        <f t="shared" si="501"/>
        <v xml:space="preserve">Soyuz U </v>
      </c>
      <c r="K4603" s="1" t="str">
        <f t="shared" si="502"/>
        <v>Cosmos 1003</v>
      </c>
      <c r="L4603" s="1" t="s">
        <v>346</v>
      </c>
      <c r="M4603" s="1">
        <v>20</v>
      </c>
      <c r="N4603" s="1">
        <f t="shared" si="503"/>
        <v>1660</v>
      </c>
      <c r="O4603" s="1" t="s">
        <v>9</v>
      </c>
    </row>
    <row r="4604" spans="1:15" x14ac:dyDescent="0.3">
      <c r="A4604" s="1" t="s">
        <v>14</v>
      </c>
      <c r="B4604" s="1" t="s">
        <v>5301</v>
      </c>
      <c r="C4604" s="1" t="str">
        <f t="shared" si="497"/>
        <v>China</v>
      </c>
      <c r="D4604" s="1" t="s">
        <v>9367</v>
      </c>
      <c r="E4604" s="7" t="str">
        <f>TEXT(DATE(MID(D4604, 13, 4), CHOOSE(MATCH( MID(D4604, 5, 3), {"Jan","Feb","Mar","Apr","May","Jun","Jul","Aug","Sep","Oct","Nov","Dec"}, 0), 1, 2, 3, 4, 5, 6, 7, 8, 9, 10, 11, 12), MID(D4604, 9, 2)), "yyyy-mm-dd")</f>
        <v>1978-04-15</v>
      </c>
      <c r="F4604" s="1" t="str">
        <f t="shared" si="498"/>
        <v>16:39:00</v>
      </c>
      <c r="G4604" s="9" t="str">
        <f t="shared" si="499"/>
        <v>April</v>
      </c>
      <c r="H4604" s="5" t="str">
        <f t="shared" si="500"/>
        <v>1978</v>
      </c>
      <c r="I4604" s="1" t="s">
        <v>9368</v>
      </c>
      <c r="J4604" s="1" t="str">
        <f t="shared" si="501"/>
        <v xml:space="preserve">Feng Bao 1 </v>
      </c>
      <c r="K4604" s="1" t="str">
        <f t="shared" si="502"/>
        <v>DDDS 2</v>
      </c>
      <c r="L4604" s="1" t="s">
        <v>346</v>
      </c>
      <c r="M4604" s="1"/>
      <c r="N4604" s="1">
        <f t="shared" si="503"/>
        <v>0</v>
      </c>
      <c r="O4604" s="1" t="s">
        <v>9</v>
      </c>
    </row>
    <row r="4605" spans="1:15" x14ac:dyDescent="0.3">
      <c r="A4605" s="1" t="s">
        <v>5722</v>
      </c>
      <c r="B4605" s="1" t="s">
        <v>3160</v>
      </c>
      <c r="C4605" s="1" t="str">
        <f t="shared" si="497"/>
        <v>USA</v>
      </c>
      <c r="D4605" s="1" t="s">
        <v>9369</v>
      </c>
      <c r="E4605" s="7" t="str">
        <f>TEXT(DATE(MID(D4605, 13, 4), CHOOSE(MATCH( MID(D4605, 5, 3), {"Jan","Feb","Mar","Apr","May","Jun","Jul","Aug","Sep","Oct","Nov","Dec"}, 0), 1, 2, 3, 4, 5, 6, 7, 8, 9, 10, 11, 12), MID(D4605, 9, 2)), "yyyy-mm-dd")</f>
        <v>1978-04-07</v>
      </c>
      <c r="F4605" s="1" t="str">
        <f t="shared" si="498"/>
        <v>22:01:00</v>
      </c>
      <c r="G4605" s="9" t="str">
        <f t="shared" si="499"/>
        <v>April</v>
      </c>
      <c r="H4605" s="5" t="str">
        <f t="shared" si="500"/>
        <v>1978</v>
      </c>
      <c r="I4605" s="1" t="s">
        <v>9370</v>
      </c>
      <c r="J4605" s="1" t="str">
        <f t="shared" si="501"/>
        <v xml:space="preserve">Delta 2914 </v>
      </c>
      <c r="K4605" s="1" t="str">
        <f t="shared" si="502"/>
        <v>BSE / Yuri 1</v>
      </c>
      <c r="L4605" s="1" t="s">
        <v>346</v>
      </c>
      <c r="M4605" s="1"/>
      <c r="N4605" s="1">
        <f t="shared" si="503"/>
        <v>0</v>
      </c>
      <c r="O4605" s="1" t="s">
        <v>9</v>
      </c>
    </row>
    <row r="4606" spans="1:15" x14ac:dyDescent="0.3">
      <c r="A4606" s="1" t="s">
        <v>5556</v>
      </c>
      <c r="B4606" s="1" t="s">
        <v>9371</v>
      </c>
      <c r="C4606" s="1" t="str">
        <f t="shared" si="497"/>
        <v>USA</v>
      </c>
      <c r="D4606" s="1" t="s">
        <v>9372</v>
      </c>
      <c r="E4606" s="7" t="str">
        <f>TEXT(DATE(MID(D4606, 13, 4), CHOOSE(MATCH( MID(D4606, 5, 3), {"Jan","Feb","Mar","Apr","May","Jun","Jul","Aug","Sep","Oct","Nov","Dec"}, 0), 1, 2, 3, 4, 5, 6, 7, 8, 9, 10, 11, 12), MID(D4606, 9, 2)), "yyyy-mm-dd")</f>
        <v>1978-04-07</v>
      </c>
      <c r="F4606" s="1" t="str">
        <f t="shared" si="498"/>
        <v>00:45:00</v>
      </c>
      <c r="G4606" s="9" t="str">
        <f t="shared" si="499"/>
        <v>April</v>
      </c>
      <c r="H4606" s="5" t="str">
        <f t="shared" si="500"/>
        <v>1978</v>
      </c>
      <c r="I4606" s="1" t="s">
        <v>9373</v>
      </c>
      <c r="J4606" s="1" t="str">
        <f t="shared" si="501"/>
        <v xml:space="preserve">Atlas-SLV3A Agena-D </v>
      </c>
      <c r="K4606" s="1" t="str">
        <f t="shared" si="502"/>
        <v>OPS-8790 (Aquacade-4)</v>
      </c>
      <c r="L4606" s="1" t="s">
        <v>346</v>
      </c>
      <c r="M4606" s="1"/>
      <c r="N4606" s="1">
        <f t="shared" si="503"/>
        <v>0</v>
      </c>
      <c r="O4606" s="1" t="s">
        <v>9</v>
      </c>
    </row>
    <row r="4607" spans="1:15" x14ac:dyDescent="0.3">
      <c r="A4607" s="1" t="s">
        <v>6140</v>
      </c>
      <c r="B4607" s="1" t="s">
        <v>130</v>
      </c>
      <c r="C4607" s="1" t="str">
        <f t="shared" si="497"/>
        <v>Kazakhstan</v>
      </c>
      <c r="D4607" s="1" t="s">
        <v>9374</v>
      </c>
      <c r="E4607" s="7" t="str">
        <f>TEXT(DATE(MID(D4607, 13, 4), CHOOSE(MATCH( MID(D4607, 5, 3), {"Jan","Feb","Mar","Apr","May","Jun","Jul","Aug","Sep","Oct","Nov","Dec"}, 0), 1, 2, 3, 4, 5, 6, 7, 8, 9, 10, 11, 12), MID(D4607, 9, 2)), "yyyy-mm-dd")</f>
        <v>1978-04-06</v>
      </c>
      <c r="F4607" s="1" t="str">
        <f t="shared" si="498"/>
        <v>09:10:00</v>
      </c>
      <c r="G4607" s="9" t="str">
        <f t="shared" si="499"/>
        <v>April</v>
      </c>
      <c r="H4607" s="5" t="str">
        <f t="shared" si="500"/>
        <v>1978</v>
      </c>
      <c r="I4607" s="1" t="s">
        <v>9375</v>
      </c>
      <c r="J4607" s="1" t="str">
        <f t="shared" si="501"/>
        <v xml:space="preserve">Soyuz U </v>
      </c>
      <c r="K4607" s="1" t="str">
        <f t="shared" si="502"/>
        <v>Cosmos 1002</v>
      </c>
      <c r="L4607" s="1" t="s">
        <v>346</v>
      </c>
      <c r="M4607" s="1">
        <v>20</v>
      </c>
      <c r="N4607" s="1">
        <f t="shared" si="503"/>
        <v>1660</v>
      </c>
      <c r="O4607" s="1" t="s">
        <v>9</v>
      </c>
    </row>
    <row r="4608" spans="1:15" x14ac:dyDescent="0.3">
      <c r="A4608" s="1" t="s">
        <v>6140</v>
      </c>
      <c r="B4608" s="1" t="s">
        <v>1630</v>
      </c>
      <c r="C4608" s="1" t="str">
        <f t="shared" si="497"/>
        <v>Kazakhstan</v>
      </c>
      <c r="D4608" s="1" t="s">
        <v>9376</v>
      </c>
      <c r="E4608" s="7" t="str">
        <f>TEXT(DATE(MID(D4608, 13, 4), CHOOSE(MATCH( MID(D4608, 5, 3), {"Jan","Feb","Mar","Apr","May","Jun","Jul","Aug","Sep","Oct","Nov","Dec"}, 0), 1, 2, 3, 4, 5, 6, 7, 8, 9, 10, 11, 12), MID(D4608, 9, 2)), "yyyy-mm-dd")</f>
        <v>1978-04-04</v>
      </c>
      <c r="F4608" s="1" t="str">
        <f t="shared" si="498"/>
        <v>15:00:00</v>
      </c>
      <c r="G4608" s="9" t="str">
        <f t="shared" si="499"/>
        <v>April</v>
      </c>
      <c r="H4608" s="5" t="str">
        <f t="shared" si="500"/>
        <v>1978</v>
      </c>
      <c r="I4608" s="1" t="s">
        <v>9377</v>
      </c>
      <c r="J4608" s="1" t="str">
        <f t="shared" si="501"/>
        <v xml:space="preserve">Soyuz U </v>
      </c>
      <c r="K4608" s="1" t="str">
        <f t="shared" si="502"/>
        <v>Cosmos 1001</v>
      </c>
      <c r="L4608" s="1" t="s">
        <v>346</v>
      </c>
      <c r="M4608" s="1">
        <v>20</v>
      </c>
      <c r="N4608" s="1">
        <f t="shared" si="503"/>
        <v>1660</v>
      </c>
      <c r="O4608" s="1" t="s">
        <v>9</v>
      </c>
    </row>
    <row r="4609" spans="1:15" x14ac:dyDescent="0.3">
      <c r="A4609" s="1" t="s">
        <v>5556</v>
      </c>
      <c r="B4609" s="1" t="s">
        <v>4092</v>
      </c>
      <c r="C4609" s="1" t="str">
        <f t="shared" si="497"/>
        <v>USA</v>
      </c>
      <c r="D4609" s="1" t="s">
        <v>9378</v>
      </c>
      <c r="E4609" s="7" t="str">
        <f>TEXT(DATE(MID(D4609, 13, 4), CHOOSE(MATCH( MID(D4609, 5, 3), {"Jan","Feb","Mar","Apr","May","Jun","Jul","Aug","Sep","Oct","Nov","Dec"}, 0), 1, 2, 3, 4, 5, 6, 7, 8, 9, 10, 11, 12), MID(D4609, 9, 2)), "yyyy-mm-dd")</f>
        <v>1978-03-31</v>
      </c>
      <c r="F4609" s="1" t="str">
        <f t="shared" si="498"/>
        <v>23:36:00</v>
      </c>
      <c r="G4609" s="9" t="str">
        <f t="shared" si="499"/>
        <v>March</v>
      </c>
      <c r="H4609" s="5" t="str">
        <f t="shared" si="500"/>
        <v>1978</v>
      </c>
      <c r="I4609" s="1" t="s">
        <v>9379</v>
      </c>
      <c r="J4609" s="1" t="str">
        <f t="shared" si="501"/>
        <v xml:space="preserve">Atlas-SLV3D Centaur-D1AR </v>
      </c>
      <c r="K4609" s="1" t="str">
        <f t="shared" si="502"/>
        <v>Intelsat 4A F6</v>
      </c>
      <c r="L4609" s="1" t="s">
        <v>346</v>
      </c>
      <c r="M4609" s="1"/>
      <c r="N4609" s="1">
        <f t="shared" si="503"/>
        <v>0</v>
      </c>
      <c r="O4609" s="1" t="s">
        <v>9</v>
      </c>
    </row>
    <row r="4610" spans="1:15" x14ac:dyDescent="0.3">
      <c r="A4610" s="1" t="s">
        <v>6140</v>
      </c>
      <c r="B4610" s="1" t="s">
        <v>3373</v>
      </c>
      <c r="C4610" s="1" t="str">
        <f t="shared" ref="C4610:C4673" si="504">TRIM(MID(B4610, FIND("|", SUBSTITUTE(B4610, ",", "|", LEN(B4610) - LEN(SUBSTITUTE(B4610,",", "" )))) + 1, LEN(B4610)))</f>
        <v>Russia</v>
      </c>
      <c r="D4610" s="1" t="s">
        <v>9380</v>
      </c>
      <c r="E4610" s="7" t="str">
        <f>TEXT(DATE(MID(D4610, 13, 4), CHOOSE(MATCH( MID(D4610, 5, 3), {"Jan","Feb","Mar","Apr","May","Jun","Jul","Aug","Sep","Oct","Nov","Dec"}, 0), 1, 2, 3, 4, 5, 6, 7, 8, 9, 10, 11, 12), MID(D4610, 9, 2)), "yyyy-mm-dd")</f>
        <v>1978-03-31</v>
      </c>
      <c r="F4610" s="1" t="str">
        <f t="shared" ref="F4610:F4673" si="505">IF(ISNUMBER(FIND(":", D4610)), MID(D4610, FIND(":", D4610)-2, 5) &amp; ":00", "00:00:00")</f>
        <v>14:01:00</v>
      </c>
      <c r="G4610" s="9" t="str">
        <f t="shared" ref="G4610:G4673" si="506">TEXT(E4610, "mmmm")</f>
        <v>March</v>
      </c>
      <c r="H4610" s="5" t="str">
        <f t="shared" ref="H4610:H4673" si="507">TEXT(E4610, "yyyy")</f>
        <v>1978</v>
      </c>
      <c r="I4610" s="1" t="s">
        <v>9381</v>
      </c>
      <c r="J4610" s="1" t="str">
        <f t="shared" ref="J4610:J4673" si="508">LEFT(I4610, FIND("|", I4610) - 1)</f>
        <v xml:space="preserve">Cosmos-3M </v>
      </c>
      <c r="K4610" s="1" t="str">
        <f t="shared" ref="K4610:K4673" si="509">MID(I4610, FIND("|", I4610) + 2, LEN(I4610))</f>
        <v>Cosmos 1000</v>
      </c>
      <c r="L4610" s="1" t="s">
        <v>346</v>
      </c>
      <c r="M4610" s="1"/>
      <c r="N4610" s="1">
        <f t="shared" si="503"/>
        <v>0</v>
      </c>
      <c r="O4610" s="1" t="s">
        <v>9</v>
      </c>
    </row>
    <row r="4611" spans="1:15" x14ac:dyDescent="0.3">
      <c r="A4611" s="1" t="s">
        <v>6140</v>
      </c>
      <c r="B4611" s="1" t="s">
        <v>130</v>
      </c>
      <c r="C4611" s="1" t="str">
        <f t="shared" si="504"/>
        <v>Kazakhstan</v>
      </c>
      <c r="D4611" s="1" t="s">
        <v>9382</v>
      </c>
      <c r="E4611" s="7" t="str">
        <f>TEXT(DATE(MID(D4611, 13, 4), CHOOSE(MATCH( MID(D4611, 5, 3), {"Jan","Feb","Mar","Apr","May","Jun","Jul","Aug","Sep","Oct","Nov","Dec"}, 0), 1, 2, 3, 4, 5, 6, 7, 8, 9, 10, 11, 12), MID(D4611, 9, 2)), "yyyy-mm-dd")</f>
        <v>1978-03-30</v>
      </c>
      <c r="F4611" s="1" t="str">
        <f t="shared" si="505"/>
        <v>07:50:00</v>
      </c>
      <c r="G4611" s="9" t="str">
        <f t="shared" si="506"/>
        <v>March</v>
      </c>
      <c r="H4611" s="5" t="str">
        <f t="shared" si="507"/>
        <v>1978</v>
      </c>
      <c r="I4611" s="1" t="s">
        <v>9383</v>
      </c>
      <c r="J4611" s="1" t="str">
        <f t="shared" si="508"/>
        <v xml:space="preserve">Soyuz U </v>
      </c>
      <c r="K4611" s="1" t="str">
        <f t="shared" si="509"/>
        <v>Cosmos 999</v>
      </c>
      <c r="L4611" s="1" t="s">
        <v>346</v>
      </c>
      <c r="M4611" s="1">
        <v>20</v>
      </c>
      <c r="N4611" s="1">
        <f t="shared" ref="N4611:N4674" si="510">M4611 * 83</f>
        <v>1660</v>
      </c>
      <c r="O4611" s="1" t="s">
        <v>9</v>
      </c>
    </row>
    <row r="4612" spans="1:15" x14ac:dyDescent="0.3">
      <c r="A4612" s="1" t="s">
        <v>6140</v>
      </c>
      <c r="B4612" s="1" t="s">
        <v>565</v>
      </c>
      <c r="C4612" s="1" t="str">
        <f t="shared" si="504"/>
        <v>Kazakhstan</v>
      </c>
      <c r="D4612" s="1" t="s">
        <v>9384</v>
      </c>
      <c r="E4612" s="7" t="str">
        <f>TEXT(DATE(MID(D4612, 13, 4), CHOOSE(MATCH( MID(D4612, 5, 3), {"Jan","Feb","Mar","Apr","May","Jun","Jul","Aug","Sep","Oct","Nov","Dec"}, 0), 1, 2, 3, 4, 5, 6, 7, 8, 9, 10, 11, 12), MID(D4612, 9, 2)), "yyyy-mm-dd")</f>
        <v>1978-03-30</v>
      </c>
      <c r="F4612" s="1" t="str">
        <f t="shared" si="505"/>
        <v>00:00:00</v>
      </c>
      <c r="G4612" s="9" t="str">
        <f t="shared" si="506"/>
        <v>March</v>
      </c>
      <c r="H4612" s="5" t="str">
        <f t="shared" si="507"/>
        <v>1978</v>
      </c>
      <c r="I4612" s="1" t="s">
        <v>9385</v>
      </c>
      <c r="J4612" s="1" t="str">
        <f t="shared" si="508"/>
        <v xml:space="preserve">Proton-K </v>
      </c>
      <c r="K4612" s="1" t="str">
        <f t="shared" si="509"/>
        <v>Cosmos 997 &amp; 998</v>
      </c>
      <c r="L4612" s="1" t="s">
        <v>346</v>
      </c>
      <c r="M4612" s="1"/>
      <c r="N4612" s="1">
        <f t="shared" si="510"/>
        <v>0</v>
      </c>
      <c r="O4612" s="1" t="s">
        <v>9</v>
      </c>
    </row>
    <row r="4613" spans="1:15" x14ac:dyDescent="0.3">
      <c r="A4613" s="1" t="s">
        <v>6140</v>
      </c>
      <c r="B4613" s="1" t="s">
        <v>3373</v>
      </c>
      <c r="C4613" s="1" t="str">
        <f t="shared" si="504"/>
        <v>Russia</v>
      </c>
      <c r="D4613" s="1" t="s">
        <v>9386</v>
      </c>
      <c r="E4613" s="7" t="str">
        <f>TEXT(DATE(MID(D4613, 13, 4), CHOOSE(MATCH( MID(D4613, 5, 3), {"Jan","Feb","Mar","Apr","May","Jun","Jul","Aug","Sep","Oct","Nov","Dec"}, 0), 1, 2, 3, 4, 5, 6, 7, 8, 9, 10, 11, 12), MID(D4613, 9, 2)), "yyyy-mm-dd")</f>
        <v>1978-03-28</v>
      </c>
      <c r="F4613" s="1" t="str">
        <f t="shared" si="505"/>
        <v>01:30:00</v>
      </c>
      <c r="G4613" s="9" t="str">
        <f t="shared" si="506"/>
        <v>March</v>
      </c>
      <c r="H4613" s="5" t="str">
        <f t="shared" si="507"/>
        <v>1978</v>
      </c>
      <c r="I4613" s="1" t="s">
        <v>9387</v>
      </c>
      <c r="J4613" s="1" t="str">
        <f t="shared" si="508"/>
        <v xml:space="preserve">Cosmos-3M </v>
      </c>
      <c r="K4613" s="1" t="str">
        <f t="shared" si="509"/>
        <v>Cosmos 996</v>
      </c>
      <c r="L4613" s="1" t="s">
        <v>346</v>
      </c>
      <c r="M4613" s="1"/>
      <c r="N4613" s="1">
        <f t="shared" si="510"/>
        <v>0</v>
      </c>
      <c r="O4613" s="1" t="s">
        <v>9</v>
      </c>
    </row>
    <row r="4614" spans="1:15" x14ac:dyDescent="0.3">
      <c r="A4614" s="1" t="s">
        <v>5603</v>
      </c>
      <c r="B4614" s="1" t="s">
        <v>11</v>
      </c>
      <c r="C4614" s="1" t="str">
        <f t="shared" si="504"/>
        <v>USA</v>
      </c>
      <c r="D4614" s="1" t="s">
        <v>9388</v>
      </c>
      <c r="E4614" s="7" t="str">
        <f>TEXT(DATE(MID(D4614, 13, 4), CHOOSE(MATCH( MID(D4614, 5, 3), {"Jan","Feb","Mar","Apr","May","Jun","Jul","Aug","Sep","Oct","Nov","Dec"}, 0), 1, 2, 3, 4, 5, 6, 7, 8, 9, 10, 11, 12), MID(D4614, 9, 2)), "yyyy-mm-dd")</f>
        <v>1978-03-25</v>
      </c>
      <c r="F4614" s="1" t="str">
        <f t="shared" si="505"/>
        <v>18:09:00</v>
      </c>
      <c r="G4614" s="9" t="str">
        <f t="shared" si="506"/>
        <v>March</v>
      </c>
      <c r="H4614" s="5" t="str">
        <f t="shared" si="507"/>
        <v>1978</v>
      </c>
      <c r="I4614" s="1" t="s">
        <v>9389</v>
      </c>
      <c r="J4614" s="1" t="str">
        <f t="shared" si="508"/>
        <v xml:space="preserve">Titan III(23)C </v>
      </c>
      <c r="K4614" s="1" t="str">
        <f t="shared" si="509"/>
        <v>DSCS-II 9&amp;10</v>
      </c>
      <c r="L4614" s="1" t="s">
        <v>346</v>
      </c>
      <c r="M4614" s="1"/>
      <c r="N4614" s="1">
        <f t="shared" si="510"/>
        <v>0</v>
      </c>
      <c r="O4614" s="1" t="s">
        <v>257</v>
      </c>
    </row>
    <row r="4615" spans="1:15" x14ac:dyDescent="0.3">
      <c r="A4615" s="1" t="s">
        <v>6140</v>
      </c>
      <c r="B4615" s="1" t="s">
        <v>212</v>
      </c>
      <c r="C4615" s="1" t="str">
        <f t="shared" si="504"/>
        <v>Russia</v>
      </c>
      <c r="D4615" s="1" t="s">
        <v>9390</v>
      </c>
      <c r="E4615" s="7" t="str">
        <f>TEXT(DATE(MID(D4615, 13, 4), CHOOSE(MATCH( MID(D4615, 5, 3), {"Jan","Feb","Mar","Apr","May","Jun","Jul","Aug","Sep","Oct","Nov","Dec"}, 0), 1, 2, 3, 4, 5, 6, 7, 8, 9, 10, 11, 12), MID(D4615, 9, 2)), "yyyy-mm-dd")</f>
        <v>1978-03-17</v>
      </c>
      <c r="F4615" s="1" t="str">
        <f t="shared" si="505"/>
        <v>10:50:00</v>
      </c>
      <c r="G4615" s="9" t="str">
        <f t="shared" si="506"/>
        <v>March</v>
      </c>
      <c r="H4615" s="5" t="str">
        <f t="shared" si="507"/>
        <v>1978</v>
      </c>
      <c r="I4615" s="1" t="s">
        <v>9391</v>
      </c>
      <c r="J4615" s="1" t="str">
        <f t="shared" si="508"/>
        <v xml:space="preserve">Soyuz U </v>
      </c>
      <c r="K4615" s="1" t="str">
        <f t="shared" si="509"/>
        <v>Cosmos 995</v>
      </c>
      <c r="L4615" s="1" t="s">
        <v>346</v>
      </c>
      <c r="M4615" s="1">
        <v>20</v>
      </c>
      <c r="N4615" s="1">
        <f t="shared" si="510"/>
        <v>1660</v>
      </c>
      <c r="O4615" s="1" t="s">
        <v>9</v>
      </c>
    </row>
    <row r="4616" spans="1:15" x14ac:dyDescent="0.3">
      <c r="A4616" s="1" t="s">
        <v>5603</v>
      </c>
      <c r="B4616" s="1" t="s">
        <v>27</v>
      </c>
      <c r="C4616" s="1" t="str">
        <f t="shared" si="504"/>
        <v>USA</v>
      </c>
      <c r="D4616" s="1" t="s">
        <v>9392</v>
      </c>
      <c r="E4616" s="7" t="str">
        <f>TEXT(DATE(MID(D4616, 13, 4), CHOOSE(MATCH( MID(D4616, 5, 3), {"Jan","Feb","Mar","Apr","May","Jun","Jul","Aug","Sep","Oct","Nov","Dec"}, 0), 1, 2, 3, 4, 5, 6, 7, 8, 9, 10, 11, 12), MID(D4616, 9, 2)), "yyyy-mm-dd")</f>
        <v>1978-03-16</v>
      </c>
      <c r="F4616" s="1" t="str">
        <f t="shared" si="505"/>
        <v>18:43:00</v>
      </c>
      <c r="G4616" s="9" t="str">
        <f t="shared" si="506"/>
        <v>March</v>
      </c>
      <c r="H4616" s="5" t="str">
        <f t="shared" si="507"/>
        <v>1978</v>
      </c>
      <c r="I4616" s="1" t="s">
        <v>9393</v>
      </c>
      <c r="J4616" s="1" t="str">
        <f t="shared" si="508"/>
        <v xml:space="preserve">Titan IIID </v>
      </c>
      <c r="K4616" s="1" t="str">
        <f t="shared" si="509"/>
        <v>KH9-14 &amp; SSF-D-2</v>
      </c>
      <c r="L4616" s="1" t="s">
        <v>346</v>
      </c>
      <c r="M4616" s="1"/>
      <c r="N4616" s="1">
        <f t="shared" si="510"/>
        <v>0</v>
      </c>
      <c r="O4616" s="1" t="s">
        <v>9</v>
      </c>
    </row>
    <row r="4617" spans="1:15" x14ac:dyDescent="0.3">
      <c r="A4617" s="1" t="s">
        <v>6140</v>
      </c>
      <c r="B4617" s="1" t="s">
        <v>6482</v>
      </c>
      <c r="C4617" s="1" t="str">
        <f t="shared" si="504"/>
        <v>Russia</v>
      </c>
      <c r="D4617" s="1" t="s">
        <v>9394</v>
      </c>
      <c r="E4617" s="7" t="str">
        <f>TEXT(DATE(MID(D4617, 13, 4), CHOOSE(MATCH( MID(D4617, 5, 3), {"Jan","Feb","Mar","Apr","May","Jun","Jul","Aug","Sep","Oct","Nov","Dec"}, 0), 1, 2, 3, 4, 5, 6, 7, 8, 9, 10, 11, 12), MID(D4617, 9, 2)), "yyyy-mm-dd")</f>
        <v>1978-03-15</v>
      </c>
      <c r="F4617" s="1" t="str">
        <f t="shared" si="505"/>
        <v>15:57:00</v>
      </c>
      <c r="G4617" s="9" t="str">
        <f t="shared" si="506"/>
        <v>March</v>
      </c>
      <c r="H4617" s="5" t="str">
        <f t="shared" si="507"/>
        <v>1978</v>
      </c>
      <c r="I4617" s="1" t="s">
        <v>9395</v>
      </c>
      <c r="J4617" s="1" t="str">
        <f t="shared" si="508"/>
        <v xml:space="preserve">Cosmos-3M </v>
      </c>
      <c r="K4617" s="1" t="str">
        <f t="shared" si="509"/>
        <v>Cosmos 994</v>
      </c>
      <c r="L4617" s="1" t="s">
        <v>346</v>
      </c>
      <c r="M4617" s="1"/>
      <c r="N4617" s="1">
        <f t="shared" si="510"/>
        <v>0</v>
      </c>
      <c r="O4617" s="1" t="s">
        <v>9</v>
      </c>
    </row>
    <row r="4618" spans="1:15" x14ac:dyDescent="0.3">
      <c r="A4618" s="1" t="s">
        <v>6140</v>
      </c>
      <c r="B4618" s="1" t="s">
        <v>212</v>
      </c>
      <c r="C4618" s="1" t="str">
        <f t="shared" si="504"/>
        <v>Russia</v>
      </c>
      <c r="D4618" s="1" t="s">
        <v>9396</v>
      </c>
      <c r="E4618" s="7" t="str">
        <f>TEXT(DATE(MID(D4618, 13, 4), CHOOSE(MATCH( MID(D4618, 5, 3), {"Jan","Feb","Mar","Apr","May","Jun","Jul","Aug","Sep","Oct","Nov","Dec"}, 0), 1, 2, 3, 4, 5, 6, 7, 8, 9, 10, 11, 12), MID(D4618, 9, 2)), "yyyy-mm-dd")</f>
        <v>1978-03-10</v>
      </c>
      <c r="F4618" s="1" t="str">
        <f t="shared" si="505"/>
        <v>10:42:00</v>
      </c>
      <c r="G4618" s="9" t="str">
        <f t="shared" si="506"/>
        <v>March</v>
      </c>
      <c r="H4618" s="5" t="str">
        <f t="shared" si="507"/>
        <v>1978</v>
      </c>
      <c r="I4618" s="1" t="s">
        <v>9397</v>
      </c>
      <c r="J4618" s="1" t="str">
        <f t="shared" si="508"/>
        <v xml:space="preserve">Soyuz U </v>
      </c>
      <c r="K4618" s="1" t="str">
        <f t="shared" si="509"/>
        <v>Cosmos 993</v>
      </c>
      <c r="L4618" s="1" t="s">
        <v>346</v>
      </c>
      <c r="M4618" s="1">
        <v>20</v>
      </c>
      <c r="N4618" s="1">
        <f t="shared" si="510"/>
        <v>1660</v>
      </c>
      <c r="O4618" s="1" t="s">
        <v>9</v>
      </c>
    </row>
    <row r="4619" spans="1:15" x14ac:dyDescent="0.3">
      <c r="A4619" s="1" t="s">
        <v>5722</v>
      </c>
      <c r="B4619" s="1" t="s">
        <v>114</v>
      </c>
      <c r="C4619" s="1" t="str">
        <f t="shared" si="504"/>
        <v>USA</v>
      </c>
      <c r="D4619" s="1" t="s">
        <v>9398</v>
      </c>
      <c r="E4619" s="7" t="str">
        <f>TEXT(DATE(MID(D4619, 13, 4), CHOOSE(MATCH( MID(D4619, 5, 3), {"Jan","Feb","Mar","Apr","May","Jun","Jul","Aug","Sep","Oct","Nov","Dec"}, 0), 1, 2, 3, 4, 5, 6, 7, 8, 9, 10, 11, 12), MID(D4619, 9, 2)), "yyyy-mm-dd")</f>
        <v>1978-03-05</v>
      </c>
      <c r="F4619" s="1" t="str">
        <f t="shared" si="505"/>
        <v>17:54:00</v>
      </c>
      <c r="G4619" s="9" t="str">
        <f t="shared" si="506"/>
        <v>March</v>
      </c>
      <c r="H4619" s="5" t="str">
        <f t="shared" si="507"/>
        <v>1978</v>
      </c>
      <c r="I4619" s="1" t="s">
        <v>9399</v>
      </c>
      <c r="J4619" s="1" t="str">
        <f t="shared" si="508"/>
        <v xml:space="preserve">Delta 2910 </v>
      </c>
      <c r="K4619" s="1" t="str">
        <f t="shared" si="509"/>
        <v>Landsat 3</v>
      </c>
      <c r="L4619" s="1" t="s">
        <v>346</v>
      </c>
      <c r="M4619" s="1"/>
      <c r="N4619" s="1">
        <f t="shared" si="510"/>
        <v>0</v>
      </c>
      <c r="O4619" s="1" t="s">
        <v>9</v>
      </c>
    </row>
    <row r="4620" spans="1:15" x14ac:dyDescent="0.3">
      <c r="A4620" s="1" t="s">
        <v>6140</v>
      </c>
      <c r="B4620" s="1" t="s">
        <v>130</v>
      </c>
      <c r="C4620" s="1" t="str">
        <f t="shared" si="504"/>
        <v>Kazakhstan</v>
      </c>
      <c r="D4620" s="1" t="s">
        <v>9400</v>
      </c>
      <c r="E4620" s="7" t="str">
        <f>TEXT(DATE(MID(D4620, 13, 4), CHOOSE(MATCH( MID(D4620, 5, 3), {"Jan","Feb","Mar","Apr","May","Jun","Jul","Aug","Sep","Oct","Nov","Dec"}, 0), 1, 2, 3, 4, 5, 6, 7, 8, 9, 10, 11, 12), MID(D4620, 9, 2)), "yyyy-mm-dd")</f>
        <v>1978-03-04</v>
      </c>
      <c r="F4620" s="1" t="str">
        <f t="shared" si="505"/>
        <v>07:40:00</v>
      </c>
      <c r="G4620" s="9" t="str">
        <f t="shared" si="506"/>
        <v>March</v>
      </c>
      <c r="H4620" s="5" t="str">
        <f t="shared" si="507"/>
        <v>1978</v>
      </c>
      <c r="I4620" s="1" t="s">
        <v>9401</v>
      </c>
      <c r="J4620" s="1" t="str">
        <f t="shared" si="508"/>
        <v xml:space="preserve">Soyuz U </v>
      </c>
      <c r="K4620" s="1" t="str">
        <f t="shared" si="509"/>
        <v>Cosmos 992</v>
      </c>
      <c r="L4620" s="1" t="s">
        <v>346</v>
      </c>
      <c r="M4620" s="1">
        <v>20</v>
      </c>
      <c r="N4620" s="1">
        <f t="shared" si="510"/>
        <v>1660</v>
      </c>
      <c r="O4620" s="1" t="s">
        <v>9</v>
      </c>
    </row>
    <row r="4621" spans="1:15" x14ac:dyDescent="0.3">
      <c r="A4621" s="1" t="s">
        <v>6140</v>
      </c>
      <c r="B4621" s="1" t="s">
        <v>212</v>
      </c>
      <c r="C4621" s="1" t="str">
        <f t="shared" si="504"/>
        <v>Russia</v>
      </c>
      <c r="D4621" s="1" t="s">
        <v>9402</v>
      </c>
      <c r="E4621" s="7" t="str">
        <f>TEXT(DATE(MID(D4621, 13, 4), CHOOSE(MATCH( MID(D4621, 5, 3), {"Jan","Feb","Mar","Apr","May","Jun","Jul","Aug","Sep","Oct","Nov","Dec"}, 0), 1, 2, 3, 4, 5, 6, 7, 8, 9, 10, 11, 12), MID(D4621, 9, 2)), "yyyy-mm-dd")</f>
        <v>1978-03-02</v>
      </c>
      <c r="F4621" s="1" t="str">
        <f t="shared" si="505"/>
        <v>22:07:00</v>
      </c>
      <c r="G4621" s="9" t="str">
        <f t="shared" si="506"/>
        <v>March</v>
      </c>
      <c r="H4621" s="5" t="str">
        <f t="shared" si="507"/>
        <v>1978</v>
      </c>
      <c r="I4621" s="1" t="s">
        <v>9403</v>
      </c>
      <c r="J4621" s="1" t="str">
        <f t="shared" si="508"/>
        <v xml:space="preserve">Molniya-M /Block ML </v>
      </c>
      <c r="K4621" s="1" t="str">
        <f t="shared" si="509"/>
        <v>Molniya-1 nÂ°73</v>
      </c>
      <c r="L4621" s="1" t="s">
        <v>346</v>
      </c>
      <c r="M4621" s="1"/>
      <c r="N4621" s="1">
        <f t="shared" si="510"/>
        <v>0</v>
      </c>
      <c r="O4621" s="1" t="s">
        <v>9</v>
      </c>
    </row>
    <row r="4622" spans="1:15" x14ac:dyDescent="0.3">
      <c r="A4622" s="1" t="s">
        <v>6140</v>
      </c>
      <c r="B4622" s="1" t="s">
        <v>1630</v>
      </c>
      <c r="C4622" s="1" t="str">
        <f t="shared" si="504"/>
        <v>Kazakhstan</v>
      </c>
      <c r="D4622" s="1" t="s">
        <v>9404</v>
      </c>
      <c r="E4622" s="7" t="str">
        <f>TEXT(DATE(MID(D4622, 13, 4), CHOOSE(MATCH( MID(D4622, 5, 3), {"Jan","Feb","Mar","Apr","May","Jun","Jul","Aug","Sep","Oct","Nov","Dec"}, 0), 1, 2, 3, 4, 5, 6, 7, 8, 9, 10, 11, 12), MID(D4622, 9, 2)), "yyyy-mm-dd")</f>
        <v>1978-03-02</v>
      </c>
      <c r="F4622" s="1" t="str">
        <f t="shared" si="505"/>
        <v>15:28:00</v>
      </c>
      <c r="G4622" s="9" t="str">
        <f t="shared" si="506"/>
        <v>March</v>
      </c>
      <c r="H4622" s="5" t="str">
        <f t="shared" si="507"/>
        <v>1978</v>
      </c>
      <c r="I4622" s="1" t="s">
        <v>9405</v>
      </c>
      <c r="J4622" s="1" t="str">
        <f t="shared" si="508"/>
        <v xml:space="preserve">Soyuz U </v>
      </c>
      <c r="K4622" s="1" t="str">
        <f t="shared" si="509"/>
        <v>Soyuz 28</v>
      </c>
      <c r="L4622" s="1" t="s">
        <v>346</v>
      </c>
      <c r="M4622" s="1">
        <v>20</v>
      </c>
      <c r="N4622" s="1">
        <f t="shared" si="510"/>
        <v>1660</v>
      </c>
      <c r="O4622" s="1" t="s">
        <v>9</v>
      </c>
    </row>
    <row r="4623" spans="1:15" x14ac:dyDescent="0.3">
      <c r="A4623" s="1" t="s">
        <v>6140</v>
      </c>
      <c r="B4623" s="1" t="s">
        <v>6482</v>
      </c>
      <c r="C4623" s="1" t="str">
        <f t="shared" si="504"/>
        <v>Russia</v>
      </c>
      <c r="D4623" s="1" t="s">
        <v>9406</v>
      </c>
      <c r="E4623" s="7" t="str">
        <f>TEXT(DATE(MID(D4623, 13, 4), CHOOSE(MATCH( MID(D4623, 5, 3), {"Jan","Feb","Mar","Apr","May","Jun","Jul","Aug","Sep","Oct","Nov","Dec"}, 0), 1, 2, 3, 4, 5, 6, 7, 8, 9, 10, 11, 12), MID(D4623, 9, 2)), "yyyy-mm-dd")</f>
        <v>1978-02-28</v>
      </c>
      <c r="F4623" s="1" t="str">
        <f t="shared" si="505"/>
        <v>06:43:00</v>
      </c>
      <c r="G4623" s="9" t="str">
        <f t="shared" si="506"/>
        <v>February</v>
      </c>
      <c r="H4623" s="5" t="str">
        <f t="shared" si="507"/>
        <v>1978</v>
      </c>
      <c r="I4623" s="1" t="s">
        <v>9407</v>
      </c>
      <c r="J4623" s="1" t="str">
        <f t="shared" si="508"/>
        <v xml:space="preserve">Cosmos-3M </v>
      </c>
      <c r="K4623" s="1" t="str">
        <f t="shared" si="509"/>
        <v>Cosmos 991</v>
      </c>
      <c r="L4623" s="1" t="s">
        <v>346</v>
      </c>
      <c r="M4623" s="1"/>
      <c r="N4623" s="1">
        <f t="shared" si="510"/>
        <v>0</v>
      </c>
      <c r="O4623" s="1" t="s">
        <v>9</v>
      </c>
    </row>
    <row r="4624" spans="1:15" x14ac:dyDescent="0.3">
      <c r="A4624" s="1" t="s">
        <v>5603</v>
      </c>
      <c r="B4624" s="1" t="s">
        <v>4249</v>
      </c>
      <c r="C4624" s="1" t="str">
        <f t="shared" si="504"/>
        <v>USA</v>
      </c>
      <c r="D4624" s="1" t="s">
        <v>9408</v>
      </c>
      <c r="E4624" s="7" t="str">
        <f>TEXT(DATE(MID(D4624, 13, 4), CHOOSE(MATCH( MID(D4624, 5, 3), {"Jan","Feb","Mar","Apr","May","Jun","Jul","Aug","Sep","Oct","Nov","Dec"}, 0), 1, 2, 3, 4, 5, 6, 7, 8, 9, 10, 11, 12), MID(D4624, 9, 2)), "yyyy-mm-dd")</f>
        <v>1978-02-25</v>
      </c>
      <c r="F4624" s="1" t="str">
        <f t="shared" si="505"/>
        <v>05:00:00</v>
      </c>
      <c r="G4624" s="9" t="str">
        <f t="shared" si="506"/>
        <v>February</v>
      </c>
      <c r="H4624" s="5" t="str">
        <f t="shared" si="507"/>
        <v>1978</v>
      </c>
      <c r="I4624" s="1" t="s">
        <v>9409</v>
      </c>
      <c r="J4624" s="1" t="str">
        <f t="shared" si="508"/>
        <v xml:space="preserve">Titan III(34)B Agena-D </v>
      </c>
      <c r="K4624" s="1" t="str">
        <f t="shared" si="509"/>
        <v>Jumpseat 5</v>
      </c>
      <c r="L4624" s="1" t="s">
        <v>346</v>
      </c>
      <c r="M4624" s="1"/>
      <c r="N4624" s="1">
        <f t="shared" si="510"/>
        <v>0</v>
      </c>
      <c r="O4624" s="1" t="s">
        <v>9</v>
      </c>
    </row>
    <row r="4625" spans="1:15" x14ac:dyDescent="0.3">
      <c r="A4625" s="1" t="s">
        <v>5556</v>
      </c>
      <c r="B4625" s="1" t="s">
        <v>671</v>
      </c>
      <c r="C4625" s="1" t="str">
        <f t="shared" si="504"/>
        <v>USA</v>
      </c>
      <c r="D4625" s="1" t="s">
        <v>9410</v>
      </c>
      <c r="E4625" s="7" t="str">
        <f>TEXT(DATE(MID(D4625, 13, 4), CHOOSE(MATCH( MID(D4625, 5, 3), {"Jan","Feb","Mar","Apr","May","Jun","Jul","Aug","Sep","Oct","Nov","Dec"}, 0), 1, 2, 3, 4, 5, 6, 7, 8, 9, 10, 11, 12), MID(D4625, 9, 2)), "yyyy-mm-dd")</f>
        <v>1978-02-22</v>
      </c>
      <c r="F4625" s="1" t="str">
        <f t="shared" si="505"/>
        <v>23:44:00</v>
      </c>
      <c r="G4625" s="9" t="str">
        <f t="shared" si="506"/>
        <v>February</v>
      </c>
      <c r="H4625" s="5" t="str">
        <f t="shared" si="507"/>
        <v>1978</v>
      </c>
      <c r="I4625" s="1" t="s">
        <v>9411</v>
      </c>
      <c r="J4625" s="1" t="str">
        <f t="shared" si="508"/>
        <v xml:space="preserve">Atlas-E/F SGS-1 </v>
      </c>
      <c r="K4625" s="1" t="str">
        <f t="shared" si="509"/>
        <v>GPS-1</v>
      </c>
      <c r="L4625" s="1" t="s">
        <v>346</v>
      </c>
      <c r="M4625" s="1"/>
      <c r="N4625" s="1">
        <f t="shared" si="510"/>
        <v>0</v>
      </c>
      <c r="O4625" s="1" t="s">
        <v>9</v>
      </c>
    </row>
    <row r="4626" spans="1:15" x14ac:dyDescent="0.3">
      <c r="A4626" s="1" t="s">
        <v>6140</v>
      </c>
      <c r="B4626" s="1" t="s">
        <v>6482</v>
      </c>
      <c r="C4626" s="1" t="str">
        <f t="shared" si="504"/>
        <v>Russia</v>
      </c>
      <c r="D4626" s="1" t="s">
        <v>9412</v>
      </c>
      <c r="E4626" s="7" t="str">
        <f>TEXT(DATE(MID(D4626, 13, 4), CHOOSE(MATCH( MID(D4626, 5, 3), {"Jan","Feb","Mar","Apr","May","Jun","Jul","Aug","Sep","Oct","Nov","Dec"}, 0), 1, 2, 3, 4, 5, 6, 7, 8, 9, 10, 11, 12), MID(D4626, 9, 2)), "yyyy-mm-dd")</f>
        <v>1978-02-17</v>
      </c>
      <c r="F4626" s="1" t="str">
        <f t="shared" si="505"/>
        <v>16:33:00</v>
      </c>
      <c r="G4626" s="9" t="str">
        <f t="shared" si="506"/>
        <v>February</v>
      </c>
      <c r="H4626" s="5" t="str">
        <f t="shared" si="507"/>
        <v>1978</v>
      </c>
      <c r="I4626" s="1" t="s">
        <v>9413</v>
      </c>
      <c r="J4626" s="1" t="str">
        <f t="shared" si="508"/>
        <v xml:space="preserve">Cosmos-3M </v>
      </c>
      <c r="K4626" s="1" t="str">
        <f t="shared" si="509"/>
        <v>Cosmos 990</v>
      </c>
      <c r="L4626" s="1" t="s">
        <v>346</v>
      </c>
      <c r="M4626" s="1"/>
      <c r="N4626" s="1">
        <f t="shared" si="510"/>
        <v>0</v>
      </c>
      <c r="O4626" s="1" t="s">
        <v>9</v>
      </c>
    </row>
    <row r="4627" spans="1:15" x14ac:dyDescent="0.3">
      <c r="A4627" s="1" t="s">
        <v>60</v>
      </c>
      <c r="B4627" s="1" t="s">
        <v>61</v>
      </c>
      <c r="C4627" s="1" t="str">
        <f t="shared" si="504"/>
        <v>Japan</v>
      </c>
      <c r="D4627" s="1" t="s">
        <v>9414</v>
      </c>
      <c r="E4627" s="7" t="str">
        <f>TEXT(DATE(MID(D4627, 13, 4), CHOOSE(MATCH( MID(D4627, 5, 3), {"Jan","Feb","Mar","Apr","May","Jun","Jul","Aug","Sep","Oct","Nov","Dec"}, 0), 1, 2, 3, 4, 5, 6, 7, 8, 9, 10, 11, 12), MID(D4627, 9, 2)), "yyyy-mm-dd")</f>
        <v>1978-02-16</v>
      </c>
      <c r="F4627" s="1" t="str">
        <f t="shared" si="505"/>
        <v>04:00:00</v>
      </c>
      <c r="G4627" s="9" t="str">
        <f t="shared" si="506"/>
        <v>February</v>
      </c>
      <c r="H4627" s="5" t="str">
        <f t="shared" si="507"/>
        <v>1978</v>
      </c>
      <c r="I4627" s="1" t="s">
        <v>9415</v>
      </c>
      <c r="J4627" s="1" t="str">
        <f t="shared" si="508"/>
        <v xml:space="preserve">N-I </v>
      </c>
      <c r="K4627" s="1" t="str">
        <f t="shared" si="509"/>
        <v>Ume 2</v>
      </c>
      <c r="L4627" s="1" t="s">
        <v>346</v>
      </c>
      <c r="M4627" s="1"/>
      <c r="N4627" s="1">
        <f t="shared" si="510"/>
        <v>0</v>
      </c>
      <c r="O4627" s="1" t="s">
        <v>9</v>
      </c>
    </row>
    <row r="4628" spans="1:15" x14ac:dyDescent="0.3">
      <c r="A4628" s="1" t="s">
        <v>6140</v>
      </c>
      <c r="B4628" s="1" t="s">
        <v>130</v>
      </c>
      <c r="C4628" s="1" t="str">
        <f t="shared" si="504"/>
        <v>Kazakhstan</v>
      </c>
      <c r="D4628" s="1" t="s">
        <v>9416</v>
      </c>
      <c r="E4628" s="7" t="str">
        <f>TEXT(DATE(MID(D4628, 13, 4), CHOOSE(MATCH( MID(D4628, 5, 3), {"Jan","Feb","Mar","Apr","May","Jun","Jul","Aug","Sep","Oct","Nov","Dec"}, 0), 1, 2, 3, 4, 5, 6, 7, 8, 9, 10, 11, 12), MID(D4628, 9, 2)), "yyyy-mm-dd")</f>
        <v>1978-02-14</v>
      </c>
      <c r="F4628" s="1" t="str">
        <f t="shared" si="505"/>
        <v>09:30:00</v>
      </c>
      <c r="G4628" s="9" t="str">
        <f t="shared" si="506"/>
        <v>February</v>
      </c>
      <c r="H4628" s="5" t="str">
        <f t="shared" si="507"/>
        <v>1978</v>
      </c>
      <c r="I4628" s="1" t="s">
        <v>9417</v>
      </c>
      <c r="J4628" s="1" t="str">
        <f t="shared" si="508"/>
        <v xml:space="preserve">Soyuz U </v>
      </c>
      <c r="K4628" s="1" t="str">
        <f t="shared" si="509"/>
        <v>Cosmos 989</v>
      </c>
      <c r="L4628" s="1" t="s">
        <v>346</v>
      </c>
      <c r="M4628" s="1">
        <v>20</v>
      </c>
      <c r="N4628" s="1">
        <f t="shared" si="510"/>
        <v>1660</v>
      </c>
      <c r="O4628" s="1" t="s">
        <v>9</v>
      </c>
    </row>
    <row r="4629" spans="1:15" x14ac:dyDescent="0.3">
      <c r="A4629" s="1" t="s">
        <v>5556</v>
      </c>
      <c r="B4629" s="1" t="s">
        <v>4149</v>
      </c>
      <c r="C4629" s="1" t="str">
        <f t="shared" si="504"/>
        <v>USA</v>
      </c>
      <c r="D4629" s="1" t="s">
        <v>9418</v>
      </c>
      <c r="E4629" s="7" t="str">
        <f>TEXT(DATE(MID(D4629, 13, 4), CHOOSE(MATCH( MID(D4629, 5, 3), {"Jan","Feb","Mar","Apr","May","Jun","Jul","Aug","Sep","Oct","Nov","Dec"}, 0), 1, 2, 3, 4, 5, 6, 7, 8, 9, 10, 11, 12), MID(D4629, 9, 2)), "yyyy-mm-dd")</f>
        <v>1978-02-09</v>
      </c>
      <c r="F4629" s="1" t="str">
        <f t="shared" si="505"/>
        <v>21:17:00</v>
      </c>
      <c r="G4629" s="9" t="str">
        <f t="shared" si="506"/>
        <v>February</v>
      </c>
      <c r="H4629" s="5" t="str">
        <f t="shared" si="507"/>
        <v>1978</v>
      </c>
      <c r="I4629" s="1" t="s">
        <v>9419</v>
      </c>
      <c r="J4629" s="1" t="str">
        <f t="shared" si="508"/>
        <v xml:space="preserve">Atlas-SLV3D Centaur-D1AR </v>
      </c>
      <c r="K4629" s="1" t="str">
        <f t="shared" si="509"/>
        <v>FLTSATCOM-1</v>
      </c>
      <c r="L4629" s="1" t="s">
        <v>346</v>
      </c>
      <c r="M4629" s="1"/>
      <c r="N4629" s="1">
        <f t="shared" si="510"/>
        <v>0</v>
      </c>
      <c r="O4629" s="1" t="s">
        <v>9</v>
      </c>
    </row>
    <row r="4630" spans="1:15" x14ac:dyDescent="0.3">
      <c r="A4630" s="1" t="s">
        <v>6140</v>
      </c>
      <c r="B4630" s="1" t="s">
        <v>212</v>
      </c>
      <c r="C4630" s="1" t="str">
        <f t="shared" si="504"/>
        <v>Russia</v>
      </c>
      <c r="D4630" s="1" t="s">
        <v>9420</v>
      </c>
      <c r="E4630" s="7" t="str">
        <f>TEXT(DATE(MID(D4630, 13, 4), CHOOSE(MATCH( MID(D4630, 5, 3), {"Jan","Feb","Mar","Apr","May","Jun","Jul","Aug","Sep","Oct","Nov","Dec"}, 0), 1, 2, 3, 4, 5, 6, 7, 8, 9, 10, 11, 12), MID(D4630, 9, 2)), "yyyy-mm-dd")</f>
        <v>1978-02-08</v>
      </c>
      <c r="F4630" s="1" t="str">
        <f t="shared" si="505"/>
        <v>12:15:00</v>
      </c>
      <c r="G4630" s="9" t="str">
        <f t="shared" si="506"/>
        <v>February</v>
      </c>
      <c r="H4630" s="5" t="str">
        <f t="shared" si="507"/>
        <v>1978</v>
      </c>
      <c r="I4630" s="1" t="s">
        <v>9421</v>
      </c>
      <c r="J4630" s="1" t="str">
        <f t="shared" si="508"/>
        <v xml:space="preserve">Soyuz U </v>
      </c>
      <c r="K4630" s="1" t="str">
        <f t="shared" si="509"/>
        <v>Cosmos 988</v>
      </c>
      <c r="L4630" s="1" t="s">
        <v>346</v>
      </c>
      <c r="M4630" s="1">
        <v>20</v>
      </c>
      <c r="N4630" s="1">
        <f t="shared" si="510"/>
        <v>1660</v>
      </c>
      <c r="O4630" s="1" t="s">
        <v>9</v>
      </c>
    </row>
    <row r="4631" spans="1:15" x14ac:dyDescent="0.3">
      <c r="A4631" s="1" t="s">
        <v>3891</v>
      </c>
      <c r="B4631" s="1" t="s">
        <v>714</v>
      </c>
      <c r="C4631" s="1" t="str">
        <f t="shared" si="504"/>
        <v>Japan</v>
      </c>
      <c r="D4631" s="1" t="s">
        <v>9422</v>
      </c>
      <c r="E4631" s="7" t="str">
        <f>TEXT(DATE(MID(D4631, 13, 4), CHOOSE(MATCH( MID(D4631, 5, 3), {"Jan","Feb","Mar","Apr","May","Jun","Jul","Aug","Sep","Oct","Nov","Dec"}, 0), 1, 2, 3, 4, 5, 6, 7, 8, 9, 10, 11, 12), MID(D4631, 9, 2)), "yyyy-mm-dd")</f>
        <v>1978-02-04</v>
      </c>
      <c r="F4631" s="1" t="str">
        <f t="shared" si="505"/>
        <v>07:00:00</v>
      </c>
      <c r="G4631" s="9" t="str">
        <f t="shared" si="506"/>
        <v>February</v>
      </c>
      <c r="H4631" s="5" t="str">
        <f t="shared" si="507"/>
        <v>1978</v>
      </c>
      <c r="I4631" s="1" t="s">
        <v>9423</v>
      </c>
      <c r="J4631" s="1" t="str">
        <f t="shared" si="508"/>
        <v xml:space="preserve">Mu-III H </v>
      </c>
      <c r="K4631" s="1" t="str">
        <f t="shared" si="509"/>
        <v>Kyokko</v>
      </c>
      <c r="L4631" s="1" t="s">
        <v>346</v>
      </c>
      <c r="M4631" s="1"/>
      <c r="N4631" s="1">
        <f t="shared" si="510"/>
        <v>0</v>
      </c>
      <c r="O4631" s="1" t="s">
        <v>9</v>
      </c>
    </row>
    <row r="4632" spans="1:15" x14ac:dyDescent="0.3">
      <c r="A4632" s="1" t="s">
        <v>6140</v>
      </c>
      <c r="B4632" s="1" t="s">
        <v>5</v>
      </c>
      <c r="C4632" s="1" t="str">
        <f t="shared" si="504"/>
        <v>Russia</v>
      </c>
      <c r="D4632" s="1" t="s">
        <v>9424</v>
      </c>
      <c r="E4632" s="7" t="str">
        <f>TEXT(DATE(MID(D4632, 13, 4), CHOOSE(MATCH( MID(D4632, 5, 3), {"Jan","Feb","Mar","Apr","May","Jun","Jul","Aug","Sep","Oct","Nov","Dec"}, 0), 1, 2, 3, 4, 5, 6, 7, 8, 9, 10, 11, 12), MID(D4632, 9, 2)), "yyyy-mm-dd")</f>
        <v>1978-01-31</v>
      </c>
      <c r="F4632" s="1" t="str">
        <f t="shared" si="505"/>
        <v>14:50:00</v>
      </c>
      <c r="G4632" s="9" t="str">
        <f t="shared" si="506"/>
        <v>January</v>
      </c>
      <c r="H4632" s="5" t="str">
        <f t="shared" si="507"/>
        <v>1978</v>
      </c>
      <c r="I4632" s="1" t="s">
        <v>9425</v>
      </c>
      <c r="J4632" s="1" t="str">
        <f t="shared" si="508"/>
        <v xml:space="preserve">Soyuz U </v>
      </c>
      <c r="K4632" s="1" t="str">
        <f t="shared" si="509"/>
        <v>Cosmos 987</v>
      </c>
      <c r="L4632" s="1" t="s">
        <v>346</v>
      </c>
      <c r="M4632" s="1">
        <v>20</v>
      </c>
      <c r="N4632" s="1">
        <f t="shared" si="510"/>
        <v>1660</v>
      </c>
      <c r="O4632" s="1" t="s">
        <v>9</v>
      </c>
    </row>
    <row r="4633" spans="1:15" x14ac:dyDescent="0.3">
      <c r="A4633" s="1" t="s">
        <v>5722</v>
      </c>
      <c r="B4633" s="1" t="s">
        <v>3478</v>
      </c>
      <c r="C4633" s="1" t="str">
        <f t="shared" si="504"/>
        <v>USA</v>
      </c>
      <c r="D4633" s="1" t="s">
        <v>9426</v>
      </c>
      <c r="E4633" s="7" t="str">
        <f>TEXT(DATE(MID(D4633, 13, 4), CHOOSE(MATCH( MID(D4633, 5, 3), {"Jan","Feb","Mar","Apr","May","Jun","Jul","Aug","Sep","Oct","Nov","Dec"}, 0), 1, 2, 3, 4, 5, 6, 7, 8, 9, 10, 11, 12), MID(D4633, 9, 2)), "yyyy-mm-dd")</f>
        <v>1978-01-26</v>
      </c>
      <c r="F4633" s="1" t="str">
        <f t="shared" si="505"/>
        <v>17:36:00</v>
      </c>
      <c r="G4633" s="9" t="str">
        <f t="shared" si="506"/>
        <v>January</v>
      </c>
      <c r="H4633" s="5" t="str">
        <f t="shared" si="507"/>
        <v>1978</v>
      </c>
      <c r="I4633" s="1" t="s">
        <v>9427</v>
      </c>
      <c r="J4633" s="1" t="str">
        <f t="shared" si="508"/>
        <v xml:space="preserve">Delta 2914 </v>
      </c>
      <c r="K4633" s="1" t="str">
        <f t="shared" si="509"/>
        <v>Explorer 57 (IUE)</v>
      </c>
      <c r="L4633" s="1" t="s">
        <v>346</v>
      </c>
      <c r="M4633" s="1"/>
      <c r="N4633" s="1">
        <f t="shared" si="510"/>
        <v>0</v>
      </c>
      <c r="O4633" s="1" t="s">
        <v>9</v>
      </c>
    </row>
    <row r="4634" spans="1:15" x14ac:dyDescent="0.3">
      <c r="A4634" s="1" t="s">
        <v>14</v>
      </c>
      <c r="B4634" s="1" t="s">
        <v>5301</v>
      </c>
      <c r="C4634" s="1" t="str">
        <f t="shared" si="504"/>
        <v>China</v>
      </c>
      <c r="D4634" s="1" t="s">
        <v>9428</v>
      </c>
      <c r="E4634" s="7" t="str">
        <f>TEXT(DATE(MID(D4634, 13, 4), CHOOSE(MATCH( MID(D4634, 5, 3), {"Jan","Feb","Mar","Apr","May","Jun","Jul","Aug","Sep","Oct","Nov","Dec"}, 0), 1, 2, 3, 4, 5, 6, 7, 8, 9, 10, 11, 12), MID(D4634, 9, 2)), "yyyy-mm-dd")</f>
        <v>1978-01-26</v>
      </c>
      <c r="F4634" s="1" t="str">
        <f t="shared" si="505"/>
        <v>04:58:00</v>
      </c>
      <c r="G4634" s="9" t="str">
        <f t="shared" si="506"/>
        <v>January</v>
      </c>
      <c r="H4634" s="5" t="str">
        <f t="shared" si="507"/>
        <v>1978</v>
      </c>
      <c r="I4634" s="1" t="s">
        <v>9429</v>
      </c>
      <c r="J4634" s="1" t="str">
        <f t="shared" si="508"/>
        <v xml:space="preserve">Long March 2 </v>
      </c>
      <c r="K4634" s="1" t="str">
        <f t="shared" si="509"/>
        <v>FSW-0 3</v>
      </c>
      <c r="L4634" s="1" t="s">
        <v>346</v>
      </c>
      <c r="M4634" s="1"/>
      <c r="N4634" s="1">
        <f t="shared" si="510"/>
        <v>0</v>
      </c>
      <c r="O4634" s="1" t="s">
        <v>9</v>
      </c>
    </row>
    <row r="4635" spans="1:15" x14ac:dyDescent="0.3">
      <c r="A4635" s="1" t="s">
        <v>6140</v>
      </c>
      <c r="B4635" s="1" t="s">
        <v>130</v>
      </c>
      <c r="C4635" s="1" t="str">
        <f t="shared" si="504"/>
        <v>Kazakhstan</v>
      </c>
      <c r="D4635" s="1" t="s">
        <v>9430</v>
      </c>
      <c r="E4635" s="7" t="str">
        <f>TEXT(DATE(MID(D4635, 13, 4), CHOOSE(MATCH( MID(D4635, 5, 3), {"Jan","Feb","Mar","Apr","May","Jun","Jul","Aug","Sep","Oct","Nov","Dec"}, 0), 1, 2, 3, 4, 5, 6, 7, 8, 9, 10, 11, 12), MID(D4635, 9, 2)), "yyyy-mm-dd")</f>
        <v>1978-01-24</v>
      </c>
      <c r="F4635" s="1" t="str">
        <f t="shared" si="505"/>
        <v>09:50:00</v>
      </c>
      <c r="G4635" s="9" t="str">
        <f t="shared" si="506"/>
        <v>January</v>
      </c>
      <c r="H4635" s="5" t="str">
        <f t="shared" si="507"/>
        <v>1978</v>
      </c>
      <c r="I4635" s="1" t="s">
        <v>9431</v>
      </c>
      <c r="J4635" s="1" t="str">
        <f t="shared" si="508"/>
        <v xml:space="preserve">Soyuz U </v>
      </c>
      <c r="K4635" s="1" t="str">
        <f t="shared" si="509"/>
        <v>Cosmos 986</v>
      </c>
      <c r="L4635" s="1" t="s">
        <v>346</v>
      </c>
      <c r="M4635" s="1">
        <v>20</v>
      </c>
      <c r="N4635" s="1">
        <f t="shared" si="510"/>
        <v>1660</v>
      </c>
      <c r="O4635" s="1" t="s">
        <v>9</v>
      </c>
    </row>
    <row r="4636" spans="1:15" x14ac:dyDescent="0.3">
      <c r="A4636" s="1" t="s">
        <v>6140</v>
      </c>
      <c r="B4636" s="1" t="s">
        <v>212</v>
      </c>
      <c r="C4636" s="1" t="str">
        <f t="shared" si="504"/>
        <v>Russia</v>
      </c>
      <c r="D4636" s="1" t="s">
        <v>9432</v>
      </c>
      <c r="E4636" s="7" t="str">
        <f>TEXT(DATE(MID(D4636, 13, 4), CHOOSE(MATCH( MID(D4636, 5, 3), {"Jan","Feb","Mar","Apr","May","Jun","Jul","Aug","Sep","Oct","Nov","Dec"}, 0), 1, 2, 3, 4, 5, 6, 7, 8, 9, 10, 11, 12), MID(D4636, 9, 2)), "yyyy-mm-dd")</f>
        <v>1978-01-24</v>
      </c>
      <c r="F4636" s="1" t="str">
        <f t="shared" si="505"/>
        <v>06:51:00</v>
      </c>
      <c r="G4636" s="9" t="str">
        <f t="shared" si="506"/>
        <v>January</v>
      </c>
      <c r="H4636" s="5" t="str">
        <f t="shared" si="507"/>
        <v>1978</v>
      </c>
      <c r="I4636" s="1" t="s">
        <v>9433</v>
      </c>
      <c r="J4636" s="1" t="str">
        <f t="shared" si="508"/>
        <v xml:space="preserve">Molniya-M /Block ML </v>
      </c>
      <c r="K4636" s="1" t="str">
        <f t="shared" si="509"/>
        <v>Molniya-3 nÂ°72</v>
      </c>
      <c r="L4636" s="1" t="s">
        <v>346</v>
      </c>
      <c r="M4636" s="1"/>
      <c r="N4636" s="1">
        <f t="shared" si="510"/>
        <v>0</v>
      </c>
      <c r="O4636" s="1" t="s">
        <v>9</v>
      </c>
    </row>
    <row r="4637" spans="1:15" x14ac:dyDescent="0.3">
      <c r="A4637" s="1" t="s">
        <v>6140</v>
      </c>
      <c r="B4637" s="1" t="s">
        <v>130</v>
      </c>
      <c r="C4637" s="1" t="str">
        <f t="shared" si="504"/>
        <v>Kazakhstan</v>
      </c>
      <c r="D4637" s="1" t="s">
        <v>9434</v>
      </c>
      <c r="E4637" s="7" t="str">
        <f>TEXT(DATE(MID(D4637, 13, 4), CHOOSE(MATCH( MID(D4637, 5, 3), {"Jan","Feb","Mar","Apr","May","Jun","Jul","Aug","Sep","Oct","Nov","Dec"}, 0), 1, 2, 3, 4, 5, 6, 7, 8, 9, 10, 11, 12), MID(D4637, 9, 2)), "yyyy-mm-dd")</f>
        <v>1978-01-20</v>
      </c>
      <c r="F4637" s="1" t="str">
        <f t="shared" si="505"/>
        <v>08:24:00</v>
      </c>
      <c r="G4637" s="9" t="str">
        <f t="shared" si="506"/>
        <v>January</v>
      </c>
      <c r="H4637" s="5" t="str">
        <f t="shared" si="507"/>
        <v>1978</v>
      </c>
      <c r="I4637" s="1" t="s">
        <v>9435</v>
      </c>
      <c r="J4637" s="1" t="str">
        <f t="shared" si="508"/>
        <v xml:space="preserve">Soyuz U </v>
      </c>
      <c r="K4637" s="1" t="str">
        <f t="shared" si="509"/>
        <v>Progress 1</v>
      </c>
      <c r="L4637" s="1" t="s">
        <v>346</v>
      </c>
      <c r="M4637" s="1">
        <v>20</v>
      </c>
      <c r="N4637" s="1">
        <f t="shared" si="510"/>
        <v>1660</v>
      </c>
      <c r="O4637" s="1" t="s">
        <v>9</v>
      </c>
    </row>
    <row r="4638" spans="1:15" x14ac:dyDescent="0.3">
      <c r="A4638" s="1" t="s">
        <v>6140</v>
      </c>
      <c r="B4638" s="1" t="s">
        <v>3373</v>
      </c>
      <c r="C4638" s="1" t="str">
        <f t="shared" si="504"/>
        <v>Russia</v>
      </c>
      <c r="D4638" s="1" t="s">
        <v>9436</v>
      </c>
      <c r="E4638" s="7" t="str">
        <f>TEXT(DATE(MID(D4638, 13, 4), CHOOSE(MATCH( MID(D4638, 5, 3), {"Jan","Feb","Mar","Apr","May","Jun","Jul","Aug","Sep","Oct","Nov","Dec"}, 0), 1, 2, 3, 4, 5, 6, 7, 8, 9, 10, 11, 12), MID(D4638, 9, 2)), "yyyy-mm-dd")</f>
        <v>1978-01-17</v>
      </c>
      <c r="F4638" s="1" t="str">
        <f t="shared" si="505"/>
        <v>03:26:00</v>
      </c>
      <c r="G4638" s="9" t="str">
        <f t="shared" si="506"/>
        <v>January</v>
      </c>
      <c r="H4638" s="5" t="str">
        <f t="shared" si="507"/>
        <v>1978</v>
      </c>
      <c r="I4638" s="1" t="s">
        <v>9437</v>
      </c>
      <c r="J4638" s="1" t="str">
        <f t="shared" si="508"/>
        <v xml:space="preserve">Cosmos-3M </v>
      </c>
      <c r="K4638" s="1" t="str">
        <f t="shared" si="509"/>
        <v>Cosmos 985</v>
      </c>
      <c r="L4638" s="1" t="s">
        <v>346</v>
      </c>
      <c r="M4638" s="1"/>
      <c r="N4638" s="1">
        <f t="shared" si="510"/>
        <v>0</v>
      </c>
      <c r="O4638" s="1" t="s">
        <v>9</v>
      </c>
    </row>
    <row r="4639" spans="1:15" x14ac:dyDescent="0.3">
      <c r="A4639" s="1" t="s">
        <v>6140</v>
      </c>
      <c r="B4639" s="1" t="s">
        <v>212</v>
      </c>
      <c r="C4639" s="1" t="str">
        <f t="shared" si="504"/>
        <v>Russia</v>
      </c>
      <c r="D4639" s="1" t="s">
        <v>9438</v>
      </c>
      <c r="E4639" s="7" t="str">
        <f>TEXT(DATE(MID(D4639, 13, 4), CHOOSE(MATCH( MID(D4639, 5, 3), {"Jan","Feb","Mar","Apr","May","Jun","Jul","Aug","Sep","Oct","Nov","Dec"}, 0), 1, 2, 3, 4, 5, 6, 7, 8, 9, 10, 11, 12), MID(D4639, 9, 2)), "yyyy-mm-dd")</f>
        <v>1978-01-13</v>
      </c>
      <c r="F4639" s="1" t="str">
        <f t="shared" si="505"/>
        <v>15:15:00</v>
      </c>
      <c r="G4639" s="9" t="str">
        <f t="shared" si="506"/>
        <v>January</v>
      </c>
      <c r="H4639" s="5" t="str">
        <f t="shared" si="507"/>
        <v>1978</v>
      </c>
      <c r="I4639" s="1" t="s">
        <v>9439</v>
      </c>
      <c r="J4639" s="1" t="str">
        <f t="shared" si="508"/>
        <v xml:space="preserve">Soyuz U </v>
      </c>
      <c r="K4639" s="1" t="str">
        <f t="shared" si="509"/>
        <v>Cosmos 984</v>
      </c>
      <c r="L4639" s="1" t="s">
        <v>346</v>
      </c>
      <c r="M4639" s="1">
        <v>20</v>
      </c>
      <c r="N4639" s="1">
        <f t="shared" si="510"/>
        <v>1660</v>
      </c>
      <c r="O4639" s="1" t="s">
        <v>9</v>
      </c>
    </row>
    <row r="4640" spans="1:15" x14ac:dyDescent="0.3">
      <c r="A4640" s="1" t="s">
        <v>6140</v>
      </c>
      <c r="B4640" s="1" t="s">
        <v>6482</v>
      </c>
      <c r="C4640" s="1" t="str">
        <f t="shared" si="504"/>
        <v>Russia</v>
      </c>
      <c r="D4640" s="1" t="s">
        <v>9440</v>
      </c>
      <c r="E4640" s="7" t="str">
        <f>TEXT(DATE(MID(D4640, 13, 4), CHOOSE(MATCH( MID(D4640, 5, 3), {"Jan","Feb","Mar","Apr","May","Jun","Jul","Aug","Sep","Oct","Nov","Dec"}, 0), 1, 2, 3, 4, 5, 6, 7, 8, 9, 10, 11, 12), MID(D4640, 9, 2)), "yyyy-mm-dd")</f>
        <v>1978-01-10</v>
      </c>
      <c r="F4640" s="1" t="str">
        <f t="shared" si="505"/>
        <v>20:51:00</v>
      </c>
      <c r="G4640" s="9" t="str">
        <f t="shared" si="506"/>
        <v>January</v>
      </c>
      <c r="H4640" s="5" t="str">
        <f t="shared" si="507"/>
        <v>1978</v>
      </c>
      <c r="I4640" s="1" t="s">
        <v>9441</v>
      </c>
      <c r="J4640" s="1" t="str">
        <f t="shared" si="508"/>
        <v xml:space="preserve">Cosmos-3M </v>
      </c>
      <c r="K4640" s="1" t="str">
        <f t="shared" si="509"/>
        <v>Cosmos 976 to 983</v>
      </c>
      <c r="L4640" s="1" t="s">
        <v>346</v>
      </c>
      <c r="M4640" s="1"/>
      <c r="N4640" s="1">
        <f t="shared" si="510"/>
        <v>0</v>
      </c>
      <c r="O4640" s="1" t="s">
        <v>9</v>
      </c>
    </row>
    <row r="4641" spans="1:15" x14ac:dyDescent="0.3">
      <c r="A4641" s="1" t="s">
        <v>6140</v>
      </c>
      <c r="B4641" s="1" t="s">
        <v>5</v>
      </c>
      <c r="C4641" s="1" t="str">
        <f t="shared" si="504"/>
        <v>Russia</v>
      </c>
      <c r="D4641" s="1" t="s">
        <v>9442</v>
      </c>
      <c r="E4641" s="7" t="str">
        <f>TEXT(DATE(MID(D4641, 13, 4), CHOOSE(MATCH( MID(D4641, 5, 3), {"Jan","Feb","Mar","Apr","May","Jun","Jul","Aug","Sep","Oct","Nov","Dec"}, 0), 1, 2, 3, 4, 5, 6, 7, 8, 9, 10, 11, 12), MID(D4641, 9, 2)), "yyyy-mm-dd")</f>
        <v>1978-01-10</v>
      </c>
      <c r="F4641" s="1" t="str">
        <f t="shared" si="505"/>
        <v>13:23:00</v>
      </c>
      <c r="G4641" s="9" t="str">
        <f t="shared" si="506"/>
        <v>January</v>
      </c>
      <c r="H4641" s="5" t="str">
        <f t="shared" si="507"/>
        <v>1978</v>
      </c>
      <c r="I4641" s="1" t="s">
        <v>9443</v>
      </c>
      <c r="J4641" s="1" t="str">
        <f t="shared" si="508"/>
        <v xml:space="preserve">Vostok-2M </v>
      </c>
      <c r="K4641" s="1" t="str">
        <f t="shared" si="509"/>
        <v>Cosmos 975</v>
      </c>
      <c r="L4641" s="1" t="s">
        <v>346</v>
      </c>
      <c r="M4641" s="1"/>
      <c r="N4641" s="1">
        <f t="shared" si="510"/>
        <v>0</v>
      </c>
      <c r="O4641" s="1" t="s">
        <v>9</v>
      </c>
    </row>
    <row r="4642" spans="1:15" x14ac:dyDescent="0.3">
      <c r="A4642" s="1" t="s">
        <v>6140</v>
      </c>
      <c r="B4642" s="1" t="s">
        <v>1630</v>
      </c>
      <c r="C4642" s="1" t="str">
        <f t="shared" si="504"/>
        <v>Kazakhstan</v>
      </c>
      <c r="D4642" s="1" t="s">
        <v>9444</v>
      </c>
      <c r="E4642" s="7" t="str">
        <f>TEXT(DATE(MID(D4642, 13, 4), CHOOSE(MATCH( MID(D4642, 5, 3), {"Jan","Feb","Mar","Apr","May","Jun","Jul","Aug","Sep","Oct","Nov","Dec"}, 0), 1, 2, 3, 4, 5, 6, 7, 8, 9, 10, 11, 12), MID(D4642, 9, 2)), "yyyy-mm-dd")</f>
        <v>1978-01-10</v>
      </c>
      <c r="F4642" s="1" t="str">
        <f t="shared" si="505"/>
        <v>12:26:00</v>
      </c>
      <c r="G4642" s="9" t="str">
        <f t="shared" si="506"/>
        <v>January</v>
      </c>
      <c r="H4642" s="5" t="str">
        <f t="shared" si="507"/>
        <v>1978</v>
      </c>
      <c r="I4642" s="1" t="s">
        <v>9445</v>
      </c>
      <c r="J4642" s="1" t="str">
        <f t="shared" si="508"/>
        <v xml:space="preserve">Soyuz U </v>
      </c>
      <c r="K4642" s="1" t="str">
        <f t="shared" si="509"/>
        <v>Soyuz 27</v>
      </c>
      <c r="L4642" s="1" t="s">
        <v>346</v>
      </c>
      <c r="M4642" s="1">
        <v>20</v>
      </c>
      <c r="N4642" s="1">
        <f t="shared" si="510"/>
        <v>1660</v>
      </c>
      <c r="O4642" s="1" t="s">
        <v>9</v>
      </c>
    </row>
    <row r="4643" spans="1:15" x14ac:dyDescent="0.3">
      <c r="A4643" s="1" t="s">
        <v>5556</v>
      </c>
      <c r="B4643" s="1" t="s">
        <v>4092</v>
      </c>
      <c r="C4643" s="1" t="str">
        <f t="shared" si="504"/>
        <v>USA</v>
      </c>
      <c r="D4643" s="1" t="s">
        <v>9446</v>
      </c>
      <c r="E4643" s="7" t="str">
        <f>TEXT(DATE(MID(D4643, 13, 4), CHOOSE(MATCH( MID(D4643, 5, 3), {"Jan","Feb","Mar","Apr","May","Jun","Jul","Aug","Sep","Oct","Nov","Dec"}, 0), 1, 2, 3, 4, 5, 6, 7, 8, 9, 10, 11, 12), MID(D4643, 9, 2)), "yyyy-mm-dd")</f>
        <v>1978-01-07</v>
      </c>
      <c r="F4643" s="1" t="str">
        <f t="shared" si="505"/>
        <v>00:15:00</v>
      </c>
      <c r="G4643" s="9" t="str">
        <f t="shared" si="506"/>
        <v>January</v>
      </c>
      <c r="H4643" s="5" t="str">
        <f t="shared" si="507"/>
        <v>1978</v>
      </c>
      <c r="I4643" s="1" t="s">
        <v>9447</v>
      </c>
      <c r="J4643" s="1" t="str">
        <f t="shared" si="508"/>
        <v xml:space="preserve">Atlas-SLV3D Centaur-D1AR </v>
      </c>
      <c r="K4643" s="1" t="str">
        <f t="shared" si="509"/>
        <v>Intelsat 4A F3</v>
      </c>
      <c r="L4643" s="1" t="s">
        <v>346</v>
      </c>
      <c r="M4643" s="1"/>
      <c r="N4643" s="1">
        <f t="shared" si="510"/>
        <v>0</v>
      </c>
      <c r="O4643" s="1" t="s">
        <v>9</v>
      </c>
    </row>
    <row r="4644" spans="1:15" x14ac:dyDescent="0.3">
      <c r="A4644" s="1" t="s">
        <v>6140</v>
      </c>
      <c r="B4644" s="1" t="s">
        <v>212</v>
      </c>
      <c r="C4644" s="1" t="str">
        <f t="shared" si="504"/>
        <v>Russia</v>
      </c>
      <c r="D4644" s="1" t="s">
        <v>9448</v>
      </c>
      <c r="E4644" s="7" t="str">
        <f>TEXT(DATE(MID(D4644, 13, 4), CHOOSE(MATCH( MID(D4644, 5, 3), {"Jan","Feb","Mar","Apr","May","Jun","Jul","Aug","Sep","Oct","Nov","Dec"}, 0), 1, 2, 3, 4, 5, 6, 7, 8, 9, 10, 11, 12), MID(D4644, 9, 2)), "yyyy-mm-dd")</f>
        <v>1978-01-06</v>
      </c>
      <c r="F4644" s="1" t="str">
        <f t="shared" si="505"/>
        <v>15:50:00</v>
      </c>
      <c r="G4644" s="9" t="str">
        <f t="shared" si="506"/>
        <v>January</v>
      </c>
      <c r="H4644" s="5" t="str">
        <f t="shared" si="507"/>
        <v>1978</v>
      </c>
      <c r="I4644" s="1" t="s">
        <v>9449</v>
      </c>
      <c r="J4644" s="1" t="str">
        <f t="shared" si="508"/>
        <v xml:space="preserve">Soyuz U </v>
      </c>
      <c r="K4644" s="1" t="str">
        <f t="shared" si="509"/>
        <v>Cosmos 974</v>
      </c>
      <c r="L4644" s="1" t="s">
        <v>346</v>
      </c>
      <c r="M4644" s="1">
        <v>20</v>
      </c>
      <c r="N4644" s="1">
        <f t="shared" si="510"/>
        <v>1660</v>
      </c>
      <c r="O4644" s="1" t="s">
        <v>9</v>
      </c>
    </row>
    <row r="4645" spans="1:15" x14ac:dyDescent="0.3">
      <c r="A4645" s="1" t="s">
        <v>6140</v>
      </c>
      <c r="B4645" s="1" t="s">
        <v>130</v>
      </c>
      <c r="C4645" s="1" t="str">
        <f t="shared" si="504"/>
        <v>Kazakhstan</v>
      </c>
      <c r="D4645" s="1" t="s">
        <v>9450</v>
      </c>
      <c r="E4645" s="7" t="str">
        <f>TEXT(DATE(MID(D4645, 13, 4), CHOOSE(MATCH( MID(D4645, 5, 3), {"Jan","Feb","Mar","Apr","May","Jun","Jul","Aug","Sep","Oct","Nov","Dec"}, 0), 1, 2, 3, 4, 5, 6, 7, 8, 9, 10, 11, 12), MID(D4645, 9, 2)), "yyyy-mm-dd")</f>
        <v>1977-12-27</v>
      </c>
      <c r="F4645" s="1" t="str">
        <f t="shared" si="505"/>
        <v>09:20:00</v>
      </c>
      <c r="G4645" s="9" t="str">
        <f t="shared" si="506"/>
        <v>December</v>
      </c>
      <c r="H4645" s="5" t="str">
        <f t="shared" si="507"/>
        <v>1977</v>
      </c>
      <c r="I4645" s="1" t="s">
        <v>9451</v>
      </c>
      <c r="J4645" s="1" t="str">
        <f t="shared" si="508"/>
        <v xml:space="preserve">Soyuz U </v>
      </c>
      <c r="K4645" s="1" t="str">
        <f t="shared" si="509"/>
        <v>Cosmos 973</v>
      </c>
      <c r="L4645" s="1" t="s">
        <v>346</v>
      </c>
      <c r="M4645" s="1">
        <v>20</v>
      </c>
      <c r="N4645" s="1">
        <f t="shared" si="510"/>
        <v>1660</v>
      </c>
      <c r="O4645" s="1" t="s">
        <v>9</v>
      </c>
    </row>
    <row r="4646" spans="1:15" x14ac:dyDescent="0.3">
      <c r="A4646" s="1" t="s">
        <v>6140</v>
      </c>
      <c r="B4646" s="1" t="s">
        <v>3566</v>
      </c>
      <c r="C4646" s="1" t="str">
        <f t="shared" si="504"/>
        <v>Russia</v>
      </c>
      <c r="D4646" s="1" t="s">
        <v>9452</v>
      </c>
      <c r="E4646" s="7" t="str">
        <f>TEXT(DATE(MID(D4646, 13, 4), CHOOSE(MATCH( MID(D4646, 5, 3), {"Jan","Feb","Mar","Apr","May","Jun","Jul","Aug","Sep","Oct","Nov","Dec"}, 0), 1, 2, 3, 4, 5, 6, 7, 8, 9, 10, 11, 12), MID(D4646, 9, 2)), "yyyy-mm-dd")</f>
        <v>1977-12-27</v>
      </c>
      <c r="F4646" s="1" t="str">
        <f t="shared" si="505"/>
        <v>08:00:00</v>
      </c>
      <c r="G4646" s="9" t="str">
        <f t="shared" si="506"/>
        <v>December</v>
      </c>
      <c r="H4646" s="5" t="str">
        <f t="shared" si="507"/>
        <v>1977</v>
      </c>
      <c r="I4646" s="1" t="s">
        <v>9453</v>
      </c>
      <c r="J4646" s="1" t="str">
        <f t="shared" si="508"/>
        <v xml:space="preserve">Tsyklon-3 </v>
      </c>
      <c r="K4646" s="1" t="str">
        <f t="shared" si="509"/>
        <v>Cosmos 972</v>
      </c>
      <c r="L4646" s="1" t="s">
        <v>346</v>
      </c>
      <c r="M4646" s="1"/>
      <c r="N4646" s="1">
        <f t="shared" si="510"/>
        <v>0</v>
      </c>
      <c r="O4646" s="1" t="s">
        <v>9</v>
      </c>
    </row>
    <row r="4647" spans="1:15" x14ac:dyDescent="0.3">
      <c r="A4647" s="1" t="s">
        <v>6140</v>
      </c>
      <c r="B4647" s="1" t="s">
        <v>3373</v>
      </c>
      <c r="C4647" s="1" t="str">
        <f t="shared" si="504"/>
        <v>Russia</v>
      </c>
      <c r="D4647" s="1" t="s">
        <v>9454</v>
      </c>
      <c r="E4647" s="7" t="str">
        <f>TEXT(DATE(MID(D4647, 13, 4), CHOOSE(MATCH( MID(D4647, 5, 3), {"Jan","Feb","Mar","Apr","May","Jun","Jul","Aug","Sep","Oct","Nov","Dec"}, 0), 1, 2, 3, 4, 5, 6, 7, 8, 9, 10, 11, 12), MID(D4647, 9, 2)), "yyyy-mm-dd")</f>
        <v>1977-12-23</v>
      </c>
      <c r="F4647" s="1" t="str">
        <f t="shared" si="505"/>
        <v>16:24:00</v>
      </c>
      <c r="G4647" s="9" t="str">
        <f t="shared" si="506"/>
        <v>December</v>
      </c>
      <c r="H4647" s="5" t="str">
        <f t="shared" si="507"/>
        <v>1977</v>
      </c>
      <c r="I4647" s="1" t="s">
        <v>9455</v>
      </c>
      <c r="J4647" s="1" t="str">
        <f t="shared" si="508"/>
        <v xml:space="preserve">Cosmos-3M </v>
      </c>
      <c r="K4647" s="1" t="str">
        <f t="shared" si="509"/>
        <v>Cosmos 971</v>
      </c>
      <c r="L4647" s="1" t="s">
        <v>346</v>
      </c>
      <c r="M4647" s="1"/>
      <c r="N4647" s="1">
        <f t="shared" si="510"/>
        <v>0</v>
      </c>
      <c r="O4647" s="1" t="s">
        <v>9</v>
      </c>
    </row>
    <row r="4648" spans="1:15" x14ac:dyDescent="0.3">
      <c r="A4648" s="1" t="s">
        <v>6140</v>
      </c>
      <c r="B4648" s="1" t="s">
        <v>3926</v>
      </c>
      <c r="C4648" s="1" t="str">
        <f t="shared" si="504"/>
        <v>Kazakhstan</v>
      </c>
      <c r="D4648" s="1" t="s">
        <v>9456</v>
      </c>
      <c r="E4648" s="7" t="str">
        <f>TEXT(DATE(MID(D4648, 13, 4), CHOOSE(MATCH( MID(D4648, 5, 3), {"Jan","Feb","Mar","Apr","May","Jun","Jul","Aug","Sep","Oct","Nov","Dec"}, 0), 1, 2, 3, 4, 5, 6, 7, 8, 9, 10, 11, 12), MID(D4648, 9, 2)), "yyyy-mm-dd")</f>
        <v>1977-12-21</v>
      </c>
      <c r="F4648" s="1" t="str">
        <f t="shared" si="505"/>
        <v>10:35:00</v>
      </c>
      <c r="G4648" s="9" t="str">
        <f t="shared" si="506"/>
        <v>December</v>
      </c>
      <c r="H4648" s="5" t="str">
        <f t="shared" si="507"/>
        <v>1977</v>
      </c>
      <c r="I4648" s="1" t="s">
        <v>9457</v>
      </c>
      <c r="J4648" s="1" t="str">
        <f t="shared" si="508"/>
        <v xml:space="preserve">Tsyklon-2 </v>
      </c>
      <c r="K4648" s="1" t="str">
        <f t="shared" si="509"/>
        <v>Cosmos 970</v>
      </c>
      <c r="L4648" s="1" t="s">
        <v>346</v>
      </c>
      <c r="M4648" s="1"/>
      <c r="N4648" s="1">
        <f t="shared" si="510"/>
        <v>0</v>
      </c>
      <c r="O4648" s="1" t="s">
        <v>9</v>
      </c>
    </row>
    <row r="4649" spans="1:15" x14ac:dyDescent="0.3">
      <c r="A4649" s="1" t="s">
        <v>6140</v>
      </c>
      <c r="B4649" s="1" t="s">
        <v>5</v>
      </c>
      <c r="C4649" s="1" t="str">
        <f t="shared" si="504"/>
        <v>Russia</v>
      </c>
      <c r="D4649" s="1" t="s">
        <v>9458</v>
      </c>
      <c r="E4649" s="7" t="str">
        <f>TEXT(DATE(MID(D4649, 13, 4), CHOOSE(MATCH( MID(D4649, 5, 3), {"Jan","Feb","Mar","Apr","May","Jun","Jul","Aug","Sep","Oct","Nov","Dec"}, 0), 1, 2, 3, 4, 5, 6, 7, 8, 9, 10, 11, 12), MID(D4649, 9, 2)), "yyyy-mm-dd")</f>
        <v>1977-12-20</v>
      </c>
      <c r="F4649" s="1" t="str">
        <f t="shared" si="505"/>
        <v>15:50:00</v>
      </c>
      <c r="G4649" s="9" t="str">
        <f t="shared" si="506"/>
        <v>December</v>
      </c>
      <c r="H4649" s="5" t="str">
        <f t="shared" si="507"/>
        <v>1977</v>
      </c>
      <c r="I4649" s="1" t="s">
        <v>9459</v>
      </c>
      <c r="J4649" s="1" t="str">
        <f t="shared" si="508"/>
        <v xml:space="preserve">Soyuz U </v>
      </c>
      <c r="K4649" s="1" t="str">
        <f t="shared" si="509"/>
        <v>Cosmos 969</v>
      </c>
      <c r="L4649" s="1" t="s">
        <v>346</v>
      </c>
      <c r="M4649" s="1">
        <v>20</v>
      </c>
      <c r="N4649" s="1">
        <f t="shared" si="510"/>
        <v>1660</v>
      </c>
      <c r="O4649" s="1" t="s">
        <v>9</v>
      </c>
    </row>
    <row r="4650" spans="1:15" x14ac:dyDescent="0.3">
      <c r="A4650" s="1" t="s">
        <v>6140</v>
      </c>
      <c r="B4650" s="1" t="s">
        <v>3373</v>
      </c>
      <c r="C4650" s="1" t="str">
        <f t="shared" si="504"/>
        <v>Russia</v>
      </c>
      <c r="D4650" s="1" t="s">
        <v>9460</v>
      </c>
      <c r="E4650" s="7" t="str">
        <f>TEXT(DATE(MID(D4650, 13, 4), CHOOSE(MATCH( MID(D4650, 5, 3), {"Jan","Feb","Mar","Apr","May","Jun","Jul","Aug","Sep","Oct","Nov","Dec"}, 0), 1, 2, 3, 4, 5, 6, 7, 8, 9, 10, 11, 12), MID(D4650, 9, 2)), "yyyy-mm-dd")</f>
        <v>1977-12-16</v>
      </c>
      <c r="F4650" s="1" t="str">
        <f t="shared" si="505"/>
        <v>04:25:00</v>
      </c>
      <c r="G4650" s="9" t="str">
        <f t="shared" si="506"/>
        <v>December</v>
      </c>
      <c r="H4650" s="5" t="str">
        <f t="shared" si="507"/>
        <v>1977</v>
      </c>
      <c r="I4650" s="1" t="s">
        <v>9461</v>
      </c>
      <c r="J4650" s="1" t="str">
        <f t="shared" si="508"/>
        <v xml:space="preserve">Cosmos-3M </v>
      </c>
      <c r="K4650" s="1" t="str">
        <f t="shared" si="509"/>
        <v>Cosmos 968</v>
      </c>
      <c r="L4650" s="1" t="s">
        <v>346</v>
      </c>
      <c r="M4650" s="1"/>
      <c r="N4650" s="1">
        <f t="shared" si="510"/>
        <v>0</v>
      </c>
      <c r="O4650" s="1" t="s">
        <v>9</v>
      </c>
    </row>
    <row r="4651" spans="1:15" x14ac:dyDescent="0.3">
      <c r="A4651" s="1" t="s">
        <v>5722</v>
      </c>
      <c r="B4651" s="1" t="s">
        <v>3160</v>
      </c>
      <c r="C4651" s="1" t="str">
        <f t="shared" si="504"/>
        <v>USA</v>
      </c>
      <c r="D4651" s="1" t="s">
        <v>9462</v>
      </c>
      <c r="E4651" s="7" t="str">
        <f>TEXT(DATE(MID(D4651, 13, 4), CHOOSE(MATCH( MID(D4651, 5, 3), {"Jan","Feb","Mar","Apr","May","Jun","Jul","Aug","Sep","Oct","Nov","Dec"}, 0), 1, 2, 3, 4, 5, 6, 7, 8, 9, 10, 11, 12), MID(D4651, 9, 2)), "yyyy-mm-dd")</f>
        <v>1977-12-15</v>
      </c>
      <c r="F4651" s="1" t="str">
        <f t="shared" si="505"/>
        <v>00:47:00</v>
      </c>
      <c r="G4651" s="9" t="str">
        <f t="shared" si="506"/>
        <v>December</v>
      </c>
      <c r="H4651" s="5" t="str">
        <f t="shared" si="507"/>
        <v>1977</v>
      </c>
      <c r="I4651" s="1" t="s">
        <v>9463</v>
      </c>
      <c r="J4651" s="1" t="str">
        <f t="shared" si="508"/>
        <v xml:space="preserve">Delta 2914 </v>
      </c>
      <c r="K4651" s="1" t="str">
        <f t="shared" si="509"/>
        <v>CS-1</v>
      </c>
      <c r="L4651" s="1" t="s">
        <v>346</v>
      </c>
      <c r="M4651" s="1"/>
      <c r="N4651" s="1">
        <f t="shared" si="510"/>
        <v>0</v>
      </c>
      <c r="O4651" s="1" t="s">
        <v>9</v>
      </c>
    </row>
    <row r="4652" spans="1:15" x14ac:dyDescent="0.3">
      <c r="A4652" s="1" t="s">
        <v>6140</v>
      </c>
      <c r="B4652" s="1" t="s">
        <v>5</v>
      </c>
      <c r="C4652" s="1" t="str">
        <f t="shared" si="504"/>
        <v>Russia</v>
      </c>
      <c r="D4652" s="1" t="s">
        <v>9464</v>
      </c>
      <c r="E4652" s="7" t="str">
        <f>TEXT(DATE(MID(D4652, 13, 4), CHOOSE(MATCH( MID(D4652, 5, 3), {"Jan","Feb","Mar","Apr","May","Jun","Jul","Aug","Sep","Oct","Nov","Dec"}, 0), 1, 2, 3, 4, 5, 6, 7, 8, 9, 10, 11, 12), MID(D4652, 9, 2)), "yyyy-mm-dd")</f>
        <v>1977-12-14</v>
      </c>
      <c r="F4652" s="1" t="str">
        <f t="shared" si="505"/>
        <v>09:30:00</v>
      </c>
      <c r="G4652" s="9" t="str">
        <f t="shared" si="506"/>
        <v>December</v>
      </c>
      <c r="H4652" s="5" t="str">
        <f t="shared" si="507"/>
        <v>1977</v>
      </c>
      <c r="I4652" s="1" t="s">
        <v>9465</v>
      </c>
      <c r="J4652" s="1" t="str">
        <f t="shared" si="508"/>
        <v xml:space="preserve">Vostok-2M </v>
      </c>
      <c r="K4652" s="1" t="str">
        <f t="shared" si="509"/>
        <v>Meteor-2 nÂ°3</v>
      </c>
      <c r="L4652" s="1" t="s">
        <v>346</v>
      </c>
      <c r="M4652" s="1"/>
      <c r="N4652" s="1">
        <f t="shared" si="510"/>
        <v>0</v>
      </c>
      <c r="O4652" s="1" t="s">
        <v>9</v>
      </c>
    </row>
    <row r="4653" spans="1:15" x14ac:dyDescent="0.3">
      <c r="A4653" s="1" t="s">
        <v>6140</v>
      </c>
      <c r="B4653" s="1" t="s">
        <v>6482</v>
      </c>
      <c r="C4653" s="1" t="str">
        <f t="shared" si="504"/>
        <v>Russia</v>
      </c>
      <c r="D4653" s="1" t="s">
        <v>9466</v>
      </c>
      <c r="E4653" s="7" t="str">
        <f>TEXT(DATE(MID(D4653, 13, 4), CHOOSE(MATCH( MID(D4653, 5, 3), {"Jan","Feb","Mar","Apr","May","Jun","Jul","Aug","Sep","Oct","Nov","Dec"}, 0), 1, 2, 3, 4, 5, 6, 7, 8, 9, 10, 11, 12), MID(D4653, 9, 2)), "yyyy-mm-dd")</f>
        <v>1977-12-13</v>
      </c>
      <c r="F4653" s="1" t="str">
        <f t="shared" si="505"/>
        <v>15:53:00</v>
      </c>
      <c r="G4653" s="9" t="str">
        <f t="shared" si="506"/>
        <v>December</v>
      </c>
      <c r="H4653" s="5" t="str">
        <f t="shared" si="507"/>
        <v>1977</v>
      </c>
      <c r="I4653" s="1" t="s">
        <v>9467</v>
      </c>
      <c r="J4653" s="1" t="str">
        <f t="shared" si="508"/>
        <v xml:space="preserve">Cosmos-3M </v>
      </c>
      <c r="K4653" s="1" t="str">
        <f t="shared" si="509"/>
        <v>Cosmos 967</v>
      </c>
      <c r="L4653" s="1" t="s">
        <v>346</v>
      </c>
      <c r="M4653" s="1"/>
      <c r="N4653" s="1">
        <f t="shared" si="510"/>
        <v>0</v>
      </c>
      <c r="O4653" s="1" t="s">
        <v>9</v>
      </c>
    </row>
    <row r="4654" spans="1:15" x14ac:dyDescent="0.3">
      <c r="A4654" s="1" t="s">
        <v>6140</v>
      </c>
      <c r="B4654" s="1" t="s">
        <v>130</v>
      </c>
      <c r="C4654" s="1" t="str">
        <f t="shared" si="504"/>
        <v>Kazakhstan</v>
      </c>
      <c r="D4654" s="1" t="s">
        <v>9468</v>
      </c>
      <c r="E4654" s="7" t="str">
        <f>TEXT(DATE(MID(D4654, 13, 4), CHOOSE(MATCH( MID(D4654, 5, 3), {"Jan","Feb","Mar","Apr","May","Jun","Jul","Aug","Sep","Oct","Nov","Dec"}, 0), 1, 2, 3, 4, 5, 6, 7, 8, 9, 10, 11, 12), MID(D4654, 9, 2)), "yyyy-mm-dd")</f>
        <v>1977-12-12</v>
      </c>
      <c r="F4654" s="1" t="str">
        <f t="shared" si="505"/>
        <v>09:40:00</v>
      </c>
      <c r="G4654" s="9" t="str">
        <f t="shared" si="506"/>
        <v>December</v>
      </c>
      <c r="H4654" s="5" t="str">
        <f t="shared" si="507"/>
        <v>1977</v>
      </c>
      <c r="I4654" s="1" t="s">
        <v>9469</v>
      </c>
      <c r="J4654" s="1" t="str">
        <f t="shared" si="508"/>
        <v xml:space="preserve">Soyuz U </v>
      </c>
      <c r="K4654" s="1" t="str">
        <f t="shared" si="509"/>
        <v>Cosmos 966</v>
      </c>
      <c r="L4654" s="1" t="s">
        <v>346</v>
      </c>
      <c r="M4654" s="1">
        <v>20</v>
      </c>
      <c r="N4654" s="1">
        <f t="shared" si="510"/>
        <v>1660</v>
      </c>
      <c r="O4654" s="1" t="s">
        <v>9</v>
      </c>
    </row>
    <row r="4655" spans="1:15" x14ac:dyDescent="0.3">
      <c r="A4655" s="1" t="s">
        <v>5556</v>
      </c>
      <c r="B4655" s="1" t="s">
        <v>9371</v>
      </c>
      <c r="C4655" s="1" t="str">
        <f t="shared" si="504"/>
        <v>USA</v>
      </c>
      <c r="D4655" s="1" t="s">
        <v>9470</v>
      </c>
      <c r="E4655" s="7" t="str">
        <f>TEXT(DATE(MID(D4655, 13, 4), CHOOSE(MATCH( MID(D4655, 5, 3), {"Jan","Feb","Mar","Apr","May","Jun","Jul","Aug","Sep","Oct","Nov","Dec"}, 0), 1, 2, 3, 4, 5, 6, 7, 8, 9, 10, 11, 12), MID(D4655, 9, 2)), "yyyy-mm-dd")</f>
        <v>1977-12-11</v>
      </c>
      <c r="F4655" s="1" t="str">
        <f t="shared" si="505"/>
        <v>22:45:00</v>
      </c>
      <c r="G4655" s="9" t="str">
        <f t="shared" si="506"/>
        <v>December</v>
      </c>
      <c r="H4655" s="5" t="str">
        <f t="shared" si="507"/>
        <v>1977</v>
      </c>
      <c r="I4655" s="1" t="s">
        <v>9471</v>
      </c>
      <c r="J4655" s="1" t="str">
        <f t="shared" si="508"/>
        <v xml:space="preserve">Atlas-SLV3A Agena-D </v>
      </c>
      <c r="K4655" s="1" t="str">
        <f t="shared" si="509"/>
        <v>OPS-4258 (Aquacade-3)</v>
      </c>
      <c r="L4655" s="1" t="s">
        <v>346</v>
      </c>
      <c r="M4655" s="1"/>
      <c r="N4655" s="1">
        <f t="shared" si="510"/>
        <v>0</v>
      </c>
      <c r="O4655" s="1" t="s">
        <v>9</v>
      </c>
    </row>
    <row r="4656" spans="1:15" x14ac:dyDescent="0.3">
      <c r="A4656" s="1" t="s">
        <v>6140</v>
      </c>
      <c r="B4656" s="1" t="s">
        <v>1630</v>
      </c>
      <c r="C4656" s="1" t="str">
        <f t="shared" si="504"/>
        <v>Kazakhstan</v>
      </c>
      <c r="D4656" s="1" t="s">
        <v>9472</v>
      </c>
      <c r="E4656" s="7" t="str">
        <f>TEXT(DATE(MID(D4656, 13, 4), CHOOSE(MATCH( MID(D4656, 5, 3), {"Jan","Feb","Mar","Apr","May","Jun","Jul","Aug","Sep","Oct","Nov","Dec"}, 0), 1, 2, 3, 4, 5, 6, 7, 8, 9, 10, 11, 12), MID(D4656, 9, 2)), "yyyy-mm-dd")</f>
        <v>1977-12-10</v>
      </c>
      <c r="F4656" s="1" t="str">
        <f t="shared" si="505"/>
        <v>01:18:00</v>
      </c>
      <c r="G4656" s="9" t="str">
        <f t="shared" si="506"/>
        <v>December</v>
      </c>
      <c r="H4656" s="5" t="str">
        <f t="shared" si="507"/>
        <v>1977</v>
      </c>
      <c r="I4656" s="1" t="s">
        <v>9473</v>
      </c>
      <c r="J4656" s="1" t="str">
        <f t="shared" si="508"/>
        <v xml:space="preserve">Soyuz U </v>
      </c>
      <c r="K4656" s="1" t="str">
        <f t="shared" si="509"/>
        <v>Soyuz 26</v>
      </c>
      <c r="L4656" s="1" t="s">
        <v>346</v>
      </c>
      <c r="M4656" s="1">
        <v>20</v>
      </c>
      <c r="N4656" s="1">
        <f t="shared" si="510"/>
        <v>1660</v>
      </c>
      <c r="O4656" s="1" t="s">
        <v>9</v>
      </c>
    </row>
    <row r="4657" spans="1:15" x14ac:dyDescent="0.3">
      <c r="A4657" s="1" t="s">
        <v>5556</v>
      </c>
      <c r="B4657" s="1" t="s">
        <v>5557</v>
      </c>
      <c r="C4657" s="1" t="str">
        <f t="shared" si="504"/>
        <v>USA</v>
      </c>
      <c r="D4657" s="1" t="s">
        <v>9474</v>
      </c>
      <c r="E4657" s="7" t="str">
        <f>TEXT(DATE(MID(D4657, 13, 4), CHOOSE(MATCH( MID(D4657, 5, 3), {"Jan","Feb","Mar","Apr","May","Jun","Jul","Aug","Sep","Oct","Nov","Dec"}, 0), 1, 2, 3, 4, 5, 6, 7, 8, 9, 10, 11, 12), MID(D4657, 9, 2)), "yyyy-mm-dd")</f>
        <v>1977-12-08</v>
      </c>
      <c r="F4657" s="1" t="str">
        <f t="shared" si="505"/>
        <v>17:45:00</v>
      </c>
      <c r="G4657" s="9" t="str">
        <f t="shared" si="506"/>
        <v>December</v>
      </c>
      <c r="H4657" s="5" t="str">
        <f t="shared" si="507"/>
        <v>1977</v>
      </c>
      <c r="I4657" s="1" t="s">
        <v>9475</v>
      </c>
      <c r="J4657" s="1" t="str">
        <f t="shared" si="508"/>
        <v xml:space="preserve">Atlas-E/F MSD </v>
      </c>
      <c r="K4657" s="1" t="str">
        <f t="shared" si="509"/>
        <v>NOSS-2</v>
      </c>
      <c r="L4657" s="1" t="s">
        <v>346</v>
      </c>
      <c r="M4657" s="1"/>
      <c r="N4657" s="1">
        <f t="shared" si="510"/>
        <v>0</v>
      </c>
      <c r="O4657" s="1" t="s">
        <v>9</v>
      </c>
    </row>
    <row r="4658" spans="1:15" x14ac:dyDescent="0.3">
      <c r="A4658" s="1" t="s">
        <v>6140</v>
      </c>
      <c r="B4658" s="1" t="s">
        <v>6482</v>
      </c>
      <c r="C4658" s="1" t="str">
        <f t="shared" si="504"/>
        <v>Russia</v>
      </c>
      <c r="D4658" s="1" t="s">
        <v>9476</v>
      </c>
      <c r="E4658" s="7" t="str">
        <f>TEXT(DATE(MID(D4658, 13, 4), CHOOSE(MATCH( MID(D4658, 5, 3), {"Jan","Feb","Mar","Apr","May","Jun","Jul","Aug","Sep","Oct","Nov","Dec"}, 0), 1, 2, 3, 4, 5, 6, 7, 8, 9, 10, 11, 12), MID(D4658, 9, 2)), "yyyy-mm-dd")</f>
        <v>1977-12-08</v>
      </c>
      <c r="F4658" s="1" t="str">
        <f t="shared" si="505"/>
        <v>11:00:00</v>
      </c>
      <c r="G4658" s="9" t="str">
        <f t="shared" si="506"/>
        <v>December</v>
      </c>
      <c r="H4658" s="5" t="str">
        <f t="shared" si="507"/>
        <v>1977</v>
      </c>
      <c r="I4658" s="1" t="s">
        <v>9477</v>
      </c>
      <c r="J4658" s="1" t="str">
        <f t="shared" si="508"/>
        <v xml:space="preserve">Cosmos-3M </v>
      </c>
      <c r="K4658" s="1" t="str">
        <f t="shared" si="509"/>
        <v>Cosmos 965</v>
      </c>
      <c r="L4658" s="1" t="s">
        <v>346</v>
      </c>
      <c r="M4658" s="1"/>
      <c r="N4658" s="1">
        <f t="shared" si="510"/>
        <v>0</v>
      </c>
      <c r="O4658" s="1" t="s">
        <v>9</v>
      </c>
    </row>
    <row r="4659" spans="1:15" x14ac:dyDescent="0.3">
      <c r="A4659" s="1" t="s">
        <v>6140</v>
      </c>
      <c r="B4659" s="1" t="s">
        <v>5</v>
      </c>
      <c r="C4659" s="1" t="str">
        <f t="shared" si="504"/>
        <v>Russia</v>
      </c>
      <c r="D4659" s="1" t="s">
        <v>9478</v>
      </c>
      <c r="E4659" s="7" t="str">
        <f>TEXT(DATE(MID(D4659, 13, 4), CHOOSE(MATCH( MID(D4659, 5, 3), {"Jan","Feb","Mar","Apr","May","Jun","Jul","Aug","Sep","Oct","Nov","Dec"}, 0), 1, 2, 3, 4, 5, 6, 7, 8, 9, 10, 11, 12), MID(D4659, 9, 2)), "yyyy-mm-dd")</f>
        <v>1977-12-04</v>
      </c>
      <c r="F4659" s="1" t="str">
        <f t="shared" si="505"/>
        <v>12:00:00</v>
      </c>
      <c r="G4659" s="9" t="str">
        <f t="shared" si="506"/>
        <v>December</v>
      </c>
      <c r="H4659" s="5" t="str">
        <f t="shared" si="507"/>
        <v>1977</v>
      </c>
      <c r="I4659" s="1" t="s">
        <v>9479</v>
      </c>
      <c r="J4659" s="1" t="str">
        <f t="shared" si="508"/>
        <v xml:space="preserve">Soyuz U </v>
      </c>
      <c r="K4659" s="1" t="str">
        <f t="shared" si="509"/>
        <v>Cosmos 964</v>
      </c>
      <c r="L4659" s="1" t="s">
        <v>346</v>
      </c>
      <c r="M4659" s="1">
        <v>20</v>
      </c>
      <c r="N4659" s="1">
        <f t="shared" si="510"/>
        <v>1660</v>
      </c>
      <c r="O4659" s="1" t="s">
        <v>9</v>
      </c>
    </row>
    <row r="4660" spans="1:15" x14ac:dyDescent="0.3">
      <c r="A4660" s="1" t="s">
        <v>6140</v>
      </c>
      <c r="B4660" s="1" t="s">
        <v>3373</v>
      </c>
      <c r="C4660" s="1" t="str">
        <f t="shared" si="504"/>
        <v>Russia</v>
      </c>
      <c r="D4660" s="1" t="s">
        <v>9480</v>
      </c>
      <c r="E4660" s="7" t="str">
        <f>TEXT(DATE(MID(D4660, 13, 4), CHOOSE(MATCH( MID(D4660, 5, 3), {"Jan","Feb","Mar","Apr","May","Jun","Jul","Aug","Sep","Oct","Nov","Dec"}, 0), 1, 2, 3, 4, 5, 6, 7, 8, 9, 10, 11, 12), MID(D4660, 9, 2)), "yyyy-mm-dd")</f>
        <v>1977-11-29</v>
      </c>
      <c r="F4660" s="1" t="str">
        <f t="shared" si="505"/>
        <v>07:05:00</v>
      </c>
      <c r="G4660" s="9" t="str">
        <f t="shared" si="506"/>
        <v>November</v>
      </c>
      <c r="H4660" s="5" t="str">
        <f t="shared" si="507"/>
        <v>1977</v>
      </c>
      <c r="I4660" s="1" t="s">
        <v>9481</v>
      </c>
      <c r="J4660" s="1" t="str">
        <f t="shared" si="508"/>
        <v xml:space="preserve">Cosmos-3M </v>
      </c>
      <c r="K4660" s="1" t="str">
        <f t="shared" si="509"/>
        <v>Tsikada nÂ°3</v>
      </c>
      <c r="L4660" s="1" t="s">
        <v>346</v>
      </c>
      <c r="M4660" s="1"/>
      <c r="N4660" s="1">
        <f t="shared" si="510"/>
        <v>0</v>
      </c>
      <c r="O4660" s="1" t="s">
        <v>257</v>
      </c>
    </row>
    <row r="4661" spans="1:15" x14ac:dyDescent="0.3">
      <c r="A4661" s="1" t="s">
        <v>6140</v>
      </c>
      <c r="B4661" s="1" t="s">
        <v>3373</v>
      </c>
      <c r="C4661" s="1" t="str">
        <f t="shared" si="504"/>
        <v>Russia</v>
      </c>
      <c r="D4661" s="1" t="s">
        <v>9482</v>
      </c>
      <c r="E4661" s="7" t="str">
        <f>TEXT(DATE(MID(D4661, 13, 4), CHOOSE(MATCH( MID(D4661, 5, 3), {"Jan","Feb","Mar","Apr","May","Jun","Jul","Aug","Sep","Oct","Nov","Dec"}, 0), 1, 2, 3, 4, 5, 6, 7, 8, 9, 10, 11, 12), MID(D4661, 9, 2)), "yyyy-mm-dd")</f>
        <v>1977-11-24</v>
      </c>
      <c r="F4661" s="1" t="str">
        <f t="shared" si="505"/>
        <v>14:30:00</v>
      </c>
      <c r="G4661" s="9" t="str">
        <f t="shared" si="506"/>
        <v>November</v>
      </c>
      <c r="H4661" s="5" t="str">
        <f t="shared" si="507"/>
        <v>1977</v>
      </c>
      <c r="I4661" s="1" t="s">
        <v>9483</v>
      </c>
      <c r="J4661" s="1" t="str">
        <f t="shared" si="508"/>
        <v xml:space="preserve">Cosmos-3M </v>
      </c>
      <c r="K4661" s="1" t="str">
        <f t="shared" si="509"/>
        <v>Cosmos 963</v>
      </c>
      <c r="L4661" s="1" t="s">
        <v>346</v>
      </c>
      <c r="M4661" s="1"/>
      <c r="N4661" s="1">
        <f t="shared" si="510"/>
        <v>0</v>
      </c>
      <c r="O4661" s="1" t="s">
        <v>9</v>
      </c>
    </row>
    <row r="4662" spans="1:15" x14ac:dyDescent="0.3">
      <c r="A4662" s="1" t="s">
        <v>5722</v>
      </c>
      <c r="B4662" s="1" t="s">
        <v>3478</v>
      </c>
      <c r="C4662" s="1" t="str">
        <f t="shared" si="504"/>
        <v>USA</v>
      </c>
      <c r="D4662" s="1" t="s">
        <v>9484</v>
      </c>
      <c r="E4662" s="7" t="str">
        <f>TEXT(DATE(MID(D4662, 13, 4), CHOOSE(MATCH( MID(D4662, 5, 3), {"Jan","Feb","Mar","Apr","May","Jun","Jul","Aug","Sep","Oct","Nov","Dec"}, 0), 1, 2, 3, 4, 5, 6, 7, 8, 9, 10, 11, 12), MID(D4662, 9, 2)), "yyyy-mm-dd")</f>
        <v>1977-11-23</v>
      </c>
      <c r="F4662" s="1" t="str">
        <f t="shared" si="505"/>
        <v>01:35:00</v>
      </c>
      <c r="G4662" s="9" t="str">
        <f t="shared" si="506"/>
        <v>November</v>
      </c>
      <c r="H4662" s="5" t="str">
        <f t="shared" si="507"/>
        <v>1977</v>
      </c>
      <c r="I4662" s="1" t="s">
        <v>9485</v>
      </c>
      <c r="J4662" s="1" t="str">
        <f t="shared" si="508"/>
        <v xml:space="preserve">Delta 2914 </v>
      </c>
      <c r="K4662" s="1" t="str">
        <f t="shared" si="509"/>
        <v>Meteosat-1</v>
      </c>
      <c r="L4662" s="1" t="s">
        <v>346</v>
      </c>
      <c r="M4662" s="1"/>
      <c r="N4662" s="1">
        <f t="shared" si="510"/>
        <v>0</v>
      </c>
      <c r="O4662" s="1" t="s">
        <v>9</v>
      </c>
    </row>
    <row r="4663" spans="1:15" x14ac:dyDescent="0.3">
      <c r="A4663" s="1" t="s">
        <v>6140</v>
      </c>
      <c r="B4663" s="1" t="s">
        <v>3373</v>
      </c>
      <c r="C4663" s="1" t="str">
        <f t="shared" si="504"/>
        <v>Russia</v>
      </c>
      <c r="D4663" s="1" t="s">
        <v>9486</v>
      </c>
      <c r="E4663" s="7" t="str">
        <f>TEXT(DATE(MID(D4663, 13, 4), CHOOSE(MATCH( MID(D4663, 5, 3), {"Jan","Feb","Mar","Apr","May","Jun","Jul","Aug","Sep","Oct","Nov","Dec"}, 0), 1, 2, 3, 4, 5, 6, 7, 8, 9, 10, 11, 12), MID(D4663, 9, 2)), "yyyy-mm-dd")</f>
        <v>1977-10-28</v>
      </c>
      <c r="F4663" s="1" t="str">
        <f t="shared" si="505"/>
        <v>16:00:00</v>
      </c>
      <c r="G4663" s="9" t="str">
        <f t="shared" si="506"/>
        <v>October</v>
      </c>
      <c r="H4663" s="5" t="str">
        <f t="shared" si="507"/>
        <v>1977</v>
      </c>
      <c r="I4663" s="1" t="s">
        <v>9487</v>
      </c>
      <c r="J4663" s="1" t="str">
        <f t="shared" si="508"/>
        <v xml:space="preserve">Cosmos-3M </v>
      </c>
      <c r="K4663" s="1" t="str">
        <f t="shared" si="509"/>
        <v>Cosmos 962</v>
      </c>
      <c r="L4663" s="1" t="s">
        <v>346</v>
      </c>
      <c r="M4663" s="1"/>
      <c r="N4663" s="1">
        <f t="shared" si="510"/>
        <v>0</v>
      </c>
      <c r="O4663" s="1" t="s">
        <v>9</v>
      </c>
    </row>
    <row r="4664" spans="1:15" x14ac:dyDescent="0.3">
      <c r="A4664" s="1" t="s">
        <v>5722</v>
      </c>
      <c r="B4664" s="1" t="s">
        <v>5723</v>
      </c>
      <c r="C4664" s="1" t="str">
        <f t="shared" si="504"/>
        <v>USA</v>
      </c>
      <c r="D4664" s="1" t="s">
        <v>9488</v>
      </c>
      <c r="E4664" s="7" t="str">
        <f>TEXT(DATE(MID(D4664, 13, 4), CHOOSE(MATCH( MID(D4664, 5, 3), {"Jan","Feb","Mar","Apr","May","Jun","Jul","Aug","Sep","Oct","Nov","Dec"}, 0), 1, 2, 3, 4, 5, 6, 7, 8, 9, 10, 11, 12), MID(D4664, 9, 2)), "yyyy-mm-dd")</f>
        <v>1977-10-28</v>
      </c>
      <c r="F4664" s="1" t="str">
        <f t="shared" si="505"/>
        <v>04:52:00</v>
      </c>
      <c r="G4664" s="9" t="str">
        <f t="shared" si="506"/>
        <v>October</v>
      </c>
      <c r="H4664" s="5" t="str">
        <f t="shared" si="507"/>
        <v>1977</v>
      </c>
      <c r="I4664" s="1" t="s">
        <v>9489</v>
      </c>
      <c r="J4664" s="1" t="str">
        <f t="shared" si="508"/>
        <v xml:space="preserve">Scout D1 </v>
      </c>
      <c r="K4664" s="1" t="str">
        <f t="shared" si="509"/>
        <v>Transat</v>
      </c>
      <c r="L4664" s="1" t="s">
        <v>346</v>
      </c>
      <c r="M4664" s="1"/>
      <c r="N4664" s="1">
        <f t="shared" si="510"/>
        <v>0</v>
      </c>
      <c r="O4664" s="1" t="s">
        <v>9</v>
      </c>
    </row>
    <row r="4665" spans="1:15" x14ac:dyDescent="0.3">
      <c r="A4665" s="1" t="s">
        <v>6140</v>
      </c>
      <c r="B4665" s="1" t="s">
        <v>212</v>
      </c>
      <c r="C4665" s="1" t="str">
        <f t="shared" si="504"/>
        <v>Russia</v>
      </c>
      <c r="D4665" s="1" t="s">
        <v>9490</v>
      </c>
      <c r="E4665" s="7" t="str">
        <f>TEXT(DATE(MID(D4665, 13, 4), CHOOSE(MATCH( MID(D4665, 5, 3), {"Jan","Feb","Mar","Apr","May","Jun","Jul","Aug","Sep","Oct","Nov","Dec"}, 0), 1, 2, 3, 4, 5, 6, 7, 8, 9, 10, 11, 12), MID(D4665, 9, 2)), "yyyy-mm-dd")</f>
        <v>1977-10-28</v>
      </c>
      <c r="F4665" s="1" t="str">
        <f t="shared" si="505"/>
        <v>01:37:00</v>
      </c>
      <c r="G4665" s="9" t="str">
        <f t="shared" si="506"/>
        <v>October</v>
      </c>
      <c r="H4665" s="5" t="str">
        <f t="shared" si="507"/>
        <v>1977</v>
      </c>
      <c r="I4665" s="1" t="s">
        <v>9491</v>
      </c>
      <c r="J4665" s="1" t="str">
        <f t="shared" si="508"/>
        <v xml:space="preserve">Molniya-M /Block ML </v>
      </c>
      <c r="K4665" s="1" t="str">
        <f t="shared" si="509"/>
        <v>Molniya-3 nÂ°71</v>
      </c>
      <c r="L4665" s="1" t="s">
        <v>346</v>
      </c>
      <c r="M4665" s="1"/>
      <c r="N4665" s="1">
        <f t="shared" si="510"/>
        <v>0</v>
      </c>
      <c r="O4665" s="1" t="s">
        <v>9</v>
      </c>
    </row>
    <row r="4666" spans="1:15" x14ac:dyDescent="0.3">
      <c r="A4666" s="1" t="s">
        <v>6140</v>
      </c>
      <c r="B4666" s="1" t="s">
        <v>3926</v>
      </c>
      <c r="C4666" s="1" t="str">
        <f t="shared" si="504"/>
        <v>Kazakhstan</v>
      </c>
      <c r="D4666" s="1" t="s">
        <v>9492</v>
      </c>
      <c r="E4666" s="7" t="str">
        <f>TEXT(DATE(MID(D4666, 13, 4), CHOOSE(MATCH( MID(D4666, 5, 3), {"Jan","Feb","Mar","Apr","May","Jun","Jul","Aug","Sep","Oct","Nov","Dec"}, 0), 1, 2, 3, 4, 5, 6, 7, 8, 9, 10, 11, 12), MID(D4666, 9, 2)), "yyyy-mm-dd")</f>
        <v>1977-10-26</v>
      </c>
      <c r="F4666" s="1" t="str">
        <f t="shared" si="505"/>
        <v>05:14:00</v>
      </c>
      <c r="G4666" s="9" t="str">
        <f t="shared" si="506"/>
        <v>October</v>
      </c>
      <c r="H4666" s="5" t="str">
        <f t="shared" si="507"/>
        <v>1977</v>
      </c>
      <c r="I4666" s="1" t="s">
        <v>9493</v>
      </c>
      <c r="J4666" s="1" t="str">
        <f t="shared" si="508"/>
        <v xml:space="preserve">Tsyklon-2 </v>
      </c>
      <c r="K4666" s="1" t="str">
        <f t="shared" si="509"/>
        <v>Cosmos 961</v>
      </c>
      <c r="L4666" s="1" t="s">
        <v>346</v>
      </c>
      <c r="M4666" s="1"/>
      <c r="N4666" s="1">
        <f t="shared" si="510"/>
        <v>0</v>
      </c>
      <c r="O4666" s="1" t="s">
        <v>9</v>
      </c>
    </row>
    <row r="4667" spans="1:15" x14ac:dyDescent="0.3">
      <c r="A4667" s="1" t="s">
        <v>6140</v>
      </c>
      <c r="B4667" s="1" t="s">
        <v>3373</v>
      </c>
      <c r="C4667" s="1" t="str">
        <f t="shared" si="504"/>
        <v>Russia</v>
      </c>
      <c r="D4667" s="1" t="s">
        <v>9494</v>
      </c>
      <c r="E4667" s="7" t="str">
        <f>TEXT(DATE(MID(D4667, 13, 4), CHOOSE(MATCH( MID(D4667, 5, 3), {"Jan","Feb","Mar","Apr","May","Jun","Jul","Aug","Sep","Oct","Nov","Dec"}, 0), 1, 2, 3, 4, 5, 6, 7, 8, 9, 10, 11, 12), MID(D4667, 9, 2)), "yyyy-mm-dd")</f>
        <v>1977-10-25</v>
      </c>
      <c r="F4667" s="1" t="str">
        <f t="shared" si="505"/>
        <v>05:25:00</v>
      </c>
      <c r="G4667" s="9" t="str">
        <f t="shared" si="506"/>
        <v>October</v>
      </c>
      <c r="H4667" s="5" t="str">
        <f t="shared" si="507"/>
        <v>1977</v>
      </c>
      <c r="I4667" s="1" t="s">
        <v>9495</v>
      </c>
      <c r="J4667" s="1" t="str">
        <f t="shared" si="508"/>
        <v xml:space="preserve">Cosmos-3M </v>
      </c>
      <c r="K4667" s="1" t="str">
        <f t="shared" si="509"/>
        <v>Cosmos 960</v>
      </c>
      <c r="L4667" s="1" t="s">
        <v>346</v>
      </c>
      <c r="M4667" s="1"/>
      <c r="N4667" s="1">
        <f t="shared" si="510"/>
        <v>0</v>
      </c>
      <c r="O4667" s="1" t="s">
        <v>9</v>
      </c>
    </row>
    <row r="4668" spans="1:15" x14ac:dyDescent="0.3">
      <c r="A4668" s="1" t="s">
        <v>5722</v>
      </c>
      <c r="B4668" s="1" t="s">
        <v>3160</v>
      </c>
      <c r="C4668" s="1" t="str">
        <f t="shared" si="504"/>
        <v>USA</v>
      </c>
      <c r="D4668" s="1" t="s">
        <v>9496</v>
      </c>
      <c r="E4668" s="7" t="str">
        <f>TEXT(DATE(MID(D4668, 13, 4), CHOOSE(MATCH( MID(D4668, 5, 3), {"Jan","Feb","Mar","Apr","May","Jun","Jul","Aug","Sep","Oct","Nov","Dec"}, 0), 1, 2, 3, 4, 5, 6, 7, 8, 9, 10, 11, 12), MID(D4668, 9, 2)), "yyyy-mm-dd")</f>
        <v>1977-10-22</v>
      </c>
      <c r="F4668" s="1" t="str">
        <f t="shared" si="505"/>
        <v>13:53:00</v>
      </c>
      <c r="G4668" s="9" t="str">
        <f t="shared" si="506"/>
        <v>October</v>
      </c>
      <c r="H4668" s="5" t="str">
        <f t="shared" si="507"/>
        <v>1977</v>
      </c>
      <c r="I4668" s="1" t="s">
        <v>9497</v>
      </c>
      <c r="J4668" s="1" t="str">
        <f t="shared" si="508"/>
        <v xml:space="preserve">Delta 2914 </v>
      </c>
      <c r="K4668" s="1" t="str">
        <f t="shared" si="509"/>
        <v>Explorer 56 (ISEE 1)</v>
      </c>
      <c r="L4668" s="1" t="s">
        <v>346</v>
      </c>
      <c r="M4668" s="1"/>
      <c r="N4668" s="1">
        <f t="shared" si="510"/>
        <v>0</v>
      </c>
      <c r="O4668" s="1" t="s">
        <v>9</v>
      </c>
    </row>
    <row r="4669" spans="1:15" x14ac:dyDescent="0.3">
      <c r="A4669" s="1" t="s">
        <v>6140</v>
      </c>
      <c r="B4669" s="1" t="s">
        <v>3373</v>
      </c>
      <c r="C4669" s="1" t="str">
        <f t="shared" si="504"/>
        <v>Russia</v>
      </c>
      <c r="D4669" s="1" t="s">
        <v>9498</v>
      </c>
      <c r="E4669" s="7" t="str">
        <f>TEXT(DATE(MID(D4669, 13, 4), CHOOSE(MATCH( MID(D4669, 5, 3), {"Jan","Feb","Mar","Apr","May","Jun","Jul","Aug","Sep","Oct","Nov","Dec"}, 0), 1, 2, 3, 4, 5, 6, 7, 8, 9, 10, 11, 12), MID(D4669, 9, 2)), "yyyy-mm-dd")</f>
        <v>1977-10-21</v>
      </c>
      <c r="F4669" s="1" t="str">
        <f t="shared" si="505"/>
        <v>10:05:00</v>
      </c>
      <c r="G4669" s="9" t="str">
        <f t="shared" si="506"/>
        <v>October</v>
      </c>
      <c r="H4669" s="5" t="str">
        <f t="shared" si="507"/>
        <v>1977</v>
      </c>
      <c r="I4669" s="1" t="s">
        <v>9499</v>
      </c>
      <c r="J4669" s="1" t="str">
        <f t="shared" si="508"/>
        <v xml:space="preserve">Cosmos-3M </v>
      </c>
      <c r="K4669" s="1" t="str">
        <f t="shared" si="509"/>
        <v>Cosmos 959</v>
      </c>
      <c r="L4669" s="1" t="s">
        <v>346</v>
      </c>
      <c r="M4669" s="1"/>
      <c r="N4669" s="1">
        <f t="shared" si="510"/>
        <v>0</v>
      </c>
      <c r="O4669" s="1" t="s">
        <v>9</v>
      </c>
    </row>
    <row r="4670" spans="1:15" x14ac:dyDescent="0.3">
      <c r="A4670" s="1" t="s">
        <v>6140</v>
      </c>
      <c r="B4670" s="1" t="s">
        <v>5</v>
      </c>
      <c r="C4670" s="1" t="str">
        <f t="shared" si="504"/>
        <v>Russia</v>
      </c>
      <c r="D4670" s="1" t="s">
        <v>9500</v>
      </c>
      <c r="E4670" s="7" t="str">
        <f>TEXT(DATE(MID(D4670, 13, 4), CHOOSE(MATCH( MID(D4670, 5, 3), {"Jan","Feb","Mar","Apr","May","Jun","Jul","Aug","Sep","Oct","Nov","Dec"}, 0), 1, 2, 3, 4, 5, 6, 7, 8, 9, 10, 11, 12), MID(D4670, 9, 2)), "yyyy-mm-dd")</f>
        <v>1977-10-11</v>
      </c>
      <c r="F4670" s="1" t="str">
        <f t="shared" si="505"/>
        <v>15:14:00</v>
      </c>
      <c r="G4670" s="9" t="str">
        <f t="shared" si="506"/>
        <v>October</v>
      </c>
      <c r="H4670" s="5" t="str">
        <f t="shared" si="507"/>
        <v>1977</v>
      </c>
      <c r="I4670" s="1" t="s">
        <v>9501</v>
      </c>
      <c r="J4670" s="1" t="str">
        <f t="shared" si="508"/>
        <v xml:space="preserve">Soyuz U </v>
      </c>
      <c r="K4670" s="1" t="str">
        <f t="shared" si="509"/>
        <v>Cosmos 958</v>
      </c>
      <c r="L4670" s="1" t="s">
        <v>346</v>
      </c>
      <c r="M4670" s="1">
        <v>20</v>
      </c>
      <c r="N4670" s="1">
        <f t="shared" si="510"/>
        <v>1660</v>
      </c>
      <c r="O4670" s="1" t="s">
        <v>9</v>
      </c>
    </row>
    <row r="4671" spans="1:15" x14ac:dyDescent="0.3">
      <c r="A4671" s="1" t="s">
        <v>6140</v>
      </c>
      <c r="B4671" s="1" t="s">
        <v>1630</v>
      </c>
      <c r="C4671" s="1" t="str">
        <f t="shared" si="504"/>
        <v>Kazakhstan</v>
      </c>
      <c r="D4671" s="1" t="s">
        <v>9502</v>
      </c>
      <c r="E4671" s="7" t="str">
        <f>TEXT(DATE(MID(D4671, 13, 4), CHOOSE(MATCH( MID(D4671, 5, 3), {"Jan","Feb","Mar","Apr","May","Jun","Jul","Aug","Sep","Oct","Nov","Dec"}, 0), 1, 2, 3, 4, 5, 6, 7, 8, 9, 10, 11, 12), MID(D4671, 9, 2)), "yyyy-mm-dd")</f>
        <v>1977-10-09</v>
      </c>
      <c r="F4671" s="1" t="str">
        <f t="shared" si="505"/>
        <v>02:40:00</v>
      </c>
      <c r="G4671" s="9" t="str">
        <f t="shared" si="506"/>
        <v>October</v>
      </c>
      <c r="H4671" s="5" t="str">
        <f t="shared" si="507"/>
        <v>1977</v>
      </c>
      <c r="I4671" s="1" t="s">
        <v>9503</v>
      </c>
      <c r="J4671" s="1" t="str">
        <f t="shared" si="508"/>
        <v xml:space="preserve">Soyuz U </v>
      </c>
      <c r="K4671" s="1" t="str">
        <f t="shared" si="509"/>
        <v>Soyuz 25</v>
      </c>
      <c r="L4671" s="1" t="s">
        <v>346</v>
      </c>
      <c r="M4671" s="1">
        <v>20</v>
      </c>
      <c r="N4671" s="1">
        <f t="shared" si="510"/>
        <v>1660</v>
      </c>
      <c r="O4671" s="1" t="s">
        <v>9</v>
      </c>
    </row>
    <row r="4672" spans="1:15" x14ac:dyDescent="0.3">
      <c r="A4672" s="1" t="s">
        <v>6140</v>
      </c>
      <c r="B4672" s="1" t="s">
        <v>130</v>
      </c>
      <c r="C4672" s="1" t="str">
        <f t="shared" si="504"/>
        <v>Kazakhstan</v>
      </c>
      <c r="D4672" s="1" t="s">
        <v>9504</v>
      </c>
      <c r="E4672" s="7" t="str">
        <f>TEXT(DATE(MID(D4672, 13, 4), CHOOSE(MATCH( MID(D4672, 5, 3), {"Jan","Feb","Mar","Apr","May","Jun","Jul","Aug","Sep","Oct","Nov","Dec"}, 0), 1, 2, 3, 4, 5, 6, 7, 8, 9, 10, 11, 12), MID(D4672, 9, 2)), "yyyy-mm-dd")</f>
        <v>1977-09-30</v>
      </c>
      <c r="F4672" s="1" t="str">
        <f t="shared" si="505"/>
        <v>09:46:00</v>
      </c>
      <c r="G4672" s="9" t="str">
        <f t="shared" si="506"/>
        <v>September</v>
      </c>
      <c r="H4672" s="5" t="str">
        <f t="shared" si="507"/>
        <v>1977</v>
      </c>
      <c r="I4672" s="1" t="s">
        <v>9505</v>
      </c>
      <c r="J4672" s="1" t="str">
        <f t="shared" si="508"/>
        <v xml:space="preserve">Soyuz U </v>
      </c>
      <c r="K4672" s="1" t="str">
        <f t="shared" si="509"/>
        <v>Cosmos 957</v>
      </c>
      <c r="L4672" s="1" t="s">
        <v>346</v>
      </c>
      <c r="M4672" s="1">
        <v>20</v>
      </c>
      <c r="N4672" s="1">
        <f t="shared" si="510"/>
        <v>1660</v>
      </c>
      <c r="O4672" s="1" t="s">
        <v>9</v>
      </c>
    </row>
    <row r="4673" spans="1:15" x14ac:dyDescent="0.3">
      <c r="A4673" s="1" t="s">
        <v>5556</v>
      </c>
      <c r="B4673" s="1" t="s">
        <v>4149</v>
      </c>
      <c r="C4673" s="1" t="str">
        <f t="shared" si="504"/>
        <v>USA</v>
      </c>
      <c r="D4673" s="1" t="s">
        <v>9506</v>
      </c>
      <c r="E4673" s="7" t="str">
        <f>TEXT(DATE(MID(D4673, 13, 4), CHOOSE(MATCH( MID(D4673, 5, 3), {"Jan","Feb","Mar","Apr","May","Jun","Jul","Aug","Sep","Oct","Nov","Dec"}, 0), 1, 2, 3, 4, 5, 6, 7, 8, 9, 10, 11, 12), MID(D4673, 9, 2)), "yyyy-mm-dd")</f>
        <v>1977-09-30</v>
      </c>
      <c r="F4673" s="1" t="str">
        <f t="shared" si="505"/>
        <v>01:02:00</v>
      </c>
      <c r="G4673" s="9" t="str">
        <f t="shared" si="506"/>
        <v>September</v>
      </c>
      <c r="H4673" s="5" t="str">
        <f t="shared" si="507"/>
        <v>1977</v>
      </c>
      <c r="I4673" s="1" t="s">
        <v>9507</v>
      </c>
      <c r="J4673" s="1" t="str">
        <f t="shared" si="508"/>
        <v xml:space="preserve">Atlas-SLV3D Centaur-D1AR </v>
      </c>
      <c r="K4673" s="1" t="str">
        <f t="shared" si="509"/>
        <v>Intelsat 4A F5</v>
      </c>
      <c r="L4673" s="1" t="s">
        <v>346</v>
      </c>
      <c r="M4673" s="1"/>
      <c r="N4673" s="1">
        <f t="shared" si="510"/>
        <v>0</v>
      </c>
      <c r="O4673" s="1" t="s">
        <v>257</v>
      </c>
    </row>
    <row r="4674" spans="1:15" x14ac:dyDescent="0.3">
      <c r="A4674" s="1" t="s">
        <v>6140</v>
      </c>
      <c r="B4674" s="1" t="s">
        <v>565</v>
      </c>
      <c r="C4674" s="1" t="str">
        <f t="shared" ref="C4674:C4737" si="511">TRIM(MID(B4674, FIND("|", SUBSTITUTE(B4674, ",", "|", LEN(B4674) - LEN(SUBSTITUTE(B4674,",", "" )))) + 1, LEN(B4674)))</f>
        <v>Kazakhstan</v>
      </c>
      <c r="D4674" s="1" t="s">
        <v>9508</v>
      </c>
      <c r="E4674" s="7" t="str">
        <f>TEXT(DATE(MID(D4674, 13, 4), CHOOSE(MATCH( MID(D4674, 5, 3), {"Jan","Feb","Mar","Apr","May","Jun","Jul","Aug","Sep","Oct","Nov","Dec"}, 0), 1, 2, 3, 4, 5, 6, 7, 8, 9, 10, 11, 12), MID(D4674, 9, 2)), "yyyy-mm-dd")</f>
        <v>1977-09-29</v>
      </c>
      <c r="F4674" s="1" t="str">
        <f t="shared" ref="F4674:F4737" si="512">IF(ISNUMBER(FIND(":", D4674)), MID(D4674, FIND(":", D4674)-2, 5) &amp; ":00", "00:00:00")</f>
        <v>06:50:00</v>
      </c>
      <c r="G4674" s="9" t="str">
        <f t="shared" ref="G4674:G4737" si="513">TEXT(E4674, "mmmm")</f>
        <v>September</v>
      </c>
      <c r="H4674" s="5" t="str">
        <f t="shared" ref="H4674:H4737" si="514">TEXT(E4674, "yyyy")</f>
        <v>1977</v>
      </c>
      <c r="I4674" s="1" t="s">
        <v>9509</v>
      </c>
      <c r="J4674" s="1" t="str">
        <f t="shared" ref="J4674:J4737" si="515">LEFT(I4674, FIND("|", I4674) - 1)</f>
        <v xml:space="preserve">Proton-K </v>
      </c>
      <c r="K4674" s="1" t="str">
        <f t="shared" ref="K4674:K4737" si="516">MID(I4674, FIND("|", I4674) + 2, LEN(I4674))</f>
        <v>Salyut 6</v>
      </c>
      <c r="L4674" s="1" t="s">
        <v>346</v>
      </c>
      <c r="M4674" s="1"/>
      <c r="N4674" s="1">
        <f t="shared" si="510"/>
        <v>0</v>
      </c>
      <c r="O4674" s="1" t="s">
        <v>9</v>
      </c>
    </row>
    <row r="4675" spans="1:15" x14ac:dyDescent="0.3">
      <c r="A4675" s="1" t="s">
        <v>6140</v>
      </c>
      <c r="B4675" s="1" t="s">
        <v>3373</v>
      </c>
      <c r="C4675" s="1" t="str">
        <f t="shared" si="511"/>
        <v>Russia</v>
      </c>
      <c r="D4675" s="1" t="s">
        <v>9510</v>
      </c>
      <c r="E4675" s="7" t="str">
        <f>TEXT(DATE(MID(D4675, 13, 4), CHOOSE(MATCH( MID(D4675, 5, 3), {"Jan","Feb","Mar","Apr","May","Jun","Jul","Aug","Sep","Oct","Nov","Dec"}, 0), 1, 2, 3, 4, 5, 6, 7, 8, 9, 10, 11, 12), MID(D4675, 9, 2)), "yyyy-mm-dd")</f>
        <v>1977-09-24</v>
      </c>
      <c r="F4675" s="1" t="str">
        <f t="shared" si="512"/>
        <v>16:30:00</v>
      </c>
      <c r="G4675" s="9" t="str">
        <f t="shared" si="513"/>
        <v>September</v>
      </c>
      <c r="H4675" s="5" t="str">
        <f t="shared" si="514"/>
        <v>1977</v>
      </c>
      <c r="I4675" s="1" t="s">
        <v>9511</v>
      </c>
      <c r="J4675" s="1" t="str">
        <f t="shared" si="515"/>
        <v xml:space="preserve">Cosmos-3M </v>
      </c>
      <c r="K4675" s="1" t="str">
        <f t="shared" si="516"/>
        <v>Intercosmos 17</v>
      </c>
      <c r="L4675" s="1" t="s">
        <v>346</v>
      </c>
      <c r="M4675" s="1"/>
      <c r="N4675" s="1">
        <f t="shared" ref="N4675:N4738" si="517">M4675 * 83</f>
        <v>0</v>
      </c>
      <c r="O4675" s="1" t="s">
        <v>9</v>
      </c>
    </row>
    <row r="4676" spans="1:15" x14ac:dyDescent="0.3">
      <c r="A4676" s="1" t="s">
        <v>6140</v>
      </c>
      <c r="B4676" s="1" t="s">
        <v>3566</v>
      </c>
      <c r="C4676" s="1" t="str">
        <f t="shared" si="511"/>
        <v>Russia</v>
      </c>
      <c r="D4676" s="1" t="s">
        <v>9512</v>
      </c>
      <c r="E4676" s="7" t="str">
        <f>TEXT(DATE(MID(D4676, 13, 4), CHOOSE(MATCH( MID(D4676, 5, 3), {"Jan","Feb","Mar","Apr","May","Jun","Jul","Aug","Sep","Oct","Nov","Dec"}, 0), 1, 2, 3, 4, 5, 6, 7, 8, 9, 10, 11, 12), MID(D4676, 9, 2)), "yyyy-mm-dd")</f>
        <v>1977-09-24</v>
      </c>
      <c r="F4676" s="1" t="str">
        <f t="shared" si="512"/>
        <v>10:15:00</v>
      </c>
      <c r="G4676" s="9" t="str">
        <f t="shared" si="513"/>
        <v>September</v>
      </c>
      <c r="H4676" s="5" t="str">
        <f t="shared" si="514"/>
        <v>1977</v>
      </c>
      <c r="I4676" s="1" t="s">
        <v>9513</v>
      </c>
      <c r="J4676" s="1" t="str">
        <f t="shared" si="515"/>
        <v xml:space="preserve">Tsyklon-3 </v>
      </c>
      <c r="K4676" s="1" t="str">
        <f t="shared" si="516"/>
        <v>Cosmos 956</v>
      </c>
      <c r="L4676" s="1" t="s">
        <v>346</v>
      </c>
      <c r="M4676" s="1"/>
      <c r="N4676" s="1">
        <f t="shared" si="517"/>
        <v>0</v>
      </c>
      <c r="O4676" s="1" t="s">
        <v>9</v>
      </c>
    </row>
    <row r="4677" spans="1:15" x14ac:dyDescent="0.3">
      <c r="A4677" s="1" t="s">
        <v>5722</v>
      </c>
      <c r="B4677" s="1" t="s">
        <v>4249</v>
      </c>
      <c r="C4677" s="1" t="str">
        <f t="shared" si="511"/>
        <v>USA</v>
      </c>
      <c r="D4677" s="1" t="s">
        <v>9514</v>
      </c>
      <c r="E4677" s="7" t="str">
        <f>TEXT(DATE(MID(D4677, 13, 4), CHOOSE(MATCH( MID(D4677, 5, 3), {"Jan","Feb","Mar","Apr","May","Jun","Jul","Aug","Sep","Oct","Nov","Dec"}, 0), 1, 2, 3, 4, 5, 6, 7, 8, 9, 10, 11, 12), MID(D4677, 9, 2)), "yyyy-mm-dd")</f>
        <v>1977-09-23</v>
      </c>
      <c r="F4677" s="1" t="str">
        <f t="shared" si="512"/>
        <v>18:34:00</v>
      </c>
      <c r="G4677" s="9" t="str">
        <f t="shared" si="513"/>
        <v>September</v>
      </c>
      <c r="H4677" s="5" t="str">
        <f t="shared" si="514"/>
        <v>1977</v>
      </c>
      <c r="I4677" s="1" t="s">
        <v>9515</v>
      </c>
      <c r="J4677" s="1" t="str">
        <f t="shared" si="515"/>
        <v xml:space="preserve">Titan III(24)B </v>
      </c>
      <c r="K4677" s="1" t="str">
        <f t="shared" si="516"/>
        <v>OPS 7471</v>
      </c>
      <c r="L4677" s="1" t="s">
        <v>346</v>
      </c>
      <c r="M4677" s="1"/>
      <c r="N4677" s="1">
        <f t="shared" si="517"/>
        <v>0</v>
      </c>
      <c r="O4677" s="1" t="s">
        <v>9</v>
      </c>
    </row>
    <row r="4678" spans="1:15" x14ac:dyDescent="0.3">
      <c r="A4678" s="1" t="s">
        <v>6140</v>
      </c>
      <c r="B4678" s="1" t="s">
        <v>130</v>
      </c>
      <c r="C4678" s="1" t="str">
        <f t="shared" si="511"/>
        <v>Kazakhstan</v>
      </c>
      <c r="D4678" s="1" t="s">
        <v>9516</v>
      </c>
      <c r="E4678" s="7" t="str">
        <f>TEXT(DATE(MID(D4678, 13, 4), CHOOSE(MATCH( MID(D4678, 5, 3), {"Jan","Feb","Mar","Apr","May","Jun","Jul","Aug","Sep","Oct","Nov","Dec"}, 0), 1, 2, 3, 4, 5, 6, 7, 8, 9, 10, 11, 12), MID(D4678, 9, 2)), "yyyy-mm-dd")</f>
        <v>1977-09-22</v>
      </c>
      <c r="F4678" s="1" t="str">
        <f t="shared" si="512"/>
        <v>00:51:00</v>
      </c>
      <c r="G4678" s="9" t="str">
        <f t="shared" si="513"/>
        <v>September</v>
      </c>
      <c r="H4678" s="5" t="str">
        <f t="shared" si="514"/>
        <v>1977</v>
      </c>
      <c r="I4678" s="1" t="s">
        <v>9517</v>
      </c>
      <c r="J4678" s="1" t="str">
        <f t="shared" si="515"/>
        <v xml:space="preserve">Molniya-M /Block SO-L </v>
      </c>
      <c r="K4678" s="1" t="str">
        <f t="shared" si="516"/>
        <v>Prognoz nÂ°6</v>
      </c>
      <c r="L4678" s="1" t="s">
        <v>346</v>
      </c>
      <c r="M4678" s="1"/>
      <c r="N4678" s="1">
        <f t="shared" si="517"/>
        <v>0</v>
      </c>
      <c r="O4678" s="1" t="s">
        <v>9</v>
      </c>
    </row>
    <row r="4679" spans="1:15" x14ac:dyDescent="0.3">
      <c r="A4679" s="1" t="s">
        <v>6140</v>
      </c>
      <c r="B4679" s="1" t="s">
        <v>6272</v>
      </c>
      <c r="C4679" s="1" t="str">
        <f t="shared" si="511"/>
        <v>Kazakhstan</v>
      </c>
      <c r="D4679" s="1" t="s">
        <v>9518</v>
      </c>
      <c r="E4679" s="7" t="str">
        <f>TEXT(DATE(MID(D4679, 13, 4), CHOOSE(MATCH( MID(D4679, 5, 3), {"Jan","Feb","Mar","Apr","May","Jun","Jul","Aug","Sep","Oct","Nov","Dec"}, 0), 1, 2, 3, 4, 5, 6, 7, 8, 9, 10, 11, 12), MID(D4679, 9, 2)), "yyyy-mm-dd")</f>
        <v>1977-09-20</v>
      </c>
      <c r="F4679" s="1" t="str">
        <f t="shared" si="512"/>
        <v>17:28:00</v>
      </c>
      <c r="G4679" s="9" t="str">
        <f t="shared" si="513"/>
        <v>September</v>
      </c>
      <c r="H4679" s="5" t="str">
        <f t="shared" si="514"/>
        <v>1977</v>
      </c>
      <c r="I4679" s="1" t="s">
        <v>9519</v>
      </c>
      <c r="J4679" s="1" t="str">
        <f t="shared" si="515"/>
        <v xml:space="preserve">Proton-K/Block-DM </v>
      </c>
      <c r="K4679" s="1" t="str">
        <f t="shared" si="516"/>
        <v>Ekran 2</v>
      </c>
      <c r="L4679" s="1" t="s">
        <v>346</v>
      </c>
      <c r="M4679" s="1"/>
      <c r="N4679" s="1">
        <f t="shared" si="517"/>
        <v>0</v>
      </c>
      <c r="O4679" s="1" t="s">
        <v>9</v>
      </c>
    </row>
    <row r="4680" spans="1:15" x14ac:dyDescent="0.3">
      <c r="A4680" s="1" t="s">
        <v>6140</v>
      </c>
      <c r="B4680" s="1" t="s">
        <v>5</v>
      </c>
      <c r="C4680" s="1" t="str">
        <f t="shared" si="511"/>
        <v>Russia</v>
      </c>
      <c r="D4680" s="1" t="s">
        <v>9520</v>
      </c>
      <c r="E4680" s="7" t="str">
        <f>TEXT(DATE(MID(D4680, 13, 4), CHOOSE(MATCH( MID(D4680, 5, 3), {"Jan","Feb","Mar","Apr","May","Jun","Jul","Aug","Sep","Oct","Nov","Dec"}, 0), 1, 2, 3, 4, 5, 6, 7, 8, 9, 10, 11, 12), MID(D4680, 9, 2)), "yyyy-mm-dd")</f>
        <v>1977-09-20</v>
      </c>
      <c r="F4680" s="1" t="str">
        <f t="shared" si="512"/>
        <v>01:00:00</v>
      </c>
      <c r="G4680" s="9" t="str">
        <f t="shared" si="513"/>
        <v>September</v>
      </c>
      <c r="H4680" s="5" t="str">
        <f t="shared" si="514"/>
        <v>1977</v>
      </c>
      <c r="I4680" s="1" t="s">
        <v>9521</v>
      </c>
      <c r="J4680" s="1" t="str">
        <f t="shared" si="515"/>
        <v xml:space="preserve">Vostok-2M </v>
      </c>
      <c r="K4680" s="1" t="str">
        <f t="shared" si="516"/>
        <v>Cosmos 955</v>
      </c>
      <c r="L4680" s="1" t="s">
        <v>346</v>
      </c>
      <c r="M4680" s="1"/>
      <c r="N4680" s="1">
        <f t="shared" si="517"/>
        <v>0</v>
      </c>
      <c r="O4680" s="1" t="s">
        <v>9</v>
      </c>
    </row>
    <row r="4681" spans="1:15" x14ac:dyDescent="0.3">
      <c r="A4681" s="1" t="s">
        <v>6140</v>
      </c>
      <c r="B4681" s="1" t="s">
        <v>3926</v>
      </c>
      <c r="C4681" s="1" t="str">
        <f t="shared" si="511"/>
        <v>Kazakhstan</v>
      </c>
      <c r="D4681" s="1" t="s">
        <v>9522</v>
      </c>
      <c r="E4681" s="7" t="str">
        <f>TEXT(DATE(MID(D4681, 13, 4), CHOOSE(MATCH( MID(D4681, 5, 3), {"Jan","Feb","Mar","Apr","May","Jun","Jul","Aug","Sep","Oct","Nov","Dec"}, 0), 1, 2, 3, 4, 5, 6, 7, 8, 9, 10, 11, 12), MID(D4681, 9, 2)), "yyyy-mm-dd")</f>
        <v>1977-09-18</v>
      </c>
      <c r="F4681" s="1" t="str">
        <f t="shared" si="512"/>
        <v>13:48:00</v>
      </c>
      <c r="G4681" s="9" t="str">
        <f t="shared" si="513"/>
        <v>September</v>
      </c>
      <c r="H4681" s="5" t="str">
        <f t="shared" si="514"/>
        <v>1977</v>
      </c>
      <c r="I4681" s="1" t="s">
        <v>9523</v>
      </c>
      <c r="J4681" s="1" t="str">
        <f t="shared" si="515"/>
        <v xml:space="preserve">Tsyklon-2 </v>
      </c>
      <c r="K4681" s="1" t="str">
        <f t="shared" si="516"/>
        <v>Cosmos 954</v>
      </c>
      <c r="L4681" s="1" t="s">
        <v>346</v>
      </c>
      <c r="M4681" s="1"/>
      <c r="N4681" s="1">
        <f t="shared" si="517"/>
        <v>0</v>
      </c>
      <c r="O4681" s="1" t="s">
        <v>9</v>
      </c>
    </row>
    <row r="4682" spans="1:15" x14ac:dyDescent="0.3">
      <c r="A4682" s="1" t="s">
        <v>6140</v>
      </c>
      <c r="B4682" s="1" t="s">
        <v>212</v>
      </c>
      <c r="C4682" s="1" t="str">
        <f t="shared" si="511"/>
        <v>Russia</v>
      </c>
      <c r="D4682" s="1" t="s">
        <v>9524</v>
      </c>
      <c r="E4682" s="7" t="str">
        <f>TEXT(DATE(MID(D4682, 13, 4), CHOOSE(MATCH( MID(D4682, 5, 3), {"Jan","Feb","Mar","Apr","May","Jun","Jul","Aug","Sep","Oct","Nov","Dec"}, 0), 1, 2, 3, 4, 5, 6, 7, 8, 9, 10, 11, 12), MID(D4682, 9, 2)), "yyyy-mm-dd")</f>
        <v>1977-09-16</v>
      </c>
      <c r="F4682" s="1" t="str">
        <f t="shared" si="512"/>
        <v>14:30:00</v>
      </c>
      <c r="G4682" s="9" t="str">
        <f t="shared" si="513"/>
        <v>September</v>
      </c>
      <c r="H4682" s="5" t="str">
        <f t="shared" si="514"/>
        <v>1977</v>
      </c>
      <c r="I4682" s="1" t="s">
        <v>9525</v>
      </c>
      <c r="J4682" s="1" t="str">
        <f t="shared" si="515"/>
        <v xml:space="preserve">Soyuz U </v>
      </c>
      <c r="K4682" s="1" t="str">
        <f t="shared" si="516"/>
        <v>Cosmos 953</v>
      </c>
      <c r="L4682" s="1" t="s">
        <v>346</v>
      </c>
      <c r="M4682" s="1">
        <v>20</v>
      </c>
      <c r="N4682" s="1">
        <f t="shared" si="517"/>
        <v>1660</v>
      </c>
      <c r="O4682" s="1" t="s">
        <v>9</v>
      </c>
    </row>
    <row r="4683" spans="1:15" x14ac:dyDescent="0.3">
      <c r="A4683" s="1" t="s">
        <v>6140</v>
      </c>
      <c r="B4683" s="1" t="s">
        <v>3926</v>
      </c>
      <c r="C4683" s="1" t="str">
        <f t="shared" si="511"/>
        <v>Kazakhstan</v>
      </c>
      <c r="D4683" s="1" t="s">
        <v>9526</v>
      </c>
      <c r="E4683" s="7" t="str">
        <f>TEXT(DATE(MID(D4683, 13, 4), CHOOSE(MATCH( MID(D4683, 5, 3), {"Jan","Feb","Mar","Apr","May","Jun","Jul","Aug","Sep","Oct","Nov","Dec"}, 0), 1, 2, 3, 4, 5, 6, 7, 8, 9, 10, 11, 12), MID(D4683, 9, 2)), "yyyy-mm-dd")</f>
        <v>1977-09-16</v>
      </c>
      <c r="F4683" s="1" t="str">
        <f t="shared" si="512"/>
        <v>14:25:00</v>
      </c>
      <c r="G4683" s="9" t="str">
        <f t="shared" si="513"/>
        <v>September</v>
      </c>
      <c r="H4683" s="5" t="str">
        <f t="shared" si="514"/>
        <v>1977</v>
      </c>
      <c r="I4683" s="1" t="s">
        <v>9527</v>
      </c>
      <c r="J4683" s="1" t="str">
        <f t="shared" si="515"/>
        <v xml:space="preserve">Tsyklon-2 </v>
      </c>
      <c r="K4683" s="1" t="str">
        <f t="shared" si="516"/>
        <v>Cosmos 952</v>
      </c>
      <c r="L4683" s="1" t="s">
        <v>346</v>
      </c>
      <c r="M4683" s="1"/>
      <c r="N4683" s="1">
        <f t="shared" si="517"/>
        <v>0</v>
      </c>
      <c r="O4683" s="1" t="s">
        <v>9</v>
      </c>
    </row>
    <row r="4684" spans="1:15" x14ac:dyDescent="0.3">
      <c r="A4684" s="1" t="s">
        <v>14</v>
      </c>
      <c r="B4684" s="1" t="s">
        <v>5301</v>
      </c>
      <c r="C4684" s="1" t="str">
        <f t="shared" si="511"/>
        <v>China</v>
      </c>
      <c r="D4684" s="1" t="s">
        <v>9528</v>
      </c>
      <c r="E4684" s="7" t="str">
        <f>TEXT(DATE(MID(D4684, 13, 4), CHOOSE(MATCH( MID(D4684, 5, 3), {"Jan","Feb","Mar","Apr","May","Jun","Jul","Aug","Sep","Oct","Nov","Dec"}, 0), 1, 2, 3, 4, 5, 6, 7, 8, 9, 10, 11, 12), MID(D4684, 9, 2)), "yyyy-mm-dd")</f>
        <v>1977-09-14</v>
      </c>
      <c r="F4684" s="1" t="str">
        <f t="shared" si="512"/>
        <v>00:15:00</v>
      </c>
      <c r="G4684" s="9" t="str">
        <f t="shared" si="513"/>
        <v>September</v>
      </c>
      <c r="H4684" s="5" t="str">
        <f t="shared" si="514"/>
        <v>1977</v>
      </c>
      <c r="I4684" s="1" t="s">
        <v>9529</v>
      </c>
      <c r="J4684" s="1" t="str">
        <f t="shared" si="515"/>
        <v xml:space="preserve">Feng Bao 1 </v>
      </c>
      <c r="K4684" s="1" t="str">
        <f t="shared" si="516"/>
        <v>DDDS 1</v>
      </c>
      <c r="L4684" s="1" t="s">
        <v>346</v>
      </c>
      <c r="M4684" s="1"/>
      <c r="N4684" s="1">
        <f t="shared" si="517"/>
        <v>0</v>
      </c>
      <c r="O4684" s="1" t="s">
        <v>9</v>
      </c>
    </row>
    <row r="4685" spans="1:15" x14ac:dyDescent="0.3">
      <c r="A4685" s="1" t="s">
        <v>5722</v>
      </c>
      <c r="B4685" s="1" t="s">
        <v>3478</v>
      </c>
      <c r="C4685" s="1" t="str">
        <f t="shared" si="511"/>
        <v>USA</v>
      </c>
      <c r="D4685" s="1" t="s">
        <v>9530</v>
      </c>
      <c r="E4685" s="7" t="str">
        <f>TEXT(DATE(MID(D4685, 13, 4), CHOOSE(MATCH( MID(D4685, 5, 3), {"Jan","Feb","Mar","Apr","May","Jun","Jul","Aug","Sep","Oct","Nov","Dec"}, 0), 1, 2, 3, 4, 5, 6, 7, 8, 9, 10, 11, 12), MID(D4685, 9, 2)), "yyyy-mm-dd")</f>
        <v>1977-09-13</v>
      </c>
      <c r="F4685" s="1" t="str">
        <f t="shared" si="512"/>
        <v>23:31:00</v>
      </c>
      <c r="G4685" s="9" t="str">
        <f t="shared" si="513"/>
        <v>September</v>
      </c>
      <c r="H4685" s="5" t="str">
        <f t="shared" si="514"/>
        <v>1977</v>
      </c>
      <c r="I4685" s="1" t="s">
        <v>9531</v>
      </c>
      <c r="J4685" s="1" t="str">
        <f t="shared" si="515"/>
        <v xml:space="preserve">Delta 3914 </v>
      </c>
      <c r="K4685" s="1" t="str">
        <f t="shared" si="516"/>
        <v>OTS-1</v>
      </c>
      <c r="L4685" s="1" t="s">
        <v>346</v>
      </c>
      <c r="M4685" s="1"/>
      <c r="N4685" s="1">
        <f t="shared" si="517"/>
        <v>0</v>
      </c>
      <c r="O4685" s="1" t="s">
        <v>257</v>
      </c>
    </row>
    <row r="4686" spans="1:15" x14ac:dyDescent="0.3">
      <c r="A4686" s="1" t="s">
        <v>6140</v>
      </c>
      <c r="B4686" s="1" t="s">
        <v>3373</v>
      </c>
      <c r="C4686" s="1" t="str">
        <f t="shared" si="511"/>
        <v>Russia</v>
      </c>
      <c r="D4686" s="1" t="s">
        <v>9532</v>
      </c>
      <c r="E4686" s="7" t="str">
        <f>TEXT(DATE(MID(D4686, 13, 4), CHOOSE(MATCH( MID(D4686, 5, 3), {"Jan","Feb","Mar","Apr","May","Jun","Jul","Aug","Sep","Oct","Nov","Dec"}, 0), 1, 2, 3, 4, 5, 6, 7, 8, 9, 10, 11, 12), MID(D4686, 9, 2)), "yyyy-mm-dd")</f>
        <v>1977-09-13</v>
      </c>
      <c r="F4686" s="1" t="str">
        <f t="shared" si="512"/>
        <v>19:59:00</v>
      </c>
      <c r="G4686" s="9" t="str">
        <f t="shared" si="513"/>
        <v>September</v>
      </c>
      <c r="H4686" s="5" t="str">
        <f t="shared" si="514"/>
        <v>1977</v>
      </c>
      <c r="I4686" s="1" t="s">
        <v>9533</v>
      </c>
      <c r="J4686" s="1" t="str">
        <f t="shared" si="515"/>
        <v xml:space="preserve">Cosmos-3M </v>
      </c>
      <c r="K4686" s="1" t="str">
        <f t="shared" si="516"/>
        <v>Cosmos 951</v>
      </c>
      <c r="L4686" s="1" t="s">
        <v>346</v>
      </c>
      <c r="M4686" s="1"/>
      <c r="N4686" s="1">
        <f t="shared" si="517"/>
        <v>0</v>
      </c>
      <c r="O4686" s="1" t="s">
        <v>9</v>
      </c>
    </row>
    <row r="4687" spans="1:15" x14ac:dyDescent="0.3">
      <c r="A4687" s="1" t="s">
        <v>6140</v>
      </c>
      <c r="B4687" s="1" t="s">
        <v>212</v>
      </c>
      <c r="C4687" s="1" t="str">
        <f t="shared" si="511"/>
        <v>Russia</v>
      </c>
      <c r="D4687" s="1" t="s">
        <v>9534</v>
      </c>
      <c r="E4687" s="7" t="str">
        <f>TEXT(DATE(MID(D4687, 13, 4), CHOOSE(MATCH( MID(D4687, 5, 3), {"Jan","Feb","Mar","Apr","May","Jun","Jul","Aug","Sep","Oct","Nov","Dec"}, 0), 1, 2, 3, 4, 5, 6, 7, 8, 9, 10, 11, 12), MID(D4687, 9, 2)), "yyyy-mm-dd")</f>
        <v>1977-09-13</v>
      </c>
      <c r="F4687" s="1" t="str">
        <f t="shared" si="512"/>
        <v>15:10:00</v>
      </c>
      <c r="G4687" s="9" t="str">
        <f t="shared" si="513"/>
        <v>September</v>
      </c>
      <c r="H4687" s="5" t="str">
        <f t="shared" si="514"/>
        <v>1977</v>
      </c>
      <c r="I4687" s="1" t="s">
        <v>9535</v>
      </c>
      <c r="J4687" s="1" t="str">
        <f t="shared" si="515"/>
        <v xml:space="preserve">Soyuz U </v>
      </c>
      <c r="K4687" s="1" t="str">
        <f t="shared" si="516"/>
        <v>Cosmos 950</v>
      </c>
      <c r="L4687" s="1" t="s">
        <v>346</v>
      </c>
      <c r="M4687" s="1">
        <v>20</v>
      </c>
      <c r="N4687" s="1">
        <f t="shared" si="517"/>
        <v>1660</v>
      </c>
      <c r="O4687" s="1" t="s">
        <v>9</v>
      </c>
    </row>
    <row r="4688" spans="1:15" x14ac:dyDescent="0.3">
      <c r="A4688" s="1" t="s">
        <v>6140</v>
      </c>
      <c r="B4688" s="1" t="s">
        <v>212</v>
      </c>
      <c r="C4688" s="1" t="str">
        <f t="shared" si="511"/>
        <v>Russia</v>
      </c>
      <c r="D4688" s="1" t="s">
        <v>9536</v>
      </c>
      <c r="E4688" s="7" t="str">
        <f>TEXT(DATE(MID(D4688, 13, 4), CHOOSE(MATCH( MID(D4688, 5, 3), {"Jan","Feb","Mar","Apr","May","Jun","Jul","Aug","Sep","Oct","Nov","Dec"}, 0), 1, 2, 3, 4, 5, 6, 7, 8, 9, 10, 11, 12), MID(D4688, 9, 2)), "yyyy-mm-dd")</f>
        <v>1977-09-06</v>
      </c>
      <c r="F4688" s="1" t="str">
        <f t="shared" si="512"/>
        <v>17:30:00</v>
      </c>
      <c r="G4688" s="9" t="str">
        <f t="shared" si="513"/>
        <v>September</v>
      </c>
      <c r="H4688" s="5" t="str">
        <f t="shared" si="514"/>
        <v>1977</v>
      </c>
      <c r="I4688" s="1" t="s">
        <v>9537</v>
      </c>
      <c r="J4688" s="1" t="str">
        <f t="shared" si="515"/>
        <v xml:space="preserve">Soyuz U </v>
      </c>
      <c r="K4688" s="1" t="str">
        <f t="shared" si="516"/>
        <v>Cosmos 949</v>
      </c>
      <c r="L4688" s="1" t="s">
        <v>346</v>
      </c>
      <c r="M4688" s="1">
        <v>20</v>
      </c>
      <c r="N4688" s="1">
        <f t="shared" si="517"/>
        <v>1660</v>
      </c>
      <c r="O4688" s="1" t="s">
        <v>9</v>
      </c>
    </row>
    <row r="4689" spans="1:15" x14ac:dyDescent="0.3">
      <c r="A4689" s="1" t="s">
        <v>5603</v>
      </c>
      <c r="B4689" s="1" t="s">
        <v>75</v>
      </c>
      <c r="C4689" s="1" t="str">
        <f t="shared" si="511"/>
        <v>USA</v>
      </c>
      <c r="D4689" s="1" t="s">
        <v>9538</v>
      </c>
      <c r="E4689" s="7" t="str">
        <f>TEXT(DATE(MID(D4689, 13, 4), CHOOSE(MATCH( MID(D4689, 5, 3), {"Jan","Feb","Mar","Apr","May","Jun","Jul","Aug","Sep","Oct","Nov","Dec"}, 0), 1, 2, 3, 4, 5, 6, 7, 8, 9, 10, 11, 12), MID(D4689, 9, 2)), "yyyy-mm-dd")</f>
        <v>1977-09-05</v>
      </c>
      <c r="F4689" s="1" t="str">
        <f t="shared" si="512"/>
        <v>12:56:00</v>
      </c>
      <c r="G4689" s="9" t="str">
        <f t="shared" si="513"/>
        <v>September</v>
      </c>
      <c r="H4689" s="5" t="str">
        <f t="shared" si="514"/>
        <v>1977</v>
      </c>
      <c r="I4689" s="1" t="s">
        <v>9539</v>
      </c>
      <c r="J4689" s="1" t="str">
        <f t="shared" si="515"/>
        <v xml:space="preserve">Titan IIIE </v>
      </c>
      <c r="K4689" s="1" t="str">
        <f t="shared" si="516"/>
        <v>Voyager 1</v>
      </c>
      <c r="L4689" s="1" t="s">
        <v>346</v>
      </c>
      <c r="M4689" s="1"/>
      <c r="N4689" s="1">
        <f t="shared" si="517"/>
        <v>0</v>
      </c>
      <c r="O4689" s="1" t="s">
        <v>9</v>
      </c>
    </row>
    <row r="4690" spans="1:15" x14ac:dyDescent="0.3">
      <c r="A4690" s="1" t="s">
        <v>6140</v>
      </c>
      <c r="B4690" s="1" t="s">
        <v>5</v>
      </c>
      <c r="C4690" s="1" t="str">
        <f t="shared" si="511"/>
        <v>Russia</v>
      </c>
      <c r="D4690" s="1" t="s">
        <v>9540</v>
      </c>
      <c r="E4690" s="7" t="str">
        <f>TEXT(DATE(MID(D4690, 13, 4), CHOOSE(MATCH( MID(D4690, 5, 3), {"Jan","Feb","Mar","Apr","May","Jun","Jul","Aug","Sep","Oct","Nov","Dec"}, 0), 1, 2, 3, 4, 5, 6, 7, 8, 9, 10, 11, 12), MID(D4690, 9, 2)), "yyyy-mm-dd")</f>
        <v>1977-09-02</v>
      </c>
      <c r="F4690" s="1" t="str">
        <f t="shared" si="512"/>
        <v>09:00:00</v>
      </c>
      <c r="G4690" s="9" t="str">
        <f t="shared" si="513"/>
        <v>September</v>
      </c>
      <c r="H4690" s="5" t="str">
        <f t="shared" si="514"/>
        <v>1977</v>
      </c>
      <c r="I4690" s="1" t="s">
        <v>9541</v>
      </c>
      <c r="J4690" s="1" t="str">
        <f t="shared" si="515"/>
        <v xml:space="preserve">Soyuz U </v>
      </c>
      <c r="K4690" s="1" t="str">
        <f t="shared" si="516"/>
        <v>Cosmos 948</v>
      </c>
      <c r="L4690" s="1" t="s">
        <v>346</v>
      </c>
      <c r="M4690" s="1">
        <v>20</v>
      </c>
      <c r="N4690" s="1">
        <f t="shared" si="517"/>
        <v>1660</v>
      </c>
      <c r="O4690" s="1" t="s">
        <v>9</v>
      </c>
    </row>
    <row r="4691" spans="1:15" x14ac:dyDescent="0.3">
      <c r="A4691" s="1" t="s">
        <v>6140</v>
      </c>
      <c r="B4691" s="1" t="s">
        <v>212</v>
      </c>
      <c r="C4691" s="1" t="str">
        <f t="shared" si="511"/>
        <v>Russia</v>
      </c>
      <c r="D4691" s="1" t="s">
        <v>9542</v>
      </c>
      <c r="E4691" s="7" t="str">
        <f>TEXT(DATE(MID(D4691, 13, 4), CHOOSE(MATCH( MID(D4691, 5, 3), {"Jan","Feb","Mar","Apr","May","Jun","Jul","Aug","Sep","Oct","Nov","Dec"}, 0), 1, 2, 3, 4, 5, 6, 7, 8, 9, 10, 11, 12), MID(D4691, 9, 2)), "yyyy-mm-dd")</f>
        <v>1977-08-30</v>
      </c>
      <c r="F4691" s="1" t="str">
        <f t="shared" si="512"/>
        <v>18:06:00</v>
      </c>
      <c r="G4691" s="9" t="str">
        <f t="shared" si="513"/>
        <v>August</v>
      </c>
      <c r="H4691" s="5" t="str">
        <f t="shared" si="514"/>
        <v>1977</v>
      </c>
      <c r="I4691" s="1" t="s">
        <v>9543</v>
      </c>
      <c r="J4691" s="1" t="str">
        <f t="shared" si="515"/>
        <v xml:space="preserve">Molniya-M /Block ML </v>
      </c>
      <c r="K4691" s="1" t="str">
        <f t="shared" si="516"/>
        <v>Molniya-1 nÂ°70</v>
      </c>
      <c r="L4691" s="1" t="s">
        <v>346</v>
      </c>
      <c r="M4691" s="1"/>
      <c r="N4691" s="1">
        <f t="shared" si="517"/>
        <v>0</v>
      </c>
      <c r="O4691" s="1" t="s">
        <v>9</v>
      </c>
    </row>
    <row r="4692" spans="1:15" x14ac:dyDescent="0.3">
      <c r="A4692" s="1" t="s">
        <v>6140</v>
      </c>
      <c r="B4692" s="1" t="s">
        <v>5</v>
      </c>
      <c r="C4692" s="1" t="str">
        <f t="shared" si="511"/>
        <v>Russia</v>
      </c>
      <c r="D4692" s="1" t="s">
        <v>9544</v>
      </c>
      <c r="E4692" s="7" t="str">
        <f>TEXT(DATE(MID(D4692, 13, 4), CHOOSE(MATCH( MID(D4692, 5, 3), {"Jan","Feb","Mar","Apr","May","Jun","Jul","Aug","Sep","Oct","Nov","Dec"}, 0), 1, 2, 3, 4, 5, 6, 7, 8, 9, 10, 11, 12), MID(D4692, 9, 2)), "yyyy-mm-dd")</f>
        <v>1977-08-27</v>
      </c>
      <c r="F4692" s="1" t="str">
        <f t="shared" si="512"/>
        <v>10:09:00</v>
      </c>
      <c r="G4692" s="9" t="str">
        <f t="shared" si="513"/>
        <v>August</v>
      </c>
      <c r="H4692" s="5" t="str">
        <f t="shared" si="514"/>
        <v>1977</v>
      </c>
      <c r="I4692" s="1" t="s">
        <v>9545</v>
      </c>
      <c r="J4692" s="1" t="str">
        <f t="shared" si="515"/>
        <v xml:space="preserve">Soyuz U </v>
      </c>
      <c r="K4692" s="1" t="str">
        <f t="shared" si="516"/>
        <v>Cosmos 947</v>
      </c>
      <c r="L4692" s="1" t="s">
        <v>346</v>
      </c>
      <c r="M4692" s="1">
        <v>20</v>
      </c>
      <c r="N4692" s="1">
        <f t="shared" si="517"/>
        <v>1660</v>
      </c>
      <c r="O4692" s="1" t="s">
        <v>9</v>
      </c>
    </row>
    <row r="4693" spans="1:15" x14ac:dyDescent="0.3">
      <c r="A4693" s="1" t="s">
        <v>5722</v>
      </c>
      <c r="B4693" s="1" t="s">
        <v>3160</v>
      </c>
      <c r="C4693" s="1" t="str">
        <f t="shared" si="511"/>
        <v>USA</v>
      </c>
      <c r="D4693" s="1" t="s">
        <v>9546</v>
      </c>
      <c r="E4693" s="7" t="str">
        <f>TEXT(DATE(MID(D4693, 13, 4), CHOOSE(MATCH( MID(D4693, 5, 3), {"Jan","Feb","Mar","Apr","May","Jun","Jul","Aug","Sep","Oct","Nov","Dec"}, 0), 1, 2, 3, 4, 5, 6, 7, 8, 9, 10, 11, 12), MID(D4693, 9, 2)), "yyyy-mm-dd")</f>
        <v>1977-08-25</v>
      </c>
      <c r="F4693" s="1" t="str">
        <f t="shared" si="512"/>
        <v>23:49:00</v>
      </c>
      <c r="G4693" s="9" t="str">
        <f t="shared" si="513"/>
        <v>August</v>
      </c>
      <c r="H4693" s="5" t="str">
        <f t="shared" si="514"/>
        <v>1977</v>
      </c>
      <c r="I4693" s="1" t="s">
        <v>9547</v>
      </c>
      <c r="J4693" s="1" t="str">
        <f t="shared" si="515"/>
        <v xml:space="preserve">Delta 2313 </v>
      </c>
      <c r="K4693" s="1" t="str">
        <f t="shared" si="516"/>
        <v>Sirio-1</v>
      </c>
      <c r="L4693" s="1" t="s">
        <v>346</v>
      </c>
      <c r="M4693" s="1"/>
      <c r="N4693" s="1">
        <f t="shared" si="517"/>
        <v>0</v>
      </c>
      <c r="O4693" s="1" t="s">
        <v>9</v>
      </c>
    </row>
    <row r="4694" spans="1:15" x14ac:dyDescent="0.3">
      <c r="A4694" s="1" t="s">
        <v>6140</v>
      </c>
      <c r="B4694" s="1" t="s">
        <v>3373</v>
      </c>
      <c r="C4694" s="1" t="str">
        <f t="shared" si="511"/>
        <v>Russia</v>
      </c>
      <c r="D4694" s="1" t="s">
        <v>9548</v>
      </c>
      <c r="E4694" s="7" t="str">
        <f>TEXT(DATE(MID(D4694, 13, 4), CHOOSE(MATCH( MID(D4694, 5, 3), {"Jan","Feb","Mar","Apr","May","Jun","Jul","Aug","Sep","Oct","Nov","Dec"}, 0), 1, 2, 3, 4, 5, 6, 7, 8, 9, 10, 11, 12), MID(D4694, 9, 2)), "yyyy-mm-dd")</f>
        <v>1977-08-24</v>
      </c>
      <c r="F4694" s="1" t="str">
        <f t="shared" si="512"/>
        <v>18:20:00</v>
      </c>
      <c r="G4694" s="9" t="str">
        <f t="shared" si="513"/>
        <v>August</v>
      </c>
      <c r="H4694" s="5" t="str">
        <f t="shared" si="514"/>
        <v>1977</v>
      </c>
      <c r="I4694" s="1" t="s">
        <v>9549</v>
      </c>
      <c r="J4694" s="1" t="str">
        <f t="shared" si="515"/>
        <v xml:space="preserve">Cosmos-3M </v>
      </c>
      <c r="K4694" s="1" t="str">
        <f t="shared" si="516"/>
        <v>Cosmos 939 to 946</v>
      </c>
      <c r="L4694" s="1" t="s">
        <v>346</v>
      </c>
      <c r="M4694" s="1"/>
      <c r="N4694" s="1">
        <f t="shared" si="517"/>
        <v>0</v>
      </c>
      <c r="O4694" s="1" t="s">
        <v>9</v>
      </c>
    </row>
    <row r="4695" spans="1:15" x14ac:dyDescent="0.3">
      <c r="A4695" s="1" t="s">
        <v>6140</v>
      </c>
      <c r="B4695" s="1" t="s">
        <v>5</v>
      </c>
      <c r="C4695" s="1" t="str">
        <f t="shared" si="511"/>
        <v>Russia</v>
      </c>
      <c r="D4695" s="1" t="s">
        <v>9550</v>
      </c>
      <c r="E4695" s="7" t="str">
        <f>TEXT(DATE(MID(D4695, 13, 4), CHOOSE(MATCH( MID(D4695, 5, 3), {"Jan","Feb","Mar","Apr","May","Jun","Jul","Aug","Sep","Oct","Nov","Dec"}, 0), 1, 2, 3, 4, 5, 6, 7, 8, 9, 10, 11, 12), MID(D4695, 9, 2)), "yyyy-mm-dd")</f>
        <v>1977-08-24</v>
      </c>
      <c r="F4695" s="1" t="str">
        <f t="shared" si="512"/>
        <v>14:29:00</v>
      </c>
      <c r="G4695" s="9" t="str">
        <f t="shared" si="513"/>
        <v>August</v>
      </c>
      <c r="H4695" s="5" t="str">
        <f t="shared" si="514"/>
        <v>1977</v>
      </c>
      <c r="I4695" s="1" t="s">
        <v>9551</v>
      </c>
      <c r="J4695" s="1" t="str">
        <f t="shared" si="515"/>
        <v xml:space="preserve">Soyuz U </v>
      </c>
      <c r="K4695" s="1" t="str">
        <f t="shared" si="516"/>
        <v>Cosmos 938</v>
      </c>
      <c r="L4695" s="1" t="s">
        <v>346</v>
      </c>
      <c r="M4695" s="1">
        <v>20</v>
      </c>
      <c r="N4695" s="1">
        <f t="shared" si="517"/>
        <v>1660</v>
      </c>
      <c r="O4695" s="1" t="s">
        <v>9</v>
      </c>
    </row>
    <row r="4696" spans="1:15" x14ac:dyDescent="0.3">
      <c r="A4696" s="1" t="s">
        <v>6140</v>
      </c>
      <c r="B4696" s="1" t="s">
        <v>3926</v>
      </c>
      <c r="C4696" s="1" t="str">
        <f t="shared" si="511"/>
        <v>Kazakhstan</v>
      </c>
      <c r="D4696" s="1" t="s">
        <v>9552</v>
      </c>
      <c r="E4696" s="7" t="str">
        <f>TEXT(DATE(MID(D4696, 13, 4), CHOOSE(MATCH( MID(D4696, 5, 3), {"Jan","Feb","Mar","Apr","May","Jun","Jul","Aug","Sep","Oct","Nov","Dec"}, 0), 1, 2, 3, 4, 5, 6, 7, 8, 9, 10, 11, 12), MID(D4696, 9, 2)), "yyyy-mm-dd")</f>
        <v>1977-08-24</v>
      </c>
      <c r="F4696" s="1" t="str">
        <f t="shared" si="512"/>
        <v>07:07:00</v>
      </c>
      <c r="G4696" s="9" t="str">
        <f t="shared" si="513"/>
        <v>August</v>
      </c>
      <c r="H4696" s="5" t="str">
        <f t="shared" si="514"/>
        <v>1977</v>
      </c>
      <c r="I4696" s="1" t="s">
        <v>9553</v>
      </c>
      <c r="J4696" s="1" t="str">
        <f t="shared" si="515"/>
        <v xml:space="preserve">Tsyklon-2 </v>
      </c>
      <c r="K4696" s="1" t="str">
        <f t="shared" si="516"/>
        <v>Cosmos 937</v>
      </c>
      <c r="L4696" s="1" t="s">
        <v>346</v>
      </c>
      <c r="M4696" s="1"/>
      <c r="N4696" s="1">
        <f t="shared" si="517"/>
        <v>0</v>
      </c>
      <c r="O4696" s="1" t="s">
        <v>9</v>
      </c>
    </row>
    <row r="4697" spans="1:15" x14ac:dyDescent="0.3">
      <c r="A4697" s="1" t="s">
        <v>5603</v>
      </c>
      <c r="B4697" s="1" t="s">
        <v>75</v>
      </c>
      <c r="C4697" s="1" t="str">
        <f t="shared" si="511"/>
        <v>USA</v>
      </c>
      <c r="D4697" s="1" t="s">
        <v>9554</v>
      </c>
      <c r="E4697" s="7" t="str">
        <f>TEXT(DATE(MID(D4697, 13, 4), CHOOSE(MATCH( MID(D4697, 5, 3), {"Jan","Feb","Mar","Apr","May","Jun","Jul","Aug","Sep","Oct","Nov","Dec"}, 0), 1, 2, 3, 4, 5, 6, 7, 8, 9, 10, 11, 12), MID(D4697, 9, 2)), "yyyy-mm-dd")</f>
        <v>1977-08-20</v>
      </c>
      <c r="F4697" s="1" t="str">
        <f t="shared" si="512"/>
        <v>14:29:00</v>
      </c>
      <c r="G4697" s="9" t="str">
        <f t="shared" si="513"/>
        <v>August</v>
      </c>
      <c r="H4697" s="5" t="str">
        <f t="shared" si="514"/>
        <v>1977</v>
      </c>
      <c r="I4697" s="1" t="s">
        <v>9555</v>
      </c>
      <c r="J4697" s="1" t="str">
        <f t="shared" si="515"/>
        <v xml:space="preserve">Titan IIIE </v>
      </c>
      <c r="K4697" s="1" t="str">
        <f t="shared" si="516"/>
        <v>Voyager 2</v>
      </c>
      <c r="L4697" s="1" t="s">
        <v>346</v>
      </c>
      <c r="M4697" s="1"/>
      <c r="N4697" s="1">
        <f t="shared" si="517"/>
        <v>0</v>
      </c>
      <c r="O4697" s="1" t="s">
        <v>9</v>
      </c>
    </row>
    <row r="4698" spans="1:15" x14ac:dyDescent="0.3">
      <c r="A4698" s="1" t="s">
        <v>5556</v>
      </c>
      <c r="B4698" s="1" t="s">
        <v>4092</v>
      </c>
      <c r="C4698" s="1" t="str">
        <f t="shared" si="511"/>
        <v>USA</v>
      </c>
      <c r="D4698" s="1" t="s">
        <v>9556</v>
      </c>
      <c r="E4698" s="7" t="str">
        <f>TEXT(DATE(MID(D4698, 13, 4), CHOOSE(MATCH( MID(D4698, 5, 3), {"Jan","Feb","Mar","Apr","May","Jun","Jul","Aug","Sep","Oct","Nov","Dec"}, 0), 1, 2, 3, 4, 5, 6, 7, 8, 9, 10, 11, 12), MID(D4698, 9, 2)), "yyyy-mm-dd")</f>
        <v>1977-08-12</v>
      </c>
      <c r="F4698" s="1" t="str">
        <f t="shared" si="512"/>
        <v>06:29:00</v>
      </c>
      <c r="G4698" s="9" t="str">
        <f t="shared" si="513"/>
        <v>August</v>
      </c>
      <c r="H4698" s="5" t="str">
        <f t="shared" si="514"/>
        <v>1977</v>
      </c>
      <c r="I4698" s="1" t="s">
        <v>9557</v>
      </c>
      <c r="J4698" s="1" t="str">
        <f t="shared" si="515"/>
        <v xml:space="preserve">Atlas-SLV3D Centaur-D1AR </v>
      </c>
      <c r="K4698" s="1" t="str">
        <f t="shared" si="516"/>
        <v>HEAO-1</v>
      </c>
      <c r="L4698" s="1" t="s">
        <v>346</v>
      </c>
      <c r="M4698" s="1"/>
      <c r="N4698" s="1">
        <f t="shared" si="517"/>
        <v>0</v>
      </c>
      <c r="O4698" s="1" t="s">
        <v>9</v>
      </c>
    </row>
    <row r="4699" spans="1:15" x14ac:dyDescent="0.3">
      <c r="A4699" s="1" t="s">
        <v>6140</v>
      </c>
      <c r="B4699" s="1" t="s">
        <v>130</v>
      </c>
      <c r="C4699" s="1" t="str">
        <f t="shared" si="511"/>
        <v>Kazakhstan</v>
      </c>
      <c r="D4699" s="1" t="s">
        <v>9558</v>
      </c>
      <c r="E4699" s="7" t="str">
        <f>TEXT(DATE(MID(D4699, 13, 4), CHOOSE(MATCH( MID(D4699, 5, 3), {"Jan","Feb","Mar","Apr","May","Jun","Jul","Aug","Sep","Oct","Nov","Dec"}, 0), 1, 2, 3, 4, 5, 6, 7, 8, 9, 10, 11, 12), MID(D4699, 9, 2)), "yyyy-mm-dd")</f>
        <v>1977-08-10</v>
      </c>
      <c r="F4699" s="1" t="str">
        <f t="shared" si="512"/>
        <v>10:40:00</v>
      </c>
      <c r="G4699" s="9" t="str">
        <f t="shared" si="513"/>
        <v>August</v>
      </c>
      <c r="H4699" s="5" t="str">
        <f t="shared" si="514"/>
        <v>1977</v>
      </c>
      <c r="I4699" s="1" t="s">
        <v>9559</v>
      </c>
      <c r="J4699" s="1" t="str">
        <f t="shared" si="515"/>
        <v xml:space="preserve">Soyuz U </v>
      </c>
      <c r="K4699" s="1" t="str">
        <f t="shared" si="516"/>
        <v>Zenit-4MKM nÂ°399</v>
      </c>
      <c r="L4699" s="1" t="s">
        <v>346</v>
      </c>
      <c r="M4699" s="1">
        <v>20</v>
      </c>
      <c r="N4699" s="1">
        <f t="shared" si="517"/>
        <v>1660</v>
      </c>
      <c r="O4699" s="1" t="s">
        <v>257</v>
      </c>
    </row>
    <row r="4700" spans="1:15" x14ac:dyDescent="0.3">
      <c r="A4700" s="1" t="s">
        <v>6140</v>
      </c>
      <c r="B4700" s="1" t="s">
        <v>565</v>
      </c>
      <c r="C4700" s="1" t="str">
        <f t="shared" si="511"/>
        <v>Kazakhstan</v>
      </c>
      <c r="D4700" s="1" t="s">
        <v>9560</v>
      </c>
      <c r="E4700" s="7" t="str">
        <f>TEXT(DATE(MID(D4700, 13, 4), CHOOSE(MATCH( MID(D4700, 5, 3), {"Jan","Feb","Mar","Apr","May","Jun","Jul","Aug","Sep","Oct","Nov","Dec"}, 0), 1, 2, 3, 4, 5, 6, 7, 8, 9, 10, 11, 12), MID(D4700, 9, 2)), "yyyy-mm-dd")</f>
        <v>1977-08-04</v>
      </c>
      <c r="F4700" s="1" t="str">
        <f t="shared" si="512"/>
        <v>22:00:00</v>
      </c>
      <c r="G4700" s="9" t="str">
        <f t="shared" si="513"/>
        <v>August</v>
      </c>
      <c r="H4700" s="5" t="str">
        <f t="shared" si="514"/>
        <v>1977</v>
      </c>
      <c r="I4700" s="1" t="s">
        <v>9561</v>
      </c>
      <c r="J4700" s="1" t="str">
        <f t="shared" si="515"/>
        <v xml:space="preserve">Proton-K </v>
      </c>
      <c r="K4700" s="1" t="str">
        <f t="shared" si="516"/>
        <v>TKS VA 009A &amp; 009P</v>
      </c>
      <c r="L4700" s="1" t="s">
        <v>346</v>
      </c>
      <c r="M4700" s="1"/>
      <c r="N4700" s="1">
        <f t="shared" si="517"/>
        <v>0</v>
      </c>
      <c r="O4700" s="1" t="s">
        <v>257</v>
      </c>
    </row>
    <row r="4701" spans="1:15" x14ac:dyDescent="0.3">
      <c r="A4701" s="1" t="s">
        <v>6140</v>
      </c>
      <c r="B4701" s="1" t="s">
        <v>212</v>
      </c>
      <c r="C4701" s="1" t="str">
        <f t="shared" si="511"/>
        <v>Russia</v>
      </c>
      <c r="D4701" s="1" t="s">
        <v>9562</v>
      </c>
      <c r="E4701" s="7" t="str">
        <f>TEXT(DATE(MID(D4701, 13, 4), CHOOSE(MATCH( MID(D4701, 5, 3), {"Jan","Feb","Mar","Apr","May","Jun","Jul","Aug","Sep","Oct","Nov","Dec"}, 0), 1, 2, 3, 4, 5, 6, 7, 8, 9, 10, 11, 12), MID(D4701, 9, 2)), "yyyy-mm-dd")</f>
        <v>1977-08-03</v>
      </c>
      <c r="F4701" s="1" t="str">
        <f t="shared" si="512"/>
        <v>14:01:00</v>
      </c>
      <c r="G4701" s="9" t="str">
        <f t="shared" si="513"/>
        <v>August</v>
      </c>
      <c r="H4701" s="5" t="str">
        <f t="shared" si="514"/>
        <v>1977</v>
      </c>
      <c r="I4701" s="1" t="s">
        <v>9563</v>
      </c>
      <c r="J4701" s="1" t="str">
        <f t="shared" si="515"/>
        <v xml:space="preserve">Soyuz U </v>
      </c>
      <c r="K4701" s="1" t="str">
        <f t="shared" si="516"/>
        <v>Cosmos 936</v>
      </c>
      <c r="L4701" s="1" t="s">
        <v>346</v>
      </c>
      <c r="M4701" s="1">
        <v>20</v>
      </c>
      <c r="N4701" s="1">
        <f t="shared" si="517"/>
        <v>1660</v>
      </c>
      <c r="O4701" s="1" t="s">
        <v>9</v>
      </c>
    </row>
    <row r="4702" spans="1:15" x14ac:dyDescent="0.3">
      <c r="A4702" s="1" t="s">
        <v>6140</v>
      </c>
      <c r="B4702" s="1" t="s">
        <v>5</v>
      </c>
      <c r="C4702" s="1" t="str">
        <f t="shared" si="511"/>
        <v>Russia</v>
      </c>
      <c r="D4702" s="1" t="s">
        <v>9564</v>
      </c>
      <c r="E4702" s="7" t="str">
        <f>TEXT(DATE(MID(D4702, 13, 4), CHOOSE(MATCH( MID(D4702, 5, 3), {"Jan","Feb","Mar","Apr","May","Jun","Jul","Aug","Sep","Oct","Nov","Dec"}, 0), 1, 2, 3, 4, 5, 6, 7, 8, 9, 10, 11, 12), MID(D4702, 9, 2)), "yyyy-mm-dd")</f>
        <v>1977-07-29</v>
      </c>
      <c r="F4702" s="1" t="str">
        <f t="shared" si="512"/>
        <v>08:00:00</v>
      </c>
      <c r="G4702" s="9" t="str">
        <f t="shared" si="513"/>
        <v>July</v>
      </c>
      <c r="H4702" s="5" t="str">
        <f t="shared" si="514"/>
        <v>1977</v>
      </c>
      <c r="I4702" s="1" t="s">
        <v>9565</v>
      </c>
      <c r="J4702" s="1" t="str">
        <f t="shared" si="515"/>
        <v xml:space="preserve">Soyuz U </v>
      </c>
      <c r="K4702" s="1" t="str">
        <f t="shared" si="516"/>
        <v>Cosmos 935</v>
      </c>
      <c r="L4702" s="1" t="s">
        <v>346</v>
      </c>
      <c r="M4702" s="1">
        <v>20</v>
      </c>
      <c r="N4702" s="1">
        <f t="shared" si="517"/>
        <v>1660</v>
      </c>
      <c r="O4702" s="1" t="s">
        <v>9</v>
      </c>
    </row>
    <row r="4703" spans="1:15" x14ac:dyDescent="0.3">
      <c r="A4703" s="1" t="s">
        <v>6140</v>
      </c>
      <c r="B4703" s="1" t="s">
        <v>5</v>
      </c>
      <c r="C4703" s="1" t="str">
        <f t="shared" si="511"/>
        <v>Russia</v>
      </c>
      <c r="D4703" s="1" t="s">
        <v>9566</v>
      </c>
      <c r="E4703" s="7" t="str">
        <f>TEXT(DATE(MID(D4703, 13, 4), CHOOSE(MATCH( MID(D4703, 5, 3), {"Jan","Feb","Mar","Apr","May","Jun","Jul","Aug","Sep","Oct","Nov","Dec"}, 0), 1, 2, 3, 4, 5, 6, 7, 8, 9, 10, 11, 12), MID(D4703, 9, 2)), "yyyy-mm-dd")</f>
        <v>1977-07-27</v>
      </c>
      <c r="F4703" s="1" t="str">
        <f t="shared" si="512"/>
        <v>18:07:00</v>
      </c>
      <c r="G4703" s="9" t="str">
        <f t="shared" si="513"/>
        <v>July</v>
      </c>
      <c r="H4703" s="5" t="str">
        <f t="shared" si="514"/>
        <v>1977</v>
      </c>
      <c r="I4703" s="1" t="s">
        <v>9567</v>
      </c>
      <c r="J4703" s="1" t="str">
        <f t="shared" si="515"/>
        <v xml:space="preserve">Soyuz U </v>
      </c>
      <c r="K4703" s="1" t="str">
        <f t="shared" si="516"/>
        <v>Cosmos 934</v>
      </c>
      <c r="L4703" s="1" t="s">
        <v>346</v>
      </c>
      <c r="M4703" s="1">
        <v>20</v>
      </c>
      <c r="N4703" s="1">
        <f t="shared" si="517"/>
        <v>1660</v>
      </c>
      <c r="O4703" s="1" t="s">
        <v>9</v>
      </c>
    </row>
    <row r="4704" spans="1:15" x14ac:dyDescent="0.3">
      <c r="A4704" s="1" t="s">
        <v>6140</v>
      </c>
      <c r="B4704" s="1" t="s">
        <v>6272</v>
      </c>
      <c r="C4704" s="1" t="str">
        <f t="shared" si="511"/>
        <v>Kazakhstan</v>
      </c>
      <c r="D4704" s="1" t="s">
        <v>9568</v>
      </c>
      <c r="E4704" s="7" t="str">
        <f>TEXT(DATE(MID(D4704, 13, 4), CHOOSE(MATCH( MID(D4704, 5, 3), {"Jan","Feb","Mar","Apr","May","Jun","Jul","Aug","Sep","Oct","Nov","Dec"}, 0), 1, 2, 3, 4, 5, 6, 7, 8, 9, 10, 11, 12), MID(D4704, 9, 2)), "yyyy-mm-dd")</f>
        <v>1977-07-23</v>
      </c>
      <c r="F4704" s="1" t="str">
        <f t="shared" si="512"/>
        <v>21:15:00</v>
      </c>
      <c r="G4704" s="9" t="str">
        <f t="shared" si="513"/>
        <v>July</v>
      </c>
      <c r="H4704" s="5" t="str">
        <f t="shared" si="514"/>
        <v>1977</v>
      </c>
      <c r="I4704" s="1" t="s">
        <v>9569</v>
      </c>
      <c r="J4704" s="1" t="str">
        <f t="shared" si="515"/>
        <v xml:space="preserve">Proton-K/Block-DM </v>
      </c>
      <c r="K4704" s="1" t="str">
        <f t="shared" si="516"/>
        <v>Raduga 3</v>
      </c>
      <c r="L4704" s="1" t="s">
        <v>346</v>
      </c>
      <c r="M4704" s="1"/>
      <c r="N4704" s="1">
        <f t="shared" si="517"/>
        <v>0</v>
      </c>
      <c r="O4704" s="1" t="s">
        <v>9</v>
      </c>
    </row>
    <row r="4705" spans="1:15" x14ac:dyDescent="0.3">
      <c r="A4705" s="1" t="s">
        <v>6140</v>
      </c>
      <c r="B4705" s="1" t="s">
        <v>3373</v>
      </c>
      <c r="C4705" s="1" t="str">
        <f t="shared" si="511"/>
        <v>Russia</v>
      </c>
      <c r="D4705" s="1" t="s">
        <v>9570</v>
      </c>
      <c r="E4705" s="7" t="str">
        <f>TEXT(DATE(MID(D4705, 13, 4), CHOOSE(MATCH( MID(D4705, 5, 3), {"Jan","Feb","Mar","Apr","May","Jun","Jul","Aug","Sep","Oct","Nov","Dec"}, 0), 1, 2, 3, 4, 5, 6, 7, 8, 9, 10, 11, 12), MID(D4705, 9, 2)), "yyyy-mm-dd")</f>
        <v>1977-07-22</v>
      </c>
      <c r="F4705" s="1" t="str">
        <f t="shared" si="512"/>
        <v>10:00:00</v>
      </c>
      <c r="G4705" s="9" t="str">
        <f t="shared" si="513"/>
        <v>July</v>
      </c>
      <c r="H4705" s="5" t="str">
        <f t="shared" si="514"/>
        <v>1977</v>
      </c>
      <c r="I4705" s="1" t="s">
        <v>9571</v>
      </c>
      <c r="J4705" s="1" t="str">
        <f t="shared" si="515"/>
        <v xml:space="preserve">Cosmos-3M </v>
      </c>
      <c r="K4705" s="1" t="str">
        <f t="shared" si="516"/>
        <v>Cosmos 933</v>
      </c>
      <c r="L4705" s="1" t="s">
        <v>346</v>
      </c>
      <c r="M4705" s="1"/>
      <c r="N4705" s="1">
        <f t="shared" si="517"/>
        <v>0</v>
      </c>
      <c r="O4705" s="1" t="s">
        <v>9</v>
      </c>
    </row>
    <row r="4706" spans="1:15" x14ac:dyDescent="0.3">
      <c r="A4706" s="1" t="s">
        <v>6140</v>
      </c>
      <c r="B4706" s="1" t="s">
        <v>130</v>
      </c>
      <c r="C4706" s="1" t="str">
        <f t="shared" si="511"/>
        <v>Kazakhstan</v>
      </c>
      <c r="D4706" s="1" t="s">
        <v>9572</v>
      </c>
      <c r="E4706" s="7" t="str">
        <f>TEXT(DATE(MID(D4706, 13, 4), CHOOSE(MATCH( MID(D4706, 5, 3), {"Jan","Feb","Mar","Apr","May","Jun","Jul","Aug","Sep","Oct","Nov","Dec"}, 0), 1, 2, 3, 4, 5, 6, 7, 8, 9, 10, 11, 12), MID(D4706, 9, 2)), "yyyy-mm-dd")</f>
        <v>1977-07-20</v>
      </c>
      <c r="F4706" s="1" t="str">
        <f t="shared" si="512"/>
        <v>07:35:00</v>
      </c>
      <c r="G4706" s="9" t="str">
        <f t="shared" si="513"/>
        <v>July</v>
      </c>
      <c r="H4706" s="5" t="str">
        <f t="shared" si="514"/>
        <v>1977</v>
      </c>
      <c r="I4706" s="1" t="s">
        <v>9573</v>
      </c>
      <c r="J4706" s="1" t="str">
        <f t="shared" si="515"/>
        <v xml:space="preserve">Soyuz U </v>
      </c>
      <c r="K4706" s="1" t="str">
        <f t="shared" si="516"/>
        <v>Cosmos 932</v>
      </c>
      <c r="L4706" s="1" t="s">
        <v>346</v>
      </c>
      <c r="M4706" s="1">
        <v>20</v>
      </c>
      <c r="N4706" s="1">
        <f t="shared" si="517"/>
        <v>1660</v>
      </c>
      <c r="O4706" s="1" t="s">
        <v>9</v>
      </c>
    </row>
    <row r="4707" spans="1:15" x14ac:dyDescent="0.3">
      <c r="A4707" s="1" t="s">
        <v>6140</v>
      </c>
      <c r="B4707" s="1" t="s">
        <v>5</v>
      </c>
      <c r="C4707" s="1" t="str">
        <f t="shared" si="511"/>
        <v>Russia</v>
      </c>
      <c r="D4707" s="1" t="s">
        <v>9574</v>
      </c>
      <c r="E4707" s="7" t="str">
        <f>TEXT(DATE(MID(D4707, 13, 4), CHOOSE(MATCH( MID(D4707, 5, 3), {"Jan","Feb","Mar","Apr","May","Jun","Jul","Aug","Sep","Oct","Nov","Dec"}, 0), 1, 2, 3, 4, 5, 6, 7, 8, 9, 10, 11, 12), MID(D4707, 9, 2)), "yyyy-mm-dd")</f>
        <v>1977-07-20</v>
      </c>
      <c r="F4707" s="1" t="str">
        <f t="shared" si="512"/>
        <v>04:44:00</v>
      </c>
      <c r="G4707" s="9" t="str">
        <f t="shared" si="513"/>
        <v>July</v>
      </c>
      <c r="H4707" s="5" t="str">
        <f t="shared" si="514"/>
        <v>1977</v>
      </c>
      <c r="I4707" s="1" t="s">
        <v>9575</v>
      </c>
      <c r="J4707" s="1" t="str">
        <f t="shared" si="515"/>
        <v xml:space="preserve">Molniya-M /Block 2BL </v>
      </c>
      <c r="K4707" s="1" t="str">
        <f t="shared" si="516"/>
        <v>Cosmos 931</v>
      </c>
      <c r="L4707" s="1" t="s">
        <v>346</v>
      </c>
      <c r="M4707" s="1"/>
      <c r="N4707" s="1">
        <f t="shared" si="517"/>
        <v>0</v>
      </c>
      <c r="O4707" s="1" t="s">
        <v>9</v>
      </c>
    </row>
    <row r="4708" spans="1:15" x14ac:dyDescent="0.3">
      <c r="A4708" s="1" t="s">
        <v>6140</v>
      </c>
      <c r="B4708" s="1" t="s">
        <v>6482</v>
      </c>
      <c r="C4708" s="1" t="str">
        <f t="shared" si="511"/>
        <v>Russia</v>
      </c>
      <c r="D4708" s="1" t="s">
        <v>9576</v>
      </c>
      <c r="E4708" s="7" t="str">
        <f>TEXT(DATE(MID(D4708, 13, 4), CHOOSE(MATCH( MID(D4708, 5, 3), {"Jan","Feb","Mar","Apr","May","Jun","Jul","Aug","Sep","Oct","Nov","Dec"}, 0), 1, 2, 3, 4, 5, 6, 7, 8, 9, 10, 11, 12), MID(D4708, 9, 2)), "yyyy-mm-dd")</f>
        <v>1977-07-19</v>
      </c>
      <c r="F4708" s="1" t="str">
        <f t="shared" si="512"/>
        <v>08:40:00</v>
      </c>
      <c r="G4708" s="9" t="str">
        <f t="shared" si="513"/>
        <v>July</v>
      </c>
      <c r="H4708" s="5" t="str">
        <f t="shared" si="514"/>
        <v>1977</v>
      </c>
      <c r="I4708" s="1" t="s">
        <v>9577</v>
      </c>
      <c r="J4708" s="1" t="str">
        <f t="shared" si="515"/>
        <v xml:space="preserve">Cosmos-3M </v>
      </c>
      <c r="K4708" s="1" t="str">
        <f t="shared" si="516"/>
        <v>Cosmos 930</v>
      </c>
      <c r="L4708" s="1" t="s">
        <v>346</v>
      </c>
      <c r="M4708" s="1"/>
      <c r="N4708" s="1">
        <f t="shared" si="517"/>
        <v>0</v>
      </c>
      <c r="O4708" s="1" t="s">
        <v>9</v>
      </c>
    </row>
    <row r="4709" spans="1:15" x14ac:dyDescent="0.3">
      <c r="A4709" s="1" t="s">
        <v>6140</v>
      </c>
      <c r="B4709" s="1" t="s">
        <v>4200</v>
      </c>
      <c r="C4709" s="1" t="str">
        <f t="shared" si="511"/>
        <v>Kazakhstan</v>
      </c>
      <c r="D4709" s="1" t="s">
        <v>9578</v>
      </c>
      <c r="E4709" s="7" t="str">
        <f>TEXT(DATE(MID(D4709, 13, 4), CHOOSE(MATCH( MID(D4709, 5, 3), {"Jan","Feb","Mar","Apr","May","Jun","Jul","Aug","Sep","Oct","Nov","Dec"}, 0), 1, 2, 3, 4, 5, 6, 7, 8, 9, 10, 11, 12), MID(D4709, 9, 2)), "yyyy-mm-dd")</f>
        <v>1977-07-17</v>
      </c>
      <c r="F4709" s="1" t="str">
        <f t="shared" si="512"/>
        <v>09:00:00</v>
      </c>
      <c r="G4709" s="9" t="str">
        <f t="shared" si="513"/>
        <v>July</v>
      </c>
      <c r="H4709" s="5" t="str">
        <f t="shared" si="514"/>
        <v>1977</v>
      </c>
      <c r="I4709" s="1" t="s">
        <v>9579</v>
      </c>
      <c r="J4709" s="1" t="str">
        <f t="shared" si="515"/>
        <v xml:space="preserve">Proton-K </v>
      </c>
      <c r="K4709" s="1" t="str">
        <f t="shared" si="516"/>
        <v>Cosmos 929</v>
      </c>
      <c r="L4709" s="1" t="s">
        <v>346</v>
      </c>
      <c r="M4709" s="1"/>
      <c r="N4709" s="1">
        <f t="shared" si="517"/>
        <v>0</v>
      </c>
      <c r="O4709" s="1" t="s">
        <v>9</v>
      </c>
    </row>
    <row r="4710" spans="1:15" x14ac:dyDescent="0.3">
      <c r="A4710" s="1" t="s">
        <v>5722</v>
      </c>
      <c r="B4710" s="1" t="s">
        <v>3160</v>
      </c>
      <c r="C4710" s="1" t="str">
        <f t="shared" si="511"/>
        <v>USA</v>
      </c>
      <c r="D4710" s="1" t="s">
        <v>9580</v>
      </c>
      <c r="E4710" s="7" t="str">
        <f>TEXT(DATE(MID(D4710, 13, 4), CHOOSE(MATCH( MID(D4710, 5, 3), {"Jan","Feb","Mar","Apr","May","Jun","Jul","Aug","Sep","Oct","Nov","Dec"}, 0), 1, 2, 3, 4, 5, 6, 7, 8, 9, 10, 11, 12), MID(D4710, 9, 2)), "yyyy-mm-dd")</f>
        <v>1977-07-14</v>
      </c>
      <c r="F4710" s="1" t="str">
        <f t="shared" si="512"/>
        <v>10:39:00</v>
      </c>
      <c r="G4710" s="9" t="str">
        <f t="shared" si="513"/>
        <v>July</v>
      </c>
      <c r="H4710" s="5" t="str">
        <f t="shared" si="514"/>
        <v>1977</v>
      </c>
      <c r="I4710" s="1" t="s">
        <v>9581</v>
      </c>
      <c r="J4710" s="1" t="str">
        <f t="shared" si="515"/>
        <v xml:space="preserve">Delta 2914 </v>
      </c>
      <c r="K4710" s="1" t="str">
        <f t="shared" si="516"/>
        <v>GMS-1</v>
      </c>
      <c r="L4710" s="1" t="s">
        <v>346</v>
      </c>
      <c r="M4710" s="1"/>
      <c r="N4710" s="1">
        <f t="shared" si="517"/>
        <v>0</v>
      </c>
      <c r="O4710" s="1" t="s">
        <v>9</v>
      </c>
    </row>
    <row r="4711" spans="1:15" x14ac:dyDescent="0.3">
      <c r="A4711" s="1" t="s">
        <v>6140</v>
      </c>
      <c r="B4711" s="1" t="s">
        <v>3373</v>
      </c>
      <c r="C4711" s="1" t="str">
        <f t="shared" si="511"/>
        <v>Russia</v>
      </c>
      <c r="D4711" s="1" t="s">
        <v>9582</v>
      </c>
      <c r="E4711" s="7" t="str">
        <f>TEXT(DATE(MID(D4711, 13, 4), CHOOSE(MATCH( MID(D4711, 5, 3), {"Jan","Feb","Mar","Apr","May","Jun","Jul","Aug","Sep","Oct","Nov","Dec"}, 0), 1, 2, 3, 4, 5, 6, 7, 8, 9, 10, 11, 12), MID(D4711, 9, 2)), "yyyy-mm-dd")</f>
        <v>1977-07-13</v>
      </c>
      <c r="F4711" s="1" t="str">
        <f t="shared" si="512"/>
        <v>05:02:00</v>
      </c>
      <c r="G4711" s="9" t="str">
        <f t="shared" si="513"/>
        <v>July</v>
      </c>
      <c r="H4711" s="5" t="str">
        <f t="shared" si="514"/>
        <v>1977</v>
      </c>
      <c r="I4711" s="1" t="s">
        <v>9583</v>
      </c>
      <c r="J4711" s="1" t="str">
        <f t="shared" si="515"/>
        <v xml:space="preserve">Cosmos-3M </v>
      </c>
      <c r="K4711" s="1" t="str">
        <f t="shared" si="516"/>
        <v>Cosmos 928</v>
      </c>
      <c r="L4711" s="1" t="s">
        <v>346</v>
      </c>
      <c r="M4711" s="1"/>
      <c r="N4711" s="1">
        <f t="shared" si="517"/>
        <v>0</v>
      </c>
      <c r="O4711" s="1" t="s">
        <v>9</v>
      </c>
    </row>
    <row r="4712" spans="1:15" x14ac:dyDescent="0.3">
      <c r="A4712" s="1" t="s">
        <v>6140</v>
      </c>
      <c r="B4712" s="1" t="s">
        <v>5</v>
      </c>
      <c r="C4712" s="1" t="str">
        <f t="shared" si="511"/>
        <v>Russia</v>
      </c>
      <c r="D4712" s="1" t="s">
        <v>9584</v>
      </c>
      <c r="E4712" s="7" t="str">
        <f>TEXT(DATE(MID(D4712, 13, 4), CHOOSE(MATCH( MID(D4712, 5, 3), {"Jan","Feb","Mar","Apr","May","Jun","Jul","Aug","Sep","Oct","Nov","Dec"}, 0), 1, 2, 3, 4, 5, 6, 7, 8, 9, 10, 11, 12), MID(D4712, 9, 2)), "yyyy-mm-dd")</f>
        <v>1977-07-12</v>
      </c>
      <c r="F4712" s="1" t="str">
        <f t="shared" si="512"/>
        <v>09:00:00</v>
      </c>
      <c r="G4712" s="9" t="str">
        <f t="shared" si="513"/>
        <v>July</v>
      </c>
      <c r="H4712" s="5" t="str">
        <f t="shared" si="514"/>
        <v>1977</v>
      </c>
      <c r="I4712" s="1" t="s">
        <v>9585</v>
      </c>
      <c r="J4712" s="1" t="str">
        <f t="shared" si="515"/>
        <v xml:space="preserve">Soyuz U </v>
      </c>
      <c r="K4712" s="1" t="str">
        <f t="shared" si="516"/>
        <v>Cosmos 927</v>
      </c>
      <c r="L4712" s="1" t="s">
        <v>346</v>
      </c>
      <c r="M4712" s="1">
        <v>20</v>
      </c>
      <c r="N4712" s="1">
        <f t="shared" si="517"/>
        <v>1660</v>
      </c>
      <c r="O4712" s="1" t="s">
        <v>9</v>
      </c>
    </row>
    <row r="4713" spans="1:15" x14ac:dyDescent="0.3">
      <c r="A4713" s="1" t="s">
        <v>6140</v>
      </c>
      <c r="B4713" s="1" t="s">
        <v>6482</v>
      </c>
      <c r="C4713" s="1" t="str">
        <f t="shared" si="511"/>
        <v>Russia</v>
      </c>
      <c r="D4713" s="1" t="s">
        <v>9586</v>
      </c>
      <c r="E4713" s="7" t="str">
        <f>TEXT(DATE(MID(D4713, 13, 4), CHOOSE(MATCH( MID(D4713, 5, 3), {"Jan","Feb","Mar","Apr","May","Jun","Jul","Aug","Sep","Oct","Nov","Dec"}, 0), 1, 2, 3, 4, 5, 6, 7, 8, 9, 10, 11, 12), MID(D4713, 9, 2)), "yyyy-mm-dd")</f>
        <v>1977-07-08</v>
      </c>
      <c r="F4713" s="1" t="str">
        <f t="shared" si="512"/>
        <v>17:30:00</v>
      </c>
      <c r="G4713" s="9" t="str">
        <f t="shared" si="513"/>
        <v>July</v>
      </c>
      <c r="H4713" s="5" t="str">
        <f t="shared" si="514"/>
        <v>1977</v>
      </c>
      <c r="I4713" s="1" t="s">
        <v>9587</v>
      </c>
      <c r="J4713" s="1" t="str">
        <f t="shared" si="515"/>
        <v xml:space="preserve">Cosmos-3M </v>
      </c>
      <c r="K4713" s="1" t="str">
        <f t="shared" si="516"/>
        <v>Cosmos 926</v>
      </c>
      <c r="L4713" s="1" t="s">
        <v>346</v>
      </c>
      <c r="M4713" s="1"/>
      <c r="N4713" s="1">
        <f t="shared" si="517"/>
        <v>0</v>
      </c>
      <c r="O4713" s="1" t="s">
        <v>9</v>
      </c>
    </row>
    <row r="4714" spans="1:15" x14ac:dyDescent="0.3">
      <c r="A4714" s="1" t="s">
        <v>6140</v>
      </c>
      <c r="B4714" s="1" t="s">
        <v>5</v>
      </c>
      <c r="C4714" s="1" t="str">
        <f t="shared" si="511"/>
        <v>Russia</v>
      </c>
      <c r="D4714" s="1" t="s">
        <v>9588</v>
      </c>
      <c r="E4714" s="7" t="str">
        <f>TEXT(DATE(MID(D4714, 13, 4), CHOOSE(MATCH( MID(D4714, 5, 3), {"Jan","Feb","Mar","Apr","May","Jun","Jul","Aug","Sep","Oct","Nov","Dec"}, 0), 1, 2, 3, 4, 5, 6, 7, 8, 9, 10, 11, 12), MID(D4714, 9, 2)), "yyyy-mm-dd")</f>
        <v>1977-07-07</v>
      </c>
      <c r="F4714" s="1" t="str">
        <f t="shared" si="512"/>
        <v>07:25:00</v>
      </c>
      <c r="G4714" s="9" t="str">
        <f t="shared" si="513"/>
        <v>July</v>
      </c>
      <c r="H4714" s="5" t="str">
        <f t="shared" si="514"/>
        <v>1977</v>
      </c>
      <c r="I4714" s="1" t="s">
        <v>9589</v>
      </c>
      <c r="J4714" s="1" t="str">
        <f t="shared" si="515"/>
        <v xml:space="preserve">Vostok-2M </v>
      </c>
      <c r="K4714" s="1" t="str">
        <f t="shared" si="516"/>
        <v>Cosmos 925</v>
      </c>
      <c r="L4714" s="1" t="s">
        <v>346</v>
      </c>
      <c r="M4714" s="1"/>
      <c r="N4714" s="1">
        <f t="shared" si="517"/>
        <v>0</v>
      </c>
      <c r="O4714" s="1" t="s">
        <v>9</v>
      </c>
    </row>
    <row r="4715" spans="1:15" x14ac:dyDescent="0.3">
      <c r="A4715" s="1" t="s">
        <v>6140</v>
      </c>
      <c r="B4715" s="1" t="s">
        <v>6482</v>
      </c>
      <c r="C4715" s="1" t="str">
        <f t="shared" si="511"/>
        <v>Russia</v>
      </c>
      <c r="D4715" s="1" t="s">
        <v>9590</v>
      </c>
      <c r="E4715" s="7" t="str">
        <f>TEXT(DATE(MID(D4715, 13, 4), CHOOSE(MATCH( MID(D4715, 5, 3), {"Jan","Feb","Mar","Apr","May","Jun","Jul","Aug","Sep","Oct","Nov","Dec"}, 0), 1, 2, 3, 4, 5, 6, 7, 8, 9, 10, 11, 12), MID(D4715, 9, 2)), "yyyy-mm-dd")</f>
        <v>1977-07-04</v>
      </c>
      <c r="F4715" s="1" t="str">
        <f t="shared" si="512"/>
        <v>22:20:00</v>
      </c>
      <c r="G4715" s="9" t="str">
        <f t="shared" si="513"/>
        <v>July</v>
      </c>
      <c r="H4715" s="5" t="str">
        <f t="shared" si="514"/>
        <v>1977</v>
      </c>
      <c r="I4715" s="1" t="s">
        <v>9591</v>
      </c>
      <c r="J4715" s="1" t="str">
        <f t="shared" si="515"/>
        <v xml:space="preserve">Cosmos-3M </v>
      </c>
      <c r="K4715" s="1" t="str">
        <f t="shared" si="516"/>
        <v>Cosmos 924</v>
      </c>
      <c r="L4715" s="1" t="s">
        <v>346</v>
      </c>
      <c r="M4715" s="1"/>
      <c r="N4715" s="1">
        <f t="shared" si="517"/>
        <v>0</v>
      </c>
      <c r="O4715" s="1" t="s">
        <v>9</v>
      </c>
    </row>
    <row r="4716" spans="1:15" x14ac:dyDescent="0.3">
      <c r="A4716" s="1" t="s">
        <v>6140</v>
      </c>
      <c r="B4716" s="1" t="s">
        <v>3373</v>
      </c>
      <c r="C4716" s="1" t="str">
        <f t="shared" si="511"/>
        <v>Russia</v>
      </c>
      <c r="D4716" s="1" t="s">
        <v>9592</v>
      </c>
      <c r="E4716" s="7" t="str">
        <f>TEXT(DATE(MID(D4716, 13, 4), CHOOSE(MATCH( MID(D4716, 5, 3), {"Jan","Feb","Mar","Apr","May","Jun","Jul","Aug","Sep","Oct","Nov","Dec"}, 0), 1, 2, 3, 4, 5, 6, 7, 8, 9, 10, 11, 12), MID(D4716, 9, 2)), "yyyy-mm-dd")</f>
        <v>1977-07-01</v>
      </c>
      <c r="F4716" s="1" t="str">
        <f t="shared" si="512"/>
        <v>11:52:00</v>
      </c>
      <c r="G4716" s="9" t="str">
        <f t="shared" si="513"/>
        <v>July</v>
      </c>
      <c r="H4716" s="5" t="str">
        <f t="shared" si="514"/>
        <v>1977</v>
      </c>
      <c r="I4716" s="1" t="s">
        <v>9593</v>
      </c>
      <c r="J4716" s="1" t="str">
        <f t="shared" si="515"/>
        <v xml:space="preserve">Cosmos-3M </v>
      </c>
      <c r="K4716" s="1" t="str">
        <f t="shared" si="516"/>
        <v>Cosmos 923</v>
      </c>
      <c r="L4716" s="1" t="s">
        <v>346</v>
      </c>
      <c r="M4716" s="1"/>
      <c r="N4716" s="1">
        <f t="shared" si="517"/>
        <v>0</v>
      </c>
      <c r="O4716" s="1" t="s">
        <v>9</v>
      </c>
    </row>
    <row r="4717" spans="1:15" x14ac:dyDescent="0.3">
      <c r="A4717" s="1" t="s">
        <v>6140</v>
      </c>
      <c r="B4717" s="1" t="s">
        <v>5</v>
      </c>
      <c r="C4717" s="1" t="str">
        <f t="shared" si="511"/>
        <v>Russia</v>
      </c>
      <c r="D4717" s="1" t="s">
        <v>9594</v>
      </c>
      <c r="E4717" s="7" t="str">
        <f>TEXT(DATE(MID(D4717, 13, 4), CHOOSE(MATCH( MID(D4717, 5, 3), {"Jan","Feb","Mar","Apr","May","Jun","Jul","Aug","Sep","Oct","Nov","Dec"}, 0), 1, 2, 3, 4, 5, 6, 7, 8, 9, 10, 11, 12), MID(D4717, 9, 2)), "yyyy-mm-dd")</f>
        <v>1977-06-30</v>
      </c>
      <c r="F4717" s="1" t="str">
        <f t="shared" si="512"/>
        <v>14:00:00</v>
      </c>
      <c r="G4717" s="9" t="str">
        <f t="shared" si="513"/>
        <v>June</v>
      </c>
      <c r="H4717" s="5" t="str">
        <f t="shared" si="514"/>
        <v>1977</v>
      </c>
      <c r="I4717" s="1" t="s">
        <v>9595</v>
      </c>
      <c r="J4717" s="1" t="str">
        <f t="shared" si="515"/>
        <v xml:space="preserve">Soyuz U </v>
      </c>
      <c r="K4717" s="1" t="str">
        <f t="shared" si="516"/>
        <v>Cosmos 922</v>
      </c>
      <c r="L4717" s="1" t="s">
        <v>346</v>
      </c>
      <c r="M4717" s="1">
        <v>20</v>
      </c>
      <c r="N4717" s="1">
        <f t="shared" si="517"/>
        <v>1660</v>
      </c>
      <c r="O4717" s="1" t="s">
        <v>9</v>
      </c>
    </row>
    <row r="4718" spans="1:15" x14ac:dyDescent="0.3">
      <c r="A4718" s="1" t="s">
        <v>6140</v>
      </c>
      <c r="B4718" s="1" t="s">
        <v>130</v>
      </c>
      <c r="C4718" s="1" t="str">
        <f t="shared" si="511"/>
        <v>Kazakhstan</v>
      </c>
      <c r="D4718" s="1" t="s">
        <v>9596</v>
      </c>
      <c r="E4718" s="7" t="str">
        <f>TEXT(DATE(MID(D4718, 13, 4), CHOOSE(MATCH( MID(D4718, 5, 3), {"Jan","Feb","Mar","Apr","May","Jun","Jul","Aug","Sep","Oct","Nov","Dec"}, 0), 1, 2, 3, 4, 5, 6, 7, 8, 9, 10, 11, 12), MID(D4718, 9, 2)), "yyyy-mm-dd")</f>
        <v>1977-06-29</v>
      </c>
      <c r="F4718" s="1" t="str">
        <f t="shared" si="512"/>
        <v>18:34:00</v>
      </c>
      <c r="G4718" s="9" t="str">
        <f t="shared" si="513"/>
        <v>June</v>
      </c>
      <c r="H4718" s="5" t="str">
        <f t="shared" si="514"/>
        <v>1977</v>
      </c>
      <c r="I4718" s="1" t="s">
        <v>9597</v>
      </c>
      <c r="J4718" s="1" t="str">
        <f t="shared" si="515"/>
        <v xml:space="preserve">Vostok-2M </v>
      </c>
      <c r="K4718" s="1" t="str">
        <f t="shared" si="516"/>
        <v>Meteor-Priroda nÂ°2</v>
      </c>
      <c r="L4718" s="1" t="s">
        <v>346</v>
      </c>
      <c r="M4718" s="1"/>
      <c r="N4718" s="1">
        <f t="shared" si="517"/>
        <v>0</v>
      </c>
      <c r="O4718" s="1" t="s">
        <v>9</v>
      </c>
    </row>
    <row r="4719" spans="1:15" x14ac:dyDescent="0.3">
      <c r="A4719" s="1" t="s">
        <v>5603</v>
      </c>
      <c r="B4719" s="1" t="s">
        <v>27</v>
      </c>
      <c r="C4719" s="1" t="str">
        <f t="shared" si="511"/>
        <v>USA</v>
      </c>
      <c r="D4719" s="1" t="s">
        <v>9598</v>
      </c>
      <c r="E4719" s="7" t="str">
        <f>TEXT(DATE(MID(D4719, 13, 4), CHOOSE(MATCH( MID(D4719, 5, 3), {"Jan","Feb","Mar","Apr","May","Jun","Jul","Aug","Sep","Oct","Nov","Dec"}, 0), 1, 2, 3, 4, 5, 6, 7, 8, 9, 10, 11, 12), MID(D4719, 9, 2)), "yyyy-mm-dd")</f>
        <v>1977-06-27</v>
      </c>
      <c r="F4719" s="1" t="str">
        <f t="shared" si="512"/>
        <v>18:30:00</v>
      </c>
      <c r="G4719" s="9" t="str">
        <f t="shared" si="513"/>
        <v>June</v>
      </c>
      <c r="H4719" s="5" t="str">
        <f t="shared" si="514"/>
        <v>1977</v>
      </c>
      <c r="I4719" s="1" t="s">
        <v>9599</v>
      </c>
      <c r="J4719" s="1" t="str">
        <f t="shared" si="515"/>
        <v xml:space="preserve">Titan IIID </v>
      </c>
      <c r="K4719" s="1" t="str">
        <f t="shared" si="516"/>
        <v>KH9-13</v>
      </c>
      <c r="L4719" s="1" t="s">
        <v>346</v>
      </c>
      <c r="M4719" s="1"/>
      <c r="N4719" s="1">
        <f t="shared" si="517"/>
        <v>0</v>
      </c>
      <c r="O4719" s="1" t="s">
        <v>9</v>
      </c>
    </row>
    <row r="4720" spans="1:15" x14ac:dyDescent="0.3">
      <c r="A4720" s="1" t="s">
        <v>6140</v>
      </c>
      <c r="B4720" s="1" t="s">
        <v>3566</v>
      </c>
      <c r="C4720" s="1" t="str">
        <f t="shared" si="511"/>
        <v>Russia</v>
      </c>
      <c r="D4720" s="1" t="s">
        <v>9600</v>
      </c>
      <c r="E4720" s="7" t="str">
        <f>TEXT(DATE(MID(D4720, 13, 4), CHOOSE(MATCH( MID(D4720, 5, 3), {"Jan","Feb","Mar","Apr","May","Jun","Jul","Aug","Sep","Oct","Nov","Dec"}, 0), 1, 2, 3, 4, 5, 6, 7, 8, 9, 10, 11, 12), MID(D4720, 9, 2)), "yyyy-mm-dd")</f>
        <v>1977-06-24</v>
      </c>
      <c r="F4720" s="1" t="str">
        <f t="shared" si="512"/>
        <v>10:30:00</v>
      </c>
      <c r="G4720" s="9" t="str">
        <f t="shared" si="513"/>
        <v>June</v>
      </c>
      <c r="H4720" s="5" t="str">
        <f t="shared" si="514"/>
        <v>1977</v>
      </c>
      <c r="I4720" s="1" t="s">
        <v>9601</v>
      </c>
      <c r="J4720" s="1" t="str">
        <f t="shared" si="515"/>
        <v xml:space="preserve">Tsyklon-3 </v>
      </c>
      <c r="K4720" s="1" t="str">
        <f t="shared" si="516"/>
        <v>Cosmos 921</v>
      </c>
      <c r="L4720" s="1" t="s">
        <v>346</v>
      </c>
      <c r="M4720" s="1"/>
      <c r="N4720" s="1">
        <f t="shared" si="517"/>
        <v>0</v>
      </c>
      <c r="O4720" s="1" t="s">
        <v>9</v>
      </c>
    </row>
    <row r="4721" spans="1:15" x14ac:dyDescent="0.3">
      <c r="A4721" s="1" t="s">
        <v>6140</v>
      </c>
      <c r="B4721" s="1" t="s">
        <v>1630</v>
      </c>
      <c r="C4721" s="1" t="str">
        <f t="shared" si="511"/>
        <v>Kazakhstan</v>
      </c>
      <c r="D4721" s="1" t="s">
        <v>9602</v>
      </c>
      <c r="E4721" s="7" t="str">
        <f>TEXT(DATE(MID(D4721, 13, 4), CHOOSE(MATCH( MID(D4721, 5, 3), {"Jan","Feb","Mar","Apr","May","Jun","Jul","Aug","Sep","Oct","Nov","Dec"}, 0), 1, 2, 3, 4, 5, 6, 7, 8, 9, 10, 11, 12), MID(D4721, 9, 2)), "yyyy-mm-dd")</f>
        <v>1977-06-24</v>
      </c>
      <c r="F4721" s="1" t="str">
        <f t="shared" si="512"/>
        <v>05:41:00</v>
      </c>
      <c r="G4721" s="9" t="str">
        <f t="shared" si="513"/>
        <v>June</v>
      </c>
      <c r="H4721" s="5" t="str">
        <f t="shared" si="514"/>
        <v>1977</v>
      </c>
      <c r="I4721" s="1" t="s">
        <v>9603</v>
      </c>
      <c r="J4721" s="1" t="str">
        <f t="shared" si="515"/>
        <v xml:space="preserve">Molniya-M /Block ML </v>
      </c>
      <c r="K4721" s="1" t="str">
        <f t="shared" si="516"/>
        <v>Molniya-1 nÂ°69</v>
      </c>
      <c r="L4721" s="1" t="s">
        <v>346</v>
      </c>
      <c r="M4721" s="1"/>
      <c r="N4721" s="1">
        <f t="shared" si="517"/>
        <v>0</v>
      </c>
      <c r="O4721" s="1" t="s">
        <v>9</v>
      </c>
    </row>
    <row r="4722" spans="1:15" x14ac:dyDescent="0.3">
      <c r="A4722" s="1" t="s">
        <v>5556</v>
      </c>
      <c r="B4722" s="1" t="s">
        <v>5557</v>
      </c>
      <c r="C4722" s="1" t="str">
        <f t="shared" si="511"/>
        <v>USA</v>
      </c>
      <c r="D4722" s="1" t="s">
        <v>9604</v>
      </c>
      <c r="E4722" s="7" t="str">
        <f>TEXT(DATE(MID(D4722, 13, 4), CHOOSE(MATCH( MID(D4722, 5, 3), {"Jan","Feb","Mar","Apr","May","Jun","Jul","Aug","Sep","Oct","Nov","Dec"}, 0), 1, 2, 3, 4, 5, 6, 7, 8, 9, 10, 11, 12), MID(D4722, 9, 2)), "yyyy-mm-dd")</f>
        <v>1977-06-23</v>
      </c>
      <c r="F4722" s="1" t="str">
        <f t="shared" si="512"/>
        <v>08:17:00</v>
      </c>
      <c r="G4722" s="9" t="str">
        <f t="shared" si="513"/>
        <v>June</v>
      </c>
      <c r="H4722" s="5" t="str">
        <f t="shared" si="514"/>
        <v>1977</v>
      </c>
      <c r="I4722" s="1" t="s">
        <v>9605</v>
      </c>
      <c r="J4722" s="1" t="str">
        <f t="shared" si="515"/>
        <v xml:space="preserve">Atlas-E/F SGS-1 </v>
      </c>
      <c r="K4722" s="1" t="str">
        <f t="shared" si="516"/>
        <v>NTS-2</v>
      </c>
      <c r="L4722" s="1" t="s">
        <v>346</v>
      </c>
      <c r="M4722" s="1"/>
      <c r="N4722" s="1">
        <f t="shared" si="517"/>
        <v>0</v>
      </c>
      <c r="O4722" s="1" t="s">
        <v>9</v>
      </c>
    </row>
    <row r="4723" spans="1:15" x14ac:dyDescent="0.3">
      <c r="A4723" s="1" t="s">
        <v>6140</v>
      </c>
      <c r="B4723" s="1" t="s">
        <v>130</v>
      </c>
      <c r="C4723" s="1" t="str">
        <f t="shared" si="511"/>
        <v>Kazakhstan</v>
      </c>
      <c r="D4723" s="1" t="s">
        <v>9606</v>
      </c>
      <c r="E4723" s="7" t="str">
        <f>TEXT(DATE(MID(D4723, 13, 4), CHOOSE(MATCH( MID(D4723, 5, 3), {"Jan","Feb","Mar","Apr","May","Jun","Jul","Aug","Sep","Oct","Nov","Dec"}, 0), 1, 2, 3, 4, 5, 6, 7, 8, 9, 10, 11, 12), MID(D4723, 9, 2)), "yyyy-mm-dd")</f>
        <v>1977-06-22</v>
      </c>
      <c r="F4723" s="1" t="str">
        <f t="shared" si="512"/>
        <v>08:00:00</v>
      </c>
      <c r="G4723" s="9" t="str">
        <f t="shared" si="513"/>
        <v>June</v>
      </c>
      <c r="H4723" s="5" t="str">
        <f t="shared" si="514"/>
        <v>1977</v>
      </c>
      <c r="I4723" s="1" t="s">
        <v>9607</v>
      </c>
      <c r="J4723" s="1" t="str">
        <f t="shared" si="515"/>
        <v xml:space="preserve">Soyuz U </v>
      </c>
      <c r="K4723" s="1" t="str">
        <f t="shared" si="516"/>
        <v>Cosmos 920</v>
      </c>
      <c r="L4723" s="1" t="s">
        <v>346</v>
      </c>
      <c r="M4723" s="1">
        <v>20</v>
      </c>
      <c r="N4723" s="1">
        <f t="shared" si="517"/>
        <v>1660</v>
      </c>
      <c r="O4723" s="1" t="s">
        <v>9</v>
      </c>
    </row>
    <row r="4724" spans="1:15" x14ac:dyDescent="0.3">
      <c r="A4724" s="1" t="s">
        <v>6140</v>
      </c>
      <c r="B4724" s="1" t="s">
        <v>1561</v>
      </c>
      <c r="C4724" s="1" t="str">
        <f t="shared" si="511"/>
        <v>Russia</v>
      </c>
      <c r="D4724" s="1" t="s">
        <v>9608</v>
      </c>
      <c r="E4724" s="7" t="str">
        <f>TEXT(DATE(MID(D4724, 13, 4), CHOOSE(MATCH( MID(D4724, 5, 3), {"Jan","Feb","Mar","Apr","May","Jun","Jul","Aug","Sep","Oct","Nov","Dec"}, 0), 1, 2, 3, 4, 5, 6, 7, 8, 9, 10, 11, 12), MID(D4724, 9, 2)), "yyyy-mm-dd")</f>
        <v>1977-06-18</v>
      </c>
      <c r="F4724" s="1" t="str">
        <f t="shared" si="512"/>
        <v>10:30:00</v>
      </c>
      <c r="G4724" s="9" t="str">
        <f t="shared" si="513"/>
        <v>June</v>
      </c>
      <c r="H4724" s="5" t="str">
        <f t="shared" si="514"/>
        <v>1977</v>
      </c>
      <c r="I4724" s="1" t="s">
        <v>9609</v>
      </c>
      <c r="J4724" s="1" t="str">
        <f t="shared" si="515"/>
        <v xml:space="preserve">Cosmos-2 (63SM) </v>
      </c>
      <c r="K4724" s="1" t="str">
        <f t="shared" si="516"/>
        <v>Cosmos 919</v>
      </c>
      <c r="L4724" s="1" t="s">
        <v>346</v>
      </c>
      <c r="M4724" s="1"/>
      <c r="N4724" s="1">
        <f t="shared" si="517"/>
        <v>0</v>
      </c>
      <c r="O4724" s="1" t="s">
        <v>9</v>
      </c>
    </row>
    <row r="4725" spans="1:15" x14ac:dyDescent="0.3">
      <c r="A4725" s="1" t="s">
        <v>6140</v>
      </c>
      <c r="B4725" s="1" t="s">
        <v>3926</v>
      </c>
      <c r="C4725" s="1" t="str">
        <f t="shared" si="511"/>
        <v>Kazakhstan</v>
      </c>
      <c r="D4725" s="1" t="s">
        <v>9610</v>
      </c>
      <c r="E4725" s="7" t="str">
        <f>TEXT(DATE(MID(D4725, 13, 4), CHOOSE(MATCH( MID(D4725, 5, 3), {"Jan","Feb","Mar","Apr","May","Jun","Jul","Aug","Sep","Oct","Nov","Dec"}, 0), 1, 2, 3, 4, 5, 6, 7, 8, 9, 10, 11, 12), MID(D4725, 9, 2)), "yyyy-mm-dd")</f>
        <v>1977-06-17</v>
      </c>
      <c r="F4725" s="1" t="str">
        <f t="shared" si="512"/>
        <v>07:23:00</v>
      </c>
      <c r="G4725" s="9" t="str">
        <f t="shared" si="513"/>
        <v>June</v>
      </c>
      <c r="H4725" s="5" t="str">
        <f t="shared" si="514"/>
        <v>1977</v>
      </c>
      <c r="I4725" s="1" t="s">
        <v>9611</v>
      </c>
      <c r="J4725" s="1" t="str">
        <f t="shared" si="515"/>
        <v xml:space="preserve">Tsyklon-2 </v>
      </c>
      <c r="K4725" s="1" t="str">
        <f t="shared" si="516"/>
        <v>Cosmos 918</v>
      </c>
      <c r="L4725" s="1" t="s">
        <v>346</v>
      </c>
      <c r="M4725" s="1"/>
      <c r="N4725" s="1">
        <f t="shared" si="517"/>
        <v>0</v>
      </c>
      <c r="O4725" s="1" t="s">
        <v>9</v>
      </c>
    </row>
    <row r="4726" spans="1:15" x14ac:dyDescent="0.3">
      <c r="A4726" s="1" t="s">
        <v>6140</v>
      </c>
      <c r="B4726" s="1" t="s">
        <v>4882</v>
      </c>
      <c r="C4726" s="1" t="str">
        <f t="shared" si="511"/>
        <v>Russia</v>
      </c>
      <c r="D4726" s="1" t="s">
        <v>9612</v>
      </c>
      <c r="E4726" s="7" t="str">
        <f>TEXT(DATE(MID(D4726, 13, 4), CHOOSE(MATCH( MID(D4726, 5, 3), {"Jan","Feb","Mar","Apr","May","Jun","Jul","Aug","Sep","Oct","Nov","Dec"}, 0), 1, 2, 3, 4, 5, 6, 7, 8, 9, 10, 11, 12), MID(D4726, 9, 2)), "yyyy-mm-dd")</f>
        <v>1977-06-17</v>
      </c>
      <c r="F4726" s="1" t="str">
        <f t="shared" si="512"/>
        <v>03:30:00</v>
      </c>
      <c r="G4726" s="9" t="str">
        <f t="shared" si="513"/>
        <v>June</v>
      </c>
      <c r="H4726" s="5" t="str">
        <f t="shared" si="514"/>
        <v>1977</v>
      </c>
      <c r="I4726" s="1" t="s">
        <v>9613</v>
      </c>
      <c r="J4726" s="1" t="str">
        <f t="shared" si="515"/>
        <v xml:space="preserve">Cosmos-3M </v>
      </c>
      <c r="K4726" s="1" t="str">
        <f t="shared" si="516"/>
        <v>Signe 3</v>
      </c>
      <c r="L4726" s="1" t="s">
        <v>346</v>
      </c>
      <c r="M4726" s="1"/>
      <c r="N4726" s="1">
        <f t="shared" si="517"/>
        <v>0</v>
      </c>
      <c r="O4726" s="1" t="s">
        <v>9</v>
      </c>
    </row>
    <row r="4727" spans="1:15" x14ac:dyDescent="0.3">
      <c r="A4727" s="1" t="s">
        <v>5722</v>
      </c>
      <c r="B4727" s="1" t="s">
        <v>3160</v>
      </c>
      <c r="C4727" s="1" t="str">
        <f t="shared" si="511"/>
        <v>USA</v>
      </c>
      <c r="D4727" s="1" t="s">
        <v>9614</v>
      </c>
      <c r="E4727" s="7" t="str">
        <f>TEXT(DATE(MID(D4727, 13, 4), CHOOSE(MATCH( MID(D4727, 5, 3), {"Jan","Feb","Mar","Apr","May","Jun","Jul","Aug","Sep","Oct","Nov","Dec"}, 0), 1, 2, 3, 4, 5, 6, 7, 8, 9, 10, 11, 12), MID(D4727, 9, 2)), "yyyy-mm-dd")</f>
        <v>1977-06-16</v>
      </c>
      <c r="F4727" s="1" t="str">
        <f t="shared" si="512"/>
        <v>10:51:00</v>
      </c>
      <c r="G4727" s="9" t="str">
        <f t="shared" si="513"/>
        <v>June</v>
      </c>
      <c r="H4727" s="5" t="str">
        <f t="shared" si="514"/>
        <v>1977</v>
      </c>
      <c r="I4727" s="1" t="s">
        <v>9615</v>
      </c>
      <c r="J4727" s="1" t="str">
        <f t="shared" si="515"/>
        <v xml:space="preserve">Delta 2914 </v>
      </c>
      <c r="K4727" s="1" t="str">
        <f t="shared" si="516"/>
        <v>GOES-B</v>
      </c>
      <c r="L4727" s="1" t="s">
        <v>346</v>
      </c>
      <c r="M4727" s="1"/>
      <c r="N4727" s="1">
        <f t="shared" si="517"/>
        <v>0</v>
      </c>
      <c r="O4727" s="1" t="s">
        <v>9</v>
      </c>
    </row>
    <row r="4728" spans="1:15" x14ac:dyDescent="0.3">
      <c r="A4728" s="1" t="s">
        <v>6140</v>
      </c>
      <c r="B4728" s="1" t="s">
        <v>5</v>
      </c>
      <c r="C4728" s="1" t="str">
        <f t="shared" si="511"/>
        <v>Russia</v>
      </c>
      <c r="D4728" s="1" t="s">
        <v>9616</v>
      </c>
      <c r="E4728" s="7" t="str">
        <f>TEXT(DATE(MID(D4728, 13, 4), CHOOSE(MATCH( MID(D4728, 5, 3), {"Jan","Feb","Mar","Apr","May","Jun","Jul","Aug","Sep","Oct","Nov","Dec"}, 0), 1, 2, 3, 4, 5, 6, 7, 8, 9, 10, 11, 12), MID(D4728, 9, 2)), "yyyy-mm-dd")</f>
        <v>1977-06-16</v>
      </c>
      <c r="F4728" s="1" t="str">
        <f t="shared" si="512"/>
        <v>01:58:00</v>
      </c>
      <c r="G4728" s="9" t="str">
        <f t="shared" si="513"/>
        <v>June</v>
      </c>
      <c r="H4728" s="5" t="str">
        <f t="shared" si="514"/>
        <v>1977</v>
      </c>
      <c r="I4728" s="1" t="s">
        <v>9617</v>
      </c>
      <c r="J4728" s="1" t="str">
        <f t="shared" si="515"/>
        <v xml:space="preserve">Molniya-M /Block 2BL </v>
      </c>
      <c r="K4728" s="1" t="str">
        <f t="shared" si="516"/>
        <v>Cosmos 917</v>
      </c>
      <c r="L4728" s="1" t="s">
        <v>346</v>
      </c>
      <c r="M4728" s="1"/>
      <c r="N4728" s="1">
        <f t="shared" si="517"/>
        <v>0</v>
      </c>
      <c r="O4728" s="1" t="s">
        <v>9</v>
      </c>
    </row>
    <row r="4729" spans="1:15" x14ac:dyDescent="0.3">
      <c r="A4729" s="1" t="s">
        <v>6140</v>
      </c>
      <c r="B4729" s="1" t="s">
        <v>212</v>
      </c>
      <c r="C4729" s="1" t="str">
        <f t="shared" si="511"/>
        <v>Russia</v>
      </c>
      <c r="D4729" s="1" t="s">
        <v>9618</v>
      </c>
      <c r="E4729" s="7" t="str">
        <f>TEXT(DATE(MID(D4729, 13, 4), CHOOSE(MATCH( MID(D4729, 5, 3), {"Jan","Feb","Mar","Apr","May","Jun","Jul","Aug","Sep","Oct","Nov","Dec"}, 0), 1, 2, 3, 4, 5, 6, 7, 8, 9, 10, 11, 12), MID(D4729, 9, 2)), "yyyy-mm-dd")</f>
        <v>1977-06-10</v>
      </c>
      <c r="F4729" s="1" t="str">
        <f t="shared" si="512"/>
        <v>08:00:00</v>
      </c>
      <c r="G4729" s="9" t="str">
        <f t="shared" si="513"/>
        <v>June</v>
      </c>
      <c r="H4729" s="5" t="str">
        <f t="shared" si="514"/>
        <v>1977</v>
      </c>
      <c r="I4729" s="1" t="s">
        <v>9619</v>
      </c>
      <c r="J4729" s="1" t="str">
        <f t="shared" si="515"/>
        <v xml:space="preserve">Soyuz U </v>
      </c>
      <c r="K4729" s="1" t="str">
        <f t="shared" si="516"/>
        <v>Cosmos 916</v>
      </c>
      <c r="L4729" s="1" t="s">
        <v>346</v>
      </c>
      <c r="M4729" s="1">
        <v>20</v>
      </c>
      <c r="N4729" s="1">
        <f t="shared" si="517"/>
        <v>1660</v>
      </c>
      <c r="O4729" s="1" t="s">
        <v>9</v>
      </c>
    </row>
    <row r="4730" spans="1:15" x14ac:dyDescent="0.3">
      <c r="A4730" s="1" t="s">
        <v>6140</v>
      </c>
      <c r="B4730" s="1" t="s">
        <v>5</v>
      </c>
      <c r="C4730" s="1" t="str">
        <f t="shared" si="511"/>
        <v>Russia</v>
      </c>
      <c r="D4730" s="1" t="s">
        <v>9620</v>
      </c>
      <c r="E4730" s="7" t="str">
        <f>TEXT(DATE(MID(D4730, 13, 4), CHOOSE(MATCH( MID(D4730, 5, 3), {"Jan","Feb","Mar","Apr","May","Jun","Jul","Aug","Sep","Oct","Nov","Dec"}, 0), 1, 2, 3, 4, 5, 6, 7, 8, 9, 10, 11, 12), MID(D4730, 9, 2)), "yyyy-mm-dd")</f>
        <v>1977-06-08</v>
      </c>
      <c r="F4730" s="1" t="str">
        <f t="shared" si="512"/>
        <v>14:00:00</v>
      </c>
      <c r="G4730" s="9" t="str">
        <f t="shared" si="513"/>
        <v>June</v>
      </c>
      <c r="H4730" s="5" t="str">
        <f t="shared" si="514"/>
        <v>1977</v>
      </c>
      <c r="I4730" s="1" t="s">
        <v>9621</v>
      </c>
      <c r="J4730" s="1" t="str">
        <f t="shared" si="515"/>
        <v xml:space="preserve">Soyuz U </v>
      </c>
      <c r="K4730" s="1" t="str">
        <f t="shared" si="516"/>
        <v>Cosmos 915</v>
      </c>
      <c r="L4730" s="1" t="s">
        <v>346</v>
      </c>
      <c r="M4730" s="1">
        <v>20</v>
      </c>
      <c r="N4730" s="1">
        <f t="shared" si="517"/>
        <v>1660</v>
      </c>
      <c r="O4730" s="1" t="s">
        <v>9</v>
      </c>
    </row>
    <row r="4731" spans="1:15" x14ac:dyDescent="0.3">
      <c r="A4731" s="1" t="s">
        <v>5722</v>
      </c>
      <c r="B4731" s="1" t="s">
        <v>8845</v>
      </c>
      <c r="C4731" s="1" t="str">
        <f t="shared" si="511"/>
        <v>USA</v>
      </c>
      <c r="D4731" s="1" t="s">
        <v>9622</v>
      </c>
      <c r="E4731" s="7" t="str">
        <f>TEXT(DATE(MID(D4731, 13, 4), CHOOSE(MATCH( MID(D4731, 5, 3), {"Jan","Feb","Mar","Apr","May","Jun","Jul","Aug","Sep","Oct","Nov","Dec"}, 0), 1, 2, 3, 4, 5, 6, 7, 8, 9, 10, 11, 12), MID(D4731, 9, 2)), "yyyy-mm-dd")</f>
        <v>1977-06-05</v>
      </c>
      <c r="F4731" s="1" t="str">
        <f t="shared" si="512"/>
        <v>02:59:00</v>
      </c>
      <c r="G4731" s="9" t="str">
        <f t="shared" si="513"/>
        <v>June</v>
      </c>
      <c r="H4731" s="5" t="str">
        <f t="shared" si="514"/>
        <v>1977</v>
      </c>
      <c r="I4731" s="1" t="s">
        <v>9623</v>
      </c>
      <c r="J4731" s="1" t="str">
        <f t="shared" si="515"/>
        <v xml:space="preserve">Thor-LV2F Star-ISS </v>
      </c>
      <c r="K4731" s="1" t="str">
        <f t="shared" si="516"/>
        <v>DMSP-5D-F2</v>
      </c>
      <c r="L4731" s="1" t="s">
        <v>346</v>
      </c>
      <c r="M4731" s="1"/>
      <c r="N4731" s="1">
        <f t="shared" si="517"/>
        <v>0</v>
      </c>
      <c r="O4731" s="1" t="s">
        <v>9</v>
      </c>
    </row>
    <row r="4732" spans="1:15" x14ac:dyDescent="0.3">
      <c r="A4732" s="1" t="s">
        <v>6140</v>
      </c>
      <c r="B4732" s="1" t="s">
        <v>130</v>
      </c>
      <c r="C4732" s="1" t="str">
        <f t="shared" si="511"/>
        <v>Kazakhstan</v>
      </c>
      <c r="D4732" s="1" t="s">
        <v>9624</v>
      </c>
      <c r="E4732" s="7" t="str">
        <f>TEXT(DATE(MID(D4732, 13, 4), CHOOSE(MATCH( MID(D4732, 5, 3), {"Jan","Feb","Mar","Apr","May","Jun","Jul","Aug","Sep","Oct","Nov","Dec"}, 0), 1, 2, 3, 4, 5, 6, 7, 8, 9, 10, 11, 12), MID(D4732, 9, 2)), "yyyy-mm-dd")</f>
        <v>1977-05-31</v>
      </c>
      <c r="F4732" s="1" t="str">
        <f t="shared" si="512"/>
        <v>07:30:00</v>
      </c>
      <c r="G4732" s="9" t="str">
        <f t="shared" si="513"/>
        <v>May</v>
      </c>
      <c r="H4732" s="5" t="str">
        <f t="shared" si="514"/>
        <v>1977</v>
      </c>
      <c r="I4732" s="1" t="s">
        <v>9625</v>
      </c>
      <c r="J4732" s="1" t="str">
        <f t="shared" si="515"/>
        <v xml:space="preserve">Soyuz U </v>
      </c>
      <c r="K4732" s="1" t="str">
        <f t="shared" si="516"/>
        <v>Cosmos 914</v>
      </c>
      <c r="L4732" s="1" t="s">
        <v>346</v>
      </c>
      <c r="M4732" s="1">
        <v>20</v>
      </c>
      <c r="N4732" s="1">
        <f t="shared" si="517"/>
        <v>1660</v>
      </c>
      <c r="O4732" s="1" t="s">
        <v>9</v>
      </c>
    </row>
    <row r="4733" spans="1:15" x14ac:dyDescent="0.3">
      <c r="A4733" s="1" t="s">
        <v>6140</v>
      </c>
      <c r="B4733" s="1" t="s">
        <v>3373</v>
      </c>
      <c r="C4733" s="1" t="str">
        <f t="shared" si="511"/>
        <v>Russia</v>
      </c>
      <c r="D4733" s="1" t="s">
        <v>9626</v>
      </c>
      <c r="E4733" s="7" t="str">
        <f>TEXT(DATE(MID(D4733, 13, 4), CHOOSE(MATCH( MID(D4733, 5, 3), {"Jan","Feb","Mar","Apr","May","Jun","Jul","Aug","Sep","Oct","Nov","Dec"}, 0), 1, 2, 3, 4, 5, 6, 7, 8, 9, 10, 11, 12), MID(D4733, 9, 2)), "yyyy-mm-dd")</f>
        <v>1977-05-30</v>
      </c>
      <c r="F4733" s="1" t="str">
        <f t="shared" si="512"/>
        <v>22:30:00</v>
      </c>
      <c r="G4733" s="9" t="str">
        <f t="shared" si="513"/>
        <v>May</v>
      </c>
      <c r="H4733" s="5" t="str">
        <f t="shared" si="514"/>
        <v>1977</v>
      </c>
      <c r="I4733" s="1" t="s">
        <v>9627</v>
      </c>
      <c r="J4733" s="1" t="str">
        <f t="shared" si="515"/>
        <v xml:space="preserve">Cosmos-3M </v>
      </c>
      <c r="K4733" s="1" t="str">
        <f t="shared" si="516"/>
        <v>Cosmos 913</v>
      </c>
      <c r="L4733" s="1" t="s">
        <v>346</v>
      </c>
      <c r="M4733" s="1"/>
      <c r="N4733" s="1">
        <f t="shared" si="517"/>
        <v>0</v>
      </c>
      <c r="O4733" s="1" t="s">
        <v>9</v>
      </c>
    </row>
    <row r="4734" spans="1:15" x14ac:dyDescent="0.3">
      <c r="A4734" s="1" t="s">
        <v>5556</v>
      </c>
      <c r="B4734" s="1" t="s">
        <v>4149</v>
      </c>
      <c r="C4734" s="1" t="str">
        <f t="shared" si="511"/>
        <v>USA</v>
      </c>
      <c r="D4734" s="1" t="s">
        <v>9628</v>
      </c>
      <c r="E4734" s="7" t="str">
        <f>TEXT(DATE(MID(D4734, 13, 4), CHOOSE(MATCH( MID(D4734, 5, 3), {"Jan","Feb","Mar","Apr","May","Jun","Jul","Aug","Sep","Oct","Nov","Dec"}, 0), 1, 2, 3, 4, 5, 6, 7, 8, 9, 10, 11, 12), MID(D4734, 9, 2)), "yyyy-mm-dd")</f>
        <v>1977-05-26</v>
      </c>
      <c r="F4734" s="1" t="str">
        <f t="shared" si="512"/>
        <v>21:47:00</v>
      </c>
      <c r="G4734" s="9" t="str">
        <f t="shared" si="513"/>
        <v>May</v>
      </c>
      <c r="H4734" s="5" t="str">
        <f t="shared" si="514"/>
        <v>1977</v>
      </c>
      <c r="I4734" s="1" t="s">
        <v>9629</v>
      </c>
      <c r="J4734" s="1" t="str">
        <f t="shared" si="515"/>
        <v xml:space="preserve">Atlas-SLV3D Centaur-D1AR </v>
      </c>
      <c r="K4734" s="1" t="str">
        <f t="shared" si="516"/>
        <v>Intelsat 4A F4</v>
      </c>
      <c r="L4734" s="1" t="s">
        <v>346</v>
      </c>
      <c r="M4734" s="1"/>
      <c r="N4734" s="1">
        <f t="shared" si="517"/>
        <v>0</v>
      </c>
      <c r="O4734" s="1" t="s">
        <v>9</v>
      </c>
    </row>
    <row r="4735" spans="1:15" x14ac:dyDescent="0.3">
      <c r="A4735" s="1" t="s">
        <v>6140</v>
      </c>
      <c r="B4735" s="1" t="s">
        <v>5</v>
      </c>
      <c r="C4735" s="1" t="str">
        <f t="shared" si="511"/>
        <v>Russia</v>
      </c>
      <c r="D4735" s="1" t="s">
        <v>9630</v>
      </c>
      <c r="E4735" s="7" t="str">
        <f>TEXT(DATE(MID(D4735, 13, 4), CHOOSE(MATCH( MID(D4735, 5, 3), {"Jan","Feb","Mar","Apr","May","Jun","Jul","Aug","Sep","Oct","Nov","Dec"}, 0), 1, 2, 3, 4, 5, 6, 7, 8, 9, 10, 11, 12), MID(D4735, 9, 2)), "yyyy-mm-dd")</f>
        <v>1977-05-26</v>
      </c>
      <c r="F4735" s="1" t="str">
        <f t="shared" si="512"/>
        <v>07:00:00</v>
      </c>
      <c r="G4735" s="9" t="str">
        <f t="shared" si="513"/>
        <v>May</v>
      </c>
      <c r="H4735" s="5" t="str">
        <f t="shared" si="514"/>
        <v>1977</v>
      </c>
      <c r="I4735" s="1" t="s">
        <v>9631</v>
      </c>
      <c r="J4735" s="1" t="str">
        <f t="shared" si="515"/>
        <v xml:space="preserve">Soyuz U </v>
      </c>
      <c r="K4735" s="1" t="str">
        <f t="shared" si="516"/>
        <v>Cosmos 912</v>
      </c>
      <c r="L4735" s="1" t="s">
        <v>346</v>
      </c>
      <c r="M4735" s="1">
        <v>20</v>
      </c>
      <c r="N4735" s="1">
        <f t="shared" si="517"/>
        <v>1660</v>
      </c>
      <c r="O4735" s="1" t="s">
        <v>9</v>
      </c>
    </row>
    <row r="4736" spans="1:15" x14ac:dyDescent="0.3">
      <c r="A4736" s="1" t="s">
        <v>6140</v>
      </c>
      <c r="B4736" s="1" t="s">
        <v>6482</v>
      </c>
      <c r="C4736" s="1" t="str">
        <f t="shared" si="511"/>
        <v>Russia</v>
      </c>
      <c r="D4736" s="1" t="s">
        <v>9632</v>
      </c>
      <c r="E4736" s="7" t="str">
        <f>TEXT(DATE(MID(D4736, 13, 4), CHOOSE(MATCH( MID(D4736, 5, 3), {"Jan","Feb","Mar","Apr","May","Jun","Jul","Aug","Sep","Oct","Nov","Dec"}, 0), 1, 2, 3, 4, 5, 6, 7, 8, 9, 10, 11, 12), MID(D4736, 9, 2)), "yyyy-mm-dd")</f>
        <v>1977-05-25</v>
      </c>
      <c r="F4736" s="1" t="str">
        <f t="shared" si="512"/>
        <v>11:00:00</v>
      </c>
      <c r="G4736" s="9" t="str">
        <f t="shared" si="513"/>
        <v>May</v>
      </c>
      <c r="H4736" s="5" t="str">
        <f t="shared" si="514"/>
        <v>1977</v>
      </c>
      <c r="I4736" s="1" t="s">
        <v>9633</v>
      </c>
      <c r="J4736" s="1" t="str">
        <f t="shared" si="515"/>
        <v xml:space="preserve">Cosmos-3M </v>
      </c>
      <c r="K4736" s="1" t="str">
        <f t="shared" si="516"/>
        <v>Cosmos 911</v>
      </c>
      <c r="L4736" s="1" t="s">
        <v>346</v>
      </c>
      <c r="M4736" s="1"/>
      <c r="N4736" s="1">
        <f t="shared" si="517"/>
        <v>0</v>
      </c>
      <c r="O4736" s="1" t="s">
        <v>9</v>
      </c>
    </row>
    <row r="4737" spans="1:15" x14ac:dyDescent="0.3">
      <c r="A4737" s="1" t="s">
        <v>5556</v>
      </c>
      <c r="B4737" s="1" t="s">
        <v>9371</v>
      </c>
      <c r="C4737" s="1" t="str">
        <f t="shared" si="511"/>
        <v>USA</v>
      </c>
      <c r="D4737" s="1" t="s">
        <v>9634</v>
      </c>
      <c r="E4737" s="7" t="str">
        <f>TEXT(DATE(MID(D4737, 13, 4), CHOOSE(MATCH( MID(D4737, 5, 3), {"Jan","Feb","Mar","Apr","May","Jun","Jul","Aug","Sep","Oct","Nov","Dec"}, 0), 1, 2, 3, 4, 5, 6, 7, 8, 9, 10, 11, 12), MID(D4737, 9, 2)), "yyyy-mm-dd")</f>
        <v>1977-05-23</v>
      </c>
      <c r="F4737" s="1" t="str">
        <f t="shared" si="512"/>
        <v>18:13:00</v>
      </c>
      <c r="G4737" s="9" t="str">
        <f t="shared" si="513"/>
        <v>May</v>
      </c>
      <c r="H4737" s="5" t="str">
        <f t="shared" si="514"/>
        <v>1977</v>
      </c>
      <c r="I4737" s="1" t="s">
        <v>9635</v>
      </c>
      <c r="J4737" s="1" t="str">
        <f t="shared" si="515"/>
        <v xml:space="preserve">Atlas-SLV3A Agena-D </v>
      </c>
      <c r="K4737" s="1" t="str">
        <f t="shared" si="516"/>
        <v>AFP-827 (Canyon-7)</v>
      </c>
      <c r="L4737" s="1" t="s">
        <v>346</v>
      </c>
      <c r="M4737" s="1"/>
      <c r="N4737" s="1">
        <f t="shared" si="517"/>
        <v>0</v>
      </c>
      <c r="O4737" s="1" t="s">
        <v>9</v>
      </c>
    </row>
    <row r="4738" spans="1:15" x14ac:dyDescent="0.3">
      <c r="A4738" s="1" t="s">
        <v>6140</v>
      </c>
      <c r="B4738" s="1" t="s">
        <v>3926</v>
      </c>
      <c r="C4738" s="1" t="str">
        <f t="shared" ref="C4738:C4801" si="518">TRIM(MID(B4738, FIND("|", SUBSTITUTE(B4738, ",", "|", LEN(B4738) - LEN(SUBSTITUTE(B4738,",", "" )))) + 1, LEN(B4738)))</f>
        <v>Kazakhstan</v>
      </c>
      <c r="D4738" s="1" t="s">
        <v>9636</v>
      </c>
      <c r="E4738" s="7" t="str">
        <f>TEXT(DATE(MID(D4738, 13, 4), CHOOSE(MATCH( MID(D4738, 5, 3), {"Jan","Feb","Mar","Apr","May","Jun","Jul","Aug","Sep","Oct","Nov","Dec"}, 0), 1, 2, 3, 4, 5, 6, 7, 8, 9, 10, 11, 12), MID(D4738, 9, 2)), "yyyy-mm-dd")</f>
        <v>1977-05-23</v>
      </c>
      <c r="F4738" s="1" t="str">
        <f t="shared" ref="F4738:F4801" si="519">IF(ISNUMBER(FIND(":", D4738)), MID(D4738, FIND(":", D4738)-2, 5) &amp; ":00", "00:00:00")</f>
        <v>12:14:00</v>
      </c>
      <c r="G4738" s="9" t="str">
        <f t="shared" ref="G4738:G4801" si="520">TEXT(E4738, "mmmm")</f>
        <v>May</v>
      </c>
      <c r="H4738" s="5" t="str">
        <f t="shared" ref="H4738:H4801" si="521">TEXT(E4738, "yyyy")</f>
        <v>1977</v>
      </c>
      <c r="I4738" s="1" t="s">
        <v>9637</v>
      </c>
      <c r="J4738" s="1" t="str">
        <f t="shared" ref="J4738:J4801" si="522">LEFT(I4738, FIND("|", I4738) - 1)</f>
        <v xml:space="preserve">Tsyklon-2 </v>
      </c>
      <c r="K4738" s="1" t="str">
        <f t="shared" ref="K4738:K4801" si="523">MID(I4738, FIND("|", I4738) + 2, LEN(I4738))</f>
        <v>Cosmos 910</v>
      </c>
      <c r="L4738" s="1" t="s">
        <v>346</v>
      </c>
      <c r="M4738" s="1"/>
      <c r="N4738" s="1">
        <f t="shared" si="517"/>
        <v>0</v>
      </c>
      <c r="O4738" s="1" t="s">
        <v>257</v>
      </c>
    </row>
    <row r="4739" spans="1:15" x14ac:dyDescent="0.3">
      <c r="A4739" s="1" t="s">
        <v>6140</v>
      </c>
      <c r="B4739" s="1" t="s">
        <v>6482</v>
      </c>
      <c r="C4739" s="1" t="str">
        <f t="shared" si="518"/>
        <v>Russia</v>
      </c>
      <c r="D4739" s="1" t="s">
        <v>9638</v>
      </c>
      <c r="E4739" s="7" t="str">
        <f>TEXT(DATE(MID(D4739, 13, 4), CHOOSE(MATCH( MID(D4739, 5, 3), {"Jan","Feb","Mar","Apr","May","Jun","Jul","Aug","Sep","Oct","Nov","Dec"}, 0), 1, 2, 3, 4, 5, 6, 7, 8, 9, 10, 11, 12), MID(D4739, 9, 2)), "yyyy-mm-dd")</f>
        <v>1977-05-19</v>
      </c>
      <c r="F4739" s="1" t="str">
        <f t="shared" si="519"/>
        <v>16:30:00</v>
      </c>
      <c r="G4739" s="9" t="str">
        <f t="shared" si="520"/>
        <v>May</v>
      </c>
      <c r="H4739" s="5" t="str">
        <f t="shared" si="521"/>
        <v>1977</v>
      </c>
      <c r="I4739" s="1" t="s">
        <v>9639</v>
      </c>
      <c r="J4739" s="1" t="str">
        <f t="shared" si="522"/>
        <v xml:space="preserve">Cosmos-3M </v>
      </c>
      <c r="K4739" s="1" t="str">
        <f t="shared" si="523"/>
        <v>Cosmos 909</v>
      </c>
      <c r="L4739" s="1" t="s">
        <v>346</v>
      </c>
      <c r="M4739" s="1"/>
      <c r="N4739" s="1">
        <f t="shared" ref="N4739:N4802" si="524">M4739 * 83</f>
        <v>0</v>
      </c>
      <c r="O4739" s="1" t="s">
        <v>9</v>
      </c>
    </row>
    <row r="4740" spans="1:15" x14ac:dyDescent="0.3">
      <c r="A4740" s="1" t="s">
        <v>6140</v>
      </c>
      <c r="B4740" s="1" t="s">
        <v>130</v>
      </c>
      <c r="C4740" s="1" t="str">
        <f t="shared" si="518"/>
        <v>Kazakhstan</v>
      </c>
      <c r="D4740" s="1" t="s">
        <v>9640</v>
      </c>
      <c r="E4740" s="7" t="str">
        <f>TEXT(DATE(MID(D4740, 13, 4), CHOOSE(MATCH( MID(D4740, 5, 3), {"Jan","Feb","Mar","Apr","May","Jun","Jul","Aug","Sep","Oct","Nov","Dec"}, 0), 1, 2, 3, 4, 5, 6, 7, 8, 9, 10, 11, 12), MID(D4740, 9, 2)), "yyyy-mm-dd")</f>
        <v>1977-05-17</v>
      </c>
      <c r="F4740" s="1" t="str">
        <f t="shared" si="519"/>
        <v>10:10:00</v>
      </c>
      <c r="G4740" s="9" t="str">
        <f t="shared" si="520"/>
        <v>May</v>
      </c>
      <c r="H4740" s="5" t="str">
        <f t="shared" si="521"/>
        <v>1977</v>
      </c>
      <c r="I4740" s="1" t="s">
        <v>9641</v>
      </c>
      <c r="J4740" s="1" t="str">
        <f t="shared" si="522"/>
        <v xml:space="preserve">Soyuz U </v>
      </c>
      <c r="K4740" s="1" t="str">
        <f t="shared" si="523"/>
        <v>Cosmos 908</v>
      </c>
      <c r="L4740" s="1" t="s">
        <v>346</v>
      </c>
      <c r="M4740" s="1">
        <v>20</v>
      </c>
      <c r="N4740" s="1">
        <f t="shared" si="524"/>
        <v>1660</v>
      </c>
      <c r="O4740" s="1" t="s">
        <v>9</v>
      </c>
    </row>
    <row r="4741" spans="1:15" x14ac:dyDescent="0.3">
      <c r="A4741" s="1" t="s">
        <v>5603</v>
      </c>
      <c r="B4741" s="1" t="s">
        <v>11</v>
      </c>
      <c r="C4741" s="1" t="str">
        <f t="shared" si="518"/>
        <v>USA</v>
      </c>
      <c r="D4741" s="1" t="s">
        <v>9642</v>
      </c>
      <c r="E4741" s="7" t="str">
        <f>TEXT(DATE(MID(D4741, 13, 4), CHOOSE(MATCH( MID(D4741, 5, 3), {"Jan","Feb","Mar","Apr","May","Jun","Jul","Aug","Sep","Oct","Nov","Dec"}, 0), 1, 2, 3, 4, 5, 6, 7, 8, 9, 10, 11, 12), MID(D4741, 9, 2)), "yyyy-mm-dd")</f>
        <v>1977-05-12</v>
      </c>
      <c r="F4741" s="1" t="str">
        <f t="shared" si="519"/>
        <v>14:26:00</v>
      </c>
      <c r="G4741" s="9" t="str">
        <f t="shared" si="520"/>
        <v>May</v>
      </c>
      <c r="H4741" s="5" t="str">
        <f t="shared" si="521"/>
        <v>1977</v>
      </c>
      <c r="I4741" s="1" t="s">
        <v>9643</v>
      </c>
      <c r="J4741" s="1" t="str">
        <f t="shared" si="522"/>
        <v xml:space="preserve">Titan III(23)C </v>
      </c>
      <c r="K4741" s="1" t="str">
        <f t="shared" si="523"/>
        <v>DSCS-II 7&amp;8</v>
      </c>
      <c r="L4741" s="1" t="s">
        <v>346</v>
      </c>
      <c r="M4741" s="1"/>
      <c r="N4741" s="1">
        <f t="shared" si="524"/>
        <v>0</v>
      </c>
      <c r="O4741" s="1" t="s">
        <v>9</v>
      </c>
    </row>
    <row r="4742" spans="1:15" x14ac:dyDescent="0.3">
      <c r="A4742" s="1" t="s">
        <v>6140</v>
      </c>
      <c r="B4742" s="1" t="s">
        <v>212</v>
      </c>
      <c r="C4742" s="1" t="str">
        <f t="shared" si="518"/>
        <v>Russia</v>
      </c>
      <c r="D4742" s="1" t="s">
        <v>9644</v>
      </c>
      <c r="E4742" s="7" t="str">
        <f>TEXT(DATE(MID(D4742, 13, 4), CHOOSE(MATCH( MID(D4742, 5, 3), {"Jan","Feb","Mar","Apr","May","Jun","Jul","Aug","Sep","Oct","Nov","Dec"}, 0), 1, 2, 3, 4, 5, 6, 7, 8, 9, 10, 11, 12), MID(D4742, 9, 2)), "yyyy-mm-dd")</f>
        <v>1977-05-05</v>
      </c>
      <c r="F4742" s="1" t="str">
        <f t="shared" si="519"/>
        <v>14:00:00</v>
      </c>
      <c r="G4742" s="9" t="str">
        <f t="shared" si="520"/>
        <v>May</v>
      </c>
      <c r="H4742" s="5" t="str">
        <f t="shared" si="521"/>
        <v>1977</v>
      </c>
      <c r="I4742" s="1" t="s">
        <v>9645</v>
      </c>
      <c r="J4742" s="1" t="str">
        <f t="shared" si="522"/>
        <v xml:space="preserve">Soyuz U </v>
      </c>
      <c r="K4742" s="1" t="str">
        <f t="shared" si="523"/>
        <v>Cosmos 907</v>
      </c>
      <c r="L4742" s="1" t="s">
        <v>346</v>
      </c>
      <c r="M4742" s="1">
        <v>20</v>
      </c>
      <c r="N4742" s="1">
        <f t="shared" si="524"/>
        <v>1660</v>
      </c>
      <c r="O4742" s="1" t="s">
        <v>9</v>
      </c>
    </row>
    <row r="4743" spans="1:15" x14ac:dyDescent="0.3">
      <c r="A4743" s="1" t="s">
        <v>6140</v>
      </c>
      <c r="B4743" s="1" t="s">
        <v>5</v>
      </c>
      <c r="C4743" s="1" t="str">
        <f t="shared" si="518"/>
        <v>Russia</v>
      </c>
      <c r="D4743" s="1" t="s">
        <v>9646</v>
      </c>
      <c r="E4743" s="7" t="str">
        <f>TEXT(DATE(MID(D4743, 13, 4), CHOOSE(MATCH( MID(D4743, 5, 3), {"Jan","Feb","Mar","Apr","May","Jun","Jul","Aug","Sep","Oct","Nov","Dec"}, 0), 1, 2, 3, 4, 5, 6, 7, 8, 9, 10, 11, 12), MID(D4743, 9, 2)), "yyyy-mm-dd")</f>
        <v>1977-04-28</v>
      </c>
      <c r="F4743" s="1" t="str">
        <f t="shared" si="519"/>
        <v>09:10:00</v>
      </c>
      <c r="G4743" s="9" t="str">
        <f t="shared" si="520"/>
        <v>April</v>
      </c>
      <c r="H4743" s="5" t="str">
        <f t="shared" si="521"/>
        <v>1977</v>
      </c>
      <c r="I4743" s="1" t="s">
        <v>9647</v>
      </c>
      <c r="J4743" s="1" t="str">
        <f t="shared" si="522"/>
        <v xml:space="preserve">Molniya-M /Block ML </v>
      </c>
      <c r="K4743" s="1" t="str">
        <f t="shared" si="523"/>
        <v>Molniya-3 nÂ°68</v>
      </c>
      <c r="L4743" s="1" t="s">
        <v>346</v>
      </c>
      <c r="M4743" s="1"/>
      <c r="N4743" s="1">
        <f t="shared" si="524"/>
        <v>0</v>
      </c>
      <c r="O4743" s="1" t="s">
        <v>9</v>
      </c>
    </row>
    <row r="4744" spans="1:15" x14ac:dyDescent="0.3">
      <c r="A4744" s="1" t="s">
        <v>6140</v>
      </c>
      <c r="B4744" s="1" t="s">
        <v>4882</v>
      </c>
      <c r="C4744" s="1" t="str">
        <f t="shared" si="518"/>
        <v>Russia</v>
      </c>
      <c r="D4744" s="1" t="s">
        <v>9648</v>
      </c>
      <c r="E4744" s="7" t="str">
        <f>TEXT(DATE(MID(D4744, 13, 4), CHOOSE(MATCH( MID(D4744, 5, 3), {"Jan","Feb","Mar","Apr","May","Jun","Jul","Aug","Sep","Oct","Nov","Dec"}, 0), 1, 2, 3, 4, 5, 6, 7, 8, 9, 10, 11, 12), MID(D4744, 9, 2)), "yyyy-mm-dd")</f>
        <v>1977-04-27</v>
      </c>
      <c r="F4744" s="1" t="str">
        <f t="shared" si="519"/>
        <v>03:30:00</v>
      </c>
      <c r="G4744" s="9" t="str">
        <f t="shared" si="520"/>
        <v>April</v>
      </c>
      <c r="H4744" s="5" t="str">
        <f t="shared" si="521"/>
        <v>1977</v>
      </c>
      <c r="I4744" s="1" t="s">
        <v>9649</v>
      </c>
      <c r="J4744" s="1" t="str">
        <f t="shared" si="522"/>
        <v xml:space="preserve">Cosmos-3M </v>
      </c>
      <c r="K4744" s="1" t="str">
        <f t="shared" si="523"/>
        <v>Cosmos 906</v>
      </c>
      <c r="L4744" s="1" t="s">
        <v>346</v>
      </c>
      <c r="M4744" s="1"/>
      <c r="N4744" s="1">
        <f t="shared" si="524"/>
        <v>0</v>
      </c>
      <c r="O4744" s="1" t="s">
        <v>9</v>
      </c>
    </row>
    <row r="4745" spans="1:15" x14ac:dyDescent="0.3">
      <c r="A4745" s="1" t="s">
        <v>6140</v>
      </c>
      <c r="B4745" s="1" t="s">
        <v>212</v>
      </c>
      <c r="C4745" s="1" t="str">
        <f t="shared" si="518"/>
        <v>Russia</v>
      </c>
      <c r="D4745" s="1" t="s">
        <v>9650</v>
      </c>
      <c r="E4745" s="7" t="str">
        <f>TEXT(DATE(MID(D4745, 13, 4), CHOOSE(MATCH( MID(D4745, 5, 3), {"Jan","Feb","Mar","Apr","May","Jun","Jul","Aug","Sep","Oct","Nov","Dec"}, 0), 1, 2, 3, 4, 5, 6, 7, 8, 9, 10, 11, 12), MID(D4745, 9, 2)), "yyyy-mm-dd")</f>
        <v>1977-04-26</v>
      </c>
      <c r="F4745" s="1" t="str">
        <f t="shared" si="519"/>
        <v>14:45:00</v>
      </c>
      <c r="G4745" s="9" t="str">
        <f t="shared" si="520"/>
        <v>April</v>
      </c>
      <c r="H4745" s="5" t="str">
        <f t="shared" si="521"/>
        <v>1977</v>
      </c>
      <c r="I4745" s="1" t="s">
        <v>9651</v>
      </c>
      <c r="J4745" s="1" t="str">
        <f t="shared" si="522"/>
        <v xml:space="preserve">Soyuz U </v>
      </c>
      <c r="K4745" s="1" t="str">
        <f t="shared" si="523"/>
        <v>Cosmos 905</v>
      </c>
      <c r="L4745" s="1" t="s">
        <v>346</v>
      </c>
      <c r="M4745" s="1">
        <v>20</v>
      </c>
      <c r="N4745" s="1">
        <f t="shared" si="524"/>
        <v>1660</v>
      </c>
      <c r="O4745" s="1" t="s">
        <v>9</v>
      </c>
    </row>
    <row r="4746" spans="1:15" x14ac:dyDescent="0.3">
      <c r="A4746" s="1" t="s">
        <v>5722</v>
      </c>
      <c r="B4746" s="1" t="s">
        <v>3478</v>
      </c>
      <c r="C4746" s="1" t="str">
        <f t="shared" si="518"/>
        <v>USA</v>
      </c>
      <c r="D4746" s="1" t="s">
        <v>9652</v>
      </c>
      <c r="E4746" s="7" t="str">
        <f>TEXT(DATE(MID(D4746, 13, 4), CHOOSE(MATCH( MID(D4746, 5, 3), {"Jan","Feb","Mar","Apr","May","Jun","Jul","Aug","Sep","Oct","Nov","Dec"}, 0), 1, 2, 3, 4, 5, 6, 7, 8, 9, 10, 11, 12), MID(D4746, 9, 2)), "yyyy-mm-dd")</f>
        <v>1977-04-20</v>
      </c>
      <c r="F4746" s="1" t="str">
        <f t="shared" si="519"/>
        <v>10:15:00</v>
      </c>
      <c r="G4746" s="9" t="str">
        <f t="shared" si="520"/>
        <v>April</v>
      </c>
      <c r="H4746" s="5" t="str">
        <f t="shared" si="521"/>
        <v>1977</v>
      </c>
      <c r="I4746" s="1" t="s">
        <v>9653</v>
      </c>
      <c r="J4746" s="1" t="str">
        <f t="shared" si="522"/>
        <v xml:space="preserve">Delta 2914 </v>
      </c>
      <c r="K4746" s="1" t="str">
        <f t="shared" si="523"/>
        <v>ESA-GEOS-1</v>
      </c>
      <c r="L4746" s="1" t="s">
        <v>346</v>
      </c>
      <c r="M4746" s="1"/>
      <c r="N4746" s="1">
        <f t="shared" si="524"/>
        <v>0</v>
      </c>
      <c r="O4746" s="1" t="s">
        <v>117</v>
      </c>
    </row>
    <row r="4747" spans="1:15" x14ac:dyDescent="0.3">
      <c r="A4747" s="1" t="s">
        <v>6140</v>
      </c>
      <c r="B4747" s="1" t="s">
        <v>130</v>
      </c>
      <c r="C4747" s="1" t="str">
        <f t="shared" si="518"/>
        <v>Kazakhstan</v>
      </c>
      <c r="D4747" s="1" t="s">
        <v>9654</v>
      </c>
      <c r="E4747" s="7" t="str">
        <f>TEXT(DATE(MID(D4747, 13, 4), CHOOSE(MATCH( MID(D4747, 5, 3), {"Jan","Feb","Mar","Apr","May","Jun","Jul","Aug","Sep","Oct","Nov","Dec"}, 0), 1, 2, 3, 4, 5, 6, 7, 8, 9, 10, 11, 12), MID(D4747, 9, 2)), "yyyy-mm-dd")</f>
        <v>1977-04-20</v>
      </c>
      <c r="F4747" s="1" t="str">
        <f t="shared" si="519"/>
        <v>09:00:00</v>
      </c>
      <c r="G4747" s="9" t="str">
        <f t="shared" si="520"/>
        <v>April</v>
      </c>
      <c r="H4747" s="5" t="str">
        <f t="shared" si="521"/>
        <v>1977</v>
      </c>
      <c r="I4747" s="1" t="s">
        <v>9655</v>
      </c>
      <c r="J4747" s="1" t="str">
        <f t="shared" si="522"/>
        <v xml:space="preserve">Soyuz U </v>
      </c>
      <c r="K4747" s="1" t="str">
        <f t="shared" si="523"/>
        <v>Cosmos 904</v>
      </c>
      <c r="L4747" s="1" t="s">
        <v>346</v>
      </c>
      <c r="M4747" s="1">
        <v>20</v>
      </c>
      <c r="N4747" s="1">
        <f t="shared" si="524"/>
        <v>1660</v>
      </c>
      <c r="O4747" s="1" t="s">
        <v>9</v>
      </c>
    </row>
    <row r="4748" spans="1:15" x14ac:dyDescent="0.3">
      <c r="A4748" s="1" t="s">
        <v>6140</v>
      </c>
      <c r="B4748" s="1" t="s">
        <v>212</v>
      </c>
      <c r="C4748" s="1" t="str">
        <f t="shared" si="518"/>
        <v>Russia</v>
      </c>
      <c r="D4748" s="1" t="s">
        <v>9656</v>
      </c>
      <c r="E4748" s="7" t="str">
        <f>TEXT(DATE(MID(D4748, 13, 4), CHOOSE(MATCH( MID(D4748, 5, 3), {"Jan","Feb","Mar","Apr","May","Jun","Jul","Aug","Sep","Oct","Nov","Dec"}, 0), 1, 2, 3, 4, 5, 6, 7, 8, 9, 10, 11, 12), MID(D4748, 9, 2)), "yyyy-mm-dd")</f>
        <v>1977-04-11</v>
      </c>
      <c r="F4748" s="1" t="str">
        <f t="shared" si="519"/>
        <v>01:38:00</v>
      </c>
      <c r="G4748" s="9" t="str">
        <f t="shared" si="520"/>
        <v>April</v>
      </c>
      <c r="H4748" s="5" t="str">
        <f t="shared" si="521"/>
        <v>1977</v>
      </c>
      <c r="I4748" s="1" t="s">
        <v>9657</v>
      </c>
      <c r="J4748" s="1" t="str">
        <f t="shared" si="522"/>
        <v xml:space="preserve">Molniya-M /Block 2BL </v>
      </c>
      <c r="K4748" s="1" t="str">
        <f t="shared" si="523"/>
        <v>Cosmos 903</v>
      </c>
      <c r="L4748" s="1" t="s">
        <v>346</v>
      </c>
      <c r="M4748" s="1"/>
      <c r="N4748" s="1">
        <f t="shared" si="524"/>
        <v>0</v>
      </c>
      <c r="O4748" s="1" t="s">
        <v>9</v>
      </c>
    </row>
    <row r="4749" spans="1:15" x14ac:dyDescent="0.3">
      <c r="A4749" s="1" t="s">
        <v>6140</v>
      </c>
      <c r="B4749" s="1" t="s">
        <v>5</v>
      </c>
      <c r="C4749" s="1" t="str">
        <f t="shared" si="518"/>
        <v>Russia</v>
      </c>
      <c r="D4749" s="1" t="s">
        <v>9658</v>
      </c>
      <c r="E4749" s="7" t="str">
        <f>TEXT(DATE(MID(D4749, 13, 4), CHOOSE(MATCH( MID(D4749, 5, 3), {"Jan","Feb","Mar","Apr","May","Jun","Jul","Aug","Sep","Oct","Nov","Dec"}, 0), 1, 2, 3, 4, 5, 6, 7, 8, 9, 10, 11, 12), MID(D4749, 9, 2)), "yyyy-mm-dd")</f>
        <v>1977-04-07</v>
      </c>
      <c r="F4749" s="1" t="str">
        <f t="shared" si="519"/>
        <v>08:59:00</v>
      </c>
      <c r="G4749" s="9" t="str">
        <f t="shared" si="520"/>
        <v>April</v>
      </c>
      <c r="H4749" s="5" t="str">
        <f t="shared" si="521"/>
        <v>1977</v>
      </c>
      <c r="I4749" s="1" t="s">
        <v>9659</v>
      </c>
      <c r="J4749" s="1" t="str">
        <f t="shared" si="522"/>
        <v xml:space="preserve">Soyuz U </v>
      </c>
      <c r="K4749" s="1" t="str">
        <f t="shared" si="523"/>
        <v>Cosmos 902</v>
      </c>
      <c r="L4749" s="1" t="s">
        <v>346</v>
      </c>
      <c r="M4749" s="1">
        <v>20</v>
      </c>
      <c r="N4749" s="1">
        <f t="shared" si="524"/>
        <v>1660</v>
      </c>
      <c r="O4749" s="1" t="s">
        <v>9</v>
      </c>
    </row>
    <row r="4750" spans="1:15" x14ac:dyDescent="0.3">
      <c r="A4750" s="1" t="s">
        <v>6140</v>
      </c>
      <c r="B4750" s="1" t="s">
        <v>1561</v>
      </c>
      <c r="C4750" s="1" t="str">
        <f t="shared" si="518"/>
        <v>Russia</v>
      </c>
      <c r="D4750" s="1" t="s">
        <v>9660</v>
      </c>
      <c r="E4750" s="7" t="str">
        <f>TEXT(DATE(MID(D4750, 13, 4), CHOOSE(MATCH( MID(D4750, 5, 3), {"Jan","Feb","Mar","Apr","May","Jun","Jul","Aug","Sep","Oct","Nov","Dec"}, 0), 1, 2, 3, 4, 5, 6, 7, 8, 9, 10, 11, 12), MID(D4750, 9, 2)), "yyyy-mm-dd")</f>
        <v>1977-04-05</v>
      </c>
      <c r="F4750" s="1" t="str">
        <f t="shared" si="519"/>
        <v>10:30:00</v>
      </c>
      <c r="G4750" s="9" t="str">
        <f t="shared" si="520"/>
        <v>April</v>
      </c>
      <c r="H4750" s="5" t="str">
        <f t="shared" si="521"/>
        <v>1977</v>
      </c>
      <c r="I4750" s="1" t="s">
        <v>9661</v>
      </c>
      <c r="J4750" s="1" t="str">
        <f t="shared" si="522"/>
        <v xml:space="preserve">Cosmos-2 (63SM) </v>
      </c>
      <c r="K4750" s="1" t="str">
        <f t="shared" si="523"/>
        <v>Cosmos 901</v>
      </c>
      <c r="L4750" s="1" t="s">
        <v>346</v>
      </c>
      <c r="M4750" s="1"/>
      <c r="N4750" s="1">
        <f t="shared" si="524"/>
        <v>0</v>
      </c>
      <c r="O4750" s="1" t="s">
        <v>9</v>
      </c>
    </row>
    <row r="4751" spans="1:15" x14ac:dyDescent="0.3">
      <c r="A4751" s="1" t="s">
        <v>6140</v>
      </c>
      <c r="B4751" s="1" t="s">
        <v>212</v>
      </c>
      <c r="C4751" s="1" t="str">
        <f t="shared" si="518"/>
        <v>Russia</v>
      </c>
      <c r="D4751" s="1" t="s">
        <v>9662</v>
      </c>
      <c r="E4751" s="7" t="str">
        <f>TEXT(DATE(MID(D4751, 13, 4), CHOOSE(MATCH( MID(D4751, 5, 3), {"Jan","Feb","Mar","Apr","May","Jun","Jul","Aug","Sep","Oct","Nov","Dec"}, 0), 1, 2, 3, 4, 5, 6, 7, 8, 9, 10, 11, 12), MID(D4751, 9, 2)), "yyyy-mm-dd")</f>
        <v>1977-04-05</v>
      </c>
      <c r="F4751" s="1" t="str">
        <f t="shared" si="519"/>
        <v>02:05:00</v>
      </c>
      <c r="G4751" s="9" t="str">
        <f t="shared" si="520"/>
        <v>April</v>
      </c>
      <c r="H4751" s="5" t="str">
        <f t="shared" si="521"/>
        <v>1977</v>
      </c>
      <c r="I4751" s="1" t="s">
        <v>9663</v>
      </c>
      <c r="J4751" s="1" t="str">
        <f t="shared" si="522"/>
        <v xml:space="preserve">Vostok-2M </v>
      </c>
      <c r="K4751" s="1" t="str">
        <f t="shared" si="523"/>
        <v>Meteor nÂ°37</v>
      </c>
      <c r="L4751" s="1" t="s">
        <v>346</v>
      </c>
      <c r="M4751" s="1"/>
      <c r="N4751" s="1">
        <f t="shared" si="524"/>
        <v>0</v>
      </c>
      <c r="O4751" s="1" t="s">
        <v>9</v>
      </c>
    </row>
    <row r="4752" spans="1:15" x14ac:dyDescent="0.3">
      <c r="A4752" s="1" t="s">
        <v>6140</v>
      </c>
      <c r="B4752" s="1" t="s">
        <v>6482</v>
      </c>
      <c r="C4752" s="1" t="str">
        <f t="shared" si="518"/>
        <v>Russia</v>
      </c>
      <c r="D4752" s="1" t="s">
        <v>9664</v>
      </c>
      <c r="E4752" s="7" t="str">
        <f>TEXT(DATE(MID(D4752, 13, 4), CHOOSE(MATCH( MID(D4752, 5, 3), {"Jan","Feb","Mar","Apr","May","Jun","Jul","Aug","Sep","Oct","Nov","Dec"}, 0), 1, 2, 3, 4, 5, 6, 7, 8, 9, 10, 11, 12), MID(D4752, 9, 2)), "yyyy-mm-dd")</f>
        <v>1977-03-29</v>
      </c>
      <c r="F4752" s="1" t="str">
        <f t="shared" si="519"/>
        <v>23:00:00</v>
      </c>
      <c r="G4752" s="9" t="str">
        <f t="shared" si="520"/>
        <v>March</v>
      </c>
      <c r="H4752" s="5" t="str">
        <f t="shared" si="521"/>
        <v>1977</v>
      </c>
      <c r="I4752" s="1" t="s">
        <v>9665</v>
      </c>
      <c r="J4752" s="1" t="str">
        <f t="shared" si="522"/>
        <v xml:space="preserve">Cosmos-3M </v>
      </c>
      <c r="K4752" s="1" t="str">
        <f t="shared" si="523"/>
        <v>Cosmos 900</v>
      </c>
      <c r="L4752" s="1" t="s">
        <v>346</v>
      </c>
      <c r="M4752" s="1"/>
      <c r="N4752" s="1">
        <f t="shared" si="524"/>
        <v>0</v>
      </c>
      <c r="O4752" s="1" t="s">
        <v>9</v>
      </c>
    </row>
    <row r="4753" spans="1:15" x14ac:dyDescent="0.3">
      <c r="A4753" s="1" t="s">
        <v>6140</v>
      </c>
      <c r="B4753" s="1" t="s">
        <v>6482</v>
      </c>
      <c r="C4753" s="1" t="str">
        <f t="shared" si="518"/>
        <v>Russia</v>
      </c>
      <c r="D4753" s="1" t="s">
        <v>9666</v>
      </c>
      <c r="E4753" s="7" t="str">
        <f>TEXT(DATE(MID(D4753, 13, 4), CHOOSE(MATCH( MID(D4753, 5, 3), {"Jan","Feb","Mar","Apr","May","Jun","Jul","Aug","Sep","Oct","Nov","Dec"}, 0), 1, 2, 3, 4, 5, 6, 7, 8, 9, 10, 11, 12), MID(D4753, 9, 2)), "yyyy-mm-dd")</f>
        <v>1977-03-24</v>
      </c>
      <c r="F4753" s="1" t="str">
        <f t="shared" si="519"/>
        <v>22:11:00</v>
      </c>
      <c r="G4753" s="9" t="str">
        <f t="shared" si="520"/>
        <v>March</v>
      </c>
      <c r="H4753" s="5" t="str">
        <f t="shared" si="521"/>
        <v>1977</v>
      </c>
      <c r="I4753" s="1" t="s">
        <v>9667</v>
      </c>
      <c r="J4753" s="1" t="str">
        <f t="shared" si="522"/>
        <v xml:space="preserve">Cosmos-3M </v>
      </c>
      <c r="K4753" s="1" t="str">
        <f t="shared" si="523"/>
        <v>Cosmos 899</v>
      </c>
      <c r="L4753" s="1" t="s">
        <v>346</v>
      </c>
      <c r="M4753" s="1"/>
      <c r="N4753" s="1">
        <f t="shared" si="524"/>
        <v>0</v>
      </c>
      <c r="O4753" s="1" t="s">
        <v>9</v>
      </c>
    </row>
    <row r="4754" spans="1:15" x14ac:dyDescent="0.3">
      <c r="A4754" s="1" t="s">
        <v>6140</v>
      </c>
      <c r="B4754" s="1" t="s">
        <v>5</v>
      </c>
      <c r="C4754" s="1" t="str">
        <f t="shared" si="518"/>
        <v>Russia</v>
      </c>
      <c r="D4754" s="1" t="s">
        <v>9668</v>
      </c>
      <c r="E4754" s="7" t="str">
        <f>TEXT(DATE(MID(D4754, 13, 4), CHOOSE(MATCH( MID(D4754, 5, 3), {"Jan","Feb","Mar","Apr","May","Jun","Jul","Aug","Sep","Oct","Nov","Dec"}, 0), 1, 2, 3, 4, 5, 6, 7, 8, 9, 10, 11, 12), MID(D4754, 9, 2)), "yyyy-mm-dd")</f>
        <v>1977-03-24</v>
      </c>
      <c r="F4754" s="1" t="str">
        <f t="shared" si="519"/>
        <v>11:51:00</v>
      </c>
      <c r="G4754" s="9" t="str">
        <f t="shared" si="520"/>
        <v>March</v>
      </c>
      <c r="H4754" s="5" t="str">
        <f t="shared" si="521"/>
        <v>1977</v>
      </c>
      <c r="I4754" s="1" t="s">
        <v>9669</v>
      </c>
      <c r="J4754" s="1" t="str">
        <f t="shared" si="522"/>
        <v xml:space="preserve">Molniya-M /Block ML </v>
      </c>
      <c r="K4754" s="1" t="str">
        <f t="shared" si="523"/>
        <v>Molniya-1 nÂ°67</v>
      </c>
      <c r="L4754" s="1" t="s">
        <v>346</v>
      </c>
      <c r="M4754" s="1"/>
      <c r="N4754" s="1">
        <f t="shared" si="524"/>
        <v>0</v>
      </c>
      <c r="O4754" s="1" t="s">
        <v>9</v>
      </c>
    </row>
    <row r="4755" spans="1:15" x14ac:dyDescent="0.3">
      <c r="A4755" s="1" t="s">
        <v>6140</v>
      </c>
      <c r="B4755" s="1" t="s">
        <v>212</v>
      </c>
      <c r="C4755" s="1" t="str">
        <f t="shared" si="518"/>
        <v>Russia</v>
      </c>
      <c r="D4755" s="1" t="s">
        <v>9670</v>
      </c>
      <c r="E4755" s="7" t="str">
        <f>TEXT(DATE(MID(D4755, 13, 4), CHOOSE(MATCH( MID(D4755, 5, 3), {"Jan","Feb","Mar","Apr","May","Jun","Jul","Aug","Sep","Oct","Nov","Dec"}, 0), 1, 2, 3, 4, 5, 6, 7, 8, 9, 10, 11, 12), MID(D4755, 9, 2)), "yyyy-mm-dd")</f>
        <v>1977-03-17</v>
      </c>
      <c r="F4755" s="1" t="str">
        <f t="shared" si="519"/>
        <v>08:30:00</v>
      </c>
      <c r="G4755" s="9" t="str">
        <f t="shared" si="520"/>
        <v>March</v>
      </c>
      <c r="H4755" s="5" t="str">
        <f t="shared" si="521"/>
        <v>1977</v>
      </c>
      <c r="I4755" s="1" t="s">
        <v>9671</v>
      </c>
      <c r="J4755" s="1" t="str">
        <f t="shared" si="522"/>
        <v xml:space="preserve">Soyuz U </v>
      </c>
      <c r="K4755" s="1" t="str">
        <f t="shared" si="523"/>
        <v>Cosmos 898</v>
      </c>
      <c r="L4755" s="1" t="s">
        <v>346</v>
      </c>
      <c r="M4755" s="1">
        <v>20</v>
      </c>
      <c r="N4755" s="1">
        <f t="shared" si="524"/>
        <v>1660</v>
      </c>
      <c r="O4755" s="1" t="s">
        <v>9</v>
      </c>
    </row>
    <row r="4756" spans="1:15" x14ac:dyDescent="0.3">
      <c r="A4756" s="1" t="s">
        <v>5722</v>
      </c>
      <c r="B4756" s="1" t="s">
        <v>4249</v>
      </c>
      <c r="C4756" s="1" t="str">
        <f t="shared" si="518"/>
        <v>USA</v>
      </c>
      <c r="D4756" s="1" t="s">
        <v>9672</v>
      </c>
      <c r="E4756" s="7" t="str">
        <f>TEXT(DATE(MID(D4756, 13, 4), CHOOSE(MATCH( MID(D4756, 5, 3), {"Jan","Feb","Mar","Apr","May","Jun","Jul","Aug","Sep","Oct","Nov","Dec"}, 0), 1, 2, 3, 4, 5, 6, 7, 8, 9, 10, 11, 12), MID(D4756, 9, 2)), "yyyy-mm-dd")</f>
        <v>1977-03-13</v>
      </c>
      <c r="F4756" s="1" t="str">
        <f t="shared" si="519"/>
        <v>18:41:00</v>
      </c>
      <c r="G4756" s="9" t="str">
        <f t="shared" si="520"/>
        <v>March</v>
      </c>
      <c r="H4756" s="5" t="str">
        <f t="shared" si="521"/>
        <v>1977</v>
      </c>
      <c r="I4756" s="1" t="s">
        <v>9673</v>
      </c>
      <c r="J4756" s="1" t="str">
        <f t="shared" si="522"/>
        <v xml:space="preserve">Titan III(24)B </v>
      </c>
      <c r="K4756" s="1" t="str">
        <f t="shared" si="523"/>
        <v>OPS 4915</v>
      </c>
      <c r="L4756" s="1" t="s">
        <v>346</v>
      </c>
      <c r="M4756" s="1"/>
      <c r="N4756" s="1">
        <f t="shared" si="524"/>
        <v>0</v>
      </c>
      <c r="O4756" s="1" t="s">
        <v>9</v>
      </c>
    </row>
    <row r="4757" spans="1:15" x14ac:dyDescent="0.3">
      <c r="A4757" s="1" t="s">
        <v>5722</v>
      </c>
      <c r="B4757" s="1" t="s">
        <v>3478</v>
      </c>
      <c r="C4757" s="1" t="str">
        <f t="shared" si="518"/>
        <v>USA</v>
      </c>
      <c r="D4757" s="1" t="s">
        <v>9674</v>
      </c>
      <c r="E4757" s="7" t="str">
        <f>TEXT(DATE(MID(D4757, 13, 4), CHOOSE(MATCH( MID(D4757, 5, 3), {"Jan","Feb","Mar","Apr","May","Jun","Jul","Aug","Sep","Oct","Nov","Dec"}, 0), 1, 2, 3, 4, 5, 6, 7, 8, 9, 10, 11, 12), MID(D4757, 9, 2)), "yyyy-mm-dd")</f>
        <v>1977-03-10</v>
      </c>
      <c r="F4757" s="1" t="str">
        <f t="shared" si="519"/>
        <v>23:16:00</v>
      </c>
      <c r="G4757" s="9" t="str">
        <f t="shared" si="520"/>
        <v>March</v>
      </c>
      <c r="H4757" s="5" t="str">
        <f t="shared" si="521"/>
        <v>1977</v>
      </c>
      <c r="I4757" s="1" t="s">
        <v>9675</v>
      </c>
      <c r="J4757" s="1" t="str">
        <f t="shared" si="522"/>
        <v xml:space="preserve">Delta 2914 </v>
      </c>
      <c r="K4757" s="1" t="str">
        <f t="shared" si="523"/>
        <v>Palapa-A2</v>
      </c>
      <c r="L4757" s="1" t="s">
        <v>346</v>
      </c>
      <c r="M4757" s="1"/>
      <c r="N4757" s="1">
        <f t="shared" si="524"/>
        <v>0</v>
      </c>
      <c r="O4757" s="1" t="s">
        <v>9</v>
      </c>
    </row>
    <row r="4758" spans="1:15" x14ac:dyDescent="0.3">
      <c r="A4758" s="1" t="s">
        <v>6140</v>
      </c>
      <c r="B4758" s="1" t="s">
        <v>212</v>
      </c>
      <c r="C4758" s="1" t="str">
        <f t="shared" si="518"/>
        <v>Russia</v>
      </c>
      <c r="D4758" s="1" t="s">
        <v>9676</v>
      </c>
      <c r="E4758" s="7" t="str">
        <f>TEXT(DATE(MID(D4758, 13, 4), CHOOSE(MATCH( MID(D4758, 5, 3), {"Jan","Feb","Mar","Apr","May","Jun","Jul","Aug","Sep","Oct","Nov","Dec"}, 0), 1, 2, 3, 4, 5, 6, 7, 8, 9, 10, 11, 12), MID(D4758, 9, 2)), "yyyy-mm-dd")</f>
        <v>1977-03-10</v>
      </c>
      <c r="F4758" s="1" t="str">
        <f t="shared" si="519"/>
        <v>11:00:00</v>
      </c>
      <c r="G4758" s="9" t="str">
        <f t="shared" si="520"/>
        <v>March</v>
      </c>
      <c r="H4758" s="5" t="str">
        <f t="shared" si="521"/>
        <v>1977</v>
      </c>
      <c r="I4758" s="1" t="s">
        <v>9677</v>
      </c>
      <c r="J4758" s="1" t="str">
        <f t="shared" si="522"/>
        <v xml:space="preserve">Soyuz U </v>
      </c>
      <c r="K4758" s="1" t="str">
        <f t="shared" si="523"/>
        <v>Cosmos 897</v>
      </c>
      <c r="L4758" s="1" t="s">
        <v>346</v>
      </c>
      <c r="M4758" s="1">
        <v>20</v>
      </c>
      <c r="N4758" s="1">
        <f t="shared" si="524"/>
        <v>1660</v>
      </c>
      <c r="O4758" s="1" t="s">
        <v>9</v>
      </c>
    </row>
    <row r="4759" spans="1:15" x14ac:dyDescent="0.3">
      <c r="A4759" s="1" t="s">
        <v>6140</v>
      </c>
      <c r="B4759" s="1" t="s">
        <v>5</v>
      </c>
      <c r="C4759" s="1" t="str">
        <f t="shared" si="518"/>
        <v>Russia</v>
      </c>
      <c r="D4759" s="1" t="s">
        <v>9678</v>
      </c>
      <c r="E4759" s="7" t="str">
        <f>TEXT(DATE(MID(D4759, 13, 4), CHOOSE(MATCH( MID(D4759, 5, 3), {"Jan","Feb","Mar","Apr","May","Jun","Jul","Aug","Sep","Oct","Nov","Dec"}, 0), 1, 2, 3, 4, 5, 6, 7, 8, 9, 10, 11, 12), MID(D4759, 9, 2)), "yyyy-mm-dd")</f>
        <v>1977-03-03</v>
      </c>
      <c r="F4759" s="1" t="str">
        <f t="shared" si="519"/>
        <v>10:30:00</v>
      </c>
      <c r="G4759" s="9" t="str">
        <f t="shared" si="520"/>
        <v>March</v>
      </c>
      <c r="H4759" s="5" t="str">
        <f t="shared" si="521"/>
        <v>1977</v>
      </c>
      <c r="I4759" s="1" t="s">
        <v>9679</v>
      </c>
      <c r="J4759" s="1" t="str">
        <f t="shared" si="522"/>
        <v xml:space="preserve">Soyuz U </v>
      </c>
      <c r="K4759" s="1" t="str">
        <f t="shared" si="523"/>
        <v>Cosmos 896</v>
      </c>
      <c r="L4759" s="1" t="s">
        <v>346</v>
      </c>
      <c r="M4759" s="1">
        <v>20</v>
      </c>
      <c r="N4759" s="1">
        <f t="shared" si="524"/>
        <v>1660</v>
      </c>
      <c r="O4759" s="1" t="s">
        <v>9</v>
      </c>
    </row>
    <row r="4760" spans="1:15" x14ac:dyDescent="0.3">
      <c r="A4760" s="1" t="s">
        <v>6140</v>
      </c>
      <c r="B4760" s="1" t="s">
        <v>5</v>
      </c>
      <c r="C4760" s="1" t="str">
        <f t="shared" si="518"/>
        <v>Russia</v>
      </c>
      <c r="D4760" s="1" t="s">
        <v>9680</v>
      </c>
      <c r="E4760" s="7" t="str">
        <f>TEXT(DATE(MID(D4760, 13, 4), CHOOSE(MATCH( MID(D4760, 5, 3), {"Jan","Feb","Mar","Apr","May","Jun","Jul","Aug","Sep","Oct","Nov","Dec"}, 0), 1, 2, 3, 4, 5, 6, 7, 8, 9, 10, 11, 12), MID(D4760, 9, 2)), "yyyy-mm-dd")</f>
        <v>1977-02-26</v>
      </c>
      <c r="F4760" s="1" t="str">
        <f t="shared" si="519"/>
        <v>21:18:00</v>
      </c>
      <c r="G4760" s="9" t="str">
        <f t="shared" si="520"/>
        <v>February</v>
      </c>
      <c r="H4760" s="5" t="str">
        <f t="shared" si="521"/>
        <v>1977</v>
      </c>
      <c r="I4760" s="1" t="s">
        <v>9681</v>
      </c>
      <c r="J4760" s="1" t="str">
        <f t="shared" si="522"/>
        <v xml:space="preserve">Vostok-2M </v>
      </c>
      <c r="K4760" s="1" t="str">
        <f t="shared" si="523"/>
        <v>Cosmos 895</v>
      </c>
      <c r="L4760" s="1" t="s">
        <v>346</v>
      </c>
      <c r="M4760" s="1"/>
      <c r="N4760" s="1">
        <f t="shared" si="524"/>
        <v>0</v>
      </c>
      <c r="O4760" s="1" t="s">
        <v>9</v>
      </c>
    </row>
    <row r="4761" spans="1:15" x14ac:dyDescent="0.3">
      <c r="A4761" s="1" t="s">
        <v>60</v>
      </c>
      <c r="B4761" s="1" t="s">
        <v>61</v>
      </c>
      <c r="C4761" s="1" t="str">
        <f t="shared" si="518"/>
        <v>Japan</v>
      </c>
      <c r="D4761" s="1" t="s">
        <v>9682</v>
      </c>
      <c r="E4761" s="7" t="str">
        <f>TEXT(DATE(MID(D4761, 13, 4), CHOOSE(MATCH( MID(D4761, 5, 3), {"Jan","Feb","Mar","Apr","May","Jun","Jul","Aug","Sep","Oct","Nov","Dec"}, 0), 1, 2, 3, 4, 5, 6, 7, 8, 9, 10, 11, 12), MID(D4761, 9, 2)), "yyyy-mm-dd")</f>
        <v>1977-02-23</v>
      </c>
      <c r="F4761" s="1" t="str">
        <f t="shared" si="519"/>
        <v>08:50:00</v>
      </c>
      <c r="G4761" s="9" t="str">
        <f t="shared" si="520"/>
        <v>February</v>
      </c>
      <c r="H4761" s="5" t="str">
        <f t="shared" si="521"/>
        <v>1977</v>
      </c>
      <c r="I4761" s="1" t="s">
        <v>9683</v>
      </c>
      <c r="J4761" s="1" t="str">
        <f t="shared" si="522"/>
        <v xml:space="preserve">N-I Star-37E </v>
      </c>
      <c r="K4761" s="1" t="str">
        <f t="shared" si="523"/>
        <v>Kiku 2</v>
      </c>
      <c r="L4761" s="1" t="s">
        <v>346</v>
      </c>
      <c r="M4761" s="1"/>
      <c r="N4761" s="1">
        <f t="shared" si="524"/>
        <v>0</v>
      </c>
      <c r="O4761" s="1" t="s">
        <v>9</v>
      </c>
    </row>
    <row r="4762" spans="1:15" x14ac:dyDescent="0.3">
      <c r="A4762" s="1" t="s">
        <v>6140</v>
      </c>
      <c r="B4762" s="1" t="s">
        <v>130</v>
      </c>
      <c r="C4762" s="1" t="str">
        <f t="shared" si="518"/>
        <v>Kazakhstan</v>
      </c>
      <c r="D4762" s="1" t="s">
        <v>9684</v>
      </c>
      <c r="E4762" s="7" t="str">
        <f>TEXT(DATE(MID(D4762, 13, 4), CHOOSE(MATCH( MID(D4762, 5, 3), {"Jan","Feb","Mar","Apr","May","Jun","Jul","Aug","Sep","Oct","Nov","Dec"}, 0), 1, 2, 3, 4, 5, 6, 7, 8, 9, 10, 11, 12), MID(D4762, 9, 2)), "yyyy-mm-dd")</f>
        <v>1977-02-22</v>
      </c>
      <c r="F4762" s="1" t="str">
        <f t="shared" si="519"/>
        <v>09:19:00</v>
      </c>
      <c r="G4762" s="9" t="str">
        <f t="shared" si="520"/>
        <v>February</v>
      </c>
      <c r="H4762" s="5" t="str">
        <f t="shared" si="521"/>
        <v>1977</v>
      </c>
      <c r="I4762" s="1" t="s">
        <v>9685</v>
      </c>
      <c r="J4762" s="1" t="str">
        <f t="shared" si="522"/>
        <v xml:space="preserve">Soyuz U </v>
      </c>
      <c r="K4762" s="1" t="str">
        <f t="shared" si="523"/>
        <v>Zenit-4MK nÂ°381</v>
      </c>
      <c r="L4762" s="1" t="s">
        <v>346</v>
      </c>
      <c r="M4762" s="1">
        <v>20</v>
      </c>
      <c r="N4762" s="1">
        <f t="shared" si="524"/>
        <v>1660</v>
      </c>
      <c r="O4762" s="1" t="s">
        <v>257</v>
      </c>
    </row>
    <row r="4763" spans="1:15" x14ac:dyDescent="0.3">
      <c r="A4763" s="1" t="s">
        <v>6140</v>
      </c>
      <c r="B4763" s="1" t="s">
        <v>3373</v>
      </c>
      <c r="C4763" s="1" t="str">
        <f t="shared" si="518"/>
        <v>Russia</v>
      </c>
      <c r="D4763" s="1" t="s">
        <v>9686</v>
      </c>
      <c r="E4763" s="7" t="str">
        <f>TEXT(DATE(MID(D4763, 13, 4), CHOOSE(MATCH( MID(D4763, 5, 3), {"Jan","Feb","Mar","Apr","May","Jun","Jul","Aug","Sep","Oct","Nov","Dec"}, 0), 1, 2, 3, 4, 5, 6, 7, 8, 9, 10, 11, 12), MID(D4763, 9, 2)), "yyyy-mm-dd")</f>
        <v>1977-02-21</v>
      </c>
      <c r="F4763" s="1" t="str">
        <f t="shared" si="519"/>
        <v>17:20:00</v>
      </c>
      <c r="G4763" s="9" t="str">
        <f t="shared" si="520"/>
        <v>February</v>
      </c>
      <c r="H4763" s="5" t="str">
        <f t="shared" si="521"/>
        <v>1977</v>
      </c>
      <c r="I4763" s="1" t="s">
        <v>9687</v>
      </c>
      <c r="J4763" s="1" t="str">
        <f t="shared" si="522"/>
        <v xml:space="preserve">Cosmos-3M </v>
      </c>
      <c r="K4763" s="1" t="str">
        <f t="shared" si="523"/>
        <v>Cosmos 894</v>
      </c>
      <c r="L4763" s="1" t="s">
        <v>346</v>
      </c>
      <c r="M4763" s="1"/>
      <c r="N4763" s="1">
        <f t="shared" si="524"/>
        <v>0</v>
      </c>
      <c r="O4763" s="1" t="s">
        <v>9</v>
      </c>
    </row>
    <row r="4764" spans="1:15" x14ac:dyDescent="0.3">
      <c r="A4764" s="1" t="s">
        <v>3891</v>
      </c>
      <c r="B4764" s="1" t="s">
        <v>714</v>
      </c>
      <c r="C4764" s="1" t="str">
        <f t="shared" si="518"/>
        <v>Japan</v>
      </c>
      <c r="D4764" s="1" t="s">
        <v>9688</v>
      </c>
      <c r="E4764" s="7" t="str">
        <f>TEXT(DATE(MID(D4764, 13, 4), CHOOSE(MATCH( MID(D4764, 5, 3), {"Jan","Feb","Mar","Apr","May","Jun","Jul","Aug","Sep","Oct","Nov","Dec"}, 0), 1, 2, 3, 4, 5, 6, 7, 8, 9, 10, 11, 12), MID(D4764, 9, 2)), "yyyy-mm-dd")</f>
        <v>1977-02-19</v>
      </c>
      <c r="F4764" s="1" t="str">
        <f t="shared" si="519"/>
        <v>05:15:00</v>
      </c>
      <c r="G4764" s="9" t="str">
        <f t="shared" si="520"/>
        <v>February</v>
      </c>
      <c r="H4764" s="5" t="str">
        <f t="shared" si="521"/>
        <v>1977</v>
      </c>
      <c r="I4764" s="1" t="s">
        <v>9689</v>
      </c>
      <c r="J4764" s="1" t="str">
        <f t="shared" si="522"/>
        <v xml:space="preserve">Mu-III H </v>
      </c>
      <c r="K4764" s="1" t="str">
        <f t="shared" si="523"/>
        <v>Tansei 3</v>
      </c>
      <c r="L4764" s="1" t="s">
        <v>346</v>
      </c>
      <c r="M4764" s="1"/>
      <c r="N4764" s="1">
        <f t="shared" si="524"/>
        <v>0</v>
      </c>
      <c r="O4764" s="1" t="s">
        <v>9</v>
      </c>
    </row>
    <row r="4765" spans="1:15" x14ac:dyDescent="0.3">
      <c r="A4765" s="1" t="s">
        <v>6140</v>
      </c>
      <c r="B4765" s="1" t="s">
        <v>6482</v>
      </c>
      <c r="C4765" s="1" t="str">
        <f t="shared" si="518"/>
        <v>Russia</v>
      </c>
      <c r="D4765" s="1" t="s">
        <v>9690</v>
      </c>
      <c r="E4765" s="7" t="str">
        <f>TEXT(DATE(MID(D4765, 13, 4), CHOOSE(MATCH( MID(D4765, 5, 3), {"Jan","Feb","Mar","Apr","May","Jun","Jul","Aug","Sep","Oct","Nov","Dec"}, 0), 1, 2, 3, 4, 5, 6, 7, 8, 9, 10, 11, 12), MID(D4765, 9, 2)), "yyyy-mm-dd")</f>
        <v>1977-02-15</v>
      </c>
      <c r="F4765" s="1" t="str">
        <f t="shared" si="519"/>
        <v>11:00:00</v>
      </c>
      <c r="G4765" s="9" t="str">
        <f t="shared" si="520"/>
        <v>February</v>
      </c>
      <c r="H4765" s="5" t="str">
        <f t="shared" si="521"/>
        <v>1977</v>
      </c>
      <c r="I4765" s="1" t="s">
        <v>9691</v>
      </c>
      <c r="J4765" s="1" t="str">
        <f t="shared" si="522"/>
        <v xml:space="preserve">Cosmos-3M </v>
      </c>
      <c r="K4765" s="1" t="str">
        <f t="shared" si="523"/>
        <v>Cosmos 893</v>
      </c>
      <c r="L4765" s="1" t="s">
        <v>346</v>
      </c>
      <c r="M4765" s="1"/>
      <c r="N4765" s="1">
        <f t="shared" si="524"/>
        <v>0</v>
      </c>
      <c r="O4765" s="1" t="s">
        <v>9</v>
      </c>
    </row>
    <row r="4766" spans="1:15" x14ac:dyDescent="0.3">
      <c r="A4766" s="1" t="s">
        <v>6140</v>
      </c>
      <c r="B4766" s="1" t="s">
        <v>5</v>
      </c>
      <c r="C4766" s="1" t="str">
        <f t="shared" si="518"/>
        <v>Russia</v>
      </c>
      <c r="D4766" s="1" t="s">
        <v>9692</v>
      </c>
      <c r="E4766" s="7" t="str">
        <f>TEXT(DATE(MID(D4766, 13, 4), CHOOSE(MATCH( MID(D4766, 5, 3), {"Jan","Feb","Mar","Apr","May","Jun","Jul","Aug","Sep","Oct","Nov","Dec"}, 0), 1, 2, 3, 4, 5, 6, 7, 8, 9, 10, 11, 12), MID(D4766, 9, 2)), "yyyy-mm-dd")</f>
        <v>1977-02-11</v>
      </c>
      <c r="F4766" s="1" t="str">
        <f t="shared" si="519"/>
        <v>14:57:00</v>
      </c>
      <c r="G4766" s="9" t="str">
        <f t="shared" si="520"/>
        <v>February</v>
      </c>
      <c r="H4766" s="5" t="str">
        <f t="shared" si="521"/>
        <v>1977</v>
      </c>
      <c r="I4766" s="1" t="s">
        <v>9693</v>
      </c>
      <c r="J4766" s="1" t="str">
        <f t="shared" si="522"/>
        <v xml:space="preserve">Molniya-M /Block ML </v>
      </c>
      <c r="K4766" s="1" t="str">
        <f t="shared" si="523"/>
        <v>Molniya-2 nÂ°66</v>
      </c>
      <c r="L4766" s="1" t="s">
        <v>346</v>
      </c>
      <c r="M4766" s="1"/>
      <c r="N4766" s="1">
        <f t="shared" si="524"/>
        <v>0</v>
      </c>
      <c r="O4766" s="1" t="s">
        <v>9</v>
      </c>
    </row>
    <row r="4767" spans="1:15" x14ac:dyDescent="0.3">
      <c r="A4767" s="1" t="s">
        <v>6140</v>
      </c>
      <c r="B4767" s="1" t="s">
        <v>212</v>
      </c>
      <c r="C4767" s="1" t="str">
        <f t="shared" si="518"/>
        <v>Russia</v>
      </c>
      <c r="D4767" s="1" t="s">
        <v>9694</v>
      </c>
      <c r="E4767" s="7" t="str">
        <f>TEXT(DATE(MID(D4767, 13, 4), CHOOSE(MATCH( MID(D4767, 5, 3), {"Jan","Feb","Mar","Apr","May","Jun","Jul","Aug","Sep","Oct","Nov","Dec"}, 0), 1, 2, 3, 4, 5, 6, 7, 8, 9, 10, 11, 12), MID(D4767, 9, 2)), "yyyy-mm-dd")</f>
        <v>1977-02-09</v>
      </c>
      <c r="F4767" s="1" t="str">
        <f t="shared" si="519"/>
        <v>11:30:00</v>
      </c>
      <c r="G4767" s="9" t="str">
        <f t="shared" si="520"/>
        <v>February</v>
      </c>
      <c r="H4767" s="5" t="str">
        <f t="shared" si="521"/>
        <v>1977</v>
      </c>
      <c r="I4767" s="1" t="s">
        <v>9695</v>
      </c>
      <c r="J4767" s="1" t="str">
        <f t="shared" si="522"/>
        <v xml:space="preserve">Soyuz U </v>
      </c>
      <c r="K4767" s="1" t="str">
        <f t="shared" si="523"/>
        <v>Cosmos 892</v>
      </c>
      <c r="L4767" s="1" t="s">
        <v>346</v>
      </c>
      <c r="M4767" s="1">
        <v>20</v>
      </c>
      <c r="N4767" s="1">
        <f t="shared" si="524"/>
        <v>1660</v>
      </c>
      <c r="O4767" s="1" t="s">
        <v>9</v>
      </c>
    </row>
    <row r="4768" spans="1:15" x14ac:dyDescent="0.3">
      <c r="A4768" s="1" t="s">
        <v>6140</v>
      </c>
      <c r="B4768" s="1" t="s">
        <v>1630</v>
      </c>
      <c r="C4768" s="1" t="str">
        <f t="shared" si="518"/>
        <v>Kazakhstan</v>
      </c>
      <c r="D4768" s="1" t="s">
        <v>9696</v>
      </c>
      <c r="E4768" s="7" t="str">
        <f>TEXT(DATE(MID(D4768, 13, 4), CHOOSE(MATCH( MID(D4768, 5, 3), {"Jan","Feb","Mar","Apr","May","Jun","Jul","Aug","Sep","Oct","Nov","Dec"}, 0), 1, 2, 3, 4, 5, 6, 7, 8, 9, 10, 11, 12), MID(D4768, 9, 2)), "yyyy-mm-dd")</f>
        <v>1977-02-07</v>
      </c>
      <c r="F4768" s="1" t="str">
        <f t="shared" si="519"/>
        <v>16:11:00</v>
      </c>
      <c r="G4768" s="9" t="str">
        <f t="shared" si="520"/>
        <v>February</v>
      </c>
      <c r="H4768" s="5" t="str">
        <f t="shared" si="521"/>
        <v>1977</v>
      </c>
      <c r="I4768" s="1" t="s">
        <v>9697</v>
      </c>
      <c r="J4768" s="1" t="str">
        <f t="shared" si="522"/>
        <v xml:space="preserve">Soyuz U </v>
      </c>
      <c r="K4768" s="1" t="str">
        <f t="shared" si="523"/>
        <v>Soyuz 24</v>
      </c>
      <c r="L4768" s="1" t="s">
        <v>346</v>
      </c>
      <c r="M4768" s="1">
        <v>20</v>
      </c>
      <c r="N4768" s="1">
        <f t="shared" si="524"/>
        <v>1660</v>
      </c>
      <c r="O4768" s="1" t="s">
        <v>9</v>
      </c>
    </row>
    <row r="4769" spans="1:15" x14ac:dyDescent="0.3">
      <c r="A4769" s="1" t="s">
        <v>5603</v>
      </c>
      <c r="B4769" s="1" t="s">
        <v>11</v>
      </c>
      <c r="C4769" s="1" t="str">
        <f t="shared" si="518"/>
        <v>USA</v>
      </c>
      <c r="D4769" s="1" t="s">
        <v>9698</v>
      </c>
      <c r="E4769" s="7" t="str">
        <f>TEXT(DATE(MID(D4769, 13, 4), CHOOSE(MATCH( MID(D4769, 5, 3), {"Jan","Feb","Mar","Apr","May","Jun","Jul","Aug","Sep","Oct","Nov","Dec"}, 0), 1, 2, 3, 4, 5, 6, 7, 8, 9, 10, 11, 12), MID(D4769, 9, 2)), "yyyy-mm-dd")</f>
        <v>1977-02-06</v>
      </c>
      <c r="F4769" s="1" t="str">
        <f t="shared" si="519"/>
        <v>06:00:00</v>
      </c>
      <c r="G4769" s="9" t="str">
        <f t="shared" si="520"/>
        <v>February</v>
      </c>
      <c r="H4769" s="5" t="str">
        <f t="shared" si="521"/>
        <v>1977</v>
      </c>
      <c r="I4769" s="1" t="s">
        <v>9699</v>
      </c>
      <c r="J4769" s="1" t="str">
        <f t="shared" si="522"/>
        <v xml:space="preserve">Titan III(23)C </v>
      </c>
      <c r="K4769" s="1" t="str">
        <f t="shared" si="523"/>
        <v>DSP-7</v>
      </c>
      <c r="L4769" s="1" t="s">
        <v>346</v>
      </c>
      <c r="M4769" s="1"/>
      <c r="N4769" s="1">
        <f t="shared" si="524"/>
        <v>0</v>
      </c>
      <c r="O4769" s="1" t="s">
        <v>9</v>
      </c>
    </row>
    <row r="4770" spans="1:15" x14ac:dyDescent="0.3">
      <c r="A4770" s="1" t="s">
        <v>6140</v>
      </c>
      <c r="B4770" s="1" t="s">
        <v>6482</v>
      </c>
      <c r="C4770" s="1" t="str">
        <f t="shared" si="518"/>
        <v>Russia</v>
      </c>
      <c r="D4770" s="1" t="s">
        <v>9700</v>
      </c>
      <c r="E4770" s="7" t="str">
        <f>TEXT(DATE(MID(D4770, 13, 4), CHOOSE(MATCH( MID(D4770, 5, 3), {"Jan","Feb","Mar","Apr","May","Jun","Jul","Aug","Sep","Oct","Nov","Dec"}, 0), 1, 2, 3, 4, 5, 6, 7, 8, 9, 10, 11, 12), MID(D4770, 9, 2)), "yyyy-mm-dd")</f>
        <v>1977-02-02</v>
      </c>
      <c r="F4770" s="1" t="str">
        <f t="shared" si="519"/>
        <v>12:30:00</v>
      </c>
      <c r="G4770" s="9" t="str">
        <f t="shared" si="520"/>
        <v>February</v>
      </c>
      <c r="H4770" s="5" t="str">
        <f t="shared" si="521"/>
        <v>1977</v>
      </c>
      <c r="I4770" s="1" t="s">
        <v>9701</v>
      </c>
      <c r="J4770" s="1" t="str">
        <f t="shared" si="522"/>
        <v xml:space="preserve">Cosmos-3M </v>
      </c>
      <c r="K4770" s="1" t="str">
        <f t="shared" si="523"/>
        <v>Cosmos 891</v>
      </c>
      <c r="L4770" s="1" t="s">
        <v>346</v>
      </c>
      <c r="M4770" s="1"/>
      <c r="N4770" s="1">
        <f t="shared" si="524"/>
        <v>0</v>
      </c>
      <c r="O4770" s="1" t="s">
        <v>9</v>
      </c>
    </row>
    <row r="4771" spans="1:15" x14ac:dyDescent="0.3">
      <c r="A4771" s="1" t="s">
        <v>5722</v>
      </c>
      <c r="B4771" s="1" t="s">
        <v>3478</v>
      </c>
      <c r="C4771" s="1" t="str">
        <f t="shared" si="518"/>
        <v>USA</v>
      </c>
      <c r="D4771" s="1" t="s">
        <v>9702</v>
      </c>
      <c r="E4771" s="7" t="str">
        <f>TEXT(DATE(MID(D4771, 13, 4), CHOOSE(MATCH( MID(D4771, 5, 3), {"Jan","Feb","Mar","Apr","May","Jun","Jul","Aug","Sep","Oct","Nov","Dec"}, 0), 1, 2, 3, 4, 5, 6, 7, 8, 9, 10, 11, 12), MID(D4771, 9, 2)), "yyyy-mm-dd")</f>
        <v>1977-01-28</v>
      </c>
      <c r="F4771" s="1" t="str">
        <f t="shared" si="519"/>
        <v>00:50:00</v>
      </c>
      <c r="G4771" s="9" t="str">
        <f t="shared" si="520"/>
        <v>January</v>
      </c>
      <c r="H4771" s="5" t="str">
        <f t="shared" si="521"/>
        <v>1977</v>
      </c>
      <c r="I4771" s="1" t="s">
        <v>9703</v>
      </c>
      <c r="J4771" s="1" t="str">
        <f t="shared" si="522"/>
        <v xml:space="preserve">Delta 2914 </v>
      </c>
      <c r="K4771" s="1" t="str">
        <f t="shared" si="523"/>
        <v>NATO 3B</v>
      </c>
      <c r="L4771" s="1" t="s">
        <v>346</v>
      </c>
      <c r="M4771" s="1"/>
      <c r="N4771" s="1">
        <f t="shared" si="524"/>
        <v>0</v>
      </c>
      <c r="O4771" s="1" t="s">
        <v>9</v>
      </c>
    </row>
    <row r="4772" spans="1:15" x14ac:dyDescent="0.3">
      <c r="A4772" s="1" t="s">
        <v>6140</v>
      </c>
      <c r="B4772" s="1" t="s">
        <v>3373</v>
      </c>
      <c r="C4772" s="1" t="str">
        <f t="shared" si="518"/>
        <v>Russia</v>
      </c>
      <c r="D4772" s="1" t="s">
        <v>9704</v>
      </c>
      <c r="E4772" s="7" t="str">
        <f>TEXT(DATE(MID(D4772, 13, 4), CHOOSE(MATCH( MID(D4772, 5, 3), {"Jan","Feb","Mar","Apr","May","Jun","Jul","Aug","Sep","Oct","Nov","Dec"}, 0), 1, 2, 3, 4, 5, 6, 7, 8, 9, 10, 11, 12), MID(D4772, 9, 2)), "yyyy-mm-dd")</f>
        <v>1977-01-20</v>
      </c>
      <c r="F4772" s="1" t="str">
        <f t="shared" si="519"/>
        <v>20:05:00</v>
      </c>
      <c r="G4772" s="9" t="str">
        <f t="shared" si="520"/>
        <v>January</v>
      </c>
      <c r="H4772" s="5" t="str">
        <f t="shared" si="521"/>
        <v>1977</v>
      </c>
      <c r="I4772" s="1" t="s">
        <v>9705</v>
      </c>
      <c r="J4772" s="1" t="str">
        <f t="shared" si="522"/>
        <v xml:space="preserve">Cosmos-3M </v>
      </c>
      <c r="K4772" s="1" t="str">
        <f t="shared" si="523"/>
        <v>Cosmos 890</v>
      </c>
      <c r="L4772" s="1" t="s">
        <v>346</v>
      </c>
      <c r="M4772" s="1"/>
      <c r="N4772" s="1">
        <f t="shared" si="524"/>
        <v>0</v>
      </c>
      <c r="O4772" s="1" t="s">
        <v>9</v>
      </c>
    </row>
    <row r="4773" spans="1:15" x14ac:dyDescent="0.3">
      <c r="A4773" s="1" t="s">
        <v>6140</v>
      </c>
      <c r="B4773" s="1" t="s">
        <v>130</v>
      </c>
      <c r="C4773" s="1" t="str">
        <f t="shared" si="518"/>
        <v>Kazakhstan</v>
      </c>
      <c r="D4773" s="1" t="s">
        <v>9706</v>
      </c>
      <c r="E4773" s="7" t="str">
        <f>TEXT(DATE(MID(D4773, 13, 4), CHOOSE(MATCH( MID(D4773, 5, 3), {"Jan","Feb","Mar","Apr","May","Jun","Jul","Aug","Sep","Oct","Nov","Dec"}, 0), 1, 2, 3, 4, 5, 6, 7, 8, 9, 10, 11, 12), MID(D4773, 9, 2)), "yyyy-mm-dd")</f>
        <v>1977-01-20</v>
      </c>
      <c r="F4773" s="1" t="str">
        <f t="shared" si="519"/>
        <v>08:30:00</v>
      </c>
      <c r="G4773" s="9" t="str">
        <f t="shared" si="520"/>
        <v>January</v>
      </c>
      <c r="H4773" s="5" t="str">
        <f t="shared" si="521"/>
        <v>1977</v>
      </c>
      <c r="I4773" s="1" t="s">
        <v>9707</v>
      </c>
      <c r="J4773" s="1" t="str">
        <f t="shared" si="522"/>
        <v xml:space="preserve">Soyuz U </v>
      </c>
      <c r="K4773" s="1" t="str">
        <f t="shared" si="523"/>
        <v>Cosmos 889</v>
      </c>
      <c r="L4773" s="1" t="s">
        <v>346</v>
      </c>
      <c r="M4773" s="1">
        <v>20</v>
      </c>
      <c r="N4773" s="1">
        <f t="shared" si="524"/>
        <v>1660</v>
      </c>
      <c r="O4773" s="1" t="s">
        <v>9</v>
      </c>
    </row>
    <row r="4774" spans="1:15" x14ac:dyDescent="0.3">
      <c r="A4774" s="1" t="s">
        <v>6140</v>
      </c>
      <c r="B4774" s="1" t="s">
        <v>5</v>
      </c>
      <c r="C4774" s="1" t="str">
        <f t="shared" si="518"/>
        <v>Russia</v>
      </c>
      <c r="D4774" s="1" t="s">
        <v>9708</v>
      </c>
      <c r="E4774" s="7" t="str">
        <f>TEXT(DATE(MID(D4774, 13, 4), CHOOSE(MATCH( MID(D4774, 5, 3), {"Jan","Feb","Mar","Apr","May","Jun","Jul","Aug","Sep","Oct","Nov","Dec"}, 0), 1, 2, 3, 4, 5, 6, 7, 8, 9, 10, 11, 12), MID(D4774, 9, 2)), "yyyy-mm-dd")</f>
        <v>1977-01-06</v>
      </c>
      <c r="F4774" s="1" t="str">
        <f t="shared" si="519"/>
        <v>23:17:00</v>
      </c>
      <c r="G4774" s="9" t="str">
        <f t="shared" si="520"/>
        <v>January</v>
      </c>
      <c r="H4774" s="5" t="str">
        <f t="shared" si="521"/>
        <v>1977</v>
      </c>
      <c r="I4774" s="1" t="s">
        <v>9709</v>
      </c>
      <c r="J4774" s="1" t="str">
        <f t="shared" si="522"/>
        <v xml:space="preserve">Vostok-2M </v>
      </c>
      <c r="K4774" s="1" t="str">
        <f t="shared" si="523"/>
        <v>Meteor-2 nÂ°2</v>
      </c>
      <c r="L4774" s="1" t="s">
        <v>346</v>
      </c>
      <c r="M4774" s="1"/>
      <c r="N4774" s="1">
        <f t="shared" si="524"/>
        <v>0</v>
      </c>
      <c r="O4774" s="1" t="s">
        <v>9</v>
      </c>
    </row>
    <row r="4775" spans="1:15" x14ac:dyDescent="0.3">
      <c r="A4775" s="1" t="s">
        <v>6140</v>
      </c>
      <c r="B4775" s="1" t="s">
        <v>130</v>
      </c>
      <c r="C4775" s="1" t="str">
        <f t="shared" si="518"/>
        <v>Kazakhstan</v>
      </c>
      <c r="D4775" s="1" t="s">
        <v>9710</v>
      </c>
      <c r="E4775" s="7" t="str">
        <f>TEXT(DATE(MID(D4775, 13, 4), CHOOSE(MATCH( MID(D4775, 5, 3), {"Jan","Feb","Mar","Apr","May","Jun","Jul","Aug","Sep","Oct","Nov","Dec"}, 0), 1, 2, 3, 4, 5, 6, 7, 8, 9, 10, 11, 12), MID(D4775, 9, 2)), "yyyy-mm-dd")</f>
        <v>1977-01-06</v>
      </c>
      <c r="F4775" s="1" t="str">
        <f t="shared" si="519"/>
        <v>09:40:00</v>
      </c>
      <c r="G4775" s="9" t="str">
        <f t="shared" si="520"/>
        <v>January</v>
      </c>
      <c r="H4775" s="5" t="str">
        <f t="shared" si="521"/>
        <v>1977</v>
      </c>
      <c r="I4775" s="1" t="s">
        <v>9711</v>
      </c>
      <c r="J4775" s="1" t="str">
        <f t="shared" si="522"/>
        <v xml:space="preserve">Soyuz U </v>
      </c>
      <c r="K4775" s="1" t="str">
        <f t="shared" si="523"/>
        <v>Cosmos 888</v>
      </c>
      <c r="L4775" s="1" t="s">
        <v>346</v>
      </c>
      <c r="M4775" s="1">
        <v>20</v>
      </c>
      <c r="N4775" s="1">
        <f t="shared" si="524"/>
        <v>1660</v>
      </c>
      <c r="O4775" s="1" t="s">
        <v>9</v>
      </c>
    </row>
    <row r="4776" spans="1:15" x14ac:dyDescent="0.3">
      <c r="A4776" s="1" t="s">
        <v>6140</v>
      </c>
      <c r="B4776" s="1" t="s">
        <v>3373</v>
      </c>
      <c r="C4776" s="1" t="str">
        <f t="shared" si="518"/>
        <v>Russia</v>
      </c>
      <c r="D4776" s="1" t="s">
        <v>9712</v>
      </c>
      <c r="E4776" s="7" t="str">
        <f>TEXT(DATE(MID(D4776, 13, 4), CHOOSE(MATCH( MID(D4776, 5, 3), {"Jan","Feb","Mar","Apr","May","Jun","Jul","Aug","Sep","Oct","Nov","Dec"}, 0), 1, 2, 3, 4, 5, 6, 7, 8, 9, 10, 11, 12), MID(D4776, 9, 2)), "yyyy-mm-dd")</f>
        <v>1976-12-28</v>
      </c>
      <c r="F4776" s="1" t="str">
        <f t="shared" si="519"/>
        <v>07:49:00</v>
      </c>
      <c r="G4776" s="9" t="str">
        <f t="shared" si="520"/>
        <v>December</v>
      </c>
      <c r="H4776" s="5" t="str">
        <f t="shared" si="521"/>
        <v>1976</v>
      </c>
      <c r="I4776" s="1" t="s">
        <v>9713</v>
      </c>
      <c r="J4776" s="1" t="str">
        <f t="shared" si="522"/>
        <v xml:space="preserve">Cosmos-3M </v>
      </c>
      <c r="K4776" s="1" t="str">
        <f t="shared" si="523"/>
        <v>Cosmos 887</v>
      </c>
      <c r="L4776" s="1" t="s">
        <v>346</v>
      </c>
      <c r="M4776" s="1"/>
      <c r="N4776" s="1">
        <f t="shared" si="524"/>
        <v>0</v>
      </c>
      <c r="O4776" s="1" t="s">
        <v>9</v>
      </c>
    </row>
    <row r="4777" spans="1:15" x14ac:dyDescent="0.3">
      <c r="A4777" s="1" t="s">
        <v>6140</v>
      </c>
      <c r="B4777" s="1" t="s">
        <v>5</v>
      </c>
      <c r="C4777" s="1" t="str">
        <f t="shared" si="518"/>
        <v>Russia</v>
      </c>
      <c r="D4777" s="1" t="s">
        <v>9714</v>
      </c>
      <c r="E4777" s="7" t="str">
        <f>TEXT(DATE(MID(D4777, 13, 4), CHOOSE(MATCH( MID(D4777, 5, 3), {"Jan","Feb","Mar","Apr","May","Jun","Jul","Aug","Sep","Oct","Nov","Dec"}, 0), 1, 2, 3, 4, 5, 6, 7, 8, 9, 10, 11, 12), MID(D4777, 9, 2)), "yyyy-mm-dd")</f>
        <v>1976-12-28</v>
      </c>
      <c r="F4777" s="1" t="str">
        <f t="shared" si="519"/>
        <v>06:38:00</v>
      </c>
      <c r="G4777" s="9" t="str">
        <f t="shared" si="520"/>
        <v>December</v>
      </c>
      <c r="H4777" s="5" t="str">
        <f t="shared" si="521"/>
        <v>1976</v>
      </c>
      <c r="I4777" s="1" t="s">
        <v>9715</v>
      </c>
      <c r="J4777" s="1" t="str">
        <f t="shared" si="522"/>
        <v xml:space="preserve">Molniya-M /Block ML </v>
      </c>
      <c r="K4777" s="1" t="str">
        <f t="shared" si="523"/>
        <v>Molniya-3 nÂ°65</v>
      </c>
      <c r="L4777" s="1" t="s">
        <v>346</v>
      </c>
      <c r="M4777" s="1"/>
      <c r="N4777" s="1">
        <f t="shared" si="524"/>
        <v>0</v>
      </c>
      <c r="O4777" s="1" t="s">
        <v>9</v>
      </c>
    </row>
    <row r="4778" spans="1:15" x14ac:dyDescent="0.3">
      <c r="A4778" s="1" t="s">
        <v>6140</v>
      </c>
      <c r="B4778" s="1" t="s">
        <v>6795</v>
      </c>
      <c r="C4778" s="1" t="str">
        <f t="shared" si="518"/>
        <v>Kazakhstan</v>
      </c>
      <c r="D4778" s="1" t="s">
        <v>9716</v>
      </c>
      <c r="E4778" s="7" t="str">
        <f>TEXT(DATE(MID(D4778, 13, 4), CHOOSE(MATCH( MID(D4778, 5, 3), {"Jan","Feb","Mar","Apr","May","Jun","Jul","Aug","Sep","Oct","Nov","Dec"}, 0), 1, 2, 3, 4, 5, 6, 7, 8, 9, 10, 11, 12), MID(D4778, 9, 2)), "yyyy-mm-dd")</f>
        <v>1976-12-27</v>
      </c>
      <c r="F4778" s="1" t="str">
        <f t="shared" si="519"/>
        <v>12:05:00</v>
      </c>
      <c r="G4778" s="9" t="str">
        <f t="shared" si="520"/>
        <v>December</v>
      </c>
      <c r="H4778" s="5" t="str">
        <f t="shared" si="521"/>
        <v>1976</v>
      </c>
      <c r="I4778" s="1" t="s">
        <v>9717</v>
      </c>
      <c r="J4778" s="1" t="str">
        <f t="shared" si="522"/>
        <v xml:space="preserve">Tsyklon-2 </v>
      </c>
      <c r="K4778" s="1" t="str">
        <f t="shared" si="523"/>
        <v>Cosmos 886</v>
      </c>
      <c r="L4778" s="1" t="s">
        <v>346</v>
      </c>
      <c r="M4778" s="1"/>
      <c r="N4778" s="1">
        <f t="shared" si="524"/>
        <v>0</v>
      </c>
      <c r="O4778" s="1" t="s">
        <v>9</v>
      </c>
    </row>
    <row r="4779" spans="1:15" x14ac:dyDescent="0.3">
      <c r="A4779" s="1" t="s">
        <v>5603</v>
      </c>
      <c r="B4779" s="1" t="s">
        <v>27</v>
      </c>
      <c r="C4779" s="1" t="str">
        <f t="shared" si="518"/>
        <v>USA</v>
      </c>
      <c r="D4779" s="1" t="s">
        <v>9718</v>
      </c>
      <c r="E4779" s="7" t="str">
        <f>TEXT(DATE(MID(D4779, 13, 4), CHOOSE(MATCH( MID(D4779, 5, 3), {"Jan","Feb","Mar","Apr","May","Jun","Jul","Aug","Sep","Oct","Nov","Dec"}, 0), 1, 2, 3, 4, 5, 6, 7, 8, 9, 10, 11, 12), MID(D4779, 9, 2)), "yyyy-mm-dd")</f>
        <v>1976-12-19</v>
      </c>
      <c r="F4779" s="1" t="str">
        <f t="shared" si="519"/>
        <v>18:19:00</v>
      </c>
      <c r="G4779" s="9" t="str">
        <f t="shared" si="520"/>
        <v>December</v>
      </c>
      <c r="H4779" s="5" t="str">
        <f t="shared" si="521"/>
        <v>1976</v>
      </c>
      <c r="I4779" s="1" t="s">
        <v>9719</v>
      </c>
      <c r="J4779" s="1" t="str">
        <f t="shared" si="522"/>
        <v xml:space="preserve">Titan IIID </v>
      </c>
      <c r="K4779" s="1" t="str">
        <f t="shared" si="523"/>
        <v>KH-11 1</v>
      </c>
      <c r="L4779" s="1" t="s">
        <v>346</v>
      </c>
      <c r="M4779" s="1"/>
      <c r="N4779" s="1">
        <f t="shared" si="524"/>
        <v>0</v>
      </c>
      <c r="O4779" s="1" t="s">
        <v>9</v>
      </c>
    </row>
    <row r="4780" spans="1:15" x14ac:dyDescent="0.3">
      <c r="A4780" s="1" t="s">
        <v>6140</v>
      </c>
      <c r="B4780" s="1" t="s">
        <v>6482</v>
      </c>
      <c r="C4780" s="1" t="str">
        <f t="shared" si="518"/>
        <v>Russia</v>
      </c>
      <c r="D4780" s="1" t="s">
        <v>9720</v>
      </c>
      <c r="E4780" s="7" t="str">
        <f>TEXT(DATE(MID(D4780, 13, 4), CHOOSE(MATCH( MID(D4780, 5, 3), {"Jan","Feb","Mar","Apr","May","Jun","Jul","Aug","Sep","Oct","Nov","Dec"}, 0), 1, 2, 3, 4, 5, 6, 7, 8, 9, 10, 11, 12), MID(D4780, 9, 2)), "yyyy-mm-dd")</f>
        <v>1976-12-17</v>
      </c>
      <c r="F4780" s="1" t="str">
        <f t="shared" si="519"/>
        <v>12:00:00</v>
      </c>
      <c r="G4780" s="9" t="str">
        <f t="shared" si="520"/>
        <v>December</v>
      </c>
      <c r="H4780" s="5" t="str">
        <f t="shared" si="521"/>
        <v>1976</v>
      </c>
      <c r="I4780" s="1" t="s">
        <v>9721</v>
      </c>
      <c r="J4780" s="1" t="str">
        <f t="shared" si="522"/>
        <v xml:space="preserve">Cosmos-3M </v>
      </c>
      <c r="K4780" s="1" t="str">
        <f t="shared" si="523"/>
        <v>Cosmos 885</v>
      </c>
      <c r="L4780" s="1" t="s">
        <v>346</v>
      </c>
      <c r="M4780" s="1"/>
      <c r="N4780" s="1">
        <f t="shared" si="524"/>
        <v>0</v>
      </c>
      <c r="O4780" s="1" t="s">
        <v>9</v>
      </c>
    </row>
    <row r="4781" spans="1:15" x14ac:dyDescent="0.3">
      <c r="A4781" s="1" t="s">
        <v>6140</v>
      </c>
      <c r="B4781" s="1" t="s">
        <v>130</v>
      </c>
      <c r="C4781" s="1" t="str">
        <f t="shared" si="518"/>
        <v>Kazakhstan</v>
      </c>
      <c r="D4781" s="1" t="s">
        <v>9722</v>
      </c>
      <c r="E4781" s="7" t="str">
        <f>TEXT(DATE(MID(D4781, 13, 4), CHOOSE(MATCH( MID(D4781, 5, 3), {"Jan","Feb","Mar","Apr","May","Jun","Jul","Aug","Sep","Oct","Nov","Dec"}, 0), 1, 2, 3, 4, 5, 6, 7, 8, 9, 10, 11, 12), MID(D4781, 9, 2)), "yyyy-mm-dd")</f>
        <v>1976-12-17</v>
      </c>
      <c r="F4781" s="1" t="str">
        <f t="shared" si="519"/>
        <v>09:30:00</v>
      </c>
      <c r="G4781" s="9" t="str">
        <f t="shared" si="520"/>
        <v>December</v>
      </c>
      <c r="H4781" s="5" t="str">
        <f t="shared" si="521"/>
        <v>1976</v>
      </c>
      <c r="I4781" s="1" t="s">
        <v>9723</v>
      </c>
      <c r="J4781" s="1" t="str">
        <f t="shared" si="522"/>
        <v xml:space="preserve">Soyuz U </v>
      </c>
      <c r="K4781" s="1" t="str">
        <f t="shared" si="523"/>
        <v>Cosmos 884</v>
      </c>
      <c r="L4781" s="1" t="s">
        <v>346</v>
      </c>
      <c r="M4781" s="1">
        <v>20</v>
      </c>
      <c r="N4781" s="1">
        <f t="shared" si="524"/>
        <v>1660</v>
      </c>
      <c r="O4781" s="1" t="s">
        <v>9</v>
      </c>
    </row>
    <row r="4782" spans="1:15" x14ac:dyDescent="0.3">
      <c r="A4782" s="1" t="s">
        <v>6140</v>
      </c>
      <c r="B4782" s="1" t="s">
        <v>3373</v>
      </c>
      <c r="C4782" s="1" t="str">
        <f t="shared" si="518"/>
        <v>Russia</v>
      </c>
      <c r="D4782" s="1" t="s">
        <v>9724</v>
      </c>
      <c r="E4782" s="7" t="str">
        <f>TEXT(DATE(MID(D4782, 13, 4), CHOOSE(MATCH( MID(D4782, 5, 3), {"Jan","Feb","Mar","Apr","May","Jun","Jul","Aug","Sep","Oct","Nov","Dec"}, 0), 1, 2, 3, 4, 5, 6, 7, 8, 9, 10, 11, 12), MID(D4782, 9, 2)), "yyyy-mm-dd")</f>
        <v>1976-12-15</v>
      </c>
      <c r="F4782" s="1" t="str">
        <f t="shared" si="519"/>
        <v>13:59:00</v>
      </c>
      <c r="G4782" s="9" t="str">
        <f t="shared" si="520"/>
        <v>December</v>
      </c>
      <c r="H4782" s="5" t="str">
        <f t="shared" si="521"/>
        <v>1976</v>
      </c>
      <c r="I4782" s="1" t="s">
        <v>9725</v>
      </c>
      <c r="J4782" s="1" t="str">
        <f t="shared" si="522"/>
        <v xml:space="preserve">Cosmos-3M </v>
      </c>
      <c r="K4782" s="1" t="str">
        <f t="shared" si="523"/>
        <v>Cosmos 883</v>
      </c>
      <c r="L4782" s="1" t="s">
        <v>346</v>
      </c>
      <c r="M4782" s="1"/>
      <c r="N4782" s="1">
        <f t="shared" si="524"/>
        <v>0</v>
      </c>
      <c r="O4782" s="1" t="s">
        <v>9</v>
      </c>
    </row>
    <row r="4783" spans="1:15" x14ac:dyDescent="0.3">
      <c r="A4783" s="1" t="s">
        <v>6140</v>
      </c>
      <c r="B4783" s="1" t="s">
        <v>565</v>
      </c>
      <c r="C4783" s="1" t="str">
        <f t="shared" si="518"/>
        <v>Kazakhstan</v>
      </c>
      <c r="D4783" s="1" t="s">
        <v>9726</v>
      </c>
      <c r="E4783" s="7" t="str">
        <f>TEXT(DATE(MID(D4783, 13, 4), CHOOSE(MATCH( MID(D4783, 5, 3), {"Jan","Feb","Mar","Apr","May","Jun","Jul","Aug","Sep","Oct","Nov","Dec"}, 0), 1, 2, 3, 4, 5, 6, 7, 8, 9, 10, 11, 12), MID(D4783, 9, 2)), "yyyy-mm-dd")</f>
        <v>1976-12-15</v>
      </c>
      <c r="F4783" s="1" t="str">
        <f t="shared" si="519"/>
        <v>01:30:00</v>
      </c>
      <c r="G4783" s="9" t="str">
        <f t="shared" si="520"/>
        <v>December</v>
      </c>
      <c r="H4783" s="5" t="str">
        <f t="shared" si="521"/>
        <v>1976</v>
      </c>
      <c r="I4783" s="1" t="s">
        <v>9727</v>
      </c>
      <c r="J4783" s="1" t="str">
        <f t="shared" si="522"/>
        <v xml:space="preserve">Proton-K </v>
      </c>
      <c r="K4783" s="1" t="str">
        <f t="shared" si="523"/>
        <v>Cosmos 881 &amp; 882</v>
      </c>
      <c r="L4783" s="1" t="s">
        <v>346</v>
      </c>
      <c r="M4783" s="1"/>
      <c r="N4783" s="1">
        <f t="shared" si="524"/>
        <v>0</v>
      </c>
      <c r="O4783" s="1" t="s">
        <v>9</v>
      </c>
    </row>
    <row r="4784" spans="1:15" x14ac:dyDescent="0.3">
      <c r="A4784" s="1" t="s">
        <v>6140</v>
      </c>
      <c r="B4784" s="1" t="s">
        <v>6482</v>
      </c>
      <c r="C4784" s="1" t="str">
        <f t="shared" si="518"/>
        <v>Russia</v>
      </c>
      <c r="D4784" s="1" t="s">
        <v>9728</v>
      </c>
      <c r="E4784" s="7" t="str">
        <f>TEXT(DATE(MID(D4784, 13, 4), CHOOSE(MATCH( MID(D4784, 5, 3), {"Jan","Feb","Mar","Apr","May","Jun","Jul","Aug","Sep","Oct","Nov","Dec"}, 0), 1, 2, 3, 4, 5, 6, 7, 8, 9, 10, 11, 12), MID(D4784, 9, 2)), "yyyy-mm-dd")</f>
        <v>1976-12-09</v>
      </c>
      <c r="F4784" s="1" t="str">
        <f t="shared" si="519"/>
        <v>20:00:00</v>
      </c>
      <c r="G4784" s="9" t="str">
        <f t="shared" si="520"/>
        <v>December</v>
      </c>
      <c r="H4784" s="5" t="str">
        <f t="shared" si="521"/>
        <v>1976</v>
      </c>
      <c r="I4784" s="1" t="s">
        <v>9729</v>
      </c>
      <c r="J4784" s="1" t="str">
        <f t="shared" si="522"/>
        <v xml:space="preserve">Cosmos-3M </v>
      </c>
      <c r="K4784" s="1" t="str">
        <f t="shared" si="523"/>
        <v>Cosmos 880</v>
      </c>
      <c r="L4784" s="1" t="s">
        <v>346</v>
      </c>
      <c r="M4784" s="1"/>
      <c r="N4784" s="1">
        <f t="shared" si="524"/>
        <v>0</v>
      </c>
      <c r="O4784" s="1" t="s">
        <v>9</v>
      </c>
    </row>
    <row r="4785" spans="1:15" x14ac:dyDescent="0.3">
      <c r="A4785" s="1" t="s">
        <v>6140</v>
      </c>
      <c r="B4785" s="1" t="s">
        <v>5</v>
      </c>
      <c r="C4785" s="1" t="str">
        <f t="shared" si="518"/>
        <v>Russia</v>
      </c>
      <c r="D4785" s="1" t="s">
        <v>9730</v>
      </c>
      <c r="E4785" s="7" t="str">
        <f>TEXT(DATE(MID(D4785, 13, 4), CHOOSE(MATCH( MID(D4785, 5, 3), {"Jan","Feb","Mar","Apr","May","Jun","Jul","Aug","Sep","Oct","Nov","Dec"}, 0), 1, 2, 3, 4, 5, 6, 7, 8, 9, 10, 11, 12), MID(D4785, 9, 2)), "yyyy-mm-dd")</f>
        <v>1976-12-09</v>
      </c>
      <c r="F4785" s="1" t="str">
        <f t="shared" si="519"/>
        <v>10:00:00</v>
      </c>
      <c r="G4785" s="9" t="str">
        <f t="shared" si="520"/>
        <v>December</v>
      </c>
      <c r="H4785" s="5" t="str">
        <f t="shared" si="521"/>
        <v>1976</v>
      </c>
      <c r="I4785" s="1" t="s">
        <v>9731</v>
      </c>
      <c r="J4785" s="1" t="str">
        <f t="shared" si="522"/>
        <v xml:space="preserve">Soyuz U </v>
      </c>
      <c r="K4785" s="1" t="str">
        <f t="shared" si="523"/>
        <v>Cosmos 879</v>
      </c>
      <c r="L4785" s="1" t="s">
        <v>346</v>
      </c>
      <c r="M4785" s="1">
        <v>20</v>
      </c>
      <c r="N4785" s="1">
        <f t="shared" si="524"/>
        <v>1660</v>
      </c>
      <c r="O4785" s="1" t="s">
        <v>9</v>
      </c>
    </row>
    <row r="4786" spans="1:15" x14ac:dyDescent="0.3">
      <c r="A4786" s="1" t="s">
        <v>6140</v>
      </c>
      <c r="B4786" s="1" t="s">
        <v>3373</v>
      </c>
      <c r="C4786" s="1" t="str">
        <f t="shared" si="518"/>
        <v>Russia</v>
      </c>
      <c r="D4786" s="1" t="s">
        <v>9732</v>
      </c>
      <c r="E4786" s="7" t="str">
        <f>TEXT(DATE(MID(D4786, 13, 4), CHOOSE(MATCH( MID(D4786, 5, 3), {"Jan","Feb","Mar","Apr","May","Jun","Jul","Aug","Sep","Oct","Nov","Dec"}, 0), 1, 2, 3, 4, 5, 6, 7, 8, 9, 10, 11, 12), MID(D4786, 9, 2)), "yyyy-mm-dd")</f>
        <v>1976-12-07</v>
      </c>
      <c r="F4786" s="1" t="str">
        <f t="shared" si="519"/>
        <v>10:23:00</v>
      </c>
      <c r="G4786" s="9" t="str">
        <f t="shared" si="520"/>
        <v>December</v>
      </c>
      <c r="H4786" s="5" t="str">
        <f t="shared" si="521"/>
        <v>1976</v>
      </c>
      <c r="I4786" s="1" t="s">
        <v>9733</v>
      </c>
      <c r="J4786" s="1" t="str">
        <f t="shared" si="522"/>
        <v xml:space="preserve">Cosmos-3M </v>
      </c>
      <c r="K4786" s="1" t="str">
        <f t="shared" si="523"/>
        <v>Cosmos 871 to 878</v>
      </c>
      <c r="L4786" s="1" t="s">
        <v>346</v>
      </c>
      <c r="M4786" s="1"/>
      <c r="N4786" s="1">
        <f t="shared" si="524"/>
        <v>0</v>
      </c>
      <c r="O4786" s="1" t="s">
        <v>9</v>
      </c>
    </row>
    <row r="4787" spans="1:15" x14ac:dyDescent="0.3">
      <c r="A4787" s="1" t="s">
        <v>14</v>
      </c>
      <c r="B4787" s="1" t="s">
        <v>5301</v>
      </c>
      <c r="C4787" s="1" t="str">
        <f t="shared" si="518"/>
        <v>China</v>
      </c>
      <c r="D4787" s="1" t="s">
        <v>9734</v>
      </c>
      <c r="E4787" s="7" t="str">
        <f>TEXT(DATE(MID(D4787, 13, 4), CHOOSE(MATCH( MID(D4787, 5, 3), {"Jan","Feb","Mar","Apr","May","Jun","Jul","Aug","Sep","Oct","Nov","Dec"}, 0), 1, 2, 3, 4, 5, 6, 7, 8, 9, 10, 11, 12), MID(D4787, 9, 2)), "yyyy-mm-dd")</f>
        <v>1976-12-07</v>
      </c>
      <c r="F4787" s="1" t="str">
        <f t="shared" si="519"/>
        <v>04:38:00</v>
      </c>
      <c r="G4787" s="9" t="str">
        <f t="shared" si="520"/>
        <v>December</v>
      </c>
      <c r="H4787" s="5" t="str">
        <f t="shared" si="521"/>
        <v>1976</v>
      </c>
      <c r="I4787" s="1" t="s">
        <v>9735</v>
      </c>
      <c r="J4787" s="1" t="str">
        <f t="shared" si="522"/>
        <v xml:space="preserve">Long March 2 </v>
      </c>
      <c r="K4787" s="1" t="str">
        <f t="shared" si="523"/>
        <v>FSW-0 2</v>
      </c>
      <c r="L4787" s="1" t="s">
        <v>346</v>
      </c>
      <c r="M4787" s="1"/>
      <c r="N4787" s="1">
        <f t="shared" si="524"/>
        <v>0</v>
      </c>
      <c r="O4787" s="1" t="s">
        <v>9</v>
      </c>
    </row>
    <row r="4788" spans="1:15" x14ac:dyDescent="0.3">
      <c r="A4788" s="1" t="s">
        <v>6140</v>
      </c>
      <c r="B4788" s="1" t="s">
        <v>5</v>
      </c>
      <c r="C4788" s="1" t="str">
        <f t="shared" si="518"/>
        <v>Russia</v>
      </c>
      <c r="D4788" s="1" t="s">
        <v>9736</v>
      </c>
      <c r="E4788" s="7" t="str">
        <f>TEXT(DATE(MID(D4788, 13, 4), CHOOSE(MATCH( MID(D4788, 5, 3), {"Jan","Feb","Mar","Apr","May","Jun","Jul","Aug","Sep","Oct","Nov","Dec"}, 0), 1, 2, 3, 4, 5, 6, 7, 8, 9, 10, 11, 12), MID(D4788, 9, 2)), "yyyy-mm-dd")</f>
        <v>1976-12-02</v>
      </c>
      <c r="F4788" s="1" t="str">
        <f t="shared" si="519"/>
        <v>02:44:00</v>
      </c>
      <c r="G4788" s="9" t="str">
        <f t="shared" si="520"/>
        <v>December</v>
      </c>
      <c r="H4788" s="5" t="str">
        <f t="shared" si="521"/>
        <v>1976</v>
      </c>
      <c r="I4788" s="1" t="s">
        <v>9737</v>
      </c>
      <c r="J4788" s="1" t="str">
        <f t="shared" si="522"/>
        <v xml:space="preserve">Molniya-M /Block ML </v>
      </c>
      <c r="K4788" s="1" t="str">
        <f t="shared" si="523"/>
        <v>Molniya-2 nÂ°64</v>
      </c>
      <c r="L4788" s="1" t="s">
        <v>346</v>
      </c>
      <c r="M4788" s="1"/>
      <c r="N4788" s="1">
        <f t="shared" si="524"/>
        <v>0</v>
      </c>
      <c r="O4788" s="1" t="s">
        <v>9</v>
      </c>
    </row>
    <row r="4789" spans="1:15" x14ac:dyDescent="0.3">
      <c r="A4789" s="1" t="s">
        <v>6140</v>
      </c>
      <c r="B4789" s="1" t="s">
        <v>6482</v>
      </c>
      <c r="C4789" s="1" t="str">
        <f t="shared" si="518"/>
        <v>Russia</v>
      </c>
      <c r="D4789" s="1" t="s">
        <v>9738</v>
      </c>
      <c r="E4789" s="7" t="str">
        <f>TEXT(DATE(MID(D4789, 13, 4), CHOOSE(MATCH( MID(D4789, 5, 3), {"Jan","Feb","Mar","Apr","May","Jun","Jul","Aug","Sep","Oct","Nov","Dec"}, 0), 1, 2, 3, 4, 5, 6, 7, 8, 9, 10, 11, 12), MID(D4789, 9, 2)), "yyyy-mm-dd")</f>
        <v>1976-12-02</v>
      </c>
      <c r="F4789" s="1" t="str">
        <f t="shared" si="519"/>
        <v>00:17:00</v>
      </c>
      <c r="G4789" s="9" t="str">
        <f t="shared" si="520"/>
        <v>December</v>
      </c>
      <c r="H4789" s="5" t="str">
        <f t="shared" si="521"/>
        <v>1976</v>
      </c>
      <c r="I4789" s="1" t="s">
        <v>9739</v>
      </c>
      <c r="J4789" s="1" t="str">
        <f t="shared" si="522"/>
        <v xml:space="preserve">Cosmos-3M </v>
      </c>
      <c r="K4789" s="1" t="str">
        <f t="shared" si="523"/>
        <v>Cosmos 870</v>
      </c>
      <c r="L4789" s="1" t="s">
        <v>346</v>
      </c>
      <c r="M4789" s="1"/>
      <c r="N4789" s="1">
        <f t="shared" si="524"/>
        <v>0</v>
      </c>
      <c r="O4789" s="1" t="s">
        <v>9</v>
      </c>
    </row>
    <row r="4790" spans="1:15" x14ac:dyDescent="0.3">
      <c r="A4790" s="1" t="s">
        <v>6140</v>
      </c>
      <c r="B4790" s="1" t="s">
        <v>1630</v>
      </c>
      <c r="C4790" s="1" t="str">
        <f t="shared" si="518"/>
        <v>Kazakhstan</v>
      </c>
      <c r="D4790" s="1" t="s">
        <v>9740</v>
      </c>
      <c r="E4790" s="7" t="str">
        <f>TEXT(DATE(MID(D4790, 13, 4), CHOOSE(MATCH( MID(D4790, 5, 3), {"Jan","Feb","Mar","Apr","May","Jun","Jul","Aug","Sep","Oct","Nov","Dec"}, 0), 1, 2, 3, 4, 5, 6, 7, 8, 9, 10, 11, 12), MID(D4790, 9, 2)), "yyyy-mm-dd")</f>
        <v>1976-11-29</v>
      </c>
      <c r="F4790" s="1" t="str">
        <f t="shared" si="519"/>
        <v>16:04:00</v>
      </c>
      <c r="G4790" s="9" t="str">
        <f t="shared" si="520"/>
        <v>November</v>
      </c>
      <c r="H4790" s="5" t="str">
        <f t="shared" si="521"/>
        <v>1976</v>
      </c>
      <c r="I4790" s="1" t="s">
        <v>9741</v>
      </c>
      <c r="J4790" s="1" t="str">
        <f t="shared" si="522"/>
        <v xml:space="preserve">Soyuz U </v>
      </c>
      <c r="K4790" s="1" t="str">
        <f t="shared" si="523"/>
        <v>Cosmos 869</v>
      </c>
      <c r="L4790" s="1" t="s">
        <v>346</v>
      </c>
      <c r="M4790" s="1">
        <v>20</v>
      </c>
      <c r="N4790" s="1">
        <f t="shared" si="524"/>
        <v>1660</v>
      </c>
      <c r="O4790" s="1" t="s">
        <v>9</v>
      </c>
    </row>
    <row r="4791" spans="1:15" x14ac:dyDescent="0.3">
      <c r="A4791" s="1" t="s">
        <v>6140</v>
      </c>
      <c r="B4791" s="1" t="s">
        <v>3926</v>
      </c>
      <c r="C4791" s="1" t="str">
        <f t="shared" si="518"/>
        <v>Kazakhstan</v>
      </c>
      <c r="D4791" s="1" t="s">
        <v>9742</v>
      </c>
      <c r="E4791" s="7" t="str">
        <f>TEXT(DATE(MID(D4791, 13, 4), CHOOSE(MATCH( MID(D4791, 5, 3), {"Jan","Feb","Mar","Apr","May","Jun","Jul","Aug","Sep","Oct","Nov","Dec"}, 0), 1, 2, 3, 4, 5, 6, 7, 8, 9, 10, 11, 12), MID(D4791, 9, 2)), "yyyy-mm-dd")</f>
        <v>1976-11-26</v>
      </c>
      <c r="F4791" s="1" t="str">
        <f t="shared" si="519"/>
        <v>14:30:00</v>
      </c>
      <c r="G4791" s="9" t="str">
        <f t="shared" si="520"/>
        <v>November</v>
      </c>
      <c r="H4791" s="5" t="str">
        <f t="shared" si="521"/>
        <v>1976</v>
      </c>
      <c r="I4791" s="1" t="s">
        <v>9743</v>
      </c>
      <c r="J4791" s="1" t="str">
        <f t="shared" si="522"/>
        <v xml:space="preserve">Tsyklon-2 </v>
      </c>
      <c r="K4791" s="1" t="str">
        <f t="shared" si="523"/>
        <v>Cosmos 868</v>
      </c>
      <c r="L4791" s="1" t="s">
        <v>346</v>
      </c>
      <c r="M4791" s="1"/>
      <c r="N4791" s="1">
        <f t="shared" si="524"/>
        <v>0</v>
      </c>
      <c r="O4791" s="1" t="s">
        <v>9</v>
      </c>
    </row>
    <row r="4792" spans="1:15" x14ac:dyDescent="0.3">
      <c r="A4792" s="1" t="s">
        <v>6140</v>
      </c>
      <c r="B4792" s="1" t="s">
        <v>130</v>
      </c>
      <c r="C4792" s="1" t="str">
        <f t="shared" si="518"/>
        <v>Kazakhstan</v>
      </c>
      <c r="D4792" s="1" t="s">
        <v>9744</v>
      </c>
      <c r="E4792" s="7" t="str">
        <f>TEXT(DATE(MID(D4792, 13, 4), CHOOSE(MATCH( MID(D4792, 5, 3), {"Jan","Feb","Mar","Apr","May","Jun","Jul","Aug","Sep","Oct","Nov","Dec"}, 0), 1, 2, 3, 4, 5, 6, 7, 8, 9, 10, 11, 12), MID(D4792, 9, 2)), "yyyy-mm-dd")</f>
        <v>1976-11-25</v>
      </c>
      <c r="F4792" s="1" t="str">
        <f t="shared" si="519"/>
        <v>03:59:00</v>
      </c>
      <c r="G4792" s="9" t="str">
        <f t="shared" si="520"/>
        <v>November</v>
      </c>
      <c r="H4792" s="5" t="str">
        <f t="shared" si="521"/>
        <v>1976</v>
      </c>
      <c r="I4792" s="1" t="s">
        <v>9745</v>
      </c>
      <c r="J4792" s="1" t="str">
        <f t="shared" si="522"/>
        <v xml:space="preserve">Molniya-M /Block SO-L </v>
      </c>
      <c r="K4792" s="1" t="str">
        <f t="shared" si="523"/>
        <v>Prognoz nÂ°5</v>
      </c>
      <c r="L4792" s="1" t="s">
        <v>346</v>
      </c>
      <c r="M4792" s="1"/>
      <c r="N4792" s="1">
        <f t="shared" si="524"/>
        <v>0</v>
      </c>
      <c r="O4792" s="1" t="s">
        <v>9</v>
      </c>
    </row>
    <row r="4793" spans="1:15" x14ac:dyDescent="0.3">
      <c r="A4793" s="1" t="s">
        <v>6140</v>
      </c>
      <c r="B4793" s="1" t="s">
        <v>5</v>
      </c>
      <c r="C4793" s="1" t="str">
        <f t="shared" si="518"/>
        <v>Russia</v>
      </c>
      <c r="D4793" s="1" t="s">
        <v>9746</v>
      </c>
      <c r="E4793" s="7" t="str">
        <f>TEXT(DATE(MID(D4793, 13, 4), CHOOSE(MATCH( MID(D4793, 5, 3), {"Jan","Feb","Mar","Apr","May","Jun","Jul","Aug","Sep","Oct","Nov","Dec"}, 0), 1, 2, 3, 4, 5, 6, 7, 8, 9, 10, 11, 12), MID(D4793, 9, 2)), "yyyy-mm-dd")</f>
        <v>1976-11-23</v>
      </c>
      <c r="F4793" s="1" t="str">
        <f t="shared" si="519"/>
        <v>16:27:00</v>
      </c>
      <c r="G4793" s="9" t="str">
        <f t="shared" si="520"/>
        <v>November</v>
      </c>
      <c r="H4793" s="5" t="str">
        <f t="shared" si="521"/>
        <v>1976</v>
      </c>
      <c r="I4793" s="1" t="s">
        <v>9747</v>
      </c>
      <c r="J4793" s="1" t="str">
        <f t="shared" si="522"/>
        <v xml:space="preserve">Soyuz U </v>
      </c>
      <c r="K4793" s="1" t="str">
        <f t="shared" si="523"/>
        <v>Cosmos 867</v>
      </c>
      <c r="L4793" s="1" t="s">
        <v>346</v>
      </c>
      <c r="M4793" s="1">
        <v>20</v>
      </c>
      <c r="N4793" s="1">
        <f t="shared" si="524"/>
        <v>1660</v>
      </c>
      <c r="O4793" s="1" t="s">
        <v>9</v>
      </c>
    </row>
    <row r="4794" spans="1:15" x14ac:dyDescent="0.3">
      <c r="A4794" s="1" t="s">
        <v>6140</v>
      </c>
      <c r="B4794" s="1" t="s">
        <v>130</v>
      </c>
      <c r="C4794" s="1" t="str">
        <f t="shared" si="518"/>
        <v>Kazakhstan</v>
      </c>
      <c r="D4794" s="1" t="s">
        <v>9748</v>
      </c>
      <c r="E4794" s="7" t="str">
        <f>TEXT(DATE(MID(D4794, 13, 4), CHOOSE(MATCH( MID(D4794, 5, 3), {"Jan","Feb","Mar","Apr","May","Jun","Jul","Aug","Sep","Oct","Nov","Dec"}, 0), 1, 2, 3, 4, 5, 6, 7, 8, 9, 10, 11, 12), MID(D4794, 9, 2)), "yyyy-mm-dd")</f>
        <v>1976-11-11</v>
      </c>
      <c r="F4794" s="1" t="str">
        <f t="shared" si="519"/>
        <v>10:45:00</v>
      </c>
      <c r="G4794" s="9" t="str">
        <f t="shared" si="520"/>
        <v>November</v>
      </c>
      <c r="H4794" s="5" t="str">
        <f t="shared" si="521"/>
        <v>1976</v>
      </c>
      <c r="I4794" s="1" t="s">
        <v>9749</v>
      </c>
      <c r="J4794" s="1" t="str">
        <f t="shared" si="522"/>
        <v xml:space="preserve">Soyuz U </v>
      </c>
      <c r="K4794" s="1" t="str">
        <f t="shared" si="523"/>
        <v>Cosmos 866</v>
      </c>
      <c r="L4794" s="1" t="s">
        <v>346</v>
      </c>
      <c r="M4794" s="1">
        <v>20</v>
      </c>
      <c r="N4794" s="1">
        <f t="shared" si="524"/>
        <v>1660</v>
      </c>
      <c r="O4794" s="1" t="s">
        <v>9</v>
      </c>
    </row>
    <row r="4795" spans="1:15" x14ac:dyDescent="0.3">
      <c r="A4795" s="1" t="s">
        <v>14</v>
      </c>
      <c r="B4795" s="1" t="s">
        <v>5301</v>
      </c>
      <c r="C4795" s="1" t="str">
        <f t="shared" si="518"/>
        <v>China</v>
      </c>
      <c r="D4795" s="1" t="s">
        <v>9750</v>
      </c>
      <c r="E4795" s="7" t="str">
        <f>TEXT(DATE(MID(D4795, 13, 4), CHOOSE(MATCH( MID(D4795, 5, 3), {"Jan","Feb","Mar","Apr","May","Jun","Jul","Aug","Sep","Oct","Nov","Dec"}, 0), 1, 2, 3, 4, 5, 6, 7, 8, 9, 10, 11, 12), MID(D4795, 9, 2)), "yyyy-mm-dd")</f>
        <v>1976-11-10</v>
      </c>
      <c r="F4795" s="1" t="str">
        <f t="shared" si="519"/>
        <v>09:05:00</v>
      </c>
      <c r="G4795" s="9" t="str">
        <f t="shared" si="520"/>
        <v>November</v>
      </c>
      <c r="H4795" s="5" t="str">
        <f t="shared" si="521"/>
        <v>1976</v>
      </c>
      <c r="I4795" s="1" t="s">
        <v>9751</v>
      </c>
      <c r="J4795" s="1" t="str">
        <f t="shared" si="522"/>
        <v xml:space="preserve">Feng Bao 1 </v>
      </c>
      <c r="K4795" s="1" t="str">
        <f t="shared" si="523"/>
        <v>JSSW-6</v>
      </c>
      <c r="L4795" s="1" t="s">
        <v>346</v>
      </c>
      <c r="M4795" s="1"/>
      <c r="N4795" s="1">
        <f t="shared" si="524"/>
        <v>0</v>
      </c>
      <c r="O4795" s="1" t="s">
        <v>257</v>
      </c>
    </row>
    <row r="4796" spans="1:15" x14ac:dyDescent="0.3">
      <c r="A4796" s="1" t="s">
        <v>6140</v>
      </c>
      <c r="B4796" s="1" t="s">
        <v>5</v>
      </c>
      <c r="C4796" s="1" t="str">
        <f t="shared" si="518"/>
        <v>Russia</v>
      </c>
      <c r="D4796" s="1" t="s">
        <v>9752</v>
      </c>
      <c r="E4796" s="7" t="str">
        <f>TEXT(DATE(MID(D4796, 13, 4), CHOOSE(MATCH( MID(D4796, 5, 3), {"Jan","Feb","Mar","Apr","May","Jun","Jul","Aug","Sep","Oct","Nov","Dec"}, 0), 1, 2, 3, 4, 5, 6, 7, 8, 9, 10, 11, 12), MID(D4796, 9, 2)), "yyyy-mm-dd")</f>
        <v>1976-11-01</v>
      </c>
      <c r="F4796" s="1" t="str">
        <f t="shared" si="519"/>
        <v>11:20:00</v>
      </c>
      <c r="G4796" s="9" t="str">
        <f t="shared" si="520"/>
        <v>November</v>
      </c>
      <c r="H4796" s="5" t="str">
        <f t="shared" si="521"/>
        <v>1976</v>
      </c>
      <c r="I4796" s="1" t="s">
        <v>9753</v>
      </c>
      <c r="J4796" s="1" t="str">
        <f t="shared" si="522"/>
        <v xml:space="preserve">Soyuz U </v>
      </c>
      <c r="K4796" s="1" t="str">
        <f t="shared" si="523"/>
        <v>Cosmos 865</v>
      </c>
      <c r="L4796" s="1" t="s">
        <v>346</v>
      </c>
      <c r="M4796" s="1">
        <v>20</v>
      </c>
      <c r="N4796" s="1">
        <f t="shared" si="524"/>
        <v>1660</v>
      </c>
      <c r="O4796" s="1" t="s">
        <v>9</v>
      </c>
    </row>
    <row r="4797" spans="1:15" x14ac:dyDescent="0.3">
      <c r="A4797" s="1" t="s">
        <v>6140</v>
      </c>
      <c r="B4797" s="1" t="s">
        <v>6482</v>
      </c>
      <c r="C4797" s="1" t="str">
        <f t="shared" si="518"/>
        <v>Russia</v>
      </c>
      <c r="D4797" s="1" t="s">
        <v>9754</v>
      </c>
      <c r="E4797" s="7" t="str">
        <f>TEXT(DATE(MID(D4797, 13, 4), CHOOSE(MATCH( MID(D4797, 5, 3), {"Jan","Feb","Mar","Apr","May","Jun","Jul","Aug","Sep","Oct","Nov","Dec"}, 0), 1, 2, 3, 4, 5, 6, 7, 8, 9, 10, 11, 12), MID(D4797, 9, 2)), "yyyy-mm-dd")</f>
        <v>1976-10-29</v>
      </c>
      <c r="F4797" s="1" t="str">
        <f t="shared" si="519"/>
        <v>12:39:00</v>
      </c>
      <c r="G4797" s="9" t="str">
        <f t="shared" si="520"/>
        <v>October</v>
      </c>
      <c r="H4797" s="5" t="str">
        <f t="shared" si="521"/>
        <v>1976</v>
      </c>
      <c r="I4797" s="1" t="s">
        <v>9755</v>
      </c>
      <c r="J4797" s="1" t="str">
        <f t="shared" si="522"/>
        <v xml:space="preserve">Cosmos-3M </v>
      </c>
      <c r="K4797" s="1" t="str">
        <f t="shared" si="523"/>
        <v>Cosmos 864</v>
      </c>
      <c r="L4797" s="1" t="s">
        <v>346</v>
      </c>
      <c r="M4797" s="1"/>
      <c r="N4797" s="1">
        <f t="shared" si="524"/>
        <v>0</v>
      </c>
      <c r="O4797" s="1" t="s">
        <v>9</v>
      </c>
    </row>
    <row r="4798" spans="1:15" x14ac:dyDescent="0.3">
      <c r="A4798" s="1" t="s">
        <v>6140</v>
      </c>
      <c r="B4798" s="1" t="s">
        <v>565</v>
      </c>
      <c r="C4798" s="1" t="str">
        <f t="shared" si="518"/>
        <v>Kazakhstan</v>
      </c>
      <c r="D4798" s="1" t="s">
        <v>9756</v>
      </c>
      <c r="E4798" s="7" t="str">
        <f>TEXT(DATE(MID(D4798, 13, 4), CHOOSE(MATCH( MID(D4798, 5, 3), {"Jan","Feb","Mar","Apr","May","Jun","Jul","Aug","Sep","Oct","Nov","Dec"}, 0), 1, 2, 3, 4, 5, 6, 7, 8, 9, 10, 11, 12), MID(D4798, 9, 2)), "yyyy-mm-dd")</f>
        <v>1976-10-26</v>
      </c>
      <c r="F4798" s="1" t="str">
        <f t="shared" si="519"/>
        <v>14:50:00</v>
      </c>
      <c r="G4798" s="9" t="str">
        <f t="shared" si="520"/>
        <v>October</v>
      </c>
      <c r="H4798" s="5" t="str">
        <f t="shared" si="521"/>
        <v>1976</v>
      </c>
      <c r="I4798" s="1" t="s">
        <v>9757</v>
      </c>
      <c r="J4798" s="1" t="str">
        <f t="shared" si="522"/>
        <v xml:space="preserve">Proton-K/Block-DM </v>
      </c>
      <c r="K4798" s="1" t="str">
        <f t="shared" si="523"/>
        <v>Ekran 1</v>
      </c>
      <c r="L4798" s="1" t="s">
        <v>346</v>
      </c>
      <c r="M4798" s="1"/>
      <c r="N4798" s="1">
        <f t="shared" si="524"/>
        <v>0</v>
      </c>
      <c r="O4798" s="1" t="s">
        <v>9</v>
      </c>
    </row>
    <row r="4799" spans="1:15" x14ac:dyDescent="0.3">
      <c r="A4799" s="1" t="s">
        <v>6140</v>
      </c>
      <c r="B4799" s="1" t="s">
        <v>5</v>
      </c>
      <c r="C4799" s="1" t="str">
        <f t="shared" si="518"/>
        <v>Russia</v>
      </c>
      <c r="D4799" s="1" t="s">
        <v>9758</v>
      </c>
      <c r="E4799" s="7" t="str">
        <f>TEXT(DATE(MID(D4799, 13, 4), CHOOSE(MATCH( MID(D4799, 5, 3), {"Jan","Feb","Mar","Apr","May","Jun","Jul","Aug","Sep","Oct","Nov","Dec"}, 0), 1, 2, 3, 4, 5, 6, 7, 8, 9, 10, 11, 12), MID(D4799, 9, 2)), "yyyy-mm-dd")</f>
        <v>1976-10-25</v>
      </c>
      <c r="F4799" s="1" t="str">
        <f t="shared" si="519"/>
        <v>14:30:00</v>
      </c>
      <c r="G4799" s="9" t="str">
        <f t="shared" si="520"/>
        <v>October</v>
      </c>
      <c r="H4799" s="5" t="str">
        <f t="shared" si="521"/>
        <v>1976</v>
      </c>
      <c r="I4799" s="1" t="s">
        <v>9759</v>
      </c>
      <c r="J4799" s="1" t="str">
        <f t="shared" si="522"/>
        <v xml:space="preserve">Soyuz U </v>
      </c>
      <c r="K4799" s="1" t="str">
        <f t="shared" si="523"/>
        <v>Cosmos 863</v>
      </c>
      <c r="L4799" s="1" t="s">
        <v>346</v>
      </c>
      <c r="M4799" s="1">
        <v>20</v>
      </c>
      <c r="N4799" s="1">
        <f t="shared" si="524"/>
        <v>1660</v>
      </c>
      <c r="O4799" s="1" t="s">
        <v>9</v>
      </c>
    </row>
    <row r="4800" spans="1:15" x14ac:dyDescent="0.3">
      <c r="A4800" s="1" t="s">
        <v>6140</v>
      </c>
      <c r="B4800" s="1" t="s">
        <v>5</v>
      </c>
      <c r="C4800" s="1" t="str">
        <f t="shared" si="518"/>
        <v>Russia</v>
      </c>
      <c r="D4800" s="1" t="s">
        <v>9760</v>
      </c>
      <c r="E4800" s="7" t="str">
        <f>TEXT(DATE(MID(D4800, 13, 4), CHOOSE(MATCH( MID(D4800, 5, 3), {"Jan","Feb","Mar","Apr","May","Jun","Jul","Aug","Sep","Oct","Nov","Dec"}, 0), 1, 2, 3, 4, 5, 6, 7, 8, 9, 10, 11, 12), MID(D4800, 9, 2)), "yyyy-mm-dd")</f>
        <v>1976-10-22</v>
      </c>
      <c r="F4800" s="1" t="str">
        <f t="shared" si="519"/>
        <v>09:11:00</v>
      </c>
      <c r="G4800" s="9" t="str">
        <f t="shared" si="520"/>
        <v>October</v>
      </c>
      <c r="H4800" s="5" t="str">
        <f t="shared" si="521"/>
        <v>1976</v>
      </c>
      <c r="I4800" s="1" t="s">
        <v>9761</v>
      </c>
      <c r="J4800" s="1" t="str">
        <f t="shared" si="522"/>
        <v xml:space="preserve">Molniya-M /Block 2BL </v>
      </c>
      <c r="K4800" s="1" t="str">
        <f t="shared" si="523"/>
        <v>Cosmos 862</v>
      </c>
      <c r="L4800" s="1" t="s">
        <v>346</v>
      </c>
      <c r="M4800" s="1"/>
      <c r="N4800" s="1">
        <f t="shared" si="524"/>
        <v>0</v>
      </c>
      <c r="O4800" s="1" t="s">
        <v>9</v>
      </c>
    </row>
    <row r="4801" spans="1:15" x14ac:dyDescent="0.3">
      <c r="A4801" s="1" t="s">
        <v>6140</v>
      </c>
      <c r="B4801" s="1" t="s">
        <v>6795</v>
      </c>
      <c r="C4801" s="1" t="str">
        <f t="shared" si="518"/>
        <v>Kazakhstan</v>
      </c>
      <c r="D4801" s="1" t="s">
        <v>9762</v>
      </c>
      <c r="E4801" s="7" t="str">
        <f>TEXT(DATE(MID(D4801, 13, 4), CHOOSE(MATCH( MID(D4801, 5, 3), {"Jan","Feb","Mar","Apr","May","Jun","Jul","Aug","Sep","Oct","Nov","Dec"}, 0), 1, 2, 3, 4, 5, 6, 7, 8, 9, 10, 11, 12), MID(D4801, 9, 2)), "yyyy-mm-dd")</f>
        <v>1976-10-21</v>
      </c>
      <c r="F4801" s="1" t="str">
        <f t="shared" si="519"/>
        <v>16:53:00</v>
      </c>
      <c r="G4801" s="9" t="str">
        <f t="shared" si="520"/>
        <v>October</v>
      </c>
      <c r="H4801" s="5" t="str">
        <f t="shared" si="521"/>
        <v>1976</v>
      </c>
      <c r="I4801" s="1" t="s">
        <v>9763</v>
      </c>
      <c r="J4801" s="1" t="str">
        <f t="shared" si="522"/>
        <v xml:space="preserve">Tsyklon-2 </v>
      </c>
      <c r="K4801" s="1" t="str">
        <f t="shared" si="523"/>
        <v>Cosmos 861</v>
      </c>
      <c r="L4801" s="1" t="s">
        <v>346</v>
      </c>
      <c r="M4801" s="1"/>
      <c r="N4801" s="1">
        <f t="shared" si="524"/>
        <v>0</v>
      </c>
      <c r="O4801" s="1" t="s">
        <v>9</v>
      </c>
    </row>
    <row r="4802" spans="1:15" x14ac:dyDescent="0.3">
      <c r="A4802" s="1" t="s">
        <v>6140</v>
      </c>
      <c r="B4802" s="1" t="s">
        <v>6795</v>
      </c>
      <c r="C4802" s="1" t="str">
        <f t="shared" ref="C4802:C4865" si="525">TRIM(MID(B4802, FIND("|", SUBSTITUTE(B4802, ",", "|", LEN(B4802) - LEN(SUBSTITUTE(B4802,",", "" )))) + 1, LEN(B4802)))</f>
        <v>Kazakhstan</v>
      </c>
      <c r="D4802" s="1" t="s">
        <v>9764</v>
      </c>
      <c r="E4802" s="7" t="str">
        <f>TEXT(DATE(MID(D4802, 13, 4), CHOOSE(MATCH( MID(D4802, 5, 3), {"Jan","Feb","Mar","Apr","May","Jun","Jul","Aug","Sep","Oct","Nov","Dec"}, 0), 1, 2, 3, 4, 5, 6, 7, 8, 9, 10, 11, 12), MID(D4802, 9, 2)), "yyyy-mm-dd")</f>
        <v>1976-10-17</v>
      </c>
      <c r="F4802" s="1" t="str">
        <f t="shared" ref="F4802:F4865" si="526">IF(ISNUMBER(FIND(":", D4802)), MID(D4802, FIND(":", D4802)-2, 5) &amp; ":00", "00:00:00")</f>
        <v>18:06:00</v>
      </c>
      <c r="G4802" s="9" t="str">
        <f t="shared" ref="G4802:G4865" si="527">TEXT(E4802, "mmmm")</f>
        <v>October</v>
      </c>
      <c r="H4802" s="5" t="str">
        <f t="shared" ref="H4802:H4865" si="528">TEXT(E4802, "yyyy")</f>
        <v>1976</v>
      </c>
      <c r="I4802" s="1" t="s">
        <v>9765</v>
      </c>
      <c r="J4802" s="1" t="str">
        <f t="shared" ref="J4802:J4865" si="529">LEFT(I4802, FIND("|", I4802) - 1)</f>
        <v xml:space="preserve">Tsyklon-2 </v>
      </c>
      <c r="K4802" s="1" t="str">
        <f t="shared" ref="K4802:K4865" si="530">MID(I4802, FIND("|", I4802) + 2, LEN(I4802))</f>
        <v>Cosmos 860</v>
      </c>
      <c r="L4802" s="1" t="s">
        <v>346</v>
      </c>
      <c r="M4802" s="1"/>
      <c r="N4802" s="1">
        <f t="shared" si="524"/>
        <v>0</v>
      </c>
      <c r="O4802" s="1" t="s">
        <v>9</v>
      </c>
    </row>
    <row r="4803" spans="1:15" x14ac:dyDescent="0.3">
      <c r="A4803" s="1" t="s">
        <v>6140</v>
      </c>
      <c r="B4803" s="1" t="s">
        <v>212</v>
      </c>
      <c r="C4803" s="1" t="str">
        <f t="shared" si="525"/>
        <v>Russia</v>
      </c>
      <c r="D4803" s="1" t="s">
        <v>9766</v>
      </c>
      <c r="E4803" s="7" t="str">
        <f>TEXT(DATE(MID(D4803, 13, 4), CHOOSE(MATCH( MID(D4803, 5, 3), {"Jan","Feb","Mar","Apr","May","Jun","Jul","Aug","Sep","Oct","Nov","Dec"}, 0), 1, 2, 3, 4, 5, 6, 7, 8, 9, 10, 11, 12), MID(D4803, 9, 2)), "yyyy-mm-dd")</f>
        <v>1976-10-15</v>
      </c>
      <c r="F4803" s="1" t="str">
        <f t="shared" si="526"/>
        <v>22:59:00</v>
      </c>
      <c r="G4803" s="9" t="str">
        <f t="shared" si="527"/>
        <v>October</v>
      </c>
      <c r="H4803" s="5" t="str">
        <f t="shared" si="528"/>
        <v>1976</v>
      </c>
      <c r="I4803" s="1" t="s">
        <v>9767</v>
      </c>
      <c r="J4803" s="1" t="str">
        <f t="shared" si="529"/>
        <v xml:space="preserve">Vostok-2M </v>
      </c>
      <c r="K4803" s="1" t="str">
        <f t="shared" si="530"/>
        <v>Meteor nÂ°36</v>
      </c>
      <c r="L4803" s="1" t="s">
        <v>346</v>
      </c>
      <c r="M4803" s="1"/>
      <c r="N4803" s="1">
        <f t="shared" ref="N4803:N4866" si="531">M4803 * 83</f>
        <v>0</v>
      </c>
      <c r="O4803" s="1" t="s">
        <v>9</v>
      </c>
    </row>
    <row r="4804" spans="1:15" x14ac:dyDescent="0.3">
      <c r="A4804" s="1" t="s">
        <v>5722</v>
      </c>
      <c r="B4804" s="1" t="s">
        <v>3478</v>
      </c>
      <c r="C4804" s="1" t="str">
        <f t="shared" si="525"/>
        <v>USA</v>
      </c>
      <c r="D4804" s="1" t="s">
        <v>9768</v>
      </c>
      <c r="E4804" s="7" t="str">
        <f>TEXT(DATE(MID(D4804, 13, 4), CHOOSE(MATCH( MID(D4804, 5, 3), {"Jan","Feb","Mar","Apr","May","Jun","Jul","Aug","Sep","Oct","Nov","Dec"}, 0), 1, 2, 3, 4, 5, 6, 7, 8, 9, 10, 11, 12), MID(D4804, 9, 2)), "yyyy-mm-dd")</f>
        <v>1976-10-14</v>
      </c>
      <c r="F4804" s="1" t="str">
        <f t="shared" si="526"/>
        <v>22:44:00</v>
      </c>
      <c r="G4804" s="9" t="str">
        <f t="shared" si="527"/>
        <v>October</v>
      </c>
      <c r="H4804" s="5" t="str">
        <f t="shared" si="528"/>
        <v>1976</v>
      </c>
      <c r="I4804" s="1" t="s">
        <v>9769</v>
      </c>
      <c r="J4804" s="1" t="str">
        <f t="shared" si="529"/>
        <v xml:space="preserve">Delta 2914 </v>
      </c>
      <c r="K4804" s="1" t="str">
        <f t="shared" si="530"/>
        <v>Marisat-3</v>
      </c>
      <c r="L4804" s="1" t="s">
        <v>346</v>
      </c>
      <c r="M4804" s="1"/>
      <c r="N4804" s="1">
        <f t="shared" si="531"/>
        <v>0</v>
      </c>
      <c r="O4804" s="1" t="s">
        <v>9</v>
      </c>
    </row>
    <row r="4805" spans="1:15" x14ac:dyDescent="0.3">
      <c r="A4805" s="1" t="s">
        <v>6140</v>
      </c>
      <c r="B4805" s="1" t="s">
        <v>1630</v>
      </c>
      <c r="C4805" s="1" t="str">
        <f t="shared" si="525"/>
        <v>Kazakhstan</v>
      </c>
      <c r="D4805" s="1" t="s">
        <v>9770</v>
      </c>
      <c r="E4805" s="7" t="str">
        <f>TEXT(DATE(MID(D4805, 13, 4), CHOOSE(MATCH( MID(D4805, 5, 3), {"Jan","Feb","Mar","Apr","May","Jun","Jul","Aug","Sep","Oct","Nov","Dec"}, 0), 1, 2, 3, 4, 5, 6, 7, 8, 9, 10, 11, 12), MID(D4805, 9, 2)), "yyyy-mm-dd")</f>
        <v>1976-10-14</v>
      </c>
      <c r="F4805" s="1" t="str">
        <f t="shared" si="526"/>
        <v>17:39:00</v>
      </c>
      <c r="G4805" s="9" t="str">
        <f t="shared" si="527"/>
        <v>October</v>
      </c>
      <c r="H4805" s="5" t="str">
        <f t="shared" si="528"/>
        <v>1976</v>
      </c>
      <c r="I4805" s="1" t="s">
        <v>9771</v>
      </c>
      <c r="J4805" s="1" t="str">
        <f t="shared" si="529"/>
        <v xml:space="preserve">Soyuz </v>
      </c>
      <c r="K4805" s="1" t="str">
        <f t="shared" si="530"/>
        <v>Soyuz 23</v>
      </c>
      <c r="L4805" s="1" t="s">
        <v>346</v>
      </c>
      <c r="M4805" s="1"/>
      <c r="N4805" s="1">
        <f t="shared" si="531"/>
        <v>0</v>
      </c>
      <c r="O4805" s="1" t="s">
        <v>9</v>
      </c>
    </row>
    <row r="4806" spans="1:15" x14ac:dyDescent="0.3">
      <c r="A4806" s="1" t="s">
        <v>6140</v>
      </c>
      <c r="B4806" s="1" t="s">
        <v>130</v>
      </c>
      <c r="C4806" s="1" t="str">
        <f t="shared" si="525"/>
        <v>Kazakhstan</v>
      </c>
      <c r="D4806" s="1" t="s">
        <v>9772</v>
      </c>
      <c r="E4806" s="7" t="str">
        <f>TEXT(DATE(MID(D4806, 13, 4), CHOOSE(MATCH( MID(D4806, 5, 3), {"Jan","Feb","Mar","Apr","May","Jun","Jul","Aug","Sep","Oct","Nov","Dec"}, 0), 1, 2, 3, 4, 5, 6, 7, 8, 9, 10, 11, 12), MID(D4806, 9, 2)), "yyyy-mm-dd")</f>
        <v>1976-10-10</v>
      </c>
      <c r="F4806" s="1" t="str">
        <f t="shared" si="526"/>
        <v>09:35:00</v>
      </c>
      <c r="G4806" s="9" t="str">
        <f t="shared" si="527"/>
        <v>October</v>
      </c>
      <c r="H4806" s="5" t="str">
        <f t="shared" si="528"/>
        <v>1976</v>
      </c>
      <c r="I4806" s="1" t="s">
        <v>9773</v>
      </c>
      <c r="J4806" s="1" t="str">
        <f t="shared" si="529"/>
        <v xml:space="preserve">Soyuz U </v>
      </c>
      <c r="K4806" s="1" t="str">
        <f t="shared" si="530"/>
        <v>Cosmos 859</v>
      </c>
      <c r="L4806" s="1" t="s">
        <v>346</v>
      </c>
      <c r="M4806" s="1">
        <v>20</v>
      </c>
      <c r="N4806" s="1">
        <f t="shared" si="531"/>
        <v>1660</v>
      </c>
      <c r="O4806" s="1" t="s">
        <v>9</v>
      </c>
    </row>
    <row r="4807" spans="1:15" x14ac:dyDescent="0.3">
      <c r="A4807" s="1" t="s">
        <v>6140</v>
      </c>
      <c r="B4807" s="1" t="s">
        <v>5</v>
      </c>
      <c r="C4807" s="1" t="str">
        <f t="shared" si="525"/>
        <v>Russia</v>
      </c>
      <c r="D4807" s="1" t="s">
        <v>9774</v>
      </c>
      <c r="E4807" s="7" t="str">
        <f>TEXT(DATE(MID(D4807, 13, 4), CHOOSE(MATCH( MID(D4807, 5, 3), {"Jan","Feb","Mar","Apr","May","Jun","Jul","Aug","Sep","Oct","Nov","Dec"}, 0), 1, 2, 3, 4, 5, 6, 7, 8, 9, 10, 11, 12), MID(D4807, 9, 2)), "yyyy-mm-dd")</f>
        <v>1976-10-04</v>
      </c>
      <c r="F4807" s="1" t="str">
        <f t="shared" si="526"/>
        <v>11:00:00</v>
      </c>
      <c r="G4807" s="9" t="str">
        <f t="shared" si="527"/>
        <v>October</v>
      </c>
      <c r="H4807" s="5" t="str">
        <f t="shared" si="528"/>
        <v>1976</v>
      </c>
      <c r="I4807" s="1" t="s">
        <v>9775</v>
      </c>
      <c r="J4807" s="1" t="str">
        <f t="shared" si="529"/>
        <v xml:space="preserve">Soyuz U </v>
      </c>
      <c r="K4807" s="1" t="str">
        <f t="shared" si="530"/>
        <v>Zenit-4MKT nÂ°370</v>
      </c>
      <c r="L4807" s="1" t="s">
        <v>346</v>
      </c>
      <c r="M4807" s="1">
        <v>20</v>
      </c>
      <c r="N4807" s="1">
        <f t="shared" si="531"/>
        <v>1660</v>
      </c>
      <c r="O4807" s="1" t="s">
        <v>257</v>
      </c>
    </row>
    <row r="4808" spans="1:15" x14ac:dyDescent="0.3">
      <c r="A4808" s="1" t="s">
        <v>6140</v>
      </c>
      <c r="B4808" s="1" t="s">
        <v>6482</v>
      </c>
      <c r="C4808" s="1" t="str">
        <f t="shared" si="525"/>
        <v>Russia</v>
      </c>
      <c r="D4808" s="1" t="s">
        <v>9776</v>
      </c>
      <c r="E4808" s="7" t="str">
        <f>TEXT(DATE(MID(D4808, 13, 4), CHOOSE(MATCH( MID(D4808, 5, 3), {"Jan","Feb","Mar","Apr","May","Jun","Jul","Aug","Sep","Oct","Nov","Dec"}, 0), 1, 2, 3, 4, 5, 6, 7, 8, 9, 10, 11, 12), MID(D4808, 9, 2)), "yyyy-mm-dd")</f>
        <v>1976-09-29</v>
      </c>
      <c r="F4808" s="1" t="str">
        <f t="shared" si="526"/>
        <v>07:04:00</v>
      </c>
      <c r="G4808" s="9" t="str">
        <f t="shared" si="527"/>
        <v>September</v>
      </c>
      <c r="H4808" s="5" t="str">
        <f t="shared" si="528"/>
        <v>1976</v>
      </c>
      <c r="I4808" s="1" t="s">
        <v>9777</v>
      </c>
      <c r="J4808" s="1" t="str">
        <f t="shared" si="529"/>
        <v xml:space="preserve">Cosmos-3M </v>
      </c>
      <c r="K4808" s="1" t="str">
        <f t="shared" si="530"/>
        <v>Cosmos 858</v>
      </c>
      <c r="L4808" s="1" t="s">
        <v>346</v>
      </c>
      <c r="M4808" s="1"/>
      <c r="N4808" s="1">
        <f t="shared" si="531"/>
        <v>0</v>
      </c>
      <c r="O4808" s="1" t="s">
        <v>9</v>
      </c>
    </row>
    <row r="4809" spans="1:15" x14ac:dyDescent="0.3">
      <c r="A4809" s="1" t="s">
        <v>6140</v>
      </c>
      <c r="B4809" s="1" t="s">
        <v>212</v>
      </c>
      <c r="C4809" s="1" t="str">
        <f t="shared" si="525"/>
        <v>Russia</v>
      </c>
      <c r="D4809" s="1" t="s">
        <v>9778</v>
      </c>
      <c r="E4809" s="7" t="str">
        <f>TEXT(DATE(MID(D4809, 13, 4), CHOOSE(MATCH( MID(D4809, 5, 3), {"Jan","Feb","Mar","Apr","May","Jun","Jul","Aug","Sep","Oct","Nov","Dec"}, 0), 1, 2, 3, 4, 5, 6, 7, 8, 9, 10, 11, 12), MID(D4809, 9, 2)), "yyyy-mm-dd")</f>
        <v>1976-09-24</v>
      </c>
      <c r="F4809" s="1" t="str">
        <f t="shared" si="526"/>
        <v>15:00:00</v>
      </c>
      <c r="G4809" s="9" t="str">
        <f t="shared" si="527"/>
        <v>September</v>
      </c>
      <c r="H4809" s="5" t="str">
        <f t="shared" si="528"/>
        <v>1976</v>
      </c>
      <c r="I4809" s="1" t="s">
        <v>9779</v>
      </c>
      <c r="J4809" s="1" t="str">
        <f t="shared" si="529"/>
        <v xml:space="preserve">Soyuz U </v>
      </c>
      <c r="K4809" s="1" t="str">
        <f t="shared" si="530"/>
        <v>Cosmos 857</v>
      </c>
      <c r="L4809" s="1" t="s">
        <v>346</v>
      </c>
      <c r="M4809" s="1">
        <v>20</v>
      </c>
      <c r="N4809" s="1">
        <f t="shared" si="531"/>
        <v>1660</v>
      </c>
      <c r="O4809" s="1" t="s">
        <v>9</v>
      </c>
    </row>
    <row r="4810" spans="1:15" x14ac:dyDescent="0.3">
      <c r="A4810" s="1" t="s">
        <v>6140</v>
      </c>
      <c r="B4810" s="1" t="s">
        <v>130</v>
      </c>
      <c r="C4810" s="1" t="str">
        <f t="shared" si="525"/>
        <v>Kazakhstan</v>
      </c>
      <c r="D4810" s="1" t="s">
        <v>9780</v>
      </c>
      <c r="E4810" s="7" t="str">
        <f>TEXT(DATE(MID(D4810, 13, 4), CHOOSE(MATCH( MID(D4810, 5, 3), {"Jan","Feb","Mar","Apr","May","Jun","Jul","Aug","Sep","Oct","Nov","Dec"}, 0), 1, 2, 3, 4, 5, 6, 7, 8, 9, 10, 11, 12), MID(D4810, 9, 2)), "yyyy-mm-dd")</f>
        <v>1976-09-22</v>
      </c>
      <c r="F4810" s="1" t="str">
        <f t="shared" si="526"/>
        <v>09:30:00</v>
      </c>
      <c r="G4810" s="9" t="str">
        <f t="shared" si="527"/>
        <v>September</v>
      </c>
      <c r="H4810" s="5" t="str">
        <f t="shared" si="528"/>
        <v>1976</v>
      </c>
      <c r="I4810" s="1" t="s">
        <v>9781</v>
      </c>
      <c r="J4810" s="1" t="str">
        <f t="shared" si="529"/>
        <v xml:space="preserve">Soyuz U </v>
      </c>
      <c r="K4810" s="1" t="str">
        <f t="shared" si="530"/>
        <v>Cosmos 856</v>
      </c>
      <c r="L4810" s="1" t="s">
        <v>346</v>
      </c>
      <c r="M4810" s="1">
        <v>20</v>
      </c>
      <c r="N4810" s="1">
        <f t="shared" si="531"/>
        <v>1660</v>
      </c>
      <c r="O4810" s="1" t="s">
        <v>9</v>
      </c>
    </row>
    <row r="4811" spans="1:15" x14ac:dyDescent="0.3">
      <c r="A4811" s="1" t="s">
        <v>6140</v>
      </c>
      <c r="B4811" s="1" t="s">
        <v>212</v>
      </c>
      <c r="C4811" s="1" t="str">
        <f t="shared" si="525"/>
        <v>Russia</v>
      </c>
      <c r="D4811" s="1" t="s">
        <v>9782</v>
      </c>
      <c r="E4811" s="7" t="str">
        <f>TEXT(DATE(MID(D4811, 13, 4), CHOOSE(MATCH( MID(D4811, 5, 3), {"Jan","Feb","Mar","Apr","May","Jun","Jul","Aug","Sep","Oct","Nov","Dec"}, 0), 1, 2, 3, 4, 5, 6, 7, 8, 9, 10, 11, 12), MID(D4811, 9, 2)), "yyyy-mm-dd")</f>
        <v>1976-09-21</v>
      </c>
      <c r="F4811" s="1" t="str">
        <f t="shared" si="526"/>
        <v>11:40:00</v>
      </c>
      <c r="G4811" s="9" t="str">
        <f t="shared" si="527"/>
        <v>September</v>
      </c>
      <c r="H4811" s="5" t="str">
        <f t="shared" si="528"/>
        <v>1976</v>
      </c>
      <c r="I4811" s="1" t="s">
        <v>9783</v>
      </c>
      <c r="J4811" s="1" t="str">
        <f t="shared" si="529"/>
        <v xml:space="preserve">Soyuz U </v>
      </c>
      <c r="K4811" s="1" t="str">
        <f t="shared" si="530"/>
        <v>Cosmos 855</v>
      </c>
      <c r="L4811" s="1" t="s">
        <v>346</v>
      </c>
      <c r="M4811" s="1">
        <v>20</v>
      </c>
      <c r="N4811" s="1">
        <f t="shared" si="531"/>
        <v>1660</v>
      </c>
      <c r="O4811" s="1" t="s">
        <v>9</v>
      </c>
    </row>
    <row r="4812" spans="1:15" x14ac:dyDescent="0.3">
      <c r="A4812" s="1" t="s">
        <v>5722</v>
      </c>
      <c r="B4812" s="1" t="s">
        <v>4249</v>
      </c>
      <c r="C4812" s="1" t="str">
        <f t="shared" si="525"/>
        <v>USA</v>
      </c>
      <c r="D4812" s="1" t="s">
        <v>9784</v>
      </c>
      <c r="E4812" s="7" t="str">
        <f>TEXT(DATE(MID(D4812, 13, 4), CHOOSE(MATCH( MID(D4812, 5, 3), {"Jan","Feb","Mar","Apr","May","Jun","Jul","Aug","Sep","Oct","Nov","Dec"}, 0), 1, 2, 3, 4, 5, 6, 7, 8, 9, 10, 11, 12), MID(D4812, 9, 2)), "yyyy-mm-dd")</f>
        <v>1976-09-15</v>
      </c>
      <c r="F4812" s="1" t="str">
        <f t="shared" si="526"/>
        <v>18:50:00</v>
      </c>
      <c r="G4812" s="9" t="str">
        <f t="shared" si="527"/>
        <v>September</v>
      </c>
      <c r="H4812" s="5" t="str">
        <f t="shared" si="528"/>
        <v>1976</v>
      </c>
      <c r="I4812" s="1" t="s">
        <v>9785</v>
      </c>
      <c r="J4812" s="1" t="str">
        <f t="shared" si="529"/>
        <v xml:space="preserve">Titan III(24)B </v>
      </c>
      <c r="K4812" s="1" t="str">
        <f t="shared" si="530"/>
        <v>OPS 8533</v>
      </c>
      <c r="L4812" s="1" t="s">
        <v>346</v>
      </c>
      <c r="M4812" s="1"/>
      <c r="N4812" s="1">
        <f t="shared" si="531"/>
        <v>0</v>
      </c>
      <c r="O4812" s="1" t="s">
        <v>9</v>
      </c>
    </row>
    <row r="4813" spans="1:15" x14ac:dyDescent="0.3">
      <c r="A4813" s="1" t="s">
        <v>6140</v>
      </c>
      <c r="B4813" s="1" t="s">
        <v>1630</v>
      </c>
      <c r="C4813" s="1" t="str">
        <f t="shared" si="525"/>
        <v>Kazakhstan</v>
      </c>
      <c r="D4813" s="1" t="s">
        <v>9786</v>
      </c>
      <c r="E4813" s="7" t="str">
        <f>TEXT(DATE(MID(D4813, 13, 4), CHOOSE(MATCH( MID(D4813, 5, 3), {"Jan","Feb","Mar","Apr","May","Jun","Jul","Aug","Sep","Oct","Nov","Dec"}, 0), 1, 2, 3, 4, 5, 6, 7, 8, 9, 10, 11, 12), MID(D4813, 9, 2)), "yyyy-mm-dd")</f>
        <v>1976-09-15</v>
      </c>
      <c r="F4813" s="1" t="str">
        <f t="shared" si="526"/>
        <v>09:48:00</v>
      </c>
      <c r="G4813" s="9" t="str">
        <f t="shared" si="527"/>
        <v>September</v>
      </c>
      <c r="H4813" s="5" t="str">
        <f t="shared" si="528"/>
        <v>1976</v>
      </c>
      <c r="I4813" s="1" t="s">
        <v>9787</v>
      </c>
      <c r="J4813" s="1" t="str">
        <f t="shared" si="529"/>
        <v xml:space="preserve">Soyuz U </v>
      </c>
      <c r="K4813" s="1" t="str">
        <f t="shared" si="530"/>
        <v>Soyuz 22</v>
      </c>
      <c r="L4813" s="1" t="s">
        <v>346</v>
      </c>
      <c r="M4813" s="1">
        <v>20</v>
      </c>
      <c r="N4813" s="1">
        <f t="shared" si="531"/>
        <v>1660</v>
      </c>
      <c r="O4813" s="1" t="s">
        <v>9</v>
      </c>
    </row>
    <row r="4814" spans="1:15" x14ac:dyDescent="0.3">
      <c r="A4814" s="1" t="s">
        <v>6140</v>
      </c>
      <c r="B4814" s="1" t="s">
        <v>565</v>
      </c>
      <c r="C4814" s="1" t="str">
        <f t="shared" si="525"/>
        <v>Kazakhstan</v>
      </c>
      <c r="D4814" s="1" t="s">
        <v>9788</v>
      </c>
      <c r="E4814" s="7" t="str">
        <f>TEXT(DATE(MID(D4814, 13, 4), CHOOSE(MATCH( MID(D4814, 5, 3), {"Jan","Feb","Mar","Apr","May","Jun","Jul","Aug","Sep","Oct","Nov","Dec"}, 0), 1, 2, 3, 4, 5, 6, 7, 8, 9, 10, 11, 12), MID(D4814, 9, 2)), "yyyy-mm-dd")</f>
        <v>1976-09-11</v>
      </c>
      <c r="F4814" s="1" t="str">
        <f t="shared" si="526"/>
        <v>18:24:00</v>
      </c>
      <c r="G4814" s="9" t="str">
        <f t="shared" si="527"/>
        <v>September</v>
      </c>
      <c r="H4814" s="5" t="str">
        <f t="shared" si="528"/>
        <v>1976</v>
      </c>
      <c r="I4814" s="1" t="s">
        <v>9789</v>
      </c>
      <c r="J4814" s="1" t="str">
        <f t="shared" si="529"/>
        <v xml:space="preserve">Proton-K/Block-DM </v>
      </c>
      <c r="K4814" s="1" t="str">
        <f t="shared" si="530"/>
        <v>Raduga 2</v>
      </c>
      <c r="L4814" s="1" t="s">
        <v>346</v>
      </c>
      <c r="M4814" s="1"/>
      <c r="N4814" s="1">
        <f t="shared" si="531"/>
        <v>0</v>
      </c>
      <c r="O4814" s="1" t="s">
        <v>9</v>
      </c>
    </row>
    <row r="4815" spans="1:15" x14ac:dyDescent="0.3">
      <c r="A4815" s="1" t="s">
        <v>5722</v>
      </c>
      <c r="B4815" s="1" t="s">
        <v>8845</v>
      </c>
      <c r="C4815" s="1" t="str">
        <f t="shared" si="525"/>
        <v>USA</v>
      </c>
      <c r="D4815" s="1" t="s">
        <v>9790</v>
      </c>
      <c r="E4815" s="7" t="str">
        <f>TEXT(DATE(MID(D4815, 13, 4), CHOOSE(MATCH( MID(D4815, 5, 3), {"Jan","Feb","Mar","Apr","May","Jun","Jul","Aug","Sep","Oct","Nov","Dec"}, 0), 1, 2, 3, 4, 5, 6, 7, 8, 9, 10, 11, 12), MID(D4815, 9, 2)), "yyyy-mm-dd")</f>
        <v>1976-09-11</v>
      </c>
      <c r="F4815" s="1" t="str">
        <f t="shared" si="526"/>
        <v>08:00:00</v>
      </c>
      <c r="G4815" s="9" t="str">
        <f t="shared" si="527"/>
        <v>September</v>
      </c>
      <c r="H4815" s="5" t="str">
        <f t="shared" si="528"/>
        <v>1976</v>
      </c>
      <c r="I4815" s="1" t="s">
        <v>9791</v>
      </c>
      <c r="J4815" s="1" t="str">
        <f t="shared" si="529"/>
        <v xml:space="preserve">Thor-LV2F Star-ISS </v>
      </c>
      <c r="K4815" s="1" t="str">
        <f t="shared" si="530"/>
        <v>DMSP-5D-F1</v>
      </c>
      <c r="L4815" s="1" t="s">
        <v>346</v>
      </c>
      <c r="M4815" s="1"/>
      <c r="N4815" s="1">
        <f t="shared" si="531"/>
        <v>0</v>
      </c>
      <c r="O4815" s="1" t="s">
        <v>9</v>
      </c>
    </row>
    <row r="4816" spans="1:15" x14ac:dyDescent="0.3">
      <c r="A4816" s="1" t="s">
        <v>6140</v>
      </c>
      <c r="B4816" s="1" t="s">
        <v>5</v>
      </c>
      <c r="C4816" s="1" t="str">
        <f t="shared" si="525"/>
        <v>Russia</v>
      </c>
      <c r="D4816" s="1" t="s">
        <v>9792</v>
      </c>
      <c r="E4816" s="7" t="str">
        <f>TEXT(DATE(MID(D4816, 13, 4), CHOOSE(MATCH( MID(D4816, 5, 3), {"Jan","Feb","Mar","Apr","May","Jun","Jul","Aug","Sep","Oct","Nov","Dec"}, 0), 1, 2, 3, 4, 5, 6, 7, 8, 9, 10, 11, 12), MID(D4816, 9, 2)), "yyyy-mm-dd")</f>
        <v>1976-09-03</v>
      </c>
      <c r="F4816" s="1" t="str">
        <f t="shared" si="526"/>
        <v>09:20:00</v>
      </c>
      <c r="G4816" s="9" t="str">
        <f t="shared" si="527"/>
        <v>September</v>
      </c>
      <c r="H4816" s="5" t="str">
        <f t="shared" si="528"/>
        <v>1976</v>
      </c>
      <c r="I4816" s="1" t="s">
        <v>9793</v>
      </c>
      <c r="J4816" s="1" t="str">
        <f t="shared" si="529"/>
        <v xml:space="preserve">Soyuz U </v>
      </c>
      <c r="K4816" s="1" t="str">
        <f t="shared" si="530"/>
        <v>Cosmos 854</v>
      </c>
      <c r="L4816" s="1" t="s">
        <v>346</v>
      </c>
      <c r="M4816" s="1">
        <v>20</v>
      </c>
      <c r="N4816" s="1">
        <f t="shared" si="531"/>
        <v>1660</v>
      </c>
      <c r="O4816" s="1" t="s">
        <v>9</v>
      </c>
    </row>
    <row r="4817" spans="1:15" x14ac:dyDescent="0.3">
      <c r="A4817" s="1" t="s">
        <v>5722</v>
      </c>
      <c r="B4817" s="1" t="s">
        <v>5723</v>
      </c>
      <c r="C4817" s="1" t="str">
        <f t="shared" si="525"/>
        <v>USA</v>
      </c>
      <c r="D4817" s="1" t="s">
        <v>9794</v>
      </c>
      <c r="E4817" s="7" t="str">
        <f>TEXT(DATE(MID(D4817, 13, 4), CHOOSE(MATCH( MID(D4817, 5, 3), {"Jan","Feb","Mar","Apr","May","Jun","Jul","Aug","Sep","Oct","Nov","Dec"}, 0), 1, 2, 3, 4, 5, 6, 7, 8, 9, 10, 11, 12), MID(D4817, 9, 2)), "yyyy-mm-dd")</f>
        <v>1976-09-01</v>
      </c>
      <c r="F4817" s="1" t="str">
        <f t="shared" si="526"/>
        <v>21:14:00</v>
      </c>
      <c r="G4817" s="9" t="str">
        <f t="shared" si="527"/>
        <v>September</v>
      </c>
      <c r="H4817" s="5" t="str">
        <f t="shared" si="528"/>
        <v>1976</v>
      </c>
      <c r="I4817" s="1" t="s">
        <v>9795</v>
      </c>
      <c r="J4817" s="1" t="str">
        <f t="shared" si="529"/>
        <v xml:space="preserve">Scout D1 </v>
      </c>
      <c r="K4817" s="1" t="str">
        <f t="shared" si="530"/>
        <v>TIP 3</v>
      </c>
      <c r="L4817" s="1" t="s">
        <v>346</v>
      </c>
      <c r="M4817" s="1"/>
      <c r="N4817" s="1">
        <f t="shared" si="531"/>
        <v>0</v>
      </c>
      <c r="O4817" s="1" t="s">
        <v>9</v>
      </c>
    </row>
    <row r="4818" spans="1:15" x14ac:dyDescent="0.3">
      <c r="A4818" s="1" t="s">
        <v>6140</v>
      </c>
      <c r="B4818" s="1" t="s">
        <v>212</v>
      </c>
      <c r="C4818" s="1" t="str">
        <f t="shared" si="525"/>
        <v>Russia</v>
      </c>
      <c r="D4818" s="1" t="s">
        <v>9796</v>
      </c>
      <c r="E4818" s="7" t="str">
        <f>TEXT(DATE(MID(D4818, 13, 4), CHOOSE(MATCH( MID(D4818, 5, 3), {"Jan","Feb","Mar","Apr","May","Jun","Jul","Aug","Sep","Oct","Nov","Dec"}, 0), 1, 2, 3, 4, 5, 6, 7, 8, 9, 10, 11, 12), MID(D4818, 9, 2)), "yyyy-mm-dd")</f>
        <v>1976-09-01</v>
      </c>
      <c r="F4818" s="1" t="str">
        <f t="shared" si="526"/>
        <v>03:23:00</v>
      </c>
      <c r="G4818" s="9" t="str">
        <f t="shared" si="527"/>
        <v>September</v>
      </c>
      <c r="H4818" s="5" t="str">
        <f t="shared" si="528"/>
        <v>1976</v>
      </c>
      <c r="I4818" s="1" t="s">
        <v>9797</v>
      </c>
      <c r="J4818" s="1" t="str">
        <f t="shared" si="529"/>
        <v xml:space="preserve">Molniya-M /Block ML </v>
      </c>
      <c r="K4818" s="1" t="str">
        <f t="shared" si="530"/>
        <v>Cosmos 853</v>
      </c>
      <c r="L4818" s="1" t="s">
        <v>346</v>
      </c>
      <c r="M4818" s="1"/>
      <c r="N4818" s="1">
        <f t="shared" si="531"/>
        <v>0</v>
      </c>
      <c r="O4818" s="1" t="s">
        <v>117</v>
      </c>
    </row>
    <row r="4819" spans="1:15" x14ac:dyDescent="0.3">
      <c r="A4819" s="1" t="s">
        <v>14</v>
      </c>
      <c r="B4819" s="1" t="s">
        <v>5301</v>
      </c>
      <c r="C4819" s="1" t="str">
        <f t="shared" si="525"/>
        <v>China</v>
      </c>
      <c r="D4819" s="1" t="s">
        <v>9798</v>
      </c>
      <c r="E4819" s="7" t="str">
        <f>TEXT(DATE(MID(D4819, 13, 4), CHOOSE(MATCH( MID(D4819, 5, 3), {"Jan","Feb","Mar","Apr","May","Jun","Jul","Aug","Sep","Oct","Nov","Dec"}, 0), 1, 2, 3, 4, 5, 6, 7, 8, 9, 10, 11, 12), MID(D4819, 9, 2)), "yyyy-mm-dd")</f>
        <v>1976-08-30</v>
      </c>
      <c r="F4819" s="1" t="str">
        <f t="shared" si="526"/>
        <v>11:45:00</v>
      </c>
      <c r="G4819" s="9" t="str">
        <f t="shared" si="527"/>
        <v>August</v>
      </c>
      <c r="H4819" s="5" t="str">
        <f t="shared" si="528"/>
        <v>1976</v>
      </c>
      <c r="I4819" s="1" t="s">
        <v>9799</v>
      </c>
      <c r="J4819" s="1" t="str">
        <f t="shared" si="529"/>
        <v xml:space="preserve">Feng Bao 1 </v>
      </c>
      <c r="K4819" s="1" t="str">
        <f t="shared" si="530"/>
        <v>JSSW-5</v>
      </c>
      <c r="L4819" s="1" t="s">
        <v>346</v>
      </c>
      <c r="M4819" s="1"/>
      <c r="N4819" s="1">
        <f t="shared" si="531"/>
        <v>0</v>
      </c>
      <c r="O4819" s="1" t="s">
        <v>9</v>
      </c>
    </row>
    <row r="4820" spans="1:15" x14ac:dyDescent="0.3">
      <c r="A4820" s="1" t="s">
        <v>6140</v>
      </c>
      <c r="B4820" s="1" t="s">
        <v>130</v>
      </c>
      <c r="C4820" s="1" t="str">
        <f t="shared" si="525"/>
        <v>Kazakhstan</v>
      </c>
      <c r="D4820" s="1" t="s">
        <v>9800</v>
      </c>
      <c r="E4820" s="7" t="str">
        <f>TEXT(DATE(MID(D4820, 13, 4), CHOOSE(MATCH( MID(D4820, 5, 3), {"Jan","Feb","Mar","Apr","May","Jun","Jul","Aug","Sep","Oct","Nov","Dec"}, 0), 1, 2, 3, 4, 5, 6, 7, 8, 9, 10, 11, 12), MID(D4820, 9, 2)), "yyyy-mm-dd")</f>
        <v>1976-08-28</v>
      </c>
      <c r="F4820" s="1" t="str">
        <f t="shared" si="526"/>
        <v>09:00:00</v>
      </c>
      <c r="G4820" s="9" t="str">
        <f t="shared" si="527"/>
        <v>August</v>
      </c>
      <c r="H4820" s="5" t="str">
        <f t="shared" si="528"/>
        <v>1976</v>
      </c>
      <c r="I4820" s="1" t="s">
        <v>9801</v>
      </c>
      <c r="J4820" s="1" t="str">
        <f t="shared" si="529"/>
        <v xml:space="preserve">Soyuz U </v>
      </c>
      <c r="K4820" s="1" t="str">
        <f t="shared" si="530"/>
        <v>Cosmos 852</v>
      </c>
      <c r="L4820" s="1" t="s">
        <v>346</v>
      </c>
      <c r="M4820" s="1">
        <v>20</v>
      </c>
      <c r="N4820" s="1">
        <f t="shared" si="531"/>
        <v>1660</v>
      </c>
      <c r="O4820" s="1" t="s">
        <v>9</v>
      </c>
    </row>
    <row r="4821" spans="1:15" x14ac:dyDescent="0.3">
      <c r="A4821" s="1" t="s">
        <v>6140</v>
      </c>
      <c r="B4821" s="1" t="s">
        <v>5</v>
      </c>
      <c r="C4821" s="1" t="str">
        <f t="shared" si="525"/>
        <v>Russia</v>
      </c>
      <c r="D4821" s="1" t="s">
        <v>9802</v>
      </c>
      <c r="E4821" s="7" t="str">
        <f>TEXT(DATE(MID(D4821, 13, 4), CHOOSE(MATCH( MID(D4821, 5, 3), {"Jan","Feb","Mar","Apr","May","Jun","Jul","Aug","Sep","Oct","Nov","Dec"}, 0), 1, 2, 3, 4, 5, 6, 7, 8, 9, 10, 11, 12), MID(D4821, 9, 2)), "yyyy-mm-dd")</f>
        <v>1976-08-27</v>
      </c>
      <c r="F4821" s="1" t="str">
        <f t="shared" si="526"/>
        <v>14:34:00</v>
      </c>
      <c r="G4821" s="9" t="str">
        <f t="shared" si="527"/>
        <v>August</v>
      </c>
      <c r="H4821" s="5" t="str">
        <f t="shared" si="528"/>
        <v>1976</v>
      </c>
      <c r="I4821" s="1" t="s">
        <v>9803</v>
      </c>
      <c r="J4821" s="1" t="str">
        <f t="shared" si="529"/>
        <v xml:space="preserve">Vostok-2M </v>
      </c>
      <c r="K4821" s="1" t="str">
        <f t="shared" si="530"/>
        <v>Cosmos 851</v>
      </c>
      <c r="L4821" s="1" t="s">
        <v>346</v>
      </c>
      <c r="M4821" s="1"/>
      <c r="N4821" s="1">
        <f t="shared" si="531"/>
        <v>0</v>
      </c>
      <c r="O4821" s="1" t="s">
        <v>9</v>
      </c>
    </row>
    <row r="4822" spans="1:15" x14ac:dyDescent="0.3">
      <c r="A4822" s="1" t="s">
        <v>6140</v>
      </c>
      <c r="B4822" s="1" t="s">
        <v>1561</v>
      </c>
      <c r="C4822" s="1" t="str">
        <f t="shared" si="525"/>
        <v>Russia</v>
      </c>
      <c r="D4822" s="1" t="s">
        <v>9804</v>
      </c>
      <c r="E4822" s="7" t="str">
        <f>TEXT(DATE(MID(D4822, 13, 4), CHOOSE(MATCH( MID(D4822, 5, 3), {"Jan","Feb","Mar","Apr","May","Jun","Jul","Aug","Sep","Oct","Nov","Dec"}, 0), 1, 2, 3, 4, 5, 6, 7, 8, 9, 10, 11, 12), MID(D4822, 9, 2)), "yyyy-mm-dd")</f>
        <v>1976-08-26</v>
      </c>
      <c r="F4822" s="1" t="str">
        <f t="shared" si="526"/>
        <v>10:59:00</v>
      </c>
      <c r="G4822" s="9" t="str">
        <f t="shared" si="527"/>
        <v>August</v>
      </c>
      <c r="H4822" s="5" t="str">
        <f t="shared" si="528"/>
        <v>1976</v>
      </c>
      <c r="I4822" s="1" t="s">
        <v>9805</v>
      </c>
      <c r="J4822" s="1" t="str">
        <f t="shared" si="529"/>
        <v xml:space="preserve">Cosmos-2 (63SM) </v>
      </c>
      <c r="K4822" s="1" t="str">
        <f t="shared" si="530"/>
        <v>Cosmos 850</v>
      </c>
      <c r="L4822" s="1" t="s">
        <v>346</v>
      </c>
      <c r="M4822" s="1"/>
      <c r="N4822" s="1">
        <f t="shared" si="531"/>
        <v>0</v>
      </c>
      <c r="O4822" s="1" t="s">
        <v>9</v>
      </c>
    </row>
    <row r="4823" spans="1:15" x14ac:dyDescent="0.3">
      <c r="A4823" s="1" t="s">
        <v>6140</v>
      </c>
      <c r="B4823" s="1" t="s">
        <v>1561</v>
      </c>
      <c r="C4823" s="1" t="str">
        <f t="shared" si="525"/>
        <v>Russia</v>
      </c>
      <c r="D4823" s="1" t="s">
        <v>9806</v>
      </c>
      <c r="E4823" s="7" t="str">
        <f>TEXT(DATE(MID(D4823, 13, 4), CHOOSE(MATCH( MID(D4823, 5, 3), {"Jan","Feb","Mar","Apr","May","Jun","Jul","Aug","Sep","Oct","Nov","Dec"}, 0), 1, 2, 3, 4, 5, 6, 7, 8, 9, 10, 11, 12), MID(D4823, 9, 2)), "yyyy-mm-dd")</f>
        <v>1976-08-18</v>
      </c>
      <c r="F4823" s="1" t="str">
        <f t="shared" si="526"/>
        <v>09:30:00</v>
      </c>
      <c r="G4823" s="9" t="str">
        <f t="shared" si="527"/>
        <v>August</v>
      </c>
      <c r="H4823" s="5" t="str">
        <f t="shared" si="528"/>
        <v>1976</v>
      </c>
      <c r="I4823" s="1" t="s">
        <v>9807</v>
      </c>
      <c r="J4823" s="1" t="str">
        <f t="shared" si="529"/>
        <v xml:space="preserve">Cosmos-2 (63SM) </v>
      </c>
      <c r="K4823" s="1" t="str">
        <f t="shared" si="530"/>
        <v>Cosmos 849</v>
      </c>
      <c r="L4823" s="1" t="s">
        <v>346</v>
      </c>
      <c r="M4823" s="1"/>
      <c r="N4823" s="1">
        <f t="shared" si="531"/>
        <v>0</v>
      </c>
      <c r="O4823" s="1" t="s">
        <v>9</v>
      </c>
    </row>
    <row r="4824" spans="1:15" x14ac:dyDescent="0.3">
      <c r="A4824" s="1" t="s">
        <v>6140</v>
      </c>
      <c r="B4824" s="1" t="s">
        <v>212</v>
      </c>
      <c r="C4824" s="1" t="str">
        <f t="shared" si="525"/>
        <v>Russia</v>
      </c>
      <c r="D4824" s="1" t="s">
        <v>9808</v>
      </c>
      <c r="E4824" s="7" t="str">
        <f>TEXT(DATE(MID(D4824, 13, 4), CHOOSE(MATCH( MID(D4824, 5, 3), {"Jan","Feb","Mar","Apr","May","Jun","Jul","Aug","Sep","Oct","Nov","Dec"}, 0), 1, 2, 3, 4, 5, 6, 7, 8, 9, 10, 11, 12), MID(D4824, 9, 2)), "yyyy-mm-dd")</f>
        <v>1976-08-12</v>
      </c>
      <c r="F4824" s="1" t="str">
        <f t="shared" si="526"/>
        <v>13:30:00</v>
      </c>
      <c r="G4824" s="9" t="str">
        <f t="shared" si="527"/>
        <v>August</v>
      </c>
      <c r="H4824" s="5" t="str">
        <f t="shared" si="528"/>
        <v>1976</v>
      </c>
      <c r="I4824" s="1" t="s">
        <v>9809</v>
      </c>
      <c r="J4824" s="1" t="str">
        <f t="shared" si="529"/>
        <v xml:space="preserve">Soyuz U </v>
      </c>
      <c r="K4824" s="1" t="str">
        <f t="shared" si="530"/>
        <v>Cosmos 848</v>
      </c>
      <c r="L4824" s="1" t="s">
        <v>346</v>
      </c>
      <c r="M4824" s="1">
        <v>20</v>
      </c>
      <c r="N4824" s="1">
        <f t="shared" si="531"/>
        <v>1660</v>
      </c>
      <c r="O4824" s="1" t="s">
        <v>9</v>
      </c>
    </row>
    <row r="4825" spans="1:15" x14ac:dyDescent="0.3">
      <c r="A4825" s="1" t="s">
        <v>6140</v>
      </c>
      <c r="B4825" s="1" t="s">
        <v>4200</v>
      </c>
      <c r="C4825" s="1" t="str">
        <f t="shared" si="525"/>
        <v>Kazakhstan</v>
      </c>
      <c r="D4825" s="1" t="s">
        <v>9810</v>
      </c>
      <c r="E4825" s="7" t="str">
        <f>TEXT(DATE(MID(D4825, 13, 4), CHOOSE(MATCH( MID(D4825, 5, 3), {"Jan","Feb","Mar","Apr","May","Jun","Jul","Aug","Sep","Oct","Nov","Dec"}, 0), 1, 2, 3, 4, 5, 6, 7, 8, 9, 10, 11, 12), MID(D4825, 9, 2)), "yyyy-mm-dd")</f>
        <v>1976-08-09</v>
      </c>
      <c r="F4825" s="1" t="str">
        <f t="shared" si="526"/>
        <v>15:04:00</v>
      </c>
      <c r="G4825" s="9" t="str">
        <f t="shared" si="527"/>
        <v>August</v>
      </c>
      <c r="H4825" s="5" t="str">
        <f t="shared" si="528"/>
        <v>1976</v>
      </c>
      <c r="I4825" s="1" t="s">
        <v>9811</v>
      </c>
      <c r="J4825" s="1" t="str">
        <f t="shared" si="529"/>
        <v xml:space="preserve">Proton-K/Block D </v>
      </c>
      <c r="K4825" s="1" t="str">
        <f t="shared" si="530"/>
        <v>Luna 24</v>
      </c>
      <c r="L4825" s="1" t="s">
        <v>346</v>
      </c>
      <c r="M4825" s="1"/>
      <c r="N4825" s="1">
        <f t="shared" si="531"/>
        <v>0</v>
      </c>
      <c r="O4825" s="1" t="s">
        <v>9</v>
      </c>
    </row>
    <row r="4826" spans="1:15" x14ac:dyDescent="0.3">
      <c r="A4826" s="1" t="s">
        <v>5603</v>
      </c>
      <c r="B4826" s="1" t="s">
        <v>4249</v>
      </c>
      <c r="C4826" s="1" t="str">
        <f t="shared" si="525"/>
        <v>USA</v>
      </c>
      <c r="D4826" s="1" t="s">
        <v>9812</v>
      </c>
      <c r="E4826" s="7" t="str">
        <f>TEXT(DATE(MID(D4826, 13, 4), CHOOSE(MATCH( MID(D4826, 5, 3), {"Jan","Feb","Mar","Apr","May","Jun","Jul","Aug","Sep","Oct","Nov","Dec"}, 0), 1, 2, 3, 4, 5, 6, 7, 8, 9, 10, 11, 12), MID(D4826, 9, 2)), "yyyy-mm-dd")</f>
        <v>1976-08-06</v>
      </c>
      <c r="F4826" s="1" t="str">
        <f t="shared" si="526"/>
        <v>22:21:00</v>
      </c>
      <c r="G4826" s="9" t="str">
        <f t="shared" si="527"/>
        <v>August</v>
      </c>
      <c r="H4826" s="5" t="str">
        <f t="shared" si="528"/>
        <v>1976</v>
      </c>
      <c r="I4826" s="1" t="s">
        <v>9813</v>
      </c>
      <c r="J4826" s="1" t="str">
        <f t="shared" si="529"/>
        <v xml:space="preserve">Titan III(34)B Agena-D </v>
      </c>
      <c r="K4826" s="1" t="str">
        <f t="shared" si="530"/>
        <v>Quasar 2</v>
      </c>
      <c r="L4826" s="1" t="s">
        <v>346</v>
      </c>
      <c r="M4826" s="1"/>
      <c r="N4826" s="1">
        <f t="shared" si="531"/>
        <v>0</v>
      </c>
      <c r="O4826" s="1" t="s">
        <v>9</v>
      </c>
    </row>
    <row r="4827" spans="1:15" x14ac:dyDescent="0.3">
      <c r="A4827" s="1" t="s">
        <v>6140</v>
      </c>
      <c r="B4827" s="1" t="s">
        <v>5</v>
      </c>
      <c r="C4827" s="1" t="str">
        <f t="shared" si="525"/>
        <v>Russia</v>
      </c>
      <c r="D4827" s="1" t="s">
        <v>9814</v>
      </c>
      <c r="E4827" s="7" t="str">
        <f>TEXT(DATE(MID(D4827, 13, 4), CHOOSE(MATCH( MID(D4827, 5, 3), {"Jan","Feb","Mar","Apr","May","Jun","Jul","Aug","Sep","Oct","Nov","Dec"}, 0), 1, 2, 3, 4, 5, 6, 7, 8, 9, 10, 11, 12), MID(D4827, 9, 2)), "yyyy-mm-dd")</f>
        <v>1976-08-04</v>
      </c>
      <c r="F4827" s="1" t="str">
        <f t="shared" si="526"/>
        <v>13:40:00</v>
      </c>
      <c r="G4827" s="9" t="str">
        <f t="shared" si="527"/>
        <v>August</v>
      </c>
      <c r="H4827" s="5" t="str">
        <f t="shared" si="528"/>
        <v>1976</v>
      </c>
      <c r="I4827" s="1" t="s">
        <v>9815</v>
      </c>
      <c r="J4827" s="1" t="str">
        <f t="shared" si="529"/>
        <v xml:space="preserve">Soyuz U </v>
      </c>
      <c r="K4827" s="1" t="str">
        <f t="shared" si="530"/>
        <v>Cosmos 847</v>
      </c>
      <c r="L4827" s="1" t="s">
        <v>346</v>
      </c>
      <c r="M4827" s="1">
        <v>20</v>
      </c>
      <c r="N4827" s="1">
        <f t="shared" si="531"/>
        <v>1660</v>
      </c>
      <c r="O4827" s="1" t="s">
        <v>9</v>
      </c>
    </row>
    <row r="4828" spans="1:15" x14ac:dyDescent="0.3">
      <c r="A4828" s="1" t="s">
        <v>6140</v>
      </c>
      <c r="B4828" s="1" t="s">
        <v>3373</v>
      </c>
      <c r="C4828" s="1" t="str">
        <f t="shared" si="525"/>
        <v>Russia</v>
      </c>
      <c r="D4828" s="1" t="s">
        <v>9816</v>
      </c>
      <c r="E4828" s="7" t="str">
        <f>TEXT(DATE(MID(D4828, 13, 4), CHOOSE(MATCH( MID(D4828, 5, 3), {"Jan","Feb","Mar","Apr","May","Jun","Jul","Aug","Sep","Oct","Nov","Dec"}, 0), 1, 2, 3, 4, 5, 6, 7, 8, 9, 10, 11, 12), MID(D4828, 9, 2)), "yyyy-mm-dd")</f>
        <v>1976-07-29</v>
      </c>
      <c r="F4828" s="1" t="str">
        <f t="shared" si="526"/>
        <v>20:02:00</v>
      </c>
      <c r="G4828" s="9" t="str">
        <f t="shared" si="527"/>
        <v>July</v>
      </c>
      <c r="H4828" s="5" t="str">
        <f t="shared" si="528"/>
        <v>1976</v>
      </c>
      <c r="I4828" s="1" t="s">
        <v>9817</v>
      </c>
      <c r="J4828" s="1" t="str">
        <f t="shared" si="529"/>
        <v xml:space="preserve">Cosmos-3M </v>
      </c>
      <c r="K4828" s="1" t="str">
        <f t="shared" si="530"/>
        <v>Cosmos 846</v>
      </c>
      <c r="L4828" s="1" t="s">
        <v>346</v>
      </c>
      <c r="M4828" s="1"/>
      <c r="N4828" s="1">
        <f t="shared" si="531"/>
        <v>0</v>
      </c>
      <c r="O4828" s="1" t="s">
        <v>9</v>
      </c>
    </row>
    <row r="4829" spans="1:15" x14ac:dyDescent="0.3">
      <c r="A4829" s="1" t="s">
        <v>5722</v>
      </c>
      <c r="B4829" s="1" t="s">
        <v>114</v>
      </c>
      <c r="C4829" s="1" t="str">
        <f t="shared" si="525"/>
        <v>USA</v>
      </c>
      <c r="D4829" s="1" t="s">
        <v>9818</v>
      </c>
      <c r="E4829" s="7" t="str">
        <f>TEXT(DATE(MID(D4829, 13, 4), CHOOSE(MATCH( MID(D4829, 5, 3), {"Jan","Feb","Mar","Apr","May","Jun","Jul","Aug","Sep","Oct","Nov","Dec"}, 0), 1, 2, 3, 4, 5, 6, 7, 8, 9, 10, 11, 12), MID(D4829, 9, 2)), "yyyy-mm-dd")</f>
        <v>1976-07-29</v>
      </c>
      <c r="F4829" s="1" t="str">
        <f t="shared" si="526"/>
        <v>17:07:00</v>
      </c>
      <c r="G4829" s="9" t="str">
        <f t="shared" si="527"/>
        <v>July</v>
      </c>
      <c r="H4829" s="5" t="str">
        <f t="shared" si="528"/>
        <v>1976</v>
      </c>
      <c r="I4829" s="1" t="s">
        <v>9819</v>
      </c>
      <c r="J4829" s="1" t="str">
        <f t="shared" si="529"/>
        <v xml:space="preserve">Delta 2310 </v>
      </c>
      <c r="K4829" s="1" t="str">
        <f t="shared" si="530"/>
        <v>NOAA-5</v>
      </c>
      <c r="L4829" s="1" t="s">
        <v>346</v>
      </c>
      <c r="M4829" s="1"/>
      <c r="N4829" s="1">
        <f t="shared" si="531"/>
        <v>0</v>
      </c>
      <c r="O4829" s="1" t="s">
        <v>9</v>
      </c>
    </row>
    <row r="4830" spans="1:15" x14ac:dyDescent="0.3">
      <c r="A4830" s="1" t="s">
        <v>6140</v>
      </c>
      <c r="B4830" s="1" t="s">
        <v>6482</v>
      </c>
      <c r="C4830" s="1" t="str">
        <f t="shared" si="525"/>
        <v>Russia</v>
      </c>
      <c r="D4830" s="1" t="s">
        <v>9820</v>
      </c>
      <c r="E4830" s="7" t="str">
        <f>TEXT(DATE(MID(D4830, 13, 4), CHOOSE(MATCH( MID(D4830, 5, 3), {"Jan","Feb","Mar","Apr","May","Jun","Jul","Aug","Sep","Oct","Nov","Dec"}, 0), 1, 2, 3, 4, 5, 6, 7, 8, 9, 10, 11, 12), MID(D4830, 9, 2)), "yyyy-mm-dd")</f>
        <v>1976-07-27</v>
      </c>
      <c r="F4830" s="1" t="str">
        <f t="shared" si="526"/>
        <v>12:00:00</v>
      </c>
      <c r="G4830" s="9" t="str">
        <f t="shared" si="527"/>
        <v>July</v>
      </c>
      <c r="H4830" s="5" t="str">
        <f t="shared" si="528"/>
        <v>1976</v>
      </c>
      <c r="I4830" s="1" t="s">
        <v>9821</v>
      </c>
      <c r="J4830" s="1" t="str">
        <f t="shared" si="529"/>
        <v xml:space="preserve">Cosmos-3M </v>
      </c>
      <c r="K4830" s="1" t="str">
        <f t="shared" si="530"/>
        <v>Intercosmos 16</v>
      </c>
      <c r="L4830" s="1" t="s">
        <v>346</v>
      </c>
      <c r="M4830" s="1"/>
      <c r="N4830" s="1">
        <f t="shared" si="531"/>
        <v>0</v>
      </c>
      <c r="O4830" s="1" t="s">
        <v>9</v>
      </c>
    </row>
    <row r="4831" spans="1:15" x14ac:dyDescent="0.3">
      <c r="A4831" s="1" t="s">
        <v>6140</v>
      </c>
      <c r="B4831" s="1" t="s">
        <v>3373</v>
      </c>
      <c r="C4831" s="1" t="str">
        <f t="shared" si="525"/>
        <v>Russia</v>
      </c>
      <c r="D4831" s="1" t="s">
        <v>9822</v>
      </c>
      <c r="E4831" s="7" t="str">
        <f>TEXT(DATE(MID(D4831, 13, 4), CHOOSE(MATCH( MID(D4831, 5, 3), {"Jan","Feb","Mar","Apr","May","Jun","Jul","Aug","Sep","Oct","Nov","Dec"}, 0), 1, 2, 3, 4, 5, 6, 7, 8, 9, 10, 11, 12), MID(D4831, 9, 2)), "yyyy-mm-dd")</f>
        <v>1976-07-27</v>
      </c>
      <c r="F4831" s="1" t="str">
        <f t="shared" si="526"/>
        <v>05:21:00</v>
      </c>
      <c r="G4831" s="9" t="str">
        <f t="shared" si="527"/>
        <v>July</v>
      </c>
      <c r="H4831" s="5" t="str">
        <f t="shared" si="528"/>
        <v>1976</v>
      </c>
      <c r="I4831" s="1" t="s">
        <v>9823</v>
      </c>
      <c r="J4831" s="1" t="str">
        <f t="shared" si="529"/>
        <v xml:space="preserve">Cosmos-3M </v>
      </c>
      <c r="K4831" s="1" t="str">
        <f t="shared" si="530"/>
        <v>Cosmos 845</v>
      </c>
      <c r="L4831" s="1" t="s">
        <v>346</v>
      </c>
      <c r="M4831" s="1"/>
      <c r="N4831" s="1">
        <f t="shared" si="531"/>
        <v>0</v>
      </c>
      <c r="O4831" s="1" t="s">
        <v>9</v>
      </c>
    </row>
    <row r="4832" spans="1:15" x14ac:dyDescent="0.3">
      <c r="A4832" s="1" t="s">
        <v>6140</v>
      </c>
      <c r="B4832" s="1" t="s">
        <v>1630</v>
      </c>
      <c r="C4832" s="1" t="str">
        <f t="shared" si="525"/>
        <v>Kazakhstan</v>
      </c>
      <c r="D4832" s="1" t="s">
        <v>9824</v>
      </c>
      <c r="E4832" s="7" t="str">
        <f>TEXT(DATE(MID(D4832, 13, 4), CHOOSE(MATCH( MID(D4832, 5, 3), {"Jan","Feb","Mar","Apr","May","Jun","Jul","Aug","Sep","Oct","Nov","Dec"}, 0), 1, 2, 3, 4, 5, 6, 7, 8, 9, 10, 11, 12), MID(D4832, 9, 2)), "yyyy-mm-dd")</f>
        <v>1976-07-23</v>
      </c>
      <c r="F4832" s="1" t="str">
        <f t="shared" si="526"/>
        <v>15:49:00</v>
      </c>
      <c r="G4832" s="9" t="str">
        <f t="shared" si="527"/>
        <v>July</v>
      </c>
      <c r="H4832" s="5" t="str">
        <f t="shared" si="528"/>
        <v>1976</v>
      </c>
      <c r="I4832" s="1" t="s">
        <v>9825</v>
      </c>
      <c r="J4832" s="1" t="str">
        <f t="shared" si="529"/>
        <v xml:space="preserve">Molniya-M /Block ML </v>
      </c>
      <c r="K4832" s="1" t="str">
        <f t="shared" si="530"/>
        <v>Molniya-1 nÂ°62</v>
      </c>
      <c r="L4832" s="1" t="s">
        <v>346</v>
      </c>
      <c r="M4832" s="1"/>
      <c r="N4832" s="1">
        <f t="shared" si="531"/>
        <v>0</v>
      </c>
      <c r="O4832" s="1" t="s">
        <v>9</v>
      </c>
    </row>
    <row r="4833" spans="1:15" x14ac:dyDescent="0.3">
      <c r="A4833" s="1" t="s">
        <v>5556</v>
      </c>
      <c r="B4833" s="1" t="s">
        <v>4092</v>
      </c>
      <c r="C4833" s="1" t="str">
        <f t="shared" si="525"/>
        <v>USA</v>
      </c>
      <c r="D4833" s="1" t="s">
        <v>9826</v>
      </c>
      <c r="E4833" s="7" t="str">
        <f>TEXT(DATE(MID(D4833, 13, 4), CHOOSE(MATCH( MID(D4833, 5, 3), {"Jan","Feb","Mar","Apr","May","Jun","Jul","Aug","Sep","Oct","Nov","Dec"}, 0), 1, 2, 3, 4, 5, 6, 7, 8, 9, 10, 11, 12), MID(D4833, 9, 2)), "yyyy-mm-dd")</f>
        <v>1976-07-22</v>
      </c>
      <c r="F4833" s="1" t="str">
        <f t="shared" si="526"/>
        <v>22:04:00</v>
      </c>
      <c r="G4833" s="9" t="str">
        <f t="shared" si="527"/>
        <v>July</v>
      </c>
      <c r="H4833" s="5" t="str">
        <f t="shared" si="528"/>
        <v>1976</v>
      </c>
      <c r="I4833" s="1" t="s">
        <v>9827</v>
      </c>
      <c r="J4833" s="1" t="str">
        <f t="shared" si="529"/>
        <v xml:space="preserve">Atlas-SLV3D Centaur-D1AR </v>
      </c>
      <c r="K4833" s="1" t="str">
        <f t="shared" si="530"/>
        <v>Comstar D2</v>
      </c>
      <c r="L4833" s="1" t="s">
        <v>346</v>
      </c>
      <c r="M4833" s="1"/>
      <c r="N4833" s="1">
        <f t="shared" si="531"/>
        <v>0</v>
      </c>
      <c r="O4833" s="1" t="s">
        <v>9</v>
      </c>
    </row>
    <row r="4834" spans="1:15" x14ac:dyDescent="0.3">
      <c r="A4834" s="1" t="s">
        <v>6140</v>
      </c>
      <c r="B4834" s="1" t="s">
        <v>212</v>
      </c>
      <c r="C4834" s="1" t="str">
        <f t="shared" si="525"/>
        <v>Russia</v>
      </c>
      <c r="D4834" s="1" t="s">
        <v>9828</v>
      </c>
      <c r="E4834" s="7" t="str">
        <f>TEXT(DATE(MID(D4834, 13, 4), CHOOSE(MATCH( MID(D4834, 5, 3), {"Jan","Feb","Mar","Apr","May","Jun","Jul","Aug","Sep","Oct","Nov","Dec"}, 0), 1, 2, 3, 4, 5, 6, 7, 8, 9, 10, 11, 12), MID(D4834, 9, 2)), "yyyy-mm-dd")</f>
        <v>1976-07-22</v>
      </c>
      <c r="F4834" s="1" t="str">
        <f t="shared" si="526"/>
        <v>15:40:00</v>
      </c>
      <c r="G4834" s="9" t="str">
        <f t="shared" si="527"/>
        <v>July</v>
      </c>
      <c r="H4834" s="5" t="str">
        <f t="shared" si="528"/>
        <v>1976</v>
      </c>
      <c r="I4834" s="1" t="s">
        <v>9829</v>
      </c>
      <c r="J4834" s="1" t="str">
        <f t="shared" si="529"/>
        <v xml:space="preserve">Soyuz U </v>
      </c>
      <c r="K4834" s="1" t="str">
        <f t="shared" si="530"/>
        <v>Cosmos 844</v>
      </c>
      <c r="L4834" s="1" t="s">
        <v>346</v>
      </c>
      <c r="M4834" s="1">
        <v>20</v>
      </c>
      <c r="N4834" s="1">
        <f t="shared" si="531"/>
        <v>1660</v>
      </c>
      <c r="O4834" s="1" t="s">
        <v>9</v>
      </c>
    </row>
    <row r="4835" spans="1:15" x14ac:dyDescent="0.3">
      <c r="A4835" s="1" t="s">
        <v>6140</v>
      </c>
      <c r="B4835" s="1" t="s">
        <v>6795</v>
      </c>
      <c r="C4835" s="1" t="str">
        <f t="shared" si="525"/>
        <v>Kazakhstan</v>
      </c>
      <c r="D4835" s="1" t="s">
        <v>9830</v>
      </c>
      <c r="E4835" s="7" t="str">
        <f>TEXT(DATE(MID(D4835, 13, 4), CHOOSE(MATCH( MID(D4835, 5, 3), {"Jan","Feb","Mar","Apr","May","Jun","Jul","Aug","Sep","Oct","Nov","Dec"}, 0), 1, 2, 3, 4, 5, 6, 7, 8, 9, 10, 11, 12), MID(D4835, 9, 2)), "yyyy-mm-dd")</f>
        <v>1976-07-21</v>
      </c>
      <c r="F4835" s="1" t="str">
        <f t="shared" si="526"/>
        <v>15:14:00</v>
      </c>
      <c r="G4835" s="9" t="str">
        <f t="shared" si="527"/>
        <v>July</v>
      </c>
      <c r="H4835" s="5" t="str">
        <f t="shared" si="528"/>
        <v>1976</v>
      </c>
      <c r="I4835" s="1" t="s">
        <v>9831</v>
      </c>
      <c r="J4835" s="1" t="str">
        <f t="shared" si="529"/>
        <v xml:space="preserve">Tsyklon-2 </v>
      </c>
      <c r="K4835" s="1" t="str">
        <f t="shared" si="530"/>
        <v>Cosmos 843</v>
      </c>
      <c r="L4835" s="1" t="s">
        <v>346</v>
      </c>
      <c r="M4835" s="1"/>
      <c r="N4835" s="1">
        <f t="shared" si="531"/>
        <v>0</v>
      </c>
      <c r="O4835" s="1" t="s">
        <v>9</v>
      </c>
    </row>
    <row r="4836" spans="1:15" x14ac:dyDescent="0.3">
      <c r="A4836" s="1" t="s">
        <v>6140</v>
      </c>
      <c r="B4836" s="1" t="s">
        <v>3373</v>
      </c>
      <c r="C4836" s="1" t="str">
        <f t="shared" si="525"/>
        <v>Russia</v>
      </c>
      <c r="D4836" s="1" t="s">
        <v>9832</v>
      </c>
      <c r="E4836" s="7" t="str">
        <f>TEXT(DATE(MID(D4836, 13, 4), CHOOSE(MATCH( MID(D4836, 5, 3), {"Jan","Feb","Mar","Apr","May","Jun","Jul","Aug","Sep","Oct","Nov","Dec"}, 0), 1, 2, 3, 4, 5, 6, 7, 8, 9, 10, 11, 12), MID(D4836, 9, 2)), "yyyy-mm-dd")</f>
        <v>1976-07-21</v>
      </c>
      <c r="F4836" s="1" t="str">
        <f t="shared" si="526"/>
        <v>10:20:00</v>
      </c>
      <c r="G4836" s="9" t="str">
        <f t="shared" si="527"/>
        <v>July</v>
      </c>
      <c r="H4836" s="5" t="str">
        <f t="shared" si="528"/>
        <v>1976</v>
      </c>
      <c r="I4836" s="1" t="s">
        <v>9833</v>
      </c>
      <c r="J4836" s="1" t="str">
        <f t="shared" si="529"/>
        <v xml:space="preserve">Cosmos-3M </v>
      </c>
      <c r="K4836" s="1" t="str">
        <f t="shared" si="530"/>
        <v>Cosmos 842</v>
      </c>
      <c r="L4836" s="1" t="s">
        <v>346</v>
      </c>
      <c r="M4836" s="1"/>
      <c r="N4836" s="1">
        <f t="shared" si="531"/>
        <v>0</v>
      </c>
      <c r="O4836" s="1" t="s">
        <v>9</v>
      </c>
    </row>
    <row r="4837" spans="1:15" x14ac:dyDescent="0.3">
      <c r="A4837" s="1" t="s">
        <v>6140</v>
      </c>
      <c r="B4837" s="1" t="s">
        <v>3373</v>
      </c>
      <c r="C4837" s="1" t="str">
        <f t="shared" si="525"/>
        <v>Russia</v>
      </c>
      <c r="D4837" s="1" t="s">
        <v>9834</v>
      </c>
      <c r="E4837" s="7" t="str">
        <f>TEXT(DATE(MID(D4837, 13, 4), CHOOSE(MATCH( MID(D4837, 5, 3), {"Jan","Feb","Mar","Apr","May","Jun","Jul","Aug","Sep","Oct","Nov","Dec"}, 0), 1, 2, 3, 4, 5, 6, 7, 8, 9, 10, 11, 12), MID(D4837, 9, 2)), "yyyy-mm-dd")</f>
        <v>1976-07-15</v>
      </c>
      <c r="F4837" s="1" t="str">
        <f t="shared" si="526"/>
        <v>13:11:00</v>
      </c>
      <c r="G4837" s="9" t="str">
        <f t="shared" si="527"/>
        <v>July</v>
      </c>
      <c r="H4837" s="5" t="str">
        <f t="shared" si="528"/>
        <v>1976</v>
      </c>
      <c r="I4837" s="1" t="s">
        <v>9835</v>
      </c>
      <c r="J4837" s="1" t="str">
        <f t="shared" si="529"/>
        <v xml:space="preserve">Cosmos-3M </v>
      </c>
      <c r="K4837" s="1" t="str">
        <f t="shared" si="530"/>
        <v>Cosmos 841</v>
      </c>
      <c r="L4837" s="1" t="s">
        <v>346</v>
      </c>
      <c r="M4837" s="1"/>
      <c r="N4837" s="1">
        <f t="shared" si="531"/>
        <v>0</v>
      </c>
      <c r="O4837" s="1" t="s">
        <v>9</v>
      </c>
    </row>
    <row r="4838" spans="1:15" x14ac:dyDescent="0.3">
      <c r="A4838" s="1" t="s">
        <v>6140</v>
      </c>
      <c r="B4838" s="1" t="s">
        <v>5</v>
      </c>
      <c r="C4838" s="1" t="str">
        <f t="shared" si="525"/>
        <v>Russia</v>
      </c>
      <c r="D4838" s="1" t="s">
        <v>9836</v>
      </c>
      <c r="E4838" s="7" t="str">
        <f>TEXT(DATE(MID(D4838, 13, 4), CHOOSE(MATCH( MID(D4838, 5, 3), {"Jan","Feb","Mar","Apr","May","Jun","Jul","Aug","Sep","Oct","Nov","Dec"}, 0), 1, 2, 3, 4, 5, 6, 7, 8, 9, 10, 11, 12), MID(D4838, 9, 2)), "yyyy-mm-dd")</f>
        <v>1976-07-14</v>
      </c>
      <c r="F4838" s="1" t="str">
        <f t="shared" si="526"/>
        <v>09:00:00</v>
      </c>
      <c r="G4838" s="9" t="str">
        <f t="shared" si="527"/>
        <v>July</v>
      </c>
      <c r="H4838" s="5" t="str">
        <f t="shared" si="528"/>
        <v>1976</v>
      </c>
      <c r="I4838" s="1" t="s">
        <v>9837</v>
      </c>
      <c r="J4838" s="1" t="str">
        <f t="shared" si="529"/>
        <v xml:space="preserve">Soyuz U </v>
      </c>
      <c r="K4838" s="1" t="str">
        <f t="shared" si="530"/>
        <v>Cosmos 840</v>
      </c>
      <c r="L4838" s="1" t="s">
        <v>346</v>
      </c>
      <c r="M4838" s="1">
        <v>20</v>
      </c>
      <c r="N4838" s="1">
        <f t="shared" si="531"/>
        <v>1660</v>
      </c>
      <c r="O4838" s="1" t="s">
        <v>9</v>
      </c>
    </row>
    <row r="4839" spans="1:15" x14ac:dyDescent="0.3">
      <c r="A4839" s="1" t="s">
        <v>5722</v>
      </c>
      <c r="B4839" s="1" t="s">
        <v>3478</v>
      </c>
      <c r="C4839" s="1" t="str">
        <f t="shared" si="525"/>
        <v>USA</v>
      </c>
      <c r="D4839" s="1" t="s">
        <v>9838</v>
      </c>
      <c r="E4839" s="7" t="str">
        <f>TEXT(DATE(MID(D4839, 13, 4), CHOOSE(MATCH( MID(D4839, 5, 3), {"Jan","Feb","Mar","Apr","May","Jun","Jul","Aug","Sep","Oct","Nov","Dec"}, 0), 1, 2, 3, 4, 5, 6, 7, 8, 9, 10, 11, 12), MID(D4839, 9, 2)), "yyyy-mm-dd")</f>
        <v>1976-07-08</v>
      </c>
      <c r="F4839" s="1" t="str">
        <f t="shared" si="526"/>
        <v>23:31:00</v>
      </c>
      <c r="G4839" s="9" t="str">
        <f t="shared" si="527"/>
        <v>July</v>
      </c>
      <c r="H4839" s="5" t="str">
        <f t="shared" si="528"/>
        <v>1976</v>
      </c>
      <c r="I4839" s="1" t="s">
        <v>9839</v>
      </c>
      <c r="J4839" s="1" t="str">
        <f t="shared" si="529"/>
        <v xml:space="preserve">Delta 2914 </v>
      </c>
      <c r="K4839" s="1" t="str">
        <f t="shared" si="530"/>
        <v>Palapa-A1</v>
      </c>
      <c r="L4839" s="1" t="s">
        <v>346</v>
      </c>
      <c r="M4839" s="1"/>
      <c r="N4839" s="1">
        <f t="shared" si="531"/>
        <v>0</v>
      </c>
      <c r="O4839" s="1" t="s">
        <v>9</v>
      </c>
    </row>
    <row r="4840" spans="1:15" x14ac:dyDescent="0.3">
      <c r="A4840" s="1" t="s">
        <v>6140</v>
      </c>
      <c r="B4840" s="1" t="s">
        <v>3373</v>
      </c>
      <c r="C4840" s="1" t="str">
        <f t="shared" si="525"/>
        <v>Russia</v>
      </c>
      <c r="D4840" s="1" t="s">
        <v>9840</v>
      </c>
      <c r="E4840" s="7" t="str">
        <f>TEXT(DATE(MID(D4840, 13, 4), CHOOSE(MATCH( MID(D4840, 5, 3), {"Jan","Feb","Mar","Apr","May","Jun","Jul","Aug","Sep","Oct","Nov","Dec"}, 0), 1, 2, 3, 4, 5, 6, 7, 8, 9, 10, 11, 12), MID(D4840, 9, 2)), "yyyy-mm-dd")</f>
        <v>1976-07-08</v>
      </c>
      <c r="F4840" s="1" t="str">
        <f t="shared" si="526"/>
        <v>21:08:00</v>
      </c>
      <c r="G4840" s="9" t="str">
        <f t="shared" si="527"/>
        <v>July</v>
      </c>
      <c r="H4840" s="5" t="str">
        <f t="shared" si="528"/>
        <v>1976</v>
      </c>
      <c r="I4840" s="1" t="s">
        <v>9841</v>
      </c>
      <c r="J4840" s="1" t="str">
        <f t="shared" si="529"/>
        <v xml:space="preserve">Cosmos-3M </v>
      </c>
      <c r="K4840" s="1" t="str">
        <f t="shared" si="530"/>
        <v>Cosmos 839</v>
      </c>
      <c r="L4840" s="1" t="s">
        <v>346</v>
      </c>
      <c r="M4840" s="1"/>
      <c r="N4840" s="1">
        <f t="shared" si="531"/>
        <v>0</v>
      </c>
      <c r="O4840" s="1" t="s">
        <v>9</v>
      </c>
    </row>
    <row r="4841" spans="1:15" x14ac:dyDescent="0.3">
      <c r="A4841" s="1" t="s">
        <v>5603</v>
      </c>
      <c r="B4841" s="1" t="s">
        <v>27</v>
      </c>
      <c r="C4841" s="1" t="str">
        <f t="shared" si="525"/>
        <v>USA</v>
      </c>
      <c r="D4841" s="1" t="s">
        <v>9842</v>
      </c>
      <c r="E4841" s="7" t="str">
        <f>TEXT(DATE(MID(D4841, 13, 4), CHOOSE(MATCH( MID(D4841, 5, 3), {"Jan","Feb","Mar","Apr","May","Jun","Jul","Aug","Sep","Oct","Nov","Dec"}, 0), 1, 2, 3, 4, 5, 6, 7, 8, 9, 10, 11, 12), MID(D4841, 9, 2)), "yyyy-mm-dd")</f>
        <v>1976-07-08</v>
      </c>
      <c r="F4841" s="1" t="str">
        <f t="shared" si="526"/>
        <v>18:30:00</v>
      </c>
      <c r="G4841" s="9" t="str">
        <f t="shared" si="527"/>
        <v>July</v>
      </c>
      <c r="H4841" s="5" t="str">
        <f t="shared" si="528"/>
        <v>1976</v>
      </c>
      <c r="I4841" s="1" t="s">
        <v>9843</v>
      </c>
      <c r="J4841" s="1" t="str">
        <f t="shared" si="529"/>
        <v xml:space="preserve">Titan IIID </v>
      </c>
      <c r="K4841" s="1" t="str">
        <f t="shared" si="530"/>
        <v>KH9-12, S3 &amp; SSF-D-1</v>
      </c>
      <c r="L4841" s="1" t="s">
        <v>346</v>
      </c>
      <c r="M4841" s="1"/>
      <c r="N4841" s="1">
        <f t="shared" si="531"/>
        <v>0</v>
      </c>
      <c r="O4841" s="1" t="s">
        <v>9</v>
      </c>
    </row>
    <row r="4842" spans="1:15" x14ac:dyDescent="0.3">
      <c r="A4842" s="1" t="s">
        <v>6140</v>
      </c>
      <c r="B4842" s="1" t="s">
        <v>1630</v>
      </c>
      <c r="C4842" s="1" t="str">
        <f t="shared" si="525"/>
        <v>Kazakhstan</v>
      </c>
      <c r="D4842" s="1" t="s">
        <v>9844</v>
      </c>
      <c r="E4842" s="7" t="str">
        <f>TEXT(DATE(MID(D4842, 13, 4), CHOOSE(MATCH( MID(D4842, 5, 3), {"Jan","Feb","Mar","Apr","May","Jun","Jul","Aug","Sep","Oct","Nov","Dec"}, 0), 1, 2, 3, 4, 5, 6, 7, 8, 9, 10, 11, 12), MID(D4842, 9, 2)), "yyyy-mm-dd")</f>
        <v>1976-07-06</v>
      </c>
      <c r="F4842" s="1" t="str">
        <f t="shared" si="526"/>
        <v>12:08:00</v>
      </c>
      <c r="G4842" s="9" t="str">
        <f t="shared" si="527"/>
        <v>July</v>
      </c>
      <c r="H4842" s="5" t="str">
        <f t="shared" si="528"/>
        <v>1976</v>
      </c>
      <c r="I4842" s="1" t="s">
        <v>9845</v>
      </c>
      <c r="J4842" s="1" t="str">
        <f t="shared" si="529"/>
        <v xml:space="preserve">Soyuz </v>
      </c>
      <c r="K4842" s="1" t="str">
        <f t="shared" si="530"/>
        <v>Soyuz 21</v>
      </c>
      <c r="L4842" s="1" t="s">
        <v>346</v>
      </c>
      <c r="M4842" s="1"/>
      <c r="N4842" s="1">
        <f t="shared" si="531"/>
        <v>0</v>
      </c>
      <c r="O4842" s="1" t="s">
        <v>9</v>
      </c>
    </row>
    <row r="4843" spans="1:15" x14ac:dyDescent="0.3">
      <c r="A4843" s="1" t="s">
        <v>6140</v>
      </c>
      <c r="B4843" s="1" t="s">
        <v>6795</v>
      </c>
      <c r="C4843" s="1" t="str">
        <f t="shared" si="525"/>
        <v>Kazakhstan</v>
      </c>
      <c r="D4843" s="1" t="s">
        <v>9846</v>
      </c>
      <c r="E4843" s="7" t="str">
        <f>TEXT(DATE(MID(D4843, 13, 4), CHOOSE(MATCH( MID(D4843, 5, 3), {"Jan","Feb","Mar","Apr","May","Jun","Jul","Aug","Sep","Oct","Nov","Dec"}, 0), 1, 2, 3, 4, 5, 6, 7, 8, 9, 10, 11, 12), MID(D4843, 9, 2)), "yyyy-mm-dd")</f>
        <v>1976-07-02</v>
      </c>
      <c r="F4843" s="1" t="str">
        <f t="shared" si="526"/>
        <v>10:30:00</v>
      </c>
      <c r="G4843" s="9" t="str">
        <f t="shared" si="527"/>
        <v>July</v>
      </c>
      <c r="H4843" s="5" t="str">
        <f t="shared" si="528"/>
        <v>1976</v>
      </c>
      <c r="I4843" s="1" t="s">
        <v>9847</v>
      </c>
      <c r="J4843" s="1" t="str">
        <f t="shared" si="529"/>
        <v xml:space="preserve">Tsyklon-2 </v>
      </c>
      <c r="K4843" s="1" t="str">
        <f t="shared" si="530"/>
        <v>Cosmos 838</v>
      </c>
      <c r="L4843" s="1" t="s">
        <v>346</v>
      </c>
      <c r="M4843" s="1"/>
      <c r="N4843" s="1">
        <f t="shared" si="531"/>
        <v>0</v>
      </c>
      <c r="O4843" s="1" t="s">
        <v>9</v>
      </c>
    </row>
    <row r="4844" spans="1:15" x14ac:dyDescent="0.3">
      <c r="A4844" s="1" t="s">
        <v>6140</v>
      </c>
      <c r="B4844" s="1" t="s">
        <v>5</v>
      </c>
      <c r="C4844" s="1" t="str">
        <f t="shared" si="525"/>
        <v>Russia</v>
      </c>
      <c r="D4844" s="1" t="s">
        <v>9848</v>
      </c>
      <c r="E4844" s="7" t="str">
        <f>TEXT(DATE(MID(D4844, 13, 4), CHOOSE(MATCH( MID(D4844, 5, 3), {"Jan","Feb","Mar","Apr","May","Jun","Jul","Aug","Sep","Oct","Nov","Dec"}, 0), 1, 2, 3, 4, 5, 6, 7, 8, 9, 10, 11, 12), MID(D4844, 9, 2)), "yyyy-mm-dd")</f>
        <v>1976-07-01</v>
      </c>
      <c r="F4844" s="1" t="str">
        <f t="shared" si="526"/>
        <v>08:05:00</v>
      </c>
      <c r="G4844" s="9" t="str">
        <f t="shared" si="527"/>
        <v>July</v>
      </c>
      <c r="H4844" s="5" t="str">
        <f t="shared" si="528"/>
        <v>1976</v>
      </c>
      <c r="I4844" s="1" t="s">
        <v>9849</v>
      </c>
      <c r="J4844" s="1" t="str">
        <f t="shared" si="529"/>
        <v xml:space="preserve">Molniya-M /Block ML </v>
      </c>
      <c r="K4844" s="1" t="str">
        <f t="shared" si="530"/>
        <v>Cosmos 837</v>
      </c>
      <c r="L4844" s="1" t="s">
        <v>346</v>
      </c>
      <c r="M4844" s="1"/>
      <c r="N4844" s="1">
        <f t="shared" si="531"/>
        <v>0</v>
      </c>
      <c r="O4844" s="1" t="s">
        <v>117</v>
      </c>
    </row>
    <row r="4845" spans="1:15" x14ac:dyDescent="0.3">
      <c r="A4845" s="1" t="s">
        <v>6140</v>
      </c>
      <c r="B4845" s="1" t="s">
        <v>6482</v>
      </c>
      <c r="C4845" s="1" t="str">
        <f t="shared" si="525"/>
        <v>Russia</v>
      </c>
      <c r="D4845" s="1" t="s">
        <v>9850</v>
      </c>
      <c r="E4845" s="7" t="str">
        <f>TEXT(DATE(MID(D4845, 13, 4), CHOOSE(MATCH( MID(D4845, 5, 3), {"Jan","Feb","Mar","Apr","May","Jun","Jul","Aug","Sep","Oct","Nov","Dec"}, 0), 1, 2, 3, 4, 5, 6, 7, 8, 9, 10, 11, 12), MID(D4845, 9, 2)), "yyyy-mm-dd")</f>
        <v>1976-06-29</v>
      </c>
      <c r="F4845" s="1" t="str">
        <f t="shared" si="526"/>
        <v>08:12:00</v>
      </c>
      <c r="G4845" s="9" t="str">
        <f t="shared" si="527"/>
        <v>June</v>
      </c>
      <c r="H4845" s="5" t="str">
        <f t="shared" si="528"/>
        <v>1976</v>
      </c>
      <c r="I4845" s="1" t="s">
        <v>9851</v>
      </c>
      <c r="J4845" s="1" t="str">
        <f t="shared" si="529"/>
        <v xml:space="preserve">Cosmos-3M </v>
      </c>
      <c r="K4845" s="1" t="str">
        <f t="shared" si="530"/>
        <v>Cosmos 836</v>
      </c>
      <c r="L4845" s="1" t="s">
        <v>346</v>
      </c>
      <c r="M4845" s="1"/>
      <c r="N4845" s="1">
        <f t="shared" si="531"/>
        <v>0</v>
      </c>
      <c r="O4845" s="1" t="s">
        <v>9</v>
      </c>
    </row>
    <row r="4846" spans="1:15" x14ac:dyDescent="0.3">
      <c r="A4846" s="1" t="s">
        <v>6140</v>
      </c>
      <c r="B4846" s="1" t="s">
        <v>130</v>
      </c>
      <c r="C4846" s="1" t="str">
        <f t="shared" si="525"/>
        <v>Kazakhstan</v>
      </c>
      <c r="D4846" s="1" t="s">
        <v>9852</v>
      </c>
      <c r="E4846" s="7" t="str">
        <f>TEXT(DATE(MID(D4846, 13, 4), CHOOSE(MATCH( MID(D4846, 5, 3), {"Jan","Feb","Mar","Apr","May","Jun","Jul","Aug","Sep","Oct","Nov","Dec"}, 0), 1, 2, 3, 4, 5, 6, 7, 8, 9, 10, 11, 12), MID(D4846, 9, 2)), "yyyy-mm-dd")</f>
        <v>1976-06-29</v>
      </c>
      <c r="F4846" s="1" t="str">
        <f t="shared" si="526"/>
        <v>07:20:00</v>
      </c>
      <c r="G4846" s="9" t="str">
        <f t="shared" si="527"/>
        <v>June</v>
      </c>
      <c r="H4846" s="5" t="str">
        <f t="shared" si="528"/>
        <v>1976</v>
      </c>
      <c r="I4846" s="1" t="s">
        <v>9853</v>
      </c>
      <c r="J4846" s="1" t="str">
        <f t="shared" si="529"/>
        <v xml:space="preserve">Voskhod </v>
      </c>
      <c r="K4846" s="1" t="str">
        <f t="shared" si="530"/>
        <v>Cosmos 835</v>
      </c>
      <c r="L4846" s="1" t="s">
        <v>346</v>
      </c>
      <c r="M4846" s="1"/>
      <c r="N4846" s="1">
        <f t="shared" si="531"/>
        <v>0</v>
      </c>
      <c r="O4846" s="1" t="s">
        <v>9</v>
      </c>
    </row>
    <row r="4847" spans="1:15" x14ac:dyDescent="0.3">
      <c r="A4847" s="1" t="s">
        <v>5603</v>
      </c>
      <c r="B4847" s="1" t="s">
        <v>11</v>
      </c>
      <c r="C4847" s="1" t="str">
        <f t="shared" si="525"/>
        <v>USA</v>
      </c>
      <c r="D4847" s="1" t="s">
        <v>9854</v>
      </c>
      <c r="E4847" s="7" t="str">
        <f>TEXT(DATE(MID(D4847, 13, 4), CHOOSE(MATCH( MID(D4847, 5, 3), {"Jan","Feb","Mar","Apr","May","Jun","Jul","Aug","Sep","Oct","Nov","Dec"}, 0), 1, 2, 3, 4, 5, 6, 7, 8, 9, 10, 11, 12), MID(D4847, 9, 2)), "yyyy-mm-dd")</f>
        <v>1976-06-26</v>
      </c>
      <c r="F4847" s="1" t="str">
        <f t="shared" si="526"/>
        <v>03:00:00</v>
      </c>
      <c r="G4847" s="9" t="str">
        <f t="shared" si="527"/>
        <v>June</v>
      </c>
      <c r="H4847" s="5" t="str">
        <f t="shared" si="528"/>
        <v>1976</v>
      </c>
      <c r="I4847" s="1" t="s">
        <v>9855</v>
      </c>
      <c r="J4847" s="1" t="str">
        <f t="shared" si="529"/>
        <v xml:space="preserve">Titan III(23)C </v>
      </c>
      <c r="K4847" s="1" t="str">
        <f t="shared" si="530"/>
        <v>DSP-6</v>
      </c>
      <c r="L4847" s="1" t="s">
        <v>346</v>
      </c>
      <c r="M4847" s="1"/>
      <c r="N4847" s="1">
        <f t="shared" si="531"/>
        <v>0</v>
      </c>
      <c r="O4847" s="1" t="s">
        <v>9</v>
      </c>
    </row>
    <row r="4848" spans="1:15" x14ac:dyDescent="0.3">
      <c r="A4848" s="1" t="s">
        <v>6140</v>
      </c>
      <c r="B4848" s="1" t="s">
        <v>212</v>
      </c>
      <c r="C4848" s="1" t="str">
        <f t="shared" si="525"/>
        <v>Russia</v>
      </c>
      <c r="D4848" s="1" t="s">
        <v>9856</v>
      </c>
      <c r="E4848" s="7" t="str">
        <f>TEXT(DATE(MID(D4848, 13, 4), CHOOSE(MATCH( MID(D4848, 5, 3), {"Jan","Feb","Mar","Apr","May","Jun","Jul","Aug","Sep","Oct","Nov","Dec"}, 0), 1, 2, 3, 4, 5, 6, 7, 8, 9, 10, 11, 12), MID(D4848, 9, 2)), "yyyy-mm-dd")</f>
        <v>1976-06-24</v>
      </c>
      <c r="F4848" s="1" t="str">
        <f t="shared" si="526"/>
        <v>07:10:00</v>
      </c>
      <c r="G4848" s="9" t="str">
        <f t="shared" si="527"/>
        <v>June</v>
      </c>
      <c r="H4848" s="5" t="str">
        <f t="shared" si="528"/>
        <v>1976</v>
      </c>
      <c r="I4848" s="1" t="s">
        <v>9857</v>
      </c>
      <c r="J4848" s="1" t="str">
        <f t="shared" si="529"/>
        <v xml:space="preserve">Soyuz U </v>
      </c>
      <c r="K4848" s="1" t="str">
        <f t="shared" si="530"/>
        <v>Cosmos 834</v>
      </c>
      <c r="L4848" s="1" t="s">
        <v>346</v>
      </c>
      <c r="M4848" s="1">
        <v>20</v>
      </c>
      <c r="N4848" s="1">
        <f t="shared" si="531"/>
        <v>1660</v>
      </c>
      <c r="O4848" s="1" t="s">
        <v>9</v>
      </c>
    </row>
    <row r="4849" spans="1:15" x14ac:dyDescent="0.3">
      <c r="A4849" s="1" t="s">
        <v>6140</v>
      </c>
      <c r="B4849" s="1" t="s">
        <v>4200</v>
      </c>
      <c r="C4849" s="1" t="str">
        <f t="shared" si="525"/>
        <v>Kazakhstan</v>
      </c>
      <c r="D4849" s="1" t="s">
        <v>9858</v>
      </c>
      <c r="E4849" s="7" t="str">
        <f>TEXT(DATE(MID(D4849, 13, 4), CHOOSE(MATCH( MID(D4849, 5, 3), {"Jan","Feb","Mar","Apr","May","Jun","Jul","Aug","Sep","Oct","Nov","Dec"}, 0), 1, 2, 3, 4, 5, 6, 7, 8, 9, 10, 11, 12), MID(D4849, 9, 2)), "yyyy-mm-dd")</f>
        <v>1976-06-22</v>
      </c>
      <c r="F4849" s="1" t="str">
        <f t="shared" si="526"/>
        <v>18:04:00</v>
      </c>
      <c r="G4849" s="9" t="str">
        <f t="shared" si="527"/>
        <v>June</v>
      </c>
      <c r="H4849" s="5" t="str">
        <f t="shared" si="528"/>
        <v>1976</v>
      </c>
      <c r="I4849" s="1" t="s">
        <v>9859</v>
      </c>
      <c r="J4849" s="1" t="str">
        <f t="shared" si="529"/>
        <v xml:space="preserve">Proton-K </v>
      </c>
      <c r="K4849" s="1" t="str">
        <f t="shared" si="530"/>
        <v>Salyut 5</v>
      </c>
      <c r="L4849" s="1" t="s">
        <v>346</v>
      </c>
      <c r="M4849" s="1"/>
      <c r="N4849" s="1">
        <f t="shared" si="531"/>
        <v>0</v>
      </c>
      <c r="O4849" s="1" t="s">
        <v>9</v>
      </c>
    </row>
    <row r="4850" spans="1:15" x14ac:dyDescent="0.3">
      <c r="A4850" s="1" t="s">
        <v>6140</v>
      </c>
      <c r="B4850" s="1" t="s">
        <v>3373</v>
      </c>
      <c r="C4850" s="1" t="str">
        <f t="shared" si="525"/>
        <v>Russia</v>
      </c>
      <c r="D4850" s="1" t="s">
        <v>9860</v>
      </c>
      <c r="E4850" s="7" t="str">
        <f>TEXT(DATE(MID(D4850, 13, 4), CHOOSE(MATCH( MID(D4850, 5, 3), {"Jan","Feb","Mar","Apr","May","Jun","Jul","Aug","Sep","Oct","Nov","Dec"}, 0), 1, 2, 3, 4, 5, 6, 7, 8, 9, 10, 11, 12), MID(D4850, 9, 2)), "yyyy-mm-dd")</f>
        <v>1976-06-19</v>
      </c>
      <c r="F4850" s="1" t="str">
        <f t="shared" si="526"/>
        <v>16:00:00</v>
      </c>
      <c r="G4850" s="9" t="str">
        <f t="shared" si="527"/>
        <v>June</v>
      </c>
      <c r="H4850" s="5" t="str">
        <f t="shared" si="528"/>
        <v>1976</v>
      </c>
      <c r="I4850" s="1" t="s">
        <v>9861</v>
      </c>
      <c r="J4850" s="1" t="str">
        <f t="shared" si="529"/>
        <v xml:space="preserve">Cosmos-3M </v>
      </c>
      <c r="K4850" s="1" t="str">
        <f t="shared" si="530"/>
        <v>Intercosmos 15</v>
      </c>
      <c r="L4850" s="1" t="s">
        <v>346</v>
      </c>
      <c r="M4850" s="1"/>
      <c r="N4850" s="1">
        <f t="shared" si="531"/>
        <v>0</v>
      </c>
      <c r="O4850" s="1" t="s">
        <v>9</v>
      </c>
    </row>
    <row r="4851" spans="1:15" x14ac:dyDescent="0.3">
      <c r="A4851" s="1" t="s">
        <v>6140</v>
      </c>
      <c r="B4851" s="1" t="s">
        <v>212</v>
      </c>
      <c r="C4851" s="1" t="str">
        <f t="shared" si="525"/>
        <v>Russia</v>
      </c>
      <c r="D4851" s="1" t="s">
        <v>9862</v>
      </c>
      <c r="E4851" s="7" t="str">
        <f>TEXT(DATE(MID(D4851, 13, 4), CHOOSE(MATCH( MID(D4851, 5, 3), {"Jan","Feb","Mar","Apr","May","Jun","Jul","Aug","Sep","Oct","Nov","Dec"}, 0), 1, 2, 3, 4, 5, 6, 7, 8, 9, 10, 11, 12), MID(D4851, 9, 2)), "yyyy-mm-dd")</f>
        <v>1976-06-16</v>
      </c>
      <c r="F4851" s="1" t="str">
        <f t="shared" si="526"/>
        <v>13:09:00</v>
      </c>
      <c r="G4851" s="9" t="str">
        <f t="shared" si="527"/>
        <v>June</v>
      </c>
      <c r="H4851" s="5" t="str">
        <f t="shared" si="528"/>
        <v>1976</v>
      </c>
      <c r="I4851" s="1" t="s">
        <v>9863</v>
      </c>
      <c r="J4851" s="1" t="str">
        <f t="shared" si="529"/>
        <v xml:space="preserve">Voskhod </v>
      </c>
      <c r="K4851" s="1" t="str">
        <f t="shared" si="530"/>
        <v>Cosmos 833</v>
      </c>
      <c r="L4851" s="1" t="s">
        <v>346</v>
      </c>
      <c r="M4851" s="1"/>
      <c r="N4851" s="1">
        <f t="shared" si="531"/>
        <v>0</v>
      </c>
      <c r="O4851" s="1" t="s">
        <v>9</v>
      </c>
    </row>
    <row r="4852" spans="1:15" x14ac:dyDescent="0.3">
      <c r="A4852" s="1" t="s">
        <v>6140</v>
      </c>
      <c r="B4852" s="1" t="s">
        <v>6482</v>
      </c>
      <c r="C4852" s="1" t="str">
        <f t="shared" si="525"/>
        <v>Russia</v>
      </c>
      <c r="D4852" s="1" t="s">
        <v>9864</v>
      </c>
      <c r="E4852" s="7" t="str">
        <f>TEXT(DATE(MID(D4852, 13, 4), CHOOSE(MATCH( MID(D4852, 5, 3), {"Jan","Feb","Mar","Apr","May","Jun","Jul","Aug","Sep","Oct","Nov","Dec"}, 0), 1, 2, 3, 4, 5, 6, 7, 8, 9, 10, 11, 12), MID(D4852, 9, 2)), "yyyy-mm-dd")</f>
        <v>1976-06-15</v>
      </c>
      <c r="F4852" s="1" t="str">
        <f t="shared" si="526"/>
        <v>13:19:00</v>
      </c>
      <c r="G4852" s="9" t="str">
        <f t="shared" si="527"/>
        <v>June</v>
      </c>
      <c r="H4852" s="5" t="str">
        <f t="shared" si="528"/>
        <v>1976</v>
      </c>
      <c r="I4852" s="1" t="s">
        <v>9865</v>
      </c>
      <c r="J4852" s="1" t="str">
        <f t="shared" si="529"/>
        <v xml:space="preserve">Cosmos-3M </v>
      </c>
      <c r="K4852" s="1" t="str">
        <f t="shared" si="530"/>
        <v>Cosmos 825 to 832</v>
      </c>
      <c r="L4852" s="1" t="s">
        <v>346</v>
      </c>
      <c r="M4852" s="1"/>
      <c r="N4852" s="1">
        <f t="shared" si="531"/>
        <v>0</v>
      </c>
      <c r="O4852" s="1" t="s">
        <v>9</v>
      </c>
    </row>
    <row r="4853" spans="1:15" x14ac:dyDescent="0.3">
      <c r="A4853" s="1" t="s">
        <v>5722</v>
      </c>
      <c r="B4853" s="1" t="s">
        <v>3478</v>
      </c>
      <c r="C4853" s="1" t="str">
        <f t="shared" si="525"/>
        <v>USA</v>
      </c>
      <c r="D4853" s="1" t="s">
        <v>9866</v>
      </c>
      <c r="E4853" s="7" t="str">
        <f>TEXT(DATE(MID(D4853, 13, 4), CHOOSE(MATCH( MID(D4853, 5, 3), {"Jan","Feb","Mar","Apr","May","Jun","Jul","Aug","Sep","Oct","Nov","Dec"}, 0), 1, 2, 3, 4, 5, 6, 7, 8, 9, 10, 11, 12), MID(D4853, 9, 2)), "yyyy-mm-dd")</f>
        <v>1976-06-10</v>
      </c>
      <c r="F4853" s="1" t="str">
        <f t="shared" si="526"/>
        <v>00:09:00</v>
      </c>
      <c r="G4853" s="9" t="str">
        <f t="shared" si="527"/>
        <v>June</v>
      </c>
      <c r="H4853" s="5" t="str">
        <f t="shared" si="528"/>
        <v>1976</v>
      </c>
      <c r="I4853" s="1" t="s">
        <v>9867</v>
      </c>
      <c r="J4853" s="1" t="str">
        <f t="shared" si="529"/>
        <v xml:space="preserve">Delta 2914 </v>
      </c>
      <c r="K4853" s="1" t="str">
        <f t="shared" si="530"/>
        <v>Marisat-2</v>
      </c>
      <c r="L4853" s="1" t="s">
        <v>346</v>
      </c>
      <c r="M4853" s="1"/>
      <c r="N4853" s="1">
        <f t="shared" si="531"/>
        <v>0</v>
      </c>
      <c r="O4853" s="1" t="s">
        <v>9</v>
      </c>
    </row>
    <row r="4854" spans="1:15" x14ac:dyDescent="0.3">
      <c r="A4854" s="1" t="s">
        <v>6140</v>
      </c>
      <c r="B4854" s="1" t="s">
        <v>130</v>
      </c>
      <c r="C4854" s="1" t="str">
        <f t="shared" si="525"/>
        <v>Kazakhstan</v>
      </c>
      <c r="D4854" s="1" t="s">
        <v>9868</v>
      </c>
      <c r="E4854" s="7" t="str">
        <f>TEXT(DATE(MID(D4854, 13, 4), CHOOSE(MATCH( MID(D4854, 5, 3), {"Jan","Feb","Mar","Apr","May","Jun","Jul","Aug","Sep","Oct","Nov","Dec"}, 0), 1, 2, 3, 4, 5, 6, 7, 8, 9, 10, 11, 12), MID(D4854, 9, 2)), "yyyy-mm-dd")</f>
        <v>1976-06-08</v>
      </c>
      <c r="F4854" s="1" t="str">
        <f t="shared" si="526"/>
        <v>07:00:00</v>
      </c>
      <c r="G4854" s="9" t="str">
        <f t="shared" si="527"/>
        <v>June</v>
      </c>
      <c r="H4854" s="5" t="str">
        <f t="shared" si="528"/>
        <v>1976</v>
      </c>
      <c r="I4854" s="1" t="s">
        <v>9869</v>
      </c>
      <c r="J4854" s="1" t="str">
        <f t="shared" si="529"/>
        <v xml:space="preserve">Voskhod </v>
      </c>
      <c r="K4854" s="1" t="str">
        <f t="shared" si="530"/>
        <v>Cosmos 824</v>
      </c>
      <c r="L4854" s="1" t="s">
        <v>346</v>
      </c>
      <c r="M4854" s="1"/>
      <c r="N4854" s="1">
        <f t="shared" si="531"/>
        <v>0</v>
      </c>
      <c r="O4854" s="1" t="s">
        <v>9</v>
      </c>
    </row>
    <row r="4855" spans="1:15" x14ac:dyDescent="0.3">
      <c r="A4855" s="1" t="s">
        <v>6140</v>
      </c>
      <c r="B4855" s="1" t="s">
        <v>6482</v>
      </c>
      <c r="C4855" s="1" t="str">
        <f t="shared" si="525"/>
        <v>Russia</v>
      </c>
      <c r="D4855" s="1" t="s">
        <v>9870</v>
      </c>
      <c r="E4855" s="7" t="str">
        <f>TEXT(DATE(MID(D4855, 13, 4), CHOOSE(MATCH( MID(D4855, 5, 3), {"Jan","Feb","Mar","Apr","May","Jun","Jul","Aug","Sep","Oct","Nov","Dec"}, 0), 1, 2, 3, 4, 5, 6, 7, 8, 9, 10, 11, 12), MID(D4855, 9, 2)), "yyyy-mm-dd")</f>
        <v>1976-06-02</v>
      </c>
      <c r="F4855" s="1" t="str">
        <f t="shared" si="526"/>
        <v>22:30:00</v>
      </c>
      <c r="G4855" s="9" t="str">
        <f t="shared" si="527"/>
        <v>June</v>
      </c>
      <c r="H4855" s="5" t="str">
        <f t="shared" si="528"/>
        <v>1976</v>
      </c>
      <c r="I4855" s="1" t="s">
        <v>9871</v>
      </c>
      <c r="J4855" s="1" t="str">
        <f t="shared" si="529"/>
        <v xml:space="preserve">Cosmos-3M </v>
      </c>
      <c r="K4855" s="1" t="str">
        <f t="shared" si="530"/>
        <v>Cosmos 823</v>
      </c>
      <c r="L4855" s="1" t="s">
        <v>346</v>
      </c>
      <c r="M4855" s="1"/>
      <c r="N4855" s="1">
        <f t="shared" si="531"/>
        <v>0</v>
      </c>
      <c r="O4855" s="1" t="s">
        <v>9</v>
      </c>
    </row>
    <row r="4856" spans="1:15" x14ac:dyDescent="0.3">
      <c r="A4856" s="1" t="s">
        <v>5603</v>
      </c>
      <c r="B4856" s="1" t="s">
        <v>4249</v>
      </c>
      <c r="C4856" s="1" t="str">
        <f t="shared" si="525"/>
        <v>USA</v>
      </c>
      <c r="D4856" s="1" t="s">
        <v>9872</v>
      </c>
      <c r="E4856" s="7" t="str">
        <f>TEXT(DATE(MID(D4856, 13, 4), CHOOSE(MATCH( MID(D4856, 5, 3), {"Jan","Feb","Mar","Apr","May","Jun","Jul","Aug","Sep","Oct","Nov","Dec"}, 0), 1, 2, 3, 4, 5, 6, 7, 8, 9, 10, 11, 12), MID(D4856, 9, 2)), "yyyy-mm-dd")</f>
        <v>1976-06-02</v>
      </c>
      <c r="F4856" s="1" t="str">
        <f t="shared" si="526"/>
        <v>20:56:00</v>
      </c>
      <c r="G4856" s="9" t="str">
        <f t="shared" si="527"/>
        <v>June</v>
      </c>
      <c r="H4856" s="5" t="str">
        <f t="shared" si="528"/>
        <v>1976</v>
      </c>
      <c r="I4856" s="1" t="s">
        <v>9873</v>
      </c>
      <c r="J4856" s="1" t="str">
        <f t="shared" si="529"/>
        <v xml:space="preserve">Titan III(34)B Agena-D </v>
      </c>
      <c r="K4856" s="1" t="str">
        <f t="shared" si="530"/>
        <v>Quasar 1</v>
      </c>
      <c r="L4856" s="1" t="s">
        <v>346</v>
      </c>
      <c r="M4856" s="1"/>
      <c r="N4856" s="1">
        <f t="shared" si="531"/>
        <v>0</v>
      </c>
      <c r="O4856" s="1" t="s">
        <v>9</v>
      </c>
    </row>
    <row r="4857" spans="1:15" x14ac:dyDescent="0.3">
      <c r="A4857" s="1" t="s">
        <v>6140</v>
      </c>
      <c r="B4857" s="1" t="s">
        <v>3373</v>
      </c>
      <c r="C4857" s="1" t="str">
        <f t="shared" si="525"/>
        <v>Russia</v>
      </c>
      <c r="D4857" s="1" t="s">
        <v>9874</v>
      </c>
      <c r="E4857" s="7" t="str">
        <f>TEXT(DATE(MID(D4857, 13, 4), CHOOSE(MATCH( MID(D4857, 5, 3), {"Jan","Feb","Mar","Apr","May","Jun","Jul","Aug","Sep","Oct","Nov","Dec"}, 0), 1, 2, 3, 4, 5, 6, 7, 8, 9, 10, 11, 12), MID(D4857, 9, 2)), "yyyy-mm-dd")</f>
        <v>1976-05-28</v>
      </c>
      <c r="F4857" s="1" t="str">
        <f t="shared" si="526"/>
        <v>15:00:00</v>
      </c>
      <c r="G4857" s="9" t="str">
        <f t="shared" si="527"/>
        <v>May</v>
      </c>
      <c r="H4857" s="5" t="str">
        <f t="shared" si="528"/>
        <v>1976</v>
      </c>
      <c r="I4857" s="1" t="s">
        <v>9875</v>
      </c>
      <c r="J4857" s="1" t="str">
        <f t="shared" si="529"/>
        <v xml:space="preserve">Cosmos-3M </v>
      </c>
      <c r="K4857" s="1" t="str">
        <f t="shared" si="530"/>
        <v>Cosmos 822</v>
      </c>
      <c r="L4857" s="1" t="s">
        <v>346</v>
      </c>
      <c r="M4857" s="1"/>
      <c r="N4857" s="1">
        <f t="shared" si="531"/>
        <v>0</v>
      </c>
      <c r="O4857" s="1" t="s">
        <v>9</v>
      </c>
    </row>
    <row r="4858" spans="1:15" x14ac:dyDescent="0.3">
      <c r="A4858" s="1" t="s">
        <v>6140</v>
      </c>
      <c r="B4858" s="1" t="s">
        <v>212</v>
      </c>
      <c r="C4858" s="1" t="str">
        <f t="shared" si="525"/>
        <v>Russia</v>
      </c>
      <c r="D4858" s="1" t="s">
        <v>9876</v>
      </c>
      <c r="E4858" s="7" t="str">
        <f>TEXT(DATE(MID(D4858, 13, 4), CHOOSE(MATCH( MID(D4858, 5, 3), {"Jan","Feb","Mar","Apr","May","Jun","Jul","Aug","Sep","Oct","Nov","Dec"}, 0), 1, 2, 3, 4, 5, 6, 7, 8, 9, 10, 11, 12), MID(D4858, 9, 2)), "yyyy-mm-dd")</f>
        <v>1976-05-26</v>
      </c>
      <c r="F4858" s="1" t="str">
        <f t="shared" si="526"/>
        <v>09:00:00</v>
      </c>
      <c r="G4858" s="9" t="str">
        <f t="shared" si="527"/>
        <v>May</v>
      </c>
      <c r="H4858" s="5" t="str">
        <f t="shared" si="528"/>
        <v>1976</v>
      </c>
      <c r="I4858" s="1" t="s">
        <v>9877</v>
      </c>
      <c r="J4858" s="1" t="str">
        <f t="shared" si="529"/>
        <v xml:space="preserve">Voskhod </v>
      </c>
      <c r="K4858" s="1" t="str">
        <f t="shared" si="530"/>
        <v>Cosmos 821</v>
      </c>
      <c r="L4858" s="1" t="s">
        <v>346</v>
      </c>
      <c r="M4858" s="1"/>
      <c r="N4858" s="1">
        <f t="shared" si="531"/>
        <v>0</v>
      </c>
      <c r="O4858" s="1" t="s">
        <v>9</v>
      </c>
    </row>
    <row r="4859" spans="1:15" x14ac:dyDescent="0.3">
      <c r="A4859" s="1" t="s">
        <v>5722</v>
      </c>
      <c r="B4859" s="1" t="s">
        <v>5723</v>
      </c>
      <c r="C4859" s="1" t="str">
        <f t="shared" si="525"/>
        <v>USA</v>
      </c>
      <c r="D4859" s="1" t="s">
        <v>9878</v>
      </c>
      <c r="E4859" s="7" t="str">
        <f>TEXT(DATE(MID(D4859, 13, 4), CHOOSE(MATCH( MID(D4859, 5, 3), {"Jan","Feb","Mar","Apr","May","Jun","Jul","Aug","Sep","Oct","Nov","Dec"}, 0), 1, 2, 3, 4, 5, 6, 7, 8, 9, 10, 11, 12), MID(D4859, 9, 2)), "yyyy-mm-dd")</f>
        <v>1976-05-22</v>
      </c>
      <c r="F4859" s="1" t="str">
        <f t="shared" si="526"/>
        <v>07:42:00</v>
      </c>
      <c r="G4859" s="9" t="str">
        <f t="shared" si="527"/>
        <v>May</v>
      </c>
      <c r="H4859" s="5" t="str">
        <f t="shared" si="528"/>
        <v>1976</v>
      </c>
      <c r="I4859" s="1" t="s">
        <v>9879</v>
      </c>
      <c r="J4859" s="1" t="str">
        <f t="shared" si="529"/>
        <v xml:space="preserve">Scout B1 </v>
      </c>
      <c r="K4859" s="1" t="str">
        <f t="shared" si="530"/>
        <v>Wideband</v>
      </c>
      <c r="L4859" s="1" t="s">
        <v>346</v>
      </c>
      <c r="M4859" s="1"/>
      <c r="N4859" s="1">
        <f t="shared" si="531"/>
        <v>0</v>
      </c>
      <c r="O4859" s="1" t="s">
        <v>9</v>
      </c>
    </row>
    <row r="4860" spans="1:15" x14ac:dyDescent="0.3">
      <c r="A4860" s="1" t="s">
        <v>6140</v>
      </c>
      <c r="B4860" s="1" t="s">
        <v>212</v>
      </c>
      <c r="C4860" s="1" t="str">
        <f t="shared" si="525"/>
        <v>Russia</v>
      </c>
      <c r="D4860" s="1" t="s">
        <v>9880</v>
      </c>
      <c r="E4860" s="7" t="str">
        <f>TEXT(DATE(MID(D4860, 13, 4), CHOOSE(MATCH( MID(D4860, 5, 3), {"Jan","Feb","Mar","Apr","May","Jun","Jul","Aug","Sep","Oct","Nov","Dec"}, 0), 1, 2, 3, 4, 5, 6, 7, 8, 9, 10, 11, 12), MID(D4860, 9, 2)), "yyyy-mm-dd")</f>
        <v>1976-05-21</v>
      </c>
      <c r="F4860" s="1" t="str">
        <f t="shared" si="526"/>
        <v>07:00:00</v>
      </c>
      <c r="G4860" s="9" t="str">
        <f t="shared" si="527"/>
        <v>May</v>
      </c>
      <c r="H4860" s="5" t="str">
        <f t="shared" si="528"/>
        <v>1976</v>
      </c>
      <c r="I4860" s="1" t="s">
        <v>9881</v>
      </c>
      <c r="J4860" s="1" t="str">
        <f t="shared" si="529"/>
        <v xml:space="preserve">Soyuz U </v>
      </c>
      <c r="K4860" s="1" t="str">
        <f t="shared" si="530"/>
        <v>Cosmos 820</v>
      </c>
      <c r="L4860" s="1" t="s">
        <v>346</v>
      </c>
      <c r="M4860" s="1">
        <v>20</v>
      </c>
      <c r="N4860" s="1">
        <f t="shared" si="531"/>
        <v>1660</v>
      </c>
      <c r="O4860" s="1" t="s">
        <v>9</v>
      </c>
    </row>
    <row r="4861" spans="1:15" x14ac:dyDescent="0.3">
      <c r="A4861" s="1" t="s">
        <v>6140</v>
      </c>
      <c r="B4861" s="1" t="s">
        <v>130</v>
      </c>
      <c r="C4861" s="1" t="str">
        <f t="shared" si="525"/>
        <v>Kazakhstan</v>
      </c>
      <c r="D4861" s="1" t="s">
        <v>9882</v>
      </c>
      <c r="E4861" s="7" t="str">
        <f>TEXT(DATE(MID(D4861, 13, 4), CHOOSE(MATCH( MID(D4861, 5, 3), {"Jan","Feb","Mar","Apr","May","Jun","Jul","Aug","Sep","Oct","Nov","Dec"}, 0), 1, 2, 3, 4, 5, 6, 7, 8, 9, 10, 11, 12), MID(D4861, 9, 2)), "yyyy-mm-dd")</f>
        <v>1976-05-20</v>
      </c>
      <c r="F4861" s="1" t="str">
        <f t="shared" si="526"/>
        <v>09:00:00</v>
      </c>
      <c r="G4861" s="9" t="str">
        <f t="shared" si="527"/>
        <v>May</v>
      </c>
      <c r="H4861" s="5" t="str">
        <f t="shared" si="528"/>
        <v>1976</v>
      </c>
      <c r="I4861" s="1" t="s">
        <v>9883</v>
      </c>
      <c r="J4861" s="1" t="str">
        <f t="shared" si="529"/>
        <v xml:space="preserve">Voskhod </v>
      </c>
      <c r="K4861" s="1" t="str">
        <f t="shared" si="530"/>
        <v>Cosmos 819</v>
      </c>
      <c r="L4861" s="1" t="s">
        <v>346</v>
      </c>
      <c r="M4861" s="1"/>
      <c r="N4861" s="1">
        <f t="shared" si="531"/>
        <v>0</v>
      </c>
      <c r="O4861" s="1" t="s">
        <v>9</v>
      </c>
    </row>
    <row r="4862" spans="1:15" x14ac:dyDescent="0.3">
      <c r="A4862" s="1" t="s">
        <v>6140</v>
      </c>
      <c r="B4862" s="1" t="s">
        <v>1561</v>
      </c>
      <c r="C4862" s="1" t="str">
        <f t="shared" si="525"/>
        <v>Russia</v>
      </c>
      <c r="D4862" s="1" t="s">
        <v>9884</v>
      </c>
      <c r="E4862" s="7" t="str">
        <f>TEXT(DATE(MID(D4862, 13, 4), CHOOSE(MATCH( MID(D4862, 5, 3), {"Jan","Feb","Mar","Apr","May","Jun","Jul","Aug","Sep","Oct","Nov","Dec"}, 0), 1, 2, 3, 4, 5, 6, 7, 8, 9, 10, 11, 12), MID(D4862, 9, 2)), "yyyy-mm-dd")</f>
        <v>1976-05-18</v>
      </c>
      <c r="F4862" s="1" t="str">
        <f t="shared" si="526"/>
        <v>10:59:00</v>
      </c>
      <c r="G4862" s="9" t="str">
        <f t="shared" si="527"/>
        <v>May</v>
      </c>
      <c r="H4862" s="5" t="str">
        <f t="shared" si="528"/>
        <v>1976</v>
      </c>
      <c r="I4862" s="1" t="s">
        <v>9885</v>
      </c>
      <c r="J4862" s="1" t="str">
        <f t="shared" si="529"/>
        <v xml:space="preserve">Cosmos-2 (63SM) </v>
      </c>
      <c r="K4862" s="1" t="str">
        <f t="shared" si="530"/>
        <v>Cosmos 818</v>
      </c>
      <c r="L4862" s="1" t="s">
        <v>346</v>
      </c>
      <c r="M4862" s="1"/>
      <c r="N4862" s="1">
        <f t="shared" si="531"/>
        <v>0</v>
      </c>
      <c r="O4862" s="1" t="s">
        <v>9</v>
      </c>
    </row>
    <row r="4863" spans="1:15" x14ac:dyDescent="0.3">
      <c r="A4863" s="1" t="s">
        <v>6140</v>
      </c>
      <c r="B4863" s="1" t="s">
        <v>212</v>
      </c>
      <c r="C4863" s="1" t="str">
        <f t="shared" si="525"/>
        <v>Russia</v>
      </c>
      <c r="D4863" s="1" t="s">
        <v>9886</v>
      </c>
      <c r="E4863" s="7" t="str">
        <f>TEXT(DATE(MID(D4863, 13, 4), CHOOSE(MATCH( MID(D4863, 5, 3), {"Jan","Feb","Mar","Apr","May","Jun","Jul","Aug","Sep","Oct","Nov","Dec"}, 0), 1, 2, 3, 4, 5, 6, 7, 8, 9, 10, 11, 12), MID(D4863, 9, 2)), "yyyy-mm-dd")</f>
        <v>1976-05-15</v>
      </c>
      <c r="F4863" s="1" t="str">
        <f t="shared" si="526"/>
        <v>13:30:00</v>
      </c>
      <c r="G4863" s="9" t="str">
        <f t="shared" si="527"/>
        <v>May</v>
      </c>
      <c r="H4863" s="5" t="str">
        <f t="shared" si="528"/>
        <v>1976</v>
      </c>
      <c r="I4863" s="1" t="s">
        <v>9887</v>
      </c>
      <c r="J4863" s="1" t="str">
        <f t="shared" si="529"/>
        <v xml:space="preserve">Vostok-2M </v>
      </c>
      <c r="K4863" s="1" t="str">
        <f t="shared" si="530"/>
        <v>Meteor nÂ°35</v>
      </c>
      <c r="L4863" s="1" t="s">
        <v>346</v>
      </c>
      <c r="M4863" s="1"/>
      <c r="N4863" s="1">
        <f t="shared" si="531"/>
        <v>0</v>
      </c>
      <c r="O4863" s="1" t="s">
        <v>9</v>
      </c>
    </row>
    <row r="4864" spans="1:15" x14ac:dyDescent="0.3">
      <c r="A4864" s="1" t="s">
        <v>5556</v>
      </c>
      <c r="B4864" s="1" t="s">
        <v>4149</v>
      </c>
      <c r="C4864" s="1" t="str">
        <f t="shared" si="525"/>
        <v>USA</v>
      </c>
      <c r="D4864" s="1" t="s">
        <v>9888</v>
      </c>
      <c r="E4864" s="7" t="str">
        <f>TEXT(DATE(MID(D4864, 13, 4), CHOOSE(MATCH( MID(D4864, 5, 3), {"Jan","Feb","Mar","Apr","May","Jun","Jul","Aug","Sep","Oct","Nov","Dec"}, 0), 1, 2, 3, 4, 5, 6, 7, 8, 9, 10, 11, 12), MID(D4864, 9, 2)), "yyyy-mm-dd")</f>
        <v>1976-05-13</v>
      </c>
      <c r="F4864" s="1" t="str">
        <f t="shared" si="526"/>
        <v>22:28:00</v>
      </c>
      <c r="G4864" s="9" t="str">
        <f t="shared" si="527"/>
        <v>May</v>
      </c>
      <c r="H4864" s="5" t="str">
        <f t="shared" si="528"/>
        <v>1976</v>
      </c>
      <c r="I4864" s="1" t="s">
        <v>9889</v>
      </c>
      <c r="J4864" s="1" t="str">
        <f t="shared" si="529"/>
        <v xml:space="preserve">Atlas-SLV3D Centaur-D1AR </v>
      </c>
      <c r="K4864" s="1" t="str">
        <f t="shared" si="530"/>
        <v>Comstar D1</v>
      </c>
      <c r="L4864" s="1" t="s">
        <v>346</v>
      </c>
      <c r="M4864" s="1"/>
      <c r="N4864" s="1">
        <f t="shared" si="531"/>
        <v>0</v>
      </c>
      <c r="O4864" s="1" t="s">
        <v>9</v>
      </c>
    </row>
    <row r="4865" spans="1:15" x14ac:dyDescent="0.3">
      <c r="A4865" s="1" t="s">
        <v>6140</v>
      </c>
      <c r="B4865" s="1" t="s">
        <v>6615</v>
      </c>
      <c r="C4865" s="1" t="str">
        <f t="shared" si="525"/>
        <v>Russia</v>
      </c>
      <c r="D4865" s="1" t="s">
        <v>9890</v>
      </c>
      <c r="E4865" s="7" t="str">
        <f>TEXT(DATE(MID(D4865, 13, 4), CHOOSE(MATCH( MID(D4865, 5, 3), {"Jan","Feb","Mar","Apr","May","Jun","Jul","Aug","Sep","Oct","Nov","Dec"}, 0), 1, 2, 3, 4, 5, 6, 7, 8, 9, 10, 11, 12), MID(D4865, 9, 2)), "yyyy-mm-dd")</f>
        <v>1976-05-12</v>
      </c>
      <c r="F4865" s="1" t="str">
        <f t="shared" si="526"/>
        <v>17:57:00</v>
      </c>
      <c r="G4865" s="9" t="str">
        <f t="shared" si="527"/>
        <v>May</v>
      </c>
      <c r="H4865" s="5" t="str">
        <f t="shared" si="528"/>
        <v>1976</v>
      </c>
      <c r="I4865" s="1" t="s">
        <v>9891</v>
      </c>
      <c r="J4865" s="1" t="str">
        <f t="shared" si="529"/>
        <v xml:space="preserve">Molniya-M /Block ML </v>
      </c>
      <c r="K4865" s="1" t="str">
        <f t="shared" si="530"/>
        <v>Molniya-3 nÂ°60</v>
      </c>
      <c r="L4865" s="1" t="s">
        <v>346</v>
      </c>
      <c r="M4865" s="1"/>
      <c r="N4865" s="1">
        <f t="shared" si="531"/>
        <v>0</v>
      </c>
      <c r="O4865" s="1" t="s">
        <v>9</v>
      </c>
    </row>
    <row r="4866" spans="1:15" x14ac:dyDescent="0.3">
      <c r="A4866" s="1" t="s">
        <v>6140</v>
      </c>
      <c r="B4866" s="1" t="s">
        <v>130</v>
      </c>
      <c r="C4866" s="1" t="str">
        <f t="shared" ref="C4866:C4929" si="532">TRIM(MID(B4866, FIND("|", SUBSTITUTE(B4866, ",", "|", LEN(B4866) - LEN(SUBSTITUTE(B4866,",", "" )))) + 1, LEN(B4866)))</f>
        <v>Kazakhstan</v>
      </c>
      <c r="D4866" s="1" t="s">
        <v>9892</v>
      </c>
      <c r="E4866" s="7" t="str">
        <f>TEXT(DATE(MID(D4866, 13, 4), CHOOSE(MATCH( MID(D4866, 5, 3), {"Jan","Feb","Mar","Apr","May","Jun","Jul","Aug","Sep","Oct","Nov","Dec"}, 0), 1, 2, 3, 4, 5, 6, 7, 8, 9, 10, 11, 12), MID(D4866, 9, 2)), "yyyy-mm-dd")</f>
        <v>1976-05-05</v>
      </c>
      <c r="F4866" s="1" t="str">
        <f t="shared" ref="F4866:F4929" si="533">IF(ISNUMBER(FIND(":", D4866)), MID(D4866, FIND(":", D4866)-2, 5) &amp; ":00", "00:00:00")</f>
        <v>07:50:00</v>
      </c>
      <c r="G4866" s="9" t="str">
        <f t="shared" ref="G4866:G4929" si="534">TEXT(E4866, "mmmm")</f>
        <v>May</v>
      </c>
      <c r="H4866" s="5" t="str">
        <f t="shared" ref="H4866:H4929" si="535">TEXT(E4866, "yyyy")</f>
        <v>1976</v>
      </c>
      <c r="I4866" s="1" t="s">
        <v>9893</v>
      </c>
      <c r="J4866" s="1" t="str">
        <f t="shared" ref="J4866:J4929" si="536">LEFT(I4866, FIND("|", I4866) - 1)</f>
        <v xml:space="preserve">Voskhod </v>
      </c>
      <c r="K4866" s="1" t="str">
        <f t="shared" ref="K4866:K4929" si="537">MID(I4866, FIND("|", I4866) + 2, LEN(I4866))</f>
        <v>Cosmos 817</v>
      </c>
      <c r="L4866" s="1" t="s">
        <v>346</v>
      </c>
      <c r="M4866" s="1"/>
      <c r="N4866" s="1">
        <f t="shared" si="531"/>
        <v>0</v>
      </c>
      <c r="O4866" s="1" t="s">
        <v>9</v>
      </c>
    </row>
    <row r="4867" spans="1:15" x14ac:dyDescent="0.3">
      <c r="A4867" s="1" t="s">
        <v>5722</v>
      </c>
      <c r="B4867" s="1" t="s">
        <v>114</v>
      </c>
      <c r="C4867" s="1" t="str">
        <f t="shared" si="532"/>
        <v>USA</v>
      </c>
      <c r="D4867" s="1" t="s">
        <v>9894</v>
      </c>
      <c r="E4867" s="7" t="str">
        <f>TEXT(DATE(MID(D4867, 13, 4), CHOOSE(MATCH( MID(D4867, 5, 3), {"Jan","Feb","Mar","Apr","May","Jun","Jul","Aug","Sep","Oct","Nov","Dec"}, 0), 1, 2, 3, 4, 5, 6, 7, 8, 9, 10, 11, 12), MID(D4867, 9, 2)), "yyyy-mm-dd")</f>
        <v>1976-05-04</v>
      </c>
      <c r="F4867" s="1" t="str">
        <f t="shared" si="533"/>
        <v>08:00:00</v>
      </c>
      <c r="G4867" s="9" t="str">
        <f t="shared" si="534"/>
        <v>May</v>
      </c>
      <c r="H4867" s="5" t="str">
        <f t="shared" si="535"/>
        <v>1976</v>
      </c>
      <c r="I4867" s="1" t="s">
        <v>9895</v>
      </c>
      <c r="J4867" s="1" t="str">
        <f t="shared" si="536"/>
        <v xml:space="preserve">Delta 2913 </v>
      </c>
      <c r="K4867" s="1" t="str">
        <f t="shared" si="537"/>
        <v>LAGEOS-1</v>
      </c>
      <c r="L4867" s="1" t="s">
        <v>346</v>
      </c>
      <c r="M4867" s="1"/>
      <c r="N4867" s="1">
        <f t="shared" ref="N4867:N4930" si="538">M4867 * 83</f>
        <v>0</v>
      </c>
      <c r="O4867" s="1" t="s">
        <v>9</v>
      </c>
    </row>
    <row r="4868" spans="1:15" x14ac:dyDescent="0.3">
      <c r="A4868" s="1" t="s">
        <v>5556</v>
      </c>
      <c r="B4868" s="1" t="s">
        <v>5557</v>
      </c>
      <c r="C4868" s="1" t="str">
        <f t="shared" si="532"/>
        <v>USA</v>
      </c>
      <c r="D4868" s="1" t="s">
        <v>9896</v>
      </c>
      <c r="E4868" s="7" t="str">
        <f>TEXT(DATE(MID(D4868, 13, 4), CHOOSE(MATCH( MID(D4868, 5, 3), {"Jan","Feb","Mar","Apr","May","Jun","Jul","Aug","Sep","Oct","Nov","Dec"}, 0), 1, 2, 3, 4, 5, 6, 7, 8, 9, 10, 11, 12), MID(D4868, 9, 2)), "yyyy-mm-dd")</f>
        <v>1976-04-30</v>
      </c>
      <c r="F4868" s="1" t="str">
        <f t="shared" si="533"/>
        <v>19:12:00</v>
      </c>
      <c r="G4868" s="9" t="str">
        <f t="shared" si="534"/>
        <v>April</v>
      </c>
      <c r="H4868" s="5" t="str">
        <f t="shared" si="535"/>
        <v>1976</v>
      </c>
      <c r="I4868" s="1" t="s">
        <v>9897</v>
      </c>
      <c r="J4868" s="1" t="str">
        <f t="shared" si="536"/>
        <v xml:space="preserve">Atlas-E/F MSD </v>
      </c>
      <c r="K4868" s="1" t="str">
        <f t="shared" si="537"/>
        <v>NOSS-1</v>
      </c>
      <c r="L4868" s="1" t="s">
        <v>346</v>
      </c>
      <c r="M4868" s="1"/>
      <c r="N4868" s="1">
        <f t="shared" si="538"/>
        <v>0</v>
      </c>
      <c r="O4868" s="1" t="s">
        <v>9</v>
      </c>
    </row>
    <row r="4869" spans="1:15" x14ac:dyDescent="0.3">
      <c r="A4869" s="1" t="s">
        <v>6140</v>
      </c>
      <c r="B4869" s="1" t="s">
        <v>3373</v>
      </c>
      <c r="C4869" s="1" t="str">
        <f t="shared" si="532"/>
        <v>Russia</v>
      </c>
      <c r="D4869" s="1" t="s">
        <v>9898</v>
      </c>
      <c r="E4869" s="7" t="str">
        <f>TEXT(DATE(MID(D4869, 13, 4), CHOOSE(MATCH( MID(D4869, 5, 3), {"Jan","Feb","Mar","Apr","May","Jun","Jul","Aug","Sep","Oct","Nov","Dec"}, 0), 1, 2, 3, 4, 5, 6, 7, 8, 9, 10, 11, 12), MID(D4869, 9, 2)), "yyyy-mm-dd")</f>
        <v>1976-04-28</v>
      </c>
      <c r="F4869" s="1" t="str">
        <f t="shared" si="533"/>
        <v>13:30:00</v>
      </c>
      <c r="G4869" s="9" t="str">
        <f t="shared" si="534"/>
        <v>April</v>
      </c>
      <c r="H4869" s="5" t="str">
        <f t="shared" si="535"/>
        <v>1976</v>
      </c>
      <c r="I4869" s="1" t="s">
        <v>9899</v>
      </c>
      <c r="J4869" s="1" t="str">
        <f t="shared" si="536"/>
        <v xml:space="preserve">Cosmos-3M </v>
      </c>
      <c r="K4869" s="1" t="str">
        <f t="shared" si="537"/>
        <v>Cosmos 816</v>
      </c>
      <c r="L4869" s="1" t="s">
        <v>346</v>
      </c>
      <c r="M4869" s="1"/>
      <c r="N4869" s="1">
        <f t="shared" si="538"/>
        <v>0</v>
      </c>
      <c r="O4869" s="1" t="s">
        <v>9</v>
      </c>
    </row>
    <row r="4870" spans="1:15" x14ac:dyDescent="0.3">
      <c r="A4870" s="1" t="s">
        <v>6140</v>
      </c>
      <c r="B4870" s="1" t="s">
        <v>212</v>
      </c>
      <c r="C4870" s="1" t="str">
        <f t="shared" si="532"/>
        <v>Russia</v>
      </c>
      <c r="D4870" s="1" t="s">
        <v>9900</v>
      </c>
      <c r="E4870" s="7" t="str">
        <f>TEXT(DATE(MID(D4870, 13, 4), CHOOSE(MATCH( MID(D4870, 5, 3), {"Jan","Feb","Mar","Apr","May","Jun","Jul","Aug","Sep","Oct","Nov","Dec"}, 0), 1, 2, 3, 4, 5, 6, 7, 8, 9, 10, 11, 12), MID(D4870, 9, 2)), "yyyy-mm-dd")</f>
        <v>1976-04-28</v>
      </c>
      <c r="F4870" s="1" t="str">
        <f t="shared" si="533"/>
        <v>09:30:00</v>
      </c>
      <c r="G4870" s="9" t="str">
        <f t="shared" si="534"/>
        <v>April</v>
      </c>
      <c r="H4870" s="5" t="str">
        <f t="shared" si="535"/>
        <v>1976</v>
      </c>
      <c r="I4870" s="1" t="s">
        <v>9901</v>
      </c>
      <c r="J4870" s="1" t="str">
        <f t="shared" si="536"/>
        <v xml:space="preserve">Voskhod </v>
      </c>
      <c r="K4870" s="1" t="str">
        <f t="shared" si="537"/>
        <v>Cosmos 815</v>
      </c>
      <c r="L4870" s="1" t="s">
        <v>346</v>
      </c>
      <c r="M4870" s="1"/>
      <c r="N4870" s="1">
        <f t="shared" si="538"/>
        <v>0</v>
      </c>
      <c r="O4870" s="1" t="s">
        <v>9</v>
      </c>
    </row>
    <row r="4871" spans="1:15" x14ac:dyDescent="0.3">
      <c r="A4871" s="1" t="s">
        <v>5722</v>
      </c>
      <c r="B4871" s="1" t="s">
        <v>3160</v>
      </c>
      <c r="C4871" s="1" t="str">
        <f t="shared" si="532"/>
        <v>USA</v>
      </c>
      <c r="D4871" s="1" t="s">
        <v>9902</v>
      </c>
      <c r="E4871" s="7" t="str">
        <f>TEXT(DATE(MID(D4871, 13, 4), CHOOSE(MATCH( MID(D4871, 5, 3), {"Jan","Feb","Mar","Apr","May","Jun","Jul","Aug","Sep","Oct","Nov","Dec"}, 0), 1, 2, 3, 4, 5, 6, 7, 8, 9, 10, 11, 12), MID(D4871, 9, 2)), "yyyy-mm-dd")</f>
        <v>1976-04-22</v>
      </c>
      <c r="F4871" s="1" t="str">
        <f t="shared" si="533"/>
        <v>20:46:00</v>
      </c>
      <c r="G4871" s="9" t="str">
        <f t="shared" si="534"/>
        <v>April</v>
      </c>
      <c r="H4871" s="5" t="str">
        <f t="shared" si="535"/>
        <v>1976</v>
      </c>
      <c r="I4871" s="1" t="s">
        <v>9903</v>
      </c>
      <c r="J4871" s="1" t="str">
        <f t="shared" si="536"/>
        <v xml:space="preserve">Delta 2914 </v>
      </c>
      <c r="K4871" s="1" t="str">
        <f t="shared" si="537"/>
        <v>NATO 3A</v>
      </c>
      <c r="L4871" s="1" t="s">
        <v>346</v>
      </c>
      <c r="M4871" s="1"/>
      <c r="N4871" s="1">
        <f t="shared" si="538"/>
        <v>0</v>
      </c>
      <c r="O4871" s="1" t="s">
        <v>9</v>
      </c>
    </row>
    <row r="4872" spans="1:15" x14ac:dyDescent="0.3">
      <c r="A4872" s="1" t="s">
        <v>6140</v>
      </c>
      <c r="B4872" s="1" t="s">
        <v>3926</v>
      </c>
      <c r="C4872" s="1" t="str">
        <f t="shared" si="532"/>
        <v>Kazakhstan</v>
      </c>
      <c r="D4872" s="1" t="s">
        <v>9904</v>
      </c>
      <c r="E4872" s="7" t="str">
        <f>TEXT(DATE(MID(D4872, 13, 4), CHOOSE(MATCH( MID(D4872, 5, 3), {"Jan","Feb","Mar","Apr","May","Jun","Jul","Aug","Sep","Oct","Nov","Dec"}, 0), 1, 2, 3, 4, 5, 6, 7, 8, 9, 10, 11, 12), MID(D4872, 9, 2)), "yyyy-mm-dd")</f>
        <v>1976-04-13</v>
      </c>
      <c r="F4872" s="1" t="str">
        <f t="shared" si="533"/>
        <v>17:15:00</v>
      </c>
      <c r="G4872" s="9" t="str">
        <f t="shared" si="534"/>
        <v>April</v>
      </c>
      <c r="H4872" s="5" t="str">
        <f t="shared" si="535"/>
        <v>1976</v>
      </c>
      <c r="I4872" s="1" t="s">
        <v>9905</v>
      </c>
      <c r="J4872" s="1" t="str">
        <f t="shared" si="536"/>
        <v xml:space="preserve">Tsyklon-2 </v>
      </c>
      <c r="K4872" s="1" t="str">
        <f t="shared" si="537"/>
        <v>Cosmos 814</v>
      </c>
      <c r="L4872" s="1" t="s">
        <v>346</v>
      </c>
      <c r="M4872" s="1"/>
      <c r="N4872" s="1">
        <f t="shared" si="538"/>
        <v>0</v>
      </c>
      <c r="O4872" s="1" t="s">
        <v>9</v>
      </c>
    </row>
    <row r="4873" spans="1:15" x14ac:dyDescent="0.3">
      <c r="A4873" s="1" t="s">
        <v>6140</v>
      </c>
      <c r="B4873" s="1" t="s">
        <v>212</v>
      </c>
      <c r="C4873" s="1" t="str">
        <f t="shared" si="532"/>
        <v>Russia</v>
      </c>
      <c r="D4873" s="1" t="s">
        <v>9906</v>
      </c>
      <c r="E4873" s="7" t="str">
        <f>TEXT(DATE(MID(D4873, 13, 4), CHOOSE(MATCH( MID(D4873, 5, 3), {"Jan","Feb","Mar","Apr","May","Jun","Jul","Aug","Sep","Oct","Nov","Dec"}, 0), 1, 2, 3, 4, 5, 6, 7, 8, 9, 10, 11, 12), MID(D4873, 9, 2)), "yyyy-mm-dd")</f>
        <v>1976-04-09</v>
      </c>
      <c r="F4873" s="1" t="str">
        <f t="shared" si="533"/>
        <v>08:30:00</v>
      </c>
      <c r="G4873" s="9" t="str">
        <f t="shared" si="534"/>
        <v>April</v>
      </c>
      <c r="H4873" s="5" t="str">
        <f t="shared" si="535"/>
        <v>1976</v>
      </c>
      <c r="I4873" s="1" t="s">
        <v>9907</v>
      </c>
      <c r="J4873" s="1" t="str">
        <f t="shared" si="536"/>
        <v xml:space="preserve">Voskhod </v>
      </c>
      <c r="K4873" s="1" t="str">
        <f t="shared" si="537"/>
        <v>Cosmos 813</v>
      </c>
      <c r="L4873" s="1" t="s">
        <v>346</v>
      </c>
      <c r="M4873" s="1"/>
      <c r="N4873" s="1">
        <f t="shared" si="538"/>
        <v>0</v>
      </c>
      <c r="O4873" s="1" t="s">
        <v>9</v>
      </c>
    </row>
    <row r="4874" spans="1:15" x14ac:dyDescent="0.3">
      <c r="A4874" s="1" t="s">
        <v>6140</v>
      </c>
      <c r="B4874" s="1" t="s">
        <v>6615</v>
      </c>
      <c r="C4874" s="1" t="str">
        <f t="shared" si="532"/>
        <v>Russia</v>
      </c>
      <c r="D4874" s="1" t="s">
        <v>9908</v>
      </c>
      <c r="E4874" s="7" t="str">
        <f>TEXT(DATE(MID(D4874, 13, 4), CHOOSE(MATCH( MID(D4874, 5, 3), {"Jan","Feb","Mar","Apr","May","Jun","Jul","Aug","Sep","Oct","Nov","Dec"}, 0), 1, 2, 3, 4, 5, 6, 7, 8, 9, 10, 11, 12), MID(D4874, 9, 2)), "yyyy-mm-dd")</f>
        <v>1976-04-07</v>
      </c>
      <c r="F4874" s="1" t="str">
        <f t="shared" si="533"/>
        <v>13:05:00</v>
      </c>
      <c r="G4874" s="9" t="str">
        <f t="shared" si="534"/>
        <v>April</v>
      </c>
      <c r="H4874" s="5" t="str">
        <f t="shared" si="535"/>
        <v>1976</v>
      </c>
      <c r="I4874" s="1" t="s">
        <v>9909</v>
      </c>
      <c r="J4874" s="1" t="str">
        <f t="shared" si="536"/>
        <v xml:space="preserve">Vostok-2M </v>
      </c>
      <c r="K4874" s="1" t="str">
        <f t="shared" si="537"/>
        <v>Meteor nÂ°34</v>
      </c>
      <c r="L4874" s="1" t="s">
        <v>346</v>
      </c>
      <c r="M4874" s="1"/>
      <c r="N4874" s="1">
        <f t="shared" si="538"/>
        <v>0</v>
      </c>
      <c r="O4874" s="1" t="s">
        <v>9</v>
      </c>
    </row>
    <row r="4875" spans="1:15" x14ac:dyDescent="0.3">
      <c r="A4875" s="1" t="s">
        <v>6140</v>
      </c>
      <c r="B4875" s="1" t="s">
        <v>3373</v>
      </c>
      <c r="C4875" s="1" t="str">
        <f t="shared" si="532"/>
        <v>Russia</v>
      </c>
      <c r="D4875" s="1" t="s">
        <v>9910</v>
      </c>
      <c r="E4875" s="7" t="str">
        <f>TEXT(DATE(MID(D4875, 13, 4), CHOOSE(MATCH( MID(D4875, 5, 3), {"Jan","Feb","Mar","Apr","May","Jun","Jul","Aug","Sep","Oct","Nov","Dec"}, 0), 1, 2, 3, 4, 5, 6, 7, 8, 9, 10, 11, 12), MID(D4875, 9, 2)), "yyyy-mm-dd")</f>
        <v>1976-04-06</v>
      </c>
      <c r="F4875" s="1" t="str">
        <f t="shared" si="533"/>
        <v>04:14:00</v>
      </c>
      <c r="G4875" s="9" t="str">
        <f t="shared" si="534"/>
        <v>April</v>
      </c>
      <c r="H4875" s="5" t="str">
        <f t="shared" si="535"/>
        <v>1976</v>
      </c>
      <c r="I4875" s="1" t="s">
        <v>9911</v>
      </c>
      <c r="J4875" s="1" t="str">
        <f t="shared" si="536"/>
        <v xml:space="preserve">Cosmos-3M </v>
      </c>
      <c r="K4875" s="1" t="str">
        <f t="shared" si="537"/>
        <v>Cosmos 812</v>
      </c>
      <c r="L4875" s="1" t="s">
        <v>346</v>
      </c>
      <c r="M4875" s="1"/>
      <c r="N4875" s="1">
        <f t="shared" si="538"/>
        <v>0</v>
      </c>
      <c r="O4875" s="1" t="s">
        <v>9</v>
      </c>
    </row>
    <row r="4876" spans="1:15" x14ac:dyDescent="0.3">
      <c r="A4876" s="1" t="s">
        <v>6140</v>
      </c>
      <c r="B4876" s="1" t="s">
        <v>6615</v>
      </c>
      <c r="C4876" s="1" t="str">
        <f t="shared" si="532"/>
        <v>Russia</v>
      </c>
      <c r="D4876" s="1" t="s">
        <v>9912</v>
      </c>
      <c r="E4876" s="7" t="str">
        <f>TEXT(DATE(MID(D4876, 13, 4), CHOOSE(MATCH( MID(D4876, 5, 3), {"Jan","Feb","Mar","Apr","May","Jun","Jul","Aug","Sep","Oct","Nov","Dec"}, 0), 1, 2, 3, 4, 5, 6, 7, 8, 9, 10, 11, 12), MID(D4876, 9, 2)), "yyyy-mm-dd")</f>
        <v>1976-03-31</v>
      </c>
      <c r="F4876" s="1" t="str">
        <f t="shared" si="533"/>
        <v>12:50:00</v>
      </c>
      <c r="G4876" s="9" t="str">
        <f t="shared" si="534"/>
        <v>March</v>
      </c>
      <c r="H4876" s="5" t="str">
        <f t="shared" si="535"/>
        <v>1976</v>
      </c>
      <c r="I4876" s="1" t="s">
        <v>9913</v>
      </c>
      <c r="J4876" s="1" t="str">
        <f t="shared" si="536"/>
        <v xml:space="preserve">Soyuz M </v>
      </c>
      <c r="K4876" s="1" t="str">
        <f t="shared" si="537"/>
        <v>Cosmos 811</v>
      </c>
      <c r="L4876" s="1" t="s">
        <v>346</v>
      </c>
      <c r="M4876" s="1"/>
      <c r="N4876" s="1">
        <f t="shared" si="538"/>
        <v>0</v>
      </c>
      <c r="O4876" s="1" t="s">
        <v>9</v>
      </c>
    </row>
    <row r="4877" spans="1:15" x14ac:dyDescent="0.3">
      <c r="A4877" s="1" t="s">
        <v>5722</v>
      </c>
      <c r="B4877" s="1" t="s">
        <v>3478</v>
      </c>
      <c r="C4877" s="1" t="str">
        <f t="shared" si="532"/>
        <v>USA</v>
      </c>
      <c r="D4877" s="1" t="s">
        <v>9914</v>
      </c>
      <c r="E4877" s="7" t="str">
        <f>TEXT(DATE(MID(D4877, 13, 4), CHOOSE(MATCH( MID(D4877, 5, 3), {"Jan","Feb","Mar","Apr","May","Jun","Jul","Aug","Sep","Oct","Nov","Dec"}, 0), 1, 2, 3, 4, 5, 6, 7, 8, 9, 10, 11, 12), MID(D4877, 9, 2)), "yyyy-mm-dd")</f>
        <v>1976-03-26</v>
      </c>
      <c r="F4877" s="1" t="str">
        <f t="shared" si="533"/>
        <v>22:47:00</v>
      </c>
      <c r="G4877" s="9" t="str">
        <f t="shared" si="534"/>
        <v>March</v>
      </c>
      <c r="H4877" s="5" t="str">
        <f t="shared" si="535"/>
        <v>1976</v>
      </c>
      <c r="I4877" s="1" t="s">
        <v>9915</v>
      </c>
      <c r="J4877" s="1" t="str">
        <f t="shared" si="536"/>
        <v xml:space="preserve">Delta 3914 </v>
      </c>
      <c r="K4877" s="1" t="str">
        <f t="shared" si="537"/>
        <v>Satcom-2</v>
      </c>
      <c r="L4877" s="1" t="s">
        <v>346</v>
      </c>
      <c r="M4877" s="1"/>
      <c r="N4877" s="1">
        <f t="shared" si="538"/>
        <v>0</v>
      </c>
      <c r="O4877" s="1" t="s">
        <v>9</v>
      </c>
    </row>
    <row r="4878" spans="1:15" x14ac:dyDescent="0.3">
      <c r="A4878" s="1" t="s">
        <v>6140</v>
      </c>
      <c r="B4878" s="1" t="s">
        <v>212</v>
      </c>
      <c r="C4878" s="1" t="str">
        <f t="shared" si="532"/>
        <v>Russia</v>
      </c>
      <c r="D4878" s="1" t="s">
        <v>9916</v>
      </c>
      <c r="E4878" s="7" t="str">
        <f>TEXT(DATE(MID(D4878, 13, 4), CHOOSE(MATCH( MID(D4878, 5, 3), {"Jan","Feb","Mar","Apr","May","Jun","Jul","Aug","Sep","Oct","Nov","Dec"}, 0), 1, 2, 3, 4, 5, 6, 7, 8, 9, 10, 11, 12), MID(D4878, 9, 2)), "yyyy-mm-dd")</f>
        <v>1976-03-26</v>
      </c>
      <c r="F4878" s="1" t="str">
        <f t="shared" si="533"/>
        <v>15:00:00</v>
      </c>
      <c r="G4878" s="9" t="str">
        <f t="shared" si="534"/>
        <v>March</v>
      </c>
      <c r="H4878" s="5" t="str">
        <f t="shared" si="535"/>
        <v>1976</v>
      </c>
      <c r="I4878" s="1" t="s">
        <v>9917</v>
      </c>
      <c r="J4878" s="1" t="str">
        <f t="shared" si="536"/>
        <v xml:space="preserve">Voskhod </v>
      </c>
      <c r="K4878" s="1" t="str">
        <f t="shared" si="537"/>
        <v>Cosmos 810</v>
      </c>
      <c r="L4878" s="1" t="s">
        <v>346</v>
      </c>
      <c r="M4878" s="1"/>
      <c r="N4878" s="1">
        <f t="shared" si="538"/>
        <v>0</v>
      </c>
      <c r="O4878" s="1" t="s">
        <v>9</v>
      </c>
    </row>
    <row r="4879" spans="1:15" x14ac:dyDescent="0.3">
      <c r="A4879" s="1" t="s">
        <v>5722</v>
      </c>
      <c r="B4879" s="1" t="s">
        <v>4249</v>
      </c>
      <c r="C4879" s="1" t="str">
        <f t="shared" si="532"/>
        <v>USA</v>
      </c>
      <c r="D4879" s="1" t="s">
        <v>9918</v>
      </c>
      <c r="E4879" s="7" t="str">
        <f>TEXT(DATE(MID(D4879, 13, 4), CHOOSE(MATCH( MID(D4879, 5, 3), {"Jan","Feb","Mar","Apr","May","Jun","Jul","Aug","Sep","Oct","Nov","Dec"}, 0), 1, 2, 3, 4, 5, 6, 7, 8, 9, 10, 11, 12), MID(D4879, 9, 2)), "yyyy-mm-dd")</f>
        <v>1976-03-22</v>
      </c>
      <c r="F4879" s="1" t="str">
        <f t="shared" si="533"/>
        <v>18:14:00</v>
      </c>
      <c r="G4879" s="9" t="str">
        <f t="shared" si="534"/>
        <v>March</v>
      </c>
      <c r="H4879" s="5" t="str">
        <f t="shared" si="535"/>
        <v>1976</v>
      </c>
      <c r="I4879" s="1" t="s">
        <v>9919</v>
      </c>
      <c r="J4879" s="1" t="str">
        <f t="shared" si="536"/>
        <v xml:space="preserve">Titan III(24)B </v>
      </c>
      <c r="K4879" s="1" t="str">
        <f t="shared" si="537"/>
        <v>OPS 7600</v>
      </c>
      <c r="L4879" s="1" t="s">
        <v>346</v>
      </c>
      <c r="M4879" s="1"/>
      <c r="N4879" s="1">
        <f t="shared" si="538"/>
        <v>0</v>
      </c>
      <c r="O4879" s="1" t="s">
        <v>9</v>
      </c>
    </row>
    <row r="4880" spans="1:15" x14ac:dyDescent="0.3">
      <c r="A4880" s="1" t="s">
        <v>6140</v>
      </c>
      <c r="B4880" s="1" t="s">
        <v>1630</v>
      </c>
      <c r="C4880" s="1" t="str">
        <f t="shared" si="532"/>
        <v>Kazakhstan</v>
      </c>
      <c r="D4880" s="1" t="s">
        <v>9920</v>
      </c>
      <c r="E4880" s="7" t="str">
        <f>TEXT(DATE(MID(D4880, 13, 4), CHOOSE(MATCH( MID(D4880, 5, 3), {"Jan","Feb","Mar","Apr","May","Jun","Jul","Aug","Sep","Oct","Nov","Dec"}, 0), 1, 2, 3, 4, 5, 6, 7, 8, 9, 10, 11, 12), MID(D4880, 9, 2)), "yyyy-mm-dd")</f>
        <v>1976-03-19</v>
      </c>
      <c r="F4880" s="1" t="str">
        <f t="shared" si="533"/>
        <v>19:31:00</v>
      </c>
      <c r="G4880" s="9" t="str">
        <f t="shared" si="534"/>
        <v>March</v>
      </c>
      <c r="H4880" s="5" t="str">
        <f t="shared" si="535"/>
        <v>1976</v>
      </c>
      <c r="I4880" s="1" t="s">
        <v>9921</v>
      </c>
      <c r="J4880" s="1" t="str">
        <f t="shared" si="536"/>
        <v xml:space="preserve">Molniya-M /Block ML </v>
      </c>
      <c r="K4880" s="1" t="str">
        <f t="shared" si="537"/>
        <v>Molniya-1 nÂ°59</v>
      </c>
      <c r="L4880" s="1" t="s">
        <v>346</v>
      </c>
      <c r="M4880" s="1"/>
      <c r="N4880" s="1">
        <f t="shared" si="538"/>
        <v>0</v>
      </c>
      <c r="O4880" s="1" t="s">
        <v>9</v>
      </c>
    </row>
    <row r="4881" spans="1:15" x14ac:dyDescent="0.3">
      <c r="A4881" s="1" t="s">
        <v>6140</v>
      </c>
      <c r="B4881" s="1" t="s">
        <v>130</v>
      </c>
      <c r="C4881" s="1" t="str">
        <f t="shared" si="532"/>
        <v>Kazakhstan</v>
      </c>
      <c r="D4881" s="1" t="s">
        <v>9922</v>
      </c>
      <c r="E4881" s="7" t="str">
        <f>TEXT(DATE(MID(D4881, 13, 4), CHOOSE(MATCH( MID(D4881, 5, 3), {"Jan","Feb","Mar","Apr","May","Jun","Jul","Aug","Sep","Oct","Nov","Dec"}, 0), 1, 2, 3, 4, 5, 6, 7, 8, 9, 10, 11, 12), MID(D4881, 9, 2)), "yyyy-mm-dd")</f>
        <v>1976-03-18</v>
      </c>
      <c r="F4881" s="1" t="str">
        <f t="shared" si="533"/>
        <v>09:15:00</v>
      </c>
      <c r="G4881" s="9" t="str">
        <f t="shared" si="534"/>
        <v>March</v>
      </c>
      <c r="H4881" s="5" t="str">
        <f t="shared" si="535"/>
        <v>1976</v>
      </c>
      <c r="I4881" s="1" t="s">
        <v>9923</v>
      </c>
      <c r="J4881" s="1" t="str">
        <f t="shared" si="536"/>
        <v xml:space="preserve">Soyuz U </v>
      </c>
      <c r="K4881" s="1" t="str">
        <f t="shared" si="537"/>
        <v>Cosmos 809</v>
      </c>
      <c r="L4881" s="1" t="s">
        <v>346</v>
      </c>
      <c r="M4881" s="1">
        <v>20</v>
      </c>
      <c r="N4881" s="1">
        <f t="shared" si="538"/>
        <v>1660</v>
      </c>
      <c r="O4881" s="1" t="s">
        <v>9</v>
      </c>
    </row>
    <row r="4882" spans="1:15" x14ac:dyDescent="0.3">
      <c r="A4882" s="1" t="s">
        <v>6140</v>
      </c>
      <c r="B4882" s="1" t="s">
        <v>6615</v>
      </c>
      <c r="C4882" s="1" t="str">
        <f t="shared" si="532"/>
        <v>Russia</v>
      </c>
      <c r="D4882" s="1" t="s">
        <v>9924</v>
      </c>
      <c r="E4882" s="7" t="str">
        <f>TEXT(DATE(MID(D4882, 13, 4), CHOOSE(MATCH( MID(D4882, 5, 3), {"Jan","Feb","Mar","Apr","May","Jun","Jul","Aug","Sep","Oct","Nov","Dec"}, 0), 1, 2, 3, 4, 5, 6, 7, 8, 9, 10, 11, 12), MID(D4882, 9, 2)), "yyyy-mm-dd")</f>
        <v>1976-03-16</v>
      </c>
      <c r="F4882" s="1" t="str">
        <f t="shared" si="533"/>
        <v>17:22:00</v>
      </c>
      <c r="G4882" s="9" t="str">
        <f t="shared" si="534"/>
        <v>March</v>
      </c>
      <c r="H4882" s="5" t="str">
        <f t="shared" si="535"/>
        <v>1976</v>
      </c>
      <c r="I4882" s="1" t="s">
        <v>9925</v>
      </c>
      <c r="J4882" s="1" t="str">
        <f t="shared" si="536"/>
        <v xml:space="preserve">Vostok-2M </v>
      </c>
      <c r="K4882" s="1" t="str">
        <f t="shared" si="537"/>
        <v>Cosmos 808</v>
      </c>
      <c r="L4882" s="1" t="s">
        <v>346</v>
      </c>
      <c r="M4882" s="1"/>
      <c r="N4882" s="1">
        <f t="shared" si="538"/>
        <v>0</v>
      </c>
      <c r="O4882" s="1" t="s">
        <v>9</v>
      </c>
    </row>
    <row r="4883" spans="1:15" x14ac:dyDescent="0.3">
      <c r="A4883" s="1" t="s">
        <v>5603</v>
      </c>
      <c r="B4883" s="1" t="s">
        <v>11</v>
      </c>
      <c r="C4883" s="1" t="str">
        <f t="shared" si="532"/>
        <v>USA</v>
      </c>
      <c r="D4883" s="1" t="s">
        <v>9926</v>
      </c>
      <c r="E4883" s="7" t="str">
        <f>TEXT(DATE(MID(D4883, 13, 4), CHOOSE(MATCH( MID(D4883, 5, 3), {"Jan","Feb","Mar","Apr","May","Jun","Jul","Aug","Sep","Oct","Nov","Dec"}, 0), 1, 2, 3, 4, 5, 6, 7, 8, 9, 10, 11, 12), MID(D4883, 9, 2)), "yyyy-mm-dd")</f>
        <v>1976-03-15</v>
      </c>
      <c r="F4883" s="1" t="str">
        <f t="shared" si="533"/>
        <v>01:25:00</v>
      </c>
      <c r="G4883" s="9" t="str">
        <f t="shared" si="534"/>
        <v>March</v>
      </c>
      <c r="H4883" s="5" t="str">
        <f t="shared" si="535"/>
        <v>1976</v>
      </c>
      <c r="I4883" s="1" t="s">
        <v>9927</v>
      </c>
      <c r="J4883" s="1" t="str">
        <f t="shared" si="536"/>
        <v xml:space="preserve">Titan III(23)C </v>
      </c>
      <c r="K4883" s="1" t="str">
        <f t="shared" si="537"/>
        <v>LES-8, LES-9, Solrad-11a, Solrad-11b</v>
      </c>
      <c r="L4883" s="1" t="s">
        <v>346</v>
      </c>
      <c r="M4883" s="1"/>
      <c r="N4883" s="1">
        <f t="shared" si="538"/>
        <v>0</v>
      </c>
      <c r="O4883" s="1" t="s">
        <v>9</v>
      </c>
    </row>
    <row r="4884" spans="1:15" x14ac:dyDescent="0.3">
      <c r="A4884" s="1" t="s">
        <v>6140</v>
      </c>
      <c r="B4884" s="1" t="s">
        <v>3373</v>
      </c>
      <c r="C4884" s="1" t="str">
        <f t="shared" si="532"/>
        <v>Russia</v>
      </c>
      <c r="D4884" s="1" t="s">
        <v>9928</v>
      </c>
      <c r="E4884" s="7" t="str">
        <f>TEXT(DATE(MID(D4884, 13, 4), CHOOSE(MATCH( MID(D4884, 5, 3), {"Jan","Feb","Mar","Apr","May","Jun","Jul","Aug","Sep","Oct","Nov","Dec"}, 0), 1, 2, 3, 4, 5, 6, 7, 8, 9, 10, 11, 12), MID(D4884, 9, 2)), "yyyy-mm-dd")</f>
        <v>1976-03-12</v>
      </c>
      <c r="F4884" s="1" t="str">
        <f t="shared" si="533"/>
        <v>13:30:00</v>
      </c>
      <c r="G4884" s="9" t="str">
        <f t="shared" si="534"/>
        <v>March</v>
      </c>
      <c r="H4884" s="5" t="str">
        <f t="shared" si="535"/>
        <v>1976</v>
      </c>
      <c r="I4884" s="1" t="s">
        <v>9929</v>
      </c>
      <c r="J4884" s="1" t="str">
        <f t="shared" si="536"/>
        <v xml:space="preserve">Cosmos-3M </v>
      </c>
      <c r="K4884" s="1" t="str">
        <f t="shared" si="537"/>
        <v>Cosmos 807</v>
      </c>
      <c r="L4884" s="1" t="s">
        <v>346</v>
      </c>
      <c r="M4884" s="1"/>
      <c r="N4884" s="1">
        <f t="shared" si="538"/>
        <v>0</v>
      </c>
      <c r="O4884" s="1" t="s">
        <v>9</v>
      </c>
    </row>
    <row r="4885" spans="1:15" x14ac:dyDescent="0.3">
      <c r="A4885" s="1" t="s">
        <v>6140</v>
      </c>
      <c r="B4885" s="1" t="s">
        <v>6615</v>
      </c>
      <c r="C4885" s="1" t="str">
        <f t="shared" si="532"/>
        <v>Russia</v>
      </c>
      <c r="D4885" s="1" t="s">
        <v>9930</v>
      </c>
      <c r="E4885" s="7" t="str">
        <f>TEXT(DATE(MID(D4885, 13, 4), CHOOSE(MATCH( MID(D4885, 5, 3), {"Jan","Feb","Mar","Apr","May","Jun","Jul","Aug","Sep","Oct","Nov","Dec"}, 0), 1, 2, 3, 4, 5, 6, 7, 8, 9, 10, 11, 12), MID(D4885, 9, 2)), "yyyy-mm-dd")</f>
        <v>1976-03-11</v>
      </c>
      <c r="F4885" s="1" t="str">
        <f t="shared" si="533"/>
        <v>19:45:00</v>
      </c>
      <c r="G4885" s="9" t="str">
        <f t="shared" si="534"/>
        <v>March</v>
      </c>
      <c r="H4885" s="5" t="str">
        <f t="shared" si="535"/>
        <v>1976</v>
      </c>
      <c r="I4885" s="1" t="s">
        <v>9931</v>
      </c>
      <c r="J4885" s="1" t="str">
        <f t="shared" si="536"/>
        <v xml:space="preserve">Molniya-M /Block ML </v>
      </c>
      <c r="K4885" s="1" t="str">
        <f t="shared" si="537"/>
        <v>Molniya-1 nÂ°58</v>
      </c>
      <c r="L4885" s="1" t="s">
        <v>346</v>
      </c>
      <c r="M4885" s="1"/>
      <c r="N4885" s="1">
        <f t="shared" si="538"/>
        <v>0</v>
      </c>
      <c r="O4885" s="1" t="s">
        <v>9</v>
      </c>
    </row>
    <row r="4886" spans="1:15" x14ac:dyDescent="0.3">
      <c r="A4886" s="1" t="s">
        <v>6140</v>
      </c>
      <c r="B4886" s="1" t="s">
        <v>130</v>
      </c>
      <c r="C4886" s="1" t="str">
        <f t="shared" si="532"/>
        <v>Kazakhstan</v>
      </c>
      <c r="D4886" s="1" t="s">
        <v>9932</v>
      </c>
      <c r="E4886" s="7" t="str">
        <f>TEXT(DATE(MID(D4886, 13, 4), CHOOSE(MATCH( MID(D4886, 5, 3), {"Jan","Feb","Mar","Apr","May","Jun","Jul","Aug","Sep","Oct","Nov","Dec"}, 0), 1, 2, 3, 4, 5, 6, 7, 8, 9, 10, 11, 12), MID(D4886, 9, 2)), "yyyy-mm-dd")</f>
        <v>1976-03-10</v>
      </c>
      <c r="F4886" s="1" t="str">
        <f t="shared" si="533"/>
        <v>08:00:00</v>
      </c>
      <c r="G4886" s="9" t="str">
        <f t="shared" si="534"/>
        <v>March</v>
      </c>
      <c r="H4886" s="5" t="str">
        <f t="shared" si="535"/>
        <v>1976</v>
      </c>
      <c r="I4886" s="1" t="s">
        <v>9933</v>
      </c>
      <c r="J4886" s="1" t="str">
        <f t="shared" si="536"/>
        <v xml:space="preserve">Soyuz U </v>
      </c>
      <c r="K4886" s="1" t="str">
        <f t="shared" si="537"/>
        <v>Cosmos 806</v>
      </c>
      <c r="L4886" s="1" t="s">
        <v>346</v>
      </c>
      <c r="M4886" s="1">
        <v>20</v>
      </c>
      <c r="N4886" s="1">
        <f t="shared" si="538"/>
        <v>1660</v>
      </c>
      <c r="O4886" s="1" t="s">
        <v>9</v>
      </c>
    </row>
    <row r="4887" spans="1:15" x14ac:dyDescent="0.3">
      <c r="A4887" s="1" t="s">
        <v>60</v>
      </c>
      <c r="B4887" s="1" t="s">
        <v>61</v>
      </c>
      <c r="C4887" s="1" t="str">
        <f t="shared" si="532"/>
        <v>Japan</v>
      </c>
      <c r="D4887" s="1" t="s">
        <v>9934</v>
      </c>
      <c r="E4887" s="7" t="str">
        <f>TEXT(DATE(MID(D4887, 13, 4), CHOOSE(MATCH( MID(D4887, 5, 3), {"Jan","Feb","Mar","Apr","May","Jun","Jul","Aug","Sep","Oct","Nov","Dec"}, 0), 1, 2, 3, 4, 5, 6, 7, 8, 9, 10, 11, 12), MID(D4887, 9, 2)), "yyyy-mm-dd")</f>
        <v>1976-02-29</v>
      </c>
      <c r="F4887" s="1" t="str">
        <f t="shared" si="533"/>
        <v>03:30:00</v>
      </c>
      <c r="G4887" s="9" t="str">
        <f t="shared" si="534"/>
        <v>February</v>
      </c>
      <c r="H4887" s="5" t="str">
        <f t="shared" si="535"/>
        <v>1976</v>
      </c>
      <c r="I4887" s="1" t="s">
        <v>9935</v>
      </c>
      <c r="J4887" s="1" t="str">
        <f t="shared" si="536"/>
        <v xml:space="preserve">N-I </v>
      </c>
      <c r="K4887" s="1" t="str">
        <f t="shared" si="537"/>
        <v>Ume 1</v>
      </c>
      <c r="L4887" s="1" t="s">
        <v>346</v>
      </c>
      <c r="M4887" s="1"/>
      <c r="N4887" s="1">
        <f t="shared" si="538"/>
        <v>0</v>
      </c>
      <c r="O4887" s="1" t="s">
        <v>9</v>
      </c>
    </row>
    <row r="4888" spans="1:15" x14ac:dyDescent="0.3">
      <c r="A4888" s="1" t="s">
        <v>6140</v>
      </c>
      <c r="B4888" s="1" t="s">
        <v>212</v>
      </c>
      <c r="C4888" s="1" t="str">
        <f t="shared" si="532"/>
        <v>Russia</v>
      </c>
      <c r="D4888" s="1" t="s">
        <v>9936</v>
      </c>
      <c r="E4888" s="7" t="str">
        <f>TEXT(DATE(MID(D4888, 13, 4), CHOOSE(MATCH( MID(D4888, 5, 3), {"Jan","Feb","Mar","Apr","May","Jun","Jul","Aug","Sep","Oct","Nov","Dec"}, 0), 1, 2, 3, 4, 5, 6, 7, 8, 9, 10, 11, 12), MID(D4888, 9, 2)), "yyyy-mm-dd")</f>
        <v>1976-02-20</v>
      </c>
      <c r="F4888" s="1" t="str">
        <f t="shared" si="533"/>
        <v>14:01:00</v>
      </c>
      <c r="G4888" s="9" t="str">
        <f t="shared" si="534"/>
        <v>February</v>
      </c>
      <c r="H4888" s="5" t="str">
        <f t="shared" si="535"/>
        <v>1976</v>
      </c>
      <c r="I4888" s="1" t="s">
        <v>9937</v>
      </c>
      <c r="J4888" s="1" t="str">
        <f t="shared" si="536"/>
        <v xml:space="preserve">Soyuz U </v>
      </c>
      <c r="K4888" s="1" t="str">
        <f t="shared" si="537"/>
        <v>Cosmos 805</v>
      </c>
      <c r="L4888" s="1" t="s">
        <v>346</v>
      </c>
      <c r="M4888" s="1">
        <v>20</v>
      </c>
      <c r="N4888" s="1">
        <f t="shared" si="538"/>
        <v>1660</v>
      </c>
      <c r="O4888" s="1" t="s">
        <v>9</v>
      </c>
    </row>
    <row r="4889" spans="1:15" x14ac:dyDescent="0.3">
      <c r="A4889" s="1" t="s">
        <v>5722</v>
      </c>
      <c r="B4889" s="1" t="s">
        <v>3160</v>
      </c>
      <c r="C4889" s="1" t="str">
        <f t="shared" si="532"/>
        <v>USA</v>
      </c>
      <c r="D4889" s="1" t="s">
        <v>9938</v>
      </c>
      <c r="E4889" s="7" t="str">
        <f>TEXT(DATE(MID(D4889, 13, 4), CHOOSE(MATCH( MID(D4889, 5, 3), {"Jan","Feb","Mar","Apr","May","Jun","Jul","Aug","Sep","Oct","Nov","Dec"}, 0), 1, 2, 3, 4, 5, 6, 7, 8, 9, 10, 11, 12), MID(D4889, 9, 2)), "yyyy-mm-dd")</f>
        <v>1976-02-19</v>
      </c>
      <c r="F4889" s="1" t="str">
        <f t="shared" si="533"/>
        <v>22:32:00</v>
      </c>
      <c r="G4889" s="9" t="str">
        <f t="shared" si="534"/>
        <v>February</v>
      </c>
      <c r="H4889" s="5" t="str">
        <f t="shared" si="535"/>
        <v>1976</v>
      </c>
      <c r="I4889" s="1" t="s">
        <v>9939</v>
      </c>
      <c r="J4889" s="1" t="str">
        <f t="shared" si="536"/>
        <v xml:space="preserve">Delta 2914 </v>
      </c>
      <c r="K4889" s="1" t="str">
        <f t="shared" si="537"/>
        <v>Marisat-1</v>
      </c>
      <c r="L4889" s="1" t="s">
        <v>346</v>
      </c>
      <c r="M4889" s="1"/>
      <c r="N4889" s="1">
        <f t="shared" si="538"/>
        <v>0</v>
      </c>
      <c r="O4889" s="1" t="s">
        <v>9</v>
      </c>
    </row>
    <row r="4890" spans="1:15" x14ac:dyDescent="0.3">
      <c r="A4890" s="1" t="s">
        <v>5722</v>
      </c>
      <c r="B4890" s="1" t="s">
        <v>8845</v>
      </c>
      <c r="C4890" s="1" t="str">
        <f t="shared" si="532"/>
        <v>USA</v>
      </c>
      <c r="D4890" s="1" t="s">
        <v>9940</v>
      </c>
      <c r="E4890" s="7" t="str">
        <f>TEXT(DATE(MID(D4890, 13, 4), CHOOSE(MATCH( MID(D4890, 5, 3), {"Jan","Feb","Mar","Apr","May","Jun","Jul","Aug","Sep","Oct","Nov","Dec"}, 0), 1, 2, 3, 4, 5, 6, 7, 8, 9, 10, 11, 12), MID(D4890, 9, 2)), "yyyy-mm-dd")</f>
        <v>1976-02-19</v>
      </c>
      <c r="F4890" s="1" t="str">
        <f t="shared" si="533"/>
        <v>07:52:00</v>
      </c>
      <c r="G4890" s="9" t="str">
        <f t="shared" si="534"/>
        <v>February</v>
      </c>
      <c r="H4890" s="5" t="str">
        <f t="shared" si="535"/>
        <v>1976</v>
      </c>
      <c r="I4890" s="1" t="s">
        <v>9941</v>
      </c>
      <c r="J4890" s="1" t="str">
        <f t="shared" si="536"/>
        <v xml:space="preserve">Thor-LV2D Burner-2 </v>
      </c>
      <c r="K4890" s="1" t="str">
        <f t="shared" si="537"/>
        <v>DMSP-5C-F3</v>
      </c>
      <c r="L4890" s="1" t="s">
        <v>346</v>
      </c>
      <c r="M4890" s="1"/>
      <c r="N4890" s="1">
        <f t="shared" si="538"/>
        <v>0</v>
      </c>
      <c r="O4890" s="1" t="s">
        <v>257</v>
      </c>
    </row>
    <row r="4891" spans="1:15" x14ac:dyDescent="0.3">
      <c r="A4891" s="1" t="s">
        <v>6140</v>
      </c>
      <c r="B4891" s="1" t="s">
        <v>3926</v>
      </c>
      <c r="C4891" s="1" t="str">
        <f t="shared" si="532"/>
        <v>Kazakhstan</v>
      </c>
      <c r="D4891" s="1" t="s">
        <v>9942</v>
      </c>
      <c r="E4891" s="7" t="str">
        <f>TEXT(DATE(MID(D4891, 13, 4), CHOOSE(MATCH( MID(D4891, 5, 3), {"Jan","Feb","Mar","Apr","May","Jun","Jul","Aug","Sep","Oct","Nov","Dec"}, 0), 1, 2, 3, 4, 5, 6, 7, 8, 9, 10, 11, 12), MID(D4891, 9, 2)), "yyyy-mm-dd")</f>
        <v>1976-02-16</v>
      </c>
      <c r="F4891" s="1" t="str">
        <f t="shared" si="533"/>
        <v>08:29:00</v>
      </c>
      <c r="G4891" s="9" t="str">
        <f t="shared" si="534"/>
        <v>February</v>
      </c>
      <c r="H4891" s="5" t="str">
        <f t="shared" si="535"/>
        <v>1976</v>
      </c>
      <c r="I4891" s="1" t="s">
        <v>9943</v>
      </c>
      <c r="J4891" s="1" t="str">
        <f t="shared" si="536"/>
        <v xml:space="preserve">Tsyklon-2 </v>
      </c>
      <c r="K4891" s="1" t="str">
        <f t="shared" si="537"/>
        <v>Cosmos 804</v>
      </c>
      <c r="L4891" s="1" t="s">
        <v>346</v>
      </c>
      <c r="M4891" s="1"/>
      <c r="N4891" s="1">
        <f t="shared" si="538"/>
        <v>0</v>
      </c>
      <c r="O4891" s="1" t="s">
        <v>9</v>
      </c>
    </row>
    <row r="4892" spans="1:15" x14ac:dyDescent="0.3">
      <c r="A4892" s="1" t="s">
        <v>6140</v>
      </c>
      <c r="B4892" s="1" t="s">
        <v>6482</v>
      </c>
      <c r="C4892" s="1" t="str">
        <f t="shared" si="532"/>
        <v>Russia</v>
      </c>
      <c r="D4892" s="1" t="s">
        <v>9944</v>
      </c>
      <c r="E4892" s="7" t="str">
        <f>TEXT(DATE(MID(D4892, 13, 4), CHOOSE(MATCH( MID(D4892, 5, 3), {"Jan","Feb","Mar","Apr","May","Jun","Jul","Aug","Sep","Oct","Nov","Dec"}, 0), 1, 2, 3, 4, 5, 6, 7, 8, 9, 10, 11, 12), MID(D4892, 9, 2)), "yyyy-mm-dd")</f>
        <v>1976-02-12</v>
      </c>
      <c r="F4892" s="1" t="str">
        <f t="shared" si="533"/>
        <v>13:00:00</v>
      </c>
      <c r="G4892" s="9" t="str">
        <f t="shared" si="534"/>
        <v>February</v>
      </c>
      <c r="H4892" s="5" t="str">
        <f t="shared" si="535"/>
        <v>1976</v>
      </c>
      <c r="I4892" s="1" t="s">
        <v>9945</v>
      </c>
      <c r="J4892" s="1" t="str">
        <f t="shared" si="536"/>
        <v xml:space="preserve">Cosmos-3M </v>
      </c>
      <c r="K4892" s="1" t="str">
        <f t="shared" si="537"/>
        <v>Cosmos 803</v>
      </c>
      <c r="L4892" s="1" t="s">
        <v>346</v>
      </c>
      <c r="M4892" s="1"/>
      <c r="N4892" s="1">
        <f t="shared" si="538"/>
        <v>0</v>
      </c>
      <c r="O4892" s="1" t="s">
        <v>9</v>
      </c>
    </row>
    <row r="4893" spans="1:15" x14ac:dyDescent="0.3">
      <c r="A4893" s="1" t="s">
        <v>6140</v>
      </c>
      <c r="B4893" s="1" t="s">
        <v>130</v>
      </c>
      <c r="C4893" s="1" t="str">
        <f t="shared" si="532"/>
        <v>Kazakhstan</v>
      </c>
      <c r="D4893" s="1" t="s">
        <v>9946</v>
      </c>
      <c r="E4893" s="7" t="str">
        <f>TEXT(DATE(MID(D4893, 13, 4), CHOOSE(MATCH( MID(D4893, 5, 3), {"Jan","Feb","Mar","Apr","May","Jun","Jul","Aug","Sep","Oct","Nov","Dec"}, 0), 1, 2, 3, 4, 5, 6, 7, 8, 9, 10, 11, 12), MID(D4893, 9, 2)), "yyyy-mm-dd")</f>
        <v>1976-02-11</v>
      </c>
      <c r="F4893" s="1" t="str">
        <f t="shared" si="533"/>
        <v>08:50:00</v>
      </c>
      <c r="G4893" s="9" t="str">
        <f t="shared" si="534"/>
        <v>February</v>
      </c>
      <c r="H4893" s="5" t="str">
        <f t="shared" si="535"/>
        <v>1976</v>
      </c>
      <c r="I4893" s="1" t="s">
        <v>9947</v>
      </c>
      <c r="J4893" s="1" t="str">
        <f t="shared" si="536"/>
        <v xml:space="preserve">Voskhod </v>
      </c>
      <c r="K4893" s="1" t="str">
        <f t="shared" si="537"/>
        <v>Cosmos 802</v>
      </c>
      <c r="L4893" s="1" t="s">
        <v>346</v>
      </c>
      <c r="M4893" s="1"/>
      <c r="N4893" s="1">
        <f t="shared" si="538"/>
        <v>0</v>
      </c>
      <c r="O4893" s="1" t="s">
        <v>9</v>
      </c>
    </row>
    <row r="4894" spans="1:15" x14ac:dyDescent="0.3">
      <c r="A4894" s="1" t="s">
        <v>6140</v>
      </c>
      <c r="B4894" s="1" t="s">
        <v>1561</v>
      </c>
      <c r="C4894" s="1" t="str">
        <f t="shared" si="532"/>
        <v>Russia</v>
      </c>
      <c r="D4894" s="1" t="s">
        <v>9948</v>
      </c>
      <c r="E4894" s="7" t="str">
        <f>TEXT(DATE(MID(D4894, 13, 4), CHOOSE(MATCH( MID(D4894, 5, 3), {"Jan","Feb","Mar","Apr","May","Jun","Jul","Aug","Sep","Oct","Nov","Dec"}, 0), 1, 2, 3, 4, 5, 6, 7, 8, 9, 10, 11, 12), MID(D4894, 9, 2)), "yyyy-mm-dd")</f>
        <v>1976-02-05</v>
      </c>
      <c r="F4894" s="1" t="str">
        <f t="shared" si="533"/>
        <v>14:30:00</v>
      </c>
      <c r="G4894" s="9" t="str">
        <f t="shared" si="534"/>
        <v>February</v>
      </c>
      <c r="H4894" s="5" t="str">
        <f t="shared" si="535"/>
        <v>1976</v>
      </c>
      <c r="I4894" s="1" t="s">
        <v>9949</v>
      </c>
      <c r="J4894" s="1" t="str">
        <f t="shared" si="536"/>
        <v xml:space="preserve">Cosmos-2 (63SM) </v>
      </c>
      <c r="K4894" s="1" t="str">
        <f t="shared" si="537"/>
        <v>Cosmos 801</v>
      </c>
      <c r="L4894" s="1" t="s">
        <v>346</v>
      </c>
      <c r="M4894" s="1"/>
      <c r="N4894" s="1">
        <f t="shared" si="538"/>
        <v>0</v>
      </c>
      <c r="O4894" s="1" t="s">
        <v>9</v>
      </c>
    </row>
    <row r="4895" spans="1:15" x14ac:dyDescent="0.3">
      <c r="A4895" s="1" t="s">
        <v>3891</v>
      </c>
      <c r="B4895" s="1" t="s">
        <v>714</v>
      </c>
      <c r="C4895" s="1" t="str">
        <f t="shared" si="532"/>
        <v>Japan</v>
      </c>
      <c r="D4895" s="1" t="s">
        <v>9950</v>
      </c>
      <c r="E4895" s="7" t="str">
        <f>TEXT(DATE(MID(D4895, 13, 4), CHOOSE(MATCH( MID(D4895, 5, 3), {"Jan","Feb","Mar","Apr","May","Jun","Jul","Aug","Sep","Oct","Nov","Dec"}, 0), 1, 2, 3, 4, 5, 6, 7, 8, 9, 10, 11, 12), MID(D4895, 9, 2)), "yyyy-mm-dd")</f>
        <v>1976-02-04</v>
      </c>
      <c r="F4895" s="1" t="str">
        <f t="shared" si="533"/>
        <v>06:00:00</v>
      </c>
      <c r="G4895" s="9" t="str">
        <f t="shared" si="534"/>
        <v>February</v>
      </c>
      <c r="H4895" s="5" t="str">
        <f t="shared" si="535"/>
        <v>1976</v>
      </c>
      <c r="I4895" s="1" t="s">
        <v>9951</v>
      </c>
      <c r="J4895" s="1" t="str">
        <f t="shared" si="536"/>
        <v xml:space="preserve">Mu-III C </v>
      </c>
      <c r="K4895" s="1" t="str">
        <f t="shared" si="537"/>
        <v>Corsa A</v>
      </c>
      <c r="L4895" s="1" t="s">
        <v>346</v>
      </c>
      <c r="M4895" s="1"/>
      <c r="N4895" s="1">
        <f t="shared" si="538"/>
        <v>0</v>
      </c>
      <c r="O4895" s="1" t="s">
        <v>257</v>
      </c>
    </row>
    <row r="4896" spans="1:15" x14ac:dyDescent="0.3">
      <c r="A4896" s="1" t="s">
        <v>6140</v>
      </c>
      <c r="B4896" s="1" t="s">
        <v>3373</v>
      </c>
      <c r="C4896" s="1" t="str">
        <f t="shared" si="532"/>
        <v>Russia</v>
      </c>
      <c r="D4896" s="1" t="s">
        <v>9952</v>
      </c>
      <c r="E4896" s="7" t="str">
        <f>TEXT(DATE(MID(D4896, 13, 4), CHOOSE(MATCH( MID(D4896, 5, 3), {"Jan","Feb","Mar","Apr","May","Jun","Jul","Aug","Sep","Oct","Nov","Dec"}, 0), 1, 2, 3, 4, 5, 6, 7, 8, 9, 10, 11, 12), MID(D4896, 9, 2)), "yyyy-mm-dd")</f>
        <v>1976-02-03</v>
      </c>
      <c r="F4896" s="1" t="str">
        <f t="shared" si="533"/>
        <v>08:16:00</v>
      </c>
      <c r="G4896" s="9" t="str">
        <f t="shared" si="534"/>
        <v>February</v>
      </c>
      <c r="H4896" s="5" t="str">
        <f t="shared" si="535"/>
        <v>1976</v>
      </c>
      <c r="I4896" s="1" t="s">
        <v>9953</v>
      </c>
      <c r="J4896" s="1" t="str">
        <f t="shared" si="536"/>
        <v xml:space="preserve">Cosmos-3M </v>
      </c>
      <c r="K4896" s="1" t="str">
        <f t="shared" si="537"/>
        <v>Cosmos 800</v>
      </c>
      <c r="L4896" s="1" t="s">
        <v>346</v>
      </c>
      <c r="M4896" s="1"/>
      <c r="N4896" s="1">
        <f t="shared" si="538"/>
        <v>0</v>
      </c>
      <c r="O4896" s="1" t="s">
        <v>9</v>
      </c>
    </row>
    <row r="4897" spans="1:15" x14ac:dyDescent="0.3">
      <c r="A4897" s="1" t="s">
        <v>5556</v>
      </c>
      <c r="B4897" s="1" t="s">
        <v>4092</v>
      </c>
      <c r="C4897" s="1" t="str">
        <f t="shared" si="532"/>
        <v>USA</v>
      </c>
      <c r="D4897" s="1" t="s">
        <v>9954</v>
      </c>
      <c r="E4897" s="7" t="str">
        <f>TEXT(DATE(MID(D4897, 13, 4), CHOOSE(MATCH( MID(D4897, 5, 3), {"Jan","Feb","Mar","Apr","May","Jun","Jul","Aug","Sep","Oct","Nov","Dec"}, 0), 1, 2, 3, 4, 5, 6, 7, 8, 9, 10, 11, 12), MID(D4897, 9, 2)), "yyyy-mm-dd")</f>
        <v>1976-01-29</v>
      </c>
      <c r="F4897" s="1" t="str">
        <f t="shared" si="533"/>
        <v>23:56:00</v>
      </c>
      <c r="G4897" s="9" t="str">
        <f t="shared" si="534"/>
        <v>January</v>
      </c>
      <c r="H4897" s="5" t="str">
        <f t="shared" si="535"/>
        <v>1976</v>
      </c>
      <c r="I4897" s="1" t="s">
        <v>9955</v>
      </c>
      <c r="J4897" s="1" t="str">
        <f t="shared" si="536"/>
        <v xml:space="preserve">Atlas-SLV3D Centaur-D1AR </v>
      </c>
      <c r="K4897" s="1" t="str">
        <f t="shared" si="537"/>
        <v>Intelsat 4A F2</v>
      </c>
      <c r="L4897" s="1" t="s">
        <v>346</v>
      </c>
      <c r="M4897" s="1"/>
      <c r="N4897" s="1">
        <f t="shared" si="538"/>
        <v>0</v>
      </c>
      <c r="O4897" s="1" t="s">
        <v>9</v>
      </c>
    </row>
    <row r="4898" spans="1:15" x14ac:dyDescent="0.3">
      <c r="A4898" s="1" t="s">
        <v>6140</v>
      </c>
      <c r="B4898" s="1" t="s">
        <v>130</v>
      </c>
      <c r="C4898" s="1" t="str">
        <f t="shared" si="532"/>
        <v>Kazakhstan</v>
      </c>
      <c r="D4898" s="1" t="s">
        <v>9956</v>
      </c>
      <c r="E4898" s="7" t="str">
        <f>TEXT(DATE(MID(D4898, 13, 4), CHOOSE(MATCH( MID(D4898, 5, 3), {"Jan","Feb","Mar","Apr","May","Jun","Jul","Aug","Sep","Oct","Nov","Dec"}, 0), 1, 2, 3, 4, 5, 6, 7, 8, 9, 10, 11, 12), MID(D4898, 9, 2)), "yyyy-mm-dd")</f>
        <v>1976-01-29</v>
      </c>
      <c r="F4898" s="1" t="str">
        <f t="shared" si="533"/>
        <v>08:30:00</v>
      </c>
      <c r="G4898" s="9" t="str">
        <f t="shared" si="534"/>
        <v>January</v>
      </c>
      <c r="H4898" s="5" t="str">
        <f t="shared" si="535"/>
        <v>1976</v>
      </c>
      <c r="I4898" s="1" t="s">
        <v>9957</v>
      </c>
      <c r="J4898" s="1" t="str">
        <f t="shared" si="536"/>
        <v xml:space="preserve">Voskhod </v>
      </c>
      <c r="K4898" s="1" t="str">
        <f t="shared" si="537"/>
        <v>Cosmos 799</v>
      </c>
      <c r="L4898" s="1" t="s">
        <v>346</v>
      </c>
      <c r="M4898" s="1"/>
      <c r="N4898" s="1">
        <f t="shared" si="538"/>
        <v>0</v>
      </c>
      <c r="O4898" s="1" t="s">
        <v>9</v>
      </c>
    </row>
    <row r="4899" spans="1:15" x14ac:dyDescent="0.3">
      <c r="A4899" s="1" t="s">
        <v>6140</v>
      </c>
      <c r="B4899" s="1" t="s">
        <v>3373</v>
      </c>
      <c r="C4899" s="1" t="str">
        <f t="shared" si="532"/>
        <v>Russia</v>
      </c>
      <c r="D4899" s="1" t="s">
        <v>9958</v>
      </c>
      <c r="E4899" s="7" t="str">
        <f>TEXT(DATE(MID(D4899, 13, 4), CHOOSE(MATCH( MID(D4899, 5, 3), {"Jan","Feb","Mar","Apr","May","Jun","Jul","Aug","Sep","Oct","Nov","Dec"}, 0), 1, 2, 3, 4, 5, 6, 7, 8, 9, 10, 11, 12), MID(D4899, 9, 2)), "yyyy-mm-dd")</f>
        <v>1976-01-28</v>
      </c>
      <c r="F4899" s="1" t="str">
        <f t="shared" si="533"/>
        <v>10:39:00</v>
      </c>
      <c r="G4899" s="9" t="str">
        <f t="shared" si="534"/>
        <v>January</v>
      </c>
      <c r="H4899" s="5" t="str">
        <f t="shared" si="535"/>
        <v>1976</v>
      </c>
      <c r="I4899" s="1" t="s">
        <v>9959</v>
      </c>
      <c r="J4899" s="1" t="str">
        <f t="shared" si="536"/>
        <v xml:space="preserve">Cosmos-3M </v>
      </c>
      <c r="K4899" s="1" t="str">
        <f t="shared" si="537"/>
        <v>Cosmos 791 to 798</v>
      </c>
      <c r="L4899" s="1" t="s">
        <v>346</v>
      </c>
      <c r="M4899" s="1"/>
      <c r="N4899" s="1">
        <f t="shared" si="538"/>
        <v>0</v>
      </c>
      <c r="O4899" s="1" t="s">
        <v>9</v>
      </c>
    </row>
    <row r="4900" spans="1:15" x14ac:dyDescent="0.3">
      <c r="A4900" s="1" t="s">
        <v>6140</v>
      </c>
      <c r="B4900" s="1" t="s">
        <v>3373</v>
      </c>
      <c r="C4900" s="1" t="str">
        <f t="shared" si="532"/>
        <v>Russia</v>
      </c>
      <c r="D4900" s="1" t="s">
        <v>9960</v>
      </c>
      <c r="E4900" s="7" t="str">
        <f>TEXT(DATE(MID(D4900, 13, 4), CHOOSE(MATCH( MID(D4900, 5, 3), {"Jan","Feb","Mar","Apr","May","Jun","Jul","Aug","Sep","Oct","Nov","Dec"}, 0), 1, 2, 3, 4, 5, 6, 7, 8, 9, 10, 11, 12), MID(D4900, 9, 2)), "yyyy-mm-dd")</f>
        <v>1976-01-22</v>
      </c>
      <c r="F4900" s="1" t="str">
        <f t="shared" si="533"/>
        <v>22:26:00</v>
      </c>
      <c r="G4900" s="9" t="str">
        <f t="shared" si="534"/>
        <v>January</v>
      </c>
      <c r="H4900" s="5" t="str">
        <f t="shared" si="535"/>
        <v>1976</v>
      </c>
      <c r="I4900" s="1" t="s">
        <v>9961</v>
      </c>
      <c r="J4900" s="1" t="str">
        <f t="shared" si="536"/>
        <v xml:space="preserve">Cosmos-3M </v>
      </c>
      <c r="K4900" s="1" t="str">
        <f t="shared" si="537"/>
        <v>Cosmos 790</v>
      </c>
      <c r="L4900" s="1" t="s">
        <v>346</v>
      </c>
      <c r="M4900" s="1"/>
      <c r="N4900" s="1">
        <f t="shared" si="538"/>
        <v>0</v>
      </c>
      <c r="O4900" s="1" t="s">
        <v>9</v>
      </c>
    </row>
    <row r="4901" spans="1:15" x14ac:dyDescent="0.3">
      <c r="A4901" s="1" t="s">
        <v>6140</v>
      </c>
      <c r="B4901" s="1" t="s">
        <v>1630</v>
      </c>
      <c r="C4901" s="1" t="str">
        <f t="shared" si="532"/>
        <v>Kazakhstan</v>
      </c>
      <c r="D4901" s="1" t="s">
        <v>9962</v>
      </c>
      <c r="E4901" s="7" t="str">
        <f>TEXT(DATE(MID(D4901, 13, 4), CHOOSE(MATCH( MID(D4901, 5, 3), {"Jan","Feb","Mar","Apr","May","Jun","Jul","Aug","Sep","Oct","Nov","Dec"}, 0), 1, 2, 3, 4, 5, 6, 7, 8, 9, 10, 11, 12), MID(D4901, 9, 2)), "yyyy-mm-dd")</f>
        <v>1976-01-22</v>
      </c>
      <c r="F4901" s="1" t="str">
        <f t="shared" si="533"/>
        <v>11:38:00</v>
      </c>
      <c r="G4901" s="9" t="str">
        <f t="shared" si="534"/>
        <v>January</v>
      </c>
      <c r="H4901" s="5" t="str">
        <f t="shared" si="535"/>
        <v>1976</v>
      </c>
      <c r="I4901" s="1" t="s">
        <v>9963</v>
      </c>
      <c r="J4901" s="1" t="str">
        <f t="shared" si="536"/>
        <v xml:space="preserve">Molniya-M /Block ML </v>
      </c>
      <c r="K4901" s="1" t="str">
        <f t="shared" si="537"/>
        <v>Molniya-1 nÂ°57</v>
      </c>
      <c r="L4901" s="1" t="s">
        <v>346</v>
      </c>
      <c r="M4901" s="1"/>
      <c r="N4901" s="1">
        <f t="shared" si="538"/>
        <v>0</v>
      </c>
      <c r="O4901" s="1" t="s">
        <v>9</v>
      </c>
    </row>
    <row r="4902" spans="1:15" x14ac:dyDescent="0.3">
      <c r="A4902" s="1" t="s">
        <v>6140</v>
      </c>
      <c r="B4902" s="1" t="s">
        <v>3373</v>
      </c>
      <c r="C4902" s="1" t="str">
        <f t="shared" si="532"/>
        <v>Russia</v>
      </c>
      <c r="D4902" s="1" t="s">
        <v>9964</v>
      </c>
      <c r="E4902" s="7" t="str">
        <f>TEXT(DATE(MID(D4902, 13, 4), CHOOSE(MATCH( MID(D4902, 5, 3), {"Jan","Feb","Mar","Apr","May","Jun","Jul","Aug","Sep","Oct","Nov","Dec"}, 0), 1, 2, 3, 4, 5, 6, 7, 8, 9, 10, 11, 12), MID(D4902, 9, 2)), "yyyy-mm-dd")</f>
        <v>1976-01-20</v>
      </c>
      <c r="F4902" s="1" t="str">
        <f t="shared" si="533"/>
        <v>17:07:00</v>
      </c>
      <c r="G4902" s="9" t="str">
        <f t="shared" si="534"/>
        <v>January</v>
      </c>
      <c r="H4902" s="5" t="str">
        <f t="shared" si="535"/>
        <v>1976</v>
      </c>
      <c r="I4902" s="1" t="s">
        <v>9965</v>
      </c>
      <c r="J4902" s="1" t="str">
        <f t="shared" si="536"/>
        <v xml:space="preserve">Cosmos-3M </v>
      </c>
      <c r="K4902" s="1" t="str">
        <f t="shared" si="537"/>
        <v>Cosmos 789</v>
      </c>
      <c r="L4902" s="1" t="s">
        <v>346</v>
      </c>
      <c r="M4902" s="1"/>
      <c r="N4902" s="1">
        <f t="shared" si="538"/>
        <v>0</v>
      </c>
      <c r="O4902" s="1" t="s">
        <v>9</v>
      </c>
    </row>
    <row r="4903" spans="1:15" x14ac:dyDescent="0.3">
      <c r="A4903" s="1" t="s">
        <v>5722</v>
      </c>
      <c r="B4903" s="1" t="s">
        <v>3160</v>
      </c>
      <c r="C4903" s="1" t="str">
        <f t="shared" si="532"/>
        <v>USA</v>
      </c>
      <c r="D4903" s="1" t="s">
        <v>9966</v>
      </c>
      <c r="E4903" s="7" t="str">
        <f>TEXT(DATE(MID(D4903, 13, 4), CHOOSE(MATCH( MID(D4903, 5, 3), {"Jan","Feb","Mar","Apr","May","Jun","Jul","Aug","Sep","Oct","Nov","Dec"}, 0), 1, 2, 3, 4, 5, 6, 7, 8, 9, 10, 11, 12), MID(D4903, 9, 2)), "yyyy-mm-dd")</f>
        <v>1976-01-17</v>
      </c>
      <c r="F4903" s="1" t="str">
        <f t="shared" si="533"/>
        <v>23:27:00</v>
      </c>
      <c r="G4903" s="9" t="str">
        <f t="shared" si="534"/>
        <v>January</v>
      </c>
      <c r="H4903" s="5" t="str">
        <f t="shared" si="535"/>
        <v>1976</v>
      </c>
      <c r="I4903" s="1" t="s">
        <v>9967</v>
      </c>
      <c r="J4903" s="1" t="str">
        <f t="shared" si="536"/>
        <v xml:space="preserve">Delta 2914 </v>
      </c>
      <c r="K4903" s="1" t="str">
        <f t="shared" si="537"/>
        <v>CTS 1 Hermes</v>
      </c>
      <c r="L4903" s="1" t="s">
        <v>346</v>
      </c>
      <c r="M4903" s="1"/>
      <c r="N4903" s="1">
        <f t="shared" si="538"/>
        <v>0</v>
      </c>
      <c r="O4903" s="1" t="s">
        <v>9</v>
      </c>
    </row>
    <row r="4904" spans="1:15" x14ac:dyDescent="0.3">
      <c r="A4904" s="1" t="s">
        <v>5603</v>
      </c>
      <c r="B4904" s="1" t="s">
        <v>75</v>
      </c>
      <c r="C4904" s="1" t="str">
        <f t="shared" si="532"/>
        <v>USA</v>
      </c>
      <c r="D4904" s="1" t="s">
        <v>9968</v>
      </c>
      <c r="E4904" s="7" t="str">
        <f>TEXT(DATE(MID(D4904, 13, 4), CHOOSE(MATCH( MID(D4904, 5, 3), {"Jan","Feb","Mar","Apr","May","Jun","Jul","Aug","Sep","Oct","Nov","Dec"}, 0), 1, 2, 3, 4, 5, 6, 7, 8, 9, 10, 11, 12), MID(D4904, 9, 2)), "yyyy-mm-dd")</f>
        <v>1976-01-15</v>
      </c>
      <c r="F4904" s="1" t="str">
        <f t="shared" si="533"/>
        <v>05:34:00</v>
      </c>
      <c r="G4904" s="9" t="str">
        <f t="shared" si="534"/>
        <v>January</v>
      </c>
      <c r="H4904" s="5" t="str">
        <f t="shared" si="535"/>
        <v>1976</v>
      </c>
      <c r="I4904" s="1" t="s">
        <v>9969</v>
      </c>
      <c r="J4904" s="1" t="str">
        <f t="shared" si="536"/>
        <v xml:space="preserve">Titan IIIE </v>
      </c>
      <c r="K4904" s="1" t="str">
        <f t="shared" si="537"/>
        <v>Helios-2</v>
      </c>
      <c r="L4904" s="1" t="s">
        <v>346</v>
      </c>
      <c r="M4904" s="1"/>
      <c r="N4904" s="1">
        <f t="shared" si="538"/>
        <v>0</v>
      </c>
      <c r="O4904" s="1" t="s">
        <v>9</v>
      </c>
    </row>
    <row r="4905" spans="1:15" x14ac:dyDescent="0.3">
      <c r="A4905" s="1" t="s">
        <v>6140</v>
      </c>
      <c r="B4905" s="1" t="s">
        <v>212</v>
      </c>
      <c r="C4905" s="1" t="str">
        <f t="shared" si="532"/>
        <v>Russia</v>
      </c>
      <c r="D4905" s="1" t="s">
        <v>9970</v>
      </c>
      <c r="E4905" s="7" t="str">
        <f>TEXT(DATE(MID(D4905, 13, 4), CHOOSE(MATCH( MID(D4905, 5, 3), {"Jan","Feb","Mar","Apr","May","Jun","Jul","Aug","Sep","Oct","Nov","Dec"}, 0), 1, 2, 3, 4, 5, 6, 7, 8, 9, 10, 11, 12), MID(D4905, 9, 2)), "yyyy-mm-dd")</f>
        <v>1976-01-07</v>
      </c>
      <c r="F4905" s="1" t="str">
        <f t="shared" si="533"/>
        <v>15:34:00</v>
      </c>
      <c r="G4905" s="9" t="str">
        <f t="shared" si="534"/>
        <v>January</v>
      </c>
      <c r="H4905" s="5" t="str">
        <f t="shared" si="535"/>
        <v>1976</v>
      </c>
      <c r="I4905" s="1" t="s">
        <v>9971</v>
      </c>
      <c r="J4905" s="1" t="str">
        <f t="shared" si="536"/>
        <v xml:space="preserve">Voskhod </v>
      </c>
      <c r="K4905" s="1" t="str">
        <f t="shared" si="537"/>
        <v>Cosmos 788</v>
      </c>
      <c r="L4905" s="1" t="s">
        <v>346</v>
      </c>
      <c r="M4905" s="1"/>
      <c r="N4905" s="1">
        <f t="shared" si="538"/>
        <v>0</v>
      </c>
      <c r="O4905" s="1" t="s">
        <v>9</v>
      </c>
    </row>
    <row r="4906" spans="1:15" x14ac:dyDescent="0.3">
      <c r="A4906" s="1" t="s">
        <v>6140</v>
      </c>
      <c r="B4906" s="1" t="s">
        <v>3373</v>
      </c>
      <c r="C4906" s="1" t="str">
        <f t="shared" si="532"/>
        <v>Russia</v>
      </c>
      <c r="D4906" s="1" t="s">
        <v>9972</v>
      </c>
      <c r="E4906" s="7" t="str">
        <f>TEXT(DATE(MID(D4906, 13, 4), CHOOSE(MATCH( MID(D4906, 5, 3), {"Jan","Feb","Mar","Apr","May","Jun","Jul","Aug","Sep","Oct","Nov","Dec"}, 0), 1, 2, 3, 4, 5, 6, 7, 8, 9, 10, 11, 12), MID(D4906, 9, 2)), "yyyy-mm-dd")</f>
        <v>1976-01-06</v>
      </c>
      <c r="F4906" s="1" t="str">
        <f t="shared" si="533"/>
        <v>04:52:00</v>
      </c>
      <c r="G4906" s="9" t="str">
        <f t="shared" si="534"/>
        <v>January</v>
      </c>
      <c r="H4906" s="5" t="str">
        <f t="shared" si="535"/>
        <v>1976</v>
      </c>
      <c r="I4906" s="1" t="s">
        <v>9973</v>
      </c>
      <c r="J4906" s="1" t="str">
        <f t="shared" si="536"/>
        <v xml:space="preserve">Cosmos-3M </v>
      </c>
      <c r="K4906" s="1" t="str">
        <f t="shared" si="537"/>
        <v>Cosmos 787</v>
      </c>
      <c r="L4906" s="1" t="s">
        <v>346</v>
      </c>
      <c r="M4906" s="1"/>
      <c r="N4906" s="1">
        <f t="shared" si="538"/>
        <v>0</v>
      </c>
      <c r="O4906" s="1" t="s">
        <v>9</v>
      </c>
    </row>
    <row r="4907" spans="1:15" x14ac:dyDescent="0.3">
      <c r="A4907" s="1" t="s">
        <v>6140</v>
      </c>
      <c r="B4907" s="1" t="s">
        <v>212</v>
      </c>
      <c r="C4907" s="1" t="str">
        <f t="shared" si="532"/>
        <v>Russia</v>
      </c>
      <c r="D4907" s="1" t="s">
        <v>9974</v>
      </c>
      <c r="E4907" s="7" t="str">
        <f>TEXT(DATE(MID(D4907, 13, 4), CHOOSE(MATCH( MID(D4907, 5, 3), {"Jan","Feb","Mar","Apr","May","Jun","Jul","Aug","Sep","Oct","Nov","Dec"}, 0), 1, 2, 3, 4, 5, 6, 7, 8, 9, 10, 11, 12), MID(D4907, 9, 2)), "yyyy-mm-dd")</f>
        <v>1975-12-27</v>
      </c>
      <c r="F4907" s="1" t="str">
        <f t="shared" si="533"/>
        <v>10:22:00</v>
      </c>
      <c r="G4907" s="9" t="str">
        <f t="shared" si="534"/>
        <v>December</v>
      </c>
      <c r="H4907" s="5" t="str">
        <f t="shared" si="535"/>
        <v>1975</v>
      </c>
      <c r="I4907" s="1" t="s">
        <v>9975</v>
      </c>
      <c r="J4907" s="1" t="str">
        <f t="shared" si="536"/>
        <v xml:space="preserve">Molniya-M /Block ML </v>
      </c>
      <c r="K4907" s="1" t="str">
        <f t="shared" si="537"/>
        <v>Molniya-3 nÂ°56</v>
      </c>
      <c r="L4907" s="1" t="s">
        <v>346</v>
      </c>
      <c r="M4907" s="1"/>
      <c r="N4907" s="1">
        <f t="shared" si="538"/>
        <v>0</v>
      </c>
      <c r="O4907" s="1" t="s">
        <v>9</v>
      </c>
    </row>
    <row r="4908" spans="1:15" x14ac:dyDescent="0.3">
      <c r="A4908" s="1" t="s">
        <v>6140</v>
      </c>
      <c r="B4908" s="1" t="s">
        <v>6615</v>
      </c>
      <c r="C4908" s="1" t="str">
        <f t="shared" si="532"/>
        <v>Russia</v>
      </c>
      <c r="D4908" s="1" t="s">
        <v>9976</v>
      </c>
      <c r="E4908" s="7" t="str">
        <f>TEXT(DATE(MID(D4908, 13, 4), CHOOSE(MATCH( MID(D4908, 5, 3), {"Jan","Feb","Mar","Apr","May","Jun","Jul","Aug","Sep","Oct","Nov","Dec"}, 0), 1, 2, 3, 4, 5, 6, 7, 8, 9, 10, 11, 12), MID(D4908, 9, 2)), "yyyy-mm-dd")</f>
        <v>1975-12-25</v>
      </c>
      <c r="F4908" s="1" t="str">
        <f t="shared" si="533"/>
        <v>19:00:00</v>
      </c>
      <c r="G4908" s="9" t="str">
        <f t="shared" si="534"/>
        <v>December</v>
      </c>
      <c r="H4908" s="5" t="str">
        <f t="shared" si="535"/>
        <v>1975</v>
      </c>
      <c r="I4908" s="1" t="s">
        <v>9977</v>
      </c>
      <c r="J4908" s="1" t="str">
        <f t="shared" si="536"/>
        <v xml:space="preserve">Vostok-2M </v>
      </c>
      <c r="K4908" s="1" t="str">
        <f t="shared" si="537"/>
        <v>Meteor nÂ°33</v>
      </c>
      <c r="L4908" s="1" t="s">
        <v>346</v>
      </c>
      <c r="M4908" s="1"/>
      <c r="N4908" s="1">
        <f t="shared" si="538"/>
        <v>0</v>
      </c>
      <c r="O4908" s="1" t="s">
        <v>9</v>
      </c>
    </row>
    <row r="4909" spans="1:15" x14ac:dyDescent="0.3">
      <c r="A4909" s="1" t="s">
        <v>6140</v>
      </c>
      <c r="B4909" s="1" t="s">
        <v>565</v>
      </c>
      <c r="C4909" s="1" t="str">
        <f t="shared" si="532"/>
        <v>Kazakhstan</v>
      </c>
      <c r="D4909" s="1" t="s">
        <v>9978</v>
      </c>
      <c r="E4909" s="7" t="str">
        <f>TEXT(DATE(MID(D4909, 13, 4), CHOOSE(MATCH( MID(D4909, 5, 3), {"Jan","Feb","Mar","Apr","May","Jun","Jul","Aug","Sep","Oct","Nov","Dec"}, 0), 1, 2, 3, 4, 5, 6, 7, 8, 9, 10, 11, 12), MID(D4909, 9, 2)), "yyyy-mm-dd")</f>
        <v>1975-12-22</v>
      </c>
      <c r="F4909" s="1" t="str">
        <f t="shared" si="533"/>
        <v>13:00:00</v>
      </c>
      <c r="G4909" s="9" t="str">
        <f t="shared" si="534"/>
        <v>December</v>
      </c>
      <c r="H4909" s="5" t="str">
        <f t="shared" si="535"/>
        <v>1975</v>
      </c>
      <c r="I4909" s="1" t="s">
        <v>9979</v>
      </c>
      <c r="J4909" s="1" t="str">
        <f t="shared" si="536"/>
        <v xml:space="preserve">Proton-K/Block-DM </v>
      </c>
      <c r="K4909" s="1" t="str">
        <f t="shared" si="537"/>
        <v>Raduga 1</v>
      </c>
      <c r="L4909" s="1" t="s">
        <v>346</v>
      </c>
      <c r="M4909" s="1"/>
      <c r="N4909" s="1">
        <f t="shared" si="538"/>
        <v>0</v>
      </c>
      <c r="O4909" s="1" t="s">
        <v>9</v>
      </c>
    </row>
    <row r="4910" spans="1:15" x14ac:dyDescent="0.3">
      <c r="A4910" s="1" t="s">
        <v>6140</v>
      </c>
      <c r="B4910" s="1" t="s">
        <v>130</v>
      </c>
      <c r="C4910" s="1" t="str">
        <f t="shared" si="532"/>
        <v>Kazakhstan</v>
      </c>
      <c r="D4910" s="1" t="s">
        <v>9980</v>
      </c>
      <c r="E4910" s="7" t="str">
        <f>TEXT(DATE(MID(D4910, 13, 4), CHOOSE(MATCH( MID(D4910, 5, 3), {"Jan","Feb","Mar","Apr","May","Jun","Jul","Aug","Sep","Oct","Nov","Dec"}, 0), 1, 2, 3, 4, 5, 6, 7, 8, 9, 10, 11, 12), MID(D4910, 9, 2)), "yyyy-mm-dd")</f>
        <v>1975-12-22</v>
      </c>
      <c r="F4910" s="1" t="str">
        <f t="shared" si="533"/>
        <v>02:08:00</v>
      </c>
      <c r="G4910" s="9" t="str">
        <f t="shared" si="534"/>
        <v>December</v>
      </c>
      <c r="H4910" s="5" t="str">
        <f t="shared" si="535"/>
        <v>1975</v>
      </c>
      <c r="I4910" s="1" t="s">
        <v>9981</v>
      </c>
      <c r="J4910" s="1" t="str">
        <f t="shared" si="536"/>
        <v xml:space="preserve">Molniya-M /Block SO-L </v>
      </c>
      <c r="K4910" s="1" t="str">
        <f t="shared" si="537"/>
        <v>Prognoz nÂ°4</v>
      </c>
      <c r="L4910" s="1" t="s">
        <v>346</v>
      </c>
      <c r="M4910" s="1"/>
      <c r="N4910" s="1">
        <f t="shared" si="538"/>
        <v>0</v>
      </c>
      <c r="O4910" s="1" t="s">
        <v>9</v>
      </c>
    </row>
    <row r="4911" spans="1:15" x14ac:dyDescent="0.3">
      <c r="A4911" s="1" t="s">
        <v>6140</v>
      </c>
      <c r="B4911" s="1" t="s">
        <v>3373</v>
      </c>
      <c r="C4911" s="1" t="str">
        <f t="shared" si="532"/>
        <v>Russia</v>
      </c>
      <c r="D4911" s="1" t="s">
        <v>9982</v>
      </c>
      <c r="E4911" s="7" t="str">
        <f>TEXT(DATE(MID(D4911, 13, 4), CHOOSE(MATCH( MID(D4911, 5, 3), {"Jan","Feb","Mar","Apr","May","Jun","Jul","Aug","Sep","Oct","Nov","Dec"}, 0), 1, 2, 3, 4, 5, 6, 7, 8, 9, 10, 11, 12), MID(D4911, 9, 2)), "yyyy-mm-dd")</f>
        <v>1975-12-19</v>
      </c>
      <c r="F4911" s="1" t="str">
        <f t="shared" si="533"/>
        <v>14:00:00</v>
      </c>
      <c r="G4911" s="9" t="str">
        <f t="shared" si="534"/>
        <v>December</v>
      </c>
      <c r="H4911" s="5" t="str">
        <f t="shared" si="535"/>
        <v>1975</v>
      </c>
      <c r="I4911" s="1" t="s">
        <v>9983</v>
      </c>
      <c r="J4911" s="1" t="str">
        <f t="shared" si="536"/>
        <v xml:space="preserve">Cosmos-3M </v>
      </c>
      <c r="K4911" s="1" t="str">
        <f t="shared" si="537"/>
        <v>DS-P1 satellite</v>
      </c>
      <c r="L4911" s="1" t="s">
        <v>346</v>
      </c>
      <c r="M4911" s="1"/>
      <c r="N4911" s="1">
        <f t="shared" si="538"/>
        <v>0</v>
      </c>
      <c r="O4911" s="1" t="s">
        <v>257</v>
      </c>
    </row>
    <row r="4912" spans="1:15" x14ac:dyDescent="0.3">
      <c r="A4912" s="1" t="s">
        <v>6140</v>
      </c>
      <c r="B4912" s="1" t="s">
        <v>212</v>
      </c>
      <c r="C4912" s="1" t="str">
        <f t="shared" si="532"/>
        <v>Russia</v>
      </c>
      <c r="D4912" s="1" t="s">
        <v>9984</v>
      </c>
      <c r="E4912" s="7" t="str">
        <f>TEXT(DATE(MID(D4912, 13, 4), CHOOSE(MATCH( MID(D4912, 5, 3), {"Jan","Feb","Mar","Apr","May","Jun","Jul","Aug","Sep","Oct","Nov","Dec"}, 0), 1, 2, 3, 4, 5, 6, 7, 8, 9, 10, 11, 12), MID(D4912, 9, 2)), "yyyy-mm-dd")</f>
        <v>1975-12-17</v>
      </c>
      <c r="F4912" s="1" t="str">
        <f t="shared" si="533"/>
        <v>11:06:00</v>
      </c>
      <c r="G4912" s="9" t="str">
        <f t="shared" si="534"/>
        <v>December</v>
      </c>
      <c r="H4912" s="5" t="str">
        <f t="shared" si="535"/>
        <v>1975</v>
      </c>
      <c r="I4912" s="1" t="s">
        <v>9985</v>
      </c>
      <c r="J4912" s="1" t="str">
        <f t="shared" si="536"/>
        <v xml:space="preserve">Molniya-M /Block ML </v>
      </c>
      <c r="K4912" s="1" t="str">
        <f t="shared" si="537"/>
        <v>Molniya-2 nÂ°55</v>
      </c>
      <c r="L4912" s="1" t="s">
        <v>346</v>
      </c>
      <c r="M4912" s="1"/>
      <c r="N4912" s="1">
        <f t="shared" si="538"/>
        <v>0</v>
      </c>
      <c r="O4912" s="1" t="s">
        <v>9</v>
      </c>
    </row>
    <row r="4913" spans="1:15" x14ac:dyDescent="0.3">
      <c r="A4913" s="1" t="s">
        <v>6140</v>
      </c>
      <c r="B4913" s="1" t="s">
        <v>130</v>
      </c>
      <c r="C4913" s="1" t="str">
        <f t="shared" si="532"/>
        <v>Kazakhstan</v>
      </c>
      <c r="D4913" s="1" t="s">
        <v>9986</v>
      </c>
      <c r="E4913" s="7" t="str">
        <f>TEXT(DATE(MID(D4913, 13, 4), CHOOSE(MATCH( MID(D4913, 5, 3), {"Jan","Feb","Mar","Apr","May","Jun","Jul","Aug","Sep","Oct","Nov","Dec"}, 0), 1, 2, 3, 4, 5, 6, 7, 8, 9, 10, 11, 12), MID(D4913, 9, 2)), "yyyy-mm-dd")</f>
        <v>1975-12-16</v>
      </c>
      <c r="F4913" s="1" t="str">
        <f t="shared" si="533"/>
        <v>09:50:00</v>
      </c>
      <c r="G4913" s="9" t="str">
        <f t="shared" si="534"/>
        <v>December</v>
      </c>
      <c r="H4913" s="5" t="str">
        <f t="shared" si="535"/>
        <v>1975</v>
      </c>
      <c r="I4913" s="1" t="s">
        <v>9987</v>
      </c>
      <c r="J4913" s="1" t="str">
        <f t="shared" si="536"/>
        <v xml:space="preserve">Voskhod </v>
      </c>
      <c r="K4913" s="1" t="str">
        <f t="shared" si="537"/>
        <v>Cosmos 786</v>
      </c>
      <c r="L4913" s="1" t="s">
        <v>346</v>
      </c>
      <c r="M4913" s="1"/>
      <c r="N4913" s="1">
        <f t="shared" si="538"/>
        <v>0</v>
      </c>
      <c r="O4913" s="1" t="s">
        <v>9</v>
      </c>
    </row>
    <row r="4914" spans="1:15" x14ac:dyDescent="0.3">
      <c r="A4914" s="1" t="s">
        <v>14</v>
      </c>
      <c r="B4914" s="1" t="s">
        <v>5301</v>
      </c>
      <c r="C4914" s="1" t="str">
        <f t="shared" si="532"/>
        <v>China</v>
      </c>
      <c r="D4914" s="1" t="s">
        <v>9988</v>
      </c>
      <c r="E4914" s="7" t="str">
        <f>TEXT(DATE(MID(D4914, 13, 4), CHOOSE(MATCH( MID(D4914, 5, 3), {"Jan","Feb","Mar","Apr","May","Jun","Jul","Aug","Sep","Oct","Nov","Dec"}, 0), 1, 2, 3, 4, 5, 6, 7, 8, 9, 10, 11, 12), MID(D4914, 9, 2)), "yyyy-mm-dd")</f>
        <v>1975-12-16</v>
      </c>
      <c r="F4914" s="1" t="str">
        <f t="shared" si="533"/>
        <v>09:21:00</v>
      </c>
      <c r="G4914" s="9" t="str">
        <f t="shared" si="534"/>
        <v>December</v>
      </c>
      <c r="H4914" s="5" t="str">
        <f t="shared" si="535"/>
        <v>1975</v>
      </c>
      <c r="I4914" s="1" t="s">
        <v>9989</v>
      </c>
      <c r="J4914" s="1" t="str">
        <f t="shared" si="536"/>
        <v xml:space="preserve">Feng Bao 1 </v>
      </c>
      <c r="K4914" s="1" t="str">
        <f t="shared" si="537"/>
        <v>JSSW-4</v>
      </c>
      <c r="L4914" s="1" t="s">
        <v>346</v>
      </c>
      <c r="M4914" s="1"/>
      <c r="N4914" s="1">
        <f t="shared" si="538"/>
        <v>0</v>
      </c>
      <c r="O4914" s="1" t="s">
        <v>9</v>
      </c>
    </row>
    <row r="4915" spans="1:15" x14ac:dyDescent="0.3">
      <c r="A4915" s="1" t="s">
        <v>5603</v>
      </c>
      <c r="B4915" s="1" t="s">
        <v>11</v>
      </c>
      <c r="C4915" s="1" t="str">
        <f t="shared" si="532"/>
        <v>USA</v>
      </c>
      <c r="D4915" s="1" t="s">
        <v>9990</v>
      </c>
      <c r="E4915" s="7" t="str">
        <f>TEXT(DATE(MID(D4915, 13, 4), CHOOSE(MATCH( MID(D4915, 5, 3), {"Jan","Feb","Mar","Apr","May","Jun","Jul","Aug","Sep","Oct","Nov","Dec"}, 0), 1, 2, 3, 4, 5, 6, 7, 8, 9, 10, 11, 12), MID(D4915, 9, 2)), "yyyy-mm-dd")</f>
        <v>1975-12-14</v>
      </c>
      <c r="F4915" s="1" t="str">
        <f t="shared" si="533"/>
        <v>05:15:00</v>
      </c>
      <c r="G4915" s="9" t="str">
        <f t="shared" si="534"/>
        <v>December</v>
      </c>
      <c r="H4915" s="5" t="str">
        <f t="shared" si="535"/>
        <v>1975</v>
      </c>
      <c r="I4915" s="1" t="s">
        <v>9991</v>
      </c>
      <c r="J4915" s="1" t="str">
        <f t="shared" si="536"/>
        <v xml:space="preserve">Titan III(23)C </v>
      </c>
      <c r="K4915" s="1" t="str">
        <f t="shared" si="537"/>
        <v>DSP-5</v>
      </c>
      <c r="L4915" s="1" t="s">
        <v>346</v>
      </c>
      <c r="M4915" s="1"/>
      <c r="N4915" s="1">
        <f t="shared" si="538"/>
        <v>0</v>
      </c>
      <c r="O4915" s="1" t="s">
        <v>9</v>
      </c>
    </row>
    <row r="4916" spans="1:15" x14ac:dyDescent="0.3">
      <c r="A4916" s="1" t="s">
        <v>5722</v>
      </c>
      <c r="B4916" s="1" t="s">
        <v>3478</v>
      </c>
      <c r="C4916" s="1" t="str">
        <f t="shared" si="532"/>
        <v>USA</v>
      </c>
      <c r="D4916" s="1" t="s">
        <v>9992</v>
      </c>
      <c r="E4916" s="7" t="str">
        <f>TEXT(DATE(MID(D4916, 13, 4), CHOOSE(MATCH( MID(D4916, 5, 3), {"Jan","Feb","Mar","Apr","May","Jun","Jul","Aug","Sep","Oct","Nov","Dec"}, 0), 1, 2, 3, 4, 5, 6, 7, 8, 9, 10, 11, 12), MID(D4916, 9, 2)), "yyyy-mm-dd")</f>
        <v>1975-12-13</v>
      </c>
      <c r="F4916" s="1" t="str">
        <f t="shared" si="533"/>
        <v>01:56:00</v>
      </c>
      <c r="G4916" s="9" t="str">
        <f t="shared" si="534"/>
        <v>December</v>
      </c>
      <c r="H4916" s="5" t="str">
        <f t="shared" si="535"/>
        <v>1975</v>
      </c>
      <c r="I4916" s="1" t="s">
        <v>9993</v>
      </c>
      <c r="J4916" s="1" t="str">
        <f t="shared" si="536"/>
        <v xml:space="preserve">Delta 3914 </v>
      </c>
      <c r="K4916" s="1" t="str">
        <f t="shared" si="537"/>
        <v>Satcom-1</v>
      </c>
      <c r="L4916" s="1" t="s">
        <v>346</v>
      </c>
      <c r="M4916" s="1"/>
      <c r="N4916" s="1">
        <f t="shared" si="538"/>
        <v>0</v>
      </c>
      <c r="O4916" s="1" t="s">
        <v>9</v>
      </c>
    </row>
    <row r="4917" spans="1:15" x14ac:dyDescent="0.3">
      <c r="A4917" s="1" t="s">
        <v>6140</v>
      </c>
      <c r="B4917" s="1" t="s">
        <v>6795</v>
      </c>
      <c r="C4917" s="1" t="str">
        <f t="shared" si="532"/>
        <v>Kazakhstan</v>
      </c>
      <c r="D4917" s="1" t="s">
        <v>9994</v>
      </c>
      <c r="E4917" s="7" t="str">
        <f>TEXT(DATE(MID(D4917, 13, 4), CHOOSE(MATCH( MID(D4917, 5, 3), {"Jan","Feb","Mar","Apr","May","Jun","Jul","Aug","Sep","Oct","Nov","Dec"}, 0), 1, 2, 3, 4, 5, 6, 7, 8, 9, 10, 11, 12), MID(D4917, 9, 2)), "yyyy-mm-dd")</f>
        <v>1975-12-12</v>
      </c>
      <c r="F4917" s="1" t="str">
        <f t="shared" si="533"/>
        <v>12:45:00</v>
      </c>
      <c r="G4917" s="9" t="str">
        <f t="shared" si="534"/>
        <v>December</v>
      </c>
      <c r="H4917" s="5" t="str">
        <f t="shared" si="535"/>
        <v>1975</v>
      </c>
      <c r="I4917" s="1" t="s">
        <v>9995</v>
      </c>
      <c r="J4917" s="1" t="str">
        <f t="shared" si="536"/>
        <v xml:space="preserve">Tsyklon-2 </v>
      </c>
      <c r="K4917" s="1" t="str">
        <f t="shared" si="537"/>
        <v>Cosmos 785</v>
      </c>
      <c r="L4917" s="1" t="s">
        <v>346</v>
      </c>
      <c r="M4917" s="1"/>
      <c r="N4917" s="1">
        <f t="shared" si="538"/>
        <v>0</v>
      </c>
      <c r="O4917" s="1" t="s">
        <v>9</v>
      </c>
    </row>
    <row r="4918" spans="1:15" x14ac:dyDescent="0.3">
      <c r="A4918" s="1" t="s">
        <v>6140</v>
      </c>
      <c r="B4918" s="1" t="s">
        <v>3373</v>
      </c>
      <c r="C4918" s="1" t="str">
        <f t="shared" si="532"/>
        <v>Russia</v>
      </c>
      <c r="D4918" s="1" t="s">
        <v>9996</v>
      </c>
      <c r="E4918" s="7" t="str">
        <f>TEXT(DATE(MID(D4918, 13, 4), CHOOSE(MATCH( MID(D4918, 5, 3), {"Jan","Feb","Mar","Apr","May","Jun","Jul","Aug","Sep","Oct","Nov","Dec"}, 0), 1, 2, 3, 4, 5, 6, 7, 8, 9, 10, 11, 12), MID(D4918, 9, 2)), "yyyy-mm-dd")</f>
        <v>1975-12-11</v>
      </c>
      <c r="F4918" s="1" t="str">
        <f t="shared" si="533"/>
        <v>17:00:00</v>
      </c>
      <c r="G4918" s="9" t="str">
        <f t="shared" si="534"/>
        <v>December</v>
      </c>
      <c r="H4918" s="5" t="str">
        <f t="shared" si="535"/>
        <v>1975</v>
      </c>
      <c r="I4918" s="1" t="s">
        <v>9997</v>
      </c>
      <c r="J4918" s="1" t="str">
        <f t="shared" si="536"/>
        <v xml:space="preserve">Cosmos-3M </v>
      </c>
      <c r="K4918" s="1" t="str">
        <f t="shared" si="537"/>
        <v>Intercosmos 14</v>
      </c>
      <c r="L4918" s="1" t="s">
        <v>346</v>
      </c>
      <c r="M4918" s="1"/>
      <c r="N4918" s="1">
        <f t="shared" si="538"/>
        <v>0</v>
      </c>
      <c r="O4918" s="1" t="s">
        <v>9</v>
      </c>
    </row>
    <row r="4919" spans="1:15" x14ac:dyDescent="0.3">
      <c r="A4919" s="1" t="s">
        <v>5722</v>
      </c>
      <c r="B4919" s="1" t="s">
        <v>5723</v>
      </c>
      <c r="C4919" s="1" t="str">
        <f t="shared" si="532"/>
        <v>USA</v>
      </c>
      <c r="D4919" s="1" t="s">
        <v>9998</v>
      </c>
      <c r="E4919" s="7" t="str">
        <f>TEXT(DATE(MID(D4919, 13, 4), CHOOSE(MATCH( MID(D4919, 5, 3), {"Jan","Feb","Mar","Apr","May","Jun","Jul","Aug","Sep","Oct","Nov","Dec"}, 0), 1, 2, 3, 4, 5, 6, 7, 8, 9, 10, 11, 12), MID(D4919, 9, 2)), "yyyy-mm-dd")</f>
        <v>1975-12-06</v>
      </c>
      <c r="F4919" s="1" t="str">
        <f t="shared" si="533"/>
        <v>03:35:00</v>
      </c>
      <c r="G4919" s="9" t="str">
        <f t="shared" si="534"/>
        <v>December</v>
      </c>
      <c r="H4919" s="5" t="str">
        <f t="shared" si="535"/>
        <v>1975</v>
      </c>
      <c r="I4919" s="1" t="s">
        <v>9999</v>
      </c>
      <c r="J4919" s="1" t="str">
        <f t="shared" si="536"/>
        <v xml:space="preserve">Scout F1 </v>
      </c>
      <c r="K4919" s="1" t="str">
        <f t="shared" si="537"/>
        <v>DAD Explorer A &amp; B</v>
      </c>
      <c r="L4919" s="1" t="s">
        <v>346</v>
      </c>
      <c r="M4919" s="1"/>
      <c r="N4919" s="1">
        <f t="shared" si="538"/>
        <v>0</v>
      </c>
      <c r="O4919" s="1" t="s">
        <v>9</v>
      </c>
    </row>
    <row r="4920" spans="1:15" x14ac:dyDescent="0.3">
      <c r="A4920" s="1" t="s">
        <v>5603</v>
      </c>
      <c r="B4920" s="1" t="s">
        <v>27</v>
      </c>
      <c r="C4920" s="1" t="str">
        <f t="shared" si="532"/>
        <v>USA</v>
      </c>
      <c r="D4920" s="1" t="s">
        <v>10000</v>
      </c>
      <c r="E4920" s="7" t="str">
        <f>TEXT(DATE(MID(D4920, 13, 4), CHOOSE(MATCH( MID(D4920, 5, 3), {"Jan","Feb","Mar","Apr","May","Jun","Jul","Aug","Sep","Oct","Nov","Dec"}, 0), 1, 2, 3, 4, 5, 6, 7, 8, 9, 10, 11, 12), MID(D4920, 9, 2)), "yyyy-mm-dd")</f>
        <v>1975-12-04</v>
      </c>
      <c r="F4920" s="1" t="str">
        <f t="shared" si="533"/>
        <v>20:38:00</v>
      </c>
      <c r="G4920" s="9" t="str">
        <f t="shared" si="534"/>
        <v>December</v>
      </c>
      <c r="H4920" s="5" t="str">
        <f t="shared" si="535"/>
        <v>1975</v>
      </c>
      <c r="I4920" s="1" t="s">
        <v>10001</v>
      </c>
      <c r="J4920" s="1" t="str">
        <f t="shared" si="536"/>
        <v xml:space="preserve">Titan IIID </v>
      </c>
      <c r="K4920" s="1" t="str">
        <f t="shared" si="537"/>
        <v>KH9-11 &amp; S3</v>
      </c>
      <c r="L4920" s="1" t="s">
        <v>346</v>
      </c>
      <c r="M4920" s="1"/>
      <c r="N4920" s="1">
        <f t="shared" si="538"/>
        <v>0</v>
      </c>
      <c r="O4920" s="1" t="s">
        <v>9</v>
      </c>
    </row>
    <row r="4921" spans="1:15" x14ac:dyDescent="0.3">
      <c r="A4921" s="1" t="s">
        <v>6140</v>
      </c>
      <c r="B4921" s="1" t="s">
        <v>212</v>
      </c>
      <c r="C4921" s="1" t="str">
        <f t="shared" si="532"/>
        <v>Russia</v>
      </c>
      <c r="D4921" s="1" t="s">
        <v>10002</v>
      </c>
      <c r="E4921" s="7" t="str">
        <f>TEXT(DATE(MID(D4921, 13, 4), CHOOSE(MATCH( MID(D4921, 5, 3), {"Jan","Feb","Mar","Apr","May","Jun","Jul","Aug","Sep","Oct","Nov","Dec"}, 0), 1, 2, 3, 4, 5, 6, 7, 8, 9, 10, 11, 12), MID(D4921, 9, 2)), "yyyy-mm-dd")</f>
        <v>1975-12-03</v>
      </c>
      <c r="F4921" s="1" t="str">
        <f t="shared" si="533"/>
        <v>10:00:00</v>
      </c>
      <c r="G4921" s="9" t="str">
        <f t="shared" si="534"/>
        <v>December</v>
      </c>
      <c r="H4921" s="5" t="str">
        <f t="shared" si="535"/>
        <v>1975</v>
      </c>
      <c r="I4921" s="1" t="s">
        <v>10003</v>
      </c>
      <c r="J4921" s="1" t="str">
        <f t="shared" si="536"/>
        <v xml:space="preserve">Voskhod </v>
      </c>
      <c r="K4921" s="1" t="str">
        <f t="shared" si="537"/>
        <v>Cosmos 784</v>
      </c>
      <c r="L4921" s="1" t="s">
        <v>346</v>
      </c>
      <c r="M4921" s="1"/>
      <c r="N4921" s="1">
        <f t="shared" si="538"/>
        <v>0</v>
      </c>
      <c r="O4921" s="1" t="s">
        <v>9</v>
      </c>
    </row>
    <row r="4922" spans="1:15" x14ac:dyDescent="0.3">
      <c r="A4922" s="1" t="s">
        <v>6140</v>
      </c>
      <c r="B4922" s="1" t="s">
        <v>3373</v>
      </c>
      <c r="C4922" s="1" t="str">
        <f t="shared" si="532"/>
        <v>Russia</v>
      </c>
      <c r="D4922" s="1" t="s">
        <v>10004</v>
      </c>
      <c r="E4922" s="7" t="str">
        <f>TEXT(DATE(MID(D4922, 13, 4), CHOOSE(MATCH( MID(D4922, 5, 3), {"Jan","Feb","Mar","Apr","May","Jun","Jul","Aug","Sep","Oct","Nov","Dec"}, 0), 1, 2, 3, 4, 5, 6, 7, 8, 9, 10, 11, 12), MID(D4922, 9, 2)), "yyyy-mm-dd")</f>
        <v>1975-11-28</v>
      </c>
      <c r="F4922" s="1" t="str">
        <f t="shared" si="533"/>
        <v>00:10:00</v>
      </c>
      <c r="G4922" s="9" t="str">
        <f t="shared" si="534"/>
        <v>November</v>
      </c>
      <c r="H4922" s="5" t="str">
        <f t="shared" si="535"/>
        <v>1975</v>
      </c>
      <c r="I4922" s="1" t="s">
        <v>10005</v>
      </c>
      <c r="J4922" s="1" t="str">
        <f t="shared" si="536"/>
        <v xml:space="preserve">Cosmos-3M </v>
      </c>
      <c r="K4922" s="1" t="str">
        <f t="shared" si="537"/>
        <v>Cosmos 783</v>
      </c>
      <c r="L4922" s="1" t="s">
        <v>346</v>
      </c>
      <c r="M4922" s="1"/>
      <c r="N4922" s="1">
        <f t="shared" si="538"/>
        <v>0</v>
      </c>
      <c r="O4922" s="1" t="s">
        <v>9</v>
      </c>
    </row>
    <row r="4923" spans="1:15" x14ac:dyDescent="0.3">
      <c r="A4923" s="1" t="s">
        <v>14</v>
      </c>
      <c r="B4923" s="1" t="s">
        <v>5301</v>
      </c>
      <c r="C4923" s="1" t="str">
        <f t="shared" si="532"/>
        <v>China</v>
      </c>
      <c r="D4923" s="1" t="s">
        <v>10006</v>
      </c>
      <c r="E4923" s="7" t="str">
        <f>TEXT(DATE(MID(D4923, 13, 4), CHOOSE(MATCH( MID(D4923, 5, 3), {"Jan","Feb","Mar","Apr","May","Jun","Jul","Aug","Sep","Oct","Nov","Dec"}, 0), 1, 2, 3, 4, 5, 6, 7, 8, 9, 10, 11, 12), MID(D4923, 9, 2)), "yyyy-mm-dd")</f>
        <v>1975-11-26</v>
      </c>
      <c r="F4923" s="1" t="str">
        <f t="shared" si="533"/>
        <v>03:27:00</v>
      </c>
      <c r="G4923" s="9" t="str">
        <f t="shared" si="534"/>
        <v>November</v>
      </c>
      <c r="H4923" s="5" t="str">
        <f t="shared" si="535"/>
        <v>1975</v>
      </c>
      <c r="I4923" s="1" t="s">
        <v>10007</v>
      </c>
      <c r="J4923" s="1" t="str">
        <f t="shared" si="536"/>
        <v xml:space="preserve">Long March 2 </v>
      </c>
      <c r="K4923" s="1" t="str">
        <f t="shared" si="537"/>
        <v>FSW-0 1</v>
      </c>
      <c r="L4923" s="1" t="s">
        <v>346</v>
      </c>
      <c r="M4923" s="1"/>
      <c r="N4923" s="1">
        <f t="shared" si="538"/>
        <v>0</v>
      </c>
      <c r="O4923" s="1" t="s">
        <v>9</v>
      </c>
    </row>
    <row r="4924" spans="1:15" x14ac:dyDescent="0.3">
      <c r="A4924" s="1" t="s">
        <v>6140</v>
      </c>
      <c r="B4924" s="1" t="s">
        <v>212</v>
      </c>
      <c r="C4924" s="1" t="str">
        <f t="shared" si="532"/>
        <v>Russia</v>
      </c>
      <c r="D4924" s="1" t="s">
        <v>10008</v>
      </c>
      <c r="E4924" s="7" t="str">
        <f>TEXT(DATE(MID(D4924, 13, 4), CHOOSE(MATCH( MID(D4924, 5, 3), {"Jan","Feb","Mar","Apr","May","Jun","Jul","Aug","Sep","Oct","Nov","Dec"}, 0), 1, 2, 3, 4, 5, 6, 7, 8, 9, 10, 11, 12), MID(D4924, 9, 2)), "yyyy-mm-dd")</f>
        <v>1975-11-25</v>
      </c>
      <c r="F4924" s="1" t="str">
        <f t="shared" si="533"/>
        <v>17:00:00</v>
      </c>
      <c r="G4924" s="9" t="str">
        <f t="shared" si="534"/>
        <v>November</v>
      </c>
      <c r="H4924" s="5" t="str">
        <f t="shared" si="535"/>
        <v>1975</v>
      </c>
      <c r="I4924" s="1" t="s">
        <v>10009</v>
      </c>
      <c r="J4924" s="1" t="str">
        <f t="shared" si="536"/>
        <v xml:space="preserve">Soyuz U </v>
      </c>
      <c r="K4924" s="1" t="str">
        <f t="shared" si="537"/>
        <v>Cosmos 782</v>
      </c>
      <c r="L4924" s="1" t="s">
        <v>346</v>
      </c>
      <c r="M4924" s="1">
        <v>20</v>
      </c>
      <c r="N4924" s="1">
        <f t="shared" si="538"/>
        <v>1660</v>
      </c>
      <c r="O4924" s="1" t="s">
        <v>9</v>
      </c>
    </row>
    <row r="4925" spans="1:15" x14ac:dyDescent="0.3">
      <c r="A4925" s="1" t="s">
        <v>6140</v>
      </c>
      <c r="B4925" s="1" t="s">
        <v>3373</v>
      </c>
      <c r="C4925" s="1" t="str">
        <f t="shared" si="532"/>
        <v>Russia</v>
      </c>
      <c r="D4925" s="1" t="s">
        <v>10010</v>
      </c>
      <c r="E4925" s="7" t="str">
        <f>TEXT(DATE(MID(D4925, 13, 4), CHOOSE(MATCH( MID(D4925, 5, 3), {"Jan","Feb","Mar","Apr","May","Jun","Jul","Aug","Sep","Oct","Nov","Dec"}, 0), 1, 2, 3, 4, 5, 6, 7, 8, 9, 10, 11, 12), MID(D4925, 9, 2)), "yyyy-mm-dd")</f>
        <v>1975-11-21</v>
      </c>
      <c r="F4925" s="1" t="str">
        <f t="shared" si="533"/>
        <v>17:11:00</v>
      </c>
      <c r="G4925" s="9" t="str">
        <f t="shared" si="534"/>
        <v>November</v>
      </c>
      <c r="H4925" s="5" t="str">
        <f t="shared" si="535"/>
        <v>1975</v>
      </c>
      <c r="I4925" s="1" t="s">
        <v>10011</v>
      </c>
      <c r="J4925" s="1" t="str">
        <f t="shared" si="536"/>
        <v xml:space="preserve">Cosmos-3M </v>
      </c>
      <c r="K4925" s="1" t="str">
        <f t="shared" si="537"/>
        <v>Cosmos 781</v>
      </c>
      <c r="L4925" s="1" t="s">
        <v>346</v>
      </c>
      <c r="M4925" s="1"/>
      <c r="N4925" s="1">
        <f t="shared" si="538"/>
        <v>0</v>
      </c>
      <c r="O4925" s="1" t="s">
        <v>9</v>
      </c>
    </row>
    <row r="4926" spans="1:15" x14ac:dyDescent="0.3">
      <c r="A4926" s="1" t="s">
        <v>6140</v>
      </c>
      <c r="B4926" s="1" t="s">
        <v>130</v>
      </c>
      <c r="C4926" s="1" t="str">
        <f t="shared" si="532"/>
        <v>Kazakhstan</v>
      </c>
      <c r="D4926" s="1" t="s">
        <v>10012</v>
      </c>
      <c r="E4926" s="7" t="str">
        <f>TEXT(DATE(MID(D4926, 13, 4), CHOOSE(MATCH( MID(D4926, 5, 3), {"Jan","Feb","Mar","Apr","May","Jun","Jul","Aug","Sep","Oct","Nov","Dec"}, 0), 1, 2, 3, 4, 5, 6, 7, 8, 9, 10, 11, 12), MID(D4926, 9, 2)), "yyyy-mm-dd")</f>
        <v>1975-11-21</v>
      </c>
      <c r="F4926" s="1" t="str">
        <f t="shared" si="533"/>
        <v>09:20:00</v>
      </c>
      <c r="G4926" s="9" t="str">
        <f t="shared" si="534"/>
        <v>November</v>
      </c>
      <c r="H4926" s="5" t="str">
        <f t="shared" si="535"/>
        <v>1975</v>
      </c>
      <c r="I4926" s="1" t="s">
        <v>10013</v>
      </c>
      <c r="J4926" s="1" t="str">
        <f t="shared" si="536"/>
        <v xml:space="preserve">Voskhod </v>
      </c>
      <c r="K4926" s="1" t="str">
        <f t="shared" si="537"/>
        <v>Cosmos 780</v>
      </c>
      <c r="L4926" s="1" t="s">
        <v>346</v>
      </c>
      <c r="M4926" s="1"/>
      <c r="N4926" s="1">
        <f t="shared" si="538"/>
        <v>0</v>
      </c>
      <c r="O4926" s="1" t="s">
        <v>9</v>
      </c>
    </row>
    <row r="4927" spans="1:15" x14ac:dyDescent="0.3">
      <c r="A4927" s="1" t="s">
        <v>5722</v>
      </c>
      <c r="B4927" s="1" t="s">
        <v>3160</v>
      </c>
      <c r="C4927" s="1" t="str">
        <f t="shared" si="532"/>
        <v>USA</v>
      </c>
      <c r="D4927" s="1" t="s">
        <v>10014</v>
      </c>
      <c r="E4927" s="7" t="str">
        <f>TEXT(DATE(MID(D4927, 13, 4), CHOOSE(MATCH( MID(D4927, 5, 3), {"Jan","Feb","Mar","Apr","May","Jun","Jul","Aug","Sep","Oct","Nov","Dec"}, 0), 1, 2, 3, 4, 5, 6, 7, 8, 9, 10, 11, 12), MID(D4927, 9, 2)), "yyyy-mm-dd")</f>
        <v>1975-11-20</v>
      </c>
      <c r="F4927" s="1" t="str">
        <f t="shared" si="533"/>
        <v>02:06:00</v>
      </c>
      <c r="G4927" s="9" t="str">
        <f t="shared" si="534"/>
        <v>November</v>
      </c>
      <c r="H4927" s="5" t="str">
        <f t="shared" si="535"/>
        <v>1975</v>
      </c>
      <c r="I4927" s="1" t="s">
        <v>10015</v>
      </c>
      <c r="J4927" s="1" t="str">
        <f t="shared" si="536"/>
        <v xml:space="preserve">Delta 2910 </v>
      </c>
      <c r="K4927" s="1" t="str">
        <f t="shared" si="537"/>
        <v>Explorer 55 (AE-E)</v>
      </c>
      <c r="L4927" s="1" t="s">
        <v>346</v>
      </c>
      <c r="M4927" s="1"/>
      <c r="N4927" s="1">
        <f t="shared" si="538"/>
        <v>0</v>
      </c>
      <c r="O4927" s="1" t="s">
        <v>9</v>
      </c>
    </row>
    <row r="4928" spans="1:15" x14ac:dyDescent="0.3">
      <c r="A4928" s="1" t="s">
        <v>6140</v>
      </c>
      <c r="B4928" s="1" t="s">
        <v>1630</v>
      </c>
      <c r="C4928" s="1" t="str">
        <f t="shared" si="532"/>
        <v>Kazakhstan</v>
      </c>
      <c r="D4928" s="1" t="s">
        <v>10016</v>
      </c>
      <c r="E4928" s="7" t="str">
        <f>TEXT(DATE(MID(D4928, 13, 4), CHOOSE(MATCH( MID(D4928, 5, 3), {"Jan","Feb","Mar","Apr","May","Jun","Jul","Aug","Sep","Oct","Nov","Dec"}, 0), 1, 2, 3, 4, 5, 6, 7, 8, 9, 10, 11, 12), MID(D4928, 9, 2)), "yyyy-mm-dd")</f>
        <v>1975-11-17</v>
      </c>
      <c r="F4928" s="1" t="str">
        <f t="shared" si="533"/>
        <v>14:36:00</v>
      </c>
      <c r="G4928" s="9" t="str">
        <f t="shared" si="534"/>
        <v>November</v>
      </c>
      <c r="H4928" s="5" t="str">
        <f t="shared" si="535"/>
        <v>1975</v>
      </c>
      <c r="I4928" s="1" t="s">
        <v>10017</v>
      </c>
      <c r="J4928" s="1" t="str">
        <f t="shared" si="536"/>
        <v xml:space="preserve">Soyuz U </v>
      </c>
      <c r="K4928" s="1" t="str">
        <f t="shared" si="537"/>
        <v>Soyuz 20</v>
      </c>
      <c r="L4928" s="1" t="s">
        <v>346</v>
      </c>
      <c r="M4928" s="1">
        <v>20</v>
      </c>
      <c r="N4928" s="1">
        <f t="shared" si="538"/>
        <v>1660</v>
      </c>
      <c r="O4928" s="1" t="s">
        <v>9</v>
      </c>
    </row>
    <row r="4929" spans="1:15" x14ac:dyDescent="0.3">
      <c r="A4929" s="1" t="s">
        <v>6140</v>
      </c>
      <c r="B4929" s="1" t="s">
        <v>212</v>
      </c>
      <c r="C4929" s="1" t="str">
        <f t="shared" si="532"/>
        <v>Russia</v>
      </c>
      <c r="D4929" s="1" t="s">
        <v>10018</v>
      </c>
      <c r="E4929" s="7" t="str">
        <f>TEXT(DATE(MID(D4929, 13, 4), CHOOSE(MATCH( MID(D4929, 5, 3), {"Jan","Feb","Mar","Apr","May","Jun","Jul","Aug","Sep","Oct","Nov","Dec"}, 0), 1, 2, 3, 4, 5, 6, 7, 8, 9, 10, 11, 12), MID(D4929, 9, 2)), "yyyy-mm-dd")</f>
        <v>1975-11-14</v>
      </c>
      <c r="F4929" s="1" t="str">
        <f t="shared" si="533"/>
        <v>19:13:00</v>
      </c>
      <c r="G4929" s="9" t="str">
        <f t="shared" si="534"/>
        <v>November</v>
      </c>
      <c r="H4929" s="5" t="str">
        <f t="shared" si="535"/>
        <v>1975</v>
      </c>
      <c r="I4929" s="1" t="s">
        <v>10019</v>
      </c>
      <c r="J4929" s="1" t="str">
        <f t="shared" si="536"/>
        <v xml:space="preserve">Molniya-M /Block ML </v>
      </c>
      <c r="K4929" s="1" t="str">
        <f t="shared" si="537"/>
        <v>Molniya-3 nÂ°54</v>
      </c>
      <c r="L4929" s="1" t="s">
        <v>346</v>
      </c>
      <c r="M4929" s="1"/>
      <c r="N4929" s="1">
        <f t="shared" si="538"/>
        <v>0</v>
      </c>
      <c r="O4929" s="1" t="s">
        <v>9</v>
      </c>
    </row>
    <row r="4930" spans="1:15" x14ac:dyDescent="0.3">
      <c r="A4930" s="1" t="s">
        <v>6140</v>
      </c>
      <c r="B4930" s="1" t="s">
        <v>212</v>
      </c>
      <c r="C4930" s="1" t="str">
        <f t="shared" ref="C4930:C4993" si="539">TRIM(MID(B4930, FIND("|", SUBSTITUTE(B4930, ",", "|", LEN(B4930) - LEN(SUBSTITUTE(B4930,",", "" )))) + 1, LEN(B4930)))</f>
        <v>Russia</v>
      </c>
      <c r="D4930" s="1" t="s">
        <v>10020</v>
      </c>
      <c r="E4930" s="7" t="str">
        <f>TEXT(DATE(MID(D4930, 13, 4), CHOOSE(MATCH( MID(D4930, 5, 3), {"Jan","Feb","Mar","Apr","May","Jun","Jul","Aug","Sep","Oct","Nov","Dec"}, 0), 1, 2, 3, 4, 5, 6, 7, 8, 9, 10, 11, 12), MID(D4930, 9, 2)), "yyyy-mm-dd")</f>
        <v>1975-11-04</v>
      </c>
      <c r="F4930" s="1" t="str">
        <f t="shared" ref="F4930:F4993" si="540">IF(ISNUMBER(FIND(":", D4930)), MID(D4930, FIND(":", D4930)-2, 5) &amp; ":00", "00:00:00")</f>
        <v>15:19:00</v>
      </c>
      <c r="G4930" s="9" t="str">
        <f t="shared" ref="G4930:G4993" si="541">TEXT(E4930, "mmmm")</f>
        <v>November</v>
      </c>
      <c r="H4930" s="5" t="str">
        <f t="shared" ref="H4930:H4993" si="542">TEXT(E4930, "yyyy")</f>
        <v>1975</v>
      </c>
      <c r="I4930" s="1" t="s">
        <v>10021</v>
      </c>
      <c r="J4930" s="1" t="str">
        <f t="shared" ref="J4930:J4993" si="543">LEFT(I4930, FIND("|", I4930) - 1)</f>
        <v xml:space="preserve">Voskhod </v>
      </c>
      <c r="K4930" s="1" t="str">
        <f t="shared" ref="K4930:K4993" si="544">MID(I4930, FIND("|", I4930) + 2, LEN(I4930))</f>
        <v>Cosmos 779</v>
      </c>
      <c r="L4930" s="1" t="s">
        <v>346</v>
      </c>
      <c r="M4930" s="1"/>
      <c r="N4930" s="1">
        <f t="shared" si="538"/>
        <v>0</v>
      </c>
      <c r="O4930" s="1" t="s">
        <v>9</v>
      </c>
    </row>
    <row r="4931" spans="1:15" x14ac:dyDescent="0.3">
      <c r="A4931" s="1" t="s">
        <v>6140</v>
      </c>
      <c r="B4931" s="1" t="s">
        <v>3373</v>
      </c>
      <c r="C4931" s="1" t="str">
        <f t="shared" si="539"/>
        <v>Russia</v>
      </c>
      <c r="D4931" s="1" t="s">
        <v>10022</v>
      </c>
      <c r="E4931" s="7" t="str">
        <f>TEXT(DATE(MID(D4931, 13, 4), CHOOSE(MATCH( MID(D4931, 5, 3), {"Jan","Feb","Mar","Apr","May","Jun","Jul","Aug","Sep","Oct","Nov","Dec"}, 0), 1, 2, 3, 4, 5, 6, 7, 8, 9, 10, 11, 12), MID(D4931, 9, 2)), "yyyy-mm-dd")</f>
        <v>1975-11-04</v>
      </c>
      <c r="F4931" s="1" t="str">
        <f t="shared" si="540"/>
        <v>10:12:00</v>
      </c>
      <c r="G4931" s="9" t="str">
        <f t="shared" si="541"/>
        <v>November</v>
      </c>
      <c r="H4931" s="5" t="str">
        <f t="shared" si="542"/>
        <v>1975</v>
      </c>
      <c r="I4931" s="1" t="s">
        <v>10023</v>
      </c>
      <c r="J4931" s="1" t="str">
        <f t="shared" si="543"/>
        <v xml:space="preserve">Cosmos-3M </v>
      </c>
      <c r="K4931" s="1" t="str">
        <f t="shared" si="544"/>
        <v>Cosmos 778</v>
      </c>
      <c r="L4931" s="1" t="s">
        <v>346</v>
      </c>
      <c r="M4931" s="1"/>
      <c r="N4931" s="1">
        <f t="shared" ref="N4931:N4994" si="545">M4931 * 83</f>
        <v>0</v>
      </c>
      <c r="O4931" s="1" t="s">
        <v>9</v>
      </c>
    </row>
    <row r="4932" spans="1:15" x14ac:dyDescent="0.3">
      <c r="A4932" s="1" t="s">
        <v>6140</v>
      </c>
      <c r="B4932" s="1" t="s">
        <v>3926</v>
      </c>
      <c r="C4932" s="1" t="str">
        <f t="shared" si="539"/>
        <v>Kazakhstan</v>
      </c>
      <c r="D4932" s="1" t="s">
        <v>10024</v>
      </c>
      <c r="E4932" s="7" t="str">
        <f>TEXT(DATE(MID(D4932, 13, 4), CHOOSE(MATCH( MID(D4932, 5, 3), {"Jan","Feb","Mar","Apr","May","Jun","Jul","Aug","Sep","Oct","Nov","Dec"}, 0), 1, 2, 3, 4, 5, 6, 7, 8, 9, 10, 11, 12), MID(D4932, 9, 2)), "yyyy-mm-dd")</f>
        <v>1975-10-29</v>
      </c>
      <c r="F4932" s="1" t="str">
        <f t="shared" si="540"/>
        <v>11:00:00</v>
      </c>
      <c r="G4932" s="9" t="str">
        <f t="shared" si="541"/>
        <v>October</v>
      </c>
      <c r="H4932" s="5" t="str">
        <f t="shared" si="542"/>
        <v>1975</v>
      </c>
      <c r="I4932" s="1" t="s">
        <v>10025</v>
      </c>
      <c r="J4932" s="1" t="str">
        <f t="shared" si="543"/>
        <v xml:space="preserve">Tsyklon-2 </v>
      </c>
      <c r="K4932" s="1" t="str">
        <f t="shared" si="544"/>
        <v>Cosmos 777</v>
      </c>
      <c r="L4932" s="1" t="s">
        <v>346</v>
      </c>
      <c r="M4932" s="1"/>
      <c r="N4932" s="1">
        <f t="shared" si="545"/>
        <v>0</v>
      </c>
      <c r="O4932" s="1" t="s">
        <v>9</v>
      </c>
    </row>
    <row r="4933" spans="1:15" x14ac:dyDescent="0.3">
      <c r="A4933" s="1" t="s">
        <v>6140</v>
      </c>
      <c r="B4933" s="1" t="s">
        <v>6615</v>
      </c>
      <c r="C4933" s="1" t="str">
        <f t="shared" si="539"/>
        <v>Russia</v>
      </c>
      <c r="D4933" s="1" t="s">
        <v>10026</v>
      </c>
      <c r="E4933" s="7" t="str">
        <f>TEXT(DATE(MID(D4933, 13, 4), CHOOSE(MATCH( MID(D4933, 5, 3), {"Jan","Feb","Mar","Apr","May","Jun","Jul","Aug","Sep","Oct","Nov","Dec"}, 0), 1, 2, 3, 4, 5, 6, 7, 8, 9, 10, 11, 12), MID(D4933, 9, 2)), "yyyy-mm-dd")</f>
        <v>1975-10-17</v>
      </c>
      <c r="F4933" s="1" t="str">
        <f t="shared" si="540"/>
        <v>14:29:00</v>
      </c>
      <c r="G4933" s="9" t="str">
        <f t="shared" si="541"/>
        <v>October</v>
      </c>
      <c r="H4933" s="5" t="str">
        <f t="shared" si="542"/>
        <v>1975</v>
      </c>
      <c r="I4933" s="1" t="s">
        <v>10027</v>
      </c>
      <c r="J4933" s="1" t="str">
        <f t="shared" si="543"/>
        <v xml:space="preserve">Voskhod </v>
      </c>
      <c r="K4933" s="1" t="str">
        <f t="shared" si="544"/>
        <v>Cosmos 776</v>
      </c>
      <c r="L4933" s="1" t="s">
        <v>346</v>
      </c>
      <c r="M4933" s="1"/>
      <c r="N4933" s="1">
        <f t="shared" si="545"/>
        <v>0</v>
      </c>
      <c r="O4933" s="1" t="s">
        <v>9</v>
      </c>
    </row>
    <row r="4934" spans="1:15" x14ac:dyDescent="0.3">
      <c r="A4934" s="1" t="s">
        <v>5722</v>
      </c>
      <c r="B4934" s="1" t="s">
        <v>3160</v>
      </c>
      <c r="C4934" s="1" t="str">
        <f t="shared" si="539"/>
        <v>USA</v>
      </c>
      <c r="D4934" s="1" t="s">
        <v>10028</v>
      </c>
      <c r="E4934" s="7" t="str">
        <f>TEXT(DATE(MID(D4934, 13, 4), CHOOSE(MATCH( MID(D4934, 5, 3), {"Jan","Feb","Mar","Apr","May","Jun","Jul","Aug","Sep","Oct","Nov","Dec"}, 0), 1, 2, 3, 4, 5, 6, 7, 8, 9, 10, 11, 12), MID(D4934, 9, 2)), "yyyy-mm-dd")</f>
        <v>1975-10-16</v>
      </c>
      <c r="F4934" s="1" t="str">
        <f t="shared" si="540"/>
        <v>22:40:00</v>
      </c>
      <c r="G4934" s="9" t="str">
        <f t="shared" si="541"/>
        <v>October</v>
      </c>
      <c r="H4934" s="5" t="str">
        <f t="shared" si="542"/>
        <v>1975</v>
      </c>
      <c r="I4934" s="1" t="s">
        <v>10029</v>
      </c>
      <c r="J4934" s="1" t="str">
        <f t="shared" si="543"/>
        <v xml:space="preserve">Delta 2914 </v>
      </c>
      <c r="K4934" s="1" t="str">
        <f t="shared" si="544"/>
        <v>GOES-A</v>
      </c>
      <c r="L4934" s="1" t="s">
        <v>346</v>
      </c>
      <c r="M4934" s="1"/>
      <c r="N4934" s="1">
        <f t="shared" si="545"/>
        <v>0</v>
      </c>
      <c r="O4934" s="1" t="s">
        <v>9</v>
      </c>
    </row>
    <row r="4935" spans="1:15" x14ac:dyDescent="0.3">
      <c r="A4935" s="1" t="s">
        <v>6140</v>
      </c>
      <c r="B4935" s="1" t="s">
        <v>4200</v>
      </c>
      <c r="C4935" s="1" t="str">
        <f t="shared" si="539"/>
        <v>Kazakhstan</v>
      </c>
      <c r="D4935" s="1" t="s">
        <v>10030</v>
      </c>
      <c r="E4935" s="7" t="str">
        <f>TEXT(DATE(MID(D4935, 13, 4), CHOOSE(MATCH( MID(D4935, 5, 3), {"Jan","Feb","Mar","Apr","May","Jun","Jul","Aug","Sep","Oct","Nov","Dec"}, 0), 1, 2, 3, 4, 5, 6, 7, 8, 9, 10, 11, 12), MID(D4935, 9, 2)), "yyyy-mm-dd")</f>
        <v>1975-10-16</v>
      </c>
      <c r="F4935" s="1" t="str">
        <f t="shared" si="540"/>
        <v>04:04:00</v>
      </c>
      <c r="G4935" s="9" t="str">
        <f t="shared" si="541"/>
        <v>October</v>
      </c>
      <c r="H4935" s="5" t="str">
        <f t="shared" si="542"/>
        <v>1975</v>
      </c>
      <c r="I4935" s="1" t="s">
        <v>10031</v>
      </c>
      <c r="J4935" s="1" t="str">
        <f t="shared" si="543"/>
        <v xml:space="preserve">Proton-K/Block D </v>
      </c>
      <c r="K4935" s="1" t="str">
        <f t="shared" si="544"/>
        <v>Ye-8-5M nÂ°412</v>
      </c>
      <c r="L4935" s="1" t="s">
        <v>346</v>
      </c>
      <c r="M4935" s="1"/>
      <c r="N4935" s="1">
        <f t="shared" si="545"/>
        <v>0</v>
      </c>
      <c r="O4935" s="1" t="s">
        <v>257</v>
      </c>
    </row>
    <row r="4936" spans="1:15" x14ac:dyDescent="0.3">
      <c r="A4936" s="1" t="s">
        <v>5722</v>
      </c>
      <c r="B4936" s="1" t="s">
        <v>5723</v>
      </c>
      <c r="C4936" s="1" t="str">
        <f t="shared" si="539"/>
        <v>USA</v>
      </c>
      <c r="D4936" s="1" t="s">
        <v>10032</v>
      </c>
      <c r="E4936" s="7" t="str">
        <f>TEXT(DATE(MID(D4936, 13, 4), CHOOSE(MATCH( MID(D4936, 5, 3), {"Jan","Feb","Mar","Apr","May","Jun","Jul","Aug","Sep","Oct","Nov","Dec"}, 0), 1, 2, 3, 4, 5, 6, 7, 8, 9, 10, 11, 12), MID(D4936, 9, 2)), "yyyy-mm-dd")</f>
        <v>1975-10-12</v>
      </c>
      <c r="F4936" s="1" t="str">
        <f t="shared" si="540"/>
        <v>06:39:00</v>
      </c>
      <c r="G4936" s="9" t="str">
        <f t="shared" si="541"/>
        <v>October</v>
      </c>
      <c r="H4936" s="5" t="str">
        <f t="shared" si="542"/>
        <v>1975</v>
      </c>
      <c r="I4936" s="1" t="s">
        <v>10033</v>
      </c>
      <c r="J4936" s="1" t="str">
        <f t="shared" si="543"/>
        <v xml:space="preserve">Scout D1 </v>
      </c>
      <c r="K4936" s="1" t="str">
        <f t="shared" si="544"/>
        <v>TIP 2</v>
      </c>
      <c r="L4936" s="1" t="s">
        <v>346</v>
      </c>
      <c r="M4936" s="1"/>
      <c r="N4936" s="1">
        <f t="shared" si="545"/>
        <v>0</v>
      </c>
      <c r="O4936" s="1" t="s">
        <v>9</v>
      </c>
    </row>
    <row r="4937" spans="1:15" x14ac:dyDescent="0.3">
      <c r="A4937" s="1" t="s">
        <v>5722</v>
      </c>
      <c r="B4937" s="1" t="s">
        <v>4249</v>
      </c>
      <c r="C4937" s="1" t="str">
        <f t="shared" si="539"/>
        <v>USA</v>
      </c>
      <c r="D4937" s="1" t="s">
        <v>10034</v>
      </c>
      <c r="E4937" s="7" t="str">
        <f>TEXT(DATE(MID(D4937, 13, 4), CHOOSE(MATCH( MID(D4937, 5, 3), {"Jan","Feb","Mar","Apr","May","Jun","Jul","Aug","Sep","Oct","Nov","Dec"}, 0), 1, 2, 3, 4, 5, 6, 7, 8, 9, 10, 11, 12), MID(D4937, 9, 2)), "yyyy-mm-dd")</f>
        <v>1975-10-09</v>
      </c>
      <c r="F4937" s="1" t="str">
        <f t="shared" si="540"/>
        <v>19:15:00</v>
      </c>
      <c r="G4937" s="9" t="str">
        <f t="shared" si="541"/>
        <v>October</v>
      </c>
      <c r="H4937" s="5" t="str">
        <f t="shared" si="542"/>
        <v>1975</v>
      </c>
      <c r="I4937" s="1" t="s">
        <v>10035</v>
      </c>
      <c r="J4937" s="1" t="str">
        <f t="shared" si="543"/>
        <v xml:space="preserve">Titan III(24)B </v>
      </c>
      <c r="K4937" s="1" t="str">
        <f t="shared" si="544"/>
        <v>OPS 5499</v>
      </c>
      <c r="L4937" s="1" t="s">
        <v>346</v>
      </c>
      <c r="M4937" s="1"/>
      <c r="N4937" s="1">
        <f t="shared" si="545"/>
        <v>0</v>
      </c>
      <c r="O4937" s="1" t="s">
        <v>9</v>
      </c>
    </row>
    <row r="4938" spans="1:15" x14ac:dyDescent="0.3">
      <c r="A4938" s="1" t="s">
        <v>6140</v>
      </c>
      <c r="B4938" s="1" t="s">
        <v>565</v>
      </c>
      <c r="C4938" s="1" t="str">
        <f t="shared" si="539"/>
        <v>Kazakhstan</v>
      </c>
      <c r="D4938" s="1" t="s">
        <v>10036</v>
      </c>
      <c r="E4938" s="7" t="str">
        <f>TEXT(DATE(MID(D4938, 13, 4), CHOOSE(MATCH( MID(D4938, 5, 3), {"Jan","Feb","Mar","Apr","May","Jun","Jul","Aug","Sep","Oct","Nov","Dec"}, 0), 1, 2, 3, 4, 5, 6, 7, 8, 9, 10, 11, 12), MID(D4938, 9, 2)), "yyyy-mm-dd")</f>
        <v>1975-10-08</v>
      </c>
      <c r="F4938" s="1" t="str">
        <f t="shared" si="540"/>
        <v>00:30:00</v>
      </c>
      <c r="G4938" s="9" t="str">
        <f t="shared" si="541"/>
        <v>October</v>
      </c>
      <c r="H4938" s="5" t="str">
        <f t="shared" si="542"/>
        <v>1975</v>
      </c>
      <c r="I4938" s="1" t="s">
        <v>10037</v>
      </c>
      <c r="J4938" s="1" t="str">
        <f t="shared" si="543"/>
        <v xml:space="preserve">Proton-K/Block-DM </v>
      </c>
      <c r="K4938" s="1" t="str">
        <f t="shared" si="544"/>
        <v>Cosmos 775</v>
      </c>
      <c r="L4938" s="1" t="s">
        <v>346</v>
      </c>
      <c r="M4938" s="1"/>
      <c r="N4938" s="1">
        <f t="shared" si="545"/>
        <v>0</v>
      </c>
      <c r="O4938" s="1" t="s">
        <v>9</v>
      </c>
    </row>
    <row r="4939" spans="1:15" x14ac:dyDescent="0.3">
      <c r="A4939" s="1" t="s">
        <v>5722</v>
      </c>
      <c r="B4939" s="1" t="s">
        <v>114</v>
      </c>
      <c r="C4939" s="1" t="str">
        <f t="shared" si="539"/>
        <v>USA</v>
      </c>
      <c r="D4939" s="1" t="s">
        <v>10038</v>
      </c>
      <c r="E4939" s="7" t="str">
        <f>TEXT(DATE(MID(D4939, 13, 4), CHOOSE(MATCH( MID(D4939, 5, 3), {"Jan","Feb","Mar","Apr","May","Jun","Jul","Aug","Sep","Oct","Nov","Dec"}, 0), 1, 2, 3, 4, 5, 6, 7, 8, 9, 10, 11, 12), MID(D4939, 9, 2)), "yyyy-mm-dd")</f>
        <v>1975-10-06</v>
      </c>
      <c r="F4939" s="1" t="str">
        <f t="shared" si="540"/>
        <v>09:00:00</v>
      </c>
      <c r="G4939" s="9" t="str">
        <f t="shared" si="541"/>
        <v>October</v>
      </c>
      <c r="H4939" s="5" t="str">
        <f t="shared" si="542"/>
        <v>1975</v>
      </c>
      <c r="I4939" s="1" t="s">
        <v>10039</v>
      </c>
      <c r="J4939" s="1" t="str">
        <f t="shared" si="543"/>
        <v xml:space="preserve">Delta 2910 </v>
      </c>
      <c r="K4939" s="1" t="str">
        <f t="shared" si="544"/>
        <v>Explorer 54 (AE-D)</v>
      </c>
      <c r="L4939" s="1" t="s">
        <v>346</v>
      </c>
      <c r="M4939" s="1"/>
      <c r="N4939" s="1">
        <f t="shared" si="545"/>
        <v>0</v>
      </c>
      <c r="O4939" s="1" t="s">
        <v>9</v>
      </c>
    </row>
    <row r="4940" spans="1:15" x14ac:dyDescent="0.3">
      <c r="A4940" s="1" t="s">
        <v>6140</v>
      </c>
      <c r="B4940" s="1" t="s">
        <v>130</v>
      </c>
      <c r="C4940" s="1" t="str">
        <f t="shared" si="539"/>
        <v>Kazakhstan</v>
      </c>
      <c r="D4940" s="1" t="s">
        <v>10040</v>
      </c>
      <c r="E4940" s="7" t="str">
        <f>TEXT(DATE(MID(D4940, 13, 4), CHOOSE(MATCH( MID(D4940, 5, 3), {"Jan","Feb","Mar","Apr","May","Jun","Jul","Aug","Sep","Oct","Nov","Dec"}, 0), 1, 2, 3, 4, 5, 6, 7, 8, 9, 10, 11, 12), MID(D4940, 9, 2)), "yyyy-mm-dd")</f>
        <v>1975-10-01</v>
      </c>
      <c r="F4940" s="1" t="str">
        <f t="shared" si="540"/>
        <v>08:30:00</v>
      </c>
      <c r="G4940" s="9" t="str">
        <f t="shared" si="541"/>
        <v>October</v>
      </c>
      <c r="H4940" s="5" t="str">
        <f t="shared" si="542"/>
        <v>1975</v>
      </c>
      <c r="I4940" s="1" t="s">
        <v>10041</v>
      </c>
      <c r="J4940" s="1" t="str">
        <f t="shared" si="543"/>
        <v xml:space="preserve">Voskhod </v>
      </c>
      <c r="K4940" s="1" t="str">
        <f t="shared" si="544"/>
        <v>Cosmos 774</v>
      </c>
      <c r="L4940" s="1" t="s">
        <v>346</v>
      </c>
      <c r="M4940" s="1"/>
      <c r="N4940" s="1">
        <f t="shared" si="545"/>
        <v>0</v>
      </c>
      <c r="O4940" s="1" t="s">
        <v>9</v>
      </c>
    </row>
    <row r="4941" spans="1:15" x14ac:dyDescent="0.3">
      <c r="A4941" s="1" t="s">
        <v>6140</v>
      </c>
      <c r="B4941" s="1" t="s">
        <v>3373</v>
      </c>
      <c r="C4941" s="1" t="str">
        <f t="shared" si="539"/>
        <v>Russia</v>
      </c>
      <c r="D4941" s="1" t="s">
        <v>10042</v>
      </c>
      <c r="E4941" s="7" t="str">
        <f>TEXT(DATE(MID(D4941, 13, 4), CHOOSE(MATCH( MID(D4941, 5, 3), {"Jan","Feb","Mar","Apr","May","Jun","Jul","Aug","Sep","Oct","Nov","Dec"}, 0), 1, 2, 3, 4, 5, 6, 7, 8, 9, 10, 11, 12), MID(D4941, 9, 2)), "yyyy-mm-dd")</f>
        <v>1975-09-30</v>
      </c>
      <c r="F4941" s="1" t="str">
        <f t="shared" si="540"/>
        <v>18:37:00</v>
      </c>
      <c r="G4941" s="9" t="str">
        <f t="shared" si="541"/>
        <v>September</v>
      </c>
      <c r="H4941" s="5" t="str">
        <f t="shared" si="542"/>
        <v>1975</v>
      </c>
      <c r="I4941" s="1" t="s">
        <v>10043</v>
      </c>
      <c r="J4941" s="1" t="str">
        <f t="shared" si="543"/>
        <v xml:space="preserve">Cosmos-3M </v>
      </c>
      <c r="K4941" s="1" t="str">
        <f t="shared" si="544"/>
        <v>Cosmos 773</v>
      </c>
      <c r="L4941" s="1" t="s">
        <v>346</v>
      </c>
      <c r="M4941" s="1"/>
      <c r="N4941" s="1">
        <f t="shared" si="545"/>
        <v>0</v>
      </c>
      <c r="O4941" s="1" t="s">
        <v>9</v>
      </c>
    </row>
    <row r="4942" spans="1:15" x14ac:dyDescent="0.3">
      <c r="A4942" s="1" t="s">
        <v>6140</v>
      </c>
      <c r="B4942" s="1" t="s">
        <v>1630</v>
      </c>
      <c r="C4942" s="1" t="str">
        <f t="shared" si="539"/>
        <v>Kazakhstan</v>
      </c>
      <c r="D4942" s="1" t="s">
        <v>10044</v>
      </c>
      <c r="E4942" s="7" t="str">
        <f>TEXT(DATE(MID(D4942, 13, 4), CHOOSE(MATCH( MID(D4942, 5, 3), {"Jan","Feb","Mar","Apr","May","Jun","Jul","Aug","Sep","Oct","Nov","Dec"}, 0), 1, 2, 3, 4, 5, 6, 7, 8, 9, 10, 11, 12), MID(D4942, 9, 2)), "yyyy-mm-dd")</f>
        <v>1975-09-29</v>
      </c>
      <c r="F4942" s="1" t="str">
        <f t="shared" si="540"/>
        <v>04:15:00</v>
      </c>
      <c r="G4942" s="9" t="str">
        <f t="shared" si="541"/>
        <v>September</v>
      </c>
      <c r="H4942" s="5" t="str">
        <f t="shared" si="542"/>
        <v>1975</v>
      </c>
      <c r="I4942" s="1" t="s">
        <v>10045</v>
      </c>
      <c r="J4942" s="1" t="str">
        <f t="shared" si="543"/>
        <v xml:space="preserve">Soyuz U </v>
      </c>
      <c r="K4942" s="1" t="str">
        <f t="shared" si="544"/>
        <v>Cosmos 772</v>
      </c>
      <c r="L4942" s="1" t="s">
        <v>346</v>
      </c>
      <c r="M4942" s="1">
        <v>20</v>
      </c>
      <c r="N4942" s="1">
        <f t="shared" si="545"/>
        <v>1660</v>
      </c>
      <c r="O4942" s="1" t="s">
        <v>9</v>
      </c>
    </row>
    <row r="4943" spans="1:15" x14ac:dyDescent="0.3">
      <c r="A4943" s="1" t="s">
        <v>10046</v>
      </c>
      <c r="B4943" s="1" t="s">
        <v>10047</v>
      </c>
      <c r="C4943" s="1" t="str">
        <f t="shared" si="539"/>
        <v>France</v>
      </c>
      <c r="D4943" s="1" t="s">
        <v>10048</v>
      </c>
      <c r="E4943" s="7" t="str">
        <f>TEXT(DATE(MID(D4943, 13, 4), CHOOSE(MATCH( MID(D4943, 5, 3), {"Jan","Feb","Mar","Apr","May","Jun","Jul","Aug","Sep","Oct","Nov","Dec"}, 0), 1, 2, 3, 4, 5, 6, 7, 8, 9, 10, 11, 12), MID(D4943, 9, 2)), "yyyy-mm-dd")</f>
        <v>1975-09-27</v>
      </c>
      <c r="F4943" s="1" t="str">
        <f t="shared" si="540"/>
        <v>08:37:00</v>
      </c>
      <c r="G4943" s="9" t="str">
        <f t="shared" si="541"/>
        <v>September</v>
      </c>
      <c r="H4943" s="5" t="str">
        <f t="shared" si="542"/>
        <v>1975</v>
      </c>
      <c r="I4943" s="1" t="s">
        <v>10049</v>
      </c>
      <c r="J4943" s="1" t="str">
        <f t="shared" si="543"/>
        <v xml:space="preserve">Diamant BP4 </v>
      </c>
      <c r="K4943" s="1" t="str">
        <f t="shared" si="544"/>
        <v>Aura</v>
      </c>
      <c r="L4943" s="1" t="s">
        <v>346</v>
      </c>
      <c r="M4943" s="1"/>
      <c r="N4943" s="1">
        <f t="shared" si="545"/>
        <v>0</v>
      </c>
      <c r="O4943" s="1" t="s">
        <v>9</v>
      </c>
    </row>
    <row r="4944" spans="1:15" x14ac:dyDescent="0.3">
      <c r="A4944" s="1" t="s">
        <v>5556</v>
      </c>
      <c r="B4944" s="1" t="s">
        <v>4092</v>
      </c>
      <c r="C4944" s="1" t="str">
        <f t="shared" si="539"/>
        <v>USA</v>
      </c>
      <c r="D4944" s="1" t="s">
        <v>10050</v>
      </c>
      <c r="E4944" s="7" t="str">
        <f>TEXT(DATE(MID(D4944, 13, 4), CHOOSE(MATCH( MID(D4944, 5, 3), {"Jan","Feb","Mar","Apr","May","Jun","Jul","Aug","Sep","Oct","Nov","Dec"}, 0), 1, 2, 3, 4, 5, 6, 7, 8, 9, 10, 11, 12), MID(D4944, 9, 2)), "yyyy-mm-dd")</f>
        <v>1975-09-26</v>
      </c>
      <c r="F4944" s="1" t="str">
        <f t="shared" si="540"/>
        <v>00:17:00</v>
      </c>
      <c r="G4944" s="9" t="str">
        <f t="shared" si="541"/>
        <v>September</v>
      </c>
      <c r="H4944" s="5" t="str">
        <f t="shared" si="542"/>
        <v>1975</v>
      </c>
      <c r="I4944" s="1" t="s">
        <v>10051</v>
      </c>
      <c r="J4944" s="1" t="str">
        <f t="shared" si="543"/>
        <v xml:space="preserve">Atlas-SLV3D Centaur-D1AR </v>
      </c>
      <c r="K4944" s="1" t="str">
        <f t="shared" si="544"/>
        <v>Intelsat 4A F1</v>
      </c>
      <c r="L4944" s="1" t="s">
        <v>346</v>
      </c>
      <c r="M4944" s="1"/>
      <c r="N4944" s="1">
        <f t="shared" si="545"/>
        <v>0</v>
      </c>
      <c r="O4944" s="1" t="s">
        <v>9</v>
      </c>
    </row>
    <row r="4945" spans="1:15" x14ac:dyDescent="0.3">
      <c r="A4945" s="1" t="s">
        <v>6140</v>
      </c>
      <c r="B4945" s="1" t="s">
        <v>212</v>
      </c>
      <c r="C4945" s="1" t="str">
        <f t="shared" si="539"/>
        <v>Russia</v>
      </c>
      <c r="D4945" s="1" t="s">
        <v>10052</v>
      </c>
      <c r="E4945" s="7" t="str">
        <f>TEXT(DATE(MID(D4945, 13, 4), CHOOSE(MATCH( MID(D4945, 5, 3), {"Jan","Feb","Mar","Apr","May","Jun","Jul","Aug","Sep","Oct","Nov","Dec"}, 0), 1, 2, 3, 4, 5, 6, 7, 8, 9, 10, 11, 12), MID(D4945, 9, 2)), "yyyy-mm-dd")</f>
        <v>1975-09-25</v>
      </c>
      <c r="F4945" s="1" t="str">
        <f t="shared" si="540"/>
        <v>09:49:00</v>
      </c>
      <c r="G4945" s="9" t="str">
        <f t="shared" si="541"/>
        <v>September</v>
      </c>
      <c r="H4945" s="5" t="str">
        <f t="shared" si="542"/>
        <v>1975</v>
      </c>
      <c r="I4945" s="1" t="s">
        <v>10053</v>
      </c>
      <c r="J4945" s="1" t="str">
        <f t="shared" si="543"/>
        <v xml:space="preserve">Soyuz U </v>
      </c>
      <c r="K4945" s="1" t="str">
        <f t="shared" si="544"/>
        <v>Cosmos 771</v>
      </c>
      <c r="L4945" s="1" t="s">
        <v>346</v>
      </c>
      <c r="M4945" s="1">
        <v>20</v>
      </c>
      <c r="N4945" s="1">
        <f t="shared" si="545"/>
        <v>1660</v>
      </c>
      <c r="O4945" s="1" t="s">
        <v>9</v>
      </c>
    </row>
    <row r="4946" spans="1:15" x14ac:dyDescent="0.3">
      <c r="A4946" s="1" t="s">
        <v>6140</v>
      </c>
      <c r="B4946" s="1" t="s">
        <v>3373</v>
      </c>
      <c r="C4946" s="1" t="str">
        <f t="shared" si="539"/>
        <v>Russia</v>
      </c>
      <c r="D4946" s="1" t="s">
        <v>10054</v>
      </c>
      <c r="E4946" s="7" t="str">
        <f>TEXT(DATE(MID(D4946, 13, 4), CHOOSE(MATCH( MID(D4946, 5, 3), {"Jan","Feb","Mar","Apr","May","Jun","Jul","Aug","Sep","Oct","Nov","Dec"}, 0), 1, 2, 3, 4, 5, 6, 7, 8, 9, 10, 11, 12), MID(D4946, 9, 2)), "yyyy-mm-dd")</f>
        <v>1975-09-24</v>
      </c>
      <c r="F4946" s="1" t="str">
        <f t="shared" si="540"/>
        <v>12:00:00</v>
      </c>
      <c r="G4946" s="9" t="str">
        <f t="shared" si="541"/>
        <v>September</v>
      </c>
      <c r="H4946" s="5" t="str">
        <f t="shared" si="542"/>
        <v>1975</v>
      </c>
      <c r="I4946" s="1" t="s">
        <v>10055</v>
      </c>
      <c r="J4946" s="1" t="str">
        <f t="shared" si="543"/>
        <v xml:space="preserve">Cosmos-3M </v>
      </c>
      <c r="K4946" s="1" t="str">
        <f t="shared" si="544"/>
        <v>Cosmos 770</v>
      </c>
      <c r="L4946" s="1" t="s">
        <v>346</v>
      </c>
      <c r="M4946" s="1"/>
      <c r="N4946" s="1">
        <f t="shared" si="545"/>
        <v>0</v>
      </c>
      <c r="O4946" s="1" t="s">
        <v>9</v>
      </c>
    </row>
    <row r="4947" spans="1:15" x14ac:dyDescent="0.3">
      <c r="A4947" s="1" t="s">
        <v>6140</v>
      </c>
      <c r="B4947" s="1" t="s">
        <v>6615</v>
      </c>
      <c r="C4947" s="1" t="str">
        <f t="shared" si="539"/>
        <v>Russia</v>
      </c>
      <c r="D4947" s="1" t="s">
        <v>10056</v>
      </c>
      <c r="E4947" s="7" t="str">
        <f>TEXT(DATE(MID(D4947, 13, 4), CHOOSE(MATCH( MID(D4947, 5, 3), {"Jan","Feb","Mar","Apr","May","Jun","Jul","Aug","Sep","Oct","Nov","Dec"}, 0), 1, 2, 3, 4, 5, 6, 7, 8, 9, 10, 11, 12), MID(D4947, 9, 2)), "yyyy-mm-dd")</f>
        <v>1975-09-23</v>
      </c>
      <c r="F4947" s="1" t="str">
        <f t="shared" si="540"/>
        <v>09:59:00</v>
      </c>
      <c r="G4947" s="9" t="str">
        <f t="shared" si="541"/>
        <v>September</v>
      </c>
      <c r="H4947" s="5" t="str">
        <f t="shared" si="542"/>
        <v>1975</v>
      </c>
      <c r="I4947" s="1" t="s">
        <v>10057</v>
      </c>
      <c r="J4947" s="1" t="str">
        <f t="shared" si="543"/>
        <v xml:space="preserve">Voskhod </v>
      </c>
      <c r="K4947" s="1" t="str">
        <f t="shared" si="544"/>
        <v>Cosmos 769</v>
      </c>
      <c r="L4947" s="1" t="s">
        <v>346</v>
      </c>
      <c r="M4947" s="1"/>
      <c r="N4947" s="1">
        <f t="shared" si="545"/>
        <v>0</v>
      </c>
      <c r="O4947" s="1" t="s">
        <v>9</v>
      </c>
    </row>
    <row r="4948" spans="1:15" x14ac:dyDescent="0.3">
      <c r="A4948" s="1" t="s">
        <v>6140</v>
      </c>
      <c r="B4948" s="1" t="s">
        <v>6615</v>
      </c>
      <c r="C4948" s="1" t="str">
        <f t="shared" si="539"/>
        <v>Russia</v>
      </c>
      <c r="D4948" s="1" t="s">
        <v>10058</v>
      </c>
      <c r="E4948" s="7" t="str">
        <f>TEXT(DATE(MID(D4948, 13, 4), CHOOSE(MATCH( MID(D4948, 5, 3), {"Jan","Feb","Mar","Apr","May","Jun","Jul","Aug","Sep","Oct","Nov","Dec"}, 0), 1, 2, 3, 4, 5, 6, 7, 8, 9, 10, 11, 12), MID(D4948, 9, 2)), "yyyy-mm-dd")</f>
        <v>1975-09-18</v>
      </c>
      <c r="F4948" s="1" t="str">
        <f t="shared" si="540"/>
        <v>00:12:00</v>
      </c>
      <c r="G4948" s="9" t="str">
        <f t="shared" si="541"/>
        <v>September</v>
      </c>
      <c r="H4948" s="5" t="str">
        <f t="shared" si="542"/>
        <v>1975</v>
      </c>
      <c r="I4948" s="1" t="s">
        <v>10059</v>
      </c>
      <c r="J4948" s="1" t="str">
        <f t="shared" si="543"/>
        <v xml:space="preserve">Vostok-2M </v>
      </c>
      <c r="K4948" s="1" t="str">
        <f t="shared" si="544"/>
        <v>Meteor nÂ°32</v>
      </c>
      <c r="L4948" s="1" t="s">
        <v>346</v>
      </c>
      <c r="M4948" s="1"/>
      <c r="N4948" s="1">
        <f t="shared" si="545"/>
        <v>0</v>
      </c>
      <c r="O4948" s="1" t="s">
        <v>9</v>
      </c>
    </row>
    <row r="4949" spans="1:15" x14ac:dyDescent="0.3">
      <c r="A4949" s="1" t="s">
        <v>6140</v>
      </c>
      <c r="B4949" s="1" t="s">
        <v>3373</v>
      </c>
      <c r="C4949" s="1" t="str">
        <f t="shared" si="539"/>
        <v>Russia</v>
      </c>
      <c r="D4949" s="1" t="s">
        <v>10060</v>
      </c>
      <c r="E4949" s="7" t="str">
        <f>TEXT(DATE(MID(D4949, 13, 4), CHOOSE(MATCH( MID(D4949, 5, 3), {"Jan","Feb","Mar","Apr","May","Jun","Jul","Aug","Sep","Oct","Nov","Dec"}, 0), 1, 2, 3, 4, 5, 6, 7, 8, 9, 10, 11, 12), MID(D4949, 9, 2)), "yyyy-mm-dd")</f>
        <v>1975-09-17</v>
      </c>
      <c r="F4949" s="1" t="str">
        <f t="shared" si="540"/>
        <v>07:10:00</v>
      </c>
      <c r="G4949" s="9" t="str">
        <f t="shared" si="541"/>
        <v>September</v>
      </c>
      <c r="H4949" s="5" t="str">
        <f t="shared" si="542"/>
        <v>1975</v>
      </c>
      <c r="I4949" s="1" t="s">
        <v>10061</v>
      </c>
      <c r="J4949" s="1" t="str">
        <f t="shared" si="543"/>
        <v xml:space="preserve">Cosmos-3M </v>
      </c>
      <c r="K4949" s="1" t="str">
        <f t="shared" si="544"/>
        <v>Cosmos 761 to 768</v>
      </c>
      <c r="L4949" s="1" t="s">
        <v>346</v>
      </c>
      <c r="M4949" s="1"/>
      <c r="N4949" s="1">
        <f t="shared" si="545"/>
        <v>0</v>
      </c>
      <c r="O4949" s="1" t="s">
        <v>9</v>
      </c>
    </row>
    <row r="4950" spans="1:15" x14ac:dyDescent="0.3">
      <c r="A4950" s="1" t="s">
        <v>6140</v>
      </c>
      <c r="B4950" s="1" t="s">
        <v>130</v>
      </c>
      <c r="C4950" s="1" t="str">
        <f t="shared" si="539"/>
        <v>Kazakhstan</v>
      </c>
      <c r="D4950" s="1" t="s">
        <v>10062</v>
      </c>
      <c r="E4950" s="7" t="str">
        <f>TEXT(DATE(MID(D4950, 13, 4), CHOOSE(MATCH( MID(D4950, 5, 3), {"Jan","Feb","Mar","Apr","May","Jun","Jul","Aug","Sep","Oct","Nov","Dec"}, 0), 1, 2, 3, 4, 5, 6, 7, 8, 9, 10, 11, 12), MID(D4950, 9, 2)), "yyyy-mm-dd")</f>
        <v>1975-09-16</v>
      </c>
      <c r="F4950" s="1" t="str">
        <f t="shared" si="540"/>
        <v>09:00:00</v>
      </c>
      <c r="G4950" s="9" t="str">
        <f t="shared" si="541"/>
        <v>September</v>
      </c>
      <c r="H4950" s="5" t="str">
        <f t="shared" si="542"/>
        <v>1975</v>
      </c>
      <c r="I4950" s="1" t="s">
        <v>10063</v>
      </c>
      <c r="J4950" s="1" t="str">
        <f t="shared" si="543"/>
        <v xml:space="preserve">Voskhod </v>
      </c>
      <c r="K4950" s="1" t="str">
        <f t="shared" si="544"/>
        <v>Cosmos 760</v>
      </c>
      <c r="L4950" s="1" t="s">
        <v>346</v>
      </c>
      <c r="M4950" s="1"/>
      <c r="N4950" s="1">
        <f t="shared" si="545"/>
        <v>0</v>
      </c>
      <c r="O4950" s="1" t="s">
        <v>9</v>
      </c>
    </row>
    <row r="4951" spans="1:15" x14ac:dyDescent="0.3">
      <c r="A4951" s="1" t="s">
        <v>6140</v>
      </c>
      <c r="B4951" s="1" t="s">
        <v>212</v>
      </c>
      <c r="C4951" s="1" t="str">
        <f t="shared" si="539"/>
        <v>Russia</v>
      </c>
      <c r="D4951" s="1" t="s">
        <v>10064</v>
      </c>
      <c r="E4951" s="7" t="str">
        <f>TEXT(DATE(MID(D4951, 13, 4), CHOOSE(MATCH( MID(D4951, 5, 3), {"Jan","Feb","Mar","Apr","May","Jun","Jul","Aug","Sep","Oct","Nov","Dec"}, 0), 1, 2, 3, 4, 5, 6, 7, 8, 9, 10, 11, 12), MID(D4951, 9, 2)), "yyyy-mm-dd")</f>
        <v>1975-09-12</v>
      </c>
      <c r="F4951" s="1" t="str">
        <f t="shared" si="540"/>
        <v>05:30:00</v>
      </c>
      <c r="G4951" s="9" t="str">
        <f t="shared" si="541"/>
        <v>September</v>
      </c>
      <c r="H4951" s="5" t="str">
        <f t="shared" si="542"/>
        <v>1975</v>
      </c>
      <c r="I4951" s="1" t="s">
        <v>10065</v>
      </c>
      <c r="J4951" s="1" t="str">
        <f t="shared" si="543"/>
        <v xml:space="preserve">Soyuz U </v>
      </c>
      <c r="K4951" s="1" t="str">
        <f t="shared" si="544"/>
        <v>Cosmos 759</v>
      </c>
      <c r="L4951" s="1" t="s">
        <v>346</v>
      </c>
      <c r="M4951" s="1">
        <v>20</v>
      </c>
      <c r="N4951" s="1">
        <f t="shared" si="545"/>
        <v>1660</v>
      </c>
      <c r="O4951" s="1" t="s">
        <v>9</v>
      </c>
    </row>
    <row r="4952" spans="1:15" x14ac:dyDescent="0.3">
      <c r="A4952" s="1" t="s">
        <v>5603</v>
      </c>
      <c r="B4952" s="1" t="s">
        <v>75</v>
      </c>
      <c r="C4952" s="1" t="str">
        <f t="shared" si="539"/>
        <v>USA</v>
      </c>
      <c r="D4952" s="1" t="s">
        <v>10066</v>
      </c>
      <c r="E4952" s="7" t="str">
        <f>TEXT(DATE(MID(D4952, 13, 4), CHOOSE(MATCH( MID(D4952, 5, 3), {"Jan","Feb","Mar","Apr","May","Jun","Jul","Aug","Sep","Oct","Nov","Dec"}, 0), 1, 2, 3, 4, 5, 6, 7, 8, 9, 10, 11, 12), MID(D4952, 9, 2)), "yyyy-mm-dd")</f>
        <v>1975-09-09</v>
      </c>
      <c r="F4952" s="1" t="str">
        <f t="shared" si="540"/>
        <v>18:39:00</v>
      </c>
      <c r="G4952" s="9" t="str">
        <f t="shared" si="541"/>
        <v>September</v>
      </c>
      <c r="H4952" s="5" t="str">
        <f t="shared" si="542"/>
        <v>1975</v>
      </c>
      <c r="I4952" s="1" t="s">
        <v>10067</v>
      </c>
      <c r="J4952" s="1" t="str">
        <f t="shared" si="543"/>
        <v xml:space="preserve">Titan IIIE </v>
      </c>
      <c r="K4952" s="1" t="str">
        <f t="shared" si="544"/>
        <v>Viking 2</v>
      </c>
      <c r="L4952" s="1" t="s">
        <v>346</v>
      </c>
      <c r="M4952" s="1"/>
      <c r="N4952" s="1">
        <f t="shared" si="545"/>
        <v>0</v>
      </c>
      <c r="O4952" s="1" t="s">
        <v>9</v>
      </c>
    </row>
    <row r="4953" spans="1:15" x14ac:dyDescent="0.3">
      <c r="A4953" s="1" t="s">
        <v>60</v>
      </c>
      <c r="B4953" s="1" t="s">
        <v>61</v>
      </c>
      <c r="C4953" s="1" t="str">
        <f t="shared" si="539"/>
        <v>Japan</v>
      </c>
      <c r="D4953" s="1" t="s">
        <v>10068</v>
      </c>
      <c r="E4953" s="7" t="str">
        <f>TEXT(DATE(MID(D4953, 13, 4), CHOOSE(MATCH( MID(D4953, 5, 3), {"Jan","Feb","Mar","Apr","May","Jun","Jul","Aug","Sep","Oct","Nov","Dec"}, 0), 1, 2, 3, 4, 5, 6, 7, 8, 9, 10, 11, 12), MID(D4953, 9, 2)), "yyyy-mm-dd")</f>
        <v>1975-09-09</v>
      </c>
      <c r="F4953" s="1" t="str">
        <f t="shared" si="540"/>
        <v>05:30:00</v>
      </c>
      <c r="G4953" s="9" t="str">
        <f t="shared" si="541"/>
        <v>September</v>
      </c>
      <c r="H4953" s="5" t="str">
        <f t="shared" si="542"/>
        <v>1975</v>
      </c>
      <c r="I4953" s="1" t="s">
        <v>10069</v>
      </c>
      <c r="J4953" s="1" t="str">
        <f t="shared" si="543"/>
        <v xml:space="preserve">N-I </v>
      </c>
      <c r="K4953" s="1" t="str">
        <f t="shared" si="544"/>
        <v>Kiku 1</v>
      </c>
      <c r="L4953" s="1" t="s">
        <v>346</v>
      </c>
      <c r="M4953" s="1"/>
      <c r="N4953" s="1">
        <f t="shared" si="545"/>
        <v>0</v>
      </c>
      <c r="O4953" s="1" t="s">
        <v>9</v>
      </c>
    </row>
    <row r="4954" spans="1:15" x14ac:dyDescent="0.3">
      <c r="A4954" s="1" t="s">
        <v>6140</v>
      </c>
      <c r="B4954" s="1" t="s">
        <v>6615</v>
      </c>
      <c r="C4954" s="1" t="str">
        <f t="shared" si="539"/>
        <v>Russia</v>
      </c>
      <c r="D4954" s="1" t="s">
        <v>10070</v>
      </c>
      <c r="E4954" s="7" t="str">
        <f>TEXT(DATE(MID(D4954, 13, 4), CHOOSE(MATCH( MID(D4954, 5, 3), {"Jan","Feb","Mar","Apr","May","Jun","Jul","Aug","Sep","Oct","Nov","Dec"}, 0), 1, 2, 3, 4, 5, 6, 7, 8, 9, 10, 11, 12), MID(D4954, 9, 2)), "yyyy-mm-dd")</f>
        <v>1975-09-09</v>
      </c>
      <c r="F4954" s="1" t="str">
        <f t="shared" si="540"/>
        <v>00:19:00</v>
      </c>
      <c r="G4954" s="9" t="str">
        <f t="shared" si="541"/>
        <v>September</v>
      </c>
      <c r="H4954" s="5" t="str">
        <f t="shared" si="542"/>
        <v>1975</v>
      </c>
      <c r="I4954" s="1" t="s">
        <v>10071</v>
      </c>
      <c r="J4954" s="1" t="str">
        <f t="shared" si="543"/>
        <v xml:space="preserve">Molniya-M /Block ML </v>
      </c>
      <c r="K4954" s="1" t="str">
        <f t="shared" si="544"/>
        <v>Molniya-2 nÂ°53</v>
      </c>
      <c r="L4954" s="1" t="s">
        <v>346</v>
      </c>
      <c r="M4954" s="1"/>
      <c r="N4954" s="1">
        <f t="shared" si="545"/>
        <v>0</v>
      </c>
      <c r="O4954" s="1" t="s">
        <v>9</v>
      </c>
    </row>
    <row r="4955" spans="1:15" x14ac:dyDescent="0.3">
      <c r="A4955" s="1" t="s">
        <v>6140</v>
      </c>
      <c r="B4955" s="1" t="s">
        <v>212</v>
      </c>
      <c r="C4955" s="1" t="str">
        <f t="shared" si="539"/>
        <v>Russia</v>
      </c>
      <c r="D4955" s="1" t="s">
        <v>10072</v>
      </c>
      <c r="E4955" s="7" t="str">
        <f>TEXT(DATE(MID(D4955, 13, 4), CHOOSE(MATCH( MID(D4955, 5, 3), {"Jan","Feb","Mar","Apr","May","Jun","Jul","Aug","Sep","Oct","Nov","Dec"}, 0), 1, 2, 3, 4, 5, 6, 7, 8, 9, 10, 11, 12), MID(D4955, 9, 2)), "yyyy-mm-dd")</f>
        <v>1975-09-05</v>
      </c>
      <c r="F4955" s="1" t="str">
        <f t="shared" si="540"/>
        <v>14:49:00</v>
      </c>
      <c r="G4955" s="9" t="str">
        <f t="shared" si="541"/>
        <v>September</v>
      </c>
      <c r="H4955" s="5" t="str">
        <f t="shared" si="542"/>
        <v>1975</v>
      </c>
      <c r="I4955" s="1" t="s">
        <v>10073</v>
      </c>
      <c r="J4955" s="1" t="str">
        <f t="shared" si="543"/>
        <v xml:space="preserve">Soyuz U </v>
      </c>
      <c r="K4955" s="1" t="str">
        <f t="shared" si="544"/>
        <v>Cosmos 758</v>
      </c>
      <c r="L4955" s="1" t="s">
        <v>346</v>
      </c>
      <c r="M4955" s="1">
        <v>20</v>
      </c>
      <c r="N4955" s="1">
        <f t="shared" si="545"/>
        <v>1660</v>
      </c>
      <c r="O4955" s="1" t="s">
        <v>9</v>
      </c>
    </row>
    <row r="4956" spans="1:15" x14ac:dyDescent="0.3">
      <c r="A4956" s="1" t="s">
        <v>6140</v>
      </c>
      <c r="B4956" s="1" t="s">
        <v>6615</v>
      </c>
      <c r="C4956" s="1" t="str">
        <f t="shared" si="539"/>
        <v>Russia</v>
      </c>
      <c r="D4956" s="1" t="s">
        <v>10074</v>
      </c>
      <c r="E4956" s="7" t="str">
        <f>TEXT(DATE(MID(D4956, 13, 4), CHOOSE(MATCH( MID(D4956, 5, 3), {"Jan","Feb","Mar","Apr","May","Jun","Jul","Aug","Sep","Oct","Nov","Dec"}, 0), 1, 2, 3, 4, 5, 6, 7, 8, 9, 10, 11, 12), MID(D4956, 9, 2)), "yyyy-mm-dd")</f>
        <v>1975-09-02</v>
      </c>
      <c r="F4956" s="1" t="str">
        <f t="shared" si="540"/>
        <v>13:09:00</v>
      </c>
      <c r="G4956" s="9" t="str">
        <f t="shared" si="541"/>
        <v>September</v>
      </c>
      <c r="H4956" s="5" t="str">
        <f t="shared" si="542"/>
        <v>1975</v>
      </c>
      <c r="I4956" s="1" t="s">
        <v>10075</v>
      </c>
      <c r="J4956" s="1" t="str">
        <f t="shared" si="543"/>
        <v xml:space="preserve">Molniya-M /Block ML </v>
      </c>
      <c r="K4956" s="1" t="str">
        <f t="shared" si="544"/>
        <v>Molniya-1 nÂ°52</v>
      </c>
      <c r="L4956" s="1" t="s">
        <v>346</v>
      </c>
      <c r="M4956" s="1"/>
      <c r="N4956" s="1">
        <f t="shared" si="545"/>
        <v>0</v>
      </c>
      <c r="O4956" s="1" t="s">
        <v>9</v>
      </c>
    </row>
    <row r="4957" spans="1:15" x14ac:dyDescent="0.3">
      <c r="A4957" s="1" t="s">
        <v>6140</v>
      </c>
      <c r="B4957" s="1" t="s">
        <v>6615</v>
      </c>
      <c r="C4957" s="1" t="str">
        <f t="shared" si="539"/>
        <v>Russia</v>
      </c>
      <c r="D4957" s="1" t="s">
        <v>10076</v>
      </c>
      <c r="E4957" s="7" t="str">
        <f>TEXT(DATE(MID(D4957, 13, 4), CHOOSE(MATCH( MID(D4957, 5, 3), {"Jan","Feb","Mar","Apr","May","Jun","Jul","Aug","Sep","Oct","Nov","Dec"}, 0), 1, 2, 3, 4, 5, 6, 7, 8, 9, 10, 11, 12), MID(D4957, 9, 2)), "yyyy-mm-dd")</f>
        <v>1975-08-27</v>
      </c>
      <c r="F4957" s="1" t="str">
        <f t="shared" si="540"/>
        <v>14:45:00</v>
      </c>
      <c r="G4957" s="9" t="str">
        <f t="shared" si="541"/>
        <v>August</v>
      </c>
      <c r="H4957" s="5" t="str">
        <f t="shared" si="542"/>
        <v>1975</v>
      </c>
      <c r="I4957" s="1" t="s">
        <v>10077</v>
      </c>
      <c r="J4957" s="1" t="str">
        <f t="shared" si="543"/>
        <v xml:space="preserve">Voskhod </v>
      </c>
      <c r="K4957" s="1" t="str">
        <f t="shared" si="544"/>
        <v>Cosmos 757</v>
      </c>
      <c r="L4957" s="1" t="s">
        <v>346</v>
      </c>
      <c r="M4957" s="1"/>
      <c r="N4957" s="1">
        <f t="shared" si="545"/>
        <v>0</v>
      </c>
      <c r="O4957" s="1" t="s">
        <v>9</v>
      </c>
    </row>
    <row r="4958" spans="1:15" x14ac:dyDescent="0.3">
      <c r="A4958" s="1" t="s">
        <v>5722</v>
      </c>
      <c r="B4958" s="1" t="s">
        <v>3478</v>
      </c>
      <c r="C4958" s="1" t="str">
        <f t="shared" si="539"/>
        <v>USA</v>
      </c>
      <c r="D4958" s="1" t="s">
        <v>10078</v>
      </c>
      <c r="E4958" s="7" t="str">
        <f>TEXT(DATE(MID(D4958, 13, 4), CHOOSE(MATCH( MID(D4958, 5, 3), {"Jan","Feb","Mar","Apr","May","Jun","Jul","Aug","Sep","Oct","Nov","Dec"}, 0), 1, 2, 3, 4, 5, 6, 7, 8, 9, 10, 11, 12), MID(D4958, 9, 2)), "yyyy-mm-dd")</f>
        <v>1975-08-27</v>
      </c>
      <c r="F4958" s="1" t="str">
        <f t="shared" si="540"/>
        <v>01:42:00</v>
      </c>
      <c r="G4958" s="9" t="str">
        <f t="shared" si="541"/>
        <v>August</v>
      </c>
      <c r="H4958" s="5" t="str">
        <f t="shared" si="542"/>
        <v>1975</v>
      </c>
      <c r="I4958" s="1" t="s">
        <v>10079</v>
      </c>
      <c r="J4958" s="1" t="str">
        <f t="shared" si="543"/>
        <v xml:space="preserve">Delta 2914 </v>
      </c>
      <c r="K4958" s="1" t="str">
        <f t="shared" si="544"/>
        <v>Symphonie-2</v>
      </c>
      <c r="L4958" s="1" t="s">
        <v>346</v>
      </c>
      <c r="M4958" s="1"/>
      <c r="N4958" s="1">
        <f t="shared" si="545"/>
        <v>0</v>
      </c>
      <c r="O4958" s="1" t="s">
        <v>9</v>
      </c>
    </row>
    <row r="4959" spans="1:15" x14ac:dyDescent="0.3">
      <c r="A4959" s="1" t="s">
        <v>6140</v>
      </c>
      <c r="B4959" s="1" t="s">
        <v>6615</v>
      </c>
      <c r="C4959" s="1" t="str">
        <f t="shared" si="539"/>
        <v>Russia</v>
      </c>
      <c r="D4959" s="1" t="s">
        <v>10080</v>
      </c>
      <c r="E4959" s="7" t="str">
        <f>TEXT(DATE(MID(D4959, 13, 4), CHOOSE(MATCH( MID(D4959, 5, 3), {"Jan","Feb","Mar","Apr","May","Jun","Jul","Aug","Sep","Oct","Nov","Dec"}, 0), 1, 2, 3, 4, 5, 6, 7, 8, 9, 10, 11, 12), MID(D4959, 9, 2)), "yyyy-mm-dd")</f>
        <v>1975-08-22</v>
      </c>
      <c r="F4959" s="1" t="str">
        <f t="shared" si="540"/>
        <v>02:10:00</v>
      </c>
      <c r="G4959" s="9" t="str">
        <f t="shared" si="541"/>
        <v>August</v>
      </c>
      <c r="H4959" s="5" t="str">
        <f t="shared" si="542"/>
        <v>1975</v>
      </c>
      <c r="I4959" s="1" t="s">
        <v>10081</v>
      </c>
      <c r="J4959" s="1" t="str">
        <f t="shared" si="543"/>
        <v xml:space="preserve">Vostok-2M </v>
      </c>
      <c r="K4959" s="1" t="str">
        <f t="shared" si="544"/>
        <v>Cosmos 756</v>
      </c>
      <c r="L4959" s="1" t="s">
        <v>346</v>
      </c>
      <c r="M4959" s="1"/>
      <c r="N4959" s="1">
        <f t="shared" si="545"/>
        <v>0</v>
      </c>
      <c r="O4959" s="1" t="s">
        <v>9</v>
      </c>
    </row>
    <row r="4960" spans="1:15" x14ac:dyDescent="0.3">
      <c r="A4960" s="1" t="s">
        <v>5603</v>
      </c>
      <c r="B4960" s="1" t="s">
        <v>75</v>
      </c>
      <c r="C4960" s="1" t="str">
        <f t="shared" si="539"/>
        <v>USA</v>
      </c>
      <c r="D4960" s="1" t="s">
        <v>10082</v>
      </c>
      <c r="E4960" s="7" t="str">
        <f>TEXT(DATE(MID(D4960, 13, 4), CHOOSE(MATCH( MID(D4960, 5, 3), {"Jan","Feb","Mar","Apr","May","Jun","Jul","Aug","Sep","Oct","Nov","Dec"}, 0), 1, 2, 3, 4, 5, 6, 7, 8, 9, 10, 11, 12), MID(D4960, 9, 2)), "yyyy-mm-dd")</f>
        <v>1975-08-20</v>
      </c>
      <c r="F4960" s="1" t="str">
        <f t="shared" si="540"/>
        <v>21:22:00</v>
      </c>
      <c r="G4960" s="9" t="str">
        <f t="shared" si="541"/>
        <v>August</v>
      </c>
      <c r="H4960" s="5" t="str">
        <f t="shared" si="542"/>
        <v>1975</v>
      </c>
      <c r="I4960" s="1" t="s">
        <v>10083</v>
      </c>
      <c r="J4960" s="1" t="str">
        <f t="shared" si="543"/>
        <v xml:space="preserve">Titan IIIE </v>
      </c>
      <c r="K4960" s="1" t="str">
        <f t="shared" si="544"/>
        <v>Viking 1</v>
      </c>
      <c r="L4960" s="1" t="s">
        <v>346</v>
      </c>
      <c r="M4960" s="1"/>
      <c r="N4960" s="1">
        <f t="shared" si="545"/>
        <v>0</v>
      </c>
      <c r="O4960" s="1" t="s">
        <v>9</v>
      </c>
    </row>
    <row r="4961" spans="1:15" x14ac:dyDescent="0.3">
      <c r="A4961" s="1" t="s">
        <v>6140</v>
      </c>
      <c r="B4961" s="1" t="s">
        <v>3373</v>
      </c>
      <c r="C4961" s="1" t="str">
        <f t="shared" si="539"/>
        <v>Russia</v>
      </c>
      <c r="D4961" s="1" t="s">
        <v>10084</v>
      </c>
      <c r="E4961" s="7" t="str">
        <f>TEXT(DATE(MID(D4961, 13, 4), CHOOSE(MATCH( MID(D4961, 5, 3), {"Jan","Feb","Mar","Apr","May","Jun","Jul","Aug","Sep","Oct","Nov","Dec"}, 0), 1, 2, 3, 4, 5, 6, 7, 8, 9, 10, 11, 12), MID(D4961, 9, 2)), "yyyy-mm-dd")</f>
        <v>1975-08-14</v>
      </c>
      <c r="F4961" s="1" t="str">
        <f t="shared" si="540"/>
        <v>13:29:00</v>
      </c>
      <c r="G4961" s="9" t="str">
        <f t="shared" si="541"/>
        <v>August</v>
      </c>
      <c r="H4961" s="5" t="str">
        <f t="shared" si="542"/>
        <v>1975</v>
      </c>
      <c r="I4961" s="1" t="s">
        <v>10085</v>
      </c>
      <c r="J4961" s="1" t="str">
        <f t="shared" si="543"/>
        <v xml:space="preserve">Cosmos-3M </v>
      </c>
      <c r="K4961" s="1" t="str">
        <f t="shared" si="544"/>
        <v>Cosmos 755</v>
      </c>
      <c r="L4961" s="1" t="s">
        <v>346</v>
      </c>
      <c r="M4961" s="1"/>
      <c r="N4961" s="1">
        <f t="shared" si="545"/>
        <v>0</v>
      </c>
      <c r="O4961" s="1" t="s">
        <v>9</v>
      </c>
    </row>
    <row r="4962" spans="1:15" x14ac:dyDescent="0.3">
      <c r="A4962" s="1" t="s">
        <v>6140</v>
      </c>
      <c r="B4962" s="1" t="s">
        <v>130</v>
      </c>
      <c r="C4962" s="1" t="str">
        <f t="shared" si="539"/>
        <v>Kazakhstan</v>
      </c>
      <c r="D4962" s="1" t="s">
        <v>10086</v>
      </c>
      <c r="E4962" s="7" t="str">
        <f>TEXT(DATE(MID(D4962, 13, 4), CHOOSE(MATCH( MID(D4962, 5, 3), {"Jan","Feb","Mar","Apr","May","Jun","Jul","Aug","Sep","Oct","Nov","Dec"}, 0), 1, 2, 3, 4, 5, 6, 7, 8, 9, 10, 11, 12), MID(D4962, 9, 2)), "yyyy-mm-dd")</f>
        <v>1975-08-13</v>
      </c>
      <c r="F4962" s="1" t="str">
        <f t="shared" si="540"/>
        <v>07:21:00</v>
      </c>
      <c r="G4962" s="9" t="str">
        <f t="shared" si="541"/>
        <v>August</v>
      </c>
      <c r="H4962" s="5" t="str">
        <f t="shared" si="542"/>
        <v>1975</v>
      </c>
      <c r="I4962" s="1" t="s">
        <v>10087</v>
      </c>
      <c r="J4962" s="1" t="str">
        <f t="shared" si="543"/>
        <v xml:space="preserve">Voskhod </v>
      </c>
      <c r="K4962" s="1" t="str">
        <f t="shared" si="544"/>
        <v>Cosmos 754</v>
      </c>
      <c r="L4962" s="1" t="s">
        <v>346</v>
      </c>
      <c r="M4962" s="1"/>
      <c r="N4962" s="1">
        <f t="shared" si="545"/>
        <v>0</v>
      </c>
      <c r="O4962" s="1" t="s">
        <v>9</v>
      </c>
    </row>
    <row r="4963" spans="1:15" x14ac:dyDescent="0.3">
      <c r="A4963" s="1" t="s">
        <v>5722</v>
      </c>
      <c r="B4963" s="1" t="s">
        <v>114</v>
      </c>
      <c r="C4963" s="1" t="str">
        <f t="shared" si="539"/>
        <v>USA</v>
      </c>
      <c r="D4963" s="1" t="s">
        <v>10088</v>
      </c>
      <c r="E4963" s="7" t="str">
        <f>TEXT(DATE(MID(D4963, 13, 4), CHOOSE(MATCH( MID(D4963, 5, 3), {"Jan","Feb","Mar","Apr","May","Jun","Jul","Aug","Sep","Oct","Nov","Dec"}, 0), 1, 2, 3, 4, 5, 6, 7, 8, 9, 10, 11, 12), MID(D4963, 9, 2)), "yyyy-mm-dd")</f>
        <v>1975-08-09</v>
      </c>
      <c r="F4963" s="1" t="str">
        <f t="shared" si="540"/>
        <v>01:50:00</v>
      </c>
      <c r="G4963" s="9" t="str">
        <f t="shared" si="541"/>
        <v>August</v>
      </c>
      <c r="H4963" s="5" t="str">
        <f t="shared" si="542"/>
        <v>1975</v>
      </c>
      <c r="I4963" s="1" t="s">
        <v>10089</v>
      </c>
      <c r="J4963" s="1" t="str">
        <f t="shared" si="543"/>
        <v xml:space="preserve">Delta 2913 </v>
      </c>
      <c r="K4963" s="1" t="str">
        <f t="shared" si="544"/>
        <v>COS-B</v>
      </c>
      <c r="L4963" s="1" t="s">
        <v>346</v>
      </c>
      <c r="M4963" s="1"/>
      <c r="N4963" s="1">
        <f t="shared" si="545"/>
        <v>0</v>
      </c>
      <c r="O4963" s="1" t="s">
        <v>9</v>
      </c>
    </row>
    <row r="4964" spans="1:15" x14ac:dyDescent="0.3">
      <c r="A4964" s="1" t="s">
        <v>6140</v>
      </c>
      <c r="B4964" s="1" t="s">
        <v>212</v>
      </c>
      <c r="C4964" s="1" t="str">
        <f t="shared" si="539"/>
        <v>Russia</v>
      </c>
      <c r="D4964" s="1" t="s">
        <v>10090</v>
      </c>
      <c r="E4964" s="7" t="str">
        <f>TEXT(DATE(MID(D4964, 13, 4), CHOOSE(MATCH( MID(D4964, 5, 3), {"Jan","Feb","Mar","Apr","May","Jun","Jul","Aug","Sep","Oct","Nov","Dec"}, 0), 1, 2, 3, 4, 5, 6, 7, 8, 9, 10, 11, 12), MID(D4964, 9, 2)), "yyyy-mm-dd")</f>
        <v>1975-07-31</v>
      </c>
      <c r="F4964" s="1" t="str">
        <f t="shared" si="540"/>
        <v>13:00:00</v>
      </c>
      <c r="G4964" s="9" t="str">
        <f t="shared" si="541"/>
        <v>July</v>
      </c>
      <c r="H4964" s="5" t="str">
        <f t="shared" si="542"/>
        <v>1975</v>
      </c>
      <c r="I4964" s="1" t="s">
        <v>10091</v>
      </c>
      <c r="J4964" s="1" t="str">
        <f t="shared" si="543"/>
        <v xml:space="preserve">Voskhod </v>
      </c>
      <c r="K4964" s="1" t="str">
        <f t="shared" si="544"/>
        <v>Cosmos 753</v>
      </c>
      <c r="L4964" s="1" t="s">
        <v>346</v>
      </c>
      <c r="M4964" s="1"/>
      <c r="N4964" s="1">
        <f t="shared" si="545"/>
        <v>0</v>
      </c>
      <c r="O4964" s="1" t="s">
        <v>9</v>
      </c>
    </row>
    <row r="4965" spans="1:15" x14ac:dyDescent="0.3">
      <c r="A4965" s="1" t="s">
        <v>14</v>
      </c>
      <c r="B4965" s="1" t="s">
        <v>5301</v>
      </c>
      <c r="C4965" s="1" t="str">
        <f t="shared" si="539"/>
        <v>China</v>
      </c>
      <c r="D4965" s="1" t="s">
        <v>10092</v>
      </c>
      <c r="E4965" s="7" t="str">
        <f>TEXT(DATE(MID(D4965, 13, 4), CHOOSE(MATCH( MID(D4965, 5, 3), {"Jan","Feb","Mar","Apr","May","Jun","Jul","Aug","Sep","Oct","Nov","Dec"}, 0), 1, 2, 3, 4, 5, 6, 7, 8, 9, 10, 11, 12), MID(D4965, 9, 2)), "yyyy-mm-dd")</f>
        <v>1975-07-26</v>
      </c>
      <c r="F4965" s="1" t="str">
        <f t="shared" si="540"/>
        <v>13:30:00</v>
      </c>
      <c r="G4965" s="9" t="str">
        <f t="shared" si="541"/>
        <v>July</v>
      </c>
      <c r="H4965" s="5" t="str">
        <f t="shared" si="542"/>
        <v>1975</v>
      </c>
      <c r="I4965" s="1" t="s">
        <v>10093</v>
      </c>
      <c r="J4965" s="1" t="str">
        <f t="shared" si="543"/>
        <v xml:space="preserve">Feng Bao 1 </v>
      </c>
      <c r="K4965" s="1" t="str">
        <f t="shared" si="544"/>
        <v>JSSW-3</v>
      </c>
      <c r="L4965" s="1" t="s">
        <v>346</v>
      </c>
      <c r="M4965" s="1"/>
      <c r="N4965" s="1">
        <f t="shared" si="545"/>
        <v>0</v>
      </c>
      <c r="O4965" s="1" t="s">
        <v>9</v>
      </c>
    </row>
    <row r="4966" spans="1:15" x14ac:dyDescent="0.3">
      <c r="A4966" s="1" t="s">
        <v>6140</v>
      </c>
      <c r="B4966" s="1" t="s">
        <v>3373</v>
      </c>
      <c r="C4966" s="1" t="str">
        <f t="shared" si="539"/>
        <v>Russia</v>
      </c>
      <c r="D4966" s="1" t="s">
        <v>10094</v>
      </c>
      <c r="E4966" s="7" t="str">
        <f>TEXT(DATE(MID(D4966, 13, 4), CHOOSE(MATCH( MID(D4966, 5, 3), {"Jan","Feb","Mar","Apr","May","Jun","Jul","Aug","Sep","Oct","Nov","Dec"}, 0), 1, 2, 3, 4, 5, 6, 7, 8, 9, 10, 11, 12), MID(D4966, 9, 2)), "yyyy-mm-dd")</f>
        <v>1975-07-24</v>
      </c>
      <c r="F4966" s="1" t="str">
        <f t="shared" si="540"/>
        <v>19:00:00</v>
      </c>
      <c r="G4966" s="9" t="str">
        <f t="shared" si="541"/>
        <v>July</v>
      </c>
      <c r="H4966" s="5" t="str">
        <f t="shared" si="542"/>
        <v>1975</v>
      </c>
      <c r="I4966" s="1" t="s">
        <v>10095</v>
      </c>
      <c r="J4966" s="1" t="str">
        <f t="shared" si="543"/>
        <v xml:space="preserve">Cosmos-3M </v>
      </c>
      <c r="K4966" s="1" t="str">
        <f t="shared" si="544"/>
        <v>Cosmos 752</v>
      </c>
      <c r="L4966" s="1" t="s">
        <v>346</v>
      </c>
      <c r="M4966" s="1"/>
      <c r="N4966" s="1">
        <f t="shared" si="545"/>
        <v>0</v>
      </c>
      <c r="O4966" s="1" t="s">
        <v>9</v>
      </c>
    </row>
    <row r="4967" spans="1:15" x14ac:dyDescent="0.3">
      <c r="A4967" s="1" t="s">
        <v>6140</v>
      </c>
      <c r="B4967" s="1" t="s">
        <v>212</v>
      </c>
      <c r="C4967" s="1" t="str">
        <f t="shared" si="539"/>
        <v>Russia</v>
      </c>
      <c r="D4967" s="1" t="s">
        <v>10096</v>
      </c>
      <c r="E4967" s="7" t="str">
        <f>TEXT(DATE(MID(D4967, 13, 4), CHOOSE(MATCH( MID(D4967, 5, 3), {"Jan","Feb","Mar","Apr","May","Jun","Jul","Aug","Sep","Oct","Nov","Dec"}, 0), 1, 2, 3, 4, 5, 6, 7, 8, 9, 10, 11, 12), MID(D4967, 9, 2)), "yyyy-mm-dd")</f>
        <v>1975-07-23</v>
      </c>
      <c r="F4967" s="1" t="str">
        <f t="shared" si="540"/>
        <v>13:00:00</v>
      </c>
      <c r="G4967" s="9" t="str">
        <f t="shared" si="541"/>
        <v>July</v>
      </c>
      <c r="H4967" s="5" t="str">
        <f t="shared" si="542"/>
        <v>1975</v>
      </c>
      <c r="I4967" s="1" t="s">
        <v>10097</v>
      </c>
      <c r="J4967" s="1" t="str">
        <f t="shared" si="543"/>
        <v xml:space="preserve">Voskhod </v>
      </c>
      <c r="K4967" s="1" t="str">
        <f t="shared" si="544"/>
        <v>Cosmos 751</v>
      </c>
      <c r="L4967" s="1" t="s">
        <v>346</v>
      </c>
      <c r="M4967" s="1"/>
      <c r="N4967" s="1">
        <f t="shared" si="545"/>
        <v>0</v>
      </c>
      <c r="O4967" s="1" t="s">
        <v>9</v>
      </c>
    </row>
    <row r="4968" spans="1:15" x14ac:dyDescent="0.3">
      <c r="A4968" s="1" t="s">
        <v>6140</v>
      </c>
      <c r="B4968" s="1" t="s">
        <v>1561</v>
      </c>
      <c r="C4968" s="1" t="str">
        <f t="shared" si="539"/>
        <v>Russia</v>
      </c>
      <c r="D4968" s="1" t="s">
        <v>10098</v>
      </c>
      <c r="E4968" s="7" t="str">
        <f>TEXT(DATE(MID(D4968, 13, 4), CHOOSE(MATCH( MID(D4968, 5, 3), {"Jan","Feb","Mar","Apr","May","Jun","Jul","Aug","Sep","Oct","Nov","Dec"}, 0), 1, 2, 3, 4, 5, 6, 7, 8, 9, 10, 11, 12), MID(D4968, 9, 2)), "yyyy-mm-dd")</f>
        <v>1975-07-17</v>
      </c>
      <c r="F4968" s="1" t="str">
        <f t="shared" si="540"/>
        <v>09:10:00</v>
      </c>
      <c r="G4968" s="9" t="str">
        <f t="shared" si="541"/>
        <v>July</v>
      </c>
      <c r="H4968" s="5" t="str">
        <f t="shared" si="542"/>
        <v>1975</v>
      </c>
      <c r="I4968" s="1" t="s">
        <v>10099</v>
      </c>
      <c r="J4968" s="1" t="str">
        <f t="shared" si="543"/>
        <v xml:space="preserve">Cosmos-2 (63SM) </v>
      </c>
      <c r="K4968" s="1" t="str">
        <f t="shared" si="544"/>
        <v>Cosmos 750</v>
      </c>
      <c r="L4968" s="1" t="s">
        <v>346</v>
      </c>
      <c r="M4968" s="1"/>
      <c r="N4968" s="1">
        <f t="shared" si="545"/>
        <v>0</v>
      </c>
      <c r="O4968" s="1" t="s">
        <v>9</v>
      </c>
    </row>
    <row r="4969" spans="1:15" x14ac:dyDescent="0.3">
      <c r="A4969" s="1" t="s">
        <v>657</v>
      </c>
      <c r="B4969" s="1" t="s">
        <v>658</v>
      </c>
      <c r="C4969" s="1" t="str">
        <f t="shared" si="539"/>
        <v>USA</v>
      </c>
      <c r="D4969" s="1" t="s">
        <v>10100</v>
      </c>
      <c r="E4969" s="7" t="str">
        <f>TEXT(DATE(MID(D4969, 13, 4), CHOOSE(MATCH( MID(D4969, 5, 3), {"Jan","Feb","Mar","Apr","May","Jun","Jul","Aug","Sep","Oct","Nov","Dec"}, 0), 1, 2, 3, 4, 5, 6, 7, 8, 9, 10, 11, 12), MID(D4969, 9, 2)), "yyyy-mm-dd")</f>
        <v>1975-07-15</v>
      </c>
      <c r="F4969" s="1" t="str">
        <f t="shared" si="540"/>
        <v>19:50:00</v>
      </c>
      <c r="G4969" s="9" t="str">
        <f t="shared" si="541"/>
        <v>July</v>
      </c>
      <c r="H4969" s="5" t="str">
        <f t="shared" si="542"/>
        <v>1975</v>
      </c>
      <c r="I4969" s="1" t="s">
        <v>10101</v>
      </c>
      <c r="J4969" s="1" t="str">
        <f t="shared" si="543"/>
        <v xml:space="preserve">Saturn IB </v>
      </c>
      <c r="K4969" s="1" t="str">
        <f t="shared" si="544"/>
        <v>ASTP (Apolloâ€“Soyuz Test Project)</v>
      </c>
      <c r="L4969" s="1" t="s">
        <v>346</v>
      </c>
      <c r="M4969" s="1"/>
      <c r="N4969" s="1">
        <f t="shared" si="545"/>
        <v>0</v>
      </c>
      <c r="O4969" s="1" t="s">
        <v>9</v>
      </c>
    </row>
    <row r="4970" spans="1:15" x14ac:dyDescent="0.3">
      <c r="A4970" s="1" t="s">
        <v>6140</v>
      </c>
      <c r="B4970" s="1" t="s">
        <v>1630</v>
      </c>
      <c r="C4970" s="1" t="str">
        <f t="shared" si="539"/>
        <v>Kazakhstan</v>
      </c>
      <c r="D4970" s="1" t="s">
        <v>10102</v>
      </c>
      <c r="E4970" s="7" t="str">
        <f>TEXT(DATE(MID(D4970, 13, 4), CHOOSE(MATCH( MID(D4970, 5, 3), {"Jan","Feb","Mar","Apr","May","Jun","Jul","Aug","Sep","Oct","Nov","Dec"}, 0), 1, 2, 3, 4, 5, 6, 7, 8, 9, 10, 11, 12), MID(D4970, 9, 2)), "yyyy-mm-dd")</f>
        <v>1975-07-15</v>
      </c>
      <c r="F4970" s="1" t="str">
        <f t="shared" si="540"/>
        <v>12:20:00</v>
      </c>
      <c r="G4970" s="9" t="str">
        <f t="shared" si="541"/>
        <v>July</v>
      </c>
      <c r="H4970" s="5" t="str">
        <f t="shared" si="542"/>
        <v>1975</v>
      </c>
      <c r="I4970" s="1" t="s">
        <v>10103</v>
      </c>
      <c r="J4970" s="1" t="str">
        <f t="shared" si="543"/>
        <v xml:space="preserve">Soyuz U </v>
      </c>
      <c r="K4970" s="1" t="str">
        <f t="shared" si="544"/>
        <v>Soyuz 19 (Apollo-Soyuz)</v>
      </c>
      <c r="L4970" s="1" t="s">
        <v>346</v>
      </c>
      <c r="M4970" s="1">
        <v>20</v>
      </c>
      <c r="N4970" s="1">
        <f t="shared" si="545"/>
        <v>1660</v>
      </c>
      <c r="O4970" s="1" t="s">
        <v>9</v>
      </c>
    </row>
    <row r="4971" spans="1:15" x14ac:dyDescent="0.3">
      <c r="A4971" s="1" t="s">
        <v>6140</v>
      </c>
      <c r="B4971" s="1" t="s">
        <v>6615</v>
      </c>
      <c r="C4971" s="1" t="str">
        <f t="shared" si="539"/>
        <v>Russia</v>
      </c>
      <c r="D4971" s="1" t="s">
        <v>10104</v>
      </c>
      <c r="E4971" s="7" t="str">
        <f>TEXT(DATE(MID(D4971, 13, 4), CHOOSE(MATCH( MID(D4971, 5, 3), {"Jan","Feb","Mar","Apr","May","Jun","Jul","Aug","Sep","Oct","Nov","Dec"}, 0), 1, 2, 3, 4, 5, 6, 7, 8, 9, 10, 11, 12), MID(D4971, 9, 2)), "yyyy-mm-dd")</f>
        <v>1975-07-11</v>
      </c>
      <c r="F4971" s="1" t="str">
        <f t="shared" si="540"/>
        <v>04:15:00</v>
      </c>
      <c r="G4971" s="9" t="str">
        <f t="shared" si="541"/>
        <v>July</v>
      </c>
      <c r="H4971" s="5" t="str">
        <f t="shared" si="542"/>
        <v>1975</v>
      </c>
      <c r="I4971" s="1" t="s">
        <v>10105</v>
      </c>
      <c r="J4971" s="1" t="str">
        <f t="shared" si="543"/>
        <v xml:space="preserve">Vostok-2M </v>
      </c>
      <c r="K4971" s="1" t="str">
        <f t="shared" si="544"/>
        <v>Meteor-2 nÂ°1</v>
      </c>
      <c r="L4971" s="1" t="s">
        <v>346</v>
      </c>
      <c r="M4971" s="1"/>
      <c r="N4971" s="1">
        <f t="shared" si="545"/>
        <v>0</v>
      </c>
      <c r="O4971" s="1" t="s">
        <v>9</v>
      </c>
    </row>
    <row r="4972" spans="1:15" x14ac:dyDescent="0.3">
      <c r="A4972" s="1" t="s">
        <v>6140</v>
      </c>
      <c r="B4972" s="1" t="s">
        <v>6615</v>
      </c>
      <c r="C4972" s="1" t="str">
        <f t="shared" si="539"/>
        <v>Russia</v>
      </c>
      <c r="D4972" s="1" t="s">
        <v>10106</v>
      </c>
      <c r="E4972" s="7" t="str">
        <f>TEXT(DATE(MID(D4972, 13, 4), CHOOSE(MATCH( MID(D4972, 5, 3), {"Jan","Feb","Mar","Apr","May","Jun","Jul","Aug","Sep","Oct","Nov","Dec"}, 0), 1, 2, 3, 4, 5, 6, 7, 8, 9, 10, 11, 12), MID(D4972, 9, 2)), "yyyy-mm-dd")</f>
        <v>1975-07-08</v>
      </c>
      <c r="F4972" s="1" t="str">
        <f t="shared" si="540"/>
        <v>05:05:00</v>
      </c>
      <c r="G4972" s="9" t="str">
        <f t="shared" si="541"/>
        <v>July</v>
      </c>
      <c r="H4972" s="5" t="str">
        <f t="shared" si="542"/>
        <v>1975</v>
      </c>
      <c r="I4972" s="1" t="s">
        <v>10107</v>
      </c>
      <c r="J4972" s="1" t="str">
        <f t="shared" si="543"/>
        <v xml:space="preserve">Molniya-M /Block ML </v>
      </c>
      <c r="K4972" s="1" t="str">
        <f t="shared" si="544"/>
        <v>Molniya-2 nÂ°51</v>
      </c>
      <c r="L4972" s="1" t="s">
        <v>346</v>
      </c>
      <c r="M4972" s="1"/>
      <c r="N4972" s="1">
        <f t="shared" si="545"/>
        <v>0</v>
      </c>
      <c r="O4972" s="1" t="s">
        <v>9</v>
      </c>
    </row>
    <row r="4973" spans="1:15" x14ac:dyDescent="0.3">
      <c r="A4973" s="1" t="s">
        <v>6140</v>
      </c>
      <c r="B4973" s="1" t="s">
        <v>3373</v>
      </c>
      <c r="C4973" s="1" t="str">
        <f t="shared" si="539"/>
        <v>Russia</v>
      </c>
      <c r="D4973" s="1" t="s">
        <v>10108</v>
      </c>
      <c r="E4973" s="7" t="str">
        <f>TEXT(DATE(MID(D4973, 13, 4), CHOOSE(MATCH( MID(D4973, 5, 3), {"Jan","Feb","Mar","Apr","May","Jun","Jul","Aug","Sep","Oct","Nov","Dec"}, 0), 1, 2, 3, 4, 5, 6, 7, 8, 9, 10, 11, 12), MID(D4973, 9, 2)), "yyyy-mm-dd")</f>
        <v>1975-07-04</v>
      </c>
      <c r="F4973" s="1" t="str">
        <f t="shared" si="540"/>
        <v>00:56:00</v>
      </c>
      <c r="G4973" s="9" t="str">
        <f t="shared" si="541"/>
        <v>July</v>
      </c>
      <c r="H4973" s="5" t="str">
        <f t="shared" si="542"/>
        <v>1975</v>
      </c>
      <c r="I4973" s="1" t="s">
        <v>10109</v>
      </c>
      <c r="J4973" s="1" t="str">
        <f t="shared" si="543"/>
        <v xml:space="preserve">Cosmos-3M </v>
      </c>
      <c r="K4973" s="1" t="str">
        <f t="shared" si="544"/>
        <v>Cosmos 749</v>
      </c>
      <c r="L4973" s="1" t="s">
        <v>346</v>
      </c>
      <c r="M4973" s="1"/>
      <c r="N4973" s="1">
        <f t="shared" si="545"/>
        <v>0</v>
      </c>
      <c r="O4973" s="1" t="s">
        <v>9</v>
      </c>
    </row>
    <row r="4974" spans="1:15" x14ac:dyDescent="0.3">
      <c r="A4974" s="1" t="s">
        <v>6140</v>
      </c>
      <c r="B4974" s="1" t="s">
        <v>6615</v>
      </c>
      <c r="C4974" s="1" t="str">
        <f t="shared" si="539"/>
        <v>Russia</v>
      </c>
      <c r="D4974" s="1" t="s">
        <v>10110</v>
      </c>
      <c r="E4974" s="7" t="str">
        <f>TEXT(DATE(MID(D4974, 13, 4), CHOOSE(MATCH( MID(D4974, 5, 3), {"Jan","Feb","Mar","Apr","May","Jun","Jul","Aug","Sep","Oct","Nov","Dec"}, 0), 1, 2, 3, 4, 5, 6, 7, 8, 9, 10, 11, 12), MID(D4974, 9, 2)), "yyyy-mm-dd")</f>
        <v>1975-07-03</v>
      </c>
      <c r="F4974" s="1" t="str">
        <f t="shared" si="540"/>
        <v>13:40:00</v>
      </c>
      <c r="G4974" s="9" t="str">
        <f t="shared" si="541"/>
        <v>July</v>
      </c>
      <c r="H4974" s="5" t="str">
        <f t="shared" si="542"/>
        <v>1975</v>
      </c>
      <c r="I4974" s="1" t="s">
        <v>10111</v>
      </c>
      <c r="J4974" s="1" t="str">
        <f t="shared" si="543"/>
        <v xml:space="preserve">Voskhod </v>
      </c>
      <c r="K4974" s="1" t="str">
        <f t="shared" si="544"/>
        <v>Cosmos 748</v>
      </c>
      <c r="L4974" s="1" t="s">
        <v>346</v>
      </c>
      <c r="M4974" s="1"/>
      <c r="N4974" s="1">
        <f t="shared" si="545"/>
        <v>0</v>
      </c>
      <c r="O4974" s="1" t="s">
        <v>9</v>
      </c>
    </row>
    <row r="4975" spans="1:15" x14ac:dyDescent="0.3">
      <c r="A4975" s="1" t="s">
        <v>6140</v>
      </c>
      <c r="B4975" s="1" t="s">
        <v>6615</v>
      </c>
      <c r="C4975" s="1" t="str">
        <f t="shared" si="539"/>
        <v>Russia</v>
      </c>
      <c r="D4975" s="1" t="s">
        <v>10112</v>
      </c>
      <c r="E4975" s="7" t="str">
        <f>TEXT(DATE(MID(D4975, 13, 4), CHOOSE(MATCH( MID(D4975, 5, 3), {"Jan","Feb","Mar","Apr","May","Jun","Jul","Aug","Sep","Oct","Nov","Dec"}, 0), 1, 2, 3, 4, 5, 6, 7, 8, 9, 10, 11, 12), MID(D4975, 9, 2)), "yyyy-mm-dd")</f>
        <v>1975-06-27</v>
      </c>
      <c r="F4975" s="1" t="str">
        <f t="shared" si="540"/>
        <v>13:00:00</v>
      </c>
      <c r="G4975" s="9" t="str">
        <f t="shared" si="541"/>
        <v>June</v>
      </c>
      <c r="H4975" s="5" t="str">
        <f t="shared" si="542"/>
        <v>1975</v>
      </c>
      <c r="I4975" s="1" t="s">
        <v>10113</v>
      </c>
      <c r="J4975" s="1" t="str">
        <f t="shared" si="543"/>
        <v xml:space="preserve">Voskhod </v>
      </c>
      <c r="K4975" s="1" t="str">
        <f t="shared" si="544"/>
        <v>Cosmos 747</v>
      </c>
      <c r="L4975" s="1" t="s">
        <v>346</v>
      </c>
      <c r="M4975" s="1"/>
      <c r="N4975" s="1">
        <f t="shared" si="545"/>
        <v>0</v>
      </c>
      <c r="O4975" s="1" t="s">
        <v>9</v>
      </c>
    </row>
    <row r="4976" spans="1:15" x14ac:dyDescent="0.3">
      <c r="A4976" s="1" t="s">
        <v>6140</v>
      </c>
      <c r="B4976" s="1" t="s">
        <v>212</v>
      </c>
      <c r="C4976" s="1" t="str">
        <f t="shared" si="539"/>
        <v>Russia</v>
      </c>
      <c r="D4976" s="1" t="s">
        <v>10114</v>
      </c>
      <c r="E4976" s="7" t="str">
        <f>TEXT(DATE(MID(D4976, 13, 4), CHOOSE(MATCH( MID(D4976, 5, 3), {"Jan","Feb","Mar","Apr","May","Jun","Jul","Aug","Sep","Oct","Nov","Dec"}, 0), 1, 2, 3, 4, 5, 6, 7, 8, 9, 10, 11, 12), MID(D4976, 9, 2)), "yyyy-mm-dd")</f>
        <v>1975-06-25</v>
      </c>
      <c r="F4976" s="1" t="str">
        <f t="shared" si="540"/>
        <v>12:59:00</v>
      </c>
      <c r="G4976" s="9" t="str">
        <f t="shared" si="541"/>
        <v>June</v>
      </c>
      <c r="H4976" s="5" t="str">
        <f t="shared" si="542"/>
        <v>1975</v>
      </c>
      <c r="I4976" s="1" t="s">
        <v>10115</v>
      </c>
      <c r="J4976" s="1" t="str">
        <f t="shared" si="543"/>
        <v xml:space="preserve">Voskhod </v>
      </c>
      <c r="K4976" s="1" t="str">
        <f t="shared" si="544"/>
        <v>Cosmos 746</v>
      </c>
      <c r="L4976" s="1" t="s">
        <v>346</v>
      </c>
      <c r="M4976" s="1"/>
      <c r="N4976" s="1">
        <f t="shared" si="545"/>
        <v>0</v>
      </c>
      <c r="O4976" s="1" t="s">
        <v>9</v>
      </c>
    </row>
    <row r="4977" spans="1:15" x14ac:dyDescent="0.3">
      <c r="A4977" s="1" t="s">
        <v>6140</v>
      </c>
      <c r="B4977" s="1" t="s">
        <v>1561</v>
      </c>
      <c r="C4977" s="1" t="str">
        <f t="shared" si="539"/>
        <v>Russia</v>
      </c>
      <c r="D4977" s="1" t="s">
        <v>10116</v>
      </c>
      <c r="E4977" s="7" t="str">
        <f>TEXT(DATE(MID(D4977, 13, 4), CHOOSE(MATCH( MID(D4977, 5, 3), {"Jan","Feb","Mar","Apr","May","Jun","Jul","Aug","Sep","Oct","Nov","Dec"}, 0), 1, 2, 3, 4, 5, 6, 7, 8, 9, 10, 11, 12), MID(D4977, 9, 2)), "yyyy-mm-dd")</f>
        <v>1975-06-24</v>
      </c>
      <c r="F4977" s="1" t="str">
        <f t="shared" si="540"/>
        <v>12:04:00</v>
      </c>
      <c r="G4977" s="9" t="str">
        <f t="shared" si="541"/>
        <v>June</v>
      </c>
      <c r="H4977" s="5" t="str">
        <f t="shared" si="542"/>
        <v>1975</v>
      </c>
      <c r="I4977" s="1" t="s">
        <v>10117</v>
      </c>
      <c r="J4977" s="1" t="str">
        <f t="shared" si="543"/>
        <v xml:space="preserve">Cosmos-2 (63SM) </v>
      </c>
      <c r="K4977" s="1" t="str">
        <f t="shared" si="544"/>
        <v>Cosmos 745</v>
      </c>
      <c r="L4977" s="1" t="s">
        <v>346</v>
      </c>
      <c r="M4977" s="1"/>
      <c r="N4977" s="1">
        <f t="shared" si="545"/>
        <v>0</v>
      </c>
      <c r="O4977" s="1" t="s">
        <v>9</v>
      </c>
    </row>
    <row r="4978" spans="1:15" x14ac:dyDescent="0.3">
      <c r="A4978" s="1" t="s">
        <v>5722</v>
      </c>
      <c r="B4978" s="1" t="s">
        <v>3160</v>
      </c>
      <c r="C4978" s="1" t="str">
        <f t="shared" si="539"/>
        <v>USA</v>
      </c>
      <c r="D4978" s="1" t="s">
        <v>10118</v>
      </c>
      <c r="E4978" s="7" t="str">
        <f>TEXT(DATE(MID(D4978, 13, 4), CHOOSE(MATCH( MID(D4978, 5, 3), {"Jan","Feb","Mar","Apr","May","Jun","Jul","Aug","Sep","Oct","Nov","Dec"}, 0), 1, 2, 3, 4, 5, 6, 7, 8, 9, 10, 11, 12), MID(D4978, 9, 2)), "yyyy-mm-dd")</f>
        <v>1975-06-21</v>
      </c>
      <c r="F4978" s="1" t="str">
        <f t="shared" si="540"/>
        <v>11:43:00</v>
      </c>
      <c r="G4978" s="9" t="str">
        <f t="shared" si="541"/>
        <v>June</v>
      </c>
      <c r="H4978" s="5" t="str">
        <f t="shared" si="542"/>
        <v>1975</v>
      </c>
      <c r="I4978" s="1" t="s">
        <v>10119</v>
      </c>
      <c r="J4978" s="1" t="str">
        <f t="shared" si="543"/>
        <v xml:space="preserve">Delta 1910 </v>
      </c>
      <c r="K4978" s="1" t="str">
        <f t="shared" si="544"/>
        <v>OSO-8</v>
      </c>
      <c r="L4978" s="1" t="s">
        <v>346</v>
      </c>
      <c r="M4978" s="1"/>
      <c r="N4978" s="1">
        <f t="shared" si="545"/>
        <v>0</v>
      </c>
      <c r="O4978" s="1" t="s">
        <v>9</v>
      </c>
    </row>
    <row r="4979" spans="1:15" x14ac:dyDescent="0.3">
      <c r="A4979" s="1" t="s">
        <v>6140</v>
      </c>
      <c r="B4979" s="1" t="s">
        <v>6615</v>
      </c>
      <c r="C4979" s="1" t="str">
        <f t="shared" si="539"/>
        <v>Russia</v>
      </c>
      <c r="D4979" s="1" t="s">
        <v>10120</v>
      </c>
      <c r="E4979" s="7" t="str">
        <f>TEXT(DATE(MID(D4979, 13, 4), CHOOSE(MATCH( MID(D4979, 5, 3), {"Jan","Feb","Mar","Apr","May","Jun","Jul","Aug","Sep","Oct","Nov","Dec"}, 0), 1, 2, 3, 4, 5, 6, 7, 8, 9, 10, 11, 12), MID(D4979, 9, 2)), "yyyy-mm-dd")</f>
        <v>1975-06-20</v>
      </c>
      <c r="F4979" s="1" t="str">
        <f t="shared" si="540"/>
        <v>06:54:00</v>
      </c>
      <c r="G4979" s="9" t="str">
        <f t="shared" si="541"/>
        <v>June</v>
      </c>
      <c r="H4979" s="5" t="str">
        <f t="shared" si="542"/>
        <v>1975</v>
      </c>
      <c r="I4979" s="1" t="s">
        <v>10121</v>
      </c>
      <c r="J4979" s="1" t="str">
        <f t="shared" si="543"/>
        <v xml:space="preserve">Vostok-2M </v>
      </c>
      <c r="K4979" s="1" t="str">
        <f t="shared" si="544"/>
        <v>Cosmos 744</v>
      </c>
      <c r="L4979" s="1" t="s">
        <v>346</v>
      </c>
      <c r="M4979" s="1"/>
      <c r="N4979" s="1">
        <f t="shared" si="545"/>
        <v>0</v>
      </c>
      <c r="O4979" s="1" t="s">
        <v>9</v>
      </c>
    </row>
    <row r="4980" spans="1:15" x14ac:dyDescent="0.3">
      <c r="A4980" s="1" t="s">
        <v>5556</v>
      </c>
      <c r="B4980" s="1" t="s">
        <v>9371</v>
      </c>
      <c r="C4980" s="1" t="str">
        <f t="shared" si="539"/>
        <v>USA</v>
      </c>
      <c r="D4980" s="1" t="s">
        <v>10122</v>
      </c>
      <c r="E4980" s="7" t="str">
        <f>TEXT(DATE(MID(D4980, 13, 4), CHOOSE(MATCH( MID(D4980, 5, 3), {"Jan","Feb","Mar","Apr","May","Jun","Jul","Aug","Sep","Oct","Nov","Dec"}, 0), 1, 2, 3, 4, 5, 6, 7, 8, 9, 10, 11, 12), MID(D4980, 9, 2)), "yyyy-mm-dd")</f>
        <v>1975-06-18</v>
      </c>
      <c r="F4980" s="1" t="str">
        <f t="shared" si="540"/>
        <v>09:00:00</v>
      </c>
      <c r="G4980" s="9" t="str">
        <f t="shared" si="541"/>
        <v>June</v>
      </c>
      <c r="H4980" s="5" t="str">
        <f t="shared" si="542"/>
        <v>1975</v>
      </c>
      <c r="I4980" s="1" t="s">
        <v>10123</v>
      </c>
      <c r="J4980" s="1" t="str">
        <f t="shared" si="543"/>
        <v xml:space="preserve">Atlas-SLV3A Agena-D </v>
      </c>
      <c r="K4980" s="1" t="str">
        <f t="shared" si="544"/>
        <v>AFP-827 (Canyon-6)</v>
      </c>
      <c r="L4980" s="1" t="s">
        <v>346</v>
      </c>
      <c r="M4980" s="1"/>
      <c r="N4980" s="1">
        <f t="shared" si="545"/>
        <v>0</v>
      </c>
      <c r="O4980" s="1" t="s">
        <v>9</v>
      </c>
    </row>
    <row r="4981" spans="1:15" x14ac:dyDescent="0.3">
      <c r="A4981" s="1" t="s">
        <v>6140</v>
      </c>
      <c r="B4981" s="1" t="s">
        <v>565</v>
      </c>
      <c r="C4981" s="1" t="str">
        <f t="shared" si="539"/>
        <v>Kazakhstan</v>
      </c>
      <c r="D4981" s="1" t="s">
        <v>10124</v>
      </c>
      <c r="E4981" s="7" t="str">
        <f>TEXT(DATE(MID(D4981, 13, 4), CHOOSE(MATCH( MID(D4981, 5, 3), {"Jan","Feb","Mar","Apr","May","Jun","Jul","Aug","Sep","Oct","Nov","Dec"}, 0), 1, 2, 3, 4, 5, 6, 7, 8, 9, 10, 11, 12), MID(D4981, 9, 2)), "yyyy-mm-dd")</f>
        <v>1975-06-14</v>
      </c>
      <c r="F4981" s="1" t="str">
        <f t="shared" si="540"/>
        <v>03:00:00</v>
      </c>
      <c r="G4981" s="9" t="str">
        <f t="shared" si="541"/>
        <v>June</v>
      </c>
      <c r="H4981" s="5" t="str">
        <f t="shared" si="542"/>
        <v>1975</v>
      </c>
      <c r="I4981" s="1" t="s">
        <v>10125</v>
      </c>
      <c r="J4981" s="1" t="str">
        <f t="shared" si="543"/>
        <v xml:space="preserve">Proton-K/Block D-1 </v>
      </c>
      <c r="K4981" s="1" t="str">
        <f t="shared" si="544"/>
        <v>Venera 10</v>
      </c>
      <c r="L4981" s="1" t="s">
        <v>346</v>
      </c>
      <c r="M4981" s="1"/>
      <c r="N4981" s="1">
        <f t="shared" si="545"/>
        <v>0</v>
      </c>
      <c r="O4981" s="1" t="s">
        <v>9</v>
      </c>
    </row>
    <row r="4982" spans="1:15" x14ac:dyDescent="0.3">
      <c r="A4982" s="1" t="s">
        <v>6140</v>
      </c>
      <c r="B4982" s="1" t="s">
        <v>212</v>
      </c>
      <c r="C4982" s="1" t="str">
        <f t="shared" si="539"/>
        <v>Russia</v>
      </c>
      <c r="D4982" s="1" t="s">
        <v>10126</v>
      </c>
      <c r="E4982" s="7" t="str">
        <f>TEXT(DATE(MID(D4982, 13, 4), CHOOSE(MATCH( MID(D4982, 5, 3), {"Jan","Feb","Mar","Apr","May","Jun","Jul","Aug","Sep","Oct","Nov","Dec"}, 0), 1, 2, 3, 4, 5, 6, 7, 8, 9, 10, 11, 12), MID(D4982, 9, 2)), "yyyy-mm-dd")</f>
        <v>1975-06-12</v>
      </c>
      <c r="F4982" s="1" t="str">
        <f t="shared" si="540"/>
        <v>12:30:00</v>
      </c>
      <c r="G4982" s="9" t="str">
        <f t="shared" si="541"/>
        <v>June</v>
      </c>
      <c r="H4982" s="5" t="str">
        <f t="shared" si="542"/>
        <v>1975</v>
      </c>
      <c r="I4982" s="1" t="s">
        <v>10127</v>
      </c>
      <c r="J4982" s="1" t="str">
        <f t="shared" si="543"/>
        <v xml:space="preserve">Soyuz U </v>
      </c>
      <c r="K4982" s="1" t="str">
        <f t="shared" si="544"/>
        <v>Cosmos 743</v>
      </c>
      <c r="L4982" s="1" t="s">
        <v>346</v>
      </c>
      <c r="M4982" s="1">
        <v>20</v>
      </c>
      <c r="N4982" s="1">
        <f t="shared" si="545"/>
        <v>1660</v>
      </c>
      <c r="O4982" s="1" t="s">
        <v>9</v>
      </c>
    </row>
    <row r="4983" spans="1:15" x14ac:dyDescent="0.3">
      <c r="A4983" s="1" t="s">
        <v>5722</v>
      </c>
      <c r="B4983" s="1" t="s">
        <v>114</v>
      </c>
      <c r="C4983" s="1" t="str">
        <f t="shared" si="539"/>
        <v>USA</v>
      </c>
      <c r="D4983" s="1" t="s">
        <v>10128</v>
      </c>
      <c r="E4983" s="7" t="str">
        <f>TEXT(DATE(MID(D4983, 13, 4), CHOOSE(MATCH( MID(D4983, 5, 3), {"Jan","Feb","Mar","Apr","May","Jun","Jul","Aug","Sep","Oct","Nov","Dec"}, 0), 1, 2, 3, 4, 5, 6, 7, 8, 9, 10, 11, 12), MID(D4983, 9, 2)), "yyyy-mm-dd")</f>
        <v>1975-06-12</v>
      </c>
      <c r="F4983" s="1" t="str">
        <f t="shared" si="540"/>
        <v>08:12:00</v>
      </c>
      <c r="G4983" s="9" t="str">
        <f t="shared" si="541"/>
        <v>June</v>
      </c>
      <c r="H4983" s="5" t="str">
        <f t="shared" si="542"/>
        <v>1975</v>
      </c>
      <c r="I4983" s="1" t="s">
        <v>10129</v>
      </c>
      <c r="J4983" s="1" t="str">
        <f t="shared" si="543"/>
        <v xml:space="preserve">Delta 2910 </v>
      </c>
      <c r="K4983" s="1" t="str">
        <f t="shared" si="544"/>
        <v>Nimbus 6</v>
      </c>
      <c r="L4983" s="1" t="s">
        <v>346</v>
      </c>
      <c r="M4983" s="1"/>
      <c r="N4983" s="1">
        <f t="shared" si="545"/>
        <v>0</v>
      </c>
      <c r="O4983" s="1" t="s">
        <v>9</v>
      </c>
    </row>
    <row r="4984" spans="1:15" x14ac:dyDescent="0.3">
      <c r="A4984" s="1" t="s">
        <v>5603</v>
      </c>
      <c r="B4984" s="1" t="s">
        <v>27</v>
      </c>
      <c r="C4984" s="1" t="str">
        <f t="shared" si="539"/>
        <v>USA</v>
      </c>
      <c r="D4984" s="1" t="s">
        <v>10130</v>
      </c>
      <c r="E4984" s="7" t="str">
        <f>TEXT(DATE(MID(D4984, 13, 4), CHOOSE(MATCH( MID(D4984, 5, 3), {"Jan","Feb","Mar","Apr","May","Jun","Jul","Aug","Sep","Oct","Nov","Dec"}, 0), 1, 2, 3, 4, 5, 6, 7, 8, 9, 10, 11, 12), MID(D4984, 9, 2)), "yyyy-mm-dd")</f>
        <v>1975-06-08</v>
      </c>
      <c r="F4984" s="1" t="str">
        <f t="shared" si="540"/>
        <v>18:30:00</v>
      </c>
      <c r="G4984" s="9" t="str">
        <f t="shared" si="541"/>
        <v>June</v>
      </c>
      <c r="H4984" s="5" t="str">
        <f t="shared" si="542"/>
        <v>1975</v>
      </c>
      <c r="I4984" s="1" t="s">
        <v>10131</v>
      </c>
      <c r="J4984" s="1" t="str">
        <f t="shared" si="543"/>
        <v xml:space="preserve">Titan IIID </v>
      </c>
      <c r="K4984" s="1" t="str">
        <f t="shared" si="544"/>
        <v>KH9-10 &amp; SSF-C-5</v>
      </c>
      <c r="L4984" s="1" t="s">
        <v>346</v>
      </c>
      <c r="M4984" s="1"/>
      <c r="N4984" s="1">
        <f t="shared" si="545"/>
        <v>0</v>
      </c>
      <c r="O4984" s="1" t="s">
        <v>9</v>
      </c>
    </row>
    <row r="4985" spans="1:15" x14ac:dyDescent="0.3">
      <c r="A4985" s="1" t="s">
        <v>6140</v>
      </c>
      <c r="B4985" s="1" t="s">
        <v>565</v>
      </c>
      <c r="C4985" s="1" t="str">
        <f t="shared" si="539"/>
        <v>Kazakhstan</v>
      </c>
      <c r="D4985" s="1" t="s">
        <v>10132</v>
      </c>
      <c r="E4985" s="7" t="str">
        <f>TEXT(DATE(MID(D4985, 13, 4), CHOOSE(MATCH( MID(D4985, 5, 3), {"Jan","Feb","Mar","Apr","May","Jun","Jul","Aug","Sep","Oct","Nov","Dec"}, 0), 1, 2, 3, 4, 5, 6, 7, 8, 9, 10, 11, 12), MID(D4985, 9, 2)), "yyyy-mm-dd")</f>
        <v>1975-06-08</v>
      </c>
      <c r="F4985" s="1" t="str">
        <f t="shared" si="540"/>
        <v>02:37:00</v>
      </c>
      <c r="G4985" s="9" t="str">
        <f t="shared" si="541"/>
        <v>June</v>
      </c>
      <c r="H4985" s="5" t="str">
        <f t="shared" si="542"/>
        <v>1975</v>
      </c>
      <c r="I4985" s="1" t="s">
        <v>10133</v>
      </c>
      <c r="J4985" s="1" t="str">
        <f t="shared" si="543"/>
        <v xml:space="preserve">Proton-K/Block D-1 </v>
      </c>
      <c r="K4985" s="1" t="str">
        <f t="shared" si="544"/>
        <v>Venera 9</v>
      </c>
      <c r="L4985" s="1" t="s">
        <v>346</v>
      </c>
      <c r="M4985" s="1"/>
      <c r="N4985" s="1">
        <f t="shared" si="545"/>
        <v>0</v>
      </c>
      <c r="O4985" s="1" t="s">
        <v>9</v>
      </c>
    </row>
    <row r="4986" spans="1:15" x14ac:dyDescent="0.3">
      <c r="A4986" s="1" t="s">
        <v>6140</v>
      </c>
      <c r="B4986" s="1" t="s">
        <v>6615</v>
      </c>
      <c r="C4986" s="1" t="str">
        <f t="shared" si="539"/>
        <v>Russia</v>
      </c>
      <c r="D4986" s="1" t="s">
        <v>10134</v>
      </c>
      <c r="E4986" s="7" t="str">
        <f>TEXT(DATE(MID(D4986, 13, 4), CHOOSE(MATCH( MID(D4986, 5, 3), {"Jan","Feb","Mar","Apr","May","Jun","Jul","Aug","Sep","Oct","Nov","Dec"}, 0), 1, 2, 3, 4, 5, 6, 7, 8, 9, 10, 11, 12), MID(D4986, 9, 2)), "yyyy-mm-dd")</f>
        <v>1975-06-05</v>
      </c>
      <c r="F4986" s="1" t="str">
        <f t="shared" si="540"/>
        <v>01:37:00</v>
      </c>
      <c r="G4986" s="9" t="str">
        <f t="shared" si="541"/>
        <v>June</v>
      </c>
      <c r="H4986" s="5" t="str">
        <f t="shared" si="542"/>
        <v>1975</v>
      </c>
      <c r="I4986" s="1" t="s">
        <v>10135</v>
      </c>
      <c r="J4986" s="1" t="str">
        <f t="shared" si="543"/>
        <v xml:space="preserve">Molniya-M /Block ML </v>
      </c>
      <c r="K4986" s="1" t="str">
        <f t="shared" si="544"/>
        <v>Molniya-1 nÂ°50 &amp; SRET-2</v>
      </c>
      <c r="L4986" s="1" t="s">
        <v>346</v>
      </c>
      <c r="M4986" s="1"/>
      <c r="N4986" s="1">
        <f t="shared" si="545"/>
        <v>0</v>
      </c>
      <c r="O4986" s="1" t="s">
        <v>9</v>
      </c>
    </row>
    <row r="4987" spans="1:15" x14ac:dyDescent="0.3">
      <c r="A4987" s="1" t="s">
        <v>6140</v>
      </c>
      <c r="B4987" s="1" t="s">
        <v>212</v>
      </c>
      <c r="C4987" s="1" t="str">
        <f t="shared" si="539"/>
        <v>Russia</v>
      </c>
      <c r="D4987" s="1" t="s">
        <v>10136</v>
      </c>
      <c r="E4987" s="7" t="str">
        <f>TEXT(DATE(MID(D4987, 13, 4), CHOOSE(MATCH( MID(D4987, 5, 3), {"Jan","Feb","Mar","Apr","May","Jun","Jul","Aug","Sep","Oct","Nov","Dec"}, 0), 1, 2, 3, 4, 5, 6, 7, 8, 9, 10, 11, 12), MID(D4987, 9, 2)), "yyyy-mm-dd")</f>
        <v>1975-06-03</v>
      </c>
      <c r="F4987" s="1" t="str">
        <f t="shared" si="540"/>
        <v>13:20:00</v>
      </c>
      <c r="G4987" s="9" t="str">
        <f t="shared" si="541"/>
        <v>June</v>
      </c>
      <c r="H4987" s="5" t="str">
        <f t="shared" si="542"/>
        <v>1975</v>
      </c>
      <c r="I4987" s="1" t="s">
        <v>10137</v>
      </c>
      <c r="J4987" s="1" t="str">
        <f t="shared" si="543"/>
        <v xml:space="preserve">Voskhod </v>
      </c>
      <c r="K4987" s="1" t="str">
        <f t="shared" si="544"/>
        <v>Cosmos 742</v>
      </c>
      <c r="L4987" s="1" t="s">
        <v>346</v>
      </c>
      <c r="M4987" s="1"/>
      <c r="N4987" s="1">
        <f t="shared" si="545"/>
        <v>0</v>
      </c>
      <c r="O4987" s="1" t="s">
        <v>9</v>
      </c>
    </row>
    <row r="4988" spans="1:15" x14ac:dyDescent="0.3">
      <c r="A4988" s="1" t="s">
        <v>6140</v>
      </c>
      <c r="B4988" s="1" t="s">
        <v>4882</v>
      </c>
      <c r="C4988" s="1" t="str">
        <f t="shared" si="539"/>
        <v>Russia</v>
      </c>
      <c r="D4988" s="1" t="s">
        <v>10138</v>
      </c>
      <c r="E4988" s="7" t="str">
        <f>TEXT(DATE(MID(D4988, 13, 4), CHOOSE(MATCH( MID(D4988, 5, 3), {"Jan","Feb","Mar","Apr","May","Jun","Jul","Aug","Sep","Oct","Nov","Dec"}, 0), 1, 2, 3, 4, 5, 6, 7, 8, 9, 10, 11, 12), MID(D4988, 9, 2)), "yyyy-mm-dd")</f>
        <v>1975-06-03</v>
      </c>
      <c r="F4988" s="1" t="str">
        <f t="shared" si="540"/>
        <v>09:00:00</v>
      </c>
      <c r="G4988" s="9" t="str">
        <f t="shared" si="541"/>
        <v>June</v>
      </c>
      <c r="H4988" s="5" t="str">
        <f t="shared" si="542"/>
        <v>1975</v>
      </c>
      <c r="I4988" s="1" t="s">
        <v>10139</v>
      </c>
      <c r="J4988" s="1" t="str">
        <f t="shared" si="543"/>
        <v xml:space="preserve">Cosmos-3M </v>
      </c>
      <c r="K4988" s="1" t="str">
        <f t="shared" si="544"/>
        <v>DS-U3 satellite</v>
      </c>
      <c r="L4988" s="1" t="s">
        <v>346</v>
      </c>
      <c r="M4988" s="1"/>
      <c r="N4988" s="1">
        <f t="shared" si="545"/>
        <v>0</v>
      </c>
      <c r="O4988" s="1" t="s">
        <v>257</v>
      </c>
    </row>
    <row r="4989" spans="1:15" x14ac:dyDescent="0.3">
      <c r="A4989" s="1" t="s">
        <v>6140</v>
      </c>
      <c r="B4989" s="1" t="s">
        <v>212</v>
      </c>
      <c r="C4989" s="1" t="str">
        <f t="shared" si="539"/>
        <v>Russia</v>
      </c>
      <c r="D4989" s="1" t="s">
        <v>10140</v>
      </c>
      <c r="E4989" s="7" t="str">
        <f>TEXT(DATE(MID(D4989, 13, 4), CHOOSE(MATCH( MID(D4989, 5, 3), {"Jan","Feb","Mar","Apr","May","Jun","Jul","Aug","Sep","Oct","Nov","Dec"}, 0), 1, 2, 3, 4, 5, 6, 7, 8, 9, 10, 11, 12), MID(D4989, 9, 2)), "yyyy-mm-dd")</f>
        <v>1975-05-30</v>
      </c>
      <c r="F4989" s="1" t="str">
        <f t="shared" si="540"/>
        <v>06:45:00</v>
      </c>
      <c r="G4989" s="9" t="str">
        <f t="shared" si="541"/>
        <v>May</v>
      </c>
      <c r="H4989" s="5" t="str">
        <f t="shared" si="542"/>
        <v>1975</v>
      </c>
      <c r="I4989" s="1" t="s">
        <v>10141</v>
      </c>
      <c r="J4989" s="1" t="str">
        <f t="shared" si="543"/>
        <v xml:space="preserve">Voskhod </v>
      </c>
      <c r="K4989" s="1" t="str">
        <f t="shared" si="544"/>
        <v>Cosmos 741</v>
      </c>
      <c r="L4989" s="1" t="s">
        <v>346</v>
      </c>
      <c r="M4989" s="1"/>
      <c r="N4989" s="1">
        <f t="shared" si="545"/>
        <v>0</v>
      </c>
      <c r="O4989" s="1" t="s">
        <v>9</v>
      </c>
    </row>
    <row r="4990" spans="1:15" x14ac:dyDescent="0.3">
      <c r="A4990" s="1" t="s">
        <v>6140</v>
      </c>
      <c r="B4990" s="1" t="s">
        <v>130</v>
      </c>
      <c r="C4990" s="1" t="str">
        <f t="shared" si="539"/>
        <v>Kazakhstan</v>
      </c>
      <c r="D4990" s="1" t="s">
        <v>10142</v>
      </c>
      <c r="E4990" s="7" t="str">
        <f>TEXT(DATE(MID(D4990, 13, 4), CHOOSE(MATCH( MID(D4990, 5, 3), {"Jan","Feb","Mar","Apr","May","Jun","Jul","Aug","Sep","Oct","Nov","Dec"}, 0), 1, 2, 3, 4, 5, 6, 7, 8, 9, 10, 11, 12), MID(D4990, 9, 2)), "yyyy-mm-dd")</f>
        <v>1975-05-28</v>
      </c>
      <c r="F4990" s="1" t="str">
        <f t="shared" si="540"/>
        <v>07:29:00</v>
      </c>
      <c r="G4990" s="9" t="str">
        <f t="shared" si="541"/>
        <v>May</v>
      </c>
      <c r="H4990" s="5" t="str">
        <f t="shared" si="542"/>
        <v>1975</v>
      </c>
      <c r="I4990" s="1" t="s">
        <v>10143</v>
      </c>
      <c r="J4990" s="1" t="str">
        <f t="shared" si="543"/>
        <v xml:space="preserve">Voskhod </v>
      </c>
      <c r="K4990" s="1" t="str">
        <f t="shared" si="544"/>
        <v>Cosmos 740</v>
      </c>
      <c r="L4990" s="1" t="s">
        <v>346</v>
      </c>
      <c r="M4990" s="1"/>
      <c r="N4990" s="1">
        <f t="shared" si="545"/>
        <v>0</v>
      </c>
      <c r="O4990" s="1" t="s">
        <v>9</v>
      </c>
    </row>
    <row r="4991" spans="1:15" x14ac:dyDescent="0.3">
      <c r="A4991" s="1" t="s">
        <v>6140</v>
      </c>
      <c r="B4991" s="1" t="s">
        <v>3373</v>
      </c>
      <c r="C4991" s="1" t="str">
        <f t="shared" si="539"/>
        <v>Russia</v>
      </c>
      <c r="D4991" s="1" t="s">
        <v>10144</v>
      </c>
      <c r="E4991" s="7" t="str">
        <f>TEXT(DATE(MID(D4991, 13, 4), CHOOSE(MATCH( MID(D4991, 5, 3), {"Jan","Feb","Mar","Apr","May","Jun","Jul","Aug","Sep","Oct","Nov","Dec"}, 0), 1, 2, 3, 4, 5, 6, 7, 8, 9, 10, 11, 12), MID(D4991, 9, 2)), "yyyy-mm-dd")</f>
        <v>1975-05-28</v>
      </c>
      <c r="F4991" s="1" t="str">
        <f t="shared" si="540"/>
        <v>00:25:00</v>
      </c>
      <c r="G4991" s="9" t="str">
        <f t="shared" si="541"/>
        <v>May</v>
      </c>
      <c r="H4991" s="5" t="str">
        <f t="shared" si="542"/>
        <v>1975</v>
      </c>
      <c r="I4991" s="1" t="s">
        <v>10145</v>
      </c>
      <c r="J4991" s="1" t="str">
        <f t="shared" si="543"/>
        <v xml:space="preserve">Cosmos-3M </v>
      </c>
      <c r="K4991" s="1" t="str">
        <f t="shared" si="544"/>
        <v>Cosmos 732 to 739</v>
      </c>
      <c r="L4991" s="1" t="s">
        <v>346</v>
      </c>
      <c r="M4991" s="1"/>
      <c r="N4991" s="1">
        <f t="shared" si="545"/>
        <v>0</v>
      </c>
      <c r="O4991" s="1" t="s">
        <v>9</v>
      </c>
    </row>
    <row r="4992" spans="1:15" x14ac:dyDescent="0.3">
      <c r="A4992" s="1" t="s">
        <v>6140</v>
      </c>
      <c r="B4992" s="1" t="s">
        <v>1630</v>
      </c>
      <c r="C4992" s="1" t="str">
        <f t="shared" si="539"/>
        <v>Kazakhstan</v>
      </c>
      <c r="D4992" s="1" t="s">
        <v>10146</v>
      </c>
      <c r="E4992" s="7" t="str">
        <f>TEXT(DATE(MID(D4992, 13, 4), CHOOSE(MATCH( MID(D4992, 5, 3), {"Jan","Feb","Mar","Apr","May","Jun","Jul","Aug","Sep","Oct","Nov","Dec"}, 0), 1, 2, 3, 4, 5, 6, 7, 8, 9, 10, 11, 12), MID(D4992, 9, 2)), "yyyy-mm-dd")</f>
        <v>1975-05-24</v>
      </c>
      <c r="F4992" s="1" t="str">
        <f t="shared" si="540"/>
        <v>14:58:00</v>
      </c>
      <c r="G4992" s="9" t="str">
        <f t="shared" si="541"/>
        <v>May</v>
      </c>
      <c r="H4992" s="5" t="str">
        <f t="shared" si="542"/>
        <v>1975</v>
      </c>
      <c r="I4992" s="1" t="s">
        <v>10147</v>
      </c>
      <c r="J4992" s="1" t="str">
        <f t="shared" si="543"/>
        <v xml:space="preserve">Soyuz </v>
      </c>
      <c r="K4992" s="1" t="str">
        <f t="shared" si="544"/>
        <v>Soyuz 18</v>
      </c>
      <c r="L4992" s="1" t="s">
        <v>346</v>
      </c>
      <c r="M4992" s="1"/>
      <c r="N4992" s="1">
        <f t="shared" si="545"/>
        <v>0</v>
      </c>
      <c r="O4992" s="1" t="s">
        <v>9</v>
      </c>
    </row>
    <row r="4993" spans="1:15" x14ac:dyDescent="0.3">
      <c r="A4993" s="1" t="s">
        <v>5722</v>
      </c>
      <c r="B4993" s="1" t="s">
        <v>8845</v>
      </c>
      <c r="C4993" s="1" t="str">
        <f t="shared" si="539"/>
        <v>USA</v>
      </c>
      <c r="D4993" s="1" t="s">
        <v>10148</v>
      </c>
      <c r="E4993" s="7" t="str">
        <f>TEXT(DATE(MID(D4993, 13, 4), CHOOSE(MATCH( MID(D4993, 5, 3), {"Jan","Feb","Mar","Apr","May","Jun","Jul","Aug","Sep","Oct","Nov","Dec"}, 0), 1, 2, 3, 4, 5, 6, 7, 8, 9, 10, 11, 12), MID(D4993, 9, 2)), "yyyy-mm-dd")</f>
        <v>1975-05-24</v>
      </c>
      <c r="F4993" s="1" t="str">
        <f t="shared" si="540"/>
        <v>03:22:00</v>
      </c>
      <c r="G4993" s="9" t="str">
        <f t="shared" si="541"/>
        <v>May</v>
      </c>
      <c r="H4993" s="5" t="str">
        <f t="shared" si="542"/>
        <v>1975</v>
      </c>
      <c r="I4993" s="1" t="s">
        <v>10149</v>
      </c>
      <c r="J4993" s="1" t="str">
        <f t="shared" si="543"/>
        <v xml:space="preserve">Thor-LV2D Burner-2 </v>
      </c>
      <c r="K4993" s="1" t="str">
        <f t="shared" si="544"/>
        <v>DMSP-5C-F2</v>
      </c>
      <c r="L4993" s="1" t="s">
        <v>346</v>
      </c>
      <c r="M4993" s="1"/>
      <c r="N4993" s="1">
        <f t="shared" si="545"/>
        <v>0</v>
      </c>
      <c r="O4993" s="1" t="s">
        <v>9</v>
      </c>
    </row>
    <row r="4994" spans="1:15" x14ac:dyDescent="0.3">
      <c r="A4994" s="1" t="s">
        <v>5556</v>
      </c>
      <c r="B4994" s="1" t="s">
        <v>4149</v>
      </c>
      <c r="C4994" s="1" t="str">
        <f t="shared" ref="C4994:C5057" si="546">TRIM(MID(B4994, FIND("|", SUBSTITUTE(B4994, ",", "|", LEN(B4994) - LEN(SUBSTITUTE(B4994,",", "" )))) + 1, LEN(B4994)))</f>
        <v>USA</v>
      </c>
      <c r="D4994" s="1" t="s">
        <v>10150</v>
      </c>
      <c r="E4994" s="7" t="str">
        <f>TEXT(DATE(MID(D4994, 13, 4), CHOOSE(MATCH( MID(D4994, 5, 3), {"Jan","Feb","Mar","Apr","May","Jun","Jul","Aug","Sep","Oct","Nov","Dec"}, 0), 1, 2, 3, 4, 5, 6, 7, 8, 9, 10, 11, 12), MID(D4994, 9, 2)), "yyyy-mm-dd")</f>
        <v>1975-05-22</v>
      </c>
      <c r="F4994" s="1" t="str">
        <f t="shared" ref="F4994:F5057" si="547">IF(ISNUMBER(FIND(":", D4994)), MID(D4994, FIND(":", D4994)-2, 5) &amp; ":00", "00:00:00")</f>
        <v>22:04:00</v>
      </c>
      <c r="G4994" s="9" t="str">
        <f t="shared" ref="G4994:G5057" si="548">TEXT(E4994, "mmmm")</f>
        <v>May</v>
      </c>
      <c r="H4994" s="5" t="str">
        <f t="shared" ref="H4994:H5057" si="549">TEXT(E4994, "yyyy")</f>
        <v>1975</v>
      </c>
      <c r="I4994" s="1" t="s">
        <v>10151</v>
      </c>
      <c r="J4994" s="1" t="str">
        <f t="shared" ref="J4994:J5057" si="550">LEFT(I4994, FIND("|", I4994) - 1)</f>
        <v xml:space="preserve">Atlas-SLV3D Centaur-D1A </v>
      </c>
      <c r="K4994" s="1" t="str">
        <f t="shared" ref="K4994:K5057" si="551">MID(I4994, FIND("|", I4994) + 2, LEN(I4994))</f>
        <v>Intelsat 4 F1</v>
      </c>
      <c r="L4994" s="1" t="s">
        <v>346</v>
      </c>
      <c r="M4994" s="1"/>
      <c r="N4994" s="1">
        <f t="shared" si="545"/>
        <v>0</v>
      </c>
      <c r="O4994" s="1" t="s">
        <v>9</v>
      </c>
    </row>
    <row r="4995" spans="1:15" x14ac:dyDescent="0.3">
      <c r="A4995" s="1" t="s">
        <v>6140</v>
      </c>
      <c r="B4995" s="1" t="s">
        <v>130</v>
      </c>
      <c r="C4995" s="1" t="str">
        <f t="shared" si="546"/>
        <v>Kazakhstan</v>
      </c>
      <c r="D4995" s="1" t="s">
        <v>10152</v>
      </c>
      <c r="E4995" s="7" t="str">
        <f>TEXT(DATE(MID(D4995, 13, 4), CHOOSE(MATCH( MID(D4995, 5, 3), {"Jan","Feb","Mar","Apr","May","Jun","Jul","Aug","Sep","Oct","Nov","Dec"}, 0), 1, 2, 3, 4, 5, 6, 7, 8, 9, 10, 11, 12), MID(D4995, 9, 2)), "yyyy-mm-dd")</f>
        <v>1975-05-21</v>
      </c>
      <c r="F4995" s="1" t="str">
        <f t="shared" si="547"/>
        <v>06:59:00</v>
      </c>
      <c r="G4995" s="9" t="str">
        <f t="shared" si="548"/>
        <v>May</v>
      </c>
      <c r="H4995" s="5" t="str">
        <f t="shared" si="549"/>
        <v>1975</v>
      </c>
      <c r="I4995" s="1" t="s">
        <v>10153</v>
      </c>
      <c r="J4995" s="1" t="str">
        <f t="shared" si="550"/>
        <v xml:space="preserve">Voskhod </v>
      </c>
      <c r="K4995" s="1" t="str">
        <f t="shared" si="551"/>
        <v>Cosmos 731</v>
      </c>
      <c r="L4995" s="1" t="s">
        <v>346</v>
      </c>
      <c r="M4995" s="1"/>
      <c r="N4995" s="1">
        <f t="shared" ref="N4995:N5058" si="552">M4995 * 83</f>
        <v>0</v>
      </c>
      <c r="O4995" s="1" t="s">
        <v>9</v>
      </c>
    </row>
    <row r="4996" spans="1:15" x14ac:dyDescent="0.3">
      <c r="A4996" s="1" t="s">
        <v>5603</v>
      </c>
      <c r="B4996" s="1" t="s">
        <v>11</v>
      </c>
      <c r="C4996" s="1" t="str">
        <f t="shared" si="546"/>
        <v>USA</v>
      </c>
      <c r="D4996" s="1" t="s">
        <v>10154</v>
      </c>
      <c r="E4996" s="7" t="str">
        <f>TEXT(DATE(MID(D4996, 13, 4), CHOOSE(MATCH( MID(D4996, 5, 3), {"Jan","Feb","Mar","Apr","May","Jun","Jul","Aug","Sep","Oct","Nov","Dec"}, 0), 1, 2, 3, 4, 5, 6, 7, 8, 9, 10, 11, 12), MID(D4996, 9, 2)), "yyyy-mm-dd")</f>
        <v>1975-05-20</v>
      </c>
      <c r="F4996" s="1" t="str">
        <f t="shared" si="547"/>
        <v>14:03:00</v>
      </c>
      <c r="G4996" s="9" t="str">
        <f t="shared" si="548"/>
        <v>May</v>
      </c>
      <c r="H4996" s="5" t="str">
        <f t="shared" si="549"/>
        <v>1975</v>
      </c>
      <c r="I4996" s="1" t="s">
        <v>10155</v>
      </c>
      <c r="J4996" s="1" t="str">
        <f t="shared" si="550"/>
        <v xml:space="preserve">Titan III(23)C </v>
      </c>
      <c r="K4996" s="1" t="str">
        <f t="shared" si="551"/>
        <v>DSCS-II 5&amp;6</v>
      </c>
      <c r="L4996" s="1" t="s">
        <v>346</v>
      </c>
      <c r="M4996" s="1"/>
      <c r="N4996" s="1">
        <f t="shared" si="552"/>
        <v>0</v>
      </c>
      <c r="O4996" s="1" t="s">
        <v>257</v>
      </c>
    </row>
    <row r="4997" spans="1:15" x14ac:dyDescent="0.3">
      <c r="A4997" s="1" t="s">
        <v>10046</v>
      </c>
      <c r="B4997" s="1" t="s">
        <v>10047</v>
      </c>
      <c r="C4997" s="1" t="str">
        <f t="shared" si="546"/>
        <v>France</v>
      </c>
      <c r="D4997" s="1" t="s">
        <v>10156</v>
      </c>
      <c r="E4997" s="7" t="str">
        <f>TEXT(DATE(MID(D4997, 13, 4), CHOOSE(MATCH( MID(D4997, 5, 3), {"Jan","Feb","Mar","Apr","May","Jun","Jul","Aug","Sep","Oct","Nov","Dec"}, 0), 1, 2, 3, 4, 5, 6, 7, 8, 9, 10, 11, 12), MID(D4997, 9, 2)), "yyyy-mm-dd")</f>
        <v>1975-05-17</v>
      </c>
      <c r="F4997" s="1" t="str">
        <f t="shared" si="547"/>
        <v>10:32:00</v>
      </c>
      <c r="G4997" s="9" t="str">
        <f t="shared" si="548"/>
        <v>May</v>
      </c>
      <c r="H4997" s="5" t="str">
        <f t="shared" si="549"/>
        <v>1975</v>
      </c>
      <c r="I4997" s="1" t="s">
        <v>10157</v>
      </c>
      <c r="J4997" s="1" t="str">
        <f t="shared" si="550"/>
        <v xml:space="preserve">Diamant BP4 </v>
      </c>
      <c r="K4997" s="1" t="str">
        <f t="shared" si="551"/>
        <v>Castor &amp; Pollux</v>
      </c>
      <c r="L4997" s="1" t="s">
        <v>346</v>
      </c>
      <c r="M4997" s="1"/>
      <c r="N4997" s="1">
        <f t="shared" si="552"/>
        <v>0</v>
      </c>
      <c r="O4997" s="1" t="s">
        <v>9</v>
      </c>
    </row>
    <row r="4998" spans="1:15" x14ac:dyDescent="0.3">
      <c r="A4998" s="1" t="s">
        <v>5722</v>
      </c>
      <c r="B4998" s="1" t="s">
        <v>3160</v>
      </c>
      <c r="C4998" s="1" t="str">
        <f t="shared" si="546"/>
        <v>USA</v>
      </c>
      <c r="D4998" s="1" t="s">
        <v>10158</v>
      </c>
      <c r="E4998" s="7" t="str">
        <f>TEXT(DATE(MID(D4998, 13, 4), CHOOSE(MATCH( MID(D4998, 5, 3), {"Jan","Feb","Mar","Apr","May","Jun","Jul","Aug","Sep","Oct","Nov","Dec"}, 0), 1, 2, 3, 4, 5, 6, 7, 8, 9, 10, 11, 12), MID(D4998, 9, 2)), "yyyy-mm-dd")</f>
        <v>1975-05-07</v>
      </c>
      <c r="F4998" s="1" t="str">
        <f t="shared" si="547"/>
        <v>23:35:00</v>
      </c>
      <c r="G4998" s="9" t="str">
        <f t="shared" si="548"/>
        <v>May</v>
      </c>
      <c r="H4998" s="5" t="str">
        <f t="shared" si="549"/>
        <v>1975</v>
      </c>
      <c r="I4998" s="1" t="s">
        <v>10159</v>
      </c>
      <c r="J4998" s="1" t="str">
        <f t="shared" si="550"/>
        <v xml:space="preserve">Delta 2914 </v>
      </c>
      <c r="K4998" s="1" t="str">
        <f t="shared" si="551"/>
        <v>Anik-A3</v>
      </c>
      <c r="L4998" s="1" t="s">
        <v>346</v>
      </c>
      <c r="M4998" s="1"/>
      <c r="N4998" s="1">
        <f t="shared" si="552"/>
        <v>0</v>
      </c>
      <c r="O4998" s="1" t="s">
        <v>9</v>
      </c>
    </row>
    <row r="4999" spans="1:15" x14ac:dyDescent="0.3">
      <c r="A4999" s="1" t="s">
        <v>6958</v>
      </c>
      <c r="B4999" s="1" t="s">
        <v>6959</v>
      </c>
      <c r="C4999" s="1" t="str">
        <f t="shared" si="546"/>
        <v>Kenya</v>
      </c>
      <c r="D4999" s="1" t="s">
        <v>10160</v>
      </c>
      <c r="E4999" s="7" t="str">
        <f>TEXT(DATE(MID(D4999, 13, 4), CHOOSE(MATCH( MID(D4999, 5, 3), {"Jan","Feb","Mar","Apr","May","Jun","Jul","Aug","Sep","Oct","Nov","Dec"}, 0), 1, 2, 3, 4, 5, 6, 7, 8, 9, 10, 11, 12), MID(D4999, 9, 2)), "yyyy-mm-dd")</f>
        <v>1975-05-07</v>
      </c>
      <c r="F4999" s="1" t="str">
        <f t="shared" si="547"/>
        <v>22:45:00</v>
      </c>
      <c r="G4999" s="9" t="str">
        <f t="shared" si="548"/>
        <v>May</v>
      </c>
      <c r="H4999" s="5" t="str">
        <f t="shared" si="549"/>
        <v>1975</v>
      </c>
      <c r="I4999" s="1" t="s">
        <v>10161</v>
      </c>
      <c r="J4999" s="1" t="str">
        <f t="shared" si="550"/>
        <v xml:space="preserve">Scout F1 </v>
      </c>
      <c r="K4999" s="1" t="str">
        <f t="shared" si="551"/>
        <v>Explorer 53 (SAS-C)</v>
      </c>
      <c r="L4999" s="1" t="s">
        <v>346</v>
      </c>
      <c r="M4999" s="1"/>
      <c r="N4999" s="1">
        <f t="shared" si="552"/>
        <v>0</v>
      </c>
      <c r="O4999" s="1" t="s">
        <v>9</v>
      </c>
    </row>
    <row r="5000" spans="1:15" x14ac:dyDescent="0.3">
      <c r="A5000" s="1" t="s">
        <v>6140</v>
      </c>
      <c r="B5000" s="1" t="s">
        <v>6615</v>
      </c>
      <c r="C5000" s="1" t="str">
        <f t="shared" si="546"/>
        <v>Russia</v>
      </c>
      <c r="D5000" s="1" t="s">
        <v>10162</v>
      </c>
      <c r="E5000" s="7" t="str">
        <f>TEXT(DATE(MID(D5000, 13, 4), CHOOSE(MATCH( MID(D5000, 5, 3), {"Jan","Feb","Mar","Apr","May","Jun","Jul","Aug","Sep","Oct","Nov","Dec"}, 0), 1, 2, 3, 4, 5, 6, 7, 8, 9, 10, 11, 12), MID(D5000, 9, 2)), "yyyy-mm-dd")</f>
        <v>1975-04-29</v>
      </c>
      <c r="F5000" s="1" t="str">
        <f t="shared" si="547"/>
        <v>10:23:00</v>
      </c>
      <c r="G5000" s="9" t="str">
        <f t="shared" si="548"/>
        <v>April</v>
      </c>
      <c r="H5000" s="5" t="str">
        <f t="shared" si="549"/>
        <v>1975</v>
      </c>
      <c r="I5000" s="1" t="s">
        <v>10163</v>
      </c>
      <c r="J5000" s="1" t="str">
        <f t="shared" si="550"/>
        <v xml:space="preserve">Molniya-M /Block ML </v>
      </c>
      <c r="K5000" s="1" t="str">
        <f t="shared" si="551"/>
        <v>Molniya-1 nÂ°49</v>
      </c>
      <c r="L5000" s="1" t="s">
        <v>346</v>
      </c>
      <c r="M5000" s="1"/>
      <c r="N5000" s="1">
        <f t="shared" si="552"/>
        <v>0</v>
      </c>
      <c r="O5000" s="1" t="s">
        <v>9</v>
      </c>
    </row>
    <row r="5001" spans="1:15" x14ac:dyDescent="0.3">
      <c r="A5001" s="1" t="s">
        <v>6140</v>
      </c>
      <c r="B5001" s="1" t="s">
        <v>212</v>
      </c>
      <c r="C5001" s="1" t="str">
        <f t="shared" si="546"/>
        <v>Russia</v>
      </c>
      <c r="D5001" s="1" t="s">
        <v>10164</v>
      </c>
      <c r="E5001" s="7" t="str">
        <f>TEXT(DATE(MID(D5001, 13, 4), CHOOSE(MATCH( MID(D5001, 5, 3), {"Jan","Feb","Mar","Apr","May","Jun","Jul","Aug","Sep","Oct","Nov","Dec"}, 0), 1, 2, 3, 4, 5, 6, 7, 8, 9, 10, 11, 12), MID(D5001, 9, 2)), "yyyy-mm-dd")</f>
        <v>1975-04-24</v>
      </c>
      <c r="F5001" s="1" t="str">
        <f t="shared" si="547"/>
        <v>08:04:00</v>
      </c>
      <c r="G5001" s="9" t="str">
        <f t="shared" si="548"/>
        <v>April</v>
      </c>
      <c r="H5001" s="5" t="str">
        <f t="shared" si="549"/>
        <v>1975</v>
      </c>
      <c r="I5001" s="1" t="s">
        <v>10165</v>
      </c>
      <c r="J5001" s="1" t="str">
        <f t="shared" si="550"/>
        <v xml:space="preserve">Voskhod </v>
      </c>
      <c r="K5001" s="1" t="str">
        <f t="shared" si="551"/>
        <v>Cosmos 730</v>
      </c>
      <c r="L5001" s="1" t="s">
        <v>346</v>
      </c>
      <c r="M5001" s="1"/>
      <c r="N5001" s="1">
        <f t="shared" si="552"/>
        <v>0</v>
      </c>
      <c r="O5001" s="1" t="s">
        <v>9</v>
      </c>
    </row>
    <row r="5002" spans="1:15" x14ac:dyDescent="0.3">
      <c r="A5002" s="1" t="s">
        <v>6140</v>
      </c>
      <c r="B5002" s="1" t="s">
        <v>3373</v>
      </c>
      <c r="C5002" s="1" t="str">
        <f t="shared" si="546"/>
        <v>Russia</v>
      </c>
      <c r="D5002" s="1" t="s">
        <v>10166</v>
      </c>
      <c r="E5002" s="7" t="str">
        <f>TEXT(DATE(MID(D5002, 13, 4), CHOOSE(MATCH( MID(D5002, 5, 3), {"Jan","Feb","Mar","Apr","May","Jun","Jul","Aug","Sep","Oct","Nov","Dec"}, 0), 1, 2, 3, 4, 5, 6, 7, 8, 9, 10, 11, 12), MID(D5002, 9, 2)), "yyyy-mm-dd")</f>
        <v>1975-04-22</v>
      </c>
      <c r="F5002" s="1" t="str">
        <f t="shared" si="547"/>
        <v>21:10:00</v>
      </c>
      <c r="G5002" s="9" t="str">
        <f t="shared" si="548"/>
        <v>April</v>
      </c>
      <c r="H5002" s="5" t="str">
        <f t="shared" si="549"/>
        <v>1975</v>
      </c>
      <c r="I5002" s="1" t="s">
        <v>10167</v>
      </c>
      <c r="J5002" s="1" t="str">
        <f t="shared" si="550"/>
        <v xml:space="preserve">Cosmos-3M </v>
      </c>
      <c r="K5002" s="1" t="str">
        <f t="shared" si="551"/>
        <v>Cosmos 729</v>
      </c>
      <c r="L5002" s="1" t="s">
        <v>346</v>
      </c>
      <c r="M5002" s="1"/>
      <c r="N5002" s="1">
        <f t="shared" si="552"/>
        <v>0</v>
      </c>
      <c r="O5002" s="1" t="s">
        <v>9</v>
      </c>
    </row>
    <row r="5003" spans="1:15" x14ac:dyDescent="0.3">
      <c r="A5003" s="1" t="s">
        <v>6140</v>
      </c>
      <c r="B5003" s="1" t="s">
        <v>6482</v>
      </c>
      <c r="C5003" s="1" t="str">
        <f t="shared" si="546"/>
        <v>Russia</v>
      </c>
      <c r="D5003" s="1" t="s">
        <v>10168</v>
      </c>
      <c r="E5003" s="7" t="str">
        <f>TEXT(DATE(MID(D5003, 13, 4), CHOOSE(MATCH( MID(D5003, 5, 3), {"Jan","Feb","Mar","Apr","May","Jun","Jul","Aug","Sep","Oct","Nov","Dec"}, 0), 1, 2, 3, 4, 5, 6, 7, 8, 9, 10, 11, 12), MID(D5003, 9, 2)), "yyyy-mm-dd")</f>
        <v>1975-04-19</v>
      </c>
      <c r="F5003" s="1" t="str">
        <f t="shared" si="547"/>
        <v>07:58:00</v>
      </c>
      <c r="G5003" s="9" t="str">
        <f t="shared" si="548"/>
        <v>April</v>
      </c>
      <c r="H5003" s="5" t="str">
        <f t="shared" si="549"/>
        <v>1975</v>
      </c>
      <c r="I5003" s="1" t="s">
        <v>10169</v>
      </c>
      <c r="J5003" s="1" t="str">
        <f t="shared" si="550"/>
        <v xml:space="preserve">Cosmos-3M </v>
      </c>
      <c r="K5003" s="1" t="str">
        <f t="shared" si="551"/>
        <v>Aryabhata</v>
      </c>
      <c r="L5003" s="1" t="s">
        <v>346</v>
      </c>
      <c r="M5003" s="1"/>
      <c r="N5003" s="1">
        <f t="shared" si="552"/>
        <v>0</v>
      </c>
      <c r="O5003" s="1" t="s">
        <v>9</v>
      </c>
    </row>
    <row r="5004" spans="1:15" x14ac:dyDescent="0.3">
      <c r="A5004" s="1" t="s">
        <v>5722</v>
      </c>
      <c r="B5004" s="1" t="s">
        <v>4249</v>
      </c>
      <c r="C5004" s="1" t="str">
        <f t="shared" si="546"/>
        <v>USA</v>
      </c>
      <c r="D5004" s="1" t="s">
        <v>10170</v>
      </c>
      <c r="E5004" s="7" t="str">
        <f>TEXT(DATE(MID(D5004, 13, 4), CHOOSE(MATCH( MID(D5004, 5, 3), {"Jan","Feb","Mar","Apr","May","Jun","Jul","Aug","Sep","Oct","Nov","Dec"}, 0), 1, 2, 3, 4, 5, 6, 7, 8, 9, 10, 11, 12), MID(D5004, 9, 2)), "yyyy-mm-dd")</f>
        <v>1975-04-18</v>
      </c>
      <c r="F5004" s="1" t="str">
        <f t="shared" si="547"/>
        <v>16:48:00</v>
      </c>
      <c r="G5004" s="9" t="str">
        <f t="shared" si="548"/>
        <v>April</v>
      </c>
      <c r="H5004" s="5" t="str">
        <f t="shared" si="549"/>
        <v>1975</v>
      </c>
      <c r="I5004" s="1" t="s">
        <v>10171</v>
      </c>
      <c r="J5004" s="1" t="str">
        <f t="shared" si="550"/>
        <v xml:space="preserve">Titan III(24)B </v>
      </c>
      <c r="K5004" s="1" t="str">
        <f t="shared" si="551"/>
        <v>OPS 4883</v>
      </c>
      <c r="L5004" s="1" t="s">
        <v>346</v>
      </c>
      <c r="M5004" s="1"/>
      <c r="N5004" s="1">
        <f t="shared" si="552"/>
        <v>0</v>
      </c>
      <c r="O5004" s="1" t="s">
        <v>9</v>
      </c>
    </row>
    <row r="5005" spans="1:15" x14ac:dyDescent="0.3">
      <c r="A5005" s="1" t="s">
        <v>6140</v>
      </c>
      <c r="B5005" s="1" t="s">
        <v>6615</v>
      </c>
      <c r="C5005" s="1" t="str">
        <f t="shared" si="546"/>
        <v>Russia</v>
      </c>
      <c r="D5005" s="1" t="s">
        <v>10172</v>
      </c>
      <c r="E5005" s="7" t="str">
        <f>TEXT(DATE(MID(D5005, 13, 4), CHOOSE(MATCH( MID(D5005, 5, 3), {"Jan","Feb","Mar","Apr","May","Jun","Jul","Aug","Sep","Oct","Nov","Dec"}, 0), 1, 2, 3, 4, 5, 6, 7, 8, 9, 10, 11, 12), MID(D5005, 9, 2)), "yyyy-mm-dd")</f>
        <v>1975-04-18</v>
      </c>
      <c r="F5005" s="1" t="str">
        <f t="shared" si="547"/>
        <v>10:00:00</v>
      </c>
      <c r="G5005" s="9" t="str">
        <f t="shared" si="548"/>
        <v>April</v>
      </c>
      <c r="H5005" s="5" t="str">
        <f t="shared" si="549"/>
        <v>1975</v>
      </c>
      <c r="I5005" s="1" t="s">
        <v>10173</v>
      </c>
      <c r="J5005" s="1" t="str">
        <f t="shared" si="550"/>
        <v xml:space="preserve">Voskhod </v>
      </c>
      <c r="K5005" s="1" t="str">
        <f t="shared" si="551"/>
        <v>Cosmos 728</v>
      </c>
      <c r="L5005" s="1" t="s">
        <v>346</v>
      </c>
      <c r="M5005" s="1"/>
      <c r="N5005" s="1">
        <f t="shared" si="552"/>
        <v>0</v>
      </c>
      <c r="O5005" s="1" t="s">
        <v>9</v>
      </c>
    </row>
    <row r="5006" spans="1:15" x14ac:dyDescent="0.3">
      <c r="A5006" s="1" t="s">
        <v>6140</v>
      </c>
      <c r="B5006" s="1" t="s">
        <v>130</v>
      </c>
      <c r="C5006" s="1" t="str">
        <f t="shared" si="546"/>
        <v>Kazakhstan</v>
      </c>
      <c r="D5006" s="1" t="s">
        <v>10174</v>
      </c>
      <c r="E5006" s="7" t="str">
        <f>TEXT(DATE(MID(D5006, 13, 4), CHOOSE(MATCH( MID(D5006, 5, 3), {"Jan","Feb","Mar","Apr","May","Jun","Jul","Aug","Sep","Oct","Nov","Dec"}, 0), 1, 2, 3, 4, 5, 6, 7, 8, 9, 10, 11, 12), MID(D5006, 9, 2)), "yyyy-mm-dd")</f>
        <v>1975-04-16</v>
      </c>
      <c r="F5006" s="1" t="str">
        <f t="shared" si="547"/>
        <v>08:00:00</v>
      </c>
      <c r="G5006" s="9" t="str">
        <f t="shared" si="548"/>
        <v>April</v>
      </c>
      <c r="H5006" s="5" t="str">
        <f t="shared" si="549"/>
        <v>1975</v>
      </c>
      <c r="I5006" s="1" t="s">
        <v>10175</v>
      </c>
      <c r="J5006" s="1" t="str">
        <f t="shared" si="550"/>
        <v xml:space="preserve">Soyuz U </v>
      </c>
      <c r="K5006" s="1" t="str">
        <f t="shared" si="551"/>
        <v>Cosmos 727</v>
      </c>
      <c r="L5006" s="1" t="s">
        <v>346</v>
      </c>
      <c r="M5006" s="1">
        <v>20</v>
      </c>
      <c r="N5006" s="1">
        <f t="shared" si="552"/>
        <v>1660</v>
      </c>
      <c r="O5006" s="1" t="s">
        <v>9</v>
      </c>
    </row>
    <row r="5007" spans="1:15" x14ac:dyDescent="0.3">
      <c r="A5007" s="1" t="s">
        <v>6140</v>
      </c>
      <c r="B5007" s="1" t="s">
        <v>6615</v>
      </c>
      <c r="C5007" s="1" t="str">
        <f t="shared" si="546"/>
        <v>Russia</v>
      </c>
      <c r="D5007" s="1" t="s">
        <v>10176</v>
      </c>
      <c r="E5007" s="7" t="str">
        <f>TEXT(DATE(MID(D5007, 13, 4), CHOOSE(MATCH( MID(D5007, 5, 3), {"Jan","Feb","Mar","Apr","May","Jun","Jul","Aug","Sep","Oct","Nov","Dec"}, 0), 1, 2, 3, 4, 5, 6, 7, 8, 9, 10, 11, 12), MID(D5007, 9, 2)), "yyyy-mm-dd")</f>
        <v>1975-04-14</v>
      </c>
      <c r="F5007" s="1" t="str">
        <f t="shared" si="547"/>
        <v>17:52:00</v>
      </c>
      <c r="G5007" s="9" t="str">
        <f t="shared" si="548"/>
        <v>April</v>
      </c>
      <c r="H5007" s="5" t="str">
        <f t="shared" si="549"/>
        <v>1975</v>
      </c>
      <c r="I5007" s="1" t="s">
        <v>10177</v>
      </c>
      <c r="J5007" s="1" t="str">
        <f t="shared" si="550"/>
        <v xml:space="preserve">Molniya-M /Block ML </v>
      </c>
      <c r="K5007" s="1" t="str">
        <f t="shared" si="551"/>
        <v>Molniya-3 nÂ°48</v>
      </c>
      <c r="L5007" s="1" t="s">
        <v>346</v>
      </c>
      <c r="M5007" s="1"/>
      <c r="N5007" s="1">
        <f t="shared" si="552"/>
        <v>0</v>
      </c>
      <c r="O5007" s="1" t="s">
        <v>9</v>
      </c>
    </row>
    <row r="5008" spans="1:15" x14ac:dyDescent="0.3">
      <c r="A5008" s="1" t="s">
        <v>5556</v>
      </c>
      <c r="B5008" s="1" t="s">
        <v>5557</v>
      </c>
      <c r="C5008" s="1" t="str">
        <f t="shared" si="546"/>
        <v>USA</v>
      </c>
      <c r="D5008" s="1" t="s">
        <v>10178</v>
      </c>
      <c r="E5008" s="7" t="str">
        <f>TEXT(DATE(MID(D5008, 13, 4), CHOOSE(MATCH( MID(D5008, 5, 3), {"Jan","Feb","Mar","Apr","May","Jun","Jul","Aug","Sep","Oct","Nov","Dec"}, 0), 1, 2, 3, 4, 5, 6, 7, 8, 9, 10, 11, 12), MID(D5008, 9, 2)), "yyyy-mm-dd")</f>
        <v>1975-04-13</v>
      </c>
      <c r="F5008" s="1" t="str">
        <f t="shared" si="547"/>
        <v>00:51:00</v>
      </c>
      <c r="G5008" s="9" t="str">
        <f t="shared" si="548"/>
        <v>April</v>
      </c>
      <c r="H5008" s="5" t="str">
        <f t="shared" si="549"/>
        <v>1975</v>
      </c>
      <c r="I5008" s="1" t="s">
        <v>10179</v>
      </c>
      <c r="J5008" s="1" t="str">
        <f t="shared" si="550"/>
        <v xml:space="preserve">Atlas-E/F Star-17A </v>
      </c>
      <c r="K5008" s="1" t="str">
        <f t="shared" si="551"/>
        <v>P72-2</v>
      </c>
      <c r="L5008" s="1" t="s">
        <v>346</v>
      </c>
      <c r="M5008" s="1"/>
      <c r="N5008" s="1">
        <f t="shared" si="552"/>
        <v>0</v>
      </c>
      <c r="O5008" s="1" t="s">
        <v>257</v>
      </c>
    </row>
    <row r="5009" spans="1:15" x14ac:dyDescent="0.3">
      <c r="A5009" s="1" t="s">
        <v>6140</v>
      </c>
      <c r="B5009" s="1" t="s">
        <v>3373</v>
      </c>
      <c r="C5009" s="1" t="str">
        <f t="shared" si="546"/>
        <v>Russia</v>
      </c>
      <c r="D5009" s="1" t="s">
        <v>10180</v>
      </c>
      <c r="E5009" s="7" t="str">
        <f>TEXT(DATE(MID(D5009, 13, 4), CHOOSE(MATCH( MID(D5009, 5, 3), {"Jan","Feb","Mar","Apr","May","Jun","Jul","Aug","Sep","Oct","Nov","Dec"}, 0), 1, 2, 3, 4, 5, 6, 7, 8, 9, 10, 11, 12), MID(D5009, 9, 2)), "yyyy-mm-dd")</f>
        <v>1975-04-11</v>
      </c>
      <c r="F5009" s="1" t="str">
        <f t="shared" si="547"/>
        <v>07:57:00</v>
      </c>
      <c r="G5009" s="9" t="str">
        <f t="shared" si="548"/>
        <v>April</v>
      </c>
      <c r="H5009" s="5" t="str">
        <f t="shared" si="549"/>
        <v>1975</v>
      </c>
      <c r="I5009" s="1" t="s">
        <v>10181</v>
      </c>
      <c r="J5009" s="1" t="str">
        <f t="shared" si="550"/>
        <v xml:space="preserve">Cosmos-3M </v>
      </c>
      <c r="K5009" s="1" t="str">
        <f t="shared" si="551"/>
        <v>Cosmos 726</v>
      </c>
      <c r="L5009" s="1" t="s">
        <v>346</v>
      </c>
      <c r="M5009" s="1"/>
      <c r="N5009" s="1">
        <f t="shared" si="552"/>
        <v>0</v>
      </c>
      <c r="O5009" s="1" t="s">
        <v>9</v>
      </c>
    </row>
    <row r="5010" spans="1:15" x14ac:dyDescent="0.3">
      <c r="A5010" s="1" t="s">
        <v>5722</v>
      </c>
      <c r="B5010" s="1" t="s">
        <v>114</v>
      </c>
      <c r="C5010" s="1" t="str">
        <f t="shared" si="546"/>
        <v>USA</v>
      </c>
      <c r="D5010" s="1" t="s">
        <v>10182</v>
      </c>
      <c r="E5010" s="7" t="str">
        <f>TEXT(DATE(MID(D5010, 13, 4), CHOOSE(MATCH( MID(D5010, 5, 3), {"Jan","Feb","Mar","Apr","May","Jun","Jul","Aug","Sep","Oct","Nov","Dec"}, 0), 1, 2, 3, 4, 5, 6, 7, 8, 9, 10, 11, 12), MID(D5010, 9, 2)), "yyyy-mm-dd")</f>
        <v>1975-04-09</v>
      </c>
      <c r="F5010" s="1" t="str">
        <f t="shared" si="547"/>
        <v>23:58:00</v>
      </c>
      <c r="G5010" s="9" t="str">
        <f t="shared" si="548"/>
        <v>April</v>
      </c>
      <c r="H5010" s="5" t="str">
        <f t="shared" si="549"/>
        <v>1975</v>
      </c>
      <c r="I5010" s="1" t="s">
        <v>10183</v>
      </c>
      <c r="J5010" s="1" t="str">
        <f t="shared" si="550"/>
        <v xml:space="preserve">Delta 1410 </v>
      </c>
      <c r="K5010" s="1" t="str">
        <f t="shared" si="551"/>
        <v>GEOS-C</v>
      </c>
      <c r="L5010" s="1" t="s">
        <v>346</v>
      </c>
      <c r="M5010" s="1"/>
      <c r="N5010" s="1">
        <f t="shared" si="552"/>
        <v>0</v>
      </c>
      <c r="O5010" s="1" t="s">
        <v>9</v>
      </c>
    </row>
    <row r="5011" spans="1:15" x14ac:dyDescent="0.3">
      <c r="A5011" s="1" t="s">
        <v>6140</v>
      </c>
      <c r="B5011" s="1" t="s">
        <v>1561</v>
      </c>
      <c r="C5011" s="1" t="str">
        <f t="shared" si="546"/>
        <v>Russia</v>
      </c>
      <c r="D5011" s="1" t="s">
        <v>10184</v>
      </c>
      <c r="E5011" s="7" t="str">
        <f>TEXT(DATE(MID(D5011, 13, 4), CHOOSE(MATCH( MID(D5011, 5, 3), {"Jan","Feb","Mar","Apr","May","Jun","Jul","Aug","Sep","Oct","Nov","Dec"}, 0), 1, 2, 3, 4, 5, 6, 7, 8, 9, 10, 11, 12), MID(D5011, 9, 2)), "yyyy-mm-dd")</f>
        <v>1975-04-08</v>
      </c>
      <c r="F5011" s="1" t="str">
        <f t="shared" si="547"/>
        <v>18:29:00</v>
      </c>
      <c r="G5011" s="9" t="str">
        <f t="shared" si="548"/>
        <v>April</v>
      </c>
      <c r="H5011" s="5" t="str">
        <f t="shared" si="549"/>
        <v>1975</v>
      </c>
      <c r="I5011" s="1" t="s">
        <v>10185</v>
      </c>
      <c r="J5011" s="1" t="str">
        <f t="shared" si="550"/>
        <v xml:space="preserve">Cosmos-2 (63SM) </v>
      </c>
      <c r="K5011" s="1" t="str">
        <f t="shared" si="551"/>
        <v>Cosmos 725</v>
      </c>
      <c r="L5011" s="1" t="s">
        <v>346</v>
      </c>
      <c r="M5011" s="1"/>
      <c r="N5011" s="1">
        <f t="shared" si="552"/>
        <v>0</v>
      </c>
      <c r="O5011" s="1" t="s">
        <v>9</v>
      </c>
    </row>
    <row r="5012" spans="1:15" x14ac:dyDescent="0.3">
      <c r="A5012" s="1" t="s">
        <v>6140</v>
      </c>
      <c r="B5012" s="1" t="s">
        <v>3926</v>
      </c>
      <c r="C5012" s="1" t="str">
        <f t="shared" si="546"/>
        <v>Kazakhstan</v>
      </c>
      <c r="D5012" s="1" t="s">
        <v>10186</v>
      </c>
      <c r="E5012" s="7" t="str">
        <f>TEXT(DATE(MID(D5012, 13, 4), CHOOSE(MATCH( MID(D5012, 5, 3), {"Jan","Feb","Mar","Apr","May","Jun","Jul","Aug","Sep","Oct","Nov","Dec"}, 0), 1, 2, 3, 4, 5, 6, 7, 8, 9, 10, 11, 12), MID(D5012, 9, 2)), "yyyy-mm-dd")</f>
        <v>1975-04-07</v>
      </c>
      <c r="F5012" s="1" t="str">
        <f t="shared" si="547"/>
        <v>11:00:00</v>
      </c>
      <c r="G5012" s="9" t="str">
        <f t="shared" si="548"/>
        <v>April</v>
      </c>
      <c r="H5012" s="5" t="str">
        <f t="shared" si="549"/>
        <v>1975</v>
      </c>
      <c r="I5012" s="1" t="s">
        <v>10187</v>
      </c>
      <c r="J5012" s="1" t="str">
        <f t="shared" si="550"/>
        <v xml:space="preserve">Tsyklon-2 </v>
      </c>
      <c r="K5012" s="1" t="str">
        <f t="shared" si="551"/>
        <v>Cosmos 724</v>
      </c>
      <c r="L5012" s="1" t="s">
        <v>346</v>
      </c>
      <c r="M5012" s="1"/>
      <c r="N5012" s="1">
        <f t="shared" si="552"/>
        <v>0</v>
      </c>
      <c r="O5012" s="1" t="s">
        <v>9</v>
      </c>
    </row>
    <row r="5013" spans="1:15" x14ac:dyDescent="0.3">
      <c r="A5013" s="1" t="s">
        <v>6140</v>
      </c>
      <c r="B5013" s="1" t="s">
        <v>1630</v>
      </c>
      <c r="C5013" s="1" t="str">
        <f t="shared" si="546"/>
        <v>Kazakhstan</v>
      </c>
      <c r="D5013" s="1" t="s">
        <v>10188</v>
      </c>
      <c r="E5013" s="7" t="str">
        <f>TEXT(DATE(MID(D5013, 13, 4), CHOOSE(MATCH( MID(D5013, 5, 3), {"Jan","Feb","Mar","Apr","May","Jun","Jul","Aug","Sep","Oct","Nov","Dec"}, 0), 1, 2, 3, 4, 5, 6, 7, 8, 9, 10, 11, 12), MID(D5013, 9, 2)), "yyyy-mm-dd")</f>
        <v>1975-04-05</v>
      </c>
      <c r="F5013" s="1" t="str">
        <f t="shared" si="547"/>
        <v>11:04:00</v>
      </c>
      <c r="G5013" s="9" t="str">
        <f t="shared" si="548"/>
        <v>April</v>
      </c>
      <c r="H5013" s="5" t="str">
        <f t="shared" si="549"/>
        <v>1975</v>
      </c>
      <c r="I5013" s="1" t="s">
        <v>10189</v>
      </c>
      <c r="J5013" s="1" t="str">
        <f t="shared" si="550"/>
        <v xml:space="preserve">Soyuz </v>
      </c>
      <c r="K5013" s="1" t="str">
        <f t="shared" si="551"/>
        <v>Soyuz 18a (7K-T nÂ°39)</v>
      </c>
      <c r="L5013" s="1" t="s">
        <v>346</v>
      </c>
      <c r="M5013" s="1"/>
      <c r="N5013" s="1">
        <f t="shared" si="552"/>
        <v>0</v>
      </c>
      <c r="O5013" s="1" t="s">
        <v>257</v>
      </c>
    </row>
    <row r="5014" spans="1:15" x14ac:dyDescent="0.3">
      <c r="A5014" s="1" t="s">
        <v>6140</v>
      </c>
      <c r="B5014" s="1" t="s">
        <v>3926</v>
      </c>
      <c r="C5014" s="1" t="str">
        <f t="shared" si="546"/>
        <v>Kazakhstan</v>
      </c>
      <c r="D5014" s="1" t="s">
        <v>10190</v>
      </c>
      <c r="E5014" s="7" t="str">
        <f>TEXT(DATE(MID(D5014, 13, 4), CHOOSE(MATCH( MID(D5014, 5, 3), {"Jan","Feb","Mar","Apr","May","Jun","Jul","Aug","Sep","Oct","Nov","Dec"}, 0), 1, 2, 3, 4, 5, 6, 7, 8, 9, 10, 11, 12), MID(D5014, 9, 2)), "yyyy-mm-dd")</f>
        <v>1975-04-02</v>
      </c>
      <c r="F5014" s="1" t="str">
        <f t="shared" si="547"/>
        <v>11:00:00</v>
      </c>
      <c r="G5014" s="9" t="str">
        <f t="shared" si="548"/>
        <v>April</v>
      </c>
      <c r="H5014" s="5" t="str">
        <f t="shared" si="549"/>
        <v>1975</v>
      </c>
      <c r="I5014" s="1" t="s">
        <v>10191</v>
      </c>
      <c r="J5014" s="1" t="str">
        <f t="shared" si="550"/>
        <v xml:space="preserve">Tsyklon-2 </v>
      </c>
      <c r="K5014" s="1" t="str">
        <f t="shared" si="551"/>
        <v>Cosmos 723</v>
      </c>
      <c r="L5014" s="1" t="s">
        <v>346</v>
      </c>
      <c r="M5014" s="1"/>
      <c r="N5014" s="1">
        <f t="shared" si="552"/>
        <v>0</v>
      </c>
      <c r="O5014" s="1" t="s">
        <v>9</v>
      </c>
    </row>
    <row r="5015" spans="1:15" x14ac:dyDescent="0.3">
      <c r="A5015" s="1" t="s">
        <v>6140</v>
      </c>
      <c r="B5015" s="1" t="s">
        <v>6615</v>
      </c>
      <c r="C5015" s="1" t="str">
        <f t="shared" si="546"/>
        <v>Russia</v>
      </c>
      <c r="D5015" s="1" t="s">
        <v>10192</v>
      </c>
      <c r="E5015" s="7" t="str">
        <f>TEXT(DATE(MID(D5015, 13, 4), CHOOSE(MATCH( MID(D5015, 5, 3), {"Jan","Feb","Mar","Apr","May","Jun","Jul","Aug","Sep","Oct","Nov","Dec"}, 0), 1, 2, 3, 4, 5, 6, 7, 8, 9, 10, 11, 12), MID(D5015, 9, 2)), "yyyy-mm-dd")</f>
        <v>1975-04-01</v>
      </c>
      <c r="F5015" s="1" t="str">
        <f t="shared" si="547"/>
        <v>12:30:00</v>
      </c>
      <c r="G5015" s="9" t="str">
        <f t="shared" si="548"/>
        <v>April</v>
      </c>
      <c r="H5015" s="5" t="str">
        <f t="shared" si="549"/>
        <v>1975</v>
      </c>
      <c r="I5015" s="1" t="s">
        <v>10193</v>
      </c>
      <c r="J5015" s="1" t="str">
        <f t="shared" si="550"/>
        <v xml:space="preserve">Vostok-2M </v>
      </c>
      <c r="K5015" s="1" t="str">
        <f t="shared" si="551"/>
        <v>Meteor nÂ°31</v>
      </c>
      <c r="L5015" s="1" t="s">
        <v>346</v>
      </c>
      <c r="M5015" s="1"/>
      <c r="N5015" s="1">
        <f t="shared" si="552"/>
        <v>0</v>
      </c>
      <c r="O5015" s="1" t="s">
        <v>9</v>
      </c>
    </row>
    <row r="5016" spans="1:15" x14ac:dyDescent="0.3">
      <c r="A5016" s="1" t="s">
        <v>6140</v>
      </c>
      <c r="B5016" s="1" t="s">
        <v>3373</v>
      </c>
      <c r="C5016" s="1" t="str">
        <f t="shared" si="546"/>
        <v>Russia</v>
      </c>
      <c r="D5016" s="1" t="s">
        <v>10194</v>
      </c>
      <c r="E5016" s="7" t="str">
        <f>TEXT(DATE(MID(D5016, 13, 4), CHOOSE(MATCH( MID(D5016, 5, 3), {"Jan","Feb","Mar","Apr","May","Jun","Jul","Aug","Sep","Oct","Nov","Dec"}, 0), 1, 2, 3, 4, 5, 6, 7, 8, 9, 10, 11, 12), MID(D5016, 9, 2)), "yyyy-mm-dd")</f>
        <v>1975-03-27</v>
      </c>
      <c r="F5016" s="1" t="str">
        <f t="shared" si="547"/>
        <v>14:30:00</v>
      </c>
      <c r="G5016" s="9" t="str">
        <f t="shared" si="548"/>
        <v>March</v>
      </c>
      <c r="H5016" s="5" t="str">
        <f t="shared" si="549"/>
        <v>1975</v>
      </c>
      <c r="I5016" s="1" t="s">
        <v>10195</v>
      </c>
      <c r="J5016" s="1" t="str">
        <f t="shared" si="550"/>
        <v xml:space="preserve">Cosmos-3M </v>
      </c>
      <c r="K5016" s="1" t="str">
        <f t="shared" si="551"/>
        <v>Intercosmos 13</v>
      </c>
      <c r="L5016" s="1" t="s">
        <v>346</v>
      </c>
      <c r="M5016" s="1"/>
      <c r="N5016" s="1">
        <f t="shared" si="552"/>
        <v>0</v>
      </c>
      <c r="O5016" s="1" t="s">
        <v>9</v>
      </c>
    </row>
    <row r="5017" spans="1:15" x14ac:dyDescent="0.3">
      <c r="A5017" s="1" t="s">
        <v>6140</v>
      </c>
      <c r="B5017" s="1" t="s">
        <v>130</v>
      </c>
      <c r="C5017" s="1" t="str">
        <f t="shared" si="546"/>
        <v>Kazakhstan</v>
      </c>
      <c r="D5017" s="1" t="s">
        <v>10196</v>
      </c>
      <c r="E5017" s="7" t="str">
        <f>TEXT(DATE(MID(D5017, 13, 4), CHOOSE(MATCH( MID(D5017, 5, 3), {"Jan","Feb","Mar","Apr","May","Jun","Jul","Aug","Sep","Oct","Nov","Dec"}, 0), 1, 2, 3, 4, 5, 6, 7, 8, 9, 10, 11, 12), MID(D5017, 9, 2)), "yyyy-mm-dd")</f>
        <v>1975-03-27</v>
      </c>
      <c r="F5017" s="1" t="str">
        <f t="shared" si="547"/>
        <v>08:00:00</v>
      </c>
      <c r="G5017" s="9" t="str">
        <f t="shared" si="548"/>
        <v>March</v>
      </c>
      <c r="H5017" s="5" t="str">
        <f t="shared" si="549"/>
        <v>1975</v>
      </c>
      <c r="I5017" s="1" t="s">
        <v>10197</v>
      </c>
      <c r="J5017" s="1" t="str">
        <f t="shared" si="550"/>
        <v xml:space="preserve">Voskhod </v>
      </c>
      <c r="K5017" s="1" t="str">
        <f t="shared" si="551"/>
        <v>Cosmos 722</v>
      </c>
      <c r="L5017" s="1" t="s">
        <v>346</v>
      </c>
      <c r="M5017" s="1"/>
      <c r="N5017" s="1">
        <f t="shared" si="552"/>
        <v>0</v>
      </c>
      <c r="O5017" s="1" t="s">
        <v>9</v>
      </c>
    </row>
    <row r="5018" spans="1:15" x14ac:dyDescent="0.3">
      <c r="A5018" s="1" t="s">
        <v>6140</v>
      </c>
      <c r="B5018" s="1" t="s">
        <v>6615</v>
      </c>
      <c r="C5018" s="1" t="str">
        <f t="shared" si="546"/>
        <v>Russia</v>
      </c>
      <c r="D5018" s="1" t="s">
        <v>10198</v>
      </c>
      <c r="E5018" s="7" t="str">
        <f>TEXT(DATE(MID(D5018, 13, 4), CHOOSE(MATCH( MID(D5018, 5, 3), {"Jan","Feb","Mar","Apr","May","Jun","Jul","Aug","Sep","Oct","Nov","Dec"}, 0), 1, 2, 3, 4, 5, 6, 7, 8, 9, 10, 11, 12), MID(D5018, 9, 2)), "yyyy-mm-dd")</f>
        <v>1975-03-26</v>
      </c>
      <c r="F5018" s="1" t="str">
        <f t="shared" si="547"/>
        <v>08:50:00</v>
      </c>
      <c r="G5018" s="9" t="str">
        <f t="shared" si="548"/>
        <v>March</v>
      </c>
      <c r="H5018" s="5" t="str">
        <f t="shared" si="549"/>
        <v>1975</v>
      </c>
      <c r="I5018" s="1" t="s">
        <v>10199</v>
      </c>
      <c r="J5018" s="1" t="str">
        <f t="shared" si="550"/>
        <v xml:space="preserve">Voskhod </v>
      </c>
      <c r="K5018" s="1" t="str">
        <f t="shared" si="551"/>
        <v>Cosmos 721</v>
      </c>
      <c r="L5018" s="1" t="s">
        <v>346</v>
      </c>
      <c r="M5018" s="1"/>
      <c r="N5018" s="1">
        <f t="shared" si="552"/>
        <v>0</v>
      </c>
      <c r="O5018" s="1" t="s">
        <v>9</v>
      </c>
    </row>
    <row r="5019" spans="1:15" x14ac:dyDescent="0.3">
      <c r="A5019" s="1" t="s">
        <v>6140</v>
      </c>
      <c r="B5019" s="1" t="s">
        <v>212</v>
      </c>
      <c r="C5019" s="1" t="str">
        <f t="shared" si="546"/>
        <v>Russia</v>
      </c>
      <c r="D5019" s="1" t="s">
        <v>10200</v>
      </c>
      <c r="E5019" s="7" t="str">
        <f>TEXT(DATE(MID(D5019, 13, 4), CHOOSE(MATCH( MID(D5019, 5, 3), {"Jan","Feb","Mar","Apr","May","Jun","Jul","Aug","Sep","Oct","Nov","Dec"}, 0), 1, 2, 3, 4, 5, 6, 7, 8, 9, 10, 11, 12), MID(D5019, 9, 2)), "yyyy-mm-dd")</f>
        <v>1975-03-21</v>
      </c>
      <c r="F5019" s="1" t="str">
        <f t="shared" si="547"/>
        <v>06:50:00</v>
      </c>
      <c r="G5019" s="9" t="str">
        <f t="shared" si="548"/>
        <v>March</v>
      </c>
      <c r="H5019" s="5" t="str">
        <f t="shared" si="549"/>
        <v>1975</v>
      </c>
      <c r="I5019" s="1" t="s">
        <v>10201</v>
      </c>
      <c r="J5019" s="1" t="str">
        <f t="shared" si="550"/>
        <v xml:space="preserve">Soyuz U </v>
      </c>
      <c r="K5019" s="1" t="str">
        <f t="shared" si="551"/>
        <v>Cosmos 720</v>
      </c>
      <c r="L5019" s="1" t="s">
        <v>346</v>
      </c>
      <c r="M5019" s="1">
        <v>20</v>
      </c>
      <c r="N5019" s="1">
        <f t="shared" si="552"/>
        <v>1660</v>
      </c>
      <c r="O5019" s="1" t="s">
        <v>9</v>
      </c>
    </row>
    <row r="5020" spans="1:15" x14ac:dyDescent="0.3">
      <c r="A5020" s="1" t="s">
        <v>6140</v>
      </c>
      <c r="B5020" s="1" t="s">
        <v>130</v>
      </c>
      <c r="C5020" s="1" t="str">
        <f t="shared" si="546"/>
        <v>Kazakhstan</v>
      </c>
      <c r="D5020" s="1" t="s">
        <v>10202</v>
      </c>
      <c r="E5020" s="7" t="str">
        <f>TEXT(DATE(MID(D5020, 13, 4), CHOOSE(MATCH( MID(D5020, 5, 3), {"Jan","Feb","Mar","Apr","May","Jun","Jul","Aug","Sep","Oct","Nov","Dec"}, 0), 1, 2, 3, 4, 5, 6, 7, 8, 9, 10, 11, 12), MID(D5020, 9, 2)), "yyyy-mm-dd")</f>
        <v>1975-03-12</v>
      </c>
      <c r="F5020" s="1" t="str">
        <f t="shared" si="547"/>
        <v>08:55:00</v>
      </c>
      <c r="G5020" s="9" t="str">
        <f t="shared" si="548"/>
        <v>March</v>
      </c>
      <c r="H5020" s="5" t="str">
        <f t="shared" si="549"/>
        <v>1975</v>
      </c>
      <c r="I5020" s="1" t="s">
        <v>10203</v>
      </c>
      <c r="J5020" s="1" t="str">
        <f t="shared" si="550"/>
        <v xml:space="preserve">Voskhod </v>
      </c>
      <c r="K5020" s="1" t="str">
        <f t="shared" si="551"/>
        <v>Cosmos 719</v>
      </c>
      <c r="L5020" s="1" t="s">
        <v>346</v>
      </c>
      <c r="M5020" s="1"/>
      <c r="N5020" s="1">
        <f t="shared" si="552"/>
        <v>0</v>
      </c>
      <c r="O5020" s="1" t="s">
        <v>9</v>
      </c>
    </row>
    <row r="5021" spans="1:15" x14ac:dyDescent="0.3">
      <c r="A5021" s="1" t="s">
        <v>5603</v>
      </c>
      <c r="B5021" s="1" t="s">
        <v>4249</v>
      </c>
      <c r="C5021" s="1" t="str">
        <f t="shared" si="546"/>
        <v>USA</v>
      </c>
      <c r="D5021" s="1" t="s">
        <v>10204</v>
      </c>
      <c r="E5021" s="7" t="str">
        <f>TEXT(DATE(MID(D5021, 13, 4), CHOOSE(MATCH( MID(D5021, 5, 3), {"Jan","Feb","Mar","Apr","May","Jun","Jul","Aug","Sep","Oct","Nov","Dec"}, 0), 1, 2, 3, 4, 5, 6, 7, 8, 9, 10, 11, 12), MID(D5021, 9, 2)), "yyyy-mm-dd")</f>
        <v>1975-03-10</v>
      </c>
      <c r="F5021" s="1" t="str">
        <f t="shared" si="547"/>
        <v>04:41:00</v>
      </c>
      <c r="G5021" s="9" t="str">
        <f t="shared" si="548"/>
        <v>March</v>
      </c>
      <c r="H5021" s="5" t="str">
        <f t="shared" si="549"/>
        <v>1975</v>
      </c>
      <c r="I5021" s="1" t="s">
        <v>10205</v>
      </c>
      <c r="J5021" s="1" t="str">
        <f t="shared" si="550"/>
        <v xml:space="preserve">Titan III(34)B Agena-D </v>
      </c>
      <c r="K5021" s="1" t="str">
        <f t="shared" si="551"/>
        <v>Jumpseat 4</v>
      </c>
      <c r="L5021" s="1" t="s">
        <v>346</v>
      </c>
      <c r="M5021" s="1"/>
      <c r="N5021" s="1">
        <f t="shared" si="552"/>
        <v>0</v>
      </c>
      <c r="O5021" s="1" t="s">
        <v>9</v>
      </c>
    </row>
    <row r="5022" spans="1:15" x14ac:dyDescent="0.3">
      <c r="A5022" s="1" t="s">
        <v>6140</v>
      </c>
      <c r="B5022" s="1" t="s">
        <v>6482</v>
      </c>
      <c r="C5022" s="1" t="str">
        <f t="shared" si="546"/>
        <v>Russia</v>
      </c>
      <c r="D5022" s="1" t="s">
        <v>10206</v>
      </c>
      <c r="E5022" s="7" t="str">
        <f>TEXT(DATE(MID(D5022, 13, 4), CHOOSE(MATCH( MID(D5022, 5, 3), {"Jan","Feb","Mar","Apr","May","Jun","Jul","Aug","Sep","Oct","Nov","Dec"}, 0), 1, 2, 3, 4, 5, 6, 7, 8, 9, 10, 11, 12), MID(D5022, 9, 2)), "yyyy-mm-dd")</f>
        <v>1975-02-28</v>
      </c>
      <c r="F5022" s="1" t="str">
        <f t="shared" si="547"/>
        <v>14:01:00</v>
      </c>
      <c r="G5022" s="9" t="str">
        <f t="shared" si="548"/>
        <v>February</v>
      </c>
      <c r="H5022" s="5" t="str">
        <f t="shared" si="549"/>
        <v>1975</v>
      </c>
      <c r="I5022" s="1" t="s">
        <v>10207</v>
      </c>
      <c r="J5022" s="1" t="str">
        <f t="shared" si="550"/>
        <v xml:space="preserve">Cosmos-3M </v>
      </c>
      <c r="K5022" s="1" t="str">
        <f t="shared" si="551"/>
        <v>Cosmos 711 to 718</v>
      </c>
      <c r="L5022" s="1" t="s">
        <v>346</v>
      </c>
      <c r="M5022" s="1"/>
      <c r="N5022" s="1">
        <f t="shared" si="552"/>
        <v>0</v>
      </c>
      <c r="O5022" s="1" t="s">
        <v>9</v>
      </c>
    </row>
    <row r="5023" spans="1:15" x14ac:dyDescent="0.3">
      <c r="A5023" s="1" t="s">
        <v>6140</v>
      </c>
      <c r="B5023" s="1" t="s">
        <v>130</v>
      </c>
      <c r="C5023" s="1" t="str">
        <f t="shared" si="546"/>
        <v>Kazakhstan</v>
      </c>
      <c r="D5023" s="1" t="s">
        <v>10208</v>
      </c>
      <c r="E5023" s="7" t="str">
        <f>TEXT(DATE(MID(D5023, 13, 4), CHOOSE(MATCH( MID(D5023, 5, 3), {"Jan","Feb","Mar","Apr","May","Jun","Jul","Aug","Sep","Oct","Nov","Dec"}, 0), 1, 2, 3, 4, 5, 6, 7, 8, 9, 10, 11, 12), MID(D5023, 9, 2)), "yyyy-mm-dd")</f>
        <v>1975-02-26</v>
      </c>
      <c r="F5023" s="1" t="str">
        <f t="shared" si="547"/>
        <v>09:00:00</v>
      </c>
      <c r="G5023" s="9" t="str">
        <f t="shared" si="548"/>
        <v>February</v>
      </c>
      <c r="H5023" s="5" t="str">
        <f t="shared" si="549"/>
        <v>1975</v>
      </c>
      <c r="I5023" s="1" t="s">
        <v>10209</v>
      </c>
      <c r="J5023" s="1" t="str">
        <f t="shared" si="550"/>
        <v xml:space="preserve">Voskhod </v>
      </c>
      <c r="K5023" s="1" t="str">
        <f t="shared" si="551"/>
        <v>Cosmos 710</v>
      </c>
      <c r="L5023" s="1" t="s">
        <v>346</v>
      </c>
      <c r="M5023" s="1"/>
      <c r="N5023" s="1">
        <f t="shared" si="552"/>
        <v>0</v>
      </c>
      <c r="O5023" s="1" t="s">
        <v>9</v>
      </c>
    </row>
    <row r="5024" spans="1:15" x14ac:dyDescent="0.3">
      <c r="A5024" s="1" t="s">
        <v>3891</v>
      </c>
      <c r="B5024" s="1" t="s">
        <v>714</v>
      </c>
      <c r="C5024" s="1" t="str">
        <f t="shared" si="546"/>
        <v>Japan</v>
      </c>
      <c r="D5024" s="1" t="s">
        <v>10210</v>
      </c>
      <c r="E5024" s="7" t="str">
        <f>TEXT(DATE(MID(D5024, 13, 4), CHOOSE(MATCH( MID(D5024, 5, 3), {"Jan","Feb","Mar","Apr","May","Jun","Jul","Aug","Sep","Oct","Nov","Dec"}, 0), 1, 2, 3, 4, 5, 6, 7, 8, 9, 10, 11, 12), MID(D5024, 9, 2)), "yyyy-mm-dd")</f>
        <v>1975-02-24</v>
      </c>
      <c r="F5024" s="1" t="str">
        <f t="shared" si="547"/>
        <v>05:25:00</v>
      </c>
      <c r="G5024" s="9" t="str">
        <f t="shared" si="548"/>
        <v>February</v>
      </c>
      <c r="H5024" s="5" t="str">
        <f t="shared" si="549"/>
        <v>1975</v>
      </c>
      <c r="I5024" s="1" t="s">
        <v>10211</v>
      </c>
      <c r="J5024" s="1" t="str">
        <f t="shared" si="550"/>
        <v xml:space="preserve">Mu-III C </v>
      </c>
      <c r="K5024" s="1" t="str">
        <f t="shared" si="551"/>
        <v>Taiyo</v>
      </c>
      <c r="L5024" s="1" t="s">
        <v>346</v>
      </c>
      <c r="M5024" s="1"/>
      <c r="N5024" s="1">
        <f t="shared" si="552"/>
        <v>0</v>
      </c>
      <c r="O5024" s="1" t="s">
        <v>9</v>
      </c>
    </row>
    <row r="5025" spans="1:15" x14ac:dyDescent="0.3">
      <c r="A5025" s="1" t="s">
        <v>5556</v>
      </c>
      <c r="B5025" s="1" t="s">
        <v>4149</v>
      </c>
      <c r="C5025" s="1" t="str">
        <f t="shared" si="546"/>
        <v>USA</v>
      </c>
      <c r="D5025" s="1" t="s">
        <v>10212</v>
      </c>
      <c r="E5025" s="7" t="str">
        <f>TEXT(DATE(MID(D5025, 13, 4), CHOOSE(MATCH( MID(D5025, 5, 3), {"Jan","Feb","Mar","Apr","May","Jun","Jul","Aug","Sep","Oct","Nov","Dec"}, 0), 1, 2, 3, 4, 5, 6, 7, 8, 9, 10, 11, 12), MID(D5025, 9, 2)), "yyyy-mm-dd")</f>
        <v>1975-02-20</v>
      </c>
      <c r="F5025" s="1" t="str">
        <f t="shared" si="547"/>
        <v>23:35:00</v>
      </c>
      <c r="G5025" s="9" t="str">
        <f t="shared" si="548"/>
        <v>February</v>
      </c>
      <c r="H5025" s="5" t="str">
        <f t="shared" si="549"/>
        <v>1975</v>
      </c>
      <c r="I5025" s="1" t="s">
        <v>10213</v>
      </c>
      <c r="J5025" s="1" t="str">
        <f t="shared" si="550"/>
        <v xml:space="preserve">Atlas-SLV3D Centaur-D1A </v>
      </c>
      <c r="K5025" s="1" t="str">
        <f t="shared" si="551"/>
        <v>Intelsat 4 F6</v>
      </c>
      <c r="L5025" s="1" t="s">
        <v>346</v>
      </c>
      <c r="M5025" s="1"/>
      <c r="N5025" s="1">
        <f t="shared" si="552"/>
        <v>0</v>
      </c>
      <c r="O5025" s="1" t="s">
        <v>257</v>
      </c>
    </row>
    <row r="5026" spans="1:15" x14ac:dyDescent="0.3">
      <c r="A5026" s="1" t="s">
        <v>6140</v>
      </c>
      <c r="B5026" s="1" t="s">
        <v>6615</v>
      </c>
      <c r="C5026" s="1" t="str">
        <f t="shared" si="546"/>
        <v>Russia</v>
      </c>
      <c r="D5026" s="1" t="s">
        <v>10214</v>
      </c>
      <c r="E5026" s="7" t="str">
        <f>TEXT(DATE(MID(D5026, 13, 4), CHOOSE(MATCH( MID(D5026, 5, 3), {"Jan","Feb","Mar","Apr","May","Jun","Jul","Aug","Sep","Oct","Nov","Dec"}, 0), 1, 2, 3, 4, 5, 6, 7, 8, 9, 10, 11, 12), MID(D5026, 9, 2)), "yyyy-mm-dd")</f>
        <v>1975-02-12</v>
      </c>
      <c r="F5026" s="1" t="str">
        <f t="shared" si="547"/>
        <v>14:30:00</v>
      </c>
      <c r="G5026" s="9" t="str">
        <f t="shared" si="548"/>
        <v>February</v>
      </c>
      <c r="H5026" s="5" t="str">
        <f t="shared" si="549"/>
        <v>1975</v>
      </c>
      <c r="I5026" s="1" t="s">
        <v>10215</v>
      </c>
      <c r="J5026" s="1" t="str">
        <f t="shared" si="550"/>
        <v xml:space="preserve">Voskhod </v>
      </c>
      <c r="K5026" s="1" t="str">
        <f t="shared" si="551"/>
        <v>Cosmos 709</v>
      </c>
      <c r="L5026" s="1" t="s">
        <v>346</v>
      </c>
      <c r="M5026" s="1"/>
      <c r="N5026" s="1">
        <f t="shared" si="552"/>
        <v>0</v>
      </c>
      <c r="O5026" s="1" t="s">
        <v>9</v>
      </c>
    </row>
    <row r="5027" spans="1:15" x14ac:dyDescent="0.3">
      <c r="A5027" s="1" t="s">
        <v>6140</v>
      </c>
      <c r="B5027" s="1" t="s">
        <v>3373</v>
      </c>
      <c r="C5027" s="1" t="str">
        <f t="shared" si="546"/>
        <v>Russia</v>
      </c>
      <c r="D5027" s="1" t="s">
        <v>10216</v>
      </c>
      <c r="E5027" s="7" t="str">
        <f>TEXT(DATE(MID(D5027, 13, 4), CHOOSE(MATCH( MID(D5027, 5, 3), {"Jan","Feb","Mar","Apr","May","Jun","Jul","Aug","Sep","Oct","Nov","Dec"}, 0), 1, 2, 3, 4, 5, 6, 7, 8, 9, 10, 11, 12), MID(D5027, 9, 2)), "yyyy-mm-dd")</f>
        <v>1975-02-12</v>
      </c>
      <c r="F5027" s="1" t="str">
        <f t="shared" si="547"/>
        <v>03:30:00</v>
      </c>
      <c r="G5027" s="9" t="str">
        <f t="shared" si="548"/>
        <v>February</v>
      </c>
      <c r="H5027" s="5" t="str">
        <f t="shared" si="549"/>
        <v>1975</v>
      </c>
      <c r="I5027" s="1" t="s">
        <v>10217</v>
      </c>
      <c r="J5027" s="1" t="str">
        <f t="shared" si="550"/>
        <v xml:space="preserve">Cosmos-3M </v>
      </c>
      <c r="K5027" s="1" t="str">
        <f t="shared" si="551"/>
        <v>Cosmos 708</v>
      </c>
      <c r="L5027" s="1" t="s">
        <v>346</v>
      </c>
      <c r="M5027" s="1"/>
      <c r="N5027" s="1">
        <f t="shared" si="552"/>
        <v>0</v>
      </c>
      <c r="O5027" s="1" t="s">
        <v>9</v>
      </c>
    </row>
    <row r="5028" spans="1:15" x14ac:dyDescent="0.3">
      <c r="A5028" s="1" t="s">
        <v>5722</v>
      </c>
      <c r="B5028" s="1" t="s">
        <v>3160</v>
      </c>
      <c r="C5028" s="1" t="str">
        <f t="shared" si="546"/>
        <v>USA</v>
      </c>
      <c r="D5028" s="1" t="s">
        <v>10218</v>
      </c>
      <c r="E5028" s="7" t="str">
        <f>TEXT(DATE(MID(D5028, 13, 4), CHOOSE(MATCH( MID(D5028, 5, 3), {"Jan","Feb","Mar","Apr","May","Jun","Jul","Aug","Sep","Oct","Nov","Dec"}, 0), 1, 2, 3, 4, 5, 6, 7, 8, 9, 10, 11, 12), MID(D5028, 9, 2)), "yyyy-mm-dd")</f>
        <v>1975-02-06</v>
      </c>
      <c r="F5028" s="1" t="str">
        <f t="shared" si="547"/>
        <v>22:04:00</v>
      </c>
      <c r="G5028" s="9" t="str">
        <f t="shared" si="548"/>
        <v>February</v>
      </c>
      <c r="H5028" s="5" t="str">
        <f t="shared" si="549"/>
        <v>1975</v>
      </c>
      <c r="I5028" s="1" t="s">
        <v>10219</v>
      </c>
      <c r="J5028" s="1" t="str">
        <f t="shared" si="550"/>
        <v xml:space="preserve">Delta 2914 </v>
      </c>
      <c r="K5028" s="1" t="str">
        <f t="shared" si="551"/>
        <v>SMS-2</v>
      </c>
      <c r="L5028" s="1" t="s">
        <v>346</v>
      </c>
      <c r="M5028" s="1"/>
      <c r="N5028" s="1">
        <f t="shared" si="552"/>
        <v>0</v>
      </c>
      <c r="O5028" s="1" t="s">
        <v>9</v>
      </c>
    </row>
    <row r="5029" spans="1:15" x14ac:dyDescent="0.3">
      <c r="A5029" s="1" t="s">
        <v>10046</v>
      </c>
      <c r="B5029" s="1" t="s">
        <v>10047</v>
      </c>
      <c r="C5029" s="1" t="str">
        <f t="shared" si="546"/>
        <v>France</v>
      </c>
      <c r="D5029" s="1" t="s">
        <v>10220</v>
      </c>
      <c r="E5029" s="7" t="str">
        <f>TEXT(DATE(MID(D5029, 13, 4), CHOOSE(MATCH( MID(D5029, 5, 3), {"Jan","Feb","Mar","Apr","May","Jun","Jul","Aug","Sep","Oct","Nov","Dec"}, 0), 1, 2, 3, 4, 5, 6, 7, 8, 9, 10, 11, 12), MID(D5029, 9, 2)), "yyyy-mm-dd")</f>
        <v>1975-02-06</v>
      </c>
      <c r="F5029" s="1" t="str">
        <f t="shared" si="547"/>
        <v>16:35:00</v>
      </c>
      <c r="G5029" s="9" t="str">
        <f t="shared" si="548"/>
        <v>February</v>
      </c>
      <c r="H5029" s="5" t="str">
        <f t="shared" si="549"/>
        <v>1975</v>
      </c>
      <c r="I5029" s="1" t="s">
        <v>10221</v>
      </c>
      <c r="J5029" s="1" t="str">
        <f t="shared" si="550"/>
        <v xml:space="preserve">Diamant BP4 </v>
      </c>
      <c r="K5029" s="1" t="str">
        <f t="shared" si="551"/>
        <v>Starlette</v>
      </c>
      <c r="L5029" s="1" t="s">
        <v>346</v>
      </c>
      <c r="M5029" s="1"/>
      <c r="N5029" s="1">
        <f t="shared" si="552"/>
        <v>0</v>
      </c>
      <c r="O5029" s="1" t="s">
        <v>9</v>
      </c>
    </row>
    <row r="5030" spans="1:15" x14ac:dyDescent="0.3">
      <c r="A5030" s="1" t="s">
        <v>6140</v>
      </c>
      <c r="B5030" s="1" t="s">
        <v>6615</v>
      </c>
      <c r="C5030" s="1" t="str">
        <f t="shared" si="546"/>
        <v>Russia</v>
      </c>
      <c r="D5030" s="1" t="s">
        <v>10222</v>
      </c>
      <c r="E5030" s="7" t="str">
        <f>TEXT(DATE(MID(D5030, 13, 4), CHOOSE(MATCH( MID(D5030, 5, 3), {"Jan","Feb","Mar","Apr","May","Jun","Jul","Aug","Sep","Oct","Nov","Dec"}, 0), 1, 2, 3, 4, 5, 6, 7, 8, 9, 10, 11, 12), MID(D5030, 9, 2)), "yyyy-mm-dd")</f>
        <v>1975-02-06</v>
      </c>
      <c r="F5030" s="1" t="str">
        <f t="shared" si="547"/>
        <v>04:49:00</v>
      </c>
      <c r="G5030" s="9" t="str">
        <f t="shared" si="548"/>
        <v>February</v>
      </c>
      <c r="H5030" s="5" t="str">
        <f t="shared" si="549"/>
        <v>1975</v>
      </c>
      <c r="I5030" s="1" t="s">
        <v>10223</v>
      </c>
      <c r="J5030" s="1" t="str">
        <f t="shared" si="550"/>
        <v xml:space="preserve">Molniya-M /Block L </v>
      </c>
      <c r="K5030" s="1" t="str">
        <f t="shared" si="551"/>
        <v>Molniya-2 nÂ°47</v>
      </c>
      <c r="L5030" s="1" t="s">
        <v>346</v>
      </c>
      <c r="M5030" s="1"/>
      <c r="N5030" s="1">
        <f t="shared" si="552"/>
        <v>0</v>
      </c>
      <c r="O5030" s="1" t="s">
        <v>9</v>
      </c>
    </row>
    <row r="5031" spans="1:15" x14ac:dyDescent="0.3">
      <c r="A5031" s="1" t="s">
        <v>6140</v>
      </c>
      <c r="B5031" s="1" t="s">
        <v>3373</v>
      </c>
      <c r="C5031" s="1" t="str">
        <f t="shared" si="546"/>
        <v>Russia</v>
      </c>
      <c r="D5031" s="1" t="s">
        <v>10224</v>
      </c>
      <c r="E5031" s="7" t="str">
        <f>TEXT(DATE(MID(D5031, 13, 4), CHOOSE(MATCH( MID(D5031, 5, 3), {"Jan","Feb","Mar","Apr","May","Jun","Jul","Aug","Sep","Oct","Nov","Dec"}, 0), 1, 2, 3, 4, 5, 6, 7, 8, 9, 10, 11, 12), MID(D5031, 9, 2)), "yyyy-mm-dd")</f>
        <v>1975-02-05</v>
      </c>
      <c r="F5031" s="1" t="str">
        <f t="shared" si="547"/>
        <v>13:15:00</v>
      </c>
      <c r="G5031" s="9" t="str">
        <f t="shared" si="548"/>
        <v>February</v>
      </c>
      <c r="H5031" s="5" t="str">
        <f t="shared" si="549"/>
        <v>1975</v>
      </c>
      <c r="I5031" s="1" t="s">
        <v>10225</v>
      </c>
      <c r="J5031" s="1" t="str">
        <f t="shared" si="550"/>
        <v xml:space="preserve">Cosmos-3M </v>
      </c>
      <c r="K5031" s="1" t="str">
        <f t="shared" si="551"/>
        <v>Cosmos 707</v>
      </c>
      <c r="L5031" s="1" t="s">
        <v>346</v>
      </c>
      <c r="M5031" s="1"/>
      <c r="N5031" s="1">
        <f t="shared" si="552"/>
        <v>0</v>
      </c>
      <c r="O5031" s="1" t="s">
        <v>9</v>
      </c>
    </row>
    <row r="5032" spans="1:15" x14ac:dyDescent="0.3">
      <c r="A5032" s="1" t="s">
        <v>6140</v>
      </c>
      <c r="B5032" s="1" t="s">
        <v>6615</v>
      </c>
      <c r="C5032" s="1" t="str">
        <f t="shared" si="546"/>
        <v>Russia</v>
      </c>
      <c r="D5032" s="1" t="s">
        <v>10226</v>
      </c>
      <c r="E5032" s="7" t="str">
        <f>TEXT(DATE(MID(D5032, 13, 4), CHOOSE(MATCH( MID(D5032, 5, 3), {"Jan","Feb","Mar","Apr","May","Jun","Jul","Aug","Sep","Oct","Nov","Dec"}, 0), 1, 2, 3, 4, 5, 6, 7, 8, 9, 10, 11, 12), MID(D5032, 9, 2)), "yyyy-mm-dd")</f>
        <v>1975-01-30</v>
      </c>
      <c r="F5032" s="1" t="str">
        <f t="shared" si="547"/>
        <v>15:02:00</v>
      </c>
      <c r="G5032" s="9" t="str">
        <f t="shared" si="548"/>
        <v>January</v>
      </c>
      <c r="H5032" s="5" t="str">
        <f t="shared" si="549"/>
        <v>1975</v>
      </c>
      <c r="I5032" s="1" t="s">
        <v>10227</v>
      </c>
      <c r="J5032" s="1" t="str">
        <f t="shared" si="550"/>
        <v xml:space="preserve">Molniya-M /Block 2BL </v>
      </c>
      <c r="K5032" s="1" t="str">
        <f t="shared" si="551"/>
        <v>Cosmos 706</v>
      </c>
      <c r="L5032" s="1" t="s">
        <v>346</v>
      </c>
      <c r="M5032" s="1"/>
      <c r="N5032" s="1">
        <f t="shared" si="552"/>
        <v>0</v>
      </c>
      <c r="O5032" s="1" t="s">
        <v>9</v>
      </c>
    </row>
    <row r="5033" spans="1:15" x14ac:dyDescent="0.3">
      <c r="A5033" s="1" t="s">
        <v>6140</v>
      </c>
      <c r="B5033" s="1" t="s">
        <v>1561</v>
      </c>
      <c r="C5033" s="1" t="str">
        <f t="shared" si="546"/>
        <v>Russia</v>
      </c>
      <c r="D5033" s="1" t="s">
        <v>10228</v>
      </c>
      <c r="E5033" s="7" t="str">
        <f>TEXT(DATE(MID(D5033, 13, 4), CHOOSE(MATCH( MID(D5033, 5, 3), {"Jan","Feb","Mar","Apr","May","Jun","Jul","Aug","Sep","Oct","Nov","Dec"}, 0), 1, 2, 3, 4, 5, 6, 7, 8, 9, 10, 11, 12), MID(D5033, 9, 2)), "yyyy-mm-dd")</f>
        <v>1975-01-28</v>
      </c>
      <c r="F5033" s="1" t="str">
        <f t="shared" si="547"/>
        <v>12:05:00</v>
      </c>
      <c r="G5033" s="9" t="str">
        <f t="shared" si="548"/>
        <v>January</v>
      </c>
      <c r="H5033" s="5" t="str">
        <f t="shared" si="549"/>
        <v>1975</v>
      </c>
      <c r="I5033" s="1" t="s">
        <v>10229</v>
      </c>
      <c r="J5033" s="1" t="str">
        <f t="shared" si="550"/>
        <v xml:space="preserve">Cosmos-2 (63SM) </v>
      </c>
      <c r="K5033" s="1" t="str">
        <f t="shared" si="551"/>
        <v>Cosmos 705</v>
      </c>
      <c r="L5033" s="1" t="s">
        <v>346</v>
      </c>
      <c r="M5033" s="1"/>
      <c r="N5033" s="1">
        <f t="shared" si="552"/>
        <v>0</v>
      </c>
      <c r="O5033" s="1" t="s">
        <v>9</v>
      </c>
    </row>
    <row r="5034" spans="1:15" x14ac:dyDescent="0.3">
      <c r="A5034" s="1" t="s">
        <v>6140</v>
      </c>
      <c r="B5034" s="1" t="s">
        <v>6615</v>
      </c>
      <c r="C5034" s="1" t="str">
        <f t="shared" si="546"/>
        <v>Russia</v>
      </c>
      <c r="D5034" s="1" t="s">
        <v>10230</v>
      </c>
      <c r="E5034" s="7" t="str">
        <f>TEXT(DATE(MID(D5034, 13, 4), CHOOSE(MATCH( MID(D5034, 5, 3), {"Jan","Feb","Mar","Apr","May","Jun","Jul","Aug","Sep","Oct","Nov","Dec"}, 0), 1, 2, 3, 4, 5, 6, 7, 8, 9, 10, 11, 12), MID(D5034, 9, 2)), "yyyy-mm-dd")</f>
        <v>1975-01-23</v>
      </c>
      <c r="F5034" s="1" t="str">
        <f t="shared" si="547"/>
        <v>11:00:00</v>
      </c>
      <c r="G5034" s="9" t="str">
        <f t="shared" si="548"/>
        <v>January</v>
      </c>
      <c r="H5034" s="5" t="str">
        <f t="shared" si="549"/>
        <v>1975</v>
      </c>
      <c r="I5034" s="1" t="s">
        <v>10231</v>
      </c>
      <c r="J5034" s="1" t="str">
        <f t="shared" si="550"/>
        <v xml:space="preserve">Voskhod </v>
      </c>
      <c r="K5034" s="1" t="str">
        <f t="shared" si="551"/>
        <v>Cosmos 704</v>
      </c>
      <c r="L5034" s="1" t="s">
        <v>346</v>
      </c>
      <c r="M5034" s="1"/>
      <c r="N5034" s="1">
        <f t="shared" si="552"/>
        <v>0</v>
      </c>
      <c r="O5034" s="1" t="s">
        <v>9</v>
      </c>
    </row>
    <row r="5035" spans="1:15" x14ac:dyDescent="0.3">
      <c r="A5035" s="1" t="s">
        <v>5722</v>
      </c>
      <c r="B5035" s="1" t="s">
        <v>114</v>
      </c>
      <c r="C5035" s="1" t="str">
        <f t="shared" si="546"/>
        <v>USA</v>
      </c>
      <c r="D5035" s="1" t="s">
        <v>10232</v>
      </c>
      <c r="E5035" s="7" t="str">
        <f>TEXT(DATE(MID(D5035, 13, 4), CHOOSE(MATCH( MID(D5035, 5, 3), {"Jan","Feb","Mar","Apr","May","Jun","Jul","Aug","Sep","Oct","Nov","Dec"}, 0), 1, 2, 3, 4, 5, 6, 7, 8, 9, 10, 11, 12), MID(D5035, 9, 2)), "yyyy-mm-dd")</f>
        <v>1975-01-22</v>
      </c>
      <c r="F5035" s="1" t="str">
        <f t="shared" si="547"/>
        <v>17:55:00</v>
      </c>
      <c r="G5035" s="9" t="str">
        <f t="shared" si="548"/>
        <v>January</v>
      </c>
      <c r="H5035" s="5" t="str">
        <f t="shared" si="549"/>
        <v>1975</v>
      </c>
      <c r="I5035" s="1" t="s">
        <v>10233</v>
      </c>
      <c r="J5035" s="1" t="str">
        <f t="shared" si="550"/>
        <v xml:space="preserve">Delta 2910 </v>
      </c>
      <c r="K5035" s="1" t="str">
        <f t="shared" si="551"/>
        <v>Landsat 2</v>
      </c>
      <c r="L5035" s="1" t="s">
        <v>346</v>
      </c>
      <c r="M5035" s="1"/>
      <c r="N5035" s="1">
        <f t="shared" si="552"/>
        <v>0</v>
      </c>
      <c r="O5035" s="1" t="s">
        <v>9</v>
      </c>
    </row>
    <row r="5036" spans="1:15" x14ac:dyDescent="0.3">
      <c r="A5036" s="1" t="s">
        <v>6140</v>
      </c>
      <c r="B5036" s="1" t="s">
        <v>1561</v>
      </c>
      <c r="C5036" s="1" t="str">
        <f t="shared" si="546"/>
        <v>Russia</v>
      </c>
      <c r="D5036" s="1" t="s">
        <v>10234</v>
      </c>
      <c r="E5036" s="7" t="str">
        <f>TEXT(DATE(MID(D5036, 13, 4), CHOOSE(MATCH( MID(D5036, 5, 3), {"Jan","Feb","Mar","Apr","May","Jun","Jul","Aug","Sep","Oct","Nov","Dec"}, 0), 1, 2, 3, 4, 5, 6, 7, 8, 9, 10, 11, 12), MID(D5036, 9, 2)), "yyyy-mm-dd")</f>
        <v>1975-01-21</v>
      </c>
      <c r="F5036" s="1" t="str">
        <f t="shared" si="547"/>
        <v>11:04:00</v>
      </c>
      <c r="G5036" s="9" t="str">
        <f t="shared" si="548"/>
        <v>January</v>
      </c>
      <c r="H5036" s="5" t="str">
        <f t="shared" si="549"/>
        <v>1975</v>
      </c>
      <c r="I5036" s="1" t="s">
        <v>10235</v>
      </c>
      <c r="J5036" s="1" t="str">
        <f t="shared" si="550"/>
        <v xml:space="preserve">Cosmos-2 (63SM) </v>
      </c>
      <c r="K5036" s="1" t="str">
        <f t="shared" si="551"/>
        <v>Cosmos 703</v>
      </c>
      <c r="L5036" s="1" t="s">
        <v>346</v>
      </c>
      <c r="M5036" s="1"/>
      <c r="N5036" s="1">
        <f t="shared" si="552"/>
        <v>0</v>
      </c>
      <c r="O5036" s="1" t="s">
        <v>9</v>
      </c>
    </row>
    <row r="5037" spans="1:15" x14ac:dyDescent="0.3">
      <c r="A5037" s="1" t="s">
        <v>6140</v>
      </c>
      <c r="B5037" s="1" t="s">
        <v>130</v>
      </c>
      <c r="C5037" s="1" t="str">
        <f t="shared" si="546"/>
        <v>Kazakhstan</v>
      </c>
      <c r="D5037" s="1" t="s">
        <v>10236</v>
      </c>
      <c r="E5037" s="7" t="str">
        <f>TEXT(DATE(MID(D5037, 13, 4), CHOOSE(MATCH( MID(D5037, 5, 3), {"Jan","Feb","Mar","Apr","May","Jun","Jul","Aug","Sep","Oct","Nov","Dec"}, 0), 1, 2, 3, 4, 5, 6, 7, 8, 9, 10, 11, 12), MID(D5037, 9, 2)), "yyyy-mm-dd")</f>
        <v>1975-01-17</v>
      </c>
      <c r="F5037" s="1" t="str">
        <f t="shared" si="547"/>
        <v>09:00:00</v>
      </c>
      <c r="G5037" s="9" t="str">
        <f t="shared" si="548"/>
        <v>January</v>
      </c>
      <c r="H5037" s="5" t="str">
        <f t="shared" si="549"/>
        <v>1975</v>
      </c>
      <c r="I5037" s="1" t="s">
        <v>10237</v>
      </c>
      <c r="J5037" s="1" t="str">
        <f t="shared" si="550"/>
        <v xml:space="preserve">Voskhod </v>
      </c>
      <c r="K5037" s="1" t="str">
        <f t="shared" si="551"/>
        <v>Cosmos 702</v>
      </c>
      <c r="L5037" s="1" t="s">
        <v>346</v>
      </c>
      <c r="M5037" s="1"/>
      <c r="N5037" s="1">
        <f t="shared" si="552"/>
        <v>0</v>
      </c>
      <c r="O5037" s="1" t="s">
        <v>9</v>
      </c>
    </row>
    <row r="5038" spans="1:15" x14ac:dyDescent="0.3">
      <c r="A5038" s="1" t="s">
        <v>6140</v>
      </c>
      <c r="B5038" s="1" t="s">
        <v>1630</v>
      </c>
      <c r="C5038" s="1" t="str">
        <f t="shared" si="546"/>
        <v>Kazakhstan</v>
      </c>
      <c r="D5038" s="1" t="s">
        <v>10238</v>
      </c>
      <c r="E5038" s="7" t="str">
        <f>TEXT(DATE(MID(D5038, 13, 4), CHOOSE(MATCH( MID(D5038, 5, 3), {"Jan","Feb","Mar","Apr","May","Jun","Jul","Aug","Sep","Oct","Nov","Dec"}, 0), 1, 2, 3, 4, 5, 6, 7, 8, 9, 10, 11, 12), MID(D5038, 9, 2)), "yyyy-mm-dd")</f>
        <v>1975-01-10</v>
      </c>
      <c r="F5038" s="1" t="str">
        <f t="shared" si="547"/>
        <v>21:43:00</v>
      </c>
      <c r="G5038" s="9" t="str">
        <f t="shared" si="548"/>
        <v>January</v>
      </c>
      <c r="H5038" s="5" t="str">
        <f t="shared" si="549"/>
        <v>1975</v>
      </c>
      <c r="I5038" s="1" t="s">
        <v>10239</v>
      </c>
      <c r="J5038" s="1" t="str">
        <f t="shared" si="550"/>
        <v xml:space="preserve">Soyuz </v>
      </c>
      <c r="K5038" s="1" t="str">
        <f t="shared" si="551"/>
        <v>Soyuz 17</v>
      </c>
      <c r="L5038" s="1" t="s">
        <v>346</v>
      </c>
      <c r="M5038" s="1"/>
      <c r="N5038" s="1">
        <f t="shared" si="552"/>
        <v>0</v>
      </c>
      <c r="O5038" s="1" t="s">
        <v>9</v>
      </c>
    </row>
    <row r="5039" spans="1:15" x14ac:dyDescent="0.3">
      <c r="A5039" s="1" t="s">
        <v>6140</v>
      </c>
      <c r="B5039" s="1" t="s">
        <v>130</v>
      </c>
      <c r="C5039" s="1" t="str">
        <f t="shared" si="546"/>
        <v>Kazakhstan</v>
      </c>
      <c r="D5039" s="1" t="s">
        <v>10240</v>
      </c>
      <c r="E5039" s="7" t="str">
        <f>TEXT(DATE(MID(D5039, 13, 4), CHOOSE(MATCH( MID(D5039, 5, 3), {"Jan","Feb","Mar","Apr","May","Jun","Jul","Aug","Sep","Oct","Nov","Dec"}, 0), 1, 2, 3, 4, 5, 6, 7, 8, 9, 10, 11, 12), MID(D5039, 9, 2)), "yyyy-mm-dd")</f>
        <v>1974-12-27</v>
      </c>
      <c r="F5039" s="1" t="str">
        <f t="shared" si="547"/>
        <v>09:10:00</v>
      </c>
      <c r="G5039" s="9" t="str">
        <f t="shared" si="548"/>
        <v>December</v>
      </c>
      <c r="H5039" s="5" t="str">
        <f t="shared" si="549"/>
        <v>1974</v>
      </c>
      <c r="I5039" s="1" t="s">
        <v>10241</v>
      </c>
      <c r="J5039" s="1" t="str">
        <f t="shared" si="550"/>
        <v xml:space="preserve">Voskhod </v>
      </c>
      <c r="K5039" s="1" t="str">
        <f t="shared" si="551"/>
        <v>Cosmos 701</v>
      </c>
      <c r="L5039" s="1" t="s">
        <v>346</v>
      </c>
      <c r="M5039" s="1"/>
      <c r="N5039" s="1">
        <f t="shared" si="552"/>
        <v>0</v>
      </c>
      <c r="O5039" s="1" t="s">
        <v>9</v>
      </c>
    </row>
    <row r="5040" spans="1:15" x14ac:dyDescent="0.3">
      <c r="A5040" s="1" t="s">
        <v>6140</v>
      </c>
      <c r="B5040" s="1" t="s">
        <v>3373</v>
      </c>
      <c r="C5040" s="1" t="str">
        <f t="shared" si="546"/>
        <v>Russia</v>
      </c>
      <c r="D5040" s="1" t="s">
        <v>10242</v>
      </c>
      <c r="E5040" s="7" t="str">
        <f>TEXT(DATE(MID(D5040, 13, 4), CHOOSE(MATCH( MID(D5040, 5, 3), {"Jan","Feb","Mar","Apr","May","Jun","Jul","Aug","Sep","Oct","Nov","Dec"}, 0), 1, 2, 3, 4, 5, 6, 7, 8, 9, 10, 11, 12), MID(D5040, 9, 2)), "yyyy-mm-dd")</f>
        <v>1974-12-26</v>
      </c>
      <c r="F5040" s="1" t="str">
        <f t="shared" si="547"/>
        <v>11:59:00</v>
      </c>
      <c r="G5040" s="9" t="str">
        <f t="shared" si="548"/>
        <v>December</v>
      </c>
      <c r="H5040" s="5" t="str">
        <f t="shared" si="549"/>
        <v>1974</v>
      </c>
      <c r="I5040" s="1" t="s">
        <v>10243</v>
      </c>
      <c r="J5040" s="1" t="str">
        <f t="shared" si="550"/>
        <v xml:space="preserve">Cosmos-3M </v>
      </c>
      <c r="K5040" s="1" t="str">
        <f t="shared" si="551"/>
        <v>Cosmos 700</v>
      </c>
      <c r="L5040" s="1" t="s">
        <v>346</v>
      </c>
      <c r="M5040" s="1"/>
      <c r="N5040" s="1">
        <f t="shared" si="552"/>
        <v>0</v>
      </c>
      <c r="O5040" s="1" t="s">
        <v>9</v>
      </c>
    </row>
    <row r="5041" spans="1:15" x14ac:dyDescent="0.3">
      <c r="A5041" s="1" t="s">
        <v>6140</v>
      </c>
      <c r="B5041" s="1" t="s">
        <v>565</v>
      </c>
      <c r="C5041" s="1" t="str">
        <f t="shared" si="546"/>
        <v>Kazakhstan</v>
      </c>
      <c r="D5041" s="1" t="s">
        <v>10244</v>
      </c>
      <c r="E5041" s="7" t="str">
        <f>TEXT(DATE(MID(D5041, 13, 4), CHOOSE(MATCH( MID(D5041, 5, 3), {"Jan","Feb","Mar","Apr","May","Jun","Jul","Aug","Sep","Oct","Nov","Dec"}, 0), 1, 2, 3, 4, 5, 6, 7, 8, 9, 10, 11, 12), MID(D5041, 9, 2)), "yyyy-mm-dd")</f>
        <v>1974-12-26</v>
      </c>
      <c r="F5041" s="1" t="str">
        <f t="shared" si="547"/>
        <v>04:15:00</v>
      </c>
      <c r="G5041" s="9" t="str">
        <f t="shared" si="548"/>
        <v>December</v>
      </c>
      <c r="H5041" s="5" t="str">
        <f t="shared" si="549"/>
        <v>1974</v>
      </c>
      <c r="I5041" s="1" t="s">
        <v>10245</v>
      </c>
      <c r="J5041" s="1" t="str">
        <f t="shared" si="550"/>
        <v xml:space="preserve">Proton-K </v>
      </c>
      <c r="K5041" s="1" t="str">
        <f t="shared" si="551"/>
        <v>Salyut 4</v>
      </c>
      <c r="L5041" s="1" t="s">
        <v>346</v>
      </c>
      <c r="M5041" s="1"/>
      <c r="N5041" s="1">
        <f t="shared" si="552"/>
        <v>0</v>
      </c>
      <c r="O5041" s="1" t="s">
        <v>9</v>
      </c>
    </row>
    <row r="5042" spans="1:15" x14ac:dyDescent="0.3">
      <c r="A5042" s="1" t="s">
        <v>6140</v>
      </c>
      <c r="B5042" s="1" t="s">
        <v>3926</v>
      </c>
      <c r="C5042" s="1" t="str">
        <f t="shared" si="546"/>
        <v>Kazakhstan</v>
      </c>
      <c r="D5042" s="1" t="s">
        <v>10246</v>
      </c>
      <c r="E5042" s="7" t="str">
        <f>TEXT(DATE(MID(D5042, 13, 4), CHOOSE(MATCH( MID(D5042, 5, 3), {"Jan","Feb","Mar","Apr","May","Jun","Jul","Aug","Sep","Oct","Nov","Dec"}, 0), 1, 2, 3, 4, 5, 6, 7, 8, 9, 10, 11, 12), MID(D5042, 9, 2)), "yyyy-mm-dd")</f>
        <v>1974-12-24</v>
      </c>
      <c r="F5042" s="1" t="str">
        <f t="shared" si="547"/>
        <v>11:00:00</v>
      </c>
      <c r="G5042" s="9" t="str">
        <f t="shared" si="548"/>
        <v>December</v>
      </c>
      <c r="H5042" s="5" t="str">
        <f t="shared" si="549"/>
        <v>1974</v>
      </c>
      <c r="I5042" s="1" t="s">
        <v>10247</v>
      </c>
      <c r="J5042" s="1" t="str">
        <f t="shared" si="550"/>
        <v xml:space="preserve">Tsyklon-2 </v>
      </c>
      <c r="K5042" s="1" t="str">
        <f t="shared" si="551"/>
        <v>Cosmos 699</v>
      </c>
      <c r="L5042" s="1" t="s">
        <v>346</v>
      </c>
      <c r="M5042" s="1"/>
      <c r="N5042" s="1">
        <f t="shared" si="552"/>
        <v>0</v>
      </c>
      <c r="O5042" s="1" t="s">
        <v>9</v>
      </c>
    </row>
    <row r="5043" spans="1:15" x14ac:dyDescent="0.3">
      <c r="A5043" s="1" t="s">
        <v>6140</v>
      </c>
      <c r="B5043" s="1" t="s">
        <v>6615</v>
      </c>
      <c r="C5043" s="1" t="str">
        <f t="shared" si="546"/>
        <v>Russia</v>
      </c>
      <c r="D5043" s="1" t="s">
        <v>10248</v>
      </c>
      <c r="E5043" s="7" t="str">
        <f>TEXT(DATE(MID(D5043, 13, 4), CHOOSE(MATCH( MID(D5043, 5, 3), {"Jan","Feb","Mar","Apr","May","Jun","Jul","Aug","Sep","Oct","Nov","Dec"}, 0), 1, 2, 3, 4, 5, 6, 7, 8, 9, 10, 11, 12), MID(D5043, 9, 2)), "yyyy-mm-dd")</f>
        <v>1974-12-21</v>
      </c>
      <c r="F5043" s="1" t="str">
        <f t="shared" si="547"/>
        <v>02:19:00</v>
      </c>
      <c r="G5043" s="9" t="str">
        <f t="shared" si="548"/>
        <v>December</v>
      </c>
      <c r="H5043" s="5" t="str">
        <f t="shared" si="549"/>
        <v>1974</v>
      </c>
      <c r="I5043" s="1" t="s">
        <v>10249</v>
      </c>
      <c r="J5043" s="1" t="str">
        <f t="shared" si="550"/>
        <v xml:space="preserve">Molniya-M /Block L </v>
      </c>
      <c r="K5043" s="1" t="str">
        <f t="shared" si="551"/>
        <v>Molniya-2 nÂ°46</v>
      </c>
      <c r="L5043" s="1" t="s">
        <v>346</v>
      </c>
      <c r="M5043" s="1"/>
      <c r="N5043" s="1">
        <f t="shared" si="552"/>
        <v>0</v>
      </c>
      <c r="O5043" s="1" t="s">
        <v>9</v>
      </c>
    </row>
    <row r="5044" spans="1:15" x14ac:dyDescent="0.3">
      <c r="A5044" s="1" t="s">
        <v>5722</v>
      </c>
      <c r="B5044" s="1" t="s">
        <v>3160</v>
      </c>
      <c r="C5044" s="1" t="str">
        <f t="shared" si="546"/>
        <v>USA</v>
      </c>
      <c r="D5044" s="1" t="s">
        <v>10250</v>
      </c>
      <c r="E5044" s="7" t="str">
        <f>TEXT(DATE(MID(D5044, 13, 4), CHOOSE(MATCH( MID(D5044, 5, 3), {"Jan","Feb","Mar","Apr","May","Jun","Jul","Aug","Sep","Oct","Nov","Dec"}, 0), 1, 2, 3, 4, 5, 6, 7, 8, 9, 10, 11, 12), MID(D5044, 9, 2)), "yyyy-mm-dd")</f>
        <v>1974-12-19</v>
      </c>
      <c r="F5044" s="1" t="str">
        <f t="shared" si="547"/>
        <v>02:39:00</v>
      </c>
      <c r="G5044" s="9" t="str">
        <f t="shared" si="548"/>
        <v>December</v>
      </c>
      <c r="H5044" s="5" t="str">
        <f t="shared" si="549"/>
        <v>1974</v>
      </c>
      <c r="I5044" s="1" t="s">
        <v>10251</v>
      </c>
      <c r="J5044" s="1" t="str">
        <f t="shared" si="550"/>
        <v xml:space="preserve">Delta 2914 </v>
      </c>
      <c r="K5044" s="1" t="str">
        <f t="shared" si="551"/>
        <v>Symphonie-1</v>
      </c>
      <c r="L5044" s="1" t="s">
        <v>346</v>
      </c>
      <c r="M5044" s="1"/>
      <c r="N5044" s="1">
        <f t="shared" si="552"/>
        <v>0</v>
      </c>
      <c r="O5044" s="1" t="s">
        <v>9</v>
      </c>
    </row>
    <row r="5045" spans="1:15" x14ac:dyDescent="0.3">
      <c r="A5045" s="1" t="s">
        <v>6140</v>
      </c>
      <c r="B5045" s="1" t="s">
        <v>3373</v>
      </c>
      <c r="C5045" s="1" t="str">
        <f t="shared" si="546"/>
        <v>Russia</v>
      </c>
      <c r="D5045" s="1" t="s">
        <v>10252</v>
      </c>
      <c r="E5045" s="7" t="str">
        <f>TEXT(DATE(MID(D5045, 13, 4), CHOOSE(MATCH( MID(D5045, 5, 3), {"Jan","Feb","Mar","Apr","May","Jun","Jul","Aug","Sep","Oct","Nov","Dec"}, 0), 1, 2, 3, 4, 5, 6, 7, 8, 9, 10, 11, 12), MID(D5045, 9, 2)), "yyyy-mm-dd")</f>
        <v>1974-12-18</v>
      </c>
      <c r="F5045" s="1" t="str">
        <f t="shared" si="547"/>
        <v>14:11:00</v>
      </c>
      <c r="G5045" s="9" t="str">
        <f t="shared" si="548"/>
        <v>December</v>
      </c>
      <c r="H5045" s="5" t="str">
        <f t="shared" si="549"/>
        <v>1974</v>
      </c>
      <c r="I5045" s="1" t="s">
        <v>10253</v>
      </c>
      <c r="J5045" s="1" t="str">
        <f t="shared" si="550"/>
        <v xml:space="preserve">Cosmos-3M </v>
      </c>
      <c r="K5045" s="1" t="str">
        <f t="shared" si="551"/>
        <v>Cosmos 698</v>
      </c>
      <c r="L5045" s="1" t="s">
        <v>346</v>
      </c>
      <c r="M5045" s="1"/>
      <c r="N5045" s="1">
        <f t="shared" si="552"/>
        <v>0</v>
      </c>
      <c r="O5045" s="1" t="s">
        <v>9</v>
      </c>
    </row>
    <row r="5046" spans="1:15" x14ac:dyDescent="0.3">
      <c r="A5046" s="1" t="s">
        <v>6140</v>
      </c>
      <c r="B5046" s="1" t="s">
        <v>5</v>
      </c>
      <c r="C5046" s="1" t="str">
        <f t="shared" si="546"/>
        <v>Russia</v>
      </c>
      <c r="D5046" s="1" t="s">
        <v>10254</v>
      </c>
      <c r="E5046" s="7" t="str">
        <f>TEXT(DATE(MID(D5046, 13, 4), CHOOSE(MATCH( MID(D5046, 5, 3), {"Jan","Feb","Mar","Apr","May","Jun","Jul","Aug","Sep","Oct","Nov","Dec"}, 0), 1, 2, 3, 4, 5, 6, 7, 8, 9, 10, 11, 12), MID(D5046, 9, 2)), "yyyy-mm-dd")</f>
        <v>1974-12-17</v>
      </c>
      <c r="F5046" s="1" t="str">
        <f t="shared" si="547"/>
        <v>11:45:00</v>
      </c>
      <c r="G5046" s="9" t="str">
        <f t="shared" si="548"/>
        <v>December</v>
      </c>
      <c r="H5046" s="5" t="str">
        <f t="shared" si="549"/>
        <v>1974</v>
      </c>
      <c r="I5046" s="1" t="s">
        <v>10255</v>
      </c>
      <c r="J5046" s="1" t="str">
        <f t="shared" si="550"/>
        <v xml:space="preserve">Vostok-2M </v>
      </c>
      <c r="K5046" s="1" t="str">
        <f t="shared" si="551"/>
        <v>Meteor nÂ°30</v>
      </c>
      <c r="L5046" s="1" t="s">
        <v>346</v>
      </c>
      <c r="M5046" s="1"/>
      <c r="N5046" s="1">
        <f t="shared" si="552"/>
        <v>0</v>
      </c>
      <c r="O5046" s="1" t="s">
        <v>9</v>
      </c>
    </row>
    <row r="5047" spans="1:15" x14ac:dyDescent="0.3">
      <c r="A5047" s="1" t="s">
        <v>6140</v>
      </c>
      <c r="B5047" s="1" t="s">
        <v>212</v>
      </c>
      <c r="C5047" s="1" t="str">
        <f t="shared" si="546"/>
        <v>Russia</v>
      </c>
      <c r="D5047" s="1" t="s">
        <v>10256</v>
      </c>
      <c r="E5047" s="7" t="str">
        <f>TEXT(DATE(MID(D5047, 13, 4), CHOOSE(MATCH( MID(D5047, 5, 3), {"Jan","Feb","Mar","Apr","May","Jun","Jul","Aug","Sep","Oct","Nov","Dec"}, 0), 1, 2, 3, 4, 5, 6, 7, 8, 9, 10, 11, 12), MID(D5047, 9, 2)), "yyyy-mm-dd")</f>
        <v>1974-12-13</v>
      </c>
      <c r="F5047" s="1" t="str">
        <f t="shared" si="547"/>
        <v>13:30:00</v>
      </c>
      <c r="G5047" s="9" t="str">
        <f t="shared" si="548"/>
        <v>December</v>
      </c>
      <c r="H5047" s="5" t="str">
        <f t="shared" si="549"/>
        <v>1974</v>
      </c>
      <c r="I5047" s="1" t="s">
        <v>10257</v>
      </c>
      <c r="J5047" s="1" t="str">
        <f t="shared" si="550"/>
        <v xml:space="preserve">Soyuz U </v>
      </c>
      <c r="K5047" s="1" t="str">
        <f t="shared" si="551"/>
        <v>Cosmos 697</v>
      </c>
      <c r="L5047" s="1" t="s">
        <v>346</v>
      </c>
      <c r="M5047" s="1">
        <v>20</v>
      </c>
      <c r="N5047" s="1">
        <f t="shared" si="552"/>
        <v>1660</v>
      </c>
      <c r="O5047" s="1" t="s">
        <v>117</v>
      </c>
    </row>
    <row r="5048" spans="1:15" x14ac:dyDescent="0.3">
      <c r="A5048" s="1" t="s">
        <v>5603</v>
      </c>
      <c r="B5048" s="1" t="s">
        <v>75</v>
      </c>
      <c r="C5048" s="1" t="str">
        <f t="shared" si="546"/>
        <v>USA</v>
      </c>
      <c r="D5048" s="1" t="s">
        <v>10258</v>
      </c>
      <c r="E5048" s="7" t="str">
        <f>TEXT(DATE(MID(D5048, 13, 4), CHOOSE(MATCH( MID(D5048, 5, 3), {"Jan","Feb","Mar","Apr","May","Jun","Jul","Aug","Sep","Oct","Nov","Dec"}, 0), 1, 2, 3, 4, 5, 6, 7, 8, 9, 10, 11, 12), MID(D5048, 9, 2)), "yyyy-mm-dd")</f>
        <v>1974-12-10</v>
      </c>
      <c r="F5048" s="1" t="str">
        <f t="shared" si="547"/>
        <v>07:11:00</v>
      </c>
      <c r="G5048" s="9" t="str">
        <f t="shared" si="548"/>
        <v>December</v>
      </c>
      <c r="H5048" s="5" t="str">
        <f t="shared" si="549"/>
        <v>1974</v>
      </c>
      <c r="I5048" s="1" t="s">
        <v>10259</v>
      </c>
      <c r="J5048" s="1" t="str">
        <f t="shared" si="550"/>
        <v xml:space="preserve">Titan IIIE </v>
      </c>
      <c r="K5048" s="1" t="str">
        <f t="shared" si="551"/>
        <v>Helios-1</v>
      </c>
      <c r="L5048" s="1" t="s">
        <v>346</v>
      </c>
      <c r="M5048" s="1"/>
      <c r="N5048" s="1">
        <f t="shared" si="552"/>
        <v>0</v>
      </c>
      <c r="O5048" s="1" t="s">
        <v>9</v>
      </c>
    </row>
    <row r="5049" spans="1:15" x14ac:dyDescent="0.3">
      <c r="A5049" s="1" t="s">
        <v>6140</v>
      </c>
      <c r="B5049" s="1" t="s">
        <v>1630</v>
      </c>
      <c r="C5049" s="1" t="str">
        <f t="shared" si="546"/>
        <v>Kazakhstan</v>
      </c>
      <c r="D5049" s="1" t="s">
        <v>10260</v>
      </c>
      <c r="E5049" s="7" t="str">
        <f>TEXT(DATE(MID(D5049, 13, 4), CHOOSE(MATCH( MID(D5049, 5, 3), {"Jan","Feb","Mar","Apr","May","Jun","Jul","Aug","Sep","Oct","Nov","Dec"}, 0), 1, 2, 3, 4, 5, 6, 7, 8, 9, 10, 11, 12), MID(D5049, 9, 2)), "yyyy-mm-dd")</f>
        <v>1974-12-02</v>
      </c>
      <c r="F5049" s="1" t="str">
        <f t="shared" si="547"/>
        <v>09:40:00</v>
      </c>
      <c r="G5049" s="9" t="str">
        <f t="shared" si="548"/>
        <v>December</v>
      </c>
      <c r="H5049" s="5" t="str">
        <f t="shared" si="549"/>
        <v>1974</v>
      </c>
      <c r="I5049" s="1" t="s">
        <v>10261</v>
      </c>
      <c r="J5049" s="1" t="str">
        <f t="shared" si="550"/>
        <v xml:space="preserve">Soyuz U </v>
      </c>
      <c r="K5049" s="1" t="str">
        <f t="shared" si="551"/>
        <v>Soyuz 16</v>
      </c>
      <c r="L5049" s="1" t="s">
        <v>346</v>
      </c>
      <c r="M5049" s="1">
        <v>20</v>
      </c>
      <c r="N5049" s="1">
        <f t="shared" si="552"/>
        <v>1660</v>
      </c>
      <c r="O5049" s="1" t="s">
        <v>9</v>
      </c>
    </row>
    <row r="5050" spans="1:15" x14ac:dyDescent="0.3">
      <c r="A5050" s="1" t="s">
        <v>6140</v>
      </c>
      <c r="B5050" s="1" t="s">
        <v>5</v>
      </c>
      <c r="C5050" s="1" t="str">
        <f t="shared" si="546"/>
        <v>Russia</v>
      </c>
      <c r="D5050" s="1" t="s">
        <v>10262</v>
      </c>
      <c r="E5050" s="7" t="str">
        <f>TEXT(DATE(MID(D5050, 13, 4), CHOOSE(MATCH( MID(D5050, 5, 3), {"Jan","Feb","Mar","Apr","May","Jun","Jul","Aug","Sep","Oct","Nov","Dec"}, 0), 1, 2, 3, 4, 5, 6, 7, 8, 9, 10, 11, 12), MID(D5050, 9, 2)), "yyyy-mm-dd")</f>
        <v>1974-11-27</v>
      </c>
      <c r="F5050" s="1" t="str">
        <f t="shared" si="547"/>
        <v>11:44:00</v>
      </c>
      <c r="G5050" s="9" t="str">
        <f t="shared" si="548"/>
        <v>November</v>
      </c>
      <c r="H5050" s="5" t="str">
        <f t="shared" si="549"/>
        <v>1974</v>
      </c>
      <c r="I5050" s="1" t="s">
        <v>10263</v>
      </c>
      <c r="J5050" s="1" t="str">
        <f t="shared" si="550"/>
        <v xml:space="preserve">Voskhod </v>
      </c>
      <c r="K5050" s="1" t="str">
        <f t="shared" si="551"/>
        <v>Cosmos 696</v>
      </c>
      <c r="L5050" s="1" t="s">
        <v>346</v>
      </c>
      <c r="M5050" s="1"/>
      <c r="N5050" s="1">
        <f t="shared" si="552"/>
        <v>0</v>
      </c>
      <c r="O5050" s="1" t="s">
        <v>9</v>
      </c>
    </row>
    <row r="5051" spans="1:15" x14ac:dyDescent="0.3">
      <c r="A5051" s="1" t="s">
        <v>5722</v>
      </c>
      <c r="B5051" s="1" t="s">
        <v>3160</v>
      </c>
      <c r="C5051" s="1" t="str">
        <f t="shared" si="546"/>
        <v>USA</v>
      </c>
      <c r="D5051" s="1" t="s">
        <v>10264</v>
      </c>
      <c r="E5051" s="7" t="str">
        <f>TEXT(DATE(MID(D5051, 13, 4), CHOOSE(MATCH( MID(D5051, 5, 3), {"Jan","Feb","Mar","Apr","May","Jun","Jul","Aug","Sep","Oct","Nov","Dec"}, 0), 1, 2, 3, 4, 5, 6, 7, 8, 9, 10, 11, 12), MID(D5051, 9, 2)), "yyyy-mm-dd")</f>
        <v>1974-11-23</v>
      </c>
      <c r="F5051" s="1" t="str">
        <f t="shared" si="547"/>
        <v>00:28:00</v>
      </c>
      <c r="G5051" s="9" t="str">
        <f t="shared" si="548"/>
        <v>November</v>
      </c>
      <c r="H5051" s="5" t="str">
        <f t="shared" si="549"/>
        <v>1974</v>
      </c>
      <c r="I5051" s="1" t="s">
        <v>10265</v>
      </c>
      <c r="J5051" s="1" t="str">
        <f t="shared" si="550"/>
        <v xml:space="preserve">Delta 2313 </v>
      </c>
      <c r="K5051" s="1" t="str">
        <f t="shared" si="551"/>
        <v>Skynet-2B</v>
      </c>
      <c r="L5051" s="1" t="s">
        <v>346</v>
      </c>
      <c r="M5051" s="1"/>
      <c r="N5051" s="1">
        <f t="shared" si="552"/>
        <v>0</v>
      </c>
      <c r="O5051" s="1" t="s">
        <v>9</v>
      </c>
    </row>
    <row r="5052" spans="1:15" x14ac:dyDescent="0.3">
      <c r="A5052" s="1" t="s">
        <v>5556</v>
      </c>
      <c r="B5052" s="1" t="s">
        <v>4092</v>
      </c>
      <c r="C5052" s="1" t="str">
        <f t="shared" si="546"/>
        <v>USA</v>
      </c>
      <c r="D5052" s="1" t="s">
        <v>10266</v>
      </c>
      <c r="E5052" s="7" t="str">
        <f>TEXT(DATE(MID(D5052, 13, 4), CHOOSE(MATCH( MID(D5052, 5, 3), {"Jan","Feb","Mar","Apr","May","Jun","Jul","Aug","Sep","Oct","Nov","Dec"}, 0), 1, 2, 3, 4, 5, 6, 7, 8, 9, 10, 11, 12), MID(D5052, 9, 2)), "yyyy-mm-dd")</f>
        <v>1974-11-21</v>
      </c>
      <c r="F5052" s="1" t="str">
        <f t="shared" si="547"/>
        <v>23:43:00</v>
      </c>
      <c r="G5052" s="9" t="str">
        <f t="shared" si="548"/>
        <v>November</v>
      </c>
      <c r="H5052" s="5" t="str">
        <f t="shared" si="549"/>
        <v>1974</v>
      </c>
      <c r="I5052" s="1" t="s">
        <v>10267</v>
      </c>
      <c r="J5052" s="1" t="str">
        <f t="shared" si="550"/>
        <v xml:space="preserve">Atlas-SLV3D Centaur-D1A </v>
      </c>
      <c r="K5052" s="1" t="str">
        <f t="shared" si="551"/>
        <v>Intelsat 4 F8</v>
      </c>
      <c r="L5052" s="1" t="s">
        <v>346</v>
      </c>
      <c r="M5052" s="1"/>
      <c r="N5052" s="1">
        <f t="shared" si="552"/>
        <v>0</v>
      </c>
      <c r="O5052" s="1" t="s">
        <v>9</v>
      </c>
    </row>
    <row r="5053" spans="1:15" x14ac:dyDescent="0.3">
      <c r="A5053" s="1" t="s">
        <v>6140</v>
      </c>
      <c r="B5053" s="1" t="s">
        <v>6615</v>
      </c>
      <c r="C5053" s="1" t="str">
        <f t="shared" si="546"/>
        <v>Russia</v>
      </c>
      <c r="D5053" s="1" t="s">
        <v>10268</v>
      </c>
      <c r="E5053" s="7" t="str">
        <f>TEXT(DATE(MID(D5053, 13, 4), CHOOSE(MATCH( MID(D5053, 5, 3), {"Jan","Feb","Mar","Apr","May","Jun","Jul","Aug","Sep","Oct","Nov","Dec"}, 0), 1, 2, 3, 4, 5, 6, 7, 8, 9, 10, 11, 12), MID(D5053, 9, 2)), "yyyy-mm-dd")</f>
        <v>1974-11-21</v>
      </c>
      <c r="F5053" s="1" t="str">
        <f t="shared" si="547"/>
        <v>10:33:00</v>
      </c>
      <c r="G5053" s="9" t="str">
        <f t="shared" si="548"/>
        <v>November</v>
      </c>
      <c r="H5053" s="5" t="str">
        <f t="shared" si="549"/>
        <v>1974</v>
      </c>
      <c r="I5053" s="1" t="s">
        <v>10269</v>
      </c>
      <c r="J5053" s="1" t="str">
        <f t="shared" si="550"/>
        <v xml:space="preserve">Molniya-M /Block L </v>
      </c>
      <c r="K5053" s="1" t="str">
        <f t="shared" si="551"/>
        <v>Molniya-3 nÂ°45</v>
      </c>
      <c r="L5053" s="1" t="s">
        <v>346</v>
      </c>
      <c r="M5053" s="1"/>
      <c r="N5053" s="1">
        <f t="shared" si="552"/>
        <v>0</v>
      </c>
      <c r="O5053" s="1" t="s">
        <v>9</v>
      </c>
    </row>
    <row r="5054" spans="1:15" x14ac:dyDescent="0.3">
      <c r="A5054" s="1" t="s">
        <v>6140</v>
      </c>
      <c r="B5054" s="1" t="s">
        <v>1561</v>
      </c>
      <c r="C5054" s="1" t="str">
        <f t="shared" si="546"/>
        <v>Russia</v>
      </c>
      <c r="D5054" s="1" t="s">
        <v>10270</v>
      </c>
      <c r="E5054" s="7" t="str">
        <f>TEXT(DATE(MID(D5054, 13, 4), CHOOSE(MATCH( MID(D5054, 5, 3), {"Jan","Feb","Mar","Apr","May","Jun","Jul","Aug","Sep","Oct","Nov","Dec"}, 0), 1, 2, 3, 4, 5, 6, 7, 8, 9, 10, 11, 12), MID(D5054, 9, 2)), "yyyy-mm-dd")</f>
        <v>1974-11-20</v>
      </c>
      <c r="F5054" s="1" t="str">
        <f t="shared" si="547"/>
        <v>11:59:00</v>
      </c>
      <c r="G5054" s="9" t="str">
        <f t="shared" si="548"/>
        <v>November</v>
      </c>
      <c r="H5054" s="5" t="str">
        <f t="shared" si="549"/>
        <v>1974</v>
      </c>
      <c r="I5054" s="1" t="s">
        <v>10271</v>
      </c>
      <c r="J5054" s="1" t="str">
        <f t="shared" si="550"/>
        <v xml:space="preserve">Cosmos-2 (63SM) </v>
      </c>
      <c r="K5054" s="1" t="str">
        <f t="shared" si="551"/>
        <v>Cosmos 695</v>
      </c>
      <c r="L5054" s="1" t="s">
        <v>346</v>
      </c>
      <c r="M5054" s="1"/>
      <c r="N5054" s="1">
        <f t="shared" si="552"/>
        <v>0</v>
      </c>
      <c r="O5054" s="1" t="s">
        <v>9</v>
      </c>
    </row>
    <row r="5055" spans="1:15" x14ac:dyDescent="0.3">
      <c r="A5055" s="1" t="s">
        <v>6140</v>
      </c>
      <c r="B5055" s="1" t="s">
        <v>5</v>
      </c>
      <c r="C5055" s="1" t="str">
        <f t="shared" si="546"/>
        <v>Russia</v>
      </c>
      <c r="D5055" s="1" t="s">
        <v>10272</v>
      </c>
      <c r="E5055" s="7" t="str">
        <f>TEXT(DATE(MID(D5055, 13, 4), CHOOSE(MATCH( MID(D5055, 5, 3), {"Jan","Feb","Mar","Apr","May","Jun","Jul","Aug","Sep","Oct","Nov","Dec"}, 0), 1, 2, 3, 4, 5, 6, 7, 8, 9, 10, 11, 12), MID(D5055, 9, 2)), "yyyy-mm-dd")</f>
        <v>1974-11-16</v>
      </c>
      <c r="F5055" s="1" t="str">
        <f t="shared" si="547"/>
        <v>11:45:00</v>
      </c>
      <c r="G5055" s="9" t="str">
        <f t="shared" si="548"/>
        <v>November</v>
      </c>
      <c r="H5055" s="5" t="str">
        <f t="shared" si="549"/>
        <v>1974</v>
      </c>
      <c r="I5055" s="1" t="s">
        <v>10273</v>
      </c>
      <c r="J5055" s="1" t="str">
        <f t="shared" si="550"/>
        <v xml:space="preserve">Voskhod </v>
      </c>
      <c r="K5055" s="1" t="str">
        <f t="shared" si="551"/>
        <v>Cosmos 694</v>
      </c>
      <c r="L5055" s="1" t="s">
        <v>346</v>
      </c>
      <c r="M5055" s="1"/>
      <c r="N5055" s="1">
        <f t="shared" si="552"/>
        <v>0</v>
      </c>
      <c r="O5055" s="1" t="s">
        <v>9</v>
      </c>
    </row>
    <row r="5056" spans="1:15" x14ac:dyDescent="0.3">
      <c r="A5056" s="1" t="s">
        <v>5722</v>
      </c>
      <c r="B5056" s="1" t="s">
        <v>114</v>
      </c>
      <c r="C5056" s="1" t="str">
        <f t="shared" si="546"/>
        <v>USA</v>
      </c>
      <c r="D5056" s="1" t="s">
        <v>10274</v>
      </c>
      <c r="E5056" s="7" t="str">
        <f>TEXT(DATE(MID(D5056, 13, 4), CHOOSE(MATCH( MID(D5056, 5, 3), {"Jan","Feb","Mar","Apr","May","Jun","Jul","Aug","Sep","Oct","Nov","Dec"}, 0), 1, 2, 3, 4, 5, 6, 7, 8, 9, 10, 11, 12), MID(D5056, 9, 2)), "yyyy-mm-dd")</f>
        <v>1974-11-15</v>
      </c>
      <c r="F5056" s="1" t="str">
        <f t="shared" si="547"/>
        <v>17:11:00</v>
      </c>
      <c r="G5056" s="9" t="str">
        <f t="shared" si="548"/>
        <v>November</v>
      </c>
      <c r="H5056" s="5" t="str">
        <f t="shared" si="549"/>
        <v>1974</v>
      </c>
      <c r="I5056" s="1" t="s">
        <v>10275</v>
      </c>
      <c r="J5056" s="1" t="str">
        <f t="shared" si="550"/>
        <v xml:space="preserve">Delta 2310 </v>
      </c>
      <c r="K5056" s="1" t="str">
        <f t="shared" si="551"/>
        <v>NOAA-4, Oscar 7 &amp; Intasat</v>
      </c>
      <c r="L5056" s="1" t="s">
        <v>346</v>
      </c>
      <c r="M5056" s="1"/>
      <c r="N5056" s="1">
        <f t="shared" si="552"/>
        <v>0</v>
      </c>
      <c r="O5056" s="1" t="s">
        <v>9</v>
      </c>
    </row>
    <row r="5057" spans="1:15" x14ac:dyDescent="0.3">
      <c r="A5057" s="1" t="s">
        <v>14</v>
      </c>
      <c r="B5057" s="1" t="s">
        <v>5301</v>
      </c>
      <c r="C5057" s="1" t="str">
        <f t="shared" si="546"/>
        <v>China</v>
      </c>
      <c r="D5057" s="1" t="s">
        <v>10276</v>
      </c>
      <c r="E5057" s="7" t="str">
        <f>TEXT(DATE(MID(D5057, 13, 4), CHOOSE(MATCH( MID(D5057, 5, 3), {"Jan","Feb","Mar","Apr","May","Jun","Jul","Aug","Sep","Oct","Nov","Dec"}, 0), 1, 2, 3, 4, 5, 6, 7, 8, 9, 10, 11, 12), MID(D5057, 9, 2)), "yyyy-mm-dd")</f>
        <v>1974-11-05</v>
      </c>
      <c r="F5057" s="1" t="str">
        <f t="shared" si="547"/>
        <v>09:40:00</v>
      </c>
      <c r="G5057" s="9" t="str">
        <f t="shared" si="548"/>
        <v>November</v>
      </c>
      <c r="H5057" s="5" t="str">
        <f t="shared" si="549"/>
        <v>1974</v>
      </c>
      <c r="I5057" s="1" t="s">
        <v>10277</v>
      </c>
      <c r="J5057" s="1" t="str">
        <f t="shared" si="550"/>
        <v xml:space="preserve">Long March 2 </v>
      </c>
      <c r="K5057" s="1" t="str">
        <f t="shared" si="551"/>
        <v>FSW-0 0</v>
      </c>
      <c r="L5057" s="1" t="s">
        <v>346</v>
      </c>
      <c r="M5057" s="1"/>
      <c r="N5057" s="1">
        <f t="shared" si="552"/>
        <v>0</v>
      </c>
      <c r="O5057" s="1" t="s">
        <v>257</v>
      </c>
    </row>
    <row r="5058" spans="1:15" x14ac:dyDescent="0.3">
      <c r="A5058" s="1" t="s">
        <v>6140</v>
      </c>
      <c r="B5058" s="1" t="s">
        <v>6615</v>
      </c>
      <c r="C5058" s="1" t="str">
        <f t="shared" ref="C5058:C5121" si="553">TRIM(MID(B5058, FIND("|", SUBSTITUTE(B5058, ",", "|", LEN(B5058) - LEN(SUBSTITUTE(B5058,",", "" )))) + 1, LEN(B5058)))</f>
        <v>Russia</v>
      </c>
      <c r="D5058" s="1" t="s">
        <v>10278</v>
      </c>
      <c r="E5058" s="7" t="str">
        <f>TEXT(DATE(MID(D5058, 13, 4), CHOOSE(MATCH( MID(D5058, 5, 3), {"Jan","Feb","Mar","Apr","May","Jun","Jul","Aug","Sep","Oct","Nov","Dec"}, 0), 1, 2, 3, 4, 5, 6, 7, 8, 9, 10, 11, 12), MID(D5058, 9, 2)), "yyyy-mm-dd")</f>
        <v>1974-11-04</v>
      </c>
      <c r="F5058" s="1" t="str">
        <f t="shared" ref="F5058:F5121" si="554">IF(ISNUMBER(FIND(":", D5058)), MID(D5058, FIND(":", D5058)-2, 5) &amp; ":00", "00:00:00")</f>
        <v>10:40:00</v>
      </c>
      <c r="G5058" s="9" t="str">
        <f t="shared" ref="G5058:G5121" si="555">TEXT(E5058, "mmmm")</f>
        <v>November</v>
      </c>
      <c r="H5058" s="5" t="str">
        <f t="shared" ref="H5058:H5121" si="556">TEXT(E5058, "yyyy")</f>
        <v>1974</v>
      </c>
      <c r="I5058" s="1" t="s">
        <v>10279</v>
      </c>
      <c r="J5058" s="1" t="str">
        <f t="shared" ref="J5058:J5121" si="557">LEFT(I5058, FIND("|", I5058) - 1)</f>
        <v xml:space="preserve">Soyuz M </v>
      </c>
      <c r="K5058" s="1" t="str">
        <f t="shared" ref="K5058:K5121" si="558">MID(I5058, FIND("|", I5058) + 2, LEN(I5058))</f>
        <v>Cosmos 693</v>
      </c>
      <c r="L5058" s="1" t="s">
        <v>346</v>
      </c>
      <c r="M5058" s="1"/>
      <c r="N5058" s="1">
        <f t="shared" si="552"/>
        <v>0</v>
      </c>
      <c r="O5058" s="1" t="s">
        <v>9</v>
      </c>
    </row>
    <row r="5059" spans="1:15" x14ac:dyDescent="0.3">
      <c r="A5059" s="1" t="s">
        <v>6140</v>
      </c>
      <c r="B5059" s="1" t="s">
        <v>5</v>
      </c>
      <c r="C5059" s="1" t="str">
        <f t="shared" si="553"/>
        <v>Russia</v>
      </c>
      <c r="D5059" s="1" t="s">
        <v>10280</v>
      </c>
      <c r="E5059" s="7" t="str">
        <f>TEXT(DATE(MID(D5059, 13, 4), CHOOSE(MATCH( MID(D5059, 5, 3), {"Jan","Feb","Mar","Apr","May","Jun","Jul","Aug","Sep","Oct","Nov","Dec"}, 0), 1, 2, 3, 4, 5, 6, 7, 8, 9, 10, 11, 12), MID(D5059, 9, 2)), "yyyy-mm-dd")</f>
        <v>1974-11-01</v>
      </c>
      <c r="F5059" s="1" t="str">
        <f t="shared" si="554"/>
        <v>14:20:00</v>
      </c>
      <c r="G5059" s="9" t="str">
        <f t="shared" si="555"/>
        <v>November</v>
      </c>
      <c r="H5059" s="5" t="str">
        <f t="shared" si="556"/>
        <v>1974</v>
      </c>
      <c r="I5059" s="1" t="s">
        <v>10281</v>
      </c>
      <c r="J5059" s="1" t="str">
        <f t="shared" si="557"/>
        <v xml:space="preserve">Voskhod </v>
      </c>
      <c r="K5059" s="1" t="str">
        <f t="shared" si="558"/>
        <v>Cosmos 692</v>
      </c>
      <c r="L5059" s="1" t="s">
        <v>346</v>
      </c>
      <c r="M5059" s="1"/>
      <c r="N5059" s="1">
        <f t="shared" ref="N5059:N5122" si="559">M5059 * 83</f>
        <v>0</v>
      </c>
      <c r="O5059" s="1" t="s">
        <v>9</v>
      </c>
    </row>
    <row r="5060" spans="1:15" x14ac:dyDescent="0.3">
      <c r="A5060" s="1" t="s">
        <v>6140</v>
      </c>
      <c r="B5060" s="1" t="s">
        <v>6482</v>
      </c>
      <c r="C5060" s="1" t="str">
        <f t="shared" si="553"/>
        <v>Russia</v>
      </c>
      <c r="D5060" s="1" t="s">
        <v>10282</v>
      </c>
      <c r="E5060" s="7" t="str">
        <f>TEXT(DATE(MID(D5060, 13, 4), CHOOSE(MATCH( MID(D5060, 5, 3), {"Jan","Feb","Mar","Apr","May","Jun","Jul","Aug","Sep","Oct","Nov","Dec"}, 0), 1, 2, 3, 4, 5, 6, 7, 8, 9, 10, 11, 12), MID(D5060, 9, 2)), "yyyy-mm-dd")</f>
        <v>1974-10-31</v>
      </c>
      <c r="F5060" s="1" t="str">
        <f t="shared" si="554"/>
        <v>10:00:00</v>
      </c>
      <c r="G5060" s="9" t="str">
        <f t="shared" si="555"/>
        <v>October</v>
      </c>
      <c r="H5060" s="5" t="str">
        <f t="shared" si="556"/>
        <v>1974</v>
      </c>
      <c r="I5060" s="1" t="s">
        <v>10283</v>
      </c>
      <c r="J5060" s="1" t="str">
        <f t="shared" si="557"/>
        <v xml:space="preserve">Cosmos-3M </v>
      </c>
      <c r="K5060" s="1" t="str">
        <f t="shared" si="558"/>
        <v>Intercosmos 12</v>
      </c>
      <c r="L5060" s="1" t="s">
        <v>346</v>
      </c>
      <c r="M5060" s="1"/>
      <c r="N5060" s="1">
        <f t="shared" si="559"/>
        <v>0</v>
      </c>
      <c r="O5060" s="1" t="s">
        <v>9</v>
      </c>
    </row>
    <row r="5061" spans="1:15" x14ac:dyDescent="0.3">
      <c r="A5061" s="1" t="s">
        <v>5603</v>
      </c>
      <c r="B5061" s="1" t="s">
        <v>27</v>
      </c>
      <c r="C5061" s="1" t="str">
        <f t="shared" si="553"/>
        <v>USA</v>
      </c>
      <c r="D5061" s="1" t="s">
        <v>10284</v>
      </c>
      <c r="E5061" s="7" t="str">
        <f>TEXT(DATE(MID(D5061, 13, 4), CHOOSE(MATCH( MID(D5061, 5, 3), {"Jan","Feb","Mar","Apr","May","Jun","Jul","Aug","Sep","Oct","Nov","Dec"}, 0), 1, 2, 3, 4, 5, 6, 7, 8, 9, 10, 11, 12), MID(D5061, 9, 2)), "yyyy-mm-dd")</f>
        <v>1974-10-29</v>
      </c>
      <c r="F5061" s="1" t="str">
        <f t="shared" si="554"/>
        <v>19:30:00</v>
      </c>
      <c r="G5061" s="9" t="str">
        <f t="shared" si="555"/>
        <v>October</v>
      </c>
      <c r="H5061" s="5" t="str">
        <f t="shared" si="556"/>
        <v>1974</v>
      </c>
      <c r="I5061" s="1" t="s">
        <v>10285</v>
      </c>
      <c r="J5061" s="1" t="str">
        <f t="shared" si="557"/>
        <v xml:space="preserve">Titan IIID </v>
      </c>
      <c r="K5061" s="1" t="str">
        <f t="shared" si="558"/>
        <v>KH9-9, S3 &amp; SSF-B-26</v>
      </c>
      <c r="L5061" s="1" t="s">
        <v>346</v>
      </c>
      <c r="M5061" s="1"/>
      <c r="N5061" s="1">
        <f t="shared" si="559"/>
        <v>0</v>
      </c>
      <c r="O5061" s="1" t="s">
        <v>9</v>
      </c>
    </row>
    <row r="5062" spans="1:15" x14ac:dyDescent="0.3">
      <c r="A5062" s="1" t="s">
        <v>6140</v>
      </c>
      <c r="B5062" s="1" t="s">
        <v>565</v>
      </c>
      <c r="C5062" s="1" t="str">
        <f t="shared" si="553"/>
        <v>Kazakhstan</v>
      </c>
      <c r="D5062" s="1" t="s">
        <v>10286</v>
      </c>
      <c r="E5062" s="7" t="str">
        <f>TEXT(DATE(MID(D5062, 13, 4), CHOOSE(MATCH( MID(D5062, 5, 3), {"Jan","Feb","Mar","Apr","May","Jun","Jul","Aug","Sep","Oct","Nov","Dec"}, 0), 1, 2, 3, 4, 5, 6, 7, 8, 9, 10, 11, 12), MID(D5062, 9, 2)), "yyyy-mm-dd")</f>
        <v>1974-10-28</v>
      </c>
      <c r="F5062" s="1" t="str">
        <f t="shared" si="554"/>
        <v>14:30:00</v>
      </c>
      <c r="G5062" s="9" t="str">
        <f t="shared" si="555"/>
        <v>October</v>
      </c>
      <c r="H5062" s="5" t="str">
        <f t="shared" si="556"/>
        <v>1974</v>
      </c>
      <c r="I5062" s="1" t="s">
        <v>10287</v>
      </c>
      <c r="J5062" s="1" t="str">
        <f t="shared" si="557"/>
        <v xml:space="preserve">Proton-K/Block D </v>
      </c>
      <c r="K5062" s="1" t="str">
        <f t="shared" si="558"/>
        <v>Luna 23</v>
      </c>
      <c r="L5062" s="1" t="s">
        <v>346</v>
      </c>
      <c r="M5062" s="1"/>
      <c r="N5062" s="1">
        <f t="shared" si="559"/>
        <v>0</v>
      </c>
      <c r="O5062" s="1" t="s">
        <v>9</v>
      </c>
    </row>
    <row r="5063" spans="1:15" x14ac:dyDescent="0.3">
      <c r="A5063" s="1" t="s">
        <v>6140</v>
      </c>
      <c r="B5063" s="1" t="s">
        <v>5</v>
      </c>
      <c r="C5063" s="1" t="str">
        <f t="shared" si="553"/>
        <v>Russia</v>
      </c>
      <c r="D5063" s="1" t="s">
        <v>10288</v>
      </c>
      <c r="E5063" s="7" t="str">
        <f>TEXT(DATE(MID(D5063, 13, 4), CHOOSE(MATCH( MID(D5063, 5, 3), {"Jan","Feb","Mar","Apr","May","Jun","Jul","Aug","Sep","Oct","Nov","Dec"}, 0), 1, 2, 3, 4, 5, 6, 7, 8, 9, 10, 11, 12), MID(D5063, 9, 2)), "yyyy-mm-dd")</f>
        <v>1974-10-28</v>
      </c>
      <c r="F5063" s="1" t="str">
        <f t="shared" si="554"/>
        <v>10:17:00</v>
      </c>
      <c r="G5063" s="9" t="str">
        <f t="shared" si="555"/>
        <v>October</v>
      </c>
      <c r="H5063" s="5" t="str">
        <f t="shared" si="556"/>
        <v>1974</v>
      </c>
      <c r="I5063" s="1" t="s">
        <v>10289</v>
      </c>
      <c r="J5063" s="1" t="str">
        <f t="shared" si="557"/>
        <v xml:space="preserve">Vostok-2M </v>
      </c>
      <c r="K5063" s="1" t="str">
        <f t="shared" si="558"/>
        <v>Meteor nÂ°29</v>
      </c>
      <c r="L5063" s="1" t="s">
        <v>346</v>
      </c>
      <c r="M5063" s="1"/>
      <c r="N5063" s="1">
        <f t="shared" si="559"/>
        <v>0</v>
      </c>
      <c r="O5063" s="1" t="s">
        <v>9</v>
      </c>
    </row>
    <row r="5064" spans="1:15" x14ac:dyDescent="0.3">
      <c r="A5064" s="1" t="s">
        <v>6140</v>
      </c>
      <c r="B5064" s="1" t="s">
        <v>130</v>
      </c>
      <c r="C5064" s="1" t="str">
        <f t="shared" si="553"/>
        <v>Kazakhstan</v>
      </c>
      <c r="D5064" s="1" t="s">
        <v>10290</v>
      </c>
      <c r="E5064" s="7" t="str">
        <f>TEXT(DATE(MID(D5064, 13, 4), CHOOSE(MATCH( MID(D5064, 5, 3), {"Jan","Feb","Mar","Apr","May","Jun","Jul","Aug","Sep","Oct","Nov","Dec"}, 0), 1, 2, 3, 4, 5, 6, 7, 8, 9, 10, 11, 12), MID(D5064, 9, 2)), "yyyy-mm-dd")</f>
        <v>1974-10-25</v>
      </c>
      <c r="F5064" s="1" t="str">
        <f t="shared" si="554"/>
        <v>09:30:00</v>
      </c>
      <c r="G5064" s="9" t="str">
        <f t="shared" si="555"/>
        <v>October</v>
      </c>
      <c r="H5064" s="5" t="str">
        <f t="shared" si="556"/>
        <v>1974</v>
      </c>
      <c r="I5064" s="1" t="s">
        <v>10291</v>
      </c>
      <c r="J5064" s="1" t="str">
        <f t="shared" si="557"/>
        <v xml:space="preserve">Soyuz U </v>
      </c>
      <c r="K5064" s="1" t="str">
        <f t="shared" si="558"/>
        <v>Cosmos 691</v>
      </c>
      <c r="L5064" s="1" t="s">
        <v>346</v>
      </c>
      <c r="M5064" s="1">
        <v>20</v>
      </c>
      <c r="N5064" s="1">
        <f t="shared" si="559"/>
        <v>1660</v>
      </c>
      <c r="O5064" s="1" t="s">
        <v>9</v>
      </c>
    </row>
    <row r="5065" spans="1:15" x14ac:dyDescent="0.3">
      <c r="A5065" s="1" t="s">
        <v>6140</v>
      </c>
      <c r="B5065" s="1" t="s">
        <v>6615</v>
      </c>
      <c r="C5065" s="1" t="str">
        <f t="shared" si="553"/>
        <v>Russia</v>
      </c>
      <c r="D5065" s="1" t="s">
        <v>10292</v>
      </c>
      <c r="E5065" s="7" t="str">
        <f>TEXT(DATE(MID(D5065, 13, 4), CHOOSE(MATCH( MID(D5065, 5, 3), {"Jan","Feb","Mar","Apr","May","Jun","Jul","Aug","Sep","Oct","Nov","Dec"}, 0), 1, 2, 3, 4, 5, 6, 7, 8, 9, 10, 11, 12), MID(D5065, 9, 2)), "yyyy-mm-dd")</f>
        <v>1974-10-24</v>
      </c>
      <c r="F5065" s="1" t="str">
        <f t="shared" si="554"/>
        <v>12:38:00</v>
      </c>
      <c r="G5065" s="9" t="str">
        <f t="shared" si="555"/>
        <v>October</v>
      </c>
      <c r="H5065" s="5" t="str">
        <f t="shared" si="556"/>
        <v>1974</v>
      </c>
      <c r="I5065" s="1" t="s">
        <v>10293</v>
      </c>
      <c r="J5065" s="1" t="str">
        <f t="shared" si="557"/>
        <v xml:space="preserve">Molniya-M /Block L </v>
      </c>
      <c r="K5065" s="1" t="str">
        <f t="shared" si="558"/>
        <v>Molniya-1 nÂ°44</v>
      </c>
      <c r="L5065" s="1" t="s">
        <v>346</v>
      </c>
      <c r="M5065" s="1"/>
      <c r="N5065" s="1">
        <f t="shared" si="559"/>
        <v>0</v>
      </c>
      <c r="O5065" s="1" t="s">
        <v>9</v>
      </c>
    </row>
    <row r="5066" spans="1:15" x14ac:dyDescent="0.3">
      <c r="A5066" s="1" t="s">
        <v>6140</v>
      </c>
      <c r="B5066" s="1" t="s">
        <v>212</v>
      </c>
      <c r="C5066" s="1" t="str">
        <f t="shared" si="553"/>
        <v>Russia</v>
      </c>
      <c r="D5066" s="1" t="s">
        <v>10294</v>
      </c>
      <c r="E5066" s="7" t="str">
        <f>TEXT(DATE(MID(D5066, 13, 4), CHOOSE(MATCH( MID(D5066, 5, 3), {"Jan","Feb","Mar","Apr","May","Jun","Jul","Aug","Sep","Oct","Nov","Dec"}, 0), 1, 2, 3, 4, 5, 6, 7, 8, 9, 10, 11, 12), MID(D5066, 9, 2)), "yyyy-mm-dd")</f>
        <v>1974-10-22</v>
      </c>
      <c r="F5066" s="1" t="str">
        <f t="shared" si="554"/>
        <v>17:59:00</v>
      </c>
      <c r="G5066" s="9" t="str">
        <f t="shared" si="555"/>
        <v>October</v>
      </c>
      <c r="H5066" s="5" t="str">
        <f t="shared" si="556"/>
        <v>1974</v>
      </c>
      <c r="I5066" s="1" t="s">
        <v>10295</v>
      </c>
      <c r="J5066" s="1" t="str">
        <f t="shared" si="557"/>
        <v xml:space="preserve">Soyuz U </v>
      </c>
      <c r="K5066" s="1" t="str">
        <f t="shared" si="558"/>
        <v>Cosmos 690</v>
      </c>
      <c r="L5066" s="1" t="s">
        <v>346</v>
      </c>
      <c r="M5066" s="1">
        <v>20</v>
      </c>
      <c r="N5066" s="1">
        <f t="shared" si="559"/>
        <v>1660</v>
      </c>
      <c r="O5066" s="1" t="s">
        <v>9</v>
      </c>
    </row>
    <row r="5067" spans="1:15" x14ac:dyDescent="0.3">
      <c r="A5067" s="1" t="s">
        <v>6140</v>
      </c>
      <c r="B5067" s="1" t="s">
        <v>6482</v>
      </c>
      <c r="C5067" s="1" t="str">
        <f t="shared" si="553"/>
        <v>Russia</v>
      </c>
      <c r="D5067" s="1" t="s">
        <v>10296</v>
      </c>
      <c r="E5067" s="7" t="str">
        <f>TEXT(DATE(MID(D5067, 13, 4), CHOOSE(MATCH( MID(D5067, 5, 3), {"Jan","Feb","Mar","Apr","May","Jun","Jul","Aug","Sep","Oct","Nov","Dec"}, 0), 1, 2, 3, 4, 5, 6, 7, 8, 9, 10, 11, 12), MID(D5067, 9, 2)), "yyyy-mm-dd")</f>
        <v>1974-10-18</v>
      </c>
      <c r="F5067" s="1" t="str">
        <f t="shared" si="554"/>
        <v>22:36:00</v>
      </c>
      <c r="G5067" s="9" t="str">
        <f t="shared" si="555"/>
        <v>October</v>
      </c>
      <c r="H5067" s="5" t="str">
        <f t="shared" si="556"/>
        <v>1974</v>
      </c>
      <c r="I5067" s="1" t="s">
        <v>10297</v>
      </c>
      <c r="J5067" s="1" t="str">
        <f t="shared" si="557"/>
        <v xml:space="preserve">Cosmos-3M </v>
      </c>
      <c r="K5067" s="1" t="str">
        <f t="shared" si="558"/>
        <v>Cosmos 689</v>
      </c>
      <c r="L5067" s="1" t="s">
        <v>346</v>
      </c>
      <c r="M5067" s="1"/>
      <c r="N5067" s="1">
        <f t="shared" si="559"/>
        <v>0</v>
      </c>
      <c r="O5067" s="1" t="s">
        <v>9</v>
      </c>
    </row>
    <row r="5068" spans="1:15" x14ac:dyDescent="0.3">
      <c r="A5068" s="1" t="s">
        <v>6140</v>
      </c>
      <c r="B5068" s="1" t="s">
        <v>6615</v>
      </c>
      <c r="C5068" s="1" t="str">
        <f t="shared" si="553"/>
        <v>Russia</v>
      </c>
      <c r="D5068" s="1" t="s">
        <v>10298</v>
      </c>
      <c r="E5068" s="7" t="str">
        <f>TEXT(DATE(MID(D5068, 13, 4), CHOOSE(MATCH( MID(D5068, 5, 3), {"Jan","Feb","Mar","Apr","May","Jun","Jul","Aug","Sep","Oct","Nov","Dec"}, 0), 1, 2, 3, 4, 5, 6, 7, 8, 9, 10, 11, 12), MID(D5068, 9, 2)), "yyyy-mm-dd")</f>
        <v>1974-10-18</v>
      </c>
      <c r="F5068" s="1" t="str">
        <f t="shared" si="554"/>
        <v>15:00:00</v>
      </c>
      <c r="G5068" s="9" t="str">
        <f t="shared" si="555"/>
        <v>October</v>
      </c>
      <c r="H5068" s="5" t="str">
        <f t="shared" si="556"/>
        <v>1974</v>
      </c>
      <c r="I5068" s="1" t="s">
        <v>10299</v>
      </c>
      <c r="J5068" s="1" t="str">
        <f t="shared" si="557"/>
        <v xml:space="preserve">Voskhod </v>
      </c>
      <c r="K5068" s="1" t="str">
        <f t="shared" si="558"/>
        <v>Cosmos 688</v>
      </c>
      <c r="L5068" s="1" t="s">
        <v>346</v>
      </c>
      <c r="M5068" s="1"/>
      <c r="N5068" s="1">
        <f t="shared" si="559"/>
        <v>0</v>
      </c>
      <c r="O5068" s="1" t="s">
        <v>9</v>
      </c>
    </row>
    <row r="5069" spans="1:15" x14ac:dyDescent="0.3">
      <c r="A5069" s="1" t="s">
        <v>6958</v>
      </c>
      <c r="B5069" s="1" t="s">
        <v>6959</v>
      </c>
      <c r="C5069" s="1" t="str">
        <f t="shared" si="553"/>
        <v>Kenya</v>
      </c>
      <c r="D5069" s="1" t="s">
        <v>10300</v>
      </c>
      <c r="E5069" s="7" t="str">
        <f>TEXT(DATE(MID(D5069, 13, 4), CHOOSE(MATCH( MID(D5069, 5, 3), {"Jan","Feb","Mar","Apr","May","Jun","Jul","Aug","Sep","Oct","Nov","Dec"}, 0), 1, 2, 3, 4, 5, 6, 7, 8, 9, 10, 11, 12), MID(D5069, 9, 2)), "yyyy-mm-dd")</f>
        <v>1974-10-15</v>
      </c>
      <c r="F5069" s="1" t="str">
        <f t="shared" si="554"/>
        <v>07:47:00</v>
      </c>
      <c r="G5069" s="9" t="str">
        <f t="shared" si="555"/>
        <v>October</v>
      </c>
      <c r="H5069" s="5" t="str">
        <f t="shared" si="556"/>
        <v>1974</v>
      </c>
      <c r="I5069" s="1" t="s">
        <v>10301</v>
      </c>
      <c r="J5069" s="1" t="str">
        <f t="shared" si="557"/>
        <v xml:space="preserve">Scout B1 </v>
      </c>
      <c r="K5069" s="1" t="str">
        <f t="shared" si="558"/>
        <v>Ariel 5</v>
      </c>
      <c r="L5069" s="1" t="s">
        <v>346</v>
      </c>
      <c r="M5069" s="1"/>
      <c r="N5069" s="1">
        <f t="shared" si="559"/>
        <v>0</v>
      </c>
      <c r="O5069" s="1" t="s">
        <v>9</v>
      </c>
    </row>
    <row r="5070" spans="1:15" x14ac:dyDescent="0.3">
      <c r="A5070" s="1" t="s">
        <v>6140</v>
      </c>
      <c r="B5070" s="1" t="s">
        <v>6482</v>
      </c>
      <c r="C5070" s="1" t="str">
        <f t="shared" si="553"/>
        <v>Russia</v>
      </c>
      <c r="D5070" s="1" t="s">
        <v>10302</v>
      </c>
      <c r="E5070" s="7" t="str">
        <f>TEXT(DATE(MID(D5070, 13, 4), CHOOSE(MATCH( MID(D5070, 5, 3), {"Jan","Feb","Mar","Apr","May","Jun","Jul","Aug","Sep","Oct","Nov","Dec"}, 0), 1, 2, 3, 4, 5, 6, 7, 8, 9, 10, 11, 12), MID(D5070, 9, 2)), "yyyy-mm-dd")</f>
        <v>1974-10-11</v>
      </c>
      <c r="F5070" s="1" t="str">
        <f t="shared" si="554"/>
        <v>11:29:00</v>
      </c>
      <c r="G5070" s="9" t="str">
        <f t="shared" si="555"/>
        <v>October</v>
      </c>
      <c r="H5070" s="5" t="str">
        <f t="shared" si="556"/>
        <v>1974</v>
      </c>
      <c r="I5070" s="1" t="s">
        <v>10303</v>
      </c>
      <c r="J5070" s="1" t="str">
        <f t="shared" si="557"/>
        <v xml:space="preserve">Cosmos-3M </v>
      </c>
      <c r="K5070" s="1" t="str">
        <f t="shared" si="558"/>
        <v>Cosmos 687</v>
      </c>
      <c r="L5070" s="1" t="s">
        <v>346</v>
      </c>
      <c r="M5070" s="1"/>
      <c r="N5070" s="1">
        <f t="shared" si="559"/>
        <v>0</v>
      </c>
      <c r="O5070" s="1" t="s">
        <v>9</v>
      </c>
    </row>
    <row r="5071" spans="1:15" x14ac:dyDescent="0.3">
      <c r="A5071" s="1" t="s">
        <v>5722</v>
      </c>
      <c r="B5071" s="1" t="s">
        <v>3160</v>
      </c>
      <c r="C5071" s="1" t="str">
        <f t="shared" si="553"/>
        <v>USA</v>
      </c>
      <c r="D5071" s="1" t="s">
        <v>10304</v>
      </c>
      <c r="E5071" s="7" t="str">
        <f>TEXT(DATE(MID(D5071, 13, 4), CHOOSE(MATCH( MID(D5071, 5, 3), {"Jan","Feb","Mar","Apr","May","Jun","Jul","Aug","Sep","Oct","Nov","Dec"}, 0), 1, 2, 3, 4, 5, 6, 7, 8, 9, 10, 11, 12), MID(D5071, 9, 2)), "yyyy-mm-dd")</f>
        <v>1974-10-10</v>
      </c>
      <c r="F5071" s="1" t="str">
        <f t="shared" si="554"/>
        <v>22:53:00</v>
      </c>
      <c r="G5071" s="9" t="str">
        <f t="shared" si="555"/>
        <v>October</v>
      </c>
      <c r="H5071" s="5" t="str">
        <f t="shared" si="556"/>
        <v>1974</v>
      </c>
      <c r="I5071" s="1" t="s">
        <v>10305</v>
      </c>
      <c r="J5071" s="1" t="str">
        <f t="shared" si="557"/>
        <v xml:space="preserve">Delta 2914 </v>
      </c>
      <c r="K5071" s="1" t="str">
        <f t="shared" si="558"/>
        <v>Westar-2</v>
      </c>
      <c r="L5071" s="1" t="s">
        <v>346</v>
      </c>
      <c r="M5071" s="1"/>
      <c r="N5071" s="1">
        <f t="shared" si="559"/>
        <v>0</v>
      </c>
      <c r="O5071" s="1" t="s">
        <v>9</v>
      </c>
    </row>
    <row r="5072" spans="1:15" x14ac:dyDescent="0.3">
      <c r="A5072" s="1" t="s">
        <v>6140</v>
      </c>
      <c r="B5072" s="1" t="s">
        <v>1561</v>
      </c>
      <c r="C5072" s="1" t="str">
        <f t="shared" si="553"/>
        <v>Russia</v>
      </c>
      <c r="D5072" s="1" t="s">
        <v>10306</v>
      </c>
      <c r="E5072" s="7" t="str">
        <f>TEXT(DATE(MID(D5072, 13, 4), CHOOSE(MATCH( MID(D5072, 5, 3), {"Jan","Feb","Mar","Apr","May","Jun","Jul","Aug","Sep","Oct","Nov","Dec"}, 0), 1, 2, 3, 4, 5, 6, 7, 8, 9, 10, 11, 12), MID(D5072, 9, 2)), "yyyy-mm-dd")</f>
        <v>1974-09-26</v>
      </c>
      <c r="F5072" s="1" t="str">
        <f t="shared" si="554"/>
        <v>16:34:00</v>
      </c>
      <c r="G5072" s="9" t="str">
        <f t="shared" si="555"/>
        <v>September</v>
      </c>
      <c r="H5072" s="5" t="str">
        <f t="shared" si="556"/>
        <v>1974</v>
      </c>
      <c r="I5072" s="1" t="s">
        <v>10307</v>
      </c>
      <c r="J5072" s="1" t="str">
        <f t="shared" si="557"/>
        <v xml:space="preserve">Cosmos-2 (63SM) </v>
      </c>
      <c r="K5072" s="1" t="str">
        <f t="shared" si="558"/>
        <v>Cosmos 686</v>
      </c>
      <c r="L5072" s="1" t="s">
        <v>346</v>
      </c>
      <c r="M5072" s="1"/>
      <c r="N5072" s="1">
        <f t="shared" si="559"/>
        <v>0</v>
      </c>
      <c r="O5072" s="1" t="s">
        <v>9</v>
      </c>
    </row>
    <row r="5073" spans="1:15" x14ac:dyDescent="0.3">
      <c r="A5073" s="1" t="s">
        <v>6140</v>
      </c>
      <c r="B5073" s="1" t="s">
        <v>130</v>
      </c>
      <c r="C5073" s="1" t="str">
        <f t="shared" si="553"/>
        <v>Kazakhstan</v>
      </c>
      <c r="D5073" s="1" t="s">
        <v>10308</v>
      </c>
      <c r="E5073" s="7" t="str">
        <f>TEXT(DATE(MID(D5073, 13, 4), CHOOSE(MATCH( MID(D5073, 5, 3), {"Jan","Feb","Mar","Apr","May","Jun","Jul","Aug","Sep","Oct","Nov","Dec"}, 0), 1, 2, 3, 4, 5, 6, 7, 8, 9, 10, 11, 12), MID(D5073, 9, 2)), "yyyy-mm-dd")</f>
        <v>1974-09-20</v>
      </c>
      <c r="F5073" s="1" t="str">
        <f t="shared" si="554"/>
        <v>09:30:00</v>
      </c>
      <c r="G5073" s="9" t="str">
        <f t="shared" si="555"/>
        <v>September</v>
      </c>
      <c r="H5073" s="5" t="str">
        <f t="shared" si="556"/>
        <v>1974</v>
      </c>
      <c r="I5073" s="1" t="s">
        <v>10309</v>
      </c>
      <c r="J5073" s="1" t="str">
        <f t="shared" si="557"/>
        <v xml:space="preserve">Voskhod </v>
      </c>
      <c r="K5073" s="1" t="str">
        <f t="shared" si="558"/>
        <v>Cosmos 685</v>
      </c>
      <c r="L5073" s="1" t="s">
        <v>346</v>
      </c>
      <c r="M5073" s="1"/>
      <c r="N5073" s="1">
        <f t="shared" si="559"/>
        <v>0</v>
      </c>
      <c r="O5073" s="1" t="s">
        <v>9</v>
      </c>
    </row>
    <row r="5074" spans="1:15" x14ac:dyDescent="0.3">
      <c r="A5074" s="1" t="s">
        <v>6140</v>
      </c>
      <c r="B5074" s="1" t="s">
        <v>6482</v>
      </c>
      <c r="C5074" s="1" t="str">
        <f t="shared" si="553"/>
        <v>Russia</v>
      </c>
      <c r="D5074" s="1" t="s">
        <v>10310</v>
      </c>
      <c r="E5074" s="7" t="str">
        <f>TEXT(DATE(MID(D5074, 13, 4), CHOOSE(MATCH( MID(D5074, 5, 3), {"Jan","Feb","Mar","Apr","May","Jun","Jul","Aug","Sep","Oct","Nov","Dec"}, 0), 1, 2, 3, 4, 5, 6, 7, 8, 9, 10, 11, 12), MID(D5074, 9, 2)), "yyyy-mm-dd")</f>
        <v>1974-09-19</v>
      </c>
      <c r="F5074" s="1" t="str">
        <f t="shared" si="554"/>
        <v>14:57:00</v>
      </c>
      <c r="G5074" s="9" t="str">
        <f t="shared" si="555"/>
        <v>September</v>
      </c>
      <c r="H5074" s="5" t="str">
        <f t="shared" si="556"/>
        <v>1974</v>
      </c>
      <c r="I5074" s="1" t="s">
        <v>10311</v>
      </c>
      <c r="J5074" s="1" t="str">
        <f t="shared" si="557"/>
        <v xml:space="preserve">Cosmos-3M </v>
      </c>
      <c r="K5074" s="1" t="str">
        <f t="shared" si="558"/>
        <v>Cosmos 677 to 684</v>
      </c>
      <c r="L5074" s="1" t="s">
        <v>346</v>
      </c>
      <c r="M5074" s="1"/>
      <c r="N5074" s="1">
        <f t="shared" si="559"/>
        <v>0</v>
      </c>
      <c r="O5074" s="1" t="s">
        <v>9</v>
      </c>
    </row>
    <row r="5075" spans="1:15" x14ac:dyDescent="0.3">
      <c r="A5075" s="1" t="s">
        <v>6140</v>
      </c>
      <c r="B5075" s="1" t="s">
        <v>6482</v>
      </c>
      <c r="C5075" s="1" t="str">
        <f t="shared" si="553"/>
        <v>Russia</v>
      </c>
      <c r="D5075" s="1" t="s">
        <v>10312</v>
      </c>
      <c r="E5075" s="7" t="str">
        <f>TEXT(DATE(MID(D5075, 13, 4), CHOOSE(MATCH( MID(D5075, 5, 3), {"Jan","Feb","Mar","Apr","May","Jun","Jul","Aug","Sep","Oct","Nov","Dec"}, 0), 1, 2, 3, 4, 5, 6, 7, 8, 9, 10, 11, 12), MID(D5075, 9, 2)), "yyyy-mm-dd")</f>
        <v>1974-09-11</v>
      </c>
      <c r="F5075" s="1" t="str">
        <f t="shared" si="554"/>
        <v>17:40:00</v>
      </c>
      <c r="G5075" s="9" t="str">
        <f t="shared" si="555"/>
        <v>September</v>
      </c>
      <c r="H5075" s="5" t="str">
        <f t="shared" si="556"/>
        <v>1974</v>
      </c>
      <c r="I5075" s="1" t="s">
        <v>10313</v>
      </c>
      <c r="J5075" s="1" t="str">
        <f t="shared" si="557"/>
        <v xml:space="preserve">Cosmos-3M </v>
      </c>
      <c r="K5075" s="1" t="str">
        <f t="shared" si="558"/>
        <v>Cosmos 676</v>
      </c>
      <c r="L5075" s="1" t="s">
        <v>346</v>
      </c>
      <c r="M5075" s="1"/>
      <c r="N5075" s="1">
        <f t="shared" si="559"/>
        <v>0</v>
      </c>
      <c r="O5075" s="1" t="s">
        <v>9</v>
      </c>
    </row>
    <row r="5076" spans="1:15" x14ac:dyDescent="0.3">
      <c r="A5076" s="1" t="s">
        <v>657</v>
      </c>
      <c r="B5076" s="1" t="s">
        <v>5723</v>
      </c>
      <c r="C5076" s="1" t="str">
        <f t="shared" si="553"/>
        <v>USA</v>
      </c>
      <c r="D5076" s="1" t="s">
        <v>10314</v>
      </c>
      <c r="E5076" s="7" t="str">
        <f>TEXT(DATE(MID(D5076, 13, 4), CHOOSE(MATCH( MID(D5076, 5, 3), {"Jan","Feb","Mar","Apr","May","Jun","Jul","Aug","Sep","Oct","Nov","Dec"}, 0), 1, 2, 3, 4, 5, 6, 7, 8, 9, 10, 11, 12), MID(D5076, 9, 2)), "yyyy-mm-dd")</f>
        <v>1974-08-30</v>
      </c>
      <c r="F5076" s="1" t="str">
        <f t="shared" si="554"/>
        <v>14:07:00</v>
      </c>
      <c r="G5076" s="9" t="str">
        <f t="shared" si="555"/>
        <v>August</v>
      </c>
      <c r="H5076" s="5" t="str">
        <f t="shared" si="556"/>
        <v>1974</v>
      </c>
      <c r="I5076" s="1" t="s">
        <v>10315</v>
      </c>
      <c r="J5076" s="1" t="str">
        <f t="shared" si="557"/>
        <v xml:space="preserve">Scout D1 </v>
      </c>
      <c r="K5076" s="1" t="str">
        <f t="shared" si="558"/>
        <v>ANS</v>
      </c>
      <c r="L5076" s="1" t="s">
        <v>346</v>
      </c>
      <c r="M5076" s="1"/>
      <c r="N5076" s="1">
        <f t="shared" si="559"/>
        <v>0</v>
      </c>
      <c r="O5076" s="1" t="s">
        <v>9</v>
      </c>
    </row>
    <row r="5077" spans="1:15" x14ac:dyDescent="0.3">
      <c r="A5077" s="1" t="s">
        <v>6140</v>
      </c>
      <c r="B5077" s="1" t="s">
        <v>6615</v>
      </c>
      <c r="C5077" s="1" t="str">
        <f t="shared" si="553"/>
        <v>Russia</v>
      </c>
      <c r="D5077" s="1" t="s">
        <v>10316</v>
      </c>
      <c r="E5077" s="7" t="str">
        <f>TEXT(DATE(MID(D5077, 13, 4), CHOOSE(MATCH( MID(D5077, 5, 3), {"Jan","Feb","Mar","Apr","May","Jun","Jul","Aug","Sep","Oct","Nov","Dec"}, 0), 1, 2, 3, 4, 5, 6, 7, 8, 9, 10, 11, 12), MID(D5077, 9, 2)), "yyyy-mm-dd")</f>
        <v>1974-08-30</v>
      </c>
      <c r="F5077" s="1" t="str">
        <f t="shared" si="554"/>
        <v>09:00:00</v>
      </c>
      <c r="G5077" s="9" t="str">
        <f t="shared" si="555"/>
        <v>August</v>
      </c>
      <c r="H5077" s="5" t="str">
        <f t="shared" si="556"/>
        <v>1974</v>
      </c>
      <c r="I5077" s="1" t="s">
        <v>10317</v>
      </c>
      <c r="J5077" s="1" t="str">
        <f t="shared" si="557"/>
        <v xml:space="preserve">Voskhod </v>
      </c>
      <c r="K5077" s="1" t="str">
        <f t="shared" si="558"/>
        <v>Zenit-2M nÂ°51</v>
      </c>
      <c r="L5077" s="1" t="s">
        <v>346</v>
      </c>
      <c r="M5077" s="1"/>
      <c r="N5077" s="1">
        <f t="shared" si="559"/>
        <v>0</v>
      </c>
      <c r="O5077" s="1" t="s">
        <v>257</v>
      </c>
    </row>
    <row r="5078" spans="1:15" x14ac:dyDescent="0.3">
      <c r="A5078" s="1" t="s">
        <v>6140</v>
      </c>
      <c r="B5078" s="1" t="s">
        <v>6482</v>
      </c>
      <c r="C5078" s="1" t="str">
        <f t="shared" si="553"/>
        <v>Russia</v>
      </c>
      <c r="D5078" s="1" t="s">
        <v>10318</v>
      </c>
      <c r="E5078" s="7" t="str">
        <f>TEXT(DATE(MID(D5078, 13, 4), CHOOSE(MATCH( MID(D5078, 5, 3), {"Jan","Feb","Mar","Apr","May","Jun","Jul","Aug","Sep","Oct","Nov","Dec"}, 0), 1, 2, 3, 4, 5, 6, 7, 8, 9, 10, 11, 12), MID(D5078, 9, 2)), "yyyy-mm-dd")</f>
        <v>1974-08-29</v>
      </c>
      <c r="F5078" s="1" t="str">
        <f t="shared" si="554"/>
        <v>14:54:00</v>
      </c>
      <c r="G5078" s="9" t="str">
        <f t="shared" si="555"/>
        <v>August</v>
      </c>
      <c r="H5078" s="5" t="str">
        <f t="shared" si="556"/>
        <v>1974</v>
      </c>
      <c r="I5078" s="1" t="s">
        <v>10319</v>
      </c>
      <c r="J5078" s="1" t="str">
        <f t="shared" si="557"/>
        <v xml:space="preserve">Cosmos-3M </v>
      </c>
      <c r="K5078" s="1" t="str">
        <f t="shared" si="558"/>
        <v>Cosmos 675</v>
      </c>
      <c r="L5078" s="1" t="s">
        <v>346</v>
      </c>
      <c r="M5078" s="1"/>
      <c r="N5078" s="1">
        <f t="shared" si="559"/>
        <v>0</v>
      </c>
      <c r="O5078" s="1" t="s">
        <v>9</v>
      </c>
    </row>
    <row r="5079" spans="1:15" x14ac:dyDescent="0.3">
      <c r="A5079" s="1" t="s">
        <v>6140</v>
      </c>
      <c r="B5079" s="1" t="s">
        <v>130</v>
      </c>
      <c r="C5079" s="1" t="str">
        <f t="shared" si="553"/>
        <v>Kazakhstan</v>
      </c>
      <c r="D5079" s="1" t="s">
        <v>10320</v>
      </c>
      <c r="E5079" s="7" t="str">
        <f>TEXT(DATE(MID(D5079, 13, 4), CHOOSE(MATCH( MID(D5079, 5, 3), {"Jan","Feb","Mar","Apr","May","Jun","Jul","Aug","Sep","Oct","Nov","Dec"}, 0), 1, 2, 3, 4, 5, 6, 7, 8, 9, 10, 11, 12), MID(D5079, 9, 2)), "yyyy-mm-dd")</f>
        <v>1974-08-29</v>
      </c>
      <c r="F5079" s="1" t="str">
        <f t="shared" si="554"/>
        <v>07:39:00</v>
      </c>
      <c r="G5079" s="9" t="str">
        <f t="shared" si="555"/>
        <v>August</v>
      </c>
      <c r="H5079" s="5" t="str">
        <f t="shared" si="556"/>
        <v>1974</v>
      </c>
      <c r="I5079" s="1" t="s">
        <v>10321</v>
      </c>
      <c r="J5079" s="1" t="str">
        <f t="shared" si="557"/>
        <v xml:space="preserve">Voskhod </v>
      </c>
      <c r="K5079" s="1" t="str">
        <f t="shared" si="558"/>
        <v>Cosmos 674</v>
      </c>
      <c r="L5079" s="1" t="s">
        <v>346</v>
      </c>
      <c r="M5079" s="1"/>
      <c r="N5079" s="1">
        <f t="shared" si="559"/>
        <v>0</v>
      </c>
      <c r="O5079" s="1" t="s">
        <v>9</v>
      </c>
    </row>
    <row r="5080" spans="1:15" x14ac:dyDescent="0.3">
      <c r="A5080" s="1" t="s">
        <v>6140</v>
      </c>
      <c r="B5080" s="1" t="s">
        <v>1630</v>
      </c>
      <c r="C5080" s="1" t="str">
        <f t="shared" si="553"/>
        <v>Kazakhstan</v>
      </c>
      <c r="D5080" s="1" t="s">
        <v>10322</v>
      </c>
      <c r="E5080" s="7" t="str">
        <f>TEXT(DATE(MID(D5080, 13, 4), CHOOSE(MATCH( MID(D5080, 5, 3), {"Jan","Feb","Mar","Apr","May","Jun","Jul","Aug","Sep","Oct","Nov","Dec"}, 0), 1, 2, 3, 4, 5, 6, 7, 8, 9, 10, 11, 12), MID(D5080, 9, 2)), "yyyy-mm-dd")</f>
        <v>1974-08-26</v>
      </c>
      <c r="F5080" s="1" t="str">
        <f t="shared" si="554"/>
        <v>19:58:00</v>
      </c>
      <c r="G5080" s="9" t="str">
        <f t="shared" si="555"/>
        <v>August</v>
      </c>
      <c r="H5080" s="5" t="str">
        <f t="shared" si="556"/>
        <v>1974</v>
      </c>
      <c r="I5080" s="1" t="s">
        <v>10323</v>
      </c>
      <c r="J5080" s="1" t="str">
        <f t="shared" si="557"/>
        <v xml:space="preserve">Soyuz </v>
      </c>
      <c r="K5080" s="1" t="str">
        <f t="shared" si="558"/>
        <v>Soyuz 15</v>
      </c>
      <c r="L5080" s="1" t="s">
        <v>346</v>
      </c>
      <c r="M5080" s="1"/>
      <c r="N5080" s="1">
        <f t="shared" si="559"/>
        <v>0</v>
      </c>
      <c r="O5080" s="1" t="s">
        <v>9</v>
      </c>
    </row>
    <row r="5081" spans="1:15" x14ac:dyDescent="0.3">
      <c r="A5081" s="1" t="s">
        <v>6140</v>
      </c>
      <c r="B5081" s="1" t="s">
        <v>5</v>
      </c>
      <c r="C5081" s="1" t="str">
        <f t="shared" si="553"/>
        <v>Russia</v>
      </c>
      <c r="D5081" s="1" t="s">
        <v>10324</v>
      </c>
      <c r="E5081" s="7" t="str">
        <f>TEXT(DATE(MID(D5081, 13, 4), CHOOSE(MATCH( MID(D5081, 5, 3), {"Jan","Feb","Mar","Apr","May","Jun","Jul","Aug","Sep","Oct","Nov","Dec"}, 0), 1, 2, 3, 4, 5, 6, 7, 8, 9, 10, 11, 12), MID(D5081, 9, 2)), "yyyy-mm-dd")</f>
        <v>1974-08-16</v>
      </c>
      <c r="F5081" s="1" t="str">
        <f t="shared" si="554"/>
        <v>03:41:00</v>
      </c>
      <c r="G5081" s="9" t="str">
        <f t="shared" si="555"/>
        <v>August</v>
      </c>
      <c r="H5081" s="5" t="str">
        <f t="shared" si="556"/>
        <v>1974</v>
      </c>
      <c r="I5081" s="1" t="s">
        <v>10325</v>
      </c>
      <c r="J5081" s="1" t="str">
        <f t="shared" si="557"/>
        <v xml:space="preserve">Vostok-2M </v>
      </c>
      <c r="K5081" s="1" t="str">
        <f t="shared" si="558"/>
        <v>Cosmos 673</v>
      </c>
      <c r="L5081" s="1" t="s">
        <v>346</v>
      </c>
      <c r="M5081" s="1"/>
      <c r="N5081" s="1">
        <f t="shared" si="559"/>
        <v>0</v>
      </c>
      <c r="O5081" s="1" t="s">
        <v>9</v>
      </c>
    </row>
    <row r="5082" spans="1:15" x14ac:dyDescent="0.3">
      <c r="A5082" s="1" t="s">
        <v>5722</v>
      </c>
      <c r="B5082" s="1" t="s">
        <v>4249</v>
      </c>
      <c r="C5082" s="1" t="str">
        <f t="shared" si="553"/>
        <v>USA</v>
      </c>
      <c r="D5082" s="1" t="s">
        <v>10326</v>
      </c>
      <c r="E5082" s="7" t="str">
        <f>TEXT(DATE(MID(D5082, 13, 4), CHOOSE(MATCH( MID(D5082, 5, 3), {"Jan","Feb","Mar","Apr","May","Jun","Jul","Aug","Sep","Oct","Nov","Dec"}, 0), 1, 2, 3, 4, 5, 6, 7, 8, 9, 10, 11, 12), MID(D5082, 9, 2)), "yyyy-mm-dd")</f>
        <v>1974-08-14</v>
      </c>
      <c r="F5082" s="1" t="str">
        <f t="shared" si="554"/>
        <v>15:45:00</v>
      </c>
      <c r="G5082" s="9" t="str">
        <f t="shared" si="555"/>
        <v>August</v>
      </c>
      <c r="H5082" s="5" t="str">
        <f t="shared" si="556"/>
        <v>1974</v>
      </c>
      <c r="I5082" s="1" t="s">
        <v>10327</v>
      </c>
      <c r="J5082" s="1" t="str">
        <f t="shared" si="557"/>
        <v xml:space="preserve">Titan III(24)B </v>
      </c>
      <c r="K5082" s="1" t="str">
        <f t="shared" si="558"/>
        <v>OPS 3004</v>
      </c>
      <c r="L5082" s="1" t="s">
        <v>346</v>
      </c>
      <c r="M5082" s="1"/>
      <c r="N5082" s="1">
        <f t="shared" si="559"/>
        <v>0</v>
      </c>
      <c r="O5082" s="1" t="s">
        <v>9</v>
      </c>
    </row>
    <row r="5083" spans="1:15" x14ac:dyDescent="0.3">
      <c r="A5083" s="1" t="s">
        <v>6140</v>
      </c>
      <c r="B5083" s="1" t="s">
        <v>1630</v>
      </c>
      <c r="C5083" s="1" t="str">
        <f t="shared" si="553"/>
        <v>Kazakhstan</v>
      </c>
      <c r="D5083" s="1" t="s">
        <v>10328</v>
      </c>
      <c r="E5083" s="7" t="str">
        <f>TEXT(DATE(MID(D5083, 13, 4), CHOOSE(MATCH( MID(D5083, 5, 3), {"Jan","Feb","Mar","Apr","May","Jun","Jul","Aug","Sep","Oct","Nov","Dec"}, 0), 1, 2, 3, 4, 5, 6, 7, 8, 9, 10, 11, 12), MID(D5083, 9, 2)), "yyyy-mm-dd")</f>
        <v>1974-08-12</v>
      </c>
      <c r="F5083" s="1" t="str">
        <f t="shared" si="554"/>
        <v>06:25:00</v>
      </c>
      <c r="G5083" s="9" t="str">
        <f t="shared" si="555"/>
        <v>August</v>
      </c>
      <c r="H5083" s="5" t="str">
        <f t="shared" si="556"/>
        <v>1974</v>
      </c>
      <c r="I5083" s="1" t="s">
        <v>10329</v>
      </c>
      <c r="J5083" s="1" t="str">
        <f t="shared" si="557"/>
        <v xml:space="preserve">Soyuz U </v>
      </c>
      <c r="K5083" s="1" t="str">
        <f t="shared" si="558"/>
        <v>Cosmos 672</v>
      </c>
      <c r="L5083" s="1" t="s">
        <v>346</v>
      </c>
      <c r="M5083" s="1">
        <v>20</v>
      </c>
      <c r="N5083" s="1">
        <f t="shared" si="559"/>
        <v>1660</v>
      </c>
      <c r="O5083" s="1" t="s">
        <v>9</v>
      </c>
    </row>
    <row r="5084" spans="1:15" x14ac:dyDescent="0.3">
      <c r="A5084" s="1" t="s">
        <v>5722</v>
      </c>
      <c r="B5084" s="1" t="s">
        <v>8845</v>
      </c>
      <c r="C5084" s="1" t="str">
        <f t="shared" si="553"/>
        <v>USA</v>
      </c>
      <c r="D5084" s="1" t="s">
        <v>10330</v>
      </c>
      <c r="E5084" s="7" t="str">
        <f>TEXT(DATE(MID(D5084, 13, 4), CHOOSE(MATCH( MID(D5084, 5, 3), {"Jan","Feb","Mar","Apr","May","Jun","Jul","Aug","Sep","Oct","Nov","Dec"}, 0), 1, 2, 3, 4, 5, 6, 7, 8, 9, 10, 11, 12), MID(D5084, 9, 2)), "yyyy-mm-dd")</f>
        <v>1974-08-09</v>
      </c>
      <c r="F5084" s="1" t="str">
        <f t="shared" si="554"/>
        <v>03:22:00</v>
      </c>
      <c r="G5084" s="9" t="str">
        <f t="shared" si="555"/>
        <v>August</v>
      </c>
      <c r="H5084" s="5" t="str">
        <f t="shared" si="556"/>
        <v>1974</v>
      </c>
      <c r="I5084" s="1" t="s">
        <v>10331</v>
      </c>
      <c r="J5084" s="1" t="str">
        <f t="shared" si="557"/>
        <v xml:space="preserve">Thor-LV2D Burner-2 </v>
      </c>
      <c r="K5084" s="1" t="str">
        <f t="shared" si="558"/>
        <v>DMSP-5C-F1</v>
      </c>
      <c r="L5084" s="1" t="s">
        <v>346</v>
      </c>
      <c r="M5084" s="1"/>
      <c r="N5084" s="1">
        <f t="shared" si="559"/>
        <v>0</v>
      </c>
      <c r="O5084" s="1" t="s">
        <v>9</v>
      </c>
    </row>
    <row r="5085" spans="1:15" x14ac:dyDescent="0.3">
      <c r="A5085" s="1" t="s">
        <v>6140</v>
      </c>
      <c r="B5085" s="1" t="s">
        <v>5</v>
      </c>
      <c r="C5085" s="1" t="str">
        <f t="shared" si="553"/>
        <v>Russia</v>
      </c>
      <c r="D5085" s="1" t="s">
        <v>10332</v>
      </c>
      <c r="E5085" s="7" t="str">
        <f>TEXT(DATE(MID(D5085, 13, 4), CHOOSE(MATCH( MID(D5085, 5, 3), {"Jan","Feb","Mar","Apr","May","Jun","Jul","Aug","Sep","Oct","Nov","Dec"}, 0), 1, 2, 3, 4, 5, 6, 7, 8, 9, 10, 11, 12), MID(D5085, 9, 2)), "yyyy-mm-dd")</f>
        <v>1974-08-07</v>
      </c>
      <c r="F5085" s="1" t="str">
        <f t="shared" si="554"/>
        <v>12:49:00</v>
      </c>
      <c r="G5085" s="9" t="str">
        <f t="shared" si="555"/>
        <v>August</v>
      </c>
      <c r="H5085" s="5" t="str">
        <f t="shared" si="556"/>
        <v>1974</v>
      </c>
      <c r="I5085" s="1" t="s">
        <v>10333</v>
      </c>
      <c r="J5085" s="1" t="str">
        <f t="shared" si="557"/>
        <v xml:space="preserve">Voskhod </v>
      </c>
      <c r="K5085" s="1" t="str">
        <f t="shared" si="558"/>
        <v>Cosmos 671</v>
      </c>
      <c r="L5085" s="1" t="s">
        <v>346</v>
      </c>
      <c r="M5085" s="1"/>
      <c r="N5085" s="1">
        <f t="shared" si="559"/>
        <v>0</v>
      </c>
      <c r="O5085" s="1" t="s">
        <v>9</v>
      </c>
    </row>
    <row r="5086" spans="1:15" x14ac:dyDescent="0.3">
      <c r="A5086" s="1" t="s">
        <v>6140</v>
      </c>
      <c r="B5086" s="1" t="s">
        <v>1630</v>
      </c>
      <c r="C5086" s="1" t="str">
        <f t="shared" si="553"/>
        <v>Kazakhstan</v>
      </c>
      <c r="D5086" s="1" t="s">
        <v>10334</v>
      </c>
      <c r="E5086" s="7" t="str">
        <f>TEXT(DATE(MID(D5086, 13, 4), CHOOSE(MATCH( MID(D5086, 5, 3), {"Jan","Feb","Mar","Apr","May","Jun","Jul","Aug","Sep","Oct","Nov","Dec"}, 0), 1, 2, 3, 4, 5, 6, 7, 8, 9, 10, 11, 12), MID(D5086, 9, 2)), "yyyy-mm-dd")</f>
        <v>1974-08-06</v>
      </c>
      <c r="F5086" s="1" t="str">
        <f t="shared" si="554"/>
        <v>00:02:00</v>
      </c>
      <c r="G5086" s="9" t="str">
        <f t="shared" si="555"/>
        <v>August</v>
      </c>
      <c r="H5086" s="5" t="str">
        <f t="shared" si="556"/>
        <v>1974</v>
      </c>
      <c r="I5086" s="1" t="s">
        <v>10335</v>
      </c>
      <c r="J5086" s="1" t="str">
        <f t="shared" si="557"/>
        <v xml:space="preserve">Soyuz U </v>
      </c>
      <c r="K5086" s="1" t="str">
        <f t="shared" si="558"/>
        <v>Cosmos 670</v>
      </c>
      <c r="L5086" s="1" t="s">
        <v>346</v>
      </c>
      <c r="M5086" s="1">
        <v>20</v>
      </c>
      <c r="N5086" s="1">
        <f t="shared" si="559"/>
        <v>1660</v>
      </c>
      <c r="O5086" s="1" t="s">
        <v>9</v>
      </c>
    </row>
    <row r="5087" spans="1:15" x14ac:dyDescent="0.3">
      <c r="A5087" s="1" t="s">
        <v>6140</v>
      </c>
      <c r="B5087" s="1" t="s">
        <v>565</v>
      </c>
      <c r="C5087" s="1" t="str">
        <f t="shared" si="553"/>
        <v>Kazakhstan</v>
      </c>
      <c r="D5087" s="1" t="s">
        <v>10336</v>
      </c>
      <c r="E5087" s="7" t="str">
        <f>TEXT(DATE(MID(D5087, 13, 4), CHOOSE(MATCH( MID(D5087, 5, 3), {"Jan","Feb","Mar","Apr","May","Jun","Jul","Aug","Sep","Oct","Nov","Dec"}, 0), 1, 2, 3, 4, 5, 6, 7, 8, 9, 10, 11, 12), MID(D5087, 9, 2)), "yyyy-mm-dd")</f>
        <v>1974-07-29</v>
      </c>
      <c r="F5087" s="1" t="str">
        <f t="shared" si="554"/>
        <v>12:00:00</v>
      </c>
      <c r="G5087" s="9" t="str">
        <f t="shared" si="555"/>
        <v>July</v>
      </c>
      <c r="H5087" s="5" t="str">
        <f t="shared" si="556"/>
        <v>1974</v>
      </c>
      <c r="I5087" s="1" t="s">
        <v>10337</v>
      </c>
      <c r="J5087" s="1" t="str">
        <f t="shared" si="557"/>
        <v xml:space="preserve">Proton-K/Block-DM </v>
      </c>
      <c r="K5087" s="1" t="str">
        <f t="shared" si="558"/>
        <v>Molniya-1S</v>
      </c>
      <c r="L5087" s="1" t="s">
        <v>346</v>
      </c>
      <c r="M5087" s="1"/>
      <c r="N5087" s="1">
        <f t="shared" si="559"/>
        <v>0</v>
      </c>
      <c r="O5087" s="1" t="s">
        <v>9</v>
      </c>
    </row>
    <row r="5088" spans="1:15" x14ac:dyDescent="0.3">
      <c r="A5088" s="1" t="s">
        <v>6140</v>
      </c>
      <c r="B5088" s="1" t="s">
        <v>5</v>
      </c>
      <c r="C5088" s="1" t="str">
        <f t="shared" si="553"/>
        <v>Russia</v>
      </c>
      <c r="D5088" s="1" t="s">
        <v>10338</v>
      </c>
      <c r="E5088" s="7" t="str">
        <f>TEXT(DATE(MID(D5088, 13, 4), CHOOSE(MATCH( MID(D5088, 5, 3), {"Jan","Feb","Mar","Apr","May","Jun","Jul","Aug","Sep","Oct","Nov","Dec"}, 0), 1, 2, 3, 4, 5, 6, 7, 8, 9, 10, 11, 12), MID(D5088, 9, 2)), "yyyy-mm-dd")</f>
        <v>1974-07-26</v>
      </c>
      <c r="F5088" s="1" t="str">
        <f t="shared" si="554"/>
        <v>06:59:00</v>
      </c>
      <c r="G5088" s="9" t="str">
        <f t="shared" si="555"/>
        <v>July</v>
      </c>
      <c r="H5088" s="5" t="str">
        <f t="shared" si="556"/>
        <v>1974</v>
      </c>
      <c r="I5088" s="1" t="s">
        <v>10339</v>
      </c>
      <c r="J5088" s="1" t="str">
        <f t="shared" si="557"/>
        <v xml:space="preserve">Voskhod </v>
      </c>
      <c r="K5088" s="1" t="str">
        <f t="shared" si="558"/>
        <v>Cosmos 669</v>
      </c>
      <c r="L5088" s="1" t="s">
        <v>346</v>
      </c>
      <c r="M5088" s="1"/>
      <c r="N5088" s="1">
        <f t="shared" si="559"/>
        <v>0</v>
      </c>
      <c r="O5088" s="1" t="s">
        <v>9</v>
      </c>
    </row>
    <row r="5089" spans="1:15" x14ac:dyDescent="0.3">
      <c r="A5089" s="1" t="s">
        <v>6140</v>
      </c>
      <c r="B5089" s="1" t="s">
        <v>1561</v>
      </c>
      <c r="C5089" s="1" t="str">
        <f t="shared" si="553"/>
        <v>Russia</v>
      </c>
      <c r="D5089" s="1" t="s">
        <v>10340</v>
      </c>
      <c r="E5089" s="7" t="str">
        <f>TEXT(DATE(MID(D5089, 13, 4), CHOOSE(MATCH( MID(D5089, 5, 3), {"Jan","Feb","Mar","Apr","May","Jun","Jul","Aug","Sep","Oct","Nov","Dec"}, 0), 1, 2, 3, 4, 5, 6, 7, 8, 9, 10, 11, 12), MID(D5089, 9, 2)), "yyyy-mm-dd")</f>
        <v>1974-07-25</v>
      </c>
      <c r="F5089" s="1" t="str">
        <f t="shared" si="554"/>
        <v>12:06:00</v>
      </c>
      <c r="G5089" s="9" t="str">
        <f t="shared" si="555"/>
        <v>July</v>
      </c>
      <c r="H5089" s="5" t="str">
        <f t="shared" si="556"/>
        <v>1974</v>
      </c>
      <c r="I5089" s="1" t="s">
        <v>10341</v>
      </c>
      <c r="J5089" s="1" t="str">
        <f t="shared" si="557"/>
        <v xml:space="preserve">Cosmos-2 (63SM) </v>
      </c>
      <c r="K5089" s="1" t="str">
        <f t="shared" si="558"/>
        <v>Cosmos 668</v>
      </c>
      <c r="L5089" s="1" t="s">
        <v>346</v>
      </c>
      <c r="M5089" s="1"/>
      <c r="N5089" s="1">
        <f t="shared" si="559"/>
        <v>0</v>
      </c>
      <c r="O5089" s="1" t="s">
        <v>9</v>
      </c>
    </row>
    <row r="5090" spans="1:15" x14ac:dyDescent="0.3">
      <c r="A5090" s="1" t="s">
        <v>6140</v>
      </c>
      <c r="B5090" s="1" t="s">
        <v>130</v>
      </c>
      <c r="C5090" s="1" t="str">
        <f t="shared" si="553"/>
        <v>Kazakhstan</v>
      </c>
      <c r="D5090" s="1" t="s">
        <v>10342</v>
      </c>
      <c r="E5090" s="7" t="str">
        <f>TEXT(DATE(MID(D5090, 13, 4), CHOOSE(MATCH( MID(D5090, 5, 3), {"Jan","Feb","Mar","Apr","May","Jun","Jul","Aug","Sep","Oct","Nov","Dec"}, 0), 1, 2, 3, 4, 5, 6, 7, 8, 9, 10, 11, 12), MID(D5090, 9, 2)), "yyyy-mm-dd")</f>
        <v>1974-07-25</v>
      </c>
      <c r="F5090" s="1" t="str">
        <f t="shared" si="554"/>
        <v>07:00:00</v>
      </c>
      <c r="G5090" s="9" t="str">
        <f t="shared" si="555"/>
        <v>July</v>
      </c>
      <c r="H5090" s="5" t="str">
        <f t="shared" si="556"/>
        <v>1974</v>
      </c>
      <c r="I5090" s="1" t="s">
        <v>10343</v>
      </c>
      <c r="J5090" s="1" t="str">
        <f t="shared" si="557"/>
        <v xml:space="preserve">Voskhod </v>
      </c>
      <c r="K5090" s="1" t="str">
        <f t="shared" si="558"/>
        <v>Cosmos 667</v>
      </c>
      <c r="L5090" s="1" t="s">
        <v>346</v>
      </c>
      <c r="M5090" s="1"/>
      <c r="N5090" s="1">
        <f t="shared" si="559"/>
        <v>0</v>
      </c>
      <c r="O5090" s="1" t="s">
        <v>9</v>
      </c>
    </row>
    <row r="5091" spans="1:15" x14ac:dyDescent="0.3">
      <c r="A5091" s="1" t="s">
        <v>6140</v>
      </c>
      <c r="B5091" s="1" t="s">
        <v>5</v>
      </c>
      <c r="C5091" s="1" t="str">
        <f t="shared" si="553"/>
        <v>Russia</v>
      </c>
      <c r="D5091" s="1" t="s">
        <v>10344</v>
      </c>
      <c r="E5091" s="7" t="str">
        <f>TEXT(DATE(MID(D5091, 13, 4), CHOOSE(MATCH( MID(D5091, 5, 3), {"Jan","Feb","Mar","Apr","May","Jun","Jul","Aug","Sep","Oct","Nov","Dec"}, 0), 1, 2, 3, 4, 5, 6, 7, 8, 9, 10, 11, 12), MID(D5091, 9, 2)), "yyyy-mm-dd")</f>
        <v>1974-07-23</v>
      </c>
      <c r="F5091" s="1" t="str">
        <f t="shared" si="554"/>
        <v>01:23:00</v>
      </c>
      <c r="G5091" s="9" t="str">
        <f t="shared" si="555"/>
        <v>July</v>
      </c>
      <c r="H5091" s="5" t="str">
        <f t="shared" si="556"/>
        <v>1974</v>
      </c>
      <c r="I5091" s="1" t="s">
        <v>10345</v>
      </c>
      <c r="J5091" s="1" t="str">
        <f t="shared" si="557"/>
        <v xml:space="preserve">Molniya-M /Block L </v>
      </c>
      <c r="K5091" s="1" t="str">
        <f t="shared" si="558"/>
        <v>Molniya-2 nÂ°42</v>
      </c>
      <c r="L5091" s="1" t="s">
        <v>346</v>
      </c>
      <c r="M5091" s="1"/>
      <c r="N5091" s="1">
        <f t="shared" si="559"/>
        <v>0</v>
      </c>
      <c r="O5091" s="1" t="s">
        <v>9</v>
      </c>
    </row>
    <row r="5092" spans="1:15" x14ac:dyDescent="0.3">
      <c r="A5092" s="1" t="s">
        <v>5722</v>
      </c>
      <c r="B5092" s="1" t="s">
        <v>5723</v>
      </c>
      <c r="C5092" s="1" t="str">
        <f t="shared" si="553"/>
        <v>USA</v>
      </c>
      <c r="D5092" s="1" t="s">
        <v>10346</v>
      </c>
      <c r="E5092" s="7" t="str">
        <f>TEXT(DATE(MID(D5092, 13, 4), CHOOSE(MATCH( MID(D5092, 5, 3), {"Jan","Feb","Mar","Apr","May","Jun","Jul","Aug","Sep","Oct","Nov","Dec"}, 0), 1, 2, 3, 4, 5, 6, 7, 8, 9, 10, 11, 12), MID(D5092, 9, 2)), "yyyy-mm-dd")</f>
        <v>1974-07-16</v>
      </c>
      <c r="F5092" s="1" t="str">
        <f t="shared" si="554"/>
        <v>11:51:00</v>
      </c>
      <c r="G5092" s="9" t="str">
        <f t="shared" si="555"/>
        <v>July</v>
      </c>
      <c r="H5092" s="5" t="str">
        <f t="shared" si="556"/>
        <v>1974</v>
      </c>
      <c r="I5092" s="1" t="s">
        <v>10347</v>
      </c>
      <c r="J5092" s="1" t="str">
        <f t="shared" si="557"/>
        <v xml:space="preserve">Scout D1 </v>
      </c>
      <c r="K5092" s="1" t="str">
        <f t="shared" si="558"/>
        <v>Aeros 2</v>
      </c>
      <c r="L5092" s="1" t="s">
        <v>346</v>
      </c>
      <c r="M5092" s="1"/>
      <c r="N5092" s="1">
        <f t="shared" si="559"/>
        <v>0</v>
      </c>
      <c r="O5092" s="1" t="s">
        <v>9</v>
      </c>
    </row>
    <row r="5093" spans="1:15" x14ac:dyDescent="0.3">
      <c r="A5093" s="1" t="s">
        <v>5556</v>
      </c>
      <c r="B5093" s="1" t="s">
        <v>5557</v>
      </c>
      <c r="C5093" s="1" t="str">
        <f t="shared" si="553"/>
        <v>USA</v>
      </c>
      <c r="D5093" s="1" t="s">
        <v>10348</v>
      </c>
      <c r="E5093" s="7" t="str">
        <f>TEXT(DATE(MID(D5093, 13, 4), CHOOSE(MATCH( MID(D5093, 5, 3), {"Jan","Feb","Mar","Apr","May","Jun","Jul","Aug","Sep","Oct","Nov","Dec"}, 0), 1, 2, 3, 4, 5, 6, 7, 8, 9, 10, 11, 12), MID(D5093, 9, 2)), "yyyy-mm-dd")</f>
        <v>1974-07-14</v>
      </c>
      <c r="F5093" s="1" t="str">
        <f t="shared" si="554"/>
        <v>05:17:00</v>
      </c>
      <c r="G5093" s="9" t="str">
        <f t="shared" si="555"/>
        <v>July</v>
      </c>
      <c r="H5093" s="5" t="str">
        <f t="shared" si="556"/>
        <v>1974</v>
      </c>
      <c r="I5093" s="1" t="s">
        <v>10349</v>
      </c>
      <c r="J5093" s="1" t="str">
        <f t="shared" si="557"/>
        <v xml:space="preserve">Atlas-E/F PTS </v>
      </c>
      <c r="K5093" s="1" t="str">
        <f t="shared" si="558"/>
        <v>P73-3</v>
      </c>
      <c r="L5093" s="1" t="s">
        <v>346</v>
      </c>
      <c r="M5093" s="1"/>
      <c r="N5093" s="1">
        <f t="shared" si="559"/>
        <v>0</v>
      </c>
      <c r="O5093" s="1" t="s">
        <v>9</v>
      </c>
    </row>
    <row r="5094" spans="1:15" x14ac:dyDescent="0.3">
      <c r="A5094" s="1" t="s">
        <v>14</v>
      </c>
      <c r="B5094" s="1" t="s">
        <v>5301</v>
      </c>
      <c r="C5094" s="1" t="str">
        <f t="shared" si="553"/>
        <v>China</v>
      </c>
      <c r="D5094" s="1" t="s">
        <v>10350</v>
      </c>
      <c r="E5094" s="7" t="str">
        <f>TEXT(DATE(MID(D5094, 13, 4), CHOOSE(MATCH( MID(D5094, 5, 3), {"Jan","Feb","Mar","Apr","May","Jun","Jul","Aug","Sep","Oct","Nov","Dec"}, 0), 1, 2, 3, 4, 5, 6, 7, 8, 9, 10, 11, 12), MID(D5094, 9, 2)), "yyyy-mm-dd")</f>
        <v>1974-07-12</v>
      </c>
      <c r="F5094" s="1" t="str">
        <f t="shared" si="554"/>
        <v>13:55:00</v>
      </c>
      <c r="G5094" s="9" t="str">
        <f t="shared" si="555"/>
        <v>July</v>
      </c>
      <c r="H5094" s="5" t="str">
        <f t="shared" si="556"/>
        <v>1974</v>
      </c>
      <c r="I5094" s="1" t="s">
        <v>10351</v>
      </c>
      <c r="J5094" s="1" t="str">
        <f t="shared" si="557"/>
        <v xml:space="preserve">Feng Bao 1 </v>
      </c>
      <c r="K5094" s="1" t="str">
        <f t="shared" si="558"/>
        <v>JSSW-2</v>
      </c>
      <c r="L5094" s="1" t="s">
        <v>346</v>
      </c>
      <c r="M5094" s="1"/>
      <c r="N5094" s="1">
        <f t="shared" si="559"/>
        <v>0</v>
      </c>
      <c r="O5094" s="1" t="s">
        <v>257</v>
      </c>
    </row>
    <row r="5095" spans="1:15" x14ac:dyDescent="0.3">
      <c r="A5095" s="1" t="s">
        <v>6140</v>
      </c>
      <c r="B5095" s="1" t="s">
        <v>5</v>
      </c>
      <c r="C5095" s="1" t="str">
        <f t="shared" si="553"/>
        <v>Russia</v>
      </c>
      <c r="D5095" s="1" t="s">
        <v>10352</v>
      </c>
      <c r="E5095" s="7" t="str">
        <f>TEXT(DATE(MID(D5095, 13, 4), CHOOSE(MATCH( MID(D5095, 5, 3), {"Jan","Feb","Mar","Apr","May","Jun","Jul","Aug","Sep","Oct","Nov","Dec"}, 0), 1, 2, 3, 4, 5, 6, 7, 8, 9, 10, 11, 12), MID(D5095, 9, 2)), "yyyy-mm-dd")</f>
        <v>1974-07-12</v>
      </c>
      <c r="F5095" s="1" t="str">
        <f t="shared" si="554"/>
        <v>12:50:00</v>
      </c>
      <c r="G5095" s="9" t="str">
        <f t="shared" si="555"/>
        <v>July</v>
      </c>
      <c r="H5095" s="5" t="str">
        <f t="shared" si="556"/>
        <v>1974</v>
      </c>
      <c r="I5095" s="1" t="s">
        <v>10353</v>
      </c>
      <c r="J5095" s="1" t="str">
        <f t="shared" si="557"/>
        <v xml:space="preserve">Voskhod </v>
      </c>
      <c r="K5095" s="1" t="str">
        <f t="shared" si="558"/>
        <v>Cosmos 666</v>
      </c>
      <c r="L5095" s="1" t="s">
        <v>346</v>
      </c>
      <c r="M5095" s="1"/>
      <c r="N5095" s="1">
        <f t="shared" si="559"/>
        <v>0</v>
      </c>
      <c r="O5095" s="1" t="s">
        <v>9</v>
      </c>
    </row>
    <row r="5096" spans="1:15" x14ac:dyDescent="0.3">
      <c r="A5096" s="1" t="s">
        <v>6140</v>
      </c>
      <c r="B5096" s="1" t="s">
        <v>1561</v>
      </c>
      <c r="C5096" s="1" t="str">
        <f t="shared" si="553"/>
        <v>Russia</v>
      </c>
      <c r="D5096" s="1" t="s">
        <v>10354</v>
      </c>
      <c r="E5096" s="7" t="str">
        <f>TEXT(DATE(MID(D5096, 13, 4), CHOOSE(MATCH( MID(D5096, 5, 3), {"Jan","Feb","Mar","Apr","May","Jun","Jul","Aug","Sep","Oct","Nov","Dec"}, 0), 1, 2, 3, 4, 5, 6, 7, 8, 9, 10, 11, 12), MID(D5096, 9, 2)), "yyyy-mm-dd")</f>
        <v>1974-07-11</v>
      </c>
      <c r="F5096" s="1" t="str">
        <f t="shared" si="554"/>
        <v>10:59:00</v>
      </c>
      <c r="G5096" s="9" t="str">
        <f t="shared" si="555"/>
        <v>July</v>
      </c>
      <c r="H5096" s="5" t="str">
        <f t="shared" si="556"/>
        <v>1974</v>
      </c>
      <c r="I5096" s="1" t="s">
        <v>10355</v>
      </c>
      <c r="J5096" s="1" t="str">
        <f t="shared" si="557"/>
        <v xml:space="preserve">Cosmos-2 (63SM) </v>
      </c>
      <c r="K5096" s="1" t="str">
        <f t="shared" si="558"/>
        <v>DS-P1-You nÂ°68</v>
      </c>
      <c r="L5096" s="1" t="s">
        <v>346</v>
      </c>
      <c r="M5096" s="1"/>
      <c r="N5096" s="1">
        <f t="shared" si="559"/>
        <v>0</v>
      </c>
      <c r="O5096" s="1" t="s">
        <v>257</v>
      </c>
    </row>
    <row r="5097" spans="1:15" x14ac:dyDescent="0.3">
      <c r="A5097" s="1" t="s">
        <v>6140</v>
      </c>
      <c r="B5097" s="1" t="s">
        <v>6899</v>
      </c>
      <c r="C5097" s="1" t="str">
        <f t="shared" si="553"/>
        <v>Russia</v>
      </c>
      <c r="D5097" s="1" t="s">
        <v>10356</v>
      </c>
      <c r="E5097" s="7" t="str">
        <f>TEXT(DATE(MID(D5097, 13, 4), CHOOSE(MATCH( MID(D5097, 5, 3), {"Jan","Feb","Mar","Apr","May","Jun","Jul","Aug","Sep","Oct","Nov","Dec"}, 0), 1, 2, 3, 4, 5, 6, 7, 8, 9, 10, 11, 12), MID(D5097, 9, 2)), "yyyy-mm-dd")</f>
        <v>1974-07-11</v>
      </c>
      <c r="F5097" s="1" t="str">
        <f t="shared" si="554"/>
        <v>05:01:00</v>
      </c>
      <c r="G5097" s="9" t="str">
        <f t="shared" si="555"/>
        <v>July</v>
      </c>
      <c r="H5097" s="5" t="str">
        <f t="shared" si="556"/>
        <v>1974</v>
      </c>
      <c r="I5097" s="1" t="s">
        <v>10357</v>
      </c>
      <c r="J5097" s="1" t="str">
        <f t="shared" si="557"/>
        <v xml:space="preserve">K65M-RB5 </v>
      </c>
      <c r="K5097" s="1" t="str">
        <f t="shared" si="558"/>
        <v>BOR-3 nÂ°302</v>
      </c>
      <c r="L5097" s="1" t="s">
        <v>346</v>
      </c>
      <c r="M5097" s="1"/>
      <c r="N5097" s="1">
        <f t="shared" si="559"/>
        <v>0</v>
      </c>
      <c r="O5097" s="1" t="s">
        <v>9</v>
      </c>
    </row>
    <row r="5098" spans="1:15" x14ac:dyDescent="0.3">
      <c r="A5098" s="1" t="s">
        <v>6140</v>
      </c>
      <c r="B5098" s="1" t="s">
        <v>5</v>
      </c>
      <c r="C5098" s="1" t="str">
        <f t="shared" si="553"/>
        <v>Russia</v>
      </c>
      <c r="D5098" s="1" t="s">
        <v>10358</v>
      </c>
      <c r="E5098" s="7" t="str">
        <f>TEXT(DATE(MID(D5098, 13, 4), CHOOSE(MATCH( MID(D5098, 5, 3), {"Jan","Feb","Mar","Apr","May","Jun","Jul","Aug","Sep","Oct","Nov","Dec"}, 0), 1, 2, 3, 4, 5, 6, 7, 8, 9, 10, 11, 12), MID(D5098, 9, 2)), "yyyy-mm-dd")</f>
        <v>1974-07-09</v>
      </c>
      <c r="F5098" s="1" t="str">
        <f t="shared" si="554"/>
        <v>14:39:00</v>
      </c>
      <c r="G5098" s="9" t="str">
        <f t="shared" si="555"/>
        <v>July</v>
      </c>
      <c r="H5098" s="5" t="str">
        <f t="shared" si="556"/>
        <v>1974</v>
      </c>
      <c r="I5098" s="1" t="s">
        <v>10359</v>
      </c>
      <c r="J5098" s="1" t="str">
        <f t="shared" si="557"/>
        <v xml:space="preserve">Vostok-2M </v>
      </c>
      <c r="K5098" s="1" t="str">
        <f t="shared" si="558"/>
        <v>Meteor-Priroda nÂ°1</v>
      </c>
      <c r="L5098" s="1" t="s">
        <v>346</v>
      </c>
      <c r="M5098" s="1"/>
      <c r="N5098" s="1">
        <f t="shared" si="559"/>
        <v>0</v>
      </c>
      <c r="O5098" s="1" t="s">
        <v>9</v>
      </c>
    </row>
    <row r="5099" spans="1:15" x14ac:dyDescent="0.3">
      <c r="A5099" s="1" t="s">
        <v>6140</v>
      </c>
      <c r="B5099" s="1" t="s">
        <v>1630</v>
      </c>
      <c r="C5099" s="1" t="str">
        <f t="shared" si="553"/>
        <v>Kazakhstan</v>
      </c>
      <c r="D5099" s="1" t="s">
        <v>10360</v>
      </c>
      <c r="E5099" s="7" t="str">
        <f>TEXT(DATE(MID(D5099, 13, 4), CHOOSE(MATCH( MID(D5099, 5, 3), {"Jan","Feb","Mar","Apr","May","Jun","Jul","Aug","Sep","Oct","Nov","Dec"}, 0), 1, 2, 3, 4, 5, 6, 7, 8, 9, 10, 11, 12), MID(D5099, 9, 2)), "yyyy-mm-dd")</f>
        <v>1974-07-03</v>
      </c>
      <c r="F5099" s="1" t="str">
        <f t="shared" si="554"/>
        <v>18:51:00</v>
      </c>
      <c r="G5099" s="9" t="str">
        <f t="shared" si="555"/>
        <v>July</v>
      </c>
      <c r="H5099" s="5" t="str">
        <f t="shared" si="556"/>
        <v>1974</v>
      </c>
      <c r="I5099" s="1" t="s">
        <v>10361</v>
      </c>
      <c r="J5099" s="1" t="str">
        <f t="shared" si="557"/>
        <v xml:space="preserve">Soyuz </v>
      </c>
      <c r="K5099" s="1" t="str">
        <f t="shared" si="558"/>
        <v>Soyuz 14</v>
      </c>
      <c r="L5099" s="1" t="s">
        <v>346</v>
      </c>
      <c r="M5099" s="1"/>
      <c r="N5099" s="1">
        <f t="shared" si="559"/>
        <v>0</v>
      </c>
      <c r="O5099" s="1" t="s">
        <v>9</v>
      </c>
    </row>
    <row r="5100" spans="1:15" x14ac:dyDescent="0.3">
      <c r="A5100" s="1" t="s">
        <v>6140</v>
      </c>
      <c r="B5100" s="1" t="s">
        <v>6615</v>
      </c>
      <c r="C5100" s="1" t="str">
        <f t="shared" si="553"/>
        <v>Russia</v>
      </c>
      <c r="D5100" s="1" t="s">
        <v>10362</v>
      </c>
      <c r="E5100" s="7" t="str">
        <f>TEXT(DATE(MID(D5100, 13, 4), CHOOSE(MATCH( MID(D5100, 5, 3), {"Jan","Feb","Mar","Apr","May","Jun","Jul","Aug","Sep","Oct","Nov","Dec"}, 0), 1, 2, 3, 4, 5, 6, 7, 8, 9, 10, 11, 12), MID(D5100, 9, 2)), "yyyy-mm-dd")</f>
        <v>1974-06-29</v>
      </c>
      <c r="F5100" s="1" t="str">
        <f t="shared" si="554"/>
        <v>15:59:00</v>
      </c>
      <c r="G5100" s="9" t="str">
        <f t="shared" si="555"/>
        <v>June</v>
      </c>
      <c r="H5100" s="5" t="str">
        <f t="shared" si="556"/>
        <v>1974</v>
      </c>
      <c r="I5100" s="1" t="s">
        <v>10363</v>
      </c>
      <c r="J5100" s="1" t="str">
        <f t="shared" si="557"/>
        <v xml:space="preserve">Molniya-M /Block 2BL </v>
      </c>
      <c r="K5100" s="1" t="str">
        <f t="shared" si="558"/>
        <v>Cosmos 665</v>
      </c>
      <c r="L5100" s="1" t="s">
        <v>346</v>
      </c>
      <c r="M5100" s="1"/>
      <c r="N5100" s="1">
        <f t="shared" si="559"/>
        <v>0</v>
      </c>
      <c r="O5100" s="1" t="s">
        <v>9</v>
      </c>
    </row>
    <row r="5101" spans="1:15" x14ac:dyDescent="0.3">
      <c r="A5101" s="1" t="s">
        <v>6140</v>
      </c>
      <c r="B5101" s="1" t="s">
        <v>5</v>
      </c>
      <c r="C5101" s="1" t="str">
        <f t="shared" si="553"/>
        <v>Russia</v>
      </c>
      <c r="D5101" s="1" t="s">
        <v>10364</v>
      </c>
      <c r="E5101" s="7" t="str">
        <f>TEXT(DATE(MID(D5101, 13, 4), CHOOSE(MATCH( MID(D5101, 5, 3), {"Jan","Feb","Mar","Apr","May","Jun","Jul","Aug","Sep","Oct","Nov","Dec"}, 0), 1, 2, 3, 4, 5, 6, 7, 8, 9, 10, 11, 12), MID(D5101, 9, 2)), "yyyy-mm-dd")</f>
        <v>1974-06-29</v>
      </c>
      <c r="F5101" s="1" t="str">
        <f t="shared" si="554"/>
        <v>12:50:00</v>
      </c>
      <c r="G5101" s="9" t="str">
        <f t="shared" si="555"/>
        <v>June</v>
      </c>
      <c r="H5101" s="5" t="str">
        <f t="shared" si="556"/>
        <v>1974</v>
      </c>
      <c r="I5101" s="1" t="s">
        <v>10365</v>
      </c>
      <c r="J5101" s="1" t="str">
        <f t="shared" si="557"/>
        <v xml:space="preserve">Soyuz M </v>
      </c>
      <c r="K5101" s="1" t="str">
        <f t="shared" si="558"/>
        <v>Cosmos 664</v>
      </c>
      <c r="L5101" s="1" t="s">
        <v>346</v>
      </c>
      <c r="M5101" s="1"/>
      <c r="N5101" s="1">
        <f t="shared" si="559"/>
        <v>0</v>
      </c>
      <c r="O5101" s="1" t="s">
        <v>9</v>
      </c>
    </row>
    <row r="5102" spans="1:15" x14ac:dyDescent="0.3">
      <c r="A5102" s="1" t="s">
        <v>6140</v>
      </c>
      <c r="B5102" s="1" t="s">
        <v>3373</v>
      </c>
      <c r="C5102" s="1" t="str">
        <f t="shared" si="553"/>
        <v>Russia</v>
      </c>
      <c r="D5102" s="1" t="s">
        <v>10366</v>
      </c>
      <c r="E5102" s="7" t="str">
        <f>TEXT(DATE(MID(D5102, 13, 4), CHOOSE(MATCH( MID(D5102, 5, 3), {"Jan","Feb","Mar","Apr","May","Jun","Jul","Aug","Sep","Oct","Nov","Dec"}, 0), 1, 2, 3, 4, 5, 6, 7, 8, 9, 10, 11, 12), MID(D5102, 9, 2)), "yyyy-mm-dd")</f>
        <v>1974-06-27</v>
      </c>
      <c r="F5102" s="1" t="str">
        <f t="shared" si="554"/>
        <v>15:39:00</v>
      </c>
      <c r="G5102" s="9" t="str">
        <f t="shared" si="555"/>
        <v>June</v>
      </c>
      <c r="H5102" s="5" t="str">
        <f t="shared" si="556"/>
        <v>1974</v>
      </c>
      <c r="I5102" s="1" t="s">
        <v>10367</v>
      </c>
      <c r="J5102" s="1" t="str">
        <f t="shared" si="557"/>
        <v xml:space="preserve">Cosmos-3M </v>
      </c>
      <c r="K5102" s="1" t="str">
        <f t="shared" si="558"/>
        <v>Cosmos 663</v>
      </c>
      <c r="L5102" s="1" t="s">
        <v>346</v>
      </c>
      <c r="M5102" s="1"/>
      <c r="N5102" s="1">
        <f t="shared" si="559"/>
        <v>0</v>
      </c>
      <c r="O5102" s="1" t="s">
        <v>9</v>
      </c>
    </row>
    <row r="5103" spans="1:15" x14ac:dyDescent="0.3">
      <c r="A5103" s="1" t="s">
        <v>6140</v>
      </c>
      <c r="B5103" s="1" t="s">
        <v>1561</v>
      </c>
      <c r="C5103" s="1" t="str">
        <f t="shared" si="553"/>
        <v>Russia</v>
      </c>
      <c r="D5103" s="1" t="s">
        <v>10368</v>
      </c>
      <c r="E5103" s="7" t="str">
        <f>TEXT(DATE(MID(D5103, 13, 4), CHOOSE(MATCH( MID(D5103, 5, 3), {"Jan","Feb","Mar","Apr","May","Jun","Jul","Aug","Sep","Oct","Nov","Dec"}, 0), 1, 2, 3, 4, 5, 6, 7, 8, 9, 10, 11, 12), MID(D5103, 9, 2)), "yyyy-mm-dd")</f>
        <v>1974-06-26</v>
      </c>
      <c r="F5103" s="1" t="str">
        <f t="shared" si="554"/>
        <v>12:29:00</v>
      </c>
      <c r="G5103" s="9" t="str">
        <f t="shared" si="555"/>
        <v>June</v>
      </c>
      <c r="H5103" s="5" t="str">
        <f t="shared" si="556"/>
        <v>1974</v>
      </c>
      <c r="I5103" s="1" t="s">
        <v>10369</v>
      </c>
      <c r="J5103" s="1" t="str">
        <f t="shared" si="557"/>
        <v xml:space="preserve">Cosmos-2 (63SM) </v>
      </c>
      <c r="K5103" s="1" t="str">
        <f t="shared" si="558"/>
        <v>Cosmos 662</v>
      </c>
      <c r="L5103" s="1" t="s">
        <v>346</v>
      </c>
      <c r="M5103" s="1"/>
      <c r="N5103" s="1">
        <f t="shared" si="559"/>
        <v>0</v>
      </c>
      <c r="O5103" s="1" t="s">
        <v>9</v>
      </c>
    </row>
    <row r="5104" spans="1:15" x14ac:dyDescent="0.3">
      <c r="A5104" s="1" t="s">
        <v>6140</v>
      </c>
      <c r="B5104" s="1" t="s">
        <v>4200</v>
      </c>
      <c r="C5104" s="1" t="str">
        <f t="shared" si="553"/>
        <v>Kazakhstan</v>
      </c>
      <c r="D5104" s="1" t="s">
        <v>10370</v>
      </c>
      <c r="E5104" s="7" t="str">
        <f>TEXT(DATE(MID(D5104, 13, 4), CHOOSE(MATCH( MID(D5104, 5, 3), {"Jan","Feb","Mar","Apr","May","Jun","Jul","Aug","Sep","Oct","Nov","Dec"}, 0), 1, 2, 3, 4, 5, 6, 7, 8, 9, 10, 11, 12), MID(D5104, 9, 2)), "yyyy-mm-dd")</f>
        <v>1974-06-24</v>
      </c>
      <c r="F5104" s="1" t="str">
        <f t="shared" si="554"/>
        <v>22:38:00</v>
      </c>
      <c r="G5104" s="9" t="str">
        <f t="shared" si="555"/>
        <v>June</v>
      </c>
      <c r="H5104" s="5" t="str">
        <f t="shared" si="556"/>
        <v>1974</v>
      </c>
      <c r="I5104" s="1" t="s">
        <v>10371</v>
      </c>
      <c r="J5104" s="1" t="str">
        <f t="shared" si="557"/>
        <v xml:space="preserve">Proton-K </v>
      </c>
      <c r="K5104" s="1" t="str">
        <f t="shared" si="558"/>
        <v>Salyut 3</v>
      </c>
      <c r="L5104" s="1" t="s">
        <v>346</v>
      </c>
      <c r="M5104" s="1"/>
      <c r="N5104" s="1">
        <f t="shared" si="559"/>
        <v>0</v>
      </c>
      <c r="O5104" s="1" t="s">
        <v>9</v>
      </c>
    </row>
    <row r="5105" spans="1:15" x14ac:dyDescent="0.3">
      <c r="A5105" s="1" t="s">
        <v>6140</v>
      </c>
      <c r="B5105" s="1" t="s">
        <v>6482</v>
      </c>
      <c r="C5105" s="1" t="str">
        <f t="shared" si="553"/>
        <v>Russia</v>
      </c>
      <c r="D5105" s="1" t="s">
        <v>10372</v>
      </c>
      <c r="E5105" s="7" t="str">
        <f>TEXT(DATE(MID(D5105, 13, 4), CHOOSE(MATCH( MID(D5105, 5, 3), {"Jan","Feb","Mar","Apr","May","Jun","Jul","Aug","Sep","Oct","Nov","Dec"}, 0), 1, 2, 3, 4, 5, 6, 7, 8, 9, 10, 11, 12), MID(D5105, 9, 2)), "yyyy-mm-dd")</f>
        <v>1974-06-21</v>
      </c>
      <c r="F5105" s="1" t="str">
        <f t="shared" si="554"/>
        <v>09:03:00</v>
      </c>
      <c r="G5105" s="9" t="str">
        <f t="shared" si="555"/>
        <v>June</v>
      </c>
      <c r="H5105" s="5" t="str">
        <f t="shared" si="556"/>
        <v>1974</v>
      </c>
      <c r="I5105" s="1" t="s">
        <v>10373</v>
      </c>
      <c r="J5105" s="1" t="str">
        <f t="shared" si="557"/>
        <v xml:space="preserve">Cosmos-3M </v>
      </c>
      <c r="K5105" s="1" t="str">
        <f t="shared" si="558"/>
        <v>Cosmos 661</v>
      </c>
      <c r="L5105" s="1" t="s">
        <v>346</v>
      </c>
      <c r="M5105" s="1"/>
      <c r="N5105" s="1">
        <f t="shared" si="559"/>
        <v>0</v>
      </c>
      <c r="O5105" s="1" t="s">
        <v>9</v>
      </c>
    </row>
    <row r="5106" spans="1:15" x14ac:dyDescent="0.3">
      <c r="A5106" s="1" t="s">
        <v>6140</v>
      </c>
      <c r="B5106" s="1" t="s">
        <v>6482</v>
      </c>
      <c r="C5106" s="1" t="str">
        <f t="shared" si="553"/>
        <v>Russia</v>
      </c>
      <c r="D5106" s="1" t="s">
        <v>10374</v>
      </c>
      <c r="E5106" s="7" t="str">
        <f>TEXT(DATE(MID(D5106, 13, 4), CHOOSE(MATCH( MID(D5106, 5, 3), {"Jan","Feb","Mar","Apr","May","Jun","Jul","Aug","Sep","Oct","Nov","Dec"}, 0), 1, 2, 3, 4, 5, 6, 7, 8, 9, 10, 11, 12), MID(D5106, 9, 2)), "yyyy-mm-dd")</f>
        <v>1974-06-18</v>
      </c>
      <c r="F5106" s="1" t="str">
        <f t="shared" si="554"/>
        <v>13:00:00</v>
      </c>
      <c r="G5106" s="9" t="str">
        <f t="shared" si="555"/>
        <v>June</v>
      </c>
      <c r="H5106" s="5" t="str">
        <f t="shared" si="556"/>
        <v>1974</v>
      </c>
      <c r="I5106" s="1" t="s">
        <v>10375</v>
      </c>
      <c r="J5106" s="1" t="str">
        <f t="shared" si="557"/>
        <v xml:space="preserve">Cosmos-3M </v>
      </c>
      <c r="K5106" s="1" t="str">
        <f t="shared" si="558"/>
        <v>Cosmos 660</v>
      </c>
      <c r="L5106" s="1" t="s">
        <v>346</v>
      </c>
      <c r="M5106" s="1"/>
      <c r="N5106" s="1">
        <f t="shared" si="559"/>
        <v>0</v>
      </c>
      <c r="O5106" s="1" t="s">
        <v>9</v>
      </c>
    </row>
    <row r="5107" spans="1:15" x14ac:dyDescent="0.3">
      <c r="A5107" s="1" t="s">
        <v>6140</v>
      </c>
      <c r="B5107" s="1" t="s">
        <v>5</v>
      </c>
      <c r="C5107" s="1" t="str">
        <f t="shared" si="553"/>
        <v>Russia</v>
      </c>
      <c r="D5107" s="1" t="s">
        <v>10376</v>
      </c>
      <c r="E5107" s="7" t="str">
        <f>TEXT(DATE(MID(D5107, 13, 4), CHOOSE(MATCH( MID(D5107, 5, 3), {"Jan","Feb","Mar","Apr","May","Jun","Jul","Aug","Sep","Oct","Nov","Dec"}, 0), 1, 2, 3, 4, 5, 6, 7, 8, 9, 10, 11, 12), MID(D5107, 9, 2)), "yyyy-mm-dd")</f>
        <v>1974-06-13</v>
      </c>
      <c r="F5107" s="1" t="str">
        <f t="shared" si="554"/>
        <v>12:29:00</v>
      </c>
      <c r="G5107" s="9" t="str">
        <f t="shared" si="555"/>
        <v>June</v>
      </c>
      <c r="H5107" s="5" t="str">
        <f t="shared" si="556"/>
        <v>1974</v>
      </c>
      <c r="I5107" s="1" t="s">
        <v>10377</v>
      </c>
      <c r="J5107" s="1" t="str">
        <f t="shared" si="557"/>
        <v xml:space="preserve">Voskhod </v>
      </c>
      <c r="K5107" s="1" t="str">
        <f t="shared" si="558"/>
        <v>Cosmos 659</v>
      </c>
      <c r="L5107" s="1" t="s">
        <v>346</v>
      </c>
      <c r="M5107" s="1"/>
      <c r="N5107" s="1">
        <f t="shared" si="559"/>
        <v>0</v>
      </c>
      <c r="O5107" s="1" t="s">
        <v>9</v>
      </c>
    </row>
    <row r="5108" spans="1:15" x14ac:dyDescent="0.3">
      <c r="A5108" s="1" t="s">
        <v>5722</v>
      </c>
      <c r="B5108" s="1" t="s">
        <v>4249</v>
      </c>
      <c r="C5108" s="1" t="str">
        <f t="shared" si="553"/>
        <v>USA</v>
      </c>
      <c r="D5108" s="1" t="s">
        <v>10378</v>
      </c>
      <c r="E5108" s="7" t="str">
        <f>TEXT(DATE(MID(D5108, 13, 4), CHOOSE(MATCH( MID(D5108, 5, 3), {"Jan","Feb","Mar","Apr","May","Jun","Jul","Aug","Sep","Oct","Nov","Dec"}, 0), 1, 2, 3, 4, 5, 6, 7, 8, 9, 10, 11, 12), MID(D5108, 9, 2)), "yyyy-mm-dd")</f>
        <v>1974-06-06</v>
      </c>
      <c r="F5108" s="1" t="str">
        <f t="shared" si="554"/>
        <v>16:30:00</v>
      </c>
      <c r="G5108" s="9" t="str">
        <f t="shared" si="555"/>
        <v>June</v>
      </c>
      <c r="H5108" s="5" t="str">
        <f t="shared" si="556"/>
        <v>1974</v>
      </c>
      <c r="I5108" s="1" t="s">
        <v>10379</v>
      </c>
      <c r="J5108" s="1" t="str">
        <f t="shared" si="557"/>
        <v xml:space="preserve">Titan III(24)B </v>
      </c>
      <c r="K5108" s="1" t="str">
        <f t="shared" si="558"/>
        <v>OPS 1776</v>
      </c>
      <c r="L5108" s="1" t="s">
        <v>346</v>
      </c>
      <c r="M5108" s="1"/>
      <c r="N5108" s="1">
        <f t="shared" si="559"/>
        <v>0</v>
      </c>
      <c r="O5108" s="1" t="s">
        <v>9</v>
      </c>
    </row>
    <row r="5109" spans="1:15" x14ac:dyDescent="0.3">
      <c r="A5109" s="1" t="s">
        <v>6140</v>
      </c>
      <c r="B5109" s="1" t="s">
        <v>130</v>
      </c>
      <c r="C5109" s="1" t="str">
        <f t="shared" si="553"/>
        <v>Kazakhstan</v>
      </c>
      <c r="D5109" s="1" t="s">
        <v>10380</v>
      </c>
      <c r="E5109" s="7" t="str">
        <f>TEXT(DATE(MID(D5109, 13, 4), CHOOSE(MATCH( MID(D5109, 5, 3), {"Jan","Feb","Mar","Apr","May","Jun","Jul","Aug","Sep","Oct","Nov","Dec"}, 0), 1, 2, 3, 4, 5, 6, 7, 8, 9, 10, 11, 12), MID(D5109, 9, 2)), "yyyy-mm-dd")</f>
        <v>1974-06-06</v>
      </c>
      <c r="F5109" s="1" t="str">
        <f t="shared" si="554"/>
        <v>06:20:00</v>
      </c>
      <c r="G5109" s="9" t="str">
        <f t="shared" si="555"/>
        <v>June</v>
      </c>
      <c r="H5109" s="5" t="str">
        <f t="shared" si="556"/>
        <v>1974</v>
      </c>
      <c r="I5109" s="1" t="s">
        <v>10381</v>
      </c>
      <c r="J5109" s="1" t="str">
        <f t="shared" si="557"/>
        <v xml:space="preserve">Voskhod </v>
      </c>
      <c r="K5109" s="1" t="str">
        <f t="shared" si="558"/>
        <v>Cosmos 658</v>
      </c>
      <c r="L5109" s="1" t="s">
        <v>346</v>
      </c>
      <c r="M5109" s="1"/>
      <c r="N5109" s="1">
        <f t="shared" si="559"/>
        <v>0</v>
      </c>
      <c r="O5109" s="1" t="s">
        <v>9</v>
      </c>
    </row>
    <row r="5110" spans="1:15" x14ac:dyDescent="0.3">
      <c r="A5110" s="1" t="s">
        <v>5722</v>
      </c>
      <c r="B5110" s="1" t="s">
        <v>5723</v>
      </c>
      <c r="C5110" s="1" t="str">
        <f t="shared" si="553"/>
        <v>USA</v>
      </c>
      <c r="D5110" s="1" t="s">
        <v>10382</v>
      </c>
      <c r="E5110" s="7" t="str">
        <f>TEXT(DATE(MID(D5110, 13, 4), CHOOSE(MATCH( MID(D5110, 5, 3), {"Jan","Feb","Mar","Apr","May","Jun","Jul","Aug","Sep","Oct","Nov","Dec"}, 0), 1, 2, 3, 4, 5, 6, 7, 8, 9, 10, 11, 12), MID(D5110, 9, 2)), "yyyy-mm-dd")</f>
        <v>1974-06-03</v>
      </c>
      <c r="F5110" s="1" t="str">
        <f t="shared" si="554"/>
        <v>23:09:00</v>
      </c>
      <c r="G5110" s="9" t="str">
        <f t="shared" si="555"/>
        <v>June</v>
      </c>
      <c r="H5110" s="5" t="str">
        <f t="shared" si="556"/>
        <v>1974</v>
      </c>
      <c r="I5110" s="1" t="s">
        <v>10383</v>
      </c>
      <c r="J5110" s="1" t="str">
        <f t="shared" si="557"/>
        <v xml:space="preserve">Scout E1 </v>
      </c>
      <c r="K5110" s="1" t="str">
        <f t="shared" si="558"/>
        <v>Explorer 52 (Hawkeye 1)</v>
      </c>
      <c r="L5110" s="1" t="s">
        <v>346</v>
      </c>
      <c r="M5110" s="1"/>
      <c r="N5110" s="1">
        <f t="shared" si="559"/>
        <v>0</v>
      </c>
      <c r="O5110" s="1" t="s">
        <v>9</v>
      </c>
    </row>
    <row r="5111" spans="1:15" x14ac:dyDescent="0.3">
      <c r="A5111" s="1" t="s">
        <v>5603</v>
      </c>
      <c r="B5111" s="1" t="s">
        <v>11</v>
      </c>
      <c r="C5111" s="1" t="str">
        <f t="shared" si="553"/>
        <v>USA</v>
      </c>
      <c r="D5111" s="1" t="s">
        <v>10384</v>
      </c>
      <c r="E5111" s="7" t="str">
        <f>TEXT(DATE(MID(D5111, 13, 4), CHOOSE(MATCH( MID(D5111, 5, 3), {"Jan","Feb","Mar","Apr","May","Jun","Jul","Aug","Sep","Oct","Nov","Dec"}, 0), 1, 2, 3, 4, 5, 6, 7, 8, 9, 10, 11, 12), MID(D5111, 9, 2)), "yyyy-mm-dd")</f>
        <v>1974-05-30</v>
      </c>
      <c r="F5111" s="1" t="str">
        <f t="shared" si="554"/>
        <v>13:00:00</v>
      </c>
      <c r="G5111" s="9" t="str">
        <f t="shared" si="555"/>
        <v>May</v>
      </c>
      <c r="H5111" s="5" t="str">
        <f t="shared" si="556"/>
        <v>1974</v>
      </c>
      <c r="I5111" s="1" t="s">
        <v>10385</v>
      </c>
      <c r="J5111" s="1" t="str">
        <f t="shared" si="557"/>
        <v xml:space="preserve">Titan III(23)C </v>
      </c>
      <c r="K5111" s="1" t="str">
        <f t="shared" si="558"/>
        <v>ATS-6</v>
      </c>
      <c r="L5111" s="1" t="s">
        <v>346</v>
      </c>
      <c r="M5111" s="1"/>
      <c r="N5111" s="1">
        <f t="shared" si="559"/>
        <v>0</v>
      </c>
      <c r="O5111" s="1" t="s">
        <v>9</v>
      </c>
    </row>
    <row r="5112" spans="1:15" x14ac:dyDescent="0.3">
      <c r="A5112" s="1" t="s">
        <v>6140</v>
      </c>
      <c r="B5112" s="1" t="s">
        <v>5</v>
      </c>
      <c r="C5112" s="1" t="str">
        <f t="shared" si="553"/>
        <v>Russia</v>
      </c>
      <c r="D5112" s="1" t="s">
        <v>10386</v>
      </c>
      <c r="E5112" s="7" t="str">
        <f>TEXT(DATE(MID(D5112, 13, 4), CHOOSE(MATCH( MID(D5112, 5, 3), {"Jan","Feb","Mar","Apr","May","Jun","Jul","Aug","Sep","Oct","Nov","Dec"}, 0), 1, 2, 3, 4, 5, 6, 7, 8, 9, 10, 11, 12), MID(D5112, 9, 2)), "yyyy-mm-dd")</f>
        <v>1974-05-30</v>
      </c>
      <c r="F5112" s="1" t="str">
        <f t="shared" si="554"/>
        <v>12:44:00</v>
      </c>
      <c r="G5112" s="9" t="str">
        <f t="shared" si="555"/>
        <v>May</v>
      </c>
      <c r="H5112" s="5" t="str">
        <f t="shared" si="556"/>
        <v>1974</v>
      </c>
      <c r="I5112" s="1" t="s">
        <v>10387</v>
      </c>
      <c r="J5112" s="1" t="str">
        <f t="shared" si="557"/>
        <v xml:space="preserve">Voskhod </v>
      </c>
      <c r="K5112" s="1" t="str">
        <f t="shared" si="558"/>
        <v>Cosmos 657</v>
      </c>
      <c r="L5112" s="1" t="s">
        <v>346</v>
      </c>
      <c r="M5112" s="1"/>
      <c r="N5112" s="1">
        <f t="shared" si="559"/>
        <v>0</v>
      </c>
      <c r="O5112" s="1" t="s">
        <v>9</v>
      </c>
    </row>
    <row r="5113" spans="1:15" x14ac:dyDescent="0.3">
      <c r="A5113" s="1" t="s">
        <v>6140</v>
      </c>
      <c r="B5113" s="1" t="s">
        <v>565</v>
      </c>
      <c r="C5113" s="1" t="str">
        <f t="shared" si="553"/>
        <v>Kazakhstan</v>
      </c>
      <c r="D5113" s="1" t="s">
        <v>10388</v>
      </c>
      <c r="E5113" s="7" t="str">
        <f>TEXT(DATE(MID(D5113, 13, 4), CHOOSE(MATCH( MID(D5113, 5, 3), {"Jan","Feb","Mar","Apr","May","Jun","Jul","Aug","Sep","Oct","Nov","Dec"}, 0), 1, 2, 3, 4, 5, 6, 7, 8, 9, 10, 11, 12), MID(D5113, 9, 2)), "yyyy-mm-dd")</f>
        <v>1974-05-29</v>
      </c>
      <c r="F5113" s="1" t="str">
        <f t="shared" si="554"/>
        <v>08:56:00</v>
      </c>
      <c r="G5113" s="9" t="str">
        <f t="shared" si="555"/>
        <v>May</v>
      </c>
      <c r="H5113" s="5" t="str">
        <f t="shared" si="556"/>
        <v>1974</v>
      </c>
      <c r="I5113" s="1" t="s">
        <v>10389</v>
      </c>
      <c r="J5113" s="1" t="str">
        <f t="shared" si="557"/>
        <v xml:space="preserve">Proton-K/Block D </v>
      </c>
      <c r="K5113" s="1" t="str">
        <f t="shared" si="558"/>
        <v>Luna 22</v>
      </c>
      <c r="L5113" s="1" t="s">
        <v>346</v>
      </c>
      <c r="M5113" s="1"/>
      <c r="N5113" s="1">
        <f t="shared" si="559"/>
        <v>0</v>
      </c>
      <c r="O5113" s="1" t="s">
        <v>9</v>
      </c>
    </row>
    <row r="5114" spans="1:15" x14ac:dyDescent="0.3">
      <c r="A5114" s="1" t="s">
        <v>6140</v>
      </c>
      <c r="B5114" s="1" t="s">
        <v>1630</v>
      </c>
      <c r="C5114" s="1" t="str">
        <f t="shared" si="553"/>
        <v>Kazakhstan</v>
      </c>
      <c r="D5114" s="1" t="s">
        <v>10390</v>
      </c>
      <c r="E5114" s="7" t="str">
        <f>TEXT(DATE(MID(D5114, 13, 4), CHOOSE(MATCH( MID(D5114, 5, 3), {"Jan","Feb","Mar","Apr","May","Jun","Jul","Aug","Sep","Oct","Nov","Dec"}, 0), 1, 2, 3, 4, 5, 6, 7, 8, 9, 10, 11, 12), MID(D5114, 9, 2)), "yyyy-mm-dd")</f>
        <v>1974-05-27</v>
      </c>
      <c r="F5114" s="1" t="str">
        <f t="shared" si="554"/>
        <v>07:25:00</v>
      </c>
      <c r="G5114" s="9" t="str">
        <f t="shared" si="555"/>
        <v>May</v>
      </c>
      <c r="H5114" s="5" t="str">
        <f t="shared" si="556"/>
        <v>1974</v>
      </c>
      <c r="I5114" s="1" t="s">
        <v>10391</v>
      </c>
      <c r="J5114" s="1" t="str">
        <f t="shared" si="557"/>
        <v xml:space="preserve">Soyuz </v>
      </c>
      <c r="K5114" s="1" t="str">
        <f t="shared" si="558"/>
        <v>Cosmos 656</v>
      </c>
      <c r="L5114" s="1" t="s">
        <v>346</v>
      </c>
      <c r="M5114" s="1"/>
      <c r="N5114" s="1">
        <f t="shared" si="559"/>
        <v>0</v>
      </c>
      <c r="O5114" s="1" t="s">
        <v>9</v>
      </c>
    </row>
    <row r="5115" spans="1:15" x14ac:dyDescent="0.3">
      <c r="A5115" s="1" t="s">
        <v>6140</v>
      </c>
      <c r="B5115" s="1" t="s">
        <v>212</v>
      </c>
      <c r="C5115" s="1" t="str">
        <f t="shared" si="553"/>
        <v>Russia</v>
      </c>
      <c r="D5115" s="1" t="s">
        <v>10392</v>
      </c>
      <c r="E5115" s="7" t="str">
        <f>TEXT(DATE(MID(D5115, 13, 4), CHOOSE(MATCH( MID(D5115, 5, 3), {"Jan","Feb","Mar","Apr","May","Jun","Jul","Aug","Sep","Oct","Nov","Dec"}, 0), 1, 2, 3, 4, 5, 6, 7, 8, 9, 10, 11, 12), MID(D5115, 9, 2)), "yyyy-mm-dd")</f>
        <v>1974-05-23</v>
      </c>
      <c r="F5115" s="1" t="str">
        <f t="shared" si="554"/>
        <v>12:16:00</v>
      </c>
      <c r="G5115" s="9" t="str">
        <f t="shared" si="555"/>
        <v>May</v>
      </c>
      <c r="H5115" s="5" t="str">
        <f t="shared" si="556"/>
        <v>1974</v>
      </c>
      <c r="I5115" s="1" t="s">
        <v>10393</v>
      </c>
      <c r="J5115" s="1" t="str">
        <f t="shared" si="557"/>
        <v xml:space="preserve">Soyuz U </v>
      </c>
      <c r="K5115" s="1" t="str">
        <f t="shared" si="558"/>
        <v>Yantar-2K nÂ°01</v>
      </c>
      <c r="L5115" s="1" t="s">
        <v>346</v>
      </c>
      <c r="M5115" s="1">
        <v>20</v>
      </c>
      <c r="N5115" s="1">
        <f t="shared" si="559"/>
        <v>1660</v>
      </c>
      <c r="O5115" s="1" t="s">
        <v>257</v>
      </c>
    </row>
    <row r="5116" spans="1:15" x14ac:dyDescent="0.3">
      <c r="A5116" s="1" t="s">
        <v>6140</v>
      </c>
      <c r="B5116" s="1" t="s">
        <v>6482</v>
      </c>
      <c r="C5116" s="1" t="str">
        <f t="shared" si="553"/>
        <v>Russia</v>
      </c>
      <c r="D5116" s="1" t="s">
        <v>10394</v>
      </c>
      <c r="E5116" s="7" t="str">
        <f>TEXT(DATE(MID(D5116, 13, 4), CHOOSE(MATCH( MID(D5116, 5, 3), {"Jan","Feb","Mar","Apr","May","Jun","Jul","Aug","Sep","Oct","Nov","Dec"}, 0), 1, 2, 3, 4, 5, 6, 7, 8, 9, 10, 11, 12), MID(D5116, 9, 2)), "yyyy-mm-dd")</f>
        <v>1974-05-21</v>
      </c>
      <c r="F5116" s="1" t="str">
        <f t="shared" si="554"/>
        <v>06:15:00</v>
      </c>
      <c r="G5116" s="9" t="str">
        <f t="shared" si="555"/>
        <v>May</v>
      </c>
      <c r="H5116" s="5" t="str">
        <f t="shared" si="556"/>
        <v>1974</v>
      </c>
      <c r="I5116" s="1" t="s">
        <v>10395</v>
      </c>
      <c r="J5116" s="1" t="str">
        <f t="shared" si="557"/>
        <v xml:space="preserve">Cosmos-3M </v>
      </c>
      <c r="K5116" s="1" t="str">
        <f t="shared" si="558"/>
        <v>Cosmos 655</v>
      </c>
      <c r="L5116" s="1" t="s">
        <v>346</v>
      </c>
      <c r="M5116" s="1"/>
      <c r="N5116" s="1">
        <f t="shared" si="559"/>
        <v>0</v>
      </c>
      <c r="O5116" s="1" t="s">
        <v>9</v>
      </c>
    </row>
    <row r="5117" spans="1:15" x14ac:dyDescent="0.3">
      <c r="A5117" s="1" t="s">
        <v>6140</v>
      </c>
      <c r="B5117" s="1" t="s">
        <v>3373</v>
      </c>
      <c r="C5117" s="1" t="str">
        <f t="shared" si="553"/>
        <v>Russia</v>
      </c>
      <c r="D5117" s="1" t="s">
        <v>10396</v>
      </c>
      <c r="E5117" s="7" t="str">
        <f>TEXT(DATE(MID(D5117, 13, 4), CHOOSE(MATCH( MID(D5117, 5, 3), {"Jan","Feb","Mar","Apr","May","Jun","Jul","Aug","Sep","Oct","Nov","Dec"}, 0), 1, 2, 3, 4, 5, 6, 7, 8, 9, 10, 11, 12), MID(D5117, 9, 2)), "yyyy-mm-dd")</f>
        <v>1974-05-17</v>
      </c>
      <c r="F5117" s="1" t="str">
        <f t="shared" si="554"/>
        <v>11:00:00</v>
      </c>
      <c r="G5117" s="9" t="str">
        <f t="shared" si="555"/>
        <v>May</v>
      </c>
      <c r="H5117" s="5" t="str">
        <f t="shared" si="556"/>
        <v>1974</v>
      </c>
      <c r="I5117" s="1" t="s">
        <v>10397</v>
      </c>
      <c r="J5117" s="1" t="str">
        <f t="shared" si="557"/>
        <v xml:space="preserve">Cosmos-3M </v>
      </c>
      <c r="K5117" s="1" t="str">
        <f t="shared" si="558"/>
        <v>Intercosmos 11</v>
      </c>
      <c r="L5117" s="1" t="s">
        <v>346</v>
      </c>
      <c r="M5117" s="1"/>
      <c r="N5117" s="1">
        <f t="shared" si="559"/>
        <v>0</v>
      </c>
      <c r="O5117" s="1" t="s">
        <v>9</v>
      </c>
    </row>
    <row r="5118" spans="1:15" x14ac:dyDescent="0.3">
      <c r="A5118" s="1" t="s">
        <v>5722</v>
      </c>
      <c r="B5118" s="1" t="s">
        <v>3160</v>
      </c>
      <c r="C5118" s="1" t="str">
        <f t="shared" si="553"/>
        <v>USA</v>
      </c>
      <c r="D5118" s="1" t="s">
        <v>10398</v>
      </c>
      <c r="E5118" s="7" t="str">
        <f>TEXT(DATE(MID(D5118, 13, 4), CHOOSE(MATCH( MID(D5118, 5, 3), {"Jan","Feb","Mar","Apr","May","Jun","Jul","Aug","Sep","Oct","Nov","Dec"}, 0), 1, 2, 3, 4, 5, 6, 7, 8, 9, 10, 11, 12), MID(D5118, 9, 2)), "yyyy-mm-dd")</f>
        <v>1974-05-17</v>
      </c>
      <c r="F5118" s="1" t="str">
        <f t="shared" si="554"/>
        <v>09:31:00</v>
      </c>
      <c r="G5118" s="9" t="str">
        <f t="shared" si="555"/>
        <v>May</v>
      </c>
      <c r="H5118" s="5" t="str">
        <f t="shared" si="556"/>
        <v>1974</v>
      </c>
      <c r="I5118" s="1" t="s">
        <v>10399</v>
      </c>
      <c r="J5118" s="1" t="str">
        <f t="shared" si="557"/>
        <v xml:space="preserve">Delta 2914 </v>
      </c>
      <c r="K5118" s="1" t="str">
        <f t="shared" si="558"/>
        <v>SMS-1</v>
      </c>
      <c r="L5118" s="1" t="s">
        <v>346</v>
      </c>
      <c r="M5118" s="1"/>
      <c r="N5118" s="1">
        <f t="shared" si="559"/>
        <v>0</v>
      </c>
      <c r="O5118" s="1" t="s">
        <v>9</v>
      </c>
    </row>
    <row r="5119" spans="1:15" x14ac:dyDescent="0.3">
      <c r="A5119" s="1" t="s">
        <v>6140</v>
      </c>
      <c r="B5119" s="1" t="s">
        <v>6795</v>
      </c>
      <c r="C5119" s="1" t="str">
        <f t="shared" si="553"/>
        <v>Kazakhstan</v>
      </c>
      <c r="D5119" s="1" t="s">
        <v>10400</v>
      </c>
      <c r="E5119" s="7" t="str">
        <f>TEXT(DATE(MID(D5119, 13, 4), CHOOSE(MATCH( MID(D5119, 5, 3), {"Jan","Feb","Mar","Apr","May","Jun","Jul","Aug","Sep","Oct","Nov","Dec"}, 0), 1, 2, 3, 4, 5, 6, 7, 8, 9, 10, 11, 12), MID(D5119, 9, 2)), "yyyy-mm-dd")</f>
        <v>1974-05-17</v>
      </c>
      <c r="F5119" s="1" t="str">
        <f t="shared" si="554"/>
        <v>06:53:00</v>
      </c>
      <c r="G5119" s="9" t="str">
        <f t="shared" si="555"/>
        <v>May</v>
      </c>
      <c r="H5119" s="5" t="str">
        <f t="shared" si="556"/>
        <v>1974</v>
      </c>
      <c r="I5119" s="1" t="s">
        <v>10401</v>
      </c>
      <c r="J5119" s="1" t="str">
        <f t="shared" si="557"/>
        <v xml:space="preserve">Tsyklon-2 </v>
      </c>
      <c r="K5119" s="1" t="str">
        <f t="shared" si="558"/>
        <v>Cosmos 654</v>
      </c>
      <c r="L5119" s="1" t="s">
        <v>346</v>
      </c>
      <c r="M5119" s="1"/>
      <c r="N5119" s="1">
        <f t="shared" si="559"/>
        <v>0</v>
      </c>
      <c r="O5119" s="1" t="s">
        <v>9</v>
      </c>
    </row>
    <row r="5120" spans="1:15" x14ac:dyDescent="0.3">
      <c r="A5120" s="1" t="s">
        <v>6140</v>
      </c>
      <c r="B5120" s="1" t="s">
        <v>5</v>
      </c>
      <c r="C5120" s="1" t="str">
        <f t="shared" si="553"/>
        <v>Russia</v>
      </c>
      <c r="D5120" s="1" t="s">
        <v>10402</v>
      </c>
      <c r="E5120" s="7" t="str">
        <f>TEXT(DATE(MID(D5120, 13, 4), CHOOSE(MATCH( MID(D5120, 5, 3), {"Jan","Feb","Mar","Apr","May","Jun","Jul","Aug","Sep","Oct","Nov","Dec"}, 0), 1, 2, 3, 4, 5, 6, 7, 8, 9, 10, 11, 12), MID(D5120, 9, 2)), "yyyy-mm-dd")</f>
        <v>1974-05-15</v>
      </c>
      <c r="F5120" s="1" t="str">
        <f t="shared" si="554"/>
        <v>12:30:00</v>
      </c>
      <c r="G5120" s="9" t="str">
        <f t="shared" si="555"/>
        <v>May</v>
      </c>
      <c r="H5120" s="5" t="str">
        <f t="shared" si="556"/>
        <v>1974</v>
      </c>
      <c r="I5120" s="1" t="s">
        <v>10403</v>
      </c>
      <c r="J5120" s="1" t="str">
        <f t="shared" si="557"/>
        <v xml:space="preserve">Voskhod </v>
      </c>
      <c r="K5120" s="1" t="str">
        <f t="shared" si="558"/>
        <v>Cosmos 653</v>
      </c>
      <c r="L5120" s="1" t="s">
        <v>346</v>
      </c>
      <c r="M5120" s="1"/>
      <c r="N5120" s="1">
        <f t="shared" si="559"/>
        <v>0</v>
      </c>
      <c r="O5120" s="1" t="s">
        <v>9</v>
      </c>
    </row>
    <row r="5121" spans="1:15" x14ac:dyDescent="0.3">
      <c r="A5121" s="1" t="s">
        <v>6140</v>
      </c>
      <c r="B5121" s="1" t="s">
        <v>130</v>
      </c>
      <c r="C5121" s="1" t="str">
        <f t="shared" si="553"/>
        <v>Kazakhstan</v>
      </c>
      <c r="D5121" s="1" t="s">
        <v>10404</v>
      </c>
      <c r="E5121" s="7" t="str">
        <f>TEXT(DATE(MID(D5121, 13, 4), CHOOSE(MATCH( MID(D5121, 5, 3), {"Jan","Feb","Mar","Apr","May","Jun","Jul","Aug","Sep","Oct","Nov","Dec"}, 0), 1, 2, 3, 4, 5, 6, 7, 8, 9, 10, 11, 12), MID(D5121, 9, 2)), "yyyy-mm-dd")</f>
        <v>1974-05-15</v>
      </c>
      <c r="F5121" s="1" t="str">
        <f t="shared" si="554"/>
        <v>08:30:00</v>
      </c>
      <c r="G5121" s="9" t="str">
        <f t="shared" si="555"/>
        <v>May</v>
      </c>
      <c r="H5121" s="5" t="str">
        <f t="shared" si="556"/>
        <v>1974</v>
      </c>
      <c r="I5121" s="1" t="s">
        <v>10405</v>
      </c>
      <c r="J5121" s="1" t="str">
        <f t="shared" si="557"/>
        <v xml:space="preserve">Soyuz U </v>
      </c>
      <c r="K5121" s="1" t="str">
        <f t="shared" si="558"/>
        <v>Cosmos 652</v>
      </c>
      <c r="L5121" s="1" t="s">
        <v>346</v>
      </c>
      <c r="M5121" s="1">
        <v>20</v>
      </c>
      <c r="N5121" s="1">
        <f t="shared" si="559"/>
        <v>1660</v>
      </c>
      <c r="O5121" s="1" t="s">
        <v>9</v>
      </c>
    </row>
    <row r="5122" spans="1:15" x14ac:dyDescent="0.3">
      <c r="A5122" s="1" t="s">
        <v>6140</v>
      </c>
      <c r="B5122" s="1" t="s">
        <v>6795</v>
      </c>
      <c r="C5122" s="1" t="str">
        <f t="shared" ref="C5122:C5185" si="560">TRIM(MID(B5122, FIND("|", SUBSTITUTE(B5122, ",", "|", LEN(B5122) - LEN(SUBSTITUTE(B5122,",", "" )))) + 1, LEN(B5122)))</f>
        <v>Kazakhstan</v>
      </c>
      <c r="D5122" s="1" t="s">
        <v>10406</v>
      </c>
      <c r="E5122" s="7" t="str">
        <f>TEXT(DATE(MID(D5122, 13, 4), CHOOSE(MATCH( MID(D5122, 5, 3), {"Jan","Feb","Mar","Apr","May","Jun","Jul","Aug","Sep","Oct","Nov","Dec"}, 0), 1, 2, 3, 4, 5, 6, 7, 8, 9, 10, 11, 12), MID(D5122, 9, 2)), "yyyy-mm-dd")</f>
        <v>1974-05-15</v>
      </c>
      <c r="F5122" s="1" t="str">
        <f t="shared" ref="F5122:F5185" si="561">IF(ISNUMBER(FIND(":", D5122)), MID(D5122, FIND(":", D5122)-2, 5) &amp; ":00", "00:00:00")</f>
        <v>07:30:00</v>
      </c>
      <c r="G5122" s="9" t="str">
        <f t="shared" ref="G5122:G5185" si="562">TEXT(E5122, "mmmm")</f>
        <v>May</v>
      </c>
      <c r="H5122" s="5" t="str">
        <f t="shared" ref="H5122:H5185" si="563">TEXT(E5122, "yyyy")</f>
        <v>1974</v>
      </c>
      <c r="I5122" s="1" t="s">
        <v>10407</v>
      </c>
      <c r="J5122" s="1" t="str">
        <f t="shared" ref="J5122:J5185" si="564">LEFT(I5122, FIND("|", I5122) - 1)</f>
        <v xml:space="preserve">Tsyklon-2 </v>
      </c>
      <c r="K5122" s="1" t="str">
        <f t="shared" ref="K5122:K5185" si="565">MID(I5122, FIND("|", I5122) + 2, LEN(I5122))</f>
        <v>Cosmos 651</v>
      </c>
      <c r="L5122" s="1" t="s">
        <v>346</v>
      </c>
      <c r="M5122" s="1"/>
      <c r="N5122" s="1">
        <f t="shared" si="559"/>
        <v>0</v>
      </c>
      <c r="O5122" s="1" t="s">
        <v>9</v>
      </c>
    </row>
    <row r="5123" spans="1:15" x14ac:dyDescent="0.3">
      <c r="A5123" s="1" t="s">
        <v>6140</v>
      </c>
      <c r="B5123" s="1" t="s">
        <v>6482</v>
      </c>
      <c r="C5123" s="1" t="str">
        <f t="shared" si="560"/>
        <v>Russia</v>
      </c>
      <c r="D5123" s="1" t="s">
        <v>10408</v>
      </c>
      <c r="E5123" s="7" t="str">
        <f>TEXT(DATE(MID(D5123, 13, 4), CHOOSE(MATCH( MID(D5123, 5, 3), {"Jan","Feb","Mar","Apr","May","Jun","Jul","Aug","Sep","Oct","Nov","Dec"}, 0), 1, 2, 3, 4, 5, 6, 7, 8, 9, 10, 11, 12), MID(D5123, 9, 2)), "yyyy-mm-dd")</f>
        <v>1974-04-29</v>
      </c>
      <c r="F5123" s="1" t="str">
        <f t="shared" si="561"/>
        <v>17:10:00</v>
      </c>
      <c r="G5123" s="9" t="str">
        <f t="shared" si="562"/>
        <v>April</v>
      </c>
      <c r="H5123" s="5" t="str">
        <f t="shared" si="563"/>
        <v>1974</v>
      </c>
      <c r="I5123" s="1" t="s">
        <v>10409</v>
      </c>
      <c r="J5123" s="1" t="str">
        <f t="shared" si="564"/>
        <v xml:space="preserve">Cosmos-3M </v>
      </c>
      <c r="K5123" s="1" t="str">
        <f t="shared" si="565"/>
        <v>Cosmos 650</v>
      </c>
      <c r="L5123" s="1" t="s">
        <v>346</v>
      </c>
      <c r="M5123" s="1"/>
      <c r="N5123" s="1">
        <f t="shared" ref="N5123:N5186" si="566">M5123 * 83</f>
        <v>0</v>
      </c>
      <c r="O5123" s="1" t="s">
        <v>9</v>
      </c>
    </row>
    <row r="5124" spans="1:15" x14ac:dyDescent="0.3">
      <c r="A5124" s="1" t="s">
        <v>6140</v>
      </c>
      <c r="B5124" s="1" t="s">
        <v>5</v>
      </c>
      <c r="C5124" s="1" t="str">
        <f t="shared" si="560"/>
        <v>Russia</v>
      </c>
      <c r="D5124" s="1" t="s">
        <v>10410</v>
      </c>
      <c r="E5124" s="7" t="str">
        <f>TEXT(DATE(MID(D5124, 13, 4), CHOOSE(MATCH( MID(D5124, 5, 3), {"Jan","Feb","Mar","Apr","May","Jun","Jul","Aug","Sep","Oct","Nov","Dec"}, 0), 1, 2, 3, 4, 5, 6, 7, 8, 9, 10, 11, 12), MID(D5124, 9, 2)), "yyyy-mm-dd")</f>
        <v>1974-04-29</v>
      </c>
      <c r="F5124" s="1" t="str">
        <f t="shared" si="561"/>
        <v>13:29:00</v>
      </c>
      <c r="G5124" s="9" t="str">
        <f t="shared" si="562"/>
        <v>April</v>
      </c>
      <c r="H5124" s="5" t="str">
        <f t="shared" si="563"/>
        <v>1974</v>
      </c>
      <c r="I5124" s="1" t="s">
        <v>10411</v>
      </c>
      <c r="J5124" s="1" t="str">
        <f t="shared" si="564"/>
        <v xml:space="preserve">Voskhod </v>
      </c>
      <c r="K5124" s="1" t="str">
        <f t="shared" si="565"/>
        <v>Cosmos 649</v>
      </c>
      <c r="L5124" s="1" t="s">
        <v>346</v>
      </c>
      <c r="M5124" s="1"/>
      <c r="N5124" s="1">
        <f t="shared" si="566"/>
        <v>0</v>
      </c>
      <c r="O5124" s="1" t="s">
        <v>9</v>
      </c>
    </row>
    <row r="5125" spans="1:15" x14ac:dyDescent="0.3">
      <c r="A5125" s="1" t="s">
        <v>6140</v>
      </c>
      <c r="B5125" s="1" t="s">
        <v>6615</v>
      </c>
      <c r="C5125" s="1" t="str">
        <f t="shared" si="560"/>
        <v>Russia</v>
      </c>
      <c r="D5125" s="1" t="s">
        <v>10412</v>
      </c>
      <c r="E5125" s="7" t="str">
        <f>TEXT(DATE(MID(D5125, 13, 4), CHOOSE(MATCH( MID(D5125, 5, 3), {"Jan","Feb","Mar","Apr","May","Jun","Jul","Aug","Sep","Oct","Nov","Dec"}, 0), 1, 2, 3, 4, 5, 6, 7, 8, 9, 10, 11, 12), MID(D5125, 9, 2)), "yyyy-mm-dd")</f>
        <v>1974-04-26</v>
      </c>
      <c r="F5125" s="1" t="str">
        <f t="shared" si="561"/>
        <v>14:22:00</v>
      </c>
      <c r="G5125" s="9" t="str">
        <f t="shared" si="562"/>
        <v>April</v>
      </c>
      <c r="H5125" s="5" t="str">
        <f t="shared" si="563"/>
        <v>1974</v>
      </c>
      <c r="I5125" s="1" t="s">
        <v>10413</v>
      </c>
      <c r="J5125" s="1" t="str">
        <f t="shared" si="564"/>
        <v xml:space="preserve">Molniya-M /Block L </v>
      </c>
      <c r="K5125" s="1" t="str">
        <f t="shared" si="565"/>
        <v>Molniya-2 nÂ°41</v>
      </c>
      <c r="L5125" s="1" t="s">
        <v>346</v>
      </c>
      <c r="M5125" s="1"/>
      <c r="N5125" s="1">
        <f t="shared" si="566"/>
        <v>0</v>
      </c>
      <c r="O5125" s="1" t="s">
        <v>9</v>
      </c>
    </row>
    <row r="5126" spans="1:15" x14ac:dyDescent="0.3">
      <c r="A5126" s="1" t="s">
        <v>6140</v>
      </c>
      <c r="B5126" s="1" t="s">
        <v>5</v>
      </c>
      <c r="C5126" s="1" t="str">
        <f t="shared" si="560"/>
        <v>Russia</v>
      </c>
      <c r="D5126" s="1" t="s">
        <v>10414</v>
      </c>
      <c r="E5126" s="7" t="str">
        <f>TEXT(DATE(MID(D5126, 13, 4), CHOOSE(MATCH( MID(D5126, 5, 3), {"Jan","Feb","Mar","Apr","May","Jun","Jul","Aug","Sep","Oct","Nov","Dec"}, 0), 1, 2, 3, 4, 5, 6, 7, 8, 9, 10, 11, 12), MID(D5126, 9, 2)), "yyyy-mm-dd")</f>
        <v>1974-04-24</v>
      </c>
      <c r="F5126" s="1" t="str">
        <f t="shared" si="561"/>
        <v>11:50:00</v>
      </c>
      <c r="G5126" s="9" t="str">
        <f t="shared" si="562"/>
        <v>April</v>
      </c>
      <c r="H5126" s="5" t="str">
        <f t="shared" si="563"/>
        <v>1974</v>
      </c>
      <c r="I5126" s="1" t="s">
        <v>10415</v>
      </c>
      <c r="J5126" s="1" t="str">
        <f t="shared" si="564"/>
        <v xml:space="preserve">Vostok-2M </v>
      </c>
      <c r="K5126" s="1" t="str">
        <f t="shared" si="565"/>
        <v>Meteor nÂ°28</v>
      </c>
      <c r="L5126" s="1" t="s">
        <v>346</v>
      </c>
      <c r="M5126" s="1"/>
      <c r="N5126" s="1">
        <f t="shared" si="566"/>
        <v>0</v>
      </c>
      <c r="O5126" s="1" t="s">
        <v>9</v>
      </c>
    </row>
    <row r="5127" spans="1:15" x14ac:dyDescent="0.3">
      <c r="A5127" s="1" t="s">
        <v>6140</v>
      </c>
      <c r="B5127" s="1" t="s">
        <v>6482</v>
      </c>
      <c r="C5127" s="1" t="str">
        <f t="shared" si="560"/>
        <v>Russia</v>
      </c>
      <c r="D5127" s="1" t="s">
        <v>10416</v>
      </c>
      <c r="E5127" s="7" t="str">
        <f>TEXT(DATE(MID(D5127, 13, 4), CHOOSE(MATCH( MID(D5127, 5, 3), {"Jan","Feb","Mar","Apr","May","Jun","Jul","Aug","Sep","Oct","Nov","Dec"}, 0), 1, 2, 3, 4, 5, 6, 7, 8, 9, 10, 11, 12), MID(D5127, 9, 2)), "yyyy-mm-dd")</f>
        <v>1974-04-23</v>
      </c>
      <c r="F5127" s="1" t="str">
        <f t="shared" si="561"/>
        <v>14:14:00</v>
      </c>
      <c r="G5127" s="9" t="str">
        <f t="shared" si="562"/>
        <v>April</v>
      </c>
      <c r="H5127" s="5" t="str">
        <f t="shared" si="563"/>
        <v>1974</v>
      </c>
      <c r="I5127" s="1" t="s">
        <v>10417</v>
      </c>
      <c r="J5127" s="1" t="str">
        <f t="shared" si="564"/>
        <v xml:space="preserve">Cosmos-3M </v>
      </c>
      <c r="K5127" s="1" t="str">
        <f t="shared" si="565"/>
        <v>Cosmos 641 to 648</v>
      </c>
      <c r="L5127" s="1" t="s">
        <v>346</v>
      </c>
      <c r="M5127" s="1"/>
      <c r="N5127" s="1">
        <f t="shared" si="566"/>
        <v>0</v>
      </c>
      <c r="O5127" s="1" t="s">
        <v>9</v>
      </c>
    </row>
    <row r="5128" spans="1:15" x14ac:dyDescent="0.3">
      <c r="A5128" s="1" t="s">
        <v>6140</v>
      </c>
      <c r="B5128" s="1" t="s">
        <v>5</v>
      </c>
      <c r="C5128" s="1" t="str">
        <f t="shared" si="560"/>
        <v>Russia</v>
      </c>
      <c r="D5128" s="1" t="s">
        <v>10418</v>
      </c>
      <c r="E5128" s="7" t="str">
        <f>TEXT(DATE(MID(D5128, 13, 4), CHOOSE(MATCH( MID(D5128, 5, 3), {"Jan","Feb","Mar","Apr","May","Jun","Jul","Aug","Sep","Oct","Nov","Dec"}, 0), 1, 2, 3, 4, 5, 6, 7, 8, 9, 10, 11, 12), MID(D5128, 9, 2)), "yyyy-mm-dd")</f>
        <v>1974-04-20</v>
      </c>
      <c r="F5128" s="1" t="str">
        <f t="shared" si="561"/>
        <v>20:53:00</v>
      </c>
      <c r="G5128" s="9" t="str">
        <f t="shared" si="562"/>
        <v>April</v>
      </c>
      <c r="H5128" s="5" t="str">
        <f t="shared" si="563"/>
        <v>1974</v>
      </c>
      <c r="I5128" s="1" t="s">
        <v>10419</v>
      </c>
      <c r="J5128" s="1" t="str">
        <f t="shared" si="564"/>
        <v xml:space="preserve">Molniya-M /Block ML </v>
      </c>
      <c r="K5128" s="1" t="str">
        <f t="shared" si="565"/>
        <v>Molniya-1 nÂ°40</v>
      </c>
      <c r="L5128" s="1" t="s">
        <v>346</v>
      </c>
      <c r="M5128" s="1"/>
      <c r="N5128" s="1">
        <f t="shared" si="566"/>
        <v>0</v>
      </c>
      <c r="O5128" s="1" t="s">
        <v>9</v>
      </c>
    </row>
    <row r="5129" spans="1:15" x14ac:dyDescent="0.3">
      <c r="A5129" s="1" t="s">
        <v>5722</v>
      </c>
      <c r="B5129" s="1" t="s">
        <v>3160</v>
      </c>
      <c r="C5129" s="1" t="str">
        <f t="shared" si="560"/>
        <v>USA</v>
      </c>
      <c r="D5129" s="1" t="s">
        <v>10420</v>
      </c>
      <c r="E5129" s="7" t="str">
        <f>TEXT(DATE(MID(D5129, 13, 4), CHOOSE(MATCH( MID(D5129, 5, 3), {"Jan","Feb","Mar","Apr","May","Jun","Jul","Aug","Sep","Oct","Nov","Dec"}, 0), 1, 2, 3, 4, 5, 6, 7, 8, 9, 10, 11, 12), MID(D5129, 9, 2)), "yyyy-mm-dd")</f>
        <v>1974-04-13</v>
      </c>
      <c r="F5129" s="1" t="str">
        <f t="shared" si="561"/>
        <v>23:33:00</v>
      </c>
      <c r="G5129" s="9" t="str">
        <f t="shared" si="562"/>
        <v>April</v>
      </c>
      <c r="H5129" s="5" t="str">
        <f t="shared" si="563"/>
        <v>1974</v>
      </c>
      <c r="I5129" s="1" t="s">
        <v>10421</v>
      </c>
      <c r="J5129" s="1" t="str">
        <f t="shared" si="564"/>
        <v xml:space="preserve">Delta 2914 </v>
      </c>
      <c r="K5129" s="1" t="str">
        <f t="shared" si="565"/>
        <v>Westar-1</v>
      </c>
      <c r="L5129" s="1" t="s">
        <v>346</v>
      </c>
      <c r="M5129" s="1"/>
      <c r="N5129" s="1">
        <f t="shared" si="566"/>
        <v>0</v>
      </c>
      <c r="O5129" s="1" t="s">
        <v>9</v>
      </c>
    </row>
    <row r="5130" spans="1:15" x14ac:dyDescent="0.3">
      <c r="A5130" s="1" t="s">
        <v>6140</v>
      </c>
      <c r="B5130" s="1" t="s">
        <v>130</v>
      </c>
      <c r="C5130" s="1" t="str">
        <f t="shared" si="560"/>
        <v>Kazakhstan</v>
      </c>
      <c r="D5130" s="1" t="s">
        <v>10422</v>
      </c>
      <c r="E5130" s="7" t="str">
        <f>TEXT(DATE(MID(D5130, 13, 4), CHOOSE(MATCH( MID(D5130, 5, 3), {"Jan","Feb","Mar","Apr","May","Jun","Jul","Aug","Sep","Oct","Nov","Dec"}, 0), 1, 2, 3, 4, 5, 6, 7, 8, 9, 10, 11, 12), MID(D5130, 9, 2)), "yyyy-mm-dd")</f>
        <v>1974-04-12</v>
      </c>
      <c r="F5130" s="1" t="str">
        <f t="shared" si="561"/>
        <v>08:00:00</v>
      </c>
      <c r="G5130" s="9" t="str">
        <f t="shared" si="562"/>
        <v>April</v>
      </c>
      <c r="H5130" s="5" t="str">
        <f t="shared" si="563"/>
        <v>1974</v>
      </c>
      <c r="I5130" s="1" t="s">
        <v>10423</v>
      </c>
      <c r="J5130" s="1" t="str">
        <f t="shared" si="564"/>
        <v xml:space="preserve">Voskhod </v>
      </c>
      <c r="K5130" s="1" t="str">
        <f t="shared" si="565"/>
        <v>Zenit-4MK nÂ°23</v>
      </c>
      <c r="L5130" s="1" t="s">
        <v>346</v>
      </c>
      <c r="M5130" s="1"/>
      <c r="N5130" s="1">
        <f t="shared" si="566"/>
        <v>0</v>
      </c>
      <c r="O5130" s="1" t="s">
        <v>257</v>
      </c>
    </row>
    <row r="5131" spans="1:15" x14ac:dyDescent="0.3">
      <c r="A5131" s="1" t="s">
        <v>6140</v>
      </c>
      <c r="B5131" s="1" t="s">
        <v>5</v>
      </c>
      <c r="C5131" s="1" t="str">
        <f t="shared" si="560"/>
        <v>Russia</v>
      </c>
      <c r="D5131" s="1" t="s">
        <v>10424</v>
      </c>
      <c r="E5131" s="7" t="str">
        <f>TEXT(DATE(MID(D5131, 13, 4), CHOOSE(MATCH( MID(D5131, 5, 3), {"Jan","Feb","Mar","Apr","May","Jun","Jul","Aug","Sep","Oct","Nov","Dec"}, 0), 1, 2, 3, 4, 5, 6, 7, 8, 9, 10, 11, 12), MID(D5131, 9, 2)), "yyyy-mm-dd")</f>
        <v>1974-04-11</v>
      </c>
      <c r="F5131" s="1" t="str">
        <f t="shared" si="561"/>
        <v>12:22:00</v>
      </c>
      <c r="G5131" s="9" t="str">
        <f t="shared" si="562"/>
        <v>April</v>
      </c>
      <c r="H5131" s="5" t="str">
        <f t="shared" si="563"/>
        <v>1974</v>
      </c>
      <c r="I5131" s="1" t="s">
        <v>10425</v>
      </c>
      <c r="J5131" s="1" t="str">
        <f t="shared" si="564"/>
        <v xml:space="preserve">Voskhod </v>
      </c>
      <c r="K5131" s="1" t="str">
        <f t="shared" si="565"/>
        <v>Cosmos 640</v>
      </c>
      <c r="L5131" s="1" t="s">
        <v>346</v>
      </c>
      <c r="M5131" s="1"/>
      <c r="N5131" s="1">
        <f t="shared" si="566"/>
        <v>0</v>
      </c>
      <c r="O5131" s="1" t="s">
        <v>9</v>
      </c>
    </row>
    <row r="5132" spans="1:15" x14ac:dyDescent="0.3">
      <c r="A5132" s="1" t="s">
        <v>5603</v>
      </c>
      <c r="B5132" s="1" t="s">
        <v>27</v>
      </c>
      <c r="C5132" s="1" t="str">
        <f t="shared" si="560"/>
        <v>USA</v>
      </c>
      <c r="D5132" s="1" t="s">
        <v>10426</v>
      </c>
      <c r="E5132" s="7" t="str">
        <f>TEXT(DATE(MID(D5132, 13, 4), CHOOSE(MATCH( MID(D5132, 5, 3), {"Jan","Feb","Mar","Apr","May","Jun","Jul","Aug","Sep","Oct","Nov","Dec"}, 0), 1, 2, 3, 4, 5, 6, 7, 8, 9, 10, 11, 12), MID(D5132, 9, 2)), "yyyy-mm-dd")</f>
        <v>1974-04-10</v>
      </c>
      <c r="F5132" s="1" t="str">
        <f t="shared" si="561"/>
        <v>20:20:00</v>
      </c>
      <c r="G5132" s="9" t="str">
        <f t="shared" si="562"/>
        <v>April</v>
      </c>
      <c r="H5132" s="5" t="str">
        <f t="shared" si="563"/>
        <v>1974</v>
      </c>
      <c r="I5132" s="1" t="s">
        <v>10427</v>
      </c>
      <c r="J5132" s="1" t="str">
        <f t="shared" si="564"/>
        <v xml:space="preserve">Titan IIID </v>
      </c>
      <c r="K5132" s="1" t="str">
        <f t="shared" si="565"/>
        <v>KH9-8, SSF-B-25, IRCB</v>
      </c>
      <c r="L5132" s="1" t="s">
        <v>346</v>
      </c>
      <c r="M5132" s="1"/>
      <c r="N5132" s="1">
        <f t="shared" si="566"/>
        <v>0</v>
      </c>
      <c r="O5132" s="1" t="s">
        <v>9</v>
      </c>
    </row>
    <row r="5133" spans="1:15" x14ac:dyDescent="0.3">
      <c r="A5133" s="1" t="s">
        <v>6140</v>
      </c>
      <c r="B5133" s="1" t="s">
        <v>6615</v>
      </c>
      <c r="C5133" s="1" t="str">
        <f t="shared" si="560"/>
        <v>Russia</v>
      </c>
      <c r="D5133" s="1" t="s">
        <v>10428</v>
      </c>
      <c r="E5133" s="7" t="str">
        <f>TEXT(DATE(MID(D5133, 13, 4), CHOOSE(MATCH( MID(D5133, 5, 3), {"Jan","Feb","Mar","Apr","May","Jun","Jul","Aug","Sep","Oct","Nov","Dec"}, 0), 1, 2, 3, 4, 5, 6, 7, 8, 9, 10, 11, 12), MID(D5133, 9, 2)), "yyyy-mm-dd")</f>
        <v>1974-04-04</v>
      </c>
      <c r="F5133" s="1" t="str">
        <f t="shared" si="561"/>
        <v>08:30:00</v>
      </c>
      <c r="G5133" s="9" t="str">
        <f t="shared" si="562"/>
        <v>April</v>
      </c>
      <c r="H5133" s="5" t="str">
        <f t="shared" si="563"/>
        <v>1974</v>
      </c>
      <c r="I5133" s="1" t="s">
        <v>10429</v>
      </c>
      <c r="J5133" s="1" t="str">
        <f t="shared" si="564"/>
        <v xml:space="preserve">Voskhod </v>
      </c>
      <c r="K5133" s="1" t="str">
        <f t="shared" si="565"/>
        <v>Cosmos 639</v>
      </c>
      <c r="L5133" s="1" t="s">
        <v>346</v>
      </c>
      <c r="M5133" s="1"/>
      <c r="N5133" s="1">
        <f t="shared" si="566"/>
        <v>0</v>
      </c>
      <c r="O5133" s="1" t="s">
        <v>9</v>
      </c>
    </row>
    <row r="5134" spans="1:15" x14ac:dyDescent="0.3">
      <c r="A5134" s="1" t="s">
        <v>6140</v>
      </c>
      <c r="B5134" s="1" t="s">
        <v>130</v>
      </c>
      <c r="C5134" s="1" t="str">
        <f t="shared" si="560"/>
        <v>Kazakhstan</v>
      </c>
      <c r="D5134" s="1" t="s">
        <v>10430</v>
      </c>
      <c r="E5134" s="7" t="str">
        <f>TEXT(DATE(MID(D5134, 13, 4), CHOOSE(MATCH( MID(D5134, 5, 3), {"Jan","Feb","Mar","Apr","May","Jun","Jul","Aug","Sep","Oct","Nov","Dec"}, 0), 1, 2, 3, 4, 5, 6, 7, 8, 9, 10, 11, 12), MID(D5134, 9, 2)), "yyyy-mm-dd")</f>
        <v>1974-04-03</v>
      </c>
      <c r="F5134" s="1" t="str">
        <f t="shared" si="561"/>
        <v>07:30:00</v>
      </c>
      <c r="G5134" s="9" t="str">
        <f t="shared" si="562"/>
        <v>April</v>
      </c>
      <c r="H5134" s="5" t="str">
        <f t="shared" si="563"/>
        <v>1974</v>
      </c>
      <c r="I5134" s="1" t="s">
        <v>10431</v>
      </c>
      <c r="J5134" s="1" t="str">
        <f t="shared" si="564"/>
        <v xml:space="preserve">Soyuz U </v>
      </c>
      <c r="K5134" s="1" t="str">
        <f t="shared" si="565"/>
        <v>Cosmos 638</v>
      </c>
      <c r="L5134" s="1" t="s">
        <v>346</v>
      </c>
      <c r="M5134" s="1">
        <v>20</v>
      </c>
      <c r="N5134" s="1">
        <f t="shared" si="566"/>
        <v>1660</v>
      </c>
      <c r="O5134" s="1" t="s">
        <v>9</v>
      </c>
    </row>
    <row r="5135" spans="1:15" x14ac:dyDescent="0.3">
      <c r="A5135" s="1" t="s">
        <v>6140</v>
      </c>
      <c r="B5135" s="1" t="s">
        <v>4200</v>
      </c>
      <c r="C5135" s="1" t="str">
        <f t="shared" si="560"/>
        <v>Kazakhstan</v>
      </c>
      <c r="D5135" s="1" t="s">
        <v>10432</v>
      </c>
      <c r="E5135" s="7" t="str">
        <f>TEXT(DATE(MID(D5135, 13, 4), CHOOSE(MATCH( MID(D5135, 5, 3), {"Jan","Feb","Mar","Apr","May","Jun","Jul","Aug","Sep","Oct","Nov","Dec"}, 0), 1, 2, 3, 4, 5, 6, 7, 8, 9, 10, 11, 12), MID(D5135, 9, 2)), "yyyy-mm-dd")</f>
        <v>1974-03-26</v>
      </c>
      <c r="F5135" s="1" t="str">
        <f t="shared" si="561"/>
        <v>13:35:00</v>
      </c>
      <c r="G5135" s="9" t="str">
        <f t="shared" si="562"/>
        <v>March</v>
      </c>
      <c r="H5135" s="5" t="str">
        <f t="shared" si="563"/>
        <v>1974</v>
      </c>
      <c r="I5135" s="1" t="s">
        <v>10433</v>
      </c>
      <c r="J5135" s="1" t="str">
        <f t="shared" si="564"/>
        <v xml:space="preserve">Proton-K/Block-DM </v>
      </c>
      <c r="K5135" s="1" t="str">
        <f t="shared" si="565"/>
        <v>Cosmos 637</v>
      </c>
      <c r="L5135" s="1" t="s">
        <v>346</v>
      </c>
      <c r="M5135" s="1"/>
      <c r="N5135" s="1">
        <f t="shared" si="566"/>
        <v>0</v>
      </c>
      <c r="O5135" s="1" t="s">
        <v>9</v>
      </c>
    </row>
    <row r="5136" spans="1:15" x14ac:dyDescent="0.3">
      <c r="A5136" s="1" t="s">
        <v>6140</v>
      </c>
      <c r="B5136" s="1" t="s">
        <v>130</v>
      </c>
      <c r="C5136" s="1" t="str">
        <f t="shared" si="560"/>
        <v>Kazakhstan</v>
      </c>
      <c r="D5136" s="1" t="s">
        <v>10434</v>
      </c>
      <c r="E5136" s="7" t="str">
        <f>TEXT(DATE(MID(D5136, 13, 4), CHOOSE(MATCH( MID(D5136, 5, 3), {"Jan","Feb","Mar","Apr","May","Jun","Jul","Aug","Sep","Oct","Nov","Dec"}, 0), 1, 2, 3, 4, 5, 6, 7, 8, 9, 10, 11, 12), MID(D5136, 9, 2)), "yyyy-mm-dd")</f>
        <v>1974-03-20</v>
      </c>
      <c r="F5136" s="1" t="str">
        <f t="shared" si="561"/>
        <v>08:30:00</v>
      </c>
      <c r="G5136" s="9" t="str">
        <f t="shared" si="562"/>
        <v>March</v>
      </c>
      <c r="H5136" s="5" t="str">
        <f t="shared" si="563"/>
        <v>1974</v>
      </c>
      <c r="I5136" s="1" t="s">
        <v>10435</v>
      </c>
      <c r="J5136" s="1" t="str">
        <f t="shared" si="564"/>
        <v xml:space="preserve">Soyuz U </v>
      </c>
      <c r="K5136" s="1" t="str">
        <f t="shared" si="565"/>
        <v>Cosmos 636</v>
      </c>
      <c r="L5136" s="1" t="s">
        <v>346</v>
      </c>
      <c r="M5136" s="1">
        <v>20</v>
      </c>
      <c r="N5136" s="1">
        <f t="shared" si="566"/>
        <v>1660</v>
      </c>
      <c r="O5136" s="1" t="s">
        <v>9</v>
      </c>
    </row>
    <row r="5137" spans="1:15" x14ac:dyDescent="0.3">
      <c r="A5137" s="1" t="s">
        <v>5722</v>
      </c>
      <c r="B5137" s="1" t="s">
        <v>8845</v>
      </c>
      <c r="C5137" s="1" t="str">
        <f t="shared" si="560"/>
        <v>USA</v>
      </c>
      <c r="D5137" s="1" t="s">
        <v>10436</v>
      </c>
      <c r="E5137" s="7" t="str">
        <f>TEXT(DATE(MID(D5137, 13, 4), CHOOSE(MATCH( MID(D5137, 5, 3), {"Jan","Feb","Mar","Apr","May","Jun","Jul","Aug","Sep","Oct","Nov","Dec"}, 0), 1, 2, 3, 4, 5, 6, 7, 8, 9, 10, 11, 12), MID(D5137, 9, 2)), "yyyy-mm-dd")</f>
        <v>1974-03-16</v>
      </c>
      <c r="F5137" s="1" t="str">
        <f t="shared" si="561"/>
        <v>08:00:00</v>
      </c>
      <c r="G5137" s="9" t="str">
        <f t="shared" si="562"/>
        <v>March</v>
      </c>
      <c r="H5137" s="5" t="str">
        <f t="shared" si="563"/>
        <v>1974</v>
      </c>
      <c r="I5137" s="1" t="s">
        <v>10437</v>
      </c>
      <c r="J5137" s="1" t="str">
        <f t="shared" si="564"/>
        <v xml:space="preserve">Thor-LV2D Burner-2 </v>
      </c>
      <c r="K5137" s="1" t="str">
        <f t="shared" si="565"/>
        <v>DMSP-5B-F5</v>
      </c>
      <c r="L5137" s="1" t="s">
        <v>346</v>
      </c>
      <c r="M5137" s="1"/>
      <c r="N5137" s="1">
        <f t="shared" si="566"/>
        <v>0</v>
      </c>
      <c r="O5137" s="1" t="s">
        <v>9</v>
      </c>
    </row>
    <row r="5138" spans="1:15" x14ac:dyDescent="0.3">
      <c r="A5138" s="1" t="s">
        <v>6140</v>
      </c>
      <c r="B5138" s="1" t="s">
        <v>5</v>
      </c>
      <c r="C5138" s="1" t="str">
        <f t="shared" si="560"/>
        <v>Russia</v>
      </c>
      <c r="D5138" s="1" t="s">
        <v>10438</v>
      </c>
      <c r="E5138" s="7" t="str">
        <f>TEXT(DATE(MID(D5138, 13, 4), CHOOSE(MATCH( MID(D5138, 5, 3), {"Jan","Feb","Mar","Apr","May","Jun","Jul","Aug","Sep","Oct","Nov","Dec"}, 0), 1, 2, 3, 4, 5, 6, 7, 8, 9, 10, 11, 12), MID(D5138, 9, 2)), "yyyy-mm-dd")</f>
        <v>1974-03-14</v>
      </c>
      <c r="F5138" s="1" t="str">
        <f t="shared" si="561"/>
        <v>10:29:00</v>
      </c>
      <c r="G5138" s="9" t="str">
        <f t="shared" si="562"/>
        <v>March</v>
      </c>
      <c r="H5138" s="5" t="str">
        <f t="shared" si="563"/>
        <v>1974</v>
      </c>
      <c r="I5138" s="1" t="s">
        <v>10439</v>
      </c>
      <c r="J5138" s="1" t="str">
        <f t="shared" si="564"/>
        <v xml:space="preserve">Voskhod </v>
      </c>
      <c r="K5138" s="1" t="str">
        <f t="shared" si="565"/>
        <v>Cosmos 635</v>
      </c>
      <c r="L5138" s="1" t="s">
        <v>346</v>
      </c>
      <c r="M5138" s="1"/>
      <c r="N5138" s="1">
        <f t="shared" si="566"/>
        <v>0</v>
      </c>
      <c r="O5138" s="1" t="s">
        <v>9</v>
      </c>
    </row>
    <row r="5139" spans="1:15" x14ac:dyDescent="0.3">
      <c r="A5139" s="1" t="s">
        <v>5722</v>
      </c>
      <c r="B5139" s="1" t="s">
        <v>5723</v>
      </c>
      <c r="C5139" s="1" t="str">
        <f t="shared" si="560"/>
        <v>USA</v>
      </c>
      <c r="D5139" s="1" t="s">
        <v>10440</v>
      </c>
      <c r="E5139" s="7" t="str">
        <f>TEXT(DATE(MID(D5139, 13, 4), CHOOSE(MATCH( MID(D5139, 5, 3), {"Jan","Feb","Mar","Apr","May","Jun","Jul","Aug","Sep","Oct","Nov","Dec"}, 0), 1, 2, 3, 4, 5, 6, 7, 8, 9, 10, 11, 12), MID(D5139, 9, 2)), "yyyy-mm-dd")</f>
        <v>1974-03-09</v>
      </c>
      <c r="F5139" s="1" t="str">
        <f t="shared" si="561"/>
        <v>02:22:00</v>
      </c>
      <c r="G5139" s="9" t="str">
        <f t="shared" si="562"/>
        <v>March</v>
      </c>
      <c r="H5139" s="5" t="str">
        <f t="shared" si="563"/>
        <v>1974</v>
      </c>
      <c r="I5139" s="1" t="s">
        <v>10441</v>
      </c>
      <c r="J5139" s="1" t="str">
        <f t="shared" si="564"/>
        <v xml:space="preserve">Scout D1 </v>
      </c>
      <c r="K5139" s="1" t="str">
        <f t="shared" si="565"/>
        <v>Miranda</v>
      </c>
      <c r="L5139" s="1" t="s">
        <v>346</v>
      </c>
      <c r="M5139" s="1"/>
      <c r="N5139" s="1">
        <f t="shared" si="566"/>
        <v>0</v>
      </c>
      <c r="O5139" s="1" t="s">
        <v>9</v>
      </c>
    </row>
    <row r="5140" spans="1:15" x14ac:dyDescent="0.3">
      <c r="A5140" s="1" t="s">
        <v>6140</v>
      </c>
      <c r="B5140" s="1" t="s">
        <v>1561</v>
      </c>
      <c r="C5140" s="1" t="str">
        <f t="shared" si="560"/>
        <v>Russia</v>
      </c>
      <c r="D5140" s="1" t="s">
        <v>10442</v>
      </c>
      <c r="E5140" s="7" t="str">
        <f>TEXT(DATE(MID(D5140, 13, 4), CHOOSE(MATCH( MID(D5140, 5, 3), {"Jan","Feb","Mar","Apr","May","Jun","Jul","Aug","Sep","Oct","Nov","Dec"}, 0), 1, 2, 3, 4, 5, 6, 7, 8, 9, 10, 11, 12), MID(D5140, 9, 2)), "yyyy-mm-dd")</f>
        <v>1974-03-05</v>
      </c>
      <c r="F5140" s="1" t="str">
        <f t="shared" si="561"/>
        <v>16:04:00</v>
      </c>
      <c r="G5140" s="9" t="str">
        <f t="shared" si="562"/>
        <v>March</v>
      </c>
      <c r="H5140" s="5" t="str">
        <f t="shared" si="563"/>
        <v>1974</v>
      </c>
      <c r="I5140" s="1" t="s">
        <v>10443</v>
      </c>
      <c r="J5140" s="1" t="str">
        <f t="shared" si="564"/>
        <v xml:space="preserve">Cosmos-2 (63SM) </v>
      </c>
      <c r="K5140" s="1" t="str">
        <f t="shared" si="565"/>
        <v>Cosmos 634</v>
      </c>
      <c r="L5140" s="1" t="s">
        <v>346</v>
      </c>
      <c r="M5140" s="1"/>
      <c r="N5140" s="1">
        <f t="shared" si="566"/>
        <v>0</v>
      </c>
      <c r="O5140" s="1" t="s">
        <v>9</v>
      </c>
    </row>
    <row r="5141" spans="1:15" x14ac:dyDescent="0.3">
      <c r="A5141" s="1" t="s">
        <v>6140</v>
      </c>
      <c r="B5141" s="1" t="s">
        <v>5</v>
      </c>
      <c r="C5141" s="1" t="str">
        <f t="shared" si="560"/>
        <v>Russia</v>
      </c>
      <c r="D5141" s="1" t="s">
        <v>10444</v>
      </c>
      <c r="E5141" s="7" t="str">
        <f>TEXT(DATE(MID(D5141, 13, 4), CHOOSE(MATCH( MID(D5141, 5, 3), {"Jan","Feb","Mar","Apr","May","Jun","Jul","Aug","Sep","Oct","Nov","Dec"}, 0), 1, 2, 3, 4, 5, 6, 7, 8, 9, 10, 11, 12), MID(D5141, 9, 2)), "yyyy-mm-dd")</f>
        <v>1974-03-05</v>
      </c>
      <c r="F5141" s="1" t="str">
        <f t="shared" si="561"/>
        <v>11:38:00</v>
      </c>
      <c r="G5141" s="9" t="str">
        <f t="shared" si="562"/>
        <v>March</v>
      </c>
      <c r="H5141" s="5" t="str">
        <f t="shared" si="563"/>
        <v>1974</v>
      </c>
      <c r="I5141" s="1" t="s">
        <v>10445</v>
      </c>
      <c r="J5141" s="1" t="str">
        <f t="shared" si="564"/>
        <v xml:space="preserve">Vostok-2M </v>
      </c>
      <c r="K5141" s="1" t="str">
        <f t="shared" si="565"/>
        <v>Meteor nÂ°27</v>
      </c>
      <c r="L5141" s="1" t="s">
        <v>346</v>
      </c>
      <c r="M5141" s="1"/>
      <c r="N5141" s="1">
        <f t="shared" si="566"/>
        <v>0</v>
      </c>
      <c r="O5141" s="1" t="s">
        <v>9</v>
      </c>
    </row>
    <row r="5142" spans="1:15" x14ac:dyDescent="0.3">
      <c r="A5142" s="1" t="s">
        <v>6140</v>
      </c>
      <c r="B5142" s="1" t="s">
        <v>1561</v>
      </c>
      <c r="C5142" s="1" t="str">
        <f t="shared" si="560"/>
        <v>Russia</v>
      </c>
      <c r="D5142" s="1" t="s">
        <v>10446</v>
      </c>
      <c r="E5142" s="7" t="str">
        <f>TEXT(DATE(MID(D5142, 13, 4), CHOOSE(MATCH( MID(D5142, 5, 3), {"Jan","Feb","Mar","Apr","May","Jun","Jul","Aug","Sep","Oct","Nov","Dec"}, 0), 1, 2, 3, 4, 5, 6, 7, 8, 9, 10, 11, 12), MID(D5142, 9, 2)), "yyyy-mm-dd")</f>
        <v>1974-02-27</v>
      </c>
      <c r="F5142" s="1" t="str">
        <f t="shared" si="561"/>
        <v>11:04:00</v>
      </c>
      <c r="G5142" s="9" t="str">
        <f t="shared" si="562"/>
        <v>February</v>
      </c>
      <c r="H5142" s="5" t="str">
        <f t="shared" si="563"/>
        <v>1974</v>
      </c>
      <c r="I5142" s="1" t="s">
        <v>10447</v>
      </c>
      <c r="J5142" s="1" t="str">
        <f t="shared" si="564"/>
        <v xml:space="preserve">Cosmos-2 (63SM) </v>
      </c>
      <c r="K5142" s="1" t="str">
        <f t="shared" si="565"/>
        <v>Cosmos 633</v>
      </c>
      <c r="L5142" s="1" t="s">
        <v>346</v>
      </c>
      <c r="M5142" s="1"/>
      <c r="N5142" s="1">
        <f t="shared" si="566"/>
        <v>0</v>
      </c>
      <c r="O5142" s="1" t="s">
        <v>9</v>
      </c>
    </row>
    <row r="5143" spans="1:15" x14ac:dyDescent="0.3">
      <c r="A5143" s="1" t="s">
        <v>6958</v>
      </c>
      <c r="B5143" s="1" t="s">
        <v>6959</v>
      </c>
      <c r="C5143" s="1" t="str">
        <f t="shared" si="560"/>
        <v>Kenya</v>
      </c>
      <c r="D5143" s="1" t="s">
        <v>10448</v>
      </c>
      <c r="E5143" s="7" t="str">
        <f>TEXT(DATE(MID(D5143, 13, 4), CHOOSE(MATCH( MID(D5143, 5, 3), {"Jan","Feb","Mar","Apr","May","Jun","Jul","Aug","Sep","Oct","Nov","Dec"}, 0), 1, 2, 3, 4, 5, 6, 7, 8, 9, 10, 11, 12), MID(D5143, 9, 2)), "yyyy-mm-dd")</f>
        <v>1974-02-18</v>
      </c>
      <c r="F5143" s="1" t="str">
        <f t="shared" si="561"/>
        <v>10:05:00</v>
      </c>
      <c r="G5143" s="9" t="str">
        <f t="shared" si="562"/>
        <v>February</v>
      </c>
      <c r="H5143" s="5" t="str">
        <f t="shared" si="563"/>
        <v>1974</v>
      </c>
      <c r="I5143" s="1" t="s">
        <v>10449</v>
      </c>
      <c r="J5143" s="1" t="str">
        <f t="shared" si="564"/>
        <v xml:space="preserve">Scout D1 </v>
      </c>
      <c r="K5143" s="1" t="str">
        <f t="shared" si="565"/>
        <v>San Marco 4</v>
      </c>
      <c r="L5143" s="1" t="s">
        <v>346</v>
      </c>
      <c r="M5143" s="1"/>
      <c r="N5143" s="1">
        <f t="shared" si="566"/>
        <v>0</v>
      </c>
      <c r="O5143" s="1" t="s">
        <v>9</v>
      </c>
    </row>
    <row r="5144" spans="1:15" x14ac:dyDescent="0.3">
      <c r="A5144" s="1" t="s">
        <v>3891</v>
      </c>
      <c r="B5144" s="1" t="s">
        <v>714</v>
      </c>
      <c r="C5144" s="1" t="str">
        <f t="shared" si="560"/>
        <v>Japan</v>
      </c>
      <c r="D5144" s="1" t="s">
        <v>10450</v>
      </c>
      <c r="E5144" s="7" t="str">
        <f>TEXT(DATE(MID(D5144, 13, 4), CHOOSE(MATCH( MID(D5144, 5, 3), {"Jan","Feb","Mar","Apr","May","Jun","Jul","Aug","Sep","Oct","Nov","Dec"}, 0), 1, 2, 3, 4, 5, 6, 7, 8, 9, 10, 11, 12), MID(D5144, 9, 2)), "yyyy-mm-dd")</f>
        <v>1974-02-16</v>
      </c>
      <c r="F5144" s="1" t="str">
        <f t="shared" si="561"/>
        <v>05:00:00</v>
      </c>
      <c r="G5144" s="9" t="str">
        <f t="shared" si="562"/>
        <v>February</v>
      </c>
      <c r="H5144" s="5" t="str">
        <f t="shared" si="563"/>
        <v>1974</v>
      </c>
      <c r="I5144" s="1" t="s">
        <v>10451</v>
      </c>
      <c r="J5144" s="1" t="str">
        <f t="shared" si="564"/>
        <v xml:space="preserve">Mu-III C </v>
      </c>
      <c r="K5144" s="1" t="str">
        <f t="shared" si="565"/>
        <v>Tansei 2</v>
      </c>
      <c r="L5144" s="1" t="s">
        <v>346</v>
      </c>
      <c r="M5144" s="1"/>
      <c r="N5144" s="1">
        <f t="shared" si="566"/>
        <v>0</v>
      </c>
      <c r="O5144" s="1" t="s">
        <v>9</v>
      </c>
    </row>
    <row r="5145" spans="1:15" x14ac:dyDescent="0.3">
      <c r="A5145" s="1" t="s">
        <v>5722</v>
      </c>
      <c r="B5145" s="1" t="s">
        <v>4249</v>
      </c>
      <c r="C5145" s="1" t="str">
        <f t="shared" si="560"/>
        <v>USA</v>
      </c>
      <c r="D5145" s="1" t="s">
        <v>10452</v>
      </c>
      <c r="E5145" s="7" t="str">
        <f>TEXT(DATE(MID(D5145, 13, 4), CHOOSE(MATCH( MID(D5145, 5, 3), {"Jan","Feb","Mar","Apr","May","Jun","Jul","Aug","Sep","Oct","Nov","Dec"}, 0), 1, 2, 3, 4, 5, 6, 7, 8, 9, 10, 11, 12), MID(D5145, 9, 2)), "yyyy-mm-dd")</f>
        <v>1974-02-13</v>
      </c>
      <c r="F5145" s="1" t="str">
        <f t="shared" si="561"/>
        <v>18:00:00</v>
      </c>
      <c r="G5145" s="9" t="str">
        <f t="shared" si="562"/>
        <v>February</v>
      </c>
      <c r="H5145" s="5" t="str">
        <f t="shared" si="563"/>
        <v>1974</v>
      </c>
      <c r="I5145" s="1" t="s">
        <v>10453</v>
      </c>
      <c r="J5145" s="1" t="str">
        <f t="shared" si="564"/>
        <v xml:space="preserve">Titan III(24)B </v>
      </c>
      <c r="K5145" s="1" t="str">
        <f t="shared" si="565"/>
        <v>OPS 6889</v>
      </c>
      <c r="L5145" s="1" t="s">
        <v>346</v>
      </c>
      <c r="M5145" s="1"/>
      <c r="N5145" s="1">
        <f t="shared" si="566"/>
        <v>0</v>
      </c>
      <c r="O5145" s="1" t="s">
        <v>9</v>
      </c>
    </row>
    <row r="5146" spans="1:15" x14ac:dyDescent="0.3">
      <c r="A5146" s="1" t="s">
        <v>6140</v>
      </c>
      <c r="B5146" s="1" t="s">
        <v>130</v>
      </c>
      <c r="C5146" s="1" t="str">
        <f t="shared" si="560"/>
        <v>Kazakhstan</v>
      </c>
      <c r="D5146" s="1" t="s">
        <v>10454</v>
      </c>
      <c r="E5146" s="7" t="str">
        <f>TEXT(DATE(MID(D5146, 13, 4), CHOOSE(MATCH( MID(D5146, 5, 3), {"Jan","Feb","Mar","Apr","May","Jun","Jul","Aug","Sep","Oct","Nov","Dec"}, 0), 1, 2, 3, 4, 5, 6, 7, 8, 9, 10, 11, 12), MID(D5146, 9, 2)), "yyyy-mm-dd")</f>
        <v>1974-02-12</v>
      </c>
      <c r="F5146" s="1" t="str">
        <f t="shared" si="561"/>
        <v>08:56:00</v>
      </c>
      <c r="G5146" s="9" t="str">
        <f t="shared" si="562"/>
        <v>February</v>
      </c>
      <c r="H5146" s="5" t="str">
        <f t="shared" si="563"/>
        <v>1974</v>
      </c>
      <c r="I5146" s="1" t="s">
        <v>10455</v>
      </c>
      <c r="J5146" s="1" t="str">
        <f t="shared" si="564"/>
        <v xml:space="preserve">Voskhod </v>
      </c>
      <c r="K5146" s="1" t="str">
        <f t="shared" si="565"/>
        <v>Cosmos 632</v>
      </c>
      <c r="L5146" s="1" t="s">
        <v>346</v>
      </c>
      <c r="M5146" s="1"/>
      <c r="N5146" s="1">
        <f t="shared" si="566"/>
        <v>0</v>
      </c>
      <c r="O5146" s="1" t="s">
        <v>9</v>
      </c>
    </row>
    <row r="5147" spans="1:15" x14ac:dyDescent="0.3">
      <c r="A5147" s="1" t="s">
        <v>5603</v>
      </c>
      <c r="B5147" s="1" t="s">
        <v>75</v>
      </c>
      <c r="C5147" s="1" t="str">
        <f t="shared" si="560"/>
        <v>USA</v>
      </c>
      <c r="D5147" s="1" t="s">
        <v>10456</v>
      </c>
      <c r="E5147" s="7" t="str">
        <f>TEXT(DATE(MID(D5147, 13, 4), CHOOSE(MATCH( MID(D5147, 5, 3), {"Jan","Feb","Mar","Apr","May","Jun","Jul","Aug","Sep","Oct","Nov","Dec"}, 0), 1, 2, 3, 4, 5, 6, 7, 8, 9, 10, 11, 12), MID(D5147, 9, 2)), "yyyy-mm-dd")</f>
        <v>1974-02-11</v>
      </c>
      <c r="F5147" s="1" t="str">
        <f t="shared" si="561"/>
        <v>13:48:00</v>
      </c>
      <c r="G5147" s="9" t="str">
        <f t="shared" si="562"/>
        <v>February</v>
      </c>
      <c r="H5147" s="5" t="str">
        <f t="shared" si="563"/>
        <v>1974</v>
      </c>
      <c r="I5147" s="1" t="s">
        <v>10457</v>
      </c>
      <c r="J5147" s="1" t="str">
        <f t="shared" si="564"/>
        <v xml:space="preserve">Titan IIIE </v>
      </c>
      <c r="K5147" s="1" t="str">
        <f t="shared" si="565"/>
        <v>Sphinx &amp; Viking-DS</v>
      </c>
      <c r="L5147" s="1" t="s">
        <v>346</v>
      </c>
      <c r="M5147" s="1"/>
      <c r="N5147" s="1">
        <f t="shared" si="566"/>
        <v>0</v>
      </c>
      <c r="O5147" s="1" t="s">
        <v>257</v>
      </c>
    </row>
    <row r="5148" spans="1:15" x14ac:dyDescent="0.3">
      <c r="A5148" s="1" t="s">
        <v>6140</v>
      </c>
      <c r="B5148" s="1" t="s">
        <v>6482</v>
      </c>
      <c r="C5148" s="1" t="str">
        <f t="shared" si="560"/>
        <v>Russia</v>
      </c>
      <c r="D5148" s="1" t="s">
        <v>10458</v>
      </c>
      <c r="E5148" s="7" t="str">
        <f>TEXT(DATE(MID(D5148, 13, 4), CHOOSE(MATCH( MID(D5148, 5, 3), {"Jan","Feb","Mar","Apr","May","Jun","Jul","Aug","Sep","Oct","Nov","Dec"}, 0), 1, 2, 3, 4, 5, 6, 7, 8, 9, 10, 11, 12), MID(D5148, 9, 2)), "yyyy-mm-dd")</f>
        <v>1974-02-06</v>
      </c>
      <c r="F5148" s="1" t="str">
        <f t="shared" si="561"/>
        <v>00:33:00</v>
      </c>
      <c r="G5148" s="9" t="str">
        <f t="shared" si="562"/>
        <v>February</v>
      </c>
      <c r="H5148" s="5" t="str">
        <f t="shared" si="563"/>
        <v>1974</v>
      </c>
      <c r="I5148" s="1" t="s">
        <v>10459</v>
      </c>
      <c r="J5148" s="1" t="str">
        <f t="shared" si="564"/>
        <v xml:space="preserve">Cosmos-3M </v>
      </c>
      <c r="K5148" s="1" t="str">
        <f t="shared" si="565"/>
        <v>Cosmos 631</v>
      </c>
      <c r="L5148" s="1" t="s">
        <v>346</v>
      </c>
      <c r="M5148" s="1"/>
      <c r="N5148" s="1">
        <f t="shared" si="566"/>
        <v>0</v>
      </c>
      <c r="O5148" s="1" t="s">
        <v>9</v>
      </c>
    </row>
    <row r="5149" spans="1:15" x14ac:dyDescent="0.3">
      <c r="A5149" s="1" t="s">
        <v>6140</v>
      </c>
      <c r="B5149" s="1" t="s">
        <v>5</v>
      </c>
      <c r="C5149" s="1" t="str">
        <f t="shared" si="560"/>
        <v>Russia</v>
      </c>
      <c r="D5149" s="1" t="s">
        <v>10460</v>
      </c>
      <c r="E5149" s="7" t="str">
        <f>TEXT(DATE(MID(D5149, 13, 4), CHOOSE(MATCH( MID(D5149, 5, 3), {"Jan","Feb","Mar","Apr","May","Jun","Jul","Aug","Sep","Oct","Nov","Dec"}, 0), 1, 2, 3, 4, 5, 6, 7, 8, 9, 10, 11, 12), MID(D5149, 9, 2)), "yyyy-mm-dd")</f>
        <v>1974-01-30</v>
      </c>
      <c r="F5149" s="1" t="str">
        <f t="shared" si="561"/>
        <v>11:00:00</v>
      </c>
      <c r="G5149" s="9" t="str">
        <f t="shared" si="562"/>
        <v>January</v>
      </c>
      <c r="H5149" s="5" t="str">
        <f t="shared" si="563"/>
        <v>1974</v>
      </c>
      <c r="I5149" s="1" t="s">
        <v>10461</v>
      </c>
      <c r="J5149" s="1" t="str">
        <f t="shared" si="564"/>
        <v xml:space="preserve">Voskhod </v>
      </c>
      <c r="K5149" s="1" t="str">
        <f t="shared" si="565"/>
        <v>Cosmos 630</v>
      </c>
      <c r="L5149" s="1" t="s">
        <v>346</v>
      </c>
      <c r="M5149" s="1"/>
      <c r="N5149" s="1">
        <f t="shared" si="566"/>
        <v>0</v>
      </c>
      <c r="O5149" s="1" t="s">
        <v>9</v>
      </c>
    </row>
    <row r="5150" spans="1:15" x14ac:dyDescent="0.3">
      <c r="A5150" s="1" t="s">
        <v>6140</v>
      </c>
      <c r="B5150" s="1" t="s">
        <v>5</v>
      </c>
      <c r="C5150" s="1" t="str">
        <f t="shared" si="560"/>
        <v>Russia</v>
      </c>
      <c r="D5150" s="1" t="s">
        <v>10462</v>
      </c>
      <c r="E5150" s="7" t="str">
        <f>TEXT(DATE(MID(D5150, 13, 4), CHOOSE(MATCH( MID(D5150, 5, 3), {"Jan","Feb","Mar","Apr","May","Jun","Jul","Aug","Sep","Oct","Nov","Dec"}, 0), 1, 2, 3, 4, 5, 6, 7, 8, 9, 10, 11, 12), MID(D5150, 9, 2)), "yyyy-mm-dd")</f>
        <v>1974-01-24</v>
      </c>
      <c r="F5150" s="1" t="str">
        <f t="shared" si="561"/>
        <v>15:00:00</v>
      </c>
      <c r="G5150" s="9" t="str">
        <f t="shared" si="562"/>
        <v>January</v>
      </c>
      <c r="H5150" s="5" t="str">
        <f t="shared" si="563"/>
        <v>1974</v>
      </c>
      <c r="I5150" s="1" t="s">
        <v>10463</v>
      </c>
      <c r="J5150" s="1" t="str">
        <f t="shared" si="564"/>
        <v xml:space="preserve">Voskhod </v>
      </c>
      <c r="K5150" s="1" t="str">
        <f t="shared" si="565"/>
        <v>Cosmos 629</v>
      </c>
      <c r="L5150" s="1" t="s">
        <v>346</v>
      </c>
      <c r="M5150" s="1"/>
      <c r="N5150" s="1">
        <f t="shared" si="566"/>
        <v>0</v>
      </c>
      <c r="O5150" s="1" t="s">
        <v>9</v>
      </c>
    </row>
    <row r="5151" spans="1:15" x14ac:dyDescent="0.3">
      <c r="A5151" s="1" t="s">
        <v>5722</v>
      </c>
      <c r="B5151" s="1" t="s">
        <v>3160</v>
      </c>
      <c r="C5151" s="1" t="str">
        <f t="shared" si="560"/>
        <v>USA</v>
      </c>
      <c r="D5151" s="1" t="s">
        <v>10464</v>
      </c>
      <c r="E5151" s="7" t="str">
        <f>TEXT(DATE(MID(D5151, 13, 4), CHOOSE(MATCH( MID(D5151, 5, 3), {"Jan","Feb","Mar","Apr","May","Jun","Jul","Aug","Sep","Oct","Nov","Dec"}, 0), 1, 2, 3, 4, 5, 6, 7, 8, 9, 10, 11, 12), MID(D5151, 9, 2)), "yyyy-mm-dd")</f>
        <v>1974-01-19</v>
      </c>
      <c r="F5151" s="1" t="str">
        <f t="shared" si="561"/>
        <v>01:38:00</v>
      </c>
      <c r="G5151" s="9" t="str">
        <f t="shared" si="562"/>
        <v>January</v>
      </c>
      <c r="H5151" s="5" t="str">
        <f t="shared" si="563"/>
        <v>1974</v>
      </c>
      <c r="I5151" s="1" t="s">
        <v>10465</v>
      </c>
      <c r="J5151" s="1" t="str">
        <f t="shared" si="564"/>
        <v xml:space="preserve">Delta 2313 </v>
      </c>
      <c r="K5151" s="1" t="str">
        <f t="shared" si="565"/>
        <v>Skynet-2A</v>
      </c>
      <c r="L5151" s="1" t="s">
        <v>346</v>
      </c>
      <c r="M5151" s="1"/>
      <c r="N5151" s="1">
        <f t="shared" si="566"/>
        <v>0</v>
      </c>
      <c r="O5151" s="1" t="s">
        <v>257</v>
      </c>
    </row>
    <row r="5152" spans="1:15" x14ac:dyDescent="0.3">
      <c r="A5152" s="1" t="s">
        <v>6140</v>
      </c>
      <c r="B5152" s="1" t="s">
        <v>6482</v>
      </c>
      <c r="C5152" s="1" t="str">
        <f t="shared" si="560"/>
        <v>Russia</v>
      </c>
      <c r="D5152" s="1" t="s">
        <v>10466</v>
      </c>
      <c r="E5152" s="7" t="str">
        <f>TEXT(DATE(MID(D5152, 13, 4), CHOOSE(MATCH( MID(D5152, 5, 3), {"Jan","Feb","Mar","Apr","May","Jun","Jul","Aug","Sep","Oct","Nov","Dec"}, 0), 1, 2, 3, 4, 5, 6, 7, 8, 9, 10, 11, 12), MID(D5152, 9, 2)), "yyyy-mm-dd")</f>
        <v>1974-01-17</v>
      </c>
      <c r="F5152" s="1" t="str">
        <f t="shared" si="561"/>
        <v>10:07:00</v>
      </c>
      <c r="G5152" s="9" t="str">
        <f t="shared" si="562"/>
        <v>January</v>
      </c>
      <c r="H5152" s="5" t="str">
        <f t="shared" si="563"/>
        <v>1974</v>
      </c>
      <c r="I5152" s="1" t="s">
        <v>10467</v>
      </c>
      <c r="J5152" s="1" t="str">
        <f t="shared" si="564"/>
        <v xml:space="preserve">Cosmos-3M </v>
      </c>
      <c r="K5152" s="1" t="str">
        <f t="shared" si="565"/>
        <v>Cosmos 628</v>
      </c>
      <c r="L5152" s="1" t="s">
        <v>346</v>
      </c>
      <c r="M5152" s="1"/>
      <c r="N5152" s="1">
        <f t="shared" si="566"/>
        <v>0</v>
      </c>
      <c r="O5152" s="1" t="s">
        <v>9</v>
      </c>
    </row>
    <row r="5153" spans="1:15" x14ac:dyDescent="0.3">
      <c r="A5153" s="1" t="s">
        <v>6140</v>
      </c>
      <c r="B5153" s="1" t="s">
        <v>6482</v>
      </c>
      <c r="C5153" s="1" t="str">
        <f t="shared" si="560"/>
        <v>Russia</v>
      </c>
      <c r="D5153" s="1" t="s">
        <v>10468</v>
      </c>
      <c r="E5153" s="7" t="str">
        <f>TEXT(DATE(MID(D5153, 13, 4), CHOOSE(MATCH( MID(D5153, 5, 3), {"Jan","Feb","Mar","Apr","May","Jun","Jul","Aug","Sep","Oct","Nov","Dec"}, 0), 1, 2, 3, 4, 5, 6, 7, 8, 9, 10, 11, 12), MID(D5153, 9, 2)), "yyyy-mm-dd")</f>
        <v>1973-12-29</v>
      </c>
      <c r="F5153" s="1" t="str">
        <f t="shared" si="561"/>
        <v>04:12:00</v>
      </c>
      <c r="G5153" s="9" t="str">
        <f t="shared" si="562"/>
        <v>December</v>
      </c>
      <c r="H5153" s="5" t="str">
        <f t="shared" si="563"/>
        <v>1973</v>
      </c>
      <c r="I5153" s="1" t="s">
        <v>10469</v>
      </c>
      <c r="J5153" s="1" t="str">
        <f t="shared" si="564"/>
        <v xml:space="preserve">Cosmos-3M </v>
      </c>
      <c r="K5153" s="1" t="str">
        <f t="shared" si="565"/>
        <v>Cosmos 627</v>
      </c>
      <c r="L5153" s="1" t="s">
        <v>346</v>
      </c>
      <c r="M5153" s="1"/>
      <c r="N5153" s="1">
        <f t="shared" si="566"/>
        <v>0</v>
      </c>
      <c r="O5153" s="1" t="s">
        <v>9</v>
      </c>
    </row>
    <row r="5154" spans="1:15" x14ac:dyDescent="0.3">
      <c r="A5154" s="1" t="s">
        <v>6140</v>
      </c>
      <c r="B5154" s="1" t="s">
        <v>6795</v>
      </c>
      <c r="C5154" s="1" t="str">
        <f t="shared" si="560"/>
        <v>Kazakhstan</v>
      </c>
      <c r="D5154" s="1" t="s">
        <v>10470</v>
      </c>
      <c r="E5154" s="7" t="str">
        <f>TEXT(DATE(MID(D5154, 13, 4), CHOOSE(MATCH( MID(D5154, 5, 3), {"Jan","Feb","Mar","Apr","May","Jun","Jul","Aug","Sep","Oct","Nov","Dec"}, 0), 1, 2, 3, 4, 5, 6, 7, 8, 9, 10, 11, 12), MID(D5154, 9, 2)), "yyyy-mm-dd")</f>
        <v>1973-12-27</v>
      </c>
      <c r="F5154" s="1" t="str">
        <f t="shared" si="561"/>
        <v>20:19:00</v>
      </c>
      <c r="G5154" s="9" t="str">
        <f t="shared" si="562"/>
        <v>December</v>
      </c>
      <c r="H5154" s="5" t="str">
        <f t="shared" si="563"/>
        <v>1973</v>
      </c>
      <c r="I5154" s="1" t="s">
        <v>10471</v>
      </c>
      <c r="J5154" s="1" t="str">
        <f t="shared" si="564"/>
        <v xml:space="preserve">Tsyklon-2 </v>
      </c>
      <c r="K5154" s="1" t="str">
        <f t="shared" si="565"/>
        <v>Cosmos 626</v>
      </c>
      <c r="L5154" s="1" t="s">
        <v>346</v>
      </c>
      <c r="M5154" s="1"/>
      <c r="N5154" s="1">
        <f t="shared" si="566"/>
        <v>0</v>
      </c>
      <c r="O5154" s="1" t="s">
        <v>9</v>
      </c>
    </row>
    <row r="5155" spans="1:15" x14ac:dyDescent="0.3">
      <c r="A5155" s="1" t="s">
        <v>6140</v>
      </c>
      <c r="B5155" s="1" t="s">
        <v>3373</v>
      </c>
      <c r="C5155" s="1" t="str">
        <f t="shared" si="560"/>
        <v>Russia</v>
      </c>
      <c r="D5155" s="1" t="s">
        <v>10472</v>
      </c>
      <c r="E5155" s="7" t="str">
        <f>TEXT(DATE(MID(D5155, 13, 4), CHOOSE(MATCH( MID(D5155, 5, 3), {"Jan","Feb","Mar","Apr","May","Jun","Jul","Aug","Sep","Oct","Nov","Dec"}, 0), 1, 2, 3, 4, 5, 6, 7, 8, 9, 10, 11, 12), MID(D5155, 9, 2)), "yyyy-mm-dd")</f>
        <v>1973-12-26</v>
      </c>
      <c r="F5155" s="1" t="str">
        <f t="shared" si="561"/>
        <v>16:30:00</v>
      </c>
      <c r="G5155" s="9" t="str">
        <f t="shared" si="562"/>
        <v>December</v>
      </c>
      <c r="H5155" s="5" t="str">
        <f t="shared" si="563"/>
        <v>1973</v>
      </c>
      <c r="I5155" s="1" t="s">
        <v>10473</v>
      </c>
      <c r="J5155" s="1" t="str">
        <f t="shared" si="564"/>
        <v xml:space="preserve">Cosmos-3M </v>
      </c>
      <c r="K5155" s="1" t="str">
        <f t="shared" si="565"/>
        <v>AurÃ©ole 2</v>
      </c>
      <c r="L5155" s="1" t="s">
        <v>346</v>
      </c>
      <c r="M5155" s="1"/>
      <c r="N5155" s="1">
        <f t="shared" si="566"/>
        <v>0</v>
      </c>
      <c r="O5155" s="1" t="s">
        <v>9</v>
      </c>
    </row>
    <row r="5156" spans="1:15" x14ac:dyDescent="0.3">
      <c r="A5156" s="1" t="s">
        <v>6140</v>
      </c>
      <c r="B5156" s="1" t="s">
        <v>6615</v>
      </c>
      <c r="C5156" s="1" t="str">
        <f t="shared" si="560"/>
        <v>Russia</v>
      </c>
      <c r="D5156" s="1" t="s">
        <v>10474</v>
      </c>
      <c r="E5156" s="7" t="str">
        <f>TEXT(DATE(MID(D5156, 13, 4), CHOOSE(MATCH( MID(D5156, 5, 3), {"Jan","Feb","Mar","Apr","May","Jun","Jul","Aug","Sep","Oct","Nov","Dec"}, 0), 1, 2, 3, 4, 5, 6, 7, 8, 9, 10, 11, 12), MID(D5156, 9, 2)), "yyyy-mm-dd")</f>
        <v>1973-12-25</v>
      </c>
      <c r="F5156" s="1" t="str">
        <f t="shared" si="561"/>
        <v>11:17:00</v>
      </c>
      <c r="G5156" s="9" t="str">
        <f t="shared" si="562"/>
        <v>December</v>
      </c>
      <c r="H5156" s="5" t="str">
        <f t="shared" si="563"/>
        <v>1973</v>
      </c>
      <c r="I5156" s="1" t="s">
        <v>10475</v>
      </c>
      <c r="J5156" s="1" t="str">
        <f t="shared" si="564"/>
        <v xml:space="preserve">Molniya-M /Block L </v>
      </c>
      <c r="K5156" s="1" t="str">
        <f t="shared" si="565"/>
        <v>Molniya-2 nÂ°39</v>
      </c>
      <c r="L5156" s="1" t="s">
        <v>346</v>
      </c>
      <c r="M5156" s="1"/>
      <c r="N5156" s="1">
        <f t="shared" si="566"/>
        <v>0</v>
      </c>
      <c r="O5156" s="1" t="s">
        <v>9</v>
      </c>
    </row>
    <row r="5157" spans="1:15" x14ac:dyDescent="0.3">
      <c r="A5157" s="1" t="s">
        <v>6140</v>
      </c>
      <c r="B5157" s="1" t="s">
        <v>5</v>
      </c>
      <c r="C5157" s="1" t="str">
        <f t="shared" si="560"/>
        <v>Russia</v>
      </c>
      <c r="D5157" s="1" t="s">
        <v>10476</v>
      </c>
      <c r="E5157" s="7" t="str">
        <f>TEXT(DATE(MID(D5157, 13, 4), CHOOSE(MATCH( MID(D5157, 5, 3), {"Jan","Feb","Mar","Apr","May","Jun","Jul","Aug","Sep","Oct","Nov","Dec"}, 0), 1, 2, 3, 4, 5, 6, 7, 8, 9, 10, 11, 12), MID(D5157, 9, 2)), "yyyy-mm-dd")</f>
        <v>1973-12-21</v>
      </c>
      <c r="F5157" s="1" t="str">
        <f t="shared" si="561"/>
        <v>12:30:00</v>
      </c>
      <c r="G5157" s="9" t="str">
        <f t="shared" si="562"/>
        <v>December</v>
      </c>
      <c r="H5157" s="5" t="str">
        <f t="shared" si="563"/>
        <v>1973</v>
      </c>
      <c r="I5157" s="1" t="s">
        <v>10477</v>
      </c>
      <c r="J5157" s="1" t="str">
        <f t="shared" si="564"/>
        <v xml:space="preserve">Voskhod </v>
      </c>
      <c r="K5157" s="1" t="str">
        <f t="shared" si="565"/>
        <v>Cosmos 625</v>
      </c>
      <c r="L5157" s="1" t="s">
        <v>346</v>
      </c>
      <c r="M5157" s="1"/>
      <c r="N5157" s="1">
        <f t="shared" si="566"/>
        <v>0</v>
      </c>
      <c r="O5157" s="1" t="s">
        <v>9</v>
      </c>
    </row>
    <row r="5158" spans="1:15" x14ac:dyDescent="0.3">
      <c r="A5158" s="1" t="s">
        <v>6140</v>
      </c>
      <c r="B5158" s="1" t="s">
        <v>6482</v>
      </c>
      <c r="C5158" s="1" t="str">
        <f t="shared" si="560"/>
        <v>Russia</v>
      </c>
      <c r="D5158" s="1" t="s">
        <v>10478</v>
      </c>
      <c r="E5158" s="7" t="str">
        <f>TEXT(DATE(MID(D5158, 13, 4), CHOOSE(MATCH( MID(D5158, 5, 3), {"Jan","Feb","Mar","Apr","May","Jun","Jul","Aug","Sep","Oct","Nov","Dec"}, 0), 1, 2, 3, 4, 5, 6, 7, 8, 9, 10, 11, 12), MID(D5158, 9, 2)), "yyyy-mm-dd")</f>
        <v>1973-12-19</v>
      </c>
      <c r="F5158" s="1" t="str">
        <f t="shared" si="561"/>
        <v>09:43:00</v>
      </c>
      <c r="G5158" s="9" t="str">
        <f t="shared" si="562"/>
        <v>December</v>
      </c>
      <c r="H5158" s="5" t="str">
        <f t="shared" si="563"/>
        <v>1973</v>
      </c>
      <c r="I5158" s="1" t="s">
        <v>10479</v>
      </c>
      <c r="J5158" s="1" t="str">
        <f t="shared" si="564"/>
        <v xml:space="preserve">Cosmos-3M </v>
      </c>
      <c r="K5158" s="1" t="str">
        <f t="shared" si="565"/>
        <v>Cosmos 617 to 624</v>
      </c>
      <c r="L5158" s="1" t="s">
        <v>346</v>
      </c>
      <c r="M5158" s="1"/>
      <c r="N5158" s="1">
        <f t="shared" si="566"/>
        <v>0</v>
      </c>
      <c r="O5158" s="1" t="s">
        <v>9</v>
      </c>
    </row>
    <row r="5159" spans="1:15" x14ac:dyDescent="0.3">
      <c r="A5159" s="1" t="s">
        <v>6140</v>
      </c>
      <c r="B5159" s="1" t="s">
        <v>1630</v>
      </c>
      <c r="C5159" s="1" t="str">
        <f t="shared" si="560"/>
        <v>Kazakhstan</v>
      </c>
      <c r="D5159" s="1" t="s">
        <v>10480</v>
      </c>
      <c r="E5159" s="7" t="str">
        <f>TEXT(DATE(MID(D5159, 13, 4), CHOOSE(MATCH( MID(D5159, 5, 3), {"Jan","Feb","Mar","Apr","May","Jun","Jul","Aug","Sep","Oct","Nov","Dec"}, 0), 1, 2, 3, 4, 5, 6, 7, 8, 9, 10, 11, 12), MID(D5159, 9, 2)), "yyyy-mm-dd")</f>
        <v>1973-12-18</v>
      </c>
      <c r="F5159" s="1" t="str">
        <f t="shared" si="561"/>
        <v>11:55:00</v>
      </c>
      <c r="G5159" s="9" t="str">
        <f t="shared" si="562"/>
        <v>December</v>
      </c>
      <c r="H5159" s="5" t="str">
        <f t="shared" si="563"/>
        <v>1973</v>
      </c>
      <c r="I5159" s="1" t="s">
        <v>10481</v>
      </c>
      <c r="J5159" s="1" t="str">
        <f t="shared" si="564"/>
        <v xml:space="preserve">Soyuz </v>
      </c>
      <c r="K5159" s="1" t="str">
        <f t="shared" si="565"/>
        <v>Soyuz 13</v>
      </c>
      <c r="L5159" s="1" t="s">
        <v>346</v>
      </c>
      <c r="M5159" s="1"/>
      <c r="N5159" s="1">
        <f t="shared" si="566"/>
        <v>0</v>
      </c>
      <c r="O5159" s="1" t="s">
        <v>9</v>
      </c>
    </row>
    <row r="5160" spans="1:15" x14ac:dyDescent="0.3">
      <c r="A5160" s="1" t="s">
        <v>6140</v>
      </c>
      <c r="B5160" s="1" t="s">
        <v>6615</v>
      </c>
      <c r="C5160" s="1" t="str">
        <f t="shared" si="560"/>
        <v>Russia</v>
      </c>
      <c r="D5160" s="1" t="s">
        <v>10482</v>
      </c>
      <c r="E5160" s="7" t="str">
        <f>TEXT(DATE(MID(D5160, 13, 4), CHOOSE(MATCH( MID(D5160, 5, 3), {"Jan","Feb","Mar","Apr","May","Jun","Jul","Aug","Sep","Oct","Nov","Dec"}, 0), 1, 2, 3, 4, 5, 6, 7, 8, 9, 10, 11, 12), MID(D5160, 9, 2)), "yyyy-mm-dd")</f>
        <v>1973-12-17</v>
      </c>
      <c r="F5160" s="1" t="str">
        <f t="shared" si="561"/>
        <v>12:00:00</v>
      </c>
      <c r="G5160" s="9" t="str">
        <f t="shared" si="562"/>
        <v>December</v>
      </c>
      <c r="H5160" s="5" t="str">
        <f t="shared" si="563"/>
        <v>1973</v>
      </c>
      <c r="I5160" s="1" t="s">
        <v>10483</v>
      </c>
      <c r="J5160" s="1" t="str">
        <f t="shared" si="564"/>
        <v xml:space="preserve">Soyuz M </v>
      </c>
      <c r="K5160" s="1" t="str">
        <f t="shared" si="565"/>
        <v>Cosmos 616</v>
      </c>
      <c r="L5160" s="1" t="s">
        <v>346</v>
      </c>
      <c r="M5160" s="1"/>
      <c r="N5160" s="1">
        <f t="shared" si="566"/>
        <v>0</v>
      </c>
      <c r="O5160" s="1" t="s">
        <v>9</v>
      </c>
    </row>
    <row r="5161" spans="1:15" x14ac:dyDescent="0.3">
      <c r="A5161" s="1" t="s">
        <v>5722</v>
      </c>
      <c r="B5161" s="1" t="s">
        <v>114</v>
      </c>
      <c r="C5161" s="1" t="str">
        <f t="shared" si="560"/>
        <v>USA</v>
      </c>
      <c r="D5161" s="1" t="s">
        <v>10484</v>
      </c>
      <c r="E5161" s="7" t="str">
        <f>TEXT(DATE(MID(D5161, 13, 4), CHOOSE(MATCH( MID(D5161, 5, 3), {"Jan","Feb","Mar","Apr","May","Jun","Jul","Aug","Sep","Oct","Nov","Dec"}, 0), 1, 2, 3, 4, 5, 6, 7, 8, 9, 10, 11, 12), MID(D5161, 9, 2)), "yyyy-mm-dd")</f>
        <v>1973-12-16</v>
      </c>
      <c r="F5161" s="1" t="str">
        <f t="shared" si="561"/>
        <v>06:18:00</v>
      </c>
      <c r="G5161" s="9" t="str">
        <f t="shared" si="562"/>
        <v>December</v>
      </c>
      <c r="H5161" s="5" t="str">
        <f t="shared" si="563"/>
        <v>1973</v>
      </c>
      <c r="I5161" s="1" t="s">
        <v>10485</v>
      </c>
      <c r="J5161" s="1" t="str">
        <f t="shared" si="564"/>
        <v xml:space="preserve">Delta 1900 </v>
      </c>
      <c r="K5161" s="1" t="str">
        <f t="shared" si="565"/>
        <v>Explorer 51 (AE-C)</v>
      </c>
      <c r="L5161" s="1" t="s">
        <v>346</v>
      </c>
      <c r="M5161" s="1"/>
      <c r="N5161" s="1">
        <f t="shared" si="566"/>
        <v>0</v>
      </c>
      <c r="O5161" s="1" t="s">
        <v>9</v>
      </c>
    </row>
    <row r="5162" spans="1:15" x14ac:dyDescent="0.3">
      <c r="A5162" s="1" t="s">
        <v>5603</v>
      </c>
      <c r="B5162" s="1" t="s">
        <v>11</v>
      </c>
      <c r="C5162" s="1" t="str">
        <f t="shared" si="560"/>
        <v>USA</v>
      </c>
      <c r="D5162" s="1" t="s">
        <v>10486</v>
      </c>
      <c r="E5162" s="7" t="str">
        <f>TEXT(DATE(MID(D5162, 13, 4), CHOOSE(MATCH( MID(D5162, 5, 3), {"Jan","Feb","Mar","Apr","May","Jun","Jul","Aug","Sep","Oct","Nov","Dec"}, 0), 1, 2, 3, 4, 5, 6, 7, 8, 9, 10, 11, 12), MID(D5162, 9, 2)), "yyyy-mm-dd")</f>
        <v>1973-12-13</v>
      </c>
      <c r="F5162" s="1" t="str">
        <f t="shared" si="561"/>
        <v>23:57:00</v>
      </c>
      <c r="G5162" s="9" t="str">
        <f t="shared" si="562"/>
        <v>December</v>
      </c>
      <c r="H5162" s="5" t="str">
        <f t="shared" si="563"/>
        <v>1973</v>
      </c>
      <c r="I5162" s="1" t="s">
        <v>10487</v>
      </c>
      <c r="J5162" s="1" t="str">
        <f t="shared" si="564"/>
        <v xml:space="preserve">Titan III(23)C </v>
      </c>
      <c r="K5162" s="1" t="str">
        <f t="shared" si="565"/>
        <v>DSCS-II 3&amp;4</v>
      </c>
      <c r="L5162" s="1" t="s">
        <v>346</v>
      </c>
      <c r="M5162" s="1"/>
      <c r="N5162" s="1">
        <f t="shared" si="566"/>
        <v>0</v>
      </c>
      <c r="O5162" s="1" t="s">
        <v>9</v>
      </c>
    </row>
    <row r="5163" spans="1:15" x14ac:dyDescent="0.3">
      <c r="A5163" s="1" t="s">
        <v>6140</v>
      </c>
      <c r="B5163" s="1" t="s">
        <v>1561</v>
      </c>
      <c r="C5163" s="1" t="str">
        <f t="shared" si="560"/>
        <v>Russia</v>
      </c>
      <c r="D5163" s="1" t="s">
        <v>10488</v>
      </c>
      <c r="E5163" s="7" t="str">
        <f>TEXT(DATE(MID(D5163, 13, 4), CHOOSE(MATCH( MID(D5163, 5, 3), {"Jan","Feb","Mar","Apr","May","Jun","Jul","Aug","Sep","Oct","Nov","Dec"}, 0), 1, 2, 3, 4, 5, 6, 7, 8, 9, 10, 11, 12), MID(D5163, 9, 2)), "yyyy-mm-dd")</f>
        <v>1973-12-13</v>
      </c>
      <c r="F5163" s="1" t="str">
        <f t="shared" si="561"/>
        <v>11:10:00</v>
      </c>
      <c r="G5163" s="9" t="str">
        <f t="shared" si="562"/>
        <v>December</v>
      </c>
      <c r="H5163" s="5" t="str">
        <f t="shared" si="563"/>
        <v>1973</v>
      </c>
      <c r="I5163" s="1" t="s">
        <v>10489</v>
      </c>
      <c r="J5163" s="1" t="str">
        <f t="shared" si="564"/>
        <v xml:space="preserve">Cosmos-2 (63SM) </v>
      </c>
      <c r="K5163" s="1" t="str">
        <f t="shared" si="565"/>
        <v>Cosmos 615</v>
      </c>
      <c r="L5163" s="1" t="s">
        <v>346</v>
      </c>
      <c r="M5163" s="1"/>
      <c r="N5163" s="1">
        <f t="shared" si="566"/>
        <v>0</v>
      </c>
      <c r="O5163" s="1" t="s">
        <v>9</v>
      </c>
    </row>
    <row r="5164" spans="1:15" x14ac:dyDescent="0.3">
      <c r="A5164" s="1" t="s">
        <v>6140</v>
      </c>
      <c r="B5164" s="1" t="s">
        <v>6482</v>
      </c>
      <c r="C5164" s="1" t="str">
        <f t="shared" si="560"/>
        <v>Russia</v>
      </c>
      <c r="D5164" s="1" t="s">
        <v>10490</v>
      </c>
      <c r="E5164" s="7" t="str">
        <f>TEXT(DATE(MID(D5164, 13, 4), CHOOSE(MATCH( MID(D5164, 5, 3), {"Jan","Feb","Mar","Apr","May","Jun","Jul","Aug","Sep","Oct","Nov","Dec"}, 0), 1, 2, 3, 4, 5, 6, 7, 8, 9, 10, 11, 12), MID(D5164, 9, 2)), "yyyy-mm-dd")</f>
        <v>1973-12-04</v>
      </c>
      <c r="F5164" s="1" t="str">
        <f t="shared" si="561"/>
        <v>15:00:00</v>
      </c>
      <c r="G5164" s="9" t="str">
        <f t="shared" si="562"/>
        <v>December</v>
      </c>
      <c r="H5164" s="5" t="str">
        <f t="shared" si="563"/>
        <v>1973</v>
      </c>
      <c r="I5164" s="1" t="s">
        <v>10491</v>
      </c>
      <c r="J5164" s="1" t="str">
        <f t="shared" si="564"/>
        <v xml:space="preserve">Cosmos-3M </v>
      </c>
      <c r="K5164" s="1" t="str">
        <f t="shared" si="565"/>
        <v>Cosmos 614</v>
      </c>
      <c r="L5164" s="1" t="s">
        <v>346</v>
      </c>
      <c r="M5164" s="1"/>
      <c r="N5164" s="1">
        <f t="shared" si="566"/>
        <v>0</v>
      </c>
      <c r="O5164" s="1" t="s">
        <v>9</v>
      </c>
    </row>
    <row r="5165" spans="1:15" x14ac:dyDescent="0.3">
      <c r="A5165" s="1" t="s">
        <v>6140</v>
      </c>
      <c r="B5165" s="1" t="s">
        <v>6615</v>
      </c>
      <c r="C5165" s="1" t="str">
        <f t="shared" si="560"/>
        <v>Russia</v>
      </c>
      <c r="D5165" s="1" t="s">
        <v>10492</v>
      </c>
      <c r="E5165" s="7" t="str">
        <f>TEXT(DATE(MID(D5165, 13, 4), CHOOSE(MATCH( MID(D5165, 5, 3), {"Jan","Feb","Mar","Apr","May","Jun","Jul","Aug","Sep","Oct","Nov","Dec"}, 0), 1, 2, 3, 4, 5, 6, 7, 8, 9, 10, 11, 12), MID(D5165, 9, 2)), "yyyy-mm-dd")</f>
        <v>1973-11-30</v>
      </c>
      <c r="F5165" s="1" t="str">
        <f t="shared" si="561"/>
        <v>13:08:00</v>
      </c>
      <c r="G5165" s="9" t="str">
        <f t="shared" si="562"/>
        <v>November</v>
      </c>
      <c r="H5165" s="5" t="str">
        <f t="shared" si="563"/>
        <v>1973</v>
      </c>
      <c r="I5165" s="1" t="s">
        <v>10493</v>
      </c>
      <c r="J5165" s="1" t="str">
        <f t="shared" si="564"/>
        <v xml:space="preserve">Molniya-M /Block L </v>
      </c>
      <c r="K5165" s="1" t="str">
        <f t="shared" si="565"/>
        <v>Molniya-1 nÂ°38</v>
      </c>
      <c r="L5165" s="1" t="s">
        <v>346</v>
      </c>
      <c r="M5165" s="1"/>
      <c r="N5165" s="1">
        <f t="shared" si="566"/>
        <v>0</v>
      </c>
      <c r="O5165" s="1" t="s">
        <v>9</v>
      </c>
    </row>
    <row r="5166" spans="1:15" x14ac:dyDescent="0.3">
      <c r="A5166" s="1" t="s">
        <v>6140</v>
      </c>
      <c r="B5166" s="1" t="s">
        <v>1630</v>
      </c>
      <c r="C5166" s="1" t="str">
        <f t="shared" si="560"/>
        <v>Kazakhstan</v>
      </c>
      <c r="D5166" s="1" t="s">
        <v>10494</v>
      </c>
      <c r="E5166" s="7" t="str">
        <f>TEXT(DATE(MID(D5166, 13, 4), CHOOSE(MATCH( MID(D5166, 5, 3), {"Jan","Feb","Mar","Apr","May","Jun","Jul","Aug","Sep","Oct","Nov","Dec"}, 0), 1, 2, 3, 4, 5, 6, 7, 8, 9, 10, 11, 12), MID(D5166, 9, 2)), "yyyy-mm-dd")</f>
        <v>1973-11-30</v>
      </c>
      <c r="F5166" s="1" t="str">
        <f t="shared" si="561"/>
        <v>05:20:00</v>
      </c>
      <c r="G5166" s="9" t="str">
        <f t="shared" si="562"/>
        <v>November</v>
      </c>
      <c r="H5166" s="5" t="str">
        <f t="shared" si="563"/>
        <v>1973</v>
      </c>
      <c r="I5166" s="1" t="s">
        <v>10495</v>
      </c>
      <c r="J5166" s="1" t="str">
        <f t="shared" si="564"/>
        <v xml:space="preserve">Soyuz </v>
      </c>
      <c r="K5166" s="1" t="str">
        <f t="shared" si="565"/>
        <v>Cosmos 613</v>
      </c>
      <c r="L5166" s="1" t="s">
        <v>346</v>
      </c>
      <c r="M5166" s="1"/>
      <c r="N5166" s="1">
        <f t="shared" si="566"/>
        <v>0</v>
      </c>
      <c r="O5166" s="1" t="s">
        <v>9</v>
      </c>
    </row>
    <row r="5167" spans="1:15" x14ac:dyDescent="0.3">
      <c r="A5167" s="1" t="s">
        <v>6140</v>
      </c>
      <c r="B5167" s="1" t="s">
        <v>5</v>
      </c>
      <c r="C5167" s="1" t="str">
        <f t="shared" si="560"/>
        <v>Russia</v>
      </c>
      <c r="D5167" s="1" t="s">
        <v>10496</v>
      </c>
      <c r="E5167" s="7" t="str">
        <f>TEXT(DATE(MID(D5167, 13, 4), CHOOSE(MATCH( MID(D5167, 5, 3), {"Jan","Feb","Mar","Apr","May","Jun","Jul","Aug","Sep","Oct","Nov","Dec"}, 0), 1, 2, 3, 4, 5, 6, 7, 8, 9, 10, 11, 12), MID(D5167, 9, 2)), "yyyy-mm-dd")</f>
        <v>1973-11-28</v>
      </c>
      <c r="F5167" s="1" t="str">
        <f t="shared" si="561"/>
        <v>11:43:00</v>
      </c>
      <c r="G5167" s="9" t="str">
        <f t="shared" si="562"/>
        <v>November</v>
      </c>
      <c r="H5167" s="5" t="str">
        <f t="shared" si="563"/>
        <v>1973</v>
      </c>
      <c r="I5167" s="1" t="s">
        <v>10497</v>
      </c>
      <c r="J5167" s="1" t="str">
        <f t="shared" si="564"/>
        <v xml:space="preserve">Voskhod </v>
      </c>
      <c r="K5167" s="1" t="str">
        <f t="shared" si="565"/>
        <v>Cosmos 612</v>
      </c>
      <c r="L5167" s="1" t="s">
        <v>346</v>
      </c>
      <c r="M5167" s="1"/>
      <c r="N5167" s="1">
        <f t="shared" si="566"/>
        <v>0</v>
      </c>
      <c r="O5167" s="1" t="s">
        <v>9</v>
      </c>
    </row>
    <row r="5168" spans="1:15" x14ac:dyDescent="0.3">
      <c r="A5168" s="1" t="s">
        <v>6140</v>
      </c>
      <c r="B5168" s="1" t="s">
        <v>1561</v>
      </c>
      <c r="C5168" s="1" t="str">
        <f t="shared" si="560"/>
        <v>Russia</v>
      </c>
      <c r="D5168" s="1" t="s">
        <v>10498</v>
      </c>
      <c r="E5168" s="7" t="str">
        <f>TEXT(DATE(MID(D5168, 13, 4), CHOOSE(MATCH( MID(D5168, 5, 3), {"Jan","Feb","Mar","Apr","May","Jun","Jul","Aug","Sep","Oct","Nov","Dec"}, 0), 1, 2, 3, 4, 5, 6, 7, 8, 9, 10, 11, 12), MID(D5168, 9, 2)), "yyyy-mm-dd")</f>
        <v>1973-11-28</v>
      </c>
      <c r="F5168" s="1" t="str">
        <f t="shared" si="561"/>
        <v>09:29:00</v>
      </c>
      <c r="G5168" s="9" t="str">
        <f t="shared" si="562"/>
        <v>November</v>
      </c>
      <c r="H5168" s="5" t="str">
        <f t="shared" si="563"/>
        <v>1973</v>
      </c>
      <c r="I5168" s="1" t="s">
        <v>10499</v>
      </c>
      <c r="J5168" s="1" t="str">
        <f t="shared" si="564"/>
        <v xml:space="preserve">Cosmos-2 (63SM) </v>
      </c>
      <c r="K5168" s="1" t="str">
        <f t="shared" si="565"/>
        <v>Cosmos 611</v>
      </c>
      <c r="L5168" s="1" t="s">
        <v>346</v>
      </c>
      <c r="M5168" s="1"/>
      <c r="N5168" s="1">
        <f t="shared" si="566"/>
        <v>0</v>
      </c>
      <c r="O5168" s="1" t="s">
        <v>9</v>
      </c>
    </row>
    <row r="5169" spans="1:15" x14ac:dyDescent="0.3">
      <c r="A5169" s="1" t="s">
        <v>6140</v>
      </c>
      <c r="B5169" s="1" t="s">
        <v>6482</v>
      </c>
      <c r="C5169" s="1" t="str">
        <f t="shared" si="560"/>
        <v>Russia</v>
      </c>
      <c r="D5169" s="1" t="s">
        <v>10500</v>
      </c>
      <c r="E5169" s="7" t="str">
        <f>TEXT(DATE(MID(D5169, 13, 4), CHOOSE(MATCH( MID(D5169, 5, 3), {"Jan","Feb","Mar","Apr","May","Jun","Jul","Aug","Sep","Oct","Nov","Dec"}, 0), 1, 2, 3, 4, 5, 6, 7, 8, 9, 10, 11, 12), MID(D5169, 9, 2)), "yyyy-mm-dd")</f>
        <v>1973-11-27</v>
      </c>
      <c r="F5169" s="1" t="str">
        <f t="shared" si="561"/>
        <v>00:08:00</v>
      </c>
      <c r="G5169" s="9" t="str">
        <f t="shared" si="562"/>
        <v>November</v>
      </c>
      <c r="H5169" s="5" t="str">
        <f t="shared" si="563"/>
        <v>1973</v>
      </c>
      <c r="I5169" s="1" t="s">
        <v>10501</v>
      </c>
      <c r="J5169" s="1" t="str">
        <f t="shared" si="564"/>
        <v xml:space="preserve">Cosmos-3M </v>
      </c>
      <c r="K5169" s="1" t="str">
        <f t="shared" si="565"/>
        <v>Cosmos 610</v>
      </c>
      <c r="L5169" s="1" t="s">
        <v>346</v>
      </c>
      <c r="M5169" s="1"/>
      <c r="N5169" s="1">
        <f t="shared" si="566"/>
        <v>0</v>
      </c>
      <c r="O5169" s="1" t="s">
        <v>9</v>
      </c>
    </row>
    <row r="5170" spans="1:15" x14ac:dyDescent="0.3">
      <c r="A5170" s="1" t="s">
        <v>6140</v>
      </c>
      <c r="B5170" s="1" t="s">
        <v>1630</v>
      </c>
      <c r="C5170" s="1" t="str">
        <f t="shared" si="560"/>
        <v>Kazakhstan</v>
      </c>
      <c r="D5170" s="1" t="s">
        <v>10502</v>
      </c>
      <c r="E5170" s="7" t="str">
        <f>TEXT(DATE(MID(D5170, 13, 4), CHOOSE(MATCH( MID(D5170, 5, 3), {"Jan","Feb","Mar","Apr","May","Jun","Jul","Aug","Sep","Oct","Nov","Dec"}, 0), 1, 2, 3, 4, 5, 6, 7, 8, 9, 10, 11, 12), MID(D5170, 9, 2)), "yyyy-mm-dd")</f>
        <v>1973-11-21</v>
      </c>
      <c r="F5170" s="1" t="str">
        <f t="shared" si="561"/>
        <v>10:00:00</v>
      </c>
      <c r="G5170" s="9" t="str">
        <f t="shared" si="562"/>
        <v>November</v>
      </c>
      <c r="H5170" s="5" t="str">
        <f t="shared" si="563"/>
        <v>1973</v>
      </c>
      <c r="I5170" s="1" t="s">
        <v>10503</v>
      </c>
      <c r="J5170" s="1" t="str">
        <f t="shared" si="564"/>
        <v xml:space="preserve">Voskhod </v>
      </c>
      <c r="K5170" s="1" t="str">
        <f t="shared" si="565"/>
        <v>Cosmos 609</v>
      </c>
      <c r="L5170" s="1" t="s">
        <v>346</v>
      </c>
      <c r="M5170" s="1"/>
      <c r="N5170" s="1">
        <f t="shared" si="566"/>
        <v>0</v>
      </c>
      <c r="O5170" s="1" t="s">
        <v>9</v>
      </c>
    </row>
    <row r="5171" spans="1:15" x14ac:dyDescent="0.3">
      <c r="A5171" s="1" t="s">
        <v>6140</v>
      </c>
      <c r="B5171" s="1" t="s">
        <v>1561</v>
      </c>
      <c r="C5171" s="1" t="str">
        <f t="shared" si="560"/>
        <v>Russia</v>
      </c>
      <c r="D5171" s="1" t="s">
        <v>10504</v>
      </c>
      <c r="E5171" s="7" t="str">
        <f>TEXT(DATE(MID(D5171, 13, 4), CHOOSE(MATCH( MID(D5171, 5, 3), {"Jan","Feb","Mar","Apr","May","Jun","Jul","Aug","Sep","Oct","Nov","Dec"}, 0), 1, 2, 3, 4, 5, 6, 7, 8, 9, 10, 11, 12), MID(D5171, 9, 2)), "yyyy-mm-dd")</f>
        <v>1973-11-20</v>
      </c>
      <c r="F5171" s="1" t="str">
        <f t="shared" si="561"/>
        <v>12:29:00</v>
      </c>
      <c r="G5171" s="9" t="str">
        <f t="shared" si="562"/>
        <v>November</v>
      </c>
      <c r="H5171" s="5" t="str">
        <f t="shared" si="563"/>
        <v>1973</v>
      </c>
      <c r="I5171" s="1" t="s">
        <v>10505</v>
      </c>
      <c r="J5171" s="1" t="str">
        <f t="shared" si="564"/>
        <v xml:space="preserve">Cosmos-2 (63SM) </v>
      </c>
      <c r="K5171" s="1" t="str">
        <f t="shared" si="565"/>
        <v>Cosmos 608</v>
      </c>
      <c r="L5171" s="1" t="s">
        <v>346</v>
      </c>
      <c r="M5171" s="1"/>
      <c r="N5171" s="1">
        <f t="shared" si="566"/>
        <v>0</v>
      </c>
      <c r="O5171" s="1" t="s">
        <v>9</v>
      </c>
    </row>
    <row r="5172" spans="1:15" x14ac:dyDescent="0.3">
      <c r="A5172" s="1" t="s">
        <v>657</v>
      </c>
      <c r="B5172" s="1" t="s">
        <v>658</v>
      </c>
      <c r="C5172" s="1" t="str">
        <f t="shared" si="560"/>
        <v>USA</v>
      </c>
      <c r="D5172" s="1" t="s">
        <v>10506</v>
      </c>
      <c r="E5172" s="7" t="str">
        <f>TEXT(DATE(MID(D5172, 13, 4), CHOOSE(MATCH( MID(D5172, 5, 3), {"Jan","Feb","Mar","Apr","May","Jun","Jul","Aug","Sep","Oct","Nov","Dec"}, 0), 1, 2, 3, 4, 5, 6, 7, 8, 9, 10, 11, 12), MID(D5172, 9, 2)), "yyyy-mm-dd")</f>
        <v>1973-11-16</v>
      </c>
      <c r="F5172" s="1" t="str">
        <f t="shared" si="561"/>
        <v>14:01:00</v>
      </c>
      <c r="G5172" s="9" t="str">
        <f t="shared" si="562"/>
        <v>November</v>
      </c>
      <c r="H5172" s="5" t="str">
        <f t="shared" si="563"/>
        <v>1973</v>
      </c>
      <c r="I5172" s="1" t="s">
        <v>10507</v>
      </c>
      <c r="J5172" s="1" t="str">
        <f t="shared" si="564"/>
        <v xml:space="preserve">Saturn IB </v>
      </c>
      <c r="K5172" s="1" t="str">
        <f t="shared" si="565"/>
        <v>Skylab 4</v>
      </c>
      <c r="L5172" s="1" t="s">
        <v>346</v>
      </c>
      <c r="M5172" s="1"/>
      <c r="N5172" s="1">
        <f t="shared" si="566"/>
        <v>0</v>
      </c>
      <c r="O5172" s="1" t="s">
        <v>9</v>
      </c>
    </row>
    <row r="5173" spans="1:15" x14ac:dyDescent="0.3">
      <c r="A5173" s="1" t="s">
        <v>6140</v>
      </c>
      <c r="B5173" s="1" t="s">
        <v>1630</v>
      </c>
      <c r="C5173" s="1" t="str">
        <f t="shared" si="560"/>
        <v>Kazakhstan</v>
      </c>
      <c r="D5173" s="1" t="s">
        <v>10508</v>
      </c>
      <c r="E5173" s="7" t="str">
        <f>TEXT(DATE(MID(D5173, 13, 4), CHOOSE(MATCH( MID(D5173, 5, 3), {"Jan","Feb","Mar","Apr","May","Jun","Jul","Aug","Sep","Oct","Nov","Dec"}, 0), 1, 2, 3, 4, 5, 6, 7, 8, 9, 10, 11, 12), MID(D5173, 9, 2)), "yyyy-mm-dd")</f>
        <v>1973-11-14</v>
      </c>
      <c r="F5173" s="1" t="str">
        <f t="shared" si="561"/>
        <v>20:40:00</v>
      </c>
      <c r="G5173" s="9" t="str">
        <f t="shared" si="562"/>
        <v>November</v>
      </c>
      <c r="H5173" s="5" t="str">
        <f t="shared" si="563"/>
        <v>1973</v>
      </c>
      <c r="I5173" s="1" t="s">
        <v>10509</v>
      </c>
      <c r="J5173" s="1" t="str">
        <f t="shared" si="564"/>
        <v xml:space="preserve">Molniya-M /Block L </v>
      </c>
      <c r="K5173" s="1" t="str">
        <f t="shared" si="565"/>
        <v>Molniya-1 nÂ°37</v>
      </c>
      <c r="L5173" s="1" t="s">
        <v>346</v>
      </c>
      <c r="M5173" s="1"/>
      <c r="N5173" s="1">
        <f t="shared" si="566"/>
        <v>0</v>
      </c>
      <c r="O5173" s="1" t="s">
        <v>9</v>
      </c>
    </row>
    <row r="5174" spans="1:15" x14ac:dyDescent="0.3">
      <c r="A5174" s="1" t="s">
        <v>5603</v>
      </c>
      <c r="B5174" s="1" t="s">
        <v>27</v>
      </c>
      <c r="C5174" s="1" t="str">
        <f t="shared" si="560"/>
        <v>USA</v>
      </c>
      <c r="D5174" s="1" t="s">
        <v>10510</v>
      </c>
      <c r="E5174" s="7" t="str">
        <f>TEXT(DATE(MID(D5174, 13, 4), CHOOSE(MATCH( MID(D5174, 5, 3), {"Jan","Feb","Mar","Apr","May","Jun","Jul","Aug","Sep","Oct","Nov","Dec"}, 0), 1, 2, 3, 4, 5, 6, 7, 8, 9, 10, 11, 12), MID(D5174, 9, 2)), "yyyy-mm-dd")</f>
        <v>1973-11-10</v>
      </c>
      <c r="F5174" s="1" t="str">
        <f t="shared" si="561"/>
        <v>20:09:00</v>
      </c>
      <c r="G5174" s="9" t="str">
        <f t="shared" si="562"/>
        <v>November</v>
      </c>
      <c r="H5174" s="5" t="str">
        <f t="shared" si="563"/>
        <v>1973</v>
      </c>
      <c r="I5174" s="1" t="s">
        <v>10511</v>
      </c>
      <c r="J5174" s="1" t="str">
        <f t="shared" si="564"/>
        <v xml:space="preserve">Titan IIID </v>
      </c>
      <c r="K5174" s="1" t="str">
        <f t="shared" si="565"/>
        <v>KH9-7, SSF-B-24 &amp; SSF-C-4</v>
      </c>
      <c r="L5174" s="1" t="s">
        <v>346</v>
      </c>
      <c r="M5174" s="1"/>
      <c r="N5174" s="1">
        <f t="shared" si="566"/>
        <v>0</v>
      </c>
      <c r="O5174" s="1" t="s">
        <v>9</v>
      </c>
    </row>
    <row r="5175" spans="1:15" x14ac:dyDescent="0.3">
      <c r="A5175" s="1" t="s">
        <v>6140</v>
      </c>
      <c r="B5175" s="1" t="s">
        <v>5</v>
      </c>
      <c r="C5175" s="1" t="str">
        <f t="shared" si="560"/>
        <v>Russia</v>
      </c>
      <c r="D5175" s="1" t="s">
        <v>10512</v>
      </c>
      <c r="E5175" s="7" t="str">
        <f>TEXT(DATE(MID(D5175, 13, 4), CHOOSE(MATCH( MID(D5175, 5, 3), {"Jan","Feb","Mar","Apr","May","Jun","Jul","Aug","Sep","Oct","Nov","Dec"}, 0), 1, 2, 3, 4, 5, 6, 7, 8, 9, 10, 11, 12), MID(D5175, 9, 2)), "yyyy-mm-dd")</f>
        <v>1973-11-10</v>
      </c>
      <c r="F5175" s="1" t="str">
        <f t="shared" si="561"/>
        <v>12:38:00</v>
      </c>
      <c r="G5175" s="9" t="str">
        <f t="shared" si="562"/>
        <v>November</v>
      </c>
      <c r="H5175" s="5" t="str">
        <f t="shared" si="563"/>
        <v>1973</v>
      </c>
      <c r="I5175" s="1" t="s">
        <v>10513</v>
      </c>
      <c r="J5175" s="1" t="str">
        <f t="shared" si="564"/>
        <v xml:space="preserve">Voskhod </v>
      </c>
      <c r="K5175" s="1" t="str">
        <f t="shared" si="565"/>
        <v>Cosmos 607</v>
      </c>
      <c r="L5175" s="1" t="s">
        <v>346</v>
      </c>
      <c r="M5175" s="1"/>
      <c r="N5175" s="1">
        <f t="shared" si="566"/>
        <v>0</v>
      </c>
      <c r="O5175" s="1" t="s">
        <v>9</v>
      </c>
    </row>
    <row r="5176" spans="1:15" x14ac:dyDescent="0.3">
      <c r="A5176" s="1" t="s">
        <v>5722</v>
      </c>
      <c r="B5176" s="1" t="s">
        <v>114</v>
      </c>
      <c r="C5176" s="1" t="str">
        <f t="shared" si="560"/>
        <v>USA</v>
      </c>
      <c r="D5176" s="1" t="s">
        <v>10514</v>
      </c>
      <c r="E5176" s="7" t="str">
        <f>TEXT(DATE(MID(D5176, 13, 4), CHOOSE(MATCH( MID(D5176, 5, 3), {"Jan","Feb","Mar","Apr","May","Jun","Jul","Aug","Sep","Oct","Nov","Dec"}, 0), 1, 2, 3, 4, 5, 6, 7, 8, 9, 10, 11, 12), MID(D5176, 9, 2)), "yyyy-mm-dd")</f>
        <v>1973-11-06</v>
      </c>
      <c r="F5176" s="1" t="str">
        <f t="shared" si="561"/>
        <v>17:02:00</v>
      </c>
      <c r="G5176" s="9" t="str">
        <f t="shared" si="562"/>
        <v>November</v>
      </c>
      <c r="H5176" s="5" t="str">
        <f t="shared" si="563"/>
        <v>1973</v>
      </c>
      <c r="I5176" s="1" t="s">
        <v>10515</v>
      </c>
      <c r="J5176" s="1" t="str">
        <f t="shared" si="564"/>
        <v xml:space="preserve">Delta 300 </v>
      </c>
      <c r="K5176" s="1" t="str">
        <f t="shared" si="565"/>
        <v>NOAA-3</v>
      </c>
      <c r="L5176" s="1" t="s">
        <v>346</v>
      </c>
      <c r="M5176" s="1"/>
      <c r="N5176" s="1">
        <f t="shared" si="566"/>
        <v>0</v>
      </c>
      <c r="O5176" s="1" t="s">
        <v>9</v>
      </c>
    </row>
    <row r="5177" spans="1:15" x14ac:dyDescent="0.3">
      <c r="A5177" s="1" t="s">
        <v>5556</v>
      </c>
      <c r="B5177" s="1" t="s">
        <v>4092</v>
      </c>
      <c r="C5177" s="1" t="str">
        <f t="shared" si="560"/>
        <v>USA</v>
      </c>
      <c r="D5177" s="1" t="s">
        <v>10516</v>
      </c>
      <c r="E5177" s="7" t="str">
        <f>TEXT(DATE(MID(D5177, 13, 4), CHOOSE(MATCH( MID(D5177, 5, 3), {"Jan","Feb","Mar","Apr","May","Jun","Jul","Aug","Sep","Oct","Nov","Dec"}, 0), 1, 2, 3, 4, 5, 6, 7, 8, 9, 10, 11, 12), MID(D5177, 9, 2)), "yyyy-mm-dd")</f>
        <v>1973-11-03</v>
      </c>
      <c r="F5177" s="1" t="str">
        <f t="shared" si="561"/>
        <v>05:45:00</v>
      </c>
      <c r="G5177" s="9" t="str">
        <f t="shared" si="562"/>
        <v>November</v>
      </c>
      <c r="H5177" s="5" t="str">
        <f t="shared" si="563"/>
        <v>1973</v>
      </c>
      <c r="I5177" s="1" t="s">
        <v>10517</v>
      </c>
      <c r="J5177" s="1" t="str">
        <f t="shared" si="564"/>
        <v xml:space="preserve">Atlas-SLV3D Centaur-D1A </v>
      </c>
      <c r="K5177" s="1" t="str">
        <f t="shared" si="565"/>
        <v>Mariner 10</v>
      </c>
      <c r="L5177" s="1" t="s">
        <v>346</v>
      </c>
      <c r="M5177" s="1"/>
      <c r="N5177" s="1">
        <f t="shared" si="566"/>
        <v>0</v>
      </c>
      <c r="O5177" s="1" t="s">
        <v>9</v>
      </c>
    </row>
    <row r="5178" spans="1:15" x14ac:dyDescent="0.3">
      <c r="A5178" s="1" t="s">
        <v>6140</v>
      </c>
      <c r="B5178" s="1" t="s">
        <v>6615</v>
      </c>
      <c r="C5178" s="1" t="str">
        <f t="shared" si="560"/>
        <v>Russia</v>
      </c>
      <c r="D5178" s="1" t="s">
        <v>10518</v>
      </c>
      <c r="E5178" s="7" t="str">
        <f>TEXT(DATE(MID(D5178, 13, 4), CHOOSE(MATCH( MID(D5178, 5, 3), {"Jan","Feb","Mar","Apr","May","Jun","Jul","Aug","Sep","Oct","Nov","Dec"}, 0), 1, 2, 3, 4, 5, 6, 7, 8, 9, 10, 11, 12), MID(D5178, 9, 2)), "yyyy-mm-dd")</f>
        <v>1973-11-02</v>
      </c>
      <c r="F5178" s="1" t="str">
        <f t="shared" si="561"/>
        <v>13:01:00</v>
      </c>
      <c r="G5178" s="9" t="str">
        <f t="shared" si="562"/>
        <v>November</v>
      </c>
      <c r="H5178" s="5" t="str">
        <f t="shared" si="563"/>
        <v>1973</v>
      </c>
      <c r="I5178" s="1" t="s">
        <v>10519</v>
      </c>
      <c r="J5178" s="1" t="str">
        <f t="shared" si="564"/>
        <v xml:space="preserve">Molniya-M /Block 2BL </v>
      </c>
      <c r="K5178" s="1" t="str">
        <f t="shared" si="565"/>
        <v>Cosmos 606</v>
      </c>
      <c r="L5178" s="1" t="s">
        <v>346</v>
      </c>
      <c r="M5178" s="1"/>
      <c r="N5178" s="1">
        <f t="shared" si="566"/>
        <v>0</v>
      </c>
      <c r="O5178" s="1" t="s">
        <v>9</v>
      </c>
    </row>
    <row r="5179" spans="1:15" x14ac:dyDescent="0.3">
      <c r="A5179" s="1" t="s">
        <v>6140</v>
      </c>
      <c r="B5179" s="1" t="s">
        <v>212</v>
      </c>
      <c r="C5179" s="1" t="str">
        <f t="shared" si="560"/>
        <v>Russia</v>
      </c>
      <c r="D5179" s="1" t="s">
        <v>10520</v>
      </c>
      <c r="E5179" s="7" t="str">
        <f>TEXT(DATE(MID(D5179, 13, 4), CHOOSE(MATCH( MID(D5179, 5, 3), {"Jan","Feb","Mar","Apr","May","Jun","Jul","Aug","Sep","Oct","Nov","Dec"}, 0), 1, 2, 3, 4, 5, 6, 7, 8, 9, 10, 11, 12), MID(D5179, 9, 2)), "yyyy-mm-dd")</f>
        <v>1973-10-31</v>
      </c>
      <c r="F5179" s="1" t="str">
        <f t="shared" si="561"/>
        <v>18:24:00</v>
      </c>
      <c r="G5179" s="9" t="str">
        <f t="shared" si="562"/>
        <v>October</v>
      </c>
      <c r="H5179" s="5" t="str">
        <f t="shared" si="563"/>
        <v>1973</v>
      </c>
      <c r="I5179" s="1" t="s">
        <v>10521</v>
      </c>
      <c r="J5179" s="1" t="str">
        <f t="shared" si="564"/>
        <v xml:space="preserve">Soyuz U </v>
      </c>
      <c r="K5179" s="1" t="str">
        <f t="shared" si="565"/>
        <v>Cosmos 605</v>
      </c>
      <c r="L5179" s="1" t="s">
        <v>346</v>
      </c>
      <c r="M5179" s="1">
        <v>20</v>
      </c>
      <c r="N5179" s="1">
        <f t="shared" si="566"/>
        <v>1660</v>
      </c>
      <c r="O5179" s="1" t="s">
        <v>9</v>
      </c>
    </row>
    <row r="5180" spans="1:15" x14ac:dyDescent="0.3">
      <c r="A5180" s="1" t="s">
        <v>6140</v>
      </c>
      <c r="B5180" s="1" t="s">
        <v>6482</v>
      </c>
      <c r="C5180" s="1" t="str">
        <f t="shared" si="560"/>
        <v>Russia</v>
      </c>
      <c r="D5180" s="1" t="s">
        <v>10522</v>
      </c>
      <c r="E5180" s="7" t="str">
        <f>TEXT(DATE(MID(D5180, 13, 4), CHOOSE(MATCH( MID(D5180, 5, 3), {"Jan","Feb","Mar","Apr","May","Jun","Jul","Aug","Sep","Oct","Nov","Dec"}, 0), 1, 2, 3, 4, 5, 6, 7, 8, 9, 10, 11, 12), MID(D5180, 9, 2)), "yyyy-mm-dd")</f>
        <v>1973-10-30</v>
      </c>
      <c r="F5180" s="1" t="str">
        <f t="shared" si="561"/>
        <v>19:00:00</v>
      </c>
      <c r="G5180" s="9" t="str">
        <f t="shared" si="562"/>
        <v>October</v>
      </c>
      <c r="H5180" s="5" t="str">
        <f t="shared" si="563"/>
        <v>1973</v>
      </c>
      <c r="I5180" s="1" t="s">
        <v>10523</v>
      </c>
      <c r="J5180" s="1" t="str">
        <f t="shared" si="564"/>
        <v xml:space="preserve">Cosmos-3M </v>
      </c>
      <c r="K5180" s="1" t="str">
        <f t="shared" si="565"/>
        <v>Intercosmos 10</v>
      </c>
      <c r="L5180" s="1" t="s">
        <v>346</v>
      </c>
      <c r="M5180" s="1"/>
      <c r="N5180" s="1">
        <f t="shared" si="566"/>
        <v>0</v>
      </c>
      <c r="O5180" s="1" t="s">
        <v>9</v>
      </c>
    </row>
    <row r="5181" spans="1:15" x14ac:dyDescent="0.3">
      <c r="A5181" s="1" t="s">
        <v>5722</v>
      </c>
      <c r="B5181" s="1" t="s">
        <v>5723</v>
      </c>
      <c r="C5181" s="1" t="str">
        <f t="shared" si="560"/>
        <v>USA</v>
      </c>
      <c r="D5181" s="1" t="s">
        <v>10524</v>
      </c>
      <c r="E5181" s="7" t="str">
        <f>TEXT(DATE(MID(D5181, 13, 4), CHOOSE(MATCH( MID(D5181, 5, 3), {"Jan","Feb","Mar","Apr","May","Jun","Jul","Aug","Sep","Oct","Nov","Dec"}, 0), 1, 2, 3, 4, 5, 6, 7, 8, 9, 10, 11, 12), MID(D5181, 9, 2)), "yyyy-mm-dd")</f>
        <v>1973-10-30</v>
      </c>
      <c r="F5181" s="1" t="str">
        <f t="shared" si="561"/>
        <v>00:37:00</v>
      </c>
      <c r="G5181" s="9" t="str">
        <f t="shared" si="562"/>
        <v>October</v>
      </c>
      <c r="H5181" s="5" t="str">
        <f t="shared" si="563"/>
        <v>1973</v>
      </c>
      <c r="I5181" s="1" t="s">
        <v>10525</v>
      </c>
      <c r="J5181" s="1" t="str">
        <f t="shared" si="564"/>
        <v xml:space="preserve">Scout A1 </v>
      </c>
      <c r="K5181" s="1" t="str">
        <f t="shared" si="565"/>
        <v>Transit-O 20</v>
      </c>
      <c r="L5181" s="1" t="s">
        <v>346</v>
      </c>
      <c r="M5181" s="1"/>
      <c r="N5181" s="1">
        <f t="shared" si="566"/>
        <v>0</v>
      </c>
      <c r="O5181" s="1" t="s">
        <v>9</v>
      </c>
    </row>
    <row r="5182" spans="1:15" x14ac:dyDescent="0.3">
      <c r="A5182" s="1" t="s">
        <v>6140</v>
      </c>
      <c r="B5182" s="1" t="s">
        <v>5</v>
      </c>
      <c r="C5182" s="1" t="str">
        <f t="shared" si="560"/>
        <v>Russia</v>
      </c>
      <c r="D5182" s="1" t="s">
        <v>10526</v>
      </c>
      <c r="E5182" s="7" t="str">
        <f>TEXT(DATE(MID(D5182, 13, 4), CHOOSE(MATCH( MID(D5182, 5, 3), {"Jan","Feb","Mar","Apr","May","Jun","Jul","Aug","Sep","Oct","Nov","Dec"}, 0), 1, 2, 3, 4, 5, 6, 7, 8, 9, 10, 11, 12), MID(D5182, 9, 2)), "yyyy-mm-dd")</f>
        <v>1973-10-29</v>
      </c>
      <c r="F5182" s="1" t="str">
        <f t="shared" si="561"/>
        <v>14:00:00</v>
      </c>
      <c r="G5182" s="9" t="str">
        <f t="shared" si="562"/>
        <v>October</v>
      </c>
      <c r="H5182" s="5" t="str">
        <f t="shared" si="563"/>
        <v>1973</v>
      </c>
      <c r="I5182" s="1" t="s">
        <v>10527</v>
      </c>
      <c r="J5182" s="1" t="str">
        <f t="shared" si="564"/>
        <v xml:space="preserve">Vostok-2M </v>
      </c>
      <c r="K5182" s="1" t="str">
        <f t="shared" si="565"/>
        <v>Cosmos 604</v>
      </c>
      <c r="L5182" s="1" t="s">
        <v>346</v>
      </c>
      <c r="M5182" s="1"/>
      <c r="N5182" s="1">
        <f t="shared" si="566"/>
        <v>0</v>
      </c>
      <c r="O5182" s="1" t="s">
        <v>9</v>
      </c>
    </row>
    <row r="5183" spans="1:15" x14ac:dyDescent="0.3">
      <c r="A5183" s="1" t="s">
        <v>6140</v>
      </c>
      <c r="B5183" s="1" t="s">
        <v>6615</v>
      </c>
      <c r="C5183" s="1" t="str">
        <f t="shared" si="560"/>
        <v>Russia</v>
      </c>
      <c r="D5183" s="1" t="s">
        <v>10528</v>
      </c>
      <c r="E5183" s="7" t="str">
        <f>TEXT(DATE(MID(D5183, 13, 4), CHOOSE(MATCH( MID(D5183, 5, 3), {"Jan","Feb","Mar","Apr","May","Jun","Jul","Aug","Sep","Oct","Nov","Dec"}, 0), 1, 2, 3, 4, 5, 6, 7, 8, 9, 10, 11, 12), MID(D5183, 9, 2)), "yyyy-mm-dd")</f>
        <v>1973-10-27</v>
      </c>
      <c r="F5183" s="1" t="str">
        <f t="shared" si="561"/>
        <v>11:09:00</v>
      </c>
      <c r="G5183" s="9" t="str">
        <f t="shared" si="562"/>
        <v>October</v>
      </c>
      <c r="H5183" s="5" t="str">
        <f t="shared" si="563"/>
        <v>1973</v>
      </c>
      <c r="I5183" s="1" t="s">
        <v>10529</v>
      </c>
      <c r="J5183" s="1" t="str">
        <f t="shared" si="564"/>
        <v xml:space="preserve">Voskhod </v>
      </c>
      <c r="K5183" s="1" t="str">
        <f t="shared" si="565"/>
        <v>Cosmos 603</v>
      </c>
      <c r="L5183" s="1" t="s">
        <v>346</v>
      </c>
      <c r="M5183" s="1"/>
      <c r="N5183" s="1">
        <f t="shared" si="566"/>
        <v>0</v>
      </c>
      <c r="O5183" s="1" t="s">
        <v>9</v>
      </c>
    </row>
    <row r="5184" spans="1:15" x14ac:dyDescent="0.3">
      <c r="A5184" s="1" t="s">
        <v>5722</v>
      </c>
      <c r="B5184" s="1" t="s">
        <v>3160</v>
      </c>
      <c r="C5184" s="1" t="str">
        <f t="shared" si="560"/>
        <v>USA</v>
      </c>
      <c r="D5184" s="1" t="s">
        <v>10530</v>
      </c>
      <c r="E5184" s="7" t="str">
        <f>TEXT(DATE(MID(D5184, 13, 4), CHOOSE(MATCH( MID(D5184, 5, 3), {"Jan","Feb","Mar","Apr","May","Jun","Jul","Aug","Sep","Oct","Nov","Dec"}, 0), 1, 2, 3, 4, 5, 6, 7, 8, 9, 10, 11, 12), MID(D5184, 9, 2)), "yyyy-mm-dd")</f>
        <v>1973-10-26</v>
      </c>
      <c r="F5184" s="1" t="str">
        <f t="shared" si="561"/>
        <v>02:26:00</v>
      </c>
      <c r="G5184" s="9" t="str">
        <f t="shared" si="562"/>
        <v>October</v>
      </c>
      <c r="H5184" s="5" t="str">
        <f t="shared" si="563"/>
        <v>1973</v>
      </c>
      <c r="I5184" s="1" t="s">
        <v>10531</v>
      </c>
      <c r="J5184" s="1" t="str">
        <f t="shared" si="564"/>
        <v xml:space="preserve">Delta 1604 </v>
      </c>
      <c r="K5184" s="1" t="str">
        <f t="shared" si="565"/>
        <v>Explorer 50 (IMP-J)</v>
      </c>
      <c r="L5184" s="1" t="s">
        <v>346</v>
      </c>
      <c r="M5184" s="1"/>
      <c r="N5184" s="1">
        <f t="shared" si="566"/>
        <v>0</v>
      </c>
      <c r="O5184" s="1" t="s">
        <v>9</v>
      </c>
    </row>
    <row r="5185" spans="1:15" x14ac:dyDescent="0.3">
      <c r="A5185" s="1" t="s">
        <v>6140</v>
      </c>
      <c r="B5185" s="1" t="s">
        <v>5</v>
      </c>
      <c r="C5185" s="1" t="str">
        <f t="shared" si="560"/>
        <v>Russia</v>
      </c>
      <c r="D5185" s="1" t="s">
        <v>10532</v>
      </c>
      <c r="E5185" s="7" t="str">
        <f>TEXT(DATE(MID(D5185, 13, 4), CHOOSE(MATCH( MID(D5185, 5, 3), {"Jan","Feb","Mar","Apr","May","Jun","Jul","Aug","Sep","Oct","Nov","Dec"}, 0), 1, 2, 3, 4, 5, 6, 7, 8, 9, 10, 11, 12), MID(D5185, 9, 2)), "yyyy-mm-dd")</f>
        <v>1973-10-20</v>
      </c>
      <c r="F5185" s="1" t="str">
        <f t="shared" si="561"/>
        <v>10:14:00</v>
      </c>
      <c r="G5185" s="9" t="str">
        <f t="shared" si="562"/>
        <v>October</v>
      </c>
      <c r="H5185" s="5" t="str">
        <f t="shared" si="563"/>
        <v>1973</v>
      </c>
      <c r="I5185" s="1" t="s">
        <v>10533</v>
      </c>
      <c r="J5185" s="1" t="str">
        <f t="shared" si="564"/>
        <v xml:space="preserve">Voskhod </v>
      </c>
      <c r="K5185" s="1" t="str">
        <f t="shared" si="565"/>
        <v>Cosmos 602</v>
      </c>
      <c r="L5185" s="1" t="s">
        <v>346</v>
      </c>
      <c r="M5185" s="1"/>
      <c r="N5185" s="1">
        <f t="shared" si="566"/>
        <v>0</v>
      </c>
      <c r="O5185" s="1" t="s">
        <v>9</v>
      </c>
    </row>
    <row r="5186" spans="1:15" x14ac:dyDescent="0.3">
      <c r="A5186" s="1" t="s">
        <v>6140</v>
      </c>
      <c r="B5186" s="1" t="s">
        <v>6615</v>
      </c>
      <c r="C5186" s="1" t="str">
        <f t="shared" ref="C5186:C5249" si="567">TRIM(MID(B5186, FIND("|", SUBSTITUTE(B5186, ",", "|", LEN(B5186) - LEN(SUBSTITUTE(B5186,",", "" )))) + 1, LEN(B5186)))</f>
        <v>Russia</v>
      </c>
      <c r="D5186" s="1" t="s">
        <v>10534</v>
      </c>
      <c r="E5186" s="7" t="str">
        <f>TEXT(DATE(MID(D5186, 13, 4), CHOOSE(MATCH( MID(D5186, 5, 3), {"Jan","Feb","Mar","Apr","May","Jun","Jul","Aug","Sep","Oct","Nov","Dec"}, 0), 1, 2, 3, 4, 5, 6, 7, 8, 9, 10, 11, 12), MID(D5186, 9, 2)), "yyyy-mm-dd")</f>
        <v>1973-10-19</v>
      </c>
      <c r="F5186" s="1" t="str">
        <f t="shared" ref="F5186:F5249" si="568">IF(ISNUMBER(FIND(":", D5186)), MID(D5186, FIND(":", D5186)-2, 5) &amp; ":00", "00:00:00")</f>
        <v>10:26:00</v>
      </c>
      <c r="G5186" s="9" t="str">
        <f t="shared" ref="G5186:G5249" si="569">TEXT(E5186, "mmmm")</f>
        <v>October</v>
      </c>
      <c r="H5186" s="5" t="str">
        <f t="shared" ref="H5186:H5249" si="570">TEXT(E5186, "yyyy")</f>
        <v>1973</v>
      </c>
      <c r="I5186" s="1" t="s">
        <v>10535</v>
      </c>
      <c r="J5186" s="1" t="str">
        <f t="shared" ref="J5186:J5249" si="571">LEFT(I5186, FIND("|", I5186) - 1)</f>
        <v xml:space="preserve">Molniya-M /Block L </v>
      </c>
      <c r="K5186" s="1" t="str">
        <f t="shared" ref="K5186:K5249" si="572">MID(I5186, FIND("|", I5186) + 2, LEN(I5186))</f>
        <v>Molniya-2 nÂ°36</v>
      </c>
      <c r="L5186" s="1" t="s">
        <v>346</v>
      </c>
      <c r="M5186" s="1"/>
      <c r="N5186" s="1">
        <f t="shared" si="566"/>
        <v>0</v>
      </c>
      <c r="O5186" s="1" t="s">
        <v>9</v>
      </c>
    </row>
    <row r="5187" spans="1:15" x14ac:dyDescent="0.3">
      <c r="A5187" s="1" t="s">
        <v>6140</v>
      </c>
      <c r="B5187" s="1" t="s">
        <v>1561</v>
      </c>
      <c r="C5187" s="1" t="str">
        <f t="shared" si="567"/>
        <v>Russia</v>
      </c>
      <c r="D5187" s="1" t="s">
        <v>10536</v>
      </c>
      <c r="E5187" s="7" t="str">
        <f>TEXT(DATE(MID(D5187, 13, 4), CHOOSE(MATCH( MID(D5187, 5, 3), {"Jan","Feb","Mar","Apr","May","Jun","Jul","Aug","Sep","Oct","Nov","Dec"}, 0), 1, 2, 3, 4, 5, 6, 7, 8, 9, 10, 11, 12), MID(D5187, 9, 2)), "yyyy-mm-dd")</f>
        <v>1973-10-16</v>
      </c>
      <c r="F5187" s="1" t="str">
        <f t="shared" si="568"/>
        <v>14:00:00</v>
      </c>
      <c r="G5187" s="9" t="str">
        <f t="shared" si="569"/>
        <v>October</v>
      </c>
      <c r="H5187" s="5" t="str">
        <f t="shared" si="570"/>
        <v>1973</v>
      </c>
      <c r="I5187" s="1" t="s">
        <v>10537</v>
      </c>
      <c r="J5187" s="1" t="str">
        <f t="shared" si="571"/>
        <v xml:space="preserve">Cosmos-2 (63SM) </v>
      </c>
      <c r="K5187" s="1" t="str">
        <f t="shared" si="572"/>
        <v>Cosmos 601</v>
      </c>
      <c r="L5187" s="1" t="s">
        <v>346</v>
      </c>
      <c r="M5187" s="1"/>
      <c r="N5187" s="1">
        <f t="shared" ref="N5187:N5250" si="573">M5187 * 83</f>
        <v>0</v>
      </c>
      <c r="O5187" s="1" t="s">
        <v>9</v>
      </c>
    </row>
    <row r="5188" spans="1:15" x14ac:dyDescent="0.3">
      <c r="A5188" s="1" t="s">
        <v>6140</v>
      </c>
      <c r="B5188" s="1" t="s">
        <v>5</v>
      </c>
      <c r="C5188" s="1" t="str">
        <f t="shared" si="567"/>
        <v>Russia</v>
      </c>
      <c r="D5188" s="1" t="s">
        <v>10538</v>
      </c>
      <c r="E5188" s="7" t="str">
        <f>TEXT(DATE(MID(D5188, 13, 4), CHOOSE(MATCH( MID(D5188, 5, 3), {"Jan","Feb","Mar","Apr","May","Jun","Jul","Aug","Sep","Oct","Nov","Dec"}, 0), 1, 2, 3, 4, 5, 6, 7, 8, 9, 10, 11, 12), MID(D5188, 9, 2)), "yyyy-mm-dd")</f>
        <v>1973-10-16</v>
      </c>
      <c r="F5188" s="1" t="str">
        <f t="shared" si="568"/>
        <v>12:00:00</v>
      </c>
      <c r="G5188" s="9" t="str">
        <f t="shared" si="569"/>
        <v>October</v>
      </c>
      <c r="H5188" s="5" t="str">
        <f t="shared" si="570"/>
        <v>1973</v>
      </c>
      <c r="I5188" s="1" t="s">
        <v>10539</v>
      </c>
      <c r="J5188" s="1" t="str">
        <f t="shared" si="571"/>
        <v xml:space="preserve">Voskhod </v>
      </c>
      <c r="K5188" s="1" t="str">
        <f t="shared" si="572"/>
        <v>Cosmos 600</v>
      </c>
      <c r="L5188" s="1" t="s">
        <v>346</v>
      </c>
      <c r="M5188" s="1"/>
      <c r="N5188" s="1">
        <f t="shared" si="573"/>
        <v>0</v>
      </c>
      <c r="O5188" s="1" t="s">
        <v>9</v>
      </c>
    </row>
    <row r="5189" spans="1:15" x14ac:dyDescent="0.3">
      <c r="A5189" s="1" t="s">
        <v>6140</v>
      </c>
      <c r="B5189" s="1" t="s">
        <v>1630</v>
      </c>
      <c r="C5189" s="1" t="str">
        <f t="shared" si="567"/>
        <v>Kazakhstan</v>
      </c>
      <c r="D5189" s="1" t="s">
        <v>10540</v>
      </c>
      <c r="E5189" s="7" t="str">
        <f>TEXT(DATE(MID(D5189, 13, 4), CHOOSE(MATCH( MID(D5189, 5, 3), {"Jan","Feb","Mar","Apr","May","Jun","Jul","Aug","Sep","Oct","Nov","Dec"}, 0), 1, 2, 3, 4, 5, 6, 7, 8, 9, 10, 11, 12), MID(D5189, 9, 2)), "yyyy-mm-dd")</f>
        <v>1973-10-15</v>
      </c>
      <c r="F5189" s="1" t="str">
        <f t="shared" si="568"/>
        <v>08:45:00</v>
      </c>
      <c r="G5189" s="9" t="str">
        <f t="shared" si="569"/>
        <v>October</v>
      </c>
      <c r="H5189" s="5" t="str">
        <f t="shared" si="570"/>
        <v>1973</v>
      </c>
      <c r="I5189" s="1" t="s">
        <v>10541</v>
      </c>
      <c r="J5189" s="1" t="str">
        <f t="shared" si="571"/>
        <v xml:space="preserve">Voskhod </v>
      </c>
      <c r="K5189" s="1" t="str">
        <f t="shared" si="572"/>
        <v>Cosmos 599</v>
      </c>
      <c r="L5189" s="1" t="s">
        <v>346</v>
      </c>
      <c r="M5189" s="1"/>
      <c r="N5189" s="1">
        <f t="shared" si="573"/>
        <v>0</v>
      </c>
      <c r="O5189" s="1" t="s">
        <v>9</v>
      </c>
    </row>
    <row r="5190" spans="1:15" x14ac:dyDescent="0.3">
      <c r="A5190" s="1" t="s">
        <v>6140</v>
      </c>
      <c r="B5190" s="1" t="s">
        <v>6615</v>
      </c>
      <c r="C5190" s="1" t="str">
        <f t="shared" si="567"/>
        <v>Russia</v>
      </c>
      <c r="D5190" s="1" t="s">
        <v>10542</v>
      </c>
      <c r="E5190" s="7" t="str">
        <f>TEXT(DATE(MID(D5190, 13, 4), CHOOSE(MATCH( MID(D5190, 5, 3), {"Jan","Feb","Mar","Apr","May","Jun","Jul","Aug","Sep","Oct","Nov","Dec"}, 0), 1, 2, 3, 4, 5, 6, 7, 8, 9, 10, 11, 12), MID(D5190, 9, 2)), "yyyy-mm-dd")</f>
        <v>1973-10-10</v>
      </c>
      <c r="F5190" s="1" t="str">
        <f t="shared" si="568"/>
        <v>10:45:00</v>
      </c>
      <c r="G5190" s="9" t="str">
        <f t="shared" si="569"/>
        <v>October</v>
      </c>
      <c r="H5190" s="5" t="str">
        <f t="shared" si="570"/>
        <v>1973</v>
      </c>
      <c r="I5190" s="1" t="s">
        <v>10543</v>
      </c>
      <c r="J5190" s="1" t="str">
        <f t="shared" si="571"/>
        <v xml:space="preserve">Voskhod </v>
      </c>
      <c r="K5190" s="1" t="str">
        <f t="shared" si="572"/>
        <v>Cosmos 598</v>
      </c>
      <c r="L5190" s="1" t="s">
        <v>346</v>
      </c>
      <c r="M5190" s="1"/>
      <c r="N5190" s="1">
        <f t="shared" si="573"/>
        <v>0</v>
      </c>
      <c r="O5190" s="1" t="s">
        <v>9</v>
      </c>
    </row>
    <row r="5191" spans="1:15" x14ac:dyDescent="0.3">
      <c r="A5191" s="1" t="s">
        <v>6140</v>
      </c>
      <c r="B5191" s="1" t="s">
        <v>6615</v>
      </c>
      <c r="C5191" s="1" t="str">
        <f t="shared" si="567"/>
        <v>Russia</v>
      </c>
      <c r="D5191" s="1" t="s">
        <v>10544</v>
      </c>
      <c r="E5191" s="7" t="str">
        <f>TEXT(DATE(MID(D5191, 13, 4), CHOOSE(MATCH( MID(D5191, 5, 3), {"Jan","Feb","Mar","Apr","May","Jun","Jul","Aug","Sep","Oct","Nov","Dec"}, 0), 1, 2, 3, 4, 5, 6, 7, 8, 9, 10, 11, 12), MID(D5191, 9, 2)), "yyyy-mm-dd")</f>
        <v>1973-10-06</v>
      </c>
      <c r="F5191" s="1" t="str">
        <f t="shared" si="568"/>
        <v>12:30:00</v>
      </c>
      <c r="G5191" s="9" t="str">
        <f t="shared" si="569"/>
        <v>October</v>
      </c>
      <c r="H5191" s="5" t="str">
        <f t="shared" si="570"/>
        <v>1973</v>
      </c>
      <c r="I5191" s="1" t="s">
        <v>10545</v>
      </c>
      <c r="J5191" s="1" t="str">
        <f t="shared" si="571"/>
        <v xml:space="preserve">Voskhod </v>
      </c>
      <c r="K5191" s="1" t="str">
        <f t="shared" si="572"/>
        <v>Cosmos 597</v>
      </c>
      <c r="L5191" s="1" t="s">
        <v>346</v>
      </c>
      <c r="M5191" s="1"/>
      <c r="N5191" s="1">
        <f t="shared" si="573"/>
        <v>0</v>
      </c>
      <c r="O5191" s="1" t="s">
        <v>9</v>
      </c>
    </row>
    <row r="5192" spans="1:15" x14ac:dyDescent="0.3">
      <c r="A5192" s="1" t="s">
        <v>6140</v>
      </c>
      <c r="B5192" s="1" t="s">
        <v>6615</v>
      </c>
      <c r="C5192" s="1" t="str">
        <f t="shared" si="567"/>
        <v>Russia</v>
      </c>
      <c r="D5192" s="1" t="s">
        <v>10546</v>
      </c>
      <c r="E5192" s="7" t="str">
        <f>TEXT(DATE(MID(D5192, 13, 4), CHOOSE(MATCH( MID(D5192, 5, 3), {"Jan","Feb","Mar","Apr","May","Jun","Jul","Aug","Sep","Oct","Nov","Dec"}, 0), 1, 2, 3, 4, 5, 6, 7, 8, 9, 10, 11, 12), MID(D5192, 9, 2)), "yyyy-mm-dd")</f>
        <v>1973-10-03</v>
      </c>
      <c r="F5192" s="1" t="str">
        <f t="shared" si="568"/>
        <v>13:00:00</v>
      </c>
      <c r="G5192" s="9" t="str">
        <f t="shared" si="569"/>
        <v>October</v>
      </c>
      <c r="H5192" s="5" t="str">
        <f t="shared" si="570"/>
        <v>1973</v>
      </c>
      <c r="I5192" s="1" t="s">
        <v>10547</v>
      </c>
      <c r="J5192" s="1" t="str">
        <f t="shared" si="571"/>
        <v xml:space="preserve">Voskhod </v>
      </c>
      <c r="K5192" s="1" t="str">
        <f t="shared" si="572"/>
        <v>Cosmos 596</v>
      </c>
      <c r="L5192" s="1" t="s">
        <v>346</v>
      </c>
      <c r="M5192" s="1"/>
      <c r="N5192" s="1">
        <f t="shared" si="573"/>
        <v>0</v>
      </c>
      <c r="O5192" s="1" t="s">
        <v>9</v>
      </c>
    </row>
    <row r="5193" spans="1:15" x14ac:dyDescent="0.3">
      <c r="A5193" s="1" t="s">
        <v>6140</v>
      </c>
      <c r="B5193" s="1" t="s">
        <v>6482</v>
      </c>
      <c r="C5193" s="1" t="str">
        <f t="shared" si="567"/>
        <v>Russia</v>
      </c>
      <c r="D5193" s="1" t="s">
        <v>10548</v>
      </c>
      <c r="E5193" s="7" t="str">
        <f>TEXT(DATE(MID(D5193, 13, 4), CHOOSE(MATCH( MID(D5193, 5, 3), {"Jan","Feb","Mar","Apr","May","Jun","Jul","Aug","Sep","Oct","Nov","Dec"}, 0), 1, 2, 3, 4, 5, 6, 7, 8, 9, 10, 11, 12), MID(D5193, 9, 2)), "yyyy-mm-dd")</f>
        <v>1973-10-02</v>
      </c>
      <c r="F5193" s="1" t="str">
        <f t="shared" si="568"/>
        <v>21:46:00</v>
      </c>
      <c r="G5193" s="9" t="str">
        <f t="shared" si="569"/>
        <v>October</v>
      </c>
      <c r="H5193" s="5" t="str">
        <f t="shared" si="570"/>
        <v>1973</v>
      </c>
      <c r="I5193" s="1" t="s">
        <v>10549</v>
      </c>
      <c r="J5193" s="1" t="str">
        <f t="shared" si="571"/>
        <v xml:space="preserve">Cosmos-3M </v>
      </c>
      <c r="K5193" s="1" t="str">
        <f t="shared" si="572"/>
        <v>Cosmos 588 to 595</v>
      </c>
      <c r="L5193" s="1" t="s">
        <v>346</v>
      </c>
      <c r="M5193" s="1"/>
      <c r="N5193" s="1">
        <f t="shared" si="573"/>
        <v>0</v>
      </c>
      <c r="O5193" s="1" t="s">
        <v>9</v>
      </c>
    </row>
    <row r="5194" spans="1:15" x14ac:dyDescent="0.3">
      <c r="A5194" s="1" t="s">
        <v>5722</v>
      </c>
      <c r="B5194" s="1" t="s">
        <v>4249</v>
      </c>
      <c r="C5194" s="1" t="str">
        <f t="shared" si="567"/>
        <v>USA</v>
      </c>
      <c r="D5194" s="1" t="s">
        <v>10550</v>
      </c>
      <c r="E5194" s="7" t="str">
        <f>TEXT(DATE(MID(D5194, 13, 4), CHOOSE(MATCH( MID(D5194, 5, 3), {"Jan","Feb","Mar","Apr","May","Jun","Jul","Aug","Sep","Oct","Nov","Dec"}, 0), 1, 2, 3, 4, 5, 6, 7, 8, 9, 10, 11, 12), MID(D5194, 9, 2)), "yyyy-mm-dd")</f>
        <v>1973-09-27</v>
      </c>
      <c r="F5194" s="1" t="str">
        <f t="shared" si="568"/>
        <v>17:15:00</v>
      </c>
      <c r="G5194" s="9" t="str">
        <f t="shared" si="569"/>
        <v>September</v>
      </c>
      <c r="H5194" s="5" t="str">
        <f t="shared" si="570"/>
        <v>1973</v>
      </c>
      <c r="I5194" s="1" t="s">
        <v>10551</v>
      </c>
      <c r="J5194" s="1" t="str">
        <f t="shared" si="571"/>
        <v xml:space="preserve">Titan III(24)B </v>
      </c>
      <c r="K5194" s="1" t="str">
        <f t="shared" si="572"/>
        <v>OPS 6275</v>
      </c>
      <c r="L5194" s="1" t="s">
        <v>346</v>
      </c>
      <c r="M5194" s="1"/>
      <c r="N5194" s="1">
        <f t="shared" si="573"/>
        <v>0</v>
      </c>
      <c r="O5194" s="1" t="s">
        <v>9</v>
      </c>
    </row>
    <row r="5195" spans="1:15" x14ac:dyDescent="0.3">
      <c r="A5195" s="1" t="s">
        <v>6140</v>
      </c>
      <c r="B5195" s="1" t="s">
        <v>1630</v>
      </c>
      <c r="C5195" s="1" t="str">
        <f t="shared" si="567"/>
        <v>Kazakhstan</v>
      </c>
      <c r="D5195" s="1" t="s">
        <v>10552</v>
      </c>
      <c r="E5195" s="7" t="str">
        <f>TEXT(DATE(MID(D5195, 13, 4), CHOOSE(MATCH( MID(D5195, 5, 3), {"Jan","Feb","Mar","Apr","May","Jun","Jul","Aug","Sep","Oct","Nov","Dec"}, 0), 1, 2, 3, 4, 5, 6, 7, 8, 9, 10, 11, 12), MID(D5195, 9, 2)), "yyyy-mm-dd")</f>
        <v>1973-09-27</v>
      </c>
      <c r="F5195" s="1" t="str">
        <f t="shared" si="568"/>
        <v>12:18:00</v>
      </c>
      <c r="G5195" s="9" t="str">
        <f t="shared" si="569"/>
        <v>September</v>
      </c>
      <c r="H5195" s="5" t="str">
        <f t="shared" si="570"/>
        <v>1973</v>
      </c>
      <c r="I5195" s="1" t="s">
        <v>10553</v>
      </c>
      <c r="J5195" s="1" t="str">
        <f t="shared" si="571"/>
        <v xml:space="preserve">Soyuz </v>
      </c>
      <c r="K5195" s="1" t="str">
        <f t="shared" si="572"/>
        <v>Soyuz 12</v>
      </c>
      <c r="L5195" s="1" t="s">
        <v>346</v>
      </c>
      <c r="M5195" s="1"/>
      <c r="N5195" s="1">
        <f t="shared" si="573"/>
        <v>0</v>
      </c>
      <c r="O5195" s="1" t="s">
        <v>9</v>
      </c>
    </row>
    <row r="5196" spans="1:15" x14ac:dyDescent="0.3">
      <c r="A5196" s="1" t="s">
        <v>6140</v>
      </c>
      <c r="B5196" s="1" t="s">
        <v>212</v>
      </c>
      <c r="C5196" s="1" t="str">
        <f t="shared" si="567"/>
        <v>Russia</v>
      </c>
      <c r="D5196" s="1" t="s">
        <v>10554</v>
      </c>
      <c r="E5196" s="7" t="str">
        <f>TEXT(DATE(MID(D5196, 13, 4), CHOOSE(MATCH( MID(D5196, 5, 3), {"Jan","Feb","Mar","Apr","May","Jun","Jul","Aug","Sep","Oct","Nov","Dec"}, 0), 1, 2, 3, 4, 5, 6, 7, 8, 9, 10, 11, 12), MID(D5196, 9, 2)), "yyyy-mm-dd")</f>
        <v>1973-09-21</v>
      </c>
      <c r="F5196" s="1" t="str">
        <f t="shared" si="568"/>
        <v>13:05:00</v>
      </c>
      <c r="G5196" s="9" t="str">
        <f t="shared" si="569"/>
        <v>September</v>
      </c>
      <c r="H5196" s="5" t="str">
        <f t="shared" si="570"/>
        <v>1973</v>
      </c>
      <c r="I5196" s="1" t="s">
        <v>10555</v>
      </c>
      <c r="J5196" s="1" t="str">
        <f t="shared" si="571"/>
        <v xml:space="preserve">Soyuz U </v>
      </c>
      <c r="K5196" s="1" t="str">
        <f t="shared" si="572"/>
        <v>Cosmos 587</v>
      </c>
      <c r="L5196" s="1" t="s">
        <v>346</v>
      </c>
      <c r="M5196" s="1">
        <v>20</v>
      </c>
      <c r="N5196" s="1">
        <f t="shared" si="573"/>
        <v>1660</v>
      </c>
      <c r="O5196" s="1" t="s">
        <v>9</v>
      </c>
    </row>
    <row r="5197" spans="1:15" x14ac:dyDescent="0.3">
      <c r="A5197" s="1" t="s">
        <v>14</v>
      </c>
      <c r="B5197" s="1" t="s">
        <v>5301</v>
      </c>
      <c r="C5197" s="1" t="str">
        <f t="shared" si="567"/>
        <v>China</v>
      </c>
      <c r="D5197" s="1" t="s">
        <v>10556</v>
      </c>
      <c r="E5197" s="7" t="str">
        <f>TEXT(DATE(MID(D5197, 13, 4), CHOOSE(MATCH( MID(D5197, 5, 3), {"Jan","Feb","Mar","Apr","May","Jun","Jul","Aug","Sep","Oct","Nov","Dec"}, 0), 1, 2, 3, 4, 5, 6, 7, 8, 9, 10, 11, 12), MID(D5197, 9, 2)), "yyyy-mm-dd")</f>
        <v>1973-09-18</v>
      </c>
      <c r="F5197" s="1" t="str">
        <f t="shared" si="568"/>
        <v>12:12:00</v>
      </c>
      <c r="G5197" s="9" t="str">
        <f t="shared" si="569"/>
        <v>September</v>
      </c>
      <c r="H5197" s="5" t="str">
        <f t="shared" si="570"/>
        <v>1973</v>
      </c>
      <c r="I5197" s="1" t="s">
        <v>10557</v>
      </c>
      <c r="J5197" s="1" t="str">
        <f t="shared" si="571"/>
        <v xml:space="preserve">Feng Bao 1 </v>
      </c>
      <c r="K5197" s="1" t="str">
        <f t="shared" si="572"/>
        <v>JSSW-1</v>
      </c>
      <c r="L5197" s="1" t="s">
        <v>346</v>
      </c>
      <c r="M5197" s="1"/>
      <c r="N5197" s="1">
        <f t="shared" si="573"/>
        <v>0</v>
      </c>
      <c r="O5197" s="1" t="s">
        <v>257</v>
      </c>
    </row>
    <row r="5198" spans="1:15" x14ac:dyDescent="0.3">
      <c r="A5198" s="1" t="s">
        <v>6140</v>
      </c>
      <c r="B5198" s="1" t="s">
        <v>6482</v>
      </c>
      <c r="C5198" s="1" t="str">
        <f t="shared" si="567"/>
        <v>Russia</v>
      </c>
      <c r="D5198" s="1" t="s">
        <v>10558</v>
      </c>
      <c r="E5198" s="7" t="str">
        <f>TEXT(DATE(MID(D5198, 13, 4), CHOOSE(MATCH( MID(D5198, 5, 3), {"Jan","Feb","Mar","Apr","May","Jun","Jul","Aug","Sep","Oct","Nov","Dec"}, 0), 1, 2, 3, 4, 5, 6, 7, 8, 9, 10, 11, 12), MID(D5198, 9, 2)), "yyyy-mm-dd")</f>
        <v>1973-09-14</v>
      </c>
      <c r="F5198" s="1" t="str">
        <f t="shared" si="568"/>
        <v>00:31:00</v>
      </c>
      <c r="G5198" s="9" t="str">
        <f t="shared" si="569"/>
        <v>September</v>
      </c>
      <c r="H5198" s="5" t="str">
        <f t="shared" si="570"/>
        <v>1973</v>
      </c>
      <c r="I5198" s="1" t="s">
        <v>10559</v>
      </c>
      <c r="J5198" s="1" t="str">
        <f t="shared" si="571"/>
        <v xml:space="preserve">Cosmos-3M </v>
      </c>
      <c r="K5198" s="1" t="str">
        <f t="shared" si="572"/>
        <v>Cosmos 586</v>
      </c>
      <c r="L5198" s="1" t="s">
        <v>346</v>
      </c>
      <c r="M5198" s="1"/>
      <c r="N5198" s="1">
        <f t="shared" si="573"/>
        <v>0</v>
      </c>
      <c r="O5198" s="1" t="s">
        <v>9</v>
      </c>
    </row>
    <row r="5199" spans="1:15" x14ac:dyDescent="0.3">
      <c r="A5199" s="1" t="s">
        <v>6140</v>
      </c>
      <c r="B5199" s="1" t="s">
        <v>6482</v>
      </c>
      <c r="C5199" s="1" t="str">
        <f t="shared" si="567"/>
        <v>Russia</v>
      </c>
      <c r="D5199" s="1" t="s">
        <v>10560</v>
      </c>
      <c r="E5199" s="7" t="str">
        <f>TEXT(DATE(MID(D5199, 13, 4), CHOOSE(MATCH( MID(D5199, 5, 3), {"Jan","Feb","Mar","Apr","May","Jun","Jul","Aug","Sep","Oct","Nov","Dec"}, 0), 1, 2, 3, 4, 5, 6, 7, 8, 9, 10, 11, 12), MID(D5199, 9, 2)), "yyyy-mm-dd")</f>
        <v>1973-09-08</v>
      </c>
      <c r="F5199" s="1" t="str">
        <f t="shared" si="568"/>
        <v>01:50:00</v>
      </c>
      <c r="G5199" s="9" t="str">
        <f t="shared" si="569"/>
        <v>September</v>
      </c>
      <c r="H5199" s="5" t="str">
        <f t="shared" si="570"/>
        <v>1973</v>
      </c>
      <c r="I5199" s="1" t="s">
        <v>10561</v>
      </c>
      <c r="J5199" s="1" t="str">
        <f t="shared" si="571"/>
        <v xml:space="preserve">Cosmos-3M </v>
      </c>
      <c r="K5199" s="1" t="str">
        <f t="shared" si="572"/>
        <v>Cosmos 585</v>
      </c>
      <c r="L5199" s="1" t="s">
        <v>346</v>
      </c>
      <c r="M5199" s="1"/>
      <c r="N5199" s="1">
        <f t="shared" si="573"/>
        <v>0</v>
      </c>
      <c r="O5199" s="1" t="s">
        <v>9</v>
      </c>
    </row>
    <row r="5200" spans="1:15" x14ac:dyDescent="0.3">
      <c r="A5200" s="1" t="s">
        <v>6140</v>
      </c>
      <c r="B5200" s="1" t="s">
        <v>6615</v>
      </c>
      <c r="C5200" s="1" t="str">
        <f t="shared" si="567"/>
        <v>Russia</v>
      </c>
      <c r="D5200" s="1" t="s">
        <v>10562</v>
      </c>
      <c r="E5200" s="7" t="str">
        <f>TEXT(DATE(MID(D5200, 13, 4), CHOOSE(MATCH( MID(D5200, 5, 3), {"Jan","Feb","Mar","Apr","May","Jun","Jul","Aug","Sep","Oct","Nov","Dec"}, 0), 1, 2, 3, 4, 5, 6, 7, 8, 9, 10, 11, 12), MID(D5200, 9, 2)), "yyyy-mm-dd")</f>
        <v>1973-09-06</v>
      </c>
      <c r="F5200" s="1" t="str">
        <f t="shared" si="568"/>
        <v>10:40:00</v>
      </c>
      <c r="G5200" s="9" t="str">
        <f t="shared" si="569"/>
        <v>September</v>
      </c>
      <c r="H5200" s="5" t="str">
        <f t="shared" si="570"/>
        <v>1973</v>
      </c>
      <c r="I5200" s="1" t="s">
        <v>10563</v>
      </c>
      <c r="J5200" s="1" t="str">
        <f t="shared" si="571"/>
        <v xml:space="preserve">Voskhod </v>
      </c>
      <c r="K5200" s="1" t="str">
        <f t="shared" si="572"/>
        <v>Cosmos 584</v>
      </c>
      <c r="L5200" s="1" t="s">
        <v>346</v>
      </c>
      <c r="M5200" s="1"/>
      <c r="N5200" s="1">
        <f t="shared" si="573"/>
        <v>0</v>
      </c>
      <c r="O5200" s="1" t="s">
        <v>9</v>
      </c>
    </row>
    <row r="5201" spans="1:15" x14ac:dyDescent="0.3">
      <c r="A5201" s="1" t="s">
        <v>6140</v>
      </c>
      <c r="B5201" s="1" t="s">
        <v>1630</v>
      </c>
      <c r="C5201" s="1" t="str">
        <f t="shared" si="567"/>
        <v>Kazakhstan</v>
      </c>
      <c r="D5201" s="1" t="s">
        <v>10564</v>
      </c>
      <c r="E5201" s="7" t="str">
        <f>TEXT(DATE(MID(D5201, 13, 4), CHOOSE(MATCH( MID(D5201, 5, 3), {"Jan","Feb","Mar","Apr","May","Jun","Jul","Aug","Sep","Oct","Nov","Dec"}, 0), 1, 2, 3, 4, 5, 6, 7, 8, 9, 10, 11, 12), MID(D5201, 9, 2)), "yyyy-mm-dd")</f>
        <v>1973-08-30</v>
      </c>
      <c r="F5201" s="1" t="str">
        <f t="shared" si="568"/>
        <v>10:30:00</v>
      </c>
      <c r="G5201" s="9" t="str">
        <f t="shared" si="569"/>
        <v>August</v>
      </c>
      <c r="H5201" s="5" t="str">
        <f t="shared" si="570"/>
        <v>1973</v>
      </c>
      <c r="I5201" s="1" t="s">
        <v>10565</v>
      </c>
      <c r="J5201" s="1" t="str">
        <f t="shared" si="571"/>
        <v xml:space="preserve">Voskhod </v>
      </c>
      <c r="K5201" s="1" t="str">
        <f t="shared" si="572"/>
        <v>Cosmos 583</v>
      </c>
      <c r="L5201" s="1" t="s">
        <v>346</v>
      </c>
      <c r="M5201" s="1"/>
      <c r="N5201" s="1">
        <f t="shared" si="573"/>
        <v>0</v>
      </c>
      <c r="O5201" s="1" t="s">
        <v>9</v>
      </c>
    </row>
    <row r="5202" spans="1:15" x14ac:dyDescent="0.3">
      <c r="A5202" s="1" t="s">
        <v>6140</v>
      </c>
      <c r="B5202" s="1" t="s">
        <v>6615</v>
      </c>
      <c r="C5202" s="1" t="str">
        <f t="shared" si="567"/>
        <v>Russia</v>
      </c>
      <c r="D5202" s="1" t="s">
        <v>10566</v>
      </c>
      <c r="E5202" s="7" t="str">
        <f>TEXT(DATE(MID(D5202, 13, 4), CHOOSE(MATCH( MID(D5202, 5, 3), {"Jan","Feb","Mar","Apr","May","Jun","Jul","Aug","Sep","Oct","Nov","Dec"}, 0), 1, 2, 3, 4, 5, 6, 7, 8, 9, 10, 11, 12), MID(D5202, 9, 2)), "yyyy-mm-dd")</f>
        <v>1973-08-30</v>
      </c>
      <c r="F5202" s="1" t="str">
        <f t="shared" si="568"/>
        <v>00:07:00</v>
      </c>
      <c r="G5202" s="9" t="str">
        <f t="shared" si="569"/>
        <v>August</v>
      </c>
      <c r="H5202" s="5" t="str">
        <f t="shared" si="570"/>
        <v>1973</v>
      </c>
      <c r="I5202" s="1" t="s">
        <v>10567</v>
      </c>
      <c r="J5202" s="1" t="str">
        <f t="shared" si="571"/>
        <v xml:space="preserve">Molniya-M /Block L </v>
      </c>
      <c r="K5202" s="1" t="str">
        <f t="shared" si="572"/>
        <v>Molniya-1 nÂ°35</v>
      </c>
      <c r="L5202" s="1" t="s">
        <v>346</v>
      </c>
      <c r="M5202" s="1"/>
      <c r="N5202" s="1">
        <f t="shared" si="573"/>
        <v>0</v>
      </c>
      <c r="O5202" s="1" t="s">
        <v>9</v>
      </c>
    </row>
    <row r="5203" spans="1:15" x14ac:dyDescent="0.3">
      <c r="A5203" s="1" t="s">
        <v>6140</v>
      </c>
      <c r="B5203" s="1" t="s">
        <v>6482</v>
      </c>
      <c r="C5203" s="1" t="str">
        <f t="shared" si="567"/>
        <v>Russia</v>
      </c>
      <c r="D5203" s="1" t="s">
        <v>10568</v>
      </c>
      <c r="E5203" s="7" t="str">
        <f>TEXT(DATE(MID(D5203, 13, 4), CHOOSE(MATCH( MID(D5203, 5, 3), {"Jan","Feb","Mar","Apr","May","Jun","Jul","Aug","Sep","Oct","Nov","Dec"}, 0), 1, 2, 3, 4, 5, 6, 7, 8, 9, 10, 11, 12), MID(D5203, 9, 2)), "yyyy-mm-dd")</f>
        <v>1973-08-28</v>
      </c>
      <c r="F5203" s="1" t="str">
        <f t="shared" si="568"/>
        <v>10:08:00</v>
      </c>
      <c r="G5203" s="9" t="str">
        <f t="shared" si="569"/>
        <v>August</v>
      </c>
      <c r="H5203" s="5" t="str">
        <f t="shared" si="570"/>
        <v>1973</v>
      </c>
      <c r="I5203" s="1" t="s">
        <v>10569</v>
      </c>
      <c r="J5203" s="1" t="str">
        <f t="shared" si="571"/>
        <v xml:space="preserve">Cosmos-3M </v>
      </c>
      <c r="K5203" s="1" t="str">
        <f t="shared" si="572"/>
        <v>Cosmos 582</v>
      </c>
      <c r="L5203" s="1" t="s">
        <v>346</v>
      </c>
      <c r="M5203" s="1"/>
      <c r="N5203" s="1">
        <f t="shared" si="573"/>
        <v>0</v>
      </c>
      <c r="O5203" s="1" t="s">
        <v>9</v>
      </c>
    </row>
    <row r="5204" spans="1:15" x14ac:dyDescent="0.3">
      <c r="A5204" s="1" t="s">
        <v>6140</v>
      </c>
      <c r="B5204" s="1" t="s">
        <v>1630</v>
      </c>
      <c r="C5204" s="1" t="str">
        <f t="shared" si="567"/>
        <v>Kazakhstan</v>
      </c>
      <c r="D5204" s="1" t="s">
        <v>10570</v>
      </c>
      <c r="E5204" s="7" t="str">
        <f>TEXT(DATE(MID(D5204, 13, 4), CHOOSE(MATCH( MID(D5204, 5, 3), {"Jan","Feb","Mar","Apr","May","Jun","Jul","Aug","Sep","Oct","Nov","Dec"}, 0), 1, 2, 3, 4, 5, 6, 7, 8, 9, 10, 11, 12), MID(D5204, 9, 2)), "yyyy-mm-dd")</f>
        <v>1973-08-24</v>
      </c>
      <c r="F5204" s="1" t="str">
        <f t="shared" si="568"/>
        <v>10:59:00</v>
      </c>
      <c r="G5204" s="9" t="str">
        <f t="shared" si="569"/>
        <v>August</v>
      </c>
      <c r="H5204" s="5" t="str">
        <f t="shared" si="570"/>
        <v>1973</v>
      </c>
      <c r="I5204" s="1" t="s">
        <v>10571</v>
      </c>
      <c r="J5204" s="1" t="str">
        <f t="shared" si="571"/>
        <v xml:space="preserve">Voskhod </v>
      </c>
      <c r="K5204" s="1" t="str">
        <f t="shared" si="572"/>
        <v>Cosmos 581</v>
      </c>
      <c r="L5204" s="1" t="s">
        <v>346</v>
      </c>
      <c r="M5204" s="1"/>
      <c r="N5204" s="1">
        <f t="shared" si="573"/>
        <v>0</v>
      </c>
      <c r="O5204" s="1" t="s">
        <v>9</v>
      </c>
    </row>
    <row r="5205" spans="1:15" x14ac:dyDescent="0.3">
      <c r="A5205" s="1" t="s">
        <v>5556</v>
      </c>
      <c r="B5205" s="1" t="s">
        <v>4149</v>
      </c>
      <c r="C5205" s="1" t="str">
        <f t="shared" si="567"/>
        <v>USA</v>
      </c>
      <c r="D5205" s="1" t="s">
        <v>10572</v>
      </c>
      <c r="E5205" s="7" t="str">
        <f>TEXT(DATE(MID(D5205, 13, 4), CHOOSE(MATCH( MID(D5205, 5, 3), {"Jan","Feb","Mar","Apr","May","Jun","Jul","Aug","Sep","Oct","Nov","Dec"}, 0), 1, 2, 3, 4, 5, 6, 7, 8, 9, 10, 11, 12), MID(D5205, 9, 2)), "yyyy-mm-dd")</f>
        <v>1973-08-23</v>
      </c>
      <c r="F5205" s="1" t="str">
        <f t="shared" si="568"/>
        <v>22:57:00</v>
      </c>
      <c r="G5205" s="9" t="str">
        <f t="shared" si="569"/>
        <v>August</v>
      </c>
      <c r="H5205" s="5" t="str">
        <f t="shared" si="570"/>
        <v>1973</v>
      </c>
      <c r="I5205" s="1" t="s">
        <v>10573</v>
      </c>
      <c r="J5205" s="1" t="str">
        <f t="shared" si="571"/>
        <v xml:space="preserve">Atlas-SLV3D Centaur-D1A </v>
      </c>
      <c r="K5205" s="1" t="str">
        <f t="shared" si="572"/>
        <v>Intelsat 4 F7</v>
      </c>
      <c r="L5205" s="1" t="s">
        <v>346</v>
      </c>
      <c r="M5205" s="1"/>
      <c r="N5205" s="1">
        <f t="shared" si="573"/>
        <v>0</v>
      </c>
      <c r="O5205" s="1" t="s">
        <v>9</v>
      </c>
    </row>
    <row r="5206" spans="1:15" x14ac:dyDescent="0.3">
      <c r="A5206" s="1" t="s">
        <v>6140</v>
      </c>
      <c r="B5206" s="1" t="s">
        <v>1561</v>
      </c>
      <c r="C5206" s="1" t="str">
        <f t="shared" si="567"/>
        <v>Russia</v>
      </c>
      <c r="D5206" s="1" t="s">
        <v>10574</v>
      </c>
      <c r="E5206" s="7" t="str">
        <f>TEXT(DATE(MID(D5206, 13, 4), CHOOSE(MATCH( MID(D5206, 5, 3), {"Jan","Feb","Mar","Apr","May","Jun","Jul","Aug","Sep","Oct","Nov","Dec"}, 0), 1, 2, 3, 4, 5, 6, 7, 8, 9, 10, 11, 12), MID(D5206, 9, 2)), "yyyy-mm-dd")</f>
        <v>1973-08-22</v>
      </c>
      <c r="F5206" s="1" t="str">
        <f t="shared" si="568"/>
        <v>11:24:00</v>
      </c>
      <c r="G5206" s="9" t="str">
        <f t="shared" si="569"/>
        <v>August</v>
      </c>
      <c r="H5206" s="5" t="str">
        <f t="shared" si="570"/>
        <v>1973</v>
      </c>
      <c r="I5206" s="1" t="s">
        <v>10575</v>
      </c>
      <c r="J5206" s="1" t="str">
        <f t="shared" si="571"/>
        <v xml:space="preserve">Cosmos-2 (63SM) </v>
      </c>
      <c r="K5206" s="1" t="str">
        <f t="shared" si="572"/>
        <v>Cosmos 580</v>
      </c>
      <c r="L5206" s="1" t="s">
        <v>346</v>
      </c>
      <c r="M5206" s="1"/>
      <c r="N5206" s="1">
        <f t="shared" si="573"/>
        <v>0</v>
      </c>
      <c r="O5206" s="1" t="s">
        <v>9</v>
      </c>
    </row>
    <row r="5207" spans="1:15" x14ac:dyDescent="0.3">
      <c r="A5207" s="1" t="s">
        <v>5603</v>
      </c>
      <c r="B5207" s="1" t="s">
        <v>4249</v>
      </c>
      <c r="C5207" s="1" t="str">
        <f t="shared" si="567"/>
        <v>USA</v>
      </c>
      <c r="D5207" s="1" t="s">
        <v>10576</v>
      </c>
      <c r="E5207" s="7" t="str">
        <f>TEXT(DATE(MID(D5207, 13, 4), CHOOSE(MATCH( MID(D5207, 5, 3), {"Jan","Feb","Mar","Apr","May","Jun","Jul","Aug","Sep","Oct","Nov","Dec"}, 0), 1, 2, 3, 4, 5, 6, 7, 8, 9, 10, 11, 12), MID(D5207, 9, 2)), "yyyy-mm-dd")</f>
        <v>1973-08-21</v>
      </c>
      <c r="F5207" s="1" t="str">
        <f t="shared" si="568"/>
        <v>16:07:00</v>
      </c>
      <c r="G5207" s="9" t="str">
        <f t="shared" si="569"/>
        <v>August</v>
      </c>
      <c r="H5207" s="5" t="str">
        <f t="shared" si="570"/>
        <v>1973</v>
      </c>
      <c r="I5207" s="1" t="s">
        <v>10577</v>
      </c>
      <c r="J5207" s="1" t="str">
        <f t="shared" si="571"/>
        <v xml:space="preserve">Titan-III(33)B Agena-D </v>
      </c>
      <c r="K5207" s="1" t="str">
        <f t="shared" si="572"/>
        <v>Jumpseat 3</v>
      </c>
      <c r="L5207" s="1" t="s">
        <v>346</v>
      </c>
      <c r="M5207" s="1"/>
      <c r="N5207" s="1">
        <f t="shared" si="573"/>
        <v>0</v>
      </c>
      <c r="O5207" s="1" t="s">
        <v>9</v>
      </c>
    </row>
    <row r="5208" spans="1:15" x14ac:dyDescent="0.3">
      <c r="A5208" s="1" t="s">
        <v>6140</v>
      </c>
      <c r="B5208" s="1" t="s">
        <v>6615</v>
      </c>
      <c r="C5208" s="1" t="str">
        <f t="shared" si="567"/>
        <v>Russia</v>
      </c>
      <c r="D5208" s="1" t="s">
        <v>10578</v>
      </c>
      <c r="E5208" s="7" t="str">
        <f>TEXT(DATE(MID(D5208, 13, 4), CHOOSE(MATCH( MID(D5208, 5, 3), {"Jan","Feb","Mar","Apr","May","Jun","Jul","Aug","Sep","Oct","Nov","Dec"}, 0), 1, 2, 3, 4, 5, 6, 7, 8, 9, 10, 11, 12), MID(D5208, 9, 2)), "yyyy-mm-dd")</f>
        <v>1973-08-21</v>
      </c>
      <c r="F5208" s="1" t="str">
        <f t="shared" si="568"/>
        <v>12:30:00</v>
      </c>
      <c r="G5208" s="9" t="str">
        <f t="shared" si="569"/>
        <v>August</v>
      </c>
      <c r="H5208" s="5" t="str">
        <f t="shared" si="570"/>
        <v>1973</v>
      </c>
      <c r="I5208" s="1" t="s">
        <v>10579</v>
      </c>
      <c r="J5208" s="1" t="str">
        <f t="shared" si="571"/>
        <v xml:space="preserve">Voskhod </v>
      </c>
      <c r="K5208" s="1" t="str">
        <f t="shared" si="572"/>
        <v>Cosmos 579</v>
      </c>
      <c r="L5208" s="1" t="s">
        <v>346</v>
      </c>
      <c r="M5208" s="1"/>
      <c r="N5208" s="1">
        <f t="shared" si="573"/>
        <v>0</v>
      </c>
      <c r="O5208" s="1" t="s">
        <v>9</v>
      </c>
    </row>
    <row r="5209" spans="1:15" x14ac:dyDescent="0.3">
      <c r="A5209" s="1" t="s">
        <v>5722</v>
      </c>
      <c r="B5209" s="1" t="s">
        <v>8845</v>
      </c>
      <c r="C5209" s="1" t="str">
        <f t="shared" si="567"/>
        <v>USA</v>
      </c>
      <c r="D5209" s="1" t="s">
        <v>10580</v>
      </c>
      <c r="E5209" s="7" t="str">
        <f>TEXT(DATE(MID(D5209, 13, 4), CHOOSE(MATCH( MID(D5209, 5, 3), {"Jan","Feb","Mar","Apr","May","Jun","Jul","Aug","Sep","Oct","Nov","Dec"}, 0), 1, 2, 3, 4, 5, 6, 7, 8, 9, 10, 11, 12), MID(D5209, 9, 2)), "yyyy-mm-dd")</f>
        <v>1973-08-17</v>
      </c>
      <c r="F5209" s="1" t="str">
        <f t="shared" si="568"/>
        <v>04:49:00</v>
      </c>
      <c r="G5209" s="9" t="str">
        <f t="shared" si="569"/>
        <v>August</v>
      </c>
      <c r="H5209" s="5" t="str">
        <f t="shared" si="570"/>
        <v>1973</v>
      </c>
      <c r="I5209" s="1" t="s">
        <v>10581</v>
      </c>
      <c r="J5209" s="1" t="str">
        <f t="shared" si="571"/>
        <v xml:space="preserve">Thor-LV2D Burner-2 </v>
      </c>
      <c r="K5209" s="1" t="str">
        <f t="shared" si="572"/>
        <v>DMSP-5B-F4</v>
      </c>
      <c r="L5209" s="1" t="s">
        <v>346</v>
      </c>
      <c r="M5209" s="1"/>
      <c r="N5209" s="1">
        <f t="shared" si="573"/>
        <v>0</v>
      </c>
      <c r="O5209" s="1" t="s">
        <v>9</v>
      </c>
    </row>
    <row r="5210" spans="1:15" x14ac:dyDescent="0.3">
      <c r="A5210" s="1" t="s">
        <v>6140</v>
      </c>
      <c r="B5210" s="1" t="s">
        <v>565</v>
      </c>
      <c r="C5210" s="1" t="str">
        <f t="shared" si="567"/>
        <v>Kazakhstan</v>
      </c>
      <c r="D5210" s="1" t="s">
        <v>10582</v>
      </c>
      <c r="E5210" s="7" t="str">
        <f>TEXT(DATE(MID(D5210, 13, 4), CHOOSE(MATCH( MID(D5210, 5, 3), {"Jan","Feb","Mar","Apr","May","Jun","Jul","Aug","Sep","Oct","Nov","Dec"}, 0), 1, 2, 3, 4, 5, 6, 7, 8, 9, 10, 11, 12), MID(D5210, 9, 2)), "yyyy-mm-dd")</f>
        <v>1973-08-09</v>
      </c>
      <c r="F5210" s="1" t="str">
        <f t="shared" si="568"/>
        <v>17:00:00</v>
      </c>
      <c r="G5210" s="9" t="str">
        <f t="shared" si="569"/>
        <v>August</v>
      </c>
      <c r="H5210" s="5" t="str">
        <f t="shared" si="570"/>
        <v>1973</v>
      </c>
      <c r="I5210" s="1" t="s">
        <v>10583</v>
      </c>
      <c r="J5210" s="1" t="str">
        <f t="shared" si="571"/>
        <v xml:space="preserve">Proton-K/Block D </v>
      </c>
      <c r="K5210" s="1" t="str">
        <f t="shared" si="572"/>
        <v>Mars 7</v>
      </c>
      <c r="L5210" s="1" t="s">
        <v>346</v>
      </c>
      <c r="M5210" s="1"/>
      <c r="N5210" s="1">
        <f t="shared" si="573"/>
        <v>0</v>
      </c>
      <c r="O5210" s="1" t="s">
        <v>9</v>
      </c>
    </row>
    <row r="5211" spans="1:15" x14ac:dyDescent="0.3">
      <c r="A5211" s="1" t="s">
        <v>6140</v>
      </c>
      <c r="B5211" s="1" t="s">
        <v>4200</v>
      </c>
      <c r="C5211" s="1" t="str">
        <f t="shared" si="567"/>
        <v>Kazakhstan</v>
      </c>
      <c r="D5211" s="1" t="s">
        <v>10584</v>
      </c>
      <c r="E5211" s="7" t="str">
        <f>TEXT(DATE(MID(D5211, 13, 4), CHOOSE(MATCH( MID(D5211, 5, 3), {"Jan","Feb","Mar","Apr","May","Jun","Jul","Aug","Sep","Oct","Nov","Dec"}, 0), 1, 2, 3, 4, 5, 6, 7, 8, 9, 10, 11, 12), MID(D5211, 9, 2)), "yyyy-mm-dd")</f>
        <v>1973-08-05</v>
      </c>
      <c r="F5211" s="1" t="str">
        <f t="shared" si="568"/>
        <v>17:45:00</v>
      </c>
      <c r="G5211" s="9" t="str">
        <f t="shared" si="569"/>
        <v>August</v>
      </c>
      <c r="H5211" s="5" t="str">
        <f t="shared" si="570"/>
        <v>1973</v>
      </c>
      <c r="I5211" s="1" t="s">
        <v>10585</v>
      </c>
      <c r="J5211" s="1" t="str">
        <f t="shared" si="571"/>
        <v xml:space="preserve">Proton-K/Block D </v>
      </c>
      <c r="K5211" s="1" t="str">
        <f t="shared" si="572"/>
        <v>Mars 6</v>
      </c>
      <c r="L5211" s="1" t="s">
        <v>346</v>
      </c>
      <c r="M5211" s="1"/>
      <c r="N5211" s="1">
        <f t="shared" si="573"/>
        <v>0</v>
      </c>
      <c r="O5211" s="1" t="s">
        <v>9</v>
      </c>
    </row>
    <row r="5212" spans="1:15" x14ac:dyDescent="0.3">
      <c r="A5212" s="1" t="s">
        <v>6140</v>
      </c>
      <c r="B5212" s="1" t="s">
        <v>5</v>
      </c>
      <c r="C5212" s="1" t="str">
        <f t="shared" si="567"/>
        <v>Russia</v>
      </c>
      <c r="D5212" s="1" t="s">
        <v>10586</v>
      </c>
      <c r="E5212" s="7" t="str">
        <f>TEXT(DATE(MID(D5212, 13, 4), CHOOSE(MATCH( MID(D5212, 5, 3), {"Jan","Feb","Mar","Apr","May","Jun","Jul","Aug","Sep","Oct","Nov","Dec"}, 0), 1, 2, 3, 4, 5, 6, 7, 8, 9, 10, 11, 12), MID(D5212, 9, 2)), "yyyy-mm-dd")</f>
        <v>1973-08-01</v>
      </c>
      <c r="F5212" s="1" t="str">
        <f t="shared" si="568"/>
        <v>14:00:00</v>
      </c>
      <c r="G5212" s="9" t="str">
        <f t="shared" si="569"/>
        <v>August</v>
      </c>
      <c r="H5212" s="5" t="str">
        <f t="shared" si="570"/>
        <v>1973</v>
      </c>
      <c r="I5212" s="1" t="s">
        <v>10587</v>
      </c>
      <c r="J5212" s="1" t="str">
        <f t="shared" si="571"/>
        <v xml:space="preserve">Voskhod </v>
      </c>
      <c r="K5212" s="1" t="str">
        <f t="shared" si="572"/>
        <v>Cosmos 578</v>
      </c>
      <c r="L5212" s="1" t="s">
        <v>346</v>
      </c>
      <c r="M5212" s="1"/>
      <c r="N5212" s="1">
        <f t="shared" si="573"/>
        <v>0</v>
      </c>
      <c r="O5212" s="1" t="s">
        <v>9</v>
      </c>
    </row>
    <row r="5213" spans="1:15" x14ac:dyDescent="0.3">
      <c r="A5213" s="1" t="s">
        <v>657</v>
      </c>
      <c r="B5213" s="1" t="s">
        <v>658</v>
      </c>
      <c r="C5213" s="1" t="str">
        <f t="shared" si="567"/>
        <v>USA</v>
      </c>
      <c r="D5213" s="1" t="s">
        <v>10588</v>
      </c>
      <c r="E5213" s="7" t="str">
        <f>TEXT(DATE(MID(D5213, 13, 4), CHOOSE(MATCH( MID(D5213, 5, 3), {"Jan","Feb","Mar","Apr","May","Jun","Jul","Aug","Sep","Oct","Nov","Dec"}, 0), 1, 2, 3, 4, 5, 6, 7, 8, 9, 10, 11, 12), MID(D5213, 9, 2)), "yyyy-mm-dd")</f>
        <v>1973-07-28</v>
      </c>
      <c r="F5213" s="1" t="str">
        <f t="shared" si="568"/>
        <v>11:10:00</v>
      </c>
      <c r="G5213" s="9" t="str">
        <f t="shared" si="569"/>
        <v>July</v>
      </c>
      <c r="H5213" s="5" t="str">
        <f t="shared" si="570"/>
        <v>1973</v>
      </c>
      <c r="I5213" s="1" t="s">
        <v>10589</v>
      </c>
      <c r="J5213" s="1" t="str">
        <f t="shared" si="571"/>
        <v xml:space="preserve">Saturn IB </v>
      </c>
      <c r="K5213" s="1" t="str">
        <f t="shared" si="572"/>
        <v>Skylab 3</v>
      </c>
      <c r="L5213" s="1" t="s">
        <v>346</v>
      </c>
      <c r="M5213" s="1"/>
      <c r="N5213" s="1">
        <f t="shared" si="573"/>
        <v>0</v>
      </c>
      <c r="O5213" s="1" t="s">
        <v>9</v>
      </c>
    </row>
    <row r="5214" spans="1:15" x14ac:dyDescent="0.3">
      <c r="A5214" s="1" t="s">
        <v>6140</v>
      </c>
      <c r="B5214" s="1" t="s">
        <v>565</v>
      </c>
      <c r="C5214" s="1" t="str">
        <f t="shared" si="567"/>
        <v>Kazakhstan</v>
      </c>
      <c r="D5214" s="1" t="s">
        <v>10590</v>
      </c>
      <c r="E5214" s="7" t="str">
        <f>TEXT(DATE(MID(D5214, 13, 4), CHOOSE(MATCH( MID(D5214, 5, 3), {"Jan","Feb","Mar","Apr","May","Jun","Jul","Aug","Sep","Oct","Nov","Dec"}, 0), 1, 2, 3, 4, 5, 6, 7, 8, 9, 10, 11, 12), MID(D5214, 9, 2)), "yyyy-mm-dd")</f>
        <v>1973-07-25</v>
      </c>
      <c r="F5214" s="1" t="str">
        <f t="shared" si="568"/>
        <v>18:55:00</v>
      </c>
      <c r="G5214" s="9" t="str">
        <f t="shared" si="569"/>
        <v>July</v>
      </c>
      <c r="H5214" s="5" t="str">
        <f t="shared" si="570"/>
        <v>1973</v>
      </c>
      <c r="I5214" s="1" t="s">
        <v>10591</v>
      </c>
      <c r="J5214" s="1" t="str">
        <f t="shared" si="571"/>
        <v xml:space="preserve">Proton-K/Block D </v>
      </c>
      <c r="K5214" s="1" t="str">
        <f t="shared" si="572"/>
        <v>Mars 5</v>
      </c>
      <c r="L5214" s="1" t="s">
        <v>346</v>
      </c>
      <c r="M5214" s="1"/>
      <c r="N5214" s="1">
        <f t="shared" si="573"/>
        <v>0</v>
      </c>
      <c r="O5214" s="1" t="s">
        <v>9</v>
      </c>
    </row>
    <row r="5215" spans="1:15" x14ac:dyDescent="0.3">
      <c r="A5215" s="1" t="s">
        <v>6140</v>
      </c>
      <c r="B5215" s="1" t="s">
        <v>5</v>
      </c>
      <c r="C5215" s="1" t="str">
        <f t="shared" si="567"/>
        <v>Russia</v>
      </c>
      <c r="D5215" s="1" t="s">
        <v>10592</v>
      </c>
      <c r="E5215" s="7" t="str">
        <f>TEXT(DATE(MID(D5215, 13, 4), CHOOSE(MATCH( MID(D5215, 5, 3), {"Jan","Feb","Mar","Apr","May","Jun","Jul","Aug","Sep","Oct","Nov","Dec"}, 0), 1, 2, 3, 4, 5, 6, 7, 8, 9, 10, 11, 12), MID(D5215, 9, 2)), "yyyy-mm-dd")</f>
        <v>1973-07-25</v>
      </c>
      <c r="F5215" s="1" t="str">
        <f t="shared" si="568"/>
        <v>11:30:00</v>
      </c>
      <c r="G5215" s="9" t="str">
        <f t="shared" si="569"/>
        <v>July</v>
      </c>
      <c r="H5215" s="5" t="str">
        <f t="shared" si="570"/>
        <v>1973</v>
      </c>
      <c r="I5215" s="1" t="s">
        <v>10593</v>
      </c>
      <c r="J5215" s="1" t="str">
        <f t="shared" si="571"/>
        <v xml:space="preserve">Voskhod </v>
      </c>
      <c r="K5215" s="1" t="str">
        <f t="shared" si="572"/>
        <v>Cosmos 577</v>
      </c>
      <c r="L5215" s="1" t="s">
        <v>346</v>
      </c>
      <c r="M5215" s="1"/>
      <c r="N5215" s="1">
        <f t="shared" si="573"/>
        <v>0</v>
      </c>
      <c r="O5215" s="1" t="s">
        <v>9</v>
      </c>
    </row>
    <row r="5216" spans="1:15" x14ac:dyDescent="0.3">
      <c r="A5216" s="1" t="s">
        <v>6140</v>
      </c>
      <c r="B5216" s="1" t="s">
        <v>4200</v>
      </c>
      <c r="C5216" s="1" t="str">
        <f t="shared" si="567"/>
        <v>Kazakhstan</v>
      </c>
      <c r="D5216" s="1" t="s">
        <v>10594</v>
      </c>
      <c r="E5216" s="7" t="str">
        <f>TEXT(DATE(MID(D5216, 13, 4), CHOOSE(MATCH( MID(D5216, 5, 3), {"Jan","Feb","Mar","Apr","May","Jun","Jul","Aug","Sep","Oct","Nov","Dec"}, 0), 1, 2, 3, 4, 5, 6, 7, 8, 9, 10, 11, 12), MID(D5216, 9, 2)), "yyyy-mm-dd")</f>
        <v>1973-07-21</v>
      </c>
      <c r="F5216" s="1" t="str">
        <f t="shared" si="568"/>
        <v>19:30:00</v>
      </c>
      <c r="G5216" s="9" t="str">
        <f t="shared" si="569"/>
        <v>July</v>
      </c>
      <c r="H5216" s="5" t="str">
        <f t="shared" si="570"/>
        <v>1973</v>
      </c>
      <c r="I5216" s="1" t="s">
        <v>10595</v>
      </c>
      <c r="J5216" s="1" t="str">
        <f t="shared" si="571"/>
        <v xml:space="preserve">Proton-K/Block D </v>
      </c>
      <c r="K5216" s="1" t="str">
        <f t="shared" si="572"/>
        <v>Mars 4</v>
      </c>
      <c r="L5216" s="1" t="s">
        <v>346</v>
      </c>
      <c r="M5216" s="1"/>
      <c r="N5216" s="1">
        <f t="shared" si="573"/>
        <v>0</v>
      </c>
      <c r="O5216" s="1" t="s">
        <v>9</v>
      </c>
    </row>
    <row r="5217" spans="1:15" x14ac:dyDescent="0.3">
      <c r="A5217" s="1" t="s">
        <v>5722</v>
      </c>
      <c r="B5217" s="1" t="s">
        <v>114</v>
      </c>
      <c r="C5217" s="1" t="str">
        <f t="shared" si="567"/>
        <v>USA</v>
      </c>
      <c r="D5217" s="1" t="s">
        <v>10596</v>
      </c>
      <c r="E5217" s="7" t="str">
        <f>TEXT(DATE(MID(D5217, 13, 4), CHOOSE(MATCH( MID(D5217, 5, 3), {"Jan","Feb","Mar","Apr","May","Jun","Jul","Aug","Sep","Oct","Nov","Dec"}, 0), 1, 2, 3, 4, 5, 6, 7, 8, 9, 10, 11, 12), MID(D5217, 9, 2)), "yyyy-mm-dd")</f>
        <v>1973-07-16</v>
      </c>
      <c r="F5217" s="1" t="str">
        <f t="shared" si="568"/>
        <v>17:10:00</v>
      </c>
      <c r="G5217" s="9" t="str">
        <f t="shared" si="569"/>
        <v>July</v>
      </c>
      <c r="H5217" s="5" t="str">
        <f t="shared" si="570"/>
        <v>1973</v>
      </c>
      <c r="I5217" s="1" t="s">
        <v>10597</v>
      </c>
      <c r="J5217" s="1" t="str">
        <f t="shared" si="571"/>
        <v xml:space="preserve">Delta 300 </v>
      </c>
      <c r="K5217" s="1" t="str">
        <f t="shared" si="572"/>
        <v>ITOS-E</v>
      </c>
      <c r="L5217" s="1" t="s">
        <v>346</v>
      </c>
      <c r="M5217" s="1"/>
      <c r="N5217" s="1">
        <f t="shared" si="573"/>
        <v>0</v>
      </c>
      <c r="O5217" s="1" t="s">
        <v>257</v>
      </c>
    </row>
    <row r="5218" spans="1:15" x14ac:dyDescent="0.3">
      <c r="A5218" s="1" t="s">
        <v>5603</v>
      </c>
      <c r="B5218" s="1" t="s">
        <v>27</v>
      </c>
      <c r="C5218" s="1" t="str">
        <f t="shared" si="567"/>
        <v>USA</v>
      </c>
      <c r="D5218" s="1" t="s">
        <v>10598</v>
      </c>
      <c r="E5218" s="7" t="str">
        <f>TEXT(DATE(MID(D5218, 13, 4), CHOOSE(MATCH( MID(D5218, 5, 3), {"Jan","Feb","Mar","Apr","May","Jun","Jul","Aug","Sep","Oct","Nov","Dec"}, 0), 1, 2, 3, 4, 5, 6, 7, 8, 9, 10, 11, 12), MID(D5218, 9, 2)), "yyyy-mm-dd")</f>
        <v>1973-07-13</v>
      </c>
      <c r="F5218" s="1" t="str">
        <f t="shared" si="568"/>
        <v>20:22:00</v>
      </c>
      <c r="G5218" s="9" t="str">
        <f t="shared" si="569"/>
        <v>July</v>
      </c>
      <c r="H5218" s="5" t="str">
        <f t="shared" si="570"/>
        <v>1973</v>
      </c>
      <c r="I5218" s="1" t="s">
        <v>10599</v>
      </c>
      <c r="J5218" s="1" t="str">
        <f t="shared" si="571"/>
        <v xml:space="preserve">Titan IIID </v>
      </c>
      <c r="K5218" s="1" t="str">
        <f t="shared" si="572"/>
        <v>KH9-6</v>
      </c>
      <c r="L5218" s="1" t="s">
        <v>346</v>
      </c>
      <c r="M5218" s="1"/>
      <c r="N5218" s="1">
        <f t="shared" si="573"/>
        <v>0</v>
      </c>
      <c r="O5218" s="1" t="s">
        <v>9</v>
      </c>
    </row>
    <row r="5219" spans="1:15" x14ac:dyDescent="0.3">
      <c r="A5219" s="1" t="s">
        <v>6140</v>
      </c>
      <c r="B5219" s="1" t="s">
        <v>6615</v>
      </c>
      <c r="C5219" s="1" t="str">
        <f t="shared" si="567"/>
        <v>Russia</v>
      </c>
      <c r="D5219" s="1" t="s">
        <v>10600</v>
      </c>
      <c r="E5219" s="7" t="str">
        <f>TEXT(DATE(MID(D5219, 13, 4), CHOOSE(MATCH( MID(D5219, 5, 3), {"Jan","Feb","Mar","Apr","May","Jun","Jul","Aug","Sep","Oct","Nov","Dec"}, 0), 1, 2, 3, 4, 5, 6, 7, 8, 9, 10, 11, 12), MID(D5219, 9, 2)), "yyyy-mm-dd")</f>
        <v>1973-07-11</v>
      </c>
      <c r="F5219" s="1" t="str">
        <f t="shared" si="568"/>
        <v>09:58:00</v>
      </c>
      <c r="G5219" s="9" t="str">
        <f t="shared" si="569"/>
        <v>July</v>
      </c>
      <c r="H5219" s="5" t="str">
        <f t="shared" si="570"/>
        <v>1973</v>
      </c>
      <c r="I5219" s="1" t="s">
        <v>10601</v>
      </c>
      <c r="J5219" s="1" t="str">
        <f t="shared" si="571"/>
        <v xml:space="preserve">Molniya-M /Block L </v>
      </c>
      <c r="K5219" s="1" t="str">
        <f t="shared" si="572"/>
        <v>Molniya-2 nÂ°34</v>
      </c>
      <c r="L5219" s="1" t="s">
        <v>346</v>
      </c>
      <c r="M5219" s="1"/>
      <c r="N5219" s="1">
        <f t="shared" si="573"/>
        <v>0</v>
      </c>
      <c r="O5219" s="1" t="s">
        <v>9</v>
      </c>
    </row>
    <row r="5220" spans="1:15" x14ac:dyDescent="0.3">
      <c r="A5220" s="1" t="s">
        <v>6140</v>
      </c>
      <c r="B5220" s="1" t="s">
        <v>212</v>
      </c>
      <c r="C5220" s="1" t="str">
        <f t="shared" si="567"/>
        <v>Russia</v>
      </c>
      <c r="D5220" s="1" t="s">
        <v>10602</v>
      </c>
      <c r="E5220" s="7" t="str">
        <f>TEXT(DATE(MID(D5220, 13, 4), CHOOSE(MATCH( MID(D5220, 5, 3), {"Jan","Feb","Mar","Apr","May","Jun","Jul","Aug","Sep","Oct","Nov","Dec"}, 0), 1, 2, 3, 4, 5, 6, 7, 8, 9, 10, 11, 12), MID(D5220, 9, 2)), "yyyy-mm-dd")</f>
        <v>1973-07-04</v>
      </c>
      <c r="F5220" s="1" t="str">
        <f t="shared" si="568"/>
        <v>10:59:00</v>
      </c>
      <c r="G5220" s="9" t="str">
        <f t="shared" si="569"/>
        <v>July</v>
      </c>
      <c r="H5220" s="5" t="str">
        <f t="shared" si="570"/>
        <v>1973</v>
      </c>
      <c r="I5220" s="1" t="s">
        <v>10603</v>
      </c>
      <c r="J5220" s="1" t="str">
        <f t="shared" si="571"/>
        <v xml:space="preserve">Voskhod </v>
      </c>
      <c r="K5220" s="1" t="str">
        <f t="shared" si="572"/>
        <v>Zenit-4M nÂ°50</v>
      </c>
      <c r="L5220" s="1" t="s">
        <v>346</v>
      </c>
      <c r="M5220" s="1"/>
      <c r="N5220" s="1">
        <f t="shared" si="573"/>
        <v>0</v>
      </c>
      <c r="O5220" s="1" t="s">
        <v>257</v>
      </c>
    </row>
    <row r="5221" spans="1:15" x14ac:dyDescent="0.3">
      <c r="A5221" s="1" t="s">
        <v>6140</v>
      </c>
      <c r="B5221" s="1" t="s">
        <v>6615</v>
      </c>
      <c r="C5221" s="1" t="str">
        <f t="shared" si="567"/>
        <v>Russia</v>
      </c>
      <c r="D5221" s="1" t="s">
        <v>10604</v>
      </c>
      <c r="E5221" s="7" t="str">
        <f>TEXT(DATE(MID(D5221, 13, 4), CHOOSE(MATCH( MID(D5221, 5, 3), {"Jan","Feb","Mar","Apr","May","Jun","Jul","Aug","Sep","Oct","Nov","Dec"}, 0), 1, 2, 3, 4, 5, 6, 7, 8, 9, 10, 11, 12), MID(D5221, 9, 2)), "yyyy-mm-dd")</f>
        <v>1973-06-27</v>
      </c>
      <c r="F5221" s="1" t="str">
        <f t="shared" si="568"/>
        <v>11:50:00</v>
      </c>
      <c r="G5221" s="9" t="str">
        <f t="shared" si="569"/>
        <v>June</v>
      </c>
      <c r="H5221" s="5" t="str">
        <f t="shared" si="570"/>
        <v>1973</v>
      </c>
      <c r="I5221" s="1" t="s">
        <v>10605</v>
      </c>
      <c r="J5221" s="1" t="str">
        <f t="shared" si="571"/>
        <v xml:space="preserve">Soyuz M </v>
      </c>
      <c r="K5221" s="1" t="str">
        <f t="shared" si="572"/>
        <v>Cosmos 576</v>
      </c>
      <c r="L5221" s="1" t="s">
        <v>346</v>
      </c>
      <c r="M5221" s="1"/>
      <c r="N5221" s="1">
        <f t="shared" si="573"/>
        <v>0</v>
      </c>
      <c r="O5221" s="1" t="s">
        <v>9</v>
      </c>
    </row>
    <row r="5222" spans="1:15" x14ac:dyDescent="0.3">
      <c r="A5222" s="1" t="s">
        <v>6140</v>
      </c>
      <c r="B5222" s="1" t="s">
        <v>6482</v>
      </c>
      <c r="C5222" s="1" t="str">
        <f t="shared" si="567"/>
        <v>Russia</v>
      </c>
      <c r="D5222" s="1" t="s">
        <v>10606</v>
      </c>
      <c r="E5222" s="7" t="str">
        <f>TEXT(DATE(MID(D5222, 13, 4), CHOOSE(MATCH( MID(D5222, 5, 3), {"Jan","Feb","Mar","Apr","May","Jun","Jul","Aug","Sep","Oct","Nov","Dec"}, 0), 1, 2, 3, 4, 5, 6, 7, 8, 9, 10, 11, 12), MID(D5222, 9, 2)), "yyyy-mm-dd")</f>
        <v>1973-06-26</v>
      </c>
      <c r="F5222" s="1" t="str">
        <f t="shared" si="568"/>
        <v>00:00:00</v>
      </c>
      <c r="G5222" s="9" t="str">
        <f t="shared" si="569"/>
        <v>June</v>
      </c>
      <c r="H5222" s="5" t="str">
        <f t="shared" si="570"/>
        <v>1973</v>
      </c>
      <c r="I5222" s="1" t="s">
        <v>10607</v>
      </c>
      <c r="J5222" s="1" t="str">
        <f t="shared" si="571"/>
        <v xml:space="preserve">Cosmos-3M </v>
      </c>
      <c r="K5222" s="1" t="str">
        <f t="shared" si="572"/>
        <v>Tselina-OM #20</v>
      </c>
      <c r="L5222" s="1" t="s">
        <v>346</v>
      </c>
      <c r="M5222" s="1"/>
      <c r="N5222" s="1">
        <f t="shared" si="573"/>
        <v>0</v>
      </c>
      <c r="O5222" s="1" t="s">
        <v>1649</v>
      </c>
    </row>
    <row r="5223" spans="1:15" x14ac:dyDescent="0.3">
      <c r="A5223" s="1" t="s">
        <v>5722</v>
      </c>
      <c r="B5223" s="1" t="s">
        <v>4249</v>
      </c>
      <c r="C5223" s="1" t="str">
        <f t="shared" si="567"/>
        <v>USA</v>
      </c>
      <c r="D5223" s="1" t="s">
        <v>10608</v>
      </c>
      <c r="E5223" s="7" t="str">
        <f>TEXT(DATE(MID(D5223, 13, 4), CHOOSE(MATCH( MID(D5223, 5, 3), {"Jan","Feb","Mar","Apr","May","Jun","Jul","Aug","Sep","Oct","Nov","Dec"}, 0), 1, 2, 3, 4, 5, 6, 7, 8, 9, 10, 11, 12), MID(D5223, 9, 2)), "yyyy-mm-dd")</f>
        <v>1973-06-26</v>
      </c>
      <c r="F5223" s="1" t="str">
        <f t="shared" si="568"/>
        <v>17:00:00</v>
      </c>
      <c r="G5223" s="9" t="str">
        <f t="shared" si="569"/>
        <v>June</v>
      </c>
      <c r="H5223" s="5" t="str">
        <f t="shared" si="570"/>
        <v>1973</v>
      </c>
      <c r="I5223" s="1" t="s">
        <v>10609</v>
      </c>
      <c r="J5223" s="1" t="str">
        <f t="shared" si="571"/>
        <v xml:space="preserve">Titan III(24)B </v>
      </c>
      <c r="K5223" s="1" t="str">
        <f t="shared" si="572"/>
        <v>OPS 4018</v>
      </c>
      <c r="L5223" s="1" t="s">
        <v>346</v>
      </c>
      <c r="M5223" s="1"/>
      <c r="N5223" s="1">
        <f t="shared" si="573"/>
        <v>0</v>
      </c>
      <c r="O5223" s="1" t="s">
        <v>257</v>
      </c>
    </row>
    <row r="5224" spans="1:15" x14ac:dyDescent="0.3">
      <c r="A5224" s="1" t="s">
        <v>6140</v>
      </c>
      <c r="B5224" s="1" t="s">
        <v>5</v>
      </c>
      <c r="C5224" s="1" t="str">
        <f t="shared" si="567"/>
        <v>Russia</v>
      </c>
      <c r="D5224" s="1" t="s">
        <v>10610</v>
      </c>
      <c r="E5224" s="7" t="str">
        <f>TEXT(DATE(MID(D5224, 13, 4), CHOOSE(MATCH( MID(D5224, 5, 3), {"Jan","Feb","Mar","Apr","May","Jun","Jul","Aug","Sep","Oct","Nov","Dec"}, 0), 1, 2, 3, 4, 5, 6, 7, 8, 9, 10, 11, 12), MID(D5224, 9, 2)), "yyyy-mm-dd")</f>
        <v>1973-06-21</v>
      </c>
      <c r="F5224" s="1" t="str">
        <f t="shared" si="568"/>
        <v>13:29:00</v>
      </c>
      <c r="G5224" s="9" t="str">
        <f t="shared" si="569"/>
        <v>June</v>
      </c>
      <c r="H5224" s="5" t="str">
        <f t="shared" si="570"/>
        <v>1973</v>
      </c>
      <c r="I5224" s="1" t="s">
        <v>10611</v>
      </c>
      <c r="J5224" s="1" t="str">
        <f t="shared" si="571"/>
        <v xml:space="preserve">Voskhod </v>
      </c>
      <c r="K5224" s="1" t="str">
        <f t="shared" si="572"/>
        <v>Cosmos 575</v>
      </c>
      <c r="L5224" s="1" t="s">
        <v>346</v>
      </c>
      <c r="M5224" s="1"/>
      <c r="N5224" s="1">
        <f t="shared" si="573"/>
        <v>0</v>
      </c>
      <c r="O5224" s="1" t="s">
        <v>9</v>
      </c>
    </row>
    <row r="5225" spans="1:15" x14ac:dyDescent="0.3">
      <c r="A5225" s="1" t="s">
        <v>6140</v>
      </c>
      <c r="B5225" s="1" t="s">
        <v>3373</v>
      </c>
      <c r="C5225" s="1" t="str">
        <f t="shared" si="567"/>
        <v>Russia</v>
      </c>
      <c r="D5225" s="1" t="s">
        <v>10612</v>
      </c>
      <c r="E5225" s="7" t="str">
        <f>TEXT(DATE(MID(D5225, 13, 4), CHOOSE(MATCH( MID(D5225, 5, 3), {"Jan","Feb","Mar","Apr","May","Jun","Jul","Aug","Sep","Oct","Nov","Dec"}, 0), 1, 2, 3, 4, 5, 6, 7, 8, 9, 10, 11, 12), MID(D5225, 9, 2)), "yyyy-mm-dd")</f>
        <v>1973-06-20</v>
      </c>
      <c r="F5225" s="1" t="str">
        <f t="shared" si="568"/>
        <v>06:16:00</v>
      </c>
      <c r="G5225" s="9" t="str">
        <f t="shared" si="569"/>
        <v>June</v>
      </c>
      <c r="H5225" s="5" t="str">
        <f t="shared" si="570"/>
        <v>1973</v>
      </c>
      <c r="I5225" s="1" t="s">
        <v>10613</v>
      </c>
      <c r="J5225" s="1" t="str">
        <f t="shared" si="571"/>
        <v xml:space="preserve">Cosmos-3M </v>
      </c>
      <c r="K5225" s="1" t="str">
        <f t="shared" si="572"/>
        <v>Cosmos 574</v>
      </c>
      <c r="L5225" s="1" t="s">
        <v>346</v>
      </c>
      <c r="M5225" s="1"/>
      <c r="N5225" s="1">
        <f t="shared" si="573"/>
        <v>0</v>
      </c>
      <c r="O5225" s="1" t="s">
        <v>9</v>
      </c>
    </row>
    <row r="5226" spans="1:15" x14ac:dyDescent="0.3">
      <c r="A5226" s="1" t="s">
        <v>6140</v>
      </c>
      <c r="B5226" s="1" t="s">
        <v>1630</v>
      </c>
      <c r="C5226" s="1" t="str">
        <f t="shared" si="567"/>
        <v>Kazakhstan</v>
      </c>
      <c r="D5226" s="1" t="s">
        <v>10614</v>
      </c>
      <c r="E5226" s="7" t="str">
        <f>TEXT(DATE(MID(D5226, 13, 4), CHOOSE(MATCH( MID(D5226, 5, 3), {"Jan","Feb","Mar","Apr","May","Jun","Jul","Aug","Sep","Oct","Nov","Dec"}, 0), 1, 2, 3, 4, 5, 6, 7, 8, 9, 10, 11, 12), MID(D5226, 9, 2)), "yyyy-mm-dd")</f>
        <v>1973-06-15</v>
      </c>
      <c r="F5226" s="1" t="str">
        <f t="shared" si="568"/>
        <v>06:00:00</v>
      </c>
      <c r="G5226" s="9" t="str">
        <f t="shared" si="569"/>
        <v>June</v>
      </c>
      <c r="H5226" s="5" t="str">
        <f t="shared" si="570"/>
        <v>1973</v>
      </c>
      <c r="I5226" s="1" t="s">
        <v>10615</v>
      </c>
      <c r="J5226" s="1" t="str">
        <f t="shared" si="571"/>
        <v xml:space="preserve">Soyuz </v>
      </c>
      <c r="K5226" s="1" t="str">
        <f t="shared" si="572"/>
        <v>Cosmos 573</v>
      </c>
      <c r="L5226" s="1" t="s">
        <v>346</v>
      </c>
      <c r="M5226" s="1"/>
      <c r="N5226" s="1">
        <f t="shared" si="573"/>
        <v>0</v>
      </c>
      <c r="O5226" s="1" t="s">
        <v>9</v>
      </c>
    </row>
    <row r="5227" spans="1:15" x14ac:dyDescent="0.3">
      <c r="A5227" s="1" t="s">
        <v>5603</v>
      </c>
      <c r="B5227" s="1" t="s">
        <v>11</v>
      </c>
      <c r="C5227" s="1" t="str">
        <f t="shared" si="567"/>
        <v>USA</v>
      </c>
      <c r="D5227" s="1" t="s">
        <v>10616</v>
      </c>
      <c r="E5227" s="7" t="str">
        <f>TEXT(DATE(MID(D5227, 13, 4), CHOOSE(MATCH( MID(D5227, 5, 3), {"Jan","Feb","Mar","Apr","May","Jun","Jul","Aug","Sep","Oct","Nov","Dec"}, 0), 1, 2, 3, 4, 5, 6, 7, 8, 9, 10, 11, 12), MID(D5227, 9, 2)), "yyyy-mm-dd")</f>
        <v>1973-06-12</v>
      </c>
      <c r="F5227" s="1" t="str">
        <f t="shared" si="568"/>
        <v>07:14:00</v>
      </c>
      <c r="G5227" s="9" t="str">
        <f t="shared" si="569"/>
        <v>June</v>
      </c>
      <c r="H5227" s="5" t="str">
        <f t="shared" si="570"/>
        <v>1973</v>
      </c>
      <c r="I5227" s="1" t="s">
        <v>10617</v>
      </c>
      <c r="J5227" s="1" t="str">
        <f t="shared" si="571"/>
        <v xml:space="preserve">Titan III(23)C </v>
      </c>
      <c r="K5227" s="1" t="str">
        <f t="shared" si="572"/>
        <v>DSP-4</v>
      </c>
      <c r="L5227" s="1" t="s">
        <v>346</v>
      </c>
      <c r="M5227" s="1"/>
      <c r="N5227" s="1">
        <f t="shared" si="573"/>
        <v>0</v>
      </c>
      <c r="O5227" s="1" t="s">
        <v>9</v>
      </c>
    </row>
    <row r="5228" spans="1:15" x14ac:dyDescent="0.3">
      <c r="A5228" s="1" t="s">
        <v>5722</v>
      </c>
      <c r="B5228" s="1" t="s">
        <v>3160</v>
      </c>
      <c r="C5228" s="1" t="str">
        <f t="shared" si="567"/>
        <v>USA</v>
      </c>
      <c r="D5228" s="1" t="s">
        <v>10618</v>
      </c>
      <c r="E5228" s="7" t="str">
        <f>TEXT(DATE(MID(D5228, 13, 4), CHOOSE(MATCH( MID(D5228, 5, 3), {"Jan","Feb","Mar","Apr","May","Jun","Jul","Aug","Sep","Oct","Nov","Dec"}, 0), 1, 2, 3, 4, 5, 6, 7, 8, 9, 10, 11, 12), MID(D5228, 9, 2)), "yyyy-mm-dd")</f>
        <v>1973-06-10</v>
      </c>
      <c r="F5228" s="1" t="str">
        <f t="shared" si="568"/>
        <v>14:13:00</v>
      </c>
      <c r="G5228" s="9" t="str">
        <f t="shared" si="569"/>
        <v>June</v>
      </c>
      <c r="H5228" s="5" t="str">
        <f t="shared" si="570"/>
        <v>1973</v>
      </c>
      <c r="I5228" s="1" t="s">
        <v>10619</v>
      </c>
      <c r="J5228" s="1" t="str">
        <f t="shared" si="571"/>
        <v xml:space="preserve">Delta 1913 </v>
      </c>
      <c r="K5228" s="1" t="str">
        <f t="shared" si="572"/>
        <v>Explorer 49 (RAE-B)</v>
      </c>
      <c r="L5228" s="1" t="s">
        <v>346</v>
      </c>
      <c r="M5228" s="1"/>
      <c r="N5228" s="1">
        <f t="shared" si="573"/>
        <v>0</v>
      </c>
      <c r="O5228" s="1" t="s">
        <v>9</v>
      </c>
    </row>
    <row r="5229" spans="1:15" x14ac:dyDescent="0.3">
      <c r="A5229" s="1" t="s">
        <v>6140</v>
      </c>
      <c r="B5229" s="1" t="s">
        <v>1630</v>
      </c>
      <c r="C5229" s="1" t="str">
        <f t="shared" si="567"/>
        <v>Kazakhstan</v>
      </c>
      <c r="D5229" s="1" t="s">
        <v>10620</v>
      </c>
      <c r="E5229" s="7" t="str">
        <f>TEXT(DATE(MID(D5229, 13, 4), CHOOSE(MATCH( MID(D5229, 5, 3), {"Jan","Feb","Mar","Apr","May","Jun","Jul","Aug","Sep","Oct","Nov","Dec"}, 0), 1, 2, 3, 4, 5, 6, 7, 8, 9, 10, 11, 12), MID(D5229, 9, 2)), "yyyy-mm-dd")</f>
        <v>1973-06-10</v>
      </c>
      <c r="F5229" s="1" t="str">
        <f t="shared" si="568"/>
        <v>10:10:00</v>
      </c>
      <c r="G5229" s="9" t="str">
        <f t="shared" si="569"/>
        <v>June</v>
      </c>
      <c r="H5229" s="5" t="str">
        <f t="shared" si="570"/>
        <v>1973</v>
      </c>
      <c r="I5229" s="1" t="s">
        <v>10621</v>
      </c>
      <c r="J5229" s="1" t="str">
        <f t="shared" si="571"/>
        <v xml:space="preserve">Voskhod </v>
      </c>
      <c r="K5229" s="1" t="str">
        <f t="shared" si="572"/>
        <v>Cosmos 572</v>
      </c>
      <c r="L5229" s="1" t="s">
        <v>346</v>
      </c>
      <c r="M5229" s="1"/>
      <c r="N5229" s="1">
        <f t="shared" si="573"/>
        <v>0</v>
      </c>
      <c r="O5229" s="1" t="s">
        <v>9</v>
      </c>
    </row>
    <row r="5230" spans="1:15" x14ac:dyDescent="0.3">
      <c r="A5230" s="1" t="s">
        <v>6140</v>
      </c>
      <c r="B5230" s="1" t="s">
        <v>3373</v>
      </c>
      <c r="C5230" s="1" t="str">
        <f t="shared" si="567"/>
        <v>Russia</v>
      </c>
      <c r="D5230" s="1" t="s">
        <v>10622</v>
      </c>
      <c r="E5230" s="7" t="str">
        <f>TEXT(DATE(MID(D5230, 13, 4), CHOOSE(MATCH( MID(D5230, 5, 3), {"Jan","Feb","Mar","Apr","May","Jun","Jul","Aug","Sep","Oct","Nov","Dec"}, 0), 1, 2, 3, 4, 5, 6, 7, 8, 9, 10, 11, 12), MID(D5230, 9, 2)), "yyyy-mm-dd")</f>
        <v>1973-06-08</v>
      </c>
      <c r="F5230" s="1" t="str">
        <f t="shared" si="568"/>
        <v>15:50:00</v>
      </c>
      <c r="G5230" s="9" t="str">
        <f t="shared" si="569"/>
        <v>June</v>
      </c>
      <c r="H5230" s="5" t="str">
        <f t="shared" si="570"/>
        <v>1973</v>
      </c>
      <c r="I5230" s="1" t="s">
        <v>10623</v>
      </c>
      <c r="J5230" s="1" t="str">
        <f t="shared" si="571"/>
        <v xml:space="preserve">Cosmos-3M </v>
      </c>
      <c r="K5230" s="1" t="str">
        <f t="shared" si="572"/>
        <v>Cosmos 564 to 571</v>
      </c>
      <c r="L5230" s="1" t="s">
        <v>346</v>
      </c>
      <c r="M5230" s="1"/>
      <c r="N5230" s="1">
        <f t="shared" si="573"/>
        <v>0</v>
      </c>
      <c r="O5230" s="1" t="s">
        <v>9</v>
      </c>
    </row>
    <row r="5231" spans="1:15" x14ac:dyDescent="0.3">
      <c r="A5231" s="1" t="s">
        <v>6140</v>
      </c>
      <c r="B5231" s="1" t="s">
        <v>5</v>
      </c>
      <c r="C5231" s="1" t="str">
        <f t="shared" si="567"/>
        <v>Russia</v>
      </c>
      <c r="D5231" s="1" t="s">
        <v>10624</v>
      </c>
      <c r="E5231" s="7" t="str">
        <f>TEXT(DATE(MID(D5231, 13, 4), CHOOSE(MATCH( MID(D5231, 5, 3), {"Jan","Feb","Mar","Apr","May","Jun","Jul","Aug","Sep","Oct","Nov","Dec"}, 0), 1, 2, 3, 4, 5, 6, 7, 8, 9, 10, 11, 12), MID(D5231, 9, 2)), "yyyy-mm-dd")</f>
        <v>1973-06-06</v>
      </c>
      <c r="F5231" s="1" t="str">
        <f t="shared" si="568"/>
        <v>11:30:00</v>
      </c>
      <c r="G5231" s="9" t="str">
        <f t="shared" si="569"/>
        <v>June</v>
      </c>
      <c r="H5231" s="5" t="str">
        <f t="shared" si="570"/>
        <v>1973</v>
      </c>
      <c r="I5231" s="1" t="s">
        <v>10625</v>
      </c>
      <c r="J5231" s="1" t="str">
        <f t="shared" si="571"/>
        <v xml:space="preserve">Voskhod </v>
      </c>
      <c r="K5231" s="1" t="str">
        <f t="shared" si="572"/>
        <v>Cosmos 563</v>
      </c>
      <c r="L5231" s="1" t="s">
        <v>346</v>
      </c>
      <c r="M5231" s="1"/>
      <c r="N5231" s="1">
        <f t="shared" si="573"/>
        <v>0</v>
      </c>
      <c r="O5231" s="1" t="s">
        <v>9</v>
      </c>
    </row>
    <row r="5232" spans="1:15" x14ac:dyDescent="0.3">
      <c r="A5232" s="1" t="s">
        <v>6140</v>
      </c>
      <c r="B5232" s="1" t="s">
        <v>1561</v>
      </c>
      <c r="C5232" s="1" t="str">
        <f t="shared" si="567"/>
        <v>Russia</v>
      </c>
      <c r="D5232" s="1" t="s">
        <v>10626</v>
      </c>
      <c r="E5232" s="7" t="str">
        <f>TEXT(DATE(MID(D5232, 13, 4), CHOOSE(MATCH( MID(D5232, 5, 3), {"Jan","Feb","Mar","Apr","May","Jun","Jul","Aug","Sep","Oct","Nov","Dec"}, 0), 1, 2, 3, 4, 5, 6, 7, 8, 9, 10, 11, 12), MID(D5232, 9, 2)), "yyyy-mm-dd")</f>
        <v>1973-06-05</v>
      </c>
      <c r="F5232" s="1" t="str">
        <f t="shared" si="568"/>
        <v>11:29:00</v>
      </c>
      <c r="G5232" s="9" t="str">
        <f t="shared" si="569"/>
        <v>June</v>
      </c>
      <c r="H5232" s="5" t="str">
        <f t="shared" si="570"/>
        <v>1973</v>
      </c>
      <c r="I5232" s="1" t="s">
        <v>10627</v>
      </c>
      <c r="J5232" s="1" t="str">
        <f t="shared" si="571"/>
        <v xml:space="preserve">Cosmos-2 (63SM) </v>
      </c>
      <c r="K5232" s="1" t="str">
        <f t="shared" si="572"/>
        <v>Cosmos 562</v>
      </c>
      <c r="L5232" s="1" t="s">
        <v>346</v>
      </c>
      <c r="M5232" s="1"/>
      <c r="N5232" s="1">
        <f t="shared" si="573"/>
        <v>0</v>
      </c>
      <c r="O5232" s="1" t="s">
        <v>9</v>
      </c>
    </row>
    <row r="5233" spans="1:15" x14ac:dyDescent="0.3">
      <c r="A5233" s="1" t="s">
        <v>6140</v>
      </c>
      <c r="B5233" s="1" t="s">
        <v>6615</v>
      </c>
      <c r="C5233" s="1" t="str">
        <f t="shared" si="567"/>
        <v>Russia</v>
      </c>
      <c r="D5233" s="1" t="s">
        <v>10628</v>
      </c>
      <c r="E5233" s="7" t="str">
        <f>TEXT(DATE(MID(D5233, 13, 4), CHOOSE(MATCH( MID(D5233, 5, 3), {"Jan","Feb","Mar","Apr","May","Jun","Jul","Aug","Sep","Oct","Nov","Dec"}, 0), 1, 2, 3, 4, 5, 6, 7, 8, 9, 10, 11, 12), MID(D5233, 9, 2)), "yyyy-mm-dd")</f>
        <v>1973-05-29</v>
      </c>
      <c r="F5233" s="1" t="str">
        <f t="shared" si="568"/>
        <v>10:16:00</v>
      </c>
      <c r="G5233" s="9" t="str">
        <f t="shared" si="569"/>
        <v>May</v>
      </c>
      <c r="H5233" s="5" t="str">
        <f t="shared" si="570"/>
        <v>1973</v>
      </c>
      <c r="I5233" s="1" t="s">
        <v>10629</v>
      </c>
      <c r="J5233" s="1" t="str">
        <f t="shared" si="571"/>
        <v xml:space="preserve">Vostok-2M </v>
      </c>
      <c r="K5233" s="1" t="str">
        <f t="shared" si="572"/>
        <v>Meteor nÂ°26</v>
      </c>
      <c r="L5233" s="1" t="s">
        <v>346</v>
      </c>
      <c r="M5233" s="1"/>
      <c r="N5233" s="1">
        <f t="shared" si="573"/>
        <v>0</v>
      </c>
      <c r="O5233" s="1" t="s">
        <v>9</v>
      </c>
    </row>
    <row r="5234" spans="1:15" x14ac:dyDescent="0.3">
      <c r="A5234" s="1" t="s">
        <v>6140</v>
      </c>
      <c r="B5234" s="1" t="s">
        <v>5</v>
      </c>
      <c r="C5234" s="1" t="str">
        <f t="shared" si="567"/>
        <v>Russia</v>
      </c>
      <c r="D5234" s="1" t="s">
        <v>10630</v>
      </c>
      <c r="E5234" s="7" t="str">
        <f>TEXT(DATE(MID(D5234, 13, 4), CHOOSE(MATCH( MID(D5234, 5, 3), {"Jan","Feb","Mar","Apr","May","Jun","Jul","Aug","Sep","Oct","Nov","Dec"}, 0), 1, 2, 3, 4, 5, 6, 7, 8, 9, 10, 11, 12), MID(D5234, 9, 2)), "yyyy-mm-dd")</f>
        <v>1973-05-25</v>
      </c>
      <c r="F5234" s="1" t="str">
        <f t="shared" si="568"/>
        <v>13:30:00</v>
      </c>
      <c r="G5234" s="9" t="str">
        <f t="shared" si="569"/>
        <v>May</v>
      </c>
      <c r="H5234" s="5" t="str">
        <f t="shared" si="570"/>
        <v>1973</v>
      </c>
      <c r="I5234" s="1" t="s">
        <v>10631</v>
      </c>
      <c r="J5234" s="1" t="str">
        <f t="shared" si="571"/>
        <v xml:space="preserve">Voskhod </v>
      </c>
      <c r="K5234" s="1" t="str">
        <f t="shared" si="572"/>
        <v>Cosmos 561</v>
      </c>
      <c r="L5234" s="1" t="s">
        <v>346</v>
      </c>
      <c r="M5234" s="1"/>
      <c r="N5234" s="1">
        <f t="shared" si="573"/>
        <v>0</v>
      </c>
      <c r="O5234" s="1" t="s">
        <v>9</v>
      </c>
    </row>
    <row r="5235" spans="1:15" x14ac:dyDescent="0.3">
      <c r="A5235" s="1" t="s">
        <v>657</v>
      </c>
      <c r="B5235" s="1" t="s">
        <v>658</v>
      </c>
      <c r="C5235" s="1" t="str">
        <f t="shared" si="567"/>
        <v>USA</v>
      </c>
      <c r="D5235" s="1" t="s">
        <v>10632</v>
      </c>
      <c r="E5235" s="7" t="str">
        <f>TEXT(DATE(MID(D5235, 13, 4), CHOOSE(MATCH( MID(D5235, 5, 3), {"Jan","Feb","Mar","Apr","May","Jun","Jul","Aug","Sep","Oct","Nov","Dec"}, 0), 1, 2, 3, 4, 5, 6, 7, 8, 9, 10, 11, 12), MID(D5235, 9, 2)), "yyyy-mm-dd")</f>
        <v>1973-05-25</v>
      </c>
      <c r="F5235" s="1" t="str">
        <f t="shared" si="568"/>
        <v>13:00:00</v>
      </c>
      <c r="G5235" s="9" t="str">
        <f t="shared" si="569"/>
        <v>May</v>
      </c>
      <c r="H5235" s="5" t="str">
        <f t="shared" si="570"/>
        <v>1973</v>
      </c>
      <c r="I5235" s="1" t="s">
        <v>10633</v>
      </c>
      <c r="J5235" s="1" t="str">
        <f t="shared" si="571"/>
        <v xml:space="preserve">Saturn IB </v>
      </c>
      <c r="K5235" s="1" t="str">
        <f t="shared" si="572"/>
        <v>Skylab 2</v>
      </c>
      <c r="L5235" s="1" t="s">
        <v>346</v>
      </c>
      <c r="M5235" s="1"/>
      <c r="N5235" s="1">
        <f t="shared" si="573"/>
        <v>0</v>
      </c>
      <c r="O5235" s="1" t="s">
        <v>9</v>
      </c>
    </row>
    <row r="5236" spans="1:15" x14ac:dyDescent="0.3">
      <c r="A5236" s="1" t="s">
        <v>6140</v>
      </c>
      <c r="B5236" s="1" t="s">
        <v>3373</v>
      </c>
      <c r="C5236" s="1" t="str">
        <f t="shared" si="567"/>
        <v>Russia</v>
      </c>
      <c r="D5236" s="1" t="s">
        <v>10634</v>
      </c>
      <c r="E5236" s="7" t="str">
        <f>TEXT(DATE(MID(D5236, 13, 4), CHOOSE(MATCH( MID(D5236, 5, 3), {"Jan","Feb","Mar","Apr","May","Jun","Jul","Aug","Sep","Oct","Nov","Dec"}, 0), 1, 2, 3, 4, 5, 6, 7, 8, 9, 10, 11, 12), MID(D5236, 9, 2)), "yyyy-mm-dd")</f>
        <v>1973-05-25</v>
      </c>
      <c r="F5236" s="1" t="str">
        <f t="shared" si="568"/>
        <v>09:15:00</v>
      </c>
      <c r="G5236" s="9" t="str">
        <f t="shared" si="569"/>
        <v>May</v>
      </c>
      <c r="H5236" s="5" t="str">
        <f t="shared" si="570"/>
        <v>1973</v>
      </c>
      <c r="I5236" s="1" t="s">
        <v>10635</v>
      </c>
      <c r="J5236" s="1" t="str">
        <f t="shared" si="571"/>
        <v xml:space="preserve">Cosmos-3M </v>
      </c>
      <c r="K5236" s="1" t="str">
        <f t="shared" si="572"/>
        <v>Zaliv #17</v>
      </c>
      <c r="L5236" s="1" t="s">
        <v>346</v>
      </c>
      <c r="M5236" s="1"/>
      <c r="N5236" s="1">
        <f t="shared" si="573"/>
        <v>0</v>
      </c>
      <c r="O5236" s="1" t="s">
        <v>257</v>
      </c>
    </row>
    <row r="5237" spans="1:15" x14ac:dyDescent="0.3">
      <c r="A5237" s="1" t="s">
        <v>6140</v>
      </c>
      <c r="B5237" s="1" t="s">
        <v>6899</v>
      </c>
      <c r="C5237" s="1" t="str">
        <f t="shared" si="567"/>
        <v>Russia</v>
      </c>
      <c r="D5237" s="1" t="s">
        <v>10636</v>
      </c>
      <c r="E5237" s="7" t="str">
        <f>TEXT(DATE(MID(D5237, 13, 4), CHOOSE(MATCH( MID(D5237, 5, 3), {"Jan","Feb","Mar","Apr","May","Jun","Jul","Aug","Sep","Oct","Nov","Dec"}, 0), 1, 2, 3, 4, 5, 6, 7, 8, 9, 10, 11, 12), MID(D5237, 9, 2)), "yyyy-mm-dd")</f>
        <v>1973-05-24</v>
      </c>
      <c r="F5237" s="1" t="str">
        <f t="shared" si="568"/>
        <v>03:50:00</v>
      </c>
      <c r="G5237" s="9" t="str">
        <f t="shared" si="569"/>
        <v>May</v>
      </c>
      <c r="H5237" s="5" t="str">
        <f t="shared" si="570"/>
        <v>1973</v>
      </c>
      <c r="I5237" s="1" t="s">
        <v>10637</v>
      </c>
      <c r="J5237" s="1" t="str">
        <f t="shared" si="571"/>
        <v xml:space="preserve">K65M-RB5 </v>
      </c>
      <c r="K5237" s="1" t="str">
        <f t="shared" si="572"/>
        <v>BOR-3 nÂ°301</v>
      </c>
      <c r="L5237" s="1" t="s">
        <v>346</v>
      </c>
      <c r="M5237" s="1"/>
      <c r="N5237" s="1">
        <f t="shared" si="573"/>
        <v>0</v>
      </c>
      <c r="O5237" s="1" t="s">
        <v>9</v>
      </c>
    </row>
    <row r="5238" spans="1:15" x14ac:dyDescent="0.3">
      <c r="A5238" s="1" t="s">
        <v>6140</v>
      </c>
      <c r="B5238" s="1" t="s">
        <v>5</v>
      </c>
      <c r="C5238" s="1" t="str">
        <f t="shared" si="567"/>
        <v>Russia</v>
      </c>
      <c r="D5238" s="1" t="s">
        <v>10638</v>
      </c>
      <c r="E5238" s="7" t="str">
        <f>TEXT(DATE(MID(D5238, 13, 4), CHOOSE(MATCH( MID(D5238, 5, 3), {"Jan","Feb","Mar","Apr","May","Jun","Jul","Aug","Sep","Oct","Nov","Dec"}, 0), 1, 2, 3, 4, 5, 6, 7, 8, 9, 10, 11, 12), MID(D5238, 9, 2)), "yyyy-mm-dd")</f>
        <v>1973-05-23</v>
      </c>
      <c r="F5238" s="1" t="str">
        <f t="shared" si="568"/>
        <v>10:30:00</v>
      </c>
      <c r="G5238" s="9" t="str">
        <f t="shared" si="569"/>
        <v>May</v>
      </c>
      <c r="H5238" s="5" t="str">
        <f t="shared" si="570"/>
        <v>1973</v>
      </c>
      <c r="I5238" s="1" t="s">
        <v>10639</v>
      </c>
      <c r="J5238" s="1" t="str">
        <f t="shared" si="571"/>
        <v xml:space="preserve">Voskhod </v>
      </c>
      <c r="K5238" s="1" t="str">
        <f t="shared" si="572"/>
        <v>Cosmos 560</v>
      </c>
      <c r="L5238" s="1" t="s">
        <v>346</v>
      </c>
      <c r="M5238" s="1"/>
      <c r="N5238" s="1">
        <f t="shared" si="573"/>
        <v>0</v>
      </c>
      <c r="O5238" s="1" t="s">
        <v>9</v>
      </c>
    </row>
    <row r="5239" spans="1:15" x14ac:dyDescent="0.3">
      <c r="A5239" s="1" t="s">
        <v>10046</v>
      </c>
      <c r="B5239" s="1" t="s">
        <v>10047</v>
      </c>
      <c r="C5239" s="1" t="str">
        <f t="shared" si="567"/>
        <v>France</v>
      </c>
      <c r="D5239" s="1" t="s">
        <v>10640</v>
      </c>
      <c r="E5239" s="7" t="str">
        <f>TEXT(DATE(MID(D5239, 13, 4), CHOOSE(MATCH( MID(D5239, 5, 3), {"Jan","Feb","Mar","Apr","May","Jun","Jul","Aug","Sep","Oct","Nov","Dec"}, 0), 1, 2, 3, 4, 5, 6, 7, 8, 9, 10, 11, 12), MID(D5239, 9, 2)), "yyyy-mm-dd")</f>
        <v>1973-05-21</v>
      </c>
      <c r="F5239" s="1" t="str">
        <f t="shared" si="568"/>
        <v>08:47:00</v>
      </c>
      <c r="G5239" s="9" t="str">
        <f t="shared" si="569"/>
        <v>May</v>
      </c>
      <c r="H5239" s="5" t="str">
        <f t="shared" si="570"/>
        <v>1973</v>
      </c>
      <c r="I5239" s="1" t="s">
        <v>10641</v>
      </c>
      <c r="J5239" s="1" t="str">
        <f t="shared" si="571"/>
        <v xml:space="preserve">Diamant B </v>
      </c>
      <c r="K5239" s="1" t="str">
        <f t="shared" si="572"/>
        <v>Castor &amp; Pollux</v>
      </c>
      <c r="L5239" s="1" t="s">
        <v>346</v>
      </c>
      <c r="M5239" s="1"/>
      <c r="N5239" s="1">
        <f t="shared" si="573"/>
        <v>0</v>
      </c>
      <c r="O5239" s="1" t="s">
        <v>257</v>
      </c>
    </row>
    <row r="5240" spans="1:15" x14ac:dyDescent="0.3">
      <c r="A5240" s="1" t="s">
        <v>6140</v>
      </c>
      <c r="B5240" s="1" t="s">
        <v>212</v>
      </c>
      <c r="C5240" s="1" t="str">
        <f t="shared" si="567"/>
        <v>Russia</v>
      </c>
      <c r="D5240" s="1" t="s">
        <v>10642</v>
      </c>
      <c r="E5240" s="7" t="str">
        <f>TEXT(DATE(MID(D5240, 13, 4), CHOOSE(MATCH( MID(D5240, 5, 3), {"Jan","Feb","Mar","Apr","May","Jun","Jul","Aug","Sep","Oct","Nov","Dec"}, 0), 1, 2, 3, 4, 5, 6, 7, 8, 9, 10, 11, 12), MID(D5240, 9, 2)), "yyyy-mm-dd")</f>
        <v>1973-05-18</v>
      </c>
      <c r="F5240" s="1" t="str">
        <f t="shared" si="568"/>
        <v>11:00:00</v>
      </c>
      <c r="G5240" s="9" t="str">
        <f t="shared" si="569"/>
        <v>May</v>
      </c>
      <c r="H5240" s="5" t="str">
        <f t="shared" si="570"/>
        <v>1973</v>
      </c>
      <c r="I5240" s="1" t="s">
        <v>10643</v>
      </c>
      <c r="J5240" s="1" t="str">
        <f t="shared" si="571"/>
        <v xml:space="preserve">Soyuz U </v>
      </c>
      <c r="K5240" s="1" t="str">
        <f t="shared" si="572"/>
        <v>Cosmos 559</v>
      </c>
      <c r="L5240" s="1" t="s">
        <v>346</v>
      </c>
      <c r="M5240" s="1">
        <v>20</v>
      </c>
      <c r="N5240" s="1">
        <f t="shared" si="573"/>
        <v>1660</v>
      </c>
      <c r="O5240" s="1" t="s">
        <v>9</v>
      </c>
    </row>
    <row r="5241" spans="1:15" x14ac:dyDescent="0.3">
      <c r="A5241" s="1" t="s">
        <v>6140</v>
      </c>
      <c r="B5241" s="1" t="s">
        <v>1561</v>
      </c>
      <c r="C5241" s="1" t="str">
        <f t="shared" si="567"/>
        <v>Russia</v>
      </c>
      <c r="D5241" s="1" t="s">
        <v>10644</v>
      </c>
      <c r="E5241" s="7" t="str">
        <f>TEXT(DATE(MID(D5241, 13, 4), CHOOSE(MATCH( MID(D5241, 5, 3), {"Jan","Feb","Mar","Apr","May","Jun","Jul","Aug","Sep","Oct","Nov","Dec"}, 0), 1, 2, 3, 4, 5, 6, 7, 8, 9, 10, 11, 12), MID(D5241, 9, 2)), "yyyy-mm-dd")</f>
        <v>1973-05-17</v>
      </c>
      <c r="F5241" s="1" t="str">
        <f t="shared" si="568"/>
        <v>13:19:00</v>
      </c>
      <c r="G5241" s="9" t="str">
        <f t="shared" si="569"/>
        <v>May</v>
      </c>
      <c r="H5241" s="5" t="str">
        <f t="shared" si="570"/>
        <v>1973</v>
      </c>
      <c r="I5241" s="1" t="s">
        <v>10645</v>
      </c>
      <c r="J5241" s="1" t="str">
        <f t="shared" si="571"/>
        <v xml:space="preserve">Cosmos-2 (63SM) </v>
      </c>
      <c r="K5241" s="1" t="str">
        <f t="shared" si="572"/>
        <v>Cosmos 558</v>
      </c>
      <c r="L5241" s="1" t="s">
        <v>346</v>
      </c>
      <c r="M5241" s="1"/>
      <c r="N5241" s="1">
        <f t="shared" si="573"/>
        <v>0</v>
      </c>
      <c r="O5241" s="1" t="s">
        <v>9</v>
      </c>
    </row>
    <row r="5242" spans="1:15" x14ac:dyDescent="0.3">
      <c r="A5242" s="1" t="s">
        <v>5722</v>
      </c>
      <c r="B5242" s="1" t="s">
        <v>4249</v>
      </c>
      <c r="C5242" s="1" t="str">
        <f t="shared" si="567"/>
        <v>USA</v>
      </c>
      <c r="D5242" s="1" t="s">
        <v>10646</v>
      </c>
      <c r="E5242" s="7" t="str">
        <f>TEXT(DATE(MID(D5242, 13, 4), CHOOSE(MATCH( MID(D5242, 5, 3), {"Jan","Feb","Mar","Apr","May","Jun","Jul","Aug","Sep","Oct","Nov","Dec"}, 0), 1, 2, 3, 4, 5, 6, 7, 8, 9, 10, 11, 12), MID(D5242, 9, 2)), "yyyy-mm-dd")</f>
        <v>1973-05-16</v>
      </c>
      <c r="F5242" s="1" t="str">
        <f t="shared" si="568"/>
        <v>16:40:00</v>
      </c>
      <c r="G5242" s="9" t="str">
        <f t="shared" si="569"/>
        <v>May</v>
      </c>
      <c r="H5242" s="5" t="str">
        <f t="shared" si="570"/>
        <v>1973</v>
      </c>
      <c r="I5242" s="1" t="s">
        <v>10647</v>
      </c>
      <c r="J5242" s="1" t="str">
        <f t="shared" si="571"/>
        <v xml:space="preserve">Titan III(24)B </v>
      </c>
      <c r="K5242" s="1" t="str">
        <f t="shared" si="572"/>
        <v>OPS 2093</v>
      </c>
      <c r="L5242" s="1" t="s">
        <v>346</v>
      </c>
      <c r="M5242" s="1"/>
      <c r="N5242" s="1">
        <f t="shared" si="573"/>
        <v>0</v>
      </c>
      <c r="O5242" s="1" t="s">
        <v>9</v>
      </c>
    </row>
    <row r="5243" spans="1:15" x14ac:dyDescent="0.3">
      <c r="A5243" s="1" t="s">
        <v>657</v>
      </c>
      <c r="B5243" s="1" t="s">
        <v>30</v>
      </c>
      <c r="C5243" s="1" t="str">
        <f t="shared" si="567"/>
        <v>USA</v>
      </c>
      <c r="D5243" s="1" t="s">
        <v>10648</v>
      </c>
      <c r="E5243" s="7" t="str">
        <f>TEXT(DATE(MID(D5243, 13, 4), CHOOSE(MATCH( MID(D5243, 5, 3), {"Jan","Feb","Mar","Apr","May","Jun","Jul","Aug","Sep","Oct","Nov","Dec"}, 0), 1, 2, 3, 4, 5, 6, 7, 8, 9, 10, 11, 12), MID(D5243, 9, 2)), "yyyy-mm-dd")</f>
        <v>1973-05-14</v>
      </c>
      <c r="F5243" s="1" t="str">
        <f t="shared" si="568"/>
        <v>17:30:00</v>
      </c>
      <c r="G5243" s="9" t="str">
        <f t="shared" si="569"/>
        <v>May</v>
      </c>
      <c r="H5243" s="5" t="str">
        <f t="shared" si="570"/>
        <v>1973</v>
      </c>
      <c r="I5243" s="1" t="s">
        <v>10649</v>
      </c>
      <c r="J5243" s="1" t="str">
        <f t="shared" si="571"/>
        <v xml:space="preserve">Saturn V </v>
      </c>
      <c r="K5243" s="1" t="str">
        <f t="shared" si="572"/>
        <v>Skylab 1</v>
      </c>
      <c r="L5243" s="1" t="s">
        <v>346</v>
      </c>
      <c r="M5243" s="1"/>
      <c r="N5243" s="1">
        <f t="shared" si="573"/>
        <v>0</v>
      </c>
      <c r="O5243" s="1" t="s">
        <v>9</v>
      </c>
    </row>
    <row r="5244" spans="1:15" x14ac:dyDescent="0.3">
      <c r="A5244" s="1" t="s">
        <v>6140</v>
      </c>
      <c r="B5244" s="1" t="s">
        <v>4200</v>
      </c>
      <c r="C5244" s="1" t="str">
        <f t="shared" si="567"/>
        <v>Kazakhstan</v>
      </c>
      <c r="D5244" s="1" t="s">
        <v>10650</v>
      </c>
      <c r="E5244" s="7" t="str">
        <f>TEXT(DATE(MID(D5244, 13, 4), CHOOSE(MATCH( MID(D5244, 5, 3), {"Jan","Feb","Mar","Apr","May","Jun","Jul","Aug","Sep","Oct","Nov","Dec"}, 0), 1, 2, 3, 4, 5, 6, 7, 8, 9, 10, 11, 12), MID(D5244, 9, 2)), "yyyy-mm-dd")</f>
        <v>1973-05-11</v>
      </c>
      <c r="F5244" s="1" t="str">
        <f t="shared" si="568"/>
        <v>00:20:00</v>
      </c>
      <c r="G5244" s="9" t="str">
        <f t="shared" si="569"/>
        <v>May</v>
      </c>
      <c r="H5244" s="5" t="str">
        <f t="shared" si="570"/>
        <v>1973</v>
      </c>
      <c r="I5244" s="1" t="s">
        <v>10651</v>
      </c>
      <c r="J5244" s="1" t="str">
        <f t="shared" si="571"/>
        <v xml:space="preserve">Proton-K </v>
      </c>
      <c r="K5244" s="1" t="str">
        <f t="shared" si="572"/>
        <v>Cosmos 557</v>
      </c>
      <c r="L5244" s="1" t="s">
        <v>346</v>
      </c>
      <c r="M5244" s="1"/>
      <c r="N5244" s="1">
        <f t="shared" si="573"/>
        <v>0</v>
      </c>
      <c r="O5244" s="1" t="s">
        <v>9</v>
      </c>
    </row>
    <row r="5245" spans="1:15" x14ac:dyDescent="0.3">
      <c r="A5245" s="1" t="s">
        <v>6140</v>
      </c>
      <c r="B5245" s="1" t="s">
        <v>6615</v>
      </c>
      <c r="C5245" s="1" t="str">
        <f t="shared" si="567"/>
        <v>Russia</v>
      </c>
      <c r="D5245" s="1" t="s">
        <v>10652</v>
      </c>
      <c r="E5245" s="7" t="str">
        <f>TEXT(DATE(MID(D5245, 13, 4), CHOOSE(MATCH( MID(D5245, 5, 3), {"Jan","Feb","Mar","Apr","May","Jun","Jul","Aug","Sep","Oct","Nov","Dec"}, 0), 1, 2, 3, 4, 5, 6, 7, 8, 9, 10, 11, 12), MID(D5245, 9, 2)), "yyyy-mm-dd")</f>
        <v>1973-05-05</v>
      </c>
      <c r="F5245" s="1" t="str">
        <f t="shared" si="568"/>
        <v>07:00:00</v>
      </c>
      <c r="G5245" s="9" t="str">
        <f t="shared" si="569"/>
        <v>May</v>
      </c>
      <c r="H5245" s="5" t="str">
        <f t="shared" si="570"/>
        <v>1973</v>
      </c>
      <c r="I5245" s="1" t="s">
        <v>10653</v>
      </c>
      <c r="J5245" s="1" t="str">
        <f t="shared" si="571"/>
        <v xml:space="preserve">Voskhod </v>
      </c>
      <c r="K5245" s="1" t="str">
        <f t="shared" si="572"/>
        <v>Cosmos 556</v>
      </c>
      <c r="L5245" s="1" t="s">
        <v>346</v>
      </c>
      <c r="M5245" s="1"/>
      <c r="N5245" s="1">
        <f t="shared" si="573"/>
        <v>0</v>
      </c>
      <c r="O5245" s="1" t="s">
        <v>9</v>
      </c>
    </row>
    <row r="5246" spans="1:15" x14ac:dyDescent="0.3">
      <c r="A5246" s="1" t="s">
        <v>6140</v>
      </c>
      <c r="B5246" s="1" t="s">
        <v>5</v>
      </c>
      <c r="C5246" s="1" t="str">
        <f t="shared" si="567"/>
        <v>Russia</v>
      </c>
      <c r="D5246" s="1" t="s">
        <v>10654</v>
      </c>
      <c r="E5246" s="7" t="str">
        <f>TEXT(DATE(MID(D5246, 13, 4), CHOOSE(MATCH( MID(D5246, 5, 3), {"Jan","Feb","Mar","Apr","May","Jun","Jul","Aug","Sep","Oct","Nov","Dec"}, 0), 1, 2, 3, 4, 5, 6, 7, 8, 9, 10, 11, 12), MID(D5246, 9, 2)), "yyyy-mm-dd")</f>
        <v>1973-04-25</v>
      </c>
      <c r="F5246" s="1" t="str">
        <f t="shared" si="568"/>
        <v>10:45:00</v>
      </c>
      <c r="G5246" s="9" t="str">
        <f t="shared" si="569"/>
        <v>April</v>
      </c>
      <c r="H5246" s="5" t="str">
        <f t="shared" si="570"/>
        <v>1973</v>
      </c>
      <c r="I5246" s="1" t="s">
        <v>10655</v>
      </c>
      <c r="J5246" s="1" t="str">
        <f t="shared" si="571"/>
        <v xml:space="preserve">Voskhod </v>
      </c>
      <c r="K5246" s="1" t="str">
        <f t="shared" si="572"/>
        <v>Cosmos 555</v>
      </c>
      <c r="L5246" s="1" t="s">
        <v>346</v>
      </c>
      <c r="M5246" s="1"/>
      <c r="N5246" s="1">
        <f t="shared" si="573"/>
        <v>0</v>
      </c>
      <c r="O5246" s="1" t="s">
        <v>9</v>
      </c>
    </row>
    <row r="5247" spans="1:15" x14ac:dyDescent="0.3">
      <c r="A5247" s="1" t="s">
        <v>6140</v>
      </c>
      <c r="B5247" s="1" t="s">
        <v>6795</v>
      </c>
      <c r="C5247" s="1" t="str">
        <f t="shared" si="567"/>
        <v>Kazakhstan</v>
      </c>
      <c r="D5247" s="1" t="s">
        <v>10656</v>
      </c>
      <c r="E5247" s="7" t="str">
        <f>TEXT(DATE(MID(D5247, 13, 4), CHOOSE(MATCH( MID(D5247, 5, 3), {"Jan","Feb","Mar","Apr","May","Jun","Jul","Aug","Sep","Oct","Nov","Dec"}, 0), 1, 2, 3, 4, 5, 6, 7, 8, 9, 10, 11, 12), MID(D5247, 9, 2)), "yyyy-mm-dd")</f>
        <v>1973-04-25</v>
      </c>
      <c r="F5247" s="1" t="str">
        <f t="shared" si="568"/>
        <v>09:10:00</v>
      </c>
      <c r="G5247" s="9" t="str">
        <f t="shared" si="569"/>
        <v>April</v>
      </c>
      <c r="H5247" s="5" t="str">
        <f t="shared" si="570"/>
        <v>1973</v>
      </c>
      <c r="I5247" s="1" t="s">
        <v>10657</v>
      </c>
      <c r="J5247" s="1" t="str">
        <f t="shared" si="571"/>
        <v xml:space="preserve">Tsyklon-2 </v>
      </c>
      <c r="K5247" s="1" t="str">
        <f t="shared" si="572"/>
        <v>US-A nÂ°10</v>
      </c>
      <c r="L5247" s="1" t="s">
        <v>346</v>
      </c>
      <c r="M5247" s="1"/>
      <c r="N5247" s="1">
        <f t="shared" si="573"/>
        <v>0</v>
      </c>
      <c r="O5247" s="1" t="s">
        <v>257</v>
      </c>
    </row>
    <row r="5248" spans="1:15" x14ac:dyDescent="0.3">
      <c r="A5248" s="1" t="s">
        <v>5722</v>
      </c>
      <c r="B5248" s="1" t="s">
        <v>3160</v>
      </c>
      <c r="C5248" s="1" t="str">
        <f t="shared" si="567"/>
        <v>USA</v>
      </c>
      <c r="D5248" s="1" t="s">
        <v>10658</v>
      </c>
      <c r="E5248" s="7" t="str">
        <f>TEXT(DATE(MID(D5248, 13, 4), CHOOSE(MATCH( MID(D5248, 5, 3), {"Jan","Feb","Mar","Apr","May","Jun","Jul","Aug","Sep","Oct","Nov","Dec"}, 0), 1, 2, 3, 4, 5, 6, 7, 8, 9, 10, 11, 12), MID(D5248, 9, 2)), "yyyy-mm-dd")</f>
        <v>1973-04-20</v>
      </c>
      <c r="F5248" s="1" t="str">
        <f t="shared" si="568"/>
        <v>23:47:00</v>
      </c>
      <c r="G5248" s="9" t="str">
        <f t="shared" si="569"/>
        <v>April</v>
      </c>
      <c r="H5248" s="5" t="str">
        <f t="shared" si="570"/>
        <v>1973</v>
      </c>
      <c r="I5248" s="1" t="s">
        <v>10659</v>
      </c>
      <c r="J5248" s="1" t="str">
        <f t="shared" si="571"/>
        <v xml:space="preserve">Delta 1914 </v>
      </c>
      <c r="K5248" s="1" t="str">
        <f t="shared" si="572"/>
        <v>Anik-A2</v>
      </c>
      <c r="L5248" s="1" t="s">
        <v>346</v>
      </c>
      <c r="M5248" s="1"/>
      <c r="N5248" s="1">
        <f t="shared" si="573"/>
        <v>0</v>
      </c>
      <c r="O5248" s="1" t="s">
        <v>9</v>
      </c>
    </row>
    <row r="5249" spans="1:15" x14ac:dyDescent="0.3">
      <c r="A5249" s="1" t="s">
        <v>6140</v>
      </c>
      <c r="B5249" s="1" t="s">
        <v>6899</v>
      </c>
      <c r="C5249" s="1" t="str">
        <f t="shared" si="567"/>
        <v>Russia</v>
      </c>
      <c r="D5249" s="1" t="s">
        <v>10660</v>
      </c>
      <c r="E5249" s="7" t="str">
        <f>TEXT(DATE(MID(D5249, 13, 4), CHOOSE(MATCH( MID(D5249, 5, 3), {"Jan","Feb","Mar","Apr","May","Jun","Jul","Aug","Sep","Oct","Nov","Dec"}, 0), 1, 2, 3, 4, 5, 6, 7, 8, 9, 10, 11, 12), MID(D5249, 9, 2)), "yyyy-mm-dd")</f>
        <v>1973-04-19</v>
      </c>
      <c r="F5249" s="1" t="str">
        <f t="shared" si="568"/>
        <v>10:19:00</v>
      </c>
      <c r="G5249" s="9" t="str">
        <f t="shared" si="569"/>
        <v>April</v>
      </c>
      <c r="H5249" s="5" t="str">
        <f t="shared" si="570"/>
        <v>1973</v>
      </c>
      <c r="I5249" s="1" t="s">
        <v>10661</v>
      </c>
      <c r="J5249" s="1" t="str">
        <f t="shared" si="571"/>
        <v xml:space="preserve">Cosmos-2 (63SM) </v>
      </c>
      <c r="K5249" s="1" t="str">
        <f t="shared" si="572"/>
        <v>Intercosmos 9</v>
      </c>
      <c r="L5249" s="1" t="s">
        <v>346</v>
      </c>
      <c r="M5249" s="1"/>
      <c r="N5249" s="1">
        <f t="shared" si="573"/>
        <v>0</v>
      </c>
      <c r="O5249" s="1" t="s">
        <v>9</v>
      </c>
    </row>
    <row r="5250" spans="1:15" x14ac:dyDescent="0.3">
      <c r="A5250" s="1" t="s">
        <v>6140</v>
      </c>
      <c r="B5250" s="1" t="s">
        <v>5</v>
      </c>
      <c r="C5250" s="1" t="str">
        <f t="shared" ref="C5250:C5313" si="574">TRIM(MID(B5250, FIND("|", SUBSTITUTE(B5250, ",", "|", LEN(B5250) - LEN(SUBSTITUTE(B5250,",", "" )))) + 1, LEN(B5250)))</f>
        <v>Russia</v>
      </c>
      <c r="D5250" s="1" t="s">
        <v>10662</v>
      </c>
      <c r="E5250" s="7" t="str">
        <f>TEXT(DATE(MID(D5250, 13, 4), CHOOSE(MATCH( MID(D5250, 5, 3), {"Jan","Feb","Mar","Apr","May","Jun","Jul","Aug","Sep","Oct","Nov","Dec"}, 0), 1, 2, 3, 4, 5, 6, 7, 8, 9, 10, 11, 12), MID(D5250, 9, 2)), "yyyy-mm-dd")</f>
        <v>1973-04-19</v>
      </c>
      <c r="F5250" s="1" t="str">
        <f t="shared" ref="F5250:F5313" si="575">IF(ISNUMBER(FIND(":", D5250)), MID(D5250, FIND(":", D5250)-2, 5) &amp; ":00", "00:00:00")</f>
        <v>08:59:00</v>
      </c>
      <c r="G5250" s="9" t="str">
        <f t="shared" ref="G5250:G5313" si="576">TEXT(E5250, "mmmm")</f>
        <v>April</v>
      </c>
      <c r="H5250" s="5" t="str">
        <f t="shared" ref="H5250:H5313" si="577">TEXT(E5250, "yyyy")</f>
        <v>1973</v>
      </c>
      <c r="I5250" s="1" t="s">
        <v>10663</v>
      </c>
      <c r="J5250" s="1" t="str">
        <f t="shared" ref="J5250:J5313" si="578">LEFT(I5250, FIND("|", I5250) - 1)</f>
        <v xml:space="preserve">Voskhod </v>
      </c>
      <c r="K5250" s="1" t="str">
        <f t="shared" ref="K5250:K5313" si="579">MID(I5250, FIND("|", I5250) + 2, LEN(I5250))</f>
        <v>Cosmos 554</v>
      </c>
      <c r="L5250" s="1" t="s">
        <v>346</v>
      </c>
      <c r="M5250" s="1"/>
      <c r="N5250" s="1">
        <f t="shared" si="573"/>
        <v>0</v>
      </c>
      <c r="O5250" s="1" t="s">
        <v>9</v>
      </c>
    </row>
    <row r="5251" spans="1:15" x14ac:dyDescent="0.3">
      <c r="A5251" s="1" t="s">
        <v>6140</v>
      </c>
      <c r="B5251" s="1" t="s">
        <v>1561</v>
      </c>
      <c r="C5251" s="1" t="str">
        <f t="shared" si="574"/>
        <v>Russia</v>
      </c>
      <c r="D5251" s="1" t="s">
        <v>10664</v>
      </c>
      <c r="E5251" s="7" t="str">
        <f>TEXT(DATE(MID(D5251, 13, 4), CHOOSE(MATCH( MID(D5251, 5, 3), {"Jan","Feb","Mar","Apr","May","Jun","Jul","Aug","Sep","Oct","Nov","Dec"}, 0), 1, 2, 3, 4, 5, 6, 7, 8, 9, 10, 11, 12), MID(D5251, 9, 2)), "yyyy-mm-dd")</f>
        <v>1973-04-12</v>
      </c>
      <c r="F5251" s="1" t="str">
        <f t="shared" si="575"/>
        <v>11:49:00</v>
      </c>
      <c r="G5251" s="9" t="str">
        <f t="shared" si="576"/>
        <v>April</v>
      </c>
      <c r="H5251" s="5" t="str">
        <f t="shared" si="577"/>
        <v>1973</v>
      </c>
      <c r="I5251" s="1" t="s">
        <v>10665</v>
      </c>
      <c r="J5251" s="1" t="str">
        <f t="shared" si="578"/>
        <v xml:space="preserve">Cosmos-2 (63SM) </v>
      </c>
      <c r="K5251" s="1" t="str">
        <f t="shared" si="579"/>
        <v>Cosmos 553</v>
      </c>
      <c r="L5251" s="1" t="s">
        <v>346</v>
      </c>
      <c r="M5251" s="1"/>
      <c r="N5251" s="1">
        <f t="shared" ref="N5251:N5314" si="580">M5251 * 83</f>
        <v>0</v>
      </c>
      <c r="O5251" s="1" t="s">
        <v>9</v>
      </c>
    </row>
    <row r="5252" spans="1:15" x14ac:dyDescent="0.3">
      <c r="A5252" s="1" t="s">
        <v>5556</v>
      </c>
      <c r="B5252" s="1" t="s">
        <v>4092</v>
      </c>
      <c r="C5252" s="1" t="str">
        <f t="shared" si="574"/>
        <v>USA</v>
      </c>
      <c r="D5252" s="1" t="s">
        <v>10666</v>
      </c>
      <c r="E5252" s="7" t="str">
        <f>TEXT(DATE(MID(D5252, 13, 4), CHOOSE(MATCH( MID(D5252, 5, 3), {"Jan","Feb","Mar","Apr","May","Jun","Jul","Aug","Sep","Oct","Nov","Dec"}, 0), 1, 2, 3, 4, 5, 6, 7, 8, 9, 10, 11, 12), MID(D5252, 9, 2)), "yyyy-mm-dd")</f>
        <v>1973-04-06</v>
      </c>
      <c r="F5252" s="1" t="str">
        <f t="shared" si="575"/>
        <v>02:11:00</v>
      </c>
      <c r="G5252" s="9" t="str">
        <f t="shared" si="576"/>
        <v>April</v>
      </c>
      <c r="H5252" s="5" t="str">
        <f t="shared" si="577"/>
        <v>1973</v>
      </c>
      <c r="I5252" s="1" t="s">
        <v>10667</v>
      </c>
      <c r="J5252" s="1" t="str">
        <f t="shared" si="578"/>
        <v xml:space="preserve">Atlas-SLV3D Centaur-D1A </v>
      </c>
      <c r="K5252" s="1" t="str">
        <f t="shared" si="579"/>
        <v>Pioneer 11</v>
      </c>
      <c r="L5252" s="1" t="s">
        <v>346</v>
      </c>
      <c r="M5252" s="1"/>
      <c r="N5252" s="1">
        <f t="shared" si="580"/>
        <v>0</v>
      </c>
      <c r="O5252" s="1" t="s">
        <v>9</v>
      </c>
    </row>
    <row r="5253" spans="1:15" x14ac:dyDescent="0.3">
      <c r="A5253" s="1" t="s">
        <v>6140</v>
      </c>
      <c r="B5253" s="1" t="s">
        <v>6615</v>
      </c>
      <c r="C5253" s="1" t="str">
        <f t="shared" si="574"/>
        <v>Russia</v>
      </c>
      <c r="D5253" s="1" t="s">
        <v>10668</v>
      </c>
      <c r="E5253" s="7" t="str">
        <f>TEXT(DATE(MID(D5253, 13, 4), CHOOSE(MATCH( MID(D5253, 5, 3), {"Jan","Feb","Mar","Apr","May","Jun","Jul","Aug","Sep","Oct","Nov","Dec"}, 0), 1, 2, 3, 4, 5, 6, 7, 8, 9, 10, 11, 12), MID(D5253, 9, 2)), "yyyy-mm-dd")</f>
        <v>1973-04-05</v>
      </c>
      <c r="F5253" s="1" t="str">
        <f t="shared" si="575"/>
        <v>11:11:00</v>
      </c>
      <c r="G5253" s="9" t="str">
        <f t="shared" si="576"/>
        <v>April</v>
      </c>
      <c r="H5253" s="5" t="str">
        <f t="shared" si="577"/>
        <v>1973</v>
      </c>
      <c r="I5253" s="1" t="s">
        <v>10669</v>
      </c>
      <c r="J5253" s="1" t="str">
        <f t="shared" si="578"/>
        <v xml:space="preserve">Molniya-M /Block L </v>
      </c>
      <c r="K5253" s="1" t="str">
        <f t="shared" si="579"/>
        <v>Molniya-2 nÂ°33</v>
      </c>
      <c r="L5253" s="1" t="s">
        <v>346</v>
      </c>
      <c r="M5253" s="1"/>
      <c r="N5253" s="1">
        <f t="shared" si="580"/>
        <v>0</v>
      </c>
      <c r="O5253" s="1" t="s">
        <v>9</v>
      </c>
    </row>
    <row r="5254" spans="1:15" x14ac:dyDescent="0.3">
      <c r="A5254" s="1" t="s">
        <v>6140</v>
      </c>
      <c r="B5254" s="1" t="s">
        <v>4200</v>
      </c>
      <c r="C5254" s="1" t="str">
        <f t="shared" si="574"/>
        <v>Kazakhstan</v>
      </c>
      <c r="D5254" s="1" t="s">
        <v>10670</v>
      </c>
      <c r="E5254" s="7" t="str">
        <f>TEXT(DATE(MID(D5254, 13, 4), CHOOSE(MATCH( MID(D5254, 5, 3), {"Jan","Feb","Mar","Apr","May","Jun","Jul","Aug","Sep","Oct","Nov","Dec"}, 0), 1, 2, 3, 4, 5, 6, 7, 8, 9, 10, 11, 12), MID(D5254, 9, 2)), "yyyy-mm-dd")</f>
        <v>1973-04-03</v>
      </c>
      <c r="F5254" s="1" t="str">
        <f t="shared" si="575"/>
        <v>09:00:00</v>
      </c>
      <c r="G5254" s="9" t="str">
        <f t="shared" si="576"/>
        <v>April</v>
      </c>
      <c r="H5254" s="5" t="str">
        <f t="shared" si="577"/>
        <v>1973</v>
      </c>
      <c r="I5254" s="1" t="s">
        <v>10671</v>
      </c>
      <c r="J5254" s="1" t="str">
        <f t="shared" si="578"/>
        <v xml:space="preserve">Proton-K </v>
      </c>
      <c r="K5254" s="1" t="str">
        <f t="shared" si="579"/>
        <v>Salyut 2</v>
      </c>
      <c r="L5254" s="1" t="s">
        <v>346</v>
      </c>
      <c r="M5254" s="1"/>
      <c r="N5254" s="1">
        <f t="shared" si="580"/>
        <v>0</v>
      </c>
      <c r="O5254" s="1" t="s">
        <v>9</v>
      </c>
    </row>
    <row r="5255" spans="1:15" x14ac:dyDescent="0.3">
      <c r="A5255" s="1" t="s">
        <v>6140</v>
      </c>
      <c r="B5255" s="1" t="s">
        <v>5</v>
      </c>
      <c r="C5255" s="1" t="str">
        <f t="shared" si="574"/>
        <v>Russia</v>
      </c>
      <c r="D5255" s="1" t="s">
        <v>10672</v>
      </c>
      <c r="E5255" s="7" t="str">
        <f>TEXT(DATE(MID(D5255, 13, 4), CHOOSE(MATCH( MID(D5255, 5, 3), {"Jan","Feb","Mar","Apr","May","Jun","Jul","Aug","Sep","Oct","Nov","Dec"}, 0), 1, 2, 3, 4, 5, 6, 7, 8, 9, 10, 11, 12), MID(D5255, 9, 2)), "yyyy-mm-dd")</f>
        <v>1973-03-22</v>
      </c>
      <c r="F5255" s="1" t="str">
        <f t="shared" si="575"/>
        <v>10:00:00</v>
      </c>
      <c r="G5255" s="9" t="str">
        <f t="shared" si="576"/>
        <v>March</v>
      </c>
      <c r="H5255" s="5" t="str">
        <f t="shared" si="577"/>
        <v>1973</v>
      </c>
      <c r="I5255" s="1" t="s">
        <v>10673</v>
      </c>
      <c r="J5255" s="1" t="str">
        <f t="shared" si="578"/>
        <v xml:space="preserve">Voskhod </v>
      </c>
      <c r="K5255" s="1" t="str">
        <f t="shared" si="579"/>
        <v>Cosmos 552</v>
      </c>
      <c r="L5255" s="1" t="s">
        <v>346</v>
      </c>
      <c r="M5255" s="1"/>
      <c r="N5255" s="1">
        <f t="shared" si="580"/>
        <v>0</v>
      </c>
      <c r="O5255" s="1" t="s">
        <v>9</v>
      </c>
    </row>
    <row r="5256" spans="1:15" x14ac:dyDescent="0.3">
      <c r="A5256" s="1" t="s">
        <v>6140</v>
      </c>
      <c r="B5256" s="1" t="s">
        <v>6615</v>
      </c>
      <c r="C5256" s="1" t="str">
        <f t="shared" si="574"/>
        <v>Russia</v>
      </c>
      <c r="D5256" s="1" t="s">
        <v>10674</v>
      </c>
      <c r="E5256" s="7" t="str">
        <f>TEXT(DATE(MID(D5256, 13, 4), CHOOSE(MATCH( MID(D5256, 5, 3), {"Jan","Feb","Mar","Apr","May","Jun","Jul","Aug","Sep","Oct","Nov","Dec"}, 0), 1, 2, 3, 4, 5, 6, 7, 8, 9, 10, 11, 12), MID(D5256, 9, 2)), "yyyy-mm-dd")</f>
        <v>1973-03-20</v>
      </c>
      <c r="F5256" s="1" t="str">
        <f t="shared" si="575"/>
        <v>11:20:00</v>
      </c>
      <c r="G5256" s="9" t="str">
        <f t="shared" si="576"/>
        <v>March</v>
      </c>
      <c r="H5256" s="5" t="str">
        <f t="shared" si="577"/>
        <v>1973</v>
      </c>
      <c r="I5256" s="1" t="s">
        <v>10675</v>
      </c>
      <c r="J5256" s="1" t="str">
        <f t="shared" si="578"/>
        <v xml:space="preserve">Vostok-2M </v>
      </c>
      <c r="K5256" s="1" t="str">
        <f t="shared" si="579"/>
        <v>Meteor nÂ°25</v>
      </c>
      <c r="L5256" s="1" t="s">
        <v>346</v>
      </c>
      <c r="M5256" s="1"/>
      <c r="N5256" s="1">
        <f t="shared" si="580"/>
        <v>0</v>
      </c>
      <c r="O5256" s="1" t="s">
        <v>9</v>
      </c>
    </row>
    <row r="5257" spans="1:15" x14ac:dyDescent="0.3">
      <c r="A5257" s="1" t="s">
        <v>5603</v>
      </c>
      <c r="B5257" s="1" t="s">
        <v>27</v>
      </c>
      <c r="C5257" s="1" t="str">
        <f t="shared" si="574"/>
        <v>USA</v>
      </c>
      <c r="D5257" s="1" t="s">
        <v>10676</v>
      </c>
      <c r="E5257" s="7" t="str">
        <f>TEXT(DATE(MID(D5257, 13, 4), CHOOSE(MATCH( MID(D5257, 5, 3), {"Jan","Feb","Mar","Apr","May","Jun","Jul","Aug","Sep","Oct","Nov","Dec"}, 0), 1, 2, 3, 4, 5, 6, 7, 8, 9, 10, 11, 12), MID(D5257, 9, 2)), "yyyy-mm-dd")</f>
        <v>1973-03-09</v>
      </c>
      <c r="F5257" s="1" t="str">
        <f t="shared" si="575"/>
        <v>21:00:00</v>
      </c>
      <c r="G5257" s="9" t="str">
        <f t="shared" si="576"/>
        <v>March</v>
      </c>
      <c r="H5257" s="5" t="str">
        <f t="shared" si="577"/>
        <v>1973</v>
      </c>
      <c r="I5257" s="1" t="s">
        <v>10677</v>
      </c>
      <c r="J5257" s="1" t="str">
        <f t="shared" si="578"/>
        <v xml:space="preserve">Titan IIID </v>
      </c>
      <c r="K5257" s="1" t="str">
        <f t="shared" si="579"/>
        <v>KH9-5</v>
      </c>
      <c r="L5257" s="1" t="s">
        <v>346</v>
      </c>
      <c r="M5257" s="1"/>
      <c r="N5257" s="1">
        <f t="shared" si="580"/>
        <v>0</v>
      </c>
      <c r="O5257" s="1" t="s">
        <v>9</v>
      </c>
    </row>
    <row r="5258" spans="1:15" x14ac:dyDescent="0.3">
      <c r="A5258" s="1" t="s">
        <v>5556</v>
      </c>
      <c r="B5258" s="1" t="s">
        <v>9371</v>
      </c>
      <c r="C5258" s="1" t="str">
        <f t="shared" si="574"/>
        <v>USA</v>
      </c>
      <c r="D5258" s="1" t="s">
        <v>10678</v>
      </c>
      <c r="E5258" s="7" t="str">
        <f>TEXT(DATE(MID(D5258, 13, 4), CHOOSE(MATCH( MID(D5258, 5, 3), {"Jan","Feb","Mar","Apr","May","Jun","Jul","Aug","Sep","Oct","Nov","Dec"}, 0), 1, 2, 3, 4, 5, 6, 7, 8, 9, 10, 11, 12), MID(D5258, 9, 2)), "yyyy-mm-dd")</f>
        <v>1973-03-06</v>
      </c>
      <c r="F5258" s="1" t="str">
        <f t="shared" si="575"/>
        <v>09:30:00</v>
      </c>
      <c r="G5258" s="9" t="str">
        <f t="shared" si="576"/>
        <v>March</v>
      </c>
      <c r="H5258" s="5" t="str">
        <f t="shared" si="577"/>
        <v>1973</v>
      </c>
      <c r="I5258" s="1" t="s">
        <v>10679</v>
      </c>
      <c r="J5258" s="1" t="str">
        <f t="shared" si="578"/>
        <v xml:space="preserve">Atlas-SLV3A Agena-D </v>
      </c>
      <c r="K5258" s="1" t="str">
        <f t="shared" si="579"/>
        <v>AFP-720 (Rhyolite-2)</v>
      </c>
      <c r="L5258" s="1" t="s">
        <v>346</v>
      </c>
      <c r="M5258" s="1"/>
      <c r="N5258" s="1">
        <f t="shared" si="580"/>
        <v>0</v>
      </c>
      <c r="O5258" s="1" t="s">
        <v>9</v>
      </c>
    </row>
    <row r="5259" spans="1:15" x14ac:dyDescent="0.3">
      <c r="A5259" s="1" t="s">
        <v>6140</v>
      </c>
      <c r="B5259" s="1" t="s">
        <v>130</v>
      </c>
      <c r="C5259" s="1" t="str">
        <f t="shared" si="574"/>
        <v>Kazakhstan</v>
      </c>
      <c r="D5259" s="1" t="s">
        <v>10680</v>
      </c>
      <c r="E5259" s="7" t="str">
        <f>TEXT(DATE(MID(D5259, 13, 4), CHOOSE(MATCH( MID(D5259, 5, 3), {"Jan","Feb","Mar","Apr","May","Jun","Jul","Aug","Sep","Oct","Nov","Dec"}, 0), 1, 2, 3, 4, 5, 6, 7, 8, 9, 10, 11, 12), MID(D5259, 9, 2)), "yyyy-mm-dd")</f>
        <v>1973-03-06</v>
      </c>
      <c r="F5259" s="1" t="str">
        <f t="shared" si="575"/>
        <v>09:20:00</v>
      </c>
      <c r="G5259" s="9" t="str">
        <f t="shared" si="576"/>
        <v>March</v>
      </c>
      <c r="H5259" s="5" t="str">
        <f t="shared" si="577"/>
        <v>1973</v>
      </c>
      <c r="I5259" s="1" t="s">
        <v>10681</v>
      </c>
      <c r="J5259" s="1" t="str">
        <f t="shared" si="578"/>
        <v xml:space="preserve">Voskhod </v>
      </c>
      <c r="K5259" s="1" t="str">
        <f t="shared" si="579"/>
        <v>Cosmos 551</v>
      </c>
      <c r="L5259" s="1" t="s">
        <v>346</v>
      </c>
      <c r="M5259" s="1"/>
      <c r="N5259" s="1">
        <f t="shared" si="580"/>
        <v>0</v>
      </c>
      <c r="O5259" s="1" t="s">
        <v>9</v>
      </c>
    </row>
    <row r="5260" spans="1:15" x14ac:dyDescent="0.3">
      <c r="A5260" s="1" t="s">
        <v>6140</v>
      </c>
      <c r="B5260" s="1" t="s">
        <v>6615</v>
      </c>
      <c r="C5260" s="1" t="str">
        <f t="shared" si="574"/>
        <v>Russia</v>
      </c>
      <c r="D5260" s="1" t="s">
        <v>10682</v>
      </c>
      <c r="E5260" s="7" t="str">
        <f>TEXT(DATE(MID(D5260, 13, 4), CHOOSE(MATCH( MID(D5260, 5, 3), {"Jan","Feb","Mar","Apr","May","Jun","Jul","Aug","Sep","Oct","Nov","Dec"}, 0), 1, 2, 3, 4, 5, 6, 7, 8, 9, 10, 11, 12), MID(D5260, 9, 2)), "yyyy-mm-dd")</f>
        <v>1973-03-01</v>
      </c>
      <c r="F5260" s="1" t="str">
        <f t="shared" si="575"/>
        <v>12:40:00</v>
      </c>
      <c r="G5260" s="9" t="str">
        <f t="shared" si="576"/>
        <v>March</v>
      </c>
      <c r="H5260" s="5" t="str">
        <f t="shared" si="577"/>
        <v>1973</v>
      </c>
      <c r="I5260" s="1" t="s">
        <v>10683</v>
      </c>
      <c r="J5260" s="1" t="str">
        <f t="shared" si="578"/>
        <v xml:space="preserve">Voskhod </v>
      </c>
      <c r="K5260" s="1" t="str">
        <f t="shared" si="579"/>
        <v>Cosmos 550</v>
      </c>
      <c r="L5260" s="1" t="s">
        <v>346</v>
      </c>
      <c r="M5260" s="1"/>
      <c r="N5260" s="1">
        <f t="shared" si="580"/>
        <v>0</v>
      </c>
      <c r="O5260" s="1" t="s">
        <v>9</v>
      </c>
    </row>
    <row r="5261" spans="1:15" x14ac:dyDescent="0.3">
      <c r="A5261" s="1" t="s">
        <v>6140</v>
      </c>
      <c r="B5261" s="1" t="s">
        <v>3373</v>
      </c>
      <c r="C5261" s="1" t="str">
        <f t="shared" si="574"/>
        <v>Russia</v>
      </c>
      <c r="D5261" s="1" t="s">
        <v>10684</v>
      </c>
      <c r="E5261" s="7" t="str">
        <f>TEXT(DATE(MID(D5261, 13, 4), CHOOSE(MATCH( MID(D5261, 5, 3), {"Jan","Feb","Mar","Apr","May","Jun","Jul","Aug","Sep","Oct","Nov","Dec"}, 0), 1, 2, 3, 4, 5, 6, 7, 8, 9, 10, 11, 12), MID(D5261, 9, 2)), "yyyy-mm-dd")</f>
        <v>1973-02-28</v>
      </c>
      <c r="F5261" s="1" t="str">
        <f t="shared" si="575"/>
        <v>04:37:00</v>
      </c>
      <c r="G5261" s="9" t="str">
        <f t="shared" si="576"/>
        <v>February</v>
      </c>
      <c r="H5261" s="5" t="str">
        <f t="shared" si="577"/>
        <v>1973</v>
      </c>
      <c r="I5261" s="1" t="s">
        <v>10685</v>
      </c>
      <c r="J5261" s="1" t="str">
        <f t="shared" si="578"/>
        <v xml:space="preserve">Cosmos-3M </v>
      </c>
      <c r="K5261" s="1" t="str">
        <f t="shared" si="579"/>
        <v>Cosmos 549</v>
      </c>
      <c r="L5261" s="1" t="s">
        <v>346</v>
      </c>
      <c r="M5261" s="1"/>
      <c r="N5261" s="1">
        <f t="shared" si="580"/>
        <v>0</v>
      </c>
      <c r="O5261" s="1" t="s">
        <v>9</v>
      </c>
    </row>
    <row r="5262" spans="1:15" x14ac:dyDescent="0.3">
      <c r="A5262" s="1" t="s">
        <v>6140</v>
      </c>
      <c r="B5262" s="1" t="s">
        <v>130</v>
      </c>
      <c r="C5262" s="1" t="str">
        <f t="shared" si="574"/>
        <v>Kazakhstan</v>
      </c>
      <c r="D5262" s="1" t="s">
        <v>10686</v>
      </c>
      <c r="E5262" s="7" t="str">
        <f>TEXT(DATE(MID(D5262, 13, 4), CHOOSE(MATCH( MID(D5262, 5, 3), {"Jan","Feb","Mar","Apr","May","Jun","Jul","Aug","Sep","Oct","Nov","Dec"}, 0), 1, 2, 3, 4, 5, 6, 7, 8, 9, 10, 11, 12), MID(D5262, 9, 2)), "yyyy-mm-dd")</f>
        <v>1973-02-15</v>
      </c>
      <c r="F5262" s="1" t="str">
        <f t="shared" si="575"/>
        <v>01:11:00</v>
      </c>
      <c r="G5262" s="9" t="str">
        <f t="shared" si="576"/>
        <v>February</v>
      </c>
      <c r="H5262" s="5" t="str">
        <f t="shared" si="577"/>
        <v>1973</v>
      </c>
      <c r="I5262" s="1" t="s">
        <v>10687</v>
      </c>
      <c r="J5262" s="1" t="str">
        <f t="shared" si="578"/>
        <v xml:space="preserve">Molniya-M /Block SO-L </v>
      </c>
      <c r="K5262" s="1" t="str">
        <f t="shared" si="579"/>
        <v>Prognoz nÂ°3</v>
      </c>
      <c r="L5262" s="1" t="s">
        <v>346</v>
      </c>
      <c r="M5262" s="1"/>
      <c r="N5262" s="1">
        <f t="shared" si="580"/>
        <v>0</v>
      </c>
      <c r="O5262" s="1" t="s">
        <v>9</v>
      </c>
    </row>
    <row r="5263" spans="1:15" x14ac:dyDescent="0.3">
      <c r="A5263" s="1" t="s">
        <v>6140</v>
      </c>
      <c r="B5263" s="1" t="s">
        <v>5</v>
      </c>
      <c r="C5263" s="1" t="str">
        <f t="shared" si="574"/>
        <v>Russia</v>
      </c>
      <c r="D5263" s="1" t="s">
        <v>10688</v>
      </c>
      <c r="E5263" s="7" t="str">
        <f>TEXT(DATE(MID(D5263, 13, 4), CHOOSE(MATCH( MID(D5263, 5, 3), {"Jan","Feb","Mar","Apr","May","Jun","Jul","Aug","Sep","Oct","Nov","Dec"}, 0), 1, 2, 3, 4, 5, 6, 7, 8, 9, 10, 11, 12), MID(D5263, 9, 2)), "yyyy-mm-dd")</f>
        <v>1973-02-08</v>
      </c>
      <c r="F5263" s="1" t="str">
        <f t="shared" si="575"/>
        <v>13:15:00</v>
      </c>
      <c r="G5263" s="9" t="str">
        <f t="shared" si="576"/>
        <v>February</v>
      </c>
      <c r="H5263" s="5" t="str">
        <f t="shared" si="577"/>
        <v>1973</v>
      </c>
      <c r="I5263" s="1" t="s">
        <v>10689</v>
      </c>
      <c r="J5263" s="1" t="str">
        <f t="shared" si="578"/>
        <v xml:space="preserve">Voskhod </v>
      </c>
      <c r="K5263" s="1" t="str">
        <f t="shared" si="579"/>
        <v>Cosmos 548</v>
      </c>
      <c r="L5263" s="1" t="s">
        <v>346</v>
      </c>
      <c r="M5263" s="1"/>
      <c r="N5263" s="1">
        <f t="shared" si="580"/>
        <v>0</v>
      </c>
      <c r="O5263" s="1" t="s">
        <v>9</v>
      </c>
    </row>
    <row r="5264" spans="1:15" x14ac:dyDescent="0.3">
      <c r="A5264" s="1" t="s">
        <v>6140</v>
      </c>
      <c r="B5264" s="1" t="s">
        <v>1630</v>
      </c>
      <c r="C5264" s="1" t="str">
        <f t="shared" si="574"/>
        <v>Kazakhstan</v>
      </c>
      <c r="D5264" s="1" t="s">
        <v>10690</v>
      </c>
      <c r="E5264" s="7" t="str">
        <f>TEXT(DATE(MID(D5264, 13, 4), CHOOSE(MATCH( MID(D5264, 5, 3), {"Jan","Feb","Mar","Apr","May","Jun","Jul","Aug","Sep","Oct","Nov","Dec"}, 0), 1, 2, 3, 4, 5, 6, 7, 8, 9, 10, 11, 12), MID(D5264, 9, 2)), "yyyy-mm-dd")</f>
        <v>1973-02-03</v>
      </c>
      <c r="F5264" s="1" t="str">
        <f t="shared" si="575"/>
        <v>05:48:00</v>
      </c>
      <c r="G5264" s="9" t="str">
        <f t="shared" si="576"/>
        <v>February</v>
      </c>
      <c r="H5264" s="5" t="str">
        <f t="shared" si="577"/>
        <v>1973</v>
      </c>
      <c r="I5264" s="1" t="s">
        <v>10691</v>
      </c>
      <c r="J5264" s="1" t="str">
        <f t="shared" si="578"/>
        <v xml:space="preserve">Molniya-M /Block L </v>
      </c>
      <c r="K5264" s="1" t="str">
        <f t="shared" si="579"/>
        <v>Molniya-1 nÂ°32</v>
      </c>
      <c r="L5264" s="1" t="s">
        <v>346</v>
      </c>
      <c r="M5264" s="1"/>
      <c r="N5264" s="1">
        <f t="shared" si="580"/>
        <v>0</v>
      </c>
      <c r="O5264" s="1" t="s">
        <v>9</v>
      </c>
    </row>
    <row r="5265" spans="1:15" x14ac:dyDescent="0.3">
      <c r="A5265" s="1" t="s">
        <v>6140</v>
      </c>
      <c r="B5265" s="1" t="s">
        <v>130</v>
      </c>
      <c r="C5265" s="1" t="str">
        <f t="shared" si="574"/>
        <v>Kazakhstan</v>
      </c>
      <c r="D5265" s="1" t="s">
        <v>10692</v>
      </c>
      <c r="E5265" s="7" t="str">
        <f>TEXT(DATE(MID(D5265, 13, 4), CHOOSE(MATCH( MID(D5265, 5, 3), {"Jan","Feb","Mar","Apr","May","Jun","Jul","Aug","Sep","Oct","Nov","Dec"}, 0), 1, 2, 3, 4, 5, 6, 7, 8, 9, 10, 11, 12), MID(D5265, 9, 2)), "yyyy-mm-dd")</f>
        <v>1973-02-01</v>
      </c>
      <c r="F5265" s="1" t="str">
        <f t="shared" si="575"/>
        <v>08:30:00</v>
      </c>
      <c r="G5265" s="9" t="str">
        <f t="shared" si="576"/>
        <v>February</v>
      </c>
      <c r="H5265" s="5" t="str">
        <f t="shared" si="577"/>
        <v>1973</v>
      </c>
      <c r="I5265" s="1" t="s">
        <v>10693</v>
      </c>
      <c r="J5265" s="1" t="str">
        <f t="shared" si="578"/>
        <v xml:space="preserve">Voskhod </v>
      </c>
      <c r="K5265" s="1" t="str">
        <f t="shared" si="579"/>
        <v>Cosmos 547</v>
      </c>
      <c r="L5265" s="1" t="s">
        <v>346</v>
      </c>
      <c r="M5265" s="1"/>
      <c r="N5265" s="1">
        <f t="shared" si="580"/>
        <v>0</v>
      </c>
      <c r="O5265" s="1" t="s">
        <v>9</v>
      </c>
    </row>
    <row r="5266" spans="1:15" x14ac:dyDescent="0.3">
      <c r="A5266" s="1" t="s">
        <v>6140</v>
      </c>
      <c r="B5266" s="1" t="s">
        <v>4882</v>
      </c>
      <c r="C5266" s="1" t="str">
        <f t="shared" si="574"/>
        <v>Russia</v>
      </c>
      <c r="D5266" s="1" t="s">
        <v>10694</v>
      </c>
      <c r="E5266" s="7" t="str">
        <f>TEXT(DATE(MID(D5266, 13, 4), CHOOSE(MATCH( MID(D5266, 5, 3), {"Jan","Feb","Mar","Apr","May","Jun","Jul","Aug","Sep","Oct","Nov","Dec"}, 0), 1, 2, 3, 4, 5, 6, 7, 8, 9, 10, 11, 12), MID(D5266, 9, 2)), "yyyy-mm-dd")</f>
        <v>1973-01-26</v>
      </c>
      <c r="F5266" s="1" t="str">
        <f t="shared" si="575"/>
        <v>11:44:00</v>
      </c>
      <c r="G5266" s="9" t="str">
        <f t="shared" si="576"/>
        <v>January</v>
      </c>
      <c r="H5266" s="5" t="str">
        <f t="shared" si="577"/>
        <v>1973</v>
      </c>
      <c r="I5266" s="1" t="s">
        <v>10695</v>
      </c>
      <c r="J5266" s="1" t="str">
        <f t="shared" si="578"/>
        <v xml:space="preserve">Cosmos-3M </v>
      </c>
      <c r="K5266" s="1" t="str">
        <f t="shared" si="579"/>
        <v>Cosmos 546</v>
      </c>
      <c r="L5266" s="1" t="s">
        <v>346</v>
      </c>
      <c r="M5266" s="1"/>
      <c r="N5266" s="1">
        <f t="shared" si="580"/>
        <v>0</v>
      </c>
      <c r="O5266" s="1" t="s">
        <v>9</v>
      </c>
    </row>
    <row r="5267" spans="1:15" x14ac:dyDescent="0.3">
      <c r="A5267" s="1" t="s">
        <v>6140</v>
      </c>
      <c r="B5267" s="1" t="s">
        <v>1561</v>
      </c>
      <c r="C5267" s="1" t="str">
        <f t="shared" si="574"/>
        <v>Russia</v>
      </c>
      <c r="D5267" s="1" t="s">
        <v>10696</v>
      </c>
      <c r="E5267" s="7" t="str">
        <f>TEXT(DATE(MID(D5267, 13, 4), CHOOSE(MATCH( MID(D5267, 5, 3), {"Jan","Feb","Mar","Apr","May","Jun","Jul","Aug","Sep","Oct","Nov","Dec"}, 0), 1, 2, 3, 4, 5, 6, 7, 8, 9, 10, 11, 12), MID(D5267, 9, 2)), "yyyy-mm-dd")</f>
        <v>1973-01-24</v>
      </c>
      <c r="F5267" s="1" t="str">
        <f t="shared" si="575"/>
        <v>11:44:00</v>
      </c>
      <c r="G5267" s="9" t="str">
        <f t="shared" si="576"/>
        <v>January</v>
      </c>
      <c r="H5267" s="5" t="str">
        <f t="shared" si="577"/>
        <v>1973</v>
      </c>
      <c r="I5267" s="1" t="s">
        <v>10697</v>
      </c>
      <c r="J5267" s="1" t="str">
        <f t="shared" si="578"/>
        <v xml:space="preserve">Cosmos-2 (63SM) </v>
      </c>
      <c r="K5267" s="1" t="str">
        <f t="shared" si="579"/>
        <v>Cosmos 545</v>
      </c>
      <c r="L5267" s="1" t="s">
        <v>346</v>
      </c>
      <c r="M5267" s="1"/>
      <c r="N5267" s="1">
        <f t="shared" si="580"/>
        <v>0</v>
      </c>
      <c r="O5267" s="1" t="s">
        <v>9</v>
      </c>
    </row>
    <row r="5268" spans="1:15" x14ac:dyDescent="0.3">
      <c r="A5268" s="1" t="s">
        <v>6140</v>
      </c>
      <c r="B5268" s="1" t="s">
        <v>3373</v>
      </c>
      <c r="C5268" s="1" t="str">
        <f t="shared" si="574"/>
        <v>Russia</v>
      </c>
      <c r="D5268" s="1" t="s">
        <v>10698</v>
      </c>
      <c r="E5268" s="7" t="str">
        <f>TEXT(DATE(MID(D5268, 13, 4), CHOOSE(MATCH( MID(D5268, 5, 3), {"Jan","Feb","Mar","Apr","May","Jun","Jul","Aug","Sep","Oct","Nov","Dec"}, 0), 1, 2, 3, 4, 5, 6, 7, 8, 9, 10, 11, 12), MID(D5268, 9, 2)), "yyyy-mm-dd")</f>
        <v>1973-01-20</v>
      </c>
      <c r="F5268" s="1" t="str">
        <f t="shared" si="575"/>
        <v>03:36:00</v>
      </c>
      <c r="G5268" s="9" t="str">
        <f t="shared" si="576"/>
        <v>January</v>
      </c>
      <c r="H5268" s="5" t="str">
        <f t="shared" si="577"/>
        <v>1973</v>
      </c>
      <c r="I5268" s="1" t="s">
        <v>10699</v>
      </c>
      <c r="J5268" s="1" t="str">
        <f t="shared" si="578"/>
        <v xml:space="preserve">Cosmos-3M </v>
      </c>
      <c r="K5268" s="1" t="str">
        <f t="shared" si="579"/>
        <v>Cosmos 544</v>
      </c>
      <c r="L5268" s="1" t="s">
        <v>346</v>
      </c>
      <c r="M5268" s="1"/>
      <c r="N5268" s="1">
        <f t="shared" si="580"/>
        <v>0</v>
      </c>
      <c r="O5268" s="1" t="s">
        <v>9</v>
      </c>
    </row>
    <row r="5269" spans="1:15" x14ac:dyDescent="0.3">
      <c r="A5269" s="1" t="s">
        <v>6140</v>
      </c>
      <c r="B5269" s="1" t="s">
        <v>130</v>
      </c>
      <c r="C5269" s="1" t="str">
        <f t="shared" si="574"/>
        <v>Kazakhstan</v>
      </c>
      <c r="D5269" s="1" t="s">
        <v>10700</v>
      </c>
      <c r="E5269" s="7" t="str">
        <f>TEXT(DATE(MID(D5269, 13, 4), CHOOSE(MATCH( MID(D5269, 5, 3), {"Jan","Feb","Mar","Apr","May","Jun","Jul","Aug","Sep","Oct","Nov","Dec"}, 0), 1, 2, 3, 4, 5, 6, 7, 8, 9, 10, 11, 12), MID(D5269, 9, 2)), "yyyy-mm-dd")</f>
        <v>1973-01-11</v>
      </c>
      <c r="F5269" s="1" t="str">
        <f t="shared" si="575"/>
        <v>10:00:00</v>
      </c>
      <c r="G5269" s="9" t="str">
        <f t="shared" si="576"/>
        <v>January</v>
      </c>
      <c r="H5269" s="5" t="str">
        <f t="shared" si="577"/>
        <v>1973</v>
      </c>
      <c r="I5269" s="1" t="s">
        <v>10701</v>
      </c>
      <c r="J5269" s="1" t="str">
        <f t="shared" si="578"/>
        <v xml:space="preserve">Voskhod </v>
      </c>
      <c r="K5269" s="1" t="str">
        <f t="shared" si="579"/>
        <v>Cosmos 543</v>
      </c>
      <c r="L5269" s="1" t="s">
        <v>346</v>
      </c>
      <c r="M5269" s="1"/>
      <c r="N5269" s="1">
        <f t="shared" si="580"/>
        <v>0</v>
      </c>
      <c r="O5269" s="1" t="s">
        <v>9</v>
      </c>
    </row>
    <row r="5270" spans="1:15" x14ac:dyDescent="0.3">
      <c r="A5270" s="1" t="s">
        <v>6140</v>
      </c>
      <c r="B5270" s="1" t="s">
        <v>4200</v>
      </c>
      <c r="C5270" s="1" t="str">
        <f t="shared" si="574"/>
        <v>Kazakhstan</v>
      </c>
      <c r="D5270" s="1" t="s">
        <v>10702</v>
      </c>
      <c r="E5270" s="7" t="str">
        <f>TEXT(DATE(MID(D5270, 13, 4), CHOOSE(MATCH( MID(D5270, 5, 3), {"Jan","Feb","Mar","Apr","May","Jun","Jul","Aug","Sep","Oct","Nov","Dec"}, 0), 1, 2, 3, 4, 5, 6, 7, 8, 9, 10, 11, 12), MID(D5270, 9, 2)), "yyyy-mm-dd")</f>
        <v>1973-01-08</v>
      </c>
      <c r="F5270" s="1" t="str">
        <f t="shared" si="575"/>
        <v>06:55:00</v>
      </c>
      <c r="G5270" s="9" t="str">
        <f t="shared" si="576"/>
        <v>January</v>
      </c>
      <c r="H5270" s="5" t="str">
        <f t="shared" si="577"/>
        <v>1973</v>
      </c>
      <c r="I5270" s="1" t="s">
        <v>10703</v>
      </c>
      <c r="J5270" s="1" t="str">
        <f t="shared" si="578"/>
        <v xml:space="preserve">Proton-K/Block D </v>
      </c>
      <c r="K5270" s="1" t="str">
        <f t="shared" si="579"/>
        <v>Luna 21</v>
      </c>
      <c r="L5270" s="1" t="s">
        <v>346</v>
      </c>
      <c r="M5270" s="1"/>
      <c r="N5270" s="1">
        <f t="shared" si="580"/>
        <v>0</v>
      </c>
      <c r="O5270" s="1" t="s">
        <v>9</v>
      </c>
    </row>
    <row r="5271" spans="1:15" x14ac:dyDescent="0.3">
      <c r="A5271" s="1" t="s">
        <v>6140</v>
      </c>
      <c r="B5271" s="1" t="s">
        <v>5</v>
      </c>
      <c r="C5271" s="1" t="str">
        <f t="shared" si="574"/>
        <v>Russia</v>
      </c>
      <c r="D5271" s="1" t="s">
        <v>10704</v>
      </c>
      <c r="E5271" s="7" t="str">
        <f>TEXT(DATE(MID(D5271, 13, 4), CHOOSE(MATCH( MID(D5271, 5, 3), {"Jan","Feb","Mar","Apr","May","Jun","Jul","Aug","Sep","Oct","Nov","Dec"}, 0), 1, 2, 3, 4, 5, 6, 7, 8, 9, 10, 11, 12), MID(D5271, 9, 2)), "yyyy-mm-dd")</f>
        <v>1972-12-28</v>
      </c>
      <c r="F5271" s="1" t="str">
        <f t="shared" si="575"/>
        <v>11:00:00</v>
      </c>
      <c r="G5271" s="9" t="str">
        <f t="shared" si="576"/>
        <v>December</v>
      </c>
      <c r="H5271" s="5" t="str">
        <f t="shared" si="577"/>
        <v>1972</v>
      </c>
      <c r="I5271" s="1" t="s">
        <v>10705</v>
      </c>
      <c r="J5271" s="1" t="str">
        <f t="shared" si="578"/>
        <v xml:space="preserve">Vostok-2M </v>
      </c>
      <c r="K5271" s="1" t="str">
        <f t="shared" si="579"/>
        <v>Cosmos 542</v>
      </c>
      <c r="L5271" s="1" t="s">
        <v>346</v>
      </c>
      <c r="M5271" s="1"/>
      <c r="N5271" s="1">
        <f t="shared" si="580"/>
        <v>0</v>
      </c>
      <c r="O5271" s="1" t="s">
        <v>117</v>
      </c>
    </row>
    <row r="5272" spans="1:15" x14ac:dyDescent="0.3">
      <c r="A5272" s="1" t="s">
        <v>6140</v>
      </c>
      <c r="B5272" s="1" t="s">
        <v>6615</v>
      </c>
      <c r="C5272" s="1" t="str">
        <f t="shared" si="574"/>
        <v>Russia</v>
      </c>
      <c r="D5272" s="1" t="s">
        <v>10706</v>
      </c>
      <c r="E5272" s="7" t="str">
        <f>TEXT(DATE(MID(D5272, 13, 4), CHOOSE(MATCH( MID(D5272, 5, 3), {"Jan","Feb","Mar","Apr","May","Jun","Jul","Aug","Sep","Oct","Nov","Dec"}, 0), 1, 2, 3, 4, 5, 6, 7, 8, 9, 10, 11, 12), MID(D5272, 9, 2)), "yyyy-mm-dd")</f>
        <v>1972-12-27</v>
      </c>
      <c r="F5272" s="1" t="str">
        <f t="shared" si="575"/>
        <v>10:30:00</v>
      </c>
      <c r="G5272" s="9" t="str">
        <f t="shared" si="576"/>
        <v>December</v>
      </c>
      <c r="H5272" s="5" t="str">
        <f t="shared" si="577"/>
        <v>1972</v>
      </c>
      <c r="I5272" s="1" t="s">
        <v>10707</v>
      </c>
      <c r="J5272" s="1" t="str">
        <f t="shared" si="578"/>
        <v xml:space="preserve">Soyuz M </v>
      </c>
      <c r="K5272" s="1" t="str">
        <f t="shared" si="579"/>
        <v>Cosmos 541</v>
      </c>
      <c r="L5272" s="1" t="s">
        <v>346</v>
      </c>
      <c r="M5272" s="1"/>
      <c r="N5272" s="1">
        <f t="shared" si="580"/>
        <v>0</v>
      </c>
      <c r="O5272" s="1" t="s">
        <v>9</v>
      </c>
    </row>
    <row r="5273" spans="1:15" x14ac:dyDescent="0.3">
      <c r="A5273" s="1" t="s">
        <v>6140</v>
      </c>
      <c r="B5273" s="1" t="s">
        <v>6482</v>
      </c>
      <c r="C5273" s="1" t="str">
        <f t="shared" si="574"/>
        <v>Russia</v>
      </c>
      <c r="D5273" s="1" t="s">
        <v>10708</v>
      </c>
      <c r="E5273" s="7" t="str">
        <f>TEXT(DATE(MID(D5273, 13, 4), CHOOSE(MATCH( MID(D5273, 5, 3), {"Jan","Feb","Mar","Apr","May","Jun","Jul","Aug","Sep","Oct","Nov","Dec"}, 0), 1, 2, 3, 4, 5, 6, 7, 8, 9, 10, 11, 12), MID(D5273, 9, 2)), "yyyy-mm-dd")</f>
        <v>1972-12-25</v>
      </c>
      <c r="F5273" s="1" t="str">
        <f t="shared" si="575"/>
        <v>23:05:00</v>
      </c>
      <c r="G5273" s="9" t="str">
        <f t="shared" si="576"/>
        <v>December</v>
      </c>
      <c r="H5273" s="5" t="str">
        <f t="shared" si="577"/>
        <v>1972</v>
      </c>
      <c r="I5273" s="1" t="s">
        <v>10709</v>
      </c>
      <c r="J5273" s="1" t="str">
        <f t="shared" si="578"/>
        <v xml:space="preserve">Cosmos-3M </v>
      </c>
      <c r="K5273" s="1" t="str">
        <f t="shared" si="579"/>
        <v>Cosmos 540</v>
      </c>
      <c r="L5273" s="1" t="s">
        <v>346</v>
      </c>
      <c r="M5273" s="1"/>
      <c r="N5273" s="1">
        <f t="shared" si="580"/>
        <v>0</v>
      </c>
      <c r="O5273" s="1" t="s">
        <v>9</v>
      </c>
    </row>
    <row r="5274" spans="1:15" x14ac:dyDescent="0.3">
      <c r="A5274" s="1" t="s">
        <v>5722</v>
      </c>
      <c r="B5274" s="1" t="s">
        <v>4249</v>
      </c>
      <c r="C5274" s="1" t="str">
        <f t="shared" si="574"/>
        <v>USA</v>
      </c>
      <c r="D5274" s="1" t="s">
        <v>10710</v>
      </c>
      <c r="E5274" s="7" t="str">
        <f>TEXT(DATE(MID(D5274, 13, 4), CHOOSE(MATCH( MID(D5274, 5, 3), {"Jan","Feb","Mar","Apr","May","Jun","Jul","Aug","Sep","Oct","Nov","Dec"}, 0), 1, 2, 3, 4, 5, 6, 7, 8, 9, 10, 11, 12), MID(D5274, 9, 2)), "yyyy-mm-dd")</f>
        <v>1972-12-21</v>
      </c>
      <c r="F5274" s="1" t="str">
        <f t="shared" si="575"/>
        <v>17:45:00</v>
      </c>
      <c r="G5274" s="9" t="str">
        <f t="shared" si="576"/>
        <v>December</v>
      </c>
      <c r="H5274" s="5" t="str">
        <f t="shared" si="577"/>
        <v>1972</v>
      </c>
      <c r="I5274" s="1" t="s">
        <v>10711</v>
      </c>
      <c r="J5274" s="1" t="str">
        <f t="shared" si="578"/>
        <v xml:space="preserve">Titan III(24)B </v>
      </c>
      <c r="K5274" s="1" t="str">
        <f t="shared" si="579"/>
        <v>OPS 3978</v>
      </c>
      <c r="L5274" s="1" t="s">
        <v>346</v>
      </c>
      <c r="M5274" s="1"/>
      <c r="N5274" s="1">
        <f t="shared" si="580"/>
        <v>0</v>
      </c>
      <c r="O5274" s="1" t="s">
        <v>9</v>
      </c>
    </row>
    <row r="5275" spans="1:15" x14ac:dyDescent="0.3">
      <c r="A5275" s="1" t="s">
        <v>6140</v>
      </c>
      <c r="B5275" s="1" t="s">
        <v>6482</v>
      </c>
      <c r="C5275" s="1" t="str">
        <f t="shared" si="574"/>
        <v>Russia</v>
      </c>
      <c r="D5275" s="1" t="s">
        <v>10712</v>
      </c>
      <c r="E5275" s="7" t="str">
        <f>TEXT(DATE(MID(D5275, 13, 4), CHOOSE(MATCH( MID(D5275, 5, 3), {"Jan","Feb","Mar","Apr","May","Jun","Jul","Aug","Sep","Oct","Nov","Dec"}, 0), 1, 2, 3, 4, 5, 6, 7, 8, 9, 10, 11, 12), MID(D5275, 9, 2)), "yyyy-mm-dd")</f>
        <v>1972-12-21</v>
      </c>
      <c r="F5275" s="1" t="str">
        <f t="shared" si="575"/>
        <v>02:05:00</v>
      </c>
      <c r="G5275" s="9" t="str">
        <f t="shared" si="576"/>
        <v>December</v>
      </c>
      <c r="H5275" s="5" t="str">
        <f t="shared" si="577"/>
        <v>1972</v>
      </c>
      <c r="I5275" s="1" t="s">
        <v>10713</v>
      </c>
      <c r="J5275" s="1" t="str">
        <f t="shared" si="578"/>
        <v xml:space="preserve">Cosmos-3M </v>
      </c>
      <c r="K5275" s="1" t="str">
        <f t="shared" si="579"/>
        <v>Cosmos 539</v>
      </c>
      <c r="L5275" s="1" t="s">
        <v>346</v>
      </c>
      <c r="M5275" s="1"/>
      <c r="N5275" s="1">
        <f t="shared" si="580"/>
        <v>0</v>
      </c>
      <c r="O5275" s="1" t="s">
        <v>9</v>
      </c>
    </row>
    <row r="5276" spans="1:15" x14ac:dyDescent="0.3">
      <c r="A5276" s="1" t="s">
        <v>5556</v>
      </c>
      <c r="B5276" s="1" t="s">
        <v>9371</v>
      </c>
      <c r="C5276" s="1" t="str">
        <f t="shared" si="574"/>
        <v>USA</v>
      </c>
      <c r="D5276" s="1" t="s">
        <v>10714</v>
      </c>
      <c r="E5276" s="7" t="str">
        <f>TEXT(DATE(MID(D5276, 13, 4), CHOOSE(MATCH( MID(D5276, 5, 3), {"Jan","Feb","Mar","Apr","May","Jun","Jul","Aug","Sep","Oct","Nov","Dec"}, 0), 1, 2, 3, 4, 5, 6, 7, 8, 9, 10, 11, 12), MID(D5276, 9, 2)), "yyyy-mm-dd")</f>
        <v>1972-12-20</v>
      </c>
      <c r="F5276" s="1" t="str">
        <f t="shared" si="575"/>
        <v>22:20:00</v>
      </c>
      <c r="G5276" s="9" t="str">
        <f t="shared" si="576"/>
        <v>December</v>
      </c>
      <c r="H5276" s="5" t="str">
        <f t="shared" si="577"/>
        <v>1972</v>
      </c>
      <c r="I5276" s="1" t="s">
        <v>10715</v>
      </c>
      <c r="J5276" s="1" t="str">
        <f t="shared" si="578"/>
        <v xml:space="preserve">Atlas-SLV3A Agena-D </v>
      </c>
      <c r="K5276" s="1" t="str">
        <f t="shared" si="579"/>
        <v>AFP-827 (Canyon-5)</v>
      </c>
      <c r="L5276" s="1" t="s">
        <v>346</v>
      </c>
      <c r="M5276" s="1"/>
      <c r="N5276" s="1">
        <f t="shared" si="580"/>
        <v>0</v>
      </c>
      <c r="O5276" s="1" t="s">
        <v>9</v>
      </c>
    </row>
    <row r="5277" spans="1:15" x14ac:dyDescent="0.3">
      <c r="A5277" s="1" t="s">
        <v>5722</v>
      </c>
      <c r="B5277" s="1" t="s">
        <v>5723</v>
      </c>
      <c r="C5277" s="1" t="str">
        <f t="shared" si="574"/>
        <v>USA</v>
      </c>
      <c r="D5277" s="1" t="s">
        <v>10716</v>
      </c>
      <c r="E5277" s="7" t="str">
        <f>TEXT(DATE(MID(D5277, 13, 4), CHOOSE(MATCH( MID(D5277, 5, 3), {"Jan","Feb","Mar","Apr","May","Jun","Jul","Aug","Sep","Oct","Nov","Dec"}, 0), 1, 2, 3, 4, 5, 6, 7, 8, 9, 10, 11, 12), MID(D5277, 9, 2)), "yyyy-mm-dd")</f>
        <v>1972-12-16</v>
      </c>
      <c r="F5277" s="1" t="str">
        <f t="shared" si="575"/>
        <v>11:24:00</v>
      </c>
      <c r="G5277" s="9" t="str">
        <f t="shared" si="576"/>
        <v>December</v>
      </c>
      <c r="H5277" s="5" t="str">
        <f t="shared" si="577"/>
        <v>1972</v>
      </c>
      <c r="I5277" s="1" t="s">
        <v>10717</v>
      </c>
      <c r="J5277" s="1" t="str">
        <f t="shared" si="578"/>
        <v xml:space="preserve">Scout D1 </v>
      </c>
      <c r="K5277" s="1" t="str">
        <f t="shared" si="579"/>
        <v>Aeros 1</v>
      </c>
      <c r="L5277" s="1" t="s">
        <v>346</v>
      </c>
      <c r="M5277" s="1"/>
      <c r="N5277" s="1">
        <f t="shared" si="580"/>
        <v>0</v>
      </c>
      <c r="O5277" s="1" t="s">
        <v>9</v>
      </c>
    </row>
    <row r="5278" spans="1:15" x14ac:dyDescent="0.3">
      <c r="A5278" s="1" t="s">
        <v>6140</v>
      </c>
      <c r="B5278" s="1" t="s">
        <v>5</v>
      </c>
      <c r="C5278" s="1" t="str">
        <f t="shared" si="574"/>
        <v>Russia</v>
      </c>
      <c r="D5278" s="1" t="s">
        <v>10718</v>
      </c>
      <c r="E5278" s="7" t="str">
        <f>TEXT(DATE(MID(D5278, 13, 4), CHOOSE(MATCH( MID(D5278, 5, 3), {"Jan","Feb","Mar","Apr","May","Jun","Jul","Aug","Sep","Oct","Nov","Dec"}, 0), 1, 2, 3, 4, 5, 6, 7, 8, 9, 10, 11, 12), MID(D5278, 9, 2)), "yyyy-mm-dd")</f>
        <v>1972-12-14</v>
      </c>
      <c r="F5278" s="1" t="str">
        <f t="shared" si="575"/>
        <v>13:40:00</v>
      </c>
      <c r="G5278" s="9" t="str">
        <f t="shared" si="576"/>
        <v>December</v>
      </c>
      <c r="H5278" s="5" t="str">
        <f t="shared" si="577"/>
        <v>1972</v>
      </c>
      <c r="I5278" s="1" t="s">
        <v>10719</v>
      </c>
      <c r="J5278" s="1" t="str">
        <f t="shared" si="578"/>
        <v xml:space="preserve">Voskhod </v>
      </c>
      <c r="K5278" s="1" t="str">
        <f t="shared" si="579"/>
        <v>Cosmos 538</v>
      </c>
      <c r="L5278" s="1" t="s">
        <v>346</v>
      </c>
      <c r="M5278" s="1"/>
      <c r="N5278" s="1">
        <f t="shared" si="580"/>
        <v>0</v>
      </c>
      <c r="O5278" s="1" t="s">
        <v>9</v>
      </c>
    </row>
    <row r="5279" spans="1:15" x14ac:dyDescent="0.3">
      <c r="A5279" s="1" t="s">
        <v>6140</v>
      </c>
      <c r="B5279" s="1" t="s">
        <v>6615</v>
      </c>
      <c r="C5279" s="1" t="str">
        <f t="shared" si="574"/>
        <v>Russia</v>
      </c>
      <c r="D5279" s="1" t="s">
        <v>10720</v>
      </c>
      <c r="E5279" s="7" t="str">
        <f>TEXT(DATE(MID(D5279, 13, 4), CHOOSE(MATCH( MID(D5279, 5, 3), {"Jan","Feb","Mar","Apr","May","Jun","Jul","Aug","Sep","Oct","Nov","Dec"}, 0), 1, 2, 3, 4, 5, 6, 7, 8, 9, 10, 11, 12), MID(D5279, 9, 2)), "yyyy-mm-dd")</f>
        <v>1972-12-12</v>
      </c>
      <c r="F5279" s="1" t="str">
        <f t="shared" si="575"/>
        <v>06:51:00</v>
      </c>
      <c r="G5279" s="9" t="str">
        <f t="shared" si="576"/>
        <v>December</v>
      </c>
      <c r="H5279" s="5" t="str">
        <f t="shared" si="577"/>
        <v>1972</v>
      </c>
      <c r="I5279" s="1" t="s">
        <v>10721</v>
      </c>
      <c r="J5279" s="1" t="str">
        <f t="shared" si="578"/>
        <v xml:space="preserve">Molniya-M /Block L </v>
      </c>
      <c r="K5279" s="1" t="str">
        <f t="shared" si="579"/>
        <v>Molniya-2 nÂ°31</v>
      </c>
      <c r="L5279" s="1" t="s">
        <v>346</v>
      </c>
      <c r="M5279" s="1"/>
      <c r="N5279" s="1">
        <f t="shared" si="580"/>
        <v>0</v>
      </c>
      <c r="O5279" s="1" t="s">
        <v>9</v>
      </c>
    </row>
    <row r="5280" spans="1:15" x14ac:dyDescent="0.3">
      <c r="A5280" s="1" t="s">
        <v>5722</v>
      </c>
      <c r="B5280" s="1" t="s">
        <v>114</v>
      </c>
      <c r="C5280" s="1" t="str">
        <f t="shared" si="574"/>
        <v>USA</v>
      </c>
      <c r="D5280" s="1" t="s">
        <v>10722</v>
      </c>
      <c r="E5280" s="7" t="str">
        <f>TEXT(DATE(MID(D5280, 13, 4), CHOOSE(MATCH( MID(D5280, 5, 3), {"Jan","Feb","Mar","Apr","May","Jun","Jul","Aug","Sep","Oct","Nov","Dec"}, 0), 1, 2, 3, 4, 5, 6, 7, 8, 9, 10, 11, 12), MID(D5280, 9, 2)), "yyyy-mm-dd")</f>
        <v>1972-12-11</v>
      </c>
      <c r="F5280" s="1" t="str">
        <f t="shared" si="575"/>
        <v>07:56:00</v>
      </c>
      <c r="G5280" s="9" t="str">
        <f t="shared" si="576"/>
        <v>December</v>
      </c>
      <c r="H5280" s="5" t="str">
        <f t="shared" si="577"/>
        <v>1972</v>
      </c>
      <c r="I5280" s="1" t="s">
        <v>10723</v>
      </c>
      <c r="J5280" s="1" t="str">
        <f t="shared" si="578"/>
        <v xml:space="preserve">Delta 900 </v>
      </c>
      <c r="K5280" s="1" t="str">
        <f t="shared" si="579"/>
        <v>Nimbus 5</v>
      </c>
      <c r="L5280" s="1" t="s">
        <v>346</v>
      </c>
      <c r="M5280" s="1"/>
      <c r="N5280" s="1">
        <f t="shared" si="580"/>
        <v>0</v>
      </c>
      <c r="O5280" s="1" t="s">
        <v>9</v>
      </c>
    </row>
    <row r="5281" spans="1:15" x14ac:dyDescent="0.3">
      <c r="A5281" s="1" t="s">
        <v>657</v>
      </c>
      <c r="B5281" s="1" t="s">
        <v>30</v>
      </c>
      <c r="C5281" s="1" t="str">
        <f t="shared" si="574"/>
        <v>USA</v>
      </c>
      <c r="D5281" s="1" t="s">
        <v>10724</v>
      </c>
      <c r="E5281" s="7" t="str">
        <f>TEXT(DATE(MID(D5281, 13, 4), CHOOSE(MATCH( MID(D5281, 5, 3), {"Jan","Feb","Mar","Apr","May","Jun","Jul","Aug","Sep","Oct","Nov","Dec"}, 0), 1, 2, 3, 4, 5, 6, 7, 8, 9, 10, 11, 12), MID(D5281, 9, 2)), "yyyy-mm-dd")</f>
        <v>1972-12-07</v>
      </c>
      <c r="F5281" s="1" t="str">
        <f t="shared" si="575"/>
        <v>05:33:00</v>
      </c>
      <c r="G5281" s="9" t="str">
        <f t="shared" si="576"/>
        <v>December</v>
      </c>
      <c r="H5281" s="5" t="str">
        <f t="shared" si="577"/>
        <v>1972</v>
      </c>
      <c r="I5281" s="1" t="s">
        <v>10725</v>
      </c>
      <c r="J5281" s="1" t="str">
        <f t="shared" si="578"/>
        <v xml:space="preserve">Saturn V </v>
      </c>
      <c r="K5281" s="1" t="str">
        <f t="shared" si="579"/>
        <v>Apollo 17</v>
      </c>
      <c r="L5281" s="1" t="s">
        <v>346</v>
      </c>
      <c r="M5281" s="1"/>
      <c r="N5281" s="1">
        <f t="shared" si="580"/>
        <v>0</v>
      </c>
      <c r="O5281" s="1" t="s">
        <v>9</v>
      </c>
    </row>
    <row r="5282" spans="1:15" x14ac:dyDescent="0.3">
      <c r="A5282" s="1" t="s">
        <v>6140</v>
      </c>
      <c r="B5282" s="1" t="s">
        <v>1630</v>
      </c>
      <c r="C5282" s="1" t="str">
        <f t="shared" si="574"/>
        <v>Kazakhstan</v>
      </c>
      <c r="D5282" s="1" t="s">
        <v>10726</v>
      </c>
      <c r="E5282" s="7" t="str">
        <f>TEXT(DATE(MID(D5282, 13, 4), CHOOSE(MATCH( MID(D5282, 5, 3), {"Jan","Feb","Mar","Apr","May","Jun","Jul","Aug","Sep","Oct","Nov","Dec"}, 0), 1, 2, 3, 4, 5, 6, 7, 8, 9, 10, 11, 12), MID(D5282, 9, 2)), "yyyy-mm-dd")</f>
        <v>1972-12-02</v>
      </c>
      <c r="F5282" s="1" t="str">
        <f t="shared" si="575"/>
        <v>04:39:00</v>
      </c>
      <c r="G5282" s="9" t="str">
        <f t="shared" si="576"/>
        <v>December</v>
      </c>
      <c r="H5282" s="5" t="str">
        <f t="shared" si="577"/>
        <v>1972</v>
      </c>
      <c r="I5282" s="1" t="s">
        <v>10727</v>
      </c>
      <c r="J5282" s="1" t="str">
        <f t="shared" si="578"/>
        <v xml:space="preserve">Molniya-M /Block L </v>
      </c>
      <c r="K5282" s="1" t="str">
        <f t="shared" si="579"/>
        <v>Molniya-1 nÂ°30</v>
      </c>
      <c r="L5282" s="1" t="s">
        <v>346</v>
      </c>
      <c r="M5282" s="1"/>
      <c r="N5282" s="1">
        <f t="shared" si="580"/>
        <v>0</v>
      </c>
      <c r="O5282" s="1" t="s">
        <v>9</v>
      </c>
    </row>
    <row r="5283" spans="1:15" x14ac:dyDescent="0.3">
      <c r="A5283" s="1" t="s">
        <v>6140</v>
      </c>
      <c r="B5283" s="1" t="s">
        <v>6899</v>
      </c>
      <c r="C5283" s="1" t="str">
        <f t="shared" si="574"/>
        <v>Russia</v>
      </c>
      <c r="D5283" s="1" t="s">
        <v>10728</v>
      </c>
      <c r="E5283" s="7" t="str">
        <f>TEXT(DATE(MID(D5283, 13, 4), CHOOSE(MATCH( MID(D5283, 5, 3), {"Jan","Feb","Mar","Apr","May","Jun","Jul","Aug","Sep","Oct","Nov","Dec"}, 0), 1, 2, 3, 4, 5, 6, 7, 8, 9, 10, 11, 12), MID(D5283, 9, 2)), "yyyy-mm-dd")</f>
        <v>1972-11-30</v>
      </c>
      <c r="F5283" s="1" t="str">
        <f t="shared" si="575"/>
        <v>21:49:00</v>
      </c>
      <c r="G5283" s="9" t="str">
        <f t="shared" si="576"/>
        <v>November</v>
      </c>
      <c r="H5283" s="5" t="str">
        <f t="shared" si="577"/>
        <v>1972</v>
      </c>
      <c r="I5283" s="1" t="s">
        <v>10729</v>
      </c>
      <c r="J5283" s="1" t="str">
        <f t="shared" si="578"/>
        <v xml:space="preserve">Cosmos-2 (63SM) </v>
      </c>
      <c r="K5283" s="1" t="str">
        <f t="shared" si="579"/>
        <v>Intercosmos 8</v>
      </c>
      <c r="L5283" s="1" t="s">
        <v>346</v>
      </c>
      <c r="M5283" s="1"/>
      <c r="N5283" s="1">
        <f t="shared" si="580"/>
        <v>0</v>
      </c>
      <c r="O5283" s="1" t="s">
        <v>9</v>
      </c>
    </row>
    <row r="5284" spans="1:15" x14ac:dyDescent="0.3">
      <c r="A5284" s="1" t="s">
        <v>6140</v>
      </c>
      <c r="B5284" s="1" t="s">
        <v>130</v>
      </c>
      <c r="C5284" s="1" t="str">
        <f t="shared" si="574"/>
        <v>Kazakhstan</v>
      </c>
      <c r="D5284" s="1" t="s">
        <v>10730</v>
      </c>
      <c r="E5284" s="7" t="str">
        <f>TEXT(DATE(MID(D5284, 13, 4), CHOOSE(MATCH( MID(D5284, 5, 3), {"Jan","Feb","Mar","Apr","May","Jun","Jul","Aug","Sep","Oct","Nov","Dec"}, 0), 1, 2, 3, 4, 5, 6, 7, 8, 9, 10, 11, 12), MID(D5284, 9, 2)), "yyyy-mm-dd")</f>
        <v>1972-11-25</v>
      </c>
      <c r="F5284" s="1" t="str">
        <f t="shared" si="575"/>
        <v>09:10:00</v>
      </c>
      <c r="G5284" s="9" t="str">
        <f t="shared" si="576"/>
        <v>November</v>
      </c>
      <c r="H5284" s="5" t="str">
        <f t="shared" si="577"/>
        <v>1972</v>
      </c>
      <c r="I5284" s="1" t="s">
        <v>10731</v>
      </c>
      <c r="J5284" s="1" t="str">
        <f t="shared" si="578"/>
        <v xml:space="preserve">Voskhod </v>
      </c>
      <c r="K5284" s="1" t="str">
        <f t="shared" si="579"/>
        <v>Cosmos 537</v>
      </c>
      <c r="L5284" s="1" t="s">
        <v>346</v>
      </c>
      <c r="M5284" s="1"/>
      <c r="N5284" s="1">
        <f t="shared" si="580"/>
        <v>0</v>
      </c>
      <c r="O5284" s="1" t="s">
        <v>9</v>
      </c>
    </row>
    <row r="5285" spans="1:15" x14ac:dyDescent="0.3">
      <c r="A5285" s="1" t="s">
        <v>6140</v>
      </c>
      <c r="B5285" s="1" t="s">
        <v>6798</v>
      </c>
      <c r="C5285" s="1" t="str">
        <f t="shared" si="574"/>
        <v>Kazakhstan</v>
      </c>
      <c r="D5285" s="1" t="s">
        <v>10732</v>
      </c>
      <c r="E5285" s="7" t="str">
        <f>TEXT(DATE(MID(D5285, 13, 4), CHOOSE(MATCH( MID(D5285, 5, 3), {"Jan","Feb","Mar","Apr","May","Jun","Jul","Aug","Sep","Oct","Nov","Dec"}, 0), 1, 2, 3, 4, 5, 6, 7, 8, 9, 10, 11, 12), MID(D5285, 9, 2)), "yyyy-mm-dd")</f>
        <v>1972-11-23</v>
      </c>
      <c r="F5285" s="1" t="str">
        <f t="shared" si="575"/>
        <v>06:11:00</v>
      </c>
      <c r="G5285" s="9" t="str">
        <f t="shared" si="576"/>
        <v>November</v>
      </c>
      <c r="H5285" s="5" t="str">
        <f t="shared" si="577"/>
        <v>1972</v>
      </c>
      <c r="I5285" s="1" t="s">
        <v>10733</v>
      </c>
      <c r="J5285" s="1" t="str">
        <f t="shared" si="578"/>
        <v xml:space="preserve">N-1 L3 </v>
      </c>
      <c r="K5285" s="1" t="str">
        <f t="shared" si="579"/>
        <v>7K-LOK nÂ°2 &amp; LK nÂ°4</v>
      </c>
      <c r="L5285" s="1" t="s">
        <v>346</v>
      </c>
      <c r="M5285" s="1"/>
      <c r="N5285" s="1">
        <f t="shared" si="580"/>
        <v>0</v>
      </c>
      <c r="O5285" s="1" t="s">
        <v>257</v>
      </c>
    </row>
    <row r="5286" spans="1:15" x14ac:dyDescent="0.3">
      <c r="A5286" s="1" t="s">
        <v>5722</v>
      </c>
      <c r="B5286" s="1" t="s">
        <v>5723</v>
      </c>
      <c r="C5286" s="1" t="str">
        <f t="shared" si="574"/>
        <v>USA</v>
      </c>
      <c r="D5286" s="1" t="s">
        <v>10734</v>
      </c>
      <c r="E5286" s="7" t="str">
        <f>TEXT(DATE(MID(D5286, 13, 4), CHOOSE(MATCH( MID(D5286, 5, 3), {"Jan","Feb","Mar","Apr","May","Jun","Jul","Aug","Sep","Oct","Nov","Dec"}, 0), 1, 2, 3, 4, 5, 6, 7, 8, 9, 10, 11, 12), MID(D5286, 9, 2)), "yyyy-mm-dd")</f>
        <v>1972-11-22</v>
      </c>
      <c r="F5286" s="1" t="str">
        <f t="shared" si="575"/>
        <v>00:17:00</v>
      </c>
      <c r="G5286" s="9" t="str">
        <f t="shared" si="576"/>
        <v>November</v>
      </c>
      <c r="H5286" s="5" t="str">
        <f t="shared" si="577"/>
        <v>1972</v>
      </c>
      <c r="I5286" s="1" t="s">
        <v>10735</v>
      </c>
      <c r="J5286" s="1" t="str">
        <f t="shared" si="578"/>
        <v xml:space="preserve">Scout D1 </v>
      </c>
      <c r="K5286" s="1" t="str">
        <f t="shared" si="579"/>
        <v>ESRO 4</v>
      </c>
      <c r="L5286" s="1" t="s">
        <v>346</v>
      </c>
      <c r="M5286" s="1"/>
      <c r="N5286" s="1">
        <f t="shared" si="580"/>
        <v>0</v>
      </c>
      <c r="O5286" s="1" t="s">
        <v>9</v>
      </c>
    </row>
    <row r="5287" spans="1:15" x14ac:dyDescent="0.3">
      <c r="A5287" s="1" t="s">
        <v>6958</v>
      </c>
      <c r="B5287" s="1" t="s">
        <v>6959</v>
      </c>
      <c r="C5287" s="1" t="str">
        <f t="shared" si="574"/>
        <v>Kenya</v>
      </c>
      <c r="D5287" s="1" t="s">
        <v>10736</v>
      </c>
      <c r="E5287" s="7" t="str">
        <f>TEXT(DATE(MID(D5287, 13, 4), CHOOSE(MATCH( MID(D5287, 5, 3), {"Jan","Feb","Mar","Apr","May","Jun","Jul","Aug","Sep","Oct","Nov","Dec"}, 0), 1, 2, 3, 4, 5, 6, 7, 8, 9, 10, 11, 12), MID(D5287, 9, 2)), "yyyy-mm-dd")</f>
        <v>1972-11-15</v>
      </c>
      <c r="F5287" s="1" t="str">
        <f t="shared" si="575"/>
        <v>22:13:00</v>
      </c>
      <c r="G5287" s="9" t="str">
        <f t="shared" si="576"/>
        <v>November</v>
      </c>
      <c r="H5287" s="5" t="str">
        <f t="shared" si="577"/>
        <v>1972</v>
      </c>
      <c r="I5287" s="1" t="s">
        <v>10737</v>
      </c>
      <c r="J5287" s="1" t="str">
        <f t="shared" si="578"/>
        <v xml:space="preserve">Scout D1 </v>
      </c>
      <c r="K5287" s="1" t="str">
        <f t="shared" si="579"/>
        <v>Explorer 48 (SAS-B)</v>
      </c>
      <c r="L5287" s="1" t="s">
        <v>346</v>
      </c>
      <c r="M5287" s="1"/>
      <c r="N5287" s="1">
        <f t="shared" si="580"/>
        <v>0</v>
      </c>
      <c r="O5287" s="1" t="s">
        <v>9</v>
      </c>
    </row>
    <row r="5288" spans="1:15" x14ac:dyDescent="0.3">
      <c r="A5288" s="1" t="s">
        <v>5722</v>
      </c>
      <c r="B5288" s="1" t="s">
        <v>3160</v>
      </c>
      <c r="C5288" s="1" t="str">
        <f t="shared" si="574"/>
        <v>USA</v>
      </c>
      <c r="D5288" s="1" t="s">
        <v>10738</v>
      </c>
      <c r="E5288" s="7" t="str">
        <f>TEXT(DATE(MID(D5288, 13, 4), CHOOSE(MATCH( MID(D5288, 5, 3), {"Jan","Feb","Mar","Apr","May","Jun","Jul","Aug","Sep","Oct","Nov","Dec"}, 0), 1, 2, 3, 4, 5, 6, 7, 8, 9, 10, 11, 12), MID(D5288, 9, 2)), "yyyy-mm-dd")</f>
        <v>1972-11-10</v>
      </c>
      <c r="F5288" s="1" t="str">
        <f t="shared" si="575"/>
        <v>01:14:00</v>
      </c>
      <c r="G5288" s="9" t="str">
        <f t="shared" si="576"/>
        <v>November</v>
      </c>
      <c r="H5288" s="5" t="str">
        <f t="shared" si="577"/>
        <v>1972</v>
      </c>
      <c r="I5288" s="1" t="s">
        <v>10739</v>
      </c>
      <c r="J5288" s="1" t="str">
        <f t="shared" si="578"/>
        <v xml:space="preserve">Delta 1914 </v>
      </c>
      <c r="K5288" s="1" t="str">
        <f t="shared" si="579"/>
        <v>Anik-A1</v>
      </c>
      <c r="L5288" s="1" t="s">
        <v>346</v>
      </c>
      <c r="M5288" s="1"/>
      <c r="N5288" s="1">
        <f t="shared" si="580"/>
        <v>0</v>
      </c>
      <c r="O5288" s="1" t="s">
        <v>9</v>
      </c>
    </row>
    <row r="5289" spans="1:15" x14ac:dyDescent="0.3">
      <c r="A5289" s="1" t="s">
        <v>5722</v>
      </c>
      <c r="B5289" s="1" t="s">
        <v>8845</v>
      </c>
      <c r="C5289" s="1" t="str">
        <f t="shared" si="574"/>
        <v>USA</v>
      </c>
      <c r="D5289" s="1" t="s">
        <v>10740</v>
      </c>
      <c r="E5289" s="7" t="str">
        <f>TEXT(DATE(MID(D5289, 13, 4), CHOOSE(MATCH( MID(D5289, 5, 3), {"Jan","Feb","Mar","Apr","May","Jun","Jul","Aug","Sep","Oct","Nov","Dec"}, 0), 1, 2, 3, 4, 5, 6, 7, 8, 9, 10, 11, 12), MID(D5289, 9, 2)), "yyyy-mm-dd")</f>
        <v>1972-11-09</v>
      </c>
      <c r="F5289" s="1" t="str">
        <f t="shared" si="575"/>
        <v>03:23:00</v>
      </c>
      <c r="G5289" s="9" t="str">
        <f t="shared" si="576"/>
        <v>November</v>
      </c>
      <c r="H5289" s="5" t="str">
        <f t="shared" si="577"/>
        <v>1972</v>
      </c>
      <c r="I5289" s="1" t="s">
        <v>10741</v>
      </c>
      <c r="J5289" s="1" t="str">
        <f t="shared" si="578"/>
        <v xml:space="preserve">Thor-LV2D Burner-2 </v>
      </c>
      <c r="K5289" s="1" t="str">
        <f t="shared" si="579"/>
        <v>DMSP-5B-F3</v>
      </c>
      <c r="L5289" s="1" t="s">
        <v>346</v>
      </c>
      <c r="M5289" s="1"/>
      <c r="N5289" s="1">
        <f t="shared" si="580"/>
        <v>0</v>
      </c>
      <c r="O5289" s="1" t="s">
        <v>9</v>
      </c>
    </row>
    <row r="5290" spans="1:15" x14ac:dyDescent="0.3">
      <c r="A5290" s="1" t="s">
        <v>6140</v>
      </c>
      <c r="B5290" s="1" t="s">
        <v>3373</v>
      </c>
      <c r="C5290" s="1" t="str">
        <f t="shared" si="574"/>
        <v>Russia</v>
      </c>
      <c r="D5290" s="1" t="s">
        <v>10742</v>
      </c>
      <c r="E5290" s="7" t="str">
        <f>TEXT(DATE(MID(D5290, 13, 4), CHOOSE(MATCH( MID(D5290, 5, 3), {"Jan","Feb","Mar","Apr","May","Jun","Jul","Aug","Sep","Oct","Nov","Dec"}, 0), 1, 2, 3, 4, 5, 6, 7, 8, 9, 10, 11, 12), MID(D5290, 9, 2)), "yyyy-mm-dd")</f>
        <v>1972-11-03</v>
      </c>
      <c r="F5290" s="1" t="str">
        <f t="shared" si="575"/>
        <v>01:34:00</v>
      </c>
      <c r="G5290" s="9" t="str">
        <f t="shared" si="576"/>
        <v>November</v>
      </c>
      <c r="H5290" s="5" t="str">
        <f t="shared" si="577"/>
        <v>1972</v>
      </c>
      <c r="I5290" s="1" t="s">
        <v>10743</v>
      </c>
      <c r="J5290" s="1" t="str">
        <f t="shared" si="578"/>
        <v xml:space="preserve">Cosmos-3M </v>
      </c>
      <c r="K5290" s="1" t="str">
        <f t="shared" si="579"/>
        <v>Cosmos 536</v>
      </c>
      <c r="L5290" s="1" t="s">
        <v>346</v>
      </c>
      <c r="M5290" s="1"/>
      <c r="N5290" s="1">
        <f t="shared" si="580"/>
        <v>0</v>
      </c>
      <c r="O5290" s="1" t="s">
        <v>9</v>
      </c>
    </row>
    <row r="5291" spans="1:15" x14ac:dyDescent="0.3">
      <c r="A5291" s="1" t="s">
        <v>6140</v>
      </c>
      <c r="B5291" s="1" t="s">
        <v>6482</v>
      </c>
      <c r="C5291" s="1" t="str">
        <f t="shared" si="574"/>
        <v>Russia</v>
      </c>
      <c r="D5291" s="1" t="s">
        <v>10744</v>
      </c>
      <c r="E5291" s="7" t="str">
        <f>TEXT(DATE(MID(D5291, 13, 4), CHOOSE(MATCH( MID(D5291, 5, 3), {"Jan","Feb","Mar","Apr","May","Jun","Jul","Aug","Sep","Oct","Nov","Dec"}, 0), 1, 2, 3, 4, 5, 6, 7, 8, 9, 10, 11, 12), MID(D5291, 9, 2)), "yyyy-mm-dd")</f>
        <v>1972-11-01</v>
      </c>
      <c r="F5291" s="1" t="str">
        <f t="shared" si="575"/>
        <v>02:08:00</v>
      </c>
      <c r="G5291" s="9" t="str">
        <f t="shared" si="576"/>
        <v>November</v>
      </c>
      <c r="H5291" s="5" t="str">
        <f t="shared" si="577"/>
        <v>1972</v>
      </c>
      <c r="I5291" s="1" t="s">
        <v>10745</v>
      </c>
      <c r="J5291" s="1" t="str">
        <f t="shared" si="578"/>
        <v xml:space="preserve">Cosmos-3M </v>
      </c>
      <c r="K5291" s="1" t="str">
        <f t="shared" si="579"/>
        <v>Cosmos 528 to 535</v>
      </c>
      <c r="L5291" s="1" t="s">
        <v>346</v>
      </c>
      <c r="M5291" s="1"/>
      <c r="N5291" s="1">
        <f t="shared" si="580"/>
        <v>0</v>
      </c>
      <c r="O5291" s="1" t="s">
        <v>9</v>
      </c>
    </row>
    <row r="5292" spans="1:15" x14ac:dyDescent="0.3">
      <c r="A5292" s="1" t="s">
        <v>6140</v>
      </c>
      <c r="B5292" s="1" t="s">
        <v>5</v>
      </c>
      <c r="C5292" s="1" t="str">
        <f t="shared" si="574"/>
        <v>Russia</v>
      </c>
      <c r="D5292" s="1" t="s">
        <v>10746</v>
      </c>
      <c r="E5292" s="7" t="str">
        <f>TEXT(DATE(MID(D5292, 13, 4), CHOOSE(MATCH( MID(D5292, 5, 3), {"Jan","Feb","Mar","Apr","May","Jun","Jul","Aug","Sep","Oct","Nov","Dec"}, 0), 1, 2, 3, 4, 5, 6, 7, 8, 9, 10, 11, 12), MID(D5292, 9, 2)), "yyyy-mm-dd")</f>
        <v>1972-10-31</v>
      </c>
      <c r="F5292" s="1" t="str">
        <f t="shared" si="575"/>
        <v>13:29:00</v>
      </c>
      <c r="G5292" s="9" t="str">
        <f t="shared" si="576"/>
        <v>October</v>
      </c>
      <c r="H5292" s="5" t="str">
        <f t="shared" si="577"/>
        <v>1972</v>
      </c>
      <c r="I5292" s="1" t="s">
        <v>10747</v>
      </c>
      <c r="J5292" s="1" t="str">
        <f t="shared" si="578"/>
        <v xml:space="preserve">Voskhod </v>
      </c>
      <c r="K5292" s="1" t="str">
        <f t="shared" si="579"/>
        <v>Cosmos 527</v>
      </c>
      <c r="L5292" s="1" t="s">
        <v>346</v>
      </c>
      <c r="M5292" s="1"/>
      <c r="N5292" s="1">
        <f t="shared" si="580"/>
        <v>0</v>
      </c>
      <c r="O5292" s="1" t="s">
        <v>9</v>
      </c>
    </row>
    <row r="5293" spans="1:15" x14ac:dyDescent="0.3">
      <c r="A5293" s="1" t="s">
        <v>6140</v>
      </c>
      <c r="B5293" s="1" t="s">
        <v>5</v>
      </c>
      <c r="C5293" s="1" t="str">
        <f t="shared" si="574"/>
        <v>Russia</v>
      </c>
      <c r="D5293" s="1" t="s">
        <v>10748</v>
      </c>
      <c r="E5293" s="7" t="str">
        <f>TEXT(DATE(MID(D5293, 13, 4), CHOOSE(MATCH( MID(D5293, 5, 3), {"Jan","Feb","Mar","Apr","May","Jun","Jul","Aug","Sep","Oct","Nov","Dec"}, 0), 1, 2, 3, 4, 5, 6, 7, 8, 9, 10, 11, 12), MID(D5293, 9, 2)), "yyyy-mm-dd")</f>
        <v>1972-10-26</v>
      </c>
      <c r="F5293" s="1" t="str">
        <f t="shared" si="575"/>
        <v>22:05:00</v>
      </c>
      <c r="G5293" s="9" t="str">
        <f t="shared" si="576"/>
        <v>October</v>
      </c>
      <c r="H5293" s="5" t="str">
        <f t="shared" si="577"/>
        <v>1972</v>
      </c>
      <c r="I5293" s="1" t="s">
        <v>10749</v>
      </c>
      <c r="J5293" s="1" t="str">
        <f t="shared" si="578"/>
        <v xml:space="preserve">Vostok-2M </v>
      </c>
      <c r="K5293" s="1" t="str">
        <f t="shared" si="579"/>
        <v>Meteor nÂ°24</v>
      </c>
      <c r="L5293" s="1" t="s">
        <v>346</v>
      </c>
      <c r="M5293" s="1"/>
      <c r="N5293" s="1">
        <f t="shared" si="580"/>
        <v>0</v>
      </c>
      <c r="O5293" s="1" t="s">
        <v>9</v>
      </c>
    </row>
    <row r="5294" spans="1:15" x14ac:dyDescent="0.3">
      <c r="A5294" s="1" t="s">
        <v>6140</v>
      </c>
      <c r="B5294" s="1" t="s">
        <v>1561</v>
      </c>
      <c r="C5294" s="1" t="str">
        <f t="shared" si="574"/>
        <v>Russia</v>
      </c>
      <c r="D5294" s="1" t="s">
        <v>10750</v>
      </c>
      <c r="E5294" s="7" t="str">
        <f>TEXT(DATE(MID(D5294, 13, 4), CHOOSE(MATCH( MID(D5294, 5, 3), {"Jan","Feb","Mar","Apr","May","Jun","Jul","Aug","Sep","Oct","Nov","Dec"}, 0), 1, 2, 3, 4, 5, 6, 7, 8, 9, 10, 11, 12), MID(D5294, 9, 2)), "yyyy-mm-dd")</f>
        <v>1972-10-25</v>
      </c>
      <c r="F5294" s="1" t="str">
        <f t="shared" si="575"/>
        <v>10:39:00</v>
      </c>
      <c r="G5294" s="9" t="str">
        <f t="shared" si="576"/>
        <v>October</v>
      </c>
      <c r="H5294" s="5" t="str">
        <f t="shared" si="577"/>
        <v>1972</v>
      </c>
      <c r="I5294" s="1" t="s">
        <v>10751</v>
      </c>
      <c r="J5294" s="1" t="str">
        <f t="shared" si="578"/>
        <v xml:space="preserve">Cosmos-2 (63SM) </v>
      </c>
      <c r="K5294" s="1" t="str">
        <f t="shared" si="579"/>
        <v>Cosmos 526</v>
      </c>
      <c r="L5294" s="1" t="s">
        <v>346</v>
      </c>
      <c r="M5294" s="1"/>
      <c r="N5294" s="1">
        <f t="shared" si="580"/>
        <v>0</v>
      </c>
      <c r="O5294" s="1" t="s">
        <v>9</v>
      </c>
    </row>
    <row r="5295" spans="1:15" x14ac:dyDescent="0.3">
      <c r="A5295" s="1" t="s">
        <v>6140</v>
      </c>
      <c r="B5295" s="1" t="s">
        <v>5</v>
      </c>
      <c r="C5295" s="1" t="str">
        <f t="shared" si="574"/>
        <v>Russia</v>
      </c>
      <c r="D5295" s="1" t="s">
        <v>10752</v>
      </c>
      <c r="E5295" s="7" t="str">
        <f>TEXT(DATE(MID(D5295, 13, 4), CHOOSE(MATCH( MID(D5295, 5, 3), {"Jan","Feb","Mar","Apr","May","Jun","Jul","Aug","Sep","Oct","Nov","Dec"}, 0), 1, 2, 3, 4, 5, 6, 7, 8, 9, 10, 11, 12), MID(D5295, 9, 2)), "yyyy-mm-dd")</f>
        <v>1972-10-18</v>
      </c>
      <c r="F5295" s="1" t="str">
        <f t="shared" si="575"/>
        <v>11:59:00</v>
      </c>
      <c r="G5295" s="9" t="str">
        <f t="shared" si="576"/>
        <v>October</v>
      </c>
      <c r="H5295" s="5" t="str">
        <f t="shared" si="577"/>
        <v>1972</v>
      </c>
      <c r="I5295" s="1" t="s">
        <v>10753</v>
      </c>
      <c r="J5295" s="1" t="str">
        <f t="shared" si="578"/>
        <v xml:space="preserve">Voskhod </v>
      </c>
      <c r="K5295" s="1" t="str">
        <f t="shared" si="579"/>
        <v>Cosmos 525</v>
      </c>
      <c r="L5295" s="1" t="s">
        <v>346</v>
      </c>
      <c r="M5295" s="1"/>
      <c r="N5295" s="1">
        <f t="shared" si="580"/>
        <v>0</v>
      </c>
      <c r="O5295" s="1" t="s">
        <v>9</v>
      </c>
    </row>
    <row r="5296" spans="1:15" x14ac:dyDescent="0.3">
      <c r="A5296" s="1" t="s">
        <v>6140</v>
      </c>
      <c r="B5296" s="1" t="s">
        <v>3373</v>
      </c>
      <c r="C5296" s="1" t="str">
        <f t="shared" si="574"/>
        <v>Russia</v>
      </c>
      <c r="D5296" s="1" t="s">
        <v>10754</v>
      </c>
      <c r="E5296" s="7" t="str">
        <f>TEXT(DATE(MID(D5296, 13, 4), CHOOSE(MATCH( MID(D5296, 5, 3), {"Jan","Feb","Mar","Apr","May","Jun","Jul","Aug","Sep","Oct","Nov","Dec"}, 0), 1, 2, 3, 4, 5, 6, 7, 8, 9, 10, 11, 12), MID(D5296, 9, 2)), "yyyy-mm-dd")</f>
        <v>1972-10-17</v>
      </c>
      <c r="F5296" s="1" t="str">
        <f t="shared" si="575"/>
        <v>19:59:00</v>
      </c>
      <c r="G5296" s="9" t="str">
        <f t="shared" si="576"/>
        <v>October</v>
      </c>
      <c r="H5296" s="5" t="str">
        <f t="shared" si="577"/>
        <v>1972</v>
      </c>
      <c r="I5296" s="1" t="s">
        <v>8323</v>
      </c>
      <c r="J5296" s="1" t="str">
        <f t="shared" si="578"/>
        <v xml:space="preserve">Cosmos-3M </v>
      </c>
      <c r="K5296" s="1" t="str">
        <f t="shared" si="579"/>
        <v>Strela-2M satellite</v>
      </c>
      <c r="L5296" s="1" t="s">
        <v>346</v>
      </c>
      <c r="M5296" s="1"/>
      <c r="N5296" s="1">
        <f t="shared" si="580"/>
        <v>0</v>
      </c>
      <c r="O5296" s="1" t="s">
        <v>257</v>
      </c>
    </row>
    <row r="5297" spans="1:15" x14ac:dyDescent="0.3">
      <c r="A5297" s="1" t="s">
        <v>5722</v>
      </c>
      <c r="B5297" s="1" t="s">
        <v>114</v>
      </c>
      <c r="C5297" s="1" t="str">
        <f t="shared" si="574"/>
        <v>USA</v>
      </c>
      <c r="D5297" s="1" t="s">
        <v>10755</v>
      </c>
      <c r="E5297" s="7" t="str">
        <f>TEXT(DATE(MID(D5297, 13, 4), CHOOSE(MATCH( MID(D5297, 5, 3), {"Jan","Feb","Mar","Apr","May","Jun","Jul","Aug","Sep","Oct","Nov","Dec"}, 0), 1, 2, 3, 4, 5, 6, 7, 8, 9, 10, 11, 12), MID(D5297, 9, 2)), "yyyy-mm-dd")</f>
        <v>1972-10-15</v>
      </c>
      <c r="F5297" s="1" t="str">
        <f t="shared" si="575"/>
        <v>17:19:00</v>
      </c>
      <c r="G5297" s="9" t="str">
        <f t="shared" si="576"/>
        <v>October</v>
      </c>
      <c r="H5297" s="5" t="str">
        <f t="shared" si="577"/>
        <v>1972</v>
      </c>
      <c r="I5297" s="1" t="s">
        <v>10756</v>
      </c>
      <c r="J5297" s="1" t="str">
        <f t="shared" si="578"/>
        <v xml:space="preserve">Delta 300 </v>
      </c>
      <c r="K5297" s="1" t="str">
        <f t="shared" si="579"/>
        <v>NOAA-2 &amp; AMSAT-OSCAR 6</v>
      </c>
      <c r="L5297" s="1" t="s">
        <v>346</v>
      </c>
      <c r="M5297" s="1"/>
      <c r="N5297" s="1">
        <f t="shared" si="580"/>
        <v>0</v>
      </c>
      <c r="O5297" s="1" t="s">
        <v>9</v>
      </c>
    </row>
    <row r="5298" spans="1:15" x14ac:dyDescent="0.3">
      <c r="A5298" s="1" t="s">
        <v>6140</v>
      </c>
      <c r="B5298" s="1" t="s">
        <v>6615</v>
      </c>
      <c r="C5298" s="1" t="str">
        <f t="shared" si="574"/>
        <v>Russia</v>
      </c>
      <c r="D5298" s="1" t="s">
        <v>10757</v>
      </c>
      <c r="E5298" s="7" t="str">
        <f>TEXT(DATE(MID(D5298, 13, 4), CHOOSE(MATCH( MID(D5298, 5, 3), {"Jan","Feb","Mar","Apr","May","Jun","Jul","Aug","Sep","Oct","Nov","Dec"}, 0), 1, 2, 3, 4, 5, 6, 7, 8, 9, 10, 11, 12), MID(D5298, 9, 2)), "yyyy-mm-dd")</f>
        <v>1972-10-14</v>
      </c>
      <c r="F5298" s="1" t="str">
        <f t="shared" si="575"/>
        <v>06:16:00</v>
      </c>
      <c r="G5298" s="9" t="str">
        <f t="shared" si="576"/>
        <v>October</v>
      </c>
      <c r="H5298" s="5" t="str">
        <f t="shared" si="577"/>
        <v>1972</v>
      </c>
      <c r="I5298" s="1" t="s">
        <v>10758</v>
      </c>
      <c r="J5298" s="1" t="str">
        <f t="shared" si="578"/>
        <v xml:space="preserve">Molniya-M /Block L </v>
      </c>
      <c r="K5298" s="1" t="str">
        <f t="shared" si="579"/>
        <v>Molniya-1 nÂ°29</v>
      </c>
      <c r="L5298" s="1" t="s">
        <v>346</v>
      </c>
      <c r="M5298" s="1"/>
      <c r="N5298" s="1">
        <f t="shared" si="580"/>
        <v>0</v>
      </c>
      <c r="O5298" s="1" t="s">
        <v>9</v>
      </c>
    </row>
    <row r="5299" spans="1:15" x14ac:dyDescent="0.3">
      <c r="A5299" s="1" t="s">
        <v>6140</v>
      </c>
      <c r="B5299" s="1" t="s">
        <v>1561</v>
      </c>
      <c r="C5299" s="1" t="str">
        <f t="shared" si="574"/>
        <v>Russia</v>
      </c>
      <c r="D5299" s="1" t="s">
        <v>10759</v>
      </c>
      <c r="E5299" s="7" t="str">
        <f>TEXT(DATE(MID(D5299, 13, 4), CHOOSE(MATCH( MID(D5299, 5, 3), {"Jan","Feb","Mar","Apr","May","Jun","Jul","Aug","Sep","Oct","Nov","Dec"}, 0), 1, 2, 3, 4, 5, 6, 7, 8, 9, 10, 11, 12), MID(D5299, 9, 2)), "yyyy-mm-dd")</f>
        <v>1972-10-11</v>
      </c>
      <c r="F5299" s="1" t="str">
        <f t="shared" si="575"/>
        <v>13:19:00</v>
      </c>
      <c r="G5299" s="9" t="str">
        <f t="shared" si="576"/>
        <v>October</v>
      </c>
      <c r="H5299" s="5" t="str">
        <f t="shared" si="577"/>
        <v>1972</v>
      </c>
      <c r="I5299" s="1" t="s">
        <v>10760</v>
      </c>
      <c r="J5299" s="1" t="str">
        <f t="shared" si="578"/>
        <v xml:space="preserve">Cosmos-2 (63SM) </v>
      </c>
      <c r="K5299" s="1" t="str">
        <f t="shared" si="579"/>
        <v>Cosmos 524</v>
      </c>
      <c r="L5299" s="1" t="s">
        <v>346</v>
      </c>
      <c r="M5299" s="1"/>
      <c r="N5299" s="1">
        <f t="shared" si="580"/>
        <v>0</v>
      </c>
      <c r="O5299" s="1" t="s">
        <v>9</v>
      </c>
    </row>
    <row r="5300" spans="1:15" x14ac:dyDescent="0.3">
      <c r="A5300" s="1" t="s">
        <v>5603</v>
      </c>
      <c r="B5300" s="1" t="s">
        <v>27</v>
      </c>
      <c r="C5300" s="1" t="str">
        <f t="shared" si="574"/>
        <v>USA</v>
      </c>
      <c r="D5300" s="1" t="s">
        <v>10761</v>
      </c>
      <c r="E5300" s="7" t="str">
        <f>TEXT(DATE(MID(D5300, 13, 4), CHOOSE(MATCH( MID(D5300, 5, 3), {"Jan","Feb","Mar","Apr","May","Jun","Jul","Aug","Sep","Oct","Nov","Dec"}, 0), 1, 2, 3, 4, 5, 6, 7, 8, 9, 10, 11, 12), MID(D5300, 9, 2)), "yyyy-mm-dd")</f>
        <v>1972-10-10</v>
      </c>
      <c r="F5300" s="1" t="str">
        <f t="shared" si="575"/>
        <v>18:03:00</v>
      </c>
      <c r="G5300" s="9" t="str">
        <f t="shared" si="576"/>
        <v>October</v>
      </c>
      <c r="H5300" s="5" t="str">
        <f t="shared" si="577"/>
        <v>1972</v>
      </c>
      <c r="I5300" s="1" t="s">
        <v>10762</v>
      </c>
      <c r="J5300" s="1" t="str">
        <f t="shared" si="578"/>
        <v xml:space="preserve">Titan IIID </v>
      </c>
      <c r="K5300" s="1" t="str">
        <f t="shared" si="579"/>
        <v>KH9-4 &amp; SSF-C-3</v>
      </c>
      <c r="L5300" s="1" t="s">
        <v>346</v>
      </c>
      <c r="M5300" s="1"/>
      <c r="N5300" s="1">
        <f t="shared" si="580"/>
        <v>0</v>
      </c>
      <c r="O5300" s="1" t="s">
        <v>9</v>
      </c>
    </row>
    <row r="5301" spans="1:15" x14ac:dyDescent="0.3">
      <c r="A5301" s="1" t="s">
        <v>6140</v>
      </c>
      <c r="B5301" s="1" t="s">
        <v>1561</v>
      </c>
      <c r="C5301" s="1" t="str">
        <f t="shared" si="574"/>
        <v>Russia</v>
      </c>
      <c r="D5301" s="1" t="s">
        <v>10763</v>
      </c>
      <c r="E5301" s="7" t="str">
        <f>TEXT(DATE(MID(D5301, 13, 4), CHOOSE(MATCH( MID(D5301, 5, 3), {"Jan","Feb","Mar","Apr","May","Jun","Jul","Aug","Sep","Oct","Nov","Dec"}, 0), 1, 2, 3, 4, 5, 6, 7, 8, 9, 10, 11, 12), MID(D5301, 9, 2)), "yyyy-mm-dd")</f>
        <v>1972-10-05</v>
      </c>
      <c r="F5301" s="1" t="str">
        <f t="shared" si="575"/>
        <v>11:30:00</v>
      </c>
      <c r="G5301" s="9" t="str">
        <f t="shared" si="576"/>
        <v>October</v>
      </c>
      <c r="H5301" s="5" t="str">
        <f t="shared" si="577"/>
        <v>1972</v>
      </c>
      <c r="I5301" s="1" t="s">
        <v>10764</v>
      </c>
      <c r="J5301" s="1" t="str">
        <f t="shared" si="578"/>
        <v xml:space="preserve">Cosmos-2 (63SM) </v>
      </c>
      <c r="K5301" s="1" t="str">
        <f t="shared" si="579"/>
        <v>Cosmos 523</v>
      </c>
      <c r="L5301" s="1" t="s">
        <v>346</v>
      </c>
      <c r="M5301" s="1"/>
      <c r="N5301" s="1">
        <f t="shared" si="580"/>
        <v>0</v>
      </c>
      <c r="O5301" s="1" t="s">
        <v>9</v>
      </c>
    </row>
    <row r="5302" spans="1:15" x14ac:dyDescent="0.3">
      <c r="A5302" s="1" t="s">
        <v>6140</v>
      </c>
      <c r="B5302" s="1" t="s">
        <v>6615</v>
      </c>
      <c r="C5302" s="1" t="str">
        <f t="shared" si="574"/>
        <v>Russia</v>
      </c>
      <c r="D5302" s="1" t="s">
        <v>10765</v>
      </c>
      <c r="E5302" s="7" t="str">
        <f>TEXT(DATE(MID(D5302, 13, 4), CHOOSE(MATCH( MID(D5302, 5, 3), {"Jan","Feb","Mar","Apr","May","Jun","Jul","Aug","Sep","Oct","Nov","Dec"}, 0), 1, 2, 3, 4, 5, 6, 7, 8, 9, 10, 11, 12), MID(D5302, 9, 2)), "yyyy-mm-dd")</f>
        <v>1972-10-04</v>
      </c>
      <c r="F5302" s="1" t="str">
        <f t="shared" si="575"/>
        <v>12:00:00</v>
      </c>
      <c r="G5302" s="9" t="str">
        <f t="shared" si="576"/>
        <v>October</v>
      </c>
      <c r="H5302" s="5" t="str">
        <f t="shared" si="577"/>
        <v>1972</v>
      </c>
      <c r="I5302" s="1" t="s">
        <v>10766</v>
      </c>
      <c r="J5302" s="1" t="str">
        <f t="shared" si="578"/>
        <v xml:space="preserve">Voskhod </v>
      </c>
      <c r="K5302" s="1" t="str">
        <f t="shared" si="579"/>
        <v>Cosmos 522</v>
      </c>
      <c r="L5302" s="1" t="s">
        <v>346</v>
      </c>
      <c r="M5302" s="1"/>
      <c r="N5302" s="1">
        <f t="shared" si="580"/>
        <v>0</v>
      </c>
      <c r="O5302" s="1" t="s">
        <v>9</v>
      </c>
    </row>
    <row r="5303" spans="1:15" x14ac:dyDescent="0.3">
      <c r="A5303" s="1" t="s">
        <v>5556</v>
      </c>
      <c r="B5303" s="1" t="s">
        <v>10767</v>
      </c>
      <c r="C5303" s="1" t="str">
        <f t="shared" si="574"/>
        <v>USA</v>
      </c>
      <c r="D5303" s="1" t="s">
        <v>10768</v>
      </c>
      <c r="E5303" s="7" t="str">
        <f>TEXT(DATE(MID(D5303, 13, 4), CHOOSE(MATCH( MID(D5303, 5, 3), {"Jan","Feb","Mar","Apr","May","Jun","Jul","Aug","Sep","Oct","Nov","Dec"}, 0), 1, 2, 3, 4, 5, 6, 7, 8, 9, 10, 11, 12), MID(D5303, 9, 2)), "yyyy-mm-dd")</f>
        <v>1972-10-02</v>
      </c>
      <c r="F5303" s="1" t="str">
        <f t="shared" si="575"/>
        <v>20:10:00</v>
      </c>
      <c r="G5303" s="9" t="str">
        <f t="shared" si="576"/>
        <v>October</v>
      </c>
      <c r="H5303" s="5" t="str">
        <f t="shared" si="577"/>
        <v>1972</v>
      </c>
      <c r="I5303" s="1" t="s">
        <v>10769</v>
      </c>
      <c r="J5303" s="1" t="str">
        <f t="shared" si="578"/>
        <v xml:space="preserve">Atlas-E/F Burner </v>
      </c>
      <c r="K5303" s="1" t="str">
        <f t="shared" si="579"/>
        <v>P72-1</v>
      </c>
      <c r="L5303" s="1" t="s">
        <v>346</v>
      </c>
      <c r="M5303" s="1"/>
      <c r="N5303" s="1">
        <f t="shared" si="580"/>
        <v>0</v>
      </c>
      <c r="O5303" s="1" t="s">
        <v>9</v>
      </c>
    </row>
    <row r="5304" spans="1:15" x14ac:dyDescent="0.3">
      <c r="A5304" s="1" t="s">
        <v>6140</v>
      </c>
      <c r="B5304" s="1" t="s">
        <v>6615</v>
      </c>
      <c r="C5304" s="1" t="str">
        <f t="shared" si="574"/>
        <v>Russia</v>
      </c>
      <c r="D5304" s="1" t="s">
        <v>10770</v>
      </c>
      <c r="E5304" s="7" t="str">
        <f>TEXT(DATE(MID(D5304, 13, 4), CHOOSE(MATCH( MID(D5304, 5, 3), {"Jan","Feb","Mar","Apr","May","Jun","Jul","Aug","Sep","Oct","Nov","Dec"}, 0), 1, 2, 3, 4, 5, 6, 7, 8, 9, 10, 11, 12), MID(D5304, 9, 2)), "yyyy-mm-dd")</f>
        <v>1972-09-30</v>
      </c>
      <c r="F5304" s="1" t="str">
        <f t="shared" si="575"/>
        <v>20:19:00</v>
      </c>
      <c r="G5304" s="9" t="str">
        <f t="shared" si="576"/>
        <v>September</v>
      </c>
      <c r="H5304" s="5" t="str">
        <f t="shared" si="577"/>
        <v>1972</v>
      </c>
      <c r="I5304" s="1" t="s">
        <v>10771</v>
      </c>
      <c r="J5304" s="1" t="str">
        <f t="shared" si="578"/>
        <v xml:space="preserve">Molniya-M /Block L </v>
      </c>
      <c r="K5304" s="1" t="str">
        <f t="shared" si="579"/>
        <v>Molniya-2 nÂ°28</v>
      </c>
      <c r="L5304" s="1" t="s">
        <v>346</v>
      </c>
      <c r="M5304" s="1"/>
      <c r="N5304" s="1">
        <f t="shared" si="580"/>
        <v>0</v>
      </c>
      <c r="O5304" s="1" t="s">
        <v>9</v>
      </c>
    </row>
    <row r="5305" spans="1:15" x14ac:dyDescent="0.3">
      <c r="A5305" s="1" t="s">
        <v>6140</v>
      </c>
      <c r="B5305" s="1" t="s">
        <v>6482</v>
      </c>
      <c r="C5305" s="1" t="str">
        <f t="shared" si="574"/>
        <v>Russia</v>
      </c>
      <c r="D5305" s="1" t="s">
        <v>10772</v>
      </c>
      <c r="E5305" s="7" t="str">
        <f>TEXT(DATE(MID(D5305, 13, 4), CHOOSE(MATCH( MID(D5305, 5, 3), {"Jan","Feb","Mar","Apr","May","Jun","Jul","Aug","Sep","Oct","Nov","Dec"}, 0), 1, 2, 3, 4, 5, 6, 7, 8, 9, 10, 11, 12), MID(D5305, 9, 2)), "yyyy-mm-dd")</f>
        <v>1972-09-29</v>
      </c>
      <c r="F5305" s="1" t="str">
        <f t="shared" si="575"/>
        <v>20:18:00</v>
      </c>
      <c r="G5305" s="9" t="str">
        <f t="shared" si="576"/>
        <v>September</v>
      </c>
      <c r="H5305" s="5" t="str">
        <f t="shared" si="577"/>
        <v>1972</v>
      </c>
      <c r="I5305" s="1" t="s">
        <v>10773</v>
      </c>
      <c r="J5305" s="1" t="str">
        <f t="shared" si="578"/>
        <v xml:space="preserve">Cosmos-3M </v>
      </c>
      <c r="K5305" s="1" t="str">
        <f t="shared" si="579"/>
        <v>Cosmos 521</v>
      </c>
      <c r="L5305" s="1" t="s">
        <v>346</v>
      </c>
      <c r="M5305" s="1"/>
      <c r="N5305" s="1">
        <f t="shared" si="580"/>
        <v>0</v>
      </c>
      <c r="O5305" s="1" t="s">
        <v>9</v>
      </c>
    </row>
    <row r="5306" spans="1:15" x14ac:dyDescent="0.3">
      <c r="A5306" s="1" t="s">
        <v>5722</v>
      </c>
      <c r="B5306" s="1" t="s">
        <v>3160</v>
      </c>
      <c r="C5306" s="1" t="str">
        <f t="shared" si="574"/>
        <v>USA</v>
      </c>
      <c r="D5306" s="1" t="s">
        <v>10774</v>
      </c>
      <c r="E5306" s="7" t="str">
        <f>TEXT(DATE(MID(D5306, 13, 4), CHOOSE(MATCH( MID(D5306, 5, 3), {"Jan","Feb","Mar","Apr","May","Jun","Jul","Aug","Sep","Oct","Nov","Dec"}, 0), 1, 2, 3, 4, 5, 6, 7, 8, 9, 10, 11, 12), MID(D5306, 9, 2)), "yyyy-mm-dd")</f>
        <v>1972-09-23</v>
      </c>
      <c r="F5306" s="1" t="str">
        <f t="shared" si="575"/>
        <v>01:20:00</v>
      </c>
      <c r="G5306" s="9" t="str">
        <f t="shared" si="576"/>
        <v>September</v>
      </c>
      <c r="H5306" s="5" t="str">
        <f t="shared" si="577"/>
        <v>1972</v>
      </c>
      <c r="I5306" s="1" t="s">
        <v>10775</v>
      </c>
      <c r="J5306" s="1" t="str">
        <f t="shared" si="578"/>
        <v xml:space="preserve">Delta 1604 </v>
      </c>
      <c r="K5306" s="1" t="str">
        <f t="shared" si="579"/>
        <v>Explorer 47 (IMP-H)</v>
      </c>
      <c r="L5306" s="1" t="s">
        <v>346</v>
      </c>
      <c r="M5306" s="1"/>
      <c r="N5306" s="1">
        <f t="shared" si="580"/>
        <v>0</v>
      </c>
      <c r="O5306" s="1" t="s">
        <v>9</v>
      </c>
    </row>
    <row r="5307" spans="1:15" x14ac:dyDescent="0.3">
      <c r="A5307" s="1" t="s">
        <v>6140</v>
      </c>
      <c r="B5307" s="1" t="s">
        <v>6615</v>
      </c>
      <c r="C5307" s="1" t="str">
        <f t="shared" si="574"/>
        <v>Russia</v>
      </c>
      <c r="D5307" s="1" t="s">
        <v>10776</v>
      </c>
      <c r="E5307" s="7" t="str">
        <f>TEXT(DATE(MID(D5307, 13, 4), CHOOSE(MATCH( MID(D5307, 5, 3), {"Jan","Feb","Mar","Apr","May","Jun","Jul","Aug","Sep","Oct","Nov","Dec"}, 0), 1, 2, 3, 4, 5, 6, 7, 8, 9, 10, 11, 12), MID(D5307, 9, 2)), "yyyy-mm-dd")</f>
        <v>1972-09-19</v>
      </c>
      <c r="F5307" s="1" t="str">
        <f t="shared" si="575"/>
        <v>19:19:00</v>
      </c>
      <c r="G5307" s="9" t="str">
        <f t="shared" si="576"/>
        <v>September</v>
      </c>
      <c r="H5307" s="5" t="str">
        <f t="shared" si="577"/>
        <v>1972</v>
      </c>
      <c r="I5307" s="1" t="s">
        <v>10777</v>
      </c>
      <c r="J5307" s="1" t="str">
        <f t="shared" si="578"/>
        <v xml:space="preserve">Molniya-M /Block 2BL </v>
      </c>
      <c r="K5307" s="1" t="str">
        <f t="shared" si="579"/>
        <v>Cosmos 520</v>
      </c>
      <c r="L5307" s="1" t="s">
        <v>346</v>
      </c>
      <c r="M5307" s="1"/>
      <c r="N5307" s="1">
        <f t="shared" si="580"/>
        <v>0</v>
      </c>
      <c r="O5307" s="1" t="s">
        <v>9</v>
      </c>
    </row>
    <row r="5308" spans="1:15" x14ac:dyDescent="0.3">
      <c r="A5308" s="1" t="s">
        <v>6140</v>
      </c>
      <c r="B5308" s="1" t="s">
        <v>130</v>
      </c>
      <c r="C5308" s="1" t="str">
        <f t="shared" si="574"/>
        <v>Kazakhstan</v>
      </c>
      <c r="D5308" s="1" t="s">
        <v>10778</v>
      </c>
      <c r="E5308" s="7" t="str">
        <f>TEXT(DATE(MID(D5308, 13, 4), CHOOSE(MATCH( MID(D5308, 5, 3), {"Jan","Feb","Mar","Apr","May","Jun","Jul","Aug","Sep","Oct","Nov","Dec"}, 0), 1, 2, 3, 4, 5, 6, 7, 8, 9, 10, 11, 12), MID(D5308, 9, 2)), "yyyy-mm-dd")</f>
        <v>1972-09-16</v>
      </c>
      <c r="F5308" s="1" t="str">
        <f t="shared" si="575"/>
        <v>08:20:00</v>
      </c>
      <c r="G5308" s="9" t="str">
        <f t="shared" si="576"/>
        <v>September</v>
      </c>
      <c r="H5308" s="5" t="str">
        <f t="shared" si="577"/>
        <v>1972</v>
      </c>
      <c r="I5308" s="1" t="s">
        <v>10779</v>
      </c>
      <c r="J5308" s="1" t="str">
        <f t="shared" si="578"/>
        <v xml:space="preserve">Voskhod </v>
      </c>
      <c r="K5308" s="1" t="str">
        <f t="shared" si="579"/>
        <v>Cosmos 519</v>
      </c>
      <c r="L5308" s="1" t="s">
        <v>346</v>
      </c>
      <c r="M5308" s="1"/>
      <c r="N5308" s="1">
        <f t="shared" si="580"/>
        <v>0</v>
      </c>
      <c r="O5308" s="1" t="s">
        <v>9</v>
      </c>
    </row>
    <row r="5309" spans="1:15" x14ac:dyDescent="0.3">
      <c r="A5309" s="1" t="s">
        <v>6140</v>
      </c>
      <c r="B5309" s="1" t="s">
        <v>5</v>
      </c>
      <c r="C5309" s="1" t="str">
        <f t="shared" si="574"/>
        <v>Russia</v>
      </c>
      <c r="D5309" s="1" t="s">
        <v>10780</v>
      </c>
      <c r="E5309" s="7" t="str">
        <f>TEXT(DATE(MID(D5309, 13, 4), CHOOSE(MATCH( MID(D5309, 5, 3), {"Jan","Feb","Mar","Apr","May","Jun","Jul","Aug","Sep","Oct","Nov","Dec"}, 0), 1, 2, 3, 4, 5, 6, 7, 8, 9, 10, 11, 12), MID(D5309, 9, 2)), "yyyy-mm-dd")</f>
        <v>1972-09-15</v>
      </c>
      <c r="F5309" s="1" t="str">
        <f t="shared" si="575"/>
        <v>09:40:00</v>
      </c>
      <c r="G5309" s="9" t="str">
        <f t="shared" si="576"/>
        <v>September</v>
      </c>
      <c r="H5309" s="5" t="str">
        <f t="shared" si="577"/>
        <v>1972</v>
      </c>
      <c r="I5309" s="1" t="s">
        <v>10781</v>
      </c>
      <c r="J5309" s="1" t="str">
        <f t="shared" si="578"/>
        <v xml:space="preserve">Voskhod </v>
      </c>
      <c r="K5309" s="1" t="str">
        <f t="shared" si="579"/>
        <v>Cosmos 518</v>
      </c>
      <c r="L5309" s="1" t="s">
        <v>346</v>
      </c>
      <c r="M5309" s="1"/>
      <c r="N5309" s="1">
        <f t="shared" si="580"/>
        <v>0</v>
      </c>
      <c r="O5309" s="1" t="s">
        <v>9</v>
      </c>
    </row>
    <row r="5310" spans="1:15" x14ac:dyDescent="0.3">
      <c r="A5310" s="1" t="s">
        <v>5722</v>
      </c>
      <c r="B5310" s="1" t="s">
        <v>5723</v>
      </c>
      <c r="C5310" s="1" t="str">
        <f t="shared" si="574"/>
        <v>USA</v>
      </c>
      <c r="D5310" s="1" t="s">
        <v>10782</v>
      </c>
      <c r="E5310" s="7" t="str">
        <f>TEXT(DATE(MID(D5310, 13, 4), CHOOSE(MATCH( MID(D5310, 5, 3), {"Jan","Feb","Mar","Apr","May","Jun","Jul","Aug","Sep","Oct","Nov","Dec"}, 0), 1, 2, 3, 4, 5, 6, 7, 8, 9, 10, 11, 12), MID(D5310, 9, 2)), "yyyy-mm-dd")</f>
        <v>1972-09-02</v>
      </c>
      <c r="F5310" s="1" t="str">
        <f t="shared" si="575"/>
        <v>17:50:00</v>
      </c>
      <c r="G5310" s="9" t="str">
        <f t="shared" si="576"/>
        <v>September</v>
      </c>
      <c r="H5310" s="5" t="str">
        <f t="shared" si="577"/>
        <v>1972</v>
      </c>
      <c r="I5310" s="1" t="s">
        <v>10783</v>
      </c>
      <c r="J5310" s="1" t="str">
        <f t="shared" si="578"/>
        <v xml:space="preserve">Scout B1 </v>
      </c>
      <c r="K5310" s="1" t="str">
        <f t="shared" si="579"/>
        <v>Triad 1</v>
      </c>
      <c r="L5310" s="1" t="s">
        <v>346</v>
      </c>
      <c r="M5310" s="1"/>
      <c r="N5310" s="1">
        <f t="shared" si="580"/>
        <v>0</v>
      </c>
      <c r="O5310" s="1" t="s">
        <v>9</v>
      </c>
    </row>
    <row r="5311" spans="1:15" x14ac:dyDescent="0.3">
      <c r="A5311" s="1" t="s">
        <v>6140</v>
      </c>
      <c r="B5311" s="1" t="s">
        <v>5</v>
      </c>
      <c r="C5311" s="1" t="str">
        <f t="shared" si="574"/>
        <v>Russia</v>
      </c>
      <c r="D5311" s="1" t="s">
        <v>10784</v>
      </c>
      <c r="E5311" s="7" t="str">
        <f>TEXT(DATE(MID(D5311, 13, 4), CHOOSE(MATCH( MID(D5311, 5, 3), {"Jan","Feb","Mar","Apr","May","Jun","Jul","Aug","Sep","Oct","Nov","Dec"}, 0), 1, 2, 3, 4, 5, 6, 7, 8, 9, 10, 11, 12), MID(D5311, 9, 2)), "yyyy-mm-dd")</f>
        <v>1972-09-02</v>
      </c>
      <c r="F5311" s="1" t="str">
        <f t="shared" si="575"/>
        <v>10:49:00</v>
      </c>
      <c r="G5311" s="9" t="str">
        <f t="shared" si="576"/>
        <v>September</v>
      </c>
      <c r="H5311" s="5" t="str">
        <f t="shared" si="577"/>
        <v>1972</v>
      </c>
      <c r="I5311" s="1" t="s">
        <v>10785</v>
      </c>
      <c r="J5311" s="1" t="str">
        <f t="shared" si="578"/>
        <v xml:space="preserve">Voskhod </v>
      </c>
      <c r="K5311" s="1" t="str">
        <f t="shared" si="579"/>
        <v>Zenit-4M nÂ°40</v>
      </c>
      <c r="L5311" s="1" t="s">
        <v>346</v>
      </c>
      <c r="M5311" s="1"/>
      <c r="N5311" s="1">
        <f t="shared" si="580"/>
        <v>0</v>
      </c>
      <c r="O5311" s="1" t="s">
        <v>257</v>
      </c>
    </row>
    <row r="5312" spans="1:15" x14ac:dyDescent="0.3">
      <c r="A5312" s="1" t="s">
        <v>5722</v>
      </c>
      <c r="B5312" s="1" t="s">
        <v>4249</v>
      </c>
      <c r="C5312" s="1" t="str">
        <f t="shared" si="574"/>
        <v>USA</v>
      </c>
      <c r="D5312" s="1" t="s">
        <v>10786</v>
      </c>
      <c r="E5312" s="7" t="str">
        <f>TEXT(DATE(MID(D5312, 13, 4), CHOOSE(MATCH( MID(D5312, 5, 3), {"Jan","Feb","Mar","Apr","May","Jun","Jul","Aug","Sep","Oct","Nov","Dec"}, 0), 1, 2, 3, 4, 5, 6, 7, 8, 9, 10, 11, 12), MID(D5312, 9, 2)), "yyyy-mm-dd")</f>
        <v>1972-09-01</v>
      </c>
      <c r="F5312" s="1" t="str">
        <f t="shared" si="575"/>
        <v>17:36:00</v>
      </c>
      <c r="G5312" s="9" t="str">
        <f t="shared" si="576"/>
        <v>September</v>
      </c>
      <c r="H5312" s="5" t="str">
        <f t="shared" si="577"/>
        <v>1972</v>
      </c>
      <c r="I5312" s="1" t="s">
        <v>10787</v>
      </c>
      <c r="J5312" s="1" t="str">
        <f t="shared" si="578"/>
        <v xml:space="preserve">Titan III(24)B </v>
      </c>
      <c r="K5312" s="1" t="str">
        <f t="shared" si="579"/>
        <v>OPS 8888</v>
      </c>
      <c r="L5312" s="1" t="s">
        <v>346</v>
      </c>
      <c r="M5312" s="1"/>
      <c r="N5312" s="1">
        <f t="shared" si="580"/>
        <v>0</v>
      </c>
      <c r="O5312" s="1" t="s">
        <v>9</v>
      </c>
    </row>
    <row r="5313" spans="1:15" x14ac:dyDescent="0.3">
      <c r="A5313" s="1" t="s">
        <v>6140</v>
      </c>
      <c r="B5313" s="1" t="s">
        <v>130</v>
      </c>
      <c r="C5313" s="1" t="str">
        <f t="shared" si="574"/>
        <v>Kazakhstan</v>
      </c>
      <c r="D5313" s="1" t="s">
        <v>10788</v>
      </c>
      <c r="E5313" s="7" t="str">
        <f>TEXT(DATE(MID(D5313, 13, 4), CHOOSE(MATCH( MID(D5313, 5, 3), {"Jan","Feb","Mar","Apr","May","Jun","Jul","Aug","Sep","Oct","Nov","Dec"}, 0), 1, 2, 3, 4, 5, 6, 7, 8, 9, 10, 11, 12), MID(D5313, 9, 2)), "yyyy-mm-dd")</f>
        <v>1972-08-30</v>
      </c>
      <c r="F5313" s="1" t="str">
        <f t="shared" si="575"/>
        <v>08:19:00</v>
      </c>
      <c r="G5313" s="9" t="str">
        <f t="shared" si="576"/>
        <v>August</v>
      </c>
      <c r="H5313" s="5" t="str">
        <f t="shared" si="577"/>
        <v>1972</v>
      </c>
      <c r="I5313" s="1" t="s">
        <v>10789</v>
      </c>
      <c r="J5313" s="1" t="str">
        <f t="shared" si="578"/>
        <v xml:space="preserve">Voskhod </v>
      </c>
      <c r="K5313" s="1" t="str">
        <f t="shared" si="579"/>
        <v>Cosmos 517</v>
      </c>
      <c r="L5313" s="1" t="s">
        <v>346</v>
      </c>
      <c r="M5313" s="1"/>
      <c r="N5313" s="1">
        <f t="shared" si="580"/>
        <v>0</v>
      </c>
      <c r="O5313" s="1" t="s">
        <v>9</v>
      </c>
    </row>
    <row r="5314" spans="1:15" x14ac:dyDescent="0.3">
      <c r="A5314" s="1" t="s">
        <v>6140</v>
      </c>
      <c r="B5314" s="1" t="s">
        <v>6795</v>
      </c>
      <c r="C5314" s="1" t="str">
        <f t="shared" ref="C5314:C5377" si="581">TRIM(MID(B5314, FIND("|", SUBSTITUTE(B5314, ",", "|", LEN(B5314) - LEN(SUBSTITUTE(B5314,",", "" )))) + 1, LEN(B5314)))</f>
        <v>Kazakhstan</v>
      </c>
      <c r="D5314" s="1" t="s">
        <v>10790</v>
      </c>
      <c r="E5314" s="7" t="str">
        <f>TEXT(DATE(MID(D5314, 13, 4), CHOOSE(MATCH( MID(D5314, 5, 3), {"Jan","Feb","Mar","Apr","May","Jun","Jul","Aug","Sep","Oct","Nov","Dec"}, 0), 1, 2, 3, 4, 5, 6, 7, 8, 9, 10, 11, 12), MID(D5314, 9, 2)), "yyyy-mm-dd")</f>
        <v>1972-08-21</v>
      </c>
      <c r="F5314" s="1" t="str">
        <f t="shared" ref="F5314:F5377" si="582">IF(ISNUMBER(FIND(":", D5314)), MID(D5314, FIND(":", D5314)-2, 5) &amp; ":00", "00:00:00")</f>
        <v>10:36:00</v>
      </c>
      <c r="G5314" s="9" t="str">
        <f t="shared" ref="G5314:G5377" si="583">TEXT(E5314, "mmmm")</f>
        <v>August</v>
      </c>
      <c r="H5314" s="5" t="str">
        <f t="shared" ref="H5314:H5377" si="584">TEXT(E5314, "yyyy")</f>
        <v>1972</v>
      </c>
      <c r="I5314" s="1" t="s">
        <v>10791</v>
      </c>
      <c r="J5314" s="1" t="str">
        <f t="shared" ref="J5314:J5377" si="585">LEFT(I5314, FIND("|", I5314) - 1)</f>
        <v xml:space="preserve">Tsyklon-2 </v>
      </c>
      <c r="K5314" s="1" t="str">
        <f t="shared" ref="K5314:K5377" si="586">MID(I5314, FIND("|", I5314) + 2, LEN(I5314))</f>
        <v>Cosmos 516</v>
      </c>
      <c r="L5314" s="1" t="s">
        <v>346</v>
      </c>
      <c r="M5314" s="1"/>
      <c r="N5314" s="1">
        <f t="shared" si="580"/>
        <v>0</v>
      </c>
      <c r="O5314" s="1" t="s">
        <v>9</v>
      </c>
    </row>
    <row r="5315" spans="1:15" x14ac:dyDescent="0.3">
      <c r="A5315" s="1" t="s">
        <v>5556</v>
      </c>
      <c r="B5315" s="1" t="s">
        <v>4092</v>
      </c>
      <c r="C5315" s="1" t="str">
        <f t="shared" si="581"/>
        <v>USA</v>
      </c>
      <c r="D5315" s="1" t="s">
        <v>10792</v>
      </c>
      <c r="E5315" s="7" t="str">
        <f>TEXT(DATE(MID(D5315, 13, 4), CHOOSE(MATCH( MID(D5315, 5, 3), {"Jan","Feb","Mar","Apr","May","Jun","Jul","Aug","Sep","Oct","Nov","Dec"}, 0), 1, 2, 3, 4, 5, 6, 7, 8, 9, 10, 11, 12), MID(D5315, 9, 2)), "yyyy-mm-dd")</f>
        <v>1972-08-21</v>
      </c>
      <c r="F5315" s="1" t="str">
        <f t="shared" si="582"/>
        <v>10:28:00</v>
      </c>
      <c r="G5315" s="9" t="str">
        <f t="shared" si="583"/>
        <v>August</v>
      </c>
      <c r="H5315" s="5" t="str">
        <f t="shared" si="584"/>
        <v>1972</v>
      </c>
      <c r="I5315" s="1" t="s">
        <v>10793</v>
      </c>
      <c r="J5315" s="1" t="str">
        <f t="shared" si="585"/>
        <v xml:space="preserve">Atlas-SLV3C Centaur-D </v>
      </c>
      <c r="K5315" s="1" t="str">
        <f t="shared" si="586"/>
        <v>OAO-3</v>
      </c>
      <c r="L5315" s="1" t="s">
        <v>346</v>
      </c>
      <c r="M5315" s="1"/>
      <c r="N5315" s="1">
        <f t="shared" ref="N5315:N5378" si="587">M5315 * 83</f>
        <v>0</v>
      </c>
      <c r="O5315" s="1" t="s">
        <v>9</v>
      </c>
    </row>
    <row r="5316" spans="1:15" x14ac:dyDescent="0.3">
      <c r="A5316" s="1" t="s">
        <v>3891</v>
      </c>
      <c r="B5316" s="1" t="s">
        <v>714</v>
      </c>
      <c r="C5316" s="1" t="str">
        <f t="shared" si="581"/>
        <v>Japan</v>
      </c>
      <c r="D5316" s="1" t="s">
        <v>10794</v>
      </c>
      <c r="E5316" s="7" t="str">
        <f>TEXT(DATE(MID(D5316, 13, 4), CHOOSE(MATCH( MID(D5316, 5, 3), {"Jan","Feb","Mar","Apr","May","Jun","Jul","Aug","Sep","Oct","Nov","Dec"}, 0), 1, 2, 3, 4, 5, 6, 7, 8, 9, 10, 11, 12), MID(D5316, 9, 2)), "yyyy-mm-dd")</f>
        <v>1972-08-19</v>
      </c>
      <c r="F5316" s="1" t="str">
        <f t="shared" si="582"/>
        <v>02:40:00</v>
      </c>
      <c r="G5316" s="9" t="str">
        <f t="shared" si="583"/>
        <v>August</v>
      </c>
      <c r="H5316" s="5" t="str">
        <f t="shared" si="584"/>
        <v>1972</v>
      </c>
      <c r="I5316" s="1" t="s">
        <v>10795</v>
      </c>
      <c r="J5316" s="1" t="str">
        <f t="shared" si="585"/>
        <v xml:space="preserve">Mu-IV S </v>
      </c>
      <c r="K5316" s="1" t="str">
        <f t="shared" si="586"/>
        <v>Denpa</v>
      </c>
      <c r="L5316" s="1" t="s">
        <v>346</v>
      </c>
      <c r="M5316" s="1"/>
      <c r="N5316" s="1">
        <f t="shared" si="587"/>
        <v>0</v>
      </c>
      <c r="O5316" s="1" t="s">
        <v>9</v>
      </c>
    </row>
    <row r="5317" spans="1:15" x14ac:dyDescent="0.3">
      <c r="A5317" s="1" t="s">
        <v>6140</v>
      </c>
      <c r="B5317" s="1" t="s">
        <v>5</v>
      </c>
      <c r="C5317" s="1" t="str">
        <f t="shared" si="581"/>
        <v>Russia</v>
      </c>
      <c r="D5317" s="1" t="s">
        <v>10796</v>
      </c>
      <c r="E5317" s="7" t="str">
        <f>TEXT(DATE(MID(D5317, 13, 4), CHOOSE(MATCH( MID(D5317, 5, 3), {"Jan","Feb","Mar","Apr","May","Jun","Jul","Aug","Sep","Oct","Nov","Dec"}, 0), 1, 2, 3, 4, 5, 6, 7, 8, 9, 10, 11, 12), MID(D5317, 9, 2)), "yyyy-mm-dd")</f>
        <v>1972-08-18</v>
      </c>
      <c r="F5317" s="1" t="str">
        <f t="shared" si="582"/>
        <v>10:00:00</v>
      </c>
      <c r="G5317" s="9" t="str">
        <f t="shared" si="583"/>
        <v>August</v>
      </c>
      <c r="H5317" s="5" t="str">
        <f t="shared" si="584"/>
        <v>1972</v>
      </c>
      <c r="I5317" s="1" t="s">
        <v>10797</v>
      </c>
      <c r="J5317" s="1" t="str">
        <f t="shared" si="585"/>
        <v xml:space="preserve">Voskhod </v>
      </c>
      <c r="K5317" s="1" t="str">
        <f t="shared" si="586"/>
        <v>Cosmos 515</v>
      </c>
      <c r="L5317" s="1" t="s">
        <v>346</v>
      </c>
      <c r="M5317" s="1"/>
      <c r="N5317" s="1">
        <f t="shared" si="587"/>
        <v>0</v>
      </c>
      <c r="O5317" s="1" t="s">
        <v>9</v>
      </c>
    </row>
    <row r="5318" spans="1:15" x14ac:dyDescent="0.3">
      <c r="A5318" s="1" t="s">
        <v>6140</v>
      </c>
      <c r="B5318" s="1" t="s">
        <v>6482</v>
      </c>
      <c r="C5318" s="1" t="str">
        <f t="shared" si="581"/>
        <v>Russia</v>
      </c>
      <c r="D5318" s="1" t="s">
        <v>10798</v>
      </c>
      <c r="E5318" s="7" t="str">
        <f>TEXT(DATE(MID(D5318, 13, 4), CHOOSE(MATCH( MID(D5318, 5, 3), {"Jan","Feb","Mar","Apr","May","Jun","Jul","Aug","Sep","Oct","Nov","Dec"}, 0), 1, 2, 3, 4, 5, 6, 7, 8, 9, 10, 11, 12), MID(D5318, 9, 2)), "yyyy-mm-dd")</f>
        <v>1972-08-16</v>
      </c>
      <c r="F5318" s="1" t="str">
        <f t="shared" si="582"/>
        <v>13:40:00</v>
      </c>
      <c r="G5318" s="9" t="str">
        <f t="shared" si="583"/>
        <v>August</v>
      </c>
      <c r="H5318" s="5" t="str">
        <f t="shared" si="584"/>
        <v>1972</v>
      </c>
      <c r="I5318" s="1" t="s">
        <v>10799</v>
      </c>
      <c r="J5318" s="1" t="str">
        <f t="shared" si="585"/>
        <v xml:space="preserve">Cosmos-3M </v>
      </c>
      <c r="K5318" s="1" t="str">
        <f t="shared" si="586"/>
        <v>Cosmos 514</v>
      </c>
      <c r="L5318" s="1" t="s">
        <v>346</v>
      </c>
      <c r="M5318" s="1"/>
      <c r="N5318" s="1">
        <f t="shared" si="587"/>
        <v>0</v>
      </c>
      <c r="O5318" s="1" t="s">
        <v>9</v>
      </c>
    </row>
    <row r="5319" spans="1:15" x14ac:dyDescent="0.3">
      <c r="A5319" s="1" t="s">
        <v>657</v>
      </c>
      <c r="B5319" s="1" t="s">
        <v>9094</v>
      </c>
      <c r="C5319" s="1" t="str">
        <f t="shared" si="581"/>
        <v>USA</v>
      </c>
      <c r="D5319" s="1" t="s">
        <v>10800</v>
      </c>
      <c r="E5319" s="7" t="str">
        <f>TEXT(DATE(MID(D5319, 13, 4), CHOOSE(MATCH( MID(D5319, 5, 3), {"Jan","Feb","Mar","Apr","May","Jun","Jul","Aug","Sep","Oct","Nov","Dec"}, 0), 1, 2, 3, 4, 5, 6, 7, 8, 9, 10, 11, 12), MID(D5319, 9, 2)), "yyyy-mm-dd")</f>
        <v>1972-08-13</v>
      </c>
      <c r="F5319" s="1" t="str">
        <f t="shared" si="582"/>
        <v>15:10:00</v>
      </c>
      <c r="G5319" s="9" t="str">
        <f t="shared" si="583"/>
        <v>August</v>
      </c>
      <c r="H5319" s="5" t="str">
        <f t="shared" si="584"/>
        <v>1972</v>
      </c>
      <c r="I5319" s="1" t="s">
        <v>10801</v>
      </c>
      <c r="J5319" s="1" t="str">
        <f t="shared" si="585"/>
        <v xml:space="preserve">Scout D1 </v>
      </c>
      <c r="K5319" s="1" t="str">
        <f t="shared" si="586"/>
        <v>Explorer 46 (MTS)</v>
      </c>
      <c r="L5319" s="1" t="s">
        <v>346</v>
      </c>
      <c r="M5319" s="1"/>
      <c r="N5319" s="1">
        <f t="shared" si="587"/>
        <v>0</v>
      </c>
      <c r="O5319" s="1" t="s">
        <v>9</v>
      </c>
    </row>
    <row r="5320" spans="1:15" x14ac:dyDescent="0.3">
      <c r="A5320" s="1" t="s">
        <v>14</v>
      </c>
      <c r="B5320" s="1" t="s">
        <v>5301</v>
      </c>
      <c r="C5320" s="1" t="str">
        <f t="shared" si="581"/>
        <v>China</v>
      </c>
      <c r="D5320" s="1" t="s">
        <v>10802</v>
      </c>
      <c r="E5320" s="7" t="str">
        <f>TEXT(DATE(MID(D5320, 13, 4), CHOOSE(MATCH( MID(D5320, 5, 3), {"Jan","Feb","Mar","Apr","May","Jun","Jul","Aug","Sep","Oct","Nov","Dec"}, 0), 1, 2, 3, 4, 5, 6, 7, 8, 9, 10, 11, 12), MID(D5320, 9, 2)), "yyyy-mm-dd")</f>
        <v>1972-08-10</v>
      </c>
      <c r="F5320" s="1" t="str">
        <f t="shared" si="582"/>
        <v>00:32:00</v>
      </c>
      <c r="G5320" s="9" t="str">
        <f t="shared" si="583"/>
        <v>August</v>
      </c>
      <c r="H5320" s="5" t="str">
        <f t="shared" si="584"/>
        <v>1972</v>
      </c>
      <c r="I5320" s="1" t="s">
        <v>10803</v>
      </c>
      <c r="J5320" s="1" t="str">
        <f t="shared" si="585"/>
        <v xml:space="preserve">Feng Bao 1 </v>
      </c>
      <c r="K5320" s="1" t="str">
        <f t="shared" si="586"/>
        <v>Shiyan Peizhong</v>
      </c>
      <c r="L5320" s="1" t="s">
        <v>346</v>
      </c>
      <c r="M5320" s="1"/>
      <c r="N5320" s="1">
        <f t="shared" si="587"/>
        <v>0</v>
      </c>
      <c r="O5320" s="1" t="s">
        <v>9</v>
      </c>
    </row>
    <row r="5321" spans="1:15" x14ac:dyDescent="0.3">
      <c r="A5321" s="1" t="s">
        <v>6140</v>
      </c>
      <c r="B5321" s="1" t="s">
        <v>130</v>
      </c>
      <c r="C5321" s="1" t="str">
        <f t="shared" si="581"/>
        <v>Kazakhstan</v>
      </c>
      <c r="D5321" s="1" t="s">
        <v>10804</v>
      </c>
      <c r="E5321" s="7" t="str">
        <f>TEXT(DATE(MID(D5321, 13, 4), CHOOSE(MATCH( MID(D5321, 5, 3), {"Jan","Feb","Mar","Apr","May","Jun","Jul","Aug","Sep","Oct","Nov","Dec"}, 0), 1, 2, 3, 4, 5, 6, 7, 8, 9, 10, 11, 12), MID(D5321, 9, 2)), "yyyy-mm-dd")</f>
        <v>1972-08-02</v>
      </c>
      <c r="F5321" s="1" t="str">
        <f t="shared" si="582"/>
        <v>08:15:00</v>
      </c>
      <c r="G5321" s="9" t="str">
        <f t="shared" si="583"/>
        <v>August</v>
      </c>
      <c r="H5321" s="5" t="str">
        <f t="shared" si="584"/>
        <v>1972</v>
      </c>
      <c r="I5321" s="1" t="s">
        <v>10805</v>
      </c>
      <c r="J5321" s="1" t="str">
        <f t="shared" si="585"/>
        <v xml:space="preserve">Voskhod </v>
      </c>
      <c r="K5321" s="1" t="str">
        <f t="shared" si="586"/>
        <v>Cosmos 513</v>
      </c>
      <c r="L5321" s="1" t="s">
        <v>346</v>
      </c>
      <c r="M5321" s="1"/>
      <c r="N5321" s="1">
        <f t="shared" si="587"/>
        <v>0</v>
      </c>
      <c r="O5321" s="1" t="s">
        <v>9</v>
      </c>
    </row>
    <row r="5322" spans="1:15" x14ac:dyDescent="0.3">
      <c r="A5322" s="1" t="s">
        <v>6140</v>
      </c>
      <c r="B5322" s="1" t="s">
        <v>4200</v>
      </c>
      <c r="C5322" s="1" t="str">
        <f t="shared" si="581"/>
        <v>Kazakhstan</v>
      </c>
      <c r="D5322" s="1" t="s">
        <v>10806</v>
      </c>
      <c r="E5322" s="7" t="str">
        <f>TEXT(DATE(MID(D5322, 13, 4), CHOOSE(MATCH( MID(D5322, 5, 3), {"Jan","Feb","Mar","Apr","May","Jun","Jul","Aug","Sep","Oct","Nov","Dec"}, 0), 1, 2, 3, 4, 5, 6, 7, 8, 9, 10, 11, 12), MID(D5322, 9, 2)), "yyyy-mm-dd")</f>
        <v>1972-07-29</v>
      </c>
      <c r="F5322" s="1" t="str">
        <f t="shared" si="582"/>
        <v>03:20:00</v>
      </c>
      <c r="G5322" s="9" t="str">
        <f t="shared" si="583"/>
        <v>July</v>
      </c>
      <c r="H5322" s="5" t="str">
        <f t="shared" si="584"/>
        <v>1972</v>
      </c>
      <c r="I5322" s="1" t="s">
        <v>10807</v>
      </c>
      <c r="J5322" s="1" t="str">
        <f t="shared" si="585"/>
        <v xml:space="preserve">Proton-K/Block D </v>
      </c>
      <c r="K5322" s="1" t="str">
        <f t="shared" si="586"/>
        <v>DOS-2</v>
      </c>
      <c r="L5322" s="1" t="s">
        <v>346</v>
      </c>
      <c r="M5322" s="1"/>
      <c r="N5322" s="1">
        <f t="shared" si="587"/>
        <v>0</v>
      </c>
      <c r="O5322" s="1" t="s">
        <v>257</v>
      </c>
    </row>
    <row r="5323" spans="1:15" x14ac:dyDescent="0.3">
      <c r="A5323" s="1" t="s">
        <v>6140</v>
      </c>
      <c r="B5323" s="1" t="s">
        <v>5</v>
      </c>
      <c r="C5323" s="1" t="str">
        <f t="shared" si="581"/>
        <v>Russia</v>
      </c>
      <c r="D5323" s="1" t="s">
        <v>10808</v>
      </c>
      <c r="E5323" s="7" t="str">
        <f>TEXT(DATE(MID(D5323, 13, 4), CHOOSE(MATCH( MID(D5323, 5, 3), {"Jan","Feb","Mar","Apr","May","Jun","Jul","Aug","Sep","Oct","Nov","Dec"}, 0), 1, 2, 3, 4, 5, 6, 7, 8, 9, 10, 11, 12), MID(D5323, 9, 2)), "yyyy-mm-dd")</f>
        <v>1972-07-28</v>
      </c>
      <c r="F5323" s="1" t="str">
        <f t="shared" si="582"/>
        <v>10:19:00</v>
      </c>
      <c r="G5323" s="9" t="str">
        <f t="shared" si="583"/>
        <v>July</v>
      </c>
      <c r="H5323" s="5" t="str">
        <f t="shared" si="584"/>
        <v>1972</v>
      </c>
      <c r="I5323" s="1" t="s">
        <v>10809</v>
      </c>
      <c r="J5323" s="1" t="str">
        <f t="shared" si="585"/>
        <v xml:space="preserve">Voskhod </v>
      </c>
      <c r="K5323" s="1" t="str">
        <f t="shared" si="586"/>
        <v>Cosmos 512</v>
      </c>
      <c r="L5323" s="1" t="s">
        <v>346</v>
      </c>
      <c r="M5323" s="1"/>
      <c r="N5323" s="1">
        <f t="shared" si="587"/>
        <v>0</v>
      </c>
      <c r="O5323" s="1" t="s">
        <v>9</v>
      </c>
    </row>
    <row r="5324" spans="1:15" x14ac:dyDescent="0.3">
      <c r="A5324" s="1" t="s">
        <v>5722</v>
      </c>
      <c r="B5324" s="1" t="s">
        <v>114</v>
      </c>
      <c r="C5324" s="1" t="str">
        <f t="shared" si="581"/>
        <v>USA</v>
      </c>
      <c r="D5324" s="1" t="s">
        <v>10810</v>
      </c>
      <c r="E5324" s="7" t="str">
        <f>TEXT(DATE(MID(D5324, 13, 4), CHOOSE(MATCH( MID(D5324, 5, 3), {"Jan","Feb","Mar","Apr","May","Jun","Jul","Aug","Sep","Oct","Nov","Dec"}, 0), 1, 2, 3, 4, 5, 6, 7, 8, 9, 10, 11, 12), MID(D5324, 9, 2)), "yyyy-mm-dd")</f>
        <v>1972-07-23</v>
      </c>
      <c r="F5324" s="1" t="str">
        <f t="shared" si="582"/>
        <v>18:06:00</v>
      </c>
      <c r="G5324" s="9" t="str">
        <f t="shared" si="583"/>
        <v>July</v>
      </c>
      <c r="H5324" s="5" t="str">
        <f t="shared" si="584"/>
        <v>1972</v>
      </c>
      <c r="I5324" s="1" t="s">
        <v>10811</v>
      </c>
      <c r="J5324" s="1" t="str">
        <f t="shared" si="585"/>
        <v xml:space="preserve">Delta 900 </v>
      </c>
      <c r="K5324" s="1" t="str">
        <f t="shared" si="586"/>
        <v>Landsat 1</v>
      </c>
      <c r="L5324" s="1" t="s">
        <v>346</v>
      </c>
      <c r="M5324" s="1"/>
      <c r="N5324" s="1">
        <f t="shared" si="587"/>
        <v>0</v>
      </c>
      <c r="O5324" s="1" t="s">
        <v>9</v>
      </c>
    </row>
    <row r="5325" spans="1:15" x14ac:dyDescent="0.3">
      <c r="A5325" s="1" t="s">
        <v>6140</v>
      </c>
      <c r="B5325" s="1" t="s">
        <v>6482</v>
      </c>
      <c r="C5325" s="1" t="str">
        <f t="shared" si="581"/>
        <v>Russia</v>
      </c>
      <c r="D5325" s="1" t="s">
        <v>10812</v>
      </c>
      <c r="E5325" s="7" t="str">
        <f>TEXT(DATE(MID(D5325, 13, 4), CHOOSE(MATCH( MID(D5325, 5, 3), {"Jan","Feb","Mar","Apr","May","Jun","Jul","Aug","Sep","Oct","Nov","Dec"}, 0), 1, 2, 3, 4, 5, 6, 7, 8, 9, 10, 11, 12), MID(D5325, 9, 2)), "yyyy-mm-dd")</f>
        <v>1972-07-20</v>
      </c>
      <c r="F5325" s="1" t="str">
        <f t="shared" si="582"/>
        <v>18:10:00</v>
      </c>
      <c r="G5325" s="9" t="str">
        <f t="shared" si="583"/>
        <v>July</v>
      </c>
      <c r="H5325" s="5" t="str">
        <f t="shared" si="584"/>
        <v>1972</v>
      </c>
      <c r="I5325" s="1" t="s">
        <v>10813</v>
      </c>
      <c r="J5325" s="1" t="str">
        <f t="shared" si="585"/>
        <v xml:space="preserve">Cosmos-3M </v>
      </c>
      <c r="K5325" s="1" t="str">
        <f t="shared" si="586"/>
        <v>Cosmos 504 to 511</v>
      </c>
      <c r="L5325" s="1" t="s">
        <v>346</v>
      </c>
      <c r="M5325" s="1"/>
      <c r="N5325" s="1">
        <f t="shared" si="587"/>
        <v>0</v>
      </c>
      <c r="O5325" s="1" t="s">
        <v>9</v>
      </c>
    </row>
    <row r="5326" spans="1:15" x14ac:dyDescent="0.3">
      <c r="A5326" s="1" t="s">
        <v>6140</v>
      </c>
      <c r="B5326" s="1" t="s">
        <v>212</v>
      </c>
      <c r="C5326" s="1" t="str">
        <f t="shared" si="581"/>
        <v>Russia</v>
      </c>
      <c r="D5326" s="1" t="s">
        <v>10814</v>
      </c>
      <c r="E5326" s="7" t="str">
        <f>TEXT(DATE(MID(D5326, 13, 4), CHOOSE(MATCH( MID(D5326, 5, 3), {"Jan","Feb","Mar","Apr","May","Jun","Jul","Aug","Sep","Oct","Nov","Dec"}, 0), 1, 2, 3, 4, 5, 6, 7, 8, 9, 10, 11, 12), MID(D5326, 9, 2)), "yyyy-mm-dd")</f>
        <v>1972-07-19</v>
      </c>
      <c r="F5326" s="1" t="str">
        <f t="shared" si="582"/>
        <v>13:45:00</v>
      </c>
      <c r="G5326" s="9" t="str">
        <f t="shared" si="583"/>
        <v>July</v>
      </c>
      <c r="H5326" s="5" t="str">
        <f t="shared" si="584"/>
        <v>1972</v>
      </c>
      <c r="I5326" s="1" t="s">
        <v>10815</v>
      </c>
      <c r="J5326" s="1" t="str">
        <f t="shared" si="585"/>
        <v xml:space="preserve">Voskhod </v>
      </c>
      <c r="K5326" s="1" t="str">
        <f t="shared" si="586"/>
        <v>Cosmos 503</v>
      </c>
      <c r="L5326" s="1" t="s">
        <v>346</v>
      </c>
      <c r="M5326" s="1"/>
      <c r="N5326" s="1">
        <f t="shared" si="587"/>
        <v>0</v>
      </c>
      <c r="O5326" s="1" t="s">
        <v>9</v>
      </c>
    </row>
    <row r="5327" spans="1:15" x14ac:dyDescent="0.3">
      <c r="A5327" s="1" t="s">
        <v>6140</v>
      </c>
      <c r="B5327" s="1" t="s">
        <v>5</v>
      </c>
      <c r="C5327" s="1" t="str">
        <f t="shared" si="581"/>
        <v>Russia</v>
      </c>
      <c r="D5327" s="1" t="s">
        <v>10816</v>
      </c>
      <c r="E5327" s="7" t="str">
        <f>TEXT(DATE(MID(D5327, 13, 4), CHOOSE(MATCH( MID(D5327, 5, 3), {"Jan","Feb","Mar","Apr","May","Jun","Jul","Aug","Sep","Oct","Nov","Dec"}, 0), 1, 2, 3, 4, 5, 6, 7, 8, 9, 10, 11, 12), MID(D5327, 9, 2)), "yyyy-mm-dd")</f>
        <v>1972-07-13</v>
      </c>
      <c r="F5327" s="1" t="str">
        <f t="shared" si="582"/>
        <v>14:30:00</v>
      </c>
      <c r="G5327" s="9" t="str">
        <f t="shared" si="583"/>
        <v>July</v>
      </c>
      <c r="H5327" s="5" t="str">
        <f t="shared" si="584"/>
        <v>1972</v>
      </c>
      <c r="I5327" s="1" t="s">
        <v>10817</v>
      </c>
      <c r="J5327" s="1" t="str">
        <f t="shared" si="585"/>
        <v xml:space="preserve">Soyuz M </v>
      </c>
      <c r="K5327" s="1" t="str">
        <f t="shared" si="586"/>
        <v>Cosmos 502</v>
      </c>
      <c r="L5327" s="1" t="s">
        <v>346</v>
      </c>
      <c r="M5327" s="1"/>
      <c r="N5327" s="1">
        <f t="shared" si="587"/>
        <v>0</v>
      </c>
      <c r="O5327" s="1" t="s">
        <v>117</v>
      </c>
    </row>
    <row r="5328" spans="1:15" x14ac:dyDescent="0.3">
      <c r="A5328" s="1" t="s">
        <v>6140</v>
      </c>
      <c r="B5328" s="1" t="s">
        <v>6899</v>
      </c>
      <c r="C5328" s="1" t="str">
        <f t="shared" si="581"/>
        <v>Russia</v>
      </c>
      <c r="D5328" s="1" t="s">
        <v>10818</v>
      </c>
      <c r="E5328" s="7" t="str">
        <f>TEXT(DATE(MID(D5328, 13, 4), CHOOSE(MATCH( MID(D5328, 5, 3), {"Jan","Feb","Mar","Apr","May","Jun","Jul","Aug","Sep","Oct","Nov","Dec"}, 0), 1, 2, 3, 4, 5, 6, 7, 8, 9, 10, 11, 12), MID(D5328, 9, 2)), "yyyy-mm-dd")</f>
        <v>1972-07-12</v>
      </c>
      <c r="F5328" s="1" t="str">
        <f t="shared" si="582"/>
        <v>05:59:00</v>
      </c>
      <c r="G5328" s="9" t="str">
        <f t="shared" si="583"/>
        <v>July</v>
      </c>
      <c r="H5328" s="5" t="str">
        <f t="shared" si="584"/>
        <v>1972</v>
      </c>
      <c r="I5328" s="1" t="s">
        <v>10819</v>
      </c>
      <c r="J5328" s="1" t="str">
        <f t="shared" si="585"/>
        <v xml:space="preserve">Cosmos-2 (63SM) </v>
      </c>
      <c r="K5328" s="1" t="str">
        <f t="shared" si="586"/>
        <v>Cosmos 501</v>
      </c>
      <c r="L5328" s="1" t="s">
        <v>346</v>
      </c>
      <c r="M5328" s="1"/>
      <c r="N5328" s="1">
        <f t="shared" si="587"/>
        <v>0</v>
      </c>
      <c r="O5328" s="1" t="s">
        <v>9</v>
      </c>
    </row>
    <row r="5329" spans="1:15" x14ac:dyDescent="0.3">
      <c r="A5329" s="1" t="s">
        <v>6140</v>
      </c>
      <c r="B5329" s="1" t="s">
        <v>6482</v>
      </c>
      <c r="C5329" s="1" t="str">
        <f t="shared" si="581"/>
        <v>Russia</v>
      </c>
      <c r="D5329" s="1" t="s">
        <v>10820</v>
      </c>
      <c r="E5329" s="7" t="str">
        <f>TEXT(DATE(MID(D5329, 13, 4), CHOOSE(MATCH( MID(D5329, 5, 3), {"Jan","Feb","Mar","Apr","May","Jun","Jul","Aug","Sep","Oct","Nov","Dec"}, 0), 1, 2, 3, 4, 5, 6, 7, 8, 9, 10, 11, 12), MID(D5329, 9, 2)), "yyyy-mm-dd")</f>
        <v>1972-07-10</v>
      </c>
      <c r="F5329" s="1" t="str">
        <f t="shared" si="582"/>
        <v>16:15:00</v>
      </c>
      <c r="G5329" s="9" t="str">
        <f t="shared" si="583"/>
        <v>July</v>
      </c>
      <c r="H5329" s="5" t="str">
        <f t="shared" si="584"/>
        <v>1972</v>
      </c>
      <c r="I5329" s="1" t="s">
        <v>10821</v>
      </c>
      <c r="J5329" s="1" t="str">
        <f t="shared" si="585"/>
        <v xml:space="preserve">Cosmos-3M </v>
      </c>
      <c r="K5329" s="1" t="str">
        <f t="shared" si="586"/>
        <v>Cosmos 500</v>
      </c>
      <c r="L5329" s="1" t="s">
        <v>346</v>
      </c>
      <c r="M5329" s="1"/>
      <c r="N5329" s="1">
        <f t="shared" si="587"/>
        <v>0</v>
      </c>
      <c r="O5329" s="1" t="s">
        <v>9</v>
      </c>
    </row>
    <row r="5330" spans="1:15" x14ac:dyDescent="0.3">
      <c r="A5330" s="1" t="s">
        <v>5603</v>
      </c>
      <c r="B5330" s="1" t="s">
        <v>27</v>
      </c>
      <c r="C5330" s="1" t="str">
        <f t="shared" si="581"/>
        <v>USA</v>
      </c>
      <c r="D5330" s="1" t="s">
        <v>10822</v>
      </c>
      <c r="E5330" s="7" t="str">
        <f>TEXT(DATE(MID(D5330, 13, 4), CHOOSE(MATCH( MID(D5330, 5, 3), {"Jan","Feb","Mar","Apr","May","Jun","Jul","Aug","Sep","Oct","Nov","Dec"}, 0), 1, 2, 3, 4, 5, 6, 7, 8, 9, 10, 11, 12), MID(D5330, 9, 2)), "yyyy-mm-dd")</f>
        <v>1972-07-07</v>
      </c>
      <c r="F5330" s="1" t="str">
        <f t="shared" si="582"/>
        <v>17:46:00</v>
      </c>
      <c r="G5330" s="9" t="str">
        <f t="shared" si="583"/>
        <v>July</v>
      </c>
      <c r="H5330" s="5" t="str">
        <f t="shared" si="584"/>
        <v>1972</v>
      </c>
      <c r="I5330" s="1" t="s">
        <v>10823</v>
      </c>
      <c r="J5330" s="1" t="str">
        <f t="shared" si="585"/>
        <v xml:space="preserve">Titan IIID </v>
      </c>
      <c r="K5330" s="1" t="str">
        <f t="shared" si="586"/>
        <v>KH9-3 &amp; SSF-B-23</v>
      </c>
      <c r="L5330" s="1" t="s">
        <v>346</v>
      </c>
      <c r="M5330" s="1"/>
      <c r="N5330" s="1">
        <f t="shared" si="587"/>
        <v>0</v>
      </c>
      <c r="O5330" s="1" t="s">
        <v>9</v>
      </c>
    </row>
    <row r="5331" spans="1:15" x14ac:dyDescent="0.3">
      <c r="A5331" s="1" t="s">
        <v>6140</v>
      </c>
      <c r="B5331" s="1" t="s">
        <v>130</v>
      </c>
      <c r="C5331" s="1" t="str">
        <f t="shared" si="581"/>
        <v>Kazakhstan</v>
      </c>
      <c r="D5331" s="1" t="s">
        <v>10824</v>
      </c>
      <c r="E5331" s="7" t="str">
        <f>TEXT(DATE(MID(D5331, 13, 4), CHOOSE(MATCH( MID(D5331, 5, 3), {"Jan","Feb","Mar","Apr","May","Jun","Jul","Aug","Sep","Oct","Nov","Dec"}, 0), 1, 2, 3, 4, 5, 6, 7, 8, 9, 10, 11, 12), MID(D5331, 9, 2)), "yyyy-mm-dd")</f>
        <v>1972-07-06</v>
      </c>
      <c r="F5331" s="1" t="str">
        <f t="shared" si="582"/>
        <v>10:40:00</v>
      </c>
      <c r="G5331" s="9" t="str">
        <f t="shared" si="583"/>
        <v>July</v>
      </c>
      <c r="H5331" s="5" t="str">
        <f t="shared" si="584"/>
        <v>1972</v>
      </c>
      <c r="I5331" s="1" t="s">
        <v>10825</v>
      </c>
      <c r="J5331" s="1" t="str">
        <f t="shared" si="585"/>
        <v xml:space="preserve">Voskhod </v>
      </c>
      <c r="K5331" s="1" t="str">
        <f t="shared" si="586"/>
        <v>Cosmos 499</v>
      </c>
      <c r="L5331" s="1" t="s">
        <v>346</v>
      </c>
      <c r="M5331" s="1"/>
      <c r="N5331" s="1">
        <f t="shared" si="587"/>
        <v>0</v>
      </c>
      <c r="O5331" s="1" t="s">
        <v>9</v>
      </c>
    </row>
    <row r="5332" spans="1:15" x14ac:dyDescent="0.3">
      <c r="A5332" s="1" t="s">
        <v>6140</v>
      </c>
      <c r="B5332" s="1" t="s">
        <v>1561</v>
      </c>
      <c r="C5332" s="1" t="str">
        <f t="shared" si="581"/>
        <v>Russia</v>
      </c>
      <c r="D5332" s="1" t="s">
        <v>10826</v>
      </c>
      <c r="E5332" s="7" t="str">
        <f>TEXT(DATE(MID(D5332, 13, 4), CHOOSE(MATCH( MID(D5332, 5, 3), {"Jan","Feb","Mar","Apr","May","Jun","Jul","Aug","Sep","Oct","Nov","Dec"}, 0), 1, 2, 3, 4, 5, 6, 7, 8, 9, 10, 11, 12), MID(D5332, 9, 2)), "yyyy-mm-dd")</f>
        <v>1972-07-05</v>
      </c>
      <c r="F5332" s="1" t="str">
        <f t="shared" si="582"/>
        <v>09:29:00</v>
      </c>
      <c r="G5332" s="9" t="str">
        <f t="shared" si="583"/>
        <v>July</v>
      </c>
      <c r="H5332" s="5" t="str">
        <f t="shared" si="584"/>
        <v>1972</v>
      </c>
      <c r="I5332" s="1" t="s">
        <v>10827</v>
      </c>
      <c r="J5332" s="1" t="str">
        <f t="shared" si="585"/>
        <v xml:space="preserve">Cosmos-2 (63SM) </v>
      </c>
      <c r="K5332" s="1" t="str">
        <f t="shared" si="586"/>
        <v>Cosmos 498</v>
      </c>
      <c r="L5332" s="1" t="s">
        <v>346</v>
      </c>
      <c r="M5332" s="1"/>
      <c r="N5332" s="1">
        <f t="shared" si="587"/>
        <v>0</v>
      </c>
      <c r="O5332" s="1" t="s">
        <v>9</v>
      </c>
    </row>
    <row r="5333" spans="1:15" x14ac:dyDescent="0.3">
      <c r="A5333" s="1" t="s">
        <v>6140</v>
      </c>
      <c r="B5333" s="1" t="s">
        <v>6615</v>
      </c>
      <c r="C5333" s="1" t="str">
        <f t="shared" si="581"/>
        <v>Russia</v>
      </c>
      <c r="D5333" s="1" t="s">
        <v>10828</v>
      </c>
      <c r="E5333" s="7" t="str">
        <f>TEXT(DATE(MID(D5333, 13, 4), CHOOSE(MATCH( MID(D5333, 5, 3), {"Jan","Feb","Mar","Apr","May","Jun","Jul","Aug","Sep","Oct","Nov","Dec"}, 0), 1, 2, 3, 4, 5, 6, 7, 8, 9, 10, 11, 12), MID(D5333, 9, 2)), "yyyy-mm-dd")</f>
        <v>1972-06-30</v>
      </c>
      <c r="F5333" s="1" t="str">
        <f t="shared" si="582"/>
        <v>18:52:00</v>
      </c>
      <c r="G5333" s="9" t="str">
        <f t="shared" si="583"/>
        <v>June</v>
      </c>
      <c r="H5333" s="5" t="str">
        <f t="shared" si="584"/>
        <v>1972</v>
      </c>
      <c r="I5333" s="1" t="s">
        <v>10829</v>
      </c>
      <c r="J5333" s="1" t="str">
        <f t="shared" si="585"/>
        <v xml:space="preserve">Vostok-2M </v>
      </c>
      <c r="K5333" s="1" t="str">
        <f t="shared" si="586"/>
        <v>Meteor nÂ°23</v>
      </c>
      <c r="L5333" s="1" t="s">
        <v>346</v>
      </c>
      <c r="M5333" s="1"/>
      <c r="N5333" s="1">
        <f t="shared" si="587"/>
        <v>0</v>
      </c>
      <c r="O5333" s="1" t="s">
        <v>9</v>
      </c>
    </row>
    <row r="5334" spans="1:15" x14ac:dyDescent="0.3">
      <c r="A5334" s="1" t="s">
        <v>6140</v>
      </c>
      <c r="B5334" s="1" t="s">
        <v>1561</v>
      </c>
      <c r="C5334" s="1" t="str">
        <f t="shared" si="581"/>
        <v>Russia</v>
      </c>
      <c r="D5334" s="1" t="s">
        <v>10830</v>
      </c>
      <c r="E5334" s="7" t="str">
        <f>TEXT(DATE(MID(D5334, 13, 4), CHOOSE(MATCH( MID(D5334, 5, 3), {"Jan","Feb","Mar","Apr","May","Jun","Jul","Aug","Sep","Oct","Nov","Dec"}, 0), 1, 2, 3, 4, 5, 6, 7, 8, 9, 10, 11, 12), MID(D5334, 9, 2)), "yyyy-mm-dd")</f>
        <v>1972-06-30</v>
      </c>
      <c r="F5334" s="1" t="str">
        <f t="shared" si="582"/>
        <v>09:19:00</v>
      </c>
      <c r="G5334" s="9" t="str">
        <f t="shared" si="583"/>
        <v>June</v>
      </c>
      <c r="H5334" s="5" t="str">
        <f t="shared" si="584"/>
        <v>1972</v>
      </c>
      <c r="I5334" s="1" t="s">
        <v>10831</v>
      </c>
      <c r="J5334" s="1" t="str">
        <f t="shared" si="585"/>
        <v xml:space="preserve">Cosmos-2 (63SM) </v>
      </c>
      <c r="K5334" s="1" t="str">
        <f t="shared" si="586"/>
        <v>Cosmos 497</v>
      </c>
      <c r="L5334" s="1" t="s">
        <v>346</v>
      </c>
      <c r="M5334" s="1"/>
      <c r="N5334" s="1">
        <f t="shared" si="587"/>
        <v>0</v>
      </c>
      <c r="O5334" s="1" t="s">
        <v>9</v>
      </c>
    </row>
    <row r="5335" spans="1:15" x14ac:dyDescent="0.3">
      <c r="A5335" s="1" t="s">
        <v>6140</v>
      </c>
      <c r="B5335" s="1" t="s">
        <v>6899</v>
      </c>
      <c r="C5335" s="1" t="str">
        <f t="shared" si="581"/>
        <v>Russia</v>
      </c>
      <c r="D5335" s="1" t="s">
        <v>10832</v>
      </c>
      <c r="E5335" s="7" t="str">
        <f>TEXT(DATE(MID(D5335, 13, 4), CHOOSE(MATCH( MID(D5335, 5, 3), {"Jan","Feb","Mar","Apr","May","Jun","Jul","Aug","Sep","Oct","Nov","Dec"}, 0), 1, 2, 3, 4, 5, 6, 7, 8, 9, 10, 11, 12), MID(D5335, 9, 2)), "yyyy-mm-dd")</f>
        <v>1972-06-30</v>
      </c>
      <c r="F5335" s="1" t="str">
        <f t="shared" si="582"/>
        <v>05:58:00</v>
      </c>
      <c r="G5335" s="9" t="str">
        <f t="shared" si="583"/>
        <v>June</v>
      </c>
      <c r="H5335" s="5" t="str">
        <f t="shared" si="584"/>
        <v>1972</v>
      </c>
      <c r="I5335" s="1" t="s">
        <v>10833</v>
      </c>
      <c r="J5335" s="1" t="str">
        <f t="shared" si="585"/>
        <v xml:space="preserve">Cosmos-2 (63SM) </v>
      </c>
      <c r="K5335" s="1" t="str">
        <f t="shared" si="586"/>
        <v>Intercosmos 7</v>
      </c>
      <c r="L5335" s="1" t="s">
        <v>346</v>
      </c>
      <c r="M5335" s="1"/>
      <c r="N5335" s="1">
        <f t="shared" si="587"/>
        <v>0</v>
      </c>
      <c r="O5335" s="1" t="s">
        <v>9</v>
      </c>
    </row>
    <row r="5336" spans="1:15" x14ac:dyDescent="0.3">
      <c r="A5336" s="1" t="s">
        <v>6140</v>
      </c>
      <c r="B5336" s="1" t="s">
        <v>130</v>
      </c>
      <c r="C5336" s="1" t="str">
        <f t="shared" si="581"/>
        <v>Kazakhstan</v>
      </c>
      <c r="D5336" s="1" t="s">
        <v>10834</v>
      </c>
      <c r="E5336" s="7" t="str">
        <f>TEXT(DATE(MID(D5336, 13, 4), CHOOSE(MATCH( MID(D5336, 5, 3), {"Jan","Feb","Mar","Apr","May","Jun","Jul","Aug","Sep","Oct","Nov","Dec"}, 0), 1, 2, 3, 4, 5, 6, 7, 8, 9, 10, 11, 12), MID(D5336, 9, 2)), "yyyy-mm-dd")</f>
        <v>1972-06-29</v>
      </c>
      <c r="F5336" s="1" t="str">
        <f t="shared" si="582"/>
        <v>03:47:00</v>
      </c>
      <c r="G5336" s="9" t="str">
        <f t="shared" si="583"/>
        <v>June</v>
      </c>
      <c r="H5336" s="5" t="str">
        <f t="shared" si="584"/>
        <v>1972</v>
      </c>
      <c r="I5336" s="1" t="s">
        <v>10835</v>
      </c>
      <c r="J5336" s="1" t="str">
        <f t="shared" si="585"/>
        <v xml:space="preserve">Molniya-M /Block SO-L </v>
      </c>
      <c r="K5336" s="1" t="str">
        <f t="shared" si="586"/>
        <v>Prognoz nÂ°2</v>
      </c>
      <c r="L5336" s="1" t="s">
        <v>346</v>
      </c>
      <c r="M5336" s="1"/>
      <c r="N5336" s="1">
        <f t="shared" si="587"/>
        <v>0</v>
      </c>
      <c r="O5336" s="1" t="s">
        <v>9</v>
      </c>
    </row>
    <row r="5337" spans="1:15" x14ac:dyDescent="0.3">
      <c r="A5337" s="1" t="s">
        <v>6140</v>
      </c>
      <c r="B5337" s="1" t="s">
        <v>1630</v>
      </c>
      <c r="C5337" s="1" t="str">
        <f t="shared" si="581"/>
        <v>Kazakhstan</v>
      </c>
      <c r="D5337" s="1" t="s">
        <v>10836</v>
      </c>
      <c r="E5337" s="7" t="str">
        <f>TEXT(DATE(MID(D5337, 13, 4), CHOOSE(MATCH( MID(D5337, 5, 3), {"Jan","Feb","Mar","Apr","May","Jun","Jul","Aug","Sep","Oct","Nov","Dec"}, 0), 1, 2, 3, 4, 5, 6, 7, 8, 9, 10, 11, 12), MID(D5337, 9, 2)), "yyyy-mm-dd")</f>
        <v>1972-06-26</v>
      </c>
      <c r="F5337" s="1" t="str">
        <f t="shared" si="582"/>
        <v>14:53:00</v>
      </c>
      <c r="G5337" s="9" t="str">
        <f t="shared" si="583"/>
        <v>June</v>
      </c>
      <c r="H5337" s="5" t="str">
        <f t="shared" si="584"/>
        <v>1972</v>
      </c>
      <c r="I5337" s="1" t="s">
        <v>10837</v>
      </c>
      <c r="J5337" s="1" t="str">
        <f t="shared" si="585"/>
        <v xml:space="preserve">Soyuz </v>
      </c>
      <c r="K5337" s="1" t="str">
        <f t="shared" si="586"/>
        <v>Cosmos 496</v>
      </c>
      <c r="L5337" s="1" t="s">
        <v>346</v>
      </c>
      <c r="M5337" s="1"/>
      <c r="N5337" s="1">
        <f t="shared" si="587"/>
        <v>0</v>
      </c>
      <c r="O5337" s="1" t="s">
        <v>9</v>
      </c>
    </row>
    <row r="5338" spans="1:15" x14ac:dyDescent="0.3">
      <c r="A5338" s="1" t="s">
        <v>6140</v>
      </c>
      <c r="B5338" s="1" t="s">
        <v>212</v>
      </c>
      <c r="C5338" s="1" t="str">
        <f t="shared" si="581"/>
        <v>Russia</v>
      </c>
      <c r="D5338" s="1" t="s">
        <v>10838</v>
      </c>
      <c r="E5338" s="7" t="str">
        <f>TEXT(DATE(MID(D5338, 13, 4), CHOOSE(MATCH( MID(D5338, 5, 3), {"Jan","Feb","Mar","Apr","May","Jun","Jul","Aug","Sep","Oct","Nov","Dec"}, 0), 1, 2, 3, 4, 5, 6, 7, 8, 9, 10, 11, 12), MID(D5338, 9, 2)), "yyyy-mm-dd")</f>
        <v>1972-06-23</v>
      </c>
      <c r="F5338" s="1" t="str">
        <f t="shared" si="582"/>
        <v>11:19:00</v>
      </c>
      <c r="G5338" s="9" t="str">
        <f t="shared" si="583"/>
        <v>June</v>
      </c>
      <c r="H5338" s="5" t="str">
        <f t="shared" si="584"/>
        <v>1972</v>
      </c>
      <c r="I5338" s="1" t="s">
        <v>10839</v>
      </c>
      <c r="J5338" s="1" t="str">
        <f t="shared" si="585"/>
        <v xml:space="preserve">Voskhod </v>
      </c>
      <c r="K5338" s="1" t="str">
        <f t="shared" si="586"/>
        <v>Cosmos 495</v>
      </c>
      <c r="L5338" s="1" t="s">
        <v>346</v>
      </c>
      <c r="M5338" s="1"/>
      <c r="N5338" s="1">
        <f t="shared" si="587"/>
        <v>0</v>
      </c>
      <c r="O5338" s="1" t="s">
        <v>9</v>
      </c>
    </row>
    <row r="5339" spans="1:15" x14ac:dyDescent="0.3">
      <c r="A5339" s="1" t="s">
        <v>6140</v>
      </c>
      <c r="B5339" s="1" t="s">
        <v>6482</v>
      </c>
      <c r="C5339" s="1" t="str">
        <f t="shared" si="581"/>
        <v>Russia</v>
      </c>
      <c r="D5339" s="1" t="s">
        <v>10840</v>
      </c>
      <c r="E5339" s="7" t="str">
        <f>TEXT(DATE(MID(D5339, 13, 4), CHOOSE(MATCH( MID(D5339, 5, 3), {"Jan","Feb","Mar","Apr","May","Jun","Jul","Aug","Sep","Oct","Nov","Dec"}, 0), 1, 2, 3, 4, 5, 6, 7, 8, 9, 10, 11, 12), MID(D5339, 9, 2)), "yyyy-mm-dd")</f>
        <v>1972-06-23</v>
      </c>
      <c r="F5339" s="1" t="str">
        <f t="shared" si="582"/>
        <v>09:24:00</v>
      </c>
      <c r="G5339" s="9" t="str">
        <f t="shared" si="583"/>
        <v>June</v>
      </c>
      <c r="H5339" s="5" t="str">
        <f t="shared" si="584"/>
        <v>1972</v>
      </c>
      <c r="I5339" s="1" t="s">
        <v>10841</v>
      </c>
      <c r="J5339" s="1" t="str">
        <f t="shared" si="585"/>
        <v xml:space="preserve">Cosmos-3M </v>
      </c>
      <c r="K5339" s="1" t="str">
        <f t="shared" si="586"/>
        <v>Cosmos 494</v>
      </c>
      <c r="L5339" s="1" t="s">
        <v>346</v>
      </c>
      <c r="M5339" s="1"/>
      <c r="N5339" s="1">
        <f t="shared" si="587"/>
        <v>0</v>
      </c>
      <c r="O5339" s="1" t="s">
        <v>9</v>
      </c>
    </row>
    <row r="5340" spans="1:15" x14ac:dyDescent="0.3">
      <c r="A5340" s="1" t="s">
        <v>6140</v>
      </c>
      <c r="B5340" s="1" t="s">
        <v>130</v>
      </c>
      <c r="C5340" s="1" t="str">
        <f t="shared" si="581"/>
        <v>Kazakhstan</v>
      </c>
      <c r="D5340" s="1" t="s">
        <v>10842</v>
      </c>
      <c r="E5340" s="7" t="str">
        <f>TEXT(DATE(MID(D5340, 13, 4), CHOOSE(MATCH( MID(D5340, 5, 3), {"Jan","Feb","Mar","Apr","May","Jun","Jul","Aug","Sep","Oct","Nov","Dec"}, 0), 1, 2, 3, 4, 5, 6, 7, 8, 9, 10, 11, 12), MID(D5340, 9, 2)), "yyyy-mm-dd")</f>
        <v>1972-06-21</v>
      </c>
      <c r="F5340" s="1" t="str">
        <f t="shared" si="582"/>
        <v>06:25:00</v>
      </c>
      <c r="G5340" s="9" t="str">
        <f t="shared" si="583"/>
        <v>June</v>
      </c>
      <c r="H5340" s="5" t="str">
        <f t="shared" si="584"/>
        <v>1972</v>
      </c>
      <c r="I5340" s="1" t="s">
        <v>10843</v>
      </c>
      <c r="J5340" s="1" t="str">
        <f t="shared" si="585"/>
        <v xml:space="preserve">Voskhod </v>
      </c>
      <c r="K5340" s="1" t="str">
        <f t="shared" si="586"/>
        <v>Cosmos 493</v>
      </c>
      <c r="L5340" s="1" t="s">
        <v>346</v>
      </c>
      <c r="M5340" s="1"/>
      <c r="N5340" s="1">
        <f t="shared" si="587"/>
        <v>0</v>
      </c>
      <c r="O5340" s="1" t="s">
        <v>9</v>
      </c>
    </row>
    <row r="5341" spans="1:15" x14ac:dyDescent="0.3">
      <c r="A5341" s="1" t="s">
        <v>5556</v>
      </c>
      <c r="B5341" s="1" t="s">
        <v>4092</v>
      </c>
      <c r="C5341" s="1" t="str">
        <f t="shared" si="581"/>
        <v>USA</v>
      </c>
      <c r="D5341" s="1" t="s">
        <v>10844</v>
      </c>
      <c r="E5341" s="7" t="str">
        <f>TEXT(DATE(MID(D5341, 13, 4), CHOOSE(MATCH( MID(D5341, 5, 3), {"Jan","Feb","Mar","Apr","May","Jun","Jul","Aug","Sep","Oct","Nov","Dec"}, 0), 1, 2, 3, 4, 5, 6, 7, 8, 9, 10, 11, 12), MID(D5341, 9, 2)), "yyyy-mm-dd")</f>
        <v>1972-06-13</v>
      </c>
      <c r="F5341" s="1" t="str">
        <f t="shared" si="582"/>
        <v>21:53:00</v>
      </c>
      <c r="G5341" s="9" t="str">
        <f t="shared" si="583"/>
        <v>June</v>
      </c>
      <c r="H5341" s="5" t="str">
        <f t="shared" si="584"/>
        <v>1972</v>
      </c>
      <c r="I5341" s="1" t="s">
        <v>10845</v>
      </c>
      <c r="J5341" s="1" t="str">
        <f t="shared" si="585"/>
        <v xml:space="preserve">Atlas-SLV3C Centaur-D </v>
      </c>
      <c r="K5341" s="1" t="str">
        <f t="shared" si="586"/>
        <v>Intelsat 4 F5</v>
      </c>
      <c r="L5341" s="1" t="s">
        <v>346</v>
      </c>
      <c r="M5341" s="1"/>
      <c r="N5341" s="1">
        <f t="shared" si="587"/>
        <v>0</v>
      </c>
      <c r="O5341" s="1" t="s">
        <v>9</v>
      </c>
    </row>
    <row r="5342" spans="1:15" x14ac:dyDescent="0.3">
      <c r="A5342" s="1" t="s">
        <v>6140</v>
      </c>
      <c r="B5342" s="1" t="s">
        <v>130</v>
      </c>
      <c r="C5342" s="1" t="str">
        <f t="shared" si="581"/>
        <v>Kazakhstan</v>
      </c>
      <c r="D5342" s="1" t="s">
        <v>10846</v>
      </c>
      <c r="E5342" s="7" t="str">
        <f>TEXT(DATE(MID(D5342, 13, 4), CHOOSE(MATCH( MID(D5342, 5, 3), {"Jan","Feb","Mar","Apr","May","Jun","Jul","Aug","Sep","Oct","Nov","Dec"}, 0), 1, 2, 3, 4, 5, 6, 7, 8, 9, 10, 11, 12), MID(D5342, 9, 2)), "yyyy-mm-dd")</f>
        <v>1972-06-09</v>
      </c>
      <c r="F5342" s="1" t="str">
        <f t="shared" si="582"/>
        <v>06:59:00</v>
      </c>
      <c r="G5342" s="9" t="str">
        <f t="shared" si="583"/>
        <v>June</v>
      </c>
      <c r="H5342" s="5" t="str">
        <f t="shared" si="584"/>
        <v>1972</v>
      </c>
      <c r="I5342" s="1" t="s">
        <v>10847</v>
      </c>
      <c r="J5342" s="1" t="str">
        <f t="shared" si="585"/>
        <v xml:space="preserve">Voskhod </v>
      </c>
      <c r="K5342" s="1" t="str">
        <f t="shared" si="586"/>
        <v>Cosmos 492</v>
      </c>
      <c r="L5342" s="1" t="s">
        <v>346</v>
      </c>
      <c r="M5342" s="1"/>
      <c r="N5342" s="1">
        <f t="shared" si="587"/>
        <v>0</v>
      </c>
      <c r="O5342" s="1" t="s">
        <v>9</v>
      </c>
    </row>
    <row r="5343" spans="1:15" x14ac:dyDescent="0.3">
      <c r="A5343" s="1" t="s">
        <v>5722</v>
      </c>
      <c r="B5343" s="1" t="s">
        <v>5557</v>
      </c>
      <c r="C5343" s="1" t="str">
        <f t="shared" si="581"/>
        <v>USA</v>
      </c>
      <c r="D5343" s="1" t="s">
        <v>10848</v>
      </c>
      <c r="E5343" s="7" t="str">
        <f>TEXT(DATE(MID(D5343, 13, 4), CHOOSE(MATCH( MID(D5343, 5, 3), {"Jan","Feb","Mar","Apr","May","Jun","Jul","Aug","Sep","Oct","Nov","Dec"}, 0), 1, 2, 3, 4, 5, 6, 7, 8, 9, 10, 11, 12), MID(D5343, 9, 2)), "yyyy-mm-dd")</f>
        <v>1972-05-25</v>
      </c>
      <c r="F5343" s="1" t="str">
        <f t="shared" si="582"/>
        <v>18:41:00</v>
      </c>
      <c r="G5343" s="9" t="str">
        <f t="shared" si="583"/>
        <v>May</v>
      </c>
      <c r="H5343" s="5" t="str">
        <f t="shared" si="584"/>
        <v>1972</v>
      </c>
      <c r="I5343" s="1" t="s">
        <v>10849</v>
      </c>
      <c r="J5343" s="1" t="str">
        <f t="shared" si="585"/>
        <v xml:space="preserve">Thorad SLV-2G Agena-D </v>
      </c>
      <c r="K5343" s="1" t="str">
        <f t="shared" si="586"/>
        <v>KH-4B 1117</v>
      </c>
      <c r="L5343" s="1" t="s">
        <v>346</v>
      </c>
      <c r="M5343" s="1"/>
      <c r="N5343" s="1">
        <f t="shared" si="587"/>
        <v>0</v>
      </c>
      <c r="O5343" s="1" t="s">
        <v>9</v>
      </c>
    </row>
    <row r="5344" spans="1:15" x14ac:dyDescent="0.3">
      <c r="A5344" s="1" t="s">
        <v>6140</v>
      </c>
      <c r="B5344" s="1" t="s">
        <v>130</v>
      </c>
      <c r="C5344" s="1" t="str">
        <f t="shared" si="581"/>
        <v>Kazakhstan</v>
      </c>
      <c r="D5344" s="1" t="s">
        <v>10850</v>
      </c>
      <c r="E5344" s="7" t="str">
        <f>TEXT(DATE(MID(D5344, 13, 4), CHOOSE(MATCH( MID(D5344, 5, 3), {"Jan","Feb","Mar","Apr","May","Jun","Jul","Aug","Sep","Oct","Nov","Dec"}, 0), 1, 2, 3, 4, 5, 6, 7, 8, 9, 10, 11, 12), MID(D5344, 9, 2)), "yyyy-mm-dd")</f>
        <v>1972-05-25</v>
      </c>
      <c r="F5344" s="1" t="str">
        <f t="shared" si="582"/>
        <v>06:35:00</v>
      </c>
      <c r="G5344" s="9" t="str">
        <f t="shared" si="583"/>
        <v>May</v>
      </c>
      <c r="H5344" s="5" t="str">
        <f t="shared" si="584"/>
        <v>1972</v>
      </c>
      <c r="I5344" s="1" t="s">
        <v>10851</v>
      </c>
      <c r="J5344" s="1" t="str">
        <f t="shared" si="585"/>
        <v xml:space="preserve">Voskhod </v>
      </c>
      <c r="K5344" s="1" t="str">
        <f t="shared" si="586"/>
        <v>Cosmos 491</v>
      </c>
      <c r="L5344" s="1" t="s">
        <v>346</v>
      </c>
      <c r="M5344" s="1"/>
      <c r="N5344" s="1">
        <f t="shared" si="587"/>
        <v>0</v>
      </c>
      <c r="O5344" s="1" t="s">
        <v>9</v>
      </c>
    </row>
    <row r="5345" spans="1:15" x14ac:dyDescent="0.3">
      <c r="A5345" s="1" t="s">
        <v>5722</v>
      </c>
      <c r="B5345" s="1" t="s">
        <v>4249</v>
      </c>
      <c r="C5345" s="1" t="str">
        <f t="shared" si="581"/>
        <v>USA</v>
      </c>
      <c r="D5345" s="1" t="s">
        <v>10852</v>
      </c>
      <c r="E5345" s="7" t="str">
        <f>TEXT(DATE(MID(D5345, 13, 4), CHOOSE(MATCH( MID(D5345, 5, 3), {"Jan","Feb","Mar","Apr","May","Jun","Jul","Aug","Sep","Oct","Nov","Dec"}, 0), 1, 2, 3, 4, 5, 6, 7, 8, 9, 10, 11, 12), MID(D5345, 9, 2)), "yyyy-mm-dd")</f>
        <v>1972-05-20</v>
      </c>
      <c r="F5345" s="1" t="str">
        <f t="shared" si="582"/>
        <v>15:30:00</v>
      </c>
      <c r="G5345" s="9" t="str">
        <f t="shared" si="583"/>
        <v>May</v>
      </c>
      <c r="H5345" s="5" t="str">
        <f t="shared" si="584"/>
        <v>1972</v>
      </c>
      <c r="I5345" s="1" t="s">
        <v>10853</v>
      </c>
      <c r="J5345" s="1" t="str">
        <f t="shared" si="585"/>
        <v xml:space="preserve">Titan III(24)B </v>
      </c>
      <c r="K5345" s="1" t="str">
        <f t="shared" si="586"/>
        <v>OPS 6574</v>
      </c>
      <c r="L5345" s="1" t="s">
        <v>346</v>
      </c>
      <c r="M5345" s="1"/>
      <c r="N5345" s="1">
        <f t="shared" si="587"/>
        <v>0</v>
      </c>
      <c r="O5345" s="1" t="s">
        <v>257</v>
      </c>
    </row>
    <row r="5346" spans="1:15" x14ac:dyDescent="0.3">
      <c r="A5346" s="1" t="s">
        <v>6140</v>
      </c>
      <c r="B5346" s="1" t="s">
        <v>5</v>
      </c>
      <c r="C5346" s="1" t="str">
        <f t="shared" si="581"/>
        <v>Russia</v>
      </c>
      <c r="D5346" s="1" t="s">
        <v>10854</v>
      </c>
      <c r="E5346" s="7" t="str">
        <f>TEXT(DATE(MID(D5346, 13, 4), CHOOSE(MATCH( MID(D5346, 5, 3), {"Jan","Feb","Mar","Apr","May","Jun","Jul","Aug","Sep","Oct","Nov","Dec"}, 0), 1, 2, 3, 4, 5, 6, 7, 8, 9, 10, 11, 12), MID(D5346, 9, 2)), "yyyy-mm-dd")</f>
        <v>1972-05-19</v>
      </c>
      <c r="F5346" s="1" t="str">
        <f t="shared" si="582"/>
        <v>14:30:00</v>
      </c>
      <c r="G5346" s="9" t="str">
        <f t="shared" si="583"/>
        <v>May</v>
      </c>
      <c r="H5346" s="5" t="str">
        <f t="shared" si="584"/>
        <v>1972</v>
      </c>
      <c r="I5346" s="1" t="s">
        <v>10855</v>
      </c>
      <c r="J5346" s="1" t="str">
        <f t="shared" si="585"/>
        <v xml:space="preserve">Molniya-M /Block L </v>
      </c>
      <c r="K5346" s="1" t="str">
        <f t="shared" si="586"/>
        <v>Molniya-2 nÂ°27</v>
      </c>
      <c r="L5346" s="1" t="s">
        <v>346</v>
      </c>
      <c r="M5346" s="1"/>
      <c r="N5346" s="1">
        <f t="shared" si="587"/>
        <v>0</v>
      </c>
      <c r="O5346" s="1" t="s">
        <v>9</v>
      </c>
    </row>
    <row r="5347" spans="1:15" x14ac:dyDescent="0.3">
      <c r="A5347" s="1" t="s">
        <v>6140</v>
      </c>
      <c r="B5347" s="1" t="s">
        <v>212</v>
      </c>
      <c r="C5347" s="1" t="str">
        <f t="shared" si="581"/>
        <v>Russia</v>
      </c>
      <c r="D5347" s="1" t="s">
        <v>10856</v>
      </c>
      <c r="E5347" s="7" t="str">
        <f>TEXT(DATE(MID(D5347, 13, 4), CHOOSE(MATCH( MID(D5347, 5, 3), {"Jan","Feb","Mar","Apr","May","Jun","Jul","Aug","Sep","Oct","Nov","Dec"}, 0), 1, 2, 3, 4, 5, 6, 7, 8, 9, 10, 11, 12), MID(D5347, 9, 2)), "yyyy-mm-dd")</f>
        <v>1972-05-17</v>
      </c>
      <c r="F5347" s="1" t="str">
        <f t="shared" si="582"/>
        <v>10:19:00</v>
      </c>
      <c r="G5347" s="9" t="str">
        <f t="shared" si="583"/>
        <v>May</v>
      </c>
      <c r="H5347" s="5" t="str">
        <f t="shared" si="584"/>
        <v>1972</v>
      </c>
      <c r="I5347" s="1" t="s">
        <v>10857</v>
      </c>
      <c r="J5347" s="1" t="str">
        <f t="shared" si="585"/>
        <v xml:space="preserve">Voskhod </v>
      </c>
      <c r="K5347" s="1" t="str">
        <f t="shared" si="586"/>
        <v>Cosmos 490</v>
      </c>
      <c r="L5347" s="1" t="s">
        <v>346</v>
      </c>
      <c r="M5347" s="1"/>
      <c r="N5347" s="1">
        <f t="shared" si="587"/>
        <v>0</v>
      </c>
      <c r="O5347" s="1" t="s">
        <v>9</v>
      </c>
    </row>
    <row r="5348" spans="1:15" x14ac:dyDescent="0.3">
      <c r="A5348" s="1" t="s">
        <v>6140</v>
      </c>
      <c r="B5348" s="1" t="s">
        <v>3373</v>
      </c>
      <c r="C5348" s="1" t="str">
        <f t="shared" si="581"/>
        <v>Russia</v>
      </c>
      <c r="D5348" s="1" t="s">
        <v>10858</v>
      </c>
      <c r="E5348" s="7" t="str">
        <f>TEXT(DATE(MID(D5348, 13, 4), CHOOSE(MATCH( MID(D5348, 5, 3), {"Jan","Feb","Mar","Apr","May","Jun","Jul","Aug","Sep","Oct","Nov","Dec"}, 0), 1, 2, 3, 4, 5, 6, 7, 8, 9, 10, 11, 12), MID(D5348, 9, 2)), "yyyy-mm-dd")</f>
        <v>1972-05-06</v>
      </c>
      <c r="F5348" s="1" t="str">
        <f t="shared" si="582"/>
        <v>11:24:00</v>
      </c>
      <c r="G5348" s="9" t="str">
        <f t="shared" si="583"/>
        <v>May</v>
      </c>
      <c r="H5348" s="5" t="str">
        <f t="shared" si="584"/>
        <v>1972</v>
      </c>
      <c r="I5348" s="1" t="s">
        <v>10859</v>
      </c>
      <c r="J5348" s="1" t="str">
        <f t="shared" si="585"/>
        <v xml:space="preserve">Cosmos-3M </v>
      </c>
      <c r="K5348" s="1" t="str">
        <f t="shared" si="586"/>
        <v>Cosmos 489</v>
      </c>
      <c r="L5348" s="1" t="s">
        <v>346</v>
      </c>
      <c r="M5348" s="1"/>
      <c r="N5348" s="1">
        <f t="shared" si="587"/>
        <v>0</v>
      </c>
      <c r="O5348" s="1" t="s">
        <v>9</v>
      </c>
    </row>
    <row r="5349" spans="1:15" x14ac:dyDescent="0.3">
      <c r="A5349" s="1" t="s">
        <v>6140</v>
      </c>
      <c r="B5349" s="1" t="s">
        <v>5</v>
      </c>
      <c r="C5349" s="1" t="str">
        <f t="shared" si="581"/>
        <v>Russia</v>
      </c>
      <c r="D5349" s="1" t="s">
        <v>10860</v>
      </c>
      <c r="E5349" s="7" t="str">
        <f>TEXT(DATE(MID(D5349, 13, 4), CHOOSE(MATCH( MID(D5349, 5, 3), {"Jan","Feb","Mar","Apr","May","Jun","Jul","Aug","Sep","Oct","Nov","Dec"}, 0), 1, 2, 3, 4, 5, 6, 7, 8, 9, 10, 11, 12), MID(D5349, 9, 2)), "yyyy-mm-dd")</f>
        <v>1972-05-05</v>
      </c>
      <c r="F5349" s="1" t="str">
        <f t="shared" si="582"/>
        <v>11:20:00</v>
      </c>
      <c r="G5349" s="9" t="str">
        <f t="shared" si="583"/>
        <v>May</v>
      </c>
      <c r="H5349" s="5" t="str">
        <f t="shared" si="584"/>
        <v>1972</v>
      </c>
      <c r="I5349" s="1" t="s">
        <v>10861</v>
      </c>
      <c r="J5349" s="1" t="str">
        <f t="shared" si="585"/>
        <v xml:space="preserve">Voskhod </v>
      </c>
      <c r="K5349" s="1" t="str">
        <f t="shared" si="586"/>
        <v>Cosmos 488</v>
      </c>
      <c r="L5349" s="1" t="s">
        <v>346</v>
      </c>
      <c r="M5349" s="1"/>
      <c r="N5349" s="1">
        <f t="shared" si="587"/>
        <v>0</v>
      </c>
      <c r="O5349" s="1" t="s">
        <v>9</v>
      </c>
    </row>
    <row r="5350" spans="1:15" x14ac:dyDescent="0.3">
      <c r="A5350" s="1" t="s">
        <v>6140</v>
      </c>
      <c r="B5350" s="1" t="s">
        <v>1561</v>
      </c>
      <c r="C5350" s="1" t="str">
        <f t="shared" si="581"/>
        <v>Russia</v>
      </c>
      <c r="D5350" s="1" t="s">
        <v>10862</v>
      </c>
      <c r="E5350" s="7" t="str">
        <f>TEXT(DATE(MID(D5350, 13, 4), CHOOSE(MATCH( MID(D5350, 5, 3), {"Jan","Feb","Mar","Apr","May","Jun","Jul","Aug","Sep","Oct","Nov","Dec"}, 0), 1, 2, 3, 4, 5, 6, 7, 8, 9, 10, 11, 12), MID(D5350, 9, 2)), "yyyy-mm-dd")</f>
        <v>1972-04-25</v>
      </c>
      <c r="F5350" s="1" t="str">
        <f t="shared" si="582"/>
        <v>11:29:00</v>
      </c>
      <c r="G5350" s="9" t="str">
        <f t="shared" si="583"/>
        <v>April</v>
      </c>
      <c r="H5350" s="5" t="str">
        <f t="shared" si="584"/>
        <v>1972</v>
      </c>
      <c r="I5350" s="1" t="s">
        <v>10863</v>
      </c>
      <c r="J5350" s="1" t="str">
        <f t="shared" si="585"/>
        <v xml:space="preserve">Cosmos-2 (63SM) </v>
      </c>
      <c r="K5350" s="1" t="str">
        <f t="shared" si="586"/>
        <v>DS-P1-You #51</v>
      </c>
      <c r="L5350" s="1" t="s">
        <v>346</v>
      </c>
      <c r="M5350" s="1"/>
      <c r="N5350" s="1">
        <f t="shared" si="587"/>
        <v>0</v>
      </c>
      <c r="O5350" s="1" t="s">
        <v>257</v>
      </c>
    </row>
    <row r="5351" spans="1:15" x14ac:dyDescent="0.3">
      <c r="A5351" s="1" t="s">
        <v>6140</v>
      </c>
      <c r="B5351" s="1" t="s">
        <v>1561</v>
      </c>
      <c r="C5351" s="1" t="str">
        <f t="shared" si="581"/>
        <v>Russia</v>
      </c>
      <c r="D5351" s="1" t="s">
        <v>10864</v>
      </c>
      <c r="E5351" s="7" t="str">
        <f>TEXT(DATE(MID(D5351, 13, 4), CHOOSE(MATCH( MID(D5351, 5, 3), {"Jan","Feb","Mar","Apr","May","Jun","Jul","Aug","Sep","Oct","Nov","Dec"}, 0), 1, 2, 3, 4, 5, 6, 7, 8, 9, 10, 11, 12), MID(D5351, 9, 2)), "yyyy-mm-dd")</f>
        <v>1972-04-21</v>
      </c>
      <c r="F5351" s="1" t="str">
        <f t="shared" si="582"/>
        <v>11:59:00</v>
      </c>
      <c r="G5351" s="9" t="str">
        <f t="shared" si="583"/>
        <v>April</v>
      </c>
      <c r="H5351" s="5" t="str">
        <f t="shared" si="584"/>
        <v>1972</v>
      </c>
      <c r="I5351" s="1" t="s">
        <v>10865</v>
      </c>
      <c r="J5351" s="1" t="str">
        <f t="shared" si="585"/>
        <v xml:space="preserve">Cosmos-2 (63SM) </v>
      </c>
      <c r="K5351" s="1" t="str">
        <f t="shared" si="586"/>
        <v>Cosmos 487</v>
      </c>
      <c r="L5351" s="1" t="s">
        <v>346</v>
      </c>
      <c r="M5351" s="1"/>
      <c r="N5351" s="1">
        <f t="shared" si="587"/>
        <v>0</v>
      </c>
      <c r="O5351" s="1" t="s">
        <v>9</v>
      </c>
    </row>
    <row r="5352" spans="1:15" x14ac:dyDescent="0.3">
      <c r="A5352" s="1" t="s">
        <v>5722</v>
      </c>
      <c r="B5352" s="1" t="s">
        <v>5557</v>
      </c>
      <c r="C5352" s="1" t="str">
        <f t="shared" si="581"/>
        <v>USA</v>
      </c>
      <c r="D5352" s="1" t="s">
        <v>10866</v>
      </c>
      <c r="E5352" s="7" t="str">
        <f>TEXT(DATE(MID(D5352, 13, 4), CHOOSE(MATCH( MID(D5352, 5, 3), {"Jan","Feb","Mar","Apr","May","Jun","Jul","Aug","Sep","Oct","Nov","Dec"}, 0), 1, 2, 3, 4, 5, 6, 7, 8, 9, 10, 11, 12), MID(D5352, 9, 2)), "yyyy-mm-dd")</f>
        <v>1972-04-19</v>
      </c>
      <c r="F5352" s="1" t="str">
        <f t="shared" si="582"/>
        <v>21:43:00</v>
      </c>
      <c r="G5352" s="9" t="str">
        <f t="shared" si="583"/>
        <v>April</v>
      </c>
      <c r="H5352" s="5" t="str">
        <f t="shared" si="584"/>
        <v>1972</v>
      </c>
      <c r="I5352" s="1" t="s">
        <v>10867</v>
      </c>
      <c r="J5352" s="1" t="str">
        <f t="shared" si="585"/>
        <v xml:space="preserve">Thorad SLV-2G Agena-D </v>
      </c>
      <c r="K5352" s="1" t="str">
        <f t="shared" si="586"/>
        <v>KH-4B 1116</v>
      </c>
      <c r="L5352" s="1" t="s">
        <v>346</v>
      </c>
      <c r="M5352" s="1"/>
      <c r="N5352" s="1">
        <f t="shared" si="587"/>
        <v>0</v>
      </c>
      <c r="O5352" s="1" t="s">
        <v>9</v>
      </c>
    </row>
    <row r="5353" spans="1:15" x14ac:dyDescent="0.3">
      <c r="A5353" s="1" t="s">
        <v>657</v>
      </c>
      <c r="B5353" s="1" t="s">
        <v>30</v>
      </c>
      <c r="C5353" s="1" t="str">
        <f t="shared" si="581"/>
        <v>USA</v>
      </c>
      <c r="D5353" s="1" t="s">
        <v>10868</v>
      </c>
      <c r="E5353" s="7" t="str">
        <f>TEXT(DATE(MID(D5353, 13, 4), CHOOSE(MATCH( MID(D5353, 5, 3), {"Jan","Feb","Mar","Apr","May","Jun","Jul","Aug","Sep","Oct","Nov","Dec"}, 0), 1, 2, 3, 4, 5, 6, 7, 8, 9, 10, 11, 12), MID(D5353, 9, 2)), "yyyy-mm-dd")</f>
        <v>1972-04-16</v>
      </c>
      <c r="F5353" s="1" t="str">
        <f t="shared" si="582"/>
        <v>17:54:00</v>
      </c>
      <c r="G5353" s="9" t="str">
        <f t="shared" si="583"/>
        <v>April</v>
      </c>
      <c r="H5353" s="5" t="str">
        <f t="shared" si="584"/>
        <v>1972</v>
      </c>
      <c r="I5353" s="1" t="s">
        <v>10869</v>
      </c>
      <c r="J5353" s="1" t="str">
        <f t="shared" si="585"/>
        <v xml:space="preserve">Saturn V </v>
      </c>
      <c r="K5353" s="1" t="str">
        <f t="shared" si="586"/>
        <v>Apollo 16</v>
      </c>
      <c r="L5353" s="1" t="s">
        <v>346</v>
      </c>
      <c r="M5353" s="1"/>
      <c r="N5353" s="1">
        <f t="shared" si="587"/>
        <v>0</v>
      </c>
      <c r="O5353" s="1" t="s">
        <v>9</v>
      </c>
    </row>
    <row r="5354" spans="1:15" x14ac:dyDescent="0.3">
      <c r="A5354" s="1" t="s">
        <v>6140</v>
      </c>
      <c r="B5354" s="1" t="s">
        <v>212</v>
      </c>
      <c r="C5354" s="1" t="str">
        <f t="shared" si="581"/>
        <v>Russia</v>
      </c>
      <c r="D5354" s="1" t="s">
        <v>10870</v>
      </c>
      <c r="E5354" s="7" t="str">
        <f>TEXT(DATE(MID(D5354, 13, 4), CHOOSE(MATCH( MID(D5354, 5, 3), {"Jan","Feb","Mar","Apr","May","Jun","Jul","Aug","Sep","Oct","Nov","Dec"}, 0), 1, 2, 3, 4, 5, 6, 7, 8, 9, 10, 11, 12), MID(D5354, 9, 2)), "yyyy-mm-dd")</f>
        <v>1972-04-14</v>
      </c>
      <c r="F5354" s="1" t="str">
        <f t="shared" si="582"/>
        <v>08:00:00</v>
      </c>
      <c r="G5354" s="9" t="str">
        <f t="shared" si="583"/>
        <v>April</v>
      </c>
      <c r="H5354" s="5" t="str">
        <f t="shared" si="584"/>
        <v>1972</v>
      </c>
      <c r="I5354" s="1" t="s">
        <v>10871</v>
      </c>
      <c r="J5354" s="1" t="str">
        <f t="shared" si="585"/>
        <v xml:space="preserve">Voskhod </v>
      </c>
      <c r="K5354" s="1" t="str">
        <f t="shared" si="586"/>
        <v>Cosmos 486</v>
      </c>
      <c r="L5354" s="1" t="s">
        <v>346</v>
      </c>
      <c r="M5354" s="1"/>
      <c r="N5354" s="1">
        <f t="shared" si="587"/>
        <v>0</v>
      </c>
      <c r="O5354" s="1" t="s">
        <v>9</v>
      </c>
    </row>
    <row r="5355" spans="1:15" x14ac:dyDescent="0.3">
      <c r="A5355" s="1" t="s">
        <v>6140</v>
      </c>
      <c r="B5355" s="1" t="s">
        <v>130</v>
      </c>
      <c r="C5355" s="1" t="str">
        <f t="shared" si="581"/>
        <v>Kazakhstan</v>
      </c>
      <c r="D5355" s="1" t="s">
        <v>10872</v>
      </c>
      <c r="E5355" s="7" t="str">
        <f>TEXT(DATE(MID(D5355, 13, 4), CHOOSE(MATCH( MID(D5355, 5, 3), {"Jan","Feb","Mar","Apr","May","Jun","Jul","Aug","Sep","Oct","Nov","Dec"}, 0), 1, 2, 3, 4, 5, 6, 7, 8, 9, 10, 11, 12), MID(D5355, 9, 2)), "yyyy-mm-dd")</f>
        <v>1972-04-14</v>
      </c>
      <c r="F5355" s="1" t="str">
        <f t="shared" si="582"/>
        <v>00:54:00</v>
      </c>
      <c r="G5355" s="9" t="str">
        <f t="shared" si="583"/>
        <v>April</v>
      </c>
      <c r="H5355" s="5" t="str">
        <f t="shared" si="584"/>
        <v>1972</v>
      </c>
      <c r="I5355" s="1" t="s">
        <v>10873</v>
      </c>
      <c r="J5355" s="1" t="str">
        <f t="shared" si="585"/>
        <v xml:space="preserve">Molniya-M /Block SO-L </v>
      </c>
      <c r="K5355" s="1" t="str">
        <f t="shared" si="586"/>
        <v>Prognoz nÂ°1</v>
      </c>
      <c r="L5355" s="1" t="s">
        <v>346</v>
      </c>
      <c r="M5355" s="1"/>
      <c r="N5355" s="1">
        <f t="shared" si="587"/>
        <v>0</v>
      </c>
      <c r="O5355" s="1" t="s">
        <v>9</v>
      </c>
    </row>
    <row r="5356" spans="1:15" x14ac:dyDescent="0.3">
      <c r="A5356" s="1" t="s">
        <v>6140</v>
      </c>
      <c r="B5356" s="1" t="s">
        <v>1561</v>
      </c>
      <c r="C5356" s="1" t="str">
        <f t="shared" si="581"/>
        <v>Russia</v>
      </c>
      <c r="D5356" s="1" t="s">
        <v>10874</v>
      </c>
      <c r="E5356" s="7" t="str">
        <f>TEXT(DATE(MID(D5356, 13, 4), CHOOSE(MATCH( MID(D5356, 5, 3), {"Jan","Feb","Mar","Apr","May","Jun","Jul","Aug","Sep","Oct","Nov","Dec"}, 0), 1, 2, 3, 4, 5, 6, 7, 8, 9, 10, 11, 12), MID(D5356, 9, 2)), "yyyy-mm-dd")</f>
        <v>1972-04-11</v>
      </c>
      <c r="F5356" s="1" t="str">
        <f t="shared" si="582"/>
        <v>11:04:00</v>
      </c>
      <c r="G5356" s="9" t="str">
        <f t="shared" si="583"/>
        <v>April</v>
      </c>
      <c r="H5356" s="5" t="str">
        <f t="shared" si="584"/>
        <v>1972</v>
      </c>
      <c r="I5356" s="1" t="s">
        <v>10875</v>
      </c>
      <c r="J5356" s="1" t="str">
        <f t="shared" si="585"/>
        <v xml:space="preserve">Cosmos-2 (63SM) </v>
      </c>
      <c r="K5356" s="1" t="str">
        <f t="shared" si="586"/>
        <v>Cosmos 485</v>
      </c>
      <c r="L5356" s="1" t="s">
        <v>346</v>
      </c>
      <c r="M5356" s="1"/>
      <c r="N5356" s="1">
        <f t="shared" si="587"/>
        <v>0</v>
      </c>
      <c r="O5356" s="1" t="s">
        <v>9</v>
      </c>
    </row>
    <row r="5357" spans="1:15" x14ac:dyDescent="0.3">
      <c r="A5357" s="1" t="s">
        <v>6140</v>
      </c>
      <c r="B5357" s="1" t="s">
        <v>130</v>
      </c>
      <c r="C5357" s="1" t="str">
        <f t="shared" si="581"/>
        <v>Kazakhstan</v>
      </c>
      <c r="D5357" s="1" t="s">
        <v>10876</v>
      </c>
      <c r="E5357" s="7" t="str">
        <f>TEXT(DATE(MID(D5357, 13, 4), CHOOSE(MATCH( MID(D5357, 5, 3), {"Jan","Feb","Mar","Apr","May","Jun","Jul","Aug","Sep","Oct","Nov","Dec"}, 0), 1, 2, 3, 4, 5, 6, 7, 8, 9, 10, 11, 12), MID(D5357, 9, 2)), "yyyy-mm-dd")</f>
        <v>1972-04-07</v>
      </c>
      <c r="F5357" s="1" t="str">
        <f t="shared" si="582"/>
        <v>10:00:00</v>
      </c>
      <c r="G5357" s="9" t="str">
        <f t="shared" si="583"/>
        <v>April</v>
      </c>
      <c r="H5357" s="5" t="str">
        <f t="shared" si="584"/>
        <v>1972</v>
      </c>
      <c r="I5357" s="1" t="s">
        <v>10877</v>
      </c>
      <c r="J5357" s="1" t="str">
        <f t="shared" si="585"/>
        <v xml:space="preserve">Voskhod </v>
      </c>
      <c r="K5357" s="1" t="str">
        <f t="shared" si="586"/>
        <v>Intercosmos 6</v>
      </c>
      <c r="L5357" s="1" t="s">
        <v>346</v>
      </c>
      <c r="M5357" s="1"/>
      <c r="N5357" s="1">
        <f t="shared" si="587"/>
        <v>0</v>
      </c>
      <c r="O5357" s="1" t="s">
        <v>9</v>
      </c>
    </row>
    <row r="5358" spans="1:15" x14ac:dyDescent="0.3">
      <c r="A5358" s="1" t="s">
        <v>6140</v>
      </c>
      <c r="B5358" s="1" t="s">
        <v>212</v>
      </c>
      <c r="C5358" s="1" t="str">
        <f t="shared" si="581"/>
        <v>Russia</v>
      </c>
      <c r="D5358" s="1" t="s">
        <v>10878</v>
      </c>
      <c r="E5358" s="7" t="str">
        <f>TEXT(DATE(MID(D5358, 13, 4), CHOOSE(MATCH( MID(D5358, 5, 3), {"Jan","Feb","Mar","Apr","May","Jun","Jul","Aug","Sep","Oct","Nov","Dec"}, 0), 1, 2, 3, 4, 5, 6, 7, 8, 9, 10, 11, 12), MID(D5358, 9, 2)), "yyyy-mm-dd")</f>
        <v>1972-04-06</v>
      </c>
      <c r="F5358" s="1" t="str">
        <f t="shared" si="582"/>
        <v>08:00:00</v>
      </c>
      <c r="G5358" s="9" t="str">
        <f t="shared" si="583"/>
        <v>April</v>
      </c>
      <c r="H5358" s="5" t="str">
        <f t="shared" si="584"/>
        <v>1972</v>
      </c>
      <c r="I5358" s="1" t="s">
        <v>10879</v>
      </c>
      <c r="J5358" s="1" t="str">
        <f t="shared" si="585"/>
        <v xml:space="preserve">Voskhod </v>
      </c>
      <c r="K5358" s="1" t="str">
        <f t="shared" si="586"/>
        <v>Cosmos 484</v>
      </c>
      <c r="L5358" s="1" t="s">
        <v>346</v>
      </c>
      <c r="M5358" s="1"/>
      <c r="N5358" s="1">
        <f t="shared" si="587"/>
        <v>0</v>
      </c>
      <c r="O5358" s="1" t="s">
        <v>9</v>
      </c>
    </row>
    <row r="5359" spans="1:15" x14ac:dyDescent="0.3">
      <c r="A5359" s="1" t="s">
        <v>6140</v>
      </c>
      <c r="B5359" s="1" t="s">
        <v>5</v>
      </c>
      <c r="C5359" s="1" t="str">
        <f t="shared" si="581"/>
        <v>Russia</v>
      </c>
      <c r="D5359" s="1" t="s">
        <v>10880</v>
      </c>
      <c r="E5359" s="7" t="str">
        <f>TEXT(DATE(MID(D5359, 13, 4), CHOOSE(MATCH( MID(D5359, 5, 3), {"Jan","Feb","Mar","Apr","May","Jun","Jul","Aug","Sep","Oct","Nov","Dec"}, 0), 1, 2, 3, 4, 5, 6, 7, 8, 9, 10, 11, 12), MID(D5359, 9, 2)), "yyyy-mm-dd")</f>
        <v>1972-04-04</v>
      </c>
      <c r="F5359" s="1" t="str">
        <f t="shared" si="582"/>
        <v>20:38:00</v>
      </c>
      <c r="G5359" s="9" t="str">
        <f t="shared" si="583"/>
        <v>April</v>
      </c>
      <c r="H5359" s="5" t="str">
        <f t="shared" si="584"/>
        <v>1972</v>
      </c>
      <c r="I5359" s="1" t="s">
        <v>10881</v>
      </c>
      <c r="J5359" s="1" t="str">
        <f t="shared" si="585"/>
        <v xml:space="preserve">Molniya-M /Block L </v>
      </c>
      <c r="K5359" s="1" t="str">
        <f t="shared" si="586"/>
        <v>Molniya-1 nÂ°26 &amp; SRET-1</v>
      </c>
      <c r="L5359" s="1" t="s">
        <v>346</v>
      </c>
      <c r="M5359" s="1"/>
      <c r="N5359" s="1">
        <f t="shared" si="587"/>
        <v>0</v>
      </c>
      <c r="O5359" s="1" t="s">
        <v>9</v>
      </c>
    </row>
    <row r="5360" spans="1:15" x14ac:dyDescent="0.3">
      <c r="A5360" s="1" t="s">
        <v>6140</v>
      </c>
      <c r="B5360" s="1" t="s">
        <v>6615</v>
      </c>
      <c r="C5360" s="1" t="str">
        <f t="shared" si="581"/>
        <v>Russia</v>
      </c>
      <c r="D5360" s="1" t="s">
        <v>10882</v>
      </c>
      <c r="E5360" s="7" t="str">
        <f>TEXT(DATE(MID(D5360, 13, 4), CHOOSE(MATCH( MID(D5360, 5, 3), {"Jan","Feb","Mar","Apr","May","Jun","Jul","Aug","Sep","Oct","Nov","Dec"}, 0), 1, 2, 3, 4, 5, 6, 7, 8, 9, 10, 11, 12), MID(D5360, 9, 2)), "yyyy-mm-dd")</f>
        <v>1972-04-03</v>
      </c>
      <c r="F5360" s="1" t="str">
        <f t="shared" si="582"/>
        <v>10:15:00</v>
      </c>
      <c r="G5360" s="9" t="str">
        <f t="shared" si="583"/>
        <v>April</v>
      </c>
      <c r="H5360" s="5" t="str">
        <f t="shared" si="584"/>
        <v>1972</v>
      </c>
      <c r="I5360" s="1" t="s">
        <v>10883</v>
      </c>
      <c r="J5360" s="1" t="str">
        <f t="shared" si="585"/>
        <v xml:space="preserve">Voskhod </v>
      </c>
      <c r="K5360" s="1" t="str">
        <f t="shared" si="586"/>
        <v>Cosmos 483</v>
      </c>
      <c r="L5360" s="1" t="s">
        <v>346</v>
      </c>
      <c r="M5360" s="1"/>
      <c r="N5360" s="1">
        <f t="shared" si="587"/>
        <v>0</v>
      </c>
      <c r="O5360" s="1" t="s">
        <v>9</v>
      </c>
    </row>
    <row r="5361" spans="1:15" x14ac:dyDescent="0.3">
      <c r="A5361" s="1" t="s">
        <v>6140</v>
      </c>
      <c r="B5361" s="1" t="s">
        <v>130</v>
      </c>
      <c r="C5361" s="1" t="str">
        <f t="shared" si="581"/>
        <v>Kazakhstan</v>
      </c>
      <c r="D5361" s="1" t="s">
        <v>10884</v>
      </c>
      <c r="E5361" s="7" t="str">
        <f>TEXT(DATE(MID(D5361, 13, 4), CHOOSE(MATCH( MID(D5361, 5, 3), {"Jan","Feb","Mar","Apr","May","Jun","Jul","Aug","Sep","Oct","Nov","Dec"}, 0), 1, 2, 3, 4, 5, 6, 7, 8, 9, 10, 11, 12), MID(D5361, 9, 2)), "yyyy-mm-dd")</f>
        <v>1972-03-31</v>
      </c>
      <c r="F5361" s="1" t="str">
        <f t="shared" si="582"/>
        <v>04:02:00</v>
      </c>
      <c r="G5361" s="9" t="str">
        <f t="shared" si="583"/>
        <v>March</v>
      </c>
      <c r="H5361" s="5" t="str">
        <f t="shared" si="584"/>
        <v>1972</v>
      </c>
      <c r="I5361" s="1" t="s">
        <v>10885</v>
      </c>
      <c r="J5361" s="1" t="str">
        <f t="shared" si="585"/>
        <v xml:space="preserve">Molniya-M /Block NVL </v>
      </c>
      <c r="K5361" s="1" t="str">
        <f t="shared" si="586"/>
        <v>Cosmos 482</v>
      </c>
      <c r="L5361" s="1" t="s">
        <v>346</v>
      </c>
      <c r="M5361" s="1"/>
      <c r="N5361" s="1">
        <f t="shared" si="587"/>
        <v>0</v>
      </c>
      <c r="O5361" s="1" t="s">
        <v>117</v>
      </c>
    </row>
    <row r="5362" spans="1:15" x14ac:dyDescent="0.3">
      <c r="A5362" s="1" t="s">
        <v>6140</v>
      </c>
      <c r="B5362" s="1" t="s">
        <v>6615</v>
      </c>
      <c r="C5362" s="1" t="str">
        <f t="shared" si="581"/>
        <v>Russia</v>
      </c>
      <c r="D5362" s="1" t="s">
        <v>10886</v>
      </c>
      <c r="E5362" s="7" t="str">
        <f>TEXT(DATE(MID(D5362, 13, 4), CHOOSE(MATCH( MID(D5362, 5, 3), {"Jan","Feb","Mar","Apr","May","Jun","Jul","Aug","Sep","Oct","Nov","Dec"}, 0), 1, 2, 3, 4, 5, 6, 7, 8, 9, 10, 11, 12), MID(D5362, 9, 2)), "yyyy-mm-dd")</f>
        <v>1972-03-30</v>
      </c>
      <c r="F5362" s="1" t="str">
        <f t="shared" si="582"/>
        <v>14:05:00</v>
      </c>
      <c r="G5362" s="9" t="str">
        <f t="shared" si="583"/>
        <v>March</v>
      </c>
      <c r="H5362" s="5" t="str">
        <f t="shared" si="584"/>
        <v>1972</v>
      </c>
      <c r="I5362" s="1" t="s">
        <v>10887</v>
      </c>
      <c r="J5362" s="1" t="str">
        <f t="shared" si="585"/>
        <v xml:space="preserve">Vostok-2M </v>
      </c>
      <c r="K5362" s="1" t="str">
        <f t="shared" si="586"/>
        <v>Meteor nÂ°22</v>
      </c>
      <c r="L5362" s="1" t="s">
        <v>346</v>
      </c>
      <c r="M5362" s="1"/>
      <c r="N5362" s="1">
        <f t="shared" si="587"/>
        <v>0</v>
      </c>
      <c r="O5362" s="1" t="s">
        <v>9</v>
      </c>
    </row>
    <row r="5363" spans="1:15" x14ac:dyDescent="0.3">
      <c r="A5363" s="1" t="s">
        <v>6140</v>
      </c>
      <c r="B5363" s="1" t="s">
        <v>130</v>
      </c>
      <c r="C5363" s="1" t="str">
        <f t="shared" si="581"/>
        <v>Kazakhstan</v>
      </c>
      <c r="D5363" s="1" t="s">
        <v>10888</v>
      </c>
      <c r="E5363" s="7" t="str">
        <f>TEXT(DATE(MID(D5363, 13, 4), CHOOSE(MATCH( MID(D5363, 5, 3), {"Jan","Feb","Mar","Apr","May","Jun","Jul","Aug","Sep","Oct","Nov","Dec"}, 0), 1, 2, 3, 4, 5, 6, 7, 8, 9, 10, 11, 12), MID(D5363, 9, 2)), "yyyy-mm-dd")</f>
        <v>1972-03-27</v>
      </c>
      <c r="F5363" s="1" t="str">
        <f t="shared" si="582"/>
        <v>04:15:00</v>
      </c>
      <c r="G5363" s="9" t="str">
        <f t="shared" si="583"/>
        <v>March</v>
      </c>
      <c r="H5363" s="5" t="str">
        <f t="shared" si="584"/>
        <v>1972</v>
      </c>
      <c r="I5363" s="1" t="s">
        <v>10889</v>
      </c>
      <c r="J5363" s="1" t="str">
        <f t="shared" si="585"/>
        <v xml:space="preserve">Molniya-M /Block NVL </v>
      </c>
      <c r="K5363" s="1" t="str">
        <f t="shared" si="586"/>
        <v>Venera 8</v>
      </c>
      <c r="L5363" s="1" t="s">
        <v>346</v>
      </c>
      <c r="M5363" s="1"/>
      <c r="N5363" s="1">
        <f t="shared" si="587"/>
        <v>0</v>
      </c>
      <c r="O5363" s="1" t="s">
        <v>9</v>
      </c>
    </row>
    <row r="5364" spans="1:15" x14ac:dyDescent="0.3">
      <c r="A5364" s="1" t="s">
        <v>6140</v>
      </c>
      <c r="B5364" s="1" t="s">
        <v>1561</v>
      </c>
      <c r="C5364" s="1" t="str">
        <f t="shared" si="581"/>
        <v>Russia</v>
      </c>
      <c r="D5364" s="1" t="s">
        <v>10890</v>
      </c>
      <c r="E5364" s="7" t="str">
        <f>TEXT(DATE(MID(D5364, 13, 4), CHOOSE(MATCH( MID(D5364, 5, 3), {"Jan","Feb","Mar","Apr","May","Jun","Jul","Aug","Sep","Oct","Nov","Dec"}, 0), 1, 2, 3, 4, 5, 6, 7, 8, 9, 10, 11, 12), MID(D5364, 9, 2)), "yyyy-mm-dd")</f>
        <v>1972-03-25</v>
      </c>
      <c r="F5364" s="1" t="str">
        <f t="shared" si="582"/>
        <v>10:39:00</v>
      </c>
      <c r="G5364" s="9" t="str">
        <f t="shared" si="583"/>
        <v>March</v>
      </c>
      <c r="H5364" s="5" t="str">
        <f t="shared" si="584"/>
        <v>1972</v>
      </c>
      <c r="I5364" s="1" t="s">
        <v>10891</v>
      </c>
      <c r="J5364" s="1" t="str">
        <f t="shared" si="585"/>
        <v xml:space="preserve">Cosmos-2 (63SM) </v>
      </c>
      <c r="K5364" s="1" t="str">
        <f t="shared" si="586"/>
        <v>Cosmos 481</v>
      </c>
      <c r="L5364" s="1" t="s">
        <v>346</v>
      </c>
      <c r="M5364" s="1"/>
      <c r="N5364" s="1">
        <f t="shared" si="587"/>
        <v>0</v>
      </c>
      <c r="O5364" s="1" t="s">
        <v>9</v>
      </c>
    </row>
    <row r="5365" spans="1:15" x14ac:dyDescent="0.3">
      <c r="A5365" s="1" t="s">
        <v>6140</v>
      </c>
      <c r="B5365" s="1" t="s">
        <v>6482</v>
      </c>
      <c r="C5365" s="1" t="str">
        <f t="shared" si="581"/>
        <v>Russia</v>
      </c>
      <c r="D5365" s="1" t="s">
        <v>10892</v>
      </c>
      <c r="E5365" s="7" t="str">
        <f>TEXT(DATE(MID(D5365, 13, 4), CHOOSE(MATCH( MID(D5365, 5, 3), {"Jan","Feb","Mar","Apr","May","Jun","Jul","Aug","Sep","Oct","Nov","Dec"}, 0), 1, 2, 3, 4, 5, 6, 7, 8, 9, 10, 11, 12), MID(D5365, 9, 2)), "yyyy-mm-dd")</f>
        <v>1972-03-25</v>
      </c>
      <c r="F5365" s="1" t="str">
        <f t="shared" si="582"/>
        <v>02:20:00</v>
      </c>
      <c r="G5365" s="9" t="str">
        <f t="shared" si="583"/>
        <v>March</v>
      </c>
      <c r="H5365" s="5" t="str">
        <f t="shared" si="584"/>
        <v>1972</v>
      </c>
      <c r="I5365" s="1" t="s">
        <v>10893</v>
      </c>
      <c r="J5365" s="1" t="str">
        <f t="shared" si="585"/>
        <v xml:space="preserve">Cosmos-3M </v>
      </c>
      <c r="K5365" s="1" t="str">
        <f t="shared" si="586"/>
        <v>Cosmos 480</v>
      </c>
      <c r="L5365" s="1" t="s">
        <v>346</v>
      </c>
      <c r="M5365" s="1"/>
      <c r="N5365" s="1">
        <f t="shared" si="587"/>
        <v>0</v>
      </c>
      <c r="O5365" s="1" t="s">
        <v>9</v>
      </c>
    </row>
    <row r="5366" spans="1:15" x14ac:dyDescent="0.3">
      <c r="A5366" s="1" t="s">
        <v>5722</v>
      </c>
      <c r="B5366" s="1" t="s">
        <v>8845</v>
      </c>
      <c r="C5366" s="1" t="str">
        <f t="shared" si="581"/>
        <v>USA</v>
      </c>
      <c r="D5366" s="1" t="s">
        <v>10894</v>
      </c>
      <c r="E5366" s="7" t="str">
        <f>TEXT(DATE(MID(D5366, 13, 4), CHOOSE(MATCH( MID(D5366, 5, 3), {"Jan","Feb","Mar","Apr","May","Jun","Jul","Aug","Sep","Oct","Nov","Dec"}, 0), 1, 2, 3, 4, 5, 6, 7, 8, 9, 10, 11, 12), MID(D5366, 9, 2)), "yyyy-mm-dd")</f>
        <v>1972-03-24</v>
      </c>
      <c r="F5366" s="1" t="str">
        <f t="shared" si="582"/>
        <v>08:46:00</v>
      </c>
      <c r="G5366" s="9" t="str">
        <f t="shared" si="583"/>
        <v>March</v>
      </c>
      <c r="H5366" s="5" t="str">
        <f t="shared" si="584"/>
        <v>1972</v>
      </c>
      <c r="I5366" s="1" t="s">
        <v>10895</v>
      </c>
      <c r="J5366" s="1" t="str">
        <f t="shared" si="585"/>
        <v xml:space="preserve">Thor-LV2D Burner-2 </v>
      </c>
      <c r="K5366" s="1" t="str">
        <f t="shared" si="586"/>
        <v>DMSP-5B-F2</v>
      </c>
      <c r="L5366" s="1" t="s">
        <v>346</v>
      </c>
      <c r="M5366" s="1"/>
      <c r="N5366" s="1">
        <f t="shared" si="587"/>
        <v>0</v>
      </c>
      <c r="O5366" s="1" t="s">
        <v>9</v>
      </c>
    </row>
    <row r="5367" spans="1:15" x14ac:dyDescent="0.3">
      <c r="A5367" s="1" t="s">
        <v>6140</v>
      </c>
      <c r="B5367" s="1" t="s">
        <v>6482</v>
      </c>
      <c r="C5367" s="1" t="str">
        <f t="shared" si="581"/>
        <v>Russia</v>
      </c>
      <c r="D5367" s="1" t="s">
        <v>10896</v>
      </c>
      <c r="E5367" s="7" t="str">
        <f>TEXT(DATE(MID(D5367, 13, 4), CHOOSE(MATCH( MID(D5367, 5, 3), {"Jan","Feb","Mar","Apr","May","Jun","Jul","Aug","Sep","Oct","Nov","Dec"}, 0), 1, 2, 3, 4, 5, 6, 7, 8, 9, 10, 11, 12), MID(D5367, 9, 2)), "yyyy-mm-dd")</f>
        <v>1972-03-22</v>
      </c>
      <c r="F5367" s="1" t="str">
        <f t="shared" si="582"/>
        <v>20:30:00</v>
      </c>
      <c r="G5367" s="9" t="str">
        <f t="shared" si="583"/>
        <v>March</v>
      </c>
      <c r="H5367" s="5" t="str">
        <f t="shared" si="584"/>
        <v>1972</v>
      </c>
      <c r="I5367" s="1" t="s">
        <v>10897</v>
      </c>
      <c r="J5367" s="1" t="str">
        <f t="shared" si="585"/>
        <v xml:space="preserve">Cosmos-3M </v>
      </c>
      <c r="K5367" s="1" t="str">
        <f t="shared" si="586"/>
        <v>Cosmos 479</v>
      </c>
      <c r="L5367" s="1" t="s">
        <v>346</v>
      </c>
      <c r="M5367" s="1"/>
      <c r="N5367" s="1">
        <f t="shared" si="587"/>
        <v>0</v>
      </c>
      <c r="O5367" s="1" t="s">
        <v>9</v>
      </c>
    </row>
    <row r="5368" spans="1:15" x14ac:dyDescent="0.3">
      <c r="A5368" s="1" t="s">
        <v>5722</v>
      </c>
      <c r="B5368" s="1" t="s">
        <v>4249</v>
      </c>
      <c r="C5368" s="1" t="str">
        <f t="shared" si="581"/>
        <v>USA</v>
      </c>
      <c r="D5368" s="1" t="s">
        <v>10898</v>
      </c>
      <c r="E5368" s="7" t="str">
        <f>TEXT(DATE(MID(D5368, 13, 4), CHOOSE(MATCH( MID(D5368, 5, 3), {"Jan","Feb","Mar","Apr","May","Jun","Jul","Aug","Sep","Oct","Nov","Dec"}, 0), 1, 2, 3, 4, 5, 6, 7, 8, 9, 10, 11, 12), MID(D5368, 9, 2)), "yyyy-mm-dd")</f>
        <v>1972-03-17</v>
      </c>
      <c r="F5368" s="1" t="str">
        <f t="shared" si="582"/>
        <v>17:00:00</v>
      </c>
      <c r="G5368" s="9" t="str">
        <f t="shared" si="583"/>
        <v>March</v>
      </c>
      <c r="H5368" s="5" t="str">
        <f t="shared" si="584"/>
        <v>1972</v>
      </c>
      <c r="I5368" s="1" t="s">
        <v>10899</v>
      </c>
      <c r="J5368" s="1" t="str">
        <f t="shared" si="585"/>
        <v xml:space="preserve">Titan III(24)B </v>
      </c>
      <c r="K5368" s="1" t="str">
        <f t="shared" si="586"/>
        <v>OPS 1678</v>
      </c>
      <c r="L5368" s="1" t="s">
        <v>346</v>
      </c>
      <c r="M5368" s="1"/>
      <c r="N5368" s="1">
        <f t="shared" si="587"/>
        <v>0</v>
      </c>
      <c r="O5368" s="1" t="s">
        <v>9</v>
      </c>
    </row>
    <row r="5369" spans="1:15" x14ac:dyDescent="0.3">
      <c r="A5369" s="1" t="s">
        <v>6140</v>
      </c>
      <c r="B5369" s="1" t="s">
        <v>212</v>
      </c>
      <c r="C5369" s="1" t="str">
        <f t="shared" si="581"/>
        <v>Russia</v>
      </c>
      <c r="D5369" s="1" t="s">
        <v>10900</v>
      </c>
      <c r="E5369" s="7" t="str">
        <f>TEXT(DATE(MID(D5369, 13, 4), CHOOSE(MATCH( MID(D5369, 5, 3), {"Jan","Feb","Mar","Apr","May","Jun","Jul","Aug","Sep","Oct","Nov","Dec"}, 0), 1, 2, 3, 4, 5, 6, 7, 8, 9, 10, 11, 12), MID(D5369, 9, 2)), "yyyy-mm-dd")</f>
        <v>1972-03-15</v>
      </c>
      <c r="F5369" s="1" t="str">
        <f t="shared" si="582"/>
        <v>13:00:00</v>
      </c>
      <c r="G5369" s="9" t="str">
        <f t="shared" si="583"/>
        <v>March</v>
      </c>
      <c r="H5369" s="5" t="str">
        <f t="shared" si="584"/>
        <v>1972</v>
      </c>
      <c r="I5369" s="1" t="s">
        <v>10901</v>
      </c>
      <c r="J5369" s="1" t="str">
        <f t="shared" si="585"/>
        <v xml:space="preserve">Voskhod </v>
      </c>
      <c r="K5369" s="1" t="str">
        <f t="shared" si="586"/>
        <v>Cosmos 478</v>
      </c>
      <c r="L5369" s="1" t="s">
        <v>346</v>
      </c>
      <c r="M5369" s="1"/>
      <c r="N5369" s="1">
        <f t="shared" si="587"/>
        <v>0</v>
      </c>
      <c r="O5369" s="1" t="s">
        <v>9</v>
      </c>
    </row>
    <row r="5370" spans="1:15" x14ac:dyDescent="0.3">
      <c r="A5370" s="1" t="s">
        <v>5722</v>
      </c>
      <c r="B5370" s="1" t="s">
        <v>10902</v>
      </c>
      <c r="C5370" s="1" t="str">
        <f t="shared" si="581"/>
        <v>USA</v>
      </c>
      <c r="D5370" s="1" t="s">
        <v>10903</v>
      </c>
      <c r="E5370" s="7" t="str">
        <f>TEXT(DATE(MID(D5370, 13, 4), CHOOSE(MATCH( MID(D5370, 5, 3), {"Jan","Feb","Mar","Apr","May","Jun","Jul","Aug","Sep","Oct","Nov","Dec"}, 0), 1, 2, 3, 4, 5, 6, 7, 8, 9, 10, 11, 12), MID(D5370, 9, 2)), "yyyy-mm-dd")</f>
        <v>1972-03-12</v>
      </c>
      <c r="F5370" s="1" t="str">
        <f t="shared" si="582"/>
        <v>01:55:00</v>
      </c>
      <c r="G5370" s="9" t="str">
        <f t="shared" si="583"/>
        <v>March</v>
      </c>
      <c r="H5370" s="5" t="str">
        <f t="shared" si="584"/>
        <v>1972</v>
      </c>
      <c r="I5370" s="1" t="s">
        <v>10904</v>
      </c>
      <c r="J5370" s="1" t="str">
        <f t="shared" si="585"/>
        <v xml:space="preserve">Delta N </v>
      </c>
      <c r="K5370" s="1" t="str">
        <f t="shared" si="586"/>
        <v>TD-1A</v>
      </c>
      <c r="L5370" s="1" t="s">
        <v>346</v>
      </c>
      <c r="M5370" s="1"/>
      <c r="N5370" s="1">
        <f t="shared" si="587"/>
        <v>0</v>
      </c>
      <c r="O5370" s="1" t="s">
        <v>9</v>
      </c>
    </row>
    <row r="5371" spans="1:15" x14ac:dyDescent="0.3">
      <c r="A5371" s="1" t="s">
        <v>6140</v>
      </c>
      <c r="B5371" s="1" t="s">
        <v>6615</v>
      </c>
      <c r="C5371" s="1" t="str">
        <f t="shared" si="581"/>
        <v>Russia</v>
      </c>
      <c r="D5371" s="1" t="s">
        <v>10905</v>
      </c>
      <c r="E5371" s="7" t="str">
        <f>TEXT(DATE(MID(D5371, 13, 4), CHOOSE(MATCH( MID(D5371, 5, 3), {"Jan","Feb","Mar","Apr","May","Jun","Jul","Aug","Sep","Oct","Nov","Dec"}, 0), 1, 2, 3, 4, 5, 6, 7, 8, 9, 10, 11, 12), MID(D5371, 9, 2)), "yyyy-mm-dd")</f>
        <v>1972-03-04</v>
      </c>
      <c r="F5371" s="1" t="str">
        <f t="shared" si="582"/>
        <v>10:00:00</v>
      </c>
      <c r="G5371" s="9" t="str">
        <f t="shared" si="583"/>
        <v>March</v>
      </c>
      <c r="H5371" s="5" t="str">
        <f t="shared" si="584"/>
        <v>1972</v>
      </c>
      <c r="I5371" s="1" t="s">
        <v>10906</v>
      </c>
      <c r="J5371" s="1" t="str">
        <f t="shared" si="585"/>
        <v xml:space="preserve">Voskhod </v>
      </c>
      <c r="K5371" s="1" t="str">
        <f t="shared" si="586"/>
        <v>Cosmos 477</v>
      </c>
      <c r="L5371" s="1" t="s">
        <v>346</v>
      </c>
      <c r="M5371" s="1"/>
      <c r="N5371" s="1">
        <f t="shared" si="587"/>
        <v>0</v>
      </c>
      <c r="O5371" s="1" t="s">
        <v>9</v>
      </c>
    </row>
    <row r="5372" spans="1:15" x14ac:dyDescent="0.3">
      <c r="A5372" s="1" t="s">
        <v>5556</v>
      </c>
      <c r="B5372" s="1" t="s">
        <v>4149</v>
      </c>
      <c r="C5372" s="1" t="str">
        <f t="shared" si="581"/>
        <v>USA</v>
      </c>
      <c r="D5372" s="1" t="s">
        <v>10907</v>
      </c>
      <c r="E5372" s="7" t="str">
        <f>TEXT(DATE(MID(D5372, 13, 4), CHOOSE(MATCH( MID(D5372, 5, 3), {"Jan","Feb","Mar","Apr","May","Jun","Jul","Aug","Sep","Oct","Nov","Dec"}, 0), 1, 2, 3, 4, 5, 6, 7, 8, 9, 10, 11, 12), MID(D5372, 9, 2)), "yyyy-mm-dd")</f>
        <v>1972-03-03</v>
      </c>
      <c r="F5372" s="1" t="str">
        <f t="shared" si="582"/>
        <v>01:49:00</v>
      </c>
      <c r="G5372" s="9" t="str">
        <f t="shared" si="583"/>
        <v>March</v>
      </c>
      <c r="H5372" s="5" t="str">
        <f t="shared" si="584"/>
        <v>1972</v>
      </c>
      <c r="I5372" s="1" t="s">
        <v>10908</v>
      </c>
      <c r="J5372" s="1" t="str">
        <f t="shared" si="585"/>
        <v xml:space="preserve">Atlas-SLV3C Centaur-D </v>
      </c>
      <c r="K5372" s="1" t="str">
        <f t="shared" si="586"/>
        <v>Pioneer 10</v>
      </c>
      <c r="L5372" s="1" t="s">
        <v>346</v>
      </c>
      <c r="M5372" s="1"/>
      <c r="N5372" s="1">
        <f t="shared" si="587"/>
        <v>0</v>
      </c>
      <c r="O5372" s="1" t="s">
        <v>9</v>
      </c>
    </row>
    <row r="5373" spans="1:15" x14ac:dyDescent="0.3">
      <c r="A5373" s="1" t="s">
        <v>6140</v>
      </c>
      <c r="B5373" s="1" t="s">
        <v>5</v>
      </c>
      <c r="C5373" s="1" t="str">
        <f t="shared" si="581"/>
        <v>Russia</v>
      </c>
      <c r="D5373" s="1" t="s">
        <v>10909</v>
      </c>
      <c r="E5373" s="7" t="str">
        <f>TEXT(DATE(MID(D5373, 13, 4), CHOOSE(MATCH( MID(D5373, 5, 3), {"Jan","Feb","Mar","Apr","May","Jun","Jul","Aug","Sep","Oct","Nov","Dec"}, 0), 1, 2, 3, 4, 5, 6, 7, 8, 9, 10, 11, 12), MID(D5373, 9, 2)), "yyyy-mm-dd")</f>
        <v>1972-03-01</v>
      </c>
      <c r="F5373" s="1" t="str">
        <f t="shared" si="582"/>
        <v>11:15:00</v>
      </c>
      <c r="G5373" s="9" t="str">
        <f t="shared" si="583"/>
        <v>March</v>
      </c>
      <c r="H5373" s="5" t="str">
        <f t="shared" si="584"/>
        <v>1972</v>
      </c>
      <c r="I5373" s="1" t="s">
        <v>10910</v>
      </c>
      <c r="J5373" s="1" t="str">
        <f t="shared" si="585"/>
        <v xml:space="preserve">Vostok-2M </v>
      </c>
      <c r="K5373" s="1" t="str">
        <f t="shared" si="586"/>
        <v>Cosmos 476</v>
      </c>
      <c r="L5373" s="1" t="s">
        <v>346</v>
      </c>
      <c r="M5373" s="1"/>
      <c r="N5373" s="1">
        <f t="shared" si="587"/>
        <v>0</v>
      </c>
      <c r="O5373" s="1" t="s">
        <v>9</v>
      </c>
    </row>
    <row r="5374" spans="1:15" x14ac:dyDescent="0.3">
      <c r="A5374" s="1" t="s">
        <v>5603</v>
      </c>
      <c r="B5374" s="1" t="s">
        <v>11</v>
      </c>
      <c r="C5374" s="1" t="str">
        <f t="shared" si="581"/>
        <v>USA</v>
      </c>
      <c r="D5374" s="1" t="s">
        <v>10911</v>
      </c>
      <c r="E5374" s="7" t="str">
        <f>TEXT(DATE(MID(D5374, 13, 4), CHOOSE(MATCH( MID(D5374, 5, 3), {"Jan","Feb","Mar","Apr","May","Jun","Jul","Aug","Sep","Oct","Nov","Dec"}, 0), 1, 2, 3, 4, 5, 6, 7, 8, 9, 10, 11, 12), MID(D5374, 9, 2)), "yyyy-mm-dd")</f>
        <v>1972-03-01</v>
      </c>
      <c r="F5374" s="1" t="str">
        <f t="shared" si="582"/>
        <v>09:39:00</v>
      </c>
      <c r="G5374" s="9" t="str">
        <f t="shared" si="583"/>
        <v>March</v>
      </c>
      <c r="H5374" s="5" t="str">
        <f t="shared" si="584"/>
        <v>1972</v>
      </c>
      <c r="I5374" s="1" t="s">
        <v>10912</v>
      </c>
      <c r="J5374" s="1" t="str">
        <f t="shared" si="585"/>
        <v xml:space="preserve">Titan III(23)C </v>
      </c>
      <c r="K5374" s="1" t="str">
        <f t="shared" si="586"/>
        <v>DSP-3</v>
      </c>
      <c r="L5374" s="1" t="s">
        <v>346</v>
      </c>
      <c r="M5374" s="1"/>
      <c r="N5374" s="1">
        <f t="shared" si="587"/>
        <v>0</v>
      </c>
      <c r="O5374" s="1" t="s">
        <v>9</v>
      </c>
    </row>
    <row r="5375" spans="1:15" x14ac:dyDescent="0.3">
      <c r="A5375" s="1" t="s">
        <v>6140</v>
      </c>
      <c r="B5375" s="1" t="s">
        <v>6482</v>
      </c>
      <c r="C5375" s="1" t="str">
        <f t="shared" si="581"/>
        <v>Russia</v>
      </c>
      <c r="D5375" s="1" t="s">
        <v>10913</v>
      </c>
      <c r="E5375" s="7" t="str">
        <f>TEXT(DATE(MID(D5375, 13, 4), CHOOSE(MATCH( MID(D5375, 5, 3), {"Jan","Feb","Mar","Apr","May","Jun","Jul","Aug","Sep","Oct","Nov","Dec"}, 0), 1, 2, 3, 4, 5, 6, 7, 8, 9, 10, 11, 12), MID(D5375, 9, 2)), "yyyy-mm-dd")</f>
        <v>1972-02-25</v>
      </c>
      <c r="F5375" s="1" t="str">
        <f t="shared" si="582"/>
        <v>07:52:00</v>
      </c>
      <c r="G5375" s="9" t="str">
        <f t="shared" si="583"/>
        <v>February</v>
      </c>
      <c r="H5375" s="5" t="str">
        <f t="shared" si="584"/>
        <v>1972</v>
      </c>
      <c r="I5375" s="1" t="s">
        <v>10914</v>
      </c>
      <c r="J5375" s="1" t="str">
        <f t="shared" si="585"/>
        <v xml:space="preserve">Cosmos-3M </v>
      </c>
      <c r="K5375" s="1" t="str">
        <f t="shared" si="586"/>
        <v>Cosmos 475</v>
      </c>
      <c r="L5375" s="1" t="s">
        <v>346</v>
      </c>
      <c r="M5375" s="1"/>
      <c r="N5375" s="1">
        <f t="shared" si="587"/>
        <v>0</v>
      </c>
      <c r="O5375" s="1" t="s">
        <v>9</v>
      </c>
    </row>
    <row r="5376" spans="1:15" x14ac:dyDescent="0.3">
      <c r="A5376" s="1" t="s">
        <v>5603</v>
      </c>
      <c r="B5376" s="1" t="s">
        <v>4249</v>
      </c>
      <c r="C5376" s="1" t="str">
        <f t="shared" si="581"/>
        <v>USA</v>
      </c>
      <c r="D5376" s="1" t="s">
        <v>10915</v>
      </c>
      <c r="E5376" s="7" t="str">
        <f>TEXT(DATE(MID(D5376, 13, 4), CHOOSE(MATCH( MID(D5376, 5, 3), {"Jan","Feb","Mar","Apr","May","Jun","Jul","Aug","Sep","Oct","Nov","Dec"}, 0), 1, 2, 3, 4, 5, 6, 7, 8, 9, 10, 11, 12), MID(D5376, 9, 2)), "yyyy-mm-dd")</f>
        <v>1972-02-16</v>
      </c>
      <c r="F5376" s="1" t="str">
        <f t="shared" si="582"/>
        <v>09:59:00</v>
      </c>
      <c r="G5376" s="9" t="str">
        <f t="shared" si="583"/>
        <v>February</v>
      </c>
      <c r="H5376" s="5" t="str">
        <f t="shared" si="584"/>
        <v>1972</v>
      </c>
      <c r="I5376" s="1" t="s">
        <v>10916</v>
      </c>
      <c r="J5376" s="1" t="str">
        <f t="shared" si="585"/>
        <v xml:space="preserve">Titan-III(33)B Agena-D </v>
      </c>
      <c r="K5376" s="1" t="str">
        <f t="shared" si="586"/>
        <v>Jumpseat 2</v>
      </c>
      <c r="L5376" s="1" t="s">
        <v>346</v>
      </c>
      <c r="M5376" s="1"/>
      <c r="N5376" s="1">
        <f t="shared" si="587"/>
        <v>0</v>
      </c>
      <c r="O5376" s="1" t="s">
        <v>257</v>
      </c>
    </row>
    <row r="5377" spans="1:15" x14ac:dyDescent="0.3">
      <c r="A5377" s="1" t="s">
        <v>6140</v>
      </c>
      <c r="B5377" s="1" t="s">
        <v>130</v>
      </c>
      <c r="C5377" s="1" t="str">
        <f t="shared" si="581"/>
        <v>Kazakhstan</v>
      </c>
      <c r="D5377" s="1" t="s">
        <v>10917</v>
      </c>
      <c r="E5377" s="7" t="str">
        <f>TEXT(DATE(MID(D5377, 13, 4), CHOOSE(MATCH( MID(D5377, 5, 3), {"Jan","Feb","Mar","Apr","May","Jun","Jul","Aug","Sep","Oct","Nov","Dec"}, 0), 1, 2, 3, 4, 5, 6, 7, 8, 9, 10, 11, 12), MID(D5377, 9, 2)), "yyyy-mm-dd")</f>
        <v>1972-02-16</v>
      </c>
      <c r="F5377" s="1" t="str">
        <f t="shared" si="582"/>
        <v>09:30:00</v>
      </c>
      <c r="G5377" s="9" t="str">
        <f t="shared" si="583"/>
        <v>February</v>
      </c>
      <c r="H5377" s="5" t="str">
        <f t="shared" si="584"/>
        <v>1972</v>
      </c>
      <c r="I5377" s="1" t="s">
        <v>10918</v>
      </c>
      <c r="J5377" s="1" t="str">
        <f t="shared" si="585"/>
        <v xml:space="preserve">Voskhod </v>
      </c>
      <c r="K5377" s="1" t="str">
        <f t="shared" si="586"/>
        <v>Cosmos 474</v>
      </c>
      <c r="L5377" s="1" t="s">
        <v>346</v>
      </c>
      <c r="M5377" s="1"/>
      <c r="N5377" s="1">
        <f t="shared" si="587"/>
        <v>0</v>
      </c>
      <c r="O5377" s="1" t="s">
        <v>9</v>
      </c>
    </row>
    <row r="5378" spans="1:15" x14ac:dyDescent="0.3">
      <c r="A5378" s="1" t="s">
        <v>6140</v>
      </c>
      <c r="B5378" s="1" t="s">
        <v>565</v>
      </c>
      <c r="C5378" s="1" t="str">
        <f t="shared" ref="C5378:C5441" si="588">TRIM(MID(B5378, FIND("|", SUBSTITUTE(B5378, ",", "|", LEN(B5378) - LEN(SUBSTITUTE(B5378,",", "" )))) + 1, LEN(B5378)))</f>
        <v>Kazakhstan</v>
      </c>
      <c r="D5378" s="1" t="s">
        <v>10919</v>
      </c>
      <c r="E5378" s="7" t="str">
        <f>TEXT(DATE(MID(D5378, 13, 4), CHOOSE(MATCH( MID(D5378, 5, 3), {"Jan","Feb","Mar","Apr","May","Jun","Jul","Aug","Sep","Oct","Nov","Dec"}, 0), 1, 2, 3, 4, 5, 6, 7, 8, 9, 10, 11, 12), MID(D5378, 9, 2)), "yyyy-mm-dd")</f>
        <v>1972-02-14</v>
      </c>
      <c r="F5378" s="1" t="str">
        <f t="shared" ref="F5378:F5441" si="589">IF(ISNUMBER(FIND(":", D5378)), MID(D5378, FIND(":", D5378)-2, 5) &amp; ":00", "00:00:00")</f>
        <v>03:27:00</v>
      </c>
      <c r="G5378" s="9" t="str">
        <f t="shared" ref="G5378:G5441" si="590">TEXT(E5378, "mmmm")</f>
        <v>February</v>
      </c>
      <c r="H5378" s="5" t="str">
        <f t="shared" ref="H5378:H5441" si="591">TEXT(E5378, "yyyy")</f>
        <v>1972</v>
      </c>
      <c r="I5378" s="1" t="s">
        <v>10920</v>
      </c>
      <c r="J5378" s="1" t="str">
        <f t="shared" ref="J5378:J5441" si="592">LEFT(I5378, FIND("|", I5378) - 1)</f>
        <v xml:space="preserve">Proton-K/Block D </v>
      </c>
      <c r="K5378" s="1" t="str">
        <f t="shared" ref="K5378:K5441" si="593">MID(I5378, FIND("|", I5378) + 2, LEN(I5378))</f>
        <v>Luna 20</v>
      </c>
      <c r="L5378" s="1" t="s">
        <v>346</v>
      </c>
      <c r="M5378" s="1"/>
      <c r="N5378" s="1">
        <f t="shared" si="587"/>
        <v>0</v>
      </c>
      <c r="O5378" s="1" t="s">
        <v>9</v>
      </c>
    </row>
    <row r="5379" spans="1:15" x14ac:dyDescent="0.3">
      <c r="A5379" s="1" t="s">
        <v>6140</v>
      </c>
      <c r="B5379" s="1" t="s">
        <v>6899</v>
      </c>
      <c r="C5379" s="1" t="str">
        <f t="shared" si="588"/>
        <v>Russia</v>
      </c>
      <c r="D5379" s="1" t="s">
        <v>10921</v>
      </c>
      <c r="E5379" s="7" t="str">
        <f>TEXT(DATE(MID(D5379, 13, 4), CHOOSE(MATCH( MID(D5379, 5, 3), {"Jan","Feb","Mar","Apr","May","Jun","Jul","Aug","Sep","Oct","Nov","Dec"}, 0), 1, 2, 3, 4, 5, 6, 7, 8, 9, 10, 11, 12), MID(D5379, 9, 2)), "yyyy-mm-dd")</f>
        <v>1972-02-08</v>
      </c>
      <c r="F5379" s="1" t="str">
        <f t="shared" si="589"/>
        <v>05:59:00</v>
      </c>
      <c r="G5379" s="9" t="str">
        <f t="shared" si="590"/>
        <v>February</v>
      </c>
      <c r="H5379" s="5" t="str">
        <f t="shared" si="591"/>
        <v>1972</v>
      </c>
      <c r="I5379" s="1" t="s">
        <v>10922</v>
      </c>
      <c r="J5379" s="1" t="str">
        <f t="shared" si="592"/>
        <v xml:space="preserve">K65M-RB5 </v>
      </c>
      <c r="K5379" s="1" t="str">
        <f t="shared" si="593"/>
        <v>BOR-2 nÂ°204</v>
      </c>
      <c r="L5379" s="1" t="s">
        <v>346</v>
      </c>
      <c r="M5379" s="1"/>
      <c r="N5379" s="1">
        <f t="shared" ref="N5379:N5442" si="594">M5379 * 83</f>
        <v>0</v>
      </c>
      <c r="O5379" s="1" t="s">
        <v>9</v>
      </c>
    </row>
    <row r="5380" spans="1:15" x14ac:dyDescent="0.3">
      <c r="A5380" s="1" t="s">
        <v>6140</v>
      </c>
      <c r="B5380" s="1" t="s">
        <v>130</v>
      </c>
      <c r="C5380" s="1" t="str">
        <f t="shared" si="588"/>
        <v>Kazakhstan</v>
      </c>
      <c r="D5380" s="1" t="s">
        <v>10923</v>
      </c>
      <c r="E5380" s="7" t="str">
        <f>TEXT(DATE(MID(D5380, 13, 4), CHOOSE(MATCH( MID(D5380, 5, 3), {"Jan","Feb","Mar","Apr","May","Jun","Jul","Aug","Sep","Oct","Nov","Dec"}, 0), 1, 2, 3, 4, 5, 6, 7, 8, 9, 10, 11, 12), MID(D5380, 9, 2)), "yyyy-mm-dd")</f>
        <v>1972-02-03</v>
      </c>
      <c r="F5380" s="1" t="str">
        <f t="shared" si="589"/>
        <v>08:40:00</v>
      </c>
      <c r="G5380" s="9" t="str">
        <f t="shared" si="590"/>
        <v>February</v>
      </c>
      <c r="H5380" s="5" t="str">
        <f t="shared" si="591"/>
        <v>1972</v>
      </c>
      <c r="I5380" s="1" t="s">
        <v>10924</v>
      </c>
      <c r="J5380" s="1" t="str">
        <f t="shared" si="592"/>
        <v xml:space="preserve">Voskhod </v>
      </c>
      <c r="K5380" s="1" t="str">
        <f t="shared" si="593"/>
        <v>Cosmos 473</v>
      </c>
      <c r="L5380" s="1" t="s">
        <v>346</v>
      </c>
      <c r="M5380" s="1"/>
      <c r="N5380" s="1">
        <f t="shared" si="594"/>
        <v>0</v>
      </c>
      <c r="O5380" s="1" t="s">
        <v>9</v>
      </c>
    </row>
    <row r="5381" spans="1:15" x14ac:dyDescent="0.3">
      <c r="A5381" s="1" t="s">
        <v>5722</v>
      </c>
      <c r="B5381" s="1" t="s">
        <v>10902</v>
      </c>
      <c r="C5381" s="1" t="str">
        <f t="shared" si="588"/>
        <v>USA</v>
      </c>
      <c r="D5381" s="1" t="s">
        <v>10925</v>
      </c>
      <c r="E5381" s="7" t="str">
        <f>TEXT(DATE(MID(D5381, 13, 4), CHOOSE(MATCH( MID(D5381, 5, 3), {"Jan","Feb","Mar","Apr","May","Jun","Jul","Aug","Sep","Oct","Nov","Dec"}, 0), 1, 2, 3, 4, 5, 6, 7, 8, 9, 10, 11, 12), MID(D5381, 9, 2)), "yyyy-mm-dd")</f>
        <v>1972-01-31</v>
      </c>
      <c r="F5381" s="1" t="str">
        <f t="shared" si="589"/>
        <v>17:20:00</v>
      </c>
      <c r="G5381" s="9" t="str">
        <f t="shared" si="590"/>
        <v>January</v>
      </c>
      <c r="H5381" s="5" t="str">
        <f t="shared" si="591"/>
        <v>1972</v>
      </c>
      <c r="I5381" s="1" t="s">
        <v>10926</v>
      </c>
      <c r="J5381" s="1" t="str">
        <f t="shared" si="592"/>
        <v xml:space="preserve">Delta L </v>
      </c>
      <c r="K5381" s="1" t="str">
        <f t="shared" si="593"/>
        <v>HEOS-2</v>
      </c>
      <c r="L5381" s="1" t="s">
        <v>346</v>
      </c>
      <c r="M5381" s="1"/>
      <c r="N5381" s="1">
        <f t="shared" si="594"/>
        <v>0</v>
      </c>
      <c r="O5381" s="1" t="s">
        <v>9</v>
      </c>
    </row>
    <row r="5382" spans="1:15" x14ac:dyDescent="0.3">
      <c r="A5382" s="1" t="s">
        <v>6140</v>
      </c>
      <c r="B5382" s="1" t="s">
        <v>1561</v>
      </c>
      <c r="C5382" s="1" t="str">
        <f t="shared" si="588"/>
        <v>Russia</v>
      </c>
      <c r="D5382" s="1" t="s">
        <v>10927</v>
      </c>
      <c r="E5382" s="7" t="str">
        <f>TEXT(DATE(MID(D5382, 13, 4), CHOOSE(MATCH( MID(D5382, 5, 3), {"Jan","Feb","Mar","Apr","May","Jun","Jul","Aug","Sep","Oct","Nov","Dec"}, 0), 1, 2, 3, 4, 5, 6, 7, 8, 9, 10, 11, 12), MID(D5382, 9, 2)), "yyyy-mm-dd")</f>
        <v>1972-01-25</v>
      </c>
      <c r="F5382" s="1" t="str">
        <f t="shared" si="589"/>
        <v>11:15:00</v>
      </c>
      <c r="G5382" s="9" t="str">
        <f t="shared" si="590"/>
        <v>January</v>
      </c>
      <c r="H5382" s="5" t="str">
        <f t="shared" si="591"/>
        <v>1972</v>
      </c>
      <c r="I5382" s="1" t="s">
        <v>10928</v>
      </c>
      <c r="J5382" s="1" t="str">
        <f t="shared" si="592"/>
        <v xml:space="preserve">Cosmos-2 (63SM) </v>
      </c>
      <c r="K5382" s="1" t="str">
        <f t="shared" si="593"/>
        <v>Cosmos 472</v>
      </c>
      <c r="L5382" s="1" t="s">
        <v>346</v>
      </c>
      <c r="M5382" s="1"/>
      <c r="N5382" s="1">
        <f t="shared" si="594"/>
        <v>0</v>
      </c>
      <c r="O5382" s="1" t="s">
        <v>9</v>
      </c>
    </row>
    <row r="5383" spans="1:15" x14ac:dyDescent="0.3">
      <c r="A5383" s="1" t="s">
        <v>5556</v>
      </c>
      <c r="B5383" s="1" t="s">
        <v>4092</v>
      </c>
      <c r="C5383" s="1" t="str">
        <f t="shared" si="588"/>
        <v>USA</v>
      </c>
      <c r="D5383" s="1" t="s">
        <v>10929</v>
      </c>
      <c r="E5383" s="7" t="str">
        <f>TEXT(DATE(MID(D5383, 13, 4), CHOOSE(MATCH( MID(D5383, 5, 3), {"Jan","Feb","Mar","Apr","May","Jun","Jul","Aug","Sep","Oct","Nov","Dec"}, 0), 1, 2, 3, 4, 5, 6, 7, 8, 9, 10, 11, 12), MID(D5383, 9, 2)), "yyyy-mm-dd")</f>
        <v>1972-01-23</v>
      </c>
      <c r="F5383" s="1" t="str">
        <f t="shared" si="589"/>
        <v>00:12:00</v>
      </c>
      <c r="G5383" s="9" t="str">
        <f t="shared" si="590"/>
        <v>January</v>
      </c>
      <c r="H5383" s="5" t="str">
        <f t="shared" si="591"/>
        <v>1972</v>
      </c>
      <c r="I5383" s="1" t="s">
        <v>10930</v>
      </c>
      <c r="J5383" s="1" t="str">
        <f t="shared" si="592"/>
        <v xml:space="preserve">Atlas-SLV3C Centaur-D </v>
      </c>
      <c r="K5383" s="1" t="str">
        <f t="shared" si="593"/>
        <v>Intelsat 4 F4</v>
      </c>
      <c r="L5383" s="1" t="s">
        <v>346</v>
      </c>
      <c r="M5383" s="1"/>
      <c r="N5383" s="1">
        <f t="shared" si="594"/>
        <v>0</v>
      </c>
      <c r="O5383" s="1" t="s">
        <v>9</v>
      </c>
    </row>
    <row r="5384" spans="1:15" x14ac:dyDescent="0.3">
      <c r="A5384" s="1" t="s">
        <v>5603</v>
      </c>
      <c r="B5384" s="1" t="s">
        <v>27</v>
      </c>
      <c r="C5384" s="1" t="str">
        <f t="shared" si="588"/>
        <v>USA</v>
      </c>
      <c r="D5384" s="1" t="s">
        <v>10931</v>
      </c>
      <c r="E5384" s="7" t="str">
        <f>TEXT(DATE(MID(D5384, 13, 4), CHOOSE(MATCH( MID(D5384, 5, 3), {"Jan","Feb","Mar","Apr","May","Jun","Jul","Aug","Sep","Oct","Nov","Dec"}, 0), 1, 2, 3, 4, 5, 6, 7, 8, 9, 10, 11, 12), MID(D5384, 9, 2)), "yyyy-mm-dd")</f>
        <v>1972-01-20</v>
      </c>
      <c r="F5384" s="1" t="str">
        <f t="shared" si="589"/>
        <v>18:36:00</v>
      </c>
      <c r="G5384" s="9" t="str">
        <f t="shared" si="590"/>
        <v>January</v>
      </c>
      <c r="H5384" s="5" t="str">
        <f t="shared" si="591"/>
        <v>1972</v>
      </c>
      <c r="I5384" s="1" t="s">
        <v>10932</v>
      </c>
      <c r="J5384" s="1" t="str">
        <f t="shared" si="592"/>
        <v xml:space="preserve">Titan IIID </v>
      </c>
      <c r="K5384" s="1" t="str">
        <f t="shared" si="593"/>
        <v>KH9-2 &amp; SSF-B-22</v>
      </c>
      <c r="L5384" s="1" t="s">
        <v>346</v>
      </c>
      <c r="M5384" s="1"/>
      <c r="N5384" s="1">
        <f t="shared" si="594"/>
        <v>0</v>
      </c>
      <c r="O5384" s="1" t="s">
        <v>9</v>
      </c>
    </row>
    <row r="5385" spans="1:15" x14ac:dyDescent="0.3">
      <c r="A5385" s="1" t="s">
        <v>6140</v>
      </c>
      <c r="B5385" s="1" t="s">
        <v>130</v>
      </c>
      <c r="C5385" s="1" t="str">
        <f t="shared" si="588"/>
        <v>Kazakhstan</v>
      </c>
      <c r="D5385" s="1" t="s">
        <v>10933</v>
      </c>
      <c r="E5385" s="7" t="str">
        <f>TEXT(DATE(MID(D5385, 13, 4), CHOOSE(MATCH( MID(D5385, 5, 3), {"Jan","Feb","Mar","Apr","May","Jun","Jul","Aug","Sep","Oct","Nov","Dec"}, 0), 1, 2, 3, 4, 5, 6, 7, 8, 9, 10, 11, 12), MID(D5385, 9, 2)), "yyyy-mm-dd")</f>
        <v>1972-01-12</v>
      </c>
      <c r="F5385" s="1" t="str">
        <f t="shared" si="589"/>
        <v>09:59:00</v>
      </c>
      <c r="G5385" s="9" t="str">
        <f t="shared" si="590"/>
        <v>January</v>
      </c>
      <c r="H5385" s="5" t="str">
        <f t="shared" si="591"/>
        <v>1972</v>
      </c>
      <c r="I5385" s="1" t="s">
        <v>10934</v>
      </c>
      <c r="J5385" s="1" t="str">
        <f t="shared" si="592"/>
        <v xml:space="preserve">Voskhod </v>
      </c>
      <c r="K5385" s="1" t="str">
        <f t="shared" si="593"/>
        <v>Cosmos 471</v>
      </c>
      <c r="L5385" s="1" t="s">
        <v>346</v>
      </c>
      <c r="M5385" s="1"/>
      <c r="N5385" s="1">
        <f t="shared" si="594"/>
        <v>0</v>
      </c>
      <c r="O5385" s="1" t="s">
        <v>9</v>
      </c>
    </row>
    <row r="5386" spans="1:15" x14ac:dyDescent="0.3">
      <c r="A5386" s="1" t="s">
        <v>6140</v>
      </c>
      <c r="B5386" s="1" t="s">
        <v>5</v>
      </c>
      <c r="C5386" s="1" t="str">
        <f t="shared" si="588"/>
        <v>Russia</v>
      </c>
      <c r="D5386" s="1" t="s">
        <v>10935</v>
      </c>
      <c r="E5386" s="7" t="str">
        <f>TEXT(DATE(MID(D5386, 13, 4), CHOOSE(MATCH( MID(D5386, 5, 3), {"Jan","Feb","Mar","Apr","May","Jun","Jul","Aug","Sep","Oct","Nov","Dec"}, 0), 1, 2, 3, 4, 5, 6, 7, 8, 9, 10, 11, 12), MID(D5386, 9, 2)), "yyyy-mm-dd")</f>
        <v>1971-12-29</v>
      </c>
      <c r="F5386" s="1" t="str">
        <f t="shared" si="589"/>
        <v>10:50:00</v>
      </c>
      <c r="G5386" s="9" t="str">
        <f t="shared" si="590"/>
        <v>December</v>
      </c>
      <c r="H5386" s="5" t="str">
        <f t="shared" si="591"/>
        <v>1971</v>
      </c>
      <c r="I5386" s="1" t="s">
        <v>10936</v>
      </c>
      <c r="J5386" s="1" t="str">
        <f t="shared" si="592"/>
        <v xml:space="preserve">Vostok-2M </v>
      </c>
      <c r="K5386" s="1" t="str">
        <f t="shared" si="593"/>
        <v>Meteor nÂ°21</v>
      </c>
      <c r="L5386" s="1" t="s">
        <v>346</v>
      </c>
      <c r="M5386" s="1"/>
      <c r="N5386" s="1">
        <f t="shared" si="594"/>
        <v>0</v>
      </c>
      <c r="O5386" s="1" t="s">
        <v>9</v>
      </c>
    </row>
    <row r="5387" spans="1:15" x14ac:dyDescent="0.3">
      <c r="A5387" s="1" t="s">
        <v>6140</v>
      </c>
      <c r="B5387" s="1" t="s">
        <v>3373</v>
      </c>
      <c r="C5387" s="1" t="str">
        <f t="shared" si="588"/>
        <v>Russia</v>
      </c>
      <c r="D5387" s="1" t="s">
        <v>10937</v>
      </c>
      <c r="E5387" s="7" t="str">
        <f>TEXT(DATE(MID(D5387, 13, 4), CHOOSE(MATCH( MID(D5387, 5, 3), {"Jan","Feb","Mar","Apr","May","Jun","Jul","Aug","Sep","Oct","Nov","Dec"}, 0), 1, 2, 3, 4, 5, 6, 7, 8, 9, 10, 11, 12), MID(D5387, 9, 2)), "yyyy-mm-dd")</f>
        <v>1971-12-27</v>
      </c>
      <c r="F5387" s="1" t="str">
        <f t="shared" si="589"/>
        <v>19:00:00</v>
      </c>
      <c r="G5387" s="9" t="str">
        <f t="shared" si="590"/>
        <v>December</v>
      </c>
      <c r="H5387" s="5" t="str">
        <f t="shared" si="591"/>
        <v>1971</v>
      </c>
      <c r="I5387" s="1" t="s">
        <v>10938</v>
      </c>
      <c r="J5387" s="1" t="str">
        <f t="shared" si="592"/>
        <v xml:space="preserve">Cosmos-3M </v>
      </c>
      <c r="K5387" s="1" t="str">
        <f t="shared" si="593"/>
        <v>AurÃ©ole 1</v>
      </c>
      <c r="L5387" s="1" t="s">
        <v>346</v>
      </c>
      <c r="M5387" s="1"/>
      <c r="N5387" s="1">
        <f t="shared" si="594"/>
        <v>0</v>
      </c>
      <c r="O5387" s="1" t="s">
        <v>9</v>
      </c>
    </row>
    <row r="5388" spans="1:15" x14ac:dyDescent="0.3">
      <c r="A5388" s="1" t="s">
        <v>6140</v>
      </c>
      <c r="B5388" s="1" t="s">
        <v>6615</v>
      </c>
      <c r="C5388" s="1" t="str">
        <f t="shared" si="588"/>
        <v>Russia</v>
      </c>
      <c r="D5388" s="1" t="s">
        <v>10939</v>
      </c>
      <c r="E5388" s="7" t="str">
        <f>TEXT(DATE(MID(D5388, 13, 4), CHOOSE(MATCH( MID(D5388, 5, 3), {"Jan","Feb","Mar","Apr","May","Jun","Jul","Aug","Sep","Oct","Nov","Dec"}, 0), 1, 2, 3, 4, 5, 6, 7, 8, 9, 10, 11, 12), MID(D5388, 9, 2)), "yyyy-mm-dd")</f>
        <v>1971-12-27</v>
      </c>
      <c r="F5388" s="1" t="str">
        <f t="shared" si="589"/>
        <v>14:04:00</v>
      </c>
      <c r="G5388" s="9" t="str">
        <f t="shared" si="590"/>
        <v>December</v>
      </c>
      <c r="H5388" s="5" t="str">
        <f t="shared" si="591"/>
        <v>1971</v>
      </c>
      <c r="I5388" s="1" t="s">
        <v>10940</v>
      </c>
      <c r="J5388" s="1" t="str">
        <f t="shared" si="592"/>
        <v xml:space="preserve">Soyuz M </v>
      </c>
      <c r="K5388" s="1" t="str">
        <f t="shared" si="593"/>
        <v>Cosmos 470</v>
      </c>
      <c r="L5388" s="1" t="s">
        <v>346</v>
      </c>
      <c r="M5388" s="1"/>
      <c r="N5388" s="1">
        <f t="shared" si="594"/>
        <v>0</v>
      </c>
      <c r="O5388" s="1" t="s">
        <v>117</v>
      </c>
    </row>
    <row r="5389" spans="1:15" x14ac:dyDescent="0.3">
      <c r="A5389" s="1" t="s">
        <v>6140</v>
      </c>
      <c r="B5389" s="1" t="s">
        <v>6795</v>
      </c>
      <c r="C5389" s="1" t="str">
        <f t="shared" si="588"/>
        <v>Kazakhstan</v>
      </c>
      <c r="D5389" s="1" t="s">
        <v>10941</v>
      </c>
      <c r="E5389" s="7" t="str">
        <f>TEXT(DATE(MID(D5389, 13, 4), CHOOSE(MATCH( MID(D5389, 5, 3), {"Jan","Feb","Mar","Apr","May","Jun","Jul","Aug","Sep","Oct","Nov","Dec"}, 0), 1, 2, 3, 4, 5, 6, 7, 8, 9, 10, 11, 12), MID(D5389, 9, 2)), "yyyy-mm-dd")</f>
        <v>1971-12-25</v>
      </c>
      <c r="F5389" s="1" t="str">
        <f t="shared" si="589"/>
        <v>11:29:00</v>
      </c>
      <c r="G5389" s="9" t="str">
        <f t="shared" si="590"/>
        <v>December</v>
      </c>
      <c r="H5389" s="5" t="str">
        <f t="shared" si="591"/>
        <v>1971</v>
      </c>
      <c r="I5389" s="1" t="s">
        <v>10942</v>
      </c>
      <c r="J5389" s="1" t="str">
        <f t="shared" si="592"/>
        <v xml:space="preserve">Tsyklon-2 </v>
      </c>
      <c r="K5389" s="1" t="str">
        <f t="shared" si="593"/>
        <v>Cosmos 469</v>
      </c>
      <c r="L5389" s="1" t="s">
        <v>346</v>
      </c>
      <c r="M5389" s="1"/>
      <c r="N5389" s="1">
        <f t="shared" si="594"/>
        <v>0</v>
      </c>
      <c r="O5389" s="1" t="s">
        <v>9</v>
      </c>
    </row>
    <row r="5390" spans="1:15" x14ac:dyDescent="0.3">
      <c r="A5390" s="1" t="s">
        <v>5556</v>
      </c>
      <c r="B5390" s="1" t="s">
        <v>4149</v>
      </c>
      <c r="C5390" s="1" t="str">
        <f t="shared" si="588"/>
        <v>USA</v>
      </c>
      <c r="D5390" s="1" t="s">
        <v>10943</v>
      </c>
      <c r="E5390" s="7" t="str">
        <f>TEXT(DATE(MID(D5390, 13, 4), CHOOSE(MATCH( MID(D5390, 5, 3), {"Jan","Feb","Mar","Apr","May","Jun","Jul","Aug","Sep","Oct","Nov","Dec"}, 0), 1, 2, 3, 4, 5, 6, 7, 8, 9, 10, 11, 12), MID(D5390, 9, 2)), "yyyy-mm-dd")</f>
        <v>1971-12-20</v>
      </c>
      <c r="F5390" s="1" t="str">
        <f t="shared" si="589"/>
        <v>01:10:00</v>
      </c>
      <c r="G5390" s="9" t="str">
        <f t="shared" si="590"/>
        <v>December</v>
      </c>
      <c r="H5390" s="5" t="str">
        <f t="shared" si="591"/>
        <v>1971</v>
      </c>
      <c r="I5390" s="1" t="s">
        <v>10944</v>
      </c>
      <c r="J5390" s="1" t="str">
        <f t="shared" si="592"/>
        <v xml:space="preserve">Atlas-SLV3C Centaur-D </v>
      </c>
      <c r="K5390" s="1" t="str">
        <f t="shared" si="593"/>
        <v>Intelsat 4 F3</v>
      </c>
      <c r="L5390" s="1" t="s">
        <v>346</v>
      </c>
      <c r="M5390" s="1"/>
      <c r="N5390" s="1">
        <f t="shared" si="594"/>
        <v>0</v>
      </c>
      <c r="O5390" s="1" t="s">
        <v>9</v>
      </c>
    </row>
    <row r="5391" spans="1:15" x14ac:dyDescent="0.3">
      <c r="A5391" s="1" t="s">
        <v>6140</v>
      </c>
      <c r="B5391" s="1" t="s">
        <v>5</v>
      </c>
      <c r="C5391" s="1" t="str">
        <f t="shared" si="588"/>
        <v>Russia</v>
      </c>
      <c r="D5391" s="1" t="s">
        <v>10945</v>
      </c>
      <c r="E5391" s="7" t="str">
        <f>TEXT(DATE(MID(D5391, 13, 4), CHOOSE(MATCH( MID(D5391, 5, 3), {"Jan","Feb","Mar","Apr","May","Jun","Jul","Aug","Sep","Oct","Nov","Dec"}, 0), 1, 2, 3, 4, 5, 6, 7, 8, 9, 10, 11, 12), MID(D5391, 9, 2)), "yyyy-mm-dd")</f>
        <v>1971-12-19</v>
      </c>
      <c r="F5391" s="1" t="str">
        <f t="shared" si="589"/>
        <v>22:50:00</v>
      </c>
      <c r="G5391" s="9" t="str">
        <f t="shared" si="590"/>
        <v>December</v>
      </c>
      <c r="H5391" s="5" t="str">
        <f t="shared" si="591"/>
        <v>1971</v>
      </c>
      <c r="I5391" s="1" t="s">
        <v>10946</v>
      </c>
      <c r="J5391" s="1" t="str">
        <f t="shared" si="592"/>
        <v xml:space="preserve">Molniya-M /Block L </v>
      </c>
      <c r="K5391" s="1" t="str">
        <f t="shared" si="593"/>
        <v>Molniya-1 nÂ°25</v>
      </c>
      <c r="L5391" s="1" t="s">
        <v>346</v>
      </c>
      <c r="M5391" s="1"/>
      <c r="N5391" s="1">
        <f t="shared" si="594"/>
        <v>0</v>
      </c>
      <c r="O5391" s="1" t="s">
        <v>9</v>
      </c>
    </row>
    <row r="5392" spans="1:15" x14ac:dyDescent="0.3">
      <c r="A5392" s="1" t="s">
        <v>6140</v>
      </c>
      <c r="B5392" s="1" t="s">
        <v>6482</v>
      </c>
      <c r="C5392" s="1" t="str">
        <f t="shared" si="588"/>
        <v>Russia</v>
      </c>
      <c r="D5392" s="1" t="s">
        <v>10947</v>
      </c>
      <c r="E5392" s="7" t="str">
        <f>TEXT(DATE(MID(D5392, 13, 4), CHOOSE(MATCH( MID(D5392, 5, 3), {"Jan","Feb","Mar","Apr","May","Jun","Jul","Aug","Sep","Oct","Nov","Dec"}, 0), 1, 2, 3, 4, 5, 6, 7, 8, 9, 10, 11, 12), MID(D5392, 9, 2)), "yyyy-mm-dd")</f>
        <v>1971-12-17</v>
      </c>
      <c r="F5392" s="1" t="str">
        <f t="shared" si="589"/>
        <v>13:00:00</v>
      </c>
      <c r="G5392" s="9" t="str">
        <f t="shared" si="590"/>
        <v>December</v>
      </c>
      <c r="H5392" s="5" t="str">
        <f t="shared" si="591"/>
        <v>1971</v>
      </c>
      <c r="I5392" s="1" t="s">
        <v>10948</v>
      </c>
      <c r="J5392" s="1" t="str">
        <f t="shared" si="592"/>
        <v xml:space="preserve">Cosmos-3M </v>
      </c>
      <c r="K5392" s="1" t="str">
        <f t="shared" si="593"/>
        <v>Cosmos 468</v>
      </c>
      <c r="L5392" s="1" t="s">
        <v>346</v>
      </c>
      <c r="M5392" s="1"/>
      <c r="N5392" s="1">
        <f t="shared" si="594"/>
        <v>0</v>
      </c>
      <c r="O5392" s="1" t="s">
        <v>9</v>
      </c>
    </row>
    <row r="5393" spans="1:15" x14ac:dyDescent="0.3">
      <c r="A5393" s="1" t="s">
        <v>6140</v>
      </c>
      <c r="B5393" s="1" t="s">
        <v>1561</v>
      </c>
      <c r="C5393" s="1" t="str">
        <f t="shared" si="588"/>
        <v>Russia</v>
      </c>
      <c r="D5393" s="1" t="s">
        <v>10949</v>
      </c>
      <c r="E5393" s="7" t="str">
        <f>TEXT(DATE(MID(D5393, 13, 4), CHOOSE(MATCH( MID(D5393, 5, 3), {"Jan","Feb","Mar","Apr","May","Jun","Jul","Aug","Sep","Oct","Nov","Dec"}, 0), 1, 2, 3, 4, 5, 6, 7, 8, 9, 10, 11, 12), MID(D5393, 9, 2)), "yyyy-mm-dd")</f>
        <v>1971-12-17</v>
      </c>
      <c r="F5393" s="1" t="str">
        <f t="shared" si="589"/>
        <v>10:39:00</v>
      </c>
      <c r="G5393" s="9" t="str">
        <f t="shared" si="590"/>
        <v>December</v>
      </c>
      <c r="H5393" s="5" t="str">
        <f t="shared" si="591"/>
        <v>1971</v>
      </c>
      <c r="I5393" s="1" t="s">
        <v>10950</v>
      </c>
      <c r="J5393" s="1" t="str">
        <f t="shared" si="592"/>
        <v xml:space="preserve">Cosmos-2 (63SM) </v>
      </c>
      <c r="K5393" s="1" t="str">
        <f t="shared" si="593"/>
        <v>Cosmos 467</v>
      </c>
      <c r="L5393" s="1" t="s">
        <v>346</v>
      </c>
      <c r="M5393" s="1"/>
      <c r="N5393" s="1">
        <f t="shared" si="594"/>
        <v>0</v>
      </c>
      <c r="O5393" s="1" t="s">
        <v>9</v>
      </c>
    </row>
    <row r="5394" spans="1:15" x14ac:dyDescent="0.3">
      <c r="A5394" s="1" t="s">
        <v>6140</v>
      </c>
      <c r="B5394" s="1" t="s">
        <v>130</v>
      </c>
      <c r="C5394" s="1" t="str">
        <f t="shared" si="588"/>
        <v>Kazakhstan</v>
      </c>
      <c r="D5394" s="1" t="s">
        <v>10951</v>
      </c>
      <c r="E5394" s="7" t="str">
        <f>TEXT(DATE(MID(D5394, 13, 4), CHOOSE(MATCH( MID(D5394, 5, 3), {"Jan","Feb","Mar","Apr","May","Jun","Jul","Aug","Sep","Oct","Nov","Dec"}, 0), 1, 2, 3, 4, 5, 6, 7, 8, 9, 10, 11, 12), MID(D5394, 9, 2)), "yyyy-mm-dd")</f>
        <v>1971-12-16</v>
      </c>
      <c r="F5394" s="1" t="str">
        <f t="shared" si="589"/>
        <v>09:39:00</v>
      </c>
      <c r="G5394" s="9" t="str">
        <f t="shared" si="590"/>
        <v>December</v>
      </c>
      <c r="H5394" s="5" t="str">
        <f t="shared" si="591"/>
        <v>1971</v>
      </c>
      <c r="I5394" s="1" t="s">
        <v>10952</v>
      </c>
      <c r="J5394" s="1" t="str">
        <f t="shared" si="592"/>
        <v xml:space="preserve">Voskhod </v>
      </c>
      <c r="K5394" s="1" t="str">
        <f t="shared" si="593"/>
        <v>Cosmos 466</v>
      </c>
      <c r="L5394" s="1" t="s">
        <v>346</v>
      </c>
      <c r="M5394" s="1"/>
      <c r="N5394" s="1">
        <f t="shared" si="594"/>
        <v>0</v>
      </c>
      <c r="O5394" s="1" t="s">
        <v>9</v>
      </c>
    </row>
    <row r="5395" spans="1:15" x14ac:dyDescent="0.3">
      <c r="A5395" s="1" t="s">
        <v>6140</v>
      </c>
      <c r="B5395" s="1" t="s">
        <v>6482</v>
      </c>
      <c r="C5395" s="1" t="str">
        <f t="shared" si="588"/>
        <v>Russia</v>
      </c>
      <c r="D5395" s="1" t="s">
        <v>10953</v>
      </c>
      <c r="E5395" s="7" t="str">
        <f>TEXT(DATE(MID(D5395, 13, 4), CHOOSE(MATCH( MID(D5395, 5, 3), {"Jan","Feb","Mar","Apr","May","Jun","Jul","Aug","Sep","Oct","Nov","Dec"}, 0), 1, 2, 3, 4, 5, 6, 7, 8, 9, 10, 11, 12), MID(D5395, 9, 2)), "yyyy-mm-dd")</f>
        <v>1971-12-15</v>
      </c>
      <c r="F5395" s="1" t="str">
        <f t="shared" si="589"/>
        <v>04:31:00</v>
      </c>
      <c r="G5395" s="9" t="str">
        <f t="shared" si="590"/>
        <v>December</v>
      </c>
      <c r="H5395" s="5" t="str">
        <f t="shared" si="591"/>
        <v>1971</v>
      </c>
      <c r="I5395" s="1" t="s">
        <v>10954</v>
      </c>
      <c r="J5395" s="1" t="str">
        <f t="shared" si="592"/>
        <v xml:space="preserve">Cosmos-3M </v>
      </c>
      <c r="K5395" s="1" t="str">
        <f t="shared" si="593"/>
        <v>Cosmos 465</v>
      </c>
      <c r="L5395" s="1" t="s">
        <v>346</v>
      </c>
      <c r="M5395" s="1"/>
      <c r="N5395" s="1">
        <f t="shared" si="594"/>
        <v>0</v>
      </c>
      <c r="O5395" s="1" t="s">
        <v>9</v>
      </c>
    </row>
    <row r="5396" spans="1:15" x14ac:dyDescent="0.3">
      <c r="A5396" s="1" t="s">
        <v>5722</v>
      </c>
      <c r="B5396" s="1" t="s">
        <v>10955</v>
      </c>
      <c r="C5396" s="1" t="str">
        <f t="shared" si="588"/>
        <v>USA</v>
      </c>
      <c r="D5396" s="1" t="s">
        <v>10956</v>
      </c>
      <c r="E5396" s="7" t="str">
        <f>TEXT(DATE(MID(D5396, 13, 4), CHOOSE(MATCH( MID(D5396, 5, 3), {"Jan","Feb","Mar","Apr","May","Jun","Jul","Aug","Sep","Oct","Nov","Dec"}, 0), 1, 2, 3, 4, 5, 6, 7, 8, 9, 10, 11, 12), MID(D5396, 9, 2)), "yyyy-mm-dd")</f>
        <v>1971-12-14</v>
      </c>
      <c r="F5396" s="1" t="str">
        <f t="shared" si="589"/>
        <v>12:13:00</v>
      </c>
      <c r="G5396" s="9" t="str">
        <f t="shared" si="590"/>
        <v>December</v>
      </c>
      <c r="H5396" s="5" t="str">
        <f t="shared" si="591"/>
        <v>1971</v>
      </c>
      <c r="I5396" s="1" t="s">
        <v>10957</v>
      </c>
      <c r="J5396" s="1" t="str">
        <f t="shared" si="592"/>
        <v xml:space="preserve">Thorad SLV-2G Agena-D </v>
      </c>
      <c r="K5396" s="1" t="str">
        <f t="shared" si="593"/>
        <v>OPS 7898</v>
      </c>
      <c r="L5396" s="1" t="s">
        <v>346</v>
      </c>
      <c r="M5396" s="1"/>
      <c r="N5396" s="1">
        <f t="shared" si="594"/>
        <v>0</v>
      </c>
      <c r="O5396" s="1" t="s">
        <v>9</v>
      </c>
    </row>
    <row r="5397" spans="1:15" x14ac:dyDescent="0.3">
      <c r="A5397" s="1" t="s">
        <v>5722</v>
      </c>
      <c r="B5397" s="1" t="s">
        <v>5723</v>
      </c>
      <c r="C5397" s="1" t="str">
        <f t="shared" si="588"/>
        <v>USA</v>
      </c>
      <c r="D5397" s="1" t="s">
        <v>10958</v>
      </c>
      <c r="E5397" s="7" t="str">
        <f>TEXT(DATE(MID(D5397, 13, 4), CHOOSE(MATCH( MID(D5397, 5, 3), {"Jan","Feb","Mar","Apr","May","Jun","Jul","Aug","Sep","Oct","Nov","Dec"}, 0), 1, 2, 3, 4, 5, 6, 7, 8, 9, 10, 11, 12), MID(D5397, 9, 2)), "yyyy-mm-dd")</f>
        <v>1971-12-11</v>
      </c>
      <c r="F5397" s="1" t="str">
        <f t="shared" si="589"/>
        <v>20:47:00</v>
      </c>
      <c r="G5397" s="9" t="str">
        <f t="shared" si="590"/>
        <v>December</v>
      </c>
      <c r="H5397" s="5" t="str">
        <f t="shared" si="591"/>
        <v>1971</v>
      </c>
      <c r="I5397" s="1" t="s">
        <v>10959</v>
      </c>
      <c r="J5397" s="1" t="str">
        <f t="shared" si="592"/>
        <v xml:space="preserve">Scout B1 </v>
      </c>
      <c r="K5397" s="1" t="str">
        <f t="shared" si="593"/>
        <v>Ariel 4</v>
      </c>
      <c r="L5397" s="1" t="s">
        <v>346</v>
      </c>
      <c r="M5397" s="1"/>
      <c r="N5397" s="1">
        <f t="shared" si="594"/>
        <v>0</v>
      </c>
      <c r="O5397" s="1" t="s">
        <v>9</v>
      </c>
    </row>
    <row r="5398" spans="1:15" x14ac:dyDescent="0.3">
      <c r="A5398" s="1" t="s">
        <v>6140</v>
      </c>
      <c r="B5398" s="1" t="s">
        <v>212</v>
      </c>
      <c r="C5398" s="1" t="str">
        <f t="shared" si="588"/>
        <v>Russia</v>
      </c>
      <c r="D5398" s="1" t="s">
        <v>10960</v>
      </c>
      <c r="E5398" s="7" t="str">
        <f>TEXT(DATE(MID(D5398, 13, 4), CHOOSE(MATCH( MID(D5398, 5, 3), {"Jan","Feb","Mar","Apr","May","Jun","Jul","Aug","Sep","Oct","Nov","Dec"}, 0), 1, 2, 3, 4, 5, 6, 7, 8, 9, 10, 11, 12), MID(D5398, 9, 2)), "yyyy-mm-dd")</f>
        <v>1971-12-10</v>
      </c>
      <c r="F5398" s="1" t="str">
        <f t="shared" si="589"/>
        <v>11:00:00</v>
      </c>
      <c r="G5398" s="9" t="str">
        <f t="shared" si="590"/>
        <v>December</v>
      </c>
      <c r="H5398" s="5" t="str">
        <f t="shared" si="591"/>
        <v>1971</v>
      </c>
      <c r="I5398" s="1" t="s">
        <v>10961</v>
      </c>
      <c r="J5398" s="1" t="str">
        <f t="shared" si="592"/>
        <v xml:space="preserve">Voskhod </v>
      </c>
      <c r="K5398" s="1" t="str">
        <f t="shared" si="593"/>
        <v>Cosmos 464</v>
      </c>
      <c r="L5398" s="1" t="s">
        <v>346</v>
      </c>
      <c r="M5398" s="1"/>
      <c r="N5398" s="1">
        <f t="shared" si="594"/>
        <v>0</v>
      </c>
      <c r="O5398" s="1" t="s">
        <v>9</v>
      </c>
    </row>
    <row r="5399" spans="1:15" x14ac:dyDescent="0.3">
      <c r="A5399" s="1" t="s">
        <v>6140</v>
      </c>
      <c r="B5399" s="1" t="s">
        <v>130</v>
      </c>
      <c r="C5399" s="1" t="str">
        <f t="shared" si="588"/>
        <v>Kazakhstan</v>
      </c>
      <c r="D5399" s="1" t="s">
        <v>10962</v>
      </c>
      <c r="E5399" s="7" t="str">
        <f>TEXT(DATE(MID(D5399, 13, 4), CHOOSE(MATCH( MID(D5399, 5, 3), {"Jan","Feb","Mar","Apr","May","Jun","Jul","Aug","Sep","Oct","Nov","Dec"}, 0), 1, 2, 3, 4, 5, 6, 7, 8, 9, 10, 11, 12), MID(D5399, 9, 2)), "yyyy-mm-dd")</f>
        <v>1971-12-06</v>
      </c>
      <c r="F5399" s="1" t="str">
        <f t="shared" si="589"/>
        <v>09:50:00</v>
      </c>
      <c r="G5399" s="9" t="str">
        <f t="shared" si="590"/>
        <v>December</v>
      </c>
      <c r="H5399" s="5" t="str">
        <f t="shared" si="591"/>
        <v>1971</v>
      </c>
      <c r="I5399" s="1" t="s">
        <v>10963</v>
      </c>
      <c r="J5399" s="1" t="str">
        <f t="shared" si="592"/>
        <v xml:space="preserve">Voskhod </v>
      </c>
      <c r="K5399" s="1" t="str">
        <f t="shared" si="593"/>
        <v>Cosmos 463</v>
      </c>
      <c r="L5399" s="1" t="s">
        <v>346</v>
      </c>
      <c r="M5399" s="1"/>
      <c r="N5399" s="1">
        <f t="shared" si="594"/>
        <v>0</v>
      </c>
      <c r="O5399" s="1" t="s">
        <v>9</v>
      </c>
    </row>
    <row r="5400" spans="1:15" x14ac:dyDescent="0.3">
      <c r="A5400" s="1" t="s">
        <v>10046</v>
      </c>
      <c r="B5400" s="1" t="s">
        <v>10047</v>
      </c>
      <c r="C5400" s="1" t="str">
        <f t="shared" si="588"/>
        <v>France</v>
      </c>
      <c r="D5400" s="1" t="s">
        <v>10964</v>
      </c>
      <c r="E5400" s="7" t="str">
        <f>TEXT(DATE(MID(D5400, 13, 4), CHOOSE(MATCH( MID(D5400, 5, 3), {"Jan","Feb","Mar","Apr","May","Jun","Jul","Aug","Sep","Oct","Nov","Dec"}, 0), 1, 2, 3, 4, 5, 6, 7, 8, 9, 10, 11, 12), MID(D5400, 9, 2)), "yyyy-mm-dd")</f>
        <v>1971-12-05</v>
      </c>
      <c r="F5400" s="1" t="str">
        <f t="shared" si="589"/>
        <v>16:20:00</v>
      </c>
      <c r="G5400" s="9" t="str">
        <f t="shared" si="590"/>
        <v>December</v>
      </c>
      <c r="H5400" s="5" t="str">
        <f t="shared" si="591"/>
        <v>1971</v>
      </c>
      <c r="I5400" s="1" t="s">
        <v>10965</v>
      </c>
      <c r="J5400" s="1" t="str">
        <f t="shared" si="592"/>
        <v xml:space="preserve">Diamant B </v>
      </c>
      <c r="K5400" s="1" t="str">
        <f t="shared" si="593"/>
        <v>Polaire</v>
      </c>
      <c r="L5400" s="1" t="s">
        <v>346</v>
      </c>
      <c r="M5400" s="1"/>
      <c r="N5400" s="1">
        <f t="shared" si="594"/>
        <v>0</v>
      </c>
      <c r="O5400" s="1" t="s">
        <v>257</v>
      </c>
    </row>
    <row r="5401" spans="1:15" x14ac:dyDescent="0.3">
      <c r="A5401" s="1" t="s">
        <v>5556</v>
      </c>
      <c r="B5401" s="1" t="s">
        <v>9371</v>
      </c>
      <c r="C5401" s="1" t="str">
        <f t="shared" si="588"/>
        <v>USA</v>
      </c>
      <c r="D5401" s="1" t="s">
        <v>10966</v>
      </c>
      <c r="E5401" s="7" t="str">
        <f>TEXT(DATE(MID(D5401, 13, 4), CHOOSE(MATCH( MID(D5401, 5, 3), {"Jan","Feb","Mar","Apr","May","Jun","Jul","Aug","Sep","Oct","Nov","Dec"}, 0), 1, 2, 3, 4, 5, 6, 7, 8, 9, 10, 11, 12), MID(D5401, 9, 2)), "yyyy-mm-dd")</f>
        <v>1971-12-04</v>
      </c>
      <c r="F5401" s="1" t="str">
        <f t="shared" si="589"/>
        <v>22:33:00</v>
      </c>
      <c r="G5401" s="9" t="str">
        <f t="shared" si="590"/>
        <v>December</v>
      </c>
      <c r="H5401" s="5" t="str">
        <f t="shared" si="591"/>
        <v>1971</v>
      </c>
      <c r="I5401" s="1" t="s">
        <v>10967</v>
      </c>
      <c r="J5401" s="1" t="str">
        <f t="shared" si="592"/>
        <v xml:space="preserve">Atlas-SLV3A Agena-D </v>
      </c>
      <c r="K5401" s="1" t="str">
        <f t="shared" si="593"/>
        <v>AFP-827 (Canyon-4)</v>
      </c>
      <c r="L5401" s="1" t="s">
        <v>346</v>
      </c>
      <c r="M5401" s="1"/>
      <c r="N5401" s="1">
        <f t="shared" si="594"/>
        <v>0</v>
      </c>
      <c r="O5401" s="1" t="s">
        <v>257</v>
      </c>
    </row>
    <row r="5402" spans="1:15" x14ac:dyDescent="0.3">
      <c r="A5402" s="1" t="s">
        <v>6140</v>
      </c>
      <c r="B5402" s="1" t="s">
        <v>3926</v>
      </c>
      <c r="C5402" s="1" t="str">
        <f t="shared" si="588"/>
        <v>Kazakhstan</v>
      </c>
      <c r="D5402" s="1" t="s">
        <v>10968</v>
      </c>
      <c r="E5402" s="7" t="str">
        <f>TEXT(DATE(MID(D5402, 13, 4), CHOOSE(MATCH( MID(D5402, 5, 3), {"Jan","Feb","Mar","Apr","May","Jun","Jul","Aug","Sep","Oct","Nov","Dec"}, 0), 1, 2, 3, 4, 5, 6, 7, 8, 9, 10, 11, 12), MID(D5402, 9, 2)), "yyyy-mm-dd")</f>
        <v>1971-12-03</v>
      </c>
      <c r="F5402" s="1" t="str">
        <f t="shared" si="589"/>
        <v>13:19:00</v>
      </c>
      <c r="G5402" s="9" t="str">
        <f t="shared" si="590"/>
        <v>December</v>
      </c>
      <c r="H5402" s="5" t="str">
        <f t="shared" si="591"/>
        <v>1971</v>
      </c>
      <c r="I5402" s="1" t="s">
        <v>10969</v>
      </c>
      <c r="J5402" s="1" t="str">
        <f t="shared" si="592"/>
        <v xml:space="preserve">Tsyklon-2 </v>
      </c>
      <c r="K5402" s="1" t="str">
        <f t="shared" si="593"/>
        <v>Cosmos 462</v>
      </c>
      <c r="L5402" s="1" t="s">
        <v>346</v>
      </c>
      <c r="M5402" s="1"/>
      <c r="N5402" s="1">
        <f t="shared" si="594"/>
        <v>0</v>
      </c>
      <c r="O5402" s="1" t="s">
        <v>9</v>
      </c>
    </row>
    <row r="5403" spans="1:15" x14ac:dyDescent="0.3">
      <c r="A5403" s="1" t="s">
        <v>6140</v>
      </c>
      <c r="B5403" s="1" t="s">
        <v>5</v>
      </c>
      <c r="C5403" s="1" t="str">
        <f t="shared" si="588"/>
        <v>Russia</v>
      </c>
      <c r="D5403" s="1" t="s">
        <v>10970</v>
      </c>
      <c r="E5403" s="7" t="str">
        <f>TEXT(DATE(MID(D5403, 13, 4), CHOOSE(MATCH( MID(D5403, 5, 3), {"Jan","Feb","Mar","Apr","May","Jun","Jul","Aug","Sep","Oct","Nov","Dec"}, 0), 1, 2, 3, 4, 5, 6, 7, 8, 9, 10, 11, 12), MID(D5403, 9, 2)), "yyyy-mm-dd")</f>
        <v>1971-12-03</v>
      </c>
      <c r="F5403" s="1" t="str">
        <f t="shared" si="589"/>
        <v>13:00:00</v>
      </c>
      <c r="G5403" s="9" t="str">
        <f t="shared" si="590"/>
        <v>December</v>
      </c>
      <c r="H5403" s="5" t="str">
        <f t="shared" si="591"/>
        <v>1971</v>
      </c>
      <c r="I5403" s="1" t="s">
        <v>10971</v>
      </c>
      <c r="J5403" s="1" t="str">
        <f t="shared" si="592"/>
        <v xml:space="preserve">Voskhod </v>
      </c>
      <c r="K5403" s="1" t="str">
        <f t="shared" si="593"/>
        <v>Zenit-2M nÂ°25</v>
      </c>
      <c r="L5403" s="1" t="s">
        <v>346</v>
      </c>
      <c r="M5403" s="1"/>
      <c r="N5403" s="1">
        <f t="shared" si="594"/>
        <v>0</v>
      </c>
      <c r="O5403" s="1" t="s">
        <v>257</v>
      </c>
    </row>
    <row r="5404" spans="1:15" x14ac:dyDescent="0.3">
      <c r="A5404" s="1" t="s">
        <v>6140</v>
      </c>
      <c r="B5404" s="1" t="s">
        <v>3373</v>
      </c>
      <c r="C5404" s="1" t="str">
        <f t="shared" si="588"/>
        <v>Russia</v>
      </c>
      <c r="D5404" s="1" t="s">
        <v>10972</v>
      </c>
      <c r="E5404" s="7" t="str">
        <f>TEXT(DATE(MID(D5404, 13, 4), CHOOSE(MATCH( MID(D5404, 5, 3), {"Jan","Feb","Mar","Apr","May","Jun","Jul","Aug","Sep","Oct","Nov","Dec"}, 0), 1, 2, 3, 4, 5, 6, 7, 8, 9, 10, 11, 12), MID(D5404, 9, 2)), "yyyy-mm-dd")</f>
        <v>1971-12-02</v>
      </c>
      <c r="F5404" s="1" t="str">
        <f t="shared" si="589"/>
        <v>17:30:00</v>
      </c>
      <c r="G5404" s="9" t="str">
        <f t="shared" si="590"/>
        <v>December</v>
      </c>
      <c r="H5404" s="5" t="str">
        <f t="shared" si="591"/>
        <v>1971</v>
      </c>
      <c r="I5404" s="1" t="s">
        <v>10973</v>
      </c>
      <c r="J5404" s="1" t="str">
        <f t="shared" si="592"/>
        <v xml:space="preserve">Cosmos-3M </v>
      </c>
      <c r="K5404" s="1" t="str">
        <f t="shared" si="593"/>
        <v>Cosmos 461</v>
      </c>
      <c r="L5404" s="1" t="s">
        <v>346</v>
      </c>
      <c r="M5404" s="1"/>
      <c r="N5404" s="1">
        <f t="shared" si="594"/>
        <v>0</v>
      </c>
      <c r="O5404" s="1" t="s">
        <v>9</v>
      </c>
    </row>
    <row r="5405" spans="1:15" x14ac:dyDescent="0.3">
      <c r="A5405" s="1" t="s">
        <v>6140</v>
      </c>
      <c r="B5405" s="1" t="s">
        <v>6899</v>
      </c>
      <c r="C5405" s="1" t="str">
        <f t="shared" si="588"/>
        <v>Russia</v>
      </c>
      <c r="D5405" s="1" t="s">
        <v>10974</v>
      </c>
      <c r="E5405" s="7" t="str">
        <f>TEXT(DATE(MID(D5405, 13, 4), CHOOSE(MATCH( MID(D5405, 5, 3), {"Jan","Feb","Mar","Apr","May","Jun","Jul","Aug","Sep","Oct","Nov","Dec"}, 0), 1, 2, 3, 4, 5, 6, 7, 8, 9, 10, 11, 12), MID(D5405, 9, 2)), "yyyy-mm-dd")</f>
        <v>1971-12-02</v>
      </c>
      <c r="F5405" s="1" t="str">
        <f t="shared" si="589"/>
        <v>08:25:00</v>
      </c>
      <c r="G5405" s="9" t="str">
        <f t="shared" si="590"/>
        <v>December</v>
      </c>
      <c r="H5405" s="5" t="str">
        <f t="shared" si="591"/>
        <v>1971</v>
      </c>
      <c r="I5405" s="1" t="s">
        <v>10975</v>
      </c>
      <c r="J5405" s="1" t="str">
        <f t="shared" si="592"/>
        <v xml:space="preserve">Cosmos-2 (63SM) </v>
      </c>
      <c r="K5405" s="1" t="str">
        <f t="shared" si="593"/>
        <v>Intercosmos 5</v>
      </c>
      <c r="L5405" s="1" t="s">
        <v>346</v>
      </c>
      <c r="M5405" s="1"/>
      <c r="N5405" s="1">
        <f t="shared" si="594"/>
        <v>0</v>
      </c>
      <c r="O5405" s="1" t="s">
        <v>9</v>
      </c>
    </row>
    <row r="5406" spans="1:15" x14ac:dyDescent="0.3">
      <c r="A5406" s="1" t="s">
        <v>6140</v>
      </c>
      <c r="B5406" s="1" t="s">
        <v>6482</v>
      </c>
      <c r="C5406" s="1" t="str">
        <f t="shared" si="588"/>
        <v>Russia</v>
      </c>
      <c r="D5406" s="1" t="s">
        <v>10976</v>
      </c>
      <c r="E5406" s="7" t="str">
        <f>TEXT(DATE(MID(D5406, 13, 4), CHOOSE(MATCH( MID(D5406, 5, 3), {"Jan","Feb","Mar","Apr","May","Jun","Jul","Aug","Sep","Oct","Nov","Dec"}, 0), 1, 2, 3, 4, 5, 6, 7, 8, 9, 10, 11, 12), MID(D5406, 9, 2)), "yyyy-mm-dd")</f>
        <v>1971-11-30</v>
      </c>
      <c r="F5406" s="1" t="str">
        <f t="shared" si="589"/>
        <v>16:39:00</v>
      </c>
      <c r="G5406" s="9" t="str">
        <f t="shared" si="590"/>
        <v>November</v>
      </c>
      <c r="H5406" s="5" t="str">
        <f t="shared" si="591"/>
        <v>1971</v>
      </c>
      <c r="I5406" s="1" t="s">
        <v>10977</v>
      </c>
      <c r="J5406" s="1" t="str">
        <f t="shared" si="592"/>
        <v xml:space="preserve">Cosmos-3M </v>
      </c>
      <c r="K5406" s="1" t="str">
        <f t="shared" si="593"/>
        <v>Cosmos 460</v>
      </c>
      <c r="L5406" s="1" t="s">
        <v>346</v>
      </c>
      <c r="M5406" s="1"/>
      <c r="N5406" s="1">
        <f t="shared" si="594"/>
        <v>0</v>
      </c>
      <c r="O5406" s="1" t="s">
        <v>9</v>
      </c>
    </row>
    <row r="5407" spans="1:15" x14ac:dyDescent="0.3">
      <c r="A5407" s="1" t="s">
        <v>6140</v>
      </c>
      <c r="B5407" s="1" t="s">
        <v>3373</v>
      </c>
      <c r="C5407" s="1" t="str">
        <f t="shared" si="588"/>
        <v>Russia</v>
      </c>
      <c r="D5407" s="1" t="s">
        <v>10978</v>
      </c>
      <c r="E5407" s="7" t="str">
        <f>TEXT(DATE(MID(D5407, 13, 4), CHOOSE(MATCH( MID(D5407, 5, 3), {"Jan","Feb","Mar","Apr","May","Jun","Jul","Aug","Sep","Oct","Nov","Dec"}, 0), 1, 2, 3, 4, 5, 6, 7, 8, 9, 10, 11, 12), MID(D5407, 9, 2)), "yyyy-mm-dd")</f>
        <v>1971-11-29</v>
      </c>
      <c r="F5407" s="1" t="str">
        <f t="shared" si="589"/>
        <v>17:30:00</v>
      </c>
      <c r="G5407" s="9" t="str">
        <f t="shared" si="590"/>
        <v>November</v>
      </c>
      <c r="H5407" s="5" t="str">
        <f t="shared" si="591"/>
        <v>1971</v>
      </c>
      <c r="I5407" s="1" t="s">
        <v>10979</v>
      </c>
      <c r="J5407" s="1" t="str">
        <f t="shared" si="592"/>
        <v xml:space="preserve">Cosmos-3M </v>
      </c>
      <c r="K5407" s="1" t="str">
        <f t="shared" si="593"/>
        <v>Cosmos 459</v>
      </c>
      <c r="L5407" s="1" t="s">
        <v>346</v>
      </c>
      <c r="M5407" s="1"/>
      <c r="N5407" s="1">
        <f t="shared" si="594"/>
        <v>0</v>
      </c>
      <c r="O5407" s="1" t="s">
        <v>9</v>
      </c>
    </row>
    <row r="5408" spans="1:15" x14ac:dyDescent="0.3">
      <c r="A5408" s="1" t="s">
        <v>6140</v>
      </c>
      <c r="B5408" s="1" t="s">
        <v>1561</v>
      </c>
      <c r="C5408" s="1" t="str">
        <f t="shared" si="588"/>
        <v>Russia</v>
      </c>
      <c r="D5408" s="1" t="s">
        <v>10980</v>
      </c>
      <c r="E5408" s="7" t="str">
        <f>TEXT(DATE(MID(D5408, 13, 4), CHOOSE(MATCH( MID(D5408, 5, 3), {"Jan","Feb","Mar","Apr","May","Jun","Jul","Aug","Sep","Oct","Nov","Dec"}, 0), 1, 2, 3, 4, 5, 6, 7, 8, 9, 10, 11, 12), MID(D5408, 9, 2)), "yyyy-mm-dd")</f>
        <v>1971-11-29</v>
      </c>
      <c r="F5408" s="1" t="str">
        <f t="shared" si="589"/>
        <v>10:09:00</v>
      </c>
      <c r="G5408" s="9" t="str">
        <f t="shared" si="590"/>
        <v>November</v>
      </c>
      <c r="H5408" s="5" t="str">
        <f t="shared" si="591"/>
        <v>1971</v>
      </c>
      <c r="I5408" s="1" t="s">
        <v>10981</v>
      </c>
      <c r="J5408" s="1" t="str">
        <f t="shared" si="592"/>
        <v xml:space="preserve">Cosmos-2 (63SM) </v>
      </c>
      <c r="K5408" s="1" t="str">
        <f t="shared" si="593"/>
        <v>Cosmos 458</v>
      </c>
      <c r="L5408" s="1" t="s">
        <v>346</v>
      </c>
      <c r="M5408" s="1"/>
      <c r="N5408" s="1">
        <f t="shared" si="594"/>
        <v>0</v>
      </c>
      <c r="O5408" s="1" t="s">
        <v>9</v>
      </c>
    </row>
    <row r="5409" spans="1:15" x14ac:dyDescent="0.3">
      <c r="A5409" s="1" t="s">
        <v>6140</v>
      </c>
      <c r="B5409" s="1" t="s">
        <v>5</v>
      </c>
      <c r="C5409" s="1" t="str">
        <f t="shared" si="588"/>
        <v>Russia</v>
      </c>
      <c r="D5409" s="1" t="s">
        <v>10982</v>
      </c>
      <c r="E5409" s="7" t="str">
        <f>TEXT(DATE(MID(D5409, 13, 4), CHOOSE(MATCH( MID(D5409, 5, 3), {"Jan","Feb","Mar","Apr","May","Jun","Jul","Aug","Sep","Oct","Nov","Dec"}, 0), 1, 2, 3, 4, 5, 6, 7, 8, 9, 10, 11, 12), MID(D5409, 9, 2)), "yyyy-mm-dd")</f>
        <v>1971-11-24</v>
      </c>
      <c r="F5409" s="1" t="str">
        <f t="shared" si="589"/>
        <v>09:30:00</v>
      </c>
      <c r="G5409" s="9" t="str">
        <f t="shared" si="590"/>
        <v>November</v>
      </c>
      <c r="H5409" s="5" t="str">
        <f t="shared" si="591"/>
        <v>1971</v>
      </c>
      <c r="I5409" s="1" t="s">
        <v>10983</v>
      </c>
      <c r="J5409" s="1" t="str">
        <f t="shared" si="592"/>
        <v xml:space="preserve">Molniya-M /Block L </v>
      </c>
      <c r="K5409" s="1" t="str">
        <f t="shared" si="593"/>
        <v>Molniya-2 nÂ°24</v>
      </c>
      <c r="L5409" s="1" t="s">
        <v>346</v>
      </c>
      <c r="M5409" s="1"/>
      <c r="N5409" s="1">
        <f t="shared" si="594"/>
        <v>0</v>
      </c>
      <c r="O5409" s="1" t="s">
        <v>9</v>
      </c>
    </row>
    <row r="5410" spans="1:15" x14ac:dyDescent="0.3">
      <c r="A5410" s="1" t="s">
        <v>6140</v>
      </c>
      <c r="B5410" s="1" t="s">
        <v>6482</v>
      </c>
      <c r="C5410" s="1" t="str">
        <f t="shared" si="588"/>
        <v>Russia</v>
      </c>
      <c r="D5410" s="1" t="s">
        <v>10984</v>
      </c>
      <c r="E5410" s="7" t="str">
        <f>TEXT(DATE(MID(D5410, 13, 4), CHOOSE(MATCH( MID(D5410, 5, 3), {"Jan","Feb","Mar","Apr","May","Jun","Jul","Aug","Sep","Oct","Nov","Dec"}, 0), 1, 2, 3, 4, 5, 6, 7, 8, 9, 10, 11, 12), MID(D5410, 9, 2)), "yyyy-mm-dd")</f>
        <v>1971-11-20</v>
      </c>
      <c r="F5410" s="1" t="str">
        <f t="shared" si="589"/>
        <v>18:00:00</v>
      </c>
      <c r="G5410" s="9" t="str">
        <f t="shared" si="590"/>
        <v>November</v>
      </c>
      <c r="H5410" s="5" t="str">
        <f t="shared" si="591"/>
        <v>1971</v>
      </c>
      <c r="I5410" s="1" t="s">
        <v>10985</v>
      </c>
      <c r="J5410" s="1" t="str">
        <f t="shared" si="592"/>
        <v xml:space="preserve">Cosmos-3M </v>
      </c>
      <c r="K5410" s="1" t="str">
        <f t="shared" si="593"/>
        <v>Cosmos 457</v>
      </c>
      <c r="L5410" s="1" t="s">
        <v>346</v>
      </c>
      <c r="M5410" s="1"/>
      <c r="N5410" s="1">
        <f t="shared" si="594"/>
        <v>0</v>
      </c>
      <c r="O5410" s="1" t="s">
        <v>9</v>
      </c>
    </row>
    <row r="5411" spans="1:15" x14ac:dyDescent="0.3">
      <c r="A5411" s="1" t="s">
        <v>6140</v>
      </c>
      <c r="B5411" s="1" t="s">
        <v>212</v>
      </c>
      <c r="C5411" s="1" t="str">
        <f t="shared" si="588"/>
        <v>Russia</v>
      </c>
      <c r="D5411" s="1" t="s">
        <v>10986</v>
      </c>
      <c r="E5411" s="7" t="str">
        <f>TEXT(DATE(MID(D5411, 13, 4), CHOOSE(MATCH( MID(D5411, 5, 3), {"Jan","Feb","Mar","Apr","May","Jun","Jul","Aug","Sep","Oct","Nov","Dec"}, 0), 1, 2, 3, 4, 5, 6, 7, 8, 9, 10, 11, 12), MID(D5411, 9, 2)), "yyyy-mm-dd")</f>
        <v>1971-11-19</v>
      </c>
      <c r="F5411" s="1" t="str">
        <f t="shared" si="589"/>
        <v>12:00:00</v>
      </c>
      <c r="G5411" s="9" t="str">
        <f t="shared" si="590"/>
        <v>November</v>
      </c>
      <c r="H5411" s="5" t="str">
        <f t="shared" si="591"/>
        <v>1971</v>
      </c>
      <c r="I5411" s="1" t="s">
        <v>10987</v>
      </c>
      <c r="J5411" s="1" t="str">
        <f t="shared" si="592"/>
        <v xml:space="preserve">Voskhod </v>
      </c>
      <c r="K5411" s="1" t="str">
        <f t="shared" si="593"/>
        <v>Cosmos 456</v>
      </c>
      <c r="L5411" s="1" t="s">
        <v>346</v>
      </c>
      <c r="M5411" s="1"/>
      <c r="N5411" s="1">
        <f t="shared" si="594"/>
        <v>0</v>
      </c>
      <c r="O5411" s="1" t="s">
        <v>117</v>
      </c>
    </row>
    <row r="5412" spans="1:15" x14ac:dyDescent="0.3">
      <c r="A5412" s="1" t="s">
        <v>6140</v>
      </c>
      <c r="B5412" s="1" t="s">
        <v>1561</v>
      </c>
      <c r="C5412" s="1" t="str">
        <f t="shared" si="588"/>
        <v>Russia</v>
      </c>
      <c r="D5412" s="1" t="s">
        <v>10988</v>
      </c>
      <c r="E5412" s="7" t="str">
        <f>TEXT(DATE(MID(D5412, 13, 4), CHOOSE(MATCH( MID(D5412, 5, 3), {"Jan","Feb","Mar","Apr","May","Jun","Jul","Aug","Sep","Oct","Nov","Dec"}, 0), 1, 2, 3, 4, 5, 6, 7, 8, 9, 10, 11, 12), MID(D5412, 9, 2)), "yyyy-mm-dd")</f>
        <v>1971-11-17</v>
      </c>
      <c r="F5412" s="1" t="str">
        <f t="shared" si="589"/>
        <v>11:09:00</v>
      </c>
      <c r="G5412" s="9" t="str">
        <f t="shared" si="590"/>
        <v>November</v>
      </c>
      <c r="H5412" s="5" t="str">
        <f t="shared" si="591"/>
        <v>1971</v>
      </c>
      <c r="I5412" s="1" t="s">
        <v>10989</v>
      </c>
      <c r="J5412" s="1" t="str">
        <f t="shared" si="592"/>
        <v xml:space="preserve">Cosmos-2 (63SM) </v>
      </c>
      <c r="K5412" s="1" t="str">
        <f t="shared" si="593"/>
        <v>Cosmos 455</v>
      </c>
      <c r="L5412" s="1" t="s">
        <v>346</v>
      </c>
      <c r="M5412" s="1"/>
      <c r="N5412" s="1">
        <f t="shared" si="594"/>
        <v>0</v>
      </c>
      <c r="O5412" s="1" t="s">
        <v>9</v>
      </c>
    </row>
    <row r="5413" spans="1:15" x14ac:dyDescent="0.3">
      <c r="A5413" s="1" t="s">
        <v>6958</v>
      </c>
      <c r="B5413" s="1" t="s">
        <v>6959</v>
      </c>
      <c r="C5413" s="1" t="str">
        <f t="shared" si="588"/>
        <v>Kenya</v>
      </c>
      <c r="D5413" s="1" t="s">
        <v>10990</v>
      </c>
      <c r="E5413" s="7" t="str">
        <f>TEXT(DATE(MID(D5413, 13, 4), CHOOSE(MATCH( MID(D5413, 5, 3), {"Jan","Feb","Mar","Apr","May","Jun","Jul","Aug","Sep","Oct","Nov","Dec"}, 0), 1, 2, 3, 4, 5, 6, 7, 8, 9, 10, 11, 12), MID(D5413, 9, 2)), "yyyy-mm-dd")</f>
        <v>1971-11-15</v>
      </c>
      <c r="F5413" s="1" t="str">
        <f t="shared" si="589"/>
        <v>05:52:00</v>
      </c>
      <c r="G5413" s="9" t="str">
        <f t="shared" si="590"/>
        <v>November</v>
      </c>
      <c r="H5413" s="5" t="str">
        <f t="shared" si="591"/>
        <v>1971</v>
      </c>
      <c r="I5413" s="1" t="s">
        <v>10991</v>
      </c>
      <c r="J5413" s="1" t="str">
        <f t="shared" si="592"/>
        <v xml:space="preserve">Scout B </v>
      </c>
      <c r="K5413" s="1" t="str">
        <f t="shared" si="593"/>
        <v>Explorer 45 (S-CubedA)</v>
      </c>
      <c r="L5413" s="1" t="s">
        <v>346</v>
      </c>
      <c r="M5413" s="1"/>
      <c r="N5413" s="1">
        <f t="shared" si="594"/>
        <v>0</v>
      </c>
      <c r="O5413" s="1" t="s">
        <v>9</v>
      </c>
    </row>
    <row r="5414" spans="1:15" x14ac:dyDescent="0.3">
      <c r="A5414" s="1" t="s">
        <v>10992</v>
      </c>
      <c r="B5414" s="1" t="s">
        <v>6657</v>
      </c>
      <c r="C5414" s="1" t="str">
        <f t="shared" si="588"/>
        <v>France</v>
      </c>
      <c r="D5414" s="1" t="s">
        <v>10993</v>
      </c>
      <c r="E5414" s="7" t="str">
        <f>TEXT(DATE(MID(D5414, 13, 4), CHOOSE(MATCH( MID(D5414, 5, 3), {"Jan","Feb","Mar","Apr","May","Jun","Jul","Aug","Sep","Oct","Nov","Dec"}, 0), 1, 2, 3, 4, 5, 6, 7, 8, 9, 10, 11, 12), MID(D5414, 9, 2)), "yyyy-mm-dd")</f>
        <v>1971-11-05</v>
      </c>
      <c r="F5414" s="1" t="str">
        <f t="shared" si="589"/>
        <v>13:00:00</v>
      </c>
      <c r="G5414" s="9" t="str">
        <f t="shared" si="590"/>
        <v>November</v>
      </c>
      <c r="H5414" s="5" t="str">
        <f t="shared" si="591"/>
        <v>1971</v>
      </c>
      <c r="I5414" s="1" t="s">
        <v>10994</v>
      </c>
      <c r="J5414" s="1" t="str">
        <f t="shared" si="592"/>
        <v xml:space="preserve">Europa 2 </v>
      </c>
      <c r="K5414" s="1" t="str">
        <f t="shared" si="593"/>
        <v>STV-4</v>
      </c>
      <c r="L5414" s="1" t="s">
        <v>346</v>
      </c>
      <c r="M5414" s="1"/>
      <c r="N5414" s="1">
        <f t="shared" si="594"/>
        <v>0</v>
      </c>
      <c r="O5414" s="1" t="s">
        <v>257</v>
      </c>
    </row>
    <row r="5415" spans="1:15" x14ac:dyDescent="0.3">
      <c r="A5415" s="1" t="s">
        <v>5603</v>
      </c>
      <c r="B5415" s="1" t="s">
        <v>11</v>
      </c>
      <c r="C5415" s="1" t="str">
        <f t="shared" si="588"/>
        <v>USA</v>
      </c>
      <c r="D5415" s="1" t="s">
        <v>10995</v>
      </c>
      <c r="E5415" s="7" t="str">
        <f>TEXT(DATE(MID(D5415, 13, 4), CHOOSE(MATCH( MID(D5415, 5, 3), {"Jan","Feb","Mar","Apr","May","Jun","Jul","Aug","Sep","Oct","Nov","Dec"}, 0), 1, 2, 3, 4, 5, 6, 7, 8, 9, 10, 11, 12), MID(D5415, 9, 2)), "yyyy-mm-dd")</f>
        <v>1971-11-03</v>
      </c>
      <c r="F5415" s="1" t="str">
        <f t="shared" si="589"/>
        <v>03:09:00</v>
      </c>
      <c r="G5415" s="9" t="str">
        <f t="shared" si="590"/>
        <v>November</v>
      </c>
      <c r="H5415" s="5" t="str">
        <f t="shared" si="591"/>
        <v>1971</v>
      </c>
      <c r="I5415" s="1" t="s">
        <v>10996</v>
      </c>
      <c r="J5415" s="1" t="str">
        <f t="shared" si="592"/>
        <v xml:space="preserve">Titan III(23)C </v>
      </c>
      <c r="K5415" s="1" t="str">
        <f t="shared" si="593"/>
        <v>DSCS-II 1&amp;2</v>
      </c>
      <c r="L5415" s="1" t="s">
        <v>346</v>
      </c>
      <c r="M5415" s="1"/>
      <c r="N5415" s="1">
        <f t="shared" si="594"/>
        <v>0</v>
      </c>
      <c r="O5415" s="1" t="s">
        <v>9</v>
      </c>
    </row>
    <row r="5416" spans="1:15" x14ac:dyDescent="0.3">
      <c r="A5416" s="1" t="s">
        <v>6140</v>
      </c>
      <c r="B5416" s="1" t="s">
        <v>6615</v>
      </c>
      <c r="C5416" s="1" t="str">
        <f t="shared" si="588"/>
        <v>Russia</v>
      </c>
      <c r="D5416" s="1" t="s">
        <v>10997</v>
      </c>
      <c r="E5416" s="7" t="str">
        <f>TEXT(DATE(MID(D5416, 13, 4), CHOOSE(MATCH( MID(D5416, 5, 3), {"Jan","Feb","Mar","Apr","May","Jun","Jul","Aug","Sep","Oct","Nov","Dec"}, 0), 1, 2, 3, 4, 5, 6, 7, 8, 9, 10, 11, 12), MID(D5416, 9, 2)), "yyyy-mm-dd")</f>
        <v>1971-11-02</v>
      </c>
      <c r="F5416" s="1" t="str">
        <f t="shared" si="589"/>
        <v>14:25:00</v>
      </c>
      <c r="G5416" s="9" t="str">
        <f t="shared" si="590"/>
        <v>November</v>
      </c>
      <c r="H5416" s="5" t="str">
        <f t="shared" si="591"/>
        <v>1971</v>
      </c>
      <c r="I5416" s="1" t="s">
        <v>10998</v>
      </c>
      <c r="J5416" s="1" t="str">
        <f t="shared" si="592"/>
        <v xml:space="preserve">Voskhod </v>
      </c>
      <c r="K5416" s="1" t="str">
        <f t="shared" si="593"/>
        <v>Cosmos 454</v>
      </c>
      <c r="L5416" s="1" t="s">
        <v>346</v>
      </c>
      <c r="M5416" s="1"/>
      <c r="N5416" s="1">
        <f t="shared" si="594"/>
        <v>0</v>
      </c>
      <c r="O5416" s="1" t="s">
        <v>9</v>
      </c>
    </row>
    <row r="5417" spans="1:15" x14ac:dyDescent="0.3">
      <c r="A5417" s="1" t="s">
        <v>10999</v>
      </c>
      <c r="B5417" s="1" t="s">
        <v>11000</v>
      </c>
      <c r="C5417" s="1" t="str">
        <f t="shared" si="588"/>
        <v>Australia</v>
      </c>
      <c r="D5417" s="1" t="s">
        <v>11001</v>
      </c>
      <c r="E5417" s="7" t="str">
        <f>TEXT(DATE(MID(D5417, 13, 4), CHOOSE(MATCH( MID(D5417, 5, 3), {"Jan","Feb","Mar","Apr","May","Jun","Jul","Aug","Sep","Oct","Nov","Dec"}, 0), 1, 2, 3, 4, 5, 6, 7, 8, 9, 10, 11, 12), MID(D5417, 9, 2)), "yyyy-mm-dd")</f>
        <v>1971-10-28</v>
      </c>
      <c r="F5417" s="1" t="str">
        <f t="shared" si="589"/>
        <v>04:09:00</v>
      </c>
      <c r="G5417" s="9" t="str">
        <f t="shared" si="590"/>
        <v>October</v>
      </c>
      <c r="H5417" s="5" t="str">
        <f t="shared" si="591"/>
        <v>1971</v>
      </c>
      <c r="I5417" s="1" t="s">
        <v>11002</v>
      </c>
      <c r="J5417" s="1" t="str">
        <f t="shared" si="592"/>
        <v xml:space="preserve">Black Arrow </v>
      </c>
      <c r="K5417" s="1" t="str">
        <f t="shared" si="593"/>
        <v>Prospero</v>
      </c>
      <c r="L5417" s="1" t="s">
        <v>346</v>
      </c>
      <c r="M5417" s="1"/>
      <c r="N5417" s="1">
        <f t="shared" si="594"/>
        <v>0</v>
      </c>
      <c r="O5417" s="1" t="s">
        <v>9</v>
      </c>
    </row>
    <row r="5418" spans="1:15" x14ac:dyDescent="0.3">
      <c r="A5418" s="1" t="s">
        <v>5722</v>
      </c>
      <c r="B5418" s="1" t="s">
        <v>4249</v>
      </c>
      <c r="C5418" s="1" t="str">
        <f t="shared" si="588"/>
        <v>USA</v>
      </c>
      <c r="D5418" s="1" t="s">
        <v>11003</v>
      </c>
      <c r="E5418" s="7" t="str">
        <f>TEXT(DATE(MID(D5418, 13, 4), CHOOSE(MATCH( MID(D5418, 5, 3), {"Jan","Feb","Mar","Apr","May","Jun","Jul","Aug","Sep","Oct","Nov","Dec"}, 0), 1, 2, 3, 4, 5, 6, 7, 8, 9, 10, 11, 12), MID(D5418, 9, 2)), "yyyy-mm-dd")</f>
        <v>1971-10-23</v>
      </c>
      <c r="F5418" s="1" t="str">
        <f t="shared" si="589"/>
        <v>17:10:00</v>
      </c>
      <c r="G5418" s="9" t="str">
        <f t="shared" si="590"/>
        <v>October</v>
      </c>
      <c r="H5418" s="5" t="str">
        <f t="shared" si="591"/>
        <v>1971</v>
      </c>
      <c r="I5418" s="1" t="s">
        <v>11004</v>
      </c>
      <c r="J5418" s="1" t="str">
        <f t="shared" si="592"/>
        <v xml:space="preserve">Titan III(24)B </v>
      </c>
      <c r="K5418" s="1" t="str">
        <f t="shared" si="593"/>
        <v>OPS 7616</v>
      </c>
      <c r="L5418" s="1" t="s">
        <v>346</v>
      </c>
      <c r="M5418" s="1"/>
      <c r="N5418" s="1">
        <f t="shared" si="594"/>
        <v>0</v>
      </c>
      <c r="O5418" s="1" t="s">
        <v>9</v>
      </c>
    </row>
    <row r="5419" spans="1:15" x14ac:dyDescent="0.3">
      <c r="A5419" s="1" t="s">
        <v>5722</v>
      </c>
      <c r="B5419" s="1" t="s">
        <v>10902</v>
      </c>
      <c r="C5419" s="1" t="str">
        <f t="shared" si="588"/>
        <v>USA</v>
      </c>
      <c r="D5419" s="1" t="s">
        <v>11005</v>
      </c>
      <c r="E5419" s="7" t="str">
        <f>TEXT(DATE(MID(D5419, 13, 4), CHOOSE(MATCH( MID(D5419, 5, 3), {"Jan","Feb","Mar","Apr","May","Jun","Jul","Aug","Sep","Oct","Nov","Dec"}, 0), 1, 2, 3, 4, 5, 6, 7, 8, 9, 10, 11, 12), MID(D5419, 9, 2)), "yyyy-mm-dd")</f>
        <v>1971-10-21</v>
      </c>
      <c r="F5419" s="1" t="str">
        <f t="shared" si="589"/>
        <v>11:32:00</v>
      </c>
      <c r="G5419" s="9" t="str">
        <f t="shared" si="590"/>
        <v>October</v>
      </c>
      <c r="H5419" s="5" t="str">
        <f t="shared" si="591"/>
        <v>1971</v>
      </c>
      <c r="I5419" s="1" t="s">
        <v>11006</v>
      </c>
      <c r="J5419" s="1" t="str">
        <f t="shared" si="592"/>
        <v xml:space="preserve">Delta N6 </v>
      </c>
      <c r="K5419" s="1" t="str">
        <f t="shared" si="593"/>
        <v>ITOS-B</v>
      </c>
      <c r="L5419" s="1" t="s">
        <v>346</v>
      </c>
      <c r="M5419" s="1"/>
      <c r="N5419" s="1">
        <f t="shared" si="594"/>
        <v>0</v>
      </c>
      <c r="O5419" s="1" t="s">
        <v>257</v>
      </c>
    </row>
    <row r="5420" spans="1:15" x14ac:dyDescent="0.3">
      <c r="A5420" s="1" t="s">
        <v>6140</v>
      </c>
      <c r="B5420" s="1" t="s">
        <v>1561</v>
      </c>
      <c r="C5420" s="1" t="str">
        <f t="shared" si="588"/>
        <v>Russia</v>
      </c>
      <c r="D5420" s="1" t="s">
        <v>11007</v>
      </c>
      <c r="E5420" s="7" t="str">
        <f>TEXT(DATE(MID(D5420, 13, 4), CHOOSE(MATCH( MID(D5420, 5, 3), {"Jan","Feb","Mar","Apr","May","Jun","Jul","Aug","Sep","Oct","Nov","Dec"}, 0), 1, 2, 3, 4, 5, 6, 7, 8, 9, 10, 11, 12), MID(D5420, 9, 2)), "yyyy-mm-dd")</f>
        <v>1971-10-19</v>
      </c>
      <c r="F5420" s="1" t="str">
        <f t="shared" si="589"/>
        <v>12:40:00</v>
      </c>
      <c r="G5420" s="9" t="str">
        <f t="shared" si="590"/>
        <v>October</v>
      </c>
      <c r="H5420" s="5" t="str">
        <f t="shared" si="591"/>
        <v>1971</v>
      </c>
      <c r="I5420" s="1" t="s">
        <v>11008</v>
      </c>
      <c r="J5420" s="1" t="str">
        <f t="shared" si="592"/>
        <v xml:space="preserve">Cosmos-2 (63SM) </v>
      </c>
      <c r="K5420" s="1" t="str">
        <f t="shared" si="593"/>
        <v>Cosmos 453</v>
      </c>
      <c r="L5420" s="1" t="s">
        <v>346</v>
      </c>
      <c r="M5420" s="1"/>
      <c r="N5420" s="1">
        <f t="shared" si="594"/>
        <v>0</v>
      </c>
      <c r="O5420" s="1" t="s">
        <v>9</v>
      </c>
    </row>
    <row r="5421" spans="1:15" x14ac:dyDescent="0.3">
      <c r="A5421" s="1" t="s">
        <v>5722</v>
      </c>
      <c r="B5421" s="1" t="s">
        <v>10955</v>
      </c>
      <c r="C5421" s="1" t="str">
        <f t="shared" si="588"/>
        <v>USA</v>
      </c>
      <c r="D5421" s="1" t="s">
        <v>11009</v>
      </c>
      <c r="E5421" s="7" t="str">
        <f>TEXT(DATE(MID(D5421, 13, 4), CHOOSE(MATCH( MID(D5421, 5, 3), {"Jan","Feb","Mar","Apr","May","Jun","Jul","Aug","Sep","Oct","Nov","Dec"}, 0), 1, 2, 3, 4, 5, 6, 7, 8, 9, 10, 11, 12), MID(D5421, 9, 2)), "yyyy-mm-dd")</f>
        <v>1971-10-17</v>
      </c>
      <c r="F5421" s="1" t="str">
        <f t="shared" si="589"/>
        <v>13:36:00</v>
      </c>
      <c r="G5421" s="9" t="str">
        <f t="shared" si="590"/>
        <v>October</v>
      </c>
      <c r="H5421" s="5" t="str">
        <f t="shared" si="591"/>
        <v>1971</v>
      </c>
      <c r="I5421" s="1" t="s">
        <v>11010</v>
      </c>
      <c r="J5421" s="1" t="str">
        <f t="shared" si="592"/>
        <v xml:space="preserve">Thorad SLV-2G Agena-D </v>
      </c>
      <c r="K5421" s="1" t="str">
        <f t="shared" si="593"/>
        <v>ASTEX</v>
      </c>
      <c r="L5421" s="1" t="s">
        <v>346</v>
      </c>
      <c r="M5421" s="1"/>
      <c r="N5421" s="1">
        <f t="shared" si="594"/>
        <v>0</v>
      </c>
      <c r="O5421" s="1" t="s">
        <v>9</v>
      </c>
    </row>
    <row r="5422" spans="1:15" x14ac:dyDescent="0.3">
      <c r="A5422" s="1" t="s">
        <v>6140</v>
      </c>
      <c r="B5422" s="1" t="s">
        <v>130</v>
      </c>
      <c r="C5422" s="1" t="str">
        <f t="shared" si="588"/>
        <v>Kazakhstan</v>
      </c>
      <c r="D5422" s="1" t="s">
        <v>11011</v>
      </c>
      <c r="E5422" s="7" t="str">
        <f>TEXT(DATE(MID(D5422, 13, 4), CHOOSE(MATCH( MID(D5422, 5, 3), {"Jan","Feb","Mar","Apr","May","Jun","Jul","Aug","Sep","Oct","Nov","Dec"}, 0), 1, 2, 3, 4, 5, 6, 7, 8, 9, 10, 11, 12), MID(D5422, 9, 2)), "yyyy-mm-dd")</f>
        <v>1971-10-14</v>
      </c>
      <c r="F5422" s="1" t="str">
        <f t="shared" si="589"/>
        <v>09:00:00</v>
      </c>
      <c r="G5422" s="9" t="str">
        <f t="shared" si="590"/>
        <v>October</v>
      </c>
      <c r="H5422" s="5" t="str">
        <f t="shared" si="591"/>
        <v>1971</v>
      </c>
      <c r="I5422" s="1" t="s">
        <v>11012</v>
      </c>
      <c r="J5422" s="1" t="str">
        <f t="shared" si="592"/>
        <v xml:space="preserve">Voskhod </v>
      </c>
      <c r="K5422" s="1" t="str">
        <f t="shared" si="593"/>
        <v>Cosmos 452</v>
      </c>
      <c r="L5422" s="1" t="s">
        <v>346</v>
      </c>
      <c r="M5422" s="1"/>
      <c r="N5422" s="1">
        <f t="shared" si="594"/>
        <v>0</v>
      </c>
      <c r="O5422" s="1" t="s">
        <v>9</v>
      </c>
    </row>
    <row r="5423" spans="1:15" x14ac:dyDescent="0.3">
      <c r="A5423" s="1" t="s">
        <v>5722</v>
      </c>
      <c r="B5423" s="1" t="s">
        <v>8845</v>
      </c>
      <c r="C5423" s="1" t="str">
        <f t="shared" si="588"/>
        <v>USA</v>
      </c>
      <c r="D5423" s="1" t="s">
        <v>11013</v>
      </c>
      <c r="E5423" s="7" t="str">
        <f>TEXT(DATE(MID(D5423, 13, 4), CHOOSE(MATCH( MID(D5423, 5, 3), {"Jan","Feb","Mar","Apr","May","Jun","Jul","Aug","Sep","Oct","Nov","Dec"}, 0), 1, 2, 3, 4, 5, 6, 7, 8, 9, 10, 11, 12), MID(D5423, 9, 2)), "yyyy-mm-dd")</f>
        <v>1971-10-14</v>
      </c>
      <c r="F5423" s="1" t="str">
        <f t="shared" si="589"/>
        <v>07:51:00</v>
      </c>
      <c r="G5423" s="9" t="str">
        <f t="shared" si="590"/>
        <v>October</v>
      </c>
      <c r="H5423" s="5" t="str">
        <f t="shared" si="591"/>
        <v>1971</v>
      </c>
      <c r="I5423" s="1" t="s">
        <v>11014</v>
      </c>
      <c r="J5423" s="1" t="str">
        <f t="shared" si="592"/>
        <v xml:space="preserve">Thor-LV2D Burner-2 </v>
      </c>
      <c r="K5423" s="1" t="str">
        <f t="shared" si="593"/>
        <v>DMSP-5B-F1</v>
      </c>
      <c r="L5423" s="1" t="s">
        <v>346</v>
      </c>
      <c r="M5423" s="1"/>
      <c r="N5423" s="1">
        <f t="shared" si="594"/>
        <v>0</v>
      </c>
      <c r="O5423" s="1" t="s">
        <v>9</v>
      </c>
    </row>
    <row r="5424" spans="1:15" x14ac:dyDescent="0.3">
      <c r="A5424" s="1" t="s">
        <v>6140</v>
      </c>
      <c r="B5424" s="1" t="s">
        <v>6482</v>
      </c>
      <c r="C5424" s="1" t="str">
        <f t="shared" si="588"/>
        <v>Russia</v>
      </c>
      <c r="D5424" s="1" t="s">
        <v>11015</v>
      </c>
      <c r="E5424" s="7" t="str">
        <f>TEXT(DATE(MID(D5424, 13, 4), CHOOSE(MATCH( MID(D5424, 5, 3), {"Jan","Feb","Mar","Apr","May","Jun","Jul","Aug","Sep","Oct","Nov","Dec"}, 0), 1, 2, 3, 4, 5, 6, 7, 8, 9, 10, 11, 12), MID(D5424, 9, 2)), "yyyy-mm-dd")</f>
        <v>1971-10-13</v>
      </c>
      <c r="F5424" s="1" t="str">
        <f t="shared" si="589"/>
        <v>13:41:00</v>
      </c>
      <c r="G5424" s="9" t="str">
        <f t="shared" si="590"/>
        <v>October</v>
      </c>
      <c r="H5424" s="5" t="str">
        <f t="shared" si="591"/>
        <v>1971</v>
      </c>
      <c r="I5424" s="1" t="s">
        <v>11016</v>
      </c>
      <c r="J5424" s="1" t="str">
        <f t="shared" si="592"/>
        <v xml:space="preserve">Cosmos-3M </v>
      </c>
      <c r="K5424" s="1" t="str">
        <f t="shared" si="593"/>
        <v>Cosmos 444 to 451</v>
      </c>
      <c r="L5424" s="1" t="s">
        <v>346</v>
      </c>
      <c r="M5424" s="1"/>
      <c r="N5424" s="1">
        <f t="shared" si="594"/>
        <v>0</v>
      </c>
      <c r="O5424" s="1" t="s">
        <v>9</v>
      </c>
    </row>
    <row r="5425" spans="1:15" x14ac:dyDescent="0.3">
      <c r="A5425" s="1" t="s">
        <v>6140</v>
      </c>
      <c r="B5425" s="1" t="s">
        <v>212</v>
      </c>
      <c r="C5425" s="1" t="str">
        <f t="shared" si="588"/>
        <v>Russia</v>
      </c>
      <c r="D5425" s="1" t="s">
        <v>11017</v>
      </c>
      <c r="E5425" s="7" t="str">
        <f>TEXT(DATE(MID(D5425, 13, 4), CHOOSE(MATCH( MID(D5425, 5, 3), {"Jan","Feb","Mar","Apr","May","Jun","Jul","Aug","Sep","Oct","Nov","Dec"}, 0), 1, 2, 3, 4, 5, 6, 7, 8, 9, 10, 11, 12), MID(D5425, 9, 2)), "yyyy-mm-dd")</f>
        <v>1971-10-07</v>
      </c>
      <c r="F5425" s="1" t="str">
        <f t="shared" si="589"/>
        <v>12:30:00</v>
      </c>
      <c r="G5425" s="9" t="str">
        <f t="shared" si="590"/>
        <v>October</v>
      </c>
      <c r="H5425" s="5" t="str">
        <f t="shared" si="591"/>
        <v>1971</v>
      </c>
      <c r="I5425" s="1" t="s">
        <v>11018</v>
      </c>
      <c r="J5425" s="1" t="str">
        <f t="shared" si="592"/>
        <v xml:space="preserve">Voskhod </v>
      </c>
      <c r="K5425" s="1" t="str">
        <f t="shared" si="593"/>
        <v>Cosmos 443</v>
      </c>
      <c r="L5425" s="1" t="s">
        <v>346</v>
      </c>
      <c r="M5425" s="1"/>
      <c r="N5425" s="1">
        <f t="shared" si="594"/>
        <v>0</v>
      </c>
      <c r="O5425" s="1" t="s">
        <v>9</v>
      </c>
    </row>
    <row r="5426" spans="1:15" x14ac:dyDescent="0.3">
      <c r="A5426" s="1" t="s">
        <v>6140</v>
      </c>
      <c r="B5426" s="1" t="s">
        <v>212</v>
      </c>
      <c r="C5426" s="1" t="str">
        <f t="shared" si="588"/>
        <v>Russia</v>
      </c>
      <c r="D5426" s="1" t="s">
        <v>11019</v>
      </c>
      <c r="E5426" s="7" t="str">
        <f>TEXT(DATE(MID(D5426, 13, 4), CHOOSE(MATCH( MID(D5426, 5, 3), {"Jan","Feb","Mar","Apr","May","Jun","Jul","Aug","Sep","Oct","Nov","Dec"}, 0), 1, 2, 3, 4, 5, 6, 7, 8, 9, 10, 11, 12), MID(D5426, 9, 2)), "yyyy-mm-dd")</f>
        <v>1971-09-29</v>
      </c>
      <c r="F5426" s="1" t="str">
        <f t="shared" si="589"/>
        <v>11:30:00</v>
      </c>
      <c r="G5426" s="9" t="str">
        <f t="shared" si="590"/>
        <v>September</v>
      </c>
      <c r="H5426" s="5" t="str">
        <f t="shared" si="591"/>
        <v>1971</v>
      </c>
      <c r="I5426" s="1" t="s">
        <v>11020</v>
      </c>
      <c r="J5426" s="1" t="str">
        <f t="shared" si="592"/>
        <v xml:space="preserve">Voskhod </v>
      </c>
      <c r="K5426" s="1" t="str">
        <f t="shared" si="593"/>
        <v>Cosmos 442</v>
      </c>
      <c r="L5426" s="1" t="s">
        <v>346</v>
      </c>
      <c r="M5426" s="1"/>
      <c r="N5426" s="1">
        <f t="shared" si="594"/>
        <v>0</v>
      </c>
      <c r="O5426" s="1" t="s">
        <v>9</v>
      </c>
    </row>
    <row r="5427" spans="1:15" x14ac:dyDescent="0.3">
      <c r="A5427" s="1" t="s">
        <v>5722</v>
      </c>
      <c r="B5427" s="1" t="s">
        <v>3478</v>
      </c>
      <c r="C5427" s="1" t="str">
        <f t="shared" si="588"/>
        <v>USA</v>
      </c>
      <c r="D5427" s="1" t="s">
        <v>11021</v>
      </c>
      <c r="E5427" s="7" t="str">
        <f>TEXT(DATE(MID(D5427, 13, 4), CHOOSE(MATCH( MID(D5427, 5, 3), {"Jan","Feb","Mar","Apr","May","Jun","Jul","Aug","Sep","Oct","Nov","Dec"}, 0), 1, 2, 3, 4, 5, 6, 7, 8, 9, 10, 11, 12), MID(D5427, 9, 2)), "yyyy-mm-dd")</f>
        <v>1971-09-29</v>
      </c>
      <c r="F5427" s="1" t="str">
        <f t="shared" si="589"/>
        <v>09:45:00</v>
      </c>
      <c r="G5427" s="9" t="str">
        <f t="shared" si="590"/>
        <v>September</v>
      </c>
      <c r="H5427" s="5" t="str">
        <f t="shared" si="591"/>
        <v>1971</v>
      </c>
      <c r="I5427" s="1" t="s">
        <v>11022</v>
      </c>
      <c r="J5427" s="1" t="str">
        <f t="shared" si="592"/>
        <v xml:space="preserve">Delta N </v>
      </c>
      <c r="K5427" s="1" t="str">
        <f t="shared" si="593"/>
        <v>OSO 7 &amp; TTS-4</v>
      </c>
      <c r="L5427" s="1" t="s">
        <v>346</v>
      </c>
      <c r="M5427" s="1"/>
      <c r="N5427" s="1">
        <f t="shared" si="594"/>
        <v>0</v>
      </c>
      <c r="O5427" s="1" t="s">
        <v>9</v>
      </c>
    </row>
    <row r="5428" spans="1:15" x14ac:dyDescent="0.3">
      <c r="A5428" s="1" t="s">
        <v>6140</v>
      </c>
      <c r="B5428" s="1" t="s">
        <v>565</v>
      </c>
      <c r="C5428" s="1" t="str">
        <f t="shared" si="588"/>
        <v>Kazakhstan</v>
      </c>
      <c r="D5428" s="1" t="s">
        <v>11023</v>
      </c>
      <c r="E5428" s="7" t="str">
        <f>TEXT(DATE(MID(D5428, 13, 4), CHOOSE(MATCH( MID(D5428, 5, 3), {"Jan","Feb","Mar","Apr","May","Jun","Jul","Aug","Sep","Oct","Nov","Dec"}, 0), 1, 2, 3, 4, 5, 6, 7, 8, 9, 10, 11, 12), MID(D5428, 9, 2)), "yyyy-mm-dd")</f>
        <v>1971-09-28</v>
      </c>
      <c r="F5428" s="1" t="str">
        <f t="shared" si="589"/>
        <v>10:00:00</v>
      </c>
      <c r="G5428" s="9" t="str">
        <f t="shared" si="590"/>
        <v>September</v>
      </c>
      <c r="H5428" s="5" t="str">
        <f t="shared" si="591"/>
        <v>1971</v>
      </c>
      <c r="I5428" s="1" t="s">
        <v>11024</v>
      </c>
      <c r="J5428" s="1" t="str">
        <f t="shared" si="592"/>
        <v xml:space="preserve">Proton-K/Block D </v>
      </c>
      <c r="K5428" s="1" t="str">
        <f t="shared" si="593"/>
        <v>Luna 19</v>
      </c>
      <c r="L5428" s="1" t="s">
        <v>346</v>
      </c>
      <c r="M5428" s="1"/>
      <c r="N5428" s="1">
        <f t="shared" si="594"/>
        <v>0</v>
      </c>
      <c r="O5428" s="1" t="s">
        <v>9</v>
      </c>
    </row>
    <row r="5429" spans="1:15" x14ac:dyDescent="0.3">
      <c r="A5429" s="1" t="s">
        <v>6140</v>
      </c>
      <c r="B5429" s="1" t="s">
        <v>130</v>
      </c>
      <c r="C5429" s="1" t="str">
        <f t="shared" si="588"/>
        <v>Kazakhstan</v>
      </c>
      <c r="D5429" s="1" t="s">
        <v>11025</v>
      </c>
      <c r="E5429" s="7" t="str">
        <f>TEXT(DATE(MID(D5429, 13, 4), CHOOSE(MATCH( MID(D5429, 5, 3), {"Jan","Feb","Mar","Apr","May","Jun","Jul","Aug","Sep","Oct","Nov","Dec"}, 0), 1, 2, 3, 4, 5, 6, 7, 8, 9, 10, 11, 12), MID(D5429, 9, 2)), "yyyy-mm-dd")</f>
        <v>1971-09-28</v>
      </c>
      <c r="F5429" s="1" t="str">
        <f t="shared" si="589"/>
        <v>07:40:00</v>
      </c>
      <c r="G5429" s="9" t="str">
        <f t="shared" si="590"/>
        <v>September</v>
      </c>
      <c r="H5429" s="5" t="str">
        <f t="shared" si="591"/>
        <v>1971</v>
      </c>
      <c r="I5429" s="1" t="s">
        <v>11026</v>
      </c>
      <c r="J5429" s="1" t="str">
        <f t="shared" si="592"/>
        <v xml:space="preserve">Voskhod </v>
      </c>
      <c r="K5429" s="1" t="str">
        <f t="shared" si="593"/>
        <v>Cosmos 441</v>
      </c>
      <c r="L5429" s="1" t="s">
        <v>346</v>
      </c>
      <c r="M5429" s="1"/>
      <c r="N5429" s="1">
        <f t="shared" si="594"/>
        <v>0</v>
      </c>
      <c r="O5429" s="1" t="s">
        <v>9</v>
      </c>
    </row>
    <row r="5430" spans="1:15" x14ac:dyDescent="0.3">
      <c r="A5430" s="1" t="s">
        <v>3891</v>
      </c>
      <c r="B5430" s="1" t="s">
        <v>714</v>
      </c>
      <c r="C5430" s="1" t="str">
        <f t="shared" si="588"/>
        <v>Japan</v>
      </c>
      <c r="D5430" s="1" t="s">
        <v>11027</v>
      </c>
      <c r="E5430" s="7" t="str">
        <f>TEXT(DATE(MID(D5430, 13, 4), CHOOSE(MATCH( MID(D5430, 5, 3), {"Jan","Feb","Mar","Apr","May","Jun","Jul","Aug","Sep","Oct","Nov","Dec"}, 0), 1, 2, 3, 4, 5, 6, 7, 8, 9, 10, 11, 12), MID(D5430, 9, 2)), "yyyy-mm-dd")</f>
        <v>1971-09-28</v>
      </c>
      <c r="F5430" s="1" t="str">
        <f t="shared" si="589"/>
        <v>04:00:00</v>
      </c>
      <c r="G5430" s="9" t="str">
        <f t="shared" si="590"/>
        <v>September</v>
      </c>
      <c r="H5430" s="5" t="str">
        <f t="shared" si="591"/>
        <v>1971</v>
      </c>
      <c r="I5430" s="1" t="s">
        <v>11028</v>
      </c>
      <c r="J5430" s="1" t="str">
        <f t="shared" si="592"/>
        <v xml:space="preserve">Mu-IV S </v>
      </c>
      <c r="K5430" s="1" t="str">
        <f t="shared" si="593"/>
        <v>Shinsei</v>
      </c>
      <c r="L5430" s="1" t="s">
        <v>346</v>
      </c>
      <c r="M5430" s="1"/>
      <c r="N5430" s="1">
        <f t="shared" si="594"/>
        <v>0</v>
      </c>
      <c r="O5430" s="1" t="s">
        <v>9</v>
      </c>
    </row>
    <row r="5431" spans="1:15" x14ac:dyDescent="0.3">
      <c r="A5431" s="1" t="s">
        <v>6140</v>
      </c>
      <c r="B5431" s="1" t="s">
        <v>1561</v>
      </c>
      <c r="C5431" s="1" t="str">
        <f t="shared" si="588"/>
        <v>Russia</v>
      </c>
      <c r="D5431" s="1" t="s">
        <v>11029</v>
      </c>
      <c r="E5431" s="7" t="str">
        <f>TEXT(DATE(MID(D5431, 13, 4), CHOOSE(MATCH( MID(D5431, 5, 3), {"Jan","Feb","Mar","Apr","May","Jun","Jul","Aug","Sep","Oct","Nov","Dec"}, 0), 1, 2, 3, 4, 5, 6, 7, 8, 9, 10, 11, 12), MID(D5431, 9, 2)), "yyyy-mm-dd")</f>
        <v>1971-09-24</v>
      </c>
      <c r="F5431" s="1" t="str">
        <f t="shared" si="589"/>
        <v>10:30:00</v>
      </c>
      <c r="G5431" s="9" t="str">
        <f t="shared" si="590"/>
        <v>September</v>
      </c>
      <c r="H5431" s="5" t="str">
        <f t="shared" si="591"/>
        <v>1971</v>
      </c>
      <c r="I5431" s="1" t="s">
        <v>11030</v>
      </c>
      <c r="J5431" s="1" t="str">
        <f t="shared" si="592"/>
        <v xml:space="preserve">Cosmos-2 (63SM) </v>
      </c>
      <c r="K5431" s="1" t="str">
        <f t="shared" si="593"/>
        <v>Cosmos 440</v>
      </c>
      <c r="L5431" s="1" t="s">
        <v>346</v>
      </c>
      <c r="M5431" s="1"/>
      <c r="N5431" s="1">
        <f t="shared" si="594"/>
        <v>0</v>
      </c>
      <c r="O5431" s="1" t="s">
        <v>9</v>
      </c>
    </row>
    <row r="5432" spans="1:15" x14ac:dyDescent="0.3">
      <c r="A5432" s="1" t="s">
        <v>6140</v>
      </c>
      <c r="B5432" s="1" t="s">
        <v>212</v>
      </c>
      <c r="C5432" s="1" t="str">
        <f t="shared" si="588"/>
        <v>Russia</v>
      </c>
      <c r="D5432" s="1" t="s">
        <v>11031</v>
      </c>
      <c r="E5432" s="7" t="str">
        <f>TEXT(DATE(MID(D5432, 13, 4), CHOOSE(MATCH( MID(D5432, 5, 3), {"Jan","Feb","Mar","Apr","May","Jun","Jul","Aug","Sep","Oct","Nov","Dec"}, 0), 1, 2, 3, 4, 5, 6, 7, 8, 9, 10, 11, 12), MID(D5432, 9, 2)), "yyyy-mm-dd")</f>
        <v>1971-09-21</v>
      </c>
      <c r="F5432" s="1" t="str">
        <f t="shared" si="589"/>
        <v>12:00:00</v>
      </c>
      <c r="G5432" s="9" t="str">
        <f t="shared" si="590"/>
        <v>September</v>
      </c>
      <c r="H5432" s="5" t="str">
        <f t="shared" si="591"/>
        <v>1971</v>
      </c>
      <c r="I5432" s="1" t="s">
        <v>11032</v>
      </c>
      <c r="J5432" s="1" t="str">
        <f t="shared" si="592"/>
        <v xml:space="preserve">Voskhod </v>
      </c>
      <c r="K5432" s="1" t="str">
        <f t="shared" si="593"/>
        <v>Cosmos 439</v>
      </c>
      <c r="L5432" s="1" t="s">
        <v>346</v>
      </c>
      <c r="M5432" s="1"/>
      <c r="N5432" s="1">
        <f t="shared" si="594"/>
        <v>0</v>
      </c>
      <c r="O5432" s="1" t="s">
        <v>9</v>
      </c>
    </row>
    <row r="5433" spans="1:15" x14ac:dyDescent="0.3">
      <c r="A5433" s="1" t="s">
        <v>6140</v>
      </c>
      <c r="B5433" s="1" t="s">
        <v>6615</v>
      </c>
      <c r="C5433" s="1" t="str">
        <f t="shared" si="588"/>
        <v>Russia</v>
      </c>
      <c r="D5433" s="1" t="s">
        <v>11033</v>
      </c>
      <c r="E5433" s="7" t="str">
        <f>TEXT(DATE(MID(D5433, 13, 4), CHOOSE(MATCH( MID(D5433, 5, 3), {"Jan","Feb","Mar","Apr","May","Jun","Jul","Aug","Sep","Oct","Nov","Dec"}, 0), 1, 2, 3, 4, 5, 6, 7, 8, 9, 10, 11, 12), MID(D5433, 9, 2)), "yyyy-mm-dd")</f>
        <v>1971-09-14</v>
      </c>
      <c r="F5433" s="1" t="str">
        <f t="shared" si="589"/>
        <v>13:00:00</v>
      </c>
      <c r="G5433" s="9" t="str">
        <f t="shared" si="590"/>
        <v>September</v>
      </c>
      <c r="H5433" s="5" t="str">
        <f t="shared" si="591"/>
        <v>1971</v>
      </c>
      <c r="I5433" s="1" t="s">
        <v>11034</v>
      </c>
      <c r="J5433" s="1" t="str">
        <f t="shared" si="592"/>
        <v xml:space="preserve">Voskhod </v>
      </c>
      <c r="K5433" s="1" t="str">
        <f t="shared" si="593"/>
        <v>Cosmos 438</v>
      </c>
      <c r="L5433" s="1" t="s">
        <v>346</v>
      </c>
      <c r="M5433" s="1"/>
      <c r="N5433" s="1">
        <f t="shared" si="594"/>
        <v>0</v>
      </c>
      <c r="O5433" s="1" t="s">
        <v>9</v>
      </c>
    </row>
    <row r="5434" spans="1:15" x14ac:dyDescent="0.3">
      <c r="A5434" s="1" t="s">
        <v>5722</v>
      </c>
      <c r="B5434" s="1" t="s">
        <v>5557</v>
      </c>
      <c r="C5434" s="1" t="str">
        <f t="shared" si="588"/>
        <v>USA</v>
      </c>
      <c r="D5434" s="1" t="s">
        <v>11035</v>
      </c>
      <c r="E5434" s="7" t="str">
        <f>TEXT(DATE(MID(D5434, 13, 4), CHOOSE(MATCH( MID(D5434, 5, 3), {"Jan","Feb","Mar","Apr","May","Jun","Jul","Aug","Sep","Oct","Nov","Dec"}, 0), 1, 2, 3, 4, 5, 6, 7, 8, 9, 10, 11, 12), MID(D5434, 9, 2)), "yyyy-mm-dd")</f>
        <v>1971-09-10</v>
      </c>
      <c r="F5434" s="1" t="str">
        <f t="shared" si="589"/>
        <v>21:32:00</v>
      </c>
      <c r="G5434" s="9" t="str">
        <f t="shared" si="590"/>
        <v>September</v>
      </c>
      <c r="H5434" s="5" t="str">
        <f t="shared" si="591"/>
        <v>1971</v>
      </c>
      <c r="I5434" s="1" t="s">
        <v>11036</v>
      </c>
      <c r="J5434" s="1" t="str">
        <f t="shared" si="592"/>
        <v xml:space="preserve">Thorad SLV-2G Agena-D </v>
      </c>
      <c r="K5434" s="1" t="str">
        <f t="shared" si="593"/>
        <v>KH-4B 1115</v>
      </c>
      <c r="L5434" s="1" t="s">
        <v>346</v>
      </c>
      <c r="M5434" s="1"/>
      <c r="N5434" s="1">
        <f t="shared" si="594"/>
        <v>0</v>
      </c>
      <c r="O5434" s="1" t="s">
        <v>9</v>
      </c>
    </row>
    <row r="5435" spans="1:15" x14ac:dyDescent="0.3">
      <c r="A5435" s="1" t="s">
        <v>6140</v>
      </c>
      <c r="B5435" s="1" t="s">
        <v>6482</v>
      </c>
      <c r="C5435" s="1" t="str">
        <f t="shared" si="588"/>
        <v>Russia</v>
      </c>
      <c r="D5435" s="1" t="s">
        <v>11037</v>
      </c>
      <c r="E5435" s="7" t="str">
        <f>TEXT(DATE(MID(D5435, 13, 4), CHOOSE(MATCH( MID(D5435, 5, 3), {"Jan","Feb","Mar","Apr","May","Jun","Jul","Aug","Sep","Oct","Nov","Dec"}, 0), 1, 2, 3, 4, 5, 6, 7, 8, 9, 10, 11, 12), MID(D5435, 9, 2)), "yyyy-mm-dd")</f>
        <v>1971-09-10</v>
      </c>
      <c r="F5435" s="1" t="str">
        <f t="shared" si="589"/>
        <v>03:37:00</v>
      </c>
      <c r="G5435" s="9" t="str">
        <f t="shared" si="590"/>
        <v>September</v>
      </c>
      <c r="H5435" s="5" t="str">
        <f t="shared" si="591"/>
        <v>1971</v>
      </c>
      <c r="I5435" s="1" t="s">
        <v>11038</v>
      </c>
      <c r="J5435" s="1" t="str">
        <f t="shared" si="592"/>
        <v xml:space="preserve">Cosmos-3M </v>
      </c>
      <c r="K5435" s="1" t="str">
        <f t="shared" si="593"/>
        <v>Cosmos 437</v>
      </c>
      <c r="L5435" s="1" t="s">
        <v>346</v>
      </c>
      <c r="M5435" s="1"/>
      <c r="N5435" s="1">
        <f t="shared" si="594"/>
        <v>0</v>
      </c>
      <c r="O5435" s="1" t="s">
        <v>9</v>
      </c>
    </row>
    <row r="5436" spans="1:15" x14ac:dyDescent="0.3">
      <c r="A5436" s="1" t="s">
        <v>6140</v>
      </c>
      <c r="B5436" s="1" t="s">
        <v>6482</v>
      </c>
      <c r="C5436" s="1" t="str">
        <f t="shared" si="588"/>
        <v>Russia</v>
      </c>
      <c r="D5436" s="1" t="s">
        <v>11039</v>
      </c>
      <c r="E5436" s="7" t="str">
        <f>TEXT(DATE(MID(D5436, 13, 4), CHOOSE(MATCH( MID(D5436, 5, 3), {"Jan","Feb","Mar","Apr","May","Jun","Jul","Aug","Sep","Oct","Nov","Dec"}, 0), 1, 2, 3, 4, 5, 6, 7, 8, 9, 10, 11, 12), MID(D5436, 9, 2)), "yyyy-mm-dd")</f>
        <v>1971-09-07</v>
      </c>
      <c r="F5436" s="1" t="str">
        <f t="shared" si="589"/>
        <v>01:15:00</v>
      </c>
      <c r="G5436" s="9" t="str">
        <f t="shared" si="590"/>
        <v>September</v>
      </c>
      <c r="H5436" s="5" t="str">
        <f t="shared" si="591"/>
        <v>1971</v>
      </c>
      <c r="I5436" s="1" t="s">
        <v>11040</v>
      </c>
      <c r="J5436" s="1" t="str">
        <f t="shared" si="592"/>
        <v xml:space="preserve">Cosmos-3M </v>
      </c>
      <c r="K5436" s="1" t="str">
        <f t="shared" si="593"/>
        <v>Cosmos 436</v>
      </c>
      <c r="L5436" s="1" t="s">
        <v>346</v>
      </c>
      <c r="M5436" s="1"/>
      <c r="N5436" s="1">
        <f t="shared" si="594"/>
        <v>0</v>
      </c>
      <c r="O5436" s="1" t="s">
        <v>9</v>
      </c>
    </row>
    <row r="5437" spans="1:15" x14ac:dyDescent="0.3">
      <c r="A5437" s="1" t="s">
        <v>6140</v>
      </c>
      <c r="B5437" s="1" t="s">
        <v>565</v>
      </c>
      <c r="C5437" s="1" t="str">
        <f t="shared" si="588"/>
        <v>Kazakhstan</v>
      </c>
      <c r="D5437" s="1" t="s">
        <v>11041</v>
      </c>
      <c r="E5437" s="7" t="str">
        <f>TEXT(DATE(MID(D5437, 13, 4), CHOOSE(MATCH( MID(D5437, 5, 3), {"Jan","Feb","Mar","Apr","May","Jun","Jul","Aug","Sep","Oct","Nov","Dec"}, 0), 1, 2, 3, 4, 5, 6, 7, 8, 9, 10, 11, 12), MID(D5437, 9, 2)), "yyyy-mm-dd")</f>
        <v>1971-09-02</v>
      </c>
      <c r="F5437" s="1" t="str">
        <f t="shared" si="589"/>
        <v>13:40:00</v>
      </c>
      <c r="G5437" s="9" t="str">
        <f t="shared" si="590"/>
        <v>September</v>
      </c>
      <c r="H5437" s="5" t="str">
        <f t="shared" si="591"/>
        <v>1971</v>
      </c>
      <c r="I5437" s="1" t="s">
        <v>11042</v>
      </c>
      <c r="J5437" s="1" t="str">
        <f t="shared" si="592"/>
        <v xml:space="preserve">Proton-K/Block D </v>
      </c>
      <c r="K5437" s="1" t="str">
        <f t="shared" si="593"/>
        <v>Luna 18</v>
      </c>
      <c r="L5437" s="1" t="s">
        <v>346</v>
      </c>
      <c r="M5437" s="1"/>
      <c r="N5437" s="1">
        <f t="shared" si="594"/>
        <v>0</v>
      </c>
      <c r="O5437" s="1" t="s">
        <v>9</v>
      </c>
    </row>
    <row r="5438" spans="1:15" x14ac:dyDescent="0.3">
      <c r="A5438" s="1" t="s">
        <v>6140</v>
      </c>
      <c r="B5438" s="1" t="s">
        <v>1561</v>
      </c>
      <c r="C5438" s="1" t="str">
        <f t="shared" si="588"/>
        <v>Russia</v>
      </c>
      <c r="D5438" s="1" t="s">
        <v>11043</v>
      </c>
      <c r="E5438" s="7" t="str">
        <f>TEXT(DATE(MID(D5438, 13, 4), CHOOSE(MATCH( MID(D5438, 5, 3), {"Jan","Feb","Mar","Apr","May","Jun","Jul","Aug","Sep","Oct","Nov","Dec"}, 0), 1, 2, 3, 4, 5, 6, 7, 8, 9, 10, 11, 12), MID(D5438, 9, 2)), "yyyy-mm-dd")</f>
        <v>1971-08-27</v>
      </c>
      <c r="F5438" s="1" t="str">
        <f t="shared" si="589"/>
        <v>10:54:00</v>
      </c>
      <c r="G5438" s="9" t="str">
        <f t="shared" si="590"/>
        <v>August</v>
      </c>
      <c r="H5438" s="5" t="str">
        <f t="shared" si="591"/>
        <v>1971</v>
      </c>
      <c r="I5438" s="1" t="s">
        <v>11044</v>
      </c>
      <c r="J5438" s="1" t="str">
        <f t="shared" si="592"/>
        <v xml:space="preserve">Cosmos-2 (63SM) </v>
      </c>
      <c r="K5438" s="1" t="str">
        <f t="shared" si="593"/>
        <v>Cosmos 435</v>
      </c>
      <c r="L5438" s="1" t="s">
        <v>346</v>
      </c>
      <c r="M5438" s="1"/>
      <c r="N5438" s="1">
        <f t="shared" si="594"/>
        <v>0</v>
      </c>
      <c r="O5438" s="1" t="s">
        <v>9</v>
      </c>
    </row>
    <row r="5439" spans="1:15" x14ac:dyDescent="0.3">
      <c r="A5439" s="1" t="s">
        <v>6140</v>
      </c>
      <c r="B5439" s="1" t="s">
        <v>130</v>
      </c>
      <c r="C5439" s="1" t="str">
        <f t="shared" si="588"/>
        <v>Kazakhstan</v>
      </c>
      <c r="D5439" s="1" t="s">
        <v>11045</v>
      </c>
      <c r="E5439" s="7" t="str">
        <f>TEXT(DATE(MID(D5439, 13, 4), CHOOSE(MATCH( MID(D5439, 5, 3), {"Jan","Feb","Mar","Apr","May","Jun","Jul","Aug","Sep","Oct","Nov","Dec"}, 0), 1, 2, 3, 4, 5, 6, 7, 8, 9, 10, 11, 12), MID(D5439, 9, 2)), "yyyy-mm-dd")</f>
        <v>1971-08-19</v>
      </c>
      <c r="F5439" s="1" t="str">
        <f t="shared" si="589"/>
        <v>06:30:00</v>
      </c>
      <c r="G5439" s="9" t="str">
        <f t="shared" si="590"/>
        <v>August</v>
      </c>
      <c r="H5439" s="5" t="str">
        <f t="shared" si="591"/>
        <v>1971</v>
      </c>
      <c r="I5439" s="1" t="s">
        <v>11046</v>
      </c>
      <c r="J5439" s="1" t="str">
        <f t="shared" si="592"/>
        <v xml:space="preserve">Voskhod </v>
      </c>
      <c r="K5439" s="1" t="str">
        <f t="shared" si="593"/>
        <v>Zenit-2M nÂ°22</v>
      </c>
      <c r="L5439" s="1" t="s">
        <v>346</v>
      </c>
      <c r="M5439" s="1"/>
      <c r="N5439" s="1">
        <f t="shared" si="594"/>
        <v>0</v>
      </c>
      <c r="O5439" s="1" t="s">
        <v>257</v>
      </c>
    </row>
    <row r="5440" spans="1:15" x14ac:dyDescent="0.3">
      <c r="A5440" s="1" t="s">
        <v>657</v>
      </c>
      <c r="B5440" s="1" t="s">
        <v>9094</v>
      </c>
      <c r="C5440" s="1" t="str">
        <f t="shared" si="588"/>
        <v>USA</v>
      </c>
      <c r="D5440" s="1" t="s">
        <v>11047</v>
      </c>
      <c r="E5440" s="7" t="str">
        <f>TEXT(DATE(MID(D5440, 13, 4), CHOOSE(MATCH( MID(D5440, 5, 3), {"Jan","Feb","Mar","Apr","May","Jun","Jul","Aug","Sep","Oct","Nov","Dec"}, 0), 1, 2, 3, 4, 5, 6, 7, 8, 9, 10, 11, 12), MID(D5440, 9, 2)), "yyyy-mm-dd")</f>
        <v>1971-08-16</v>
      </c>
      <c r="F5440" s="1" t="str">
        <f t="shared" si="589"/>
        <v>18:39:00</v>
      </c>
      <c r="G5440" s="9" t="str">
        <f t="shared" si="590"/>
        <v>August</v>
      </c>
      <c r="H5440" s="5" t="str">
        <f t="shared" si="591"/>
        <v>1971</v>
      </c>
      <c r="I5440" s="1" t="s">
        <v>11048</v>
      </c>
      <c r="J5440" s="1" t="str">
        <f t="shared" si="592"/>
        <v xml:space="preserve">Scout B1 </v>
      </c>
      <c r="K5440" s="1" t="str">
        <f t="shared" si="593"/>
        <v>Eole</v>
      </c>
      <c r="L5440" s="1" t="s">
        <v>346</v>
      </c>
      <c r="M5440" s="1"/>
      <c r="N5440" s="1">
        <f t="shared" si="594"/>
        <v>0</v>
      </c>
      <c r="O5440" s="1" t="s">
        <v>9</v>
      </c>
    </row>
    <row r="5441" spans="1:15" x14ac:dyDescent="0.3">
      <c r="A5441" s="1" t="s">
        <v>5722</v>
      </c>
      <c r="B5441" s="1" t="s">
        <v>4249</v>
      </c>
      <c r="C5441" s="1" t="str">
        <f t="shared" si="588"/>
        <v>USA</v>
      </c>
      <c r="D5441" s="1" t="s">
        <v>11049</v>
      </c>
      <c r="E5441" s="7" t="str">
        <f>TEXT(DATE(MID(D5441, 13, 4), CHOOSE(MATCH( MID(D5441, 5, 3), {"Jan","Feb","Mar","Apr","May","Jun","Jul","Aug","Sep","Oct","Nov","Dec"}, 0), 1, 2, 3, 4, 5, 6, 7, 8, 9, 10, 11, 12), MID(D5441, 9, 2)), "yyyy-mm-dd")</f>
        <v>1971-08-12</v>
      </c>
      <c r="F5441" s="1" t="str">
        <f t="shared" si="589"/>
        <v>15:30:00</v>
      </c>
      <c r="G5441" s="9" t="str">
        <f t="shared" si="590"/>
        <v>August</v>
      </c>
      <c r="H5441" s="5" t="str">
        <f t="shared" si="591"/>
        <v>1971</v>
      </c>
      <c r="I5441" s="1" t="s">
        <v>11050</v>
      </c>
      <c r="J5441" s="1" t="str">
        <f t="shared" si="592"/>
        <v xml:space="preserve">Titan III(24)B </v>
      </c>
      <c r="K5441" s="1" t="str">
        <f t="shared" si="593"/>
        <v>OPS 8607</v>
      </c>
      <c r="L5441" s="1" t="s">
        <v>346</v>
      </c>
      <c r="M5441" s="1"/>
      <c r="N5441" s="1">
        <f t="shared" si="594"/>
        <v>0</v>
      </c>
      <c r="O5441" s="1" t="s">
        <v>9</v>
      </c>
    </row>
    <row r="5442" spans="1:15" x14ac:dyDescent="0.3">
      <c r="A5442" s="1" t="s">
        <v>6140</v>
      </c>
      <c r="B5442" s="1" t="s">
        <v>130</v>
      </c>
      <c r="C5442" s="1" t="str">
        <f t="shared" ref="C5442:C5505" si="595">TRIM(MID(B5442, FIND("|", SUBSTITUTE(B5442, ",", "|", LEN(B5442) - LEN(SUBSTITUTE(B5442,",", "" )))) + 1, LEN(B5442)))</f>
        <v>Kazakhstan</v>
      </c>
      <c r="D5442" s="1" t="s">
        <v>11051</v>
      </c>
      <c r="E5442" s="7" t="str">
        <f>TEXT(DATE(MID(D5442, 13, 4), CHOOSE(MATCH( MID(D5442, 5, 3), {"Jan","Feb","Mar","Apr","May","Jun","Jul","Aug","Sep","Oct","Nov","Dec"}, 0), 1, 2, 3, 4, 5, 6, 7, 8, 9, 10, 11, 12), MID(D5442, 9, 2)), "yyyy-mm-dd")</f>
        <v>1971-08-12</v>
      </c>
      <c r="F5442" s="1" t="str">
        <f t="shared" ref="F5442:F5505" si="596">IF(ISNUMBER(FIND(":", D5442)), MID(D5442, FIND(":", D5442)-2, 5) &amp; ":00", "00:00:00")</f>
        <v>05:30:00</v>
      </c>
      <c r="G5442" s="9" t="str">
        <f t="shared" ref="G5442:G5505" si="597">TEXT(E5442, "mmmm")</f>
        <v>August</v>
      </c>
      <c r="H5442" s="5" t="str">
        <f t="shared" ref="H5442:H5505" si="598">TEXT(E5442, "yyyy")</f>
        <v>1971</v>
      </c>
      <c r="I5442" s="1" t="s">
        <v>11052</v>
      </c>
      <c r="J5442" s="1" t="str">
        <f t="shared" ref="J5442:J5505" si="599">LEFT(I5442, FIND("|", I5442) - 1)</f>
        <v xml:space="preserve">Soyuz L </v>
      </c>
      <c r="K5442" s="1" t="str">
        <f t="shared" ref="K5442:K5505" si="600">MID(I5442, FIND("|", I5442) + 2, LEN(I5442))</f>
        <v>Cosmos 434 (T2K lander)</v>
      </c>
      <c r="L5442" s="1" t="s">
        <v>346</v>
      </c>
      <c r="M5442" s="1"/>
      <c r="N5442" s="1">
        <f t="shared" si="594"/>
        <v>0</v>
      </c>
      <c r="O5442" s="1" t="s">
        <v>9</v>
      </c>
    </row>
    <row r="5443" spans="1:15" x14ac:dyDescent="0.3">
      <c r="A5443" s="1" t="s">
        <v>6140</v>
      </c>
      <c r="B5443" s="1" t="s">
        <v>11053</v>
      </c>
      <c r="C5443" s="1" t="str">
        <f t="shared" si="595"/>
        <v>Kazakhstan</v>
      </c>
      <c r="D5443" s="1" t="s">
        <v>11054</v>
      </c>
      <c r="E5443" s="7" t="str">
        <f>TEXT(DATE(MID(D5443, 13, 4), CHOOSE(MATCH( MID(D5443, 5, 3), {"Jan","Feb","Mar","Apr","May","Jun","Jul","Aug","Sep","Oct","Nov","Dec"}, 0), 1, 2, 3, 4, 5, 6, 7, 8, 9, 10, 11, 12), MID(D5443, 9, 2)), "yyyy-mm-dd")</f>
        <v>1971-08-08</v>
      </c>
      <c r="F5443" s="1" t="str">
        <f t="shared" si="596"/>
        <v>23:45:00</v>
      </c>
      <c r="G5443" s="9" t="str">
        <f t="shared" si="597"/>
        <v>August</v>
      </c>
      <c r="H5443" s="5" t="str">
        <f t="shared" si="598"/>
        <v>1971</v>
      </c>
      <c r="I5443" s="1" t="s">
        <v>11055</v>
      </c>
      <c r="J5443" s="1" t="str">
        <f t="shared" si="599"/>
        <v xml:space="preserve">R-36 Orb. </v>
      </c>
      <c r="K5443" s="1" t="str">
        <f t="shared" si="600"/>
        <v>Cosmos 433</v>
      </c>
      <c r="L5443" s="1" t="s">
        <v>346</v>
      </c>
      <c r="M5443" s="1"/>
      <c r="N5443" s="1">
        <f t="shared" ref="N5443:N5506" si="601">M5443 * 83</f>
        <v>0</v>
      </c>
      <c r="O5443" s="1" t="s">
        <v>9</v>
      </c>
    </row>
    <row r="5444" spans="1:15" x14ac:dyDescent="0.3">
      <c r="A5444" s="1" t="s">
        <v>5556</v>
      </c>
      <c r="B5444" s="1" t="s">
        <v>11056</v>
      </c>
      <c r="C5444" s="1" t="str">
        <f t="shared" si="595"/>
        <v>USA</v>
      </c>
      <c r="D5444" s="1" t="s">
        <v>11057</v>
      </c>
      <c r="E5444" s="7" t="str">
        <f>TEXT(DATE(MID(D5444, 13, 4), CHOOSE(MATCH( MID(D5444, 5, 3), {"Jan","Feb","Mar","Apr","May","Jun","Jul","Aug","Sep","Oct","Nov","Dec"}, 0), 1, 2, 3, 4, 5, 6, 7, 8, 9, 10, 11, 12), MID(D5444, 9, 2)), "yyyy-mm-dd")</f>
        <v>1971-08-07</v>
      </c>
      <c r="F5444" s="1" t="str">
        <f t="shared" si="596"/>
        <v>00:11:00</v>
      </c>
      <c r="G5444" s="9" t="str">
        <f t="shared" si="597"/>
        <v>August</v>
      </c>
      <c r="H5444" s="5" t="str">
        <f t="shared" si="598"/>
        <v>1971</v>
      </c>
      <c r="I5444" s="1" t="s">
        <v>11058</v>
      </c>
      <c r="J5444" s="1" t="str">
        <f t="shared" si="599"/>
        <v xml:space="preserve">Atlas-E/F OV1 </v>
      </c>
      <c r="K5444" s="1" t="str">
        <f t="shared" si="600"/>
        <v>OV1-20 OV1-21</v>
      </c>
      <c r="L5444" s="1" t="s">
        <v>346</v>
      </c>
      <c r="M5444" s="1"/>
      <c r="N5444" s="1">
        <f t="shared" si="601"/>
        <v>0</v>
      </c>
      <c r="O5444" s="1" t="s">
        <v>9</v>
      </c>
    </row>
    <row r="5445" spans="1:15" x14ac:dyDescent="0.3">
      <c r="A5445" s="1" t="s">
        <v>6140</v>
      </c>
      <c r="B5445" s="1" t="s">
        <v>130</v>
      </c>
      <c r="C5445" s="1" t="str">
        <f t="shared" si="595"/>
        <v>Kazakhstan</v>
      </c>
      <c r="D5445" s="1" t="s">
        <v>11059</v>
      </c>
      <c r="E5445" s="7" t="str">
        <f>TEXT(DATE(MID(D5445, 13, 4), CHOOSE(MATCH( MID(D5445, 5, 3), {"Jan","Feb","Mar","Apr","May","Jun","Jul","Aug","Sep","Oct","Nov","Dec"}, 0), 1, 2, 3, 4, 5, 6, 7, 8, 9, 10, 11, 12), MID(D5445, 9, 2)), "yyyy-mm-dd")</f>
        <v>1971-08-05</v>
      </c>
      <c r="F5445" s="1" t="str">
        <f t="shared" si="596"/>
        <v>10:00:00</v>
      </c>
      <c r="G5445" s="9" t="str">
        <f t="shared" si="597"/>
        <v>August</v>
      </c>
      <c r="H5445" s="5" t="str">
        <f t="shared" si="598"/>
        <v>1971</v>
      </c>
      <c r="I5445" s="1" t="s">
        <v>11060</v>
      </c>
      <c r="J5445" s="1" t="str">
        <f t="shared" si="599"/>
        <v xml:space="preserve">Voskhod </v>
      </c>
      <c r="K5445" s="1" t="str">
        <f t="shared" si="600"/>
        <v>Cosmos 432</v>
      </c>
      <c r="L5445" s="1" t="s">
        <v>346</v>
      </c>
      <c r="M5445" s="1"/>
      <c r="N5445" s="1">
        <f t="shared" si="601"/>
        <v>0</v>
      </c>
      <c r="O5445" s="1" t="s">
        <v>9</v>
      </c>
    </row>
    <row r="5446" spans="1:15" x14ac:dyDescent="0.3">
      <c r="A5446" s="1" t="s">
        <v>6140</v>
      </c>
      <c r="B5446" s="1" t="s">
        <v>1561</v>
      </c>
      <c r="C5446" s="1" t="str">
        <f t="shared" si="595"/>
        <v>Russia</v>
      </c>
      <c r="D5446" s="1" t="s">
        <v>11061</v>
      </c>
      <c r="E5446" s="7" t="str">
        <f>TEXT(DATE(MID(D5446, 13, 4), CHOOSE(MATCH( MID(D5446, 5, 3), {"Jan","Feb","Mar","Apr","May","Jun","Jul","Aug","Sep","Oct","Nov","Dec"}, 0), 1, 2, 3, 4, 5, 6, 7, 8, 9, 10, 11, 12), MID(D5446, 9, 2)), "yyyy-mm-dd")</f>
        <v>1971-08-03</v>
      </c>
      <c r="F5446" s="1" t="str">
        <f t="shared" si="596"/>
        <v>11:00:00</v>
      </c>
      <c r="G5446" s="9" t="str">
        <f t="shared" si="597"/>
        <v>August</v>
      </c>
      <c r="H5446" s="5" t="str">
        <f t="shared" si="598"/>
        <v>1971</v>
      </c>
      <c r="I5446" s="1" t="s">
        <v>11062</v>
      </c>
      <c r="J5446" s="1" t="str">
        <f t="shared" si="599"/>
        <v xml:space="preserve">Cosmos-2 (63SM) </v>
      </c>
      <c r="K5446" s="1" t="str">
        <f t="shared" si="600"/>
        <v>DS-P1-You #33</v>
      </c>
      <c r="L5446" s="1" t="s">
        <v>346</v>
      </c>
      <c r="M5446" s="1"/>
      <c r="N5446" s="1">
        <f t="shared" si="601"/>
        <v>0</v>
      </c>
      <c r="O5446" s="1" t="s">
        <v>257</v>
      </c>
    </row>
    <row r="5447" spans="1:15" x14ac:dyDescent="0.3">
      <c r="A5447" s="1" t="s">
        <v>6140</v>
      </c>
      <c r="B5447" s="1" t="s">
        <v>130</v>
      </c>
      <c r="C5447" s="1" t="str">
        <f t="shared" si="595"/>
        <v>Kazakhstan</v>
      </c>
      <c r="D5447" s="1" t="s">
        <v>11063</v>
      </c>
      <c r="E5447" s="7" t="str">
        <f>TEXT(DATE(MID(D5447, 13, 4), CHOOSE(MATCH( MID(D5447, 5, 3), {"Jan","Feb","Mar","Apr","May","Jun","Jul","Aug","Sep","Oct","Nov","Dec"}, 0), 1, 2, 3, 4, 5, 6, 7, 8, 9, 10, 11, 12), MID(D5447, 9, 2)), "yyyy-mm-dd")</f>
        <v>1971-07-30</v>
      </c>
      <c r="F5447" s="1" t="str">
        <f t="shared" si="596"/>
        <v>08:29:00</v>
      </c>
      <c r="G5447" s="9" t="str">
        <f t="shared" si="597"/>
        <v>July</v>
      </c>
      <c r="H5447" s="5" t="str">
        <f t="shared" si="598"/>
        <v>1971</v>
      </c>
      <c r="I5447" s="1" t="s">
        <v>11064</v>
      </c>
      <c r="J5447" s="1" t="str">
        <f t="shared" si="599"/>
        <v xml:space="preserve">Voskhod </v>
      </c>
      <c r="K5447" s="1" t="str">
        <f t="shared" si="600"/>
        <v>Cosmos 431</v>
      </c>
      <c r="L5447" s="1" t="s">
        <v>346</v>
      </c>
      <c r="M5447" s="1"/>
      <c r="N5447" s="1">
        <f t="shared" si="601"/>
        <v>0</v>
      </c>
      <c r="O5447" s="1" t="s">
        <v>9</v>
      </c>
    </row>
    <row r="5448" spans="1:15" x14ac:dyDescent="0.3">
      <c r="A5448" s="1" t="s">
        <v>6140</v>
      </c>
      <c r="B5448" s="1" t="s">
        <v>5</v>
      </c>
      <c r="C5448" s="1" t="str">
        <f t="shared" si="595"/>
        <v>Russia</v>
      </c>
      <c r="D5448" s="1" t="s">
        <v>11065</v>
      </c>
      <c r="E5448" s="7" t="str">
        <f>TEXT(DATE(MID(D5448, 13, 4), CHOOSE(MATCH( MID(D5448, 5, 3), {"Jan","Feb","Mar","Apr","May","Jun","Jul","Aug","Sep","Oct","Nov","Dec"}, 0), 1, 2, 3, 4, 5, 6, 7, 8, 9, 10, 11, 12), MID(D5448, 9, 2)), "yyyy-mm-dd")</f>
        <v>1971-07-28</v>
      </c>
      <c r="F5448" s="1" t="str">
        <f t="shared" si="596"/>
        <v>03:29:00</v>
      </c>
      <c r="G5448" s="9" t="str">
        <f t="shared" si="597"/>
        <v>July</v>
      </c>
      <c r="H5448" s="5" t="str">
        <f t="shared" si="598"/>
        <v>1971</v>
      </c>
      <c r="I5448" s="1" t="s">
        <v>11066</v>
      </c>
      <c r="J5448" s="1" t="str">
        <f t="shared" si="599"/>
        <v xml:space="preserve">Molniya-M /Block L </v>
      </c>
      <c r="K5448" s="1" t="str">
        <f t="shared" si="600"/>
        <v>Molniya-1 nÂ°20</v>
      </c>
      <c r="L5448" s="1" t="s">
        <v>346</v>
      </c>
      <c r="M5448" s="1"/>
      <c r="N5448" s="1">
        <f t="shared" si="601"/>
        <v>0</v>
      </c>
      <c r="O5448" s="1" t="s">
        <v>9</v>
      </c>
    </row>
    <row r="5449" spans="1:15" x14ac:dyDescent="0.3">
      <c r="A5449" s="1" t="s">
        <v>657</v>
      </c>
      <c r="B5449" s="1" t="s">
        <v>30</v>
      </c>
      <c r="C5449" s="1" t="str">
        <f t="shared" si="595"/>
        <v>USA</v>
      </c>
      <c r="D5449" s="1" t="s">
        <v>11067</v>
      </c>
      <c r="E5449" s="7" t="str">
        <f>TEXT(DATE(MID(D5449, 13, 4), CHOOSE(MATCH( MID(D5449, 5, 3), {"Jan","Feb","Mar","Apr","May","Jun","Jul","Aug","Sep","Oct","Nov","Dec"}, 0), 1, 2, 3, 4, 5, 6, 7, 8, 9, 10, 11, 12), MID(D5449, 9, 2)), "yyyy-mm-dd")</f>
        <v>1971-07-26</v>
      </c>
      <c r="F5449" s="1" t="str">
        <f t="shared" si="596"/>
        <v>13:34:00</v>
      </c>
      <c r="G5449" s="9" t="str">
        <f t="shared" si="597"/>
        <v>July</v>
      </c>
      <c r="H5449" s="5" t="str">
        <f t="shared" si="598"/>
        <v>1971</v>
      </c>
      <c r="I5449" s="1" t="s">
        <v>11068</v>
      </c>
      <c r="J5449" s="1" t="str">
        <f t="shared" si="599"/>
        <v xml:space="preserve">Saturn V </v>
      </c>
      <c r="K5449" s="1" t="str">
        <f t="shared" si="600"/>
        <v>Apollo 15</v>
      </c>
      <c r="L5449" s="1" t="s">
        <v>346</v>
      </c>
      <c r="M5449" s="1"/>
      <c r="N5449" s="1">
        <f t="shared" si="601"/>
        <v>0</v>
      </c>
      <c r="O5449" s="1" t="s">
        <v>9</v>
      </c>
    </row>
    <row r="5450" spans="1:15" x14ac:dyDescent="0.3">
      <c r="A5450" s="1" t="s">
        <v>6140</v>
      </c>
      <c r="B5450" s="1" t="s">
        <v>212</v>
      </c>
      <c r="C5450" s="1" t="str">
        <f t="shared" si="595"/>
        <v>Russia</v>
      </c>
      <c r="D5450" s="1" t="s">
        <v>11069</v>
      </c>
      <c r="E5450" s="7" t="str">
        <f>TEXT(DATE(MID(D5450, 13, 4), CHOOSE(MATCH( MID(D5450, 5, 3), {"Jan","Feb","Mar","Apr","May","Jun","Jul","Aug","Sep","Oct","Nov","Dec"}, 0), 1, 2, 3, 4, 5, 6, 7, 8, 9, 10, 11, 12), MID(D5450, 9, 2)), "yyyy-mm-dd")</f>
        <v>1971-07-23</v>
      </c>
      <c r="F5450" s="1" t="str">
        <f t="shared" si="596"/>
        <v>11:00:00</v>
      </c>
      <c r="G5450" s="9" t="str">
        <f t="shared" si="597"/>
        <v>July</v>
      </c>
      <c r="H5450" s="5" t="str">
        <f t="shared" si="598"/>
        <v>1971</v>
      </c>
      <c r="I5450" s="1" t="s">
        <v>11070</v>
      </c>
      <c r="J5450" s="1" t="str">
        <f t="shared" si="599"/>
        <v xml:space="preserve">Voskhod </v>
      </c>
      <c r="K5450" s="1" t="str">
        <f t="shared" si="600"/>
        <v>Cosmos 430</v>
      </c>
      <c r="L5450" s="1" t="s">
        <v>346</v>
      </c>
      <c r="M5450" s="1"/>
      <c r="N5450" s="1">
        <f t="shared" si="601"/>
        <v>0</v>
      </c>
      <c r="O5450" s="1" t="s">
        <v>9</v>
      </c>
    </row>
    <row r="5451" spans="1:15" x14ac:dyDescent="0.3">
      <c r="A5451" s="1" t="s">
        <v>6140</v>
      </c>
      <c r="B5451" s="1" t="s">
        <v>6482</v>
      </c>
      <c r="C5451" s="1" t="str">
        <f t="shared" si="595"/>
        <v>Russia</v>
      </c>
      <c r="D5451" s="1" t="s">
        <v>11071</v>
      </c>
      <c r="E5451" s="7" t="str">
        <f>TEXT(DATE(MID(D5451, 13, 4), CHOOSE(MATCH( MID(D5451, 5, 3), {"Jan","Feb","Mar","Apr","May","Jun","Jul","Aug","Sep","Oct","Nov","Dec"}, 0), 1, 2, 3, 4, 5, 6, 7, 8, 9, 10, 11, 12), MID(D5451, 9, 2)), "yyyy-mm-dd")</f>
        <v>1971-07-22</v>
      </c>
      <c r="F5451" s="1" t="str">
        <f t="shared" si="596"/>
        <v>13:45:00</v>
      </c>
      <c r="G5451" s="9" t="str">
        <f t="shared" si="597"/>
        <v>July</v>
      </c>
      <c r="H5451" s="5" t="str">
        <f t="shared" si="598"/>
        <v>1971</v>
      </c>
      <c r="I5451" s="1" t="s">
        <v>11072</v>
      </c>
      <c r="J5451" s="1" t="str">
        <f t="shared" si="599"/>
        <v xml:space="preserve">Cosmos-3M </v>
      </c>
      <c r="K5451" s="1" t="str">
        <f t="shared" si="600"/>
        <v>Tselina-OM #10</v>
      </c>
      <c r="L5451" s="1" t="s">
        <v>346</v>
      </c>
      <c r="M5451" s="1"/>
      <c r="N5451" s="1">
        <f t="shared" si="601"/>
        <v>0</v>
      </c>
      <c r="O5451" s="1" t="s">
        <v>257</v>
      </c>
    </row>
    <row r="5452" spans="1:15" x14ac:dyDescent="0.3">
      <c r="A5452" s="1" t="s">
        <v>6140</v>
      </c>
      <c r="B5452" s="1" t="s">
        <v>130</v>
      </c>
      <c r="C5452" s="1" t="str">
        <f t="shared" si="595"/>
        <v>Kazakhstan</v>
      </c>
      <c r="D5452" s="1" t="s">
        <v>11073</v>
      </c>
      <c r="E5452" s="7" t="str">
        <f>TEXT(DATE(MID(D5452, 13, 4), CHOOSE(MATCH( MID(D5452, 5, 3), {"Jan","Feb","Mar","Apr","May","Jun","Jul","Aug","Sep","Oct","Nov","Dec"}, 0), 1, 2, 3, 4, 5, 6, 7, 8, 9, 10, 11, 12), MID(D5452, 9, 2)), "yyyy-mm-dd")</f>
        <v>1971-07-20</v>
      </c>
      <c r="F5452" s="1" t="str">
        <f t="shared" si="596"/>
        <v>10:00:00</v>
      </c>
      <c r="G5452" s="9" t="str">
        <f t="shared" si="597"/>
        <v>July</v>
      </c>
      <c r="H5452" s="5" t="str">
        <f t="shared" si="598"/>
        <v>1971</v>
      </c>
      <c r="I5452" s="1" t="s">
        <v>11074</v>
      </c>
      <c r="J5452" s="1" t="str">
        <f t="shared" si="599"/>
        <v xml:space="preserve">Voskhod </v>
      </c>
      <c r="K5452" s="1" t="str">
        <f t="shared" si="600"/>
        <v>Cosmos 429</v>
      </c>
      <c r="L5452" s="1" t="s">
        <v>346</v>
      </c>
      <c r="M5452" s="1"/>
      <c r="N5452" s="1">
        <f t="shared" si="601"/>
        <v>0</v>
      </c>
      <c r="O5452" s="1" t="s">
        <v>9</v>
      </c>
    </row>
    <row r="5453" spans="1:15" x14ac:dyDescent="0.3">
      <c r="A5453" s="1" t="s">
        <v>5722</v>
      </c>
      <c r="B5453" s="1" t="s">
        <v>10955</v>
      </c>
      <c r="C5453" s="1" t="str">
        <f t="shared" si="595"/>
        <v>USA</v>
      </c>
      <c r="D5453" s="1" t="s">
        <v>11075</v>
      </c>
      <c r="E5453" s="7" t="str">
        <f>TEXT(DATE(MID(D5453, 13, 4), CHOOSE(MATCH( MID(D5453, 5, 3), {"Jan","Feb","Mar","Apr","May","Jun","Jul","Aug","Sep","Oct","Nov","Dec"}, 0), 1, 2, 3, 4, 5, 6, 7, 8, 9, 10, 11, 12), MID(D5453, 9, 2)), "yyyy-mm-dd")</f>
        <v>1971-07-16</v>
      </c>
      <c r="F5453" s="1" t="str">
        <f t="shared" si="596"/>
        <v>10:49:00</v>
      </c>
      <c r="G5453" s="9" t="str">
        <f t="shared" si="597"/>
        <v>July</v>
      </c>
      <c r="H5453" s="5" t="str">
        <f t="shared" si="598"/>
        <v>1971</v>
      </c>
      <c r="I5453" s="1" t="s">
        <v>11076</v>
      </c>
      <c r="J5453" s="1" t="str">
        <f t="shared" si="599"/>
        <v xml:space="preserve">Thorad SLV-2G Agena-D </v>
      </c>
      <c r="K5453" s="1" t="str">
        <f t="shared" si="600"/>
        <v>Ferret 16</v>
      </c>
      <c r="L5453" s="1" t="s">
        <v>346</v>
      </c>
      <c r="M5453" s="1"/>
      <c r="N5453" s="1">
        <f t="shared" si="601"/>
        <v>0</v>
      </c>
      <c r="O5453" s="1" t="s">
        <v>9</v>
      </c>
    </row>
    <row r="5454" spans="1:15" x14ac:dyDescent="0.3">
      <c r="A5454" s="1" t="s">
        <v>6140</v>
      </c>
      <c r="B5454" s="1" t="s">
        <v>5</v>
      </c>
      <c r="C5454" s="1" t="str">
        <f t="shared" si="595"/>
        <v>Russia</v>
      </c>
      <c r="D5454" s="1" t="s">
        <v>11077</v>
      </c>
      <c r="E5454" s="7" t="str">
        <f>TEXT(DATE(MID(D5454, 13, 4), CHOOSE(MATCH( MID(D5454, 5, 3), {"Jan","Feb","Mar","Apr","May","Jun","Jul","Aug","Sep","Oct","Nov","Dec"}, 0), 1, 2, 3, 4, 5, 6, 7, 8, 9, 10, 11, 12), MID(D5454, 9, 2)), "yyyy-mm-dd")</f>
        <v>1971-07-16</v>
      </c>
      <c r="F5454" s="1" t="str">
        <f t="shared" si="596"/>
        <v>01:41:00</v>
      </c>
      <c r="G5454" s="9" t="str">
        <f t="shared" si="597"/>
        <v>July</v>
      </c>
      <c r="H5454" s="5" t="str">
        <f t="shared" si="598"/>
        <v>1971</v>
      </c>
      <c r="I5454" s="1" t="s">
        <v>11078</v>
      </c>
      <c r="J5454" s="1" t="str">
        <f t="shared" si="599"/>
        <v xml:space="preserve">Vostok-2M </v>
      </c>
      <c r="K5454" s="1" t="str">
        <f t="shared" si="600"/>
        <v>Meteor nÂ°20</v>
      </c>
      <c r="L5454" s="1" t="s">
        <v>346</v>
      </c>
      <c r="M5454" s="1"/>
      <c r="N5454" s="1">
        <f t="shared" si="601"/>
        <v>0</v>
      </c>
      <c r="O5454" s="1" t="s">
        <v>9</v>
      </c>
    </row>
    <row r="5455" spans="1:15" x14ac:dyDescent="0.3">
      <c r="A5455" s="1" t="s">
        <v>657</v>
      </c>
      <c r="B5455" s="1" t="s">
        <v>9094</v>
      </c>
      <c r="C5455" s="1" t="str">
        <f t="shared" si="595"/>
        <v>USA</v>
      </c>
      <c r="D5455" s="1" t="s">
        <v>11079</v>
      </c>
      <c r="E5455" s="7" t="str">
        <f>TEXT(DATE(MID(D5455, 13, 4), CHOOSE(MATCH( MID(D5455, 5, 3), {"Jan","Feb","Mar","Apr","May","Jun","Jul","Aug","Sep","Oct","Nov","Dec"}, 0), 1, 2, 3, 4, 5, 6, 7, 8, 9, 10, 11, 12), MID(D5455, 9, 2)), "yyyy-mm-dd")</f>
        <v>1971-07-08</v>
      </c>
      <c r="F5455" s="1" t="str">
        <f t="shared" si="596"/>
        <v>22:58:00</v>
      </c>
      <c r="G5455" s="9" t="str">
        <f t="shared" si="597"/>
        <v>July</v>
      </c>
      <c r="H5455" s="5" t="str">
        <f t="shared" si="598"/>
        <v>1971</v>
      </c>
      <c r="I5455" s="1" t="s">
        <v>11080</v>
      </c>
      <c r="J5455" s="1" t="str">
        <f t="shared" si="599"/>
        <v xml:space="preserve">Scout B </v>
      </c>
      <c r="K5455" s="1" t="str">
        <f t="shared" si="600"/>
        <v>Solrad 10</v>
      </c>
      <c r="L5455" s="1" t="s">
        <v>346</v>
      </c>
      <c r="M5455" s="1"/>
      <c r="N5455" s="1">
        <f t="shared" si="601"/>
        <v>0</v>
      </c>
      <c r="O5455" s="1" t="s">
        <v>9</v>
      </c>
    </row>
    <row r="5456" spans="1:15" x14ac:dyDescent="0.3">
      <c r="A5456" s="1" t="s">
        <v>6140</v>
      </c>
      <c r="B5456" s="1" t="s">
        <v>6798</v>
      </c>
      <c r="C5456" s="1" t="str">
        <f t="shared" si="595"/>
        <v>Kazakhstan</v>
      </c>
      <c r="D5456" s="1" t="s">
        <v>11081</v>
      </c>
      <c r="E5456" s="7" t="str">
        <f>TEXT(DATE(MID(D5456, 13, 4), CHOOSE(MATCH( MID(D5456, 5, 3), {"Jan","Feb","Mar","Apr","May","Jun","Jul","Aug","Sep","Oct","Nov","Dec"}, 0), 1, 2, 3, 4, 5, 6, 7, 8, 9, 10, 11, 12), MID(D5456, 9, 2)), "yyyy-mm-dd")</f>
        <v>1971-06-26</v>
      </c>
      <c r="F5456" s="1" t="str">
        <f t="shared" si="596"/>
        <v>23:15:00</v>
      </c>
      <c r="G5456" s="9" t="str">
        <f t="shared" si="597"/>
        <v>June</v>
      </c>
      <c r="H5456" s="5" t="str">
        <f t="shared" si="598"/>
        <v>1971</v>
      </c>
      <c r="I5456" s="1" t="s">
        <v>11082</v>
      </c>
      <c r="J5456" s="1" t="str">
        <f t="shared" si="599"/>
        <v xml:space="preserve">N-1 L3 </v>
      </c>
      <c r="K5456" s="1" t="str">
        <f t="shared" si="600"/>
        <v>7K-LOK nÂ°1 &amp; LK nÂ°3</v>
      </c>
      <c r="L5456" s="1" t="s">
        <v>346</v>
      </c>
      <c r="M5456" s="1"/>
      <c r="N5456" s="1">
        <f t="shared" si="601"/>
        <v>0</v>
      </c>
      <c r="O5456" s="1" t="s">
        <v>257</v>
      </c>
    </row>
    <row r="5457" spans="1:15" x14ac:dyDescent="0.3">
      <c r="A5457" s="1" t="s">
        <v>6140</v>
      </c>
      <c r="B5457" s="1" t="s">
        <v>5</v>
      </c>
      <c r="C5457" s="1" t="str">
        <f t="shared" si="595"/>
        <v>Russia</v>
      </c>
      <c r="D5457" s="1" t="s">
        <v>11083</v>
      </c>
      <c r="E5457" s="7" t="str">
        <f>TEXT(DATE(MID(D5457, 13, 4), CHOOSE(MATCH( MID(D5457, 5, 3), {"Jan","Feb","Mar","Apr","May","Jun","Jul","Aug","Sep","Oct","Nov","Dec"}, 0), 1, 2, 3, 4, 5, 6, 7, 8, 9, 10, 11, 12), MID(D5457, 9, 2)), "yyyy-mm-dd")</f>
        <v>1971-06-25</v>
      </c>
      <c r="F5457" s="1" t="str">
        <f t="shared" si="596"/>
        <v>10:30:00</v>
      </c>
      <c r="G5457" s="9" t="str">
        <f t="shared" si="597"/>
        <v>June</v>
      </c>
      <c r="H5457" s="5" t="str">
        <f t="shared" si="598"/>
        <v>1971</v>
      </c>
      <c r="I5457" s="1" t="s">
        <v>11084</v>
      </c>
      <c r="J5457" s="1" t="str">
        <f t="shared" si="599"/>
        <v xml:space="preserve">Voskhod </v>
      </c>
      <c r="K5457" s="1" t="str">
        <f t="shared" si="600"/>
        <v>Zenit-4M nÂ°17</v>
      </c>
      <c r="L5457" s="1" t="s">
        <v>346</v>
      </c>
      <c r="M5457" s="1"/>
      <c r="N5457" s="1">
        <f t="shared" si="601"/>
        <v>0</v>
      </c>
      <c r="O5457" s="1" t="s">
        <v>257</v>
      </c>
    </row>
    <row r="5458" spans="1:15" x14ac:dyDescent="0.3">
      <c r="A5458" s="1" t="s">
        <v>6140</v>
      </c>
      <c r="B5458" s="1" t="s">
        <v>130</v>
      </c>
      <c r="C5458" s="1" t="str">
        <f t="shared" si="595"/>
        <v>Kazakhstan</v>
      </c>
      <c r="D5458" s="1" t="s">
        <v>11085</v>
      </c>
      <c r="E5458" s="7" t="str">
        <f>TEXT(DATE(MID(D5458, 13, 4), CHOOSE(MATCH( MID(D5458, 5, 3), {"Jan","Feb","Mar","Apr","May","Jun","Jul","Aug","Sep","Oct","Nov","Dec"}, 0), 1, 2, 3, 4, 5, 6, 7, 8, 9, 10, 11, 12), MID(D5458, 9, 2)), "yyyy-mm-dd")</f>
        <v>1971-06-24</v>
      </c>
      <c r="F5458" s="1" t="str">
        <f t="shared" si="596"/>
        <v>07:59:00</v>
      </c>
      <c r="G5458" s="9" t="str">
        <f t="shared" si="597"/>
        <v>June</v>
      </c>
      <c r="H5458" s="5" t="str">
        <f t="shared" si="598"/>
        <v>1971</v>
      </c>
      <c r="I5458" s="1" t="s">
        <v>11086</v>
      </c>
      <c r="J5458" s="1" t="str">
        <f t="shared" si="599"/>
        <v xml:space="preserve">Voskhod </v>
      </c>
      <c r="K5458" s="1" t="str">
        <f t="shared" si="600"/>
        <v>Cosmos 428</v>
      </c>
      <c r="L5458" s="1" t="s">
        <v>346</v>
      </c>
      <c r="M5458" s="1"/>
      <c r="N5458" s="1">
        <f t="shared" si="601"/>
        <v>0</v>
      </c>
      <c r="O5458" s="1" t="s">
        <v>9</v>
      </c>
    </row>
    <row r="5459" spans="1:15" x14ac:dyDescent="0.3">
      <c r="A5459" s="1" t="s">
        <v>5603</v>
      </c>
      <c r="B5459" s="1" t="s">
        <v>27</v>
      </c>
      <c r="C5459" s="1" t="str">
        <f t="shared" si="595"/>
        <v>USA</v>
      </c>
      <c r="D5459" s="1" t="s">
        <v>11087</v>
      </c>
      <c r="E5459" s="7" t="str">
        <f>TEXT(DATE(MID(D5459, 13, 4), CHOOSE(MATCH( MID(D5459, 5, 3), {"Jan","Feb","Mar","Apr","May","Jun","Jul","Aug","Sep","Oct","Nov","Dec"}, 0), 1, 2, 3, 4, 5, 6, 7, 8, 9, 10, 11, 12), MID(D5459, 9, 2)), "yyyy-mm-dd")</f>
        <v>1971-06-15</v>
      </c>
      <c r="F5459" s="1" t="str">
        <f t="shared" si="596"/>
        <v>18:41:00</v>
      </c>
      <c r="G5459" s="9" t="str">
        <f t="shared" si="597"/>
        <v>June</v>
      </c>
      <c r="H5459" s="5" t="str">
        <f t="shared" si="598"/>
        <v>1971</v>
      </c>
      <c r="I5459" s="1" t="s">
        <v>11088</v>
      </c>
      <c r="J5459" s="1" t="str">
        <f t="shared" si="599"/>
        <v xml:space="preserve">Titan IIID </v>
      </c>
      <c r="K5459" s="1" t="str">
        <f t="shared" si="600"/>
        <v>KH9-1</v>
      </c>
      <c r="L5459" s="1" t="s">
        <v>346</v>
      </c>
      <c r="M5459" s="1"/>
      <c r="N5459" s="1">
        <f t="shared" si="601"/>
        <v>0</v>
      </c>
      <c r="O5459" s="1" t="s">
        <v>9</v>
      </c>
    </row>
    <row r="5460" spans="1:15" x14ac:dyDescent="0.3">
      <c r="A5460" s="1" t="s">
        <v>6140</v>
      </c>
      <c r="B5460" s="1" t="s">
        <v>5</v>
      </c>
      <c r="C5460" s="1" t="str">
        <f t="shared" si="595"/>
        <v>Russia</v>
      </c>
      <c r="D5460" s="1" t="s">
        <v>11089</v>
      </c>
      <c r="E5460" s="7" t="str">
        <f>TEXT(DATE(MID(D5460, 13, 4), CHOOSE(MATCH( MID(D5460, 5, 3), {"Jan","Feb","Mar","Apr","May","Jun","Jul","Aug","Sep","Oct","Nov","Dec"}, 0), 1, 2, 3, 4, 5, 6, 7, 8, 9, 10, 11, 12), MID(D5460, 9, 2)), "yyyy-mm-dd")</f>
        <v>1971-06-11</v>
      </c>
      <c r="F5460" s="1" t="str">
        <f t="shared" si="596"/>
        <v>10:00:00</v>
      </c>
      <c r="G5460" s="9" t="str">
        <f t="shared" si="597"/>
        <v>June</v>
      </c>
      <c r="H5460" s="5" t="str">
        <f t="shared" si="598"/>
        <v>1971</v>
      </c>
      <c r="I5460" s="1" t="s">
        <v>11090</v>
      </c>
      <c r="J5460" s="1" t="str">
        <f t="shared" si="599"/>
        <v xml:space="preserve">Voskhod </v>
      </c>
      <c r="K5460" s="1" t="str">
        <f t="shared" si="600"/>
        <v>Cosmos 427</v>
      </c>
      <c r="L5460" s="1" t="s">
        <v>346</v>
      </c>
      <c r="M5460" s="1"/>
      <c r="N5460" s="1">
        <f t="shared" si="601"/>
        <v>0</v>
      </c>
      <c r="O5460" s="1" t="s">
        <v>9</v>
      </c>
    </row>
    <row r="5461" spans="1:15" x14ac:dyDescent="0.3">
      <c r="A5461" s="1" t="s">
        <v>5722</v>
      </c>
      <c r="B5461" s="1" t="s">
        <v>8845</v>
      </c>
      <c r="C5461" s="1" t="str">
        <f t="shared" si="595"/>
        <v>USA</v>
      </c>
      <c r="D5461" s="1" t="s">
        <v>11091</v>
      </c>
      <c r="E5461" s="7" t="str">
        <f>TEXT(DATE(MID(D5461, 13, 4), CHOOSE(MATCH( MID(D5461, 5, 3), {"Jan","Feb","Mar","Apr","May","Jun","Jul","Aug","Sep","Oct","Nov","Dec"}, 0), 1, 2, 3, 4, 5, 6, 7, 8, 9, 10, 11, 12), MID(D5461, 9, 2)), "yyyy-mm-dd")</f>
        <v>1971-06-08</v>
      </c>
      <c r="F5461" s="1" t="str">
        <f t="shared" si="596"/>
        <v>14:00:00</v>
      </c>
      <c r="G5461" s="9" t="str">
        <f t="shared" si="597"/>
        <v>June</v>
      </c>
      <c r="H5461" s="5" t="str">
        <f t="shared" si="598"/>
        <v>1971</v>
      </c>
      <c r="I5461" s="1" t="s">
        <v>11092</v>
      </c>
      <c r="J5461" s="1" t="str">
        <f t="shared" si="599"/>
        <v xml:space="preserve">Thor-LV2D Burner-2 </v>
      </c>
      <c r="K5461" s="1" t="str">
        <f t="shared" si="600"/>
        <v>SESP-1</v>
      </c>
      <c r="L5461" s="1" t="s">
        <v>346</v>
      </c>
      <c r="M5461" s="1"/>
      <c r="N5461" s="1">
        <f t="shared" si="601"/>
        <v>0</v>
      </c>
      <c r="O5461" s="1" t="s">
        <v>9</v>
      </c>
    </row>
    <row r="5462" spans="1:15" x14ac:dyDescent="0.3">
      <c r="A5462" s="1" t="s">
        <v>6140</v>
      </c>
      <c r="B5462" s="1" t="s">
        <v>1630</v>
      </c>
      <c r="C5462" s="1" t="str">
        <f t="shared" si="595"/>
        <v>Kazakhstan</v>
      </c>
      <c r="D5462" s="1" t="s">
        <v>11093</v>
      </c>
      <c r="E5462" s="7" t="str">
        <f>TEXT(DATE(MID(D5462, 13, 4), CHOOSE(MATCH( MID(D5462, 5, 3), {"Jan","Feb","Mar","Apr","May","Jun","Jul","Aug","Sep","Oct","Nov","Dec"}, 0), 1, 2, 3, 4, 5, 6, 7, 8, 9, 10, 11, 12), MID(D5462, 9, 2)), "yyyy-mm-dd")</f>
        <v>1971-06-06</v>
      </c>
      <c r="F5462" s="1" t="str">
        <f t="shared" si="596"/>
        <v>04:55:00</v>
      </c>
      <c r="G5462" s="9" t="str">
        <f t="shared" si="597"/>
        <v>June</v>
      </c>
      <c r="H5462" s="5" t="str">
        <f t="shared" si="598"/>
        <v>1971</v>
      </c>
      <c r="I5462" s="1" t="s">
        <v>11094</v>
      </c>
      <c r="J5462" s="1" t="str">
        <f t="shared" si="599"/>
        <v xml:space="preserve">Soyuz </v>
      </c>
      <c r="K5462" s="1" t="str">
        <f t="shared" si="600"/>
        <v>Soyuz 11</v>
      </c>
      <c r="L5462" s="1" t="s">
        <v>346</v>
      </c>
      <c r="M5462" s="1"/>
      <c r="N5462" s="1">
        <f t="shared" si="601"/>
        <v>0</v>
      </c>
      <c r="O5462" s="1" t="s">
        <v>9</v>
      </c>
    </row>
    <row r="5463" spans="1:15" x14ac:dyDescent="0.3">
      <c r="A5463" s="1" t="s">
        <v>6140</v>
      </c>
      <c r="B5463" s="1" t="s">
        <v>6482</v>
      </c>
      <c r="C5463" s="1" t="str">
        <f t="shared" si="595"/>
        <v>Russia</v>
      </c>
      <c r="D5463" s="1" t="s">
        <v>11095</v>
      </c>
      <c r="E5463" s="7" t="str">
        <f>TEXT(DATE(MID(D5463, 13, 4), CHOOSE(MATCH( MID(D5463, 5, 3), {"Jan","Feb","Mar","Apr","May","Jun","Jul","Aug","Sep","Oct","Nov","Dec"}, 0), 1, 2, 3, 4, 5, 6, 7, 8, 9, 10, 11, 12), MID(D5463, 9, 2)), "yyyy-mm-dd")</f>
        <v>1971-06-04</v>
      </c>
      <c r="F5463" s="1" t="str">
        <f t="shared" si="596"/>
        <v>18:10:00</v>
      </c>
      <c r="G5463" s="9" t="str">
        <f t="shared" si="597"/>
        <v>June</v>
      </c>
      <c r="H5463" s="5" t="str">
        <f t="shared" si="598"/>
        <v>1971</v>
      </c>
      <c r="I5463" s="1" t="s">
        <v>11096</v>
      </c>
      <c r="J5463" s="1" t="str">
        <f t="shared" si="599"/>
        <v xml:space="preserve">Cosmos-3M </v>
      </c>
      <c r="K5463" s="1" t="str">
        <f t="shared" si="600"/>
        <v>Cosmos 426</v>
      </c>
      <c r="L5463" s="1" t="s">
        <v>346</v>
      </c>
      <c r="M5463" s="1"/>
      <c r="N5463" s="1">
        <f t="shared" si="601"/>
        <v>0</v>
      </c>
      <c r="O5463" s="1" t="s">
        <v>9</v>
      </c>
    </row>
    <row r="5464" spans="1:15" x14ac:dyDescent="0.3">
      <c r="A5464" s="1" t="s">
        <v>5556</v>
      </c>
      <c r="B5464" s="1" t="s">
        <v>4092</v>
      </c>
      <c r="C5464" s="1" t="str">
        <f t="shared" si="595"/>
        <v>USA</v>
      </c>
      <c r="D5464" s="1" t="s">
        <v>11097</v>
      </c>
      <c r="E5464" s="7" t="str">
        <f>TEXT(DATE(MID(D5464, 13, 4), CHOOSE(MATCH( MID(D5464, 5, 3), {"Jan","Feb","Mar","Apr","May","Jun","Jul","Aug","Sep","Oct","Nov","Dec"}, 0), 1, 2, 3, 4, 5, 6, 7, 8, 9, 10, 11, 12), MID(D5464, 9, 2)), "yyyy-mm-dd")</f>
        <v>1971-05-30</v>
      </c>
      <c r="F5464" s="1" t="str">
        <f t="shared" si="596"/>
        <v>22:23:00</v>
      </c>
      <c r="G5464" s="9" t="str">
        <f t="shared" si="597"/>
        <v>May</v>
      </c>
      <c r="H5464" s="5" t="str">
        <f t="shared" si="598"/>
        <v>1971</v>
      </c>
      <c r="I5464" s="1" t="s">
        <v>11098</v>
      </c>
      <c r="J5464" s="1" t="str">
        <f t="shared" si="599"/>
        <v xml:space="preserve">Atlas-SLV3C Centaur-D </v>
      </c>
      <c r="K5464" s="1" t="str">
        <f t="shared" si="600"/>
        <v>Mariner 9</v>
      </c>
      <c r="L5464" s="1" t="s">
        <v>346</v>
      </c>
      <c r="M5464" s="1"/>
      <c r="N5464" s="1">
        <f t="shared" si="601"/>
        <v>0</v>
      </c>
      <c r="O5464" s="1" t="s">
        <v>9</v>
      </c>
    </row>
    <row r="5465" spans="1:15" x14ac:dyDescent="0.3">
      <c r="A5465" s="1" t="s">
        <v>6140</v>
      </c>
      <c r="B5465" s="1" t="s">
        <v>3373</v>
      </c>
      <c r="C5465" s="1" t="str">
        <f t="shared" si="595"/>
        <v>Russia</v>
      </c>
      <c r="D5465" s="1" t="s">
        <v>11099</v>
      </c>
      <c r="E5465" s="7" t="str">
        <f>TEXT(DATE(MID(D5465, 13, 4), CHOOSE(MATCH( MID(D5465, 5, 3), {"Jan","Feb","Mar","Apr","May","Jun","Jul","Aug","Sep","Oct","Nov","Dec"}, 0), 1, 2, 3, 4, 5, 6, 7, 8, 9, 10, 11, 12), MID(D5465, 9, 2)), "yyyy-mm-dd")</f>
        <v>1971-05-29</v>
      </c>
      <c r="F5465" s="1" t="str">
        <f t="shared" si="596"/>
        <v>03:49:00</v>
      </c>
      <c r="G5465" s="9" t="str">
        <f t="shared" si="597"/>
        <v>May</v>
      </c>
      <c r="H5465" s="5" t="str">
        <f t="shared" si="598"/>
        <v>1971</v>
      </c>
      <c r="I5465" s="1" t="s">
        <v>11100</v>
      </c>
      <c r="J5465" s="1" t="str">
        <f t="shared" si="599"/>
        <v xml:space="preserve">Cosmos-3M </v>
      </c>
      <c r="K5465" s="1" t="str">
        <f t="shared" si="600"/>
        <v>Cosmos 425</v>
      </c>
      <c r="L5465" s="1" t="s">
        <v>346</v>
      </c>
      <c r="M5465" s="1"/>
      <c r="N5465" s="1">
        <f t="shared" si="601"/>
        <v>0</v>
      </c>
      <c r="O5465" s="1" t="s">
        <v>9</v>
      </c>
    </row>
    <row r="5466" spans="1:15" x14ac:dyDescent="0.3">
      <c r="A5466" s="1" t="s">
        <v>6140</v>
      </c>
      <c r="B5466" s="1" t="s">
        <v>4200</v>
      </c>
      <c r="C5466" s="1" t="str">
        <f t="shared" si="595"/>
        <v>Kazakhstan</v>
      </c>
      <c r="D5466" s="1" t="s">
        <v>11101</v>
      </c>
      <c r="E5466" s="7" t="str">
        <f>TEXT(DATE(MID(D5466, 13, 4), CHOOSE(MATCH( MID(D5466, 5, 3), {"Jan","Feb","Mar","Apr","May","Jun","Jul","Aug","Sep","Oct","Nov","Dec"}, 0), 1, 2, 3, 4, 5, 6, 7, 8, 9, 10, 11, 12), MID(D5466, 9, 2)), "yyyy-mm-dd")</f>
        <v>1971-05-28</v>
      </c>
      <c r="F5466" s="1" t="str">
        <f t="shared" si="596"/>
        <v>15:26:00</v>
      </c>
      <c r="G5466" s="9" t="str">
        <f t="shared" si="597"/>
        <v>May</v>
      </c>
      <c r="H5466" s="5" t="str">
        <f t="shared" si="598"/>
        <v>1971</v>
      </c>
      <c r="I5466" s="1" t="s">
        <v>11102</v>
      </c>
      <c r="J5466" s="1" t="str">
        <f t="shared" si="599"/>
        <v xml:space="preserve">Proton-K/Block D </v>
      </c>
      <c r="K5466" s="1" t="str">
        <f t="shared" si="600"/>
        <v>Mars 3</v>
      </c>
      <c r="L5466" s="1" t="s">
        <v>346</v>
      </c>
      <c r="M5466" s="1"/>
      <c r="N5466" s="1">
        <f t="shared" si="601"/>
        <v>0</v>
      </c>
      <c r="O5466" s="1" t="s">
        <v>9</v>
      </c>
    </row>
    <row r="5467" spans="1:15" x14ac:dyDescent="0.3">
      <c r="A5467" s="1" t="s">
        <v>6140</v>
      </c>
      <c r="B5467" s="1" t="s">
        <v>5</v>
      </c>
      <c r="C5467" s="1" t="str">
        <f t="shared" si="595"/>
        <v>Russia</v>
      </c>
      <c r="D5467" s="1" t="s">
        <v>11103</v>
      </c>
      <c r="E5467" s="7" t="str">
        <f>TEXT(DATE(MID(D5467, 13, 4), CHOOSE(MATCH( MID(D5467, 5, 3), {"Jan","Feb","Mar","Apr","May","Jun","Jul","Aug","Sep","Oct","Nov","Dec"}, 0), 1, 2, 3, 4, 5, 6, 7, 8, 9, 10, 11, 12), MID(D5467, 9, 2)), "yyyy-mm-dd")</f>
        <v>1971-05-28</v>
      </c>
      <c r="F5467" s="1" t="str">
        <f t="shared" si="596"/>
        <v>10:30:00</v>
      </c>
      <c r="G5467" s="9" t="str">
        <f t="shared" si="597"/>
        <v>May</v>
      </c>
      <c r="H5467" s="5" t="str">
        <f t="shared" si="598"/>
        <v>1971</v>
      </c>
      <c r="I5467" s="1" t="s">
        <v>11104</v>
      </c>
      <c r="J5467" s="1" t="str">
        <f t="shared" si="599"/>
        <v xml:space="preserve">Voskhod </v>
      </c>
      <c r="K5467" s="1" t="str">
        <f t="shared" si="600"/>
        <v>Cosmos 424</v>
      </c>
      <c r="L5467" s="1" t="s">
        <v>346</v>
      </c>
      <c r="M5467" s="1"/>
      <c r="N5467" s="1">
        <f t="shared" si="601"/>
        <v>0</v>
      </c>
      <c r="O5467" s="1" t="s">
        <v>9</v>
      </c>
    </row>
    <row r="5468" spans="1:15" x14ac:dyDescent="0.3">
      <c r="A5468" s="1" t="s">
        <v>6140</v>
      </c>
      <c r="B5468" s="1" t="s">
        <v>1561</v>
      </c>
      <c r="C5468" s="1" t="str">
        <f t="shared" si="595"/>
        <v>Russia</v>
      </c>
      <c r="D5468" s="1" t="s">
        <v>11105</v>
      </c>
      <c r="E5468" s="7" t="str">
        <f>TEXT(DATE(MID(D5468, 13, 4), CHOOSE(MATCH( MID(D5468, 5, 3), {"Jan","Feb","Mar","Apr","May","Jun","Jul","Aug","Sep","Oct","Nov","Dec"}, 0), 1, 2, 3, 4, 5, 6, 7, 8, 9, 10, 11, 12), MID(D5468, 9, 2)), "yyyy-mm-dd")</f>
        <v>1971-05-27</v>
      </c>
      <c r="F5468" s="1" t="str">
        <f t="shared" si="596"/>
        <v>11:59:00</v>
      </c>
      <c r="G5468" s="9" t="str">
        <f t="shared" si="597"/>
        <v>May</v>
      </c>
      <c r="H5468" s="5" t="str">
        <f t="shared" si="598"/>
        <v>1971</v>
      </c>
      <c r="I5468" s="1" t="s">
        <v>11106</v>
      </c>
      <c r="J5468" s="1" t="str">
        <f t="shared" si="599"/>
        <v xml:space="preserve">Cosmos-2 (63SM) </v>
      </c>
      <c r="K5468" s="1" t="str">
        <f t="shared" si="600"/>
        <v>Cosmos 423</v>
      </c>
      <c r="L5468" s="1" t="s">
        <v>346</v>
      </c>
      <c r="M5468" s="1"/>
      <c r="N5468" s="1">
        <f t="shared" si="601"/>
        <v>0</v>
      </c>
      <c r="O5468" s="1" t="s">
        <v>9</v>
      </c>
    </row>
    <row r="5469" spans="1:15" x14ac:dyDescent="0.3">
      <c r="A5469" s="1" t="s">
        <v>6140</v>
      </c>
      <c r="B5469" s="1" t="s">
        <v>3373</v>
      </c>
      <c r="C5469" s="1" t="str">
        <f t="shared" si="595"/>
        <v>Russia</v>
      </c>
      <c r="D5469" s="1" t="s">
        <v>11107</v>
      </c>
      <c r="E5469" s="7" t="str">
        <f>TEXT(DATE(MID(D5469, 13, 4), CHOOSE(MATCH( MID(D5469, 5, 3), {"Jan","Feb","Mar","Apr","May","Jun","Jul","Aug","Sep","Oct","Nov","Dec"}, 0), 1, 2, 3, 4, 5, 6, 7, 8, 9, 10, 11, 12), MID(D5469, 9, 2)), "yyyy-mm-dd")</f>
        <v>1971-05-22</v>
      </c>
      <c r="F5469" s="1" t="str">
        <f t="shared" si="596"/>
        <v>00:51:00</v>
      </c>
      <c r="G5469" s="9" t="str">
        <f t="shared" si="597"/>
        <v>May</v>
      </c>
      <c r="H5469" s="5" t="str">
        <f t="shared" si="598"/>
        <v>1971</v>
      </c>
      <c r="I5469" s="1" t="s">
        <v>11108</v>
      </c>
      <c r="J5469" s="1" t="str">
        <f t="shared" si="599"/>
        <v xml:space="preserve">Cosmos-3M </v>
      </c>
      <c r="K5469" s="1" t="str">
        <f t="shared" si="600"/>
        <v>Cosmos 422</v>
      </c>
      <c r="L5469" s="1" t="s">
        <v>346</v>
      </c>
      <c r="M5469" s="1"/>
      <c r="N5469" s="1">
        <f t="shared" si="601"/>
        <v>0</v>
      </c>
      <c r="O5469" s="1" t="s">
        <v>9</v>
      </c>
    </row>
    <row r="5470" spans="1:15" x14ac:dyDescent="0.3">
      <c r="A5470" s="1" t="s">
        <v>6140</v>
      </c>
      <c r="B5470" s="1" t="s">
        <v>565</v>
      </c>
      <c r="C5470" s="1" t="str">
        <f t="shared" si="595"/>
        <v>Kazakhstan</v>
      </c>
      <c r="D5470" s="1" t="s">
        <v>11109</v>
      </c>
      <c r="E5470" s="7" t="str">
        <f>TEXT(DATE(MID(D5470, 13, 4), CHOOSE(MATCH( MID(D5470, 5, 3), {"Jan","Feb","Mar","Apr","May","Jun","Jul","Aug","Sep","Oct","Nov","Dec"}, 0), 1, 2, 3, 4, 5, 6, 7, 8, 9, 10, 11, 12), MID(D5470, 9, 2)), "yyyy-mm-dd")</f>
        <v>1971-05-19</v>
      </c>
      <c r="F5470" s="1" t="str">
        <f t="shared" si="596"/>
        <v>16:22:00</v>
      </c>
      <c r="G5470" s="9" t="str">
        <f t="shared" si="597"/>
        <v>May</v>
      </c>
      <c r="H5470" s="5" t="str">
        <f t="shared" si="598"/>
        <v>1971</v>
      </c>
      <c r="I5470" s="1" t="s">
        <v>11110</v>
      </c>
      <c r="J5470" s="1" t="str">
        <f t="shared" si="599"/>
        <v xml:space="preserve">Proton-K/Block D </v>
      </c>
      <c r="K5470" s="1" t="str">
        <f t="shared" si="600"/>
        <v>Mars 2</v>
      </c>
      <c r="L5470" s="1" t="s">
        <v>346</v>
      </c>
      <c r="M5470" s="1"/>
      <c r="N5470" s="1">
        <f t="shared" si="601"/>
        <v>0</v>
      </c>
      <c r="O5470" s="1" t="s">
        <v>9</v>
      </c>
    </row>
    <row r="5471" spans="1:15" x14ac:dyDescent="0.3">
      <c r="A5471" s="1" t="s">
        <v>6140</v>
      </c>
      <c r="B5471" s="1" t="s">
        <v>1561</v>
      </c>
      <c r="C5471" s="1" t="str">
        <f t="shared" si="595"/>
        <v>Russia</v>
      </c>
      <c r="D5471" s="1" t="s">
        <v>11111</v>
      </c>
      <c r="E5471" s="7" t="str">
        <f>TEXT(DATE(MID(D5471, 13, 4), CHOOSE(MATCH( MID(D5471, 5, 3), {"Jan","Feb","Mar","Apr","May","Jun","Jul","Aug","Sep","Oct","Nov","Dec"}, 0), 1, 2, 3, 4, 5, 6, 7, 8, 9, 10, 11, 12), MID(D5471, 9, 2)), "yyyy-mm-dd")</f>
        <v>1971-05-19</v>
      </c>
      <c r="F5471" s="1" t="str">
        <f t="shared" si="596"/>
        <v>10:20:00</v>
      </c>
      <c r="G5471" s="9" t="str">
        <f t="shared" si="597"/>
        <v>May</v>
      </c>
      <c r="H5471" s="5" t="str">
        <f t="shared" si="598"/>
        <v>1971</v>
      </c>
      <c r="I5471" s="1" t="s">
        <v>11112</v>
      </c>
      <c r="J5471" s="1" t="str">
        <f t="shared" si="599"/>
        <v xml:space="preserve">Cosmos-2 (63SM) </v>
      </c>
      <c r="K5471" s="1" t="str">
        <f t="shared" si="600"/>
        <v>Cosmos 421</v>
      </c>
      <c r="L5471" s="1" t="s">
        <v>346</v>
      </c>
      <c r="M5471" s="1"/>
      <c r="N5471" s="1">
        <f t="shared" si="601"/>
        <v>0</v>
      </c>
      <c r="O5471" s="1" t="s">
        <v>9</v>
      </c>
    </row>
    <row r="5472" spans="1:15" x14ac:dyDescent="0.3">
      <c r="A5472" s="1" t="s">
        <v>6140</v>
      </c>
      <c r="B5472" s="1" t="s">
        <v>130</v>
      </c>
      <c r="C5472" s="1" t="str">
        <f t="shared" si="595"/>
        <v>Kazakhstan</v>
      </c>
      <c r="D5472" s="1" t="s">
        <v>11113</v>
      </c>
      <c r="E5472" s="7" t="str">
        <f>TEXT(DATE(MID(D5472, 13, 4), CHOOSE(MATCH( MID(D5472, 5, 3), {"Jan","Feb","Mar","Apr","May","Jun","Jul","Aug","Sep","Oct","Nov","Dec"}, 0), 1, 2, 3, 4, 5, 6, 7, 8, 9, 10, 11, 12), MID(D5472, 9, 2)), "yyyy-mm-dd")</f>
        <v>1971-05-18</v>
      </c>
      <c r="F5472" s="1" t="str">
        <f t="shared" si="596"/>
        <v>08:00:00</v>
      </c>
      <c r="G5472" s="9" t="str">
        <f t="shared" si="597"/>
        <v>May</v>
      </c>
      <c r="H5472" s="5" t="str">
        <f t="shared" si="598"/>
        <v>1971</v>
      </c>
      <c r="I5472" s="1" t="s">
        <v>11114</v>
      </c>
      <c r="J5472" s="1" t="str">
        <f t="shared" si="599"/>
        <v xml:space="preserve">Voskhod </v>
      </c>
      <c r="K5472" s="1" t="str">
        <f t="shared" si="600"/>
        <v>Cosmos 420</v>
      </c>
      <c r="L5472" s="1" t="s">
        <v>346</v>
      </c>
      <c r="M5472" s="1"/>
      <c r="N5472" s="1">
        <f t="shared" si="601"/>
        <v>0</v>
      </c>
      <c r="O5472" s="1" t="s">
        <v>9</v>
      </c>
    </row>
    <row r="5473" spans="1:15" x14ac:dyDescent="0.3">
      <c r="A5473" s="1" t="s">
        <v>6140</v>
      </c>
      <c r="B5473" s="1" t="s">
        <v>4200</v>
      </c>
      <c r="C5473" s="1" t="str">
        <f t="shared" si="595"/>
        <v>Kazakhstan</v>
      </c>
      <c r="D5473" s="1" t="s">
        <v>11115</v>
      </c>
      <c r="E5473" s="7" t="str">
        <f>TEXT(DATE(MID(D5473, 13, 4), CHOOSE(MATCH( MID(D5473, 5, 3), {"Jan","Feb","Mar","Apr","May","Jun","Jul","Aug","Sep","Oct","Nov","Dec"}, 0), 1, 2, 3, 4, 5, 6, 7, 8, 9, 10, 11, 12), MID(D5473, 9, 2)), "yyyy-mm-dd")</f>
        <v>1971-05-10</v>
      </c>
      <c r="F5473" s="1" t="str">
        <f t="shared" si="596"/>
        <v>16:58:00</v>
      </c>
      <c r="G5473" s="9" t="str">
        <f t="shared" si="597"/>
        <v>May</v>
      </c>
      <c r="H5473" s="5" t="str">
        <f t="shared" si="598"/>
        <v>1971</v>
      </c>
      <c r="I5473" s="1" t="s">
        <v>11116</v>
      </c>
      <c r="J5473" s="1" t="str">
        <f t="shared" si="599"/>
        <v xml:space="preserve">Proton-K/Block D </v>
      </c>
      <c r="K5473" s="1" t="str">
        <f t="shared" si="600"/>
        <v>Cosmos 419</v>
      </c>
      <c r="L5473" s="1" t="s">
        <v>346</v>
      </c>
      <c r="M5473" s="1"/>
      <c r="N5473" s="1">
        <f t="shared" si="601"/>
        <v>0</v>
      </c>
      <c r="O5473" s="1" t="s">
        <v>257</v>
      </c>
    </row>
    <row r="5474" spans="1:15" x14ac:dyDescent="0.3">
      <c r="A5474" s="1" t="s">
        <v>5556</v>
      </c>
      <c r="B5474" s="1" t="s">
        <v>4149</v>
      </c>
      <c r="C5474" s="1" t="str">
        <f t="shared" si="595"/>
        <v>USA</v>
      </c>
      <c r="D5474" s="1" t="s">
        <v>11117</v>
      </c>
      <c r="E5474" s="7" t="str">
        <f>TEXT(DATE(MID(D5474, 13, 4), CHOOSE(MATCH( MID(D5474, 5, 3), {"Jan","Feb","Mar","Apr","May","Jun","Jul","Aug","Sep","Oct","Nov","Dec"}, 0), 1, 2, 3, 4, 5, 6, 7, 8, 9, 10, 11, 12), MID(D5474, 9, 2)), "yyyy-mm-dd")</f>
        <v>1971-05-09</v>
      </c>
      <c r="F5474" s="1" t="str">
        <f t="shared" si="596"/>
        <v>01:11:00</v>
      </c>
      <c r="G5474" s="9" t="str">
        <f t="shared" si="597"/>
        <v>May</v>
      </c>
      <c r="H5474" s="5" t="str">
        <f t="shared" si="598"/>
        <v>1971</v>
      </c>
      <c r="I5474" s="1" t="s">
        <v>11118</v>
      </c>
      <c r="J5474" s="1" t="str">
        <f t="shared" si="599"/>
        <v xml:space="preserve">Atlas-SLV3C Centaur-D </v>
      </c>
      <c r="K5474" s="1" t="str">
        <f t="shared" si="600"/>
        <v>Mariner 8</v>
      </c>
      <c r="L5474" s="1" t="s">
        <v>346</v>
      </c>
      <c r="M5474" s="1"/>
      <c r="N5474" s="1">
        <f t="shared" si="601"/>
        <v>0</v>
      </c>
      <c r="O5474" s="1" t="s">
        <v>257</v>
      </c>
    </row>
    <row r="5475" spans="1:15" x14ac:dyDescent="0.3">
      <c r="A5475" s="1" t="s">
        <v>6140</v>
      </c>
      <c r="B5475" s="1" t="s">
        <v>3373</v>
      </c>
      <c r="C5475" s="1" t="str">
        <f t="shared" si="595"/>
        <v>Russia</v>
      </c>
      <c r="D5475" s="1" t="s">
        <v>11119</v>
      </c>
      <c r="E5475" s="7" t="str">
        <f>TEXT(DATE(MID(D5475, 13, 4), CHOOSE(MATCH( MID(D5475, 5, 3), {"Jan","Feb","Mar","Apr","May","Jun","Jul","Aug","Sep","Oct","Nov","Dec"}, 0), 1, 2, 3, 4, 5, 6, 7, 8, 9, 10, 11, 12), MID(D5475, 9, 2)), "yyyy-mm-dd")</f>
        <v>1971-05-07</v>
      </c>
      <c r="F5475" s="1" t="str">
        <f t="shared" si="596"/>
        <v>14:20:00</v>
      </c>
      <c r="G5475" s="9" t="str">
        <f t="shared" si="597"/>
        <v>May</v>
      </c>
      <c r="H5475" s="5" t="str">
        <f t="shared" si="598"/>
        <v>1971</v>
      </c>
      <c r="I5475" s="1" t="s">
        <v>11120</v>
      </c>
      <c r="J5475" s="1" t="str">
        <f t="shared" si="599"/>
        <v xml:space="preserve">Cosmos-3M </v>
      </c>
      <c r="K5475" s="1" t="str">
        <f t="shared" si="600"/>
        <v>Cosmos 411 to 418</v>
      </c>
      <c r="L5475" s="1" t="s">
        <v>346</v>
      </c>
      <c r="M5475" s="1"/>
      <c r="N5475" s="1">
        <f t="shared" si="601"/>
        <v>0</v>
      </c>
      <c r="O5475" s="1" t="s">
        <v>9</v>
      </c>
    </row>
    <row r="5476" spans="1:15" x14ac:dyDescent="0.3">
      <c r="A5476" s="1" t="s">
        <v>6140</v>
      </c>
      <c r="B5476" s="1" t="s">
        <v>130</v>
      </c>
      <c r="C5476" s="1" t="str">
        <f t="shared" si="595"/>
        <v>Kazakhstan</v>
      </c>
      <c r="D5476" s="1" t="s">
        <v>11121</v>
      </c>
      <c r="E5476" s="7" t="str">
        <f>TEXT(DATE(MID(D5476, 13, 4), CHOOSE(MATCH( MID(D5476, 5, 3), {"Jan","Feb","Mar","Apr","May","Jun","Jul","Aug","Sep","Oct","Nov","Dec"}, 0), 1, 2, 3, 4, 5, 6, 7, 8, 9, 10, 11, 12), MID(D5476, 9, 2)), "yyyy-mm-dd")</f>
        <v>1971-05-06</v>
      </c>
      <c r="F5476" s="1" t="str">
        <f t="shared" si="596"/>
        <v>06:20:00</v>
      </c>
      <c r="G5476" s="9" t="str">
        <f t="shared" si="597"/>
        <v>May</v>
      </c>
      <c r="H5476" s="5" t="str">
        <f t="shared" si="598"/>
        <v>1971</v>
      </c>
      <c r="I5476" s="1" t="s">
        <v>11122</v>
      </c>
      <c r="J5476" s="1" t="str">
        <f t="shared" si="599"/>
        <v xml:space="preserve">Voskhod </v>
      </c>
      <c r="K5476" s="1" t="str">
        <f t="shared" si="600"/>
        <v>Cosmos 410</v>
      </c>
      <c r="L5476" s="1" t="s">
        <v>346</v>
      </c>
      <c r="M5476" s="1"/>
      <c r="N5476" s="1">
        <f t="shared" si="601"/>
        <v>0</v>
      </c>
      <c r="O5476" s="1" t="s">
        <v>9</v>
      </c>
    </row>
    <row r="5477" spans="1:15" x14ac:dyDescent="0.3">
      <c r="A5477" s="1" t="s">
        <v>5603</v>
      </c>
      <c r="B5477" s="1" t="s">
        <v>11</v>
      </c>
      <c r="C5477" s="1" t="str">
        <f t="shared" si="595"/>
        <v>USA</v>
      </c>
      <c r="D5477" s="1" t="s">
        <v>11123</v>
      </c>
      <c r="E5477" s="7" t="str">
        <f>TEXT(DATE(MID(D5477, 13, 4), CHOOSE(MATCH( MID(D5477, 5, 3), {"Jan","Feb","Mar","Apr","May","Jun","Jul","Aug","Sep","Oct","Nov","Dec"}, 0), 1, 2, 3, 4, 5, 6, 7, 8, 9, 10, 11, 12), MID(D5477, 9, 2)), "yyyy-mm-dd")</f>
        <v>1971-05-05</v>
      </c>
      <c r="F5477" s="1" t="str">
        <f t="shared" si="596"/>
        <v>07:43:00</v>
      </c>
      <c r="G5477" s="9" t="str">
        <f t="shared" si="597"/>
        <v>May</v>
      </c>
      <c r="H5477" s="5" t="str">
        <f t="shared" si="598"/>
        <v>1971</v>
      </c>
      <c r="I5477" s="1" t="s">
        <v>11124</v>
      </c>
      <c r="J5477" s="1" t="str">
        <f t="shared" si="599"/>
        <v xml:space="preserve">Titan III(23)C </v>
      </c>
      <c r="K5477" s="1" t="str">
        <f t="shared" si="600"/>
        <v>DSP-2</v>
      </c>
      <c r="L5477" s="1" t="s">
        <v>346</v>
      </c>
      <c r="M5477" s="1"/>
      <c r="N5477" s="1">
        <f t="shared" si="601"/>
        <v>0</v>
      </c>
      <c r="O5477" s="1" t="s">
        <v>9</v>
      </c>
    </row>
    <row r="5478" spans="1:15" x14ac:dyDescent="0.3">
      <c r="A5478" s="1" t="s">
        <v>6140</v>
      </c>
      <c r="B5478" s="1" t="s">
        <v>3373</v>
      </c>
      <c r="C5478" s="1" t="str">
        <f t="shared" si="595"/>
        <v>Russia</v>
      </c>
      <c r="D5478" s="1" t="s">
        <v>11125</v>
      </c>
      <c r="E5478" s="7" t="str">
        <f>TEXT(DATE(MID(D5478, 13, 4), CHOOSE(MATCH( MID(D5478, 5, 3), {"Jan","Feb","Mar","Apr","May","Jun","Jul","Aug","Sep","Oct","Nov","Dec"}, 0), 1, 2, 3, 4, 5, 6, 7, 8, 9, 10, 11, 12), MID(D5478, 9, 2)), "yyyy-mm-dd")</f>
        <v>1971-04-28</v>
      </c>
      <c r="F5478" s="1" t="str">
        <f t="shared" si="596"/>
        <v>14:35:00</v>
      </c>
      <c r="G5478" s="9" t="str">
        <f t="shared" si="597"/>
        <v>April</v>
      </c>
      <c r="H5478" s="5" t="str">
        <f t="shared" si="598"/>
        <v>1971</v>
      </c>
      <c r="I5478" s="1" t="s">
        <v>11126</v>
      </c>
      <c r="J5478" s="1" t="str">
        <f t="shared" si="599"/>
        <v xml:space="preserve">Cosmos-3M </v>
      </c>
      <c r="K5478" s="1" t="str">
        <f t="shared" si="600"/>
        <v>Cosmos 409</v>
      </c>
      <c r="L5478" s="1" t="s">
        <v>346</v>
      </c>
      <c r="M5478" s="1"/>
      <c r="N5478" s="1">
        <f t="shared" si="601"/>
        <v>0</v>
      </c>
      <c r="O5478" s="1" t="s">
        <v>9</v>
      </c>
    </row>
    <row r="5479" spans="1:15" x14ac:dyDescent="0.3">
      <c r="A5479" s="1" t="s">
        <v>6140</v>
      </c>
      <c r="B5479" s="1" t="s">
        <v>1561</v>
      </c>
      <c r="C5479" s="1" t="str">
        <f t="shared" si="595"/>
        <v>Russia</v>
      </c>
      <c r="D5479" s="1" t="s">
        <v>11127</v>
      </c>
      <c r="E5479" s="7" t="str">
        <f>TEXT(DATE(MID(D5479, 13, 4), CHOOSE(MATCH( MID(D5479, 5, 3), {"Jan","Feb","Mar","Apr","May","Jun","Jul","Aug","Sep","Oct","Nov","Dec"}, 0), 1, 2, 3, 4, 5, 6, 7, 8, 9, 10, 11, 12), MID(D5479, 9, 2)), "yyyy-mm-dd")</f>
        <v>1971-04-24</v>
      </c>
      <c r="F5479" s="1" t="str">
        <f t="shared" si="596"/>
        <v>11:15:00</v>
      </c>
      <c r="G5479" s="9" t="str">
        <f t="shared" si="597"/>
        <v>April</v>
      </c>
      <c r="H5479" s="5" t="str">
        <f t="shared" si="598"/>
        <v>1971</v>
      </c>
      <c r="I5479" s="1" t="s">
        <v>11128</v>
      </c>
      <c r="J5479" s="1" t="str">
        <f t="shared" si="599"/>
        <v xml:space="preserve">Cosmos-2 (63SM) </v>
      </c>
      <c r="K5479" s="1" t="str">
        <f t="shared" si="600"/>
        <v>Cosmos 408</v>
      </c>
      <c r="L5479" s="1" t="s">
        <v>346</v>
      </c>
      <c r="M5479" s="1"/>
      <c r="N5479" s="1">
        <f t="shared" si="601"/>
        <v>0</v>
      </c>
      <c r="O5479" s="1" t="s">
        <v>9</v>
      </c>
    </row>
    <row r="5480" spans="1:15" x14ac:dyDescent="0.3">
      <c r="A5480" s="1" t="s">
        <v>6958</v>
      </c>
      <c r="B5480" s="1" t="s">
        <v>6959</v>
      </c>
      <c r="C5480" s="1" t="str">
        <f t="shared" si="595"/>
        <v>Kenya</v>
      </c>
      <c r="D5480" s="1" t="s">
        <v>11129</v>
      </c>
      <c r="E5480" s="7" t="str">
        <f>TEXT(DATE(MID(D5480, 13, 4), CHOOSE(MATCH( MID(D5480, 5, 3), {"Jan","Feb","Mar","Apr","May","Jun","Jul","Aug","Sep","Oct","Nov","Dec"}, 0), 1, 2, 3, 4, 5, 6, 7, 8, 9, 10, 11, 12), MID(D5480, 9, 2)), "yyyy-mm-dd")</f>
        <v>1971-04-24</v>
      </c>
      <c r="F5480" s="1" t="str">
        <f t="shared" si="596"/>
        <v>07:32:00</v>
      </c>
      <c r="G5480" s="9" t="str">
        <f t="shared" si="597"/>
        <v>April</v>
      </c>
      <c r="H5480" s="5" t="str">
        <f t="shared" si="598"/>
        <v>1971</v>
      </c>
      <c r="I5480" s="1" t="s">
        <v>11130</v>
      </c>
      <c r="J5480" s="1" t="str">
        <f t="shared" si="599"/>
        <v xml:space="preserve">Scout B </v>
      </c>
      <c r="K5480" s="1" t="str">
        <f t="shared" si="600"/>
        <v>San Marco 3</v>
      </c>
      <c r="L5480" s="1" t="s">
        <v>346</v>
      </c>
      <c r="M5480" s="1"/>
      <c r="N5480" s="1">
        <f t="shared" si="601"/>
        <v>0</v>
      </c>
      <c r="O5480" s="1" t="s">
        <v>9</v>
      </c>
    </row>
    <row r="5481" spans="1:15" x14ac:dyDescent="0.3">
      <c r="A5481" s="1" t="s">
        <v>6140</v>
      </c>
      <c r="B5481" s="1" t="s">
        <v>3373</v>
      </c>
      <c r="C5481" s="1" t="str">
        <f t="shared" si="595"/>
        <v>Russia</v>
      </c>
      <c r="D5481" s="1" t="s">
        <v>11131</v>
      </c>
      <c r="E5481" s="7" t="str">
        <f>TEXT(DATE(MID(D5481, 13, 4), CHOOSE(MATCH( MID(D5481, 5, 3), {"Jan","Feb","Mar","Apr","May","Jun","Jul","Aug","Sep","Oct","Nov","Dec"}, 0), 1, 2, 3, 4, 5, 6, 7, 8, 9, 10, 11, 12), MID(D5481, 9, 2)), "yyyy-mm-dd")</f>
        <v>1971-04-23</v>
      </c>
      <c r="F5481" s="1" t="str">
        <f t="shared" si="596"/>
        <v>11:30:00</v>
      </c>
      <c r="G5481" s="9" t="str">
        <f t="shared" si="597"/>
        <v>April</v>
      </c>
      <c r="H5481" s="5" t="str">
        <f t="shared" si="598"/>
        <v>1971</v>
      </c>
      <c r="I5481" s="1" t="s">
        <v>11132</v>
      </c>
      <c r="J5481" s="1" t="str">
        <f t="shared" si="599"/>
        <v xml:space="preserve">Cosmos-3M </v>
      </c>
      <c r="K5481" s="1" t="str">
        <f t="shared" si="600"/>
        <v>Cosmos 407</v>
      </c>
      <c r="L5481" s="1" t="s">
        <v>346</v>
      </c>
      <c r="M5481" s="1"/>
      <c r="N5481" s="1">
        <f t="shared" si="601"/>
        <v>0</v>
      </c>
      <c r="O5481" s="1" t="s">
        <v>9</v>
      </c>
    </row>
    <row r="5482" spans="1:15" x14ac:dyDescent="0.3">
      <c r="A5482" s="1" t="s">
        <v>6140</v>
      </c>
      <c r="B5482" s="1" t="s">
        <v>1630</v>
      </c>
      <c r="C5482" s="1" t="str">
        <f t="shared" si="595"/>
        <v>Kazakhstan</v>
      </c>
      <c r="D5482" s="1" t="s">
        <v>11133</v>
      </c>
      <c r="E5482" s="7" t="str">
        <f>TEXT(DATE(MID(D5482, 13, 4), CHOOSE(MATCH( MID(D5482, 5, 3), {"Jan","Feb","Mar","Apr","May","Jun","Jul","Aug","Sep","Oct","Nov","Dec"}, 0), 1, 2, 3, 4, 5, 6, 7, 8, 9, 10, 11, 12), MID(D5482, 9, 2)), "yyyy-mm-dd")</f>
        <v>1971-04-22</v>
      </c>
      <c r="F5482" s="1" t="str">
        <f t="shared" si="596"/>
        <v>23:54:00</v>
      </c>
      <c r="G5482" s="9" t="str">
        <f t="shared" si="597"/>
        <v>April</v>
      </c>
      <c r="H5482" s="5" t="str">
        <f t="shared" si="598"/>
        <v>1971</v>
      </c>
      <c r="I5482" s="1" t="s">
        <v>11134</v>
      </c>
      <c r="J5482" s="1" t="str">
        <f t="shared" si="599"/>
        <v xml:space="preserve">Soyuz </v>
      </c>
      <c r="K5482" s="1" t="str">
        <f t="shared" si="600"/>
        <v>Soyuz 10</v>
      </c>
      <c r="L5482" s="1" t="s">
        <v>346</v>
      </c>
      <c r="M5482" s="1"/>
      <c r="N5482" s="1">
        <f t="shared" si="601"/>
        <v>0</v>
      </c>
      <c r="O5482" s="1" t="s">
        <v>9</v>
      </c>
    </row>
    <row r="5483" spans="1:15" x14ac:dyDescent="0.3">
      <c r="A5483" s="1" t="s">
        <v>5722</v>
      </c>
      <c r="B5483" s="1" t="s">
        <v>4249</v>
      </c>
      <c r="C5483" s="1" t="str">
        <f t="shared" si="595"/>
        <v>USA</v>
      </c>
      <c r="D5483" s="1" t="s">
        <v>11135</v>
      </c>
      <c r="E5483" s="7" t="str">
        <f>TEXT(DATE(MID(D5483, 13, 4), CHOOSE(MATCH( MID(D5483, 5, 3), {"Jan","Feb","Mar","Apr","May","Jun","Jul","Aug","Sep","Oct","Nov","Dec"}, 0), 1, 2, 3, 4, 5, 6, 7, 8, 9, 10, 11, 12), MID(D5483, 9, 2)), "yyyy-mm-dd")</f>
        <v>1971-04-22</v>
      </c>
      <c r="F5483" s="1" t="str">
        <f t="shared" si="596"/>
        <v>15:30:00</v>
      </c>
      <c r="G5483" s="9" t="str">
        <f t="shared" si="597"/>
        <v>April</v>
      </c>
      <c r="H5483" s="5" t="str">
        <f t="shared" si="598"/>
        <v>1971</v>
      </c>
      <c r="I5483" s="1" t="s">
        <v>11136</v>
      </c>
      <c r="J5483" s="1" t="str">
        <f t="shared" si="599"/>
        <v xml:space="preserve">Titan III(23)B </v>
      </c>
      <c r="K5483" s="1" t="str">
        <f t="shared" si="600"/>
        <v>OPS 7899</v>
      </c>
      <c r="L5483" s="1" t="s">
        <v>346</v>
      </c>
      <c r="M5483" s="1"/>
      <c r="N5483" s="1">
        <f t="shared" si="601"/>
        <v>0</v>
      </c>
      <c r="O5483" s="1" t="s">
        <v>9</v>
      </c>
    </row>
    <row r="5484" spans="1:15" x14ac:dyDescent="0.3">
      <c r="A5484" s="1" t="s">
        <v>6140</v>
      </c>
      <c r="B5484" s="1" t="s">
        <v>6899</v>
      </c>
      <c r="C5484" s="1" t="str">
        <f t="shared" si="595"/>
        <v>Russia</v>
      </c>
      <c r="D5484" s="1" t="s">
        <v>11137</v>
      </c>
      <c r="E5484" s="7" t="str">
        <f>TEXT(DATE(MID(D5484, 13, 4), CHOOSE(MATCH( MID(D5484, 5, 3), {"Jan","Feb","Mar","Apr","May","Jun","Jul","Aug","Sep","Oct","Nov","Dec"}, 0), 1, 2, 3, 4, 5, 6, 7, 8, 9, 10, 11, 12), MID(D5484, 9, 2)), "yyyy-mm-dd")</f>
        <v>1971-04-22</v>
      </c>
      <c r="F5484" s="1" t="str">
        <f t="shared" si="596"/>
        <v>04:22:00</v>
      </c>
      <c r="G5484" s="9" t="str">
        <f t="shared" si="597"/>
        <v>April</v>
      </c>
      <c r="H5484" s="5" t="str">
        <f t="shared" si="598"/>
        <v>1971</v>
      </c>
      <c r="I5484" s="1" t="s">
        <v>11138</v>
      </c>
      <c r="J5484" s="1" t="str">
        <f t="shared" si="599"/>
        <v xml:space="preserve">K65M-RB5 </v>
      </c>
      <c r="K5484" s="1" t="str">
        <f t="shared" si="600"/>
        <v>BOR-2 nÂ°203</v>
      </c>
      <c r="L5484" s="1" t="s">
        <v>346</v>
      </c>
      <c r="M5484" s="1"/>
      <c r="N5484" s="1">
        <f t="shared" si="601"/>
        <v>0</v>
      </c>
      <c r="O5484" s="1" t="s">
        <v>9</v>
      </c>
    </row>
    <row r="5485" spans="1:15" x14ac:dyDescent="0.3">
      <c r="A5485" s="1" t="s">
        <v>6140</v>
      </c>
      <c r="B5485" s="1" t="s">
        <v>565</v>
      </c>
      <c r="C5485" s="1" t="str">
        <f t="shared" si="595"/>
        <v>Kazakhstan</v>
      </c>
      <c r="D5485" s="1" t="s">
        <v>11139</v>
      </c>
      <c r="E5485" s="7" t="str">
        <f>TEXT(DATE(MID(D5485, 13, 4), CHOOSE(MATCH( MID(D5485, 5, 3), {"Jan","Feb","Mar","Apr","May","Jun","Jul","Aug","Sep","Oct","Nov","Dec"}, 0), 1, 2, 3, 4, 5, 6, 7, 8, 9, 10, 11, 12), MID(D5485, 9, 2)), "yyyy-mm-dd")</f>
        <v>1971-04-19</v>
      </c>
      <c r="F5485" s="1" t="str">
        <f t="shared" si="596"/>
        <v>01:40:00</v>
      </c>
      <c r="G5485" s="9" t="str">
        <f t="shared" si="597"/>
        <v>April</v>
      </c>
      <c r="H5485" s="5" t="str">
        <f t="shared" si="598"/>
        <v>1971</v>
      </c>
      <c r="I5485" s="1" t="s">
        <v>11140</v>
      </c>
      <c r="J5485" s="1" t="str">
        <f t="shared" si="599"/>
        <v xml:space="preserve">Proton-K </v>
      </c>
      <c r="K5485" s="1" t="str">
        <f t="shared" si="600"/>
        <v>Salyut 1</v>
      </c>
      <c r="L5485" s="1" t="s">
        <v>346</v>
      </c>
      <c r="M5485" s="1"/>
      <c r="N5485" s="1">
        <f t="shared" si="601"/>
        <v>0</v>
      </c>
      <c r="O5485" s="1" t="s">
        <v>9</v>
      </c>
    </row>
    <row r="5486" spans="1:15" x14ac:dyDescent="0.3">
      <c r="A5486" s="1" t="s">
        <v>6140</v>
      </c>
      <c r="B5486" s="1" t="s">
        <v>5</v>
      </c>
      <c r="C5486" s="1" t="str">
        <f t="shared" si="595"/>
        <v>Russia</v>
      </c>
      <c r="D5486" s="1" t="s">
        <v>11141</v>
      </c>
      <c r="E5486" s="7" t="str">
        <f>TEXT(DATE(MID(D5486, 13, 4), CHOOSE(MATCH( MID(D5486, 5, 3), {"Jan","Feb","Mar","Apr","May","Jun","Jul","Aug","Sep","Oct","Nov","Dec"}, 0), 1, 2, 3, 4, 5, 6, 7, 8, 9, 10, 11, 12), MID(D5486, 9, 2)), "yyyy-mm-dd")</f>
        <v>1971-04-17</v>
      </c>
      <c r="F5486" s="1" t="str">
        <f t="shared" si="596"/>
        <v>11:44:00</v>
      </c>
      <c r="G5486" s="9" t="str">
        <f t="shared" si="597"/>
        <v>April</v>
      </c>
      <c r="H5486" s="5" t="str">
        <f t="shared" si="598"/>
        <v>1971</v>
      </c>
      <c r="I5486" s="1" t="s">
        <v>11142</v>
      </c>
      <c r="J5486" s="1" t="str">
        <f t="shared" si="599"/>
        <v xml:space="preserve">Vostok-2M </v>
      </c>
      <c r="K5486" s="1" t="str">
        <f t="shared" si="600"/>
        <v>Meteor nÂ°19</v>
      </c>
      <c r="L5486" s="1" t="s">
        <v>346</v>
      </c>
      <c r="M5486" s="1"/>
      <c r="N5486" s="1">
        <f t="shared" si="601"/>
        <v>0</v>
      </c>
      <c r="O5486" s="1" t="s">
        <v>9</v>
      </c>
    </row>
    <row r="5487" spans="1:15" x14ac:dyDescent="0.3">
      <c r="A5487" s="1" t="s">
        <v>10046</v>
      </c>
      <c r="B5487" s="1" t="s">
        <v>10047</v>
      </c>
      <c r="C5487" s="1" t="str">
        <f t="shared" si="595"/>
        <v>France</v>
      </c>
      <c r="D5487" s="1" t="s">
        <v>11143</v>
      </c>
      <c r="E5487" s="7" t="str">
        <f>TEXT(DATE(MID(D5487, 13, 4), CHOOSE(MATCH( MID(D5487, 5, 3), {"Jan","Feb","Mar","Apr","May","Jun","Jul","Aug","Sep","Oct","Nov","Dec"}, 0), 1, 2, 3, 4, 5, 6, 7, 8, 9, 10, 11, 12), MID(D5487, 9, 2)), "yyyy-mm-dd")</f>
        <v>1971-04-15</v>
      </c>
      <c r="F5487" s="1" t="str">
        <f t="shared" si="596"/>
        <v>09:19:00</v>
      </c>
      <c r="G5487" s="9" t="str">
        <f t="shared" si="597"/>
        <v>April</v>
      </c>
      <c r="H5487" s="5" t="str">
        <f t="shared" si="598"/>
        <v>1971</v>
      </c>
      <c r="I5487" s="1" t="s">
        <v>11144</v>
      </c>
      <c r="J5487" s="1" t="str">
        <f t="shared" si="599"/>
        <v xml:space="preserve">Diamant B </v>
      </c>
      <c r="K5487" s="1" t="str">
        <f t="shared" si="600"/>
        <v>Tournesol</v>
      </c>
      <c r="L5487" s="1" t="s">
        <v>346</v>
      </c>
      <c r="M5487" s="1"/>
      <c r="N5487" s="1">
        <f t="shared" si="601"/>
        <v>0</v>
      </c>
      <c r="O5487" s="1" t="s">
        <v>9</v>
      </c>
    </row>
    <row r="5488" spans="1:15" x14ac:dyDescent="0.3">
      <c r="A5488" s="1" t="s">
        <v>6140</v>
      </c>
      <c r="B5488" s="1" t="s">
        <v>212</v>
      </c>
      <c r="C5488" s="1" t="str">
        <f t="shared" si="595"/>
        <v>Russia</v>
      </c>
      <c r="D5488" s="1" t="s">
        <v>11145</v>
      </c>
      <c r="E5488" s="7" t="str">
        <f>TEXT(DATE(MID(D5488, 13, 4), CHOOSE(MATCH( MID(D5488, 5, 3), {"Jan","Feb","Mar","Apr","May","Jun","Jul","Aug","Sep","Oct","Nov","Dec"}, 0), 1, 2, 3, 4, 5, 6, 7, 8, 9, 10, 11, 12), MID(D5488, 9, 2)), "yyyy-mm-dd")</f>
        <v>1971-04-14</v>
      </c>
      <c r="F5488" s="1" t="str">
        <f t="shared" si="596"/>
        <v>08:00:00</v>
      </c>
      <c r="G5488" s="9" t="str">
        <f t="shared" si="597"/>
        <v>April</v>
      </c>
      <c r="H5488" s="5" t="str">
        <f t="shared" si="598"/>
        <v>1971</v>
      </c>
      <c r="I5488" s="1" t="s">
        <v>11146</v>
      </c>
      <c r="J5488" s="1" t="str">
        <f t="shared" si="599"/>
        <v xml:space="preserve">Voskhod </v>
      </c>
      <c r="K5488" s="1" t="str">
        <f t="shared" si="600"/>
        <v>Cosmos 406</v>
      </c>
      <c r="L5488" s="1" t="s">
        <v>346</v>
      </c>
      <c r="M5488" s="1"/>
      <c r="N5488" s="1">
        <f t="shared" si="601"/>
        <v>0</v>
      </c>
      <c r="O5488" s="1" t="s">
        <v>9</v>
      </c>
    </row>
    <row r="5489" spans="1:15" x14ac:dyDescent="0.3">
      <c r="A5489" s="1" t="s">
        <v>6140</v>
      </c>
      <c r="B5489" s="1" t="s">
        <v>5</v>
      </c>
      <c r="C5489" s="1" t="str">
        <f t="shared" si="595"/>
        <v>Russia</v>
      </c>
      <c r="D5489" s="1" t="s">
        <v>11147</v>
      </c>
      <c r="E5489" s="7" t="str">
        <f>TEXT(DATE(MID(D5489, 13, 4), CHOOSE(MATCH( MID(D5489, 5, 3), {"Jan","Feb","Mar","Apr","May","Jun","Jul","Aug","Sep","Oct","Nov","Dec"}, 0), 1, 2, 3, 4, 5, 6, 7, 8, 9, 10, 11, 12), MID(D5489, 9, 2)), "yyyy-mm-dd")</f>
        <v>1971-04-07</v>
      </c>
      <c r="F5489" s="1" t="str">
        <f t="shared" si="596"/>
        <v>07:10:00</v>
      </c>
      <c r="G5489" s="9" t="str">
        <f t="shared" si="597"/>
        <v>April</v>
      </c>
      <c r="H5489" s="5" t="str">
        <f t="shared" si="598"/>
        <v>1971</v>
      </c>
      <c r="I5489" s="1" t="s">
        <v>11148</v>
      </c>
      <c r="J5489" s="1" t="str">
        <f t="shared" si="599"/>
        <v xml:space="preserve">Vostok-2M </v>
      </c>
      <c r="K5489" s="1" t="str">
        <f t="shared" si="600"/>
        <v>Cosmos 405</v>
      </c>
      <c r="L5489" s="1" t="s">
        <v>346</v>
      </c>
      <c r="M5489" s="1"/>
      <c r="N5489" s="1">
        <f t="shared" si="601"/>
        <v>0</v>
      </c>
      <c r="O5489" s="1" t="s">
        <v>9</v>
      </c>
    </row>
    <row r="5490" spans="1:15" x14ac:dyDescent="0.3">
      <c r="A5490" s="1" t="s">
        <v>6140</v>
      </c>
      <c r="B5490" s="1" t="s">
        <v>3926</v>
      </c>
      <c r="C5490" s="1" t="str">
        <f t="shared" si="595"/>
        <v>Kazakhstan</v>
      </c>
      <c r="D5490" s="1" t="s">
        <v>11149</v>
      </c>
      <c r="E5490" s="7" t="str">
        <f>TEXT(DATE(MID(D5490, 13, 4), CHOOSE(MATCH( MID(D5490, 5, 3), {"Jan","Feb","Mar","Apr","May","Jun","Jul","Aug","Sep","Oct","Nov","Dec"}, 0), 1, 2, 3, 4, 5, 6, 7, 8, 9, 10, 11, 12), MID(D5490, 9, 2)), "yyyy-mm-dd")</f>
        <v>1971-04-04</v>
      </c>
      <c r="F5490" s="1" t="str">
        <f t="shared" si="596"/>
        <v>14:27:00</v>
      </c>
      <c r="G5490" s="9" t="str">
        <f t="shared" si="597"/>
        <v>April</v>
      </c>
      <c r="H5490" s="5" t="str">
        <f t="shared" si="598"/>
        <v>1971</v>
      </c>
      <c r="I5490" s="1" t="s">
        <v>11150</v>
      </c>
      <c r="J5490" s="1" t="str">
        <f t="shared" si="599"/>
        <v xml:space="preserve">Tsyklon-2 </v>
      </c>
      <c r="K5490" s="1" t="str">
        <f t="shared" si="600"/>
        <v>Cosmos 404</v>
      </c>
      <c r="L5490" s="1" t="s">
        <v>346</v>
      </c>
      <c r="M5490" s="1"/>
      <c r="N5490" s="1">
        <f t="shared" si="601"/>
        <v>0</v>
      </c>
      <c r="O5490" s="1" t="s">
        <v>9</v>
      </c>
    </row>
    <row r="5491" spans="1:15" x14ac:dyDescent="0.3">
      <c r="A5491" s="1" t="s">
        <v>6140</v>
      </c>
      <c r="B5491" s="1" t="s">
        <v>212</v>
      </c>
      <c r="C5491" s="1" t="str">
        <f t="shared" si="595"/>
        <v>Russia</v>
      </c>
      <c r="D5491" s="1" t="s">
        <v>11151</v>
      </c>
      <c r="E5491" s="7" t="str">
        <f>TEXT(DATE(MID(D5491, 13, 4), CHOOSE(MATCH( MID(D5491, 5, 3), {"Jan","Feb","Mar","Apr","May","Jun","Jul","Aug","Sep","Oct","Nov","Dec"}, 0), 1, 2, 3, 4, 5, 6, 7, 8, 9, 10, 11, 12), MID(D5491, 9, 2)), "yyyy-mm-dd")</f>
        <v>1971-04-02</v>
      </c>
      <c r="F5491" s="1" t="str">
        <f t="shared" si="596"/>
        <v>08:20:00</v>
      </c>
      <c r="G5491" s="9" t="str">
        <f t="shared" si="597"/>
        <v>April</v>
      </c>
      <c r="H5491" s="5" t="str">
        <f t="shared" si="598"/>
        <v>1971</v>
      </c>
      <c r="I5491" s="1" t="s">
        <v>11152</v>
      </c>
      <c r="J5491" s="1" t="str">
        <f t="shared" si="599"/>
        <v xml:space="preserve">Voskhod </v>
      </c>
      <c r="K5491" s="1" t="str">
        <f t="shared" si="600"/>
        <v>Cosmos 403</v>
      </c>
      <c r="L5491" s="1" t="s">
        <v>346</v>
      </c>
      <c r="M5491" s="1"/>
      <c r="N5491" s="1">
        <f t="shared" si="601"/>
        <v>0</v>
      </c>
      <c r="O5491" s="1" t="s">
        <v>9</v>
      </c>
    </row>
    <row r="5492" spans="1:15" x14ac:dyDescent="0.3">
      <c r="A5492" s="1" t="s">
        <v>6140</v>
      </c>
      <c r="B5492" s="1" t="s">
        <v>6795</v>
      </c>
      <c r="C5492" s="1" t="str">
        <f t="shared" si="595"/>
        <v>Kazakhstan</v>
      </c>
      <c r="D5492" s="1" t="s">
        <v>11153</v>
      </c>
      <c r="E5492" s="7" t="str">
        <f>TEXT(DATE(MID(D5492, 13, 4), CHOOSE(MATCH( MID(D5492, 5, 3), {"Jan","Feb","Mar","Apr","May","Jun","Jul","Aug","Sep","Oct","Nov","Dec"}, 0), 1, 2, 3, 4, 5, 6, 7, 8, 9, 10, 11, 12), MID(D5492, 9, 2)), "yyyy-mm-dd")</f>
        <v>1971-04-01</v>
      </c>
      <c r="F5492" s="1" t="str">
        <f t="shared" si="596"/>
        <v>11:29:00</v>
      </c>
      <c r="G5492" s="9" t="str">
        <f t="shared" si="597"/>
        <v>April</v>
      </c>
      <c r="H5492" s="5" t="str">
        <f t="shared" si="598"/>
        <v>1971</v>
      </c>
      <c r="I5492" s="1" t="s">
        <v>11154</v>
      </c>
      <c r="J5492" s="1" t="str">
        <f t="shared" si="599"/>
        <v xml:space="preserve">Tsyklon-2 </v>
      </c>
      <c r="K5492" s="1" t="str">
        <f t="shared" si="600"/>
        <v>Cosmos 402</v>
      </c>
      <c r="L5492" s="1" t="s">
        <v>346</v>
      </c>
      <c r="M5492" s="1"/>
      <c r="N5492" s="1">
        <f t="shared" si="601"/>
        <v>0</v>
      </c>
      <c r="O5492" s="1" t="s">
        <v>9</v>
      </c>
    </row>
    <row r="5493" spans="1:15" x14ac:dyDescent="0.3">
      <c r="A5493" s="1" t="s">
        <v>5722</v>
      </c>
      <c r="B5493" s="1" t="s">
        <v>10902</v>
      </c>
      <c r="C5493" s="1" t="str">
        <f t="shared" si="595"/>
        <v>USA</v>
      </c>
      <c r="D5493" s="1" t="s">
        <v>11155</v>
      </c>
      <c r="E5493" s="7" t="str">
        <f>TEXT(DATE(MID(D5493, 13, 4), CHOOSE(MATCH( MID(D5493, 5, 3), {"Jan","Feb","Mar","Apr","May","Jun","Jul","Aug","Sep","Oct","Nov","Dec"}, 0), 1, 2, 3, 4, 5, 6, 7, 8, 9, 10, 11, 12), MID(D5493, 9, 2)), "yyyy-mm-dd")</f>
        <v>1971-04-01</v>
      </c>
      <c r="F5493" s="1" t="str">
        <f t="shared" si="596"/>
        <v>02:57:00</v>
      </c>
      <c r="G5493" s="9" t="str">
        <f t="shared" si="597"/>
        <v>April</v>
      </c>
      <c r="H5493" s="5" t="str">
        <f t="shared" si="598"/>
        <v>1971</v>
      </c>
      <c r="I5493" s="1" t="s">
        <v>11156</v>
      </c>
      <c r="J5493" s="1" t="str">
        <f t="shared" si="599"/>
        <v xml:space="preserve">Delta E1 </v>
      </c>
      <c r="K5493" s="1" t="str">
        <f t="shared" si="600"/>
        <v>ISIS-II</v>
      </c>
      <c r="L5493" s="1" t="s">
        <v>346</v>
      </c>
      <c r="M5493" s="1"/>
      <c r="N5493" s="1">
        <f t="shared" si="601"/>
        <v>0</v>
      </c>
      <c r="O5493" s="1" t="s">
        <v>9</v>
      </c>
    </row>
    <row r="5494" spans="1:15" x14ac:dyDescent="0.3">
      <c r="A5494" s="1" t="s">
        <v>6140</v>
      </c>
      <c r="B5494" s="1" t="s">
        <v>5</v>
      </c>
      <c r="C5494" s="1" t="str">
        <f t="shared" si="595"/>
        <v>Russia</v>
      </c>
      <c r="D5494" s="1" t="s">
        <v>11157</v>
      </c>
      <c r="E5494" s="7" t="str">
        <f>TEXT(DATE(MID(D5494, 13, 4), CHOOSE(MATCH( MID(D5494, 5, 3), {"Jan","Feb","Mar","Apr","May","Jun","Jul","Aug","Sep","Oct","Nov","Dec"}, 0), 1, 2, 3, 4, 5, 6, 7, 8, 9, 10, 11, 12), MID(D5494, 9, 2)), "yyyy-mm-dd")</f>
        <v>1971-03-27</v>
      </c>
      <c r="F5494" s="1" t="str">
        <f t="shared" si="596"/>
        <v>10:59:00</v>
      </c>
      <c r="G5494" s="9" t="str">
        <f t="shared" si="597"/>
        <v>March</v>
      </c>
      <c r="H5494" s="5" t="str">
        <f t="shared" si="598"/>
        <v>1971</v>
      </c>
      <c r="I5494" s="1" t="s">
        <v>11158</v>
      </c>
      <c r="J5494" s="1" t="str">
        <f t="shared" si="599"/>
        <v xml:space="preserve">Voskhod </v>
      </c>
      <c r="K5494" s="1" t="str">
        <f t="shared" si="600"/>
        <v>Cosmos 401</v>
      </c>
      <c r="L5494" s="1" t="s">
        <v>346</v>
      </c>
      <c r="M5494" s="1"/>
      <c r="N5494" s="1">
        <f t="shared" si="601"/>
        <v>0</v>
      </c>
      <c r="O5494" s="1" t="s">
        <v>9</v>
      </c>
    </row>
    <row r="5495" spans="1:15" x14ac:dyDescent="0.3">
      <c r="A5495" s="1" t="s">
        <v>5722</v>
      </c>
      <c r="B5495" s="1" t="s">
        <v>5557</v>
      </c>
      <c r="C5495" s="1" t="str">
        <f t="shared" si="595"/>
        <v>USA</v>
      </c>
      <c r="D5495" s="1" t="s">
        <v>11159</v>
      </c>
      <c r="E5495" s="7" t="str">
        <f>TEXT(DATE(MID(D5495, 13, 4), CHOOSE(MATCH( MID(D5495, 5, 3), {"Jan","Feb","Mar","Apr","May","Jun","Jul","Aug","Sep","Oct","Nov","Dec"}, 0), 1, 2, 3, 4, 5, 6, 7, 8, 9, 10, 11, 12), MID(D5495, 9, 2)), "yyyy-mm-dd")</f>
        <v>1971-03-24</v>
      </c>
      <c r="F5495" s="1" t="str">
        <f t="shared" si="596"/>
        <v>21:06:00</v>
      </c>
      <c r="G5495" s="9" t="str">
        <f t="shared" si="597"/>
        <v>March</v>
      </c>
      <c r="H5495" s="5" t="str">
        <f t="shared" si="598"/>
        <v>1971</v>
      </c>
      <c r="I5495" s="1" t="s">
        <v>11160</v>
      </c>
      <c r="J5495" s="1" t="str">
        <f t="shared" si="599"/>
        <v xml:space="preserve">Thorad SLV-2G Agena-D </v>
      </c>
      <c r="K5495" s="1" t="str">
        <f t="shared" si="600"/>
        <v>KH-4B 1114</v>
      </c>
      <c r="L5495" s="1" t="s">
        <v>346</v>
      </c>
      <c r="M5495" s="1"/>
      <c r="N5495" s="1">
        <f t="shared" si="601"/>
        <v>0</v>
      </c>
      <c r="O5495" s="1" t="s">
        <v>9</v>
      </c>
    </row>
    <row r="5496" spans="1:15" x14ac:dyDescent="0.3">
      <c r="A5496" s="1" t="s">
        <v>5603</v>
      </c>
      <c r="B5496" s="1" t="s">
        <v>4249</v>
      </c>
      <c r="C5496" s="1" t="str">
        <f t="shared" si="595"/>
        <v>USA</v>
      </c>
      <c r="D5496" s="1" t="s">
        <v>11161</v>
      </c>
      <c r="E5496" s="7" t="str">
        <f>TEXT(DATE(MID(D5496, 13, 4), CHOOSE(MATCH( MID(D5496, 5, 3), {"Jan","Feb","Mar","Apr","May","Jun","Jul","Aug","Sep","Oct","Nov","Dec"}, 0), 1, 2, 3, 4, 5, 6, 7, 8, 9, 10, 11, 12), MID(D5496, 9, 2)), "yyyy-mm-dd")</f>
        <v>1971-03-21</v>
      </c>
      <c r="F5496" s="1" t="str">
        <f t="shared" si="596"/>
        <v>03:45:00</v>
      </c>
      <c r="G5496" s="9" t="str">
        <f t="shared" si="597"/>
        <v>March</v>
      </c>
      <c r="H5496" s="5" t="str">
        <f t="shared" si="598"/>
        <v>1971</v>
      </c>
      <c r="I5496" s="1" t="s">
        <v>11162</v>
      </c>
      <c r="J5496" s="1" t="str">
        <f t="shared" si="599"/>
        <v xml:space="preserve">Titan-III(33)B Agena-D </v>
      </c>
      <c r="K5496" s="1" t="str">
        <f t="shared" si="600"/>
        <v>Jumpseat 1</v>
      </c>
      <c r="L5496" s="1" t="s">
        <v>346</v>
      </c>
      <c r="M5496" s="1"/>
      <c r="N5496" s="1">
        <f t="shared" si="601"/>
        <v>0</v>
      </c>
      <c r="O5496" s="1" t="s">
        <v>9</v>
      </c>
    </row>
    <row r="5497" spans="1:15" x14ac:dyDescent="0.3">
      <c r="A5497" s="1" t="s">
        <v>6140</v>
      </c>
      <c r="B5497" s="1" t="s">
        <v>3373</v>
      </c>
      <c r="C5497" s="1" t="str">
        <f t="shared" si="595"/>
        <v>Russia</v>
      </c>
      <c r="D5497" s="1" t="s">
        <v>11163</v>
      </c>
      <c r="E5497" s="7" t="str">
        <f>TEXT(DATE(MID(D5497, 13, 4), CHOOSE(MATCH( MID(D5497, 5, 3), {"Jan","Feb","Mar","Apr","May","Jun","Jul","Aug","Sep","Oct","Nov","Dec"}, 0), 1, 2, 3, 4, 5, 6, 7, 8, 9, 10, 11, 12), MID(D5497, 9, 2)), "yyyy-mm-dd")</f>
        <v>1971-03-18</v>
      </c>
      <c r="F5497" s="1" t="str">
        <f t="shared" si="596"/>
        <v>21:45:00</v>
      </c>
      <c r="G5497" s="9" t="str">
        <f t="shared" si="597"/>
        <v>March</v>
      </c>
      <c r="H5497" s="5" t="str">
        <f t="shared" si="598"/>
        <v>1971</v>
      </c>
      <c r="I5497" s="1" t="s">
        <v>11164</v>
      </c>
      <c r="J5497" s="1" t="str">
        <f t="shared" si="599"/>
        <v xml:space="preserve">Cosmos-3M </v>
      </c>
      <c r="K5497" s="1" t="str">
        <f t="shared" si="600"/>
        <v>Cosmos 400</v>
      </c>
      <c r="L5497" s="1" t="s">
        <v>346</v>
      </c>
      <c r="M5497" s="1"/>
      <c r="N5497" s="1">
        <f t="shared" si="601"/>
        <v>0</v>
      </c>
      <c r="O5497" s="1" t="s">
        <v>9</v>
      </c>
    </row>
    <row r="5498" spans="1:15" x14ac:dyDescent="0.3">
      <c r="A5498" s="1" t="s">
        <v>5722</v>
      </c>
      <c r="B5498" s="1" t="s">
        <v>3478</v>
      </c>
      <c r="C5498" s="1" t="str">
        <f t="shared" si="595"/>
        <v>USA</v>
      </c>
      <c r="D5498" s="1" t="s">
        <v>11165</v>
      </c>
      <c r="E5498" s="7" t="str">
        <f>TEXT(DATE(MID(D5498, 13, 4), CHOOSE(MATCH( MID(D5498, 5, 3), {"Jan","Feb","Mar","Apr","May","Jun","Jul","Aug","Sep","Oct","Nov","Dec"}, 0), 1, 2, 3, 4, 5, 6, 7, 8, 9, 10, 11, 12), MID(D5498, 9, 2)), "yyyy-mm-dd")</f>
        <v>1971-03-13</v>
      </c>
      <c r="F5498" s="1" t="str">
        <f t="shared" si="596"/>
        <v>16:15:00</v>
      </c>
      <c r="G5498" s="9" t="str">
        <f t="shared" si="597"/>
        <v>March</v>
      </c>
      <c r="H5498" s="5" t="str">
        <f t="shared" si="598"/>
        <v>1971</v>
      </c>
      <c r="I5498" s="1" t="s">
        <v>11166</v>
      </c>
      <c r="J5498" s="1" t="str">
        <f t="shared" si="599"/>
        <v xml:space="preserve">Delta M6 </v>
      </c>
      <c r="K5498" s="1" t="str">
        <f t="shared" si="600"/>
        <v>Explorer 43 (IMP-I)</v>
      </c>
      <c r="L5498" s="1" t="s">
        <v>346</v>
      </c>
      <c r="M5498" s="1"/>
      <c r="N5498" s="1">
        <f t="shared" si="601"/>
        <v>0</v>
      </c>
      <c r="O5498" s="1" t="s">
        <v>9</v>
      </c>
    </row>
    <row r="5499" spans="1:15" x14ac:dyDescent="0.3">
      <c r="A5499" s="1" t="s">
        <v>6140</v>
      </c>
      <c r="B5499" s="1" t="s">
        <v>6899</v>
      </c>
      <c r="C5499" s="1" t="str">
        <f t="shared" si="595"/>
        <v>Russia</v>
      </c>
      <c r="D5499" s="1" t="s">
        <v>11167</v>
      </c>
      <c r="E5499" s="7" t="str">
        <f>TEXT(DATE(MID(D5499, 13, 4), CHOOSE(MATCH( MID(D5499, 5, 3), {"Jan","Feb","Mar","Apr","May","Jun","Jul","Aug","Sep","Oct","Nov","Dec"}, 0), 1, 2, 3, 4, 5, 6, 7, 8, 9, 10, 11, 12), MID(D5499, 9, 2)), "yyyy-mm-dd")</f>
        <v>1971-03-05</v>
      </c>
      <c r="F5499" s="1" t="str">
        <f t="shared" si="596"/>
        <v>08:15:00</v>
      </c>
      <c r="G5499" s="9" t="str">
        <f t="shared" si="597"/>
        <v>March</v>
      </c>
      <c r="H5499" s="5" t="str">
        <f t="shared" si="598"/>
        <v>1971</v>
      </c>
      <c r="I5499" s="1" t="s">
        <v>11168</v>
      </c>
      <c r="J5499" s="1" t="str">
        <f t="shared" si="599"/>
        <v xml:space="preserve">Cosmos-2 (63SM) </v>
      </c>
      <c r="K5499" s="1" t="str">
        <f t="shared" si="600"/>
        <v>DS-P1-You #39</v>
      </c>
      <c r="L5499" s="1" t="s">
        <v>346</v>
      </c>
      <c r="M5499" s="1"/>
      <c r="N5499" s="1">
        <f t="shared" si="601"/>
        <v>0</v>
      </c>
      <c r="O5499" s="1" t="s">
        <v>257</v>
      </c>
    </row>
    <row r="5500" spans="1:15" x14ac:dyDescent="0.3">
      <c r="A5500" s="1" t="s">
        <v>6140</v>
      </c>
      <c r="B5500" s="1" t="s">
        <v>5</v>
      </c>
      <c r="C5500" s="1" t="str">
        <f t="shared" si="595"/>
        <v>Russia</v>
      </c>
      <c r="D5500" s="1" t="s">
        <v>11169</v>
      </c>
      <c r="E5500" s="7" t="str">
        <f>TEXT(DATE(MID(D5500, 13, 4), CHOOSE(MATCH( MID(D5500, 5, 3), {"Jan","Feb","Mar","Apr","May","Jun","Jul","Aug","Sep","Oct","Nov","Dec"}, 0), 1, 2, 3, 4, 5, 6, 7, 8, 9, 10, 11, 12), MID(D5500, 9, 2)), "yyyy-mm-dd")</f>
        <v>1971-03-05</v>
      </c>
      <c r="F5500" s="1" t="str">
        <f t="shared" si="596"/>
        <v>01:02:00</v>
      </c>
      <c r="G5500" s="9" t="str">
        <f t="shared" si="597"/>
        <v>March</v>
      </c>
      <c r="H5500" s="5" t="str">
        <f t="shared" si="598"/>
        <v>1971</v>
      </c>
      <c r="I5500" s="1" t="s">
        <v>11170</v>
      </c>
      <c r="J5500" s="1" t="str">
        <f t="shared" si="599"/>
        <v xml:space="preserve">Voskhod </v>
      </c>
      <c r="K5500" s="1" t="str">
        <f t="shared" si="600"/>
        <v>Zenit-2M nÂ°17</v>
      </c>
      <c r="L5500" s="1" t="s">
        <v>346</v>
      </c>
      <c r="M5500" s="1"/>
      <c r="N5500" s="1">
        <f t="shared" si="601"/>
        <v>0</v>
      </c>
      <c r="O5500" s="1" t="s">
        <v>257</v>
      </c>
    </row>
    <row r="5501" spans="1:15" x14ac:dyDescent="0.3">
      <c r="A5501" s="1" t="s">
        <v>14</v>
      </c>
      <c r="B5501" s="1" t="s">
        <v>11171</v>
      </c>
      <c r="C5501" s="1" t="str">
        <f t="shared" si="595"/>
        <v>China</v>
      </c>
      <c r="D5501" s="1" t="s">
        <v>11172</v>
      </c>
      <c r="E5501" s="7" t="str">
        <f>TEXT(DATE(MID(D5501, 13, 4), CHOOSE(MATCH( MID(D5501, 5, 3), {"Jan","Feb","Mar","Apr","May","Jun","Jul","Aug","Sep","Oct","Nov","Dec"}, 0), 1, 2, 3, 4, 5, 6, 7, 8, 9, 10, 11, 12), MID(D5501, 9, 2)), "yyyy-mm-dd")</f>
        <v>1971-03-03</v>
      </c>
      <c r="F5501" s="1" t="str">
        <f t="shared" si="596"/>
        <v>12:15:00</v>
      </c>
      <c r="G5501" s="9" t="str">
        <f t="shared" si="597"/>
        <v>March</v>
      </c>
      <c r="H5501" s="5" t="str">
        <f t="shared" si="598"/>
        <v>1971</v>
      </c>
      <c r="I5501" s="1" t="s">
        <v>11173</v>
      </c>
      <c r="J5501" s="1" t="str">
        <f t="shared" si="599"/>
        <v xml:space="preserve">Long March 1 </v>
      </c>
      <c r="K5501" s="1" t="str">
        <f t="shared" si="600"/>
        <v>Shijian 1</v>
      </c>
      <c r="L5501" s="1" t="s">
        <v>346</v>
      </c>
      <c r="M5501" s="1"/>
      <c r="N5501" s="1">
        <f t="shared" si="601"/>
        <v>0</v>
      </c>
      <c r="O5501" s="1" t="s">
        <v>9</v>
      </c>
    </row>
    <row r="5502" spans="1:15" x14ac:dyDescent="0.3">
      <c r="A5502" s="1" t="s">
        <v>6140</v>
      </c>
      <c r="B5502" s="1" t="s">
        <v>130</v>
      </c>
      <c r="C5502" s="1" t="str">
        <f t="shared" si="595"/>
        <v>Kazakhstan</v>
      </c>
      <c r="D5502" s="1" t="s">
        <v>11174</v>
      </c>
      <c r="E5502" s="7" t="str">
        <f>TEXT(DATE(MID(D5502, 13, 4), CHOOSE(MATCH( MID(D5502, 5, 3), {"Jan","Feb","Mar","Apr","May","Jun","Jul","Aug","Sep","Oct","Nov","Dec"}, 0), 1, 2, 3, 4, 5, 6, 7, 8, 9, 10, 11, 12), MID(D5502, 9, 2)), "yyyy-mm-dd")</f>
        <v>1971-03-03</v>
      </c>
      <c r="F5502" s="1" t="str">
        <f t="shared" si="596"/>
        <v>09:30:00</v>
      </c>
      <c r="G5502" s="9" t="str">
        <f t="shared" si="597"/>
        <v>March</v>
      </c>
      <c r="H5502" s="5" t="str">
        <f t="shared" si="598"/>
        <v>1971</v>
      </c>
      <c r="I5502" s="1" t="s">
        <v>11175</v>
      </c>
      <c r="J5502" s="1" t="str">
        <f t="shared" si="599"/>
        <v xml:space="preserve">Voskhod </v>
      </c>
      <c r="K5502" s="1" t="str">
        <f t="shared" si="600"/>
        <v>Cosmos 399</v>
      </c>
      <c r="L5502" s="1" t="s">
        <v>346</v>
      </c>
      <c r="M5502" s="1"/>
      <c r="N5502" s="1">
        <f t="shared" si="601"/>
        <v>0</v>
      </c>
      <c r="O5502" s="1" t="s">
        <v>9</v>
      </c>
    </row>
    <row r="5503" spans="1:15" x14ac:dyDescent="0.3">
      <c r="A5503" s="1" t="s">
        <v>6140</v>
      </c>
      <c r="B5503" s="1" t="s">
        <v>130</v>
      </c>
      <c r="C5503" s="1" t="str">
        <f t="shared" si="595"/>
        <v>Kazakhstan</v>
      </c>
      <c r="D5503" s="1" t="s">
        <v>11176</v>
      </c>
      <c r="E5503" s="7" t="str">
        <f>TEXT(DATE(MID(D5503, 13, 4), CHOOSE(MATCH( MID(D5503, 5, 3), {"Jan","Feb","Mar","Apr","May","Jun","Jul","Aug","Sep","Oct","Nov","Dec"}, 0), 1, 2, 3, 4, 5, 6, 7, 8, 9, 10, 11, 12), MID(D5503, 9, 2)), "yyyy-mm-dd")</f>
        <v>1971-02-26</v>
      </c>
      <c r="F5503" s="1" t="str">
        <f t="shared" si="596"/>
        <v>05:06:00</v>
      </c>
      <c r="G5503" s="9" t="str">
        <f t="shared" si="597"/>
        <v>February</v>
      </c>
      <c r="H5503" s="5" t="str">
        <f t="shared" si="598"/>
        <v>1971</v>
      </c>
      <c r="I5503" s="1" t="s">
        <v>11177</v>
      </c>
      <c r="J5503" s="1" t="str">
        <f t="shared" si="599"/>
        <v xml:space="preserve">Soyuz L </v>
      </c>
      <c r="K5503" s="1" t="str">
        <f t="shared" si="600"/>
        <v>Cosmos 398 (T2K lander)</v>
      </c>
      <c r="L5503" s="1" t="s">
        <v>346</v>
      </c>
      <c r="M5503" s="1"/>
      <c r="N5503" s="1">
        <f t="shared" si="601"/>
        <v>0</v>
      </c>
      <c r="O5503" s="1" t="s">
        <v>9</v>
      </c>
    </row>
    <row r="5504" spans="1:15" x14ac:dyDescent="0.3">
      <c r="A5504" s="1" t="s">
        <v>6140</v>
      </c>
      <c r="B5504" s="1" t="s">
        <v>3926</v>
      </c>
      <c r="C5504" s="1" t="str">
        <f t="shared" si="595"/>
        <v>Kazakhstan</v>
      </c>
      <c r="D5504" s="1" t="s">
        <v>11178</v>
      </c>
      <c r="E5504" s="7" t="str">
        <f>TEXT(DATE(MID(D5504, 13, 4), CHOOSE(MATCH( MID(D5504, 5, 3), {"Jan","Feb","Mar","Apr","May","Jun","Jul","Aug","Sep","Oct","Nov","Dec"}, 0), 1, 2, 3, 4, 5, 6, 7, 8, 9, 10, 11, 12), MID(D5504, 9, 2)), "yyyy-mm-dd")</f>
        <v>1971-02-25</v>
      </c>
      <c r="F5504" s="1" t="str">
        <f t="shared" si="596"/>
        <v>11:11:00</v>
      </c>
      <c r="G5504" s="9" t="str">
        <f t="shared" si="597"/>
        <v>February</v>
      </c>
      <c r="H5504" s="5" t="str">
        <f t="shared" si="598"/>
        <v>1971</v>
      </c>
      <c r="I5504" s="1" t="s">
        <v>11179</v>
      </c>
      <c r="J5504" s="1" t="str">
        <f t="shared" si="599"/>
        <v xml:space="preserve">Tsyklon-2 </v>
      </c>
      <c r="K5504" s="1" t="str">
        <f t="shared" si="600"/>
        <v>Cosmos 397</v>
      </c>
      <c r="L5504" s="1" t="s">
        <v>346</v>
      </c>
      <c r="M5504" s="1"/>
      <c r="N5504" s="1">
        <f t="shared" si="601"/>
        <v>0</v>
      </c>
      <c r="O5504" s="1" t="s">
        <v>9</v>
      </c>
    </row>
    <row r="5505" spans="1:15" x14ac:dyDescent="0.3">
      <c r="A5505" s="1" t="s">
        <v>6140</v>
      </c>
      <c r="B5505" s="1" t="s">
        <v>212</v>
      </c>
      <c r="C5505" s="1" t="str">
        <f t="shared" si="595"/>
        <v>Russia</v>
      </c>
      <c r="D5505" s="1" t="s">
        <v>11180</v>
      </c>
      <c r="E5505" s="7" t="str">
        <f>TEXT(DATE(MID(D5505, 13, 4), CHOOSE(MATCH( MID(D5505, 5, 3), {"Jan","Feb","Mar","Apr","May","Jun","Jul","Aug","Sep","Oct","Nov","Dec"}, 0), 1, 2, 3, 4, 5, 6, 7, 8, 9, 10, 11, 12), MID(D5505, 9, 2)), "yyyy-mm-dd")</f>
        <v>1971-02-18</v>
      </c>
      <c r="F5505" s="1" t="str">
        <f t="shared" si="596"/>
        <v>13:59:00</v>
      </c>
      <c r="G5505" s="9" t="str">
        <f t="shared" si="597"/>
        <v>February</v>
      </c>
      <c r="H5505" s="5" t="str">
        <f t="shared" si="598"/>
        <v>1971</v>
      </c>
      <c r="I5505" s="1" t="s">
        <v>11181</v>
      </c>
      <c r="J5505" s="1" t="str">
        <f t="shared" si="599"/>
        <v xml:space="preserve">Voskhod </v>
      </c>
      <c r="K5505" s="1" t="str">
        <f t="shared" si="600"/>
        <v>Cosmos 396</v>
      </c>
      <c r="L5505" s="1" t="s">
        <v>346</v>
      </c>
      <c r="M5505" s="1"/>
      <c r="N5505" s="1">
        <f t="shared" si="601"/>
        <v>0</v>
      </c>
      <c r="O5505" s="1" t="s">
        <v>9</v>
      </c>
    </row>
    <row r="5506" spans="1:15" x14ac:dyDescent="0.3">
      <c r="A5506" s="1" t="s">
        <v>6140</v>
      </c>
      <c r="B5506" s="1" t="s">
        <v>3373</v>
      </c>
      <c r="C5506" s="1" t="str">
        <f t="shared" ref="C5506:C5569" si="602">TRIM(MID(B5506, FIND("|", SUBSTITUTE(B5506, ",", "|", LEN(B5506) - LEN(SUBSTITUTE(B5506,",", "" )))) + 1, LEN(B5506)))</f>
        <v>Russia</v>
      </c>
      <c r="D5506" s="1" t="s">
        <v>11182</v>
      </c>
      <c r="E5506" s="7" t="str">
        <f>TEXT(DATE(MID(D5506, 13, 4), CHOOSE(MATCH( MID(D5506, 5, 3), {"Jan","Feb","Mar","Apr","May","Jun","Jul","Aug","Sep","Oct","Nov","Dec"}, 0), 1, 2, 3, 4, 5, 6, 7, 8, 9, 10, 11, 12), MID(D5506, 9, 2)), "yyyy-mm-dd")</f>
        <v>1971-02-17</v>
      </c>
      <c r="F5506" s="1" t="str">
        <f t="shared" ref="F5506:F5569" si="603">IF(ISNUMBER(FIND(":", D5506)), MID(D5506, FIND(":", D5506)-2, 5) &amp; ":00", "00:00:00")</f>
        <v>21:09:00</v>
      </c>
      <c r="G5506" s="9" t="str">
        <f t="shared" ref="G5506:G5569" si="604">TEXT(E5506, "mmmm")</f>
        <v>February</v>
      </c>
      <c r="H5506" s="5" t="str">
        <f t="shared" ref="H5506:H5569" si="605">TEXT(E5506, "yyyy")</f>
        <v>1971</v>
      </c>
      <c r="I5506" s="1" t="s">
        <v>11183</v>
      </c>
      <c r="J5506" s="1" t="str">
        <f t="shared" ref="J5506:J5569" si="606">LEFT(I5506, FIND("|", I5506) - 1)</f>
        <v xml:space="preserve">Cosmos-3M </v>
      </c>
      <c r="K5506" s="1" t="str">
        <f t="shared" ref="K5506:K5569" si="607">MID(I5506, FIND("|", I5506) + 2, LEN(I5506))</f>
        <v>Cosmos 395</v>
      </c>
      <c r="L5506" s="1" t="s">
        <v>346</v>
      </c>
      <c r="M5506" s="1"/>
      <c r="N5506" s="1">
        <f t="shared" si="601"/>
        <v>0</v>
      </c>
      <c r="O5506" s="1" t="s">
        <v>9</v>
      </c>
    </row>
    <row r="5507" spans="1:15" x14ac:dyDescent="0.3">
      <c r="A5507" s="1" t="s">
        <v>5722</v>
      </c>
      <c r="B5507" s="1" t="s">
        <v>5557</v>
      </c>
      <c r="C5507" s="1" t="str">
        <f t="shared" si="602"/>
        <v>USA</v>
      </c>
      <c r="D5507" s="1" t="s">
        <v>11184</v>
      </c>
      <c r="E5507" s="7" t="str">
        <f>TEXT(DATE(MID(D5507, 13, 4), CHOOSE(MATCH( MID(D5507, 5, 3), {"Jan","Feb","Mar","Apr","May","Jun","Jul","Aug","Sep","Oct","Nov","Dec"}, 0), 1, 2, 3, 4, 5, 6, 7, 8, 9, 10, 11, 12), MID(D5507, 9, 2)), "yyyy-mm-dd")</f>
        <v>1971-02-17</v>
      </c>
      <c r="F5507" s="1" t="str">
        <f t="shared" si="603"/>
        <v>20:04:00</v>
      </c>
      <c r="G5507" s="9" t="str">
        <f t="shared" si="604"/>
        <v>February</v>
      </c>
      <c r="H5507" s="5" t="str">
        <f t="shared" si="605"/>
        <v>1971</v>
      </c>
      <c r="I5507" s="1" t="s">
        <v>11185</v>
      </c>
      <c r="J5507" s="1" t="str">
        <f t="shared" si="606"/>
        <v xml:space="preserve">Thorad SLV-2G Agena-D </v>
      </c>
      <c r="K5507" s="1" t="str">
        <f t="shared" si="607"/>
        <v>KH-4B 1113</v>
      </c>
      <c r="L5507" s="1" t="s">
        <v>346</v>
      </c>
      <c r="M5507" s="1"/>
      <c r="N5507" s="1">
        <f t="shared" ref="N5507:N5570" si="608">M5507 * 83</f>
        <v>0</v>
      </c>
      <c r="O5507" s="1" t="s">
        <v>9</v>
      </c>
    </row>
    <row r="5508" spans="1:15" x14ac:dyDescent="0.3">
      <c r="A5508" s="1" t="s">
        <v>5722</v>
      </c>
      <c r="B5508" s="1" t="s">
        <v>8845</v>
      </c>
      <c r="C5508" s="1" t="str">
        <f t="shared" si="602"/>
        <v>USA</v>
      </c>
      <c r="D5508" s="1" t="s">
        <v>11186</v>
      </c>
      <c r="E5508" s="7" t="str">
        <f>TEXT(DATE(MID(D5508, 13, 4), CHOOSE(MATCH( MID(D5508, 5, 3), {"Jan","Feb","Mar","Apr","May","Jun","Jul","Aug","Sep","Oct","Nov","Dec"}, 0), 1, 2, 3, 4, 5, 6, 7, 8, 9, 10, 11, 12), MID(D5508, 9, 2)), "yyyy-mm-dd")</f>
        <v>1971-02-17</v>
      </c>
      <c r="F5508" s="1" t="str">
        <f t="shared" si="603"/>
        <v>03:52:00</v>
      </c>
      <c r="G5508" s="9" t="str">
        <f t="shared" si="604"/>
        <v>February</v>
      </c>
      <c r="H5508" s="5" t="str">
        <f t="shared" si="605"/>
        <v>1971</v>
      </c>
      <c r="I5508" s="1" t="s">
        <v>11187</v>
      </c>
      <c r="J5508" s="1" t="str">
        <f t="shared" si="606"/>
        <v xml:space="preserve">Thor-LV2D Burner-2 </v>
      </c>
      <c r="K5508" s="1" t="str">
        <f t="shared" si="607"/>
        <v>DMSP-5A-F3 &amp; Others</v>
      </c>
      <c r="L5508" s="1" t="s">
        <v>346</v>
      </c>
      <c r="M5508" s="1"/>
      <c r="N5508" s="1">
        <f t="shared" si="608"/>
        <v>0</v>
      </c>
      <c r="O5508" s="1" t="s">
        <v>9</v>
      </c>
    </row>
    <row r="5509" spans="1:15" x14ac:dyDescent="0.3">
      <c r="A5509" s="1" t="s">
        <v>3891</v>
      </c>
      <c r="B5509" s="1" t="s">
        <v>714</v>
      </c>
      <c r="C5509" s="1" t="str">
        <f t="shared" si="602"/>
        <v>Japan</v>
      </c>
      <c r="D5509" s="1" t="s">
        <v>11188</v>
      </c>
      <c r="E5509" s="7" t="str">
        <f>TEXT(DATE(MID(D5509, 13, 4), CHOOSE(MATCH( MID(D5509, 5, 3), {"Jan","Feb","Mar","Apr","May","Jun","Jul","Aug","Sep","Oct","Nov","Dec"}, 0), 1, 2, 3, 4, 5, 6, 7, 8, 9, 10, 11, 12), MID(D5509, 9, 2)), "yyyy-mm-dd")</f>
        <v>1971-02-16</v>
      </c>
      <c r="F5509" s="1" t="str">
        <f t="shared" si="603"/>
        <v>04:00:00</v>
      </c>
      <c r="G5509" s="9" t="str">
        <f t="shared" si="604"/>
        <v>February</v>
      </c>
      <c r="H5509" s="5" t="str">
        <f t="shared" si="605"/>
        <v>1971</v>
      </c>
      <c r="I5509" s="1" t="s">
        <v>11189</v>
      </c>
      <c r="J5509" s="1" t="str">
        <f t="shared" si="606"/>
        <v xml:space="preserve">Mu-IV S </v>
      </c>
      <c r="K5509" s="1" t="str">
        <f t="shared" si="607"/>
        <v>Tansei 1</v>
      </c>
      <c r="L5509" s="1" t="s">
        <v>346</v>
      </c>
      <c r="M5509" s="1"/>
      <c r="N5509" s="1">
        <f t="shared" si="608"/>
        <v>0</v>
      </c>
      <c r="O5509" s="1" t="s">
        <v>9</v>
      </c>
    </row>
    <row r="5510" spans="1:15" x14ac:dyDescent="0.3">
      <c r="A5510" s="1" t="s">
        <v>6140</v>
      </c>
      <c r="B5510" s="1" t="s">
        <v>3373</v>
      </c>
      <c r="C5510" s="1" t="str">
        <f t="shared" si="602"/>
        <v>Russia</v>
      </c>
      <c r="D5510" s="1" t="s">
        <v>11190</v>
      </c>
      <c r="E5510" s="7" t="str">
        <f>TEXT(DATE(MID(D5510, 13, 4), CHOOSE(MATCH( MID(D5510, 5, 3), {"Jan","Feb","Mar","Apr","May","Jun","Jul","Aug","Sep","Oct","Nov","Dec"}, 0), 1, 2, 3, 4, 5, 6, 7, 8, 9, 10, 11, 12), MID(D5510, 9, 2)), "yyyy-mm-dd")</f>
        <v>1971-02-09</v>
      </c>
      <c r="F5510" s="1" t="str">
        <f t="shared" si="603"/>
        <v>18:48:00</v>
      </c>
      <c r="G5510" s="9" t="str">
        <f t="shared" si="604"/>
        <v>February</v>
      </c>
      <c r="H5510" s="5" t="str">
        <f t="shared" si="605"/>
        <v>1971</v>
      </c>
      <c r="I5510" s="1" t="s">
        <v>11191</v>
      </c>
      <c r="J5510" s="1" t="str">
        <f t="shared" si="606"/>
        <v xml:space="preserve">Cosmos-3M </v>
      </c>
      <c r="K5510" s="1" t="str">
        <f t="shared" si="607"/>
        <v>Cosmos 394</v>
      </c>
      <c r="L5510" s="1" t="s">
        <v>346</v>
      </c>
      <c r="M5510" s="1"/>
      <c r="N5510" s="1">
        <f t="shared" si="608"/>
        <v>0</v>
      </c>
      <c r="O5510" s="1" t="s">
        <v>9</v>
      </c>
    </row>
    <row r="5511" spans="1:15" x14ac:dyDescent="0.3">
      <c r="A5511" s="1" t="s">
        <v>5722</v>
      </c>
      <c r="B5511" s="1" t="s">
        <v>3478</v>
      </c>
      <c r="C5511" s="1" t="str">
        <f t="shared" si="602"/>
        <v>USA</v>
      </c>
      <c r="D5511" s="1" t="s">
        <v>11192</v>
      </c>
      <c r="E5511" s="7" t="str">
        <f>TEXT(DATE(MID(D5511, 13, 4), CHOOSE(MATCH( MID(D5511, 5, 3), {"Jan","Feb","Mar","Apr","May","Jun","Jul","Aug","Sep","Oct","Nov","Dec"}, 0), 1, 2, 3, 4, 5, 6, 7, 8, 9, 10, 11, 12), MID(D5511, 9, 2)), "yyyy-mm-dd")</f>
        <v>1971-02-03</v>
      </c>
      <c r="F5511" s="1" t="str">
        <f t="shared" si="603"/>
        <v>01:41:00</v>
      </c>
      <c r="G5511" s="9" t="str">
        <f t="shared" si="604"/>
        <v>February</v>
      </c>
      <c r="H5511" s="5" t="str">
        <f t="shared" si="605"/>
        <v>1971</v>
      </c>
      <c r="I5511" s="1" t="s">
        <v>11193</v>
      </c>
      <c r="J5511" s="1" t="str">
        <f t="shared" si="606"/>
        <v xml:space="preserve">Delta M </v>
      </c>
      <c r="K5511" s="1" t="str">
        <f t="shared" si="607"/>
        <v>NATO 2</v>
      </c>
      <c r="L5511" s="1" t="s">
        <v>346</v>
      </c>
      <c r="M5511" s="1"/>
      <c r="N5511" s="1">
        <f t="shared" si="608"/>
        <v>0</v>
      </c>
      <c r="O5511" s="1" t="s">
        <v>9</v>
      </c>
    </row>
    <row r="5512" spans="1:15" x14ac:dyDescent="0.3">
      <c r="A5512" s="1" t="s">
        <v>657</v>
      </c>
      <c r="B5512" s="1" t="s">
        <v>30</v>
      </c>
      <c r="C5512" s="1" t="str">
        <f t="shared" si="602"/>
        <v>USA</v>
      </c>
      <c r="D5512" s="1" t="s">
        <v>11194</v>
      </c>
      <c r="E5512" s="7" t="str">
        <f>TEXT(DATE(MID(D5512, 13, 4), CHOOSE(MATCH( MID(D5512, 5, 3), {"Jan","Feb","Mar","Apr","May","Jun","Jul","Aug","Sep","Oct","Nov","Dec"}, 0), 1, 2, 3, 4, 5, 6, 7, 8, 9, 10, 11, 12), MID(D5512, 9, 2)), "yyyy-mm-dd")</f>
        <v>1971-01-31</v>
      </c>
      <c r="F5512" s="1" t="str">
        <f t="shared" si="603"/>
        <v>21:03:00</v>
      </c>
      <c r="G5512" s="9" t="str">
        <f t="shared" si="604"/>
        <v>January</v>
      </c>
      <c r="H5512" s="5" t="str">
        <f t="shared" si="605"/>
        <v>1971</v>
      </c>
      <c r="I5512" s="1" t="s">
        <v>11195</v>
      </c>
      <c r="J5512" s="1" t="str">
        <f t="shared" si="606"/>
        <v xml:space="preserve">Saturn V </v>
      </c>
      <c r="K5512" s="1" t="str">
        <f t="shared" si="607"/>
        <v>Apollo 14</v>
      </c>
      <c r="L5512" s="1" t="s">
        <v>346</v>
      </c>
      <c r="M5512" s="1"/>
      <c r="N5512" s="1">
        <f t="shared" si="608"/>
        <v>0</v>
      </c>
      <c r="O5512" s="1" t="s">
        <v>9</v>
      </c>
    </row>
    <row r="5513" spans="1:15" x14ac:dyDescent="0.3">
      <c r="A5513" s="1" t="s">
        <v>6140</v>
      </c>
      <c r="B5513" s="1" t="s">
        <v>1561</v>
      </c>
      <c r="C5513" s="1" t="str">
        <f t="shared" si="602"/>
        <v>Russia</v>
      </c>
      <c r="D5513" s="1" t="s">
        <v>11196</v>
      </c>
      <c r="E5513" s="7" t="str">
        <f>TEXT(DATE(MID(D5513, 13, 4), CHOOSE(MATCH( MID(D5513, 5, 3), {"Jan","Feb","Mar","Apr","May","Jun","Jul","Aug","Sep","Oct","Nov","Dec"}, 0), 1, 2, 3, 4, 5, 6, 7, 8, 9, 10, 11, 12), MID(D5513, 9, 2)), "yyyy-mm-dd")</f>
        <v>1971-01-26</v>
      </c>
      <c r="F5513" s="1" t="str">
        <f t="shared" si="603"/>
        <v>12:44:00</v>
      </c>
      <c r="G5513" s="9" t="str">
        <f t="shared" si="604"/>
        <v>January</v>
      </c>
      <c r="H5513" s="5" t="str">
        <f t="shared" si="605"/>
        <v>1971</v>
      </c>
      <c r="I5513" s="1" t="s">
        <v>11197</v>
      </c>
      <c r="J5513" s="1" t="str">
        <f t="shared" si="606"/>
        <v xml:space="preserve">Cosmos-2 (63SM) </v>
      </c>
      <c r="K5513" s="1" t="str">
        <f t="shared" si="607"/>
        <v>Cosmos 393</v>
      </c>
      <c r="L5513" s="1" t="s">
        <v>346</v>
      </c>
      <c r="M5513" s="1"/>
      <c r="N5513" s="1">
        <f t="shared" si="608"/>
        <v>0</v>
      </c>
      <c r="O5513" s="1" t="s">
        <v>9</v>
      </c>
    </row>
    <row r="5514" spans="1:15" x14ac:dyDescent="0.3">
      <c r="A5514" s="1" t="s">
        <v>5556</v>
      </c>
      <c r="B5514" s="1" t="s">
        <v>4149</v>
      </c>
      <c r="C5514" s="1" t="str">
        <f t="shared" si="602"/>
        <v>USA</v>
      </c>
      <c r="D5514" s="1" t="s">
        <v>11198</v>
      </c>
      <c r="E5514" s="7" t="str">
        <f>TEXT(DATE(MID(D5514, 13, 4), CHOOSE(MATCH( MID(D5514, 5, 3), {"Jan","Feb","Mar","Apr","May","Jun","Jul","Aug","Sep","Oct","Nov","Dec"}, 0), 1, 2, 3, 4, 5, 6, 7, 8, 9, 10, 11, 12), MID(D5514, 9, 2)), "yyyy-mm-dd")</f>
        <v>1971-01-26</v>
      </c>
      <c r="F5514" s="1" t="str">
        <f t="shared" si="603"/>
        <v>00:36:00</v>
      </c>
      <c r="G5514" s="9" t="str">
        <f t="shared" si="604"/>
        <v>January</v>
      </c>
      <c r="H5514" s="5" t="str">
        <f t="shared" si="605"/>
        <v>1971</v>
      </c>
      <c r="I5514" s="1" t="s">
        <v>11199</v>
      </c>
      <c r="J5514" s="1" t="str">
        <f t="shared" si="606"/>
        <v xml:space="preserve">Atlas-SLV3C Centaur-D </v>
      </c>
      <c r="K5514" s="1" t="str">
        <f t="shared" si="607"/>
        <v>Intelsat 4 F2</v>
      </c>
      <c r="L5514" s="1" t="s">
        <v>346</v>
      </c>
      <c r="M5514" s="1"/>
      <c r="N5514" s="1">
        <f t="shared" si="608"/>
        <v>0</v>
      </c>
      <c r="O5514" s="1" t="s">
        <v>9</v>
      </c>
    </row>
    <row r="5515" spans="1:15" x14ac:dyDescent="0.3">
      <c r="A5515" s="1" t="s">
        <v>5722</v>
      </c>
      <c r="B5515" s="1" t="s">
        <v>4249</v>
      </c>
      <c r="C5515" s="1" t="str">
        <f t="shared" si="602"/>
        <v>USA</v>
      </c>
      <c r="D5515" s="1" t="s">
        <v>11200</v>
      </c>
      <c r="E5515" s="7" t="str">
        <f>TEXT(DATE(MID(D5515, 13, 4), CHOOSE(MATCH( MID(D5515, 5, 3), {"Jan","Feb","Mar","Apr","May","Jun","Jul","Aug","Sep","Oct","Nov","Dec"}, 0), 1, 2, 3, 4, 5, 6, 7, 8, 9, 10, 11, 12), MID(D5515, 9, 2)), "yyyy-mm-dd")</f>
        <v>1971-01-21</v>
      </c>
      <c r="F5515" s="1" t="str">
        <f t="shared" si="603"/>
        <v>18:20:00</v>
      </c>
      <c r="G5515" s="9" t="str">
        <f t="shared" si="604"/>
        <v>January</v>
      </c>
      <c r="H5515" s="5" t="str">
        <f t="shared" si="605"/>
        <v>1971</v>
      </c>
      <c r="I5515" s="1" t="s">
        <v>11201</v>
      </c>
      <c r="J5515" s="1" t="str">
        <f t="shared" si="606"/>
        <v xml:space="preserve">Titan III(23)B </v>
      </c>
      <c r="K5515" s="1" t="str">
        <f t="shared" si="607"/>
        <v>OPS 7776</v>
      </c>
      <c r="L5515" s="1" t="s">
        <v>346</v>
      </c>
      <c r="M5515" s="1"/>
      <c r="N5515" s="1">
        <f t="shared" si="608"/>
        <v>0</v>
      </c>
      <c r="O5515" s="1" t="s">
        <v>9</v>
      </c>
    </row>
    <row r="5516" spans="1:15" x14ac:dyDescent="0.3">
      <c r="A5516" s="1" t="s">
        <v>6140</v>
      </c>
      <c r="B5516" s="1" t="s">
        <v>130</v>
      </c>
      <c r="C5516" s="1" t="str">
        <f t="shared" si="602"/>
        <v>Kazakhstan</v>
      </c>
      <c r="D5516" s="1" t="s">
        <v>11202</v>
      </c>
      <c r="E5516" s="7" t="str">
        <f>TEXT(DATE(MID(D5516, 13, 4), CHOOSE(MATCH( MID(D5516, 5, 3), {"Jan","Feb","Mar","Apr","May","Jun","Jul","Aug","Sep","Oct","Nov","Dec"}, 0), 1, 2, 3, 4, 5, 6, 7, 8, 9, 10, 11, 12), MID(D5516, 9, 2)), "yyyy-mm-dd")</f>
        <v>1971-01-21</v>
      </c>
      <c r="F5516" s="1" t="str">
        <f t="shared" si="603"/>
        <v>08:40:00</v>
      </c>
      <c r="G5516" s="9" t="str">
        <f t="shared" si="604"/>
        <v>January</v>
      </c>
      <c r="H5516" s="5" t="str">
        <f t="shared" si="605"/>
        <v>1971</v>
      </c>
      <c r="I5516" s="1" t="s">
        <v>11203</v>
      </c>
      <c r="J5516" s="1" t="str">
        <f t="shared" si="606"/>
        <v xml:space="preserve">Voskhod </v>
      </c>
      <c r="K5516" s="1" t="str">
        <f t="shared" si="607"/>
        <v>Cosmos 392</v>
      </c>
      <c r="L5516" s="1" t="s">
        <v>346</v>
      </c>
      <c r="M5516" s="1"/>
      <c r="N5516" s="1">
        <f t="shared" si="608"/>
        <v>0</v>
      </c>
      <c r="O5516" s="1" t="s">
        <v>9</v>
      </c>
    </row>
    <row r="5517" spans="1:15" x14ac:dyDescent="0.3">
      <c r="A5517" s="1" t="s">
        <v>6140</v>
      </c>
      <c r="B5517" s="1" t="s">
        <v>6615</v>
      </c>
      <c r="C5517" s="1" t="str">
        <f t="shared" si="602"/>
        <v>Russia</v>
      </c>
      <c r="D5517" s="1" t="s">
        <v>11204</v>
      </c>
      <c r="E5517" s="7" t="str">
        <f>TEXT(DATE(MID(D5517, 13, 4), CHOOSE(MATCH( MID(D5517, 5, 3), {"Jan","Feb","Mar","Apr","May","Jun","Jul","Aug","Sep","Oct","Nov","Dec"}, 0), 1, 2, 3, 4, 5, 6, 7, 8, 9, 10, 11, 12), MID(D5517, 9, 2)), "yyyy-mm-dd")</f>
        <v>1971-01-20</v>
      </c>
      <c r="F5517" s="1" t="str">
        <f t="shared" si="603"/>
        <v>11:24:00</v>
      </c>
      <c r="G5517" s="9" t="str">
        <f t="shared" si="604"/>
        <v>January</v>
      </c>
      <c r="H5517" s="5" t="str">
        <f t="shared" si="605"/>
        <v>1971</v>
      </c>
      <c r="I5517" s="1" t="s">
        <v>11205</v>
      </c>
      <c r="J5517" s="1" t="str">
        <f t="shared" si="606"/>
        <v xml:space="preserve">Vostok-2M </v>
      </c>
      <c r="K5517" s="1" t="str">
        <f t="shared" si="607"/>
        <v>Meteor nÂ°18</v>
      </c>
      <c r="L5517" s="1" t="s">
        <v>346</v>
      </c>
      <c r="M5517" s="1"/>
      <c r="N5517" s="1">
        <f t="shared" si="608"/>
        <v>0</v>
      </c>
      <c r="O5517" s="1" t="s">
        <v>9</v>
      </c>
    </row>
    <row r="5518" spans="1:15" x14ac:dyDescent="0.3">
      <c r="A5518" s="1" t="s">
        <v>6140</v>
      </c>
      <c r="B5518" s="1" t="s">
        <v>1561</v>
      </c>
      <c r="C5518" s="1" t="str">
        <f t="shared" si="602"/>
        <v>Russia</v>
      </c>
      <c r="D5518" s="1" t="s">
        <v>11206</v>
      </c>
      <c r="E5518" s="7" t="str">
        <f>TEXT(DATE(MID(D5518, 13, 4), CHOOSE(MATCH( MID(D5518, 5, 3), {"Jan","Feb","Mar","Apr","May","Jun","Jul","Aug","Sep","Oct","Nov","Dec"}, 0), 1, 2, 3, 4, 5, 6, 7, 8, 9, 10, 11, 12), MID(D5518, 9, 2)), "yyyy-mm-dd")</f>
        <v>1971-01-14</v>
      </c>
      <c r="F5518" s="1" t="str">
        <f t="shared" si="603"/>
        <v>12:00:00</v>
      </c>
      <c r="G5518" s="9" t="str">
        <f t="shared" si="604"/>
        <v>January</v>
      </c>
      <c r="H5518" s="5" t="str">
        <f t="shared" si="605"/>
        <v>1971</v>
      </c>
      <c r="I5518" s="1" t="s">
        <v>11207</v>
      </c>
      <c r="J5518" s="1" t="str">
        <f t="shared" si="606"/>
        <v xml:space="preserve">Cosmos-2 (63SM) </v>
      </c>
      <c r="K5518" s="1" t="str">
        <f t="shared" si="607"/>
        <v>Cosmos 391</v>
      </c>
      <c r="L5518" s="1" t="s">
        <v>346</v>
      </c>
      <c r="M5518" s="1"/>
      <c r="N5518" s="1">
        <f t="shared" si="608"/>
        <v>0</v>
      </c>
      <c r="O5518" s="1" t="s">
        <v>9</v>
      </c>
    </row>
    <row r="5519" spans="1:15" x14ac:dyDescent="0.3">
      <c r="A5519" s="1" t="s">
        <v>6140</v>
      </c>
      <c r="B5519" s="1" t="s">
        <v>130</v>
      </c>
      <c r="C5519" s="1" t="str">
        <f t="shared" si="602"/>
        <v>Kazakhstan</v>
      </c>
      <c r="D5519" s="1" t="s">
        <v>11208</v>
      </c>
      <c r="E5519" s="7" t="str">
        <f>TEXT(DATE(MID(D5519, 13, 4), CHOOSE(MATCH( MID(D5519, 5, 3), {"Jan","Feb","Mar","Apr","May","Jun","Jul","Aug","Sep","Oct","Nov","Dec"}, 0), 1, 2, 3, 4, 5, 6, 7, 8, 9, 10, 11, 12), MID(D5519, 9, 2)), "yyyy-mm-dd")</f>
        <v>1971-01-12</v>
      </c>
      <c r="F5519" s="1" t="str">
        <f t="shared" si="603"/>
        <v>09:30:00</v>
      </c>
      <c r="G5519" s="9" t="str">
        <f t="shared" si="604"/>
        <v>January</v>
      </c>
      <c r="H5519" s="5" t="str">
        <f t="shared" si="605"/>
        <v>1971</v>
      </c>
      <c r="I5519" s="1" t="s">
        <v>11209</v>
      </c>
      <c r="J5519" s="1" t="str">
        <f t="shared" si="606"/>
        <v xml:space="preserve">Voskhod </v>
      </c>
      <c r="K5519" s="1" t="str">
        <f t="shared" si="607"/>
        <v>Cosmos 390</v>
      </c>
      <c r="L5519" s="1" t="s">
        <v>346</v>
      </c>
      <c r="M5519" s="1"/>
      <c r="N5519" s="1">
        <f t="shared" si="608"/>
        <v>0</v>
      </c>
      <c r="O5519" s="1" t="s">
        <v>9</v>
      </c>
    </row>
    <row r="5520" spans="1:15" x14ac:dyDescent="0.3">
      <c r="A5520" s="1" t="s">
        <v>6140</v>
      </c>
      <c r="B5520" s="1" t="s">
        <v>1630</v>
      </c>
      <c r="C5520" s="1" t="str">
        <f t="shared" si="602"/>
        <v>Kazakhstan</v>
      </c>
      <c r="D5520" s="1" t="s">
        <v>11210</v>
      </c>
      <c r="E5520" s="7" t="str">
        <f>TEXT(DATE(MID(D5520, 13, 4), CHOOSE(MATCH( MID(D5520, 5, 3), {"Jan","Feb","Mar","Apr","May","Jun","Jul","Aug","Sep","Oct","Nov","Dec"}, 0), 1, 2, 3, 4, 5, 6, 7, 8, 9, 10, 11, 12), MID(D5520, 9, 2)), "yyyy-mm-dd")</f>
        <v>1970-12-25</v>
      </c>
      <c r="F5520" s="1" t="str">
        <f t="shared" si="603"/>
        <v>03:50:00</v>
      </c>
      <c r="G5520" s="9" t="str">
        <f t="shared" si="604"/>
        <v>December</v>
      </c>
      <c r="H5520" s="5" t="str">
        <f t="shared" si="605"/>
        <v>1970</v>
      </c>
      <c r="I5520" s="1" t="s">
        <v>11211</v>
      </c>
      <c r="J5520" s="1" t="str">
        <f t="shared" si="606"/>
        <v xml:space="preserve">Molniya-M /Block L </v>
      </c>
      <c r="K5520" s="1" t="str">
        <f t="shared" si="607"/>
        <v>Molniya-1 nÂ°22</v>
      </c>
      <c r="L5520" s="1" t="s">
        <v>346</v>
      </c>
      <c r="M5520" s="1"/>
      <c r="N5520" s="1">
        <f t="shared" si="608"/>
        <v>0</v>
      </c>
      <c r="O5520" s="1" t="s">
        <v>9</v>
      </c>
    </row>
    <row r="5521" spans="1:15" x14ac:dyDescent="0.3">
      <c r="A5521" s="1" t="s">
        <v>6140</v>
      </c>
      <c r="B5521" s="1" t="s">
        <v>6482</v>
      </c>
      <c r="C5521" s="1" t="str">
        <f t="shared" si="602"/>
        <v>Russia</v>
      </c>
      <c r="D5521" s="1" t="s">
        <v>11212</v>
      </c>
      <c r="E5521" s="7" t="str">
        <f>TEXT(DATE(MID(D5521, 13, 4), CHOOSE(MATCH( MID(D5521, 5, 3), {"Jan","Feb","Mar","Apr","May","Jun","Jul","Aug","Sep","Oct","Nov","Dec"}, 0), 1, 2, 3, 4, 5, 6, 7, 8, 9, 10, 11, 12), MID(D5521, 9, 2)), "yyyy-mm-dd")</f>
        <v>1970-12-22</v>
      </c>
      <c r="F5521" s="1" t="str">
        <f t="shared" si="603"/>
        <v>21:30:00</v>
      </c>
      <c r="G5521" s="9" t="str">
        <f t="shared" si="604"/>
        <v>December</v>
      </c>
      <c r="H5521" s="5" t="str">
        <f t="shared" si="605"/>
        <v>1970</v>
      </c>
      <c r="I5521" s="1" t="s">
        <v>11213</v>
      </c>
      <c r="J5521" s="1" t="str">
        <f t="shared" si="606"/>
        <v xml:space="preserve">Cosmos-3M </v>
      </c>
      <c r="K5521" s="1" t="str">
        <f t="shared" si="607"/>
        <v>DS-P1-M #1</v>
      </c>
      <c r="L5521" s="1" t="s">
        <v>346</v>
      </c>
      <c r="M5521" s="1"/>
      <c r="N5521" s="1">
        <f t="shared" si="608"/>
        <v>0</v>
      </c>
      <c r="O5521" s="1" t="s">
        <v>257</v>
      </c>
    </row>
    <row r="5522" spans="1:15" x14ac:dyDescent="0.3">
      <c r="A5522" s="1" t="s">
        <v>6140</v>
      </c>
      <c r="B5522" s="1" t="s">
        <v>6615</v>
      </c>
      <c r="C5522" s="1" t="str">
        <f t="shared" si="602"/>
        <v>Russia</v>
      </c>
      <c r="D5522" s="1" t="s">
        <v>11214</v>
      </c>
      <c r="E5522" s="7" t="str">
        <f>TEXT(DATE(MID(D5522, 13, 4), CHOOSE(MATCH( MID(D5522, 5, 3), {"Jan","Feb","Mar","Apr","May","Jun","Jul","Aug","Sep","Oct","Nov","Dec"}, 0), 1, 2, 3, 4, 5, 6, 7, 8, 9, 10, 11, 12), MID(D5522, 9, 2)), "yyyy-mm-dd")</f>
        <v>1970-12-18</v>
      </c>
      <c r="F5522" s="1" t="str">
        <f t="shared" si="603"/>
        <v>16:15:00</v>
      </c>
      <c r="G5522" s="9" t="str">
        <f t="shared" si="604"/>
        <v>December</v>
      </c>
      <c r="H5522" s="5" t="str">
        <f t="shared" si="605"/>
        <v>1970</v>
      </c>
      <c r="I5522" s="1" t="s">
        <v>11215</v>
      </c>
      <c r="J5522" s="1" t="str">
        <f t="shared" si="606"/>
        <v xml:space="preserve">Vostok-2M </v>
      </c>
      <c r="K5522" s="1" t="str">
        <f t="shared" si="607"/>
        <v>Cosmos 389</v>
      </c>
      <c r="L5522" s="1" t="s">
        <v>346</v>
      </c>
      <c r="M5522" s="1"/>
      <c r="N5522" s="1">
        <f t="shared" si="608"/>
        <v>0</v>
      </c>
      <c r="O5522" s="1" t="s">
        <v>9</v>
      </c>
    </row>
    <row r="5523" spans="1:15" x14ac:dyDescent="0.3">
      <c r="A5523" s="1" t="s">
        <v>6140</v>
      </c>
      <c r="B5523" s="1" t="s">
        <v>1561</v>
      </c>
      <c r="C5523" s="1" t="str">
        <f t="shared" si="602"/>
        <v>Russia</v>
      </c>
      <c r="D5523" s="1" t="s">
        <v>11216</v>
      </c>
      <c r="E5523" s="7" t="str">
        <f>TEXT(DATE(MID(D5523, 13, 4), CHOOSE(MATCH( MID(D5523, 5, 3), {"Jan","Feb","Mar","Apr","May","Jun","Jul","Aug","Sep","Oct","Nov","Dec"}, 0), 1, 2, 3, 4, 5, 6, 7, 8, 9, 10, 11, 12), MID(D5523, 9, 2)), "yyyy-mm-dd")</f>
        <v>1970-12-18</v>
      </c>
      <c r="F5523" s="1" t="str">
        <f t="shared" si="603"/>
        <v>09:39:00</v>
      </c>
      <c r="G5523" s="9" t="str">
        <f t="shared" si="604"/>
        <v>December</v>
      </c>
      <c r="H5523" s="5" t="str">
        <f t="shared" si="605"/>
        <v>1970</v>
      </c>
      <c r="I5523" s="1" t="s">
        <v>11217</v>
      </c>
      <c r="J5523" s="1" t="str">
        <f t="shared" si="606"/>
        <v xml:space="preserve">Cosmos-2 (63SM) </v>
      </c>
      <c r="K5523" s="1" t="str">
        <f t="shared" si="607"/>
        <v>Cosmos 388</v>
      </c>
      <c r="L5523" s="1" t="s">
        <v>346</v>
      </c>
      <c r="M5523" s="1"/>
      <c r="N5523" s="1">
        <f t="shared" si="608"/>
        <v>0</v>
      </c>
      <c r="O5523" s="1" t="s">
        <v>9</v>
      </c>
    </row>
    <row r="5524" spans="1:15" x14ac:dyDescent="0.3">
      <c r="A5524" s="1" t="s">
        <v>6140</v>
      </c>
      <c r="B5524" s="1" t="s">
        <v>6482</v>
      </c>
      <c r="C5524" s="1" t="str">
        <f t="shared" si="602"/>
        <v>Russia</v>
      </c>
      <c r="D5524" s="1" t="s">
        <v>11218</v>
      </c>
      <c r="E5524" s="7" t="str">
        <f>TEXT(DATE(MID(D5524, 13, 4), CHOOSE(MATCH( MID(D5524, 5, 3), {"Jan","Feb","Mar","Apr","May","Jun","Jul","Aug","Sep","Oct","Nov","Dec"}, 0), 1, 2, 3, 4, 5, 6, 7, 8, 9, 10, 11, 12), MID(D5524, 9, 2)), "yyyy-mm-dd")</f>
        <v>1970-12-16</v>
      </c>
      <c r="F5524" s="1" t="str">
        <f t="shared" si="603"/>
        <v>04:29:00</v>
      </c>
      <c r="G5524" s="9" t="str">
        <f t="shared" si="604"/>
        <v>December</v>
      </c>
      <c r="H5524" s="5" t="str">
        <f t="shared" si="605"/>
        <v>1970</v>
      </c>
      <c r="I5524" s="1" t="s">
        <v>11219</v>
      </c>
      <c r="J5524" s="1" t="str">
        <f t="shared" si="606"/>
        <v xml:space="preserve">Cosmos-3M </v>
      </c>
      <c r="K5524" s="1" t="str">
        <f t="shared" si="607"/>
        <v>Cosmos 387</v>
      </c>
      <c r="L5524" s="1" t="s">
        <v>346</v>
      </c>
      <c r="M5524" s="1"/>
      <c r="N5524" s="1">
        <f t="shared" si="608"/>
        <v>0</v>
      </c>
      <c r="O5524" s="1" t="s">
        <v>9</v>
      </c>
    </row>
    <row r="5525" spans="1:15" x14ac:dyDescent="0.3">
      <c r="A5525" s="1" t="s">
        <v>6140</v>
      </c>
      <c r="B5525" s="1" t="s">
        <v>130</v>
      </c>
      <c r="C5525" s="1" t="str">
        <f t="shared" si="602"/>
        <v>Kazakhstan</v>
      </c>
      <c r="D5525" s="1" t="s">
        <v>11220</v>
      </c>
      <c r="E5525" s="7" t="str">
        <f>TEXT(DATE(MID(D5525, 13, 4), CHOOSE(MATCH( MID(D5525, 5, 3), {"Jan","Feb","Mar","Apr","May","Jun","Jul","Aug","Sep","Oct","Nov","Dec"}, 0), 1, 2, 3, 4, 5, 6, 7, 8, 9, 10, 11, 12), MID(D5525, 9, 2)), "yyyy-mm-dd")</f>
        <v>1970-12-15</v>
      </c>
      <c r="F5525" s="1" t="str">
        <f t="shared" si="603"/>
        <v>10:00:00</v>
      </c>
      <c r="G5525" s="9" t="str">
        <f t="shared" si="604"/>
        <v>December</v>
      </c>
      <c r="H5525" s="5" t="str">
        <f t="shared" si="605"/>
        <v>1970</v>
      </c>
      <c r="I5525" s="1" t="s">
        <v>11221</v>
      </c>
      <c r="J5525" s="1" t="str">
        <f t="shared" si="606"/>
        <v xml:space="preserve">Voskhod </v>
      </c>
      <c r="K5525" s="1" t="str">
        <f t="shared" si="607"/>
        <v>Cosmos 386</v>
      </c>
      <c r="L5525" s="1" t="s">
        <v>346</v>
      </c>
      <c r="M5525" s="1"/>
      <c r="N5525" s="1">
        <f t="shared" si="608"/>
        <v>0</v>
      </c>
      <c r="O5525" s="1" t="s">
        <v>9</v>
      </c>
    </row>
    <row r="5526" spans="1:15" x14ac:dyDescent="0.3">
      <c r="A5526" s="1" t="s">
        <v>10046</v>
      </c>
      <c r="B5526" s="1" t="s">
        <v>10047</v>
      </c>
      <c r="C5526" s="1" t="str">
        <f t="shared" si="602"/>
        <v>France</v>
      </c>
      <c r="D5526" s="1" t="s">
        <v>11222</v>
      </c>
      <c r="E5526" s="7" t="str">
        <f>TEXT(DATE(MID(D5526, 13, 4), CHOOSE(MATCH( MID(D5526, 5, 3), {"Jan","Feb","Mar","Apr","May","Jun","Jul","Aug","Sep","Oct","Nov","Dec"}, 0), 1, 2, 3, 4, 5, 6, 7, 8, 9, 10, 11, 12), MID(D5526, 9, 2)), "yyyy-mm-dd")</f>
        <v>1970-12-12</v>
      </c>
      <c r="F5526" s="1" t="str">
        <f t="shared" si="603"/>
        <v>13:04:00</v>
      </c>
      <c r="G5526" s="9" t="str">
        <f t="shared" si="604"/>
        <v>December</v>
      </c>
      <c r="H5526" s="5" t="str">
        <f t="shared" si="605"/>
        <v>1970</v>
      </c>
      <c r="I5526" s="1" t="s">
        <v>11223</v>
      </c>
      <c r="J5526" s="1" t="str">
        <f t="shared" si="606"/>
        <v xml:space="preserve">Diamant B </v>
      </c>
      <c r="K5526" s="1" t="str">
        <f t="shared" si="607"/>
        <v>PÃ©ole</v>
      </c>
      <c r="L5526" s="1" t="s">
        <v>346</v>
      </c>
      <c r="M5526" s="1"/>
      <c r="N5526" s="1">
        <f t="shared" si="608"/>
        <v>0</v>
      </c>
      <c r="O5526" s="1" t="s">
        <v>9</v>
      </c>
    </row>
    <row r="5527" spans="1:15" x14ac:dyDescent="0.3">
      <c r="A5527" s="1" t="s">
        <v>6140</v>
      </c>
      <c r="B5527" s="1" t="s">
        <v>6482</v>
      </c>
      <c r="C5527" s="1" t="str">
        <f t="shared" si="602"/>
        <v>Russia</v>
      </c>
      <c r="D5527" s="1" t="s">
        <v>11224</v>
      </c>
      <c r="E5527" s="7" t="str">
        <f>TEXT(DATE(MID(D5527, 13, 4), CHOOSE(MATCH( MID(D5527, 5, 3), {"Jan","Feb","Mar","Apr","May","Jun","Jul","Aug","Sep","Oct","Nov","Dec"}, 0), 1, 2, 3, 4, 5, 6, 7, 8, 9, 10, 11, 12), MID(D5527, 9, 2)), "yyyy-mm-dd")</f>
        <v>1970-12-12</v>
      </c>
      <c r="F5527" s="1" t="str">
        <f t="shared" si="603"/>
        <v>13:00:00</v>
      </c>
      <c r="G5527" s="9" t="str">
        <f t="shared" si="604"/>
        <v>December</v>
      </c>
      <c r="H5527" s="5" t="str">
        <f t="shared" si="605"/>
        <v>1970</v>
      </c>
      <c r="I5527" s="1" t="s">
        <v>11225</v>
      </c>
      <c r="J5527" s="1" t="str">
        <f t="shared" si="606"/>
        <v xml:space="preserve">Cosmos-3M </v>
      </c>
      <c r="K5527" s="1" t="str">
        <f t="shared" si="607"/>
        <v>Cosmos 385</v>
      </c>
      <c r="L5527" s="1" t="s">
        <v>346</v>
      </c>
      <c r="M5527" s="1"/>
      <c r="N5527" s="1">
        <f t="shared" si="608"/>
        <v>0</v>
      </c>
      <c r="O5527" s="1" t="s">
        <v>9</v>
      </c>
    </row>
    <row r="5528" spans="1:15" x14ac:dyDescent="0.3">
      <c r="A5528" s="1" t="s">
        <v>6958</v>
      </c>
      <c r="B5528" s="1" t="s">
        <v>6959</v>
      </c>
      <c r="C5528" s="1" t="str">
        <f t="shared" si="602"/>
        <v>Kenya</v>
      </c>
      <c r="D5528" s="1" t="s">
        <v>11226</v>
      </c>
      <c r="E5528" s="7" t="str">
        <f>TEXT(DATE(MID(D5528, 13, 4), CHOOSE(MATCH( MID(D5528, 5, 3), {"Jan","Feb","Mar","Apr","May","Jun","Jul","Aug","Sep","Oct","Nov","Dec"}, 0), 1, 2, 3, 4, 5, 6, 7, 8, 9, 10, 11, 12), MID(D5528, 9, 2)), "yyyy-mm-dd")</f>
        <v>1970-12-12</v>
      </c>
      <c r="F5528" s="1" t="str">
        <f t="shared" si="603"/>
        <v>10:53:00</v>
      </c>
      <c r="G5528" s="9" t="str">
        <f t="shared" si="604"/>
        <v>December</v>
      </c>
      <c r="H5528" s="5" t="str">
        <f t="shared" si="605"/>
        <v>1970</v>
      </c>
      <c r="I5528" s="1" t="s">
        <v>11227</v>
      </c>
      <c r="J5528" s="1" t="str">
        <f t="shared" si="606"/>
        <v xml:space="preserve">Scout B </v>
      </c>
      <c r="K5528" s="1" t="str">
        <f t="shared" si="607"/>
        <v>Explorer 42 (SAS-A)</v>
      </c>
      <c r="L5528" s="1" t="s">
        <v>346</v>
      </c>
      <c r="M5528" s="1"/>
      <c r="N5528" s="1">
        <f t="shared" si="608"/>
        <v>0</v>
      </c>
      <c r="O5528" s="1" t="s">
        <v>9</v>
      </c>
    </row>
    <row r="5529" spans="1:15" x14ac:dyDescent="0.3">
      <c r="A5529" s="1" t="s">
        <v>5722</v>
      </c>
      <c r="B5529" s="1" t="s">
        <v>114</v>
      </c>
      <c r="C5529" s="1" t="str">
        <f t="shared" si="602"/>
        <v>USA</v>
      </c>
      <c r="D5529" s="1" t="s">
        <v>11228</v>
      </c>
      <c r="E5529" s="7" t="str">
        <f>TEXT(DATE(MID(D5529, 13, 4), CHOOSE(MATCH( MID(D5529, 5, 3), {"Jan","Feb","Mar","Apr","May","Jun","Jul","Aug","Sep","Oct","Nov","Dec"}, 0), 1, 2, 3, 4, 5, 6, 7, 8, 9, 10, 11, 12), MID(D5529, 9, 2)), "yyyy-mm-dd")</f>
        <v>1970-12-11</v>
      </c>
      <c r="F5529" s="1" t="str">
        <f t="shared" si="603"/>
        <v>11:35:00</v>
      </c>
      <c r="G5529" s="9" t="str">
        <f t="shared" si="604"/>
        <v>December</v>
      </c>
      <c r="H5529" s="5" t="str">
        <f t="shared" si="605"/>
        <v>1970</v>
      </c>
      <c r="I5529" s="1" t="s">
        <v>11229</v>
      </c>
      <c r="J5529" s="1" t="str">
        <f t="shared" si="606"/>
        <v xml:space="preserve">Delta N6 </v>
      </c>
      <c r="K5529" s="1" t="str">
        <f t="shared" si="607"/>
        <v>NOAA-1</v>
      </c>
      <c r="L5529" s="1" t="s">
        <v>346</v>
      </c>
      <c r="M5529" s="1"/>
      <c r="N5529" s="1">
        <f t="shared" si="608"/>
        <v>0</v>
      </c>
      <c r="O5529" s="1" t="s">
        <v>9</v>
      </c>
    </row>
    <row r="5530" spans="1:15" x14ac:dyDescent="0.3">
      <c r="A5530" s="1" t="s">
        <v>6140</v>
      </c>
      <c r="B5530" s="1" t="s">
        <v>6615</v>
      </c>
      <c r="C5530" s="1" t="str">
        <f t="shared" si="602"/>
        <v>Russia</v>
      </c>
      <c r="D5530" s="1" t="s">
        <v>11230</v>
      </c>
      <c r="E5530" s="7" t="str">
        <f>TEXT(DATE(MID(D5530, 13, 4), CHOOSE(MATCH( MID(D5530, 5, 3), {"Jan","Feb","Mar","Apr","May","Jun","Jul","Aug","Sep","Oct","Nov","Dec"}, 0), 1, 2, 3, 4, 5, 6, 7, 8, 9, 10, 11, 12), MID(D5530, 9, 2)), "yyyy-mm-dd")</f>
        <v>1970-12-10</v>
      </c>
      <c r="F5530" s="1" t="str">
        <f t="shared" si="603"/>
        <v>11:10:00</v>
      </c>
      <c r="G5530" s="9" t="str">
        <f t="shared" si="604"/>
        <v>December</v>
      </c>
      <c r="H5530" s="5" t="str">
        <f t="shared" si="605"/>
        <v>1970</v>
      </c>
      <c r="I5530" s="1" t="s">
        <v>11231</v>
      </c>
      <c r="J5530" s="1" t="str">
        <f t="shared" si="606"/>
        <v xml:space="preserve">Voskhod </v>
      </c>
      <c r="K5530" s="1" t="str">
        <f t="shared" si="607"/>
        <v>Cosmos 384</v>
      </c>
      <c r="L5530" s="1" t="s">
        <v>346</v>
      </c>
      <c r="M5530" s="1"/>
      <c r="N5530" s="1">
        <f t="shared" si="608"/>
        <v>0</v>
      </c>
      <c r="O5530" s="1" t="s">
        <v>9</v>
      </c>
    </row>
    <row r="5531" spans="1:15" x14ac:dyDescent="0.3">
      <c r="A5531" s="1" t="s">
        <v>6140</v>
      </c>
      <c r="B5531" s="1" t="s">
        <v>5</v>
      </c>
      <c r="C5531" s="1" t="str">
        <f t="shared" si="602"/>
        <v>Russia</v>
      </c>
      <c r="D5531" s="1" t="s">
        <v>11232</v>
      </c>
      <c r="E5531" s="7" t="str">
        <f>TEXT(DATE(MID(D5531, 13, 4), CHOOSE(MATCH( MID(D5531, 5, 3), {"Jan","Feb","Mar","Apr","May","Jun","Jul","Aug","Sep","Oct","Nov","Dec"}, 0), 1, 2, 3, 4, 5, 6, 7, 8, 9, 10, 11, 12), MID(D5531, 9, 2)), "yyyy-mm-dd")</f>
        <v>1970-12-03</v>
      </c>
      <c r="F5531" s="1" t="str">
        <f t="shared" si="603"/>
        <v>13:55:00</v>
      </c>
      <c r="G5531" s="9" t="str">
        <f t="shared" si="604"/>
        <v>December</v>
      </c>
      <c r="H5531" s="5" t="str">
        <f t="shared" si="605"/>
        <v>1970</v>
      </c>
      <c r="I5531" s="1" t="s">
        <v>11233</v>
      </c>
      <c r="J5531" s="1" t="str">
        <f t="shared" si="606"/>
        <v xml:space="preserve">Voskhod </v>
      </c>
      <c r="K5531" s="1" t="str">
        <f t="shared" si="607"/>
        <v>Cosmos 383</v>
      </c>
      <c r="L5531" s="1" t="s">
        <v>346</v>
      </c>
      <c r="M5531" s="1"/>
      <c r="N5531" s="1">
        <f t="shared" si="608"/>
        <v>0</v>
      </c>
      <c r="O5531" s="1" t="s">
        <v>9</v>
      </c>
    </row>
    <row r="5532" spans="1:15" x14ac:dyDescent="0.3">
      <c r="A5532" s="1" t="s">
        <v>6140</v>
      </c>
      <c r="B5532" s="1" t="s">
        <v>4200</v>
      </c>
      <c r="C5532" s="1" t="str">
        <f t="shared" si="602"/>
        <v>Kazakhstan</v>
      </c>
      <c r="D5532" s="1" t="s">
        <v>11234</v>
      </c>
      <c r="E5532" s="7" t="str">
        <f>TEXT(DATE(MID(D5532, 13, 4), CHOOSE(MATCH( MID(D5532, 5, 3), {"Jan","Feb","Mar","Apr","May","Jun","Jul","Aug","Sep","Oct","Nov","Dec"}, 0), 1, 2, 3, 4, 5, 6, 7, 8, 9, 10, 11, 12), MID(D5532, 9, 2)), "yyyy-mm-dd")</f>
        <v>1970-12-02</v>
      </c>
      <c r="F5532" s="1" t="str">
        <f t="shared" si="603"/>
        <v>17:00:00</v>
      </c>
      <c r="G5532" s="9" t="str">
        <f t="shared" si="604"/>
        <v>December</v>
      </c>
      <c r="H5532" s="5" t="str">
        <f t="shared" si="605"/>
        <v>1970</v>
      </c>
      <c r="I5532" s="1" t="s">
        <v>11235</v>
      </c>
      <c r="J5532" s="1" t="str">
        <f t="shared" si="606"/>
        <v xml:space="preserve">Proton-K/Block D </v>
      </c>
      <c r="K5532" s="1" t="str">
        <f t="shared" si="607"/>
        <v>Cosmos 382</v>
      </c>
      <c r="L5532" s="1" t="s">
        <v>346</v>
      </c>
      <c r="M5532" s="1"/>
      <c r="N5532" s="1">
        <f t="shared" si="608"/>
        <v>0</v>
      </c>
      <c r="O5532" s="1" t="s">
        <v>9</v>
      </c>
    </row>
    <row r="5533" spans="1:15" x14ac:dyDescent="0.3">
      <c r="A5533" s="1" t="s">
        <v>6140</v>
      </c>
      <c r="B5533" s="1" t="s">
        <v>6482</v>
      </c>
      <c r="C5533" s="1" t="str">
        <f t="shared" si="602"/>
        <v>Russia</v>
      </c>
      <c r="D5533" s="1" t="s">
        <v>11236</v>
      </c>
      <c r="E5533" s="7" t="str">
        <f>TEXT(DATE(MID(D5533, 13, 4), CHOOSE(MATCH( MID(D5533, 5, 3), {"Jan","Feb","Mar","Apr","May","Jun","Jul","Aug","Sep","Oct","Nov","Dec"}, 0), 1, 2, 3, 4, 5, 6, 7, 8, 9, 10, 11, 12), MID(D5533, 9, 2)), "yyyy-mm-dd")</f>
        <v>1970-12-02</v>
      </c>
      <c r="F5533" s="1" t="str">
        <f t="shared" si="603"/>
        <v>04:00:00</v>
      </c>
      <c r="G5533" s="9" t="str">
        <f t="shared" si="604"/>
        <v>December</v>
      </c>
      <c r="H5533" s="5" t="str">
        <f t="shared" si="605"/>
        <v>1970</v>
      </c>
      <c r="I5533" s="1" t="s">
        <v>11237</v>
      </c>
      <c r="J5533" s="1" t="str">
        <f t="shared" si="606"/>
        <v xml:space="preserve">Cosmos-3M </v>
      </c>
      <c r="K5533" s="1" t="str">
        <f t="shared" si="607"/>
        <v>Cosmos 381</v>
      </c>
      <c r="L5533" s="1" t="s">
        <v>346</v>
      </c>
      <c r="M5533" s="1"/>
      <c r="N5533" s="1">
        <f t="shared" si="608"/>
        <v>0</v>
      </c>
      <c r="O5533" s="1" t="s">
        <v>9</v>
      </c>
    </row>
    <row r="5534" spans="1:15" x14ac:dyDescent="0.3">
      <c r="A5534" s="1" t="s">
        <v>5556</v>
      </c>
      <c r="B5534" s="1" t="s">
        <v>4092</v>
      </c>
      <c r="C5534" s="1" t="str">
        <f t="shared" si="602"/>
        <v>USA</v>
      </c>
      <c r="D5534" s="1" t="s">
        <v>11238</v>
      </c>
      <c r="E5534" s="7" t="str">
        <f>TEXT(DATE(MID(D5534, 13, 4), CHOOSE(MATCH( MID(D5534, 5, 3), {"Jan","Feb","Mar","Apr","May","Jun","Jul","Aug","Sep","Oct","Nov","Dec"}, 0), 1, 2, 3, 4, 5, 6, 7, 8, 9, 10, 11, 12), MID(D5534, 9, 2)), "yyyy-mm-dd")</f>
        <v>1970-11-30</v>
      </c>
      <c r="F5534" s="1" t="str">
        <f t="shared" si="603"/>
        <v>22:40:00</v>
      </c>
      <c r="G5534" s="9" t="str">
        <f t="shared" si="604"/>
        <v>November</v>
      </c>
      <c r="H5534" s="5" t="str">
        <f t="shared" si="605"/>
        <v>1970</v>
      </c>
      <c r="I5534" s="1" t="s">
        <v>11239</v>
      </c>
      <c r="J5534" s="1" t="str">
        <f t="shared" si="606"/>
        <v xml:space="preserve">Atlas-SLV3C Centaur-D </v>
      </c>
      <c r="K5534" s="1" t="str">
        <f t="shared" si="607"/>
        <v>OAO-B</v>
      </c>
      <c r="L5534" s="1" t="s">
        <v>346</v>
      </c>
      <c r="M5534" s="1"/>
      <c r="N5534" s="1">
        <f t="shared" si="608"/>
        <v>0</v>
      </c>
      <c r="O5534" s="1" t="s">
        <v>257</v>
      </c>
    </row>
    <row r="5535" spans="1:15" x14ac:dyDescent="0.3">
      <c r="A5535" s="1" t="s">
        <v>6140</v>
      </c>
      <c r="B5535" s="1" t="s">
        <v>5</v>
      </c>
      <c r="C5535" s="1" t="str">
        <f t="shared" si="602"/>
        <v>Russia</v>
      </c>
      <c r="D5535" s="1" t="s">
        <v>11240</v>
      </c>
      <c r="E5535" s="7" t="str">
        <f>TEXT(DATE(MID(D5535, 13, 4), CHOOSE(MATCH( MID(D5535, 5, 3), {"Jan","Feb","Mar","Apr","May","Jun","Jul","Aug","Sep","Oct","Nov","Dec"}, 0), 1, 2, 3, 4, 5, 6, 7, 8, 9, 10, 11, 12), MID(D5535, 9, 2)), "yyyy-mm-dd")</f>
        <v>1970-11-27</v>
      </c>
      <c r="F5535" s="1" t="str">
        <f t="shared" si="603"/>
        <v>15:47:00</v>
      </c>
      <c r="G5535" s="9" t="str">
        <f t="shared" si="604"/>
        <v>November</v>
      </c>
      <c r="H5535" s="5" t="str">
        <f t="shared" si="605"/>
        <v>1970</v>
      </c>
      <c r="I5535" s="1" t="s">
        <v>11241</v>
      </c>
      <c r="J5535" s="1" t="str">
        <f t="shared" si="606"/>
        <v xml:space="preserve">Molniya-M /Block L </v>
      </c>
      <c r="K5535" s="1" t="str">
        <f t="shared" si="607"/>
        <v>Molniya-1 nÂ°23</v>
      </c>
      <c r="L5535" s="1" t="s">
        <v>346</v>
      </c>
      <c r="M5535" s="1"/>
      <c r="N5535" s="1">
        <f t="shared" si="608"/>
        <v>0</v>
      </c>
      <c r="O5535" s="1" t="s">
        <v>9</v>
      </c>
    </row>
    <row r="5536" spans="1:15" x14ac:dyDescent="0.3">
      <c r="A5536" s="1" t="s">
        <v>6140</v>
      </c>
      <c r="B5536" s="1" t="s">
        <v>1561</v>
      </c>
      <c r="C5536" s="1" t="str">
        <f t="shared" si="602"/>
        <v>Russia</v>
      </c>
      <c r="D5536" s="1" t="s">
        <v>11242</v>
      </c>
      <c r="E5536" s="7" t="str">
        <f>TEXT(DATE(MID(D5536, 13, 4), CHOOSE(MATCH( MID(D5536, 5, 3), {"Jan","Feb","Mar","Apr","May","Jun","Jul","Aug","Sep","Oct","Nov","Dec"}, 0), 1, 2, 3, 4, 5, 6, 7, 8, 9, 10, 11, 12), MID(D5536, 9, 2)), "yyyy-mm-dd")</f>
        <v>1970-11-24</v>
      </c>
      <c r="F5536" s="1" t="str">
        <f t="shared" si="603"/>
        <v>10:59:00</v>
      </c>
      <c r="G5536" s="9" t="str">
        <f t="shared" si="604"/>
        <v>November</v>
      </c>
      <c r="H5536" s="5" t="str">
        <f t="shared" si="605"/>
        <v>1970</v>
      </c>
      <c r="I5536" s="1" t="s">
        <v>11243</v>
      </c>
      <c r="J5536" s="1" t="str">
        <f t="shared" si="606"/>
        <v xml:space="preserve">Cosmos-2 (63SM) </v>
      </c>
      <c r="K5536" s="1" t="str">
        <f t="shared" si="607"/>
        <v>Cosmos 380</v>
      </c>
      <c r="L5536" s="1" t="s">
        <v>346</v>
      </c>
      <c r="M5536" s="1"/>
      <c r="N5536" s="1">
        <f t="shared" si="608"/>
        <v>0</v>
      </c>
      <c r="O5536" s="1" t="s">
        <v>9</v>
      </c>
    </row>
    <row r="5537" spans="1:15" x14ac:dyDescent="0.3">
      <c r="A5537" s="1" t="s">
        <v>6140</v>
      </c>
      <c r="B5537" s="1" t="s">
        <v>130</v>
      </c>
      <c r="C5537" s="1" t="str">
        <f t="shared" si="602"/>
        <v>Kazakhstan</v>
      </c>
      <c r="D5537" s="1" t="s">
        <v>11244</v>
      </c>
      <c r="E5537" s="7" t="str">
        <f>TEXT(DATE(MID(D5537, 13, 4), CHOOSE(MATCH( MID(D5537, 5, 3), {"Jan","Feb","Mar","Apr","May","Jun","Jul","Aug","Sep","Oct","Nov","Dec"}, 0), 1, 2, 3, 4, 5, 6, 7, 8, 9, 10, 11, 12), MID(D5537, 9, 2)), "yyyy-mm-dd")</f>
        <v>1970-11-24</v>
      </c>
      <c r="F5537" s="1" t="str">
        <f t="shared" si="603"/>
        <v>05:15:00</v>
      </c>
      <c r="G5537" s="9" t="str">
        <f t="shared" si="604"/>
        <v>November</v>
      </c>
      <c r="H5537" s="5" t="str">
        <f t="shared" si="605"/>
        <v>1970</v>
      </c>
      <c r="I5537" s="1" t="s">
        <v>11245</v>
      </c>
      <c r="J5537" s="1" t="str">
        <f t="shared" si="606"/>
        <v xml:space="preserve">Soyuz L </v>
      </c>
      <c r="K5537" s="1" t="str">
        <f t="shared" si="607"/>
        <v>Cosmos 379 (T2K lander)</v>
      </c>
      <c r="L5537" s="1" t="s">
        <v>346</v>
      </c>
      <c r="M5537" s="1"/>
      <c r="N5537" s="1">
        <f t="shared" si="608"/>
        <v>0</v>
      </c>
      <c r="O5537" s="1" t="s">
        <v>9</v>
      </c>
    </row>
    <row r="5538" spans="1:15" x14ac:dyDescent="0.3">
      <c r="A5538" s="1" t="s">
        <v>5722</v>
      </c>
      <c r="B5538" s="1" t="s">
        <v>5557</v>
      </c>
      <c r="C5538" s="1" t="str">
        <f t="shared" si="602"/>
        <v>USA</v>
      </c>
      <c r="D5538" s="1" t="s">
        <v>11246</v>
      </c>
      <c r="E5538" s="7" t="str">
        <f>TEXT(DATE(MID(D5538, 13, 4), CHOOSE(MATCH( MID(D5538, 5, 3), {"Jan","Feb","Mar","Apr","May","Jun","Jul","Aug","Sep","Oct","Nov","Dec"}, 0), 1, 2, 3, 4, 5, 6, 7, 8, 9, 10, 11, 12), MID(D5538, 9, 2)), "yyyy-mm-dd")</f>
        <v>1970-11-18</v>
      </c>
      <c r="F5538" s="1" t="str">
        <f t="shared" si="603"/>
        <v>21:28:00</v>
      </c>
      <c r="G5538" s="9" t="str">
        <f t="shared" si="604"/>
        <v>November</v>
      </c>
      <c r="H5538" s="5" t="str">
        <f t="shared" si="605"/>
        <v>1970</v>
      </c>
      <c r="I5538" s="1" t="s">
        <v>11247</v>
      </c>
      <c r="J5538" s="1" t="str">
        <f t="shared" si="606"/>
        <v xml:space="preserve">Thorad SLV-2G Agena-D </v>
      </c>
      <c r="K5538" s="1" t="str">
        <f t="shared" si="607"/>
        <v>KH-4B 1112</v>
      </c>
      <c r="L5538" s="1" t="s">
        <v>346</v>
      </c>
      <c r="M5538" s="1"/>
      <c r="N5538" s="1">
        <f t="shared" si="608"/>
        <v>0</v>
      </c>
      <c r="O5538" s="1" t="s">
        <v>9</v>
      </c>
    </row>
    <row r="5539" spans="1:15" x14ac:dyDescent="0.3">
      <c r="A5539" s="1" t="s">
        <v>6140</v>
      </c>
      <c r="B5539" s="1" t="s">
        <v>6482</v>
      </c>
      <c r="C5539" s="1" t="str">
        <f t="shared" si="602"/>
        <v>Russia</v>
      </c>
      <c r="D5539" s="1" t="s">
        <v>11248</v>
      </c>
      <c r="E5539" s="7" t="str">
        <f>TEXT(DATE(MID(D5539, 13, 4), CHOOSE(MATCH( MID(D5539, 5, 3), {"Jan","Feb","Mar","Apr","May","Jun","Jul","Aug","Sep","Oct","Nov","Dec"}, 0), 1, 2, 3, 4, 5, 6, 7, 8, 9, 10, 11, 12), MID(D5539, 9, 2)), "yyyy-mm-dd")</f>
        <v>1970-11-17</v>
      </c>
      <c r="F5539" s="1" t="str">
        <f t="shared" si="603"/>
        <v>18:20:00</v>
      </c>
      <c r="G5539" s="9" t="str">
        <f t="shared" si="604"/>
        <v>November</v>
      </c>
      <c r="H5539" s="5" t="str">
        <f t="shared" si="605"/>
        <v>1970</v>
      </c>
      <c r="I5539" s="1" t="s">
        <v>11249</v>
      </c>
      <c r="J5539" s="1" t="str">
        <f t="shared" si="606"/>
        <v xml:space="preserve">Cosmos-3M </v>
      </c>
      <c r="K5539" s="1" t="str">
        <f t="shared" si="607"/>
        <v>Cosmos 378</v>
      </c>
      <c r="L5539" s="1" t="s">
        <v>346</v>
      </c>
      <c r="M5539" s="1"/>
      <c r="N5539" s="1">
        <f t="shared" si="608"/>
        <v>0</v>
      </c>
      <c r="O5539" s="1" t="s">
        <v>9</v>
      </c>
    </row>
    <row r="5540" spans="1:15" x14ac:dyDescent="0.3">
      <c r="A5540" s="1" t="s">
        <v>6140</v>
      </c>
      <c r="B5540" s="1" t="s">
        <v>130</v>
      </c>
      <c r="C5540" s="1" t="str">
        <f t="shared" si="602"/>
        <v>Kazakhstan</v>
      </c>
      <c r="D5540" s="1" t="s">
        <v>11250</v>
      </c>
      <c r="E5540" s="7" t="str">
        <f>TEXT(DATE(MID(D5540, 13, 4), CHOOSE(MATCH( MID(D5540, 5, 3), {"Jan","Feb","Mar","Apr","May","Jun","Jul","Aug","Sep","Oct","Nov","Dec"}, 0), 1, 2, 3, 4, 5, 6, 7, 8, 9, 10, 11, 12), MID(D5540, 9, 2)), "yyyy-mm-dd")</f>
        <v>1970-11-11</v>
      </c>
      <c r="F5540" s="1" t="str">
        <f t="shared" si="603"/>
        <v>09:20:00</v>
      </c>
      <c r="G5540" s="9" t="str">
        <f t="shared" si="604"/>
        <v>November</v>
      </c>
      <c r="H5540" s="5" t="str">
        <f t="shared" si="605"/>
        <v>1970</v>
      </c>
      <c r="I5540" s="1" t="s">
        <v>11251</v>
      </c>
      <c r="J5540" s="1" t="str">
        <f t="shared" si="606"/>
        <v xml:space="preserve">Voskhod </v>
      </c>
      <c r="K5540" s="1" t="str">
        <f t="shared" si="607"/>
        <v>Cosmos 377</v>
      </c>
      <c r="L5540" s="1" t="s">
        <v>346</v>
      </c>
      <c r="M5540" s="1"/>
      <c r="N5540" s="1">
        <f t="shared" si="608"/>
        <v>0</v>
      </c>
      <c r="O5540" s="1" t="s">
        <v>9</v>
      </c>
    </row>
    <row r="5541" spans="1:15" x14ac:dyDescent="0.3">
      <c r="A5541" s="1" t="s">
        <v>6140</v>
      </c>
      <c r="B5541" s="1" t="s">
        <v>4200</v>
      </c>
      <c r="C5541" s="1" t="str">
        <f t="shared" si="602"/>
        <v>Kazakhstan</v>
      </c>
      <c r="D5541" s="1" t="s">
        <v>11252</v>
      </c>
      <c r="E5541" s="7" t="str">
        <f>TEXT(DATE(MID(D5541, 13, 4), CHOOSE(MATCH( MID(D5541, 5, 3), {"Jan","Feb","Mar","Apr","May","Jun","Jul","Aug","Sep","Oct","Nov","Dec"}, 0), 1, 2, 3, 4, 5, 6, 7, 8, 9, 10, 11, 12), MID(D5541, 9, 2)), "yyyy-mm-dd")</f>
        <v>1970-11-10</v>
      </c>
      <c r="F5541" s="1" t="str">
        <f t="shared" si="603"/>
        <v>14:44:00</v>
      </c>
      <c r="G5541" s="9" t="str">
        <f t="shared" si="604"/>
        <v>November</v>
      </c>
      <c r="H5541" s="5" t="str">
        <f t="shared" si="605"/>
        <v>1970</v>
      </c>
      <c r="I5541" s="1" t="s">
        <v>11253</v>
      </c>
      <c r="J5541" s="1" t="str">
        <f t="shared" si="606"/>
        <v xml:space="preserve">Proton-K/Block D </v>
      </c>
      <c r="K5541" s="1" t="str">
        <f t="shared" si="607"/>
        <v>Luna 17</v>
      </c>
      <c r="L5541" s="1" t="s">
        <v>346</v>
      </c>
      <c r="M5541" s="1"/>
      <c r="N5541" s="1">
        <f t="shared" si="608"/>
        <v>0</v>
      </c>
      <c r="O5541" s="1" t="s">
        <v>9</v>
      </c>
    </row>
    <row r="5542" spans="1:15" x14ac:dyDescent="0.3">
      <c r="A5542" s="1" t="s">
        <v>657</v>
      </c>
      <c r="B5542" s="1" t="s">
        <v>9094</v>
      </c>
      <c r="C5542" s="1" t="str">
        <f t="shared" si="602"/>
        <v>USA</v>
      </c>
      <c r="D5542" s="1" t="s">
        <v>11254</v>
      </c>
      <c r="E5542" s="7" t="str">
        <f>TEXT(DATE(MID(D5542, 13, 4), CHOOSE(MATCH( MID(D5542, 5, 3), {"Jan","Feb","Mar","Apr","May","Jun","Jul","Aug","Sep","Oct","Nov","Dec"}, 0), 1, 2, 3, 4, 5, 6, 7, 8, 9, 10, 11, 12), MID(D5542, 9, 2)), "yyyy-mm-dd")</f>
        <v>1970-11-09</v>
      </c>
      <c r="F5542" s="1" t="str">
        <f t="shared" si="603"/>
        <v>06:00:00</v>
      </c>
      <c r="G5542" s="9" t="str">
        <f t="shared" si="604"/>
        <v>November</v>
      </c>
      <c r="H5542" s="5" t="str">
        <f t="shared" si="605"/>
        <v>1970</v>
      </c>
      <c r="I5542" s="1" t="s">
        <v>11255</v>
      </c>
      <c r="J5542" s="1" t="str">
        <f t="shared" si="606"/>
        <v xml:space="preserve">Scout B </v>
      </c>
      <c r="K5542" s="1" t="str">
        <f t="shared" si="607"/>
        <v>OFO 1 &amp; RM 1</v>
      </c>
      <c r="L5542" s="1" t="s">
        <v>346</v>
      </c>
      <c r="M5542" s="1"/>
      <c r="N5542" s="1">
        <f t="shared" si="608"/>
        <v>0</v>
      </c>
      <c r="O5542" s="1" t="s">
        <v>9</v>
      </c>
    </row>
    <row r="5543" spans="1:15" x14ac:dyDescent="0.3">
      <c r="A5543" s="1" t="s">
        <v>5603</v>
      </c>
      <c r="B5543" s="1" t="s">
        <v>11</v>
      </c>
      <c r="C5543" s="1" t="str">
        <f t="shared" si="602"/>
        <v>USA</v>
      </c>
      <c r="D5543" s="1" t="s">
        <v>11256</v>
      </c>
      <c r="E5543" s="7" t="str">
        <f>TEXT(DATE(MID(D5543, 13, 4), CHOOSE(MATCH( MID(D5543, 5, 3), {"Jan","Feb","Mar","Apr","May","Jun","Jul","Aug","Sep","Oct","Nov","Dec"}, 0), 1, 2, 3, 4, 5, 6, 7, 8, 9, 10, 11, 12), MID(D5543, 9, 2)), "yyyy-mm-dd")</f>
        <v>1970-11-06</v>
      </c>
      <c r="F5543" s="1" t="str">
        <f t="shared" si="603"/>
        <v>10:35:00</v>
      </c>
      <c r="G5543" s="9" t="str">
        <f t="shared" si="604"/>
        <v>November</v>
      </c>
      <c r="H5543" s="5" t="str">
        <f t="shared" si="605"/>
        <v>1970</v>
      </c>
      <c r="I5543" s="1" t="s">
        <v>11257</v>
      </c>
      <c r="J5543" s="1" t="str">
        <f t="shared" si="606"/>
        <v xml:space="preserve">Titan III(23)C </v>
      </c>
      <c r="K5543" s="1" t="str">
        <f t="shared" si="607"/>
        <v>DSP-1 (OPS-5960) (IMEWS-1)</v>
      </c>
      <c r="L5543" s="1" t="s">
        <v>346</v>
      </c>
      <c r="M5543" s="1"/>
      <c r="N5543" s="1">
        <f t="shared" si="608"/>
        <v>0</v>
      </c>
      <c r="O5543" s="1" t="s">
        <v>117</v>
      </c>
    </row>
    <row r="5544" spans="1:15" x14ac:dyDescent="0.3">
      <c r="A5544" s="1" t="s">
        <v>6140</v>
      </c>
      <c r="B5544" s="1" t="s">
        <v>5</v>
      </c>
      <c r="C5544" s="1" t="str">
        <f t="shared" si="602"/>
        <v>Russia</v>
      </c>
      <c r="D5544" s="1" t="s">
        <v>11258</v>
      </c>
      <c r="E5544" s="7" t="str">
        <f>TEXT(DATE(MID(D5544, 13, 4), CHOOSE(MATCH( MID(D5544, 5, 3), {"Jan","Feb","Mar","Apr","May","Jun","Jul","Aug","Sep","Oct","Nov","Dec"}, 0), 1, 2, 3, 4, 5, 6, 7, 8, 9, 10, 11, 12), MID(D5544, 9, 2)), "yyyy-mm-dd")</f>
        <v>1970-10-30</v>
      </c>
      <c r="F5544" s="1" t="str">
        <f t="shared" si="603"/>
        <v>13:20:00</v>
      </c>
      <c r="G5544" s="9" t="str">
        <f t="shared" si="604"/>
        <v>October</v>
      </c>
      <c r="H5544" s="5" t="str">
        <f t="shared" si="605"/>
        <v>1970</v>
      </c>
      <c r="I5544" s="1" t="s">
        <v>11259</v>
      </c>
      <c r="J5544" s="1" t="str">
        <f t="shared" si="606"/>
        <v xml:space="preserve">Voskhod </v>
      </c>
      <c r="K5544" s="1" t="str">
        <f t="shared" si="607"/>
        <v>Cosmos 376</v>
      </c>
      <c r="L5544" s="1" t="s">
        <v>346</v>
      </c>
      <c r="M5544" s="1"/>
      <c r="N5544" s="1">
        <f t="shared" si="608"/>
        <v>0</v>
      </c>
      <c r="O5544" s="1" t="s">
        <v>9</v>
      </c>
    </row>
    <row r="5545" spans="1:15" x14ac:dyDescent="0.3">
      <c r="A5545" s="1" t="s">
        <v>6140</v>
      </c>
      <c r="B5545" s="1" t="s">
        <v>3926</v>
      </c>
      <c r="C5545" s="1" t="str">
        <f t="shared" si="602"/>
        <v>Kazakhstan</v>
      </c>
      <c r="D5545" s="1" t="s">
        <v>11260</v>
      </c>
      <c r="E5545" s="7" t="str">
        <f>TEXT(DATE(MID(D5545, 13, 4), CHOOSE(MATCH( MID(D5545, 5, 3), {"Jan","Feb","Mar","Apr","May","Jun","Jul","Aug","Sep","Oct","Nov","Dec"}, 0), 1, 2, 3, 4, 5, 6, 7, 8, 9, 10, 11, 12), MID(D5545, 9, 2)), "yyyy-mm-dd")</f>
        <v>1970-10-30</v>
      </c>
      <c r="F5545" s="1" t="str">
        <f t="shared" si="603"/>
        <v>02:36:00</v>
      </c>
      <c r="G5545" s="9" t="str">
        <f t="shared" si="604"/>
        <v>October</v>
      </c>
      <c r="H5545" s="5" t="str">
        <f t="shared" si="605"/>
        <v>1970</v>
      </c>
      <c r="I5545" s="1" t="s">
        <v>11261</v>
      </c>
      <c r="J5545" s="1" t="str">
        <f t="shared" si="606"/>
        <v xml:space="preserve">Tsyklon-2 </v>
      </c>
      <c r="K5545" s="1" t="str">
        <f t="shared" si="607"/>
        <v>Cosmos 375</v>
      </c>
      <c r="L5545" s="1" t="s">
        <v>346</v>
      </c>
      <c r="M5545" s="1"/>
      <c r="N5545" s="1">
        <f t="shared" si="608"/>
        <v>0</v>
      </c>
      <c r="O5545" s="1" t="s">
        <v>9</v>
      </c>
    </row>
    <row r="5546" spans="1:15" x14ac:dyDescent="0.3">
      <c r="A5546" s="1" t="s">
        <v>5722</v>
      </c>
      <c r="B5546" s="1" t="s">
        <v>4249</v>
      </c>
      <c r="C5546" s="1" t="str">
        <f t="shared" si="602"/>
        <v>USA</v>
      </c>
      <c r="D5546" s="1" t="s">
        <v>11262</v>
      </c>
      <c r="E5546" s="7" t="str">
        <f>TEXT(DATE(MID(D5546, 13, 4), CHOOSE(MATCH( MID(D5546, 5, 3), {"Jan","Feb","Mar","Apr","May","Jun","Jul","Aug","Sep","Oct","Nov","Dec"}, 0), 1, 2, 3, 4, 5, 6, 7, 8, 9, 10, 11, 12), MID(D5546, 9, 2)), "yyyy-mm-dd")</f>
        <v>1970-10-23</v>
      </c>
      <c r="F5546" s="1" t="str">
        <f t="shared" si="603"/>
        <v>17:40:00</v>
      </c>
      <c r="G5546" s="9" t="str">
        <f t="shared" si="604"/>
        <v>October</v>
      </c>
      <c r="H5546" s="5" t="str">
        <f t="shared" si="605"/>
        <v>1970</v>
      </c>
      <c r="I5546" s="1" t="s">
        <v>11263</v>
      </c>
      <c r="J5546" s="1" t="str">
        <f t="shared" si="606"/>
        <v xml:space="preserve">Titan III(23)B </v>
      </c>
      <c r="K5546" s="1" t="str">
        <f t="shared" si="607"/>
        <v>OPS 7568</v>
      </c>
      <c r="L5546" s="1" t="s">
        <v>346</v>
      </c>
      <c r="M5546" s="1"/>
      <c r="N5546" s="1">
        <f t="shared" si="608"/>
        <v>0</v>
      </c>
      <c r="O5546" s="1" t="s">
        <v>9</v>
      </c>
    </row>
    <row r="5547" spans="1:15" x14ac:dyDescent="0.3">
      <c r="A5547" s="1" t="s">
        <v>6140</v>
      </c>
      <c r="B5547" s="1" t="s">
        <v>3926</v>
      </c>
      <c r="C5547" s="1" t="str">
        <f t="shared" si="602"/>
        <v>Kazakhstan</v>
      </c>
      <c r="D5547" s="1" t="s">
        <v>11264</v>
      </c>
      <c r="E5547" s="7" t="str">
        <f>TEXT(DATE(MID(D5547, 13, 4), CHOOSE(MATCH( MID(D5547, 5, 3), {"Jan","Feb","Mar","Apr","May","Jun","Jul","Aug","Sep","Oct","Nov","Dec"}, 0), 1, 2, 3, 4, 5, 6, 7, 8, 9, 10, 11, 12), MID(D5547, 9, 2)), "yyyy-mm-dd")</f>
        <v>1970-10-23</v>
      </c>
      <c r="F5547" s="1" t="str">
        <f t="shared" si="603"/>
        <v>04:42:00</v>
      </c>
      <c r="G5547" s="9" t="str">
        <f t="shared" si="604"/>
        <v>October</v>
      </c>
      <c r="H5547" s="5" t="str">
        <f t="shared" si="605"/>
        <v>1970</v>
      </c>
      <c r="I5547" s="1" t="s">
        <v>11265</v>
      </c>
      <c r="J5547" s="1" t="str">
        <f t="shared" si="606"/>
        <v xml:space="preserve">Tsyklon-2 </v>
      </c>
      <c r="K5547" s="1" t="str">
        <f t="shared" si="607"/>
        <v>Cosmos 374</v>
      </c>
      <c r="L5547" s="1" t="s">
        <v>346</v>
      </c>
      <c r="M5547" s="1"/>
      <c r="N5547" s="1">
        <f t="shared" si="608"/>
        <v>0</v>
      </c>
      <c r="O5547" s="1" t="s">
        <v>9</v>
      </c>
    </row>
    <row r="5548" spans="1:15" x14ac:dyDescent="0.3">
      <c r="A5548" s="1" t="s">
        <v>6140</v>
      </c>
      <c r="B5548" s="1" t="s">
        <v>4200</v>
      </c>
      <c r="C5548" s="1" t="str">
        <f t="shared" si="602"/>
        <v>Kazakhstan</v>
      </c>
      <c r="D5548" s="1" t="s">
        <v>11266</v>
      </c>
      <c r="E5548" s="7" t="str">
        <f>TEXT(DATE(MID(D5548, 13, 4), CHOOSE(MATCH( MID(D5548, 5, 3), {"Jan","Feb","Mar","Apr","May","Jun","Jul","Aug","Sep","Oct","Nov","Dec"}, 0), 1, 2, 3, 4, 5, 6, 7, 8, 9, 10, 11, 12), MID(D5548, 9, 2)), "yyyy-mm-dd")</f>
        <v>1970-10-20</v>
      </c>
      <c r="F5548" s="1" t="str">
        <f t="shared" si="603"/>
        <v>19:55:00</v>
      </c>
      <c r="G5548" s="9" t="str">
        <f t="shared" si="604"/>
        <v>October</v>
      </c>
      <c r="H5548" s="5" t="str">
        <f t="shared" si="605"/>
        <v>1970</v>
      </c>
      <c r="I5548" s="1" t="s">
        <v>11267</v>
      </c>
      <c r="J5548" s="1" t="str">
        <f t="shared" si="606"/>
        <v xml:space="preserve">Proton-K/Block D </v>
      </c>
      <c r="K5548" s="1" t="str">
        <f t="shared" si="607"/>
        <v>Zond 8</v>
      </c>
      <c r="L5548" s="1" t="s">
        <v>346</v>
      </c>
      <c r="M5548" s="1"/>
      <c r="N5548" s="1">
        <f t="shared" si="608"/>
        <v>0</v>
      </c>
      <c r="O5548" s="1" t="s">
        <v>9</v>
      </c>
    </row>
    <row r="5549" spans="1:15" x14ac:dyDescent="0.3">
      <c r="A5549" s="1" t="s">
        <v>6140</v>
      </c>
      <c r="B5549" s="1" t="s">
        <v>6795</v>
      </c>
      <c r="C5549" s="1" t="str">
        <f t="shared" si="602"/>
        <v>Kazakhstan</v>
      </c>
      <c r="D5549" s="1" t="s">
        <v>11268</v>
      </c>
      <c r="E5549" s="7" t="str">
        <f>TEXT(DATE(MID(D5549, 13, 4), CHOOSE(MATCH( MID(D5549, 5, 3), {"Jan","Feb","Mar","Apr","May","Jun","Jul","Aug","Sep","Oct","Nov","Dec"}, 0), 1, 2, 3, 4, 5, 6, 7, 8, 9, 10, 11, 12), MID(D5549, 9, 2)), "yyyy-mm-dd")</f>
        <v>1970-10-20</v>
      </c>
      <c r="F5549" s="1" t="str">
        <f t="shared" si="603"/>
        <v>05:38:00</v>
      </c>
      <c r="G5549" s="9" t="str">
        <f t="shared" si="604"/>
        <v>October</v>
      </c>
      <c r="H5549" s="5" t="str">
        <f t="shared" si="605"/>
        <v>1970</v>
      </c>
      <c r="I5549" s="1" t="s">
        <v>11269</v>
      </c>
      <c r="J5549" s="1" t="str">
        <f t="shared" si="606"/>
        <v xml:space="preserve">Tsyklon-2 </v>
      </c>
      <c r="K5549" s="1" t="str">
        <f t="shared" si="607"/>
        <v>Cosmos 373</v>
      </c>
      <c r="L5549" s="1" t="s">
        <v>346</v>
      </c>
      <c r="M5549" s="1"/>
      <c r="N5549" s="1">
        <f t="shared" si="608"/>
        <v>0</v>
      </c>
      <c r="O5549" s="1" t="s">
        <v>9</v>
      </c>
    </row>
    <row r="5550" spans="1:15" x14ac:dyDescent="0.3">
      <c r="A5550" s="1" t="s">
        <v>6140</v>
      </c>
      <c r="B5550" s="1" t="s">
        <v>3373</v>
      </c>
      <c r="C5550" s="1" t="str">
        <f t="shared" si="602"/>
        <v>Russia</v>
      </c>
      <c r="D5550" s="1" t="s">
        <v>11270</v>
      </c>
      <c r="E5550" s="7" t="str">
        <f>TEXT(DATE(MID(D5550, 13, 4), CHOOSE(MATCH( MID(D5550, 5, 3), {"Jan","Feb","Mar","Apr","May","Jun","Jul","Aug","Sep","Oct","Nov","Dec"}, 0), 1, 2, 3, 4, 5, 6, 7, 8, 9, 10, 11, 12), MID(D5550, 9, 2)), "yyyy-mm-dd")</f>
        <v>1970-10-16</v>
      </c>
      <c r="F5550" s="1" t="str">
        <f t="shared" si="603"/>
        <v>14:59:00</v>
      </c>
      <c r="G5550" s="9" t="str">
        <f t="shared" si="604"/>
        <v>October</v>
      </c>
      <c r="H5550" s="5" t="str">
        <f t="shared" si="605"/>
        <v>1970</v>
      </c>
      <c r="I5550" s="1" t="s">
        <v>11271</v>
      </c>
      <c r="J5550" s="1" t="str">
        <f t="shared" si="606"/>
        <v xml:space="preserve">Cosmos-3M </v>
      </c>
      <c r="K5550" s="1" t="str">
        <f t="shared" si="607"/>
        <v>Cosmos 372</v>
      </c>
      <c r="L5550" s="1" t="s">
        <v>346</v>
      </c>
      <c r="M5550" s="1"/>
      <c r="N5550" s="1">
        <f t="shared" si="608"/>
        <v>0</v>
      </c>
      <c r="O5550" s="1" t="s">
        <v>9</v>
      </c>
    </row>
    <row r="5551" spans="1:15" x14ac:dyDescent="0.3">
      <c r="A5551" s="1" t="s">
        <v>6140</v>
      </c>
      <c r="B5551" s="1" t="s">
        <v>6615</v>
      </c>
      <c r="C5551" s="1" t="str">
        <f t="shared" si="602"/>
        <v>Russia</v>
      </c>
      <c r="D5551" s="1" t="s">
        <v>11272</v>
      </c>
      <c r="E5551" s="7" t="str">
        <f>TEXT(DATE(MID(D5551, 13, 4), CHOOSE(MATCH( MID(D5551, 5, 3), {"Jan","Feb","Mar","Apr","May","Jun","Jul","Aug","Sep","Oct","Nov","Dec"}, 0), 1, 2, 3, 4, 5, 6, 7, 8, 9, 10, 11, 12), MID(D5551, 9, 2)), "yyyy-mm-dd")</f>
        <v>1970-10-15</v>
      </c>
      <c r="F5551" s="1" t="str">
        <f t="shared" si="603"/>
        <v>11:22:00</v>
      </c>
      <c r="G5551" s="9" t="str">
        <f t="shared" si="604"/>
        <v>October</v>
      </c>
      <c r="H5551" s="5" t="str">
        <f t="shared" si="605"/>
        <v>1970</v>
      </c>
      <c r="I5551" s="1" t="s">
        <v>11273</v>
      </c>
      <c r="J5551" s="1" t="str">
        <f t="shared" si="606"/>
        <v xml:space="preserve">Vostok-2M </v>
      </c>
      <c r="K5551" s="1" t="str">
        <f t="shared" si="607"/>
        <v>Meteor nÂ°17</v>
      </c>
      <c r="L5551" s="1" t="s">
        <v>346</v>
      </c>
      <c r="M5551" s="1"/>
      <c r="N5551" s="1">
        <f t="shared" si="608"/>
        <v>0</v>
      </c>
      <c r="O5551" s="1" t="s">
        <v>9</v>
      </c>
    </row>
    <row r="5552" spans="1:15" x14ac:dyDescent="0.3">
      <c r="A5552" s="1" t="s">
        <v>6140</v>
      </c>
      <c r="B5552" s="1" t="s">
        <v>1561</v>
      </c>
      <c r="C5552" s="1" t="str">
        <f t="shared" si="602"/>
        <v>Russia</v>
      </c>
      <c r="D5552" s="1" t="s">
        <v>11274</v>
      </c>
      <c r="E5552" s="7" t="str">
        <f>TEXT(DATE(MID(D5552, 13, 4), CHOOSE(MATCH( MID(D5552, 5, 3), {"Jan","Feb","Mar","Apr","May","Jun","Jul","Aug","Sep","Oct","Nov","Dec"}, 0), 1, 2, 3, 4, 5, 6, 7, 8, 9, 10, 11, 12), MID(D5552, 9, 2)), "yyyy-mm-dd")</f>
        <v>1970-10-14</v>
      </c>
      <c r="F5552" s="1" t="str">
        <f t="shared" si="603"/>
        <v>11:29:00</v>
      </c>
      <c r="G5552" s="9" t="str">
        <f t="shared" si="604"/>
        <v>October</v>
      </c>
      <c r="H5552" s="5" t="str">
        <f t="shared" si="605"/>
        <v>1970</v>
      </c>
      <c r="I5552" s="1" t="s">
        <v>11275</v>
      </c>
      <c r="J5552" s="1" t="str">
        <f t="shared" si="606"/>
        <v xml:space="preserve">Cosmos-2 (63SM) </v>
      </c>
      <c r="K5552" s="1" t="str">
        <f t="shared" si="607"/>
        <v>Intercosmos 4</v>
      </c>
      <c r="L5552" s="1" t="s">
        <v>346</v>
      </c>
      <c r="M5552" s="1"/>
      <c r="N5552" s="1">
        <f t="shared" si="608"/>
        <v>0</v>
      </c>
      <c r="O5552" s="1" t="s">
        <v>9</v>
      </c>
    </row>
    <row r="5553" spans="1:15" x14ac:dyDescent="0.3">
      <c r="A5553" s="1" t="s">
        <v>6140</v>
      </c>
      <c r="B5553" s="1" t="s">
        <v>3373</v>
      </c>
      <c r="C5553" s="1" t="str">
        <f t="shared" si="602"/>
        <v>Russia</v>
      </c>
      <c r="D5553" s="1" t="s">
        <v>11276</v>
      </c>
      <c r="E5553" s="7" t="str">
        <f>TEXT(DATE(MID(D5553, 13, 4), CHOOSE(MATCH( MID(D5553, 5, 3), {"Jan","Feb","Mar","Apr","May","Jun","Jul","Aug","Sep","Oct","Nov","Dec"}, 0), 1, 2, 3, 4, 5, 6, 7, 8, 9, 10, 11, 12), MID(D5553, 9, 2)), "yyyy-mm-dd")</f>
        <v>1970-10-12</v>
      </c>
      <c r="F5553" s="1" t="str">
        <f t="shared" si="603"/>
        <v>13:57:00</v>
      </c>
      <c r="G5553" s="9" t="str">
        <f t="shared" si="604"/>
        <v>October</v>
      </c>
      <c r="H5553" s="5" t="str">
        <f t="shared" si="605"/>
        <v>1970</v>
      </c>
      <c r="I5553" s="1" t="s">
        <v>11277</v>
      </c>
      <c r="J5553" s="1" t="str">
        <f t="shared" si="606"/>
        <v xml:space="preserve">Cosmos-3M </v>
      </c>
      <c r="K5553" s="1" t="str">
        <f t="shared" si="607"/>
        <v>Cosmos 371</v>
      </c>
      <c r="L5553" s="1" t="s">
        <v>346</v>
      </c>
      <c r="M5553" s="1"/>
      <c r="N5553" s="1">
        <f t="shared" si="608"/>
        <v>0</v>
      </c>
      <c r="O5553" s="1" t="s">
        <v>9</v>
      </c>
    </row>
    <row r="5554" spans="1:15" x14ac:dyDescent="0.3">
      <c r="A5554" s="1" t="s">
        <v>6140</v>
      </c>
      <c r="B5554" s="1" t="s">
        <v>1630</v>
      </c>
      <c r="C5554" s="1" t="str">
        <f t="shared" si="602"/>
        <v>Kazakhstan</v>
      </c>
      <c r="D5554" s="1" t="s">
        <v>11278</v>
      </c>
      <c r="E5554" s="7" t="str">
        <f>TEXT(DATE(MID(D5554, 13, 4), CHOOSE(MATCH( MID(D5554, 5, 3), {"Jan","Feb","Mar","Apr","May","Jun","Jul","Aug","Sep","Oct","Nov","Dec"}, 0), 1, 2, 3, 4, 5, 6, 7, 8, 9, 10, 11, 12), MID(D5554, 9, 2)), "yyyy-mm-dd")</f>
        <v>1970-10-09</v>
      </c>
      <c r="F5554" s="1" t="str">
        <f t="shared" si="603"/>
        <v>11:04:00</v>
      </c>
      <c r="G5554" s="9" t="str">
        <f t="shared" si="604"/>
        <v>October</v>
      </c>
      <c r="H5554" s="5" t="str">
        <f t="shared" si="605"/>
        <v>1970</v>
      </c>
      <c r="I5554" s="1" t="s">
        <v>11279</v>
      </c>
      <c r="J5554" s="1" t="str">
        <f t="shared" si="606"/>
        <v xml:space="preserve">Voskhod </v>
      </c>
      <c r="K5554" s="1" t="str">
        <f t="shared" si="607"/>
        <v>Cosmos 370</v>
      </c>
      <c r="L5554" s="1" t="s">
        <v>346</v>
      </c>
      <c r="M5554" s="1"/>
      <c r="N5554" s="1">
        <f t="shared" si="608"/>
        <v>0</v>
      </c>
      <c r="O5554" s="1" t="s">
        <v>9</v>
      </c>
    </row>
    <row r="5555" spans="1:15" x14ac:dyDescent="0.3">
      <c r="A5555" s="1" t="s">
        <v>6140</v>
      </c>
      <c r="B5555" s="1" t="s">
        <v>1561</v>
      </c>
      <c r="C5555" s="1" t="str">
        <f t="shared" si="602"/>
        <v>Russia</v>
      </c>
      <c r="D5555" s="1" t="s">
        <v>11280</v>
      </c>
      <c r="E5555" s="7" t="str">
        <f>TEXT(DATE(MID(D5555, 13, 4), CHOOSE(MATCH( MID(D5555, 5, 3), {"Jan","Feb","Mar","Apr","May","Jun","Jul","Aug","Sep","Oct","Nov","Dec"}, 0), 1, 2, 3, 4, 5, 6, 7, 8, 9, 10, 11, 12), MID(D5555, 9, 2)), "yyyy-mm-dd")</f>
        <v>1970-10-08</v>
      </c>
      <c r="F5555" s="1" t="str">
        <f t="shared" si="603"/>
        <v>15:10:00</v>
      </c>
      <c r="G5555" s="9" t="str">
        <f t="shared" si="604"/>
        <v>October</v>
      </c>
      <c r="H5555" s="5" t="str">
        <f t="shared" si="605"/>
        <v>1970</v>
      </c>
      <c r="I5555" s="1" t="s">
        <v>11281</v>
      </c>
      <c r="J5555" s="1" t="str">
        <f t="shared" si="606"/>
        <v xml:space="preserve">Cosmos-2 (63SM) </v>
      </c>
      <c r="K5555" s="1" t="str">
        <f t="shared" si="607"/>
        <v>Cosmos 369</v>
      </c>
      <c r="L5555" s="1" t="s">
        <v>346</v>
      </c>
      <c r="M5555" s="1"/>
      <c r="N5555" s="1">
        <f t="shared" si="608"/>
        <v>0</v>
      </c>
      <c r="O5555" s="1" t="s">
        <v>9</v>
      </c>
    </row>
    <row r="5556" spans="1:15" x14ac:dyDescent="0.3">
      <c r="A5556" s="1" t="s">
        <v>6140</v>
      </c>
      <c r="B5556" s="1" t="s">
        <v>130</v>
      </c>
      <c r="C5556" s="1" t="str">
        <f t="shared" si="602"/>
        <v>Kazakhstan</v>
      </c>
      <c r="D5556" s="1" t="s">
        <v>11282</v>
      </c>
      <c r="E5556" s="7" t="str">
        <f>TEXT(DATE(MID(D5556, 13, 4), CHOOSE(MATCH( MID(D5556, 5, 3), {"Jan","Feb","Mar","Apr","May","Jun","Jul","Aug","Sep","Oct","Nov","Dec"}, 0), 1, 2, 3, 4, 5, 6, 7, 8, 9, 10, 11, 12), MID(D5556, 9, 2)), "yyyy-mm-dd")</f>
        <v>1970-10-08</v>
      </c>
      <c r="F5556" s="1" t="str">
        <f t="shared" si="603"/>
        <v>12:39:00</v>
      </c>
      <c r="G5556" s="9" t="str">
        <f t="shared" si="604"/>
        <v>October</v>
      </c>
      <c r="H5556" s="5" t="str">
        <f t="shared" si="605"/>
        <v>1970</v>
      </c>
      <c r="I5556" s="1" t="s">
        <v>11283</v>
      </c>
      <c r="J5556" s="1" t="str">
        <f t="shared" si="606"/>
        <v xml:space="preserve">Voskhod </v>
      </c>
      <c r="K5556" s="1" t="str">
        <f t="shared" si="607"/>
        <v>Cosmos 368</v>
      </c>
      <c r="L5556" s="1" t="s">
        <v>346</v>
      </c>
      <c r="M5556" s="1"/>
      <c r="N5556" s="1">
        <f t="shared" si="608"/>
        <v>0</v>
      </c>
      <c r="O5556" s="1" t="s">
        <v>9</v>
      </c>
    </row>
    <row r="5557" spans="1:15" x14ac:dyDescent="0.3">
      <c r="A5557" s="1" t="s">
        <v>6140</v>
      </c>
      <c r="B5557" s="1" t="s">
        <v>6795</v>
      </c>
      <c r="C5557" s="1" t="str">
        <f t="shared" si="602"/>
        <v>Kazakhstan</v>
      </c>
      <c r="D5557" s="1" t="s">
        <v>11284</v>
      </c>
      <c r="E5557" s="7" t="str">
        <f>TEXT(DATE(MID(D5557, 13, 4), CHOOSE(MATCH( MID(D5557, 5, 3), {"Jan","Feb","Mar","Apr","May","Jun","Jul","Aug","Sep","Oct","Nov","Dec"}, 0), 1, 2, 3, 4, 5, 6, 7, 8, 9, 10, 11, 12), MID(D5557, 9, 2)), "yyyy-mm-dd")</f>
        <v>1970-10-03</v>
      </c>
      <c r="F5557" s="1" t="str">
        <f t="shared" si="603"/>
        <v>10:26:00</v>
      </c>
      <c r="G5557" s="9" t="str">
        <f t="shared" si="604"/>
        <v>October</v>
      </c>
      <c r="H5557" s="5" t="str">
        <f t="shared" si="605"/>
        <v>1970</v>
      </c>
      <c r="I5557" s="1" t="s">
        <v>11285</v>
      </c>
      <c r="J5557" s="1" t="str">
        <f t="shared" si="606"/>
        <v xml:space="preserve">Tsyklon-2 </v>
      </c>
      <c r="K5557" s="1" t="str">
        <f t="shared" si="607"/>
        <v>Cosmos 367</v>
      </c>
      <c r="L5557" s="1" t="s">
        <v>346</v>
      </c>
      <c r="M5557" s="1"/>
      <c r="N5557" s="1">
        <f t="shared" si="608"/>
        <v>0</v>
      </c>
      <c r="O5557" s="1" t="s">
        <v>9</v>
      </c>
    </row>
    <row r="5558" spans="1:15" x14ac:dyDescent="0.3">
      <c r="A5558" s="1" t="s">
        <v>6140</v>
      </c>
      <c r="B5558" s="1" t="s">
        <v>1630</v>
      </c>
      <c r="C5558" s="1" t="str">
        <f t="shared" si="602"/>
        <v>Kazakhstan</v>
      </c>
      <c r="D5558" s="1" t="s">
        <v>11286</v>
      </c>
      <c r="E5558" s="7" t="str">
        <f>TEXT(DATE(MID(D5558, 13, 4), CHOOSE(MATCH( MID(D5558, 5, 3), {"Jan","Feb","Mar","Apr","May","Jun","Jul","Aug","Sep","Oct","Nov","Dec"}, 0), 1, 2, 3, 4, 5, 6, 7, 8, 9, 10, 11, 12), MID(D5558, 9, 2)), "yyyy-mm-dd")</f>
        <v>1970-10-01</v>
      </c>
      <c r="F5558" s="1" t="str">
        <f t="shared" si="603"/>
        <v>08:20:00</v>
      </c>
      <c r="G5558" s="9" t="str">
        <f t="shared" si="604"/>
        <v>October</v>
      </c>
      <c r="H5558" s="5" t="str">
        <f t="shared" si="605"/>
        <v>1970</v>
      </c>
      <c r="I5558" s="1" t="s">
        <v>11287</v>
      </c>
      <c r="J5558" s="1" t="str">
        <f t="shared" si="606"/>
        <v xml:space="preserve">Voskhod </v>
      </c>
      <c r="K5558" s="1" t="str">
        <f t="shared" si="607"/>
        <v>Cosmos 366</v>
      </c>
      <c r="L5558" s="1" t="s">
        <v>346</v>
      </c>
      <c r="M5558" s="1"/>
      <c r="N5558" s="1">
        <f t="shared" si="608"/>
        <v>0</v>
      </c>
      <c r="O5558" s="1" t="s">
        <v>9</v>
      </c>
    </row>
    <row r="5559" spans="1:15" x14ac:dyDescent="0.3">
      <c r="A5559" s="1" t="s">
        <v>6140</v>
      </c>
      <c r="B5559" s="1" t="s">
        <v>5</v>
      </c>
      <c r="C5559" s="1" t="str">
        <f t="shared" si="602"/>
        <v>Russia</v>
      </c>
      <c r="D5559" s="1" t="s">
        <v>11288</v>
      </c>
      <c r="E5559" s="7" t="str">
        <f>TEXT(DATE(MID(D5559, 13, 4), CHOOSE(MATCH( MID(D5559, 5, 3), {"Jan","Feb","Mar","Apr","May","Jun","Jul","Aug","Sep","Oct","Nov","Dec"}, 0), 1, 2, 3, 4, 5, 6, 7, 8, 9, 10, 11, 12), MID(D5559, 9, 2)), "yyyy-mm-dd")</f>
        <v>1970-09-29</v>
      </c>
      <c r="F5559" s="1" t="str">
        <f t="shared" si="603"/>
        <v>08:14:00</v>
      </c>
      <c r="G5559" s="9" t="str">
        <f t="shared" si="604"/>
        <v>September</v>
      </c>
      <c r="H5559" s="5" t="str">
        <f t="shared" si="605"/>
        <v>1970</v>
      </c>
      <c r="I5559" s="1" t="s">
        <v>11289</v>
      </c>
      <c r="J5559" s="1" t="str">
        <f t="shared" si="606"/>
        <v xml:space="preserve">Molniya-M /Block L </v>
      </c>
      <c r="K5559" s="1" t="str">
        <f t="shared" si="607"/>
        <v>Molniya-1 nÂ°19</v>
      </c>
      <c r="L5559" s="1" t="s">
        <v>346</v>
      </c>
      <c r="M5559" s="1"/>
      <c r="N5559" s="1">
        <f t="shared" si="608"/>
        <v>0</v>
      </c>
      <c r="O5559" s="1" t="s">
        <v>9</v>
      </c>
    </row>
    <row r="5560" spans="1:15" x14ac:dyDescent="0.3">
      <c r="A5560" s="1" t="s">
        <v>6140</v>
      </c>
      <c r="B5560" s="1" t="s">
        <v>11053</v>
      </c>
      <c r="C5560" s="1" t="str">
        <f t="shared" si="602"/>
        <v>Kazakhstan</v>
      </c>
      <c r="D5560" s="1" t="s">
        <v>11290</v>
      </c>
      <c r="E5560" s="7" t="str">
        <f>TEXT(DATE(MID(D5560, 13, 4), CHOOSE(MATCH( MID(D5560, 5, 3), {"Jan","Feb","Mar","Apr","May","Jun","Jul","Aug","Sep","Oct","Nov","Dec"}, 0), 1, 2, 3, 4, 5, 6, 7, 8, 9, 10, 11, 12), MID(D5560, 9, 2)), "yyyy-mm-dd")</f>
        <v>1970-09-25</v>
      </c>
      <c r="F5560" s="1" t="str">
        <f t="shared" si="603"/>
        <v>14:05:00</v>
      </c>
      <c r="G5560" s="9" t="str">
        <f t="shared" si="604"/>
        <v>September</v>
      </c>
      <c r="H5560" s="5" t="str">
        <f t="shared" si="605"/>
        <v>1970</v>
      </c>
      <c r="I5560" s="1" t="s">
        <v>11291</v>
      </c>
      <c r="J5560" s="1" t="str">
        <f t="shared" si="606"/>
        <v xml:space="preserve">R-36 Orb. </v>
      </c>
      <c r="K5560" s="1" t="str">
        <f t="shared" si="607"/>
        <v>Cosmos 365</v>
      </c>
      <c r="L5560" s="1" t="s">
        <v>346</v>
      </c>
      <c r="M5560" s="1"/>
      <c r="N5560" s="1">
        <f t="shared" si="608"/>
        <v>0</v>
      </c>
      <c r="O5560" s="1" t="s">
        <v>9</v>
      </c>
    </row>
    <row r="5561" spans="1:15" x14ac:dyDescent="0.3">
      <c r="A5561" s="1" t="s">
        <v>3891</v>
      </c>
      <c r="B5561" s="1" t="s">
        <v>714</v>
      </c>
      <c r="C5561" s="1" t="str">
        <f t="shared" si="602"/>
        <v>Japan</v>
      </c>
      <c r="D5561" s="1" t="s">
        <v>11292</v>
      </c>
      <c r="E5561" s="7" t="str">
        <f>TEXT(DATE(MID(D5561, 13, 4), CHOOSE(MATCH( MID(D5561, 5, 3), {"Jan","Feb","Mar","Apr","May","Jun","Jul","Aug","Sep","Oct","Nov","Dec"}, 0), 1, 2, 3, 4, 5, 6, 7, 8, 9, 10, 11, 12), MID(D5561, 9, 2)), "yyyy-mm-dd")</f>
        <v>1970-09-25</v>
      </c>
      <c r="F5561" s="1" t="str">
        <f t="shared" si="603"/>
        <v>05:00:00</v>
      </c>
      <c r="G5561" s="9" t="str">
        <f t="shared" si="604"/>
        <v>September</v>
      </c>
      <c r="H5561" s="5" t="str">
        <f t="shared" si="605"/>
        <v>1970</v>
      </c>
      <c r="I5561" s="1" t="s">
        <v>11293</v>
      </c>
      <c r="J5561" s="1" t="str">
        <f t="shared" si="606"/>
        <v xml:space="preserve">Mu-IV S </v>
      </c>
      <c r="K5561" s="1" t="str">
        <f t="shared" si="607"/>
        <v>SS 1</v>
      </c>
      <c r="L5561" s="1" t="s">
        <v>346</v>
      </c>
      <c r="M5561" s="1"/>
      <c r="N5561" s="1">
        <f t="shared" si="608"/>
        <v>0</v>
      </c>
      <c r="O5561" s="1" t="s">
        <v>257</v>
      </c>
    </row>
    <row r="5562" spans="1:15" x14ac:dyDescent="0.3">
      <c r="A5562" s="1" t="s">
        <v>6140</v>
      </c>
      <c r="B5562" s="1" t="s">
        <v>6615</v>
      </c>
      <c r="C5562" s="1" t="str">
        <f t="shared" si="602"/>
        <v>Russia</v>
      </c>
      <c r="D5562" s="1" t="s">
        <v>11294</v>
      </c>
      <c r="E5562" s="7" t="str">
        <f>TEXT(DATE(MID(D5562, 13, 4), CHOOSE(MATCH( MID(D5562, 5, 3), {"Jan","Feb","Mar","Apr","May","Jun","Jul","Aug","Sep","Oct","Nov","Dec"}, 0), 1, 2, 3, 4, 5, 6, 7, 8, 9, 10, 11, 12), MID(D5562, 9, 2)), "yyyy-mm-dd")</f>
        <v>1970-09-22</v>
      </c>
      <c r="F5562" s="1" t="str">
        <f t="shared" si="603"/>
        <v>13:00:00</v>
      </c>
      <c r="G5562" s="9" t="str">
        <f t="shared" si="604"/>
        <v>September</v>
      </c>
      <c r="H5562" s="5" t="str">
        <f t="shared" si="605"/>
        <v>1970</v>
      </c>
      <c r="I5562" s="1" t="s">
        <v>11295</v>
      </c>
      <c r="J5562" s="1" t="str">
        <f t="shared" si="606"/>
        <v xml:space="preserve">Voskhod </v>
      </c>
      <c r="K5562" s="1" t="str">
        <f t="shared" si="607"/>
        <v>Cosmos 364</v>
      </c>
      <c r="L5562" s="1" t="s">
        <v>346</v>
      </c>
      <c r="M5562" s="1"/>
      <c r="N5562" s="1">
        <f t="shared" si="608"/>
        <v>0</v>
      </c>
      <c r="O5562" s="1" t="s">
        <v>9</v>
      </c>
    </row>
    <row r="5563" spans="1:15" x14ac:dyDescent="0.3">
      <c r="A5563" s="1" t="s">
        <v>6140</v>
      </c>
      <c r="B5563" s="1" t="s">
        <v>130</v>
      </c>
      <c r="C5563" s="1" t="str">
        <f t="shared" si="602"/>
        <v>Kazakhstan</v>
      </c>
      <c r="D5563" s="1" t="s">
        <v>11296</v>
      </c>
      <c r="E5563" s="7" t="str">
        <f>TEXT(DATE(MID(D5563, 13, 4), CHOOSE(MATCH( MID(D5563, 5, 3), {"Jan","Feb","Mar","Apr","May","Jun","Jul","Aug","Sep","Oct","Nov","Dec"}, 0), 1, 2, 3, 4, 5, 6, 7, 8, 9, 10, 11, 12), MID(D5563, 9, 2)), "yyyy-mm-dd")</f>
        <v>1970-09-17</v>
      </c>
      <c r="F5563" s="1" t="str">
        <f t="shared" si="603"/>
        <v>08:10:00</v>
      </c>
      <c r="G5563" s="9" t="str">
        <f t="shared" si="604"/>
        <v>September</v>
      </c>
      <c r="H5563" s="5" t="str">
        <f t="shared" si="605"/>
        <v>1970</v>
      </c>
      <c r="I5563" s="1" t="s">
        <v>11297</v>
      </c>
      <c r="J5563" s="1" t="str">
        <f t="shared" si="606"/>
        <v xml:space="preserve">Voskhod </v>
      </c>
      <c r="K5563" s="1" t="str">
        <f t="shared" si="607"/>
        <v>Cosmos 363</v>
      </c>
      <c r="L5563" s="1" t="s">
        <v>346</v>
      </c>
      <c r="M5563" s="1"/>
      <c r="N5563" s="1">
        <f t="shared" si="608"/>
        <v>0</v>
      </c>
      <c r="O5563" s="1" t="s">
        <v>9</v>
      </c>
    </row>
    <row r="5564" spans="1:15" x14ac:dyDescent="0.3">
      <c r="A5564" s="1" t="s">
        <v>6140</v>
      </c>
      <c r="B5564" s="1" t="s">
        <v>1561</v>
      </c>
      <c r="C5564" s="1" t="str">
        <f t="shared" si="602"/>
        <v>Russia</v>
      </c>
      <c r="D5564" s="1" t="s">
        <v>11298</v>
      </c>
      <c r="E5564" s="7" t="str">
        <f>TEXT(DATE(MID(D5564, 13, 4), CHOOSE(MATCH( MID(D5564, 5, 3), {"Jan","Feb","Mar","Apr","May","Jun","Jul","Aug","Sep","Oct","Nov","Dec"}, 0), 1, 2, 3, 4, 5, 6, 7, 8, 9, 10, 11, 12), MID(D5564, 9, 2)), "yyyy-mm-dd")</f>
        <v>1970-09-16</v>
      </c>
      <c r="F5564" s="1" t="str">
        <f t="shared" si="603"/>
        <v>11:59:00</v>
      </c>
      <c r="G5564" s="9" t="str">
        <f t="shared" si="604"/>
        <v>September</v>
      </c>
      <c r="H5564" s="5" t="str">
        <f t="shared" si="605"/>
        <v>1970</v>
      </c>
      <c r="I5564" s="1" t="s">
        <v>11299</v>
      </c>
      <c r="J5564" s="1" t="str">
        <f t="shared" si="606"/>
        <v xml:space="preserve">Cosmos-2 (63SM) </v>
      </c>
      <c r="K5564" s="1" t="str">
        <f t="shared" si="607"/>
        <v>Cosmos 362</v>
      </c>
      <c r="L5564" s="1" t="s">
        <v>346</v>
      </c>
      <c r="M5564" s="1"/>
      <c r="N5564" s="1">
        <f t="shared" si="608"/>
        <v>0</v>
      </c>
      <c r="O5564" s="1" t="s">
        <v>9</v>
      </c>
    </row>
    <row r="5565" spans="1:15" x14ac:dyDescent="0.3">
      <c r="A5565" s="1" t="s">
        <v>6140</v>
      </c>
      <c r="B5565" s="1" t="s">
        <v>4200</v>
      </c>
      <c r="C5565" s="1" t="str">
        <f t="shared" si="602"/>
        <v>Kazakhstan</v>
      </c>
      <c r="D5565" s="1" t="s">
        <v>11300</v>
      </c>
      <c r="E5565" s="7" t="str">
        <f>TEXT(DATE(MID(D5565, 13, 4), CHOOSE(MATCH( MID(D5565, 5, 3), {"Jan","Feb","Mar","Apr","May","Jun","Jul","Aug","Sep","Oct","Nov","Dec"}, 0), 1, 2, 3, 4, 5, 6, 7, 8, 9, 10, 11, 12), MID(D5565, 9, 2)), "yyyy-mm-dd")</f>
        <v>1970-09-12</v>
      </c>
      <c r="F5565" s="1" t="str">
        <f t="shared" si="603"/>
        <v>13:25:00</v>
      </c>
      <c r="G5565" s="9" t="str">
        <f t="shared" si="604"/>
        <v>September</v>
      </c>
      <c r="H5565" s="5" t="str">
        <f t="shared" si="605"/>
        <v>1970</v>
      </c>
      <c r="I5565" s="1" t="s">
        <v>11301</v>
      </c>
      <c r="J5565" s="1" t="str">
        <f t="shared" si="606"/>
        <v xml:space="preserve">Proton-K/Block D </v>
      </c>
      <c r="K5565" s="1" t="str">
        <f t="shared" si="607"/>
        <v>Luna 16</v>
      </c>
      <c r="L5565" s="1" t="s">
        <v>346</v>
      </c>
      <c r="M5565" s="1"/>
      <c r="N5565" s="1">
        <f t="shared" si="608"/>
        <v>0</v>
      </c>
      <c r="O5565" s="1" t="s">
        <v>9</v>
      </c>
    </row>
    <row r="5566" spans="1:15" x14ac:dyDescent="0.3">
      <c r="A5566" s="1" t="s">
        <v>6140</v>
      </c>
      <c r="B5566" s="1" t="s">
        <v>6615</v>
      </c>
      <c r="C5566" s="1" t="str">
        <f t="shared" si="602"/>
        <v>Russia</v>
      </c>
      <c r="D5566" s="1" t="s">
        <v>11302</v>
      </c>
      <c r="E5566" s="7" t="str">
        <f>TEXT(DATE(MID(D5566, 13, 4), CHOOSE(MATCH( MID(D5566, 5, 3), {"Jan","Feb","Mar","Apr","May","Jun","Jul","Aug","Sep","Oct","Nov","Dec"}, 0), 1, 2, 3, 4, 5, 6, 7, 8, 9, 10, 11, 12), MID(D5566, 9, 2)), "yyyy-mm-dd")</f>
        <v>1970-09-08</v>
      </c>
      <c r="F5566" s="1" t="str">
        <f t="shared" si="603"/>
        <v>10:30:00</v>
      </c>
      <c r="G5566" s="9" t="str">
        <f t="shared" si="604"/>
        <v>September</v>
      </c>
      <c r="H5566" s="5" t="str">
        <f t="shared" si="605"/>
        <v>1970</v>
      </c>
      <c r="I5566" s="1" t="s">
        <v>11303</v>
      </c>
      <c r="J5566" s="1" t="str">
        <f t="shared" si="606"/>
        <v xml:space="preserve">Voskhod </v>
      </c>
      <c r="K5566" s="1" t="str">
        <f t="shared" si="607"/>
        <v>Cosmos 361</v>
      </c>
      <c r="L5566" s="1" t="s">
        <v>346</v>
      </c>
      <c r="M5566" s="1"/>
      <c r="N5566" s="1">
        <f t="shared" si="608"/>
        <v>0</v>
      </c>
      <c r="O5566" s="1" t="s">
        <v>9</v>
      </c>
    </row>
    <row r="5567" spans="1:15" x14ac:dyDescent="0.3">
      <c r="A5567" s="1" t="s">
        <v>5722</v>
      </c>
      <c r="B5567" s="1" t="s">
        <v>8845</v>
      </c>
      <c r="C5567" s="1" t="str">
        <f t="shared" si="602"/>
        <v>USA</v>
      </c>
      <c r="D5567" s="1" t="s">
        <v>11304</v>
      </c>
      <c r="E5567" s="7" t="str">
        <f>TEXT(DATE(MID(D5567, 13, 4), CHOOSE(MATCH( MID(D5567, 5, 3), {"Jan","Feb","Mar","Apr","May","Jun","Jul","Aug","Sep","Oct","Nov","Dec"}, 0), 1, 2, 3, 4, 5, 6, 7, 8, 9, 10, 11, 12), MID(D5567, 9, 2)), "yyyy-mm-dd")</f>
        <v>1970-09-03</v>
      </c>
      <c r="F5567" s="1" t="str">
        <f t="shared" si="603"/>
        <v>08:39:00</v>
      </c>
      <c r="G5567" s="9" t="str">
        <f t="shared" si="604"/>
        <v>September</v>
      </c>
      <c r="H5567" s="5" t="str">
        <f t="shared" si="605"/>
        <v>1970</v>
      </c>
      <c r="I5567" s="1" t="s">
        <v>11305</v>
      </c>
      <c r="J5567" s="1" t="str">
        <f t="shared" si="606"/>
        <v xml:space="preserve">Thor-LV2D Burner-2 </v>
      </c>
      <c r="K5567" s="1" t="str">
        <f t="shared" si="607"/>
        <v>DMSP-5A-F2</v>
      </c>
      <c r="L5567" s="1" t="s">
        <v>346</v>
      </c>
      <c r="M5567" s="1"/>
      <c r="N5567" s="1">
        <f t="shared" si="608"/>
        <v>0</v>
      </c>
      <c r="O5567" s="1" t="s">
        <v>9</v>
      </c>
    </row>
    <row r="5568" spans="1:15" x14ac:dyDescent="0.3">
      <c r="A5568" s="1" t="s">
        <v>10999</v>
      </c>
      <c r="B5568" s="1" t="s">
        <v>11000</v>
      </c>
      <c r="C5568" s="1" t="str">
        <f t="shared" si="602"/>
        <v>Australia</v>
      </c>
      <c r="D5568" s="1" t="s">
        <v>11306</v>
      </c>
      <c r="E5568" s="7" t="str">
        <f>TEXT(DATE(MID(D5568, 13, 4), CHOOSE(MATCH( MID(D5568, 5, 3), {"Jan","Feb","Mar","Apr","May","Jun","Jul","Aug","Sep","Oct","Nov","Dec"}, 0), 1, 2, 3, 4, 5, 6, 7, 8, 9, 10, 11, 12), MID(D5568, 9, 2)), "yyyy-mm-dd")</f>
        <v>1970-09-02</v>
      </c>
      <c r="F5568" s="1" t="str">
        <f t="shared" si="603"/>
        <v>00:34:00</v>
      </c>
      <c r="G5568" s="9" t="str">
        <f t="shared" si="604"/>
        <v>September</v>
      </c>
      <c r="H5568" s="5" t="str">
        <f t="shared" si="605"/>
        <v>1970</v>
      </c>
      <c r="I5568" s="1" t="s">
        <v>11307</v>
      </c>
      <c r="J5568" s="1" t="str">
        <f t="shared" si="606"/>
        <v xml:space="preserve">Black Arrow </v>
      </c>
      <c r="K5568" s="1" t="str">
        <f t="shared" si="607"/>
        <v>Orba</v>
      </c>
      <c r="L5568" s="1" t="s">
        <v>346</v>
      </c>
      <c r="M5568" s="1"/>
      <c r="N5568" s="1">
        <f t="shared" si="608"/>
        <v>0</v>
      </c>
      <c r="O5568" s="1" t="s">
        <v>257</v>
      </c>
    </row>
    <row r="5569" spans="1:15" x14ac:dyDescent="0.3">
      <c r="A5569" s="1" t="s">
        <v>5556</v>
      </c>
      <c r="B5569" s="1" t="s">
        <v>9371</v>
      </c>
      <c r="C5569" s="1" t="str">
        <f t="shared" si="602"/>
        <v>USA</v>
      </c>
      <c r="D5569" s="1" t="s">
        <v>11308</v>
      </c>
      <c r="E5569" s="7" t="str">
        <f>TEXT(DATE(MID(D5569, 13, 4), CHOOSE(MATCH( MID(D5569, 5, 3), {"Jan","Feb","Mar","Apr","May","Jun","Jul","Aug","Sep","Oct","Nov","Dec"}, 0), 1, 2, 3, 4, 5, 6, 7, 8, 9, 10, 11, 12), MID(D5569, 9, 2)), "yyyy-mm-dd")</f>
        <v>1970-09-01</v>
      </c>
      <c r="F5569" s="1" t="str">
        <f t="shared" si="603"/>
        <v>01:00:00</v>
      </c>
      <c r="G5569" s="9" t="str">
        <f t="shared" si="604"/>
        <v>September</v>
      </c>
      <c r="H5569" s="5" t="str">
        <f t="shared" si="605"/>
        <v>1970</v>
      </c>
      <c r="I5569" s="1" t="s">
        <v>11309</v>
      </c>
      <c r="J5569" s="1" t="str">
        <f t="shared" si="606"/>
        <v xml:space="preserve">Atlas-SLV3A Agena-D </v>
      </c>
      <c r="K5569" s="1" t="str">
        <f t="shared" si="607"/>
        <v>AFP-827 (Canyon-3)</v>
      </c>
      <c r="L5569" s="1" t="s">
        <v>346</v>
      </c>
      <c r="M5569" s="1"/>
      <c r="N5569" s="1">
        <f t="shared" si="608"/>
        <v>0</v>
      </c>
      <c r="O5569" s="1" t="s">
        <v>9</v>
      </c>
    </row>
    <row r="5570" spans="1:15" x14ac:dyDescent="0.3">
      <c r="A5570" s="1" t="s">
        <v>6140</v>
      </c>
      <c r="B5570" s="1" t="s">
        <v>130</v>
      </c>
      <c r="C5570" s="1" t="str">
        <f t="shared" ref="C5570:C5633" si="609">TRIM(MID(B5570, FIND("|", SUBSTITUTE(B5570, ",", "|", LEN(B5570) - LEN(SUBSTITUTE(B5570,",", "" )))) + 1, LEN(B5570)))</f>
        <v>Kazakhstan</v>
      </c>
      <c r="D5570" s="1" t="s">
        <v>11310</v>
      </c>
      <c r="E5570" s="7" t="str">
        <f>TEXT(DATE(MID(D5570, 13, 4), CHOOSE(MATCH( MID(D5570, 5, 3), {"Jan","Feb","Mar","Apr","May","Jun","Jul","Aug","Sep","Oct","Nov","Dec"}, 0), 1, 2, 3, 4, 5, 6, 7, 8, 9, 10, 11, 12), MID(D5570, 9, 2)), "yyyy-mm-dd")</f>
        <v>1970-08-29</v>
      </c>
      <c r="F5570" s="1" t="str">
        <f t="shared" ref="F5570:F5633" si="610">IF(ISNUMBER(FIND(":", D5570)), MID(D5570, FIND(":", D5570)-2, 5) &amp; ":00", "00:00:00")</f>
        <v>08:30:00</v>
      </c>
      <c r="G5570" s="9" t="str">
        <f t="shared" ref="G5570:G5633" si="611">TEXT(E5570, "mmmm")</f>
        <v>August</v>
      </c>
      <c r="H5570" s="5" t="str">
        <f t="shared" ref="H5570:H5633" si="612">TEXT(E5570, "yyyy")</f>
        <v>1970</v>
      </c>
      <c r="I5570" s="1" t="s">
        <v>11311</v>
      </c>
      <c r="J5570" s="1" t="str">
        <f t="shared" ref="J5570:J5633" si="613">LEFT(I5570, FIND("|", I5570) - 1)</f>
        <v xml:space="preserve">Voskhod </v>
      </c>
      <c r="K5570" s="1" t="str">
        <f t="shared" ref="K5570:K5633" si="614">MID(I5570, FIND("|", I5570) + 2, LEN(I5570))</f>
        <v>Cosmos 360</v>
      </c>
      <c r="L5570" s="1" t="s">
        <v>346</v>
      </c>
      <c r="M5570" s="1"/>
      <c r="N5570" s="1">
        <f t="shared" si="608"/>
        <v>0</v>
      </c>
      <c r="O5570" s="1" t="s">
        <v>9</v>
      </c>
    </row>
    <row r="5571" spans="1:15" x14ac:dyDescent="0.3">
      <c r="A5571" s="1" t="s">
        <v>5722</v>
      </c>
      <c r="B5571" s="1" t="s">
        <v>5723</v>
      </c>
      <c r="C5571" s="1" t="str">
        <f t="shared" si="609"/>
        <v>USA</v>
      </c>
      <c r="D5571" s="1" t="s">
        <v>11312</v>
      </c>
      <c r="E5571" s="7" t="str">
        <f>TEXT(DATE(MID(D5571, 13, 4), CHOOSE(MATCH( MID(D5571, 5, 3), {"Jan","Feb","Mar","Apr","May","Jun","Jul","Aug","Sep","Oct","Nov","Dec"}, 0), 1, 2, 3, 4, 5, 6, 7, 8, 9, 10, 11, 12), MID(D5571, 9, 2)), "yyyy-mm-dd")</f>
        <v>1970-08-27</v>
      </c>
      <c r="F5571" s="1" t="str">
        <f t="shared" si="610"/>
        <v>13:23:00</v>
      </c>
      <c r="G5571" s="9" t="str">
        <f t="shared" si="611"/>
        <v>August</v>
      </c>
      <c r="H5571" s="5" t="str">
        <f t="shared" si="612"/>
        <v>1970</v>
      </c>
      <c r="I5571" s="1" t="s">
        <v>11313</v>
      </c>
      <c r="J5571" s="1" t="str">
        <f t="shared" si="613"/>
        <v xml:space="preserve">Scout A </v>
      </c>
      <c r="K5571" s="1" t="str">
        <f t="shared" si="614"/>
        <v>Transit-O 19</v>
      </c>
      <c r="L5571" s="1" t="s">
        <v>346</v>
      </c>
      <c r="M5571" s="1"/>
      <c r="N5571" s="1">
        <f t="shared" ref="N5571:N5634" si="615">M5571 * 83</f>
        <v>0</v>
      </c>
      <c r="O5571" s="1" t="s">
        <v>9</v>
      </c>
    </row>
    <row r="5572" spans="1:15" x14ac:dyDescent="0.3">
      <c r="A5572" s="1" t="s">
        <v>5722</v>
      </c>
      <c r="B5572" s="1" t="s">
        <v>10955</v>
      </c>
      <c r="C5572" s="1" t="str">
        <f t="shared" si="609"/>
        <v>USA</v>
      </c>
      <c r="D5572" s="1" t="s">
        <v>11314</v>
      </c>
      <c r="E5572" s="7" t="str">
        <f>TEXT(DATE(MID(D5572, 13, 4), CHOOSE(MATCH( MID(D5572, 5, 3), {"Jan","Feb","Mar","Apr","May","Jun","Jul","Aug","Sep","Oct","Nov","Dec"}, 0), 1, 2, 3, 4, 5, 6, 7, 8, 9, 10, 11, 12), MID(D5572, 9, 2)), "yyyy-mm-dd")</f>
        <v>1970-08-26</v>
      </c>
      <c r="F5572" s="1" t="str">
        <f t="shared" si="610"/>
        <v>10:01:00</v>
      </c>
      <c r="G5572" s="9" t="str">
        <f t="shared" si="611"/>
        <v>August</v>
      </c>
      <c r="H5572" s="5" t="str">
        <f t="shared" si="612"/>
        <v>1970</v>
      </c>
      <c r="I5572" s="1" t="s">
        <v>11315</v>
      </c>
      <c r="J5572" s="1" t="str">
        <f t="shared" si="613"/>
        <v xml:space="preserve">Thorad SLV-2G Agena-D </v>
      </c>
      <c r="K5572" s="1" t="str">
        <f t="shared" si="614"/>
        <v>Ferret 15</v>
      </c>
      <c r="L5572" s="1" t="s">
        <v>346</v>
      </c>
      <c r="M5572" s="1"/>
      <c r="N5572" s="1">
        <f t="shared" si="615"/>
        <v>0</v>
      </c>
      <c r="O5572" s="1" t="s">
        <v>9</v>
      </c>
    </row>
    <row r="5573" spans="1:15" x14ac:dyDescent="0.3">
      <c r="A5573" s="1" t="s">
        <v>6140</v>
      </c>
      <c r="B5573" s="1" t="s">
        <v>130</v>
      </c>
      <c r="C5573" s="1" t="str">
        <f t="shared" si="609"/>
        <v>Kazakhstan</v>
      </c>
      <c r="D5573" s="1" t="s">
        <v>11316</v>
      </c>
      <c r="E5573" s="7" t="str">
        <f>TEXT(DATE(MID(D5573, 13, 4), CHOOSE(MATCH( MID(D5573, 5, 3), {"Jan","Feb","Mar","Apr","May","Jun","Jul","Aug","Sep","Oct","Nov","Dec"}, 0), 1, 2, 3, 4, 5, 6, 7, 8, 9, 10, 11, 12), MID(D5573, 9, 2)), "yyyy-mm-dd")</f>
        <v>1970-08-22</v>
      </c>
      <c r="F5573" s="1" t="str">
        <f t="shared" si="610"/>
        <v>05:06:00</v>
      </c>
      <c r="G5573" s="9" t="str">
        <f t="shared" si="611"/>
        <v>August</v>
      </c>
      <c r="H5573" s="5" t="str">
        <f t="shared" si="612"/>
        <v>1970</v>
      </c>
      <c r="I5573" s="1" t="s">
        <v>11317</v>
      </c>
      <c r="J5573" s="1" t="str">
        <f t="shared" si="613"/>
        <v xml:space="preserve">Molniya-M /Block NVL </v>
      </c>
      <c r="K5573" s="1" t="str">
        <f t="shared" si="614"/>
        <v>Cosmos 359</v>
      </c>
      <c r="L5573" s="1" t="s">
        <v>346</v>
      </c>
      <c r="M5573" s="1"/>
      <c r="N5573" s="1">
        <f t="shared" si="615"/>
        <v>0</v>
      </c>
      <c r="O5573" s="1" t="s">
        <v>117</v>
      </c>
    </row>
    <row r="5574" spans="1:15" x14ac:dyDescent="0.3">
      <c r="A5574" s="1" t="s">
        <v>6140</v>
      </c>
      <c r="B5574" s="1" t="s">
        <v>3373</v>
      </c>
      <c r="C5574" s="1" t="str">
        <f t="shared" si="609"/>
        <v>Russia</v>
      </c>
      <c r="D5574" s="1" t="s">
        <v>11318</v>
      </c>
      <c r="E5574" s="7" t="str">
        <f>TEXT(DATE(MID(D5574, 13, 4), CHOOSE(MATCH( MID(D5574, 5, 3), {"Jan","Feb","Mar","Apr","May","Jun","Jul","Aug","Sep","Oct","Nov","Dec"}, 0), 1, 2, 3, 4, 5, 6, 7, 8, 9, 10, 11, 12), MID(D5574, 9, 2)), "yyyy-mm-dd")</f>
        <v>1970-08-20</v>
      </c>
      <c r="F5574" s="1" t="str">
        <f t="shared" si="610"/>
        <v>14:30:00</v>
      </c>
      <c r="G5574" s="9" t="str">
        <f t="shared" si="611"/>
        <v>August</v>
      </c>
      <c r="H5574" s="5" t="str">
        <f t="shared" si="612"/>
        <v>1970</v>
      </c>
      <c r="I5574" s="1" t="s">
        <v>11319</v>
      </c>
      <c r="J5574" s="1" t="str">
        <f t="shared" si="613"/>
        <v xml:space="preserve">Cosmos-3M </v>
      </c>
      <c r="K5574" s="1" t="str">
        <f t="shared" si="614"/>
        <v>Cosmos 358</v>
      </c>
      <c r="L5574" s="1" t="s">
        <v>346</v>
      </c>
      <c r="M5574" s="1"/>
      <c r="N5574" s="1">
        <f t="shared" si="615"/>
        <v>0</v>
      </c>
      <c r="O5574" s="1" t="s">
        <v>117</v>
      </c>
    </row>
    <row r="5575" spans="1:15" x14ac:dyDescent="0.3">
      <c r="A5575" s="1" t="s">
        <v>6140</v>
      </c>
      <c r="B5575" s="1" t="s">
        <v>1561</v>
      </c>
      <c r="C5575" s="1" t="str">
        <f t="shared" si="609"/>
        <v>Russia</v>
      </c>
      <c r="D5575" s="1" t="s">
        <v>11320</v>
      </c>
      <c r="E5575" s="7" t="str">
        <f>TEXT(DATE(MID(D5575, 13, 4), CHOOSE(MATCH( MID(D5575, 5, 3), {"Jan","Feb","Mar","Apr","May","Jun","Jul","Aug","Sep","Oct","Nov","Dec"}, 0), 1, 2, 3, 4, 5, 6, 7, 8, 9, 10, 11, 12), MID(D5575, 9, 2)), "yyyy-mm-dd")</f>
        <v>1970-08-19</v>
      </c>
      <c r="F5575" s="1" t="str">
        <f t="shared" si="610"/>
        <v>14:59:00</v>
      </c>
      <c r="G5575" s="9" t="str">
        <f t="shared" si="611"/>
        <v>August</v>
      </c>
      <c r="H5575" s="5" t="str">
        <f t="shared" si="612"/>
        <v>1970</v>
      </c>
      <c r="I5575" s="1" t="s">
        <v>11321</v>
      </c>
      <c r="J5575" s="1" t="str">
        <f t="shared" si="613"/>
        <v xml:space="preserve">Cosmos-2 (63SM) </v>
      </c>
      <c r="K5575" s="1" t="str">
        <f t="shared" si="614"/>
        <v>Cosmos 357</v>
      </c>
      <c r="L5575" s="1" t="s">
        <v>346</v>
      </c>
      <c r="M5575" s="1"/>
      <c r="N5575" s="1">
        <f t="shared" si="615"/>
        <v>0</v>
      </c>
      <c r="O5575" s="1" t="s">
        <v>9</v>
      </c>
    </row>
    <row r="5576" spans="1:15" x14ac:dyDescent="0.3">
      <c r="A5576" s="1" t="s">
        <v>5722</v>
      </c>
      <c r="B5576" s="1" t="s">
        <v>3478</v>
      </c>
      <c r="C5576" s="1" t="str">
        <f t="shared" si="609"/>
        <v>USA</v>
      </c>
      <c r="D5576" s="1" t="s">
        <v>11322</v>
      </c>
      <c r="E5576" s="7" t="str">
        <f>TEXT(DATE(MID(D5576, 13, 4), CHOOSE(MATCH( MID(D5576, 5, 3), {"Jan","Feb","Mar","Apr","May","Jun","Jul","Aug","Sep","Oct","Nov","Dec"}, 0), 1, 2, 3, 4, 5, 6, 7, 8, 9, 10, 11, 12), MID(D5576, 9, 2)), "yyyy-mm-dd")</f>
        <v>1970-08-19</v>
      </c>
      <c r="F5576" s="1" t="str">
        <f t="shared" si="610"/>
        <v>12:11:00</v>
      </c>
      <c r="G5576" s="9" t="str">
        <f t="shared" si="611"/>
        <v>August</v>
      </c>
      <c r="H5576" s="5" t="str">
        <f t="shared" si="612"/>
        <v>1970</v>
      </c>
      <c r="I5576" s="1" t="s">
        <v>11323</v>
      </c>
      <c r="J5576" s="1" t="str">
        <f t="shared" si="613"/>
        <v xml:space="preserve">Delta M </v>
      </c>
      <c r="K5576" s="1" t="str">
        <f t="shared" si="614"/>
        <v>Skynet-1B</v>
      </c>
      <c r="L5576" s="1" t="s">
        <v>346</v>
      </c>
      <c r="M5576" s="1"/>
      <c r="N5576" s="1">
        <f t="shared" si="615"/>
        <v>0</v>
      </c>
      <c r="O5576" s="1" t="s">
        <v>9</v>
      </c>
    </row>
    <row r="5577" spans="1:15" x14ac:dyDescent="0.3">
      <c r="A5577" s="1" t="s">
        <v>5722</v>
      </c>
      <c r="B5577" s="1" t="s">
        <v>4249</v>
      </c>
      <c r="C5577" s="1" t="str">
        <f t="shared" si="609"/>
        <v>USA</v>
      </c>
      <c r="D5577" s="1" t="s">
        <v>11324</v>
      </c>
      <c r="E5577" s="7" t="str">
        <f>TEXT(DATE(MID(D5577, 13, 4), CHOOSE(MATCH( MID(D5577, 5, 3), {"Jan","Feb","Mar","Apr","May","Jun","Jul","Aug","Sep","Oct","Nov","Dec"}, 0), 1, 2, 3, 4, 5, 6, 7, 8, 9, 10, 11, 12), MID(D5577, 9, 2)), "yyyy-mm-dd")</f>
        <v>1970-08-18</v>
      </c>
      <c r="F5577" s="1" t="str">
        <f t="shared" si="610"/>
        <v>14:45:00</v>
      </c>
      <c r="G5577" s="9" t="str">
        <f t="shared" si="611"/>
        <v>August</v>
      </c>
      <c r="H5577" s="5" t="str">
        <f t="shared" si="612"/>
        <v>1970</v>
      </c>
      <c r="I5577" s="1" t="s">
        <v>11325</v>
      </c>
      <c r="J5577" s="1" t="str">
        <f t="shared" si="613"/>
        <v xml:space="preserve">Titan III(23)B </v>
      </c>
      <c r="K5577" s="1" t="str">
        <f t="shared" si="614"/>
        <v>OPS 7874</v>
      </c>
      <c r="L5577" s="1" t="s">
        <v>346</v>
      </c>
      <c r="M5577" s="1"/>
      <c r="N5577" s="1">
        <f t="shared" si="615"/>
        <v>0</v>
      </c>
      <c r="O5577" s="1" t="s">
        <v>9</v>
      </c>
    </row>
    <row r="5578" spans="1:15" x14ac:dyDescent="0.3">
      <c r="A5578" s="1" t="s">
        <v>6140</v>
      </c>
      <c r="B5578" s="1" t="s">
        <v>4200</v>
      </c>
      <c r="C5578" s="1" t="str">
        <f t="shared" si="609"/>
        <v>Kazakhstan</v>
      </c>
      <c r="D5578" s="1" t="s">
        <v>11326</v>
      </c>
      <c r="E5578" s="7" t="str">
        <f>TEXT(DATE(MID(D5578, 13, 4), CHOOSE(MATCH( MID(D5578, 5, 3), {"Jan","Feb","Mar","Apr","May","Jun","Jul","Aug","Sep","Oct","Nov","Dec"}, 0), 1, 2, 3, 4, 5, 6, 7, 8, 9, 10, 11, 12), MID(D5578, 9, 2)), "yyyy-mm-dd")</f>
        <v>1970-08-18</v>
      </c>
      <c r="F5578" s="1" t="str">
        <f t="shared" si="610"/>
        <v>03:45:00</v>
      </c>
      <c r="G5578" s="9" t="str">
        <f t="shared" si="611"/>
        <v>August</v>
      </c>
      <c r="H5578" s="5" t="str">
        <f t="shared" si="612"/>
        <v>1970</v>
      </c>
      <c r="I5578" s="1" t="s">
        <v>11327</v>
      </c>
      <c r="J5578" s="1" t="str">
        <f t="shared" si="613"/>
        <v xml:space="preserve">Proton-K </v>
      </c>
      <c r="K5578" s="1" t="str">
        <f t="shared" si="614"/>
        <v>82EV nÂ°1</v>
      </c>
      <c r="L5578" s="1" t="s">
        <v>346</v>
      </c>
      <c r="M5578" s="1"/>
      <c r="N5578" s="1">
        <f t="shared" si="615"/>
        <v>0</v>
      </c>
      <c r="O5578" s="1" t="s">
        <v>9</v>
      </c>
    </row>
    <row r="5579" spans="1:15" x14ac:dyDescent="0.3">
      <c r="A5579" s="1" t="s">
        <v>6140</v>
      </c>
      <c r="B5579" s="1" t="s">
        <v>130</v>
      </c>
      <c r="C5579" s="1" t="str">
        <f t="shared" si="609"/>
        <v>Kazakhstan</v>
      </c>
      <c r="D5579" s="1" t="s">
        <v>11328</v>
      </c>
      <c r="E5579" s="7" t="str">
        <f>TEXT(DATE(MID(D5579, 13, 4), CHOOSE(MATCH( MID(D5579, 5, 3), {"Jan","Feb","Mar","Apr","May","Jun","Jul","Aug","Sep","Oct","Nov","Dec"}, 0), 1, 2, 3, 4, 5, 6, 7, 8, 9, 10, 11, 12), MID(D5579, 9, 2)), "yyyy-mm-dd")</f>
        <v>1970-08-17</v>
      </c>
      <c r="F5579" s="1" t="str">
        <f t="shared" si="610"/>
        <v>05:38:00</v>
      </c>
      <c r="G5579" s="9" t="str">
        <f t="shared" si="611"/>
        <v>August</v>
      </c>
      <c r="H5579" s="5" t="str">
        <f t="shared" si="612"/>
        <v>1970</v>
      </c>
      <c r="I5579" s="1" t="s">
        <v>11329</v>
      </c>
      <c r="J5579" s="1" t="str">
        <f t="shared" si="613"/>
        <v xml:space="preserve">Molniya-M /Block NVL </v>
      </c>
      <c r="K5579" s="1" t="str">
        <f t="shared" si="614"/>
        <v>Venera 7</v>
      </c>
      <c r="L5579" s="1" t="s">
        <v>346</v>
      </c>
      <c r="M5579" s="1"/>
      <c r="N5579" s="1">
        <f t="shared" si="615"/>
        <v>0</v>
      </c>
      <c r="O5579" s="1" t="s">
        <v>9</v>
      </c>
    </row>
    <row r="5580" spans="1:15" x14ac:dyDescent="0.3">
      <c r="A5580" s="1" t="s">
        <v>6140</v>
      </c>
      <c r="B5580" s="1" t="s">
        <v>1561</v>
      </c>
      <c r="C5580" s="1" t="str">
        <f t="shared" si="609"/>
        <v>Russia</v>
      </c>
      <c r="D5580" s="1" t="s">
        <v>11330</v>
      </c>
      <c r="E5580" s="7" t="str">
        <f>TEXT(DATE(MID(D5580, 13, 4), CHOOSE(MATCH( MID(D5580, 5, 3), {"Jan","Feb","Mar","Apr","May","Jun","Jul","Aug","Sep","Oct","Nov","Dec"}, 0), 1, 2, 3, 4, 5, 6, 7, 8, 9, 10, 11, 12), MID(D5580, 9, 2)), "yyyy-mm-dd")</f>
        <v>1970-08-10</v>
      </c>
      <c r="F5580" s="1" t="str">
        <f t="shared" si="610"/>
        <v>19:59:00</v>
      </c>
      <c r="G5580" s="9" t="str">
        <f t="shared" si="611"/>
        <v>August</v>
      </c>
      <c r="H5580" s="5" t="str">
        <f t="shared" si="612"/>
        <v>1970</v>
      </c>
      <c r="I5580" s="1" t="s">
        <v>11331</v>
      </c>
      <c r="J5580" s="1" t="str">
        <f t="shared" si="613"/>
        <v xml:space="preserve">Cosmos-2 (63SM) </v>
      </c>
      <c r="K5580" s="1" t="str">
        <f t="shared" si="614"/>
        <v>Cosmos 356</v>
      </c>
      <c r="L5580" s="1" t="s">
        <v>346</v>
      </c>
      <c r="M5580" s="1"/>
      <c r="N5580" s="1">
        <f t="shared" si="615"/>
        <v>0</v>
      </c>
      <c r="O5580" s="1" t="s">
        <v>9</v>
      </c>
    </row>
    <row r="5581" spans="1:15" x14ac:dyDescent="0.3">
      <c r="A5581" s="1" t="s">
        <v>6140</v>
      </c>
      <c r="B5581" s="1" t="s">
        <v>5</v>
      </c>
      <c r="C5581" s="1" t="str">
        <f t="shared" si="609"/>
        <v>Russia</v>
      </c>
      <c r="D5581" s="1" t="s">
        <v>11332</v>
      </c>
      <c r="E5581" s="7" t="str">
        <f>TEXT(DATE(MID(D5581, 13, 4), CHOOSE(MATCH( MID(D5581, 5, 3), {"Jan","Feb","Mar","Apr","May","Jun","Jul","Aug","Sep","Oct","Nov","Dec"}, 0), 1, 2, 3, 4, 5, 6, 7, 8, 9, 10, 11, 12), MID(D5581, 9, 2)), "yyyy-mm-dd")</f>
        <v>1970-08-07</v>
      </c>
      <c r="F5581" s="1" t="str">
        <f t="shared" si="610"/>
        <v>09:30:00</v>
      </c>
      <c r="G5581" s="9" t="str">
        <f t="shared" si="611"/>
        <v>August</v>
      </c>
      <c r="H5581" s="5" t="str">
        <f t="shared" si="612"/>
        <v>1970</v>
      </c>
      <c r="I5581" s="1" t="s">
        <v>11333</v>
      </c>
      <c r="J5581" s="1" t="str">
        <f t="shared" si="613"/>
        <v xml:space="preserve">Voskhod </v>
      </c>
      <c r="K5581" s="1" t="str">
        <f t="shared" si="614"/>
        <v>Cosmos 355</v>
      </c>
      <c r="L5581" s="1" t="s">
        <v>346</v>
      </c>
      <c r="M5581" s="1"/>
      <c r="N5581" s="1">
        <f t="shared" si="615"/>
        <v>0</v>
      </c>
      <c r="O5581" s="1" t="s">
        <v>9</v>
      </c>
    </row>
    <row r="5582" spans="1:15" x14ac:dyDescent="0.3">
      <c r="A5582" s="1" t="s">
        <v>6140</v>
      </c>
      <c r="B5582" s="1" t="s">
        <v>6899</v>
      </c>
      <c r="C5582" s="1" t="str">
        <f t="shared" si="609"/>
        <v>Russia</v>
      </c>
      <c r="D5582" s="1" t="s">
        <v>11334</v>
      </c>
      <c r="E5582" s="7" t="str">
        <f>TEXT(DATE(MID(D5582, 13, 4), CHOOSE(MATCH( MID(D5582, 5, 3), {"Jan","Feb","Mar","Apr","May","Jun","Jul","Aug","Sep","Oct","Nov","Dec"}, 0), 1, 2, 3, 4, 5, 6, 7, 8, 9, 10, 11, 12), MID(D5582, 9, 2)), "yyyy-mm-dd")</f>
        <v>1970-08-07</v>
      </c>
      <c r="F5582" s="1" t="str">
        <f t="shared" si="610"/>
        <v>02:59:00</v>
      </c>
      <c r="G5582" s="9" t="str">
        <f t="shared" si="611"/>
        <v>August</v>
      </c>
      <c r="H5582" s="5" t="str">
        <f t="shared" si="612"/>
        <v>1970</v>
      </c>
      <c r="I5582" s="1" t="s">
        <v>11335</v>
      </c>
      <c r="J5582" s="1" t="str">
        <f t="shared" si="613"/>
        <v xml:space="preserve">Cosmos-2 (63SM) </v>
      </c>
      <c r="K5582" s="1" t="str">
        <f t="shared" si="614"/>
        <v>Intercosmos 3</v>
      </c>
      <c r="L5582" s="1" t="s">
        <v>346</v>
      </c>
      <c r="M5582" s="1"/>
      <c r="N5582" s="1">
        <f t="shared" si="615"/>
        <v>0</v>
      </c>
      <c r="O5582" s="1" t="s">
        <v>9</v>
      </c>
    </row>
    <row r="5583" spans="1:15" x14ac:dyDescent="0.3">
      <c r="A5583" s="1" t="s">
        <v>6140</v>
      </c>
      <c r="B5583" s="1" t="s">
        <v>6899</v>
      </c>
      <c r="C5583" s="1" t="str">
        <f t="shared" si="609"/>
        <v>Russia</v>
      </c>
      <c r="D5583" s="1" t="s">
        <v>11336</v>
      </c>
      <c r="E5583" s="7" t="str">
        <f>TEXT(DATE(MID(D5583, 13, 4), CHOOSE(MATCH( MID(D5583, 5, 3), {"Jan","Feb","Mar","Apr","May","Jun","Jul","Aug","Sep","Oct","Nov","Dec"}, 0), 1, 2, 3, 4, 5, 6, 7, 8, 9, 10, 11, 12), MID(D5583, 9, 2)), "yyyy-mm-dd")</f>
        <v>1970-07-31</v>
      </c>
      <c r="F5583" s="1" t="str">
        <f t="shared" si="610"/>
        <v>02:00:00</v>
      </c>
      <c r="G5583" s="9" t="str">
        <f t="shared" si="611"/>
        <v>July</v>
      </c>
      <c r="H5583" s="5" t="str">
        <f t="shared" si="612"/>
        <v>1970</v>
      </c>
      <c r="I5583" s="1" t="s">
        <v>11337</v>
      </c>
      <c r="J5583" s="1" t="str">
        <f t="shared" si="613"/>
        <v xml:space="preserve">K65M-RB5 </v>
      </c>
      <c r="K5583" s="1" t="str">
        <f t="shared" si="614"/>
        <v>BOR-2 nÂ°202</v>
      </c>
      <c r="L5583" s="1" t="s">
        <v>346</v>
      </c>
      <c r="M5583" s="1"/>
      <c r="N5583" s="1">
        <f t="shared" si="615"/>
        <v>0</v>
      </c>
      <c r="O5583" s="1" t="s">
        <v>9</v>
      </c>
    </row>
    <row r="5584" spans="1:15" x14ac:dyDescent="0.3">
      <c r="A5584" s="1" t="s">
        <v>6140</v>
      </c>
      <c r="B5584" s="1" t="s">
        <v>11338</v>
      </c>
      <c r="C5584" s="1" t="str">
        <f t="shared" si="609"/>
        <v>Kazakhstan</v>
      </c>
      <c r="D5584" s="1" t="s">
        <v>11339</v>
      </c>
      <c r="E5584" s="7" t="str">
        <f>TEXT(DATE(MID(D5584, 13, 4), CHOOSE(MATCH( MID(D5584, 5, 3), {"Jan","Feb","Mar","Apr","May","Jun","Jul","Aug","Sep","Oct","Nov","Dec"}, 0), 1, 2, 3, 4, 5, 6, 7, 8, 9, 10, 11, 12), MID(D5584, 9, 2)), "yyyy-mm-dd")</f>
        <v>1970-07-28</v>
      </c>
      <c r="F5584" s="1" t="str">
        <f t="shared" si="610"/>
        <v>22:00:00</v>
      </c>
      <c r="G5584" s="9" t="str">
        <f t="shared" si="611"/>
        <v>July</v>
      </c>
      <c r="H5584" s="5" t="str">
        <f t="shared" si="612"/>
        <v>1970</v>
      </c>
      <c r="I5584" s="1" t="s">
        <v>11340</v>
      </c>
      <c r="J5584" s="1" t="str">
        <f t="shared" si="613"/>
        <v xml:space="preserve">R-36 Orb. </v>
      </c>
      <c r="K5584" s="1" t="str">
        <f t="shared" si="614"/>
        <v>Cosmos 354</v>
      </c>
      <c r="L5584" s="1" t="s">
        <v>346</v>
      </c>
      <c r="M5584" s="1"/>
      <c r="N5584" s="1">
        <f t="shared" si="615"/>
        <v>0</v>
      </c>
      <c r="O5584" s="1" t="s">
        <v>9</v>
      </c>
    </row>
    <row r="5585" spans="1:15" x14ac:dyDescent="0.3">
      <c r="A5585" s="1" t="s">
        <v>5722</v>
      </c>
      <c r="B5585" s="1" t="s">
        <v>3478</v>
      </c>
      <c r="C5585" s="1" t="str">
        <f t="shared" si="609"/>
        <v>USA</v>
      </c>
      <c r="D5585" s="1" t="s">
        <v>11341</v>
      </c>
      <c r="E5585" s="7" t="str">
        <f>TEXT(DATE(MID(D5585, 13, 4), CHOOSE(MATCH( MID(D5585, 5, 3), {"Jan","Feb","Mar","Apr","May","Jun","Jul","Aug","Sep","Oct","Nov","Dec"}, 0), 1, 2, 3, 4, 5, 6, 7, 8, 9, 10, 11, 12), MID(D5585, 9, 2)), "yyyy-mm-dd")</f>
        <v>1970-07-23</v>
      </c>
      <c r="F5585" s="1" t="str">
        <f t="shared" si="610"/>
        <v>23:23:00</v>
      </c>
      <c r="G5585" s="9" t="str">
        <f t="shared" si="611"/>
        <v>July</v>
      </c>
      <c r="H5585" s="5" t="str">
        <f t="shared" si="612"/>
        <v>1970</v>
      </c>
      <c r="I5585" s="1" t="s">
        <v>11342</v>
      </c>
      <c r="J5585" s="1" t="str">
        <f t="shared" si="613"/>
        <v xml:space="preserve">Delta M </v>
      </c>
      <c r="K5585" s="1" t="str">
        <f t="shared" si="614"/>
        <v>Intelsat 3-8</v>
      </c>
      <c r="L5585" s="1" t="s">
        <v>346</v>
      </c>
      <c r="M5585" s="1"/>
      <c r="N5585" s="1">
        <f t="shared" si="615"/>
        <v>0</v>
      </c>
      <c r="O5585" s="1" t="s">
        <v>9</v>
      </c>
    </row>
    <row r="5586" spans="1:15" x14ac:dyDescent="0.3">
      <c r="A5586" s="1" t="s">
        <v>5722</v>
      </c>
      <c r="B5586" s="1" t="s">
        <v>5557</v>
      </c>
      <c r="C5586" s="1" t="str">
        <f t="shared" si="609"/>
        <v>USA</v>
      </c>
      <c r="D5586" s="1" t="s">
        <v>11343</v>
      </c>
      <c r="E5586" s="7" t="str">
        <f>TEXT(DATE(MID(D5586, 13, 4), CHOOSE(MATCH( MID(D5586, 5, 3), {"Jan","Feb","Mar","Apr","May","Jun","Jul","Aug","Sep","Oct","Nov","Dec"}, 0), 1, 2, 3, 4, 5, 6, 7, 8, 9, 10, 11, 12), MID(D5586, 9, 2)), "yyyy-mm-dd")</f>
        <v>1970-07-23</v>
      </c>
      <c r="F5586" s="1" t="str">
        <f t="shared" si="610"/>
        <v>01:25:00</v>
      </c>
      <c r="G5586" s="9" t="str">
        <f t="shared" si="611"/>
        <v>July</v>
      </c>
      <c r="H5586" s="5" t="str">
        <f t="shared" si="612"/>
        <v>1970</v>
      </c>
      <c r="I5586" s="1" t="s">
        <v>11344</v>
      </c>
      <c r="J5586" s="1" t="str">
        <f t="shared" si="613"/>
        <v xml:space="preserve">Thorad SLV-2G Agena-D </v>
      </c>
      <c r="K5586" s="1" t="str">
        <f t="shared" si="614"/>
        <v>KH-4B 1111</v>
      </c>
      <c r="L5586" s="1" t="s">
        <v>346</v>
      </c>
      <c r="M5586" s="1"/>
      <c r="N5586" s="1">
        <f t="shared" si="615"/>
        <v>0</v>
      </c>
      <c r="O5586" s="1" t="s">
        <v>9</v>
      </c>
    </row>
    <row r="5587" spans="1:15" x14ac:dyDescent="0.3">
      <c r="A5587" s="1" t="s">
        <v>6140</v>
      </c>
      <c r="B5587" s="1" t="s">
        <v>5</v>
      </c>
      <c r="C5587" s="1" t="str">
        <f t="shared" si="609"/>
        <v>Russia</v>
      </c>
      <c r="D5587" s="1" t="s">
        <v>11345</v>
      </c>
      <c r="E5587" s="7" t="str">
        <f>TEXT(DATE(MID(D5587, 13, 4), CHOOSE(MATCH( MID(D5587, 5, 3), {"Jan","Feb","Mar","Apr","May","Jun","Jul","Aug","Sep","Oct","Nov","Dec"}, 0), 1, 2, 3, 4, 5, 6, 7, 8, 9, 10, 11, 12), MID(D5587, 9, 2)), "yyyy-mm-dd")</f>
        <v>1970-07-21</v>
      </c>
      <c r="F5587" s="1" t="str">
        <f t="shared" si="610"/>
        <v>12:30:00</v>
      </c>
      <c r="G5587" s="9" t="str">
        <f t="shared" si="611"/>
        <v>July</v>
      </c>
      <c r="H5587" s="5" t="str">
        <f t="shared" si="612"/>
        <v>1970</v>
      </c>
      <c r="I5587" s="1" t="s">
        <v>11346</v>
      </c>
      <c r="J5587" s="1" t="str">
        <f t="shared" si="613"/>
        <v xml:space="preserve">Voskhod </v>
      </c>
      <c r="K5587" s="1" t="str">
        <f t="shared" si="614"/>
        <v>Zenit-4 nÂ°75</v>
      </c>
      <c r="L5587" s="1" t="s">
        <v>346</v>
      </c>
      <c r="M5587" s="1"/>
      <c r="N5587" s="1">
        <f t="shared" si="615"/>
        <v>0</v>
      </c>
      <c r="O5587" s="1" t="s">
        <v>257</v>
      </c>
    </row>
    <row r="5588" spans="1:15" x14ac:dyDescent="0.3">
      <c r="A5588" s="1" t="s">
        <v>6140</v>
      </c>
      <c r="B5588" s="1" t="s">
        <v>6615</v>
      </c>
      <c r="C5588" s="1" t="str">
        <f t="shared" si="609"/>
        <v>Russia</v>
      </c>
      <c r="D5588" s="1" t="s">
        <v>11347</v>
      </c>
      <c r="E5588" s="7" t="str">
        <f>TEXT(DATE(MID(D5588, 13, 4), CHOOSE(MATCH( MID(D5588, 5, 3), {"Jan","Feb","Mar","Apr","May","Jun","Jul","Aug","Sep","Oct","Nov","Dec"}, 0), 1, 2, 3, 4, 5, 6, 7, 8, 9, 10, 11, 12), MID(D5588, 9, 2)), "yyyy-mm-dd")</f>
        <v>1970-07-09</v>
      </c>
      <c r="F5588" s="1" t="str">
        <f t="shared" si="610"/>
        <v>13:35:00</v>
      </c>
      <c r="G5588" s="9" t="str">
        <f t="shared" si="611"/>
        <v>July</v>
      </c>
      <c r="H5588" s="5" t="str">
        <f t="shared" si="612"/>
        <v>1970</v>
      </c>
      <c r="I5588" s="1" t="s">
        <v>11348</v>
      </c>
      <c r="J5588" s="1" t="str">
        <f t="shared" si="613"/>
        <v xml:space="preserve">Voskhod </v>
      </c>
      <c r="K5588" s="1" t="str">
        <f t="shared" si="614"/>
        <v>Cosmos 353</v>
      </c>
      <c r="L5588" s="1" t="s">
        <v>346</v>
      </c>
      <c r="M5588" s="1"/>
      <c r="N5588" s="1">
        <f t="shared" si="615"/>
        <v>0</v>
      </c>
      <c r="O5588" s="1" t="s">
        <v>9</v>
      </c>
    </row>
    <row r="5589" spans="1:15" x14ac:dyDescent="0.3">
      <c r="A5589" s="1" t="s">
        <v>6140</v>
      </c>
      <c r="B5589" s="1" t="s">
        <v>130</v>
      </c>
      <c r="C5589" s="1" t="str">
        <f t="shared" si="609"/>
        <v>Kazakhstan</v>
      </c>
      <c r="D5589" s="1" t="s">
        <v>11349</v>
      </c>
      <c r="E5589" s="7" t="str">
        <f>TEXT(DATE(MID(D5589, 13, 4), CHOOSE(MATCH( MID(D5589, 5, 3), {"Jan","Feb","Mar","Apr","May","Jun","Jul","Aug","Sep","Oct","Nov","Dec"}, 0), 1, 2, 3, 4, 5, 6, 7, 8, 9, 10, 11, 12), MID(D5589, 9, 2)), "yyyy-mm-dd")</f>
        <v>1970-07-07</v>
      </c>
      <c r="F5589" s="1" t="str">
        <f t="shared" si="610"/>
        <v>10:30:00</v>
      </c>
      <c r="G5589" s="9" t="str">
        <f t="shared" si="611"/>
        <v>July</v>
      </c>
      <c r="H5589" s="5" t="str">
        <f t="shared" si="612"/>
        <v>1970</v>
      </c>
      <c r="I5589" s="1" t="s">
        <v>11350</v>
      </c>
      <c r="J5589" s="1" t="str">
        <f t="shared" si="613"/>
        <v xml:space="preserve">Voskhod </v>
      </c>
      <c r="K5589" s="1" t="str">
        <f t="shared" si="614"/>
        <v>Cosmos 352</v>
      </c>
      <c r="L5589" s="1" t="s">
        <v>346</v>
      </c>
      <c r="M5589" s="1"/>
      <c r="N5589" s="1">
        <f t="shared" si="615"/>
        <v>0</v>
      </c>
      <c r="O5589" s="1" t="s">
        <v>9</v>
      </c>
    </row>
    <row r="5590" spans="1:15" x14ac:dyDescent="0.3">
      <c r="A5590" s="1" t="s">
        <v>6140</v>
      </c>
      <c r="B5590" s="1" t="s">
        <v>6482</v>
      </c>
      <c r="C5590" s="1" t="str">
        <f t="shared" si="609"/>
        <v>Russia</v>
      </c>
      <c r="D5590" s="1" t="s">
        <v>11351</v>
      </c>
      <c r="E5590" s="7" t="str">
        <f>TEXT(DATE(MID(D5590, 13, 4), CHOOSE(MATCH( MID(D5590, 5, 3), {"Jan","Feb","Mar","Apr","May","Jun","Jul","Aug","Sep","Oct","Nov","Dec"}, 0), 1, 2, 3, 4, 5, 6, 7, 8, 9, 10, 11, 12), MID(D5590, 9, 2)), "yyyy-mm-dd")</f>
        <v>1970-06-27</v>
      </c>
      <c r="F5590" s="1" t="str">
        <f t="shared" si="610"/>
        <v>16:39:00</v>
      </c>
      <c r="G5590" s="9" t="str">
        <f t="shared" si="611"/>
        <v>June</v>
      </c>
      <c r="H5590" s="5" t="str">
        <f t="shared" si="612"/>
        <v>1970</v>
      </c>
      <c r="I5590" s="1" t="s">
        <v>8323</v>
      </c>
      <c r="J5590" s="1" t="str">
        <f t="shared" si="613"/>
        <v xml:space="preserve">Cosmos-3M </v>
      </c>
      <c r="K5590" s="1" t="str">
        <f t="shared" si="614"/>
        <v>Strela-2M satellite</v>
      </c>
      <c r="L5590" s="1" t="s">
        <v>346</v>
      </c>
      <c r="M5590" s="1"/>
      <c r="N5590" s="1">
        <f t="shared" si="615"/>
        <v>0</v>
      </c>
      <c r="O5590" s="1" t="s">
        <v>257</v>
      </c>
    </row>
    <row r="5591" spans="1:15" x14ac:dyDescent="0.3">
      <c r="A5591" s="1" t="s">
        <v>6140</v>
      </c>
      <c r="B5591" s="1" t="s">
        <v>1561</v>
      </c>
      <c r="C5591" s="1" t="str">
        <f t="shared" si="609"/>
        <v>Russia</v>
      </c>
      <c r="D5591" s="1" t="s">
        <v>11352</v>
      </c>
      <c r="E5591" s="7" t="str">
        <f>TEXT(DATE(MID(D5591, 13, 4), CHOOSE(MATCH( MID(D5591, 5, 3), {"Jan","Feb","Mar","Apr","May","Jun","Jul","Aug","Sep","Oct","Nov","Dec"}, 0), 1, 2, 3, 4, 5, 6, 7, 8, 9, 10, 11, 12), MID(D5591, 9, 2)), "yyyy-mm-dd")</f>
        <v>1970-06-27</v>
      </c>
      <c r="F5591" s="1" t="str">
        <f t="shared" si="610"/>
        <v>07:39:00</v>
      </c>
      <c r="G5591" s="9" t="str">
        <f t="shared" si="611"/>
        <v>June</v>
      </c>
      <c r="H5591" s="5" t="str">
        <f t="shared" si="612"/>
        <v>1970</v>
      </c>
      <c r="I5591" s="1" t="s">
        <v>11353</v>
      </c>
      <c r="J5591" s="1" t="str">
        <f t="shared" si="613"/>
        <v xml:space="preserve">Cosmos-2 (63SM) </v>
      </c>
      <c r="K5591" s="1" t="str">
        <f t="shared" si="614"/>
        <v>Cosmos 351</v>
      </c>
      <c r="L5591" s="1" t="s">
        <v>346</v>
      </c>
      <c r="M5591" s="1"/>
      <c r="N5591" s="1">
        <f t="shared" si="615"/>
        <v>0</v>
      </c>
      <c r="O5591" s="1" t="s">
        <v>9</v>
      </c>
    </row>
    <row r="5592" spans="1:15" x14ac:dyDescent="0.3">
      <c r="A5592" s="1" t="s">
        <v>6140</v>
      </c>
      <c r="B5592" s="1" t="s">
        <v>130</v>
      </c>
      <c r="C5592" s="1" t="str">
        <f t="shared" si="609"/>
        <v>Kazakhstan</v>
      </c>
      <c r="D5592" s="1" t="s">
        <v>11354</v>
      </c>
      <c r="E5592" s="7" t="str">
        <f>TEXT(DATE(MID(D5592, 13, 4), CHOOSE(MATCH( MID(D5592, 5, 3), {"Jan","Feb","Mar","Apr","May","Jun","Jul","Aug","Sep","Oct","Nov","Dec"}, 0), 1, 2, 3, 4, 5, 6, 7, 8, 9, 10, 11, 12), MID(D5592, 9, 2)), "yyyy-mm-dd")</f>
        <v>1970-06-26</v>
      </c>
      <c r="F5592" s="1" t="str">
        <f t="shared" si="610"/>
        <v>12:00:00</v>
      </c>
      <c r="G5592" s="9" t="str">
        <f t="shared" si="611"/>
        <v>June</v>
      </c>
      <c r="H5592" s="5" t="str">
        <f t="shared" si="612"/>
        <v>1970</v>
      </c>
      <c r="I5592" s="1" t="s">
        <v>11355</v>
      </c>
      <c r="J5592" s="1" t="str">
        <f t="shared" si="613"/>
        <v xml:space="preserve">Voskhod </v>
      </c>
      <c r="K5592" s="1" t="str">
        <f t="shared" si="614"/>
        <v>Cosmos 350</v>
      </c>
      <c r="L5592" s="1" t="s">
        <v>346</v>
      </c>
      <c r="M5592" s="1"/>
      <c r="N5592" s="1">
        <f t="shared" si="615"/>
        <v>0</v>
      </c>
      <c r="O5592" s="1" t="s">
        <v>9</v>
      </c>
    </row>
    <row r="5593" spans="1:15" x14ac:dyDescent="0.3">
      <c r="A5593" s="1" t="s">
        <v>6140</v>
      </c>
      <c r="B5593" s="1" t="s">
        <v>5</v>
      </c>
      <c r="C5593" s="1" t="str">
        <f t="shared" si="609"/>
        <v>Russia</v>
      </c>
      <c r="D5593" s="1" t="s">
        <v>11356</v>
      </c>
      <c r="E5593" s="7" t="str">
        <f>TEXT(DATE(MID(D5593, 13, 4), CHOOSE(MATCH( MID(D5593, 5, 3), {"Jan","Feb","Mar","Apr","May","Jun","Jul","Aug","Sep","Oct","Nov","Dec"}, 0), 1, 2, 3, 4, 5, 6, 7, 8, 9, 10, 11, 12), MID(D5593, 9, 2)), "yyyy-mm-dd")</f>
        <v>1970-06-26</v>
      </c>
      <c r="F5593" s="1" t="str">
        <f t="shared" si="610"/>
        <v>03:23:00</v>
      </c>
      <c r="G5593" s="9" t="str">
        <f t="shared" si="611"/>
        <v>June</v>
      </c>
      <c r="H5593" s="5" t="str">
        <f t="shared" si="612"/>
        <v>1970</v>
      </c>
      <c r="I5593" s="1" t="s">
        <v>11357</v>
      </c>
      <c r="J5593" s="1" t="str">
        <f t="shared" si="613"/>
        <v xml:space="preserve">Molniya-M /Block L </v>
      </c>
      <c r="K5593" s="1" t="str">
        <f t="shared" si="614"/>
        <v>Molniya-1 nÂ°21</v>
      </c>
      <c r="L5593" s="1" t="s">
        <v>346</v>
      </c>
      <c r="M5593" s="1"/>
      <c r="N5593" s="1">
        <f t="shared" si="615"/>
        <v>0</v>
      </c>
      <c r="O5593" s="1" t="s">
        <v>9</v>
      </c>
    </row>
    <row r="5594" spans="1:15" x14ac:dyDescent="0.3">
      <c r="A5594" s="1" t="s">
        <v>5722</v>
      </c>
      <c r="B5594" s="1" t="s">
        <v>4249</v>
      </c>
      <c r="C5594" s="1" t="str">
        <f t="shared" si="609"/>
        <v>USA</v>
      </c>
      <c r="D5594" s="1" t="s">
        <v>11358</v>
      </c>
      <c r="E5594" s="7" t="str">
        <f>TEXT(DATE(MID(D5594, 13, 4), CHOOSE(MATCH( MID(D5594, 5, 3), {"Jan","Feb","Mar","Apr","May","Jun","Jul","Aug","Sep","Oct","Nov","Dec"}, 0), 1, 2, 3, 4, 5, 6, 7, 8, 9, 10, 11, 12), MID(D5594, 9, 2)), "yyyy-mm-dd")</f>
        <v>1970-06-25</v>
      </c>
      <c r="F5594" s="1" t="str">
        <f t="shared" si="610"/>
        <v>14:50:00</v>
      </c>
      <c r="G5594" s="9" t="str">
        <f t="shared" si="611"/>
        <v>June</v>
      </c>
      <c r="H5594" s="5" t="str">
        <f t="shared" si="612"/>
        <v>1970</v>
      </c>
      <c r="I5594" s="1" t="s">
        <v>11359</v>
      </c>
      <c r="J5594" s="1" t="str">
        <f t="shared" si="613"/>
        <v xml:space="preserve">Titan III(23)B </v>
      </c>
      <c r="K5594" s="1" t="str">
        <f t="shared" si="614"/>
        <v>OPS 6820</v>
      </c>
      <c r="L5594" s="1" t="s">
        <v>346</v>
      </c>
      <c r="M5594" s="1"/>
      <c r="N5594" s="1">
        <f t="shared" si="615"/>
        <v>0</v>
      </c>
      <c r="O5594" s="1" t="s">
        <v>9</v>
      </c>
    </row>
    <row r="5595" spans="1:15" x14ac:dyDescent="0.3">
      <c r="A5595" s="1" t="s">
        <v>6140</v>
      </c>
      <c r="B5595" s="1" t="s">
        <v>6615</v>
      </c>
      <c r="C5595" s="1" t="str">
        <f t="shared" si="609"/>
        <v>Russia</v>
      </c>
      <c r="D5595" s="1" t="s">
        <v>11360</v>
      </c>
      <c r="E5595" s="7" t="str">
        <f>TEXT(DATE(MID(D5595, 13, 4), CHOOSE(MATCH( MID(D5595, 5, 3), {"Jan","Feb","Mar","Apr","May","Jun","Jul","Aug","Sep","Oct","Nov","Dec"}, 0), 1, 2, 3, 4, 5, 6, 7, 8, 9, 10, 11, 12), MID(D5595, 9, 2)), "yyyy-mm-dd")</f>
        <v>1970-06-23</v>
      </c>
      <c r="F5595" s="1" t="str">
        <f t="shared" si="610"/>
        <v>14:15:00</v>
      </c>
      <c r="G5595" s="9" t="str">
        <f t="shared" si="611"/>
        <v>June</v>
      </c>
      <c r="H5595" s="5" t="str">
        <f t="shared" si="612"/>
        <v>1970</v>
      </c>
      <c r="I5595" s="1" t="s">
        <v>11361</v>
      </c>
      <c r="J5595" s="1" t="str">
        <f t="shared" si="613"/>
        <v xml:space="preserve">Vostok-2M </v>
      </c>
      <c r="K5595" s="1" t="str">
        <f t="shared" si="614"/>
        <v>Meteor nÂ°16</v>
      </c>
      <c r="L5595" s="1" t="s">
        <v>346</v>
      </c>
      <c r="M5595" s="1"/>
      <c r="N5595" s="1">
        <f t="shared" si="615"/>
        <v>0</v>
      </c>
      <c r="O5595" s="1" t="s">
        <v>9</v>
      </c>
    </row>
    <row r="5596" spans="1:15" x14ac:dyDescent="0.3">
      <c r="A5596" s="1" t="s">
        <v>5556</v>
      </c>
      <c r="B5596" s="1" t="s">
        <v>9371</v>
      </c>
      <c r="C5596" s="1" t="str">
        <f t="shared" si="609"/>
        <v>USA</v>
      </c>
      <c r="D5596" s="1" t="s">
        <v>11362</v>
      </c>
      <c r="E5596" s="7" t="str">
        <f>TEXT(DATE(MID(D5596, 13, 4), CHOOSE(MATCH( MID(D5596, 5, 3), {"Jan","Feb","Mar","Apr","May","Jun","Jul","Aug","Sep","Oct","Nov","Dec"}, 0), 1, 2, 3, 4, 5, 6, 7, 8, 9, 10, 11, 12), MID(D5596, 9, 2)), "yyyy-mm-dd")</f>
        <v>1970-06-19</v>
      </c>
      <c r="F5596" s="1" t="str">
        <f t="shared" si="610"/>
        <v>11:37:00</v>
      </c>
      <c r="G5596" s="9" t="str">
        <f t="shared" si="611"/>
        <v>June</v>
      </c>
      <c r="H5596" s="5" t="str">
        <f t="shared" si="612"/>
        <v>1970</v>
      </c>
      <c r="I5596" s="1" t="s">
        <v>11363</v>
      </c>
      <c r="J5596" s="1" t="str">
        <f t="shared" si="613"/>
        <v xml:space="preserve">Atlas-SLV3A Agena-D </v>
      </c>
      <c r="K5596" s="1" t="str">
        <f t="shared" si="614"/>
        <v>AFP-720 (Rhyolite-1)</v>
      </c>
      <c r="L5596" s="1" t="s">
        <v>346</v>
      </c>
      <c r="M5596" s="1"/>
      <c r="N5596" s="1">
        <f t="shared" si="615"/>
        <v>0</v>
      </c>
      <c r="O5596" s="1" t="s">
        <v>9</v>
      </c>
    </row>
    <row r="5597" spans="1:15" x14ac:dyDescent="0.3">
      <c r="A5597" s="1" t="s">
        <v>6140</v>
      </c>
      <c r="B5597" s="1" t="s">
        <v>5</v>
      </c>
      <c r="C5597" s="1" t="str">
        <f t="shared" si="609"/>
        <v>Russia</v>
      </c>
      <c r="D5597" s="1" t="s">
        <v>11364</v>
      </c>
      <c r="E5597" s="7" t="str">
        <f>TEXT(DATE(MID(D5597, 13, 4), CHOOSE(MATCH( MID(D5597, 5, 3), {"Jan","Feb","Mar","Apr","May","Jun","Jul","Aug","Sep","Oct","Nov","Dec"}, 0), 1, 2, 3, 4, 5, 6, 7, 8, 9, 10, 11, 12), MID(D5597, 9, 2)), "yyyy-mm-dd")</f>
        <v>1970-06-17</v>
      </c>
      <c r="F5597" s="1" t="str">
        <f t="shared" si="610"/>
        <v>12:59:00</v>
      </c>
      <c r="G5597" s="9" t="str">
        <f t="shared" si="611"/>
        <v>June</v>
      </c>
      <c r="H5597" s="5" t="str">
        <f t="shared" si="612"/>
        <v>1970</v>
      </c>
      <c r="I5597" s="1" t="s">
        <v>11365</v>
      </c>
      <c r="J5597" s="1" t="str">
        <f t="shared" si="613"/>
        <v xml:space="preserve">Voskhod </v>
      </c>
      <c r="K5597" s="1" t="str">
        <f t="shared" si="614"/>
        <v>Cosmos 349</v>
      </c>
      <c r="L5597" s="1" t="s">
        <v>346</v>
      </c>
      <c r="M5597" s="1"/>
      <c r="N5597" s="1">
        <f t="shared" si="615"/>
        <v>0</v>
      </c>
      <c r="O5597" s="1" t="s">
        <v>9</v>
      </c>
    </row>
    <row r="5598" spans="1:15" x14ac:dyDescent="0.3">
      <c r="A5598" s="1" t="s">
        <v>6140</v>
      </c>
      <c r="B5598" s="1" t="s">
        <v>1561</v>
      </c>
      <c r="C5598" s="1" t="str">
        <f t="shared" si="609"/>
        <v>Russia</v>
      </c>
      <c r="D5598" s="1" t="s">
        <v>11366</v>
      </c>
      <c r="E5598" s="7" t="str">
        <f>TEXT(DATE(MID(D5598, 13, 4), CHOOSE(MATCH( MID(D5598, 5, 3), {"Jan","Feb","Mar","Apr","May","Jun","Jul","Aug","Sep","Oct","Nov","Dec"}, 0), 1, 2, 3, 4, 5, 6, 7, 8, 9, 10, 11, 12), MID(D5598, 9, 2)), "yyyy-mm-dd")</f>
        <v>1970-06-13</v>
      </c>
      <c r="F5598" s="1" t="str">
        <f t="shared" si="610"/>
        <v>04:59:00</v>
      </c>
      <c r="G5598" s="9" t="str">
        <f t="shared" si="611"/>
        <v>June</v>
      </c>
      <c r="H5598" s="5" t="str">
        <f t="shared" si="612"/>
        <v>1970</v>
      </c>
      <c r="I5598" s="1" t="s">
        <v>11367</v>
      </c>
      <c r="J5598" s="1" t="str">
        <f t="shared" si="613"/>
        <v xml:space="preserve">Cosmos-2 (63SM) </v>
      </c>
      <c r="K5598" s="1" t="str">
        <f t="shared" si="614"/>
        <v>Cosmos 348</v>
      </c>
      <c r="L5598" s="1" t="s">
        <v>346</v>
      </c>
      <c r="M5598" s="1"/>
      <c r="N5598" s="1">
        <f t="shared" si="615"/>
        <v>0</v>
      </c>
      <c r="O5598" s="1" t="s">
        <v>9</v>
      </c>
    </row>
    <row r="5599" spans="1:15" x14ac:dyDescent="0.3">
      <c r="A5599" s="1" t="s">
        <v>6140</v>
      </c>
      <c r="B5599" s="1" t="s">
        <v>6899</v>
      </c>
      <c r="C5599" s="1" t="str">
        <f t="shared" si="609"/>
        <v>Russia</v>
      </c>
      <c r="D5599" s="1" t="s">
        <v>11368</v>
      </c>
      <c r="E5599" s="7" t="str">
        <f>TEXT(DATE(MID(D5599, 13, 4), CHOOSE(MATCH( MID(D5599, 5, 3), {"Jan","Feb","Mar","Apr","May","Jun","Jul","Aug","Sep","Oct","Nov","Dec"}, 0), 1, 2, 3, 4, 5, 6, 7, 8, 9, 10, 11, 12), MID(D5599, 9, 2)), "yyyy-mm-dd")</f>
        <v>1970-06-12</v>
      </c>
      <c r="F5599" s="1" t="str">
        <f t="shared" si="610"/>
        <v>09:30:00</v>
      </c>
      <c r="G5599" s="9" t="str">
        <f t="shared" si="611"/>
        <v>June</v>
      </c>
      <c r="H5599" s="5" t="str">
        <f t="shared" si="612"/>
        <v>1970</v>
      </c>
      <c r="I5599" s="1" t="s">
        <v>11369</v>
      </c>
      <c r="J5599" s="1" t="str">
        <f t="shared" si="613"/>
        <v xml:space="preserve">Cosmos-2 (63SM) </v>
      </c>
      <c r="K5599" s="1" t="str">
        <f t="shared" si="614"/>
        <v>Cosmos 347</v>
      </c>
      <c r="L5599" s="1" t="s">
        <v>346</v>
      </c>
      <c r="M5599" s="1"/>
      <c r="N5599" s="1">
        <f t="shared" si="615"/>
        <v>0</v>
      </c>
      <c r="O5599" s="1" t="s">
        <v>9</v>
      </c>
    </row>
    <row r="5600" spans="1:15" x14ac:dyDescent="0.3">
      <c r="A5600" s="1" t="s">
        <v>10992</v>
      </c>
      <c r="B5600" s="1" t="s">
        <v>11000</v>
      </c>
      <c r="C5600" s="1" t="str">
        <f t="shared" si="609"/>
        <v>Australia</v>
      </c>
      <c r="D5600" s="1" t="s">
        <v>11370</v>
      </c>
      <c r="E5600" s="7" t="str">
        <f>TEXT(DATE(MID(D5600, 13, 4), CHOOSE(MATCH( MID(D5600, 5, 3), {"Jan","Feb","Mar","Apr","May","Jun","Jul","Aug","Sep","Oct","Nov","Dec"}, 0), 1, 2, 3, 4, 5, 6, 7, 8, 9, 10, 11, 12), MID(D5600, 9, 2)), "yyyy-mm-dd")</f>
        <v>1970-06-12</v>
      </c>
      <c r="F5600" s="1" t="str">
        <f t="shared" si="610"/>
        <v>01:10:00</v>
      </c>
      <c r="G5600" s="9" t="str">
        <f t="shared" si="611"/>
        <v>June</v>
      </c>
      <c r="H5600" s="5" t="str">
        <f t="shared" si="612"/>
        <v>1970</v>
      </c>
      <c r="I5600" s="1" t="s">
        <v>11371</v>
      </c>
      <c r="J5600" s="1" t="str">
        <f t="shared" si="613"/>
        <v xml:space="preserve">Europa 1 </v>
      </c>
      <c r="K5600" s="1" t="str">
        <f t="shared" si="614"/>
        <v>STV-3</v>
      </c>
      <c r="L5600" s="1" t="s">
        <v>346</v>
      </c>
      <c r="M5600" s="1"/>
      <c r="N5600" s="1">
        <f t="shared" si="615"/>
        <v>0</v>
      </c>
      <c r="O5600" s="1" t="s">
        <v>257</v>
      </c>
    </row>
    <row r="5601" spans="1:15" x14ac:dyDescent="0.3">
      <c r="A5601" s="1" t="s">
        <v>6140</v>
      </c>
      <c r="B5601" s="1" t="s">
        <v>130</v>
      </c>
      <c r="C5601" s="1" t="str">
        <f t="shared" si="609"/>
        <v>Kazakhstan</v>
      </c>
      <c r="D5601" s="1" t="s">
        <v>11372</v>
      </c>
      <c r="E5601" s="7" t="str">
        <f>TEXT(DATE(MID(D5601, 13, 4), CHOOSE(MATCH( MID(D5601, 5, 3), {"Jan","Feb","Mar","Apr","May","Jun","Jul","Aug","Sep","Oct","Nov","Dec"}, 0), 1, 2, 3, 4, 5, 6, 7, 8, 9, 10, 11, 12), MID(D5601, 9, 2)), "yyyy-mm-dd")</f>
        <v>1970-06-10</v>
      </c>
      <c r="F5601" s="1" t="str">
        <f t="shared" si="610"/>
        <v>09:30:00</v>
      </c>
      <c r="G5601" s="9" t="str">
        <f t="shared" si="611"/>
        <v>June</v>
      </c>
      <c r="H5601" s="5" t="str">
        <f t="shared" si="612"/>
        <v>1970</v>
      </c>
      <c r="I5601" s="1" t="s">
        <v>11373</v>
      </c>
      <c r="J5601" s="1" t="str">
        <f t="shared" si="613"/>
        <v xml:space="preserve">Voskhod </v>
      </c>
      <c r="K5601" s="1" t="str">
        <f t="shared" si="614"/>
        <v>Cosmos 346</v>
      </c>
      <c r="L5601" s="1" t="s">
        <v>346</v>
      </c>
      <c r="M5601" s="1"/>
      <c r="N5601" s="1">
        <f t="shared" si="615"/>
        <v>0</v>
      </c>
      <c r="O5601" s="1" t="s">
        <v>9</v>
      </c>
    </row>
    <row r="5602" spans="1:15" x14ac:dyDescent="0.3">
      <c r="A5602" s="1" t="s">
        <v>6140</v>
      </c>
      <c r="B5602" s="1" t="s">
        <v>130</v>
      </c>
      <c r="C5602" s="1" t="str">
        <f t="shared" si="609"/>
        <v>Kazakhstan</v>
      </c>
      <c r="D5602" s="1" t="s">
        <v>11374</v>
      </c>
      <c r="E5602" s="7" t="str">
        <f>TEXT(DATE(MID(D5602, 13, 4), CHOOSE(MATCH( MID(D5602, 5, 3), {"Jan","Feb","Mar","Apr","May","Jun","Jul","Aug","Sep","Oct","Nov","Dec"}, 0), 1, 2, 3, 4, 5, 6, 7, 8, 9, 10, 11, 12), MID(D5602, 9, 2)), "yyyy-mm-dd")</f>
        <v>1970-06-01</v>
      </c>
      <c r="F5602" s="1" t="str">
        <f t="shared" si="610"/>
        <v>19:00:00</v>
      </c>
      <c r="G5602" s="9" t="str">
        <f t="shared" si="611"/>
        <v>June</v>
      </c>
      <c r="H5602" s="5" t="str">
        <f t="shared" si="612"/>
        <v>1970</v>
      </c>
      <c r="I5602" s="1" t="s">
        <v>11375</v>
      </c>
      <c r="J5602" s="1" t="str">
        <f t="shared" si="613"/>
        <v xml:space="preserve">Soyuz </v>
      </c>
      <c r="K5602" s="1" t="str">
        <f t="shared" si="614"/>
        <v>Soyuz 9</v>
      </c>
      <c r="L5602" s="1" t="s">
        <v>346</v>
      </c>
      <c r="M5602" s="1"/>
      <c r="N5602" s="1">
        <f t="shared" si="615"/>
        <v>0</v>
      </c>
      <c r="O5602" s="1" t="s">
        <v>9</v>
      </c>
    </row>
    <row r="5603" spans="1:15" x14ac:dyDescent="0.3">
      <c r="A5603" s="1" t="s">
        <v>6140</v>
      </c>
      <c r="B5603" s="1" t="s">
        <v>1561</v>
      </c>
      <c r="C5603" s="1" t="str">
        <f t="shared" si="609"/>
        <v>Russia</v>
      </c>
      <c r="D5603" s="1" t="s">
        <v>11376</v>
      </c>
      <c r="E5603" s="7" t="str">
        <f>TEXT(DATE(MID(D5603, 13, 4), CHOOSE(MATCH( MID(D5603, 5, 3), {"Jan","Feb","Mar","Apr","May","Jun","Jul","Aug","Sep","Oct","Nov","Dec"}, 0), 1, 2, 3, 4, 5, 6, 7, 8, 9, 10, 11, 12), MID(D5603, 9, 2)), "yyyy-mm-dd")</f>
        <v>1970-05-22</v>
      </c>
      <c r="F5603" s="1" t="str">
        <f t="shared" si="610"/>
        <v>12:39:00</v>
      </c>
      <c r="G5603" s="9" t="str">
        <f t="shared" si="611"/>
        <v>May</v>
      </c>
      <c r="H5603" s="5" t="str">
        <f t="shared" si="612"/>
        <v>1970</v>
      </c>
      <c r="I5603" s="1" t="s">
        <v>11377</v>
      </c>
      <c r="J5603" s="1" t="str">
        <f t="shared" si="613"/>
        <v xml:space="preserve">Cosmos-2 (63SM) </v>
      </c>
      <c r="K5603" s="1" t="str">
        <f t="shared" si="614"/>
        <v>DS-P1-You #36</v>
      </c>
      <c r="L5603" s="1" t="s">
        <v>346</v>
      </c>
      <c r="M5603" s="1"/>
      <c r="N5603" s="1">
        <f t="shared" si="615"/>
        <v>0</v>
      </c>
      <c r="O5603" s="1" t="s">
        <v>257</v>
      </c>
    </row>
    <row r="5604" spans="1:15" x14ac:dyDescent="0.3">
      <c r="A5604" s="1" t="s">
        <v>5722</v>
      </c>
      <c r="B5604" s="1" t="s">
        <v>5557</v>
      </c>
      <c r="C5604" s="1" t="str">
        <f t="shared" si="609"/>
        <v>USA</v>
      </c>
      <c r="D5604" s="1" t="s">
        <v>11378</v>
      </c>
      <c r="E5604" s="7" t="str">
        <f>TEXT(DATE(MID(D5604, 13, 4), CHOOSE(MATCH( MID(D5604, 5, 3), {"Jan","Feb","Mar","Apr","May","Jun","Jul","Aug","Sep","Oct","Nov","Dec"}, 0), 1, 2, 3, 4, 5, 6, 7, 8, 9, 10, 11, 12), MID(D5604, 9, 2)), "yyyy-mm-dd")</f>
        <v>1970-05-20</v>
      </c>
      <c r="F5604" s="1" t="str">
        <f t="shared" si="610"/>
        <v>21:35:00</v>
      </c>
      <c r="G5604" s="9" t="str">
        <f t="shared" si="611"/>
        <v>May</v>
      </c>
      <c r="H5604" s="5" t="str">
        <f t="shared" si="612"/>
        <v>1970</v>
      </c>
      <c r="I5604" s="1" t="s">
        <v>11379</v>
      </c>
      <c r="J5604" s="1" t="str">
        <f t="shared" si="613"/>
        <v xml:space="preserve">Thorad SLV-2G Agena-D </v>
      </c>
      <c r="K5604" s="1" t="str">
        <f t="shared" si="614"/>
        <v>KH-4B 1110</v>
      </c>
      <c r="L5604" s="1" t="s">
        <v>346</v>
      </c>
      <c r="M5604" s="1"/>
      <c r="N5604" s="1">
        <f t="shared" si="615"/>
        <v>0</v>
      </c>
      <c r="O5604" s="1" t="s">
        <v>9</v>
      </c>
    </row>
    <row r="5605" spans="1:15" x14ac:dyDescent="0.3">
      <c r="A5605" s="1" t="s">
        <v>6140</v>
      </c>
      <c r="B5605" s="1" t="s">
        <v>130</v>
      </c>
      <c r="C5605" s="1" t="str">
        <f t="shared" si="609"/>
        <v>Kazakhstan</v>
      </c>
      <c r="D5605" s="1" t="s">
        <v>11380</v>
      </c>
      <c r="E5605" s="7" t="str">
        <f>TEXT(DATE(MID(D5605, 13, 4), CHOOSE(MATCH( MID(D5605, 5, 3), {"Jan","Feb","Mar","Apr","May","Jun","Jul","Aug","Sep","Oct","Nov","Dec"}, 0), 1, 2, 3, 4, 5, 6, 7, 8, 9, 10, 11, 12), MID(D5605, 9, 2)), "yyyy-mm-dd")</f>
        <v>1970-05-20</v>
      </c>
      <c r="F5605" s="1" t="str">
        <f t="shared" si="610"/>
        <v>09:20:00</v>
      </c>
      <c r="G5605" s="9" t="str">
        <f t="shared" si="611"/>
        <v>May</v>
      </c>
      <c r="H5605" s="5" t="str">
        <f t="shared" si="612"/>
        <v>1970</v>
      </c>
      <c r="I5605" s="1" t="s">
        <v>11381</v>
      </c>
      <c r="J5605" s="1" t="str">
        <f t="shared" si="613"/>
        <v xml:space="preserve">Voskhod </v>
      </c>
      <c r="K5605" s="1" t="str">
        <f t="shared" si="614"/>
        <v>Cosmos 345</v>
      </c>
      <c r="L5605" s="1" t="s">
        <v>346</v>
      </c>
      <c r="M5605" s="1"/>
      <c r="N5605" s="1">
        <f t="shared" si="615"/>
        <v>0</v>
      </c>
      <c r="O5605" s="1" t="s">
        <v>9</v>
      </c>
    </row>
    <row r="5606" spans="1:15" x14ac:dyDescent="0.3">
      <c r="A5606" s="1" t="s">
        <v>6140</v>
      </c>
      <c r="B5606" s="1" t="s">
        <v>6615</v>
      </c>
      <c r="C5606" s="1" t="str">
        <f t="shared" si="609"/>
        <v>Russia</v>
      </c>
      <c r="D5606" s="1" t="s">
        <v>11382</v>
      </c>
      <c r="E5606" s="7" t="str">
        <f>TEXT(DATE(MID(D5606, 13, 4), CHOOSE(MATCH( MID(D5606, 5, 3), {"Jan","Feb","Mar","Apr","May","Jun","Jul","Aug","Sep","Oct","Nov","Dec"}, 0), 1, 2, 3, 4, 5, 6, 7, 8, 9, 10, 11, 12), MID(D5606, 9, 2)), "yyyy-mm-dd")</f>
        <v>1970-05-12</v>
      </c>
      <c r="F5606" s="1" t="str">
        <f t="shared" si="610"/>
        <v>10:10:00</v>
      </c>
      <c r="G5606" s="9" t="str">
        <f t="shared" si="611"/>
        <v>May</v>
      </c>
      <c r="H5606" s="5" t="str">
        <f t="shared" si="612"/>
        <v>1970</v>
      </c>
      <c r="I5606" s="1" t="s">
        <v>11383</v>
      </c>
      <c r="J5606" s="1" t="str">
        <f t="shared" si="613"/>
        <v xml:space="preserve">Voskhod </v>
      </c>
      <c r="K5606" s="1" t="str">
        <f t="shared" si="614"/>
        <v>Cosmos 344</v>
      </c>
      <c r="L5606" s="1" t="s">
        <v>346</v>
      </c>
      <c r="M5606" s="1"/>
      <c r="N5606" s="1">
        <f t="shared" si="615"/>
        <v>0</v>
      </c>
      <c r="O5606" s="1" t="s">
        <v>9</v>
      </c>
    </row>
    <row r="5607" spans="1:15" x14ac:dyDescent="0.3">
      <c r="A5607" s="1" t="s">
        <v>6140</v>
      </c>
      <c r="B5607" s="1" t="s">
        <v>6615</v>
      </c>
      <c r="C5607" s="1" t="str">
        <f t="shared" si="609"/>
        <v>Russia</v>
      </c>
      <c r="D5607" s="1" t="s">
        <v>11384</v>
      </c>
      <c r="E5607" s="7" t="str">
        <f>TEXT(DATE(MID(D5607, 13, 4), CHOOSE(MATCH( MID(D5607, 5, 3), {"Jan","Feb","Mar","Apr","May","Jun","Jul","Aug","Sep","Oct","Nov","Dec"}, 0), 1, 2, 3, 4, 5, 6, 7, 8, 9, 10, 11, 12), MID(D5607, 9, 2)), "yyyy-mm-dd")</f>
        <v>1970-04-28</v>
      </c>
      <c r="F5607" s="1" t="str">
        <f t="shared" si="610"/>
        <v>10:50:00</v>
      </c>
      <c r="G5607" s="9" t="str">
        <f t="shared" si="611"/>
        <v>April</v>
      </c>
      <c r="H5607" s="5" t="str">
        <f t="shared" si="612"/>
        <v>1970</v>
      </c>
      <c r="I5607" s="1" t="s">
        <v>11385</v>
      </c>
      <c r="J5607" s="1" t="str">
        <f t="shared" si="613"/>
        <v xml:space="preserve">Vostok-2M </v>
      </c>
      <c r="K5607" s="1" t="str">
        <f t="shared" si="614"/>
        <v>Meteor nÂ°15</v>
      </c>
      <c r="L5607" s="1" t="s">
        <v>346</v>
      </c>
      <c r="M5607" s="1"/>
      <c r="N5607" s="1">
        <f t="shared" si="615"/>
        <v>0</v>
      </c>
      <c r="O5607" s="1" t="s">
        <v>9</v>
      </c>
    </row>
    <row r="5608" spans="1:15" x14ac:dyDescent="0.3">
      <c r="A5608" s="1" t="s">
        <v>6140</v>
      </c>
      <c r="B5608" s="1" t="s">
        <v>6482</v>
      </c>
      <c r="C5608" s="1" t="str">
        <f t="shared" si="609"/>
        <v>Russia</v>
      </c>
      <c r="D5608" s="1" t="s">
        <v>11386</v>
      </c>
      <c r="E5608" s="7" t="str">
        <f>TEXT(DATE(MID(D5608, 13, 4), CHOOSE(MATCH( MID(D5608, 5, 3), {"Jan","Feb","Mar","Apr","May","Jun","Jul","Aug","Sep","Oct","Nov","Dec"}, 0), 1, 2, 3, 4, 5, 6, 7, 8, 9, 10, 11, 12), MID(D5608, 9, 2)), "yyyy-mm-dd")</f>
        <v>1970-04-25</v>
      </c>
      <c r="F5608" s="1" t="str">
        <f t="shared" si="610"/>
        <v>17:09:00</v>
      </c>
      <c r="G5608" s="9" t="str">
        <f t="shared" si="611"/>
        <v>April</v>
      </c>
      <c r="H5608" s="5" t="str">
        <f t="shared" si="612"/>
        <v>1970</v>
      </c>
      <c r="I5608" s="1" t="s">
        <v>11387</v>
      </c>
      <c r="J5608" s="1" t="str">
        <f t="shared" si="613"/>
        <v xml:space="preserve">Cosmos-3M </v>
      </c>
      <c r="K5608" s="1" t="str">
        <f t="shared" si="614"/>
        <v>Cosmos 336 to 343</v>
      </c>
      <c r="L5608" s="1" t="s">
        <v>346</v>
      </c>
      <c r="M5608" s="1"/>
      <c r="N5608" s="1">
        <f t="shared" si="615"/>
        <v>0</v>
      </c>
      <c r="O5608" s="1" t="s">
        <v>9</v>
      </c>
    </row>
    <row r="5609" spans="1:15" x14ac:dyDescent="0.3">
      <c r="A5609" s="1" t="s">
        <v>6140</v>
      </c>
      <c r="B5609" s="1" t="s">
        <v>6899</v>
      </c>
      <c r="C5609" s="1" t="str">
        <f t="shared" si="609"/>
        <v>Russia</v>
      </c>
      <c r="D5609" s="1" t="s">
        <v>11388</v>
      </c>
      <c r="E5609" s="7" t="str">
        <f>TEXT(DATE(MID(D5609, 13, 4), CHOOSE(MATCH( MID(D5609, 5, 3), {"Jan","Feb","Mar","Apr","May","Jun","Jul","Aug","Sep","Oct","Nov","Dec"}, 0), 1, 2, 3, 4, 5, 6, 7, 8, 9, 10, 11, 12), MID(D5609, 9, 2)), "yyyy-mm-dd")</f>
        <v>1970-04-24</v>
      </c>
      <c r="F5609" s="1" t="str">
        <f t="shared" si="610"/>
        <v>22:24:00</v>
      </c>
      <c r="G5609" s="9" t="str">
        <f t="shared" si="611"/>
        <v>April</v>
      </c>
      <c r="H5609" s="5" t="str">
        <f t="shared" si="612"/>
        <v>1970</v>
      </c>
      <c r="I5609" s="1" t="s">
        <v>11389</v>
      </c>
      <c r="J5609" s="1" t="str">
        <f t="shared" si="613"/>
        <v xml:space="preserve">Cosmos-2 (63SM) </v>
      </c>
      <c r="K5609" s="1" t="str">
        <f t="shared" si="614"/>
        <v>Cosmos 335</v>
      </c>
      <c r="L5609" s="1" t="s">
        <v>346</v>
      </c>
      <c r="M5609" s="1"/>
      <c r="N5609" s="1">
        <f t="shared" si="615"/>
        <v>0</v>
      </c>
      <c r="O5609" s="1" t="s">
        <v>9</v>
      </c>
    </row>
    <row r="5610" spans="1:15" x14ac:dyDescent="0.3">
      <c r="A5610" s="1" t="s">
        <v>14</v>
      </c>
      <c r="B5610" s="1" t="s">
        <v>11171</v>
      </c>
      <c r="C5610" s="1" t="str">
        <f t="shared" si="609"/>
        <v>China</v>
      </c>
      <c r="D5610" s="1" t="s">
        <v>11390</v>
      </c>
      <c r="E5610" s="7" t="str">
        <f>TEXT(DATE(MID(D5610, 13, 4), CHOOSE(MATCH( MID(D5610, 5, 3), {"Jan","Feb","Mar","Apr","May","Jun","Jul","Aug","Sep","Oct","Nov","Dec"}, 0), 1, 2, 3, 4, 5, 6, 7, 8, 9, 10, 11, 12), MID(D5610, 9, 2)), "yyyy-mm-dd")</f>
        <v>1970-04-24</v>
      </c>
      <c r="F5610" s="1" t="str">
        <f t="shared" si="610"/>
        <v>13:35:00</v>
      </c>
      <c r="G5610" s="9" t="str">
        <f t="shared" si="611"/>
        <v>April</v>
      </c>
      <c r="H5610" s="5" t="str">
        <f t="shared" si="612"/>
        <v>1970</v>
      </c>
      <c r="I5610" s="1" t="s">
        <v>11391</v>
      </c>
      <c r="J5610" s="1" t="str">
        <f t="shared" si="613"/>
        <v xml:space="preserve">Long March 1 </v>
      </c>
      <c r="K5610" s="1" t="str">
        <f t="shared" si="614"/>
        <v>Dong Fang Hong 1</v>
      </c>
      <c r="L5610" s="1" t="s">
        <v>346</v>
      </c>
      <c r="M5610" s="1"/>
      <c r="N5610" s="1">
        <f t="shared" si="615"/>
        <v>0</v>
      </c>
      <c r="O5610" s="1" t="s">
        <v>9</v>
      </c>
    </row>
    <row r="5611" spans="1:15" x14ac:dyDescent="0.3">
      <c r="A5611" s="1" t="s">
        <v>6140</v>
      </c>
      <c r="B5611" s="1" t="s">
        <v>1561</v>
      </c>
      <c r="C5611" s="1" t="str">
        <f t="shared" si="609"/>
        <v>Russia</v>
      </c>
      <c r="D5611" s="1" t="s">
        <v>11392</v>
      </c>
      <c r="E5611" s="7" t="str">
        <f>TEXT(DATE(MID(D5611, 13, 4), CHOOSE(MATCH( MID(D5611, 5, 3), {"Jan","Feb","Mar","Apr","May","Jun","Jul","Aug","Sep","Oct","Nov","Dec"}, 0), 1, 2, 3, 4, 5, 6, 7, 8, 9, 10, 11, 12), MID(D5611, 9, 2)), "yyyy-mm-dd")</f>
        <v>1970-04-23</v>
      </c>
      <c r="F5611" s="1" t="str">
        <f t="shared" si="610"/>
        <v>13:20:00</v>
      </c>
      <c r="G5611" s="9" t="str">
        <f t="shared" si="611"/>
        <v>April</v>
      </c>
      <c r="H5611" s="5" t="str">
        <f t="shared" si="612"/>
        <v>1970</v>
      </c>
      <c r="I5611" s="1" t="s">
        <v>11393</v>
      </c>
      <c r="J5611" s="1" t="str">
        <f t="shared" si="613"/>
        <v xml:space="preserve">Cosmos-2 (63SM) </v>
      </c>
      <c r="K5611" s="1" t="str">
        <f t="shared" si="614"/>
        <v>Cosmos 334</v>
      </c>
      <c r="L5611" s="1" t="s">
        <v>346</v>
      </c>
      <c r="M5611" s="1"/>
      <c r="N5611" s="1">
        <f t="shared" si="615"/>
        <v>0</v>
      </c>
      <c r="O5611" s="1" t="s">
        <v>9</v>
      </c>
    </row>
    <row r="5612" spans="1:15" x14ac:dyDescent="0.3">
      <c r="A5612" s="1" t="s">
        <v>5722</v>
      </c>
      <c r="B5612" s="1" t="s">
        <v>3478</v>
      </c>
      <c r="C5612" s="1" t="str">
        <f t="shared" si="609"/>
        <v>USA</v>
      </c>
      <c r="D5612" s="1" t="s">
        <v>11394</v>
      </c>
      <c r="E5612" s="7" t="str">
        <f>TEXT(DATE(MID(D5612, 13, 4), CHOOSE(MATCH( MID(D5612, 5, 3), {"Jan","Feb","Mar","Apr","May","Jun","Jul","Aug","Sep","Oct","Nov","Dec"}, 0), 1, 2, 3, 4, 5, 6, 7, 8, 9, 10, 11, 12), MID(D5612, 9, 2)), "yyyy-mm-dd")</f>
        <v>1970-04-23</v>
      </c>
      <c r="F5612" s="1" t="str">
        <f t="shared" si="610"/>
        <v>00:46:00</v>
      </c>
      <c r="G5612" s="9" t="str">
        <f t="shared" si="611"/>
        <v>April</v>
      </c>
      <c r="H5612" s="5" t="str">
        <f t="shared" si="612"/>
        <v>1970</v>
      </c>
      <c r="I5612" s="1" t="s">
        <v>11395</v>
      </c>
      <c r="J5612" s="1" t="str">
        <f t="shared" si="613"/>
        <v xml:space="preserve">Delta M </v>
      </c>
      <c r="K5612" s="1" t="str">
        <f t="shared" si="614"/>
        <v>Intelsat 3-7</v>
      </c>
      <c r="L5612" s="1" t="s">
        <v>346</v>
      </c>
      <c r="M5612" s="1"/>
      <c r="N5612" s="1">
        <f t="shared" si="615"/>
        <v>0</v>
      </c>
      <c r="O5612" s="1" t="s">
        <v>9</v>
      </c>
    </row>
    <row r="5613" spans="1:15" x14ac:dyDescent="0.3">
      <c r="A5613" s="1" t="s">
        <v>5722</v>
      </c>
      <c r="B5613" s="1" t="s">
        <v>4249</v>
      </c>
      <c r="C5613" s="1" t="str">
        <f t="shared" si="609"/>
        <v>USA</v>
      </c>
      <c r="D5613" s="1" t="s">
        <v>11396</v>
      </c>
      <c r="E5613" s="7" t="str">
        <f>TEXT(DATE(MID(D5613, 13, 4), CHOOSE(MATCH( MID(D5613, 5, 3), {"Jan","Feb","Mar","Apr","May","Jun","Jul","Aug","Sep","Oct","Nov","Dec"}, 0), 1, 2, 3, 4, 5, 6, 7, 8, 9, 10, 11, 12), MID(D5613, 9, 2)), "yyyy-mm-dd")</f>
        <v>1970-04-15</v>
      </c>
      <c r="F5613" s="1" t="str">
        <f t="shared" si="610"/>
        <v>15:52:00</v>
      </c>
      <c r="G5613" s="9" t="str">
        <f t="shared" si="611"/>
        <v>April</v>
      </c>
      <c r="H5613" s="5" t="str">
        <f t="shared" si="612"/>
        <v>1970</v>
      </c>
      <c r="I5613" s="1" t="s">
        <v>11397</v>
      </c>
      <c r="J5613" s="1" t="str">
        <f t="shared" si="613"/>
        <v xml:space="preserve">Titan III(23)B </v>
      </c>
      <c r="K5613" s="1" t="str">
        <f t="shared" si="614"/>
        <v>OPS 2863</v>
      </c>
      <c r="L5613" s="1" t="s">
        <v>346</v>
      </c>
      <c r="M5613" s="1"/>
      <c r="N5613" s="1">
        <f t="shared" si="615"/>
        <v>0</v>
      </c>
      <c r="O5613" s="1" t="s">
        <v>9</v>
      </c>
    </row>
    <row r="5614" spans="1:15" x14ac:dyDescent="0.3">
      <c r="A5614" s="1" t="s">
        <v>6140</v>
      </c>
      <c r="B5614" s="1" t="s">
        <v>6615</v>
      </c>
      <c r="C5614" s="1" t="str">
        <f t="shared" si="609"/>
        <v>Russia</v>
      </c>
      <c r="D5614" s="1" t="s">
        <v>11398</v>
      </c>
      <c r="E5614" s="7" t="str">
        <f>TEXT(DATE(MID(D5614, 13, 4), CHOOSE(MATCH( MID(D5614, 5, 3), {"Jan","Feb","Mar","Apr","May","Jun","Jul","Aug","Sep","Oct","Nov","Dec"}, 0), 1, 2, 3, 4, 5, 6, 7, 8, 9, 10, 11, 12), MID(D5614, 9, 2)), "yyyy-mm-dd")</f>
        <v>1970-04-15</v>
      </c>
      <c r="F5614" s="1" t="str">
        <f t="shared" si="610"/>
        <v>09:00:00</v>
      </c>
      <c r="G5614" s="9" t="str">
        <f t="shared" si="611"/>
        <v>April</v>
      </c>
      <c r="H5614" s="5" t="str">
        <f t="shared" si="612"/>
        <v>1970</v>
      </c>
      <c r="I5614" s="1" t="s">
        <v>11399</v>
      </c>
      <c r="J5614" s="1" t="str">
        <f t="shared" si="613"/>
        <v xml:space="preserve">Voskhod </v>
      </c>
      <c r="K5614" s="1" t="str">
        <f t="shared" si="614"/>
        <v>Cosmos 333</v>
      </c>
      <c r="L5614" s="1" t="s">
        <v>346</v>
      </c>
      <c r="M5614" s="1"/>
      <c r="N5614" s="1">
        <f t="shared" si="615"/>
        <v>0</v>
      </c>
      <c r="O5614" s="1" t="s">
        <v>9</v>
      </c>
    </row>
    <row r="5615" spans="1:15" x14ac:dyDescent="0.3">
      <c r="A5615" s="1" t="s">
        <v>657</v>
      </c>
      <c r="B5615" s="1" t="s">
        <v>30</v>
      </c>
      <c r="C5615" s="1" t="str">
        <f t="shared" si="609"/>
        <v>USA</v>
      </c>
      <c r="D5615" s="1" t="s">
        <v>11400</v>
      </c>
      <c r="E5615" s="7" t="str">
        <f>TEXT(DATE(MID(D5615, 13, 4), CHOOSE(MATCH( MID(D5615, 5, 3), {"Jan","Feb","Mar","Apr","May","Jun","Jul","Aug","Sep","Oct","Nov","Dec"}, 0), 1, 2, 3, 4, 5, 6, 7, 8, 9, 10, 11, 12), MID(D5615, 9, 2)), "yyyy-mm-dd")</f>
        <v>1970-04-11</v>
      </c>
      <c r="F5615" s="1" t="str">
        <f t="shared" si="610"/>
        <v>19:13:00</v>
      </c>
      <c r="G5615" s="9" t="str">
        <f t="shared" si="611"/>
        <v>April</v>
      </c>
      <c r="H5615" s="5" t="str">
        <f t="shared" si="612"/>
        <v>1970</v>
      </c>
      <c r="I5615" s="1" t="s">
        <v>11401</v>
      </c>
      <c r="J5615" s="1" t="str">
        <f t="shared" si="613"/>
        <v xml:space="preserve">Saturn V </v>
      </c>
      <c r="K5615" s="1" t="str">
        <f t="shared" si="614"/>
        <v>Apollo 13</v>
      </c>
      <c r="L5615" s="1" t="s">
        <v>346</v>
      </c>
      <c r="M5615" s="1"/>
      <c r="N5615" s="1">
        <f t="shared" si="615"/>
        <v>0</v>
      </c>
      <c r="O5615" s="1" t="s">
        <v>9</v>
      </c>
    </row>
    <row r="5616" spans="1:15" x14ac:dyDescent="0.3">
      <c r="A5616" s="1" t="s">
        <v>6140</v>
      </c>
      <c r="B5616" s="1" t="s">
        <v>6482</v>
      </c>
      <c r="C5616" s="1" t="str">
        <f t="shared" si="609"/>
        <v>Russia</v>
      </c>
      <c r="D5616" s="1" t="s">
        <v>11402</v>
      </c>
      <c r="E5616" s="7" t="str">
        <f>TEXT(DATE(MID(D5616, 13, 4), CHOOSE(MATCH( MID(D5616, 5, 3), {"Jan","Feb","Mar","Apr","May","Jun","Jul","Aug","Sep","Oct","Nov","Dec"}, 0), 1, 2, 3, 4, 5, 6, 7, 8, 9, 10, 11, 12), MID(D5616, 9, 2)), "yyyy-mm-dd")</f>
        <v>1970-04-11</v>
      </c>
      <c r="F5616" s="1" t="str">
        <f t="shared" si="610"/>
        <v>17:00:00</v>
      </c>
      <c r="G5616" s="9" t="str">
        <f t="shared" si="611"/>
        <v>April</v>
      </c>
      <c r="H5616" s="5" t="str">
        <f t="shared" si="612"/>
        <v>1970</v>
      </c>
      <c r="I5616" s="1" t="s">
        <v>11403</v>
      </c>
      <c r="J5616" s="1" t="str">
        <f t="shared" si="613"/>
        <v xml:space="preserve">Cosmos-3M </v>
      </c>
      <c r="K5616" s="1" t="str">
        <f t="shared" si="614"/>
        <v>Cosmos 332</v>
      </c>
      <c r="L5616" s="1" t="s">
        <v>346</v>
      </c>
      <c r="M5616" s="1"/>
      <c r="N5616" s="1">
        <f t="shared" si="615"/>
        <v>0</v>
      </c>
      <c r="O5616" s="1" t="s">
        <v>9</v>
      </c>
    </row>
    <row r="5617" spans="1:15" x14ac:dyDescent="0.3">
      <c r="A5617" s="1" t="s">
        <v>5603</v>
      </c>
      <c r="B5617" s="1" t="s">
        <v>11</v>
      </c>
      <c r="C5617" s="1" t="str">
        <f t="shared" si="609"/>
        <v>USA</v>
      </c>
      <c r="D5617" s="1" t="s">
        <v>11404</v>
      </c>
      <c r="E5617" s="7" t="str">
        <f>TEXT(DATE(MID(D5617, 13, 4), CHOOSE(MATCH( MID(D5617, 5, 3), {"Jan","Feb","Mar","Apr","May","Jun","Jul","Aug","Sep","Oct","Nov","Dec"}, 0), 1, 2, 3, 4, 5, 6, 7, 8, 9, 10, 11, 12), MID(D5617, 9, 2)), "yyyy-mm-dd")</f>
        <v>1970-04-08</v>
      </c>
      <c r="F5617" s="1" t="str">
        <f t="shared" si="610"/>
        <v>10:50:00</v>
      </c>
      <c r="G5617" s="9" t="str">
        <f t="shared" si="611"/>
        <v>April</v>
      </c>
      <c r="H5617" s="5" t="str">
        <f t="shared" si="612"/>
        <v>1970</v>
      </c>
      <c r="I5617" s="1" t="s">
        <v>11405</v>
      </c>
      <c r="J5617" s="1" t="str">
        <f t="shared" si="613"/>
        <v xml:space="preserve">Titan IIIC </v>
      </c>
      <c r="K5617" s="1" t="str">
        <f t="shared" si="614"/>
        <v>Vela 6A/6B</v>
      </c>
      <c r="L5617" s="1" t="s">
        <v>346</v>
      </c>
      <c r="M5617" s="1"/>
      <c r="N5617" s="1">
        <f t="shared" si="615"/>
        <v>0</v>
      </c>
      <c r="O5617" s="1" t="s">
        <v>9</v>
      </c>
    </row>
    <row r="5618" spans="1:15" x14ac:dyDescent="0.3">
      <c r="A5618" s="1" t="s">
        <v>6140</v>
      </c>
      <c r="B5618" s="1" t="s">
        <v>130</v>
      </c>
      <c r="C5618" s="1" t="str">
        <f t="shared" si="609"/>
        <v>Kazakhstan</v>
      </c>
      <c r="D5618" s="1" t="s">
        <v>11406</v>
      </c>
      <c r="E5618" s="7" t="str">
        <f>TEXT(DATE(MID(D5618, 13, 4), CHOOSE(MATCH( MID(D5618, 5, 3), {"Jan","Feb","Mar","Apr","May","Jun","Jul","Aug","Sep","Oct","Nov","Dec"}, 0), 1, 2, 3, 4, 5, 6, 7, 8, 9, 10, 11, 12), MID(D5618, 9, 2)), "yyyy-mm-dd")</f>
        <v>1970-04-08</v>
      </c>
      <c r="F5618" s="1" t="str">
        <f t="shared" si="610"/>
        <v>10:15:00</v>
      </c>
      <c r="G5618" s="9" t="str">
        <f t="shared" si="611"/>
        <v>April</v>
      </c>
      <c r="H5618" s="5" t="str">
        <f t="shared" si="612"/>
        <v>1970</v>
      </c>
      <c r="I5618" s="1" t="s">
        <v>11407</v>
      </c>
      <c r="J5618" s="1" t="str">
        <f t="shared" si="613"/>
        <v xml:space="preserve">Voskhod </v>
      </c>
      <c r="K5618" s="1" t="str">
        <f t="shared" si="614"/>
        <v>Cosmos 331</v>
      </c>
      <c r="L5618" s="1" t="s">
        <v>346</v>
      </c>
      <c r="M5618" s="1"/>
      <c r="N5618" s="1">
        <f t="shared" si="615"/>
        <v>0</v>
      </c>
      <c r="O5618" s="1" t="s">
        <v>9</v>
      </c>
    </row>
    <row r="5619" spans="1:15" x14ac:dyDescent="0.3">
      <c r="A5619" s="1" t="s">
        <v>5722</v>
      </c>
      <c r="B5619" s="1" t="s">
        <v>10902</v>
      </c>
      <c r="C5619" s="1" t="str">
        <f t="shared" si="609"/>
        <v>USA</v>
      </c>
      <c r="D5619" s="1" t="s">
        <v>11408</v>
      </c>
      <c r="E5619" s="7" t="str">
        <f>TEXT(DATE(MID(D5619, 13, 4), CHOOSE(MATCH( MID(D5619, 5, 3), {"Jan","Feb","Mar","Apr","May","Jun","Jul","Aug","Sep","Oct","Nov","Dec"}, 0), 1, 2, 3, 4, 5, 6, 7, 8, 9, 10, 11, 12), MID(D5619, 9, 2)), "yyyy-mm-dd")</f>
        <v>1970-04-08</v>
      </c>
      <c r="F5619" s="1" t="str">
        <f t="shared" si="610"/>
        <v>08:17:00</v>
      </c>
      <c r="G5619" s="9" t="str">
        <f t="shared" si="611"/>
        <v>April</v>
      </c>
      <c r="H5619" s="5" t="str">
        <f t="shared" si="612"/>
        <v>1970</v>
      </c>
      <c r="I5619" s="1" t="s">
        <v>11409</v>
      </c>
      <c r="J5619" s="1" t="str">
        <f t="shared" si="613"/>
        <v xml:space="preserve">Thorad SLV-2G Agena-D </v>
      </c>
      <c r="K5619" s="1" t="str">
        <f t="shared" si="614"/>
        <v>Nimbus 4 &amp; TOPO 1</v>
      </c>
      <c r="L5619" s="1" t="s">
        <v>346</v>
      </c>
      <c r="M5619" s="1"/>
      <c r="N5619" s="1">
        <f t="shared" si="615"/>
        <v>0</v>
      </c>
      <c r="O5619" s="1" t="s">
        <v>9</v>
      </c>
    </row>
    <row r="5620" spans="1:15" x14ac:dyDescent="0.3">
      <c r="A5620" s="1" t="s">
        <v>6140</v>
      </c>
      <c r="B5620" s="1" t="s">
        <v>6482</v>
      </c>
      <c r="C5620" s="1" t="str">
        <f t="shared" si="609"/>
        <v>Russia</v>
      </c>
      <c r="D5620" s="1" t="s">
        <v>11410</v>
      </c>
      <c r="E5620" s="7" t="str">
        <f>TEXT(DATE(MID(D5620, 13, 4), CHOOSE(MATCH( MID(D5620, 5, 3), {"Jan","Feb","Mar","Apr","May","Jun","Jul","Aug","Sep","Oct","Nov","Dec"}, 0), 1, 2, 3, 4, 5, 6, 7, 8, 9, 10, 11, 12), MID(D5620, 9, 2)), "yyyy-mm-dd")</f>
        <v>1970-04-07</v>
      </c>
      <c r="F5620" s="1" t="str">
        <f t="shared" si="610"/>
        <v>11:10:00</v>
      </c>
      <c r="G5620" s="9" t="str">
        <f t="shared" si="611"/>
        <v>April</v>
      </c>
      <c r="H5620" s="5" t="str">
        <f t="shared" si="612"/>
        <v>1970</v>
      </c>
      <c r="I5620" s="1" t="s">
        <v>11411</v>
      </c>
      <c r="J5620" s="1" t="str">
        <f t="shared" si="613"/>
        <v xml:space="preserve">Cosmos-3M </v>
      </c>
      <c r="K5620" s="1" t="str">
        <f t="shared" si="614"/>
        <v>Cosmos 330</v>
      </c>
      <c r="L5620" s="1" t="s">
        <v>346</v>
      </c>
      <c r="M5620" s="1"/>
      <c r="N5620" s="1">
        <f t="shared" si="615"/>
        <v>0</v>
      </c>
      <c r="O5620" s="1" t="s">
        <v>9</v>
      </c>
    </row>
    <row r="5621" spans="1:15" x14ac:dyDescent="0.3">
      <c r="A5621" s="1" t="s">
        <v>6140</v>
      </c>
      <c r="B5621" s="1" t="s">
        <v>5</v>
      </c>
      <c r="C5621" s="1" t="str">
        <f t="shared" si="609"/>
        <v>Russia</v>
      </c>
      <c r="D5621" s="1" t="s">
        <v>11412</v>
      </c>
      <c r="E5621" s="7" t="str">
        <f>TEXT(DATE(MID(D5621, 13, 4), CHOOSE(MATCH( MID(D5621, 5, 3), {"Jan","Feb","Mar","Apr","May","Jun","Jul","Aug","Sep","Oct","Nov","Dec"}, 0), 1, 2, 3, 4, 5, 6, 7, 8, 9, 10, 11, 12), MID(D5621, 9, 2)), "yyyy-mm-dd")</f>
        <v>1970-04-03</v>
      </c>
      <c r="F5621" s="1" t="str">
        <f t="shared" si="610"/>
        <v>08:30:00</v>
      </c>
      <c r="G5621" s="9" t="str">
        <f t="shared" si="611"/>
        <v>April</v>
      </c>
      <c r="H5621" s="5" t="str">
        <f t="shared" si="612"/>
        <v>1970</v>
      </c>
      <c r="I5621" s="1" t="s">
        <v>11413</v>
      </c>
      <c r="J5621" s="1" t="str">
        <f t="shared" si="613"/>
        <v xml:space="preserve">Voskhod </v>
      </c>
      <c r="K5621" s="1" t="str">
        <f t="shared" si="614"/>
        <v>Cosmos 329</v>
      </c>
      <c r="L5621" s="1" t="s">
        <v>346</v>
      </c>
      <c r="M5621" s="1"/>
      <c r="N5621" s="1">
        <f t="shared" si="615"/>
        <v>0</v>
      </c>
      <c r="O5621" s="1" t="s">
        <v>9</v>
      </c>
    </row>
    <row r="5622" spans="1:15" x14ac:dyDescent="0.3">
      <c r="A5622" s="1" t="s">
        <v>6140</v>
      </c>
      <c r="B5622" s="1" t="s">
        <v>6615</v>
      </c>
      <c r="C5622" s="1" t="str">
        <f t="shared" si="609"/>
        <v>Russia</v>
      </c>
      <c r="D5622" s="1" t="s">
        <v>11414</v>
      </c>
      <c r="E5622" s="7" t="str">
        <f>TEXT(DATE(MID(D5622, 13, 4), CHOOSE(MATCH( MID(D5622, 5, 3), {"Jan","Feb","Mar","Apr","May","Jun","Jul","Aug","Sep","Oct","Nov","Dec"}, 0), 1, 2, 3, 4, 5, 6, 7, 8, 9, 10, 11, 12), MID(D5622, 9, 2)), "yyyy-mm-dd")</f>
        <v>1970-03-27</v>
      </c>
      <c r="F5622" s="1" t="str">
        <f t="shared" si="610"/>
        <v>11:45:00</v>
      </c>
      <c r="G5622" s="9" t="str">
        <f t="shared" si="611"/>
        <v>March</v>
      </c>
      <c r="H5622" s="5" t="str">
        <f t="shared" si="612"/>
        <v>1970</v>
      </c>
      <c r="I5622" s="1" t="s">
        <v>11415</v>
      </c>
      <c r="J5622" s="1" t="str">
        <f t="shared" si="613"/>
        <v xml:space="preserve">Voskhod </v>
      </c>
      <c r="K5622" s="1" t="str">
        <f t="shared" si="614"/>
        <v>Cosmos 328</v>
      </c>
      <c r="L5622" s="1" t="s">
        <v>346</v>
      </c>
      <c r="M5622" s="1"/>
      <c r="N5622" s="1">
        <f t="shared" si="615"/>
        <v>0</v>
      </c>
      <c r="O5622" s="1" t="s">
        <v>9</v>
      </c>
    </row>
    <row r="5623" spans="1:15" x14ac:dyDescent="0.3">
      <c r="A5623" s="1" t="s">
        <v>5722</v>
      </c>
      <c r="B5623" s="1" t="s">
        <v>3478</v>
      </c>
      <c r="C5623" s="1" t="str">
        <f t="shared" si="609"/>
        <v>USA</v>
      </c>
      <c r="D5623" s="1" t="s">
        <v>11416</v>
      </c>
      <c r="E5623" s="7" t="str">
        <f>TEXT(DATE(MID(D5623, 13, 4), CHOOSE(MATCH( MID(D5623, 5, 3), {"Jan","Feb","Mar","Apr","May","Jun","Jul","Aug","Sep","Oct","Nov","Dec"}, 0), 1, 2, 3, 4, 5, 6, 7, 8, 9, 10, 11, 12), MID(D5623, 9, 2)), "yyyy-mm-dd")</f>
        <v>1970-03-20</v>
      </c>
      <c r="F5623" s="1" t="str">
        <f t="shared" si="610"/>
        <v>23:52:00</v>
      </c>
      <c r="G5623" s="9" t="str">
        <f t="shared" si="611"/>
        <v>March</v>
      </c>
      <c r="H5623" s="5" t="str">
        <f t="shared" si="612"/>
        <v>1970</v>
      </c>
      <c r="I5623" s="1" t="s">
        <v>11417</v>
      </c>
      <c r="J5623" s="1" t="str">
        <f t="shared" si="613"/>
        <v xml:space="preserve">Delta M </v>
      </c>
      <c r="K5623" s="1" t="str">
        <f t="shared" si="614"/>
        <v>NATO 1</v>
      </c>
      <c r="L5623" s="1" t="s">
        <v>346</v>
      </c>
      <c r="M5623" s="1"/>
      <c r="N5623" s="1">
        <f t="shared" si="615"/>
        <v>0</v>
      </c>
      <c r="O5623" s="1" t="s">
        <v>9</v>
      </c>
    </row>
    <row r="5624" spans="1:15" x14ac:dyDescent="0.3">
      <c r="A5624" s="1" t="s">
        <v>6140</v>
      </c>
      <c r="B5624" s="1" t="s">
        <v>1561</v>
      </c>
      <c r="C5624" s="1" t="str">
        <f t="shared" si="609"/>
        <v>Russia</v>
      </c>
      <c r="D5624" s="1" t="s">
        <v>11418</v>
      </c>
      <c r="E5624" s="7" t="str">
        <f>TEXT(DATE(MID(D5624, 13, 4), CHOOSE(MATCH( MID(D5624, 5, 3), {"Jan","Feb","Mar","Apr","May","Jun","Jul","Aug","Sep","Oct","Nov","Dec"}, 0), 1, 2, 3, 4, 5, 6, 7, 8, 9, 10, 11, 12), MID(D5624, 9, 2)), "yyyy-mm-dd")</f>
        <v>1970-03-18</v>
      </c>
      <c r="F5624" s="1" t="str">
        <f t="shared" si="610"/>
        <v>14:39:00</v>
      </c>
      <c r="G5624" s="9" t="str">
        <f t="shared" si="611"/>
        <v>March</v>
      </c>
      <c r="H5624" s="5" t="str">
        <f t="shared" si="612"/>
        <v>1970</v>
      </c>
      <c r="I5624" s="1" t="s">
        <v>11419</v>
      </c>
      <c r="J5624" s="1" t="str">
        <f t="shared" si="613"/>
        <v xml:space="preserve">Cosmos-2 (63SM) </v>
      </c>
      <c r="K5624" s="1" t="str">
        <f t="shared" si="614"/>
        <v>Cosmos 327</v>
      </c>
      <c r="L5624" s="1" t="s">
        <v>346</v>
      </c>
      <c r="M5624" s="1"/>
      <c r="N5624" s="1">
        <f t="shared" si="615"/>
        <v>0</v>
      </c>
      <c r="O5624" s="1" t="s">
        <v>9</v>
      </c>
    </row>
    <row r="5625" spans="1:15" x14ac:dyDescent="0.3">
      <c r="A5625" s="1" t="s">
        <v>6140</v>
      </c>
      <c r="B5625" s="1" t="s">
        <v>6615</v>
      </c>
      <c r="C5625" s="1" t="str">
        <f t="shared" si="609"/>
        <v>Russia</v>
      </c>
      <c r="D5625" s="1" t="s">
        <v>11420</v>
      </c>
      <c r="E5625" s="7" t="str">
        <f>TEXT(DATE(MID(D5625, 13, 4), CHOOSE(MATCH( MID(D5625, 5, 3), {"Jan","Feb","Mar","Apr","May","Jun","Jul","Aug","Sep","Oct","Nov","Dec"}, 0), 1, 2, 3, 4, 5, 6, 7, 8, 9, 10, 11, 12), MID(D5625, 9, 2)), "yyyy-mm-dd")</f>
        <v>1970-03-17</v>
      </c>
      <c r="F5625" s="1" t="str">
        <f t="shared" si="610"/>
        <v>11:10:00</v>
      </c>
      <c r="G5625" s="9" t="str">
        <f t="shared" si="611"/>
        <v>March</v>
      </c>
      <c r="H5625" s="5" t="str">
        <f t="shared" si="612"/>
        <v>1970</v>
      </c>
      <c r="I5625" s="1" t="s">
        <v>11421</v>
      </c>
      <c r="J5625" s="1" t="str">
        <f t="shared" si="613"/>
        <v xml:space="preserve">Vostok-2M </v>
      </c>
      <c r="K5625" s="1" t="str">
        <f t="shared" si="614"/>
        <v>Meteor nÂ°14</v>
      </c>
      <c r="L5625" s="1" t="s">
        <v>346</v>
      </c>
      <c r="M5625" s="1"/>
      <c r="N5625" s="1">
        <f t="shared" si="615"/>
        <v>0</v>
      </c>
      <c r="O5625" s="1" t="s">
        <v>117</v>
      </c>
    </row>
    <row r="5626" spans="1:15" x14ac:dyDescent="0.3">
      <c r="A5626" s="1" t="s">
        <v>6140</v>
      </c>
      <c r="B5626" s="1" t="s">
        <v>5</v>
      </c>
      <c r="C5626" s="1" t="str">
        <f t="shared" si="609"/>
        <v>Russia</v>
      </c>
      <c r="D5626" s="1" t="s">
        <v>11422</v>
      </c>
      <c r="E5626" s="7" t="str">
        <f>TEXT(DATE(MID(D5626, 13, 4), CHOOSE(MATCH( MID(D5626, 5, 3), {"Jan","Feb","Mar","Apr","May","Jun","Jul","Aug","Sep","Oct","Nov","Dec"}, 0), 1, 2, 3, 4, 5, 6, 7, 8, 9, 10, 11, 12), MID(D5626, 9, 2)), "yyyy-mm-dd")</f>
        <v>1970-03-13</v>
      </c>
      <c r="F5626" s="1" t="str">
        <f t="shared" si="610"/>
        <v>08:00:00</v>
      </c>
      <c r="G5626" s="9" t="str">
        <f t="shared" si="611"/>
        <v>March</v>
      </c>
      <c r="H5626" s="5" t="str">
        <f t="shared" si="612"/>
        <v>1970</v>
      </c>
      <c r="I5626" s="1" t="s">
        <v>11423</v>
      </c>
      <c r="J5626" s="1" t="str">
        <f t="shared" si="613"/>
        <v xml:space="preserve">Voskhod </v>
      </c>
      <c r="K5626" s="1" t="str">
        <f t="shared" si="614"/>
        <v>Cosmos 326</v>
      </c>
      <c r="L5626" s="1" t="s">
        <v>346</v>
      </c>
      <c r="M5626" s="1"/>
      <c r="N5626" s="1">
        <f t="shared" si="615"/>
        <v>0</v>
      </c>
      <c r="O5626" s="1" t="s">
        <v>9</v>
      </c>
    </row>
    <row r="5627" spans="1:15" x14ac:dyDescent="0.3">
      <c r="A5627" s="1" t="s">
        <v>10046</v>
      </c>
      <c r="B5627" s="1" t="s">
        <v>10047</v>
      </c>
      <c r="C5627" s="1" t="str">
        <f t="shared" si="609"/>
        <v>France</v>
      </c>
      <c r="D5627" s="1" t="s">
        <v>11424</v>
      </c>
      <c r="E5627" s="7" t="str">
        <f>TEXT(DATE(MID(D5627, 13, 4), CHOOSE(MATCH( MID(D5627, 5, 3), {"Jan","Feb","Mar","Apr","May","Jun","Jul","Aug","Sep","Oct","Nov","Dec"}, 0), 1, 2, 3, 4, 5, 6, 7, 8, 9, 10, 11, 12), MID(D5627, 9, 2)), "yyyy-mm-dd")</f>
        <v>1970-03-10</v>
      </c>
      <c r="F5627" s="1" t="str">
        <f t="shared" si="610"/>
        <v>12:20:00</v>
      </c>
      <c r="G5627" s="9" t="str">
        <f t="shared" si="611"/>
        <v>March</v>
      </c>
      <c r="H5627" s="5" t="str">
        <f t="shared" si="612"/>
        <v>1970</v>
      </c>
      <c r="I5627" s="1" t="s">
        <v>11425</v>
      </c>
      <c r="J5627" s="1" t="str">
        <f t="shared" si="613"/>
        <v xml:space="preserve">Diamant B </v>
      </c>
      <c r="K5627" s="1" t="str">
        <f t="shared" si="614"/>
        <v>WIKA &amp; MIKA</v>
      </c>
      <c r="L5627" s="1" t="s">
        <v>346</v>
      </c>
      <c r="M5627" s="1"/>
      <c r="N5627" s="1">
        <f t="shared" si="615"/>
        <v>0</v>
      </c>
      <c r="O5627" s="1" t="s">
        <v>9</v>
      </c>
    </row>
    <row r="5628" spans="1:15" x14ac:dyDescent="0.3">
      <c r="A5628" s="1" t="s">
        <v>5722</v>
      </c>
      <c r="B5628" s="1" t="s">
        <v>5557</v>
      </c>
      <c r="C5628" s="1" t="str">
        <f t="shared" si="609"/>
        <v>USA</v>
      </c>
      <c r="D5628" s="1" t="s">
        <v>11426</v>
      </c>
      <c r="E5628" s="7" t="str">
        <f>TEXT(DATE(MID(D5628, 13, 4), CHOOSE(MATCH( MID(D5628, 5, 3), {"Jan","Feb","Mar","Apr","May","Jun","Jul","Aug","Sep","Oct","Nov","Dec"}, 0), 1, 2, 3, 4, 5, 6, 7, 8, 9, 10, 11, 12), MID(D5628, 9, 2)), "yyyy-mm-dd")</f>
        <v>1970-03-04</v>
      </c>
      <c r="F5628" s="1" t="str">
        <f t="shared" si="610"/>
        <v>22:15:00</v>
      </c>
      <c r="G5628" s="9" t="str">
        <f t="shared" si="611"/>
        <v>March</v>
      </c>
      <c r="H5628" s="5" t="str">
        <f t="shared" si="612"/>
        <v>1970</v>
      </c>
      <c r="I5628" s="1" t="s">
        <v>11427</v>
      </c>
      <c r="J5628" s="1" t="str">
        <f t="shared" si="613"/>
        <v xml:space="preserve">Thorad SLV-2G Agena-D </v>
      </c>
      <c r="K5628" s="1" t="str">
        <f t="shared" si="614"/>
        <v>KH-4B 1109</v>
      </c>
      <c r="L5628" s="1" t="s">
        <v>346</v>
      </c>
      <c r="M5628" s="1"/>
      <c r="N5628" s="1">
        <f t="shared" si="615"/>
        <v>0</v>
      </c>
      <c r="O5628" s="1" t="s">
        <v>9</v>
      </c>
    </row>
    <row r="5629" spans="1:15" x14ac:dyDescent="0.3">
      <c r="A5629" s="1" t="s">
        <v>6140</v>
      </c>
      <c r="B5629" s="1" t="s">
        <v>5</v>
      </c>
      <c r="C5629" s="1" t="str">
        <f t="shared" si="609"/>
        <v>Russia</v>
      </c>
      <c r="D5629" s="1" t="s">
        <v>11428</v>
      </c>
      <c r="E5629" s="7" t="str">
        <f>TEXT(DATE(MID(D5629, 13, 4), CHOOSE(MATCH( MID(D5629, 5, 3), {"Jan","Feb","Mar","Apr","May","Jun","Jul","Aug","Sep","Oct","Nov","Dec"}, 0), 1, 2, 3, 4, 5, 6, 7, 8, 9, 10, 11, 12), MID(D5629, 9, 2)), "yyyy-mm-dd")</f>
        <v>1970-03-04</v>
      </c>
      <c r="F5629" s="1" t="str">
        <f t="shared" si="610"/>
        <v>12:14:00</v>
      </c>
      <c r="G5629" s="9" t="str">
        <f t="shared" si="611"/>
        <v>March</v>
      </c>
      <c r="H5629" s="5" t="str">
        <f t="shared" si="612"/>
        <v>1970</v>
      </c>
      <c r="I5629" s="1" t="s">
        <v>11429</v>
      </c>
      <c r="J5629" s="1" t="str">
        <f t="shared" si="613"/>
        <v xml:space="preserve">Voskhod </v>
      </c>
      <c r="K5629" s="1" t="str">
        <f t="shared" si="614"/>
        <v>Cosmos 325</v>
      </c>
      <c r="L5629" s="1" t="s">
        <v>346</v>
      </c>
      <c r="M5629" s="1"/>
      <c r="N5629" s="1">
        <f t="shared" si="615"/>
        <v>0</v>
      </c>
      <c r="O5629" s="1" t="s">
        <v>9</v>
      </c>
    </row>
    <row r="5630" spans="1:15" x14ac:dyDescent="0.3">
      <c r="A5630" s="1" t="s">
        <v>6140</v>
      </c>
      <c r="B5630" s="1" t="s">
        <v>1561</v>
      </c>
      <c r="C5630" s="1" t="str">
        <f t="shared" si="609"/>
        <v>Russia</v>
      </c>
      <c r="D5630" s="1" t="s">
        <v>11430</v>
      </c>
      <c r="E5630" s="7" t="str">
        <f>TEXT(DATE(MID(D5630, 13, 4), CHOOSE(MATCH( MID(D5630, 5, 3), {"Jan","Feb","Mar","Apr","May","Jun","Jul","Aug","Sep","Oct","Nov","Dec"}, 0), 1, 2, 3, 4, 5, 6, 7, 8, 9, 10, 11, 12), MID(D5630, 9, 2)), "yyyy-mm-dd")</f>
        <v>1970-02-27</v>
      </c>
      <c r="F5630" s="1" t="str">
        <f t="shared" si="610"/>
        <v>17:24:00</v>
      </c>
      <c r="G5630" s="9" t="str">
        <f t="shared" si="611"/>
        <v>February</v>
      </c>
      <c r="H5630" s="5" t="str">
        <f t="shared" si="612"/>
        <v>1970</v>
      </c>
      <c r="I5630" s="1" t="s">
        <v>11431</v>
      </c>
      <c r="J5630" s="1" t="str">
        <f t="shared" si="613"/>
        <v xml:space="preserve">Cosmos-2 (63SM) </v>
      </c>
      <c r="K5630" s="1" t="str">
        <f t="shared" si="614"/>
        <v>Cosmos 324</v>
      </c>
      <c r="L5630" s="1" t="s">
        <v>346</v>
      </c>
      <c r="M5630" s="1"/>
      <c r="N5630" s="1">
        <f t="shared" si="615"/>
        <v>0</v>
      </c>
      <c r="O5630" s="1" t="s">
        <v>9</v>
      </c>
    </row>
    <row r="5631" spans="1:15" x14ac:dyDescent="0.3">
      <c r="A5631" s="1" t="s">
        <v>6140</v>
      </c>
      <c r="B5631" s="1" t="s">
        <v>5</v>
      </c>
      <c r="C5631" s="1" t="str">
        <f t="shared" si="609"/>
        <v>Russia</v>
      </c>
      <c r="D5631" s="1" t="s">
        <v>11432</v>
      </c>
      <c r="E5631" s="7" t="str">
        <f>TEXT(DATE(MID(D5631, 13, 4), CHOOSE(MATCH( MID(D5631, 5, 3), {"Jan","Feb","Mar","Apr","May","Jun","Jul","Aug","Sep","Oct","Nov","Dec"}, 0), 1, 2, 3, 4, 5, 6, 7, 8, 9, 10, 11, 12), MID(D5631, 9, 2)), "yyyy-mm-dd")</f>
        <v>1970-02-19</v>
      </c>
      <c r="F5631" s="1" t="str">
        <f t="shared" si="610"/>
        <v>18:57:00</v>
      </c>
      <c r="G5631" s="9" t="str">
        <f t="shared" si="611"/>
        <v>February</v>
      </c>
      <c r="H5631" s="5" t="str">
        <f t="shared" si="612"/>
        <v>1970</v>
      </c>
      <c r="I5631" s="1" t="s">
        <v>11433</v>
      </c>
      <c r="J5631" s="1" t="str">
        <f t="shared" si="613"/>
        <v xml:space="preserve">Molniya-M /Block L </v>
      </c>
      <c r="K5631" s="1" t="str">
        <f t="shared" si="614"/>
        <v>Molniya-1 nÂ°17</v>
      </c>
      <c r="L5631" s="1" t="s">
        <v>346</v>
      </c>
      <c r="M5631" s="1"/>
      <c r="N5631" s="1">
        <f t="shared" si="615"/>
        <v>0</v>
      </c>
      <c r="O5631" s="1" t="s">
        <v>9</v>
      </c>
    </row>
    <row r="5632" spans="1:15" x14ac:dyDescent="0.3">
      <c r="A5632" s="1" t="s">
        <v>5722</v>
      </c>
      <c r="B5632" s="1" t="s">
        <v>8845</v>
      </c>
      <c r="C5632" s="1" t="str">
        <f t="shared" si="609"/>
        <v>USA</v>
      </c>
      <c r="D5632" s="1" t="s">
        <v>11434</v>
      </c>
      <c r="E5632" s="7" t="str">
        <f>TEXT(DATE(MID(D5632, 13, 4), CHOOSE(MATCH( MID(D5632, 5, 3), {"Jan","Feb","Mar","Apr","May","Jun","Jul","Aug","Sep","Oct","Nov","Dec"}, 0), 1, 2, 3, 4, 5, 6, 7, 8, 9, 10, 11, 12), MID(D5632, 9, 2)), "yyyy-mm-dd")</f>
        <v>1970-02-11</v>
      </c>
      <c r="F5632" s="1" t="str">
        <f t="shared" si="610"/>
        <v>08:40:00</v>
      </c>
      <c r="G5632" s="9" t="str">
        <f t="shared" si="611"/>
        <v>February</v>
      </c>
      <c r="H5632" s="5" t="str">
        <f t="shared" si="612"/>
        <v>1970</v>
      </c>
      <c r="I5632" s="1" t="s">
        <v>11435</v>
      </c>
      <c r="J5632" s="1" t="str">
        <f t="shared" si="613"/>
        <v xml:space="preserve">Thor-LV2D Burner-2 </v>
      </c>
      <c r="K5632" s="1" t="str">
        <f t="shared" si="614"/>
        <v>DMSP-5A-F1</v>
      </c>
      <c r="L5632" s="1" t="s">
        <v>346</v>
      </c>
      <c r="M5632" s="1"/>
      <c r="N5632" s="1">
        <f t="shared" si="615"/>
        <v>0</v>
      </c>
      <c r="O5632" s="1" t="s">
        <v>9</v>
      </c>
    </row>
    <row r="5633" spans="1:15" x14ac:dyDescent="0.3">
      <c r="A5633" s="1" t="s">
        <v>11436</v>
      </c>
      <c r="B5633" s="1" t="s">
        <v>1989</v>
      </c>
      <c r="C5633" s="1" t="str">
        <f t="shared" si="609"/>
        <v>Japan</v>
      </c>
      <c r="D5633" s="1" t="s">
        <v>11437</v>
      </c>
      <c r="E5633" s="7" t="str">
        <f>TEXT(DATE(MID(D5633, 13, 4), CHOOSE(MATCH( MID(D5633, 5, 3), {"Jan","Feb","Mar","Apr","May","Jun","Jul","Aug","Sep","Oct","Nov","Dec"}, 0), 1, 2, 3, 4, 5, 6, 7, 8, 9, 10, 11, 12), MID(D5633, 9, 2)), "yyyy-mm-dd")</f>
        <v>1970-02-11</v>
      </c>
      <c r="F5633" s="1" t="str">
        <f t="shared" si="610"/>
        <v>04:25:00</v>
      </c>
      <c r="G5633" s="9" t="str">
        <f t="shared" si="611"/>
        <v>February</v>
      </c>
      <c r="H5633" s="5" t="str">
        <f t="shared" si="612"/>
        <v>1970</v>
      </c>
      <c r="I5633" s="1" t="s">
        <v>11438</v>
      </c>
      <c r="J5633" s="1" t="str">
        <f t="shared" si="613"/>
        <v xml:space="preserve">Lambda-IV S </v>
      </c>
      <c r="K5633" s="1" t="str">
        <f t="shared" si="614"/>
        <v>ÅŒsumi</v>
      </c>
      <c r="L5633" s="1" t="s">
        <v>346</v>
      </c>
      <c r="M5633" s="1"/>
      <c r="N5633" s="1">
        <f t="shared" si="615"/>
        <v>0</v>
      </c>
      <c r="O5633" s="1" t="s">
        <v>9</v>
      </c>
    </row>
    <row r="5634" spans="1:15" x14ac:dyDescent="0.3">
      <c r="A5634" s="1" t="s">
        <v>6140</v>
      </c>
      <c r="B5634" s="1" t="s">
        <v>6615</v>
      </c>
      <c r="C5634" s="1" t="str">
        <f t="shared" ref="C5634:C5697" si="616">TRIM(MID(B5634, FIND("|", SUBSTITUTE(B5634, ",", "|", LEN(B5634) - LEN(SUBSTITUTE(B5634,",", "" )))) + 1, LEN(B5634)))</f>
        <v>Russia</v>
      </c>
      <c r="D5634" s="1" t="s">
        <v>11439</v>
      </c>
      <c r="E5634" s="7" t="str">
        <f>TEXT(DATE(MID(D5634, 13, 4), CHOOSE(MATCH( MID(D5634, 5, 3), {"Jan","Feb","Mar","Apr","May","Jun","Jul","Aug","Sep","Oct","Nov","Dec"}, 0), 1, 2, 3, 4, 5, 6, 7, 8, 9, 10, 11, 12), MID(D5634, 9, 2)), "yyyy-mm-dd")</f>
        <v>1970-02-10</v>
      </c>
      <c r="F5634" s="1" t="str">
        <f t="shared" ref="F5634:F5697" si="617">IF(ISNUMBER(FIND(":", D5634)), MID(D5634, FIND(":", D5634)-2, 5) &amp; ":00", "00:00:00")</f>
        <v>12:00:00</v>
      </c>
      <c r="G5634" s="9" t="str">
        <f t="shared" ref="G5634:G5697" si="618">TEXT(E5634, "mmmm")</f>
        <v>February</v>
      </c>
      <c r="H5634" s="5" t="str">
        <f t="shared" ref="H5634:H5697" si="619">TEXT(E5634, "yyyy")</f>
        <v>1970</v>
      </c>
      <c r="I5634" s="1" t="s">
        <v>11440</v>
      </c>
      <c r="J5634" s="1" t="str">
        <f t="shared" ref="J5634:J5697" si="620">LEFT(I5634, FIND("|", I5634) - 1)</f>
        <v xml:space="preserve">Voskhod </v>
      </c>
      <c r="K5634" s="1" t="str">
        <f t="shared" ref="K5634:K5697" si="621">MID(I5634, FIND("|", I5634) + 2, LEN(I5634))</f>
        <v>Cosmos 323</v>
      </c>
      <c r="L5634" s="1" t="s">
        <v>346</v>
      </c>
      <c r="M5634" s="1"/>
      <c r="N5634" s="1">
        <f t="shared" si="615"/>
        <v>0</v>
      </c>
      <c r="O5634" s="1" t="s">
        <v>9</v>
      </c>
    </row>
    <row r="5635" spans="1:15" x14ac:dyDescent="0.3">
      <c r="A5635" s="1" t="s">
        <v>6140</v>
      </c>
      <c r="B5635" s="1" t="s">
        <v>4200</v>
      </c>
      <c r="C5635" s="1" t="str">
        <f t="shared" si="616"/>
        <v>Kazakhstan</v>
      </c>
      <c r="D5635" s="1" t="s">
        <v>11441</v>
      </c>
      <c r="E5635" s="7" t="str">
        <f>TEXT(DATE(MID(D5635, 13, 4), CHOOSE(MATCH( MID(D5635, 5, 3), {"Jan","Feb","Mar","Apr","May","Jun","Jul","Aug","Sep","Oct","Nov","Dec"}, 0), 1, 2, 3, 4, 5, 6, 7, 8, 9, 10, 11, 12), MID(D5635, 9, 2)), "yyyy-mm-dd")</f>
        <v>1970-02-06</v>
      </c>
      <c r="F5635" s="1" t="str">
        <f t="shared" si="617"/>
        <v>04:16:00</v>
      </c>
      <c r="G5635" s="9" t="str">
        <f t="shared" si="618"/>
        <v>February</v>
      </c>
      <c r="H5635" s="5" t="str">
        <f t="shared" si="619"/>
        <v>1970</v>
      </c>
      <c r="I5635" s="1" t="s">
        <v>11442</v>
      </c>
      <c r="J5635" s="1" t="str">
        <f t="shared" si="620"/>
        <v xml:space="preserve">Proton-K/Block D </v>
      </c>
      <c r="K5635" s="1" t="str">
        <f t="shared" si="621"/>
        <v>Ye-8-5 nÂ°405</v>
      </c>
      <c r="L5635" s="1" t="s">
        <v>346</v>
      </c>
      <c r="M5635" s="1"/>
      <c r="N5635" s="1">
        <f t="shared" ref="N5635:N5698" si="622">M5635 * 83</f>
        <v>0</v>
      </c>
      <c r="O5635" s="1" t="s">
        <v>257</v>
      </c>
    </row>
    <row r="5636" spans="1:15" x14ac:dyDescent="0.3">
      <c r="A5636" s="1" t="s">
        <v>5722</v>
      </c>
      <c r="B5636" s="1" t="s">
        <v>10902</v>
      </c>
      <c r="C5636" s="1" t="str">
        <f t="shared" si="616"/>
        <v>USA</v>
      </c>
      <c r="D5636" s="1" t="s">
        <v>11443</v>
      </c>
      <c r="E5636" s="7" t="str">
        <f>TEXT(DATE(MID(D5636, 13, 4), CHOOSE(MATCH( MID(D5636, 5, 3), {"Jan","Feb","Mar","Apr","May","Jun","Jul","Aug","Sep","Oct","Nov","Dec"}, 0), 1, 2, 3, 4, 5, 6, 7, 8, 9, 10, 11, 12), MID(D5636, 9, 2)), "yyyy-mm-dd")</f>
        <v>1970-02-04</v>
      </c>
      <c r="F5636" s="1" t="str">
        <f t="shared" si="617"/>
        <v>02:59:00</v>
      </c>
      <c r="G5636" s="9" t="str">
        <f t="shared" si="618"/>
        <v>February</v>
      </c>
      <c r="H5636" s="5" t="str">
        <f t="shared" si="619"/>
        <v>1970</v>
      </c>
      <c r="I5636" s="1" t="s">
        <v>11444</v>
      </c>
      <c r="J5636" s="1" t="str">
        <f t="shared" si="620"/>
        <v xml:space="preserve">Thorad SLV-2G Agena-D </v>
      </c>
      <c r="K5636" s="1" t="str">
        <f t="shared" si="621"/>
        <v>SERT 2</v>
      </c>
      <c r="L5636" s="1" t="s">
        <v>346</v>
      </c>
      <c r="M5636" s="1"/>
      <c r="N5636" s="1">
        <f t="shared" si="622"/>
        <v>0</v>
      </c>
      <c r="O5636" s="1" t="s">
        <v>9</v>
      </c>
    </row>
    <row r="5637" spans="1:15" x14ac:dyDescent="0.3">
      <c r="A5637" s="1" t="s">
        <v>6140</v>
      </c>
      <c r="B5637" s="1" t="s">
        <v>1561</v>
      </c>
      <c r="C5637" s="1" t="str">
        <f t="shared" si="616"/>
        <v>Russia</v>
      </c>
      <c r="D5637" s="1" t="s">
        <v>11445</v>
      </c>
      <c r="E5637" s="7" t="str">
        <f>TEXT(DATE(MID(D5637, 13, 4), CHOOSE(MATCH( MID(D5637, 5, 3), {"Jan","Feb","Mar","Apr","May","Jun","Jul","Aug","Sep","Oct","Nov","Dec"}, 0), 1, 2, 3, 4, 5, 6, 7, 8, 9, 10, 11, 12), MID(D5637, 9, 2)), "yyyy-mm-dd")</f>
        <v>1970-01-30</v>
      </c>
      <c r="F5637" s="1" t="str">
        <f t="shared" si="617"/>
        <v>15:40:00</v>
      </c>
      <c r="G5637" s="9" t="str">
        <f t="shared" si="618"/>
        <v>January</v>
      </c>
      <c r="H5637" s="5" t="str">
        <f t="shared" si="619"/>
        <v>1970</v>
      </c>
      <c r="I5637" s="1" t="s">
        <v>11446</v>
      </c>
      <c r="J5637" s="1" t="str">
        <f t="shared" si="620"/>
        <v xml:space="preserve">Cosmos-2 (63SM) </v>
      </c>
      <c r="K5637" s="1" t="str">
        <f t="shared" si="621"/>
        <v>DS-P1-I #6</v>
      </c>
      <c r="L5637" s="1" t="s">
        <v>346</v>
      </c>
      <c r="M5637" s="1"/>
      <c r="N5637" s="1">
        <f t="shared" si="622"/>
        <v>0</v>
      </c>
      <c r="O5637" s="1" t="s">
        <v>257</v>
      </c>
    </row>
    <row r="5638" spans="1:15" x14ac:dyDescent="0.3">
      <c r="A5638" s="1" t="s">
        <v>5722</v>
      </c>
      <c r="B5638" s="1" t="s">
        <v>114</v>
      </c>
      <c r="C5638" s="1" t="str">
        <f t="shared" si="616"/>
        <v>USA</v>
      </c>
      <c r="D5638" s="1" t="s">
        <v>11447</v>
      </c>
      <c r="E5638" s="7" t="str">
        <f>TEXT(DATE(MID(D5638, 13, 4), CHOOSE(MATCH( MID(D5638, 5, 3), {"Jan","Feb","Mar","Apr","May","Jun","Jul","Aug","Sep","Oct","Nov","Dec"}, 0), 1, 2, 3, 4, 5, 6, 7, 8, 9, 10, 11, 12), MID(D5638, 9, 2)), "yyyy-mm-dd")</f>
        <v>1970-01-23</v>
      </c>
      <c r="F5638" s="1" t="str">
        <f t="shared" si="617"/>
        <v>11:31:00</v>
      </c>
      <c r="G5638" s="9" t="str">
        <f t="shared" si="618"/>
        <v>January</v>
      </c>
      <c r="H5638" s="5" t="str">
        <f t="shared" si="619"/>
        <v>1970</v>
      </c>
      <c r="I5638" s="1" t="s">
        <v>11448</v>
      </c>
      <c r="J5638" s="1" t="str">
        <f t="shared" si="620"/>
        <v xml:space="preserve">Delta N6 </v>
      </c>
      <c r="K5638" s="1" t="str">
        <f t="shared" si="621"/>
        <v>ITOS 1 &amp; Oscar 5</v>
      </c>
      <c r="L5638" s="1" t="s">
        <v>346</v>
      </c>
      <c r="M5638" s="1"/>
      <c r="N5638" s="1">
        <f t="shared" si="622"/>
        <v>0</v>
      </c>
      <c r="O5638" s="1" t="s">
        <v>9</v>
      </c>
    </row>
    <row r="5639" spans="1:15" x14ac:dyDescent="0.3">
      <c r="A5639" s="1" t="s">
        <v>6140</v>
      </c>
      <c r="B5639" s="1" t="s">
        <v>6615</v>
      </c>
      <c r="C5639" s="1" t="str">
        <f t="shared" si="616"/>
        <v>Russia</v>
      </c>
      <c r="D5639" s="1" t="s">
        <v>11449</v>
      </c>
      <c r="E5639" s="7" t="str">
        <f>TEXT(DATE(MID(D5639, 13, 4), CHOOSE(MATCH( MID(D5639, 5, 3), {"Jan","Feb","Mar","Apr","May","Jun","Jul","Aug","Sep","Oct","Nov","Dec"}, 0), 1, 2, 3, 4, 5, 6, 7, 8, 9, 10, 11, 12), MID(D5639, 9, 2)), "yyyy-mm-dd")</f>
        <v>1970-01-21</v>
      </c>
      <c r="F5639" s="1" t="str">
        <f t="shared" si="617"/>
        <v>12:00:00</v>
      </c>
      <c r="G5639" s="9" t="str">
        <f t="shared" si="618"/>
        <v>January</v>
      </c>
      <c r="H5639" s="5" t="str">
        <f t="shared" si="619"/>
        <v>1970</v>
      </c>
      <c r="I5639" s="1" t="s">
        <v>11450</v>
      </c>
      <c r="J5639" s="1" t="str">
        <f t="shared" si="620"/>
        <v xml:space="preserve">Voskhod </v>
      </c>
      <c r="K5639" s="1" t="str">
        <f t="shared" si="621"/>
        <v>Cosmos 322</v>
      </c>
      <c r="L5639" s="1" t="s">
        <v>346</v>
      </c>
      <c r="M5639" s="1"/>
      <c r="N5639" s="1">
        <f t="shared" si="622"/>
        <v>0</v>
      </c>
      <c r="O5639" s="1" t="s">
        <v>9</v>
      </c>
    </row>
    <row r="5640" spans="1:15" x14ac:dyDescent="0.3">
      <c r="A5640" s="1" t="s">
        <v>6140</v>
      </c>
      <c r="B5640" s="1" t="s">
        <v>1561</v>
      </c>
      <c r="C5640" s="1" t="str">
        <f t="shared" si="616"/>
        <v>Russia</v>
      </c>
      <c r="D5640" s="1" t="s">
        <v>11451</v>
      </c>
      <c r="E5640" s="7" t="str">
        <f>TEXT(DATE(MID(D5640, 13, 4), CHOOSE(MATCH( MID(D5640, 5, 3), {"Jan","Feb","Mar","Apr","May","Jun","Jul","Aug","Sep","Oct","Nov","Dec"}, 0), 1, 2, 3, 4, 5, 6, 7, 8, 9, 10, 11, 12), MID(D5640, 9, 2)), "yyyy-mm-dd")</f>
        <v>1970-01-20</v>
      </c>
      <c r="F5640" s="1" t="str">
        <f t="shared" si="617"/>
        <v>20:20:00</v>
      </c>
      <c r="G5640" s="9" t="str">
        <f t="shared" si="618"/>
        <v>January</v>
      </c>
      <c r="H5640" s="5" t="str">
        <f t="shared" si="619"/>
        <v>1970</v>
      </c>
      <c r="I5640" s="1" t="s">
        <v>11452</v>
      </c>
      <c r="J5640" s="1" t="str">
        <f t="shared" si="620"/>
        <v xml:space="preserve">Cosmos-2 (63SM) </v>
      </c>
      <c r="K5640" s="1" t="str">
        <f t="shared" si="621"/>
        <v>Cosmos 321</v>
      </c>
      <c r="L5640" s="1" t="s">
        <v>346</v>
      </c>
      <c r="M5640" s="1"/>
      <c r="N5640" s="1">
        <f t="shared" si="622"/>
        <v>0</v>
      </c>
      <c r="O5640" s="1" t="s">
        <v>9</v>
      </c>
    </row>
    <row r="5641" spans="1:15" x14ac:dyDescent="0.3">
      <c r="A5641" s="1" t="s">
        <v>6140</v>
      </c>
      <c r="B5641" s="1" t="s">
        <v>6899</v>
      </c>
      <c r="C5641" s="1" t="str">
        <f t="shared" si="616"/>
        <v>Russia</v>
      </c>
      <c r="D5641" s="1" t="s">
        <v>11453</v>
      </c>
      <c r="E5641" s="7" t="str">
        <f>TEXT(DATE(MID(D5641, 13, 4), CHOOSE(MATCH( MID(D5641, 5, 3), {"Jan","Feb","Mar","Apr","May","Jun","Jul","Aug","Sep","Oct","Nov","Dec"}, 0), 1, 2, 3, 4, 5, 6, 7, 8, 9, 10, 11, 12), MID(D5641, 9, 2)), "yyyy-mm-dd")</f>
        <v>1970-01-16</v>
      </c>
      <c r="F5641" s="1" t="str">
        <f t="shared" si="617"/>
        <v>10:59:00</v>
      </c>
      <c r="G5641" s="9" t="str">
        <f t="shared" si="618"/>
        <v>January</v>
      </c>
      <c r="H5641" s="5" t="str">
        <f t="shared" si="619"/>
        <v>1970</v>
      </c>
      <c r="I5641" s="1" t="s">
        <v>11454</v>
      </c>
      <c r="J5641" s="1" t="str">
        <f t="shared" si="620"/>
        <v xml:space="preserve">Cosmos-2 (63SM) </v>
      </c>
      <c r="K5641" s="1" t="str">
        <f t="shared" si="621"/>
        <v>Cosmos 320</v>
      </c>
      <c r="L5641" s="1" t="s">
        <v>346</v>
      </c>
      <c r="M5641" s="1"/>
      <c r="N5641" s="1">
        <f t="shared" si="622"/>
        <v>0</v>
      </c>
      <c r="O5641" s="1" t="s">
        <v>9</v>
      </c>
    </row>
    <row r="5642" spans="1:15" x14ac:dyDescent="0.3">
      <c r="A5642" s="1" t="s">
        <v>6140</v>
      </c>
      <c r="B5642" s="1" t="s">
        <v>1561</v>
      </c>
      <c r="C5642" s="1" t="str">
        <f t="shared" si="616"/>
        <v>Russia</v>
      </c>
      <c r="D5642" s="1" t="s">
        <v>11455</v>
      </c>
      <c r="E5642" s="7" t="str">
        <f>TEXT(DATE(MID(D5642, 13, 4), CHOOSE(MATCH( MID(D5642, 5, 3), {"Jan","Feb","Mar","Apr","May","Jun","Jul","Aug","Sep","Oct","Nov","Dec"}, 0), 1, 2, 3, 4, 5, 6, 7, 8, 9, 10, 11, 12), MID(D5642, 9, 2)), "yyyy-mm-dd")</f>
        <v>1970-01-15</v>
      </c>
      <c r="F5642" s="1" t="str">
        <f t="shared" si="617"/>
        <v>13:39:00</v>
      </c>
      <c r="G5642" s="9" t="str">
        <f t="shared" si="618"/>
        <v>January</v>
      </c>
      <c r="H5642" s="5" t="str">
        <f t="shared" si="619"/>
        <v>1970</v>
      </c>
      <c r="I5642" s="1" t="s">
        <v>11456</v>
      </c>
      <c r="J5642" s="1" t="str">
        <f t="shared" si="620"/>
        <v xml:space="preserve">Cosmos-2 (63SM) </v>
      </c>
      <c r="K5642" s="1" t="str">
        <f t="shared" si="621"/>
        <v>Cosmos 319</v>
      </c>
      <c r="L5642" s="1" t="s">
        <v>346</v>
      </c>
      <c r="M5642" s="1"/>
      <c r="N5642" s="1">
        <f t="shared" si="622"/>
        <v>0</v>
      </c>
      <c r="O5642" s="1" t="s">
        <v>9</v>
      </c>
    </row>
    <row r="5643" spans="1:15" x14ac:dyDescent="0.3">
      <c r="A5643" s="1" t="s">
        <v>5722</v>
      </c>
      <c r="B5643" s="1" t="s">
        <v>3478</v>
      </c>
      <c r="C5643" s="1" t="str">
        <f t="shared" si="616"/>
        <v>USA</v>
      </c>
      <c r="D5643" s="1" t="s">
        <v>11457</v>
      </c>
      <c r="E5643" s="7" t="str">
        <f>TEXT(DATE(MID(D5643, 13, 4), CHOOSE(MATCH( MID(D5643, 5, 3), {"Jan","Feb","Mar","Apr","May","Jun","Jul","Aug","Sep","Oct","Nov","Dec"}, 0), 1, 2, 3, 4, 5, 6, 7, 8, 9, 10, 11, 12), MID(D5643, 9, 2)), "yyyy-mm-dd")</f>
        <v>1970-01-15</v>
      </c>
      <c r="F5643" s="1" t="str">
        <f t="shared" si="617"/>
        <v>00:16:00</v>
      </c>
      <c r="G5643" s="9" t="str">
        <f t="shared" si="618"/>
        <v>January</v>
      </c>
      <c r="H5643" s="5" t="str">
        <f t="shared" si="619"/>
        <v>1970</v>
      </c>
      <c r="I5643" s="1" t="s">
        <v>11458</v>
      </c>
      <c r="J5643" s="1" t="str">
        <f t="shared" si="620"/>
        <v xml:space="preserve">Delta M </v>
      </c>
      <c r="K5643" s="1" t="str">
        <f t="shared" si="621"/>
        <v>Intelsat 3-6</v>
      </c>
      <c r="L5643" s="1" t="s">
        <v>346</v>
      </c>
      <c r="M5643" s="1"/>
      <c r="N5643" s="1">
        <f t="shared" si="622"/>
        <v>0</v>
      </c>
      <c r="O5643" s="1" t="s">
        <v>9</v>
      </c>
    </row>
    <row r="5644" spans="1:15" x14ac:dyDescent="0.3">
      <c r="A5644" s="1" t="s">
        <v>5722</v>
      </c>
      <c r="B5644" s="1" t="s">
        <v>4249</v>
      </c>
      <c r="C5644" s="1" t="str">
        <f t="shared" si="616"/>
        <v>USA</v>
      </c>
      <c r="D5644" s="1" t="s">
        <v>11459</v>
      </c>
      <c r="E5644" s="7" t="str">
        <f>TEXT(DATE(MID(D5644, 13, 4), CHOOSE(MATCH( MID(D5644, 5, 3), {"Jan","Feb","Mar","Apr","May","Jun","Jul","Aug","Sep","Oct","Nov","Dec"}, 0), 1, 2, 3, 4, 5, 6, 7, 8, 9, 10, 11, 12), MID(D5644, 9, 2)), "yyyy-mm-dd")</f>
        <v>1970-01-14</v>
      </c>
      <c r="F5644" s="1" t="str">
        <f t="shared" si="617"/>
        <v>18:43:00</v>
      </c>
      <c r="G5644" s="9" t="str">
        <f t="shared" si="618"/>
        <v>January</v>
      </c>
      <c r="H5644" s="5" t="str">
        <f t="shared" si="619"/>
        <v>1970</v>
      </c>
      <c r="I5644" s="1" t="s">
        <v>11460</v>
      </c>
      <c r="J5644" s="1" t="str">
        <f t="shared" si="620"/>
        <v xml:space="preserve">Titan III(23)B </v>
      </c>
      <c r="K5644" s="1" t="str">
        <f t="shared" si="621"/>
        <v>OPS 6531</v>
      </c>
      <c r="L5644" s="1" t="s">
        <v>346</v>
      </c>
      <c r="M5644" s="1"/>
      <c r="N5644" s="1">
        <f t="shared" si="622"/>
        <v>0</v>
      </c>
      <c r="O5644" s="1" t="s">
        <v>9</v>
      </c>
    </row>
    <row r="5645" spans="1:15" x14ac:dyDescent="0.3">
      <c r="A5645" s="1" t="s">
        <v>6140</v>
      </c>
      <c r="B5645" s="1" t="s">
        <v>130</v>
      </c>
      <c r="C5645" s="1" t="str">
        <f t="shared" si="616"/>
        <v>Kazakhstan</v>
      </c>
      <c r="D5645" s="1" t="s">
        <v>11461</v>
      </c>
      <c r="E5645" s="7" t="str">
        <f>TEXT(DATE(MID(D5645, 13, 4), CHOOSE(MATCH( MID(D5645, 5, 3), {"Jan","Feb","Mar","Apr","May","Jun","Jul","Aug","Sep","Oct","Nov","Dec"}, 0), 1, 2, 3, 4, 5, 6, 7, 8, 9, 10, 11, 12), MID(D5645, 9, 2)), "yyyy-mm-dd")</f>
        <v>1970-01-09</v>
      </c>
      <c r="F5645" s="1" t="str">
        <f t="shared" si="617"/>
        <v>09:20:00</v>
      </c>
      <c r="G5645" s="9" t="str">
        <f t="shared" si="618"/>
        <v>January</v>
      </c>
      <c r="H5645" s="5" t="str">
        <f t="shared" si="619"/>
        <v>1970</v>
      </c>
      <c r="I5645" s="1" t="s">
        <v>11462</v>
      </c>
      <c r="J5645" s="1" t="str">
        <f t="shared" si="620"/>
        <v xml:space="preserve">Voskhod </v>
      </c>
      <c r="K5645" s="1" t="str">
        <f t="shared" si="621"/>
        <v>Cosmos 318</v>
      </c>
      <c r="L5645" s="1" t="s">
        <v>346</v>
      </c>
      <c r="M5645" s="1"/>
      <c r="N5645" s="1">
        <f t="shared" si="622"/>
        <v>0</v>
      </c>
      <c r="O5645" s="1" t="s">
        <v>9</v>
      </c>
    </row>
    <row r="5646" spans="1:15" x14ac:dyDescent="0.3">
      <c r="A5646" s="1" t="s">
        <v>6140</v>
      </c>
      <c r="B5646" s="1" t="s">
        <v>3373</v>
      </c>
      <c r="C5646" s="1" t="str">
        <f t="shared" si="616"/>
        <v>Russia</v>
      </c>
      <c r="D5646" s="1" t="s">
        <v>11463</v>
      </c>
      <c r="E5646" s="7" t="str">
        <f>TEXT(DATE(MID(D5646, 13, 4), CHOOSE(MATCH( MID(D5646, 5, 3), {"Jan","Feb","Mar","Apr","May","Jun","Jul","Aug","Sep","Oct","Nov","Dec"}, 0), 1, 2, 3, 4, 5, 6, 7, 8, 9, 10, 11, 12), MID(D5646, 9, 2)), "yyyy-mm-dd")</f>
        <v>1969-12-27</v>
      </c>
      <c r="F5646" s="1" t="str">
        <f t="shared" si="617"/>
        <v>14:20:00</v>
      </c>
      <c r="G5646" s="9" t="str">
        <f t="shared" si="618"/>
        <v>December</v>
      </c>
      <c r="H5646" s="5" t="str">
        <f t="shared" si="619"/>
        <v>1969</v>
      </c>
      <c r="I5646" s="1" t="s">
        <v>11464</v>
      </c>
      <c r="J5646" s="1" t="str">
        <f t="shared" si="620"/>
        <v xml:space="preserve">Cosmos-3M </v>
      </c>
      <c r="K5646" s="1" t="str">
        <f t="shared" si="621"/>
        <v>Ionosfernaya #1</v>
      </c>
      <c r="L5646" s="1" t="s">
        <v>346</v>
      </c>
      <c r="M5646" s="1"/>
      <c r="N5646" s="1">
        <f t="shared" si="622"/>
        <v>0</v>
      </c>
      <c r="O5646" s="1" t="s">
        <v>257</v>
      </c>
    </row>
    <row r="5647" spans="1:15" x14ac:dyDescent="0.3">
      <c r="A5647" s="1" t="s">
        <v>6140</v>
      </c>
      <c r="B5647" s="1" t="s">
        <v>6899</v>
      </c>
      <c r="C5647" s="1" t="str">
        <f t="shared" si="616"/>
        <v>Russia</v>
      </c>
      <c r="D5647" s="1" t="s">
        <v>11465</v>
      </c>
      <c r="E5647" s="7" t="str">
        <f>TEXT(DATE(MID(D5647, 13, 4), CHOOSE(MATCH( MID(D5647, 5, 3), {"Jan","Feb","Mar","Apr","May","Jun","Jul","Aug","Sep","Oct","Nov","Dec"}, 0), 1, 2, 3, 4, 5, 6, 7, 8, 9, 10, 11, 12), MID(D5647, 9, 2)), "yyyy-mm-dd")</f>
        <v>1969-12-25</v>
      </c>
      <c r="F5647" s="1" t="str">
        <f t="shared" si="617"/>
        <v>09:59:00</v>
      </c>
      <c r="G5647" s="9" t="str">
        <f t="shared" si="618"/>
        <v>December</v>
      </c>
      <c r="H5647" s="5" t="str">
        <f t="shared" si="619"/>
        <v>1969</v>
      </c>
      <c r="I5647" s="1" t="s">
        <v>11466</v>
      </c>
      <c r="J5647" s="1" t="str">
        <f t="shared" si="620"/>
        <v xml:space="preserve">Cosmos-2 (63SM) </v>
      </c>
      <c r="K5647" s="1" t="str">
        <f t="shared" si="621"/>
        <v>Intercosmos 2</v>
      </c>
      <c r="L5647" s="1" t="s">
        <v>346</v>
      </c>
      <c r="M5647" s="1"/>
      <c r="N5647" s="1">
        <f t="shared" si="622"/>
        <v>0</v>
      </c>
      <c r="O5647" s="1" t="s">
        <v>9</v>
      </c>
    </row>
    <row r="5648" spans="1:15" x14ac:dyDescent="0.3">
      <c r="A5648" s="1" t="s">
        <v>6140</v>
      </c>
      <c r="B5648" s="1" t="s">
        <v>6615</v>
      </c>
      <c r="C5648" s="1" t="str">
        <f t="shared" si="616"/>
        <v>Russia</v>
      </c>
      <c r="D5648" s="1" t="s">
        <v>11467</v>
      </c>
      <c r="E5648" s="7" t="str">
        <f>TEXT(DATE(MID(D5648, 13, 4), CHOOSE(MATCH( MID(D5648, 5, 3), {"Jan","Feb","Mar","Apr","May","Jun","Jul","Aug","Sep","Oct","Nov","Dec"}, 0), 1, 2, 3, 4, 5, 6, 7, 8, 9, 10, 11, 12), MID(D5648, 9, 2)), "yyyy-mm-dd")</f>
        <v>1969-12-23</v>
      </c>
      <c r="F5648" s="1" t="str">
        <f t="shared" si="617"/>
        <v>13:50:00</v>
      </c>
      <c r="G5648" s="9" t="str">
        <f t="shared" si="618"/>
        <v>December</v>
      </c>
      <c r="H5648" s="5" t="str">
        <f t="shared" si="619"/>
        <v>1969</v>
      </c>
      <c r="I5648" s="1" t="s">
        <v>11468</v>
      </c>
      <c r="J5648" s="1" t="str">
        <f t="shared" si="620"/>
        <v xml:space="preserve">Voskhod </v>
      </c>
      <c r="K5648" s="1" t="str">
        <f t="shared" si="621"/>
        <v>Cosmos 317</v>
      </c>
      <c r="L5648" s="1" t="s">
        <v>346</v>
      </c>
      <c r="M5648" s="1"/>
      <c r="N5648" s="1">
        <f t="shared" si="622"/>
        <v>0</v>
      </c>
      <c r="O5648" s="1" t="s">
        <v>9</v>
      </c>
    </row>
    <row r="5649" spans="1:15" x14ac:dyDescent="0.3">
      <c r="A5649" s="1" t="s">
        <v>6140</v>
      </c>
      <c r="B5649" s="1" t="s">
        <v>3926</v>
      </c>
      <c r="C5649" s="1" t="str">
        <f t="shared" si="616"/>
        <v>Kazakhstan</v>
      </c>
      <c r="D5649" s="1" t="s">
        <v>11469</v>
      </c>
      <c r="E5649" s="7" t="str">
        <f>TEXT(DATE(MID(D5649, 13, 4), CHOOSE(MATCH( MID(D5649, 5, 3), {"Jan","Feb","Mar","Apr","May","Jun","Jul","Aug","Sep","Oct","Nov","Dec"}, 0), 1, 2, 3, 4, 5, 6, 7, 8, 9, 10, 11, 12), MID(D5649, 9, 2)), "yyyy-mm-dd")</f>
        <v>1969-12-23</v>
      </c>
      <c r="F5649" s="1" t="str">
        <f t="shared" si="617"/>
        <v>09:25:00</v>
      </c>
      <c r="G5649" s="9" t="str">
        <f t="shared" si="618"/>
        <v>December</v>
      </c>
      <c r="H5649" s="5" t="str">
        <f t="shared" si="619"/>
        <v>1969</v>
      </c>
      <c r="I5649" s="1" t="s">
        <v>11470</v>
      </c>
      <c r="J5649" s="1" t="str">
        <f t="shared" si="620"/>
        <v xml:space="preserve">Tsyklon-2 </v>
      </c>
      <c r="K5649" s="1" t="str">
        <f t="shared" si="621"/>
        <v>Cosmos 316</v>
      </c>
      <c r="L5649" s="1" t="s">
        <v>346</v>
      </c>
      <c r="M5649" s="1"/>
      <c r="N5649" s="1">
        <f t="shared" si="622"/>
        <v>0</v>
      </c>
      <c r="O5649" s="1" t="s">
        <v>9</v>
      </c>
    </row>
    <row r="5650" spans="1:15" x14ac:dyDescent="0.3">
      <c r="A5650" s="1" t="s">
        <v>6140</v>
      </c>
      <c r="B5650" s="1" t="s">
        <v>3373</v>
      </c>
      <c r="C5650" s="1" t="str">
        <f t="shared" si="616"/>
        <v>Russia</v>
      </c>
      <c r="D5650" s="1" t="s">
        <v>11471</v>
      </c>
      <c r="E5650" s="7" t="str">
        <f>TEXT(DATE(MID(D5650, 13, 4), CHOOSE(MATCH( MID(D5650, 5, 3), {"Jan","Feb","Mar","Apr","May","Jun","Jul","Aug","Sep","Oct","Nov","Dec"}, 0), 1, 2, 3, 4, 5, 6, 7, 8, 9, 10, 11, 12), MID(D5650, 9, 2)), "yyyy-mm-dd")</f>
        <v>1969-12-20</v>
      </c>
      <c r="F5650" s="1" t="str">
        <f t="shared" si="617"/>
        <v>03:26:00</v>
      </c>
      <c r="G5650" s="9" t="str">
        <f t="shared" si="618"/>
        <v>December</v>
      </c>
      <c r="H5650" s="5" t="str">
        <f t="shared" si="619"/>
        <v>1969</v>
      </c>
      <c r="I5650" s="1" t="s">
        <v>11472</v>
      </c>
      <c r="J5650" s="1" t="str">
        <f t="shared" si="620"/>
        <v xml:space="preserve">Cosmos-3M </v>
      </c>
      <c r="K5650" s="1" t="str">
        <f t="shared" si="621"/>
        <v>Cosmos 315</v>
      </c>
      <c r="L5650" s="1" t="s">
        <v>346</v>
      </c>
      <c r="M5650" s="1"/>
      <c r="N5650" s="1">
        <f t="shared" si="622"/>
        <v>0</v>
      </c>
      <c r="O5650" s="1" t="s">
        <v>9</v>
      </c>
    </row>
    <row r="5651" spans="1:15" x14ac:dyDescent="0.3">
      <c r="A5651" s="1" t="s">
        <v>6140</v>
      </c>
      <c r="B5651" s="1" t="s">
        <v>1561</v>
      </c>
      <c r="C5651" s="1" t="str">
        <f t="shared" si="616"/>
        <v>Russia</v>
      </c>
      <c r="D5651" s="1" t="s">
        <v>11473</v>
      </c>
      <c r="E5651" s="7" t="str">
        <f>TEXT(DATE(MID(D5651, 13, 4), CHOOSE(MATCH( MID(D5651, 5, 3), {"Jan","Feb","Mar","Apr","May","Jun","Jul","Aug","Sep","Oct","Nov","Dec"}, 0), 1, 2, 3, 4, 5, 6, 7, 8, 9, 10, 11, 12), MID(D5651, 9, 2)), "yyyy-mm-dd")</f>
        <v>1969-12-11</v>
      </c>
      <c r="F5651" s="1" t="str">
        <f t="shared" si="617"/>
        <v>12:58:00</v>
      </c>
      <c r="G5651" s="9" t="str">
        <f t="shared" si="618"/>
        <v>December</v>
      </c>
      <c r="H5651" s="5" t="str">
        <f t="shared" si="619"/>
        <v>1969</v>
      </c>
      <c r="I5651" s="1" t="s">
        <v>11474</v>
      </c>
      <c r="J5651" s="1" t="str">
        <f t="shared" si="620"/>
        <v xml:space="preserve">Cosmos-2 (63SM) </v>
      </c>
      <c r="K5651" s="1" t="str">
        <f t="shared" si="621"/>
        <v>Cosmos 314</v>
      </c>
      <c r="L5651" s="1" t="s">
        <v>346</v>
      </c>
      <c r="M5651" s="1"/>
      <c r="N5651" s="1">
        <f t="shared" si="622"/>
        <v>0</v>
      </c>
      <c r="O5651" s="1" t="s">
        <v>9</v>
      </c>
    </row>
    <row r="5652" spans="1:15" x14ac:dyDescent="0.3">
      <c r="A5652" s="1" t="s">
        <v>5722</v>
      </c>
      <c r="B5652" s="1" t="s">
        <v>5557</v>
      </c>
      <c r="C5652" s="1" t="str">
        <f t="shared" si="616"/>
        <v>USA</v>
      </c>
      <c r="D5652" s="1" t="s">
        <v>11475</v>
      </c>
      <c r="E5652" s="7" t="str">
        <f>TEXT(DATE(MID(D5652, 13, 4), CHOOSE(MATCH( MID(D5652, 5, 3), {"Jan","Feb","Mar","Apr","May","Jun","Jul","Aug","Sep","Oct","Nov","Dec"}, 0), 1, 2, 3, 4, 5, 6, 7, 8, 9, 10, 11, 12), MID(D5652, 9, 2)), "yyyy-mm-dd")</f>
        <v>1969-12-04</v>
      </c>
      <c r="F5652" s="1" t="str">
        <f t="shared" si="617"/>
        <v>21:38:00</v>
      </c>
      <c r="G5652" s="9" t="str">
        <f t="shared" si="618"/>
        <v>December</v>
      </c>
      <c r="H5652" s="5" t="str">
        <f t="shared" si="619"/>
        <v>1969</v>
      </c>
      <c r="I5652" s="1" t="s">
        <v>11476</v>
      </c>
      <c r="J5652" s="1" t="str">
        <f t="shared" si="620"/>
        <v xml:space="preserve">Thorad SLV-2G Agena-D </v>
      </c>
      <c r="K5652" s="1" t="str">
        <f t="shared" si="621"/>
        <v>KH-4B 1108</v>
      </c>
      <c r="L5652" s="1" t="s">
        <v>346</v>
      </c>
      <c r="M5652" s="1"/>
      <c r="N5652" s="1">
        <f t="shared" si="622"/>
        <v>0</v>
      </c>
      <c r="O5652" s="1" t="s">
        <v>9</v>
      </c>
    </row>
    <row r="5653" spans="1:15" x14ac:dyDescent="0.3">
      <c r="A5653" s="1" t="s">
        <v>6140</v>
      </c>
      <c r="B5653" s="1" t="s">
        <v>5</v>
      </c>
      <c r="C5653" s="1" t="str">
        <f t="shared" si="616"/>
        <v>Russia</v>
      </c>
      <c r="D5653" s="1" t="s">
        <v>11477</v>
      </c>
      <c r="E5653" s="7" t="str">
        <f>TEXT(DATE(MID(D5653, 13, 4), CHOOSE(MATCH( MID(D5653, 5, 3), {"Jan","Feb","Mar","Apr","May","Jun","Jul","Aug","Sep","Oct","Nov","Dec"}, 0), 1, 2, 3, 4, 5, 6, 7, 8, 9, 10, 11, 12), MID(D5653, 9, 2)), "yyyy-mm-dd")</f>
        <v>1969-12-03</v>
      </c>
      <c r="F5653" s="1" t="str">
        <f t="shared" si="617"/>
        <v>13:20:00</v>
      </c>
      <c r="G5653" s="9" t="str">
        <f t="shared" si="618"/>
        <v>December</v>
      </c>
      <c r="H5653" s="5" t="str">
        <f t="shared" si="619"/>
        <v>1969</v>
      </c>
      <c r="I5653" s="1" t="s">
        <v>11478</v>
      </c>
      <c r="J5653" s="1" t="str">
        <f t="shared" si="620"/>
        <v xml:space="preserve">Voskhod </v>
      </c>
      <c r="K5653" s="1" t="str">
        <f t="shared" si="621"/>
        <v>Cosmos 313</v>
      </c>
      <c r="L5653" s="1" t="s">
        <v>346</v>
      </c>
      <c r="M5653" s="1"/>
      <c r="N5653" s="1">
        <f t="shared" si="622"/>
        <v>0</v>
      </c>
      <c r="O5653" s="1" t="s">
        <v>9</v>
      </c>
    </row>
    <row r="5654" spans="1:15" x14ac:dyDescent="0.3">
      <c r="A5654" s="1" t="s">
        <v>6140</v>
      </c>
      <c r="B5654" s="1" t="s">
        <v>4200</v>
      </c>
      <c r="C5654" s="1" t="str">
        <f t="shared" si="616"/>
        <v>Kazakhstan</v>
      </c>
      <c r="D5654" s="1" t="s">
        <v>11479</v>
      </c>
      <c r="E5654" s="7" t="str">
        <f>TEXT(DATE(MID(D5654, 13, 4), CHOOSE(MATCH( MID(D5654, 5, 3), {"Jan","Feb","Mar","Apr","May","Jun","Jul","Aug","Sep","Oct","Nov","Dec"}, 0), 1, 2, 3, 4, 5, 6, 7, 8, 9, 10, 11, 12), MID(D5654, 9, 2)), "yyyy-mm-dd")</f>
        <v>1969-11-28</v>
      </c>
      <c r="F5654" s="1" t="str">
        <f t="shared" si="617"/>
        <v>09:00:00</v>
      </c>
      <c r="G5654" s="9" t="str">
        <f t="shared" si="618"/>
        <v>November</v>
      </c>
      <c r="H5654" s="5" t="str">
        <f t="shared" si="619"/>
        <v>1969</v>
      </c>
      <c r="I5654" s="1" t="s">
        <v>11480</v>
      </c>
      <c r="J5654" s="1" t="str">
        <f t="shared" si="620"/>
        <v xml:space="preserve">Proton-K/Block D </v>
      </c>
      <c r="K5654" s="1" t="str">
        <f t="shared" si="621"/>
        <v>L1E nÂ°1</v>
      </c>
      <c r="L5654" s="1" t="s">
        <v>346</v>
      </c>
      <c r="M5654" s="1"/>
      <c r="N5654" s="1">
        <f t="shared" si="622"/>
        <v>0</v>
      </c>
      <c r="O5654" s="1" t="s">
        <v>257</v>
      </c>
    </row>
    <row r="5655" spans="1:15" x14ac:dyDescent="0.3">
      <c r="A5655" s="1" t="s">
        <v>6140</v>
      </c>
      <c r="B5655" s="1" t="s">
        <v>3373</v>
      </c>
      <c r="C5655" s="1" t="str">
        <f t="shared" si="616"/>
        <v>Russia</v>
      </c>
      <c r="D5655" s="1" t="s">
        <v>11481</v>
      </c>
      <c r="E5655" s="7" t="str">
        <f>TEXT(DATE(MID(D5655, 13, 4), CHOOSE(MATCH( MID(D5655, 5, 3), {"Jan","Feb","Mar","Apr","May","Jun","Jul","Aug","Sep","Oct","Nov","Dec"}, 0), 1, 2, 3, 4, 5, 6, 7, 8, 9, 10, 11, 12), MID(D5655, 9, 2)), "yyyy-mm-dd")</f>
        <v>1969-11-24</v>
      </c>
      <c r="F5655" s="1" t="str">
        <f t="shared" si="617"/>
        <v>16:49:00</v>
      </c>
      <c r="G5655" s="9" t="str">
        <f t="shared" si="618"/>
        <v>November</v>
      </c>
      <c r="H5655" s="5" t="str">
        <f t="shared" si="619"/>
        <v>1969</v>
      </c>
      <c r="I5655" s="1" t="s">
        <v>11482</v>
      </c>
      <c r="J5655" s="1" t="str">
        <f t="shared" si="620"/>
        <v xml:space="preserve">Cosmos-3M </v>
      </c>
      <c r="K5655" s="1" t="str">
        <f t="shared" si="621"/>
        <v>Cosmos 312</v>
      </c>
      <c r="L5655" s="1" t="s">
        <v>346</v>
      </c>
      <c r="M5655" s="1"/>
      <c r="N5655" s="1">
        <f t="shared" si="622"/>
        <v>0</v>
      </c>
      <c r="O5655" s="1" t="s">
        <v>9</v>
      </c>
    </row>
    <row r="5656" spans="1:15" x14ac:dyDescent="0.3">
      <c r="A5656" s="1" t="s">
        <v>6140</v>
      </c>
      <c r="B5656" s="1" t="s">
        <v>1561</v>
      </c>
      <c r="C5656" s="1" t="str">
        <f t="shared" si="616"/>
        <v>Russia</v>
      </c>
      <c r="D5656" s="1" t="s">
        <v>11483</v>
      </c>
      <c r="E5656" s="7" t="str">
        <f>TEXT(DATE(MID(D5656, 13, 4), CHOOSE(MATCH( MID(D5656, 5, 3), {"Jan","Feb","Mar","Apr","May","Jun","Jul","Aug","Sep","Oct","Nov","Dec"}, 0), 1, 2, 3, 4, 5, 6, 7, 8, 9, 10, 11, 12), MID(D5656, 9, 2)), "yyyy-mm-dd")</f>
        <v>1969-11-24</v>
      </c>
      <c r="F5656" s="1" t="str">
        <f t="shared" si="617"/>
        <v>11:00:00</v>
      </c>
      <c r="G5656" s="9" t="str">
        <f t="shared" si="618"/>
        <v>November</v>
      </c>
      <c r="H5656" s="5" t="str">
        <f t="shared" si="619"/>
        <v>1969</v>
      </c>
      <c r="I5656" s="1" t="s">
        <v>11484</v>
      </c>
      <c r="J5656" s="1" t="str">
        <f t="shared" si="620"/>
        <v xml:space="preserve">Cosmos-2 (63SM) </v>
      </c>
      <c r="K5656" s="1" t="str">
        <f t="shared" si="621"/>
        <v>Cosmos 311</v>
      </c>
      <c r="L5656" s="1" t="s">
        <v>346</v>
      </c>
      <c r="M5656" s="1"/>
      <c r="N5656" s="1">
        <f t="shared" si="622"/>
        <v>0</v>
      </c>
      <c r="O5656" s="1" t="s">
        <v>9</v>
      </c>
    </row>
    <row r="5657" spans="1:15" x14ac:dyDescent="0.3">
      <c r="A5657" s="1" t="s">
        <v>5722</v>
      </c>
      <c r="B5657" s="1" t="s">
        <v>3478</v>
      </c>
      <c r="C5657" s="1" t="str">
        <f t="shared" si="616"/>
        <v>USA</v>
      </c>
      <c r="D5657" s="1" t="s">
        <v>11485</v>
      </c>
      <c r="E5657" s="7" t="str">
        <f>TEXT(DATE(MID(D5657, 13, 4), CHOOSE(MATCH( MID(D5657, 5, 3), {"Jan","Feb","Mar","Apr","May","Jun","Jul","Aug","Sep","Oct","Nov","Dec"}, 0), 1, 2, 3, 4, 5, 6, 7, 8, 9, 10, 11, 12), MID(D5657, 9, 2)), "yyyy-mm-dd")</f>
        <v>1969-11-22</v>
      </c>
      <c r="F5657" s="1" t="str">
        <f t="shared" si="617"/>
        <v>00:37:00</v>
      </c>
      <c r="G5657" s="9" t="str">
        <f t="shared" si="618"/>
        <v>November</v>
      </c>
      <c r="H5657" s="5" t="str">
        <f t="shared" si="619"/>
        <v>1969</v>
      </c>
      <c r="I5657" s="1" t="s">
        <v>11486</v>
      </c>
      <c r="J5657" s="1" t="str">
        <f t="shared" si="620"/>
        <v xml:space="preserve">Delta M </v>
      </c>
      <c r="K5657" s="1" t="str">
        <f t="shared" si="621"/>
        <v>Skynet 1A</v>
      </c>
      <c r="L5657" s="1" t="s">
        <v>346</v>
      </c>
      <c r="M5657" s="1"/>
      <c r="N5657" s="1">
        <f t="shared" si="622"/>
        <v>0</v>
      </c>
      <c r="O5657" s="1" t="s">
        <v>9</v>
      </c>
    </row>
    <row r="5658" spans="1:15" x14ac:dyDescent="0.3">
      <c r="A5658" s="1" t="s">
        <v>6140</v>
      </c>
      <c r="B5658" s="1" t="s">
        <v>130</v>
      </c>
      <c r="C5658" s="1" t="str">
        <f t="shared" si="616"/>
        <v>Kazakhstan</v>
      </c>
      <c r="D5658" s="1" t="s">
        <v>11487</v>
      </c>
      <c r="E5658" s="7" t="str">
        <f>TEXT(DATE(MID(D5658, 13, 4), CHOOSE(MATCH( MID(D5658, 5, 3), {"Jan","Feb","Mar","Apr","May","Jun","Jul","Aug","Sep","Oct","Nov","Dec"}, 0), 1, 2, 3, 4, 5, 6, 7, 8, 9, 10, 11, 12), MID(D5658, 9, 2)), "yyyy-mm-dd")</f>
        <v>1969-11-15</v>
      </c>
      <c r="F5658" s="1" t="str">
        <f t="shared" si="617"/>
        <v>08:30:00</v>
      </c>
      <c r="G5658" s="9" t="str">
        <f t="shared" si="618"/>
        <v>November</v>
      </c>
      <c r="H5658" s="5" t="str">
        <f t="shared" si="619"/>
        <v>1969</v>
      </c>
      <c r="I5658" s="1" t="s">
        <v>11488</v>
      </c>
      <c r="J5658" s="1" t="str">
        <f t="shared" si="620"/>
        <v xml:space="preserve">Voskhod </v>
      </c>
      <c r="K5658" s="1" t="str">
        <f t="shared" si="621"/>
        <v>Cosmos 310</v>
      </c>
      <c r="L5658" s="1" t="s">
        <v>346</v>
      </c>
      <c r="M5658" s="1"/>
      <c r="N5658" s="1">
        <f t="shared" si="622"/>
        <v>0</v>
      </c>
      <c r="O5658" s="1" t="s">
        <v>9</v>
      </c>
    </row>
    <row r="5659" spans="1:15" x14ac:dyDescent="0.3">
      <c r="A5659" s="1" t="s">
        <v>657</v>
      </c>
      <c r="B5659" s="1" t="s">
        <v>30</v>
      </c>
      <c r="C5659" s="1" t="str">
        <f t="shared" si="616"/>
        <v>USA</v>
      </c>
      <c r="D5659" s="1" t="s">
        <v>11489</v>
      </c>
      <c r="E5659" s="7" t="str">
        <f>TEXT(DATE(MID(D5659, 13, 4), CHOOSE(MATCH( MID(D5659, 5, 3), {"Jan","Feb","Mar","Apr","May","Jun","Jul","Aug","Sep","Oct","Nov","Dec"}, 0), 1, 2, 3, 4, 5, 6, 7, 8, 9, 10, 11, 12), MID(D5659, 9, 2)), "yyyy-mm-dd")</f>
        <v>1969-11-14</v>
      </c>
      <c r="F5659" s="1" t="str">
        <f t="shared" si="617"/>
        <v>16:22:00</v>
      </c>
      <c r="G5659" s="9" t="str">
        <f t="shared" si="618"/>
        <v>November</v>
      </c>
      <c r="H5659" s="5" t="str">
        <f t="shared" si="619"/>
        <v>1969</v>
      </c>
      <c r="I5659" s="1" t="s">
        <v>11490</v>
      </c>
      <c r="J5659" s="1" t="str">
        <f t="shared" si="620"/>
        <v xml:space="preserve">Saturn V </v>
      </c>
      <c r="K5659" s="1" t="str">
        <f t="shared" si="621"/>
        <v>Apollo 12</v>
      </c>
      <c r="L5659" s="1" t="s">
        <v>346</v>
      </c>
      <c r="M5659" s="1"/>
      <c r="N5659" s="1">
        <f t="shared" si="622"/>
        <v>0</v>
      </c>
      <c r="O5659" s="1" t="s">
        <v>9</v>
      </c>
    </row>
    <row r="5660" spans="1:15" x14ac:dyDescent="0.3">
      <c r="A5660" s="1" t="s">
        <v>6140</v>
      </c>
      <c r="B5660" s="1" t="s">
        <v>6615</v>
      </c>
      <c r="C5660" s="1" t="str">
        <f t="shared" si="616"/>
        <v>Russia</v>
      </c>
      <c r="D5660" s="1" t="s">
        <v>11491</v>
      </c>
      <c r="E5660" s="7" t="str">
        <f>TEXT(DATE(MID(D5660, 13, 4), CHOOSE(MATCH( MID(D5660, 5, 3), {"Jan","Feb","Mar","Apr","May","Jun","Jul","Aug","Sep","Oct","Nov","Dec"}, 0), 1, 2, 3, 4, 5, 6, 7, 8, 9, 10, 11, 12), MID(D5660, 9, 2)), "yyyy-mm-dd")</f>
        <v>1969-11-12</v>
      </c>
      <c r="F5660" s="1" t="str">
        <f t="shared" si="617"/>
        <v>11:30:00</v>
      </c>
      <c r="G5660" s="9" t="str">
        <f t="shared" si="618"/>
        <v>November</v>
      </c>
      <c r="H5660" s="5" t="str">
        <f t="shared" si="619"/>
        <v>1969</v>
      </c>
      <c r="I5660" s="1" t="s">
        <v>11492</v>
      </c>
      <c r="J5660" s="1" t="str">
        <f t="shared" si="620"/>
        <v xml:space="preserve">Voskhod </v>
      </c>
      <c r="K5660" s="1" t="str">
        <f t="shared" si="621"/>
        <v>Cosmos 309</v>
      </c>
      <c r="L5660" s="1" t="s">
        <v>346</v>
      </c>
      <c r="M5660" s="1"/>
      <c r="N5660" s="1">
        <f t="shared" si="622"/>
        <v>0</v>
      </c>
      <c r="O5660" s="1" t="s">
        <v>9</v>
      </c>
    </row>
    <row r="5661" spans="1:15" x14ac:dyDescent="0.3">
      <c r="A5661" s="1" t="s">
        <v>5722</v>
      </c>
      <c r="B5661" s="1" t="s">
        <v>5723</v>
      </c>
      <c r="C5661" s="1" t="str">
        <f t="shared" si="616"/>
        <v>USA</v>
      </c>
      <c r="D5661" s="1" t="s">
        <v>11493</v>
      </c>
      <c r="E5661" s="7" t="str">
        <f>TEXT(DATE(MID(D5661, 13, 4), CHOOSE(MATCH( MID(D5661, 5, 3), {"Jan","Feb","Mar","Apr","May","Jun","Jul","Aug","Sep","Oct","Nov","Dec"}, 0), 1, 2, 3, 4, 5, 6, 7, 8, 9, 10, 11, 12), MID(D5661, 9, 2)), "yyyy-mm-dd")</f>
        <v>1969-11-08</v>
      </c>
      <c r="F5661" s="1" t="str">
        <f t="shared" si="617"/>
        <v>01:52:00</v>
      </c>
      <c r="G5661" s="9" t="str">
        <f t="shared" si="618"/>
        <v>November</v>
      </c>
      <c r="H5661" s="5" t="str">
        <f t="shared" si="619"/>
        <v>1969</v>
      </c>
      <c r="I5661" s="1" t="s">
        <v>11494</v>
      </c>
      <c r="J5661" s="1" t="str">
        <f t="shared" si="620"/>
        <v xml:space="preserve">Scout B </v>
      </c>
      <c r="K5661" s="1" t="str">
        <f t="shared" si="621"/>
        <v>Azur</v>
      </c>
      <c r="L5661" s="1" t="s">
        <v>346</v>
      </c>
      <c r="M5661" s="1"/>
      <c r="N5661" s="1">
        <f t="shared" si="622"/>
        <v>0</v>
      </c>
      <c r="O5661" s="1" t="s">
        <v>9</v>
      </c>
    </row>
    <row r="5662" spans="1:15" x14ac:dyDescent="0.3">
      <c r="A5662" s="1" t="s">
        <v>6140</v>
      </c>
      <c r="B5662" s="1" t="s">
        <v>1561</v>
      </c>
      <c r="C5662" s="1" t="str">
        <f t="shared" si="616"/>
        <v>Russia</v>
      </c>
      <c r="D5662" s="1" t="s">
        <v>11495</v>
      </c>
      <c r="E5662" s="7" t="str">
        <f>TEXT(DATE(MID(D5662, 13, 4), CHOOSE(MATCH( MID(D5662, 5, 3), {"Jan","Feb","Mar","Apr","May","Jun","Jul","Aug","Sep","Oct","Nov","Dec"}, 0), 1, 2, 3, 4, 5, 6, 7, 8, 9, 10, 11, 12), MID(D5662, 9, 2)), "yyyy-mm-dd")</f>
        <v>1969-11-04</v>
      </c>
      <c r="F5662" s="1" t="str">
        <f t="shared" si="617"/>
        <v>11:59:00</v>
      </c>
      <c r="G5662" s="9" t="str">
        <f t="shared" si="618"/>
        <v>November</v>
      </c>
      <c r="H5662" s="5" t="str">
        <f t="shared" si="619"/>
        <v>1969</v>
      </c>
      <c r="I5662" s="1" t="s">
        <v>11496</v>
      </c>
      <c r="J5662" s="1" t="str">
        <f t="shared" si="620"/>
        <v xml:space="preserve">Cosmos-2 (63SM) </v>
      </c>
      <c r="K5662" s="1" t="str">
        <f t="shared" si="621"/>
        <v>Cosmos 308</v>
      </c>
      <c r="L5662" s="1" t="s">
        <v>346</v>
      </c>
      <c r="M5662" s="1"/>
      <c r="N5662" s="1">
        <f t="shared" si="622"/>
        <v>0</v>
      </c>
      <c r="O5662" s="1" t="s">
        <v>9</v>
      </c>
    </row>
    <row r="5663" spans="1:15" x14ac:dyDescent="0.3">
      <c r="A5663" s="1" t="s">
        <v>6140</v>
      </c>
      <c r="B5663" s="1" t="s">
        <v>3926</v>
      </c>
      <c r="C5663" s="1" t="str">
        <f t="shared" si="616"/>
        <v>Kazakhstan</v>
      </c>
      <c r="D5663" s="1" t="s">
        <v>11497</v>
      </c>
      <c r="E5663" s="7" t="str">
        <f>TEXT(DATE(MID(D5663, 13, 4), CHOOSE(MATCH( MID(D5663, 5, 3), {"Jan","Feb","Mar","Apr","May","Jun","Jul","Aug","Sep","Oct","Nov","Dec"}, 0), 1, 2, 3, 4, 5, 6, 7, 8, 9, 10, 11, 12), MID(D5663, 9, 2)), "yyyy-mm-dd")</f>
        <v>1969-11-01</v>
      </c>
      <c r="F5663" s="1" t="str">
        <f t="shared" si="617"/>
        <v>10:59:00</v>
      </c>
      <c r="G5663" s="9" t="str">
        <f t="shared" si="618"/>
        <v>November</v>
      </c>
      <c r="H5663" s="5" t="str">
        <f t="shared" si="619"/>
        <v>1969</v>
      </c>
      <c r="I5663" s="1" t="s">
        <v>11498</v>
      </c>
      <c r="J5663" s="1" t="str">
        <f t="shared" si="620"/>
        <v xml:space="preserve">Tsyklon-2 </v>
      </c>
      <c r="K5663" s="1" t="str">
        <f t="shared" si="621"/>
        <v>IS Mockup</v>
      </c>
      <c r="L5663" s="1" t="s">
        <v>346</v>
      </c>
      <c r="M5663" s="1"/>
      <c r="N5663" s="1">
        <f t="shared" si="622"/>
        <v>0</v>
      </c>
      <c r="O5663" s="1" t="s">
        <v>9</v>
      </c>
    </row>
    <row r="5664" spans="1:15" x14ac:dyDescent="0.3">
      <c r="A5664" s="1" t="s">
        <v>5722</v>
      </c>
      <c r="B5664" s="1" t="s">
        <v>4249</v>
      </c>
      <c r="C5664" s="1" t="str">
        <f t="shared" si="616"/>
        <v>USA</v>
      </c>
      <c r="D5664" s="1" t="s">
        <v>11499</v>
      </c>
      <c r="E5664" s="7" t="str">
        <f>TEXT(DATE(MID(D5664, 13, 4), CHOOSE(MATCH( MID(D5664, 5, 3), {"Jan","Feb","Mar","Apr","May","Jun","Jul","Aug","Sep","Oct","Nov","Dec"}, 0), 1, 2, 3, 4, 5, 6, 7, 8, 9, 10, 11, 12), MID(D5664, 9, 2)), "yyyy-mm-dd")</f>
        <v>1969-10-24</v>
      </c>
      <c r="F5664" s="1" t="str">
        <f t="shared" si="617"/>
        <v>18:10:00</v>
      </c>
      <c r="G5664" s="9" t="str">
        <f t="shared" si="618"/>
        <v>October</v>
      </c>
      <c r="H5664" s="5" t="str">
        <f t="shared" si="619"/>
        <v>1969</v>
      </c>
      <c r="I5664" s="1" t="s">
        <v>11500</v>
      </c>
      <c r="J5664" s="1" t="str">
        <f t="shared" si="620"/>
        <v xml:space="preserve">Titan III(23)B </v>
      </c>
      <c r="K5664" s="1" t="str">
        <f t="shared" si="621"/>
        <v>OPS 8455</v>
      </c>
      <c r="L5664" s="1" t="s">
        <v>346</v>
      </c>
      <c r="M5664" s="1"/>
      <c r="N5664" s="1">
        <f t="shared" si="622"/>
        <v>0</v>
      </c>
      <c r="O5664" s="1" t="s">
        <v>9</v>
      </c>
    </row>
    <row r="5665" spans="1:15" x14ac:dyDescent="0.3">
      <c r="A5665" s="1" t="s">
        <v>6140</v>
      </c>
      <c r="B5665" s="1" t="s">
        <v>6899</v>
      </c>
      <c r="C5665" s="1" t="str">
        <f t="shared" si="616"/>
        <v>Russia</v>
      </c>
      <c r="D5665" s="1" t="s">
        <v>11501</v>
      </c>
      <c r="E5665" s="7" t="str">
        <f>TEXT(DATE(MID(D5665, 13, 4), CHOOSE(MATCH( MID(D5665, 5, 3), {"Jan","Feb","Mar","Apr","May","Jun","Jul","Aug","Sep","Oct","Nov","Dec"}, 0), 1, 2, 3, 4, 5, 6, 7, 8, 9, 10, 11, 12), MID(D5665, 9, 2)), "yyyy-mm-dd")</f>
        <v>1969-10-24</v>
      </c>
      <c r="F5665" s="1" t="str">
        <f t="shared" si="617"/>
        <v>13:01:00</v>
      </c>
      <c r="G5665" s="9" t="str">
        <f t="shared" si="618"/>
        <v>October</v>
      </c>
      <c r="H5665" s="5" t="str">
        <f t="shared" si="619"/>
        <v>1969</v>
      </c>
      <c r="I5665" s="1" t="s">
        <v>11502</v>
      </c>
      <c r="J5665" s="1" t="str">
        <f t="shared" si="620"/>
        <v xml:space="preserve">Cosmos-2 (63SM) </v>
      </c>
      <c r="K5665" s="1" t="str">
        <f t="shared" si="621"/>
        <v>Cosmos 307</v>
      </c>
      <c r="L5665" s="1" t="s">
        <v>346</v>
      </c>
      <c r="M5665" s="1"/>
      <c r="N5665" s="1">
        <f t="shared" si="622"/>
        <v>0</v>
      </c>
      <c r="O5665" s="1" t="s">
        <v>9</v>
      </c>
    </row>
    <row r="5666" spans="1:15" x14ac:dyDescent="0.3">
      <c r="A5666" s="1" t="s">
        <v>6140</v>
      </c>
      <c r="B5666" s="1" t="s">
        <v>1630</v>
      </c>
      <c r="C5666" s="1" t="str">
        <f t="shared" si="616"/>
        <v>Kazakhstan</v>
      </c>
      <c r="D5666" s="1" t="s">
        <v>11503</v>
      </c>
      <c r="E5666" s="7" t="str">
        <f>TEXT(DATE(MID(D5666, 13, 4), CHOOSE(MATCH( MID(D5666, 5, 3), {"Jan","Feb","Mar","Apr","May","Jun","Jul","Aug","Sep","Oct","Nov","Dec"}, 0), 1, 2, 3, 4, 5, 6, 7, 8, 9, 10, 11, 12), MID(D5666, 9, 2)), "yyyy-mm-dd")</f>
        <v>1969-10-24</v>
      </c>
      <c r="F5666" s="1" t="str">
        <f t="shared" si="617"/>
        <v>09:40:00</v>
      </c>
      <c r="G5666" s="9" t="str">
        <f t="shared" si="618"/>
        <v>October</v>
      </c>
      <c r="H5666" s="5" t="str">
        <f t="shared" si="619"/>
        <v>1969</v>
      </c>
      <c r="I5666" s="1" t="s">
        <v>11504</v>
      </c>
      <c r="J5666" s="1" t="str">
        <f t="shared" si="620"/>
        <v xml:space="preserve">Voskhod </v>
      </c>
      <c r="K5666" s="1" t="str">
        <f t="shared" si="621"/>
        <v>Cosmos 306</v>
      </c>
      <c r="L5666" s="1" t="s">
        <v>346</v>
      </c>
      <c r="M5666" s="1"/>
      <c r="N5666" s="1">
        <f t="shared" si="622"/>
        <v>0</v>
      </c>
      <c r="O5666" s="1" t="s">
        <v>9</v>
      </c>
    </row>
    <row r="5667" spans="1:15" x14ac:dyDescent="0.3">
      <c r="A5667" s="1" t="s">
        <v>6140</v>
      </c>
      <c r="B5667" s="1" t="s">
        <v>565</v>
      </c>
      <c r="C5667" s="1" t="str">
        <f t="shared" si="616"/>
        <v>Kazakhstan</v>
      </c>
      <c r="D5667" s="1" t="s">
        <v>11505</v>
      </c>
      <c r="E5667" s="7" t="str">
        <f>TEXT(DATE(MID(D5667, 13, 4), CHOOSE(MATCH( MID(D5667, 5, 3), {"Jan","Feb","Mar","Apr","May","Jun","Jul","Aug","Sep","Oct","Nov","Dec"}, 0), 1, 2, 3, 4, 5, 6, 7, 8, 9, 10, 11, 12), MID(D5667, 9, 2)), "yyyy-mm-dd")</f>
        <v>1969-10-22</v>
      </c>
      <c r="F5667" s="1" t="str">
        <f t="shared" si="617"/>
        <v>14:09:00</v>
      </c>
      <c r="G5667" s="9" t="str">
        <f t="shared" si="618"/>
        <v>October</v>
      </c>
      <c r="H5667" s="5" t="str">
        <f t="shared" si="619"/>
        <v>1969</v>
      </c>
      <c r="I5667" s="1" t="s">
        <v>11506</v>
      </c>
      <c r="J5667" s="1" t="str">
        <f t="shared" si="620"/>
        <v xml:space="preserve">Proton-K/Block D </v>
      </c>
      <c r="K5667" s="1" t="str">
        <f t="shared" si="621"/>
        <v>Cosmos 305</v>
      </c>
      <c r="L5667" s="1" t="s">
        <v>346</v>
      </c>
      <c r="M5667" s="1"/>
      <c r="N5667" s="1">
        <f t="shared" si="622"/>
        <v>0</v>
      </c>
      <c r="O5667" s="1" t="s">
        <v>9</v>
      </c>
    </row>
    <row r="5668" spans="1:15" x14ac:dyDescent="0.3">
      <c r="A5668" s="1" t="s">
        <v>6140</v>
      </c>
      <c r="B5668" s="1" t="s">
        <v>3373</v>
      </c>
      <c r="C5668" s="1" t="str">
        <f t="shared" si="616"/>
        <v>Russia</v>
      </c>
      <c r="D5668" s="1" t="s">
        <v>11507</v>
      </c>
      <c r="E5668" s="7" t="str">
        <f>TEXT(DATE(MID(D5668, 13, 4), CHOOSE(MATCH( MID(D5668, 5, 3), {"Jan","Feb","Mar","Apr","May","Jun","Jul","Aug","Sep","Oct","Nov","Dec"}, 0), 1, 2, 3, 4, 5, 6, 7, 8, 9, 10, 11, 12), MID(D5668, 9, 2)), "yyyy-mm-dd")</f>
        <v>1969-10-21</v>
      </c>
      <c r="F5668" s="1" t="str">
        <f t="shared" si="617"/>
        <v>12:49:00</v>
      </c>
      <c r="G5668" s="9" t="str">
        <f t="shared" si="618"/>
        <v>October</v>
      </c>
      <c r="H5668" s="5" t="str">
        <f t="shared" si="619"/>
        <v>1969</v>
      </c>
      <c r="I5668" s="1" t="s">
        <v>11508</v>
      </c>
      <c r="J5668" s="1" t="str">
        <f t="shared" si="620"/>
        <v xml:space="preserve">Cosmos-3M </v>
      </c>
      <c r="K5668" s="1" t="str">
        <f t="shared" si="621"/>
        <v>Cosmos 304</v>
      </c>
      <c r="L5668" s="1" t="s">
        <v>346</v>
      </c>
      <c r="M5668" s="1"/>
      <c r="N5668" s="1">
        <f t="shared" si="622"/>
        <v>0</v>
      </c>
      <c r="O5668" s="1" t="s">
        <v>9</v>
      </c>
    </row>
    <row r="5669" spans="1:15" x14ac:dyDescent="0.3">
      <c r="A5669" s="1" t="s">
        <v>6140</v>
      </c>
      <c r="B5669" s="1" t="s">
        <v>1561</v>
      </c>
      <c r="C5669" s="1" t="str">
        <f t="shared" si="616"/>
        <v>Russia</v>
      </c>
      <c r="D5669" s="1" t="s">
        <v>11509</v>
      </c>
      <c r="E5669" s="7" t="str">
        <f>TEXT(DATE(MID(D5669, 13, 4), CHOOSE(MATCH( MID(D5669, 5, 3), {"Jan","Feb","Mar","Apr","May","Jun","Jul","Aug","Sep","Oct","Nov","Dec"}, 0), 1, 2, 3, 4, 5, 6, 7, 8, 9, 10, 11, 12), MID(D5669, 9, 2)), "yyyy-mm-dd")</f>
        <v>1969-10-18</v>
      </c>
      <c r="F5669" s="1" t="str">
        <f t="shared" si="617"/>
        <v>10:00:00</v>
      </c>
      <c r="G5669" s="9" t="str">
        <f t="shared" si="618"/>
        <v>October</v>
      </c>
      <c r="H5669" s="5" t="str">
        <f t="shared" si="619"/>
        <v>1969</v>
      </c>
      <c r="I5669" s="1" t="s">
        <v>11510</v>
      </c>
      <c r="J5669" s="1" t="str">
        <f t="shared" si="620"/>
        <v xml:space="preserve">Cosmos-2 (63SM) </v>
      </c>
      <c r="K5669" s="1" t="str">
        <f t="shared" si="621"/>
        <v>Cosmos 303</v>
      </c>
      <c r="L5669" s="1" t="s">
        <v>346</v>
      </c>
      <c r="M5669" s="1"/>
      <c r="N5669" s="1">
        <f t="shared" si="622"/>
        <v>0</v>
      </c>
      <c r="O5669" s="1" t="s">
        <v>9</v>
      </c>
    </row>
    <row r="5670" spans="1:15" x14ac:dyDescent="0.3">
      <c r="A5670" s="1" t="s">
        <v>6140</v>
      </c>
      <c r="B5670" s="1" t="s">
        <v>6615</v>
      </c>
      <c r="C5670" s="1" t="str">
        <f t="shared" si="616"/>
        <v>Russia</v>
      </c>
      <c r="D5670" s="1" t="s">
        <v>11511</v>
      </c>
      <c r="E5670" s="7" t="str">
        <f>TEXT(DATE(MID(D5670, 13, 4), CHOOSE(MATCH( MID(D5670, 5, 3), {"Jan","Feb","Mar","Apr","May","Jun","Jul","Aug","Sep","Oct","Nov","Dec"}, 0), 1, 2, 3, 4, 5, 6, 7, 8, 9, 10, 11, 12), MID(D5670, 9, 2)), "yyyy-mm-dd")</f>
        <v>1969-10-17</v>
      </c>
      <c r="F5670" s="1" t="str">
        <f t="shared" si="617"/>
        <v>11:45:00</v>
      </c>
      <c r="G5670" s="9" t="str">
        <f t="shared" si="618"/>
        <v>October</v>
      </c>
      <c r="H5670" s="5" t="str">
        <f t="shared" si="619"/>
        <v>1969</v>
      </c>
      <c r="I5670" s="1" t="s">
        <v>11512</v>
      </c>
      <c r="J5670" s="1" t="str">
        <f t="shared" si="620"/>
        <v xml:space="preserve">Voskhod </v>
      </c>
      <c r="K5670" s="1" t="str">
        <f t="shared" si="621"/>
        <v>Cosmos 302</v>
      </c>
      <c r="L5670" s="1" t="s">
        <v>346</v>
      </c>
      <c r="M5670" s="1"/>
      <c r="N5670" s="1">
        <f t="shared" si="622"/>
        <v>0</v>
      </c>
      <c r="O5670" s="1" t="s">
        <v>9</v>
      </c>
    </row>
    <row r="5671" spans="1:15" x14ac:dyDescent="0.3">
      <c r="A5671" s="1" t="s">
        <v>6140</v>
      </c>
      <c r="B5671" s="1" t="s">
        <v>6899</v>
      </c>
      <c r="C5671" s="1" t="str">
        <f t="shared" si="616"/>
        <v>Russia</v>
      </c>
      <c r="D5671" s="1" t="s">
        <v>11513</v>
      </c>
      <c r="E5671" s="7" t="str">
        <f>TEXT(DATE(MID(D5671, 13, 4), CHOOSE(MATCH( MID(D5671, 5, 3), {"Jan","Feb","Mar","Apr","May","Jun","Jul","Aug","Sep","Oct","Nov","Dec"}, 0), 1, 2, 3, 4, 5, 6, 7, 8, 9, 10, 11, 12), MID(D5671, 9, 2)), "yyyy-mm-dd")</f>
        <v>1969-10-14</v>
      </c>
      <c r="F5671" s="1" t="str">
        <f t="shared" si="617"/>
        <v>13:19:00</v>
      </c>
      <c r="G5671" s="9" t="str">
        <f t="shared" si="618"/>
        <v>October</v>
      </c>
      <c r="H5671" s="5" t="str">
        <f t="shared" si="619"/>
        <v>1969</v>
      </c>
      <c r="I5671" s="1" t="s">
        <v>11514</v>
      </c>
      <c r="J5671" s="1" t="str">
        <f t="shared" si="620"/>
        <v xml:space="preserve">Cosmos-2 (63SM) </v>
      </c>
      <c r="K5671" s="1" t="str">
        <f t="shared" si="621"/>
        <v>Intercosmos 1</v>
      </c>
      <c r="L5671" s="1" t="s">
        <v>346</v>
      </c>
      <c r="M5671" s="1"/>
      <c r="N5671" s="1">
        <f t="shared" si="622"/>
        <v>0</v>
      </c>
      <c r="O5671" s="1" t="s">
        <v>9</v>
      </c>
    </row>
    <row r="5672" spans="1:15" x14ac:dyDescent="0.3">
      <c r="A5672" s="1" t="s">
        <v>6140</v>
      </c>
      <c r="B5672" s="1" t="s">
        <v>130</v>
      </c>
      <c r="C5672" s="1" t="str">
        <f t="shared" si="616"/>
        <v>Kazakhstan</v>
      </c>
      <c r="D5672" s="1" t="s">
        <v>11515</v>
      </c>
      <c r="E5672" s="7" t="str">
        <f>TEXT(DATE(MID(D5672, 13, 4), CHOOSE(MATCH( MID(D5672, 5, 3), {"Jan","Feb","Mar","Apr","May","Jun","Jul","Aug","Sep","Oct","Nov","Dec"}, 0), 1, 2, 3, 4, 5, 6, 7, 8, 9, 10, 11, 12), MID(D5672, 9, 2)), "yyyy-mm-dd")</f>
        <v>1969-10-13</v>
      </c>
      <c r="F5672" s="1" t="str">
        <f t="shared" si="617"/>
        <v>10:19:00</v>
      </c>
      <c r="G5672" s="9" t="str">
        <f t="shared" si="618"/>
        <v>October</v>
      </c>
      <c r="H5672" s="5" t="str">
        <f t="shared" si="619"/>
        <v>1969</v>
      </c>
      <c r="I5672" s="1" t="s">
        <v>11516</v>
      </c>
      <c r="J5672" s="1" t="str">
        <f t="shared" si="620"/>
        <v xml:space="preserve">Soyuz </v>
      </c>
      <c r="K5672" s="1" t="str">
        <f t="shared" si="621"/>
        <v>Soyuz 8</v>
      </c>
      <c r="L5672" s="1" t="s">
        <v>346</v>
      </c>
      <c r="M5672" s="1"/>
      <c r="N5672" s="1">
        <f t="shared" si="622"/>
        <v>0</v>
      </c>
      <c r="O5672" s="1" t="s">
        <v>9</v>
      </c>
    </row>
    <row r="5673" spans="1:15" x14ac:dyDescent="0.3">
      <c r="A5673" s="1" t="s">
        <v>6140</v>
      </c>
      <c r="B5673" s="1" t="s">
        <v>1630</v>
      </c>
      <c r="C5673" s="1" t="str">
        <f t="shared" si="616"/>
        <v>Kazakhstan</v>
      </c>
      <c r="D5673" s="1" t="s">
        <v>11517</v>
      </c>
      <c r="E5673" s="7" t="str">
        <f>TEXT(DATE(MID(D5673, 13, 4), CHOOSE(MATCH( MID(D5673, 5, 3), {"Jan","Feb","Mar","Apr","May","Jun","Jul","Aug","Sep","Oct","Nov","Dec"}, 0), 1, 2, 3, 4, 5, 6, 7, 8, 9, 10, 11, 12), MID(D5673, 9, 2)), "yyyy-mm-dd")</f>
        <v>1969-10-12</v>
      </c>
      <c r="F5673" s="1" t="str">
        <f t="shared" si="617"/>
        <v>10:44:00</v>
      </c>
      <c r="G5673" s="9" t="str">
        <f t="shared" si="618"/>
        <v>October</v>
      </c>
      <c r="H5673" s="5" t="str">
        <f t="shared" si="619"/>
        <v>1969</v>
      </c>
      <c r="I5673" s="1" t="s">
        <v>11518</v>
      </c>
      <c r="J5673" s="1" t="str">
        <f t="shared" si="620"/>
        <v xml:space="preserve">Soyuz </v>
      </c>
      <c r="K5673" s="1" t="str">
        <f t="shared" si="621"/>
        <v>Soyuz 7</v>
      </c>
      <c r="L5673" s="1" t="s">
        <v>346</v>
      </c>
      <c r="M5673" s="1"/>
      <c r="N5673" s="1">
        <f t="shared" si="622"/>
        <v>0</v>
      </c>
      <c r="O5673" s="1" t="s">
        <v>9</v>
      </c>
    </row>
    <row r="5674" spans="1:15" x14ac:dyDescent="0.3">
      <c r="A5674" s="1" t="s">
        <v>6140</v>
      </c>
      <c r="B5674" s="1" t="s">
        <v>130</v>
      </c>
      <c r="C5674" s="1" t="str">
        <f t="shared" si="616"/>
        <v>Kazakhstan</v>
      </c>
      <c r="D5674" s="1" t="s">
        <v>11519</v>
      </c>
      <c r="E5674" s="7" t="str">
        <f>TEXT(DATE(MID(D5674, 13, 4), CHOOSE(MATCH( MID(D5674, 5, 3), {"Jan","Feb","Mar","Apr","May","Jun","Jul","Aug","Sep","Oct","Nov","Dec"}, 0), 1, 2, 3, 4, 5, 6, 7, 8, 9, 10, 11, 12), MID(D5674, 9, 2)), "yyyy-mm-dd")</f>
        <v>1969-10-11</v>
      </c>
      <c r="F5674" s="1" t="str">
        <f t="shared" si="617"/>
        <v>11:10:00</v>
      </c>
      <c r="G5674" s="9" t="str">
        <f t="shared" si="618"/>
        <v>October</v>
      </c>
      <c r="H5674" s="5" t="str">
        <f t="shared" si="619"/>
        <v>1969</v>
      </c>
      <c r="I5674" s="1" t="s">
        <v>11520</v>
      </c>
      <c r="J5674" s="1" t="str">
        <f t="shared" si="620"/>
        <v xml:space="preserve">Soyuz </v>
      </c>
      <c r="K5674" s="1" t="str">
        <f t="shared" si="621"/>
        <v>Soyuz 6</v>
      </c>
      <c r="L5674" s="1" t="s">
        <v>346</v>
      </c>
      <c r="M5674" s="1"/>
      <c r="N5674" s="1">
        <f t="shared" si="622"/>
        <v>0</v>
      </c>
      <c r="O5674" s="1" t="s">
        <v>9</v>
      </c>
    </row>
    <row r="5675" spans="1:15" x14ac:dyDescent="0.3">
      <c r="A5675" s="1" t="s">
        <v>6140</v>
      </c>
      <c r="B5675" s="1" t="s">
        <v>6615</v>
      </c>
      <c r="C5675" s="1" t="str">
        <f t="shared" si="616"/>
        <v>Russia</v>
      </c>
      <c r="D5675" s="1" t="s">
        <v>11521</v>
      </c>
      <c r="E5675" s="7" t="str">
        <f>TEXT(DATE(MID(D5675, 13, 4), CHOOSE(MATCH( MID(D5675, 5, 3), {"Jan","Feb","Mar","Apr","May","Jun","Jul","Aug","Sep","Oct","Nov","Dec"}, 0), 1, 2, 3, 4, 5, 6, 7, 8, 9, 10, 11, 12), MID(D5675, 9, 2)), "yyyy-mm-dd")</f>
        <v>1969-10-06</v>
      </c>
      <c r="F5675" s="1" t="str">
        <f t="shared" si="617"/>
        <v>01:45:00</v>
      </c>
      <c r="G5675" s="9" t="str">
        <f t="shared" si="618"/>
        <v>October</v>
      </c>
      <c r="H5675" s="5" t="str">
        <f t="shared" si="619"/>
        <v>1969</v>
      </c>
      <c r="I5675" s="1" t="s">
        <v>11522</v>
      </c>
      <c r="J5675" s="1" t="str">
        <f t="shared" si="620"/>
        <v xml:space="preserve">Vostok-2M </v>
      </c>
      <c r="K5675" s="1" t="str">
        <f t="shared" si="621"/>
        <v>Meteor nÂ°13</v>
      </c>
      <c r="L5675" s="1" t="s">
        <v>346</v>
      </c>
      <c r="M5675" s="1"/>
      <c r="N5675" s="1">
        <f t="shared" si="622"/>
        <v>0</v>
      </c>
      <c r="O5675" s="1" t="s">
        <v>9</v>
      </c>
    </row>
    <row r="5676" spans="1:15" x14ac:dyDescent="0.3">
      <c r="A5676" s="1" t="s">
        <v>5722</v>
      </c>
      <c r="B5676" s="1" t="s">
        <v>5723</v>
      </c>
      <c r="C5676" s="1" t="str">
        <f t="shared" si="616"/>
        <v>USA</v>
      </c>
      <c r="D5676" s="1" t="s">
        <v>11523</v>
      </c>
      <c r="E5676" s="7" t="str">
        <f>TEXT(DATE(MID(D5676, 13, 4), CHOOSE(MATCH( MID(D5676, 5, 3), {"Jan","Feb","Mar","Apr","May","Jun","Jul","Aug","Sep","Oct","Nov","Dec"}, 0), 1, 2, 3, 4, 5, 6, 7, 8, 9, 10, 11, 12), MID(D5676, 9, 2)), "yyyy-mm-dd")</f>
        <v>1969-10-01</v>
      </c>
      <c r="F5676" s="1" t="str">
        <f t="shared" si="617"/>
        <v>22:29:00</v>
      </c>
      <c r="G5676" s="9" t="str">
        <f t="shared" si="618"/>
        <v>October</v>
      </c>
      <c r="H5676" s="5" t="str">
        <f t="shared" si="619"/>
        <v>1969</v>
      </c>
      <c r="I5676" s="1" t="s">
        <v>11524</v>
      </c>
      <c r="J5676" s="1" t="str">
        <f t="shared" si="620"/>
        <v xml:space="preserve">Scout B </v>
      </c>
      <c r="K5676" s="1" t="str">
        <f t="shared" si="621"/>
        <v>ESRO 1B</v>
      </c>
      <c r="L5676" s="1" t="s">
        <v>346</v>
      </c>
      <c r="M5676" s="1"/>
      <c r="N5676" s="1">
        <f t="shared" si="622"/>
        <v>0</v>
      </c>
      <c r="O5676" s="1" t="s">
        <v>117</v>
      </c>
    </row>
    <row r="5677" spans="1:15" x14ac:dyDescent="0.3">
      <c r="A5677" s="1" t="s">
        <v>5722</v>
      </c>
      <c r="B5677" s="1" t="s">
        <v>10955</v>
      </c>
      <c r="C5677" s="1" t="str">
        <f t="shared" si="616"/>
        <v>USA</v>
      </c>
      <c r="D5677" s="1" t="s">
        <v>11525</v>
      </c>
      <c r="E5677" s="7" t="str">
        <f>TEXT(DATE(MID(D5677, 13, 4), CHOOSE(MATCH( MID(D5677, 5, 3), {"Jan","Feb","Mar","Apr","May","Jun","Jul","Aug","Sep","Oct","Nov","Dec"}, 0), 1, 2, 3, 4, 5, 6, 7, 8, 9, 10, 11, 12), MID(D5677, 9, 2)), "yyyy-mm-dd")</f>
        <v>1969-09-30</v>
      </c>
      <c r="F5677" s="1" t="str">
        <f t="shared" si="617"/>
        <v>13:40:00</v>
      </c>
      <c r="G5677" s="9" t="str">
        <f t="shared" si="618"/>
        <v>September</v>
      </c>
      <c r="H5677" s="5" t="str">
        <f t="shared" si="619"/>
        <v>1969</v>
      </c>
      <c r="I5677" s="1" t="s">
        <v>11526</v>
      </c>
      <c r="J5677" s="1" t="str">
        <f t="shared" si="620"/>
        <v xml:space="preserve">Thorad SLV-2G Agena-D </v>
      </c>
      <c r="K5677" s="1" t="str">
        <f t="shared" si="621"/>
        <v>EHH B-17 &amp; Others</v>
      </c>
      <c r="L5677" s="1" t="s">
        <v>346</v>
      </c>
      <c r="M5677" s="1"/>
      <c r="N5677" s="1">
        <f t="shared" si="622"/>
        <v>0</v>
      </c>
      <c r="O5677" s="1" t="s">
        <v>9</v>
      </c>
    </row>
    <row r="5678" spans="1:15" x14ac:dyDescent="0.3">
      <c r="A5678" s="1" t="s">
        <v>6140</v>
      </c>
      <c r="B5678" s="1" t="s">
        <v>6615</v>
      </c>
      <c r="C5678" s="1" t="str">
        <f t="shared" si="616"/>
        <v>Russia</v>
      </c>
      <c r="D5678" s="1" t="s">
        <v>11527</v>
      </c>
      <c r="E5678" s="7" t="str">
        <f>TEXT(DATE(MID(D5678, 13, 4), CHOOSE(MATCH( MID(D5678, 5, 3), {"Jan","Feb","Mar","Apr","May","Jun","Jul","Aug","Sep","Oct","Nov","Dec"}, 0), 1, 2, 3, 4, 5, 6, 7, 8, 9, 10, 11, 12), MID(D5678, 9, 2)), "yyyy-mm-dd")</f>
        <v>1969-09-24</v>
      </c>
      <c r="F5678" s="1" t="str">
        <f t="shared" si="617"/>
        <v>12:15:00</v>
      </c>
      <c r="G5678" s="9" t="str">
        <f t="shared" si="618"/>
        <v>September</v>
      </c>
      <c r="H5678" s="5" t="str">
        <f t="shared" si="619"/>
        <v>1969</v>
      </c>
      <c r="I5678" s="1" t="s">
        <v>11528</v>
      </c>
      <c r="J5678" s="1" t="str">
        <f t="shared" si="620"/>
        <v xml:space="preserve">Voskhod </v>
      </c>
      <c r="K5678" s="1" t="str">
        <f t="shared" si="621"/>
        <v>Cosmos 301</v>
      </c>
      <c r="L5678" s="1" t="s">
        <v>346</v>
      </c>
      <c r="M5678" s="1"/>
      <c r="N5678" s="1">
        <f t="shared" si="622"/>
        <v>0</v>
      </c>
      <c r="O5678" s="1" t="s">
        <v>9</v>
      </c>
    </row>
    <row r="5679" spans="1:15" x14ac:dyDescent="0.3">
      <c r="A5679" s="1" t="s">
        <v>6140</v>
      </c>
      <c r="B5679" s="1" t="s">
        <v>565</v>
      </c>
      <c r="C5679" s="1" t="str">
        <f t="shared" si="616"/>
        <v>Kazakhstan</v>
      </c>
      <c r="D5679" s="1" t="s">
        <v>11529</v>
      </c>
      <c r="E5679" s="7" t="str">
        <f>TEXT(DATE(MID(D5679, 13, 4), CHOOSE(MATCH( MID(D5679, 5, 3), {"Jan","Feb","Mar","Apr","May","Jun","Jul","Aug","Sep","Oct","Nov","Dec"}, 0), 1, 2, 3, 4, 5, 6, 7, 8, 9, 10, 11, 12), MID(D5679, 9, 2)), "yyyy-mm-dd")</f>
        <v>1969-09-23</v>
      </c>
      <c r="F5679" s="1" t="str">
        <f t="shared" si="617"/>
        <v>14:07:00</v>
      </c>
      <c r="G5679" s="9" t="str">
        <f t="shared" si="618"/>
        <v>September</v>
      </c>
      <c r="H5679" s="5" t="str">
        <f t="shared" si="619"/>
        <v>1969</v>
      </c>
      <c r="I5679" s="1" t="s">
        <v>11530</v>
      </c>
      <c r="J5679" s="1" t="str">
        <f t="shared" si="620"/>
        <v xml:space="preserve">Proton-K/Block D </v>
      </c>
      <c r="K5679" s="1" t="str">
        <f t="shared" si="621"/>
        <v>Cosmos 300</v>
      </c>
      <c r="L5679" s="1" t="s">
        <v>346</v>
      </c>
      <c r="M5679" s="1"/>
      <c r="N5679" s="1">
        <f t="shared" si="622"/>
        <v>0</v>
      </c>
      <c r="O5679" s="1" t="s">
        <v>257</v>
      </c>
    </row>
    <row r="5680" spans="1:15" x14ac:dyDescent="0.3">
      <c r="A5680" s="1" t="s">
        <v>5722</v>
      </c>
      <c r="B5680" s="1" t="s">
        <v>5557</v>
      </c>
      <c r="C5680" s="1" t="str">
        <f t="shared" si="616"/>
        <v>USA</v>
      </c>
      <c r="D5680" s="1" t="s">
        <v>11531</v>
      </c>
      <c r="E5680" s="7" t="str">
        <f>TEXT(DATE(MID(D5680, 13, 4), CHOOSE(MATCH( MID(D5680, 5, 3), {"Jan","Feb","Mar","Apr","May","Jun","Jul","Aug","Sep","Oct","Nov","Dec"}, 0), 1, 2, 3, 4, 5, 6, 7, 8, 9, 10, 11, 12), MID(D5680, 9, 2)), "yyyy-mm-dd")</f>
        <v>1969-09-22</v>
      </c>
      <c r="F5680" s="1" t="str">
        <f t="shared" si="617"/>
        <v>21:11:00</v>
      </c>
      <c r="G5680" s="9" t="str">
        <f t="shared" si="618"/>
        <v>September</v>
      </c>
      <c r="H5680" s="5" t="str">
        <f t="shared" si="619"/>
        <v>1969</v>
      </c>
      <c r="I5680" s="1" t="s">
        <v>11532</v>
      </c>
      <c r="J5680" s="1" t="str">
        <f t="shared" si="620"/>
        <v xml:space="preserve">Thorad SLV-2G Agena-D </v>
      </c>
      <c r="K5680" s="1" t="str">
        <f t="shared" si="621"/>
        <v>KH-4A 1052</v>
      </c>
      <c r="L5680" s="1" t="s">
        <v>346</v>
      </c>
      <c r="M5680" s="1"/>
      <c r="N5680" s="1">
        <f t="shared" si="622"/>
        <v>0</v>
      </c>
      <c r="O5680" s="1" t="s">
        <v>9</v>
      </c>
    </row>
    <row r="5681" spans="1:15" x14ac:dyDescent="0.3">
      <c r="A5681" s="1" t="s">
        <v>11436</v>
      </c>
      <c r="B5681" s="1" t="s">
        <v>1989</v>
      </c>
      <c r="C5681" s="1" t="str">
        <f t="shared" si="616"/>
        <v>Japan</v>
      </c>
      <c r="D5681" s="1" t="s">
        <v>11533</v>
      </c>
      <c r="E5681" s="7" t="str">
        <f>TEXT(DATE(MID(D5681, 13, 4), CHOOSE(MATCH( MID(D5681, 5, 3), {"Jan","Feb","Mar","Apr","May","Jun","Jul","Aug","Sep","Oct","Nov","Dec"}, 0), 1, 2, 3, 4, 5, 6, 7, 8, 9, 10, 11, 12), MID(D5681, 9, 2)), "yyyy-mm-dd")</f>
        <v>1969-09-22</v>
      </c>
      <c r="F5681" s="1" t="str">
        <f t="shared" si="617"/>
        <v>02:10:00</v>
      </c>
      <c r="G5681" s="9" t="str">
        <f t="shared" si="618"/>
        <v>September</v>
      </c>
      <c r="H5681" s="5" t="str">
        <f t="shared" si="619"/>
        <v>1969</v>
      </c>
      <c r="I5681" s="1" t="s">
        <v>11438</v>
      </c>
      <c r="J5681" s="1" t="str">
        <f t="shared" si="620"/>
        <v xml:space="preserve">Lambda-IV S </v>
      </c>
      <c r="K5681" s="1" t="str">
        <f t="shared" si="621"/>
        <v>ÅŒsumi</v>
      </c>
      <c r="L5681" s="1" t="s">
        <v>346</v>
      </c>
      <c r="M5681" s="1"/>
      <c r="N5681" s="1">
        <f t="shared" si="622"/>
        <v>0</v>
      </c>
      <c r="O5681" s="1" t="s">
        <v>257</v>
      </c>
    </row>
    <row r="5682" spans="1:15" x14ac:dyDescent="0.3">
      <c r="A5682" s="1" t="s">
        <v>6140</v>
      </c>
      <c r="B5682" s="1" t="s">
        <v>130</v>
      </c>
      <c r="C5682" s="1" t="str">
        <f t="shared" si="616"/>
        <v>Kazakhstan</v>
      </c>
      <c r="D5682" s="1" t="s">
        <v>11534</v>
      </c>
      <c r="E5682" s="7" t="str">
        <f>TEXT(DATE(MID(D5682, 13, 4), CHOOSE(MATCH( MID(D5682, 5, 3), {"Jan","Feb","Mar","Apr","May","Jun","Jul","Aug","Sep","Oct","Nov","Dec"}, 0), 1, 2, 3, 4, 5, 6, 7, 8, 9, 10, 11, 12), MID(D5682, 9, 2)), "yyyy-mm-dd")</f>
        <v>1969-09-18</v>
      </c>
      <c r="F5682" s="1" t="str">
        <f t="shared" si="617"/>
        <v>08:40:00</v>
      </c>
      <c r="G5682" s="9" t="str">
        <f t="shared" si="618"/>
        <v>September</v>
      </c>
      <c r="H5682" s="5" t="str">
        <f t="shared" si="619"/>
        <v>1969</v>
      </c>
      <c r="I5682" s="1" t="s">
        <v>11535</v>
      </c>
      <c r="J5682" s="1" t="str">
        <f t="shared" si="620"/>
        <v xml:space="preserve">Voskhod </v>
      </c>
      <c r="K5682" s="1" t="str">
        <f t="shared" si="621"/>
        <v>Cosmos 299</v>
      </c>
      <c r="L5682" s="1" t="s">
        <v>346</v>
      </c>
      <c r="M5682" s="1"/>
      <c r="N5682" s="1">
        <f t="shared" si="622"/>
        <v>0</v>
      </c>
      <c r="O5682" s="1" t="s">
        <v>9</v>
      </c>
    </row>
    <row r="5683" spans="1:15" x14ac:dyDescent="0.3">
      <c r="A5683" s="1" t="s">
        <v>6140</v>
      </c>
      <c r="B5683" s="1" t="s">
        <v>11338</v>
      </c>
      <c r="C5683" s="1" t="str">
        <f t="shared" si="616"/>
        <v>Kazakhstan</v>
      </c>
      <c r="D5683" s="1" t="s">
        <v>11536</v>
      </c>
      <c r="E5683" s="7" t="str">
        <f>TEXT(DATE(MID(D5683, 13, 4), CHOOSE(MATCH( MID(D5683, 5, 3), {"Jan","Feb","Mar","Apr","May","Jun","Jul","Aug","Sep","Oct","Nov","Dec"}, 0), 1, 2, 3, 4, 5, 6, 7, 8, 9, 10, 11, 12), MID(D5683, 9, 2)), "yyyy-mm-dd")</f>
        <v>1969-09-15</v>
      </c>
      <c r="F5683" s="1" t="str">
        <f t="shared" si="617"/>
        <v>16:00:00</v>
      </c>
      <c r="G5683" s="9" t="str">
        <f t="shared" si="618"/>
        <v>September</v>
      </c>
      <c r="H5683" s="5" t="str">
        <f t="shared" si="619"/>
        <v>1969</v>
      </c>
      <c r="I5683" s="1" t="s">
        <v>11537</v>
      </c>
      <c r="J5683" s="1" t="str">
        <f t="shared" si="620"/>
        <v xml:space="preserve">R-36 Orb. </v>
      </c>
      <c r="K5683" s="1" t="str">
        <f t="shared" si="621"/>
        <v>Cosmos 298</v>
      </c>
      <c r="L5683" s="1" t="s">
        <v>346</v>
      </c>
      <c r="M5683" s="1"/>
      <c r="N5683" s="1">
        <f t="shared" si="622"/>
        <v>0</v>
      </c>
      <c r="O5683" s="1" t="s">
        <v>9</v>
      </c>
    </row>
    <row r="5684" spans="1:15" x14ac:dyDescent="0.3">
      <c r="A5684" s="1" t="s">
        <v>6140</v>
      </c>
      <c r="B5684" s="1" t="s">
        <v>6615</v>
      </c>
      <c r="C5684" s="1" t="str">
        <f t="shared" si="616"/>
        <v>Russia</v>
      </c>
      <c r="D5684" s="1" t="s">
        <v>11538</v>
      </c>
      <c r="E5684" s="7" t="str">
        <f>TEXT(DATE(MID(D5684, 13, 4), CHOOSE(MATCH( MID(D5684, 5, 3), {"Jan","Feb","Mar","Apr","May","Jun","Jul","Aug","Sep","Oct","Nov","Dec"}, 0), 1, 2, 3, 4, 5, 6, 7, 8, 9, 10, 11, 12), MID(D5684, 9, 2)), "yyyy-mm-dd")</f>
        <v>1969-09-02</v>
      </c>
      <c r="F5684" s="1" t="str">
        <f t="shared" si="617"/>
        <v>11:00:00</v>
      </c>
      <c r="G5684" s="9" t="str">
        <f t="shared" si="618"/>
        <v>September</v>
      </c>
      <c r="H5684" s="5" t="str">
        <f t="shared" si="619"/>
        <v>1969</v>
      </c>
      <c r="I5684" s="1" t="s">
        <v>11539</v>
      </c>
      <c r="J5684" s="1" t="str">
        <f t="shared" si="620"/>
        <v xml:space="preserve">Voskhod </v>
      </c>
      <c r="K5684" s="1" t="str">
        <f t="shared" si="621"/>
        <v>Cosmos 297</v>
      </c>
      <c r="L5684" s="1" t="s">
        <v>346</v>
      </c>
      <c r="M5684" s="1"/>
      <c r="N5684" s="1">
        <f t="shared" si="622"/>
        <v>0</v>
      </c>
      <c r="O5684" s="1" t="s">
        <v>9</v>
      </c>
    </row>
    <row r="5685" spans="1:15" x14ac:dyDescent="0.3">
      <c r="A5685" s="1" t="s">
        <v>6140</v>
      </c>
      <c r="B5685" s="1" t="s">
        <v>130</v>
      </c>
      <c r="C5685" s="1" t="str">
        <f t="shared" si="616"/>
        <v>Kazakhstan</v>
      </c>
      <c r="D5685" s="1" t="s">
        <v>11540</v>
      </c>
      <c r="E5685" s="7" t="str">
        <f>TEXT(DATE(MID(D5685, 13, 4), CHOOSE(MATCH( MID(D5685, 5, 3), {"Jan","Feb","Mar","Apr","May","Jun","Jul","Aug","Sep","Oct","Nov","Dec"}, 0), 1, 2, 3, 4, 5, 6, 7, 8, 9, 10, 11, 12), MID(D5685, 9, 2)), "yyyy-mm-dd")</f>
        <v>1969-08-29</v>
      </c>
      <c r="F5685" s="1" t="str">
        <f t="shared" si="617"/>
        <v>09:05:00</v>
      </c>
      <c r="G5685" s="9" t="str">
        <f t="shared" si="618"/>
        <v>August</v>
      </c>
      <c r="H5685" s="5" t="str">
        <f t="shared" si="619"/>
        <v>1969</v>
      </c>
      <c r="I5685" s="1" t="s">
        <v>11541</v>
      </c>
      <c r="J5685" s="1" t="str">
        <f t="shared" si="620"/>
        <v xml:space="preserve">Voskhod </v>
      </c>
      <c r="K5685" s="1" t="str">
        <f t="shared" si="621"/>
        <v>Cosmos 296</v>
      </c>
      <c r="L5685" s="1" t="s">
        <v>346</v>
      </c>
      <c r="M5685" s="1"/>
      <c r="N5685" s="1">
        <f t="shared" si="622"/>
        <v>0</v>
      </c>
      <c r="O5685" s="1" t="s">
        <v>9</v>
      </c>
    </row>
    <row r="5686" spans="1:15" x14ac:dyDescent="0.3">
      <c r="A5686" s="1" t="s">
        <v>5722</v>
      </c>
      <c r="B5686" s="1" t="s">
        <v>3478</v>
      </c>
      <c r="C5686" s="1" t="str">
        <f t="shared" si="616"/>
        <v>USA</v>
      </c>
      <c r="D5686" s="1" t="s">
        <v>11542</v>
      </c>
      <c r="E5686" s="7" t="str">
        <f>TEXT(DATE(MID(D5686, 13, 4), CHOOSE(MATCH( MID(D5686, 5, 3), {"Jan","Feb","Mar","Apr","May","Jun","Jul","Aug","Sep","Oct","Nov","Dec"}, 0), 1, 2, 3, 4, 5, 6, 7, 8, 9, 10, 11, 12), MID(D5686, 9, 2)), "yyyy-mm-dd")</f>
        <v>1969-08-27</v>
      </c>
      <c r="F5686" s="1" t="str">
        <f t="shared" si="617"/>
        <v>21:59:00</v>
      </c>
      <c r="G5686" s="9" t="str">
        <f t="shared" si="618"/>
        <v>August</v>
      </c>
      <c r="H5686" s="5" t="str">
        <f t="shared" si="619"/>
        <v>1969</v>
      </c>
      <c r="I5686" s="1" t="s">
        <v>11543</v>
      </c>
      <c r="J5686" s="1" t="str">
        <f t="shared" si="620"/>
        <v xml:space="preserve">Delta L </v>
      </c>
      <c r="K5686" s="1" t="str">
        <f t="shared" si="621"/>
        <v>Pioneer E &amp; TTS-3</v>
      </c>
      <c r="L5686" s="1" t="s">
        <v>346</v>
      </c>
      <c r="M5686" s="1"/>
      <c r="N5686" s="1">
        <f t="shared" si="622"/>
        <v>0</v>
      </c>
      <c r="O5686" s="1" t="s">
        <v>257</v>
      </c>
    </row>
    <row r="5687" spans="1:15" x14ac:dyDescent="0.3">
      <c r="A5687" s="1" t="s">
        <v>5722</v>
      </c>
      <c r="B5687" s="1" t="s">
        <v>4249</v>
      </c>
      <c r="C5687" s="1" t="str">
        <f t="shared" si="616"/>
        <v>USA</v>
      </c>
      <c r="D5687" s="1" t="s">
        <v>11544</v>
      </c>
      <c r="E5687" s="7" t="str">
        <f>TEXT(DATE(MID(D5687, 13, 4), CHOOSE(MATCH( MID(D5687, 5, 3), {"Jan","Feb","Mar","Apr","May","Jun","Jul","Aug","Sep","Oct","Nov","Dec"}, 0), 1, 2, 3, 4, 5, 6, 7, 8, 9, 10, 11, 12), MID(D5687, 9, 2)), "yyyy-mm-dd")</f>
        <v>1969-08-23</v>
      </c>
      <c r="F5687" s="1" t="str">
        <f t="shared" si="617"/>
        <v>16:00:00</v>
      </c>
      <c r="G5687" s="9" t="str">
        <f t="shared" si="618"/>
        <v>August</v>
      </c>
      <c r="H5687" s="5" t="str">
        <f t="shared" si="619"/>
        <v>1969</v>
      </c>
      <c r="I5687" s="1" t="s">
        <v>11545</v>
      </c>
      <c r="J5687" s="1" t="str">
        <f t="shared" si="620"/>
        <v xml:space="preserve">Titan III(23)B </v>
      </c>
      <c r="K5687" s="1" t="str">
        <f t="shared" si="621"/>
        <v>OPS 7807</v>
      </c>
      <c r="L5687" s="1" t="s">
        <v>346</v>
      </c>
      <c r="M5687" s="1"/>
      <c r="N5687" s="1">
        <f t="shared" si="622"/>
        <v>0</v>
      </c>
      <c r="O5687" s="1" t="s">
        <v>9</v>
      </c>
    </row>
    <row r="5688" spans="1:15" x14ac:dyDescent="0.3">
      <c r="A5688" s="1" t="s">
        <v>6140</v>
      </c>
      <c r="B5688" s="1" t="s">
        <v>1561</v>
      </c>
      <c r="C5688" s="1" t="str">
        <f t="shared" si="616"/>
        <v>Russia</v>
      </c>
      <c r="D5688" s="1" t="s">
        <v>11546</v>
      </c>
      <c r="E5688" s="7" t="str">
        <f>TEXT(DATE(MID(D5688, 13, 4), CHOOSE(MATCH( MID(D5688, 5, 3), {"Jan","Feb","Mar","Apr","May","Jun","Jul","Aug","Sep","Oct","Nov","Dec"}, 0), 1, 2, 3, 4, 5, 6, 7, 8, 9, 10, 11, 12), MID(D5688, 9, 2)), "yyyy-mm-dd")</f>
        <v>1969-08-22</v>
      </c>
      <c r="F5688" s="1" t="str">
        <f t="shared" si="617"/>
        <v>14:14:00</v>
      </c>
      <c r="G5688" s="9" t="str">
        <f t="shared" si="618"/>
        <v>August</v>
      </c>
      <c r="H5688" s="5" t="str">
        <f t="shared" si="619"/>
        <v>1969</v>
      </c>
      <c r="I5688" s="1" t="s">
        <v>11547</v>
      </c>
      <c r="J5688" s="1" t="str">
        <f t="shared" si="620"/>
        <v xml:space="preserve">Cosmos-2 (63SM) </v>
      </c>
      <c r="K5688" s="1" t="str">
        <f t="shared" si="621"/>
        <v>Cosmos 295</v>
      </c>
      <c r="L5688" s="1" t="s">
        <v>346</v>
      </c>
      <c r="M5688" s="1"/>
      <c r="N5688" s="1">
        <f t="shared" si="622"/>
        <v>0</v>
      </c>
      <c r="O5688" s="1" t="s">
        <v>9</v>
      </c>
    </row>
    <row r="5689" spans="1:15" x14ac:dyDescent="0.3">
      <c r="A5689" s="1" t="s">
        <v>6140</v>
      </c>
      <c r="B5689" s="1" t="s">
        <v>6615</v>
      </c>
      <c r="C5689" s="1" t="str">
        <f t="shared" si="616"/>
        <v>Russia</v>
      </c>
      <c r="D5689" s="1" t="s">
        <v>11548</v>
      </c>
      <c r="E5689" s="7" t="str">
        <f>TEXT(DATE(MID(D5689, 13, 4), CHOOSE(MATCH( MID(D5689, 5, 3), {"Jan","Feb","Mar","Apr","May","Jun","Jul","Aug","Sep","Oct","Nov","Dec"}, 0), 1, 2, 3, 4, 5, 6, 7, 8, 9, 10, 11, 12), MID(D5689, 9, 2)), "yyyy-mm-dd")</f>
        <v>1969-08-19</v>
      </c>
      <c r="F5689" s="1" t="str">
        <f t="shared" si="617"/>
        <v>13:00:00</v>
      </c>
      <c r="G5689" s="9" t="str">
        <f t="shared" si="618"/>
        <v>August</v>
      </c>
      <c r="H5689" s="5" t="str">
        <f t="shared" si="619"/>
        <v>1969</v>
      </c>
      <c r="I5689" s="1" t="s">
        <v>11549</v>
      </c>
      <c r="J5689" s="1" t="str">
        <f t="shared" si="620"/>
        <v xml:space="preserve">Voskhod </v>
      </c>
      <c r="K5689" s="1" t="str">
        <f t="shared" si="621"/>
        <v>Cosmos 294</v>
      </c>
      <c r="L5689" s="1" t="s">
        <v>346</v>
      </c>
      <c r="M5689" s="1"/>
      <c r="N5689" s="1">
        <f t="shared" si="622"/>
        <v>0</v>
      </c>
      <c r="O5689" s="1" t="s">
        <v>9</v>
      </c>
    </row>
    <row r="5690" spans="1:15" x14ac:dyDescent="0.3">
      <c r="A5690" s="1" t="s">
        <v>6140</v>
      </c>
      <c r="B5690" s="1" t="s">
        <v>130</v>
      </c>
      <c r="C5690" s="1" t="str">
        <f t="shared" si="616"/>
        <v>Kazakhstan</v>
      </c>
      <c r="D5690" s="1" t="s">
        <v>11550</v>
      </c>
      <c r="E5690" s="7" t="str">
        <f>TEXT(DATE(MID(D5690, 13, 4), CHOOSE(MATCH( MID(D5690, 5, 3), {"Jan","Feb","Mar","Apr","May","Jun","Jul","Aug","Sep","Oct","Nov","Dec"}, 0), 1, 2, 3, 4, 5, 6, 7, 8, 9, 10, 11, 12), MID(D5690, 9, 2)), "yyyy-mm-dd")</f>
        <v>1969-08-16</v>
      </c>
      <c r="F5690" s="1" t="str">
        <f t="shared" si="617"/>
        <v>11:59:00</v>
      </c>
      <c r="G5690" s="9" t="str">
        <f t="shared" si="618"/>
        <v>August</v>
      </c>
      <c r="H5690" s="5" t="str">
        <f t="shared" si="619"/>
        <v>1969</v>
      </c>
      <c r="I5690" s="1" t="s">
        <v>11551</v>
      </c>
      <c r="J5690" s="1" t="str">
        <f t="shared" si="620"/>
        <v xml:space="preserve">Voskhod </v>
      </c>
      <c r="K5690" s="1" t="str">
        <f t="shared" si="621"/>
        <v>Cosmos 293</v>
      </c>
      <c r="L5690" s="1" t="s">
        <v>346</v>
      </c>
      <c r="M5690" s="1"/>
      <c r="N5690" s="1">
        <f t="shared" si="622"/>
        <v>0</v>
      </c>
      <c r="O5690" s="1" t="s">
        <v>9</v>
      </c>
    </row>
    <row r="5691" spans="1:15" x14ac:dyDescent="0.3">
      <c r="A5691" s="1" t="s">
        <v>6140</v>
      </c>
      <c r="B5691" s="1" t="s">
        <v>6482</v>
      </c>
      <c r="C5691" s="1" t="str">
        <f t="shared" si="616"/>
        <v>Russia</v>
      </c>
      <c r="D5691" s="1" t="s">
        <v>11552</v>
      </c>
      <c r="E5691" s="7" t="str">
        <f>TEXT(DATE(MID(D5691, 13, 4), CHOOSE(MATCH( MID(D5691, 5, 3), {"Jan","Feb","Mar","Apr","May","Jun","Jul","Aug","Sep","Oct","Nov","Dec"}, 0), 1, 2, 3, 4, 5, 6, 7, 8, 9, 10, 11, 12), MID(D5691, 9, 2)), "yyyy-mm-dd")</f>
        <v>1969-08-13</v>
      </c>
      <c r="F5691" s="1" t="str">
        <f t="shared" si="617"/>
        <v>22:00:00</v>
      </c>
      <c r="G5691" s="9" t="str">
        <f t="shared" si="618"/>
        <v>August</v>
      </c>
      <c r="H5691" s="5" t="str">
        <f t="shared" si="619"/>
        <v>1969</v>
      </c>
      <c r="I5691" s="1" t="s">
        <v>11553</v>
      </c>
      <c r="J5691" s="1" t="str">
        <f t="shared" si="620"/>
        <v xml:space="preserve">Cosmos-3M </v>
      </c>
      <c r="K5691" s="1" t="str">
        <f t="shared" si="621"/>
        <v>Cosmos 292</v>
      </c>
      <c r="L5691" s="1" t="s">
        <v>346</v>
      </c>
      <c r="M5691" s="1"/>
      <c r="N5691" s="1">
        <f t="shared" si="622"/>
        <v>0</v>
      </c>
      <c r="O5691" s="1" t="s">
        <v>9</v>
      </c>
    </row>
    <row r="5692" spans="1:15" x14ac:dyDescent="0.3">
      <c r="A5692" s="1" t="s">
        <v>5556</v>
      </c>
      <c r="B5692" s="1" t="s">
        <v>4149</v>
      </c>
      <c r="C5692" s="1" t="str">
        <f t="shared" si="616"/>
        <v>USA</v>
      </c>
      <c r="D5692" s="1" t="s">
        <v>11554</v>
      </c>
      <c r="E5692" s="7" t="str">
        <f>TEXT(DATE(MID(D5692, 13, 4), CHOOSE(MATCH( MID(D5692, 5, 3), {"Jan","Feb","Mar","Apr","May","Jun","Jul","Aug","Sep","Oct","Nov","Dec"}, 0), 1, 2, 3, 4, 5, 6, 7, 8, 9, 10, 11, 12), MID(D5692, 9, 2)), "yyyy-mm-dd")</f>
        <v>1969-08-12</v>
      </c>
      <c r="F5692" s="1" t="str">
        <f t="shared" si="617"/>
        <v>11:01:00</v>
      </c>
      <c r="G5692" s="9" t="str">
        <f t="shared" si="618"/>
        <v>August</v>
      </c>
      <c r="H5692" s="5" t="str">
        <f t="shared" si="619"/>
        <v>1969</v>
      </c>
      <c r="I5692" s="1" t="s">
        <v>11555</v>
      </c>
      <c r="J5692" s="1" t="str">
        <f t="shared" si="620"/>
        <v xml:space="preserve">Atlas-SLV3C Centaur-D </v>
      </c>
      <c r="K5692" s="1" t="str">
        <f t="shared" si="621"/>
        <v>ATS-5</v>
      </c>
      <c r="L5692" s="1" t="s">
        <v>346</v>
      </c>
      <c r="M5692" s="1"/>
      <c r="N5692" s="1">
        <f t="shared" si="622"/>
        <v>0</v>
      </c>
      <c r="O5692" s="1" t="s">
        <v>9</v>
      </c>
    </row>
    <row r="5693" spans="1:15" x14ac:dyDescent="0.3">
      <c r="A5693" s="1" t="s">
        <v>5722</v>
      </c>
      <c r="B5693" s="1" t="s">
        <v>3478</v>
      </c>
      <c r="C5693" s="1" t="str">
        <f t="shared" si="616"/>
        <v>USA</v>
      </c>
      <c r="D5693" s="1" t="s">
        <v>11556</v>
      </c>
      <c r="E5693" s="7" t="str">
        <f>TEXT(DATE(MID(D5693, 13, 4), CHOOSE(MATCH( MID(D5693, 5, 3), {"Jan","Feb","Mar","Apr","May","Jun","Jul","Aug","Sep","Oct","Nov","Dec"}, 0), 1, 2, 3, 4, 5, 6, 7, 8, 9, 10, 11, 12), MID(D5693, 9, 2)), "yyyy-mm-dd")</f>
        <v>1969-08-09</v>
      </c>
      <c r="F5693" s="1" t="str">
        <f t="shared" si="617"/>
        <v>07:52:00</v>
      </c>
      <c r="G5693" s="9" t="str">
        <f t="shared" si="618"/>
        <v>August</v>
      </c>
      <c r="H5693" s="5" t="str">
        <f t="shared" si="619"/>
        <v>1969</v>
      </c>
      <c r="I5693" s="1" t="s">
        <v>11557</v>
      </c>
      <c r="J5693" s="1" t="str">
        <f t="shared" si="620"/>
        <v xml:space="preserve">Delta N </v>
      </c>
      <c r="K5693" s="1" t="str">
        <f t="shared" si="621"/>
        <v>OSO-6 &amp; PAC-1</v>
      </c>
      <c r="L5693" s="1" t="s">
        <v>346</v>
      </c>
      <c r="M5693" s="1"/>
      <c r="N5693" s="1">
        <f t="shared" si="622"/>
        <v>0</v>
      </c>
      <c r="O5693" s="1" t="s">
        <v>9</v>
      </c>
    </row>
    <row r="5694" spans="1:15" x14ac:dyDescent="0.3">
      <c r="A5694" s="1" t="s">
        <v>6140</v>
      </c>
      <c r="B5694" s="1" t="s">
        <v>4200</v>
      </c>
      <c r="C5694" s="1" t="str">
        <f t="shared" si="616"/>
        <v>Kazakhstan</v>
      </c>
      <c r="D5694" s="1" t="s">
        <v>11558</v>
      </c>
      <c r="E5694" s="7" t="str">
        <f>TEXT(DATE(MID(D5694, 13, 4), CHOOSE(MATCH( MID(D5694, 5, 3), {"Jan","Feb","Mar","Apr","May","Jun","Jul","Aug","Sep","Oct","Nov","Dec"}, 0), 1, 2, 3, 4, 5, 6, 7, 8, 9, 10, 11, 12), MID(D5694, 9, 2)), "yyyy-mm-dd")</f>
        <v>1969-08-07</v>
      </c>
      <c r="F5694" s="1" t="str">
        <f t="shared" si="617"/>
        <v>23:48:00</v>
      </c>
      <c r="G5694" s="9" t="str">
        <f t="shared" si="618"/>
        <v>August</v>
      </c>
      <c r="H5694" s="5" t="str">
        <f t="shared" si="619"/>
        <v>1969</v>
      </c>
      <c r="I5694" s="1" t="s">
        <v>11559</v>
      </c>
      <c r="J5694" s="1" t="str">
        <f t="shared" si="620"/>
        <v xml:space="preserve">Proton-K/Block D </v>
      </c>
      <c r="K5694" s="1" t="str">
        <f t="shared" si="621"/>
        <v>Zond 7</v>
      </c>
      <c r="L5694" s="1" t="s">
        <v>346</v>
      </c>
      <c r="M5694" s="1"/>
      <c r="N5694" s="1">
        <f t="shared" si="622"/>
        <v>0</v>
      </c>
      <c r="O5694" s="1" t="s">
        <v>9</v>
      </c>
    </row>
    <row r="5695" spans="1:15" x14ac:dyDescent="0.3">
      <c r="A5695" s="1" t="s">
        <v>6140</v>
      </c>
      <c r="B5695" s="1" t="s">
        <v>6795</v>
      </c>
      <c r="C5695" s="1" t="str">
        <f t="shared" si="616"/>
        <v>Kazakhstan</v>
      </c>
      <c r="D5695" s="1" t="s">
        <v>11560</v>
      </c>
      <c r="E5695" s="7" t="str">
        <f>TEXT(DATE(MID(D5695, 13, 4), CHOOSE(MATCH( MID(D5695, 5, 3), {"Jan","Feb","Mar","Apr","May","Jun","Jul","Aug","Sep","Oct","Nov","Dec"}, 0), 1, 2, 3, 4, 5, 6, 7, 8, 9, 10, 11, 12), MID(D5695, 9, 2)), "yyyy-mm-dd")</f>
        <v>1969-08-06</v>
      </c>
      <c r="F5695" s="1" t="str">
        <f t="shared" si="617"/>
        <v>05:40:00</v>
      </c>
      <c r="G5695" s="9" t="str">
        <f t="shared" si="618"/>
        <v>August</v>
      </c>
      <c r="H5695" s="5" t="str">
        <f t="shared" si="619"/>
        <v>1969</v>
      </c>
      <c r="I5695" s="1" t="s">
        <v>11561</v>
      </c>
      <c r="J5695" s="1" t="str">
        <f t="shared" si="620"/>
        <v xml:space="preserve">Tsyklon-2 </v>
      </c>
      <c r="K5695" s="1" t="str">
        <f t="shared" si="621"/>
        <v>Cosmos 291</v>
      </c>
      <c r="L5695" s="1" t="s">
        <v>346</v>
      </c>
      <c r="M5695" s="1"/>
      <c r="N5695" s="1">
        <f t="shared" si="622"/>
        <v>0</v>
      </c>
      <c r="O5695" s="1" t="s">
        <v>9</v>
      </c>
    </row>
    <row r="5696" spans="1:15" x14ac:dyDescent="0.3">
      <c r="A5696" s="1" t="s">
        <v>5722</v>
      </c>
      <c r="B5696" s="1" t="s">
        <v>10955</v>
      </c>
      <c r="C5696" s="1" t="str">
        <f t="shared" si="616"/>
        <v>USA</v>
      </c>
      <c r="D5696" s="1" t="s">
        <v>11562</v>
      </c>
      <c r="E5696" s="7" t="str">
        <f>TEXT(DATE(MID(D5696, 13, 4), CHOOSE(MATCH( MID(D5696, 5, 3), {"Jan","Feb","Mar","Apr","May","Jun","Jul","Aug","Sep","Oct","Nov","Dec"}, 0), 1, 2, 3, 4, 5, 6, 7, 8, 9, 10, 11, 12), MID(D5696, 9, 2)), "yyyy-mm-dd")</f>
        <v>1969-07-31</v>
      </c>
      <c r="F5696" s="1" t="str">
        <f t="shared" si="617"/>
        <v>10:19:00</v>
      </c>
      <c r="G5696" s="9" t="str">
        <f t="shared" si="618"/>
        <v>July</v>
      </c>
      <c r="H5696" s="5" t="str">
        <f t="shared" si="619"/>
        <v>1969</v>
      </c>
      <c r="I5696" s="1" t="s">
        <v>11563</v>
      </c>
      <c r="J5696" s="1" t="str">
        <f t="shared" si="620"/>
        <v xml:space="preserve">Thorad SLV-2G Agena-D </v>
      </c>
      <c r="K5696" s="1" t="str">
        <f t="shared" si="621"/>
        <v>Ferret 14</v>
      </c>
      <c r="L5696" s="1" t="s">
        <v>346</v>
      </c>
      <c r="M5696" s="1"/>
      <c r="N5696" s="1">
        <f t="shared" si="622"/>
        <v>0</v>
      </c>
      <c r="O5696" s="1" t="s">
        <v>9</v>
      </c>
    </row>
    <row r="5697" spans="1:15" x14ac:dyDescent="0.3">
      <c r="A5697" s="1" t="s">
        <v>5722</v>
      </c>
      <c r="B5697" s="1" t="s">
        <v>3478</v>
      </c>
      <c r="C5697" s="1" t="str">
        <f t="shared" si="616"/>
        <v>USA</v>
      </c>
      <c r="D5697" s="1" t="s">
        <v>11564</v>
      </c>
      <c r="E5697" s="7" t="str">
        <f>TEXT(DATE(MID(D5697, 13, 4), CHOOSE(MATCH( MID(D5697, 5, 3), {"Jan","Feb","Mar","Apr","May","Jun","Jul","Aug","Sep","Oct","Nov","Dec"}, 0), 1, 2, 3, 4, 5, 6, 7, 8, 9, 10, 11, 12), MID(D5697, 9, 2)), "yyyy-mm-dd")</f>
        <v>1969-07-26</v>
      </c>
      <c r="F5697" s="1" t="str">
        <f t="shared" si="617"/>
        <v>02:06:00</v>
      </c>
      <c r="G5697" s="9" t="str">
        <f t="shared" si="618"/>
        <v>July</v>
      </c>
      <c r="H5697" s="5" t="str">
        <f t="shared" si="619"/>
        <v>1969</v>
      </c>
      <c r="I5697" s="1" t="s">
        <v>11565</v>
      </c>
      <c r="J5697" s="1" t="str">
        <f t="shared" si="620"/>
        <v xml:space="preserve">Delta M </v>
      </c>
      <c r="K5697" s="1" t="str">
        <f t="shared" si="621"/>
        <v>Intelsat 3-5</v>
      </c>
      <c r="L5697" s="1" t="s">
        <v>346</v>
      </c>
      <c r="M5697" s="1"/>
      <c r="N5697" s="1">
        <f t="shared" si="622"/>
        <v>0</v>
      </c>
      <c r="O5697" s="1" t="s">
        <v>257</v>
      </c>
    </row>
    <row r="5698" spans="1:15" x14ac:dyDescent="0.3">
      <c r="A5698" s="1" t="s">
        <v>5722</v>
      </c>
      <c r="B5698" s="1" t="s">
        <v>5557</v>
      </c>
      <c r="C5698" s="1" t="str">
        <f t="shared" ref="C5698:C5761" si="623">TRIM(MID(B5698, FIND("|", SUBSTITUTE(B5698, ",", "|", LEN(B5698) - LEN(SUBSTITUTE(B5698,",", "" )))) + 1, LEN(B5698)))</f>
        <v>USA</v>
      </c>
      <c r="D5698" s="1" t="s">
        <v>11566</v>
      </c>
      <c r="E5698" s="7" t="str">
        <f>TEXT(DATE(MID(D5698, 13, 4), CHOOSE(MATCH( MID(D5698, 5, 3), {"Jan","Feb","Mar","Apr","May","Jun","Jul","Aug","Sep","Oct","Nov","Dec"}, 0), 1, 2, 3, 4, 5, 6, 7, 8, 9, 10, 11, 12), MID(D5698, 9, 2)), "yyyy-mm-dd")</f>
        <v>1969-07-24</v>
      </c>
      <c r="F5698" s="1" t="str">
        <f t="shared" ref="F5698:F5761" si="624">IF(ISNUMBER(FIND(":", D5698)), MID(D5698, FIND(":", D5698)-2, 5) &amp; ":00", "00:00:00")</f>
        <v>01:30:00</v>
      </c>
      <c r="G5698" s="9" t="str">
        <f t="shared" ref="G5698:G5761" si="625">TEXT(E5698, "mmmm")</f>
        <v>July</v>
      </c>
      <c r="H5698" s="5" t="str">
        <f t="shared" ref="H5698:H5761" si="626">TEXT(E5698, "yyyy")</f>
        <v>1969</v>
      </c>
      <c r="I5698" s="1" t="s">
        <v>11567</v>
      </c>
      <c r="J5698" s="1" t="str">
        <f t="shared" ref="J5698:J5761" si="627">LEFT(I5698, FIND("|", I5698) - 1)</f>
        <v xml:space="preserve">Thorad SLV-2G Agena-D </v>
      </c>
      <c r="K5698" s="1" t="str">
        <f t="shared" ref="K5698:K5761" si="628">MID(I5698, FIND("|", I5698) + 2, LEN(I5698))</f>
        <v>KH-4B 1107</v>
      </c>
      <c r="L5698" s="1" t="s">
        <v>346</v>
      </c>
      <c r="M5698" s="1"/>
      <c r="N5698" s="1">
        <f t="shared" si="622"/>
        <v>0</v>
      </c>
      <c r="O5698" s="1" t="s">
        <v>9</v>
      </c>
    </row>
    <row r="5699" spans="1:15" x14ac:dyDescent="0.3">
      <c r="A5699" s="1" t="s">
        <v>6140</v>
      </c>
      <c r="B5699" s="1" t="s">
        <v>1561</v>
      </c>
      <c r="C5699" s="1" t="str">
        <f t="shared" si="623"/>
        <v>Russia</v>
      </c>
      <c r="D5699" s="1" t="s">
        <v>11568</v>
      </c>
      <c r="E5699" s="7" t="str">
        <f>TEXT(DATE(MID(D5699, 13, 4), CHOOSE(MATCH( MID(D5699, 5, 3), {"Jan","Feb","Mar","Apr","May","Jun","Jul","Aug","Sep","Oct","Nov","Dec"}, 0), 1, 2, 3, 4, 5, 6, 7, 8, 9, 10, 11, 12), MID(D5699, 9, 2)), "yyyy-mm-dd")</f>
        <v>1969-07-23</v>
      </c>
      <c r="F5699" s="1" t="str">
        <f t="shared" si="624"/>
        <v>09:00:00</v>
      </c>
      <c r="G5699" s="9" t="str">
        <f t="shared" si="625"/>
        <v>July</v>
      </c>
      <c r="H5699" s="5" t="str">
        <f t="shared" si="626"/>
        <v>1969</v>
      </c>
      <c r="I5699" s="1" t="s">
        <v>11569</v>
      </c>
      <c r="J5699" s="1" t="str">
        <f t="shared" si="627"/>
        <v xml:space="preserve">Cosmos-2 (63SM) </v>
      </c>
      <c r="K5699" s="1" t="str">
        <f t="shared" si="628"/>
        <v>DS-P1-You #23</v>
      </c>
      <c r="L5699" s="1" t="s">
        <v>346</v>
      </c>
      <c r="M5699" s="1"/>
      <c r="N5699" s="1">
        <f t="shared" ref="N5699:N5762" si="629">M5699 * 83</f>
        <v>0</v>
      </c>
      <c r="O5699" s="1" t="s">
        <v>257</v>
      </c>
    </row>
    <row r="5700" spans="1:15" x14ac:dyDescent="0.3">
      <c r="A5700" s="1" t="s">
        <v>5722</v>
      </c>
      <c r="B5700" s="1" t="s">
        <v>8845</v>
      </c>
      <c r="C5700" s="1" t="str">
        <f t="shared" si="623"/>
        <v>USA</v>
      </c>
      <c r="D5700" s="1" t="s">
        <v>11570</v>
      </c>
      <c r="E5700" s="7" t="str">
        <f>TEXT(DATE(MID(D5700, 13, 4), CHOOSE(MATCH( MID(D5700, 5, 3), {"Jan","Feb","Mar","Apr","May","Jun","Jul","Aug","Sep","Oct","Nov","Dec"}, 0), 1, 2, 3, 4, 5, 6, 7, 8, 9, 10, 11, 12), MID(D5700, 9, 2)), "yyyy-mm-dd")</f>
        <v>1969-07-23</v>
      </c>
      <c r="F5700" s="1" t="str">
        <f t="shared" si="624"/>
        <v>04:39:00</v>
      </c>
      <c r="G5700" s="9" t="str">
        <f t="shared" si="625"/>
        <v>July</v>
      </c>
      <c r="H5700" s="5" t="str">
        <f t="shared" si="626"/>
        <v>1969</v>
      </c>
      <c r="I5700" s="1" t="s">
        <v>11571</v>
      </c>
      <c r="J5700" s="1" t="str">
        <f t="shared" si="627"/>
        <v xml:space="preserve">Thor-LV2D Burner-2 </v>
      </c>
      <c r="K5700" s="1" t="str">
        <f t="shared" si="628"/>
        <v>DMSP-4B-F3</v>
      </c>
      <c r="L5700" s="1" t="s">
        <v>346</v>
      </c>
      <c r="M5700" s="1"/>
      <c r="N5700" s="1">
        <f t="shared" si="629"/>
        <v>0</v>
      </c>
      <c r="O5700" s="1" t="s">
        <v>9</v>
      </c>
    </row>
    <row r="5701" spans="1:15" x14ac:dyDescent="0.3">
      <c r="A5701" s="1" t="s">
        <v>6140</v>
      </c>
      <c r="B5701" s="1" t="s">
        <v>1630</v>
      </c>
      <c r="C5701" s="1" t="str">
        <f t="shared" si="623"/>
        <v>Kazakhstan</v>
      </c>
      <c r="D5701" s="1" t="s">
        <v>11572</v>
      </c>
      <c r="E5701" s="7" t="str">
        <f>TEXT(DATE(MID(D5701, 13, 4), CHOOSE(MATCH( MID(D5701, 5, 3), {"Jan","Feb","Mar","Apr","May","Jun","Jul","Aug","Sep","Oct","Nov","Dec"}, 0), 1, 2, 3, 4, 5, 6, 7, 8, 9, 10, 11, 12), MID(D5701, 9, 2)), "yyyy-mm-dd")</f>
        <v>1969-07-22</v>
      </c>
      <c r="F5701" s="1" t="str">
        <f t="shared" si="624"/>
        <v>12:55:00</v>
      </c>
      <c r="G5701" s="9" t="str">
        <f t="shared" si="625"/>
        <v>July</v>
      </c>
      <c r="H5701" s="5" t="str">
        <f t="shared" si="626"/>
        <v>1969</v>
      </c>
      <c r="I5701" s="1" t="s">
        <v>11573</v>
      </c>
      <c r="J5701" s="1" t="str">
        <f t="shared" si="627"/>
        <v xml:space="preserve">Molniya-M /Block L </v>
      </c>
      <c r="K5701" s="1" t="str">
        <f t="shared" si="628"/>
        <v>Molniya-1 nÂ°18</v>
      </c>
      <c r="L5701" s="1" t="s">
        <v>346</v>
      </c>
      <c r="M5701" s="1"/>
      <c r="N5701" s="1">
        <f t="shared" si="629"/>
        <v>0</v>
      </c>
      <c r="O5701" s="1" t="s">
        <v>9</v>
      </c>
    </row>
    <row r="5702" spans="1:15" x14ac:dyDescent="0.3">
      <c r="A5702" s="1" t="s">
        <v>6140</v>
      </c>
      <c r="B5702" s="1" t="s">
        <v>6615</v>
      </c>
      <c r="C5702" s="1" t="str">
        <f t="shared" si="623"/>
        <v>Russia</v>
      </c>
      <c r="D5702" s="1" t="s">
        <v>11574</v>
      </c>
      <c r="E5702" s="7" t="str">
        <f>TEXT(DATE(MID(D5702, 13, 4), CHOOSE(MATCH( MID(D5702, 5, 3), {"Jan","Feb","Mar","Apr","May","Jun","Jul","Aug","Sep","Oct","Nov","Dec"}, 0), 1, 2, 3, 4, 5, 6, 7, 8, 9, 10, 11, 12), MID(D5702, 9, 2)), "yyyy-mm-dd")</f>
        <v>1969-07-22</v>
      </c>
      <c r="F5702" s="1" t="str">
        <f t="shared" si="624"/>
        <v>12:30:00</v>
      </c>
      <c r="G5702" s="9" t="str">
        <f t="shared" si="625"/>
        <v>July</v>
      </c>
      <c r="H5702" s="5" t="str">
        <f t="shared" si="626"/>
        <v>1969</v>
      </c>
      <c r="I5702" s="1" t="s">
        <v>11575</v>
      </c>
      <c r="J5702" s="1" t="str">
        <f t="shared" si="627"/>
        <v xml:space="preserve">Voskhod </v>
      </c>
      <c r="K5702" s="1" t="str">
        <f t="shared" si="628"/>
        <v>Cosmos 290</v>
      </c>
      <c r="L5702" s="1" t="s">
        <v>346</v>
      </c>
      <c r="M5702" s="1"/>
      <c r="N5702" s="1">
        <f t="shared" si="629"/>
        <v>0</v>
      </c>
      <c r="O5702" s="1" t="s">
        <v>9</v>
      </c>
    </row>
    <row r="5703" spans="1:15" x14ac:dyDescent="0.3">
      <c r="A5703" s="1" t="s">
        <v>657</v>
      </c>
      <c r="B5703" s="1" t="s">
        <v>30</v>
      </c>
      <c r="C5703" s="1" t="str">
        <f t="shared" si="623"/>
        <v>USA</v>
      </c>
      <c r="D5703" s="1" t="s">
        <v>11576</v>
      </c>
      <c r="E5703" s="7" t="str">
        <f>TEXT(DATE(MID(D5703, 13, 4), CHOOSE(MATCH( MID(D5703, 5, 3), {"Jan","Feb","Mar","Apr","May","Jun","Jul","Aug","Sep","Oct","Nov","Dec"}, 0), 1, 2, 3, 4, 5, 6, 7, 8, 9, 10, 11, 12), MID(D5703, 9, 2)), "yyyy-mm-dd")</f>
        <v>1969-07-16</v>
      </c>
      <c r="F5703" s="1" t="str">
        <f t="shared" si="624"/>
        <v>13:32:00</v>
      </c>
      <c r="G5703" s="9" t="str">
        <f t="shared" si="625"/>
        <v>July</v>
      </c>
      <c r="H5703" s="5" t="str">
        <f t="shared" si="626"/>
        <v>1969</v>
      </c>
      <c r="I5703" s="1" t="s">
        <v>11577</v>
      </c>
      <c r="J5703" s="1" t="str">
        <f t="shared" si="627"/>
        <v xml:space="preserve">Saturn V </v>
      </c>
      <c r="K5703" s="1" t="str">
        <f t="shared" si="628"/>
        <v>Apollo 11</v>
      </c>
      <c r="L5703" s="1" t="s">
        <v>346</v>
      </c>
      <c r="M5703" s="1"/>
      <c r="N5703" s="1">
        <f t="shared" si="629"/>
        <v>0</v>
      </c>
      <c r="O5703" s="1" t="s">
        <v>9</v>
      </c>
    </row>
    <row r="5704" spans="1:15" x14ac:dyDescent="0.3">
      <c r="A5704" s="1" t="s">
        <v>6140</v>
      </c>
      <c r="B5704" s="1" t="s">
        <v>565</v>
      </c>
      <c r="C5704" s="1" t="str">
        <f t="shared" si="623"/>
        <v>Kazakhstan</v>
      </c>
      <c r="D5704" s="1" t="s">
        <v>11578</v>
      </c>
      <c r="E5704" s="7" t="str">
        <f>TEXT(DATE(MID(D5704, 13, 4), CHOOSE(MATCH( MID(D5704, 5, 3), {"Jan","Feb","Mar","Apr","May","Jun","Jul","Aug","Sep","Oct","Nov","Dec"}, 0), 1, 2, 3, 4, 5, 6, 7, 8, 9, 10, 11, 12), MID(D5704, 9, 2)), "yyyy-mm-dd")</f>
        <v>1969-07-13</v>
      </c>
      <c r="F5704" s="1" t="str">
        <f t="shared" si="624"/>
        <v>02:54:00</v>
      </c>
      <c r="G5704" s="9" t="str">
        <f t="shared" si="625"/>
        <v>July</v>
      </c>
      <c r="H5704" s="5" t="str">
        <f t="shared" si="626"/>
        <v>1969</v>
      </c>
      <c r="I5704" s="1" t="s">
        <v>11579</v>
      </c>
      <c r="J5704" s="1" t="str">
        <f t="shared" si="627"/>
        <v xml:space="preserve">Proton-K/Block D </v>
      </c>
      <c r="K5704" s="1" t="str">
        <f t="shared" si="628"/>
        <v>Luna 15</v>
      </c>
      <c r="L5704" s="1" t="s">
        <v>346</v>
      </c>
      <c r="M5704" s="1"/>
      <c r="N5704" s="1">
        <f t="shared" si="629"/>
        <v>0</v>
      </c>
      <c r="O5704" s="1" t="s">
        <v>9</v>
      </c>
    </row>
    <row r="5705" spans="1:15" x14ac:dyDescent="0.3">
      <c r="A5705" s="1" t="s">
        <v>6140</v>
      </c>
      <c r="B5705" s="1" t="s">
        <v>6615</v>
      </c>
      <c r="C5705" s="1" t="str">
        <f t="shared" si="623"/>
        <v>Russia</v>
      </c>
      <c r="D5705" s="1" t="s">
        <v>11580</v>
      </c>
      <c r="E5705" s="7" t="str">
        <f>TEXT(DATE(MID(D5705, 13, 4), CHOOSE(MATCH( MID(D5705, 5, 3), {"Jan","Feb","Mar","Apr","May","Jun","Jul","Aug","Sep","Oct","Nov","Dec"}, 0), 1, 2, 3, 4, 5, 6, 7, 8, 9, 10, 11, 12), MID(D5705, 9, 2)), "yyyy-mm-dd")</f>
        <v>1969-07-10</v>
      </c>
      <c r="F5705" s="1" t="str">
        <f t="shared" si="624"/>
        <v>09:00:00</v>
      </c>
      <c r="G5705" s="9" t="str">
        <f t="shared" si="625"/>
        <v>July</v>
      </c>
      <c r="H5705" s="5" t="str">
        <f t="shared" si="626"/>
        <v>1969</v>
      </c>
      <c r="I5705" s="1" t="s">
        <v>11581</v>
      </c>
      <c r="J5705" s="1" t="str">
        <f t="shared" si="627"/>
        <v xml:space="preserve">Voskhod </v>
      </c>
      <c r="K5705" s="1" t="str">
        <f t="shared" si="628"/>
        <v>Cosmos 289</v>
      </c>
      <c r="L5705" s="1" t="s">
        <v>346</v>
      </c>
      <c r="M5705" s="1"/>
      <c r="N5705" s="1">
        <f t="shared" si="629"/>
        <v>0</v>
      </c>
      <c r="O5705" s="1" t="s">
        <v>9</v>
      </c>
    </row>
    <row r="5706" spans="1:15" x14ac:dyDescent="0.3">
      <c r="A5706" s="1" t="s">
        <v>6140</v>
      </c>
      <c r="B5706" s="1" t="s">
        <v>11582</v>
      </c>
      <c r="C5706" s="1" t="str">
        <f t="shared" si="623"/>
        <v>Kazakhstan</v>
      </c>
      <c r="D5706" s="1" t="s">
        <v>11583</v>
      </c>
      <c r="E5706" s="7" t="str">
        <f>TEXT(DATE(MID(D5706, 13, 4), CHOOSE(MATCH( MID(D5706, 5, 3), {"Jan","Feb","Mar","Apr","May","Jun","Jul","Aug","Sep","Oct","Nov","Dec"}, 0), 1, 2, 3, 4, 5, 6, 7, 8, 9, 10, 11, 12), MID(D5706, 9, 2)), "yyyy-mm-dd")</f>
        <v>1969-07-03</v>
      </c>
      <c r="F5706" s="1" t="str">
        <f t="shared" si="624"/>
        <v>20:18:00</v>
      </c>
      <c r="G5706" s="9" t="str">
        <f t="shared" si="625"/>
        <v>July</v>
      </c>
      <c r="H5706" s="5" t="str">
        <f t="shared" si="626"/>
        <v>1969</v>
      </c>
      <c r="I5706" s="1" t="s">
        <v>11584</v>
      </c>
      <c r="J5706" s="1" t="str">
        <f t="shared" si="627"/>
        <v xml:space="preserve">N-1 L3 </v>
      </c>
      <c r="K5706" s="1" t="str">
        <f t="shared" si="628"/>
        <v>L1S nÂ°2 &amp; LK nÂ°2</v>
      </c>
      <c r="L5706" s="1" t="s">
        <v>346</v>
      </c>
      <c r="M5706" s="1"/>
      <c r="N5706" s="1">
        <f t="shared" si="629"/>
        <v>0</v>
      </c>
      <c r="O5706" s="1" t="s">
        <v>257</v>
      </c>
    </row>
    <row r="5707" spans="1:15" x14ac:dyDescent="0.3">
      <c r="A5707" s="1" t="s">
        <v>10992</v>
      </c>
      <c r="B5707" s="1" t="s">
        <v>11000</v>
      </c>
      <c r="C5707" s="1" t="str">
        <f t="shared" si="623"/>
        <v>Australia</v>
      </c>
      <c r="D5707" s="1" t="s">
        <v>11585</v>
      </c>
      <c r="E5707" s="7" t="str">
        <f>TEXT(DATE(MID(D5707, 13, 4), CHOOSE(MATCH( MID(D5707, 5, 3), {"Jan","Feb","Mar","Apr","May","Jun","Jul","Aug","Sep","Oct","Nov","Dec"}, 0), 1, 2, 3, 4, 5, 6, 7, 8, 9, 10, 11, 12), MID(D5707, 9, 2)), "yyyy-mm-dd")</f>
        <v>1969-07-02</v>
      </c>
      <c r="F5707" s="1" t="str">
        <f t="shared" si="624"/>
        <v>22:55:00</v>
      </c>
      <c r="G5707" s="9" t="str">
        <f t="shared" si="625"/>
        <v>July</v>
      </c>
      <c r="H5707" s="5" t="str">
        <f t="shared" si="626"/>
        <v>1969</v>
      </c>
      <c r="I5707" s="1" t="s">
        <v>11586</v>
      </c>
      <c r="J5707" s="1" t="str">
        <f t="shared" si="627"/>
        <v xml:space="preserve">Europa 1 </v>
      </c>
      <c r="K5707" s="1" t="str">
        <f t="shared" si="628"/>
        <v>STV-2</v>
      </c>
      <c r="L5707" s="1" t="s">
        <v>346</v>
      </c>
      <c r="M5707" s="1"/>
      <c r="N5707" s="1">
        <f t="shared" si="629"/>
        <v>0</v>
      </c>
      <c r="O5707" s="1" t="s">
        <v>257</v>
      </c>
    </row>
    <row r="5708" spans="1:15" x14ac:dyDescent="0.3">
      <c r="A5708" s="1" t="s">
        <v>5722</v>
      </c>
      <c r="B5708" s="1" t="s">
        <v>3478</v>
      </c>
      <c r="C5708" s="1" t="str">
        <f t="shared" si="623"/>
        <v>USA</v>
      </c>
      <c r="D5708" s="1" t="s">
        <v>11587</v>
      </c>
      <c r="E5708" s="7" t="str">
        <f>TEXT(DATE(MID(D5708, 13, 4), CHOOSE(MATCH( MID(D5708, 5, 3), {"Jan","Feb","Mar","Apr","May","Jun","Jul","Aug","Sep","Oct","Nov","Dec"}, 0), 1, 2, 3, 4, 5, 6, 7, 8, 9, 10, 11, 12), MID(D5708, 9, 2)), "yyyy-mm-dd")</f>
        <v>1969-06-29</v>
      </c>
      <c r="F5708" s="1" t="str">
        <f t="shared" si="624"/>
        <v>03:15:00</v>
      </c>
      <c r="G5708" s="9" t="str">
        <f t="shared" si="625"/>
        <v>June</v>
      </c>
      <c r="H5708" s="5" t="str">
        <f t="shared" si="626"/>
        <v>1969</v>
      </c>
      <c r="I5708" s="1" t="s">
        <v>11588</v>
      </c>
      <c r="J5708" s="1" t="str">
        <f t="shared" si="627"/>
        <v xml:space="preserve">Delta N </v>
      </c>
      <c r="K5708" s="1" t="str">
        <f t="shared" si="628"/>
        <v>Biosatellite 3</v>
      </c>
      <c r="L5708" s="1" t="s">
        <v>346</v>
      </c>
      <c r="M5708" s="1"/>
      <c r="N5708" s="1">
        <f t="shared" si="629"/>
        <v>0</v>
      </c>
      <c r="O5708" s="1" t="s">
        <v>9</v>
      </c>
    </row>
    <row r="5709" spans="1:15" x14ac:dyDescent="0.3">
      <c r="A5709" s="1" t="s">
        <v>6140</v>
      </c>
      <c r="B5709" s="1" t="s">
        <v>1630</v>
      </c>
      <c r="C5709" s="1" t="str">
        <f t="shared" si="623"/>
        <v>Kazakhstan</v>
      </c>
      <c r="D5709" s="1" t="s">
        <v>11589</v>
      </c>
      <c r="E5709" s="7" t="str">
        <f>TEXT(DATE(MID(D5709, 13, 4), CHOOSE(MATCH( MID(D5709, 5, 3), {"Jan","Feb","Mar","Apr","May","Jun","Jul","Aug","Sep","Oct","Nov","Dec"}, 0), 1, 2, 3, 4, 5, 6, 7, 8, 9, 10, 11, 12), MID(D5709, 9, 2)), "yyyy-mm-dd")</f>
        <v>1969-06-27</v>
      </c>
      <c r="F5709" s="1" t="str">
        <f t="shared" si="624"/>
        <v>06:59:00</v>
      </c>
      <c r="G5709" s="9" t="str">
        <f t="shared" si="625"/>
        <v>June</v>
      </c>
      <c r="H5709" s="5" t="str">
        <f t="shared" si="626"/>
        <v>1969</v>
      </c>
      <c r="I5709" s="1" t="s">
        <v>11590</v>
      </c>
      <c r="J5709" s="1" t="str">
        <f t="shared" si="627"/>
        <v xml:space="preserve">Voskhod </v>
      </c>
      <c r="K5709" s="1" t="str">
        <f t="shared" si="628"/>
        <v>Cosmos 288</v>
      </c>
      <c r="L5709" s="1" t="s">
        <v>346</v>
      </c>
      <c r="M5709" s="1"/>
      <c r="N5709" s="1">
        <f t="shared" si="629"/>
        <v>0</v>
      </c>
      <c r="O5709" s="1" t="s">
        <v>9</v>
      </c>
    </row>
    <row r="5710" spans="1:15" x14ac:dyDescent="0.3">
      <c r="A5710" s="1" t="s">
        <v>6140</v>
      </c>
      <c r="B5710" s="1" t="s">
        <v>130</v>
      </c>
      <c r="C5710" s="1" t="str">
        <f t="shared" si="623"/>
        <v>Kazakhstan</v>
      </c>
      <c r="D5710" s="1" t="s">
        <v>11591</v>
      </c>
      <c r="E5710" s="7" t="str">
        <f>TEXT(DATE(MID(D5710, 13, 4), CHOOSE(MATCH( MID(D5710, 5, 3), {"Jan","Feb","Mar","Apr","May","Jun","Jul","Aug","Sep","Oct","Nov","Dec"}, 0), 1, 2, 3, 4, 5, 6, 7, 8, 9, 10, 11, 12), MID(D5710, 9, 2)), "yyyy-mm-dd")</f>
        <v>1969-06-24</v>
      </c>
      <c r="F5710" s="1" t="str">
        <f t="shared" si="624"/>
        <v>06:50:00</v>
      </c>
      <c r="G5710" s="9" t="str">
        <f t="shared" si="625"/>
        <v>June</v>
      </c>
      <c r="H5710" s="5" t="str">
        <f t="shared" si="626"/>
        <v>1969</v>
      </c>
      <c r="I5710" s="1" t="s">
        <v>11592</v>
      </c>
      <c r="J5710" s="1" t="str">
        <f t="shared" si="627"/>
        <v xml:space="preserve">Voskhod </v>
      </c>
      <c r="K5710" s="1" t="str">
        <f t="shared" si="628"/>
        <v>Cosmos 287</v>
      </c>
      <c r="L5710" s="1" t="s">
        <v>346</v>
      </c>
      <c r="M5710" s="1"/>
      <c r="N5710" s="1">
        <f t="shared" si="629"/>
        <v>0</v>
      </c>
      <c r="O5710" s="1" t="s">
        <v>9</v>
      </c>
    </row>
    <row r="5711" spans="1:15" x14ac:dyDescent="0.3">
      <c r="A5711" s="1" t="s">
        <v>5722</v>
      </c>
      <c r="B5711" s="1" t="s">
        <v>114</v>
      </c>
      <c r="C5711" s="1" t="str">
        <f t="shared" si="623"/>
        <v>USA</v>
      </c>
      <c r="D5711" s="1" t="s">
        <v>11593</v>
      </c>
      <c r="E5711" s="7" t="str">
        <f>TEXT(DATE(MID(D5711, 13, 4), CHOOSE(MATCH( MID(D5711, 5, 3), {"Jan","Feb","Mar","Apr","May","Jun","Jul","Aug","Sep","Oct","Nov","Dec"}, 0), 1, 2, 3, 4, 5, 6, 7, 8, 9, 10, 11, 12), MID(D5711, 9, 2)), "yyyy-mm-dd")</f>
        <v>1969-06-21</v>
      </c>
      <c r="F5711" s="1" t="str">
        <f t="shared" si="624"/>
        <v>08:47:00</v>
      </c>
      <c r="G5711" s="9" t="str">
        <f t="shared" si="625"/>
        <v>June</v>
      </c>
      <c r="H5711" s="5" t="str">
        <f t="shared" si="626"/>
        <v>1969</v>
      </c>
      <c r="I5711" s="1" t="s">
        <v>11594</v>
      </c>
      <c r="J5711" s="1" t="str">
        <f t="shared" si="627"/>
        <v xml:space="preserve">Delta E1 </v>
      </c>
      <c r="K5711" s="1" t="str">
        <f t="shared" si="628"/>
        <v>Explorer 41 (IMP-G)</v>
      </c>
      <c r="L5711" s="1" t="s">
        <v>346</v>
      </c>
      <c r="M5711" s="1"/>
      <c r="N5711" s="1">
        <f t="shared" si="629"/>
        <v>0</v>
      </c>
      <c r="O5711" s="1" t="s">
        <v>9</v>
      </c>
    </row>
    <row r="5712" spans="1:15" x14ac:dyDescent="0.3">
      <c r="A5712" s="1" t="s">
        <v>6140</v>
      </c>
      <c r="B5712" s="1" t="s">
        <v>6615</v>
      </c>
      <c r="C5712" s="1" t="str">
        <f t="shared" si="623"/>
        <v>Russia</v>
      </c>
      <c r="D5712" s="1" t="s">
        <v>11595</v>
      </c>
      <c r="E5712" s="7" t="str">
        <f>TEXT(DATE(MID(D5712, 13, 4), CHOOSE(MATCH( MID(D5712, 5, 3), {"Jan","Feb","Mar","Apr","May","Jun","Jul","Aug","Sep","Oct","Nov","Dec"}, 0), 1, 2, 3, 4, 5, 6, 7, 8, 9, 10, 11, 12), MID(D5712, 9, 2)), "yyyy-mm-dd")</f>
        <v>1969-06-15</v>
      </c>
      <c r="F5712" s="1" t="str">
        <f t="shared" si="624"/>
        <v>08:59:00</v>
      </c>
      <c r="G5712" s="9" t="str">
        <f t="shared" si="625"/>
        <v>June</v>
      </c>
      <c r="H5712" s="5" t="str">
        <f t="shared" si="626"/>
        <v>1969</v>
      </c>
      <c r="I5712" s="1" t="s">
        <v>11596</v>
      </c>
      <c r="J5712" s="1" t="str">
        <f t="shared" si="627"/>
        <v xml:space="preserve">Voskhod </v>
      </c>
      <c r="K5712" s="1" t="str">
        <f t="shared" si="628"/>
        <v>Cosmos 286</v>
      </c>
      <c r="L5712" s="1" t="s">
        <v>346</v>
      </c>
      <c r="M5712" s="1"/>
      <c r="N5712" s="1">
        <f t="shared" si="629"/>
        <v>0</v>
      </c>
      <c r="O5712" s="1" t="s">
        <v>9</v>
      </c>
    </row>
    <row r="5713" spans="1:15" x14ac:dyDescent="0.3">
      <c r="A5713" s="1" t="s">
        <v>6140</v>
      </c>
      <c r="B5713" s="1" t="s">
        <v>565</v>
      </c>
      <c r="C5713" s="1" t="str">
        <f t="shared" si="623"/>
        <v>Kazakhstan</v>
      </c>
      <c r="D5713" s="1" t="s">
        <v>11597</v>
      </c>
      <c r="E5713" s="7" t="str">
        <f>TEXT(DATE(MID(D5713, 13, 4), CHOOSE(MATCH( MID(D5713, 5, 3), {"Jan","Feb","Mar","Apr","May","Jun","Jul","Aug","Sep","Oct","Nov","Dec"}, 0), 1, 2, 3, 4, 5, 6, 7, 8, 9, 10, 11, 12), MID(D5713, 9, 2)), "yyyy-mm-dd")</f>
        <v>1969-06-14</v>
      </c>
      <c r="F5713" s="1" t="str">
        <f t="shared" si="624"/>
        <v>04:00:00</v>
      </c>
      <c r="G5713" s="9" t="str">
        <f t="shared" si="625"/>
        <v>June</v>
      </c>
      <c r="H5713" s="5" t="str">
        <f t="shared" si="626"/>
        <v>1969</v>
      </c>
      <c r="I5713" s="1" t="s">
        <v>11598</v>
      </c>
      <c r="J5713" s="1" t="str">
        <f t="shared" si="627"/>
        <v xml:space="preserve">Proton-K/Block D </v>
      </c>
      <c r="K5713" s="1" t="str">
        <f t="shared" si="628"/>
        <v>Ye-8-5 nÂ°402</v>
      </c>
      <c r="L5713" s="1" t="s">
        <v>346</v>
      </c>
      <c r="M5713" s="1"/>
      <c r="N5713" s="1">
        <f t="shared" si="629"/>
        <v>0</v>
      </c>
      <c r="O5713" s="1" t="s">
        <v>257</v>
      </c>
    </row>
    <row r="5714" spans="1:15" x14ac:dyDescent="0.3">
      <c r="A5714" s="1" t="s">
        <v>6140</v>
      </c>
      <c r="B5714" s="1" t="s">
        <v>6899</v>
      </c>
      <c r="C5714" s="1" t="str">
        <f t="shared" si="623"/>
        <v>Russia</v>
      </c>
      <c r="D5714" s="1" t="s">
        <v>11599</v>
      </c>
      <c r="E5714" s="7" t="str">
        <f>TEXT(DATE(MID(D5714, 13, 4), CHOOSE(MATCH( MID(D5714, 5, 3), {"Jan","Feb","Mar","Apr","May","Jun","Jul","Aug","Sep","Oct","Nov","Dec"}, 0), 1, 2, 3, 4, 5, 6, 7, 8, 9, 10, 11, 12), MID(D5714, 9, 2)), "yyyy-mm-dd")</f>
        <v>1969-06-12</v>
      </c>
      <c r="F5714" s="1" t="str">
        <f t="shared" si="624"/>
        <v>06:00:00</v>
      </c>
      <c r="G5714" s="9" t="str">
        <f t="shared" si="625"/>
        <v>June</v>
      </c>
      <c r="H5714" s="5" t="str">
        <f t="shared" si="626"/>
        <v>1969</v>
      </c>
      <c r="I5714" s="1" t="s">
        <v>11600</v>
      </c>
      <c r="J5714" s="1" t="str">
        <f t="shared" si="627"/>
        <v xml:space="preserve">K65M-RB5 </v>
      </c>
      <c r="K5714" s="1" t="str">
        <f t="shared" si="628"/>
        <v>BOR-2 nÂ°201</v>
      </c>
      <c r="L5714" s="1" t="s">
        <v>346</v>
      </c>
      <c r="M5714" s="1"/>
      <c r="N5714" s="1">
        <f t="shared" si="629"/>
        <v>0</v>
      </c>
      <c r="O5714" s="1" t="s">
        <v>9</v>
      </c>
    </row>
    <row r="5715" spans="1:15" x14ac:dyDescent="0.3">
      <c r="A5715" s="1" t="s">
        <v>5722</v>
      </c>
      <c r="B5715" s="1" t="s">
        <v>10902</v>
      </c>
      <c r="C5715" s="1" t="str">
        <f t="shared" si="623"/>
        <v>USA</v>
      </c>
      <c r="D5715" s="1" t="s">
        <v>11601</v>
      </c>
      <c r="E5715" s="7" t="str">
        <f>TEXT(DATE(MID(D5715, 13, 4), CHOOSE(MATCH( MID(D5715, 5, 3), {"Jan","Feb","Mar","Apr","May","Jun","Jul","Aug","Sep","Oct","Nov","Dec"}, 0), 1, 2, 3, 4, 5, 6, 7, 8, 9, 10, 11, 12), MID(D5715, 9, 2)), "yyyy-mm-dd")</f>
        <v>1969-06-05</v>
      </c>
      <c r="F5715" s="1" t="str">
        <f t="shared" si="624"/>
        <v>14:42:00</v>
      </c>
      <c r="G5715" s="9" t="str">
        <f t="shared" si="625"/>
        <v>June</v>
      </c>
      <c r="H5715" s="5" t="str">
        <f t="shared" si="626"/>
        <v>1969</v>
      </c>
      <c r="I5715" s="1" t="s">
        <v>11602</v>
      </c>
      <c r="J5715" s="1" t="str">
        <f t="shared" si="627"/>
        <v xml:space="preserve">Thorad SLV-2G Agena-D </v>
      </c>
      <c r="K5715" s="1" t="str">
        <f t="shared" si="628"/>
        <v>OGO-6</v>
      </c>
      <c r="L5715" s="1" t="s">
        <v>346</v>
      </c>
      <c r="M5715" s="1"/>
      <c r="N5715" s="1">
        <f t="shared" si="629"/>
        <v>0</v>
      </c>
      <c r="O5715" s="1" t="s">
        <v>9</v>
      </c>
    </row>
    <row r="5716" spans="1:15" x14ac:dyDescent="0.3">
      <c r="A5716" s="1" t="s">
        <v>5722</v>
      </c>
      <c r="B5716" s="1" t="s">
        <v>4249</v>
      </c>
      <c r="C5716" s="1" t="str">
        <f t="shared" si="623"/>
        <v>USA</v>
      </c>
      <c r="D5716" s="1" t="s">
        <v>11603</v>
      </c>
      <c r="E5716" s="7" t="str">
        <f>TEXT(DATE(MID(D5716, 13, 4), CHOOSE(MATCH( MID(D5716, 5, 3), {"Jan","Feb","Mar","Apr","May","Jun","Jul","Aug","Sep","Oct","Nov","Dec"}, 0), 1, 2, 3, 4, 5, 6, 7, 8, 9, 10, 11, 12), MID(D5716, 9, 2)), "yyyy-mm-dd")</f>
        <v>1969-06-03</v>
      </c>
      <c r="F5716" s="1" t="str">
        <f t="shared" si="624"/>
        <v>16:49:00</v>
      </c>
      <c r="G5716" s="9" t="str">
        <f t="shared" si="625"/>
        <v>June</v>
      </c>
      <c r="H5716" s="5" t="str">
        <f t="shared" si="626"/>
        <v>1969</v>
      </c>
      <c r="I5716" s="1" t="s">
        <v>11604</v>
      </c>
      <c r="J5716" s="1" t="str">
        <f t="shared" si="627"/>
        <v xml:space="preserve">Titan IIIB </v>
      </c>
      <c r="K5716" s="1" t="str">
        <f t="shared" si="628"/>
        <v>OPS 1077</v>
      </c>
      <c r="L5716" s="1" t="s">
        <v>346</v>
      </c>
      <c r="M5716" s="1">
        <v>59</v>
      </c>
      <c r="N5716" s="1">
        <f t="shared" si="629"/>
        <v>4897</v>
      </c>
      <c r="O5716" s="1" t="s">
        <v>9</v>
      </c>
    </row>
    <row r="5717" spans="1:15" x14ac:dyDescent="0.3">
      <c r="A5717" s="1" t="s">
        <v>6140</v>
      </c>
      <c r="B5717" s="1" t="s">
        <v>1561</v>
      </c>
      <c r="C5717" s="1" t="str">
        <f t="shared" si="623"/>
        <v>Russia</v>
      </c>
      <c r="D5717" s="1" t="s">
        <v>11605</v>
      </c>
      <c r="E5717" s="7" t="str">
        <f>TEXT(DATE(MID(D5717, 13, 4), CHOOSE(MATCH( MID(D5717, 5, 3), {"Jan","Feb","Mar","Apr","May","Jun","Jul","Aug","Sep","Oct","Nov","Dec"}, 0), 1, 2, 3, 4, 5, 6, 7, 8, 9, 10, 11, 12), MID(D5717, 9, 2)), "yyyy-mm-dd")</f>
        <v>1969-06-03</v>
      </c>
      <c r="F5717" s="1" t="str">
        <f t="shared" si="624"/>
        <v>12:57:00</v>
      </c>
      <c r="G5717" s="9" t="str">
        <f t="shared" si="625"/>
        <v>June</v>
      </c>
      <c r="H5717" s="5" t="str">
        <f t="shared" si="626"/>
        <v>1969</v>
      </c>
      <c r="I5717" s="1" t="s">
        <v>11606</v>
      </c>
      <c r="J5717" s="1" t="str">
        <f t="shared" si="627"/>
        <v xml:space="preserve">Cosmos-2 (63SM) </v>
      </c>
      <c r="K5717" s="1" t="str">
        <f t="shared" si="628"/>
        <v>Cosmos 285</v>
      </c>
      <c r="L5717" s="1" t="s">
        <v>346</v>
      </c>
      <c r="M5717" s="1"/>
      <c r="N5717" s="1">
        <f t="shared" si="629"/>
        <v>0</v>
      </c>
      <c r="O5717" s="1" t="s">
        <v>9</v>
      </c>
    </row>
    <row r="5718" spans="1:15" x14ac:dyDescent="0.3">
      <c r="A5718" s="1" t="s">
        <v>6140</v>
      </c>
      <c r="B5718" s="1" t="s">
        <v>130</v>
      </c>
      <c r="C5718" s="1" t="str">
        <f t="shared" si="623"/>
        <v>Kazakhstan</v>
      </c>
      <c r="D5718" s="1" t="s">
        <v>11607</v>
      </c>
      <c r="E5718" s="7" t="str">
        <f>TEXT(DATE(MID(D5718, 13, 4), CHOOSE(MATCH( MID(D5718, 5, 3), {"Jan","Feb","Mar","Apr","May","Jun","Jul","Aug","Sep","Oct","Nov","Dec"}, 0), 1, 2, 3, 4, 5, 6, 7, 8, 9, 10, 11, 12), MID(D5718, 9, 2)), "yyyy-mm-dd")</f>
        <v>1969-05-29</v>
      </c>
      <c r="F5718" s="1" t="str">
        <f t="shared" si="624"/>
        <v>06:59:00</v>
      </c>
      <c r="G5718" s="9" t="str">
        <f t="shared" si="625"/>
        <v>May</v>
      </c>
      <c r="H5718" s="5" t="str">
        <f t="shared" si="626"/>
        <v>1969</v>
      </c>
      <c r="I5718" s="1" t="s">
        <v>11608</v>
      </c>
      <c r="J5718" s="1" t="str">
        <f t="shared" si="627"/>
        <v xml:space="preserve">Voskhod </v>
      </c>
      <c r="K5718" s="1" t="str">
        <f t="shared" si="628"/>
        <v>Cosmos 284</v>
      </c>
      <c r="L5718" s="1" t="s">
        <v>346</v>
      </c>
      <c r="M5718" s="1"/>
      <c r="N5718" s="1">
        <f t="shared" si="629"/>
        <v>0</v>
      </c>
      <c r="O5718" s="1" t="s">
        <v>9</v>
      </c>
    </row>
    <row r="5719" spans="1:15" x14ac:dyDescent="0.3">
      <c r="A5719" s="1" t="s">
        <v>6140</v>
      </c>
      <c r="B5719" s="1" t="s">
        <v>1561</v>
      </c>
      <c r="C5719" s="1" t="str">
        <f t="shared" si="623"/>
        <v>Russia</v>
      </c>
      <c r="D5719" s="1" t="s">
        <v>11609</v>
      </c>
      <c r="E5719" s="7" t="str">
        <f>TEXT(DATE(MID(D5719, 13, 4), CHOOSE(MATCH( MID(D5719, 5, 3), {"Jan","Feb","Mar","Apr","May","Jun","Jul","Aug","Sep","Oct","Nov","Dec"}, 0), 1, 2, 3, 4, 5, 6, 7, 8, 9, 10, 11, 12), MID(D5719, 9, 2)), "yyyy-mm-dd")</f>
        <v>1969-05-27</v>
      </c>
      <c r="F5719" s="1" t="str">
        <f t="shared" si="624"/>
        <v>12:59:00</v>
      </c>
      <c r="G5719" s="9" t="str">
        <f t="shared" si="625"/>
        <v>May</v>
      </c>
      <c r="H5719" s="5" t="str">
        <f t="shared" si="626"/>
        <v>1969</v>
      </c>
      <c r="I5719" s="1" t="s">
        <v>11610</v>
      </c>
      <c r="J5719" s="1" t="str">
        <f t="shared" si="627"/>
        <v xml:space="preserve">Cosmos-2 (63SM) </v>
      </c>
      <c r="K5719" s="1" t="str">
        <f t="shared" si="628"/>
        <v>Cosmos 283</v>
      </c>
      <c r="L5719" s="1" t="s">
        <v>346</v>
      </c>
      <c r="M5719" s="1"/>
      <c r="N5719" s="1">
        <f t="shared" si="629"/>
        <v>0</v>
      </c>
      <c r="O5719" s="1" t="s">
        <v>9</v>
      </c>
    </row>
    <row r="5720" spans="1:15" x14ac:dyDescent="0.3">
      <c r="A5720" s="1" t="s">
        <v>5603</v>
      </c>
      <c r="B5720" s="1" t="s">
        <v>75</v>
      </c>
      <c r="C5720" s="1" t="str">
        <f t="shared" si="623"/>
        <v>USA</v>
      </c>
      <c r="D5720" s="1" t="s">
        <v>11611</v>
      </c>
      <c r="E5720" s="7" t="str">
        <f>TEXT(DATE(MID(D5720, 13, 4), CHOOSE(MATCH( MID(D5720, 5, 3), {"Jan","Feb","Mar","Apr","May","Jun","Jul","Aug","Sep","Oct","Nov","Dec"}, 0), 1, 2, 3, 4, 5, 6, 7, 8, 9, 10, 11, 12), MID(D5720, 9, 2)), "yyyy-mm-dd")</f>
        <v>1969-05-23</v>
      </c>
      <c r="F5720" s="1" t="str">
        <f t="shared" si="624"/>
        <v>07:57:00</v>
      </c>
      <c r="G5720" s="9" t="str">
        <f t="shared" si="625"/>
        <v>May</v>
      </c>
      <c r="H5720" s="5" t="str">
        <f t="shared" si="626"/>
        <v>1969</v>
      </c>
      <c r="I5720" s="1" t="s">
        <v>11612</v>
      </c>
      <c r="J5720" s="1" t="str">
        <f t="shared" si="627"/>
        <v xml:space="preserve">Titan IIIC </v>
      </c>
      <c r="K5720" s="1" t="str">
        <f t="shared" si="628"/>
        <v>Vela 5A/5B, OV5-5, OV5-6, OV5-9</v>
      </c>
      <c r="L5720" s="1" t="s">
        <v>346</v>
      </c>
      <c r="M5720" s="1"/>
      <c r="N5720" s="1">
        <f t="shared" si="629"/>
        <v>0</v>
      </c>
      <c r="O5720" s="1" t="s">
        <v>9</v>
      </c>
    </row>
    <row r="5721" spans="1:15" x14ac:dyDescent="0.3">
      <c r="A5721" s="1" t="s">
        <v>5722</v>
      </c>
      <c r="B5721" s="1" t="s">
        <v>3478</v>
      </c>
      <c r="C5721" s="1" t="str">
        <f t="shared" si="623"/>
        <v>USA</v>
      </c>
      <c r="D5721" s="1" t="s">
        <v>11613</v>
      </c>
      <c r="E5721" s="7" t="str">
        <f>TEXT(DATE(MID(D5721, 13, 4), CHOOSE(MATCH( MID(D5721, 5, 3), {"Jan","Feb","Mar","Apr","May","Jun","Jul","Aug","Sep","Oct","Nov","Dec"}, 0), 1, 2, 3, 4, 5, 6, 7, 8, 9, 10, 11, 12), MID(D5721, 9, 2)), "yyyy-mm-dd")</f>
        <v>1969-05-22</v>
      </c>
      <c r="F5721" s="1" t="str">
        <f t="shared" si="624"/>
        <v>02:00:00</v>
      </c>
      <c r="G5721" s="9" t="str">
        <f t="shared" si="625"/>
        <v>May</v>
      </c>
      <c r="H5721" s="5" t="str">
        <f t="shared" si="626"/>
        <v>1969</v>
      </c>
      <c r="I5721" s="1" t="s">
        <v>11614</v>
      </c>
      <c r="J5721" s="1" t="str">
        <f t="shared" si="627"/>
        <v xml:space="preserve">Delta M </v>
      </c>
      <c r="K5721" s="1" t="str">
        <f t="shared" si="628"/>
        <v>Intelsat 3-4</v>
      </c>
      <c r="L5721" s="1" t="s">
        <v>346</v>
      </c>
      <c r="M5721" s="1"/>
      <c r="N5721" s="1">
        <f t="shared" si="629"/>
        <v>0</v>
      </c>
      <c r="O5721" s="1" t="s">
        <v>9</v>
      </c>
    </row>
    <row r="5722" spans="1:15" x14ac:dyDescent="0.3">
      <c r="A5722" s="1" t="s">
        <v>6140</v>
      </c>
      <c r="B5722" s="1" t="s">
        <v>6615</v>
      </c>
      <c r="C5722" s="1" t="str">
        <f t="shared" si="623"/>
        <v>Russia</v>
      </c>
      <c r="D5722" s="1" t="s">
        <v>11615</v>
      </c>
      <c r="E5722" s="7" t="str">
        <f>TEXT(DATE(MID(D5722, 13, 4), CHOOSE(MATCH( MID(D5722, 5, 3), {"Jan","Feb","Mar","Apr","May","Jun","Jul","Aug","Sep","Oct","Nov","Dec"}, 0), 1, 2, 3, 4, 5, 6, 7, 8, 9, 10, 11, 12), MID(D5722, 9, 2)), "yyyy-mm-dd")</f>
        <v>1969-05-20</v>
      </c>
      <c r="F5722" s="1" t="str">
        <f t="shared" si="624"/>
        <v>08:40:00</v>
      </c>
      <c r="G5722" s="9" t="str">
        <f t="shared" si="625"/>
        <v>May</v>
      </c>
      <c r="H5722" s="5" t="str">
        <f t="shared" si="626"/>
        <v>1969</v>
      </c>
      <c r="I5722" s="1" t="s">
        <v>11616</v>
      </c>
      <c r="J5722" s="1" t="str">
        <f t="shared" si="627"/>
        <v xml:space="preserve">Voskhod </v>
      </c>
      <c r="K5722" s="1" t="str">
        <f t="shared" si="628"/>
        <v>Cosmos 282</v>
      </c>
      <c r="L5722" s="1" t="s">
        <v>346</v>
      </c>
      <c r="M5722" s="1"/>
      <c r="N5722" s="1">
        <f t="shared" si="629"/>
        <v>0</v>
      </c>
      <c r="O5722" s="1" t="s">
        <v>9</v>
      </c>
    </row>
    <row r="5723" spans="1:15" x14ac:dyDescent="0.3">
      <c r="A5723" s="1" t="s">
        <v>657</v>
      </c>
      <c r="B5723" s="1" t="s">
        <v>658</v>
      </c>
      <c r="C5723" s="1" t="str">
        <f t="shared" si="623"/>
        <v>USA</v>
      </c>
      <c r="D5723" s="1" t="s">
        <v>11617</v>
      </c>
      <c r="E5723" s="7" t="str">
        <f>TEXT(DATE(MID(D5723, 13, 4), CHOOSE(MATCH( MID(D5723, 5, 3), {"Jan","Feb","Mar","Apr","May","Jun","Jul","Aug","Sep","Oct","Nov","Dec"}, 0), 1, 2, 3, 4, 5, 6, 7, 8, 9, 10, 11, 12), MID(D5723, 9, 2)), "yyyy-mm-dd")</f>
        <v>1969-05-18</v>
      </c>
      <c r="F5723" s="1" t="str">
        <f t="shared" si="624"/>
        <v>16:49:00</v>
      </c>
      <c r="G5723" s="9" t="str">
        <f t="shared" si="625"/>
        <v>May</v>
      </c>
      <c r="H5723" s="5" t="str">
        <f t="shared" si="626"/>
        <v>1969</v>
      </c>
      <c r="I5723" s="1" t="s">
        <v>11618</v>
      </c>
      <c r="J5723" s="1" t="str">
        <f t="shared" si="627"/>
        <v xml:space="preserve">Saturn V </v>
      </c>
      <c r="K5723" s="1" t="str">
        <f t="shared" si="628"/>
        <v>Apollo 10</v>
      </c>
      <c r="L5723" s="1" t="s">
        <v>346</v>
      </c>
      <c r="M5723" s="1"/>
      <c r="N5723" s="1">
        <f t="shared" si="629"/>
        <v>0</v>
      </c>
      <c r="O5723" s="1" t="s">
        <v>9</v>
      </c>
    </row>
    <row r="5724" spans="1:15" x14ac:dyDescent="0.3">
      <c r="A5724" s="1" t="s">
        <v>6140</v>
      </c>
      <c r="B5724" s="1" t="s">
        <v>6615</v>
      </c>
      <c r="C5724" s="1" t="str">
        <f t="shared" si="623"/>
        <v>Russia</v>
      </c>
      <c r="D5724" s="1" t="s">
        <v>11619</v>
      </c>
      <c r="E5724" s="7" t="str">
        <f>TEXT(DATE(MID(D5724, 13, 4), CHOOSE(MATCH( MID(D5724, 5, 3), {"Jan","Feb","Mar","Apr","May","Jun","Jul","Aug","Sep","Oct","Nov","Dec"}, 0), 1, 2, 3, 4, 5, 6, 7, 8, 9, 10, 11, 12), MID(D5724, 9, 2)), "yyyy-mm-dd")</f>
        <v>1969-05-13</v>
      </c>
      <c r="F5724" s="1" t="str">
        <f t="shared" si="624"/>
        <v>09:15:00</v>
      </c>
      <c r="G5724" s="9" t="str">
        <f t="shared" si="625"/>
        <v>May</v>
      </c>
      <c r="H5724" s="5" t="str">
        <f t="shared" si="626"/>
        <v>1969</v>
      </c>
      <c r="I5724" s="1" t="s">
        <v>11620</v>
      </c>
      <c r="J5724" s="1" t="str">
        <f t="shared" si="627"/>
        <v xml:space="preserve">Voskhod </v>
      </c>
      <c r="K5724" s="1" t="str">
        <f t="shared" si="628"/>
        <v>Cosmos 281</v>
      </c>
      <c r="L5724" s="1" t="s">
        <v>346</v>
      </c>
      <c r="M5724" s="1"/>
      <c r="N5724" s="1">
        <f t="shared" si="629"/>
        <v>0</v>
      </c>
      <c r="O5724" s="1" t="s">
        <v>117</v>
      </c>
    </row>
    <row r="5725" spans="1:15" x14ac:dyDescent="0.3">
      <c r="A5725" s="1" t="s">
        <v>5722</v>
      </c>
      <c r="B5725" s="1" t="s">
        <v>5557</v>
      </c>
      <c r="C5725" s="1" t="str">
        <f t="shared" si="623"/>
        <v>USA</v>
      </c>
      <c r="D5725" s="1" t="s">
        <v>11621</v>
      </c>
      <c r="E5725" s="7" t="str">
        <f>TEXT(DATE(MID(D5725, 13, 4), CHOOSE(MATCH( MID(D5725, 5, 3), {"Jan","Feb","Mar","Apr","May","Jun","Jul","Aug","Sep","Oct","Nov","Dec"}, 0), 1, 2, 3, 4, 5, 6, 7, 8, 9, 10, 11, 12), MID(D5725, 9, 2)), "yyyy-mm-dd")</f>
        <v>1969-05-02</v>
      </c>
      <c r="F5725" s="1" t="str">
        <f t="shared" si="624"/>
        <v>01:46:00</v>
      </c>
      <c r="G5725" s="9" t="str">
        <f t="shared" si="625"/>
        <v>May</v>
      </c>
      <c r="H5725" s="5" t="str">
        <f t="shared" si="626"/>
        <v>1969</v>
      </c>
      <c r="I5725" s="1" t="s">
        <v>11622</v>
      </c>
      <c r="J5725" s="1" t="str">
        <f t="shared" si="627"/>
        <v xml:space="preserve">Thorad SLV-2G Agena-D </v>
      </c>
      <c r="K5725" s="1" t="str">
        <f t="shared" si="628"/>
        <v>KH-4A 1051</v>
      </c>
      <c r="L5725" s="1" t="s">
        <v>346</v>
      </c>
      <c r="M5725" s="1"/>
      <c r="N5725" s="1">
        <f t="shared" si="629"/>
        <v>0</v>
      </c>
      <c r="O5725" s="1" t="s">
        <v>9</v>
      </c>
    </row>
    <row r="5726" spans="1:15" x14ac:dyDescent="0.3">
      <c r="A5726" s="1" t="s">
        <v>6140</v>
      </c>
      <c r="B5726" s="1" t="s">
        <v>1630</v>
      </c>
      <c r="C5726" s="1" t="str">
        <f t="shared" si="623"/>
        <v>Kazakhstan</v>
      </c>
      <c r="D5726" s="1" t="s">
        <v>11623</v>
      </c>
      <c r="E5726" s="7" t="str">
        <f>TEXT(DATE(MID(D5726, 13, 4), CHOOSE(MATCH( MID(D5726, 5, 3), {"Jan","Feb","Mar","Apr","May","Jun","Jul","Aug","Sep","Oct","Nov","Dec"}, 0), 1, 2, 3, 4, 5, 6, 7, 8, 9, 10, 11, 12), MID(D5726, 9, 2)), "yyyy-mm-dd")</f>
        <v>1969-04-23</v>
      </c>
      <c r="F5726" s="1" t="str">
        <f t="shared" si="624"/>
        <v>09:55:00</v>
      </c>
      <c r="G5726" s="9" t="str">
        <f t="shared" si="625"/>
        <v>April</v>
      </c>
      <c r="H5726" s="5" t="str">
        <f t="shared" si="626"/>
        <v>1969</v>
      </c>
      <c r="I5726" s="1" t="s">
        <v>11624</v>
      </c>
      <c r="J5726" s="1" t="str">
        <f t="shared" si="627"/>
        <v xml:space="preserve">Voskhod </v>
      </c>
      <c r="K5726" s="1" t="str">
        <f t="shared" si="628"/>
        <v>Cosmos 280</v>
      </c>
      <c r="L5726" s="1" t="s">
        <v>346</v>
      </c>
      <c r="M5726" s="1"/>
      <c r="N5726" s="1">
        <f t="shared" si="629"/>
        <v>0</v>
      </c>
      <c r="O5726" s="1" t="s">
        <v>9</v>
      </c>
    </row>
    <row r="5727" spans="1:15" x14ac:dyDescent="0.3">
      <c r="A5727" s="1" t="s">
        <v>5722</v>
      </c>
      <c r="B5727" s="1" t="s">
        <v>4249</v>
      </c>
      <c r="C5727" s="1" t="str">
        <f t="shared" si="623"/>
        <v>USA</v>
      </c>
      <c r="D5727" s="1" t="s">
        <v>11625</v>
      </c>
      <c r="E5727" s="7" t="str">
        <f>TEXT(DATE(MID(D5727, 13, 4), CHOOSE(MATCH( MID(D5727, 5, 3), {"Jan","Feb","Mar","Apr","May","Jun","Jul","Aug","Sep","Oct","Nov","Dec"}, 0), 1, 2, 3, 4, 5, 6, 7, 8, 9, 10, 11, 12), MID(D5727, 9, 2)), "yyyy-mm-dd")</f>
        <v>1969-04-15</v>
      </c>
      <c r="F5727" s="1" t="str">
        <f t="shared" si="624"/>
        <v>17:30:00</v>
      </c>
      <c r="G5727" s="9" t="str">
        <f t="shared" si="625"/>
        <v>April</v>
      </c>
      <c r="H5727" s="5" t="str">
        <f t="shared" si="626"/>
        <v>1969</v>
      </c>
      <c r="I5727" s="1" t="s">
        <v>11626</v>
      </c>
      <c r="J5727" s="1" t="str">
        <f t="shared" si="627"/>
        <v xml:space="preserve">Titan IIIB </v>
      </c>
      <c r="K5727" s="1" t="str">
        <f t="shared" si="628"/>
        <v>OPS 5310</v>
      </c>
      <c r="L5727" s="1" t="s">
        <v>346</v>
      </c>
      <c r="M5727" s="1">
        <v>59</v>
      </c>
      <c r="N5727" s="1">
        <f t="shared" si="629"/>
        <v>4897</v>
      </c>
      <c r="O5727" s="1" t="s">
        <v>9</v>
      </c>
    </row>
    <row r="5728" spans="1:15" x14ac:dyDescent="0.3">
      <c r="A5728" s="1" t="s">
        <v>6140</v>
      </c>
      <c r="B5728" s="1" t="s">
        <v>130</v>
      </c>
      <c r="C5728" s="1" t="str">
        <f t="shared" si="623"/>
        <v>Kazakhstan</v>
      </c>
      <c r="D5728" s="1" t="s">
        <v>11627</v>
      </c>
      <c r="E5728" s="7" t="str">
        <f>TEXT(DATE(MID(D5728, 13, 4), CHOOSE(MATCH( MID(D5728, 5, 3), {"Jan","Feb","Mar","Apr","May","Jun","Jul","Aug","Sep","Oct","Nov","Dec"}, 0), 1, 2, 3, 4, 5, 6, 7, 8, 9, 10, 11, 12), MID(D5728, 9, 2)), "yyyy-mm-dd")</f>
        <v>1969-04-15</v>
      </c>
      <c r="F5728" s="1" t="str">
        <f t="shared" si="624"/>
        <v>08:14:00</v>
      </c>
      <c r="G5728" s="9" t="str">
        <f t="shared" si="625"/>
        <v>April</v>
      </c>
      <c r="H5728" s="5" t="str">
        <f t="shared" si="626"/>
        <v>1969</v>
      </c>
      <c r="I5728" s="1" t="s">
        <v>11628</v>
      </c>
      <c r="J5728" s="1" t="str">
        <f t="shared" si="627"/>
        <v xml:space="preserve">Voskhod </v>
      </c>
      <c r="K5728" s="1" t="str">
        <f t="shared" si="628"/>
        <v>Cosmos 279</v>
      </c>
      <c r="L5728" s="1" t="s">
        <v>346</v>
      </c>
      <c r="M5728" s="1"/>
      <c r="N5728" s="1">
        <f t="shared" si="629"/>
        <v>0</v>
      </c>
      <c r="O5728" s="1" t="s">
        <v>9</v>
      </c>
    </row>
    <row r="5729" spans="1:15" x14ac:dyDescent="0.3">
      <c r="A5729" s="1" t="s">
        <v>5722</v>
      </c>
      <c r="B5729" s="1" t="s">
        <v>10902</v>
      </c>
      <c r="C5729" s="1" t="str">
        <f t="shared" si="623"/>
        <v>USA</v>
      </c>
      <c r="D5729" s="1" t="s">
        <v>11629</v>
      </c>
      <c r="E5729" s="7" t="str">
        <f>TEXT(DATE(MID(D5729, 13, 4), CHOOSE(MATCH( MID(D5729, 5, 3), {"Jan","Feb","Mar","Apr","May","Jun","Jul","Aug","Sep","Oct","Nov","Dec"}, 0), 1, 2, 3, 4, 5, 6, 7, 8, 9, 10, 11, 12), MID(D5729, 9, 2)), "yyyy-mm-dd")</f>
        <v>1969-04-14</v>
      </c>
      <c r="F5729" s="1" t="str">
        <f t="shared" si="624"/>
        <v>07:54:00</v>
      </c>
      <c r="G5729" s="9" t="str">
        <f t="shared" si="625"/>
        <v>April</v>
      </c>
      <c r="H5729" s="5" t="str">
        <f t="shared" si="626"/>
        <v>1969</v>
      </c>
      <c r="I5729" s="1" t="s">
        <v>11630</v>
      </c>
      <c r="J5729" s="1" t="str">
        <f t="shared" si="627"/>
        <v xml:space="preserve">Thorad SLV-2G Agena-D </v>
      </c>
      <c r="K5729" s="1" t="str">
        <f t="shared" si="628"/>
        <v>Nimbus 3 &amp; Secor 13</v>
      </c>
      <c r="L5729" s="1" t="s">
        <v>346</v>
      </c>
      <c r="M5729" s="1"/>
      <c r="N5729" s="1">
        <f t="shared" si="629"/>
        <v>0</v>
      </c>
      <c r="O5729" s="1" t="s">
        <v>9</v>
      </c>
    </row>
    <row r="5730" spans="1:15" x14ac:dyDescent="0.3">
      <c r="A5730" s="1" t="s">
        <v>5556</v>
      </c>
      <c r="B5730" s="1" t="s">
        <v>9371</v>
      </c>
      <c r="C5730" s="1" t="str">
        <f t="shared" si="623"/>
        <v>USA</v>
      </c>
      <c r="D5730" s="1" t="s">
        <v>11631</v>
      </c>
      <c r="E5730" s="7" t="str">
        <f>TEXT(DATE(MID(D5730, 13, 4), CHOOSE(MATCH( MID(D5730, 5, 3), {"Jan","Feb","Mar","Apr","May","Jun","Jul","Aug","Sep","Oct","Nov","Dec"}, 0), 1, 2, 3, 4, 5, 6, 7, 8, 9, 10, 11, 12), MID(D5730, 9, 2)), "yyyy-mm-dd")</f>
        <v>1969-04-13</v>
      </c>
      <c r="F5730" s="1" t="str">
        <f t="shared" si="624"/>
        <v>02:30:00</v>
      </c>
      <c r="G5730" s="9" t="str">
        <f t="shared" si="625"/>
        <v>April</v>
      </c>
      <c r="H5730" s="5" t="str">
        <f t="shared" si="626"/>
        <v>1969</v>
      </c>
      <c r="I5730" s="1" t="s">
        <v>11632</v>
      </c>
      <c r="J5730" s="1" t="str">
        <f t="shared" si="627"/>
        <v xml:space="preserve">Atlas-SLV3A Agena-D </v>
      </c>
      <c r="K5730" s="1" t="str">
        <f t="shared" si="628"/>
        <v>Canyon 2 (AFP-827)</v>
      </c>
      <c r="L5730" s="1" t="s">
        <v>346</v>
      </c>
      <c r="M5730" s="1"/>
      <c r="N5730" s="1">
        <f t="shared" si="629"/>
        <v>0</v>
      </c>
      <c r="O5730" s="1" t="s">
        <v>9</v>
      </c>
    </row>
    <row r="5731" spans="1:15" x14ac:dyDescent="0.3">
      <c r="A5731" s="1" t="s">
        <v>6140</v>
      </c>
      <c r="B5731" s="1" t="s">
        <v>1630</v>
      </c>
      <c r="C5731" s="1" t="str">
        <f t="shared" si="623"/>
        <v>Kazakhstan</v>
      </c>
      <c r="D5731" s="1" t="s">
        <v>11633</v>
      </c>
      <c r="E5731" s="7" t="str">
        <f>TEXT(DATE(MID(D5731, 13, 4), CHOOSE(MATCH( MID(D5731, 5, 3), {"Jan","Feb","Mar","Apr","May","Jun","Jul","Aug","Sep","Oct","Nov","Dec"}, 0), 1, 2, 3, 4, 5, 6, 7, 8, 9, 10, 11, 12), MID(D5731, 9, 2)), "yyyy-mm-dd")</f>
        <v>1969-04-11</v>
      </c>
      <c r="F5731" s="1" t="str">
        <f t="shared" si="624"/>
        <v>02:30:00</v>
      </c>
      <c r="G5731" s="9" t="str">
        <f t="shared" si="625"/>
        <v>April</v>
      </c>
      <c r="H5731" s="5" t="str">
        <f t="shared" si="626"/>
        <v>1969</v>
      </c>
      <c r="I5731" s="1" t="s">
        <v>11634</v>
      </c>
      <c r="J5731" s="1" t="str">
        <f t="shared" si="627"/>
        <v xml:space="preserve">Molniya-M /Block L </v>
      </c>
      <c r="K5731" s="1" t="str">
        <f t="shared" si="628"/>
        <v>Molniya-1 nÂ°16</v>
      </c>
      <c r="L5731" s="1" t="s">
        <v>346</v>
      </c>
      <c r="M5731" s="1"/>
      <c r="N5731" s="1">
        <f t="shared" si="629"/>
        <v>0</v>
      </c>
      <c r="O5731" s="1" t="s">
        <v>9</v>
      </c>
    </row>
    <row r="5732" spans="1:15" x14ac:dyDescent="0.3">
      <c r="A5732" s="1" t="s">
        <v>6140</v>
      </c>
      <c r="B5732" s="1" t="s">
        <v>6615</v>
      </c>
      <c r="C5732" s="1" t="str">
        <f t="shared" si="623"/>
        <v>Russia</v>
      </c>
      <c r="D5732" s="1" t="s">
        <v>11635</v>
      </c>
      <c r="E5732" s="7" t="str">
        <f>TEXT(DATE(MID(D5732, 13, 4), CHOOSE(MATCH( MID(D5732, 5, 3), {"Jan","Feb","Mar","Apr","May","Jun","Jul","Aug","Sep","Oct","Nov","Dec"}, 0), 1, 2, 3, 4, 5, 6, 7, 8, 9, 10, 11, 12), MID(D5732, 9, 2)), "yyyy-mm-dd")</f>
        <v>1969-04-09</v>
      </c>
      <c r="F5732" s="1" t="str">
        <f t="shared" si="624"/>
        <v>13:00:00</v>
      </c>
      <c r="G5732" s="9" t="str">
        <f t="shared" si="625"/>
        <v>April</v>
      </c>
      <c r="H5732" s="5" t="str">
        <f t="shared" si="626"/>
        <v>1969</v>
      </c>
      <c r="I5732" s="1" t="s">
        <v>11636</v>
      </c>
      <c r="J5732" s="1" t="str">
        <f t="shared" si="627"/>
        <v xml:space="preserve">Voskhod </v>
      </c>
      <c r="K5732" s="1" t="str">
        <f t="shared" si="628"/>
        <v>Cosmos 278</v>
      </c>
      <c r="L5732" s="1" t="s">
        <v>346</v>
      </c>
      <c r="M5732" s="1"/>
      <c r="N5732" s="1">
        <f t="shared" si="629"/>
        <v>0</v>
      </c>
      <c r="O5732" s="1" t="s">
        <v>9</v>
      </c>
    </row>
    <row r="5733" spans="1:15" x14ac:dyDescent="0.3">
      <c r="A5733" s="1" t="s">
        <v>6140</v>
      </c>
      <c r="B5733" s="1" t="s">
        <v>1561</v>
      </c>
      <c r="C5733" s="1" t="str">
        <f t="shared" si="623"/>
        <v>Russia</v>
      </c>
      <c r="D5733" s="1" t="s">
        <v>11637</v>
      </c>
      <c r="E5733" s="7" t="str">
        <f>TEXT(DATE(MID(D5733, 13, 4), CHOOSE(MATCH( MID(D5733, 5, 3), {"Jan","Feb","Mar","Apr","May","Jun","Jul","Aug","Sep","Oct","Nov","Dec"}, 0), 1, 2, 3, 4, 5, 6, 7, 8, 9, 10, 11, 12), MID(D5733, 9, 2)), "yyyy-mm-dd")</f>
        <v>1969-04-04</v>
      </c>
      <c r="F5733" s="1" t="str">
        <f t="shared" si="624"/>
        <v>13:00:00</v>
      </c>
      <c r="G5733" s="9" t="str">
        <f t="shared" si="625"/>
        <v>April</v>
      </c>
      <c r="H5733" s="5" t="str">
        <f t="shared" si="626"/>
        <v>1969</v>
      </c>
      <c r="I5733" s="1" t="s">
        <v>11638</v>
      </c>
      <c r="J5733" s="1" t="str">
        <f t="shared" si="627"/>
        <v xml:space="preserve">Cosmos-2 (63SM) </v>
      </c>
      <c r="K5733" s="1" t="str">
        <f t="shared" si="628"/>
        <v>Cosmos 277</v>
      </c>
      <c r="L5733" s="1" t="s">
        <v>346</v>
      </c>
      <c r="M5733" s="1"/>
      <c r="N5733" s="1">
        <f t="shared" si="629"/>
        <v>0</v>
      </c>
      <c r="O5733" s="1" t="s">
        <v>9</v>
      </c>
    </row>
    <row r="5734" spans="1:15" x14ac:dyDescent="0.3">
      <c r="A5734" s="1" t="s">
        <v>6140</v>
      </c>
      <c r="B5734" s="1" t="s">
        <v>6615</v>
      </c>
      <c r="C5734" s="1" t="str">
        <f t="shared" si="623"/>
        <v>Russia</v>
      </c>
      <c r="D5734" s="1" t="s">
        <v>11639</v>
      </c>
      <c r="E5734" s="7" t="str">
        <f>TEXT(DATE(MID(D5734, 13, 4), CHOOSE(MATCH( MID(D5734, 5, 3), {"Jan","Feb","Mar","Apr","May","Jun","Jul","Aug","Sep","Oct","Nov","Dec"}, 0), 1, 2, 3, 4, 5, 6, 7, 8, 9, 10, 11, 12), MID(D5734, 9, 2)), "yyyy-mm-dd")</f>
        <v>1969-04-04</v>
      </c>
      <c r="F5734" s="1" t="str">
        <f t="shared" si="624"/>
        <v>10:20:00</v>
      </c>
      <c r="G5734" s="9" t="str">
        <f t="shared" si="625"/>
        <v>April</v>
      </c>
      <c r="H5734" s="5" t="str">
        <f t="shared" si="626"/>
        <v>1969</v>
      </c>
      <c r="I5734" s="1" t="s">
        <v>11640</v>
      </c>
      <c r="J5734" s="1" t="str">
        <f t="shared" si="627"/>
        <v xml:space="preserve">Voskhod </v>
      </c>
      <c r="K5734" s="1" t="str">
        <f t="shared" si="628"/>
        <v>Cosmos 276</v>
      </c>
      <c r="L5734" s="1" t="s">
        <v>346</v>
      </c>
      <c r="M5734" s="1"/>
      <c r="N5734" s="1">
        <f t="shared" si="629"/>
        <v>0</v>
      </c>
      <c r="O5734" s="1" t="s">
        <v>9</v>
      </c>
    </row>
    <row r="5735" spans="1:15" x14ac:dyDescent="0.3">
      <c r="A5735" s="1" t="s">
        <v>6140</v>
      </c>
      <c r="B5735" s="1" t="s">
        <v>565</v>
      </c>
      <c r="C5735" s="1" t="str">
        <f t="shared" si="623"/>
        <v>Kazakhstan</v>
      </c>
      <c r="D5735" s="1" t="s">
        <v>11641</v>
      </c>
      <c r="E5735" s="7" t="str">
        <f>TEXT(DATE(MID(D5735, 13, 4), CHOOSE(MATCH( MID(D5735, 5, 3), {"Jan","Feb","Mar","Apr","May","Jun","Jul","Aug","Sep","Oct","Nov","Dec"}, 0), 1, 2, 3, 4, 5, 6, 7, 8, 9, 10, 11, 12), MID(D5735, 9, 2)), "yyyy-mm-dd")</f>
        <v>1969-04-02</v>
      </c>
      <c r="F5735" s="1" t="str">
        <f t="shared" si="624"/>
        <v>10:33:00</v>
      </c>
      <c r="G5735" s="9" t="str">
        <f t="shared" si="625"/>
        <v>April</v>
      </c>
      <c r="H5735" s="5" t="str">
        <f t="shared" si="626"/>
        <v>1969</v>
      </c>
      <c r="I5735" s="1" t="s">
        <v>11642</v>
      </c>
      <c r="J5735" s="1" t="str">
        <f t="shared" si="627"/>
        <v xml:space="preserve">Proton-K/Block D </v>
      </c>
      <c r="K5735" s="1" t="str">
        <f t="shared" si="628"/>
        <v>M-69 nÂ°522</v>
      </c>
      <c r="L5735" s="1" t="s">
        <v>346</v>
      </c>
      <c r="M5735" s="1"/>
      <c r="N5735" s="1">
        <f t="shared" si="629"/>
        <v>0</v>
      </c>
      <c r="O5735" s="1" t="s">
        <v>257</v>
      </c>
    </row>
    <row r="5736" spans="1:15" x14ac:dyDescent="0.3">
      <c r="A5736" s="1" t="s">
        <v>6140</v>
      </c>
      <c r="B5736" s="1" t="s">
        <v>1561</v>
      </c>
      <c r="C5736" s="1" t="str">
        <f t="shared" si="623"/>
        <v>Russia</v>
      </c>
      <c r="D5736" s="1" t="s">
        <v>11643</v>
      </c>
      <c r="E5736" s="7" t="str">
        <f>TEXT(DATE(MID(D5736, 13, 4), CHOOSE(MATCH( MID(D5736, 5, 3), {"Jan","Feb","Mar","Apr","May","Jun","Jul","Aug","Sep","Oct","Nov","Dec"}, 0), 1, 2, 3, 4, 5, 6, 7, 8, 9, 10, 11, 12), MID(D5736, 9, 2)), "yyyy-mm-dd")</f>
        <v>1969-03-28</v>
      </c>
      <c r="F5736" s="1" t="str">
        <f t="shared" si="624"/>
        <v>16:00:00</v>
      </c>
      <c r="G5736" s="9" t="str">
        <f t="shared" si="625"/>
        <v>March</v>
      </c>
      <c r="H5736" s="5" t="str">
        <f t="shared" si="626"/>
        <v>1969</v>
      </c>
      <c r="I5736" s="1" t="s">
        <v>11644</v>
      </c>
      <c r="J5736" s="1" t="str">
        <f t="shared" si="627"/>
        <v xml:space="preserve">Cosmos-2 (63SM) </v>
      </c>
      <c r="K5736" s="1" t="str">
        <f t="shared" si="628"/>
        <v>Cosmos 275</v>
      </c>
      <c r="L5736" s="1" t="s">
        <v>346</v>
      </c>
      <c r="M5736" s="1"/>
      <c r="N5736" s="1">
        <f t="shared" si="629"/>
        <v>0</v>
      </c>
      <c r="O5736" s="1" t="s">
        <v>9</v>
      </c>
    </row>
    <row r="5737" spans="1:15" x14ac:dyDescent="0.3">
      <c r="A5737" s="1" t="s">
        <v>5556</v>
      </c>
      <c r="B5737" s="1" t="s">
        <v>4149</v>
      </c>
      <c r="C5737" s="1" t="str">
        <f t="shared" si="623"/>
        <v>USA</v>
      </c>
      <c r="D5737" s="1" t="s">
        <v>11645</v>
      </c>
      <c r="E5737" s="7" t="str">
        <f>TEXT(DATE(MID(D5737, 13, 4), CHOOSE(MATCH( MID(D5737, 5, 3), {"Jan","Feb","Mar","Apr","May","Jun","Jul","Aug","Sep","Oct","Nov","Dec"}, 0), 1, 2, 3, 4, 5, 6, 7, 8, 9, 10, 11, 12), MID(D5737, 9, 2)), "yyyy-mm-dd")</f>
        <v>1969-03-27</v>
      </c>
      <c r="F5737" s="1" t="str">
        <f t="shared" si="624"/>
        <v>22:22:00</v>
      </c>
      <c r="G5737" s="9" t="str">
        <f t="shared" si="625"/>
        <v>March</v>
      </c>
      <c r="H5737" s="5" t="str">
        <f t="shared" si="626"/>
        <v>1969</v>
      </c>
      <c r="I5737" s="1" t="s">
        <v>11646</v>
      </c>
      <c r="J5737" s="1" t="str">
        <f t="shared" si="627"/>
        <v xml:space="preserve">Atlas-SLV3C Centaur-D </v>
      </c>
      <c r="K5737" s="1" t="str">
        <f t="shared" si="628"/>
        <v>Mariner 7</v>
      </c>
      <c r="L5737" s="1" t="s">
        <v>346</v>
      </c>
      <c r="M5737" s="1"/>
      <c r="N5737" s="1">
        <f t="shared" si="629"/>
        <v>0</v>
      </c>
      <c r="O5737" s="1" t="s">
        <v>9</v>
      </c>
    </row>
    <row r="5738" spans="1:15" x14ac:dyDescent="0.3">
      <c r="A5738" s="1" t="s">
        <v>6140</v>
      </c>
      <c r="B5738" s="1" t="s">
        <v>4200</v>
      </c>
      <c r="C5738" s="1" t="str">
        <f t="shared" si="623"/>
        <v>Kazakhstan</v>
      </c>
      <c r="D5738" s="1" t="s">
        <v>11647</v>
      </c>
      <c r="E5738" s="7" t="str">
        <f>TEXT(DATE(MID(D5738, 13, 4), CHOOSE(MATCH( MID(D5738, 5, 3), {"Jan","Feb","Mar","Apr","May","Jun","Jul","Aug","Sep","Oct","Nov","Dec"}, 0), 1, 2, 3, 4, 5, 6, 7, 8, 9, 10, 11, 12), MID(D5738, 9, 2)), "yyyy-mm-dd")</f>
        <v>1969-03-27</v>
      </c>
      <c r="F5738" s="1" t="str">
        <f t="shared" si="624"/>
        <v>10:40:00</v>
      </c>
      <c r="G5738" s="9" t="str">
        <f t="shared" si="625"/>
        <v>March</v>
      </c>
      <c r="H5738" s="5" t="str">
        <f t="shared" si="626"/>
        <v>1969</v>
      </c>
      <c r="I5738" s="1" t="s">
        <v>11648</v>
      </c>
      <c r="J5738" s="1" t="str">
        <f t="shared" si="627"/>
        <v xml:space="preserve">Proton-K/Block D </v>
      </c>
      <c r="K5738" s="1" t="str">
        <f t="shared" si="628"/>
        <v>M-69 nÂ°521</v>
      </c>
      <c r="L5738" s="1" t="s">
        <v>346</v>
      </c>
      <c r="M5738" s="1"/>
      <c r="N5738" s="1">
        <f t="shared" si="629"/>
        <v>0</v>
      </c>
      <c r="O5738" s="1" t="s">
        <v>257</v>
      </c>
    </row>
    <row r="5739" spans="1:15" x14ac:dyDescent="0.3">
      <c r="A5739" s="1" t="s">
        <v>6140</v>
      </c>
      <c r="B5739" s="1" t="s">
        <v>6615</v>
      </c>
      <c r="C5739" s="1" t="str">
        <f t="shared" si="623"/>
        <v>Russia</v>
      </c>
      <c r="D5739" s="1" t="s">
        <v>11649</v>
      </c>
      <c r="E5739" s="7" t="str">
        <f>TEXT(DATE(MID(D5739, 13, 4), CHOOSE(MATCH( MID(D5739, 5, 3), {"Jan","Feb","Mar","Apr","May","Jun","Jul","Aug","Sep","Oct","Nov","Dec"}, 0), 1, 2, 3, 4, 5, 6, 7, 8, 9, 10, 11, 12), MID(D5739, 9, 2)), "yyyy-mm-dd")</f>
        <v>1969-03-26</v>
      </c>
      <c r="F5739" s="1" t="str">
        <f t="shared" si="624"/>
        <v>12:30:00</v>
      </c>
      <c r="G5739" s="9" t="str">
        <f t="shared" si="625"/>
        <v>March</v>
      </c>
      <c r="H5739" s="5" t="str">
        <f t="shared" si="626"/>
        <v>1969</v>
      </c>
      <c r="I5739" s="1" t="s">
        <v>11650</v>
      </c>
      <c r="J5739" s="1" t="str">
        <f t="shared" si="627"/>
        <v xml:space="preserve">Vostok-2M </v>
      </c>
      <c r="K5739" s="1" t="str">
        <f t="shared" si="628"/>
        <v>Meteor nÂ°12</v>
      </c>
      <c r="L5739" s="1" t="s">
        <v>346</v>
      </c>
      <c r="M5739" s="1"/>
      <c r="N5739" s="1">
        <f t="shared" si="629"/>
        <v>0</v>
      </c>
      <c r="O5739" s="1" t="s">
        <v>257</v>
      </c>
    </row>
    <row r="5740" spans="1:15" x14ac:dyDescent="0.3">
      <c r="A5740" s="1" t="s">
        <v>6140</v>
      </c>
      <c r="B5740" s="1" t="s">
        <v>130</v>
      </c>
      <c r="C5740" s="1" t="str">
        <f t="shared" si="623"/>
        <v>Kazakhstan</v>
      </c>
      <c r="D5740" s="1" t="s">
        <v>11651</v>
      </c>
      <c r="E5740" s="7" t="str">
        <f>TEXT(DATE(MID(D5740, 13, 4), CHOOSE(MATCH( MID(D5740, 5, 3), {"Jan","Feb","Mar","Apr","May","Jun","Jul","Aug","Sep","Oct","Nov","Dec"}, 0), 1, 2, 3, 4, 5, 6, 7, 8, 9, 10, 11, 12), MID(D5740, 9, 2)), "yyyy-mm-dd")</f>
        <v>1969-03-24</v>
      </c>
      <c r="F5740" s="1" t="str">
        <f t="shared" si="624"/>
        <v>10:10:00</v>
      </c>
      <c r="G5740" s="9" t="str">
        <f t="shared" si="625"/>
        <v>March</v>
      </c>
      <c r="H5740" s="5" t="str">
        <f t="shared" si="626"/>
        <v>1969</v>
      </c>
      <c r="I5740" s="1" t="s">
        <v>11652</v>
      </c>
      <c r="J5740" s="1" t="str">
        <f t="shared" si="627"/>
        <v xml:space="preserve">Voskhod </v>
      </c>
      <c r="K5740" s="1" t="str">
        <f t="shared" si="628"/>
        <v>Cosmos 274</v>
      </c>
      <c r="L5740" s="1" t="s">
        <v>346</v>
      </c>
      <c r="M5740" s="1"/>
      <c r="N5740" s="1">
        <f t="shared" si="629"/>
        <v>0</v>
      </c>
      <c r="O5740" s="1" t="s">
        <v>9</v>
      </c>
    </row>
    <row r="5741" spans="1:15" x14ac:dyDescent="0.3">
      <c r="A5741" s="1" t="s">
        <v>6140</v>
      </c>
      <c r="B5741" s="1" t="s">
        <v>6615</v>
      </c>
      <c r="C5741" s="1" t="str">
        <f t="shared" si="623"/>
        <v>Russia</v>
      </c>
      <c r="D5741" s="1" t="s">
        <v>11653</v>
      </c>
      <c r="E5741" s="7" t="str">
        <f>TEXT(DATE(MID(D5741, 13, 4), CHOOSE(MATCH( MID(D5741, 5, 3), {"Jan","Feb","Mar","Apr","May","Jun","Jul","Aug","Sep","Oct","Nov","Dec"}, 0), 1, 2, 3, 4, 5, 6, 7, 8, 9, 10, 11, 12), MID(D5741, 9, 2)), "yyyy-mm-dd")</f>
        <v>1969-03-22</v>
      </c>
      <c r="F5741" s="1" t="str">
        <f t="shared" si="624"/>
        <v>12:15:00</v>
      </c>
      <c r="G5741" s="9" t="str">
        <f t="shared" si="625"/>
        <v>March</v>
      </c>
      <c r="H5741" s="5" t="str">
        <f t="shared" si="626"/>
        <v>1969</v>
      </c>
      <c r="I5741" s="1" t="s">
        <v>11654</v>
      </c>
      <c r="J5741" s="1" t="str">
        <f t="shared" si="627"/>
        <v xml:space="preserve">Voskhod </v>
      </c>
      <c r="K5741" s="1" t="str">
        <f t="shared" si="628"/>
        <v>Cosmos 273</v>
      </c>
      <c r="L5741" s="1" t="s">
        <v>346</v>
      </c>
      <c r="M5741" s="1"/>
      <c r="N5741" s="1">
        <f t="shared" si="629"/>
        <v>0</v>
      </c>
      <c r="O5741" s="1" t="s">
        <v>9</v>
      </c>
    </row>
    <row r="5742" spans="1:15" x14ac:dyDescent="0.3">
      <c r="A5742" s="1" t="s">
        <v>5722</v>
      </c>
      <c r="B5742" s="1" t="s">
        <v>5557</v>
      </c>
      <c r="C5742" s="1" t="str">
        <f t="shared" si="623"/>
        <v>USA</v>
      </c>
      <c r="D5742" s="1" t="s">
        <v>11655</v>
      </c>
      <c r="E5742" s="7" t="str">
        <f>TEXT(DATE(MID(D5742, 13, 4), CHOOSE(MATCH( MID(D5742, 5, 3), {"Jan","Feb","Mar","Apr","May","Jun","Jul","Aug","Sep","Oct","Nov","Dec"}, 0), 1, 2, 3, 4, 5, 6, 7, 8, 9, 10, 11, 12), MID(D5742, 9, 2)), "yyyy-mm-dd")</f>
        <v>1969-03-19</v>
      </c>
      <c r="F5742" s="1" t="str">
        <f t="shared" si="624"/>
        <v>21:38:00</v>
      </c>
      <c r="G5742" s="9" t="str">
        <f t="shared" si="625"/>
        <v>March</v>
      </c>
      <c r="H5742" s="5" t="str">
        <f t="shared" si="626"/>
        <v>1969</v>
      </c>
      <c r="I5742" s="1" t="s">
        <v>11656</v>
      </c>
      <c r="J5742" s="1" t="str">
        <f t="shared" si="627"/>
        <v xml:space="preserve">Thorad SLV-2G Agena-D </v>
      </c>
      <c r="K5742" s="1" t="str">
        <f t="shared" si="628"/>
        <v>KH-4B 1150</v>
      </c>
      <c r="L5742" s="1" t="s">
        <v>346</v>
      </c>
      <c r="M5742" s="1"/>
      <c r="N5742" s="1">
        <f t="shared" si="629"/>
        <v>0</v>
      </c>
      <c r="O5742" s="1" t="s">
        <v>9</v>
      </c>
    </row>
    <row r="5743" spans="1:15" x14ac:dyDescent="0.3">
      <c r="A5743" s="1" t="s">
        <v>5556</v>
      </c>
      <c r="B5743" s="1" t="s">
        <v>11056</v>
      </c>
      <c r="C5743" s="1" t="str">
        <f t="shared" si="623"/>
        <v>USA</v>
      </c>
      <c r="D5743" s="1" t="s">
        <v>11657</v>
      </c>
      <c r="E5743" s="7" t="str">
        <f>TEXT(DATE(MID(D5743, 13, 4), CHOOSE(MATCH( MID(D5743, 5, 3), {"Jan","Feb","Mar","Apr","May","Jun","Jul","Aug","Sep","Oct","Nov","Dec"}, 0), 1, 2, 3, 4, 5, 6, 7, 8, 9, 10, 11, 12), MID(D5743, 9, 2)), "yyyy-mm-dd")</f>
        <v>1969-03-18</v>
      </c>
      <c r="F5743" s="1" t="str">
        <f t="shared" si="624"/>
        <v>07:47:00</v>
      </c>
      <c r="G5743" s="9" t="str">
        <f t="shared" si="625"/>
        <v>March</v>
      </c>
      <c r="H5743" s="5" t="str">
        <f t="shared" si="626"/>
        <v>1969</v>
      </c>
      <c r="I5743" s="1" t="s">
        <v>11658</v>
      </c>
      <c r="J5743" s="1" t="str">
        <f t="shared" si="627"/>
        <v xml:space="preserve">Atlas-E/F OV1 </v>
      </c>
      <c r="K5743" s="1" t="str">
        <f t="shared" si="628"/>
        <v>OV1-17/OV1-18/OV1-19</v>
      </c>
      <c r="L5743" s="1" t="s">
        <v>346</v>
      </c>
      <c r="M5743" s="1"/>
      <c r="N5743" s="1">
        <f t="shared" si="629"/>
        <v>0</v>
      </c>
      <c r="O5743" s="1" t="s">
        <v>9</v>
      </c>
    </row>
    <row r="5744" spans="1:15" x14ac:dyDescent="0.3">
      <c r="A5744" s="1" t="s">
        <v>6140</v>
      </c>
      <c r="B5744" s="1" t="s">
        <v>6482</v>
      </c>
      <c r="C5744" s="1" t="str">
        <f t="shared" si="623"/>
        <v>Russia</v>
      </c>
      <c r="D5744" s="1" t="s">
        <v>11659</v>
      </c>
      <c r="E5744" s="7" t="str">
        <f>TEXT(DATE(MID(D5744, 13, 4), CHOOSE(MATCH( MID(D5744, 5, 3), {"Jan","Feb","Mar","Apr","May","Jun","Jul","Aug","Sep","Oct","Nov","Dec"}, 0), 1, 2, 3, 4, 5, 6, 7, 8, 9, 10, 11, 12), MID(D5744, 9, 2)), "yyyy-mm-dd")</f>
        <v>1969-03-17</v>
      </c>
      <c r="F5744" s="1" t="str">
        <f t="shared" si="624"/>
        <v>16:40:00</v>
      </c>
      <c r="G5744" s="9" t="str">
        <f t="shared" si="625"/>
        <v>March</v>
      </c>
      <c r="H5744" s="5" t="str">
        <f t="shared" si="626"/>
        <v>1969</v>
      </c>
      <c r="I5744" s="1" t="s">
        <v>11660</v>
      </c>
      <c r="J5744" s="1" t="str">
        <f t="shared" si="627"/>
        <v xml:space="preserve">Cosmos-3M </v>
      </c>
      <c r="K5744" s="1" t="str">
        <f t="shared" si="628"/>
        <v>Cosmos 272</v>
      </c>
      <c r="L5744" s="1" t="s">
        <v>346</v>
      </c>
      <c r="M5744" s="1"/>
      <c r="N5744" s="1">
        <f t="shared" si="629"/>
        <v>0</v>
      </c>
      <c r="O5744" s="1" t="s">
        <v>9</v>
      </c>
    </row>
    <row r="5745" spans="1:15" x14ac:dyDescent="0.3">
      <c r="A5745" s="1" t="s">
        <v>6140</v>
      </c>
      <c r="B5745" s="1" t="s">
        <v>6615</v>
      </c>
      <c r="C5745" s="1" t="str">
        <f t="shared" si="623"/>
        <v>Russia</v>
      </c>
      <c r="D5745" s="1" t="s">
        <v>11661</v>
      </c>
      <c r="E5745" s="7" t="str">
        <f>TEXT(DATE(MID(D5745, 13, 4), CHOOSE(MATCH( MID(D5745, 5, 3), {"Jan","Feb","Mar","Apr","May","Jun","Jul","Aug","Sep","Oct","Nov","Dec"}, 0), 1, 2, 3, 4, 5, 6, 7, 8, 9, 10, 11, 12), MID(D5745, 9, 2)), "yyyy-mm-dd")</f>
        <v>1969-03-15</v>
      </c>
      <c r="F5745" s="1" t="str">
        <f t="shared" si="624"/>
        <v>12:15:00</v>
      </c>
      <c r="G5745" s="9" t="str">
        <f t="shared" si="625"/>
        <v>March</v>
      </c>
      <c r="H5745" s="5" t="str">
        <f t="shared" si="626"/>
        <v>1969</v>
      </c>
      <c r="I5745" s="1" t="s">
        <v>11662</v>
      </c>
      <c r="J5745" s="1" t="str">
        <f t="shared" si="627"/>
        <v xml:space="preserve">Voskhod </v>
      </c>
      <c r="K5745" s="1" t="str">
        <f t="shared" si="628"/>
        <v>Cosmos 271</v>
      </c>
      <c r="L5745" s="1" t="s">
        <v>346</v>
      </c>
      <c r="M5745" s="1"/>
      <c r="N5745" s="1">
        <f t="shared" si="629"/>
        <v>0</v>
      </c>
      <c r="O5745" s="1" t="s">
        <v>9</v>
      </c>
    </row>
    <row r="5746" spans="1:15" x14ac:dyDescent="0.3">
      <c r="A5746" s="1" t="s">
        <v>6140</v>
      </c>
      <c r="B5746" s="1" t="s">
        <v>6615</v>
      </c>
      <c r="C5746" s="1" t="str">
        <f t="shared" si="623"/>
        <v>Russia</v>
      </c>
      <c r="D5746" s="1" t="s">
        <v>11663</v>
      </c>
      <c r="E5746" s="7" t="str">
        <f>TEXT(DATE(MID(D5746, 13, 4), CHOOSE(MATCH( MID(D5746, 5, 3), {"Jan","Feb","Mar","Apr","May","Jun","Jul","Aug","Sep","Oct","Nov","Dec"}, 0), 1, 2, 3, 4, 5, 6, 7, 8, 9, 10, 11, 12), MID(D5746, 9, 2)), "yyyy-mm-dd")</f>
        <v>1969-03-06</v>
      </c>
      <c r="F5746" s="1" t="str">
        <f t="shared" si="624"/>
        <v>12:15:00</v>
      </c>
      <c r="G5746" s="9" t="str">
        <f t="shared" si="625"/>
        <v>March</v>
      </c>
      <c r="H5746" s="5" t="str">
        <f t="shared" si="626"/>
        <v>1969</v>
      </c>
      <c r="I5746" s="1" t="s">
        <v>11664</v>
      </c>
      <c r="J5746" s="1" t="str">
        <f t="shared" si="627"/>
        <v xml:space="preserve">Voskhod </v>
      </c>
      <c r="K5746" s="1" t="str">
        <f t="shared" si="628"/>
        <v>Cosmos 270</v>
      </c>
      <c r="L5746" s="1" t="s">
        <v>346</v>
      </c>
      <c r="M5746" s="1"/>
      <c r="N5746" s="1">
        <f t="shared" si="629"/>
        <v>0</v>
      </c>
      <c r="O5746" s="1" t="s">
        <v>9</v>
      </c>
    </row>
    <row r="5747" spans="1:15" x14ac:dyDescent="0.3">
      <c r="A5747" s="1" t="s">
        <v>6140</v>
      </c>
      <c r="B5747" s="1" t="s">
        <v>6482</v>
      </c>
      <c r="C5747" s="1" t="str">
        <f t="shared" si="623"/>
        <v>Russia</v>
      </c>
      <c r="D5747" s="1" t="s">
        <v>11665</v>
      </c>
      <c r="E5747" s="7" t="str">
        <f>TEXT(DATE(MID(D5747, 13, 4), CHOOSE(MATCH( MID(D5747, 5, 3), {"Jan","Feb","Mar","Apr","May","Jun","Jul","Aug","Sep","Oct","Nov","Dec"}, 0), 1, 2, 3, 4, 5, 6, 7, 8, 9, 10, 11, 12), MID(D5747, 9, 2)), "yyyy-mm-dd")</f>
        <v>1969-03-05</v>
      </c>
      <c r="F5747" s="1" t="str">
        <f t="shared" si="624"/>
        <v>17:25:00</v>
      </c>
      <c r="G5747" s="9" t="str">
        <f t="shared" si="625"/>
        <v>March</v>
      </c>
      <c r="H5747" s="5" t="str">
        <f t="shared" si="626"/>
        <v>1969</v>
      </c>
      <c r="I5747" s="1" t="s">
        <v>11666</v>
      </c>
      <c r="J5747" s="1" t="str">
        <f t="shared" si="627"/>
        <v xml:space="preserve">Cosmos-3M </v>
      </c>
      <c r="K5747" s="1" t="str">
        <f t="shared" si="628"/>
        <v>Cosmos 269</v>
      </c>
      <c r="L5747" s="1" t="s">
        <v>346</v>
      </c>
      <c r="M5747" s="1"/>
      <c r="N5747" s="1">
        <f t="shared" si="629"/>
        <v>0</v>
      </c>
      <c r="O5747" s="1" t="s">
        <v>9</v>
      </c>
    </row>
    <row r="5748" spans="1:15" x14ac:dyDescent="0.3">
      <c r="A5748" s="1" t="s">
        <v>6140</v>
      </c>
      <c r="B5748" s="1" t="s">
        <v>6899</v>
      </c>
      <c r="C5748" s="1" t="str">
        <f t="shared" si="623"/>
        <v>Russia</v>
      </c>
      <c r="D5748" s="1" t="s">
        <v>11667</v>
      </c>
      <c r="E5748" s="7" t="str">
        <f>TEXT(DATE(MID(D5748, 13, 4), CHOOSE(MATCH( MID(D5748, 5, 3), {"Jan","Feb","Mar","Apr","May","Jun","Jul","Aug","Sep","Oct","Nov","Dec"}, 0), 1, 2, 3, 4, 5, 6, 7, 8, 9, 10, 11, 12), MID(D5748, 9, 2)), "yyyy-mm-dd")</f>
        <v>1969-03-05</v>
      </c>
      <c r="F5748" s="1" t="str">
        <f t="shared" si="624"/>
        <v>13:04:00</v>
      </c>
      <c r="G5748" s="9" t="str">
        <f t="shared" si="625"/>
        <v>March</v>
      </c>
      <c r="H5748" s="5" t="str">
        <f t="shared" si="626"/>
        <v>1969</v>
      </c>
      <c r="I5748" s="1" t="s">
        <v>11668</v>
      </c>
      <c r="J5748" s="1" t="str">
        <f t="shared" si="627"/>
        <v xml:space="preserve">Cosmos-2 (63SM) </v>
      </c>
      <c r="K5748" s="1" t="str">
        <f t="shared" si="628"/>
        <v>Cosmos 268</v>
      </c>
      <c r="L5748" s="1" t="s">
        <v>346</v>
      </c>
      <c r="M5748" s="1"/>
      <c r="N5748" s="1">
        <f t="shared" si="629"/>
        <v>0</v>
      </c>
      <c r="O5748" s="1" t="s">
        <v>9</v>
      </c>
    </row>
    <row r="5749" spans="1:15" x14ac:dyDescent="0.3">
      <c r="A5749" s="1" t="s">
        <v>5722</v>
      </c>
      <c r="B5749" s="1" t="s">
        <v>4249</v>
      </c>
      <c r="C5749" s="1" t="str">
        <f t="shared" si="623"/>
        <v>USA</v>
      </c>
      <c r="D5749" s="1" t="s">
        <v>11669</v>
      </c>
      <c r="E5749" s="7" t="str">
        <f>TEXT(DATE(MID(D5749, 13, 4), CHOOSE(MATCH( MID(D5749, 5, 3), {"Jan","Feb","Mar","Apr","May","Jun","Jul","Aug","Sep","Oct","Nov","Dec"}, 0), 1, 2, 3, 4, 5, 6, 7, 8, 9, 10, 11, 12), MID(D5749, 9, 2)), "yyyy-mm-dd")</f>
        <v>1969-03-04</v>
      </c>
      <c r="F5749" s="1" t="str">
        <f t="shared" si="624"/>
        <v>19:30:00</v>
      </c>
      <c r="G5749" s="9" t="str">
        <f t="shared" si="625"/>
        <v>March</v>
      </c>
      <c r="H5749" s="5" t="str">
        <f t="shared" si="626"/>
        <v>1969</v>
      </c>
      <c r="I5749" s="1" t="s">
        <v>11670</v>
      </c>
      <c r="J5749" s="1" t="str">
        <f t="shared" si="627"/>
        <v xml:space="preserve">Titan IIIB </v>
      </c>
      <c r="K5749" s="1" t="str">
        <f t="shared" si="628"/>
        <v>OPS 4248</v>
      </c>
      <c r="L5749" s="1" t="s">
        <v>346</v>
      </c>
      <c r="M5749" s="1">
        <v>59</v>
      </c>
      <c r="N5749" s="1">
        <f t="shared" si="629"/>
        <v>4897</v>
      </c>
      <c r="O5749" s="1" t="s">
        <v>9</v>
      </c>
    </row>
    <row r="5750" spans="1:15" x14ac:dyDescent="0.3">
      <c r="A5750" s="1" t="s">
        <v>657</v>
      </c>
      <c r="B5750" s="1" t="s">
        <v>30</v>
      </c>
      <c r="C5750" s="1" t="str">
        <f t="shared" si="623"/>
        <v>USA</v>
      </c>
      <c r="D5750" s="1" t="s">
        <v>11671</v>
      </c>
      <c r="E5750" s="7" t="str">
        <f>TEXT(DATE(MID(D5750, 13, 4), CHOOSE(MATCH( MID(D5750, 5, 3), {"Jan","Feb","Mar","Apr","May","Jun","Jul","Aug","Sep","Oct","Nov","Dec"}, 0), 1, 2, 3, 4, 5, 6, 7, 8, 9, 10, 11, 12), MID(D5750, 9, 2)), "yyyy-mm-dd")</f>
        <v>1969-03-03</v>
      </c>
      <c r="F5750" s="1" t="str">
        <f t="shared" si="624"/>
        <v>16:00:00</v>
      </c>
      <c r="G5750" s="9" t="str">
        <f t="shared" si="625"/>
        <v>March</v>
      </c>
      <c r="H5750" s="5" t="str">
        <f t="shared" si="626"/>
        <v>1969</v>
      </c>
      <c r="I5750" s="1" t="s">
        <v>11672</v>
      </c>
      <c r="J5750" s="1" t="str">
        <f t="shared" si="627"/>
        <v xml:space="preserve">Saturn V </v>
      </c>
      <c r="K5750" s="1" t="str">
        <f t="shared" si="628"/>
        <v>Apollo 9</v>
      </c>
      <c r="L5750" s="1" t="s">
        <v>346</v>
      </c>
      <c r="M5750" s="1"/>
      <c r="N5750" s="1">
        <f t="shared" si="629"/>
        <v>0</v>
      </c>
      <c r="O5750" s="1" t="s">
        <v>9</v>
      </c>
    </row>
    <row r="5751" spans="1:15" x14ac:dyDescent="0.3">
      <c r="A5751" s="1" t="s">
        <v>6140</v>
      </c>
      <c r="B5751" s="1" t="s">
        <v>130</v>
      </c>
      <c r="C5751" s="1" t="str">
        <f t="shared" si="623"/>
        <v>Kazakhstan</v>
      </c>
      <c r="D5751" s="1" t="s">
        <v>11673</v>
      </c>
      <c r="E5751" s="7" t="str">
        <f>TEXT(DATE(MID(D5751, 13, 4), CHOOSE(MATCH( MID(D5751, 5, 3), {"Jan","Feb","Mar","Apr","May","Jun","Jul","Aug","Sep","Oct","Nov","Dec"}, 0), 1, 2, 3, 4, 5, 6, 7, 8, 9, 10, 11, 12), MID(D5751, 9, 2)), "yyyy-mm-dd")</f>
        <v>1969-02-26</v>
      </c>
      <c r="F5751" s="1" t="str">
        <f t="shared" si="624"/>
        <v>08:30:00</v>
      </c>
      <c r="G5751" s="9" t="str">
        <f t="shared" si="625"/>
        <v>February</v>
      </c>
      <c r="H5751" s="5" t="str">
        <f t="shared" si="626"/>
        <v>1969</v>
      </c>
      <c r="I5751" s="1" t="s">
        <v>11674</v>
      </c>
      <c r="J5751" s="1" t="str">
        <f t="shared" si="627"/>
        <v xml:space="preserve">Voskhod </v>
      </c>
      <c r="K5751" s="1" t="str">
        <f t="shared" si="628"/>
        <v>Cosmos 267</v>
      </c>
      <c r="L5751" s="1" t="s">
        <v>346</v>
      </c>
      <c r="M5751" s="1"/>
      <c r="N5751" s="1">
        <f t="shared" si="629"/>
        <v>0</v>
      </c>
      <c r="O5751" s="1" t="s">
        <v>9</v>
      </c>
    </row>
    <row r="5752" spans="1:15" x14ac:dyDescent="0.3">
      <c r="A5752" s="1" t="s">
        <v>5722</v>
      </c>
      <c r="B5752" s="1" t="s">
        <v>3160</v>
      </c>
      <c r="C5752" s="1" t="str">
        <f t="shared" si="623"/>
        <v>USA</v>
      </c>
      <c r="D5752" s="1" t="s">
        <v>11675</v>
      </c>
      <c r="E5752" s="7" t="str">
        <f>TEXT(DATE(MID(D5752, 13, 4), CHOOSE(MATCH( MID(D5752, 5, 3), {"Jan","Feb","Mar","Apr","May","Jun","Jul","Aug","Sep","Oct","Nov","Dec"}, 0), 1, 2, 3, 4, 5, 6, 7, 8, 9, 10, 11, 12), MID(D5752, 9, 2)), "yyyy-mm-dd")</f>
        <v>1969-02-26</v>
      </c>
      <c r="F5752" s="1" t="str">
        <f t="shared" si="624"/>
        <v>07:47:00</v>
      </c>
      <c r="G5752" s="9" t="str">
        <f t="shared" si="625"/>
        <v>February</v>
      </c>
      <c r="H5752" s="5" t="str">
        <f t="shared" si="626"/>
        <v>1969</v>
      </c>
      <c r="I5752" s="1" t="s">
        <v>11676</v>
      </c>
      <c r="J5752" s="1" t="str">
        <f t="shared" si="627"/>
        <v xml:space="preserve">Delta E1 </v>
      </c>
      <c r="K5752" s="1" t="str">
        <f t="shared" si="628"/>
        <v>ESSA-9</v>
      </c>
      <c r="L5752" s="1" t="s">
        <v>346</v>
      </c>
      <c r="M5752" s="1"/>
      <c r="N5752" s="1">
        <f t="shared" si="629"/>
        <v>0</v>
      </c>
      <c r="O5752" s="1" t="s">
        <v>9</v>
      </c>
    </row>
    <row r="5753" spans="1:15" x14ac:dyDescent="0.3">
      <c r="A5753" s="1" t="s">
        <v>6140</v>
      </c>
      <c r="B5753" s="1" t="s">
        <v>6615</v>
      </c>
      <c r="C5753" s="1" t="str">
        <f t="shared" si="623"/>
        <v>Russia</v>
      </c>
      <c r="D5753" s="1" t="s">
        <v>11677</v>
      </c>
      <c r="E5753" s="7" t="str">
        <f>TEXT(DATE(MID(D5753, 13, 4), CHOOSE(MATCH( MID(D5753, 5, 3), {"Jan","Feb","Mar","Apr","May","Jun","Jul","Aug","Sep","Oct","Nov","Dec"}, 0), 1, 2, 3, 4, 5, 6, 7, 8, 9, 10, 11, 12), MID(D5753, 9, 2)), "yyyy-mm-dd")</f>
        <v>1969-02-25</v>
      </c>
      <c r="F5753" s="1" t="str">
        <f t="shared" si="624"/>
        <v>10:20:00</v>
      </c>
      <c r="G5753" s="9" t="str">
        <f t="shared" si="625"/>
        <v>February</v>
      </c>
      <c r="H5753" s="5" t="str">
        <f t="shared" si="626"/>
        <v>1969</v>
      </c>
      <c r="I5753" s="1" t="s">
        <v>11678</v>
      </c>
      <c r="J5753" s="1" t="str">
        <f t="shared" si="627"/>
        <v xml:space="preserve">Voskhod </v>
      </c>
      <c r="K5753" s="1" t="str">
        <f t="shared" si="628"/>
        <v>Cosmos 266</v>
      </c>
      <c r="L5753" s="1" t="s">
        <v>346</v>
      </c>
      <c r="M5753" s="1"/>
      <c r="N5753" s="1">
        <f t="shared" si="629"/>
        <v>0</v>
      </c>
      <c r="O5753" s="1" t="s">
        <v>9</v>
      </c>
    </row>
    <row r="5754" spans="1:15" x14ac:dyDescent="0.3">
      <c r="A5754" s="1" t="s">
        <v>5556</v>
      </c>
      <c r="B5754" s="1" t="s">
        <v>4092</v>
      </c>
      <c r="C5754" s="1" t="str">
        <f t="shared" si="623"/>
        <v>USA</v>
      </c>
      <c r="D5754" s="1" t="s">
        <v>11679</v>
      </c>
      <c r="E5754" s="7" t="str">
        <f>TEXT(DATE(MID(D5754, 13, 4), CHOOSE(MATCH( MID(D5754, 5, 3), {"Jan","Feb","Mar","Apr","May","Jun","Jul","Aug","Sep","Oct","Nov","Dec"}, 0), 1, 2, 3, 4, 5, 6, 7, 8, 9, 10, 11, 12), MID(D5754, 9, 2)), "yyyy-mm-dd")</f>
        <v>1969-02-25</v>
      </c>
      <c r="F5754" s="1" t="str">
        <f t="shared" si="624"/>
        <v>01:29:00</v>
      </c>
      <c r="G5754" s="9" t="str">
        <f t="shared" si="625"/>
        <v>February</v>
      </c>
      <c r="H5754" s="5" t="str">
        <f t="shared" si="626"/>
        <v>1969</v>
      </c>
      <c r="I5754" s="1" t="s">
        <v>11680</v>
      </c>
      <c r="J5754" s="1" t="str">
        <f t="shared" si="627"/>
        <v xml:space="preserve">Atlas-SLV3C Centaur-D </v>
      </c>
      <c r="K5754" s="1" t="str">
        <f t="shared" si="628"/>
        <v>Mariner 6</v>
      </c>
      <c r="L5754" s="1" t="s">
        <v>346</v>
      </c>
      <c r="M5754" s="1"/>
      <c r="N5754" s="1">
        <f t="shared" si="629"/>
        <v>0</v>
      </c>
      <c r="O5754" s="1" t="s">
        <v>9</v>
      </c>
    </row>
    <row r="5755" spans="1:15" x14ac:dyDescent="0.3">
      <c r="A5755" s="1" t="s">
        <v>6140</v>
      </c>
      <c r="B5755" s="1" t="s">
        <v>11582</v>
      </c>
      <c r="C5755" s="1" t="str">
        <f t="shared" si="623"/>
        <v>Kazakhstan</v>
      </c>
      <c r="D5755" s="1" t="s">
        <v>11681</v>
      </c>
      <c r="E5755" s="7" t="str">
        <f>TEXT(DATE(MID(D5755, 13, 4), CHOOSE(MATCH( MID(D5755, 5, 3), {"Jan","Feb","Mar","Apr","May","Jun","Jul","Aug","Sep","Oct","Nov","Dec"}, 0), 1, 2, 3, 4, 5, 6, 7, 8, 9, 10, 11, 12), MID(D5755, 9, 2)), "yyyy-mm-dd")</f>
        <v>1969-02-21</v>
      </c>
      <c r="F5755" s="1" t="str">
        <f t="shared" si="624"/>
        <v>09:18:00</v>
      </c>
      <c r="G5755" s="9" t="str">
        <f t="shared" si="625"/>
        <v>February</v>
      </c>
      <c r="H5755" s="5" t="str">
        <f t="shared" si="626"/>
        <v>1969</v>
      </c>
      <c r="I5755" s="1" t="s">
        <v>11682</v>
      </c>
      <c r="J5755" s="1" t="str">
        <f t="shared" si="627"/>
        <v xml:space="preserve">N-1 L3 </v>
      </c>
      <c r="K5755" s="1" t="str">
        <f t="shared" si="628"/>
        <v>L1S nÂ°1 &amp; LK nÂ°1</v>
      </c>
      <c r="L5755" s="1" t="s">
        <v>346</v>
      </c>
      <c r="M5755" s="1"/>
      <c r="N5755" s="1">
        <f t="shared" si="629"/>
        <v>0</v>
      </c>
      <c r="O5755" s="1" t="s">
        <v>257</v>
      </c>
    </row>
    <row r="5756" spans="1:15" x14ac:dyDescent="0.3">
      <c r="A5756" s="1" t="s">
        <v>6140</v>
      </c>
      <c r="B5756" s="1" t="s">
        <v>565</v>
      </c>
      <c r="C5756" s="1" t="str">
        <f t="shared" si="623"/>
        <v>Kazakhstan</v>
      </c>
      <c r="D5756" s="1" t="s">
        <v>11683</v>
      </c>
      <c r="E5756" s="7" t="str">
        <f>TEXT(DATE(MID(D5756, 13, 4), CHOOSE(MATCH( MID(D5756, 5, 3), {"Jan","Feb","Mar","Apr","May","Jun","Jul","Aug","Sep","Oct","Nov","Dec"}, 0), 1, 2, 3, 4, 5, 6, 7, 8, 9, 10, 11, 12), MID(D5756, 9, 2)), "yyyy-mm-dd")</f>
        <v>1969-02-19</v>
      </c>
      <c r="F5756" s="1" t="str">
        <f t="shared" si="624"/>
        <v>06:48:00</v>
      </c>
      <c r="G5756" s="9" t="str">
        <f t="shared" si="625"/>
        <v>February</v>
      </c>
      <c r="H5756" s="5" t="str">
        <f t="shared" si="626"/>
        <v>1969</v>
      </c>
      <c r="I5756" s="1" t="s">
        <v>11684</v>
      </c>
      <c r="J5756" s="1" t="str">
        <f t="shared" si="627"/>
        <v xml:space="preserve">Proton-K/Block D </v>
      </c>
      <c r="K5756" s="1" t="str">
        <f t="shared" si="628"/>
        <v>Ye-8 nÂ°201</v>
      </c>
      <c r="L5756" s="1" t="s">
        <v>346</v>
      </c>
      <c r="M5756" s="1"/>
      <c r="N5756" s="1">
        <f t="shared" si="629"/>
        <v>0</v>
      </c>
      <c r="O5756" s="1" t="s">
        <v>257</v>
      </c>
    </row>
    <row r="5757" spans="1:15" x14ac:dyDescent="0.3">
      <c r="A5757" s="1" t="s">
        <v>5603</v>
      </c>
      <c r="B5757" s="1" t="s">
        <v>75</v>
      </c>
      <c r="C5757" s="1" t="str">
        <f t="shared" si="623"/>
        <v>USA</v>
      </c>
      <c r="D5757" s="1" t="s">
        <v>11685</v>
      </c>
      <c r="E5757" s="7" t="str">
        <f>TEXT(DATE(MID(D5757, 13, 4), CHOOSE(MATCH( MID(D5757, 5, 3), {"Jan","Feb","Mar","Apr","May","Jun","Jul","Aug","Sep","Oct","Nov","Dec"}, 0), 1, 2, 3, 4, 5, 6, 7, 8, 9, 10, 11, 12), MID(D5757, 9, 2)), "yyyy-mm-dd")</f>
        <v>1969-02-09</v>
      </c>
      <c r="F5757" s="1" t="str">
        <f t="shared" si="624"/>
        <v>21:09:00</v>
      </c>
      <c r="G5757" s="9" t="str">
        <f t="shared" si="625"/>
        <v>February</v>
      </c>
      <c r="H5757" s="5" t="str">
        <f t="shared" si="626"/>
        <v>1969</v>
      </c>
      <c r="I5757" s="1" t="s">
        <v>11686</v>
      </c>
      <c r="J5757" s="1" t="str">
        <f t="shared" si="627"/>
        <v xml:space="preserve">Titan IIIC </v>
      </c>
      <c r="K5757" s="1" t="str">
        <f t="shared" si="628"/>
        <v>OPS-0757 (Tacsat)</v>
      </c>
      <c r="L5757" s="1" t="s">
        <v>346</v>
      </c>
      <c r="M5757" s="1"/>
      <c r="N5757" s="1">
        <f t="shared" si="629"/>
        <v>0</v>
      </c>
      <c r="O5757" s="1" t="s">
        <v>9</v>
      </c>
    </row>
    <row r="5758" spans="1:15" x14ac:dyDescent="0.3">
      <c r="A5758" s="1" t="s">
        <v>6140</v>
      </c>
      <c r="B5758" s="1" t="s">
        <v>1561</v>
      </c>
      <c r="C5758" s="1" t="str">
        <f t="shared" si="623"/>
        <v>Russia</v>
      </c>
      <c r="D5758" s="1" t="s">
        <v>11687</v>
      </c>
      <c r="E5758" s="7" t="str">
        <f>TEXT(DATE(MID(D5758, 13, 4), CHOOSE(MATCH( MID(D5758, 5, 3), {"Jan","Feb","Mar","Apr","May","Jun","Jul","Aug","Sep","Oct","Nov","Dec"}, 0), 1, 2, 3, 4, 5, 6, 7, 8, 9, 10, 11, 12), MID(D5758, 9, 2)), "yyyy-mm-dd")</f>
        <v>1969-02-07</v>
      </c>
      <c r="F5758" s="1" t="str">
        <f t="shared" si="624"/>
        <v>13:59:00</v>
      </c>
      <c r="G5758" s="9" t="str">
        <f t="shared" si="625"/>
        <v>February</v>
      </c>
      <c r="H5758" s="5" t="str">
        <f t="shared" si="626"/>
        <v>1969</v>
      </c>
      <c r="I5758" s="1" t="s">
        <v>11688</v>
      </c>
      <c r="J5758" s="1" t="str">
        <f t="shared" si="627"/>
        <v xml:space="preserve">Cosmos-2 (63SM) </v>
      </c>
      <c r="K5758" s="1" t="str">
        <f t="shared" si="628"/>
        <v>Cosmos 265</v>
      </c>
      <c r="L5758" s="1" t="s">
        <v>346</v>
      </c>
      <c r="M5758" s="1"/>
      <c r="N5758" s="1">
        <f t="shared" si="629"/>
        <v>0</v>
      </c>
      <c r="O5758" s="1" t="s">
        <v>9</v>
      </c>
    </row>
    <row r="5759" spans="1:15" x14ac:dyDescent="0.3">
      <c r="A5759" s="1" t="s">
        <v>5722</v>
      </c>
      <c r="B5759" s="1" t="s">
        <v>3478</v>
      </c>
      <c r="C5759" s="1" t="str">
        <f t="shared" si="623"/>
        <v>USA</v>
      </c>
      <c r="D5759" s="1" t="s">
        <v>11689</v>
      </c>
      <c r="E5759" s="7" t="str">
        <f>TEXT(DATE(MID(D5759, 13, 4), CHOOSE(MATCH( MID(D5759, 5, 3), {"Jan","Feb","Mar","Apr","May","Jun","Jul","Aug","Sep","Oct","Nov","Dec"}, 0), 1, 2, 3, 4, 5, 6, 7, 8, 9, 10, 11, 12), MID(D5759, 9, 2)), "yyyy-mm-dd")</f>
        <v>1969-02-06</v>
      </c>
      <c r="F5759" s="1" t="str">
        <f t="shared" si="624"/>
        <v>00:39:00</v>
      </c>
      <c r="G5759" s="9" t="str">
        <f t="shared" si="625"/>
        <v>February</v>
      </c>
      <c r="H5759" s="5" t="str">
        <f t="shared" si="626"/>
        <v>1969</v>
      </c>
      <c r="I5759" s="1" t="s">
        <v>11690</v>
      </c>
      <c r="J5759" s="1" t="str">
        <f t="shared" si="627"/>
        <v xml:space="preserve">Delta M </v>
      </c>
      <c r="K5759" s="1" t="str">
        <f t="shared" si="628"/>
        <v>Intelsat 3-3</v>
      </c>
      <c r="L5759" s="1" t="s">
        <v>346</v>
      </c>
      <c r="M5759" s="1"/>
      <c r="N5759" s="1">
        <f t="shared" si="629"/>
        <v>0</v>
      </c>
      <c r="O5759" s="1" t="s">
        <v>9</v>
      </c>
    </row>
    <row r="5760" spans="1:15" x14ac:dyDescent="0.3">
      <c r="A5760" s="1" t="s">
        <v>5722</v>
      </c>
      <c r="B5760" s="1" t="s">
        <v>5557</v>
      </c>
      <c r="C5760" s="1" t="str">
        <f t="shared" si="623"/>
        <v>USA</v>
      </c>
      <c r="D5760" s="1" t="s">
        <v>11691</v>
      </c>
      <c r="E5760" s="7" t="str">
        <f>TEXT(DATE(MID(D5760, 13, 4), CHOOSE(MATCH( MID(D5760, 5, 3), {"Jan","Feb","Mar","Apr","May","Jun","Jul","Aug","Sep","Oct","Nov","Dec"}, 0), 1, 2, 3, 4, 5, 6, 7, 8, 9, 10, 11, 12), MID(D5760, 9, 2)), "yyyy-mm-dd")</f>
        <v>1969-02-05</v>
      </c>
      <c r="F5760" s="1" t="str">
        <f t="shared" si="624"/>
        <v>21:59:00</v>
      </c>
      <c r="G5760" s="9" t="str">
        <f t="shared" si="625"/>
        <v>February</v>
      </c>
      <c r="H5760" s="5" t="str">
        <f t="shared" si="626"/>
        <v>1969</v>
      </c>
      <c r="I5760" s="1" t="s">
        <v>11692</v>
      </c>
      <c r="J5760" s="1" t="str">
        <f t="shared" si="627"/>
        <v xml:space="preserve">Thorad SLV-2G Agena-D </v>
      </c>
      <c r="K5760" s="1" t="str">
        <f t="shared" si="628"/>
        <v>KH-4B 1106</v>
      </c>
      <c r="L5760" s="1" t="s">
        <v>346</v>
      </c>
      <c r="M5760" s="1"/>
      <c r="N5760" s="1">
        <f t="shared" si="629"/>
        <v>0</v>
      </c>
      <c r="O5760" s="1" t="s">
        <v>9</v>
      </c>
    </row>
    <row r="5761" spans="1:15" x14ac:dyDescent="0.3">
      <c r="A5761" s="1" t="s">
        <v>6140</v>
      </c>
      <c r="B5761" s="1" t="s">
        <v>6615</v>
      </c>
      <c r="C5761" s="1" t="str">
        <f t="shared" si="623"/>
        <v>Russia</v>
      </c>
      <c r="D5761" s="1" t="s">
        <v>11693</v>
      </c>
      <c r="E5761" s="7" t="str">
        <f>TEXT(DATE(MID(D5761, 13, 4), CHOOSE(MATCH( MID(D5761, 5, 3), {"Jan","Feb","Mar","Apr","May","Jun","Jul","Aug","Sep","Oct","Nov","Dec"}, 0), 1, 2, 3, 4, 5, 6, 7, 8, 9, 10, 11, 12), MID(D5761, 9, 2)), "yyyy-mm-dd")</f>
        <v>1969-02-01</v>
      </c>
      <c r="F5761" s="1" t="str">
        <f t="shared" si="624"/>
        <v>12:11:00</v>
      </c>
      <c r="G5761" s="9" t="str">
        <f t="shared" si="625"/>
        <v>February</v>
      </c>
      <c r="H5761" s="5" t="str">
        <f t="shared" si="626"/>
        <v>1969</v>
      </c>
      <c r="I5761" s="1" t="s">
        <v>11694</v>
      </c>
      <c r="J5761" s="1" t="str">
        <f t="shared" si="627"/>
        <v xml:space="preserve">Vostok-2M </v>
      </c>
      <c r="K5761" s="1" t="str">
        <f t="shared" si="628"/>
        <v>Meteor nÂ°11</v>
      </c>
      <c r="L5761" s="1" t="s">
        <v>346</v>
      </c>
      <c r="M5761" s="1"/>
      <c r="N5761" s="1">
        <f t="shared" si="629"/>
        <v>0</v>
      </c>
      <c r="O5761" s="1" t="s">
        <v>257</v>
      </c>
    </row>
    <row r="5762" spans="1:15" x14ac:dyDescent="0.3">
      <c r="A5762" s="1" t="s">
        <v>5722</v>
      </c>
      <c r="B5762" s="1" t="s">
        <v>10902</v>
      </c>
      <c r="C5762" s="1" t="str">
        <f t="shared" ref="C5762:C5825" si="630">TRIM(MID(B5762, FIND("|", SUBSTITUTE(B5762, ",", "|", LEN(B5762) - LEN(SUBSTITUTE(B5762,",", "" )))) + 1, LEN(B5762)))</f>
        <v>USA</v>
      </c>
      <c r="D5762" s="1" t="s">
        <v>11695</v>
      </c>
      <c r="E5762" s="7" t="str">
        <f>TEXT(DATE(MID(D5762, 13, 4), CHOOSE(MATCH( MID(D5762, 5, 3), {"Jan","Feb","Mar","Apr","May","Jun","Jul","Aug","Sep","Oct","Nov","Dec"}, 0), 1, 2, 3, 4, 5, 6, 7, 8, 9, 10, 11, 12), MID(D5762, 9, 2)), "yyyy-mm-dd")</f>
        <v>1969-01-30</v>
      </c>
      <c r="F5762" s="1" t="str">
        <f t="shared" ref="F5762:F5825" si="631">IF(ISNUMBER(FIND(":", D5762)), MID(D5762, FIND(":", D5762)-2, 5) &amp; ":00", "00:00:00")</f>
        <v>06:46:00</v>
      </c>
      <c r="G5762" s="9" t="str">
        <f t="shared" ref="G5762:G5825" si="632">TEXT(E5762, "mmmm")</f>
        <v>January</v>
      </c>
      <c r="H5762" s="5" t="str">
        <f t="shared" ref="H5762:H5825" si="633">TEXT(E5762, "yyyy")</f>
        <v>1969</v>
      </c>
      <c r="I5762" s="1" t="s">
        <v>11696</v>
      </c>
      <c r="J5762" s="1" t="str">
        <f t="shared" ref="J5762:J5825" si="634">LEFT(I5762, FIND("|", I5762) - 1)</f>
        <v xml:space="preserve">Delta E1 </v>
      </c>
      <c r="K5762" s="1" t="str">
        <f t="shared" ref="K5762:K5825" si="635">MID(I5762, FIND("|", I5762) + 2, LEN(I5762))</f>
        <v>ISIS-I</v>
      </c>
      <c r="L5762" s="1" t="s">
        <v>346</v>
      </c>
      <c r="M5762" s="1"/>
      <c r="N5762" s="1">
        <f t="shared" si="629"/>
        <v>0</v>
      </c>
      <c r="O5762" s="1" t="s">
        <v>9</v>
      </c>
    </row>
    <row r="5763" spans="1:15" x14ac:dyDescent="0.3">
      <c r="A5763" s="1" t="s">
        <v>6140</v>
      </c>
      <c r="B5763" s="1" t="s">
        <v>6795</v>
      </c>
      <c r="C5763" s="1" t="str">
        <f t="shared" si="630"/>
        <v>Kazakhstan</v>
      </c>
      <c r="D5763" s="1" t="s">
        <v>11697</v>
      </c>
      <c r="E5763" s="7" t="str">
        <f>TEXT(DATE(MID(D5763, 13, 4), CHOOSE(MATCH( MID(D5763, 5, 3), {"Jan","Feb","Mar","Apr","May","Jun","Jul","Aug","Sep","Oct","Nov","Dec"}, 0), 1, 2, 3, 4, 5, 6, 7, 8, 9, 10, 11, 12), MID(D5763, 9, 2)), "yyyy-mm-dd")</f>
        <v>1969-01-25</v>
      </c>
      <c r="F5763" s="1" t="str">
        <f t="shared" si="631"/>
        <v>11:14:00</v>
      </c>
      <c r="G5763" s="9" t="str">
        <f t="shared" si="632"/>
        <v>January</v>
      </c>
      <c r="H5763" s="5" t="str">
        <f t="shared" si="633"/>
        <v>1969</v>
      </c>
      <c r="I5763" s="1" t="s">
        <v>11698</v>
      </c>
      <c r="J5763" s="1" t="str">
        <f t="shared" si="634"/>
        <v xml:space="preserve">Tsyklon-2A </v>
      </c>
      <c r="K5763" s="1" t="str">
        <f t="shared" si="635"/>
        <v>US-A nÂ°05</v>
      </c>
      <c r="L5763" s="1" t="s">
        <v>346</v>
      </c>
      <c r="M5763" s="1"/>
      <c r="N5763" s="1">
        <f t="shared" ref="N5763:N5826" si="636">M5763 * 83</f>
        <v>0</v>
      </c>
      <c r="O5763" s="1" t="s">
        <v>257</v>
      </c>
    </row>
    <row r="5764" spans="1:15" x14ac:dyDescent="0.3">
      <c r="A5764" s="1" t="s">
        <v>6140</v>
      </c>
      <c r="B5764" s="1" t="s">
        <v>1630</v>
      </c>
      <c r="C5764" s="1" t="str">
        <f t="shared" si="630"/>
        <v>Kazakhstan</v>
      </c>
      <c r="D5764" s="1" t="s">
        <v>11699</v>
      </c>
      <c r="E5764" s="7" t="str">
        <f>TEXT(DATE(MID(D5764, 13, 4), CHOOSE(MATCH( MID(D5764, 5, 3), {"Jan","Feb","Mar","Apr","May","Jun","Jul","Aug","Sep","Oct","Nov","Dec"}, 0), 1, 2, 3, 4, 5, 6, 7, 8, 9, 10, 11, 12), MID(D5764, 9, 2)), "yyyy-mm-dd")</f>
        <v>1969-01-23</v>
      </c>
      <c r="F5764" s="1" t="str">
        <f t="shared" si="631"/>
        <v>09:15:00</v>
      </c>
      <c r="G5764" s="9" t="str">
        <f t="shared" si="632"/>
        <v>January</v>
      </c>
      <c r="H5764" s="5" t="str">
        <f t="shared" si="633"/>
        <v>1969</v>
      </c>
      <c r="I5764" s="1" t="s">
        <v>11700</v>
      </c>
      <c r="J5764" s="1" t="str">
        <f t="shared" si="634"/>
        <v xml:space="preserve">Voskhod </v>
      </c>
      <c r="K5764" s="1" t="str">
        <f t="shared" si="635"/>
        <v>Cosmos 264</v>
      </c>
      <c r="L5764" s="1" t="s">
        <v>346</v>
      </c>
      <c r="M5764" s="1"/>
      <c r="N5764" s="1">
        <f t="shared" si="636"/>
        <v>0</v>
      </c>
      <c r="O5764" s="1" t="s">
        <v>9</v>
      </c>
    </row>
    <row r="5765" spans="1:15" x14ac:dyDescent="0.3">
      <c r="A5765" s="1" t="s">
        <v>5722</v>
      </c>
      <c r="B5765" s="1" t="s">
        <v>4249</v>
      </c>
      <c r="C5765" s="1" t="str">
        <f t="shared" si="630"/>
        <v>USA</v>
      </c>
      <c r="D5765" s="1" t="s">
        <v>11701</v>
      </c>
      <c r="E5765" s="7" t="str">
        <f>TEXT(DATE(MID(D5765, 13, 4), CHOOSE(MATCH( MID(D5765, 5, 3), {"Jan","Feb","Mar","Apr","May","Jun","Jul","Aug","Sep","Oct","Nov","Dec"}, 0), 1, 2, 3, 4, 5, 6, 7, 8, 9, 10, 11, 12), MID(D5765, 9, 2)), "yyyy-mm-dd")</f>
        <v>1969-01-22</v>
      </c>
      <c r="F5765" s="1" t="str">
        <f t="shared" si="631"/>
        <v>19:10:00</v>
      </c>
      <c r="G5765" s="9" t="str">
        <f t="shared" si="632"/>
        <v>January</v>
      </c>
      <c r="H5765" s="5" t="str">
        <f t="shared" si="633"/>
        <v>1969</v>
      </c>
      <c r="I5765" s="1" t="s">
        <v>11702</v>
      </c>
      <c r="J5765" s="1" t="str">
        <f t="shared" si="634"/>
        <v xml:space="preserve">Titan IIIB </v>
      </c>
      <c r="K5765" s="1" t="str">
        <f t="shared" si="635"/>
        <v>OPS 7585</v>
      </c>
      <c r="L5765" s="1" t="s">
        <v>346</v>
      </c>
      <c r="M5765" s="1">
        <v>59</v>
      </c>
      <c r="N5765" s="1">
        <f t="shared" si="636"/>
        <v>4897</v>
      </c>
      <c r="O5765" s="1" t="s">
        <v>9</v>
      </c>
    </row>
    <row r="5766" spans="1:15" x14ac:dyDescent="0.3">
      <c r="A5766" s="1" t="s">
        <v>5722</v>
      </c>
      <c r="B5766" s="1" t="s">
        <v>3160</v>
      </c>
      <c r="C5766" s="1" t="str">
        <f t="shared" si="630"/>
        <v>USA</v>
      </c>
      <c r="D5766" s="1" t="s">
        <v>11703</v>
      </c>
      <c r="E5766" s="7" t="str">
        <f>TEXT(DATE(MID(D5766, 13, 4), CHOOSE(MATCH( MID(D5766, 5, 3), {"Jan","Feb","Mar","Apr","May","Jun","Jul","Aug","Sep","Oct","Nov","Dec"}, 0), 1, 2, 3, 4, 5, 6, 7, 8, 9, 10, 11, 12), MID(D5766, 9, 2)), "yyyy-mm-dd")</f>
        <v>1969-01-22</v>
      </c>
      <c r="F5766" s="1" t="str">
        <f t="shared" si="631"/>
        <v>16:48:00</v>
      </c>
      <c r="G5766" s="9" t="str">
        <f t="shared" si="632"/>
        <v>January</v>
      </c>
      <c r="H5766" s="5" t="str">
        <f t="shared" si="633"/>
        <v>1969</v>
      </c>
      <c r="I5766" s="1" t="s">
        <v>11704</v>
      </c>
      <c r="J5766" s="1" t="str">
        <f t="shared" si="634"/>
        <v xml:space="preserve">Delta C1 </v>
      </c>
      <c r="K5766" s="1" t="str">
        <f t="shared" si="635"/>
        <v>OSO-5</v>
      </c>
      <c r="L5766" s="1" t="s">
        <v>346</v>
      </c>
      <c r="M5766" s="1"/>
      <c r="N5766" s="1">
        <f t="shared" si="636"/>
        <v>0</v>
      </c>
      <c r="O5766" s="1" t="s">
        <v>9</v>
      </c>
    </row>
    <row r="5767" spans="1:15" x14ac:dyDescent="0.3">
      <c r="A5767" s="1" t="s">
        <v>6140</v>
      </c>
      <c r="B5767" s="1" t="s">
        <v>4200</v>
      </c>
      <c r="C5767" s="1" t="str">
        <f t="shared" si="630"/>
        <v>Kazakhstan</v>
      </c>
      <c r="D5767" s="1" t="s">
        <v>11705</v>
      </c>
      <c r="E5767" s="7" t="str">
        <f>TEXT(DATE(MID(D5767, 13, 4), CHOOSE(MATCH( MID(D5767, 5, 3), {"Jan","Feb","Mar","Apr","May","Jun","Jul","Aug","Sep","Oct","Nov","Dec"}, 0), 1, 2, 3, 4, 5, 6, 7, 8, 9, 10, 11, 12), MID(D5767, 9, 2)), "yyyy-mm-dd")</f>
        <v>1969-01-20</v>
      </c>
      <c r="F5767" s="1" t="str">
        <f t="shared" si="631"/>
        <v>04:14:00</v>
      </c>
      <c r="G5767" s="9" t="str">
        <f t="shared" si="632"/>
        <v>January</v>
      </c>
      <c r="H5767" s="5" t="str">
        <f t="shared" si="633"/>
        <v>1969</v>
      </c>
      <c r="I5767" s="1" t="s">
        <v>11706</v>
      </c>
      <c r="J5767" s="1" t="str">
        <f t="shared" si="634"/>
        <v xml:space="preserve">Proton-K/Block D </v>
      </c>
      <c r="K5767" s="1" t="str">
        <f t="shared" si="635"/>
        <v>L1 nÂ°13</v>
      </c>
      <c r="L5767" s="1" t="s">
        <v>346</v>
      </c>
      <c r="M5767" s="1"/>
      <c r="N5767" s="1">
        <f t="shared" si="636"/>
        <v>0</v>
      </c>
      <c r="O5767" s="1" t="s">
        <v>257</v>
      </c>
    </row>
    <row r="5768" spans="1:15" x14ac:dyDescent="0.3">
      <c r="A5768" s="1" t="s">
        <v>6140</v>
      </c>
      <c r="B5768" s="1" t="s">
        <v>1630</v>
      </c>
      <c r="C5768" s="1" t="str">
        <f t="shared" si="630"/>
        <v>Kazakhstan</v>
      </c>
      <c r="D5768" s="1" t="s">
        <v>11707</v>
      </c>
      <c r="E5768" s="7" t="str">
        <f>TEXT(DATE(MID(D5768, 13, 4), CHOOSE(MATCH( MID(D5768, 5, 3), {"Jan","Feb","Mar","Apr","May","Jun","Jul","Aug","Sep","Oct","Nov","Dec"}, 0), 1, 2, 3, 4, 5, 6, 7, 8, 9, 10, 11, 12), MID(D5768, 9, 2)), "yyyy-mm-dd")</f>
        <v>1969-01-15</v>
      </c>
      <c r="F5768" s="1" t="str">
        <f t="shared" si="631"/>
        <v>07:04:00</v>
      </c>
      <c r="G5768" s="9" t="str">
        <f t="shared" si="632"/>
        <v>January</v>
      </c>
      <c r="H5768" s="5" t="str">
        <f t="shared" si="633"/>
        <v>1969</v>
      </c>
      <c r="I5768" s="1" t="s">
        <v>11708</v>
      </c>
      <c r="J5768" s="1" t="str">
        <f t="shared" si="634"/>
        <v xml:space="preserve">Soyuz </v>
      </c>
      <c r="K5768" s="1" t="str">
        <f t="shared" si="635"/>
        <v>Soyuz 5</v>
      </c>
      <c r="L5768" s="1" t="s">
        <v>346</v>
      </c>
      <c r="M5768" s="1"/>
      <c r="N5768" s="1">
        <f t="shared" si="636"/>
        <v>0</v>
      </c>
      <c r="O5768" s="1" t="s">
        <v>9</v>
      </c>
    </row>
    <row r="5769" spans="1:15" x14ac:dyDescent="0.3">
      <c r="A5769" s="1" t="s">
        <v>6140</v>
      </c>
      <c r="B5769" s="1" t="s">
        <v>130</v>
      </c>
      <c r="C5769" s="1" t="str">
        <f t="shared" si="630"/>
        <v>Kazakhstan</v>
      </c>
      <c r="D5769" s="1" t="s">
        <v>11709</v>
      </c>
      <c r="E5769" s="7" t="str">
        <f>TEXT(DATE(MID(D5769, 13, 4), CHOOSE(MATCH( MID(D5769, 5, 3), {"Jan","Feb","Mar","Apr","May","Jun","Jul","Aug","Sep","Oct","Nov","Dec"}, 0), 1, 2, 3, 4, 5, 6, 7, 8, 9, 10, 11, 12), MID(D5769, 9, 2)), "yyyy-mm-dd")</f>
        <v>1969-01-14</v>
      </c>
      <c r="F5769" s="1" t="str">
        <f t="shared" si="631"/>
        <v>07:30:00</v>
      </c>
      <c r="G5769" s="9" t="str">
        <f t="shared" si="632"/>
        <v>January</v>
      </c>
      <c r="H5769" s="5" t="str">
        <f t="shared" si="633"/>
        <v>1969</v>
      </c>
      <c r="I5769" s="1" t="s">
        <v>11710</v>
      </c>
      <c r="J5769" s="1" t="str">
        <f t="shared" si="634"/>
        <v xml:space="preserve">Soyuz </v>
      </c>
      <c r="K5769" s="1" t="str">
        <f t="shared" si="635"/>
        <v>Soyuz 4</v>
      </c>
      <c r="L5769" s="1" t="s">
        <v>346</v>
      </c>
      <c r="M5769" s="1"/>
      <c r="N5769" s="1">
        <f t="shared" si="636"/>
        <v>0</v>
      </c>
      <c r="O5769" s="1" t="s">
        <v>9</v>
      </c>
    </row>
    <row r="5770" spans="1:15" x14ac:dyDescent="0.3">
      <c r="A5770" s="1" t="s">
        <v>6140</v>
      </c>
      <c r="B5770" s="1" t="s">
        <v>6615</v>
      </c>
      <c r="C5770" s="1" t="str">
        <f t="shared" si="630"/>
        <v>Russia</v>
      </c>
      <c r="D5770" s="1" t="s">
        <v>11711</v>
      </c>
      <c r="E5770" s="7" t="str">
        <f>TEXT(DATE(MID(D5770, 13, 4), CHOOSE(MATCH( MID(D5770, 5, 3), {"Jan","Feb","Mar","Apr","May","Jun","Jul","Aug","Sep","Oct","Nov","Dec"}, 0), 1, 2, 3, 4, 5, 6, 7, 8, 9, 10, 11, 12), MID(D5770, 9, 2)), "yyyy-mm-dd")</f>
        <v>1969-01-12</v>
      </c>
      <c r="F5770" s="1" t="str">
        <f t="shared" si="631"/>
        <v>12:10:00</v>
      </c>
      <c r="G5770" s="9" t="str">
        <f t="shared" si="632"/>
        <v>January</v>
      </c>
      <c r="H5770" s="5" t="str">
        <f t="shared" si="633"/>
        <v>1969</v>
      </c>
      <c r="I5770" s="1" t="s">
        <v>11712</v>
      </c>
      <c r="J5770" s="1" t="str">
        <f t="shared" si="634"/>
        <v xml:space="preserve">Voskhod </v>
      </c>
      <c r="K5770" s="1" t="str">
        <f t="shared" si="635"/>
        <v>Cosmos 263</v>
      </c>
      <c r="L5770" s="1" t="s">
        <v>346</v>
      </c>
      <c r="M5770" s="1"/>
      <c r="N5770" s="1">
        <f t="shared" si="636"/>
        <v>0</v>
      </c>
      <c r="O5770" s="1" t="s">
        <v>9</v>
      </c>
    </row>
    <row r="5771" spans="1:15" x14ac:dyDescent="0.3">
      <c r="A5771" s="1" t="s">
        <v>6140</v>
      </c>
      <c r="B5771" s="1" t="s">
        <v>1630</v>
      </c>
      <c r="C5771" s="1" t="str">
        <f t="shared" si="630"/>
        <v>Kazakhstan</v>
      </c>
      <c r="D5771" s="1" t="s">
        <v>11713</v>
      </c>
      <c r="E5771" s="7" t="str">
        <f>TEXT(DATE(MID(D5771, 13, 4), CHOOSE(MATCH( MID(D5771, 5, 3), {"Jan","Feb","Mar","Apr","May","Jun","Jul","Aug","Sep","Oct","Nov","Dec"}, 0), 1, 2, 3, 4, 5, 6, 7, 8, 9, 10, 11, 12), MID(D5771, 9, 2)), "yyyy-mm-dd")</f>
        <v>1969-01-10</v>
      </c>
      <c r="F5771" s="1" t="str">
        <f t="shared" si="631"/>
        <v>05:51:00</v>
      </c>
      <c r="G5771" s="9" t="str">
        <f t="shared" si="632"/>
        <v>January</v>
      </c>
      <c r="H5771" s="5" t="str">
        <f t="shared" si="633"/>
        <v>1969</v>
      </c>
      <c r="I5771" s="1" t="s">
        <v>11714</v>
      </c>
      <c r="J5771" s="1" t="str">
        <f t="shared" si="634"/>
        <v xml:space="preserve">Molniya-M /Block VL </v>
      </c>
      <c r="K5771" s="1" t="str">
        <f t="shared" si="635"/>
        <v>Venera 6</v>
      </c>
      <c r="L5771" s="1" t="s">
        <v>346</v>
      </c>
      <c r="M5771" s="1"/>
      <c r="N5771" s="1">
        <f t="shared" si="636"/>
        <v>0</v>
      </c>
      <c r="O5771" s="1" t="s">
        <v>9</v>
      </c>
    </row>
    <row r="5772" spans="1:15" x14ac:dyDescent="0.3">
      <c r="A5772" s="1" t="s">
        <v>6140</v>
      </c>
      <c r="B5772" s="1" t="s">
        <v>1630</v>
      </c>
      <c r="C5772" s="1" t="str">
        <f t="shared" si="630"/>
        <v>Kazakhstan</v>
      </c>
      <c r="D5772" s="1" t="s">
        <v>11715</v>
      </c>
      <c r="E5772" s="7" t="str">
        <f>TEXT(DATE(MID(D5772, 13, 4), CHOOSE(MATCH( MID(D5772, 5, 3), {"Jan","Feb","Mar","Apr","May","Jun","Jul","Aug","Sep","Oct","Nov","Dec"}, 0), 1, 2, 3, 4, 5, 6, 7, 8, 9, 10, 11, 12), MID(D5772, 9, 2)), "yyyy-mm-dd")</f>
        <v>1969-01-05</v>
      </c>
      <c r="F5772" s="1" t="str">
        <f t="shared" si="631"/>
        <v>06:28:00</v>
      </c>
      <c r="G5772" s="9" t="str">
        <f t="shared" si="632"/>
        <v>January</v>
      </c>
      <c r="H5772" s="5" t="str">
        <f t="shared" si="633"/>
        <v>1969</v>
      </c>
      <c r="I5772" s="1" t="s">
        <v>11716</v>
      </c>
      <c r="J5772" s="1" t="str">
        <f t="shared" si="634"/>
        <v xml:space="preserve">Molniya-M /Block VL </v>
      </c>
      <c r="K5772" s="1" t="str">
        <f t="shared" si="635"/>
        <v>Venera 5</v>
      </c>
      <c r="L5772" s="1" t="s">
        <v>346</v>
      </c>
      <c r="M5772" s="1"/>
      <c r="N5772" s="1">
        <f t="shared" si="636"/>
        <v>0</v>
      </c>
      <c r="O5772" s="1" t="s">
        <v>9</v>
      </c>
    </row>
    <row r="5773" spans="1:15" x14ac:dyDescent="0.3">
      <c r="A5773" s="1" t="s">
        <v>6140</v>
      </c>
      <c r="B5773" s="1" t="s">
        <v>6899</v>
      </c>
      <c r="C5773" s="1" t="str">
        <f t="shared" si="630"/>
        <v>Russia</v>
      </c>
      <c r="D5773" s="1" t="s">
        <v>11717</v>
      </c>
      <c r="E5773" s="7" t="str">
        <f>TEXT(DATE(MID(D5773, 13, 4), CHOOSE(MATCH( MID(D5773, 5, 3), {"Jan","Feb","Mar","Apr","May","Jun","Jul","Aug","Sep","Oct","Nov","Dec"}, 0), 1, 2, 3, 4, 5, 6, 7, 8, 9, 10, 11, 12), MID(D5773, 9, 2)), "yyyy-mm-dd")</f>
        <v>1968-12-26</v>
      </c>
      <c r="F5773" s="1" t="str">
        <f t="shared" si="631"/>
        <v>09:45:00</v>
      </c>
      <c r="G5773" s="9" t="str">
        <f t="shared" si="632"/>
        <v>December</v>
      </c>
      <c r="H5773" s="5" t="str">
        <f t="shared" si="633"/>
        <v>1968</v>
      </c>
      <c r="I5773" s="1" t="s">
        <v>11718</v>
      </c>
      <c r="J5773" s="1" t="str">
        <f t="shared" si="634"/>
        <v xml:space="preserve">Cosmos-2 (63SM) </v>
      </c>
      <c r="K5773" s="1" t="str">
        <f t="shared" si="635"/>
        <v>Cosmos 262</v>
      </c>
      <c r="L5773" s="1" t="s">
        <v>346</v>
      </c>
      <c r="M5773" s="1"/>
      <c r="N5773" s="1">
        <f t="shared" si="636"/>
        <v>0</v>
      </c>
      <c r="O5773" s="1" t="s">
        <v>9</v>
      </c>
    </row>
    <row r="5774" spans="1:15" x14ac:dyDescent="0.3">
      <c r="A5774" s="1" t="s">
        <v>657</v>
      </c>
      <c r="B5774" s="1" t="s">
        <v>30</v>
      </c>
      <c r="C5774" s="1" t="str">
        <f t="shared" si="630"/>
        <v>USA</v>
      </c>
      <c r="D5774" s="1" t="s">
        <v>11719</v>
      </c>
      <c r="E5774" s="7" t="str">
        <f>TEXT(DATE(MID(D5774, 13, 4), CHOOSE(MATCH( MID(D5774, 5, 3), {"Jan","Feb","Mar","Apr","May","Jun","Jul","Aug","Sep","Oct","Nov","Dec"}, 0), 1, 2, 3, 4, 5, 6, 7, 8, 9, 10, 11, 12), MID(D5774, 9, 2)), "yyyy-mm-dd")</f>
        <v>1968-12-21</v>
      </c>
      <c r="F5774" s="1" t="str">
        <f t="shared" si="631"/>
        <v>12:51:00</v>
      </c>
      <c r="G5774" s="9" t="str">
        <f t="shared" si="632"/>
        <v>December</v>
      </c>
      <c r="H5774" s="5" t="str">
        <f t="shared" si="633"/>
        <v>1968</v>
      </c>
      <c r="I5774" s="1" t="s">
        <v>11720</v>
      </c>
      <c r="J5774" s="1" t="str">
        <f t="shared" si="634"/>
        <v xml:space="preserve">Saturn V </v>
      </c>
      <c r="K5774" s="1" t="str">
        <f t="shared" si="635"/>
        <v>Apollo 8</v>
      </c>
      <c r="L5774" s="1" t="s">
        <v>346</v>
      </c>
      <c r="M5774" s="1"/>
      <c r="N5774" s="1">
        <f t="shared" si="636"/>
        <v>0</v>
      </c>
      <c r="O5774" s="1" t="s">
        <v>9</v>
      </c>
    </row>
    <row r="5775" spans="1:15" x14ac:dyDescent="0.3">
      <c r="A5775" s="1" t="s">
        <v>6140</v>
      </c>
      <c r="B5775" s="1" t="s">
        <v>1561</v>
      </c>
      <c r="C5775" s="1" t="str">
        <f t="shared" si="630"/>
        <v>Russia</v>
      </c>
      <c r="D5775" s="1" t="s">
        <v>11721</v>
      </c>
      <c r="E5775" s="7" t="str">
        <f>TEXT(DATE(MID(D5775, 13, 4), CHOOSE(MATCH( MID(D5775, 5, 3), {"Jan","Feb","Mar","Apr","May","Jun","Jul","Aug","Sep","Oct","Nov","Dec"}, 0), 1, 2, 3, 4, 5, 6, 7, 8, 9, 10, 11, 12), MID(D5775, 9, 2)), "yyyy-mm-dd")</f>
        <v>1968-12-19</v>
      </c>
      <c r="F5775" s="1" t="str">
        <f t="shared" si="631"/>
        <v>23:55:00</v>
      </c>
      <c r="G5775" s="9" t="str">
        <f t="shared" si="632"/>
        <v>December</v>
      </c>
      <c r="H5775" s="5" t="str">
        <f t="shared" si="633"/>
        <v>1968</v>
      </c>
      <c r="I5775" s="1" t="s">
        <v>11722</v>
      </c>
      <c r="J5775" s="1" t="str">
        <f t="shared" si="634"/>
        <v xml:space="preserve">Cosmos-2 (63SM) </v>
      </c>
      <c r="K5775" s="1" t="str">
        <f t="shared" si="635"/>
        <v>Cosmos 261</v>
      </c>
      <c r="L5775" s="1" t="s">
        <v>346</v>
      </c>
      <c r="M5775" s="1"/>
      <c r="N5775" s="1">
        <f t="shared" si="636"/>
        <v>0</v>
      </c>
      <c r="O5775" s="1" t="s">
        <v>9</v>
      </c>
    </row>
    <row r="5776" spans="1:15" x14ac:dyDescent="0.3">
      <c r="A5776" s="1" t="s">
        <v>5722</v>
      </c>
      <c r="B5776" s="1" t="s">
        <v>3478</v>
      </c>
      <c r="C5776" s="1" t="str">
        <f t="shared" si="630"/>
        <v>USA</v>
      </c>
      <c r="D5776" s="1" t="s">
        <v>11723</v>
      </c>
      <c r="E5776" s="7" t="str">
        <f>TEXT(DATE(MID(D5776, 13, 4), CHOOSE(MATCH( MID(D5776, 5, 3), {"Jan","Feb","Mar","Apr","May","Jun","Jul","Aug","Sep","Oct","Nov","Dec"}, 0), 1, 2, 3, 4, 5, 6, 7, 8, 9, 10, 11, 12), MID(D5776, 9, 2)), "yyyy-mm-dd")</f>
        <v>1968-12-19</v>
      </c>
      <c r="F5776" s="1" t="str">
        <f t="shared" si="631"/>
        <v>00:32:00</v>
      </c>
      <c r="G5776" s="9" t="str">
        <f t="shared" si="632"/>
        <v>December</v>
      </c>
      <c r="H5776" s="5" t="str">
        <f t="shared" si="633"/>
        <v>1968</v>
      </c>
      <c r="I5776" s="1" t="s">
        <v>11724</v>
      </c>
      <c r="J5776" s="1" t="str">
        <f t="shared" si="634"/>
        <v xml:space="preserve">Delta M </v>
      </c>
      <c r="K5776" s="1" t="str">
        <f t="shared" si="635"/>
        <v>Intelsat 3-2</v>
      </c>
      <c r="L5776" s="1" t="s">
        <v>346</v>
      </c>
      <c r="M5776" s="1"/>
      <c r="N5776" s="1">
        <f t="shared" si="636"/>
        <v>0</v>
      </c>
      <c r="O5776" s="1" t="s">
        <v>9</v>
      </c>
    </row>
    <row r="5777" spans="1:15" x14ac:dyDescent="0.3">
      <c r="A5777" s="1" t="s">
        <v>6140</v>
      </c>
      <c r="B5777" s="1" t="s">
        <v>1630</v>
      </c>
      <c r="C5777" s="1" t="str">
        <f t="shared" si="630"/>
        <v>Kazakhstan</v>
      </c>
      <c r="D5777" s="1" t="s">
        <v>11725</v>
      </c>
      <c r="E5777" s="7" t="str">
        <f>TEXT(DATE(MID(D5777, 13, 4), CHOOSE(MATCH( MID(D5777, 5, 3), {"Jan","Feb","Mar","Apr","May","Jun","Jul","Aug","Sep","Oct","Nov","Dec"}, 0), 1, 2, 3, 4, 5, 6, 7, 8, 9, 10, 11, 12), MID(D5777, 9, 2)), "yyyy-mm-dd")</f>
        <v>1968-12-16</v>
      </c>
      <c r="F5777" s="1" t="str">
        <f t="shared" si="631"/>
        <v>09:15:00</v>
      </c>
      <c r="G5777" s="9" t="str">
        <f t="shared" si="632"/>
        <v>December</v>
      </c>
      <c r="H5777" s="5" t="str">
        <f t="shared" si="633"/>
        <v>1968</v>
      </c>
      <c r="I5777" s="1" t="s">
        <v>11726</v>
      </c>
      <c r="J5777" s="1" t="str">
        <f t="shared" si="634"/>
        <v xml:space="preserve">Molniya-M /Block L </v>
      </c>
      <c r="K5777" s="1" t="str">
        <f t="shared" si="635"/>
        <v>Cosmos 260</v>
      </c>
      <c r="L5777" s="1" t="s">
        <v>346</v>
      </c>
      <c r="M5777" s="1"/>
      <c r="N5777" s="1">
        <f t="shared" si="636"/>
        <v>0</v>
      </c>
      <c r="O5777" s="1" t="s">
        <v>9</v>
      </c>
    </row>
    <row r="5778" spans="1:15" x14ac:dyDescent="0.3">
      <c r="A5778" s="1" t="s">
        <v>5722</v>
      </c>
      <c r="B5778" s="1" t="s">
        <v>10902</v>
      </c>
      <c r="C5778" s="1" t="str">
        <f t="shared" si="630"/>
        <v>USA</v>
      </c>
      <c r="D5778" s="1" t="s">
        <v>11727</v>
      </c>
      <c r="E5778" s="7" t="str">
        <f>TEXT(DATE(MID(D5778, 13, 4), CHOOSE(MATCH( MID(D5778, 5, 3), {"Jan","Feb","Mar","Apr","May","Jun","Jul","Aug","Sep","Oct","Nov","Dec"}, 0), 1, 2, 3, 4, 5, 6, 7, 8, 9, 10, 11, 12), MID(D5778, 9, 2)), "yyyy-mm-dd")</f>
        <v>1968-12-15</v>
      </c>
      <c r="F5778" s="1" t="str">
        <f t="shared" si="631"/>
        <v>17:21:00</v>
      </c>
      <c r="G5778" s="9" t="str">
        <f t="shared" si="632"/>
        <v>December</v>
      </c>
      <c r="H5778" s="5" t="str">
        <f t="shared" si="633"/>
        <v>1968</v>
      </c>
      <c r="I5778" s="1" t="s">
        <v>11728</v>
      </c>
      <c r="J5778" s="1" t="str">
        <f t="shared" si="634"/>
        <v xml:space="preserve">Delta N </v>
      </c>
      <c r="K5778" s="1" t="str">
        <f t="shared" si="635"/>
        <v>ESSA-8</v>
      </c>
      <c r="L5778" s="1" t="s">
        <v>346</v>
      </c>
      <c r="M5778" s="1"/>
      <c r="N5778" s="1">
        <f t="shared" si="636"/>
        <v>0</v>
      </c>
      <c r="O5778" s="1" t="s">
        <v>9</v>
      </c>
    </row>
    <row r="5779" spans="1:15" x14ac:dyDescent="0.3">
      <c r="A5779" s="1" t="s">
        <v>6140</v>
      </c>
      <c r="B5779" s="1" t="s">
        <v>6899</v>
      </c>
      <c r="C5779" s="1" t="str">
        <f t="shared" si="630"/>
        <v>Russia</v>
      </c>
      <c r="D5779" s="1" t="s">
        <v>11729</v>
      </c>
      <c r="E5779" s="7" t="str">
        <f>TEXT(DATE(MID(D5779, 13, 4), CHOOSE(MATCH( MID(D5779, 5, 3), {"Jan","Feb","Mar","Apr","May","Jun","Jul","Aug","Sep","Oct","Nov","Dec"}, 0), 1, 2, 3, 4, 5, 6, 7, 8, 9, 10, 11, 12), MID(D5779, 9, 2)), "yyyy-mm-dd")</f>
        <v>1968-12-14</v>
      </c>
      <c r="F5779" s="1" t="str">
        <f t="shared" si="631"/>
        <v>05:09:00</v>
      </c>
      <c r="G5779" s="9" t="str">
        <f t="shared" si="632"/>
        <v>December</v>
      </c>
      <c r="H5779" s="5" t="str">
        <f t="shared" si="633"/>
        <v>1968</v>
      </c>
      <c r="I5779" s="1" t="s">
        <v>11730</v>
      </c>
      <c r="J5779" s="1" t="str">
        <f t="shared" si="634"/>
        <v xml:space="preserve">Cosmos-2 (63SM) </v>
      </c>
      <c r="K5779" s="1" t="str">
        <f t="shared" si="635"/>
        <v>Cosmos 259</v>
      </c>
      <c r="L5779" s="1" t="s">
        <v>346</v>
      </c>
      <c r="M5779" s="1"/>
      <c r="N5779" s="1">
        <f t="shared" si="636"/>
        <v>0</v>
      </c>
      <c r="O5779" s="1" t="s">
        <v>9</v>
      </c>
    </row>
    <row r="5780" spans="1:15" x14ac:dyDescent="0.3">
      <c r="A5780" s="1" t="s">
        <v>5722</v>
      </c>
      <c r="B5780" s="1" t="s">
        <v>5557</v>
      </c>
      <c r="C5780" s="1" t="str">
        <f t="shared" si="630"/>
        <v>USA</v>
      </c>
      <c r="D5780" s="1" t="s">
        <v>11731</v>
      </c>
      <c r="E5780" s="7" t="str">
        <f>TEXT(DATE(MID(D5780, 13, 4), CHOOSE(MATCH( MID(D5780, 5, 3), {"Jan","Feb","Mar","Apr","May","Jun","Jul","Aug","Sep","Oct","Nov","Dec"}, 0), 1, 2, 3, 4, 5, 6, 7, 8, 9, 10, 11, 12), MID(D5780, 9, 2)), "yyyy-mm-dd")</f>
        <v>1968-12-12</v>
      </c>
      <c r="F5780" s="1" t="str">
        <f t="shared" si="631"/>
        <v>22:22:00</v>
      </c>
      <c r="G5780" s="9" t="str">
        <f t="shared" si="632"/>
        <v>December</v>
      </c>
      <c r="H5780" s="5" t="str">
        <f t="shared" si="633"/>
        <v>1968</v>
      </c>
      <c r="I5780" s="1" t="s">
        <v>11732</v>
      </c>
      <c r="J5780" s="1" t="str">
        <f t="shared" si="634"/>
        <v xml:space="preserve">Thorad SLV-2G Agena-D </v>
      </c>
      <c r="K5780" s="1" t="str">
        <f t="shared" si="635"/>
        <v>KH-4A 1049</v>
      </c>
      <c r="L5780" s="1" t="s">
        <v>346</v>
      </c>
      <c r="M5780" s="1"/>
      <c r="N5780" s="1">
        <f t="shared" si="636"/>
        <v>0</v>
      </c>
      <c r="O5780" s="1" t="s">
        <v>9</v>
      </c>
    </row>
    <row r="5781" spans="1:15" x14ac:dyDescent="0.3">
      <c r="A5781" s="1" t="s">
        <v>6140</v>
      </c>
      <c r="B5781" s="1" t="s">
        <v>130</v>
      </c>
      <c r="C5781" s="1" t="str">
        <f t="shared" si="630"/>
        <v>Kazakhstan</v>
      </c>
      <c r="D5781" s="1" t="s">
        <v>11733</v>
      </c>
      <c r="E5781" s="7" t="str">
        <f>TEXT(DATE(MID(D5781, 13, 4), CHOOSE(MATCH( MID(D5781, 5, 3), {"Jan","Feb","Mar","Apr","May","Jun","Jul","Aug","Sep","Oct","Nov","Dec"}, 0), 1, 2, 3, 4, 5, 6, 7, 8, 9, 10, 11, 12), MID(D5781, 9, 2)), "yyyy-mm-dd")</f>
        <v>1968-12-10</v>
      </c>
      <c r="F5781" s="1" t="str">
        <f t="shared" si="631"/>
        <v>08:25:00</v>
      </c>
      <c r="G5781" s="9" t="str">
        <f t="shared" si="632"/>
        <v>December</v>
      </c>
      <c r="H5781" s="5" t="str">
        <f t="shared" si="633"/>
        <v>1968</v>
      </c>
      <c r="I5781" s="1" t="s">
        <v>11734</v>
      </c>
      <c r="J5781" s="1" t="str">
        <f t="shared" si="634"/>
        <v xml:space="preserve">Voskhod </v>
      </c>
      <c r="K5781" s="1" t="str">
        <f t="shared" si="635"/>
        <v>Cosmos 258</v>
      </c>
      <c r="L5781" s="1" t="s">
        <v>346</v>
      </c>
      <c r="M5781" s="1"/>
      <c r="N5781" s="1">
        <f t="shared" si="636"/>
        <v>0</v>
      </c>
      <c r="O5781" s="1" t="s">
        <v>9</v>
      </c>
    </row>
    <row r="5782" spans="1:15" x14ac:dyDescent="0.3">
      <c r="A5782" s="1" t="s">
        <v>5556</v>
      </c>
      <c r="B5782" s="1" t="s">
        <v>4092</v>
      </c>
      <c r="C5782" s="1" t="str">
        <f t="shared" si="630"/>
        <v>USA</v>
      </c>
      <c r="D5782" s="1" t="s">
        <v>11735</v>
      </c>
      <c r="E5782" s="7" t="str">
        <f>TEXT(DATE(MID(D5782, 13, 4), CHOOSE(MATCH( MID(D5782, 5, 3), {"Jan","Feb","Mar","Apr","May","Jun","Jul","Aug","Sep","Oct","Nov","Dec"}, 0), 1, 2, 3, 4, 5, 6, 7, 8, 9, 10, 11, 12), MID(D5782, 9, 2)), "yyyy-mm-dd")</f>
        <v>1968-12-07</v>
      </c>
      <c r="F5782" s="1" t="str">
        <f t="shared" si="631"/>
        <v>08:40:00</v>
      </c>
      <c r="G5782" s="9" t="str">
        <f t="shared" si="632"/>
        <v>December</v>
      </c>
      <c r="H5782" s="5" t="str">
        <f t="shared" si="633"/>
        <v>1968</v>
      </c>
      <c r="I5782" s="1" t="s">
        <v>11736</v>
      </c>
      <c r="J5782" s="1" t="str">
        <f t="shared" si="634"/>
        <v xml:space="preserve">Atlas-SLV3C Centaur-D </v>
      </c>
      <c r="K5782" s="1" t="str">
        <f t="shared" si="635"/>
        <v>OAO-2</v>
      </c>
      <c r="L5782" s="1" t="s">
        <v>346</v>
      </c>
      <c r="M5782" s="1"/>
      <c r="N5782" s="1">
        <f t="shared" si="636"/>
        <v>0</v>
      </c>
      <c r="O5782" s="1" t="s">
        <v>9</v>
      </c>
    </row>
    <row r="5783" spans="1:15" x14ac:dyDescent="0.3">
      <c r="A5783" s="1" t="s">
        <v>5722</v>
      </c>
      <c r="B5783" s="1" t="s">
        <v>3160</v>
      </c>
      <c r="C5783" s="1" t="str">
        <f t="shared" si="630"/>
        <v>USA</v>
      </c>
      <c r="D5783" s="1" t="s">
        <v>11737</v>
      </c>
      <c r="E5783" s="7" t="str">
        <f>TEXT(DATE(MID(D5783, 13, 4), CHOOSE(MATCH( MID(D5783, 5, 3), {"Jan","Feb","Mar","Apr","May","Jun","Jul","Aug","Sep","Oct","Nov","Dec"}, 0), 1, 2, 3, 4, 5, 6, 7, 8, 9, 10, 11, 12), MID(D5783, 9, 2)), "yyyy-mm-dd")</f>
        <v>1968-12-05</v>
      </c>
      <c r="F5783" s="1" t="str">
        <f t="shared" si="631"/>
        <v>18:55:00</v>
      </c>
      <c r="G5783" s="9" t="str">
        <f t="shared" si="632"/>
        <v>December</v>
      </c>
      <c r="H5783" s="5" t="str">
        <f t="shared" si="633"/>
        <v>1968</v>
      </c>
      <c r="I5783" s="1" t="s">
        <v>11738</v>
      </c>
      <c r="J5783" s="1" t="str">
        <f t="shared" si="634"/>
        <v xml:space="preserve">Delta E1 </v>
      </c>
      <c r="K5783" s="1" t="str">
        <f t="shared" si="635"/>
        <v>HEOS-A</v>
      </c>
      <c r="L5783" s="1" t="s">
        <v>346</v>
      </c>
      <c r="M5783" s="1"/>
      <c r="N5783" s="1">
        <f t="shared" si="636"/>
        <v>0</v>
      </c>
      <c r="O5783" s="1" t="s">
        <v>9</v>
      </c>
    </row>
    <row r="5784" spans="1:15" x14ac:dyDescent="0.3">
      <c r="A5784" s="1" t="s">
        <v>5722</v>
      </c>
      <c r="B5784" s="1" t="s">
        <v>4249</v>
      </c>
      <c r="C5784" s="1" t="str">
        <f t="shared" si="630"/>
        <v>USA</v>
      </c>
      <c r="D5784" s="1" t="s">
        <v>11739</v>
      </c>
      <c r="E5784" s="7" t="str">
        <f>TEXT(DATE(MID(D5784, 13, 4), CHOOSE(MATCH( MID(D5784, 5, 3), {"Jan","Feb","Mar","Apr","May","Jun","Jul","Aug","Sep","Oct","Nov","Dec"}, 0), 1, 2, 3, 4, 5, 6, 7, 8, 9, 10, 11, 12), MID(D5784, 9, 2)), "yyyy-mm-dd")</f>
        <v>1968-12-04</v>
      </c>
      <c r="F5784" s="1" t="str">
        <f t="shared" si="631"/>
        <v>19:23:00</v>
      </c>
      <c r="G5784" s="9" t="str">
        <f t="shared" si="632"/>
        <v>December</v>
      </c>
      <c r="H5784" s="5" t="str">
        <f t="shared" si="633"/>
        <v>1968</v>
      </c>
      <c r="I5784" s="1" t="s">
        <v>11740</v>
      </c>
      <c r="J5784" s="1" t="str">
        <f t="shared" si="634"/>
        <v xml:space="preserve">Titan IIIB </v>
      </c>
      <c r="K5784" s="1" t="str">
        <f t="shared" si="635"/>
        <v>OPS 6518</v>
      </c>
      <c r="L5784" s="1" t="s">
        <v>346</v>
      </c>
      <c r="M5784" s="1">
        <v>59</v>
      </c>
      <c r="N5784" s="1">
        <f t="shared" si="636"/>
        <v>4897</v>
      </c>
      <c r="O5784" s="1" t="s">
        <v>9</v>
      </c>
    </row>
    <row r="5785" spans="1:15" x14ac:dyDescent="0.3">
      <c r="A5785" s="1" t="s">
        <v>6140</v>
      </c>
      <c r="B5785" s="1" t="s">
        <v>1561</v>
      </c>
      <c r="C5785" s="1" t="str">
        <f t="shared" si="630"/>
        <v>Russia</v>
      </c>
      <c r="D5785" s="1" t="s">
        <v>11741</v>
      </c>
      <c r="E5785" s="7" t="str">
        <f>TEXT(DATE(MID(D5785, 13, 4), CHOOSE(MATCH( MID(D5785, 5, 3), {"Jan","Feb","Mar","Apr","May","Jun","Jul","Aug","Sep","Oct","Nov","Dec"}, 0), 1, 2, 3, 4, 5, 6, 7, 8, 9, 10, 11, 12), MID(D5785, 9, 2)), "yyyy-mm-dd")</f>
        <v>1968-12-03</v>
      </c>
      <c r="F5785" s="1" t="str">
        <f t="shared" si="631"/>
        <v>14:52:00</v>
      </c>
      <c r="G5785" s="9" t="str">
        <f t="shared" si="632"/>
        <v>December</v>
      </c>
      <c r="H5785" s="5" t="str">
        <f t="shared" si="633"/>
        <v>1968</v>
      </c>
      <c r="I5785" s="1" t="s">
        <v>11742</v>
      </c>
      <c r="J5785" s="1" t="str">
        <f t="shared" si="634"/>
        <v xml:space="preserve">Cosmos-2 (63SM) </v>
      </c>
      <c r="K5785" s="1" t="str">
        <f t="shared" si="635"/>
        <v>Cosmos 257</v>
      </c>
      <c r="L5785" s="1" t="s">
        <v>346</v>
      </c>
      <c r="M5785" s="1"/>
      <c r="N5785" s="1">
        <f t="shared" si="636"/>
        <v>0</v>
      </c>
      <c r="O5785" s="1" t="s">
        <v>9</v>
      </c>
    </row>
    <row r="5786" spans="1:15" x14ac:dyDescent="0.3">
      <c r="A5786" s="1" t="s">
        <v>6140</v>
      </c>
      <c r="B5786" s="1" t="s">
        <v>6482</v>
      </c>
      <c r="C5786" s="1" t="str">
        <f t="shared" si="630"/>
        <v>Russia</v>
      </c>
      <c r="D5786" s="1" t="s">
        <v>11743</v>
      </c>
      <c r="E5786" s="7" t="str">
        <f>TEXT(DATE(MID(D5786, 13, 4), CHOOSE(MATCH( MID(D5786, 5, 3), {"Jan","Feb","Mar","Apr","May","Jun","Jul","Aug","Sep","Oct","Nov","Dec"}, 0), 1, 2, 3, 4, 5, 6, 7, 8, 9, 10, 11, 12), MID(D5786, 9, 2)), "yyyy-mm-dd")</f>
        <v>1968-11-30</v>
      </c>
      <c r="F5786" s="1" t="str">
        <f t="shared" si="631"/>
        <v>12:00:00</v>
      </c>
      <c r="G5786" s="9" t="str">
        <f t="shared" si="632"/>
        <v>November</v>
      </c>
      <c r="H5786" s="5" t="str">
        <f t="shared" si="633"/>
        <v>1968</v>
      </c>
      <c r="I5786" s="1" t="s">
        <v>11744</v>
      </c>
      <c r="J5786" s="1" t="str">
        <f t="shared" si="634"/>
        <v xml:space="preserve">Cosmos-3M </v>
      </c>
      <c r="K5786" s="1" t="str">
        <f t="shared" si="635"/>
        <v>Cosmos 256</v>
      </c>
      <c r="L5786" s="1" t="s">
        <v>346</v>
      </c>
      <c r="M5786" s="1"/>
      <c r="N5786" s="1">
        <f t="shared" si="636"/>
        <v>0</v>
      </c>
      <c r="O5786" s="1" t="s">
        <v>9</v>
      </c>
    </row>
    <row r="5787" spans="1:15" x14ac:dyDescent="0.3">
      <c r="A5787" s="1" t="s">
        <v>10992</v>
      </c>
      <c r="B5787" s="1" t="s">
        <v>11000</v>
      </c>
      <c r="C5787" s="1" t="str">
        <f t="shared" si="630"/>
        <v>Australia</v>
      </c>
      <c r="D5787" s="1" t="s">
        <v>11745</v>
      </c>
      <c r="E5787" s="7" t="str">
        <f>TEXT(DATE(MID(D5787, 13, 4), CHOOSE(MATCH( MID(D5787, 5, 3), {"Jan","Feb","Mar","Apr","May","Jun","Jul","Aug","Sep","Oct","Nov","Dec"}, 0), 1, 2, 3, 4, 5, 6, 7, 8, 9, 10, 11, 12), MID(D5787, 9, 2)), "yyyy-mm-dd")</f>
        <v>1968-11-29</v>
      </c>
      <c r="F5787" s="1" t="str">
        <f t="shared" si="631"/>
        <v>23:12:00</v>
      </c>
      <c r="G5787" s="9" t="str">
        <f t="shared" si="632"/>
        <v>November</v>
      </c>
      <c r="H5787" s="5" t="str">
        <f t="shared" si="633"/>
        <v>1968</v>
      </c>
      <c r="I5787" s="1" t="s">
        <v>11746</v>
      </c>
      <c r="J5787" s="1" t="str">
        <f t="shared" si="634"/>
        <v xml:space="preserve">Europa 1 </v>
      </c>
      <c r="K5787" s="1" t="str">
        <f t="shared" si="635"/>
        <v>STV-1</v>
      </c>
      <c r="L5787" s="1" t="s">
        <v>346</v>
      </c>
      <c r="M5787" s="1"/>
      <c r="N5787" s="1">
        <f t="shared" si="636"/>
        <v>0</v>
      </c>
      <c r="O5787" s="1" t="s">
        <v>257</v>
      </c>
    </row>
    <row r="5788" spans="1:15" x14ac:dyDescent="0.3">
      <c r="A5788" s="1" t="s">
        <v>6140</v>
      </c>
      <c r="B5788" s="1" t="s">
        <v>6615</v>
      </c>
      <c r="C5788" s="1" t="str">
        <f t="shared" si="630"/>
        <v>Russia</v>
      </c>
      <c r="D5788" s="1" t="s">
        <v>11747</v>
      </c>
      <c r="E5788" s="7" t="str">
        <f>TEXT(DATE(MID(D5788, 13, 4), CHOOSE(MATCH( MID(D5788, 5, 3), {"Jan","Feb","Mar","Apr","May","Jun","Jul","Aug","Sep","Oct","Nov","Dec"}, 0), 1, 2, 3, 4, 5, 6, 7, 8, 9, 10, 11, 12), MID(D5788, 9, 2)), "yyyy-mm-dd")</f>
        <v>1968-11-29</v>
      </c>
      <c r="F5788" s="1" t="str">
        <f t="shared" si="631"/>
        <v>12:40:00</v>
      </c>
      <c r="G5788" s="9" t="str">
        <f t="shared" si="632"/>
        <v>November</v>
      </c>
      <c r="H5788" s="5" t="str">
        <f t="shared" si="633"/>
        <v>1968</v>
      </c>
      <c r="I5788" s="1" t="s">
        <v>11748</v>
      </c>
      <c r="J5788" s="1" t="str">
        <f t="shared" si="634"/>
        <v xml:space="preserve">Voskhod </v>
      </c>
      <c r="K5788" s="1" t="str">
        <f t="shared" si="635"/>
        <v>Cosmos 255</v>
      </c>
      <c r="L5788" s="1" t="s">
        <v>346</v>
      </c>
      <c r="M5788" s="1"/>
      <c r="N5788" s="1">
        <f t="shared" si="636"/>
        <v>0</v>
      </c>
      <c r="O5788" s="1" t="s">
        <v>9</v>
      </c>
    </row>
    <row r="5789" spans="1:15" x14ac:dyDescent="0.3">
      <c r="A5789" s="1" t="s">
        <v>6140</v>
      </c>
      <c r="B5789" s="1" t="s">
        <v>6615</v>
      </c>
      <c r="C5789" s="1" t="str">
        <f t="shared" si="630"/>
        <v>Russia</v>
      </c>
      <c r="D5789" s="1" t="s">
        <v>11749</v>
      </c>
      <c r="E5789" s="7" t="str">
        <f>TEXT(DATE(MID(D5789, 13, 4), CHOOSE(MATCH( MID(D5789, 5, 3), {"Jan","Feb","Mar","Apr","May","Jun","Jul","Aug","Sep","Oct","Nov","Dec"}, 0), 1, 2, 3, 4, 5, 6, 7, 8, 9, 10, 11, 12), MID(D5789, 9, 2)), "yyyy-mm-dd")</f>
        <v>1968-11-21</v>
      </c>
      <c r="F5789" s="1" t="str">
        <f t="shared" si="631"/>
        <v>12:10:00</v>
      </c>
      <c r="G5789" s="9" t="str">
        <f t="shared" si="632"/>
        <v>November</v>
      </c>
      <c r="H5789" s="5" t="str">
        <f t="shared" si="633"/>
        <v>1968</v>
      </c>
      <c r="I5789" s="1" t="s">
        <v>11750</v>
      </c>
      <c r="J5789" s="1" t="str">
        <f t="shared" si="634"/>
        <v xml:space="preserve">Voskhod </v>
      </c>
      <c r="K5789" s="1" t="str">
        <f t="shared" si="635"/>
        <v>Cosmos 254</v>
      </c>
      <c r="L5789" s="1" t="s">
        <v>346</v>
      </c>
      <c r="M5789" s="1"/>
      <c r="N5789" s="1">
        <f t="shared" si="636"/>
        <v>0</v>
      </c>
      <c r="O5789" s="1" t="s">
        <v>9</v>
      </c>
    </row>
    <row r="5790" spans="1:15" x14ac:dyDescent="0.3">
      <c r="A5790" s="1" t="s">
        <v>6140</v>
      </c>
      <c r="B5790" s="1" t="s">
        <v>565</v>
      </c>
      <c r="C5790" s="1" t="str">
        <f t="shared" si="630"/>
        <v>Kazakhstan</v>
      </c>
      <c r="D5790" s="1" t="s">
        <v>11751</v>
      </c>
      <c r="E5790" s="7" t="str">
        <f>TEXT(DATE(MID(D5790, 13, 4), CHOOSE(MATCH( MID(D5790, 5, 3), {"Jan","Feb","Mar","Apr","May","Jun","Jul","Aug","Sep","Oct","Nov","Dec"}, 0), 1, 2, 3, 4, 5, 6, 7, 8, 9, 10, 11, 12), MID(D5790, 9, 2)), "yyyy-mm-dd")</f>
        <v>1968-11-16</v>
      </c>
      <c r="F5790" s="1" t="str">
        <f t="shared" si="631"/>
        <v>11:40:00</v>
      </c>
      <c r="G5790" s="9" t="str">
        <f t="shared" si="632"/>
        <v>November</v>
      </c>
      <c r="H5790" s="5" t="str">
        <f t="shared" si="633"/>
        <v>1968</v>
      </c>
      <c r="I5790" s="1" t="s">
        <v>11752</v>
      </c>
      <c r="J5790" s="1" t="str">
        <f t="shared" si="634"/>
        <v xml:space="preserve">Proton-K </v>
      </c>
      <c r="K5790" s="1" t="str">
        <f t="shared" si="635"/>
        <v>Proton 4</v>
      </c>
      <c r="L5790" s="1" t="s">
        <v>346</v>
      </c>
      <c r="M5790" s="1"/>
      <c r="N5790" s="1">
        <f t="shared" si="636"/>
        <v>0</v>
      </c>
      <c r="O5790" s="1" t="s">
        <v>9</v>
      </c>
    </row>
    <row r="5791" spans="1:15" x14ac:dyDescent="0.3">
      <c r="A5791" s="1" t="s">
        <v>6140</v>
      </c>
      <c r="B5791" s="1" t="s">
        <v>6615</v>
      </c>
      <c r="C5791" s="1" t="str">
        <f t="shared" si="630"/>
        <v>Russia</v>
      </c>
      <c r="D5791" s="1" t="s">
        <v>11753</v>
      </c>
      <c r="E5791" s="7" t="str">
        <f>TEXT(DATE(MID(D5791, 13, 4), CHOOSE(MATCH( MID(D5791, 5, 3), {"Jan","Feb","Mar","Apr","May","Jun","Jul","Aug","Sep","Oct","Nov","Dec"}, 0), 1, 2, 3, 4, 5, 6, 7, 8, 9, 10, 11, 12), MID(D5791, 9, 2)), "yyyy-mm-dd")</f>
        <v>1968-11-13</v>
      </c>
      <c r="F5791" s="1" t="str">
        <f t="shared" si="631"/>
        <v>12:00:00</v>
      </c>
      <c r="G5791" s="9" t="str">
        <f t="shared" si="632"/>
        <v>November</v>
      </c>
      <c r="H5791" s="5" t="str">
        <f t="shared" si="633"/>
        <v>1968</v>
      </c>
      <c r="I5791" s="1" t="s">
        <v>11754</v>
      </c>
      <c r="J5791" s="1" t="str">
        <f t="shared" si="634"/>
        <v xml:space="preserve">Voskhod </v>
      </c>
      <c r="K5791" s="1" t="str">
        <f t="shared" si="635"/>
        <v>Cosmos 253</v>
      </c>
      <c r="L5791" s="1" t="s">
        <v>346</v>
      </c>
      <c r="M5791" s="1"/>
      <c r="N5791" s="1">
        <f t="shared" si="636"/>
        <v>0</v>
      </c>
      <c r="O5791" s="1" t="s">
        <v>9</v>
      </c>
    </row>
    <row r="5792" spans="1:15" x14ac:dyDescent="0.3">
      <c r="A5792" s="1" t="s">
        <v>6140</v>
      </c>
      <c r="B5792" s="1" t="s">
        <v>4200</v>
      </c>
      <c r="C5792" s="1" t="str">
        <f t="shared" si="630"/>
        <v>Kazakhstan</v>
      </c>
      <c r="D5792" s="1" t="s">
        <v>11755</v>
      </c>
      <c r="E5792" s="7" t="str">
        <f>TEXT(DATE(MID(D5792, 13, 4), CHOOSE(MATCH( MID(D5792, 5, 3), {"Jan","Feb","Mar","Apr","May","Jun","Jul","Aug","Sep","Oct","Nov","Dec"}, 0), 1, 2, 3, 4, 5, 6, 7, 8, 9, 10, 11, 12), MID(D5792, 9, 2)), "yyyy-mm-dd")</f>
        <v>1968-11-10</v>
      </c>
      <c r="F5792" s="1" t="str">
        <f t="shared" si="631"/>
        <v>19:11:00</v>
      </c>
      <c r="G5792" s="9" t="str">
        <f t="shared" si="632"/>
        <v>November</v>
      </c>
      <c r="H5792" s="5" t="str">
        <f t="shared" si="633"/>
        <v>1968</v>
      </c>
      <c r="I5792" s="1" t="s">
        <v>11756</v>
      </c>
      <c r="J5792" s="1" t="str">
        <f t="shared" si="634"/>
        <v xml:space="preserve">Proton-K/Block D </v>
      </c>
      <c r="K5792" s="1" t="str">
        <f t="shared" si="635"/>
        <v>Zond 6</v>
      </c>
      <c r="L5792" s="1" t="s">
        <v>346</v>
      </c>
      <c r="M5792" s="1"/>
      <c r="N5792" s="1">
        <f t="shared" si="636"/>
        <v>0</v>
      </c>
      <c r="O5792" s="1" t="s">
        <v>9</v>
      </c>
    </row>
    <row r="5793" spans="1:15" x14ac:dyDescent="0.3">
      <c r="A5793" s="1" t="s">
        <v>5722</v>
      </c>
      <c r="B5793" s="1" t="s">
        <v>3160</v>
      </c>
      <c r="C5793" s="1" t="str">
        <f t="shared" si="630"/>
        <v>USA</v>
      </c>
      <c r="D5793" s="1" t="s">
        <v>11757</v>
      </c>
      <c r="E5793" s="7" t="str">
        <f>TEXT(DATE(MID(D5793, 13, 4), CHOOSE(MATCH( MID(D5793, 5, 3), {"Jan","Feb","Mar","Apr","May","Jun","Jul","Aug","Sep","Oct","Nov","Dec"}, 0), 1, 2, 3, 4, 5, 6, 7, 8, 9, 10, 11, 12), MID(D5793, 9, 2)), "yyyy-mm-dd")</f>
        <v>1968-11-08</v>
      </c>
      <c r="F5793" s="1" t="str">
        <f t="shared" si="631"/>
        <v>09:46:00</v>
      </c>
      <c r="G5793" s="9" t="str">
        <f t="shared" si="632"/>
        <v>November</v>
      </c>
      <c r="H5793" s="5" t="str">
        <f t="shared" si="633"/>
        <v>1968</v>
      </c>
      <c r="I5793" s="1" t="s">
        <v>11758</v>
      </c>
      <c r="J5793" s="1" t="str">
        <f t="shared" si="634"/>
        <v xml:space="preserve">Delta E1 </v>
      </c>
      <c r="K5793" s="1" t="str">
        <f t="shared" si="635"/>
        <v>Pioneer 9 &amp; TTS-2</v>
      </c>
      <c r="L5793" s="1" t="s">
        <v>346</v>
      </c>
      <c r="M5793" s="1"/>
      <c r="N5793" s="1">
        <f t="shared" si="636"/>
        <v>0</v>
      </c>
      <c r="O5793" s="1" t="s">
        <v>9</v>
      </c>
    </row>
    <row r="5794" spans="1:15" x14ac:dyDescent="0.3">
      <c r="A5794" s="1" t="s">
        <v>5722</v>
      </c>
      <c r="B5794" s="1" t="s">
        <v>4249</v>
      </c>
      <c r="C5794" s="1" t="str">
        <f t="shared" si="630"/>
        <v>USA</v>
      </c>
      <c r="D5794" s="1" t="s">
        <v>11759</v>
      </c>
      <c r="E5794" s="7" t="str">
        <f>TEXT(DATE(MID(D5794, 13, 4), CHOOSE(MATCH( MID(D5794, 5, 3), {"Jan","Feb","Mar","Apr","May","Jun","Jul","Aug","Sep","Oct","Nov","Dec"}, 0), 1, 2, 3, 4, 5, 6, 7, 8, 9, 10, 11, 12), MID(D5794, 9, 2)), "yyyy-mm-dd")</f>
        <v>1968-11-06</v>
      </c>
      <c r="F5794" s="1" t="str">
        <f t="shared" si="631"/>
        <v>19:10:00</v>
      </c>
      <c r="G5794" s="9" t="str">
        <f t="shared" si="632"/>
        <v>November</v>
      </c>
      <c r="H5794" s="5" t="str">
        <f t="shared" si="633"/>
        <v>1968</v>
      </c>
      <c r="I5794" s="1" t="s">
        <v>11760</v>
      </c>
      <c r="J5794" s="1" t="str">
        <f t="shared" si="634"/>
        <v xml:space="preserve">Titan IIIB </v>
      </c>
      <c r="K5794" s="1" t="str">
        <f t="shared" si="635"/>
        <v>OPS 5296</v>
      </c>
      <c r="L5794" s="1" t="s">
        <v>346</v>
      </c>
      <c r="M5794" s="1">
        <v>59</v>
      </c>
      <c r="N5794" s="1">
        <f t="shared" si="636"/>
        <v>4897</v>
      </c>
      <c r="O5794" s="1" t="s">
        <v>9</v>
      </c>
    </row>
    <row r="5795" spans="1:15" x14ac:dyDescent="0.3">
      <c r="A5795" s="1" t="s">
        <v>5722</v>
      </c>
      <c r="B5795" s="1" t="s">
        <v>5557</v>
      </c>
      <c r="C5795" s="1" t="str">
        <f t="shared" si="630"/>
        <v>USA</v>
      </c>
      <c r="D5795" s="1" t="s">
        <v>11761</v>
      </c>
      <c r="E5795" s="7" t="str">
        <f>TEXT(DATE(MID(D5795, 13, 4), CHOOSE(MATCH( MID(D5795, 5, 3), {"Jan","Feb","Mar","Apr","May","Jun","Jul","Aug","Sep","Oct","Nov","Dec"}, 0), 1, 2, 3, 4, 5, 6, 7, 8, 9, 10, 11, 12), MID(D5795, 9, 2)), "yyyy-mm-dd")</f>
        <v>1968-11-03</v>
      </c>
      <c r="F5795" s="1" t="str">
        <f t="shared" si="631"/>
        <v>21:30:00</v>
      </c>
      <c r="G5795" s="9" t="str">
        <f t="shared" si="632"/>
        <v>November</v>
      </c>
      <c r="H5795" s="5" t="str">
        <f t="shared" si="633"/>
        <v>1968</v>
      </c>
      <c r="I5795" s="1" t="s">
        <v>11762</v>
      </c>
      <c r="J5795" s="1" t="str">
        <f t="shared" si="634"/>
        <v xml:space="preserve">Thorad SLV-2G Agena-D </v>
      </c>
      <c r="K5795" s="1" t="str">
        <f t="shared" si="635"/>
        <v>KH-4B 1105</v>
      </c>
      <c r="L5795" s="1" t="s">
        <v>346</v>
      </c>
      <c r="M5795" s="1"/>
      <c r="N5795" s="1">
        <f t="shared" si="636"/>
        <v>0</v>
      </c>
      <c r="O5795" s="1" t="s">
        <v>9</v>
      </c>
    </row>
    <row r="5796" spans="1:15" x14ac:dyDescent="0.3">
      <c r="A5796" s="1" t="s">
        <v>6140</v>
      </c>
      <c r="B5796" s="1" t="s">
        <v>3926</v>
      </c>
      <c r="C5796" s="1" t="str">
        <f t="shared" si="630"/>
        <v>Kazakhstan</v>
      </c>
      <c r="D5796" s="1" t="s">
        <v>11763</v>
      </c>
      <c r="E5796" s="7" t="str">
        <f>TEXT(DATE(MID(D5796, 13, 4), CHOOSE(MATCH( MID(D5796, 5, 3), {"Jan","Feb","Mar","Apr","May","Jun","Jul","Aug","Sep","Oct","Nov","Dec"}, 0), 1, 2, 3, 4, 5, 6, 7, 8, 9, 10, 11, 12), MID(D5796, 9, 2)), "yyyy-mm-dd")</f>
        <v>1968-11-01</v>
      </c>
      <c r="F5796" s="1" t="str">
        <f t="shared" si="631"/>
        <v>00:27:00</v>
      </c>
      <c r="G5796" s="9" t="str">
        <f t="shared" si="632"/>
        <v>November</v>
      </c>
      <c r="H5796" s="5" t="str">
        <f t="shared" si="633"/>
        <v>1968</v>
      </c>
      <c r="I5796" s="1" t="s">
        <v>11764</v>
      </c>
      <c r="J5796" s="1" t="str">
        <f t="shared" si="634"/>
        <v xml:space="preserve">Tsyklon-2A </v>
      </c>
      <c r="K5796" s="1" t="str">
        <f t="shared" si="635"/>
        <v>Cosmos 252</v>
      </c>
      <c r="L5796" s="1" t="s">
        <v>346</v>
      </c>
      <c r="M5796" s="1"/>
      <c r="N5796" s="1">
        <f t="shared" si="636"/>
        <v>0</v>
      </c>
      <c r="O5796" s="1" t="s">
        <v>9</v>
      </c>
    </row>
    <row r="5797" spans="1:15" x14ac:dyDescent="0.3">
      <c r="A5797" s="1" t="s">
        <v>6140</v>
      </c>
      <c r="B5797" s="1" t="s">
        <v>1630</v>
      </c>
      <c r="C5797" s="1" t="str">
        <f t="shared" si="630"/>
        <v>Kazakhstan</v>
      </c>
      <c r="D5797" s="1" t="s">
        <v>11765</v>
      </c>
      <c r="E5797" s="7" t="str">
        <f>TEXT(DATE(MID(D5797, 13, 4), CHOOSE(MATCH( MID(D5797, 5, 3), {"Jan","Feb","Mar","Apr","May","Jun","Jul","Aug","Sep","Oct","Nov","Dec"}, 0), 1, 2, 3, 4, 5, 6, 7, 8, 9, 10, 11, 12), MID(D5797, 9, 2)), "yyyy-mm-dd")</f>
        <v>1968-10-31</v>
      </c>
      <c r="F5797" s="1" t="str">
        <f t="shared" si="631"/>
        <v>09:14:00</v>
      </c>
      <c r="G5797" s="9" t="str">
        <f t="shared" si="632"/>
        <v>October</v>
      </c>
      <c r="H5797" s="5" t="str">
        <f t="shared" si="633"/>
        <v>1968</v>
      </c>
      <c r="I5797" s="1" t="s">
        <v>11766</v>
      </c>
      <c r="J5797" s="1" t="str">
        <f t="shared" si="634"/>
        <v xml:space="preserve">Voskhod </v>
      </c>
      <c r="K5797" s="1" t="str">
        <f t="shared" si="635"/>
        <v>Cosmos 251</v>
      </c>
      <c r="L5797" s="1" t="s">
        <v>346</v>
      </c>
      <c r="M5797" s="1"/>
      <c r="N5797" s="1">
        <f t="shared" si="636"/>
        <v>0</v>
      </c>
      <c r="O5797" s="1" t="s">
        <v>9</v>
      </c>
    </row>
    <row r="5798" spans="1:15" x14ac:dyDescent="0.3">
      <c r="A5798" s="1" t="s">
        <v>6140</v>
      </c>
      <c r="B5798" s="1" t="s">
        <v>6482</v>
      </c>
      <c r="C5798" s="1" t="str">
        <f t="shared" si="630"/>
        <v>Russia</v>
      </c>
      <c r="D5798" s="1" t="s">
        <v>11767</v>
      </c>
      <c r="E5798" s="7" t="str">
        <f>TEXT(DATE(MID(D5798, 13, 4), CHOOSE(MATCH( MID(D5798, 5, 3), {"Jan","Feb","Mar","Apr","May","Jun","Jul","Aug","Sep","Oct","Nov","Dec"}, 0), 1, 2, 3, 4, 5, 6, 7, 8, 9, 10, 11, 12), MID(D5798, 9, 2)), "yyyy-mm-dd")</f>
        <v>1968-10-30</v>
      </c>
      <c r="F5798" s="1" t="str">
        <f t="shared" si="631"/>
        <v>22:00:00</v>
      </c>
      <c r="G5798" s="9" t="str">
        <f t="shared" si="632"/>
        <v>October</v>
      </c>
      <c r="H5798" s="5" t="str">
        <f t="shared" si="633"/>
        <v>1968</v>
      </c>
      <c r="I5798" s="1" t="s">
        <v>11768</v>
      </c>
      <c r="J5798" s="1" t="str">
        <f t="shared" si="634"/>
        <v xml:space="preserve">Cosmos-3M </v>
      </c>
      <c r="K5798" s="1" t="str">
        <f t="shared" si="635"/>
        <v>Cosmos 250</v>
      </c>
      <c r="L5798" s="1" t="s">
        <v>346</v>
      </c>
      <c r="M5798" s="1"/>
      <c r="N5798" s="1">
        <f t="shared" si="636"/>
        <v>0</v>
      </c>
      <c r="O5798" s="1" t="s">
        <v>9</v>
      </c>
    </row>
    <row r="5799" spans="1:15" x14ac:dyDescent="0.3">
      <c r="A5799" s="1" t="s">
        <v>6140</v>
      </c>
      <c r="B5799" s="1" t="s">
        <v>130</v>
      </c>
      <c r="C5799" s="1" t="str">
        <f t="shared" si="630"/>
        <v>Kazakhstan</v>
      </c>
      <c r="D5799" s="1" t="s">
        <v>11769</v>
      </c>
      <c r="E5799" s="7" t="str">
        <f>TEXT(DATE(MID(D5799, 13, 4), CHOOSE(MATCH( MID(D5799, 5, 3), {"Jan","Feb","Mar","Apr","May","Jun","Jul","Aug","Sep","Oct","Nov","Dec"}, 0), 1, 2, 3, 4, 5, 6, 7, 8, 9, 10, 11, 12), MID(D5799, 9, 2)), "yyyy-mm-dd")</f>
        <v>1968-10-26</v>
      </c>
      <c r="F5799" s="1" t="str">
        <f t="shared" si="631"/>
        <v>08:34:00</v>
      </c>
      <c r="G5799" s="9" t="str">
        <f t="shared" si="632"/>
        <v>October</v>
      </c>
      <c r="H5799" s="5" t="str">
        <f t="shared" si="633"/>
        <v>1968</v>
      </c>
      <c r="I5799" s="1" t="s">
        <v>11770</v>
      </c>
      <c r="J5799" s="1" t="str">
        <f t="shared" si="634"/>
        <v xml:space="preserve">Soyuz </v>
      </c>
      <c r="K5799" s="1" t="str">
        <f t="shared" si="635"/>
        <v>Soyuz 3</v>
      </c>
      <c r="L5799" s="1" t="s">
        <v>346</v>
      </c>
      <c r="M5799" s="1"/>
      <c r="N5799" s="1">
        <f t="shared" si="636"/>
        <v>0</v>
      </c>
      <c r="O5799" s="1" t="s">
        <v>9</v>
      </c>
    </row>
    <row r="5800" spans="1:15" x14ac:dyDescent="0.3">
      <c r="A5800" s="1" t="s">
        <v>6140</v>
      </c>
      <c r="B5800" s="1" t="s">
        <v>1630</v>
      </c>
      <c r="C5800" s="1" t="str">
        <f t="shared" si="630"/>
        <v>Kazakhstan</v>
      </c>
      <c r="D5800" s="1" t="s">
        <v>11771</v>
      </c>
      <c r="E5800" s="7" t="str">
        <f>TEXT(DATE(MID(D5800, 13, 4), CHOOSE(MATCH( MID(D5800, 5, 3), {"Jan","Feb","Mar","Apr","May","Jun","Jul","Aug","Sep","Oct","Nov","Dec"}, 0), 1, 2, 3, 4, 5, 6, 7, 8, 9, 10, 11, 12), MID(D5800, 9, 2)), "yyyy-mm-dd")</f>
        <v>1968-10-25</v>
      </c>
      <c r="F5800" s="1" t="str">
        <f t="shared" si="631"/>
        <v>09:00:00</v>
      </c>
      <c r="G5800" s="9" t="str">
        <f t="shared" si="632"/>
        <v>October</v>
      </c>
      <c r="H5800" s="5" t="str">
        <f t="shared" si="633"/>
        <v>1968</v>
      </c>
      <c r="I5800" s="1" t="s">
        <v>11772</v>
      </c>
      <c r="J5800" s="1" t="str">
        <f t="shared" si="634"/>
        <v xml:space="preserve">Soyuz </v>
      </c>
      <c r="K5800" s="1" t="str">
        <f t="shared" si="635"/>
        <v>Soyuz 2</v>
      </c>
      <c r="L5800" s="1" t="s">
        <v>346</v>
      </c>
      <c r="M5800" s="1"/>
      <c r="N5800" s="1">
        <f t="shared" si="636"/>
        <v>0</v>
      </c>
      <c r="O5800" s="1" t="s">
        <v>9</v>
      </c>
    </row>
    <row r="5801" spans="1:15" x14ac:dyDescent="0.3">
      <c r="A5801" s="1" t="s">
        <v>5722</v>
      </c>
      <c r="B5801" s="1" t="s">
        <v>8845</v>
      </c>
      <c r="C5801" s="1" t="str">
        <f t="shared" si="630"/>
        <v>USA</v>
      </c>
      <c r="D5801" s="1" t="s">
        <v>11773</v>
      </c>
      <c r="E5801" s="7" t="str">
        <f>TEXT(DATE(MID(D5801, 13, 4), CHOOSE(MATCH( MID(D5801, 5, 3), {"Jan","Feb","Mar","Apr","May","Jun","Jul","Aug","Sep","Oct","Nov","Dec"}, 0), 1, 2, 3, 4, 5, 6, 7, 8, 9, 10, 11, 12), MID(D5801, 9, 2)), "yyyy-mm-dd")</f>
        <v>1968-10-23</v>
      </c>
      <c r="F5801" s="1" t="str">
        <f t="shared" si="631"/>
        <v>04:34:00</v>
      </c>
      <c r="G5801" s="9" t="str">
        <f t="shared" si="632"/>
        <v>October</v>
      </c>
      <c r="H5801" s="5" t="str">
        <f t="shared" si="633"/>
        <v>1968</v>
      </c>
      <c r="I5801" s="1" t="s">
        <v>11774</v>
      </c>
      <c r="J5801" s="1" t="str">
        <f t="shared" si="634"/>
        <v xml:space="preserve">Thor-LV2D Burner-2 </v>
      </c>
      <c r="K5801" s="1" t="str">
        <f t="shared" si="635"/>
        <v>DMSP-4B-F2</v>
      </c>
      <c r="L5801" s="1" t="s">
        <v>346</v>
      </c>
      <c r="M5801" s="1"/>
      <c r="N5801" s="1">
        <f t="shared" si="636"/>
        <v>0</v>
      </c>
      <c r="O5801" s="1" t="s">
        <v>9</v>
      </c>
    </row>
    <row r="5802" spans="1:15" x14ac:dyDescent="0.3">
      <c r="A5802" s="1" t="s">
        <v>6140</v>
      </c>
      <c r="B5802" s="1" t="s">
        <v>3926</v>
      </c>
      <c r="C5802" s="1" t="str">
        <f t="shared" si="630"/>
        <v>Kazakhstan</v>
      </c>
      <c r="D5802" s="1" t="s">
        <v>11775</v>
      </c>
      <c r="E5802" s="7" t="str">
        <f>TEXT(DATE(MID(D5802, 13, 4), CHOOSE(MATCH( MID(D5802, 5, 3), {"Jan","Feb","Mar","Apr","May","Jun","Jul","Aug","Sep","Oct","Nov","Dec"}, 0), 1, 2, 3, 4, 5, 6, 7, 8, 9, 10, 11, 12), MID(D5802, 9, 2)), "yyyy-mm-dd")</f>
        <v>1968-10-20</v>
      </c>
      <c r="F5802" s="1" t="str">
        <f t="shared" si="631"/>
        <v>04:02:00</v>
      </c>
      <c r="G5802" s="9" t="str">
        <f t="shared" si="632"/>
        <v>October</v>
      </c>
      <c r="H5802" s="5" t="str">
        <f t="shared" si="633"/>
        <v>1968</v>
      </c>
      <c r="I5802" s="1" t="s">
        <v>11776</v>
      </c>
      <c r="J5802" s="1" t="str">
        <f t="shared" si="634"/>
        <v xml:space="preserve">Tsyklon-2A </v>
      </c>
      <c r="K5802" s="1" t="str">
        <f t="shared" si="635"/>
        <v>Cosmos 249</v>
      </c>
      <c r="L5802" s="1" t="s">
        <v>346</v>
      </c>
      <c r="M5802" s="1"/>
      <c r="N5802" s="1">
        <f t="shared" si="636"/>
        <v>0</v>
      </c>
      <c r="O5802" s="1" t="s">
        <v>9</v>
      </c>
    </row>
    <row r="5803" spans="1:15" x14ac:dyDescent="0.3">
      <c r="A5803" s="1" t="s">
        <v>6140</v>
      </c>
      <c r="B5803" s="1" t="s">
        <v>6795</v>
      </c>
      <c r="C5803" s="1" t="str">
        <f t="shared" si="630"/>
        <v>Kazakhstan</v>
      </c>
      <c r="D5803" s="1" t="s">
        <v>11777</v>
      </c>
      <c r="E5803" s="7" t="str">
        <f>TEXT(DATE(MID(D5803, 13, 4), CHOOSE(MATCH( MID(D5803, 5, 3), {"Jan","Feb","Mar","Apr","May","Jun","Jul","Aug","Sep","Oct","Nov","Dec"}, 0), 1, 2, 3, 4, 5, 6, 7, 8, 9, 10, 11, 12), MID(D5803, 9, 2)), "yyyy-mm-dd")</f>
        <v>1968-10-19</v>
      </c>
      <c r="F5803" s="1" t="str">
        <f t="shared" si="631"/>
        <v>04:20:00</v>
      </c>
      <c r="G5803" s="9" t="str">
        <f t="shared" si="632"/>
        <v>October</v>
      </c>
      <c r="H5803" s="5" t="str">
        <f t="shared" si="633"/>
        <v>1968</v>
      </c>
      <c r="I5803" s="1" t="s">
        <v>11778</v>
      </c>
      <c r="J5803" s="1" t="str">
        <f t="shared" si="634"/>
        <v xml:space="preserve">Tsyklon-2A </v>
      </c>
      <c r="K5803" s="1" t="str">
        <f t="shared" si="635"/>
        <v>Cosmos 248</v>
      </c>
      <c r="L5803" s="1" t="s">
        <v>346</v>
      </c>
      <c r="M5803" s="1"/>
      <c r="N5803" s="1">
        <f t="shared" si="636"/>
        <v>0</v>
      </c>
      <c r="O5803" s="1" t="s">
        <v>9</v>
      </c>
    </row>
    <row r="5804" spans="1:15" x14ac:dyDescent="0.3">
      <c r="A5804" s="1" t="s">
        <v>657</v>
      </c>
      <c r="B5804" s="1" t="s">
        <v>11779</v>
      </c>
      <c r="C5804" s="1" t="str">
        <f t="shared" si="630"/>
        <v>USA</v>
      </c>
      <c r="D5804" s="1" t="s">
        <v>11780</v>
      </c>
      <c r="E5804" s="7" t="str">
        <f>TEXT(DATE(MID(D5804, 13, 4), CHOOSE(MATCH( MID(D5804, 5, 3), {"Jan","Feb","Mar","Apr","May","Jun","Jul","Aug","Sep","Oct","Nov","Dec"}, 0), 1, 2, 3, 4, 5, 6, 7, 8, 9, 10, 11, 12), MID(D5804, 9, 2)), "yyyy-mm-dd")</f>
        <v>1968-10-11</v>
      </c>
      <c r="F5804" s="1" t="str">
        <f t="shared" si="631"/>
        <v>15:02:00</v>
      </c>
      <c r="G5804" s="9" t="str">
        <f t="shared" si="632"/>
        <v>October</v>
      </c>
      <c r="H5804" s="5" t="str">
        <f t="shared" si="633"/>
        <v>1968</v>
      </c>
      <c r="I5804" s="1" t="s">
        <v>11781</v>
      </c>
      <c r="J5804" s="1" t="str">
        <f t="shared" si="634"/>
        <v xml:space="preserve">Saturn IB </v>
      </c>
      <c r="K5804" s="1" t="str">
        <f t="shared" si="635"/>
        <v>Apollo 7</v>
      </c>
      <c r="L5804" s="1" t="s">
        <v>346</v>
      </c>
      <c r="M5804" s="1"/>
      <c r="N5804" s="1">
        <f t="shared" si="636"/>
        <v>0</v>
      </c>
      <c r="O5804" s="1" t="s">
        <v>9</v>
      </c>
    </row>
    <row r="5805" spans="1:15" x14ac:dyDescent="0.3">
      <c r="A5805" s="1" t="s">
        <v>6140</v>
      </c>
      <c r="B5805" s="1" t="s">
        <v>6615</v>
      </c>
      <c r="C5805" s="1" t="str">
        <f t="shared" si="630"/>
        <v>Russia</v>
      </c>
      <c r="D5805" s="1" t="s">
        <v>11782</v>
      </c>
      <c r="E5805" s="7" t="str">
        <f>TEXT(DATE(MID(D5805, 13, 4), CHOOSE(MATCH( MID(D5805, 5, 3), {"Jan","Feb","Mar","Apr","May","Jun","Jul","Aug","Sep","Oct","Nov","Dec"}, 0), 1, 2, 3, 4, 5, 6, 7, 8, 9, 10, 11, 12), MID(D5805, 9, 2)), "yyyy-mm-dd")</f>
        <v>1968-10-11</v>
      </c>
      <c r="F5805" s="1" t="str">
        <f t="shared" si="631"/>
        <v>12:05:00</v>
      </c>
      <c r="G5805" s="9" t="str">
        <f t="shared" si="632"/>
        <v>October</v>
      </c>
      <c r="H5805" s="5" t="str">
        <f t="shared" si="633"/>
        <v>1968</v>
      </c>
      <c r="I5805" s="1" t="s">
        <v>11783</v>
      </c>
      <c r="J5805" s="1" t="str">
        <f t="shared" si="634"/>
        <v xml:space="preserve">Voskhod </v>
      </c>
      <c r="K5805" s="1" t="str">
        <f t="shared" si="635"/>
        <v>Cosmos 247</v>
      </c>
      <c r="L5805" s="1" t="s">
        <v>346</v>
      </c>
      <c r="M5805" s="1"/>
      <c r="N5805" s="1">
        <f t="shared" si="636"/>
        <v>0</v>
      </c>
      <c r="O5805" s="1" t="s">
        <v>9</v>
      </c>
    </row>
    <row r="5806" spans="1:15" x14ac:dyDescent="0.3">
      <c r="A5806" s="1" t="s">
        <v>6140</v>
      </c>
      <c r="B5806" s="1" t="s">
        <v>6615</v>
      </c>
      <c r="C5806" s="1" t="str">
        <f t="shared" si="630"/>
        <v>Russia</v>
      </c>
      <c r="D5806" s="1" t="s">
        <v>11784</v>
      </c>
      <c r="E5806" s="7" t="str">
        <f>TEXT(DATE(MID(D5806, 13, 4), CHOOSE(MATCH( MID(D5806, 5, 3), {"Jan","Feb","Mar","Apr","May","Jun","Jul","Aug","Sep","Oct","Nov","Dec"}, 0), 1, 2, 3, 4, 5, 6, 7, 8, 9, 10, 11, 12), MID(D5806, 9, 2)), "yyyy-mm-dd")</f>
        <v>1968-10-07</v>
      </c>
      <c r="F5806" s="1" t="str">
        <f t="shared" si="631"/>
        <v>12:05:00</v>
      </c>
      <c r="G5806" s="9" t="str">
        <f t="shared" si="632"/>
        <v>October</v>
      </c>
      <c r="H5806" s="5" t="str">
        <f t="shared" si="633"/>
        <v>1968</v>
      </c>
      <c r="I5806" s="1" t="s">
        <v>11785</v>
      </c>
      <c r="J5806" s="1" t="str">
        <f t="shared" si="634"/>
        <v xml:space="preserve">Voskhod </v>
      </c>
      <c r="K5806" s="1" t="str">
        <f t="shared" si="635"/>
        <v>Cosmos 246</v>
      </c>
      <c r="L5806" s="1" t="s">
        <v>346</v>
      </c>
      <c r="M5806" s="1"/>
      <c r="N5806" s="1">
        <f t="shared" si="636"/>
        <v>0</v>
      </c>
      <c r="O5806" s="1" t="s">
        <v>117</v>
      </c>
    </row>
    <row r="5807" spans="1:15" x14ac:dyDescent="0.3">
      <c r="A5807" s="1" t="s">
        <v>5722</v>
      </c>
      <c r="B5807" s="1" t="s">
        <v>10955</v>
      </c>
      <c r="C5807" s="1" t="str">
        <f t="shared" si="630"/>
        <v>USA</v>
      </c>
      <c r="D5807" s="1" t="s">
        <v>11786</v>
      </c>
      <c r="E5807" s="7" t="str">
        <f>TEXT(DATE(MID(D5807, 13, 4), CHOOSE(MATCH( MID(D5807, 5, 3), {"Jan","Feb","Mar","Apr","May","Jun","Jul","Aug","Sep","Oct","Nov","Dec"}, 0), 1, 2, 3, 4, 5, 6, 7, 8, 9, 10, 11, 12), MID(D5807, 9, 2)), "yyyy-mm-dd")</f>
        <v>1968-10-05</v>
      </c>
      <c r="F5807" s="1" t="str">
        <f t="shared" si="631"/>
        <v>11:16:00</v>
      </c>
      <c r="G5807" s="9" t="str">
        <f t="shared" si="632"/>
        <v>October</v>
      </c>
      <c r="H5807" s="5" t="str">
        <f t="shared" si="633"/>
        <v>1968</v>
      </c>
      <c r="I5807" s="1" t="s">
        <v>11787</v>
      </c>
      <c r="J5807" s="1" t="str">
        <f t="shared" si="634"/>
        <v xml:space="preserve">Thorad SLV-2G Agena-D </v>
      </c>
      <c r="K5807" s="1" t="str">
        <f t="shared" si="635"/>
        <v>Ferret 13</v>
      </c>
      <c r="L5807" s="1" t="s">
        <v>346</v>
      </c>
      <c r="M5807" s="1"/>
      <c r="N5807" s="1">
        <f t="shared" si="636"/>
        <v>0</v>
      </c>
      <c r="O5807" s="1" t="s">
        <v>9</v>
      </c>
    </row>
    <row r="5808" spans="1:15" x14ac:dyDescent="0.3">
      <c r="A5808" s="1" t="s">
        <v>6140</v>
      </c>
      <c r="B5808" s="1" t="s">
        <v>1630</v>
      </c>
      <c r="C5808" s="1" t="str">
        <f t="shared" si="630"/>
        <v>Kazakhstan</v>
      </c>
      <c r="D5808" s="1" t="s">
        <v>11788</v>
      </c>
      <c r="E5808" s="7" t="str">
        <f>TEXT(DATE(MID(D5808, 13, 4), CHOOSE(MATCH( MID(D5808, 5, 3), {"Jan","Feb","Mar","Apr","May","Jun","Jul","Aug","Sep","Oct","Nov","Dec"}, 0), 1, 2, 3, 4, 5, 6, 7, 8, 9, 10, 11, 12), MID(D5808, 9, 2)), "yyyy-mm-dd")</f>
        <v>1968-10-05</v>
      </c>
      <c r="F5808" s="1" t="str">
        <f t="shared" si="631"/>
        <v>00:32:00</v>
      </c>
      <c r="G5808" s="9" t="str">
        <f t="shared" si="632"/>
        <v>October</v>
      </c>
      <c r="H5808" s="5" t="str">
        <f t="shared" si="633"/>
        <v>1968</v>
      </c>
      <c r="I5808" s="1" t="s">
        <v>11789</v>
      </c>
      <c r="J5808" s="1" t="str">
        <f t="shared" si="634"/>
        <v xml:space="preserve">Molniya-M /Block L </v>
      </c>
      <c r="K5808" s="1" t="str">
        <f t="shared" si="635"/>
        <v>Molniya-1 nÂ°14</v>
      </c>
      <c r="L5808" s="1" t="s">
        <v>346</v>
      </c>
      <c r="M5808" s="1"/>
      <c r="N5808" s="1">
        <f t="shared" si="636"/>
        <v>0</v>
      </c>
      <c r="O5808" s="1" t="s">
        <v>9</v>
      </c>
    </row>
    <row r="5809" spans="1:15" x14ac:dyDescent="0.3">
      <c r="A5809" s="1" t="s">
        <v>5722</v>
      </c>
      <c r="B5809" s="1" t="s">
        <v>5723</v>
      </c>
      <c r="C5809" s="1" t="str">
        <f t="shared" si="630"/>
        <v>USA</v>
      </c>
      <c r="D5809" s="1" t="s">
        <v>11790</v>
      </c>
      <c r="E5809" s="7" t="str">
        <f>TEXT(DATE(MID(D5809, 13, 4), CHOOSE(MATCH( MID(D5809, 5, 3), {"Jan","Feb","Mar","Apr","May","Jun","Jul","Aug","Sep","Oct","Nov","Dec"}, 0), 1, 2, 3, 4, 5, 6, 7, 8, 9, 10, 11, 12), MID(D5809, 9, 2)), "yyyy-mm-dd")</f>
        <v>1968-10-03</v>
      </c>
      <c r="F5809" s="1" t="str">
        <f t="shared" si="631"/>
        <v>20:49:00</v>
      </c>
      <c r="G5809" s="9" t="str">
        <f t="shared" si="632"/>
        <v>October</v>
      </c>
      <c r="H5809" s="5" t="str">
        <f t="shared" si="633"/>
        <v>1968</v>
      </c>
      <c r="I5809" s="1" t="s">
        <v>11791</v>
      </c>
      <c r="J5809" s="1" t="str">
        <f t="shared" si="634"/>
        <v xml:space="preserve">Scout B </v>
      </c>
      <c r="K5809" s="1" t="str">
        <f t="shared" si="635"/>
        <v>ESRO 1A</v>
      </c>
      <c r="L5809" s="1" t="s">
        <v>346</v>
      </c>
      <c r="M5809" s="1"/>
      <c r="N5809" s="1">
        <f t="shared" si="636"/>
        <v>0</v>
      </c>
      <c r="O5809" s="1" t="s">
        <v>9</v>
      </c>
    </row>
    <row r="5810" spans="1:15" x14ac:dyDescent="0.3">
      <c r="A5810" s="1" t="s">
        <v>6140</v>
      </c>
      <c r="B5810" s="1" t="s">
        <v>1561</v>
      </c>
      <c r="C5810" s="1" t="str">
        <f t="shared" si="630"/>
        <v>Russia</v>
      </c>
      <c r="D5810" s="1" t="s">
        <v>11792</v>
      </c>
      <c r="E5810" s="7" t="str">
        <f>TEXT(DATE(MID(D5810, 13, 4), CHOOSE(MATCH( MID(D5810, 5, 3), {"Jan","Feb","Mar","Apr","May","Jun","Jul","Aug","Sep","Oct","Nov","Dec"}, 0), 1, 2, 3, 4, 5, 6, 7, 8, 9, 10, 11, 12), MID(D5810, 9, 2)), "yyyy-mm-dd")</f>
        <v>1968-10-03</v>
      </c>
      <c r="F5810" s="1" t="str">
        <f t="shared" si="631"/>
        <v>12:58:00</v>
      </c>
      <c r="G5810" s="9" t="str">
        <f t="shared" si="632"/>
        <v>October</v>
      </c>
      <c r="H5810" s="5" t="str">
        <f t="shared" si="633"/>
        <v>1968</v>
      </c>
      <c r="I5810" s="1" t="s">
        <v>11793</v>
      </c>
      <c r="J5810" s="1" t="str">
        <f t="shared" si="634"/>
        <v xml:space="preserve">Cosmos-2 (63SM) </v>
      </c>
      <c r="K5810" s="1" t="str">
        <f t="shared" si="635"/>
        <v>Cosmos 245</v>
      </c>
      <c r="L5810" s="1" t="s">
        <v>346</v>
      </c>
      <c r="M5810" s="1"/>
      <c r="N5810" s="1">
        <f t="shared" si="636"/>
        <v>0</v>
      </c>
      <c r="O5810" s="1" t="s">
        <v>9</v>
      </c>
    </row>
    <row r="5811" spans="1:15" x14ac:dyDescent="0.3">
      <c r="A5811" s="1" t="s">
        <v>6140</v>
      </c>
      <c r="B5811" s="1" t="s">
        <v>11053</v>
      </c>
      <c r="C5811" s="1" t="str">
        <f t="shared" si="630"/>
        <v>Kazakhstan</v>
      </c>
      <c r="D5811" s="1" t="s">
        <v>11794</v>
      </c>
      <c r="E5811" s="7" t="str">
        <f>TEXT(DATE(MID(D5811, 13, 4), CHOOSE(MATCH( MID(D5811, 5, 3), {"Jan","Feb","Mar","Apr","May","Jun","Jul","Aug","Sep","Oct","Nov","Dec"}, 0), 1, 2, 3, 4, 5, 6, 7, 8, 9, 10, 11, 12), MID(D5811, 9, 2)), "yyyy-mm-dd")</f>
        <v>1968-10-02</v>
      </c>
      <c r="F5811" s="1" t="str">
        <f t="shared" si="631"/>
        <v>13:35:00</v>
      </c>
      <c r="G5811" s="9" t="str">
        <f t="shared" si="632"/>
        <v>October</v>
      </c>
      <c r="H5811" s="5" t="str">
        <f t="shared" si="633"/>
        <v>1968</v>
      </c>
      <c r="I5811" s="1" t="s">
        <v>11795</v>
      </c>
      <c r="J5811" s="1" t="str">
        <f t="shared" si="634"/>
        <v xml:space="preserve">R-36 Orb. </v>
      </c>
      <c r="K5811" s="1" t="str">
        <f t="shared" si="635"/>
        <v>Cosmos 244</v>
      </c>
      <c r="L5811" s="1" t="s">
        <v>346</v>
      </c>
      <c r="M5811" s="1"/>
      <c r="N5811" s="1">
        <f t="shared" si="636"/>
        <v>0</v>
      </c>
      <c r="O5811" s="1" t="s">
        <v>9</v>
      </c>
    </row>
    <row r="5812" spans="1:15" x14ac:dyDescent="0.3">
      <c r="A5812" s="1" t="s">
        <v>5603</v>
      </c>
      <c r="B5812" s="1" t="s">
        <v>75</v>
      </c>
      <c r="C5812" s="1" t="str">
        <f t="shared" si="630"/>
        <v>USA</v>
      </c>
      <c r="D5812" s="1" t="s">
        <v>11796</v>
      </c>
      <c r="E5812" s="7" t="str">
        <f>TEXT(DATE(MID(D5812, 13, 4), CHOOSE(MATCH( MID(D5812, 5, 3), {"Jan","Feb","Mar","Apr","May","Jun","Jul","Aug","Sep","Oct","Nov","Dec"}, 0), 1, 2, 3, 4, 5, 6, 7, 8, 9, 10, 11, 12), MID(D5812, 9, 2)), "yyyy-mm-dd")</f>
        <v>1968-09-26</v>
      </c>
      <c r="F5812" s="1" t="str">
        <f t="shared" si="631"/>
        <v>07:37:00</v>
      </c>
      <c r="G5812" s="9" t="str">
        <f t="shared" si="632"/>
        <v>September</v>
      </c>
      <c r="H5812" s="5" t="str">
        <f t="shared" si="633"/>
        <v>1968</v>
      </c>
      <c r="I5812" s="1" t="s">
        <v>11797</v>
      </c>
      <c r="J5812" s="1" t="str">
        <f t="shared" si="634"/>
        <v xml:space="preserve">Titan IIIC </v>
      </c>
      <c r="K5812" s="1" t="str">
        <f t="shared" si="635"/>
        <v>LES-6, OV2-5, OV5-2, OV5-4</v>
      </c>
      <c r="L5812" s="1" t="s">
        <v>346</v>
      </c>
      <c r="M5812" s="1"/>
      <c r="N5812" s="1">
        <f t="shared" si="636"/>
        <v>0</v>
      </c>
      <c r="O5812" s="1" t="s">
        <v>9</v>
      </c>
    </row>
    <row r="5813" spans="1:15" x14ac:dyDescent="0.3">
      <c r="A5813" s="1" t="s">
        <v>6140</v>
      </c>
      <c r="B5813" s="1" t="s">
        <v>1630</v>
      </c>
      <c r="C5813" s="1" t="str">
        <f t="shared" si="630"/>
        <v>Kazakhstan</v>
      </c>
      <c r="D5813" s="1" t="s">
        <v>11798</v>
      </c>
      <c r="E5813" s="7" t="str">
        <f>TEXT(DATE(MID(D5813, 13, 4), CHOOSE(MATCH( MID(D5813, 5, 3), {"Jan","Feb","Mar","Apr","May","Jun","Jul","Aug","Sep","Oct","Nov","Dec"}, 0), 1, 2, 3, 4, 5, 6, 7, 8, 9, 10, 11, 12), MID(D5813, 9, 2)), "yyyy-mm-dd")</f>
        <v>1968-09-23</v>
      </c>
      <c r="F5813" s="1" t="str">
        <f t="shared" si="631"/>
        <v>07:39:00</v>
      </c>
      <c r="G5813" s="9" t="str">
        <f t="shared" si="632"/>
        <v>September</v>
      </c>
      <c r="H5813" s="5" t="str">
        <f t="shared" si="633"/>
        <v>1968</v>
      </c>
      <c r="I5813" s="1" t="s">
        <v>11799</v>
      </c>
      <c r="J5813" s="1" t="str">
        <f t="shared" si="634"/>
        <v xml:space="preserve">Voskhod </v>
      </c>
      <c r="K5813" s="1" t="str">
        <f t="shared" si="635"/>
        <v>Cosmos 243</v>
      </c>
      <c r="L5813" s="1" t="s">
        <v>346</v>
      </c>
      <c r="M5813" s="1"/>
      <c r="N5813" s="1">
        <f t="shared" si="636"/>
        <v>0</v>
      </c>
      <c r="O5813" s="1" t="s">
        <v>9</v>
      </c>
    </row>
    <row r="5814" spans="1:15" x14ac:dyDescent="0.3">
      <c r="A5814" s="1" t="s">
        <v>6140</v>
      </c>
      <c r="B5814" s="1" t="s">
        <v>1561</v>
      </c>
      <c r="C5814" s="1" t="str">
        <f t="shared" si="630"/>
        <v>Russia</v>
      </c>
      <c r="D5814" s="1" t="s">
        <v>11800</v>
      </c>
      <c r="E5814" s="7" t="str">
        <f>TEXT(DATE(MID(D5814, 13, 4), CHOOSE(MATCH( MID(D5814, 5, 3), {"Jan","Feb","Mar","Apr","May","Jun","Jul","Aug","Sep","Oct","Nov","Dec"}, 0), 1, 2, 3, 4, 5, 6, 7, 8, 9, 10, 11, 12), MID(D5814, 9, 2)), "yyyy-mm-dd")</f>
        <v>1968-09-20</v>
      </c>
      <c r="F5814" s="1" t="str">
        <f t="shared" si="631"/>
        <v>14:39:00</v>
      </c>
      <c r="G5814" s="9" t="str">
        <f t="shared" si="632"/>
        <v>September</v>
      </c>
      <c r="H5814" s="5" t="str">
        <f t="shared" si="633"/>
        <v>1968</v>
      </c>
      <c r="I5814" s="1" t="s">
        <v>11801</v>
      </c>
      <c r="J5814" s="1" t="str">
        <f t="shared" si="634"/>
        <v xml:space="preserve">Cosmos-2 (63SM) </v>
      </c>
      <c r="K5814" s="1" t="str">
        <f t="shared" si="635"/>
        <v>Cosmos 242</v>
      </c>
      <c r="L5814" s="1" t="s">
        <v>346</v>
      </c>
      <c r="M5814" s="1"/>
      <c r="N5814" s="1">
        <f t="shared" si="636"/>
        <v>0</v>
      </c>
      <c r="O5814" s="1" t="s">
        <v>9</v>
      </c>
    </row>
    <row r="5815" spans="1:15" x14ac:dyDescent="0.3">
      <c r="A5815" s="1" t="s">
        <v>5722</v>
      </c>
      <c r="B5815" s="1" t="s">
        <v>3478</v>
      </c>
      <c r="C5815" s="1" t="str">
        <f t="shared" si="630"/>
        <v>USA</v>
      </c>
      <c r="D5815" s="1" t="s">
        <v>11802</v>
      </c>
      <c r="E5815" s="7" t="str">
        <f>TEXT(DATE(MID(D5815, 13, 4), CHOOSE(MATCH( MID(D5815, 5, 3), {"Jan","Feb","Mar","Apr","May","Jun","Jul","Aug","Sep","Oct","Nov","Dec"}, 0), 1, 2, 3, 4, 5, 6, 7, 8, 9, 10, 11, 12), MID(D5815, 9, 2)), "yyyy-mm-dd")</f>
        <v>1968-09-19</v>
      </c>
      <c r="F5815" s="1" t="str">
        <f t="shared" si="631"/>
        <v>00:09:00</v>
      </c>
      <c r="G5815" s="9" t="str">
        <f t="shared" si="632"/>
        <v>September</v>
      </c>
      <c r="H5815" s="5" t="str">
        <f t="shared" si="633"/>
        <v>1968</v>
      </c>
      <c r="I5815" s="1" t="s">
        <v>11803</v>
      </c>
      <c r="J5815" s="1" t="str">
        <f t="shared" si="634"/>
        <v xml:space="preserve">Delta M </v>
      </c>
      <c r="K5815" s="1" t="str">
        <f t="shared" si="635"/>
        <v>Intelsat 3-1</v>
      </c>
      <c r="L5815" s="1" t="s">
        <v>346</v>
      </c>
      <c r="M5815" s="1"/>
      <c r="N5815" s="1">
        <f t="shared" si="636"/>
        <v>0</v>
      </c>
      <c r="O5815" s="1" t="s">
        <v>257</v>
      </c>
    </row>
    <row r="5816" spans="1:15" x14ac:dyDescent="0.3">
      <c r="A5816" s="1" t="s">
        <v>5722</v>
      </c>
      <c r="B5816" s="1" t="s">
        <v>11804</v>
      </c>
      <c r="C5816" s="1" t="str">
        <f t="shared" si="630"/>
        <v>USA</v>
      </c>
      <c r="D5816" s="1" t="s">
        <v>11805</v>
      </c>
      <c r="E5816" s="7" t="str">
        <f>TEXT(DATE(MID(D5816, 13, 4), CHOOSE(MATCH( MID(D5816, 5, 3), {"Jan","Feb","Mar","Apr","May","Jun","Jul","Aug","Sep","Oct","Nov","Dec"}, 0), 1, 2, 3, 4, 5, 6, 7, 8, 9, 10, 11, 12), MID(D5816, 9, 2)), "yyyy-mm-dd")</f>
        <v>1968-09-18</v>
      </c>
      <c r="F5816" s="1" t="str">
        <f t="shared" si="631"/>
        <v>21:32:00</v>
      </c>
      <c r="G5816" s="9" t="str">
        <f t="shared" si="632"/>
        <v>September</v>
      </c>
      <c r="H5816" s="5" t="str">
        <f t="shared" si="633"/>
        <v>1968</v>
      </c>
      <c r="I5816" s="1" t="s">
        <v>11806</v>
      </c>
      <c r="J5816" s="1" t="str">
        <f t="shared" si="634"/>
        <v xml:space="preserve">Thorad SLV-2G Agena-D </v>
      </c>
      <c r="K5816" s="1" t="str">
        <f t="shared" si="635"/>
        <v>KH-4A 1048</v>
      </c>
      <c r="L5816" s="1" t="s">
        <v>346</v>
      </c>
      <c r="M5816" s="1"/>
      <c r="N5816" s="1">
        <f t="shared" si="636"/>
        <v>0</v>
      </c>
      <c r="O5816" s="1" t="s">
        <v>9</v>
      </c>
    </row>
    <row r="5817" spans="1:15" x14ac:dyDescent="0.3">
      <c r="A5817" s="1" t="s">
        <v>6140</v>
      </c>
      <c r="B5817" s="1" t="s">
        <v>6615</v>
      </c>
      <c r="C5817" s="1" t="str">
        <f t="shared" si="630"/>
        <v>Russia</v>
      </c>
      <c r="D5817" s="1" t="s">
        <v>11807</v>
      </c>
      <c r="E5817" s="7" t="str">
        <f>TEXT(DATE(MID(D5817, 13, 4), CHOOSE(MATCH( MID(D5817, 5, 3), {"Jan","Feb","Mar","Apr","May","Jun","Jul","Aug","Sep","Oct","Nov","Dec"}, 0), 1, 2, 3, 4, 5, 6, 7, 8, 9, 10, 11, 12), MID(D5817, 9, 2)), "yyyy-mm-dd")</f>
        <v>1968-09-16</v>
      </c>
      <c r="F5817" s="1" t="str">
        <f t="shared" si="631"/>
        <v>12:30:00</v>
      </c>
      <c r="G5817" s="9" t="str">
        <f t="shared" si="632"/>
        <v>September</v>
      </c>
      <c r="H5817" s="5" t="str">
        <f t="shared" si="633"/>
        <v>1968</v>
      </c>
      <c r="I5817" s="1" t="s">
        <v>11808</v>
      </c>
      <c r="J5817" s="1" t="str">
        <f t="shared" si="634"/>
        <v xml:space="preserve">Voskhod </v>
      </c>
      <c r="K5817" s="1" t="str">
        <f t="shared" si="635"/>
        <v>Cosmos 241</v>
      </c>
      <c r="L5817" s="1" t="s">
        <v>346</v>
      </c>
      <c r="M5817" s="1"/>
      <c r="N5817" s="1">
        <f t="shared" si="636"/>
        <v>0</v>
      </c>
      <c r="O5817" s="1" t="s">
        <v>9</v>
      </c>
    </row>
    <row r="5818" spans="1:15" x14ac:dyDescent="0.3">
      <c r="A5818" s="1" t="s">
        <v>6140</v>
      </c>
      <c r="B5818" s="1" t="s">
        <v>4200</v>
      </c>
      <c r="C5818" s="1" t="str">
        <f t="shared" si="630"/>
        <v>Kazakhstan</v>
      </c>
      <c r="D5818" s="1" t="s">
        <v>11809</v>
      </c>
      <c r="E5818" s="7" t="str">
        <f>TEXT(DATE(MID(D5818, 13, 4), CHOOSE(MATCH( MID(D5818, 5, 3), {"Jan","Feb","Mar","Apr","May","Jun","Jul","Aug","Sep","Oct","Nov","Dec"}, 0), 1, 2, 3, 4, 5, 6, 7, 8, 9, 10, 11, 12), MID(D5818, 9, 2)), "yyyy-mm-dd")</f>
        <v>1968-09-14</v>
      </c>
      <c r="F5818" s="1" t="str">
        <f t="shared" si="631"/>
        <v>21:42:00</v>
      </c>
      <c r="G5818" s="9" t="str">
        <f t="shared" si="632"/>
        <v>September</v>
      </c>
      <c r="H5818" s="5" t="str">
        <f t="shared" si="633"/>
        <v>1968</v>
      </c>
      <c r="I5818" s="1" t="s">
        <v>11810</v>
      </c>
      <c r="J5818" s="1" t="str">
        <f t="shared" si="634"/>
        <v xml:space="preserve">Proton-K/Block D </v>
      </c>
      <c r="K5818" s="1" t="str">
        <f t="shared" si="635"/>
        <v>Zond 5</v>
      </c>
      <c r="L5818" s="1" t="s">
        <v>346</v>
      </c>
      <c r="M5818" s="1"/>
      <c r="N5818" s="1">
        <f t="shared" si="636"/>
        <v>0</v>
      </c>
      <c r="O5818" s="1" t="s">
        <v>9</v>
      </c>
    </row>
    <row r="5819" spans="1:15" x14ac:dyDescent="0.3">
      <c r="A5819" s="1" t="s">
        <v>6140</v>
      </c>
      <c r="B5819" s="1" t="s">
        <v>130</v>
      </c>
      <c r="C5819" s="1" t="str">
        <f t="shared" si="630"/>
        <v>Kazakhstan</v>
      </c>
      <c r="D5819" s="1" t="s">
        <v>11811</v>
      </c>
      <c r="E5819" s="7" t="str">
        <f>TEXT(DATE(MID(D5819, 13, 4), CHOOSE(MATCH( MID(D5819, 5, 3), {"Jan","Feb","Mar","Apr","May","Jun","Jul","Aug","Sep","Oct","Nov","Dec"}, 0), 1, 2, 3, 4, 5, 6, 7, 8, 9, 10, 11, 12), MID(D5819, 9, 2)), "yyyy-mm-dd")</f>
        <v>1968-09-14</v>
      </c>
      <c r="F5819" s="1" t="str">
        <f t="shared" si="631"/>
        <v>06:50:00</v>
      </c>
      <c r="G5819" s="9" t="str">
        <f t="shared" si="632"/>
        <v>September</v>
      </c>
      <c r="H5819" s="5" t="str">
        <f t="shared" si="633"/>
        <v>1968</v>
      </c>
      <c r="I5819" s="1" t="s">
        <v>11812</v>
      </c>
      <c r="J5819" s="1" t="str">
        <f t="shared" si="634"/>
        <v xml:space="preserve">Voskhod </v>
      </c>
      <c r="K5819" s="1" t="str">
        <f t="shared" si="635"/>
        <v>Cosmos 240</v>
      </c>
      <c r="L5819" s="1" t="s">
        <v>346</v>
      </c>
      <c r="M5819" s="1"/>
      <c r="N5819" s="1">
        <f t="shared" si="636"/>
        <v>0</v>
      </c>
      <c r="O5819" s="1" t="s">
        <v>9</v>
      </c>
    </row>
    <row r="5820" spans="1:15" x14ac:dyDescent="0.3">
      <c r="A5820" s="1" t="s">
        <v>5722</v>
      </c>
      <c r="B5820" s="1" t="s">
        <v>4249</v>
      </c>
      <c r="C5820" s="1" t="str">
        <f t="shared" si="630"/>
        <v>USA</v>
      </c>
      <c r="D5820" s="1" t="s">
        <v>11813</v>
      </c>
      <c r="E5820" s="7" t="str">
        <f>TEXT(DATE(MID(D5820, 13, 4), CHOOSE(MATCH( MID(D5820, 5, 3), {"Jan","Feb","Mar","Apr","May","Jun","Jul","Aug","Sep","Oct","Nov","Dec"}, 0), 1, 2, 3, 4, 5, 6, 7, 8, 9, 10, 11, 12), MID(D5820, 9, 2)), "yyyy-mm-dd")</f>
        <v>1968-09-10</v>
      </c>
      <c r="F5820" s="1" t="str">
        <f t="shared" si="631"/>
        <v>18:30:00</v>
      </c>
      <c r="G5820" s="9" t="str">
        <f t="shared" si="632"/>
        <v>September</v>
      </c>
      <c r="H5820" s="5" t="str">
        <f t="shared" si="633"/>
        <v>1968</v>
      </c>
      <c r="I5820" s="1" t="s">
        <v>11814</v>
      </c>
      <c r="J5820" s="1" t="str">
        <f t="shared" si="634"/>
        <v xml:space="preserve">Titan IIIB </v>
      </c>
      <c r="K5820" s="1" t="str">
        <f t="shared" si="635"/>
        <v>OPS 5247</v>
      </c>
      <c r="L5820" s="1" t="s">
        <v>346</v>
      </c>
      <c r="M5820" s="1">
        <v>59</v>
      </c>
      <c r="N5820" s="1">
        <f t="shared" si="636"/>
        <v>4897</v>
      </c>
      <c r="O5820" s="1" t="s">
        <v>9</v>
      </c>
    </row>
    <row r="5821" spans="1:15" x14ac:dyDescent="0.3">
      <c r="A5821" s="1" t="s">
        <v>6140</v>
      </c>
      <c r="B5821" s="1" t="s">
        <v>130</v>
      </c>
      <c r="C5821" s="1" t="str">
        <f t="shared" si="630"/>
        <v>Kazakhstan</v>
      </c>
      <c r="D5821" s="1" t="s">
        <v>11815</v>
      </c>
      <c r="E5821" s="7" t="str">
        <f>TEXT(DATE(MID(D5821, 13, 4), CHOOSE(MATCH( MID(D5821, 5, 3), {"Jan","Feb","Mar","Apr","May","Jun","Jul","Aug","Sep","Oct","Nov","Dec"}, 0), 1, 2, 3, 4, 5, 6, 7, 8, 9, 10, 11, 12), MID(D5821, 9, 2)), "yyyy-mm-dd")</f>
        <v>1968-09-05</v>
      </c>
      <c r="F5821" s="1" t="str">
        <f t="shared" si="631"/>
        <v>07:00:00</v>
      </c>
      <c r="G5821" s="9" t="str">
        <f t="shared" si="632"/>
        <v>September</v>
      </c>
      <c r="H5821" s="5" t="str">
        <f t="shared" si="633"/>
        <v>1968</v>
      </c>
      <c r="I5821" s="1" t="s">
        <v>11816</v>
      </c>
      <c r="J5821" s="1" t="str">
        <f t="shared" si="634"/>
        <v xml:space="preserve">Voskhod </v>
      </c>
      <c r="K5821" s="1" t="str">
        <f t="shared" si="635"/>
        <v>Cosmos 239</v>
      </c>
      <c r="L5821" s="1" t="s">
        <v>346</v>
      </c>
      <c r="M5821" s="1"/>
      <c r="N5821" s="1">
        <f t="shared" si="636"/>
        <v>0</v>
      </c>
      <c r="O5821" s="1" t="s">
        <v>9</v>
      </c>
    </row>
    <row r="5822" spans="1:15" x14ac:dyDescent="0.3">
      <c r="A5822" s="1" t="s">
        <v>6140</v>
      </c>
      <c r="B5822" s="1" t="s">
        <v>130</v>
      </c>
      <c r="C5822" s="1" t="str">
        <f t="shared" si="630"/>
        <v>Kazakhstan</v>
      </c>
      <c r="D5822" s="1" t="s">
        <v>11817</v>
      </c>
      <c r="E5822" s="7" t="str">
        <f>TEXT(DATE(MID(D5822, 13, 4), CHOOSE(MATCH( MID(D5822, 5, 3), {"Jan","Feb","Mar","Apr","May","Jun","Jul","Aug","Sep","Oct","Nov","Dec"}, 0), 1, 2, 3, 4, 5, 6, 7, 8, 9, 10, 11, 12), MID(D5822, 9, 2)), "yyyy-mm-dd")</f>
        <v>1968-08-28</v>
      </c>
      <c r="F5822" s="1" t="str">
        <f t="shared" si="631"/>
        <v>10:04:00</v>
      </c>
      <c r="G5822" s="9" t="str">
        <f t="shared" si="632"/>
        <v>August</v>
      </c>
      <c r="H5822" s="5" t="str">
        <f t="shared" si="633"/>
        <v>1968</v>
      </c>
      <c r="I5822" s="1" t="s">
        <v>11818</v>
      </c>
      <c r="J5822" s="1" t="str">
        <f t="shared" si="634"/>
        <v xml:space="preserve">Soyuz </v>
      </c>
      <c r="K5822" s="1" t="str">
        <f t="shared" si="635"/>
        <v>Cosmos 238</v>
      </c>
      <c r="L5822" s="1" t="s">
        <v>346</v>
      </c>
      <c r="M5822" s="1"/>
      <c r="N5822" s="1">
        <f t="shared" si="636"/>
        <v>0</v>
      </c>
      <c r="O5822" s="1" t="s">
        <v>9</v>
      </c>
    </row>
    <row r="5823" spans="1:15" x14ac:dyDescent="0.3">
      <c r="A5823" s="1" t="s">
        <v>6140</v>
      </c>
      <c r="B5823" s="1" t="s">
        <v>6615</v>
      </c>
      <c r="C5823" s="1" t="str">
        <f t="shared" si="630"/>
        <v>Russia</v>
      </c>
      <c r="D5823" s="1" t="s">
        <v>11819</v>
      </c>
      <c r="E5823" s="7" t="str">
        <f>TEXT(DATE(MID(D5823, 13, 4), CHOOSE(MATCH( MID(D5823, 5, 3), {"Jan","Feb","Mar","Apr","May","Jun","Jul","Aug","Sep","Oct","Nov","Dec"}, 0), 1, 2, 3, 4, 5, 6, 7, 8, 9, 10, 11, 12), MID(D5823, 9, 2)), "yyyy-mm-dd")</f>
        <v>1968-08-27</v>
      </c>
      <c r="F5823" s="1" t="str">
        <f t="shared" si="631"/>
        <v>12:29:00</v>
      </c>
      <c r="G5823" s="9" t="str">
        <f t="shared" si="632"/>
        <v>August</v>
      </c>
      <c r="H5823" s="5" t="str">
        <f t="shared" si="633"/>
        <v>1968</v>
      </c>
      <c r="I5823" s="1" t="s">
        <v>11820</v>
      </c>
      <c r="J5823" s="1" t="str">
        <f t="shared" si="634"/>
        <v xml:space="preserve">Voskhod </v>
      </c>
      <c r="K5823" s="1" t="str">
        <f t="shared" si="635"/>
        <v>Cosmos 237</v>
      </c>
      <c r="L5823" s="1" t="s">
        <v>346</v>
      </c>
      <c r="M5823" s="1"/>
      <c r="N5823" s="1">
        <f t="shared" si="636"/>
        <v>0</v>
      </c>
      <c r="O5823" s="1" t="s">
        <v>9</v>
      </c>
    </row>
    <row r="5824" spans="1:15" x14ac:dyDescent="0.3">
      <c r="A5824" s="1" t="s">
        <v>6140</v>
      </c>
      <c r="B5824" s="1" t="s">
        <v>11821</v>
      </c>
      <c r="C5824" s="1" t="str">
        <f t="shared" si="630"/>
        <v>Kazakhstan</v>
      </c>
      <c r="D5824" s="1" t="s">
        <v>11822</v>
      </c>
      <c r="E5824" s="7" t="str">
        <f>TEXT(DATE(MID(D5824, 13, 4), CHOOSE(MATCH( MID(D5824, 5, 3), {"Jan","Feb","Mar","Apr","May","Jun","Jul","Aug","Sep","Oct","Nov","Dec"}, 0), 1, 2, 3, 4, 5, 6, 7, 8, 9, 10, 11, 12), MID(D5824, 9, 2)), "yyyy-mm-dd")</f>
        <v>1968-08-27</v>
      </c>
      <c r="F5824" s="1" t="str">
        <f t="shared" si="631"/>
        <v>11:29:00</v>
      </c>
      <c r="G5824" s="9" t="str">
        <f t="shared" si="632"/>
        <v>August</v>
      </c>
      <c r="H5824" s="5" t="str">
        <f t="shared" si="633"/>
        <v>1968</v>
      </c>
      <c r="I5824" s="1" t="s">
        <v>11823</v>
      </c>
      <c r="J5824" s="1" t="str">
        <f t="shared" si="634"/>
        <v xml:space="preserve">Cosmos-3 </v>
      </c>
      <c r="K5824" s="1" t="str">
        <f t="shared" si="635"/>
        <v>Cosmos 236</v>
      </c>
      <c r="L5824" s="1" t="s">
        <v>346</v>
      </c>
      <c r="M5824" s="1"/>
      <c r="N5824" s="1">
        <f t="shared" si="636"/>
        <v>0</v>
      </c>
      <c r="O5824" s="1" t="s">
        <v>9</v>
      </c>
    </row>
    <row r="5825" spans="1:15" x14ac:dyDescent="0.3">
      <c r="A5825" s="1" t="s">
        <v>5556</v>
      </c>
      <c r="B5825" s="1" t="s">
        <v>671</v>
      </c>
      <c r="C5825" s="1" t="str">
        <f t="shared" si="630"/>
        <v>USA</v>
      </c>
      <c r="D5825" s="1" t="s">
        <v>11824</v>
      </c>
      <c r="E5825" s="7" t="str">
        <f>TEXT(DATE(MID(D5825, 13, 4), CHOOSE(MATCH( MID(D5825, 5, 3), {"Jan","Feb","Mar","Apr","May","Jun","Jul","Aug","Sep","Oct","Nov","Dec"}, 0), 1, 2, 3, 4, 5, 6, 7, 8, 9, 10, 11, 12), MID(D5825, 9, 2)), "yyyy-mm-dd")</f>
        <v>1968-08-16</v>
      </c>
      <c r="F5825" s="1" t="str">
        <f t="shared" si="631"/>
        <v>20:57:00</v>
      </c>
      <c r="G5825" s="9" t="str">
        <f t="shared" si="632"/>
        <v>August</v>
      </c>
      <c r="H5825" s="5" t="str">
        <f t="shared" si="633"/>
        <v>1968</v>
      </c>
      <c r="I5825" s="1" t="s">
        <v>11825</v>
      </c>
      <c r="J5825" s="1" t="str">
        <f t="shared" si="634"/>
        <v xml:space="preserve">Atlas-SLV3 Burner-2 </v>
      </c>
      <c r="K5825" s="1" t="str">
        <f t="shared" si="635"/>
        <v>STP P68-1</v>
      </c>
      <c r="L5825" s="1" t="s">
        <v>346</v>
      </c>
      <c r="M5825" s="1"/>
      <c r="N5825" s="1">
        <f t="shared" si="636"/>
        <v>0</v>
      </c>
      <c r="O5825" s="1" t="s">
        <v>257</v>
      </c>
    </row>
    <row r="5826" spans="1:15" x14ac:dyDescent="0.3">
      <c r="A5826" s="1" t="s">
        <v>5722</v>
      </c>
      <c r="B5826" s="1" t="s">
        <v>10902</v>
      </c>
      <c r="C5826" s="1" t="str">
        <f t="shared" ref="C5826:C5889" si="637">TRIM(MID(B5826, FIND("|", SUBSTITUTE(B5826, ",", "|", LEN(B5826) - LEN(SUBSTITUTE(B5826,",", "" )))) + 1, LEN(B5826)))</f>
        <v>USA</v>
      </c>
      <c r="D5826" s="1" t="s">
        <v>11826</v>
      </c>
      <c r="E5826" s="7" t="str">
        <f>TEXT(DATE(MID(D5826, 13, 4), CHOOSE(MATCH( MID(D5826, 5, 3), {"Jan","Feb","Mar","Apr","May","Jun","Jul","Aug","Sep","Oct","Nov","Dec"}, 0), 1, 2, 3, 4, 5, 6, 7, 8, 9, 10, 11, 12), MID(D5826, 9, 2)), "yyyy-mm-dd")</f>
        <v>1968-08-16</v>
      </c>
      <c r="F5826" s="1" t="str">
        <f t="shared" ref="F5826:F5889" si="638">IF(ISNUMBER(FIND(":", D5826)), MID(D5826, FIND(":", D5826)-2, 5) &amp; ":00", "00:00:00")</f>
        <v>11:24:00</v>
      </c>
      <c r="G5826" s="9" t="str">
        <f t="shared" ref="G5826:G5889" si="639">TEXT(E5826, "mmmm")</f>
        <v>August</v>
      </c>
      <c r="H5826" s="5" t="str">
        <f t="shared" ref="H5826:H5889" si="640">TEXT(E5826, "yyyy")</f>
        <v>1968</v>
      </c>
      <c r="I5826" s="1" t="s">
        <v>11827</v>
      </c>
      <c r="J5826" s="1" t="str">
        <f t="shared" ref="J5826:J5889" si="641">LEFT(I5826, FIND("|", I5826) - 1)</f>
        <v xml:space="preserve">Delta N </v>
      </c>
      <c r="K5826" s="1" t="str">
        <f t="shared" ref="K5826:K5889" si="642">MID(I5826, FIND("|", I5826) + 2, LEN(I5826))</f>
        <v>ESSA-7</v>
      </c>
      <c r="L5826" s="1" t="s">
        <v>346</v>
      </c>
      <c r="M5826" s="1"/>
      <c r="N5826" s="1">
        <f t="shared" si="636"/>
        <v>0</v>
      </c>
      <c r="O5826" s="1" t="s">
        <v>9</v>
      </c>
    </row>
    <row r="5827" spans="1:15" x14ac:dyDescent="0.3">
      <c r="A5827" s="1" t="s">
        <v>5556</v>
      </c>
      <c r="B5827" s="1" t="s">
        <v>4149</v>
      </c>
      <c r="C5827" s="1" t="str">
        <f t="shared" si="637"/>
        <v>USA</v>
      </c>
      <c r="D5827" s="1" t="s">
        <v>11828</v>
      </c>
      <c r="E5827" s="7" t="str">
        <f>TEXT(DATE(MID(D5827, 13, 4), CHOOSE(MATCH( MID(D5827, 5, 3), {"Jan","Feb","Mar","Apr","May","Jun","Jul","Aug","Sep","Oct","Nov","Dec"}, 0), 1, 2, 3, 4, 5, 6, 7, 8, 9, 10, 11, 12), MID(D5827, 9, 2)), "yyyy-mm-dd")</f>
        <v>1968-08-10</v>
      </c>
      <c r="F5827" s="1" t="str">
        <f t="shared" si="638"/>
        <v>22:33:00</v>
      </c>
      <c r="G5827" s="9" t="str">
        <f t="shared" si="639"/>
        <v>August</v>
      </c>
      <c r="H5827" s="5" t="str">
        <f t="shared" si="640"/>
        <v>1968</v>
      </c>
      <c r="I5827" s="1" t="s">
        <v>11829</v>
      </c>
      <c r="J5827" s="1" t="str">
        <f t="shared" si="641"/>
        <v xml:space="preserve">Atlas-SLV3C Centaur-D </v>
      </c>
      <c r="K5827" s="1" t="str">
        <f t="shared" si="642"/>
        <v>ATS-4</v>
      </c>
      <c r="L5827" s="1" t="s">
        <v>346</v>
      </c>
      <c r="M5827" s="1"/>
      <c r="N5827" s="1">
        <f t="shared" ref="N5827:N5890" si="643">M5827 * 83</f>
        <v>0</v>
      </c>
      <c r="O5827" s="1" t="s">
        <v>117</v>
      </c>
    </row>
    <row r="5828" spans="1:15" x14ac:dyDescent="0.3">
      <c r="A5828" s="1" t="s">
        <v>6140</v>
      </c>
      <c r="B5828" s="1" t="s">
        <v>130</v>
      </c>
      <c r="C5828" s="1" t="str">
        <f t="shared" si="637"/>
        <v>Kazakhstan</v>
      </c>
      <c r="D5828" s="1" t="s">
        <v>11830</v>
      </c>
      <c r="E5828" s="7" t="str">
        <f>TEXT(DATE(MID(D5828, 13, 4), CHOOSE(MATCH( MID(D5828, 5, 3), {"Jan","Feb","Mar","Apr","May","Jun","Jul","Aug","Sep","Oct","Nov","Dec"}, 0), 1, 2, 3, 4, 5, 6, 7, 8, 9, 10, 11, 12), MID(D5828, 9, 2)), "yyyy-mm-dd")</f>
        <v>1968-08-09</v>
      </c>
      <c r="F5828" s="1" t="str">
        <f t="shared" si="638"/>
        <v>07:00:00</v>
      </c>
      <c r="G5828" s="9" t="str">
        <f t="shared" si="639"/>
        <v>August</v>
      </c>
      <c r="H5828" s="5" t="str">
        <f t="shared" si="640"/>
        <v>1968</v>
      </c>
      <c r="I5828" s="1" t="s">
        <v>11831</v>
      </c>
      <c r="J5828" s="1" t="str">
        <f t="shared" si="641"/>
        <v xml:space="preserve">Voskhod </v>
      </c>
      <c r="K5828" s="1" t="str">
        <f t="shared" si="642"/>
        <v>Cosmos 235</v>
      </c>
      <c r="L5828" s="1" t="s">
        <v>346</v>
      </c>
      <c r="M5828" s="1"/>
      <c r="N5828" s="1">
        <f t="shared" si="643"/>
        <v>0</v>
      </c>
      <c r="O5828" s="1" t="s">
        <v>9</v>
      </c>
    </row>
    <row r="5829" spans="1:15" x14ac:dyDescent="0.3">
      <c r="A5829" s="1" t="s">
        <v>5722</v>
      </c>
      <c r="B5829" s="1" t="s">
        <v>5723</v>
      </c>
      <c r="C5829" s="1" t="str">
        <f t="shared" si="637"/>
        <v>USA</v>
      </c>
      <c r="D5829" s="1" t="s">
        <v>11832</v>
      </c>
      <c r="E5829" s="7" t="str">
        <f>TEXT(DATE(MID(D5829, 13, 4), CHOOSE(MATCH( MID(D5829, 5, 3), {"Jan","Feb","Mar","Apr","May","Jun","Jul","Aug","Sep","Oct","Nov","Dec"}, 0), 1, 2, 3, 4, 5, 6, 7, 8, 9, 10, 11, 12), MID(D5829, 9, 2)), "yyyy-mm-dd")</f>
        <v>1968-08-08</v>
      </c>
      <c r="F5829" s="1" t="str">
        <f t="shared" si="638"/>
        <v>20:12:00</v>
      </c>
      <c r="G5829" s="9" t="str">
        <f t="shared" si="639"/>
        <v>August</v>
      </c>
      <c r="H5829" s="5" t="str">
        <f t="shared" si="640"/>
        <v>1968</v>
      </c>
      <c r="I5829" s="1" t="s">
        <v>11833</v>
      </c>
      <c r="J5829" s="1" t="str">
        <f t="shared" si="641"/>
        <v xml:space="preserve">Scout B </v>
      </c>
      <c r="K5829" s="1" t="str">
        <f t="shared" si="642"/>
        <v>Explorer 39 &amp; 40 (AD-C &amp; Injun 5)</v>
      </c>
      <c r="L5829" s="1" t="s">
        <v>346</v>
      </c>
      <c r="M5829" s="1"/>
      <c r="N5829" s="1">
        <f t="shared" si="643"/>
        <v>0</v>
      </c>
      <c r="O5829" s="1" t="s">
        <v>9</v>
      </c>
    </row>
    <row r="5830" spans="1:15" x14ac:dyDescent="0.3">
      <c r="A5830" s="1" t="s">
        <v>5722</v>
      </c>
      <c r="B5830" s="1" t="s">
        <v>5557</v>
      </c>
      <c r="C5830" s="1" t="str">
        <f t="shared" si="637"/>
        <v>USA</v>
      </c>
      <c r="D5830" s="1" t="s">
        <v>11834</v>
      </c>
      <c r="E5830" s="7" t="str">
        <f>TEXT(DATE(MID(D5830, 13, 4), CHOOSE(MATCH( MID(D5830, 5, 3), {"Jan","Feb","Mar","Apr","May","Jun","Jul","Aug","Sep","Oct","Nov","Dec"}, 0), 1, 2, 3, 4, 5, 6, 7, 8, 9, 10, 11, 12), MID(D5830, 9, 2)), "yyyy-mm-dd")</f>
        <v>1968-08-07</v>
      </c>
      <c r="F5830" s="1" t="str">
        <f t="shared" si="638"/>
        <v>21:36:00</v>
      </c>
      <c r="G5830" s="9" t="str">
        <f t="shared" si="639"/>
        <v>August</v>
      </c>
      <c r="H5830" s="5" t="str">
        <f t="shared" si="640"/>
        <v>1968</v>
      </c>
      <c r="I5830" s="1" t="s">
        <v>11835</v>
      </c>
      <c r="J5830" s="1" t="str">
        <f t="shared" si="641"/>
        <v xml:space="preserve">Thorad SLV-2G Agena-D </v>
      </c>
      <c r="K5830" s="1" t="str">
        <f t="shared" si="642"/>
        <v>KH-4B 1104</v>
      </c>
      <c r="L5830" s="1" t="s">
        <v>346</v>
      </c>
      <c r="M5830" s="1"/>
      <c r="N5830" s="1">
        <f t="shared" si="643"/>
        <v>0</v>
      </c>
      <c r="O5830" s="1" t="s">
        <v>9</v>
      </c>
    </row>
    <row r="5831" spans="1:15" x14ac:dyDescent="0.3">
      <c r="A5831" s="1" t="s">
        <v>5722</v>
      </c>
      <c r="B5831" s="1" t="s">
        <v>4249</v>
      </c>
      <c r="C5831" s="1" t="str">
        <f t="shared" si="637"/>
        <v>USA</v>
      </c>
      <c r="D5831" s="1" t="s">
        <v>11836</v>
      </c>
      <c r="E5831" s="7" t="str">
        <f>TEXT(DATE(MID(D5831, 13, 4), CHOOSE(MATCH( MID(D5831, 5, 3), {"Jan","Feb","Mar","Apr","May","Jun","Jul","Aug","Sep","Oct","Nov","Dec"}, 0), 1, 2, 3, 4, 5, 6, 7, 8, 9, 10, 11, 12), MID(D5831, 9, 2)), "yyyy-mm-dd")</f>
        <v>1968-08-06</v>
      </c>
      <c r="F5831" s="1" t="str">
        <f t="shared" si="638"/>
        <v>16:30:00</v>
      </c>
      <c r="G5831" s="9" t="str">
        <f t="shared" si="639"/>
        <v>August</v>
      </c>
      <c r="H5831" s="5" t="str">
        <f t="shared" si="640"/>
        <v>1968</v>
      </c>
      <c r="I5831" s="1" t="s">
        <v>11837</v>
      </c>
      <c r="J5831" s="1" t="str">
        <f t="shared" si="641"/>
        <v xml:space="preserve">Titan IIIB </v>
      </c>
      <c r="K5831" s="1" t="str">
        <f t="shared" si="642"/>
        <v>OPS 5187</v>
      </c>
      <c r="L5831" s="1" t="s">
        <v>346</v>
      </c>
      <c r="M5831" s="1">
        <v>59</v>
      </c>
      <c r="N5831" s="1">
        <f t="shared" si="643"/>
        <v>4897</v>
      </c>
      <c r="O5831" s="1" t="s">
        <v>9</v>
      </c>
    </row>
    <row r="5832" spans="1:15" x14ac:dyDescent="0.3">
      <c r="A5832" s="1" t="s">
        <v>5556</v>
      </c>
      <c r="B5832" s="1" t="s">
        <v>9371</v>
      </c>
      <c r="C5832" s="1" t="str">
        <f t="shared" si="637"/>
        <v>USA</v>
      </c>
      <c r="D5832" s="1" t="s">
        <v>11838</v>
      </c>
      <c r="E5832" s="7" t="str">
        <f>TEXT(DATE(MID(D5832, 13, 4), CHOOSE(MATCH( MID(D5832, 5, 3), {"Jan","Feb","Mar","Apr","May","Jun","Jul","Aug","Sep","Oct","Nov","Dec"}, 0), 1, 2, 3, 4, 5, 6, 7, 8, 9, 10, 11, 12), MID(D5832, 9, 2)), "yyyy-mm-dd")</f>
        <v>1968-08-06</v>
      </c>
      <c r="F5832" s="1" t="str">
        <f t="shared" si="638"/>
        <v>11:08:00</v>
      </c>
      <c r="G5832" s="9" t="str">
        <f t="shared" si="639"/>
        <v>August</v>
      </c>
      <c r="H5832" s="5" t="str">
        <f t="shared" si="640"/>
        <v>1968</v>
      </c>
      <c r="I5832" s="1" t="s">
        <v>11839</v>
      </c>
      <c r="J5832" s="1" t="str">
        <f t="shared" si="641"/>
        <v xml:space="preserve">Atlas-SLV3A Agena-D </v>
      </c>
      <c r="K5832" s="1" t="str">
        <f t="shared" si="642"/>
        <v>Canyon 1 (AFP-827)</v>
      </c>
      <c r="L5832" s="1" t="s">
        <v>346</v>
      </c>
      <c r="M5832" s="1"/>
      <c r="N5832" s="1">
        <f t="shared" si="643"/>
        <v>0</v>
      </c>
      <c r="O5832" s="1" t="s">
        <v>9</v>
      </c>
    </row>
    <row r="5833" spans="1:15" x14ac:dyDescent="0.3">
      <c r="A5833" s="1" t="s">
        <v>6140</v>
      </c>
      <c r="B5833" s="1" t="s">
        <v>130</v>
      </c>
      <c r="C5833" s="1" t="str">
        <f t="shared" si="637"/>
        <v>Kazakhstan</v>
      </c>
      <c r="D5833" s="1" t="s">
        <v>11840</v>
      </c>
      <c r="E5833" s="7" t="str">
        <f>TEXT(DATE(MID(D5833, 13, 4), CHOOSE(MATCH( MID(D5833, 5, 3), {"Jan","Feb","Mar","Apr","May","Jun","Jul","Aug","Sep","Oct","Nov","Dec"}, 0), 1, 2, 3, 4, 5, 6, 7, 8, 9, 10, 11, 12), MID(D5833, 9, 2)), "yyyy-mm-dd")</f>
        <v>1968-07-30</v>
      </c>
      <c r="F5833" s="1" t="str">
        <f t="shared" si="638"/>
        <v>07:00:00</v>
      </c>
      <c r="G5833" s="9" t="str">
        <f t="shared" si="639"/>
        <v>July</v>
      </c>
      <c r="H5833" s="5" t="str">
        <f t="shared" si="640"/>
        <v>1968</v>
      </c>
      <c r="I5833" s="1" t="s">
        <v>11841</v>
      </c>
      <c r="J5833" s="1" t="str">
        <f t="shared" si="641"/>
        <v xml:space="preserve">Voskhod </v>
      </c>
      <c r="K5833" s="1" t="str">
        <f t="shared" si="642"/>
        <v>Cosmos 234</v>
      </c>
      <c r="L5833" s="1" t="s">
        <v>346</v>
      </c>
      <c r="M5833" s="1"/>
      <c r="N5833" s="1">
        <f t="shared" si="643"/>
        <v>0</v>
      </c>
      <c r="O5833" s="1" t="s">
        <v>9</v>
      </c>
    </row>
    <row r="5834" spans="1:15" x14ac:dyDescent="0.3">
      <c r="A5834" s="1" t="s">
        <v>6140</v>
      </c>
      <c r="B5834" s="1" t="s">
        <v>1561</v>
      </c>
      <c r="C5834" s="1" t="str">
        <f t="shared" si="637"/>
        <v>Russia</v>
      </c>
      <c r="D5834" s="1" t="s">
        <v>11842</v>
      </c>
      <c r="E5834" s="7" t="str">
        <f>TEXT(DATE(MID(D5834, 13, 4), CHOOSE(MATCH( MID(D5834, 5, 3), {"Jan","Feb","Mar","Apr","May","Jun","Jul","Aug","Sep","Oct","Nov","Dec"}, 0), 1, 2, 3, 4, 5, 6, 7, 8, 9, 10, 11, 12), MID(D5834, 9, 2)), "yyyy-mm-dd")</f>
        <v>1968-07-18</v>
      </c>
      <c r="F5834" s="1" t="str">
        <f t="shared" si="638"/>
        <v>19:59:00</v>
      </c>
      <c r="G5834" s="9" t="str">
        <f t="shared" si="639"/>
        <v>July</v>
      </c>
      <c r="H5834" s="5" t="str">
        <f t="shared" si="640"/>
        <v>1968</v>
      </c>
      <c r="I5834" s="1" t="s">
        <v>11843</v>
      </c>
      <c r="J5834" s="1" t="str">
        <f t="shared" si="641"/>
        <v xml:space="preserve">Cosmos-2 (63SM) </v>
      </c>
      <c r="K5834" s="1" t="str">
        <f t="shared" si="642"/>
        <v>Cosmos 233</v>
      </c>
      <c r="L5834" s="1" t="s">
        <v>346</v>
      </c>
      <c r="M5834" s="1"/>
      <c r="N5834" s="1">
        <f t="shared" si="643"/>
        <v>0</v>
      </c>
      <c r="O5834" s="1" t="s">
        <v>9</v>
      </c>
    </row>
    <row r="5835" spans="1:15" x14ac:dyDescent="0.3">
      <c r="A5835" s="1" t="s">
        <v>6140</v>
      </c>
      <c r="B5835" s="1" t="s">
        <v>6615</v>
      </c>
      <c r="C5835" s="1" t="str">
        <f t="shared" si="637"/>
        <v>Russia</v>
      </c>
      <c r="D5835" s="1" t="s">
        <v>11844</v>
      </c>
      <c r="E5835" s="7" t="str">
        <f>TEXT(DATE(MID(D5835, 13, 4), CHOOSE(MATCH( MID(D5835, 5, 3), {"Jan","Feb","Mar","Apr","May","Jun","Jul","Aug","Sep","Oct","Nov","Dec"}, 0), 1, 2, 3, 4, 5, 6, 7, 8, 9, 10, 11, 12), MID(D5835, 9, 2)), "yyyy-mm-dd")</f>
        <v>1968-07-16</v>
      </c>
      <c r="F5835" s="1" t="str">
        <f t="shared" si="638"/>
        <v>13:10:00</v>
      </c>
      <c r="G5835" s="9" t="str">
        <f t="shared" si="639"/>
        <v>July</v>
      </c>
      <c r="H5835" s="5" t="str">
        <f t="shared" si="640"/>
        <v>1968</v>
      </c>
      <c r="I5835" s="1" t="s">
        <v>11845</v>
      </c>
      <c r="J5835" s="1" t="str">
        <f t="shared" si="641"/>
        <v xml:space="preserve">Voskhod </v>
      </c>
      <c r="K5835" s="1" t="str">
        <f t="shared" si="642"/>
        <v>Cosmos 232</v>
      </c>
      <c r="L5835" s="1" t="s">
        <v>346</v>
      </c>
      <c r="M5835" s="1"/>
      <c r="N5835" s="1">
        <f t="shared" si="643"/>
        <v>0</v>
      </c>
      <c r="O5835" s="1" t="s">
        <v>9</v>
      </c>
    </row>
    <row r="5836" spans="1:15" x14ac:dyDescent="0.3">
      <c r="A5836" s="1" t="s">
        <v>5556</v>
      </c>
      <c r="B5836" s="1" t="s">
        <v>11056</v>
      </c>
      <c r="C5836" s="1" t="str">
        <f t="shared" si="637"/>
        <v>USA</v>
      </c>
      <c r="D5836" s="1" t="s">
        <v>11846</v>
      </c>
      <c r="E5836" s="7" t="str">
        <f>TEXT(DATE(MID(D5836, 13, 4), CHOOSE(MATCH( MID(D5836, 5, 3), {"Jan","Feb","Mar","Apr","May","Jun","Jul","Aug","Sep","Oct","Nov","Dec"}, 0), 1, 2, 3, 4, 5, 6, 7, 8, 9, 10, 11, 12), MID(D5836, 9, 2)), "yyyy-mm-dd")</f>
        <v>1968-07-11</v>
      </c>
      <c r="F5836" s="1" t="str">
        <f t="shared" si="638"/>
        <v>19:30:00</v>
      </c>
      <c r="G5836" s="9" t="str">
        <f t="shared" si="639"/>
        <v>July</v>
      </c>
      <c r="H5836" s="5" t="str">
        <f t="shared" si="640"/>
        <v>1968</v>
      </c>
      <c r="I5836" s="1" t="s">
        <v>11847</v>
      </c>
      <c r="J5836" s="1" t="str">
        <f t="shared" si="641"/>
        <v xml:space="preserve">Atlas-E/F OV1 </v>
      </c>
      <c r="K5836" s="1" t="str">
        <f t="shared" si="642"/>
        <v>OV1-15/OV1-16</v>
      </c>
      <c r="L5836" s="1" t="s">
        <v>346</v>
      </c>
      <c r="M5836" s="1"/>
      <c r="N5836" s="1">
        <f t="shared" si="643"/>
        <v>0</v>
      </c>
      <c r="O5836" s="1" t="s">
        <v>9</v>
      </c>
    </row>
    <row r="5837" spans="1:15" x14ac:dyDescent="0.3">
      <c r="A5837" s="1" t="s">
        <v>6140</v>
      </c>
      <c r="B5837" s="1" t="s">
        <v>130</v>
      </c>
      <c r="C5837" s="1" t="str">
        <f t="shared" si="637"/>
        <v>Kazakhstan</v>
      </c>
      <c r="D5837" s="1" t="s">
        <v>11848</v>
      </c>
      <c r="E5837" s="7" t="str">
        <f>TEXT(DATE(MID(D5837, 13, 4), CHOOSE(MATCH( MID(D5837, 5, 3), {"Jan","Feb","Mar","Apr","May","Jun","Jul","Aug","Sep","Oct","Nov","Dec"}, 0), 1, 2, 3, 4, 5, 6, 7, 8, 9, 10, 11, 12), MID(D5837, 9, 2)), "yyyy-mm-dd")</f>
        <v>1968-07-10</v>
      </c>
      <c r="F5837" s="1" t="str">
        <f t="shared" si="638"/>
        <v>19:49:00</v>
      </c>
      <c r="G5837" s="9" t="str">
        <f t="shared" si="639"/>
        <v>July</v>
      </c>
      <c r="H5837" s="5" t="str">
        <f t="shared" si="640"/>
        <v>1968</v>
      </c>
      <c r="I5837" s="1" t="s">
        <v>11849</v>
      </c>
      <c r="J5837" s="1" t="str">
        <f t="shared" si="641"/>
        <v xml:space="preserve">Voskhod </v>
      </c>
      <c r="K5837" s="1" t="str">
        <f t="shared" si="642"/>
        <v>Cosmos 231</v>
      </c>
      <c r="L5837" s="1" t="s">
        <v>346</v>
      </c>
      <c r="M5837" s="1"/>
      <c r="N5837" s="1">
        <f t="shared" si="643"/>
        <v>0</v>
      </c>
      <c r="O5837" s="1" t="s">
        <v>9</v>
      </c>
    </row>
    <row r="5838" spans="1:15" x14ac:dyDescent="0.3">
      <c r="A5838" s="1" t="s">
        <v>6140</v>
      </c>
      <c r="B5838" s="1" t="s">
        <v>1630</v>
      </c>
      <c r="C5838" s="1" t="str">
        <f t="shared" si="637"/>
        <v>Kazakhstan</v>
      </c>
      <c r="D5838" s="1" t="s">
        <v>11850</v>
      </c>
      <c r="E5838" s="7" t="str">
        <f>TEXT(DATE(MID(D5838, 13, 4), CHOOSE(MATCH( MID(D5838, 5, 3), {"Jan","Feb","Mar","Apr","May","Jun","Jul","Aug","Sep","Oct","Nov","Dec"}, 0), 1, 2, 3, 4, 5, 6, 7, 8, 9, 10, 11, 12), MID(D5838, 9, 2)), "yyyy-mm-dd")</f>
        <v>1968-07-05</v>
      </c>
      <c r="F5838" s="1" t="str">
        <f t="shared" si="638"/>
        <v>15:25:00</v>
      </c>
      <c r="G5838" s="9" t="str">
        <f t="shared" si="639"/>
        <v>July</v>
      </c>
      <c r="H5838" s="5" t="str">
        <f t="shared" si="640"/>
        <v>1968</v>
      </c>
      <c r="I5838" s="1" t="s">
        <v>11851</v>
      </c>
      <c r="J5838" s="1" t="str">
        <f t="shared" si="641"/>
        <v xml:space="preserve">Molniya-M /Block L </v>
      </c>
      <c r="K5838" s="1" t="str">
        <f t="shared" si="642"/>
        <v>Molniya-1 nÂ°13</v>
      </c>
      <c r="L5838" s="1" t="s">
        <v>346</v>
      </c>
      <c r="M5838" s="1"/>
      <c r="N5838" s="1">
        <f t="shared" si="643"/>
        <v>0</v>
      </c>
      <c r="O5838" s="1" t="s">
        <v>9</v>
      </c>
    </row>
    <row r="5839" spans="1:15" x14ac:dyDescent="0.3">
      <c r="A5839" s="1" t="s">
        <v>6140</v>
      </c>
      <c r="B5839" s="1" t="s">
        <v>6899</v>
      </c>
      <c r="C5839" s="1" t="str">
        <f t="shared" si="637"/>
        <v>Russia</v>
      </c>
      <c r="D5839" s="1" t="s">
        <v>11852</v>
      </c>
      <c r="E5839" s="7" t="str">
        <f>TEXT(DATE(MID(D5839, 13, 4), CHOOSE(MATCH( MID(D5839, 5, 3), {"Jan","Feb","Mar","Apr","May","Jun","Jul","Aug","Sep","Oct","Nov","Dec"}, 0), 1, 2, 3, 4, 5, 6, 7, 8, 9, 10, 11, 12), MID(D5839, 9, 2)), "yyyy-mm-dd")</f>
        <v>1968-07-05</v>
      </c>
      <c r="F5839" s="1" t="str">
        <f t="shared" si="638"/>
        <v>06:59:00</v>
      </c>
      <c r="G5839" s="9" t="str">
        <f t="shared" si="639"/>
        <v>July</v>
      </c>
      <c r="H5839" s="5" t="str">
        <f t="shared" si="640"/>
        <v>1968</v>
      </c>
      <c r="I5839" s="1" t="s">
        <v>11853</v>
      </c>
      <c r="J5839" s="1" t="str">
        <f t="shared" si="641"/>
        <v xml:space="preserve">Cosmos-2 (63SM) </v>
      </c>
      <c r="K5839" s="1" t="str">
        <f t="shared" si="642"/>
        <v>Cosmos 230</v>
      </c>
      <c r="L5839" s="1" t="s">
        <v>346</v>
      </c>
      <c r="M5839" s="1"/>
      <c r="N5839" s="1">
        <f t="shared" si="643"/>
        <v>0</v>
      </c>
      <c r="O5839" s="1" t="s">
        <v>9</v>
      </c>
    </row>
    <row r="5840" spans="1:15" x14ac:dyDescent="0.3">
      <c r="A5840" s="1" t="s">
        <v>5722</v>
      </c>
      <c r="B5840" s="1" t="s">
        <v>10902</v>
      </c>
      <c r="C5840" s="1" t="str">
        <f t="shared" si="637"/>
        <v>USA</v>
      </c>
      <c r="D5840" s="1" t="s">
        <v>11854</v>
      </c>
      <c r="E5840" s="7" t="str">
        <f>TEXT(DATE(MID(D5840, 13, 4), CHOOSE(MATCH( MID(D5840, 5, 3), {"Jan","Feb","Mar","Apr","May","Jun","Jul","Aug","Sep","Oct","Nov","Dec"}, 0), 1, 2, 3, 4, 5, 6, 7, 8, 9, 10, 11, 12), MID(D5840, 9, 2)), "yyyy-mm-dd")</f>
        <v>1968-07-04</v>
      </c>
      <c r="F5840" s="1" t="str">
        <f t="shared" si="638"/>
        <v>17:26:00</v>
      </c>
      <c r="G5840" s="9" t="str">
        <f t="shared" si="639"/>
        <v>July</v>
      </c>
      <c r="H5840" s="5" t="str">
        <f t="shared" si="640"/>
        <v>1968</v>
      </c>
      <c r="I5840" s="1" t="s">
        <v>11855</v>
      </c>
      <c r="J5840" s="1" t="str">
        <f t="shared" si="641"/>
        <v xml:space="preserve">Delta J </v>
      </c>
      <c r="K5840" s="1" t="str">
        <f t="shared" si="642"/>
        <v>Explorer 38 (RAE-A)</v>
      </c>
      <c r="L5840" s="1" t="s">
        <v>346</v>
      </c>
      <c r="M5840" s="1"/>
      <c r="N5840" s="1">
        <f t="shared" si="643"/>
        <v>0</v>
      </c>
      <c r="O5840" s="1" t="s">
        <v>9</v>
      </c>
    </row>
    <row r="5841" spans="1:15" x14ac:dyDescent="0.3">
      <c r="A5841" s="1" t="s">
        <v>6140</v>
      </c>
      <c r="B5841" s="1" t="s">
        <v>6615</v>
      </c>
      <c r="C5841" s="1" t="str">
        <f t="shared" si="637"/>
        <v>Russia</v>
      </c>
      <c r="D5841" s="1" t="s">
        <v>11856</v>
      </c>
      <c r="E5841" s="7" t="str">
        <f>TEXT(DATE(MID(D5841, 13, 4), CHOOSE(MATCH( MID(D5841, 5, 3), {"Jan","Feb","Mar","Apr","May","Jun","Jul","Aug","Sep","Oct","Nov","Dec"}, 0), 1, 2, 3, 4, 5, 6, 7, 8, 9, 10, 11, 12), MID(D5841, 9, 2)), "yyyy-mm-dd")</f>
        <v>1968-06-26</v>
      </c>
      <c r="F5841" s="1" t="str">
        <f t="shared" si="638"/>
        <v>11:00:00</v>
      </c>
      <c r="G5841" s="9" t="str">
        <f t="shared" si="639"/>
        <v>June</v>
      </c>
      <c r="H5841" s="5" t="str">
        <f t="shared" si="640"/>
        <v>1968</v>
      </c>
      <c r="I5841" s="1" t="s">
        <v>11857</v>
      </c>
      <c r="J5841" s="1" t="str">
        <f t="shared" si="641"/>
        <v xml:space="preserve">Voskhod </v>
      </c>
      <c r="K5841" s="1" t="str">
        <f t="shared" si="642"/>
        <v>Cosmos 229</v>
      </c>
      <c r="L5841" s="1" t="s">
        <v>346</v>
      </c>
      <c r="M5841" s="1"/>
      <c r="N5841" s="1">
        <f t="shared" si="643"/>
        <v>0</v>
      </c>
      <c r="O5841" s="1" t="s">
        <v>9</v>
      </c>
    </row>
    <row r="5842" spans="1:15" x14ac:dyDescent="0.3">
      <c r="A5842" s="1" t="s">
        <v>6140</v>
      </c>
      <c r="B5842" s="1" t="s">
        <v>1630</v>
      </c>
      <c r="C5842" s="1" t="str">
        <f t="shared" si="637"/>
        <v>Kazakhstan</v>
      </c>
      <c r="D5842" s="1" t="s">
        <v>11858</v>
      </c>
      <c r="E5842" s="7" t="str">
        <f>TEXT(DATE(MID(D5842, 13, 4), CHOOSE(MATCH( MID(D5842, 5, 3), {"Jan","Feb","Mar","Apr","May","Jun","Jul","Aug","Sep","Oct","Nov","Dec"}, 0), 1, 2, 3, 4, 5, 6, 7, 8, 9, 10, 11, 12), MID(D5842, 9, 2)), "yyyy-mm-dd")</f>
        <v>1968-06-21</v>
      </c>
      <c r="F5842" s="1" t="str">
        <f t="shared" si="638"/>
        <v>12:00:00</v>
      </c>
      <c r="G5842" s="9" t="str">
        <f t="shared" si="639"/>
        <v>June</v>
      </c>
      <c r="H5842" s="5" t="str">
        <f t="shared" si="640"/>
        <v>1968</v>
      </c>
      <c r="I5842" s="1" t="s">
        <v>11859</v>
      </c>
      <c r="J5842" s="1" t="str">
        <f t="shared" si="641"/>
        <v xml:space="preserve">Voskhod </v>
      </c>
      <c r="K5842" s="1" t="str">
        <f t="shared" si="642"/>
        <v>Cosmos 228</v>
      </c>
      <c r="L5842" s="1" t="s">
        <v>346</v>
      </c>
      <c r="M5842" s="1"/>
      <c r="N5842" s="1">
        <f t="shared" si="643"/>
        <v>0</v>
      </c>
      <c r="O5842" s="1" t="s">
        <v>9</v>
      </c>
    </row>
    <row r="5843" spans="1:15" x14ac:dyDescent="0.3">
      <c r="A5843" s="1" t="s">
        <v>5722</v>
      </c>
      <c r="B5843" s="1" t="s">
        <v>11804</v>
      </c>
      <c r="C5843" s="1" t="str">
        <f t="shared" si="637"/>
        <v>USA</v>
      </c>
      <c r="D5843" s="1" t="s">
        <v>11860</v>
      </c>
      <c r="E5843" s="7" t="str">
        <f>TEXT(DATE(MID(D5843, 13, 4), CHOOSE(MATCH( MID(D5843, 5, 3), {"Jan","Feb","Mar","Apr","May","Jun","Jul","Aug","Sep","Oct","Nov","Dec"}, 0), 1, 2, 3, 4, 5, 6, 7, 8, 9, 10, 11, 12), MID(D5843, 9, 2)), "yyyy-mm-dd")</f>
        <v>1968-06-20</v>
      </c>
      <c r="F5843" s="1" t="str">
        <f t="shared" si="638"/>
        <v>21:46:00</v>
      </c>
      <c r="G5843" s="9" t="str">
        <f t="shared" si="639"/>
        <v>June</v>
      </c>
      <c r="H5843" s="5" t="str">
        <f t="shared" si="640"/>
        <v>1968</v>
      </c>
      <c r="I5843" s="1" t="s">
        <v>11861</v>
      </c>
      <c r="J5843" s="1" t="str">
        <f t="shared" si="641"/>
        <v xml:space="preserve">Thorad SLV-2G Agena-D </v>
      </c>
      <c r="K5843" s="1" t="str">
        <f t="shared" si="642"/>
        <v>KH-4A 1047</v>
      </c>
      <c r="L5843" s="1" t="s">
        <v>346</v>
      </c>
      <c r="M5843" s="1"/>
      <c r="N5843" s="1">
        <f t="shared" si="643"/>
        <v>0</v>
      </c>
      <c r="O5843" s="1" t="s">
        <v>9</v>
      </c>
    </row>
    <row r="5844" spans="1:15" x14ac:dyDescent="0.3">
      <c r="A5844" s="1" t="s">
        <v>6140</v>
      </c>
      <c r="B5844" s="1" t="s">
        <v>130</v>
      </c>
      <c r="C5844" s="1" t="str">
        <f t="shared" si="637"/>
        <v>Kazakhstan</v>
      </c>
      <c r="D5844" s="1" t="s">
        <v>11862</v>
      </c>
      <c r="E5844" s="7" t="str">
        <f>TEXT(DATE(MID(D5844, 13, 4), CHOOSE(MATCH( MID(D5844, 5, 3), {"Jan","Feb","Mar","Apr","May","Jun","Jul","Aug","Sep","Oct","Nov","Dec"}, 0), 1, 2, 3, 4, 5, 6, 7, 8, 9, 10, 11, 12), MID(D5844, 9, 2)), "yyyy-mm-dd")</f>
        <v>1968-06-18</v>
      </c>
      <c r="F5844" s="1" t="str">
        <f t="shared" si="638"/>
        <v>06:15:00</v>
      </c>
      <c r="G5844" s="9" t="str">
        <f t="shared" si="639"/>
        <v>June</v>
      </c>
      <c r="H5844" s="5" t="str">
        <f t="shared" si="640"/>
        <v>1968</v>
      </c>
      <c r="I5844" s="1" t="s">
        <v>11863</v>
      </c>
      <c r="J5844" s="1" t="str">
        <f t="shared" si="641"/>
        <v xml:space="preserve">Voskhod </v>
      </c>
      <c r="K5844" s="1" t="str">
        <f t="shared" si="642"/>
        <v>Cosmos 227</v>
      </c>
      <c r="L5844" s="1" t="s">
        <v>346</v>
      </c>
      <c r="M5844" s="1"/>
      <c r="N5844" s="1">
        <f t="shared" si="643"/>
        <v>0</v>
      </c>
      <c r="O5844" s="1" t="s">
        <v>9</v>
      </c>
    </row>
    <row r="5845" spans="1:15" x14ac:dyDescent="0.3">
      <c r="A5845" s="1" t="s">
        <v>6140</v>
      </c>
      <c r="B5845" s="1" t="s">
        <v>11821</v>
      </c>
      <c r="C5845" s="1" t="str">
        <f t="shared" si="637"/>
        <v>Kazakhstan</v>
      </c>
      <c r="D5845" s="1" t="s">
        <v>11864</v>
      </c>
      <c r="E5845" s="7" t="str">
        <f>TEXT(DATE(MID(D5845, 13, 4), CHOOSE(MATCH( MID(D5845, 5, 3), {"Jan","Feb","Mar","Apr","May","Jun","Jul","Aug","Sep","Oct","Nov","Dec"}, 0), 1, 2, 3, 4, 5, 6, 7, 8, 9, 10, 11, 12), MID(D5845, 9, 2)), "yyyy-mm-dd")</f>
        <v>1968-06-15</v>
      </c>
      <c r="F5845" s="1" t="str">
        <f t="shared" si="638"/>
        <v>12:25:00</v>
      </c>
      <c r="G5845" s="9" t="str">
        <f t="shared" si="639"/>
        <v>June</v>
      </c>
      <c r="H5845" s="5" t="str">
        <f t="shared" si="640"/>
        <v>1968</v>
      </c>
      <c r="I5845" s="1" t="s">
        <v>11865</v>
      </c>
      <c r="J5845" s="1" t="str">
        <f t="shared" si="641"/>
        <v xml:space="preserve">Cosmos-3 </v>
      </c>
      <c r="K5845" s="1" t="str">
        <f t="shared" si="642"/>
        <v>Strela-2 nÂ°4</v>
      </c>
      <c r="L5845" s="1" t="s">
        <v>346</v>
      </c>
      <c r="M5845" s="1"/>
      <c r="N5845" s="1">
        <f t="shared" si="643"/>
        <v>0</v>
      </c>
      <c r="O5845" s="1" t="s">
        <v>257</v>
      </c>
    </row>
    <row r="5846" spans="1:15" x14ac:dyDescent="0.3">
      <c r="A5846" s="1" t="s">
        <v>5603</v>
      </c>
      <c r="B5846" s="1" t="s">
        <v>75</v>
      </c>
      <c r="C5846" s="1" t="str">
        <f t="shared" si="637"/>
        <v>USA</v>
      </c>
      <c r="D5846" s="1" t="s">
        <v>11866</v>
      </c>
      <c r="E5846" s="7" t="str">
        <f>TEXT(DATE(MID(D5846, 13, 4), CHOOSE(MATCH( MID(D5846, 5, 3), {"Jan","Feb","Mar","Apr","May","Jun","Jul","Aug","Sep","Oct","Nov","Dec"}, 0), 1, 2, 3, 4, 5, 6, 7, 8, 9, 10, 11, 12), MID(D5846, 9, 2)), "yyyy-mm-dd")</f>
        <v>1968-06-13</v>
      </c>
      <c r="F5846" s="1" t="str">
        <f t="shared" si="638"/>
        <v>14:03:00</v>
      </c>
      <c r="G5846" s="9" t="str">
        <f t="shared" si="639"/>
        <v>June</v>
      </c>
      <c r="H5846" s="5" t="str">
        <f t="shared" si="640"/>
        <v>1968</v>
      </c>
      <c r="I5846" s="1" t="s">
        <v>11867</v>
      </c>
      <c r="J5846" s="1" t="str">
        <f t="shared" si="641"/>
        <v xml:space="preserve">Titan IIIC </v>
      </c>
      <c r="K5846" s="1" t="str">
        <f t="shared" si="642"/>
        <v>OPS 9341-9348</v>
      </c>
      <c r="L5846" s="1" t="s">
        <v>346</v>
      </c>
      <c r="M5846" s="1"/>
      <c r="N5846" s="1">
        <f t="shared" si="643"/>
        <v>0</v>
      </c>
      <c r="O5846" s="1" t="s">
        <v>9</v>
      </c>
    </row>
    <row r="5847" spans="1:15" x14ac:dyDescent="0.3">
      <c r="A5847" s="1" t="s">
        <v>6140</v>
      </c>
      <c r="B5847" s="1" t="s">
        <v>6615</v>
      </c>
      <c r="C5847" s="1" t="str">
        <f t="shared" si="637"/>
        <v>Russia</v>
      </c>
      <c r="D5847" s="1" t="s">
        <v>11868</v>
      </c>
      <c r="E5847" s="7" t="str">
        <f>TEXT(DATE(MID(D5847, 13, 4), CHOOSE(MATCH( MID(D5847, 5, 3), {"Jan","Feb","Mar","Apr","May","Jun","Jul","Aug","Sep","Oct","Nov","Dec"}, 0), 1, 2, 3, 4, 5, 6, 7, 8, 9, 10, 11, 12), MID(D5847, 9, 2)), "yyyy-mm-dd")</f>
        <v>1968-06-12</v>
      </c>
      <c r="F5847" s="1" t="str">
        <f t="shared" si="638"/>
        <v>13:14:00</v>
      </c>
      <c r="G5847" s="9" t="str">
        <f t="shared" si="639"/>
        <v>June</v>
      </c>
      <c r="H5847" s="5" t="str">
        <f t="shared" si="640"/>
        <v>1968</v>
      </c>
      <c r="I5847" s="1" t="s">
        <v>11869</v>
      </c>
      <c r="J5847" s="1" t="str">
        <f t="shared" si="641"/>
        <v xml:space="preserve">Vostok-2M </v>
      </c>
      <c r="K5847" s="1" t="str">
        <f t="shared" si="642"/>
        <v>Cosmos 226</v>
      </c>
      <c r="L5847" s="1" t="s">
        <v>346</v>
      </c>
      <c r="M5847" s="1"/>
      <c r="N5847" s="1">
        <f t="shared" si="643"/>
        <v>0</v>
      </c>
      <c r="O5847" s="1" t="s">
        <v>9</v>
      </c>
    </row>
    <row r="5848" spans="1:15" x14ac:dyDescent="0.3">
      <c r="A5848" s="1" t="s">
        <v>6140</v>
      </c>
      <c r="B5848" s="1" t="s">
        <v>6899</v>
      </c>
      <c r="C5848" s="1" t="str">
        <f t="shared" si="637"/>
        <v>Russia</v>
      </c>
      <c r="D5848" s="1" t="s">
        <v>11870</v>
      </c>
      <c r="E5848" s="7" t="str">
        <f>TEXT(DATE(MID(D5848, 13, 4), CHOOSE(MATCH( MID(D5848, 5, 3), {"Jan","Feb","Mar","Apr","May","Jun","Jul","Aug","Sep","Oct","Nov","Dec"}, 0), 1, 2, 3, 4, 5, 6, 7, 8, 9, 10, 11, 12), MID(D5848, 9, 2)), "yyyy-mm-dd")</f>
        <v>1968-06-11</v>
      </c>
      <c r="F5848" s="1" t="str">
        <f t="shared" si="638"/>
        <v>21:29:00</v>
      </c>
      <c r="G5848" s="9" t="str">
        <f t="shared" si="639"/>
        <v>June</v>
      </c>
      <c r="H5848" s="5" t="str">
        <f t="shared" si="640"/>
        <v>1968</v>
      </c>
      <c r="I5848" s="1" t="s">
        <v>11871</v>
      </c>
      <c r="J5848" s="1" t="str">
        <f t="shared" si="641"/>
        <v xml:space="preserve">Cosmos-2 (63SM) </v>
      </c>
      <c r="K5848" s="1" t="str">
        <f t="shared" si="642"/>
        <v>Cosmos 225</v>
      </c>
      <c r="L5848" s="1" t="s">
        <v>346</v>
      </c>
      <c r="M5848" s="1"/>
      <c r="N5848" s="1">
        <f t="shared" si="643"/>
        <v>0</v>
      </c>
      <c r="O5848" s="1" t="s">
        <v>9</v>
      </c>
    </row>
    <row r="5849" spans="1:15" x14ac:dyDescent="0.3">
      <c r="A5849" s="1" t="s">
        <v>5722</v>
      </c>
      <c r="B5849" s="1" t="s">
        <v>4249</v>
      </c>
      <c r="C5849" s="1" t="str">
        <f t="shared" si="637"/>
        <v>USA</v>
      </c>
      <c r="D5849" s="1" t="s">
        <v>11872</v>
      </c>
      <c r="E5849" s="7" t="str">
        <f>TEXT(DATE(MID(D5849, 13, 4), CHOOSE(MATCH( MID(D5849, 5, 3), {"Jan","Feb","Mar","Apr","May","Jun","Jul","Aug","Sep","Oct","Nov","Dec"}, 0), 1, 2, 3, 4, 5, 6, 7, 8, 9, 10, 11, 12), MID(D5849, 9, 2)), "yyyy-mm-dd")</f>
        <v>1968-06-05</v>
      </c>
      <c r="F5849" s="1" t="str">
        <f t="shared" si="638"/>
        <v>17:33:00</v>
      </c>
      <c r="G5849" s="9" t="str">
        <f t="shared" si="639"/>
        <v>June</v>
      </c>
      <c r="H5849" s="5" t="str">
        <f t="shared" si="640"/>
        <v>1968</v>
      </c>
      <c r="I5849" s="1" t="s">
        <v>11873</v>
      </c>
      <c r="J5849" s="1" t="str">
        <f t="shared" si="641"/>
        <v xml:space="preserve">Titan IIIB </v>
      </c>
      <c r="K5849" s="1" t="str">
        <f t="shared" si="642"/>
        <v>OPS 5138</v>
      </c>
      <c r="L5849" s="1" t="s">
        <v>346</v>
      </c>
      <c r="M5849" s="1">
        <v>59</v>
      </c>
      <c r="N5849" s="1">
        <f t="shared" si="643"/>
        <v>4897</v>
      </c>
      <c r="O5849" s="1" t="s">
        <v>9</v>
      </c>
    </row>
    <row r="5850" spans="1:15" x14ac:dyDescent="0.3">
      <c r="A5850" s="1" t="s">
        <v>6140</v>
      </c>
      <c r="B5850" s="1" t="s">
        <v>6482</v>
      </c>
      <c r="C5850" s="1" t="str">
        <f t="shared" si="637"/>
        <v>Russia</v>
      </c>
      <c r="D5850" s="1" t="s">
        <v>11874</v>
      </c>
      <c r="E5850" s="7" t="str">
        <f>TEXT(DATE(MID(D5850, 13, 4), CHOOSE(MATCH( MID(D5850, 5, 3), {"Jan","Feb","Mar","Apr","May","Jun","Jul","Aug","Sep","Oct","Nov","Dec"}, 0), 1, 2, 3, 4, 5, 6, 7, 8, 9, 10, 11, 12), MID(D5850, 9, 2)), "yyyy-mm-dd")</f>
        <v>1968-06-04</v>
      </c>
      <c r="F5850" s="1" t="str">
        <f t="shared" si="638"/>
        <v>18:45:00</v>
      </c>
      <c r="G5850" s="9" t="str">
        <f t="shared" si="639"/>
        <v>June</v>
      </c>
      <c r="H5850" s="5" t="str">
        <f t="shared" si="640"/>
        <v>1968</v>
      </c>
      <c r="I5850" s="1" t="s">
        <v>11875</v>
      </c>
      <c r="J5850" s="1" t="str">
        <f t="shared" si="641"/>
        <v xml:space="preserve">Cosmos-3M </v>
      </c>
      <c r="K5850" s="1" t="str">
        <f t="shared" si="642"/>
        <v>Sfera #2</v>
      </c>
      <c r="L5850" s="1" t="s">
        <v>346</v>
      </c>
      <c r="M5850" s="1"/>
      <c r="N5850" s="1">
        <f t="shared" si="643"/>
        <v>0</v>
      </c>
      <c r="O5850" s="1" t="s">
        <v>257</v>
      </c>
    </row>
    <row r="5851" spans="1:15" x14ac:dyDescent="0.3">
      <c r="A5851" s="1" t="s">
        <v>6140</v>
      </c>
      <c r="B5851" s="1" t="s">
        <v>130</v>
      </c>
      <c r="C5851" s="1" t="str">
        <f t="shared" si="637"/>
        <v>Kazakhstan</v>
      </c>
      <c r="D5851" s="1" t="s">
        <v>11876</v>
      </c>
      <c r="E5851" s="7" t="str">
        <f>TEXT(DATE(MID(D5851, 13, 4), CHOOSE(MATCH( MID(D5851, 5, 3), {"Jan","Feb","Mar","Apr","May","Jun","Jul","Aug","Sep","Oct","Nov","Dec"}, 0), 1, 2, 3, 4, 5, 6, 7, 8, 9, 10, 11, 12), MID(D5851, 9, 2)), "yyyy-mm-dd")</f>
        <v>1968-06-04</v>
      </c>
      <c r="F5851" s="1" t="str">
        <f t="shared" si="638"/>
        <v>06:45:00</v>
      </c>
      <c r="G5851" s="9" t="str">
        <f t="shared" si="639"/>
        <v>June</v>
      </c>
      <c r="H5851" s="5" t="str">
        <f t="shared" si="640"/>
        <v>1968</v>
      </c>
      <c r="I5851" s="1" t="s">
        <v>11877</v>
      </c>
      <c r="J5851" s="1" t="str">
        <f t="shared" si="641"/>
        <v xml:space="preserve">Voskhod </v>
      </c>
      <c r="K5851" s="1" t="str">
        <f t="shared" si="642"/>
        <v>Cosmos 224</v>
      </c>
      <c r="L5851" s="1" t="s">
        <v>346</v>
      </c>
      <c r="M5851" s="1"/>
      <c r="N5851" s="1">
        <f t="shared" si="643"/>
        <v>0</v>
      </c>
      <c r="O5851" s="1" t="s">
        <v>9</v>
      </c>
    </row>
    <row r="5852" spans="1:15" x14ac:dyDescent="0.3">
      <c r="A5852" s="1" t="s">
        <v>6140</v>
      </c>
      <c r="B5852" s="1" t="s">
        <v>6615</v>
      </c>
      <c r="C5852" s="1" t="str">
        <f t="shared" si="637"/>
        <v>Russia</v>
      </c>
      <c r="D5852" s="1" t="s">
        <v>11878</v>
      </c>
      <c r="E5852" s="7" t="str">
        <f>TEXT(DATE(MID(D5852, 13, 4), CHOOSE(MATCH( MID(D5852, 5, 3), {"Jan","Feb","Mar","Apr","May","Jun","Jul","Aug","Sep","Oct","Nov","Dec"}, 0), 1, 2, 3, 4, 5, 6, 7, 8, 9, 10, 11, 12), MID(D5852, 9, 2)), "yyyy-mm-dd")</f>
        <v>1968-06-01</v>
      </c>
      <c r="F5852" s="1" t="str">
        <f t="shared" si="638"/>
        <v>10:50:00</v>
      </c>
      <c r="G5852" s="9" t="str">
        <f t="shared" si="639"/>
        <v>June</v>
      </c>
      <c r="H5852" s="5" t="str">
        <f t="shared" si="640"/>
        <v>1968</v>
      </c>
      <c r="I5852" s="1" t="s">
        <v>11879</v>
      </c>
      <c r="J5852" s="1" t="str">
        <f t="shared" si="641"/>
        <v xml:space="preserve">Voskhod </v>
      </c>
      <c r="K5852" s="1" t="str">
        <f t="shared" si="642"/>
        <v>Cosmos 223</v>
      </c>
      <c r="L5852" s="1" t="s">
        <v>346</v>
      </c>
      <c r="M5852" s="1"/>
      <c r="N5852" s="1">
        <f t="shared" si="643"/>
        <v>0</v>
      </c>
      <c r="O5852" s="1" t="s">
        <v>9</v>
      </c>
    </row>
    <row r="5853" spans="1:15" x14ac:dyDescent="0.3">
      <c r="A5853" s="1" t="s">
        <v>6140</v>
      </c>
      <c r="B5853" s="1" t="s">
        <v>1561</v>
      </c>
      <c r="C5853" s="1" t="str">
        <f t="shared" si="637"/>
        <v>Russia</v>
      </c>
      <c r="D5853" s="1" t="s">
        <v>11880</v>
      </c>
      <c r="E5853" s="7" t="str">
        <f>TEXT(DATE(MID(D5853, 13, 4), CHOOSE(MATCH( MID(D5853, 5, 3), {"Jan","Feb","Mar","Apr","May","Jun","Jul","Aug","Sep","Oct","Nov","Dec"}, 0), 1, 2, 3, 4, 5, 6, 7, 8, 9, 10, 11, 12), MID(D5853, 9, 2)), "yyyy-mm-dd")</f>
        <v>1968-05-30</v>
      </c>
      <c r="F5853" s="1" t="str">
        <f t="shared" si="638"/>
        <v>20:29:00</v>
      </c>
      <c r="G5853" s="9" t="str">
        <f t="shared" si="639"/>
        <v>May</v>
      </c>
      <c r="H5853" s="5" t="str">
        <f t="shared" si="640"/>
        <v>1968</v>
      </c>
      <c r="I5853" s="1" t="s">
        <v>11881</v>
      </c>
      <c r="J5853" s="1" t="str">
        <f t="shared" si="641"/>
        <v xml:space="preserve">Cosmos-2 (63SM) </v>
      </c>
      <c r="K5853" s="1" t="str">
        <f t="shared" si="642"/>
        <v>Cosmos 222</v>
      </c>
      <c r="L5853" s="1" t="s">
        <v>346</v>
      </c>
      <c r="M5853" s="1"/>
      <c r="N5853" s="1">
        <f t="shared" si="643"/>
        <v>0</v>
      </c>
      <c r="O5853" s="1" t="s">
        <v>9</v>
      </c>
    </row>
    <row r="5854" spans="1:15" x14ac:dyDescent="0.3">
      <c r="A5854" s="1" t="s">
        <v>6140</v>
      </c>
      <c r="B5854" s="1" t="s">
        <v>11053</v>
      </c>
      <c r="C5854" s="1" t="str">
        <f t="shared" si="637"/>
        <v>Kazakhstan</v>
      </c>
      <c r="D5854" s="1" t="s">
        <v>11882</v>
      </c>
      <c r="E5854" s="7" t="str">
        <f>TEXT(DATE(MID(D5854, 13, 4), CHOOSE(MATCH( MID(D5854, 5, 3), {"Jan","Feb","Mar","Apr","May","Jun","Jul","Aug","Sep","Oct","Nov","Dec"}, 0), 1, 2, 3, 4, 5, 6, 7, 8, 9, 10, 11, 12), MID(D5854, 9, 2)), "yyyy-mm-dd")</f>
        <v>1968-05-27</v>
      </c>
      <c r="F5854" s="1" t="str">
        <f t="shared" si="638"/>
        <v>23:15:00</v>
      </c>
      <c r="G5854" s="9" t="str">
        <f t="shared" si="639"/>
        <v>May</v>
      </c>
      <c r="H5854" s="5" t="str">
        <f t="shared" si="640"/>
        <v>1968</v>
      </c>
      <c r="I5854" s="1" t="s">
        <v>11883</v>
      </c>
      <c r="J5854" s="1" t="str">
        <f t="shared" si="641"/>
        <v xml:space="preserve">R-36 Orb. </v>
      </c>
      <c r="K5854" s="1" t="str">
        <f t="shared" si="642"/>
        <v>OGTch nÂ°19</v>
      </c>
      <c r="L5854" s="1" t="s">
        <v>346</v>
      </c>
      <c r="M5854" s="1"/>
      <c r="N5854" s="1">
        <f t="shared" si="643"/>
        <v>0</v>
      </c>
      <c r="O5854" s="1" t="s">
        <v>9</v>
      </c>
    </row>
    <row r="5855" spans="1:15" x14ac:dyDescent="0.3">
      <c r="A5855" s="1" t="s">
        <v>6140</v>
      </c>
      <c r="B5855" s="1" t="s">
        <v>6899</v>
      </c>
      <c r="C5855" s="1" t="str">
        <f t="shared" si="637"/>
        <v>Russia</v>
      </c>
      <c r="D5855" s="1" t="s">
        <v>11884</v>
      </c>
      <c r="E5855" s="7" t="str">
        <f>TEXT(DATE(MID(D5855, 13, 4), CHOOSE(MATCH( MID(D5855, 5, 3), {"Jan","Feb","Mar","Apr","May","Jun","Jul","Aug","Sep","Oct","Nov","Dec"}, 0), 1, 2, 3, 4, 5, 6, 7, 8, 9, 10, 11, 12), MID(D5855, 9, 2)), "yyyy-mm-dd")</f>
        <v>1968-05-24</v>
      </c>
      <c r="F5855" s="1" t="str">
        <f t="shared" si="638"/>
        <v>07:04:00</v>
      </c>
      <c r="G5855" s="9" t="str">
        <f t="shared" si="639"/>
        <v>May</v>
      </c>
      <c r="H5855" s="5" t="str">
        <f t="shared" si="640"/>
        <v>1968</v>
      </c>
      <c r="I5855" s="1" t="s">
        <v>11885</v>
      </c>
      <c r="J5855" s="1" t="str">
        <f t="shared" si="641"/>
        <v xml:space="preserve">Cosmos-2 (63SM) </v>
      </c>
      <c r="K5855" s="1" t="str">
        <f t="shared" si="642"/>
        <v>Cosmos 221</v>
      </c>
      <c r="L5855" s="1" t="s">
        <v>346</v>
      </c>
      <c r="M5855" s="1"/>
      <c r="N5855" s="1">
        <f t="shared" si="643"/>
        <v>0</v>
      </c>
      <c r="O5855" s="1" t="s">
        <v>9</v>
      </c>
    </row>
    <row r="5856" spans="1:15" x14ac:dyDescent="0.3">
      <c r="A5856" s="1" t="s">
        <v>5722</v>
      </c>
      <c r="B5856" s="1" t="s">
        <v>8845</v>
      </c>
      <c r="C5856" s="1" t="str">
        <f t="shared" si="637"/>
        <v>USA</v>
      </c>
      <c r="D5856" s="1" t="s">
        <v>11886</v>
      </c>
      <c r="E5856" s="7" t="str">
        <f>TEXT(DATE(MID(D5856, 13, 4), CHOOSE(MATCH( MID(D5856, 5, 3), {"Jan","Feb","Mar","Apr","May","Jun","Jul","Aug","Sep","Oct","Nov","Dec"}, 0), 1, 2, 3, 4, 5, 6, 7, 8, 9, 10, 11, 12), MID(D5856, 9, 2)), "yyyy-mm-dd")</f>
        <v>1968-05-23</v>
      </c>
      <c r="F5856" s="1" t="str">
        <f t="shared" si="638"/>
        <v>04:38:00</v>
      </c>
      <c r="G5856" s="9" t="str">
        <f t="shared" si="639"/>
        <v>May</v>
      </c>
      <c r="H5856" s="5" t="str">
        <f t="shared" si="640"/>
        <v>1968</v>
      </c>
      <c r="I5856" s="1" t="s">
        <v>11887</v>
      </c>
      <c r="J5856" s="1" t="str">
        <f t="shared" si="641"/>
        <v xml:space="preserve">Thor-LV2D Burner-2 </v>
      </c>
      <c r="K5856" s="1" t="str">
        <f t="shared" si="642"/>
        <v>DMSP-4B-F1</v>
      </c>
      <c r="L5856" s="1" t="s">
        <v>346</v>
      </c>
      <c r="M5856" s="1"/>
      <c r="N5856" s="1">
        <f t="shared" si="643"/>
        <v>0</v>
      </c>
      <c r="O5856" s="1" t="s">
        <v>9</v>
      </c>
    </row>
    <row r="5857" spans="1:15" x14ac:dyDescent="0.3">
      <c r="A5857" s="1" t="s">
        <v>6140</v>
      </c>
      <c r="B5857" s="1" t="s">
        <v>11888</v>
      </c>
      <c r="C5857" s="1" t="str">
        <f t="shared" si="637"/>
        <v>Kazakhstan</v>
      </c>
      <c r="D5857" s="1" t="s">
        <v>11889</v>
      </c>
      <c r="E5857" s="7" t="str">
        <f>TEXT(DATE(MID(D5857, 13, 4), CHOOSE(MATCH( MID(D5857, 5, 3), {"Jan","Feb","Mar","Apr","May","Jun","Jul","Aug","Sep","Oct","Nov","Dec"}, 0), 1, 2, 3, 4, 5, 6, 7, 8, 9, 10, 11, 12), MID(D5857, 9, 2)), "yyyy-mm-dd")</f>
        <v>1968-05-20</v>
      </c>
      <c r="F5857" s="1" t="str">
        <f t="shared" si="638"/>
        <v>22:05:00</v>
      </c>
      <c r="G5857" s="9" t="str">
        <f t="shared" si="639"/>
        <v>May</v>
      </c>
      <c r="H5857" s="5" t="str">
        <f t="shared" si="640"/>
        <v>1968</v>
      </c>
      <c r="I5857" s="1" t="s">
        <v>11890</v>
      </c>
      <c r="J5857" s="1" t="str">
        <f t="shared" si="641"/>
        <v xml:space="preserve">R-36 Orb. </v>
      </c>
      <c r="K5857" s="1" t="str">
        <f t="shared" si="642"/>
        <v>OGTch nÂ°18</v>
      </c>
      <c r="L5857" s="1" t="s">
        <v>346</v>
      </c>
      <c r="M5857" s="1"/>
      <c r="N5857" s="1">
        <f t="shared" si="643"/>
        <v>0</v>
      </c>
      <c r="O5857" s="1" t="s">
        <v>9</v>
      </c>
    </row>
    <row r="5858" spans="1:15" x14ac:dyDescent="0.3">
      <c r="A5858" s="1" t="s">
        <v>5722</v>
      </c>
      <c r="B5858" s="1" t="s">
        <v>10902</v>
      </c>
      <c r="C5858" s="1" t="str">
        <f t="shared" si="637"/>
        <v>USA</v>
      </c>
      <c r="D5858" s="1" t="s">
        <v>11891</v>
      </c>
      <c r="E5858" s="7" t="str">
        <f>TEXT(DATE(MID(D5858, 13, 4), CHOOSE(MATCH( MID(D5858, 5, 3), {"Jan","Feb","Mar","Apr","May","Jun","Jul","Aug","Sep","Oct","Nov","Dec"}, 0), 1, 2, 3, 4, 5, 6, 7, 8, 9, 10, 11, 12), MID(D5858, 9, 2)), "yyyy-mm-dd")</f>
        <v>1968-05-18</v>
      </c>
      <c r="F5858" s="1" t="str">
        <f t="shared" si="638"/>
        <v>08:23:00</v>
      </c>
      <c r="G5858" s="9" t="str">
        <f t="shared" si="639"/>
        <v>May</v>
      </c>
      <c r="H5858" s="5" t="str">
        <f t="shared" si="640"/>
        <v>1968</v>
      </c>
      <c r="I5858" s="1" t="s">
        <v>11892</v>
      </c>
      <c r="J5858" s="1" t="str">
        <f t="shared" si="641"/>
        <v xml:space="preserve">Thorad SLV-2G Agena-D </v>
      </c>
      <c r="K5858" s="1" t="str">
        <f t="shared" si="642"/>
        <v>Nimbus B &amp; EGRS-10</v>
      </c>
      <c r="L5858" s="1" t="s">
        <v>346</v>
      </c>
      <c r="M5858" s="1"/>
      <c r="N5858" s="1">
        <f t="shared" si="643"/>
        <v>0</v>
      </c>
      <c r="O5858" s="1" t="s">
        <v>257</v>
      </c>
    </row>
    <row r="5859" spans="1:15" x14ac:dyDescent="0.3">
      <c r="A5859" s="1" t="s">
        <v>5722</v>
      </c>
      <c r="B5859" s="1" t="s">
        <v>5723</v>
      </c>
      <c r="C5859" s="1" t="str">
        <f t="shared" si="637"/>
        <v>USA</v>
      </c>
      <c r="D5859" s="1" t="s">
        <v>11893</v>
      </c>
      <c r="E5859" s="7" t="str">
        <f>TEXT(DATE(MID(D5859, 13, 4), CHOOSE(MATCH( MID(D5859, 5, 3), {"Jan","Feb","Mar","Apr","May","Jun","Jul","Aug","Sep","Oct","Nov","Dec"}, 0), 1, 2, 3, 4, 5, 6, 7, 8, 9, 10, 11, 12), MID(D5859, 9, 2)), "yyyy-mm-dd")</f>
        <v>1968-05-17</v>
      </c>
      <c r="F5859" s="1" t="str">
        <f t="shared" si="638"/>
        <v>02:06:00</v>
      </c>
      <c r="G5859" s="9" t="str">
        <f t="shared" si="639"/>
        <v>May</v>
      </c>
      <c r="H5859" s="5" t="str">
        <f t="shared" si="640"/>
        <v>1968</v>
      </c>
      <c r="I5859" s="1" t="s">
        <v>11894</v>
      </c>
      <c r="J5859" s="1" t="str">
        <f t="shared" si="641"/>
        <v xml:space="preserve">Scout B </v>
      </c>
      <c r="K5859" s="1" t="str">
        <f t="shared" si="642"/>
        <v>ESRO 2B</v>
      </c>
      <c r="L5859" s="1" t="s">
        <v>346</v>
      </c>
      <c r="M5859" s="1"/>
      <c r="N5859" s="1">
        <f t="shared" si="643"/>
        <v>0</v>
      </c>
      <c r="O5859" s="1" t="s">
        <v>9</v>
      </c>
    </row>
    <row r="5860" spans="1:15" x14ac:dyDescent="0.3">
      <c r="A5860" s="1" t="s">
        <v>6140</v>
      </c>
      <c r="B5860" s="1" t="s">
        <v>6482</v>
      </c>
      <c r="C5860" s="1" t="str">
        <f t="shared" si="637"/>
        <v>Russia</v>
      </c>
      <c r="D5860" s="1" t="s">
        <v>11895</v>
      </c>
      <c r="E5860" s="7" t="str">
        <f>TEXT(DATE(MID(D5860, 13, 4), CHOOSE(MATCH( MID(D5860, 5, 3), {"Jan","Feb","Mar","Apr","May","Jun","Jul","Aug","Sep","Oct","Nov","Dec"}, 0), 1, 2, 3, 4, 5, 6, 7, 8, 9, 10, 11, 12), MID(D5860, 9, 2)), "yyyy-mm-dd")</f>
        <v>1968-05-07</v>
      </c>
      <c r="F5860" s="1" t="str">
        <f t="shared" si="638"/>
        <v>13:57:00</v>
      </c>
      <c r="G5860" s="9" t="str">
        <f t="shared" si="639"/>
        <v>May</v>
      </c>
      <c r="H5860" s="5" t="str">
        <f t="shared" si="640"/>
        <v>1968</v>
      </c>
      <c r="I5860" s="1" t="s">
        <v>11896</v>
      </c>
      <c r="J5860" s="1" t="str">
        <f t="shared" si="641"/>
        <v xml:space="preserve">Cosmos-3M </v>
      </c>
      <c r="K5860" s="1" t="str">
        <f t="shared" si="642"/>
        <v>Cosmos 220</v>
      </c>
      <c r="L5860" s="1" t="s">
        <v>346</v>
      </c>
      <c r="M5860" s="1"/>
      <c r="N5860" s="1">
        <f t="shared" si="643"/>
        <v>0</v>
      </c>
      <c r="O5860" s="1" t="s">
        <v>9</v>
      </c>
    </row>
    <row r="5861" spans="1:15" x14ac:dyDescent="0.3">
      <c r="A5861" s="1" t="s">
        <v>5722</v>
      </c>
      <c r="B5861" s="1" t="s">
        <v>5557</v>
      </c>
      <c r="C5861" s="1" t="str">
        <f t="shared" si="637"/>
        <v>USA</v>
      </c>
      <c r="D5861" s="1" t="s">
        <v>11897</v>
      </c>
      <c r="E5861" s="7" t="str">
        <f>TEXT(DATE(MID(D5861, 13, 4), CHOOSE(MATCH( MID(D5861, 5, 3), {"Jan","Feb","Mar","Apr","May","Jun","Jul","Aug","Sep","Oct","Nov","Dec"}, 0), 1, 2, 3, 4, 5, 6, 7, 8, 9, 10, 11, 12), MID(D5861, 9, 2)), "yyyy-mm-dd")</f>
        <v>1968-05-01</v>
      </c>
      <c r="F5861" s="1" t="str">
        <f t="shared" si="638"/>
        <v>21:31:00</v>
      </c>
      <c r="G5861" s="9" t="str">
        <f t="shared" si="639"/>
        <v>May</v>
      </c>
      <c r="H5861" s="5" t="str">
        <f t="shared" si="640"/>
        <v>1968</v>
      </c>
      <c r="I5861" s="1" t="s">
        <v>11898</v>
      </c>
      <c r="J5861" s="1" t="str">
        <f t="shared" si="641"/>
        <v xml:space="preserve">Thorad SLV-2G Agena-D </v>
      </c>
      <c r="K5861" s="1" t="str">
        <f t="shared" si="642"/>
        <v>KH-4B 1103</v>
      </c>
      <c r="L5861" s="1" t="s">
        <v>346</v>
      </c>
      <c r="M5861" s="1"/>
      <c r="N5861" s="1">
        <f t="shared" si="643"/>
        <v>0</v>
      </c>
      <c r="O5861" s="1" t="s">
        <v>9</v>
      </c>
    </row>
    <row r="5862" spans="1:15" x14ac:dyDescent="0.3">
      <c r="A5862" s="1" t="s">
        <v>6140</v>
      </c>
      <c r="B5862" s="1" t="s">
        <v>6899</v>
      </c>
      <c r="C5862" s="1" t="str">
        <f t="shared" si="637"/>
        <v>Russia</v>
      </c>
      <c r="D5862" s="1" t="s">
        <v>11899</v>
      </c>
      <c r="E5862" s="7" t="str">
        <f>TEXT(DATE(MID(D5862, 13, 4), CHOOSE(MATCH( MID(D5862, 5, 3), {"Jan","Feb","Mar","Apr","May","Jun","Jul","Aug","Sep","Oct","Nov","Dec"}, 0), 1, 2, 3, 4, 5, 6, 7, 8, 9, 10, 11, 12), MID(D5862, 9, 2)), "yyyy-mm-dd")</f>
        <v>1968-04-26</v>
      </c>
      <c r="F5862" s="1" t="str">
        <f t="shared" si="638"/>
        <v>04:42:00</v>
      </c>
      <c r="G5862" s="9" t="str">
        <f t="shared" si="639"/>
        <v>April</v>
      </c>
      <c r="H5862" s="5" t="str">
        <f t="shared" si="640"/>
        <v>1968</v>
      </c>
      <c r="I5862" s="1" t="s">
        <v>11900</v>
      </c>
      <c r="J5862" s="1" t="str">
        <f t="shared" si="641"/>
        <v xml:space="preserve">Cosmos-2 (63SM) </v>
      </c>
      <c r="K5862" s="1" t="str">
        <f t="shared" si="642"/>
        <v>Cosmos 219</v>
      </c>
      <c r="L5862" s="1" t="s">
        <v>346</v>
      </c>
      <c r="M5862" s="1"/>
      <c r="N5862" s="1">
        <f t="shared" si="643"/>
        <v>0</v>
      </c>
      <c r="O5862" s="1" t="s">
        <v>9</v>
      </c>
    </row>
    <row r="5863" spans="1:15" x14ac:dyDescent="0.3">
      <c r="A5863" s="1" t="s">
        <v>6140</v>
      </c>
      <c r="B5863" s="1" t="s">
        <v>11888</v>
      </c>
      <c r="C5863" s="1" t="str">
        <f t="shared" si="637"/>
        <v>Kazakhstan</v>
      </c>
      <c r="D5863" s="1" t="s">
        <v>11901</v>
      </c>
      <c r="E5863" s="7" t="str">
        <f>TEXT(DATE(MID(D5863, 13, 4), CHOOSE(MATCH( MID(D5863, 5, 3), {"Jan","Feb","Mar","Apr","May","Jun","Jul","Aug","Sep","Oct","Nov","Dec"}, 0), 1, 2, 3, 4, 5, 6, 7, 8, 9, 10, 11, 12), MID(D5863, 9, 2)), "yyyy-mm-dd")</f>
        <v>1968-04-25</v>
      </c>
      <c r="F5863" s="1" t="str">
        <f t="shared" si="638"/>
        <v>00:45:00</v>
      </c>
      <c r="G5863" s="9" t="str">
        <f t="shared" si="639"/>
        <v>April</v>
      </c>
      <c r="H5863" s="5" t="str">
        <f t="shared" si="640"/>
        <v>1968</v>
      </c>
      <c r="I5863" s="1" t="s">
        <v>11902</v>
      </c>
      <c r="J5863" s="1" t="str">
        <f t="shared" si="641"/>
        <v xml:space="preserve">R-36 Orb. </v>
      </c>
      <c r="K5863" s="1" t="str">
        <f t="shared" si="642"/>
        <v>Cosmos 218</v>
      </c>
      <c r="L5863" s="1" t="s">
        <v>346</v>
      </c>
      <c r="M5863" s="1"/>
      <c r="N5863" s="1">
        <f t="shared" si="643"/>
        <v>0</v>
      </c>
      <c r="O5863" s="1" t="s">
        <v>9</v>
      </c>
    </row>
    <row r="5864" spans="1:15" x14ac:dyDescent="0.3">
      <c r="A5864" s="1" t="s">
        <v>6140</v>
      </c>
      <c r="B5864" s="1" t="s">
        <v>6795</v>
      </c>
      <c r="C5864" s="1" t="str">
        <f t="shared" si="637"/>
        <v>Kazakhstan</v>
      </c>
      <c r="D5864" s="1" t="s">
        <v>11903</v>
      </c>
      <c r="E5864" s="7" t="str">
        <f>TEXT(DATE(MID(D5864, 13, 4), CHOOSE(MATCH( MID(D5864, 5, 3), {"Jan","Feb","Mar","Apr","May","Jun","Jul","Aug","Sep","Oct","Nov","Dec"}, 0), 1, 2, 3, 4, 5, 6, 7, 8, 9, 10, 11, 12), MID(D5864, 9, 2)), "yyyy-mm-dd")</f>
        <v>1968-04-24</v>
      </c>
      <c r="F5864" s="1" t="str">
        <f t="shared" si="638"/>
        <v>16:00:00</v>
      </c>
      <c r="G5864" s="9" t="str">
        <f t="shared" si="639"/>
        <v>April</v>
      </c>
      <c r="H5864" s="5" t="str">
        <f t="shared" si="640"/>
        <v>1968</v>
      </c>
      <c r="I5864" s="1" t="s">
        <v>11904</v>
      </c>
      <c r="J5864" s="1" t="str">
        <f t="shared" si="641"/>
        <v xml:space="preserve">Tsyklon-2A </v>
      </c>
      <c r="K5864" s="1" t="str">
        <f t="shared" si="642"/>
        <v>Cosmos 217</v>
      </c>
      <c r="L5864" s="1" t="s">
        <v>346</v>
      </c>
      <c r="M5864" s="1"/>
      <c r="N5864" s="1">
        <f t="shared" si="643"/>
        <v>0</v>
      </c>
      <c r="O5864" s="1" t="s">
        <v>257</v>
      </c>
    </row>
    <row r="5865" spans="1:15" x14ac:dyDescent="0.3">
      <c r="A5865" s="1" t="s">
        <v>6140</v>
      </c>
      <c r="B5865" s="1" t="s">
        <v>565</v>
      </c>
      <c r="C5865" s="1" t="str">
        <f t="shared" si="637"/>
        <v>Kazakhstan</v>
      </c>
      <c r="D5865" s="1" t="s">
        <v>11905</v>
      </c>
      <c r="E5865" s="7" t="str">
        <f>TEXT(DATE(MID(D5865, 13, 4), CHOOSE(MATCH( MID(D5865, 5, 3), {"Jan","Feb","Mar","Apr","May","Jun","Jul","Aug","Sep","Oct","Nov","Dec"}, 0), 1, 2, 3, 4, 5, 6, 7, 8, 9, 10, 11, 12), MID(D5865, 9, 2)), "yyyy-mm-dd")</f>
        <v>1968-04-22</v>
      </c>
      <c r="F5865" s="1" t="str">
        <f t="shared" si="638"/>
        <v>23:01:00</v>
      </c>
      <c r="G5865" s="9" t="str">
        <f t="shared" si="639"/>
        <v>April</v>
      </c>
      <c r="H5865" s="5" t="str">
        <f t="shared" si="640"/>
        <v>1968</v>
      </c>
      <c r="I5865" s="1" t="s">
        <v>11906</v>
      </c>
      <c r="J5865" s="1" t="str">
        <f t="shared" si="641"/>
        <v xml:space="preserve">Proton-K/Block D </v>
      </c>
      <c r="K5865" s="1" t="str">
        <f t="shared" si="642"/>
        <v>L1 nÂ°7L</v>
      </c>
      <c r="L5865" s="1" t="s">
        <v>346</v>
      </c>
      <c r="M5865" s="1"/>
      <c r="N5865" s="1">
        <f t="shared" si="643"/>
        <v>0</v>
      </c>
      <c r="O5865" s="1" t="s">
        <v>9</v>
      </c>
    </row>
    <row r="5866" spans="1:15" x14ac:dyDescent="0.3">
      <c r="A5866" s="1" t="s">
        <v>6140</v>
      </c>
      <c r="B5866" s="1" t="s">
        <v>1630</v>
      </c>
      <c r="C5866" s="1" t="str">
        <f t="shared" si="637"/>
        <v>Kazakhstan</v>
      </c>
      <c r="D5866" s="1" t="s">
        <v>11907</v>
      </c>
      <c r="E5866" s="7" t="str">
        <f>TEXT(DATE(MID(D5866, 13, 4), CHOOSE(MATCH( MID(D5866, 5, 3), {"Jan","Feb","Mar","Apr","May","Jun","Jul","Aug","Sep","Oct","Nov","Dec"}, 0), 1, 2, 3, 4, 5, 6, 7, 8, 9, 10, 11, 12), MID(D5866, 9, 2)), "yyyy-mm-dd")</f>
        <v>1968-04-21</v>
      </c>
      <c r="F5866" s="1" t="str">
        <f t="shared" si="638"/>
        <v>04:20:00</v>
      </c>
      <c r="G5866" s="9" t="str">
        <f t="shared" si="639"/>
        <v>April</v>
      </c>
      <c r="H5866" s="5" t="str">
        <f t="shared" si="640"/>
        <v>1968</v>
      </c>
      <c r="I5866" s="1" t="s">
        <v>11908</v>
      </c>
      <c r="J5866" s="1" t="str">
        <f t="shared" si="641"/>
        <v xml:space="preserve">Molniya-M /Block L </v>
      </c>
      <c r="K5866" s="1" t="str">
        <f t="shared" si="642"/>
        <v>Molniya-1 nÂ°10</v>
      </c>
      <c r="L5866" s="1" t="s">
        <v>346</v>
      </c>
      <c r="M5866" s="1"/>
      <c r="N5866" s="1">
        <f t="shared" si="643"/>
        <v>0</v>
      </c>
      <c r="O5866" s="1" t="s">
        <v>9</v>
      </c>
    </row>
    <row r="5867" spans="1:15" x14ac:dyDescent="0.3">
      <c r="A5867" s="1" t="s">
        <v>6140</v>
      </c>
      <c r="B5867" s="1" t="s">
        <v>130</v>
      </c>
      <c r="C5867" s="1" t="str">
        <f t="shared" si="637"/>
        <v>Kazakhstan</v>
      </c>
      <c r="D5867" s="1" t="s">
        <v>11909</v>
      </c>
      <c r="E5867" s="7" t="str">
        <f>TEXT(DATE(MID(D5867, 13, 4), CHOOSE(MATCH( MID(D5867, 5, 3), {"Jan","Feb","Mar","Apr","May","Jun","Jul","Aug","Sep","Oct","Nov","Dec"}, 0), 1, 2, 3, 4, 5, 6, 7, 8, 9, 10, 11, 12), MID(D5867, 9, 2)), "yyyy-mm-dd")</f>
        <v>1968-04-20</v>
      </c>
      <c r="F5867" s="1" t="str">
        <f t="shared" si="638"/>
        <v>10:30:00</v>
      </c>
      <c r="G5867" s="9" t="str">
        <f t="shared" si="639"/>
        <v>April</v>
      </c>
      <c r="H5867" s="5" t="str">
        <f t="shared" si="640"/>
        <v>1968</v>
      </c>
      <c r="I5867" s="1" t="s">
        <v>11910</v>
      </c>
      <c r="J5867" s="1" t="str">
        <f t="shared" si="641"/>
        <v xml:space="preserve">Voskhod </v>
      </c>
      <c r="K5867" s="1" t="str">
        <f t="shared" si="642"/>
        <v>Cosmos 216</v>
      </c>
      <c r="L5867" s="1" t="s">
        <v>346</v>
      </c>
      <c r="M5867" s="1"/>
      <c r="N5867" s="1">
        <f t="shared" si="643"/>
        <v>0</v>
      </c>
      <c r="O5867" s="1" t="s">
        <v>9</v>
      </c>
    </row>
    <row r="5868" spans="1:15" x14ac:dyDescent="0.3">
      <c r="A5868" s="1" t="s">
        <v>6140</v>
      </c>
      <c r="B5868" s="1" t="s">
        <v>6899</v>
      </c>
      <c r="C5868" s="1" t="str">
        <f t="shared" si="637"/>
        <v>Russia</v>
      </c>
      <c r="D5868" s="1" t="s">
        <v>11911</v>
      </c>
      <c r="E5868" s="7" t="str">
        <f>TEXT(DATE(MID(D5868, 13, 4), CHOOSE(MATCH( MID(D5868, 5, 3), {"Jan","Feb","Mar","Apr","May","Jun","Jul","Aug","Sep","Oct","Nov","Dec"}, 0), 1, 2, 3, 4, 5, 6, 7, 8, 9, 10, 11, 12), MID(D5868, 9, 2)), "yyyy-mm-dd")</f>
        <v>1968-04-18</v>
      </c>
      <c r="F5868" s="1" t="str">
        <f t="shared" si="638"/>
        <v>22:29:00</v>
      </c>
      <c r="G5868" s="9" t="str">
        <f t="shared" si="639"/>
        <v>April</v>
      </c>
      <c r="H5868" s="5" t="str">
        <f t="shared" si="640"/>
        <v>1968</v>
      </c>
      <c r="I5868" s="1" t="s">
        <v>11912</v>
      </c>
      <c r="J5868" s="1" t="str">
        <f t="shared" si="641"/>
        <v xml:space="preserve">Cosmos-2 (63SM) </v>
      </c>
      <c r="K5868" s="1" t="str">
        <f t="shared" si="642"/>
        <v>Cosmos 215</v>
      </c>
      <c r="L5868" s="1" t="s">
        <v>346</v>
      </c>
      <c r="M5868" s="1"/>
      <c r="N5868" s="1">
        <f t="shared" si="643"/>
        <v>0</v>
      </c>
      <c r="O5868" s="1" t="s">
        <v>9</v>
      </c>
    </row>
    <row r="5869" spans="1:15" x14ac:dyDescent="0.3">
      <c r="A5869" s="1" t="s">
        <v>6140</v>
      </c>
      <c r="B5869" s="1" t="s">
        <v>6615</v>
      </c>
      <c r="C5869" s="1" t="str">
        <f t="shared" si="637"/>
        <v>Russia</v>
      </c>
      <c r="D5869" s="1" t="s">
        <v>11913</v>
      </c>
      <c r="E5869" s="7" t="str">
        <f>TEXT(DATE(MID(D5869, 13, 4), CHOOSE(MATCH( MID(D5869, 5, 3), {"Jan","Feb","Mar","Apr","May","Jun","Jul","Aug","Sep","Oct","Nov","Dec"}, 0), 1, 2, 3, 4, 5, 6, 7, 8, 9, 10, 11, 12), MID(D5869, 9, 2)), "yyyy-mm-dd")</f>
        <v>1968-04-18</v>
      </c>
      <c r="F5869" s="1" t="str">
        <f t="shared" si="638"/>
        <v>10:30:00</v>
      </c>
      <c r="G5869" s="9" t="str">
        <f t="shared" si="639"/>
        <v>April</v>
      </c>
      <c r="H5869" s="5" t="str">
        <f t="shared" si="640"/>
        <v>1968</v>
      </c>
      <c r="I5869" s="1" t="s">
        <v>11914</v>
      </c>
      <c r="J5869" s="1" t="str">
        <f t="shared" si="641"/>
        <v xml:space="preserve">Voskhod </v>
      </c>
      <c r="K5869" s="1" t="str">
        <f t="shared" si="642"/>
        <v>Cosmos 214</v>
      </c>
      <c r="L5869" s="1" t="s">
        <v>346</v>
      </c>
      <c r="M5869" s="1"/>
      <c r="N5869" s="1">
        <f t="shared" si="643"/>
        <v>0</v>
      </c>
      <c r="O5869" s="1" t="s">
        <v>9</v>
      </c>
    </row>
    <row r="5870" spans="1:15" x14ac:dyDescent="0.3">
      <c r="A5870" s="1" t="s">
        <v>5722</v>
      </c>
      <c r="B5870" s="1" t="s">
        <v>4249</v>
      </c>
      <c r="C5870" s="1" t="str">
        <f t="shared" si="637"/>
        <v>USA</v>
      </c>
      <c r="D5870" s="1" t="s">
        <v>11915</v>
      </c>
      <c r="E5870" s="7" t="str">
        <f>TEXT(DATE(MID(D5870, 13, 4), CHOOSE(MATCH( MID(D5870, 5, 3), {"Jan","Feb","Mar","Apr","May","Jun","Jul","Aug","Sep","Oct","Nov","Dec"}, 0), 1, 2, 3, 4, 5, 6, 7, 8, 9, 10, 11, 12), MID(D5870, 9, 2)), "yyyy-mm-dd")</f>
        <v>1968-04-17</v>
      </c>
      <c r="F5870" s="1" t="str">
        <f t="shared" si="638"/>
        <v>17:00:00</v>
      </c>
      <c r="G5870" s="9" t="str">
        <f t="shared" si="639"/>
        <v>April</v>
      </c>
      <c r="H5870" s="5" t="str">
        <f t="shared" si="640"/>
        <v>1968</v>
      </c>
      <c r="I5870" s="1" t="s">
        <v>11916</v>
      </c>
      <c r="J5870" s="1" t="str">
        <f t="shared" si="641"/>
        <v xml:space="preserve">Titan IIIB </v>
      </c>
      <c r="K5870" s="1" t="str">
        <f t="shared" si="642"/>
        <v>OPS 5105</v>
      </c>
      <c r="L5870" s="1" t="s">
        <v>346</v>
      </c>
      <c r="M5870" s="1">
        <v>59</v>
      </c>
      <c r="N5870" s="1">
        <f t="shared" si="643"/>
        <v>4897</v>
      </c>
      <c r="O5870" s="1" t="s">
        <v>9</v>
      </c>
    </row>
    <row r="5871" spans="1:15" x14ac:dyDescent="0.3">
      <c r="A5871" s="1" t="s">
        <v>6140</v>
      </c>
      <c r="B5871" s="1" t="s">
        <v>1630</v>
      </c>
      <c r="C5871" s="1" t="str">
        <f t="shared" si="637"/>
        <v>Kazakhstan</v>
      </c>
      <c r="D5871" s="1" t="s">
        <v>11917</v>
      </c>
      <c r="E5871" s="7" t="str">
        <f>TEXT(DATE(MID(D5871, 13, 4), CHOOSE(MATCH( MID(D5871, 5, 3), {"Jan","Feb","Mar","Apr","May","Jun","Jul","Aug","Sep","Oct","Nov","Dec"}, 0), 1, 2, 3, 4, 5, 6, 7, 8, 9, 10, 11, 12), MID(D5871, 9, 2)), "yyyy-mm-dd")</f>
        <v>1968-04-15</v>
      </c>
      <c r="F5871" s="1" t="str">
        <f t="shared" si="638"/>
        <v>09:34:00</v>
      </c>
      <c r="G5871" s="9" t="str">
        <f t="shared" si="639"/>
        <v>April</v>
      </c>
      <c r="H5871" s="5" t="str">
        <f t="shared" si="640"/>
        <v>1968</v>
      </c>
      <c r="I5871" s="1" t="s">
        <v>11918</v>
      </c>
      <c r="J5871" s="1" t="str">
        <f t="shared" si="641"/>
        <v xml:space="preserve">Soyuz </v>
      </c>
      <c r="K5871" s="1" t="str">
        <f t="shared" si="642"/>
        <v>Cosmos 213</v>
      </c>
      <c r="L5871" s="1" t="s">
        <v>346</v>
      </c>
      <c r="M5871" s="1"/>
      <c r="N5871" s="1">
        <f t="shared" si="643"/>
        <v>0</v>
      </c>
      <c r="O5871" s="1" t="s">
        <v>9</v>
      </c>
    </row>
    <row r="5872" spans="1:15" x14ac:dyDescent="0.3">
      <c r="A5872" s="1" t="s">
        <v>6140</v>
      </c>
      <c r="B5872" s="1" t="s">
        <v>130</v>
      </c>
      <c r="C5872" s="1" t="str">
        <f t="shared" si="637"/>
        <v>Kazakhstan</v>
      </c>
      <c r="D5872" s="1" t="s">
        <v>11919</v>
      </c>
      <c r="E5872" s="7" t="str">
        <f>TEXT(DATE(MID(D5872, 13, 4), CHOOSE(MATCH( MID(D5872, 5, 3), {"Jan","Feb","Mar","Apr","May","Jun","Jul","Aug","Sep","Oct","Nov","Dec"}, 0), 1, 2, 3, 4, 5, 6, 7, 8, 9, 10, 11, 12), MID(D5872, 9, 2)), "yyyy-mm-dd")</f>
        <v>1968-04-14</v>
      </c>
      <c r="F5872" s="1" t="str">
        <f t="shared" si="638"/>
        <v>10:00:00</v>
      </c>
      <c r="G5872" s="9" t="str">
        <f t="shared" si="639"/>
        <v>April</v>
      </c>
      <c r="H5872" s="5" t="str">
        <f t="shared" si="640"/>
        <v>1968</v>
      </c>
      <c r="I5872" s="1" t="s">
        <v>11920</v>
      </c>
      <c r="J5872" s="1" t="str">
        <f t="shared" si="641"/>
        <v xml:space="preserve">Soyuz </v>
      </c>
      <c r="K5872" s="1" t="str">
        <f t="shared" si="642"/>
        <v>Cosmos 212</v>
      </c>
      <c r="L5872" s="1" t="s">
        <v>346</v>
      </c>
      <c r="M5872" s="1"/>
      <c r="N5872" s="1">
        <f t="shared" si="643"/>
        <v>0</v>
      </c>
      <c r="O5872" s="1" t="s">
        <v>9</v>
      </c>
    </row>
    <row r="5873" spans="1:15" x14ac:dyDescent="0.3">
      <c r="A5873" s="1" t="s">
        <v>6140</v>
      </c>
      <c r="B5873" s="1" t="s">
        <v>1561</v>
      </c>
      <c r="C5873" s="1" t="str">
        <f t="shared" si="637"/>
        <v>Russia</v>
      </c>
      <c r="D5873" s="1" t="s">
        <v>11921</v>
      </c>
      <c r="E5873" s="7" t="str">
        <f>TEXT(DATE(MID(D5873, 13, 4), CHOOSE(MATCH( MID(D5873, 5, 3), {"Jan","Feb","Mar","Apr","May","Jun","Jul","Aug","Sep","Oct","Nov","Dec"}, 0), 1, 2, 3, 4, 5, 6, 7, 8, 9, 10, 11, 12), MID(D5873, 9, 2)), "yyyy-mm-dd")</f>
        <v>1968-04-09</v>
      </c>
      <c r="F5873" s="1" t="str">
        <f t="shared" si="638"/>
        <v>11:26:00</v>
      </c>
      <c r="G5873" s="9" t="str">
        <f t="shared" si="639"/>
        <v>April</v>
      </c>
      <c r="H5873" s="5" t="str">
        <f t="shared" si="640"/>
        <v>1968</v>
      </c>
      <c r="I5873" s="1" t="s">
        <v>11922</v>
      </c>
      <c r="J5873" s="1" t="str">
        <f t="shared" si="641"/>
        <v xml:space="preserve">Cosmos-2 (63SM) </v>
      </c>
      <c r="K5873" s="1" t="str">
        <f t="shared" si="642"/>
        <v>Cosmos 211</v>
      </c>
      <c r="L5873" s="1" t="s">
        <v>346</v>
      </c>
      <c r="M5873" s="1"/>
      <c r="N5873" s="1">
        <f t="shared" si="643"/>
        <v>0</v>
      </c>
      <c r="O5873" s="1" t="s">
        <v>9</v>
      </c>
    </row>
    <row r="5874" spans="1:15" x14ac:dyDescent="0.3">
      <c r="A5874" s="1" t="s">
        <v>6140</v>
      </c>
      <c r="B5874" s="1" t="s">
        <v>1630</v>
      </c>
      <c r="C5874" s="1" t="str">
        <f t="shared" si="637"/>
        <v>Kazakhstan</v>
      </c>
      <c r="D5874" s="1" t="s">
        <v>11923</v>
      </c>
      <c r="E5874" s="7" t="str">
        <f>TEXT(DATE(MID(D5874, 13, 4), CHOOSE(MATCH( MID(D5874, 5, 3), {"Jan","Feb","Mar","Apr","May","Jun","Jul","Aug","Sep","Oct","Nov","Dec"}, 0), 1, 2, 3, 4, 5, 6, 7, 8, 9, 10, 11, 12), MID(D5874, 9, 2)), "yyyy-mm-dd")</f>
        <v>1968-04-07</v>
      </c>
      <c r="F5874" s="1" t="str">
        <f t="shared" si="638"/>
        <v>10:09:00</v>
      </c>
      <c r="G5874" s="9" t="str">
        <f t="shared" si="639"/>
        <v>April</v>
      </c>
      <c r="H5874" s="5" t="str">
        <f t="shared" si="640"/>
        <v>1968</v>
      </c>
      <c r="I5874" s="1" t="s">
        <v>11924</v>
      </c>
      <c r="J5874" s="1" t="str">
        <f t="shared" si="641"/>
        <v xml:space="preserve">Molniya-M /Block L </v>
      </c>
      <c r="K5874" s="1" t="str">
        <f t="shared" si="642"/>
        <v>Luna 14</v>
      </c>
      <c r="L5874" s="1" t="s">
        <v>346</v>
      </c>
      <c r="M5874" s="1"/>
      <c r="N5874" s="1">
        <f t="shared" si="643"/>
        <v>0</v>
      </c>
      <c r="O5874" s="1" t="s">
        <v>9</v>
      </c>
    </row>
    <row r="5875" spans="1:15" x14ac:dyDescent="0.3">
      <c r="A5875" s="1" t="s">
        <v>5556</v>
      </c>
      <c r="B5875" s="1" t="s">
        <v>11056</v>
      </c>
      <c r="C5875" s="1" t="str">
        <f t="shared" si="637"/>
        <v>USA</v>
      </c>
      <c r="D5875" s="1" t="s">
        <v>11925</v>
      </c>
      <c r="E5875" s="7" t="str">
        <f>TEXT(DATE(MID(D5875, 13, 4), CHOOSE(MATCH( MID(D5875, 5, 3), {"Jan","Feb","Mar","Apr","May","Jun","Jul","Aug","Sep","Oct","Nov","Dec"}, 0), 1, 2, 3, 4, 5, 6, 7, 8, 9, 10, 11, 12), MID(D5875, 9, 2)), "yyyy-mm-dd")</f>
        <v>1968-04-06</v>
      </c>
      <c r="F5875" s="1" t="str">
        <f t="shared" si="638"/>
        <v>09:59:00</v>
      </c>
      <c r="G5875" s="9" t="str">
        <f t="shared" si="639"/>
        <v>April</v>
      </c>
      <c r="H5875" s="5" t="str">
        <f t="shared" si="640"/>
        <v>1968</v>
      </c>
      <c r="I5875" s="1" t="s">
        <v>11926</v>
      </c>
      <c r="J5875" s="1" t="str">
        <f t="shared" si="641"/>
        <v xml:space="preserve">Atlas-E/F OV1 </v>
      </c>
      <c r="K5875" s="1" t="str">
        <f t="shared" si="642"/>
        <v>OV1-13/OV1-14</v>
      </c>
      <c r="L5875" s="1" t="s">
        <v>346</v>
      </c>
      <c r="M5875" s="1"/>
      <c r="N5875" s="1">
        <f t="shared" si="643"/>
        <v>0</v>
      </c>
      <c r="O5875" s="1" t="s">
        <v>9</v>
      </c>
    </row>
    <row r="5876" spans="1:15" x14ac:dyDescent="0.3">
      <c r="A5876" s="1" t="s">
        <v>657</v>
      </c>
      <c r="B5876" s="1" t="s">
        <v>30</v>
      </c>
      <c r="C5876" s="1" t="str">
        <f t="shared" si="637"/>
        <v>USA</v>
      </c>
      <c r="D5876" s="1" t="s">
        <v>11927</v>
      </c>
      <c r="E5876" s="7" t="str">
        <f>TEXT(DATE(MID(D5876, 13, 4), CHOOSE(MATCH( MID(D5876, 5, 3), {"Jan","Feb","Mar","Apr","May","Jun","Jul","Aug","Sep","Oct","Nov","Dec"}, 0), 1, 2, 3, 4, 5, 6, 7, 8, 9, 10, 11, 12), MID(D5876, 9, 2)), "yyyy-mm-dd")</f>
        <v>1968-04-04</v>
      </c>
      <c r="F5876" s="1" t="str">
        <f t="shared" si="638"/>
        <v>12:00:00</v>
      </c>
      <c r="G5876" s="9" t="str">
        <f t="shared" si="639"/>
        <v>April</v>
      </c>
      <c r="H5876" s="5" t="str">
        <f t="shared" si="640"/>
        <v>1968</v>
      </c>
      <c r="I5876" s="1" t="s">
        <v>11928</v>
      </c>
      <c r="J5876" s="1" t="str">
        <f t="shared" si="641"/>
        <v xml:space="preserve">Saturn V </v>
      </c>
      <c r="K5876" s="1" t="str">
        <f t="shared" si="642"/>
        <v>Apollo 6</v>
      </c>
      <c r="L5876" s="1" t="s">
        <v>346</v>
      </c>
      <c r="M5876" s="1"/>
      <c r="N5876" s="1">
        <f t="shared" si="643"/>
        <v>0</v>
      </c>
      <c r="O5876" s="1" t="s">
        <v>117</v>
      </c>
    </row>
    <row r="5877" spans="1:15" x14ac:dyDescent="0.3">
      <c r="A5877" s="1" t="s">
        <v>6140</v>
      </c>
      <c r="B5877" s="1" t="s">
        <v>6615</v>
      </c>
      <c r="C5877" s="1" t="str">
        <f t="shared" si="637"/>
        <v>Russia</v>
      </c>
      <c r="D5877" s="1" t="s">
        <v>11929</v>
      </c>
      <c r="E5877" s="7" t="str">
        <f>TEXT(DATE(MID(D5877, 13, 4), CHOOSE(MATCH( MID(D5877, 5, 3), {"Jan","Feb","Mar","Apr","May","Jun","Jul","Aug","Sep","Oct","Nov","Dec"}, 0), 1, 2, 3, 4, 5, 6, 7, 8, 9, 10, 11, 12), MID(D5877, 9, 2)), "yyyy-mm-dd")</f>
        <v>1968-04-03</v>
      </c>
      <c r="F5877" s="1" t="str">
        <f t="shared" si="638"/>
        <v>11:00:00</v>
      </c>
      <c r="G5877" s="9" t="str">
        <f t="shared" si="639"/>
        <v>April</v>
      </c>
      <c r="H5877" s="5" t="str">
        <f t="shared" si="640"/>
        <v>1968</v>
      </c>
      <c r="I5877" s="1" t="s">
        <v>11930</v>
      </c>
      <c r="J5877" s="1" t="str">
        <f t="shared" si="641"/>
        <v xml:space="preserve">Voskhod </v>
      </c>
      <c r="K5877" s="1" t="str">
        <f t="shared" si="642"/>
        <v>Cosmos 210</v>
      </c>
      <c r="L5877" s="1" t="s">
        <v>346</v>
      </c>
      <c r="M5877" s="1"/>
      <c r="N5877" s="1">
        <f t="shared" si="643"/>
        <v>0</v>
      </c>
      <c r="O5877" s="1" t="s">
        <v>9</v>
      </c>
    </row>
    <row r="5878" spans="1:15" x14ac:dyDescent="0.3">
      <c r="A5878" s="1" t="s">
        <v>11931</v>
      </c>
      <c r="B5878" s="1" t="s">
        <v>11821</v>
      </c>
      <c r="C5878" s="1" t="str">
        <f t="shared" si="637"/>
        <v>Kazakhstan</v>
      </c>
      <c r="D5878" s="1" t="s">
        <v>11932</v>
      </c>
      <c r="E5878" s="7" t="str">
        <f>TEXT(DATE(MID(D5878, 13, 4), CHOOSE(MATCH( MID(D5878, 5, 3), {"Jan","Feb","Mar","Apr","May","Jun","Jul","Aug","Sep","Oct","Nov","Dec"}, 0), 1, 2, 3, 4, 5, 6, 7, 8, 9, 10, 11, 12), MID(D5878, 9, 2)), "yyyy-mm-dd")</f>
        <v>1968-03-28</v>
      </c>
      <c r="F5878" s="1" t="str">
        <f t="shared" si="638"/>
        <v>00:00:00</v>
      </c>
      <c r="G5878" s="9" t="str">
        <f t="shared" si="639"/>
        <v>March</v>
      </c>
      <c r="H5878" s="5" t="str">
        <f t="shared" si="640"/>
        <v>1968</v>
      </c>
      <c r="I5878" s="1" t="s">
        <v>11933</v>
      </c>
      <c r="J5878" s="1" t="str">
        <f t="shared" si="641"/>
        <v xml:space="preserve">Cosmos-3 </v>
      </c>
      <c r="K5878" s="1" t="str">
        <f t="shared" si="642"/>
        <v>VKZ nÂ°2</v>
      </c>
      <c r="L5878" s="1" t="s">
        <v>346</v>
      </c>
      <c r="M5878" s="1"/>
      <c r="N5878" s="1">
        <f t="shared" si="643"/>
        <v>0</v>
      </c>
      <c r="O5878" s="1" t="s">
        <v>9</v>
      </c>
    </row>
    <row r="5879" spans="1:15" x14ac:dyDescent="0.3">
      <c r="A5879" s="1" t="s">
        <v>6140</v>
      </c>
      <c r="B5879" s="1" t="s">
        <v>6795</v>
      </c>
      <c r="C5879" s="1" t="str">
        <f t="shared" si="637"/>
        <v>Kazakhstan</v>
      </c>
      <c r="D5879" s="1" t="s">
        <v>11934</v>
      </c>
      <c r="E5879" s="7" t="str">
        <f>TEXT(DATE(MID(D5879, 13, 4), CHOOSE(MATCH( MID(D5879, 5, 3), {"Jan","Feb","Mar","Apr","May","Jun","Jul","Aug","Sep","Oct","Nov","Dec"}, 0), 1, 2, 3, 4, 5, 6, 7, 8, 9, 10, 11, 12), MID(D5879, 9, 2)), "yyyy-mm-dd")</f>
        <v>1968-03-22</v>
      </c>
      <c r="F5879" s="1" t="str">
        <f t="shared" si="638"/>
        <v>09:30:00</v>
      </c>
      <c r="G5879" s="9" t="str">
        <f t="shared" si="639"/>
        <v>March</v>
      </c>
      <c r="H5879" s="5" t="str">
        <f t="shared" si="640"/>
        <v>1968</v>
      </c>
      <c r="I5879" s="1" t="s">
        <v>11935</v>
      </c>
      <c r="J5879" s="1" t="str">
        <f t="shared" si="641"/>
        <v xml:space="preserve">Tsyklon-2A </v>
      </c>
      <c r="K5879" s="1" t="str">
        <f t="shared" si="642"/>
        <v>Cosmos 209</v>
      </c>
      <c r="L5879" s="1" t="s">
        <v>346</v>
      </c>
      <c r="M5879" s="1"/>
      <c r="N5879" s="1">
        <f t="shared" si="643"/>
        <v>0</v>
      </c>
      <c r="O5879" s="1" t="s">
        <v>9</v>
      </c>
    </row>
    <row r="5880" spans="1:15" x14ac:dyDescent="0.3">
      <c r="A5880" s="1" t="s">
        <v>6140</v>
      </c>
      <c r="B5880" s="1" t="s">
        <v>1630</v>
      </c>
      <c r="C5880" s="1" t="str">
        <f t="shared" si="637"/>
        <v>Kazakhstan</v>
      </c>
      <c r="D5880" s="1" t="s">
        <v>11936</v>
      </c>
      <c r="E5880" s="7" t="str">
        <f>TEXT(DATE(MID(D5880, 13, 4), CHOOSE(MATCH( MID(D5880, 5, 3), {"Jan","Feb","Mar","Apr","May","Jun","Jul","Aug","Sep","Oct","Nov","Dec"}, 0), 1, 2, 3, 4, 5, 6, 7, 8, 9, 10, 11, 12), MID(D5880, 9, 2)), "yyyy-mm-dd")</f>
        <v>1968-03-21</v>
      </c>
      <c r="F5880" s="1" t="str">
        <f t="shared" si="638"/>
        <v>09:50:00</v>
      </c>
      <c r="G5880" s="9" t="str">
        <f t="shared" si="639"/>
        <v>March</v>
      </c>
      <c r="H5880" s="5" t="str">
        <f t="shared" si="640"/>
        <v>1968</v>
      </c>
      <c r="I5880" s="1" t="s">
        <v>11937</v>
      </c>
      <c r="J5880" s="1" t="str">
        <f t="shared" si="641"/>
        <v xml:space="preserve">Voskhod </v>
      </c>
      <c r="K5880" s="1" t="str">
        <f t="shared" si="642"/>
        <v>Cosmos 208</v>
      </c>
      <c r="L5880" s="1" t="s">
        <v>346</v>
      </c>
      <c r="M5880" s="1"/>
      <c r="N5880" s="1">
        <f t="shared" si="643"/>
        <v>0</v>
      </c>
      <c r="O5880" s="1" t="s">
        <v>9</v>
      </c>
    </row>
    <row r="5881" spans="1:15" x14ac:dyDescent="0.3">
      <c r="A5881" s="1" t="s">
        <v>6140</v>
      </c>
      <c r="B5881" s="1" t="s">
        <v>6615</v>
      </c>
      <c r="C5881" s="1" t="str">
        <f t="shared" si="637"/>
        <v>Russia</v>
      </c>
      <c r="D5881" s="1" t="s">
        <v>11938</v>
      </c>
      <c r="E5881" s="7" t="str">
        <f>TEXT(DATE(MID(D5881, 13, 4), CHOOSE(MATCH( MID(D5881, 5, 3), {"Jan","Feb","Mar","Apr","May","Jun","Jul","Aug","Sep","Oct","Nov","Dec"}, 0), 1, 2, 3, 4, 5, 6, 7, 8, 9, 10, 11, 12), MID(D5881, 9, 2)), "yyyy-mm-dd")</f>
        <v>1968-03-16</v>
      </c>
      <c r="F5881" s="1" t="str">
        <f t="shared" si="638"/>
        <v>12:30:00</v>
      </c>
      <c r="G5881" s="9" t="str">
        <f t="shared" si="639"/>
        <v>March</v>
      </c>
      <c r="H5881" s="5" t="str">
        <f t="shared" si="640"/>
        <v>1968</v>
      </c>
      <c r="I5881" s="1" t="s">
        <v>11939</v>
      </c>
      <c r="J5881" s="1" t="str">
        <f t="shared" si="641"/>
        <v xml:space="preserve">Voskhod </v>
      </c>
      <c r="K5881" s="1" t="str">
        <f t="shared" si="642"/>
        <v>Cosmos 207</v>
      </c>
      <c r="L5881" s="1" t="s">
        <v>346</v>
      </c>
      <c r="M5881" s="1"/>
      <c r="N5881" s="1">
        <f t="shared" si="643"/>
        <v>0</v>
      </c>
      <c r="O5881" s="1" t="s">
        <v>9</v>
      </c>
    </row>
    <row r="5882" spans="1:15" x14ac:dyDescent="0.3">
      <c r="A5882" s="1" t="s">
        <v>5722</v>
      </c>
      <c r="B5882" s="1" t="s">
        <v>11804</v>
      </c>
      <c r="C5882" s="1" t="str">
        <f t="shared" si="637"/>
        <v>USA</v>
      </c>
      <c r="D5882" s="1" t="s">
        <v>11940</v>
      </c>
      <c r="E5882" s="7" t="str">
        <f>TEXT(DATE(MID(D5882, 13, 4), CHOOSE(MATCH( MID(D5882, 5, 3), {"Jan","Feb","Mar","Apr","May","Jun","Jul","Aug","Sep","Oct","Nov","Dec"}, 0), 1, 2, 3, 4, 5, 6, 7, 8, 9, 10, 11, 12), MID(D5882, 9, 2)), "yyyy-mm-dd")</f>
        <v>1968-03-14</v>
      </c>
      <c r="F5882" s="1" t="str">
        <f t="shared" si="638"/>
        <v>22:00:00</v>
      </c>
      <c r="G5882" s="9" t="str">
        <f t="shared" si="639"/>
        <v>March</v>
      </c>
      <c r="H5882" s="5" t="str">
        <f t="shared" si="640"/>
        <v>1968</v>
      </c>
      <c r="I5882" s="1" t="s">
        <v>11941</v>
      </c>
      <c r="J5882" s="1" t="str">
        <f t="shared" si="641"/>
        <v xml:space="preserve">Thorad SLV-2G Agena-D </v>
      </c>
      <c r="K5882" s="1" t="str">
        <f t="shared" si="642"/>
        <v>KH-4A 1046</v>
      </c>
      <c r="L5882" s="1" t="s">
        <v>346</v>
      </c>
      <c r="M5882" s="1"/>
      <c r="N5882" s="1">
        <f t="shared" si="643"/>
        <v>0</v>
      </c>
      <c r="O5882" s="1" t="s">
        <v>9</v>
      </c>
    </row>
    <row r="5883" spans="1:15" x14ac:dyDescent="0.3">
      <c r="A5883" s="1" t="s">
        <v>6140</v>
      </c>
      <c r="B5883" s="1" t="s">
        <v>6615</v>
      </c>
      <c r="C5883" s="1" t="str">
        <f t="shared" si="637"/>
        <v>Russia</v>
      </c>
      <c r="D5883" s="1" t="s">
        <v>11942</v>
      </c>
      <c r="E5883" s="7" t="str">
        <f>TEXT(DATE(MID(D5883, 13, 4), CHOOSE(MATCH( MID(D5883, 5, 3), {"Jan","Feb","Mar","Apr","May","Jun","Jul","Aug","Sep","Oct","Nov","Dec"}, 0), 1, 2, 3, 4, 5, 6, 7, 8, 9, 10, 11, 12), MID(D5883, 9, 2)), "yyyy-mm-dd")</f>
        <v>1968-03-14</v>
      </c>
      <c r="F5883" s="1" t="str">
        <f t="shared" si="638"/>
        <v>09:34:00</v>
      </c>
      <c r="G5883" s="9" t="str">
        <f t="shared" si="639"/>
        <v>March</v>
      </c>
      <c r="H5883" s="5" t="str">
        <f t="shared" si="640"/>
        <v>1968</v>
      </c>
      <c r="I5883" s="1" t="s">
        <v>11943</v>
      </c>
      <c r="J5883" s="1" t="str">
        <f t="shared" si="641"/>
        <v xml:space="preserve">Vostok-2M </v>
      </c>
      <c r="K5883" s="1" t="str">
        <f t="shared" si="642"/>
        <v>Cosmos 206</v>
      </c>
      <c r="L5883" s="1" t="s">
        <v>346</v>
      </c>
      <c r="M5883" s="1"/>
      <c r="N5883" s="1">
        <f t="shared" si="643"/>
        <v>0</v>
      </c>
      <c r="O5883" s="1" t="s">
        <v>9</v>
      </c>
    </row>
    <row r="5884" spans="1:15" x14ac:dyDescent="0.3">
      <c r="A5884" s="1" t="s">
        <v>5722</v>
      </c>
      <c r="B5884" s="1" t="s">
        <v>4249</v>
      </c>
      <c r="C5884" s="1" t="str">
        <f t="shared" si="637"/>
        <v>USA</v>
      </c>
      <c r="D5884" s="1" t="s">
        <v>11944</v>
      </c>
      <c r="E5884" s="7" t="str">
        <f>TEXT(DATE(MID(D5884, 13, 4), CHOOSE(MATCH( MID(D5884, 5, 3), {"Jan","Feb","Mar","Apr","May","Jun","Jul","Aug","Sep","Oct","Nov","Dec"}, 0), 1, 2, 3, 4, 5, 6, 7, 8, 9, 10, 11, 12), MID(D5884, 9, 2)), "yyyy-mm-dd")</f>
        <v>1968-03-13</v>
      </c>
      <c r="F5884" s="1" t="str">
        <f t="shared" si="638"/>
        <v>19:51:00</v>
      </c>
      <c r="G5884" s="9" t="str">
        <f t="shared" si="639"/>
        <v>March</v>
      </c>
      <c r="H5884" s="5" t="str">
        <f t="shared" si="640"/>
        <v>1968</v>
      </c>
      <c r="I5884" s="1" t="s">
        <v>11945</v>
      </c>
      <c r="J5884" s="1" t="str">
        <f t="shared" si="641"/>
        <v xml:space="preserve">Titan IIIB </v>
      </c>
      <c r="K5884" s="1" t="str">
        <f t="shared" si="642"/>
        <v>OPS 5057</v>
      </c>
      <c r="L5884" s="1" t="s">
        <v>346</v>
      </c>
      <c r="M5884" s="1">
        <v>59</v>
      </c>
      <c r="N5884" s="1">
        <f t="shared" si="643"/>
        <v>4897</v>
      </c>
      <c r="O5884" s="1" t="s">
        <v>9</v>
      </c>
    </row>
    <row r="5885" spans="1:15" x14ac:dyDescent="0.3">
      <c r="A5885" s="1" t="s">
        <v>6140</v>
      </c>
      <c r="B5885" s="1" t="s">
        <v>6899</v>
      </c>
      <c r="C5885" s="1" t="str">
        <f t="shared" si="637"/>
        <v>Russia</v>
      </c>
      <c r="D5885" s="1" t="s">
        <v>11946</v>
      </c>
      <c r="E5885" s="7" t="str">
        <f>TEXT(DATE(MID(D5885, 13, 4), CHOOSE(MATCH( MID(D5885, 5, 3), {"Jan","Feb","Mar","Apr","May","Jun","Jul","Aug","Sep","Oct","Nov","Dec"}, 0), 1, 2, 3, 4, 5, 6, 7, 8, 9, 10, 11, 12), MID(D5885, 9, 2)), "yyyy-mm-dd")</f>
        <v>1968-03-06</v>
      </c>
      <c r="F5885" s="1" t="str">
        <f t="shared" si="638"/>
        <v>11:02:00</v>
      </c>
      <c r="G5885" s="9" t="str">
        <f t="shared" si="639"/>
        <v>March</v>
      </c>
      <c r="H5885" s="5" t="str">
        <f t="shared" si="640"/>
        <v>1968</v>
      </c>
      <c r="I5885" s="1" t="s">
        <v>11947</v>
      </c>
      <c r="J5885" s="1" t="str">
        <f t="shared" si="641"/>
        <v xml:space="preserve">Cosmos-2 (63SM) </v>
      </c>
      <c r="K5885" s="1" t="str">
        <f t="shared" si="642"/>
        <v>DS-U1-Ya #1</v>
      </c>
      <c r="L5885" s="1" t="s">
        <v>346</v>
      </c>
      <c r="M5885" s="1"/>
      <c r="N5885" s="1">
        <f t="shared" si="643"/>
        <v>0</v>
      </c>
      <c r="O5885" s="1" t="s">
        <v>257</v>
      </c>
    </row>
    <row r="5886" spans="1:15" x14ac:dyDescent="0.3">
      <c r="A5886" s="1" t="s">
        <v>657</v>
      </c>
      <c r="B5886" s="1" t="s">
        <v>9094</v>
      </c>
      <c r="C5886" s="1" t="str">
        <f t="shared" si="637"/>
        <v>USA</v>
      </c>
      <c r="D5886" s="1" t="s">
        <v>11948</v>
      </c>
      <c r="E5886" s="7" t="str">
        <f>TEXT(DATE(MID(D5886, 13, 4), CHOOSE(MATCH( MID(D5886, 5, 3), {"Jan","Feb","Mar","Apr","May","Jun","Jul","Aug","Sep","Oct","Nov","Dec"}, 0), 1, 2, 3, 4, 5, 6, 7, 8, 9, 10, 11, 12), MID(D5886, 9, 2)), "yyyy-mm-dd")</f>
        <v>1968-03-05</v>
      </c>
      <c r="F5886" s="1" t="str">
        <f t="shared" si="638"/>
        <v>18:28:00</v>
      </c>
      <c r="G5886" s="9" t="str">
        <f t="shared" si="639"/>
        <v>March</v>
      </c>
      <c r="H5886" s="5" t="str">
        <f t="shared" si="640"/>
        <v>1968</v>
      </c>
      <c r="I5886" s="1" t="s">
        <v>11949</v>
      </c>
      <c r="J5886" s="1" t="str">
        <f t="shared" si="641"/>
        <v xml:space="preserve">Scout B </v>
      </c>
      <c r="K5886" s="1" t="str">
        <f t="shared" si="642"/>
        <v>Explorer 37 (Solrad 9)</v>
      </c>
      <c r="L5886" s="1" t="s">
        <v>346</v>
      </c>
      <c r="M5886" s="1"/>
      <c r="N5886" s="1">
        <f t="shared" si="643"/>
        <v>0</v>
      </c>
      <c r="O5886" s="1" t="s">
        <v>117</v>
      </c>
    </row>
    <row r="5887" spans="1:15" x14ac:dyDescent="0.3">
      <c r="A5887" s="1" t="s">
        <v>6140</v>
      </c>
      <c r="B5887" s="1" t="s">
        <v>6615</v>
      </c>
      <c r="C5887" s="1" t="str">
        <f t="shared" si="637"/>
        <v>Russia</v>
      </c>
      <c r="D5887" s="1" t="s">
        <v>11950</v>
      </c>
      <c r="E5887" s="7" t="str">
        <f>TEXT(DATE(MID(D5887, 13, 4), CHOOSE(MATCH( MID(D5887, 5, 3), {"Jan","Feb","Mar","Apr","May","Jun","Jul","Aug","Sep","Oct","Nov","Dec"}, 0), 1, 2, 3, 4, 5, 6, 7, 8, 9, 10, 11, 12), MID(D5887, 9, 2)), "yyyy-mm-dd")</f>
        <v>1968-03-05</v>
      </c>
      <c r="F5887" s="1" t="str">
        <f t="shared" si="638"/>
        <v>12:30:00</v>
      </c>
      <c r="G5887" s="9" t="str">
        <f t="shared" si="639"/>
        <v>March</v>
      </c>
      <c r="H5887" s="5" t="str">
        <f t="shared" si="640"/>
        <v>1968</v>
      </c>
      <c r="I5887" s="1" t="s">
        <v>11951</v>
      </c>
      <c r="J5887" s="1" t="str">
        <f t="shared" si="641"/>
        <v xml:space="preserve">Voskhod </v>
      </c>
      <c r="K5887" s="1" t="str">
        <f t="shared" si="642"/>
        <v>Cosmos 205</v>
      </c>
      <c r="L5887" s="1" t="s">
        <v>346</v>
      </c>
      <c r="M5887" s="1"/>
      <c r="N5887" s="1">
        <f t="shared" si="643"/>
        <v>0</v>
      </c>
      <c r="O5887" s="1" t="s">
        <v>9</v>
      </c>
    </row>
    <row r="5888" spans="1:15" x14ac:dyDescent="0.3">
      <c r="A5888" s="1" t="s">
        <v>6140</v>
      </c>
      <c r="B5888" s="1" t="s">
        <v>1561</v>
      </c>
      <c r="C5888" s="1" t="str">
        <f t="shared" si="637"/>
        <v>Russia</v>
      </c>
      <c r="D5888" s="1" t="s">
        <v>11952</v>
      </c>
      <c r="E5888" s="7" t="str">
        <f>TEXT(DATE(MID(D5888, 13, 4), CHOOSE(MATCH( MID(D5888, 5, 3), {"Jan","Feb","Mar","Apr","May","Jun","Jul","Aug","Sep","Oct","Nov","Dec"}, 0), 1, 2, 3, 4, 5, 6, 7, 8, 9, 10, 11, 12), MID(D5888, 9, 2)), "yyyy-mm-dd")</f>
        <v>1968-03-05</v>
      </c>
      <c r="F5888" s="1" t="str">
        <f t="shared" si="638"/>
        <v>11:20:00</v>
      </c>
      <c r="G5888" s="9" t="str">
        <f t="shared" si="639"/>
        <v>March</v>
      </c>
      <c r="H5888" s="5" t="str">
        <f t="shared" si="640"/>
        <v>1968</v>
      </c>
      <c r="I5888" s="1" t="s">
        <v>11953</v>
      </c>
      <c r="J5888" s="1" t="str">
        <f t="shared" si="641"/>
        <v xml:space="preserve">Cosmos-2 (63SM) </v>
      </c>
      <c r="K5888" s="1" t="str">
        <f t="shared" si="642"/>
        <v>Cosmos 204</v>
      </c>
      <c r="L5888" s="1" t="s">
        <v>346</v>
      </c>
      <c r="M5888" s="1"/>
      <c r="N5888" s="1">
        <f t="shared" si="643"/>
        <v>0</v>
      </c>
      <c r="O5888" s="1" t="s">
        <v>9</v>
      </c>
    </row>
    <row r="5889" spans="1:15" x14ac:dyDescent="0.3">
      <c r="A5889" s="1" t="s">
        <v>5556</v>
      </c>
      <c r="B5889" s="1" t="s">
        <v>9371</v>
      </c>
      <c r="C5889" s="1" t="str">
        <f t="shared" si="637"/>
        <v>USA</v>
      </c>
      <c r="D5889" s="1" t="s">
        <v>11954</v>
      </c>
      <c r="E5889" s="7" t="str">
        <f>TEXT(DATE(MID(D5889, 13, 4), CHOOSE(MATCH( MID(D5889, 5, 3), {"Jan","Feb","Mar","Apr","May","Jun","Jul","Aug","Sep","Oct","Nov","Dec"}, 0), 1, 2, 3, 4, 5, 6, 7, 8, 9, 10, 11, 12), MID(D5889, 9, 2)), "yyyy-mm-dd")</f>
        <v>1968-03-04</v>
      </c>
      <c r="F5889" s="1" t="str">
        <f t="shared" si="638"/>
        <v>13:06:00</v>
      </c>
      <c r="G5889" s="9" t="str">
        <f t="shared" si="639"/>
        <v>March</v>
      </c>
      <c r="H5889" s="5" t="str">
        <f t="shared" si="640"/>
        <v>1968</v>
      </c>
      <c r="I5889" s="1" t="s">
        <v>11955</v>
      </c>
      <c r="J5889" s="1" t="str">
        <f t="shared" si="641"/>
        <v xml:space="preserve">Atlas-SLV3A Agena-D </v>
      </c>
      <c r="K5889" s="1" t="str">
        <f t="shared" si="642"/>
        <v>OGO-5</v>
      </c>
      <c r="L5889" s="1" t="s">
        <v>346</v>
      </c>
      <c r="M5889" s="1"/>
      <c r="N5889" s="1">
        <f t="shared" si="643"/>
        <v>0</v>
      </c>
      <c r="O5889" s="1" t="s">
        <v>9</v>
      </c>
    </row>
    <row r="5890" spans="1:15" x14ac:dyDescent="0.3">
      <c r="A5890" s="1" t="s">
        <v>6140</v>
      </c>
      <c r="B5890" s="1" t="s">
        <v>4200</v>
      </c>
      <c r="C5890" s="1" t="str">
        <f t="shared" ref="C5890:C5953" si="644">TRIM(MID(B5890, FIND("|", SUBSTITUTE(B5890, ",", "|", LEN(B5890) - LEN(SUBSTITUTE(B5890,",", "" )))) + 1, LEN(B5890)))</f>
        <v>Kazakhstan</v>
      </c>
      <c r="D5890" s="1" t="s">
        <v>11956</v>
      </c>
      <c r="E5890" s="7" t="str">
        <f>TEXT(DATE(MID(D5890, 13, 4), CHOOSE(MATCH( MID(D5890, 5, 3), {"Jan","Feb","Mar","Apr","May","Jun","Jul","Aug","Sep","Oct","Nov","Dec"}, 0), 1, 2, 3, 4, 5, 6, 7, 8, 9, 10, 11, 12), MID(D5890, 9, 2)), "yyyy-mm-dd")</f>
        <v>1968-03-02</v>
      </c>
      <c r="F5890" s="1" t="str">
        <f t="shared" ref="F5890:F5953" si="645">IF(ISNUMBER(FIND(":", D5890)), MID(D5890, FIND(":", D5890)-2, 5) &amp; ":00", "00:00:00")</f>
        <v>18:29:00</v>
      </c>
      <c r="G5890" s="9" t="str">
        <f t="shared" ref="G5890:G5953" si="646">TEXT(E5890, "mmmm")</f>
        <v>March</v>
      </c>
      <c r="H5890" s="5" t="str">
        <f t="shared" ref="H5890:H5953" si="647">TEXT(E5890, "yyyy")</f>
        <v>1968</v>
      </c>
      <c r="I5890" s="1" t="s">
        <v>11957</v>
      </c>
      <c r="J5890" s="1" t="str">
        <f t="shared" ref="J5890:J5953" si="648">LEFT(I5890, FIND("|", I5890) - 1)</f>
        <v xml:space="preserve">Proton-K/Block D </v>
      </c>
      <c r="K5890" s="1" t="str">
        <f t="shared" ref="K5890:K5953" si="649">MID(I5890, FIND("|", I5890) + 2, LEN(I5890))</f>
        <v>Zond 4</v>
      </c>
      <c r="L5890" s="1" t="s">
        <v>346</v>
      </c>
      <c r="M5890" s="1"/>
      <c r="N5890" s="1">
        <f t="shared" si="643"/>
        <v>0</v>
      </c>
      <c r="O5890" s="1" t="s">
        <v>9</v>
      </c>
    </row>
    <row r="5891" spans="1:15" x14ac:dyDescent="0.3">
      <c r="A5891" s="1" t="s">
        <v>5722</v>
      </c>
      <c r="B5891" s="1" t="s">
        <v>5723</v>
      </c>
      <c r="C5891" s="1" t="str">
        <f t="shared" si="644"/>
        <v>USA</v>
      </c>
      <c r="D5891" s="1" t="s">
        <v>11958</v>
      </c>
      <c r="E5891" s="7" t="str">
        <f>TEXT(DATE(MID(D5891, 13, 4), CHOOSE(MATCH( MID(D5891, 5, 3), {"Jan","Feb","Mar","Apr","May","Jun","Jul","Aug","Sep","Oct","Nov","Dec"}, 0), 1, 2, 3, 4, 5, 6, 7, 8, 9, 10, 11, 12), MID(D5891, 9, 2)), "yyyy-mm-dd")</f>
        <v>1968-03-02</v>
      </c>
      <c r="F5891" s="1" t="str">
        <f t="shared" si="645"/>
        <v>03:55:00</v>
      </c>
      <c r="G5891" s="9" t="str">
        <f t="shared" si="646"/>
        <v>March</v>
      </c>
      <c r="H5891" s="5" t="str">
        <f t="shared" si="647"/>
        <v>1968</v>
      </c>
      <c r="I5891" s="1" t="s">
        <v>11959</v>
      </c>
      <c r="J5891" s="1" t="str">
        <f t="shared" si="648"/>
        <v xml:space="preserve">Scout A </v>
      </c>
      <c r="K5891" s="1" t="str">
        <f t="shared" si="649"/>
        <v>Transit-O 18</v>
      </c>
      <c r="L5891" s="1" t="s">
        <v>346</v>
      </c>
      <c r="M5891" s="1"/>
      <c r="N5891" s="1">
        <f t="shared" ref="N5891:N5954" si="650">M5891 * 83</f>
        <v>0</v>
      </c>
      <c r="O5891" s="1" t="s">
        <v>9</v>
      </c>
    </row>
    <row r="5892" spans="1:15" x14ac:dyDescent="0.3">
      <c r="A5892" s="1" t="s">
        <v>6140</v>
      </c>
      <c r="B5892" s="1" t="s">
        <v>6482</v>
      </c>
      <c r="C5892" s="1" t="str">
        <f t="shared" si="644"/>
        <v>Russia</v>
      </c>
      <c r="D5892" s="1" t="s">
        <v>11960</v>
      </c>
      <c r="E5892" s="7" t="str">
        <f>TEXT(DATE(MID(D5892, 13, 4), CHOOSE(MATCH( MID(D5892, 5, 3), {"Jan","Feb","Mar","Apr","May","Jun","Jul","Aug","Sep","Oct","Nov","Dec"}, 0), 1, 2, 3, 4, 5, 6, 7, 8, 9, 10, 11, 12), MID(D5892, 9, 2)), "yyyy-mm-dd")</f>
        <v>1968-02-20</v>
      </c>
      <c r="F5892" s="1" t="str">
        <f t="shared" si="645"/>
        <v>16:00:00</v>
      </c>
      <c r="G5892" s="9" t="str">
        <f t="shared" si="646"/>
        <v>February</v>
      </c>
      <c r="H5892" s="5" t="str">
        <f t="shared" si="647"/>
        <v>1968</v>
      </c>
      <c r="I5892" s="1" t="s">
        <v>11961</v>
      </c>
      <c r="J5892" s="1" t="str">
        <f t="shared" si="648"/>
        <v xml:space="preserve">Cosmos-3M </v>
      </c>
      <c r="K5892" s="1" t="str">
        <f t="shared" si="649"/>
        <v>Cosmos 203</v>
      </c>
      <c r="L5892" s="1" t="s">
        <v>346</v>
      </c>
      <c r="M5892" s="1"/>
      <c r="N5892" s="1">
        <f t="shared" si="650"/>
        <v>0</v>
      </c>
      <c r="O5892" s="1" t="s">
        <v>9</v>
      </c>
    </row>
    <row r="5893" spans="1:15" x14ac:dyDescent="0.3">
      <c r="A5893" s="1" t="s">
        <v>6140</v>
      </c>
      <c r="B5893" s="1" t="s">
        <v>6899</v>
      </c>
      <c r="C5893" s="1" t="str">
        <f t="shared" si="644"/>
        <v>Russia</v>
      </c>
      <c r="D5893" s="1" t="s">
        <v>11962</v>
      </c>
      <c r="E5893" s="7" t="str">
        <f>TEXT(DATE(MID(D5893, 13, 4), CHOOSE(MATCH( MID(D5893, 5, 3), {"Jan","Feb","Mar","Apr","May","Jun","Jul","Aug","Sep","Oct","Nov","Dec"}, 0), 1, 2, 3, 4, 5, 6, 7, 8, 9, 10, 11, 12), MID(D5893, 9, 2)), "yyyy-mm-dd")</f>
        <v>1968-02-20</v>
      </c>
      <c r="F5893" s="1" t="str">
        <f t="shared" si="645"/>
        <v>10:03:00</v>
      </c>
      <c r="G5893" s="9" t="str">
        <f t="shared" si="646"/>
        <v>February</v>
      </c>
      <c r="H5893" s="5" t="str">
        <f t="shared" si="647"/>
        <v>1968</v>
      </c>
      <c r="I5893" s="1" t="s">
        <v>11963</v>
      </c>
      <c r="J5893" s="1" t="str">
        <f t="shared" si="648"/>
        <v xml:space="preserve">Cosmos-2 (63SM) </v>
      </c>
      <c r="K5893" s="1" t="str">
        <f t="shared" si="649"/>
        <v>Cosmos 202</v>
      </c>
      <c r="L5893" s="1" t="s">
        <v>346</v>
      </c>
      <c r="M5893" s="1"/>
      <c r="N5893" s="1">
        <f t="shared" si="650"/>
        <v>0</v>
      </c>
      <c r="O5893" s="1" t="s">
        <v>9</v>
      </c>
    </row>
    <row r="5894" spans="1:15" x14ac:dyDescent="0.3">
      <c r="A5894" s="1" t="s">
        <v>6140</v>
      </c>
      <c r="B5894" s="1" t="s">
        <v>1630</v>
      </c>
      <c r="C5894" s="1" t="str">
        <f t="shared" si="644"/>
        <v>Kazakhstan</v>
      </c>
      <c r="D5894" s="1" t="s">
        <v>11964</v>
      </c>
      <c r="E5894" s="7" t="str">
        <f>TEXT(DATE(MID(D5894, 13, 4), CHOOSE(MATCH( MID(D5894, 5, 3), {"Jan","Feb","Mar","Apr","May","Jun","Jul","Aug","Sep","Oct","Nov","Dec"}, 0), 1, 2, 3, 4, 5, 6, 7, 8, 9, 10, 11, 12), MID(D5894, 9, 2)), "yyyy-mm-dd")</f>
        <v>1968-02-07</v>
      </c>
      <c r="F5894" s="1" t="str">
        <f t="shared" si="645"/>
        <v>10:43:00</v>
      </c>
      <c r="G5894" s="9" t="str">
        <f t="shared" si="646"/>
        <v>February</v>
      </c>
      <c r="H5894" s="5" t="str">
        <f t="shared" si="647"/>
        <v>1968</v>
      </c>
      <c r="I5894" s="1" t="s">
        <v>11965</v>
      </c>
      <c r="J5894" s="1" t="str">
        <f t="shared" si="648"/>
        <v xml:space="preserve">Molniya-M /Block L </v>
      </c>
      <c r="K5894" s="1" t="str">
        <f t="shared" si="649"/>
        <v>E-6LS nÂ°112</v>
      </c>
      <c r="L5894" s="1" t="s">
        <v>346</v>
      </c>
      <c r="M5894" s="1"/>
      <c r="N5894" s="1">
        <f t="shared" si="650"/>
        <v>0</v>
      </c>
      <c r="O5894" s="1" t="s">
        <v>257</v>
      </c>
    </row>
    <row r="5895" spans="1:15" x14ac:dyDescent="0.3">
      <c r="A5895" s="1" t="s">
        <v>6140</v>
      </c>
      <c r="B5895" s="1" t="s">
        <v>130</v>
      </c>
      <c r="C5895" s="1" t="str">
        <f t="shared" si="644"/>
        <v>Kazakhstan</v>
      </c>
      <c r="D5895" s="1" t="s">
        <v>11966</v>
      </c>
      <c r="E5895" s="7" t="str">
        <f>TEXT(DATE(MID(D5895, 13, 4), CHOOSE(MATCH( MID(D5895, 5, 3), {"Jan","Feb","Mar","Apr","May","Jun","Jul","Aug","Sep","Oct","Nov","Dec"}, 0), 1, 2, 3, 4, 5, 6, 7, 8, 9, 10, 11, 12), MID(D5895, 9, 2)), "yyyy-mm-dd")</f>
        <v>1968-02-06</v>
      </c>
      <c r="F5895" s="1" t="str">
        <f t="shared" si="645"/>
        <v>08:00:00</v>
      </c>
      <c r="G5895" s="9" t="str">
        <f t="shared" si="646"/>
        <v>February</v>
      </c>
      <c r="H5895" s="5" t="str">
        <f t="shared" si="647"/>
        <v>1968</v>
      </c>
      <c r="I5895" s="1" t="s">
        <v>11967</v>
      </c>
      <c r="J5895" s="1" t="str">
        <f t="shared" si="648"/>
        <v xml:space="preserve">Voskhod </v>
      </c>
      <c r="K5895" s="1" t="str">
        <f t="shared" si="649"/>
        <v>Cosmos 201</v>
      </c>
      <c r="L5895" s="1" t="s">
        <v>346</v>
      </c>
      <c r="M5895" s="1"/>
      <c r="N5895" s="1">
        <f t="shared" si="650"/>
        <v>0</v>
      </c>
      <c r="O5895" s="1" t="s">
        <v>9</v>
      </c>
    </row>
    <row r="5896" spans="1:15" x14ac:dyDescent="0.3">
      <c r="A5896" s="1" t="s">
        <v>5722</v>
      </c>
      <c r="B5896" s="1" t="s">
        <v>11804</v>
      </c>
      <c r="C5896" s="1" t="str">
        <f t="shared" si="644"/>
        <v>USA</v>
      </c>
      <c r="D5896" s="1" t="s">
        <v>11968</v>
      </c>
      <c r="E5896" s="7" t="str">
        <f>TEXT(DATE(MID(D5896, 13, 4), CHOOSE(MATCH( MID(D5896, 5, 3), {"Jan","Feb","Mar","Apr","May","Jun","Jul","Aug","Sep","Oct","Nov","Dec"}, 0), 1, 2, 3, 4, 5, 6, 7, 8, 9, 10, 11, 12), MID(D5896, 9, 2)), "yyyy-mm-dd")</f>
        <v>1968-01-24</v>
      </c>
      <c r="F5896" s="1" t="str">
        <f t="shared" si="645"/>
        <v>22:26:00</v>
      </c>
      <c r="G5896" s="9" t="str">
        <f t="shared" si="646"/>
        <v>January</v>
      </c>
      <c r="H5896" s="5" t="str">
        <f t="shared" si="647"/>
        <v>1968</v>
      </c>
      <c r="I5896" s="1" t="s">
        <v>11969</v>
      </c>
      <c r="J5896" s="1" t="str">
        <f t="shared" si="648"/>
        <v xml:space="preserve">Thorad SLV-2G Agena-D </v>
      </c>
      <c r="K5896" s="1" t="str">
        <f t="shared" si="649"/>
        <v>KH-4A 1045</v>
      </c>
      <c r="L5896" s="1" t="s">
        <v>346</v>
      </c>
      <c r="M5896" s="1"/>
      <c r="N5896" s="1">
        <f t="shared" si="650"/>
        <v>0</v>
      </c>
      <c r="O5896" s="1" t="s">
        <v>9</v>
      </c>
    </row>
    <row r="5897" spans="1:15" x14ac:dyDescent="0.3">
      <c r="A5897" s="1" t="s">
        <v>657</v>
      </c>
      <c r="B5897" s="1" t="s">
        <v>390</v>
      </c>
      <c r="C5897" s="1" t="str">
        <f t="shared" si="644"/>
        <v>USA</v>
      </c>
      <c r="D5897" s="1" t="s">
        <v>11970</v>
      </c>
      <c r="E5897" s="7" t="str">
        <f>TEXT(DATE(MID(D5897, 13, 4), CHOOSE(MATCH( MID(D5897, 5, 3), {"Jan","Feb","Mar","Apr","May","Jun","Jul","Aug","Sep","Oct","Nov","Dec"}, 0), 1, 2, 3, 4, 5, 6, 7, 8, 9, 10, 11, 12), MID(D5897, 9, 2)), "yyyy-mm-dd")</f>
        <v>1968-01-22</v>
      </c>
      <c r="F5897" s="1" t="str">
        <f t="shared" si="645"/>
        <v>22:48:00</v>
      </c>
      <c r="G5897" s="9" t="str">
        <f t="shared" si="646"/>
        <v>January</v>
      </c>
      <c r="H5897" s="5" t="str">
        <f t="shared" si="647"/>
        <v>1968</v>
      </c>
      <c r="I5897" s="1" t="s">
        <v>11971</v>
      </c>
      <c r="J5897" s="1" t="str">
        <f t="shared" si="648"/>
        <v xml:space="preserve">Saturn IB </v>
      </c>
      <c r="K5897" s="1" t="str">
        <f t="shared" si="649"/>
        <v>Apollo 5</v>
      </c>
      <c r="L5897" s="1" t="s">
        <v>346</v>
      </c>
      <c r="M5897" s="1"/>
      <c r="N5897" s="1">
        <f t="shared" si="650"/>
        <v>0</v>
      </c>
      <c r="O5897" s="1" t="s">
        <v>9</v>
      </c>
    </row>
    <row r="5898" spans="1:15" x14ac:dyDescent="0.3">
      <c r="A5898" s="1" t="s">
        <v>6140</v>
      </c>
      <c r="B5898" s="1" t="s">
        <v>6482</v>
      </c>
      <c r="C5898" s="1" t="str">
        <f t="shared" si="644"/>
        <v>Russia</v>
      </c>
      <c r="D5898" s="1" t="s">
        <v>11972</v>
      </c>
      <c r="E5898" s="7" t="str">
        <f>TEXT(DATE(MID(D5898, 13, 4), CHOOSE(MATCH( MID(D5898, 5, 3), {"Jan","Feb","Mar","Apr","May","Jun","Jul","Aug","Sep","Oct","Nov","Dec"}, 0), 1, 2, 3, 4, 5, 6, 7, 8, 9, 10, 11, 12), MID(D5898, 9, 2)), "yyyy-mm-dd")</f>
        <v>1968-01-19</v>
      </c>
      <c r="F5898" s="1" t="str">
        <f t="shared" si="645"/>
        <v>22:00:00</v>
      </c>
      <c r="G5898" s="9" t="str">
        <f t="shared" si="646"/>
        <v>January</v>
      </c>
      <c r="H5898" s="5" t="str">
        <f t="shared" si="647"/>
        <v>1968</v>
      </c>
      <c r="I5898" s="1" t="s">
        <v>11973</v>
      </c>
      <c r="J5898" s="1" t="str">
        <f t="shared" si="648"/>
        <v xml:space="preserve">Cosmos-3M </v>
      </c>
      <c r="K5898" s="1" t="str">
        <f t="shared" si="649"/>
        <v>Cosmos 200</v>
      </c>
      <c r="L5898" s="1" t="s">
        <v>346</v>
      </c>
      <c r="M5898" s="1"/>
      <c r="N5898" s="1">
        <f t="shared" si="650"/>
        <v>0</v>
      </c>
      <c r="O5898" s="1" t="s">
        <v>9</v>
      </c>
    </row>
    <row r="5899" spans="1:15" x14ac:dyDescent="0.3">
      <c r="A5899" s="1" t="s">
        <v>5722</v>
      </c>
      <c r="B5899" s="1" t="s">
        <v>4249</v>
      </c>
      <c r="C5899" s="1" t="str">
        <f t="shared" si="644"/>
        <v>USA</v>
      </c>
      <c r="D5899" s="1" t="s">
        <v>11974</v>
      </c>
      <c r="E5899" s="7" t="str">
        <f>TEXT(DATE(MID(D5899, 13, 4), CHOOSE(MATCH( MID(D5899, 5, 3), {"Jan","Feb","Mar","Apr","May","Jun","Jul","Aug","Sep","Oct","Nov","Dec"}, 0), 1, 2, 3, 4, 5, 6, 7, 8, 9, 10, 11, 12), MID(D5899, 9, 2)), "yyyy-mm-dd")</f>
        <v>1968-01-18</v>
      </c>
      <c r="F5899" s="1" t="str">
        <f t="shared" si="645"/>
        <v>19:04:00</v>
      </c>
      <c r="G5899" s="9" t="str">
        <f t="shared" si="646"/>
        <v>January</v>
      </c>
      <c r="H5899" s="5" t="str">
        <f t="shared" si="647"/>
        <v>1968</v>
      </c>
      <c r="I5899" s="1" t="s">
        <v>11975</v>
      </c>
      <c r="J5899" s="1" t="str">
        <f t="shared" si="648"/>
        <v xml:space="preserve">Titan IIIB </v>
      </c>
      <c r="K5899" s="1" t="str">
        <f t="shared" si="649"/>
        <v>OPS 5028</v>
      </c>
      <c r="L5899" s="1" t="s">
        <v>346</v>
      </c>
      <c r="M5899" s="1">
        <v>59</v>
      </c>
      <c r="N5899" s="1">
        <f t="shared" si="650"/>
        <v>4897</v>
      </c>
      <c r="O5899" s="1" t="s">
        <v>9</v>
      </c>
    </row>
    <row r="5900" spans="1:15" x14ac:dyDescent="0.3">
      <c r="A5900" s="1" t="s">
        <v>5722</v>
      </c>
      <c r="B5900" s="1" t="s">
        <v>114</v>
      </c>
      <c r="C5900" s="1" t="str">
        <f t="shared" si="644"/>
        <v>USA</v>
      </c>
      <c r="D5900" s="1" t="s">
        <v>11976</v>
      </c>
      <c r="E5900" s="7" t="str">
        <f>TEXT(DATE(MID(D5900, 13, 4), CHOOSE(MATCH( MID(D5900, 5, 3), {"Jan","Feb","Mar","Apr","May","Jun","Jul","Aug","Sep","Oct","Nov","Dec"}, 0), 1, 2, 3, 4, 5, 6, 7, 8, 9, 10, 11, 12), MID(D5900, 9, 2)), "yyyy-mm-dd")</f>
        <v>1968-01-17</v>
      </c>
      <c r="F5900" s="1" t="str">
        <f t="shared" si="645"/>
        <v>10:12:00</v>
      </c>
      <c r="G5900" s="9" t="str">
        <f t="shared" si="646"/>
        <v>January</v>
      </c>
      <c r="H5900" s="5" t="str">
        <f t="shared" si="647"/>
        <v>1968</v>
      </c>
      <c r="I5900" s="1" t="s">
        <v>11977</v>
      </c>
      <c r="J5900" s="1" t="str">
        <f t="shared" si="648"/>
        <v xml:space="preserve">Thor-SLV2A Agena-D </v>
      </c>
      <c r="K5900" s="1" t="str">
        <f t="shared" si="649"/>
        <v>OPS 1965</v>
      </c>
      <c r="L5900" s="1" t="s">
        <v>346</v>
      </c>
      <c r="M5900" s="1"/>
      <c r="N5900" s="1">
        <f t="shared" si="650"/>
        <v>0</v>
      </c>
      <c r="O5900" s="1" t="s">
        <v>9</v>
      </c>
    </row>
    <row r="5901" spans="1:15" x14ac:dyDescent="0.3">
      <c r="A5901" s="1" t="s">
        <v>6140</v>
      </c>
      <c r="B5901" s="1" t="s">
        <v>6615</v>
      </c>
      <c r="C5901" s="1" t="str">
        <f t="shared" si="644"/>
        <v>Russia</v>
      </c>
      <c r="D5901" s="1" t="s">
        <v>11978</v>
      </c>
      <c r="E5901" s="7" t="str">
        <f>TEXT(DATE(MID(D5901, 13, 4), CHOOSE(MATCH( MID(D5901, 5, 3), {"Jan","Feb","Mar","Apr","May","Jun","Jul","Aug","Sep","Oct","Nov","Dec"}, 0), 1, 2, 3, 4, 5, 6, 7, 8, 9, 10, 11, 12), MID(D5901, 9, 2)), "yyyy-mm-dd")</f>
        <v>1968-01-16</v>
      </c>
      <c r="F5901" s="1" t="str">
        <f t="shared" si="645"/>
        <v>12:00:00</v>
      </c>
      <c r="G5901" s="9" t="str">
        <f t="shared" si="646"/>
        <v>January</v>
      </c>
      <c r="H5901" s="5" t="str">
        <f t="shared" si="647"/>
        <v>1968</v>
      </c>
      <c r="I5901" s="1" t="s">
        <v>11979</v>
      </c>
      <c r="J5901" s="1" t="str">
        <f t="shared" si="648"/>
        <v xml:space="preserve">Voskhod </v>
      </c>
      <c r="K5901" s="1" t="str">
        <f t="shared" si="649"/>
        <v>Cosmos 199</v>
      </c>
      <c r="L5901" s="1" t="s">
        <v>346</v>
      </c>
      <c r="M5901" s="1"/>
      <c r="N5901" s="1">
        <f t="shared" si="650"/>
        <v>0</v>
      </c>
      <c r="O5901" s="1" t="s">
        <v>9</v>
      </c>
    </row>
    <row r="5902" spans="1:15" x14ac:dyDescent="0.3">
      <c r="A5902" s="1" t="s">
        <v>5722</v>
      </c>
      <c r="B5902" s="1" t="s">
        <v>10902</v>
      </c>
      <c r="C5902" s="1" t="str">
        <f t="shared" si="644"/>
        <v>USA</v>
      </c>
      <c r="D5902" s="1" t="s">
        <v>11980</v>
      </c>
      <c r="E5902" s="7" t="str">
        <f>TEXT(DATE(MID(D5902, 13, 4), CHOOSE(MATCH( MID(D5902, 5, 3), {"Jan","Feb","Mar","Apr","May","Jun","Jul","Aug","Sep","Oct","Nov","Dec"}, 0), 1, 2, 3, 4, 5, 6, 7, 8, 9, 10, 11, 12), MID(D5902, 9, 2)), "yyyy-mm-dd")</f>
        <v>1968-01-11</v>
      </c>
      <c r="F5902" s="1" t="str">
        <f t="shared" si="645"/>
        <v>16:16:00</v>
      </c>
      <c r="G5902" s="9" t="str">
        <f t="shared" si="646"/>
        <v>January</v>
      </c>
      <c r="H5902" s="5" t="str">
        <f t="shared" si="647"/>
        <v>1968</v>
      </c>
      <c r="I5902" s="1" t="s">
        <v>11981</v>
      </c>
      <c r="J5902" s="1" t="str">
        <f t="shared" si="648"/>
        <v xml:space="preserve">Delta E1 </v>
      </c>
      <c r="K5902" s="1" t="str">
        <f t="shared" si="649"/>
        <v>Explorer 36 (GEOS 2)</v>
      </c>
      <c r="L5902" s="1" t="s">
        <v>346</v>
      </c>
      <c r="M5902" s="1"/>
      <c r="N5902" s="1">
        <f t="shared" si="650"/>
        <v>0</v>
      </c>
      <c r="O5902" s="1" t="s">
        <v>9</v>
      </c>
    </row>
    <row r="5903" spans="1:15" x14ac:dyDescent="0.3">
      <c r="A5903" s="1" t="s">
        <v>5556</v>
      </c>
      <c r="B5903" s="1" t="s">
        <v>4149</v>
      </c>
      <c r="C5903" s="1" t="str">
        <f t="shared" si="644"/>
        <v>USA</v>
      </c>
      <c r="D5903" s="1" t="s">
        <v>11982</v>
      </c>
      <c r="E5903" s="7" t="str">
        <f>TEXT(DATE(MID(D5903, 13, 4), CHOOSE(MATCH( MID(D5903, 5, 3), {"Jan","Feb","Mar","Apr","May","Jun","Jul","Aug","Sep","Oct","Nov","Dec"}, 0), 1, 2, 3, 4, 5, 6, 7, 8, 9, 10, 11, 12), MID(D5903, 9, 2)), "yyyy-mm-dd")</f>
        <v>1968-01-07</v>
      </c>
      <c r="F5903" s="1" t="str">
        <f t="shared" si="645"/>
        <v>06:30:00</v>
      </c>
      <c r="G5903" s="9" t="str">
        <f t="shared" si="646"/>
        <v>January</v>
      </c>
      <c r="H5903" s="5" t="str">
        <f t="shared" si="647"/>
        <v>1968</v>
      </c>
      <c r="I5903" s="1" t="s">
        <v>11983</v>
      </c>
      <c r="J5903" s="1" t="str">
        <f t="shared" si="648"/>
        <v xml:space="preserve">Atlas-SLV3C Centaur-D </v>
      </c>
      <c r="K5903" s="1" t="str">
        <f t="shared" si="649"/>
        <v>Surveyor 7</v>
      </c>
      <c r="L5903" s="1" t="s">
        <v>346</v>
      </c>
      <c r="M5903" s="1"/>
      <c r="N5903" s="1">
        <f t="shared" si="650"/>
        <v>0</v>
      </c>
      <c r="O5903" s="1" t="s">
        <v>9</v>
      </c>
    </row>
    <row r="5904" spans="1:15" x14ac:dyDescent="0.3">
      <c r="A5904" s="1" t="s">
        <v>6140</v>
      </c>
      <c r="B5904" s="1" t="s">
        <v>6795</v>
      </c>
      <c r="C5904" s="1" t="str">
        <f t="shared" si="644"/>
        <v>Kazakhstan</v>
      </c>
      <c r="D5904" s="1" t="s">
        <v>11984</v>
      </c>
      <c r="E5904" s="7" t="str">
        <f>TEXT(DATE(MID(D5904, 13, 4), CHOOSE(MATCH( MID(D5904, 5, 3), {"Jan","Feb","Mar","Apr","May","Jun","Jul","Aug","Sep","Oct","Nov","Dec"}, 0), 1, 2, 3, 4, 5, 6, 7, 8, 9, 10, 11, 12), MID(D5904, 9, 2)), "yyyy-mm-dd")</f>
        <v>1967-12-27</v>
      </c>
      <c r="F5904" s="1" t="str">
        <f t="shared" si="645"/>
        <v>11:28:00</v>
      </c>
      <c r="G5904" s="9" t="str">
        <f t="shared" si="646"/>
        <v>December</v>
      </c>
      <c r="H5904" s="5" t="str">
        <f t="shared" si="647"/>
        <v>1967</v>
      </c>
      <c r="I5904" s="1" t="s">
        <v>11985</v>
      </c>
      <c r="J5904" s="1" t="str">
        <f t="shared" si="648"/>
        <v xml:space="preserve">Tsyklon-2A </v>
      </c>
      <c r="K5904" s="1" t="str">
        <f t="shared" si="649"/>
        <v>Cosmos 198</v>
      </c>
      <c r="L5904" s="1" t="s">
        <v>346</v>
      </c>
      <c r="M5904" s="1"/>
      <c r="N5904" s="1">
        <f t="shared" si="650"/>
        <v>0</v>
      </c>
      <c r="O5904" s="1" t="s">
        <v>9</v>
      </c>
    </row>
    <row r="5905" spans="1:15" x14ac:dyDescent="0.3">
      <c r="A5905" s="1" t="s">
        <v>6140</v>
      </c>
      <c r="B5905" s="1" t="s">
        <v>6899</v>
      </c>
      <c r="C5905" s="1" t="str">
        <f t="shared" si="644"/>
        <v>Russia</v>
      </c>
      <c r="D5905" s="1" t="s">
        <v>11986</v>
      </c>
      <c r="E5905" s="7" t="str">
        <f>TEXT(DATE(MID(D5905, 13, 4), CHOOSE(MATCH( MID(D5905, 5, 3), {"Jan","Feb","Mar","Apr","May","Jun","Jul","Aug","Sep","Oct","Nov","Dec"}, 0), 1, 2, 3, 4, 5, 6, 7, 8, 9, 10, 11, 12), MID(D5905, 9, 2)), "yyyy-mm-dd")</f>
        <v>1967-12-26</v>
      </c>
      <c r="F5905" s="1" t="str">
        <f t="shared" si="645"/>
        <v>09:01:00</v>
      </c>
      <c r="G5905" s="9" t="str">
        <f t="shared" si="646"/>
        <v>December</v>
      </c>
      <c r="H5905" s="5" t="str">
        <f t="shared" si="647"/>
        <v>1967</v>
      </c>
      <c r="I5905" s="1" t="s">
        <v>11987</v>
      </c>
      <c r="J5905" s="1" t="str">
        <f t="shared" si="648"/>
        <v xml:space="preserve">Cosmos-2 (63SM) </v>
      </c>
      <c r="K5905" s="1" t="str">
        <f t="shared" si="649"/>
        <v>Cosmos 197</v>
      </c>
      <c r="L5905" s="1" t="s">
        <v>346</v>
      </c>
      <c r="M5905" s="1"/>
      <c r="N5905" s="1">
        <f t="shared" si="650"/>
        <v>0</v>
      </c>
      <c r="O5905" s="1" t="s">
        <v>9</v>
      </c>
    </row>
    <row r="5906" spans="1:15" x14ac:dyDescent="0.3">
      <c r="A5906" s="1" t="s">
        <v>6140</v>
      </c>
      <c r="B5906" s="1" t="s">
        <v>6899</v>
      </c>
      <c r="C5906" s="1" t="str">
        <f t="shared" si="644"/>
        <v>Russia</v>
      </c>
      <c r="D5906" s="1" t="s">
        <v>11988</v>
      </c>
      <c r="E5906" s="7" t="str">
        <f>TEXT(DATE(MID(D5906, 13, 4), CHOOSE(MATCH( MID(D5906, 5, 3), {"Jan","Feb","Mar","Apr","May","Jun","Jul","Aug","Sep","Oct","Nov","Dec"}, 0), 1, 2, 3, 4, 5, 6, 7, 8, 9, 10, 11, 12), MID(D5906, 9, 2)), "yyyy-mm-dd")</f>
        <v>1967-12-19</v>
      </c>
      <c r="F5906" s="1" t="str">
        <f t="shared" si="645"/>
        <v>06:30:00</v>
      </c>
      <c r="G5906" s="9" t="str">
        <f t="shared" si="646"/>
        <v>December</v>
      </c>
      <c r="H5906" s="5" t="str">
        <f t="shared" si="647"/>
        <v>1967</v>
      </c>
      <c r="I5906" s="1" t="s">
        <v>11989</v>
      </c>
      <c r="J5906" s="1" t="str">
        <f t="shared" si="648"/>
        <v xml:space="preserve">Cosmos-1 (65S3) </v>
      </c>
      <c r="K5906" s="1" t="str">
        <f t="shared" si="649"/>
        <v>Cosmos 196</v>
      </c>
      <c r="L5906" s="1" t="s">
        <v>346</v>
      </c>
      <c r="M5906" s="1"/>
      <c r="N5906" s="1">
        <f t="shared" si="650"/>
        <v>0</v>
      </c>
      <c r="O5906" s="1" t="s">
        <v>9</v>
      </c>
    </row>
    <row r="5907" spans="1:15" x14ac:dyDescent="0.3">
      <c r="A5907" s="1" t="s">
        <v>6140</v>
      </c>
      <c r="B5907" s="1" t="s">
        <v>6615</v>
      </c>
      <c r="C5907" s="1" t="str">
        <f t="shared" si="644"/>
        <v>Russia</v>
      </c>
      <c r="D5907" s="1" t="s">
        <v>11990</v>
      </c>
      <c r="E5907" s="7" t="str">
        <f>TEXT(DATE(MID(D5907, 13, 4), CHOOSE(MATCH( MID(D5907, 5, 3), {"Jan","Feb","Mar","Apr","May","Jun","Jul","Aug","Sep","Oct","Nov","Dec"}, 0), 1, 2, 3, 4, 5, 6, 7, 8, 9, 10, 11, 12), MID(D5907, 9, 2)), "yyyy-mm-dd")</f>
        <v>1967-12-16</v>
      </c>
      <c r="F5907" s="1" t="str">
        <f t="shared" si="645"/>
        <v>12:00:00</v>
      </c>
      <c r="G5907" s="9" t="str">
        <f t="shared" si="646"/>
        <v>December</v>
      </c>
      <c r="H5907" s="5" t="str">
        <f t="shared" si="647"/>
        <v>1967</v>
      </c>
      <c r="I5907" s="1" t="s">
        <v>11991</v>
      </c>
      <c r="J5907" s="1" t="str">
        <f t="shared" si="648"/>
        <v xml:space="preserve">Voskhod </v>
      </c>
      <c r="K5907" s="1" t="str">
        <f t="shared" si="649"/>
        <v>Cosmos 195</v>
      </c>
      <c r="L5907" s="1" t="s">
        <v>346</v>
      </c>
      <c r="M5907" s="1"/>
      <c r="N5907" s="1">
        <f t="shared" si="650"/>
        <v>0</v>
      </c>
      <c r="O5907" s="1" t="s">
        <v>9</v>
      </c>
    </row>
    <row r="5908" spans="1:15" x14ac:dyDescent="0.3">
      <c r="A5908" s="1" t="s">
        <v>5722</v>
      </c>
      <c r="B5908" s="1" t="s">
        <v>3160</v>
      </c>
      <c r="C5908" s="1" t="str">
        <f t="shared" si="644"/>
        <v>USA</v>
      </c>
      <c r="D5908" s="1" t="s">
        <v>11992</v>
      </c>
      <c r="E5908" s="7" t="str">
        <f>TEXT(DATE(MID(D5908, 13, 4), CHOOSE(MATCH( MID(D5908, 5, 3), {"Jan","Feb","Mar","Apr","May","Jun","Jul","Aug","Sep","Oct","Nov","Dec"}, 0), 1, 2, 3, 4, 5, 6, 7, 8, 9, 10, 11, 12), MID(D5908, 9, 2)), "yyyy-mm-dd")</f>
        <v>1967-12-13</v>
      </c>
      <c r="F5908" s="1" t="str">
        <f t="shared" si="645"/>
        <v>14:08:00</v>
      </c>
      <c r="G5908" s="9" t="str">
        <f t="shared" si="646"/>
        <v>December</v>
      </c>
      <c r="H5908" s="5" t="str">
        <f t="shared" si="647"/>
        <v>1967</v>
      </c>
      <c r="I5908" s="1" t="s">
        <v>11993</v>
      </c>
      <c r="J5908" s="1" t="str">
        <f t="shared" si="648"/>
        <v xml:space="preserve">Delta E1 </v>
      </c>
      <c r="K5908" s="1" t="str">
        <f t="shared" si="649"/>
        <v>Pioneer 8 &amp; TTS-1</v>
      </c>
      <c r="L5908" s="1" t="s">
        <v>346</v>
      </c>
      <c r="M5908" s="1"/>
      <c r="N5908" s="1">
        <f t="shared" si="650"/>
        <v>0</v>
      </c>
      <c r="O5908" s="1" t="s">
        <v>9</v>
      </c>
    </row>
    <row r="5909" spans="1:15" x14ac:dyDescent="0.3">
      <c r="A5909" s="1" t="s">
        <v>5722</v>
      </c>
      <c r="B5909" s="1" t="s">
        <v>10955</v>
      </c>
      <c r="C5909" s="1" t="str">
        <f t="shared" si="644"/>
        <v>USA</v>
      </c>
      <c r="D5909" s="1" t="s">
        <v>11994</v>
      </c>
      <c r="E5909" s="7" t="str">
        <f>TEXT(DATE(MID(D5909, 13, 4), CHOOSE(MATCH( MID(D5909, 5, 3), {"Jan","Feb","Mar","Apr","May","Jun","Jul","Aug","Sep","Oct","Nov","Dec"}, 0), 1, 2, 3, 4, 5, 6, 7, 8, 9, 10, 11, 12), MID(D5909, 9, 2)), "yyyy-mm-dd")</f>
        <v>1967-12-09</v>
      </c>
      <c r="F5909" s="1" t="str">
        <f t="shared" si="645"/>
        <v>22:25:00</v>
      </c>
      <c r="G5909" s="9" t="str">
        <f t="shared" si="646"/>
        <v>December</v>
      </c>
      <c r="H5909" s="5" t="str">
        <f t="shared" si="647"/>
        <v>1967</v>
      </c>
      <c r="I5909" s="1" t="s">
        <v>11995</v>
      </c>
      <c r="J5909" s="1" t="str">
        <f t="shared" si="648"/>
        <v xml:space="preserve">Thorad SLV-2G Agena-D </v>
      </c>
      <c r="K5909" s="1" t="str">
        <f t="shared" si="649"/>
        <v>KH-4B 1102</v>
      </c>
      <c r="L5909" s="1" t="s">
        <v>346</v>
      </c>
      <c r="M5909" s="1"/>
      <c r="N5909" s="1">
        <f t="shared" si="650"/>
        <v>0</v>
      </c>
      <c r="O5909" s="1" t="s">
        <v>9</v>
      </c>
    </row>
    <row r="5910" spans="1:15" x14ac:dyDescent="0.3">
      <c r="A5910" s="1" t="s">
        <v>5722</v>
      </c>
      <c r="B5910" s="1" t="s">
        <v>4249</v>
      </c>
      <c r="C5910" s="1" t="str">
        <f t="shared" si="644"/>
        <v>USA</v>
      </c>
      <c r="D5910" s="1" t="s">
        <v>11996</v>
      </c>
      <c r="E5910" s="7" t="str">
        <f>TEXT(DATE(MID(D5910, 13, 4), CHOOSE(MATCH( MID(D5910, 5, 3), {"Jan","Feb","Mar","Apr","May","Jun","Jul","Aug","Sep","Oct","Nov","Dec"}, 0), 1, 2, 3, 4, 5, 6, 7, 8, 9, 10, 11, 12), MID(D5910, 9, 2)), "yyyy-mm-dd")</f>
        <v>1967-12-05</v>
      </c>
      <c r="F5910" s="1" t="str">
        <f t="shared" si="645"/>
        <v>18:45:00</v>
      </c>
      <c r="G5910" s="9" t="str">
        <f t="shared" si="646"/>
        <v>December</v>
      </c>
      <c r="H5910" s="5" t="str">
        <f t="shared" si="647"/>
        <v>1967</v>
      </c>
      <c r="I5910" s="1" t="s">
        <v>11997</v>
      </c>
      <c r="J5910" s="1" t="str">
        <f t="shared" si="648"/>
        <v xml:space="preserve">Titan IIIB </v>
      </c>
      <c r="K5910" s="1" t="str">
        <f t="shared" si="649"/>
        <v>OPS 5000</v>
      </c>
      <c r="L5910" s="1" t="s">
        <v>346</v>
      </c>
      <c r="M5910" s="1">
        <v>59</v>
      </c>
      <c r="N5910" s="1">
        <f t="shared" si="650"/>
        <v>4897</v>
      </c>
      <c r="O5910" s="1" t="s">
        <v>9</v>
      </c>
    </row>
    <row r="5911" spans="1:15" x14ac:dyDescent="0.3">
      <c r="A5911" s="1" t="s">
        <v>5722</v>
      </c>
      <c r="B5911" s="1" t="s">
        <v>5723</v>
      </c>
      <c r="C5911" s="1" t="str">
        <f t="shared" si="644"/>
        <v>USA</v>
      </c>
      <c r="D5911" s="1" t="s">
        <v>11998</v>
      </c>
      <c r="E5911" s="7" t="str">
        <f>TEXT(DATE(MID(D5911, 13, 4), CHOOSE(MATCH( MID(D5911, 5, 3), {"Jan","Feb","Mar","Apr","May","Jun","Jul","Aug","Sep","Oct","Nov","Dec"}, 0), 1, 2, 3, 4, 5, 6, 7, 8, 9, 10, 11, 12), MID(D5911, 9, 2)), "yyyy-mm-dd")</f>
        <v>1967-12-05</v>
      </c>
      <c r="F5911" s="1" t="str">
        <f t="shared" si="645"/>
        <v>01:03:00</v>
      </c>
      <c r="G5911" s="9" t="str">
        <f t="shared" si="646"/>
        <v>December</v>
      </c>
      <c r="H5911" s="5" t="str">
        <f t="shared" si="647"/>
        <v>1967</v>
      </c>
      <c r="I5911" s="1" t="s">
        <v>11999</v>
      </c>
      <c r="J5911" s="1" t="str">
        <f t="shared" si="648"/>
        <v xml:space="preserve">Scout B </v>
      </c>
      <c r="K5911" s="1" t="str">
        <f t="shared" si="649"/>
        <v>OV3 6</v>
      </c>
      <c r="L5911" s="1" t="s">
        <v>346</v>
      </c>
      <c r="M5911" s="1"/>
      <c r="N5911" s="1">
        <f t="shared" si="650"/>
        <v>0</v>
      </c>
      <c r="O5911" s="1" t="s">
        <v>9</v>
      </c>
    </row>
    <row r="5912" spans="1:15" x14ac:dyDescent="0.3">
      <c r="A5912" s="1" t="s">
        <v>6140</v>
      </c>
      <c r="B5912" s="1" t="s">
        <v>6615</v>
      </c>
      <c r="C5912" s="1" t="str">
        <f t="shared" si="644"/>
        <v>Russia</v>
      </c>
      <c r="D5912" s="1" t="s">
        <v>12000</v>
      </c>
      <c r="E5912" s="7" t="str">
        <f>TEXT(DATE(MID(D5912, 13, 4), CHOOSE(MATCH( MID(D5912, 5, 3), {"Jan","Feb","Mar","Apr","May","Jun","Jul","Aug","Sep","Oct","Nov","Dec"}, 0), 1, 2, 3, 4, 5, 6, 7, 8, 9, 10, 11, 12), MID(D5912, 9, 2)), "yyyy-mm-dd")</f>
        <v>1967-12-03</v>
      </c>
      <c r="F5912" s="1" t="str">
        <f t="shared" si="645"/>
        <v>12:00:00</v>
      </c>
      <c r="G5912" s="9" t="str">
        <f t="shared" si="646"/>
        <v>December</v>
      </c>
      <c r="H5912" s="5" t="str">
        <f t="shared" si="647"/>
        <v>1967</v>
      </c>
      <c r="I5912" s="1" t="s">
        <v>12001</v>
      </c>
      <c r="J5912" s="1" t="str">
        <f t="shared" si="648"/>
        <v xml:space="preserve">Voskhod </v>
      </c>
      <c r="K5912" s="1" t="str">
        <f t="shared" si="649"/>
        <v>Cosmos 194</v>
      </c>
      <c r="L5912" s="1" t="s">
        <v>346</v>
      </c>
      <c r="M5912" s="1"/>
      <c r="N5912" s="1">
        <f t="shared" si="650"/>
        <v>0</v>
      </c>
      <c r="O5912" s="1" t="s">
        <v>9</v>
      </c>
    </row>
    <row r="5913" spans="1:15" x14ac:dyDescent="0.3">
      <c r="A5913" s="1" t="s">
        <v>12002</v>
      </c>
      <c r="B5913" s="1" t="s">
        <v>11000</v>
      </c>
      <c r="C5913" s="1" t="str">
        <f t="shared" si="644"/>
        <v>Australia</v>
      </c>
      <c r="D5913" s="1" t="s">
        <v>12003</v>
      </c>
      <c r="E5913" s="7" t="str">
        <f>TEXT(DATE(MID(D5913, 13, 4), CHOOSE(MATCH( MID(D5913, 5, 3), {"Jan","Feb","Mar","Apr","May","Jun","Jul","Aug","Sep","Oct","Nov","Dec"}, 0), 1, 2, 3, 4, 5, 6, 7, 8, 9, 10, 11, 12), MID(D5913, 9, 2)), "yyyy-mm-dd")</f>
        <v>1967-11-29</v>
      </c>
      <c r="F5913" s="1" t="str">
        <f t="shared" si="645"/>
        <v>04:49:00</v>
      </c>
      <c r="G5913" s="9" t="str">
        <f t="shared" si="646"/>
        <v>November</v>
      </c>
      <c r="H5913" s="5" t="str">
        <f t="shared" si="647"/>
        <v>1967</v>
      </c>
      <c r="I5913" s="1" t="s">
        <v>12004</v>
      </c>
      <c r="J5913" s="1" t="str">
        <f t="shared" si="648"/>
        <v xml:space="preserve">Redstone Sparta </v>
      </c>
      <c r="K5913" s="1" t="str">
        <f t="shared" si="649"/>
        <v>WRESAT</v>
      </c>
      <c r="L5913" s="1" t="s">
        <v>346</v>
      </c>
      <c r="M5913" s="1"/>
      <c r="N5913" s="1">
        <f t="shared" si="650"/>
        <v>0</v>
      </c>
      <c r="O5913" s="1" t="s">
        <v>9</v>
      </c>
    </row>
    <row r="5914" spans="1:15" x14ac:dyDescent="0.3">
      <c r="A5914" s="1" t="s">
        <v>6140</v>
      </c>
      <c r="B5914" s="1" t="s">
        <v>6615</v>
      </c>
      <c r="C5914" s="1" t="str">
        <f t="shared" si="644"/>
        <v>Russia</v>
      </c>
      <c r="D5914" s="1" t="s">
        <v>12005</v>
      </c>
      <c r="E5914" s="7" t="str">
        <f>TEXT(DATE(MID(D5914, 13, 4), CHOOSE(MATCH( MID(D5914, 5, 3), {"Jan","Feb","Mar","Apr","May","Jun","Jul","Aug","Sep","Oct","Nov","Dec"}, 0), 1, 2, 3, 4, 5, 6, 7, 8, 9, 10, 11, 12), MID(D5914, 9, 2)), "yyyy-mm-dd")</f>
        <v>1967-11-25</v>
      </c>
      <c r="F5914" s="1" t="str">
        <f t="shared" si="645"/>
        <v>11:30:00</v>
      </c>
      <c r="G5914" s="9" t="str">
        <f t="shared" si="646"/>
        <v>November</v>
      </c>
      <c r="H5914" s="5" t="str">
        <f t="shared" si="647"/>
        <v>1967</v>
      </c>
      <c r="I5914" s="1" t="s">
        <v>12006</v>
      </c>
      <c r="J5914" s="1" t="str">
        <f t="shared" si="648"/>
        <v xml:space="preserve">Voskhod </v>
      </c>
      <c r="K5914" s="1" t="str">
        <f t="shared" si="649"/>
        <v>Cosmos 193</v>
      </c>
      <c r="L5914" s="1" t="s">
        <v>346</v>
      </c>
      <c r="M5914" s="1"/>
      <c r="N5914" s="1">
        <f t="shared" si="650"/>
        <v>0</v>
      </c>
      <c r="O5914" s="1" t="s">
        <v>9</v>
      </c>
    </row>
    <row r="5915" spans="1:15" x14ac:dyDescent="0.3">
      <c r="A5915" s="1" t="s">
        <v>6140</v>
      </c>
      <c r="B5915" s="1" t="s">
        <v>6482</v>
      </c>
      <c r="C5915" s="1" t="str">
        <f t="shared" si="644"/>
        <v>Russia</v>
      </c>
      <c r="D5915" s="1" t="s">
        <v>12007</v>
      </c>
      <c r="E5915" s="7" t="str">
        <f>TEXT(DATE(MID(D5915, 13, 4), CHOOSE(MATCH( MID(D5915, 5, 3), {"Jan","Feb","Mar","Apr","May","Jun","Jul","Aug","Sep","Oct","Nov","Dec"}, 0), 1, 2, 3, 4, 5, 6, 7, 8, 9, 10, 11, 12), MID(D5915, 9, 2)), "yyyy-mm-dd")</f>
        <v>1967-11-23</v>
      </c>
      <c r="F5915" s="1" t="str">
        <f t="shared" si="645"/>
        <v>15:00:00</v>
      </c>
      <c r="G5915" s="9" t="str">
        <f t="shared" si="646"/>
        <v>November</v>
      </c>
      <c r="H5915" s="5" t="str">
        <f t="shared" si="647"/>
        <v>1967</v>
      </c>
      <c r="I5915" s="1" t="s">
        <v>12008</v>
      </c>
      <c r="J5915" s="1" t="str">
        <f t="shared" si="648"/>
        <v xml:space="preserve">Cosmos-3M </v>
      </c>
      <c r="K5915" s="1" t="str">
        <f t="shared" si="649"/>
        <v>Cosmos 192</v>
      </c>
      <c r="L5915" s="1" t="s">
        <v>346</v>
      </c>
      <c r="M5915" s="1"/>
      <c r="N5915" s="1">
        <f t="shared" si="650"/>
        <v>0</v>
      </c>
      <c r="O5915" s="1" t="s">
        <v>9</v>
      </c>
    </row>
    <row r="5916" spans="1:15" x14ac:dyDescent="0.3">
      <c r="A5916" s="1" t="s">
        <v>6140</v>
      </c>
      <c r="B5916" s="1" t="s">
        <v>565</v>
      </c>
      <c r="C5916" s="1" t="str">
        <f t="shared" si="644"/>
        <v>Kazakhstan</v>
      </c>
      <c r="D5916" s="1" t="s">
        <v>12009</v>
      </c>
      <c r="E5916" s="7" t="str">
        <f>TEXT(DATE(MID(D5916, 13, 4), CHOOSE(MATCH( MID(D5916, 5, 3), {"Jan","Feb","Mar","Apr","May","Jun","Jul","Aug","Sep","Oct","Nov","Dec"}, 0), 1, 2, 3, 4, 5, 6, 7, 8, 9, 10, 11, 12), MID(D5916, 9, 2)), "yyyy-mm-dd")</f>
        <v>1967-11-22</v>
      </c>
      <c r="F5916" s="1" t="str">
        <f t="shared" si="645"/>
        <v>19:07:00</v>
      </c>
      <c r="G5916" s="9" t="str">
        <f t="shared" si="646"/>
        <v>November</v>
      </c>
      <c r="H5916" s="5" t="str">
        <f t="shared" si="647"/>
        <v>1967</v>
      </c>
      <c r="I5916" s="1" t="s">
        <v>12010</v>
      </c>
      <c r="J5916" s="1" t="str">
        <f t="shared" si="648"/>
        <v xml:space="preserve">Proton-K/Block D </v>
      </c>
      <c r="K5916" s="1" t="str">
        <f t="shared" si="649"/>
        <v>L1 nÂ°5L</v>
      </c>
      <c r="L5916" s="1" t="s">
        <v>346</v>
      </c>
      <c r="M5916" s="1"/>
      <c r="N5916" s="1">
        <f t="shared" si="650"/>
        <v>0</v>
      </c>
      <c r="O5916" s="1" t="s">
        <v>257</v>
      </c>
    </row>
    <row r="5917" spans="1:15" x14ac:dyDescent="0.3">
      <c r="A5917" s="1" t="s">
        <v>6140</v>
      </c>
      <c r="B5917" s="1" t="s">
        <v>1561</v>
      </c>
      <c r="C5917" s="1" t="str">
        <f t="shared" si="644"/>
        <v>Russia</v>
      </c>
      <c r="D5917" s="1" t="s">
        <v>12011</v>
      </c>
      <c r="E5917" s="7" t="str">
        <f>TEXT(DATE(MID(D5917, 13, 4), CHOOSE(MATCH( MID(D5917, 5, 3), {"Jan","Feb","Mar","Apr","May","Jun","Jul","Aug","Sep","Oct","Nov","Dec"}, 0), 1, 2, 3, 4, 5, 6, 7, 8, 9, 10, 11, 12), MID(D5917, 9, 2)), "yyyy-mm-dd")</f>
        <v>1967-11-21</v>
      </c>
      <c r="F5917" s="1" t="str">
        <f t="shared" si="645"/>
        <v>14:29:00</v>
      </c>
      <c r="G5917" s="9" t="str">
        <f t="shared" si="646"/>
        <v>November</v>
      </c>
      <c r="H5917" s="5" t="str">
        <f t="shared" si="647"/>
        <v>1967</v>
      </c>
      <c r="I5917" s="1" t="s">
        <v>12012</v>
      </c>
      <c r="J5917" s="1" t="str">
        <f t="shared" si="648"/>
        <v xml:space="preserve">Cosmos-2 (63SM) </v>
      </c>
      <c r="K5917" s="1" t="str">
        <f t="shared" si="649"/>
        <v>Cosmos 191</v>
      </c>
      <c r="L5917" s="1" t="s">
        <v>346</v>
      </c>
      <c r="M5917" s="1"/>
      <c r="N5917" s="1">
        <f t="shared" si="650"/>
        <v>0</v>
      </c>
      <c r="O5917" s="1" t="s">
        <v>9</v>
      </c>
    </row>
    <row r="5918" spans="1:15" x14ac:dyDescent="0.3">
      <c r="A5918" s="1" t="s">
        <v>5722</v>
      </c>
      <c r="B5918" s="1" t="s">
        <v>10902</v>
      </c>
      <c r="C5918" s="1" t="str">
        <f t="shared" si="644"/>
        <v>USA</v>
      </c>
      <c r="D5918" s="1" t="s">
        <v>12013</v>
      </c>
      <c r="E5918" s="7" t="str">
        <f>TEXT(DATE(MID(D5918, 13, 4), CHOOSE(MATCH( MID(D5918, 5, 3), {"Jan","Feb","Mar","Apr","May","Jun","Jul","Aug","Sep","Oct","Nov","Dec"}, 0), 1, 2, 3, 4, 5, 6, 7, 8, 9, 10, 11, 12), MID(D5918, 9, 2)), "yyyy-mm-dd")</f>
        <v>1967-11-10</v>
      </c>
      <c r="F5918" s="1" t="str">
        <f t="shared" si="645"/>
        <v>17:53:00</v>
      </c>
      <c r="G5918" s="9" t="str">
        <f t="shared" si="646"/>
        <v>November</v>
      </c>
      <c r="H5918" s="5" t="str">
        <f t="shared" si="647"/>
        <v>1967</v>
      </c>
      <c r="I5918" s="1" t="s">
        <v>12014</v>
      </c>
      <c r="J5918" s="1" t="str">
        <f t="shared" si="648"/>
        <v xml:space="preserve">Delta E1 </v>
      </c>
      <c r="K5918" s="1" t="str">
        <f t="shared" si="649"/>
        <v>ESSA-6</v>
      </c>
      <c r="L5918" s="1" t="s">
        <v>346</v>
      </c>
      <c r="M5918" s="1"/>
      <c r="N5918" s="1">
        <f t="shared" si="650"/>
        <v>0</v>
      </c>
      <c r="O5918" s="1" t="s">
        <v>9</v>
      </c>
    </row>
    <row r="5919" spans="1:15" x14ac:dyDescent="0.3">
      <c r="A5919" s="1" t="s">
        <v>657</v>
      </c>
      <c r="B5919" s="1" t="s">
        <v>30</v>
      </c>
      <c r="C5919" s="1" t="str">
        <f t="shared" si="644"/>
        <v>USA</v>
      </c>
      <c r="D5919" s="1" t="s">
        <v>12015</v>
      </c>
      <c r="E5919" s="7" t="str">
        <f>TEXT(DATE(MID(D5919, 13, 4), CHOOSE(MATCH( MID(D5919, 5, 3), {"Jan","Feb","Mar","Apr","May","Jun","Jul","Aug","Sep","Oct","Nov","Dec"}, 0), 1, 2, 3, 4, 5, 6, 7, 8, 9, 10, 11, 12), MID(D5919, 9, 2)), "yyyy-mm-dd")</f>
        <v>1967-11-09</v>
      </c>
      <c r="F5919" s="1" t="str">
        <f t="shared" si="645"/>
        <v>12:00:00</v>
      </c>
      <c r="G5919" s="9" t="str">
        <f t="shared" si="646"/>
        <v>November</v>
      </c>
      <c r="H5919" s="5" t="str">
        <f t="shared" si="647"/>
        <v>1967</v>
      </c>
      <c r="I5919" s="1" t="s">
        <v>12016</v>
      </c>
      <c r="J5919" s="1" t="str">
        <f t="shared" si="648"/>
        <v xml:space="preserve">Saturn V </v>
      </c>
      <c r="K5919" s="1" t="str">
        <f t="shared" si="649"/>
        <v>Apollo 4</v>
      </c>
      <c r="L5919" s="1" t="s">
        <v>346</v>
      </c>
      <c r="M5919" s="1"/>
      <c r="N5919" s="1">
        <f t="shared" si="650"/>
        <v>0</v>
      </c>
      <c r="O5919" s="1" t="s">
        <v>9</v>
      </c>
    </row>
    <row r="5920" spans="1:15" x14ac:dyDescent="0.3">
      <c r="A5920" s="1" t="s">
        <v>5556</v>
      </c>
      <c r="B5920" s="1" t="s">
        <v>4092</v>
      </c>
      <c r="C5920" s="1" t="str">
        <f t="shared" si="644"/>
        <v>USA</v>
      </c>
      <c r="D5920" s="1" t="s">
        <v>12017</v>
      </c>
      <c r="E5920" s="7" t="str">
        <f>TEXT(DATE(MID(D5920, 13, 4), CHOOSE(MATCH( MID(D5920, 5, 3), {"Jan","Feb","Mar","Apr","May","Jun","Jul","Aug","Sep","Oct","Nov","Dec"}, 0), 1, 2, 3, 4, 5, 6, 7, 8, 9, 10, 11, 12), MID(D5920, 9, 2)), "yyyy-mm-dd")</f>
        <v>1967-11-07</v>
      </c>
      <c r="F5920" s="1" t="str">
        <f t="shared" si="645"/>
        <v>07:39:00</v>
      </c>
      <c r="G5920" s="9" t="str">
        <f t="shared" si="646"/>
        <v>November</v>
      </c>
      <c r="H5920" s="5" t="str">
        <f t="shared" si="647"/>
        <v>1967</v>
      </c>
      <c r="I5920" s="1" t="s">
        <v>12018</v>
      </c>
      <c r="J5920" s="1" t="str">
        <f t="shared" si="648"/>
        <v xml:space="preserve">Atlas-SLV3C Centaur-D </v>
      </c>
      <c r="K5920" s="1" t="str">
        <f t="shared" si="649"/>
        <v>Surveyor 6</v>
      </c>
      <c r="L5920" s="1" t="s">
        <v>346</v>
      </c>
      <c r="M5920" s="1"/>
      <c r="N5920" s="1">
        <f t="shared" si="650"/>
        <v>0</v>
      </c>
      <c r="O5920" s="1" t="s">
        <v>9</v>
      </c>
    </row>
    <row r="5921" spans="1:15" x14ac:dyDescent="0.3">
      <c r="A5921" s="1" t="s">
        <v>5556</v>
      </c>
      <c r="B5921" s="1" t="s">
        <v>12019</v>
      </c>
      <c r="C5921" s="1" t="str">
        <f t="shared" si="644"/>
        <v>USA</v>
      </c>
      <c r="D5921" s="1" t="s">
        <v>12020</v>
      </c>
      <c r="E5921" s="7" t="str">
        <f>TEXT(DATE(MID(D5921, 13, 4), CHOOSE(MATCH( MID(D5921, 5, 3), {"Jan","Feb","Mar","Apr","May","Jun","Jul","Aug","Sep","Oct","Nov","Dec"}, 0), 1, 2, 3, 4, 5, 6, 7, 8, 9, 10, 11, 12), MID(D5921, 9, 2)), "yyyy-mm-dd")</f>
        <v>1967-11-05</v>
      </c>
      <c r="F5921" s="1" t="str">
        <f t="shared" si="645"/>
        <v>23:37:00</v>
      </c>
      <c r="G5921" s="9" t="str">
        <f t="shared" si="646"/>
        <v>November</v>
      </c>
      <c r="H5921" s="5" t="str">
        <f t="shared" si="647"/>
        <v>1967</v>
      </c>
      <c r="I5921" s="1" t="s">
        <v>12021</v>
      </c>
      <c r="J5921" s="1" t="str">
        <f t="shared" si="648"/>
        <v xml:space="preserve">Atlas-SLV3 Agena-D </v>
      </c>
      <c r="K5921" s="1" t="str">
        <f t="shared" si="649"/>
        <v>ATS-3</v>
      </c>
      <c r="L5921" s="1" t="s">
        <v>346</v>
      </c>
      <c r="M5921" s="1"/>
      <c r="N5921" s="1">
        <f t="shared" si="650"/>
        <v>0</v>
      </c>
      <c r="O5921" s="1" t="s">
        <v>9</v>
      </c>
    </row>
    <row r="5922" spans="1:15" x14ac:dyDescent="0.3">
      <c r="A5922" s="1" t="s">
        <v>6140</v>
      </c>
      <c r="B5922" s="1" t="s">
        <v>6615</v>
      </c>
      <c r="C5922" s="1" t="str">
        <f t="shared" si="644"/>
        <v>Russia</v>
      </c>
      <c r="D5922" s="1" t="s">
        <v>12022</v>
      </c>
      <c r="E5922" s="7" t="str">
        <f>TEXT(DATE(MID(D5922, 13, 4), CHOOSE(MATCH( MID(D5922, 5, 3), {"Jan","Feb","Mar","Apr","May","Jun","Jul","Aug","Sep","Oct","Nov","Dec"}, 0), 1, 2, 3, 4, 5, 6, 7, 8, 9, 10, 11, 12), MID(D5922, 9, 2)), "yyyy-mm-dd")</f>
        <v>1967-11-03</v>
      </c>
      <c r="F5922" s="1" t="str">
        <f t="shared" si="645"/>
        <v>11:20:00</v>
      </c>
      <c r="G5922" s="9" t="str">
        <f t="shared" si="646"/>
        <v>November</v>
      </c>
      <c r="H5922" s="5" t="str">
        <f t="shared" si="647"/>
        <v>1967</v>
      </c>
      <c r="I5922" s="1" t="s">
        <v>12023</v>
      </c>
      <c r="J5922" s="1" t="str">
        <f t="shared" si="648"/>
        <v xml:space="preserve">Voskhod </v>
      </c>
      <c r="K5922" s="1" t="str">
        <f t="shared" si="649"/>
        <v>Cosmos 190</v>
      </c>
      <c r="L5922" s="1" t="s">
        <v>346</v>
      </c>
      <c r="M5922" s="1"/>
      <c r="N5922" s="1">
        <f t="shared" si="650"/>
        <v>0</v>
      </c>
      <c r="O5922" s="1" t="s">
        <v>9</v>
      </c>
    </row>
    <row r="5923" spans="1:15" x14ac:dyDescent="0.3">
      <c r="A5923" s="1" t="s">
        <v>5722</v>
      </c>
      <c r="B5923" s="1" t="s">
        <v>11804</v>
      </c>
      <c r="C5923" s="1" t="str">
        <f t="shared" si="644"/>
        <v>USA</v>
      </c>
      <c r="D5923" s="1" t="s">
        <v>12024</v>
      </c>
      <c r="E5923" s="7" t="str">
        <f>TEXT(DATE(MID(D5923, 13, 4), CHOOSE(MATCH( MID(D5923, 5, 3), {"Jan","Feb","Mar","Apr","May","Jun","Jul","Aug","Sep","Oct","Nov","Dec"}, 0), 1, 2, 3, 4, 5, 6, 7, 8, 9, 10, 11, 12), MID(D5923, 9, 2)), "yyyy-mm-dd")</f>
        <v>1967-11-02</v>
      </c>
      <c r="F5923" s="1" t="str">
        <f t="shared" si="645"/>
        <v>21:31:00</v>
      </c>
      <c r="G5923" s="9" t="str">
        <f t="shared" si="646"/>
        <v>November</v>
      </c>
      <c r="H5923" s="5" t="str">
        <f t="shared" si="647"/>
        <v>1967</v>
      </c>
      <c r="I5923" s="1" t="s">
        <v>12025</v>
      </c>
      <c r="J5923" s="1" t="str">
        <f t="shared" si="648"/>
        <v xml:space="preserve">Thorad SLV-2G Agena-D </v>
      </c>
      <c r="K5923" s="1" t="str">
        <f t="shared" si="649"/>
        <v>KH-4A 1044 &amp; Others</v>
      </c>
      <c r="L5923" s="1" t="s">
        <v>346</v>
      </c>
      <c r="M5923" s="1"/>
      <c r="N5923" s="1">
        <f t="shared" si="650"/>
        <v>0</v>
      </c>
      <c r="O5923" s="1" t="s">
        <v>9</v>
      </c>
    </row>
    <row r="5924" spans="1:15" x14ac:dyDescent="0.3">
      <c r="A5924" s="1" t="s">
        <v>6140</v>
      </c>
      <c r="B5924" s="1" t="s">
        <v>6482</v>
      </c>
      <c r="C5924" s="1" t="str">
        <f t="shared" si="644"/>
        <v>Russia</v>
      </c>
      <c r="D5924" s="1" t="s">
        <v>12026</v>
      </c>
      <c r="E5924" s="7" t="str">
        <f>TEXT(DATE(MID(D5924, 13, 4), CHOOSE(MATCH( MID(D5924, 5, 3), {"Jan","Feb","Mar","Apr","May","Jun","Jul","Aug","Sep","Oct","Nov","Dec"}, 0), 1, 2, 3, 4, 5, 6, 7, 8, 9, 10, 11, 12), MID(D5924, 9, 2)), "yyyy-mm-dd")</f>
        <v>1967-10-30</v>
      </c>
      <c r="F5924" s="1" t="str">
        <f t="shared" si="645"/>
        <v>17:59:00</v>
      </c>
      <c r="G5924" s="9" t="str">
        <f t="shared" si="646"/>
        <v>October</v>
      </c>
      <c r="H5924" s="5" t="str">
        <f t="shared" si="647"/>
        <v>1967</v>
      </c>
      <c r="I5924" s="1" t="s">
        <v>12027</v>
      </c>
      <c r="J5924" s="1" t="str">
        <f t="shared" si="648"/>
        <v xml:space="preserve">Cosmos-3M </v>
      </c>
      <c r="K5924" s="1" t="str">
        <f t="shared" si="649"/>
        <v>Cosmos 189</v>
      </c>
      <c r="L5924" s="1" t="s">
        <v>346</v>
      </c>
      <c r="M5924" s="1"/>
      <c r="N5924" s="1">
        <f t="shared" si="650"/>
        <v>0</v>
      </c>
      <c r="O5924" s="1" t="s">
        <v>9</v>
      </c>
    </row>
    <row r="5925" spans="1:15" x14ac:dyDescent="0.3">
      <c r="A5925" s="1" t="s">
        <v>6140</v>
      </c>
      <c r="B5925" s="1" t="s">
        <v>1630</v>
      </c>
      <c r="C5925" s="1" t="str">
        <f t="shared" si="644"/>
        <v>Kazakhstan</v>
      </c>
      <c r="D5925" s="1" t="s">
        <v>12028</v>
      </c>
      <c r="E5925" s="7" t="str">
        <f>TEXT(DATE(MID(D5925, 13, 4), CHOOSE(MATCH( MID(D5925, 5, 3), {"Jan","Feb","Mar","Apr","May","Jun","Jul","Aug","Sep","Oct","Nov","Dec"}, 0), 1, 2, 3, 4, 5, 6, 7, 8, 9, 10, 11, 12), MID(D5925, 9, 2)), "yyyy-mm-dd")</f>
        <v>1967-10-30</v>
      </c>
      <c r="F5925" s="1" t="str">
        <f t="shared" si="645"/>
        <v>08:12:00</v>
      </c>
      <c r="G5925" s="9" t="str">
        <f t="shared" si="646"/>
        <v>October</v>
      </c>
      <c r="H5925" s="5" t="str">
        <f t="shared" si="647"/>
        <v>1967</v>
      </c>
      <c r="I5925" s="1" t="s">
        <v>12029</v>
      </c>
      <c r="J5925" s="1" t="str">
        <f t="shared" si="648"/>
        <v xml:space="preserve">Soyuz </v>
      </c>
      <c r="K5925" s="1" t="str">
        <f t="shared" si="649"/>
        <v>Cosmos 188</v>
      </c>
      <c r="L5925" s="1" t="s">
        <v>346</v>
      </c>
      <c r="M5925" s="1"/>
      <c r="N5925" s="1">
        <f t="shared" si="650"/>
        <v>0</v>
      </c>
      <c r="O5925" s="1" t="s">
        <v>9</v>
      </c>
    </row>
    <row r="5926" spans="1:15" x14ac:dyDescent="0.3">
      <c r="A5926" s="1" t="s">
        <v>6140</v>
      </c>
      <c r="B5926" s="1" t="s">
        <v>11888</v>
      </c>
      <c r="C5926" s="1" t="str">
        <f t="shared" si="644"/>
        <v>Kazakhstan</v>
      </c>
      <c r="D5926" s="1" t="s">
        <v>12030</v>
      </c>
      <c r="E5926" s="7" t="str">
        <f>TEXT(DATE(MID(D5926, 13, 4), CHOOSE(MATCH( MID(D5926, 5, 3), {"Jan","Feb","Mar","Apr","May","Jun","Jul","Aug","Sep","Oct","Nov","Dec"}, 0), 1, 2, 3, 4, 5, 6, 7, 8, 9, 10, 11, 12), MID(D5926, 9, 2)), "yyyy-mm-dd")</f>
        <v>1967-10-28</v>
      </c>
      <c r="F5926" s="1" t="str">
        <f t="shared" si="645"/>
        <v>13:15:00</v>
      </c>
      <c r="G5926" s="9" t="str">
        <f t="shared" si="646"/>
        <v>October</v>
      </c>
      <c r="H5926" s="5" t="str">
        <f t="shared" si="647"/>
        <v>1967</v>
      </c>
      <c r="I5926" s="1" t="s">
        <v>12031</v>
      </c>
      <c r="J5926" s="1" t="str">
        <f t="shared" si="648"/>
        <v xml:space="preserve">R-36 Orb. </v>
      </c>
      <c r="K5926" s="1" t="str">
        <f t="shared" si="649"/>
        <v>Cosmos 187</v>
      </c>
      <c r="L5926" s="1" t="s">
        <v>346</v>
      </c>
      <c r="M5926" s="1"/>
      <c r="N5926" s="1">
        <f t="shared" si="650"/>
        <v>0</v>
      </c>
      <c r="O5926" s="1" t="s">
        <v>9</v>
      </c>
    </row>
    <row r="5927" spans="1:15" x14ac:dyDescent="0.3">
      <c r="A5927" s="1" t="s">
        <v>6140</v>
      </c>
      <c r="B5927" s="1" t="s">
        <v>130</v>
      </c>
      <c r="C5927" s="1" t="str">
        <f t="shared" si="644"/>
        <v>Kazakhstan</v>
      </c>
      <c r="D5927" s="1" t="s">
        <v>12032</v>
      </c>
      <c r="E5927" s="7" t="str">
        <f>TEXT(DATE(MID(D5927, 13, 4), CHOOSE(MATCH( MID(D5927, 5, 3), {"Jan","Feb","Mar","Apr","May","Jun","Jul","Aug","Sep","Oct","Nov","Dec"}, 0), 1, 2, 3, 4, 5, 6, 7, 8, 9, 10, 11, 12), MID(D5927, 9, 2)), "yyyy-mm-dd")</f>
        <v>1967-10-27</v>
      </c>
      <c r="F5927" s="1" t="str">
        <f t="shared" si="645"/>
        <v>09:29:00</v>
      </c>
      <c r="G5927" s="9" t="str">
        <f t="shared" si="646"/>
        <v>October</v>
      </c>
      <c r="H5927" s="5" t="str">
        <f t="shared" si="647"/>
        <v>1967</v>
      </c>
      <c r="I5927" s="1" t="s">
        <v>12033</v>
      </c>
      <c r="J5927" s="1" t="str">
        <f t="shared" si="648"/>
        <v xml:space="preserve">Soyuz </v>
      </c>
      <c r="K5927" s="1" t="str">
        <f t="shared" si="649"/>
        <v>Cosmos 186</v>
      </c>
      <c r="L5927" s="1" t="s">
        <v>346</v>
      </c>
      <c r="M5927" s="1"/>
      <c r="N5927" s="1">
        <f t="shared" si="650"/>
        <v>0</v>
      </c>
      <c r="O5927" s="1" t="s">
        <v>9</v>
      </c>
    </row>
    <row r="5928" spans="1:15" x14ac:dyDescent="0.3">
      <c r="A5928" s="1" t="s">
        <v>6140</v>
      </c>
      <c r="B5928" s="1" t="s">
        <v>6795</v>
      </c>
      <c r="C5928" s="1" t="str">
        <f t="shared" si="644"/>
        <v>Kazakhstan</v>
      </c>
      <c r="D5928" s="1" t="s">
        <v>12034</v>
      </c>
      <c r="E5928" s="7" t="str">
        <f>TEXT(DATE(MID(D5928, 13, 4), CHOOSE(MATCH( MID(D5928, 5, 3), {"Jan","Feb","Mar","Apr","May","Jun","Jul","Aug","Sep","Oct","Nov","Dec"}, 0), 1, 2, 3, 4, 5, 6, 7, 8, 9, 10, 11, 12), MID(D5928, 9, 2)), "yyyy-mm-dd")</f>
        <v>1967-10-27</v>
      </c>
      <c r="F5928" s="1" t="str">
        <f t="shared" si="645"/>
        <v>02:21:00</v>
      </c>
      <c r="G5928" s="9" t="str">
        <f t="shared" si="646"/>
        <v>October</v>
      </c>
      <c r="H5928" s="5" t="str">
        <f t="shared" si="647"/>
        <v>1967</v>
      </c>
      <c r="I5928" s="1" t="s">
        <v>12035</v>
      </c>
      <c r="J5928" s="1" t="str">
        <f t="shared" si="648"/>
        <v xml:space="preserve">Tsyklon-2A </v>
      </c>
      <c r="K5928" s="1" t="str">
        <f t="shared" si="649"/>
        <v>Cosmos 185</v>
      </c>
      <c r="L5928" s="1" t="s">
        <v>346</v>
      </c>
      <c r="M5928" s="1"/>
      <c r="N5928" s="1">
        <f t="shared" si="650"/>
        <v>0</v>
      </c>
      <c r="O5928" s="1" t="s">
        <v>9</v>
      </c>
    </row>
    <row r="5929" spans="1:15" x14ac:dyDescent="0.3">
      <c r="A5929" s="1" t="s">
        <v>5722</v>
      </c>
      <c r="B5929" s="1" t="s">
        <v>4249</v>
      </c>
      <c r="C5929" s="1" t="str">
        <f t="shared" si="644"/>
        <v>USA</v>
      </c>
      <c r="D5929" s="1" t="s">
        <v>12036</v>
      </c>
      <c r="E5929" s="7" t="str">
        <f>TEXT(DATE(MID(D5929, 13, 4), CHOOSE(MATCH( MID(D5929, 5, 3), {"Jan","Feb","Mar","Apr","May","Jun","Jul","Aug","Sep","Oct","Nov","Dec"}, 0), 1, 2, 3, 4, 5, 6, 7, 8, 9, 10, 11, 12), MID(D5929, 9, 2)), "yyyy-mm-dd")</f>
        <v>1967-10-25</v>
      </c>
      <c r="F5929" s="1" t="str">
        <f t="shared" si="645"/>
        <v>19:15:00</v>
      </c>
      <c r="G5929" s="9" t="str">
        <f t="shared" si="646"/>
        <v>October</v>
      </c>
      <c r="H5929" s="5" t="str">
        <f t="shared" si="647"/>
        <v>1967</v>
      </c>
      <c r="I5929" s="1" t="s">
        <v>12037</v>
      </c>
      <c r="J5929" s="1" t="str">
        <f t="shared" si="648"/>
        <v xml:space="preserve">Titan IIIB </v>
      </c>
      <c r="K5929" s="1" t="str">
        <f t="shared" si="649"/>
        <v>OPS 4995</v>
      </c>
      <c r="L5929" s="1" t="s">
        <v>346</v>
      </c>
      <c r="M5929" s="1">
        <v>59</v>
      </c>
      <c r="N5929" s="1">
        <f t="shared" si="650"/>
        <v>4897</v>
      </c>
      <c r="O5929" s="1" t="s">
        <v>9</v>
      </c>
    </row>
    <row r="5930" spans="1:15" x14ac:dyDescent="0.3">
      <c r="A5930" s="1" t="s">
        <v>6140</v>
      </c>
      <c r="B5930" s="1" t="s">
        <v>6615</v>
      </c>
      <c r="C5930" s="1" t="str">
        <f t="shared" si="644"/>
        <v>Russia</v>
      </c>
      <c r="D5930" s="1" t="s">
        <v>12038</v>
      </c>
      <c r="E5930" s="7" t="str">
        <f>TEXT(DATE(MID(D5930, 13, 4), CHOOSE(MATCH( MID(D5930, 5, 3), {"Jan","Feb","Mar","Apr","May","Jun","Jul","Aug","Sep","Oct","Nov","Dec"}, 0), 1, 2, 3, 4, 5, 6, 7, 8, 9, 10, 11, 12), MID(D5930, 9, 2)), "yyyy-mm-dd")</f>
        <v>1967-10-24</v>
      </c>
      <c r="F5930" s="1" t="str">
        <f t="shared" si="645"/>
        <v>22:49:00</v>
      </c>
      <c r="G5930" s="9" t="str">
        <f t="shared" si="646"/>
        <v>October</v>
      </c>
      <c r="H5930" s="5" t="str">
        <f t="shared" si="647"/>
        <v>1967</v>
      </c>
      <c r="I5930" s="1" t="s">
        <v>12039</v>
      </c>
      <c r="J5930" s="1" t="str">
        <f t="shared" si="648"/>
        <v xml:space="preserve">Vostok-2M </v>
      </c>
      <c r="K5930" s="1" t="str">
        <f t="shared" si="649"/>
        <v>Cosmos 184</v>
      </c>
      <c r="L5930" s="1" t="s">
        <v>346</v>
      </c>
      <c r="M5930" s="1"/>
      <c r="N5930" s="1">
        <f t="shared" si="650"/>
        <v>0</v>
      </c>
      <c r="O5930" s="1" t="s">
        <v>9</v>
      </c>
    </row>
    <row r="5931" spans="1:15" x14ac:dyDescent="0.3">
      <c r="A5931" s="1" t="s">
        <v>6140</v>
      </c>
      <c r="B5931" s="1" t="s">
        <v>1630</v>
      </c>
      <c r="C5931" s="1" t="str">
        <f t="shared" si="644"/>
        <v>Kazakhstan</v>
      </c>
      <c r="D5931" s="1" t="s">
        <v>12040</v>
      </c>
      <c r="E5931" s="7" t="str">
        <f>TEXT(DATE(MID(D5931, 13, 4), CHOOSE(MATCH( MID(D5931, 5, 3), {"Jan","Feb","Mar","Apr","May","Jun","Jul","Aug","Sep","Oct","Nov","Dec"}, 0), 1, 2, 3, 4, 5, 6, 7, 8, 9, 10, 11, 12), MID(D5931, 9, 2)), "yyyy-mm-dd")</f>
        <v>1967-10-22</v>
      </c>
      <c r="F5931" s="1" t="str">
        <f t="shared" si="645"/>
        <v>08:40:00</v>
      </c>
      <c r="G5931" s="9" t="str">
        <f t="shared" si="646"/>
        <v>October</v>
      </c>
      <c r="H5931" s="5" t="str">
        <f t="shared" si="647"/>
        <v>1967</v>
      </c>
      <c r="I5931" s="1" t="s">
        <v>12041</v>
      </c>
      <c r="J5931" s="1" t="str">
        <f t="shared" si="648"/>
        <v xml:space="preserve">Molniya </v>
      </c>
      <c r="K5931" s="1" t="str">
        <f t="shared" si="649"/>
        <v>Molniya-1 nÂ°12</v>
      </c>
      <c r="L5931" s="1" t="s">
        <v>346</v>
      </c>
      <c r="M5931" s="1"/>
      <c r="N5931" s="1">
        <f t="shared" si="650"/>
        <v>0</v>
      </c>
      <c r="O5931" s="1" t="s">
        <v>9</v>
      </c>
    </row>
    <row r="5932" spans="1:15" x14ac:dyDescent="0.3">
      <c r="A5932" s="1" t="s">
        <v>5722</v>
      </c>
      <c r="B5932" s="1" t="s">
        <v>3160</v>
      </c>
      <c r="C5932" s="1" t="str">
        <f t="shared" si="644"/>
        <v>USA</v>
      </c>
      <c r="D5932" s="1" t="s">
        <v>12042</v>
      </c>
      <c r="E5932" s="7" t="str">
        <f>TEXT(DATE(MID(D5932, 13, 4), CHOOSE(MATCH( MID(D5932, 5, 3), {"Jan","Feb","Mar","Apr","May","Jun","Jul","Aug","Sep","Oct","Nov","Dec"}, 0), 1, 2, 3, 4, 5, 6, 7, 8, 9, 10, 11, 12), MID(D5932, 9, 2)), "yyyy-mm-dd")</f>
        <v>1967-10-18</v>
      </c>
      <c r="F5932" s="1" t="str">
        <f t="shared" si="645"/>
        <v>15:58:00</v>
      </c>
      <c r="G5932" s="9" t="str">
        <f t="shared" si="646"/>
        <v>October</v>
      </c>
      <c r="H5932" s="5" t="str">
        <f t="shared" si="647"/>
        <v>1967</v>
      </c>
      <c r="I5932" s="1" t="s">
        <v>12043</v>
      </c>
      <c r="J5932" s="1" t="str">
        <f t="shared" si="648"/>
        <v xml:space="preserve">Delta C </v>
      </c>
      <c r="K5932" s="1" t="str">
        <f t="shared" si="649"/>
        <v>OSO-4</v>
      </c>
      <c r="L5932" s="1" t="s">
        <v>346</v>
      </c>
      <c r="M5932" s="1"/>
      <c r="N5932" s="1">
        <f t="shared" si="650"/>
        <v>0</v>
      </c>
      <c r="O5932" s="1" t="s">
        <v>9</v>
      </c>
    </row>
    <row r="5933" spans="1:15" x14ac:dyDescent="0.3">
      <c r="A5933" s="1" t="s">
        <v>6140</v>
      </c>
      <c r="B5933" s="1" t="s">
        <v>11053</v>
      </c>
      <c r="C5933" s="1" t="str">
        <f t="shared" si="644"/>
        <v>Kazakhstan</v>
      </c>
      <c r="D5933" s="1" t="s">
        <v>12044</v>
      </c>
      <c r="E5933" s="7" t="str">
        <f>TEXT(DATE(MID(D5933, 13, 4), CHOOSE(MATCH( MID(D5933, 5, 3), {"Jan","Feb","Mar","Apr","May","Jun","Jul","Aug","Sep","Oct","Nov","Dec"}, 0), 1, 2, 3, 4, 5, 6, 7, 8, 9, 10, 11, 12), MID(D5933, 9, 2)), "yyyy-mm-dd")</f>
        <v>1967-10-18</v>
      </c>
      <c r="F5933" s="1" t="str">
        <f t="shared" si="645"/>
        <v>13:30:00</v>
      </c>
      <c r="G5933" s="9" t="str">
        <f t="shared" si="646"/>
        <v>October</v>
      </c>
      <c r="H5933" s="5" t="str">
        <f t="shared" si="647"/>
        <v>1967</v>
      </c>
      <c r="I5933" s="1" t="s">
        <v>12045</v>
      </c>
      <c r="J5933" s="1" t="str">
        <f t="shared" si="648"/>
        <v xml:space="preserve">R-36 Orb. </v>
      </c>
      <c r="K5933" s="1" t="str">
        <f t="shared" si="649"/>
        <v>Cosmos 183</v>
      </c>
      <c r="L5933" s="1" t="s">
        <v>346</v>
      </c>
      <c r="M5933" s="1"/>
      <c r="N5933" s="1">
        <f t="shared" si="650"/>
        <v>0</v>
      </c>
      <c r="O5933" s="1" t="s">
        <v>9</v>
      </c>
    </row>
    <row r="5934" spans="1:15" x14ac:dyDescent="0.3">
      <c r="A5934" s="1" t="s">
        <v>6140</v>
      </c>
      <c r="B5934" s="1" t="s">
        <v>130</v>
      </c>
      <c r="C5934" s="1" t="str">
        <f t="shared" si="644"/>
        <v>Kazakhstan</v>
      </c>
      <c r="D5934" s="1" t="s">
        <v>12046</v>
      </c>
      <c r="E5934" s="7" t="str">
        <f>TEXT(DATE(MID(D5934, 13, 4), CHOOSE(MATCH( MID(D5934, 5, 3), {"Jan","Feb","Mar","Apr","May","Jun","Jul","Aug","Sep","Oct","Nov","Dec"}, 0), 1, 2, 3, 4, 5, 6, 7, 8, 9, 10, 11, 12), MID(D5934, 9, 2)), "yyyy-mm-dd")</f>
        <v>1967-10-16</v>
      </c>
      <c r="F5934" s="1" t="str">
        <f t="shared" si="645"/>
        <v>08:00:00</v>
      </c>
      <c r="G5934" s="9" t="str">
        <f t="shared" si="646"/>
        <v>October</v>
      </c>
      <c r="H5934" s="5" t="str">
        <f t="shared" si="647"/>
        <v>1967</v>
      </c>
      <c r="I5934" s="1" t="s">
        <v>12047</v>
      </c>
      <c r="J5934" s="1" t="str">
        <f t="shared" si="648"/>
        <v xml:space="preserve">Voskhod </v>
      </c>
      <c r="K5934" s="1" t="str">
        <f t="shared" si="649"/>
        <v>Cosmos 182</v>
      </c>
      <c r="L5934" s="1" t="s">
        <v>346</v>
      </c>
      <c r="M5934" s="1"/>
      <c r="N5934" s="1">
        <f t="shared" si="650"/>
        <v>0</v>
      </c>
      <c r="O5934" s="1" t="s">
        <v>9</v>
      </c>
    </row>
    <row r="5935" spans="1:15" x14ac:dyDescent="0.3">
      <c r="A5935" s="1" t="s">
        <v>11931</v>
      </c>
      <c r="B5935" s="1" t="s">
        <v>11821</v>
      </c>
      <c r="C5935" s="1" t="str">
        <f t="shared" si="644"/>
        <v>Kazakhstan</v>
      </c>
      <c r="D5935" s="1" t="s">
        <v>12048</v>
      </c>
      <c r="E5935" s="7" t="str">
        <f>TEXT(DATE(MID(D5935, 13, 4), CHOOSE(MATCH( MID(D5935, 5, 3), {"Jan","Feb","Mar","Apr","May","Jun","Jul","Aug","Sep","Oct","Nov","Dec"}, 0), 1, 2, 3, 4, 5, 6, 7, 8, 9, 10, 11, 12), MID(D5935, 9, 2)), "yyyy-mm-dd")</f>
        <v>1967-10-12</v>
      </c>
      <c r="F5935" s="1" t="str">
        <f t="shared" si="645"/>
        <v>14:15:00</v>
      </c>
      <c r="G5935" s="9" t="str">
        <f t="shared" si="646"/>
        <v>October</v>
      </c>
      <c r="H5935" s="5" t="str">
        <f t="shared" si="647"/>
        <v>1967</v>
      </c>
      <c r="I5935" s="1" t="s">
        <v>12049</v>
      </c>
      <c r="J5935" s="1" t="str">
        <f t="shared" si="648"/>
        <v xml:space="preserve">Cosmos-3 </v>
      </c>
      <c r="K5935" s="1" t="str">
        <f t="shared" si="649"/>
        <v>VKZ nÂ°1</v>
      </c>
      <c r="L5935" s="1" t="s">
        <v>346</v>
      </c>
      <c r="M5935" s="1"/>
      <c r="N5935" s="1">
        <f t="shared" si="650"/>
        <v>0</v>
      </c>
      <c r="O5935" s="1" t="s">
        <v>9</v>
      </c>
    </row>
    <row r="5936" spans="1:15" x14ac:dyDescent="0.3">
      <c r="A5936" s="1" t="s">
        <v>6140</v>
      </c>
      <c r="B5936" s="1" t="s">
        <v>6615</v>
      </c>
      <c r="C5936" s="1" t="str">
        <f t="shared" si="644"/>
        <v>Russia</v>
      </c>
      <c r="D5936" s="1" t="s">
        <v>12050</v>
      </c>
      <c r="E5936" s="7" t="str">
        <f>TEXT(DATE(MID(D5936, 13, 4), CHOOSE(MATCH( MID(D5936, 5, 3), {"Jan","Feb","Mar","Apr","May","Jun","Jul","Aug","Sep","Oct","Nov","Dec"}, 0), 1, 2, 3, 4, 5, 6, 7, 8, 9, 10, 11, 12), MID(D5936, 9, 2)), "yyyy-mm-dd")</f>
        <v>1967-10-11</v>
      </c>
      <c r="F5936" s="1" t="str">
        <f t="shared" si="645"/>
        <v>11:30:00</v>
      </c>
      <c r="G5936" s="9" t="str">
        <f t="shared" si="646"/>
        <v>October</v>
      </c>
      <c r="H5936" s="5" t="str">
        <f t="shared" si="647"/>
        <v>1967</v>
      </c>
      <c r="I5936" s="1" t="s">
        <v>12051</v>
      </c>
      <c r="J5936" s="1" t="str">
        <f t="shared" si="648"/>
        <v xml:space="preserve">Voskhod </v>
      </c>
      <c r="K5936" s="1" t="str">
        <f t="shared" si="649"/>
        <v>Cosmos 181</v>
      </c>
      <c r="L5936" s="1" t="s">
        <v>346</v>
      </c>
      <c r="M5936" s="1"/>
      <c r="N5936" s="1">
        <f t="shared" si="650"/>
        <v>0</v>
      </c>
      <c r="O5936" s="1" t="s">
        <v>9</v>
      </c>
    </row>
    <row r="5937" spans="1:15" x14ac:dyDescent="0.3">
      <c r="A5937" s="1" t="s">
        <v>5722</v>
      </c>
      <c r="B5937" s="1" t="s">
        <v>8845</v>
      </c>
      <c r="C5937" s="1" t="str">
        <f t="shared" si="644"/>
        <v>USA</v>
      </c>
      <c r="D5937" s="1" t="s">
        <v>12052</v>
      </c>
      <c r="E5937" s="7" t="str">
        <f>TEXT(DATE(MID(D5937, 13, 4), CHOOSE(MATCH( MID(D5937, 5, 3), {"Jan","Feb","Mar","Apr","May","Jun","Jul","Aug","Sep","Oct","Nov","Dec"}, 0), 1, 2, 3, 4, 5, 6, 7, 8, 9, 10, 11, 12), MID(D5937, 9, 2)), "yyyy-mm-dd")</f>
        <v>1967-10-11</v>
      </c>
      <c r="F5937" s="1" t="str">
        <f t="shared" si="645"/>
        <v>07:57:00</v>
      </c>
      <c r="G5937" s="9" t="str">
        <f t="shared" si="646"/>
        <v>October</v>
      </c>
      <c r="H5937" s="5" t="str">
        <f t="shared" si="647"/>
        <v>1967</v>
      </c>
      <c r="I5937" s="1" t="s">
        <v>12053</v>
      </c>
      <c r="J5937" s="1" t="str">
        <f t="shared" si="648"/>
        <v xml:space="preserve">Thor-LV2D Burner-2 </v>
      </c>
      <c r="K5937" s="1" t="str">
        <f t="shared" si="649"/>
        <v>DMSP-4A-F4</v>
      </c>
      <c r="L5937" s="1" t="s">
        <v>346</v>
      </c>
      <c r="M5937" s="1"/>
      <c r="N5937" s="1">
        <f t="shared" si="650"/>
        <v>0</v>
      </c>
      <c r="O5937" s="1" t="s">
        <v>9</v>
      </c>
    </row>
    <row r="5938" spans="1:15" x14ac:dyDescent="0.3">
      <c r="A5938" s="1" t="s">
        <v>6140</v>
      </c>
      <c r="B5938" s="1" t="s">
        <v>1630</v>
      </c>
      <c r="C5938" s="1" t="str">
        <f t="shared" si="644"/>
        <v>Kazakhstan</v>
      </c>
      <c r="D5938" s="1" t="s">
        <v>12054</v>
      </c>
      <c r="E5938" s="7" t="str">
        <f>TEXT(DATE(MID(D5938, 13, 4), CHOOSE(MATCH( MID(D5938, 5, 3), {"Jan","Feb","Mar","Apr","May","Jun","Jul","Aug","Sep","Oct","Nov","Dec"}, 0), 1, 2, 3, 4, 5, 6, 7, 8, 9, 10, 11, 12), MID(D5938, 9, 2)), "yyyy-mm-dd")</f>
        <v>1967-10-03</v>
      </c>
      <c r="F5938" s="1" t="str">
        <f t="shared" si="645"/>
        <v>05:00:00</v>
      </c>
      <c r="G5938" s="9" t="str">
        <f t="shared" si="646"/>
        <v>October</v>
      </c>
      <c r="H5938" s="5" t="str">
        <f t="shared" si="647"/>
        <v>1967</v>
      </c>
      <c r="I5938" s="1" t="s">
        <v>12055</v>
      </c>
      <c r="J5938" s="1" t="str">
        <f t="shared" si="648"/>
        <v xml:space="preserve">Molniya </v>
      </c>
      <c r="K5938" s="1" t="str">
        <f t="shared" si="649"/>
        <v>Molniya-1 nÂ°9</v>
      </c>
      <c r="L5938" s="1" t="s">
        <v>346</v>
      </c>
      <c r="M5938" s="1"/>
      <c r="N5938" s="1">
        <f t="shared" si="650"/>
        <v>0</v>
      </c>
      <c r="O5938" s="1" t="s">
        <v>9</v>
      </c>
    </row>
    <row r="5939" spans="1:15" x14ac:dyDescent="0.3">
      <c r="A5939" s="1" t="s">
        <v>5722</v>
      </c>
      <c r="B5939" s="1" t="s">
        <v>3160</v>
      </c>
      <c r="C5939" s="1" t="str">
        <f t="shared" si="644"/>
        <v>USA</v>
      </c>
      <c r="D5939" s="1" t="s">
        <v>12056</v>
      </c>
      <c r="E5939" s="7" t="str">
        <f>TEXT(DATE(MID(D5939, 13, 4), CHOOSE(MATCH( MID(D5939, 5, 3), {"Jan","Feb","Mar","Apr","May","Jun","Jul","Aug","Sep","Oct","Nov","Dec"}, 0), 1, 2, 3, 4, 5, 6, 7, 8, 9, 10, 11, 12), MID(D5939, 9, 2)), "yyyy-mm-dd")</f>
        <v>1967-09-28</v>
      </c>
      <c r="F5939" s="1" t="str">
        <f t="shared" si="645"/>
        <v>00:45:00</v>
      </c>
      <c r="G5939" s="9" t="str">
        <f t="shared" si="646"/>
        <v>September</v>
      </c>
      <c r="H5939" s="5" t="str">
        <f t="shared" si="647"/>
        <v>1967</v>
      </c>
      <c r="I5939" s="1" t="s">
        <v>12057</v>
      </c>
      <c r="J5939" s="1" t="str">
        <f t="shared" si="648"/>
        <v xml:space="preserve">Delta E1 </v>
      </c>
      <c r="K5939" s="1" t="str">
        <f t="shared" si="649"/>
        <v>Intelsat 2-4</v>
      </c>
      <c r="L5939" s="1" t="s">
        <v>346</v>
      </c>
      <c r="M5939" s="1"/>
      <c r="N5939" s="1">
        <f t="shared" si="650"/>
        <v>0</v>
      </c>
      <c r="O5939" s="1" t="s">
        <v>9</v>
      </c>
    </row>
    <row r="5940" spans="1:15" x14ac:dyDescent="0.3">
      <c r="A5940" s="1" t="s">
        <v>6140</v>
      </c>
      <c r="B5940" s="1" t="s">
        <v>4200</v>
      </c>
      <c r="C5940" s="1" t="str">
        <f t="shared" si="644"/>
        <v>Kazakhstan</v>
      </c>
      <c r="D5940" s="1" t="s">
        <v>12058</v>
      </c>
      <c r="E5940" s="7" t="str">
        <f>TEXT(DATE(MID(D5940, 13, 4), CHOOSE(MATCH( MID(D5940, 5, 3), {"Jan","Feb","Mar","Apr","May","Jun","Jul","Aug","Sep","Oct","Nov","Dec"}, 0), 1, 2, 3, 4, 5, 6, 7, 8, 9, 10, 11, 12), MID(D5940, 9, 2)), "yyyy-mm-dd")</f>
        <v>1967-09-27</v>
      </c>
      <c r="F5940" s="1" t="str">
        <f t="shared" si="645"/>
        <v>22:11:00</v>
      </c>
      <c r="G5940" s="9" t="str">
        <f t="shared" si="646"/>
        <v>September</v>
      </c>
      <c r="H5940" s="5" t="str">
        <f t="shared" si="647"/>
        <v>1967</v>
      </c>
      <c r="I5940" s="1" t="s">
        <v>12059</v>
      </c>
      <c r="J5940" s="1" t="str">
        <f t="shared" si="648"/>
        <v xml:space="preserve">Proton-K/Block D </v>
      </c>
      <c r="K5940" s="1" t="str">
        <f t="shared" si="649"/>
        <v>L1 nÂ°4L</v>
      </c>
      <c r="L5940" s="1" t="s">
        <v>346</v>
      </c>
      <c r="M5940" s="1"/>
      <c r="N5940" s="1">
        <f t="shared" si="650"/>
        <v>0</v>
      </c>
      <c r="O5940" s="1" t="s">
        <v>257</v>
      </c>
    </row>
    <row r="5941" spans="1:15" x14ac:dyDescent="0.3">
      <c r="A5941" s="1" t="s">
        <v>6140</v>
      </c>
      <c r="B5941" s="1" t="s">
        <v>6482</v>
      </c>
      <c r="C5941" s="1" t="str">
        <f t="shared" si="644"/>
        <v>Russia</v>
      </c>
      <c r="D5941" s="1" t="s">
        <v>12060</v>
      </c>
      <c r="E5941" s="7" t="str">
        <f>TEXT(DATE(MID(D5941, 13, 4), CHOOSE(MATCH( MID(D5941, 5, 3), {"Jan","Feb","Mar","Apr","May","Jun","Jul","Aug","Sep","Oct","Nov","Dec"}, 0), 1, 2, 3, 4, 5, 6, 7, 8, 9, 10, 11, 12), MID(D5941, 9, 2)), "yyyy-mm-dd")</f>
        <v>1967-09-27</v>
      </c>
      <c r="F5941" s="1" t="str">
        <f t="shared" si="645"/>
        <v>11:00:00</v>
      </c>
      <c r="G5941" s="9" t="str">
        <f t="shared" si="646"/>
        <v>September</v>
      </c>
      <c r="H5941" s="5" t="str">
        <f t="shared" si="647"/>
        <v>1967</v>
      </c>
      <c r="I5941" s="1" t="s">
        <v>12061</v>
      </c>
      <c r="J5941" s="1" t="str">
        <f t="shared" si="648"/>
        <v xml:space="preserve">Cosmos-3M </v>
      </c>
      <c r="K5941" s="1" t="str">
        <f t="shared" si="649"/>
        <v>Zaliv #2</v>
      </c>
      <c r="L5941" s="1" t="s">
        <v>346</v>
      </c>
      <c r="M5941" s="1"/>
      <c r="N5941" s="1">
        <f t="shared" si="650"/>
        <v>0</v>
      </c>
      <c r="O5941" s="1" t="s">
        <v>257</v>
      </c>
    </row>
    <row r="5942" spans="1:15" x14ac:dyDescent="0.3">
      <c r="A5942" s="1" t="s">
        <v>6140</v>
      </c>
      <c r="B5942" s="1" t="s">
        <v>6615</v>
      </c>
      <c r="C5942" s="1" t="str">
        <f t="shared" si="644"/>
        <v>Russia</v>
      </c>
      <c r="D5942" s="1" t="s">
        <v>12062</v>
      </c>
      <c r="E5942" s="7" t="str">
        <f>TEXT(DATE(MID(D5942, 13, 4), CHOOSE(MATCH( MID(D5942, 5, 3), {"Jan","Feb","Mar","Apr","May","Jun","Jul","Aug","Sep","Oct","Nov","Dec"}, 0), 1, 2, 3, 4, 5, 6, 7, 8, 9, 10, 11, 12), MID(D5942, 9, 2)), "yyyy-mm-dd")</f>
        <v>1967-09-26</v>
      </c>
      <c r="F5942" s="1" t="str">
        <f t="shared" si="645"/>
        <v>10:20:00</v>
      </c>
      <c r="G5942" s="9" t="str">
        <f t="shared" si="646"/>
        <v>September</v>
      </c>
      <c r="H5942" s="5" t="str">
        <f t="shared" si="647"/>
        <v>1967</v>
      </c>
      <c r="I5942" s="1" t="s">
        <v>12063</v>
      </c>
      <c r="J5942" s="1" t="str">
        <f t="shared" si="648"/>
        <v xml:space="preserve">Voskhod </v>
      </c>
      <c r="K5942" s="1" t="str">
        <f t="shared" si="649"/>
        <v>Cosmos 180</v>
      </c>
      <c r="L5942" s="1" t="s">
        <v>346</v>
      </c>
      <c r="M5942" s="1"/>
      <c r="N5942" s="1">
        <f t="shared" si="650"/>
        <v>0</v>
      </c>
      <c r="O5942" s="1" t="s">
        <v>9</v>
      </c>
    </row>
    <row r="5943" spans="1:15" x14ac:dyDescent="0.3">
      <c r="A5943" s="1" t="s">
        <v>5722</v>
      </c>
      <c r="B5943" s="1" t="s">
        <v>5723</v>
      </c>
      <c r="C5943" s="1" t="str">
        <f t="shared" si="644"/>
        <v>USA</v>
      </c>
      <c r="D5943" s="1" t="s">
        <v>12064</v>
      </c>
      <c r="E5943" s="7" t="str">
        <f>TEXT(DATE(MID(D5943, 13, 4), CHOOSE(MATCH( MID(D5943, 5, 3), {"Jan","Feb","Mar","Apr","May","Jun","Jul","Aug","Sep","Oct","Nov","Dec"}, 0), 1, 2, 3, 4, 5, 6, 7, 8, 9, 10, 11, 12), MID(D5943, 9, 2)), "yyyy-mm-dd")</f>
        <v>1967-09-25</v>
      </c>
      <c r="F5943" s="1" t="str">
        <f t="shared" si="645"/>
        <v>08:25:00</v>
      </c>
      <c r="G5943" s="9" t="str">
        <f t="shared" si="646"/>
        <v>September</v>
      </c>
      <c r="H5943" s="5" t="str">
        <f t="shared" si="647"/>
        <v>1967</v>
      </c>
      <c r="I5943" s="1" t="s">
        <v>12065</v>
      </c>
      <c r="J5943" s="1" t="str">
        <f t="shared" si="648"/>
        <v xml:space="preserve">Scout A </v>
      </c>
      <c r="K5943" s="1" t="str">
        <f t="shared" si="649"/>
        <v>Transit-O 14</v>
      </c>
      <c r="L5943" s="1" t="s">
        <v>346</v>
      </c>
      <c r="M5943" s="1"/>
      <c r="N5943" s="1">
        <f t="shared" si="650"/>
        <v>0</v>
      </c>
      <c r="O5943" s="1" t="s">
        <v>9</v>
      </c>
    </row>
    <row r="5944" spans="1:15" x14ac:dyDescent="0.3">
      <c r="A5944" s="1" t="s">
        <v>6140</v>
      </c>
      <c r="B5944" s="1" t="s">
        <v>11888</v>
      </c>
      <c r="C5944" s="1" t="str">
        <f t="shared" si="644"/>
        <v>Kazakhstan</v>
      </c>
      <c r="D5944" s="1" t="s">
        <v>12066</v>
      </c>
      <c r="E5944" s="7" t="str">
        <f>TEXT(DATE(MID(D5944, 13, 4), CHOOSE(MATCH( MID(D5944, 5, 3), {"Jan","Feb","Mar","Apr","May","Jun","Jul","Aug","Sep","Oct","Nov","Dec"}, 0), 1, 2, 3, 4, 5, 6, 7, 8, 9, 10, 11, 12), MID(D5944, 9, 2)), "yyyy-mm-dd")</f>
        <v>1967-09-22</v>
      </c>
      <c r="F5944" s="1" t="str">
        <f t="shared" si="645"/>
        <v>14:05:00</v>
      </c>
      <c r="G5944" s="9" t="str">
        <f t="shared" si="646"/>
        <v>September</v>
      </c>
      <c r="H5944" s="5" t="str">
        <f t="shared" si="647"/>
        <v>1967</v>
      </c>
      <c r="I5944" s="1" t="s">
        <v>12067</v>
      </c>
      <c r="J5944" s="1" t="str">
        <f t="shared" si="648"/>
        <v xml:space="preserve">R-36 Orb. </v>
      </c>
      <c r="K5944" s="1" t="str">
        <f t="shared" si="649"/>
        <v>Cosmos 179</v>
      </c>
      <c r="L5944" s="1" t="s">
        <v>346</v>
      </c>
      <c r="M5944" s="1"/>
      <c r="N5944" s="1">
        <f t="shared" si="650"/>
        <v>0</v>
      </c>
      <c r="O5944" s="1" t="s">
        <v>9</v>
      </c>
    </row>
    <row r="5945" spans="1:15" x14ac:dyDescent="0.3">
      <c r="A5945" s="1" t="s">
        <v>5722</v>
      </c>
      <c r="B5945" s="1" t="s">
        <v>4249</v>
      </c>
      <c r="C5945" s="1" t="str">
        <f t="shared" si="644"/>
        <v>USA</v>
      </c>
      <c r="D5945" s="1" t="s">
        <v>12068</v>
      </c>
      <c r="E5945" s="7" t="str">
        <f>TEXT(DATE(MID(D5945, 13, 4), CHOOSE(MATCH( MID(D5945, 5, 3), {"Jan","Feb","Mar","Apr","May","Jun","Jul","Aug","Sep","Oct","Nov","Dec"}, 0), 1, 2, 3, 4, 5, 6, 7, 8, 9, 10, 11, 12), MID(D5945, 9, 2)), "yyyy-mm-dd")</f>
        <v>1967-09-19</v>
      </c>
      <c r="F5945" s="1" t="str">
        <f t="shared" si="645"/>
        <v>18:37:00</v>
      </c>
      <c r="G5945" s="9" t="str">
        <f t="shared" si="646"/>
        <v>September</v>
      </c>
      <c r="H5945" s="5" t="str">
        <f t="shared" si="647"/>
        <v>1967</v>
      </c>
      <c r="I5945" s="1" t="s">
        <v>12069</v>
      </c>
      <c r="J5945" s="1" t="str">
        <f t="shared" si="648"/>
        <v xml:space="preserve">Titan IIIB </v>
      </c>
      <c r="K5945" s="1" t="str">
        <f t="shared" si="649"/>
        <v>OPS 4941</v>
      </c>
      <c r="L5945" s="1" t="s">
        <v>346</v>
      </c>
      <c r="M5945" s="1">
        <v>59</v>
      </c>
      <c r="N5945" s="1">
        <f t="shared" si="650"/>
        <v>4897</v>
      </c>
      <c r="O5945" s="1" t="s">
        <v>9</v>
      </c>
    </row>
    <row r="5946" spans="1:15" x14ac:dyDescent="0.3">
      <c r="A5946" s="1" t="s">
        <v>6140</v>
      </c>
      <c r="B5946" s="1" t="s">
        <v>11053</v>
      </c>
      <c r="C5946" s="1" t="str">
        <f t="shared" si="644"/>
        <v>Kazakhstan</v>
      </c>
      <c r="D5946" s="1" t="s">
        <v>12070</v>
      </c>
      <c r="E5946" s="7" t="str">
        <f>TEXT(DATE(MID(D5946, 13, 4), CHOOSE(MATCH( MID(D5946, 5, 3), {"Jan","Feb","Mar","Apr","May","Jun","Jul","Aug","Sep","Oct","Nov","Dec"}, 0), 1, 2, 3, 4, 5, 6, 7, 8, 9, 10, 11, 12), MID(D5946, 9, 2)), "yyyy-mm-dd")</f>
        <v>1967-09-19</v>
      </c>
      <c r="F5946" s="1" t="str">
        <f t="shared" si="645"/>
        <v>14:45:00</v>
      </c>
      <c r="G5946" s="9" t="str">
        <f t="shared" si="646"/>
        <v>September</v>
      </c>
      <c r="H5946" s="5" t="str">
        <f t="shared" si="647"/>
        <v>1967</v>
      </c>
      <c r="I5946" s="1" t="s">
        <v>12071</v>
      </c>
      <c r="J5946" s="1" t="str">
        <f t="shared" si="648"/>
        <v xml:space="preserve">R-36 Orb. </v>
      </c>
      <c r="K5946" s="1" t="str">
        <f t="shared" si="649"/>
        <v>Cosmos 178</v>
      </c>
      <c r="L5946" s="1" t="s">
        <v>346</v>
      </c>
      <c r="M5946" s="1"/>
      <c r="N5946" s="1">
        <f t="shared" si="650"/>
        <v>0</v>
      </c>
      <c r="O5946" s="1" t="s">
        <v>9</v>
      </c>
    </row>
    <row r="5947" spans="1:15" x14ac:dyDescent="0.3">
      <c r="A5947" s="1" t="s">
        <v>6140</v>
      </c>
      <c r="B5947" s="1" t="s">
        <v>1630</v>
      </c>
      <c r="C5947" s="1" t="str">
        <f t="shared" si="644"/>
        <v>Kazakhstan</v>
      </c>
      <c r="D5947" s="1" t="s">
        <v>12072</v>
      </c>
      <c r="E5947" s="7" t="str">
        <f>TEXT(DATE(MID(D5947, 13, 4), CHOOSE(MATCH( MID(D5947, 5, 3), {"Jan","Feb","Mar","Apr","May","Jun","Jul","Aug","Sep","Oct","Nov","Dec"}, 0), 1, 2, 3, 4, 5, 6, 7, 8, 9, 10, 11, 12), MID(D5947, 9, 2)), "yyyy-mm-dd")</f>
        <v>1967-09-16</v>
      </c>
      <c r="F5947" s="1" t="str">
        <f t="shared" si="645"/>
        <v>06:06:00</v>
      </c>
      <c r="G5947" s="9" t="str">
        <f t="shared" si="646"/>
        <v>September</v>
      </c>
      <c r="H5947" s="5" t="str">
        <f t="shared" si="647"/>
        <v>1967</v>
      </c>
      <c r="I5947" s="1" t="s">
        <v>12073</v>
      </c>
      <c r="J5947" s="1" t="str">
        <f t="shared" si="648"/>
        <v xml:space="preserve">Voskhod </v>
      </c>
      <c r="K5947" s="1" t="str">
        <f t="shared" si="649"/>
        <v>Cosmos 177</v>
      </c>
      <c r="L5947" s="1" t="s">
        <v>346</v>
      </c>
      <c r="M5947" s="1"/>
      <c r="N5947" s="1">
        <f t="shared" si="650"/>
        <v>0</v>
      </c>
      <c r="O5947" s="1" t="s">
        <v>9</v>
      </c>
    </row>
    <row r="5948" spans="1:15" x14ac:dyDescent="0.3">
      <c r="A5948" s="1" t="s">
        <v>5722</v>
      </c>
      <c r="B5948" s="1" t="s">
        <v>10955</v>
      </c>
      <c r="C5948" s="1" t="str">
        <f t="shared" si="644"/>
        <v>USA</v>
      </c>
      <c r="D5948" s="1" t="s">
        <v>12074</v>
      </c>
      <c r="E5948" s="7" t="str">
        <f>TEXT(DATE(MID(D5948, 13, 4), CHOOSE(MATCH( MID(D5948, 5, 3), {"Jan","Feb","Mar","Apr","May","Jun","Jul","Aug","Sep","Oct","Nov","Dec"}, 0), 1, 2, 3, 4, 5, 6, 7, 8, 9, 10, 11, 12), MID(D5948, 9, 2)), "yyyy-mm-dd")</f>
        <v>1967-09-15</v>
      </c>
      <c r="F5948" s="1" t="str">
        <f t="shared" si="645"/>
        <v>19:41:00</v>
      </c>
      <c r="G5948" s="9" t="str">
        <f t="shared" si="646"/>
        <v>September</v>
      </c>
      <c r="H5948" s="5" t="str">
        <f t="shared" si="647"/>
        <v>1967</v>
      </c>
      <c r="I5948" s="1" t="s">
        <v>12075</v>
      </c>
      <c r="J5948" s="1" t="str">
        <f t="shared" si="648"/>
        <v xml:space="preserve">Thorad SLV-2G Agena-D </v>
      </c>
      <c r="K5948" s="1" t="str">
        <f t="shared" si="649"/>
        <v>KH-4B 1101</v>
      </c>
      <c r="L5948" s="1" t="s">
        <v>346</v>
      </c>
      <c r="M5948" s="1"/>
      <c r="N5948" s="1">
        <f t="shared" si="650"/>
        <v>0</v>
      </c>
      <c r="O5948" s="1" t="s">
        <v>9</v>
      </c>
    </row>
    <row r="5949" spans="1:15" x14ac:dyDescent="0.3">
      <c r="A5949" s="1" t="s">
        <v>6140</v>
      </c>
      <c r="B5949" s="1" t="s">
        <v>1561</v>
      </c>
      <c r="C5949" s="1" t="str">
        <f t="shared" si="644"/>
        <v>Russia</v>
      </c>
      <c r="D5949" s="1" t="s">
        <v>12076</v>
      </c>
      <c r="E5949" s="7" t="str">
        <f>TEXT(DATE(MID(D5949, 13, 4), CHOOSE(MATCH( MID(D5949, 5, 3), {"Jan","Feb","Mar","Apr","May","Jun","Jul","Aug","Sep","Oct","Nov","Dec"}, 0), 1, 2, 3, 4, 5, 6, 7, 8, 9, 10, 11, 12), MID(D5949, 9, 2)), "yyyy-mm-dd")</f>
        <v>1967-09-12</v>
      </c>
      <c r="F5949" s="1" t="str">
        <f t="shared" si="645"/>
        <v>17:00:00</v>
      </c>
      <c r="G5949" s="9" t="str">
        <f t="shared" si="646"/>
        <v>September</v>
      </c>
      <c r="H5949" s="5" t="str">
        <f t="shared" si="647"/>
        <v>1967</v>
      </c>
      <c r="I5949" s="1" t="s">
        <v>12077</v>
      </c>
      <c r="J5949" s="1" t="str">
        <f t="shared" si="648"/>
        <v xml:space="preserve">Cosmos-2 (63SM) </v>
      </c>
      <c r="K5949" s="1" t="str">
        <f t="shared" si="649"/>
        <v>Cosmos 176</v>
      </c>
      <c r="L5949" s="1" t="s">
        <v>346</v>
      </c>
      <c r="M5949" s="1"/>
      <c r="N5949" s="1">
        <f t="shared" si="650"/>
        <v>0</v>
      </c>
      <c r="O5949" s="1" t="s">
        <v>9</v>
      </c>
    </row>
    <row r="5950" spans="1:15" x14ac:dyDescent="0.3">
      <c r="A5950" s="1" t="s">
        <v>6140</v>
      </c>
      <c r="B5950" s="1" t="s">
        <v>6615</v>
      </c>
      <c r="C5950" s="1" t="str">
        <f t="shared" si="644"/>
        <v>Russia</v>
      </c>
      <c r="D5950" s="1" t="s">
        <v>12078</v>
      </c>
      <c r="E5950" s="7" t="str">
        <f>TEXT(DATE(MID(D5950, 13, 4), CHOOSE(MATCH( MID(D5950, 5, 3), {"Jan","Feb","Mar","Apr","May","Jun","Jul","Aug","Sep","Oct","Nov","Dec"}, 0), 1, 2, 3, 4, 5, 6, 7, 8, 9, 10, 11, 12), MID(D5950, 9, 2)), "yyyy-mm-dd")</f>
        <v>1967-09-11</v>
      </c>
      <c r="F5950" s="1" t="str">
        <f t="shared" si="645"/>
        <v>10:30:00</v>
      </c>
      <c r="G5950" s="9" t="str">
        <f t="shared" si="646"/>
        <v>September</v>
      </c>
      <c r="H5950" s="5" t="str">
        <f t="shared" si="647"/>
        <v>1967</v>
      </c>
      <c r="I5950" s="1" t="s">
        <v>12079</v>
      </c>
      <c r="J5950" s="1" t="str">
        <f t="shared" si="648"/>
        <v xml:space="preserve">Voskhod </v>
      </c>
      <c r="K5950" s="1" t="str">
        <f t="shared" si="649"/>
        <v>Cosmos 175</v>
      </c>
      <c r="L5950" s="1" t="s">
        <v>346</v>
      </c>
      <c r="M5950" s="1"/>
      <c r="N5950" s="1">
        <f t="shared" si="650"/>
        <v>0</v>
      </c>
      <c r="O5950" s="1" t="s">
        <v>9</v>
      </c>
    </row>
    <row r="5951" spans="1:15" x14ac:dyDescent="0.3">
      <c r="A5951" s="1" t="s">
        <v>5556</v>
      </c>
      <c r="B5951" s="1" t="s">
        <v>4092</v>
      </c>
      <c r="C5951" s="1" t="str">
        <f t="shared" si="644"/>
        <v>USA</v>
      </c>
      <c r="D5951" s="1" t="s">
        <v>12080</v>
      </c>
      <c r="E5951" s="7" t="str">
        <f>TEXT(DATE(MID(D5951, 13, 4), CHOOSE(MATCH( MID(D5951, 5, 3), {"Jan","Feb","Mar","Apr","May","Jun","Jul","Aug","Sep","Oct","Nov","Dec"}, 0), 1, 2, 3, 4, 5, 6, 7, 8, 9, 10, 11, 12), MID(D5951, 9, 2)), "yyyy-mm-dd")</f>
        <v>1967-09-08</v>
      </c>
      <c r="F5951" s="1" t="str">
        <f t="shared" si="645"/>
        <v>07:57:00</v>
      </c>
      <c r="G5951" s="9" t="str">
        <f t="shared" si="646"/>
        <v>September</v>
      </c>
      <c r="H5951" s="5" t="str">
        <f t="shared" si="647"/>
        <v>1967</v>
      </c>
      <c r="I5951" s="1" t="s">
        <v>12081</v>
      </c>
      <c r="J5951" s="1" t="str">
        <f t="shared" si="648"/>
        <v xml:space="preserve">Atlas-SLV3C Centaur-D </v>
      </c>
      <c r="K5951" s="1" t="str">
        <f t="shared" si="649"/>
        <v>Surveyor 5</v>
      </c>
      <c r="L5951" s="1" t="s">
        <v>346</v>
      </c>
      <c r="M5951" s="1"/>
      <c r="N5951" s="1">
        <f t="shared" si="650"/>
        <v>0</v>
      </c>
      <c r="O5951" s="1" t="s">
        <v>9</v>
      </c>
    </row>
    <row r="5952" spans="1:15" x14ac:dyDescent="0.3">
      <c r="A5952" s="1" t="s">
        <v>5722</v>
      </c>
      <c r="B5952" s="1" t="s">
        <v>3160</v>
      </c>
      <c r="C5952" s="1" t="str">
        <f t="shared" si="644"/>
        <v>USA</v>
      </c>
      <c r="D5952" s="1" t="s">
        <v>12082</v>
      </c>
      <c r="E5952" s="7" t="str">
        <f>TEXT(DATE(MID(D5952, 13, 4), CHOOSE(MATCH( MID(D5952, 5, 3), {"Jan","Feb","Mar","Apr","May","Jun","Jul","Aug","Sep","Oct","Nov","Dec"}, 0), 1, 2, 3, 4, 5, 6, 7, 8, 9, 10, 11, 12), MID(D5952, 9, 2)), "yyyy-mm-dd")</f>
        <v>1967-09-07</v>
      </c>
      <c r="F5952" s="1" t="str">
        <f t="shared" si="645"/>
        <v>22:04:00</v>
      </c>
      <c r="G5952" s="9" t="str">
        <f t="shared" si="646"/>
        <v>September</v>
      </c>
      <c r="H5952" s="5" t="str">
        <f t="shared" si="647"/>
        <v>1967</v>
      </c>
      <c r="I5952" s="1" t="s">
        <v>12083</v>
      </c>
      <c r="J5952" s="1" t="str">
        <f t="shared" si="648"/>
        <v xml:space="preserve">Delta G </v>
      </c>
      <c r="K5952" s="1" t="str">
        <f t="shared" si="649"/>
        <v>Biosatellite 2</v>
      </c>
      <c r="L5952" s="1" t="s">
        <v>346</v>
      </c>
      <c r="M5952" s="1"/>
      <c r="N5952" s="1">
        <f t="shared" si="650"/>
        <v>0</v>
      </c>
      <c r="O5952" s="1" t="s">
        <v>9</v>
      </c>
    </row>
    <row r="5953" spans="1:15" x14ac:dyDescent="0.3">
      <c r="A5953" s="1" t="s">
        <v>6140</v>
      </c>
      <c r="B5953" s="1" t="s">
        <v>6615</v>
      </c>
      <c r="C5953" s="1" t="str">
        <f t="shared" si="644"/>
        <v>Russia</v>
      </c>
      <c r="D5953" s="1" t="s">
        <v>12084</v>
      </c>
      <c r="E5953" s="7" t="str">
        <f>TEXT(DATE(MID(D5953, 13, 4), CHOOSE(MATCH( MID(D5953, 5, 3), {"Jan","Feb","Mar","Apr","May","Jun","Jul","Aug","Sep","Oct","Nov","Dec"}, 0), 1, 2, 3, 4, 5, 6, 7, 8, 9, 10, 11, 12), MID(D5953, 9, 2)), "yyyy-mm-dd")</f>
        <v>1967-09-01</v>
      </c>
      <c r="F5953" s="1" t="str">
        <f t="shared" si="645"/>
        <v>10:30:00</v>
      </c>
      <c r="G5953" s="9" t="str">
        <f t="shared" si="646"/>
        <v>September</v>
      </c>
      <c r="H5953" s="5" t="str">
        <f t="shared" si="647"/>
        <v>1967</v>
      </c>
      <c r="I5953" s="1" t="s">
        <v>12085</v>
      </c>
      <c r="J5953" s="1" t="str">
        <f t="shared" si="648"/>
        <v xml:space="preserve">Voskhod </v>
      </c>
      <c r="K5953" s="1" t="str">
        <f t="shared" si="649"/>
        <v>Zenit-2 nÂ°51</v>
      </c>
      <c r="L5953" s="1" t="s">
        <v>346</v>
      </c>
      <c r="M5953" s="1"/>
      <c r="N5953" s="1">
        <f t="shared" si="650"/>
        <v>0</v>
      </c>
      <c r="O5953" s="1" t="s">
        <v>257</v>
      </c>
    </row>
    <row r="5954" spans="1:15" x14ac:dyDescent="0.3">
      <c r="A5954" s="1" t="s">
        <v>6140</v>
      </c>
      <c r="B5954" s="1" t="s">
        <v>1630</v>
      </c>
      <c r="C5954" s="1" t="str">
        <f t="shared" ref="C5954:C6017" si="651">TRIM(MID(B5954, FIND("|", SUBSTITUTE(B5954, ",", "|", LEN(B5954) - LEN(SUBSTITUTE(B5954,",", "" )))) + 1, LEN(B5954)))</f>
        <v>Kazakhstan</v>
      </c>
      <c r="D5954" s="1" t="s">
        <v>12086</v>
      </c>
      <c r="E5954" s="7" t="str">
        <f>TEXT(DATE(MID(D5954, 13, 4), CHOOSE(MATCH( MID(D5954, 5, 3), {"Jan","Feb","Mar","Apr","May","Jun","Jul","Aug","Sep","Oct","Nov","Dec"}, 0), 1, 2, 3, 4, 5, 6, 7, 8, 9, 10, 11, 12), MID(D5954, 9, 2)), "yyyy-mm-dd")</f>
        <v>1967-08-31</v>
      </c>
      <c r="F5954" s="1" t="str">
        <f t="shared" ref="F5954:F6017" si="652">IF(ISNUMBER(FIND(":", D5954)), MID(D5954, FIND(":", D5954)-2, 5) &amp; ":00", "00:00:00")</f>
        <v>08:00:00</v>
      </c>
      <c r="G5954" s="9" t="str">
        <f t="shared" ref="G5954:G6017" si="653">TEXT(E5954, "mmmm")</f>
        <v>August</v>
      </c>
      <c r="H5954" s="5" t="str">
        <f t="shared" ref="H5954:H6017" si="654">TEXT(E5954, "yyyy")</f>
        <v>1967</v>
      </c>
      <c r="I5954" s="1" t="s">
        <v>12087</v>
      </c>
      <c r="J5954" s="1" t="str">
        <f t="shared" ref="J5954:J6017" si="655">LEFT(I5954, FIND("|", I5954) - 1)</f>
        <v xml:space="preserve">Molniya </v>
      </c>
      <c r="K5954" s="1" t="str">
        <f t="shared" ref="K5954:K6017" si="656">MID(I5954, FIND("|", I5954) + 2, LEN(I5954))</f>
        <v>Cosmos 174</v>
      </c>
      <c r="L5954" s="1" t="s">
        <v>346</v>
      </c>
      <c r="M5954" s="1"/>
      <c r="N5954" s="1">
        <f t="shared" si="650"/>
        <v>0</v>
      </c>
      <c r="O5954" s="1" t="s">
        <v>9</v>
      </c>
    </row>
    <row r="5955" spans="1:15" x14ac:dyDescent="0.3">
      <c r="A5955" s="1" t="s">
        <v>6140</v>
      </c>
      <c r="B5955" s="1" t="s">
        <v>1561</v>
      </c>
      <c r="C5955" s="1" t="str">
        <f t="shared" si="651"/>
        <v>Russia</v>
      </c>
      <c r="D5955" s="1" t="s">
        <v>12088</v>
      </c>
      <c r="E5955" s="7" t="str">
        <f>TEXT(DATE(MID(D5955, 13, 4), CHOOSE(MATCH( MID(D5955, 5, 3), {"Jan","Feb","Mar","Apr","May","Jun","Jul","Aug","Sep","Oct","Nov","Dec"}, 0), 1, 2, 3, 4, 5, 6, 7, 8, 9, 10, 11, 12), MID(D5955, 9, 2)), "yyyy-mm-dd")</f>
        <v>1967-08-24</v>
      </c>
      <c r="F5955" s="1" t="str">
        <f t="shared" si="652"/>
        <v>04:59:00</v>
      </c>
      <c r="G5955" s="9" t="str">
        <f t="shared" si="653"/>
        <v>August</v>
      </c>
      <c r="H5955" s="5" t="str">
        <f t="shared" si="654"/>
        <v>1967</v>
      </c>
      <c r="I5955" s="1" t="s">
        <v>12089</v>
      </c>
      <c r="J5955" s="1" t="str">
        <f t="shared" si="655"/>
        <v xml:space="preserve">Cosmos-2 (63SM) </v>
      </c>
      <c r="K5955" s="1" t="str">
        <f t="shared" si="656"/>
        <v>Cosmos 173</v>
      </c>
      <c r="L5955" s="1" t="s">
        <v>346</v>
      </c>
      <c r="M5955" s="1"/>
      <c r="N5955" s="1">
        <f t="shared" ref="N5955:N6018" si="657">M5955 * 83</f>
        <v>0</v>
      </c>
      <c r="O5955" s="1" t="s">
        <v>9</v>
      </c>
    </row>
    <row r="5956" spans="1:15" x14ac:dyDescent="0.3">
      <c r="A5956" s="1" t="s">
        <v>5722</v>
      </c>
      <c r="B5956" s="1" t="s">
        <v>8845</v>
      </c>
      <c r="C5956" s="1" t="str">
        <f t="shared" si="651"/>
        <v>USA</v>
      </c>
      <c r="D5956" s="1" t="s">
        <v>12090</v>
      </c>
      <c r="E5956" s="7" t="str">
        <f>TEXT(DATE(MID(D5956, 13, 4), CHOOSE(MATCH( MID(D5956, 5, 3), {"Jan","Feb","Mar","Apr","May","Jun","Jul","Aug","Sep","Oct","Nov","Dec"}, 0), 1, 2, 3, 4, 5, 6, 7, 8, 9, 10, 11, 12), MID(D5956, 9, 2)), "yyyy-mm-dd")</f>
        <v>1967-08-23</v>
      </c>
      <c r="F5956" s="1" t="str">
        <f t="shared" si="652"/>
        <v>04:41:00</v>
      </c>
      <c r="G5956" s="9" t="str">
        <f t="shared" si="653"/>
        <v>August</v>
      </c>
      <c r="H5956" s="5" t="str">
        <f t="shared" si="654"/>
        <v>1967</v>
      </c>
      <c r="I5956" s="1" t="s">
        <v>12091</v>
      </c>
      <c r="J5956" s="1" t="str">
        <f t="shared" si="655"/>
        <v xml:space="preserve">Thor-LV2D Burner-2 </v>
      </c>
      <c r="K5956" s="1" t="str">
        <f t="shared" si="656"/>
        <v>DMSP-4A-F3</v>
      </c>
      <c r="L5956" s="1" t="s">
        <v>346</v>
      </c>
      <c r="M5956" s="1"/>
      <c r="N5956" s="1">
        <f t="shared" si="657"/>
        <v>0</v>
      </c>
      <c r="O5956" s="1" t="s">
        <v>9</v>
      </c>
    </row>
    <row r="5957" spans="1:15" x14ac:dyDescent="0.3">
      <c r="A5957" s="1" t="s">
        <v>5722</v>
      </c>
      <c r="B5957" s="1" t="s">
        <v>4249</v>
      </c>
      <c r="C5957" s="1" t="str">
        <f t="shared" si="651"/>
        <v>USA</v>
      </c>
      <c r="D5957" s="1" t="s">
        <v>12092</v>
      </c>
      <c r="E5957" s="7" t="str">
        <f>TEXT(DATE(MID(D5957, 13, 4), CHOOSE(MATCH( MID(D5957, 5, 3), {"Jan","Feb","Mar","Apr","May","Jun","Jul","Aug","Sep","Oct","Nov","Dec"}, 0), 1, 2, 3, 4, 5, 6, 7, 8, 9, 10, 11, 12), MID(D5957, 9, 2)), "yyyy-mm-dd")</f>
        <v>1967-08-16</v>
      </c>
      <c r="F5957" s="1" t="str">
        <f t="shared" si="652"/>
        <v>17:07:00</v>
      </c>
      <c r="G5957" s="9" t="str">
        <f t="shared" si="653"/>
        <v>August</v>
      </c>
      <c r="H5957" s="5" t="str">
        <f t="shared" si="654"/>
        <v>1967</v>
      </c>
      <c r="I5957" s="1" t="s">
        <v>12093</v>
      </c>
      <c r="J5957" s="1" t="str">
        <f t="shared" si="655"/>
        <v xml:space="preserve">Titan IIIB </v>
      </c>
      <c r="K5957" s="1" t="str">
        <f t="shared" si="656"/>
        <v>OPS 4866</v>
      </c>
      <c r="L5957" s="1" t="s">
        <v>346</v>
      </c>
      <c r="M5957" s="1">
        <v>59</v>
      </c>
      <c r="N5957" s="1">
        <f t="shared" si="657"/>
        <v>4897</v>
      </c>
      <c r="O5957" s="1" t="s">
        <v>9</v>
      </c>
    </row>
    <row r="5958" spans="1:15" x14ac:dyDescent="0.3">
      <c r="A5958" s="1" t="s">
        <v>6140</v>
      </c>
      <c r="B5958" s="1" t="s">
        <v>1630</v>
      </c>
      <c r="C5958" s="1" t="str">
        <f t="shared" si="651"/>
        <v>Kazakhstan</v>
      </c>
      <c r="D5958" s="1" t="s">
        <v>12094</v>
      </c>
      <c r="E5958" s="7" t="str">
        <f>TEXT(DATE(MID(D5958, 13, 4), CHOOSE(MATCH( MID(D5958, 5, 3), {"Jan","Feb","Mar","Apr","May","Jun","Jul","Aug","Sep","Oct","Nov","Dec"}, 0), 1, 2, 3, 4, 5, 6, 7, 8, 9, 10, 11, 12), MID(D5958, 9, 2)), "yyyy-mm-dd")</f>
        <v>1967-08-09</v>
      </c>
      <c r="F5958" s="1" t="str">
        <f t="shared" si="652"/>
        <v>05:45:00</v>
      </c>
      <c r="G5958" s="9" t="str">
        <f t="shared" si="653"/>
        <v>August</v>
      </c>
      <c r="H5958" s="5" t="str">
        <f t="shared" si="654"/>
        <v>1967</v>
      </c>
      <c r="I5958" s="1" t="s">
        <v>12095</v>
      </c>
      <c r="J5958" s="1" t="str">
        <f t="shared" si="655"/>
        <v xml:space="preserve">Voskhod </v>
      </c>
      <c r="K5958" s="1" t="str">
        <f t="shared" si="656"/>
        <v>Cosmos 172</v>
      </c>
      <c r="L5958" s="1" t="s">
        <v>346</v>
      </c>
      <c r="M5958" s="1"/>
      <c r="N5958" s="1">
        <f t="shared" si="657"/>
        <v>0</v>
      </c>
      <c r="O5958" s="1" t="s">
        <v>9</v>
      </c>
    </row>
    <row r="5959" spans="1:15" x14ac:dyDescent="0.3">
      <c r="A5959" s="1" t="s">
        <v>6140</v>
      </c>
      <c r="B5959" s="1" t="s">
        <v>11888</v>
      </c>
      <c r="C5959" s="1" t="str">
        <f t="shared" si="651"/>
        <v>Kazakhstan</v>
      </c>
      <c r="D5959" s="1" t="s">
        <v>12096</v>
      </c>
      <c r="E5959" s="7" t="str">
        <f>TEXT(DATE(MID(D5959, 13, 4), CHOOSE(MATCH( MID(D5959, 5, 3), {"Jan","Feb","Mar","Apr","May","Jun","Jul","Aug","Sep","Oct","Nov","Dec"}, 0), 1, 2, 3, 4, 5, 6, 7, 8, 9, 10, 11, 12), MID(D5959, 9, 2)), "yyyy-mm-dd")</f>
        <v>1967-08-08</v>
      </c>
      <c r="F5959" s="1" t="str">
        <f t="shared" si="652"/>
        <v>16:05:00</v>
      </c>
      <c r="G5959" s="9" t="str">
        <f t="shared" si="653"/>
        <v>August</v>
      </c>
      <c r="H5959" s="5" t="str">
        <f t="shared" si="654"/>
        <v>1967</v>
      </c>
      <c r="I5959" s="1" t="s">
        <v>12097</v>
      </c>
      <c r="J5959" s="1" t="str">
        <f t="shared" si="655"/>
        <v xml:space="preserve">R-36 Orb. </v>
      </c>
      <c r="K5959" s="1" t="str">
        <f t="shared" si="656"/>
        <v>Cosmos 171</v>
      </c>
      <c r="L5959" s="1" t="s">
        <v>346</v>
      </c>
      <c r="M5959" s="1"/>
      <c r="N5959" s="1">
        <f t="shared" si="657"/>
        <v>0</v>
      </c>
      <c r="O5959" s="1" t="s">
        <v>9</v>
      </c>
    </row>
    <row r="5960" spans="1:15" x14ac:dyDescent="0.3">
      <c r="A5960" s="1" t="s">
        <v>5722</v>
      </c>
      <c r="B5960" s="1" t="s">
        <v>11804</v>
      </c>
      <c r="C5960" s="1" t="str">
        <f t="shared" si="651"/>
        <v>USA</v>
      </c>
      <c r="D5960" s="1" t="s">
        <v>12098</v>
      </c>
      <c r="E5960" s="7" t="str">
        <f>TEXT(DATE(MID(D5960, 13, 4), CHOOSE(MATCH( MID(D5960, 5, 3), {"Jan","Feb","Mar","Apr","May","Jun","Jul","Aug","Sep","Oct","Nov","Dec"}, 0), 1, 2, 3, 4, 5, 6, 7, 8, 9, 10, 11, 12), MID(D5960, 9, 2)), "yyyy-mm-dd")</f>
        <v>1967-08-07</v>
      </c>
      <c r="F5960" s="1" t="str">
        <f t="shared" si="652"/>
        <v>21:44:00</v>
      </c>
      <c r="G5960" s="9" t="str">
        <f t="shared" si="653"/>
        <v>August</v>
      </c>
      <c r="H5960" s="5" t="str">
        <f t="shared" si="654"/>
        <v>1967</v>
      </c>
      <c r="I5960" s="1" t="s">
        <v>12099</v>
      </c>
      <c r="J5960" s="1" t="str">
        <f t="shared" si="655"/>
        <v xml:space="preserve">Thorad SLV-2G Agena-D </v>
      </c>
      <c r="K5960" s="1" t="str">
        <f t="shared" si="656"/>
        <v>KH-4A 1043</v>
      </c>
      <c r="L5960" s="1" t="s">
        <v>346</v>
      </c>
      <c r="M5960" s="1"/>
      <c r="N5960" s="1">
        <f t="shared" si="657"/>
        <v>0</v>
      </c>
      <c r="O5960" s="1" t="s">
        <v>9</v>
      </c>
    </row>
    <row r="5961" spans="1:15" x14ac:dyDescent="0.3">
      <c r="A5961" s="1" t="s">
        <v>5556</v>
      </c>
      <c r="B5961" s="1" t="s">
        <v>9371</v>
      </c>
      <c r="C5961" s="1" t="str">
        <f t="shared" si="651"/>
        <v>USA</v>
      </c>
      <c r="D5961" s="1" t="s">
        <v>12100</v>
      </c>
      <c r="E5961" s="7" t="str">
        <f>TEXT(DATE(MID(D5961, 13, 4), CHOOSE(MATCH( MID(D5961, 5, 3), {"Jan","Feb","Mar","Apr","May","Jun","Jul","Aug","Sep","Oct","Nov","Dec"}, 0), 1, 2, 3, 4, 5, 6, 7, 8, 9, 10, 11, 12), MID(D5961, 9, 2)), "yyyy-mm-dd")</f>
        <v>1967-08-01</v>
      </c>
      <c r="F5961" s="1" t="str">
        <f t="shared" si="652"/>
        <v>22:33:00</v>
      </c>
      <c r="G5961" s="9" t="str">
        <f t="shared" si="653"/>
        <v>August</v>
      </c>
      <c r="H5961" s="5" t="str">
        <f t="shared" si="654"/>
        <v>1967</v>
      </c>
      <c r="I5961" s="1" t="s">
        <v>12101</v>
      </c>
      <c r="J5961" s="1" t="str">
        <f t="shared" si="655"/>
        <v xml:space="preserve">Atlas-SLV3 Agena-D </v>
      </c>
      <c r="K5961" s="1" t="str">
        <f t="shared" si="656"/>
        <v>Lunar Orbiter 5</v>
      </c>
      <c r="L5961" s="1" t="s">
        <v>346</v>
      </c>
      <c r="M5961" s="1"/>
      <c r="N5961" s="1">
        <f t="shared" si="657"/>
        <v>0</v>
      </c>
      <c r="O5961" s="1" t="s">
        <v>9</v>
      </c>
    </row>
    <row r="5962" spans="1:15" x14ac:dyDescent="0.3">
      <c r="A5962" s="1" t="s">
        <v>6140</v>
      </c>
      <c r="B5962" s="1" t="s">
        <v>11053</v>
      </c>
      <c r="C5962" s="1" t="str">
        <f t="shared" si="651"/>
        <v>Kazakhstan</v>
      </c>
      <c r="D5962" s="1" t="s">
        <v>12102</v>
      </c>
      <c r="E5962" s="7" t="str">
        <f>TEXT(DATE(MID(D5962, 13, 4), CHOOSE(MATCH( MID(D5962, 5, 3), {"Jan","Feb","Mar","Apr","May","Jun","Jul","Aug","Sep","Oct","Nov","Dec"}, 0), 1, 2, 3, 4, 5, 6, 7, 8, 9, 10, 11, 12), MID(D5962, 9, 2)), "yyyy-mm-dd")</f>
        <v>1967-07-31</v>
      </c>
      <c r="F5962" s="1" t="str">
        <f t="shared" si="652"/>
        <v>16:45:00</v>
      </c>
      <c r="G5962" s="9" t="str">
        <f t="shared" si="653"/>
        <v>July</v>
      </c>
      <c r="H5962" s="5" t="str">
        <f t="shared" si="654"/>
        <v>1967</v>
      </c>
      <c r="I5962" s="1" t="s">
        <v>12103</v>
      </c>
      <c r="J5962" s="1" t="str">
        <f t="shared" si="655"/>
        <v xml:space="preserve">R-36 Orb. </v>
      </c>
      <c r="K5962" s="1" t="str">
        <f t="shared" si="656"/>
        <v>Cosmos 170</v>
      </c>
      <c r="L5962" s="1" t="s">
        <v>346</v>
      </c>
      <c r="M5962" s="1"/>
      <c r="N5962" s="1">
        <f t="shared" si="657"/>
        <v>0</v>
      </c>
      <c r="O5962" s="1" t="s">
        <v>9</v>
      </c>
    </row>
    <row r="5963" spans="1:15" x14ac:dyDescent="0.3">
      <c r="A5963" s="1" t="s">
        <v>5722</v>
      </c>
      <c r="B5963" s="1" t="s">
        <v>10902</v>
      </c>
      <c r="C5963" s="1" t="str">
        <f t="shared" si="651"/>
        <v>USA</v>
      </c>
      <c r="D5963" s="1" t="s">
        <v>12104</v>
      </c>
      <c r="E5963" s="7" t="str">
        <f>TEXT(DATE(MID(D5963, 13, 4), CHOOSE(MATCH( MID(D5963, 5, 3), {"Jan","Feb","Mar","Apr","May","Jun","Jul","Aug","Sep","Oct","Nov","Dec"}, 0), 1, 2, 3, 4, 5, 6, 7, 8, 9, 10, 11, 12), MID(D5963, 9, 2)), "yyyy-mm-dd")</f>
        <v>1967-07-28</v>
      </c>
      <c r="F5963" s="1" t="str">
        <f t="shared" si="652"/>
        <v>14:21:00</v>
      </c>
      <c r="G5963" s="9" t="str">
        <f t="shared" si="653"/>
        <v>July</v>
      </c>
      <c r="H5963" s="5" t="str">
        <f t="shared" si="654"/>
        <v>1967</v>
      </c>
      <c r="I5963" s="1" t="s">
        <v>12105</v>
      </c>
      <c r="J5963" s="1" t="str">
        <f t="shared" si="655"/>
        <v xml:space="preserve">Thor-SLV2A Agena-D </v>
      </c>
      <c r="K5963" s="1" t="str">
        <f t="shared" si="656"/>
        <v>OGO-4</v>
      </c>
      <c r="L5963" s="1" t="s">
        <v>346</v>
      </c>
      <c r="M5963" s="1"/>
      <c r="N5963" s="1">
        <f t="shared" si="657"/>
        <v>0</v>
      </c>
      <c r="O5963" s="1" t="s">
        <v>9</v>
      </c>
    </row>
    <row r="5964" spans="1:15" x14ac:dyDescent="0.3">
      <c r="A5964" s="1" t="s">
        <v>5556</v>
      </c>
      <c r="B5964" s="1" t="s">
        <v>12106</v>
      </c>
      <c r="C5964" s="1" t="str">
        <f t="shared" si="651"/>
        <v>USA</v>
      </c>
      <c r="D5964" s="1" t="s">
        <v>12107</v>
      </c>
      <c r="E5964" s="7" t="str">
        <f>TEXT(DATE(MID(D5964, 13, 4), CHOOSE(MATCH( MID(D5964, 5, 3), {"Jan","Feb","Mar","Apr","May","Jun","Jul","Aug","Sep","Oct","Nov","Dec"}, 0), 1, 2, 3, 4, 5, 6, 7, 8, 9, 10, 11, 12), MID(D5964, 9, 2)), "yyyy-mm-dd")</f>
        <v>1967-07-27</v>
      </c>
      <c r="F5964" s="1" t="str">
        <f t="shared" si="652"/>
        <v>19:00:00</v>
      </c>
      <c r="G5964" s="9" t="str">
        <f t="shared" si="653"/>
        <v>July</v>
      </c>
      <c r="H5964" s="5" t="str">
        <f t="shared" si="654"/>
        <v>1967</v>
      </c>
      <c r="I5964" s="1" t="s">
        <v>12108</v>
      </c>
      <c r="J5964" s="1" t="str">
        <f t="shared" si="655"/>
        <v xml:space="preserve">Atlas-D OV1 </v>
      </c>
      <c r="K5964" s="1" t="str">
        <f t="shared" si="656"/>
        <v>OV1-11/OV1-12/OV1-86</v>
      </c>
      <c r="L5964" s="1" t="s">
        <v>346</v>
      </c>
      <c r="M5964" s="1"/>
      <c r="N5964" s="1">
        <f t="shared" si="657"/>
        <v>0</v>
      </c>
      <c r="O5964" s="1" t="s">
        <v>117</v>
      </c>
    </row>
    <row r="5965" spans="1:15" x14ac:dyDescent="0.3">
      <c r="A5965" s="1" t="s">
        <v>5722</v>
      </c>
      <c r="B5965" s="1" t="s">
        <v>114</v>
      </c>
      <c r="C5965" s="1" t="str">
        <f t="shared" si="651"/>
        <v>USA</v>
      </c>
      <c r="D5965" s="1" t="s">
        <v>12109</v>
      </c>
      <c r="E5965" s="7" t="str">
        <f>TEXT(DATE(MID(D5965, 13, 4), CHOOSE(MATCH( MID(D5965, 5, 3), {"Jan","Feb","Mar","Apr","May","Jun","Jul","Aug","Sep","Oct","Nov","Dec"}, 0), 1, 2, 3, 4, 5, 6, 7, 8, 9, 10, 11, 12), MID(D5965, 9, 2)), "yyyy-mm-dd")</f>
        <v>1967-07-25</v>
      </c>
      <c r="F5965" s="1" t="str">
        <f t="shared" si="652"/>
        <v>03:48:00</v>
      </c>
      <c r="G5965" s="9" t="str">
        <f t="shared" si="653"/>
        <v>July</v>
      </c>
      <c r="H5965" s="5" t="str">
        <f t="shared" si="654"/>
        <v>1967</v>
      </c>
      <c r="I5965" s="1" t="s">
        <v>12110</v>
      </c>
      <c r="J5965" s="1" t="str">
        <f t="shared" si="655"/>
        <v xml:space="preserve">Thor-SLV2A Agena-D </v>
      </c>
      <c r="K5965" s="1" t="str">
        <f t="shared" si="656"/>
        <v>OPS 1879</v>
      </c>
      <c r="L5965" s="1" t="s">
        <v>346</v>
      </c>
      <c r="M5965" s="1"/>
      <c r="N5965" s="1">
        <f t="shared" si="657"/>
        <v>0</v>
      </c>
      <c r="O5965" s="1" t="s">
        <v>9</v>
      </c>
    </row>
    <row r="5966" spans="1:15" x14ac:dyDescent="0.3">
      <c r="A5966" s="1" t="s">
        <v>6140</v>
      </c>
      <c r="B5966" s="1" t="s">
        <v>130</v>
      </c>
      <c r="C5966" s="1" t="str">
        <f t="shared" si="651"/>
        <v>Kazakhstan</v>
      </c>
      <c r="D5966" s="1" t="s">
        <v>12111</v>
      </c>
      <c r="E5966" s="7" t="str">
        <f>TEXT(DATE(MID(D5966, 13, 4), CHOOSE(MATCH( MID(D5966, 5, 3), {"Jan","Feb","Mar","Apr","May","Jun","Jul","Aug","Sep","Oct","Nov","Dec"}, 0), 1, 2, 3, 4, 5, 6, 7, 8, 9, 10, 11, 12), MID(D5966, 9, 2)), "yyyy-mm-dd")</f>
        <v>1967-07-21</v>
      </c>
      <c r="F5966" s="1" t="str">
        <f t="shared" si="652"/>
        <v>06:00:00</v>
      </c>
      <c r="G5966" s="9" t="str">
        <f t="shared" si="653"/>
        <v>July</v>
      </c>
      <c r="H5966" s="5" t="str">
        <f t="shared" si="654"/>
        <v>1967</v>
      </c>
      <c r="I5966" s="1" t="s">
        <v>12112</v>
      </c>
      <c r="J5966" s="1" t="str">
        <f t="shared" si="655"/>
        <v xml:space="preserve">Voskhod </v>
      </c>
      <c r="K5966" s="1" t="str">
        <f t="shared" si="656"/>
        <v>Zenit-4 nÂ°32</v>
      </c>
      <c r="L5966" s="1" t="s">
        <v>346</v>
      </c>
      <c r="M5966" s="1"/>
      <c r="N5966" s="1">
        <f t="shared" si="657"/>
        <v>0</v>
      </c>
      <c r="O5966" s="1" t="s">
        <v>257</v>
      </c>
    </row>
    <row r="5967" spans="1:15" x14ac:dyDescent="0.3">
      <c r="A5967" s="1" t="s">
        <v>5722</v>
      </c>
      <c r="B5967" s="1" t="s">
        <v>3160</v>
      </c>
      <c r="C5967" s="1" t="str">
        <f t="shared" si="651"/>
        <v>USA</v>
      </c>
      <c r="D5967" s="1" t="s">
        <v>12113</v>
      </c>
      <c r="E5967" s="7" t="str">
        <f>TEXT(DATE(MID(D5967, 13, 4), CHOOSE(MATCH( MID(D5967, 5, 3), {"Jan","Feb","Mar","Apr","May","Jun","Jul","Aug","Sep","Oct","Nov","Dec"}, 0), 1, 2, 3, 4, 5, 6, 7, 8, 9, 10, 11, 12), MID(D5967, 9, 2)), "yyyy-mm-dd")</f>
        <v>1967-07-19</v>
      </c>
      <c r="F5967" s="1" t="str">
        <f t="shared" si="652"/>
        <v>14:19:00</v>
      </c>
      <c r="G5967" s="9" t="str">
        <f t="shared" si="653"/>
        <v>July</v>
      </c>
      <c r="H5967" s="5" t="str">
        <f t="shared" si="654"/>
        <v>1967</v>
      </c>
      <c r="I5967" s="1" t="s">
        <v>12114</v>
      </c>
      <c r="J5967" s="1" t="str">
        <f t="shared" si="655"/>
        <v xml:space="preserve">Delta E1 </v>
      </c>
      <c r="K5967" s="1" t="str">
        <f t="shared" si="656"/>
        <v>Explorer 35 (IMP-E)</v>
      </c>
      <c r="L5967" s="1" t="s">
        <v>346</v>
      </c>
      <c r="M5967" s="1"/>
      <c r="N5967" s="1">
        <f t="shared" si="657"/>
        <v>0</v>
      </c>
      <c r="O5967" s="1" t="s">
        <v>9</v>
      </c>
    </row>
    <row r="5968" spans="1:15" x14ac:dyDescent="0.3">
      <c r="A5968" s="1" t="s">
        <v>6140</v>
      </c>
      <c r="B5968" s="1" t="s">
        <v>11888</v>
      </c>
      <c r="C5968" s="1" t="str">
        <f t="shared" si="651"/>
        <v>Kazakhstan</v>
      </c>
      <c r="D5968" s="1" t="s">
        <v>12115</v>
      </c>
      <c r="E5968" s="7" t="str">
        <f>TEXT(DATE(MID(D5968, 13, 4), CHOOSE(MATCH( MID(D5968, 5, 3), {"Jan","Feb","Mar","Apr","May","Jun","Jul","Aug","Sep","Oct","Nov","Dec"}, 0), 1, 2, 3, 4, 5, 6, 7, 8, 9, 10, 11, 12), MID(D5968, 9, 2)), "yyyy-mm-dd")</f>
        <v>1967-07-17</v>
      </c>
      <c r="F5968" s="1" t="str">
        <f t="shared" si="652"/>
        <v>16:45:00</v>
      </c>
      <c r="G5968" s="9" t="str">
        <f t="shared" si="653"/>
        <v>July</v>
      </c>
      <c r="H5968" s="5" t="str">
        <f t="shared" si="654"/>
        <v>1967</v>
      </c>
      <c r="I5968" s="1" t="s">
        <v>12116</v>
      </c>
      <c r="J5968" s="1" t="str">
        <f t="shared" si="655"/>
        <v xml:space="preserve">R-36 Orb. </v>
      </c>
      <c r="K5968" s="1" t="str">
        <f t="shared" si="656"/>
        <v>Cosmos 169</v>
      </c>
      <c r="L5968" s="1" t="s">
        <v>346</v>
      </c>
      <c r="M5968" s="1"/>
      <c r="N5968" s="1">
        <f t="shared" si="657"/>
        <v>0</v>
      </c>
      <c r="O5968" s="1" t="s">
        <v>9</v>
      </c>
    </row>
    <row r="5969" spans="1:15" x14ac:dyDescent="0.3">
      <c r="A5969" s="1" t="s">
        <v>5556</v>
      </c>
      <c r="B5969" s="1" t="s">
        <v>4149</v>
      </c>
      <c r="C5969" s="1" t="str">
        <f t="shared" si="651"/>
        <v>USA</v>
      </c>
      <c r="D5969" s="1" t="s">
        <v>12117</v>
      </c>
      <c r="E5969" s="7" t="str">
        <f>TEXT(DATE(MID(D5969, 13, 4), CHOOSE(MATCH( MID(D5969, 5, 3), {"Jan","Feb","Mar","Apr","May","Jun","Jul","Aug","Sep","Oct","Nov","Dec"}, 0), 1, 2, 3, 4, 5, 6, 7, 8, 9, 10, 11, 12), MID(D5969, 9, 2)), "yyyy-mm-dd")</f>
        <v>1967-07-14</v>
      </c>
      <c r="F5969" s="1" t="str">
        <f t="shared" si="652"/>
        <v>11:53:00</v>
      </c>
      <c r="G5969" s="9" t="str">
        <f t="shared" si="653"/>
        <v>July</v>
      </c>
      <c r="H5969" s="5" t="str">
        <f t="shared" si="654"/>
        <v>1967</v>
      </c>
      <c r="I5969" s="1" t="s">
        <v>12118</v>
      </c>
      <c r="J5969" s="1" t="str">
        <f t="shared" si="655"/>
        <v xml:space="preserve">Atlas-LV3C Centaur-D </v>
      </c>
      <c r="K5969" s="1" t="str">
        <f t="shared" si="656"/>
        <v>Surveyor 4</v>
      </c>
      <c r="L5969" s="1" t="s">
        <v>346</v>
      </c>
      <c r="M5969" s="1"/>
      <c r="N5969" s="1">
        <f t="shared" si="657"/>
        <v>0</v>
      </c>
      <c r="O5969" s="1" t="s">
        <v>9</v>
      </c>
    </row>
    <row r="5970" spans="1:15" x14ac:dyDescent="0.3">
      <c r="A5970" s="1" t="s">
        <v>6140</v>
      </c>
      <c r="B5970" s="1" t="s">
        <v>130</v>
      </c>
      <c r="C5970" s="1" t="str">
        <f t="shared" si="651"/>
        <v>Kazakhstan</v>
      </c>
      <c r="D5970" s="1" t="s">
        <v>12119</v>
      </c>
      <c r="E5970" s="7" t="str">
        <f>TEXT(DATE(MID(D5970, 13, 4), CHOOSE(MATCH( MID(D5970, 5, 3), {"Jan","Feb","Mar","Apr","May","Jun","Jul","Aug","Sep","Oct","Nov","Dec"}, 0), 1, 2, 3, 4, 5, 6, 7, 8, 9, 10, 11, 12), MID(D5970, 9, 2)), "yyyy-mm-dd")</f>
        <v>1967-07-04</v>
      </c>
      <c r="F5970" s="1" t="str">
        <f t="shared" si="652"/>
        <v>05:59:00</v>
      </c>
      <c r="G5970" s="9" t="str">
        <f t="shared" si="653"/>
        <v>July</v>
      </c>
      <c r="H5970" s="5" t="str">
        <f t="shared" si="654"/>
        <v>1967</v>
      </c>
      <c r="I5970" s="1" t="s">
        <v>12120</v>
      </c>
      <c r="J5970" s="1" t="str">
        <f t="shared" si="655"/>
        <v xml:space="preserve">Voskhod </v>
      </c>
      <c r="K5970" s="1" t="str">
        <f t="shared" si="656"/>
        <v>Cosmos 168</v>
      </c>
      <c r="L5970" s="1" t="s">
        <v>346</v>
      </c>
      <c r="M5970" s="1"/>
      <c r="N5970" s="1">
        <f t="shared" si="657"/>
        <v>0</v>
      </c>
      <c r="O5970" s="1" t="s">
        <v>9</v>
      </c>
    </row>
    <row r="5971" spans="1:15" x14ac:dyDescent="0.3">
      <c r="A5971" s="1" t="s">
        <v>5603</v>
      </c>
      <c r="B5971" s="1" t="s">
        <v>75</v>
      </c>
      <c r="C5971" s="1" t="str">
        <f t="shared" si="651"/>
        <v>USA</v>
      </c>
      <c r="D5971" s="1" t="s">
        <v>12121</v>
      </c>
      <c r="E5971" s="7" t="str">
        <f>TEXT(DATE(MID(D5971, 13, 4), CHOOSE(MATCH( MID(D5971, 5, 3), {"Jan","Feb","Mar","Apr","May","Jun","Jul","Aug","Sep","Oct","Nov","Dec"}, 0), 1, 2, 3, 4, 5, 6, 7, 8, 9, 10, 11, 12), MID(D5971, 9, 2)), "yyyy-mm-dd")</f>
        <v>1967-07-01</v>
      </c>
      <c r="F5971" s="1" t="str">
        <f t="shared" si="652"/>
        <v>13:15:00</v>
      </c>
      <c r="G5971" s="9" t="str">
        <f t="shared" si="653"/>
        <v>July</v>
      </c>
      <c r="H5971" s="5" t="str">
        <f t="shared" si="654"/>
        <v>1967</v>
      </c>
      <c r="I5971" s="1" t="s">
        <v>12122</v>
      </c>
      <c r="J5971" s="1" t="str">
        <f t="shared" si="655"/>
        <v xml:space="preserve">Titan IIIC </v>
      </c>
      <c r="K5971" s="1" t="str">
        <f t="shared" si="656"/>
        <v>OPS 9331-9334, LES-5 &amp; DODGE</v>
      </c>
      <c r="L5971" s="1" t="s">
        <v>346</v>
      </c>
      <c r="M5971" s="1"/>
      <c r="N5971" s="1">
        <f t="shared" si="657"/>
        <v>0</v>
      </c>
      <c r="O5971" s="1" t="s">
        <v>9</v>
      </c>
    </row>
    <row r="5972" spans="1:15" x14ac:dyDescent="0.3">
      <c r="A5972" s="1" t="s">
        <v>5722</v>
      </c>
      <c r="B5972" s="1" t="s">
        <v>8845</v>
      </c>
      <c r="C5972" s="1" t="str">
        <f t="shared" si="651"/>
        <v>USA</v>
      </c>
      <c r="D5972" s="1" t="s">
        <v>12123</v>
      </c>
      <c r="E5972" s="7" t="str">
        <f>TEXT(DATE(MID(D5972, 13, 4), CHOOSE(MATCH( MID(D5972, 5, 3), {"Jan","Feb","Mar","Apr","May","Jun","Jul","Aug","Sep","Oct","Nov","Dec"}, 0), 1, 2, 3, 4, 5, 6, 7, 8, 9, 10, 11, 12), MID(D5972, 9, 2)), "yyyy-mm-dd")</f>
        <v>1967-06-29</v>
      </c>
      <c r="F5972" s="1" t="str">
        <f t="shared" si="652"/>
        <v>21:01:00</v>
      </c>
      <c r="G5972" s="9" t="str">
        <f t="shared" si="653"/>
        <v>June</v>
      </c>
      <c r="H5972" s="5" t="str">
        <f t="shared" si="654"/>
        <v>1967</v>
      </c>
      <c r="I5972" s="1" t="s">
        <v>12124</v>
      </c>
      <c r="J5972" s="1" t="str">
        <f t="shared" si="655"/>
        <v xml:space="preserve">Thor-LV2D Burner-2 </v>
      </c>
      <c r="K5972" s="1" t="str">
        <f t="shared" si="656"/>
        <v>Aurora &amp; SECOR-9</v>
      </c>
      <c r="L5972" s="1" t="s">
        <v>346</v>
      </c>
      <c r="M5972" s="1"/>
      <c r="N5972" s="1">
        <f t="shared" si="657"/>
        <v>0</v>
      </c>
      <c r="O5972" s="1" t="s">
        <v>9</v>
      </c>
    </row>
    <row r="5973" spans="1:15" x14ac:dyDescent="0.3">
      <c r="A5973" s="1" t="s">
        <v>6140</v>
      </c>
      <c r="B5973" s="1" t="s">
        <v>6482</v>
      </c>
      <c r="C5973" s="1" t="str">
        <f t="shared" si="651"/>
        <v>Russia</v>
      </c>
      <c r="D5973" s="1" t="s">
        <v>12125</v>
      </c>
      <c r="E5973" s="7" t="str">
        <f>TEXT(DATE(MID(D5973, 13, 4), CHOOSE(MATCH( MID(D5973, 5, 3), {"Jan","Feb","Mar","Apr","May","Jun","Jul","Aug","Sep","Oct","Nov","Dec"}, 0), 1, 2, 3, 4, 5, 6, 7, 8, 9, 10, 11, 12), MID(D5973, 9, 2)), "yyyy-mm-dd")</f>
        <v>1967-06-26</v>
      </c>
      <c r="F5973" s="1" t="str">
        <f t="shared" si="652"/>
        <v>04:30:00</v>
      </c>
      <c r="G5973" s="9" t="str">
        <f t="shared" si="653"/>
        <v>June</v>
      </c>
      <c r="H5973" s="5" t="str">
        <f t="shared" si="654"/>
        <v>1967</v>
      </c>
      <c r="I5973" s="1" t="s">
        <v>12126</v>
      </c>
      <c r="J5973" s="1" t="str">
        <f t="shared" si="655"/>
        <v xml:space="preserve">Cosmos-3M </v>
      </c>
      <c r="K5973" s="1" t="str">
        <f t="shared" si="656"/>
        <v>Tselina-O nÂ°01</v>
      </c>
      <c r="L5973" s="1" t="s">
        <v>346</v>
      </c>
      <c r="M5973" s="1"/>
      <c r="N5973" s="1">
        <f t="shared" si="657"/>
        <v>0</v>
      </c>
      <c r="O5973" s="1" t="s">
        <v>9</v>
      </c>
    </row>
    <row r="5974" spans="1:15" x14ac:dyDescent="0.3">
      <c r="A5974" s="1" t="s">
        <v>5722</v>
      </c>
      <c r="B5974" s="1" t="s">
        <v>4249</v>
      </c>
      <c r="C5974" s="1" t="str">
        <f t="shared" si="651"/>
        <v>USA</v>
      </c>
      <c r="D5974" s="1" t="s">
        <v>12127</v>
      </c>
      <c r="E5974" s="7" t="str">
        <f>TEXT(DATE(MID(D5974, 13, 4), CHOOSE(MATCH( MID(D5974, 5, 3), {"Jan","Feb","Mar","Apr","May","Jun","Jul","Aug","Sep","Oct","Nov","Dec"}, 0), 1, 2, 3, 4, 5, 6, 7, 8, 9, 10, 11, 12), MID(D5974, 9, 2)), "yyyy-mm-dd")</f>
        <v>1967-06-20</v>
      </c>
      <c r="F5974" s="1" t="str">
        <f t="shared" si="652"/>
        <v>16:15:00</v>
      </c>
      <c r="G5974" s="9" t="str">
        <f t="shared" si="653"/>
        <v>June</v>
      </c>
      <c r="H5974" s="5" t="str">
        <f t="shared" si="654"/>
        <v>1967</v>
      </c>
      <c r="I5974" s="1" t="s">
        <v>12128</v>
      </c>
      <c r="J5974" s="1" t="str">
        <f t="shared" si="655"/>
        <v xml:space="preserve">Titan IIIB </v>
      </c>
      <c r="K5974" s="1" t="str">
        <f t="shared" si="656"/>
        <v>OPS 4282</v>
      </c>
      <c r="L5974" s="1" t="s">
        <v>346</v>
      </c>
      <c r="M5974" s="1">
        <v>59</v>
      </c>
      <c r="N5974" s="1">
        <f t="shared" si="657"/>
        <v>4897</v>
      </c>
      <c r="O5974" s="1" t="s">
        <v>117</v>
      </c>
    </row>
    <row r="5975" spans="1:15" x14ac:dyDescent="0.3">
      <c r="A5975" s="1" t="s">
        <v>6140</v>
      </c>
      <c r="B5975" s="1" t="s">
        <v>6615</v>
      </c>
      <c r="C5975" s="1" t="str">
        <f t="shared" si="651"/>
        <v>Russia</v>
      </c>
      <c r="D5975" s="1" t="s">
        <v>12129</v>
      </c>
      <c r="E5975" s="7" t="str">
        <f>TEXT(DATE(MID(D5975, 13, 4), CHOOSE(MATCH( MID(D5975, 5, 3), {"Jan","Feb","Mar","Apr","May","Jun","Jul","Aug","Sep","Oct","Nov","Dec"}, 0), 1, 2, 3, 4, 5, 6, 7, 8, 9, 10, 11, 12), MID(D5975, 9, 2)), "yyyy-mm-dd")</f>
        <v>1967-06-20</v>
      </c>
      <c r="F5975" s="1" t="str">
        <f t="shared" si="652"/>
        <v>11:00:00</v>
      </c>
      <c r="G5975" s="9" t="str">
        <f t="shared" si="653"/>
        <v>June</v>
      </c>
      <c r="H5975" s="5" t="str">
        <f t="shared" si="654"/>
        <v>1967</v>
      </c>
      <c r="I5975" s="1" t="s">
        <v>12130</v>
      </c>
      <c r="J5975" s="1" t="str">
        <f t="shared" si="655"/>
        <v xml:space="preserve">Voskhod </v>
      </c>
      <c r="K5975" s="1" t="str">
        <f t="shared" si="656"/>
        <v>Zenit-4 nÂ°31</v>
      </c>
      <c r="L5975" s="1" t="s">
        <v>346</v>
      </c>
      <c r="M5975" s="1"/>
      <c r="N5975" s="1">
        <f t="shared" si="657"/>
        <v>0</v>
      </c>
      <c r="O5975" s="1" t="s">
        <v>257</v>
      </c>
    </row>
    <row r="5976" spans="1:15" x14ac:dyDescent="0.3">
      <c r="A5976" s="1" t="s">
        <v>6140</v>
      </c>
      <c r="B5976" s="1" t="s">
        <v>1630</v>
      </c>
      <c r="C5976" s="1" t="str">
        <f t="shared" si="651"/>
        <v>Kazakhstan</v>
      </c>
      <c r="D5976" s="1" t="s">
        <v>12131</v>
      </c>
      <c r="E5976" s="7" t="str">
        <f>TEXT(DATE(MID(D5976, 13, 4), CHOOSE(MATCH( MID(D5976, 5, 3), {"Jan","Feb","Mar","Apr","May","Jun","Jul","Aug","Sep","Oct","Nov","Dec"}, 0), 1, 2, 3, 4, 5, 6, 7, 8, 9, 10, 11, 12), MID(D5976, 9, 2)), "yyyy-mm-dd")</f>
        <v>1967-06-17</v>
      </c>
      <c r="F5976" s="1" t="str">
        <f t="shared" si="652"/>
        <v>02:36:00</v>
      </c>
      <c r="G5976" s="9" t="str">
        <f t="shared" si="653"/>
        <v>June</v>
      </c>
      <c r="H5976" s="5" t="str">
        <f t="shared" si="654"/>
        <v>1967</v>
      </c>
      <c r="I5976" s="1" t="s">
        <v>12132</v>
      </c>
      <c r="J5976" s="1" t="str">
        <f t="shared" si="655"/>
        <v xml:space="preserve">Molniya-M /Block VL </v>
      </c>
      <c r="K5976" s="1" t="str">
        <f t="shared" si="656"/>
        <v>Cosmos 167</v>
      </c>
      <c r="L5976" s="1" t="s">
        <v>346</v>
      </c>
      <c r="M5976" s="1"/>
      <c r="N5976" s="1">
        <f t="shared" si="657"/>
        <v>0</v>
      </c>
      <c r="O5976" s="1" t="s">
        <v>257</v>
      </c>
    </row>
    <row r="5977" spans="1:15" x14ac:dyDescent="0.3">
      <c r="A5977" s="1" t="s">
        <v>5722</v>
      </c>
      <c r="B5977" s="1" t="s">
        <v>10955</v>
      </c>
      <c r="C5977" s="1" t="str">
        <f t="shared" si="651"/>
        <v>USA</v>
      </c>
      <c r="D5977" s="1" t="s">
        <v>12133</v>
      </c>
      <c r="E5977" s="7" t="str">
        <f>TEXT(DATE(MID(D5977, 13, 4), CHOOSE(MATCH( MID(D5977, 5, 3), {"Jan","Feb","Mar","Apr","May","Jun","Jul","Aug","Sep","Oct","Nov","Dec"}, 0), 1, 2, 3, 4, 5, 6, 7, 8, 9, 10, 11, 12), MID(D5977, 9, 2)), "yyyy-mm-dd")</f>
        <v>1967-06-16</v>
      </c>
      <c r="F5977" s="1" t="str">
        <f t="shared" si="652"/>
        <v>21:35:00</v>
      </c>
      <c r="G5977" s="9" t="str">
        <f t="shared" si="653"/>
        <v>June</v>
      </c>
      <c r="H5977" s="5" t="str">
        <f t="shared" si="654"/>
        <v>1967</v>
      </c>
      <c r="I5977" s="1" t="s">
        <v>12134</v>
      </c>
      <c r="J5977" s="1" t="str">
        <f t="shared" si="655"/>
        <v xml:space="preserve">Thorad SLV-2G Agena-D </v>
      </c>
      <c r="K5977" s="1" t="str">
        <f t="shared" si="656"/>
        <v>KH-4A 1042</v>
      </c>
      <c r="L5977" s="1" t="s">
        <v>346</v>
      </c>
      <c r="M5977" s="1"/>
      <c r="N5977" s="1">
        <f t="shared" si="657"/>
        <v>0</v>
      </c>
      <c r="O5977" s="1" t="s">
        <v>9</v>
      </c>
    </row>
    <row r="5978" spans="1:15" x14ac:dyDescent="0.3">
      <c r="A5978" s="1" t="s">
        <v>6140</v>
      </c>
      <c r="B5978" s="1" t="s">
        <v>6899</v>
      </c>
      <c r="C5978" s="1" t="str">
        <f t="shared" si="651"/>
        <v>Russia</v>
      </c>
      <c r="D5978" s="1" t="s">
        <v>12135</v>
      </c>
      <c r="E5978" s="7" t="str">
        <f>TEXT(DATE(MID(D5978, 13, 4), CHOOSE(MATCH( MID(D5978, 5, 3), {"Jan","Feb","Mar","Apr","May","Jun","Jul","Aug","Sep","Oct","Nov","Dec"}, 0), 1, 2, 3, 4, 5, 6, 7, 8, 9, 10, 11, 12), MID(D5978, 9, 2)), "yyyy-mm-dd")</f>
        <v>1967-06-16</v>
      </c>
      <c r="F5978" s="1" t="str">
        <f t="shared" si="652"/>
        <v>04:43:00</v>
      </c>
      <c r="G5978" s="9" t="str">
        <f t="shared" si="653"/>
        <v>June</v>
      </c>
      <c r="H5978" s="5" t="str">
        <f t="shared" si="654"/>
        <v>1967</v>
      </c>
      <c r="I5978" s="1" t="s">
        <v>12136</v>
      </c>
      <c r="J5978" s="1" t="str">
        <f t="shared" si="655"/>
        <v xml:space="preserve">Cosmos-2 (63SM) </v>
      </c>
      <c r="K5978" s="1" t="str">
        <f t="shared" si="656"/>
        <v>Cosmos 166</v>
      </c>
      <c r="L5978" s="1" t="s">
        <v>346</v>
      </c>
      <c r="M5978" s="1"/>
      <c r="N5978" s="1">
        <f t="shared" si="657"/>
        <v>0</v>
      </c>
      <c r="O5978" s="1" t="s">
        <v>9</v>
      </c>
    </row>
    <row r="5979" spans="1:15" x14ac:dyDescent="0.3">
      <c r="A5979" s="1" t="s">
        <v>5556</v>
      </c>
      <c r="B5979" s="1" t="s">
        <v>12019</v>
      </c>
      <c r="C5979" s="1" t="str">
        <f t="shared" si="651"/>
        <v>USA</v>
      </c>
      <c r="D5979" s="1" t="s">
        <v>12137</v>
      </c>
      <c r="E5979" s="7" t="str">
        <f>TEXT(DATE(MID(D5979, 13, 4), CHOOSE(MATCH( MID(D5979, 5, 3), {"Jan","Feb","Mar","Apr","May","Jun","Jul","Aug","Sep","Oct","Nov","Dec"}, 0), 1, 2, 3, 4, 5, 6, 7, 8, 9, 10, 11, 12), MID(D5979, 9, 2)), "yyyy-mm-dd")</f>
        <v>1967-06-14</v>
      </c>
      <c r="F5979" s="1" t="str">
        <f t="shared" si="652"/>
        <v>06:01:00</v>
      </c>
      <c r="G5979" s="9" t="str">
        <f t="shared" si="653"/>
        <v>June</v>
      </c>
      <c r="H5979" s="5" t="str">
        <f t="shared" si="654"/>
        <v>1967</v>
      </c>
      <c r="I5979" s="1" t="s">
        <v>12138</v>
      </c>
      <c r="J5979" s="1" t="str">
        <f t="shared" si="655"/>
        <v xml:space="preserve">Atlas-SLV3 Agena-D </v>
      </c>
      <c r="K5979" s="1" t="str">
        <f t="shared" si="656"/>
        <v>Mariner 5</v>
      </c>
      <c r="L5979" s="1" t="s">
        <v>346</v>
      </c>
      <c r="M5979" s="1"/>
      <c r="N5979" s="1">
        <f t="shared" si="657"/>
        <v>0</v>
      </c>
      <c r="O5979" s="1" t="s">
        <v>9</v>
      </c>
    </row>
    <row r="5980" spans="1:15" x14ac:dyDescent="0.3">
      <c r="A5980" s="1" t="s">
        <v>6140</v>
      </c>
      <c r="B5980" s="1" t="s">
        <v>1561</v>
      </c>
      <c r="C5980" s="1" t="str">
        <f t="shared" si="651"/>
        <v>Russia</v>
      </c>
      <c r="D5980" s="1" t="s">
        <v>12139</v>
      </c>
      <c r="E5980" s="7" t="str">
        <f>TEXT(DATE(MID(D5980, 13, 4), CHOOSE(MATCH( MID(D5980, 5, 3), {"Jan","Feb","Mar","Apr","May","Jun","Jul","Aug","Sep","Oct","Nov","Dec"}, 0), 1, 2, 3, 4, 5, 6, 7, 8, 9, 10, 11, 12), MID(D5980, 9, 2)), "yyyy-mm-dd")</f>
        <v>1967-06-12</v>
      </c>
      <c r="F5980" s="1" t="str">
        <f t="shared" si="652"/>
        <v>18:06:00</v>
      </c>
      <c r="G5980" s="9" t="str">
        <f t="shared" si="653"/>
        <v>June</v>
      </c>
      <c r="H5980" s="5" t="str">
        <f t="shared" si="654"/>
        <v>1967</v>
      </c>
      <c r="I5980" s="1" t="s">
        <v>12140</v>
      </c>
      <c r="J5980" s="1" t="str">
        <f t="shared" si="655"/>
        <v xml:space="preserve">Cosmos-2 (63SM) </v>
      </c>
      <c r="K5980" s="1" t="str">
        <f t="shared" si="656"/>
        <v>Cosmos 165</v>
      </c>
      <c r="L5980" s="1" t="s">
        <v>346</v>
      </c>
      <c r="M5980" s="1"/>
      <c r="N5980" s="1">
        <f t="shared" si="657"/>
        <v>0</v>
      </c>
      <c r="O5980" s="1" t="s">
        <v>9</v>
      </c>
    </row>
    <row r="5981" spans="1:15" x14ac:dyDescent="0.3">
      <c r="A5981" s="1" t="s">
        <v>6140</v>
      </c>
      <c r="B5981" s="1" t="s">
        <v>1630</v>
      </c>
      <c r="C5981" s="1" t="str">
        <f t="shared" si="651"/>
        <v>Kazakhstan</v>
      </c>
      <c r="D5981" s="1" t="s">
        <v>12141</v>
      </c>
      <c r="E5981" s="7" t="str">
        <f>TEXT(DATE(MID(D5981, 13, 4), CHOOSE(MATCH( MID(D5981, 5, 3), {"Jan","Feb","Mar","Apr","May","Jun","Jul","Aug","Sep","Oct","Nov","Dec"}, 0), 1, 2, 3, 4, 5, 6, 7, 8, 9, 10, 11, 12), MID(D5981, 9, 2)), "yyyy-mm-dd")</f>
        <v>1967-06-12</v>
      </c>
      <c r="F5981" s="1" t="str">
        <f t="shared" si="652"/>
        <v>02:39:00</v>
      </c>
      <c r="G5981" s="9" t="str">
        <f t="shared" si="653"/>
        <v>June</v>
      </c>
      <c r="H5981" s="5" t="str">
        <f t="shared" si="654"/>
        <v>1967</v>
      </c>
      <c r="I5981" s="1" t="s">
        <v>12142</v>
      </c>
      <c r="J5981" s="1" t="str">
        <f t="shared" si="655"/>
        <v xml:space="preserve">Molniya-M /Block VL </v>
      </c>
      <c r="K5981" s="1" t="str">
        <f t="shared" si="656"/>
        <v>Venera 4</v>
      </c>
      <c r="L5981" s="1" t="s">
        <v>346</v>
      </c>
      <c r="M5981" s="1"/>
      <c r="N5981" s="1">
        <f t="shared" si="657"/>
        <v>0</v>
      </c>
      <c r="O5981" s="1" t="s">
        <v>9</v>
      </c>
    </row>
    <row r="5982" spans="1:15" x14ac:dyDescent="0.3">
      <c r="A5982" s="1" t="s">
        <v>6140</v>
      </c>
      <c r="B5982" s="1" t="s">
        <v>6615</v>
      </c>
      <c r="C5982" s="1" t="str">
        <f t="shared" si="651"/>
        <v>Russia</v>
      </c>
      <c r="D5982" s="1" t="s">
        <v>12143</v>
      </c>
      <c r="E5982" s="7" t="str">
        <f>TEXT(DATE(MID(D5982, 13, 4), CHOOSE(MATCH( MID(D5982, 5, 3), {"Jan","Feb","Mar","Apr","May","Jun","Jul","Aug","Sep","Oct","Nov","Dec"}, 0), 1, 2, 3, 4, 5, 6, 7, 8, 9, 10, 11, 12), MID(D5982, 9, 2)), "yyyy-mm-dd")</f>
        <v>1967-06-08</v>
      </c>
      <c r="F5982" s="1" t="str">
        <f t="shared" si="652"/>
        <v>13:00:00</v>
      </c>
      <c r="G5982" s="9" t="str">
        <f t="shared" si="653"/>
        <v>June</v>
      </c>
      <c r="H5982" s="5" t="str">
        <f t="shared" si="654"/>
        <v>1967</v>
      </c>
      <c r="I5982" s="1" t="s">
        <v>12144</v>
      </c>
      <c r="J5982" s="1" t="str">
        <f t="shared" si="655"/>
        <v xml:space="preserve">Voskhod </v>
      </c>
      <c r="K5982" s="1" t="str">
        <f t="shared" si="656"/>
        <v>Cosmos 164</v>
      </c>
      <c r="L5982" s="1" t="s">
        <v>346</v>
      </c>
      <c r="M5982" s="1"/>
      <c r="N5982" s="1">
        <f t="shared" si="657"/>
        <v>0</v>
      </c>
      <c r="O5982" s="1" t="s">
        <v>9</v>
      </c>
    </row>
    <row r="5983" spans="1:15" x14ac:dyDescent="0.3">
      <c r="A5983" s="1" t="s">
        <v>6140</v>
      </c>
      <c r="B5983" s="1" t="s">
        <v>6899</v>
      </c>
      <c r="C5983" s="1" t="str">
        <f t="shared" si="651"/>
        <v>Russia</v>
      </c>
      <c r="D5983" s="1" t="s">
        <v>12145</v>
      </c>
      <c r="E5983" s="7" t="str">
        <f>TEXT(DATE(MID(D5983, 13, 4), CHOOSE(MATCH( MID(D5983, 5, 3), {"Jan","Feb","Mar","Apr","May","Jun","Jul","Aug","Sep","Oct","Nov","Dec"}, 0), 1, 2, 3, 4, 5, 6, 7, 8, 9, 10, 11, 12), MID(D5983, 9, 2)), "yyyy-mm-dd")</f>
        <v>1967-06-05</v>
      </c>
      <c r="F5983" s="1" t="str">
        <f t="shared" si="652"/>
        <v>05:03:00</v>
      </c>
      <c r="G5983" s="9" t="str">
        <f t="shared" si="653"/>
        <v>June</v>
      </c>
      <c r="H5983" s="5" t="str">
        <f t="shared" si="654"/>
        <v>1967</v>
      </c>
      <c r="I5983" s="1" t="s">
        <v>12146</v>
      </c>
      <c r="J5983" s="1" t="str">
        <f t="shared" si="655"/>
        <v xml:space="preserve">Cosmos-2 (63SM) </v>
      </c>
      <c r="K5983" s="1" t="str">
        <f t="shared" si="656"/>
        <v>Cosmos 163</v>
      </c>
      <c r="L5983" s="1" t="s">
        <v>346</v>
      </c>
      <c r="M5983" s="1"/>
      <c r="N5983" s="1">
        <f t="shared" si="657"/>
        <v>0</v>
      </c>
      <c r="O5983" s="1" t="s">
        <v>9</v>
      </c>
    </row>
    <row r="5984" spans="1:15" x14ac:dyDescent="0.3">
      <c r="A5984" s="1" t="s">
        <v>5556</v>
      </c>
      <c r="B5984" s="1" t="s">
        <v>27</v>
      </c>
      <c r="C5984" s="1" t="str">
        <f t="shared" si="651"/>
        <v>USA</v>
      </c>
      <c r="D5984" s="1" t="s">
        <v>12147</v>
      </c>
      <c r="E5984" s="7" t="str">
        <f>TEXT(DATE(MID(D5984, 13, 4), CHOOSE(MATCH( MID(D5984, 5, 3), {"Jan","Feb","Mar","Apr","May","Jun","Jul","Aug","Sep","Oct","Nov","Dec"}, 0), 1, 2, 3, 4, 5, 6, 7, 8, 9, 10, 11, 12), MID(D5984, 9, 2)), "yyyy-mm-dd")</f>
        <v>1967-06-04</v>
      </c>
      <c r="F5984" s="1" t="str">
        <f t="shared" si="652"/>
        <v>18:07:00</v>
      </c>
      <c r="G5984" s="9" t="str">
        <f t="shared" si="653"/>
        <v>June</v>
      </c>
      <c r="H5984" s="5" t="str">
        <f t="shared" si="654"/>
        <v>1967</v>
      </c>
      <c r="I5984" s="1" t="s">
        <v>12148</v>
      </c>
      <c r="J5984" s="1" t="str">
        <f t="shared" si="655"/>
        <v xml:space="preserve">Atlas-SLV3 Agena-D </v>
      </c>
      <c r="K5984" s="1" t="str">
        <f t="shared" si="656"/>
        <v>KH-7 Gambit 4038</v>
      </c>
      <c r="L5984" s="1" t="s">
        <v>346</v>
      </c>
      <c r="M5984" s="1"/>
      <c r="N5984" s="1">
        <f t="shared" si="657"/>
        <v>0</v>
      </c>
      <c r="O5984" s="1" t="s">
        <v>9</v>
      </c>
    </row>
    <row r="5985" spans="1:15" x14ac:dyDescent="0.3">
      <c r="A5985" s="1" t="s">
        <v>6140</v>
      </c>
      <c r="B5985" s="1" t="s">
        <v>1630</v>
      </c>
      <c r="C5985" s="1" t="str">
        <f t="shared" si="651"/>
        <v>Kazakhstan</v>
      </c>
      <c r="D5985" s="1" t="s">
        <v>12149</v>
      </c>
      <c r="E5985" s="7" t="str">
        <f>TEXT(DATE(MID(D5985, 13, 4), CHOOSE(MATCH( MID(D5985, 5, 3), {"Jan","Feb","Mar","Apr","May","Jun","Jul","Aug","Sep","Oct","Nov","Dec"}, 0), 1, 2, 3, 4, 5, 6, 7, 8, 9, 10, 11, 12), MID(D5985, 9, 2)), "yyyy-mm-dd")</f>
        <v>1967-06-01</v>
      </c>
      <c r="F5985" s="1" t="str">
        <f t="shared" si="652"/>
        <v>10:40:00</v>
      </c>
      <c r="G5985" s="9" t="str">
        <f t="shared" si="653"/>
        <v>June</v>
      </c>
      <c r="H5985" s="5" t="str">
        <f t="shared" si="654"/>
        <v>1967</v>
      </c>
      <c r="I5985" s="1" t="s">
        <v>12150</v>
      </c>
      <c r="J5985" s="1" t="str">
        <f t="shared" si="655"/>
        <v xml:space="preserve">Voskhod </v>
      </c>
      <c r="K5985" s="1" t="str">
        <f t="shared" si="656"/>
        <v>Cosmos 162</v>
      </c>
      <c r="L5985" s="1" t="s">
        <v>346</v>
      </c>
      <c r="M5985" s="1"/>
      <c r="N5985" s="1">
        <f t="shared" si="657"/>
        <v>0</v>
      </c>
      <c r="O5985" s="1" t="s">
        <v>9</v>
      </c>
    </row>
    <row r="5986" spans="1:15" x14ac:dyDescent="0.3">
      <c r="A5986" s="1" t="s">
        <v>5722</v>
      </c>
      <c r="B5986" s="1" t="s">
        <v>114</v>
      </c>
      <c r="C5986" s="1" t="str">
        <f t="shared" si="651"/>
        <v>USA</v>
      </c>
      <c r="D5986" s="1" t="s">
        <v>12151</v>
      </c>
      <c r="E5986" s="7" t="str">
        <f>TEXT(DATE(MID(D5986, 13, 4), CHOOSE(MATCH( MID(D5986, 5, 3), {"Jan","Feb","Mar","Apr","May","Jun","Jul","Aug","Sep","Oct","Nov","Dec"}, 0), 1, 2, 3, 4, 5, 6, 7, 8, 9, 10, 11, 12), MID(D5986, 9, 2)), "yyyy-mm-dd")</f>
        <v>1967-05-31</v>
      </c>
      <c r="F5986" s="1" t="str">
        <f t="shared" si="652"/>
        <v>09:30:00</v>
      </c>
      <c r="G5986" s="9" t="str">
        <f t="shared" si="653"/>
        <v>May</v>
      </c>
      <c r="H5986" s="5" t="str">
        <f t="shared" si="654"/>
        <v>1967</v>
      </c>
      <c r="I5986" s="1" t="s">
        <v>12152</v>
      </c>
      <c r="J5986" s="1" t="str">
        <f t="shared" si="655"/>
        <v xml:space="preserve">Thor DM-21 Agena-D </v>
      </c>
      <c r="K5986" s="1" t="str">
        <f t="shared" si="656"/>
        <v>Timation 1 &amp; Others</v>
      </c>
      <c r="L5986" s="1" t="s">
        <v>346</v>
      </c>
      <c r="M5986" s="1"/>
      <c r="N5986" s="1">
        <f t="shared" si="657"/>
        <v>0</v>
      </c>
      <c r="O5986" s="1" t="s">
        <v>9</v>
      </c>
    </row>
    <row r="5987" spans="1:15" x14ac:dyDescent="0.3">
      <c r="A5987" s="1" t="s">
        <v>5722</v>
      </c>
      <c r="B5987" s="1" t="s">
        <v>5723</v>
      </c>
      <c r="C5987" s="1" t="str">
        <f t="shared" si="651"/>
        <v>USA</v>
      </c>
      <c r="D5987" s="1" t="s">
        <v>12153</v>
      </c>
      <c r="E5987" s="7" t="str">
        <f>TEXT(DATE(MID(D5987, 13, 4), CHOOSE(MATCH( MID(D5987, 5, 3), {"Jan","Feb","Mar","Apr","May","Jun","Jul","Aug","Sep","Oct","Nov","Dec"}, 0), 1, 2, 3, 4, 5, 6, 7, 8, 9, 10, 11, 12), MID(D5987, 9, 2)), "yyyy-mm-dd")</f>
        <v>1967-05-30</v>
      </c>
      <c r="F5987" s="1" t="str">
        <f t="shared" si="652"/>
        <v>02:06:00</v>
      </c>
      <c r="G5987" s="9" t="str">
        <f t="shared" si="653"/>
        <v>May</v>
      </c>
      <c r="H5987" s="5" t="str">
        <f t="shared" si="654"/>
        <v>1967</v>
      </c>
      <c r="I5987" s="1" t="s">
        <v>12154</v>
      </c>
      <c r="J5987" s="1" t="str">
        <f t="shared" si="655"/>
        <v xml:space="preserve">Scout B </v>
      </c>
      <c r="K5987" s="1" t="str">
        <f t="shared" si="656"/>
        <v>ESRO 2A</v>
      </c>
      <c r="L5987" s="1" t="s">
        <v>346</v>
      </c>
      <c r="M5987" s="1"/>
      <c r="N5987" s="1">
        <f t="shared" si="657"/>
        <v>0</v>
      </c>
      <c r="O5987" s="1" t="s">
        <v>257</v>
      </c>
    </row>
    <row r="5988" spans="1:15" x14ac:dyDescent="0.3">
      <c r="A5988" s="1" t="s">
        <v>6140</v>
      </c>
      <c r="B5988" s="1" t="s">
        <v>1630</v>
      </c>
      <c r="C5988" s="1" t="str">
        <f t="shared" si="651"/>
        <v>Kazakhstan</v>
      </c>
      <c r="D5988" s="1" t="s">
        <v>12155</v>
      </c>
      <c r="E5988" s="7" t="str">
        <f>TEXT(DATE(MID(D5988, 13, 4), CHOOSE(MATCH( MID(D5988, 5, 3), {"Jan","Feb","Mar","Apr","May","Jun","Jul","Aug","Sep","Oct","Nov","Dec"}, 0), 1, 2, 3, 4, 5, 6, 7, 8, 9, 10, 11, 12), MID(D5988, 9, 2)), "yyyy-mm-dd")</f>
        <v>1967-05-24</v>
      </c>
      <c r="F5988" s="1" t="str">
        <f t="shared" si="652"/>
        <v>22:50:00</v>
      </c>
      <c r="G5988" s="9" t="str">
        <f t="shared" si="653"/>
        <v>May</v>
      </c>
      <c r="H5988" s="5" t="str">
        <f t="shared" si="654"/>
        <v>1967</v>
      </c>
      <c r="I5988" s="1" t="s">
        <v>12156</v>
      </c>
      <c r="J5988" s="1" t="str">
        <f t="shared" si="655"/>
        <v xml:space="preserve">Molniya </v>
      </c>
      <c r="K5988" s="1" t="str">
        <f t="shared" si="656"/>
        <v>Molniya-1 nÂ°8</v>
      </c>
      <c r="L5988" s="1" t="s">
        <v>346</v>
      </c>
      <c r="M5988" s="1"/>
      <c r="N5988" s="1">
        <f t="shared" si="657"/>
        <v>0</v>
      </c>
      <c r="O5988" s="1" t="s">
        <v>9</v>
      </c>
    </row>
    <row r="5989" spans="1:15" x14ac:dyDescent="0.3">
      <c r="A5989" s="1" t="s">
        <v>5722</v>
      </c>
      <c r="B5989" s="1" t="s">
        <v>10902</v>
      </c>
      <c r="C5989" s="1" t="str">
        <f t="shared" si="651"/>
        <v>USA</v>
      </c>
      <c r="D5989" s="1" t="s">
        <v>12157</v>
      </c>
      <c r="E5989" s="7" t="str">
        <f>TEXT(DATE(MID(D5989, 13, 4), CHOOSE(MATCH( MID(D5989, 5, 3), {"Jan","Feb","Mar","Apr","May","Jun","Jul","Aug","Sep","Oct","Nov","Dec"}, 0), 1, 2, 3, 4, 5, 6, 7, 8, 9, 10, 11, 12), MID(D5989, 9, 2)), "yyyy-mm-dd")</f>
        <v>1967-05-24</v>
      </c>
      <c r="F5989" s="1" t="str">
        <f t="shared" si="652"/>
        <v>14:05:00</v>
      </c>
      <c r="G5989" s="9" t="str">
        <f t="shared" si="653"/>
        <v>May</v>
      </c>
      <c r="H5989" s="5" t="str">
        <f t="shared" si="654"/>
        <v>1967</v>
      </c>
      <c r="I5989" s="1" t="s">
        <v>12158</v>
      </c>
      <c r="J5989" s="1" t="str">
        <f t="shared" si="655"/>
        <v xml:space="preserve">Delta E1 </v>
      </c>
      <c r="K5989" s="1" t="str">
        <f t="shared" si="656"/>
        <v>Explorer 34 (IMP-F)</v>
      </c>
      <c r="L5989" s="1" t="s">
        <v>346</v>
      </c>
      <c r="M5989" s="1"/>
      <c r="N5989" s="1">
        <f t="shared" si="657"/>
        <v>0</v>
      </c>
      <c r="O5989" s="1" t="s">
        <v>9</v>
      </c>
    </row>
    <row r="5990" spans="1:15" x14ac:dyDescent="0.3">
      <c r="A5990" s="1" t="s">
        <v>5556</v>
      </c>
      <c r="B5990" s="1" t="s">
        <v>27</v>
      </c>
      <c r="C5990" s="1" t="str">
        <f t="shared" si="651"/>
        <v>USA</v>
      </c>
      <c r="D5990" s="1" t="s">
        <v>12159</v>
      </c>
      <c r="E5990" s="7" t="str">
        <f>TEXT(DATE(MID(D5990, 13, 4), CHOOSE(MATCH( MID(D5990, 5, 3), {"Jan","Feb","Mar","Apr","May","Jun","Jul","Aug","Sep","Oct","Nov","Dec"}, 0), 1, 2, 3, 4, 5, 6, 7, 8, 9, 10, 11, 12), MID(D5990, 9, 2)), "yyyy-mm-dd")</f>
        <v>1967-05-22</v>
      </c>
      <c r="F5990" s="1" t="str">
        <f t="shared" si="652"/>
        <v>18:30:00</v>
      </c>
      <c r="G5990" s="9" t="str">
        <f t="shared" si="653"/>
        <v>May</v>
      </c>
      <c r="H5990" s="5" t="str">
        <f t="shared" si="654"/>
        <v>1967</v>
      </c>
      <c r="I5990" s="1" t="s">
        <v>12160</v>
      </c>
      <c r="J5990" s="1" t="str">
        <f t="shared" si="655"/>
        <v xml:space="preserve">Atlas-SLV3 Agena-D </v>
      </c>
      <c r="K5990" s="1" t="str">
        <f t="shared" si="656"/>
        <v>KH-7 Gambit 4037</v>
      </c>
      <c r="L5990" s="1" t="s">
        <v>346</v>
      </c>
      <c r="M5990" s="1"/>
      <c r="N5990" s="1">
        <f t="shared" si="657"/>
        <v>0</v>
      </c>
      <c r="O5990" s="1" t="s">
        <v>9</v>
      </c>
    </row>
    <row r="5991" spans="1:15" x14ac:dyDescent="0.3">
      <c r="A5991" s="1" t="s">
        <v>6140</v>
      </c>
      <c r="B5991" s="1" t="s">
        <v>6615</v>
      </c>
      <c r="C5991" s="1" t="str">
        <f t="shared" si="651"/>
        <v>Russia</v>
      </c>
      <c r="D5991" s="1" t="s">
        <v>12161</v>
      </c>
      <c r="E5991" s="7" t="str">
        <f>TEXT(DATE(MID(D5991, 13, 4), CHOOSE(MATCH( MID(D5991, 5, 3), {"Jan","Feb","Mar","Apr","May","Jun","Jul","Aug","Sep","Oct","Nov","Dec"}, 0), 1, 2, 3, 4, 5, 6, 7, 8, 9, 10, 11, 12), MID(D5991, 9, 2)), "yyyy-mm-dd")</f>
        <v>1967-05-22</v>
      </c>
      <c r="F5991" s="1" t="str">
        <f t="shared" si="652"/>
        <v>14:00:00</v>
      </c>
      <c r="G5991" s="9" t="str">
        <f t="shared" si="653"/>
        <v>May</v>
      </c>
      <c r="H5991" s="5" t="str">
        <f t="shared" si="654"/>
        <v>1967</v>
      </c>
      <c r="I5991" s="1" t="s">
        <v>12162</v>
      </c>
      <c r="J5991" s="1" t="str">
        <f t="shared" si="655"/>
        <v xml:space="preserve">Voskhod </v>
      </c>
      <c r="K5991" s="1" t="str">
        <f t="shared" si="656"/>
        <v>Cosmos 161</v>
      </c>
      <c r="L5991" s="1" t="s">
        <v>346</v>
      </c>
      <c r="M5991" s="1"/>
      <c r="N5991" s="1">
        <f t="shared" si="657"/>
        <v>0</v>
      </c>
      <c r="O5991" s="1" t="s">
        <v>9</v>
      </c>
    </row>
    <row r="5992" spans="1:15" x14ac:dyDescent="0.3">
      <c r="A5992" s="1" t="s">
        <v>5722</v>
      </c>
      <c r="B5992" s="1" t="s">
        <v>5723</v>
      </c>
      <c r="C5992" s="1" t="str">
        <f t="shared" si="651"/>
        <v>USA</v>
      </c>
      <c r="D5992" s="1" t="s">
        <v>12163</v>
      </c>
      <c r="E5992" s="7" t="str">
        <f>TEXT(DATE(MID(D5992, 13, 4), CHOOSE(MATCH( MID(D5992, 5, 3), {"Jan","Feb","Mar","Apr","May","Jun","Jul","Aug","Sep","Oct","Nov","Dec"}, 0), 1, 2, 3, 4, 5, 6, 7, 8, 9, 10, 11, 12), MID(D5992, 9, 2)), "yyyy-mm-dd")</f>
        <v>1967-05-18</v>
      </c>
      <c r="F5992" s="1" t="str">
        <f t="shared" si="652"/>
        <v>09:05:00</v>
      </c>
      <c r="G5992" s="9" t="str">
        <f t="shared" si="653"/>
        <v>May</v>
      </c>
      <c r="H5992" s="5" t="str">
        <f t="shared" si="654"/>
        <v>1967</v>
      </c>
      <c r="I5992" s="1" t="s">
        <v>12164</v>
      </c>
      <c r="J5992" s="1" t="str">
        <f t="shared" si="655"/>
        <v xml:space="preserve">Scout A </v>
      </c>
      <c r="K5992" s="1" t="str">
        <f t="shared" si="656"/>
        <v>Transit-O 13</v>
      </c>
      <c r="L5992" s="1" t="s">
        <v>346</v>
      </c>
      <c r="M5992" s="1"/>
      <c r="N5992" s="1">
        <f t="shared" si="657"/>
        <v>0</v>
      </c>
      <c r="O5992" s="1" t="s">
        <v>9</v>
      </c>
    </row>
    <row r="5993" spans="1:15" x14ac:dyDescent="0.3">
      <c r="A5993" s="1" t="s">
        <v>6140</v>
      </c>
      <c r="B5993" s="1" t="s">
        <v>12165</v>
      </c>
      <c r="C5993" s="1" t="str">
        <f t="shared" si="651"/>
        <v>Kazakhstan</v>
      </c>
      <c r="D5993" s="1" t="s">
        <v>12166</v>
      </c>
      <c r="E5993" s="7" t="str">
        <f>TEXT(DATE(MID(D5993, 13, 4), CHOOSE(MATCH( MID(D5993, 5, 3), {"Jan","Feb","Mar","Apr","May","Jun","Jul","Aug","Sep","Oct","Nov","Dec"}, 0), 1, 2, 3, 4, 5, 6, 7, 8, 9, 10, 11, 12), MID(D5993, 9, 2)), "yyyy-mm-dd")</f>
        <v>1967-05-17</v>
      </c>
      <c r="F5993" s="1" t="str">
        <f t="shared" si="652"/>
        <v>16:05:00</v>
      </c>
      <c r="G5993" s="9" t="str">
        <f t="shared" si="653"/>
        <v>May</v>
      </c>
      <c r="H5993" s="5" t="str">
        <f t="shared" si="654"/>
        <v>1967</v>
      </c>
      <c r="I5993" s="1" t="s">
        <v>12167</v>
      </c>
      <c r="J5993" s="1" t="str">
        <f t="shared" si="655"/>
        <v xml:space="preserve">R-36 Orb. </v>
      </c>
      <c r="K5993" s="1" t="str">
        <f t="shared" si="656"/>
        <v>Cosmos 160</v>
      </c>
      <c r="L5993" s="1" t="s">
        <v>346</v>
      </c>
      <c r="M5993" s="1"/>
      <c r="N5993" s="1">
        <f t="shared" si="657"/>
        <v>0</v>
      </c>
      <c r="O5993" s="1" t="s">
        <v>9</v>
      </c>
    </row>
    <row r="5994" spans="1:15" x14ac:dyDescent="0.3">
      <c r="A5994" s="1" t="s">
        <v>6140</v>
      </c>
      <c r="B5994" s="1" t="s">
        <v>1630</v>
      </c>
      <c r="C5994" s="1" t="str">
        <f t="shared" si="651"/>
        <v>Kazakhstan</v>
      </c>
      <c r="D5994" s="1" t="s">
        <v>12168</v>
      </c>
      <c r="E5994" s="7" t="str">
        <f>TEXT(DATE(MID(D5994, 13, 4), CHOOSE(MATCH( MID(D5994, 5, 3), {"Jan","Feb","Mar","Apr","May","Jun","Jul","Aug","Sep","Oct","Nov","Dec"}, 0), 1, 2, 3, 4, 5, 6, 7, 8, 9, 10, 11, 12), MID(D5994, 9, 2)), "yyyy-mm-dd")</f>
        <v>1967-05-16</v>
      </c>
      <c r="F5994" s="1" t="str">
        <f t="shared" si="652"/>
        <v>21:44:00</v>
      </c>
      <c r="G5994" s="9" t="str">
        <f t="shared" si="653"/>
        <v>May</v>
      </c>
      <c r="H5994" s="5" t="str">
        <f t="shared" si="654"/>
        <v>1967</v>
      </c>
      <c r="I5994" s="1" t="s">
        <v>12169</v>
      </c>
      <c r="J5994" s="1" t="str">
        <f t="shared" si="655"/>
        <v xml:space="preserve">Molniya-M /Block L </v>
      </c>
      <c r="K5994" s="1" t="str">
        <f t="shared" si="656"/>
        <v>Cosmos 159</v>
      </c>
      <c r="L5994" s="1" t="s">
        <v>346</v>
      </c>
      <c r="M5994" s="1"/>
      <c r="N5994" s="1">
        <f t="shared" si="657"/>
        <v>0</v>
      </c>
      <c r="O5994" s="1" t="s">
        <v>117</v>
      </c>
    </row>
    <row r="5995" spans="1:15" x14ac:dyDescent="0.3">
      <c r="A5995" s="1" t="s">
        <v>6140</v>
      </c>
      <c r="B5995" s="1" t="s">
        <v>6482</v>
      </c>
      <c r="C5995" s="1" t="str">
        <f t="shared" si="651"/>
        <v>Russia</v>
      </c>
      <c r="D5995" s="1" t="s">
        <v>12170</v>
      </c>
      <c r="E5995" s="7" t="str">
        <f>TEXT(DATE(MID(D5995, 13, 4), CHOOSE(MATCH( MID(D5995, 5, 3), {"Jan","Feb","Mar","Apr","May","Jun","Jul","Aug","Sep","Oct","Nov","Dec"}, 0), 1, 2, 3, 4, 5, 6, 7, 8, 9, 10, 11, 12), MID(D5995, 9, 2)), "yyyy-mm-dd")</f>
        <v>1967-05-15</v>
      </c>
      <c r="F5995" s="1" t="str">
        <f t="shared" si="652"/>
        <v>11:00:00</v>
      </c>
      <c r="G5995" s="9" t="str">
        <f t="shared" si="653"/>
        <v>May</v>
      </c>
      <c r="H5995" s="5" t="str">
        <f t="shared" si="654"/>
        <v>1967</v>
      </c>
      <c r="I5995" s="1" t="s">
        <v>12171</v>
      </c>
      <c r="J5995" s="1" t="str">
        <f t="shared" si="655"/>
        <v xml:space="preserve">Cosmos-3M </v>
      </c>
      <c r="K5995" s="1" t="str">
        <f t="shared" si="656"/>
        <v>Cosmos 158</v>
      </c>
      <c r="L5995" s="1" t="s">
        <v>346</v>
      </c>
      <c r="M5995" s="1"/>
      <c r="N5995" s="1">
        <f t="shared" si="657"/>
        <v>0</v>
      </c>
      <c r="O5995" s="1" t="s">
        <v>9</v>
      </c>
    </row>
    <row r="5996" spans="1:15" x14ac:dyDescent="0.3">
      <c r="A5996" s="1" t="s">
        <v>6140</v>
      </c>
      <c r="B5996" s="1" t="s">
        <v>1630</v>
      </c>
      <c r="C5996" s="1" t="str">
        <f t="shared" si="651"/>
        <v>Kazakhstan</v>
      </c>
      <c r="D5996" s="1" t="s">
        <v>12172</v>
      </c>
      <c r="E5996" s="7" t="str">
        <f>TEXT(DATE(MID(D5996, 13, 4), CHOOSE(MATCH( MID(D5996, 5, 3), {"Jan","Feb","Mar","Apr","May","Jun","Jul","Aug","Sep","Oct","Nov","Dec"}, 0), 1, 2, 3, 4, 5, 6, 7, 8, 9, 10, 11, 12), MID(D5996, 9, 2)), "yyyy-mm-dd")</f>
        <v>1967-05-12</v>
      </c>
      <c r="F5996" s="1" t="str">
        <f t="shared" si="652"/>
        <v>10:30:00</v>
      </c>
      <c r="G5996" s="9" t="str">
        <f t="shared" si="653"/>
        <v>May</v>
      </c>
      <c r="H5996" s="5" t="str">
        <f t="shared" si="654"/>
        <v>1967</v>
      </c>
      <c r="I5996" s="1" t="s">
        <v>12173</v>
      </c>
      <c r="J5996" s="1" t="str">
        <f t="shared" si="655"/>
        <v xml:space="preserve">Vostok-2 </v>
      </c>
      <c r="K5996" s="1" t="str">
        <f t="shared" si="656"/>
        <v>Cosmos 157</v>
      </c>
      <c r="L5996" s="1" t="s">
        <v>346</v>
      </c>
      <c r="M5996" s="1"/>
      <c r="N5996" s="1">
        <f t="shared" si="657"/>
        <v>0</v>
      </c>
      <c r="O5996" s="1" t="s">
        <v>9</v>
      </c>
    </row>
    <row r="5997" spans="1:15" x14ac:dyDescent="0.3">
      <c r="A5997" s="1" t="s">
        <v>5722</v>
      </c>
      <c r="B5997" s="1" t="s">
        <v>11804</v>
      </c>
      <c r="C5997" s="1" t="str">
        <f t="shared" si="651"/>
        <v>USA</v>
      </c>
      <c r="D5997" s="1" t="s">
        <v>12174</v>
      </c>
      <c r="E5997" s="7" t="str">
        <f>TEXT(DATE(MID(D5997, 13, 4), CHOOSE(MATCH( MID(D5997, 5, 3), {"Jan","Feb","Mar","Apr","May","Jun","Jul","Aug","Sep","Oct","Nov","Dec"}, 0), 1, 2, 3, 4, 5, 6, 7, 8, 9, 10, 11, 12), MID(D5997, 9, 2)), "yyyy-mm-dd")</f>
        <v>1967-05-09</v>
      </c>
      <c r="F5997" s="1" t="str">
        <f t="shared" si="652"/>
        <v>21:50:00</v>
      </c>
      <c r="G5997" s="9" t="str">
        <f t="shared" si="653"/>
        <v>May</v>
      </c>
      <c r="H5997" s="5" t="str">
        <f t="shared" si="654"/>
        <v>1967</v>
      </c>
      <c r="I5997" s="1" t="s">
        <v>12175</v>
      </c>
      <c r="J5997" s="1" t="str">
        <f t="shared" si="655"/>
        <v xml:space="preserve">Thorad SLV-2G Agena-D </v>
      </c>
      <c r="K5997" s="1" t="str">
        <f t="shared" si="656"/>
        <v>KH-4A 1041</v>
      </c>
      <c r="L5997" s="1" t="s">
        <v>346</v>
      </c>
      <c r="M5997" s="1"/>
      <c r="N5997" s="1">
        <f t="shared" si="657"/>
        <v>0</v>
      </c>
      <c r="O5997" s="1" t="s">
        <v>9</v>
      </c>
    </row>
    <row r="5998" spans="1:15" x14ac:dyDescent="0.3">
      <c r="A5998" s="1" t="s">
        <v>5722</v>
      </c>
      <c r="B5998" s="1" t="s">
        <v>5723</v>
      </c>
      <c r="C5998" s="1" t="str">
        <f t="shared" si="651"/>
        <v>USA</v>
      </c>
      <c r="D5998" s="1" t="s">
        <v>12176</v>
      </c>
      <c r="E5998" s="7" t="str">
        <f>TEXT(DATE(MID(D5998, 13, 4), CHOOSE(MATCH( MID(D5998, 5, 3), {"Jan","Feb","Mar","Apr","May","Jun","Jul","Aug","Sep","Oct","Nov","Dec"}, 0), 1, 2, 3, 4, 5, 6, 7, 8, 9, 10, 11, 12), MID(D5998, 9, 2)), "yyyy-mm-dd")</f>
        <v>1967-05-05</v>
      </c>
      <c r="F5998" s="1" t="str">
        <f t="shared" si="652"/>
        <v>16:00:00</v>
      </c>
      <c r="G5998" s="9" t="str">
        <f t="shared" si="653"/>
        <v>May</v>
      </c>
      <c r="H5998" s="5" t="str">
        <f t="shared" si="654"/>
        <v>1967</v>
      </c>
      <c r="I5998" s="1" t="s">
        <v>12177</v>
      </c>
      <c r="J5998" s="1" t="str">
        <f t="shared" si="655"/>
        <v xml:space="preserve">Scout A </v>
      </c>
      <c r="K5998" s="1" t="str">
        <f t="shared" si="656"/>
        <v>Ariel 3</v>
      </c>
      <c r="L5998" s="1" t="s">
        <v>346</v>
      </c>
      <c r="M5998" s="1"/>
      <c r="N5998" s="1">
        <f t="shared" si="657"/>
        <v>0</v>
      </c>
      <c r="O5998" s="1" t="s">
        <v>9</v>
      </c>
    </row>
    <row r="5999" spans="1:15" x14ac:dyDescent="0.3">
      <c r="A5999" s="1" t="s">
        <v>5556</v>
      </c>
      <c r="B5999" s="1" t="s">
        <v>9371</v>
      </c>
      <c r="C5999" s="1" t="str">
        <f t="shared" si="651"/>
        <v>USA</v>
      </c>
      <c r="D5999" s="1" t="s">
        <v>12178</v>
      </c>
      <c r="E5999" s="7" t="str">
        <f>TEXT(DATE(MID(D5999, 13, 4), CHOOSE(MATCH( MID(D5999, 5, 3), {"Jan","Feb","Mar","Apr","May","Jun","Jul","Aug","Sep","Oct","Nov","Dec"}, 0), 1, 2, 3, 4, 5, 6, 7, 8, 9, 10, 11, 12), MID(D5999, 9, 2)), "yyyy-mm-dd")</f>
        <v>1967-05-04</v>
      </c>
      <c r="F5999" s="1" t="str">
        <f t="shared" si="652"/>
        <v>22:25:00</v>
      </c>
      <c r="G5999" s="9" t="str">
        <f t="shared" si="653"/>
        <v>May</v>
      </c>
      <c r="H5999" s="5" t="str">
        <f t="shared" si="654"/>
        <v>1967</v>
      </c>
      <c r="I5999" s="1" t="s">
        <v>12179</v>
      </c>
      <c r="J5999" s="1" t="str">
        <f t="shared" si="655"/>
        <v xml:space="preserve">Atlas-SLV3 Agena-D </v>
      </c>
      <c r="K5999" s="1" t="str">
        <f t="shared" si="656"/>
        <v>Lunar Orbiter 4</v>
      </c>
      <c r="L5999" s="1" t="s">
        <v>346</v>
      </c>
      <c r="M5999" s="1"/>
      <c r="N5999" s="1">
        <f t="shared" si="657"/>
        <v>0</v>
      </c>
      <c r="O5999" s="1" t="s">
        <v>9</v>
      </c>
    </row>
    <row r="6000" spans="1:15" x14ac:dyDescent="0.3">
      <c r="A6000" s="1" t="s">
        <v>5603</v>
      </c>
      <c r="B6000" s="1" t="s">
        <v>75</v>
      </c>
      <c r="C6000" s="1" t="str">
        <f t="shared" si="651"/>
        <v>USA</v>
      </c>
      <c r="D6000" s="1" t="s">
        <v>12180</v>
      </c>
      <c r="E6000" s="7" t="str">
        <f>TEXT(DATE(MID(D6000, 13, 4), CHOOSE(MATCH( MID(D6000, 5, 3), {"Jan","Feb","Mar","Apr","May","Jun","Jul","Aug","Sep","Oct","Nov","Dec"}, 0), 1, 2, 3, 4, 5, 6, 7, 8, 9, 10, 11, 12), MID(D6000, 9, 2)), "yyyy-mm-dd")</f>
        <v>1967-04-28</v>
      </c>
      <c r="F6000" s="1" t="str">
        <f t="shared" si="652"/>
        <v>10:01:00</v>
      </c>
      <c r="G6000" s="9" t="str">
        <f t="shared" si="653"/>
        <v>April</v>
      </c>
      <c r="H6000" s="5" t="str">
        <f t="shared" si="654"/>
        <v>1967</v>
      </c>
      <c r="I6000" s="1" t="s">
        <v>12181</v>
      </c>
      <c r="J6000" s="1" t="str">
        <f t="shared" si="655"/>
        <v xml:space="preserve">Titan IIIC </v>
      </c>
      <c r="K6000" s="1" t="str">
        <f t="shared" si="656"/>
        <v>Vela 4A/4B, ERS-18, OV5-1, OV5-3</v>
      </c>
      <c r="L6000" s="1" t="s">
        <v>346</v>
      </c>
      <c r="M6000" s="1"/>
      <c r="N6000" s="1">
        <f t="shared" si="657"/>
        <v>0</v>
      </c>
      <c r="O6000" s="1" t="s">
        <v>9</v>
      </c>
    </row>
    <row r="6001" spans="1:15" x14ac:dyDescent="0.3">
      <c r="A6001" s="1" t="s">
        <v>6140</v>
      </c>
      <c r="B6001" s="1" t="s">
        <v>6615</v>
      </c>
      <c r="C6001" s="1" t="str">
        <f t="shared" si="651"/>
        <v>Russia</v>
      </c>
      <c r="D6001" s="1" t="s">
        <v>12182</v>
      </c>
      <c r="E6001" s="7" t="str">
        <f>TEXT(DATE(MID(D6001, 13, 4), CHOOSE(MATCH( MID(D6001, 5, 3), {"Jan","Feb","Mar","Apr","May","Jun","Jul","Aug","Sep","Oct","Nov","Dec"}, 0), 1, 2, 3, 4, 5, 6, 7, 8, 9, 10, 11, 12), MID(D6001, 9, 2)), "yyyy-mm-dd")</f>
        <v>1967-04-27</v>
      </c>
      <c r="F6001" s="1" t="str">
        <f t="shared" si="652"/>
        <v>12:50:00</v>
      </c>
      <c r="G6001" s="9" t="str">
        <f t="shared" si="653"/>
        <v>April</v>
      </c>
      <c r="H6001" s="5" t="str">
        <f t="shared" si="654"/>
        <v>1967</v>
      </c>
      <c r="I6001" s="1" t="s">
        <v>12183</v>
      </c>
      <c r="J6001" s="1" t="str">
        <f t="shared" si="655"/>
        <v xml:space="preserve">Vostok-2M </v>
      </c>
      <c r="K6001" s="1" t="str">
        <f t="shared" si="656"/>
        <v>Cosmos 156</v>
      </c>
      <c r="L6001" s="1" t="s">
        <v>346</v>
      </c>
      <c r="M6001" s="1"/>
      <c r="N6001" s="1">
        <f t="shared" si="657"/>
        <v>0</v>
      </c>
      <c r="O6001" s="1" t="s">
        <v>9</v>
      </c>
    </row>
    <row r="6002" spans="1:15" x14ac:dyDescent="0.3">
      <c r="A6002" s="1" t="s">
        <v>5722</v>
      </c>
      <c r="B6002" s="1" t="s">
        <v>4249</v>
      </c>
      <c r="C6002" s="1" t="str">
        <f t="shared" si="651"/>
        <v>USA</v>
      </c>
      <c r="D6002" s="1" t="s">
        <v>12184</v>
      </c>
      <c r="E6002" s="7" t="str">
        <f>TEXT(DATE(MID(D6002, 13, 4), CHOOSE(MATCH( MID(D6002, 5, 3), {"Jan","Feb","Mar","Apr","May","Jun","Jul","Aug","Sep","Oct","Nov","Dec"}, 0), 1, 2, 3, 4, 5, 6, 7, 8, 9, 10, 11, 12), MID(D6002, 9, 2)), "yyyy-mm-dd")</f>
        <v>1967-04-26</v>
      </c>
      <c r="F6002" s="1" t="str">
        <f t="shared" si="652"/>
        <v>00:00:00</v>
      </c>
      <c r="G6002" s="9" t="str">
        <f t="shared" si="653"/>
        <v>April</v>
      </c>
      <c r="H6002" s="5" t="str">
        <f t="shared" si="654"/>
        <v>1967</v>
      </c>
      <c r="I6002" s="1" t="s">
        <v>12185</v>
      </c>
      <c r="J6002" s="1" t="str">
        <f t="shared" si="655"/>
        <v xml:space="preserve">Titan IIIB </v>
      </c>
      <c r="K6002" s="1" t="str">
        <f t="shared" si="656"/>
        <v>OPS 4243</v>
      </c>
      <c r="L6002" s="1" t="s">
        <v>346</v>
      </c>
      <c r="M6002" s="1">
        <v>59</v>
      </c>
      <c r="N6002" s="1">
        <f t="shared" si="657"/>
        <v>4897</v>
      </c>
      <c r="O6002" s="1" t="s">
        <v>257</v>
      </c>
    </row>
    <row r="6003" spans="1:15" x14ac:dyDescent="0.3">
      <c r="A6003" s="1" t="s">
        <v>6958</v>
      </c>
      <c r="B6003" s="1" t="s">
        <v>6959</v>
      </c>
      <c r="C6003" s="1" t="str">
        <f t="shared" si="651"/>
        <v>Kenya</v>
      </c>
      <c r="D6003" s="1" t="s">
        <v>12186</v>
      </c>
      <c r="E6003" s="7" t="str">
        <f>TEXT(DATE(MID(D6003, 13, 4), CHOOSE(MATCH( MID(D6003, 5, 3), {"Jan","Feb","Mar","Apr","May","Jun","Jul","Aug","Sep","Oct","Nov","Dec"}, 0), 1, 2, 3, 4, 5, 6, 7, 8, 9, 10, 11, 12), MID(D6003, 9, 2)), "yyyy-mm-dd")</f>
        <v>1967-04-26</v>
      </c>
      <c r="F6003" s="1" t="str">
        <f t="shared" si="652"/>
        <v>10:06:00</v>
      </c>
      <c r="G6003" s="9" t="str">
        <f t="shared" si="653"/>
        <v>April</v>
      </c>
      <c r="H6003" s="5" t="str">
        <f t="shared" si="654"/>
        <v>1967</v>
      </c>
      <c r="I6003" s="1" t="s">
        <v>12187</v>
      </c>
      <c r="J6003" s="1" t="str">
        <f t="shared" si="655"/>
        <v xml:space="preserve">Scout B </v>
      </c>
      <c r="K6003" s="1" t="str">
        <f t="shared" si="656"/>
        <v>San Marco 2</v>
      </c>
      <c r="L6003" s="1" t="s">
        <v>346</v>
      </c>
      <c r="M6003" s="1"/>
      <c r="N6003" s="1">
        <f t="shared" si="657"/>
        <v>0</v>
      </c>
      <c r="O6003" s="1" t="s">
        <v>9</v>
      </c>
    </row>
    <row r="6004" spans="1:15" x14ac:dyDescent="0.3">
      <c r="A6004" s="1" t="s">
        <v>6140</v>
      </c>
      <c r="B6004" s="1" t="s">
        <v>1630</v>
      </c>
      <c r="C6004" s="1" t="str">
        <f t="shared" si="651"/>
        <v>Kazakhstan</v>
      </c>
      <c r="D6004" s="1" t="s">
        <v>12188</v>
      </c>
      <c r="E6004" s="7" t="str">
        <f>TEXT(DATE(MID(D6004, 13, 4), CHOOSE(MATCH( MID(D6004, 5, 3), {"Jan","Feb","Mar","Apr","May","Jun","Jul","Aug","Sep","Oct","Nov","Dec"}, 0), 1, 2, 3, 4, 5, 6, 7, 8, 9, 10, 11, 12), MID(D6004, 9, 2)), "yyyy-mm-dd")</f>
        <v>1967-04-23</v>
      </c>
      <c r="F6004" s="1" t="str">
        <f t="shared" si="652"/>
        <v>00:35:00</v>
      </c>
      <c r="G6004" s="9" t="str">
        <f t="shared" si="653"/>
        <v>April</v>
      </c>
      <c r="H6004" s="5" t="str">
        <f t="shared" si="654"/>
        <v>1967</v>
      </c>
      <c r="I6004" s="1" t="s">
        <v>12189</v>
      </c>
      <c r="J6004" s="1" t="str">
        <f t="shared" si="655"/>
        <v xml:space="preserve">Soyuz </v>
      </c>
      <c r="K6004" s="1" t="str">
        <f t="shared" si="656"/>
        <v>Soyuz 1</v>
      </c>
      <c r="L6004" s="1" t="s">
        <v>346</v>
      </c>
      <c r="M6004" s="1"/>
      <c r="N6004" s="1">
        <f t="shared" si="657"/>
        <v>0</v>
      </c>
      <c r="O6004" s="1" t="s">
        <v>9</v>
      </c>
    </row>
    <row r="6005" spans="1:15" x14ac:dyDescent="0.3">
      <c r="A6005" s="1" t="s">
        <v>5722</v>
      </c>
      <c r="B6005" s="1" t="s">
        <v>10902</v>
      </c>
      <c r="C6005" s="1" t="str">
        <f t="shared" si="651"/>
        <v>USA</v>
      </c>
      <c r="D6005" s="1" t="s">
        <v>12190</v>
      </c>
      <c r="E6005" s="7" t="str">
        <f>TEXT(DATE(MID(D6005, 13, 4), CHOOSE(MATCH( MID(D6005, 5, 3), {"Jan","Feb","Mar","Apr","May","Jun","Jul","Aug","Sep","Oct","Nov","Dec"}, 0), 1, 2, 3, 4, 5, 6, 7, 8, 9, 10, 11, 12), MID(D6005, 9, 2)), "yyyy-mm-dd")</f>
        <v>1967-04-20</v>
      </c>
      <c r="F6005" s="1" t="str">
        <f t="shared" si="652"/>
        <v>11:21:00</v>
      </c>
      <c r="G6005" s="9" t="str">
        <f t="shared" si="653"/>
        <v>April</v>
      </c>
      <c r="H6005" s="5" t="str">
        <f t="shared" si="654"/>
        <v>1967</v>
      </c>
      <c r="I6005" s="1" t="s">
        <v>12191</v>
      </c>
      <c r="J6005" s="1" t="str">
        <f t="shared" si="655"/>
        <v xml:space="preserve">Delta E </v>
      </c>
      <c r="K6005" s="1" t="str">
        <f t="shared" si="656"/>
        <v>ESSA-5</v>
      </c>
      <c r="L6005" s="1" t="s">
        <v>346</v>
      </c>
      <c r="M6005" s="1"/>
      <c r="N6005" s="1">
        <f t="shared" si="657"/>
        <v>0</v>
      </c>
      <c r="O6005" s="1" t="s">
        <v>9</v>
      </c>
    </row>
    <row r="6006" spans="1:15" x14ac:dyDescent="0.3">
      <c r="A6006" s="1" t="s">
        <v>5556</v>
      </c>
      <c r="B6006" s="1" t="s">
        <v>4092</v>
      </c>
      <c r="C6006" s="1" t="str">
        <f t="shared" si="651"/>
        <v>USA</v>
      </c>
      <c r="D6006" s="1" t="s">
        <v>12192</v>
      </c>
      <c r="E6006" s="7" t="str">
        <f>TEXT(DATE(MID(D6006, 13, 4), CHOOSE(MATCH( MID(D6006, 5, 3), {"Jan","Feb","Mar","Apr","May","Jun","Jul","Aug","Sep","Oct","Nov","Dec"}, 0), 1, 2, 3, 4, 5, 6, 7, 8, 9, 10, 11, 12), MID(D6006, 9, 2)), "yyyy-mm-dd")</f>
        <v>1967-04-17</v>
      </c>
      <c r="F6006" s="1" t="str">
        <f t="shared" si="652"/>
        <v>07:05:00</v>
      </c>
      <c r="G6006" s="9" t="str">
        <f t="shared" si="653"/>
        <v>April</v>
      </c>
      <c r="H6006" s="5" t="str">
        <f t="shared" si="654"/>
        <v>1967</v>
      </c>
      <c r="I6006" s="1" t="s">
        <v>12193</v>
      </c>
      <c r="J6006" s="1" t="str">
        <f t="shared" si="655"/>
        <v xml:space="preserve">Atlas-LV3C Centaur-D </v>
      </c>
      <c r="K6006" s="1" t="str">
        <f t="shared" si="656"/>
        <v>Surveyor 3</v>
      </c>
      <c r="L6006" s="1" t="s">
        <v>346</v>
      </c>
      <c r="M6006" s="1"/>
      <c r="N6006" s="1">
        <f t="shared" si="657"/>
        <v>0</v>
      </c>
      <c r="O6006" s="1" t="s">
        <v>9</v>
      </c>
    </row>
    <row r="6007" spans="1:15" x14ac:dyDescent="0.3">
      <c r="A6007" s="1" t="s">
        <v>5722</v>
      </c>
      <c r="B6007" s="1" t="s">
        <v>5723</v>
      </c>
      <c r="C6007" s="1" t="str">
        <f t="shared" si="651"/>
        <v>USA</v>
      </c>
      <c r="D6007" s="1" t="s">
        <v>12194</v>
      </c>
      <c r="E6007" s="7" t="str">
        <f>TEXT(DATE(MID(D6007, 13, 4), CHOOSE(MATCH( MID(D6007, 5, 3), {"Jan","Feb","Mar","Apr","May","Jun","Jul","Aug","Sep","Oct","Nov","Dec"}, 0), 1, 2, 3, 4, 5, 6, 7, 8, 9, 10, 11, 12), MID(D6007, 9, 2)), "yyyy-mm-dd")</f>
        <v>1967-04-14</v>
      </c>
      <c r="F6007" s="1" t="str">
        <f t="shared" si="652"/>
        <v>03:25:00</v>
      </c>
      <c r="G6007" s="9" t="str">
        <f t="shared" si="653"/>
        <v>April</v>
      </c>
      <c r="H6007" s="5" t="str">
        <f t="shared" si="654"/>
        <v>1967</v>
      </c>
      <c r="I6007" s="1" t="s">
        <v>12195</v>
      </c>
      <c r="J6007" s="1" t="str">
        <f t="shared" si="655"/>
        <v xml:space="preserve">Scout A </v>
      </c>
      <c r="K6007" s="1" t="str">
        <f t="shared" si="656"/>
        <v>Transit-O 12</v>
      </c>
      <c r="L6007" s="1" t="s">
        <v>346</v>
      </c>
      <c r="M6007" s="1"/>
      <c r="N6007" s="1">
        <f t="shared" si="657"/>
        <v>0</v>
      </c>
      <c r="O6007" s="1" t="s">
        <v>9</v>
      </c>
    </row>
    <row r="6008" spans="1:15" x14ac:dyDescent="0.3">
      <c r="A6008" s="1" t="s">
        <v>11436</v>
      </c>
      <c r="B6008" s="1" t="s">
        <v>1989</v>
      </c>
      <c r="C6008" s="1" t="str">
        <f t="shared" si="651"/>
        <v>Japan</v>
      </c>
      <c r="D6008" s="1" t="s">
        <v>12196</v>
      </c>
      <c r="E6008" s="7" t="str">
        <f>TEXT(DATE(MID(D6008, 13, 4), CHOOSE(MATCH( MID(D6008, 5, 3), {"Jan","Feb","Mar","Apr","May","Jun","Jul","Aug","Sep","Oct","Nov","Dec"}, 0), 1, 2, 3, 4, 5, 6, 7, 8, 9, 10, 11, 12), MID(D6008, 9, 2)), "yyyy-mm-dd")</f>
        <v>1967-04-13</v>
      </c>
      <c r="F6008" s="1" t="str">
        <f t="shared" si="652"/>
        <v>02:40:00</v>
      </c>
      <c r="G6008" s="9" t="str">
        <f t="shared" si="653"/>
        <v>April</v>
      </c>
      <c r="H6008" s="5" t="str">
        <f t="shared" si="654"/>
        <v>1967</v>
      </c>
      <c r="I6008" s="1" t="s">
        <v>11438</v>
      </c>
      <c r="J6008" s="1" t="str">
        <f t="shared" si="655"/>
        <v xml:space="preserve">Lambda-IV S </v>
      </c>
      <c r="K6008" s="1" t="str">
        <f t="shared" si="656"/>
        <v>ÅŒsumi</v>
      </c>
      <c r="L6008" s="1" t="s">
        <v>346</v>
      </c>
      <c r="M6008" s="1"/>
      <c r="N6008" s="1">
        <f t="shared" si="657"/>
        <v>0</v>
      </c>
      <c r="O6008" s="1" t="s">
        <v>257</v>
      </c>
    </row>
    <row r="6009" spans="1:15" x14ac:dyDescent="0.3">
      <c r="A6009" s="1" t="s">
        <v>6140</v>
      </c>
      <c r="B6009" s="1" t="s">
        <v>1630</v>
      </c>
      <c r="C6009" s="1" t="str">
        <f t="shared" si="651"/>
        <v>Kazakhstan</v>
      </c>
      <c r="D6009" s="1" t="s">
        <v>12197</v>
      </c>
      <c r="E6009" s="7" t="str">
        <f>TEXT(DATE(MID(D6009, 13, 4), CHOOSE(MATCH( MID(D6009, 5, 3), {"Jan","Feb","Mar","Apr","May","Jun","Jul","Aug","Sep","Oct","Nov","Dec"}, 0), 1, 2, 3, 4, 5, 6, 7, 8, 9, 10, 11, 12), MID(D6009, 9, 2)), "yyyy-mm-dd")</f>
        <v>1967-04-12</v>
      </c>
      <c r="F6009" s="1" t="str">
        <f t="shared" si="652"/>
        <v>10:51:00</v>
      </c>
      <c r="G6009" s="9" t="str">
        <f t="shared" si="653"/>
        <v>April</v>
      </c>
      <c r="H6009" s="5" t="str">
        <f t="shared" si="654"/>
        <v>1967</v>
      </c>
      <c r="I6009" s="1" t="s">
        <v>12198</v>
      </c>
      <c r="J6009" s="1" t="str">
        <f t="shared" si="655"/>
        <v xml:space="preserve">Voskhod </v>
      </c>
      <c r="K6009" s="1" t="str">
        <f t="shared" si="656"/>
        <v>Cosmos 155</v>
      </c>
      <c r="L6009" s="1" t="s">
        <v>346</v>
      </c>
      <c r="M6009" s="1"/>
      <c r="N6009" s="1">
        <f t="shared" si="657"/>
        <v>0</v>
      </c>
      <c r="O6009" s="1" t="s">
        <v>9</v>
      </c>
    </row>
    <row r="6010" spans="1:15" x14ac:dyDescent="0.3">
      <c r="A6010" s="1" t="s">
        <v>6140</v>
      </c>
      <c r="B6010" s="1" t="s">
        <v>4200</v>
      </c>
      <c r="C6010" s="1" t="str">
        <f t="shared" si="651"/>
        <v>Kazakhstan</v>
      </c>
      <c r="D6010" s="1" t="s">
        <v>12199</v>
      </c>
      <c r="E6010" s="7" t="str">
        <f>TEXT(DATE(MID(D6010, 13, 4), CHOOSE(MATCH( MID(D6010, 5, 3), {"Jan","Feb","Mar","Apr","May","Jun","Jul","Aug","Sep","Oct","Nov","Dec"}, 0), 1, 2, 3, 4, 5, 6, 7, 8, 9, 10, 11, 12), MID(D6010, 9, 2)), "yyyy-mm-dd")</f>
        <v>1967-04-08</v>
      </c>
      <c r="F6010" s="1" t="str">
        <f t="shared" si="652"/>
        <v>09:00:00</v>
      </c>
      <c r="G6010" s="9" t="str">
        <f t="shared" si="653"/>
        <v>April</v>
      </c>
      <c r="H6010" s="5" t="str">
        <f t="shared" si="654"/>
        <v>1967</v>
      </c>
      <c r="I6010" s="1" t="s">
        <v>12200</v>
      </c>
      <c r="J6010" s="1" t="str">
        <f t="shared" si="655"/>
        <v xml:space="preserve">Proton-K/Block D </v>
      </c>
      <c r="K6010" s="1" t="str">
        <f t="shared" si="656"/>
        <v>Cosmos 154</v>
      </c>
      <c r="L6010" s="1" t="s">
        <v>346</v>
      </c>
      <c r="M6010" s="1"/>
      <c r="N6010" s="1">
        <f t="shared" si="657"/>
        <v>0</v>
      </c>
      <c r="O6010" s="1" t="s">
        <v>257</v>
      </c>
    </row>
    <row r="6011" spans="1:15" x14ac:dyDescent="0.3">
      <c r="A6011" s="1" t="s">
        <v>5556</v>
      </c>
      <c r="B6011" s="1" t="s">
        <v>12019</v>
      </c>
      <c r="C6011" s="1" t="str">
        <f t="shared" si="651"/>
        <v>USA</v>
      </c>
      <c r="D6011" s="1" t="s">
        <v>12201</v>
      </c>
      <c r="E6011" s="7" t="str">
        <f>TEXT(DATE(MID(D6011, 13, 4), CHOOSE(MATCH( MID(D6011, 5, 3), {"Jan","Feb","Mar","Apr","May","Jun","Jul","Aug","Sep","Oct","Nov","Dec"}, 0), 1, 2, 3, 4, 5, 6, 7, 8, 9, 10, 11, 12), MID(D6011, 9, 2)), "yyyy-mm-dd")</f>
        <v>1967-04-06</v>
      </c>
      <c r="F6011" s="1" t="str">
        <f t="shared" si="652"/>
        <v>03:23:00</v>
      </c>
      <c r="G6011" s="9" t="str">
        <f t="shared" si="653"/>
        <v>April</v>
      </c>
      <c r="H6011" s="5" t="str">
        <f t="shared" si="654"/>
        <v>1967</v>
      </c>
      <c r="I6011" s="1" t="s">
        <v>12202</v>
      </c>
      <c r="J6011" s="1" t="str">
        <f t="shared" si="655"/>
        <v xml:space="preserve">Atlas-SLV3 Agena-D </v>
      </c>
      <c r="K6011" s="1" t="str">
        <f t="shared" si="656"/>
        <v>ATS-2</v>
      </c>
      <c r="L6011" s="1" t="s">
        <v>346</v>
      </c>
      <c r="M6011" s="1"/>
      <c r="N6011" s="1">
        <f t="shared" si="657"/>
        <v>0</v>
      </c>
      <c r="O6011" s="1" t="s">
        <v>117</v>
      </c>
    </row>
    <row r="6012" spans="1:15" x14ac:dyDescent="0.3">
      <c r="A6012" s="1" t="s">
        <v>6140</v>
      </c>
      <c r="B6012" s="1" t="s">
        <v>6615</v>
      </c>
      <c r="C6012" s="1" t="str">
        <f t="shared" si="651"/>
        <v>Russia</v>
      </c>
      <c r="D6012" s="1" t="s">
        <v>12203</v>
      </c>
      <c r="E6012" s="7" t="str">
        <f>TEXT(DATE(MID(D6012, 13, 4), CHOOSE(MATCH( MID(D6012, 5, 3), {"Jan","Feb","Mar","Apr","May","Jun","Jul","Aug","Sep","Oct","Nov","Dec"}, 0), 1, 2, 3, 4, 5, 6, 7, 8, 9, 10, 11, 12), MID(D6012, 9, 2)), "yyyy-mm-dd")</f>
        <v>1967-04-04</v>
      </c>
      <c r="F6012" s="1" t="str">
        <f t="shared" si="652"/>
        <v>14:00:00</v>
      </c>
      <c r="G6012" s="9" t="str">
        <f t="shared" si="653"/>
        <v>April</v>
      </c>
      <c r="H6012" s="5" t="str">
        <f t="shared" si="654"/>
        <v>1967</v>
      </c>
      <c r="I6012" s="1" t="s">
        <v>12204</v>
      </c>
      <c r="J6012" s="1" t="str">
        <f t="shared" si="655"/>
        <v xml:space="preserve">Vostok-2 </v>
      </c>
      <c r="K6012" s="1" t="str">
        <f t="shared" si="656"/>
        <v>Cosmos 153</v>
      </c>
      <c r="L6012" s="1" t="s">
        <v>346</v>
      </c>
      <c r="M6012" s="1"/>
      <c r="N6012" s="1">
        <f t="shared" si="657"/>
        <v>0</v>
      </c>
      <c r="O6012" s="1" t="s">
        <v>9</v>
      </c>
    </row>
    <row r="6013" spans="1:15" x14ac:dyDescent="0.3">
      <c r="A6013" s="1" t="s">
        <v>5722</v>
      </c>
      <c r="B6013" s="1" t="s">
        <v>114</v>
      </c>
      <c r="C6013" s="1" t="str">
        <f t="shared" si="651"/>
        <v>USA</v>
      </c>
      <c r="D6013" s="1" t="s">
        <v>12205</v>
      </c>
      <c r="E6013" s="7" t="str">
        <f>TEXT(DATE(MID(D6013, 13, 4), CHOOSE(MATCH( MID(D6013, 5, 3), {"Jan","Feb","Mar","Apr","May","Jun","Jul","Aug","Sep","Oct","Nov","Dec"}, 0), 1, 2, 3, 4, 5, 6, 7, 8, 9, 10, 11, 12), MID(D6013, 9, 2)), "yyyy-mm-dd")</f>
        <v>1967-03-30</v>
      </c>
      <c r="F6013" s="1" t="str">
        <f t="shared" si="652"/>
        <v>18:54:00</v>
      </c>
      <c r="G6013" s="9" t="str">
        <f t="shared" si="653"/>
        <v>March</v>
      </c>
      <c r="H6013" s="5" t="str">
        <f t="shared" si="654"/>
        <v>1967</v>
      </c>
      <c r="I6013" s="1" t="s">
        <v>12206</v>
      </c>
      <c r="J6013" s="1" t="str">
        <f t="shared" si="655"/>
        <v xml:space="preserve">Thor-SLV2A Agena-D </v>
      </c>
      <c r="K6013" s="1" t="str">
        <f t="shared" si="656"/>
        <v>OPS 4779</v>
      </c>
      <c r="L6013" s="1" t="s">
        <v>346</v>
      </c>
      <c r="M6013" s="1"/>
      <c r="N6013" s="1">
        <f t="shared" si="657"/>
        <v>0</v>
      </c>
      <c r="O6013" s="1" t="s">
        <v>9</v>
      </c>
    </row>
    <row r="6014" spans="1:15" x14ac:dyDescent="0.3">
      <c r="A6014" s="1" t="s">
        <v>6140</v>
      </c>
      <c r="B6014" s="1" t="s">
        <v>1561</v>
      </c>
      <c r="C6014" s="1" t="str">
        <f t="shared" si="651"/>
        <v>Russia</v>
      </c>
      <c r="D6014" s="1" t="s">
        <v>12207</v>
      </c>
      <c r="E6014" s="7" t="str">
        <f>TEXT(DATE(MID(D6014, 13, 4), CHOOSE(MATCH( MID(D6014, 5, 3), {"Jan","Feb","Mar","Apr","May","Jun","Jul","Aug","Sep","Oct","Nov","Dec"}, 0), 1, 2, 3, 4, 5, 6, 7, 8, 9, 10, 11, 12), MID(D6014, 9, 2)), "yyyy-mm-dd")</f>
        <v>1967-03-25</v>
      </c>
      <c r="F6014" s="1" t="str">
        <f t="shared" si="652"/>
        <v>06:59:00</v>
      </c>
      <c r="G6014" s="9" t="str">
        <f t="shared" si="653"/>
        <v>March</v>
      </c>
      <c r="H6014" s="5" t="str">
        <f t="shared" si="654"/>
        <v>1967</v>
      </c>
      <c r="I6014" s="1" t="s">
        <v>12208</v>
      </c>
      <c r="J6014" s="1" t="str">
        <f t="shared" si="655"/>
        <v xml:space="preserve">Cosmos-2 (63SM) </v>
      </c>
      <c r="K6014" s="1" t="str">
        <f t="shared" si="656"/>
        <v>Cosmos 152</v>
      </c>
      <c r="L6014" s="1" t="s">
        <v>346</v>
      </c>
      <c r="M6014" s="1"/>
      <c r="N6014" s="1">
        <f t="shared" si="657"/>
        <v>0</v>
      </c>
      <c r="O6014" s="1" t="s">
        <v>9</v>
      </c>
    </row>
    <row r="6015" spans="1:15" x14ac:dyDescent="0.3">
      <c r="A6015" s="1" t="s">
        <v>6140</v>
      </c>
      <c r="B6015" s="1" t="s">
        <v>11821</v>
      </c>
      <c r="C6015" s="1" t="str">
        <f t="shared" si="651"/>
        <v>Kazakhstan</v>
      </c>
      <c r="D6015" s="1" t="s">
        <v>12209</v>
      </c>
      <c r="E6015" s="7" t="str">
        <f>TEXT(DATE(MID(D6015, 13, 4), CHOOSE(MATCH( MID(D6015, 5, 3), {"Jan","Feb","Mar","Apr","May","Jun","Jul","Aug","Sep","Oct","Nov","Dec"}, 0), 1, 2, 3, 4, 5, 6, 7, 8, 9, 10, 11, 12), MID(D6015, 9, 2)), "yyyy-mm-dd")</f>
        <v>1967-03-24</v>
      </c>
      <c r="F6015" s="1" t="str">
        <f t="shared" si="652"/>
        <v>11:50:00</v>
      </c>
      <c r="G6015" s="9" t="str">
        <f t="shared" si="653"/>
        <v>March</v>
      </c>
      <c r="H6015" s="5" t="str">
        <f t="shared" si="654"/>
        <v>1967</v>
      </c>
      <c r="I6015" s="1" t="s">
        <v>12210</v>
      </c>
      <c r="J6015" s="1" t="str">
        <f t="shared" si="655"/>
        <v xml:space="preserve">Cosmos-3 </v>
      </c>
      <c r="K6015" s="1" t="str">
        <f t="shared" si="656"/>
        <v>Cosmos 151</v>
      </c>
      <c r="L6015" s="1" t="s">
        <v>346</v>
      </c>
      <c r="M6015" s="1"/>
      <c r="N6015" s="1">
        <f t="shared" si="657"/>
        <v>0</v>
      </c>
      <c r="O6015" s="1" t="s">
        <v>9</v>
      </c>
    </row>
    <row r="6016" spans="1:15" x14ac:dyDescent="0.3">
      <c r="A6016" s="1" t="s">
        <v>5722</v>
      </c>
      <c r="B6016" s="1" t="s">
        <v>3160</v>
      </c>
      <c r="C6016" s="1" t="str">
        <f t="shared" si="651"/>
        <v>USA</v>
      </c>
      <c r="D6016" s="1" t="s">
        <v>12211</v>
      </c>
      <c r="E6016" s="7" t="str">
        <f>TEXT(DATE(MID(D6016, 13, 4), CHOOSE(MATCH( MID(D6016, 5, 3), {"Jan","Feb","Mar","Apr","May","Jun","Jul","Aug","Sep","Oct","Nov","Dec"}, 0), 1, 2, 3, 4, 5, 6, 7, 8, 9, 10, 11, 12), MID(D6016, 9, 2)), "yyyy-mm-dd")</f>
        <v>1967-03-23</v>
      </c>
      <c r="F6016" s="1" t="str">
        <f t="shared" si="652"/>
        <v>01:30:00</v>
      </c>
      <c r="G6016" s="9" t="str">
        <f t="shared" si="653"/>
        <v>March</v>
      </c>
      <c r="H6016" s="5" t="str">
        <f t="shared" si="654"/>
        <v>1967</v>
      </c>
      <c r="I6016" s="1" t="s">
        <v>12212</v>
      </c>
      <c r="J6016" s="1" t="str">
        <f t="shared" si="655"/>
        <v xml:space="preserve">Delta E1 </v>
      </c>
      <c r="K6016" s="1" t="str">
        <f t="shared" si="656"/>
        <v>Intelsat 2-3</v>
      </c>
      <c r="L6016" s="1" t="s">
        <v>346</v>
      </c>
      <c r="M6016" s="1"/>
      <c r="N6016" s="1">
        <f t="shared" si="657"/>
        <v>0</v>
      </c>
      <c r="O6016" s="1" t="s">
        <v>9</v>
      </c>
    </row>
    <row r="6017" spans="1:15" x14ac:dyDescent="0.3">
      <c r="A6017" s="1" t="s">
        <v>6140</v>
      </c>
      <c r="B6017" s="1" t="s">
        <v>11053</v>
      </c>
      <c r="C6017" s="1" t="str">
        <f t="shared" si="651"/>
        <v>Kazakhstan</v>
      </c>
      <c r="D6017" s="1" t="s">
        <v>12213</v>
      </c>
      <c r="E6017" s="7" t="str">
        <f>TEXT(DATE(MID(D6017, 13, 4), CHOOSE(MATCH( MID(D6017, 5, 3), {"Jan","Feb","Mar","Apr","May","Jun","Jul","Aug","Sep","Oct","Nov","Dec"}, 0), 1, 2, 3, 4, 5, 6, 7, 8, 9, 10, 11, 12), MID(D6017, 9, 2)), "yyyy-mm-dd")</f>
        <v>1967-03-22</v>
      </c>
      <c r="F6017" s="1" t="str">
        <f t="shared" si="652"/>
        <v>14:05:00</v>
      </c>
      <c r="G6017" s="9" t="str">
        <f t="shared" si="653"/>
        <v>March</v>
      </c>
      <c r="H6017" s="5" t="str">
        <f t="shared" si="654"/>
        <v>1967</v>
      </c>
      <c r="I6017" s="1" t="s">
        <v>12214</v>
      </c>
      <c r="J6017" s="1" t="str">
        <f t="shared" si="655"/>
        <v xml:space="preserve">R-36 Orb. </v>
      </c>
      <c r="K6017" s="1" t="str">
        <f t="shared" si="656"/>
        <v>OGTch nÂ°08</v>
      </c>
      <c r="L6017" s="1" t="s">
        <v>346</v>
      </c>
      <c r="M6017" s="1"/>
      <c r="N6017" s="1">
        <f t="shared" si="657"/>
        <v>0</v>
      </c>
      <c r="O6017" s="1" t="s">
        <v>257</v>
      </c>
    </row>
    <row r="6018" spans="1:15" x14ac:dyDescent="0.3">
      <c r="A6018" s="1" t="s">
        <v>6140</v>
      </c>
      <c r="B6018" s="1" t="s">
        <v>6615</v>
      </c>
      <c r="C6018" s="1" t="str">
        <f t="shared" ref="C6018:C6081" si="658">TRIM(MID(B6018, FIND("|", SUBSTITUTE(B6018, ",", "|", LEN(B6018) - LEN(SUBSTITUTE(B6018,",", "" )))) + 1, LEN(B6018)))</f>
        <v>Russia</v>
      </c>
      <c r="D6018" s="1" t="s">
        <v>12215</v>
      </c>
      <c r="E6018" s="7" t="str">
        <f>TEXT(DATE(MID(D6018, 13, 4), CHOOSE(MATCH( MID(D6018, 5, 3), {"Jan","Feb","Mar","Apr","May","Jun","Jul","Aug","Sep","Oct","Nov","Dec"}, 0), 1, 2, 3, 4, 5, 6, 7, 8, 9, 10, 11, 12), MID(D6018, 9, 2)), "yyyy-mm-dd")</f>
        <v>1967-03-22</v>
      </c>
      <c r="F6018" s="1" t="str">
        <f t="shared" ref="F6018:F6081" si="659">IF(ISNUMBER(FIND(":", D6018)), MID(D6018, FIND(":", D6018)-2, 5) &amp; ":00", "00:00:00")</f>
        <v>12:44:00</v>
      </c>
      <c r="G6018" s="9" t="str">
        <f t="shared" ref="G6018:G6081" si="660">TEXT(E6018, "mmmm")</f>
        <v>March</v>
      </c>
      <c r="H6018" s="5" t="str">
        <f t="shared" ref="H6018:H6081" si="661">TEXT(E6018, "yyyy")</f>
        <v>1967</v>
      </c>
      <c r="I6018" s="1" t="s">
        <v>12216</v>
      </c>
      <c r="J6018" s="1" t="str">
        <f t="shared" ref="J6018:J6081" si="662">LEFT(I6018, FIND("|", I6018) - 1)</f>
        <v xml:space="preserve">Voskhod </v>
      </c>
      <c r="K6018" s="1" t="str">
        <f t="shared" ref="K6018:K6081" si="663">MID(I6018, FIND("|", I6018) + 2, LEN(I6018))</f>
        <v>Cosmos 150</v>
      </c>
      <c r="L6018" s="1" t="s">
        <v>346</v>
      </c>
      <c r="M6018" s="1"/>
      <c r="N6018" s="1">
        <f t="shared" si="657"/>
        <v>0</v>
      </c>
      <c r="O6018" s="1" t="s">
        <v>9</v>
      </c>
    </row>
    <row r="6019" spans="1:15" x14ac:dyDescent="0.3">
      <c r="A6019" s="1" t="s">
        <v>6140</v>
      </c>
      <c r="B6019" s="1" t="s">
        <v>6899</v>
      </c>
      <c r="C6019" s="1" t="str">
        <f t="shared" si="658"/>
        <v>Russia</v>
      </c>
      <c r="D6019" s="1" t="s">
        <v>12217</v>
      </c>
      <c r="E6019" s="7" t="str">
        <f>TEXT(DATE(MID(D6019, 13, 4), CHOOSE(MATCH( MID(D6019, 5, 3), {"Jan","Feb","Mar","Apr","May","Jun","Jul","Aug","Sep","Oct","Nov","Dec"}, 0), 1, 2, 3, 4, 5, 6, 7, 8, 9, 10, 11, 12), MID(D6019, 9, 2)), "yyyy-mm-dd")</f>
        <v>1967-03-21</v>
      </c>
      <c r="F6019" s="1" t="str">
        <f t="shared" si="659"/>
        <v>10:07:00</v>
      </c>
      <c r="G6019" s="9" t="str">
        <f t="shared" si="660"/>
        <v>March</v>
      </c>
      <c r="H6019" s="5" t="str">
        <f t="shared" si="661"/>
        <v>1967</v>
      </c>
      <c r="I6019" s="1" t="s">
        <v>12218</v>
      </c>
      <c r="J6019" s="1" t="str">
        <f t="shared" si="662"/>
        <v xml:space="preserve">Cosmos-2 (63SM) </v>
      </c>
      <c r="K6019" s="1" t="str">
        <f t="shared" si="663"/>
        <v>Cosmos 149</v>
      </c>
      <c r="L6019" s="1" t="s">
        <v>346</v>
      </c>
      <c r="M6019" s="1"/>
      <c r="N6019" s="1">
        <f t="shared" ref="N6019:N6082" si="664">M6019 * 83</f>
        <v>0</v>
      </c>
      <c r="O6019" s="1" t="s">
        <v>9</v>
      </c>
    </row>
    <row r="6020" spans="1:15" x14ac:dyDescent="0.3">
      <c r="A6020" s="1" t="s">
        <v>6140</v>
      </c>
      <c r="B6020" s="1" t="s">
        <v>1561</v>
      </c>
      <c r="C6020" s="1" t="str">
        <f t="shared" si="658"/>
        <v>Russia</v>
      </c>
      <c r="D6020" s="1" t="s">
        <v>12219</v>
      </c>
      <c r="E6020" s="7" t="str">
        <f>TEXT(DATE(MID(D6020, 13, 4), CHOOSE(MATCH( MID(D6020, 5, 3), {"Jan","Feb","Mar","Apr","May","Jun","Jul","Aug","Sep","Oct","Nov","Dec"}, 0), 1, 2, 3, 4, 5, 6, 7, 8, 9, 10, 11, 12), MID(D6020, 9, 2)), "yyyy-mm-dd")</f>
        <v>1967-03-16</v>
      </c>
      <c r="F6020" s="1" t="str">
        <f t="shared" si="659"/>
        <v>17:30:00</v>
      </c>
      <c r="G6020" s="9" t="str">
        <f t="shared" si="660"/>
        <v>March</v>
      </c>
      <c r="H6020" s="5" t="str">
        <f t="shared" si="661"/>
        <v>1967</v>
      </c>
      <c r="I6020" s="1" t="s">
        <v>12220</v>
      </c>
      <c r="J6020" s="1" t="str">
        <f t="shared" si="662"/>
        <v xml:space="preserve">Cosmos-2 (63SM) </v>
      </c>
      <c r="K6020" s="1" t="str">
        <f t="shared" si="663"/>
        <v>Cosmos 148</v>
      </c>
      <c r="L6020" s="1" t="s">
        <v>346</v>
      </c>
      <c r="M6020" s="1"/>
      <c r="N6020" s="1">
        <f t="shared" si="664"/>
        <v>0</v>
      </c>
      <c r="O6020" s="1" t="s">
        <v>9</v>
      </c>
    </row>
    <row r="6021" spans="1:15" x14ac:dyDescent="0.3">
      <c r="A6021" s="1" t="s">
        <v>6140</v>
      </c>
      <c r="B6021" s="1" t="s">
        <v>6615</v>
      </c>
      <c r="C6021" s="1" t="str">
        <f t="shared" si="658"/>
        <v>Russia</v>
      </c>
      <c r="D6021" s="1" t="s">
        <v>12221</v>
      </c>
      <c r="E6021" s="7" t="str">
        <f>TEXT(DATE(MID(D6021, 13, 4), CHOOSE(MATCH( MID(D6021, 5, 3), {"Jan","Feb","Mar","Apr","May","Jun","Jul","Aug","Sep","Oct","Nov","Dec"}, 0), 1, 2, 3, 4, 5, 6, 7, 8, 9, 10, 11, 12), MID(D6021, 9, 2)), "yyyy-mm-dd")</f>
        <v>1967-03-13</v>
      </c>
      <c r="F6021" s="1" t="str">
        <f t="shared" si="659"/>
        <v>12:10:00</v>
      </c>
      <c r="G6021" s="9" t="str">
        <f t="shared" si="660"/>
        <v>March</v>
      </c>
      <c r="H6021" s="5" t="str">
        <f t="shared" si="661"/>
        <v>1967</v>
      </c>
      <c r="I6021" s="1" t="s">
        <v>12222</v>
      </c>
      <c r="J6021" s="1" t="str">
        <f t="shared" si="662"/>
        <v xml:space="preserve">Vostok-2 </v>
      </c>
      <c r="K6021" s="1" t="str">
        <f t="shared" si="663"/>
        <v>Cosmos 147</v>
      </c>
      <c r="L6021" s="1" t="s">
        <v>346</v>
      </c>
      <c r="M6021" s="1"/>
      <c r="N6021" s="1">
        <f t="shared" si="664"/>
        <v>0</v>
      </c>
      <c r="O6021" s="1" t="s">
        <v>9</v>
      </c>
    </row>
    <row r="6022" spans="1:15" x14ac:dyDescent="0.3">
      <c r="A6022" s="1" t="s">
        <v>6140</v>
      </c>
      <c r="B6022" s="1" t="s">
        <v>4200</v>
      </c>
      <c r="C6022" s="1" t="str">
        <f t="shared" si="658"/>
        <v>Kazakhstan</v>
      </c>
      <c r="D6022" s="1" t="s">
        <v>12223</v>
      </c>
      <c r="E6022" s="7" t="str">
        <f>TEXT(DATE(MID(D6022, 13, 4), CHOOSE(MATCH( MID(D6022, 5, 3), {"Jan","Feb","Mar","Apr","May","Jun","Jul","Aug","Sep","Oct","Nov","Dec"}, 0), 1, 2, 3, 4, 5, 6, 7, 8, 9, 10, 11, 12), MID(D6022, 9, 2)), "yyyy-mm-dd")</f>
        <v>1967-03-10</v>
      </c>
      <c r="F6022" s="1" t="str">
        <f t="shared" si="659"/>
        <v>11:30:00</v>
      </c>
      <c r="G6022" s="9" t="str">
        <f t="shared" si="660"/>
        <v>March</v>
      </c>
      <c r="H6022" s="5" t="str">
        <f t="shared" si="661"/>
        <v>1967</v>
      </c>
      <c r="I6022" s="1" t="s">
        <v>12224</v>
      </c>
      <c r="J6022" s="1" t="str">
        <f t="shared" si="662"/>
        <v xml:space="preserve">Proton-K/Block D </v>
      </c>
      <c r="K6022" s="1" t="str">
        <f t="shared" si="663"/>
        <v>Cosmos 146</v>
      </c>
      <c r="L6022" s="1" t="s">
        <v>346</v>
      </c>
      <c r="M6022" s="1"/>
      <c r="N6022" s="1">
        <f t="shared" si="664"/>
        <v>0</v>
      </c>
      <c r="O6022" s="1" t="s">
        <v>9</v>
      </c>
    </row>
    <row r="6023" spans="1:15" x14ac:dyDescent="0.3">
      <c r="A6023" s="1" t="s">
        <v>5722</v>
      </c>
      <c r="B6023" s="1" t="s">
        <v>3478</v>
      </c>
      <c r="C6023" s="1" t="str">
        <f t="shared" si="658"/>
        <v>USA</v>
      </c>
      <c r="D6023" s="1" t="s">
        <v>12225</v>
      </c>
      <c r="E6023" s="7" t="str">
        <f>TEXT(DATE(MID(D6023, 13, 4), CHOOSE(MATCH( MID(D6023, 5, 3), {"Jan","Feb","Mar","Apr","May","Jun","Jul","Aug","Sep","Oct","Nov","Dec"}, 0), 1, 2, 3, 4, 5, 6, 7, 8, 9, 10, 11, 12), MID(D6023, 9, 2)), "yyyy-mm-dd")</f>
        <v>1967-03-08</v>
      </c>
      <c r="F6023" s="1" t="str">
        <f t="shared" si="659"/>
        <v>16:12:00</v>
      </c>
      <c r="G6023" s="9" t="str">
        <f t="shared" si="660"/>
        <v>March</v>
      </c>
      <c r="H6023" s="5" t="str">
        <f t="shared" si="661"/>
        <v>1967</v>
      </c>
      <c r="I6023" s="1" t="s">
        <v>12226</v>
      </c>
      <c r="J6023" s="1" t="str">
        <f t="shared" si="662"/>
        <v xml:space="preserve">Delta C </v>
      </c>
      <c r="K6023" s="1" t="str">
        <f t="shared" si="663"/>
        <v>OSO-3</v>
      </c>
      <c r="L6023" s="1" t="s">
        <v>346</v>
      </c>
      <c r="M6023" s="1"/>
      <c r="N6023" s="1">
        <f t="shared" si="664"/>
        <v>0</v>
      </c>
      <c r="O6023" s="1" t="s">
        <v>9</v>
      </c>
    </row>
    <row r="6024" spans="1:15" x14ac:dyDescent="0.3">
      <c r="A6024" s="1" t="s">
        <v>6140</v>
      </c>
      <c r="B6024" s="1" t="s">
        <v>6899</v>
      </c>
      <c r="C6024" s="1" t="str">
        <f t="shared" si="658"/>
        <v>Russia</v>
      </c>
      <c r="D6024" s="1" t="s">
        <v>12227</v>
      </c>
      <c r="E6024" s="7" t="str">
        <f>TEXT(DATE(MID(D6024, 13, 4), CHOOSE(MATCH( MID(D6024, 5, 3), {"Jan","Feb","Mar","Apr","May","Jun","Jul","Aug","Sep","Oct","Nov","Dec"}, 0), 1, 2, 3, 4, 5, 6, 7, 8, 9, 10, 11, 12), MID(D6024, 9, 2)), "yyyy-mm-dd")</f>
        <v>1967-03-03</v>
      </c>
      <c r="F6024" s="1" t="str">
        <f t="shared" si="659"/>
        <v>06:44:00</v>
      </c>
      <c r="G6024" s="9" t="str">
        <f t="shared" si="660"/>
        <v>March</v>
      </c>
      <c r="H6024" s="5" t="str">
        <f t="shared" si="661"/>
        <v>1967</v>
      </c>
      <c r="I6024" s="1" t="s">
        <v>12228</v>
      </c>
      <c r="J6024" s="1" t="str">
        <f t="shared" si="662"/>
        <v xml:space="preserve">Cosmos-2 (63SM) </v>
      </c>
      <c r="K6024" s="1" t="str">
        <f t="shared" si="663"/>
        <v>Cosmos 145</v>
      </c>
      <c r="L6024" s="1" t="s">
        <v>346</v>
      </c>
      <c r="M6024" s="1"/>
      <c r="N6024" s="1">
        <f t="shared" si="664"/>
        <v>0</v>
      </c>
      <c r="O6024" s="1" t="s">
        <v>9</v>
      </c>
    </row>
    <row r="6025" spans="1:15" x14ac:dyDescent="0.3">
      <c r="A6025" s="1" t="s">
        <v>6140</v>
      </c>
      <c r="B6025" s="1" t="s">
        <v>6615</v>
      </c>
      <c r="C6025" s="1" t="str">
        <f t="shared" si="658"/>
        <v>Russia</v>
      </c>
      <c r="D6025" s="1" t="s">
        <v>12229</v>
      </c>
      <c r="E6025" s="7" t="str">
        <f>TEXT(DATE(MID(D6025, 13, 4), CHOOSE(MATCH( MID(D6025, 5, 3), {"Jan","Feb","Mar","Apr","May","Jun","Jul","Aug","Sep","Oct","Nov","Dec"}, 0), 1, 2, 3, 4, 5, 6, 7, 8, 9, 10, 11, 12), MID(D6025, 9, 2)), "yyyy-mm-dd")</f>
        <v>1967-02-28</v>
      </c>
      <c r="F6025" s="1" t="str">
        <f t="shared" si="659"/>
        <v>14:34:00</v>
      </c>
      <c r="G6025" s="9" t="str">
        <f t="shared" si="660"/>
        <v>February</v>
      </c>
      <c r="H6025" s="5" t="str">
        <f t="shared" si="661"/>
        <v>1967</v>
      </c>
      <c r="I6025" s="1" t="s">
        <v>12230</v>
      </c>
      <c r="J6025" s="1" t="str">
        <f t="shared" si="662"/>
        <v xml:space="preserve">Vostok-2M </v>
      </c>
      <c r="K6025" s="1" t="str">
        <f t="shared" si="663"/>
        <v>Cosmos 144</v>
      </c>
      <c r="L6025" s="1" t="s">
        <v>346</v>
      </c>
      <c r="M6025" s="1"/>
      <c r="N6025" s="1">
        <f t="shared" si="664"/>
        <v>0</v>
      </c>
      <c r="O6025" s="1" t="s">
        <v>9</v>
      </c>
    </row>
    <row r="6026" spans="1:15" x14ac:dyDescent="0.3">
      <c r="A6026" s="1" t="s">
        <v>6140</v>
      </c>
      <c r="B6026" s="1" t="s">
        <v>1630</v>
      </c>
      <c r="C6026" s="1" t="str">
        <f t="shared" si="658"/>
        <v>Kazakhstan</v>
      </c>
      <c r="D6026" s="1" t="s">
        <v>12231</v>
      </c>
      <c r="E6026" s="7" t="str">
        <f>TEXT(DATE(MID(D6026, 13, 4), CHOOSE(MATCH( MID(D6026, 5, 3), {"Jan","Feb","Mar","Apr","May","Jun","Jul","Aug","Sep","Oct","Nov","Dec"}, 0), 1, 2, 3, 4, 5, 6, 7, 8, 9, 10, 11, 12), MID(D6026, 9, 2)), "yyyy-mm-dd")</f>
        <v>1967-02-27</v>
      </c>
      <c r="F6026" s="1" t="str">
        <f t="shared" si="659"/>
        <v>08:45:00</v>
      </c>
      <c r="G6026" s="9" t="str">
        <f t="shared" si="660"/>
        <v>February</v>
      </c>
      <c r="H6026" s="5" t="str">
        <f t="shared" si="661"/>
        <v>1967</v>
      </c>
      <c r="I6026" s="1" t="s">
        <v>12232</v>
      </c>
      <c r="J6026" s="1" t="str">
        <f t="shared" si="662"/>
        <v xml:space="preserve">Vostok-2 </v>
      </c>
      <c r="K6026" s="1" t="str">
        <f t="shared" si="663"/>
        <v>Cosmos 143</v>
      </c>
      <c r="L6026" s="1" t="s">
        <v>346</v>
      </c>
      <c r="M6026" s="1"/>
      <c r="N6026" s="1">
        <f t="shared" si="664"/>
        <v>0</v>
      </c>
      <c r="O6026" s="1" t="s">
        <v>117</v>
      </c>
    </row>
    <row r="6027" spans="1:15" x14ac:dyDescent="0.3">
      <c r="A6027" s="1" t="s">
        <v>5722</v>
      </c>
      <c r="B6027" s="1" t="s">
        <v>4249</v>
      </c>
      <c r="C6027" s="1" t="str">
        <f t="shared" si="658"/>
        <v>USA</v>
      </c>
      <c r="D6027" s="1" t="s">
        <v>12233</v>
      </c>
      <c r="E6027" s="7" t="str">
        <f>TEXT(DATE(MID(D6027, 13, 4), CHOOSE(MATCH( MID(D6027, 5, 3), {"Jan","Feb","Mar","Apr","May","Jun","Jul","Aug","Sep","Oct","Nov","Dec"}, 0), 1, 2, 3, 4, 5, 6, 7, 8, 9, 10, 11, 12), MID(D6027, 9, 2)), "yyyy-mm-dd")</f>
        <v>1967-02-24</v>
      </c>
      <c r="F6027" s="1" t="str">
        <f t="shared" si="659"/>
        <v>19:59:00</v>
      </c>
      <c r="G6027" s="9" t="str">
        <f t="shared" si="660"/>
        <v>February</v>
      </c>
      <c r="H6027" s="5" t="str">
        <f t="shared" si="661"/>
        <v>1967</v>
      </c>
      <c r="I6027" s="1" t="s">
        <v>12234</v>
      </c>
      <c r="J6027" s="1" t="str">
        <f t="shared" si="662"/>
        <v xml:space="preserve">Titan IIIB </v>
      </c>
      <c r="K6027" s="1" t="str">
        <f t="shared" si="663"/>
        <v>OPS 4204</v>
      </c>
      <c r="L6027" s="1" t="s">
        <v>346</v>
      </c>
      <c r="M6027" s="1">
        <v>59</v>
      </c>
      <c r="N6027" s="1">
        <f t="shared" si="664"/>
        <v>4897</v>
      </c>
      <c r="O6027" s="1" t="s">
        <v>9</v>
      </c>
    </row>
    <row r="6028" spans="1:15" x14ac:dyDescent="0.3">
      <c r="A6028" s="1" t="s">
        <v>5722</v>
      </c>
      <c r="B6028" s="1" t="s">
        <v>114</v>
      </c>
      <c r="C6028" s="1" t="str">
        <f t="shared" si="658"/>
        <v>USA</v>
      </c>
      <c r="D6028" s="1" t="s">
        <v>12235</v>
      </c>
      <c r="E6028" s="7" t="str">
        <f>TEXT(DATE(MID(D6028, 13, 4), CHOOSE(MATCH( MID(D6028, 5, 3), {"Jan","Feb","Mar","Apr","May","Jun","Jul","Aug","Sep","Oct","Nov","Dec"}, 0), 1, 2, 3, 4, 5, 6, 7, 8, 9, 10, 11, 12), MID(D6028, 9, 2)), "yyyy-mm-dd")</f>
        <v>1967-02-22</v>
      </c>
      <c r="F6028" s="1" t="str">
        <f t="shared" si="659"/>
        <v>22:02:00</v>
      </c>
      <c r="G6028" s="9" t="str">
        <f t="shared" si="660"/>
        <v>February</v>
      </c>
      <c r="H6028" s="5" t="str">
        <f t="shared" si="661"/>
        <v>1967</v>
      </c>
      <c r="I6028" s="1" t="s">
        <v>12236</v>
      </c>
      <c r="J6028" s="1" t="str">
        <f t="shared" si="662"/>
        <v xml:space="preserve">Thor-SLV2A Agena-D </v>
      </c>
      <c r="K6028" s="1" t="str">
        <f t="shared" si="663"/>
        <v>OPS 4750</v>
      </c>
      <c r="L6028" s="1" t="s">
        <v>346</v>
      </c>
      <c r="M6028" s="1"/>
      <c r="N6028" s="1">
        <f t="shared" si="664"/>
        <v>0</v>
      </c>
      <c r="O6028" s="1" t="s">
        <v>9</v>
      </c>
    </row>
    <row r="6029" spans="1:15" x14ac:dyDescent="0.3">
      <c r="A6029" s="1" t="s">
        <v>12237</v>
      </c>
      <c r="B6029" s="1" t="s">
        <v>12238</v>
      </c>
      <c r="C6029" s="1" t="str">
        <f t="shared" si="658"/>
        <v>France</v>
      </c>
      <c r="D6029" s="1" t="s">
        <v>12239</v>
      </c>
      <c r="E6029" s="7" t="str">
        <f>TEXT(DATE(MID(D6029, 13, 4), CHOOSE(MATCH( MID(D6029, 5, 3), {"Jan","Feb","Mar","Apr","May","Jun","Jul","Aug","Sep","Oct","Nov","Dec"}, 0), 1, 2, 3, 4, 5, 6, 7, 8, 9, 10, 11, 12), MID(D6029, 9, 2)), "yyyy-mm-dd")</f>
        <v>1967-02-15</v>
      </c>
      <c r="F6029" s="1" t="str">
        <f t="shared" si="659"/>
        <v>10:06:00</v>
      </c>
      <c r="G6029" s="9" t="str">
        <f t="shared" si="660"/>
        <v>February</v>
      </c>
      <c r="H6029" s="5" t="str">
        <f t="shared" si="661"/>
        <v>1967</v>
      </c>
      <c r="I6029" s="1" t="s">
        <v>12240</v>
      </c>
      <c r="J6029" s="1" t="str">
        <f t="shared" si="662"/>
        <v xml:space="preserve">Diamant A </v>
      </c>
      <c r="K6029" s="1" t="str">
        <f t="shared" si="663"/>
        <v>DiadÃ¨me 2</v>
      </c>
      <c r="L6029" s="1" t="s">
        <v>346</v>
      </c>
      <c r="M6029" s="1"/>
      <c r="N6029" s="1">
        <f t="shared" si="664"/>
        <v>0</v>
      </c>
      <c r="O6029" s="1" t="s">
        <v>9</v>
      </c>
    </row>
    <row r="6030" spans="1:15" x14ac:dyDescent="0.3">
      <c r="A6030" s="1" t="s">
        <v>6140</v>
      </c>
      <c r="B6030" s="1" t="s">
        <v>6899</v>
      </c>
      <c r="C6030" s="1" t="str">
        <f t="shared" si="658"/>
        <v>Russia</v>
      </c>
      <c r="D6030" s="1" t="s">
        <v>12241</v>
      </c>
      <c r="E6030" s="7" t="str">
        <f>TEXT(DATE(MID(D6030, 13, 4), CHOOSE(MATCH( MID(D6030, 5, 3), {"Jan","Feb","Mar","Apr","May","Jun","Jul","Aug","Sep","Oct","Nov","Dec"}, 0), 1, 2, 3, 4, 5, 6, 7, 8, 9, 10, 11, 12), MID(D6030, 9, 2)), "yyyy-mm-dd")</f>
        <v>1967-02-14</v>
      </c>
      <c r="F6030" s="1" t="str">
        <f t="shared" si="659"/>
        <v>10:04:00</v>
      </c>
      <c r="G6030" s="9" t="str">
        <f t="shared" si="660"/>
        <v>February</v>
      </c>
      <c r="H6030" s="5" t="str">
        <f t="shared" si="661"/>
        <v>1967</v>
      </c>
      <c r="I6030" s="1" t="s">
        <v>12242</v>
      </c>
      <c r="J6030" s="1" t="str">
        <f t="shared" si="662"/>
        <v xml:space="preserve">Cosmos-2 (63SM) </v>
      </c>
      <c r="K6030" s="1" t="str">
        <f t="shared" si="663"/>
        <v>Cosmos 142</v>
      </c>
      <c r="L6030" s="1" t="s">
        <v>346</v>
      </c>
      <c r="M6030" s="1"/>
      <c r="N6030" s="1">
        <f t="shared" si="664"/>
        <v>0</v>
      </c>
      <c r="O6030" s="1" t="s">
        <v>9</v>
      </c>
    </row>
    <row r="6031" spans="1:15" x14ac:dyDescent="0.3">
      <c r="A6031" s="1" t="s">
        <v>6140</v>
      </c>
      <c r="B6031" s="1" t="s">
        <v>6615</v>
      </c>
      <c r="C6031" s="1" t="str">
        <f t="shared" si="658"/>
        <v>Russia</v>
      </c>
      <c r="D6031" s="1" t="s">
        <v>12243</v>
      </c>
      <c r="E6031" s="7" t="str">
        <f>TEXT(DATE(MID(D6031, 13, 4), CHOOSE(MATCH( MID(D6031, 5, 3), {"Jan","Feb","Mar","Apr","May","Jun","Jul","Aug","Sep","Oct","Nov","Dec"}, 0), 1, 2, 3, 4, 5, 6, 7, 8, 9, 10, 11, 12), MID(D6031, 9, 2)), "yyyy-mm-dd")</f>
        <v>1967-02-08</v>
      </c>
      <c r="F6031" s="1" t="str">
        <f t="shared" si="659"/>
        <v>10:19:00</v>
      </c>
      <c r="G6031" s="9" t="str">
        <f t="shared" si="660"/>
        <v>February</v>
      </c>
      <c r="H6031" s="5" t="str">
        <f t="shared" si="661"/>
        <v>1967</v>
      </c>
      <c r="I6031" s="1" t="s">
        <v>12244</v>
      </c>
      <c r="J6031" s="1" t="str">
        <f t="shared" si="662"/>
        <v xml:space="preserve">Voskhod </v>
      </c>
      <c r="K6031" s="1" t="str">
        <f t="shared" si="663"/>
        <v>Cosmos 141</v>
      </c>
      <c r="L6031" s="1" t="s">
        <v>346</v>
      </c>
      <c r="M6031" s="1"/>
      <c r="N6031" s="1">
        <f t="shared" si="664"/>
        <v>0</v>
      </c>
      <c r="O6031" s="1" t="s">
        <v>9</v>
      </c>
    </row>
    <row r="6032" spans="1:15" x14ac:dyDescent="0.3">
      <c r="A6032" s="1" t="s">
        <v>12237</v>
      </c>
      <c r="B6032" s="1" t="s">
        <v>12238</v>
      </c>
      <c r="C6032" s="1" t="str">
        <f t="shared" si="658"/>
        <v>France</v>
      </c>
      <c r="D6032" s="1" t="s">
        <v>12245</v>
      </c>
      <c r="E6032" s="7" t="str">
        <f>TEXT(DATE(MID(D6032, 13, 4), CHOOSE(MATCH( MID(D6032, 5, 3), {"Jan","Feb","Mar","Apr","May","Jun","Jul","Aug","Sep","Oct","Nov","Dec"}, 0), 1, 2, 3, 4, 5, 6, 7, 8, 9, 10, 11, 12), MID(D6032, 9, 2)), "yyyy-mm-dd")</f>
        <v>1967-02-08</v>
      </c>
      <c r="F6032" s="1" t="str">
        <f t="shared" si="659"/>
        <v>09:39:00</v>
      </c>
      <c r="G6032" s="9" t="str">
        <f t="shared" si="660"/>
        <v>February</v>
      </c>
      <c r="H6032" s="5" t="str">
        <f t="shared" si="661"/>
        <v>1967</v>
      </c>
      <c r="I6032" s="1" t="s">
        <v>12246</v>
      </c>
      <c r="J6032" s="1" t="str">
        <f t="shared" si="662"/>
        <v xml:space="preserve">Diamant A </v>
      </c>
      <c r="K6032" s="1" t="str">
        <f t="shared" si="663"/>
        <v>DiadÃ¨me 1</v>
      </c>
      <c r="L6032" s="1" t="s">
        <v>346</v>
      </c>
      <c r="M6032" s="1"/>
      <c r="N6032" s="1">
        <f t="shared" si="664"/>
        <v>0</v>
      </c>
      <c r="O6032" s="1" t="s">
        <v>117</v>
      </c>
    </row>
    <row r="6033" spans="1:15" x14ac:dyDescent="0.3">
      <c r="A6033" s="1" t="s">
        <v>5722</v>
      </c>
      <c r="B6033" s="1" t="s">
        <v>8845</v>
      </c>
      <c r="C6033" s="1" t="str">
        <f t="shared" si="658"/>
        <v>USA</v>
      </c>
      <c r="D6033" s="1" t="s">
        <v>12247</v>
      </c>
      <c r="E6033" s="7" t="str">
        <f>TEXT(DATE(MID(D6033, 13, 4), CHOOSE(MATCH( MID(D6033, 5, 3), {"Jan","Feb","Mar","Apr","May","Jun","Jul","Aug","Sep","Oct","Nov","Dec"}, 0), 1, 2, 3, 4, 5, 6, 7, 8, 9, 10, 11, 12), MID(D6033, 9, 2)), "yyyy-mm-dd")</f>
        <v>1967-02-08</v>
      </c>
      <c r="F6033" s="1" t="str">
        <f t="shared" si="659"/>
        <v>08:00:00</v>
      </c>
      <c r="G6033" s="9" t="str">
        <f t="shared" si="660"/>
        <v>February</v>
      </c>
      <c r="H6033" s="5" t="str">
        <f t="shared" si="661"/>
        <v>1967</v>
      </c>
      <c r="I6033" s="1" t="s">
        <v>12248</v>
      </c>
      <c r="J6033" s="1" t="str">
        <f t="shared" si="662"/>
        <v xml:space="preserve">Thor-LV2D Burner-2 </v>
      </c>
      <c r="K6033" s="1" t="str">
        <f t="shared" si="663"/>
        <v>DMSP-4A-F2</v>
      </c>
      <c r="L6033" s="1" t="s">
        <v>346</v>
      </c>
      <c r="M6033" s="1"/>
      <c r="N6033" s="1">
        <f t="shared" si="664"/>
        <v>0</v>
      </c>
      <c r="O6033" s="1" t="s">
        <v>9</v>
      </c>
    </row>
    <row r="6034" spans="1:15" x14ac:dyDescent="0.3">
      <c r="A6034" s="1" t="s">
        <v>6140</v>
      </c>
      <c r="B6034" s="1" t="s">
        <v>1630</v>
      </c>
      <c r="C6034" s="1" t="str">
        <f t="shared" si="658"/>
        <v>Kazakhstan</v>
      </c>
      <c r="D6034" s="1" t="s">
        <v>12249</v>
      </c>
      <c r="E6034" s="7" t="str">
        <f>TEXT(DATE(MID(D6034, 13, 4), CHOOSE(MATCH( MID(D6034, 5, 3), {"Jan","Feb","Mar","Apr","May","Jun","Jul","Aug","Sep","Oct","Nov","Dec"}, 0), 1, 2, 3, 4, 5, 6, 7, 8, 9, 10, 11, 12), MID(D6034, 9, 2)), "yyyy-mm-dd")</f>
        <v>1967-02-07</v>
      </c>
      <c r="F6034" s="1" t="str">
        <f t="shared" si="659"/>
        <v>03:20:00</v>
      </c>
      <c r="G6034" s="9" t="str">
        <f t="shared" si="660"/>
        <v>February</v>
      </c>
      <c r="H6034" s="5" t="str">
        <f t="shared" si="661"/>
        <v>1967</v>
      </c>
      <c r="I6034" s="1" t="s">
        <v>12250</v>
      </c>
      <c r="J6034" s="1" t="str">
        <f t="shared" si="662"/>
        <v xml:space="preserve">Soyuz </v>
      </c>
      <c r="K6034" s="1" t="str">
        <f t="shared" si="663"/>
        <v>Cosmos 140</v>
      </c>
      <c r="L6034" s="1" t="s">
        <v>346</v>
      </c>
      <c r="M6034" s="1"/>
      <c r="N6034" s="1">
        <f t="shared" si="664"/>
        <v>0</v>
      </c>
      <c r="O6034" s="1" t="s">
        <v>9</v>
      </c>
    </row>
    <row r="6035" spans="1:15" x14ac:dyDescent="0.3">
      <c r="A6035" s="1" t="s">
        <v>5556</v>
      </c>
      <c r="B6035" s="1" t="s">
        <v>9371</v>
      </c>
      <c r="C6035" s="1" t="str">
        <f t="shared" si="658"/>
        <v>USA</v>
      </c>
      <c r="D6035" s="1" t="s">
        <v>12251</v>
      </c>
      <c r="E6035" s="7" t="str">
        <f>TEXT(DATE(MID(D6035, 13, 4), CHOOSE(MATCH( MID(D6035, 5, 3), {"Jan","Feb","Mar","Apr","May","Jun","Jul","Aug","Sep","Oct","Nov","Dec"}, 0), 1, 2, 3, 4, 5, 6, 7, 8, 9, 10, 11, 12), MID(D6035, 9, 2)), "yyyy-mm-dd")</f>
        <v>1967-02-05</v>
      </c>
      <c r="F6035" s="1" t="str">
        <f t="shared" si="659"/>
        <v>01:17:00</v>
      </c>
      <c r="G6035" s="9" t="str">
        <f t="shared" si="660"/>
        <v>February</v>
      </c>
      <c r="H6035" s="5" t="str">
        <f t="shared" si="661"/>
        <v>1967</v>
      </c>
      <c r="I6035" s="1" t="s">
        <v>12252</v>
      </c>
      <c r="J6035" s="1" t="str">
        <f t="shared" si="662"/>
        <v xml:space="preserve">Atlas-SLV3 Agena-D </v>
      </c>
      <c r="K6035" s="1" t="str">
        <f t="shared" si="663"/>
        <v>Lunar Orbiter 3</v>
      </c>
      <c r="L6035" s="1" t="s">
        <v>346</v>
      </c>
      <c r="M6035" s="1"/>
      <c r="N6035" s="1">
        <f t="shared" si="664"/>
        <v>0</v>
      </c>
      <c r="O6035" s="1" t="s">
        <v>9</v>
      </c>
    </row>
    <row r="6036" spans="1:15" x14ac:dyDescent="0.3">
      <c r="A6036" s="1" t="s">
        <v>5556</v>
      </c>
      <c r="B6036" s="1" t="s">
        <v>27</v>
      </c>
      <c r="C6036" s="1" t="str">
        <f t="shared" si="658"/>
        <v>USA</v>
      </c>
      <c r="D6036" s="1" t="s">
        <v>12253</v>
      </c>
      <c r="E6036" s="7" t="str">
        <f>TEXT(DATE(MID(D6036, 13, 4), CHOOSE(MATCH( MID(D6036, 5, 3), {"Jan","Feb","Mar","Apr","May","Jun","Jul","Aug","Sep","Oct","Nov","Dec"}, 0), 1, 2, 3, 4, 5, 6, 7, 8, 9, 10, 11, 12), MID(D6036, 9, 2)), "yyyy-mm-dd")</f>
        <v>1967-02-02</v>
      </c>
      <c r="F6036" s="1" t="str">
        <f t="shared" si="659"/>
        <v>20:00:00</v>
      </c>
      <c r="G6036" s="9" t="str">
        <f t="shared" si="660"/>
        <v>February</v>
      </c>
      <c r="H6036" s="5" t="str">
        <f t="shared" si="661"/>
        <v>1967</v>
      </c>
      <c r="I6036" s="1" t="s">
        <v>12254</v>
      </c>
      <c r="J6036" s="1" t="str">
        <f t="shared" si="662"/>
        <v xml:space="preserve">Atlas-SLV3 Agena-D </v>
      </c>
      <c r="K6036" s="1" t="str">
        <f t="shared" si="663"/>
        <v>KH-7 Gambit 4036</v>
      </c>
      <c r="L6036" s="1" t="s">
        <v>346</v>
      </c>
      <c r="M6036" s="1"/>
      <c r="N6036" s="1">
        <f t="shared" si="664"/>
        <v>0</v>
      </c>
      <c r="O6036" s="1" t="s">
        <v>9</v>
      </c>
    </row>
    <row r="6037" spans="1:15" x14ac:dyDescent="0.3">
      <c r="A6037" s="1" t="s">
        <v>5722</v>
      </c>
      <c r="B6037" s="1" t="s">
        <v>5723</v>
      </c>
      <c r="C6037" s="1" t="str">
        <f t="shared" si="658"/>
        <v>USA</v>
      </c>
      <c r="D6037" s="1" t="s">
        <v>12255</v>
      </c>
      <c r="E6037" s="7" t="str">
        <f>TEXT(DATE(MID(D6037, 13, 4), CHOOSE(MATCH( MID(D6037, 5, 3), {"Jan","Feb","Mar","Apr","May","Jun","Jul","Aug","Sep","Oct","Nov","Dec"}, 0), 1, 2, 3, 4, 5, 6, 7, 8, 9, 10, 11, 12), MID(D6037, 9, 2)), "yyyy-mm-dd")</f>
        <v>1967-01-31</v>
      </c>
      <c r="F6037" s="1" t="str">
        <f t="shared" si="659"/>
        <v>12:45:00</v>
      </c>
      <c r="G6037" s="9" t="str">
        <f t="shared" si="660"/>
        <v>January</v>
      </c>
      <c r="H6037" s="5" t="str">
        <f t="shared" si="661"/>
        <v>1967</v>
      </c>
      <c r="I6037" s="1" t="s">
        <v>12256</v>
      </c>
      <c r="J6037" s="1" t="str">
        <f t="shared" si="662"/>
        <v xml:space="preserve">Scout B </v>
      </c>
      <c r="K6037" s="1" t="str">
        <f t="shared" si="663"/>
        <v>OV3 5</v>
      </c>
      <c r="L6037" s="1" t="s">
        <v>346</v>
      </c>
      <c r="M6037" s="1"/>
      <c r="N6037" s="1">
        <f t="shared" si="664"/>
        <v>0</v>
      </c>
      <c r="O6037" s="1" t="s">
        <v>257</v>
      </c>
    </row>
    <row r="6038" spans="1:15" x14ac:dyDescent="0.3">
      <c r="A6038" s="1" t="s">
        <v>5722</v>
      </c>
      <c r="B6038" s="1" t="s">
        <v>10902</v>
      </c>
      <c r="C6038" s="1" t="str">
        <f t="shared" si="658"/>
        <v>USA</v>
      </c>
      <c r="D6038" s="1" t="s">
        <v>12257</v>
      </c>
      <c r="E6038" s="7" t="str">
        <f>TEXT(DATE(MID(D6038, 13, 4), CHOOSE(MATCH( MID(D6038, 5, 3), {"Jan","Feb","Mar","Apr","May","Jun","Jul","Aug","Sep","Oct","Nov","Dec"}, 0), 1, 2, 3, 4, 5, 6, 7, 8, 9, 10, 11, 12), MID(D6038, 9, 2)), "yyyy-mm-dd")</f>
        <v>1967-01-26</v>
      </c>
      <c r="F6038" s="1" t="str">
        <f t="shared" si="659"/>
        <v>17:31:00</v>
      </c>
      <c r="G6038" s="9" t="str">
        <f t="shared" si="660"/>
        <v>January</v>
      </c>
      <c r="H6038" s="5" t="str">
        <f t="shared" si="661"/>
        <v>1967</v>
      </c>
      <c r="I6038" s="1" t="s">
        <v>12258</v>
      </c>
      <c r="J6038" s="1" t="str">
        <f t="shared" si="662"/>
        <v xml:space="preserve">Delta E </v>
      </c>
      <c r="K6038" s="1" t="str">
        <f t="shared" si="663"/>
        <v>ESSA-4</v>
      </c>
      <c r="L6038" s="1" t="s">
        <v>346</v>
      </c>
      <c r="M6038" s="1"/>
      <c r="N6038" s="1">
        <f t="shared" si="664"/>
        <v>0</v>
      </c>
      <c r="O6038" s="1" t="s">
        <v>9</v>
      </c>
    </row>
    <row r="6039" spans="1:15" x14ac:dyDescent="0.3">
      <c r="A6039" s="1" t="s">
        <v>6140</v>
      </c>
      <c r="B6039" s="1" t="s">
        <v>11888</v>
      </c>
      <c r="C6039" s="1" t="str">
        <f t="shared" si="658"/>
        <v>Kazakhstan</v>
      </c>
      <c r="D6039" s="1" t="s">
        <v>12259</v>
      </c>
      <c r="E6039" s="7" t="str">
        <f>TEXT(DATE(MID(D6039, 13, 4), CHOOSE(MATCH( MID(D6039, 5, 3), {"Jan","Feb","Mar","Apr","May","Jun","Jul","Aug","Sep","Oct","Nov","Dec"}, 0), 1, 2, 3, 4, 5, 6, 7, 8, 9, 10, 11, 12), MID(D6039, 9, 2)), "yyyy-mm-dd")</f>
        <v>1967-01-25</v>
      </c>
      <c r="F6039" s="1" t="str">
        <f t="shared" si="659"/>
        <v>13:55:00</v>
      </c>
      <c r="G6039" s="9" t="str">
        <f t="shared" si="660"/>
        <v>January</v>
      </c>
      <c r="H6039" s="5" t="str">
        <f t="shared" si="661"/>
        <v>1967</v>
      </c>
      <c r="I6039" s="1" t="s">
        <v>12260</v>
      </c>
      <c r="J6039" s="1" t="str">
        <f t="shared" si="662"/>
        <v xml:space="preserve">R-36 Orb. </v>
      </c>
      <c r="K6039" s="1" t="str">
        <f t="shared" si="663"/>
        <v>Cosmos 139</v>
      </c>
      <c r="L6039" s="1" t="s">
        <v>346</v>
      </c>
      <c r="M6039" s="1"/>
      <c r="N6039" s="1">
        <f t="shared" si="664"/>
        <v>0</v>
      </c>
      <c r="O6039" s="1" t="s">
        <v>9</v>
      </c>
    </row>
    <row r="6040" spans="1:15" x14ac:dyDescent="0.3">
      <c r="A6040" s="1" t="s">
        <v>6140</v>
      </c>
      <c r="B6040" s="1" t="s">
        <v>6615</v>
      </c>
      <c r="C6040" s="1" t="str">
        <f t="shared" si="658"/>
        <v>Russia</v>
      </c>
      <c r="D6040" s="1" t="s">
        <v>12261</v>
      </c>
      <c r="E6040" s="7" t="str">
        <f>TEXT(DATE(MID(D6040, 13, 4), CHOOSE(MATCH( MID(D6040, 5, 3), {"Jan","Feb","Mar","Apr","May","Jun","Jul","Aug","Sep","Oct","Nov","Dec"}, 0), 1, 2, 3, 4, 5, 6, 7, 8, 9, 10, 11, 12), MID(D6040, 9, 2)), "yyyy-mm-dd")</f>
        <v>1967-01-19</v>
      </c>
      <c r="F6040" s="1" t="str">
        <f t="shared" si="659"/>
        <v>12:39:00</v>
      </c>
      <c r="G6040" s="9" t="str">
        <f t="shared" si="660"/>
        <v>January</v>
      </c>
      <c r="H6040" s="5" t="str">
        <f t="shared" si="661"/>
        <v>1967</v>
      </c>
      <c r="I6040" s="1" t="s">
        <v>12262</v>
      </c>
      <c r="J6040" s="1" t="str">
        <f t="shared" si="662"/>
        <v xml:space="preserve">Vostok-2 </v>
      </c>
      <c r="K6040" s="1" t="str">
        <f t="shared" si="663"/>
        <v>Cosmos 138</v>
      </c>
      <c r="L6040" s="1" t="s">
        <v>346</v>
      </c>
      <c r="M6040" s="1"/>
      <c r="N6040" s="1">
        <f t="shared" si="664"/>
        <v>0</v>
      </c>
      <c r="O6040" s="1" t="s">
        <v>9</v>
      </c>
    </row>
    <row r="6041" spans="1:15" x14ac:dyDescent="0.3">
      <c r="A6041" s="1" t="s">
        <v>5603</v>
      </c>
      <c r="B6041" s="1" t="s">
        <v>75</v>
      </c>
      <c r="C6041" s="1" t="str">
        <f t="shared" si="658"/>
        <v>USA</v>
      </c>
      <c r="D6041" s="1" t="s">
        <v>12263</v>
      </c>
      <c r="E6041" s="7" t="str">
        <f>TEXT(DATE(MID(D6041, 13, 4), CHOOSE(MATCH( MID(D6041, 5, 3), {"Jan","Feb","Mar","Apr","May","Jun","Jul","Aug","Sep","Oct","Nov","Dec"}, 0), 1, 2, 3, 4, 5, 6, 7, 8, 9, 10, 11, 12), MID(D6041, 9, 2)), "yyyy-mm-dd")</f>
        <v>1967-01-18</v>
      </c>
      <c r="F6041" s="1" t="str">
        <f t="shared" si="659"/>
        <v>14:19:00</v>
      </c>
      <c r="G6041" s="9" t="str">
        <f t="shared" si="660"/>
        <v>January</v>
      </c>
      <c r="H6041" s="5" t="str">
        <f t="shared" si="661"/>
        <v>1967</v>
      </c>
      <c r="I6041" s="1" t="s">
        <v>12264</v>
      </c>
      <c r="J6041" s="1" t="str">
        <f t="shared" si="662"/>
        <v xml:space="preserve">Titan IIIC </v>
      </c>
      <c r="K6041" s="1" t="str">
        <f t="shared" si="663"/>
        <v>OPS 9321-9328</v>
      </c>
      <c r="L6041" s="1" t="s">
        <v>346</v>
      </c>
      <c r="M6041" s="1"/>
      <c r="N6041" s="1">
        <f t="shared" si="664"/>
        <v>0</v>
      </c>
      <c r="O6041" s="1" t="s">
        <v>9</v>
      </c>
    </row>
    <row r="6042" spans="1:15" x14ac:dyDescent="0.3">
      <c r="A6042" s="1" t="s">
        <v>5722</v>
      </c>
      <c r="B6042" s="1" t="s">
        <v>114</v>
      </c>
      <c r="C6042" s="1" t="str">
        <f t="shared" si="658"/>
        <v>USA</v>
      </c>
      <c r="D6042" s="1" t="s">
        <v>12265</v>
      </c>
      <c r="E6042" s="7" t="str">
        <f>TEXT(DATE(MID(D6042, 13, 4), CHOOSE(MATCH( MID(D6042, 5, 3), {"Jan","Feb","Mar","Apr","May","Jun","Jul","Aug","Sep","Oct","Nov","Dec"}, 0), 1, 2, 3, 4, 5, 6, 7, 8, 9, 10, 11, 12), MID(D6042, 9, 2)), "yyyy-mm-dd")</f>
        <v>1967-01-14</v>
      </c>
      <c r="F6042" s="1" t="str">
        <f t="shared" si="659"/>
        <v>21:28:00</v>
      </c>
      <c r="G6042" s="9" t="str">
        <f t="shared" si="660"/>
        <v>January</v>
      </c>
      <c r="H6042" s="5" t="str">
        <f t="shared" si="661"/>
        <v>1967</v>
      </c>
      <c r="I6042" s="1" t="s">
        <v>12266</v>
      </c>
      <c r="J6042" s="1" t="str">
        <f t="shared" si="662"/>
        <v xml:space="preserve">Thor-SLV2A Agena-D </v>
      </c>
      <c r="K6042" s="1" t="str">
        <f t="shared" si="663"/>
        <v>OPS 1664</v>
      </c>
      <c r="L6042" s="1" t="s">
        <v>346</v>
      </c>
      <c r="M6042" s="1"/>
      <c r="N6042" s="1">
        <f t="shared" si="664"/>
        <v>0</v>
      </c>
      <c r="O6042" s="1" t="s">
        <v>9</v>
      </c>
    </row>
    <row r="6043" spans="1:15" x14ac:dyDescent="0.3">
      <c r="A6043" s="1" t="s">
        <v>5722</v>
      </c>
      <c r="B6043" s="1" t="s">
        <v>3160</v>
      </c>
      <c r="C6043" s="1" t="str">
        <f t="shared" si="658"/>
        <v>USA</v>
      </c>
      <c r="D6043" s="1" t="s">
        <v>12267</v>
      </c>
      <c r="E6043" s="7" t="str">
        <f>TEXT(DATE(MID(D6043, 13, 4), CHOOSE(MATCH( MID(D6043, 5, 3), {"Jan","Feb","Mar","Apr","May","Jun","Jul","Aug","Sep","Oct","Nov","Dec"}, 0), 1, 2, 3, 4, 5, 6, 7, 8, 9, 10, 11, 12), MID(D6043, 9, 2)), "yyyy-mm-dd")</f>
        <v>1967-01-11</v>
      </c>
      <c r="F6043" s="1" t="str">
        <f t="shared" si="659"/>
        <v>10:55:00</v>
      </c>
      <c r="G6043" s="9" t="str">
        <f t="shared" si="660"/>
        <v>January</v>
      </c>
      <c r="H6043" s="5" t="str">
        <f t="shared" si="661"/>
        <v>1967</v>
      </c>
      <c r="I6043" s="1" t="s">
        <v>12268</v>
      </c>
      <c r="J6043" s="1" t="str">
        <f t="shared" si="662"/>
        <v xml:space="preserve">Delta E1 </v>
      </c>
      <c r="K6043" s="1" t="str">
        <f t="shared" si="663"/>
        <v>Intelsat-2 2</v>
      </c>
      <c r="L6043" s="1" t="s">
        <v>346</v>
      </c>
      <c r="M6043" s="1"/>
      <c r="N6043" s="1">
        <f t="shared" si="664"/>
        <v>0</v>
      </c>
      <c r="O6043" s="1" t="s">
        <v>9</v>
      </c>
    </row>
    <row r="6044" spans="1:15" x14ac:dyDescent="0.3">
      <c r="A6044" s="1" t="s">
        <v>5722</v>
      </c>
      <c r="B6044" s="1" t="s">
        <v>114</v>
      </c>
      <c r="C6044" s="1" t="str">
        <f t="shared" si="658"/>
        <v>USA</v>
      </c>
      <c r="D6044" s="1" t="s">
        <v>12269</v>
      </c>
      <c r="E6044" s="7" t="str">
        <f>TEXT(DATE(MID(D6044, 13, 4), CHOOSE(MATCH( MID(D6044, 5, 3), {"Jan","Feb","Mar","Apr","May","Jun","Jul","Aug","Sep","Oct","Nov","Dec"}, 0), 1, 2, 3, 4, 5, 6, 7, 8, 9, 10, 11, 12), MID(D6044, 9, 2)), "yyyy-mm-dd")</f>
        <v>1966-12-29</v>
      </c>
      <c r="F6044" s="1" t="str">
        <f t="shared" si="659"/>
        <v>12:00:00</v>
      </c>
      <c r="G6044" s="9" t="str">
        <f t="shared" si="660"/>
        <v>December</v>
      </c>
      <c r="H6044" s="5" t="str">
        <f t="shared" si="661"/>
        <v>1966</v>
      </c>
      <c r="I6044" s="1" t="s">
        <v>12270</v>
      </c>
      <c r="J6044" s="1" t="str">
        <f t="shared" si="662"/>
        <v xml:space="preserve">Thor-SLV2A Agena-D </v>
      </c>
      <c r="K6044" s="1" t="str">
        <f t="shared" si="663"/>
        <v>OPS 1584</v>
      </c>
      <c r="L6044" s="1" t="s">
        <v>346</v>
      </c>
      <c r="M6044" s="1"/>
      <c r="N6044" s="1">
        <f t="shared" si="664"/>
        <v>0</v>
      </c>
      <c r="O6044" s="1" t="s">
        <v>9</v>
      </c>
    </row>
    <row r="6045" spans="1:15" x14ac:dyDescent="0.3">
      <c r="A6045" s="1" t="s">
        <v>6140</v>
      </c>
      <c r="B6045" s="1" t="s">
        <v>6899</v>
      </c>
      <c r="C6045" s="1" t="str">
        <f t="shared" si="658"/>
        <v>Russia</v>
      </c>
      <c r="D6045" s="1" t="s">
        <v>12271</v>
      </c>
      <c r="E6045" s="7" t="str">
        <f>TEXT(DATE(MID(D6045, 13, 4), CHOOSE(MATCH( MID(D6045, 5, 3), {"Jan","Feb","Mar","Apr","May","Jun","Jul","Aug","Sep","Oct","Nov","Dec"}, 0), 1, 2, 3, 4, 5, 6, 7, 8, 9, 10, 11, 12), MID(D6045, 9, 2)), "yyyy-mm-dd")</f>
        <v>1966-12-21</v>
      </c>
      <c r="F6045" s="1" t="str">
        <f t="shared" si="659"/>
        <v>13:11:00</v>
      </c>
      <c r="G6045" s="9" t="str">
        <f t="shared" si="660"/>
        <v>December</v>
      </c>
      <c r="H6045" s="5" t="str">
        <f t="shared" si="661"/>
        <v>1966</v>
      </c>
      <c r="I6045" s="1" t="s">
        <v>12272</v>
      </c>
      <c r="J6045" s="1" t="str">
        <f t="shared" si="662"/>
        <v xml:space="preserve">Cosmos-1 (65S3) </v>
      </c>
      <c r="K6045" s="1" t="str">
        <f t="shared" si="663"/>
        <v>Cosmos 137</v>
      </c>
      <c r="L6045" s="1" t="s">
        <v>346</v>
      </c>
      <c r="M6045" s="1"/>
      <c r="N6045" s="1">
        <f t="shared" si="664"/>
        <v>0</v>
      </c>
      <c r="O6045" s="1" t="s">
        <v>9</v>
      </c>
    </row>
    <row r="6046" spans="1:15" x14ac:dyDescent="0.3">
      <c r="A6046" s="1" t="s">
        <v>6140</v>
      </c>
      <c r="B6046" s="1" t="s">
        <v>1630</v>
      </c>
      <c r="C6046" s="1" t="str">
        <f t="shared" si="658"/>
        <v>Kazakhstan</v>
      </c>
      <c r="D6046" s="1" t="s">
        <v>12273</v>
      </c>
      <c r="E6046" s="7" t="str">
        <f>TEXT(DATE(MID(D6046, 13, 4), CHOOSE(MATCH( MID(D6046, 5, 3), {"Jan","Feb","Mar","Apr","May","Jun","Jul","Aug","Sep","Oct","Nov","Dec"}, 0), 1, 2, 3, 4, 5, 6, 7, 8, 9, 10, 11, 12), MID(D6046, 9, 2)), "yyyy-mm-dd")</f>
        <v>1966-12-21</v>
      </c>
      <c r="F6046" s="1" t="str">
        <f t="shared" si="659"/>
        <v>10:17:00</v>
      </c>
      <c r="G6046" s="9" t="str">
        <f t="shared" si="660"/>
        <v>December</v>
      </c>
      <c r="H6046" s="5" t="str">
        <f t="shared" si="661"/>
        <v>1966</v>
      </c>
      <c r="I6046" s="1" t="s">
        <v>12274</v>
      </c>
      <c r="J6046" s="1" t="str">
        <f t="shared" si="662"/>
        <v xml:space="preserve">Molniya-M /Block L </v>
      </c>
      <c r="K6046" s="1" t="str">
        <f t="shared" si="663"/>
        <v>Luna 13</v>
      </c>
      <c r="L6046" s="1" t="s">
        <v>346</v>
      </c>
      <c r="M6046" s="1"/>
      <c r="N6046" s="1">
        <f t="shared" si="664"/>
        <v>0</v>
      </c>
      <c r="O6046" s="1" t="s">
        <v>9</v>
      </c>
    </row>
    <row r="6047" spans="1:15" x14ac:dyDescent="0.3">
      <c r="A6047" s="1" t="s">
        <v>11436</v>
      </c>
      <c r="B6047" s="1" t="s">
        <v>1989</v>
      </c>
      <c r="C6047" s="1" t="str">
        <f t="shared" si="658"/>
        <v>Japan</v>
      </c>
      <c r="D6047" s="1" t="s">
        <v>12275</v>
      </c>
      <c r="E6047" s="7" t="str">
        <f>TEXT(DATE(MID(D6047, 13, 4), CHOOSE(MATCH( MID(D6047, 5, 3), {"Jan","Feb","Mar","Apr","May","Jun","Jul","Aug","Sep","Oct","Nov","Dec"}, 0), 1, 2, 3, 4, 5, 6, 7, 8, 9, 10, 11, 12), MID(D6047, 9, 2)), "yyyy-mm-dd")</f>
        <v>1966-12-20</v>
      </c>
      <c r="F6047" s="1" t="str">
        <f t="shared" si="659"/>
        <v>02:20:00</v>
      </c>
      <c r="G6047" s="9" t="str">
        <f t="shared" si="660"/>
        <v>December</v>
      </c>
      <c r="H6047" s="5" t="str">
        <f t="shared" si="661"/>
        <v>1966</v>
      </c>
      <c r="I6047" s="1" t="s">
        <v>11438</v>
      </c>
      <c r="J6047" s="1" t="str">
        <f t="shared" si="662"/>
        <v xml:space="preserve">Lambda-IV S </v>
      </c>
      <c r="K6047" s="1" t="str">
        <f t="shared" si="663"/>
        <v>ÅŒsumi</v>
      </c>
      <c r="L6047" s="1" t="s">
        <v>346</v>
      </c>
      <c r="M6047" s="1"/>
      <c r="N6047" s="1">
        <f t="shared" si="664"/>
        <v>0</v>
      </c>
      <c r="O6047" s="1" t="s">
        <v>257</v>
      </c>
    </row>
    <row r="6048" spans="1:15" x14ac:dyDescent="0.3">
      <c r="A6048" s="1" t="s">
        <v>6140</v>
      </c>
      <c r="B6048" s="1" t="s">
        <v>6615</v>
      </c>
      <c r="C6048" s="1" t="str">
        <f t="shared" si="658"/>
        <v>Russia</v>
      </c>
      <c r="D6048" s="1" t="s">
        <v>12276</v>
      </c>
      <c r="E6048" s="7" t="str">
        <f>TEXT(DATE(MID(D6048, 13, 4), CHOOSE(MATCH( MID(D6048, 5, 3), {"Jan","Feb","Mar","Apr","May","Jun","Jul","Aug","Sep","Oct","Nov","Dec"}, 0), 1, 2, 3, 4, 5, 6, 7, 8, 9, 10, 11, 12), MID(D6048, 9, 2)), "yyyy-mm-dd")</f>
        <v>1966-12-19</v>
      </c>
      <c r="F6048" s="1" t="str">
        <f t="shared" si="659"/>
        <v>12:00:00</v>
      </c>
      <c r="G6048" s="9" t="str">
        <f t="shared" si="660"/>
        <v>December</v>
      </c>
      <c r="H6048" s="5" t="str">
        <f t="shared" si="661"/>
        <v>1966</v>
      </c>
      <c r="I6048" s="1" t="s">
        <v>12277</v>
      </c>
      <c r="J6048" s="1" t="str">
        <f t="shared" si="662"/>
        <v xml:space="preserve">Vostok-2 </v>
      </c>
      <c r="K6048" s="1" t="str">
        <f t="shared" si="663"/>
        <v>Cosmos 136</v>
      </c>
      <c r="L6048" s="1" t="s">
        <v>346</v>
      </c>
      <c r="M6048" s="1"/>
      <c r="N6048" s="1">
        <f t="shared" si="664"/>
        <v>0</v>
      </c>
      <c r="O6048" s="1" t="s">
        <v>9</v>
      </c>
    </row>
    <row r="6049" spans="1:15" x14ac:dyDescent="0.3">
      <c r="A6049" s="1" t="s">
        <v>5722</v>
      </c>
      <c r="B6049" s="1" t="s">
        <v>3478</v>
      </c>
      <c r="C6049" s="1" t="str">
        <f t="shared" si="658"/>
        <v>USA</v>
      </c>
      <c r="D6049" s="1" t="s">
        <v>12278</v>
      </c>
      <c r="E6049" s="7" t="str">
        <f>TEXT(DATE(MID(D6049, 13, 4), CHOOSE(MATCH( MID(D6049, 5, 3), {"Jan","Feb","Mar","Apr","May","Jun","Jul","Aug","Sep","Oct","Nov","Dec"}, 0), 1, 2, 3, 4, 5, 6, 7, 8, 9, 10, 11, 12), MID(D6049, 9, 2)), "yyyy-mm-dd")</f>
        <v>1966-12-14</v>
      </c>
      <c r="F6049" s="1" t="str">
        <f t="shared" si="659"/>
        <v>19:20:00</v>
      </c>
      <c r="G6049" s="9" t="str">
        <f t="shared" si="660"/>
        <v>December</v>
      </c>
      <c r="H6049" s="5" t="str">
        <f t="shared" si="661"/>
        <v>1966</v>
      </c>
      <c r="I6049" s="1" t="s">
        <v>12279</v>
      </c>
      <c r="J6049" s="1" t="str">
        <f t="shared" si="662"/>
        <v xml:space="preserve">Delta G </v>
      </c>
      <c r="K6049" s="1" t="str">
        <f t="shared" si="663"/>
        <v>Biosatellite 1</v>
      </c>
      <c r="L6049" s="1" t="s">
        <v>346</v>
      </c>
      <c r="M6049" s="1"/>
      <c r="N6049" s="1">
        <f t="shared" si="664"/>
        <v>0</v>
      </c>
      <c r="O6049" s="1" t="s">
        <v>9</v>
      </c>
    </row>
    <row r="6050" spans="1:15" x14ac:dyDescent="0.3">
      <c r="A6050" s="1" t="s">
        <v>5722</v>
      </c>
      <c r="B6050" s="1" t="s">
        <v>4249</v>
      </c>
      <c r="C6050" s="1" t="str">
        <f t="shared" si="658"/>
        <v>USA</v>
      </c>
      <c r="D6050" s="1" t="s">
        <v>12280</v>
      </c>
      <c r="E6050" s="7" t="str">
        <f>TEXT(DATE(MID(D6050, 13, 4), CHOOSE(MATCH( MID(D6050, 5, 3), {"Jan","Feb","Mar","Apr","May","Jun","Jul","Aug","Sep","Oct","Nov","Dec"}, 0), 1, 2, 3, 4, 5, 6, 7, 8, 9, 10, 11, 12), MID(D6050, 9, 2)), "yyyy-mm-dd")</f>
        <v>1966-12-14</v>
      </c>
      <c r="F6050" s="1" t="str">
        <f t="shared" si="659"/>
        <v>18:14:00</v>
      </c>
      <c r="G6050" s="9" t="str">
        <f t="shared" si="660"/>
        <v>December</v>
      </c>
      <c r="H6050" s="5" t="str">
        <f t="shared" si="661"/>
        <v>1966</v>
      </c>
      <c r="I6050" s="1" t="s">
        <v>12281</v>
      </c>
      <c r="J6050" s="1" t="str">
        <f t="shared" si="662"/>
        <v xml:space="preserve">Titan IIIB </v>
      </c>
      <c r="K6050" s="1" t="str">
        <f t="shared" si="663"/>
        <v>OPS 8968</v>
      </c>
      <c r="L6050" s="1" t="s">
        <v>346</v>
      </c>
      <c r="M6050" s="1">
        <v>59</v>
      </c>
      <c r="N6050" s="1">
        <f t="shared" si="664"/>
        <v>4897</v>
      </c>
      <c r="O6050" s="1" t="s">
        <v>9</v>
      </c>
    </row>
    <row r="6051" spans="1:15" x14ac:dyDescent="0.3">
      <c r="A6051" s="1" t="s">
        <v>6140</v>
      </c>
      <c r="B6051" s="1" t="s">
        <v>130</v>
      </c>
      <c r="C6051" s="1" t="str">
        <f t="shared" si="658"/>
        <v>Kazakhstan</v>
      </c>
      <c r="D6051" s="1" t="s">
        <v>12282</v>
      </c>
      <c r="E6051" s="7" t="str">
        <f>TEXT(DATE(MID(D6051, 13, 4), CHOOSE(MATCH( MID(D6051, 5, 3), {"Jan","Feb","Mar","Apr","May","Jun","Jul","Aug","Sep","Oct","Nov","Dec"}, 0), 1, 2, 3, 4, 5, 6, 7, 8, 9, 10, 11, 12), MID(D6051, 9, 2)), "yyyy-mm-dd")</f>
        <v>1966-12-14</v>
      </c>
      <c r="F6051" s="1" t="str">
        <f t="shared" si="659"/>
        <v>11:27:00</v>
      </c>
      <c r="G6051" s="9" t="str">
        <f t="shared" si="660"/>
        <v>December</v>
      </c>
      <c r="H6051" s="5" t="str">
        <f t="shared" si="661"/>
        <v>1966</v>
      </c>
      <c r="I6051" s="1" t="s">
        <v>12283</v>
      </c>
      <c r="J6051" s="1" t="str">
        <f t="shared" si="662"/>
        <v xml:space="preserve">Soyuz </v>
      </c>
      <c r="K6051" s="1" t="str">
        <f t="shared" si="663"/>
        <v>Soyuz 7K-OK nÂ°1</v>
      </c>
      <c r="L6051" s="1" t="s">
        <v>346</v>
      </c>
      <c r="M6051" s="1"/>
      <c r="N6051" s="1">
        <f t="shared" si="664"/>
        <v>0</v>
      </c>
      <c r="O6051" s="1" t="s">
        <v>1649</v>
      </c>
    </row>
    <row r="6052" spans="1:15" x14ac:dyDescent="0.3">
      <c r="A6052" s="1" t="s">
        <v>6140</v>
      </c>
      <c r="B6052" s="1" t="s">
        <v>6899</v>
      </c>
      <c r="C6052" s="1" t="str">
        <f t="shared" si="658"/>
        <v>Russia</v>
      </c>
      <c r="D6052" s="1" t="s">
        <v>12284</v>
      </c>
      <c r="E6052" s="7" t="str">
        <f>TEXT(DATE(MID(D6052, 13, 4), CHOOSE(MATCH( MID(D6052, 5, 3), {"Jan","Feb","Mar","Apr","May","Jun","Jul","Aug","Sep","Oct","Nov","Dec"}, 0), 1, 2, 3, 4, 5, 6, 7, 8, 9, 10, 11, 12), MID(D6052, 9, 2)), "yyyy-mm-dd")</f>
        <v>1966-12-12</v>
      </c>
      <c r="F6052" s="1" t="str">
        <f t="shared" si="659"/>
        <v>20:37:00</v>
      </c>
      <c r="G6052" s="9" t="str">
        <f t="shared" si="660"/>
        <v>December</v>
      </c>
      <c r="H6052" s="5" t="str">
        <f t="shared" si="661"/>
        <v>1966</v>
      </c>
      <c r="I6052" s="1" t="s">
        <v>12285</v>
      </c>
      <c r="J6052" s="1" t="str">
        <f t="shared" si="662"/>
        <v xml:space="preserve">Cosmos-2 (63SM) </v>
      </c>
      <c r="K6052" s="1" t="str">
        <f t="shared" si="663"/>
        <v>Cosmos 135</v>
      </c>
      <c r="L6052" s="1" t="s">
        <v>346</v>
      </c>
      <c r="M6052" s="1"/>
      <c r="N6052" s="1">
        <f t="shared" si="664"/>
        <v>0</v>
      </c>
      <c r="O6052" s="1" t="s">
        <v>9</v>
      </c>
    </row>
    <row r="6053" spans="1:15" x14ac:dyDescent="0.3">
      <c r="A6053" s="1" t="s">
        <v>5556</v>
      </c>
      <c r="B6053" s="1" t="s">
        <v>12106</v>
      </c>
      <c r="C6053" s="1" t="str">
        <f t="shared" si="658"/>
        <v>USA</v>
      </c>
      <c r="D6053" s="1" t="s">
        <v>12286</v>
      </c>
      <c r="E6053" s="7" t="str">
        <f>TEXT(DATE(MID(D6053, 13, 4), CHOOSE(MATCH( MID(D6053, 5, 3), {"Jan","Feb","Mar","Apr","May","Jun","Jul","Aug","Sep","Oct","Nov","Dec"}, 0), 1, 2, 3, 4, 5, 6, 7, 8, 9, 10, 11, 12), MID(D6053, 9, 2)), "yyyy-mm-dd")</f>
        <v>1966-12-11</v>
      </c>
      <c r="F6053" s="1" t="str">
        <f t="shared" si="659"/>
        <v>21:09:00</v>
      </c>
      <c r="G6053" s="9" t="str">
        <f t="shared" si="660"/>
        <v>December</v>
      </c>
      <c r="H6053" s="5" t="str">
        <f t="shared" si="661"/>
        <v>1966</v>
      </c>
      <c r="I6053" s="1" t="s">
        <v>12287</v>
      </c>
      <c r="J6053" s="1" t="str">
        <f t="shared" si="662"/>
        <v xml:space="preserve">Atlas-D OV1 </v>
      </c>
      <c r="K6053" s="1" t="str">
        <f t="shared" si="663"/>
        <v>OV1-9/OV1-10</v>
      </c>
      <c r="L6053" s="1" t="s">
        <v>346</v>
      </c>
      <c r="M6053" s="1"/>
      <c r="N6053" s="1">
        <f t="shared" si="664"/>
        <v>0</v>
      </c>
      <c r="O6053" s="1" t="s">
        <v>9</v>
      </c>
    </row>
    <row r="6054" spans="1:15" x14ac:dyDescent="0.3">
      <c r="A6054" s="1" t="s">
        <v>5556</v>
      </c>
      <c r="B6054" s="1" t="s">
        <v>12019</v>
      </c>
      <c r="C6054" s="1" t="str">
        <f t="shared" si="658"/>
        <v>USA</v>
      </c>
      <c r="D6054" s="1" t="s">
        <v>12288</v>
      </c>
      <c r="E6054" s="7" t="str">
        <f>TEXT(DATE(MID(D6054, 13, 4), CHOOSE(MATCH( MID(D6054, 5, 3), {"Jan","Feb","Mar","Apr","May","Jun","Jul","Aug","Sep","Oct","Nov","Dec"}, 0), 1, 2, 3, 4, 5, 6, 7, 8, 9, 10, 11, 12), MID(D6054, 9, 2)), "yyyy-mm-dd")</f>
        <v>1966-12-07</v>
      </c>
      <c r="F6054" s="1" t="str">
        <f t="shared" si="659"/>
        <v>02:12:00</v>
      </c>
      <c r="G6054" s="9" t="str">
        <f t="shared" si="660"/>
        <v>December</v>
      </c>
      <c r="H6054" s="5" t="str">
        <f t="shared" si="661"/>
        <v>1966</v>
      </c>
      <c r="I6054" s="1" t="s">
        <v>12289</v>
      </c>
      <c r="J6054" s="1" t="str">
        <f t="shared" si="662"/>
        <v xml:space="preserve">Atlas-SLV3 Agena-D </v>
      </c>
      <c r="K6054" s="1" t="str">
        <f t="shared" si="663"/>
        <v>ATS-1</v>
      </c>
      <c r="L6054" s="1" t="s">
        <v>346</v>
      </c>
      <c r="M6054" s="1"/>
      <c r="N6054" s="1">
        <f t="shared" si="664"/>
        <v>0</v>
      </c>
      <c r="O6054" s="1" t="s">
        <v>9</v>
      </c>
    </row>
    <row r="6055" spans="1:15" x14ac:dyDescent="0.3">
      <c r="A6055" s="1" t="s">
        <v>5556</v>
      </c>
      <c r="B6055" s="1" t="s">
        <v>27</v>
      </c>
      <c r="C6055" s="1" t="str">
        <f t="shared" si="658"/>
        <v>USA</v>
      </c>
      <c r="D6055" s="1" t="s">
        <v>12290</v>
      </c>
      <c r="E6055" s="7" t="str">
        <f>TEXT(DATE(MID(D6055, 13, 4), CHOOSE(MATCH( MID(D6055, 5, 3), {"Jan","Feb","Mar","Apr","May","Jun","Jul","Aug","Sep","Oct","Nov","Dec"}, 0), 1, 2, 3, 4, 5, 6, 7, 8, 9, 10, 11, 12), MID(D6055, 9, 2)), "yyyy-mm-dd")</f>
        <v>1966-12-05</v>
      </c>
      <c r="F6055" s="1" t="str">
        <f t="shared" si="659"/>
        <v>21:09:00</v>
      </c>
      <c r="G6055" s="9" t="str">
        <f t="shared" si="660"/>
        <v>December</v>
      </c>
      <c r="H6055" s="5" t="str">
        <f t="shared" si="661"/>
        <v>1966</v>
      </c>
      <c r="I6055" s="1" t="s">
        <v>12291</v>
      </c>
      <c r="J6055" s="1" t="str">
        <f t="shared" si="662"/>
        <v xml:space="preserve">Atlas-SLV3 Agena-D </v>
      </c>
      <c r="K6055" s="1" t="str">
        <f t="shared" si="663"/>
        <v>KH-7 Gambit 4035</v>
      </c>
      <c r="L6055" s="1" t="s">
        <v>346</v>
      </c>
      <c r="M6055" s="1"/>
      <c r="N6055" s="1">
        <f t="shared" si="664"/>
        <v>0</v>
      </c>
      <c r="O6055" s="1" t="s">
        <v>9</v>
      </c>
    </row>
    <row r="6056" spans="1:15" x14ac:dyDescent="0.3">
      <c r="A6056" s="1" t="s">
        <v>6140</v>
      </c>
      <c r="B6056" s="1" t="s">
        <v>130</v>
      </c>
      <c r="C6056" s="1" t="str">
        <f t="shared" si="658"/>
        <v>Kazakhstan</v>
      </c>
      <c r="D6056" s="1" t="s">
        <v>12292</v>
      </c>
      <c r="E6056" s="7" t="str">
        <f>TEXT(DATE(MID(D6056, 13, 4), CHOOSE(MATCH( MID(D6056, 5, 3), {"Jan","Feb","Mar","Apr","May","Jun","Jul","Aug","Sep","Oct","Nov","Dec"}, 0), 1, 2, 3, 4, 5, 6, 7, 8, 9, 10, 11, 12), MID(D6056, 9, 2)), "yyyy-mm-dd")</f>
        <v>1966-12-03</v>
      </c>
      <c r="F6056" s="1" t="str">
        <f t="shared" si="659"/>
        <v>08:15:00</v>
      </c>
      <c r="G6056" s="9" t="str">
        <f t="shared" si="660"/>
        <v>December</v>
      </c>
      <c r="H6056" s="5" t="str">
        <f t="shared" si="661"/>
        <v>1966</v>
      </c>
      <c r="I6056" s="1" t="s">
        <v>12293</v>
      </c>
      <c r="J6056" s="1" t="str">
        <f t="shared" si="662"/>
        <v xml:space="preserve">Voskhod </v>
      </c>
      <c r="K6056" s="1" t="str">
        <f t="shared" si="663"/>
        <v>Cosmos 134</v>
      </c>
      <c r="L6056" s="1" t="s">
        <v>346</v>
      </c>
      <c r="M6056" s="1"/>
      <c r="N6056" s="1">
        <f t="shared" si="664"/>
        <v>0</v>
      </c>
      <c r="O6056" s="1" t="s">
        <v>9</v>
      </c>
    </row>
    <row r="6057" spans="1:15" x14ac:dyDescent="0.3">
      <c r="A6057" s="1" t="s">
        <v>6140</v>
      </c>
      <c r="B6057" s="1" t="s">
        <v>130</v>
      </c>
      <c r="C6057" s="1" t="str">
        <f t="shared" si="658"/>
        <v>Kazakhstan</v>
      </c>
      <c r="D6057" s="1" t="s">
        <v>12294</v>
      </c>
      <c r="E6057" s="7" t="str">
        <f>TEXT(DATE(MID(D6057, 13, 4), CHOOSE(MATCH( MID(D6057, 5, 3), {"Jan","Feb","Mar","Apr","May","Jun","Jul","Aug","Sep","Oct","Nov","Dec"}, 0), 1, 2, 3, 4, 5, 6, 7, 8, 9, 10, 11, 12), MID(D6057, 9, 2)), "yyyy-mm-dd")</f>
        <v>1966-11-28</v>
      </c>
      <c r="F6057" s="1" t="str">
        <f t="shared" si="659"/>
        <v>11:00:00</v>
      </c>
      <c r="G6057" s="9" t="str">
        <f t="shared" si="660"/>
        <v>November</v>
      </c>
      <c r="H6057" s="5" t="str">
        <f t="shared" si="661"/>
        <v>1966</v>
      </c>
      <c r="I6057" s="1" t="s">
        <v>12295</v>
      </c>
      <c r="J6057" s="1" t="str">
        <f t="shared" si="662"/>
        <v xml:space="preserve">Soyuz </v>
      </c>
      <c r="K6057" s="1" t="str">
        <f t="shared" si="663"/>
        <v>Cosmos 133</v>
      </c>
      <c r="L6057" s="1" t="s">
        <v>346</v>
      </c>
      <c r="M6057" s="1"/>
      <c r="N6057" s="1">
        <f t="shared" si="664"/>
        <v>0</v>
      </c>
      <c r="O6057" s="1" t="s">
        <v>9</v>
      </c>
    </row>
    <row r="6058" spans="1:15" x14ac:dyDescent="0.3">
      <c r="A6058" s="1" t="s">
        <v>6140</v>
      </c>
      <c r="B6058" s="1" t="s">
        <v>130</v>
      </c>
      <c r="C6058" s="1" t="str">
        <f t="shared" si="658"/>
        <v>Kazakhstan</v>
      </c>
      <c r="D6058" s="1" t="s">
        <v>12296</v>
      </c>
      <c r="E6058" s="7" t="str">
        <f>TEXT(DATE(MID(D6058, 13, 4), CHOOSE(MATCH( MID(D6058, 5, 3), {"Jan","Feb","Mar","Apr","May","Jun","Jul","Aug","Sep","Oct","Nov","Dec"}, 0), 1, 2, 3, 4, 5, 6, 7, 8, 9, 10, 11, 12), MID(D6058, 9, 2)), "yyyy-mm-dd")</f>
        <v>1966-11-19</v>
      </c>
      <c r="F6058" s="1" t="str">
        <f t="shared" si="659"/>
        <v>08:00:00</v>
      </c>
      <c r="G6058" s="9" t="str">
        <f t="shared" si="660"/>
        <v>November</v>
      </c>
      <c r="H6058" s="5" t="str">
        <f t="shared" si="661"/>
        <v>1966</v>
      </c>
      <c r="I6058" s="1" t="s">
        <v>12297</v>
      </c>
      <c r="J6058" s="1" t="str">
        <f t="shared" si="662"/>
        <v xml:space="preserve">Vostok-2 </v>
      </c>
      <c r="K6058" s="1" t="str">
        <f t="shared" si="663"/>
        <v>Cosmos 132</v>
      </c>
      <c r="L6058" s="1" t="s">
        <v>346</v>
      </c>
      <c r="M6058" s="1"/>
      <c r="N6058" s="1">
        <f t="shared" si="664"/>
        <v>0</v>
      </c>
      <c r="O6058" s="1" t="s">
        <v>9</v>
      </c>
    </row>
    <row r="6059" spans="1:15" x14ac:dyDescent="0.3">
      <c r="A6059" s="1" t="s">
        <v>6140</v>
      </c>
      <c r="B6059" s="1" t="s">
        <v>11821</v>
      </c>
      <c r="C6059" s="1" t="str">
        <f t="shared" si="658"/>
        <v>Kazakhstan</v>
      </c>
      <c r="D6059" s="1" t="s">
        <v>12298</v>
      </c>
      <c r="E6059" s="7" t="str">
        <f>TEXT(DATE(MID(D6059, 13, 4), CHOOSE(MATCH( MID(D6059, 5, 3), {"Jan","Feb","Mar","Apr","May","Jun","Jul","Aug","Sep","Oct","Nov","Dec"}, 0), 1, 2, 3, 4, 5, 6, 7, 8, 9, 10, 11, 12), MID(D6059, 9, 2)), "yyyy-mm-dd")</f>
        <v>1966-11-16</v>
      </c>
      <c r="F6059" s="1" t="str">
        <f t="shared" si="659"/>
        <v>13:00:00</v>
      </c>
      <c r="G6059" s="9" t="str">
        <f t="shared" si="660"/>
        <v>November</v>
      </c>
      <c r="H6059" s="5" t="str">
        <f t="shared" si="661"/>
        <v>1966</v>
      </c>
      <c r="I6059" s="1" t="s">
        <v>12299</v>
      </c>
      <c r="J6059" s="1" t="str">
        <f t="shared" si="662"/>
        <v xml:space="preserve">Cosmos-3 </v>
      </c>
      <c r="K6059" s="1" t="str">
        <f t="shared" si="663"/>
        <v>Strela-2 nÂ°2</v>
      </c>
      <c r="L6059" s="1" t="s">
        <v>346</v>
      </c>
      <c r="M6059" s="1"/>
      <c r="N6059" s="1">
        <f t="shared" si="664"/>
        <v>0</v>
      </c>
      <c r="O6059" s="1" t="s">
        <v>257</v>
      </c>
    </row>
    <row r="6060" spans="1:15" x14ac:dyDescent="0.3">
      <c r="A6060" s="1" t="s">
        <v>6140</v>
      </c>
      <c r="B6060" s="1" t="s">
        <v>6615</v>
      </c>
      <c r="C6060" s="1" t="str">
        <f t="shared" si="658"/>
        <v>Russia</v>
      </c>
      <c r="D6060" s="1" t="s">
        <v>12300</v>
      </c>
      <c r="E6060" s="7" t="str">
        <f>TEXT(DATE(MID(D6060, 13, 4), CHOOSE(MATCH( MID(D6060, 5, 3), {"Jan","Feb","Mar","Apr","May","Jun","Jul","Aug","Sep","Oct","Nov","Dec"}, 0), 1, 2, 3, 4, 5, 6, 7, 8, 9, 10, 11, 12), MID(D6060, 9, 2)), "yyyy-mm-dd")</f>
        <v>1966-11-12</v>
      </c>
      <c r="F6060" s="1" t="str">
        <f t="shared" si="659"/>
        <v>09:50:00</v>
      </c>
      <c r="G6060" s="9" t="str">
        <f t="shared" si="660"/>
        <v>November</v>
      </c>
      <c r="H6060" s="5" t="str">
        <f t="shared" si="661"/>
        <v>1966</v>
      </c>
      <c r="I6060" s="1" t="s">
        <v>12301</v>
      </c>
      <c r="J6060" s="1" t="str">
        <f t="shared" si="662"/>
        <v xml:space="preserve">Voskhod </v>
      </c>
      <c r="K6060" s="1" t="str">
        <f t="shared" si="663"/>
        <v>Cosmos 131</v>
      </c>
      <c r="L6060" s="1" t="s">
        <v>346</v>
      </c>
      <c r="M6060" s="1"/>
      <c r="N6060" s="1">
        <f t="shared" si="664"/>
        <v>0</v>
      </c>
      <c r="O6060" s="1" t="s">
        <v>9</v>
      </c>
    </row>
    <row r="6061" spans="1:15" x14ac:dyDescent="0.3">
      <c r="A6061" s="1" t="s">
        <v>657</v>
      </c>
      <c r="B6061" s="1" t="s">
        <v>12302</v>
      </c>
      <c r="C6061" s="1" t="str">
        <f t="shared" si="658"/>
        <v>USA</v>
      </c>
      <c r="D6061" s="1" t="s">
        <v>12303</v>
      </c>
      <c r="E6061" s="7" t="str">
        <f>TEXT(DATE(MID(D6061, 13, 4), CHOOSE(MATCH( MID(D6061, 5, 3), {"Jan","Feb","Mar","Apr","May","Jun","Jul","Aug","Sep","Oct","Nov","Dec"}, 0), 1, 2, 3, 4, 5, 6, 7, 8, 9, 10, 11, 12), MID(D6061, 9, 2)), "yyyy-mm-dd")</f>
        <v>1966-11-11</v>
      </c>
      <c r="F6061" s="1" t="str">
        <f t="shared" si="659"/>
        <v>20:46:00</v>
      </c>
      <c r="G6061" s="9" t="str">
        <f t="shared" si="660"/>
        <v>November</v>
      </c>
      <c r="H6061" s="5" t="str">
        <f t="shared" si="661"/>
        <v>1966</v>
      </c>
      <c r="I6061" s="1" t="s">
        <v>12304</v>
      </c>
      <c r="J6061" s="1" t="str">
        <f t="shared" si="662"/>
        <v xml:space="preserve">Titan II GLV </v>
      </c>
      <c r="K6061" s="1" t="str">
        <f t="shared" si="663"/>
        <v>Gemini XII</v>
      </c>
      <c r="L6061" s="1" t="s">
        <v>346</v>
      </c>
      <c r="M6061" s="1"/>
      <c r="N6061" s="1">
        <f t="shared" si="664"/>
        <v>0</v>
      </c>
      <c r="O6061" s="1" t="s">
        <v>9</v>
      </c>
    </row>
    <row r="6062" spans="1:15" x14ac:dyDescent="0.3">
      <c r="A6062" s="1" t="s">
        <v>5556</v>
      </c>
      <c r="B6062" s="1" t="s">
        <v>12305</v>
      </c>
      <c r="C6062" s="1" t="str">
        <f t="shared" si="658"/>
        <v>USA</v>
      </c>
      <c r="D6062" s="1" t="s">
        <v>12306</v>
      </c>
      <c r="E6062" s="7" t="str">
        <f>TEXT(DATE(MID(D6062, 13, 4), CHOOSE(MATCH( MID(D6062, 5, 3), {"Jan","Feb","Mar","Apr","May","Jun","Jul","Aug","Sep","Oct","Nov","Dec"}, 0), 1, 2, 3, 4, 5, 6, 7, 8, 9, 10, 11, 12), MID(D6062, 9, 2)), "yyyy-mm-dd")</f>
        <v>1966-11-11</v>
      </c>
      <c r="F6062" s="1" t="str">
        <f t="shared" si="659"/>
        <v>19:07:00</v>
      </c>
      <c r="G6062" s="9" t="str">
        <f t="shared" si="660"/>
        <v>November</v>
      </c>
      <c r="H6062" s="5" t="str">
        <f t="shared" si="661"/>
        <v>1966</v>
      </c>
      <c r="I6062" s="1" t="s">
        <v>12307</v>
      </c>
      <c r="J6062" s="1" t="str">
        <f t="shared" si="662"/>
        <v xml:space="preserve">Atlas-SLV3 Agena-D </v>
      </c>
      <c r="K6062" s="1" t="str">
        <f t="shared" si="663"/>
        <v>GATV 5001</v>
      </c>
      <c r="L6062" s="1" t="s">
        <v>346</v>
      </c>
      <c r="M6062" s="1"/>
      <c r="N6062" s="1">
        <f t="shared" si="664"/>
        <v>0</v>
      </c>
      <c r="O6062" s="1" t="s">
        <v>9</v>
      </c>
    </row>
    <row r="6063" spans="1:15" x14ac:dyDescent="0.3">
      <c r="A6063" s="1" t="s">
        <v>5722</v>
      </c>
      <c r="B6063" s="1" t="s">
        <v>10955</v>
      </c>
      <c r="C6063" s="1" t="str">
        <f t="shared" si="658"/>
        <v>USA</v>
      </c>
      <c r="D6063" s="1" t="s">
        <v>12308</v>
      </c>
      <c r="E6063" s="7" t="str">
        <f>TEXT(DATE(MID(D6063, 13, 4), CHOOSE(MATCH( MID(D6063, 5, 3), {"Jan","Feb","Mar","Apr","May","Jun","Jul","Aug","Sep","Oct","Nov","Dec"}, 0), 1, 2, 3, 4, 5, 6, 7, 8, 9, 10, 11, 12), MID(D6063, 9, 2)), "yyyy-mm-dd")</f>
        <v>1966-11-08</v>
      </c>
      <c r="F6063" s="1" t="str">
        <f t="shared" si="659"/>
        <v>19:53:00</v>
      </c>
      <c r="G6063" s="9" t="str">
        <f t="shared" si="660"/>
        <v>November</v>
      </c>
      <c r="H6063" s="5" t="str">
        <f t="shared" si="661"/>
        <v>1966</v>
      </c>
      <c r="I6063" s="1" t="s">
        <v>12309</v>
      </c>
      <c r="J6063" s="1" t="str">
        <f t="shared" si="662"/>
        <v xml:space="preserve">Thorad SLV-2G Agena-D </v>
      </c>
      <c r="K6063" s="1" t="str">
        <f t="shared" si="663"/>
        <v>KH-4A 1037</v>
      </c>
      <c r="L6063" s="1" t="s">
        <v>346</v>
      </c>
      <c r="M6063" s="1"/>
      <c r="N6063" s="1">
        <f t="shared" si="664"/>
        <v>0</v>
      </c>
      <c r="O6063" s="1" t="s">
        <v>9</v>
      </c>
    </row>
    <row r="6064" spans="1:15" x14ac:dyDescent="0.3">
      <c r="A6064" s="1" t="s">
        <v>5556</v>
      </c>
      <c r="B6064" s="1" t="s">
        <v>9371</v>
      </c>
      <c r="C6064" s="1" t="str">
        <f t="shared" si="658"/>
        <v>USA</v>
      </c>
      <c r="D6064" s="1" t="s">
        <v>12310</v>
      </c>
      <c r="E6064" s="7" t="str">
        <f>TEXT(DATE(MID(D6064, 13, 4), CHOOSE(MATCH( MID(D6064, 5, 3), {"Jan","Feb","Mar","Apr","May","Jun","Jul","Aug","Sep","Oct","Nov","Dec"}, 0), 1, 2, 3, 4, 5, 6, 7, 8, 9, 10, 11, 12), MID(D6064, 9, 2)), "yyyy-mm-dd")</f>
        <v>1966-11-06</v>
      </c>
      <c r="F6064" s="1" t="str">
        <f t="shared" si="659"/>
        <v>23:21:00</v>
      </c>
      <c r="G6064" s="9" t="str">
        <f t="shared" si="660"/>
        <v>November</v>
      </c>
      <c r="H6064" s="5" t="str">
        <f t="shared" si="661"/>
        <v>1966</v>
      </c>
      <c r="I6064" s="1" t="s">
        <v>12311</v>
      </c>
      <c r="J6064" s="1" t="str">
        <f t="shared" si="662"/>
        <v xml:space="preserve">Atlas-SLV3 Agena-D </v>
      </c>
      <c r="K6064" s="1" t="str">
        <f t="shared" si="663"/>
        <v>Lunar Orbiter 2</v>
      </c>
      <c r="L6064" s="1" t="s">
        <v>346</v>
      </c>
      <c r="M6064" s="1"/>
      <c r="N6064" s="1">
        <f t="shared" si="664"/>
        <v>0</v>
      </c>
      <c r="O6064" s="1" t="s">
        <v>9</v>
      </c>
    </row>
    <row r="6065" spans="1:15" x14ac:dyDescent="0.3">
      <c r="A6065" s="1" t="s">
        <v>5603</v>
      </c>
      <c r="B6065" s="1" t="s">
        <v>11</v>
      </c>
      <c r="C6065" s="1" t="str">
        <f t="shared" si="658"/>
        <v>USA</v>
      </c>
      <c r="D6065" s="1" t="s">
        <v>12312</v>
      </c>
      <c r="E6065" s="7" t="str">
        <f>TEXT(DATE(MID(D6065, 13, 4), CHOOSE(MATCH( MID(D6065, 5, 3), {"Jan","Feb","Mar","Apr","May","Jun","Jul","Aug","Sep","Oct","Nov","Dec"}, 0), 1, 2, 3, 4, 5, 6, 7, 8, 9, 10, 11, 12), MID(D6065, 9, 2)), "yyyy-mm-dd")</f>
        <v>1966-11-03</v>
      </c>
      <c r="F6065" s="1" t="str">
        <f t="shared" si="659"/>
        <v>13:50:00</v>
      </c>
      <c r="G6065" s="9" t="str">
        <f t="shared" si="660"/>
        <v>November</v>
      </c>
      <c r="H6065" s="5" t="str">
        <f t="shared" si="661"/>
        <v>1966</v>
      </c>
      <c r="I6065" s="1" t="s">
        <v>12313</v>
      </c>
      <c r="J6065" s="1" t="str">
        <f t="shared" si="662"/>
        <v xml:space="preserve">Titan IIIC </v>
      </c>
      <c r="K6065" s="1" t="str">
        <f t="shared" si="663"/>
        <v>Gemini B, OV4-3, &amp;  OV4-1R/T</v>
      </c>
      <c r="L6065" s="1" t="s">
        <v>346</v>
      </c>
      <c r="M6065" s="1"/>
      <c r="N6065" s="1">
        <f t="shared" si="664"/>
        <v>0</v>
      </c>
      <c r="O6065" s="1" t="s">
        <v>9</v>
      </c>
    </row>
    <row r="6066" spans="1:15" x14ac:dyDescent="0.3">
      <c r="A6066" s="1" t="s">
        <v>5556</v>
      </c>
      <c r="B6066" s="1" t="s">
        <v>27</v>
      </c>
      <c r="C6066" s="1" t="str">
        <f t="shared" si="658"/>
        <v>USA</v>
      </c>
      <c r="D6066" s="1" t="s">
        <v>12314</v>
      </c>
      <c r="E6066" s="7" t="str">
        <f>TEXT(DATE(MID(D6066, 13, 4), CHOOSE(MATCH( MID(D6066, 5, 3), {"Jan","Feb","Mar","Apr","May","Jun","Jul","Aug","Sep","Oct","Nov","Dec"}, 0), 1, 2, 3, 4, 5, 6, 7, 8, 9, 10, 11, 12), MID(D6066, 9, 2)), "yyyy-mm-dd")</f>
        <v>1966-11-02</v>
      </c>
      <c r="F6066" s="1" t="str">
        <f t="shared" si="659"/>
        <v>20:24:00</v>
      </c>
      <c r="G6066" s="9" t="str">
        <f t="shared" si="660"/>
        <v>November</v>
      </c>
      <c r="H6066" s="5" t="str">
        <f t="shared" si="661"/>
        <v>1966</v>
      </c>
      <c r="I6066" s="1" t="s">
        <v>12315</v>
      </c>
      <c r="J6066" s="1" t="str">
        <f t="shared" si="662"/>
        <v xml:space="preserve">Atlas-SLV3 Agena-D </v>
      </c>
      <c r="K6066" s="1" t="str">
        <f t="shared" si="663"/>
        <v>KH-7 Gambit 4034</v>
      </c>
      <c r="L6066" s="1" t="s">
        <v>346</v>
      </c>
      <c r="M6066" s="1"/>
      <c r="N6066" s="1">
        <f t="shared" si="664"/>
        <v>0</v>
      </c>
      <c r="O6066" s="1" t="s">
        <v>9</v>
      </c>
    </row>
    <row r="6067" spans="1:15" x14ac:dyDescent="0.3">
      <c r="A6067" s="1" t="s">
        <v>6140</v>
      </c>
      <c r="B6067" s="1" t="s">
        <v>11888</v>
      </c>
      <c r="C6067" s="1" t="str">
        <f t="shared" si="658"/>
        <v>Kazakhstan</v>
      </c>
      <c r="D6067" s="1" t="s">
        <v>12316</v>
      </c>
      <c r="E6067" s="7" t="str">
        <f>TEXT(DATE(MID(D6067, 13, 4), CHOOSE(MATCH( MID(D6067, 5, 3), {"Jan","Feb","Mar","Apr","May","Jun","Jul","Aug","Sep","Oct","Nov","Dec"}, 0), 1, 2, 3, 4, 5, 6, 7, 8, 9, 10, 11, 12), MID(D6067, 9, 2)), "yyyy-mm-dd")</f>
        <v>1966-11-02</v>
      </c>
      <c r="F6067" s="1" t="str">
        <f t="shared" si="659"/>
        <v>00:45:00</v>
      </c>
      <c r="G6067" s="9" t="str">
        <f t="shared" si="660"/>
        <v>November</v>
      </c>
      <c r="H6067" s="5" t="str">
        <f t="shared" si="661"/>
        <v>1966</v>
      </c>
      <c r="I6067" s="1" t="s">
        <v>12317</v>
      </c>
      <c r="J6067" s="1" t="str">
        <f t="shared" si="662"/>
        <v xml:space="preserve">R-36 Orb. </v>
      </c>
      <c r="K6067" s="1" t="str">
        <f t="shared" si="663"/>
        <v>OGTch nÂ°06</v>
      </c>
      <c r="L6067" s="1" t="s">
        <v>346</v>
      </c>
      <c r="M6067" s="1"/>
      <c r="N6067" s="1">
        <f t="shared" si="664"/>
        <v>0</v>
      </c>
      <c r="O6067" s="1" t="s">
        <v>257</v>
      </c>
    </row>
    <row r="6068" spans="1:15" x14ac:dyDescent="0.3">
      <c r="A6068" s="1" t="s">
        <v>5722</v>
      </c>
      <c r="B6068" s="1" t="s">
        <v>5723</v>
      </c>
      <c r="C6068" s="1" t="str">
        <f t="shared" si="658"/>
        <v>USA</v>
      </c>
      <c r="D6068" s="1" t="s">
        <v>12318</v>
      </c>
      <c r="E6068" s="7" t="str">
        <f>TEXT(DATE(MID(D6068, 13, 4), CHOOSE(MATCH( MID(D6068, 5, 3), {"Jan","Feb","Mar","Apr","May","Jun","Jul","Aug","Sep","Oct","Nov","Dec"}, 0), 1, 2, 3, 4, 5, 6, 7, 8, 9, 10, 11, 12), MID(D6068, 9, 2)), "yyyy-mm-dd")</f>
        <v>1966-10-28</v>
      </c>
      <c r="F6068" s="1" t="str">
        <f t="shared" si="659"/>
        <v>11:56:00</v>
      </c>
      <c r="G6068" s="9" t="str">
        <f t="shared" si="660"/>
        <v>October</v>
      </c>
      <c r="H6068" s="5" t="str">
        <f t="shared" si="661"/>
        <v>1966</v>
      </c>
      <c r="I6068" s="1" t="s">
        <v>12319</v>
      </c>
      <c r="J6068" s="1" t="str">
        <f t="shared" si="662"/>
        <v xml:space="preserve">Scout B </v>
      </c>
      <c r="K6068" s="1" t="str">
        <f t="shared" si="663"/>
        <v>OV3 2</v>
      </c>
      <c r="L6068" s="1" t="s">
        <v>346</v>
      </c>
      <c r="M6068" s="1"/>
      <c r="N6068" s="1">
        <f t="shared" si="664"/>
        <v>0</v>
      </c>
      <c r="O6068" s="1" t="s">
        <v>9</v>
      </c>
    </row>
    <row r="6069" spans="1:15" x14ac:dyDescent="0.3">
      <c r="A6069" s="1" t="s">
        <v>5722</v>
      </c>
      <c r="B6069" s="1" t="s">
        <v>3160</v>
      </c>
      <c r="C6069" s="1" t="str">
        <f t="shared" si="658"/>
        <v>USA</v>
      </c>
      <c r="D6069" s="1" t="s">
        <v>12320</v>
      </c>
      <c r="E6069" s="7" t="str">
        <f>TEXT(DATE(MID(D6069, 13, 4), CHOOSE(MATCH( MID(D6069, 5, 3), {"Jan","Feb","Mar","Apr","May","Jun","Jul","Aug","Sep","Oct","Nov","Dec"}, 0), 1, 2, 3, 4, 5, 6, 7, 8, 9, 10, 11, 12), MID(D6069, 9, 2)), "yyyy-mm-dd")</f>
        <v>1966-10-26</v>
      </c>
      <c r="F6069" s="1" t="str">
        <f t="shared" si="659"/>
        <v>23:05:00</v>
      </c>
      <c r="G6069" s="9" t="str">
        <f t="shared" si="660"/>
        <v>October</v>
      </c>
      <c r="H6069" s="5" t="str">
        <f t="shared" si="661"/>
        <v>1966</v>
      </c>
      <c r="I6069" s="1" t="s">
        <v>12321</v>
      </c>
      <c r="J6069" s="1" t="str">
        <f t="shared" si="662"/>
        <v xml:space="preserve">Delta E1 </v>
      </c>
      <c r="K6069" s="1" t="str">
        <f t="shared" si="663"/>
        <v>Intelsat-2 1</v>
      </c>
      <c r="L6069" s="1" t="s">
        <v>346</v>
      </c>
      <c r="M6069" s="1"/>
      <c r="N6069" s="1">
        <f t="shared" si="664"/>
        <v>0</v>
      </c>
      <c r="O6069" s="1" t="s">
        <v>9</v>
      </c>
    </row>
    <row r="6070" spans="1:15" x14ac:dyDescent="0.3">
      <c r="A6070" s="1" t="s">
        <v>5556</v>
      </c>
      <c r="B6070" s="1" t="s">
        <v>4092</v>
      </c>
      <c r="C6070" s="1" t="str">
        <f t="shared" si="658"/>
        <v>USA</v>
      </c>
      <c r="D6070" s="1" t="s">
        <v>12322</v>
      </c>
      <c r="E6070" s="7" t="str">
        <f>TEXT(DATE(MID(D6070, 13, 4), CHOOSE(MATCH( MID(D6070, 5, 3), {"Jan","Feb","Mar","Apr","May","Jun","Jul","Aug","Sep","Oct","Nov","Dec"}, 0), 1, 2, 3, 4, 5, 6, 7, 8, 9, 10, 11, 12), MID(D6070, 9, 2)), "yyyy-mm-dd")</f>
        <v>1966-10-26</v>
      </c>
      <c r="F6070" s="1" t="str">
        <f t="shared" si="659"/>
        <v>11:12:00</v>
      </c>
      <c r="G6070" s="9" t="str">
        <f t="shared" si="660"/>
        <v>October</v>
      </c>
      <c r="H6070" s="5" t="str">
        <f t="shared" si="661"/>
        <v>1966</v>
      </c>
      <c r="I6070" s="1" t="s">
        <v>12323</v>
      </c>
      <c r="J6070" s="1" t="str">
        <f t="shared" si="662"/>
        <v xml:space="preserve">Atlas-LV3C Centaur-D </v>
      </c>
      <c r="K6070" s="1" t="str">
        <f t="shared" si="663"/>
        <v>Surveyor SD-4</v>
      </c>
      <c r="L6070" s="1" t="s">
        <v>346</v>
      </c>
      <c r="M6070" s="1"/>
      <c r="N6070" s="1">
        <f t="shared" si="664"/>
        <v>0</v>
      </c>
      <c r="O6070" s="1" t="s">
        <v>9</v>
      </c>
    </row>
    <row r="6071" spans="1:15" x14ac:dyDescent="0.3">
      <c r="A6071" s="1" t="s">
        <v>6140</v>
      </c>
      <c r="B6071" s="1" t="s">
        <v>130</v>
      </c>
      <c r="C6071" s="1" t="str">
        <f t="shared" si="658"/>
        <v>Kazakhstan</v>
      </c>
      <c r="D6071" s="1" t="s">
        <v>12324</v>
      </c>
      <c r="E6071" s="7" t="str">
        <f>TEXT(DATE(MID(D6071, 13, 4), CHOOSE(MATCH( MID(D6071, 5, 3), {"Jan","Feb","Mar","Apr","May","Jun","Jul","Aug","Sep","Oct","Nov","Dec"}, 0), 1, 2, 3, 4, 5, 6, 7, 8, 9, 10, 11, 12), MID(D6071, 9, 2)), "yyyy-mm-dd")</f>
        <v>1966-10-22</v>
      </c>
      <c r="F6071" s="1" t="str">
        <f t="shared" si="659"/>
        <v>08:42:00</v>
      </c>
      <c r="G6071" s="9" t="str">
        <f t="shared" si="660"/>
        <v>October</v>
      </c>
      <c r="H6071" s="5" t="str">
        <f t="shared" si="661"/>
        <v>1966</v>
      </c>
      <c r="I6071" s="1" t="s">
        <v>12325</v>
      </c>
      <c r="J6071" s="1" t="str">
        <f t="shared" si="662"/>
        <v xml:space="preserve">Molniya-M /Block L </v>
      </c>
      <c r="K6071" s="1" t="str">
        <f t="shared" si="663"/>
        <v>Luna 12</v>
      </c>
      <c r="L6071" s="1" t="s">
        <v>346</v>
      </c>
      <c r="M6071" s="1"/>
      <c r="N6071" s="1">
        <f t="shared" si="664"/>
        <v>0</v>
      </c>
      <c r="O6071" s="1" t="s">
        <v>9</v>
      </c>
    </row>
    <row r="6072" spans="1:15" x14ac:dyDescent="0.3">
      <c r="A6072" s="1" t="s">
        <v>6140</v>
      </c>
      <c r="B6072" s="1" t="s">
        <v>130</v>
      </c>
      <c r="C6072" s="1" t="str">
        <f t="shared" si="658"/>
        <v>Kazakhstan</v>
      </c>
      <c r="D6072" s="1" t="s">
        <v>12326</v>
      </c>
      <c r="E6072" s="7" t="str">
        <f>TEXT(DATE(MID(D6072, 13, 4), CHOOSE(MATCH( MID(D6072, 5, 3), {"Jan","Feb","Mar","Apr","May","Jun","Jul","Aug","Sep","Oct","Nov","Dec"}, 0), 1, 2, 3, 4, 5, 6, 7, 8, 9, 10, 11, 12), MID(D6072, 9, 2)), "yyyy-mm-dd")</f>
        <v>1966-10-20</v>
      </c>
      <c r="F6072" s="1" t="str">
        <f t="shared" si="659"/>
        <v>08:46:00</v>
      </c>
      <c r="G6072" s="9" t="str">
        <f t="shared" si="660"/>
        <v>October</v>
      </c>
      <c r="H6072" s="5" t="str">
        <f t="shared" si="661"/>
        <v>1966</v>
      </c>
      <c r="I6072" s="1" t="s">
        <v>12327</v>
      </c>
      <c r="J6072" s="1" t="str">
        <f t="shared" si="662"/>
        <v xml:space="preserve">Voskhod </v>
      </c>
      <c r="K6072" s="1" t="str">
        <f t="shared" si="663"/>
        <v>Cosmos 130</v>
      </c>
      <c r="L6072" s="1" t="s">
        <v>346</v>
      </c>
      <c r="M6072" s="1"/>
      <c r="N6072" s="1">
        <f t="shared" si="664"/>
        <v>0</v>
      </c>
      <c r="O6072" s="1" t="s">
        <v>9</v>
      </c>
    </row>
    <row r="6073" spans="1:15" x14ac:dyDescent="0.3">
      <c r="A6073" s="1" t="s">
        <v>6140</v>
      </c>
      <c r="B6073" s="1" t="s">
        <v>1630</v>
      </c>
      <c r="C6073" s="1" t="str">
        <f t="shared" si="658"/>
        <v>Kazakhstan</v>
      </c>
      <c r="D6073" s="1" t="s">
        <v>12328</v>
      </c>
      <c r="E6073" s="7" t="str">
        <f>TEXT(DATE(MID(D6073, 13, 4), CHOOSE(MATCH( MID(D6073, 5, 3), {"Jan","Feb","Mar","Apr","May","Jun","Jul","Aug","Sep","Oct","Nov","Dec"}, 0), 1, 2, 3, 4, 5, 6, 7, 8, 9, 10, 11, 12), MID(D6073, 9, 2)), "yyyy-mm-dd")</f>
        <v>1966-10-20</v>
      </c>
      <c r="F6073" s="1" t="str">
        <f t="shared" si="659"/>
        <v>07:50:00</v>
      </c>
      <c r="G6073" s="9" t="str">
        <f t="shared" si="660"/>
        <v>October</v>
      </c>
      <c r="H6073" s="5" t="str">
        <f t="shared" si="661"/>
        <v>1966</v>
      </c>
      <c r="I6073" s="1" t="s">
        <v>12329</v>
      </c>
      <c r="J6073" s="1" t="str">
        <f t="shared" si="662"/>
        <v xml:space="preserve">Molniya </v>
      </c>
      <c r="K6073" s="1" t="str">
        <f t="shared" si="663"/>
        <v>Molniya-1 nÂ°7</v>
      </c>
      <c r="L6073" s="1" t="s">
        <v>346</v>
      </c>
      <c r="M6073" s="1"/>
      <c r="N6073" s="1">
        <f t="shared" si="664"/>
        <v>0</v>
      </c>
      <c r="O6073" s="1" t="s">
        <v>9</v>
      </c>
    </row>
    <row r="6074" spans="1:15" x14ac:dyDescent="0.3">
      <c r="A6074" s="1" t="s">
        <v>6140</v>
      </c>
      <c r="B6074" s="1" t="s">
        <v>6615</v>
      </c>
      <c r="C6074" s="1" t="str">
        <f t="shared" si="658"/>
        <v>Russia</v>
      </c>
      <c r="D6074" s="1" t="s">
        <v>12330</v>
      </c>
      <c r="E6074" s="7" t="str">
        <f>TEXT(DATE(MID(D6074, 13, 4), CHOOSE(MATCH( MID(D6074, 5, 3), {"Jan","Feb","Mar","Apr","May","Jun","Jul","Aug","Sep","Oct","Nov","Dec"}, 0), 1, 2, 3, 4, 5, 6, 7, 8, 9, 10, 11, 12), MID(D6074, 9, 2)), "yyyy-mm-dd")</f>
        <v>1966-10-14</v>
      </c>
      <c r="F6074" s="1" t="str">
        <f t="shared" si="659"/>
        <v>12:13:00</v>
      </c>
      <c r="G6074" s="9" t="str">
        <f t="shared" si="660"/>
        <v>October</v>
      </c>
      <c r="H6074" s="5" t="str">
        <f t="shared" si="661"/>
        <v>1966</v>
      </c>
      <c r="I6074" s="1" t="s">
        <v>12331</v>
      </c>
      <c r="J6074" s="1" t="str">
        <f t="shared" si="662"/>
        <v xml:space="preserve">Vostok-2 </v>
      </c>
      <c r="K6074" s="1" t="str">
        <f t="shared" si="663"/>
        <v>Cosmos 129</v>
      </c>
      <c r="L6074" s="1" t="s">
        <v>346</v>
      </c>
      <c r="M6074" s="1"/>
      <c r="N6074" s="1">
        <f t="shared" si="664"/>
        <v>0</v>
      </c>
      <c r="O6074" s="1" t="s">
        <v>9</v>
      </c>
    </row>
    <row r="6075" spans="1:15" x14ac:dyDescent="0.3">
      <c r="A6075" s="1" t="s">
        <v>5556</v>
      </c>
      <c r="B6075" s="1" t="s">
        <v>27</v>
      </c>
      <c r="C6075" s="1" t="str">
        <f t="shared" si="658"/>
        <v>USA</v>
      </c>
      <c r="D6075" s="1" t="s">
        <v>12332</v>
      </c>
      <c r="E6075" s="7" t="str">
        <f>TEXT(DATE(MID(D6075, 13, 4), CHOOSE(MATCH( MID(D6075, 5, 3), {"Jan","Feb","Mar","Apr","May","Jun","Jul","Aug","Sep","Oct","Nov","Dec"}, 0), 1, 2, 3, 4, 5, 6, 7, 8, 9, 10, 11, 12), MID(D6075, 9, 2)), "yyyy-mm-dd")</f>
        <v>1966-10-12</v>
      </c>
      <c r="F6075" s="1" t="str">
        <f t="shared" si="659"/>
        <v>19:15:00</v>
      </c>
      <c r="G6075" s="9" t="str">
        <f t="shared" si="660"/>
        <v>October</v>
      </c>
      <c r="H6075" s="5" t="str">
        <f t="shared" si="661"/>
        <v>1966</v>
      </c>
      <c r="I6075" s="1" t="s">
        <v>12333</v>
      </c>
      <c r="J6075" s="1" t="str">
        <f t="shared" si="662"/>
        <v xml:space="preserve">Atlas-SLV3 Agena-D </v>
      </c>
      <c r="K6075" s="1" t="str">
        <f t="shared" si="663"/>
        <v>KH-7 Gambit 4033</v>
      </c>
      <c r="L6075" s="1" t="s">
        <v>346</v>
      </c>
      <c r="M6075" s="1"/>
      <c r="N6075" s="1">
        <f t="shared" si="664"/>
        <v>0</v>
      </c>
      <c r="O6075" s="1" t="s">
        <v>9</v>
      </c>
    </row>
    <row r="6076" spans="1:15" x14ac:dyDescent="0.3">
      <c r="A6076" s="1" t="s">
        <v>5556</v>
      </c>
      <c r="B6076" s="1" t="s">
        <v>671</v>
      </c>
      <c r="C6076" s="1" t="str">
        <f t="shared" si="658"/>
        <v>USA</v>
      </c>
      <c r="D6076" s="1" t="s">
        <v>12334</v>
      </c>
      <c r="E6076" s="7" t="str">
        <f>TEXT(DATE(MID(D6076, 13, 4), CHOOSE(MATCH( MID(D6076, 5, 3), {"Jan","Feb","Mar","Apr","May","Jun","Jul","Aug","Sep","Oct","Nov","Dec"}, 0), 1, 2, 3, 4, 5, 6, 7, 8, 9, 10, 11, 12), MID(D6076, 9, 2)), "yyyy-mm-dd")</f>
        <v>1966-10-05</v>
      </c>
      <c r="F6076" s="1" t="str">
        <f t="shared" si="659"/>
        <v>22:00:00</v>
      </c>
      <c r="G6076" s="9" t="str">
        <f t="shared" si="660"/>
        <v>October</v>
      </c>
      <c r="H6076" s="5" t="str">
        <f t="shared" si="661"/>
        <v>1966</v>
      </c>
      <c r="I6076" s="1" t="s">
        <v>12335</v>
      </c>
      <c r="J6076" s="1" t="str">
        <f t="shared" si="662"/>
        <v xml:space="preserve">Atlas-SLV3 Agena-D </v>
      </c>
      <c r="K6076" s="1" t="str">
        <f t="shared" si="663"/>
        <v>Midas 12</v>
      </c>
      <c r="L6076" s="1" t="s">
        <v>346</v>
      </c>
      <c r="M6076" s="1"/>
      <c r="N6076" s="1">
        <f t="shared" si="664"/>
        <v>0</v>
      </c>
      <c r="O6076" s="1" t="s">
        <v>9</v>
      </c>
    </row>
    <row r="6077" spans="1:15" x14ac:dyDescent="0.3">
      <c r="A6077" s="1" t="s">
        <v>5722</v>
      </c>
      <c r="B6077" s="1" t="s">
        <v>10902</v>
      </c>
      <c r="C6077" s="1" t="str">
        <f t="shared" si="658"/>
        <v>USA</v>
      </c>
      <c r="D6077" s="1" t="s">
        <v>12336</v>
      </c>
      <c r="E6077" s="7" t="str">
        <f>TEXT(DATE(MID(D6077, 13, 4), CHOOSE(MATCH( MID(D6077, 5, 3), {"Jan","Feb","Mar","Apr","May","Jun","Jul","Aug","Sep","Oct","Nov","Dec"}, 0), 1, 2, 3, 4, 5, 6, 7, 8, 9, 10, 11, 12), MID(D6077, 9, 2)), "yyyy-mm-dd")</f>
        <v>1966-10-02</v>
      </c>
      <c r="F6077" s="1" t="str">
        <f t="shared" si="659"/>
        <v>10:39:00</v>
      </c>
      <c r="G6077" s="9" t="str">
        <f t="shared" si="660"/>
        <v>October</v>
      </c>
      <c r="H6077" s="5" t="str">
        <f t="shared" si="661"/>
        <v>1966</v>
      </c>
      <c r="I6077" s="1" t="s">
        <v>12337</v>
      </c>
      <c r="J6077" s="1" t="str">
        <f t="shared" si="662"/>
        <v xml:space="preserve">Delta E </v>
      </c>
      <c r="K6077" s="1" t="str">
        <f t="shared" si="663"/>
        <v>ESSA-3</v>
      </c>
      <c r="L6077" s="1" t="s">
        <v>346</v>
      </c>
      <c r="M6077" s="1"/>
      <c r="N6077" s="1">
        <f t="shared" si="664"/>
        <v>0</v>
      </c>
      <c r="O6077" s="1" t="s">
        <v>9</v>
      </c>
    </row>
    <row r="6078" spans="1:15" x14ac:dyDescent="0.3">
      <c r="A6078" s="1" t="s">
        <v>5722</v>
      </c>
      <c r="B6078" s="1" t="s">
        <v>4249</v>
      </c>
      <c r="C6078" s="1" t="str">
        <f t="shared" si="658"/>
        <v>USA</v>
      </c>
      <c r="D6078" s="1" t="s">
        <v>12338</v>
      </c>
      <c r="E6078" s="7" t="str">
        <f>TEXT(DATE(MID(D6078, 13, 4), CHOOSE(MATCH( MID(D6078, 5, 3), {"Jan","Feb","Mar","Apr","May","Jun","Jul","Aug","Sep","Oct","Nov","Dec"}, 0), 1, 2, 3, 4, 5, 6, 7, 8, 9, 10, 11, 12), MID(D6078, 9, 2)), "yyyy-mm-dd")</f>
        <v>1966-09-28</v>
      </c>
      <c r="F6078" s="1" t="str">
        <f t="shared" si="659"/>
        <v>19:07:00</v>
      </c>
      <c r="G6078" s="9" t="str">
        <f t="shared" si="660"/>
        <v>September</v>
      </c>
      <c r="H6078" s="5" t="str">
        <f t="shared" si="661"/>
        <v>1966</v>
      </c>
      <c r="I6078" s="1" t="s">
        <v>12339</v>
      </c>
      <c r="J6078" s="1" t="str">
        <f t="shared" si="662"/>
        <v xml:space="preserve">Titan IIIB </v>
      </c>
      <c r="K6078" s="1" t="str">
        <f t="shared" si="663"/>
        <v>OPS 4096</v>
      </c>
      <c r="L6078" s="1" t="s">
        <v>346</v>
      </c>
      <c r="M6078" s="1">
        <v>59</v>
      </c>
      <c r="N6078" s="1">
        <f t="shared" si="664"/>
        <v>4897</v>
      </c>
      <c r="O6078" s="1" t="s">
        <v>9</v>
      </c>
    </row>
    <row r="6079" spans="1:15" x14ac:dyDescent="0.3">
      <c r="A6079" s="1" t="s">
        <v>11436</v>
      </c>
      <c r="B6079" s="1" t="s">
        <v>1989</v>
      </c>
      <c r="C6079" s="1" t="str">
        <f t="shared" si="658"/>
        <v>Japan</v>
      </c>
      <c r="D6079" s="1" t="s">
        <v>12340</v>
      </c>
      <c r="E6079" s="7" t="str">
        <f>TEXT(DATE(MID(D6079, 13, 4), CHOOSE(MATCH( MID(D6079, 5, 3), {"Jan","Feb","Mar","Apr","May","Jun","Jul","Aug","Sep","Oct","Nov","Dec"}, 0), 1, 2, 3, 4, 5, 6, 7, 8, 9, 10, 11, 12), MID(D6079, 9, 2)), "yyyy-mm-dd")</f>
        <v>1966-09-26</v>
      </c>
      <c r="F6079" s="1" t="str">
        <f t="shared" si="659"/>
        <v>02:58:00</v>
      </c>
      <c r="G6079" s="9" t="str">
        <f t="shared" si="660"/>
        <v>September</v>
      </c>
      <c r="H6079" s="5" t="str">
        <f t="shared" si="661"/>
        <v>1966</v>
      </c>
      <c r="I6079" s="1" t="s">
        <v>11438</v>
      </c>
      <c r="J6079" s="1" t="str">
        <f t="shared" si="662"/>
        <v xml:space="preserve">Lambda-IV S </v>
      </c>
      <c r="K6079" s="1" t="str">
        <f t="shared" si="663"/>
        <v>ÅŒsumi</v>
      </c>
      <c r="L6079" s="1" t="s">
        <v>346</v>
      </c>
      <c r="M6079" s="1"/>
      <c r="N6079" s="1">
        <f t="shared" si="664"/>
        <v>0</v>
      </c>
      <c r="O6079" s="1" t="s">
        <v>257</v>
      </c>
    </row>
    <row r="6080" spans="1:15" x14ac:dyDescent="0.3">
      <c r="A6080" s="1" t="s">
        <v>5722</v>
      </c>
      <c r="B6080" s="1" t="s">
        <v>5557</v>
      </c>
      <c r="C6080" s="1" t="str">
        <f t="shared" si="658"/>
        <v>USA</v>
      </c>
      <c r="D6080" s="1" t="s">
        <v>12341</v>
      </c>
      <c r="E6080" s="7" t="str">
        <f>TEXT(DATE(MID(D6080, 13, 4), CHOOSE(MATCH( MID(D6080, 5, 3), {"Jan","Feb","Mar","Apr","May","Jun","Jul","Aug","Sep","Oct","Nov","Dec"}, 0), 1, 2, 3, 4, 5, 6, 7, 8, 9, 10, 11, 12), MID(D6080, 9, 2)), "yyyy-mm-dd")</f>
        <v>1966-09-20</v>
      </c>
      <c r="F6080" s="1" t="str">
        <f t="shared" si="659"/>
        <v>21:14:00</v>
      </c>
      <c r="G6080" s="9" t="str">
        <f t="shared" si="660"/>
        <v>September</v>
      </c>
      <c r="H6080" s="5" t="str">
        <f t="shared" si="661"/>
        <v>1966</v>
      </c>
      <c r="I6080" s="1" t="s">
        <v>12342</v>
      </c>
      <c r="J6080" s="1" t="str">
        <f t="shared" si="662"/>
        <v xml:space="preserve">Thor-SLV2A Agena-D </v>
      </c>
      <c r="K6080" s="1" t="str">
        <f t="shared" si="663"/>
        <v>OPS 1703</v>
      </c>
      <c r="L6080" s="1" t="s">
        <v>346</v>
      </c>
      <c r="M6080" s="1"/>
      <c r="N6080" s="1">
        <f t="shared" si="664"/>
        <v>0</v>
      </c>
      <c r="O6080" s="1" t="s">
        <v>9</v>
      </c>
    </row>
    <row r="6081" spans="1:15" x14ac:dyDescent="0.3">
      <c r="A6081" s="1" t="s">
        <v>5556</v>
      </c>
      <c r="B6081" s="1" t="s">
        <v>4149</v>
      </c>
      <c r="C6081" s="1" t="str">
        <f t="shared" si="658"/>
        <v>USA</v>
      </c>
      <c r="D6081" s="1" t="s">
        <v>12343</v>
      </c>
      <c r="E6081" s="7" t="str">
        <f>TEXT(DATE(MID(D6081, 13, 4), CHOOSE(MATCH( MID(D6081, 5, 3), {"Jan","Feb","Mar","Apr","May","Jun","Jul","Aug","Sep","Oct","Nov","Dec"}, 0), 1, 2, 3, 4, 5, 6, 7, 8, 9, 10, 11, 12), MID(D6081, 9, 2)), "yyyy-mm-dd")</f>
        <v>1966-09-20</v>
      </c>
      <c r="F6081" s="1" t="str">
        <f t="shared" si="659"/>
        <v>12:32:00</v>
      </c>
      <c r="G6081" s="9" t="str">
        <f t="shared" si="660"/>
        <v>September</v>
      </c>
      <c r="H6081" s="5" t="str">
        <f t="shared" si="661"/>
        <v>1966</v>
      </c>
      <c r="I6081" s="1" t="s">
        <v>12344</v>
      </c>
      <c r="J6081" s="1" t="str">
        <f t="shared" si="662"/>
        <v xml:space="preserve">Atlas-LV3C Centaur-D </v>
      </c>
      <c r="K6081" s="1" t="str">
        <f t="shared" si="663"/>
        <v>Surveyor 2</v>
      </c>
      <c r="L6081" s="1" t="s">
        <v>346</v>
      </c>
      <c r="M6081" s="1"/>
      <c r="N6081" s="1">
        <f t="shared" si="664"/>
        <v>0</v>
      </c>
      <c r="O6081" s="1" t="s">
        <v>9</v>
      </c>
    </row>
    <row r="6082" spans="1:15" x14ac:dyDescent="0.3">
      <c r="A6082" s="1" t="s">
        <v>6140</v>
      </c>
      <c r="B6082" s="1" t="s">
        <v>11888</v>
      </c>
      <c r="C6082" s="1" t="str">
        <f t="shared" ref="C6082:C6145" si="665">TRIM(MID(B6082, FIND("|", SUBSTITUTE(B6082, ",", "|", LEN(B6082) - LEN(SUBSTITUTE(B6082,",", "" )))) + 1, LEN(B6082)))</f>
        <v>Kazakhstan</v>
      </c>
      <c r="D6082" s="1" t="s">
        <v>12345</v>
      </c>
      <c r="E6082" s="7" t="str">
        <f>TEXT(DATE(MID(D6082, 13, 4), CHOOSE(MATCH( MID(D6082, 5, 3), {"Jan","Feb","Mar","Apr","May","Jun","Jul","Aug","Sep","Oct","Nov","Dec"}, 0), 1, 2, 3, 4, 5, 6, 7, 8, 9, 10, 11, 12), MID(D6082, 9, 2)), "yyyy-mm-dd")</f>
        <v>1966-09-17</v>
      </c>
      <c r="F6082" s="1" t="str">
        <f t="shared" ref="F6082:F6145" si="666">IF(ISNUMBER(FIND(":", D6082)), MID(D6082, FIND(":", D6082)-2, 5) &amp; ":00", "00:00:00")</f>
        <v>22:35:00</v>
      </c>
      <c r="G6082" s="9" t="str">
        <f t="shared" ref="G6082:G6145" si="667">TEXT(E6082, "mmmm")</f>
        <v>September</v>
      </c>
      <c r="H6082" s="5" t="str">
        <f t="shared" ref="H6082:H6145" si="668">TEXT(E6082, "yyyy")</f>
        <v>1966</v>
      </c>
      <c r="I6082" s="1" t="s">
        <v>12346</v>
      </c>
      <c r="J6082" s="1" t="str">
        <f t="shared" ref="J6082:J6145" si="669">LEFT(I6082, FIND("|", I6082) - 1)</f>
        <v xml:space="preserve">R-36 Orb. </v>
      </c>
      <c r="K6082" s="1" t="str">
        <f t="shared" ref="K6082:K6145" si="670">MID(I6082, FIND("|", I6082) + 2, LEN(I6082))</f>
        <v>OGTch nÂ°05</v>
      </c>
      <c r="L6082" s="1" t="s">
        <v>346</v>
      </c>
      <c r="M6082" s="1"/>
      <c r="N6082" s="1">
        <f t="shared" si="664"/>
        <v>0</v>
      </c>
      <c r="O6082" s="1" t="s">
        <v>257</v>
      </c>
    </row>
    <row r="6083" spans="1:15" x14ac:dyDescent="0.3">
      <c r="A6083" s="1" t="s">
        <v>5556</v>
      </c>
      <c r="B6083" s="1" t="s">
        <v>27</v>
      </c>
      <c r="C6083" s="1" t="str">
        <f t="shared" si="665"/>
        <v>USA</v>
      </c>
      <c r="D6083" s="1" t="s">
        <v>12347</v>
      </c>
      <c r="E6083" s="7" t="str">
        <f>TEXT(DATE(MID(D6083, 13, 4), CHOOSE(MATCH( MID(D6083, 5, 3), {"Jan","Feb","Mar","Apr","May","Jun","Jul","Aug","Sep","Oct","Nov","Dec"}, 0), 1, 2, 3, 4, 5, 6, 7, 8, 9, 10, 11, 12), MID(D6083, 9, 2)), "yyyy-mm-dd")</f>
        <v>1966-09-16</v>
      </c>
      <c r="F6083" s="1" t="str">
        <f t="shared" si="666"/>
        <v>17:59:00</v>
      </c>
      <c r="G6083" s="9" t="str">
        <f t="shared" si="667"/>
        <v>September</v>
      </c>
      <c r="H6083" s="5" t="str">
        <f t="shared" si="668"/>
        <v>1966</v>
      </c>
      <c r="I6083" s="1" t="s">
        <v>12348</v>
      </c>
      <c r="J6083" s="1" t="str">
        <f t="shared" si="669"/>
        <v xml:space="preserve">Atlas-SLV3 Agena-D </v>
      </c>
      <c r="K6083" s="1" t="str">
        <f t="shared" si="670"/>
        <v>KH-7 Gambit 4032</v>
      </c>
      <c r="L6083" s="1" t="s">
        <v>346</v>
      </c>
      <c r="M6083" s="1"/>
      <c r="N6083" s="1">
        <f t="shared" ref="N6083:N6146" si="671">M6083 * 83</f>
        <v>0</v>
      </c>
      <c r="O6083" s="1" t="s">
        <v>9</v>
      </c>
    </row>
    <row r="6084" spans="1:15" x14ac:dyDescent="0.3">
      <c r="A6084" s="1" t="s">
        <v>6140</v>
      </c>
      <c r="B6084" s="1" t="s">
        <v>130</v>
      </c>
      <c r="C6084" s="1" t="str">
        <f t="shared" si="665"/>
        <v>Kazakhstan</v>
      </c>
      <c r="D6084" s="1" t="s">
        <v>12349</v>
      </c>
      <c r="E6084" s="7" t="str">
        <f>TEXT(DATE(MID(D6084, 13, 4), CHOOSE(MATCH( MID(D6084, 5, 3), {"Jan","Feb","Mar","Apr","May","Jun","Jul","Aug","Sep","Oct","Nov","Dec"}, 0), 1, 2, 3, 4, 5, 6, 7, 8, 9, 10, 11, 12), MID(D6084, 9, 2)), "yyyy-mm-dd")</f>
        <v>1966-09-16</v>
      </c>
      <c r="F6084" s="1" t="str">
        <f t="shared" si="666"/>
        <v>09:30:00</v>
      </c>
      <c r="G6084" s="9" t="str">
        <f t="shared" si="667"/>
        <v>September</v>
      </c>
      <c r="H6084" s="5" t="str">
        <f t="shared" si="668"/>
        <v>1966</v>
      </c>
      <c r="I6084" s="1" t="s">
        <v>12350</v>
      </c>
      <c r="J6084" s="1" t="str">
        <f t="shared" si="669"/>
        <v xml:space="preserve">Vostok-2 </v>
      </c>
      <c r="K6084" s="1" t="str">
        <f t="shared" si="670"/>
        <v>Zenit-2 nÂ°40</v>
      </c>
      <c r="L6084" s="1" t="s">
        <v>346</v>
      </c>
      <c r="M6084" s="1"/>
      <c r="N6084" s="1">
        <f t="shared" si="671"/>
        <v>0</v>
      </c>
      <c r="O6084" s="1" t="s">
        <v>257</v>
      </c>
    </row>
    <row r="6085" spans="1:15" x14ac:dyDescent="0.3">
      <c r="A6085" s="1" t="s">
        <v>5722</v>
      </c>
      <c r="B6085" s="1" t="s">
        <v>8845</v>
      </c>
      <c r="C6085" s="1" t="str">
        <f t="shared" si="665"/>
        <v>USA</v>
      </c>
      <c r="D6085" s="1" t="s">
        <v>12351</v>
      </c>
      <c r="E6085" s="7" t="str">
        <f>TEXT(DATE(MID(D6085, 13, 4), CHOOSE(MATCH( MID(D6085, 5, 3), {"Jan","Feb","Mar","Apr","May","Jun","Jul","Aug","Sep","Oct","Nov","Dec"}, 0), 1, 2, 3, 4, 5, 6, 7, 8, 9, 10, 11, 12), MID(D6085, 9, 2)), "yyyy-mm-dd")</f>
        <v>1966-09-16</v>
      </c>
      <c r="F6085" s="1" t="str">
        <f t="shared" si="666"/>
        <v>04:36:00</v>
      </c>
      <c r="G6085" s="9" t="str">
        <f t="shared" si="667"/>
        <v>September</v>
      </c>
      <c r="H6085" s="5" t="str">
        <f t="shared" si="668"/>
        <v>1966</v>
      </c>
      <c r="I6085" s="1" t="s">
        <v>12352</v>
      </c>
      <c r="J6085" s="1" t="str">
        <f t="shared" si="669"/>
        <v xml:space="preserve">Thor-LV2D Burner-2 </v>
      </c>
      <c r="K6085" s="1" t="str">
        <f t="shared" si="670"/>
        <v>DMSP-4A-F1</v>
      </c>
      <c r="L6085" s="1" t="s">
        <v>346</v>
      </c>
      <c r="M6085" s="1"/>
      <c r="N6085" s="1">
        <f t="shared" si="671"/>
        <v>0</v>
      </c>
      <c r="O6085" s="1" t="s">
        <v>9</v>
      </c>
    </row>
    <row r="6086" spans="1:15" x14ac:dyDescent="0.3">
      <c r="A6086" s="1" t="s">
        <v>657</v>
      </c>
      <c r="B6086" s="1" t="s">
        <v>12302</v>
      </c>
      <c r="C6086" s="1" t="str">
        <f t="shared" si="665"/>
        <v>USA</v>
      </c>
      <c r="D6086" s="1" t="s">
        <v>12353</v>
      </c>
      <c r="E6086" s="7" t="str">
        <f>TEXT(DATE(MID(D6086, 13, 4), CHOOSE(MATCH( MID(D6086, 5, 3), {"Jan","Feb","Mar","Apr","May","Jun","Jul","Aug","Sep","Oct","Nov","Dec"}, 0), 1, 2, 3, 4, 5, 6, 7, 8, 9, 10, 11, 12), MID(D6086, 9, 2)), "yyyy-mm-dd")</f>
        <v>1966-09-12</v>
      </c>
      <c r="F6086" s="1" t="str">
        <f t="shared" si="666"/>
        <v>14:42:00</v>
      </c>
      <c r="G6086" s="9" t="str">
        <f t="shared" si="667"/>
        <v>September</v>
      </c>
      <c r="H6086" s="5" t="str">
        <f t="shared" si="668"/>
        <v>1966</v>
      </c>
      <c r="I6086" s="1" t="s">
        <v>12354</v>
      </c>
      <c r="J6086" s="1" t="str">
        <f t="shared" si="669"/>
        <v xml:space="preserve">Titan II GLV </v>
      </c>
      <c r="K6086" s="1" t="str">
        <f t="shared" si="670"/>
        <v>Gemini XI</v>
      </c>
      <c r="L6086" s="1" t="s">
        <v>346</v>
      </c>
      <c r="M6086" s="1"/>
      <c r="N6086" s="1">
        <f t="shared" si="671"/>
        <v>0</v>
      </c>
      <c r="O6086" s="1" t="s">
        <v>9</v>
      </c>
    </row>
    <row r="6087" spans="1:15" x14ac:dyDescent="0.3">
      <c r="A6087" s="1" t="s">
        <v>5556</v>
      </c>
      <c r="B6087" s="1" t="s">
        <v>12305</v>
      </c>
      <c r="C6087" s="1" t="str">
        <f t="shared" si="665"/>
        <v>USA</v>
      </c>
      <c r="D6087" s="1" t="s">
        <v>12355</v>
      </c>
      <c r="E6087" s="7" t="str">
        <f>TEXT(DATE(MID(D6087, 13, 4), CHOOSE(MATCH( MID(D6087, 5, 3), {"Jan","Feb","Mar","Apr","May","Jun","Jul","Aug","Sep","Oct","Nov","Dec"}, 0), 1, 2, 3, 4, 5, 6, 7, 8, 9, 10, 11, 12), MID(D6087, 9, 2)), "yyyy-mm-dd")</f>
        <v>1966-09-12</v>
      </c>
      <c r="F6087" s="1" t="str">
        <f t="shared" si="666"/>
        <v>13:05:00</v>
      </c>
      <c r="G6087" s="9" t="str">
        <f t="shared" si="667"/>
        <v>September</v>
      </c>
      <c r="H6087" s="5" t="str">
        <f t="shared" si="668"/>
        <v>1966</v>
      </c>
      <c r="I6087" s="1" t="s">
        <v>12356</v>
      </c>
      <c r="J6087" s="1" t="str">
        <f t="shared" si="669"/>
        <v xml:space="preserve">Atlas-SLV3 Agena-D </v>
      </c>
      <c r="K6087" s="1" t="str">
        <f t="shared" si="670"/>
        <v>GATV 5006</v>
      </c>
      <c r="L6087" s="1" t="s">
        <v>346</v>
      </c>
      <c r="M6087" s="1"/>
      <c r="N6087" s="1">
        <f t="shared" si="671"/>
        <v>0</v>
      </c>
      <c r="O6087" s="1" t="s">
        <v>9</v>
      </c>
    </row>
    <row r="6088" spans="1:15" x14ac:dyDescent="0.3">
      <c r="A6088" s="1" t="s">
        <v>6140</v>
      </c>
      <c r="B6088" s="1" t="s">
        <v>130</v>
      </c>
      <c r="C6088" s="1" t="str">
        <f t="shared" si="665"/>
        <v>Kazakhstan</v>
      </c>
      <c r="D6088" s="1" t="s">
        <v>12357</v>
      </c>
      <c r="E6088" s="7" t="str">
        <f>TEXT(DATE(MID(D6088, 13, 4), CHOOSE(MATCH( MID(D6088, 5, 3), {"Jan","Feb","Mar","Apr","May","Jun","Jul","Aug","Sep","Oct","Nov","Dec"}, 0), 1, 2, 3, 4, 5, 6, 7, 8, 9, 10, 11, 12), MID(D6088, 9, 2)), "yyyy-mm-dd")</f>
        <v>1966-08-27</v>
      </c>
      <c r="F6088" s="1" t="str">
        <f t="shared" si="666"/>
        <v>09:50:00</v>
      </c>
      <c r="G6088" s="9" t="str">
        <f t="shared" si="667"/>
        <v>August</v>
      </c>
      <c r="H6088" s="5" t="str">
        <f t="shared" si="668"/>
        <v>1966</v>
      </c>
      <c r="I6088" s="1" t="s">
        <v>12358</v>
      </c>
      <c r="J6088" s="1" t="str">
        <f t="shared" si="669"/>
        <v xml:space="preserve">Voskhod </v>
      </c>
      <c r="K6088" s="1" t="str">
        <f t="shared" si="670"/>
        <v>Cosmos 128</v>
      </c>
      <c r="L6088" s="1" t="s">
        <v>346</v>
      </c>
      <c r="M6088" s="1"/>
      <c r="N6088" s="1">
        <f t="shared" si="671"/>
        <v>0</v>
      </c>
      <c r="O6088" s="1" t="s">
        <v>9</v>
      </c>
    </row>
    <row r="6089" spans="1:15" x14ac:dyDescent="0.3">
      <c r="A6089" s="1" t="s">
        <v>5603</v>
      </c>
      <c r="B6089" s="1" t="s">
        <v>75</v>
      </c>
      <c r="C6089" s="1" t="str">
        <f t="shared" si="665"/>
        <v>USA</v>
      </c>
      <c r="D6089" s="1" t="s">
        <v>12359</v>
      </c>
      <c r="E6089" s="7" t="str">
        <f>TEXT(DATE(MID(D6089, 13, 4), CHOOSE(MATCH( MID(D6089, 5, 3), {"Jan","Feb","Mar","Apr","May","Jun","Jul","Aug","Sep","Oct","Nov","Dec"}, 0), 1, 2, 3, 4, 5, 6, 7, 8, 9, 10, 11, 12), MID(D6089, 9, 2)), "yyyy-mm-dd")</f>
        <v>1966-08-26</v>
      </c>
      <c r="F6089" s="1" t="str">
        <f t="shared" si="666"/>
        <v>13:59:00</v>
      </c>
      <c r="G6089" s="9" t="str">
        <f t="shared" si="667"/>
        <v>August</v>
      </c>
      <c r="H6089" s="5" t="str">
        <f t="shared" si="668"/>
        <v>1966</v>
      </c>
      <c r="I6089" s="1" t="s">
        <v>12360</v>
      </c>
      <c r="J6089" s="1" t="str">
        <f t="shared" si="669"/>
        <v xml:space="preserve">Titan IIIC </v>
      </c>
      <c r="K6089" s="1" t="str">
        <f t="shared" si="670"/>
        <v>IDCSP-1 8-14, GGTS-2</v>
      </c>
      <c r="L6089" s="1" t="s">
        <v>346</v>
      </c>
      <c r="M6089" s="1"/>
      <c r="N6089" s="1">
        <f t="shared" si="671"/>
        <v>0</v>
      </c>
      <c r="O6089" s="1" t="s">
        <v>257</v>
      </c>
    </row>
    <row r="6090" spans="1:15" x14ac:dyDescent="0.3">
      <c r="A6090" s="1" t="s">
        <v>657</v>
      </c>
      <c r="B6090" s="1" t="s">
        <v>11779</v>
      </c>
      <c r="C6090" s="1" t="str">
        <f t="shared" si="665"/>
        <v>USA</v>
      </c>
      <c r="D6090" s="1" t="s">
        <v>12361</v>
      </c>
      <c r="E6090" s="7" t="str">
        <f>TEXT(DATE(MID(D6090, 13, 4), CHOOSE(MATCH( MID(D6090, 5, 3), {"Jan","Feb","Mar","Apr","May","Jun","Jul","Aug","Sep","Oct","Nov","Dec"}, 0), 1, 2, 3, 4, 5, 6, 7, 8, 9, 10, 11, 12), MID(D6090, 9, 2)), "yyyy-mm-dd")</f>
        <v>1966-08-25</v>
      </c>
      <c r="F6090" s="1" t="str">
        <f t="shared" si="666"/>
        <v>17:15:00</v>
      </c>
      <c r="G6090" s="9" t="str">
        <f t="shared" si="667"/>
        <v>August</v>
      </c>
      <c r="H6090" s="5" t="str">
        <f t="shared" si="668"/>
        <v>1966</v>
      </c>
      <c r="I6090" s="1" t="s">
        <v>12362</v>
      </c>
      <c r="J6090" s="1" t="str">
        <f t="shared" si="669"/>
        <v xml:space="preserve">Saturn IB </v>
      </c>
      <c r="K6090" s="1" t="str">
        <f t="shared" si="670"/>
        <v>AS-202</v>
      </c>
      <c r="L6090" s="1" t="s">
        <v>346</v>
      </c>
      <c r="M6090" s="1"/>
      <c r="N6090" s="1">
        <f t="shared" si="671"/>
        <v>0</v>
      </c>
      <c r="O6090" s="1" t="s">
        <v>9</v>
      </c>
    </row>
    <row r="6091" spans="1:15" x14ac:dyDescent="0.3">
      <c r="A6091" s="1" t="s">
        <v>6140</v>
      </c>
      <c r="B6091" s="1" t="s">
        <v>130</v>
      </c>
      <c r="C6091" s="1" t="str">
        <f t="shared" si="665"/>
        <v>Kazakhstan</v>
      </c>
      <c r="D6091" s="1" t="s">
        <v>12363</v>
      </c>
      <c r="E6091" s="7" t="str">
        <f>TEXT(DATE(MID(D6091, 13, 4), CHOOSE(MATCH( MID(D6091, 5, 3), {"Jan","Feb","Mar","Apr","May","Jun","Jul","Aug","Sep","Oct","Nov","Dec"}, 0), 1, 2, 3, 4, 5, 6, 7, 8, 9, 10, 11, 12), MID(D6091, 9, 2)), "yyyy-mm-dd")</f>
        <v>1966-08-24</v>
      </c>
      <c r="F6091" s="1" t="str">
        <f t="shared" si="666"/>
        <v>08:03:00</v>
      </c>
      <c r="G6091" s="9" t="str">
        <f t="shared" si="667"/>
        <v>August</v>
      </c>
      <c r="H6091" s="5" t="str">
        <f t="shared" si="668"/>
        <v>1966</v>
      </c>
      <c r="I6091" s="1" t="s">
        <v>12364</v>
      </c>
      <c r="J6091" s="1" t="str">
        <f t="shared" si="669"/>
        <v xml:space="preserve">Molniya-M /Block L </v>
      </c>
      <c r="K6091" s="1" t="str">
        <f t="shared" si="670"/>
        <v>Luna 11</v>
      </c>
      <c r="L6091" s="1" t="s">
        <v>346</v>
      </c>
      <c r="M6091" s="1"/>
      <c r="N6091" s="1">
        <f t="shared" si="671"/>
        <v>0</v>
      </c>
      <c r="O6091" s="1" t="s">
        <v>9</v>
      </c>
    </row>
    <row r="6092" spans="1:15" x14ac:dyDescent="0.3">
      <c r="A6092" s="1" t="s">
        <v>5556</v>
      </c>
      <c r="B6092" s="1" t="s">
        <v>671</v>
      </c>
      <c r="C6092" s="1" t="str">
        <f t="shared" si="665"/>
        <v>USA</v>
      </c>
      <c r="D6092" s="1" t="s">
        <v>12365</v>
      </c>
      <c r="E6092" s="7" t="str">
        <f>TEXT(DATE(MID(D6092, 13, 4), CHOOSE(MATCH( MID(D6092, 5, 3), {"Jan","Feb","Mar","Apr","May","Jun","Jul","Aug","Sep","Oct","Nov","Dec"}, 0), 1, 2, 3, 4, 5, 6, 7, 8, 9, 10, 11, 12), MID(D6092, 9, 2)), "yyyy-mm-dd")</f>
        <v>1966-08-19</v>
      </c>
      <c r="F6092" s="1" t="str">
        <f t="shared" si="666"/>
        <v>19:25:00</v>
      </c>
      <c r="G6092" s="9" t="str">
        <f t="shared" si="667"/>
        <v>August</v>
      </c>
      <c r="H6092" s="5" t="str">
        <f t="shared" si="668"/>
        <v>1966</v>
      </c>
      <c r="I6092" s="1" t="s">
        <v>12366</v>
      </c>
      <c r="J6092" s="1" t="str">
        <f t="shared" si="669"/>
        <v xml:space="preserve">Atlas-SLV3 Agena-D </v>
      </c>
      <c r="K6092" s="1" t="str">
        <f t="shared" si="670"/>
        <v>Midas 11</v>
      </c>
      <c r="L6092" s="1" t="s">
        <v>346</v>
      </c>
      <c r="M6092" s="1"/>
      <c r="N6092" s="1">
        <f t="shared" si="671"/>
        <v>0</v>
      </c>
      <c r="O6092" s="1" t="s">
        <v>9</v>
      </c>
    </row>
    <row r="6093" spans="1:15" x14ac:dyDescent="0.3">
      <c r="A6093" s="1" t="s">
        <v>5722</v>
      </c>
      <c r="B6093" s="1" t="s">
        <v>5723</v>
      </c>
      <c r="C6093" s="1" t="str">
        <f t="shared" si="665"/>
        <v>USA</v>
      </c>
      <c r="D6093" s="1" t="s">
        <v>12367</v>
      </c>
      <c r="E6093" s="7" t="str">
        <f>TEXT(DATE(MID(D6093, 13, 4), CHOOSE(MATCH( MID(D6093, 5, 3), {"Jan","Feb","Mar","Apr","May","Jun","Jul","Aug","Sep","Oct","Nov","Dec"}, 0), 1, 2, 3, 4, 5, 6, 7, 8, 9, 10, 11, 12), MID(D6093, 9, 2)), "yyyy-mm-dd")</f>
        <v>1966-08-18</v>
      </c>
      <c r="F6093" s="1" t="str">
        <f t="shared" si="666"/>
        <v>02:25:00</v>
      </c>
      <c r="G6093" s="9" t="str">
        <f t="shared" si="667"/>
        <v>August</v>
      </c>
      <c r="H6093" s="5" t="str">
        <f t="shared" si="668"/>
        <v>1966</v>
      </c>
      <c r="I6093" s="1" t="s">
        <v>12368</v>
      </c>
      <c r="J6093" s="1" t="str">
        <f t="shared" si="669"/>
        <v xml:space="preserve">Scout A </v>
      </c>
      <c r="K6093" s="1" t="str">
        <f t="shared" si="670"/>
        <v>Transit-O 10</v>
      </c>
      <c r="L6093" s="1" t="s">
        <v>346</v>
      </c>
      <c r="M6093" s="1"/>
      <c r="N6093" s="1">
        <f t="shared" si="671"/>
        <v>0</v>
      </c>
      <c r="O6093" s="1" t="s">
        <v>9</v>
      </c>
    </row>
    <row r="6094" spans="1:15" x14ac:dyDescent="0.3">
      <c r="A6094" s="1" t="s">
        <v>5722</v>
      </c>
      <c r="B6094" s="1" t="s">
        <v>3478</v>
      </c>
      <c r="C6094" s="1" t="str">
        <f t="shared" si="665"/>
        <v>USA</v>
      </c>
      <c r="D6094" s="1" t="s">
        <v>12369</v>
      </c>
      <c r="E6094" s="7" t="str">
        <f>TEXT(DATE(MID(D6094, 13, 4), CHOOSE(MATCH( MID(D6094, 5, 3), {"Jan","Feb","Mar","Apr","May","Jun","Jul","Aug","Sep","Oct","Nov","Dec"}, 0), 1, 2, 3, 4, 5, 6, 7, 8, 9, 10, 11, 12), MID(D6094, 9, 2)), "yyyy-mm-dd")</f>
        <v>1966-08-17</v>
      </c>
      <c r="F6094" s="1" t="str">
        <f t="shared" si="666"/>
        <v>15:20:00</v>
      </c>
      <c r="G6094" s="9" t="str">
        <f t="shared" si="667"/>
        <v>August</v>
      </c>
      <c r="H6094" s="5" t="str">
        <f t="shared" si="668"/>
        <v>1966</v>
      </c>
      <c r="I6094" s="1" t="s">
        <v>12370</v>
      </c>
      <c r="J6094" s="1" t="str">
        <f t="shared" si="669"/>
        <v xml:space="preserve">Delta E1 </v>
      </c>
      <c r="K6094" s="1" t="str">
        <f t="shared" si="670"/>
        <v>Pioneer 7</v>
      </c>
      <c r="L6094" s="1" t="s">
        <v>346</v>
      </c>
      <c r="M6094" s="1"/>
      <c r="N6094" s="1">
        <f t="shared" si="671"/>
        <v>0</v>
      </c>
      <c r="O6094" s="1" t="s">
        <v>9</v>
      </c>
    </row>
    <row r="6095" spans="1:15" x14ac:dyDescent="0.3">
      <c r="A6095" s="1" t="s">
        <v>5556</v>
      </c>
      <c r="B6095" s="1" t="s">
        <v>27</v>
      </c>
      <c r="C6095" s="1" t="str">
        <f t="shared" si="665"/>
        <v>USA</v>
      </c>
      <c r="D6095" s="1" t="s">
        <v>12371</v>
      </c>
      <c r="E6095" s="7" t="str">
        <f>TEXT(DATE(MID(D6095, 13, 4), CHOOSE(MATCH( MID(D6095, 5, 3), {"Jan","Feb","Mar","Apr","May","Jun","Jul","Aug","Sep","Oct","Nov","Dec"}, 0), 1, 2, 3, 4, 5, 6, 7, 8, 9, 10, 11, 12), MID(D6095, 9, 2)), "yyyy-mm-dd")</f>
        <v>1966-08-16</v>
      </c>
      <c r="F6095" s="1" t="str">
        <f t="shared" si="666"/>
        <v>18:30:00</v>
      </c>
      <c r="G6095" s="9" t="str">
        <f t="shared" si="667"/>
        <v>August</v>
      </c>
      <c r="H6095" s="5" t="str">
        <f t="shared" si="668"/>
        <v>1966</v>
      </c>
      <c r="I6095" s="1" t="s">
        <v>12372</v>
      </c>
      <c r="J6095" s="1" t="str">
        <f t="shared" si="669"/>
        <v xml:space="preserve">Atlas-SLV3 Agena-D </v>
      </c>
      <c r="K6095" s="1" t="str">
        <f t="shared" si="670"/>
        <v>KH-7 Gambit 4031</v>
      </c>
      <c r="L6095" s="1" t="s">
        <v>346</v>
      </c>
      <c r="M6095" s="1"/>
      <c r="N6095" s="1">
        <f t="shared" si="671"/>
        <v>0</v>
      </c>
      <c r="O6095" s="1" t="s">
        <v>9</v>
      </c>
    </row>
    <row r="6096" spans="1:15" x14ac:dyDescent="0.3">
      <c r="A6096" s="1" t="s">
        <v>5556</v>
      </c>
      <c r="B6096" s="1" t="s">
        <v>9371</v>
      </c>
      <c r="C6096" s="1" t="str">
        <f t="shared" si="665"/>
        <v>USA</v>
      </c>
      <c r="D6096" s="1" t="s">
        <v>12373</v>
      </c>
      <c r="E6096" s="7" t="str">
        <f>TEXT(DATE(MID(D6096, 13, 4), CHOOSE(MATCH( MID(D6096, 5, 3), {"Jan","Feb","Mar","Apr","May","Jun","Jul","Aug","Sep","Oct","Nov","Dec"}, 0), 1, 2, 3, 4, 5, 6, 7, 8, 9, 10, 11, 12), MID(D6096, 9, 2)), "yyyy-mm-dd")</f>
        <v>1966-08-10</v>
      </c>
      <c r="F6096" s="1" t="str">
        <f t="shared" si="666"/>
        <v>19:26:00</v>
      </c>
      <c r="G6096" s="9" t="str">
        <f t="shared" si="667"/>
        <v>August</v>
      </c>
      <c r="H6096" s="5" t="str">
        <f t="shared" si="668"/>
        <v>1966</v>
      </c>
      <c r="I6096" s="1" t="s">
        <v>12374</v>
      </c>
      <c r="J6096" s="1" t="str">
        <f t="shared" si="669"/>
        <v xml:space="preserve">Atlas-SLV3 Agena-D </v>
      </c>
      <c r="K6096" s="1" t="str">
        <f t="shared" si="670"/>
        <v>Lunar Orbiter 1</v>
      </c>
      <c r="L6096" s="1" t="s">
        <v>346</v>
      </c>
      <c r="M6096" s="1"/>
      <c r="N6096" s="1">
        <f t="shared" si="671"/>
        <v>0</v>
      </c>
      <c r="O6096" s="1" t="s">
        <v>9</v>
      </c>
    </row>
    <row r="6097" spans="1:15" x14ac:dyDescent="0.3">
      <c r="A6097" s="1" t="s">
        <v>5722</v>
      </c>
      <c r="B6097" s="1" t="s">
        <v>10955</v>
      </c>
      <c r="C6097" s="1" t="str">
        <f t="shared" si="665"/>
        <v>USA</v>
      </c>
      <c r="D6097" s="1" t="s">
        <v>12375</v>
      </c>
      <c r="E6097" s="7" t="str">
        <f>TEXT(DATE(MID(D6097, 13, 4), CHOOSE(MATCH( MID(D6097, 5, 3), {"Jan","Feb","Mar","Apr","May","Jun","Jul","Aug","Sep","Oct","Nov","Dec"}, 0), 1, 2, 3, 4, 5, 6, 7, 8, 9, 10, 11, 12), MID(D6097, 9, 2)), "yyyy-mm-dd")</f>
        <v>1966-08-09</v>
      </c>
      <c r="F6097" s="1" t="str">
        <f t="shared" si="666"/>
        <v>20:46:00</v>
      </c>
      <c r="G6097" s="9" t="str">
        <f t="shared" si="667"/>
        <v>August</v>
      </c>
      <c r="H6097" s="5" t="str">
        <f t="shared" si="668"/>
        <v>1966</v>
      </c>
      <c r="I6097" s="1" t="s">
        <v>12376</v>
      </c>
      <c r="J6097" s="1" t="str">
        <f t="shared" si="669"/>
        <v xml:space="preserve">Thorad SLV-2G Agena-D </v>
      </c>
      <c r="K6097" s="1" t="str">
        <f t="shared" si="670"/>
        <v>KH-4A 1036</v>
      </c>
      <c r="L6097" s="1" t="s">
        <v>346</v>
      </c>
      <c r="M6097" s="1"/>
      <c r="N6097" s="1">
        <f t="shared" si="671"/>
        <v>0</v>
      </c>
      <c r="O6097" s="1" t="s">
        <v>9</v>
      </c>
    </row>
    <row r="6098" spans="1:15" x14ac:dyDescent="0.3">
      <c r="A6098" s="1" t="s">
        <v>6140</v>
      </c>
      <c r="B6098" s="1" t="s">
        <v>130</v>
      </c>
      <c r="C6098" s="1" t="str">
        <f t="shared" si="665"/>
        <v>Kazakhstan</v>
      </c>
      <c r="D6098" s="1" t="s">
        <v>12377</v>
      </c>
      <c r="E6098" s="7" t="str">
        <f>TEXT(DATE(MID(D6098, 13, 4), CHOOSE(MATCH( MID(D6098, 5, 3), {"Jan","Feb","Mar","Apr","May","Jun","Jul","Aug","Sep","Oct","Nov","Dec"}, 0), 1, 2, 3, 4, 5, 6, 7, 8, 9, 10, 11, 12), MID(D6098, 9, 2)), "yyyy-mm-dd")</f>
        <v>1966-08-08</v>
      </c>
      <c r="F6098" s="1" t="str">
        <f t="shared" si="666"/>
        <v>11:29:00</v>
      </c>
      <c r="G6098" s="9" t="str">
        <f t="shared" si="667"/>
        <v>August</v>
      </c>
      <c r="H6098" s="5" t="str">
        <f t="shared" si="668"/>
        <v>1966</v>
      </c>
      <c r="I6098" s="1" t="s">
        <v>12378</v>
      </c>
      <c r="J6098" s="1" t="str">
        <f t="shared" si="669"/>
        <v xml:space="preserve">Voskhod </v>
      </c>
      <c r="K6098" s="1" t="str">
        <f t="shared" si="670"/>
        <v>Cosmos 127</v>
      </c>
      <c r="L6098" s="1" t="s">
        <v>346</v>
      </c>
      <c r="M6098" s="1"/>
      <c r="N6098" s="1">
        <f t="shared" si="671"/>
        <v>0</v>
      </c>
      <c r="O6098" s="1" t="s">
        <v>9</v>
      </c>
    </row>
    <row r="6099" spans="1:15" x14ac:dyDescent="0.3">
      <c r="A6099" s="1" t="s">
        <v>5722</v>
      </c>
      <c r="B6099" s="1" t="s">
        <v>5723</v>
      </c>
      <c r="C6099" s="1" t="str">
        <f t="shared" si="665"/>
        <v>USA</v>
      </c>
      <c r="D6099" s="1" t="s">
        <v>12379</v>
      </c>
      <c r="E6099" s="7" t="str">
        <f>TEXT(DATE(MID(D6099, 13, 4), CHOOSE(MATCH( MID(D6099, 5, 3), {"Jan","Feb","Mar","Apr","May","Jun","Jul","Aug","Sep","Oct","Nov","Dec"}, 0), 1, 2, 3, 4, 5, 6, 7, 8, 9, 10, 11, 12), MID(D6099, 9, 2)), "yyyy-mm-dd")</f>
        <v>1966-08-04</v>
      </c>
      <c r="F6099" s="1" t="str">
        <f t="shared" si="666"/>
        <v>10:45:00</v>
      </c>
      <c r="G6099" s="9" t="str">
        <f t="shared" si="667"/>
        <v>August</v>
      </c>
      <c r="H6099" s="5" t="str">
        <f t="shared" si="668"/>
        <v>1966</v>
      </c>
      <c r="I6099" s="1" t="s">
        <v>12380</v>
      </c>
      <c r="J6099" s="1" t="str">
        <f t="shared" si="669"/>
        <v xml:space="preserve">Scout B </v>
      </c>
      <c r="K6099" s="1" t="str">
        <f t="shared" si="670"/>
        <v>OV3 3</v>
      </c>
      <c r="L6099" s="1" t="s">
        <v>346</v>
      </c>
      <c r="M6099" s="1"/>
      <c r="N6099" s="1">
        <f t="shared" si="671"/>
        <v>0</v>
      </c>
      <c r="O6099" s="1" t="s">
        <v>9</v>
      </c>
    </row>
    <row r="6100" spans="1:15" x14ac:dyDescent="0.3">
      <c r="A6100" s="1" t="s">
        <v>5722</v>
      </c>
      <c r="B6100" s="1" t="s">
        <v>4249</v>
      </c>
      <c r="C6100" s="1" t="str">
        <f t="shared" si="665"/>
        <v>USA</v>
      </c>
      <c r="D6100" s="1" t="s">
        <v>12381</v>
      </c>
      <c r="E6100" s="7" t="str">
        <f>TEXT(DATE(MID(D6100, 13, 4), CHOOSE(MATCH( MID(D6100, 5, 3), {"Jan","Feb","Mar","Apr","May","Jun","Jul","Aug","Sep","Oct","Nov","Dec"}, 0), 1, 2, 3, 4, 5, 6, 7, 8, 9, 10, 11, 12), MID(D6100, 9, 2)), "yyyy-mm-dd")</f>
        <v>1966-07-29</v>
      </c>
      <c r="F6100" s="1" t="str">
        <f t="shared" si="666"/>
        <v>18:30:00</v>
      </c>
      <c r="G6100" s="9" t="str">
        <f t="shared" si="667"/>
        <v>July</v>
      </c>
      <c r="H6100" s="5" t="str">
        <f t="shared" si="668"/>
        <v>1966</v>
      </c>
      <c r="I6100" s="1" t="s">
        <v>12382</v>
      </c>
      <c r="J6100" s="1" t="str">
        <f t="shared" si="669"/>
        <v xml:space="preserve">Titan IIIB </v>
      </c>
      <c r="K6100" s="1" t="str">
        <f t="shared" si="670"/>
        <v>KH-8</v>
      </c>
      <c r="L6100" s="1" t="s">
        <v>346</v>
      </c>
      <c r="M6100" s="1">
        <v>59</v>
      </c>
      <c r="N6100" s="1">
        <f t="shared" si="671"/>
        <v>4897</v>
      </c>
      <c r="O6100" s="1" t="s">
        <v>9</v>
      </c>
    </row>
    <row r="6101" spans="1:15" x14ac:dyDescent="0.3">
      <c r="A6101" s="1" t="s">
        <v>6140</v>
      </c>
      <c r="B6101" s="1" t="s">
        <v>130</v>
      </c>
      <c r="C6101" s="1" t="str">
        <f t="shared" si="665"/>
        <v>Kazakhstan</v>
      </c>
      <c r="D6101" s="1" t="s">
        <v>12383</v>
      </c>
      <c r="E6101" s="7" t="str">
        <f>TEXT(DATE(MID(D6101, 13, 4), CHOOSE(MATCH( MID(D6101, 5, 3), {"Jan","Feb","Mar","Apr","May","Jun","Jul","Aug","Sep","Oct","Nov","Dec"}, 0), 1, 2, 3, 4, 5, 6, 7, 8, 9, 10, 11, 12), MID(D6101, 9, 2)), "yyyy-mm-dd")</f>
        <v>1966-07-28</v>
      </c>
      <c r="F6101" s="1" t="str">
        <f t="shared" si="666"/>
        <v>10:50:00</v>
      </c>
      <c r="G6101" s="9" t="str">
        <f t="shared" si="667"/>
        <v>July</v>
      </c>
      <c r="H6101" s="5" t="str">
        <f t="shared" si="668"/>
        <v>1966</v>
      </c>
      <c r="I6101" s="1" t="s">
        <v>12384</v>
      </c>
      <c r="J6101" s="1" t="str">
        <f t="shared" si="669"/>
        <v xml:space="preserve">Voskhod </v>
      </c>
      <c r="K6101" s="1" t="str">
        <f t="shared" si="670"/>
        <v>Cosmos 126</v>
      </c>
      <c r="L6101" s="1" t="s">
        <v>346</v>
      </c>
      <c r="M6101" s="1"/>
      <c r="N6101" s="1">
        <f t="shared" si="671"/>
        <v>0</v>
      </c>
      <c r="O6101" s="1" t="s">
        <v>9</v>
      </c>
    </row>
    <row r="6102" spans="1:15" x14ac:dyDescent="0.3">
      <c r="A6102" s="1" t="s">
        <v>6140</v>
      </c>
      <c r="B6102" s="1" t="s">
        <v>130</v>
      </c>
      <c r="C6102" s="1" t="str">
        <f t="shared" si="665"/>
        <v>Kazakhstan</v>
      </c>
      <c r="D6102" s="1" t="s">
        <v>12385</v>
      </c>
      <c r="E6102" s="7" t="str">
        <f>TEXT(DATE(MID(D6102, 13, 4), CHOOSE(MATCH( MID(D6102, 5, 3), {"Jan","Feb","Mar","Apr","May","Jun","Jul","Aug","Sep","Oct","Nov","Dec"}, 0), 1, 2, 3, 4, 5, 6, 7, 8, 9, 10, 11, 12), MID(D6102, 9, 2)), "yyyy-mm-dd")</f>
        <v>1966-07-20</v>
      </c>
      <c r="F6102" s="1" t="str">
        <f t="shared" si="666"/>
        <v>08:58:00</v>
      </c>
      <c r="G6102" s="9" t="str">
        <f t="shared" si="667"/>
        <v>July</v>
      </c>
      <c r="H6102" s="5" t="str">
        <f t="shared" si="668"/>
        <v>1966</v>
      </c>
      <c r="I6102" s="1" t="s">
        <v>12386</v>
      </c>
      <c r="J6102" s="1" t="str">
        <f t="shared" si="669"/>
        <v xml:space="preserve">Vostok-2A </v>
      </c>
      <c r="K6102" s="1" t="str">
        <f t="shared" si="670"/>
        <v>Cosmos 125</v>
      </c>
      <c r="L6102" s="1" t="s">
        <v>346</v>
      </c>
      <c r="M6102" s="1"/>
      <c r="N6102" s="1">
        <f t="shared" si="671"/>
        <v>0</v>
      </c>
      <c r="O6102" s="1" t="s">
        <v>9</v>
      </c>
    </row>
    <row r="6103" spans="1:15" x14ac:dyDescent="0.3">
      <c r="A6103" s="1" t="s">
        <v>657</v>
      </c>
      <c r="B6103" s="1" t="s">
        <v>12302</v>
      </c>
      <c r="C6103" s="1" t="str">
        <f t="shared" si="665"/>
        <v>USA</v>
      </c>
      <c r="D6103" s="1" t="s">
        <v>12387</v>
      </c>
      <c r="E6103" s="7" t="str">
        <f>TEXT(DATE(MID(D6103, 13, 4), CHOOSE(MATCH( MID(D6103, 5, 3), {"Jan","Feb","Mar","Apr","May","Jun","Jul","Aug","Sep","Oct","Nov","Dec"}, 0), 1, 2, 3, 4, 5, 6, 7, 8, 9, 10, 11, 12), MID(D6103, 9, 2)), "yyyy-mm-dd")</f>
        <v>1966-07-18</v>
      </c>
      <c r="F6103" s="1" t="str">
        <f t="shared" si="666"/>
        <v>22:20:00</v>
      </c>
      <c r="G6103" s="9" t="str">
        <f t="shared" si="667"/>
        <v>July</v>
      </c>
      <c r="H6103" s="5" t="str">
        <f t="shared" si="668"/>
        <v>1966</v>
      </c>
      <c r="I6103" s="1" t="s">
        <v>12388</v>
      </c>
      <c r="J6103" s="1" t="str">
        <f t="shared" si="669"/>
        <v xml:space="preserve">Titan II GLV </v>
      </c>
      <c r="K6103" s="1" t="str">
        <f t="shared" si="670"/>
        <v>Gemini X</v>
      </c>
      <c r="L6103" s="1" t="s">
        <v>346</v>
      </c>
      <c r="M6103" s="1"/>
      <c r="N6103" s="1">
        <f t="shared" si="671"/>
        <v>0</v>
      </c>
      <c r="O6103" s="1" t="s">
        <v>9</v>
      </c>
    </row>
    <row r="6104" spans="1:15" x14ac:dyDescent="0.3">
      <c r="A6104" s="1" t="s">
        <v>5556</v>
      </c>
      <c r="B6104" s="1" t="s">
        <v>12305</v>
      </c>
      <c r="C6104" s="1" t="str">
        <f t="shared" si="665"/>
        <v>USA</v>
      </c>
      <c r="D6104" s="1" t="s">
        <v>12389</v>
      </c>
      <c r="E6104" s="7" t="str">
        <f>TEXT(DATE(MID(D6104, 13, 4), CHOOSE(MATCH( MID(D6104, 5, 3), {"Jan","Feb","Mar","Apr","May","Jun","Jul","Aug","Sep","Oct","Nov","Dec"}, 0), 1, 2, 3, 4, 5, 6, 7, 8, 9, 10, 11, 12), MID(D6104, 9, 2)), "yyyy-mm-dd")</f>
        <v>1966-07-18</v>
      </c>
      <c r="F6104" s="1" t="str">
        <f t="shared" si="666"/>
        <v>20:39:00</v>
      </c>
      <c r="G6104" s="9" t="str">
        <f t="shared" si="667"/>
        <v>July</v>
      </c>
      <c r="H6104" s="5" t="str">
        <f t="shared" si="668"/>
        <v>1966</v>
      </c>
      <c r="I6104" s="1" t="s">
        <v>12390</v>
      </c>
      <c r="J6104" s="1" t="str">
        <f t="shared" si="669"/>
        <v xml:space="preserve">Atlas-SLV3 Agena-D </v>
      </c>
      <c r="K6104" s="1" t="str">
        <f t="shared" si="670"/>
        <v>GATV 5005</v>
      </c>
      <c r="L6104" s="1" t="s">
        <v>346</v>
      </c>
      <c r="M6104" s="1"/>
      <c r="N6104" s="1">
        <f t="shared" si="671"/>
        <v>0</v>
      </c>
      <c r="O6104" s="1" t="s">
        <v>9</v>
      </c>
    </row>
    <row r="6105" spans="1:15" x14ac:dyDescent="0.3">
      <c r="A6105" s="1" t="s">
        <v>6140</v>
      </c>
      <c r="B6105" s="1" t="s">
        <v>130</v>
      </c>
      <c r="C6105" s="1" t="str">
        <f t="shared" si="665"/>
        <v>Kazakhstan</v>
      </c>
      <c r="D6105" s="1" t="s">
        <v>12391</v>
      </c>
      <c r="E6105" s="7" t="str">
        <f>TEXT(DATE(MID(D6105, 13, 4), CHOOSE(MATCH( MID(D6105, 5, 3), {"Jan","Feb","Mar","Apr","May","Jun","Jul","Aug","Sep","Oct","Nov","Dec"}, 0), 1, 2, 3, 4, 5, 6, 7, 8, 9, 10, 11, 12), MID(D6105, 9, 2)), "yyyy-mm-dd")</f>
        <v>1966-07-14</v>
      </c>
      <c r="F6105" s="1" t="str">
        <f t="shared" si="666"/>
        <v>10:25:00</v>
      </c>
      <c r="G6105" s="9" t="str">
        <f t="shared" si="667"/>
        <v>July</v>
      </c>
      <c r="H6105" s="5" t="str">
        <f t="shared" si="668"/>
        <v>1966</v>
      </c>
      <c r="I6105" s="1" t="s">
        <v>12392</v>
      </c>
      <c r="J6105" s="1" t="str">
        <f t="shared" si="669"/>
        <v xml:space="preserve">Voskhod </v>
      </c>
      <c r="K6105" s="1" t="str">
        <f t="shared" si="670"/>
        <v>Cosmos 124</v>
      </c>
      <c r="L6105" s="1" t="s">
        <v>346</v>
      </c>
      <c r="M6105" s="1"/>
      <c r="N6105" s="1">
        <f t="shared" si="671"/>
        <v>0</v>
      </c>
      <c r="O6105" s="1" t="s">
        <v>9</v>
      </c>
    </row>
    <row r="6106" spans="1:15" x14ac:dyDescent="0.3">
      <c r="A6106" s="1" t="s">
        <v>5556</v>
      </c>
      <c r="B6106" s="1" t="s">
        <v>12106</v>
      </c>
      <c r="C6106" s="1" t="str">
        <f t="shared" si="665"/>
        <v>USA</v>
      </c>
      <c r="D6106" s="1" t="s">
        <v>12393</v>
      </c>
      <c r="E6106" s="7" t="str">
        <f>TEXT(DATE(MID(D6106, 13, 4), CHOOSE(MATCH( MID(D6106, 5, 3), {"Jan","Feb","Mar","Apr","May","Jun","Jul","Aug","Sep","Oct","Nov","Dec"}, 0), 1, 2, 3, 4, 5, 6, 7, 8, 9, 10, 11, 12), MID(D6106, 9, 2)), "yyyy-mm-dd")</f>
        <v>1966-07-14</v>
      </c>
      <c r="F6106" s="1" t="str">
        <f t="shared" si="666"/>
        <v>02:10:00</v>
      </c>
      <c r="G6106" s="9" t="str">
        <f t="shared" si="667"/>
        <v>July</v>
      </c>
      <c r="H6106" s="5" t="str">
        <f t="shared" si="668"/>
        <v>1966</v>
      </c>
      <c r="I6106" s="1" t="s">
        <v>12394</v>
      </c>
      <c r="J6106" s="1" t="str">
        <f t="shared" si="669"/>
        <v xml:space="preserve">Atlas-D OV1 </v>
      </c>
      <c r="K6106" s="1" t="str">
        <f t="shared" si="670"/>
        <v>OV1-7/OV1-8</v>
      </c>
      <c r="L6106" s="1" t="s">
        <v>346</v>
      </c>
      <c r="M6106" s="1"/>
      <c r="N6106" s="1">
        <f t="shared" si="671"/>
        <v>0</v>
      </c>
      <c r="O6106" s="1" t="s">
        <v>117</v>
      </c>
    </row>
    <row r="6107" spans="1:15" x14ac:dyDescent="0.3">
      <c r="A6107" s="1" t="s">
        <v>5556</v>
      </c>
      <c r="B6107" s="1" t="s">
        <v>27</v>
      </c>
      <c r="C6107" s="1" t="str">
        <f t="shared" si="665"/>
        <v>USA</v>
      </c>
      <c r="D6107" s="1" t="s">
        <v>12395</v>
      </c>
      <c r="E6107" s="7" t="str">
        <f>TEXT(DATE(MID(D6107, 13, 4), CHOOSE(MATCH( MID(D6107, 5, 3), {"Jan","Feb","Mar","Apr","May","Jun","Jul","Aug","Sep","Oct","Nov","Dec"}, 0), 1, 2, 3, 4, 5, 6, 7, 8, 9, 10, 11, 12), MID(D6107, 9, 2)), "yyyy-mm-dd")</f>
        <v>1966-07-12</v>
      </c>
      <c r="F6107" s="1" t="str">
        <f t="shared" si="666"/>
        <v>17:55:00</v>
      </c>
      <c r="G6107" s="9" t="str">
        <f t="shared" si="667"/>
        <v>July</v>
      </c>
      <c r="H6107" s="5" t="str">
        <f t="shared" si="668"/>
        <v>1966</v>
      </c>
      <c r="I6107" s="1" t="s">
        <v>12396</v>
      </c>
      <c r="J6107" s="1" t="str">
        <f t="shared" si="669"/>
        <v xml:space="preserve">Atlas-SLV3 Agena-D </v>
      </c>
      <c r="K6107" s="1" t="str">
        <f t="shared" si="670"/>
        <v>KH-7 Gambit 4030</v>
      </c>
      <c r="L6107" s="1" t="s">
        <v>346</v>
      </c>
      <c r="M6107" s="1"/>
      <c r="N6107" s="1">
        <f t="shared" si="671"/>
        <v>0</v>
      </c>
      <c r="O6107" s="1" t="s">
        <v>9</v>
      </c>
    </row>
    <row r="6108" spans="1:15" x14ac:dyDescent="0.3">
      <c r="A6108" s="1" t="s">
        <v>6140</v>
      </c>
      <c r="B6108" s="1" t="s">
        <v>6899</v>
      </c>
      <c r="C6108" s="1" t="str">
        <f t="shared" si="665"/>
        <v>Russia</v>
      </c>
      <c r="D6108" s="1" t="s">
        <v>12397</v>
      </c>
      <c r="E6108" s="7" t="str">
        <f>TEXT(DATE(MID(D6108, 13, 4), CHOOSE(MATCH( MID(D6108, 5, 3), {"Jan","Feb","Mar","Apr","May","Jun","Jul","Aug","Sep","Oct","Nov","Dec"}, 0), 1, 2, 3, 4, 5, 6, 7, 8, 9, 10, 11, 12), MID(D6108, 9, 2)), "yyyy-mm-dd")</f>
        <v>1966-07-08</v>
      </c>
      <c r="F6108" s="1" t="str">
        <f t="shared" si="666"/>
        <v>05:31:00</v>
      </c>
      <c r="G6108" s="9" t="str">
        <f t="shared" si="667"/>
        <v>July</v>
      </c>
      <c r="H6108" s="5" t="str">
        <f t="shared" si="668"/>
        <v>1966</v>
      </c>
      <c r="I6108" s="1" t="s">
        <v>12398</v>
      </c>
      <c r="J6108" s="1" t="str">
        <f t="shared" si="669"/>
        <v xml:space="preserve">Cosmos-1 (65S3) </v>
      </c>
      <c r="K6108" s="1" t="str">
        <f t="shared" si="670"/>
        <v>Cosmos 123</v>
      </c>
      <c r="L6108" s="1" t="s">
        <v>346</v>
      </c>
      <c r="M6108" s="1"/>
      <c r="N6108" s="1">
        <f t="shared" si="671"/>
        <v>0</v>
      </c>
      <c r="O6108" s="1" t="s">
        <v>9</v>
      </c>
    </row>
    <row r="6109" spans="1:15" x14ac:dyDescent="0.3">
      <c r="A6109" s="1" t="s">
        <v>6140</v>
      </c>
      <c r="B6109" s="1" t="s">
        <v>565</v>
      </c>
      <c r="C6109" s="1" t="str">
        <f t="shared" si="665"/>
        <v>Kazakhstan</v>
      </c>
      <c r="D6109" s="1" t="s">
        <v>12399</v>
      </c>
      <c r="E6109" s="7" t="str">
        <f>TEXT(DATE(MID(D6109, 13, 4), CHOOSE(MATCH( MID(D6109, 5, 3), {"Jan","Feb","Mar","Apr","May","Jun","Jul","Aug","Sep","Oct","Nov","Dec"}, 0), 1, 2, 3, 4, 5, 6, 7, 8, 9, 10, 11, 12), MID(D6109, 9, 2)), "yyyy-mm-dd")</f>
        <v>1966-07-06</v>
      </c>
      <c r="F6109" s="1" t="str">
        <f t="shared" si="666"/>
        <v>12:57:00</v>
      </c>
      <c r="G6109" s="9" t="str">
        <f t="shared" si="667"/>
        <v>July</v>
      </c>
      <c r="H6109" s="5" t="str">
        <f t="shared" si="668"/>
        <v>1966</v>
      </c>
      <c r="I6109" s="1" t="s">
        <v>12400</v>
      </c>
      <c r="J6109" s="1" t="str">
        <f t="shared" si="669"/>
        <v xml:space="preserve">Proton </v>
      </c>
      <c r="K6109" s="1" t="str">
        <f t="shared" si="670"/>
        <v>Proton 3</v>
      </c>
      <c r="L6109" s="1" t="s">
        <v>346</v>
      </c>
      <c r="M6109" s="1"/>
      <c r="N6109" s="1">
        <f t="shared" si="671"/>
        <v>0</v>
      </c>
      <c r="O6109" s="1" t="s">
        <v>9</v>
      </c>
    </row>
    <row r="6110" spans="1:15" x14ac:dyDescent="0.3">
      <c r="A6110" s="1" t="s">
        <v>657</v>
      </c>
      <c r="B6110" s="1" t="s">
        <v>390</v>
      </c>
      <c r="C6110" s="1" t="str">
        <f t="shared" si="665"/>
        <v>USA</v>
      </c>
      <c r="D6110" s="1" t="s">
        <v>12401</v>
      </c>
      <c r="E6110" s="7" t="str">
        <f>TEXT(DATE(MID(D6110, 13, 4), CHOOSE(MATCH( MID(D6110, 5, 3), {"Jan","Feb","Mar","Apr","May","Jun","Jul","Aug","Sep","Oct","Nov","Dec"}, 0), 1, 2, 3, 4, 5, 6, 7, 8, 9, 10, 11, 12), MID(D6110, 9, 2)), "yyyy-mm-dd")</f>
        <v>1966-07-05</v>
      </c>
      <c r="F6110" s="1" t="str">
        <f t="shared" si="666"/>
        <v>14:53:00</v>
      </c>
      <c r="G6110" s="9" t="str">
        <f t="shared" si="667"/>
        <v>July</v>
      </c>
      <c r="H6110" s="5" t="str">
        <f t="shared" si="668"/>
        <v>1966</v>
      </c>
      <c r="I6110" s="1" t="s">
        <v>12402</v>
      </c>
      <c r="J6110" s="1" t="str">
        <f t="shared" si="669"/>
        <v xml:space="preserve">Saturn IB </v>
      </c>
      <c r="K6110" s="1" t="str">
        <f t="shared" si="670"/>
        <v>AS-203</v>
      </c>
      <c r="L6110" s="1" t="s">
        <v>346</v>
      </c>
      <c r="M6110" s="1"/>
      <c r="N6110" s="1">
        <f t="shared" si="671"/>
        <v>0</v>
      </c>
      <c r="O6110" s="1" t="s">
        <v>9</v>
      </c>
    </row>
    <row r="6111" spans="1:15" x14ac:dyDescent="0.3">
      <c r="A6111" s="1" t="s">
        <v>5722</v>
      </c>
      <c r="B6111" s="1" t="s">
        <v>3478</v>
      </c>
      <c r="C6111" s="1" t="str">
        <f t="shared" si="665"/>
        <v>USA</v>
      </c>
      <c r="D6111" s="1" t="s">
        <v>12403</v>
      </c>
      <c r="E6111" s="7" t="str">
        <f>TEXT(DATE(MID(D6111, 13, 4), CHOOSE(MATCH( MID(D6111, 5, 3), {"Jan","Feb","Mar","Apr","May","Jun","Jul","Aug","Sep","Oct","Nov","Dec"}, 0), 1, 2, 3, 4, 5, 6, 7, 8, 9, 10, 11, 12), MID(D6111, 9, 2)), "yyyy-mm-dd")</f>
        <v>1966-07-01</v>
      </c>
      <c r="F6111" s="1" t="str">
        <f t="shared" si="666"/>
        <v>16:02:00</v>
      </c>
      <c r="G6111" s="9" t="str">
        <f t="shared" si="667"/>
        <v>July</v>
      </c>
      <c r="H6111" s="5" t="str">
        <f t="shared" si="668"/>
        <v>1966</v>
      </c>
      <c r="I6111" s="1" t="s">
        <v>12404</v>
      </c>
      <c r="J6111" s="1" t="str">
        <f t="shared" si="669"/>
        <v xml:space="preserve">Delta E1 </v>
      </c>
      <c r="K6111" s="1" t="str">
        <f t="shared" si="670"/>
        <v>Explorer 33 (IMP-D)</v>
      </c>
      <c r="L6111" s="1" t="s">
        <v>346</v>
      </c>
      <c r="M6111" s="1"/>
      <c r="N6111" s="1">
        <f t="shared" si="671"/>
        <v>0</v>
      </c>
      <c r="O6111" s="1" t="s">
        <v>9</v>
      </c>
    </row>
    <row r="6112" spans="1:15" x14ac:dyDescent="0.3">
      <c r="A6112" s="1" t="s">
        <v>6140</v>
      </c>
      <c r="B6112" s="1" t="s">
        <v>130</v>
      </c>
      <c r="C6112" s="1" t="str">
        <f t="shared" si="665"/>
        <v>Kazakhstan</v>
      </c>
      <c r="D6112" s="1" t="s">
        <v>12405</v>
      </c>
      <c r="E6112" s="7" t="str">
        <f>TEXT(DATE(MID(D6112, 13, 4), CHOOSE(MATCH( MID(D6112, 5, 3), {"Jan","Feb","Mar","Apr","May","Jun","Jul","Aug","Sep","Oct","Nov","Dec"}, 0), 1, 2, 3, 4, 5, 6, 7, 8, 9, 10, 11, 12), MID(D6112, 9, 2)), "yyyy-mm-dd")</f>
        <v>1966-06-25</v>
      </c>
      <c r="F6112" s="1" t="str">
        <f t="shared" si="666"/>
        <v>10:30:00</v>
      </c>
      <c r="G6112" s="9" t="str">
        <f t="shared" si="667"/>
        <v>June</v>
      </c>
      <c r="H6112" s="5" t="str">
        <f t="shared" si="668"/>
        <v>1966</v>
      </c>
      <c r="I6112" s="1" t="s">
        <v>12406</v>
      </c>
      <c r="J6112" s="1" t="str">
        <f t="shared" si="669"/>
        <v xml:space="preserve">Vostok-2M </v>
      </c>
      <c r="K6112" s="1" t="str">
        <f t="shared" si="670"/>
        <v>Cosmos 122</v>
      </c>
      <c r="L6112" s="1" t="s">
        <v>346</v>
      </c>
      <c r="M6112" s="1"/>
      <c r="N6112" s="1">
        <f t="shared" si="671"/>
        <v>0</v>
      </c>
      <c r="O6112" s="1" t="s">
        <v>9</v>
      </c>
    </row>
    <row r="6113" spans="1:15" x14ac:dyDescent="0.3">
      <c r="A6113" s="1" t="s">
        <v>5722</v>
      </c>
      <c r="B6113" s="1" t="s">
        <v>10902</v>
      </c>
      <c r="C6113" s="1" t="str">
        <f t="shared" si="665"/>
        <v>USA</v>
      </c>
      <c r="D6113" s="1" t="s">
        <v>12407</v>
      </c>
      <c r="E6113" s="7" t="str">
        <f>TEXT(DATE(MID(D6113, 13, 4), CHOOSE(MATCH( MID(D6113, 5, 3), {"Jan","Feb","Mar","Apr","May","Jun","Jul","Aug","Sep","Oct","Nov","Dec"}, 0), 1, 2, 3, 4, 5, 6, 7, 8, 9, 10, 11, 12), MID(D6113, 9, 2)), "yyyy-mm-dd")</f>
        <v>1966-06-24</v>
      </c>
      <c r="F6113" s="1" t="str">
        <f t="shared" si="666"/>
        <v>00:12:00</v>
      </c>
      <c r="G6113" s="9" t="str">
        <f t="shared" si="667"/>
        <v>June</v>
      </c>
      <c r="H6113" s="5" t="str">
        <f t="shared" si="668"/>
        <v>1966</v>
      </c>
      <c r="I6113" s="1" t="s">
        <v>12408</v>
      </c>
      <c r="J6113" s="1" t="str">
        <f t="shared" si="669"/>
        <v xml:space="preserve">Thor-SLV2A Agena-D </v>
      </c>
      <c r="K6113" s="1" t="str">
        <f t="shared" si="670"/>
        <v>PAGEOS-1</v>
      </c>
      <c r="L6113" s="1" t="s">
        <v>346</v>
      </c>
      <c r="M6113" s="1"/>
      <c r="N6113" s="1">
        <f t="shared" si="671"/>
        <v>0</v>
      </c>
      <c r="O6113" s="1" t="s">
        <v>9</v>
      </c>
    </row>
    <row r="6114" spans="1:15" x14ac:dyDescent="0.3">
      <c r="A6114" s="1" t="s">
        <v>5722</v>
      </c>
      <c r="B6114" s="1" t="s">
        <v>11804</v>
      </c>
      <c r="C6114" s="1" t="str">
        <f t="shared" si="665"/>
        <v>USA</v>
      </c>
      <c r="D6114" s="1" t="s">
        <v>12409</v>
      </c>
      <c r="E6114" s="7" t="str">
        <f>TEXT(DATE(MID(D6114, 13, 4), CHOOSE(MATCH( MID(D6114, 5, 3), {"Jan","Feb","Mar","Apr","May","Jun","Jul","Aug","Sep","Oct","Nov","Dec"}, 0), 1, 2, 3, 4, 5, 6, 7, 8, 9, 10, 11, 12), MID(D6114, 9, 2)), "yyyy-mm-dd")</f>
        <v>1966-06-21</v>
      </c>
      <c r="F6114" s="1" t="str">
        <f t="shared" si="666"/>
        <v>21:31:00</v>
      </c>
      <c r="G6114" s="9" t="str">
        <f t="shared" si="667"/>
        <v>June</v>
      </c>
      <c r="H6114" s="5" t="str">
        <f t="shared" si="668"/>
        <v>1966</v>
      </c>
      <c r="I6114" s="1" t="s">
        <v>12410</v>
      </c>
      <c r="J6114" s="1" t="str">
        <f t="shared" si="669"/>
        <v xml:space="preserve">Thor-SLV2A Agena-D </v>
      </c>
      <c r="K6114" s="1" t="str">
        <f t="shared" si="670"/>
        <v>OPS 1599</v>
      </c>
      <c r="L6114" s="1" t="s">
        <v>346</v>
      </c>
      <c r="M6114" s="1"/>
      <c r="N6114" s="1">
        <f t="shared" si="671"/>
        <v>0</v>
      </c>
      <c r="O6114" s="1" t="s">
        <v>9</v>
      </c>
    </row>
    <row r="6115" spans="1:15" x14ac:dyDescent="0.3">
      <c r="A6115" s="1" t="s">
        <v>6140</v>
      </c>
      <c r="B6115" s="1" t="s">
        <v>6615</v>
      </c>
      <c r="C6115" s="1" t="str">
        <f t="shared" si="665"/>
        <v>Russia</v>
      </c>
      <c r="D6115" s="1" t="s">
        <v>12411</v>
      </c>
      <c r="E6115" s="7" t="str">
        <f>TEXT(DATE(MID(D6115, 13, 4), CHOOSE(MATCH( MID(D6115, 5, 3), {"Jan","Feb","Mar","Apr","May","Jun","Jul","Aug","Sep","Oct","Nov","Dec"}, 0), 1, 2, 3, 4, 5, 6, 7, 8, 9, 10, 11, 12), MID(D6115, 9, 2)), "yyyy-mm-dd")</f>
        <v>1966-06-17</v>
      </c>
      <c r="F6115" s="1" t="str">
        <f t="shared" si="666"/>
        <v>11:00:00</v>
      </c>
      <c r="G6115" s="9" t="str">
        <f t="shared" si="667"/>
        <v>June</v>
      </c>
      <c r="H6115" s="5" t="str">
        <f t="shared" si="668"/>
        <v>1966</v>
      </c>
      <c r="I6115" s="1" t="s">
        <v>12412</v>
      </c>
      <c r="J6115" s="1" t="str">
        <f t="shared" si="669"/>
        <v xml:space="preserve">Voskhod </v>
      </c>
      <c r="K6115" s="1" t="str">
        <f t="shared" si="670"/>
        <v>Cosmos 121</v>
      </c>
      <c r="L6115" s="1" t="s">
        <v>346</v>
      </c>
      <c r="M6115" s="1"/>
      <c r="N6115" s="1">
        <f t="shared" si="671"/>
        <v>0</v>
      </c>
      <c r="O6115" s="1" t="s">
        <v>9</v>
      </c>
    </row>
    <row r="6116" spans="1:15" x14ac:dyDescent="0.3">
      <c r="A6116" s="1" t="s">
        <v>5603</v>
      </c>
      <c r="B6116" s="1" t="s">
        <v>75</v>
      </c>
      <c r="C6116" s="1" t="str">
        <f t="shared" si="665"/>
        <v>USA</v>
      </c>
      <c r="D6116" s="1" t="s">
        <v>12413</v>
      </c>
      <c r="E6116" s="7" t="str">
        <f>TEXT(DATE(MID(D6116, 13, 4), CHOOSE(MATCH( MID(D6116, 5, 3), {"Jan","Feb","Mar","Apr","May","Jun","Jul","Aug","Sep","Oct","Nov","Dec"}, 0), 1, 2, 3, 4, 5, 6, 7, 8, 9, 10, 11, 12), MID(D6116, 9, 2)), "yyyy-mm-dd")</f>
        <v>1966-06-16</v>
      </c>
      <c r="F6116" s="1" t="str">
        <f t="shared" si="666"/>
        <v>14:00:00</v>
      </c>
      <c r="G6116" s="9" t="str">
        <f t="shared" si="667"/>
        <v>June</v>
      </c>
      <c r="H6116" s="5" t="str">
        <f t="shared" si="668"/>
        <v>1966</v>
      </c>
      <c r="I6116" s="1" t="s">
        <v>12414</v>
      </c>
      <c r="J6116" s="1" t="str">
        <f t="shared" si="669"/>
        <v xml:space="preserve">Titan IIIC </v>
      </c>
      <c r="K6116" s="1" t="str">
        <f t="shared" si="670"/>
        <v>OPS 9311-9317 &amp; GGTS-1</v>
      </c>
      <c r="L6116" s="1" t="s">
        <v>346</v>
      </c>
      <c r="M6116" s="1"/>
      <c r="N6116" s="1">
        <f t="shared" si="671"/>
        <v>0</v>
      </c>
      <c r="O6116" s="1" t="s">
        <v>9</v>
      </c>
    </row>
    <row r="6117" spans="1:15" x14ac:dyDescent="0.3">
      <c r="A6117" s="1" t="s">
        <v>657</v>
      </c>
      <c r="B6117" s="1" t="s">
        <v>9094</v>
      </c>
      <c r="C6117" s="1" t="str">
        <f t="shared" si="665"/>
        <v>USA</v>
      </c>
      <c r="D6117" s="1" t="s">
        <v>12415</v>
      </c>
      <c r="E6117" s="7" t="str">
        <f>TEXT(DATE(MID(D6117, 13, 4), CHOOSE(MATCH( MID(D6117, 5, 3), {"Jan","Feb","Mar","Apr","May","Jun","Jul","Aug","Sep","Oct","Nov","Dec"}, 0), 1, 2, 3, 4, 5, 6, 7, 8, 9, 10, 11, 12), MID(D6117, 9, 2)), "yyyy-mm-dd")</f>
        <v>1966-06-10</v>
      </c>
      <c r="F6117" s="1" t="str">
        <f t="shared" si="666"/>
        <v>04:15:00</v>
      </c>
      <c r="G6117" s="9" t="str">
        <f t="shared" si="667"/>
        <v>June</v>
      </c>
      <c r="H6117" s="5" t="str">
        <f t="shared" si="668"/>
        <v>1966</v>
      </c>
      <c r="I6117" s="1" t="s">
        <v>12416</v>
      </c>
      <c r="J6117" s="1" t="str">
        <f t="shared" si="669"/>
        <v xml:space="preserve">Scout B </v>
      </c>
      <c r="K6117" s="1" t="str">
        <f t="shared" si="670"/>
        <v>OV3 4</v>
      </c>
      <c r="L6117" s="1" t="s">
        <v>346</v>
      </c>
      <c r="M6117" s="1"/>
      <c r="N6117" s="1">
        <f t="shared" si="671"/>
        <v>0</v>
      </c>
      <c r="O6117" s="1" t="s">
        <v>9</v>
      </c>
    </row>
    <row r="6118" spans="1:15" x14ac:dyDescent="0.3">
      <c r="A6118" s="1" t="s">
        <v>5556</v>
      </c>
      <c r="B6118" s="1" t="s">
        <v>671</v>
      </c>
      <c r="C6118" s="1" t="str">
        <f t="shared" si="665"/>
        <v>USA</v>
      </c>
      <c r="D6118" s="1" t="s">
        <v>12417</v>
      </c>
      <c r="E6118" s="7" t="str">
        <f>TEXT(DATE(MID(D6118, 13, 4), CHOOSE(MATCH( MID(D6118, 5, 3), {"Jan","Feb","Mar","Apr","May","Jun","Jul","Aug","Sep","Oct","Nov","Dec"}, 0), 1, 2, 3, 4, 5, 6, 7, 8, 9, 10, 11, 12), MID(D6118, 9, 2)), "yyyy-mm-dd")</f>
        <v>1966-06-09</v>
      </c>
      <c r="F6118" s="1" t="str">
        <f t="shared" si="666"/>
        <v>20:15:00</v>
      </c>
      <c r="G6118" s="9" t="str">
        <f t="shared" si="667"/>
        <v>June</v>
      </c>
      <c r="H6118" s="5" t="str">
        <f t="shared" si="668"/>
        <v>1966</v>
      </c>
      <c r="I6118" s="1" t="s">
        <v>12418</v>
      </c>
      <c r="J6118" s="1" t="str">
        <f t="shared" si="669"/>
        <v xml:space="preserve">Atlas-SLV3 Agena-D </v>
      </c>
      <c r="K6118" s="1" t="str">
        <f t="shared" si="670"/>
        <v>Midas 10</v>
      </c>
      <c r="L6118" s="1" t="s">
        <v>346</v>
      </c>
      <c r="M6118" s="1"/>
      <c r="N6118" s="1">
        <f t="shared" si="671"/>
        <v>0</v>
      </c>
      <c r="O6118" s="1" t="s">
        <v>117</v>
      </c>
    </row>
    <row r="6119" spans="1:15" x14ac:dyDescent="0.3">
      <c r="A6119" s="1" t="s">
        <v>6140</v>
      </c>
      <c r="B6119" s="1" t="s">
        <v>130</v>
      </c>
      <c r="C6119" s="1" t="str">
        <f t="shared" si="665"/>
        <v>Kazakhstan</v>
      </c>
      <c r="D6119" s="1" t="s">
        <v>12419</v>
      </c>
      <c r="E6119" s="7" t="str">
        <f>TEXT(DATE(MID(D6119, 13, 4), CHOOSE(MATCH( MID(D6119, 5, 3), {"Jan","Feb","Mar","Apr","May","Jun","Jul","Aug","Sep","Oct","Nov","Dec"}, 0), 1, 2, 3, 4, 5, 6, 7, 8, 9, 10, 11, 12), MID(D6119, 9, 2)), "yyyy-mm-dd")</f>
        <v>1966-06-08</v>
      </c>
      <c r="F6119" s="1" t="str">
        <f t="shared" si="666"/>
        <v>11:00:00</v>
      </c>
      <c r="G6119" s="9" t="str">
        <f t="shared" si="667"/>
        <v>June</v>
      </c>
      <c r="H6119" s="5" t="str">
        <f t="shared" si="668"/>
        <v>1966</v>
      </c>
      <c r="I6119" s="1" t="s">
        <v>12420</v>
      </c>
      <c r="J6119" s="1" t="str">
        <f t="shared" si="669"/>
        <v xml:space="preserve">Voskhod </v>
      </c>
      <c r="K6119" s="1" t="str">
        <f t="shared" si="670"/>
        <v>Cosmos 120</v>
      </c>
      <c r="L6119" s="1" t="s">
        <v>346</v>
      </c>
      <c r="M6119" s="1"/>
      <c r="N6119" s="1">
        <f t="shared" si="671"/>
        <v>0</v>
      </c>
      <c r="O6119" s="1" t="s">
        <v>9</v>
      </c>
    </row>
    <row r="6120" spans="1:15" x14ac:dyDescent="0.3">
      <c r="A6120" s="1" t="s">
        <v>5556</v>
      </c>
      <c r="B6120" s="1" t="s">
        <v>12019</v>
      </c>
      <c r="C6120" s="1" t="str">
        <f t="shared" si="665"/>
        <v>USA</v>
      </c>
      <c r="D6120" s="1" t="s">
        <v>12421</v>
      </c>
      <c r="E6120" s="7" t="str">
        <f>TEXT(DATE(MID(D6120, 13, 4), CHOOSE(MATCH( MID(D6120, 5, 3), {"Jan","Feb","Mar","Apr","May","Jun","Jul","Aug","Sep","Oct","Nov","Dec"}, 0), 1, 2, 3, 4, 5, 6, 7, 8, 9, 10, 11, 12), MID(D6120, 9, 2)), "yyyy-mm-dd")</f>
        <v>1966-06-07</v>
      </c>
      <c r="F6120" s="1" t="str">
        <f t="shared" si="666"/>
        <v>02:48:00</v>
      </c>
      <c r="G6120" s="9" t="str">
        <f t="shared" si="667"/>
        <v>June</v>
      </c>
      <c r="H6120" s="5" t="str">
        <f t="shared" si="668"/>
        <v>1966</v>
      </c>
      <c r="I6120" s="1" t="s">
        <v>12422</v>
      </c>
      <c r="J6120" s="1" t="str">
        <f t="shared" si="669"/>
        <v xml:space="preserve">Atlas-SLV3 Agena-B </v>
      </c>
      <c r="K6120" s="1" t="str">
        <f t="shared" si="670"/>
        <v>OGO-3</v>
      </c>
      <c r="L6120" s="1" t="s">
        <v>346</v>
      </c>
      <c r="M6120" s="1"/>
      <c r="N6120" s="1">
        <f t="shared" si="671"/>
        <v>0</v>
      </c>
      <c r="O6120" s="1" t="s">
        <v>9</v>
      </c>
    </row>
    <row r="6121" spans="1:15" x14ac:dyDescent="0.3">
      <c r="A6121" s="1" t="s">
        <v>5556</v>
      </c>
      <c r="B6121" s="1" t="s">
        <v>27</v>
      </c>
      <c r="C6121" s="1" t="str">
        <f t="shared" si="665"/>
        <v>USA</v>
      </c>
      <c r="D6121" s="1" t="s">
        <v>12423</v>
      </c>
      <c r="E6121" s="7" t="str">
        <f>TEXT(DATE(MID(D6121, 13, 4), CHOOSE(MATCH( MID(D6121, 5, 3), {"Jan","Feb","Mar","Apr","May","Jun","Jul","Aug","Sep","Oct","Nov","Dec"}, 0), 1, 2, 3, 4, 5, 6, 7, 8, 9, 10, 11, 12), MID(D6121, 9, 2)), "yyyy-mm-dd")</f>
        <v>1966-06-03</v>
      </c>
      <c r="F6121" s="1" t="str">
        <f t="shared" si="666"/>
        <v>19:25:00</v>
      </c>
      <c r="G6121" s="9" t="str">
        <f t="shared" si="667"/>
        <v>June</v>
      </c>
      <c r="H6121" s="5" t="str">
        <f t="shared" si="668"/>
        <v>1966</v>
      </c>
      <c r="I6121" s="1" t="s">
        <v>12424</v>
      </c>
      <c r="J6121" s="1" t="str">
        <f t="shared" si="669"/>
        <v xml:space="preserve">Atlas-SLV3 Agena-D </v>
      </c>
      <c r="K6121" s="1" t="str">
        <f t="shared" si="670"/>
        <v>KH-7 Gambit 4029</v>
      </c>
      <c r="L6121" s="1" t="s">
        <v>346</v>
      </c>
      <c r="M6121" s="1"/>
      <c r="N6121" s="1">
        <f t="shared" si="671"/>
        <v>0</v>
      </c>
      <c r="O6121" s="1" t="s">
        <v>9</v>
      </c>
    </row>
    <row r="6122" spans="1:15" x14ac:dyDescent="0.3">
      <c r="A6122" s="1" t="s">
        <v>657</v>
      </c>
      <c r="B6122" s="1" t="s">
        <v>12302</v>
      </c>
      <c r="C6122" s="1" t="str">
        <f t="shared" si="665"/>
        <v>USA</v>
      </c>
      <c r="D6122" s="1" t="s">
        <v>12425</v>
      </c>
      <c r="E6122" s="7" t="str">
        <f>TEXT(DATE(MID(D6122, 13, 4), CHOOSE(MATCH( MID(D6122, 5, 3), {"Jan","Feb","Mar","Apr","May","Jun","Jul","Aug","Sep","Oct","Nov","Dec"}, 0), 1, 2, 3, 4, 5, 6, 7, 8, 9, 10, 11, 12), MID(D6122, 9, 2)), "yyyy-mm-dd")</f>
        <v>1966-06-03</v>
      </c>
      <c r="F6122" s="1" t="str">
        <f t="shared" si="666"/>
        <v>13:39:00</v>
      </c>
      <c r="G6122" s="9" t="str">
        <f t="shared" si="667"/>
        <v>June</v>
      </c>
      <c r="H6122" s="5" t="str">
        <f t="shared" si="668"/>
        <v>1966</v>
      </c>
      <c r="I6122" s="1" t="s">
        <v>12426</v>
      </c>
      <c r="J6122" s="1" t="str">
        <f t="shared" si="669"/>
        <v xml:space="preserve">Titan II GLV </v>
      </c>
      <c r="K6122" s="1" t="str">
        <f t="shared" si="670"/>
        <v>Gemini IX-A</v>
      </c>
      <c r="L6122" s="1" t="s">
        <v>346</v>
      </c>
      <c r="M6122" s="1"/>
      <c r="N6122" s="1">
        <f t="shared" si="671"/>
        <v>0</v>
      </c>
      <c r="O6122" s="1" t="s">
        <v>9</v>
      </c>
    </row>
    <row r="6123" spans="1:15" x14ac:dyDescent="0.3">
      <c r="A6123" s="1" t="s">
        <v>5556</v>
      </c>
      <c r="B6123" s="1" t="s">
        <v>12305</v>
      </c>
      <c r="C6123" s="1" t="str">
        <f t="shared" si="665"/>
        <v>USA</v>
      </c>
      <c r="D6123" s="1" t="s">
        <v>12427</v>
      </c>
      <c r="E6123" s="7" t="str">
        <f>TEXT(DATE(MID(D6123, 13, 4), CHOOSE(MATCH( MID(D6123, 5, 3), {"Jan","Feb","Mar","Apr","May","Jun","Jul","Aug","Sep","Oct","Nov","Dec"}, 0), 1, 2, 3, 4, 5, 6, 7, 8, 9, 10, 11, 12), MID(D6123, 9, 2)), "yyyy-mm-dd")</f>
        <v>1966-06-01</v>
      </c>
      <c r="F6123" s="1" t="str">
        <f t="shared" si="666"/>
        <v>15:00:00</v>
      </c>
      <c r="G6123" s="9" t="str">
        <f t="shared" si="667"/>
        <v>June</v>
      </c>
      <c r="H6123" s="5" t="str">
        <f t="shared" si="668"/>
        <v>1966</v>
      </c>
      <c r="I6123" s="1" t="s">
        <v>12428</v>
      </c>
      <c r="J6123" s="1" t="str">
        <f t="shared" si="669"/>
        <v xml:space="preserve">Atlas SLV-3 </v>
      </c>
      <c r="K6123" s="1" t="str">
        <f t="shared" si="670"/>
        <v>ATDA</v>
      </c>
      <c r="L6123" s="1" t="s">
        <v>346</v>
      </c>
      <c r="M6123" s="1"/>
      <c r="N6123" s="1">
        <f t="shared" si="671"/>
        <v>0</v>
      </c>
      <c r="O6123" s="1" t="s">
        <v>9</v>
      </c>
    </row>
    <row r="6124" spans="1:15" x14ac:dyDescent="0.3">
      <c r="A6124" s="1" t="s">
        <v>5556</v>
      </c>
      <c r="B6124" s="1" t="s">
        <v>4149</v>
      </c>
      <c r="C6124" s="1" t="str">
        <f t="shared" si="665"/>
        <v>USA</v>
      </c>
      <c r="D6124" s="1" t="s">
        <v>12429</v>
      </c>
      <c r="E6124" s="7" t="str">
        <f>TEXT(DATE(MID(D6124, 13, 4), CHOOSE(MATCH( MID(D6124, 5, 3), {"Jan","Feb","Mar","Apr","May","Jun","Jul","Aug","Sep","Oct","Nov","Dec"}, 0), 1, 2, 3, 4, 5, 6, 7, 8, 9, 10, 11, 12), MID(D6124, 9, 2)), "yyyy-mm-dd")</f>
        <v>1966-05-30</v>
      </c>
      <c r="F6124" s="1" t="str">
        <f t="shared" si="666"/>
        <v>14:41:00</v>
      </c>
      <c r="G6124" s="9" t="str">
        <f t="shared" si="667"/>
        <v>May</v>
      </c>
      <c r="H6124" s="5" t="str">
        <f t="shared" si="668"/>
        <v>1966</v>
      </c>
      <c r="I6124" s="1" t="s">
        <v>12430</v>
      </c>
      <c r="J6124" s="1" t="str">
        <f t="shared" si="669"/>
        <v xml:space="preserve">Atlas-LV3C Centaur-D </v>
      </c>
      <c r="K6124" s="1" t="str">
        <f t="shared" si="670"/>
        <v>Surveyor 1</v>
      </c>
      <c r="L6124" s="1" t="s">
        <v>346</v>
      </c>
      <c r="M6124" s="1"/>
      <c r="N6124" s="1">
        <f t="shared" si="671"/>
        <v>0</v>
      </c>
      <c r="O6124" s="1" t="s">
        <v>9</v>
      </c>
    </row>
    <row r="6125" spans="1:15" x14ac:dyDescent="0.3">
      <c r="A6125" s="1" t="s">
        <v>5722</v>
      </c>
      <c r="B6125" s="1" t="s">
        <v>3160</v>
      </c>
      <c r="C6125" s="1" t="str">
        <f t="shared" si="665"/>
        <v>USA</v>
      </c>
      <c r="D6125" s="1" t="s">
        <v>12431</v>
      </c>
      <c r="E6125" s="7" t="str">
        <f>TEXT(DATE(MID(D6125, 13, 4), CHOOSE(MATCH( MID(D6125, 5, 3), {"Jan","Feb","Mar","Apr","May","Jun","Jul","Aug","Sep","Oct","Nov","Dec"}, 0), 1, 2, 3, 4, 5, 6, 7, 8, 9, 10, 11, 12), MID(D6125, 9, 2)), "yyyy-mm-dd")</f>
        <v>1966-05-25</v>
      </c>
      <c r="F6125" s="1" t="str">
        <f t="shared" si="666"/>
        <v>14:00:00</v>
      </c>
      <c r="G6125" s="9" t="str">
        <f t="shared" si="667"/>
        <v>May</v>
      </c>
      <c r="H6125" s="5" t="str">
        <f t="shared" si="668"/>
        <v>1966</v>
      </c>
      <c r="I6125" s="1" t="s">
        <v>12432</v>
      </c>
      <c r="J6125" s="1" t="str">
        <f t="shared" si="669"/>
        <v xml:space="preserve">Delta C1 </v>
      </c>
      <c r="K6125" s="1" t="str">
        <f t="shared" si="670"/>
        <v>Explorer 32 (AE-B)</v>
      </c>
      <c r="L6125" s="1" t="s">
        <v>346</v>
      </c>
      <c r="M6125" s="1"/>
      <c r="N6125" s="1">
        <f t="shared" si="671"/>
        <v>0</v>
      </c>
      <c r="O6125" s="1" t="s">
        <v>9</v>
      </c>
    </row>
    <row r="6126" spans="1:15" x14ac:dyDescent="0.3">
      <c r="A6126" s="1" t="s">
        <v>6140</v>
      </c>
      <c r="B6126" s="1" t="s">
        <v>6899</v>
      </c>
      <c r="C6126" s="1" t="str">
        <f t="shared" si="665"/>
        <v>Russia</v>
      </c>
      <c r="D6126" s="1" t="s">
        <v>12433</v>
      </c>
      <c r="E6126" s="7" t="str">
        <f>TEXT(DATE(MID(D6126, 13, 4), CHOOSE(MATCH( MID(D6126, 5, 3), {"Jan","Feb","Mar","Apr","May","Jun","Jul","Aug","Sep","Oct","Nov","Dec"}, 0), 1, 2, 3, 4, 5, 6, 7, 8, 9, 10, 11, 12), MID(D6126, 9, 2)), "yyyy-mm-dd")</f>
        <v>1966-05-24</v>
      </c>
      <c r="F6126" s="1" t="str">
        <f t="shared" si="666"/>
        <v>05:30:00</v>
      </c>
      <c r="G6126" s="9" t="str">
        <f t="shared" si="667"/>
        <v>May</v>
      </c>
      <c r="H6126" s="5" t="str">
        <f t="shared" si="668"/>
        <v>1966</v>
      </c>
      <c r="I6126" s="1" t="s">
        <v>12434</v>
      </c>
      <c r="J6126" s="1" t="str">
        <f t="shared" si="669"/>
        <v xml:space="preserve">Cosmos-2 (63SM) </v>
      </c>
      <c r="K6126" s="1" t="str">
        <f t="shared" si="670"/>
        <v>Cosmos 119</v>
      </c>
      <c r="L6126" s="1" t="s">
        <v>346</v>
      </c>
      <c r="M6126" s="1"/>
      <c r="N6126" s="1">
        <f t="shared" si="671"/>
        <v>0</v>
      </c>
      <c r="O6126" s="1" t="s">
        <v>9</v>
      </c>
    </row>
    <row r="6127" spans="1:15" x14ac:dyDescent="0.3">
      <c r="A6127" s="1" t="s">
        <v>5722</v>
      </c>
      <c r="B6127" s="1" t="s">
        <v>10902</v>
      </c>
      <c r="C6127" s="1" t="str">
        <f t="shared" si="665"/>
        <v>USA</v>
      </c>
      <c r="D6127" s="1" t="s">
        <v>12435</v>
      </c>
      <c r="E6127" s="7" t="str">
        <f>TEXT(DATE(MID(D6127, 13, 4), CHOOSE(MATCH( MID(D6127, 5, 3), {"Jan","Feb","Mar","Apr","May","Jun","Jul","Aug","Sep","Oct","Nov","Dec"}, 0), 1, 2, 3, 4, 5, 6, 7, 8, 9, 10, 11, 12), MID(D6127, 9, 2)), "yyyy-mm-dd")</f>
        <v>1966-05-24</v>
      </c>
      <c r="F6127" s="1" t="str">
        <f t="shared" si="666"/>
        <v>02:00:00</v>
      </c>
      <c r="G6127" s="9" t="str">
        <f t="shared" si="667"/>
        <v>May</v>
      </c>
      <c r="H6127" s="5" t="str">
        <f t="shared" si="668"/>
        <v>1966</v>
      </c>
      <c r="I6127" s="1" t="s">
        <v>12436</v>
      </c>
      <c r="J6127" s="1" t="str">
        <f t="shared" si="669"/>
        <v xml:space="preserve">Thor-SLV2A Agena-D </v>
      </c>
      <c r="K6127" s="1" t="str">
        <f t="shared" si="670"/>
        <v>OPS 1778</v>
      </c>
      <c r="L6127" s="1" t="s">
        <v>346</v>
      </c>
      <c r="M6127" s="1"/>
      <c r="N6127" s="1">
        <f t="shared" si="671"/>
        <v>0</v>
      </c>
      <c r="O6127" s="1" t="s">
        <v>9</v>
      </c>
    </row>
    <row r="6128" spans="1:15" x14ac:dyDescent="0.3">
      <c r="A6128" s="1" t="s">
        <v>6140</v>
      </c>
      <c r="B6128" s="1" t="s">
        <v>12437</v>
      </c>
      <c r="C6128" s="1" t="str">
        <f t="shared" si="665"/>
        <v>Kazakhstan</v>
      </c>
      <c r="D6128" s="1" t="s">
        <v>12438</v>
      </c>
      <c r="E6128" s="7" t="str">
        <f>TEXT(DATE(MID(D6128, 13, 4), CHOOSE(MATCH( MID(D6128, 5, 3), {"Jan","Feb","Mar","Apr","May","Jun","Jul","Aug","Sep","Oct","Nov","Dec"}, 0), 1, 2, 3, 4, 5, 6, 7, 8, 9, 10, 11, 12), MID(D6128, 9, 2)), "yyyy-mm-dd")</f>
        <v>1966-05-19</v>
      </c>
      <c r="F6128" s="1" t="str">
        <f t="shared" si="666"/>
        <v>19:30:00</v>
      </c>
      <c r="G6128" s="9" t="str">
        <f t="shared" si="667"/>
        <v>May</v>
      </c>
      <c r="H6128" s="5" t="str">
        <f t="shared" si="668"/>
        <v>1966</v>
      </c>
      <c r="I6128" s="1" t="s">
        <v>12439</v>
      </c>
      <c r="J6128" s="1" t="str">
        <f t="shared" si="669"/>
        <v xml:space="preserve">R-36 Orb. </v>
      </c>
      <c r="K6128" s="1" t="str">
        <f t="shared" si="670"/>
        <v>OGTch nÂ°04</v>
      </c>
      <c r="L6128" s="1" t="s">
        <v>346</v>
      </c>
      <c r="M6128" s="1"/>
      <c r="N6128" s="1">
        <f t="shared" si="671"/>
        <v>0</v>
      </c>
      <c r="O6128" s="1" t="s">
        <v>9</v>
      </c>
    </row>
    <row r="6129" spans="1:15" x14ac:dyDescent="0.3">
      <c r="A6129" s="1" t="s">
        <v>5722</v>
      </c>
      <c r="B6129" s="1" t="s">
        <v>5723</v>
      </c>
      <c r="C6129" s="1" t="str">
        <f t="shared" si="665"/>
        <v>USA</v>
      </c>
      <c r="D6129" s="1" t="s">
        <v>12440</v>
      </c>
      <c r="E6129" s="7" t="str">
        <f>TEXT(DATE(MID(D6129, 13, 4), CHOOSE(MATCH( MID(D6129, 5, 3), {"Jan","Feb","Mar","Apr","May","Jun","Jul","Aug","Sep","Oct","Nov","Dec"}, 0), 1, 2, 3, 4, 5, 6, 7, 8, 9, 10, 11, 12), MID(D6129, 9, 2)), "yyyy-mm-dd")</f>
        <v>1966-05-19</v>
      </c>
      <c r="F6129" s="1" t="str">
        <f t="shared" si="666"/>
        <v>02:27:00</v>
      </c>
      <c r="G6129" s="9" t="str">
        <f t="shared" si="667"/>
        <v>May</v>
      </c>
      <c r="H6129" s="5" t="str">
        <f t="shared" si="668"/>
        <v>1966</v>
      </c>
      <c r="I6129" s="1" t="s">
        <v>12441</v>
      </c>
      <c r="J6129" s="1" t="str">
        <f t="shared" si="669"/>
        <v xml:space="preserve">Scout A </v>
      </c>
      <c r="K6129" s="1" t="str">
        <f t="shared" si="670"/>
        <v>Transit-O 9</v>
      </c>
      <c r="L6129" s="1" t="s">
        <v>346</v>
      </c>
      <c r="M6129" s="1"/>
      <c r="N6129" s="1">
        <f t="shared" si="671"/>
        <v>0</v>
      </c>
      <c r="O6129" s="1" t="s">
        <v>9</v>
      </c>
    </row>
    <row r="6130" spans="1:15" x14ac:dyDescent="0.3">
      <c r="A6130" s="1" t="s">
        <v>5556</v>
      </c>
      <c r="B6130" s="1" t="s">
        <v>12305</v>
      </c>
      <c r="C6130" s="1" t="str">
        <f t="shared" si="665"/>
        <v>USA</v>
      </c>
      <c r="D6130" s="1" t="s">
        <v>12442</v>
      </c>
      <c r="E6130" s="7" t="str">
        <f>TEXT(DATE(MID(D6130, 13, 4), CHOOSE(MATCH( MID(D6130, 5, 3), {"Jan","Feb","Mar","Apr","May","Jun","Jul","Aug","Sep","Oct","Nov","Dec"}, 0), 1, 2, 3, 4, 5, 6, 7, 8, 9, 10, 11, 12), MID(D6130, 9, 2)), "yyyy-mm-dd")</f>
        <v>1966-05-17</v>
      </c>
      <c r="F6130" s="1" t="str">
        <f t="shared" si="666"/>
        <v>15:15:00</v>
      </c>
      <c r="G6130" s="9" t="str">
        <f t="shared" si="667"/>
        <v>May</v>
      </c>
      <c r="H6130" s="5" t="str">
        <f t="shared" si="668"/>
        <v>1966</v>
      </c>
      <c r="I6130" s="1" t="s">
        <v>12443</v>
      </c>
      <c r="J6130" s="1" t="str">
        <f t="shared" si="669"/>
        <v xml:space="preserve">Atlas-SLV3 Agena-D </v>
      </c>
      <c r="K6130" s="1" t="str">
        <f t="shared" si="670"/>
        <v>GATV 5004</v>
      </c>
      <c r="L6130" s="1" t="s">
        <v>346</v>
      </c>
      <c r="M6130" s="1"/>
      <c r="N6130" s="1">
        <f t="shared" si="671"/>
        <v>0</v>
      </c>
      <c r="O6130" s="1" t="s">
        <v>257</v>
      </c>
    </row>
    <row r="6131" spans="1:15" x14ac:dyDescent="0.3">
      <c r="A6131" s="1" t="s">
        <v>6140</v>
      </c>
      <c r="B6131" s="1" t="s">
        <v>6615</v>
      </c>
      <c r="C6131" s="1" t="str">
        <f t="shared" si="665"/>
        <v>Russia</v>
      </c>
      <c r="D6131" s="1" t="s">
        <v>12444</v>
      </c>
      <c r="E6131" s="7" t="str">
        <f>TEXT(DATE(MID(D6131, 13, 4), CHOOSE(MATCH( MID(D6131, 5, 3), {"Jan","Feb","Mar","Apr","May","Jun","Jul","Aug","Sep","Oct","Nov","Dec"}, 0), 1, 2, 3, 4, 5, 6, 7, 8, 9, 10, 11, 12), MID(D6131, 9, 2)), "yyyy-mm-dd")</f>
        <v>1966-05-17</v>
      </c>
      <c r="F6131" s="1" t="str">
        <f t="shared" si="666"/>
        <v>11:00:00</v>
      </c>
      <c r="G6131" s="9" t="str">
        <f t="shared" si="667"/>
        <v>May</v>
      </c>
      <c r="H6131" s="5" t="str">
        <f t="shared" si="668"/>
        <v>1966</v>
      </c>
      <c r="I6131" s="1" t="s">
        <v>12445</v>
      </c>
      <c r="J6131" s="1" t="str">
        <f t="shared" si="669"/>
        <v xml:space="preserve">Voskhod </v>
      </c>
      <c r="K6131" s="1" t="str">
        <f t="shared" si="670"/>
        <v>Zenit-4 nÂ°18</v>
      </c>
      <c r="L6131" s="1" t="s">
        <v>346</v>
      </c>
      <c r="M6131" s="1"/>
      <c r="N6131" s="1">
        <f t="shared" si="671"/>
        <v>0</v>
      </c>
      <c r="O6131" s="1" t="s">
        <v>257</v>
      </c>
    </row>
    <row r="6132" spans="1:15" x14ac:dyDescent="0.3">
      <c r="A6132" s="1" t="s">
        <v>5722</v>
      </c>
      <c r="B6132" s="1" t="s">
        <v>10902</v>
      </c>
      <c r="C6132" s="1" t="str">
        <f t="shared" si="665"/>
        <v>USA</v>
      </c>
      <c r="D6132" s="1" t="s">
        <v>12446</v>
      </c>
      <c r="E6132" s="7" t="str">
        <f>TEXT(DATE(MID(D6132, 13, 4), CHOOSE(MATCH( MID(D6132, 5, 3), {"Jan","Feb","Mar","Apr","May","Jun","Jul","Aug","Sep","Oct","Nov","Dec"}, 0), 1, 2, 3, 4, 5, 6, 7, 8, 9, 10, 11, 12), MID(D6132, 9, 2)), "yyyy-mm-dd")</f>
        <v>1966-05-15</v>
      </c>
      <c r="F6132" s="1" t="str">
        <f t="shared" si="666"/>
        <v>07:55:00</v>
      </c>
      <c r="G6132" s="9" t="str">
        <f t="shared" si="667"/>
        <v>May</v>
      </c>
      <c r="H6132" s="5" t="str">
        <f t="shared" si="668"/>
        <v>1966</v>
      </c>
      <c r="I6132" s="1" t="s">
        <v>12447</v>
      </c>
      <c r="J6132" s="1" t="str">
        <f t="shared" si="669"/>
        <v xml:space="preserve">Thor-SLV2A Agena-D </v>
      </c>
      <c r="K6132" s="1" t="str">
        <f t="shared" si="670"/>
        <v>Nimbus-2</v>
      </c>
      <c r="L6132" s="1" t="s">
        <v>346</v>
      </c>
      <c r="M6132" s="1"/>
      <c r="N6132" s="1">
        <f t="shared" si="671"/>
        <v>0</v>
      </c>
      <c r="O6132" s="1" t="s">
        <v>9</v>
      </c>
    </row>
    <row r="6133" spans="1:15" x14ac:dyDescent="0.3">
      <c r="A6133" s="1" t="s">
        <v>5556</v>
      </c>
      <c r="B6133" s="1" t="s">
        <v>27</v>
      </c>
      <c r="C6133" s="1" t="str">
        <f t="shared" si="665"/>
        <v>USA</v>
      </c>
      <c r="D6133" s="1" t="s">
        <v>12448</v>
      </c>
      <c r="E6133" s="7" t="str">
        <f>TEXT(DATE(MID(D6133, 13, 4), CHOOSE(MATCH( MID(D6133, 5, 3), {"Jan","Feb","Mar","Apr","May","Jun","Jul","Aug","Sep","Oct","Nov","Dec"}, 0), 1, 2, 3, 4, 5, 6, 7, 8, 9, 10, 11, 12), MID(D6133, 9, 2)), "yyyy-mm-dd")</f>
        <v>1966-05-14</v>
      </c>
      <c r="F6133" s="1" t="str">
        <f t="shared" si="666"/>
        <v>19:02:00</v>
      </c>
      <c r="G6133" s="9" t="str">
        <f t="shared" si="667"/>
        <v>May</v>
      </c>
      <c r="H6133" s="5" t="str">
        <f t="shared" si="668"/>
        <v>1966</v>
      </c>
      <c r="I6133" s="1" t="s">
        <v>12449</v>
      </c>
      <c r="J6133" s="1" t="str">
        <f t="shared" si="669"/>
        <v xml:space="preserve">Atlas-SLV3 Agena-D </v>
      </c>
      <c r="K6133" s="1" t="str">
        <f t="shared" si="670"/>
        <v>KH-7 Gambit 4028</v>
      </c>
      <c r="L6133" s="1" t="s">
        <v>346</v>
      </c>
      <c r="M6133" s="1"/>
      <c r="N6133" s="1">
        <f t="shared" si="671"/>
        <v>0</v>
      </c>
      <c r="O6133" s="1" t="s">
        <v>9</v>
      </c>
    </row>
    <row r="6134" spans="1:15" x14ac:dyDescent="0.3">
      <c r="A6134" s="1" t="s">
        <v>6140</v>
      </c>
      <c r="B6134" s="1" t="s">
        <v>130</v>
      </c>
      <c r="C6134" s="1" t="str">
        <f t="shared" si="665"/>
        <v>Kazakhstan</v>
      </c>
      <c r="D6134" s="1" t="s">
        <v>12450</v>
      </c>
      <c r="E6134" s="7" t="str">
        <f>TEXT(DATE(MID(D6134, 13, 4), CHOOSE(MATCH( MID(D6134, 5, 3), {"Jan","Feb","Mar","Apr","May","Jun","Jul","Aug","Sep","Oct","Nov","Dec"}, 0), 1, 2, 3, 4, 5, 6, 7, 8, 9, 10, 11, 12), MID(D6134, 9, 2)), "yyyy-mm-dd")</f>
        <v>1966-05-11</v>
      </c>
      <c r="F6134" s="1" t="str">
        <f t="shared" si="666"/>
        <v>14:10:00</v>
      </c>
      <c r="G6134" s="9" t="str">
        <f t="shared" si="667"/>
        <v>May</v>
      </c>
      <c r="H6134" s="5" t="str">
        <f t="shared" si="668"/>
        <v>1966</v>
      </c>
      <c r="I6134" s="1" t="s">
        <v>12451</v>
      </c>
      <c r="J6134" s="1" t="str">
        <f t="shared" si="669"/>
        <v xml:space="preserve">Vostok-2M </v>
      </c>
      <c r="K6134" s="1" t="str">
        <f t="shared" si="670"/>
        <v>Cosmos 118</v>
      </c>
      <c r="L6134" s="1" t="s">
        <v>346</v>
      </c>
      <c r="M6134" s="1"/>
      <c r="N6134" s="1">
        <f t="shared" si="671"/>
        <v>0</v>
      </c>
      <c r="O6134" s="1" t="s">
        <v>9</v>
      </c>
    </row>
    <row r="6135" spans="1:15" x14ac:dyDescent="0.3">
      <c r="A6135" s="1" t="s">
        <v>6140</v>
      </c>
      <c r="B6135" s="1" t="s">
        <v>130</v>
      </c>
      <c r="C6135" s="1" t="str">
        <f t="shared" si="665"/>
        <v>Kazakhstan</v>
      </c>
      <c r="D6135" s="1" t="s">
        <v>12452</v>
      </c>
      <c r="E6135" s="7" t="str">
        <f>TEXT(DATE(MID(D6135, 13, 4), CHOOSE(MATCH( MID(D6135, 5, 3), {"Jan","Feb","Mar","Apr","May","Jun","Jul","Aug","Sep","Oct","Nov","Dec"}, 0), 1, 2, 3, 4, 5, 6, 7, 8, 9, 10, 11, 12), MID(D6135, 9, 2)), "yyyy-mm-dd")</f>
        <v>1966-05-06</v>
      </c>
      <c r="F6135" s="1" t="str">
        <f t="shared" si="666"/>
        <v>10:58:00</v>
      </c>
      <c r="G6135" s="9" t="str">
        <f t="shared" si="667"/>
        <v>May</v>
      </c>
      <c r="H6135" s="5" t="str">
        <f t="shared" si="668"/>
        <v>1966</v>
      </c>
      <c r="I6135" s="1" t="s">
        <v>12453</v>
      </c>
      <c r="J6135" s="1" t="str">
        <f t="shared" si="669"/>
        <v xml:space="preserve">Vostok-2 </v>
      </c>
      <c r="K6135" s="1" t="str">
        <f t="shared" si="670"/>
        <v>Cosmos 117</v>
      </c>
      <c r="L6135" s="1" t="s">
        <v>346</v>
      </c>
      <c r="M6135" s="1"/>
      <c r="N6135" s="1">
        <f t="shared" si="671"/>
        <v>0</v>
      </c>
      <c r="O6135" s="1" t="s">
        <v>9</v>
      </c>
    </row>
    <row r="6136" spans="1:15" x14ac:dyDescent="0.3">
      <c r="A6136" s="1" t="s">
        <v>5722</v>
      </c>
      <c r="B6136" s="1" t="s">
        <v>11804</v>
      </c>
      <c r="C6136" s="1" t="str">
        <f t="shared" si="665"/>
        <v>USA</v>
      </c>
      <c r="D6136" s="1" t="s">
        <v>12454</v>
      </c>
      <c r="E6136" s="7" t="str">
        <f>TEXT(DATE(MID(D6136, 13, 4), CHOOSE(MATCH( MID(D6136, 5, 3), {"Jan","Feb","Mar","Apr","May","Jun","Jul","Aug","Sep","Oct","Nov","Dec"}, 0), 1, 2, 3, 4, 5, 6, 7, 8, 9, 10, 11, 12), MID(D6136, 9, 2)), "yyyy-mm-dd")</f>
        <v>1966-05-03</v>
      </c>
      <c r="F6136" s="1" t="str">
        <f t="shared" si="666"/>
        <v>19:25:00</v>
      </c>
      <c r="G6136" s="9" t="str">
        <f t="shared" si="667"/>
        <v>May</v>
      </c>
      <c r="H6136" s="5" t="str">
        <f t="shared" si="668"/>
        <v>1966</v>
      </c>
      <c r="I6136" s="1" t="s">
        <v>12455</v>
      </c>
      <c r="J6136" s="1" t="str">
        <f t="shared" si="669"/>
        <v xml:space="preserve">Thor-SLV2A Agena-D </v>
      </c>
      <c r="K6136" s="1" t="str">
        <f t="shared" si="670"/>
        <v>OPS 1508</v>
      </c>
      <c r="L6136" s="1" t="s">
        <v>346</v>
      </c>
      <c r="M6136" s="1"/>
      <c r="N6136" s="1">
        <f t="shared" si="671"/>
        <v>0</v>
      </c>
      <c r="O6136" s="1" t="s">
        <v>257</v>
      </c>
    </row>
    <row r="6137" spans="1:15" x14ac:dyDescent="0.3">
      <c r="A6137" s="1" t="s">
        <v>6140</v>
      </c>
      <c r="B6137" s="1" t="s">
        <v>6899</v>
      </c>
      <c r="C6137" s="1" t="str">
        <f t="shared" si="665"/>
        <v>Russia</v>
      </c>
      <c r="D6137" s="1" t="s">
        <v>12456</v>
      </c>
      <c r="E6137" s="7" t="str">
        <f>TEXT(DATE(MID(D6137, 13, 4), CHOOSE(MATCH( MID(D6137, 5, 3), {"Jan","Feb","Mar","Apr","May","Jun","Jul","Aug","Sep","Oct","Nov","Dec"}, 0), 1, 2, 3, 4, 5, 6, 7, 8, 9, 10, 11, 12), MID(D6137, 9, 2)), "yyyy-mm-dd")</f>
        <v>1966-04-26</v>
      </c>
      <c r="F6137" s="1" t="str">
        <f t="shared" si="666"/>
        <v>10:04:00</v>
      </c>
      <c r="G6137" s="9" t="str">
        <f t="shared" si="667"/>
        <v>April</v>
      </c>
      <c r="H6137" s="5" t="str">
        <f t="shared" si="668"/>
        <v>1966</v>
      </c>
      <c r="I6137" s="1" t="s">
        <v>12457</v>
      </c>
      <c r="J6137" s="1" t="str">
        <f t="shared" si="669"/>
        <v xml:space="preserve">Cosmos-2 (63SM) </v>
      </c>
      <c r="K6137" s="1" t="str">
        <f t="shared" si="670"/>
        <v>Cosmos 116</v>
      </c>
      <c r="L6137" s="1" t="s">
        <v>346</v>
      </c>
      <c r="M6137" s="1"/>
      <c r="N6137" s="1">
        <f t="shared" si="671"/>
        <v>0</v>
      </c>
      <c r="O6137" s="1" t="s">
        <v>9</v>
      </c>
    </row>
    <row r="6138" spans="1:15" x14ac:dyDescent="0.3">
      <c r="A6138" s="1" t="s">
        <v>6140</v>
      </c>
      <c r="B6138" s="1" t="s">
        <v>130</v>
      </c>
      <c r="C6138" s="1" t="str">
        <f t="shared" si="665"/>
        <v>Kazakhstan</v>
      </c>
      <c r="D6138" s="1" t="s">
        <v>12458</v>
      </c>
      <c r="E6138" s="7" t="str">
        <f>TEXT(DATE(MID(D6138, 13, 4), CHOOSE(MATCH( MID(D6138, 5, 3), {"Jan","Feb","Mar","Apr","May","Jun","Jul","Aug","Sep","Oct","Nov","Dec"}, 0), 1, 2, 3, 4, 5, 6, 7, 8, 9, 10, 11, 12), MID(D6138, 9, 2)), "yyyy-mm-dd")</f>
        <v>1966-04-25</v>
      </c>
      <c r="F6138" s="1" t="str">
        <f t="shared" si="666"/>
        <v>07:10:00</v>
      </c>
      <c r="G6138" s="9" t="str">
        <f t="shared" si="667"/>
        <v>April</v>
      </c>
      <c r="H6138" s="5" t="str">
        <f t="shared" si="668"/>
        <v>1966</v>
      </c>
      <c r="I6138" s="1" t="s">
        <v>12459</v>
      </c>
      <c r="J6138" s="1" t="str">
        <f t="shared" si="669"/>
        <v xml:space="preserve">Molniya </v>
      </c>
      <c r="K6138" s="1" t="str">
        <f t="shared" si="670"/>
        <v>Molniya-1 nÂ°6</v>
      </c>
      <c r="L6138" s="1" t="s">
        <v>346</v>
      </c>
      <c r="M6138" s="1"/>
      <c r="N6138" s="1">
        <f t="shared" si="671"/>
        <v>0</v>
      </c>
      <c r="O6138" s="1" t="s">
        <v>9</v>
      </c>
    </row>
    <row r="6139" spans="1:15" x14ac:dyDescent="0.3">
      <c r="A6139" s="1" t="s">
        <v>5722</v>
      </c>
      <c r="B6139" s="1" t="s">
        <v>5723</v>
      </c>
      <c r="C6139" s="1" t="str">
        <f t="shared" si="665"/>
        <v>USA</v>
      </c>
      <c r="D6139" s="1" t="s">
        <v>12460</v>
      </c>
      <c r="E6139" s="7" t="str">
        <f>TEXT(DATE(MID(D6139, 13, 4), CHOOSE(MATCH( MID(D6139, 5, 3), {"Jan","Feb","Mar","Apr","May","Jun","Jul","Aug","Sep","Oct","Nov","Dec"}, 0), 1, 2, 3, 4, 5, 6, 7, 8, 9, 10, 11, 12), MID(D6139, 9, 2)), "yyyy-mm-dd")</f>
        <v>1966-04-22</v>
      </c>
      <c r="F6139" s="1" t="str">
        <f t="shared" si="666"/>
        <v>09:45:00</v>
      </c>
      <c r="G6139" s="9" t="str">
        <f t="shared" si="667"/>
        <v>April</v>
      </c>
      <c r="H6139" s="5" t="str">
        <f t="shared" si="668"/>
        <v>1966</v>
      </c>
      <c r="I6139" s="1" t="s">
        <v>12461</v>
      </c>
      <c r="J6139" s="1" t="str">
        <f t="shared" si="669"/>
        <v xml:space="preserve">Scout B </v>
      </c>
      <c r="K6139" s="1" t="str">
        <f t="shared" si="670"/>
        <v>OV3 1</v>
      </c>
      <c r="L6139" s="1" t="s">
        <v>346</v>
      </c>
      <c r="M6139" s="1"/>
      <c r="N6139" s="1">
        <f t="shared" si="671"/>
        <v>0</v>
      </c>
      <c r="O6139" s="1" t="s">
        <v>9</v>
      </c>
    </row>
    <row r="6140" spans="1:15" x14ac:dyDescent="0.3">
      <c r="A6140" s="1" t="s">
        <v>6140</v>
      </c>
      <c r="B6140" s="1" t="s">
        <v>130</v>
      </c>
      <c r="C6140" s="1" t="str">
        <f t="shared" si="665"/>
        <v>Kazakhstan</v>
      </c>
      <c r="D6140" s="1" t="s">
        <v>12462</v>
      </c>
      <c r="E6140" s="7" t="str">
        <f>TEXT(DATE(MID(D6140, 13, 4), CHOOSE(MATCH( MID(D6140, 5, 3), {"Jan","Feb","Mar","Apr","May","Jun","Jul","Aug","Sep","Oct","Nov","Dec"}, 0), 1, 2, 3, 4, 5, 6, 7, 8, 9, 10, 11, 12), MID(D6140, 9, 2)), "yyyy-mm-dd")</f>
        <v>1966-04-20</v>
      </c>
      <c r="F6140" s="1" t="str">
        <f t="shared" si="666"/>
        <v>10:40:00</v>
      </c>
      <c r="G6140" s="9" t="str">
        <f t="shared" si="667"/>
        <v>April</v>
      </c>
      <c r="H6140" s="5" t="str">
        <f t="shared" si="668"/>
        <v>1966</v>
      </c>
      <c r="I6140" s="1" t="s">
        <v>12463</v>
      </c>
      <c r="J6140" s="1" t="str">
        <f t="shared" si="669"/>
        <v xml:space="preserve">Vostok-2 </v>
      </c>
      <c r="K6140" s="1" t="str">
        <f t="shared" si="670"/>
        <v>Cosmos 115</v>
      </c>
      <c r="L6140" s="1" t="s">
        <v>346</v>
      </c>
      <c r="M6140" s="1"/>
      <c r="N6140" s="1">
        <f t="shared" si="671"/>
        <v>0</v>
      </c>
      <c r="O6140" s="1" t="s">
        <v>9</v>
      </c>
    </row>
    <row r="6141" spans="1:15" x14ac:dyDescent="0.3">
      <c r="A6141" s="1" t="s">
        <v>5556</v>
      </c>
      <c r="B6141" s="1" t="s">
        <v>27</v>
      </c>
      <c r="C6141" s="1" t="str">
        <f t="shared" si="665"/>
        <v>USA</v>
      </c>
      <c r="D6141" s="1" t="s">
        <v>12464</v>
      </c>
      <c r="E6141" s="7" t="str">
        <f>TEXT(DATE(MID(D6141, 13, 4), CHOOSE(MATCH( MID(D6141, 5, 3), {"Jan","Feb","Mar","Apr","May","Jun","Jul","Aug","Sep","Oct","Nov","Dec"}, 0), 1, 2, 3, 4, 5, 6, 7, 8, 9, 10, 11, 12), MID(D6141, 9, 2)), "yyyy-mm-dd")</f>
        <v>1966-04-19</v>
      </c>
      <c r="F6141" s="1" t="str">
        <f t="shared" si="666"/>
        <v>19:15:00</v>
      </c>
      <c r="G6141" s="9" t="str">
        <f t="shared" si="667"/>
        <v>April</v>
      </c>
      <c r="H6141" s="5" t="str">
        <f t="shared" si="668"/>
        <v>1966</v>
      </c>
      <c r="I6141" s="1" t="s">
        <v>12465</v>
      </c>
      <c r="J6141" s="1" t="str">
        <f t="shared" si="669"/>
        <v xml:space="preserve">Atlas-SLV3 Agena-D </v>
      </c>
      <c r="K6141" s="1" t="str">
        <f t="shared" si="670"/>
        <v>KH-7 Gambit 4027</v>
      </c>
      <c r="L6141" s="1" t="s">
        <v>346</v>
      </c>
      <c r="M6141" s="1"/>
      <c r="N6141" s="1">
        <f t="shared" si="671"/>
        <v>0</v>
      </c>
      <c r="O6141" s="1" t="s">
        <v>9</v>
      </c>
    </row>
    <row r="6142" spans="1:15" x14ac:dyDescent="0.3">
      <c r="A6142" s="1" t="s">
        <v>5556</v>
      </c>
      <c r="B6142" s="1" t="s">
        <v>12019</v>
      </c>
      <c r="C6142" s="1" t="str">
        <f t="shared" si="665"/>
        <v>USA</v>
      </c>
      <c r="D6142" s="1" t="s">
        <v>12466</v>
      </c>
      <c r="E6142" s="7" t="str">
        <f>TEXT(DATE(MID(D6142, 13, 4), CHOOSE(MATCH( MID(D6142, 5, 3), {"Jan","Feb","Mar","Apr","May","Jun","Jul","Aug","Sep","Oct","Nov","Dec"}, 0), 1, 2, 3, 4, 5, 6, 7, 8, 9, 10, 11, 12), MID(D6142, 9, 2)), "yyyy-mm-dd")</f>
        <v>1966-04-08</v>
      </c>
      <c r="F6142" s="1" t="str">
        <f t="shared" si="666"/>
        <v>19:35:00</v>
      </c>
      <c r="G6142" s="9" t="str">
        <f t="shared" si="667"/>
        <v>April</v>
      </c>
      <c r="H6142" s="5" t="str">
        <f t="shared" si="668"/>
        <v>1966</v>
      </c>
      <c r="I6142" s="1" t="s">
        <v>12467</v>
      </c>
      <c r="J6142" s="1" t="str">
        <f t="shared" si="669"/>
        <v xml:space="preserve">Atlas-SLV3B Agena-D </v>
      </c>
      <c r="K6142" s="1" t="str">
        <f t="shared" si="670"/>
        <v>OAO-1</v>
      </c>
      <c r="L6142" s="1" t="s">
        <v>346</v>
      </c>
      <c r="M6142" s="1"/>
      <c r="N6142" s="1">
        <f t="shared" si="671"/>
        <v>0</v>
      </c>
      <c r="O6142" s="1" t="s">
        <v>9</v>
      </c>
    </row>
    <row r="6143" spans="1:15" x14ac:dyDescent="0.3">
      <c r="A6143" s="1" t="s">
        <v>5556</v>
      </c>
      <c r="B6143" s="1" t="s">
        <v>4092</v>
      </c>
      <c r="C6143" s="1" t="str">
        <f t="shared" si="665"/>
        <v>USA</v>
      </c>
      <c r="D6143" s="1" t="s">
        <v>12468</v>
      </c>
      <c r="E6143" s="7" t="str">
        <f>TEXT(DATE(MID(D6143, 13, 4), CHOOSE(MATCH( MID(D6143, 5, 3), {"Jan","Feb","Mar","Apr","May","Jun","Jul","Aug","Sep","Oct","Nov","Dec"}, 0), 1, 2, 3, 4, 5, 6, 7, 8, 9, 10, 11, 12), MID(D6143, 9, 2)), "yyyy-mm-dd")</f>
        <v>1966-04-08</v>
      </c>
      <c r="F6143" s="1" t="str">
        <f t="shared" si="666"/>
        <v>01:00:00</v>
      </c>
      <c r="G6143" s="9" t="str">
        <f t="shared" si="667"/>
        <v>April</v>
      </c>
      <c r="H6143" s="5" t="str">
        <f t="shared" si="668"/>
        <v>1966</v>
      </c>
      <c r="I6143" s="1" t="s">
        <v>12469</v>
      </c>
      <c r="J6143" s="1" t="str">
        <f t="shared" si="669"/>
        <v xml:space="preserve">Atlas-LV3C Centaur-D </v>
      </c>
      <c r="K6143" s="1" t="str">
        <f t="shared" si="670"/>
        <v>Surveyor Model-3</v>
      </c>
      <c r="L6143" s="1" t="s">
        <v>346</v>
      </c>
      <c r="M6143" s="1"/>
      <c r="N6143" s="1">
        <f t="shared" si="671"/>
        <v>0</v>
      </c>
      <c r="O6143" s="1" t="s">
        <v>117</v>
      </c>
    </row>
    <row r="6144" spans="1:15" x14ac:dyDescent="0.3">
      <c r="A6144" s="1" t="s">
        <v>5722</v>
      </c>
      <c r="B6144" s="1" t="s">
        <v>10902</v>
      </c>
      <c r="C6144" s="1" t="str">
        <f t="shared" si="665"/>
        <v>USA</v>
      </c>
      <c r="D6144" s="1" t="s">
        <v>12470</v>
      </c>
      <c r="E6144" s="7" t="str">
        <f>TEXT(DATE(MID(D6144, 13, 4), CHOOSE(MATCH( MID(D6144, 5, 3), {"Jan","Feb","Mar","Apr","May","Jun","Jul","Aug","Sep","Oct","Nov","Dec"}, 0), 1, 2, 3, 4, 5, 6, 7, 8, 9, 10, 11, 12), MID(D6144, 9, 2)), "yyyy-mm-dd")</f>
        <v>1966-04-07</v>
      </c>
      <c r="F6144" s="1" t="str">
        <f t="shared" si="666"/>
        <v>22:02:00</v>
      </c>
      <c r="G6144" s="9" t="str">
        <f t="shared" si="667"/>
        <v>April</v>
      </c>
      <c r="H6144" s="5" t="str">
        <f t="shared" si="668"/>
        <v>1966</v>
      </c>
      <c r="I6144" s="1" t="s">
        <v>12471</v>
      </c>
      <c r="J6144" s="1" t="str">
        <f t="shared" si="669"/>
        <v xml:space="preserve">Thor-SLV2A Agena-D </v>
      </c>
      <c r="K6144" s="1" t="str">
        <f t="shared" si="670"/>
        <v>OPS 1612</v>
      </c>
      <c r="L6144" s="1" t="s">
        <v>346</v>
      </c>
      <c r="M6144" s="1"/>
      <c r="N6144" s="1">
        <f t="shared" si="671"/>
        <v>0</v>
      </c>
      <c r="O6144" s="1" t="s">
        <v>9</v>
      </c>
    </row>
    <row r="6145" spans="1:15" x14ac:dyDescent="0.3">
      <c r="A6145" s="1" t="s">
        <v>6140</v>
      </c>
      <c r="B6145" s="1" t="s">
        <v>6615</v>
      </c>
      <c r="C6145" s="1" t="str">
        <f t="shared" si="665"/>
        <v>Russia</v>
      </c>
      <c r="D6145" s="1" t="s">
        <v>12472</v>
      </c>
      <c r="E6145" s="7" t="str">
        <f>TEXT(DATE(MID(D6145, 13, 4), CHOOSE(MATCH( MID(D6145, 5, 3), {"Jan","Feb","Mar","Apr","May","Jun","Jul","Aug","Sep","Oct","Nov","Dec"}, 0), 1, 2, 3, 4, 5, 6, 7, 8, 9, 10, 11, 12), MID(D6145, 9, 2)), "yyyy-mm-dd")</f>
        <v>1966-04-06</v>
      </c>
      <c r="F6145" s="1" t="str">
        <f t="shared" si="666"/>
        <v>11:40:00</v>
      </c>
      <c r="G6145" s="9" t="str">
        <f t="shared" si="667"/>
        <v>April</v>
      </c>
      <c r="H6145" s="5" t="str">
        <f t="shared" si="668"/>
        <v>1966</v>
      </c>
      <c r="I6145" s="1" t="s">
        <v>12473</v>
      </c>
      <c r="J6145" s="1" t="str">
        <f t="shared" si="669"/>
        <v xml:space="preserve">Voskhod </v>
      </c>
      <c r="K6145" s="1" t="str">
        <f t="shared" si="670"/>
        <v>Cosmos 114</v>
      </c>
      <c r="L6145" s="1" t="s">
        <v>346</v>
      </c>
      <c r="M6145" s="1"/>
      <c r="N6145" s="1">
        <f t="shared" si="671"/>
        <v>0</v>
      </c>
      <c r="O6145" s="1" t="s">
        <v>9</v>
      </c>
    </row>
    <row r="6146" spans="1:15" x14ac:dyDescent="0.3">
      <c r="A6146" s="1" t="s">
        <v>6140</v>
      </c>
      <c r="B6146" s="1" t="s">
        <v>130</v>
      </c>
      <c r="C6146" s="1" t="str">
        <f t="shared" ref="C6146:C6209" si="672">TRIM(MID(B6146, FIND("|", SUBSTITUTE(B6146, ",", "|", LEN(B6146) - LEN(SUBSTITUTE(B6146,",", "" )))) + 1, LEN(B6146)))</f>
        <v>Kazakhstan</v>
      </c>
      <c r="D6146" s="1" t="s">
        <v>12474</v>
      </c>
      <c r="E6146" s="7" t="str">
        <f>TEXT(DATE(MID(D6146, 13, 4), CHOOSE(MATCH( MID(D6146, 5, 3), {"Jan","Feb","Mar","Apr","May","Jun","Jul","Aug","Sep","Oct","Nov","Dec"}, 0), 1, 2, 3, 4, 5, 6, 7, 8, 9, 10, 11, 12), MID(D6146, 9, 2)), "yyyy-mm-dd")</f>
        <v>1966-03-31</v>
      </c>
      <c r="F6146" s="1" t="str">
        <f t="shared" ref="F6146:F6209" si="673">IF(ISNUMBER(FIND(":", D6146)), MID(D6146, FIND(":", D6146)-2, 5) &amp; ":00", "00:00:00")</f>
        <v>10:46:00</v>
      </c>
      <c r="G6146" s="9" t="str">
        <f t="shared" ref="G6146:G6209" si="674">TEXT(E6146, "mmmm")</f>
        <v>March</v>
      </c>
      <c r="H6146" s="5" t="str">
        <f t="shared" ref="H6146:H6209" si="675">TEXT(E6146, "yyyy")</f>
        <v>1966</v>
      </c>
      <c r="I6146" s="1" t="s">
        <v>12475</v>
      </c>
      <c r="J6146" s="1" t="str">
        <f t="shared" ref="J6146:J6209" si="676">LEFT(I6146, FIND("|", I6146) - 1)</f>
        <v xml:space="preserve">Molniya-M /Block L </v>
      </c>
      <c r="K6146" s="1" t="str">
        <f t="shared" ref="K6146:K6209" si="677">MID(I6146, FIND("|", I6146) + 2, LEN(I6146))</f>
        <v>Luna 10</v>
      </c>
      <c r="L6146" s="1" t="s">
        <v>346</v>
      </c>
      <c r="M6146" s="1"/>
      <c r="N6146" s="1">
        <f t="shared" si="671"/>
        <v>0</v>
      </c>
      <c r="O6146" s="1" t="s">
        <v>9</v>
      </c>
    </row>
    <row r="6147" spans="1:15" x14ac:dyDescent="0.3">
      <c r="A6147" s="1" t="s">
        <v>5722</v>
      </c>
      <c r="B6147" s="1" t="s">
        <v>8845</v>
      </c>
      <c r="C6147" s="1" t="str">
        <f t="shared" si="672"/>
        <v>USA</v>
      </c>
      <c r="D6147" s="1" t="s">
        <v>12476</v>
      </c>
      <c r="E6147" s="7" t="str">
        <f>TEXT(DATE(MID(D6147, 13, 4), CHOOSE(MATCH( MID(D6147, 5, 3), {"Jan","Feb","Mar","Apr","May","Jun","Jul","Aug","Sep","Oct","Nov","Dec"}, 0), 1, 2, 3, 4, 5, 6, 7, 8, 9, 10, 11, 12), MID(D6147, 9, 2)), "yyyy-mm-dd")</f>
        <v>1966-03-31</v>
      </c>
      <c r="F6147" s="1" t="str">
        <f t="shared" si="673"/>
        <v>05:41:00</v>
      </c>
      <c r="G6147" s="9" t="str">
        <f t="shared" si="674"/>
        <v>March</v>
      </c>
      <c r="H6147" s="5" t="str">
        <f t="shared" si="675"/>
        <v>1966</v>
      </c>
      <c r="I6147" s="1" t="s">
        <v>12477</v>
      </c>
      <c r="J6147" s="1" t="str">
        <f t="shared" si="676"/>
        <v xml:space="preserve">Thor-LV2D Burner-1I </v>
      </c>
      <c r="K6147" s="1" t="str">
        <f t="shared" si="677"/>
        <v>DMSP-3B-F6</v>
      </c>
      <c r="L6147" s="1" t="s">
        <v>346</v>
      </c>
      <c r="M6147" s="1"/>
      <c r="N6147" s="1">
        <f t="shared" ref="N6147:N6210" si="678">M6147 * 83</f>
        <v>0</v>
      </c>
      <c r="O6147" s="1" t="s">
        <v>9</v>
      </c>
    </row>
    <row r="6148" spans="1:15" x14ac:dyDescent="0.3">
      <c r="A6148" s="1" t="s">
        <v>5556</v>
      </c>
      <c r="B6148" s="1" t="s">
        <v>12106</v>
      </c>
      <c r="C6148" s="1" t="str">
        <f t="shared" si="672"/>
        <v>USA</v>
      </c>
      <c r="D6148" s="1" t="s">
        <v>12478</v>
      </c>
      <c r="E6148" s="7" t="str">
        <f>TEXT(DATE(MID(D6148, 13, 4), CHOOSE(MATCH( MID(D6148, 5, 3), {"Jan","Feb","Mar","Apr","May","Jun","Jul","Aug","Sep","Oct","Nov","Dec"}, 0), 1, 2, 3, 4, 5, 6, 7, 8, 9, 10, 11, 12), MID(D6148, 9, 2)), "yyyy-mm-dd")</f>
        <v>1966-03-30</v>
      </c>
      <c r="F6148" s="1" t="str">
        <f t="shared" si="673"/>
        <v>09:20:00</v>
      </c>
      <c r="G6148" s="9" t="str">
        <f t="shared" si="674"/>
        <v>March</v>
      </c>
      <c r="H6148" s="5" t="str">
        <f t="shared" si="675"/>
        <v>1966</v>
      </c>
      <c r="I6148" s="1" t="s">
        <v>12479</v>
      </c>
      <c r="J6148" s="1" t="str">
        <f t="shared" si="676"/>
        <v xml:space="preserve">Atlas-D OV1 </v>
      </c>
      <c r="K6148" s="1" t="str">
        <f t="shared" si="677"/>
        <v>OV1-4/OV1-5</v>
      </c>
      <c r="L6148" s="1" t="s">
        <v>346</v>
      </c>
      <c r="M6148" s="1"/>
      <c r="N6148" s="1">
        <f t="shared" si="678"/>
        <v>0</v>
      </c>
      <c r="O6148" s="1" t="s">
        <v>9</v>
      </c>
    </row>
    <row r="6149" spans="1:15" x14ac:dyDescent="0.3">
      <c r="A6149" s="1" t="s">
        <v>6140</v>
      </c>
      <c r="B6149" s="1" t="s">
        <v>130</v>
      </c>
      <c r="C6149" s="1" t="str">
        <f t="shared" si="672"/>
        <v>Kazakhstan</v>
      </c>
      <c r="D6149" s="1" t="s">
        <v>12480</v>
      </c>
      <c r="E6149" s="7" t="str">
        <f>TEXT(DATE(MID(D6149, 13, 4), CHOOSE(MATCH( MID(D6149, 5, 3), {"Jan","Feb","Mar","Apr","May","Jun","Jul","Aug","Sep","Oct","Nov","Dec"}, 0), 1, 2, 3, 4, 5, 6, 7, 8, 9, 10, 11, 12), MID(D6149, 9, 2)), "yyyy-mm-dd")</f>
        <v>1966-03-27</v>
      </c>
      <c r="F6149" s="1" t="str">
        <f t="shared" si="673"/>
        <v>07:20:00</v>
      </c>
      <c r="G6149" s="9" t="str">
        <f t="shared" si="674"/>
        <v>March</v>
      </c>
      <c r="H6149" s="5" t="str">
        <f t="shared" si="675"/>
        <v>1966</v>
      </c>
      <c r="I6149" s="1" t="s">
        <v>12481</v>
      </c>
      <c r="J6149" s="1" t="str">
        <f t="shared" si="676"/>
        <v xml:space="preserve">Molniya </v>
      </c>
      <c r="K6149" s="1" t="str">
        <f t="shared" si="677"/>
        <v>Molniya-1 nÂ°5</v>
      </c>
      <c r="L6149" s="1" t="s">
        <v>346</v>
      </c>
      <c r="M6149" s="1"/>
      <c r="N6149" s="1">
        <f t="shared" si="678"/>
        <v>0</v>
      </c>
      <c r="O6149" s="1" t="s">
        <v>257</v>
      </c>
    </row>
    <row r="6150" spans="1:15" x14ac:dyDescent="0.3">
      <c r="A6150" s="1" t="s">
        <v>5722</v>
      </c>
      <c r="B6150" s="1" t="s">
        <v>5723</v>
      </c>
      <c r="C6150" s="1" t="str">
        <f t="shared" si="672"/>
        <v>USA</v>
      </c>
      <c r="D6150" s="1" t="s">
        <v>12482</v>
      </c>
      <c r="E6150" s="7" t="str">
        <f>TEXT(DATE(MID(D6150, 13, 4), CHOOSE(MATCH( MID(D6150, 5, 3), {"Jan","Feb","Mar","Apr","May","Jun","Jul","Aug","Sep","Oct","Nov","Dec"}, 0), 1, 2, 3, 4, 5, 6, 7, 8, 9, 10, 11, 12), MID(D6150, 9, 2)), "yyyy-mm-dd")</f>
        <v>1966-03-26</v>
      </c>
      <c r="F6150" s="1" t="str">
        <f t="shared" si="673"/>
        <v>03:31:00</v>
      </c>
      <c r="G6150" s="9" t="str">
        <f t="shared" si="674"/>
        <v>March</v>
      </c>
      <c r="H6150" s="5" t="str">
        <f t="shared" si="675"/>
        <v>1966</v>
      </c>
      <c r="I6150" s="1" t="s">
        <v>12483</v>
      </c>
      <c r="J6150" s="1" t="str">
        <f t="shared" si="676"/>
        <v xml:space="preserve">Scout A </v>
      </c>
      <c r="K6150" s="1" t="str">
        <f t="shared" si="677"/>
        <v>Transit-O 8</v>
      </c>
      <c r="L6150" s="1" t="s">
        <v>346</v>
      </c>
      <c r="M6150" s="1"/>
      <c r="N6150" s="1">
        <f t="shared" si="678"/>
        <v>0</v>
      </c>
      <c r="O6150" s="1" t="s">
        <v>9</v>
      </c>
    </row>
    <row r="6151" spans="1:15" x14ac:dyDescent="0.3">
      <c r="A6151" s="1" t="s">
        <v>6140</v>
      </c>
      <c r="B6151" s="1" t="s">
        <v>565</v>
      </c>
      <c r="C6151" s="1" t="str">
        <f t="shared" si="672"/>
        <v>Kazakhstan</v>
      </c>
      <c r="D6151" s="1" t="s">
        <v>12484</v>
      </c>
      <c r="E6151" s="7" t="str">
        <f>TEXT(DATE(MID(D6151, 13, 4), CHOOSE(MATCH( MID(D6151, 5, 3), {"Jan","Feb","Mar","Apr","May","Jun","Jul","Aug","Sep","Oct","Nov","Dec"}, 0), 1, 2, 3, 4, 5, 6, 7, 8, 9, 10, 11, 12), MID(D6151, 9, 2)), "yyyy-mm-dd")</f>
        <v>1966-03-24</v>
      </c>
      <c r="F6151" s="1" t="str">
        <f t="shared" si="673"/>
        <v>14:39:00</v>
      </c>
      <c r="G6151" s="9" t="str">
        <f t="shared" si="674"/>
        <v>March</v>
      </c>
      <c r="H6151" s="5" t="str">
        <f t="shared" si="675"/>
        <v>1966</v>
      </c>
      <c r="I6151" s="1" t="s">
        <v>12485</v>
      </c>
      <c r="J6151" s="1" t="str">
        <f t="shared" si="676"/>
        <v xml:space="preserve">Proton </v>
      </c>
      <c r="K6151" s="1" t="str">
        <f t="shared" si="677"/>
        <v>N-4 nÂ°3</v>
      </c>
      <c r="L6151" s="1" t="s">
        <v>346</v>
      </c>
      <c r="M6151" s="1"/>
      <c r="N6151" s="1">
        <f t="shared" si="678"/>
        <v>0</v>
      </c>
      <c r="O6151" s="1" t="s">
        <v>257</v>
      </c>
    </row>
    <row r="6152" spans="1:15" x14ac:dyDescent="0.3">
      <c r="A6152" s="1" t="s">
        <v>6140</v>
      </c>
      <c r="B6152" s="1" t="s">
        <v>130</v>
      </c>
      <c r="C6152" s="1" t="str">
        <f t="shared" si="672"/>
        <v>Kazakhstan</v>
      </c>
      <c r="D6152" s="1" t="s">
        <v>12486</v>
      </c>
      <c r="E6152" s="7" t="str">
        <f>TEXT(DATE(MID(D6152, 13, 4), CHOOSE(MATCH( MID(D6152, 5, 3), {"Jan","Feb","Mar","Apr","May","Jun","Jul","Aug","Sep","Oct","Nov","Dec"}, 0), 1, 2, 3, 4, 5, 6, 7, 8, 9, 10, 11, 12), MID(D6152, 9, 2)), "yyyy-mm-dd")</f>
        <v>1966-03-21</v>
      </c>
      <c r="F6152" s="1" t="str">
        <f t="shared" si="673"/>
        <v>09:40:00</v>
      </c>
      <c r="G6152" s="9" t="str">
        <f t="shared" si="674"/>
        <v>March</v>
      </c>
      <c r="H6152" s="5" t="str">
        <f t="shared" si="675"/>
        <v>1966</v>
      </c>
      <c r="I6152" s="1" t="s">
        <v>12487</v>
      </c>
      <c r="J6152" s="1" t="str">
        <f t="shared" si="676"/>
        <v xml:space="preserve">Voskhod </v>
      </c>
      <c r="K6152" s="1" t="str">
        <f t="shared" si="677"/>
        <v>Cosmos 113</v>
      </c>
      <c r="L6152" s="1" t="s">
        <v>346</v>
      </c>
      <c r="M6152" s="1"/>
      <c r="N6152" s="1">
        <f t="shared" si="678"/>
        <v>0</v>
      </c>
      <c r="O6152" s="1" t="s">
        <v>9</v>
      </c>
    </row>
    <row r="6153" spans="1:15" x14ac:dyDescent="0.3">
      <c r="A6153" s="1" t="s">
        <v>5556</v>
      </c>
      <c r="B6153" s="1" t="s">
        <v>27</v>
      </c>
      <c r="C6153" s="1" t="str">
        <f t="shared" si="672"/>
        <v>USA</v>
      </c>
      <c r="D6153" s="1" t="s">
        <v>12488</v>
      </c>
      <c r="E6153" s="7" t="str">
        <f>TEXT(DATE(MID(D6153, 13, 4), CHOOSE(MATCH( MID(D6153, 5, 3), {"Jan","Feb","Mar","Apr","May","Jun","Jul","Aug","Sep","Oct","Nov","Dec"}, 0), 1, 2, 3, 4, 5, 6, 7, 8, 9, 10, 11, 12), MID(D6153, 9, 2)), "yyyy-mm-dd")</f>
        <v>1966-03-18</v>
      </c>
      <c r="F6153" s="1" t="str">
        <f t="shared" si="673"/>
        <v>20:00:00</v>
      </c>
      <c r="G6153" s="9" t="str">
        <f t="shared" si="674"/>
        <v>March</v>
      </c>
      <c r="H6153" s="5" t="str">
        <f t="shared" si="675"/>
        <v>1966</v>
      </c>
      <c r="I6153" s="1" t="s">
        <v>12489</v>
      </c>
      <c r="J6153" s="1" t="str">
        <f t="shared" si="676"/>
        <v xml:space="preserve">Atlas-SLV3 Agena-D </v>
      </c>
      <c r="K6153" s="1" t="str">
        <f t="shared" si="677"/>
        <v>KH-7 Gambit 4026</v>
      </c>
      <c r="L6153" s="1" t="s">
        <v>346</v>
      </c>
      <c r="M6153" s="1"/>
      <c r="N6153" s="1">
        <f t="shared" si="678"/>
        <v>0</v>
      </c>
      <c r="O6153" s="1" t="s">
        <v>9</v>
      </c>
    </row>
    <row r="6154" spans="1:15" x14ac:dyDescent="0.3">
      <c r="A6154" s="1" t="s">
        <v>6140</v>
      </c>
      <c r="B6154" s="1" t="s">
        <v>6615</v>
      </c>
      <c r="C6154" s="1" t="str">
        <f t="shared" si="672"/>
        <v>Russia</v>
      </c>
      <c r="D6154" s="1" t="s">
        <v>12490</v>
      </c>
      <c r="E6154" s="7" t="str">
        <f>TEXT(DATE(MID(D6154, 13, 4), CHOOSE(MATCH( MID(D6154, 5, 3), {"Jan","Feb","Mar","Apr","May","Jun","Jul","Aug","Sep","Oct","Nov","Dec"}, 0), 1, 2, 3, 4, 5, 6, 7, 8, 9, 10, 11, 12), MID(D6154, 9, 2)), "yyyy-mm-dd")</f>
        <v>1966-03-17</v>
      </c>
      <c r="F6154" s="1" t="str">
        <f t="shared" si="673"/>
        <v>10:28:00</v>
      </c>
      <c r="G6154" s="9" t="str">
        <f t="shared" si="674"/>
        <v>March</v>
      </c>
      <c r="H6154" s="5" t="str">
        <f t="shared" si="675"/>
        <v>1966</v>
      </c>
      <c r="I6154" s="1" t="s">
        <v>12491</v>
      </c>
      <c r="J6154" s="1" t="str">
        <f t="shared" si="676"/>
        <v xml:space="preserve">Vostok-2 </v>
      </c>
      <c r="K6154" s="1" t="str">
        <f t="shared" si="677"/>
        <v>Cosmos 112</v>
      </c>
      <c r="L6154" s="1" t="s">
        <v>346</v>
      </c>
      <c r="M6154" s="1"/>
      <c r="N6154" s="1">
        <f t="shared" si="678"/>
        <v>0</v>
      </c>
      <c r="O6154" s="1" t="s">
        <v>9</v>
      </c>
    </row>
    <row r="6155" spans="1:15" x14ac:dyDescent="0.3">
      <c r="A6155" s="1" t="s">
        <v>657</v>
      </c>
      <c r="B6155" s="1" t="s">
        <v>12302</v>
      </c>
      <c r="C6155" s="1" t="str">
        <f t="shared" si="672"/>
        <v>USA</v>
      </c>
      <c r="D6155" s="1" t="s">
        <v>12492</v>
      </c>
      <c r="E6155" s="7" t="str">
        <f>TEXT(DATE(MID(D6155, 13, 4), CHOOSE(MATCH( MID(D6155, 5, 3), {"Jan","Feb","Mar","Apr","May","Jun","Jul","Aug","Sep","Oct","Nov","Dec"}, 0), 1, 2, 3, 4, 5, 6, 7, 8, 9, 10, 11, 12), MID(D6155, 9, 2)), "yyyy-mm-dd")</f>
        <v>1966-03-16</v>
      </c>
      <c r="F6155" s="1" t="str">
        <f t="shared" si="673"/>
        <v>16:41:00</v>
      </c>
      <c r="G6155" s="9" t="str">
        <f t="shared" si="674"/>
        <v>March</v>
      </c>
      <c r="H6155" s="5" t="str">
        <f t="shared" si="675"/>
        <v>1966</v>
      </c>
      <c r="I6155" s="1" t="s">
        <v>12493</v>
      </c>
      <c r="J6155" s="1" t="str">
        <f t="shared" si="676"/>
        <v xml:space="preserve">Titan II GLV </v>
      </c>
      <c r="K6155" s="1" t="str">
        <f t="shared" si="677"/>
        <v>Gemini VIII</v>
      </c>
      <c r="L6155" s="1" t="s">
        <v>346</v>
      </c>
      <c r="M6155" s="1"/>
      <c r="N6155" s="1">
        <f t="shared" si="678"/>
        <v>0</v>
      </c>
      <c r="O6155" s="1" t="s">
        <v>9</v>
      </c>
    </row>
    <row r="6156" spans="1:15" x14ac:dyDescent="0.3">
      <c r="A6156" s="1" t="s">
        <v>5556</v>
      </c>
      <c r="B6156" s="1" t="s">
        <v>12305</v>
      </c>
      <c r="C6156" s="1" t="str">
        <f t="shared" si="672"/>
        <v>USA</v>
      </c>
      <c r="D6156" s="1" t="s">
        <v>12494</v>
      </c>
      <c r="E6156" s="7" t="str">
        <f>TEXT(DATE(MID(D6156, 13, 4), CHOOSE(MATCH( MID(D6156, 5, 3), {"Jan","Feb","Mar","Apr","May","Jun","Jul","Aug","Sep","Oct","Nov","Dec"}, 0), 1, 2, 3, 4, 5, 6, 7, 8, 9, 10, 11, 12), MID(D6156, 9, 2)), "yyyy-mm-dd")</f>
        <v>1966-03-16</v>
      </c>
      <c r="F6156" s="1" t="str">
        <f t="shared" si="673"/>
        <v>15:00:00</v>
      </c>
      <c r="G6156" s="9" t="str">
        <f t="shared" si="674"/>
        <v>March</v>
      </c>
      <c r="H6156" s="5" t="str">
        <f t="shared" si="675"/>
        <v>1966</v>
      </c>
      <c r="I6156" s="1" t="s">
        <v>12495</v>
      </c>
      <c r="J6156" s="1" t="str">
        <f t="shared" si="676"/>
        <v xml:space="preserve">Atlas-SLV3 Agena-D </v>
      </c>
      <c r="K6156" s="1" t="str">
        <f t="shared" si="677"/>
        <v>GATV 5003</v>
      </c>
      <c r="L6156" s="1" t="s">
        <v>346</v>
      </c>
      <c r="M6156" s="1"/>
      <c r="N6156" s="1">
        <f t="shared" si="678"/>
        <v>0</v>
      </c>
      <c r="O6156" s="1" t="s">
        <v>9</v>
      </c>
    </row>
    <row r="6157" spans="1:15" x14ac:dyDescent="0.3">
      <c r="A6157" s="1" t="s">
        <v>6140</v>
      </c>
      <c r="B6157" s="1" t="s">
        <v>12496</v>
      </c>
      <c r="C6157" s="1" t="str">
        <f t="shared" si="672"/>
        <v>Kazakhstan</v>
      </c>
      <c r="D6157" s="1" t="s">
        <v>12497</v>
      </c>
      <c r="E6157" s="7" t="str">
        <f>TEXT(DATE(MID(D6157, 13, 4), CHOOSE(MATCH( MID(D6157, 5, 3), {"Jan","Feb","Mar","Apr","May","Jun","Jul","Aug","Sep","Oct","Nov","Dec"}, 0), 1, 2, 3, 4, 5, 6, 7, 8, 9, 10, 11, 12), MID(D6157, 9, 2)), "yyyy-mm-dd")</f>
        <v>1966-03-15</v>
      </c>
      <c r="F6157" s="1" t="str">
        <f t="shared" si="673"/>
        <v>23:59:00</v>
      </c>
      <c r="G6157" s="9" t="str">
        <f t="shared" si="674"/>
        <v>March</v>
      </c>
      <c r="H6157" s="5" t="str">
        <f t="shared" si="675"/>
        <v>1966</v>
      </c>
      <c r="I6157" s="1" t="s">
        <v>12498</v>
      </c>
      <c r="J6157" s="1" t="str">
        <f t="shared" si="676"/>
        <v xml:space="preserve">R-36 Orb. </v>
      </c>
      <c r="K6157" s="1" t="str">
        <f t="shared" si="677"/>
        <v>OGTch nÂ°03</v>
      </c>
      <c r="L6157" s="1" t="s">
        <v>346</v>
      </c>
      <c r="M6157" s="1"/>
      <c r="N6157" s="1">
        <f t="shared" si="678"/>
        <v>0</v>
      </c>
      <c r="O6157" s="1" t="s">
        <v>1649</v>
      </c>
    </row>
    <row r="6158" spans="1:15" x14ac:dyDescent="0.3">
      <c r="A6158" s="1" t="s">
        <v>5722</v>
      </c>
      <c r="B6158" s="1" t="s">
        <v>10955</v>
      </c>
      <c r="C6158" s="1" t="str">
        <f t="shared" si="672"/>
        <v>USA</v>
      </c>
      <c r="D6158" s="1" t="s">
        <v>12499</v>
      </c>
      <c r="E6158" s="7" t="str">
        <f>TEXT(DATE(MID(D6158, 13, 4), CHOOSE(MATCH( MID(D6158, 5, 3), {"Jan","Feb","Mar","Apr","May","Jun","Jul","Aug","Sep","Oct","Nov","Dec"}, 0), 1, 2, 3, 4, 5, 6, 7, 8, 9, 10, 11, 12), MID(D6158, 9, 2)), "yyyy-mm-dd")</f>
        <v>1966-03-09</v>
      </c>
      <c r="F6158" s="1" t="str">
        <f t="shared" si="673"/>
        <v>22:02:00</v>
      </c>
      <c r="G6158" s="9" t="str">
        <f t="shared" si="674"/>
        <v>March</v>
      </c>
      <c r="H6158" s="5" t="str">
        <f t="shared" si="675"/>
        <v>1966</v>
      </c>
      <c r="I6158" s="1" t="s">
        <v>12500</v>
      </c>
      <c r="J6158" s="1" t="str">
        <f t="shared" si="676"/>
        <v xml:space="preserve">Thor-SLV2A Agena-D </v>
      </c>
      <c r="K6158" s="1" t="str">
        <f t="shared" si="677"/>
        <v>OPS 3488</v>
      </c>
      <c r="L6158" s="1" t="s">
        <v>346</v>
      </c>
      <c r="M6158" s="1"/>
      <c r="N6158" s="1">
        <f t="shared" si="678"/>
        <v>0</v>
      </c>
      <c r="O6158" s="1" t="s">
        <v>9</v>
      </c>
    </row>
    <row r="6159" spans="1:15" x14ac:dyDescent="0.3">
      <c r="A6159" s="1" t="s">
        <v>6140</v>
      </c>
      <c r="B6159" s="1" t="s">
        <v>130</v>
      </c>
      <c r="C6159" s="1" t="str">
        <f t="shared" si="672"/>
        <v>Kazakhstan</v>
      </c>
      <c r="D6159" s="1" t="s">
        <v>12501</v>
      </c>
      <c r="E6159" s="7" t="str">
        <f>TEXT(DATE(MID(D6159, 13, 4), CHOOSE(MATCH( MID(D6159, 5, 3), {"Jan","Feb","Mar","Apr","May","Jun","Jul","Aug","Sep","Oct","Nov","Dec"}, 0), 1, 2, 3, 4, 5, 6, 7, 8, 9, 10, 11, 12), MID(D6159, 9, 2)), "yyyy-mm-dd")</f>
        <v>1966-03-01</v>
      </c>
      <c r="F6159" s="1" t="str">
        <f t="shared" si="673"/>
        <v>11:03:00</v>
      </c>
      <c r="G6159" s="9" t="str">
        <f t="shared" si="674"/>
        <v>March</v>
      </c>
      <c r="H6159" s="5" t="str">
        <f t="shared" si="675"/>
        <v>1966</v>
      </c>
      <c r="I6159" s="1" t="s">
        <v>12502</v>
      </c>
      <c r="J6159" s="1" t="str">
        <f t="shared" si="676"/>
        <v xml:space="preserve">Molniya-M /Block L </v>
      </c>
      <c r="K6159" s="1" t="str">
        <f t="shared" si="677"/>
        <v>Cosmos 111</v>
      </c>
      <c r="L6159" s="1" t="s">
        <v>346</v>
      </c>
      <c r="M6159" s="1"/>
      <c r="N6159" s="1">
        <f t="shared" si="678"/>
        <v>0</v>
      </c>
      <c r="O6159" s="1" t="s">
        <v>117</v>
      </c>
    </row>
    <row r="6160" spans="1:15" x14ac:dyDescent="0.3">
      <c r="A6160" s="1" t="s">
        <v>5722</v>
      </c>
      <c r="B6160" s="1" t="s">
        <v>3160</v>
      </c>
      <c r="C6160" s="1" t="str">
        <f t="shared" si="672"/>
        <v>USA</v>
      </c>
      <c r="D6160" s="1" t="s">
        <v>12503</v>
      </c>
      <c r="E6160" s="7" t="str">
        <f>TEXT(DATE(MID(D6160, 13, 4), CHOOSE(MATCH( MID(D6160, 5, 3), {"Jan","Feb","Mar","Apr","May","Jun","Jul","Aug","Sep","Oct","Nov","Dec"}, 0), 1, 2, 3, 4, 5, 6, 7, 8, 9, 10, 11, 12), MID(D6160, 9, 2)), "yyyy-mm-dd")</f>
        <v>1966-02-28</v>
      </c>
      <c r="F6160" s="1" t="str">
        <f t="shared" si="673"/>
        <v>13:58:00</v>
      </c>
      <c r="G6160" s="9" t="str">
        <f t="shared" si="674"/>
        <v>February</v>
      </c>
      <c r="H6160" s="5" t="str">
        <f t="shared" si="675"/>
        <v>1966</v>
      </c>
      <c r="I6160" s="1" t="s">
        <v>12504</v>
      </c>
      <c r="J6160" s="1" t="str">
        <f t="shared" si="676"/>
        <v xml:space="preserve">Delta E </v>
      </c>
      <c r="K6160" s="1" t="str">
        <f t="shared" si="677"/>
        <v>ESSA-2</v>
      </c>
      <c r="L6160" s="1" t="s">
        <v>346</v>
      </c>
      <c r="M6160" s="1"/>
      <c r="N6160" s="1">
        <f t="shared" si="678"/>
        <v>0</v>
      </c>
      <c r="O6160" s="1" t="s">
        <v>9</v>
      </c>
    </row>
    <row r="6161" spans="1:15" x14ac:dyDescent="0.3">
      <c r="A6161" s="1" t="s">
        <v>657</v>
      </c>
      <c r="B6161" s="1" t="s">
        <v>11779</v>
      </c>
      <c r="C6161" s="1" t="str">
        <f t="shared" si="672"/>
        <v>USA</v>
      </c>
      <c r="D6161" s="1" t="s">
        <v>12505</v>
      </c>
      <c r="E6161" s="7" t="str">
        <f>TEXT(DATE(MID(D6161, 13, 4), CHOOSE(MATCH( MID(D6161, 5, 3), {"Jan","Feb","Mar","Apr","May","Jun","Jul","Aug","Sep","Oct","Nov","Dec"}, 0), 1, 2, 3, 4, 5, 6, 7, 8, 9, 10, 11, 12), MID(D6161, 9, 2)), "yyyy-mm-dd")</f>
        <v>1966-02-26</v>
      </c>
      <c r="F6161" s="1" t="str">
        <f t="shared" si="673"/>
        <v>16:12:00</v>
      </c>
      <c r="G6161" s="9" t="str">
        <f t="shared" si="674"/>
        <v>February</v>
      </c>
      <c r="H6161" s="5" t="str">
        <f t="shared" si="675"/>
        <v>1966</v>
      </c>
      <c r="I6161" s="1" t="s">
        <v>12506</v>
      </c>
      <c r="J6161" s="1" t="str">
        <f t="shared" si="676"/>
        <v xml:space="preserve">Saturn IB </v>
      </c>
      <c r="K6161" s="1" t="str">
        <f t="shared" si="677"/>
        <v>AS-201</v>
      </c>
      <c r="L6161" s="1" t="s">
        <v>346</v>
      </c>
      <c r="M6161" s="1"/>
      <c r="N6161" s="1">
        <f t="shared" si="678"/>
        <v>0</v>
      </c>
      <c r="O6161" s="1" t="s">
        <v>9</v>
      </c>
    </row>
    <row r="6162" spans="1:15" x14ac:dyDescent="0.3">
      <c r="A6162" s="1" t="s">
        <v>6140</v>
      </c>
      <c r="B6162" s="1" t="s">
        <v>130</v>
      </c>
      <c r="C6162" s="1" t="str">
        <f t="shared" si="672"/>
        <v>Kazakhstan</v>
      </c>
      <c r="D6162" s="1" t="s">
        <v>12507</v>
      </c>
      <c r="E6162" s="7" t="str">
        <f>TEXT(DATE(MID(D6162, 13, 4), CHOOSE(MATCH( MID(D6162, 5, 3), {"Jan","Feb","Mar","Apr","May","Jun","Jul","Aug","Sep","Oct","Nov","Dec"}, 0), 1, 2, 3, 4, 5, 6, 7, 8, 9, 10, 11, 12), MID(D6162, 9, 2)), "yyyy-mm-dd")</f>
        <v>1966-02-22</v>
      </c>
      <c r="F6162" s="1" t="str">
        <f t="shared" si="673"/>
        <v>20:09:00</v>
      </c>
      <c r="G6162" s="9" t="str">
        <f t="shared" si="674"/>
        <v>February</v>
      </c>
      <c r="H6162" s="5" t="str">
        <f t="shared" si="675"/>
        <v>1966</v>
      </c>
      <c r="I6162" s="1" t="s">
        <v>12508</v>
      </c>
      <c r="J6162" s="1" t="str">
        <f t="shared" si="676"/>
        <v xml:space="preserve">Voskhod </v>
      </c>
      <c r="K6162" s="1" t="str">
        <f t="shared" si="677"/>
        <v>Cosmos 110</v>
      </c>
      <c r="L6162" s="1" t="s">
        <v>346</v>
      </c>
      <c r="M6162" s="1"/>
      <c r="N6162" s="1">
        <f t="shared" si="678"/>
        <v>0</v>
      </c>
      <c r="O6162" s="1" t="s">
        <v>9</v>
      </c>
    </row>
    <row r="6163" spans="1:15" x14ac:dyDescent="0.3">
      <c r="A6163" s="1" t="s">
        <v>6140</v>
      </c>
      <c r="B6163" s="1" t="s">
        <v>6899</v>
      </c>
      <c r="C6163" s="1" t="str">
        <f t="shared" si="672"/>
        <v>Russia</v>
      </c>
      <c r="D6163" s="1" t="s">
        <v>12509</v>
      </c>
      <c r="E6163" s="7" t="str">
        <f>TEXT(DATE(MID(D6163, 13, 4), CHOOSE(MATCH( MID(D6163, 5, 3), {"Jan","Feb","Mar","Apr","May","Jun","Jul","Aug","Sep","Oct","Nov","Dec"}, 0), 1, 2, 3, 4, 5, 6, 7, 8, 9, 10, 11, 12), MID(D6163, 9, 2)), "yyyy-mm-dd")</f>
        <v>1966-02-21</v>
      </c>
      <c r="F6163" s="1" t="str">
        <f t="shared" si="673"/>
        <v>13:30:00</v>
      </c>
      <c r="G6163" s="9" t="str">
        <f t="shared" si="674"/>
        <v>February</v>
      </c>
      <c r="H6163" s="5" t="str">
        <f t="shared" si="675"/>
        <v>1966</v>
      </c>
      <c r="I6163" s="1" t="s">
        <v>12510</v>
      </c>
      <c r="J6163" s="1" t="str">
        <f t="shared" si="676"/>
        <v xml:space="preserve">Cosmos-1 (65S3) </v>
      </c>
      <c r="K6163" s="1" t="str">
        <f t="shared" si="677"/>
        <v>DS-K40 nÂ°2</v>
      </c>
      <c r="L6163" s="1" t="s">
        <v>346</v>
      </c>
      <c r="M6163" s="1"/>
      <c r="N6163" s="1">
        <f t="shared" si="678"/>
        <v>0</v>
      </c>
      <c r="O6163" s="1" t="s">
        <v>257</v>
      </c>
    </row>
    <row r="6164" spans="1:15" x14ac:dyDescent="0.3">
      <c r="A6164" s="1" t="s">
        <v>6140</v>
      </c>
      <c r="B6164" s="1" t="s">
        <v>130</v>
      </c>
      <c r="C6164" s="1" t="str">
        <f t="shared" si="672"/>
        <v>Kazakhstan</v>
      </c>
      <c r="D6164" s="1" t="s">
        <v>12511</v>
      </c>
      <c r="E6164" s="7" t="str">
        <f>TEXT(DATE(MID(D6164, 13, 4), CHOOSE(MATCH( MID(D6164, 5, 3), {"Jan","Feb","Mar","Apr","May","Jun","Jul","Aug","Sep","Oct","Nov","Dec"}, 0), 1, 2, 3, 4, 5, 6, 7, 8, 9, 10, 11, 12), MID(D6164, 9, 2)), "yyyy-mm-dd")</f>
        <v>1966-02-19</v>
      </c>
      <c r="F6164" s="1" t="str">
        <f t="shared" si="673"/>
        <v>08:49:00</v>
      </c>
      <c r="G6164" s="9" t="str">
        <f t="shared" si="674"/>
        <v>February</v>
      </c>
      <c r="H6164" s="5" t="str">
        <f t="shared" si="675"/>
        <v>1966</v>
      </c>
      <c r="I6164" s="1" t="s">
        <v>12512</v>
      </c>
      <c r="J6164" s="1" t="str">
        <f t="shared" si="676"/>
        <v xml:space="preserve">Voskhod </v>
      </c>
      <c r="K6164" s="1" t="str">
        <f t="shared" si="677"/>
        <v>Cosmos 109</v>
      </c>
      <c r="L6164" s="1" t="s">
        <v>346</v>
      </c>
      <c r="M6164" s="1"/>
      <c r="N6164" s="1">
        <f t="shared" si="678"/>
        <v>0</v>
      </c>
      <c r="O6164" s="1" t="s">
        <v>9</v>
      </c>
    </row>
    <row r="6165" spans="1:15" x14ac:dyDescent="0.3">
      <c r="A6165" s="1" t="s">
        <v>12237</v>
      </c>
      <c r="B6165" s="1" t="s">
        <v>12238</v>
      </c>
      <c r="C6165" s="1" t="str">
        <f t="shared" si="672"/>
        <v>France</v>
      </c>
      <c r="D6165" s="1" t="s">
        <v>12513</v>
      </c>
      <c r="E6165" s="7" t="str">
        <f>TEXT(DATE(MID(D6165, 13, 4), CHOOSE(MATCH( MID(D6165, 5, 3), {"Jan","Feb","Mar","Apr","May","Jun","Jul","Aug","Sep","Oct","Nov","Dec"}, 0), 1, 2, 3, 4, 5, 6, 7, 8, 9, 10, 11, 12), MID(D6165, 9, 2)), "yyyy-mm-dd")</f>
        <v>1966-02-17</v>
      </c>
      <c r="F6165" s="1" t="str">
        <f t="shared" si="673"/>
        <v>08:33:00</v>
      </c>
      <c r="G6165" s="9" t="str">
        <f t="shared" si="674"/>
        <v>February</v>
      </c>
      <c r="H6165" s="5" t="str">
        <f t="shared" si="675"/>
        <v>1966</v>
      </c>
      <c r="I6165" s="1" t="s">
        <v>12514</v>
      </c>
      <c r="J6165" s="1" t="str">
        <f t="shared" si="676"/>
        <v xml:space="preserve">Diamant A </v>
      </c>
      <c r="K6165" s="1" t="str">
        <f t="shared" si="677"/>
        <v>Diapason</v>
      </c>
      <c r="L6165" s="1" t="s">
        <v>346</v>
      </c>
      <c r="M6165" s="1"/>
      <c r="N6165" s="1">
        <f t="shared" si="678"/>
        <v>0</v>
      </c>
      <c r="O6165" s="1" t="s">
        <v>9</v>
      </c>
    </row>
    <row r="6166" spans="1:15" x14ac:dyDescent="0.3">
      <c r="A6166" s="1" t="s">
        <v>5556</v>
      </c>
      <c r="B6166" s="1" t="s">
        <v>27</v>
      </c>
      <c r="C6166" s="1" t="str">
        <f t="shared" si="672"/>
        <v>USA</v>
      </c>
      <c r="D6166" s="1" t="s">
        <v>12515</v>
      </c>
      <c r="E6166" s="7" t="str">
        <f>TEXT(DATE(MID(D6166, 13, 4), CHOOSE(MATCH( MID(D6166, 5, 3), {"Jan","Feb","Mar","Apr","May","Jun","Jul","Aug","Sep","Oct","Nov","Dec"}, 0), 1, 2, 3, 4, 5, 6, 7, 8, 9, 10, 11, 12), MID(D6166, 9, 2)), "yyyy-mm-dd")</f>
        <v>1966-02-15</v>
      </c>
      <c r="F6166" s="1" t="str">
        <f t="shared" si="673"/>
        <v>20:30:00</v>
      </c>
      <c r="G6166" s="9" t="str">
        <f t="shared" si="674"/>
        <v>February</v>
      </c>
      <c r="H6166" s="5" t="str">
        <f t="shared" si="675"/>
        <v>1966</v>
      </c>
      <c r="I6166" s="1" t="s">
        <v>12516</v>
      </c>
      <c r="J6166" s="1" t="str">
        <f t="shared" si="676"/>
        <v xml:space="preserve">Atlas-SLV3 Agena-D </v>
      </c>
      <c r="K6166" s="1" t="str">
        <f t="shared" si="677"/>
        <v>KH-7 Gambit 4025</v>
      </c>
      <c r="L6166" s="1" t="s">
        <v>346</v>
      </c>
      <c r="M6166" s="1"/>
      <c r="N6166" s="1">
        <f t="shared" si="678"/>
        <v>0</v>
      </c>
      <c r="O6166" s="1" t="s">
        <v>9</v>
      </c>
    </row>
    <row r="6167" spans="1:15" x14ac:dyDescent="0.3">
      <c r="A6167" s="1" t="s">
        <v>6140</v>
      </c>
      <c r="B6167" s="1" t="s">
        <v>6899</v>
      </c>
      <c r="C6167" s="1" t="str">
        <f t="shared" si="672"/>
        <v>Russia</v>
      </c>
      <c r="D6167" s="1" t="s">
        <v>12517</v>
      </c>
      <c r="E6167" s="7" t="str">
        <f>TEXT(DATE(MID(D6167, 13, 4), CHOOSE(MATCH( MID(D6167, 5, 3), {"Jan","Feb","Mar","Apr","May","Jun","Jul","Aug","Sep","Oct","Nov","Dec"}, 0), 1, 2, 3, 4, 5, 6, 7, 8, 9, 10, 11, 12), MID(D6167, 9, 2)), "yyyy-mm-dd")</f>
        <v>1966-02-11</v>
      </c>
      <c r="F6167" s="1" t="str">
        <f t="shared" si="673"/>
        <v>18:00:00</v>
      </c>
      <c r="G6167" s="9" t="str">
        <f t="shared" si="674"/>
        <v>February</v>
      </c>
      <c r="H6167" s="5" t="str">
        <f t="shared" si="675"/>
        <v>1966</v>
      </c>
      <c r="I6167" s="1" t="s">
        <v>12518</v>
      </c>
      <c r="J6167" s="1" t="str">
        <f t="shared" si="676"/>
        <v xml:space="preserve">Cosmos-1 (65S3) </v>
      </c>
      <c r="K6167" s="1" t="str">
        <f t="shared" si="677"/>
        <v>Cosmos 108</v>
      </c>
      <c r="L6167" s="1" t="s">
        <v>346</v>
      </c>
      <c r="M6167" s="1"/>
      <c r="N6167" s="1">
        <f t="shared" si="678"/>
        <v>0</v>
      </c>
      <c r="O6167" s="1" t="s">
        <v>9</v>
      </c>
    </row>
    <row r="6168" spans="1:15" x14ac:dyDescent="0.3">
      <c r="A6168" s="1" t="s">
        <v>6140</v>
      </c>
      <c r="B6168" s="1" t="s">
        <v>130</v>
      </c>
      <c r="C6168" s="1" t="str">
        <f t="shared" si="672"/>
        <v>Kazakhstan</v>
      </c>
      <c r="D6168" s="1" t="s">
        <v>12519</v>
      </c>
      <c r="E6168" s="7" t="str">
        <f>TEXT(DATE(MID(D6168, 13, 4), CHOOSE(MATCH( MID(D6168, 5, 3), {"Jan","Feb","Mar","Apr","May","Jun","Jul","Aug","Sep","Oct","Nov","Dec"}, 0), 1, 2, 3, 4, 5, 6, 7, 8, 9, 10, 11, 12), MID(D6168, 9, 2)), "yyyy-mm-dd")</f>
        <v>1966-02-10</v>
      </c>
      <c r="F6168" s="1" t="str">
        <f t="shared" si="673"/>
        <v>08:40:00</v>
      </c>
      <c r="G6168" s="9" t="str">
        <f t="shared" si="674"/>
        <v>February</v>
      </c>
      <c r="H6168" s="5" t="str">
        <f t="shared" si="675"/>
        <v>1966</v>
      </c>
      <c r="I6168" s="1" t="s">
        <v>12520</v>
      </c>
      <c r="J6168" s="1" t="str">
        <f t="shared" si="676"/>
        <v xml:space="preserve">Vostok-2 </v>
      </c>
      <c r="K6168" s="1" t="str">
        <f t="shared" si="677"/>
        <v>Cosmos 107</v>
      </c>
      <c r="L6168" s="1" t="s">
        <v>346</v>
      </c>
      <c r="M6168" s="1"/>
      <c r="N6168" s="1">
        <f t="shared" si="678"/>
        <v>0</v>
      </c>
      <c r="O6168" s="1" t="s">
        <v>9</v>
      </c>
    </row>
    <row r="6169" spans="1:15" x14ac:dyDescent="0.3">
      <c r="A6169" s="1" t="s">
        <v>5722</v>
      </c>
      <c r="B6169" s="1" t="s">
        <v>114</v>
      </c>
      <c r="C6169" s="1" t="str">
        <f t="shared" si="672"/>
        <v>USA</v>
      </c>
      <c r="D6169" s="1" t="s">
        <v>12521</v>
      </c>
      <c r="E6169" s="7" t="str">
        <f>TEXT(DATE(MID(D6169, 13, 4), CHOOSE(MATCH( MID(D6169, 5, 3), {"Jan","Feb","Mar","Apr","May","Jun","Jul","Aug","Sep","Oct","Nov","Dec"}, 0), 1, 2, 3, 4, 5, 6, 7, 8, 9, 10, 11, 12), MID(D6169, 9, 2)), "yyyy-mm-dd")</f>
        <v>1966-02-09</v>
      </c>
      <c r="F6169" s="1" t="str">
        <f t="shared" si="673"/>
        <v>19:45:00</v>
      </c>
      <c r="G6169" s="9" t="str">
        <f t="shared" si="674"/>
        <v>February</v>
      </c>
      <c r="H6169" s="5" t="str">
        <f t="shared" si="675"/>
        <v>1966</v>
      </c>
      <c r="I6169" s="1" t="s">
        <v>12522</v>
      </c>
      <c r="J6169" s="1" t="str">
        <f t="shared" si="676"/>
        <v xml:space="preserve">Thor-SLV2A Agena-D </v>
      </c>
      <c r="K6169" s="1" t="str">
        <f t="shared" si="677"/>
        <v>OPS 1439</v>
      </c>
      <c r="L6169" s="1" t="s">
        <v>346</v>
      </c>
      <c r="M6169" s="1"/>
      <c r="N6169" s="1">
        <f t="shared" si="678"/>
        <v>0</v>
      </c>
      <c r="O6169" s="1" t="s">
        <v>9</v>
      </c>
    </row>
    <row r="6170" spans="1:15" x14ac:dyDescent="0.3">
      <c r="A6170" s="1" t="s">
        <v>6140</v>
      </c>
      <c r="B6170" s="1" t="s">
        <v>12496</v>
      </c>
      <c r="C6170" s="1" t="str">
        <f t="shared" si="672"/>
        <v>Kazakhstan</v>
      </c>
      <c r="D6170" s="1" t="s">
        <v>12523</v>
      </c>
      <c r="E6170" s="7" t="str">
        <f>TEXT(DATE(MID(D6170, 13, 4), CHOOSE(MATCH( MID(D6170, 5, 3), {"Jan","Feb","Mar","Apr","May","Jun","Jul","Aug","Sep","Oct","Nov","Dec"}, 0), 1, 2, 3, 4, 5, 6, 7, 8, 9, 10, 11, 12), MID(D6170, 9, 2)), "yyyy-mm-dd")</f>
        <v>1966-02-05</v>
      </c>
      <c r="F6170" s="1" t="str">
        <f t="shared" si="673"/>
        <v>12:19:00</v>
      </c>
      <c r="G6170" s="9" t="str">
        <f t="shared" si="674"/>
        <v>February</v>
      </c>
      <c r="H6170" s="5" t="str">
        <f t="shared" si="675"/>
        <v>1966</v>
      </c>
      <c r="I6170" s="1" t="s">
        <v>12524</v>
      </c>
      <c r="J6170" s="1" t="str">
        <f t="shared" si="676"/>
        <v xml:space="preserve">R-36 Orb. </v>
      </c>
      <c r="K6170" s="1" t="str">
        <f t="shared" si="677"/>
        <v>OGTch nÂ°02</v>
      </c>
      <c r="L6170" s="1" t="s">
        <v>346</v>
      </c>
      <c r="M6170" s="1"/>
      <c r="N6170" s="1">
        <f t="shared" si="678"/>
        <v>0</v>
      </c>
      <c r="O6170" s="1" t="s">
        <v>9</v>
      </c>
    </row>
    <row r="6171" spans="1:15" x14ac:dyDescent="0.3">
      <c r="A6171" s="1" t="s">
        <v>5722</v>
      </c>
      <c r="B6171" s="1" t="s">
        <v>3478</v>
      </c>
      <c r="C6171" s="1" t="str">
        <f t="shared" si="672"/>
        <v>USA</v>
      </c>
      <c r="D6171" s="1" t="s">
        <v>12525</v>
      </c>
      <c r="E6171" s="7" t="str">
        <f>TEXT(DATE(MID(D6171, 13, 4), CHOOSE(MATCH( MID(D6171, 5, 3), {"Jan","Feb","Mar","Apr","May","Jun","Jul","Aug","Sep","Oct","Nov","Dec"}, 0), 1, 2, 3, 4, 5, 6, 7, 8, 9, 10, 11, 12), MID(D6171, 9, 2)), "yyyy-mm-dd")</f>
        <v>1966-02-03</v>
      </c>
      <c r="F6171" s="1" t="str">
        <f t="shared" si="673"/>
        <v>07:41:00</v>
      </c>
      <c r="G6171" s="9" t="str">
        <f t="shared" si="674"/>
        <v>February</v>
      </c>
      <c r="H6171" s="5" t="str">
        <f t="shared" si="675"/>
        <v>1966</v>
      </c>
      <c r="I6171" s="1" t="s">
        <v>12526</v>
      </c>
      <c r="J6171" s="1" t="str">
        <f t="shared" si="676"/>
        <v xml:space="preserve">Delta C </v>
      </c>
      <c r="K6171" s="1" t="str">
        <f t="shared" si="677"/>
        <v>ESSA-1</v>
      </c>
      <c r="L6171" s="1" t="s">
        <v>346</v>
      </c>
      <c r="M6171" s="1"/>
      <c r="N6171" s="1">
        <f t="shared" si="678"/>
        <v>0</v>
      </c>
      <c r="O6171" s="1" t="s">
        <v>9</v>
      </c>
    </row>
    <row r="6172" spans="1:15" x14ac:dyDescent="0.3">
      <c r="A6172" s="1" t="s">
        <v>5722</v>
      </c>
      <c r="B6172" s="1" t="s">
        <v>10902</v>
      </c>
      <c r="C6172" s="1" t="str">
        <f t="shared" si="672"/>
        <v>USA</v>
      </c>
      <c r="D6172" s="1" t="s">
        <v>12527</v>
      </c>
      <c r="E6172" s="7" t="str">
        <f>TEXT(DATE(MID(D6172, 13, 4), CHOOSE(MATCH( MID(D6172, 5, 3), {"Jan","Feb","Mar","Apr","May","Jun","Jul","Aug","Sep","Oct","Nov","Dec"}, 0), 1, 2, 3, 4, 5, 6, 7, 8, 9, 10, 11, 12), MID(D6172, 9, 2)), "yyyy-mm-dd")</f>
        <v>1966-02-02</v>
      </c>
      <c r="F6172" s="1" t="str">
        <f t="shared" si="673"/>
        <v>21:32:00</v>
      </c>
      <c r="G6172" s="9" t="str">
        <f t="shared" si="674"/>
        <v>February</v>
      </c>
      <c r="H6172" s="5" t="str">
        <f t="shared" si="675"/>
        <v>1966</v>
      </c>
      <c r="I6172" s="1" t="s">
        <v>12528</v>
      </c>
      <c r="J6172" s="1" t="str">
        <f t="shared" si="676"/>
        <v xml:space="preserve">Thor-SLV2A Agena-D </v>
      </c>
      <c r="K6172" s="1" t="str">
        <f t="shared" si="677"/>
        <v>OPS 7291</v>
      </c>
      <c r="L6172" s="1" t="s">
        <v>346</v>
      </c>
      <c r="M6172" s="1"/>
      <c r="N6172" s="1">
        <f t="shared" si="678"/>
        <v>0</v>
      </c>
      <c r="O6172" s="1" t="s">
        <v>9</v>
      </c>
    </row>
    <row r="6173" spans="1:15" x14ac:dyDescent="0.3">
      <c r="A6173" s="1" t="s">
        <v>6140</v>
      </c>
      <c r="B6173" s="1" t="s">
        <v>130</v>
      </c>
      <c r="C6173" s="1" t="str">
        <f t="shared" si="672"/>
        <v>Kazakhstan</v>
      </c>
      <c r="D6173" s="1" t="s">
        <v>12529</v>
      </c>
      <c r="E6173" s="7" t="str">
        <f>TEXT(DATE(MID(D6173, 13, 4), CHOOSE(MATCH( MID(D6173, 5, 3), {"Jan","Feb","Mar","Apr","May","Jun","Jul","Aug","Sep","Oct","Nov","Dec"}, 0), 1, 2, 3, 4, 5, 6, 7, 8, 9, 10, 11, 12), MID(D6173, 9, 2)), "yyyy-mm-dd")</f>
        <v>1966-01-31</v>
      </c>
      <c r="F6173" s="1" t="str">
        <f t="shared" si="673"/>
        <v>11:41:00</v>
      </c>
      <c r="G6173" s="9" t="str">
        <f t="shared" si="674"/>
        <v>January</v>
      </c>
      <c r="H6173" s="5" t="str">
        <f t="shared" si="675"/>
        <v>1966</v>
      </c>
      <c r="I6173" s="1" t="s">
        <v>12530</v>
      </c>
      <c r="J6173" s="1" t="str">
        <f t="shared" si="676"/>
        <v xml:space="preserve">Molniya-M /Block L </v>
      </c>
      <c r="K6173" s="1" t="str">
        <f t="shared" si="677"/>
        <v>Luna 9</v>
      </c>
      <c r="L6173" s="1" t="s">
        <v>346</v>
      </c>
      <c r="M6173" s="1"/>
      <c r="N6173" s="1">
        <f t="shared" si="678"/>
        <v>0</v>
      </c>
      <c r="O6173" s="1" t="s">
        <v>9</v>
      </c>
    </row>
    <row r="6174" spans="1:15" x14ac:dyDescent="0.3">
      <c r="A6174" s="1" t="s">
        <v>5722</v>
      </c>
      <c r="B6174" s="1" t="s">
        <v>5723</v>
      </c>
      <c r="C6174" s="1" t="str">
        <f t="shared" si="672"/>
        <v>USA</v>
      </c>
      <c r="D6174" s="1" t="s">
        <v>12531</v>
      </c>
      <c r="E6174" s="7" t="str">
        <f>TEXT(DATE(MID(D6174, 13, 4), CHOOSE(MATCH( MID(D6174, 5, 3), {"Jan","Feb","Mar","Apr","May","Jun","Jul","Aug","Sep","Oct","Nov","Dec"}, 0), 1, 2, 3, 4, 5, 6, 7, 8, 9, 10, 11, 12), MID(D6174, 9, 2)), "yyyy-mm-dd")</f>
        <v>1966-01-28</v>
      </c>
      <c r="F6174" s="1" t="str">
        <f t="shared" si="673"/>
        <v>17:06:00</v>
      </c>
      <c r="G6174" s="9" t="str">
        <f t="shared" si="674"/>
        <v>January</v>
      </c>
      <c r="H6174" s="5" t="str">
        <f t="shared" si="675"/>
        <v>1966</v>
      </c>
      <c r="I6174" s="1" t="s">
        <v>12532</v>
      </c>
      <c r="J6174" s="1" t="str">
        <f t="shared" si="676"/>
        <v xml:space="preserve">Scout A </v>
      </c>
      <c r="K6174" s="1" t="str">
        <f t="shared" si="677"/>
        <v>Transit-O 7</v>
      </c>
      <c r="L6174" s="1" t="s">
        <v>346</v>
      </c>
      <c r="M6174" s="1"/>
      <c r="N6174" s="1">
        <f t="shared" si="678"/>
        <v>0</v>
      </c>
      <c r="O6174" s="1" t="s">
        <v>9</v>
      </c>
    </row>
    <row r="6175" spans="1:15" x14ac:dyDescent="0.3">
      <c r="A6175" s="1" t="s">
        <v>6140</v>
      </c>
      <c r="B6175" s="1" t="s">
        <v>6899</v>
      </c>
      <c r="C6175" s="1" t="str">
        <f t="shared" si="672"/>
        <v>Russia</v>
      </c>
      <c r="D6175" s="1" t="s">
        <v>12533</v>
      </c>
      <c r="E6175" s="7" t="str">
        <f>TEXT(DATE(MID(D6175, 13, 4), CHOOSE(MATCH( MID(D6175, 5, 3), {"Jan","Feb","Mar","Apr","May","Jun","Jul","Aug","Sep","Oct","Nov","Dec"}, 0), 1, 2, 3, 4, 5, 6, 7, 8, 9, 10, 11, 12), MID(D6175, 9, 2)), "yyyy-mm-dd")</f>
        <v>1966-01-25</v>
      </c>
      <c r="F6175" s="1" t="str">
        <f t="shared" si="673"/>
        <v>12:28:00</v>
      </c>
      <c r="G6175" s="9" t="str">
        <f t="shared" si="674"/>
        <v>January</v>
      </c>
      <c r="H6175" s="5" t="str">
        <f t="shared" si="675"/>
        <v>1966</v>
      </c>
      <c r="I6175" s="1" t="s">
        <v>12534</v>
      </c>
      <c r="J6175" s="1" t="str">
        <f t="shared" si="676"/>
        <v xml:space="preserve">Cosmos-2 (63SM) </v>
      </c>
      <c r="K6175" s="1" t="str">
        <f t="shared" si="677"/>
        <v>Cosmos 106</v>
      </c>
      <c r="L6175" s="1" t="s">
        <v>346</v>
      </c>
      <c r="M6175" s="1"/>
      <c r="N6175" s="1">
        <f t="shared" si="678"/>
        <v>0</v>
      </c>
      <c r="O6175" s="1" t="s">
        <v>9</v>
      </c>
    </row>
    <row r="6176" spans="1:15" x14ac:dyDescent="0.3">
      <c r="A6176" s="1" t="s">
        <v>6140</v>
      </c>
      <c r="B6176" s="1" t="s">
        <v>130</v>
      </c>
      <c r="C6176" s="1" t="str">
        <f t="shared" si="672"/>
        <v>Kazakhstan</v>
      </c>
      <c r="D6176" s="1" t="s">
        <v>12535</v>
      </c>
      <c r="E6176" s="7" t="str">
        <f>TEXT(DATE(MID(D6176, 13, 4), CHOOSE(MATCH( MID(D6176, 5, 3), {"Jan","Feb","Mar","Apr","May","Jun","Jul","Aug","Sep","Oct","Nov","Dec"}, 0), 1, 2, 3, 4, 5, 6, 7, 8, 9, 10, 11, 12), MID(D6176, 9, 2)), "yyyy-mm-dd")</f>
        <v>1966-01-22</v>
      </c>
      <c r="F6176" s="1" t="str">
        <f t="shared" si="673"/>
        <v>08:30:00</v>
      </c>
      <c r="G6176" s="9" t="str">
        <f t="shared" si="674"/>
        <v>January</v>
      </c>
      <c r="H6176" s="5" t="str">
        <f t="shared" si="675"/>
        <v>1966</v>
      </c>
      <c r="I6176" s="1" t="s">
        <v>12536</v>
      </c>
      <c r="J6176" s="1" t="str">
        <f t="shared" si="676"/>
        <v xml:space="preserve">Vostok-2 </v>
      </c>
      <c r="K6176" s="1" t="str">
        <f t="shared" si="677"/>
        <v>Cosmos 105</v>
      </c>
      <c r="L6176" s="1" t="s">
        <v>346</v>
      </c>
      <c r="M6176" s="1"/>
      <c r="N6176" s="1">
        <f t="shared" si="678"/>
        <v>0</v>
      </c>
      <c r="O6176" s="1" t="s">
        <v>9</v>
      </c>
    </row>
    <row r="6177" spans="1:15" x14ac:dyDescent="0.3">
      <c r="A6177" s="1" t="s">
        <v>5556</v>
      </c>
      <c r="B6177" s="1" t="s">
        <v>27</v>
      </c>
      <c r="C6177" s="1" t="str">
        <f t="shared" si="672"/>
        <v>USA</v>
      </c>
      <c r="D6177" s="1" t="s">
        <v>12537</v>
      </c>
      <c r="E6177" s="7" t="str">
        <f>TEXT(DATE(MID(D6177, 13, 4), CHOOSE(MATCH( MID(D6177, 5, 3), {"Jan","Feb","Mar","Apr","May","Jun","Jul","Aug","Sep","Oct","Nov","Dec"}, 0), 1, 2, 3, 4, 5, 6, 7, 8, 9, 10, 11, 12), MID(D6177, 9, 2)), "yyyy-mm-dd")</f>
        <v>1966-01-19</v>
      </c>
      <c r="F6177" s="1" t="str">
        <f t="shared" si="673"/>
        <v>20:03:00</v>
      </c>
      <c r="G6177" s="9" t="str">
        <f t="shared" si="674"/>
        <v>January</v>
      </c>
      <c r="H6177" s="5" t="str">
        <f t="shared" si="675"/>
        <v>1966</v>
      </c>
      <c r="I6177" s="1" t="s">
        <v>12538</v>
      </c>
      <c r="J6177" s="1" t="str">
        <f t="shared" si="676"/>
        <v xml:space="preserve">Atlas-SLV3 Agena-D </v>
      </c>
      <c r="K6177" s="1" t="str">
        <f t="shared" si="677"/>
        <v>KH-7 Gambit 4024</v>
      </c>
      <c r="L6177" s="1" t="s">
        <v>346</v>
      </c>
      <c r="M6177" s="1"/>
      <c r="N6177" s="1">
        <f t="shared" si="678"/>
        <v>0</v>
      </c>
      <c r="O6177" s="1" t="s">
        <v>9</v>
      </c>
    </row>
    <row r="6178" spans="1:15" x14ac:dyDescent="0.3">
      <c r="A6178" s="1" t="s">
        <v>6140</v>
      </c>
      <c r="B6178" s="1" t="s">
        <v>130</v>
      </c>
      <c r="C6178" s="1" t="str">
        <f t="shared" si="672"/>
        <v>Kazakhstan</v>
      </c>
      <c r="D6178" s="1" t="s">
        <v>12539</v>
      </c>
      <c r="E6178" s="7" t="str">
        <f>TEXT(DATE(MID(D6178, 13, 4), CHOOSE(MATCH( MID(D6178, 5, 3), {"Jan","Feb","Mar","Apr","May","Jun","Jul","Aug","Sep","Oct","Nov","Dec"}, 0), 1, 2, 3, 4, 5, 6, 7, 8, 9, 10, 11, 12), MID(D6178, 9, 2)), "yyyy-mm-dd")</f>
        <v>1966-01-07</v>
      </c>
      <c r="F6178" s="1" t="str">
        <f t="shared" si="673"/>
        <v>08:20:00</v>
      </c>
      <c r="G6178" s="9" t="str">
        <f t="shared" si="674"/>
        <v>January</v>
      </c>
      <c r="H6178" s="5" t="str">
        <f t="shared" si="675"/>
        <v>1966</v>
      </c>
      <c r="I6178" s="1" t="s">
        <v>12540</v>
      </c>
      <c r="J6178" s="1" t="str">
        <f t="shared" si="676"/>
        <v xml:space="preserve">Vostok-2 </v>
      </c>
      <c r="K6178" s="1" t="str">
        <f t="shared" si="677"/>
        <v>Cosmos 104</v>
      </c>
      <c r="L6178" s="1" t="s">
        <v>346</v>
      </c>
      <c r="M6178" s="1"/>
      <c r="N6178" s="1">
        <f t="shared" si="678"/>
        <v>0</v>
      </c>
      <c r="O6178" s="1" t="s">
        <v>117</v>
      </c>
    </row>
    <row r="6179" spans="1:15" x14ac:dyDescent="0.3">
      <c r="A6179" s="1" t="s">
        <v>5722</v>
      </c>
      <c r="B6179" s="1" t="s">
        <v>8845</v>
      </c>
      <c r="C6179" s="1" t="str">
        <f t="shared" si="672"/>
        <v>USA</v>
      </c>
      <c r="D6179" s="1" t="s">
        <v>12541</v>
      </c>
      <c r="E6179" s="7" t="str">
        <f>TEXT(DATE(MID(D6179, 13, 4), CHOOSE(MATCH( MID(D6179, 5, 3), {"Jan","Feb","Mar","Apr","May","Jun","Jul","Aug","Sep","Oct","Nov","Dec"}, 0), 1, 2, 3, 4, 5, 6, 7, 8, 9, 10, 11, 12), MID(D6179, 9, 2)), "yyyy-mm-dd")</f>
        <v>1966-01-07</v>
      </c>
      <c r="F6179" s="1" t="str">
        <f t="shared" si="673"/>
        <v>04:48:00</v>
      </c>
      <c r="G6179" s="9" t="str">
        <f t="shared" si="674"/>
        <v>January</v>
      </c>
      <c r="H6179" s="5" t="str">
        <f t="shared" si="675"/>
        <v>1966</v>
      </c>
      <c r="I6179" s="1" t="s">
        <v>12542</v>
      </c>
      <c r="J6179" s="1" t="str">
        <f t="shared" si="676"/>
        <v xml:space="preserve">Thor-LV2D Burner-1I </v>
      </c>
      <c r="K6179" s="1" t="str">
        <f t="shared" si="677"/>
        <v>DMSP-3B-F5</v>
      </c>
      <c r="L6179" s="1" t="s">
        <v>346</v>
      </c>
      <c r="M6179" s="1"/>
      <c r="N6179" s="1">
        <f t="shared" si="678"/>
        <v>0</v>
      </c>
      <c r="O6179" s="1" t="s">
        <v>257</v>
      </c>
    </row>
    <row r="6180" spans="1:15" x14ac:dyDescent="0.3">
      <c r="A6180" s="1" t="s">
        <v>6140</v>
      </c>
      <c r="B6180" s="1" t="s">
        <v>11821</v>
      </c>
      <c r="C6180" s="1" t="str">
        <f t="shared" si="672"/>
        <v>Kazakhstan</v>
      </c>
      <c r="D6180" s="1" t="s">
        <v>12543</v>
      </c>
      <c r="E6180" s="7" t="str">
        <f>TEXT(DATE(MID(D6180, 13, 4), CHOOSE(MATCH( MID(D6180, 5, 3), {"Jan","Feb","Mar","Apr","May","Jun","Jul","Aug","Sep","Oct","Nov","Dec"}, 0), 1, 2, 3, 4, 5, 6, 7, 8, 9, 10, 11, 12), MID(D6180, 9, 2)), "yyyy-mm-dd")</f>
        <v>1965-12-28</v>
      </c>
      <c r="F6180" s="1" t="str">
        <f t="shared" si="673"/>
        <v>12:30:00</v>
      </c>
      <c r="G6180" s="9" t="str">
        <f t="shared" si="674"/>
        <v>December</v>
      </c>
      <c r="H6180" s="5" t="str">
        <f t="shared" si="675"/>
        <v>1965</v>
      </c>
      <c r="I6180" s="1" t="s">
        <v>12544</v>
      </c>
      <c r="J6180" s="1" t="str">
        <f t="shared" si="676"/>
        <v xml:space="preserve">Cosmos-3 </v>
      </c>
      <c r="K6180" s="1" t="str">
        <f t="shared" si="677"/>
        <v>Cosmos 103</v>
      </c>
      <c r="L6180" s="1" t="s">
        <v>346</v>
      </c>
      <c r="M6180" s="1"/>
      <c r="N6180" s="1">
        <f t="shared" si="678"/>
        <v>0</v>
      </c>
      <c r="O6180" s="1" t="s">
        <v>9</v>
      </c>
    </row>
    <row r="6181" spans="1:15" x14ac:dyDescent="0.3">
      <c r="A6181" s="1" t="s">
        <v>6140</v>
      </c>
      <c r="B6181" s="1" t="s">
        <v>6899</v>
      </c>
      <c r="C6181" s="1" t="str">
        <f t="shared" si="672"/>
        <v>Russia</v>
      </c>
      <c r="D6181" s="1" t="s">
        <v>12545</v>
      </c>
      <c r="E6181" s="7" t="str">
        <f>TEXT(DATE(MID(D6181, 13, 4), CHOOSE(MATCH( MID(D6181, 5, 3), {"Jan","Feb","Mar","Apr","May","Jun","Jul","Aug","Sep","Oct","Nov","Dec"}, 0), 1, 2, 3, 4, 5, 6, 7, 8, 9, 10, 11, 12), MID(D6181, 9, 2)), "yyyy-mm-dd")</f>
        <v>1965-12-28</v>
      </c>
      <c r="F6181" s="1" t="str">
        <f t="shared" si="673"/>
        <v>08:10:00</v>
      </c>
      <c r="G6181" s="9" t="str">
        <f t="shared" si="674"/>
        <v>December</v>
      </c>
      <c r="H6181" s="5" t="str">
        <f t="shared" si="675"/>
        <v>1965</v>
      </c>
      <c r="I6181" s="1" t="s">
        <v>12546</v>
      </c>
      <c r="J6181" s="1" t="str">
        <f t="shared" si="676"/>
        <v xml:space="preserve">Cosmos-1 (65S3) </v>
      </c>
      <c r="K6181" s="1" t="str">
        <f t="shared" si="677"/>
        <v>DS-K40 nÂ°1</v>
      </c>
      <c r="L6181" s="1" t="s">
        <v>346</v>
      </c>
      <c r="M6181" s="1"/>
      <c r="N6181" s="1">
        <f t="shared" si="678"/>
        <v>0</v>
      </c>
      <c r="O6181" s="1" t="s">
        <v>257</v>
      </c>
    </row>
    <row r="6182" spans="1:15" x14ac:dyDescent="0.3">
      <c r="A6182" s="1" t="s">
        <v>6140</v>
      </c>
      <c r="B6182" s="1" t="s">
        <v>130</v>
      </c>
      <c r="C6182" s="1" t="str">
        <f t="shared" si="672"/>
        <v>Kazakhstan</v>
      </c>
      <c r="D6182" s="1" t="s">
        <v>12547</v>
      </c>
      <c r="E6182" s="7" t="str">
        <f>TEXT(DATE(MID(D6182, 13, 4), CHOOSE(MATCH( MID(D6182, 5, 3), {"Jan","Feb","Mar","Apr","May","Jun","Jul","Aug","Sep","Oct","Nov","Dec"}, 0), 1, 2, 3, 4, 5, 6, 7, 8, 9, 10, 11, 12), MID(D6182, 9, 2)), "yyyy-mm-dd")</f>
        <v>1965-12-27</v>
      </c>
      <c r="F6182" s="1" t="str">
        <f t="shared" si="673"/>
        <v>22:24:00</v>
      </c>
      <c r="G6182" s="9" t="str">
        <f t="shared" si="674"/>
        <v>December</v>
      </c>
      <c r="H6182" s="5" t="str">
        <f t="shared" si="675"/>
        <v>1965</v>
      </c>
      <c r="I6182" s="1" t="s">
        <v>12548</v>
      </c>
      <c r="J6182" s="1" t="str">
        <f t="shared" si="676"/>
        <v xml:space="preserve">Vostok-2A </v>
      </c>
      <c r="K6182" s="1" t="str">
        <f t="shared" si="677"/>
        <v>Cosmos 102</v>
      </c>
      <c r="L6182" s="1" t="s">
        <v>346</v>
      </c>
      <c r="M6182" s="1"/>
      <c r="N6182" s="1">
        <f t="shared" si="678"/>
        <v>0</v>
      </c>
      <c r="O6182" s="1" t="s">
        <v>9</v>
      </c>
    </row>
    <row r="6183" spans="1:15" x14ac:dyDescent="0.3">
      <c r="A6183" s="1" t="s">
        <v>5722</v>
      </c>
      <c r="B6183" s="1" t="s">
        <v>10955</v>
      </c>
      <c r="C6183" s="1" t="str">
        <f t="shared" si="672"/>
        <v>USA</v>
      </c>
      <c r="D6183" s="1" t="s">
        <v>12549</v>
      </c>
      <c r="E6183" s="7" t="str">
        <f>TEXT(DATE(MID(D6183, 13, 4), CHOOSE(MATCH( MID(D6183, 5, 3), {"Jan","Feb","Mar","Apr","May","Jun","Jul","Aug","Sep","Oct","Nov","Dec"}, 0), 1, 2, 3, 4, 5, 6, 7, 8, 9, 10, 11, 12), MID(D6183, 9, 2)), "yyyy-mm-dd")</f>
        <v>1965-12-24</v>
      </c>
      <c r="F6183" s="1" t="str">
        <f t="shared" si="673"/>
        <v>21:06:00</v>
      </c>
      <c r="G6183" s="9" t="str">
        <f t="shared" si="674"/>
        <v>December</v>
      </c>
      <c r="H6183" s="5" t="str">
        <f t="shared" si="675"/>
        <v>1965</v>
      </c>
      <c r="I6183" s="1" t="s">
        <v>12550</v>
      </c>
      <c r="J6183" s="1" t="str">
        <f t="shared" si="676"/>
        <v xml:space="preserve">Thor-SLV2A Agena-D </v>
      </c>
      <c r="K6183" s="1" t="str">
        <f t="shared" si="677"/>
        <v>OPS 4639</v>
      </c>
      <c r="L6183" s="1" t="s">
        <v>346</v>
      </c>
      <c r="M6183" s="1"/>
      <c r="N6183" s="1">
        <f t="shared" si="678"/>
        <v>0</v>
      </c>
      <c r="O6183" s="1" t="s">
        <v>9</v>
      </c>
    </row>
    <row r="6184" spans="1:15" x14ac:dyDescent="0.3">
      <c r="A6184" s="1" t="s">
        <v>5722</v>
      </c>
      <c r="B6184" s="1" t="s">
        <v>5723</v>
      </c>
      <c r="C6184" s="1" t="str">
        <f t="shared" si="672"/>
        <v>USA</v>
      </c>
      <c r="D6184" s="1" t="s">
        <v>12551</v>
      </c>
      <c r="E6184" s="7" t="str">
        <f>TEXT(DATE(MID(D6184, 13, 4), CHOOSE(MATCH( MID(D6184, 5, 3), {"Jan","Feb","Mar","Apr","May","Jun","Jul","Aug","Sep","Oct","Nov","Dec"}, 0), 1, 2, 3, 4, 5, 6, 7, 8, 9, 10, 11, 12), MID(D6184, 9, 2)), "yyyy-mm-dd")</f>
        <v>1965-12-22</v>
      </c>
      <c r="F6184" s="1" t="str">
        <f t="shared" si="673"/>
        <v>04:33:00</v>
      </c>
      <c r="G6184" s="9" t="str">
        <f t="shared" si="674"/>
        <v>December</v>
      </c>
      <c r="H6184" s="5" t="str">
        <f t="shared" si="675"/>
        <v>1965</v>
      </c>
      <c r="I6184" s="1" t="s">
        <v>12552</v>
      </c>
      <c r="J6184" s="1" t="str">
        <f t="shared" si="676"/>
        <v xml:space="preserve">Scout A </v>
      </c>
      <c r="K6184" s="1" t="str">
        <f t="shared" si="677"/>
        <v>Transit-O 6</v>
      </c>
      <c r="L6184" s="1" t="s">
        <v>346</v>
      </c>
      <c r="M6184" s="1"/>
      <c r="N6184" s="1">
        <f t="shared" si="678"/>
        <v>0</v>
      </c>
      <c r="O6184" s="1" t="s">
        <v>9</v>
      </c>
    </row>
    <row r="6185" spans="1:15" x14ac:dyDescent="0.3">
      <c r="A6185" s="1" t="s">
        <v>5603</v>
      </c>
      <c r="B6185" s="1" t="s">
        <v>75</v>
      </c>
      <c r="C6185" s="1" t="str">
        <f t="shared" si="672"/>
        <v>USA</v>
      </c>
      <c r="D6185" s="1" t="s">
        <v>12553</v>
      </c>
      <c r="E6185" s="7" t="str">
        <f>TEXT(DATE(MID(D6185, 13, 4), CHOOSE(MATCH( MID(D6185, 5, 3), {"Jan","Feb","Mar","Apr","May","Jun","Jul","Aug","Sep","Oct","Nov","Dec"}, 0), 1, 2, 3, 4, 5, 6, 7, 8, 9, 10, 11, 12), MID(D6185, 9, 2)), "yyyy-mm-dd")</f>
        <v>1965-12-21</v>
      </c>
      <c r="F6185" s="1" t="str">
        <f t="shared" si="673"/>
        <v>14:00:00</v>
      </c>
      <c r="G6185" s="9" t="str">
        <f t="shared" si="674"/>
        <v>December</v>
      </c>
      <c r="H6185" s="5" t="str">
        <f t="shared" si="675"/>
        <v>1965</v>
      </c>
      <c r="I6185" s="1" t="s">
        <v>12554</v>
      </c>
      <c r="J6185" s="1" t="str">
        <f t="shared" si="676"/>
        <v xml:space="preserve">Titan IIIC </v>
      </c>
      <c r="K6185" s="1" t="str">
        <f t="shared" si="677"/>
        <v>LES 3 &amp; 4, OV2-3, OSCAR-4</v>
      </c>
      <c r="L6185" s="1" t="s">
        <v>346</v>
      </c>
      <c r="M6185" s="1"/>
      <c r="N6185" s="1">
        <f t="shared" si="678"/>
        <v>0</v>
      </c>
      <c r="O6185" s="1" t="s">
        <v>117</v>
      </c>
    </row>
    <row r="6186" spans="1:15" x14ac:dyDescent="0.3">
      <c r="A6186" s="1" t="s">
        <v>6140</v>
      </c>
      <c r="B6186" s="1" t="s">
        <v>6899</v>
      </c>
      <c r="C6186" s="1" t="str">
        <f t="shared" si="672"/>
        <v>Russia</v>
      </c>
      <c r="D6186" s="1" t="s">
        <v>12555</v>
      </c>
      <c r="E6186" s="7" t="str">
        <f>TEXT(DATE(MID(D6186, 13, 4), CHOOSE(MATCH( MID(D6186, 5, 3), {"Jan","Feb","Mar","Apr","May","Jun","Jul","Aug","Sep","Oct","Nov","Dec"}, 0), 1, 2, 3, 4, 5, 6, 7, 8, 9, 10, 11, 12), MID(D6186, 9, 2)), "yyyy-mm-dd")</f>
        <v>1965-12-21</v>
      </c>
      <c r="F6186" s="1" t="str">
        <f t="shared" si="673"/>
        <v>06:14:00</v>
      </c>
      <c r="G6186" s="9" t="str">
        <f t="shared" si="674"/>
        <v>December</v>
      </c>
      <c r="H6186" s="5" t="str">
        <f t="shared" si="675"/>
        <v>1965</v>
      </c>
      <c r="I6186" s="1" t="s">
        <v>12556</v>
      </c>
      <c r="J6186" s="1" t="str">
        <f t="shared" si="676"/>
        <v xml:space="preserve">Cosmos-1 (65S3) </v>
      </c>
      <c r="K6186" s="1" t="str">
        <f t="shared" si="677"/>
        <v>Cosmos 101</v>
      </c>
      <c r="L6186" s="1" t="s">
        <v>346</v>
      </c>
      <c r="M6186" s="1"/>
      <c r="N6186" s="1">
        <f t="shared" si="678"/>
        <v>0</v>
      </c>
      <c r="O6186" s="1" t="s">
        <v>9</v>
      </c>
    </row>
    <row r="6187" spans="1:15" x14ac:dyDescent="0.3">
      <c r="A6187" s="1" t="s">
        <v>6140</v>
      </c>
      <c r="B6187" s="1" t="s">
        <v>130</v>
      </c>
      <c r="C6187" s="1" t="str">
        <f t="shared" si="672"/>
        <v>Kazakhstan</v>
      </c>
      <c r="D6187" s="1" t="s">
        <v>12557</v>
      </c>
      <c r="E6187" s="7" t="str">
        <f>TEXT(DATE(MID(D6187, 13, 4), CHOOSE(MATCH( MID(D6187, 5, 3), {"Jan","Feb","Mar","Apr","May","Jun","Jul","Aug","Sep","Oct","Nov","Dec"}, 0), 1, 2, 3, 4, 5, 6, 7, 8, 9, 10, 11, 12), MID(D6187, 9, 2)), "yyyy-mm-dd")</f>
        <v>1965-12-17</v>
      </c>
      <c r="F6187" s="1" t="str">
        <f t="shared" si="673"/>
        <v>02:20:00</v>
      </c>
      <c r="G6187" s="9" t="str">
        <f t="shared" si="674"/>
        <v>December</v>
      </c>
      <c r="H6187" s="5" t="str">
        <f t="shared" si="675"/>
        <v>1965</v>
      </c>
      <c r="I6187" s="1" t="s">
        <v>12558</v>
      </c>
      <c r="J6187" s="1" t="str">
        <f t="shared" si="676"/>
        <v xml:space="preserve">Vostok-2M </v>
      </c>
      <c r="K6187" s="1" t="str">
        <f t="shared" si="677"/>
        <v>Cosmos 100</v>
      </c>
      <c r="L6187" s="1" t="s">
        <v>346</v>
      </c>
      <c r="M6187" s="1"/>
      <c r="N6187" s="1">
        <f t="shared" si="678"/>
        <v>0</v>
      </c>
      <c r="O6187" s="1" t="s">
        <v>9</v>
      </c>
    </row>
    <row r="6188" spans="1:15" x14ac:dyDescent="0.3">
      <c r="A6188" s="1" t="s">
        <v>6140</v>
      </c>
      <c r="B6188" s="1" t="s">
        <v>12496</v>
      </c>
      <c r="C6188" s="1" t="str">
        <f t="shared" si="672"/>
        <v>Kazakhstan</v>
      </c>
      <c r="D6188" s="1" t="s">
        <v>12559</v>
      </c>
      <c r="E6188" s="7" t="str">
        <f>TEXT(DATE(MID(D6188, 13, 4), CHOOSE(MATCH( MID(D6188, 5, 3), {"Jan","Feb","Mar","Apr","May","Jun","Jul","Aug","Sep","Oct","Nov","Dec"}, 0), 1, 2, 3, 4, 5, 6, 7, 8, 9, 10, 11, 12), MID(D6188, 9, 2)), "yyyy-mm-dd")</f>
        <v>1965-12-16</v>
      </c>
      <c r="F6188" s="1" t="str">
        <f t="shared" si="673"/>
        <v>14:09:00</v>
      </c>
      <c r="G6188" s="9" t="str">
        <f t="shared" si="674"/>
        <v>December</v>
      </c>
      <c r="H6188" s="5" t="str">
        <f t="shared" si="675"/>
        <v>1965</v>
      </c>
      <c r="I6188" s="1" t="s">
        <v>12560</v>
      </c>
      <c r="J6188" s="1" t="str">
        <f t="shared" si="676"/>
        <v xml:space="preserve">R-36 Orb. </v>
      </c>
      <c r="K6188" s="1" t="str">
        <f t="shared" si="677"/>
        <v>OGTch nÂ°01</v>
      </c>
      <c r="L6188" s="1" t="s">
        <v>346</v>
      </c>
      <c r="M6188" s="1"/>
      <c r="N6188" s="1">
        <f t="shared" si="678"/>
        <v>0</v>
      </c>
      <c r="O6188" s="1" t="s">
        <v>9</v>
      </c>
    </row>
    <row r="6189" spans="1:15" x14ac:dyDescent="0.3">
      <c r="A6189" s="1" t="s">
        <v>5722</v>
      </c>
      <c r="B6189" s="1" t="s">
        <v>3478</v>
      </c>
      <c r="C6189" s="1" t="str">
        <f t="shared" si="672"/>
        <v>USA</v>
      </c>
      <c r="D6189" s="1" t="s">
        <v>12561</v>
      </c>
      <c r="E6189" s="7" t="str">
        <f>TEXT(DATE(MID(D6189, 13, 4), CHOOSE(MATCH( MID(D6189, 5, 3), {"Jan","Feb","Mar","Apr","May","Jun","Jul","Aug","Sep","Oct","Nov","Dec"}, 0), 1, 2, 3, 4, 5, 6, 7, 8, 9, 10, 11, 12), MID(D6189, 9, 2)), "yyyy-mm-dd")</f>
        <v>1965-12-16</v>
      </c>
      <c r="F6189" s="1" t="str">
        <f t="shared" si="673"/>
        <v>07:31:00</v>
      </c>
      <c r="G6189" s="9" t="str">
        <f t="shared" si="674"/>
        <v>December</v>
      </c>
      <c r="H6189" s="5" t="str">
        <f t="shared" si="675"/>
        <v>1965</v>
      </c>
      <c r="I6189" s="1" t="s">
        <v>12562</v>
      </c>
      <c r="J6189" s="1" t="str">
        <f t="shared" si="676"/>
        <v xml:space="preserve">Delta E </v>
      </c>
      <c r="K6189" s="1" t="str">
        <f t="shared" si="677"/>
        <v>Pioneer 6</v>
      </c>
      <c r="L6189" s="1" t="s">
        <v>346</v>
      </c>
      <c r="M6189" s="1"/>
      <c r="N6189" s="1">
        <f t="shared" si="678"/>
        <v>0</v>
      </c>
      <c r="O6189" s="1" t="s">
        <v>9</v>
      </c>
    </row>
    <row r="6190" spans="1:15" x14ac:dyDescent="0.3">
      <c r="A6190" s="1" t="s">
        <v>657</v>
      </c>
      <c r="B6190" s="1" t="s">
        <v>12302</v>
      </c>
      <c r="C6190" s="1" t="str">
        <f t="shared" si="672"/>
        <v>USA</v>
      </c>
      <c r="D6190" s="1" t="s">
        <v>12563</v>
      </c>
      <c r="E6190" s="7" t="str">
        <f>TEXT(DATE(MID(D6190, 13, 4), CHOOSE(MATCH( MID(D6190, 5, 3), {"Jan","Feb","Mar","Apr","May","Jun","Jul","Aug","Sep","Oct","Nov","Dec"}, 0), 1, 2, 3, 4, 5, 6, 7, 8, 9, 10, 11, 12), MID(D6190, 9, 2)), "yyyy-mm-dd")</f>
        <v>1965-12-15</v>
      </c>
      <c r="F6190" s="1" t="str">
        <f t="shared" si="673"/>
        <v>13:37:00</v>
      </c>
      <c r="G6190" s="9" t="str">
        <f t="shared" si="674"/>
        <v>December</v>
      </c>
      <c r="H6190" s="5" t="str">
        <f t="shared" si="675"/>
        <v>1965</v>
      </c>
      <c r="I6190" s="1" t="s">
        <v>12564</v>
      </c>
      <c r="J6190" s="1" t="str">
        <f t="shared" si="676"/>
        <v xml:space="preserve">Titan II GLV </v>
      </c>
      <c r="K6190" s="1" t="str">
        <f t="shared" si="677"/>
        <v>Gemini VI-A</v>
      </c>
      <c r="L6190" s="1" t="s">
        <v>346</v>
      </c>
      <c r="M6190" s="1"/>
      <c r="N6190" s="1">
        <f t="shared" si="678"/>
        <v>0</v>
      </c>
      <c r="O6190" s="1" t="s">
        <v>9</v>
      </c>
    </row>
    <row r="6191" spans="1:15" x14ac:dyDescent="0.3">
      <c r="A6191" s="1" t="s">
        <v>6140</v>
      </c>
      <c r="B6191" s="1" t="s">
        <v>130</v>
      </c>
      <c r="C6191" s="1" t="str">
        <f t="shared" si="672"/>
        <v>Kazakhstan</v>
      </c>
      <c r="D6191" s="1" t="s">
        <v>12565</v>
      </c>
      <c r="E6191" s="7" t="str">
        <f>TEXT(DATE(MID(D6191, 13, 4), CHOOSE(MATCH( MID(D6191, 5, 3), {"Jan","Feb","Mar","Apr","May","Jun","Jul","Aug","Sep","Oct","Nov","Dec"}, 0), 1, 2, 3, 4, 5, 6, 7, 8, 9, 10, 11, 12), MID(D6191, 9, 2)), "yyyy-mm-dd")</f>
        <v>1965-12-10</v>
      </c>
      <c r="F6191" s="1" t="str">
        <f t="shared" si="673"/>
        <v>08:10:00</v>
      </c>
      <c r="G6191" s="9" t="str">
        <f t="shared" si="674"/>
        <v>December</v>
      </c>
      <c r="H6191" s="5" t="str">
        <f t="shared" si="675"/>
        <v>1965</v>
      </c>
      <c r="I6191" s="1" t="s">
        <v>12566</v>
      </c>
      <c r="J6191" s="1" t="str">
        <f t="shared" si="676"/>
        <v xml:space="preserve">Vostok-2 </v>
      </c>
      <c r="K6191" s="1" t="str">
        <f t="shared" si="677"/>
        <v>Cosmos 99</v>
      </c>
      <c r="L6191" s="1" t="s">
        <v>346</v>
      </c>
      <c r="M6191" s="1"/>
      <c r="N6191" s="1">
        <f t="shared" si="678"/>
        <v>0</v>
      </c>
      <c r="O6191" s="1" t="s">
        <v>9</v>
      </c>
    </row>
    <row r="6192" spans="1:15" x14ac:dyDescent="0.3">
      <c r="A6192" s="1" t="s">
        <v>5722</v>
      </c>
      <c r="B6192" s="1" t="s">
        <v>11804</v>
      </c>
      <c r="C6192" s="1" t="str">
        <f t="shared" si="672"/>
        <v>USA</v>
      </c>
      <c r="D6192" s="1" t="s">
        <v>12567</v>
      </c>
      <c r="E6192" s="7" t="str">
        <f>TEXT(DATE(MID(D6192, 13, 4), CHOOSE(MATCH( MID(D6192, 5, 3), {"Jan","Feb","Mar","Apr","May","Jun","Jul","Aug","Sep","Oct","Nov","Dec"}, 0), 1, 2, 3, 4, 5, 6, 7, 8, 9, 10, 11, 12), MID(D6192, 9, 2)), "yyyy-mm-dd")</f>
        <v>1965-12-09</v>
      </c>
      <c r="F6192" s="1" t="str">
        <f t="shared" si="673"/>
        <v>21:10:00</v>
      </c>
      <c r="G6192" s="9" t="str">
        <f t="shared" si="674"/>
        <v>December</v>
      </c>
      <c r="H6192" s="5" t="str">
        <f t="shared" si="675"/>
        <v>1965</v>
      </c>
      <c r="I6192" s="1" t="s">
        <v>12568</v>
      </c>
      <c r="J6192" s="1" t="str">
        <f t="shared" si="676"/>
        <v xml:space="preserve">Thor-SLV2A Agena-D </v>
      </c>
      <c r="K6192" s="1" t="str">
        <f t="shared" si="677"/>
        <v>OPS 7249</v>
      </c>
      <c r="L6192" s="1" t="s">
        <v>346</v>
      </c>
      <c r="M6192" s="1"/>
      <c r="N6192" s="1">
        <f t="shared" si="678"/>
        <v>0</v>
      </c>
      <c r="O6192" s="1" t="s">
        <v>9</v>
      </c>
    </row>
    <row r="6193" spans="1:15" x14ac:dyDescent="0.3">
      <c r="A6193" s="1" t="s">
        <v>5722</v>
      </c>
      <c r="B6193" s="1" t="s">
        <v>5723</v>
      </c>
      <c r="C6193" s="1" t="str">
        <f t="shared" si="672"/>
        <v>USA</v>
      </c>
      <c r="D6193" s="1" t="s">
        <v>12569</v>
      </c>
      <c r="E6193" s="7" t="str">
        <f>TEXT(DATE(MID(D6193, 13, 4), CHOOSE(MATCH( MID(D6193, 5, 3), {"Jan","Feb","Mar","Apr","May","Jun","Jul","Aug","Sep","Oct","Nov","Dec"}, 0), 1, 2, 3, 4, 5, 6, 7, 8, 9, 10, 11, 12), MID(D6193, 9, 2)), "yyyy-mm-dd")</f>
        <v>1965-12-06</v>
      </c>
      <c r="F6193" s="1" t="str">
        <f t="shared" si="673"/>
        <v>21:05:00</v>
      </c>
      <c r="G6193" s="9" t="str">
        <f t="shared" si="674"/>
        <v>December</v>
      </c>
      <c r="H6193" s="5" t="str">
        <f t="shared" si="675"/>
        <v>1965</v>
      </c>
      <c r="I6193" s="1" t="s">
        <v>12570</v>
      </c>
      <c r="J6193" s="1" t="str">
        <f t="shared" si="676"/>
        <v xml:space="preserve">Scout X-4 </v>
      </c>
      <c r="K6193" s="1" t="str">
        <f t="shared" si="677"/>
        <v>France 1</v>
      </c>
      <c r="L6193" s="1" t="s">
        <v>346</v>
      </c>
      <c r="M6193" s="1"/>
      <c r="N6193" s="1">
        <f t="shared" si="678"/>
        <v>0</v>
      </c>
      <c r="O6193" s="1" t="s">
        <v>9</v>
      </c>
    </row>
    <row r="6194" spans="1:15" x14ac:dyDescent="0.3">
      <c r="A6194" s="1" t="s">
        <v>657</v>
      </c>
      <c r="B6194" s="1" t="s">
        <v>12302</v>
      </c>
      <c r="C6194" s="1" t="str">
        <f t="shared" si="672"/>
        <v>USA</v>
      </c>
      <c r="D6194" s="1" t="s">
        <v>12571</v>
      </c>
      <c r="E6194" s="7" t="str">
        <f>TEXT(DATE(MID(D6194, 13, 4), CHOOSE(MATCH( MID(D6194, 5, 3), {"Jan","Feb","Mar","Apr","May","Jun","Jul","Aug","Sep","Oct","Nov","Dec"}, 0), 1, 2, 3, 4, 5, 6, 7, 8, 9, 10, 11, 12), MID(D6194, 9, 2)), "yyyy-mm-dd")</f>
        <v>1965-12-04</v>
      </c>
      <c r="F6194" s="1" t="str">
        <f t="shared" si="673"/>
        <v>19:30:00</v>
      </c>
      <c r="G6194" s="9" t="str">
        <f t="shared" si="674"/>
        <v>December</v>
      </c>
      <c r="H6194" s="5" t="str">
        <f t="shared" si="675"/>
        <v>1965</v>
      </c>
      <c r="I6194" s="1" t="s">
        <v>12572</v>
      </c>
      <c r="J6194" s="1" t="str">
        <f t="shared" si="676"/>
        <v xml:space="preserve">Titan II GLV </v>
      </c>
      <c r="K6194" s="1" t="str">
        <f t="shared" si="677"/>
        <v>Gemini VII</v>
      </c>
      <c r="L6194" s="1" t="s">
        <v>346</v>
      </c>
      <c r="M6194" s="1"/>
      <c r="N6194" s="1">
        <f t="shared" si="678"/>
        <v>0</v>
      </c>
      <c r="O6194" s="1" t="s">
        <v>9</v>
      </c>
    </row>
    <row r="6195" spans="1:15" x14ac:dyDescent="0.3">
      <c r="A6195" s="1" t="s">
        <v>6140</v>
      </c>
      <c r="B6195" s="1" t="s">
        <v>130</v>
      </c>
      <c r="C6195" s="1" t="str">
        <f t="shared" si="672"/>
        <v>Kazakhstan</v>
      </c>
      <c r="D6195" s="1" t="s">
        <v>12573</v>
      </c>
      <c r="E6195" s="7" t="str">
        <f>TEXT(DATE(MID(D6195, 13, 4), CHOOSE(MATCH( MID(D6195, 5, 3), {"Jan","Feb","Mar","Apr","May","Jun","Jul","Aug","Sep","Oct","Nov","Dec"}, 0), 1, 2, 3, 4, 5, 6, 7, 8, 9, 10, 11, 12), MID(D6195, 9, 2)), "yyyy-mm-dd")</f>
        <v>1965-12-03</v>
      </c>
      <c r="F6195" s="1" t="str">
        <f t="shared" si="673"/>
        <v>10:46:00</v>
      </c>
      <c r="G6195" s="9" t="str">
        <f t="shared" si="674"/>
        <v>December</v>
      </c>
      <c r="H6195" s="5" t="str">
        <f t="shared" si="675"/>
        <v>1965</v>
      </c>
      <c r="I6195" s="1" t="s">
        <v>12574</v>
      </c>
      <c r="J6195" s="1" t="str">
        <f t="shared" si="676"/>
        <v xml:space="preserve">Molniya </v>
      </c>
      <c r="K6195" s="1" t="str">
        <f t="shared" si="677"/>
        <v>Luna 8</v>
      </c>
      <c r="L6195" s="1" t="s">
        <v>346</v>
      </c>
      <c r="M6195" s="1"/>
      <c r="N6195" s="1">
        <f t="shared" si="678"/>
        <v>0</v>
      </c>
      <c r="O6195" s="1" t="s">
        <v>9</v>
      </c>
    </row>
    <row r="6196" spans="1:15" x14ac:dyDescent="0.3">
      <c r="A6196" s="1" t="s">
        <v>5722</v>
      </c>
      <c r="B6196" s="1" t="s">
        <v>10902</v>
      </c>
      <c r="C6196" s="1" t="str">
        <f t="shared" si="672"/>
        <v>USA</v>
      </c>
      <c r="D6196" s="1" t="s">
        <v>12575</v>
      </c>
      <c r="E6196" s="7" t="str">
        <f>TEXT(DATE(MID(D6196, 13, 4), CHOOSE(MATCH( MID(D6196, 5, 3), {"Jan","Feb","Mar","Apr","May","Jun","Jul","Aug","Sep","Oct","Nov","Dec"}, 0), 1, 2, 3, 4, 5, 6, 7, 8, 9, 10, 11, 12), MID(D6196, 9, 2)), "yyyy-mm-dd")</f>
        <v>1965-11-29</v>
      </c>
      <c r="F6196" s="1" t="str">
        <f t="shared" si="673"/>
        <v>04:48:00</v>
      </c>
      <c r="G6196" s="9" t="str">
        <f t="shared" si="674"/>
        <v>November</v>
      </c>
      <c r="H6196" s="5" t="str">
        <f t="shared" si="675"/>
        <v>1965</v>
      </c>
      <c r="I6196" s="1" t="s">
        <v>12576</v>
      </c>
      <c r="J6196" s="1" t="str">
        <f t="shared" si="676"/>
        <v xml:space="preserve">Thor DM-21 Agena-B </v>
      </c>
      <c r="K6196" s="1" t="str">
        <f t="shared" si="677"/>
        <v>Alouette 2 &amp; Explorer 31 (DME-A)</v>
      </c>
      <c r="L6196" s="1" t="s">
        <v>346</v>
      </c>
      <c r="M6196" s="1"/>
      <c r="N6196" s="1">
        <f t="shared" si="678"/>
        <v>0</v>
      </c>
      <c r="O6196" s="1" t="s">
        <v>9</v>
      </c>
    </row>
    <row r="6197" spans="1:15" x14ac:dyDescent="0.3">
      <c r="A6197" s="1" t="s">
        <v>6140</v>
      </c>
      <c r="B6197" s="1" t="s">
        <v>130</v>
      </c>
      <c r="C6197" s="1" t="str">
        <f t="shared" si="672"/>
        <v>Kazakhstan</v>
      </c>
      <c r="D6197" s="1" t="s">
        <v>12577</v>
      </c>
      <c r="E6197" s="7" t="str">
        <f>TEXT(DATE(MID(D6197, 13, 4), CHOOSE(MATCH( MID(D6197, 5, 3), {"Jan","Feb","Mar","Apr","May","Jun","Jul","Aug","Sep","Oct","Nov","Dec"}, 0), 1, 2, 3, 4, 5, 6, 7, 8, 9, 10, 11, 12), MID(D6197, 9, 2)), "yyyy-mm-dd")</f>
        <v>1965-11-27</v>
      </c>
      <c r="F6197" s="1" t="str">
        <f t="shared" si="673"/>
        <v>08:20:00</v>
      </c>
      <c r="G6197" s="9" t="str">
        <f t="shared" si="674"/>
        <v>November</v>
      </c>
      <c r="H6197" s="5" t="str">
        <f t="shared" si="675"/>
        <v>1965</v>
      </c>
      <c r="I6197" s="1" t="s">
        <v>12578</v>
      </c>
      <c r="J6197" s="1" t="str">
        <f t="shared" si="676"/>
        <v xml:space="preserve">Vostok-2 </v>
      </c>
      <c r="K6197" s="1" t="str">
        <f t="shared" si="677"/>
        <v>Cosmos 98</v>
      </c>
      <c r="L6197" s="1" t="s">
        <v>346</v>
      </c>
      <c r="M6197" s="1"/>
      <c r="N6197" s="1">
        <f t="shared" si="678"/>
        <v>0</v>
      </c>
      <c r="O6197" s="1" t="s">
        <v>9</v>
      </c>
    </row>
    <row r="6198" spans="1:15" x14ac:dyDescent="0.3">
      <c r="A6198" s="1" t="s">
        <v>12237</v>
      </c>
      <c r="B6198" s="1" t="s">
        <v>12238</v>
      </c>
      <c r="C6198" s="1" t="str">
        <f t="shared" si="672"/>
        <v>France</v>
      </c>
      <c r="D6198" s="1" t="s">
        <v>12579</v>
      </c>
      <c r="E6198" s="7" t="str">
        <f>TEXT(DATE(MID(D6198, 13, 4), CHOOSE(MATCH( MID(D6198, 5, 3), {"Jan","Feb","Mar","Apr","May","Jun","Jul","Aug","Sep","Oct","Nov","Dec"}, 0), 1, 2, 3, 4, 5, 6, 7, 8, 9, 10, 11, 12), MID(D6198, 9, 2)), "yyyy-mm-dd")</f>
        <v>1965-11-26</v>
      </c>
      <c r="F6198" s="1" t="str">
        <f t="shared" si="673"/>
        <v>14:47:00</v>
      </c>
      <c r="G6198" s="9" t="str">
        <f t="shared" si="674"/>
        <v>November</v>
      </c>
      <c r="H6198" s="5" t="str">
        <f t="shared" si="675"/>
        <v>1965</v>
      </c>
      <c r="I6198" s="1" t="s">
        <v>12580</v>
      </c>
      <c r="J6198" s="1" t="str">
        <f t="shared" si="676"/>
        <v xml:space="preserve">Diamant A </v>
      </c>
      <c r="K6198" s="1" t="str">
        <f t="shared" si="677"/>
        <v>AstÃ©rix</v>
      </c>
      <c r="L6198" s="1" t="s">
        <v>346</v>
      </c>
      <c r="M6198" s="1"/>
      <c r="N6198" s="1">
        <f t="shared" si="678"/>
        <v>0</v>
      </c>
      <c r="O6198" s="1" t="s">
        <v>9</v>
      </c>
    </row>
    <row r="6199" spans="1:15" x14ac:dyDescent="0.3">
      <c r="A6199" s="1" t="s">
        <v>6140</v>
      </c>
      <c r="B6199" s="1" t="s">
        <v>6899</v>
      </c>
      <c r="C6199" s="1" t="str">
        <f t="shared" si="672"/>
        <v>Russia</v>
      </c>
      <c r="D6199" s="1" t="s">
        <v>12581</v>
      </c>
      <c r="E6199" s="7" t="str">
        <f>TEXT(DATE(MID(D6199, 13, 4), CHOOSE(MATCH( MID(D6199, 5, 3), {"Jan","Feb","Mar","Apr","May","Jun","Jul","Aug","Sep","Oct","Nov","Dec"}, 0), 1, 2, 3, 4, 5, 6, 7, 8, 9, 10, 11, 12), MID(D6199, 9, 2)), "yyyy-mm-dd")</f>
        <v>1965-11-26</v>
      </c>
      <c r="F6199" s="1" t="str">
        <f t="shared" si="673"/>
        <v>12:14:00</v>
      </c>
      <c r="G6199" s="9" t="str">
        <f t="shared" si="674"/>
        <v>November</v>
      </c>
      <c r="H6199" s="5" t="str">
        <f t="shared" si="675"/>
        <v>1965</v>
      </c>
      <c r="I6199" s="1" t="s">
        <v>12582</v>
      </c>
      <c r="J6199" s="1" t="str">
        <f t="shared" si="676"/>
        <v xml:space="preserve">Cosmos-2 (63SM) </v>
      </c>
      <c r="K6199" s="1" t="str">
        <f t="shared" si="677"/>
        <v>Cosmos 97</v>
      </c>
      <c r="L6199" s="1" t="s">
        <v>346</v>
      </c>
      <c r="M6199" s="1"/>
      <c r="N6199" s="1">
        <f t="shared" si="678"/>
        <v>0</v>
      </c>
      <c r="O6199" s="1" t="s">
        <v>9</v>
      </c>
    </row>
    <row r="6200" spans="1:15" x14ac:dyDescent="0.3">
      <c r="A6200" s="1" t="s">
        <v>6140</v>
      </c>
      <c r="B6200" s="1" t="s">
        <v>130</v>
      </c>
      <c r="C6200" s="1" t="str">
        <f t="shared" si="672"/>
        <v>Kazakhstan</v>
      </c>
      <c r="D6200" s="1" t="s">
        <v>12583</v>
      </c>
      <c r="E6200" s="7" t="str">
        <f>TEXT(DATE(MID(D6200, 13, 4), CHOOSE(MATCH( MID(D6200, 5, 3), {"Jan","Feb","Mar","Apr","May","Jun","Jul","Aug","Sep","Oct","Nov","Dec"}, 0), 1, 2, 3, 4, 5, 6, 7, 8, 9, 10, 11, 12), MID(D6200, 9, 2)), "yyyy-mm-dd")</f>
        <v>1965-11-23</v>
      </c>
      <c r="F6200" s="1" t="str">
        <f t="shared" si="673"/>
        <v>03:14:00</v>
      </c>
      <c r="G6200" s="9" t="str">
        <f t="shared" si="674"/>
        <v>November</v>
      </c>
      <c r="H6200" s="5" t="str">
        <f t="shared" si="675"/>
        <v>1965</v>
      </c>
      <c r="I6200" s="1" t="s">
        <v>12584</v>
      </c>
      <c r="J6200" s="1" t="str">
        <f t="shared" si="676"/>
        <v xml:space="preserve">Molniya </v>
      </c>
      <c r="K6200" s="1" t="str">
        <f t="shared" si="677"/>
        <v>Cosmos 96</v>
      </c>
      <c r="L6200" s="1" t="s">
        <v>346</v>
      </c>
      <c r="M6200" s="1"/>
      <c r="N6200" s="1">
        <f t="shared" si="678"/>
        <v>0</v>
      </c>
      <c r="O6200" s="1" t="s">
        <v>117</v>
      </c>
    </row>
    <row r="6201" spans="1:15" x14ac:dyDescent="0.3">
      <c r="A6201" s="1" t="s">
        <v>657</v>
      </c>
      <c r="B6201" s="1" t="s">
        <v>9094</v>
      </c>
      <c r="C6201" s="1" t="str">
        <f t="shared" si="672"/>
        <v>USA</v>
      </c>
      <c r="D6201" s="1" t="s">
        <v>12585</v>
      </c>
      <c r="E6201" s="7" t="str">
        <f>TEXT(DATE(MID(D6201, 13, 4), CHOOSE(MATCH( MID(D6201, 5, 3), {"Jan","Feb","Mar","Apr","May","Jun","Jul","Aug","Sep","Oct","Nov","Dec"}, 0), 1, 2, 3, 4, 5, 6, 7, 8, 9, 10, 11, 12), MID(D6201, 9, 2)), "yyyy-mm-dd")</f>
        <v>1965-11-19</v>
      </c>
      <c r="F6201" s="1" t="str">
        <f t="shared" si="673"/>
        <v>04:48:00</v>
      </c>
      <c r="G6201" s="9" t="str">
        <f t="shared" si="674"/>
        <v>November</v>
      </c>
      <c r="H6201" s="5" t="str">
        <f t="shared" si="675"/>
        <v>1965</v>
      </c>
      <c r="I6201" s="1" t="s">
        <v>12586</v>
      </c>
      <c r="J6201" s="1" t="str">
        <f t="shared" si="676"/>
        <v xml:space="preserve">Scout X-4 </v>
      </c>
      <c r="K6201" s="1" t="str">
        <f t="shared" si="677"/>
        <v>Explorer 30 (SOLRAD 8)</v>
      </c>
      <c r="L6201" s="1" t="s">
        <v>346</v>
      </c>
      <c r="M6201" s="1"/>
      <c r="N6201" s="1">
        <f t="shared" si="678"/>
        <v>0</v>
      </c>
      <c r="O6201" s="1" t="s">
        <v>9</v>
      </c>
    </row>
    <row r="6202" spans="1:15" x14ac:dyDescent="0.3">
      <c r="A6202" s="1" t="s">
        <v>6140</v>
      </c>
      <c r="B6202" s="1" t="s">
        <v>130</v>
      </c>
      <c r="C6202" s="1" t="str">
        <f t="shared" si="672"/>
        <v>Kazakhstan</v>
      </c>
      <c r="D6202" s="1" t="s">
        <v>12587</v>
      </c>
      <c r="E6202" s="7" t="str">
        <f>TEXT(DATE(MID(D6202, 13, 4), CHOOSE(MATCH( MID(D6202, 5, 3), {"Jan","Feb","Mar","Apr","May","Jun","Jul","Aug","Sep","Oct","Nov","Dec"}, 0), 1, 2, 3, 4, 5, 6, 7, 8, 9, 10, 11, 12), MID(D6202, 9, 2)), "yyyy-mm-dd")</f>
        <v>1965-11-16</v>
      </c>
      <c r="F6202" s="1" t="str">
        <f t="shared" si="673"/>
        <v>04:13:00</v>
      </c>
      <c r="G6202" s="9" t="str">
        <f t="shared" si="674"/>
        <v>November</v>
      </c>
      <c r="H6202" s="5" t="str">
        <f t="shared" si="675"/>
        <v>1965</v>
      </c>
      <c r="I6202" s="1" t="s">
        <v>12588</v>
      </c>
      <c r="J6202" s="1" t="str">
        <f t="shared" si="676"/>
        <v xml:space="preserve">Molniya </v>
      </c>
      <c r="K6202" s="1" t="str">
        <f t="shared" si="677"/>
        <v>Venera 3</v>
      </c>
      <c r="L6202" s="1" t="s">
        <v>346</v>
      </c>
      <c r="M6202" s="1"/>
      <c r="N6202" s="1">
        <f t="shared" si="678"/>
        <v>0</v>
      </c>
      <c r="O6202" s="1" t="s">
        <v>9</v>
      </c>
    </row>
    <row r="6203" spans="1:15" x14ac:dyDescent="0.3">
      <c r="A6203" s="1" t="s">
        <v>6140</v>
      </c>
      <c r="B6203" s="1" t="s">
        <v>130</v>
      </c>
      <c r="C6203" s="1" t="str">
        <f t="shared" si="672"/>
        <v>Kazakhstan</v>
      </c>
      <c r="D6203" s="1" t="s">
        <v>12589</v>
      </c>
      <c r="E6203" s="7" t="str">
        <f>TEXT(DATE(MID(D6203, 13, 4), CHOOSE(MATCH( MID(D6203, 5, 3), {"Jan","Feb","Mar","Apr","May","Jun","Jul","Aug","Sep","Oct","Nov","Dec"}, 0), 1, 2, 3, 4, 5, 6, 7, 8, 9, 10, 11, 12), MID(D6203, 9, 2)), "yyyy-mm-dd")</f>
        <v>1965-11-12</v>
      </c>
      <c r="F6203" s="1" t="str">
        <f t="shared" si="673"/>
        <v>04:46:00</v>
      </c>
      <c r="G6203" s="9" t="str">
        <f t="shared" si="674"/>
        <v>November</v>
      </c>
      <c r="H6203" s="5" t="str">
        <f t="shared" si="675"/>
        <v>1965</v>
      </c>
      <c r="I6203" s="1" t="s">
        <v>12590</v>
      </c>
      <c r="J6203" s="1" t="str">
        <f t="shared" si="676"/>
        <v xml:space="preserve">Molniya </v>
      </c>
      <c r="K6203" s="1" t="str">
        <f t="shared" si="677"/>
        <v>Venera 2</v>
      </c>
      <c r="L6203" s="1" t="s">
        <v>346</v>
      </c>
      <c r="M6203" s="1"/>
      <c r="N6203" s="1">
        <f t="shared" si="678"/>
        <v>0</v>
      </c>
      <c r="O6203" s="1" t="s">
        <v>9</v>
      </c>
    </row>
    <row r="6204" spans="1:15" x14ac:dyDescent="0.3">
      <c r="A6204" s="1" t="s">
        <v>5556</v>
      </c>
      <c r="B6204" s="1" t="s">
        <v>27</v>
      </c>
      <c r="C6204" s="1" t="str">
        <f t="shared" si="672"/>
        <v>USA</v>
      </c>
      <c r="D6204" s="1" t="s">
        <v>12591</v>
      </c>
      <c r="E6204" s="7" t="str">
        <f>TEXT(DATE(MID(D6204, 13, 4), CHOOSE(MATCH( MID(D6204, 5, 3), {"Jan","Feb","Mar","Apr","May","Jun","Jul","Aug","Sep","Oct","Nov","Dec"}, 0), 1, 2, 3, 4, 5, 6, 7, 8, 9, 10, 11, 12), MID(D6204, 9, 2)), "yyyy-mm-dd")</f>
        <v>1965-11-08</v>
      </c>
      <c r="F6204" s="1" t="str">
        <f t="shared" si="673"/>
        <v>19:30:00</v>
      </c>
      <c r="G6204" s="9" t="str">
        <f t="shared" si="674"/>
        <v>November</v>
      </c>
      <c r="H6204" s="5" t="str">
        <f t="shared" si="675"/>
        <v>1965</v>
      </c>
      <c r="I6204" s="1" t="s">
        <v>12592</v>
      </c>
      <c r="J6204" s="1" t="str">
        <f t="shared" si="676"/>
        <v xml:space="preserve">Atlas-SLV3 Agena-D </v>
      </c>
      <c r="K6204" s="1" t="str">
        <f t="shared" si="677"/>
        <v>KH-7 Gambit 4023</v>
      </c>
      <c r="L6204" s="1" t="s">
        <v>346</v>
      </c>
      <c r="M6204" s="1"/>
      <c r="N6204" s="1">
        <f t="shared" si="678"/>
        <v>0</v>
      </c>
      <c r="O6204" s="1" t="s">
        <v>9</v>
      </c>
    </row>
    <row r="6205" spans="1:15" x14ac:dyDescent="0.3">
      <c r="A6205" s="1" t="s">
        <v>5722</v>
      </c>
      <c r="B6205" s="1" t="s">
        <v>3478</v>
      </c>
      <c r="C6205" s="1" t="str">
        <f t="shared" si="672"/>
        <v>USA</v>
      </c>
      <c r="D6205" s="1" t="s">
        <v>12593</v>
      </c>
      <c r="E6205" s="7" t="str">
        <f>TEXT(DATE(MID(D6205, 13, 4), CHOOSE(MATCH( MID(D6205, 5, 3), {"Jan","Feb","Mar","Apr","May","Jun","Jul","Aug","Sep","Oct","Nov","Dec"}, 0), 1, 2, 3, 4, 5, 6, 7, 8, 9, 10, 11, 12), MID(D6205, 9, 2)), "yyyy-mm-dd")</f>
        <v>1965-11-06</v>
      </c>
      <c r="F6205" s="1" t="str">
        <f t="shared" si="673"/>
        <v>18:38:00</v>
      </c>
      <c r="G6205" s="9" t="str">
        <f t="shared" si="674"/>
        <v>November</v>
      </c>
      <c r="H6205" s="5" t="str">
        <f t="shared" si="675"/>
        <v>1965</v>
      </c>
      <c r="I6205" s="1" t="s">
        <v>12594</v>
      </c>
      <c r="J6205" s="1" t="str">
        <f t="shared" si="676"/>
        <v xml:space="preserve">Delta E </v>
      </c>
      <c r="K6205" s="1" t="str">
        <f t="shared" si="677"/>
        <v>Explorer 29 (GEOS 1)</v>
      </c>
      <c r="L6205" s="1" t="s">
        <v>346</v>
      </c>
      <c r="M6205" s="1"/>
      <c r="N6205" s="1">
        <f t="shared" si="678"/>
        <v>0</v>
      </c>
      <c r="O6205" s="1" t="s">
        <v>9</v>
      </c>
    </row>
    <row r="6206" spans="1:15" x14ac:dyDescent="0.3">
      <c r="A6206" s="1" t="s">
        <v>6140</v>
      </c>
      <c r="B6206" s="1" t="s">
        <v>6899</v>
      </c>
      <c r="C6206" s="1" t="str">
        <f t="shared" si="672"/>
        <v>Russia</v>
      </c>
      <c r="D6206" s="1" t="s">
        <v>12595</v>
      </c>
      <c r="E6206" s="7" t="str">
        <f>TEXT(DATE(MID(D6206, 13, 4), CHOOSE(MATCH( MID(D6206, 5, 3), {"Jan","Feb","Mar","Apr","May","Jun","Jul","Aug","Sep","Oct","Nov","Dec"}, 0), 1, 2, 3, 4, 5, 6, 7, 8, 9, 10, 11, 12), MID(D6206, 9, 2)), "yyyy-mm-dd")</f>
        <v>1965-11-04</v>
      </c>
      <c r="F6206" s="1" t="str">
        <f t="shared" si="673"/>
        <v>05:31:00</v>
      </c>
      <c r="G6206" s="9" t="str">
        <f t="shared" si="674"/>
        <v>November</v>
      </c>
      <c r="H6206" s="5" t="str">
        <f t="shared" si="675"/>
        <v>1965</v>
      </c>
      <c r="I6206" s="1" t="s">
        <v>12596</v>
      </c>
      <c r="J6206" s="1" t="str">
        <f t="shared" si="676"/>
        <v xml:space="preserve">Cosmos-2 (63SM) </v>
      </c>
      <c r="K6206" s="1" t="str">
        <f t="shared" si="677"/>
        <v>Cosmos 95</v>
      </c>
      <c r="L6206" s="1" t="s">
        <v>346</v>
      </c>
      <c r="M6206" s="1"/>
      <c r="N6206" s="1">
        <f t="shared" si="678"/>
        <v>0</v>
      </c>
      <c r="O6206" s="1" t="s">
        <v>9</v>
      </c>
    </row>
    <row r="6207" spans="1:15" x14ac:dyDescent="0.3">
      <c r="A6207" s="1" t="s">
        <v>6140</v>
      </c>
      <c r="B6207" s="1" t="s">
        <v>565</v>
      </c>
      <c r="C6207" s="1" t="str">
        <f t="shared" si="672"/>
        <v>Kazakhstan</v>
      </c>
      <c r="D6207" s="1" t="s">
        <v>12597</v>
      </c>
      <c r="E6207" s="7" t="str">
        <f>TEXT(DATE(MID(D6207, 13, 4), CHOOSE(MATCH( MID(D6207, 5, 3), {"Jan","Feb","Mar","Apr","May","Jun","Jul","Aug","Sep","Oct","Nov","Dec"}, 0), 1, 2, 3, 4, 5, 6, 7, 8, 9, 10, 11, 12), MID(D6207, 9, 2)), "yyyy-mm-dd")</f>
        <v>1965-11-02</v>
      </c>
      <c r="F6207" s="1" t="str">
        <f t="shared" si="673"/>
        <v>12:29:00</v>
      </c>
      <c r="G6207" s="9" t="str">
        <f t="shared" si="674"/>
        <v>November</v>
      </c>
      <c r="H6207" s="5" t="str">
        <f t="shared" si="675"/>
        <v>1965</v>
      </c>
      <c r="I6207" s="1" t="s">
        <v>12598</v>
      </c>
      <c r="J6207" s="1" t="str">
        <f t="shared" si="676"/>
        <v xml:space="preserve">Proton </v>
      </c>
      <c r="K6207" s="1" t="str">
        <f t="shared" si="677"/>
        <v>Proton 2</v>
      </c>
      <c r="L6207" s="1" t="s">
        <v>346</v>
      </c>
      <c r="M6207" s="1"/>
      <c r="N6207" s="1">
        <f t="shared" si="678"/>
        <v>0</v>
      </c>
      <c r="O6207" s="1" t="s">
        <v>9</v>
      </c>
    </row>
    <row r="6208" spans="1:15" x14ac:dyDescent="0.3">
      <c r="A6208" s="1" t="s">
        <v>5722</v>
      </c>
      <c r="B6208" s="1" t="s">
        <v>10902</v>
      </c>
      <c r="C6208" s="1" t="str">
        <f t="shared" si="672"/>
        <v>USA</v>
      </c>
      <c r="D6208" s="1" t="s">
        <v>12599</v>
      </c>
      <c r="E6208" s="7" t="str">
        <f>TEXT(DATE(MID(D6208, 13, 4), CHOOSE(MATCH( MID(D6208, 5, 3), {"Jan","Feb","Mar","Apr","May","Jun","Jul","Aug","Sep","Oct","Nov","Dec"}, 0), 1, 2, 3, 4, 5, 6, 7, 8, 9, 10, 11, 12), MID(D6208, 9, 2)), "yyyy-mm-dd")</f>
        <v>1965-10-28</v>
      </c>
      <c r="F6208" s="1" t="str">
        <f t="shared" si="673"/>
        <v>21:17:00</v>
      </c>
      <c r="G6208" s="9" t="str">
        <f t="shared" si="674"/>
        <v>October</v>
      </c>
      <c r="H6208" s="5" t="str">
        <f t="shared" si="675"/>
        <v>1965</v>
      </c>
      <c r="I6208" s="1" t="s">
        <v>12600</v>
      </c>
      <c r="J6208" s="1" t="str">
        <f t="shared" si="676"/>
        <v xml:space="preserve">Thor-SLV2A Agena-D </v>
      </c>
      <c r="K6208" s="1" t="str">
        <f t="shared" si="677"/>
        <v>OPS 2155</v>
      </c>
      <c r="L6208" s="1" t="s">
        <v>346</v>
      </c>
      <c r="M6208" s="1"/>
      <c r="N6208" s="1">
        <f t="shared" si="678"/>
        <v>0</v>
      </c>
      <c r="O6208" s="1" t="s">
        <v>9</v>
      </c>
    </row>
    <row r="6209" spans="1:15" x14ac:dyDescent="0.3">
      <c r="A6209" s="1" t="s">
        <v>6140</v>
      </c>
      <c r="B6209" s="1" t="s">
        <v>130</v>
      </c>
      <c r="C6209" s="1" t="str">
        <f t="shared" si="672"/>
        <v>Kazakhstan</v>
      </c>
      <c r="D6209" s="1" t="s">
        <v>12601</v>
      </c>
      <c r="E6209" s="7" t="str">
        <f>TEXT(DATE(MID(D6209, 13, 4), CHOOSE(MATCH( MID(D6209, 5, 3), {"Jan","Feb","Mar","Apr","May","Jun","Jul","Aug","Sep","Oct","Nov","Dec"}, 0), 1, 2, 3, 4, 5, 6, 7, 8, 9, 10, 11, 12), MID(D6209, 9, 2)), "yyyy-mm-dd")</f>
        <v>1965-10-28</v>
      </c>
      <c r="F6209" s="1" t="str">
        <f t="shared" si="673"/>
        <v>08:15:00</v>
      </c>
      <c r="G6209" s="9" t="str">
        <f t="shared" si="674"/>
        <v>October</v>
      </c>
      <c r="H6209" s="5" t="str">
        <f t="shared" si="675"/>
        <v>1965</v>
      </c>
      <c r="I6209" s="1" t="s">
        <v>12602</v>
      </c>
      <c r="J6209" s="1" t="str">
        <f t="shared" si="676"/>
        <v xml:space="preserve">Voskhod </v>
      </c>
      <c r="K6209" s="1" t="str">
        <f t="shared" si="677"/>
        <v>Cosmos 94</v>
      </c>
      <c r="L6209" s="1" t="s">
        <v>346</v>
      </c>
      <c r="M6209" s="1"/>
      <c r="N6209" s="1">
        <f t="shared" si="678"/>
        <v>0</v>
      </c>
      <c r="O6209" s="1" t="s">
        <v>9</v>
      </c>
    </row>
    <row r="6210" spans="1:15" x14ac:dyDescent="0.3">
      <c r="A6210" s="1" t="s">
        <v>5556</v>
      </c>
      <c r="B6210" s="1" t="s">
        <v>12305</v>
      </c>
      <c r="C6210" s="1" t="str">
        <f t="shared" ref="C6210:C6273" si="679">TRIM(MID(B6210, FIND("|", SUBSTITUTE(B6210, ",", "|", LEN(B6210) - LEN(SUBSTITUTE(B6210,",", "" )))) + 1, LEN(B6210)))</f>
        <v>USA</v>
      </c>
      <c r="D6210" s="1" t="s">
        <v>12603</v>
      </c>
      <c r="E6210" s="7" t="str">
        <f>TEXT(DATE(MID(D6210, 13, 4), CHOOSE(MATCH( MID(D6210, 5, 3), {"Jan","Feb","Mar","Apr","May","Jun","Jul","Aug","Sep","Oct","Nov","Dec"}, 0), 1, 2, 3, 4, 5, 6, 7, 8, 9, 10, 11, 12), MID(D6210, 9, 2)), "yyyy-mm-dd")</f>
        <v>1965-10-25</v>
      </c>
      <c r="F6210" s="1" t="str">
        <f t="shared" ref="F6210:F6273" si="680">IF(ISNUMBER(FIND(":", D6210)), MID(D6210, FIND(":", D6210)-2, 5) &amp; ":00", "00:00:00")</f>
        <v>15:00:00</v>
      </c>
      <c r="G6210" s="9" t="str">
        <f t="shared" ref="G6210:G6273" si="681">TEXT(E6210, "mmmm")</f>
        <v>October</v>
      </c>
      <c r="H6210" s="5" t="str">
        <f t="shared" ref="H6210:H6273" si="682">TEXT(E6210, "yyyy")</f>
        <v>1965</v>
      </c>
      <c r="I6210" s="1" t="s">
        <v>12604</v>
      </c>
      <c r="J6210" s="1" t="str">
        <f t="shared" ref="J6210:J6273" si="683">LEFT(I6210, FIND("|", I6210) - 1)</f>
        <v xml:space="preserve">Atlas-SLV3 Agena-D </v>
      </c>
      <c r="K6210" s="1" t="str">
        <f t="shared" ref="K6210:K6273" si="684">MID(I6210, FIND("|", I6210) + 2, LEN(I6210))</f>
        <v>GATV 5002</v>
      </c>
      <c r="L6210" s="1" t="s">
        <v>346</v>
      </c>
      <c r="M6210" s="1"/>
      <c r="N6210" s="1">
        <f t="shared" si="678"/>
        <v>0</v>
      </c>
      <c r="O6210" s="1" t="s">
        <v>257</v>
      </c>
    </row>
    <row r="6211" spans="1:15" x14ac:dyDescent="0.3">
      <c r="A6211" s="1" t="s">
        <v>6140</v>
      </c>
      <c r="B6211" s="1" t="s">
        <v>6899</v>
      </c>
      <c r="C6211" s="1" t="str">
        <f t="shared" si="679"/>
        <v>Russia</v>
      </c>
      <c r="D6211" s="1" t="s">
        <v>12605</v>
      </c>
      <c r="E6211" s="7" t="str">
        <f>TEXT(DATE(MID(D6211, 13, 4), CHOOSE(MATCH( MID(D6211, 5, 3), {"Jan","Feb","Mar","Apr","May","Jun","Jul","Aug","Sep","Oct","Nov","Dec"}, 0), 1, 2, 3, 4, 5, 6, 7, 8, 9, 10, 11, 12), MID(D6211, 9, 2)), "yyyy-mm-dd")</f>
        <v>1965-10-19</v>
      </c>
      <c r="F6211" s="1" t="str">
        <f t="shared" si="680"/>
        <v>05:44:00</v>
      </c>
      <c r="G6211" s="9" t="str">
        <f t="shared" si="681"/>
        <v>October</v>
      </c>
      <c r="H6211" s="5" t="str">
        <f t="shared" si="682"/>
        <v>1965</v>
      </c>
      <c r="I6211" s="1" t="s">
        <v>12606</v>
      </c>
      <c r="J6211" s="1" t="str">
        <f t="shared" si="683"/>
        <v xml:space="preserve">Cosmos-2 (63SM) </v>
      </c>
      <c r="K6211" s="1" t="str">
        <f t="shared" si="684"/>
        <v>Cosmos 93</v>
      </c>
      <c r="L6211" s="1" t="s">
        <v>346</v>
      </c>
      <c r="M6211" s="1"/>
      <c r="N6211" s="1">
        <f t="shared" ref="N6211:N6274" si="685">M6211 * 83</f>
        <v>0</v>
      </c>
      <c r="O6211" s="1" t="s">
        <v>9</v>
      </c>
    </row>
    <row r="6212" spans="1:15" x14ac:dyDescent="0.3">
      <c r="A6212" s="1" t="s">
        <v>6140</v>
      </c>
      <c r="B6212" s="1" t="s">
        <v>130</v>
      </c>
      <c r="C6212" s="1" t="str">
        <f t="shared" si="679"/>
        <v>Kazakhstan</v>
      </c>
      <c r="D6212" s="1" t="s">
        <v>12607</v>
      </c>
      <c r="E6212" s="7" t="str">
        <f>TEXT(DATE(MID(D6212, 13, 4), CHOOSE(MATCH( MID(D6212, 5, 3), {"Jan","Feb","Mar","Apr","May","Jun","Jul","Aug","Sep","Oct","Nov","Dec"}, 0), 1, 2, 3, 4, 5, 6, 7, 8, 9, 10, 11, 12), MID(D6212, 9, 2)), "yyyy-mm-dd")</f>
        <v>1965-10-16</v>
      </c>
      <c r="F6212" s="1" t="str">
        <f t="shared" si="680"/>
        <v>08:14:00</v>
      </c>
      <c r="G6212" s="9" t="str">
        <f t="shared" si="681"/>
        <v>October</v>
      </c>
      <c r="H6212" s="5" t="str">
        <f t="shared" si="682"/>
        <v>1965</v>
      </c>
      <c r="I6212" s="1" t="s">
        <v>12608</v>
      </c>
      <c r="J6212" s="1" t="str">
        <f t="shared" si="683"/>
        <v xml:space="preserve">Voskhod </v>
      </c>
      <c r="K6212" s="1" t="str">
        <f t="shared" si="684"/>
        <v>Cosmos 92</v>
      </c>
      <c r="L6212" s="1" t="s">
        <v>346</v>
      </c>
      <c r="M6212" s="1"/>
      <c r="N6212" s="1">
        <f t="shared" si="685"/>
        <v>0</v>
      </c>
      <c r="O6212" s="1" t="s">
        <v>9</v>
      </c>
    </row>
    <row r="6213" spans="1:15" x14ac:dyDescent="0.3">
      <c r="A6213" s="1" t="s">
        <v>5603</v>
      </c>
      <c r="B6213" s="1" t="s">
        <v>11</v>
      </c>
      <c r="C6213" s="1" t="str">
        <f t="shared" si="679"/>
        <v>USA</v>
      </c>
      <c r="D6213" s="1" t="s">
        <v>12609</v>
      </c>
      <c r="E6213" s="7" t="str">
        <f>TEXT(DATE(MID(D6213, 13, 4), CHOOSE(MATCH( MID(D6213, 5, 3), {"Jan","Feb","Mar","Apr","May","Jun","Jul","Aug","Sep","Oct","Nov","Dec"}, 0), 1, 2, 3, 4, 5, 6, 7, 8, 9, 10, 11, 12), MID(D6213, 9, 2)), "yyyy-mm-dd")</f>
        <v>1965-10-15</v>
      </c>
      <c r="F6213" s="1" t="str">
        <f t="shared" si="680"/>
        <v>17:23:00</v>
      </c>
      <c r="G6213" s="9" t="str">
        <f t="shared" si="681"/>
        <v>October</v>
      </c>
      <c r="H6213" s="5" t="str">
        <f t="shared" si="682"/>
        <v>1965</v>
      </c>
      <c r="I6213" s="1" t="s">
        <v>12610</v>
      </c>
      <c r="J6213" s="1" t="str">
        <f t="shared" si="683"/>
        <v xml:space="preserve">Titan IIIC </v>
      </c>
      <c r="K6213" s="1" t="str">
        <f t="shared" si="684"/>
        <v>LCS-2 &amp; OV2-1</v>
      </c>
      <c r="L6213" s="1" t="s">
        <v>346</v>
      </c>
      <c r="M6213" s="1"/>
      <c r="N6213" s="1">
        <f t="shared" si="685"/>
        <v>0</v>
      </c>
      <c r="O6213" s="1" t="s">
        <v>257</v>
      </c>
    </row>
    <row r="6214" spans="1:15" x14ac:dyDescent="0.3">
      <c r="A6214" s="1" t="s">
        <v>5722</v>
      </c>
      <c r="B6214" s="1" t="s">
        <v>10902</v>
      </c>
      <c r="C6214" s="1" t="str">
        <f t="shared" si="679"/>
        <v>USA</v>
      </c>
      <c r="D6214" s="1" t="s">
        <v>12611</v>
      </c>
      <c r="E6214" s="7" t="str">
        <f>TEXT(DATE(MID(D6214, 13, 4), CHOOSE(MATCH( MID(D6214, 5, 3), {"Jan","Feb","Mar","Apr","May","Jun","Jul","Aug","Sep","Oct","Nov","Dec"}, 0), 1, 2, 3, 4, 5, 6, 7, 8, 9, 10, 11, 12), MID(D6214, 9, 2)), "yyyy-mm-dd")</f>
        <v>1965-10-14</v>
      </c>
      <c r="F6214" s="1" t="str">
        <f t="shared" si="680"/>
        <v>13:11:00</v>
      </c>
      <c r="G6214" s="9" t="str">
        <f t="shared" si="681"/>
        <v>October</v>
      </c>
      <c r="H6214" s="5" t="str">
        <f t="shared" si="682"/>
        <v>1965</v>
      </c>
      <c r="I6214" s="1" t="s">
        <v>12612</v>
      </c>
      <c r="J6214" s="1" t="str">
        <f t="shared" si="683"/>
        <v xml:space="preserve">Thor-SLV2A Agena-D </v>
      </c>
      <c r="K6214" s="1" t="str">
        <f t="shared" si="684"/>
        <v>OGO-2</v>
      </c>
      <c r="L6214" s="1" t="s">
        <v>346</v>
      </c>
      <c r="M6214" s="1"/>
      <c r="N6214" s="1">
        <f t="shared" si="685"/>
        <v>0</v>
      </c>
      <c r="O6214" s="1" t="s">
        <v>9</v>
      </c>
    </row>
    <row r="6215" spans="1:15" x14ac:dyDescent="0.3">
      <c r="A6215" s="1" t="s">
        <v>6140</v>
      </c>
      <c r="B6215" s="1" t="s">
        <v>1630</v>
      </c>
      <c r="C6215" s="1" t="str">
        <f t="shared" si="679"/>
        <v>Kazakhstan</v>
      </c>
      <c r="D6215" s="1" t="s">
        <v>12613</v>
      </c>
      <c r="E6215" s="7" t="str">
        <f>TEXT(DATE(MID(D6215, 13, 4), CHOOSE(MATCH( MID(D6215, 5, 3), {"Jan","Feb","Mar","Apr","May","Jun","Jul","Aug","Sep","Oct","Nov","Dec"}, 0), 1, 2, 3, 4, 5, 6, 7, 8, 9, 10, 11, 12), MID(D6215, 9, 2)), "yyyy-mm-dd")</f>
        <v>1965-10-14</v>
      </c>
      <c r="F6215" s="1" t="str">
        <f t="shared" si="680"/>
        <v>06:00:00</v>
      </c>
      <c r="G6215" s="9" t="str">
        <f t="shared" si="681"/>
        <v>October</v>
      </c>
      <c r="H6215" s="5" t="str">
        <f t="shared" si="682"/>
        <v>1965</v>
      </c>
      <c r="I6215" s="1" t="s">
        <v>12614</v>
      </c>
      <c r="J6215" s="1" t="str">
        <f t="shared" si="683"/>
        <v xml:space="preserve">Molniya </v>
      </c>
      <c r="K6215" s="1" t="str">
        <f t="shared" si="684"/>
        <v>Molniya-1 nÂ°4</v>
      </c>
      <c r="L6215" s="1" t="s">
        <v>346</v>
      </c>
      <c r="M6215" s="1"/>
      <c r="N6215" s="1">
        <f t="shared" si="685"/>
        <v>0</v>
      </c>
      <c r="O6215" s="1" t="s">
        <v>9</v>
      </c>
    </row>
    <row r="6216" spans="1:15" x14ac:dyDescent="0.3">
      <c r="A6216" s="1" t="s">
        <v>5722</v>
      </c>
      <c r="B6216" s="1" t="s">
        <v>11804</v>
      </c>
      <c r="C6216" s="1" t="str">
        <f t="shared" si="679"/>
        <v>USA</v>
      </c>
      <c r="D6216" s="1" t="s">
        <v>12615</v>
      </c>
      <c r="E6216" s="7" t="str">
        <f>TEXT(DATE(MID(D6216, 13, 4), CHOOSE(MATCH( MID(D6216, 5, 3), {"Jan","Feb","Mar","Apr","May","Jun","Jul","Aug","Sep","Oct","Nov","Dec"}, 0), 1, 2, 3, 4, 5, 6, 7, 8, 9, 10, 11, 12), MID(D6216, 9, 2)), "yyyy-mm-dd")</f>
        <v>1965-10-05</v>
      </c>
      <c r="F6216" s="1" t="str">
        <f t="shared" si="680"/>
        <v>17:45:00</v>
      </c>
      <c r="G6216" s="9" t="str">
        <f t="shared" si="681"/>
        <v>October</v>
      </c>
      <c r="H6216" s="5" t="str">
        <f t="shared" si="682"/>
        <v>1965</v>
      </c>
      <c r="I6216" s="1" t="s">
        <v>12616</v>
      </c>
      <c r="J6216" s="1" t="str">
        <f t="shared" si="683"/>
        <v xml:space="preserve">Thor-SLV2A Agena-D </v>
      </c>
      <c r="K6216" s="1" t="str">
        <f t="shared" si="684"/>
        <v>OPS 5325</v>
      </c>
      <c r="L6216" s="1" t="s">
        <v>346</v>
      </c>
      <c r="M6216" s="1"/>
      <c r="N6216" s="1">
        <f t="shared" si="685"/>
        <v>0</v>
      </c>
      <c r="O6216" s="1" t="s">
        <v>9</v>
      </c>
    </row>
    <row r="6217" spans="1:15" x14ac:dyDescent="0.3">
      <c r="A6217" s="1" t="s">
        <v>5556</v>
      </c>
      <c r="B6217" s="1" t="s">
        <v>12106</v>
      </c>
      <c r="C6217" s="1" t="str">
        <f t="shared" si="679"/>
        <v>USA</v>
      </c>
      <c r="D6217" s="1" t="s">
        <v>12617</v>
      </c>
      <c r="E6217" s="7" t="str">
        <f>TEXT(DATE(MID(D6217, 13, 4), CHOOSE(MATCH( MID(D6217, 5, 3), {"Jan","Feb","Mar","Apr","May","Jun","Jul","Aug","Sep","Oct","Nov","Dec"}, 0), 1, 2, 3, 4, 5, 6, 7, 8, 9, 10, 11, 12), MID(D6217, 9, 2)), "yyyy-mm-dd")</f>
        <v>1965-10-05</v>
      </c>
      <c r="F6217" s="1" t="str">
        <f t="shared" si="680"/>
        <v>09:07:00</v>
      </c>
      <c r="G6217" s="9" t="str">
        <f t="shared" si="681"/>
        <v>October</v>
      </c>
      <c r="H6217" s="5" t="str">
        <f t="shared" si="682"/>
        <v>1965</v>
      </c>
      <c r="I6217" s="1" t="s">
        <v>12618</v>
      </c>
      <c r="J6217" s="1" t="str">
        <f t="shared" si="683"/>
        <v xml:space="preserve">Atlas-D OV1 </v>
      </c>
      <c r="K6217" s="1" t="str">
        <f t="shared" si="684"/>
        <v>OV1-2</v>
      </c>
      <c r="L6217" s="1" t="s">
        <v>346</v>
      </c>
      <c r="M6217" s="1"/>
      <c r="N6217" s="1">
        <f t="shared" si="685"/>
        <v>0</v>
      </c>
      <c r="O6217" s="1" t="s">
        <v>9</v>
      </c>
    </row>
    <row r="6218" spans="1:15" x14ac:dyDescent="0.3">
      <c r="A6218" s="1" t="s">
        <v>6140</v>
      </c>
      <c r="B6218" s="1" t="s">
        <v>1630</v>
      </c>
      <c r="C6218" s="1" t="str">
        <f t="shared" si="679"/>
        <v>Kazakhstan</v>
      </c>
      <c r="D6218" s="1" t="s">
        <v>12619</v>
      </c>
      <c r="E6218" s="7" t="str">
        <f>TEXT(DATE(MID(D6218, 13, 4), CHOOSE(MATCH( MID(D6218, 5, 3), {"Jan","Feb","Mar","Apr","May","Jun","Jul","Aug","Sep","Oct","Nov","Dec"}, 0), 1, 2, 3, 4, 5, 6, 7, 8, 9, 10, 11, 12), MID(D6218, 9, 2)), "yyyy-mm-dd")</f>
        <v>1965-10-04</v>
      </c>
      <c r="F6218" s="1" t="str">
        <f t="shared" si="680"/>
        <v>07:36:00</v>
      </c>
      <c r="G6218" s="9" t="str">
        <f t="shared" si="681"/>
        <v>October</v>
      </c>
      <c r="H6218" s="5" t="str">
        <f t="shared" si="682"/>
        <v>1965</v>
      </c>
      <c r="I6218" s="1" t="s">
        <v>12620</v>
      </c>
      <c r="J6218" s="1" t="str">
        <f t="shared" si="683"/>
        <v xml:space="preserve">Molniya-M /Block L </v>
      </c>
      <c r="K6218" s="1" t="str">
        <f t="shared" si="684"/>
        <v>Luna 7</v>
      </c>
      <c r="L6218" s="1" t="s">
        <v>346</v>
      </c>
      <c r="M6218" s="1"/>
      <c r="N6218" s="1">
        <f t="shared" si="685"/>
        <v>0</v>
      </c>
      <c r="O6218" s="1" t="s">
        <v>9</v>
      </c>
    </row>
    <row r="6219" spans="1:15" x14ac:dyDescent="0.3">
      <c r="A6219" s="1" t="s">
        <v>5556</v>
      </c>
      <c r="B6219" s="1" t="s">
        <v>27</v>
      </c>
      <c r="C6219" s="1" t="str">
        <f t="shared" si="679"/>
        <v>USA</v>
      </c>
      <c r="D6219" s="1" t="s">
        <v>12621</v>
      </c>
      <c r="E6219" s="7" t="str">
        <f>TEXT(DATE(MID(D6219, 13, 4), CHOOSE(MATCH( MID(D6219, 5, 3), {"Jan","Feb","Mar","Apr","May","Jun","Jul","Aug","Sep","Oct","Nov","Dec"}, 0), 1, 2, 3, 4, 5, 6, 7, 8, 9, 10, 11, 12), MID(D6219, 9, 2)), "yyyy-mm-dd")</f>
        <v>1965-09-30</v>
      </c>
      <c r="F6219" s="1" t="str">
        <f t="shared" si="680"/>
        <v>19:23:00</v>
      </c>
      <c r="G6219" s="9" t="str">
        <f t="shared" si="681"/>
        <v>September</v>
      </c>
      <c r="H6219" s="5" t="str">
        <f t="shared" si="682"/>
        <v>1965</v>
      </c>
      <c r="I6219" s="1" t="s">
        <v>12622</v>
      </c>
      <c r="J6219" s="1" t="str">
        <f t="shared" si="683"/>
        <v xml:space="preserve">Atlas-SLV3 Agena-D </v>
      </c>
      <c r="K6219" s="1" t="str">
        <f t="shared" si="684"/>
        <v>KH-7 Gambit 4022</v>
      </c>
      <c r="L6219" s="1" t="s">
        <v>346</v>
      </c>
      <c r="M6219" s="1"/>
      <c r="N6219" s="1">
        <f t="shared" si="685"/>
        <v>0</v>
      </c>
      <c r="O6219" s="1" t="s">
        <v>9</v>
      </c>
    </row>
    <row r="6220" spans="1:15" x14ac:dyDescent="0.3">
      <c r="A6220" s="1" t="s">
        <v>6140</v>
      </c>
      <c r="B6220" s="1" t="s">
        <v>130</v>
      </c>
      <c r="C6220" s="1" t="str">
        <f t="shared" si="679"/>
        <v>Kazakhstan</v>
      </c>
      <c r="D6220" s="1" t="s">
        <v>12623</v>
      </c>
      <c r="E6220" s="7" t="str">
        <f>TEXT(DATE(MID(D6220, 13, 4), CHOOSE(MATCH( MID(D6220, 5, 3), {"Jan","Feb","Mar","Apr","May","Jun","Jul","Aug","Sep","Oct","Nov","Dec"}, 0), 1, 2, 3, 4, 5, 6, 7, 8, 9, 10, 11, 12), MID(D6220, 9, 2)), "yyyy-mm-dd")</f>
        <v>1965-09-23</v>
      </c>
      <c r="F6220" s="1" t="str">
        <f t="shared" si="680"/>
        <v>09:00:00</v>
      </c>
      <c r="G6220" s="9" t="str">
        <f t="shared" si="681"/>
        <v>September</v>
      </c>
      <c r="H6220" s="5" t="str">
        <f t="shared" si="682"/>
        <v>1965</v>
      </c>
      <c r="I6220" s="1" t="s">
        <v>12624</v>
      </c>
      <c r="J6220" s="1" t="str">
        <f t="shared" si="683"/>
        <v xml:space="preserve">Voskhod </v>
      </c>
      <c r="K6220" s="1" t="str">
        <f t="shared" si="684"/>
        <v>Cosmos 91</v>
      </c>
      <c r="L6220" s="1" t="s">
        <v>346</v>
      </c>
      <c r="M6220" s="1"/>
      <c r="N6220" s="1">
        <f t="shared" si="685"/>
        <v>0</v>
      </c>
      <c r="O6220" s="1" t="s">
        <v>9</v>
      </c>
    </row>
    <row r="6221" spans="1:15" x14ac:dyDescent="0.3">
      <c r="A6221" s="1" t="s">
        <v>5722</v>
      </c>
      <c r="B6221" s="1" t="s">
        <v>10902</v>
      </c>
      <c r="C6221" s="1" t="str">
        <f t="shared" si="679"/>
        <v>USA</v>
      </c>
      <c r="D6221" s="1" t="s">
        <v>12625</v>
      </c>
      <c r="E6221" s="7" t="str">
        <f>TEXT(DATE(MID(D6221, 13, 4), CHOOSE(MATCH( MID(D6221, 5, 3), {"Jan","Feb","Mar","Apr","May","Jun","Jul","Aug","Sep","Oct","Nov","Dec"}, 0), 1, 2, 3, 4, 5, 6, 7, 8, 9, 10, 11, 12), MID(D6221, 9, 2)), "yyyy-mm-dd")</f>
        <v>1965-09-22</v>
      </c>
      <c r="F6221" s="1" t="str">
        <f t="shared" si="680"/>
        <v>21:31:00</v>
      </c>
      <c r="G6221" s="9" t="str">
        <f t="shared" si="681"/>
        <v>September</v>
      </c>
      <c r="H6221" s="5" t="str">
        <f t="shared" si="682"/>
        <v>1965</v>
      </c>
      <c r="I6221" s="1" t="s">
        <v>12626</v>
      </c>
      <c r="J6221" s="1" t="str">
        <f t="shared" si="683"/>
        <v xml:space="preserve">Thor-SLV2A Agena-D </v>
      </c>
      <c r="K6221" s="1" t="str">
        <f t="shared" si="684"/>
        <v>OPS 7221</v>
      </c>
      <c r="L6221" s="1" t="s">
        <v>346</v>
      </c>
      <c r="M6221" s="1"/>
      <c r="N6221" s="1">
        <f t="shared" si="685"/>
        <v>0</v>
      </c>
      <c r="O6221" s="1" t="s">
        <v>9</v>
      </c>
    </row>
    <row r="6222" spans="1:15" x14ac:dyDescent="0.3">
      <c r="A6222" s="1" t="s">
        <v>6140</v>
      </c>
      <c r="B6222" s="1" t="s">
        <v>11821</v>
      </c>
      <c r="C6222" s="1" t="str">
        <f t="shared" si="679"/>
        <v>Kazakhstan</v>
      </c>
      <c r="D6222" s="1" t="s">
        <v>12627</v>
      </c>
      <c r="E6222" s="7" t="str">
        <f>TEXT(DATE(MID(D6222, 13, 4), CHOOSE(MATCH( MID(D6222, 5, 3), {"Jan","Feb","Mar","Apr","May","Jun","Jul","Aug","Sep","Oct","Nov","Dec"}, 0), 1, 2, 3, 4, 5, 6, 7, 8, 9, 10, 11, 12), MID(D6222, 9, 2)), "yyyy-mm-dd")</f>
        <v>1965-09-18</v>
      </c>
      <c r="F6222" s="1" t="str">
        <f t="shared" si="680"/>
        <v>07:59:00</v>
      </c>
      <c r="G6222" s="9" t="str">
        <f t="shared" si="681"/>
        <v>September</v>
      </c>
      <c r="H6222" s="5" t="str">
        <f t="shared" si="682"/>
        <v>1965</v>
      </c>
      <c r="I6222" s="1" t="s">
        <v>12628</v>
      </c>
      <c r="J6222" s="1" t="str">
        <f t="shared" si="683"/>
        <v xml:space="preserve">Cosmos-3 </v>
      </c>
      <c r="K6222" s="1" t="str">
        <f t="shared" si="684"/>
        <v>Cosmos 86 to 90</v>
      </c>
      <c r="L6222" s="1" t="s">
        <v>346</v>
      </c>
      <c r="M6222" s="1"/>
      <c r="N6222" s="1">
        <f t="shared" si="685"/>
        <v>0</v>
      </c>
      <c r="O6222" s="1" t="s">
        <v>9</v>
      </c>
    </row>
    <row r="6223" spans="1:15" x14ac:dyDescent="0.3">
      <c r="A6223" s="1" t="s">
        <v>5722</v>
      </c>
      <c r="B6223" s="1" t="s">
        <v>8845</v>
      </c>
      <c r="C6223" s="1" t="str">
        <f t="shared" si="679"/>
        <v>USA</v>
      </c>
      <c r="D6223" s="1" t="s">
        <v>12629</v>
      </c>
      <c r="E6223" s="7" t="str">
        <f>TEXT(DATE(MID(D6223, 13, 4), CHOOSE(MATCH( MID(D6223, 5, 3), {"Jan","Feb","Mar","Apr","May","Jun","Jul","Aug","Sep","Oct","Nov","Dec"}, 0), 1, 2, 3, 4, 5, 6, 7, 8, 9, 10, 11, 12), MID(D6223, 9, 2)), "yyyy-mm-dd")</f>
        <v>1965-09-10</v>
      </c>
      <c r="F6223" s="1" t="str">
        <f t="shared" si="680"/>
        <v>04:41:00</v>
      </c>
      <c r="G6223" s="9" t="str">
        <f t="shared" si="681"/>
        <v>September</v>
      </c>
      <c r="H6223" s="5" t="str">
        <f t="shared" si="682"/>
        <v>1965</v>
      </c>
      <c r="I6223" s="1" t="s">
        <v>12630</v>
      </c>
      <c r="J6223" s="1" t="str">
        <f t="shared" si="683"/>
        <v xml:space="preserve">Thor-LV2D Burner-1I </v>
      </c>
      <c r="K6223" s="1" t="str">
        <f t="shared" si="684"/>
        <v>DMSP-3B-F4</v>
      </c>
      <c r="L6223" s="1" t="s">
        <v>346</v>
      </c>
      <c r="M6223" s="1"/>
      <c r="N6223" s="1">
        <f t="shared" si="685"/>
        <v>0</v>
      </c>
      <c r="O6223" s="1" t="s">
        <v>9</v>
      </c>
    </row>
    <row r="6224" spans="1:15" x14ac:dyDescent="0.3">
      <c r="A6224" s="1" t="s">
        <v>6140</v>
      </c>
      <c r="B6224" s="1" t="s">
        <v>130</v>
      </c>
      <c r="C6224" s="1" t="str">
        <f t="shared" si="679"/>
        <v>Kazakhstan</v>
      </c>
      <c r="D6224" s="1" t="s">
        <v>12631</v>
      </c>
      <c r="E6224" s="7" t="str">
        <f>TEXT(DATE(MID(D6224, 13, 4), CHOOSE(MATCH( MID(D6224, 5, 3), {"Jan","Feb","Mar","Apr","May","Jun","Jul","Aug","Sep","Oct","Nov","Dec"}, 0), 1, 2, 3, 4, 5, 6, 7, 8, 9, 10, 11, 12), MID(D6224, 9, 2)), "yyyy-mm-dd")</f>
        <v>1965-09-09</v>
      </c>
      <c r="F6224" s="1" t="str">
        <f t="shared" si="680"/>
        <v>09:30:00</v>
      </c>
      <c r="G6224" s="9" t="str">
        <f t="shared" si="681"/>
        <v>September</v>
      </c>
      <c r="H6224" s="5" t="str">
        <f t="shared" si="682"/>
        <v>1965</v>
      </c>
      <c r="I6224" s="1" t="s">
        <v>12632</v>
      </c>
      <c r="J6224" s="1" t="str">
        <f t="shared" si="683"/>
        <v xml:space="preserve">Voskhod </v>
      </c>
      <c r="K6224" s="1" t="str">
        <f t="shared" si="684"/>
        <v>Cosmos 85</v>
      </c>
      <c r="L6224" s="1" t="s">
        <v>346</v>
      </c>
      <c r="M6224" s="1"/>
      <c r="N6224" s="1">
        <f t="shared" si="685"/>
        <v>0</v>
      </c>
      <c r="O6224" s="1" t="s">
        <v>9</v>
      </c>
    </row>
    <row r="6225" spans="1:15" x14ac:dyDescent="0.3">
      <c r="A6225" s="1" t="s">
        <v>6140</v>
      </c>
      <c r="B6225" s="1" t="s">
        <v>11821</v>
      </c>
      <c r="C6225" s="1" t="str">
        <f t="shared" si="679"/>
        <v>Kazakhstan</v>
      </c>
      <c r="D6225" s="1" t="s">
        <v>12633</v>
      </c>
      <c r="E6225" s="7" t="str">
        <f>TEXT(DATE(MID(D6225, 13, 4), CHOOSE(MATCH( MID(D6225, 5, 3), {"Jan","Feb","Mar","Apr","May","Jun","Jul","Aug","Sep","Oct","Nov","Dec"}, 0), 1, 2, 3, 4, 5, 6, 7, 8, 9, 10, 11, 12), MID(D6225, 9, 2)), "yyyy-mm-dd")</f>
        <v>1965-09-03</v>
      </c>
      <c r="F6225" s="1" t="str">
        <f t="shared" si="680"/>
        <v>14:00:00</v>
      </c>
      <c r="G6225" s="9" t="str">
        <f t="shared" si="681"/>
        <v>September</v>
      </c>
      <c r="H6225" s="5" t="str">
        <f t="shared" si="682"/>
        <v>1965</v>
      </c>
      <c r="I6225" s="1" t="s">
        <v>12634</v>
      </c>
      <c r="J6225" s="1" t="str">
        <f t="shared" si="683"/>
        <v xml:space="preserve">Cosmos-3 </v>
      </c>
      <c r="K6225" s="1" t="str">
        <f t="shared" si="684"/>
        <v>Cosmos 80 to 84</v>
      </c>
      <c r="L6225" s="1" t="s">
        <v>346</v>
      </c>
      <c r="M6225" s="1"/>
      <c r="N6225" s="1">
        <f t="shared" si="685"/>
        <v>0</v>
      </c>
      <c r="O6225" s="1" t="s">
        <v>9</v>
      </c>
    </row>
    <row r="6226" spans="1:15" x14ac:dyDescent="0.3">
      <c r="A6226" s="1" t="s">
        <v>5722</v>
      </c>
      <c r="B6226" s="1" t="s">
        <v>11804</v>
      </c>
      <c r="C6226" s="1" t="str">
        <f t="shared" si="679"/>
        <v>USA</v>
      </c>
      <c r="D6226" s="1" t="s">
        <v>12635</v>
      </c>
      <c r="E6226" s="7" t="str">
        <f>TEXT(DATE(MID(D6226, 13, 4), CHOOSE(MATCH( MID(D6226, 5, 3), {"Jan","Feb","Mar","Apr","May","Jun","Jul","Aug","Sep","Oct","Nov","Dec"}, 0), 1, 2, 3, 4, 5, 6, 7, 8, 9, 10, 11, 12), MID(D6226, 9, 2)), "yyyy-mm-dd")</f>
        <v>1965-09-02</v>
      </c>
      <c r="F6226" s="1" t="str">
        <f t="shared" si="680"/>
        <v>20:00:00</v>
      </c>
      <c r="G6226" s="9" t="str">
        <f t="shared" si="681"/>
        <v>September</v>
      </c>
      <c r="H6226" s="5" t="str">
        <f t="shared" si="682"/>
        <v>1965</v>
      </c>
      <c r="I6226" s="1" t="s">
        <v>12636</v>
      </c>
      <c r="J6226" s="1" t="str">
        <f t="shared" si="683"/>
        <v xml:space="preserve">Thor DM-21 Agena-D </v>
      </c>
      <c r="K6226" s="1" t="str">
        <f t="shared" si="684"/>
        <v>MPRV</v>
      </c>
      <c r="L6226" s="1" t="s">
        <v>346</v>
      </c>
      <c r="M6226" s="1"/>
      <c r="N6226" s="1">
        <f t="shared" si="685"/>
        <v>0</v>
      </c>
      <c r="O6226" s="1" t="s">
        <v>257</v>
      </c>
    </row>
    <row r="6227" spans="1:15" x14ac:dyDescent="0.3">
      <c r="A6227" s="1" t="s">
        <v>5722</v>
      </c>
      <c r="B6227" s="1" t="s">
        <v>3160</v>
      </c>
      <c r="C6227" s="1" t="str">
        <f t="shared" si="679"/>
        <v>USA</v>
      </c>
      <c r="D6227" s="1" t="s">
        <v>12637</v>
      </c>
      <c r="E6227" s="7" t="str">
        <f>TEXT(DATE(MID(D6227, 13, 4), CHOOSE(MATCH( MID(D6227, 5, 3), {"Jan","Feb","Mar","Apr","May","Jun","Jul","Aug","Sep","Oct","Nov","Dec"}, 0), 1, 2, 3, 4, 5, 6, 7, 8, 9, 10, 11, 12), MID(D6227, 9, 2)), "yyyy-mm-dd")</f>
        <v>1965-08-25</v>
      </c>
      <c r="F6227" s="1" t="str">
        <f t="shared" si="680"/>
        <v>15:17:00</v>
      </c>
      <c r="G6227" s="9" t="str">
        <f t="shared" si="681"/>
        <v>August</v>
      </c>
      <c r="H6227" s="5" t="str">
        <f t="shared" si="682"/>
        <v>1965</v>
      </c>
      <c r="I6227" s="1" t="s">
        <v>12638</v>
      </c>
      <c r="J6227" s="1" t="str">
        <f t="shared" si="683"/>
        <v xml:space="preserve">Delta C </v>
      </c>
      <c r="K6227" s="1" t="str">
        <f t="shared" si="684"/>
        <v>OSO-C</v>
      </c>
      <c r="L6227" s="1" t="s">
        <v>346</v>
      </c>
      <c r="M6227" s="1"/>
      <c r="N6227" s="1">
        <f t="shared" si="685"/>
        <v>0</v>
      </c>
      <c r="O6227" s="1" t="s">
        <v>257</v>
      </c>
    </row>
    <row r="6228" spans="1:15" x14ac:dyDescent="0.3">
      <c r="A6228" s="1" t="s">
        <v>6140</v>
      </c>
      <c r="B6228" s="1" t="s">
        <v>1630</v>
      </c>
      <c r="C6228" s="1" t="str">
        <f t="shared" si="679"/>
        <v>Kazakhstan</v>
      </c>
      <c r="D6228" s="1" t="s">
        <v>12639</v>
      </c>
      <c r="E6228" s="7" t="str">
        <f>TEXT(DATE(MID(D6228, 13, 4), CHOOSE(MATCH( MID(D6228, 5, 3), {"Jan","Feb","Mar","Apr","May","Jun","Jul","Aug","Sep","Oct","Nov","Dec"}, 0), 1, 2, 3, 4, 5, 6, 7, 8, 9, 10, 11, 12), MID(D6228, 9, 2)), "yyyy-mm-dd")</f>
        <v>1965-08-25</v>
      </c>
      <c r="F6228" s="1" t="str">
        <f t="shared" si="680"/>
        <v>10:10:00</v>
      </c>
      <c r="G6228" s="9" t="str">
        <f t="shared" si="681"/>
        <v>August</v>
      </c>
      <c r="H6228" s="5" t="str">
        <f t="shared" si="682"/>
        <v>1965</v>
      </c>
      <c r="I6228" s="1" t="s">
        <v>12640</v>
      </c>
      <c r="J6228" s="1" t="str">
        <f t="shared" si="683"/>
        <v xml:space="preserve">Voskhod </v>
      </c>
      <c r="K6228" s="1" t="str">
        <f t="shared" si="684"/>
        <v>Cosmos 79</v>
      </c>
      <c r="L6228" s="1" t="s">
        <v>346</v>
      </c>
      <c r="M6228" s="1"/>
      <c r="N6228" s="1">
        <f t="shared" si="685"/>
        <v>0</v>
      </c>
      <c r="O6228" s="1" t="s">
        <v>9</v>
      </c>
    </row>
    <row r="6229" spans="1:15" x14ac:dyDescent="0.3">
      <c r="A6229" s="1" t="s">
        <v>657</v>
      </c>
      <c r="B6229" s="1" t="s">
        <v>12302</v>
      </c>
      <c r="C6229" s="1" t="str">
        <f t="shared" si="679"/>
        <v>USA</v>
      </c>
      <c r="D6229" s="1" t="s">
        <v>12641</v>
      </c>
      <c r="E6229" s="7" t="str">
        <f>TEXT(DATE(MID(D6229, 13, 4), CHOOSE(MATCH( MID(D6229, 5, 3), {"Jan","Feb","Mar","Apr","May","Jun","Jul","Aug","Sep","Oct","Nov","Dec"}, 0), 1, 2, 3, 4, 5, 6, 7, 8, 9, 10, 11, 12), MID(D6229, 9, 2)), "yyyy-mm-dd")</f>
        <v>1965-08-21</v>
      </c>
      <c r="F6229" s="1" t="str">
        <f t="shared" si="680"/>
        <v>13:59:00</v>
      </c>
      <c r="G6229" s="9" t="str">
        <f t="shared" si="681"/>
        <v>August</v>
      </c>
      <c r="H6229" s="5" t="str">
        <f t="shared" si="682"/>
        <v>1965</v>
      </c>
      <c r="I6229" s="1" t="s">
        <v>12642</v>
      </c>
      <c r="J6229" s="1" t="str">
        <f t="shared" si="683"/>
        <v xml:space="preserve">Titan II GLV </v>
      </c>
      <c r="K6229" s="1" t="str">
        <f t="shared" si="684"/>
        <v>Gemini V</v>
      </c>
      <c r="L6229" s="1" t="s">
        <v>346</v>
      </c>
      <c r="M6229" s="1"/>
      <c r="N6229" s="1">
        <f t="shared" si="685"/>
        <v>0</v>
      </c>
      <c r="O6229" s="1" t="s">
        <v>9</v>
      </c>
    </row>
    <row r="6230" spans="1:15" x14ac:dyDescent="0.3">
      <c r="A6230" s="1" t="s">
        <v>5722</v>
      </c>
      <c r="B6230" s="1" t="s">
        <v>10902</v>
      </c>
      <c r="C6230" s="1" t="str">
        <f t="shared" si="679"/>
        <v>USA</v>
      </c>
      <c r="D6230" s="1" t="s">
        <v>12643</v>
      </c>
      <c r="E6230" s="7" t="str">
        <f>TEXT(DATE(MID(D6230, 13, 4), CHOOSE(MATCH( MID(D6230, 5, 3), {"Jan","Feb","Mar","Apr","May","Jun","Jul","Aug","Sep","Oct","Nov","Dec"}, 0), 1, 2, 3, 4, 5, 6, 7, 8, 9, 10, 11, 12), MID(D6230, 9, 2)), "yyyy-mm-dd")</f>
        <v>1965-08-17</v>
      </c>
      <c r="F6230" s="1" t="str">
        <f t="shared" si="680"/>
        <v>20:59:00</v>
      </c>
      <c r="G6230" s="9" t="str">
        <f t="shared" si="681"/>
        <v>August</v>
      </c>
      <c r="H6230" s="5" t="str">
        <f t="shared" si="682"/>
        <v>1965</v>
      </c>
      <c r="I6230" s="1" t="s">
        <v>12644</v>
      </c>
      <c r="J6230" s="1" t="str">
        <f t="shared" si="683"/>
        <v xml:space="preserve">Thor-SLV2A Agena-D </v>
      </c>
      <c r="K6230" s="1" t="str">
        <f t="shared" si="684"/>
        <v>OPS 7208</v>
      </c>
      <c r="L6230" s="1" t="s">
        <v>346</v>
      </c>
      <c r="M6230" s="1"/>
      <c r="N6230" s="1">
        <f t="shared" si="685"/>
        <v>0</v>
      </c>
      <c r="O6230" s="1" t="s">
        <v>9</v>
      </c>
    </row>
    <row r="6231" spans="1:15" x14ac:dyDescent="0.3">
      <c r="A6231" s="1" t="s">
        <v>6140</v>
      </c>
      <c r="B6231" s="1" t="s">
        <v>130</v>
      </c>
      <c r="C6231" s="1" t="str">
        <f t="shared" si="679"/>
        <v>Kazakhstan</v>
      </c>
      <c r="D6231" s="1" t="s">
        <v>12645</v>
      </c>
      <c r="E6231" s="7" t="str">
        <f>TEXT(DATE(MID(D6231, 13, 4), CHOOSE(MATCH( MID(D6231, 5, 3), {"Jan","Feb","Mar","Apr","May","Jun","Jul","Aug","Sep","Oct","Nov","Dec"}, 0), 1, 2, 3, 4, 5, 6, 7, 8, 9, 10, 11, 12), MID(D6231, 9, 2)), "yyyy-mm-dd")</f>
        <v>1965-08-14</v>
      </c>
      <c r="F6231" s="1" t="str">
        <f t="shared" si="680"/>
        <v>10:56:00</v>
      </c>
      <c r="G6231" s="9" t="str">
        <f t="shared" si="681"/>
        <v>August</v>
      </c>
      <c r="H6231" s="5" t="str">
        <f t="shared" si="682"/>
        <v>1965</v>
      </c>
      <c r="I6231" s="1" t="s">
        <v>12646</v>
      </c>
      <c r="J6231" s="1" t="str">
        <f t="shared" si="683"/>
        <v xml:space="preserve">Vostok-2 </v>
      </c>
      <c r="K6231" s="1" t="str">
        <f t="shared" si="684"/>
        <v>Cosmos 78</v>
      </c>
      <c r="L6231" s="1" t="s">
        <v>346</v>
      </c>
      <c r="M6231" s="1"/>
      <c r="N6231" s="1">
        <f t="shared" si="685"/>
        <v>0</v>
      </c>
      <c r="O6231" s="1" t="s">
        <v>9</v>
      </c>
    </row>
    <row r="6232" spans="1:15" x14ac:dyDescent="0.3">
      <c r="A6232" s="1" t="s">
        <v>5722</v>
      </c>
      <c r="B6232" s="1" t="s">
        <v>10902</v>
      </c>
      <c r="C6232" s="1" t="str">
        <f t="shared" si="679"/>
        <v>USA</v>
      </c>
      <c r="D6232" s="1" t="s">
        <v>12647</v>
      </c>
      <c r="E6232" s="7" t="str">
        <f>TEXT(DATE(MID(D6232, 13, 4), CHOOSE(MATCH( MID(D6232, 5, 3), {"Jan","Feb","Mar","Apr","May","Jun","Jul","Aug","Sep","Oct","Nov","Dec"}, 0), 1, 2, 3, 4, 5, 6, 7, 8, 9, 10, 11, 12), MID(D6232, 9, 2)), "yyyy-mm-dd")</f>
        <v>1965-08-13</v>
      </c>
      <c r="F6232" s="1" t="str">
        <f t="shared" si="680"/>
        <v>22:11:00</v>
      </c>
      <c r="G6232" s="9" t="str">
        <f t="shared" si="681"/>
        <v>August</v>
      </c>
      <c r="H6232" s="5" t="str">
        <f t="shared" si="682"/>
        <v>1965</v>
      </c>
      <c r="I6232" s="1" t="s">
        <v>12648</v>
      </c>
      <c r="J6232" s="1" t="str">
        <f t="shared" si="683"/>
        <v xml:space="preserve">Thor-DSV2A Ablestar </v>
      </c>
      <c r="K6232" s="1" t="str">
        <f t="shared" si="684"/>
        <v>OPS 8464 &amp; Others</v>
      </c>
      <c r="L6232" s="1" t="s">
        <v>346</v>
      </c>
      <c r="M6232" s="1"/>
      <c r="N6232" s="1">
        <f t="shared" si="685"/>
        <v>0</v>
      </c>
      <c r="O6232" s="1" t="s">
        <v>9</v>
      </c>
    </row>
    <row r="6233" spans="1:15" x14ac:dyDescent="0.3">
      <c r="A6233" s="1" t="s">
        <v>5556</v>
      </c>
      <c r="B6233" s="1" t="s">
        <v>4092</v>
      </c>
      <c r="C6233" s="1" t="str">
        <f t="shared" si="679"/>
        <v>USA</v>
      </c>
      <c r="D6233" s="1" t="s">
        <v>12649</v>
      </c>
      <c r="E6233" s="7" t="str">
        <f>TEXT(DATE(MID(D6233, 13, 4), CHOOSE(MATCH( MID(D6233, 5, 3), {"Jan","Feb","Mar","Apr","May","Jun","Jul","Aug","Sep","Oct","Nov","Dec"}, 0), 1, 2, 3, 4, 5, 6, 7, 8, 9, 10, 11, 12), MID(D6233, 9, 2)), "yyyy-mm-dd")</f>
        <v>1965-08-11</v>
      </c>
      <c r="F6233" s="1" t="str">
        <f t="shared" si="680"/>
        <v>14:31:00</v>
      </c>
      <c r="G6233" s="9" t="str">
        <f t="shared" si="681"/>
        <v>August</v>
      </c>
      <c r="H6233" s="5" t="str">
        <f t="shared" si="682"/>
        <v>1965</v>
      </c>
      <c r="I6233" s="1" t="s">
        <v>12650</v>
      </c>
      <c r="J6233" s="1" t="str">
        <f t="shared" si="683"/>
        <v xml:space="preserve">Atlas-LV3C Centaur-D </v>
      </c>
      <c r="K6233" s="1" t="str">
        <f t="shared" si="684"/>
        <v>Surveyor SD-2</v>
      </c>
      <c r="L6233" s="1" t="s">
        <v>346</v>
      </c>
      <c r="M6233" s="1"/>
      <c r="N6233" s="1">
        <f t="shared" si="685"/>
        <v>0</v>
      </c>
      <c r="O6233" s="1" t="s">
        <v>9</v>
      </c>
    </row>
    <row r="6234" spans="1:15" x14ac:dyDescent="0.3">
      <c r="A6234" s="1" t="s">
        <v>657</v>
      </c>
      <c r="B6234" s="1" t="s">
        <v>9094</v>
      </c>
      <c r="C6234" s="1" t="str">
        <f t="shared" si="679"/>
        <v>USA</v>
      </c>
      <c r="D6234" s="1" t="s">
        <v>12651</v>
      </c>
      <c r="E6234" s="7" t="str">
        <f>TEXT(DATE(MID(D6234, 13, 4), CHOOSE(MATCH( MID(D6234, 5, 3), {"Jan","Feb","Mar","Apr","May","Jun","Jul","Aug","Sep","Oct","Nov","Dec"}, 0), 1, 2, 3, 4, 5, 6, 7, 8, 9, 10, 11, 12), MID(D6234, 9, 2)), "yyyy-mm-dd")</f>
        <v>1965-08-10</v>
      </c>
      <c r="F6234" s="1" t="str">
        <f t="shared" si="680"/>
        <v>17:54:00</v>
      </c>
      <c r="G6234" s="9" t="str">
        <f t="shared" si="681"/>
        <v>August</v>
      </c>
      <c r="H6234" s="5" t="str">
        <f t="shared" si="682"/>
        <v>1965</v>
      </c>
      <c r="I6234" s="1" t="s">
        <v>12652</v>
      </c>
      <c r="J6234" s="1" t="str">
        <f t="shared" si="683"/>
        <v xml:space="preserve">Scout B </v>
      </c>
      <c r="K6234" s="1" t="str">
        <f t="shared" si="684"/>
        <v>SECOR 5 &amp; SEV</v>
      </c>
      <c r="L6234" s="1" t="s">
        <v>346</v>
      </c>
      <c r="M6234" s="1"/>
      <c r="N6234" s="1">
        <f t="shared" si="685"/>
        <v>0</v>
      </c>
      <c r="O6234" s="1" t="s">
        <v>9</v>
      </c>
    </row>
    <row r="6235" spans="1:15" x14ac:dyDescent="0.3">
      <c r="A6235" s="1" t="s">
        <v>5556</v>
      </c>
      <c r="B6235" s="1" t="s">
        <v>27</v>
      </c>
      <c r="C6235" s="1" t="str">
        <f t="shared" si="679"/>
        <v>USA</v>
      </c>
      <c r="D6235" s="1" t="s">
        <v>12653</v>
      </c>
      <c r="E6235" s="7" t="str">
        <f>TEXT(DATE(MID(D6235, 13, 4), CHOOSE(MATCH( MID(D6235, 5, 3), {"Jan","Feb","Mar","Apr","May","Jun","Jul","Aug","Sep","Oct","Nov","Dec"}, 0), 1, 2, 3, 4, 5, 6, 7, 8, 9, 10, 11, 12), MID(D6235, 9, 2)), "yyyy-mm-dd")</f>
        <v>1965-08-03</v>
      </c>
      <c r="F6235" s="1" t="str">
        <f t="shared" si="680"/>
        <v>19:06:00</v>
      </c>
      <c r="G6235" s="9" t="str">
        <f t="shared" si="681"/>
        <v>August</v>
      </c>
      <c r="H6235" s="5" t="str">
        <f t="shared" si="682"/>
        <v>1965</v>
      </c>
      <c r="I6235" s="1" t="s">
        <v>12654</v>
      </c>
      <c r="J6235" s="1" t="str">
        <f t="shared" si="683"/>
        <v xml:space="preserve">Atlas-SLV3 Agena-D </v>
      </c>
      <c r="K6235" s="1" t="str">
        <f t="shared" si="684"/>
        <v>KH-7 Gambit 4021</v>
      </c>
      <c r="L6235" s="1" t="s">
        <v>346</v>
      </c>
      <c r="M6235" s="1"/>
      <c r="N6235" s="1">
        <f t="shared" si="685"/>
        <v>0</v>
      </c>
      <c r="O6235" s="1" t="s">
        <v>9</v>
      </c>
    </row>
    <row r="6236" spans="1:15" x14ac:dyDescent="0.3">
      <c r="A6236" s="1" t="s">
        <v>6140</v>
      </c>
      <c r="B6236" s="1" t="s">
        <v>130</v>
      </c>
      <c r="C6236" s="1" t="str">
        <f t="shared" si="679"/>
        <v>Kazakhstan</v>
      </c>
      <c r="D6236" s="1" t="s">
        <v>12655</v>
      </c>
      <c r="E6236" s="7" t="str">
        <f>TEXT(DATE(MID(D6236, 13, 4), CHOOSE(MATCH( MID(D6236, 5, 3), {"Jan","Feb","Mar","Apr","May","Jun","Jul","Aug","Sep","Oct","Nov","Dec"}, 0), 1, 2, 3, 4, 5, 6, 7, 8, 9, 10, 11, 12), MID(D6236, 9, 2)), "yyyy-mm-dd")</f>
        <v>1965-08-03</v>
      </c>
      <c r="F6236" s="1" t="str">
        <f t="shared" si="680"/>
        <v>11:00:00</v>
      </c>
      <c r="G6236" s="9" t="str">
        <f t="shared" si="681"/>
        <v>August</v>
      </c>
      <c r="H6236" s="5" t="str">
        <f t="shared" si="682"/>
        <v>1965</v>
      </c>
      <c r="I6236" s="1" t="s">
        <v>12656</v>
      </c>
      <c r="J6236" s="1" t="str">
        <f t="shared" si="683"/>
        <v xml:space="preserve">Voskhod </v>
      </c>
      <c r="K6236" s="1" t="str">
        <f t="shared" si="684"/>
        <v>Cosmos 77</v>
      </c>
      <c r="L6236" s="1" t="s">
        <v>346</v>
      </c>
      <c r="M6236" s="1"/>
      <c r="N6236" s="1">
        <f t="shared" si="685"/>
        <v>0</v>
      </c>
      <c r="O6236" s="1" t="s">
        <v>9</v>
      </c>
    </row>
    <row r="6237" spans="1:15" x14ac:dyDescent="0.3">
      <c r="A6237" s="1" t="s">
        <v>657</v>
      </c>
      <c r="B6237" s="1" t="s">
        <v>390</v>
      </c>
      <c r="C6237" s="1" t="str">
        <f t="shared" si="679"/>
        <v>USA</v>
      </c>
      <c r="D6237" s="1" t="s">
        <v>12657</v>
      </c>
      <c r="E6237" s="7" t="str">
        <f>TEXT(DATE(MID(D6237, 13, 4), CHOOSE(MATCH( MID(D6237, 5, 3), {"Jan","Feb","Mar","Apr","May","Jun","Jul","Aug","Sep","Oct","Nov","Dec"}, 0), 1, 2, 3, 4, 5, 6, 7, 8, 9, 10, 11, 12), MID(D6237, 9, 2)), "yyyy-mm-dd")</f>
        <v>1965-07-30</v>
      </c>
      <c r="F6237" s="1" t="str">
        <f t="shared" si="680"/>
        <v>13:00:00</v>
      </c>
      <c r="G6237" s="9" t="str">
        <f t="shared" si="681"/>
        <v>July</v>
      </c>
      <c r="H6237" s="5" t="str">
        <f t="shared" si="682"/>
        <v>1965</v>
      </c>
      <c r="I6237" s="1" t="s">
        <v>12658</v>
      </c>
      <c r="J6237" s="1" t="str">
        <f t="shared" si="683"/>
        <v xml:space="preserve">Saturn I Block II </v>
      </c>
      <c r="K6237" s="1" t="str">
        <f t="shared" si="684"/>
        <v>A-105</v>
      </c>
      <c r="L6237" s="1" t="s">
        <v>346</v>
      </c>
      <c r="M6237" s="1"/>
      <c r="N6237" s="1">
        <f t="shared" si="685"/>
        <v>0</v>
      </c>
      <c r="O6237" s="1" t="s">
        <v>9</v>
      </c>
    </row>
    <row r="6238" spans="1:15" x14ac:dyDescent="0.3">
      <c r="A6238" s="1" t="s">
        <v>6140</v>
      </c>
      <c r="B6238" s="1" t="s">
        <v>6899</v>
      </c>
      <c r="C6238" s="1" t="str">
        <f t="shared" si="679"/>
        <v>Russia</v>
      </c>
      <c r="D6238" s="1" t="s">
        <v>12659</v>
      </c>
      <c r="E6238" s="7" t="str">
        <f>TEXT(DATE(MID(D6238, 13, 4), CHOOSE(MATCH( MID(D6238, 5, 3), {"Jan","Feb","Mar","Apr","May","Jun","Jul","Aug","Sep","Oct","Nov","Dec"}, 0), 1, 2, 3, 4, 5, 6, 7, 8, 9, 10, 11, 12), MID(D6238, 9, 2)), "yyyy-mm-dd")</f>
        <v>1965-07-23</v>
      </c>
      <c r="F6238" s="1" t="str">
        <f t="shared" si="680"/>
        <v>04:34:00</v>
      </c>
      <c r="G6238" s="9" t="str">
        <f t="shared" si="681"/>
        <v>July</v>
      </c>
      <c r="H6238" s="5" t="str">
        <f t="shared" si="682"/>
        <v>1965</v>
      </c>
      <c r="I6238" s="1" t="s">
        <v>12660</v>
      </c>
      <c r="J6238" s="1" t="str">
        <f t="shared" si="683"/>
        <v xml:space="preserve">Cosmos-1 (65S3) </v>
      </c>
      <c r="K6238" s="1" t="str">
        <f t="shared" si="684"/>
        <v>Cosmos 76</v>
      </c>
      <c r="L6238" s="1" t="s">
        <v>346</v>
      </c>
      <c r="M6238" s="1"/>
      <c r="N6238" s="1">
        <f t="shared" si="685"/>
        <v>0</v>
      </c>
      <c r="O6238" s="1" t="s">
        <v>9</v>
      </c>
    </row>
    <row r="6239" spans="1:15" x14ac:dyDescent="0.3">
      <c r="A6239" s="1" t="s">
        <v>5556</v>
      </c>
      <c r="B6239" s="1" t="s">
        <v>9371</v>
      </c>
      <c r="C6239" s="1" t="str">
        <f t="shared" si="679"/>
        <v>USA</v>
      </c>
      <c r="D6239" s="1" t="s">
        <v>12661</v>
      </c>
      <c r="E6239" s="7" t="str">
        <f>TEXT(DATE(MID(D6239, 13, 4), CHOOSE(MATCH( MID(D6239, 5, 3), {"Jan","Feb","Mar","Apr","May","Jun","Jul","Aug","Sep","Oct","Nov","Dec"}, 0), 1, 2, 3, 4, 5, 6, 7, 8, 9, 10, 11, 12), MID(D6239, 9, 2)), "yyyy-mm-dd")</f>
        <v>1965-07-20</v>
      </c>
      <c r="F6239" s="1" t="str">
        <f t="shared" si="680"/>
        <v>08:27:00</v>
      </c>
      <c r="G6239" s="9" t="str">
        <f t="shared" si="681"/>
        <v>July</v>
      </c>
      <c r="H6239" s="5" t="str">
        <f t="shared" si="682"/>
        <v>1965</v>
      </c>
      <c r="I6239" s="1" t="s">
        <v>12662</v>
      </c>
      <c r="J6239" s="1" t="str">
        <f t="shared" si="683"/>
        <v xml:space="preserve">Atlas-LV3 Agena-D </v>
      </c>
      <c r="K6239" s="1" t="str">
        <f t="shared" si="684"/>
        <v>Vela 3A/3B, ERS-17</v>
      </c>
      <c r="L6239" s="1" t="s">
        <v>346</v>
      </c>
      <c r="M6239" s="1"/>
      <c r="N6239" s="1">
        <f t="shared" si="685"/>
        <v>0</v>
      </c>
      <c r="O6239" s="1" t="s">
        <v>9</v>
      </c>
    </row>
    <row r="6240" spans="1:15" x14ac:dyDescent="0.3">
      <c r="A6240" s="1" t="s">
        <v>5722</v>
      </c>
      <c r="B6240" s="1" t="s">
        <v>10902</v>
      </c>
      <c r="C6240" s="1" t="str">
        <f t="shared" si="679"/>
        <v>USA</v>
      </c>
      <c r="D6240" s="1" t="s">
        <v>12663</v>
      </c>
      <c r="E6240" s="7" t="str">
        <f>TEXT(DATE(MID(D6240, 13, 4), CHOOSE(MATCH( MID(D6240, 5, 3), {"Jan","Feb","Mar","Apr","May","Jun","Jul","Aug","Sep","Oct","Nov","Dec"}, 0), 1, 2, 3, 4, 5, 6, 7, 8, 9, 10, 11, 12), MID(D6240, 9, 2)), "yyyy-mm-dd")</f>
        <v>1965-07-19</v>
      </c>
      <c r="F6240" s="1" t="str">
        <f t="shared" si="680"/>
        <v>22:01:00</v>
      </c>
      <c r="G6240" s="9" t="str">
        <f t="shared" si="681"/>
        <v>July</v>
      </c>
      <c r="H6240" s="5" t="str">
        <f t="shared" si="682"/>
        <v>1965</v>
      </c>
      <c r="I6240" s="1" t="s">
        <v>12664</v>
      </c>
      <c r="J6240" s="1" t="str">
        <f t="shared" si="683"/>
        <v xml:space="preserve">Thor-SLV2A Agena-D </v>
      </c>
      <c r="K6240" s="1" t="str">
        <f t="shared" si="684"/>
        <v>OPS 5543</v>
      </c>
      <c r="L6240" s="1" t="s">
        <v>346</v>
      </c>
      <c r="M6240" s="1"/>
      <c r="N6240" s="1">
        <f t="shared" si="685"/>
        <v>0</v>
      </c>
      <c r="O6240" s="1" t="s">
        <v>9</v>
      </c>
    </row>
    <row r="6241" spans="1:15" x14ac:dyDescent="0.3">
      <c r="A6241" s="1" t="s">
        <v>6140</v>
      </c>
      <c r="B6241" s="1" t="s">
        <v>1630</v>
      </c>
      <c r="C6241" s="1" t="str">
        <f t="shared" si="679"/>
        <v>Kazakhstan</v>
      </c>
      <c r="D6241" s="1" t="s">
        <v>12665</v>
      </c>
      <c r="E6241" s="7" t="str">
        <f>TEXT(DATE(MID(D6241, 13, 4), CHOOSE(MATCH( MID(D6241, 5, 3), {"Jan","Feb","Mar","Apr","May","Jun","Jul","Aug","Sep","Oct","Nov","Dec"}, 0), 1, 2, 3, 4, 5, 6, 7, 8, 9, 10, 11, 12), MID(D6241, 9, 2)), "yyyy-mm-dd")</f>
        <v>1965-07-18</v>
      </c>
      <c r="F6241" s="1" t="str">
        <f t="shared" si="680"/>
        <v>14:32:00</v>
      </c>
      <c r="G6241" s="9" t="str">
        <f t="shared" si="681"/>
        <v>July</v>
      </c>
      <c r="H6241" s="5" t="str">
        <f t="shared" si="682"/>
        <v>1965</v>
      </c>
      <c r="I6241" s="1" t="s">
        <v>12666</v>
      </c>
      <c r="J6241" s="1" t="str">
        <f t="shared" si="683"/>
        <v xml:space="preserve">Molniya </v>
      </c>
      <c r="K6241" s="1" t="str">
        <f t="shared" si="684"/>
        <v>Zond 3</v>
      </c>
      <c r="L6241" s="1" t="s">
        <v>346</v>
      </c>
      <c r="M6241" s="1"/>
      <c r="N6241" s="1">
        <f t="shared" si="685"/>
        <v>0</v>
      </c>
      <c r="O6241" s="1" t="s">
        <v>9</v>
      </c>
    </row>
    <row r="6242" spans="1:15" x14ac:dyDescent="0.3">
      <c r="A6242" s="1" t="s">
        <v>5722</v>
      </c>
      <c r="B6242" s="1" t="s">
        <v>114</v>
      </c>
      <c r="C6242" s="1" t="str">
        <f t="shared" si="679"/>
        <v>USA</v>
      </c>
      <c r="D6242" s="1" t="s">
        <v>12667</v>
      </c>
      <c r="E6242" s="7" t="str">
        <f>TEXT(DATE(MID(D6242, 13, 4), CHOOSE(MATCH( MID(D6242, 5, 3), {"Jan","Feb","Mar","Apr","May","Jun","Jul","Aug","Sep","Oct","Nov","Dec"}, 0), 1, 2, 3, 4, 5, 6, 7, 8, 9, 10, 11, 12), MID(D6242, 9, 2)), "yyyy-mm-dd")</f>
        <v>1965-07-17</v>
      </c>
      <c r="F6242" s="1" t="str">
        <f t="shared" si="680"/>
        <v>05:55:00</v>
      </c>
      <c r="G6242" s="9" t="str">
        <f t="shared" si="681"/>
        <v>July</v>
      </c>
      <c r="H6242" s="5" t="str">
        <f t="shared" si="682"/>
        <v>1965</v>
      </c>
      <c r="I6242" s="1" t="s">
        <v>12668</v>
      </c>
      <c r="J6242" s="1" t="str">
        <f t="shared" si="683"/>
        <v xml:space="preserve">Thor-SLV2A Agena-D </v>
      </c>
      <c r="K6242" s="1" t="str">
        <f t="shared" si="684"/>
        <v>OPS 8411</v>
      </c>
      <c r="L6242" s="1" t="s">
        <v>346</v>
      </c>
      <c r="M6242" s="1"/>
      <c r="N6242" s="1">
        <f t="shared" si="685"/>
        <v>0</v>
      </c>
      <c r="O6242" s="1" t="s">
        <v>9</v>
      </c>
    </row>
    <row r="6243" spans="1:15" x14ac:dyDescent="0.3">
      <c r="A6243" s="1" t="s">
        <v>6140</v>
      </c>
      <c r="B6243" s="1" t="s">
        <v>565</v>
      </c>
      <c r="C6243" s="1" t="str">
        <f t="shared" si="679"/>
        <v>Kazakhstan</v>
      </c>
      <c r="D6243" s="1" t="s">
        <v>12669</v>
      </c>
      <c r="E6243" s="7" t="str">
        <f>TEXT(DATE(MID(D6243, 13, 4), CHOOSE(MATCH( MID(D6243, 5, 3), {"Jan","Feb","Mar","Apr","May","Jun","Jul","Aug","Sep","Oct","Nov","Dec"}, 0), 1, 2, 3, 4, 5, 6, 7, 8, 9, 10, 11, 12), MID(D6243, 9, 2)), "yyyy-mm-dd")</f>
        <v>1965-07-16</v>
      </c>
      <c r="F6243" s="1" t="str">
        <f t="shared" si="680"/>
        <v>11:16:00</v>
      </c>
      <c r="G6243" s="9" t="str">
        <f t="shared" si="681"/>
        <v>July</v>
      </c>
      <c r="H6243" s="5" t="str">
        <f t="shared" si="682"/>
        <v>1965</v>
      </c>
      <c r="I6243" s="1" t="s">
        <v>12670</v>
      </c>
      <c r="J6243" s="1" t="str">
        <f t="shared" si="683"/>
        <v xml:space="preserve">Proton </v>
      </c>
      <c r="K6243" s="1" t="str">
        <f t="shared" si="684"/>
        <v>Proton 1</v>
      </c>
      <c r="L6243" s="1" t="s">
        <v>346</v>
      </c>
      <c r="M6243" s="1"/>
      <c r="N6243" s="1">
        <f t="shared" si="685"/>
        <v>0</v>
      </c>
      <c r="O6243" s="1" t="s">
        <v>9</v>
      </c>
    </row>
    <row r="6244" spans="1:15" x14ac:dyDescent="0.3">
      <c r="A6244" s="1" t="s">
        <v>6140</v>
      </c>
      <c r="B6244" s="1" t="s">
        <v>11821</v>
      </c>
      <c r="C6244" s="1" t="str">
        <f t="shared" si="679"/>
        <v>Kazakhstan</v>
      </c>
      <c r="D6244" s="1" t="s">
        <v>12671</v>
      </c>
      <c r="E6244" s="7" t="str">
        <f>TEXT(DATE(MID(D6244, 13, 4), CHOOSE(MATCH( MID(D6244, 5, 3), {"Jan","Feb","Mar","Apr","May","Jun","Jul","Aug","Sep","Oct","Nov","Dec"}, 0), 1, 2, 3, 4, 5, 6, 7, 8, 9, 10, 11, 12), MID(D6244, 9, 2)), "yyyy-mm-dd")</f>
        <v>1965-07-16</v>
      </c>
      <c r="F6244" s="1" t="str">
        <f t="shared" si="680"/>
        <v>03:31:00</v>
      </c>
      <c r="G6244" s="9" t="str">
        <f t="shared" si="681"/>
        <v>July</v>
      </c>
      <c r="H6244" s="5" t="str">
        <f t="shared" si="682"/>
        <v>1965</v>
      </c>
      <c r="I6244" s="1" t="s">
        <v>12672</v>
      </c>
      <c r="J6244" s="1" t="str">
        <f t="shared" si="683"/>
        <v xml:space="preserve">Cosmos-3 </v>
      </c>
      <c r="K6244" s="1" t="str">
        <f t="shared" si="684"/>
        <v>Cosmos 71 to 75</v>
      </c>
      <c r="L6244" s="1" t="s">
        <v>346</v>
      </c>
      <c r="M6244" s="1"/>
      <c r="N6244" s="1">
        <f t="shared" si="685"/>
        <v>0</v>
      </c>
      <c r="O6244" s="1" t="s">
        <v>9</v>
      </c>
    </row>
    <row r="6245" spans="1:15" x14ac:dyDescent="0.3">
      <c r="A6245" s="1" t="s">
        <v>6140</v>
      </c>
      <c r="B6245" s="1" t="s">
        <v>130</v>
      </c>
      <c r="C6245" s="1" t="str">
        <f t="shared" si="679"/>
        <v>Kazakhstan</v>
      </c>
      <c r="D6245" s="1" t="s">
        <v>12673</v>
      </c>
      <c r="E6245" s="7" t="str">
        <f>TEXT(DATE(MID(D6245, 13, 4), CHOOSE(MATCH( MID(D6245, 5, 3), {"Jan","Feb","Mar","Apr","May","Jun","Jul","Aug","Sep","Oct","Nov","Dec"}, 0), 1, 2, 3, 4, 5, 6, 7, 8, 9, 10, 11, 12), MID(D6245, 9, 2)), "yyyy-mm-dd")</f>
        <v>1965-07-13</v>
      </c>
      <c r="F6245" s="1" t="str">
        <f t="shared" si="680"/>
        <v>11:00:00</v>
      </c>
      <c r="G6245" s="9" t="str">
        <f t="shared" si="681"/>
        <v>July</v>
      </c>
      <c r="H6245" s="5" t="str">
        <f t="shared" si="682"/>
        <v>1965</v>
      </c>
      <c r="I6245" s="1" t="s">
        <v>12674</v>
      </c>
      <c r="J6245" s="1" t="str">
        <f t="shared" si="683"/>
        <v xml:space="preserve">Vostok-2 </v>
      </c>
      <c r="K6245" s="1" t="str">
        <f t="shared" si="684"/>
        <v>Zenit-2 nÂ°28</v>
      </c>
      <c r="L6245" s="1" t="s">
        <v>346</v>
      </c>
      <c r="M6245" s="1"/>
      <c r="N6245" s="1">
        <f t="shared" si="685"/>
        <v>0</v>
      </c>
      <c r="O6245" s="1" t="s">
        <v>257</v>
      </c>
    </row>
    <row r="6246" spans="1:15" x14ac:dyDescent="0.3">
      <c r="A6246" s="1" t="s">
        <v>5556</v>
      </c>
      <c r="B6246" s="1" t="s">
        <v>27</v>
      </c>
      <c r="C6246" s="1" t="str">
        <f t="shared" si="679"/>
        <v>USA</v>
      </c>
      <c r="D6246" s="1" t="s">
        <v>12675</v>
      </c>
      <c r="E6246" s="7" t="str">
        <f>TEXT(DATE(MID(D6246, 13, 4), CHOOSE(MATCH( MID(D6246, 5, 3), {"Jan","Feb","Mar","Apr","May","Jun","Jul","Aug","Sep","Oct","Nov","Dec"}, 0), 1, 2, 3, 4, 5, 6, 7, 8, 9, 10, 11, 12), MID(D6246, 9, 2)), "yyyy-mm-dd")</f>
        <v>1965-07-12</v>
      </c>
      <c r="F6246" s="1" t="str">
        <f t="shared" si="680"/>
        <v>19:00:00</v>
      </c>
      <c r="G6246" s="9" t="str">
        <f t="shared" si="681"/>
        <v>July</v>
      </c>
      <c r="H6246" s="5" t="str">
        <f t="shared" si="682"/>
        <v>1965</v>
      </c>
      <c r="I6246" s="1" t="s">
        <v>12676</v>
      </c>
      <c r="J6246" s="1" t="str">
        <f t="shared" si="683"/>
        <v xml:space="preserve">Atlas-SLV3 Agena-D </v>
      </c>
      <c r="K6246" s="1" t="str">
        <f t="shared" si="684"/>
        <v>KH-7 Gambit 4020</v>
      </c>
      <c r="L6246" s="1" t="s">
        <v>346</v>
      </c>
      <c r="M6246" s="1"/>
      <c r="N6246" s="1">
        <f t="shared" si="685"/>
        <v>0</v>
      </c>
      <c r="O6246" s="1" t="s">
        <v>257</v>
      </c>
    </row>
    <row r="6247" spans="1:15" x14ac:dyDescent="0.3">
      <c r="A6247" s="1" t="s">
        <v>6140</v>
      </c>
      <c r="B6247" s="1" t="s">
        <v>6899</v>
      </c>
      <c r="C6247" s="1" t="str">
        <f t="shared" si="679"/>
        <v>Russia</v>
      </c>
      <c r="D6247" s="1" t="s">
        <v>12677</v>
      </c>
      <c r="E6247" s="7" t="str">
        <f>TEXT(DATE(MID(D6247, 13, 4), CHOOSE(MATCH( MID(D6247, 5, 3), {"Jan","Feb","Mar","Apr","May","Jun","Jul","Aug","Sep","Oct","Nov","Dec"}, 0), 1, 2, 3, 4, 5, 6, 7, 8, 9, 10, 11, 12), MID(D6247, 9, 2)), "yyyy-mm-dd")</f>
        <v>1965-07-02</v>
      </c>
      <c r="F6247" s="1" t="str">
        <f t="shared" si="680"/>
        <v>06:29:00</v>
      </c>
      <c r="G6247" s="9" t="str">
        <f t="shared" si="681"/>
        <v>July</v>
      </c>
      <c r="H6247" s="5" t="str">
        <f t="shared" si="682"/>
        <v>1965</v>
      </c>
      <c r="I6247" s="1" t="s">
        <v>12678</v>
      </c>
      <c r="J6247" s="1" t="str">
        <f t="shared" si="683"/>
        <v xml:space="preserve">Cosmos-1 (65S3) </v>
      </c>
      <c r="K6247" s="1" t="str">
        <f t="shared" si="684"/>
        <v>Cosmos 70</v>
      </c>
      <c r="L6247" s="1" t="s">
        <v>346</v>
      </c>
      <c r="M6247" s="1"/>
      <c r="N6247" s="1">
        <f t="shared" si="685"/>
        <v>0</v>
      </c>
      <c r="O6247" s="1" t="s">
        <v>9</v>
      </c>
    </row>
    <row r="6248" spans="1:15" x14ac:dyDescent="0.3">
      <c r="A6248" s="1" t="s">
        <v>5722</v>
      </c>
      <c r="B6248" s="1" t="s">
        <v>3160</v>
      </c>
      <c r="C6248" s="1" t="str">
        <f t="shared" si="679"/>
        <v>USA</v>
      </c>
      <c r="D6248" s="1" t="s">
        <v>12679</v>
      </c>
      <c r="E6248" s="7" t="str">
        <f>TEXT(DATE(MID(D6248, 13, 4), CHOOSE(MATCH( MID(D6248, 5, 3), {"Jan","Feb","Mar","Apr","May","Jun","Jul","Aug","Sep","Oct","Nov","Dec"}, 0), 1, 2, 3, 4, 5, 6, 7, 8, 9, 10, 11, 12), MID(D6248, 9, 2)), "yyyy-mm-dd")</f>
        <v>1965-07-02</v>
      </c>
      <c r="F6248" s="1" t="str">
        <f t="shared" si="680"/>
        <v>04:07:00</v>
      </c>
      <c r="G6248" s="9" t="str">
        <f t="shared" si="681"/>
        <v>July</v>
      </c>
      <c r="H6248" s="5" t="str">
        <f t="shared" si="682"/>
        <v>1965</v>
      </c>
      <c r="I6248" s="1" t="s">
        <v>12680</v>
      </c>
      <c r="J6248" s="1" t="str">
        <f t="shared" si="683"/>
        <v xml:space="preserve">Delta C </v>
      </c>
      <c r="K6248" s="1" t="str">
        <f t="shared" si="684"/>
        <v>TIROS-10</v>
      </c>
      <c r="L6248" s="1" t="s">
        <v>346</v>
      </c>
      <c r="M6248" s="1"/>
      <c r="N6248" s="1">
        <f t="shared" si="685"/>
        <v>0</v>
      </c>
      <c r="O6248" s="1" t="s">
        <v>9</v>
      </c>
    </row>
    <row r="6249" spans="1:15" x14ac:dyDescent="0.3">
      <c r="A6249" s="1" t="s">
        <v>5556</v>
      </c>
      <c r="B6249" s="1" t="s">
        <v>27</v>
      </c>
      <c r="C6249" s="1" t="str">
        <f t="shared" si="679"/>
        <v>USA</v>
      </c>
      <c r="D6249" s="1" t="s">
        <v>12681</v>
      </c>
      <c r="E6249" s="7" t="str">
        <f>TEXT(DATE(MID(D6249, 13, 4), CHOOSE(MATCH( MID(D6249, 5, 3), {"Jan","Feb","Mar","Apr","May","Jun","Jul","Aug","Sep","Oct","Nov","Dec"}, 0), 1, 2, 3, 4, 5, 6, 7, 8, 9, 10, 11, 12), MID(D6249, 9, 2)), "yyyy-mm-dd")</f>
        <v>1965-06-25</v>
      </c>
      <c r="F6249" s="1" t="str">
        <f t="shared" si="680"/>
        <v>19:30:00</v>
      </c>
      <c r="G6249" s="9" t="str">
        <f t="shared" si="681"/>
        <v>June</v>
      </c>
      <c r="H6249" s="5" t="str">
        <f t="shared" si="682"/>
        <v>1965</v>
      </c>
      <c r="I6249" s="1" t="s">
        <v>12682</v>
      </c>
      <c r="J6249" s="1" t="str">
        <f t="shared" si="683"/>
        <v xml:space="preserve">Atlas-SLV3 Agena-D </v>
      </c>
      <c r="K6249" s="1" t="str">
        <f t="shared" si="684"/>
        <v>KH-7 Gambit 4019</v>
      </c>
      <c r="L6249" s="1" t="s">
        <v>346</v>
      </c>
      <c r="M6249" s="1"/>
      <c r="N6249" s="1">
        <f t="shared" si="685"/>
        <v>0</v>
      </c>
      <c r="O6249" s="1" t="s">
        <v>9</v>
      </c>
    </row>
    <row r="6250" spans="1:15" x14ac:dyDescent="0.3">
      <c r="A6250" s="1" t="s">
        <v>6140</v>
      </c>
      <c r="B6250" s="1" t="s">
        <v>1630</v>
      </c>
      <c r="C6250" s="1" t="str">
        <f t="shared" si="679"/>
        <v>Kazakhstan</v>
      </c>
      <c r="D6250" s="1" t="s">
        <v>12683</v>
      </c>
      <c r="E6250" s="7" t="str">
        <f>TEXT(DATE(MID(D6250, 13, 4), CHOOSE(MATCH( MID(D6250, 5, 3), {"Jan","Feb","Mar","Apr","May","Jun","Jul","Aug","Sep","Oct","Nov","Dec"}, 0), 1, 2, 3, 4, 5, 6, 7, 8, 9, 10, 11, 12), MID(D6250, 9, 2)), "yyyy-mm-dd")</f>
        <v>1965-06-25</v>
      </c>
      <c r="F6250" s="1" t="str">
        <f t="shared" si="680"/>
        <v>09:45:00</v>
      </c>
      <c r="G6250" s="9" t="str">
        <f t="shared" si="681"/>
        <v>June</v>
      </c>
      <c r="H6250" s="5" t="str">
        <f t="shared" si="682"/>
        <v>1965</v>
      </c>
      <c r="I6250" s="1" t="s">
        <v>12684</v>
      </c>
      <c r="J6250" s="1" t="str">
        <f t="shared" si="683"/>
        <v xml:space="preserve">Voskhod </v>
      </c>
      <c r="K6250" s="1" t="str">
        <f t="shared" si="684"/>
        <v>Cosmos 69</v>
      </c>
      <c r="L6250" s="1" t="s">
        <v>346</v>
      </c>
      <c r="M6250" s="1"/>
      <c r="N6250" s="1">
        <f t="shared" si="685"/>
        <v>0</v>
      </c>
      <c r="O6250" s="1" t="s">
        <v>9</v>
      </c>
    </row>
    <row r="6251" spans="1:15" x14ac:dyDescent="0.3">
      <c r="A6251" s="1" t="s">
        <v>5722</v>
      </c>
      <c r="B6251" s="1" t="s">
        <v>10902</v>
      </c>
      <c r="C6251" s="1" t="str">
        <f t="shared" si="679"/>
        <v>USA</v>
      </c>
      <c r="D6251" s="1" t="s">
        <v>12685</v>
      </c>
      <c r="E6251" s="7" t="str">
        <f>TEXT(DATE(MID(D6251, 13, 4), CHOOSE(MATCH( MID(D6251, 5, 3), {"Jan","Feb","Mar","Apr","May","Jun","Jul","Aug","Sep","Oct","Nov","Dec"}, 0), 1, 2, 3, 4, 5, 6, 7, 8, 9, 10, 11, 12), MID(D6251, 9, 2)), "yyyy-mm-dd")</f>
        <v>1965-06-24</v>
      </c>
      <c r="F6251" s="1" t="str">
        <f t="shared" si="680"/>
        <v>22:35:00</v>
      </c>
      <c r="G6251" s="9" t="str">
        <f t="shared" si="681"/>
        <v>June</v>
      </c>
      <c r="H6251" s="5" t="str">
        <f t="shared" si="682"/>
        <v>1965</v>
      </c>
      <c r="I6251" s="1" t="s">
        <v>12686</v>
      </c>
      <c r="J6251" s="1" t="str">
        <f t="shared" si="683"/>
        <v xml:space="preserve">Thor-DSV2A Ablestar </v>
      </c>
      <c r="K6251" s="1" t="str">
        <f t="shared" si="684"/>
        <v>OPS 8480</v>
      </c>
      <c r="L6251" s="1" t="s">
        <v>346</v>
      </c>
      <c r="M6251" s="1"/>
      <c r="N6251" s="1">
        <f t="shared" si="685"/>
        <v>0</v>
      </c>
      <c r="O6251" s="1" t="s">
        <v>9</v>
      </c>
    </row>
    <row r="6252" spans="1:15" x14ac:dyDescent="0.3">
      <c r="A6252" s="1" t="s">
        <v>5603</v>
      </c>
      <c r="B6252" s="1" t="s">
        <v>11</v>
      </c>
      <c r="C6252" s="1" t="str">
        <f t="shared" si="679"/>
        <v>USA</v>
      </c>
      <c r="D6252" s="1" t="s">
        <v>12687</v>
      </c>
      <c r="E6252" s="7" t="str">
        <f>TEXT(DATE(MID(D6252, 13, 4), CHOOSE(MATCH( MID(D6252, 5, 3), {"Jan","Feb","Mar","Apr","May","Jun","Jul","Aug","Sep","Oct","Nov","Dec"}, 0), 1, 2, 3, 4, 5, 6, 7, 8, 9, 10, 11, 12), MID(D6252, 9, 2)), "yyyy-mm-dd")</f>
        <v>1965-06-18</v>
      </c>
      <c r="F6252" s="1" t="str">
        <f t="shared" si="680"/>
        <v>14:00:00</v>
      </c>
      <c r="G6252" s="9" t="str">
        <f t="shared" si="681"/>
        <v>June</v>
      </c>
      <c r="H6252" s="5" t="str">
        <f t="shared" si="682"/>
        <v>1965</v>
      </c>
      <c r="I6252" s="1" t="s">
        <v>12688</v>
      </c>
      <c r="J6252" s="1" t="str">
        <f t="shared" si="683"/>
        <v xml:space="preserve">Titan IIIC </v>
      </c>
      <c r="K6252" s="1" t="str">
        <f t="shared" si="684"/>
        <v>Transtage 5</v>
      </c>
      <c r="L6252" s="1" t="s">
        <v>346</v>
      </c>
      <c r="M6252" s="1"/>
      <c r="N6252" s="1">
        <f t="shared" si="685"/>
        <v>0</v>
      </c>
      <c r="O6252" s="1" t="s">
        <v>9</v>
      </c>
    </row>
    <row r="6253" spans="1:15" x14ac:dyDescent="0.3">
      <c r="A6253" s="1" t="s">
        <v>6140</v>
      </c>
      <c r="B6253" s="1" t="s">
        <v>130</v>
      </c>
      <c r="C6253" s="1" t="str">
        <f t="shared" si="679"/>
        <v>Kazakhstan</v>
      </c>
      <c r="D6253" s="1" t="s">
        <v>12689</v>
      </c>
      <c r="E6253" s="7" t="str">
        <f>TEXT(DATE(MID(D6253, 13, 4), CHOOSE(MATCH( MID(D6253, 5, 3), {"Jan","Feb","Mar","Apr","May","Jun","Jul","Aug","Sep","Oct","Nov","Dec"}, 0), 1, 2, 3, 4, 5, 6, 7, 8, 9, 10, 11, 12), MID(D6253, 9, 2)), "yyyy-mm-dd")</f>
        <v>1965-06-15</v>
      </c>
      <c r="F6253" s="1" t="str">
        <f t="shared" si="680"/>
        <v>09:43:00</v>
      </c>
      <c r="G6253" s="9" t="str">
        <f t="shared" si="681"/>
        <v>June</v>
      </c>
      <c r="H6253" s="5" t="str">
        <f t="shared" si="682"/>
        <v>1965</v>
      </c>
      <c r="I6253" s="1" t="s">
        <v>12690</v>
      </c>
      <c r="J6253" s="1" t="str">
        <f t="shared" si="683"/>
        <v xml:space="preserve">Vostok-2 </v>
      </c>
      <c r="K6253" s="1" t="str">
        <f t="shared" si="684"/>
        <v>Cosmos 68</v>
      </c>
      <c r="L6253" s="1" t="s">
        <v>346</v>
      </c>
      <c r="M6253" s="1"/>
      <c r="N6253" s="1">
        <f t="shared" si="685"/>
        <v>0</v>
      </c>
      <c r="O6253" s="1" t="s">
        <v>9</v>
      </c>
    </row>
    <row r="6254" spans="1:15" x14ac:dyDescent="0.3">
      <c r="A6254" s="1" t="s">
        <v>5722</v>
      </c>
      <c r="B6254" s="1" t="s">
        <v>11804</v>
      </c>
      <c r="C6254" s="1" t="str">
        <f t="shared" si="679"/>
        <v>USA</v>
      </c>
      <c r="D6254" s="1" t="s">
        <v>12691</v>
      </c>
      <c r="E6254" s="7" t="str">
        <f>TEXT(DATE(MID(D6254, 13, 4), CHOOSE(MATCH( MID(D6254, 5, 3), {"Jan","Feb","Mar","Apr","May","Jun","Jul","Aug","Sep","Oct","Nov","Dec"}, 0), 1, 2, 3, 4, 5, 6, 7, 8, 9, 10, 11, 12), MID(D6254, 9, 2)), "yyyy-mm-dd")</f>
        <v>1965-06-09</v>
      </c>
      <c r="F6254" s="1" t="str">
        <f t="shared" si="680"/>
        <v>21:58:00</v>
      </c>
      <c r="G6254" s="9" t="str">
        <f t="shared" si="681"/>
        <v>June</v>
      </c>
      <c r="H6254" s="5" t="str">
        <f t="shared" si="682"/>
        <v>1965</v>
      </c>
      <c r="I6254" s="1" t="s">
        <v>12692</v>
      </c>
      <c r="J6254" s="1" t="str">
        <f t="shared" si="683"/>
        <v xml:space="preserve">Thor-SLV2A Agena-D </v>
      </c>
      <c r="K6254" s="1" t="str">
        <f t="shared" si="684"/>
        <v>OPS 8425</v>
      </c>
      <c r="L6254" s="1" t="s">
        <v>346</v>
      </c>
      <c r="M6254" s="1"/>
      <c r="N6254" s="1">
        <f t="shared" si="685"/>
        <v>0</v>
      </c>
      <c r="O6254" s="1" t="s">
        <v>9</v>
      </c>
    </row>
    <row r="6255" spans="1:15" x14ac:dyDescent="0.3">
      <c r="A6255" s="1" t="s">
        <v>6140</v>
      </c>
      <c r="B6255" s="1" t="s">
        <v>1630</v>
      </c>
      <c r="C6255" s="1" t="str">
        <f t="shared" si="679"/>
        <v>Kazakhstan</v>
      </c>
      <c r="D6255" s="1" t="s">
        <v>12693</v>
      </c>
      <c r="E6255" s="7" t="str">
        <f>TEXT(DATE(MID(D6255, 13, 4), CHOOSE(MATCH( MID(D6255, 5, 3), {"Jan","Feb","Mar","Apr","May","Jun","Jul","Aug","Sep","Oct","Nov","Dec"}, 0), 1, 2, 3, 4, 5, 6, 7, 8, 9, 10, 11, 12), MID(D6255, 9, 2)), "yyyy-mm-dd")</f>
        <v>1965-06-08</v>
      </c>
      <c r="F6255" s="1" t="str">
        <f t="shared" si="680"/>
        <v>07:40:00</v>
      </c>
      <c r="G6255" s="9" t="str">
        <f t="shared" si="681"/>
        <v>June</v>
      </c>
      <c r="H6255" s="5" t="str">
        <f t="shared" si="682"/>
        <v>1965</v>
      </c>
      <c r="I6255" s="1" t="s">
        <v>12694</v>
      </c>
      <c r="J6255" s="1" t="str">
        <f t="shared" si="683"/>
        <v xml:space="preserve">Molniya </v>
      </c>
      <c r="K6255" s="1" t="str">
        <f t="shared" si="684"/>
        <v>Luna 6</v>
      </c>
      <c r="L6255" s="1" t="s">
        <v>346</v>
      </c>
      <c r="M6255" s="1"/>
      <c r="N6255" s="1">
        <f t="shared" si="685"/>
        <v>0</v>
      </c>
      <c r="O6255" s="1" t="s">
        <v>9</v>
      </c>
    </row>
    <row r="6256" spans="1:15" x14ac:dyDescent="0.3">
      <c r="A6256" s="1" t="s">
        <v>657</v>
      </c>
      <c r="B6256" s="1" t="s">
        <v>12302</v>
      </c>
      <c r="C6256" s="1" t="str">
        <f t="shared" si="679"/>
        <v>USA</v>
      </c>
      <c r="D6256" s="1" t="s">
        <v>12695</v>
      </c>
      <c r="E6256" s="7" t="str">
        <f>TEXT(DATE(MID(D6256, 13, 4), CHOOSE(MATCH( MID(D6256, 5, 3), {"Jan","Feb","Mar","Apr","May","Jun","Jul","Aug","Sep","Oct","Nov","Dec"}, 0), 1, 2, 3, 4, 5, 6, 7, 8, 9, 10, 11, 12), MID(D6256, 9, 2)), "yyyy-mm-dd")</f>
        <v>1965-06-03</v>
      </c>
      <c r="F6256" s="1" t="str">
        <f t="shared" si="680"/>
        <v>15:15:00</v>
      </c>
      <c r="G6256" s="9" t="str">
        <f t="shared" si="681"/>
        <v>June</v>
      </c>
      <c r="H6256" s="5" t="str">
        <f t="shared" si="682"/>
        <v>1965</v>
      </c>
      <c r="I6256" s="1" t="s">
        <v>12696</v>
      </c>
      <c r="J6256" s="1" t="str">
        <f t="shared" si="683"/>
        <v xml:space="preserve">Titan II GLV </v>
      </c>
      <c r="K6256" s="1" t="str">
        <f t="shared" si="684"/>
        <v>Gemini IV</v>
      </c>
      <c r="L6256" s="1" t="s">
        <v>346</v>
      </c>
      <c r="M6256" s="1"/>
      <c r="N6256" s="1">
        <f t="shared" si="685"/>
        <v>0</v>
      </c>
      <c r="O6256" s="1" t="s">
        <v>9</v>
      </c>
    </row>
    <row r="6257" spans="1:15" x14ac:dyDescent="0.3">
      <c r="A6257" s="1" t="s">
        <v>5722</v>
      </c>
      <c r="B6257" s="1" t="s">
        <v>3160</v>
      </c>
      <c r="C6257" s="1" t="str">
        <f t="shared" si="679"/>
        <v>USA</v>
      </c>
      <c r="D6257" s="1" t="s">
        <v>12697</v>
      </c>
      <c r="E6257" s="7" t="str">
        <f>TEXT(DATE(MID(D6257, 13, 4), CHOOSE(MATCH( MID(D6257, 5, 3), {"Jan","Feb","Mar","Apr","May","Jun","Jul","Aug","Sep","Oct","Nov","Dec"}, 0), 1, 2, 3, 4, 5, 6, 7, 8, 9, 10, 11, 12), MID(D6257, 9, 2)), "yyyy-mm-dd")</f>
        <v>1965-05-29</v>
      </c>
      <c r="F6257" s="1" t="str">
        <f t="shared" si="680"/>
        <v>12:00:00</v>
      </c>
      <c r="G6257" s="9" t="str">
        <f t="shared" si="681"/>
        <v>May</v>
      </c>
      <c r="H6257" s="5" t="str">
        <f t="shared" si="682"/>
        <v>1965</v>
      </c>
      <c r="I6257" s="1" t="s">
        <v>12698</v>
      </c>
      <c r="J6257" s="1" t="str">
        <f t="shared" si="683"/>
        <v xml:space="preserve">Delta C </v>
      </c>
      <c r="K6257" s="1" t="str">
        <f t="shared" si="684"/>
        <v>Explorer 28 (IMP-C)</v>
      </c>
      <c r="L6257" s="1" t="s">
        <v>346</v>
      </c>
      <c r="M6257" s="1"/>
      <c r="N6257" s="1">
        <f t="shared" si="685"/>
        <v>0</v>
      </c>
      <c r="O6257" s="1" t="s">
        <v>9</v>
      </c>
    </row>
    <row r="6258" spans="1:15" x14ac:dyDescent="0.3">
      <c r="A6258" s="1" t="s">
        <v>5556</v>
      </c>
      <c r="B6258" s="1" t="s">
        <v>12106</v>
      </c>
      <c r="C6258" s="1" t="str">
        <f t="shared" si="679"/>
        <v>USA</v>
      </c>
      <c r="D6258" s="1" t="s">
        <v>12699</v>
      </c>
      <c r="E6258" s="7" t="str">
        <f>TEXT(DATE(MID(D6258, 13, 4), CHOOSE(MATCH( MID(D6258, 5, 3), {"Jan","Feb","Mar","Apr","May","Jun","Jul","Aug","Sep","Oct","Nov","Dec"}, 0), 1, 2, 3, 4, 5, 6, 7, 8, 9, 10, 11, 12), MID(D6258, 9, 2)), "yyyy-mm-dd")</f>
        <v>1965-05-28</v>
      </c>
      <c r="F6258" s="1" t="str">
        <f t="shared" si="680"/>
        <v>02:54:00</v>
      </c>
      <c r="G6258" s="9" t="str">
        <f t="shared" si="681"/>
        <v>May</v>
      </c>
      <c r="H6258" s="5" t="str">
        <f t="shared" si="682"/>
        <v>1965</v>
      </c>
      <c r="I6258" s="1" t="s">
        <v>12700</v>
      </c>
      <c r="J6258" s="1" t="str">
        <f t="shared" si="683"/>
        <v xml:space="preserve">Atlas-D OV1 </v>
      </c>
      <c r="K6258" s="1" t="str">
        <f t="shared" si="684"/>
        <v>OV1-3</v>
      </c>
      <c r="L6258" s="1" t="s">
        <v>346</v>
      </c>
      <c r="M6258" s="1"/>
      <c r="N6258" s="1">
        <f t="shared" si="685"/>
        <v>0</v>
      </c>
      <c r="O6258" s="1" t="s">
        <v>257</v>
      </c>
    </row>
    <row r="6259" spans="1:15" x14ac:dyDescent="0.3">
      <c r="A6259" s="1" t="s">
        <v>5556</v>
      </c>
      <c r="B6259" s="1" t="s">
        <v>27</v>
      </c>
      <c r="C6259" s="1" t="str">
        <f t="shared" si="679"/>
        <v>USA</v>
      </c>
      <c r="D6259" s="1" t="s">
        <v>12701</v>
      </c>
      <c r="E6259" s="7" t="str">
        <f>TEXT(DATE(MID(D6259, 13, 4), CHOOSE(MATCH( MID(D6259, 5, 3), {"Jan","Feb","Mar","Apr","May","Jun","Jul","Aug","Sep","Oct","Nov","Dec"}, 0), 1, 2, 3, 4, 5, 6, 7, 8, 9, 10, 11, 12), MID(D6259, 9, 2)), "yyyy-mm-dd")</f>
        <v>1965-05-27</v>
      </c>
      <c r="F6259" s="1" t="str">
        <f t="shared" si="680"/>
        <v>20:48:00</v>
      </c>
      <c r="G6259" s="9" t="str">
        <f t="shared" si="681"/>
        <v>May</v>
      </c>
      <c r="H6259" s="5" t="str">
        <f t="shared" si="682"/>
        <v>1965</v>
      </c>
      <c r="I6259" s="1" t="s">
        <v>12702</v>
      </c>
      <c r="J6259" s="1" t="str">
        <f t="shared" si="683"/>
        <v xml:space="preserve">Atlas-SLV3 Agena-D </v>
      </c>
      <c r="K6259" s="1" t="str">
        <f t="shared" si="684"/>
        <v>KH-7 Gambit 4018</v>
      </c>
      <c r="L6259" s="1" t="s">
        <v>346</v>
      </c>
      <c r="M6259" s="1"/>
      <c r="N6259" s="1">
        <f t="shared" si="685"/>
        <v>0</v>
      </c>
      <c r="O6259" s="1" t="s">
        <v>9</v>
      </c>
    </row>
    <row r="6260" spans="1:15" x14ac:dyDescent="0.3">
      <c r="A6260" s="1" t="s">
        <v>6140</v>
      </c>
      <c r="B6260" s="1" t="s">
        <v>130</v>
      </c>
      <c r="C6260" s="1" t="str">
        <f t="shared" si="679"/>
        <v>Kazakhstan</v>
      </c>
      <c r="D6260" s="1" t="s">
        <v>12703</v>
      </c>
      <c r="E6260" s="7" t="str">
        <f>TEXT(DATE(MID(D6260, 13, 4), CHOOSE(MATCH( MID(D6260, 5, 3), {"Jan","Feb","Mar","Apr","May","Jun","Jul","Aug","Sep","Oct","Nov","Dec"}, 0), 1, 2, 3, 4, 5, 6, 7, 8, 9, 10, 11, 12), MID(D6260, 9, 2)), "yyyy-mm-dd")</f>
        <v>1965-05-25</v>
      </c>
      <c r="F6260" s="1" t="str">
        <f t="shared" si="680"/>
        <v>10:50:00</v>
      </c>
      <c r="G6260" s="9" t="str">
        <f t="shared" si="681"/>
        <v>May</v>
      </c>
      <c r="H6260" s="5" t="str">
        <f t="shared" si="682"/>
        <v>1965</v>
      </c>
      <c r="I6260" s="1" t="s">
        <v>12704</v>
      </c>
      <c r="J6260" s="1" t="str">
        <f t="shared" si="683"/>
        <v xml:space="preserve">Voskhod </v>
      </c>
      <c r="K6260" s="1" t="str">
        <f t="shared" si="684"/>
        <v>Cosmos 67</v>
      </c>
      <c r="L6260" s="1" t="s">
        <v>346</v>
      </c>
      <c r="M6260" s="1"/>
      <c r="N6260" s="1">
        <f t="shared" si="685"/>
        <v>0</v>
      </c>
      <c r="O6260" s="1" t="s">
        <v>9</v>
      </c>
    </row>
    <row r="6261" spans="1:15" x14ac:dyDescent="0.3">
      <c r="A6261" s="1" t="s">
        <v>657</v>
      </c>
      <c r="B6261" s="1" t="s">
        <v>390</v>
      </c>
      <c r="C6261" s="1" t="str">
        <f t="shared" si="679"/>
        <v>USA</v>
      </c>
      <c r="D6261" s="1" t="s">
        <v>12705</v>
      </c>
      <c r="E6261" s="7" t="str">
        <f>TEXT(DATE(MID(D6261, 13, 4), CHOOSE(MATCH( MID(D6261, 5, 3), {"Jan","Feb","Mar","Apr","May","Jun","Jul","Aug","Sep","Oct","Nov","Dec"}, 0), 1, 2, 3, 4, 5, 6, 7, 8, 9, 10, 11, 12), MID(D6261, 9, 2)), "yyyy-mm-dd")</f>
        <v>1965-05-25</v>
      </c>
      <c r="F6261" s="1" t="str">
        <f t="shared" si="680"/>
        <v>07:35:00</v>
      </c>
      <c r="G6261" s="9" t="str">
        <f t="shared" si="681"/>
        <v>May</v>
      </c>
      <c r="H6261" s="5" t="str">
        <f t="shared" si="682"/>
        <v>1965</v>
      </c>
      <c r="I6261" s="1" t="s">
        <v>12706</v>
      </c>
      <c r="J6261" s="1" t="str">
        <f t="shared" si="683"/>
        <v xml:space="preserve">Saturn I Block II </v>
      </c>
      <c r="K6261" s="1" t="str">
        <f t="shared" si="684"/>
        <v>A-104</v>
      </c>
      <c r="L6261" s="1" t="s">
        <v>346</v>
      </c>
      <c r="M6261" s="1"/>
      <c r="N6261" s="1">
        <f t="shared" si="685"/>
        <v>0</v>
      </c>
      <c r="O6261" s="1" t="s">
        <v>9</v>
      </c>
    </row>
    <row r="6262" spans="1:15" x14ac:dyDescent="0.3">
      <c r="A6262" s="1" t="s">
        <v>5722</v>
      </c>
      <c r="B6262" s="1" t="s">
        <v>8845</v>
      </c>
      <c r="C6262" s="1" t="str">
        <f t="shared" si="679"/>
        <v>USA</v>
      </c>
      <c r="D6262" s="1" t="s">
        <v>12707</v>
      </c>
      <c r="E6262" s="7" t="str">
        <f>TEXT(DATE(MID(D6262, 13, 4), CHOOSE(MATCH( MID(D6262, 5, 3), {"Jan","Feb","Mar","Apr","May","Jun","Jul","Aug","Sep","Oct","Nov","Dec"}, 0), 1, 2, 3, 4, 5, 6, 7, 8, 9, 10, 11, 12), MID(D6262, 9, 2)), "yyyy-mm-dd")</f>
        <v>1965-05-20</v>
      </c>
      <c r="F6262" s="1" t="str">
        <f t="shared" si="680"/>
        <v>16:30:00</v>
      </c>
      <c r="G6262" s="9" t="str">
        <f t="shared" si="681"/>
        <v>May</v>
      </c>
      <c r="H6262" s="5" t="str">
        <f t="shared" si="682"/>
        <v>1965</v>
      </c>
      <c r="I6262" s="1" t="s">
        <v>12708</v>
      </c>
      <c r="J6262" s="1" t="str">
        <f t="shared" si="683"/>
        <v xml:space="preserve">Thor-LV2D Burner-1I </v>
      </c>
      <c r="K6262" s="1" t="str">
        <f t="shared" si="684"/>
        <v>DMSP-3B-F3</v>
      </c>
      <c r="L6262" s="1" t="s">
        <v>346</v>
      </c>
      <c r="M6262" s="1"/>
      <c r="N6262" s="1">
        <f t="shared" si="685"/>
        <v>0</v>
      </c>
      <c r="O6262" s="1" t="s">
        <v>9</v>
      </c>
    </row>
    <row r="6263" spans="1:15" x14ac:dyDescent="0.3">
      <c r="A6263" s="1" t="s">
        <v>5722</v>
      </c>
      <c r="B6263" s="1" t="s">
        <v>10955</v>
      </c>
      <c r="C6263" s="1" t="str">
        <f t="shared" si="679"/>
        <v>USA</v>
      </c>
      <c r="D6263" s="1" t="s">
        <v>12709</v>
      </c>
      <c r="E6263" s="7" t="str">
        <f>TEXT(DATE(MID(D6263, 13, 4), CHOOSE(MATCH( MID(D6263, 5, 3), {"Jan","Feb","Mar","Apr","May","Jun","Jul","Aug","Sep","Oct","Nov","Dec"}, 0), 1, 2, 3, 4, 5, 6, 7, 8, 9, 10, 11, 12), MID(D6263, 9, 2)), "yyyy-mm-dd")</f>
        <v>1965-05-18</v>
      </c>
      <c r="F6263" s="1" t="str">
        <f t="shared" si="680"/>
        <v>18:02:00</v>
      </c>
      <c r="G6263" s="9" t="str">
        <f t="shared" si="681"/>
        <v>May</v>
      </c>
      <c r="H6263" s="5" t="str">
        <f t="shared" si="682"/>
        <v>1965</v>
      </c>
      <c r="I6263" s="1" t="s">
        <v>12710</v>
      </c>
      <c r="J6263" s="1" t="str">
        <f t="shared" si="683"/>
        <v xml:space="preserve">Thor-SLV2A Agena-D </v>
      </c>
      <c r="K6263" s="1" t="str">
        <f t="shared" si="684"/>
        <v>OPS 8431</v>
      </c>
      <c r="L6263" s="1" t="s">
        <v>346</v>
      </c>
      <c r="M6263" s="1"/>
      <c r="N6263" s="1">
        <f t="shared" si="685"/>
        <v>0</v>
      </c>
      <c r="O6263" s="1" t="s">
        <v>9</v>
      </c>
    </row>
    <row r="6264" spans="1:15" x14ac:dyDescent="0.3">
      <c r="A6264" s="1" t="s">
        <v>6140</v>
      </c>
      <c r="B6264" s="1" t="s">
        <v>1630</v>
      </c>
      <c r="C6264" s="1" t="str">
        <f t="shared" si="679"/>
        <v>Kazakhstan</v>
      </c>
      <c r="D6264" s="1" t="s">
        <v>12711</v>
      </c>
      <c r="E6264" s="7" t="str">
        <f>TEXT(DATE(MID(D6264, 13, 4), CHOOSE(MATCH( MID(D6264, 5, 3), {"Jan","Feb","Mar","Apr","May","Jun","Jul","Aug","Sep","Oct","Nov","Dec"}, 0), 1, 2, 3, 4, 5, 6, 7, 8, 9, 10, 11, 12), MID(D6264, 9, 2)), "yyyy-mm-dd")</f>
        <v>1965-05-09</v>
      </c>
      <c r="F6264" s="1" t="str">
        <f t="shared" si="680"/>
        <v>07:49:00</v>
      </c>
      <c r="G6264" s="9" t="str">
        <f t="shared" si="681"/>
        <v>May</v>
      </c>
      <c r="H6264" s="5" t="str">
        <f t="shared" si="682"/>
        <v>1965</v>
      </c>
      <c r="I6264" s="1" t="s">
        <v>12712</v>
      </c>
      <c r="J6264" s="1" t="str">
        <f t="shared" si="683"/>
        <v xml:space="preserve">Molniya </v>
      </c>
      <c r="K6264" s="1" t="str">
        <f t="shared" si="684"/>
        <v>Luna 5</v>
      </c>
      <c r="L6264" s="1" t="s">
        <v>346</v>
      </c>
      <c r="M6264" s="1"/>
      <c r="N6264" s="1">
        <f t="shared" si="685"/>
        <v>0</v>
      </c>
      <c r="O6264" s="1" t="s">
        <v>9</v>
      </c>
    </row>
    <row r="6265" spans="1:15" x14ac:dyDescent="0.3">
      <c r="A6265" s="1" t="s">
        <v>6140</v>
      </c>
      <c r="B6265" s="1" t="s">
        <v>130</v>
      </c>
      <c r="C6265" s="1" t="str">
        <f t="shared" si="679"/>
        <v>Kazakhstan</v>
      </c>
      <c r="D6265" s="1" t="s">
        <v>12713</v>
      </c>
      <c r="E6265" s="7" t="str">
        <f>TEXT(DATE(MID(D6265, 13, 4), CHOOSE(MATCH( MID(D6265, 5, 3), {"Jan","Feb","Mar","Apr","May","Jun","Jul","Aug","Sep","Oct","Nov","Dec"}, 0), 1, 2, 3, 4, 5, 6, 7, 8, 9, 10, 11, 12), MID(D6265, 9, 2)), "yyyy-mm-dd")</f>
        <v>1965-05-07</v>
      </c>
      <c r="F6265" s="1" t="str">
        <f t="shared" si="680"/>
        <v>09:29:00</v>
      </c>
      <c r="G6265" s="9" t="str">
        <f t="shared" si="681"/>
        <v>May</v>
      </c>
      <c r="H6265" s="5" t="str">
        <f t="shared" si="682"/>
        <v>1965</v>
      </c>
      <c r="I6265" s="1" t="s">
        <v>12714</v>
      </c>
      <c r="J6265" s="1" t="str">
        <f t="shared" si="683"/>
        <v xml:space="preserve">Vostok-2 </v>
      </c>
      <c r="K6265" s="1" t="str">
        <f t="shared" si="684"/>
        <v>Cosmos 66</v>
      </c>
      <c r="L6265" s="1" t="s">
        <v>346</v>
      </c>
      <c r="M6265" s="1"/>
      <c r="N6265" s="1">
        <f t="shared" si="685"/>
        <v>0</v>
      </c>
      <c r="O6265" s="1" t="s">
        <v>9</v>
      </c>
    </row>
    <row r="6266" spans="1:15" x14ac:dyDescent="0.3">
      <c r="A6266" s="1" t="s">
        <v>5722</v>
      </c>
      <c r="B6266" s="1" t="s">
        <v>12715</v>
      </c>
      <c r="C6266" s="1" t="str">
        <f t="shared" si="679"/>
        <v>USA</v>
      </c>
      <c r="D6266" s="1" t="s">
        <v>12716</v>
      </c>
      <c r="E6266" s="7" t="str">
        <f>TEXT(DATE(MID(D6266, 13, 4), CHOOSE(MATCH( MID(D6266, 5, 3), {"Jan","Feb","Mar","Apr","May","Jun","Jul","Aug","Sep","Oct","Nov","Dec"}, 0), 1, 2, 3, 4, 5, 6, 7, 8, 9, 10, 11, 12), MID(D6266, 9, 2)), "yyyy-mm-dd")</f>
        <v>1965-05-06</v>
      </c>
      <c r="F6266" s="1" t="str">
        <f t="shared" si="680"/>
        <v>15:00:00</v>
      </c>
      <c r="G6266" s="9" t="str">
        <f t="shared" si="681"/>
        <v>May</v>
      </c>
      <c r="H6266" s="5" t="str">
        <f t="shared" si="682"/>
        <v>1965</v>
      </c>
      <c r="I6266" s="1" t="s">
        <v>12717</v>
      </c>
      <c r="J6266" s="1" t="str">
        <f t="shared" si="683"/>
        <v xml:space="preserve">Titan IIIA </v>
      </c>
      <c r="K6266" s="1" t="str">
        <f t="shared" si="684"/>
        <v>LES 2 &amp; LCS 1</v>
      </c>
      <c r="L6266" s="1" t="s">
        <v>346</v>
      </c>
      <c r="M6266" s="1">
        <v>63.23</v>
      </c>
      <c r="N6266" s="1">
        <f t="shared" si="685"/>
        <v>5248.09</v>
      </c>
      <c r="O6266" s="1" t="s">
        <v>9</v>
      </c>
    </row>
    <row r="6267" spans="1:15" x14ac:dyDescent="0.3">
      <c r="A6267" s="1" t="s">
        <v>5722</v>
      </c>
      <c r="B6267" s="1" t="s">
        <v>10902</v>
      </c>
      <c r="C6267" s="1" t="str">
        <f t="shared" si="679"/>
        <v>USA</v>
      </c>
      <c r="D6267" s="1" t="s">
        <v>12718</v>
      </c>
      <c r="E6267" s="7" t="str">
        <f>TEXT(DATE(MID(D6267, 13, 4), CHOOSE(MATCH( MID(D6267, 5, 3), {"Jan","Feb","Mar","Apr","May","Jun","Jul","Aug","Sep","Oct","Nov","Dec"}, 0), 1, 2, 3, 4, 5, 6, 7, 8, 9, 10, 11, 12), MID(D6267, 9, 2)), "yyyy-mm-dd")</f>
        <v>1965-04-29</v>
      </c>
      <c r="F6267" s="1" t="str">
        <f t="shared" si="680"/>
        <v>21:44:00</v>
      </c>
      <c r="G6267" s="9" t="str">
        <f t="shared" si="681"/>
        <v>April</v>
      </c>
      <c r="H6267" s="5" t="str">
        <f t="shared" si="682"/>
        <v>1965</v>
      </c>
      <c r="I6267" s="1" t="s">
        <v>12719</v>
      </c>
      <c r="J6267" s="1" t="str">
        <f t="shared" si="683"/>
        <v xml:space="preserve">Thor-SLV2A Agena-D </v>
      </c>
      <c r="K6267" s="1" t="str">
        <f t="shared" si="684"/>
        <v>OPS 5023</v>
      </c>
      <c r="L6267" s="1" t="s">
        <v>346</v>
      </c>
      <c r="M6267" s="1"/>
      <c r="N6267" s="1">
        <f t="shared" si="685"/>
        <v>0</v>
      </c>
      <c r="O6267" s="1" t="s">
        <v>9</v>
      </c>
    </row>
    <row r="6268" spans="1:15" x14ac:dyDescent="0.3">
      <c r="A6268" s="1" t="s">
        <v>657</v>
      </c>
      <c r="B6268" s="1" t="s">
        <v>9094</v>
      </c>
      <c r="C6268" s="1" t="str">
        <f t="shared" si="679"/>
        <v>USA</v>
      </c>
      <c r="D6268" s="1" t="s">
        <v>12720</v>
      </c>
      <c r="E6268" s="7" t="str">
        <f>TEXT(DATE(MID(D6268, 13, 4), CHOOSE(MATCH( MID(D6268, 5, 3), {"Jan","Feb","Mar","Apr","May","Jun","Jul","Aug","Sep","Oct","Nov","Dec"}, 0), 1, 2, 3, 4, 5, 6, 7, 8, 9, 10, 11, 12), MID(D6268, 9, 2)), "yyyy-mm-dd")</f>
        <v>1965-04-29</v>
      </c>
      <c r="F6268" s="1" t="str">
        <f t="shared" si="680"/>
        <v>14:17:00</v>
      </c>
      <c r="G6268" s="9" t="str">
        <f t="shared" si="681"/>
        <v>April</v>
      </c>
      <c r="H6268" s="5" t="str">
        <f t="shared" si="682"/>
        <v>1965</v>
      </c>
      <c r="I6268" s="1" t="s">
        <v>12721</v>
      </c>
      <c r="J6268" s="1" t="str">
        <f t="shared" si="683"/>
        <v xml:space="preserve">Scout X-4 </v>
      </c>
      <c r="K6268" s="1" t="str">
        <f t="shared" si="684"/>
        <v>Explorer 27 (BE-C)</v>
      </c>
      <c r="L6268" s="1" t="s">
        <v>346</v>
      </c>
      <c r="M6268" s="1"/>
      <c r="N6268" s="1">
        <f t="shared" si="685"/>
        <v>0</v>
      </c>
      <c r="O6268" s="1" t="s">
        <v>9</v>
      </c>
    </row>
    <row r="6269" spans="1:15" x14ac:dyDescent="0.3">
      <c r="A6269" s="1" t="s">
        <v>5556</v>
      </c>
      <c r="B6269" s="1" t="s">
        <v>27</v>
      </c>
      <c r="C6269" s="1" t="str">
        <f t="shared" si="679"/>
        <v>USA</v>
      </c>
      <c r="D6269" s="1" t="s">
        <v>12722</v>
      </c>
      <c r="E6269" s="7" t="str">
        <f>TEXT(DATE(MID(D6269, 13, 4), CHOOSE(MATCH( MID(D6269, 5, 3), {"Jan","Feb","Mar","Apr","May","Jun","Jul","Aug","Sep","Oct","Nov","Dec"}, 0), 1, 2, 3, 4, 5, 6, 7, 8, 9, 10, 11, 12), MID(D6269, 9, 2)), "yyyy-mm-dd")</f>
        <v>1965-04-28</v>
      </c>
      <c r="F6269" s="1" t="str">
        <f t="shared" si="680"/>
        <v>21:15:00</v>
      </c>
      <c r="G6269" s="9" t="str">
        <f t="shared" si="681"/>
        <v>April</v>
      </c>
      <c r="H6269" s="5" t="str">
        <f t="shared" si="682"/>
        <v>1965</v>
      </c>
      <c r="I6269" s="1" t="s">
        <v>12723</v>
      </c>
      <c r="J6269" s="1" t="str">
        <f t="shared" si="683"/>
        <v xml:space="preserve">Atlas-SLV3 Agena-D </v>
      </c>
      <c r="K6269" s="1" t="str">
        <f t="shared" si="684"/>
        <v>KH-7 Gambit 4017</v>
      </c>
      <c r="L6269" s="1" t="s">
        <v>346</v>
      </c>
      <c r="M6269" s="1"/>
      <c r="N6269" s="1">
        <f t="shared" si="685"/>
        <v>0</v>
      </c>
      <c r="O6269" s="1" t="s">
        <v>9</v>
      </c>
    </row>
    <row r="6270" spans="1:15" x14ac:dyDescent="0.3">
      <c r="A6270" s="1" t="s">
        <v>6140</v>
      </c>
      <c r="B6270" s="1" t="s">
        <v>1630</v>
      </c>
      <c r="C6270" s="1" t="str">
        <f t="shared" si="679"/>
        <v>Kazakhstan</v>
      </c>
      <c r="D6270" s="1" t="s">
        <v>12724</v>
      </c>
      <c r="E6270" s="7" t="str">
        <f>TEXT(DATE(MID(D6270, 13, 4), CHOOSE(MATCH( MID(D6270, 5, 3), {"Jan","Feb","Mar","Apr","May","Jun","Jul","Aug","Sep","Oct","Nov","Dec"}, 0), 1, 2, 3, 4, 5, 6, 7, 8, 9, 10, 11, 12), MID(D6270, 9, 2)), "yyyy-mm-dd")</f>
        <v>1965-04-23</v>
      </c>
      <c r="F6270" s="1" t="str">
        <f t="shared" si="680"/>
        <v>01:55:00</v>
      </c>
      <c r="G6270" s="9" t="str">
        <f t="shared" si="681"/>
        <v>April</v>
      </c>
      <c r="H6270" s="5" t="str">
        <f t="shared" si="682"/>
        <v>1965</v>
      </c>
      <c r="I6270" s="1" t="s">
        <v>12725</v>
      </c>
      <c r="J6270" s="1" t="str">
        <f t="shared" si="683"/>
        <v xml:space="preserve">Molniya </v>
      </c>
      <c r="K6270" s="1" t="str">
        <f t="shared" si="684"/>
        <v>Molniya-1 nÂ°3</v>
      </c>
      <c r="L6270" s="1" t="s">
        <v>346</v>
      </c>
      <c r="M6270" s="1"/>
      <c r="N6270" s="1">
        <f t="shared" si="685"/>
        <v>0</v>
      </c>
      <c r="O6270" s="1" t="s">
        <v>9</v>
      </c>
    </row>
    <row r="6271" spans="1:15" x14ac:dyDescent="0.3">
      <c r="A6271" s="1" t="s">
        <v>6140</v>
      </c>
      <c r="B6271" s="1" t="s">
        <v>130</v>
      </c>
      <c r="C6271" s="1" t="str">
        <f t="shared" si="679"/>
        <v>Kazakhstan</v>
      </c>
      <c r="D6271" s="1" t="s">
        <v>12726</v>
      </c>
      <c r="E6271" s="7" t="str">
        <f>TEXT(DATE(MID(D6271, 13, 4), CHOOSE(MATCH( MID(D6271, 5, 3), {"Jan","Feb","Mar","Apr","May","Jun","Jul","Aug","Sep","Oct","Nov","Dec"}, 0), 1, 2, 3, 4, 5, 6, 7, 8, 9, 10, 11, 12), MID(D6271, 9, 2)), "yyyy-mm-dd")</f>
        <v>1965-04-17</v>
      </c>
      <c r="F6271" s="1" t="str">
        <f t="shared" si="680"/>
        <v>09:50:00</v>
      </c>
      <c r="G6271" s="9" t="str">
        <f t="shared" si="681"/>
        <v>April</v>
      </c>
      <c r="H6271" s="5" t="str">
        <f t="shared" si="682"/>
        <v>1965</v>
      </c>
      <c r="I6271" s="1" t="s">
        <v>12727</v>
      </c>
      <c r="J6271" s="1" t="str">
        <f t="shared" si="683"/>
        <v xml:space="preserve">Voskhod </v>
      </c>
      <c r="K6271" s="1" t="str">
        <f t="shared" si="684"/>
        <v>Cosmos 65</v>
      </c>
      <c r="L6271" s="1" t="s">
        <v>346</v>
      </c>
      <c r="M6271" s="1"/>
      <c r="N6271" s="1">
        <f t="shared" si="685"/>
        <v>0</v>
      </c>
      <c r="O6271" s="1" t="s">
        <v>9</v>
      </c>
    </row>
    <row r="6272" spans="1:15" x14ac:dyDescent="0.3">
      <c r="A6272" s="1" t="s">
        <v>6140</v>
      </c>
      <c r="B6272" s="1" t="s">
        <v>1630</v>
      </c>
      <c r="C6272" s="1" t="str">
        <f t="shared" si="679"/>
        <v>Kazakhstan</v>
      </c>
      <c r="D6272" s="1" t="s">
        <v>12728</v>
      </c>
      <c r="E6272" s="7" t="str">
        <f>TEXT(DATE(MID(D6272, 13, 4), CHOOSE(MATCH( MID(D6272, 5, 3), {"Jan","Feb","Mar","Apr","May","Jun","Jul","Aug","Sep","Oct","Nov","Dec"}, 0), 1, 2, 3, 4, 5, 6, 7, 8, 9, 10, 11, 12), MID(D6272, 9, 2)), "yyyy-mm-dd")</f>
        <v>1965-04-10</v>
      </c>
      <c r="F6272" s="1" t="str">
        <f t="shared" si="680"/>
        <v>08:39:00</v>
      </c>
      <c r="G6272" s="9" t="str">
        <f t="shared" si="681"/>
        <v>April</v>
      </c>
      <c r="H6272" s="5" t="str">
        <f t="shared" si="682"/>
        <v>1965</v>
      </c>
      <c r="I6272" s="1" t="s">
        <v>12729</v>
      </c>
      <c r="J6272" s="1" t="str">
        <f t="shared" si="683"/>
        <v xml:space="preserve">Molniya </v>
      </c>
      <c r="K6272" s="1" t="str">
        <f t="shared" si="684"/>
        <v>E-6 nÂ°8 (Luna)</v>
      </c>
      <c r="L6272" s="1" t="s">
        <v>346</v>
      </c>
      <c r="M6272" s="1"/>
      <c r="N6272" s="1">
        <f t="shared" si="685"/>
        <v>0</v>
      </c>
      <c r="O6272" s="1" t="s">
        <v>257</v>
      </c>
    </row>
    <row r="6273" spans="1:15" x14ac:dyDescent="0.3">
      <c r="A6273" s="1" t="s">
        <v>5722</v>
      </c>
      <c r="B6273" s="1" t="s">
        <v>3478</v>
      </c>
      <c r="C6273" s="1" t="str">
        <f t="shared" si="679"/>
        <v>USA</v>
      </c>
      <c r="D6273" s="1" t="s">
        <v>12730</v>
      </c>
      <c r="E6273" s="7" t="str">
        <f>TEXT(DATE(MID(D6273, 13, 4), CHOOSE(MATCH( MID(D6273, 5, 3), {"Jan","Feb","Mar","Apr","May","Jun","Jul","Aug","Sep","Oct","Nov","Dec"}, 0), 1, 2, 3, 4, 5, 6, 7, 8, 9, 10, 11, 12), MID(D6273, 9, 2)), "yyyy-mm-dd")</f>
        <v>1965-04-06</v>
      </c>
      <c r="F6273" s="1" t="str">
        <f t="shared" si="680"/>
        <v>23:47:00</v>
      </c>
      <c r="G6273" s="9" t="str">
        <f t="shared" si="681"/>
        <v>April</v>
      </c>
      <c r="H6273" s="5" t="str">
        <f t="shared" si="682"/>
        <v>1965</v>
      </c>
      <c r="I6273" s="1" t="s">
        <v>12731</v>
      </c>
      <c r="J6273" s="1" t="str">
        <f t="shared" si="683"/>
        <v xml:space="preserve">Delta D </v>
      </c>
      <c r="K6273" s="1" t="str">
        <f t="shared" si="684"/>
        <v>Intelsat 1</v>
      </c>
      <c r="L6273" s="1" t="s">
        <v>346</v>
      </c>
      <c r="M6273" s="1"/>
      <c r="N6273" s="1">
        <f t="shared" si="685"/>
        <v>0</v>
      </c>
      <c r="O6273" s="1" t="s">
        <v>9</v>
      </c>
    </row>
    <row r="6274" spans="1:15" x14ac:dyDescent="0.3">
      <c r="A6274" s="1" t="s">
        <v>5556</v>
      </c>
      <c r="B6274" s="1" t="s">
        <v>27</v>
      </c>
      <c r="C6274" s="1" t="str">
        <f t="shared" ref="C6274:C6337" si="686">TRIM(MID(B6274, FIND("|", SUBSTITUTE(B6274, ",", "|", LEN(B6274) - LEN(SUBSTITUTE(B6274,",", "" )))) + 1, LEN(B6274)))</f>
        <v>USA</v>
      </c>
      <c r="D6274" s="1" t="s">
        <v>12732</v>
      </c>
      <c r="E6274" s="7" t="str">
        <f>TEXT(DATE(MID(D6274, 13, 4), CHOOSE(MATCH( MID(D6274, 5, 3), {"Jan","Feb","Mar","Apr","May","Jun","Jul","Aug","Sep","Oct","Nov","Dec"}, 0), 1, 2, 3, 4, 5, 6, 7, 8, 9, 10, 11, 12), MID(D6274, 9, 2)), "yyyy-mm-dd")</f>
        <v>1965-04-03</v>
      </c>
      <c r="F6274" s="1" t="str">
        <f t="shared" ref="F6274:F6337" si="687">IF(ISNUMBER(FIND(":", D6274)), MID(D6274, FIND(":", D6274)-2, 5) &amp; ":00", "00:00:00")</f>
        <v>21:25:00</v>
      </c>
      <c r="G6274" s="9" t="str">
        <f t="shared" ref="G6274:G6337" si="688">TEXT(E6274, "mmmm")</f>
        <v>April</v>
      </c>
      <c r="H6274" s="5" t="str">
        <f t="shared" ref="H6274:H6337" si="689">TEXT(E6274, "yyyy")</f>
        <v>1965</v>
      </c>
      <c r="I6274" s="1" t="s">
        <v>12733</v>
      </c>
      <c r="J6274" s="1" t="str">
        <f t="shared" ref="J6274:J6337" si="690">LEFT(I6274, FIND("|", I6274) - 1)</f>
        <v xml:space="preserve">Atlas-SLV3 Agena-D </v>
      </c>
      <c r="K6274" s="1" t="str">
        <f t="shared" ref="K6274:K6337" si="691">MID(I6274, FIND("|", I6274) + 2, LEN(I6274))</f>
        <v>SNAPSHOT</v>
      </c>
      <c r="L6274" s="1" t="s">
        <v>346</v>
      </c>
      <c r="M6274" s="1"/>
      <c r="N6274" s="1">
        <f t="shared" si="685"/>
        <v>0</v>
      </c>
      <c r="O6274" s="1" t="s">
        <v>9</v>
      </c>
    </row>
    <row r="6275" spans="1:15" x14ac:dyDescent="0.3">
      <c r="A6275" s="1" t="s">
        <v>5722</v>
      </c>
      <c r="B6275" s="1" t="s">
        <v>10955</v>
      </c>
      <c r="C6275" s="1" t="str">
        <f t="shared" si="686"/>
        <v>USA</v>
      </c>
      <c r="D6275" s="1" t="s">
        <v>12734</v>
      </c>
      <c r="E6275" s="7" t="str">
        <f>TEXT(DATE(MID(D6275, 13, 4), CHOOSE(MATCH( MID(D6275, 5, 3), {"Jan","Feb","Mar","Apr","May","Jun","Jul","Aug","Sep","Oct","Nov","Dec"}, 0), 1, 2, 3, 4, 5, 6, 7, 8, 9, 10, 11, 12), MID(D6275, 9, 2)), "yyyy-mm-dd")</f>
        <v>1965-03-25</v>
      </c>
      <c r="F6275" s="1" t="str">
        <f t="shared" si="687"/>
        <v>21:11:00</v>
      </c>
      <c r="G6275" s="9" t="str">
        <f t="shared" si="688"/>
        <v>March</v>
      </c>
      <c r="H6275" s="5" t="str">
        <f t="shared" si="689"/>
        <v>1965</v>
      </c>
      <c r="I6275" s="1" t="s">
        <v>12735</v>
      </c>
      <c r="J6275" s="1" t="str">
        <f t="shared" si="690"/>
        <v xml:space="preserve">Thor-SLV2A Agena-D </v>
      </c>
      <c r="K6275" s="1" t="str">
        <f t="shared" si="691"/>
        <v>OPS 4782</v>
      </c>
      <c r="L6275" s="1" t="s">
        <v>346</v>
      </c>
      <c r="M6275" s="1"/>
      <c r="N6275" s="1">
        <f t="shared" ref="N6275:N6338" si="692">M6275 * 83</f>
        <v>0</v>
      </c>
      <c r="O6275" s="1" t="s">
        <v>9</v>
      </c>
    </row>
    <row r="6276" spans="1:15" x14ac:dyDescent="0.3">
      <c r="A6276" s="1" t="s">
        <v>6140</v>
      </c>
      <c r="B6276" s="1" t="s">
        <v>130</v>
      </c>
      <c r="C6276" s="1" t="str">
        <f t="shared" si="686"/>
        <v>Kazakhstan</v>
      </c>
      <c r="D6276" s="1" t="s">
        <v>12736</v>
      </c>
      <c r="E6276" s="7" t="str">
        <f>TEXT(DATE(MID(D6276, 13, 4), CHOOSE(MATCH( MID(D6276, 5, 3), {"Jan","Feb","Mar","Apr","May","Jun","Jul","Aug","Sep","Oct","Nov","Dec"}, 0), 1, 2, 3, 4, 5, 6, 7, 8, 9, 10, 11, 12), MID(D6276, 9, 2)), "yyyy-mm-dd")</f>
        <v>1965-03-25</v>
      </c>
      <c r="F6276" s="1" t="str">
        <f t="shared" si="687"/>
        <v>10:00:00</v>
      </c>
      <c r="G6276" s="9" t="str">
        <f t="shared" si="688"/>
        <v>March</v>
      </c>
      <c r="H6276" s="5" t="str">
        <f t="shared" si="689"/>
        <v>1965</v>
      </c>
      <c r="I6276" s="1" t="s">
        <v>12737</v>
      </c>
      <c r="J6276" s="1" t="str">
        <f t="shared" si="690"/>
        <v xml:space="preserve">Vostok-2 </v>
      </c>
      <c r="K6276" s="1" t="str">
        <f t="shared" si="691"/>
        <v>Cosmos 64</v>
      </c>
      <c r="L6276" s="1" t="s">
        <v>346</v>
      </c>
      <c r="M6276" s="1"/>
      <c r="N6276" s="1">
        <f t="shared" si="692"/>
        <v>0</v>
      </c>
      <c r="O6276" s="1" t="s">
        <v>9</v>
      </c>
    </row>
    <row r="6277" spans="1:15" x14ac:dyDescent="0.3">
      <c r="A6277" s="1" t="s">
        <v>657</v>
      </c>
      <c r="B6277" s="1" t="s">
        <v>12302</v>
      </c>
      <c r="C6277" s="1" t="str">
        <f t="shared" si="686"/>
        <v>USA</v>
      </c>
      <c r="D6277" s="1" t="s">
        <v>12738</v>
      </c>
      <c r="E6277" s="7" t="str">
        <f>TEXT(DATE(MID(D6277, 13, 4), CHOOSE(MATCH( MID(D6277, 5, 3), {"Jan","Feb","Mar","Apr","May","Jun","Jul","Aug","Sep","Oct","Nov","Dec"}, 0), 1, 2, 3, 4, 5, 6, 7, 8, 9, 10, 11, 12), MID(D6277, 9, 2)), "yyyy-mm-dd")</f>
        <v>1965-03-23</v>
      </c>
      <c r="F6277" s="1" t="str">
        <f t="shared" si="687"/>
        <v>14:24:00</v>
      </c>
      <c r="G6277" s="9" t="str">
        <f t="shared" si="688"/>
        <v>March</v>
      </c>
      <c r="H6277" s="5" t="str">
        <f t="shared" si="689"/>
        <v>1965</v>
      </c>
      <c r="I6277" s="1" t="s">
        <v>12739</v>
      </c>
      <c r="J6277" s="1" t="str">
        <f t="shared" si="690"/>
        <v xml:space="preserve">Titan II GLV </v>
      </c>
      <c r="K6277" s="1" t="str">
        <f t="shared" si="691"/>
        <v>Gemini 3</v>
      </c>
      <c r="L6277" s="1" t="s">
        <v>346</v>
      </c>
      <c r="M6277" s="1"/>
      <c r="N6277" s="1">
        <f t="shared" si="692"/>
        <v>0</v>
      </c>
      <c r="O6277" s="1" t="s">
        <v>9</v>
      </c>
    </row>
    <row r="6278" spans="1:15" x14ac:dyDescent="0.3">
      <c r="A6278" s="1" t="s">
        <v>5556</v>
      </c>
      <c r="B6278" s="1" t="s">
        <v>12019</v>
      </c>
      <c r="C6278" s="1" t="str">
        <f t="shared" si="686"/>
        <v>USA</v>
      </c>
      <c r="D6278" s="1" t="s">
        <v>12740</v>
      </c>
      <c r="E6278" s="7" t="str">
        <f>TEXT(DATE(MID(D6278, 13, 4), CHOOSE(MATCH( MID(D6278, 5, 3), {"Jan","Feb","Mar","Apr","May","Jun","Jul","Aug","Sep","Oct","Nov","Dec"}, 0), 1, 2, 3, 4, 5, 6, 7, 8, 9, 10, 11, 12), MID(D6278, 9, 2)), "yyyy-mm-dd")</f>
        <v>1965-03-21</v>
      </c>
      <c r="F6278" s="1" t="str">
        <f t="shared" si="687"/>
        <v>21:37:00</v>
      </c>
      <c r="G6278" s="9" t="str">
        <f t="shared" si="688"/>
        <v>March</v>
      </c>
      <c r="H6278" s="5" t="str">
        <f t="shared" si="689"/>
        <v>1965</v>
      </c>
      <c r="I6278" s="1" t="s">
        <v>12741</v>
      </c>
      <c r="J6278" s="1" t="str">
        <f t="shared" si="690"/>
        <v xml:space="preserve">Atlas-LV3 Agena-B </v>
      </c>
      <c r="K6278" s="1" t="str">
        <f t="shared" si="691"/>
        <v>Ranger 9</v>
      </c>
      <c r="L6278" s="1" t="s">
        <v>346</v>
      </c>
      <c r="M6278" s="1"/>
      <c r="N6278" s="1">
        <f t="shared" si="692"/>
        <v>0</v>
      </c>
      <c r="O6278" s="1" t="s">
        <v>9</v>
      </c>
    </row>
    <row r="6279" spans="1:15" x14ac:dyDescent="0.3">
      <c r="A6279" s="1" t="s">
        <v>6140</v>
      </c>
      <c r="B6279" s="1" t="s">
        <v>1630</v>
      </c>
      <c r="C6279" s="1" t="str">
        <f t="shared" si="686"/>
        <v>Kazakhstan</v>
      </c>
      <c r="D6279" s="1" t="s">
        <v>12742</v>
      </c>
      <c r="E6279" s="7" t="str">
        <f>TEXT(DATE(MID(D6279, 13, 4), CHOOSE(MATCH( MID(D6279, 5, 3), {"Jan","Feb","Mar","Apr","May","Jun","Jul","Aug","Sep","Oct","Nov","Dec"}, 0), 1, 2, 3, 4, 5, 6, 7, 8, 9, 10, 11, 12), MID(D6279, 9, 2)), "yyyy-mm-dd")</f>
        <v>1965-03-18</v>
      </c>
      <c r="F6279" s="1" t="str">
        <f t="shared" si="687"/>
        <v>07:00:00</v>
      </c>
      <c r="G6279" s="9" t="str">
        <f t="shared" si="688"/>
        <v>March</v>
      </c>
      <c r="H6279" s="5" t="str">
        <f t="shared" si="689"/>
        <v>1965</v>
      </c>
      <c r="I6279" s="1" t="s">
        <v>12743</v>
      </c>
      <c r="J6279" s="1" t="str">
        <f t="shared" si="690"/>
        <v xml:space="preserve">Voskhod </v>
      </c>
      <c r="K6279" s="1" t="str">
        <f t="shared" si="691"/>
        <v>Voskhod 2</v>
      </c>
      <c r="L6279" s="1" t="s">
        <v>346</v>
      </c>
      <c r="M6279" s="1"/>
      <c r="N6279" s="1">
        <f t="shared" si="692"/>
        <v>0</v>
      </c>
      <c r="O6279" s="1" t="s">
        <v>9</v>
      </c>
    </row>
    <row r="6280" spans="1:15" x14ac:dyDescent="0.3">
      <c r="A6280" s="1" t="s">
        <v>5722</v>
      </c>
      <c r="B6280" s="1" t="s">
        <v>8845</v>
      </c>
      <c r="C6280" s="1" t="str">
        <f t="shared" si="686"/>
        <v>USA</v>
      </c>
      <c r="D6280" s="1" t="s">
        <v>12744</v>
      </c>
      <c r="E6280" s="7" t="str">
        <f>TEXT(DATE(MID(D6280, 13, 4), CHOOSE(MATCH( MID(D6280, 5, 3), {"Jan","Feb","Mar","Apr","May","Jun","Jul","Aug","Sep","Oct","Nov","Dec"}, 0), 1, 2, 3, 4, 5, 6, 7, 8, 9, 10, 11, 12), MID(D6280, 9, 2)), "yyyy-mm-dd")</f>
        <v>1965-03-18</v>
      </c>
      <c r="F6280" s="1" t="str">
        <f t="shared" si="687"/>
        <v>04:43:00</v>
      </c>
      <c r="G6280" s="9" t="str">
        <f t="shared" si="688"/>
        <v>March</v>
      </c>
      <c r="H6280" s="5" t="str">
        <f t="shared" si="689"/>
        <v>1965</v>
      </c>
      <c r="I6280" s="1" t="s">
        <v>12745</v>
      </c>
      <c r="J6280" s="1" t="str">
        <f t="shared" si="690"/>
        <v xml:space="preserve">Thor-LV2D Burner-1I </v>
      </c>
      <c r="K6280" s="1" t="str">
        <f t="shared" si="691"/>
        <v>DMSP-3B-F2</v>
      </c>
      <c r="L6280" s="1" t="s">
        <v>346</v>
      </c>
      <c r="M6280" s="1"/>
      <c r="N6280" s="1">
        <f t="shared" si="692"/>
        <v>0</v>
      </c>
      <c r="O6280" s="1" t="s">
        <v>9</v>
      </c>
    </row>
    <row r="6281" spans="1:15" x14ac:dyDescent="0.3">
      <c r="A6281" s="1" t="s">
        <v>6140</v>
      </c>
      <c r="B6281" s="1" t="s">
        <v>11821</v>
      </c>
      <c r="C6281" s="1" t="str">
        <f t="shared" si="686"/>
        <v>Kazakhstan</v>
      </c>
      <c r="D6281" s="1" t="s">
        <v>12746</v>
      </c>
      <c r="E6281" s="7" t="str">
        <f>TEXT(DATE(MID(D6281, 13, 4), CHOOSE(MATCH( MID(D6281, 5, 3), {"Jan","Feb","Mar","Apr","May","Jun","Jul","Aug","Sep","Oct","Nov","Dec"}, 0), 1, 2, 3, 4, 5, 6, 7, 8, 9, 10, 11, 12), MID(D6281, 9, 2)), "yyyy-mm-dd")</f>
        <v>1965-03-15</v>
      </c>
      <c r="F6281" s="1" t="str">
        <f t="shared" si="687"/>
        <v>11:00:00</v>
      </c>
      <c r="G6281" s="9" t="str">
        <f t="shared" si="688"/>
        <v>March</v>
      </c>
      <c r="H6281" s="5" t="str">
        <f t="shared" si="689"/>
        <v>1965</v>
      </c>
      <c r="I6281" s="1" t="s">
        <v>12747</v>
      </c>
      <c r="J6281" s="1" t="str">
        <f t="shared" si="690"/>
        <v xml:space="preserve">Cosmos-3 </v>
      </c>
      <c r="K6281" s="1" t="str">
        <f t="shared" si="691"/>
        <v>Cosmos 61, 62 &amp; 63</v>
      </c>
      <c r="L6281" s="1" t="s">
        <v>346</v>
      </c>
      <c r="M6281" s="1"/>
      <c r="N6281" s="1">
        <f t="shared" si="692"/>
        <v>0</v>
      </c>
      <c r="O6281" s="1" t="s">
        <v>9</v>
      </c>
    </row>
    <row r="6282" spans="1:15" x14ac:dyDescent="0.3">
      <c r="A6282" s="1" t="s">
        <v>5556</v>
      </c>
      <c r="B6282" s="1" t="s">
        <v>4249</v>
      </c>
      <c r="C6282" s="1" t="str">
        <f t="shared" si="686"/>
        <v>USA</v>
      </c>
      <c r="D6282" s="1" t="s">
        <v>12748</v>
      </c>
      <c r="E6282" s="7" t="str">
        <f>TEXT(DATE(MID(D6282, 13, 4), CHOOSE(MATCH( MID(D6282, 5, 3), {"Jan","Feb","Mar","Apr","May","Jun","Jul","Aug","Sep","Oct","Nov","Dec"}, 0), 1, 2, 3, 4, 5, 6, 7, 8, 9, 10, 11, 12), MID(D6282, 9, 2)), "yyyy-mm-dd")</f>
        <v>1965-03-12</v>
      </c>
      <c r="F6282" s="1" t="str">
        <f t="shared" si="687"/>
        <v>19:20:00</v>
      </c>
      <c r="G6282" s="9" t="str">
        <f t="shared" si="688"/>
        <v>March</v>
      </c>
      <c r="H6282" s="5" t="str">
        <f t="shared" si="689"/>
        <v>1965</v>
      </c>
      <c r="I6282" s="1" t="s">
        <v>12749</v>
      </c>
      <c r="J6282" s="1" t="str">
        <f t="shared" si="690"/>
        <v xml:space="preserve">Atlas-SLV3 Agena-D </v>
      </c>
      <c r="K6282" s="1" t="str">
        <f t="shared" si="691"/>
        <v>KH-7 Gambit 4016</v>
      </c>
      <c r="L6282" s="1" t="s">
        <v>346</v>
      </c>
      <c r="M6282" s="1"/>
      <c r="N6282" s="1">
        <f t="shared" si="692"/>
        <v>0</v>
      </c>
      <c r="O6282" s="1" t="s">
        <v>9</v>
      </c>
    </row>
    <row r="6283" spans="1:15" x14ac:dyDescent="0.3">
      <c r="A6283" s="1" t="s">
        <v>6140</v>
      </c>
      <c r="B6283" s="1" t="s">
        <v>1630</v>
      </c>
      <c r="C6283" s="1" t="str">
        <f t="shared" si="686"/>
        <v>Kazakhstan</v>
      </c>
      <c r="D6283" s="1" t="s">
        <v>12750</v>
      </c>
      <c r="E6283" s="7" t="str">
        <f>TEXT(DATE(MID(D6283, 13, 4), CHOOSE(MATCH( MID(D6283, 5, 3), {"Jan","Feb","Mar","Apr","May","Jun","Jul","Aug","Sep","Oct","Nov","Dec"}, 0), 1, 2, 3, 4, 5, 6, 7, 8, 9, 10, 11, 12), MID(D6283, 9, 2)), "yyyy-mm-dd")</f>
        <v>1965-03-12</v>
      </c>
      <c r="F6283" s="1" t="str">
        <f t="shared" si="687"/>
        <v>09:25:00</v>
      </c>
      <c r="G6283" s="9" t="str">
        <f t="shared" si="688"/>
        <v>March</v>
      </c>
      <c r="H6283" s="5" t="str">
        <f t="shared" si="689"/>
        <v>1965</v>
      </c>
      <c r="I6283" s="1" t="s">
        <v>12751</v>
      </c>
      <c r="J6283" s="1" t="str">
        <f t="shared" si="690"/>
        <v xml:space="preserve">Molniya </v>
      </c>
      <c r="K6283" s="1" t="str">
        <f t="shared" si="691"/>
        <v>Cosmos 60</v>
      </c>
      <c r="L6283" s="1" t="s">
        <v>346</v>
      </c>
      <c r="M6283" s="1"/>
      <c r="N6283" s="1">
        <f t="shared" si="692"/>
        <v>0</v>
      </c>
      <c r="O6283" s="1" t="s">
        <v>9</v>
      </c>
    </row>
    <row r="6284" spans="1:15" x14ac:dyDescent="0.3">
      <c r="A6284" s="1" t="s">
        <v>5722</v>
      </c>
      <c r="B6284" s="1" t="s">
        <v>10902</v>
      </c>
      <c r="C6284" s="1" t="str">
        <f t="shared" si="686"/>
        <v>USA</v>
      </c>
      <c r="D6284" s="1" t="s">
        <v>12752</v>
      </c>
      <c r="E6284" s="7" t="str">
        <f>TEXT(DATE(MID(D6284, 13, 4), CHOOSE(MATCH( MID(D6284, 5, 3), {"Jan","Feb","Mar","Apr","May","Jun","Jul","Aug","Sep","Oct","Nov","Dec"}, 0), 1, 2, 3, 4, 5, 6, 7, 8, 9, 10, 11, 12), MID(D6284, 9, 2)), "yyyy-mm-dd")</f>
        <v>1965-03-11</v>
      </c>
      <c r="F6284" s="1" t="str">
        <f t="shared" si="687"/>
        <v>13:39:00</v>
      </c>
      <c r="G6284" s="9" t="str">
        <f t="shared" si="688"/>
        <v>March</v>
      </c>
      <c r="H6284" s="5" t="str">
        <f t="shared" si="689"/>
        <v>1965</v>
      </c>
      <c r="I6284" s="1" t="s">
        <v>12753</v>
      </c>
      <c r="J6284" s="1" t="str">
        <f t="shared" si="690"/>
        <v xml:space="preserve">Thor-DSV2A Ablestar </v>
      </c>
      <c r="K6284" s="1" t="str">
        <f t="shared" si="691"/>
        <v>OPS 7087 &amp; SECOR 2</v>
      </c>
      <c r="L6284" s="1" t="s">
        <v>346</v>
      </c>
      <c r="M6284" s="1"/>
      <c r="N6284" s="1">
        <f t="shared" si="692"/>
        <v>0</v>
      </c>
      <c r="O6284" s="1" t="s">
        <v>9</v>
      </c>
    </row>
    <row r="6285" spans="1:15" x14ac:dyDescent="0.3">
      <c r="A6285" s="1" t="s">
        <v>5722</v>
      </c>
      <c r="B6285" s="1" t="s">
        <v>114</v>
      </c>
      <c r="C6285" s="1" t="str">
        <f t="shared" si="686"/>
        <v>USA</v>
      </c>
      <c r="D6285" s="1" t="s">
        <v>12754</v>
      </c>
      <c r="E6285" s="7" t="str">
        <f>TEXT(DATE(MID(D6285, 13, 4), CHOOSE(MATCH( MID(D6285, 5, 3), {"Jan","Feb","Mar","Apr","May","Jun","Jul","Aug","Sep","Oct","Nov","Dec"}, 0), 1, 2, 3, 4, 5, 6, 7, 8, 9, 10, 11, 12), MID(D6285, 9, 2)), "yyyy-mm-dd")</f>
        <v>1965-03-09</v>
      </c>
      <c r="F6285" s="1" t="str">
        <f t="shared" si="687"/>
        <v>18:29:00</v>
      </c>
      <c r="G6285" s="9" t="str">
        <f t="shared" si="688"/>
        <v>March</v>
      </c>
      <c r="H6285" s="5" t="str">
        <f t="shared" si="689"/>
        <v>1965</v>
      </c>
      <c r="I6285" s="1" t="s">
        <v>12755</v>
      </c>
      <c r="J6285" s="1" t="str">
        <f t="shared" si="690"/>
        <v xml:space="preserve">Thor DM-21 Agena-D </v>
      </c>
      <c r="K6285" s="1" t="str">
        <f t="shared" si="691"/>
        <v>SECOR 3 &amp; Others</v>
      </c>
      <c r="L6285" s="1" t="s">
        <v>346</v>
      </c>
      <c r="M6285" s="1"/>
      <c r="N6285" s="1">
        <f t="shared" si="692"/>
        <v>0</v>
      </c>
      <c r="O6285" s="1" t="s">
        <v>9</v>
      </c>
    </row>
    <row r="6286" spans="1:15" x14ac:dyDescent="0.3">
      <c r="A6286" s="1" t="s">
        <v>6140</v>
      </c>
      <c r="B6286" s="1" t="s">
        <v>130</v>
      </c>
      <c r="C6286" s="1" t="str">
        <f t="shared" si="686"/>
        <v>Kazakhstan</v>
      </c>
      <c r="D6286" s="1" t="s">
        <v>12756</v>
      </c>
      <c r="E6286" s="7" t="str">
        <f>TEXT(DATE(MID(D6286, 13, 4), CHOOSE(MATCH( MID(D6286, 5, 3), {"Jan","Feb","Mar","Apr","May","Jun","Jul","Aug","Sep","Oct","Nov","Dec"}, 0), 1, 2, 3, 4, 5, 6, 7, 8, 9, 10, 11, 12), MID(D6286, 9, 2)), "yyyy-mm-dd")</f>
        <v>1965-03-07</v>
      </c>
      <c r="F6286" s="1" t="str">
        <f t="shared" si="687"/>
        <v>08:59:00</v>
      </c>
      <c r="G6286" s="9" t="str">
        <f t="shared" si="688"/>
        <v>March</v>
      </c>
      <c r="H6286" s="5" t="str">
        <f t="shared" si="689"/>
        <v>1965</v>
      </c>
      <c r="I6286" s="1" t="s">
        <v>12757</v>
      </c>
      <c r="J6286" s="1" t="str">
        <f t="shared" si="690"/>
        <v xml:space="preserve">Voskhod </v>
      </c>
      <c r="K6286" s="1" t="str">
        <f t="shared" si="691"/>
        <v>Cosmos 59</v>
      </c>
      <c r="L6286" s="1" t="s">
        <v>346</v>
      </c>
      <c r="M6286" s="1"/>
      <c r="N6286" s="1">
        <f t="shared" si="692"/>
        <v>0</v>
      </c>
      <c r="O6286" s="1" t="s">
        <v>9</v>
      </c>
    </row>
    <row r="6287" spans="1:15" x14ac:dyDescent="0.3">
      <c r="A6287" s="1" t="s">
        <v>5556</v>
      </c>
      <c r="B6287" s="1" t="s">
        <v>4149</v>
      </c>
      <c r="C6287" s="1" t="str">
        <f t="shared" si="686"/>
        <v>USA</v>
      </c>
      <c r="D6287" s="1" t="s">
        <v>12758</v>
      </c>
      <c r="E6287" s="7" t="str">
        <f>TEXT(DATE(MID(D6287, 13, 4), CHOOSE(MATCH( MID(D6287, 5, 3), {"Jan","Feb","Mar","Apr","May","Jun","Jul","Aug","Sep","Oct","Nov","Dec"}, 0), 1, 2, 3, 4, 5, 6, 7, 8, 9, 10, 11, 12), MID(D6287, 9, 2)), "yyyy-mm-dd")</f>
        <v>1965-03-02</v>
      </c>
      <c r="F6287" s="1" t="str">
        <f t="shared" si="687"/>
        <v>13:25:00</v>
      </c>
      <c r="G6287" s="9" t="str">
        <f t="shared" si="688"/>
        <v>March</v>
      </c>
      <c r="H6287" s="5" t="str">
        <f t="shared" si="689"/>
        <v>1965</v>
      </c>
      <c r="I6287" s="1" t="s">
        <v>12759</v>
      </c>
      <c r="J6287" s="1" t="str">
        <f t="shared" si="690"/>
        <v xml:space="preserve">Atlas-LV3C Centaur-C </v>
      </c>
      <c r="K6287" s="1" t="str">
        <f t="shared" si="691"/>
        <v>Surveyor-SD 1</v>
      </c>
      <c r="L6287" s="1" t="s">
        <v>346</v>
      </c>
      <c r="M6287" s="1"/>
      <c r="N6287" s="1">
        <f t="shared" si="692"/>
        <v>0</v>
      </c>
      <c r="O6287" s="1" t="s">
        <v>257</v>
      </c>
    </row>
    <row r="6288" spans="1:15" x14ac:dyDescent="0.3">
      <c r="A6288" s="1" t="s">
        <v>6140</v>
      </c>
      <c r="B6288" s="1" t="s">
        <v>130</v>
      </c>
      <c r="C6288" s="1" t="str">
        <f t="shared" si="686"/>
        <v>Kazakhstan</v>
      </c>
      <c r="D6288" s="1" t="s">
        <v>12760</v>
      </c>
      <c r="E6288" s="7" t="str">
        <f>TEXT(DATE(MID(D6288, 13, 4), CHOOSE(MATCH( MID(D6288, 5, 3), {"Jan","Feb","Mar","Apr","May","Jun","Jul","Aug","Sep","Oct","Nov","Dec"}, 0), 1, 2, 3, 4, 5, 6, 7, 8, 9, 10, 11, 12), MID(D6288, 9, 2)), "yyyy-mm-dd")</f>
        <v>1965-02-26</v>
      </c>
      <c r="F6288" s="1" t="str">
        <f t="shared" si="687"/>
        <v>05:01:00</v>
      </c>
      <c r="G6288" s="9" t="str">
        <f t="shared" si="688"/>
        <v>February</v>
      </c>
      <c r="H6288" s="5" t="str">
        <f t="shared" si="689"/>
        <v>1965</v>
      </c>
      <c r="I6288" s="1" t="s">
        <v>12761</v>
      </c>
      <c r="J6288" s="1" t="str">
        <f t="shared" si="690"/>
        <v xml:space="preserve">Vostok-2M </v>
      </c>
      <c r="K6288" s="1" t="str">
        <f t="shared" si="691"/>
        <v>Cosmos 58</v>
      </c>
      <c r="L6288" s="1" t="s">
        <v>346</v>
      </c>
      <c r="M6288" s="1"/>
      <c r="N6288" s="1">
        <f t="shared" si="692"/>
        <v>0</v>
      </c>
      <c r="O6288" s="1" t="s">
        <v>9</v>
      </c>
    </row>
    <row r="6289" spans="1:15" x14ac:dyDescent="0.3">
      <c r="A6289" s="1" t="s">
        <v>5722</v>
      </c>
      <c r="B6289" s="1" t="s">
        <v>10902</v>
      </c>
      <c r="C6289" s="1" t="str">
        <f t="shared" si="686"/>
        <v>USA</v>
      </c>
      <c r="D6289" s="1" t="s">
        <v>12762</v>
      </c>
      <c r="E6289" s="7" t="str">
        <f>TEXT(DATE(MID(D6289, 13, 4), CHOOSE(MATCH( MID(D6289, 5, 3), {"Jan","Feb","Mar","Apr","May","Jun","Jul","Aug","Sep","Oct","Nov","Dec"}, 0), 1, 2, 3, 4, 5, 6, 7, 8, 9, 10, 11, 12), MID(D6289, 9, 2)), "yyyy-mm-dd")</f>
        <v>1965-02-25</v>
      </c>
      <c r="F6289" s="1" t="str">
        <f t="shared" si="687"/>
        <v>21:44:00</v>
      </c>
      <c r="G6289" s="9" t="str">
        <f t="shared" si="688"/>
        <v>February</v>
      </c>
      <c r="H6289" s="5" t="str">
        <f t="shared" si="689"/>
        <v>1965</v>
      </c>
      <c r="I6289" s="1" t="s">
        <v>12735</v>
      </c>
      <c r="J6289" s="1" t="str">
        <f t="shared" si="690"/>
        <v xml:space="preserve">Thor-SLV2A Agena-D </v>
      </c>
      <c r="K6289" s="1" t="str">
        <f t="shared" si="691"/>
        <v>OPS 4782</v>
      </c>
      <c r="L6289" s="1" t="s">
        <v>346</v>
      </c>
      <c r="M6289" s="1"/>
      <c r="N6289" s="1">
        <f t="shared" si="692"/>
        <v>0</v>
      </c>
      <c r="O6289" s="1" t="s">
        <v>9</v>
      </c>
    </row>
    <row r="6290" spans="1:15" x14ac:dyDescent="0.3">
      <c r="A6290" s="1" t="s">
        <v>6140</v>
      </c>
      <c r="B6290" s="1" t="s">
        <v>1630</v>
      </c>
      <c r="C6290" s="1" t="str">
        <f t="shared" si="686"/>
        <v>Kazakhstan</v>
      </c>
      <c r="D6290" s="1" t="s">
        <v>12763</v>
      </c>
      <c r="E6290" s="7" t="str">
        <f>TEXT(DATE(MID(D6290, 13, 4), CHOOSE(MATCH( MID(D6290, 5, 3), {"Jan","Feb","Mar","Apr","May","Jun","Jul","Aug","Sep","Oct","Nov","Dec"}, 0), 1, 2, 3, 4, 5, 6, 7, 8, 9, 10, 11, 12), MID(D6290, 9, 2)), "yyyy-mm-dd")</f>
        <v>1965-02-22</v>
      </c>
      <c r="F6290" s="1" t="str">
        <f t="shared" si="687"/>
        <v>07:30:00</v>
      </c>
      <c r="G6290" s="9" t="str">
        <f t="shared" si="688"/>
        <v>February</v>
      </c>
      <c r="H6290" s="5" t="str">
        <f t="shared" si="689"/>
        <v>1965</v>
      </c>
      <c r="I6290" s="1" t="s">
        <v>12764</v>
      </c>
      <c r="J6290" s="1" t="str">
        <f t="shared" si="690"/>
        <v xml:space="preserve">Voskhod </v>
      </c>
      <c r="K6290" s="1" t="str">
        <f t="shared" si="691"/>
        <v>Cosmos 57</v>
      </c>
      <c r="L6290" s="1" t="s">
        <v>346</v>
      </c>
      <c r="M6290" s="1"/>
      <c r="N6290" s="1">
        <f t="shared" si="692"/>
        <v>0</v>
      </c>
      <c r="O6290" s="1" t="s">
        <v>9</v>
      </c>
    </row>
    <row r="6291" spans="1:15" x14ac:dyDescent="0.3">
      <c r="A6291" s="1" t="s">
        <v>6140</v>
      </c>
      <c r="B6291" s="1" t="s">
        <v>11821</v>
      </c>
      <c r="C6291" s="1" t="str">
        <f t="shared" si="686"/>
        <v>Kazakhstan</v>
      </c>
      <c r="D6291" s="1" t="s">
        <v>12765</v>
      </c>
      <c r="E6291" s="7" t="str">
        <f>TEXT(DATE(MID(D6291, 13, 4), CHOOSE(MATCH( MID(D6291, 5, 3), {"Jan","Feb","Mar","Apr","May","Jun","Jul","Aug","Sep","Oct","Nov","Dec"}, 0), 1, 2, 3, 4, 5, 6, 7, 8, 9, 10, 11, 12), MID(D6291, 9, 2)), "yyyy-mm-dd")</f>
        <v>1965-02-21</v>
      </c>
      <c r="F6291" s="1" t="str">
        <f t="shared" si="687"/>
        <v>11:00:00</v>
      </c>
      <c r="G6291" s="9" t="str">
        <f t="shared" si="688"/>
        <v>February</v>
      </c>
      <c r="H6291" s="5" t="str">
        <f t="shared" si="689"/>
        <v>1965</v>
      </c>
      <c r="I6291" s="1" t="s">
        <v>12766</v>
      </c>
      <c r="J6291" s="1" t="str">
        <f t="shared" si="690"/>
        <v xml:space="preserve">Cosmos-3 </v>
      </c>
      <c r="K6291" s="1" t="str">
        <f t="shared" si="691"/>
        <v>Cosmos 54, 55 &amp; 56</v>
      </c>
      <c r="L6291" s="1" t="s">
        <v>346</v>
      </c>
      <c r="M6291" s="1"/>
      <c r="N6291" s="1">
        <f t="shared" si="692"/>
        <v>0</v>
      </c>
      <c r="O6291" s="1" t="s">
        <v>9</v>
      </c>
    </row>
    <row r="6292" spans="1:15" x14ac:dyDescent="0.3">
      <c r="A6292" s="1" t="s">
        <v>6140</v>
      </c>
      <c r="B6292" s="1" t="s">
        <v>6899</v>
      </c>
      <c r="C6292" s="1" t="str">
        <f t="shared" si="686"/>
        <v>Russia</v>
      </c>
      <c r="D6292" s="1" t="s">
        <v>12767</v>
      </c>
      <c r="E6292" s="7" t="str">
        <f>TEXT(DATE(MID(D6292, 13, 4), CHOOSE(MATCH( MID(D6292, 5, 3), {"Jan","Feb","Mar","Apr","May","Jun","Jul","Aug","Sep","Oct","Nov","Dec"}, 0), 1, 2, 3, 4, 5, 6, 7, 8, 9, 10, 11, 12), MID(D6292, 9, 2)), "yyyy-mm-dd")</f>
        <v>1965-02-20</v>
      </c>
      <c r="F6292" s="1" t="str">
        <f t="shared" si="687"/>
        <v>06:30:00</v>
      </c>
      <c r="G6292" s="9" t="str">
        <f t="shared" si="688"/>
        <v>February</v>
      </c>
      <c r="H6292" s="5" t="str">
        <f t="shared" si="689"/>
        <v>1965</v>
      </c>
      <c r="I6292" s="1" t="s">
        <v>12768</v>
      </c>
      <c r="J6292" s="1" t="str">
        <f t="shared" si="690"/>
        <v xml:space="preserve">Cosmos-1 (65S3) </v>
      </c>
      <c r="K6292" s="1" t="str">
        <f t="shared" si="691"/>
        <v>DS-A1 nÂ°6</v>
      </c>
      <c r="L6292" s="1" t="s">
        <v>346</v>
      </c>
      <c r="M6292" s="1"/>
      <c r="N6292" s="1">
        <f t="shared" si="692"/>
        <v>0</v>
      </c>
      <c r="O6292" s="1" t="s">
        <v>257</v>
      </c>
    </row>
    <row r="6293" spans="1:15" x14ac:dyDescent="0.3">
      <c r="A6293" s="1" t="s">
        <v>5556</v>
      </c>
      <c r="B6293" s="1" t="s">
        <v>12019</v>
      </c>
      <c r="C6293" s="1" t="str">
        <f t="shared" si="686"/>
        <v>USA</v>
      </c>
      <c r="D6293" s="1" t="s">
        <v>12769</v>
      </c>
      <c r="E6293" s="7" t="str">
        <f>TEXT(DATE(MID(D6293, 13, 4), CHOOSE(MATCH( MID(D6293, 5, 3), {"Jan","Feb","Mar","Apr","May","Jun","Jul","Aug","Sep","Oct","Nov","Dec"}, 0), 1, 2, 3, 4, 5, 6, 7, 8, 9, 10, 11, 12), MID(D6293, 9, 2)), "yyyy-mm-dd")</f>
        <v>1965-02-17</v>
      </c>
      <c r="F6293" s="1" t="str">
        <f t="shared" si="687"/>
        <v>17:05:00</v>
      </c>
      <c r="G6293" s="9" t="str">
        <f t="shared" si="688"/>
        <v>February</v>
      </c>
      <c r="H6293" s="5" t="str">
        <f t="shared" si="689"/>
        <v>1965</v>
      </c>
      <c r="I6293" s="1" t="s">
        <v>12770</v>
      </c>
      <c r="J6293" s="1" t="str">
        <f t="shared" si="690"/>
        <v xml:space="preserve">Atlas-LV3 Agena-B </v>
      </c>
      <c r="K6293" s="1" t="str">
        <f t="shared" si="691"/>
        <v>Ranger 8</v>
      </c>
      <c r="L6293" s="1" t="s">
        <v>346</v>
      </c>
      <c r="M6293" s="1"/>
      <c r="N6293" s="1">
        <f t="shared" si="692"/>
        <v>0</v>
      </c>
      <c r="O6293" s="1" t="s">
        <v>9</v>
      </c>
    </row>
    <row r="6294" spans="1:15" x14ac:dyDescent="0.3">
      <c r="A6294" s="1" t="s">
        <v>657</v>
      </c>
      <c r="B6294" s="1" t="s">
        <v>390</v>
      </c>
      <c r="C6294" s="1" t="str">
        <f t="shared" si="686"/>
        <v>USA</v>
      </c>
      <c r="D6294" s="1" t="s">
        <v>12771</v>
      </c>
      <c r="E6294" s="7" t="str">
        <f>TEXT(DATE(MID(D6294, 13, 4), CHOOSE(MATCH( MID(D6294, 5, 3), {"Jan","Feb","Mar","Apr","May","Jun","Jul","Aug","Sep","Oct","Nov","Dec"}, 0), 1, 2, 3, 4, 5, 6, 7, 8, 9, 10, 11, 12), MID(D6294, 9, 2)), "yyyy-mm-dd")</f>
        <v>1965-02-16</v>
      </c>
      <c r="F6294" s="1" t="str">
        <f t="shared" si="687"/>
        <v>14:37:00</v>
      </c>
      <c r="G6294" s="9" t="str">
        <f t="shared" si="688"/>
        <v>February</v>
      </c>
      <c r="H6294" s="5" t="str">
        <f t="shared" si="689"/>
        <v>1965</v>
      </c>
      <c r="I6294" s="1" t="s">
        <v>12772</v>
      </c>
      <c r="J6294" s="1" t="str">
        <f t="shared" si="690"/>
        <v xml:space="preserve">Saturn I Block II </v>
      </c>
      <c r="K6294" s="1" t="str">
        <f t="shared" si="691"/>
        <v>A-103</v>
      </c>
      <c r="L6294" s="1" t="s">
        <v>346</v>
      </c>
      <c r="M6294" s="1"/>
      <c r="N6294" s="1">
        <f t="shared" si="692"/>
        <v>0</v>
      </c>
      <c r="O6294" s="1" t="s">
        <v>9</v>
      </c>
    </row>
    <row r="6295" spans="1:15" x14ac:dyDescent="0.3">
      <c r="A6295" s="1" t="s">
        <v>6140</v>
      </c>
      <c r="B6295" s="1" t="s">
        <v>6899</v>
      </c>
      <c r="C6295" s="1" t="str">
        <f t="shared" si="686"/>
        <v>Russia</v>
      </c>
      <c r="D6295" s="1" t="s">
        <v>12773</v>
      </c>
      <c r="E6295" s="7" t="str">
        <f>TEXT(DATE(MID(D6295, 13, 4), CHOOSE(MATCH( MID(D6295, 5, 3), {"Jan","Feb","Mar","Apr","May","Jun","Jul","Aug","Sep","Oct","Nov","Dec"}, 0), 1, 2, 3, 4, 5, 6, 7, 8, 9, 10, 11, 12), MID(D6295, 9, 2)), "yyyy-mm-dd")</f>
        <v>1965-02-12</v>
      </c>
      <c r="F6295" s="1" t="str">
        <f t="shared" si="687"/>
        <v>12:00:00</v>
      </c>
      <c r="G6295" s="9" t="str">
        <f t="shared" si="688"/>
        <v>February</v>
      </c>
      <c r="H6295" s="5" t="str">
        <f t="shared" si="689"/>
        <v>1965</v>
      </c>
      <c r="I6295" s="1" t="s">
        <v>12774</v>
      </c>
      <c r="J6295" s="1" t="str">
        <f t="shared" si="690"/>
        <v xml:space="preserve">Cosmos-1 (65S3) </v>
      </c>
      <c r="K6295" s="1" t="str">
        <f t="shared" si="691"/>
        <v>DS-P1 You nÂ°2</v>
      </c>
      <c r="L6295" s="1" t="s">
        <v>346</v>
      </c>
      <c r="M6295" s="1"/>
      <c r="N6295" s="1">
        <f t="shared" si="692"/>
        <v>0</v>
      </c>
      <c r="O6295" s="1" t="s">
        <v>257</v>
      </c>
    </row>
    <row r="6296" spans="1:15" x14ac:dyDescent="0.3">
      <c r="A6296" s="1" t="s">
        <v>5722</v>
      </c>
      <c r="B6296" s="1" t="s">
        <v>12715</v>
      </c>
      <c r="C6296" s="1" t="str">
        <f t="shared" si="686"/>
        <v>USA</v>
      </c>
      <c r="D6296" s="1" t="s">
        <v>12775</v>
      </c>
      <c r="E6296" s="7" t="str">
        <f>TEXT(DATE(MID(D6296, 13, 4), CHOOSE(MATCH( MID(D6296, 5, 3), {"Jan","Feb","Mar","Apr","May","Jun","Jul","Aug","Sep","Oct","Nov","Dec"}, 0), 1, 2, 3, 4, 5, 6, 7, 8, 9, 10, 11, 12), MID(D6296, 9, 2)), "yyyy-mm-dd")</f>
        <v>1965-02-11</v>
      </c>
      <c r="F6296" s="1" t="str">
        <f t="shared" si="687"/>
        <v>15:19:00</v>
      </c>
      <c r="G6296" s="9" t="str">
        <f t="shared" si="688"/>
        <v>February</v>
      </c>
      <c r="H6296" s="5" t="str">
        <f t="shared" si="689"/>
        <v>1965</v>
      </c>
      <c r="I6296" s="1" t="s">
        <v>12776</v>
      </c>
      <c r="J6296" s="1" t="str">
        <f t="shared" si="690"/>
        <v xml:space="preserve">Titan IIIA </v>
      </c>
      <c r="K6296" s="1" t="str">
        <f t="shared" si="691"/>
        <v>LES 1</v>
      </c>
      <c r="L6296" s="1" t="s">
        <v>346</v>
      </c>
      <c r="M6296" s="1">
        <v>63.23</v>
      </c>
      <c r="N6296" s="1">
        <f t="shared" si="692"/>
        <v>5248.09</v>
      </c>
      <c r="O6296" s="1" t="s">
        <v>9</v>
      </c>
    </row>
    <row r="6297" spans="1:15" x14ac:dyDescent="0.3">
      <c r="A6297" s="1" t="s">
        <v>5722</v>
      </c>
      <c r="B6297" s="1" t="s">
        <v>3160</v>
      </c>
      <c r="C6297" s="1" t="str">
        <f t="shared" si="686"/>
        <v>USA</v>
      </c>
      <c r="D6297" s="1" t="s">
        <v>12777</v>
      </c>
      <c r="E6297" s="7" t="str">
        <f>TEXT(DATE(MID(D6297, 13, 4), CHOOSE(MATCH( MID(D6297, 5, 3), {"Jan","Feb","Mar","Apr","May","Jun","Jul","Aug","Sep","Oct","Nov","Dec"}, 0), 1, 2, 3, 4, 5, 6, 7, 8, 9, 10, 11, 12), MID(D6297, 9, 2)), "yyyy-mm-dd")</f>
        <v>1965-02-03</v>
      </c>
      <c r="F6297" s="1" t="str">
        <f t="shared" si="687"/>
        <v>16:36:00</v>
      </c>
      <c r="G6297" s="9" t="str">
        <f t="shared" si="688"/>
        <v>February</v>
      </c>
      <c r="H6297" s="5" t="str">
        <f t="shared" si="689"/>
        <v>1965</v>
      </c>
      <c r="I6297" s="1" t="s">
        <v>12778</v>
      </c>
      <c r="J6297" s="1" t="str">
        <f t="shared" si="690"/>
        <v xml:space="preserve">Delta C </v>
      </c>
      <c r="K6297" s="1" t="str">
        <f t="shared" si="691"/>
        <v>OSO-2</v>
      </c>
      <c r="L6297" s="1" t="s">
        <v>346</v>
      </c>
      <c r="M6297" s="1"/>
      <c r="N6297" s="1">
        <f t="shared" si="692"/>
        <v>0</v>
      </c>
      <c r="O6297" s="1" t="s">
        <v>9</v>
      </c>
    </row>
    <row r="6298" spans="1:15" x14ac:dyDescent="0.3">
      <c r="A6298" s="1" t="s">
        <v>6140</v>
      </c>
      <c r="B6298" s="1" t="s">
        <v>6899</v>
      </c>
      <c r="C6298" s="1" t="str">
        <f t="shared" si="686"/>
        <v>Russia</v>
      </c>
      <c r="D6298" s="1" t="s">
        <v>12779</v>
      </c>
      <c r="E6298" s="7" t="str">
        <f>TEXT(DATE(MID(D6298, 13, 4), CHOOSE(MATCH( MID(D6298, 5, 3), {"Jan","Feb","Mar","Apr","May","Jun","Jul","Aug","Sep","Oct","Nov","Dec"}, 0), 1, 2, 3, 4, 5, 6, 7, 8, 9, 10, 11, 12), MID(D6298, 9, 2)), "yyyy-mm-dd")</f>
        <v>1965-01-30</v>
      </c>
      <c r="F6298" s="1" t="str">
        <f t="shared" si="687"/>
        <v>09:36:00</v>
      </c>
      <c r="G6298" s="9" t="str">
        <f t="shared" si="688"/>
        <v>January</v>
      </c>
      <c r="H6298" s="5" t="str">
        <f t="shared" si="689"/>
        <v>1965</v>
      </c>
      <c r="I6298" s="1" t="s">
        <v>12780</v>
      </c>
      <c r="J6298" s="1" t="str">
        <f t="shared" si="690"/>
        <v xml:space="preserve">Cosmos-1 (65S3) </v>
      </c>
      <c r="K6298" s="1" t="str">
        <f t="shared" si="691"/>
        <v>Cosmos 53</v>
      </c>
      <c r="L6298" s="1" t="s">
        <v>346</v>
      </c>
      <c r="M6298" s="1"/>
      <c r="N6298" s="1">
        <f t="shared" si="692"/>
        <v>0</v>
      </c>
      <c r="O6298" s="1" t="s">
        <v>9</v>
      </c>
    </row>
    <row r="6299" spans="1:15" x14ac:dyDescent="0.3">
      <c r="A6299" s="1" t="s">
        <v>5556</v>
      </c>
      <c r="B6299" s="1" t="s">
        <v>4249</v>
      </c>
      <c r="C6299" s="1" t="str">
        <f t="shared" si="686"/>
        <v>USA</v>
      </c>
      <c r="D6299" s="1" t="s">
        <v>12781</v>
      </c>
      <c r="E6299" s="7" t="str">
        <f>TEXT(DATE(MID(D6299, 13, 4), CHOOSE(MATCH( MID(D6299, 5, 3), {"Jan","Feb","Mar","Apr","May","Jun","Jul","Aug","Sep","Oct","Nov","Dec"}, 0), 1, 2, 3, 4, 5, 6, 7, 8, 9, 10, 11, 12), MID(D6299, 9, 2)), "yyyy-mm-dd")</f>
        <v>1965-01-23</v>
      </c>
      <c r="F6299" s="1" t="str">
        <f t="shared" si="687"/>
        <v>20:06:00</v>
      </c>
      <c r="G6299" s="9" t="str">
        <f t="shared" si="688"/>
        <v>January</v>
      </c>
      <c r="H6299" s="5" t="str">
        <f t="shared" si="689"/>
        <v>1965</v>
      </c>
      <c r="I6299" s="1" t="s">
        <v>12782</v>
      </c>
      <c r="J6299" s="1" t="str">
        <f t="shared" si="690"/>
        <v xml:space="preserve">Atlas-SLV3 Agena-D </v>
      </c>
      <c r="K6299" s="1" t="str">
        <f t="shared" si="691"/>
        <v>KH-7 Gambit 4015</v>
      </c>
      <c r="L6299" s="1" t="s">
        <v>346</v>
      </c>
      <c r="M6299" s="1"/>
      <c r="N6299" s="1">
        <f t="shared" si="692"/>
        <v>0</v>
      </c>
      <c r="O6299" s="1" t="s">
        <v>9</v>
      </c>
    </row>
    <row r="6300" spans="1:15" x14ac:dyDescent="0.3">
      <c r="A6300" s="1" t="s">
        <v>5722</v>
      </c>
      <c r="B6300" s="1" t="s">
        <v>3478</v>
      </c>
      <c r="C6300" s="1" t="str">
        <f t="shared" si="686"/>
        <v>USA</v>
      </c>
      <c r="D6300" s="1" t="s">
        <v>12783</v>
      </c>
      <c r="E6300" s="7" t="str">
        <f>TEXT(DATE(MID(D6300, 13, 4), CHOOSE(MATCH( MID(D6300, 5, 3), {"Jan","Feb","Mar","Apr","May","Jun","Jul","Aug","Sep","Oct","Nov","Dec"}, 0), 1, 2, 3, 4, 5, 6, 7, 8, 9, 10, 11, 12), MID(D6300, 9, 2)), "yyyy-mm-dd")</f>
        <v>1965-01-22</v>
      </c>
      <c r="F6300" s="1" t="str">
        <f t="shared" si="687"/>
        <v>07:52:00</v>
      </c>
      <c r="G6300" s="9" t="str">
        <f t="shared" si="688"/>
        <v>January</v>
      </c>
      <c r="H6300" s="5" t="str">
        <f t="shared" si="689"/>
        <v>1965</v>
      </c>
      <c r="I6300" s="1" t="s">
        <v>12784</v>
      </c>
      <c r="J6300" s="1" t="str">
        <f t="shared" si="690"/>
        <v xml:space="preserve">Delta C </v>
      </c>
      <c r="K6300" s="1" t="str">
        <f t="shared" si="691"/>
        <v>TIROS-9</v>
      </c>
      <c r="L6300" s="1" t="s">
        <v>346</v>
      </c>
      <c r="M6300" s="1"/>
      <c r="N6300" s="1">
        <f t="shared" si="692"/>
        <v>0</v>
      </c>
      <c r="O6300" s="1" t="s">
        <v>9</v>
      </c>
    </row>
    <row r="6301" spans="1:15" x14ac:dyDescent="0.3">
      <c r="A6301" s="1" t="s">
        <v>5556</v>
      </c>
      <c r="B6301" s="1" t="s">
        <v>12106</v>
      </c>
      <c r="C6301" s="1" t="str">
        <f t="shared" si="686"/>
        <v>USA</v>
      </c>
      <c r="D6301" s="1" t="s">
        <v>12785</v>
      </c>
      <c r="E6301" s="7" t="str">
        <f>TEXT(DATE(MID(D6301, 13, 4), CHOOSE(MATCH( MID(D6301, 5, 3), {"Jan","Feb","Mar","Apr","May","Jun","Jul","Aug","Sep","Oct","Nov","Dec"}, 0), 1, 2, 3, 4, 5, 6, 7, 8, 9, 10, 11, 12), MID(D6301, 9, 2)), "yyyy-mm-dd")</f>
        <v>1965-01-21</v>
      </c>
      <c r="F6301" s="1" t="str">
        <f t="shared" si="687"/>
        <v>21:34:00</v>
      </c>
      <c r="G6301" s="9" t="str">
        <f t="shared" si="688"/>
        <v>January</v>
      </c>
      <c r="H6301" s="5" t="str">
        <f t="shared" si="689"/>
        <v>1965</v>
      </c>
      <c r="I6301" s="1" t="s">
        <v>12786</v>
      </c>
      <c r="J6301" s="1" t="str">
        <f t="shared" si="690"/>
        <v xml:space="preserve">Atlas-D OV1 </v>
      </c>
      <c r="K6301" s="1" t="str">
        <f t="shared" si="691"/>
        <v>OV1-1</v>
      </c>
      <c r="L6301" s="1" t="s">
        <v>346</v>
      </c>
      <c r="M6301" s="1"/>
      <c r="N6301" s="1">
        <f t="shared" si="692"/>
        <v>0</v>
      </c>
      <c r="O6301" s="1" t="s">
        <v>257</v>
      </c>
    </row>
    <row r="6302" spans="1:15" x14ac:dyDescent="0.3">
      <c r="A6302" s="1" t="s">
        <v>657</v>
      </c>
      <c r="B6302" s="1" t="s">
        <v>12302</v>
      </c>
      <c r="C6302" s="1" t="str">
        <f t="shared" si="686"/>
        <v>USA</v>
      </c>
      <c r="D6302" s="1" t="s">
        <v>12787</v>
      </c>
      <c r="E6302" s="7" t="str">
        <f>TEXT(DATE(MID(D6302, 13, 4), CHOOSE(MATCH( MID(D6302, 5, 3), {"Jan","Feb","Mar","Apr","May","Jun","Jul","Aug","Sep","Oct","Nov","Dec"}, 0), 1, 2, 3, 4, 5, 6, 7, 8, 9, 10, 11, 12), MID(D6302, 9, 2)), "yyyy-mm-dd")</f>
        <v>1965-01-19</v>
      </c>
      <c r="F6302" s="1" t="str">
        <f t="shared" si="687"/>
        <v>14:04:00</v>
      </c>
      <c r="G6302" s="9" t="str">
        <f t="shared" si="688"/>
        <v>January</v>
      </c>
      <c r="H6302" s="5" t="str">
        <f t="shared" si="689"/>
        <v>1965</v>
      </c>
      <c r="I6302" s="1" t="s">
        <v>12788</v>
      </c>
      <c r="J6302" s="1" t="str">
        <f t="shared" si="690"/>
        <v xml:space="preserve">Titan II GLV </v>
      </c>
      <c r="K6302" s="1" t="str">
        <f t="shared" si="691"/>
        <v>Gemini 2</v>
      </c>
      <c r="L6302" s="1" t="s">
        <v>346</v>
      </c>
      <c r="M6302" s="1"/>
      <c r="N6302" s="1">
        <f t="shared" si="692"/>
        <v>0</v>
      </c>
      <c r="O6302" s="1" t="s">
        <v>9</v>
      </c>
    </row>
    <row r="6303" spans="1:15" x14ac:dyDescent="0.3">
      <c r="A6303" s="1" t="s">
        <v>5722</v>
      </c>
      <c r="B6303" s="1" t="s">
        <v>8845</v>
      </c>
      <c r="C6303" s="1" t="str">
        <f t="shared" si="686"/>
        <v>USA</v>
      </c>
      <c r="D6303" s="1" t="s">
        <v>12789</v>
      </c>
      <c r="E6303" s="7" t="str">
        <f>TEXT(DATE(MID(D6303, 13, 4), CHOOSE(MATCH( MID(D6303, 5, 3), {"Jan","Feb","Mar","Apr","May","Jun","Jul","Aug","Sep","Oct","Nov","Dec"}, 0), 1, 2, 3, 4, 5, 6, 7, 8, 9, 10, 11, 12), MID(D6303, 9, 2)), "yyyy-mm-dd")</f>
        <v>1965-01-19</v>
      </c>
      <c r="F6303" s="1" t="str">
        <f t="shared" si="687"/>
        <v>05:03:00</v>
      </c>
      <c r="G6303" s="9" t="str">
        <f t="shared" si="688"/>
        <v>January</v>
      </c>
      <c r="H6303" s="5" t="str">
        <f t="shared" si="689"/>
        <v>1965</v>
      </c>
      <c r="I6303" s="1" t="s">
        <v>12790</v>
      </c>
      <c r="J6303" s="1" t="str">
        <f t="shared" si="690"/>
        <v xml:space="preserve">Thor-LV2D Burner-1I </v>
      </c>
      <c r="K6303" s="1" t="str">
        <f t="shared" si="691"/>
        <v>DMSP-3B-F1</v>
      </c>
      <c r="L6303" s="1" t="s">
        <v>346</v>
      </c>
      <c r="M6303" s="1"/>
      <c r="N6303" s="1">
        <f t="shared" si="692"/>
        <v>0</v>
      </c>
      <c r="O6303" s="1" t="s">
        <v>117</v>
      </c>
    </row>
    <row r="6304" spans="1:15" x14ac:dyDescent="0.3">
      <c r="A6304" s="1" t="s">
        <v>5722</v>
      </c>
      <c r="B6304" s="1" t="s">
        <v>11804</v>
      </c>
      <c r="C6304" s="1" t="str">
        <f t="shared" si="686"/>
        <v>USA</v>
      </c>
      <c r="D6304" s="1" t="s">
        <v>12791</v>
      </c>
      <c r="E6304" s="7" t="str">
        <f>TEXT(DATE(MID(D6304, 13, 4), CHOOSE(MATCH( MID(D6304, 5, 3), {"Jan","Feb","Mar","Apr","May","Jun","Jul","Aug","Sep","Oct","Nov","Dec"}, 0), 1, 2, 3, 4, 5, 6, 7, 8, 9, 10, 11, 12), MID(D6304, 9, 2)), "yyyy-mm-dd")</f>
        <v>1965-01-15</v>
      </c>
      <c r="F6304" s="1" t="str">
        <f t="shared" si="687"/>
        <v>00:00:00</v>
      </c>
      <c r="G6304" s="9" t="str">
        <f t="shared" si="688"/>
        <v>January</v>
      </c>
      <c r="H6304" s="5" t="str">
        <f t="shared" si="689"/>
        <v>1965</v>
      </c>
      <c r="I6304" s="1" t="s">
        <v>12792</v>
      </c>
      <c r="J6304" s="1" t="str">
        <f t="shared" si="690"/>
        <v xml:space="preserve">Thor-SLV2A Agena-D </v>
      </c>
      <c r="K6304" s="1" t="str">
        <f t="shared" si="691"/>
        <v>OPS 3928</v>
      </c>
      <c r="L6304" s="1" t="s">
        <v>346</v>
      </c>
      <c r="M6304" s="1"/>
      <c r="N6304" s="1">
        <f t="shared" si="692"/>
        <v>0</v>
      </c>
      <c r="O6304" s="1" t="s">
        <v>9</v>
      </c>
    </row>
    <row r="6305" spans="1:15" x14ac:dyDescent="0.3">
      <c r="A6305" s="1" t="s">
        <v>6140</v>
      </c>
      <c r="B6305" s="1" t="s">
        <v>130</v>
      </c>
      <c r="C6305" s="1" t="str">
        <f t="shared" si="686"/>
        <v>Kazakhstan</v>
      </c>
      <c r="D6305" s="1" t="s">
        <v>12793</v>
      </c>
      <c r="E6305" s="7" t="str">
        <f>TEXT(DATE(MID(D6305, 13, 4), CHOOSE(MATCH( MID(D6305, 5, 3), {"Jan","Feb","Mar","Apr","May","Jun","Jul","Aug","Sep","Oct","Nov","Dec"}, 0), 1, 2, 3, 4, 5, 6, 7, 8, 9, 10, 11, 12), MID(D6305, 9, 2)), "yyyy-mm-dd")</f>
        <v>1965-01-11</v>
      </c>
      <c r="F6305" s="1" t="str">
        <f t="shared" si="687"/>
        <v>09:29:00</v>
      </c>
      <c r="G6305" s="9" t="str">
        <f t="shared" si="688"/>
        <v>January</v>
      </c>
      <c r="H6305" s="5" t="str">
        <f t="shared" si="689"/>
        <v>1965</v>
      </c>
      <c r="I6305" s="1" t="s">
        <v>12794</v>
      </c>
      <c r="J6305" s="1" t="str">
        <f t="shared" si="690"/>
        <v xml:space="preserve">Vostok-2 </v>
      </c>
      <c r="K6305" s="1" t="str">
        <f t="shared" si="691"/>
        <v>Cosmos 52</v>
      </c>
      <c r="L6305" s="1" t="s">
        <v>346</v>
      </c>
      <c r="M6305" s="1"/>
      <c r="N6305" s="1">
        <f t="shared" si="692"/>
        <v>0</v>
      </c>
      <c r="O6305" s="1" t="s">
        <v>9</v>
      </c>
    </row>
    <row r="6306" spans="1:15" x14ac:dyDescent="0.3">
      <c r="A6306" s="1" t="s">
        <v>5722</v>
      </c>
      <c r="B6306" s="1" t="s">
        <v>10902</v>
      </c>
      <c r="C6306" s="1" t="str">
        <f t="shared" si="686"/>
        <v>USA</v>
      </c>
      <c r="D6306" s="1" t="s">
        <v>12795</v>
      </c>
      <c r="E6306" s="7" t="str">
        <f>TEXT(DATE(MID(D6306, 13, 4), CHOOSE(MATCH( MID(D6306, 5, 3), {"Jan","Feb","Mar","Apr","May","Jun","Jul","Aug","Sep","Oct","Nov","Dec"}, 0), 1, 2, 3, 4, 5, 6, 7, 8, 9, 10, 11, 12), MID(D6306, 9, 2)), "yyyy-mm-dd")</f>
        <v>1964-12-21</v>
      </c>
      <c r="F6306" s="1" t="str">
        <f t="shared" si="687"/>
        <v>19:08:00</v>
      </c>
      <c r="G6306" s="9" t="str">
        <f t="shared" si="688"/>
        <v>December</v>
      </c>
      <c r="H6306" s="5" t="str">
        <f t="shared" si="689"/>
        <v>1964</v>
      </c>
      <c r="I6306" s="1" t="s">
        <v>12796</v>
      </c>
      <c r="J6306" s="1" t="str">
        <f t="shared" si="690"/>
        <v xml:space="preserve">Thor-SLV2A Agena-D </v>
      </c>
      <c r="K6306" s="1" t="str">
        <f t="shared" si="691"/>
        <v>Quill</v>
      </c>
      <c r="L6306" s="1" t="s">
        <v>346</v>
      </c>
      <c r="M6306" s="1"/>
      <c r="N6306" s="1">
        <f t="shared" si="692"/>
        <v>0</v>
      </c>
      <c r="O6306" s="1" t="s">
        <v>9</v>
      </c>
    </row>
    <row r="6307" spans="1:15" x14ac:dyDescent="0.3">
      <c r="A6307" s="1" t="s">
        <v>5722</v>
      </c>
      <c r="B6307" s="1" t="s">
        <v>3478</v>
      </c>
      <c r="C6307" s="1" t="str">
        <f t="shared" si="686"/>
        <v>USA</v>
      </c>
      <c r="D6307" s="1" t="s">
        <v>12797</v>
      </c>
      <c r="E6307" s="7" t="str">
        <f>TEXT(DATE(MID(D6307, 13, 4), CHOOSE(MATCH( MID(D6307, 5, 3), {"Jan","Feb","Mar","Apr","May","Jun","Jul","Aug","Sep","Oct","Nov","Dec"}, 0), 1, 2, 3, 4, 5, 6, 7, 8, 9, 10, 11, 12), MID(D6307, 9, 2)), "yyyy-mm-dd")</f>
        <v>1964-12-21</v>
      </c>
      <c r="F6307" s="1" t="str">
        <f t="shared" si="687"/>
        <v>09:00:00</v>
      </c>
      <c r="G6307" s="9" t="str">
        <f t="shared" si="688"/>
        <v>December</v>
      </c>
      <c r="H6307" s="5" t="str">
        <f t="shared" si="689"/>
        <v>1964</v>
      </c>
      <c r="I6307" s="1" t="s">
        <v>12798</v>
      </c>
      <c r="J6307" s="1" t="str">
        <f t="shared" si="690"/>
        <v xml:space="preserve">Delta C </v>
      </c>
      <c r="K6307" s="1" t="str">
        <f t="shared" si="691"/>
        <v>Explorer 26 (EPE-D)</v>
      </c>
      <c r="L6307" s="1" t="s">
        <v>346</v>
      </c>
      <c r="M6307" s="1"/>
      <c r="N6307" s="1">
        <f t="shared" si="692"/>
        <v>0</v>
      </c>
      <c r="O6307" s="1" t="s">
        <v>9</v>
      </c>
    </row>
    <row r="6308" spans="1:15" x14ac:dyDescent="0.3">
      <c r="A6308" s="1" t="s">
        <v>5722</v>
      </c>
      <c r="B6308" s="1" t="s">
        <v>10955</v>
      </c>
      <c r="C6308" s="1" t="str">
        <f t="shared" si="686"/>
        <v>USA</v>
      </c>
      <c r="D6308" s="1" t="s">
        <v>12799</v>
      </c>
      <c r="E6308" s="7" t="str">
        <f>TEXT(DATE(MID(D6308, 13, 4), CHOOSE(MATCH( MID(D6308, 5, 3), {"Jan","Feb","Mar","Apr","May","Jun","Jul","Aug","Sep","Oct","Nov","Dec"}, 0), 1, 2, 3, 4, 5, 6, 7, 8, 9, 10, 11, 12), MID(D6308, 9, 2)), "yyyy-mm-dd")</f>
        <v>1964-12-19</v>
      </c>
      <c r="F6308" s="1" t="str">
        <f t="shared" si="687"/>
        <v>21:10:00</v>
      </c>
      <c r="G6308" s="9" t="str">
        <f t="shared" si="688"/>
        <v>December</v>
      </c>
      <c r="H6308" s="5" t="str">
        <f t="shared" si="689"/>
        <v>1964</v>
      </c>
      <c r="I6308" s="1" t="s">
        <v>12800</v>
      </c>
      <c r="J6308" s="1" t="str">
        <f t="shared" si="690"/>
        <v xml:space="preserve">Thor-SLV2A Agena-D </v>
      </c>
      <c r="K6308" s="1" t="str">
        <f t="shared" si="691"/>
        <v>OPS 3358</v>
      </c>
      <c r="L6308" s="1" t="s">
        <v>346</v>
      </c>
      <c r="M6308" s="1"/>
      <c r="N6308" s="1">
        <f t="shared" si="692"/>
        <v>0</v>
      </c>
      <c r="O6308" s="1" t="s">
        <v>9</v>
      </c>
    </row>
    <row r="6309" spans="1:15" x14ac:dyDescent="0.3">
      <c r="A6309" s="1" t="s">
        <v>657</v>
      </c>
      <c r="B6309" s="1" t="s">
        <v>9094</v>
      </c>
      <c r="C6309" s="1" t="str">
        <f t="shared" si="686"/>
        <v>USA</v>
      </c>
      <c r="D6309" s="1" t="s">
        <v>12801</v>
      </c>
      <c r="E6309" s="7" t="str">
        <f>TEXT(DATE(MID(D6309, 13, 4), CHOOSE(MATCH( MID(D6309, 5, 3), {"Jan","Feb","Mar","Apr","May","Jun","Jul","Aug","Sep","Oct","Nov","Dec"}, 0), 1, 2, 3, 4, 5, 6, 7, 8, 9, 10, 11, 12), MID(D6309, 9, 2)), "yyyy-mm-dd")</f>
        <v>1964-12-15</v>
      </c>
      <c r="F6309" s="1" t="str">
        <f t="shared" si="687"/>
        <v>20:20:00</v>
      </c>
      <c r="G6309" s="9" t="str">
        <f t="shared" si="688"/>
        <v>December</v>
      </c>
      <c r="H6309" s="5" t="str">
        <f t="shared" si="689"/>
        <v>1964</v>
      </c>
      <c r="I6309" s="1" t="s">
        <v>12802</v>
      </c>
      <c r="J6309" s="1" t="str">
        <f t="shared" si="690"/>
        <v xml:space="preserve">Scout X-4 </v>
      </c>
      <c r="K6309" s="1" t="str">
        <f t="shared" si="691"/>
        <v>San Marco 1</v>
      </c>
      <c r="L6309" s="1" t="s">
        <v>346</v>
      </c>
      <c r="M6309" s="1"/>
      <c r="N6309" s="1">
        <f t="shared" si="692"/>
        <v>0</v>
      </c>
      <c r="O6309" s="1" t="s">
        <v>9</v>
      </c>
    </row>
    <row r="6310" spans="1:15" x14ac:dyDescent="0.3">
      <c r="A6310" s="1" t="s">
        <v>5722</v>
      </c>
      <c r="B6310" s="1" t="s">
        <v>114</v>
      </c>
      <c r="C6310" s="1" t="str">
        <f t="shared" si="686"/>
        <v>USA</v>
      </c>
      <c r="D6310" s="1" t="s">
        <v>12803</v>
      </c>
      <c r="E6310" s="7" t="str">
        <f>TEXT(DATE(MID(D6310, 13, 4), CHOOSE(MATCH( MID(D6310, 5, 3), {"Jan","Feb","Mar","Apr","May","Jun","Jul","Aug","Sep","Oct","Nov","Dec"}, 0), 1, 2, 3, 4, 5, 6, 7, 8, 9, 10, 11, 12), MID(D6310, 9, 2)), "yyyy-mm-dd")</f>
        <v>1964-12-13</v>
      </c>
      <c r="F6310" s="1" t="str">
        <f t="shared" si="687"/>
        <v>00:08:00</v>
      </c>
      <c r="G6310" s="9" t="str">
        <f t="shared" si="688"/>
        <v>December</v>
      </c>
      <c r="H6310" s="5" t="str">
        <f t="shared" si="689"/>
        <v>1964</v>
      </c>
      <c r="I6310" s="1" t="s">
        <v>12804</v>
      </c>
      <c r="J6310" s="1" t="str">
        <f t="shared" si="690"/>
        <v xml:space="preserve">Thor-DSV2A Ablestar </v>
      </c>
      <c r="K6310" s="1" t="str">
        <f t="shared" si="691"/>
        <v>Transit O-2 &amp; Transit 5E-5</v>
      </c>
      <c r="L6310" s="1" t="s">
        <v>346</v>
      </c>
      <c r="M6310" s="1"/>
      <c r="N6310" s="1">
        <f t="shared" si="692"/>
        <v>0</v>
      </c>
      <c r="O6310" s="1" t="s">
        <v>9</v>
      </c>
    </row>
    <row r="6311" spans="1:15" x14ac:dyDescent="0.3">
      <c r="A6311" s="1" t="s">
        <v>5556</v>
      </c>
      <c r="B6311" s="1" t="s">
        <v>4149</v>
      </c>
      <c r="C6311" s="1" t="str">
        <f t="shared" si="686"/>
        <v>USA</v>
      </c>
      <c r="D6311" s="1" t="s">
        <v>12805</v>
      </c>
      <c r="E6311" s="7" t="str">
        <f>TEXT(DATE(MID(D6311, 13, 4), CHOOSE(MATCH( MID(D6311, 5, 3), {"Jan","Feb","Mar","Apr","May","Jun","Jul","Aug","Sep","Oct","Nov","Dec"}, 0), 1, 2, 3, 4, 5, 6, 7, 8, 9, 10, 11, 12), MID(D6311, 9, 2)), "yyyy-mm-dd")</f>
        <v>1964-12-11</v>
      </c>
      <c r="F6311" s="1" t="str">
        <f t="shared" si="687"/>
        <v>14:25:00</v>
      </c>
      <c r="G6311" s="9" t="str">
        <f t="shared" si="688"/>
        <v>December</v>
      </c>
      <c r="H6311" s="5" t="str">
        <f t="shared" si="689"/>
        <v>1964</v>
      </c>
      <c r="I6311" s="1" t="s">
        <v>12806</v>
      </c>
      <c r="J6311" s="1" t="str">
        <f t="shared" si="690"/>
        <v xml:space="preserve">Atlas-LV3C Centaur-C </v>
      </c>
      <c r="K6311" s="1" t="str">
        <f t="shared" si="691"/>
        <v>Surveyor-Model 1</v>
      </c>
      <c r="L6311" s="1" t="s">
        <v>346</v>
      </c>
      <c r="M6311" s="1"/>
      <c r="N6311" s="1">
        <f t="shared" si="692"/>
        <v>0</v>
      </c>
      <c r="O6311" s="1" t="s">
        <v>117</v>
      </c>
    </row>
    <row r="6312" spans="1:15" x14ac:dyDescent="0.3">
      <c r="A6312" s="1" t="s">
        <v>5722</v>
      </c>
      <c r="B6312" s="1" t="s">
        <v>12715</v>
      </c>
      <c r="C6312" s="1" t="str">
        <f t="shared" si="686"/>
        <v>USA</v>
      </c>
      <c r="D6312" s="1" t="s">
        <v>12807</v>
      </c>
      <c r="E6312" s="7" t="str">
        <f>TEXT(DATE(MID(D6312, 13, 4), CHOOSE(MATCH( MID(D6312, 5, 3), {"Jan","Feb","Mar","Apr","May","Jun","Jul","Aug","Sep","Oct","Nov","Dec"}, 0), 1, 2, 3, 4, 5, 6, 7, 8, 9, 10, 11, 12), MID(D6312, 9, 2)), "yyyy-mm-dd")</f>
        <v>1964-12-10</v>
      </c>
      <c r="F6312" s="1" t="str">
        <f t="shared" si="687"/>
        <v>16:53:00</v>
      </c>
      <c r="G6312" s="9" t="str">
        <f t="shared" si="688"/>
        <v>December</v>
      </c>
      <c r="H6312" s="5" t="str">
        <f t="shared" si="689"/>
        <v>1964</v>
      </c>
      <c r="I6312" s="1" t="s">
        <v>12808</v>
      </c>
      <c r="J6312" s="1" t="str">
        <f t="shared" si="690"/>
        <v xml:space="preserve">Titan IIIA </v>
      </c>
      <c r="K6312" s="1" t="str">
        <f t="shared" si="691"/>
        <v>Transtage 2</v>
      </c>
      <c r="L6312" s="1" t="s">
        <v>346</v>
      </c>
      <c r="M6312" s="1">
        <v>63.23</v>
      </c>
      <c r="N6312" s="1">
        <f t="shared" si="692"/>
        <v>5248.09</v>
      </c>
      <c r="O6312" s="1" t="s">
        <v>9</v>
      </c>
    </row>
    <row r="6313" spans="1:15" x14ac:dyDescent="0.3">
      <c r="A6313" s="1" t="s">
        <v>6140</v>
      </c>
      <c r="B6313" s="1" t="s">
        <v>6899</v>
      </c>
      <c r="C6313" s="1" t="str">
        <f t="shared" si="686"/>
        <v>Russia</v>
      </c>
      <c r="D6313" s="1" t="s">
        <v>12809</v>
      </c>
      <c r="E6313" s="7" t="str">
        <f>TEXT(DATE(MID(D6313, 13, 4), CHOOSE(MATCH( MID(D6313, 5, 3), {"Jan","Feb","Mar","Apr","May","Jun","Jul","Aug","Sep","Oct","Nov","Dec"}, 0), 1, 2, 3, 4, 5, 6, 7, 8, 9, 10, 11, 12), MID(D6313, 9, 2)), "yyyy-mm-dd")</f>
        <v>1964-12-09</v>
      </c>
      <c r="F6313" s="1" t="str">
        <f t="shared" si="687"/>
        <v>23:02:00</v>
      </c>
      <c r="G6313" s="9" t="str">
        <f t="shared" si="688"/>
        <v>December</v>
      </c>
      <c r="H6313" s="5" t="str">
        <f t="shared" si="689"/>
        <v>1964</v>
      </c>
      <c r="I6313" s="1" t="s">
        <v>12810</v>
      </c>
      <c r="J6313" s="1" t="str">
        <f t="shared" si="690"/>
        <v xml:space="preserve">Cosmos-1 (65S3) </v>
      </c>
      <c r="K6313" s="1" t="str">
        <f t="shared" si="691"/>
        <v>Cosmos 51</v>
      </c>
      <c r="L6313" s="1" t="s">
        <v>346</v>
      </c>
      <c r="M6313" s="1"/>
      <c r="N6313" s="1">
        <f t="shared" si="692"/>
        <v>0</v>
      </c>
      <c r="O6313" s="1" t="s">
        <v>9</v>
      </c>
    </row>
    <row r="6314" spans="1:15" x14ac:dyDescent="0.3">
      <c r="A6314" s="1" t="s">
        <v>5556</v>
      </c>
      <c r="B6314" s="1" t="s">
        <v>27</v>
      </c>
      <c r="C6314" s="1" t="str">
        <f t="shared" si="686"/>
        <v>USA</v>
      </c>
      <c r="D6314" s="1" t="s">
        <v>12811</v>
      </c>
      <c r="E6314" s="7" t="str">
        <f>TEXT(DATE(MID(D6314, 13, 4), CHOOSE(MATCH( MID(D6314, 5, 3), {"Jan","Feb","Mar","Apr","May","Jun","Jul","Aug","Sep","Oct","Nov","Dec"}, 0), 1, 2, 3, 4, 5, 6, 7, 8, 9, 10, 11, 12), MID(D6314, 9, 2)), "yyyy-mm-dd")</f>
        <v>1964-12-04</v>
      </c>
      <c r="F6314" s="1" t="str">
        <f t="shared" si="687"/>
        <v>19:00:00</v>
      </c>
      <c r="G6314" s="9" t="str">
        <f t="shared" si="688"/>
        <v>December</v>
      </c>
      <c r="H6314" s="5" t="str">
        <f t="shared" si="689"/>
        <v>1964</v>
      </c>
      <c r="I6314" s="1" t="s">
        <v>12812</v>
      </c>
      <c r="J6314" s="1" t="str">
        <f t="shared" si="690"/>
        <v xml:space="preserve">Atlas-SLV3 Agena-D </v>
      </c>
      <c r="K6314" s="1" t="str">
        <f t="shared" si="691"/>
        <v>KH-7 Gambit 4014</v>
      </c>
      <c r="L6314" s="1" t="s">
        <v>346</v>
      </c>
      <c r="M6314" s="1"/>
      <c r="N6314" s="1">
        <f t="shared" si="692"/>
        <v>0</v>
      </c>
      <c r="O6314" s="1" t="s">
        <v>9</v>
      </c>
    </row>
    <row r="6315" spans="1:15" x14ac:dyDescent="0.3">
      <c r="A6315" s="1" t="s">
        <v>6140</v>
      </c>
      <c r="B6315" s="1" t="s">
        <v>12813</v>
      </c>
      <c r="C6315" s="1" t="str">
        <f t="shared" si="686"/>
        <v>Russia</v>
      </c>
      <c r="D6315" s="1" t="s">
        <v>12814</v>
      </c>
      <c r="E6315" s="7" t="str">
        <f>TEXT(DATE(MID(D6315, 13, 4), CHOOSE(MATCH( MID(D6315, 5, 3), {"Jan","Feb","Mar","Apr","May","Jun","Jul","Aug","Sep","Oct","Nov","Dec"}, 0), 1, 2, 3, 4, 5, 6, 7, 8, 9, 10, 11, 12), MID(D6315, 9, 2)), "yyyy-mm-dd")</f>
        <v>1964-12-01</v>
      </c>
      <c r="F6315" s="1" t="str">
        <f t="shared" si="687"/>
        <v>08:45:00</v>
      </c>
      <c r="G6315" s="9" t="str">
        <f t="shared" si="688"/>
        <v>December</v>
      </c>
      <c r="H6315" s="5" t="str">
        <f t="shared" si="689"/>
        <v>1964</v>
      </c>
      <c r="I6315" s="1" t="s">
        <v>12815</v>
      </c>
      <c r="J6315" s="1" t="str">
        <f t="shared" si="690"/>
        <v xml:space="preserve">Cosmos-1 (65S3) </v>
      </c>
      <c r="K6315" s="1" t="str">
        <f t="shared" si="691"/>
        <v>DS-2 nÂ°2</v>
      </c>
      <c r="L6315" s="1" t="s">
        <v>346</v>
      </c>
      <c r="M6315" s="1"/>
      <c r="N6315" s="1">
        <f t="shared" si="692"/>
        <v>0</v>
      </c>
      <c r="O6315" s="1" t="s">
        <v>257</v>
      </c>
    </row>
    <row r="6316" spans="1:15" x14ac:dyDescent="0.3">
      <c r="A6316" s="1" t="s">
        <v>6140</v>
      </c>
      <c r="B6316" s="1" t="s">
        <v>1630</v>
      </c>
      <c r="C6316" s="1" t="str">
        <f t="shared" si="686"/>
        <v>Kazakhstan</v>
      </c>
      <c r="D6316" s="1" t="s">
        <v>12816</v>
      </c>
      <c r="E6316" s="7" t="str">
        <f>TEXT(DATE(MID(D6316, 13, 4), CHOOSE(MATCH( MID(D6316, 5, 3), {"Jan","Feb","Mar","Apr","May","Jun","Jul","Aug","Sep","Oct","Nov","Dec"}, 0), 1, 2, 3, 4, 5, 6, 7, 8, 9, 10, 11, 12), MID(D6316, 9, 2)), "yyyy-mm-dd")</f>
        <v>1964-11-30</v>
      </c>
      <c r="F6316" s="1" t="str">
        <f t="shared" si="687"/>
        <v>13:12:00</v>
      </c>
      <c r="G6316" s="9" t="str">
        <f t="shared" si="688"/>
        <v>November</v>
      </c>
      <c r="H6316" s="5" t="str">
        <f t="shared" si="689"/>
        <v>1964</v>
      </c>
      <c r="I6316" s="1" t="s">
        <v>12817</v>
      </c>
      <c r="J6316" s="1" t="str">
        <f t="shared" si="690"/>
        <v xml:space="preserve">Molniya </v>
      </c>
      <c r="K6316" s="1" t="str">
        <f t="shared" si="691"/>
        <v>Zond 2</v>
      </c>
      <c r="L6316" s="1" t="s">
        <v>346</v>
      </c>
      <c r="M6316" s="1"/>
      <c r="N6316" s="1">
        <f t="shared" si="692"/>
        <v>0</v>
      </c>
      <c r="O6316" s="1" t="s">
        <v>9</v>
      </c>
    </row>
    <row r="6317" spans="1:15" x14ac:dyDescent="0.3">
      <c r="A6317" s="1" t="s">
        <v>5556</v>
      </c>
      <c r="B6317" s="1" t="s">
        <v>12019</v>
      </c>
      <c r="C6317" s="1" t="str">
        <f t="shared" si="686"/>
        <v>USA</v>
      </c>
      <c r="D6317" s="1" t="s">
        <v>12818</v>
      </c>
      <c r="E6317" s="7" t="str">
        <f>TEXT(DATE(MID(D6317, 13, 4), CHOOSE(MATCH( MID(D6317, 5, 3), {"Jan","Feb","Mar","Apr","May","Jun","Jul","Aug","Sep","Oct","Nov","Dec"}, 0), 1, 2, 3, 4, 5, 6, 7, 8, 9, 10, 11, 12), MID(D6317, 9, 2)), "yyyy-mm-dd")</f>
        <v>1964-11-28</v>
      </c>
      <c r="F6317" s="1" t="str">
        <f t="shared" si="687"/>
        <v>14:22:00</v>
      </c>
      <c r="G6317" s="9" t="str">
        <f t="shared" si="688"/>
        <v>November</v>
      </c>
      <c r="H6317" s="5" t="str">
        <f t="shared" si="689"/>
        <v>1964</v>
      </c>
      <c r="I6317" s="1" t="s">
        <v>12819</v>
      </c>
      <c r="J6317" s="1" t="str">
        <f t="shared" si="690"/>
        <v xml:space="preserve">Atlas-LV3 Agena-D </v>
      </c>
      <c r="K6317" s="1" t="str">
        <f t="shared" si="691"/>
        <v>Mariner 4</v>
      </c>
      <c r="L6317" s="1" t="s">
        <v>346</v>
      </c>
      <c r="M6317" s="1"/>
      <c r="N6317" s="1">
        <f t="shared" si="692"/>
        <v>0</v>
      </c>
      <c r="O6317" s="1" t="s">
        <v>9</v>
      </c>
    </row>
    <row r="6318" spans="1:15" x14ac:dyDescent="0.3">
      <c r="A6318" s="1" t="s">
        <v>5722</v>
      </c>
      <c r="B6318" s="1" t="s">
        <v>5723</v>
      </c>
      <c r="C6318" s="1" t="str">
        <f t="shared" si="686"/>
        <v>USA</v>
      </c>
      <c r="D6318" s="1" t="s">
        <v>12820</v>
      </c>
      <c r="E6318" s="7" t="str">
        <f>TEXT(DATE(MID(D6318, 13, 4), CHOOSE(MATCH( MID(D6318, 5, 3), {"Jan","Feb","Mar","Apr","May","Jun","Jul","Aug","Sep","Oct","Nov","Dec"}, 0), 1, 2, 3, 4, 5, 6, 7, 8, 9, 10, 11, 12), MID(D6318, 9, 2)), "yyyy-mm-dd")</f>
        <v>1964-11-21</v>
      </c>
      <c r="F6318" s="1" t="str">
        <f t="shared" si="687"/>
        <v>17:09:00</v>
      </c>
      <c r="G6318" s="9" t="str">
        <f t="shared" si="688"/>
        <v>November</v>
      </c>
      <c r="H6318" s="5" t="str">
        <f t="shared" si="689"/>
        <v>1964</v>
      </c>
      <c r="I6318" s="1" t="s">
        <v>12821</v>
      </c>
      <c r="J6318" s="1" t="str">
        <f t="shared" si="690"/>
        <v xml:space="preserve">Scout X-4 </v>
      </c>
      <c r="K6318" s="1" t="str">
        <f t="shared" si="691"/>
        <v>Explorer 24 &amp; 25 (AD-B &amp; Injun4)</v>
      </c>
      <c r="L6318" s="1" t="s">
        <v>346</v>
      </c>
      <c r="M6318" s="1"/>
      <c r="N6318" s="1">
        <f t="shared" si="692"/>
        <v>0</v>
      </c>
      <c r="O6318" s="1" t="s">
        <v>9</v>
      </c>
    </row>
    <row r="6319" spans="1:15" x14ac:dyDescent="0.3">
      <c r="A6319" s="1" t="s">
        <v>5722</v>
      </c>
      <c r="B6319" s="1" t="s">
        <v>10902</v>
      </c>
      <c r="C6319" s="1" t="str">
        <f t="shared" si="686"/>
        <v>USA</v>
      </c>
      <c r="D6319" s="1" t="s">
        <v>12822</v>
      </c>
      <c r="E6319" s="7" t="str">
        <f>TEXT(DATE(MID(D6319, 13, 4), CHOOSE(MATCH( MID(D6319, 5, 3), {"Jan","Feb","Mar","Apr","May","Jun","Jul","Aug","Sep","Oct","Nov","Dec"}, 0), 1, 2, 3, 4, 5, 6, 7, 8, 9, 10, 11, 12), MID(D6319, 9, 2)), "yyyy-mm-dd")</f>
        <v>1964-11-18</v>
      </c>
      <c r="F6319" s="1" t="str">
        <f t="shared" si="687"/>
        <v>20:35:00</v>
      </c>
      <c r="G6319" s="9" t="str">
        <f t="shared" si="688"/>
        <v>November</v>
      </c>
      <c r="H6319" s="5" t="str">
        <f t="shared" si="689"/>
        <v>1964</v>
      </c>
      <c r="I6319" s="1" t="s">
        <v>12823</v>
      </c>
      <c r="J6319" s="1" t="str">
        <f t="shared" si="690"/>
        <v xml:space="preserve">Thor-SLV2A Agena-D </v>
      </c>
      <c r="K6319" s="1" t="str">
        <f t="shared" si="691"/>
        <v>OPS 3360</v>
      </c>
      <c r="L6319" s="1" t="s">
        <v>346</v>
      </c>
      <c r="M6319" s="1"/>
      <c r="N6319" s="1">
        <f t="shared" si="692"/>
        <v>0</v>
      </c>
      <c r="O6319" s="1" t="s">
        <v>9</v>
      </c>
    </row>
    <row r="6320" spans="1:15" x14ac:dyDescent="0.3">
      <c r="A6320" s="1" t="s">
        <v>657</v>
      </c>
      <c r="B6320" s="1" t="s">
        <v>9094</v>
      </c>
      <c r="C6320" s="1" t="str">
        <f t="shared" si="686"/>
        <v>USA</v>
      </c>
      <c r="D6320" s="1" t="s">
        <v>12824</v>
      </c>
      <c r="E6320" s="7" t="str">
        <f>TEXT(DATE(MID(D6320, 13, 4), CHOOSE(MATCH( MID(D6320, 5, 3), {"Jan","Feb","Mar","Apr","May","Jun","Jul","Aug","Sep","Oct","Nov","Dec"}, 0), 1, 2, 3, 4, 5, 6, 7, 8, 9, 10, 11, 12), MID(D6320, 9, 2)), "yyyy-mm-dd")</f>
        <v>1964-11-06</v>
      </c>
      <c r="F6320" s="1" t="str">
        <f t="shared" si="687"/>
        <v>12:02:00</v>
      </c>
      <c r="G6320" s="9" t="str">
        <f t="shared" si="688"/>
        <v>November</v>
      </c>
      <c r="H6320" s="5" t="str">
        <f t="shared" si="689"/>
        <v>1964</v>
      </c>
      <c r="I6320" s="1" t="s">
        <v>12825</v>
      </c>
      <c r="J6320" s="1" t="str">
        <f t="shared" si="690"/>
        <v xml:space="preserve">Scout X-4 </v>
      </c>
      <c r="K6320" s="1" t="str">
        <f t="shared" si="691"/>
        <v>Explorer 23 (S 55C)</v>
      </c>
      <c r="L6320" s="1" t="s">
        <v>346</v>
      </c>
      <c r="M6320" s="1"/>
      <c r="N6320" s="1">
        <f t="shared" si="692"/>
        <v>0</v>
      </c>
      <c r="O6320" s="1" t="s">
        <v>9</v>
      </c>
    </row>
    <row r="6321" spans="1:15" x14ac:dyDescent="0.3">
      <c r="A6321" s="1" t="s">
        <v>5556</v>
      </c>
      <c r="B6321" s="1" t="s">
        <v>9371</v>
      </c>
      <c r="C6321" s="1" t="str">
        <f t="shared" si="686"/>
        <v>USA</v>
      </c>
      <c r="D6321" s="1" t="s">
        <v>12826</v>
      </c>
      <c r="E6321" s="7" t="str">
        <f>TEXT(DATE(MID(D6321, 13, 4), CHOOSE(MATCH( MID(D6321, 5, 3), {"Jan","Feb","Mar","Apr","May","Jun","Jul","Aug","Sep","Oct","Nov","Dec"}, 0), 1, 2, 3, 4, 5, 6, 7, 8, 9, 10, 11, 12), MID(D6321, 9, 2)), "yyyy-mm-dd")</f>
        <v>1964-11-05</v>
      </c>
      <c r="F6321" s="1" t="str">
        <f t="shared" si="687"/>
        <v>19:22:00</v>
      </c>
      <c r="G6321" s="9" t="str">
        <f t="shared" si="688"/>
        <v>November</v>
      </c>
      <c r="H6321" s="5" t="str">
        <f t="shared" si="689"/>
        <v>1964</v>
      </c>
      <c r="I6321" s="1" t="s">
        <v>12827</v>
      </c>
      <c r="J6321" s="1" t="str">
        <f t="shared" si="690"/>
        <v xml:space="preserve">Atlas-LV3 Agena-D </v>
      </c>
      <c r="K6321" s="1" t="str">
        <f t="shared" si="691"/>
        <v>Mariner 3</v>
      </c>
      <c r="L6321" s="1" t="s">
        <v>346</v>
      </c>
      <c r="M6321" s="1"/>
      <c r="N6321" s="1">
        <f t="shared" si="692"/>
        <v>0</v>
      </c>
      <c r="O6321" s="1" t="s">
        <v>257</v>
      </c>
    </row>
    <row r="6322" spans="1:15" x14ac:dyDescent="0.3">
      <c r="A6322" s="1" t="s">
        <v>5722</v>
      </c>
      <c r="B6322" s="1" t="s">
        <v>11804</v>
      </c>
      <c r="C6322" s="1" t="str">
        <f t="shared" si="686"/>
        <v>USA</v>
      </c>
      <c r="D6322" s="1" t="s">
        <v>12828</v>
      </c>
      <c r="E6322" s="7" t="str">
        <f>TEXT(DATE(MID(D6322, 13, 4), CHOOSE(MATCH( MID(D6322, 5, 3), {"Jan","Feb","Mar","Apr","May","Jun","Jul","Aug","Sep","Oct","Nov","Dec"}, 0), 1, 2, 3, 4, 5, 6, 7, 8, 9, 10, 11, 12), MID(D6322, 9, 2)), "yyyy-mm-dd")</f>
        <v>1964-11-04</v>
      </c>
      <c r="F6322" s="1" t="str">
        <f t="shared" si="687"/>
        <v>02:12:00</v>
      </c>
      <c r="G6322" s="9" t="str">
        <f t="shared" si="688"/>
        <v>November</v>
      </c>
      <c r="H6322" s="5" t="str">
        <f t="shared" si="689"/>
        <v>1964</v>
      </c>
      <c r="I6322" s="1" t="s">
        <v>12829</v>
      </c>
      <c r="J6322" s="1" t="str">
        <f t="shared" si="690"/>
        <v xml:space="preserve">Thor-SLV2A Agena-D </v>
      </c>
      <c r="K6322" s="1" t="str">
        <f t="shared" si="691"/>
        <v>OPS 3062</v>
      </c>
      <c r="L6322" s="1" t="s">
        <v>346</v>
      </c>
      <c r="M6322" s="1"/>
      <c r="N6322" s="1">
        <f t="shared" si="692"/>
        <v>0</v>
      </c>
      <c r="O6322" s="1" t="s">
        <v>9</v>
      </c>
    </row>
    <row r="6323" spans="1:15" x14ac:dyDescent="0.3">
      <c r="A6323" s="1" t="s">
        <v>5722</v>
      </c>
      <c r="B6323" s="1" t="s">
        <v>10955</v>
      </c>
      <c r="C6323" s="1" t="str">
        <f t="shared" si="686"/>
        <v>USA</v>
      </c>
      <c r="D6323" s="1" t="s">
        <v>12830</v>
      </c>
      <c r="E6323" s="7" t="str">
        <f>TEXT(DATE(MID(D6323, 13, 4), CHOOSE(MATCH( MID(D6323, 5, 3), {"Jan","Feb","Mar","Apr","May","Jun","Jul","Aug","Sep","Oct","Nov","Dec"}, 0), 1, 2, 3, 4, 5, 6, 7, 8, 9, 10, 11, 12), MID(D6323, 9, 2)), "yyyy-mm-dd")</f>
        <v>1964-11-02</v>
      </c>
      <c r="F6323" s="1" t="str">
        <f t="shared" si="687"/>
        <v>21:30:00</v>
      </c>
      <c r="G6323" s="9" t="str">
        <f t="shared" si="688"/>
        <v>November</v>
      </c>
      <c r="H6323" s="5" t="str">
        <f t="shared" si="689"/>
        <v>1964</v>
      </c>
      <c r="I6323" s="1" t="s">
        <v>12831</v>
      </c>
      <c r="J6323" s="1" t="str">
        <f t="shared" si="690"/>
        <v xml:space="preserve">Thor-SLV2A Agena-D </v>
      </c>
      <c r="K6323" s="1" t="str">
        <f t="shared" si="691"/>
        <v>OPS 5434</v>
      </c>
      <c r="L6323" s="1" t="s">
        <v>346</v>
      </c>
      <c r="M6323" s="1"/>
      <c r="N6323" s="1">
        <f t="shared" si="692"/>
        <v>0</v>
      </c>
      <c r="O6323" s="1" t="s">
        <v>9</v>
      </c>
    </row>
    <row r="6324" spans="1:15" x14ac:dyDescent="0.3">
      <c r="A6324" s="1" t="s">
        <v>6140</v>
      </c>
      <c r="B6324" s="1" t="s">
        <v>130</v>
      </c>
      <c r="C6324" s="1" t="str">
        <f t="shared" si="686"/>
        <v>Kazakhstan</v>
      </c>
      <c r="D6324" s="1" t="s">
        <v>12832</v>
      </c>
      <c r="E6324" s="7" t="str">
        <f>TEXT(DATE(MID(D6324, 13, 4), CHOOSE(MATCH( MID(D6324, 5, 3), {"Jan","Feb","Mar","Apr","May","Jun","Jul","Aug","Sep","Oct","Nov","Dec"}, 0), 1, 2, 3, 4, 5, 6, 7, 8, 9, 10, 11, 12), MID(D6324, 9, 2)), "yyyy-mm-dd")</f>
        <v>1964-10-28</v>
      </c>
      <c r="F6324" s="1" t="str">
        <f t="shared" si="687"/>
        <v>10:40:00</v>
      </c>
      <c r="G6324" s="9" t="str">
        <f t="shared" si="688"/>
        <v>October</v>
      </c>
      <c r="H6324" s="5" t="str">
        <f t="shared" si="689"/>
        <v>1964</v>
      </c>
      <c r="I6324" s="1" t="s">
        <v>12833</v>
      </c>
      <c r="J6324" s="1" t="str">
        <f t="shared" si="690"/>
        <v xml:space="preserve">Vostok-2 </v>
      </c>
      <c r="K6324" s="1" t="str">
        <f t="shared" si="691"/>
        <v>Cosmos 50</v>
      </c>
      <c r="L6324" s="1" t="s">
        <v>346</v>
      </c>
      <c r="M6324" s="1"/>
      <c r="N6324" s="1">
        <f t="shared" si="692"/>
        <v>0</v>
      </c>
      <c r="O6324" s="1" t="s">
        <v>9</v>
      </c>
    </row>
    <row r="6325" spans="1:15" x14ac:dyDescent="0.3">
      <c r="A6325" s="1" t="s">
        <v>6140</v>
      </c>
      <c r="B6325" s="1" t="s">
        <v>12813</v>
      </c>
      <c r="C6325" s="1" t="str">
        <f t="shared" si="686"/>
        <v>Russia</v>
      </c>
      <c r="D6325" s="1" t="s">
        <v>12834</v>
      </c>
      <c r="E6325" s="7" t="str">
        <f>TEXT(DATE(MID(D6325, 13, 4), CHOOSE(MATCH( MID(D6325, 5, 3), {"Jan","Feb","Mar","Apr","May","Jun","Jul","Aug","Sep","Oct","Nov","Dec"}, 0), 1, 2, 3, 4, 5, 6, 7, 8, 9, 10, 11, 12), MID(D6325, 9, 2)), "yyyy-mm-dd")</f>
        <v>1964-10-24</v>
      </c>
      <c r="F6325" s="1" t="str">
        <f t="shared" si="687"/>
        <v>05:17:00</v>
      </c>
      <c r="G6325" s="9" t="str">
        <f t="shared" si="688"/>
        <v>October</v>
      </c>
      <c r="H6325" s="5" t="str">
        <f t="shared" si="689"/>
        <v>1964</v>
      </c>
      <c r="I6325" s="1" t="s">
        <v>12835</v>
      </c>
      <c r="J6325" s="1" t="str">
        <f t="shared" si="690"/>
        <v xml:space="preserve">Cosmos-1 (65S3) </v>
      </c>
      <c r="K6325" s="1" t="str">
        <f t="shared" si="691"/>
        <v>Cosmos 49</v>
      </c>
      <c r="L6325" s="1" t="s">
        <v>346</v>
      </c>
      <c r="M6325" s="1"/>
      <c r="N6325" s="1">
        <f t="shared" si="692"/>
        <v>0</v>
      </c>
      <c r="O6325" s="1" t="s">
        <v>9</v>
      </c>
    </row>
    <row r="6326" spans="1:15" x14ac:dyDescent="0.3">
      <c r="A6326" s="1" t="s">
        <v>5556</v>
      </c>
      <c r="B6326" s="1" t="s">
        <v>4249</v>
      </c>
      <c r="C6326" s="1" t="str">
        <f t="shared" si="686"/>
        <v>USA</v>
      </c>
      <c r="D6326" s="1" t="s">
        <v>12836</v>
      </c>
      <c r="E6326" s="7" t="str">
        <f>TEXT(DATE(MID(D6326, 13, 4), CHOOSE(MATCH( MID(D6326, 5, 3), {"Jan","Feb","Mar","Apr","May","Jun","Jul","Aug","Sep","Oct","Nov","Dec"}, 0), 1, 2, 3, 4, 5, 6, 7, 8, 9, 10, 11, 12), MID(D6326, 9, 2)), "yyyy-mm-dd")</f>
        <v>1964-10-23</v>
      </c>
      <c r="F6326" s="1" t="str">
        <f t="shared" si="687"/>
        <v>18:27:00</v>
      </c>
      <c r="G6326" s="9" t="str">
        <f t="shared" si="688"/>
        <v>October</v>
      </c>
      <c r="H6326" s="5" t="str">
        <f t="shared" si="689"/>
        <v>1964</v>
      </c>
      <c r="I6326" s="1" t="s">
        <v>12837</v>
      </c>
      <c r="J6326" s="1" t="str">
        <f t="shared" si="690"/>
        <v xml:space="preserve">Atlas-LV3 Agena-D </v>
      </c>
      <c r="K6326" s="1" t="str">
        <f t="shared" si="691"/>
        <v>KH-7 Gambit 4013</v>
      </c>
      <c r="L6326" s="1" t="s">
        <v>346</v>
      </c>
      <c r="M6326" s="1"/>
      <c r="N6326" s="1">
        <f t="shared" si="692"/>
        <v>0</v>
      </c>
      <c r="O6326" s="1" t="s">
        <v>9</v>
      </c>
    </row>
    <row r="6327" spans="1:15" x14ac:dyDescent="0.3">
      <c r="A6327" s="1" t="s">
        <v>6140</v>
      </c>
      <c r="B6327" s="1" t="s">
        <v>11821</v>
      </c>
      <c r="C6327" s="1" t="str">
        <f t="shared" si="686"/>
        <v>Kazakhstan</v>
      </c>
      <c r="D6327" s="1" t="s">
        <v>12838</v>
      </c>
      <c r="E6327" s="7" t="str">
        <f>TEXT(DATE(MID(D6327, 13, 4), CHOOSE(MATCH( MID(D6327, 5, 3), {"Jan","Feb","Mar","Apr","May","Jun","Jul","Aug","Sep","Oct","Nov","Dec"}, 0), 1, 2, 3, 4, 5, 6, 7, 8, 9, 10, 11, 12), MID(D6327, 9, 2)), "yyyy-mm-dd")</f>
        <v>1964-10-23</v>
      </c>
      <c r="F6327" s="1" t="str">
        <f t="shared" si="687"/>
        <v>07:30:00</v>
      </c>
      <c r="G6327" s="9" t="str">
        <f t="shared" si="688"/>
        <v>October</v>
      </c>
      <c r="H6327" s="5" t="str">
        <f t="shared" si="689"/>
        <v>1964</v>
      </c>
      <c r="I6327" s="1" t="s">
        <v>12839</v>
      </c>
      <c r="J6327" s="1" t="str">
        <f t="shared" si="690"/>
        <v xml:space="preserve">Cosmos-3 </v>
      </c>
      <c r="K6327" s="1" t="str">
        <f t="shared" si="691"/>
        <v>Strela-1 nÂ°04 to 06</v>
      </c>
      <c r="L6327" s="1" t="s">
        <v>346</v>
      </c>
      <c r="M6327" s="1"/>
      <c r="N6327" s="1">
        <f t="shared" si="692"/>
        <v>0</v>
      </c>
      <c r="O6327" s="1" t="s">
        <v>257</v>
      </c>
    </row>
    <row r="6328" spans="1:15" x14ac:dyDescent="0.3">
      <c r="A6328" s="1" t="s">
        <v>5722</v>
      </c>
      <c r="B6328" s="1" t="s">
        <v>5557</v>
      </c>
      <c r="C6328" s="1" t="str">
        <f t="shared" si="686"/>
        <v>USA</v>
      </c>
      <c r="D6328" s="1" t="s">
        <v>12840</v>
      </c>
      <c r="E6328" s="7" t="str">
        <f>TEXT(DATE(MID(D6328, 13, 4), CHOOSE(MATCH( MID(D6328, 5, 3), {"Jan","Feb","Mar","Apr","May","Jun","Jul","Aug","Sep","Oct","Nov","Dec"}, 0), 1, 2, 3, 4, 5, 6, 7, 8, 9, 10, 11, 12), MID(D6328, 9, 2)), "yyyy-mm-dd")</f>
        <v>1964-10-17</v>
      </c>
      <c r="F6328" s="1" t="str">
        <f t="shared" si="687"/>
        <v>22:02:00</v>
      </c>
      <c r="G6328" s="9" t="str">
        <f t="shared" si="688"/>
        <v>October</v>
      </c>
      <c r="H6328" s="5" t="str">
        <f t="shared" si="689"/>
        <v>1964</v>
      </c>
      <c r="I6328" s="1" t="s">
        <v>12841</v>
      </c>
      <c r="J6328" s="1" t="str">
        <f t="shared" si="690"/>
        <v xml:space="preserve">Thor-SLV2A Agena-D </v>
      </c>
      <c r="K6328" s="1" t="str">
        <f t="shared" si="691"/>
        <v>OPS 3559</v>
      </c>
      <c r="L6328" s="1" t="s">
        <v>346</v>
      </c>
      <c r="M6328" s="1"/>
      <c r="N6328" s="1">
        <f t="shared" si="692"/>
        <v>0</v>
      </c>
      <c r="O6328" s="1" t="s">
        <v>9</v>
      </c>
    </row>
    <row r="6329" spans="1:15" x14ac:dyDescent="0.3">
      <c r="A6329" s="1" t="s">
        <v>6140</v>
      </c>
      <c r="B6329" s="1" t="s">
        <v>130</v>
      </c>
      <c r="C6329" s="1" t="str">
        <f t="shared" si="686"/>
        <v>Kazakhstan</v>
      </c>
      <c r="D6329" s="1" t="s">
        <v>12842</v>
      </c>
      <c r="E6329" s="7" t="str">
        <f>TEXT(DATE(MID(D6329, 13, 4), CHOOSE(MATCH( MID(D6329, 5, 3), {"Jan","Feb","Mar","Apr","May","Jun","Jul","Aug","Sep","Oct","Nov","Dec"}, 0), 1, 2, 3, 4, 5, 6, 7, 8, 9, 10, 11, 12), MID(D6329, 9, 2)), "yyyy-mm-dd")</f>
        <v>1964-10-14</v>
      </c>
      <c r="F6329" s="1" t="str">
        <f t="shared" si="687"/>
        <v>10:00:00</v>
      </c>
      <c r="G6329" s="9" t="str">
        <f t="shared" si="688"/>
        <v>October</v>
      </c>
      <c r="H6329" s="5" t="str">
        <f t="shared" si="689"/>
        <v>1964</v>
      </c>
      <c r="I6329" s="1" t="s">
        <v>12843</v>
      </c>
      <c r="J6329" s="1" t="str">
        <f t="shared" si="690"/>
        <v xml:space="preserve">Vostok-2 </v>
      </c>
      <c r="K6329" s="1" t="str">
        <f t="shared" si="691"/>
        <v>Cosmos 48</v>
      </c>
      <c r="L6329" s="1" t="s">
        <v>346</v>
      </c>
      <c r="M6329" s="1"/>
      <c r="N6329" s="1">
        <f t="shared" si="692"/>
        <v>0</v>
      </c>
      <c r="O6329" s="1" t="s">
        <v>9</v>
      </c>
    </row>
    <row r="6330" spans="1:15" x14ac:dyDescent="0.3">
      <c r="A6330" s="1" t="s">
        <v>6140</v>
      </c>
      <c r="B6330" s="1" t="s">
        <v>1630</v>
      </c>
      <c r="C6330" s="1" t="str">
        <f t="shared" si="686"/>
        <v>Kazakhstan</v>
      </c>
      <c r="D6330" s="1" t="s">
        <v>12844</v>
      </c>
      <c r="E6330" s="7" t="str">
        <f>TEXT(DATE(MID(D6330, 13, 4), CHOOSE(MATCH( MID(D6330, 5, 3), {"Jan","Feb","Mar","Apr","May","Jun","Jul","Aug","Sep","Oct","Nov","Dec"}, 0), 1, 2, 3, 4, 5, 6, 7, 8, 9, 10, 11, 12), MID(D6330, 9, 2)), "yyyy-mm-dd")</f>
        <v>1964-10-12</v>
      </c>
      <c r="F6330" s="1" t="str">
        <f t="shared" si="687"/>
        <v>07:30:00</v>
      </c>
      <c r="G6330" s="9" t="str">
        <f t="shared" si="688"/>
        <v>October</v>
      </c>
      <c r="H6330" s="5" t="str">
        <f t="shared" si="689"/>
        <v>1964</v>
      </c>
      <c r="I6330" s="1" t="s">
        <v>12845</v>
      </c>
      <c r="J6330" s="1" t="str">
        <f t="shared" si="690"/>
        <v xml:space="preserve">Voskhod </v>
      </c>
      <c r="K6330" s="1" t="str">
        <f t="shared" si="691"/>
        <v>Voskhod 1</v>
      </c>
      <c r="L6330" s="1" t="s">
        <v>346</v>
      </c>
      <c r="M6330" s="1"/>
      <c r="N6330" s="1">
        <f t="shared" si="692"/>
        <v>0</v>
      </c>
      <c r="O6330" s="1" t="s">
        <v>9</v>
      </c>
    </row>
    <row r="6331" spans="1:15" x14ac:dyDescent="0.3">
      <c r="A6331" s="1" t="s">
        <v>5722</v>
      </c>
      <c r="B6331" s="1" t="s">
        <v>5723</v>
      </c>
      <c r="C6331" s="1" t="str">
        <f t="shared" si="686"/>
        <v>USA</v>
      </c>
      <c r="D6331" s="1" t="s">
        <v>12846</v>
      </c>
      <c r="E6331" s="7" t="str">
        <f>TEXT(DATE(MID(D6331, 13, 4), CHOOSE(MATCH( MID(D6331, 5, 3), {"Jan","Feb","Mar","Apr","May","Jun","Jul","Aug","Sep","Oct","Nov","Dec"}, 0), 1, 2, 3, 4, 5, 6, 7, 8, 9, 10, 11, 12), MID(D6331, 9, 2)), "yyyy-mm-dd")</f>
        <v>1964-10-10</v>
      </c>
      <c r="F6331" s="1" t="str">
        <f t="shared" si="687"/>
        <v>03:01:00</v>
      </c>
      <c r="G6331" s="9" t="str">
        <f t="shared" si="688"/>
        <v>October</v>
      </c>
      <c r="H6331" s="5" t="str">
        <f t="shared" si="689"/>
        <v>1964</v>
      </c>
      <c r="I6331" s="1" t="s">
        <v>12847</v>
      </c>
      <c r="J6331" s="1" t="str">
        <f t="shared" si="690"/>
        <v xml:space="preserve">Scout X-4 </v>
      </c>
      <c r="K6331" s="1" t="str">
        <f t="shared" si="691"/>
        <v>Explorer 22 (BE-B)</v>
      </c>
      <c r="L6331" s="1" t="s">
        <v>346</v>
      </c>
      <c r="M6331" s="1"/>
      <c r="N6331" s="1">
        <f t="shared" si="692"/>
        <v>0</v>
      </c>
      <c r="O6331" s="1" t="s">
        <v>9</v>
      </c>
    </row>
    <row r="6332" spans="1:15" x14ac:dyDescent="0.3">
      <c r="A6332" s="1" t="s">
        <v>5556</v>
      </c>
      <c r="B6332" s="1" t="s">
        <v>27</v>
      </c>
      <c r="C6332" s="1" t="str">
        <f t="shared" si="686"/>
        <v>USA</v>
      </c>
      <c r="D6332" s="1" t="s">
        <v>12848</v>
      </c>
      <c r="E6332" s="7" t="str">
        <f>TEXT(DATE(MID(D6332, 13, 4), CHOOSE(MATCH( MID(D6332, 5, 3), {"Jan","Feb","Mar","Apr","May","Jun","Jul","Aug","Sep","Oct","Nov","Dec"}, 0), 1, 2, 3, 4, 5, 6, 7, 8, 9, 10, 11, 12), MID(D6332, 9, 2)), "yyyy-mm-dd")</f>
        <v>1964-10-07</v>
      </c>
      <c r="F6332" s="1" t="str">
        <f t="shared" si="687"/>
        <v>19:30:00</v>
      </c>
      <c r="G6332" s="9" t="str">
        <f t="shared" si="688"/>
        <v>October</v>
      </c>
      <c r="H6332" s="5" t="str">
        <f t="shared" si="689"/>
        <v>1964</v>
      </c>
      <c r="I6332" s="1" t="s">
        <v>12849</v>
      </c>
      <c r="J6332" s="1" t="str">
        <f t="shared" si="690"/>
        <v xml:space="preserve">Atlas-SLV3 Agena-D </v>
      </c>
      <c r="K6332" s="1" t="str">
        <f t="shared" si="691"/>
        <v>KH-7 Gambit 4012</v>
      </c>
      <c r="L6332" s="1" t="s">
        <v>346</v>
      </c>
      <c r="M6332" s="1"/>
      <c r="N6332" s="1">
        <f t="shared" si="692"/>
        <v>0</v>
      </c>
      <c r="O6332" s="1" t="s">
        <v>257</v>
      </c>
    </row>
    <row r="6333" spans="1:15" x14ac:dyDescent="0.3">
      <c r="A6333" s="1" t="s">
        <v>5722</v>
      </c>
      <c r="B6333" s="1" t="s">
        <v>114</v>
      </c>
      <c r="C6333" s="1" t="str">
        <f t="shared" si="686"/>
        <v>USA</v>
      </c>
      <c r="D6333" s="1" t="s">
        <v>12850</v>
      </c>
      <c r="E6333" s="7" t="str">
        <f>TEXT(DATE(MID(D6333, 13, 4), CHOOSE(MATCH( MID(D6333, 5, 3), {"Jan","Feb","Mar","Apr","May","Jun","Jul","Aug","Sep","Oct","Nov","Dec"}, 0), 1, 2, 3, 4, 5, 6, 7, 8, 9, 10, 11, 12), MID(D6333, 9, 2)), "yyyy-mm-dd")</f>
        <v>1964-10-06</v>
      </c>
      <c r="F6333" s="1" t="str">
        <f t="shared" si="687"/>
        <v>17:04:00</v>
      </c>
      <c r="G6333" s="9" t="str">
        <f t="shared" si="688"/>
        <v>October</v>
      </c>
      <c r="H6333" s="5" t="str">
        <f t="shared" si="689"/>
        <v>1964</v>
      </c>
      <c r="I6333" s="1" t="s">
        <v>12851</v>
      </c>
      <c r="J6333" s="1" t="str">
        <f t="shared" si="690"/>
        <v xml:space="preserve">Thor-DSV2A Ablestar </v>
      </c>
      <c r="K6333" s="1" t="str">
        <f t="shared" si="691"/>
        <v>Transit O-1, Dragsphere 1 &amp; 2</v>
      </c>
      <c r="L6333" s="1" t="s">
        <v>346</v>
      </c>
      <c r="M6333" s="1"/>
      <c r="N6333" s="1">
        <f t="shared" si="692"/>
        <v>0</v>
      </c>
      <c r="O6333" s="1" t="s">
        <v>9</v>
      </c>
    </row>
    <row r="6334" spans="1:15" x14ac:dyDescent="0.3">
      <c r="A6334" s="1" t="s">
        <v>6140</v>
      </c>
      <c r="B6334" s="1" t="s">
        <v>1630</v>
      </c>
      <c r="C6334" s="1" t="str">
        <f t="shared" si="686"/>
        <v>Kazakhstan</v>
      </c>
      <c r="D6334" s="1" t="s">
        <v>12852</v>
      </c>
      <c r="E6334" s="7" t="str">
        <f>TEXT(DATE(MID(D6334, 13, 4), CHOOSE(MATCH( MID(D6334, 5, 3), {"Jan","Feb","Mar","Apr","May","Jun","Jul","Aug","Sep","Oct","Nov","Dec"}, 0), 1, 2, 3, 4, 5, 6, 7, 8, 9, 10, 11, 12), MID(D6334, 9, 2)), "yyyy-mm-dd")</f>
        <v>1964-10-06</v>
      </c>
      <c r="F6334" s="1" t="str">
        <f t="shared" si="687"/>
        <v>07:00:00</v>
      </c>
      <c r="G6334" s="9" t="str">
        <f t="shared" si="688"/>
        <v>October</v>
      </c>
      <c r="H6334" s="5" t="str">
        <f t="shared" si="689"/>
        <v>1964</v>
      </c>
      <c r="I6334" s="1" t="s">
        <v>12853</v>
      </c>
      <c r="J6334" s="1" t="str">
        <f t="shared" si="690"/>
        <v xml:space="preserve">Voskhod </v>
      </c>
      <c r="K6334" s="1" t="str">
        <f t="shared" si="691"/>
        <v>Cosmos 47</v>
      </c>
      <c r="L6334" s="1" t="s">
        <v>346</v>
      </c>
      <c r="M6334" s="1"/>
      <c r="N6334" s="1">
        <f t="shared" si="692"/>
        <v>0</v>
      </c>
      <c r="O6334" s="1" t="s">
        <v>9</v>
      </c>
    </row>
    <row r="6335" spans="1:15" x14ac:dyDescent="0.3">
      <c r="A6335" s="1" t="s">
        <v>5722</v>
      </c>
      <c r="B6335" s="1" t="s">
        <v>10955</v>
      </c>
      <c r="C6335" s="1" t="str">
        <f t="shared" si="686"/>
        <v>USA</v>
      </c>
      <c r="D6335" s="1" t="s">
        <v>12854</v>
      </c>
      <c r="E6335" s="7" t="str">
        <f>TEXT(DATE(MID(D6335, 13, 4), CHOOSE(MATCH( MID(D6335, 5, 3), {"Jan","Feb","Mar","Apr","May","Jun","Jul","Aug","Sep","Oct","Nov","Dec"}, 0), 1, 2, 3, 4, 5, 6, 7, 8, 9, 10, 11, 12), MID(D6335, 9, 2)), "yyyy-mm-dd")</f>
        <v>1964-10-05</v>
      </c>
      <c r="F6335" s="1" t="str">
        <f t="shared" si="687"/>
        <v>21:50:00</v>
      </c>
      <c r="G6335" s="9" t="str">
        <f t="shared" si="688"/>
        <v>October</v>
      </c>
      <c r="H6335" s="5" t="str">
        <f t="shared" si="689"/>
        <v>1964</v>
      </c>
      <c r="I6335" s="1" t="s">
        <v>12855</v>
      </c>
      <c r="J6335" s="1" t="str">
        <f t="shared" si="690"/>
        <v xml:space="preserve">Thor-SLV2A Agena-D </v>
      </c>
      <c r="K6335" s="1" t="str">
        <f t="shared" si="691"/>
        <v>OPS 3333</v>
      </c>
      <c r="L6335" s="1" t="s">
        <v>346</v>
      </c>
      <c r="M6335" s="1"/>
      <c r="N6335" s="1">
        <f t="shared" si="692"/>
        <v>0</v>
      </c>
      <c r="O6335" s="1" t="s">
        <v>9</v>
      </c>
    </row>
    <row r="6336" spans="1:15" x14ac:dyDescent="0.3">
      <c r="A6336" s="1" t="s">
        <v>5722</v>
      </c>
      <c r="B6336" s="1" t="s">
        <v>3478</v>
      </c>
      <c r="C6336" s="1" t="str">
        <f t="shared" si="686"/>
        <v>USA</v>
      </c>
      <c r="D6336" s="1" t="s">
        <v>12856</v>
      </c>
      <c r="E6336" s="7" t="str">
        <f>TEXT(DATE(MID(D6336, 13, 4), CHOOSE(MATCH( MID(D6336, 5, 3), {"Jan","Feb","Mar","Apr","May","Jun","Jul","Aug","Sep","Oct","Nov","Dec"}, 0), 1, 2, 3, 4, 5, 6, 7, 8, 9, 10, 11, 12), MID(D6336, 9, 2)), "yyyy-mm-dd")</f>
        <v>1964-10-04</v>
      </c>
      <c r="F6336" s="1" t="str">
        <f t="shared" si="687"/>
        <v>03:45:00</v>
      </c>
      <c r="G6336" s="9" t="str">
        <f t="shared" si="688"/>
        <v>October</v>
      </c>
      <c r="H6336" s="5" t="str">
        <f t="shared" si="689"/>
        <v>1964</v>
      </c>
      <c r="I6336" s="1" t="s">
        <v>12857</v>
      </c>
      <c r="J6336" s="1" t="str">
        <f t="shared" si="690"/>
        <v xml:space="preserve">Delta C </v>
      </c>
      <c r="K6336" s="1" t="str">
        <f t="shared" si="691"/>
        <v>Explorer 21 (IMP-B)</v>
      </c>
      <c r="L6336" s="1" t="s">
        <v>346</v>
      </c>
      <c r="M6336" s="1"/>
      <c r="N6336" s="1">
        <f t="shared" si="692"/>
        <v>0</v>
      </c>
      <c r="O6336" s="1" t="s">
        <v>117</v>
      </c>
    </row>
    <row r="6337" spans="1:15" x14ac:dyDescent="0.3">
      <c r="A6337" s="1" t="s">
        <v>6140</v>
      </c>
      <c r="B6337" s="1" t="s">
        <v>130</v>
      </c>
      <c r="C6337" s="1" t="str">
        <f t="shared" si="686"/>
        <v>Kazakhstan</v>
      </c>
      <c r="D6337" s="1" t="s">
        <v>12858</v>
      </c>
      <c r="E6337" s="7" t="str">
        <f>TEXT(DATE(MID(D6337, 13, 4), CHOOSE(MATCH( MID(D6337, 5, 3), {"Jan","Feb","Mar","Apr","May","Jun","Jul","Aug","Sep","Oct","Nov","Dec"}, 0), 1, 2, 3, 4, 5, 6, 7, 8, 9, 10, 11, 12), MID(D6337, 9, 2)), "yyyy-mm-dd")</f>
        <v>1964-09-24</v>
      </c>
      <c r="F6337" s="1" t="str">
        <f t="shared" si="687"/>
        <v>12:04:00</v>
      </c>
      <c r="G6337" s="9" t="str">
        <f t="shared" si="688"/>
        <v>September</v>
      </c>
      <c r="H6337" s="5" t="str">
        <f t="shared" si="689"/>
        <v>1964</v>
      </c>
      <c r="I6337" s="1" t="s">
        <v>12859</v>
      </c>
      <c r="J6337" s="1" t="str">
        <f t="shared" si="690"/>
        <v xml:space="preserve">Vostok-2 </v>
      </c>
      <c r="K6337" s="1" t="str">
        <f t="shared" si="691"/>
        <v>Cosmos 46</v>
      </c>
      <c r="L6337" s="1" t="s">
        <v>346</v>
      </c>
      <c r="M6337" s="1"/>
      <c r="N6337" s="1">
        <f t="shared" si="692"/>
        <v>0</v>
      </c>
      <c r="O6337" s="1" t="s">
        <v>9</v>
      </c>
    </row>
    <row r="6338" spans="1:15" x14ac:dyDescent="0.3">
      <c r="A6338" s="1" t="s">
        <v>5556</v>
      </c>
      <c r="B6338" s="1" t="s">
        <v>27</v>
      </c>
      <c r="C6338" s="1" t="str">
        <f t="shared" ref="C6338:C6401" si="693">TRIM(MID(B6338, FIND("|", SUBSTITUTE(B6338, ",", "|", LEN(B6338) - LEN(SUBSTITUTE(B6338,",", "" )))) + 1, LEN(B6338)))</f>
        <v>USA</v>
      </c>
      <c r="D6338" s="1" t="s">
        <v>12860</v>
      </c>
      <c r="E6338" s="7" t="str">
        <f>TEXT(DATE(MID(D6338, 13, 4), CHOOSE(MATCH( MID(D6338, 5, 3), {"Jan","Feb","Mar","Apr","May","Jun","Jul","Aug","Sep","Oct","Nov","Dec"}, 0), 1, 2, 3, 4, 5, 6, 7, 8, 9, 10, 11, 12), MID(D6338, 9, 2)), "yyyy-mm-dd")</f>
        <v>1964-09-23</v>
      </c>
      <c r="F6338" s="1" t="str">
        <f t="shared" ref="F6338:F6401" si="694">IF(ISNUMBER(FIND(":", D6338)), MID(D6338, FIND(":", D6338)-2, 5) &amp; ":00", "00:00:00")</f>
        <v>20:05:00</v>
      </c>
      <c r="G6338" s="9" t="str">
        <f t="shared" ref="G6338:G6401" si="695">TEXT(E6338, "mmmm")</f>
        <v>September</v>
      </c>
      <c r="H6338" s="5" t="str">
        <f t="shared" ref="H6338:H6401" si="696">TEXT(E6338, "yyyy")</f>
        <v>1964</v>
      </c>
      <c r="I6338" s="1" t="s">
        <v>12861</v>
      </c>
      <c r="J6338" s="1" t="str">
        <f t="shared" ref="J6338:J6401" si="697">LEFT(I6338, FIND("|", I6338) - 1)</f>
        <v xml:space="preserve">Atlas-SLV3 Agena-D </v>
      </c>
      <c r="K6338" s="1" t="str">
        <f t="shared" ref="K6338:K6401" si="698">MID(I6338, FIND("|", I6338) + 2, LEN(I6338))</f>
        <v>KH-7 Gambit 4011</v>
      </c>
      <c r="L6338" s="1" t="s">
        <v>346</v>
      </c>
      <c r="M6338" s="1"/>
      <c r="N6338" s="1">
        <f t="shared" si="692"/>
        <v>0</v>
      </c>
      <c r="O6338" s="1" t="s">
        <v>9</v>
      </c>
    </row>
    <row r="6339" spans="1:15" x14ac:dyDescent="0.3">
      <c r="A6339" s="1" t="s">
        <v>657</v>
      </c>
      <c r="B6339" s="1" t="s">
        <v>390</v>
      </c>
      <c r="C6339" s="1" t="str">
        <f t="shared" si="693"/>
        <v>USA</v>
      </c>
      <c r="D6339" s="1" t="s">
        <v>12862</v>
      </c>
      <c r="E6339" s="7" t="str">
        <f>TEXT(DATE(MID(D6339, 13, 4), CHOOSE(MATCH( MID(D6339, 5, 3), {"Jan","Feb","Mar","Apr","May","Jun","Jul","Aug","Sep","Oct","Nov","Dec"}, 0), 1, 2, 3, 4, 5, 6, 7, 8, 9, 10, 11, 12), MID(D6339, 9, 2)), "yyyy-mm-dd")</f>
        <v>1964-09-18</v>
      </c>
      <c r="F6339" s="1" t="str">
        <f t="shared" si="694"/>
        <v>16:22:00</v>
      </c>
      <c r="G6339" s="9" t="str">
        <f t="shared" si="695"/>
        <v>September</v>
      </c>
      <c r="H6339" s="5" t="str">
        <f t="shared" si="696"/>
        <v>1964</v>
      </c>
      <c r="I6339" s="1" t="s">
        <v>12863</v>
      </c>
      <c r="J6339" s="1" t="str">
        <f t="shared" si="697"/>
        <v xml:space="preserve">Saturn I Block II </v>
      </c>
      <c r="K6339" s="1" t="str">
        <f t="shared" si="698"/>
        <v>A-102</v>
      </c>
      <c r="L6339" s="1" t="s">
        <v>346</v>
      </c>
      <c r="M6339" s="1"/>
      <c r="N6339" s="1">
        <f t="shared" ref="N6339:N6402" si="699">M6339 * 83</f>
        <v>0</v>
      </c>
      <c r="O6339" s="1" t="s">
        <v>9</v>
      </c>
    </row>
    <row r="6340" spans="1:15" x14ac:dyDescent="0.3">
      <c r="A6340" s="1" t="s">
        <v>5722</v>
      </c>
      <c r="B6340" s="1" t="s">
        <v>5557</v>
      </c>
      <c r="C6340" s="1" t="str">
        <f t="shared" si="693"/>
        <v>USA</v>
      </c>
      <c r="D6340" s="1" t="s">
        <v>12864</v>
      </c>
      <c r="E6340" s="7" t="str">
        <f>TEXT(DATE(MID(D6340, 13, 4), CHOOSE(MATCH( MID(D6340, 5, 3), {"Jan","Feb","Mar","Apr","May","Jun","Jul","Aug","Sep","Oct","Nov","Dec"}, 0), 1, 2, 3, 4, 5, 6, 7, 8, 9, 10, 11, 12), MID(D6340, 9, 2)), "yyyy-mm-dd")</f>
        <v>1964-09-14</v>
      </c>
      <c r="F6340" s="1" t="str">
        <f t="shared" si="694"/>
        <v>22:53:00</v>
      </c>
      <c r="G6340" s="9" t="str">
        <f t="shared" si="695"/>
        <v>September</v>
      </c>
      <c r="H6340" s="5" t="str">
        <f t="shared" si="696"/>
        <v>1964</v>
      </c>
      <c r="I6340" s="1" t="s">
        <v>12865</v>
      </c>
      <c r="J6340" s="1" t="str">
        <f t="shared" si="697"/>
        <v xml:space="preserve">Thor-SLV2A Agena-D </v>
      </c>
      <c r="K6340" s="1" t="str">
        <f t="shared" si="698"/>
        <v>OPS 3497</v>
      </c>
      <c r="L6340" s="1" t="s">
        <v>346</v>
      </c>
      <c r="M6340" s="1"/>
      <c r="N6340" s="1">
        <f t="shared" si="699"/>
        <v>0</v>
      </c>
      <c r="O6340" s="1" t="s">
        <v>9</v>
      </c>
    </row>
    <row r="6341" spans="1:15" x14ac:dyDescent="0.3">
      <c r="A6341" s="1" t="s">
        <v>6140</v>
      </c>
      <c r="B6341" s="1" t="s">
        <v>1630</v>
      </c>
      <c r="C6341" s="1" t="str">
        <f t="shared" si="693"/>
        <v>Kazakhstan</v>
      </c>
      <c r="D6341" s="1" t="s">
        <v>12866</v>
      </c>
      <c r="E6341" s="7" t="str">
        <f>TEXT(DATE(MID(D6341, 13, 4), CHOOSE(MATCH( MID(D6341, 5, 3), {"Jan","Feb","Mar","Apr","May","Jun","Jul","Aug","Sep","Oct","Nov","Dec"}, 0), 1, 2, 3, 4, 5, 6, 7, 8, 9, 10, 11, 12), MID(D6341, 9, 2)), "yyyy-mm-dd")</f>
        <v>1964-09-13</v>
      </c>
      <c r="F6341" s="1" t="str">
        <f t="shared" si="694"/>
        <v>09:45:00</v>
      </c>
      <c r="G6341" s="9" t="str">
        <f t="shared" si="695"/>
        <v>September</v>
      </c>
      <c r="H6341" s="5" t="str">
        <f t="shared" si="696"/>
        <v>1964</v>
      </c>
      <c r="I6341" s="1" t="s">
        <v>12867</v>
      </c>
      <c r="J6341" s="1" t="str">
        <f t="shared" si="697"/>
        <v xml:space="preserve">Voskhod </v>
      </c>
      <c r="K6341" s="1" t="str">
        <f t="shared" si="698"/>
        <v>Cosmos 45</v>
      </c>
      <c r="L6341" s="1" t="s">
        <v>346</v>
      </c>
      <c r="M6341" s="1"/>
      <c r="N6341" s="1">
        <f t="shared" si="699"/>
        <v>0</v>
      </c>
      <c r="O6341" s="1" t="s">
        <v>9</v>
      </c>
    </row>
    <row r="6342" spans="1:15" x14ac:dyDescent="0.3">
      <c r="A6342" s="1" t="s">
        <v>5556</v>
      </c>
      <c r="B6342" s="1" t="s">
        <v>12019</v>
      </c>
      <c r="C6342" s="1" t="str">
        <f t="shared" si="693"/>
        <v>USA</v>
      </c>
      <c r="D6342" s="1" t="s">
        <v>12868</v>
      </c>
      <c r="E6342" s="7" t="str">
        <f>TEXT(DATE(MID(D6342, 13, 4), CHOOSE(MATCH( MID(D6342, 5, 3), {"Jan","Feb","Mar","Apr","May","Jun","Jul","Aug","Sep","Oct","Nov","Dec"}, 0), 1, 2, 3, 4, 5, 6, 7, 8, 9, 10, 11, 12), MID(D6342, 9, 2)), "yyyy-mm-dd")</f>
        <v>1964-09-05</v>
      </c>
      <c r="F6342" s="1" t="str">
        <f t="shared" si="694"/>
        <v>01:23:00</v>
      </c>
      <c r="G6342" s="9" t="str">
        <f t="shared" si="695"/>
        <v>September</v>
      </c>
      <c r="H6342" s="5" t="str">
        <f t="shared" si="696"/>
        <v>1964</v>
      </c>
      <c r="I6342" s="1" t="s">
        <v>12869</v>
      </c>
      <c r="J6342" s="1" t="str">
        <f t="shared" si="697"/>
        <v xml:space="preserve">Atlas-LV3 Agena-B </v>
      </c>
      <c r="K6342" s="1" t="str">
        <f t="shared" si="698"/>
        <v>OGO 1</v>
      </c>
      <c r="L6342" s="1" t="s">
        <v>346</v>
      </c>
      <c r="M6342" s="1"/>
      <c r="N6342" s="1">
        <f t="shared" si="699"/>
        <v>0</v>
      </c>
      <c r="O6342" s="1" t="s">
        <v>9</v>
      </c>
    </row>
    <row r="6343" spans="1:15" x14ac:dyDescent="0.3">
      <c r="A6343" s="1" t="s">
        <v>5722</v>
      </c>
      <c r="B6343" s="1" t="s">
        <v>12715</v>
      </c>
      <c r="C6343" s="1" t="str">
        <f t="shared" si="693"/>
        <v>USA</v>
      </c>
      <c r="D6343" s="1" t="s">
        <v>12870</v>
      </c>
      <c r="E6343" s="7" t="str">
        <f>TEXT(DATE(MID(D6343, 13, 4), CHOOSE(MATCH( MID(D6343, 5, 3), {"Jan","Feb","Mar","Apr","May","Jun","Jul","Aug","Sep","Oct","Nov","Dec"}, 0), 1, 2, 3, 4, 5, 6, 7, 8, 9, 10, 11, 12), MID(D6343, 9, 2)), "yyyy-mm-dd")</f>
        <v>1964-09-01</v>
      </c>
      <c r="F6343" s="1" t="str">
        <f t="shared" si="694"/>
        <v>15:00:00</v>
      </c>
      <c r="G6343" s="9" t="str">
        <f t="shared" si="695"/>
        <v>September</v>
      </c>
      <c r="H6343" s="5" t="str">
        <f t="shared" si="696"/>
        <v>1964</v>
      </c>
      <c r="I6343" s="1" t="s">
        <v>12871</v>
      </c>
      <c r="J6343" s="1" t="str">
        <f t="shared" si="697"/>
        <v xml:space="preserve">Titan IIIA </v>
      </c>
      <c r="K6343" s="1" t="str">
        <f t="shared" si="698"/>
        <v>Transtage 1</v>
      </c>
      <c r="L6343" s="1" t="s">
        <v>346</v>
      </c>
      <c r="M6343" s="1">
        <v>63.23</v>
      </c>
      <c r="N6343" s="1">
        <f t="shared" si="699"/>
        <v>5248.09</v>
      </c>
      <c r="O6343" s="1" t="s">
        <v>257</v>
      </c>
    </row>
    <row r="6344" spans="1:15" x14ac:dyDescent="0.3">
      <c r="A6344" s="1" t="s">
        <v>6140</v>
      </c>
      <c r="B6344" s="1" t="s">
        <v>130</v>
      </c>
      <c r="C6344" s="1" t="str">
        <f t="shared" si="693"/>
        <v>Kazakhstan</v>
      </c>
      <c r="D6344" s="1" t="s">
        <v>12872</v>
      </c>
      <c r="E6344" s="7" t="str">
        <f>TEXT(DATE(MID(D6344, 13, 4), CHOOSE(MATCH( MID(D6344, 5, 3), {"Jan","Feb","Mar","Apr","May","Jun","Jul","Aug","Sep","Oct","Nov","Dec"}, 0), 1, 2, 3, 4, 5, 6, 7, 8, 9, 10, 11, 12), MID(D6344, 9, 2)), "yyyy-mm-dd")</f>
        <v>1964-08-28</v>
      </c>
      <c r="F6344" s="1" t="str">
        <f t="shared" si="694"/>
        <v>16:00:00</v>
      </c>
      <c r="G6344" s="9" t="str">
        <f t="shared" si="695"/>
        <v>August</v>
      </c>
      <c r="H6344" s="5" t="str">
        <f t="shared" si="696"/>
        <v>1964</v>
      </c>
      <c r="I6344" s="1" t="s">
        <v>12873</v>
      </c>
      <c r="J6344" s="1" t="str">
        <f t="shared" si="697"/>
        <v xml:space="preserve">Vostok-2M </v>
      </c>
      <c r="K6344" s="1" t="str">
        <f t="shared" si="698"/>
        <v>Cosmos 44</v>
      </c>
      <c r="L6344" s="1" t="s">
        <v>346</v>
      </c>
      <c r="M6344" s="1"/>
      <c r="N6344" s="1">
        <f t="shared" si="699"/>
        <v>0</v>
      </c>
      <c r="O6344" s="1" t="s">
        <v>9</v>
      </c>
    </row>
    <row r="6345" spans="1:15" x14ac:dyDescent="0.3">
      <c r="A6345" s="1" t="s">
        <v>5722</v>
      </c>
      <c r="B6345" s="1" t="s">
        <v>10902</v>
      </c>
      <c r="C6345" s="1" t="str">
        <f t="shared" si="693"/>
        <v>USA</v>
      </c>
      <c r="D6345" s="1" t="s">
        <v>12874</v>
      </c>
      <c r="E6345" s="7" t="str">
        <f>TEXT(DATE(MID(D6345, 13, 4), CHOOSE(MATCH( MID(D6345, 5, 3), {"Jan","Feb","Mar","Apr","May","Jun","Jul","Aug","Sep","Oct","Nov","Dec"}, 0), 1, 2, 3, 4, 5, 6, 7, 8, 9, 10, 11, 12), MID(D6345, 9, 2)), "yyyy-mm-dd")</f>
        <v>1964-08-28</v>
      </c>
      <c r="F6345" s="1" t="str">
        <f t="shared" si="694"/>
        <v>07:56:00</v>
      </c>
      <c r="G6345" s="9" t="str">
        <f t="shared" si="695"/>
        <v>August</v>
      </c>
      <c r="H6345" s="5" t="str">
        <f t="shared" si="696"/>
        <v>1964</v>
      </c>
      <c r="I6345" s="1" t="s">
        <v>12875</v>
      </c>
      <c r="J6345" s="1" t="str">
        <f t="shared" si="697"/>
        <v xml:space="preserve">Thor DM-21 Agena-B </v>
      </c>
      <c r="K6345" s="1" t="str">
        <f t="shared" si="698"/>
        <v>Nimbus 1</v>
      </c>
      <c r="L6345" s="1" t="s">
        <v>346</v>
      </c>
      <c r="M6345" s="1"/>
      <c r="N6345" s="1">
        <f t="shared" si="699"/>
        <v>0</v>
      </c>
      <c r="O6345" s="1" t="s">
        <v>117</v>
      </c>
    </row>
    <row r="6346" spans="1:15" x14ac:dyDescent="0.3">
      <c r="A6346" s="1" t="s">
        <v>5722</v>
      </c>
      <c r="B6346" s="1" t="s">
        <v>5723</v>
      </c>
      <c r="C6346" s="1" t="str">
        <f t="shared" si="693"/>
        <v>USA</v>
      </c>
      <c r="D6346" s="1" t="s">
        <v>12876</v>
      </c>
      <c r="E6346" s="7" t="str">
        <f>TEXT(DATE(MID(D6346, 13, 4), CHOOSE(MATCH( MID(D6346, 5, 3), {"Jan","Feb","Mar","Apr","May","Jun","Jul","Aug","Sep","Oct","Nov","Dec"}, 0), 1, 2, 3, 4, 5, 6, 7, 8, 9, 10, 11, 12), MID(D6346, 9, 2)), "yyyy-mm-dd")</f>
        <v>1964-08-25</v>
      </c>
      <c r="F6346" s="1" t="str">
        <f t="shared" si="694"/>
        <v>13:43:00</v>
      </c>
      <c r="G6346" s="9" t="str">
        <f t="shared" si="695"/>
        <v>August</v>
      </c>
      <c r="H6346" s="5" t="str">
        <f t="shared" si="696"/>
        <v>1964</v>
      </c>
      <c r="I6346" s="1" t="s">
        <v>12877</v>
      </c>
      <c r="J6346" s="1" t="str">
        <f t="shared" si="697"/>
        <v xml:space="preserve">Scout X-4 </v>
      </c>
      <c r="K6346" s="1" t="str">
        <f t="shared" si="698"/>
        <v>Explorer 20 (IE-A)</v>
      </c>
      <c r="L6346" s="1" t="s">
        <v>346</v>
      </c>
      <c r="M6346" s="1"/>
      <c r="N6346" s="1">
        <f t="shared" si="699"/>
        <v>0</v>
      </c>
      <c r="O6346" s="1" t="s">
        <v>9</v>
      </c>
    </row>
    <row r="6347" spans="1:15" x14ac:dyDescent="0.3">
      <c r="A6347" s="1" t="s">
        <v>6140</v>
      </c>
      <c r="B6347" s="1" t="s">
        <v>12813</v>
      </c>
      <c r="C6347" s="1" t="str">
        <f t="shared" si="693"/>
        <v>Russia</v>
      </c>
      <c r="D6347" s="1" t="s">
        <v>12878</v>
      </c>
      <c r="E6347" s="7" t="str">
        <f>TEXT(DATE(MID(D6347, 13, 4), CHOOSE(MATCH( MID(D6347, 5, 3), {"Jan","Feb","Mar","Apr","May","Jun","Jul","Aug","Sep","Oct","Nov","Dec"}, 0), 1, 2, 3, 4, 5, 6, 7, 8, 9, 10, 11, 12), MID(D6347, 9, 2)), "yyyy-mm-dd")</f>
        <v>1964-08-22</v>
      </c>
      <c r="F6347" s="1" t="str">
        <f t="shared" si="694"/>
        <v>11:02:00</v>
      </c>
      <c r="G6347" s="9" t="str">
        <f t="shared" si="695"/>
        <v>August</v>
      </c>
      <c r="H6347" s="5" t="str">
        <f t="shared" si="696"/>
        <v>1964</v>
      </c>
      <c r="I6347" s="1" t="s">
        <v>12879</v>
      </c>
      <c r="J6347" s="1" t="str">
        <f t="shared" si="697"/>
        <v xml:space="preserve">Cosmos-1 (65S3) </v>
      </c>
      <c r="K6347" s="1" t="str">
        <f t="shared" si="698"/>
        <v>Cosmos 42 &amp; 43</v>
      </c>
      <c r="L6347" s="1" t="s">
        <v>346</v>
      </c>
      <c r="M6347" s="1"/>
      <c r="N6347" s="1">
        <f t="shared" si="699"/>
        <v>0</v>
      </c>
      <c r="O6347" s="1" t="s">
        <v>9</v>
      </c>
    </row>
    <row r="6348" spans="1:15" x14ac:dyDescent="0.3">
      <c r="A6348" s="1" t="s">
        <v>6140</v>
      </c>
      <c r="B6348" s="1" t="s">
        <v>1630</v>
      </c>
      <c r="C6348" s="1" t="str">
        <f t="shared" si="693"/>
        <v>Kazakhstan</v>
      </c>
      <c r="D6348" s="1" t="s">
        <v>12880</v>
      </c>
      <c r="E6348" s="7" t="str">
        <f>TEXT(DATE(MID(D6348, 13, 4), CHOOSE(MATCH( MID(D6348, 5, 3), {"Jan","Feb","Mar","Apr","May","Jun","Jul","Aug","Sep","Oct","Nov","Dec"}, 0), 1, 2, 3, 4, 5, 6, 7, 8, 9, 10, 11, 12), MID(D6348, 9, 2)), "yyyy-mm-dd")</f>
        <v>1964-08-22</v>
      </c>
      <c r="F6348" s="1" t="str">
        <f t="shared" si="694"/>
        <v>07:21:00</v>
      </c>
      <c r="G6348" s="9" t="str">
        <f t="shared" si="695"/>
        <v>August</v>
      </c>
      <c r="H6348" s="5" t="str">
        <f t="shared" si="696"/>
        <v>1964</v>
      </c>
      <c r="I6348" s="1" t="s">
        <v>12881</v>
      </c>
      <c r="J6348" s="1" t="str">
        <f t="shared" si="697"/>
        <v xml:space="preserve">Molniya </v>
      </c>
      <c r="K6348" s="1" t="str">
        <f t="shared" si="698"/>
        <v>Cosmos 41</v>
      </c>
      <c r="L6348" s="1" t="s">
        <v>346</v>
      </c>
      <c r="M6348" s="1"/>
      <c r="N6348" s="1">
        <f t="shared" si="699"/>
        <v>0</v>
      </c>
      <c r="O6348" s="1" t="s">
        <v>9</v>
      </c>
    </row>
    <row r="6349" spans="1:15" x14ac:dyDescent="0.3">
      <c r="A6349" s="1" t="s">
        <v>5722</v>
      </c>
      <c r="B6349" s="1" t="s">
        <v>114</v>
      </c>
      <c r="C6349" s="1" t="str">
        <f t="shared" si="693"/>
        <v>USA</v>
      </c>
      <c r="D6349" s="1" t="s">
        <v>12882</v>
      </c>
      <c r="E6349" s="7" t="str">
        <f>TEXT(DATE(MID(D6349, 13, 4), CHOOSE(MATCH( MID(D6349, 5, 3), {"Jan","Feb","Mar","Apr","May","Jun","Jul","Aug","Sep","Oct","Nov","Dec"}, 0), 1, 2, 3, 4, 5, 6, 7, 8, 9, 10, 11, 12), MID(D6349, 9, 2)), "yyyy-mm-dd")</f>
        <v>1964-08-21</v>
      </c>
      <c r="F6349" s="1" t="str">
        <f t="shared" si="694"/>
        <v>15:45:00</v>
      </c>
      <c r="G6349" s="9" t="str">
        <f t="shared" si="695"/>
        <v>August</v>
      </c>
      <c r="H6349" s="5" t="str">
        <f t="shared" si="696"/>
        <v>1964</v>
      </c>
      <c r="I6349" s="1" t="s">
        <v>12883</v>
      </c>
      <c r="J6349" s="1" t="str">
        <f t="shared" si="697"/>
        <v xml:space="preserve">Thor-SLV2A Agena-D </v>
      </c>
      <c r="K6349" s="1" t="str">
        <f t="shared" si="698"/>
        <v>OPS 2739</v>
      </c>
      <c r="L6349" s="1" t="s">
        <v>346</v>
      </c>
      <c r="M6349" s="1"/>
      <c r="N6349" s="1">
        <f t="shared" si="699"/>
        <v>0</v>
      </c>
      <c r="O6349" s="1" t="s">
        <v>9</v>
      </c>
    </row>
    <row r="6350" spans="1:15" x14ac:dyDescent="0.3">
      <c r="A6350" s="1" t="s">
        <v>5722</v>
      </c>
      <c r="B6350" s="1" t="s">
        <v>3478</v>
      </c>
      <c r="C6350" s="1" t="str">
        <f t="shared" si="693"/>
        <v>USA</v>
      </c>
      <c r="D6350" s="1" t="s">
        <v>12884</v>
      </c>
      <c r="E6350" s="7" t="str">
        <f>TEXT(DATE(MID(D6350, 13, 4), CHOOSE(MATCH( MID(D6350, 5, 3), {"Jan","Feb","Mar","Apr","May","Jun","Jul","Aug","Sep","Oct","Nov","Dec"}, 0), 1, 2, 3, 4, 5, 6, 7, 8, 9, 10, 11, 12), MID(D6350, 9, 2)), "yyyy-mm-dd")</f>
        <v>1964-08-19</v>
      </c>
      <c r="F6350" s="1" t="str">
        <f t="shared" si="694"/>
        <v>12:15:00</v>
      </c>
      <c r="G6350" s="9" t="str">
        <f t="shared" si="695"/>
        <v>August</v>
      </c>
      <c r="H6350" s="5" t="str">
        <f t="shared" si="696"/>
        <v>1964</v>
      </c>
      <c r="I6350" s="1" t="s">
        <v>12885</v>
      </c>
      <c r="J6350" s="1" t="str">
        <f t="shared" si="697"/>
        <v xml:space="preserve">Delta D </v>
      </c>
      <c r="K6350" s="1" t="str">
        <f t="shared" si="698"/>
        <v>Syncom 3</v>
      </c>
      <c r="L6350" s="1" t="s">
        <v>346</v>
      </c>
      <c r="M6350" s="1"/>
      <c r="N6350" s="1">
        <f t="shared" si="699"/>
        <v>0</v>
      </c>
      <c r="O6350" s="1" t="s">
        <v>9</v>
      </c>
    </row>
    <row r="6351" spans="1:15" x14ac:dyDescent="0.3">
      <c r="A6351" s="1" t="s">
        <v>6140</v>
      </c>
      <c r="B6351" s="1" t="s">
        <v>11821</v>
      </c>
      <c r="C6351" s="1" t="str">
        <f t="shared" si="693"/>
        <v>Kazakhstan</v>
      </c>
      <c r="D6351" s="1" t="s">
        <v>12886</v>
      </c>
      <c r="E6351" s="7" t="str">
        <f>TEXT(DATE(MID(D6351, 13, 4), CHOOSE(MATCH( MID(D6351, 5, 3), {"Jan","Feb","Mar","Apr","May","Jun","Jul","Aug","Sep","Oct","Nov","Dec"}, 0), 1, 2, 3, 4, 5, 6, 7, 8, 9, 10, 11, 12), MID(D6351, 9, 2)), "yyyy-mm-dd")</f>
        <v>1964-08-18</v>
      </c>
      <c r="F6351" s="1" t="str">
        <f t="shared" si="694"/>
        <v>09:15:00</v>
      </c>
      <c r="G6351" s="9" t="str">
        <f t="shared" si="695"/>
        <v>August</v>
      </c>
      <c r="H6351" s="5" t="str">
        <f t="shared" si="696"/>
        <v>1964</v>
      </c>
      <c r="I6351" s="1" t="s">
        <v>12887</v>
      </c>
      <c r="J6351" s="1" t="str">
        <f t="shared" si="697"/>
        <v xml:space="preserve">Cosmos-3 </v>
      </c>
      <c r="K6351" s="1" t="str">
        <f t="shared" si="698"/>
        <v>Cosmos 38, 39 &amp; 40</v>
      </c>
      <c r="L6351" s="1" t="s">
        <v>346</v>
      </c>
      <c r="M6351" s="1"/>
      <c r="N6351" s="1">
        <f t="shared" si="699"/>
        <v>0</v>
      </c>
      <c r="O6351" s="1" t="s">
        <v>9</v>
      </c>
    </row>
    <row r="6352" spans="1:15" x14ac:dyDescent="0.3">
      <c r="A6352" s="1" t="s">
        <v>5556</v>
      </c>
      <c r="B6352" s="1" t="s">
        <v>27</v>
      </c>
      <c r="C6352" s="1" t="str">
        <f t="shared" si="693"/>
        <v>USA</v>
      </c>
      <c r="D6352" s="1" t="s">
        <v>12888</v>
      </c>
      <c r="E6352" s="7" t="str">
        <f>TEXT(DATE(MID(D6352, 13, 4), CHOOSE(MATCH( MID(D6352, 5, 3), {"Jan","Feb","Mar","Apr","May","Jun","Jul","Aug","Sep","Oct","Nov","Dec"}, 0), 1, 2, 3, 4, 5, 6, 7, 8, 9, 10, 11, 12), MID(D6352, 9, 2)), "yyyy-mm-dd")</f>
        <v>1964-08-14</v>
      </c>
      <c r="F6352" s="1" t="str">
        <f t="shared" si="694"/>
        <v>22:00:00</v>
      </c>
      <c r="G6352" s="9" t="str">
        <f t="shared" si="695"/>
        <v>August</v>
      </c>
      <c r="H6352" s="5" t="str">
        <f t="shared" si="696"/>
        <v>1964</v>
      </c>
      <c r="I6352" s="1" t="s">
        <v>12889</v>
      </c>
      <c r="J6352" s="1" t="str">
        <f t="shared" si="697"/>
        <v xml:space="preserve">Atlas-SLV3 Agena-D </v>
      </c>
      <c r="K6352" s="1" t="str">
        <f t="shared" si="698"/>
        <v>KH-7 Gambit 4010</v>
      </c>
      <c r="L6352" s="1" t="s">
        <v>346</v>
      </c>
      <c r="M6352" s="1"/>
      <c r="N6352" s="1">
        <f t="shared" si="699"/>
        <v>0</v>
      </c>
      <c r="O6352" s="1" t="s">
        <v>9</v>
      </c>
    </row>
    <row r="6353" spans="1:15" x14ac:dyDescent="0.3">
      <c r="A6353" s="1" t="s">
        <v>6140</v>
      </c>
      <c r="B6353" s="1" t="s">
        <v>130</v>
      </c>
      <c r="C6353" s="1" t="str">
        <f t="shared" si="693"/>
        <v>Kazakhstan</v>
      </c>
      <c r="D6353" s="1" t="s">
        <v>12890</v>
      </c>
      <c r="E6353" s="7" t="str">
        <f>TEXT(DATE(MID(D6353, 13, 4), CHOOSE(MATCH( MID(D6353, 5, 3), {"Jan","Feb","Mar","Apr","May","Jun","Jul","Aug","Sep","Oct","Nov","Dec"}, 0), 1, 2, 3, 4, 5, 6, 7, 8, 9, 10, 11, 12), MID(D6353, 9, 2)), "yyyy-mm-dd")</f>
        <v>1964-08-14</v>
      </c>
      <c r="F6353" s="1" t="str">
        <f t="shared" si="694"/>
        <v>09:30:00</v>
      </c>
      <c r="G6353" s="9" t="str">
        <f t="shared" si="695"/>
        <v>August</v>
      </c>
      <c r="H6353" s="5" t="str">
        <f t="shared" si="696"/>
        <v>1964</v>
      </c>
      <c r="I6353" s="1" t="s">
        <v>12891</v>
      </c>
      <c r="J6353" s="1" t="str">
        <f t="shared" si="697"/>
        <v xml:space="preserve">Vostok-2 </v>
      </c>
      <c r="K6353" s="1" t="str">
        <f t="shared" si="698"/>
        <v>Cosmos 37</v>
      </c>
      <c r="L6353" s="1" t="s">
        <v>346</v>
      </c>
      <c r="M6353" s="1"/>
      <c r="N6353" s="1">
        <f t="shared" si="699"/>
        <v>0</v>
      </c>
      <c r="O6353" s="1" t="s">
        <v>9</v>
      </c>
    </row>
    <row r="6354" spans="1:15" x14ac:dyDescent="0.3">
      <c r="A6354" s="1" t="s">
        <v>5722</v>
      </c>
      <c r="B6354" s="1" t="s">
        <v>10955</v>
      </c>
      <c r="C6354" s="1" t="str">
        <f t="shared" si="693"/>
        <v>USA</v>
      </c>
      <c r="D6354" s="1" t="s">
        <v>12892</v>
      </c>
      <c r="E6354" s="7" t="str">
        <f>TEXT(DATE(MID(D6354, 13, 4), CHOOSE(MATCH( MID(D6354, 5, 3), {"Jan","Feb","Mar","Apr","May","Jun","Jul","Aug","Sep","Oct","Nov","Dec"}, 0), 1, 2, 3, 4, 5, 6, 7, 8, 9, 10, 11, 12), MID(D6354, 9, 2)), "yyyy-mm-dd")</f>
        <v>1964-08-05</v>
      </c>
      <c r="F6354" s="1" t="str">
        <f t="shared" si="694"/>
        <v>23:15:00</v>
      </c>
      <c r="G6354" s="9" t="str">
        <f t="shared" si="695"/>
        <v>August</v>
      </c>
      <c r="H6354" s="5" t="str">
        <f t="shared" si="696"/>
        <v>1964</v>
      </c>
      <c r="I6354" s="1" t="s">
        <v>12893</v>
      </c>
      <c r="J6354" s="1" t="str">
        <f t="shared" si="697"/>
        <v xml:space="preserve">Thor-SLV2A Agena-D </v>
      </c>
      <c r="K6354" s="1" t="str">
        <f t="shared" si="698"/>
        <v>OPS 3042</v>
      </c>
      <c r="L6354" s="1" t="s">
        <v>346</v>
      </c>
      <c r="M6354" s="1"/>
      <c r="N6354" s="1">
        <f t="shared" si="699"/>
        <v>0</v>
      </c>
      <c r="O6354" s="1" t="s">
        <v>9</v>
      </c>
    </row>
    <row r="6355" spans="1:15" x14ac:dyDescent="0.3">
      <c r="A6355" s="1" t="s">
        <v>6140</v>
      </c>
      <c r="B6355" s="1" t="s">
        <v>12813</v>
      </c>
      <c r="C6355" s="1" t="str">
        <f t="shared" si="693"/>
        <v>Russia</v>
      </c>
      <c r="D6355" s="1" t="s">
        <v>12894</v>
      </c>
      <c r="E6355" s="7" t="str">
        <f>TEXT(DATE(MID(D6355, 13, 4), CHOOSE(MATCH( MID(D6355, 5, 3), {"Jan","Feb","Mar","Apr","May","Jun","Jul","Aug","Sep","Oct","Nov","Dec"}, 0), 1, 2, 3, 4, 5, 6, 7, 8, 9, 10, 11, 12), MID(D6355, 9, 2)), "yyyy-mm-dd")</f>
        <v>1964-07-30</v>
      </c>
      <c r="F6355" s="1" t="str">
        <f t="shared" si="694"/>
        <v>03:36:00</v>
      </c>
      <c r="G6355" s="9" t="str">
        <f t="shared" si="695"/>
        <v>July</v>
      </c>
      <c r="H6355" s="5" t="str">
        <f t="shared" si="696"/>
        <v>1964</v>
      </c>
      <c r="I6355" s="1" t="s">
        <v>12895</v>
      </c>
      <c r="J6355" s="1" t="str">
        <f t="shared" si="697"/>
        <v xml:space="preserve">Cosmos-1 (65S3) </v>
      </c>
      <c r="K6355" s="1" t="str">
        <f t="shared" si="698"/>
        <v>Cosmos 36</v>
      </c>
      <c r="L6355" s="1" t="s">
        <v>346</v>
      </c>
      <c r="M6355" s="1"/>
      <c r="N6355" s="1">
        <f t="shared" si="699"/>
        <v>0</v>
      </c>
      <c r="O6355" s="1" t="s">
        <v>9</v>
      </c>
    </row>
    <row r="6356" spans="1:15" x14ac:dyDescent="0.3">
      <c r="A6356" s="1" t="s">
        <v>5556</v>
      </c>
      <c r="B6356" s="1" t="s">
        <v>12019</v>
      </c>
      <c r="C6356" s="1" t="str">
        <f t="shared" si="693"/>
        <v>USA</v>
      </c>
      <c r="D6356" s="1" t="s">
        <v>12896</v>
      </c>
      <c r="E6356" s="7" t="str">
        <f>TEXT(DATE(MID(D6356, 13, 4), CHOOSE(MATCH( MID(D6356, 5, 3), {"Jan","Feb","Mar","Apr","May","Jun","Jul","Aug","Sep","Oct","Nov","Dec"}, 0), 1, 2, 3, 4, 5, 6, 7, 8, 9, 10, 11, 12), MID(D6356, 9, 2)), "yyyy-mm-dd")</f>
        <v>1964-07-28</v>
      </c>
      <c r="F6356" s="1" t="str">
        <f t="shared" si="694"/>
        <v>16:50:00</v>
      </c>
      <c r="G6356" s="9" t="str">
        <f t="shared" si="695"/>
        <v>July</v>
      </c>
      <c r="H6356" s="5" t="str">
        <f t="shared" si="696"/>
        <v>1964</v>
      </c>
      <c r="I6356" s="1" t="s">
        <v>12897</v>
      </c>
      <c r="J6356" s="1" t="str">
        <f t="shared" si="697"/>
        <v xml:space="preserve">Atlas-LV3 Agena-B </v>
      </c>
      <c r="K6356" s="1" t="str">
        <f t="shared" si="698"/>
        <v>Ranger 7</v>
      </c>
      <c r="L6356" s="1" t="s">
        <v>346</v>
      </c>
      <c r="M6356" s="1"/>
      <c r="N6356" s="1">
        <f t="shared" si="699"/>
        <v>0</v>
      </c>
      <c r="O6356" s="1" t="s">
        <v>9</v>
      </c>
    </row>
    <row r="6357" spans="1:15" x14ac:dyDescent="0.3">
      <c r="A6357" s="1" t="s">
        <v>5556</v>
      </c>
      <c r="B6357" s="1" t="s">
        <v>9371</v>
      </c>
      <c r="C6357" s="1" t="str">
        <f t="shared" si="693"/>
        <v>USA</v>
      </c>
      <c r="D6357" s="1" t="s">
        <v>12898</v>
      </c>
      <c r="E6357" s="7" t="str">
        <f>TEXT(DATE(MID(D6357, 13, 4), CHOOSE(MATCH( MID(D6357, 5, 3), {"Jan","Feb","Mar","Apr","May","Jun","Jul","Aug","Sep","Oct","Nov","Dec"}, 0), 1, 2, 3, 4, 5, 6, 7, 8, 9, 10, 11, 12), MID(D6357, 9, 2)), "yyyy-mm-dd")</f>
        <v>1964-07-17</v>
      </c>
      <c r="F6357" s="1" t="str">
        <f t="shared" si="694"/>
        <v>08:22:00</v>
      </c>
      <c r="G6357" s="9" t="str">
        <f t="shared" si="695"/>
        <v>July</v>
      </c>
      <c r="H6357" s="5" t="str">
        <f t="shared" si="696"/>
        <v>1964</v>
      </c>
      <c r="I6357" s="1" t="s">
        <v>12899</v>
      </c>
      <c r="J6357" s="1" t="str">
        <f t="shared" si="697"/>
        <v xml:space="preserve">Atlas-LV3 Agena-D </v>
      </c>
      <c r="K6357" s="1" t="str">
        <f t="shared" si="698"/>
        <v>Vela 2A/2B</v>
      </c>
      <c r="L6357" s="1" t="s">
        <v>346</v>
      </c>
      <c r="M6357" s="1"/>
      <c r="N6357" s="1">
        <f t="shared" si="699"/>
        <v>0</v>
      </c>
      <c r="O6357" s="1" t="s">
        <v>9</v>
      </c>
    </row>
    <row r="6358" spans="1:15" x14ac:dyDescent="0.3">
      <c r="A6358" s="1" t="s">
        <v>6140</v>
      </c>
      <c r="B6358" s="1" t="s">
        <v>130</v>
      </c>
      <c r="C6358" s="1" t="str">
        <f t="shared" si="693"/>
        <v>Kazakhstan</v>
      </c>
      <c r="D6358" s="1" t="s">
        <v>12900</v>
      </c>
      <c r="E6358" s="7" t="str">
        <f>TEXT(DATE(MID(D6358, 13, 4), CHOOSE(MATCH( MID(D6358, 5, 3), {"Jan","Feb","Mar","Apr","May","Jun","Jul","Aug","Sep","Oct","Nov","Dec"}, 0), 1, 2, 3, 4, 5, 6, 7, 8, 9, 10, 11, 12), MID(D6358, 9, 2)), "yyyy-mm-dd")</f>
        <v>1964-07-15</v>
      </c>
      <c r="F6358" s="1" t="str">
        <f t="shared" si="694"/>
        <v>11:27:00</v>
      </c>
      <c r="G6358" s="9" t="str">
        <f t="shared" si="695"/>
        <v>July</v>
      </c>
      <c r="H6358" s="5" t="str">
        <f t="shared" si="696"/>
        <v>1964</v>
      </c>
      <c r="I6358" s="1" t="s">
        <v>12901</v>
      </c>
      <c r="J6358" s="1" t="str">
        <f t="shared" si="697"/>
        <v xml:space="preserve">Vostok-2 </v>
      </c>
      <c r="K6358" s="1" t="str">
        <f t="shared" si="698"/>
        <v>Cosmos 35</v>
      </c>
      <c r="L6358" s="1" t="s">
        <v>346</v>
      </c>
      <c r="M6358" s="1"/>
      <c r="N6358" s="1">
        <f t="shared" si="699"/>
        <v>0</v>
      </c>
      <c r="O6358" s="1" t="s">
        <v>9</v>
      </c>
    </row>
    <row r="6359" spans="1:15" x14ac:dyDescent="0.3">
      <c r="A6359" s="1" t="s">
        <v>5722</v>
      </c>
      <c r="B6359" s="1" t="s">
        <v>5557</v>
      </c>
      <c r="C6359" s="1" t="str">
        <f t="shared" si="693"/>
        <v>USA</v>
      </c>
      <c r="D6359" s="1" t="s">
        <v>12902</v>
      </c>
      <c r="E6359" s="7" t="str">
        <f>TEXT(DATE(MID(D6359, 13, 4), CHOOSE(MATCH( MID(D6359, 5, 3), {"Jan","Feb","Mar","Apr","May","Jun","Jul","Aug","Sep","Oct","Nov","Dec"}, 0), 1, 2, 3, 4, 5, 6, 7, 8, 9, 10, 11, 12), MID(D6359, 9, 2)), "yyyy-mm-dd")</f>
        <v>1964-07-10</v>
      </c>
      <c r="F6359" s="1" t="str">
        <f t="shared" si="694"/>
        <v>23:14:00</v>
      </c>
      <c r="G6359" s="9" t="str">
        <f t="shared" si="695"/>
        <v>July</v>
      </c>
      <c r="H6359" s="5" t="str">
        <f t="shared" si="696"/>
        <v>1964</v>
      </c>
      <c r="I6359" s="1" t="s">
        <v>12903</v>
      </c>
      <c r="J6359" s="1" t="str">
        <f t="shared" si="697"/>
        <v xml:space="preserve">Thor-SLV2A Agena-D </v>
      </c>
      <c r="K6359" s="1" t="str">
        <f t="shared" si="698"/>
        <v>OPS 3491</v>
      </c>
      <c r="L6359" s="1" t="s">
        <v>346</v>
      </c>
      <c r="M6359" s="1"/>
      <c r="N6359" s="1">
        <f t="shared" si="699"/>
        <v>0</v>
      </c>
      <c r="O6359" s="1" t="s">
        <v>9</v>
      </c>
    </row>
    <row r="6360" spans="1:15" x14ac:dyDescent="0.3">
      <c r="A6360" s="1" t="s">
        <v>6140</v>
      </c>
      <c r="B6360" s="1" t="s">
        <v>1630</v>
      </c>
      <c r="C6360" s="1" t="str">
        <f t="shared" si="693"/>
        <v>Kazakhstan</v>
      </c>
      <c r="D6360" s="1" t="s">
        <v>12904</v>
      </c>
      <c r="E6360" s="7" t="str">
        <f>TEXT(DATE(MID(D6360, 13, 4), CHOOSE(MATCH( MID(D6360, 5, 3), {"Jan","Feb","Mar","Apr","May","Jun","Jul","Aug","Sep","Oct","Nov","Dec"}, 0), 1, 2, 3, 4, 5, 6, 7, 8, 9, 10, 11, 12), MID(D6360, 9, 2)), "yyyy-mm-dd")</f>
        <v>1964-07-10</v>
      </c>
      <c r="F6360" s="1" t="str">
        <f t="shared" si="694"/>
        <v>21:51:00</v>
      </c>
      <c r="G6360" s="9" t="str">
        <f t="shared" si="695"/>
        <v>July</v>
      </c>
      <c r="H6360" s="5" t="str">
        <f t="shared" si="696"/>
        <v>1964</v>
      </c>
      <c r="I6360" s="1" t="s">
        <v>12905</v>
      </c>
      <c r="J6360" s="1" t="str">
        <f t="shared" si="697"/>
        <v xml:space="preserve">Vostok </v>
      </c>
      <c r="K6360" s="1" t="str">
        <f t="shared" si="698"/>
        <v>Elektron 3 &amp; 4</v>
      </c>
      <c r="L6360" s="1" t="s">
        <v>346</v>
      </c>
      <c r="M6360" s="1"/>
      <c r="N6360" s="1">
        <f t="shared" si="699"/>
        <v>0</v>
      </c>
      <c r="O6360" s="1" t="s">
        <v>9</v>
      </c>
    </row>
    <row r="6361" spans="1:15" x14ac:dyDescent="0.3">
      <c r="A6361" s="1" t="s">
        <v>5556</v>
      </c>
      <c r="B6361" s="1" t="s">
        <v>4249</v>
      </c>
      <c r="C6361" s="1" t="str">
        <f t="shared" si="693"/>
        <v>USA</v>
      </c>
      <c r="D6361" s="1" t="s">
        <v>12906</v>
      </c>
      <c r="E6361" s="7" t="str">
        <f>TEXT(DATE(MID(D6361, 13, 4), CHOOSE(MATCH( MID(D6361, 5, 3), {"Jan","Feb","Mar","Apr","May","Jun","Jul","Aug","Sep","Oct","Nov","Dec"}, 0), 1, 2, 3, 4, 5, 6, 7, 8, 9, 10, 11, 12), MID(D6361, 9, 2)), "yyyy-mm-dd")</f>
        <v>1964-07-06</v>
      </c>
      <c r="F6361" s="1" t="str">
        <f t="shared" si="694"/>
        <v>18:51:00</v>
      </c>
      <c r="G6361" s="9" t="str">
        <f t="shared" si="695"/>
        <v>July</v>
      </c>
      <c r="H6361" s="5" t="str">
        <f t="shared" si="696"/>
        <v>1964</v>
      </c>
      <c r="I6361" s="1" t="s">
        <v>12907</v>
      </c>
      <c r="J6361" s="1" t="str">
        <f t="shared" si="697"/>
        <v xml:space="preserve">Atlas-LV3 Agena-D </v>
      </c>
      <c r="K6361" s="1" t="str">
        <f t="shared" si="698"/>
        <v>KH-7 Gambit 4009</v>
      </c>
      <c r="L6361" s="1" t="s">
        <v>346</v>
      </c>
      <c r="M6361" s="1"/>
      <c r="N6361" s="1">
        <f t="shared" si="699"/>
        <v>0</v>
      </c>
      <c r="O6361" s="1" t="s">
        <v>9</v>
      </c>
    </row>
    <row r="6362" spans="1:15" x14ac:dyDescent="0.3">
      <c r="A6362" s="1" t="s">
        <v>5722</v>
      </c>
      <c r="B6362" s="1" t="s">
        <v>11804</v>
      </c>
      <c r="C6362" s="1" t="str">
        <f t="shared" si="693"/>
        <v>USA</v>
      </c>
      <c r="D6362" s="1" t="s">
        <v>12908</v>
      </c>
      <c r="E6362" s="7" t="str">
        <f>TEXT(DATE(MID(D6362, 13, 4), CHOOSE(MATCH( MID(D6362, 5, 3), {"Jan","Feb","Mar","Apr","May","Jun","Jul","Aug","Sep","Oct","Nov","Dec"}, 0), 1, 2, 3, 4, 5, 6, 7, 8, 9, 10, 11, 12), MID(D6362, 9, 2)), "yyyy-mm-dd")</f>
        <v>1964-07-02</v>
      </c>
      <c r="F6362" s="1" t="str">
        <f t="shared" si="694"/>
        <v>23:59:00</v>
      </c>
      <c r="G6362" s="9" t="str">
        <f t="shared" si="695"/>
        <v>July</v>
      </c>
      <c r="H6362" s="5" t="str">
        <f t="shared" si="696"/>
        <v>1964</v>
      </c>
      <c r="I6362" s="1" t="s">
        <v>12909</v>
      </c>
      <c r="J6362" s="1" t="str">
        <f t="shared" si="697"/>
        <v xml:space="preserve">Thor-SLV2A Agena-D </v>
      </c>
      <c r="K6362" s="1" t="str">
        <f t="shared" si="698"/>
        <v>OPS 3395</v>
      </c>
      <c r="L6362" s="1" t="s">
        <v>346</v>
      </c>
      <c r="M6362" s="1"/>
      <c r="N6362" s="1">
        <f t="shared" si="699"/>
        <v>0</v>
      </c>
      <c r="O6362" s="1" t="s">
        <v>9</v>
      </c>
    </row>
    <row r="6363" spans="1:15" x14ac:dyDescent="0.3">
      <c r="A6363" s="1" t="s">
        <v>6140</v>
      </c>
      <c r="B6363" s="1" t="s">
        <v>1630</v>
      </c>
      <c r="C6363" s="1" t="str">
        <f t="shared" si="693"/>
        <v>Kazakhstan</v>
      </c>
      <c r="D6363" s="1" t="s">
        <v>12910</v>
      </c>
      <c r="E6363" s="7" t="str">
        <f>TEXT(DATE(MID(D6363, 13, 4), CHOOSE(MATCH( MID(D6363, 5, 3), {"Jan","Feb","Mar","Apr","May","Jun","Jul","Aug","Sep","Oct","Nov","Dec"}, 0), 1, 2, 3, 4, 5, 6, 7, 8, 9, 10, 11, 12), MID(D6363, 9, 2)), "yyyy-mm-dd")</f>
        <v>1964-07-01</v>
      </c>
      <c r="F6363" s="1" t="str">
        <f t="shared" si="694"/>
        <v>11:00:00</v>
      </c>
      <c r="G6363" s="9" t="str">
        <f t="shared" si="695"/>
        <v>July</v>
      </c>
      <c r="H6363" s="5" t="str">
        <f t="shared" si="696"/>
        <v>1964</v>
      </c>
      <c r="I6363" s="1" t="s">
        <v>12911</v>
      </c>
      <c r="J6363" s="1" t="str">
        <f t="shared" si="697"/>
        <v xml:space="preserve">Voskhod </v>
      </c>
      <c r="K6363" s="1" t="str">
        <f t="shared" si="698"/>
        <v>Cosmos 34</v>
      </c>
      <c r="L6363" s="1" t="s">
        <v>346</v>
      </c>
      <c r="M6363" s="1"/>
      <c r="N6363" s="1">
        <f t="shared" si="699"/>
        <v>0</v>
      </c>
      <c r="O6363" s="1" t="s">
        <v>9</v>
      </c>
    </row>
    <row r="6364" spans="1:15" x14ac:dyDescent="0.3">
      <c r="A6364" s="1" t="s">
        <v>5556</v>
      </c>
      <c r="B6364" s="1" t="s">
        <v>4149</v>
      </c>
      <c r="C6364" s="1" t="str">
        <f t="shared" si="693"/>
        <v>USA</v>
      </c>
      <c r="D6364" s="1" t="s">
        <v>12912</v>
      </c>
      <c r="E6364" s="7" t="str">
        <f>TEXT(DATE(MID(D6364, 13, 4), CHOOSE(MATCH( MID(D6364, 5, 3), {"Jan","Feb","Mar","Apr","May","Jun","Jul","Aug","Sep","Oct","Nov","Dec"}, 0), 1, 2, 3, 4, 5, 6, 7, 8, 9, 10, 11, 12), MID(D6364, 9, 2)), "yyyy-mm-dd")</f>
        <v>1964-06-30</v>
      </c>
      <c r="F6364" s="1" t="str">
        <f t="shared" si="694"/>
        <v>14:04:00</v>
      </c>
      <c r="G6364" s="9" t="str">
        <f t="shared" si="695"/>
        <v>June</v>
      </c>
      <c r="H6364" s="5" t="str">
        <f t="shared" si="696"/>
        <v>1964</v>
      </c>
      <c r="I6364" s="1" t="s">
        <v>12913</v>
      </c>
      <c r="J6364" s="1" t="str">
        <f t="shared" si="697"/>
        <v xml:space="preserve">Atlas-LV3C Centaur-C </v>
      </c>
      <c r="K6364" s="1" t="str">
        <f t="shared" si="698"/>
        <v>AC-3 (Test Vehicle)</v>
      </c>
      <c r="L6364" s="1" t="s">
        <v>346</v>
      </c>
      <c r="M6364" s="1"/>
      <c r="N6364" s="1">
        <f t="shared" si="699"/>
        <v>0</v>
      </c>
      <c r="O6364" s="1" t="s">
        <v>257</v>
      </c>
    </row>
    <row r="6365" spans="1:15" x14ac:dyDescent="0.3">
      <c r="A6365" s="1" t="s">
        <v>5722</v>
      </c>
      <c r="B6365" s="1" t="s">
        <v>5723</v>
      </c>
      <c r="C6365" s="1" t="str">
        <f t="shared" si="693"/>
        <v>USA</v>
      </c>
      <c r="D6365" s="1" t="s">
        <v>12914</v>
      </c>
      <c r="E6365" s="7" t="str">
        <f>TEXT(DATE(MID(D6365, 13, 4), CHOOSE(MATCH( MID(D6365, 5, 3), {"Jan","Feb","Mar","Apr","May","Jun","Jul","Aug","Sep","Oct","Nov","Dec"}, 0), 1, 2, 3, 4, 5, 6, 7, 8, 9, 10, 11, 12), MID(D6365, 9, 2)), "yyyy-mm-dd")</f>
        <v>1964-06-25</v>
      </c>
      <c r="F6365" s="1" t="str">
        <f t="shared" si="694"/>
        <v>01:40:00</v>
      </c>
      <c r="G6365" s="9" t="str">
        <f t="shared" si="695"/>
        <v>June</v>
      </c>
      <c r="H6365" s="5" t="str">
        <f t="shared" si="696"/>
        <v>1964</v>
      </c>
      <c r="I6365" s="1" t="s">
        <v>12915</v>
      </c>
      <c r="J6365" s="1" t="str">
        <f t="shared" si="697"/>
        <v xml:space="preserve">Scout X-4 </v>
      </c>
      <c r="K6365" s="1" t="str">
        <f t="shared" si="698"/>
        <v>ESRS</v>
      </c>
      <c r="L6365" s="1" t="s">
        <v>346</v>
      </c>
      <c r="M6365" s="1"/>
      <c r="N6365" s="1">
        <f t="shared" si="699"/>
        <v>0</v>
      </c>
      <c r="O6365" s="1" t="s">
        <v>257</v>
      </c>
    </row>
    <row r="6366" spans="1:15" x14ac:dyDescent="0.3">
      <c r="A6366" s="1" t="s">
        <v>6140</v>
      </c>
      <c r="B6366" s="1" t="s">
        <v>130</v>
      </c>
      <c r="C6366" s="1" t="str">
        <f t="shared" si="693"/>
        <v>Kazakhstan</v>
      </c>
      <c r="D6366" s="1" t="s">
        <v>12916</v>
      </c>
      <c r="E6366" s="7" t="str">
        <f>TEXT(DATE(MID(D6366, 13, 4), CHOOSE(MATCH( MID(D6366, 5, 3), {"Jan","Feb","Mar","Apr","May","Jun","Jul","Aug","Sep","Oct","Nov","Dec"}, 0), 1, 2, 3, 4, 5, 6, 7, 8, 9, 10, 11, 12), MID(D6366, 9, 2)), "yyyy-mm-dd")</f>
        <v>1964-06-23</v>
      </c>
      <c r="F6366" s="1" t="str">
        <f t="shared" si="694"/>
        <v>10:00:00</v>
      </c>
      <c r="G6366" s="9" t="str">
        <f t="shared" si="695"/>
        <v>June</v>
      </c>
      <c r="H6366" s="5" t="str">
        <f t="shared" si="696"/>
        <v>1964</v>
      </c>
      <c r="I6366" s="1" t="s">
        <v>12917</v>
      </c>
      <c r="J6366" s="1" t="str">
        <f t="shared" si="697"/>
        <v xml:space="preserve">Vostok-2 </v>
      </c>
      <c r="K6366" s="1" t="str">
        <f t="shared" si="698"/>
        <v>Cosmos 33</v>
      </c>
      <c r="L6366" s="1" t="s">
        <v>346</v>
      </c>
      <c r="M6366" s="1"/>
      <c r="N6366" s="1">
        <f t="shared" si="699"/>
        <v>0</v>
      </c>
      <c r="O6366" s="1" t="s">
        <v>9</v>
      </c>
    </row>
    <row r="6367" spans="1:15" x14ac:dyDescent="0.3">
      <c r="A6367" s="1" t="s">
        <v>5722</v>
      </c>
      <c r="B6367" s="1" t="s">
        <v>10902</v>
      </c>
      <c r="C6367" s="1" t="str">
        <f t="shared" si="693"/>
        <v>USA</v>
      </c>
      <c r="D6367" s="1" t="s">
        <v>12918</v>
      </c>
      <c r="E6367" s="7" t="str">
        <f>TEXT(DATE(MID(D6367, 13, 4), CHOOSE(MATCH( MID(D6367, 5, 3), {"Jan","Feb","Mar","Apr","May","Jun","Jul","Aug","Sep","Oct","Nov","Dec"}, 0), 1, 2, 3, 4, 5, 6, 7, 8, 9, 10, 11, 12), MID(D6367, 9, 2)), "yyyy-mm-dd")</f>
        <v>1964-06-19</v>
      </c>
      <c r="F6367" s="1" t="str">
        <f t="shared" si="694"/>
        <v>23:18:00</v>
      </c>
      <c r="G6367" s="9" t="str">
        <f t="shared" si="695"/>
        <v>June</v>
      </c>
      <c r="H6367" s="5" t="str">
        <f t="shared" si="696"/>
        <v>1964</v>
      </c>
      <c r="I6367" s="1" t="s">
        <v>12919</v>
      </c>
      <c r="J6367" s="1" t="str">
        <f t="shared" si="697"/>
        <v xml:space="preserve">Thor-SLV2A Agena-D </v>
      </c>
      <c r="K6367" s="1" t="str">
        <f t="shared" si="698"/>
        <v>OPS 3754</v>
      </c>
      <c r="L6367" s="1" t="s">
        <v>346</v>
      </c>
      <c r="M6367" s="1"/>
      <c r="N6367" s="1">
        <f t="shared" si="699"/>
        <v>0</v>
      </c>
      <c r="O6367" s="1" t="s">
        <v>9</v>
      </c>
    </row>
    <row r="6368" spans="1:15" x14ac:dyDescent="0.3">
      <c r="A6368" s="1" t="s">
        <v>5722</v>
      </c>
      <c r="B6368" s="1" t="s">
        <v>10955</v>
      </c>
      <c r="C6368" s="1" t="str">
        <f t="shared" si="693"/>
        <v>USA</v>
      </c>
      <c r="D6368" s="1" t="s">
        <v>12920</v>
      </c>
      <c r="E6368" s="7" t="str">
        <f>TEXT(DATE(MID(D6368, 13, 4), CHOOSE(MATCH( MID(D6368, 5, 3), {"Jan","Feb","Mar","Apr","May","Jun","Jul","Aug","Sep","Oct","Nov","Dec"}, 0), 1, 2, 3, 4, 5, 6, 7, 8, 9, 10, 11, 12), MID(D6368, 9, 2)), "yyyy-mm-dd")</f>
        <v>1964-06-18</v>
      </c>
      <c r="F6368" s="1" t="str">
        <f t="shared" si="694"/>
        <v>04:56:00</v>
      </c>
      <c r="G6368" s="9" t="str">
        <f t="shared" si="695"/>
        <v>June</v>
      </c>
      <c r="H6368" s="5" t="str">
        <f t="shared" si="696"/>
        <v>1964</v>
      </c>
      <c r="I6368" s="1" t="s">
        <v>12921</v>
      </c>
      <c r="J6368" s="1" t="str">
        <f t="shared" si="697"/>
        <v xml:space="preserve">Thor DM-21 Agena-D </v>
      </c>
      <c r="K6368" s="1" t="str">
        <f t="shared" si="698"/>
        <v>OPS 4467A &amp; OPS 4467B</v>
      </c>
      <c r="L6368" s="1" t="s">
        <v>346</v>
      </c>
      <c r="M6368" s="1"/>
      <c r="N6368" s="1">
        <f t="shared" si="699"/>
        <v>0</v>
      </c>
      <c r="O6368" s="1" t="s">
        <v>9</v>
      </c>
    </row>
    <row r="6369" spans="1:15" x14ac:dyDescent="0.3">
      <c r="A6369" s="1" t="s">
        <v>5722</v>
      </c>
      <c r="B6369" s="1" t="s">
        <v>114</v>
      </c>
      <c r="C6369" s="1" t="str">
        <f t="shared" si="693"/>
        <v>USA</v>
      </c>
      <c r="D6369" s="1" t="s">
        <v>12922</v>
      </c>
      <c r="E6369" s="7" t="str">
        <f>TEXT(DATE(MID(D6369, 13, 4), CHOOSE(MATCH( MID(D6369, 5, 3), {"Jan","Feb","Mar","Apr","May","Jun","Jul","Aug","Sep","Oct","Nov","Dec"}, 0), 1, 2, 3, 4, 5, 6, 7, 8, 9, 10, 11, 12), MID(D6369, 9, 2)), "yyyy-mm-dd")</f>
        <v>1964-06-13</v>
      </c>
      <c r="F6369" s="1" t="str">
        <f t="shared" si="694"/>
        <v>15:47:00</v>
      </c>
      <c r="G6369" s="9" t="str">
        <f t="shared" si="695"/>
        <v>June</v>
      </c>
      <c r="H6369" s="5" t="str">
        <f t="shared" si="696"/>
        <v>1964</v>
      </c>
      <c r="I6369" s="1" t="s">
        <v>12923</v>
      </c>
      <c r="J6369" s="1" t="str">
        <f t="shared" si="697"/>
        <v xml:space="preserve">Thor-SLV2A Agena-D </v>
      </c>
      <c r="K6369" s="1" t="str">
        <f t="shared" si="698"/>
        <v>OPS 3236</v>
      </c>
      <c r="L6369" s="1" t="s">
        <v>346</v>
      </c>
      <c r="M6369" s="1"/>
      <c r="N6369" s="1">
        <f t="shared" si="699"/>
        <v>0</v>
      </c>
      <c r="O6369" s="1" t="s">
        <v>9</v>
      </c>
    </row>
    <row r="6370" spans="1:15" x14ac:dyDescent="0.3">
      <c r="A6370" s="1" t="s">
        <v>6140</v>
      </c>
      <c r="B6370" s="1" t="s">
        <v>130</v>
      </c>
      <c r="C6370" s="1" t="str">
        <f t="shared" si="693"/>
        <v>Kazakhstan</v>
      </c>
      <c r="D6370" s="1" t="s">
        <v>12924</v>
      </c>
      <c r="E6370" s="7" t="str">
        <f>TEXT(DATE(MID(D6370, 13, 4), CHOOSE(MATCH( MID(D6370, 5, 3), {"Jan","Feb","Mar","Apr","May","Jun","Jul","Aug","Sep","Oct","Nov","Dec"}, 0), 1, 2, 3, 4, 5, 6, 7, 8, 9, 10, 11, 12), MID(D6370, 9, 2)), "yyyy-mm-dd")</f>
        <v>1964-06-10</v>
      </c>
      <c r="F6370" s="1" t="str">
        <f t="shared" si="694"/>
        <v>11:00:00</v>
      </c>
      <c r="G6370" s="9" t="str">
        <f t="shared" si="695"/>
        <v>June</v>
      </c>
      <c r="H6370" s="5" t="str">
        <f t="shared" si="696"/>
        <v>1964</v>
      </c>
      <c r="I6370" s="1" t="s">
        <v>12925</v>
      </c>
      <c r="J6370" s="1" t="str">
        <f t="shared" si="697"/>
        <v xml:space="preserve">Vostok-2 </v>
      </c>
      <c r="K6370" s="1" t="str">
        <f t="shared" si="698"/>
        <v>Cosmos 32</v>
      </c>
      <c r="L6370" s="1" t="s">
        <v>346</v>
      </c>
      <c r="M6370" s="1"/>
      <c r="N6370" s="1">
        <f t="shared" si="699"/>
        <v>0</v>
      </c>
      <c r="O6370" s="1" t="s">
        <v>9</v>
      </c>
    </row>
    <row r="6371" spans="1:15" x14ac:dyDescent="0.3">
      <c r="A6371" s="1" t="s">
        <v>6140</v>
      </c>
      <c r="B6371" s="1" t="s">
        <v>12813</v>
      </c>
      <c r="C6371" s="1" t="str">
        <f t="shared" si="693"/>
        <v>Russia</v>
      </c>
      <c r="D6371" s="1" t="s">
        <v>12926</v>
      </c>
      <c r="E6371" s="7" t="str">
        <f>TEXT(DATE(MID(D6371, 13, 4), CHOOSE(MATCH( MID(D6371, 5, 3), {"Jan","Feb","Mar","Apr","May","Jun","Jul","Aug","Sep","Oct","Nov","Dec"}, 0), 1, 2, 3, 4, 5, 6, 7, 8, 9, 10, 11, 12), MID(D6371, 9, 2)), "yyyy-mm-dd")</f>
        <v>1964-06-06</v>
      </c>
      <c r="F6371" s="1" t="str">
        <f t="shared" si="694"/>
        <v>06:00:00</v>
      </c>
      <c r="G6371" s="9" t="str">
        <f t="shared" si="695"/>
        <v>June</v>
      </c>
      <c r="H6371" s="5" t="str">
        <f t="shared" si="696"/>
        <v>1964</v>
      </c>
      <c r="I6371" s="1" t="s">
        <v>12927</v>
      </c>
      <c r="J6371" s="1" t="str">
        <f t="shared" si="697"/>
        <v xml:space="preserve">Cosmos-1 (65S3) </v>
      </c>
      <c r="K6371" s="1" t="str">
        <f t="shared" si="698"/>
        <v>Cosmos 31</v>
      </c>
      <c r="L6371" s="1" t="s">
        <v>346</v>
      </c>
      <c r="M6371" s="1"/>
      <c r="N6371" s="1">
        <f t="shared" si="699"/>
        <v>0</v>
      </c>
      <c r="O6371" s="1" t="s">
        <v>9</v>
      </c>
    </row>
    <row r="6372" spans="1:15" x14ac:dyDescent="0.3">
      <c r="A6372" s="1" t="s">
        <v>5722</v>
      </c>
      <c r="B6372" s="1" t="s">
        <v>5557</v>
      </c>
      <c r="C6372" s="1" t="str">
        <f t="shared" si="693"/>
        <v>USA</v>
      </c>
      <c r="D6372" s="1" t="s">
        <v>12928</v>
      </c>
      <c r="E6372" s="7" t="str">
        <f>TEXT(DATE(MID(D6372, 13, 4), CHOOSE(MATCH( MID(D6372, 5, 3), {"Jan","Feb","Mar","Apr","May","Jun","Jul","Aug","Sep","Oct","Nov","Dec"}, 0), 1, 2, 3, 4, 5, 6, 7, 8, 9, 10, 11, 12), MID(D6372, 9, 2)), "yyyy-mm-dd")</f>
        <v>1964-06-04</v>
      </c>
      <c r="F6372" s="1" t="str">
        <f t="shared" si="694"/>
        <v>22:59:00</v>
      </c>
      <c r="G6372" s="9" t="str">
        <f t="shared" si="695"/>
        <v>June</v>
      </c>
      <c r="H6372" s="5" t="str">
        <f t="shared" si="696"/>
        <v>1964</v>
      </c>
      <c r="I6372" s="1" t="s">
        <v>12929</v>
      </c>
      <c r="J6372" s="1" t="str">
        <f t="shared" si="697"/>
        <v xml:space="preserve">Thor-SLV2A Agena-D </v>
      </c>
      <c r="K6372" s="1" t="str">
        <f t="shared" si="698"/>
        <v>OPS 3483</v>
      </c>
      <c r="L6372" s="1" t="s">
        <v>346</v>
      </c>
      <c r="M6372" s="1"/>
      <c r="N6372" s="1">
        <f t="shared" si="699"/>
        <v>0</v>
      </c>
      <c r="O6372" s="1" t="s">
        <v>9</v>
      </c>
    </row>
    <row r="6373" spans="1:15" x14ac:dyDescent="0.3">
      <c r="A6373" s="1" t="s">
        <v>6140</v>
      </c>
      <c r="B6373" s="1" t="s">
        <v>1630</v>
      </c>
      <c r="C6373" s="1" t="str">
        <f t="shared" si="693"/>
        <v>Kazakhstan</v>
      </c>
      <c r="D6373" s="1" t="s">
        <v>12930</v>
      </c>
      <c r="E6373" s="7" t="str">
        <f>TEXT(DATE(MID(D6373, 13, 4), CHOOSE(MATCH( MID(D6373, 5, 3), {"Jan","Feb","Mar","Apr","May","Jun","Jul","Aug","Sep","Oct","Nov","Dec"}, 0), 1, 2, 3, 4, 5, 6, 7, 8, 9, 10, 11, 12), MID(D6373, 9, 2)), "yyyy-mm-dd")</f>
        <v>1964-06-04</v>
      </c>
      <c r="F6373" s="1" t="str">
        <f t="shared" si="694"/>
        <v>04:00:00</v>
      </c>
      <c r="G6373" s="9" t="str">
        <f t="shared" si="695"/>
        <v>June</v>
      </c>
      <c r="H6373" s="5" t="str">
        <f t="shared" si="696"/>
        <v>1964</v>
      </c>
      <c r="I6373" s="1" t="s">
        <v>12931</v>
      </c>
      <c r="J6373" s="1" t="str">
        <f t="shared" si="697"/>
        <v xml:space="preserve">Molniya </v>
      </c>
      <c r="K6373" s="1" t="str">
        <f t="shared" si="698"/>
        <v>Molniya-1 nÂ°1</v>
      </c>
      <c r="L6373" s="1" t="s">
        <v>346</v>
      </c>
      <c r="M6373" s="1"/>
      <c r="N6373" s="1">
        <f t="shared" si="699"/>
        <v>0</v>
      </c>
      <c r="O6373" s="1" t="s">
        <v>257</v>
      </c>
    </row>
    <row r="6374" spans="1:15" x14ac:dyDescent="0.3">
      <c r="A6374" s="1" t="s">
        <v>5722</v>
      </c>
      <c r="B6374" s="1" t="s">
        <v>5723</v>
      </c>
      <c r="C6374" s="1" t="str">
        <f t="shared" si="693"/>
        <v>USA</v>
      </c>
      <c r="D6374" s="1" t="s">
        <v>12932</v>
      </c>
      <c r="E6374" s="7" t="str">
        <f>TEXT(DATE(MID(D6374, 13, 4), CHOOSE(MATCH( MID(D6374, 5, 3), {"Jan","Feb","Mar","Apr","May","Jun","Jul","Aug","Sep","Oct","Nov","Dec"}, 0), 1, 2, 3, 4, 5, 6, 7, 8, 9, 10, 11, 12), MID(D6374, 9, 2)), "yyyy-mm-dd")</f>
        <v>1964-06-04</v>
      </c>
      <c r="F6374" s="1" t="str">
        <f t="shared" si="694"/>
        <v>03:50:00</v>
      </c>
      <c r="G6374" s="9" t="str">
        <f t="shared" si="695"/>
        <v>June</v>
      </c>
      <c r="H6374" s="5" t="str">
        <f t="shared" si="696"/>
        <v>1964</v>
      </c>
      <c r="I6374" s="1" t="s">
        <v>12933</v>
      </c>
      <c r="J6374" s="1" t="str">
        <f t="shared" si="697"/>
        <v xml:space="preserve">Scout X-4 </v>
      </c>
      <c r="K6374" s="1" t="str">
        <f t="shared" si="698"/>
        <v>Transit-5C 1</v>
      </c>
      <c r="L6374" s="1" t="s">
        <v>346</v>
      </c>
      <c r="M6374" s="1"/>
      <c r="N6374" s="1">
        <f t="shared" si="699"/>
        <v>0</v>
      </c>
      <c r="O6374" s="1" t="s">
        <v>9</v>
      </c>
    </row>
    <row r="6375" spans="1:15" x14ac:dyDescent="0.3">
      <c r="A6375" s="1" t="s">
        <v>657</v>
      </c>
      <c r="B6375" s="1" t="s">
        <v>390</v>
      </c>
      <c r="C6375" s="1" t="str">
        <f t="shared" si="693"/>
        <v>USA</v>
      </c>
      <c r="D6375" s="1" t="s">
        <v>12934</v>
      </c>
      <c r="E6375" s="7" t="str">
        <f>TEXT(DATE(MID(D6375, 13, 4), CHOOSE(MATCH( MID(D6375, 5, 3), {"Jan","Feb","Mar","Apr","May","Jun","Jul","Aug","Sep","Oct","Nov","Dec"}, 0), 1, 2, 3, 4, 5, 6, 7, 8, 9, 10, 11, 12), MID(D6375, 9, 2)), "yyyy-mm-dd")</f>
        <v>1964-05-28</v>
      </c>
      <c r="F6375" s="1" t="str">
        <f t="shared" si="694"/>
        <v>17:07:00</v>
      </c>
      <c r="G6375" s="9" t="str">
        <f t="shared" si="695"/>
        <v>May</v>
      </c>
      <c r="H6375" s="5" t="str">
        <f t="shared" si="696"/>
        <v>1964</v>
      </c>
      <c r="I6375" s="1" t="s">
        <v>12935</v>
      </c>
      <c r="J6375" s="1" t="str">
        <f t="shared" si="697"/>
        <v xml:space="preserve">Saturn I Block II </v>
      </c>
      <c r="K6375" s="1" t="str">
        <f t="shared" si="698"/>
        <v>A-101</v>
      </c>
      <c r="L6375" s="1" t="s">
        <v>346</v>
      </c>
      <c r="M6375" s="1"/>
      <c r="N6375" s="1">
        <f t="shared" si="699"/>
        <v>0</v>
      </c>
      <c r="O6375" s="1" t="s">
        <v>9</v>
      </c>
    </row>
    <row r="6376" spans="1:15" x14ac:dyDescent="0.3">
      <c r="A6376" s="1" t="s">
        <v>5556</v>
      </c>
      <c r="B6376" s="1" t="s">
        <v>4249</v>
      </c>
      <c r="C6376" s="1" t="str">
        <f t="shared" si="693"/>
        <v>USA</v>
      </c>
      <c r="D6376" s="1" t="s">
        <v>12936</v>
      </c>
      <c r="E6376" s="7" t="str">
        <f>TEXT(DATE(MID(D6376, 13, 4), CHOOSE(MATCH( MID(D6376, 5, 3), {"Jan","Feb","Mar","Apr","May","Jun","Jul","Aug","Sep","Oct","Nov","Dec"}, 0), 1, 2, 3, 4, 5, 6, 7, 8, 9, 10, 11, 12), MID(D6376, 9, 2)), "yyyy-mm-dd")</f>
        <v>1964-05-19</v>
      </c>
      <c r="F6376" s="1" t="str">
        <f t="shared" si="694"/>
        <v>19:21:00</v>
      </c>
      <c r="G6376" s="9" t="str">
        <f t="shared" si="695"/>
        <v>May</v>
      </c>
      <c r="H6376" s="5" t="str">
        <f t="shared" si="696"/>
        <v>1964</v>
      </c>
      <c r="I6376" s="1" t="s">
        <v>12937</v>
      </c>
      <c r="J6376" s="1" t="str">
        <f t="shared" si="697"/>
        <v xml:space="preserve">Atlas-LV3 Agena-D </v>
      </c>
      <c r="K6376" s="1" t="str">
        <f t="shared" si="698"/>
        <v>KH-7 Gambit 4008</v>
      </c>
      <c r="L6376" s="1" t="s">
        <v>346</v>
      </c>
      <c r="M6376" s="1"/>
      <c r="N6376" s="1">
        <f t="shared" si="699"/>
        <v>0</v>
      </c>
      <c r="O6376" s="1" t="s">
        <v>9</v>
      </c>
    </row>
    <row r="6377" spans="1:15" x14ac:dyDescent="0.3">
      <c r="A6377" s="1" t="s">
        <v>6140</v>
      </c>
      <c r="B6377" s="1" t="s">
        <v>1630</v>
      </c>
      <c r="C6377" s="1" t="str">
        <f t="shared" si="693"/>
        <v>Kazakhstan</v>
      </c>
      <c r="D6377" s="1" t="s">
        <v>12938</v>
      </c>
      <c r="E6377" s="7" t="str">
        <f>TEXT(DATE(MID(D6377, 13, 4), CHOOSE(MATCH( MID(D6377, 5, 3), {"Jan","Feb","Mar","Apr","May","Jun","Jul","Aug","Sep","Oct","Nov","Dec"}, 0), 1, 2, 3, 4, 5, 6, 7, 8, 9, 10, 11, 12), MID(D6377, 9, 2)), "yyyy-mm-dd")</f>
        <v>1964-05-18</v>
      </c>
      <c r="F6377" s="1" t="str">
        <f t="shared" si="694"/>
        <v>09:42:00</v>
      </c>
      <c r="G6377" s="9" t="str">
        <f t="shared" si="695"/>
        <v>May</v>
      </c>
      <c r="H6377" s="5" t="str">
        <f t="shared" si="696"/>
        <v>1964</v>
      </c>
      <c r="I6377" s="1" t="s">
        <v>12939</v>
      </c>
      <c r="J6377" s="1" t="str">
        <f t="shared" si="697"/>
        <v xml:space="preserve">Voskhod </v>
      </c>
      <c r="K6377" s="1" t="str">
        <f t="shared" si="698"/>
        <v>Cosmos 30</v>
      </c>
      <c r="L6377" s="1" t="s">
        <v>346</v>
      </c>
      <c r="M6377" s="1"/>
      <c r="N6377" s="1">
        <f t="shared" si="699"/>
        <v>0</v>
      </c>
      <c r="O6377" s="1" t="s">
        <v>9</v>
      </c>
    </row>
    <row r="6378" spans="1:15" x14ac:dyDescent="0.3">
      <c r="A6378" s="1" t="s">
        <v>5722</v>
      </c>
      <c r="B6378" s="1" t="s">
        <v>10955</v>
      </c>
      <c r="C6378" s="1" t="str">
        <f t="shared" si="693"/>
        <v>USA</v>
      </c>
      <c r="D6378" s="1" t="s">
        <v>12940</v>
      </c>
      <c r="E6378" s="7" t="str">
        <f>TEXT(DATE(MID(D6378, 13, 4), CHOOSE(MATCH( MID(D6378, 5, 3), {"Jan","Feb","Mar","Apr","May","Jun","Jul","Aug","Sep","Oct","Nov","Dec"}, 0), 1, 2, 3, 4, 5, 6, 7, 8, 9, 10, 11, 12), MID(D6378, 9, 2)), "yyyy-mm-dd")</f>
        <v>1964-04-27</v>
      </c>
      <c r="F6378" s="1" t="str">
        <f t="shared" si="694"/>
        <v>23:23:00</v>
      </c>
      <c r="G6378" s="9" t="str">
        <f t="shared" si="695"/>
        <v>April</v>
      </c>
      <c r="H6378" s="5" t="str">
        <f t="shared" si="696"/>
        <v>1964</v>
      </c>
      <c r="I6378" s="1" t="s">
        <v>12941</v>
      </c>
      <c r="J6378" s="1" t="str">
        <f t="shared" si="697"/>
        <v xml:space="preserve">Thor-SLV2A Agena-D </v>
      </c>
      <c r="K6378" s="1" t="str">
        <f t="shared" si="698"/>
        <v>OPS 2921</v>
      </c>
      <c r="L6378" s="1" t="s">
        <v>346</v>
      </c>
      <c r="M6378" s="1"/>
      <c r="N6378" s="1">
        <f t="shared" si="699"/>
        <v>0</v>
      </c>
      <c r="O6378" s="1" t="s">
        <v>9</v>
      </c>
    </row>
    <row r="6379" spans="1:15" x14ac:dyDescent="0.3">
      <c r="A6379" s="1" t="s">
        <v>6140</v>
      </c>
      <c r="B6379" s="1" t="s">
        <v>130</v>
      </c>
      <c r="C6379" s="1" t="str">
        <f t="shared" si="693"/>
        <v>Kazakhstan</v>
      </c>
      <c r="D6379" s="1" t="s">
        <v>12942</v>
      </c>
      <c r="E6379" s="7" t="str">
        <f>TEXT(DATE(MID(D6379, 13, 4), CHOOSE(MATCH( MID(D6379, 5, 3), {"Jan","Feb","Mar","Apr","May","Jun","Jul","Aug","Sep","Oct","Nov","Dec"}, 0), 1, 2, 3, 4, 5, 6, 7, 8, 9, 10, 11, 12), MID(D6379, 9, 2)), "yyyy-mm-dd")</f>
        <v>1964-04-25</v>
      </c>
      <c r="F6379" s="1" t="str">
        <f t="shared" si="694"/>
        <v>10:21:00</v>
      </c>
      <c r="G6379" s="9" t="str">
        <f t="shared" si="695"/>
        <v>April</v>
      </c>
      <c r="H6379" s="5" t="str">
        <f t="shared" si="696"/>
        <v>1964</v>
      </c>
      <c r="I6379" s="1" t="s">
        <v>12943</v>
      </c>
      <c r="J6379" s="1" t="str">
        <f t="shared" si="697"/>
        <v xml:space="preserve">Vostok-2 </v>
      </c>
      <c r="K6379" s="1" t="str">
        <f t="shared" si="698"/>
        <v>Cosmos 29</v>
      </c>
      <c r="L6379" s="1" t="s">
        <v>346</v>
      </c>
      <c r="M6379" s="1"/>
      <c r="N6379" s="1">
        <f t="shared" si="699"/>
        <v>0</v>
      </c>
      <c r="O6379" s="1" t="s">
        <v>9</v>
      </c>
    </row>
    <row r="6380" spans="1:15" x14ac:dyDescent="0.3">
      <c r="A6380" s="1" t="s">
        <v>5556</v>
      </c>
      <c r="B6380" s="1" t="s">
        <v>4249</v>
      </c>
      <c r="C6380" s="1" t="str">
        <f t="shared" si="693"/>
        <v>USA</v>
      </c>
      <c r="D6380" s="1" t="s">
        <v>12944</v>
      </c>
      <c r="E6380" s="7" t="str">
        <f>TEXT(DATE(MID(D6380, 13, 4), CHOOSE(MATCH( MID(D6380, 5, 3), {"Jan","Feb","Mar","Apr","May","Jun","Jul","Aug","Sep","Oct","Nov","Dec"}, 0), 1, 2, 3, 4, 5, 6, 7, 8, 9, 10, 11, 12), MID(D6380, 9, 2)), "yyyy-mm-dd")</f>
        <v>1964-04-23</v>
      </c>
      <c r="F6380" s="1" t="str">
        <f t="shared" si="694"/>
        <v>18:43:00</v>
      </c>
      <c r="G6380" s="9" t="str">
        <f t="shared" si="695"/>
        <v>April</v>
      </c>
      <c r="H6380" s="5" t="str">
        <f t="shared" si="696"/>
        <v>1964</v>
      </c>
      <c r="I6380" s="1" t="s">
        <v>12945</v>
      </c>
      <c r="J6380" s="1" t="str">
        <f t="shared" si="697"/>
        <v xml:space="preserve">Atlas-LV3 Agena-D </v>
      </c>
      <c r="K6380" s="1" t="str">
        <f t="shared" si="698"/>
        <v>KH-7 Gambit 4007</v>
      </c>
      <c r="L6380" s="1" t="s">
        <v>346</v>
      </c>
      <c r="M6380" s="1"/>
      <c r="N6380" s="1">
        <f t="shared" si="699"/>
        <v>0</v>
      </c>
      <c r="O6380" s="1" t="s">
        <v>9</v>
      </c>
    </row>
    <row r="6381" spans="1:15" x14ac:dyDescent="0.3">
      <c r="A6381" s="1" t="s">
        <v>5722</v>
      </c>
      <c r="B6381" s="1" t="s">
        <v>10902</v>
      </c>
      <c r="C6381" s="1" t="str">
        <f t="shared" si="693"/>
        <v>USA</v>
      </c>
      <c r="D6381" s="1" t="s">
        <v>12946</v>
      </c>
      <c r="E6381" s="7" t="str">
        <f>TEXT(DATE(MID(D6381, 13, 4), CHOOSE(MATCH( MID(D6381, 5, 3), {"Jan","Feb","Mar","Apr","May","Jun","Jul","Aug","Sep","Oct","Nov","Dec"}, 0), 1, 2, 3, 4, 5, 6, 7, 8, 9, 10, 11, 12), MID(D6381, 9, 2)), "yyyy-mm-dd")</f>
        <v>1964-04-21</v>
      </c>
      <c r="F6381" s="1" t="str">
        <f t="shared" si="694"/>
        <v>18:50:00</v>
      </c>
      <c r="G6381" s="9" t="str">
        <f t="shared" si="695"/>
        <v>April</v>
      </c>
      <c r="H6381" s="5" t="str">
        <f t="shared" si="696"/>
        <v>1964</v>
      </c>
      <c r="I6381" s="1" t="s">
        <v>12947</v>
      </c>
      <c r="J6381" s="1" t="str">
        <f t="shared" si="697"/>
        <v xml:space="preserve">Thor-DSV2A Ablestar </v>
      </c>
      <c r="K6381" s="1" t="str">
        <f t="shared" si="698"/>
        <v>Transit 5BN-3 &amp; Transit 5E-4</v>
      </c>
      <c r="L6381" s="1" t="s">
        <v>346</v>
      </c>
      <c r="M6381" s="1"/>
      <c r="N6381" s="1">
        <f t="shared" si="699"/>
        <v>0</v>
      </c>
      <c r="O6381" s="1" t="s">
        <v>257</v>
      </c>
    </row>
    <row r="6382" spans="1:15" x14ac:dyDescent="0.3">
      <c r="A6382" s="1" t="s">
        <v>6140</v>
      </c>
      <c r="B6382" s="1" t="s">
        <v>1630</v>
      </c>
      <c r="C6382" s="1" t="str">
        <f t="shared" si="693"/>
        <v>Kazakhstan</v>
      </c>
      <c r="D6382" s="1" t="s">
        <v>12948</v>
      </c>
      <c r="E6382" s="7" t="str">
        <f>TEXT(DATE(MID(D6382, 13, 4), CHOOSE(MATCH( MID(D6382, 5, 3), {"Jan","Feb","Mar","Apr","May","Jun","Jul","Aug","Sep","Oct","Nov","Dec"}, 0), 1, 2, 3, 4, 5, 6, 7, 8, 9, 10, 11, 12), MID(D6382, 9, 2)), "yyyy-mm-dd")</f>
        <v>1964-04-20</v>
      </c>
      <c r="F6382" s="1" t="str">
        <f t="shared" si="694"/>
        <v>08:08:00</v>
      </c>
      <c r="G6382" s="9" t="str">
        <f t="shared" si="695"/>
        <v>April</v>
      </c>
      <c r="H6382" s="5" t="str">
        <f t="shared" si="696"/>
        <v>1964</v>
      </c>
      <c r="I6382" s="1" t="s">
        <v>12949</v>
      </c>
      <c r="J6382" s="1" t="str">
        <f t="shared" si="697"/>
        <v xml:space="preserve">Molniya </v>
      </c>
      <c r="K6382" s="1" t="str">
        <f t="shared" si="698"/>
        <v>E-6 nÂ°5 (Luna 5)</v>
      </c>
      <c r="L6382" s="1" t="s">
        <v>346</v>
      </c>
      <c r="M6382" s="1"/>
      <c r="N6382" s="1">
        <f t="shared" si="699"/>
        <v>0</v>
      </c>
      <c r="O6382" s="1" t="s">
        <v>257</v>
      </c>
    </row>
    <row r="6383" spans="1:15" x14ac:dyDescent="0.3">
      <c r="A6383" s="1" t="s">
        <v>6140</v>
      </c>
      <c r="B6383" s="1" t="s">
        <v>1630</v>
      </c>
      <c r="C6383" s="1" t="str">
        <f t="shared" si="693"/>
        <v>Kazakhstan</v>
      </c>
      <c r="D6383" s="1" t="s">
        <v>12950</v>
      </c>
      <c r="E6383" s="7" t="str">
        <f>TEXT(DATE(MID(D6383, 13, 4), CHOOSE(MATCH( MID(D6383, 5, 3), {"Jan","Feb","Mar","Apr","May","Jun","Jul","Aug","Sep","Oct","Nov","Dec"}, 0), 1, 2, 3, 4, 5, 6, 7, 8, 9, 10, 11, 12), MID(D6383, 9, 2)), "yyyy-mm-dd")</f>
        <v>1964-04-12</v>
      </c>
      <c r="F6383" s="1" t="str">
        <f t="shared" si="694"/>
        <v>09:30:00</v>
      </c>
      <c r="G6383" s="9" t="str">
        <f t="shared" si="695"/>
        <v>April</v>
      </c>
      <c r="H6383" s="5" t="str">
        <f t="shared" si="696"/>
        <v>1964</v>
      </c>
      <c r="I6383" s="1" t="s">
        <v>12951</v>
      </c>
      <c r="J6383" s="1" t="str">
        <f t="shared" si="697"/>
        <v xml:space="preserve">Polyot </v>
      </c>
      <c r="K6383" s="1" t="str">
        <f t="shared" si="698"/>
        <v>Polyot-2</v>
      </c>
      <c r="L6383" s="1" t="s">
        <v>346</v>
      </c>
      <c r="M6383" s="1"/>
      <c r="N6383" s="1">
        <f t="shared" si="699"/>
        <v>0</v>
      </c>
      <c r="O6383" s="1" t="s">
        <v>9</v>
      </c>
    </row>
    <row r="6384" spans="1:15" x14ac:dyDescent="0.3">
      <c r="A6384" s="1" t="s">
        <v>657</v>
      </c>
      <c r="B6384" s="1" t="s">
        <v>12302</v>
      </c>
      <c r="C6384" s="1" t="str">
        <f t="shared" si="693"/>
        <v>USA</v>
      </c>
      <c r="D6384" s="1" t="s">
        <v>12952</v>
      </c>
      <c r="E6384" s="7" t="str">
        <f>TEXT(DATE(MID(D6384, 13, 4), CHOOSE(MATCH( MID(D6384, 5, 3), {"Jan","Feb","Mar","Apr","May","Jun","Jul","Aug","Sep","Oct","Nov","Dec"}, 0), 1, 2, 3, 4, 5, 6, 7, 8, 9, 10, 11, 12), MID(D6384, 9, 2)), "yyyy-mm-dd")</f>
        <v>1964-04-08</v>
      </c>
      <c r="F6384" s="1" t="str">
        <f t="shared" si="694"/>
        <v>16:00:00</v>
      </c>
      <c r="G6384" s="9" t="str">
        <f t="shared" si="695"/>
        <v>April</v>
      </c>
      <c r="H6384" s="5" t="str">
        <f t="shared" si="696"/>
        <v>1964</v>
      </c>
      <c r="I6384" s="1" t="s">
        <v>12953</v>
      </c>
      <c r="J6384" s="1" t="str">
        <f t="shared" si="697"/>
        <v xml:space="preserve">Titan II GLV </v>
      </c>
      <c r="K6384" s="1" t="str">
        <f t="shared" si="698"/>
        <v>Gemini 1</v>
      </c>
      <c r="L6384" s="1" t="s">
        <v>346</v>
      </c>
      <c r="M6384" s="1"/>
      <c r="N6384" s="1">
        <f t="shared" si="699"/>
        <v>0</v>
      </c>
      <c r="O6384" s="1" t="s">
        <v>9</v>
      </c>
    </row>
    <row r="6385" spans="1:15" x14ac:dyDescent="0.3">
      <c r="A6385" s="1" t="s">
        <v>6140</v>
      </c>
      <c r="B6385" s="1" t="s">
        <v>130</v>
      </c>
      <c r="C6385" s="1" t="str">
        <f t="shared" si="693"/>
        <v>Kazakhstan</v>
      </c>
      <c r="D6385" s="1" t="s">
        <v>12954</v>
      </c>
      <c r="E6385" s="7" t="str">
        <f>TEXT(DATE(MID(D6385, 13, 4), CHOOSE(MATCH( MID(D6385, 5, 3), {"Jan","Feb","Mar","Apr","May","Jun","Jul","Aug","Sep","Oct","Nov","Dec"}, 0), 1, 2, 3, 4, 5, 6, 7, 8, 9, 10, 11, 12), MID(D6385, 9, 2)), "yyyy-mm-dd")</f>
        <v>1964-04-04</v>
      </c>
      <c r="F6385" s="1" t="str">
        <f t="shared" si="694"/>
        <v>09:45:00</v>
      </c>
      <c r="G6385" s="9" t="str">
        <f t="shared" si="695"/>
        <v>April</v>
      </c>
      <c r="H6385" s="5" t="str">
        <f t="shared" si="696"/>
        <v>1964</v>
      </c>
      <c r="I6385" s="1" t="s">
        <v>12955</v>
      </c>
      <c r="J6385" s="1" t="str">
        <f t="shared" si="697"/>
        <v xml:space="preserve">Vostok-2 </v>
      </c>
      <c r="K6385" s="1" t="str">
        <f t="shared" si="698"/>
        <v>Cosmos 28</v>
      </c>
      <c r="L6385" s="1" t="s">
        <v>346</v>
      </c>
      <c r="M6385" s="1"/>
      <c r="N6385" s="1">
        <f t="shared" si="699"/>
        <v>0</v>
      </c>
      <c r="O6385" s="1" t="s">
        <v>9</v>
      </c>
    </row>
    <row r="6386" spans="1:15" x14ac:dyDescent="0.3">
      <c r="A6386" s="1" t="s">
        <v>6140</v>
      </c>
      <c r="B6386" s="1" t="s">
        <v>1630</v>
      </c>
      <c r="C6386" s="1" t="str">
        <f t="shared" si="693"/>
        <v>Kazakhstan</v>
      </c>
      <c r="D6386" s="1" t="s">
        <v>12956</v>
      </c>
      <c r="E6386" s="7" t="str">
        <f>TEXT(DATE(MID(D6386, 13, 4), CHOOSE(MATCH( MID(D6386, 5, 3), {"Jan","Feb","Mar","Apr","May","Jun","Jul","Aug","Sep","Oct","Nov","Dec"}, 0), 1, 2, 3, 4, 5, 6, 7, 8, 9, 10, 11, 12), MID(D6386, 9, 2)), "yyyy-mm-dd")</f>
        <v>1964-04-02</v>
      </c>
      <c r="F6386" s="1" t="str">
        <f t="shared" si="694"/>
        <v>02:42:00</v>
      </c>
      <c r="G6386" s="9" t="str">
        <f t="shared" si="695"/>
        <v>April</v>
      </c>
      <c r="H6386" s="5" t="str">
        <f t="shared" si="696"/>
        <v>1964</v>
      </c>
      <c r="I6386" s="1" t="s">
        <v>12957</v>
      </c>
      <c r="J6386" s="1" t="str">
        <f t="shared" si="697"/>
        <v xml:space="preserve">Molniya </v>
      </c>
      <c r="K6386" s="1" t="str">
        <f t="shared" si="698"/>
        <v>Zond 1</v>
      </c>
      <c r="L6386" s="1" t="s">
        <v>346</v>
      </c>
      <c r="M6386" s="1"/>
      <c r="N6386" s="1">
        <f t="shared" si="699"/>
        <v>0</v>
      </c>
      <c r="O6386" s="1" t="s">
        <v>9</v>
      </c>
    </row>
    <row r="6387" spans="1:15" x14ac:dyDescent="0.3">
      <c r="A6387" s="1" t="s">
        <v>657</v>
      </c>
      <c r="B6387" s="1" t="s">
        <v>9094</v>
      </c>
      <c r="C6387" s="1" t="str">
        <f t="shared" si="693"/>
        <v>USA</v>
      </c>
      <c r="D6387" s="1" t="s">
        <v>12958</v>
      </c>
      <c r="E6387" s="7" t="str">
        <f>TEXT(DATE(MID(D6387, 13, 4), CHOOSE(MATCH( MID(D6387, 5, 3), {"Jan","Feb","Mar","Apr","May","Jun","Jul","Aug","Sep","Oct","Nov","Dec"}, 0), 1, 2, 3, 4, 5, 6, 7, 8, 9, 10, 11, 12), MID(D6387, 9, 2)), "yyyy-mm-dd")</f>
        <v>1964-03-27</v>
      </c>
      <c r="F6387" s="1" t="str">
        <f t="shared" si="694"/>
        <v>17:25:00</v>
      </c>
      <c r="G6387" s="9" t="str">
        <f t="shared" si="695"/>
        <v>March</v>
      </c>
      <c r="H6387" s="5" t="str">
        <f t="shared" si="696"/>
        <v>1964</v>
      </c>
      <c r="I6387" s="1" t="s">
        <v>12959</v>
      </c>
      <c r="J6387" s="1" t="str">
        <f t="shared" si="697"/>
        <v xml:space="preserve">Scout X-3 </v>
      </c>
      <c r="K6387" s="1" t="str">
        <f t="shared" si="698"/>
        <v>Ariel 2</v>
      </c>
      <c r="L6387" s="1" t="s">
        <v>346</v>
      </c>
      <c r="M6387" s="1"/>
      <c r="N6387" s="1">
        <f t="shared" si="699"/>
        <v>0</v>
      </c>
      <c r="O6387" s="1" t="s">
        <v>9</v>
      </c>
    </row>
    <row r="6388" spans="1:15" x14ac:dyDescent="0.3">
      <c r="A6388" s="1" t="s">
        <v>6140</v>
      </c>
      <c r="B6388" s="1" t="s">
        <v>1630</v>
      </c>
      <c r="C6388" s="1" t="str">
        <f t="shared" si="693"/>
        <v>Kazakhstan</v>
      </c>
      <c r="D6388" s="1" t="s">
        <v>12960</v>
      </c>
      <c r="E6388" s="7" t="str">
        <f>TEXT(DATE(MID(D6388, 13, 4), CHOOSE(MATCH( MID(D6388, 5, 3), {"Jan","Feb","Mar","Apr","May","Jun","Jul","Aug","Sep","Oct","Nov","Dec"}, 0), 1, 2, 3, 4, 5, 6, 7, 8, 9, 10, 11, 12), MID(D6388, 9, 2)), "yyyy-mm-dd")</f>
        <v>1964-03-27</v>
      </c>
      <c r="F6388" s="1" t="str">
        <f t="shared" si="694"/>
        <v>03:24:00</v>
      </c>
      <c r="G6388" s="9" t="str">
        <f t="shared" si="695"/>
        <v>March</v>
      </c>
      <c r="H6388" s="5" t="str">
        <f t="shared" si="696"/>
        <v>1964</v>
      </c>
      <c r="I6388" s="1" t="s">
        <v>12961</v>
      </c>
      <c r="J6388" s="1" t="str">
        <f t="shared" si="697"/>
        <v xml:space="preserve">Molniya </v>
      </c>
      <c r="K6388" s="1" t="str">
        <f t="shared" si="698"/>
        <v>Cosmos 27</v>
      </c>
      <c r="L6388" s="1" t="s">
        <v>346</v>
      </c>
      <c r="M6388" s="1"/>
      <c r="N6388" s="1">
        <f t="shared" si="699"/>
        <v>0</v>
      </c>
      <c r="O6388" s="1" t="s">
        <v>257</v>
      </c>
    </row>
    <row r="6389" spans="1:15" x14ac:dyDescent="0.3">
      <c r="A6389" s="1" t="s">
        <v>5722</v>
      </c>
      <c r="B6389" s="1" t="s">
        <v>5557</v>
      </c>
      <c r="C6389" s="1" t="str">
        <f t="shared" si="693"/>
        <v>USA</v>
      </c>
      <c r="D6389" s="1" t="s">
        <v>12962</v>
      </c>
      <c r="E6389" s="7" t="str">
        <f>TEXT(DATE(MID(D6389, 13, 4), CHOOSE(MATCH( MID(D6389, 5, 3), {"Jan","Feb","Mar","Apr","May","Jun","Jul","Aug","Sep","Oct","Nov","Dec"}, 0), 1, 2, 3, 4, 5, 6, 7, 8, 9, 10, 11, 12), MID(D6389, 9, 2)), "yyyy-mm-dd")</f>
        <v>1964-03-24</v>
      </c>
      <c r="F6389" s="1" t="str">
        <f t="shared" si="694"/>
        <v>22:22:00</v>
      </c>
      <c r="G6389" s="9" t="str">
        <f t="shared" si="695"/>
        <v>March</v>
      </c>
      <c r="H6389" s="5" t="str">
        <f t="shared" si="696"/>
        <v>1964</v>
      </c>
      <c r="I6389" s="1" t="s">
        <v>12963</v>
      </c>
      <c r="J6389" s="1" t="str">
        <f t="shared" si="697"/>
        <v xml:space="preserve">Thor-SLV2A Agena-D </v>
      </c>
      <c r="K6389" s="1" t="str">
        <f t="shared" si="698"/>
        <v>OPS 3467</v>
      </c>
      <c r="L6389" s="1" t="s">
        <v>346</v>
      </c>
      <c r="M6389" s="1"/>
      <c r="N6389" s="1">
        <f t="shared" si="699"/>
        <v>0</v>
      </c>
      <c r="O6389" s="1" t="s">
        <v>257</v>
      </c>
    </row>
    <row r="6390" spans="1:15" x14ac:dyDescent="0.3">
      <c r="A6390" s="1" t="s">
        <v>6140</v>
      </c>
      <c r="B6390" s="1" t="s">
        <v>1630</v>
      </c>
      <c r="C6390" s="1" t="str">
        <f t="shared" si="693"/>
        <v>Kazakhstan</v>
      </c>
      <c r="D6390" s="1" t="s">
        <v>12964</v>
      </c>
      <c r="E6390" s="7" t="str">
        <f>TEXT(DATE(MID(D6390, 13, 4), CHOOSE(MATCH( MID(D6390, 5, 3), {"Jan","Feb","Mar","Apr","May","Jun","Jul","Aug","Sep","Oct","Nov","Dec"}, 0), 1, 2, 3, 4, 5, 6, 7, 8, 9, 10, 11, 12), MID(D6390, 9, 2)), "yyyy-mm-dd")</f>
        <v>1964-03-21</v>
      </c>
      <c r="F6390" s="1" t="str">
        <f t="shared" si="694"/>
        <v>08:15:00</v>
      </c>
      <c r="G6390" s="9" t="str">
        <f t="shared" si="695"/>
        <v>March</v>
      </c>
      <c r="H6390" s="5" t="str">
        <f t="shared" si="696"/>
        <v>1964</v>
      </c>
      <c r="I6390" s="1" t="s">
        <v>12965</v>
      </c>
      <c r="J6390" s="1" t="str">
        <f t="shared" si="697"/>
        <v xml:space="preserve">Molniya </v>
      </c>
      <c r="K6390" s="1" t="str">
        <f t="shared" si="698"/>
        <v>E-6 nÂ°6</v>
      </c>
      <c r="L6390" s="1" t="s">
        <v>346</v>
      </c>
      <c r="M6390" s="1"/>
      <c r="N6390" s="1">
        <f t="shared" si="699"/>
        <v>0</v>
      </c>
      <c r="O6390" s="1" t="s">
        <v>257</v>
      </c>
    </row>
    <row r="6391" spans="1:15" x14ac:dyDescent="0.3">
      <c r="A6391" s="1" t="s">
        <v>5722</v>
      </c>
      <c r="B6391" s="1" t="s">
        <v>3478</v>
      </c>
      <c r="C6391" s="1" t="str">
        <f t="shared" si="693"/>
        <v>USA</v>
      </c>
      <c r="D6391" s="1" t="s">
        <v>12966</v>
      </c>
      <c r="E6391" s="7" t="str">
        <f>TEXT(DATE(MID(D6391, 13, 4), CHOOSE(MATCH( MID(D6391, 5, 3), {"Jan","Feb","Mar","Apr","May","Jun","Jul","Aug","Sep","Oct","Nov","Dec"}, 0), 1, 2, 3, 4, 5, 6, 7, 8, 9, 10, 11, 12), MID(D6391, 9, 2)), "yyyy-mm-dd")</f>
        <v>1964-03-19</v>
      </c>
      <c r="F6391" s="1" t="str">
        <f t="shared" si="694"/>
        <v>11:13:00</v>
      </c>
      <c r="G6391" s="9" t="str">
        <f t="shared" si="695"/>
        <v>March</v>
      </c>
      <c r="H6391" s="5" t="str">
        <f t="shared" si="696"/>
        <v>1964</v>
      </c>
      <c r="I6391" s="1" t="s">
        <v>12967</v>
      </c>
      <c r="J6391" s="1" t="str">
        <f t="shared" si="697"/>
        <v xml:space="preserve">Delta B </v>
      </c>
      <c r="K6391" s="1" t="str">
        <f t="shared" si="698"/>
        <v>BE-A</v>
      </c>
      <c r="L6391" s="1" t="s">
        <v>346</v>
      </c>
      <c r="M6391" s="1"/>
      <c r="N6391" s="1">
        <f t="shared" si="699"/>
        <v>0</v>
      </c>
      <c r="O6391" s="1" t="s">
        <v>257</v>
      </c>
    </row>
    <row r="6392" spans="1:15" x14ac:dyDescent="0.3">
      <c r="A6392" s="1" t="s">
        <v>6140</v>
      </c>
      <c r="B6392" s="1" t="s">
        <v>12813</v>
      </c>
      <c r="C6392" s="1" t="str">
        <f t="shared" si="693"/>
        <v>Russia</v>
      </c>
      <c r="D6392" s="1" t="s">
        <v>12968</v>
      </c>
      <c r="E6392" s="7" t="str">
        <f>TEXT(DATE(MID(D6392, 13, 4), CHOOSE(MATCH( MID(D6392, 5, 3), {"Jan","Feb","Mar","Apr","May","Jun","Jul","Aug","Sep","Oct","Nov","Dec"}, 0), 1, 2, 3, 4, 5, 6, 7, 8, 9, 10, 11, 12), MID(D6392, 9, 2)), "yyyy-mm-dd")</f>
        <v>1964-03-18</v>
      </c>
      <c r="F6392" s="1" t="str">
        <f t="shared" si="694"/>
        <v>15:07:00</v>
      </c>
      <c r="G6392" s="9" t="str">
        <f t="shared" si="695"/>
        <v>March</v>
      </c>
      <c r="H6392" s="5" t="str">
        <f t="shared" si="696"/>
        <v>1964</v>
      </c>
      <c r="I6392" s="1" t="s">
        <v>12969</v>
      </c>
      <c r="J6392" s="1" t="str">
        <f t="shared" si="697"/>
        <v xml:space="preserve">Cosmos-1 (65S3) </v>
      </c>
      <c r="K6392" s="1" t="str">
        <f t="shared" si="698"/>
        <v>Cosmos 26</v>
      </c>
      <c r="L6392" s="1" t="s">
        <v>346</v>
      </c>
      <c r="M6392" s="1"/>
      <c r="N6392" s="1">
        <f t="shared" si="699"/>
        <v>0</v>
      </c>
      <c r="O6392" s="1" t="s">
        <v>9</v>
      </c>
    </row>
    <row r="6393" spans="1:15" x14ac:dyDescent="0.3">
      <c r="A6393" s="1" t="s">
        <v>5556</v>
      </c>
      <c r="B6393" s="1" t="s">
        <v>4249</v>
      </c>
      <c r="C6393" s="1" t="str">
        <f t="shared" si="693"/>
        <v>USA</v>
      </c>
      <c r="D6393" s="1" t="s">
        <v>12970</v>
      </c>
      <c r="E6393" s="7" t="str">
        <f>TEXT(DATE(MID(D6393, 13, 4), CHOOSE(MATCH( MID(D6393, 5, 3), {"Jan","Feb","Mar","Apr","May","Jun","Jul","Aug","Sep","Oct","Nov","Dec"}, 0), 1, 2, 3, 4, 5, 6, 7, 8, 9, 10, 11, 12), MID(D6393, 9, 2)), "yyyy-mm-dd")</f>
        <v>1964-03-11</v>
      </c>
      <c r="F6393" s="1" t="str">
        <f t="shared" si="694"/>
        <v>20:14:00</v>
      </c>
      <c r="G6393" s="9" t="str">
        <f t="shared" si="695"/>
        <v>March</v>
      </c>
      <c r="H6393" s="5" t="str">
        <f t="shared" si="696"/>
        <v>1964</v>
      </c>
      <c r="I6393" s="1" t="s">
        <v>12971</v>
      </c>
      <c r="J6393" s="1" t="str">
        <f t="shared" si="697"/>
        <v xml:space="preserve">Atlas-LV3 Agena-D </v>
      </c>
      <c r="K6393" s="1" t="str">
        <f t="shared" si="698"/>
        <v>KH-7 Gambit 4006</v>
      </c>
      <c r="L6393" s="1" t="s">
        <v>346</v>
      </c>
      <c r="M6393" s="1"/>
      <c r="N6393" s="1">
        <f t="shared" si="699"/>
        <v>0</v>
      </c>
      <c r="O6393" s="1" t="s">
        <v>9</v>
      </c>
    </row>
    <row r="6394" spans="1:15" x14ac:dyDescent="0.3">
      <c r="A6394" s="1" t="s">
        <v>5722</v>
      </c>
      <c r="B6394" s="1" t="s">
        <v>11804</v>
      </c>
      <c r="C6394" s="1" t="str">
        <f t="shared" si="693"/>
        <v>USA</v>
      </c>
      <c r="D6394" s="1" t="s">
        <v>12972</v>
      </c>
      <c r="E6394" s="7" t="str">
        <f>TEXT(DATE(MID(D6394, 13, 4), CHOOSE(MATCH( MID(D6394, 5, 3), {"Jan","Feb","Mar","Apr","May","Jun","Jul","Aug","Sep","Oct","Nov","Dec"}, 0), 1, 2, 3, 4, 5, 6, 7, 8, 9, 10, 11, 12), MID(D6394, 9, 2)), "yyyy-mm-dd")</f>
        <v>1964-02-28</v>
      </c>
      <c r="F6394" s="1" t="str">
        <f t="shared" si="694"/>
        <v>03:20:00</v>
      </c>
      <c r="G6394" s="9" t="str">
        <f t="shared" si="695"/>
        <v>February</v>
      </c>
      <c r="H6394" s="5" t="str">
        <f t="shared" si="696"/>
        <v>1964</v>
      </c>
      <c r="I6394" s="1" t="s">
        <v>12973</v>
      </c>
      <c r="J6394" s="1" t="str">
        <f t="shared" si="697"/>
        <v xml:space="preserve">Thor-SLV2A Agena-D </v>
      </c>
      <c r="K6394" s="1" t="str">
        <f t="shared" si="698"/>
        <v>OPS 3722</v>
      </c>
      <c r="L6394" s="1" t="s">
        <v>346</v>
      </c>
      <c r="M6394" s="1"/>
      <c r="N6394" s="1">
        <f t="shared" si="699"/>
        <v>0</v>
      </c>
      <c r="O6394" s="1" t="s">
        <v>9</v>
      </c>
    </row>
    <row r="6395" spans="1:15" x14ac:dyDescent="0.3">
      <c r="A6395" s="1" t="s">
        <v>6140</v>
      </c>
      <c r="B6395" s="1" t="s">
        <v>12813</v>
      </c>
      <c r="C6395" s="1" t="str">
        <f t="shared" si="693"/>
        <v>Russia</v>
      </c>
      <c r="D6395" s="1" t="s">
        <v>12974</v>
      </c>
      <c r="E6395" s="7" t="str">
        <f>TEXT(DATE(MID(D6395, 13, 4), CHOOSE(MATCH( MID(D6395, 5, 3), {"Jan","Feb","Mar","Apr","May","Jun","Jul","Aug","Sep","Oct","Nov","Dec"}, 0), 1, 2, 3, 4, 5, 6, 7, 8, 9, 10, 11, 12), MID(D6395, 9, 2)), "yyyy-mm-dd")</f>
        <v>1964-02-27</v>
      </c>
      <c r="F6395" s="1" t="str">
        <f t="shared" si="694"/>
        <v>13:26:00</v>
      </c>
      <c r="G6395" s="9" t="str">
        <f t="shared" si="695"/>
        <v>February</v>
      </c>
      <c r="H6395" s="5" t="str">
        <f t="shared" si="696"/>
        <v>1964</v>
      </c>
      <c r="I6395" s="1" t="s">
        <v>12975</v>
      </c>
      <c r="J6395" s="1" t="str">
        <f t="shared" si="697"/>
        <v xml:space="preserve">Cosmos-1 (65S3) </v>
      </c>
      <c r="K6395" s="1" t="str">
        <f t="shared" si="698"/>
        <v>Cosmos 25</v>
      </c>
      <c r="L6395" s="1" t="s">
        <v>346</v>
      </c>
      <c r="M6395" s="1"/>
      <c r="N6395" s="1">
        <f t="shared" si="699"/>
        <v>0</v>
      </c>
      <c r="O6395" s="1" t="s">
        <v>9</v>
      </c>
    </row>
    <row r="6396" spans="1:15" x14ac:dyDescent="0.3">
      <c r="A6396" s="1" t="s">
        <v>5556</v>
      </c>
      <c r="B6396" s="1" t="s">
        <v>4249</v>
      </c>
      <c r="C6396" s="1" t="str">
        <f t="shared" si="693"/>
        <v>USA</v>
      </c>
      <c r="D6396" s="1" t="s">
        <v>12976</v>
      </c>
      <c r="E6396" s="7" t="str">
        <f>TEXT(DATE(MID(D6396, 13, 4), CHOOSE(MATCH( MID(D6396, 5, 3), {"Jan","Feb","Mar","Apr","May","Jun","Jul","Aug","Sep","Oct","Nov","Dec"}, 0), 1, 2, 3, 4, 5, 6, 7, 8, 9, 10, 11, 12), MID(D6396, 9, 2)), "yyyy-mm-dd")</f>
        <v>1964-02-25</v>
      </c>
      <c r="F6396" s="1" t="str">
        <f t="shared" si="694"/>
        <v>18:59:00</v>
      </c>
      <c r="G6396" s="9" t="str">
        <f t="shared" si="695"/>
        <v>February</v>
      </c>
      <c r="H6396" s="5" t="str">
        <f t="shared" si="696"/>
        <v>1964</v>
      </c>
      <c r="I6396" s="1" t="s">
        <v>12977</v>
      </c>
      <c r="J6396" s="1" t="str">
        <f t="shared" si="697"/>
        <v xml:space="preserve">Atlas-LV3 Agena-D </v>
      </c>
      <c r="K6396" s="1" t="str">
        <f t="shared" si="698"/>
        <v>KH-7 Gambit 4005</v>
      </c>
      <c r="L6396" s="1" t="s">
        <v>346</v>
      </c>
      <c r="M6396" s="1"/>
      <c r="N6396" s="1">
        <f t="shared" si="699"/>
        <v>0</v>
      </c>
      <c r="O6396" s="1" t="s">
        <v>9</v>
      </c>
    </row>
    <row r="6397" spans="1:15" x14ac:dyDescent="0.3">
      <c r="A6397" s="1" t="s">
        <v>6140</v>
      </c>
      <c r="B6397" s="1" t="s">
        <v>1630</v>
      </c>
      <c r="C6397" s="1" t="str">
        <f t="shared" si="693"/>
        <v>Kazakhstan</v>
      </c>
      <c r="D6397" s="1" t="s">
        <v>12978</v>
      </c>
      <c r="E6397" s="7" t="str">
        <f>TEXT(DATE(MID(D6397, 13, 4), CHOOSE(MATCH( MID(D6397, 5, 3), {"Jan","Feb","Mar","Apr","May","Jun","Jul","Aug","Sep","Oct","Nov","Dec"}, 0), 1, 2, 3, 4, 5, 6, 7, 8, 9, 10, 11, 12), MID(D6397, 9, 2)), "yyyy-mm-dd")</f>
        <v>1964-02-19</v>
      </c>
      <c r="F6397" s="1" t="str">
        <f t="shared" si="694"/>
        <v>05:47:00</v>
      </c>
      <c r="G6397" s="9" t="str">
        <f t="shared" si="695"/>
        <v>February</v>
      </c>
      <c r="H6397" s="5" t="str">
        <f t="shared" si="696"/>
        <v>1964</v>
      </c>
      <c r="I6397" s="1" t="s">
        <v>12979</v>
      </c>
      <c r="J6397" s="1" t="str">
        <f t="shared" si="697"/>
        <v xml:space="preserve">Molniya </v>
      </c>
      <c r="K6397" s="1" t="str">
        <f t="shared" si="698"/>
        <v>3MV-1 nÂ°2 (Zond 1)</v>
      </c>
      <c r="L6397" s="1" t="s">
        <v>346</v>
      </c>
      <c r="M6397" s="1"/>
      <c r="N6397" s="1">
        <f t="shared" si="699"/>
        <v>0</v>
      </c>
      <c r="O6397" s="1" t="s">
        <v>257</v>
      </c>
    </row>
    <row r="6398" spans="1:15" x14ac:dyDescent="0.3">
      <c r="A6398" s="1" t="s">
        <v>5722</v>
      </c>
      <c r="B6398" s="1" t="s">
        <v>10955</v>
      </c>
      <c r="C6398" s="1" t="str">
        <f t="shared" si="693"/>
        <v>USA</v>
      </c>
      <c r="D6398" s="1" t="s">
        <v>12980</v>
      </c>
      <c r="E6398" s="7" t="str">
        <f>TEXT(DATE(MID(D6398, 13, 4), CHOOSE(MATCH( MID(D6398, 5, 3), {"Jan","Feb","Mar","Apr","May","Jun","Jul","Aug","Sep","Oct","Nov","Dec"}, 0), 1, 2, 3, 4, 5, 6, 7, 8, 9, 10, 11, 12), MID(D6398, 9, 2)), "yyyy-mm-dd")</f>
        <v>1964-02-15</v>
      </c>
      <c r="F6398" s="1" t="str">
        <f t="shared" si="694"/>
        <v>21:38:00</v>
      </c>
      <c r="G6398" s="9" t="str">
        <f t="shared" si="695"/>
        <v>February</v>
      </c>
      <c r="H6398" s="5" t="str">
        <f t="shared" si="696"/>
        <v>1964</v>
      </c>
      <c r="I6398" s="1" t="s">
        <v>12981</v>
      </c>
      <c r="J6398" s="1" t="str">
        <f t="shared" si="697"/>
        <v xml:space="preserve">Thor-SLV2A Agena-D </v>
      </c>
      <c r="K6398" s="1" t="str">
        <f t="shared" si="698"/>
        <v>OPS 3444</v>
      </c>
      <c r="L6398" s="1" t="s">
        <v>346</v>
      </c>
      <c r="M6398" s="1"/>
      <c r="N6398" s="1">
        <f t="shared" si="699"/>
        <v>0</v>
      </c>
      <c r="O6398" s="1" t="s">
        <v>9</v>
      </c>
    </row>
    <row r="6399" spans="1:15" x14ac:dyDescent="0.3">
      <c r="A6399" s="1" t="s">
        <v>5556</v>
      </c>
      <c r="B6399" s="1" t="s">
        <v>12019</v>
      </c>
      <c r="C6399" s="1" t="str">
        <f t="shared" si="693"/>
        <v>USA</v>
      </c>
      <c r="D6399" s="1" t="s">
        <v>12982</v>
      </c>
      <c r="E6399" s="7" t="str">
        <f>TEXT(DATE(MID(D6399, 13, 4), CHOOSE(MATCH( MID(D6399, 5, 3), {"Jan","Feb","Mar","Apr","May","Jun","Jul","Aug","Sep","Oct","Nov","Dec"}, 0), 1, 2, 3, 4, 5, 6, 7, 8, 9, 10, 11, 12), MID(D6399, 9, 2)), "yyyy-mm-dd")</f>
        <v>1964-01-30</v>
      </c>
      <c r="F6399" s="1" t="str">
        <f t="shared" si="694"/>
        <v>15:49:00</v>
      </c>
      <c r="G6399" s="9" t="str">
        <f t="shared" si="695"/>
        <v>January</v>
      </c>
      <c r="H6399" s="5" t="str">
        <f t="shared" si="696"/>
        <v>1964</v>
      </c>
      <c r="I6399" s="1" t="s">
        <v>12983</v>
      </c>
      <c r="J6399" s="1" t="str">
        <f t="shared" si="697"/>
        <v xml:space="preserve">Atlas-LV3 Agena-B </v>
      </c>
      <c r="K6399" s="1" t="str">
        <f t="shared" si="698"/>
        <v>Ranger 6</v>
      </c>
      <c r="L6399" s="1" t="s">
        <v>346</v>
      </c>
      <c r="M6399" s="1"/>
      <c r="N6399" s="1">
        <f t="shared" si="699"/>
        <v>0</v>
      </c>
      <c r="O6399" s="1" t="s">
        <v>9</v>
      </c>
    </row>
    <row r="6400" spans="1:15" x14ac:dyDescent="0.3">
      <c r="A6400" s="1" t="s">
        <v>6140</v>
      </c>
      <c r="B6400" s="1" t="s">
        <v>1630</v>
      </c>
      <c r="C6400" s="1" t="str">
        <f t="shared" si="693"/>
        <v>Kazakhstan</v>
      </c>
      <c r="D6400" s="1" t="s">
        <v>12984</v>
      </c>
      <c r="E6400" s="7" t="str">
        <f>TEXT(DATE(MID(D6400, 13, 4), CHOOSE(MATCH( MID(D6400, 5, 3), {"Jan","Feb","Mar","Apr","May","Jun","Jul","Aug","Sep","Oct","Nov","Dec"}, 0), 1, 2, 3, 4, 5, 6, 7, 8, 9, 10, 11, 12), MID(D6400, 9, 2)), "yyyy-mm-dd")</f>
        <v>1964-01-30</v>
      </c>
      <c r="F6400" s="1" t="str">
        <f t="shared" si="694"/>
        <v>09:45:00</v>
      </c>
      <c r="G6400" s="9" t="str">
        <f t="shared" si="695"/>
        <v>January</v>
      </c>
      <c r="H6400" s="5" t="str">
        <f t="shared" si="696"/>
        <v>1964</v>
      </c>
      <c r="I6400" s="1" t="s">
        <v>12985</v>
      </c>
      <c r="J6400" s="1" t="str">
        <f t="shared" si="697"/>
        <v xml:space="preserve">Vostok </v>
      </c>
      <c r="K6400" s="1" t="str">
        <f t="shared" si="698"/>
        <v>Elektron 1 &amp; 2</v>
      </c>
      <c r="L6400" s="1" t="s">
        <v>346</v>
      </c>
      <c r="M6400" s="1"/>
      <c r="N6400" s="1">
        <f t="shared" si="699"/>
        <v>0</v>
      </c>
      <c r="O6400" s="1" t="s">
        <v>9</v>
      </c>
    </row>
    <row r="6401" spans="1:15" x14ac:dyDescent="0.3">
      <c r="A6401" s="1" t="s">
        <v>657</v>
      </c>
      <c r="B6401" s="1" t="s">
        <v>11779</v>
      </c>
      <c r="C6401" s="1" t="str">
        <f t="shared" si="693"/>
        <v>USA</v>
      </c>
      <c r="D6401" s="1" t="s">
        <v>12986</v>
      </c>
      <c r="E6401" s="7" t="str">
        <f>TEXT(DATE(MID(D6401, 13, 4), CHOOSE(MATCH( MID(D6401, 5, 3), {"Jan","Feb","Mar","Apr","May","Jun","Jul","Aug","Sep","Oct","Nov","Dec"}, 0), 1, 2, 3, 4, 5, 6, 7, 8, 9, 10, 11, 12), MID(D6401, 9, 2)), "yyyy-mm-dd")</f>
        <v>1964-01-29</v>
      </c>
      <c r="F6401" s="1" t="str">
        <f t="shared" si="694"/>
        <v>16:25:00</v>
      </c>
      <c r="G6401" s="9" t="str">
        <f t="shared" si="695"/>
        <v>January</v>
      </c>
      <c r="H6401" s="5" t="str">
        <f t="shared" si="696"/>
        <v>1964</v>
      </c>
      <c r="I6401" s="1" t="s">
        <v>12987</v>
      </c>
      <c r="J6401" s="1" t="str">
        <f t="shared" si="697"/>
        <v xml:space="preserve">Saturn I Block II </v>
      </c>
      <c r="K6401" s="1" t="str">
        <f t="shared" si="698"/>
        <v>SA-5</v>
      </c>
      <c r="L6401" s="1" t="s">
        <v>346</v>
      </c>
      <c r="M6401" s="1"/>
      <c r="N6401" s="1">
        <f t="shared" si="699"/>
        <v>0</v>
      </c>
      <c r="O6401" s="1" t="s">
        <v>9</v>
      </c>
    </row>
    <row r="6402" spans="1:15" x14ac:dyDescent="0.3">
      <c r="A6402" s="1" t="s">
        <v>5722</v>
      </c>
      <c r="B6402" s="1" t="s">
        <v>10902</v>
      </c>
      <c r="C6402" s="1" t="str">
        <f t="shared" ref="C6402:C6465" si="700">TRIM(MID(B6402, FIND("|", SUBSTITUTE(B6402, ",", "|", LEN(B6402) - LEN(SUBSTITUTE(B6402,",", "" )))) + 1, LEN(B6402)))</f>
        <v>USA</v>
      </c>
      <c r="D6402" s="1" t="s">
        <v>12988</v>
      </c>
      <c r="E6402" s="7" t="str">
        <f>TEXT(DATE(MID(D6402, 13, 4), CHOOSE(MATCH( MID(D6402, 5, 3), {"Jan","Feb","Mar","Apr","May","Jun","Jul","Aug","Sep","Oct","Nov","Dec"}, 0), 1, 2, 3, 4, 5, 6, 7, 8, 9, 10, 11, 12), MID(D6402, 9, 2)), "yyyy-mm-dd")</f>
        <v>1964-01-25</v>
      </c>
      <c r="F6402" s="1" t="str">
        <f t="shared" ref="F6402:F6465" si="701">IF(ISNUMBER(FIND(":", D6402)), MID(D6402, FIND(":", D6402)-2, 5) &amp; ":00", "00:00:00")</f>
        <v>13:59:00</v>
      </c>
      <c r="G6402" s="9" t="str">
        <f t="shared" ref="G6402:G6465" si="702">TEXT(E6402, "mmmm")</f>
        <v>January</v>
      </c>
      <c r="H6402" s="5" t="str">
        <f t="shared" ref="H6402:H6465" si="703">TEXT(E6402, "yyyy")</f>
        <v>1964</v>
      </c>
      <c r="I6402" s="1" t="s">
        <v>12989</v>
      </c>
      <c r="J6402" s="1" t="str">
        <f t="shared" ref="J6402:J6465" si="704">LEFT(I6402, FIND("|", I6402) - 1)</f>
        <v xml:space="preserve">Thor DM-21 Agena-B </v>
      </c>
      <c r="K6402" s="1" t="str">
        <f t="shared" ref="K6402:K6465" si="705">MID(I6402, FIND("|", I6402) + 2, LEN(I6402))</f>
        <v>Echo 2</v>
      </c>
      <c r="L6402" s="1" t="s">
        <v>346</v>
      </c>
      <c r="M6402" s="1"/>
      <c r="N6402" s="1">
        <f t="shared" si="699"/>
        <v>0</v>
      </c>
      <c r="O6402" s="1" t="s">
        <v>9</v>
      </c>
    </row>
    <row r="6403" spans="1:15" x14ac:dyDescent="0.3">
      <c r="A6403" s="1" t="s">
        <v>5722</v>
      </c>
      <c r="B6403" s="1" t="s">
        <v>3160</v>
      </c>
      <c r="C6403" s="1" t="str">
        <f t="shared" si="700"/>
        <v>USA</v>
      </c>
      <c r="D6403" s="1" t="s">
        <v>12990</v>
      </c>
      <c r="E6403" s="7" t="str">
        <f>TEXT(DATE(MID(D6403, 13, 4), CHOOSE(MATCH( MID(D6403, 5, 3), {"Jan","Feb","Mar","Apr","May","Jun","Jul","Aug","Sep","Oct","Nov","Dec"}, 0), 1, 2, 3, 4, 5, 6, 7, 8, 9, 10, 11, 12), MID(D6403, 9, 2)), "yyyy-mm-dd")</f>
        <v>1964-01-21</v>
      </c>
      <c r="F6403" s="1" t="str">
        <f t="shared" si="701"/>
        <v>21:14:00</v>
      </c>
      <c r="G6403" s="9" t="str">
        <f t="shared" si="702"/>
        <v>January</v>
      </c>
      <c r="H6403" s="5" t="str">
        <f t="shared" si="703"/>
        <v>1964</v>
      </c>
      <c r="I6403" s="1" t="s">
        <v>12991</v>
      </c>
      <c r="J6403" s="1" t="str">
        <f t="shared" si="704"/>
        <v xml:space="preserve">Delta B </v>
      </c>
      <c r="K6403" s="1" t="str">
        <f t="shared" si="705"/>
        <v>Relay 2</v>
      </c>
      <c r="L6403" s="1" t="s">
        <v>346</v>
      </c>
      <c r="M6403" s="1"/>
      <c r="N6403" s="1">
        <f t="shared" ref="N6403:N6466" si="706">M6403 * 83</f>
        <v>0</v>
      </c>
      <c r="O6403" s="1" t="s">
        <v>9</v>
      </c>
    </row>
    <row r="6404" spans="1:15" x14ac:dyDescent="0.3">
      <c r="A6404" s="1" t="s">
        <v>5722</v>
      </c>
      <c r="B6404" s="1" t="s">
        <v>114</v>
      </c>
      <c r="C6404" s="1" t="str">
        <f t="shared" si="700"/>
        <v>USA</v>
      </c>
      <c r="D6404" s="1" t="s">
        <v>12992</v>
      </c>
      <c r="E6404" s="7" t="str">
        <f>TEXT(DATE(MID(D6404, 13, 4), CHOOSE(MATCH( MID(D6404, 5, 3), {"Jan","Feb","Mar","Apr","May","Jun","Jul","Aug","Sep","Oct","Nov","Dec"}, 0), 1, 2, 3, 4, 5, 6, 7, 8, 9, 10, 11, 12), MID(D6404, 9, 2)), "yyyy-mm-dd")</f>
        <v>1964-01-19</v>
      </c>
      <c r="F6404" s="1" t="str">
        <f t="shared" si="701"/>
        <v>10:59:00</v>
      </c>
      <c r="G6404" s="9" t="str">
        <f t="shared" si="702"/>
        <v>January</v>
      </c>
      <c r="H6404" s="5" t="str">
        <f t="shared" si="703"/>
        <v>1964</v>
      </c>
      <c r="I6404" s="1" t="s">
        <v>12993</v>
      </c>
      <c r="J6404" s="1" t="str">
        <f t="shared" si="704"/>
        <v xml:space="preserve">Thor DM-21 Agena-D </v>
      </c>
      <c r="K6404" s="1" t="str">
        <f t="shared" si="705"/>
        <v>OPS 3367A &amp; OPS 3367B</v>
      </c>
      <c r="L6404" s="1" t="s">
        <v>346</v>
      </c>
      <c r="M6404" s="1"/>
      <c r="N6404" s="1">
        <f t="shared" si="706"/>
        <v>0</v>
      </c>
      <c r="O6404" s="1" t="s">
        <v>9</v>
      </c>
    </row>
    <row r="6405" spans="1:15" x14ac:dyDescent="0.3">
      <c r="A6405" s="1" t="s">
        <v>5722</v>
      </c>
      <c r="B6405" s="1" t="s">
        <v>11804</v>
      </c>
      <c r="C6405" s="1" t="str">
        <f t="shared" si="700"/>
        <v>USA</v>
      </c>
      <c r="D6405" s="1" t="s">
        <v>12994</v>
      </c>
      <c r="E6405" s="7" t="str">
        <f>TEXT(DATE(MID(D6405, 13, 4), CHOOSE(MATCH( MID(D6405, 5, 3), {"Jan","Feb","Mar","Apr","May","Jun","Jul","Aug","Sep","Oct","Nov","Dec"}, 0), 1, 2, 3, 4, 5, 6, 7, 8, 9, 10, 11, 12), MID(D6405, 9, 2)), "yyyy-mm-dd")</f>
        <v>1964-01-11</v>
      </c>
      <c r="F6405" s="1" t="str">
        <f t="shared" si="701"/>
        <v>20:07:00</v>
      </c>
      <c r="G6405" s="9" t="str">
        <f t="shared" si="702"/>
        <v>January</v>
      </c>
      <c r="H6405" s="5" t="str">
        <f t="shared" si="703"/>
        <v>1964</v>
      </c>
      <c r="I6405" s="1" t="s">
        <v>12995</v>
      </c>
      <c r="J6405" s="1" t="str">
        <f t="shared" si="704"/>
        <v xml:space="preserve">Thor-SLV2A Agena-D </v>
      </c>
      <c r="K6405" s="1" t="str">
        <f t="shared" si="705"/>
        <v>Poppy 5A-5C, SECOR 1, &amp; Hayloft</v>
      </c>
      <c r="L6405" s="1" t="s">
        <v>346</v>
      </c>
      <c r="M6405" s="1"/>
      <c r="N6405" s="1">
        <f t="shared" si="706"/>
        <v>0</v>
      </c>
      <c r="O6405" s="1" t="s">
        <v>9</v>
      </c>
    </row>
    <row r="6406" spans="1:15" x14ac:dyDescent="0.3">
      <c r="A6406" s="1" t="s">
        <v>5722</v>
      </c>
      <c r="B6406" s="1" t="s">
        <v>114</v>
      </c>
      <c r="C6406" s="1" t="str">
        <f t="shared" si="700"/>
        <v>USA</v>
      </c>
      <c r="D6406" s="1" t="s">
        <v>12996</v>
      </c>
      <c r="E6406" s="7" t="str">
        <f>TEXT(DATE(MID(D6406, 13, 4), CHOOSE(MATCH( MID(D6406, 5, 3), {"Jan","Feb","Mar","Apr","May","Jun","Jul","Aug","Sep","Oct","Nov","Dec"}, 0), 1, 2, 3, 4, 5, 6, 7, 8, 9, 10, 11, 12), MID(D6406, 9, 2)), "yyyy-mm-dd")</f>
        <v>1963-12-21</v>
      </c>
      <c r="F6406" s="1" t="str">
        <f t="shared" si="701"/>
        <v>21:45:00</v>
      </c>
      <c r="G6406" s="9" t="str">
        <f t="shared" si="702"/>
        <v>December</v>
      </c>
      <c r="H6406" s="5" t="str">
        <f t="shared" si="703"/>
        <v>1963</v>
      </c>
      <c r="I6406" s="1" t="s">
        <v>12997</v>
      </c>
      <c r="J6406" s="1" t="str">
        <f t="shared" si="704"/>
        <v xml:space="preserve">Thor-SLV2A Agena-D </v>
      </c>
      <c r="K6406" s="1" t="str">
        <f t="shared" si="705"/>
        <v>OPS 1388 &amp; Hitchhiker 3</v>
      </c>
      <c r="L6406" s="1" t="s">
        <v>346</v>
      </c>
      <c r="M6406" s="1"/>
      <c r="N6406" s="1">
        <f t="shared" si="706"/>
        <v>0</v>
      </c>
      <c r="O6406" s="1" t="s">
        <v>9</v>
      </c>
    </row>
    <row r="6407" spans="1:15" x14ac:dyDescent="0.3">
      <c r="A6407" s="1" t="s">
        <v>5722</v>
      </c>
      <c r="B6407" s="1" t="s">
        <v>3160</v>
      </c>
      <c r="C6407" s="1" t="str">
        <f t="shared" si="700"/>
        <v>USA</v>
      </c>
      <c r="D6407" s="1" t="s">
        <v>12998</v>
      </c>
      <c r="E6407" s="7" t="str">
        <f>TEXT(DATE(MID(D6407, 13, 4), CHOOSE(MATCH( MID(D6407, 5, 3), {"Jan","Feb","Mar","Apr","May","Jun","Jul","Aug","Sep","Oct","Nov","Dec"}, 0), 1, 2, 3, 4, 5, 6, 7, 8, 9, 10, 11, 12), MID(D6407, 9, 2)), "yyyy-mm-dd")</f>
        <v>1963-12-21</v>
      </c>
      <c r="F6407" s="1" t="str">
        <f t="shared" si="701"/>
        <v>09:30:00</v>
      </c>
      <c r="G6407" s="9" t="str">
        <f t="shared" si="702"/>
        <v>December</v>
      </c>
      <c r="H6407" s="5" t="str">
        <f t="shared" si="703"/>
        <v>1963</v>
      </c>
      <c r="I6407" s="1" t="s">
        <v>12999</v>
      </c>
      <c r="J6407" s="1" t="str">
        <f t="shared" si="704"/>
        <v xml:space="preserve">Delta B </v>
      </c>
      <c r="K6407" s="1" t="str">
        <f t="shared" si="705"/>
        <v>TIROS-8</v>
      </c>
      <c r="L6407" s="1" t="s">
        <v>346</v>
      </c>
      <c r="M6407" s="1"/>
      <c r="N6407" s="1">
        <f t="shared" si="706"/>
        <v>0</v>
      </c>
      <c r="O6407" s="1" t="s">
        <v>9</v>
      </c>
    </row>
    <row r="6408" spans="1:15" x14ac:dyDescent="0.3">
      <c r="A6408" s="1" t="s">
        <v>657</v>
      </c>
      <c r="B6408" s="1" t="s">
        <v>5723</v>
      </c>
      <c r="C6408" s="1" t="str">
        <f t="shared" si="700"/>
        <v>USA</v>
      </c>
      <c r="D6408" s="1" t="s">
        <v>13000</v>
      </c>
      <c r="E6408" s="7" t="str">
        <f>TEXT(DATE(MID(D6408, 13, 4), CHOOSE(MATCH( MID(D6408, 5, 3), {"Jan","Feb","Mar","Apr","May","Jun","Jul","Aug","Sep","Oct","Nov","Dec"}, 0), 1, 2, 3, 4, 5, 6, 7, 8, 9, 10, 11, 12), MID(D6408, 9, 2)), "yyyy-mm-dd")</f>
        <v>1963-12-19</v>
      </c>
      <c r="F6408" s="1" t="str">
        <f t="shared" si="701"/>
        <v>18:49:00</v>
      </c>
      <c r="G6408" s="9" t="str">
        <f t="shared" si="702"/>
        <v>December</v>
      </c>
      <c r="H6408" s="5" t="str">
        <f t="shared" si="703"/>
        <v>1963</v>
      </c>
      <c r="I6408" s="1" t="s">
        <v>13001</v>
      </c>
      <c r="J6408" s="1" t="str">
        <f t="shared" si="704"/>
        <v xml:space="preserve">Scout X-4 </v>
      </c>
      <c r="K6408" s="1" t="str">
        <f t="shared" si="705"/>
        <v>Explorer 19 (AD-A)</v>
      </c>
      <c r="L6408" s="1" t="s">
        <v>346</v>
      </c>
      <c r="M6408" s="1"/>
      <c r="N6408" s="1">
        <f t="shared" si="706"/>
        <v>0</v>
      </c>
      <c r="O6408" s="1" t="s">
        <v>9</v>
      </c>
    </row>
    <row r="6409" spans="1:15" x14ac:dyDescent="0.3">
      <c r="A6409" s="1" t="s">
        <v>6140</v>
      </c>
      <c r="B6409" s="1" t="s">
        <v>1630</v>
      </c>
      <c r="C6409" s="1" t="str">
        <f t="shared" si="700"/>
        <v>Kazakhstan</v>
      </c>
      <c r="D6409" s="1" t="s">
        <v>13002</v>
      </c>
      <c r="E6409" s="7" t="str">
        <f>TEXT(DATE(MID(D6409, 13, 4), CHOOSE(MATCH( MID(D6409, 5, 3), {"Jan","Feb","Mar","Apr","May","Jun","Jul","Aug","Sep","Oct","Nov","Dec"}, 0), 1, 2, 3, 4, 5, 6, 7, 8, 9, 10, 11, 12), MID(D6409, 9, 2)), "yyyy-mm-dd")</f>
        <v>1963-12-19</v>
      </c>
      <c r="F6409" s="1" t="str">
        <f t="shared" si="701"/>
        <v>09:28:00</v>
      </c>
      <c r="G6409" s="9" t="str">
        <f t="shared" si="702"/>
        <v>December</v>
      </c>
      <c r="H6409" s="5" t="str">
        <f t="shared" si="703"/>
        <v>1963</v>
      </c>
      <c r="I6409" s="1" t="s">
        <v>13003</v>
      </c>
      <c r="J6409" s="1" t="str">
        <f t="shared" si="704"/>
        <v xml:space="preserve">Vostok-2 </v>
      </c>
      <c r="K6409" s="1" t="str">
        <f t="shared" si="705"/>
        <v>Cosmos 24</v>
      </c>
      <c r="L6409" s="1" t="s">
        <v>346</v>
      </c>
      <c r="M6409" s="1"/>
      <c r="N6409" s="1">
        <f t="shared" si="706"/>
        <v>0</v>
      </c>
      <c r="O6409" s="1" t="s">
        <v>9</v>
      </c>
    </row>
    <row r="6410" spans="1:15" x14ac:dyDescent="0.3">
      <c r="A6410" s="1" t="s">
        <v>5556</v>
      </c>
      <c r="B6410" s="1" t="s">
        <v>4249</v>
      </c>
      <c r="C6410" s="1" t="str">
        <f t="shared" si="700"/>
        <v>USA</v>
      </c>
      <c r="D6410" s="1" t="s">
        <v>13004</v>
      </c>
      <c r="E6410" s="7" t="str">
        <f>TEXT(DATE(MID(D6410, 13, 4), CHOOSE(MATCH( MID(D6410, 5, 3), {"Jan","Feb","Mar","Apr","May","Jun","Jul","Aug","Sep","Oct","Nov","Dec"}, 0), 1, 2, 3, 4, 5, 6, 7, 8, 9, 10, 11, 12), MID(D6410, 9, 2)), "yyyy-mm-dd")</f>
        <v>1963-12-18</v>
      </c>
      <c r="F6410" s="1" t="str">
        <f t="shared" si="701"/>
        <v>21:45:00</v>
      </c>
      <c r="G6410" s="9" t="str">
        <f t="shared" si="702"/>
        <v>December</v>
      </c>
      <c r="H6410" s="5" t="str">
        <f t="shared" si="703"/>
        <v>1963</v>
      </c>
      <c r="I6410" s="1" t="s">
        <v>13005</v>
      </c>
      <c r="J6410" s="1" t="str">
        <f t="shared" si="704"/>
        <v xml:space="preserve">Atlas-LV3 Agena-D </v>
      </c>
      <c r="K6410" s="1" t="str">
        <f t="shared" si="705"/>
        <v>KH-7 Gambit 4004</v>
      </c>
      <c r="L6410" s="1" t="s">
        <v>346</v>
      </c>
      <c r="M6410" s="1"/>
      <c r="N6410" s="1">
        <f t="shared" si="706"/>
        <v>0</v>
      </c>
      <c r="O6410" s="1" t="s">
        <v>9</v>
      </c>
    </row>
    <row r="6411" spans="1:15" x14ac:dyDescent="0.3">
      <c r="A6411" s="1" t="s">
        <v>6140</v>
      </c>
      <c r="B6411" s="1" t="s">
        <v>12813</v>
      </c>
      <c r="C6411" s="1" t="str">
        <f t="shared" si="700"/>
        <v>Russia</v>
      </c>
      <c r="D6411" s="1" t="s">
        <v>13006</v>
      </c>
      <c r="E6411" s="7" t="str">
        <f>TEXT(DATE(MID(D6411, 13, 4), CHOOSE(MATCH( MID(D6411, 5, 3), {"Jan","Feb","Mar","Apr","May","Jun","Jul","Aug","Sep","Oct","Nov","Dec"}, 0), 1, 2, 3, 4, 5, 6, 7, 8, 9, 10, 11, 12), MID(D6411, 9, 2)), "yyyy-mm-dd")</f>
        <v>1963-12-13</v>
      </c>
      <c r="F6411" s="1" t="str">
        <f t="shared" si="701"/>
        <v>14:15:00</v>
      </c>
      <c r="G6411" s="9" t="str">
        <f t="shared" si="702"/>
        <v>December</v>
      </c>
      <c r="H6411" s="5" t="str">
        <f t="shared" si="703"/>
        <v>1963</v>
      </c>
      <c r="I6411" s="1" t="s">
        <v>13007</v>
      </c>
      <c r="J6411" s="1" t="str">
        <f t="shared" si="704"/>
        <v xml:space="preserve">Cosmos-1 (65S3) </v>
      </c>
      <c r="K6411" s="1" t="str">
        <f t="shared" si="705"/>
        <v>Cosmos 23</v>
      </c>
      <c r="L6411" s="1" t="s">
        <v>346</v>
      </c>
      <c r="M6411" s="1"/>
      <c r="N6411" s="1">
        <f t="shared" si="706"/>
        <v>0</v>
      </c>
      <c r="O6411" s="1" t="s">
        <v>9</v>
      </c>
    </row>
    <row r="6412" spans="1:15" x14ac:dyDescent="0.3">
      <c r="A6412" s="1" t="s">
        <v>5722</v>
      </c>
      <c r="B6412" s="1" t="s">
        <v>10902</v>
      </c>
      <c r="C6412" s="1" t="str">
        <f t="shared" si="700"/>
        <v>USA</v>
      </c>
      <c r="D6412" s="1" t="s">
        <v>13008</v>
      </c>
      <c r="E6412" s="7" t="str">
        <f>TEXT(DATE(MID(D6412, 13, 4), CHOOSE(MATCH( MID(D6412, 5, 3), {"Jan","Feb","Mar","Apr","May","Jun","Jul","Aug","Sep","Oct","Nov","Dec"}, 0), 1, 2, 3, 4, 5, 6, 7, 8, 9, 10, 11, 12), MID(D6412, 9, 2)), "yyyy-mm-dd")</f>
        <v>1963-12-05</v>
      </c>
      <c r="F6412" s="1" t="str">
        <f t="shared" si="701"/>
        <v>21:51:00</v>
      </c>
      <c r="G6412" s="9" t="str">
        <f t="shared" si="702"/>
        <v>December</v>
      </c>
      <c r="H6412" s="5" t="str">
        <f t="shared" si="703"/>
        <v>1963</v>
      </c>
      <c r="I6412" s="1" t="s">
        <v>13009</v>
      </c>
      <c r="J6412" s="1" t="str">
        <f t="shared" si="704"/>
        <v xml:space="preserve">Thor-DSV2A Ablestar </v>
      </c>
      <c r="K6412" s="1" t="str">
        <f t="shared" si="705"/>
        <v>Transit 5BN-2 &amp; Transit 5E-3</v>
      </c>
      <c r="L6412" s="1" t="s">
        <v>346</v>
      </c>
      <c r="M6412" s="1"/>
      <c r="N6412" s="1">
        <f t="shared" si="706"/>
        <v>0</v>
      </c>
      <c r="O6412" s="1" t="s">
        <v>9</v>
      </c>
    </row>
    <row r="6413" spans="1:15" x14ac:dyDescent="0.3">
      <c r="A6413" s="1" t="s">
        <v>6140</v>
      </c>
      <c r="B6413" s="1" t="s">
        <v>1630</v>
      </c>
      <c r="C6413" s="1" t="str">
        <f t="shared" si="700"/>
        <v>Kazakhstan</v>
      </c>
      <c r="D6413" s="1" t="s">
        <v>13010</v>
      </c>
      <c r="E6413" s="7" t="str">
        <f>TEXT(DATE(MID(D6413, 13, 4), CHOOSE(MATCH( MID(D6413, 5, 3), {"Jan","Feb","Mar","Apr","May","Jun","Jul","Aug","Sep","Oct","Nov","Dec"}, 0), 1, 2, 3, 4, 5, 6, 7, 8, 9, 10, 11, 12), MID(D6413, 9, 2)), "yyyy-mm-dd")</f>
        <v>1963-11-28</v>
      </c>
      <c r="F6413" s="1" t="str">
        <f t="shared" si="701"/>
        <v>09:19:00</v>
      </c>
      <c r="G6413" s="9" t="str">
        <f t="shared" si="702"/>
        <v>November</v>
      </c>
      <c r="H6413" s="5" t="str">
        <f t="shared" si="703"/>
        <v>1963</v>
      </c>
      <c r="I6413" s="1" t="s">
        <v>13011</v>
      </c>
      <c r="J6413" s="1" t="str">
        <f t="shared" si="704"/>
        <v xml:space="preserve">Vostok-2 </v>
      </c>
      <c r="K6413" s="1" t="str">
        <f t="shared" si="705"/>
        <v>Zenit-2 nÂ°14</v>
      </c>
      <c r="L6413" s="1" t="s">
        <v>346</v>
      </c>
      <c r="M6413" s="1"/>
      <c r="N6413" s="1">
        <f t="shared" si="706"/>
        <v>0</v>
      </c>
      <c r="O6413" s="1" t="s">
        <v>257</v>
      </c>
    </row>
    <row r="6414" spans="1:15" x14ac:dyDescent="0.3">
      <c r="A6414" s="1" t="s">
        <v>5722</v>
      </c>
      <c r="B6414" s="1" t="s">
        <v>5557</v>
      </c>
      <c r="C6414" s="1" t="str">
        <f t="shared" si="700"/>
        <v>USA</v>
      </c>
      <c r="D6414" s="1" t="s">
        <v>13012</v>
      </c>
      <c r="E6414" s="7" t="str">
        <f>TEXT(DATE(MID(D6414, 13, 4), CHOOSE(MATCH( MID(D6414, 5, 3), {"Jan","Feb","Mar","Apr","May","Jun","Jul","Aug","Sep","Oct","Nov","Dec"}, 0), 1, 2, 3, 4, 5, 6, 7, 8, 9, 10, 11, 12), MID(D6414, 9, 2)), "yyyy-mm-dd")</f>
        <v>1963-11-27</v>
      </c>
      <c r="F6414" s="1" t="str">
        <f t="shared" si="701"/>
        <v>21:15:00</v>
      </c>
      <c r="G6414" s="9" t="str">
        <f t="shared" si="702"/>
        <v>November</v>
      </c>
      <c r="H6414" s="5" t="str">
        <f t="shared" si="703"/>
        <v>1963</v>
      </c>
      <c r="I6414" s="1" t="s">
        <v>13013</v>
      </c>
      <c r="J6414" s="1" t="str">
        <f t="shared" si="704"/>
        <v xml:space="preserve">Thor DM-21 Agena-D </v>
      </c>
      <c r="K6414" s="1" t="str">
        <f t="shared" si="705"/>
        <v>OPS 2260</v>
      </c>
      <c r="L6414" s="1" t="s">
        <v>346</v>
      </c>
      <c r="M6414" s="1"/>
      <c r="N6414" s="1">
        <f t="shared" si="706"/>
        <v>0</v>
      </c>
      <c r="O6414" s="1" t="s">
        <v>9</v>
      </c>
    </row>
    <row r="6415" spans="1:15" x14ac:dyDescent="0.3">
      <c r="A6415" s="1" t="s">
        <v>5556</v>
      </c>
      <c r="B6415" s="1" t="s">
        <v>4149</v>
      </c>
      <c r="C6415" s="1" t="str">
        <f t="shared" si="700"/>
        <v>USA</v>
      </c>
      <c r="D6415" s="1" t="s">
        <v>13014</v>
      </c>
      <c r="E6415" s="7" t="str">
        <f>TEXT(DATE(MID(D6415, 13, 4), CHOOSE(MATCH( MID(D6415, 5, 3), {"Jan","Feb","Mar","Apr","May","Jun","Jul","Aug","Sep","Oct","Nov","Dec"}, 0), 1, 2, 3, 4, 5, 6, 7, 8, 9, 10, 11, 12), MID(D6415, 9, 2)), "yyyy-mm-dd")</f>
        <v>1963-11-27</v>
      </c>
      <c r="F6415" s="1" t="str">
        <f t="shared" si="701"/>
        <v>19:03:00</v>
      </c>
      <c r="G6415" s="9" t="str">
        <f t="shared" si="702"/>
        <v>November</v>
      </c>
      <c r="H6415" s="5" t="str">
        <f t="shared" si="703"/>
        <v>1963</v>
      </c>
      <c r="I6415" s="1" t="s">
        <v>13015</v>
      </c>
      <c r="J6415" s="1" t="str">
        <f t="shared" si="704"/>
        <v xml:space="preserve">Atlas-LV3C Centaur-B </v>
      </c>
      <c r="K6415" s="1" t="str">
        <f t="shared" si="705"/>
        <v>AC-2 (Test Vehicle)</v>
      </c>
      <c r="L6415" s="1" t="s">
        <v>346</v>
      </c>
      <c r="M6415" s="1"/>
      <c r="N6415" s="1">
        <f t="shared" si="706"/>
        <v>0</v>
      </c>
      <c r="O6415" s="1" t="s">
        <v>9</v>
      </c>
    </row>
    <row r="6416" spans="1:15" x14ac:dyDescent="0.3">
      <c r="A6416" s="1" t="s">
        <v>5722</v>
      </c>
      <c r="B6416" s="1" t="s">
        <v>3160</v>
      </c>
      <c r="C6416" s="1" t="str">
        <f t="shared" si="700"/>
        <v>USA</v>
      </c>
      <c r="D6416" s="1" t="s">
        <v>13016</v>
      </c>
      <c r="E6416" s="7" t="str">
        <f>TEXT(DATE(MID(D6416, 13, 4), CHOOSE(MATCH( MID(D6416, 5, 3), {"Jan","Feb","Mar","Apr","May","Jun","Jul","Aug","Sep","Oct","Nov","Dec"}, 0), 1, 2, 3, 4, 5, 6, 7, 8, 9, 10, 11, 12), MID(D6416, 9, 2)), "yyyy-mm-dd")</f>
        <v>1963-11-27</v>
      </c>
      <c r="F6416" s="1" t="str">
        <f t="shared" si="701"/>
        <v>02:30:00</v>
      </c>
      <c r="G6416" s="9" t="str">
        <f t="shared" si="702"/>
        <v>November</v>
      </c>
      <c r="H6416" s="5" t="str">
        <f t="shared" si="703"/>
        <v>1963</v>
      </c>
      <c r="I6416" s="1" t="s">
        <v>13017</v>
      </c>
      <c r="J6416" s="1" t="str">
        <f t="shared" si="704"/>
        <v xml:space="preserve">Delta C </v>
      </c>
      <c r="K6416" s="1" t="str">
        <f t="shared" si="705"/>
        <v>Explorer 18 (IMP-A)</v>
      </c>
      <c r="L6416" s="1" t="s">
        <v>346</v>
      </c>
      <c r="M6416" s="1"/>
      <c r="N6416" s="1">
        <f t="shared" si="706"/>
        <v>0</v>
      </c>
      <c r="O6416" s="1" t="s">
        <v>9</v>
      </c>
    </row>
    <row r="6417" spans="1:15" x14ac:dyDescent="0.3">
      <c r="A6417" s="1" t="s">
        <v>6140</v>
      </c>
      <c r="B6417" s="1" t="s">
        <v>1630</v>
      </c>
      <c r="C6417" s="1" t="str">
        <f t="shared" si="700"/>
        <v>Kazakhstan</v>
      </c>
      <c r="D6417" s="1" t="s">
        <v>13018</v>
      </c>
      <c r="E6417" s="7" t="str">
        <f>TEXT(DATE(MID(D6417, 13, 4), CHOOSE(MATCH( MID(D6417, 5, 3), {"Jan","Feb","Mar","Apr","May","Jun","Jul","Aug","Sep","Oct","Nov","Dec"}, 0), 1, 2, 3, 4, 5, 6, 7, 8, 9, 10, 11, 12), MID(D6417, 9, 2)), "yyyy-mm-dd")</f>
        <v>1963-11-16</v>
      </c>
      <c r="F6417" s="1" t="str">
        <f t="shared" si="701"/>
        <v>10:34:00</v>
      </c>
      <c r="G6417" s="9" t="str">
        <f t="shared" si="702"/>
        <v>November</v>
      </c>
      <c r="H6417" s="5" t="str">
        <f t="shared" si="703"/>
        <v>1963</v>
      </c>
      <c r="I6417" s="1" t="s">
        <v>13019</v>
      </c>
      <c r="J6417" s="1" t="str">
        <f t="shared" si="704"/>
        <v xml:space="preserve">Voskhod </v>
      </c>
      <c r="K6417" s="1" t="str">
        <f t="shared" si="705"/>
        <v>Cosmos 22</v>
      </c>
      <c r="L6417" s="1" t="s">
        <v>346</v>
      </c>
      <c r="M6417" s="1"/>
      <c r="N6417" s="1">
        <f t="shared" si="706"/>
        <v>0</v>
      </c>
      <c r="O6417" s="1" t="s">
        <v>9</v>
      </c>
    </row>
    <row r="6418" spans="1:15" x14ac:dyDescent="0.3">
      <c r="A6418" s="1" t="s">
        <v>6140</v>
      </c>
      <c r="B6418" s="1" t="s">
        <v>1630</v>
      </c>
      <c r="C6418" s="1" t="str">
        <f t="shared" si="700"/>
        <v>Kazakhstan</v>
      </c>
      <c r="D6418" s="1" t="s">
        <v>13020</v>
      </c>
      <c r="E6418" s="7" t="str">
        <f>TEXT(DATE(MID(D6418, 13, 4), CHOOSE(MATCH( MID(D6418, 5, 3), {"Jan","Feb","Mar","Apr","May","Jun","Jul","Aug","Sep","Oct","Nov","Dec"}, 0), 1, 2, 3, 4, 5, 6, 7, 8, 9, 10, 11, 12), MID(D6418, 9, 2)), "yyyy-mm-dd")</f>
        <v>1963-11-11</v>
      </c>
      <c r="F6418" s="1" t="str">
        <f t="shared" si="701"/>
        <v>06:23:00</v>
      </c>
      <c r="G6418" s="9" t="str">
        <f t="shared" si="702"/>
        <v>November</v>
      </c>
      <c r="H6418" s="5" t="str">
        <f t="shared" si="703"/>
        <v>1963</v>
      </c>
      <c r="I6418" s="1" t="s">
        <v>13021</v>
      </c>
      <c r="J6418" s="1" t="str">
        <f t="shared" si="704"/>
        <v xml:space="preserve">Molniya </v>
      </c>
      <c r="K6418" s="1" t="str">
        <f t="shared" si="705"/>
        <v>Cosmos 21</v>
      </c>
      <c r="L6418" s="1" t="s">
        <v>346</v>
      </c>
      <c r="M6418" s="1"/>
      <c r="N6418" s="1">
        <f t="shared" si="706"/>
        <v>0</v>
      </c>
      <c r="O6418" s="1" t="s">
        <v>9</v>
      </c>
    </row>
    <row r="6419" spans="1:15" x14ac:dyDescent="0.3">
      <c r="A6419" s="1" t="s">
        <v>5722</v>
      </c>
      <c r="B6419" s="1" t="s">
        <v>114</v>
      </c>
      <c r="C6419" s="1" t="str">
        <f t="shared" si="700"/>
        <v>USA</v>
      </c>
      <c r="D6419" s="1" t="s">
        <v>13022</v>
      </c>
      <c r="E6419" s="7" t="str">
        <f>TEXT(DATE(MID(D6419, 13, 4), CHOOSE(MATCH( MID(D6419, 5, 3), {"Jan","Feb","Mar","Apr","May","Jun","Jul","Aug","Sep","Oct","Nov","Dec"}, 0), 1, 2, 3, 4, 5, 6, 7, 8, 9, 10, 11, 12), MID(D6419, 9, 2)), "yyyy-mm-dd")</f>
        <v>1963-11-09</v>
      </c>
      <c r="F6419" s="1" t="str">
        <f t="shared" si="701"/>
        <v>20:27:00</v>
      </c>
      <c r="G6419" s="9" t="str">
        <f t="shared" si="702"/>
        <v>November</v>
      </c>
      <c r="H6419" s="5" t="str">
        <f t="shared" si="703"/>
        <v>1963</v>
      </c>
      <c r="I6419" s="1" t="s">
        <v>13023</v>
      </c>
      <c r="J6419" s="1" t="str">
        <f t="shared" si="704"/>
        <v xml:space="preserve">Thor DM-21 Agena-D </v>
      </c>
      <c r="K6419" s="1" t="str">
        <f t="shared" si="705"/>
        <v>OPS 2268</v>
      </c>
      <c r="L6419" s="1" t="s">
        <v>346</v>
      </c>
      <c r="M6419" s="1"/>
      <c r="N6419" s="1">
        <f t="shared" si="706"/>
        <v>0</v>
      </c>
      <c r="O6419" s="1" t="s">
        <v>257</v>
      </c>
    </row>
    <row r="6420" spans="1:15" x14ac:dyDescent="0.3">
      <c r="A6420" s="1" t="s">
        <v>6140</v>
      </c>
      <c r="B6420" s="1" t="s">
        <v>1630</v>
      </c>
      <c r="C6420" s="1" t="str">
        <f t="shared" si="700"/>
        <v>Kazakhstan</v>
      </c>
      <c r="D6420" s="1" t="s">
        <v>13024</v>
      </c>
      <c r="E6420" s="7" t="str">
        <f>TEXT(DATE(MID(D6420, 13, 4), CHOOSE(MATCH( MID(D6420, 5, 3), {"Jan","Feb","Mar","Apr","May","Jun","Jul","Aug","Sep","Oct","Nov","Dec"}, 0), 1, 2, 3, 4, 5, 6, 7, 8, 9, 10, 11, 12), MID(D6420, 9, 2)), "yyyy-mm-dd")</f>
        <v>1963-11-01</v>
      </c>
      <c r="F6420" s="1" t="str">
        <f t="shared" si="701"/>
        <v>08:56:00</v>
      </c>
      <c r="G6420" s="9" t="str">
        <f t="shared" si="702"/>
        <v>November</v>
      </c>
      <c r="H6420" s="5" t="str">
        <f t="shared" si="703"/>
        <v>1963</v>
      </c>
      <c r="I6420" s="1" t="s">
        <v>13025</v>
      </c>
      <c r="J6420" s="1" t="str">
        <f t="shared" si="704"/>
        <v xml:space="preserve">Polyot </v>
      </c>
      <c r="K6420" s="1" t="str">
        <f t="shared" si="705"/>
        <v>Polyot</v>
      </c>
      <c r="L6420" s="1" t="s">
        <v>346</v>
      </c>
      <c r="M6420" s="1"/>
      <c r="N6420" s="1">
        <f t="shared" si="706"/>
        <v>0</v>
      </c>
      <c r="O6420" s="1" t="s">
        <v>9</v>
      </c>
    </row>
    <row r="6421" spans="1:15" x14ac:dyDescent="0.3">
      <c r="A6421" s="1" t="s">
        <v>5722</v>
      </c>
      <c r="B6421" s="1" t="s">
        <v>10955</v>
      </c>
      <c r="C6421" s="1" t="str">
        <f t="shared" si="700"/>
        <v>USA</v>
      </c>
      <c r="D6421" s="1" t="s">
        <v>13026</v>
      </c>
      <c r="E6421" s="7" t="str">
        <f>TEXT(DATE(MID(D6421, 13, 4), CHOOSE(MATCH( MID(D6421, 5, 3), {"Jan","Feb","Mar","Apr","May","Jun","Jul","Aug","Sep","Oct","Nov","Dec"}, 0), 1, 2, 3, 4, 5, 6, 7, 8, 9, 10, 11, 12), MID(D6421, 9, 2)), "yyyy-mm-dd")</f>
        <v>1963-10-29</v>
      </c>
      <c r="F6421" s="1" t="str">
        <f t="shared" si="701"/>
        <v>21:19:00</v>
      </c>
      <c r="G6421" s="9" t="str">
        <f t="shared" si="702"/>
        <v>October</v>
      </c>
      <c r="H6421" s="5" t="str">
        <f t="shared" si="703"/>
        <v>1963</v>
      </c>
      <c r="I6421" s="1" t="s">
        <v>13027</v>
      </c>
      <c r="J6421" s="1" t="str">
        <f t="shared" si="704"/>
        <v xml:space="preserve">Thor-SLV2A Agena-D </v>
      </c>
      <c r="K6421" s="1" t="str">
        <f t="shared" si="705"/>
        <v>OPS 2437 &amp; Hitchhiker 2</v>
      </c>
      <c r="L6421" s="1" t="s">
        <v>346</v>
      </c>
      <c r="M6421" s="1"/>
      <c r="N6421" s="1">
        <f t="shared" si="706"/>
        <v>0</v>
      </c>
      <c r="O6421" s="1" t="s">
        <v>9</v>
      </c>
    </row>
    <row r="6422" spans="1:15" x14ac:dyDescent="0.3">
      <c r="A6422" s="1" t="s">
        <v>5556</v>
      </c>
      <c r="B6422" s="1" t="s">
        <v>4249</v>
      </c>
      <c r="C6422" s="1" t="str">
        <f t="shared" si="700"/>
        <v>USA</v>
      </c>
      <c r="D6422" s="1" t="s">
        <v>13028</v>
      </c>
      <c r="E6422" s="7" t="str">
        <f>TEXT(DATE(MID(D6422, 13, 4), CHOOSE(MATCH( MID(D6422, 5, 3), {"Jan","Feb","Mar","Apr","May","Jun","Jul","Aug","Sep","Oct","Nov","Dec"}, 0), 1, 2, 3, 4, 5, 6, 7, 8, 9, 10, 11, 12), MID(D6422, 9, 2)), "yyyy-mm-dd")</f>
        <v>1963-10-25</v>
      </c>
      <c r="F6422" s="1" t="str">
        <f t="shared" si="701"/>
        <v>18:59:00</v>
      </c>
      <c r="G6422" s="9" t="str">
        <f t="shared" si="702"/>
        <v>October</v>
      </c>
      <c r="H6422" s="5" t="str">
        <f t="shared" si="703"/>
        <v>1963</v>
      </c>
      <c r="I6422" s="1" t="s">
        <v>13029</v>
      </c>
      <c r="J6422" s="1" t="str">
        <f t="shared" si="704"/>
        <v xml:space="preserve">Atlas-LV3 Agena-D </v>
      </c>
      <c r="K6422" s="1" t="str">
        <f t="shared" si="705"/>
        <v>KH-7 Gambit 4003</v>
      </c>
      <c r="L6422" s="1" t="s">
        <v>346</v>
      </c>
      <c r="M6422" s="1"/>
      <c r="N6422" s="1">
        <f t="shared" si="706"/>
        <v>0</v>
      </c>
      <c r="O6422" s="1" t="s">
        <v>9</v>
      </c>
    </row>
    <row r="6423" spans="1:15" x14ac:dyDescent="0.3">
      <c r="A6423" s="1" t="s">
        <v>6140</v>
      </c>
      <c r="B6423" s="1" t="s">
        <v>12813</v>
      </c>
      <c r="C6423" s="1" t="str">
        <f t="shared" si="700"/>
        <v>Russia</v>
      </c>
      <c r="D6423" s="1" t="s">
        <v>13030</v>
      </c>
      <c r="E6423" s="7" t="str">
        <f>TEXT(DATE(MID(D6423, 13, 4), CHOOSE(MATCH( MID(D6423, 5, 3), {"Jan","Feb","Mar","Apr","May","Jun","Jul","Aug","Sep","Oct","Nov","Dec"}, 0), 1, 2, 3, 4, 5, 6, 7, 8, 9, 10, 11, 12), MID(D6423, 9, 2)), "yyyy-mm-dd")</f>
        <v>1963-10-24</v>
      </c>
      <c r="F6423" s="1" t="str">
        <f t="shared" si="701"/>
        <v>04:30:00</v>
      </c>
      <c r="G6423" s="9" t="str">
        <f t="shared" si="702"/>
        <v>October</v>
      </c>
      <c r="H6423" s="5" t="str">
        <f t="shared" si="703"/>
        <v>1963</v>
      </c>
      <c r="I6423" s="1" t="s">
        <v>13031</v>
      </c>
      <c r="J6423" s="1" t="str">
        <f t="shared" si="704"/>
        <v xml:space="preserve">Cosmos-1 (65S3) </v>
      </c>
      <c r="K6423" s="1" t="str">
        <f t="shared" si="705"/>
        <v>DS-A1 nÂ°4</v>
      </c>
      <c r="L6423" s="1" t="s">
        <v>346</v>
      </c>
      <c r="M6423" s="1"/>
      <c r="N6423" s="1">
        <f t="shared" si="706"/>
        <v>0</v>
      </c>
      <c r="O6423" s="1" t="s">
        <v>257</v>
      </c>
    </row>
    <row r="6424" spans="1:15" x14ac:dyDescent="0.3">
      <c r="A6424" s="1" t="s">
        <v>6140</v>
      </c>
      <c r="B6424" s="1" t="s">
        <v>1630</v>
      </c>
      <c r="C6424" s="1" t="str">
        <f t="shared" si="700"/>
        <v>Kazakhstan</v>
      </c>
      <c r="D6424" s="1" t="s">
        <v>13032</v>
      </c>
      <c r="E6424" s="7" t="str">
        <f>TEXT(DATE(MID(D6424, 13, 4), CHOOSE(MATCH( MID(D6424, 5, 3), {"Jan","Feb","Mar","Apr","May","Jun","Jul","Aug","Sep","Oct","Nov","Dec"}, 0), 1, 2, 3, 4, 5, 6, 7, 8, 9, 10, 11, 12), MID(D6424, 9, 2)), "yyyy-mm-dd")</f>
        <v>1963-10-18</v>
      </c>
      <c r="F6424" s="1" t="str">
        <f t="shared" si="701"/>
        <v>09:29:00</v>
      </c>
      <c r="G6424" s="9" t="str">
        <f t="shared" si="702"/>
        <v>October</v>
      </c>
      <c r="H6424" s="5" t="str">
        <f t="shared" si="703"/>
        <v>1963</v>
      </c>
      <c r="I6424" s="1" t="s">
        <v>13033</v>
      </c>
      <c r="J6424" s="1" t="str">
        <f t="shared" si="704"/>
        <v xml:space="preserve">Vostok-2 </v>
      </c>
      <c r="K6424" s="1" t="str">
        <f t="shared" si="705"/>
        <v>Cosmos 20</v>
      </c>
      <c r="L6424" s="1" t="s">
        <v>346</v>
      </c>
      <c r="M6424" s="1"/>
      <c r="N6424" s="1">
        <f t="shared" si="706"/>
        <v>0</v>
      </c>
      <c r="O6424" s="1" t="s">
        <v>9</v>
      </c>
    </row>
    <row r="6425" spans="1:15" x14ac:dyDescent="0.3">
      <c r="A6425" s="1" t="s">
        <v>5556</v>
      </c>
      <c r="B6425" s="1" t="s">
        <v>9371</v>
      </c>
      <c r="C6425" s="1" t="str">
        <f t="shared" si="700"/>
        <v>USA</v>
      </c>
      <c r="D6425" s="1" t="s">
        <v>13034</v>
      </c>
      <c r="E6425" s="7" t="str">
        <f>TEXT(DATE(MID(D6425, 13, 4), CHOOSE(MATCH( MID(D6425, 5, 3), {"Jan","Feb","Mar","Apr","May","Jun","Jul","Aug","Sep","Oct","Nov","Dec"}, 0), 1, 2, 3, 4, 5, 6, 7, 8, 9, 10, 11, 12), MID(D6425, 9, 2)), "yyyy-mm-dd")</f>
        <v>1963-10-17</v>
      </c>
      <c r="F6425" s="1" t="str">
        <f t="shared" si="701"/>
        <v>02:37:00</v>
      </c>
      <c r="G6425" s="9" t="str">
        <f t="shared" si="702"/>
        <v>October</v>
      </c>
      <c r="H6425" s="5" t="str">
        <f t="shared" si="703"/>
        <v>1963</v>
      </c>
      <c r="I6425" s="1" t="s">
        <v>13035</v>
      </c>
      <c r="J6425" s="1" t="str">
        <f t="shared" si="704"/>
        <v xml:space="preserve">Atlas-LV3 Agena-D </v>
      </c>
      <c r="K6425" s="1" t="str">
        <f t="shared" si="705"/>
        <v>Vela 1A/1B</v>
      </c>
      <c r="L6425" s="1" t="s">
        <v>346</v>
      </c>
      <c r="M6425" s="1"/>
      <c r="N6425" s="1">
        <f t="shared" si="706"/>
        <v>0</v>
      </c>
      <c r="O6425" s="1" t="s">
        <v>9</v>
      </c>
    </row>
    <row r="6426" spans="1:15" x14ac:dyDescent="0.3">
      <c r="A6426" s="1" t="s">
        <v>5722</v>
      </c>
      <c r="B6426" s="1" t="s">
        <v>10902</v>
      </c>
      <c r="C6426" s="1" t="str">
        <f t="shared" si="700"/>
        <v>USA</v>
      </c>
      <c r="D6426" s="1" t="s">
        <v>13036</v>
      </c>
      <c r="E6426" s="7" t="str">
        <f>TEXT(DATE(MID(D6426, 13, 4), CHOOSE(MATCH( MID(D6426, 5, 3), {"Jan","Feb","Mar","Apr","May","Jun","Jul","Aug","Sep","Oct","Nov","Dec"}, 0), 1, 2, 3, 4, 5, 6, 7, 8, 9, 10, 11, 12), MID(D6426, 9, 2)), "yyyy-mm-dd")</f>
        <v>1963-09-28</v>
      </c>
      <c r="F6426" s="1" t="str">
        <f t="shared" si="701"/>
        <v>20:22:00</v>
      </c>
      <c r="G6426" s="9" t="str">
        <f t="shared" si="702"/>
        <v>September</v>
      </c>
      <c r="H6426" s="5" t="str">
        <f t="shared" si="703"/>
        <v>1963</v>
      </c>
      <c r="I6426" s="1" t="s">
        <v>13037</v>
      </c>
      <c r="J6426" s="1" t="str">
        <f t="shared" si="704"/>
        <v xml:space="preserve">Thor-DSV2A Ablestar </v>
      </c>
      <c r="K6426" s="1" t="str">
        <f t="shared" si="705"/>
        <v>Transit 5BN-1 &amp; Transit 5E-1</v>
      </c>
      <c r="L6426" s="1" t="s">
        <v>346</v>
      </c>
      <c r="M6426" s="1"/>
      <c r="N6426" s="1">
        <f t="shared" si="706"/>
        <v>0</v>
      </c>
      <c r="O6426" s="1" t="s">
        <v>9</v>
      </c>
    </row>
    <row r="6427" spans="1:15" x14ac:dyDescent="0.3">
      <c r="A6427" s="1" t="s">
        <v>5722</v>
      </c>
      <c r="B6427" s="1" t="s">
        <v>5723</v>
      </c>
      <c r="C6427" s="1" t="str">
        <f t="shared" si="700"/>
        <v>USA</v>
      </c>
      <c r="D6427" s="1" t="s">
        <v>13038</v>
      </c>
      <c r="E6427" s="7" t="str">
        <f>TEXT(DATE(MID(D6427, 13, 4), CHOOSE(MATCH( MID(D6427, 5, 3), {"Jan","Feb","Mar","Apr","May","Jun","Jul","Aug","Sep","Oct","Nov","Dec"}, 0), 1, 2, 3, 4, 5, 6, 7, 8, 9, 10, 11, 12), MID(D6427, 9, 2)), "yyyy-mm-dd")</f>
        <v>1963-09-27</v>
      </c>
      <c r="F6427" s="1" t="str">
        <f t="shared" si="701"/>
        <v>11:17:00</v>
      </c>
      <c r="G6427" s="9" t="str">
        <f t="shared" si="702"/>
        <v>September</v>
      </c>
      <c r="H6427" s="5" t="str">
        <f t="shared" si="703"/>
        <v>1963</v>
      </c>
      <c r="I6427" s="1" t="s">
        <v>13039</v>
      </c>
      <c r="J6427" s="1" t="str">
        <f t="shared" si="704"/>
        <v xml:space="preserve">Scout X-2B </v>
      </c>
      <c r="K6427" s="1" t="str">
        <f t="shared" si="705"/>
        <v>DSAP-1 F5 (Program 35)</v>
      </c>
      <c r="L6427" s="1" t="s">
        <v>346</v>
      </c>
      <c r="M6427" s="1"/>
      <c r="N6427" s="1">
        <f t="shared" si="706"/>
        <v>0</v>
      </c>
      <c r="O6427" s="1" t="s">
        <v>257</v>
      </c>
    </row>
    <row r="6428" spans="1:15" x14ac:dyDescent="0.3">
      <c r="A6428" s="1" t="s">
        <v>5722</v>
      </c>
      <c r="B6428" s="1" t="s">
        <v>114</v>
      </c>
      <c r="C6428" s="1" t="str">
        <f t="shared" si="700"/>
        <v>USA</v>
      </c>
      <c r="D6428" s="1" t="s">
        <v>13040</v>
      </c>
      <c r="E6428" s="7" t="str">
        <f>TEXT(DATE(MID(D6428, 13, 4), CHOOSE(MATCH( MID(D6428, 5, 3), {"Jan","Feb","Mar","Apr","May","Jun","Jul","Aug","Sep","Oct","Nov","Dec"}, 0), 1, 2, 3, 4, 5, 6, 7, 8, 9, 10, 11, 12), MID(D6428, 9, 2)), "yyyy-mm-dd")</f>
        <v>1963-09-23</v>
      </c>
      <c r="F6428" s="1" t="str">
        <f t="shared" si="701"/>
        <v>23:00:00</v>
      </c>
      <c r="G6428" s="9" t="str">
        <f t="shared" si="702"/>
        <v>September</v>
      </c>
      <c r="H6428" s="5" t="str">
        <f t="shared" si="703"/>
        <v>1963</v>
      </c>
      <c r="I6428" s="1" t="s">
        <v>13041</v>
      </c>
      <c r="J6428" s="1" t="str">
        <f t="shared" si="704"/>
        <v xml:space="preserve">Thor-SLV2A Agena-D </v>
      </c>
      <c r="K6428" s="1" t="str">
        <f t="shared" si="705"/>
        <v>OPS 1353</v>
      </c>
      <c r="L6428" s="1" t="s">
        <v>346</v>
      </c>
      <c r="M6428" s="1"/>
      <c r="N6428" s="1">
        <f t="shared" si="706"/>
        <v>0</v>
      </c>
      <c r="O6428" s="1" t="s">
        <v>9</v>
      </c>
    </row>
    <row r="6429" spans="1:15" x14ac:dyDescent="0.3">
      <c r="A6429" s="1" t="s">
        <v>5556</v>
      </c>
      <c r="B6429" s="1" t="s">
        <v>4249</v>
      </c>
      <c r="C6429" s="1" t="str">
        <f t="shared" si="700"/>
        <v>USA</v>
      </c>
      <c r="D6429" s="1" t="s">
        <v>13042</v>
      </c>
      <c r="E6429" s="7" t="str">
        <f>TEXT(DATE(MID(D6429, 13, 4), CHOOSE(MATCH( MID(D6429, 5, 3), {"Jan","Feb","Mar","Apr","May","Jun","Jul","Aug","Sep","Oct","Nov","Dec"}, 0), 1, 2, 3, 4, 5, 6, 7, 8, 9, 10, 11, 12), MID(D6429, 9, 2)), "yyyy-mm-dd")</f>
        <v>1963-09-06</v>
      </c>
      <c r="F6429" s="1" t="str">
        <f t="shared" si="701"/>
        <v>19:30:00</v>
      </c>
      <c r="G6429" s="9" t="str">
        <f t="shared" si="702"/>
        <v>September</v>
      </c>
      <c r="H6429" s="5" t="str">
        <f t="shared" si="703"/>
        <v>1963</v>
      </c>
      <c r="I6429" s="1" t="s">
        <v>13043</v>
      </c>
      <c r="J6429" s="1" t="str">
        <f t="shared" si="704"/>
        <v xml:space="preserve">Atlas-LV3 Agena-D </v>
      </c>
      <c r="K6429" s="1" t="str">
        <f t="shared" si="705"/>
        <v>KH-7 Gambit 4002</v>
      </c>
      <c r="L6429" s="1" t="s">
        <v>346</v>
      </c>
      <c r="M6429" s="1"/>
      <c r="N6429" s="1">
        <f t="shared" si="706"/>
        <v>0</v>
      </c>
      <c r="O6429" s="1" t="s">
        <v>9</v>
      </c>
    </row>
    <row r="6430" spans="1:15" x14ac:dyDescent="0.3">
      <c r="A6430" s="1" t="s">
        <v>5722</v>
      </c>
      <c r="B6430" s="1" t="s">
        <v>11804</v>
      </c>
      <c r="C6430" s="1" t="str">
        <f t="shared" si="700"/>
        <v>USA</v>
      </c>
      <c r="D6430" s="1" t="s">
        <v>13044</v>
      </c>
      <c r="E6430" s="7" t="str">
        <f>TEXT(DATE(MID(D6430, 13, 4), CHOOSE(MATCH( MID(D6430, 5, 3), {"Jan","Feb","Mar","Apr","May","Jun","Jul","Aug","Sep","Oct","Nov","Dec"}, 0), 1, 2, 3, 4, 5, 6, 7, 8, 9, 10, 11, 12), MID(D6430, 9, 2)), "yyyy-mm-dd")</f>
        <v>1963-08-29</v>
      </c>
      <c r="F6430" s="1" t="str">
        <f t="shared" si="701"/>
        <v>20:31:00</v>
      </c>
      <c r="G6430" s="9" t="str">
        <f t="shared" si="702"/>
        <v>August</v>
      </c>
      <c r="H6430" s="5" t="str">
        <f t="shared" si="703"/>
        <v>1963</v>
      </c>
      <c r="I6430" s="1" t="s">
        <v>13045</v>
      </c>
      <c r="J6430" s="1" t="str">
        <f t="shared" si="704"/>
        <v xml:space="preserve">Thor DM-21 Agena-D </v>
      </c>
      <c r="K6430" s="1" t="str">
        <f t="shared" si="705"/>
        <v>OPS 1561 &amp; LAMPO</v>
      </c>
      <c r="L6430" s="1" t="s">
        <v>346</v>
      </c>
      <c r="M6430" s="1"/>
      <c r="N6430" s="1">
        <f t="shared" si="706"/>
        <v>0</v>
      </c>
      <c r="O6430" s="1" t="s">
        <v>9</v>
      </c>
    </row>
    <row r="6431" spans="1:15" x14ac:dyDescent="0.3">
      <c r="A6431" s="1" t="s">
        <v>5722</v>
      </c>
      <c r="B6431" s="1" t="s">
        <v>10955</v>
      </c>
      <c r="C6431" s="1" t="str">
        <f t="shared" si="700"/>
        <v>USA</v>
      </c>
      <c r="D6431" s="1" t="s">
        <v>13046</v>
      </c>
      <c r="E6431" s="7" t="str">
        <f>TEXT(DATE(MID(D6431, 13, 4), CHOOSE(MATCH( MID(D6431, 5, 3), {"Jan","Feb","Mar","Apr","May","Jun","Jul","Aug","Sep","Oct","Nov","Dec"}, 0), 1, 2, 3, 4, 5, 6, 7, 8, 9, 10, 11, 12), MID(D6431, 9, 2)), "yyyy-mm-dd")</f>
        <v>1963-08-25</v>
      </c>
      <c r="F6431" s="1" t="str">
        <f t="shared" si="701"/>
        <v>00:29:00</v>
      </c>
      <c r="G6431" s="9" t="str">
        <f t="shared" si="702"/>
        <v>August</v>
      </c>
      <c r="H6431" s="5" t="str">
        <f t="shared" si="703"/>
        <v>1963</v>
      </c>
      <c r="I6431" s="1" t="s">
        <v>13047</v>
      </c>
      <c r="J6431" s="1" t="str">
        <f t="shared" si="704"/>
        <v xml:space="preserve">Thor-SLV2A Agena-D </v>
      </c>
      <c r="K6431" s="1" t="str">
        <f t="shared" si="705"/>
        <v>OPS 1419</v>
      </c>
      <c r="L6431" s="1" t="s">
        <v>346</v>
      </c>
      <c r="M6431" s="1"/>
      <c r="N6431" s="1">
        <f t="shared" si="706"/>
        <v>0</v>
      </c>
      <c r="O6431" s="1" t="s">
        <v>9</v>
      </c>
    </row>
    <row r="6432" spans="1:15" x14ac:dyDescent="0.3">
      <c r="A6432" s="1" t="s">
        <v>6140</v>
      </c>
      <c r="B6432" s="1" t="s">
        <v>12813</v>
      </c>
      <c r="C6432" s="1" t="str">
        <f t="shared" si="700"/>
        <v>Russia</v>
      </c>
      <c r="D6432" s="1" t="s">
        <v>13048</v>
      </c>
      <c r="E6432" s="7" t="str">
        <f>TEXT(DATE(MID(D6432, 13, 4), CHOOSE(MATCH( MID(D6432, 5, 3), {"Jan","Feb","Mar","Apr","May","Jun","Jul","Aug","Sep","Oct","Nov","Dec"}, 0), 1, 2, 3, 4, 5, 6, 7, 8, 9, 10, 11, 12), MID(D6432, 9, 2)), "yyyy-mm-dd")</f>
        <v>1963-08-22</v>
      </c>
      <c r="F6432" s="1" t="str">
        <f t="shared" si="701"/>
        <v>06:00:00</v>
      </c>
      <c r="G6432" s="9" t="str">
        <f t="shared" si="702"/>
        <v>August</v>
      </c>
      <c r="H6432" s="5" t="str">
        <f t="shared" si="703"/>
        <v>1963</v>
      </c>
      <c r="I6432" s="1" t="s">
        <v>13049</v>
      </c>
      <c r="J6432" s="1" t="str">
        <f t="shared" si="704"/>
        <v xml:space="preserve">Cosmos-1 (65S3) </v>
      </c>
      <c r="K6432" s="1" t="str">
        <f t="shared" si="705"/>
        <v>DS-A1 nÂ°3</v>
      </c>
      <c r="L6432" s="1" t="s">
        <v>346</v>
      </c>
      <c r="M6432" s="1"/>
      <c r="N6432" s="1">
        <f t="shared" si="706"/>
        <v>0</v>
      </c>
      <c r="O6432" s="1" t="s">
        <v>257</v>
      </c>
    </row>
    <row r="6433" spans="1:15" x14ac:dyDescent="0.3">
      <c r="A6433" s="1" t="s">
        <v>6140</v>
      </c>
      <c r="B6433" s="1" t="s">
        <v>12813</v>
      </c>
      <c r="C6433" s="1" t="str">
        <f t="shared" si="700"/>
        <v>Russia</v>
      </c>
      <c r="D6433" s="1" t="s">
        <v>13050</v>
      </c>
      <c r="E6433" s="7" t="str">
        <f>TEXT(DATE(MID(D6433, 13, 4), CHOOSE(MATCH( MID(D6433, 5, 3), {"Jan","Feb","Mar","Apr","May","Jun","Jul","Aug","Sep","Oct","Nov","Dec"}, 0), 1, 2, 3, 4, 5, 6, 7, 8, 9, 10, 11, 12), MID(D6433, 9, 2)), "yyyy-mm-dd")</f>
        <v>1963-08-06</v>
      </c>
      <c r="F6433" s="1" t="str">
        <f t="shared" si="701"/>
        <v>06:07:00</v>
      </c>
      <c r="G6433" s="9" t="str">
        <f t="shared" si="702"/>
        <v>August</v>
      </c>
      <c r="H6433" s="5" t="str">
        <f t="shared" si="703"/>
        <v>1963</v>
      </c>
      <c r="I6433" s="1" t="s">
        <v>13051</v>
      </c>
      <c r="J6433" s="1" t="str">
        <f t="shared" si="704"/>
        <v xml:space="preserve">Cosmos-1 (65S3) </v>
      </c>
      <c r="K6433" s="1" t="str">
        <f t="shared" si="705"/>
        <v>Cosmos 19</v>
      </c>
      <c r="L6433" s="1" t="s">
        <v>346</v>
      </c>
      <c r="M6433" s="1"/>
      <c r="N6433" s="1">
        <f t="shared" si="706"/>
        <v>0</v>
      </c>
      <c r="O6433" s="1" t="s">
        <v>9</v>
      </c>
    </row>
    <row r="6434" spans="1:15" x14ac:dyDescent="0.3">
      <c r="A6434" s="1" t="s">
        <v>5722</v>
      </c>
      <c r="B6434" s="1" t="s">
        <v>114</v>
      </c>
      <c r="C6434" s="1" t="str">
        <f t="shared" si="700"/>
        <v>USA</v>
      </c>
      <c r="D6434" s="1" t="s">
        <v>13052</v>
      </c>
      <c r="E6434" s="7" t="str">
        <f>TEXT(DATE(MID(D6434, 13, 4), CHOOSE(MATCH( MID(D6434, 5, 3), {"Jan","Feb","Mar","Apr","May","Jun","Jul","Aug","Sep","Oct","Nov","Dec"}, 0), 1, 2, 3, 4, 5, 6, 7, 8, 9, 10, 11, 12), MID(D6434, 9, 2)), "yyyy-mm-dd")</f>
        <v>1963-07-31</v>
      </c>
      <c r="F6434" s="1" t="str">
        <f t="shared" si="701"/>
        <v>00:00:00</v>
      </c>
      <c r="G6434" s="9" t="str">
        <f t="shared" si="702"/>
        <v>July</v>
      </c>
      <c r="H6434" s="5" t="str">
        <f t="shared" si="703"/>
        <v>1963</v>
      </c>
      <c r="I6434" s="1" t="s">
        <v>13053</v>
      </c>
      <c r="J6434" s="1" t="str">
        <f t="shared" si="704"/>
        <v xml:space="preserve">Thor-SLV2A Agena-D </v>
      </c>
      <c r="K6434" s="1" t="str">
        <f t="shared" si="705"/>
        <v>OPS 1370</v>
      </c>
      <c r="L6434" s="1" t="s">
        <v>346</v>
      </c>
      <c r="M6434" s="1"/>
      <c r="N6434" s="1">
        <f t="shared" si="706"/>
        <v>0</v>
      </c>
      <c r="O6434" s="1" t="s">
        <v>9</v>
      </c>
    </row>
    <row r="6435" spans="1:15" x14ac:dyDescent="0.3">
      <c r="A6435" s="1" t="s">
        <v>5722</v>
      </c>
      <c r="B6435" s="1" t="s">
        <v>3478</v>
      </c>
      <c r="C6435" s="1" t="str">
        <f t="shared" si="700"/>
        <v>USA</v>
      </c>
      <c r="D6435" s="1" t="s">
        <v>13054</v>
      </c>
      <c r="E6435" s="7" t="str">
        <f>TEXT(DATE(MID(D6435, 13, 4), CHOOSE(MATCH( MID(D6435, 5, 3), {"Jan","Feb","Mar","Apr","May","Jun","Jul","Aug","Sep","Oct","Nov","Dec"}, 0), 1, 2, 3, 4, 5, 6, 7, 8, 9, 10, 11, 12), MID(D6435, 9, 2)), "yyyy-mm-dd")</f>
        <v>1963-07-26</v>
      </c>
      <c r="F6435" s="1" t="str">
        <f t="shared" si="701"/>
        <v>14:33:00</v>
      </c>
      <c r="G6435" s="9" t="str">
        <f t="shared" si="702"/>
        <v>July</v>
      </c>
      <c r="H6435" s="5" t="str">
        <f t="shared" si="703"/>
        <v>1963</v>
      </c>
      <c r="I6435" s="1" t="s">
        <v>13055</v>
      </c>
      <c r="J6435" s="1" t="str">
        <f t="shared" si="704"/>
        <v xml:space="preserve">Delta B </v>
      </c>
      <c r="K6435" s="1" t="str">
        <f t="shared" si="705"/>
        <v>Syncom 2</v>
      </c>
      <c r="L6435" s="1" t="s">
        <v>346</v>
      </c>
      <c r="M6435" s="1"/>
      <c r="N6435" s="1">
        <f t="shared" si="706"/>
        <v>0</v>
      </c>
      <c r="O6435" s="1" t="s">
        <v>9</v>
      </c>
    </row>
    <row r="6436" spans="1:15" x14ac:dyDescent="0.3">
      <c r="A6436" s="1" t="s">
        <v>5556</v>
      </c>
      <c r="B6436" s="1" t="s">
        <v>671</v>
      </c>
      <c r="C6436" s="1" t="str">
        <f t="shared" si="700"/>
        <v>USA</v>
      </c>
      <c r="D6436" s="1" t="s">
        <v>13056</v>
      </c>
      <c r="E6436" s="7" t="str">
        <f>TEXT(DATE(MID(D6436, 13, 4), CHOOSE(MATCH( MID(D6436, 5, 3), {"Jan","Feb","Mar","Apr","May","Jun","Jul","Aug","Sep","Oct","Nov","Dec"}, 0), 1, 2, 3, 4, 5, 6, 7, 8, 9, 10, 11, 12), MID(D6436, 9, 2)), "yyyy-mm-dd")</f>
        <v>1963-07-19</v>
      </c>
      <c r="F6436" s="1" t="str">
        <f t="shared" si="701"/>
        <v>03:51:00</v>
      </c>
      <c r="G6436" s="9" t="str">
        <f t="shared" si="702"/>
        <v>July</v>
      </c>
      <c r="H6436" s="5" t="str">
        <f t="shared" si="703"/>
        <v>1963</v>
      </c>
      <c r="I6436" s="1" t="s">
        <v>13057</v>
      </c>
      <c r="J6436" s="1" t="str">
        <f t="shared" si="704"/>
        <v xml:space="preserve">Atlas-LV3 Agena-B </v>
      </c>
      <c r="K6436" s="1" t="str">
        <f t="shared" si="705"/>
        <v>Midas 9</v>
      </c>
      <c r="L6436" s="1" t="s">
        <v>346</v>
      </c>
      <c r="M6436" s="1"/>
      <c r="N6436" s="1">
        <f t="shared" si="706"/>
        <v>0</v>
      </c>
      <c r="O6436" s="1" t="s">
        <v>9</v>
      </c>
    </row>
    <row r="6437" spans="1:15" x14ac:dyDescent="0.3">
      <c r="A6437" s="1" t="s">
        <v>5722</v>
      </c>
      <c r="B6437" s="1" t="s">
        <v>10902</v>
      </c>
      <c r="C6437" s="1" t="str">
        <f t="shared" si="700"/>
        <v>USA</v>
      </c>
      <c r="D6437" s="1" t="s">
        <v>13058</v>
      </c>
      <c r="E6437" s="7" t="str">
        <f>TEXT(DATE(MID(D6437, 13, 4), CHOOSE(MATCH( MID(D6437, 5, 3), {"Jan","Feb","Mar","Apr","May","Jun","Jul","Aug","Sep","Oct","Nov","Dec"}, 0), 1, 2, 3, 4, 5, 6, 7, 8, 9, 10, 11, 12), MID(D6437, 9, 2)), "yyyy-mm-dd")</f>
        <v>1963-07-19</v>
      </c>
      <c r="F6437" s="1" t="str">
        <f t="shared" si="701"/>
        <v>00:00:00</v>
      </c>
      <c r="G6437" s="9" t="str">
        <f t="shared" si="702"/>
        <v>July</v>
      </c>
      <c r="H6437" s="5" t="str">
        <f t="shared" si="703"/>
        <v>1963</v>
      </c>
      <c r="I6437" s="1" t="s">
        <v>13059</v>
      </c>
      <c r="J6437" s="1" t="str">
        <f t="shared" si="704"/>
        <v xml:space="preserve">Thor DM-21 Agena-D </v>
      </c>
      <c r="K6437" s="1" t="str">
        <f t="shared" si="705"/>
        <v>OPS 1266</v>
      </c>
      <c r="L6437" s="1" t="s">
        <v>346</v>
      </c>
      <c r="M6437" s="1"/>
      <c r="N6437" s="1">
        <f t="shared" si="706"/>
        <v>0</v>
      </c>
      <c r="O6437" s="1" t="s">
        <v>9</v>
      </c>
    </row>
    <row r="6438" spans="1:15" x14ac:dyDescent="0.3">
      <c r="A6438" s="1" t="s">
        <v>5556</v>
      </c>
      <c r="B6438" s="1" t="s">
        <v>4249</v>
      </c>
      <c r="C6438" s="1" t="str">
        <f t="shared" si="700"/>
        <v>USA</v>
      </c>
      <c r="D6438" s="1" t="s">
        <v>13060</v>
      </c>
      <c r="E6438" s="7" t="str">
        <f>TEXT(DATE(MID(D6438, 13, 4), CHOOSE(MATCH( MID(D6438, 5, 3), {"Jan","Feb","Mar","Apr","May","Jun","Jul","Aug","Sep","Oct","Nov","Dec"}, 0), 1, 2, 3, 4, 5, 6, 7, 8, 9, 10, 11, 12), MID(D6438, 9, 2)), "yyyy-mm-dd")</f>
        <v>1963-07-12</v>
      </c>
      <c r="F6438" s="1" t="str">
        <f t="shared" si="701"/>
        <v>20:45:00</v>
      </c>
      <c r="G6438" s="9" t="str">
        <f t="shared" si="702"/>
        <v>July</v>
      </c>
      <c r="H6438" s="5" t="str">
        <f t="shared" si="703"/>
        <v>1963</v>
      </c>
      <c r="I6438" s="1" t="s">
        <v>13061</v>
      </c>
      <c r="J6438" s="1" t="str">
        <f t="shared" si="704"/>
        <v xml:space="preserve">Atlas-LV3 Agena-D </v>
      </c>
      <c r="K6438" s="1" t="str">
        <f t="shared" si="705"/>
        <v>KH-7 Gambit 4001</v>
      </c>
      <c r="L6438" s="1" t="s">
        <v>346</v>
      </c>
      <c r="M6438" s="1"/>
      <c r="N6438" s="1">
        <f t="shared" si="706"/>
        <v>0</v>
      </c>
      <c r="O6438" s="1" t="s">
        <v>9</v>
      </c>
    </row>
    <row r="6439" spans="1:15" x14ac:dyDescent="0.3">
      <c r="A6439" s="1" t="s">
        <v>6140</v>
      </c>
      <c r="B6439" s="1" t="s">
        <v>1630</v>
      </c>
      <c r="C6439" s="1" t="str">
        <f t="shared" si="700"/>
        <v>Kazakhstan</v>
      </c>
      <c r="D6439" s="1" t="s">
        <v>13062</v>
      </c>
      <c r="E6439" s="7" t="str">
        <f>TEXT(DATE(MID(D6439, 13, 4), CHOOSE(MATCH( MID(D6439, 5, 3), {"Jan","Feb","Mar","Apr","May","Jun","Jul","Aug","Sep","Oct","Nov","Dec"}, 0), 1, 2, 3, 4, 5, 6, 7, 8, 9, 10, 11, 12), MID(D6439, 9, 2)), "yyyy-mm-dd")</f>
        <v>1963-07-10</v>
      </c>
      <c r="F6439" s="1" t="str">
        <f t="shared" si="701"/>
        <v>10:03:00</v>
      </c>
      <c r="G6439" s="9" t="str">
        <f t="shared" si="702"/>
        <v>July</v>
      </c>
      <c r="H6439" s="5" t="str">
        <f t="shared" si="703"/>
        <v>1963</v>
      </c>
      <c r="I6439" s="1" t="s">
        <v>13063</v>
      </c>
      <c r="J6439" s="1" t="str">
        <f t="shared" si="704"/>
        <v xml:space="preserve">Vostok-2 </v>
      </c>
      <c r="K6439" s="1" t="str">
        <f t="shared" si="705"/>
        <v>Zenit-2 nÂ°12</v>
      </c>
      <c r="L6439" s="1" t="s">
        <v>346</v>
      </c>
      <c r="M6439" s="1"/>
      <c r="N6439" s="1">
        <f t="shared" si="706"/>
        <v>0</v>
      </c>
      <c r="O6439" s="1" t="s">
        <v>1649</v>
      </c>
    </row>
    <row r="6440" spans="1:15" x14ac:dyDescent="0.3">
      <c r="A6440" s="1" t="s">
        <v>5722</v>
      </c>
      <c r="B6440" s="1" t="s">
        <v>11804</v>
      </c>
      <c r="C6440" s="1" t="str">
        <f t="shared" si="700"/>
        <v>USA</v>
      </c>
      <c r="D6440" s="1" t="s">
        <v>13064</v>
      </c>
      <c r="E6440" s="7" t="str">
        <f>TEXT(DATE(MID(D6440, 13, 4), CHOOSE(MATCH( MID(D6440, 5, 3), {"Jan","Feb","Mar","Apr","May","Jun","Jul","Aug","Sep","Oct","Nov","Dec"}, 0), 1, 2, 3, 4, 5, 6, 7, 8, 9, 10, 11, 12), MID(D6440, 9, 2)), "yyyy-mm-dd")</f>
        <v>1963-06-29</v>
      </c>
      <c r="F6440" s="1" t="str">
        <f t="shared" si="701"/>
        <v>22:30:00</v>
      </c>
      <c r="G6440" s="9" t="str">
        <f t="shared" si="702"/>
        <v>June</v>
      </c>
      <c r="H6440" s="5" t="str">
        <f t="shared" si="703"/>
        <v>1963</v>
      </c>
      <c r="I6440" s="1" t="s">
        <v>13065</v>
      </c>
      <c r="J6440" s="1" t="str">
        <f t="shared" si="704"/>
        <v xml:space="preserve">Thor-SLV2A Agena-D </v>
      </c>
      <c r="K6440" s="1" t="str">
        <f t="shared" si="705"/>
        <v>OPS 1440</v>
      </c>
      <c r="L6440" s="1" t="s">
        <v>346</v>
      </c>
      <c r="M6440" s="1"/>
      <c r="N6440" s="1">
        <f t="shared" si="706"/>
        <v>0</v>
      </c>
      <c r="O6440" s="1" t="s">
        <v>9</v>
      </c>
    </row>
    <row r="6441" spans="1:15" x14ac:dyDescent="0.3">
      <c r="A6441" s="1" t="s">
        <v>5722</v>
      </c>
      <c r="B6441" s="1" t="s">
        <v>5723</v>
      </c>
      <c r="C6441" s="1" t="str">
        <f t="shared" si="700"/>
        <v>USA</v>
      </c>
      <c r="D6441" s="1" t="s">
        <v>13066</v>
      </c>
      <c r="E6441" s="7" t="str">
        <f>TEXT(DATE(MID(D6441, 13, 4), CHOOSE(MATCH( MID(D6441, 5, 3), {"Jan","Feb","Mar","Apr","May","Jun","Jul","Aug","Sep","Oct","Nov","Dec"}, 0), 1, 2, 3, 4, 5, 6, 7, 8, 9, 10, 11, 12), MID(D6441, 9, 2)), "yyyy-mm-dd")</f>
        <v>1963-06-28</v>
      </c>
      <c r="F6441" s="1" t="str">
        <f t="shared" si="701"/>
        <v>21:19:00</v>
      </c>
      <c r="G6441" s="9" t="str">
        <f t="shared" si="702"/>
        <v>June</v>
      </c>
      <c r="H6441" s="5" t="str">
        <f t="shared" si="703"/>
        <v>1963</v>
      </c>
      <c r="I6441" s="1" t="s">
        <v>13067</v>
      </c>
      <c r="J6441" s="1" t="str">
        <f t="shared" si="704"/>
        <v xml:space="preserve">Scout X-4 </v>
      </c>
      <c r="K6441" s="1" t="str">
        <f t="shared" si="705"/>
        <v>CRL-1 (GRS)</v>
      </c>
      <c r="L6441" s="1" t="s">
        <v>346</v>
      </c>
      <c r="M6441" s="1"/>
      <c r="N6441" s="1">
        <f t="shared" si="706"/>
        <v>0</v>
      </c>
      <c r="O6441" s="1" t="s">
        <v>9</v>
      </c>
    </row>
    <row r="6442" spans="1:15" x14ac:dyDescent="0.3">
      <c r="A6442" s="1" t="s">
        <v>5722</v>
      </c>
      <c r="B6442" s="1" t="s">
        <v>114</v>
      </c>
      <c r="C6442" s="1" t="str">
        <f t="shared" si="700"/>
        <v>USA</v>
      </c>
      <c r="D6442" s="1" t="s">
        <v>13068</v>
      </c>
      <c r="E6442" s="7" t="str">
        <f>TEXT(DATE(MID(D6442, 13, 4), CHOOSE(MATCH( MID(D6442, 5, 3), {"Jan","Feb","Mar","Apr","May","Jun","Jul","Aug","Sep","Oct","Nov","Dec"}, 0), 1, 2, 3, 4, 5, 6, 7, 8, 9, 10, 11, 12), MID(D6442, 9, 2)), "yyyy-mm-dd")</f>
        <v>1963-06-27</v>
      </c>
      <c r="F6442" s="1" t="str">
        <f t="shared" si="701"/>
        <v>00:37:00</v>
      </c>
      <c r="G6442" s="9" t="str">
        <f t="shared" si="702"/>
        <v>June</v>
      </c>
      <c r="H6442" s="5" t="str">
        <f t="shared" si="703"/>
        <v>1963</v>
      </c>
      <c r="I6442" s="1" t="s">
        <v>13069</v>
      </c>
      <c r="J6442" s="1" t="str">
        <f t="shared" si="704"/>
        <v xml:space="preserve">Thor-SLV2A Agena-D </v>
      </c>
      <c r="K6442" s="1" t="str">
        <f t="shared" si="705"/>
        <v>OPS 0999 &amp; Hitchhiker 1</v>
      </c>
      <c r="L6442" s="1" t="s">
        <v>346</v>
      </c>
      <c r="M6442" s="1"/>
      <c r="N6442" s="1">
        <f t="shared" si="706"/>
        <v>0</v>
      </c>
      <c r="O6442" s="1" t="s">
        <v>9</v>
      </c>
    </row>
    <row r="6443" spans="1:15" x14ac:dyDescent="0.3">
      <c r="A6443" s="1" t="s">
        <v>5722</v>
      </c>
      <c r="B6443" s="1" t="s">
        <v>3160</v>
      </c>
      <c r="C6443" s="1" t="str">
        <f t="shared" si="700"/>
        <v>USA</v>
      </c>
      <c r="D6443" s="1" t="s">
        <v>13070</v>
      </c>
      <c r="E6443" s="7" t="str">
        <f>TEXT(DATE(MID(D6443, 13, 4), CHOOSE(MATCH( MID(D6443, 5, 3), {"Jan","Feb","Mar","Apr","May","Jun","Jul","Aug","Sep","Oct","Nov","Dec"}, 0), 1, 2, 3, 4, 5, 6, 7, 8, 9, 10, 11, 12), MID(D6443, 9, 2)), "yyyy-mm-dd")</f>
        <v>1963-06-19</v>
      </c>
      <c r="F6443" s="1" t="str">
        <f t="shared" si="701"/>
        <v>09:50:00</v>
      </c>
      <c r="G6443" s="9" t="str">
        <f t="shared" si="702"/>
        <v>June</v>
      </c>
      <c r="H6443" s="5" t="str">
        <f t="shared" si="703"/>
        <v>1963</v>
      </c>
      <c r="I6443" s="1" t="s">
        <v>13071</v>
      </c>
      <c r="J6443" s="1" t="str">
        <f t="shared" si="704"/>
        <v xml:space="preserve">Delta B </v>
      </c>
      <c r="K6443" s="1" t="str">
        <f t="shared" si="705"/>
        <v>TIROS-7</v>
      </c>
      <c r="L6443" s="1" t="s">
        <v>346</v>
      </c>
      <c r="M6443" s="1"/>
      <c r="N6443" s="1">
        <f t="shared" si="706"/>
        <v>0</v>
      </c>
      <c r="O6443" s="1" t="s">
        <v>9</v>
      </c>
    </row>
    <row r="6444" spans="1:15" x14ac:dyDescent="0.3">
      <c r="A6444" s="1" t="s">
        <v>6140</v>
      </c>
      <c r="B6444" s="1" t="s">
        <v>1630</v>
      </c>
      <c r="C6444" s="1" t="str">
        <f t="shared" si="700"/>
        <v>Kazakhstan</v>
      </c>
      <c r="D6444" s="1" t="s">
        <v>13072</v>
      </c>
      <c r="E6444" s="7" t="str">
        <f>TEXT(DATE(MID(D6444, 13, 4), CHOOSE(MATCH( MID(D6444, 5, 3), {"Jan","Feb","Mar","Apr","May","Jun","Jul","Aug","Sep","Oct","Nov","Dec"}, 0), 1, 2, 3, 4, 5, 6, 7, 8, 9, 10, 11, 12), MID(D6444, 9, 2)), "yyyy-mm-dd")</f>
        <v>1963-06-16</v>
      </c>
      <c r="F6444" s="1" t="str">
        <f t="shared" si="701"/>
        <v>09:29:00</v>
      </c>
      <c r="G6444" s="9" t="str">
        <f t="shared" si="702"/>
        <v>June</v>
      </c>
      <c r="H6444" s="5" t="str">
        <f t="shared" si="703"/>
        <v>1963</v>
      </c>
      <c r="I6444" s="1" t="s">
        <v>13073</v>
      </c>
      <c r="J6444" s="1" t="str">
        <f t="shared" si="704"/>
        <v xml:space="preserve">Vostok </v>
      </c>
      <c r="K6444" s="1" t="str">
        <f t="shared" si="705"/>
        <v>Vostok 6</v>
      </c>
      <c r="L6444" s="1" t="s">
        <v>346</v>
      </c>
      <c r="M6444" s="1"/>
      <c r="N6444" s="1">
        <f t="shared" si="706"/>
        <v>0</v>
      </c>
      <c r="O6444" s="1" t="s">
        <v>9</v>
      </c>
    </row>
    <row r="6445" spans="1:15" x14ac:dyDescent="0.3">
      <c r="A6445" s="1" t="s">
        <v>5722</v>
      </c>
      <c r="B6445" s="1" t="s">
        <v>5723</v>
      </c>
      <c r="C6445" s="1" t="str">
        <f t="shared" si="700"/>
        <v>USA</v>
      </c>
      <c r="D6445" s="1" t="s">
        <v>13074</v>
      </c>
      <c r="E6445" s="7" t="str">
        <f>TEXT(DATE(MID(D6445, 13, 4), CHOOSE(MATCH( MID(D6445, 5, 3), {"Jan","Feb","Mar","Apr","May","Jun","Jul","Aug","Sep","Oct","Nov","Dec"}, 0), 1, 2, 3, 4, 5, 6, 7, 8, 9, 10, 11, 12), MID(D6445, 9, 2)), "yyyy-mm-dd")</f>
        <v>1963-06-16</v>
      </c>
      <c r="F6445" s="1" t="str">
        <f t="shared" si="701"/>
        <v>01:49:00</v>
      </c>
      <c r="G6445" s="9" t="str">
        <f t="shared" si="702"/>
        <v>June</v>
      </c>
      <c r="H6445" s="5" t="str">
        <f t="shared" si="703"/>
        <v>1963</v>
      </c>
      <c r="I6445" s="1" t="s">
        <v>13075</v>
      </c>
      <c r="J6445" s="1" t="str">
        <f t="shared" si="704"/>
        <v xml:space="preserve">Scout X-3 </v>
      </c>
      <c r="K6445" s="1" t="str">
        <f t="shared" si="705"/>
        <v>Transit-5A 3</v>
      </c>
      <c r="L6445" s="1" t="s">
        <v>346</v>
      </c>
      <c r="M6445" s="1"/>
      <c r="N6445" s="1">
        <f t="shared" si="706"/>
        <v>0</v>
      </c>
      <c r="O6445" s="1" t="s">
        <v>9</v>
      </c>
    </row>
    <row r="6446" spans="1:15" x14ac:dyDescent="0.3">
      <c r="A6446" s="1" t="s">
        <v>5722</v>
      </c>
      <c r="B6446" s="1" t="s">
        <v>10902</v>
      </c>
      <c r="C6446" s="1" t="str">
        <f t="shared" si="700"/>
        <v>USA</v>
      </c>
      <c r="D6446" s="1" t="s">
        <v>13076</v>
      </c>
      <c r="E6446" s="7" t="str">
        <f>TEXT(DATE(MID(D6446, 13, 4), CHOOSE(MATCH( MID(D6446, 5, 3), {"Jan","Feb","Mar","Apr","May","Jun","Jul","Aug","Sep","Oct","Nov","Dec"}, 0), 1, 2, 3, 4, 5, 6, 7, 8, 9, 10, 11, 12), MID(D6446, 9, 2)), "yyyy-mm-dd")</f>
        <v>1963-06-15</v>
      </c>
      <c r="F6446" s="1" t="str">
        <f t="shared" si="701"/>
        <v>14:29:00</v>
      </c>
      <c r="G6446" s="9" t="str">
        <f t="shared" si="702"/>
        <v>June</v>
      </c>
      <c r="H6446" s="5" t="str">
        <f t="shared" si="703"/>
        <v>1963</v>
      </c>
      <c r="I6446" s="1" t="s">
        <v>13077</v>
      </c>
      <c r="J6446" s="1" t="str">
        <f t="shared" si="704"/>
        <v xml:space="preserve">Thor DM-21 Agena-D </v>
      </c>
      <c r="K6446" s="1" t="str">
        <f t="shared" si="705"/>
        <v>Poppy 4A-4C &amp; Others</v>
      </c>
      <c r="L6446" s="1" t="s">
        <v>346</v>
      </c>
      <c r="M6446" s="1"/>
      <c r="N6446" s="1">
        <f t="shared" si="706"/>
        <v>0</v>
      </c>
      <c r="O6446" s="1" t="s">
        <v>9</v>
      </c>
    </row>
    <row r="6447" spans="1:15" x14ac:dyDescent="0.3">
      <c r="A6447" s="1" t="s">
        <v>6140</v>
      </c>
      <c r="B6447" s="1" t="s">
        <v>1630</v>
      </c>
      <c r="C6447" s="1" t="str">
        <f t="shared" si="700"/>
        <v>Kazakhstan</v>
      </c>
      <c r="D6447" s="1" t="s">
        <v>13078</v>
      </c>
      <c r="E6447" s="7" t="str">
        <f>TEXT(DATE(MID(D6447, 13, 4), CHOOSE(MATCH( MID(D6447, 5, 3), {"Jan","Feb","Mar","Apr","May","Jun","Jul","Aug","Sep","Oct","Nov","Dec"}, 0), 1, 2, 3, 4, 5, 6, 7, 8, 9, 10, 11, 12), MID(D6447, 9, 2)), "yyyy-mm-dd")</f>
        <v>1963-06-14</v>
      </c>
      <c r="F6447" s="1" t="str">
        <f t="shared" si="701"/>
        <v>11:58:00</v>
      </c>
      <c r="G6447" s="9" t="str">
        <f t="shared" si="702"/>
        <v>June</v>
      </c>
      <c r="H6447" s="5" t="str">
        <f t="shared" si="703"/>
        <v>1963</v>
      </c>
      <c r="I6447" s="1" t="s">
        <v>13079</v>
      </c>
      <c r="J6447" s="1" t="str">
        <f t="shared" si="704"/>
        <v xml:space="preserve">Vostok </v>
      </c>
      <c r="K6447" s="1" t="str">
        <f t="shared" si="705"/>
        <v>Vostok 5</v>
      </c>
      <c r="L6447" s="1" t="s">
        <v>346</v>
      </c>
      <c r="M6447" s="1"/>
      <c r="N6447" s="1">
        <f t="shared" si="706"/>
        <v>0</v>
      </c>
      <c r="O6447" s="1" t="s">
        <v>9</v>
      </c>
    </row>
    <row r="6448" spans="1:15" x14ac:dyDescent="0.3">
      <c r="A6448" s="1" t="s">
        <v>5722</v>
      </c>
      <c r="B6448" s="1" t="s">
        <v>10955</v>
      </c>
      <c r="C6448" s="1" t="str">
        <f t="shared" si="700"/>
        <v>USA</v>
      </c>
      <c r="D6448" s="1" t="s">
        <v>13080</v>
      </c>
      <c r="E6448" s="7" t="str">
        <f>TEXT(DATE(MID(D6448, 13, 4), CHOOSE(MATCH( MID(D6448, 5, 3), {"Jan","Feb","Mar","Apr","May","Jun","Jul","Aug","Sep","Oct","Nov","Dec"}, 0), 1, 2, 3, 4, 5, 6, 7, 8, 9, 10, 11, 12), MID(D6448, 9, 2)), "yyyy-mm-dd")</f>
        <v>1963-06-12</v>
      </c>
      <c r="F6448" s="1" t="str">
        <f t="shared" si="701"/>
        <v>23:58:00</v>
      </c>
      <c r="G6448" s="9" t="str">
        <f t="shared" si="702"/>
        <v>June</v>
      </c>
      <c r="H6448" s="5" t="str">
        <f t="shared" si="703"/>
        <v>1963</v>
      </c>
      <c r="I6448" s="1" t="s">
        <v>13081</v>
      </c>
      <c r="J6448" s="1" t="str">
        <f t="shared" si="704"/>
        <v xml:space="preserve">Thor-SLV2A Agena-D </v>
      </c>
      <c r="K6448" s="1" t="str">
        <f t="shared" si="705"/>
        <v>OPS 0954</v>
      </c>
      <c r="L6448" s="1" t="s">
        <v>346</v>
      </c>
      <c r="M6448" s="1"/>
      <c r="N6448" s="1">
        <f t="shared" si="706"/>
        <v>0</v>
      </c>
      <c r="O6448" s="1" t="s">
        <v>9</v>
      </c>
    </row>
    <row r="6449" spans="1:15" x14ac:dyDescent="0.3">
      <c r="A6449" s="1" t="s">
        <v>5556</v>
      </c>
      <c r="B6449" s="1" t="s">
        <v>671</v>
      </c>
      <c r="C6449" s="1" t="str">
        <f t="shared" si="700"/>
        <v>USA</v>
      </c>
      <c r="D6449" s="1" t="s">
        <v>13082</v>
      </c>
      <c r="E6449" s="7" t="str">
        <f>TEXT(DATE(MID(D6449, 13, 4), CHOOSE(MATCH( MID(D6449, 5, 3), {"Jan","Feb","Mar","Apr","May","Jun","Jul","Aug","Sep","Oct","Nov","Dec"}, 0), 1, 2, 3, 4, 5, 6, 7, 8, 9, 10, 11, 12), MID(D6449, 9, 2)), "yyyy-mm-dd")</f>
        <v>1963-06-12</v>
      </c>
      <c r="F6449" s="1" t="str">
        <f t="shared" si="701"/>
        <v>00:00:00</v>
      </c>
      <c r="G6449" s="9" t="str">
        <f t="shared" si="702"/>
        <v>June</v>
      </c>
      <c r="H6449" s="5" t="str">
        <f t="shared" si="703"/>
        <v>1963</v>
      </c>
      <c r="I6449" s="1" t="s">
        <v>13083</v>
      </c>
      <c r="J6449" s="1" t="str">
        <f t="shared" si="704"/>
        <v xml:space="preserve">Atlas-LV3 Agena-B </v>
      </c>
      <c r="K6449" s="1" t="str">
        <f t="shared" si="705"/>
        <v>Midas 8</v>
      </c>
      <c r="L6449" s="1" t="s">
        <v>346</v>
      </c>
      <c r="M6449" s="1"/>
      <c r="N6449" s="1">
        <f t="shared" si="706"/>
        <v>0</v>
      </c>
      <c r="O6449" s="1" t="s">
        <v>257</v>
      </c>
    </row>
    <row r="6450" spans="1:15" x14ac:dyDescent="0.3">
      <c r="A6450" s="1" t="s">
        <v>6140</v>
      </c>
      <c r="B6450" s="1" t="s">
        <v>12813</v>
      </c>
      <c r="C6450" s="1" t="str">
        <f t="shared" si="700"/>
        <v>Russia</v>
      </c>
      <c r="D6450" s="1" t="s">
        <v>13084</v>
      </c>
      <c r="E6450" s="7" t="str">
        <f>TEXT(DATE(MID(D6450, 13, 4), CHOOSE(MATCH( MID(D6450, 5, 3), {"Jan","Feb","Mar","Apr","May","Jun","Jul","Aug","Sep","Oct","Nov","Dec"}, 0), 1, 2, 3, 4, 5, 6, 7, 8, 9, 10, 11, 12), MID(D6450, 9, 2)), "yyyy-mm-dd")</f>
        <v>1963-06-01</v>
      </c>
      <c r="F6450" s="1" t="str">
        <f t="shared" si="701"/>
        <v>02:50:00</v>
      </c>
      <c r="G6450" s="9" t="str">
        <f t="shared" si="702"/>
        <v>June</v>
      </c>
      <c r="H6450" s="5" t="str">
        <f t="shared" si="703"/>
        <v>1963</v>
      </c>
      <c r="I6450" s="1" t="s">
        <v>13085</v>
      </c>
      <c r="J6450" s="1" t="str">
        <f t="shared" si="704"/>
        <v xml:space="preserve">Cosmos-1 (65S3) </v>
      </c>
      <c r="K6450" s="1" t="str">
        <f t="shared" si="705"/>
        <v>DS-MT nÂ°1</v>
      </c>
      <c r="L6450" s="1" t="s">
        <v>346</v>
      </c>
      <c r="M6450" s="1"/>
      <c r="N6450" s="1">
        <f t="shared" si="706"/>
        <v>0</v>
      </c>
      <c r="O6450" s="1" t="s">
        <v>257</v>
      </c>
    </row>
    <row r="6451" spans="1:15" x14ac:dyDescent="0.3">
      <c r="A6451" s="1" t="s">
        <v>6140</v>
      </c>
      <c r="B6451" s="1" t="s">
        <v>1630</v>
      </c>
      <c r="C6451" s="1" t="str">
        <f t="shared" si="700"/>
        <v>Kazakhstan</v>
      </c>
      <c r="D6451" s="1" t="s">
        <v>13086</v>
      </c>
      <c r="E6451" s="7" t="str">
        <f>TEXT(DATE(MID(D6451, 13, 4), CHOOSE(MATCH( MID(D6451, 5, 3), {"Jan","Feb","Mar","Apr","May","Jun","Jul","Aug","Sep","Oct","Nov","Dec"}, 0), 1, 2, 3, 4, 5, 6, 7, 8, 9, 10, 11, 12), MID(D6451, 9, 2)), "yyyy-mm-dd")</f>
        <v>1963-05-24</v>
      </c>
      <c r="F6451" s="1" t="str">
        <f t="shared" si="701"/>
        <v>10:34:00</v>
      </c>
      <c r="G6451" s="9" t="str">
        <f t="shared" si="702"/>
        <v>May</v>
      </c>
      <c r="H6451" s="5" t="str">
        <f t="shared" si="703"/>
        <v>1963</v>
      </c>
      <c r="I6451" s="1" t="s">
        <v>13087</v>
      </c>
      <c r="J6451" s="1" t="str">
        <f t="shared" si="704"/>
        <v xml:space="preserve">Vostok-2 </v>
      </c>
      <c r="K6451" s="1" t="str">
        <f t="shared" si="705"/>
        <v>Cosmos 18</v>
      </c>
      <c r="L6451" s="1" t="s">
        <v>346</v>
      </c>
      <c r="M6451" s="1"/>
      <c r="N6451" s="1">
        <f t="shared" si="706"/>
        <v>0</v>
      </c>
      <c r="O6451" s="1" t="s">
        <v>9</v>
      </c>
    </row>
    <row r="6452" spans="1:15" x14ac:dyDescent="0.3">
      <c r="A6452" s="1" t="s">
        <v>6140</v>
      </c>
      <c r="B6452" s="1" t="s">
        <v>12813</v>
      </c>
      <c r="C6452" s="1" t="str">
        <f t="shared" si="700"/>
        <v>Russia</v>
      </c>
      <c r="D6452" s="1" t="s">
        <v>13088</v>
      </c>
      <c r="E6452" s="7" t="str">
        <f>TEXT(DATE(MID(D6452, 13, 4), CHOOSE(MATCH( MID(D6452, 5, 3), {"Jan","Feb","Mar","Apr","May","Jun","Jul","Aug","Sep","Oct","Nov","Dec"}, 0), 1, 2, 3, 4, 5, 6, 7, 8, 9, 10, 11, 12), MID(D6452, 9, 2)), "yyyy-mm-dd")</f>
        <v>1963-05-22</v>
      </c>
      <c r="F6452" s="1" t="str">
        <f t="shared" si="701"/>
        <v>03:00:00</v>
      </c>
      <c r="G6452" s="9" t="str">
        <f t="shared" si="702"/>
        <v>May</v>
      </c>
      <c r="H6452" s="5" t="str">
        <f t="shared" si="703"/>
        <v>1963</v>
      </c>
      <c r="I6452" s="1" t="s">
        <v>13089</v>
      </c>
      <c r="J6452" s="1" t="str">
        <f t="shared" si="704"/>
        <v xml:space="preserve">Cosmos-1 (65S3) </v>
      </c>
      <c r="K6452" s="1" t="str">
        <f t="shared" si="705"/>
        <v>Cosmos 17</v>
      </c>
      <c r="L6452" s="1" t="s">
        <v>346</v>
      </c>
      <c r="M6452" s="1"/>
      <c r="N6452" s="1">
        <f t="shared" si="706"/>
        <v>0</v>
      </c>
      <c r="O6452" s="1" t="s">
        <v>9</v>
      </c>
    </row>
    <row r="6453" spans="1:15" x14ac:dyDescent="0.3">
      <c r="A6453" s="1" t="s">
        <v>5722</v>
      </c>
      <c r="B6453" s="1" t="s">
        <v>11804</v>
      </c>
      <c r="C6453" s="1" t="str">
        <f t="shared" si="700"/>
        <v>USA</v>
      </c>
      <c r="D6453" s="1" t="s">
        <v>13090</v>
      </c>
      <c r="E6453" s="7" t="str">
        <f>TEXT(DATE(MID(D6453, 13, 4), CHOOSE(MATCH( MID(D6453, 5, 3), {"Jan","Feb","Mar","Apr","May","Jun","Jul","Aug","Sep","Oct","Nov","Dec"}, 0), 1, 2, 3, 4, 5, 6, 7, 8, 9, 10, 11, 12), MID(D6453, 9, 2)), "yyyy-mm-dd")</f>
        <v>1963-05-18</v>
      </c>
      <c r="F6453" s="1" t="str">
        <f t="shared" si="701"/>
        <v>22:21:00</v>
      </c>
      <c r="G6453" s="9" t="str">
        <f t="shared" si="702"/>
        <v>May</v>
      </c>
      <c r="H6453" s="5" t="str">
        <f t="shared" si="703"/>
        <v>1963</v>
      </c>
      <c r="I6453" s="1" t="s">
        <v>13091</v>
      </c>
      <c r="J6453" s="1" t="str">
        <f t="shared" si="704"/>
        <v xml:space="preserve">Thor-SLV2A Agena-D </v>
      </c>
      <c r="K6453" s="1" t="str">
        <f t="shared" si="705"/>
        <v>OPS 0924</v>
      </c>
      <c r="L6453" s="1" t="s">
        <v>346</v>
      </c>
      <c r="M6453" s="1"/>
      <c r="N6453" s="1">
        <f t="shared" si="706"/>
        <v>0</v>
      </c>
      <c r="O6453" s="1" t="s">
        <v>9</v>
      </c>
    </row>
    <row r="6454" spans="1:15" x14ac:dyDescent="0.3">
      <c r="A6454" s="1" t="s">
        <v>657</v>
      </c>
      <c r="B6454" s="1" t="s">
        <v>12305</v>
      </c>
      <c r="C6454" s="1" t="str">
        <f t="shared" si="700"/>
        <v>USA</v>
      </c>
      <c r="D6454" s="1" t="s">
        <v>13092</v>
      </c>
      <c r="E6454" s="7" t="str">
        <f>TEXT(DATE(MID(D6454, 13, 4), CHOOSE(MATCH( MID(D6454, 5, 3), {"Jan","Feb","Mar","Apr","May","Jun","Jul","Aug","Sep","Oct","Nov","Dec"}, 0), 1, 2, 3, 4, 5, 6, 7, 8, 9, 10, 11, 12), MID(D6454, 9, 2)), "yyyy-mm-dd")</f>
        <v>1963-05-15</v>
      </c>
      <c r="F6454" s="1" t="str">
        <f t="shared" si="701"/>
        <v>13:04:00</v>
      </c>
      <c r="G6454" s="9" t="str">
        <f t="shared" si="702"/>
        <v>May</v>
      </c>
      <c r="H6454" s="5" t="str">
        <f t="shared" si="703"/>
        <v>1963</v>
      </c>
      <c r="I6454" s="1" t="s">
        <v>13093</v>
      </c>
      <c r="J6454" s="1" t="str">
        <f t="shared" si="704"/>
        <v xml:space="preserve">Atlas-D Mercury </v>
      </c>
      <c r="K6454" s="1" t="str">
        <f t="shared" si="705"/>
        <v>Faith 7 (MA-9)</v>
      </c>
      <c r="L6454" s="1" t="s">
        <v>346</v>
      </c>
      <c r="M6454" s="1"/>
      <c r="N6454" s="1">
        <f t="shared" si="706"/>
        <v>0</v>
      </c>
      <c r="O6454" s="1" t="s">
        <v>9</v>
      </c>
    </row>
    <row r="6455" spans="1:15" x14ac:dyDescent="0.3">
      <c r="A6455" s="1" t="s">
        <v>5556</v>
      </c>
      <c r="B6455" s="1" t="s">
        <v>671</v>
      </c>
      <c r="C6455" s="1" t="str">
        <f t="shared" si="700"/>
        <v>USA</v>
      </c>
      <c r="D6455" s="1" t="s">
        <v>13094</v>
      </c>
      <c r="E6455" s="7" t="str">
        <f>TEXT(DATE(MID(D6455, 13, 4), CHOOSE(MATCH( MID(D6455, 5, 3), {"Jan","Feb","Mar","Apr","May","Jun","Jul","Aug","Sep","Oct","Nov","Dec"}, 0), 1, 2, 3, 4, 5, 6, 7, 8, 9, 10, 11, 12), MID(D6455, 9, 2)), "yyyy-mm-dd")</f>
        <v>1963-05-09</v>
      </c>
      <c r="F6455" s="1" t="str">
        <f t="shared" si="701"/>
        <v>20:06:00</v>
      </c>
      <c r="G6455" s="9" t="str">
        <f t="shared" si="702"/>
        <v>May</v>
      </c>
      <c r="H6455" s="5" t="str">
        <f t="shared" si="703"/>
        <v>1963</v>
      </c>
      <c r="I6455" s="1" t="s">
        <v>13095</v>
      </c>
      <c r="J6455" s="1" t="str">
        <f t="shared" si="704"/>
        <v xml:space="preserve">Atlas-LV3 Agena-B </v>
      </c>
      <c r="K6455" s="1" t="str">
        <f t="shared" si="705"/>
        <v>Midas 7</v>
      </c>
      <c r="L6455" s="1" t="s">
        <v>346</v>
      </c>
      <c r="M6455" s="1"/>
      <c r="N6455" s="1">
        <f t="shared" si="706"/>
        <v>0</v>
      </c>
      <c r="O6455" s="1" t="s">
        <v>9</v>
      </c>
    </row>
    <row r="6456" spans="1:15" x14ac:dyDescent="0.3">
      <c r="A6456" s="1" t="s">
        <v>5722</v>
      </c>
      <c r="B6456" s="1" t="s">
        <v>3160</v>
      </c>
      <c r="C6456" s="1" t="str">
        <f t="shared" si="700"/>
        <v>USA</v>
      </c>
      <c r="D6456" s="1" t="s">
        <v>13096</v>
      </c>
      <c r="E6456" s="7" t="str">
        <f>TEXT(DATE(MID(D6456, 13, 4), CHOOSE(MATCH( MID(D6456, 5, 3), {"Jan","Feb","Mar","Apr","May","Jun","Jul","Aug","Sep","Oct","Nov","Dec"}, 0), 1, 2, 3, 4, 5, 6, 7, 8, 9, 10, 11, 12), MID(D6456, 9, 2)), "yyyy-mm-dd")</f>
        <v>1963-05-07</v>
      </c>
      <c r="F6456" s="1" t="str">
        <f t="shared" si="701"/>
        <v>11:38:00</v>
      </c>
      <c r="G6456" s="9" t="str">
        <f t="shared" si="702"/>
        <v>May</v>
      </c>
      <c r="H6456" s="5" t="str">
        <f t="shared" si="703"/>
        <v>1963</v>
      </c>
      <c r="I6456" s="1" t="s">
        <v>13097</v>
      </c>
      <c r="J6456" s="1" t="str">
        <f t="shared" si="704"/>
        <v xml:space="preserve">Delta B </v>
      </c>
      <c r="K6456" s="1" t="str">
        <f t="shared" si="705"/>
        <v>Telstar 2</v>
      </c>
      <c r="L6456" s="1" t="s">
        <v>346</v>
      </c>
      <c r="M6456" s="1"/>
      <c r="N6456" s="1">
        <f t="shared" si="706"/>
        <v>0</v>
      </c>
      <c r="O6456" s="1" t="s">
        <v>9</v>
      </c>
    </row>
    <row r="6457" spans="1:15" x14ac:dyDescent="0.3">
      <c r="A6457" s="1" t="s">
        <v>6140</v>
      </c>
      <c r="B6457" s="1" t="s">
        <v>1630</v>
      </c>
      <c r="C6457" s="1" t="str">
        <f t="shared" si="700"/>
        <v>Kazakhstan</v>
      </c>
      <c r="D6457" s="1" t="s">
        <v>13098</v>
      </c>
      <c r="E6457" s="7" t="str">
        <f>TEXT(DATE(MID(D6457, 13, 4), CHOOSE(MATCH( MID(D6457, 5, 3), {"Jan","Feb","Mar","Apr","May","Jun","Jul","Aug","Sep","Oct","Nov","Dec"}, 0), 1, 2, 3, 4, 5, 6, 7, 8, 9, 10, 11, 12), MID(D6457, 9, 2)), "yyyy-mm-dd")</f>
        <v>1963-04-28</v>
      </c>
      <c r="F6457" s="1" t="str">
        <f t="shared" si="701"/>
        <v>08:49:00</v>
      </c>
      <c r="G6457" s="9" t="str">
        <f t="shared" si="702"/>
        <v>April</v>
      </c>
      <c r="H6457" s="5" t="str">
        <f t="shared" si="703"/>
        <v>1963</v>
      </c>
      <c r="I6457" s="1" t="s">
        <v>13099</v>
      </c>
      <c r="J6457" s="1" t="str">
        <f t="shared" si="704"/>
        <v xml:space="preserve">Vostok-2 </v>
      </c>
      <c r="K6457" s="1" t="str">
        <f t="shared" si="705"/>
        <v>Cosmos 16</v>
      </c>
      <c r="L6457" s="1" t="s">
        <v>346</v>
      </c>
      <c r="M6457" s="1"/>
      <c r="N6457" s="1">
        <f t="shared" si="706"/>
        <v>0</v>
      </c>
      <c r="O6457" s="1" t="s">
        <v>9</v>
      </c>
    </row>
    <row r="6458" spans="1:15" x14ac:dyDescent="0.3">
      <c r="A6458" s="1" t="s">
        <v>5722</v>
      </c>
      <c r="B6458" s="1" t="s">
        <v>10902</v>
      </c>
      <c r="C6458" s="1" t="str">
        <f t="shared" si="700"/>
        <v>USA</v>
      </c>
      <c r="D6458" s="1" t="s">
        <v>13100</v>
      </c>
      <c r="E6458" s="7" t="str">
        <f>TEXT(DATE(MID(D6458, 13, 4), CHOOSE(MATCH( MID(D6458, 5, 3), {"Jan","Feb","Mar","Apr","May","Jun","Jul","Aug","Sep","Oct","Nov","Dec"}, 0), 1, 2, 3, 4, 5, 6, 7, 8, 9, 10, 11, 12), MID(D6458, 9, 2)), "yyyy-mm-dd")</f>
        <v>1963-04-26</v>
      </c>
      <c r="F6458" s="1" t="str">
        <f t="shared" si="701"/>
        <v>20:12:00</v>
      </c>
      <c r="G6458" s="9" t="str">
        <f t="shared" si="702"/>
        <v>April</v>
      </c>
      <c r="H6458" s="5" t="str">
        <f t="shared" si="703"/>
        <v>1963</v>
      </c>
      <c r="I6458" s="1" t="s">
        <v>13101</v>
      </c>
      <c r="J6458" s="1" t="str">
        <f t="shared" si="704"/>
        <v xml:space="preserve">Thor DM-21 Agena-D </v>
      </c>
      <c r="K6458" s="1" t="str">
        <f t="shared" si="705"/>
        <v>OPS 1008</v>
      </c>
      <c r="L6458" s="1" t="s">
        <v>346</v>
      </c>
      <c r="M6458" s="1"/>
      <c r="N6458" s="1">
        <f t="shared" si="706"/>
        <v>0</v>
      </c>
      <c r="O6458" s="1" t="s">
        <v>257</v>
      </c>
    </row>
    <row r="6459" spans="1:15" x14ac:dyDescent="0.3">
      <c r="A6459" s="1" t="s">
        <v>5722</v>
      </c>
      <c r="B6459" s="1" t="s">
        <v>5723</v>
      </c>
      <c r="C6459" s="1" t="str">
        <f t="shared" si="700"/>
        <v>USA</v>
      </c>
      <c r="D6459" s="1" t="s">
        <v>13102</v>
      </c>
      <c r="E6459" s="7" t="str">
        <f>TEXT(DATE(MID(D6459, 13, 4), CHOOSE(MATCH( MID(D6459, 5, 3), {"Jan","Feb","Mar","Apr","May","Jun","Jul","Aug","Sep","Oct","Nov","Dec"}, 0), 1, 2, 3, 4, 5, 6, 7, 8, 9, 10, 11, 12), MID(D6459, 9, 2)), "yyyy-mm-dd")</f>
        <v>1963-04-26</v>
      </c>
      <c r="F6459" s="1" t="str">
        <f t="shared" si="701"/>
        <v>00:00:00</v>
      </c>
      <c r="G6459" s="9" t="str">
        <f t="shared" si="702"/>
        <v>April</v>
      </c>
      <c r="H6459" s="5" t="str">
        <f t="shared" si="703"/>
        <v>1963</v>
      </c>
      <c r="I6459" s="1" t="s">
        <v>13103</v>
      </c>
      <c r="J6459" s="1" t="str">
        <f t="shared" si="704"/>
        <v xml:space="preserve">Scout X-2M </v>
      </c>
      <c r="K6459" s="1" t="str">
        <f t="shared" si="705"/>
        <v>DSAP-1 F4 (Program 35)</v>
      </c>
      <c r="L6459" s="1" t="s">
        <v>346</v>
      </c>
      <c r="M6459" s="1"/>
      <c r="N6459" s="1">
        <f t="shared" si="706"/>
        <v>0</v>
      </c>
      <c r="O6459" s="1" t="s">
        <v>257</v>
      </c>
    </row>
    <row r="6460" spans="1:15" x14ac:dyDescent="0.3">
      <c r="A6460" s="1" t="s">
        <v>6140</v>
      </c>
      <c r="B6460" s="1" t="s">
        <v>1630</v>
      </c>
      <c r="C6460" s="1" t="str">
        <f t="shared" si="700"/>
        <v>Kazakhstan</v>
      </c>
      <c r="D6460" s="1" t="s">
        <v>13104</v>
      </c>
      <c r="E6460" s="7" t="str">
        <f>TEXT(DATE(MID(D6460, 13, 4), CHOOSE(MATCH( MID(D6460, 5, 3), {"Jan","Feb","Mar","Apr","May","Jun","Jul","Aug","Sep","Oct","Nov","Dec"}, 0), 1, 2, 3, 4, 5, 6, 7, 8, 9, 10, 11, 12), MID(D6460, 9, 2)), "yyyy-mm-dd")</f>
        <v>1963-04-22</v>
      </c>
      <c r="F6460" s="1" t="str">
        <f t="shared" si="701"/>
        <v>08:30:00</v>
      </c>
      <c r="G6460" s="9" t="str">
        <f t="shared" si="702"/>
        <v>April</v>
      </c>
      <c r="H6460" s="5" t="str">
        <f t="shared" si="703"/>
        <v>1963</v>
      </c>
      <c r="I6460" s="1" t="s">
        <v>13105</v>
      </c>
      <c r="J6460" s="1" t="str">
        <f t="shared" si="704"/>
        <v xml:space="preserve">Vostok-2 </v>
      </c>
      <c r="K6460" s="1" t="str">
        <f t="shared" si="705"/>
        <v>Cosmos 15</v>
      </c>
      <c r="L6460" s="1" t="s">
        <v>346</v>
      </c>
      <c r="M6460" s="1"/>
      <c r="N6460" s="1">
        <f t="shared" si="706"/>
        <v>0</v>
      </c>
      <c r="O6460" s="1" t="s">
        <v>9</v>
      </c>
    </row>
    <row r="6461" spans="1:15" x14ac:dyDescent="0.3">
      <c r="A6461" s="1" t="s">
        <v>6140</v>
      </c>
      <c r="B6461" s="1" t="s">
        <v>12813</v>
      </c>
      <c r="C6461" s="1" t="str">
        <f t="shared" si="700"/>
        <v>Russia</v>
      </c>
      <c r="D6461" s="1" t="s">
        <v>13106</v>
      </c>
      <c r="E6461" s="7" t="str">
        <f>TEXT(DATE(MID(D6461, 13, 4), CHOOSE(MATCH( MID(D6461, 5, 3), {"Jan","Feb","Mar","Apr","May","Jun","Jul","Aug","Sep","Oct","Nov","Dec"}, 0), 1, 2, 3, 4, 5, 6, 7, 8, 9, 10, 11, 12), MID(D6461, 9, 2)), "yyyy-mm-dd")</f>
        <v>1963-04-13</v>
      </c>
      <c r="F6461" s="1" t="str">
        <f t="shared" si="701"/>
        <v>11:00:00</v>
      </c>
      <c r="G6461" s="9" t="str">
        <f t="shared" si="702"/>
        <v>April</v>
      </c>
      <c r="H6461" s="5" t="str">
        <f t="shared" si="703"/>
        <v>1963</v>
      </c>
      <c r="I6461" s="1" t="s">
        <v>13107</v>
      </c>
      <c r="J6461" s="1" t="str">
        <f t="shared" si="704"/>
        <v xml:space="preserve">Cosmos-1 (65S3) </v>
      </c>
      <c r="K6461" s="1" t="str">
        <f t="shared" si="705"/>
        <v>Cosmos 14</v>
      </c>
      <c r="L6461" s="1" t="s">
        <v>346</v>
      </c>
      <c r="M6461" s="1"/>
      <c r="N6461" s="1">
        <f t="shared" si="706"/>
        <v>0</v>
      </c>
      <c r="O6461" s="1" t="s">
        <v>9</v>
      </c>
    </row>
    <row r="6462" spans="1:15" x14ac:dyDescent="0.3">
      <c r="A6462" s="1" t="s">
        <v>6140</v>
      </c>
      <c r="B6462" s="1" t="s">
        <v>12813</v>
      </c>
      <c r="C6462" s="1" t="str">
        <f t="shared" si="700"/>
        <v>Russia</v>
      </c>
      <c r="D6462" s="1" t="s">
        <v>13108</v>
      </c>
      <c r="E6462" s="7" t="str">
        <f>TEXT(DATE(MID(D6462, 13, 4), CHOOSE(MATCH( MID(D6462, 5, 3), {"Jan","Feb","Mar","Apr","May","Jun","Jul","Aug","Sep","Oct","Nov","Dec"}, 0), 1, 2, 3, 4, 5, 6, 7, 8, 9, 10, 11, 12), MID(D6462, 9, 2)), "yyyy-mm-dd")</f>
        <v>1963-04-06</v>
      </c>
      <c r="F6462" s="1" t="str">
        <f t="shared" si="701"/>
        <v>03:01:00</v>
      </c>
      <c r="G6462" s="9" t="str">
        <f t="shared" si="702"/>
        <v>April</v>
      </c>
      <c r="H6462" s="5" t="str">
        <f t="shared" si="703"/>
        <v>1963</v>
      </c>
      <c r="I6462" s="1" t="s">
        <v>13109</v>
      </c>
      <c r="J6462" s="1" t="str">
        <f t="shared" si="704"/>
        <v xml:space="preserve">Cosmos-1 (65S3) </v>
      </c>
      <c r="K6462" s="1" t="str">
        <f t="shared" si="705"/>
        <v>DS-P1 nÂ°2</v>
      </c>
      <c r="L6462" s="1" t="s">
        <v>346</v>
      </c>
      <c r="M6462" s="1"/>
      <c r="N6462" s="1">
        <f t="shared" si="706"/>
        <v>0</v>
      </c>
      <c r="O6462" s="1" t="s">
        <v>257</v>
      </c>
    </row>
    <row r="6463" spans="1:15" x14ac:dyDescent="0.3">
      <c r="A6463" s="1" t="s">
        <v>5722</v>
      </c>
      <c r="B6463" s="1" t="s">
        <v>5723</v>
      </c>
      <c r="C6463" s="1" t="str">
        <f t="shared" si="700"/>
        <v>USA</v>
      </c>
      <c r="D6463" s="1" t="s">
        <v>13110</v>
      </c>
      <c r="E6463" s="7" t="str">
        <f>TEXT(DATE(MID(D6463, 13, 4), CHOOSE(MATCH( MID(D6463, 5, 3), {"Jan","Feb","Mar","Apr","May","Jun","Jul","Aug","Sep","Oct","Nov","Dec"}, 0), 1, 2, 3, 4, 5, 6, 7, 8, 9, 10, 11, 12), MID(D6463, 9, 2)), "yyyy-mm-dd")</f>
        <v>1963-04-05</v>
      </c>
      <c r="F6463" s="1" t="str">
        <f t="shared" si="701"/>
        <v>03:01:00</v>
      </c>
      <c r="G6463" s="9" t="str">
        <f t="shared" si="702"/>
        <v>April</v>
      </c>
      <c r="H6463" s="5" t="str">
        <f t="shared" si="703"/>
        <v>1963</v>
      </c>
      <c r="I6463" s="1" t="s">
        <v>13111</v>
      </c>
      <c r="J6463" s="1" t="str">
        <f t="shared" si="704"/>
        <v xml:space="preserve">Scout X-3 </v>
      </c>
      <c r="K6463" s="1" t="str">
        <f t="shared" si="705"/>
        <v>Transit-5A 2</v>
      </c>
      <c r="L6463" s="1" t="s">
        <v>346</v>
      </c>
      <c r="M6463" s="1"/>
      <c r="N6463" s="1">
        <f t="shared" si="706"/>
        <v>0</v>
      </c>
      <c r="O6463" s="1" t="s">
        <v>257</v>
      </c>
    </row>
    <row r="6464" spans="1:15" x14ac:dyDescent="0.3">
      <c r="A6464" s="1" t="s">
        <v>5722</v>
      </c>
      <c r="B6464" s="1" t="s">
        <v>3478</v>
      </c>
      <c r="C6464" s="1" t="str">
        <f t="shared" si="700"/>
        <v>USA</v>
      </c>
      <c r="D6464" s="1" t="s">
        <v>13112</v>
      </c>
      <c r="E6464" s="7" t="str">
        <f>TEXT(DATE(MID(D6464, 13, 4), CHOOSE(MATCH( MID(D6464, 5, 3), {"Jan","Feb","Mar","Apr","May","Jun","Jul","Aug","Sep","Oct","Nov","Dec"}, 0), 1, 2, 3, 4, 5, 6, 7, 8, 9, 10, 11, 12), MID(D6464, 9, 2)), "yyyy-mm-dd")</f>
        <v>1963-04-03</v>
      </c>
      <c r="F6464" s="1" t="str">
        <f t="shared" si="701"/>
        <v>02:00:00</v>
      </c>
      <c r="G6464" s="9" t="str">
        <f t="shared" si="702"/>
        <v>April</v>
      </c>
      <c r="H6464" s="5" t="str">
        <f t="shared" si="703"/>
        <v>1963</v>
      </c>
      <c r="I6464" s="1" t="s">
        <v>13113</v>
      </c>
      <c r="J6464" s="1" t="str">
        <f t="shared" si="704"/>
        <v xml:space="preserve">Delta B </v>
      </c>
      <c r="K6464" s="1" t="str">
        <f t="shared" si="705"/>
        <v>Explorer 17 (AE-A)</v>
      </c>
      <c r="L6464" s="1" t="s">
        <v>346</v>
      </c>
      <c r="M6464" s="1"/>
      <c r="N6464" s="1">
        <f t="shared" si="706"/>
        <v>0</v>
      </c>
      <c r="O6464" s="1" t="s">
        <v>9</v>
      </c>
    </row>
    <row r="6465" spans="1:15" x14ac:dyDescent="0.3">
      <c r="A6465" s="1" t="s">
        <v>6140</v>
      </c>
      <c r="B6465" s="1" t="s">
        <v>1630</v>
      </c>
      <c r="C6465" s="1" t="str">
        <f t="shared" si="700"/>
        <v>Kazakhstan</v>
      </c>
      <c r="D6465" s="1" t="s">
        <v>13114</v>
      </c>
      <c r="E6465" s="7" t="str">
        <f>TEXT(DATE(MID(D6465, 13, 4), CHOOSE(MATCH( MID(D6465, 5, 3), {"Jan","Feb","Mar","Apr","May","Jun","Jul","Aug","Sep","Oct","Nov","Dec"}, 0), 1, 2, 3, 4, 5, 6, 7, 8, 9, 10, 11, 12), MID(D6465, 9, 2)), "yyyy-mm-dd")</f>
        <v>1963-04-02</v>
      </c>
      <c r="F6465" s="1" t="str">
        <f t="shared" si="701"/>
        <v>08:16:00</v>
      </c>
      <c r="G6465" s="9" t="str">
        <f t="shared" si="702"/>
        <v>April</v>
      </c>
      <c r="H6465" s="5" t="str">
        <f t="shared" si="703"/>
        <v>1963</v>
      </c>
      <c r="I6465" s="1" t="s">
        <v>13115</v>
      </c>
      <c r="J6465" s="1" t="str">
        <f t="shared" si="704"/>
        <v xml:space="preserve">Molniya </v>
      </c>
      <c r="K6465" s="1" t="str">
        <f t="shared" si="705"/>
        <v>Luna 4</v>
      </c>
      <c r="L6465" s="1" t="s">
        <v>346</v>
      </c>
      <c r="M6465" s="1"/>
      <c r="N6465" s="1">
        <f t="shared" si="706"/>
        <v>0</v>
      </c>
      <c r="O6465" s="1" t="s">
        <v>9</v>
      </c>
    </row>
    <row r="6466" spans="1:15" x14ac:dyDescent="0.3">
      <c r="A6466" s="1" t="s">
        <v>5722</v>
      </c>
      <c r="B6466" s="1" t="s">
        <v>11804</v>
      </c>
      <c r="C6466" s="1" t="str">
        <f t="shared" ref="C6466:C6529" si="707">TRIM(MID(B6466, FIND("|", SUBSTITUTE(B6466, ",", "|", LEN(B6466) - LEN(SUBSTITUTE(B6466,",", "" )))) + 1, LEN(B6466)))</f>
        <v>USA</v>
      </c>
      <c r="D6466" s="1" t="s">
        <v>13116</v>
      </c>
      <c r="E6466" s="7" t="str">
        <f>TEXT(DATE(MID(D6466, 13, 4), CHOOSE(MATCH( MID(D6466, 5, 3), {"Jan","Feb","Mar","Apr","May","Jun","Jul","Aug","Sep","Oct","Nov","Dec"}, 0), 1, 2, 3, 4, 5, 6, 7, 8, 9, 10, 11, 12), MID(D6466, 9, 2)), "yyyy-mm-dd")</f>
        <v>1963-04-01</v>
      </c>
      <c r="F6466" s="1" t="str">
        <f t="shared" ref="F6466:F6529" si="708">IF(ISNUMBER(FIND(":", D6466)), MID(D6466, FIND(":", D6466)-2, 5) &amp; ":00", "00:00:00")</f>
        <v>23:01:00</v>
      </c>
      <c r="G6466" s="9" t="str">
        <f t="shared" ref="G6466:G6529" si="709">TEXT(E6466, "mmmm")</f>
        <v>April</v>
      </c>
      <c r="H6466" s="5" t="str">
        <f t="shared" ref="H6466:H6529" si="710">TEXT(E6466, "yyyy")</f>
        <v>1963</v>
      </c>
      <c r="I6466" s="1" t="s">
        <v>13117</v>
      </c>
      <c r="J6466" s="1" t="str">
        <f t="shared" ref="J6466:J6529" si="711">LEFT(I6466, FIND("|", I6466) - 1)</f>
        <v xml:space="preserve">Thor DM-21 Agena-D </v>
      </c>
      <c r="K6466" s="1" t="str">
        <f t="shared" ref="K6466:K6529" si="712">MID(I6466, FIND("|", I6466) + 2, LEN(I6466))</f>
        <v>KH-4 20</v>
      </c>
      <c r="L6466" s="1" t="s">
        <v>346</v>
      </c>
      <c r="M6466" s="1"/>
      <c r="N6466" s="1">
        <f t="shared" si="706"/>
        <v>0</v>
      </c>
      <c r="O6466" s="1" t="s">
        <v>9</v>
      </c>
    </row>
    <row r="6467" spans="1:15" x14ac:dyDescent="0.3">
      <c r="A6467" s="1" t="s">
        <v>657</v>
      </c>
      <c r="B6467" s="1" t="s">
        <v>11779</v>
      </c>
      <c r="C6467" s="1" t="str">
        <f t="shared" si="707"/>
        <v>USA</v>
      </c>
      <c r="D6467" s="1" t="s">
        <v>13118</v>
      </c>
      <c r="E6467" s="7" t="str">
        <f>TEXT(DATE(MID(D6467, 13, 4), CHOOSE(MATCH( MID(D6467, 5, 3), {"Jan","Feb","Mar","Apr","May","Jun","Jul","Aug","Sep","Oct","Nov","Dec"}, 0), 1, 2, 3, 4, 5, 6, 7, 8, 9, 10, 11, 12), MID(D6467, 9, 2)), "yyyy-mm-dd")</f>
        <v>1963-03-28</v>
      </c>
      <c r="F6467" s="1" t="str">
        <f t="shared" si="708"/>
        <v>21:11:00</v>
      </c>
      <c r="G6467" s="9" t="str">
        <f t="shared" si="709"/>
        <v>March</v>
      </c>
      <c r="H6467" s="5" t="str">
        <f t="shared" si="710"/>
        <v>1963</v>
      </c>
      <c r="I6467" s="1" t="s">
        <v>13119</v>
      </c>
      <c r="J6467" s="1" t="str">
        <f t="shared" si="711"/>
        <v xml:space="preserve">Saturn I Block I </v>
      </c>
      <c r="K6467" s="1" t="str">
        <f t="shared" si="712"/>
        <v>SA-4</v>
      </c>
      <c r="L6467" s="1" t="s">
        <v>346</v>
      </c>
      <c r="M6467" s="1"/>
      <c r="N6467" s="1">
        <f t="shared" ref="N6467:N6530" si="713">M6467 * 83</f>
        <v>0</v>
      </c>
      <c r="O6467" s="1" t="s">
        <v>9</v>
      </c>
    </row>
    <row r="6468" spans="1:15" x14ac:dyDescent="0.3">
      <c r="A6468" s="1" t="s">
        <v>6140</v>
      </c>
      <c r="B6468" s="1" t="s">
        <v>1630</v>
      </c>
      <c r="C6468" s="1" t="str">
        <f t="shared" si="707"/>
        <v>Kazakhstan</v>
      </c>
      <c r="D6468" s="1" t="s">
        <v>13120</v>
      </c>
      <c r="E6468" s="7" t="str">
        <f>TEXT(DATE(MID(D6468, 13, 4), CHOOSE(MATCH( MID(D6468, 5, 3), {"Jan","Feb","Mar","Apr","May","Jun","Jul","Aug","Sep","Oct","Nov","Dec"}, 0), 1, 2, 3, 4, 5, 6, 7, 8, 9, 10, 11, 12), MID(D6468, 9, 2)), "yyyy-mm-dd")</f>
        <v>1963-03-21</v>
      </c>
      <c r="F6468" s="1" t="str">
        <f t="shared" si="708"/>
        <v>08:30:00</v>
      </c>
      <c r="G6468" s="9" t="str">
        <f t="shared" si="709"/>
        <v>March</v>
      </c>
      <c r="H6468" s="5" t="str">
        <f t="shared" si="710"/>
        <v>1963</v>
      </c>
      <c r="I6468" s="1" t="s">
        <v>13121</v>
      </c>
      <c r="J6468" s="1" t="str">
        <f t="shared" si="711"/>
        <v xml:space="preserve">Vostok-2 </v>
      </c>
      <c r="K6468" s="1" t="str">
        <f t="shared" si="712"/>
        <v>Cosmos 13</v>
      </c>
      <c r="L6468" s="1" t="s">
        <v>346</v>
      </c>
      <c r="M6468" s="1"/>
      <c r="N6468" s="1">
        <f t="shared" si="713"/>
        <v>0</v>
      </c>
      <c r="O6468" s="1" t="s">
        <v>9</v>
      </c>
    </row>
    <row r="6469" spans="1:15" x14ac:dyDescent="0.3">
      <c r="A6469" s="1" t="s">
        <v>5722</v>
      </c>
      <c r="B6469" s="1" t="s">
        <v>10955</v>
      </c>
      <c r="C6469" s="1" t="str">
        <f t="shared" si="707"/>
        <v>USA</v>
      </c>
      <c r="D6469" s="1" t="s">
        <v>13122</v>
      </c>
      <c r="E6469" s="7" t="str">
        <f>TEXT(DATE(MID(D6469, 13, 4), CHOOSE(MATCH( MID(D6469, 5, 3), {"Jan","Feb","Mar","Apr","May","Jun","Jul","Aug","Sep","Oct","Nov","Dec"}, 0), 1, 2, 3, 4, 5, 6, 7, 8, 9, 10, 11, 12), MID(D6469, 9, 2)), "yyyy-mm-dd")</f>
        <v>1963-03-18</v>
      </c>
      <c r="F6469" s="1" t="str">
        <f t="shared" si="708"/>
        <v>21:13:00</v>
      </c>
      <c r="G6469" s="9" t="str">
        <f t="shared" si="709"/>
        <v>March</v>
      </c>
      <c r="H6469" s="5" t="str">
        <f t="shared" si="710"/>
        <v>1963</v>
      </c>
      <c r="I6469" s="1" t="s">
        <v>13123</v>
      </c>
      <c r="J6469" s="1" t="str">
        <f t="shared" si="711"/>
        <v xml:space="preserve">Thor-SLV2A Agena-D </v>
      </c>
      <c r="K6469" s="1" t="str">
        <f t="shared" si="712"/>
        <v>OPS 0627</v>
      </c>
      <c r="L6469" s="1" t="s">
        <v>346</v>
      </c>
      <c r="M6469" s="1"/>
      <c r="N6469" s="1">
        <f t="shared" si="713"/>
        <v>0</v>
      </c>
      <c r="O6469" s="1" t="s">
        <v>257</v>
      </c>
    </row>
    <row r="6470" spans="1:15" x14ac:dyDescent="0.3">
      <c r="A6470" s="1" t="s">
        <v>5722</v>
      </c>
      <c r="B6470" s="1" t="s">
        <v>11804</v>
      </c>
      <c r="C6470" s="1" t="str">
        <f t="shared" si="707"/>
        <v>USA</v>
      </c>
      <c r="D6470" s="1" t="s">
        <v>13124</v>
      </c>
      <c r="E6470" s="7" t="str">
        <f>TEXT(DATE(MID(D6470, 13, 4), CHOOSE(MATCH( MID(D6470, 5, 3), {"Jan","Feb","Mar","Apr","May","Jun","Jul","Aug","Sep","Oct","Nov","Dec"}, 0), 1, 2, 3, 4, 5, 6, 7, 8, 9, 10, 11, 12), MID(D6470, 9, 2)), "yyyy-mm-dd")</f>
        <v>1963-02-28</v>
      </c>
      <c r="F6470" s="1" t="str">
        <f t="shared" si="708"/>
        <v>21:48:00</v>
      </c>
      <c r="G6470" s="9" t="str">
        <f t="shared" si="709"/>
        <v>February</v>
      </c>
      <c r="H6470" s="5" t="str">
        <f t="shared" si="710"/>
        <v>1963</v>
      </c>
      <c r="I6470" s="1" t="s">
        <v>13125</v>
      </c>
      <c r="J6470" s="1" t="str">
        <f t="shared" si="711"/>
        <v xml:space="preserve">Thor-SLV2A Agena-D </v>
      </c>
      <c r="K6470" s="1" t="str">
        <f t="shared" si="712"/>
        <v>OPS 0583</v>
      </c>
      <c r="L6470" s="1" t="s">
        <v>346</v>
      </c>
      <c r="M6470" s="1"/>
      <c r="N6470" s="1">
        <f t="shared" si="713"/>
        <v>0</v>
      </c>
      <c r="O6470" s="1" t="s">
        <v>257</v>
      </c>
    </row>
    <row r="6471" spans="1:15" x14ac:dyDescent="0.3">
      <c r="A6471" s="1" t="s">
        <v>5722</v>
      </c>
      <c r="B6471" s="1" t="s">
        <v>5723</v>
      </c>
      <c r="C6471" s="1" t="str">
        <f t="shared" si="707"/>
        <v>USA</v>
      </c>
      <c r="D6471" s="1" t="s">
        <v>13126</v>
      </c>
      <c r="E6471" s="7" t="str">
        <f>TEXT(DATE(MID(D6471, 13, 4), CHOOSE(MATCH( MID(D6471, 5, 3), {"Jan","Feb","Mar","Apr","May","Jun","Jul","Aug","Sep","Oct","Nov","Dec"}, 0), 1, 2, 3, 4, 5, 6, 7, 8, 9, 10, 11, 12), MID(D6471, 9, 2)), "yyyy-mm-dd")</f>
        <v>1963-02-19</v>
      </c>
      <c r="F6471" s="1" t="str">
        <f t="shared" si="708"/>
        <v>16:33:00</v>
      </c>
      <c r="G6471" s="9" t="str">
        <f t="shared" si="709"/>
        <v>February</v>
      </c>
      <c r="H6471" s="5" t="str">
        <f t="shared" si="710"/>
        <v>1963</v>
      </c>
      <c r="I6471" s="1" t="s">
        <v>13127</v>
      </c>
      <c r="J6471" s="1" t="str">
        <f t="shared" si="711"/>
        <v xml:space="preserve">Scout X-3M </v>
      </c>
      <c r="K6471" s="1" t="str">
        <f t="shared" si="712"/>
        <v>DSAP-1 F3 (Program 35)</v>
      </c>
      <c r="L6471" s="1" t="s">
        <v>346</v>
      </c>
      <c r="M6471" s="1"/>
      <c r="N6471" s="1">
        <f t="shared" si="713"/>
        <v>0</v>
      </c>
      <c r="O6471" s="1" t="s">
        <v>9</v>
      </c>
    </row>
    <row r="6472" spans="1:15" x14ac:dyDescent="0.3">
      <c r="A6472" s="1" t="s">
        <v>5722</v>
      </c>
      <c r="B6472" s="1" t="s">
        <v>3160</v>
      </c>
      <c r="C6472" s="1" t="str">
        <f t="shared" si="707"/>
        <v>USA</v>
      </c>
      <c r="D6472" s="1" t="s">
        <v>13128</v>
      </c>
      <c r="E6472" s="7" t="str">
        <f>TEXT(DATE(MID(D6472, 13, 4), CHOOSE(MATCH( MID(D6472, 5, 3), {"Jan","Feb","Mar","Apr","May","Jun","Jul","Aug","Sep","Oct","Nov","Dec"}, 0), 1, 2, 3, 4, 5, 6, 7, 8, 9, 10, 11, 12), MID(D6472, 9, 2)), "yyyy-mm-dd")</f>
        <v>1963-02-14</v>
      </c>
      <c r="F6472" s="1" t="str">
        <f t="shared" si="708"/>
        <v>05:35:00</v>
      </c>
      <c r="G6472" s="9" t="str">
        <f t="shared" si="709"/>
        <v>February</v>
      </c>
      <c r="H6472" s="5" t="str">
        <f t="shared" si="710"/>
        <v>1963</v>
      </c>
      <c r="I6472" s="1" t="s">
        <v>13129</v>
      </c>
      <c r="J6472" s="1" t="str">
        <f t="shared" si="711"/>
        <v xml:space="preserve">Delta B </v>
      </c>
      <c r="K6472" s="1" t="str">
        <f t="shared" si="712"/>
        <v>Syncom 1</v>
      </c>
      <c r="L6472" s="1" t="s">
        <v>346</v>
      </c>
      <c r="M6472" s="1"/>
      <c r="N6472" s="1">
        <f t="shared" si="713"/>
        <v>0</v>
      </c>
      <c r="O6472" s="1" t="s">
        <v>9</v>
      </c>
    </row>
    <row r="6473" spans="1:15" x14ac:dyDescent="0.3">
      <c r="A6473" s="1" t="s">
        <v>6140</v>
      </c>
      <c r="B6473" s="1" t="s">
        <v>1630</v>
      </c>
      <c r="C6473" s="1" t="str">
        <f t="shared" si="707"/>
        <v>Kazakhstan</v>
      </c>
      <c r="D6473" s="1" t="s">
        <v>13130</v>
      </c>
      <c r="E6473" s="7" t="str">
        <f>TEXT(DATE(MID(D6473, 13, 4), CHOOSE(MATCH( MID(D6473, 5, 3), {"Jan","Feb","Mar","Apr","May","Jun","Jul","Aug","Sep","Oct","Nov","Dec"}, 0), 1, 2, 3, 4, 5, 6, 7, 8, 9, 10, 11, 12), MID(D6473, 9, 2)), "yyyy-mm-dd")</f>
        <v>1963-02-03</v>
      </c>
      <c r="F6473" s="1" t="str">
        <f t="shared" si="708"/>
        <v>09:29:00</v>
      </c>
      <c r="G6473" s="9" t="str">
        <f t="shared" si="709"/>
        <v>February</v>
      </c>
      <c r="H6473" s="5" t="str">
        <f t="shared" si="710"/>
        <v>1963</v>
      </c>
      <c r="I6473" s="1" t="s">
        <v>13131</v>
      </c>
      <c r="J6473" s="1" t="str">
        <f t="shared" si="711"/>
        <v xml:space="preserve">Molniya </v>
      </c>
      <c r="K6473" s="1" t="str">
        <f t="shared" si="712"/>
        <v>E-6 nÂ°2 (Luna 4)</v>
      </c>
      <c r="L6473" s="1" t="s">
        <v>346</v>
      </c>
      <c r="M6473" s="1"/>
      <c r="N6473" s="1">
        <f t="shared" si="713"/>
        <v>0</v>
      </c>
      <c r="O6473" s="1" t="s">
        <v>257</v>
      </c>
    </row>
    <row r="6474" spans="1:15" x14ac:dyDescent="0.3">
      <c r="A6474" s="1" t="s">
        <v>5722</v>
      </c>
      <c r="B6474" s="1" t="s">
        <v>11804</v>
      </c>
      <c r="C6474" s="1" t="str">
        <f t="shared" si="707"/>
        <v>USA</v>
      </c>
      <c r="D6474" s="1" t="s">
        <v>13132</v>
      </c>
      <c r="E6474" s="7" t="str">
        <f>TEXT(DATE(MID(D6474, 13, 4), CHOOSE(MATCH( MID(D6474, 5, 3), {"Jan","Feb","Mar","Apr","May","Jun","Jul","Aug","Sep","Oct","Nov","Dec"}, 0), 1, 2, 3, 4, 5, 6, 7, 8, 9, 10, 11, 12), MID(D6474, 9, 2)), "yyyy-mm-dd")</f>
        <v>1963-01-16</v>
      </c>
      <c r="F6474" s="1" t="str">
        <f t="shared" si="708"/>
        <v>21:59:00</v>
      </c>
      <c r="G6474" s="9" t="str">
        <f t="shared" si="709"/>
        <v>January</v>
      </c>
      <c r="H6474" s="5" t="str">
        <f t="shared" si="710"/>
        <v>1963</v>
      </c>
      <c r="I6474" s="1" t="s">
        <v>13133</v>
      </c>
      <c r="J6474" s="1" t="str">
        <f t="shared" si="711"/>
        <v xml:space="preserve">Thor DM-21 Agena-B </v>
      </c>
      <c r="K6474" s="1" t="str">
        <f t="shared" si="712"/>
        <v>OPS 0180</v>
      </c>
      <c r="L6474" s="1" t="s">
        <v>346</v>
      </c>
      <c r="M6474" s="1"/>
      <c r="N6474" s="1">
        <f t="shared" si="713"/>
        <v>0</v>
      </c>
      <c r="O6474" s="1" t="s">
        <v>9</v>
      </c>
    </row>
    <row r="6475" spans="1:15" x14ac:dyDescent="0.3">
      <c r="A6475" s="1" t="s">
        <v>5722</v>
      </c>
      <c r="B6475" s="1" t="s">
        <v>10902</v>
      </c>
      <c r="C6475" s="1" t="str">
        <f t="shared" si="707"/>
        <v>USA</v>
      </c>
      <c r="D6475" s="1" t="s">
        <v>13134</v>
      </c>
      <c r="E6475" s="7" t="str">
        <f>TEXT(DATE(MID(D6475, 13, 4), CHOOSE(MATCH( MID(D6475, 5, 3), {"Jan","Feb","Mar","Apr","May","Jun","Jul","Aug","Sep","Oct","Nov","Dec"}, 0), 1, 2, 3, 4, 5, 6, 7, 8, 9, 10, 11, 12), MID(D6475, 9, 2)), "yyyy-mm-dd")</f>
        <v>1963-01-07</v>
      </c>
      <c r="F6475" s="1" t="str">
        <f t="shared" si="708"/>
        <v>21:09:00</v>
      </c>
      <c r="G6475" s="9" t="str">
        <f t="shared" si="709"/>
        <v>January</v>
      </c>
      <c r="H6475" s="5" t="str">
        <f t="shared" si="710"/>
        <v>1963</v>
      </c>
      <c r="I6475" s="1" t="s">
        <v>13135</v>
      </c>
      <c r="J6475" s="1" t="str">
        <f t="shared" si="711"/>
        <v xml:space="preserve">Thor DM-21 Agena-D </v>
      </c>
      <c r="K6475" s="1" t="str">
        <f t="shared" si="712"/>
        <v>OPS 0048</v>
      </c>
      <c r="L6475" s="1" t="s">
        <v>346</v>
      </c>
      <c r="M6475" s="1"/>
      <c r="N6475" s="1">
        <f t="shared" si="713"/>
        <v>0</v>
      </c>
      <c r="O6475" s="1" t="s">
        <v>9</v>
      </c>
    </row>
    <row r="6476" spans="1:15" x14ac:dyDescent="0.3">
      <c r="A6476" s="1" t="s">
        <v>6140</v>
      </c>
      <c r="B6476" s="1" t="s">
        <v>1630</v>
      </c>
      <c r="C6476" s="1" t="str">
        <f t="shared" si="707"/>
        <v>Kazakhstan</v>
      </c>
      <c r="D6476" s="1" t="s">
        <v>13136</v>
      </c>
      <c r="E6476" s="7" t="str">
        <f>TEXT(DATE(MID(D6476, 13, 4), CHOOSE(MATCH( MID(D6476, 5, 3), {"Jan","Feb","Mar","Apr","May","Jun","Jul","Aug","Sep","Oct","Nov","Dec"}, 0), 1, 2, 3, 4, 5, 6, 7, 8, 9, 10, 11, 12), MID(D6476, 9, 2)), "yyyy-mm-dd")</f>
        <v>1963-01-04</v>
      </c>
      <c r="F6476" s="1" t="str">
        <f t="shared" si="708"/>
        <v>08:49:00</v>
      </c>
      <c r="G6476" s="9" t="str">
        <f t="shared" si="709"/>
        <v>January</v>
      </c>
      <c r="H6476" s="5" t="str">
        <f t="shared" si="710"/>
        <v>1963</v>
      </c>
      <c r="I6476" s="1" t="s">
        <v>13137</v>
      </c>
      <c r="J6476" s="1" t="str">
        <f t="shared" si="711"/>
        <v xml:space="preserve">Molniya </v>
      </c>
      <c r="K6476" s="1" t="str">
        <f t="shared" si="712"/>
        <v>E-6 nÂ°1 (Luna 4)</v>
      </c>
      <c r="L6476" s="1" t="s">
        <v>346</v>
      </c>
      <c r="M6476" s="1"/>
      <c r="N6476" s="1">
        <f t="shared" si="713"/>
        <v>0</v>
      </c>
      <c r="O6476" s="1" t="s">
        <v>257</v>
      </c>
    </row>
    <row r="6477" spans="1:15" x14ac:dyDescent="0.3">
      <c r="A6477" s="1" t="s">
        <v>6140</v>
      </c>
      <c r="B6477" s="1" t="s">
        <v>1630</v>
      </c>
      <c r="C6477" s="1" t="str">
        <f t="shared" si="707"/>
        <v>Kazakhstan</v>
      </c>
      <c r="D6477" s="1" t="s">
        <v>13138</v>
      </c>
      <c r="E6477" s="7" t="str">
        <f>TEXT(DATE(MID(D6477, 13, 4), CHOOSE(MATCH( MID(D6477, 5, 3), {"Jan","Feb","Mar","Apr","May","Jun","Jul","Aug","Sep","Oct","Nov","Dec"}, 0), 1, 2, 3, 4, 5, 6, 7, 8, 9, 10, 11, 12), MID(D6477, 9, 2)), "yyyy-mm-dd")</f>
        <v>1962-12-22</v>
      </c>
      <c r="F6477" s="1" t="str">
        <f t="shared" si="708"/>
        <v>09:24:00</v>
      </c>
      <c r="G6477" s="9" t="str">
        <f t="shared" si="709"/>
        <v>December</v>
      </c>
      <c r="H6477" s="5" t="str">
        <f t="shared" si="710"/>
        <v>1962</v>
      </c>
      <c r="I6477" s="1" t="s">
        <v>13139</v>
      </c>
      <c r="J6477" s="1" t="str">
        <f t="shared" si="711"/>
        <v xml:space="preserve">Vostok-2 </v>
      </c>
      <c r="K6477" s="1" t="str">
        <f t="shared" si="712"/>
        <v>Cosmos 12</v>
      </c>
      <c r="L6477" s="1" t="s">
        <v>346</v>
      </c>
      <c r="M6477" s="1"/>
      <c r="N6477" s="1">
        <f t="shared" si="713"/>
        <v>0</v>
      </c>
      <c r="O6477" s="1" t="s">
        <v>9</v>
      </c>
    </row>
    <row r="6478" spans="1:15" x14ac:dyDescent="0.3">
      <c r="A6478" s="1" t="s">
        <v>5722</v>
      </c>
      <c r="B6478" s="1" t="s">
        <v>5723</v>
      </c>
      <c r="C6478" s="1" t="str">
        <f t="shared" si="707"/>
        <v>USA</v>
      </c>
      <c r="D6478" s="1" t="s">
        <v>13140</v>
      </c>
      <c r="E6478" s="7" t="str">
        <f>TEXT(DATE(MID(D6478, 13, 4), CHOOSE(MATCH( MID(D6478, 5, 3), {"Jan","Feb","Mar","Apr","May","Jun","Jul","Aug","Sep","Oct","Nov","Dec"}, 0), 1, 2, 3, 4, 5, 6, 7, 8, 9, 10, 11, 12), MID(D6478, 9, 2)), "yyyy-mm-dd")</f>
        <v>1962-12-19</v>
      </c>
      <c r="F6478" s="1" t="str">
        <f t="shared" si="708"/>
        <v>01:25:00</v>
      </c>
      <c r="G6478" s="9" t="str">
        <f t="shared" si="709"/>
        <v>December</v>
      </c>
      <c r="H6478" s="5" t="str">
        <f t="shared" si="710"/>
        <v>1962</v>
      </c>
      <c r="I6478" s="1" t="s">
        <v>13141</v>
      </c>
      <c r="J6478" s="1" t="str">
        <f t="shared" si="711"/>
        <v xml:space="preserve">Scout X-3 </v>
      </c>
      <c r="K6478" s="1" t="str">
        <f t="shared" si="712"/>
        <v>Transit-5A 1</v>
      </c>
      <c r="L6478" s="1" t="s">
        <v>346</v>
      </c>
      <c r="M6478" s="1"/>
      <c r="N6478" s="1">
        <f t="shared" si="713"/>
        <v>0</v>
      </c>
      <c r="O6478" s="1" t="s">
        <v>9</v>
      </c>
    </row>
    <row r="6479" spans="1:15" x14ac:dyDescent="0.3">
      <c r="A6479" s="1" t="s">
        <v>5556</v>
      </c>
      <c r="B6479" s="1" t="s">
        <v>671</v>
      </c>
      <c r="C6479" s="1" t="str">
        <f t="shared" si="707"/>
        <v>USA</v>
      </c>
      <c r="D6479" s="1" t="s">
        <v>13142</v>
      </c>
      <c r="E6479" s="7" t="str">
        <f>TEXT(DATE(MID(D6479, 13, 4), CHOOSE(MATCH( MID(D6479, 5, 3), {"Jan","Feb","Mar","Apr","May","Jun","Jul","Aug","Sep","Oct","Nov","Dec"}, 0), 1, 2, 3, 4, 5, 6, 7, 8, 9, 10, 11, 12), MID(D6479, 9, 2)), "yyyy-mm-dd")</f>
        <v>1962-12-17</v>
      </c>
      <c r="F6479" s="1" t="str">
        <f t="shared" si="708"/>
        <v>20:36:00</v>
      </c>
      <c r="G6479" s="9" t="str">
        <f t="shared" si="709"/>
        <v>December</v>
      </c>
      <c r="H6479" s="5" t="str">
        <f t="shared" si="710"/>
        <v>1962</v>
      </c>
      <c r="I6479" s="1" t="s">
        <v>13143</v>
      </c>
      <c r="J6479" s="1" t="str">
        <f t="shared" si="711"/>
        <v xml:space="preserve">Atlas-LV3 Agena-B </v>
      </c>
      <c r="K6479" s="1" t="str">
        <f t="shared" si="712"/>
        <v>Midas 6</v>
      </c>
      <c r="L6479" s="1" t="s">
        <v>346</v>
      </c>
      <c r="M6479" s="1"/>
      <c r="N6479" s="1">
        <f t="shared" si="713"/>
        <v>0</v>
      </c>
      <c r="O6479" s="1" t="s">
        <v>257</v>
      </c>
    </row>
    <row r="6480" spans="1:15" x14ac:dyDescent="0.3">
      <c r="A6480" s="1" t="s">
        <v>657</v>
      </c>
      <c r="B6480" s="1" t="s">
        <v>9094</v>
      </c>
      <c r="C6480" s="1" t="str">
        <f t="shared" si="707"/>
        <v>USA</v>
      </c>
      <c r="D6480" s="1" t="s">
        <v>13144</v>
      </c>
      <c r="E6480" s="7" t="str">
        <f>TEXT(DATE(MID(D6480, 13, 4), CHOOSE(MATCH( MID(D6480, 5, 3), {"Jan","Feb","Mar","Apr","May","Jun","Jul","Aug","Sep","Oct","Nov","Dec"}, 0), 1, 2, 3, 4, 5, 6, 7, 8, 9, 10, 11, 12), MID(D6480, 9, 2)), "yyyy-mm-dd")</f>
        <v>1962-12-16</v>
      </c>
      <c r="F6480" s="1" t="str">
        <f t="shared" si="708"/>
        <v>14:33:00</v>
      </c>
      <c r="G6480" s="9" t="str">
        <f t="shared" si="709"/>
        <v>December</v>
      </c>
      <c r="H6480" s="5" t="str">
        <f t="shared" si="710"/>
        <v>1962</v>
      </c>
      <c r="I6480" s="1" t="s">
        <v>13145</v>
      </c>
      <c r="J6480" s="1" t="str">
        <f t="shared" si="711"/>
        <v xml:space="preserve">Scout X-3 </v>
      </c>
      <c r="K6480" s="1" t="str">
        <f t="shared" si="712"/>
        <v>Explorer 16 (S-55B)</v>
      </c>
      <c r="L6480" s="1" t="s">
        <v>346</v>
      </c>
      <c r="M6480" s="1"/>
      <c r="N6480" s="1">
        <f t="shared" si="713"/>
        <v>0</v>
      </c>
      <c r="O6480" s="1" t="s">
        <v>9</v>
      </c>
    </row>
    <row r="6481" spans="1:15" x14ac:dyDescent="0.3">
      <c r="A6481" s="1" t="s">
        <v>5722</v>
      </c>
      <c r="B6481" s="1" t="s">
        <v>11804</v>
      </c>
      <c r="C6481" s="1" t="str">
        <f t="shared" si="707"/>
        <v>USA</v>
      </c>
      <c r="D6481" s="1" t="s">
        <v>13146</v>
      </c>
      <c r="E6481" s="7" t="str">
        <f>TEXT(DATE(MID(D6481, 13, 4), CHOOSE(MATCH( MID(D6481, 5, 3), {"Jan","Feb","Mar","Apr","May","Jun","Jul","Aug","Sep","Oct","Nov","Dec"}, 0), 1, 2, 3, 4, 5, 6, 7, 8, 9, 10, 11, 12), MID(D6481, 9, 2)), "yyyy-mm-dd")</f>
        <v>1962-12-14</v>
      </c>
      <c r="F6481" s="1" t="str">
        <f t="shared" si="708"/>
        <v>21:26:00</v>
      </c>
      <c r="G6481" s="9" t="str">
        <f t="shared" si="709"/>
        <v>December</v>
      </c>
      <c r="H6481" s="5" t="str">
        <f t="shared" si="710"/>
        <v>1962</v>
      </c>
      <c r="I6481" s="1" t="s">
        <v>13147</v>
      </c>
      <c r="J6481" s="1" t="str">
        <f t="shared" si="711"/>
        <v xml:space="preserve">Thor DM-21 Agena-D </v>
      </c>
      <c r="K6481" s="1" t="str">
        <f t="shared" si="712"/>
        <v>FTV 1156</v>
      </c>
      <c r="L6481" s="1" t="s">
        <v>346</v>
      </c>
      <c r="M6481" s="1"/>
      <c r="N6481" s="1">
        <f t="shared" si="713"/>
        <v>0</v>
      </c>
      <c r="O6481" s="1" t="s">
        <v>9</v>
      </c>
    </row>
    <row r="6482" spans="1:15" x14ac:dyDescent="0.3">
      <c r="A6482" s="1" t="s">
        <v>5722</v>
      </c>
      <c r="B6482" s="1" t="s">
        <v>3478</v>
      </c>
      <c r="C6482" s="1" t="str">
        <f t="shared" si="707"/>
        <v>USA</v>
      </c>
      <c r="D6482" s="1" t="s">
        <v>13148</v>
      </c>
      <c r="E6482" s="7" t="str">
        <f>TEXT(DATE(MID(D6482, 13, 4), CHOOSE(MATCH( MID(D6482, 5, 3), {"Jan","Feb","Mar","Apr","May","Jun","Jul","Aug","Sep","Oct","Nov","Dec"}, 0), 1, 2, 3, 4, 5, 6, 7, 8, 9, 10, 11, 12), MID(D6482, 9, 2)), "yyyy-mm-dd")</f>
        <v>1962-12-13</v>
      </c>
      <c r="F6482" s="1" t="str">
        <f t="shared" si="708"/>
        <v>23:30:00</v>
      </c>
      <c r="G6482" s="9" t="str">
        <f t="shared" si="709"/>
        <v>December</v>
      </c>
      <c r="H6482" s="5" t="str">
        <f t="shared" si="710"/>
        <v>1962</v>
      </c>
      <c r="I6482" s="1" t="s">
        <v>13149</v>
      </c>
      <c r="J6482" s="1" t="str">
        <f t="shared" si="711"/>
        <v xml:space="preserve">Delta B </v>
      </c>
      <c r="K6482" s="1" t="str">
        <f t="shared" si="712"/>
        <v>Relay 1</v>
      </c>
      <c r="L6482" s="1" t="s">
        <v>346</v>
      </c>
      <c r="M6482" s="1"/>
      <c r="N6482" s="1">
        <f t="shared" si="713"/>
        <v>0</v>
      </c>
      <c r="O6482" s="1" t="s">
        <v>9</v>
      </c>
    </row>
    <row r="6483" spans="1:15" x14ac:dyDescent="0.3">
      <c r="A6483" s="1" t="s">
        <v>5722</v>
      </c>
      <c r="B6483" s="1" t="s">
        <v>10902</v>
      </c>
      <c r="C6483" s="1" t="str">
        <f t="shared" si="707"/>
        <v>USA</v>
      </c>
      <c r="D6483" s="1" t="s">
        <v>13150</v>
      </c>
      <c r="E6483" s="7" t="str">
        <f>TEXT(DATE(MID(D6483, 13, 4), CHOOSE(MATCH( MID(D6483, 5, 3), {"Jan","Feb","Mar","Apr","May","Jun","Jul","Aug","Sep","Oct","Nov","Dec"}, 0), 1, 2, 3, 4, 5, 6, 7, 8, 9, 10, 11, 12), MID(D6483, 9, 2)), "yyyy-mm-dd")</f>
        <v>1962-12-13</v>
      </c>
      <c r="F6483" s="1" t="str">
        <f t="shared" si="708"/>
        <v>04:07:00</v>
      </c>
      <c r="G6483" s="9" t="str">
        <f t="shared" si="709"/>
        <v>December</v>
      </c>
      <c r="H6483" s="5" t="str">
        <f t="shared" si="710"/>
        <v>1962</v>
      </c>
      <c r="I6483" s="1" t="s">
        <v>13151</v>
      </c>
      <c r="J6483" s="1" t="str">
        <f t="shared" si="711"/>
        <v xml:space="preserve">Thor DM-21 Agena-D </v>
      </c>
      <c r="K6483" s="1" t="str">
        <f t="shared" si="712"/>
        <v>Injun 3 &amp; Others</v>
      </c>
      <c r="L6483" s="1" t="s">
        <v>346</v>
      </c>
      <c r="M6483" s="1"/>
      <c r="N6483" s="1">
        <f t="shared" si="713"/>
        <v>0</v>
      </c>
      <c r="O6483" s="1" t="s">
        <v>9</v>
      </c>
    </row>
    <row r="6484" spans="1:15" x14ac:dyDescent="0.3">
      <c r="A6484" s="1" t="s">
        <v>5722</v>
      </c>
      <c r="B6484" s="1" t="s">
        <v>10902</v>
      </c>
      <c r="C6484" s="1" t="str">
        <f t="shared" si="707"/>
        <v>USA</v>
      </c>
      <c r="D6484" s="1" t="s">
        <v>13152</v>
      </c>
      <c r="E6484" s="7" t="str">
        <f>TEXT(DATE(MID(D6484, 13, 4), CHOOSE(MATCH( MID(D6484, 5, 3), {"Jan","Feb","Mar","Apr","May","Jun","Jul","Aug","Sep","Oct","Nov","Dec"}, 0), 1, 2, 3, 4, 5, 6, 7, 8, 9, 10, 11, 12), MID(D6484, 9, 2)), "yyyy-mm-dd")</f>
        <v>1962-12-04</v>
      </c>
      <c r="F6484" s="1" t="str">
        <f t="shared" si="708"/>
        <v>21:30:00</v>
      </c>
      <c r="G6484" s="9" t="str">
        <f t="shared" si="709"/>
        <v>December</v>
      </c>
      <c r="H6484" s="5" t="str">
        <f t="shared" si="710"/>
        <v>1962</v>
      </c>
      <c r="I6484" s="1" t="s">
        <v>13153</v>
      </c>
      <c r="J6484" s="1" t="str">
        <f t="shared" si="711"/>
        <v xml:space="preserve">Thor DM-21 Agena-D </v>
      </c>
      <c r="K6484" s="1" t="str">
        <f t="shared" si="712"/>
        <v>FTV 1155</v>
      </c>
      <c r="L6484" s="1" t="s">
        <v>346</v>
      </c>
      <c r="M6484" s="1"/>
      <c r="N6484" s="1">
        <f t="shared" si="713"/>
        <v>0</v>
      </c>
      <c r="O6484" s="1" t="s">
        <v>9</v>
      </c>
    </row>
    <row r="6485" spans="1:15" x14ac:dyDescent="0.3">
      <c r="A6485" s="1" t="s">
        <v>5722</v>
      </c>
      <c r="B6485" s="1" t="s">
        <v>10955</v>
      </c>
      <c r="C6485" s="1" t="str">
        <f t="shared" si="707"/>
        <v>USA</v>
      </c>
      <c r="D6485" s="1" t="s">
        <v>13154</v>
      </c>
      <c r="E6485" s="7" t="str">
        <f>TEXT(DATE(MID(D6485, 13, 4), CHOOSE(MATCH( MID(D6485, 5, 3), {"Jan","Feb","Mar","Apr","May","Jun","Jul","Aug","Sep","Oct","Nov","Dec"}, 0), 1, 2, 3, 4, 5, 6, 7, 8, 9, 10, 11, 12), MID(D6485, 9, 2)), "yyyy-mm-dd")</f>
        <v>1962-11-24</v>
      </c>
      <c r="F6485" s="1" t="str">
        <f t="shared" si="708"/>
        <v>22:00:00</v>
      </c>
      <c r="G6485" s="9" t="str">
        <f t="shared" si="709"/>
        <v>November</v>
      </c>
      <c r="H6485" s="5" t="str">
        <f t="shared" si="710"/>
        <v>1962</v>
      </c>
      <c r="I6485" s="1" t="s">
        <v>13155</v>
      </c>
      <c r="J6485" s="1" t="str">
        <f t="shared" si="711"/>
        <v xml:space="preserve">Thor DM-21 Agena-B </v>
      </c>
      <c r="K6485" s="1" t="str">
        <f t="shared" si="712"/>
        <v>FTV 1135</v>
      </c>
      <c r="L6485" s="1" t="s">
        <v>346</v>
      </c>
      <c r="M6485" s="1"/>
      <c r="N6485" s="1">
        <f t="shared" si="713"/>
        <v>0</v>
      </c>
      <c r="O6485" s="1" t="s">
        <v>9</v>
      </c>
    </row>
    <row r="6486" spans="1:15" x14ac:dyDescent="0.3">
      <c r="A6486" s="1" t="s">
        <v>657</v>
      </c>
      <c r="B6486" s="1" t="s">
        <v>11779</v>
      </c>
      <c r="C6486" s="1" t="str">
        <f t="shared" si="707"/>
        <v>USA</v>
      </c>
      <c r="D6486" s="1" t="s">
        <v>13156</v>
      </c>
      <c r="E6486" s="7" t="str">
        <f>TEXT(DATE(MID(D6486, 13, 4), CHOOSE(MATCH( MID(D6486, 5, 3), {"Jan","Feb","Mar","Apr","May","Jun","Jul","Aug","Sep","Oct","Nov","Dec"}, 0), 1, 2, 3, 4, 5, 6, 7, 8, 9, 10, 11, 12), MID(D6486, 9, 2)), "yyyy-mm-dd")</f>
        <v>1962-11-16</v>
      </c>
      <c r="F6486" s="1" t="str">
        <f t="shared" si="708"/>
        <v>16:45:00</v>
      </c>
      <c r="G6486" s="9" t="str">
        <f t="shared" si="709"/>
        <v>November</v>
      </c>
      <c r="H6486" s="5" t="str">
        <f t="shared" si="710"/>
        <v>1962</v>
      </c>
      <c r="I6486" s="1" t="s">
        <v>13157</v>
      </c>
      <c r="J6486" s="1" t="str">
        <f t="shared" si="711"/>
        <v xml:space="preserve">Saturn I Block I </v>
      </c>
      <c r="K6486" s="1" t="str">
        <f t="shared" si="712"/>
        <v>SA-3</v>
      </c>
      <c r="L6486" s="1" t="s">
        <v>346</v>
      </c>
      <c r="M6486" s="1"/>
      <c r="N6486" s="1">
        <f t="shared" si="713"/>
        <v>0</v>
      </c>
      <c r="O6486" s="1" t="s">
        <v>9</v>
      </c>
    </row>
    <row r="6487" spans="1:15" x14ac:dyDescent="0.3">
      <c r="A6487" s="1" t="s">
        <v>5556</v>
      </c>
      <c r="B6487" s="1" t="s">
        <v>5557</v>
      </c>
      <c r="C6487" s="1" t="str">
        <f t="shared" si="707"/>
        <v>USA</v>
      </c>
      <c r="D6487" s="1" t="s">
        <v>13158</v>
      </c>
      <c r="E6487" s="7" t="str">
        <f>TEXT(DATE(MID(D6487, 13, 4), CHOOSE(MATCH( MID(D6487, 5, 3), {"Jan","Feb","Mar","Apr","May","Jun","Jul","Aug","Sep","Oct","Nov","Dec"}, 0), 1, 2, 3, 4, 5, 6, 7, 8, 9, 10, 11, 12), MID(D6487, 9, 2)), "yyyy-mm-dd")</f>
        <v>1962-11-11</v>
      </c>
      <c r="F6487" s="1" t="str">
        <f t="shared" si="708"/>
        <v>20:17:00</v>
      </c>
      <c r="G6487" s="9" t="str">
        <f t="shared" si="709"/>
        <v>November</v>
      </c>
      <c r="H6487" s="5" t="str">
        <f t="shared" si="710"/>
        <v>1962</v>
      </c>
      <c r="I6487" s="1" t="s">
        <v>13159</v>
      </c>
      <c r="J6487" s="1" t="str">
        <f t="shared" si="711"/>
        <v xml:space="preserve">Atlas-LV3 Agena-B </v>
      </c>
      <c r="K6487" s="1" t="str">
        <f t="shared" si="712"/>
        <v>Samos 11</v>
      </c>
      <c r="L6487" s="1" t="s">
        <v>346</v>
      </c>
      <c r="M6487" s="1"/>
      <c r="N6487" s="1">
        <f t="shared" si="713"/>
        <v>0</v>
      </c>
      <c r="O6487" s="1" t="s">
        <v>9</v>
      </c>
    </row>
    <row r="6488" spans="1:15" x14ac:dyDescent="0.3">
      <c r="A6488" s="1" t="s">
        <v>5722</v>
      </c>
      <c r="B6488" s="1" t="s">
        <v>10955</v>
      </c>
      <c r="C6488" s="1" t="str">
        <f t="shared" si="707"/>
        <v>USA</v>
      </c>
      <c r="D6488" s="1" t="s">
        <v>13160</v>
      </c>
      <c r="E6488" s="7" t="str">
        <f>TEXT(DATE(MID(D6488, 13, 4), CHOOSE(MATCH( MID(D6488, 5, 3), {"Jan","Feb","Mar","Apr","May","Jun","Jul","Aug","Sep","Oct","Nov","Dec"}, 0), 1, 2, 3, 4, 5, 6, 7, 8, 9, 10, 11, 12), MID(D6488, 9, 2)), "yyyy-mm-dd")</f>
        <v>1962-11-05</v>
      </c>
      <c r="F6488" s="1" t="str">
        <f t="shared" si="708"/>
        <v>22:04:00</v>
      </c>
      <c r="G6488" s="9" t="str">
        <f t="shared" si="709"/>
        <v>November</v>
      </c>
      <c r="H6488" s="5" t="str">
        <f t="shared" si="710"/>
        <v>1962</v>
      </c>
      <c r="I6488" s="1" t="s">
        <v>13161</v>
      </c>
      <c r="J6488" s="1" t="str">
        <f t="shared" si="711"/>
        <v xml:space="preserve">Thor DM-21 Agena-B </v>
      </c>
      <c r="K6488" s="1" t="str">
        <f t="shared" si="712"/>
        <v>FTV 1136</v>
      </c>
      <c r="L6488" s="1" t="s">
        <v>346</v>
      </c>
      <c r="M6488" s="1"/>
      <c r="N6488" s="1">
        <f t="shared" si="713"/>
        <v>0</v>
      </c>
      <c r="O6488" s="1" t="s">
        <v>9</v>
      </c>
    </row>
    <row r="6489" spans="1:15" x14ac:dyDescent="0.3">
      <c r="A6489" s="1" t="s">
        <v>6140</v>
      </c>
      <c r="B6489" s="1" t="s">
        <v>1630</v>
      </c>
      <c r="C6489" s="1" t="str">
        <f t="shared" si="707"/>
        <v>Kazakhstan</v>
      </c>
      <c r="D6489" s="1" t="s">
        <v>13162</v>
      </c>
      <c r="E6489" s="7" t="str">
        <f>TEXT(DATE(MID(D6489, 13, 4), CHOOSE(MATCH( MID(D6489, 5, 3), {"Jan","Feb","Mar","Apr","May","Jun","Jul","Aug","Sep","Oct","Nov","Dec"}, 0), 1, 2, 3, 4, 5, 6, 7, 8, 9, 10, 11, 12), MID(D6489, 9, 2)), "yyyy-mm-dd")</f>
        <v>1962-11-04</v>
      </c>
      <c r="F6489" s="1" t="str">
        <f t="shared" si="708"/>
        <v>15:35:00</v>
      </c>
      <c r="G6489" s="9" t="str">
        <f t="shared" si="709"/>
        <v>November</v>
      </c>
      <c r="H6489" s="5" t="str">
        <f t="shared" si="710"/>
        <v>1962</v>
      </c>
      <c r="I6489" s="1" t="s">
        <v>13163</v>
      </c>
      <c r="J6489" s="1" t="str">
        <f t="shared" si="711"/>
        <v xml:space="preserve">Molniya </v>
      </c>
      <c r="K6489" s="1" t="str">
        <f t="shared" si="712"/>
        <v>2MV-3 nÂ°1 (Mars 2)</v>
      </c>
      <c r="L6489" s="1" t="s">
        <v>346</v>
      </c>
      <c r="M6489" s="1"/>
      <c r="N6489" s="1">
        <f t="shared" si="713"/>
        <v>0</v>
      </c>
      <c r="O6489" s="1" t="s">
        <v>257</v>
      </c>
    </row>
    <row r="6490" spans="1:15" x14ac:dyDescent="0.3">
      <c r="A6490" s="1" t="s">
        <v>6140</v>
      </c>
      <c r="B6490" s="1" t="s">
        <v>1630</v>
      </c>
      <c r="C6490" s="1" t="str">
        <f t="shared" si="707"/>
        <v>Kazakhstan</v>
      </c>
      <c r="D6490" s="1" t="s">
        <v>13164</v>
      </c>
      <c r="E6490" s="7" t="str">
        <f>TEXT(DATE(MID(D6490, 13, 4), CHOOSE(MATCH( MID(D6490, 5, 3), {"Jan","Feb","Mar","Apr","May","Jun","Jul","Aug","Sep","Oct","Nov","Dec"}, 0), 1, 2, 3, 4, 5, 6, 7, 8, 9, 10, 11, 12), MID(D6490, 9, 2)), "yyyy-mm-dd")</f>
        <v>1962-11-01</v>
      </c>
      <c r="F6490" s="1" t="str">
        <f t="shared" si="708"/>
        <v>16:14:00</v>
      </c>
      <c r="G6490" s="9" t="str">
        <f t="shared" si="709"/>
        <v>November</v>
      </c>
      <c r="H6490" s="5" t="str">
        <f t="shared" si="710"/>
        <v>1962</v>
      </c>
      <c r="I6490" s="1" t="s">
        <v>13165</v>
      </c>
      <c r="J6490" s="1" t="str">
        <f t="shared" si="711"/>
        <v xml:space="preserve">Molniya </v>
      </c>
      <c r="K6490" s="1" t="str">
        <f t="shared" si="712"/>
        <v>Mars 1</v>
      </c>
      <c r="L6490" s="1" t="s">
        <v>346</v>
      </c>
      <c r="M6490" s="1"/>
      <c r="N6490" s="1">
        <f t="shared" si="713"/>
        <v>0</v>
      </c>
      <c r="O6490" s="1" t="s">
        <v>9</v>
      </c>
    </row>
    <row r="6491" spans="1:15" x14ac:dyDescent="0.3">
      <c r="A6491" s="1" t="s">
        <v>5722</v>
      </c>
      <c r="B6491" s="1" t="s">
        <v>3478</v>
      </c>
      <c r="C6491" s="1" t="str">
        <f t="shared" si="707"/>
        <v>USA</v>
      </c>
      <c r="D6491" s="1" t="s">
        <v>13166</v>
      </c>
      <c r="E6491" s="7" t="str">
        <f>TEXT(DATE(MID(D6491, 13, 4), CHOOSE(MATCH( MID(D6491, 5, 3), {"Jan","Feb","Mar","Apr","May","Jun","Jul","Aug","Sep","Oct","Nov","Dec"}, 0), 1, 2, 3, 4, 5, 6, 7, 8, 9, 10, 11, 12), MID(D6491, 9, 2)), "yyyy-mm-dd")</f>
        <v>1962-10-31</v>
      </c>
      <c r="F6491" s="1" t="str">
        <f t="shared" si="708"/>
        <v>08:08:00</v>
      </c>
      <c r="G6491" s="9" t="str">
        <f t="shared" si="709"/>
        <v>October</v>
      </c>
      <c r="H6491" s="5" t="str">
        <f t="shared" si="710"/>
        <v>1962</v>
      </c>
      <c r="I6491" s="1" t="s">
        <v>13167</v>
      </c>
      <c r="J6491" s="1" t="str">
        <f t="shared" si="711"/>
        <v xml:space="preserve">Thor-DM21 Ablestar </v>
      </c>
      <c r="K6491" s="1" t="str">
        <f t="shared" si="712"/>
        <v>ANNA 1B</v>
      </c>
      <c r="L6491" s="1" t="s">
        <v>346</v>
      </c>
      <c r="M6491" s="1"/>
      <c r="N6491" s="1">
        <f t="shared" si="713"/>
        <v>0</v>
      </c>
      <c r="O6491" s="1" t="s">
        <v>9</v>
      </c>
    </row>
    <row r="6492" spans="1:15" x14ac:dyDescent="0.3">
      <c r="A6492" s="1" t="s">
        <v>5722</v>
      </c>
      <c r="B6492" s="1" t="s">
        <v>3160</v>
      </c>
      <c r="C6492" s="1" t="str">
        <f t="shared" si="707"/>
        <v>USA</v>
      </c>
      <c r="D6492" s="1" t="s">
        <v>13168</v>
      </c>
      <c r="E6492" s="7" t="str">
        <f>TEXT(DATE(MID(D6492, 13, 4), CHOOSE(MATCH( MID(D6492, 5, 3), {"Jan","Feb","Mar","Apr","May","Jun","Jul","Aug","Sep","Oct","Nov","Dec"}, 0), 1, 2, 3, 4, 5, 6, 7, 8, 9, 10, 11, 12), MID(D6492, 9, 2)), "yyyy-mm-dd")</f>
        <v>1962-10-27</v>
      </c>
      <c r="F6492" s="1" t="str">
        <f t="shared" si="708"/>
        <v>23:15:00</v>
      </c>
      <c r="G6492" s="9" t="str">
        <f t="shared" si="709"/>
        <v>October</v>
      </c>
      <c r="H6492" s="5" t="str">
        <f t="shared" si="710"/>
        <v>1962</v>
      </c>
      <c r="I6492" s="1" t="s">
        <v>13169</v>
      </c>
      <c r="J6492" s="1" t="str">
        <f t="shared" si="711"/>
        <v xml:space="preserve">Delta A </v>
      </c>
      <c r="K6492" s="1" t="str">
        <f t="shared" si="712"/>
        <v>Explorer 15 (EPE-C)</v>
      </c>
      <c r="L6492" s="1" t="s">
        <v>346</v>
      </c>
      <c r="M6492" s="1"/>
      <c r="N6492" s="1">
        <f t="shared" si="713"/>
        <v>0</v>
      </c>
      <c r="O6492" s="1" t="s">
        <v>9</v>
      </c>
    </row>
    <row r="6493" spans="1:15" x14ac:dyDescent="0.3">
      <c r="A6493" s="1" t="s">
        <v>5722</v>
      </c>
      <c r="B6493" s="1" t="s">
        <v>114</v>
      </c>
      <c r="C6493" s="1" t="str">
        <f t="shared" si="707"/>
        <v>USA</v>
      </c>
      <c r="D6493" s="1" t="s">
        <v>13170</v>
      </c>
      <c r="E6493" s="7" t="str">
        <f>TEXT(DATE(MID(D6493, 13, 4), CHOOSE(MATCH( MID(D6493, 5, 3), {"Jan","Feb","Mar","Apr","May","Jun","Jul","Aug","Sep","Oct","Nov","Dec"}, 0), 1, 2, 3, 4, 5, 6, 7, 8, 9, 10, 11, 12), MID(D6493, 9, 2)), "yyyy-mm-dd")</f>
        <v>1962-10-26</v>
      </c>
      <c r="F6493" s="1" t="str">
        <f t="shared" si="708"/>
        <v>16:14:00</v>
      </c>
      <c r="G6493" s="9" t="str">
        <f t="shared" si="709"/>
        <v>October</v>
      </c>
      <c r="H6493" s="5" t="str">
        <f t="shared" si="710"/>
        <v>1962</v>
      </c>
      <c r="I6493" s="1" t="s">
        <v>13171</v>
      </c>
      <c r="J6493" s="1" t="str">
        <f t="shared" si="711"/>
        <v xml:space="preserve">Thor DM-21 Agena-D </v>
      </c>
      <c r="K6493" s="1" t="str">
        <f t="shared" si="712"/>
        <v>STARAD</v>
      </c>
      <c r="L6493" s="1" t="s">
        <v>346</v>
      </c>
      <c r="M6493" s="1"/>
      <c r="N6493" s="1">
        <f t="shared" si="713"/>
        <v>0</v>
      </c>
      <c r="O6493" s="1" t="s">
        <v>9</v>
      </c>
    </row>
    <row r="6494" spans="1:15" x14ac:dyDescent="0.3">
      <c r="A6494" s="1" t="s">
        <v>6140</v>
      </c>
      <c r="B6494" s="1" t="s">
        <v>12813</v>
      </c>
      <c r="C6494" s="1" t="str">
        <f t="shared" si="707"/>
        <v>Russia</v>
      </c>
      <c r="D6494" s="1" t="s">
        <v>13172</v>
      </c>
      <c r="E6494" s="7" t="str">
        <f>TEXT(DATE(MID(D6494, 13, 4), CHOOSE(MATCH( MID(D6494, 5, 3), {"Jan","Feb","Mar","Apr","May","Jun","Jul","Aug","Sep","Oct","Nov","Dec"}, 0), 1, 2, 3, 4, 5, 6, 7, 8, 9, 10, 11, 12), MID(D6494, 9, 2)), "yyyy-mm-dd")</f>
        <v>1962-10-25</v>
      </c>
      <c r="F6494" s="1" t="str">
        <f t="shared" si="708"/>
        <v>07:00:00</v>
      </c>
      <c r="G6494" s="9" t="str">
        <f t="shared" si="709"/>
        <v>October</v>
      </c>
      <c r="H6494" s="5" t="str">
        <f t="shared" si="710"/>
        <v>1962</v>
      </c>
      <c r="I6494" s="1" t="s">
        <v>13173</v>
      </c>
      <c r="J6494" s="1" t="str">
        <f t="shared" si="711"/>
        <v xml:space="preserve">Cosmos-1 (65S3) </v>
      </c>
      <c r="K6494" s="1" t="str">
        <f t="shared" si="712"/>
        <v>1MS nÂ°2</v>
      </c>
      <c r="L6494" s="1" t="s">
        <v>346</v>
      </c>
      <c r="M6494" s="1"/>
      <c r="N6494" s="1">
        <f t="shared" si="713"/>
        <v>0</v>
      </c>
      <c r="O6494" s="1" t="s">
        <v>257</v>
      </c>
    </row>
    <row r="6495" spans="1:15" x14ac:dyDescent="0.3">
      <c r="A6495" s="1" t="s">
        <v>6140</v>
      </c>
      <c r="B6495" s="1" t="s">
        <v>1630</v>
      </c>
      <c r="C6495" s="1" t="str">
        <f t="shared" si="707"/>
        <v>Kazakhstan</v>
      </c>
      <c r="D6495" s="1" t="s">
        <v>13174</v>
      </c>
      <c r="E6495" s="7" t="str">
        <f>TEXT(DATE(MID(D6495, 13, 4), CHOOSE(MATCH( MID(D6495, 5, 3), {"Jan","Feb","Mar","Apr","May","Jun","Jul","Aug","Sep","Oct","Nov","Dec"}, 0), 1, 2, 3, 4, 5, 6, 7, 8, 9, 10, 11, 12), MID(D6495, 9, 2)), "yyyy-mm-dd")</f>
        <v>1962-10-24</v>
      </c>
      <c r="F6495" s="1" t="str">
        <f t="shared" si="708"/>
        <v>17:55:00</v>
      </c>
      <c r="G6495" s="9" t="str">
        <f t="shared" si="709"/>
        <v>October</v>
      </c>
      <c r="H6495" s="5" t="str">
        <f t="shared" si="710"/>
        <v>1962</v>
      </c>
      <c r="I6495" s="1" t="s">
        <v>13175</v>
      </c>
      <c r="J6495" s="1" t="str">
        <f t="shared" si="711"/>
        <v xml:space="preserve">Molniya </v>
      </c>
      <c r="K6495" s="1" t="str">
        <f t="shared" si="712"/>
        <v>2MV-4 nÂ°1 (Mars 1)</v>
      </c>
      <c r="L6495" s="1" t="s">
        <v>346</v>
      </c>
      <c r="M6495" s="1"/>
      <c r="N6495" s="1">
        <f t="shared" si="713"/>
        <v>0</v>
      </c>
      <c r="O6495" s="1" t="s">
        <v>257</v>
      </c>
    </row>
    <row r="6496" spans="1:15" x14ac:dyDescent="0.3">
      <c r="A6496" s="1" t="s">
        <v>6140</v>
      </c>
      <c r="B6496" s="1" t="s">
        <v>12813</v>
      </c>
      <c r="C6496" s="1" t="str">
        <f t="shared" si="707"/>
        <v>Russia</v>
      </c>
      <c r="D6496" s="1" t="s">
        <v>13176</v>
      </c>
      <c r="E6496" s="7" t="str">
        <f>TEXT(DATE(MID(D6496, 13, 4), CHOOSE(MATCH( MID(D6496, 5, 3), {"Jan","Feb","Mar","Apr","May","Jun","Jul","Aug","Sep","Oct","Nov","Dec"}, 0), 1, 2, 3, 4, 5, 6, 7, 8, 9, 10, 11, 12), MID(D6496, 9, 2)), "yyyy-mm-dd")</f>
        <v>1962-10-20</v>
      </c>
      <c r="F6496" s="1" t="str">
        <f t="shared" si="708"/>
        <v>04:00:00</v>
      </c>
      <c r="G6496" s="9" t="str">
        <f t="shared" si="709"/>
        <v>October</v>
      </c>
      <c r="H6496" s="5" t="str">
        <f t="shared" si="710"/>
        <v>1962</v>
      </c>
      <c r="I6496" s="1" t="s">
        <v>13177</v>
      </c>
      <c r="J6496" s="1" t="str">
        <f t="shared" si="711"/>
        <v xml:space="preserve">Cosmos-1 (65S3) </v>
      </c>
      <c r="K6496" s="1" t="str">
        <f t="shared" si="712"/>
        <v>Cosmos 11</v>
      </c>
      <c r="L6496" s="1" t="s">
        <v>346</v>
      </c>
      <c r="M6496" s="1"/>
      <c r="N6496" s="1">
        <f t="shared" si="713"/>
        <v>0</v>
      </c>
      <c r="O6496" s="1" t="s">
        <v>9</v>
      </c>
    </row>
    <row r="6497" spans="1:15" x14ac:dyDescent="0.3">
      <c r="A6497" s="1" t="s">
        <v>5556</v>
      </c>
      <c r="B6497" s="1" t="s">
        <v>12019</v>
      </c>
      <c r="C6497" s="1" t="str">
        <f t="shared" si="707"/>
        <v>USA</v>
      </c>
      <c r="D6497" s="1" t="s">
        <v>13178</v>
      </c>
      <c r="E6497" s="7" t="str">
        <f>TEXT(DATE(MID(D6497, 13, 4), CHOOSE(MATCH( MID(D6497, 5, 3), {"Jan","Feb","Mar","Apr","May","Jun","Jul","Aug","Sep","Oct","Nov","Dec"}, 0), 1, 2, 3, 4, 5, 6, 7, 8, 9, 10, 11, 12), MID(D6497, 9, 2)), "yyyy-mm-dd")</f>
        <v>1962-10-18</v>
      </c>
      <c r="F6497" s="1" t="str">
        <f t="shared" si="708"/>
        <v>16:59:00</v>
      </c>
      <c r="G6497" s="9" t="str">
        <f t="shared" si="709"/>
        <v>October</v>
      </c>
      <c r="H6497" s="5" t="str">
        <f t="shared" si="710"/>
        <v>1962</v>
      </c>
      <c r="I6497" s="1" t="s">
        <v>13179</v>
      </c>
      <c r="J6497" s="1" t="str">
        <f t="shared" si="711"/>
        <v xml:space="preserve">Atlas-LV3 Agena-B </v>
      </c>
      <c r="K6497" s="1" t="str">
        <f t="shared" si="712"/>
        <v>Ranger 5</v>
      </c>
      <c r="L6497" s="1" t="s">
        <v>346</v>
      </c>
      <c r="M6497" s="1"/>
      <c r="N6497" s="1">
        <f t="shared" si="713"/>
        <v>0</v>
      </c>
      <c r="O6497" s="1" t="s">
        <v>9</v>
      </c>
    </row>
    <row r="6498" spans="1:15" x14ac:dyDescent="0.3">
      <c r="A6498" s="1" t="s">
        <v>6140</v>
      </c>
      <c r="B6498" s="1" t="s">
        <v>1630</v>
      </c>
      <c r="C6498" s="1" t="str">
        <f t="shared" si="707"/>
        <v>Kazakhstan</v>
      </c>
      <c r="D6498" s="1" t="s">
        <v>13180</v>
      </c>
      <c r="E6498" s="7" t="str">
        <f>TEXT(DATE(MID(D6498, 13, 4), CHOOSE(MATCH( MID(D6498, 5, 3), {"Jan","Feb","Mar","Apr","May","Jun","Jul","Aug","Sep","Oct","Nov","Dec"}, 0), 1, 2, 3, 4, 5, 6, 7, 8, 9, 10, 11, 12), MID(D6498, 9, 2)), "yyyy-mm-dd")</f>
        <v>1962-10-17</v>
      </c>
      <c r="F6498" s="1" t="str">
        <f t="shared" si="708"/>
        <v>09:00:00</v>
      </c>
      <c r="G6498" s="9" t="str">
        <f t="shared" si="709"/>
        <v>October</v>
      </c>
      <c r="H6498" s="5" t="str">
        <f t="shared" si="710"/>
        <v>1962</v>
      </c>
      <c r="I6498" s="1" t="s">
        <v>13181</v>
      </c>
      <c r="J6498" s="1" t="str">
        <f t="shared" si="711"/>
        <v xml:space="preserve">Vostok-2 </v>
      </c>
      <c r="K6498" s="1" t="str">
        <f t="shared" si="712"/>
        <v>Cosmos 10</v>
      </c>
      <c r="L6498" s="1" t="s">
        <v>346</v>
      </c>
      <c r="M6498" s="1"/>
      <c r="N6498" s="1">
        <f t="shared" si="713"/>
        <v>0</v>
      </c>
      <c r="O6498" s="1" t="s">
        <v>9</v>
      </c>
    </row>
    <row r="6499" spans="1:15" x14ac:dyDescent="0.3">
      <c r="A6499" s="1" t="s">
        <v>5722</v>
      </c>
      <c r="B6499" s="1" t="s">
        <v>10955</v>
      </c>
      <c r="C6499" s="1" t="str">
        <f t="shared" si="707"/>
        <v>USA</v>
      </c>
      <c r="D6499" s="1" t="s">
        <v>13182</v>
      </c>
      <c r="E6499" s="7" t="str">
        <f>TEXT(DATE(MID(D6499, 13, 4), CHOOSE(MATCH( MID(D6499, 5, 3), {"Jan","Feb","Mar","Apr","May","Jun","Jul","Aug","Sep","Oct","Nov","Dec"}, 0), 1, 2, 3, 4, 5, 6, 7, 8, 9, 10, 11, 12), MID(D6499, 9, 2)), "yyyy-mm-dd")</f>
        <v>1962-10-09</v>
      </c>
      <c r="F6499" s="1" t="str">
        <f t="shared" si="708"/>
        <v>18:35:00</v>
      </c>
      <c r="G6499" s="9" t="str">
        <f t="shared" si="709"/>
        <v>October</v>
      </c>
      <c r="H6499" s="5" t="str">
        <f t="shared" si="710"/>
        <v>1962</v>
      </c>
      <c r="I6499" s="1" t="s">
        <v>13183</v>
      </c>
      <c r="J6499" s="1" t="str">
        <f t="shared" si="711"/>
        <v xml:space="preserve">Thor DM-21 Agena-B </v>
      </c>
      <c r="K6499" s="1" t="str">
        <f t="shared" si="712"/>
        <v>FTV 1134</v>
      </c>
      <c r="L6499" s="1" t="s">
        <v>346</v>
      </c>
      <c r="M6499" s="1"/>
      <c r="N6499" s="1">
        <f t="shared" si="713"/>
        <v>0</v>
      </c>
      <c r="O6499" s="1" t="s">
        <v>9</v>
      </c>
    </row>
    <row r="6500" spans="1:15" x14ac:dyDescent="0.3">
      <c r="A6500" s="1" t="s">
        <v>657</v>
      </c>
      <c r="B6500" s="1" t="s">
        <v>12305</v>
      </c>
      <c r="C6500" s="1" t="str">
        <f t="shared" si="707"/>
        <v>USA</v>
      </c>
      <c r="D6500" s="1" t="s">
        <v>13184</v>
      </c>
      <c r="E6500" s="7" t="str">
        <f>TEXT(DATE(MID(D6500, 13, 4), CHOOSE(MATCH( MID(D6500, 5, 3), {"Jan","Feb","Mar","Apr","May","Jun","Jul","Aug","Sep","Oct","Nov","Dec"}, 0), 1, 2, 3, 4, 5, 6, 7, 8, 9, 10, 11, 12), MID(D6500, 9, 2)), "yyyy-mm-dd")</f>
        <v>1962-10-03</v>
      </c>
      <c r="F6500" s="1" t="str">
        <f t="shared" si="708"/>
        <v>12:15:00</v>
      </c>
      <c r="G6500" s="9" t="str">
        <f t="shared" si="709"/>
        <v>October</v>
      </c>
      <c r="H6500" s="5" t="str">
        <f t="shared" si="710"/>
        <v>1962</v>
      </c>
      <c r="I6500" s="1" t="s">
        <v>13185</v>
      </c>
      <c r="J6500" s="1" t="str">
        <f t="shared" si="711"/>
        <v xml:space="preserve">Atlas-D Mercury </v>
      </c>
      <c r="K6500" s="1" t="str">
        <f t="shared" si="712"/>
        <v>Sigma 7 (MA-8)</v>
      </c>
      <c r="L6500" s="1" t="s">
        <v>346</v>
      </c>
      <c r="M6500" s="1"/>
      <c r="N6500" s="1">
        <f t="shared" si="713"/>
        <v>0</v>
      </c>
      <c r="O6500" s="1" t="s">
        <v>9</v>
      </c>
    </row>
    <row r="6501" spans="1:15" x14ac:dyDescent="0.3">
      <c r="A6501" s="1" t="s">
        <v>5722</v>
      </c>
      <c r="B6501" s="1" t="s">
        <v>3160</v>
      </c>
      <c r="C6501" s="1" t="str">
        <f t="shared" si="707"/>
        <v>USA</v>
      </c>
      <c r="D6501" s="1" t="s">
        <v>13186</v>
      </c>
      <c r="E6501" s="7" t="str">
        <f>TEXT(DATE(MID(D6501, 13, 4), CHOOSE(MATCH( MID(D6501, 5, 3), {"Jan","Feb","Mar","Apr","May","Jun","Jul","Aug","Sep","Oct","Nov","Dec"}, 0), 1, 2, 3, 4, 5, 6, 7, 8, 9, 10, 11, 12), MID(D6501, 9, 2)), "yyyy-mm-dd")</f>
        <v>1962-10-02</v>
      </c>
      <c r="F6501" s="1" t="str">
        <f t="shared" si="708"/>
        <v>22:11:00</v>
      </c>
      <c r="G6501" s="9" t="str">
        <f t="shared" si="709"/>
        <v>October</v>
      </c>
      <c r="H6501" s="5" t="str">
        <f t="shared" si="710"/>
        <v>1962</v>
      </c>
      <c r="I6501" s="1" t="s">
        <v>13187</v>
      </c>
      <c r="J6501" s="1" t="str">
        <f t="shared" si="711"/>
        <v xml:space="preserve">Delta A </v>
      </c>
      <c r="K6501" s="1" t="str">
        <f t="shared" si="712"/>
        <v>Explorer 14 (EPE-B)</v>
      </c>
      <c r="L6501" s="1" t="s">
        <v>346</v>
      </c>
      <c r="M6501" s="1"/>
      <c r="N6501" s="1">
        <f t="shared" si="713"/>
        <v>0</v>
      </c>
      <c r="O6501" s="1" t="s">
        <v>9</v>
      </c>
    </row>
    <row r="6502" spans="1:15" x14ac:dyDescent="0.3">
      <c r="A6502" s="1" t="s">
        <v>5722</v>
      </c>
      <c r="B6502" s="1" t="s">
        <v>114</v>
      </c>
      <c r="C6502" s="1" t="str">
        <f t="shared" si="707"/>
        <v>USA</v>
      </c>
      <c r="D6502" s="1" t="s">
        <v>13188</v>
      </c>
      <c r="E6502" s="7" t="str">
        <f>TEXT(DATE(MID(D6502, 13, 4), CHOOSE(MATCH( MID(D6502, 5, 3), {"Jan","Feb","Mar","Apr","May","Jun","Jul","Aug","Sep","Oct","Nov","Dec"}, 0), 1, 2, 3, 4, 5, 6, 7, 8, 9, 10, 11, 12), MID(D6502, 9, 2)), "yyyy-mm-dd")</f>
        <v>1962-09-29</v>
      </c>
      <c r="F6502" s="1" t="str">
        <f t="shared" si="708"/>
        <v>23:34:00</v>
      </c>
      <c r="G6502" s="9" t="str">
        <f t="shared" si="709"/>
        <v>September</v>
      </c>
      <c r="H6502" s="5" t="str">
        <f t="shared" si="710"/>
        <v>1962</v>
      </c>
      <c r="I6502" s="1" t="s">
        <v>13189</v>
      </c>
      <c r="J6502" s="1" t="str">
        <f t="shared" si="711"/>
        <v xml:space="preserve">Thor DM-21 Agena-D </v>
      </c>
      <c r="K6502" s="1" t="str">
        <f t="shared" si="712"/>
        <v>FTV 1154</v>
      </c>
      <c r="L6502" s="1" t="s">
        <v>346</v>
      </c>
      <c r="M6502" s="1"/>
      <c r="N6502" s="1">
        <f t="shared" si="713"/>
        <v>0</v>
      </c>
      <c r="O6502" s="1" t="s">
        <v>9</v>
      </c>
    </row>
    <row r="6503" spans="1:15" x14ac:dyDescent="0.3">
      <c r="A6503" s="1" t="s">
        <v>5722</v>
      </c>
      <c r="B6503" s="1" t="s">
        <v>10902</v>
      </c>
      <c r="C6503" s="1" t="str">
        <f t="shared" si="707"/>
        <v>USA</v>
      </c>
      <c r="D6503" s="1" t="s">
        <v>13190</v>
      </c>
      <c r="E6503" s="7" t="str">
        <f>TEXT(DATE(MID(D6503, 13, 4), CHOOSE(MATCH( MID(D6503, 5, 3), {"Jan","Feb","Mar","Apr","May","Jun","Jul","Aug","Sep","Oct","Nov","Dec"}, 0), 1, 2, 3, 4, 5, 6, 7, 8, 9, 10, 11, 12), MID(D6503, 9, 2)), "yyyy-mm-dd")</f>
        <v>1962-09-29</v>
      </c>
      <c r="F6503" s="1" t="str">
        <f t="shared" si="708"/>
        <v>06:05:00</v>
      </c>
      <c r="G6503" s="9" t="str">
        <f t="shared" si="709"/>
        <v>September</v>
      </c>
      <c r="H6503" s="5" t="str">
        <f t="shared" si="710"/>
        <v>1962</v>
      </c>
      <c r="I6503" s="1" t="s">
        <v>13191</v>
      </c>
      <c r="J6503" s="1" t="str">
        <f t="shared" si="711"/>
        <v xml:space="preserve">Thor DM-21 Agena-B </v>
      </c>
      <c r="K6503" s="1" t="str">
        <f t="shared" si="712"/>
        <v>Alouette 1 &amp; TAVE</v>
      </c>
      <c r="L6503" s="1" t="s">
        <v>346</v>
      </c>
      <c r="M6503" s="1"/>
      <c r="N6503" s="1">
        <f t="shared" si="713"/>
        <v>0</v>
      </c>
      <c r="O6503" s="1" t="s">
        <v>9</v>
      </c>
    </row>
    <row r="6504" spans="1:15" x14ac:dyDescent="0.3">
      <c r="A6504" s="1" t="s">
        <v>6140</v>
      </c>
      <c r="B6504" s="1" t="s">
        <v>1630</v>
      </c>
      <c r="C6504" s="1" t="str">
        <f t="shared" si="707"/>
        <v>Kazakhstan</v>
      </c>
      <c r="D6504" s="1" t="s">
        <v>13192</v>
      </c>
      <c r="E6504" s="7" t="str">
        <f>TEXT(DATE(MID(D6504, 13, 4), CHOOSE(MATCH( MID(D6504, 5, 3), {"Jan","Feb","Mar","Apr","May","Jun","Jul","Aug","Sep","Oct","Nov","Dec"}, 0), 1, 2, 3, 4, 5, 6, 7, 8, 9, 10, 11, 12), MID(D6504, 9, 2)), "yyyy-mm-dd")</f>
        <v>1962-09-27</v>
      </c>
      <c r="F6504" s="1" t="str">
        <f t="shared" si="708"/>
        <v>09:39:00</v>
      </c>
      <c r="G6504" s="9" t="str">
        <f t="shared" si="709"/>
        <v>September</v>
      </c>
      <c r="H6504" s="5" t="str">
        <f t="shared" si="710"/>
        <v>1962</v>
      </c>
      <c r="I6504" s="1" t="s">
        <v>13193</v>
      </c>
      <c r="J6504" s="1" t="str">
        <f t="shared" si="711"/>
        <v xml:space="preserve">Vostok-2 </v>
      </c>
      <c r="K6504" s="1" t="str">
        <f t="shared" si="712"/>
        <v>Cosmos 9</v>
      </c>
      <c r="L6504" s="1" t="s">
        <v>346</v>
      </c>
      <c r="M6504" s="1"/>
      <c r="N6504" s="1">
        <f t="shared" si="713"/>
        <v>0</v>
      </c>
      <c r="O6504" s="1" t="s">
        <v>9</v>
      </c>
    </row>
    <row r="6505" spans="1:15" x14ac:dyDescent="0.3">
      <c r="A6505" s="1" t="s">
        <v>5722</v>
      </c>
      <c r="B6505" s="1" t="s">
        <v>3478</v>
      </c>
      <c r="C6505" s="1" t="str">
        <f t="shared" si="707"/>
        <v>USA</v>
      </c>
      <c r="D6505" s="1" t="s">
        <v>13194</v>
      </c>
      <c r="E6505" s="7" t="str">
        <f>TEXT(DATE(MID(D6505, 13, 4), CHOOSE(MATCH( MID(D6505, 5, 3), {"Jan","Feb","Mar","Apr","May","Jun","Jul","Aug","Sep","Oct","Nov","Dec"}, 0), 1, 2, 3, 4, 5, 6, 7, 8, 9, 10, 11, 12), MID(D6505, 9, 2)), "yyyy-mm-dd")</f>
        <v>1962-09-18</v>
      </c>
      <c r="F6505" s="1" t="str">
        <f t="shared" si="708"/>
        <v>08:53:00</v>
      </c>
      <c r="G6505" s="9" t="str">
        <f t="shared" si="709"/>
        <v>September</v>
      </c>
      <c r="H6505" s="5" t="str">
        <f t="shared" si="710"/>
        <v>1962</v>
      </c>
      <c r="I6505" s="1" t="s">
        <v>13195</v>
      </c>
      <c r="J6505" s="1" t="str">
        <f t="shared" si="711"/>
        <v xml:space="preserve">Thor DM-19 Delta </v>
      </c>
      <c r="K6505" s="1" t="str">
        <f t="shared" si="712"/>
        <v>TIROS-6</v>
      </c>
      <c r="L6505" s="1" t="s">
        <v>346</v>
      </c>
      <c r="M6505" s="1"/>
      <c r="N6505" s="1">
        <f t="shared" si="713"/>
        <v>0</v>
      </c>
      <c r="O6505" s="1" t="s">
        <v>9</v>
      </c>
    </row>
    <row r="6506" spans="1:15" x14ac:dyDescent="0.3">
      <c r="A6506" s="1" t="s">
        <v>5722</v>
      </c>
      <c r="B6506" s="1" t="s">
        <v>10955</v>
      </c>
      <c r="C6506" s="1" t="str">
        <f t="shared" si="707"/>
        <v>USA</v>
      </c>
      <c r="D6506" s="1" t="s">
        <v>13196</v>
      </c>
      <c r="E6506" s="7" t="str">
        <f>TEXT(DATE(MID(D6506, 13, 4), CHOOSE(MATCH( MID(D6506, 5, 3), {"Jan","Feb","Mar","Apr","May","Jun","Jul","Aug","Sep","Oct","Nov","Dec"}, 0), 1, 2, 3, 4, 5, 6, 7, 8, 9, 10, 11, 12), MID(D6506, 9, 2)), "yyyy-mm-dd")</f>
        <v>1962-09-17</v>
      </c>
      <c r="F6506" s="1" t="str">
        <f t="shared" si="708"/>
        <v>23:46:00</v>
      </c>
      <c r="G6506" s="9" t="str">
        <f t="shared" si="709"/>
        <v>September</v>
      </c>
      <c r="H6506" s="5" t="str">
        <f t="shared" si="710"/>
        <v>1962</v>
      </c>
      <c r="I6506" s="1" t="s">
        <v>13197</v>
      </c>
      <c r="J6506" s="1" t="str">
        <f t="shared" si="711"/>
        <v xml:space="preserve">Thor DM-21 Agena-B </v>
      </c>
      <c r="K6506" s="1" t="str">
        <f t="shared" si="712"/>
        <v>FTV 1133 &amp; ERS-2</v>
      </c>
      <c r="L6506" s="1" t="s">
        <v>346</v>
      </c>
      <c r="M6506" s="1"/>
      <c r="N6506" s="1">
        <f t="shared" si="713"/>
        <v>0</v>
      </c>
      <c r="O6506" s="1" t="s">
        <v>9</v>
      </c>
    </row>
    <row r="6507" spans="1:15" x14ac:dyDescent="0.3">
      <c r="A6507" s="1" t="s">
        <v>6140</v>
      </c>
      <c r="B6507" s="1" t="s">
        <v>1630</v>
      </c>
      <c r="C6507" s="1" t="str">
        <f t="shared" si="707"/>
        <v>Kazakhstan</v>
      </c>
      <c r="D6507" s="1" t="s">
        <v>13198</v>
      </c>
      <c r="E6507" s="7" t="str">
        <f>TEXT(DATE(MID(D6507, 13, 4), CHOOSE(MATCH( MID(D6507, 5, 3), {"Jan","Feb","Mar","Apr","May","Jun","Jul","Aug","Sep","Oct","Nov","Dec"}, 0), 1, 2, 3, 4, 5, 6, 7, 8, 9, 10, 11, 12), MID(D6507, 9, 2)), "yyyy-mm-dd")</f>
        <v>1962-09-12</v>
      </c>
      <c r="F6507" s="1" t="str">
        <f t="shared" si="708"/>
        <v>00:59:00</v>
      </c>
      <c r="G6507" s="9" t="str">
        <f t="shared" si="709"/>
        <v>September</v>
      </c>
      <c r="H6507" s="5" t="str">
        <f t="shared" si="710"/>
        <v>1962</v>
      </c>
      <c r="I6507" s="1" t="s">
        <v>13199</v>
      </c>
      <c r="J6507" s="1" t="str">
        <f t="shared" si="711"/>
        <v xml:space="preserve">Molniya </v>
      </c>
      <c r="K6507" s="1" t="str">
        <f t="shared" si="712"/>
        <v>2MV-2 nÂ°1 (Venera 2)</v>
      </c>
      <c r="L6507" s="1" t="s">
        <v>346</v>
      </c>
      <c r="M6507" s="1"/>
      <c r="N6507" s="1">
        <f t="shared" si="713"/>
        <v>0</v>
      </c>
      <c r="O6507" s="1" t="s">
        <v>257</v>
      </c>
    </row>
    <row r="6508" spans="1:15" x14ac:dyDescent="0.3">
      <c r="A6508" s="1" t="s">
        <v>5722</v>
      </c>
      <c r="B6508" s="1" t="s">
        <v>11804</v>
      </c>
      <c r="C6508" s="1" t="str">
        <f t="shared" si="707"/>
        <v>USA</v>
      </c>
      <c r="D6508" s="1" t="s">
        <v>13200</v>
      </c>
      <c r="E6508" s="7" t="str">
        <f>TEXT(DATE(MID(D6508, 13, 4), CHOOSE(MATCH( MID(D6508, 5, 3), {"Jan","Feb","Mar","Apr","May","Jun","Jul","Aug","Sep","Oct","Nov","Dec"}, 0), 1, 2, 3, 4, 5, 6, 7, 8, 9, 10, 11, 12), MID(D6508, 9, 2)), "yyyy-mm-dd")</f>
        <v>1962-09-01</v>
      </c>
      <c r="F6508" s="1" t="str">
        <f t="shared" si="708"/>
        <v>20:39:00</v>
      </c>
      <c r="G6508" s="9" t="str">
        <f t="shared" si="709"/>
        <v>September</v>
      </c>
      <c r="H6508" s="5" t="str">
        <f t="shared" si="710"/>
        <v>1962</v>
      </c>
      <c r="I6508" s="1" t="s">
        <v>13201</v>
      </c>
      <c r="J6508" s="1" t="str">
        <f t="shared" si="711"/>
        <v xml:space="preserve">Thor DM-21 Agena-B </v>
      </c>
      <c r="K6508" s="1" t="str">
        <f t="shared" si="712"/>
        <v>FTV 1132</v>
      </c>
      <c r="L6508" s="1" t="s">
        <v>346</v>
      </c>
      <c r="M6508" s="1"/>
      <c r="N6508" s="1">
        <f t="shared" si="713"/>
        <v>0</v>
      </c>
      <c r="O6508" s="1" t="s">
        <v>9</v>
      </c>
    </row>
    <row r="6509" spans="1:15" x14ac:dyDescent="0.3">
      <c r="A6509" s="1" t="s">
        <v>6140</v>
      </c>
      <c r="B6509" s="1" t="s">
        <v>1630</v>
      </c>
      <c r="C6509" s="1" t="str">
        <f t="shared" si="707"/>
        <v>Kazakhstan</v>
      </c>
      <c r="D6509" s="1" t="s">
        <v>13202</v>
      </c>
      <c r="E6509" s="7" t="str">
        <f>TEXT(DATE(MID(D6509, 13, 4), CHOOSE(MATCH( MID(D6509, 5, 3), {"Jan","Feb","Mar","Apr","May","Jun","Jul","Aug","Sep","Oct","Nov","Dec"}, 0), 1, 2, 3, 4, 5, 6, 7, 8, 9, 10, 11, 12), MID(D6509, 9, 2)), "yyyy-mm-dd")</f>
        <v>1962-09-01</v>
      </c>
      <c r="F6509" s="1" t="str">
        <f t="shared" si="708"/>
        <v>02:12:00</v>
      </c>
      <c r="G6509" s="9" t="str">
        <f t="shared" si="709"/>
        <v>September</v>
      </c>
      <c r="H6509" s="5" t="str">
        <f t="shared" si="710"/>
        <v>1962</v>
      </c>
      <c r="I6509" s="1" t="s">
        <v>13203</v>
      </c>
      <c r="J6509" s="1" t="str">
        <f t="shared" si="711"/>
        <v xml:space="preserve">Molniya </v>
      </c>
      <c r="K6509" s="1" t="str">
        <f t="shared" si="712"/>
        <v>2MV-1 nÂ°2 (Venera 2)</v>
      </c>
      <c r="L6509" s="1" t="s">
        <v>346</v>
      </c>
      <c r="M6509" s="1"/>
      <c r="N6509" s="1">
        <f t="shared" si="713"/>
        <v>0</v>
      </c>
      <c r="O6509" s="1" t="s">
        <v>257</v>
      </c>
    </row>
    <row r="6510" spans="1:15" x14ac:dyDescent="0.3">
      <c r="A6510" s="1" t="s">
        <v>5722</v>
      </c>
      <c r="B6510" s="1" t="s">
        <v>114</v>
      </c>
      <c r="C6510" s="1" t="str">
        <f t="shared" si="707"/>
        <v>USA</v>
      </c>
      <c r="D6510" s="1" t="s">
        <v>13204</v>
      </c>
      <c r="E6510" s="7" t="str">
        <f>TEXT(DATE(MID(D6510, 13, 4), CHOOSE(MATCH( MID(D6510, 5, 3), {"Jan","Feb","Mar","Apr","May","Jun","Jul","Aug","Sep","Oct","Nov","Dec"}, 0), 1, 2, 3, 4, 5, 6, 7, 8, 9, 10, 11, 12), MID(D6510, 9, 2)), "yyyy-mm-dd")</f>
        <v>1962-08-29</v>
      </c>
      <c r="F6510" s="1" t="str">
        <f t="shared" si="708"/>
        <v>01:00:00</v>
      </c>
      <c r="G6510" s="9" t="str">
        <f t="shared" si="709"/>
        <v>August</v>
      </c>
      <c r="H6510" s="5" t="str">
        <f t="shared" si="710"/>
        <v>1962</v>
      </c>
      <c r="I6510" s="1" t="s">
        <v>13205</v>
      </c>
      <c r="J6510" s="1" t="str">
        <f t="shared" si="711"/>
        <v xml:space="preserve">Thor DM-21 Agena-D </v>
      </c>
      <c r="K6510" s="1" t="str">
        <f t="shared" si="712"/>
        <v>FTV 1153</v>
      </c>
      <c r="L6510" s="1" t="s">
        <v>346</v>
      </c>
      <c r="M6510" s="1"/>
      <c r="N6510" s="1">
        <f t="shared" si="713"/>
        <v>0</v>
      </c>
      <c r="O6510" s="1" t="s">
        <v>9</v>
      </c>
    </row>
    <row r="6511" spans="1:15" x14ac:dyDescent="0.3">
      <c r="A6511" s="1" t="s">
        <v>5556</v>
      </c>
      <c r="B6511" s="1" t="s">
        <v>12019</v>
      </c>
      <c r="C6511" s="1" t="str">
        <f t="shared" si="707"/>
        <v>USA</v>
      </c>
      <c r="D6511" s="1" t="s">
        <v>13206</v>
      </c>
      <c r="E6511" s="7" t="str">
        <f>TEXT(DATE(MID(D6511, 13, 4), CHOOSE(MATCH( MID(D6511, 5, 3), {"Jan","Feb","Mar","Apr","May","Jun","Jul","Aug","Sep","Oct","Nov","Dec"}, 0), 1, 2, 3, 4, 5, 6, 7, 8, 9, 10, 11, 12), MID(D6511, 9, 2)), "yyyy-mm-dd")</f>
        <v>1962-08-27</v>
      </c>
      <c r="F6511" s="1" t="str">
        <f t="shared" si="708"/>
        <v>06:53:00</v>
      </c>
      <c r="G6511" s="9" t="str">
        <f t="shared" si="709"/>
        <v>August</v>
      </c>
      <c r="H6511" s="5" t="str">
        <f t="shared" si="710"/>
        <v>1962</v>
      </c>
      <c r="I6511" s="1" t="s">
        <v>13207</v>
      </c>
      <c r="J6511" s="1" t="str">
        <f t="shared" si="711"/>
        <v xml:space="preserve">Atlas-LV3 Agena-B </v>
      </c>
      <c r="K6511" s="1" t="str">
        <f t="shared" si="712"/>
        <v>Mariner 2</v>
      </c>
      <c r="L6511" s="1" t="s">
        <v>346</v>
      </c>
      <c r="M6511" s="1"/>
      <c r="N6511" s="1">
        <f t="shared" si="713"/>
        <v>0</v>
      </c>
      <c r="O6511" s="1" t="s">
        <v>9</v>
      </c>
    </row>
    <row r="6512" spans="1:15" x14ac:dyDescent="0.3">
      <c r="A6512" s="1" t="s">
        <v>6140</v>
      </c>
      <c r="B6512" s="1" t="s">
        <v>1630</v>
      </c>
      <c r="C6512" s="1" t="str">
        <f t="shared" si="707"/>
        <v>Kazakhstan</v>
      </c>
      <c r="D6512" s="1" t="s">
        <v>13208</v>
      </c>
      <c r="E6512" s="7" t="str">
        <f>TEXT(DATE(MID(D6512, 13, 4), CHOOSE(MATCH( MID(D6512, 5, 3), {"Jan","Feb","Mar","Apr","May","Jun","Jul","Aug","Sep","Oct","Nov","Dec"}, 0), 1, 2, 3, 4, 5, 6, 7, 8, 9, 10, 11, 12), MID(D6512, 9, 2)), "yyyy-mm-dd")</f>
        <v>1962-08-25</v>
      </c>
      <c r="F6512" s="1" t="str">
        <f t="shared" si="708"/>
        <v>02:18:00</v>
      </c>
      <c r="G6512" s="9" t="str">
        <f t="shared" si="709"/>
        <v>August</v>
      </c>
      <c r="H6512" s="5" t="str">
        <f t="shared" si="710"/>
        <v>1962</v>
      </c>
      <c r="I6512" s="1" t="s">
        <v>13209</v>
      </c>
      <c r="J6512" s="1" t="str">
        <f t="shared" si="711"/>
        <v xml:space="preserve">Molniya </v>
      </c>
      <c r="K6512" s="1" t="str">
        <f t="shared" si="712"/>
        <v>2MV-1 nÂ°1 (Venera 2)</v>
      </c>
      <c r="L6512" s="1" t="s">
        <v>346</v>
      </c>
      <c r="M6512" s="1"/>
      <c r="N6512" s="1">
        <f t="shared" si="713"/>
        <v>0</v>
      </c>
      <c r="O6512" s="1" t="s">
        <v>257</v>
      </c>
    </row>
    <row r="6513" spans="1:15" x14ac:dyDescent="0.3">
      <c r="A6513" s="1" t="s">
        <v>5722</v>
      </c>
      <c r="B6513" s="1" t="s">
        <v>5723</v>
      </c>
      <c r="C6513" s="1" t="str">
        <f t="shared" si="707"/>
        <v>USA</v>
      </c>
      <c r="D6513" s="1" t="s">
        <v>13210</v>
      </c>
      <c r="E6513" s="7" t="str">
        <f>TEXT(DATE(MID(D6513, 13, 4), CHOOSE(MATCH( MID(D6513, 5, 3), {"Jan","Feb","Mar","Apr","May","Jun","Jul","Aug","Sep","Oct","Nov","Dec"}, 0), 1, 2, 3, 4, 5, 6, 7, 8, 9, 10, 11, 12), MID(D6513, 9, 2)), "yyyy-mm-dd")</f>
        <v>1962-08-23</v>
      </c>
      <c r="F6513" s="1" t="str">
        <f t="shared" si="708"/>
        <v>11:44:00</v>
      </c>
      <c r="G6513" s="9" t="str">
        <f t="shared" si="709"/>
        <v>August</v>
      </c>
      <c r="H6513" s="5" t="str">
        <f t="shared" si="710"/>
        <v>1962</v>
      </c>
      <c r="I6513" s="1" t="s">
        <v>13211</v>
      </c>
      <c r="J6513" s="1" t="str">
        <f t="shared" si="711"/>
        <v xml:space="preserve">Scout X-2M </v>
      </c>
      <c r="K6513" s="1" t="str">
        <f t="shared" si="712"/>
        <v>DSAP-1 F2 (Program 35)</v>
      </c>
      <c r="L6513" s="1" t="s">
        <v>346</v>
      </c>
      <c r="M6513" s="1"/>
      <c r="N6513" s="1">
        <f t="shared" si="713"/>
        <v>0</v>
      </c>
      <c r="O6513" s="1" t="s">
        <v>9</v>
      </c>
    </row>
    <row r="6514" spans="1:15" x14ac:dyDescent="0.3">
      <c r="A6514" s="1" t="s">
        <v>6140</v>
      </c>
      <c r="B6514" s="1" t="s">
        <v>12813</v>
      </c>
      <c r="C6514" s="1" t="str">
        <f t="shared" si="707"/>
        <v>Russia</v>
      </c>
      <c r="D6514" s="1" t="s">
        <v>13212</v>
      </c>
      <c r="E6514" s="7" t="str">
        <f>TEXT(DATE(MID(D6514, 13, 4), CHOOSE(MATCH( MID(D6514, 5, 3), {"Jan","Feb","Mar","Apr","May","Jun","Jul","Aug","Sep","Oct","Nov","Dec"}, 0), 1, 2, 3, 4, 5, 6, 7, 8, 9, 10, 11, 12), MID(D6514, 9, 2)), "yyyy-mm-dd")</f>
        <v>1962-08-18</v>
      </c>
      <c r="F6514" s="1" t="str">
        <f t="shared" si="708"/>
        <v>15:00:00</v>
      </c>
      <c r="G6514" s="9" t="str">
        <f t="shared" si="709"/>
        <v>August</v>
      </c>
      <c r="H6514" s="5" t="str">
        <f t="shared" si="710"/>
        <v>1962</v>
      </c>
      <c r="I6514" s="1" t="s">
        <v>13213</v>
      </c>
      <c r="J6514" s="1" t="str">
        <f t="shared" si="711"/>
        <v xml:space="preserve">Cosmos-1 (65S3) </v>
      </c>
      <c r="K6514" s="1" t="str">
        <f t="shared" si="712"/>
        <v>Cosmos 8</v>
      </c>
      <c r="L6514" s="1" t="s">
        <v>346</v>
      </c>
      <c r="M6514" s="1"/>
      <c r="N6514" s="1">
        <f t="shared" si="713"/>
        <v>0</v>
      </c>
      <c r="O6514" s="1" t="s">
        <v>9</v>
      </c>
    </row>
    <row r="6515" spans="1:15" x14ac:dyDescent="0.3">
      <c r="A6515" s="1" t="s">
        <v>6140</v>
      </c>
      <c r="B6515" s="1" t="s">
        <v>1630</v>
      </c>
      <c r="C6515" s="1" t="str">
        <f t="shared" si="707"/>
        <v>Kazakhstan</v>
      </c>
      <c r="D6515" s="1" t="s">
        <v>13214</v>
      </c>
      <c r="E6515" s="7" t="str">
        <f>TEXT(DATE(MID(D6515, 13, 4), CHOOSE(MATCH( MID(D6515, 5, 3), {"Jan","Feb","Mar","Apr","May","Jun","Jul","Aug","Sep","Oct","Nov","Dec"}, 0), 1, 2, 3, 4, 5, 6, 7, 8, 9, 10, 11, 12), MID(D6515, 9, 2)), "yyyy-mm-dd")</f>
        <v>1962-08-12</v>
      </c>
      <c r="F6515" s="1" t="str">
        <f t="shared" si="708"/>
        <v>08:02:00</v>
      </c>
      <c r="G6515" s="9" t="str">
        <f t="shared" si="709"/>
        <v>August</v>
      </c>
      <c r="H6515" s="5" t="str">
        <f t="shared" si="710"/>
        <v>1962</v>
      </c>
      <c r="I6515" s="1" t="s">
        <v>13215</v>
      </c>
      <c r="J6515" s="1" t="str">
        <f t="shared" si="711"/>
        <v xml:space="preserve">Vostok </v>
      </c>
      <c r="K6515" s="1" t="str">
        <f t="shared" si="712"/>
        <v>Vostok 4</v>
      </c>
      <c r="L6515" s="1" t="s">
        <v>346</v>
      </c>
      <c r="M6515" s="1"/>
      <c r="N6515" s="1">
        <f t="shared" si="713"/>
        <v>0</v>
      </c>
      <c r="O6515" s="1" t="s">
        <v>9</v>
      </c>
    </row>
    <row r="6516" spans="1:15" x14ac:dyDescent="0.3">
      <c r="A6516" s="1" t="s">
        <v>6140</v>
      </c>
      <c r="B6516" s="1" t="s">
        <v>1630</v>
      </c>
      <c r="C6516" s="1" t="str">
        <f t="shared" si="707"/>
        <v>Kazakhstan</v>
      </c>
      <c r="D6516" s="1" t="s">
        <v>13216</v>
      </c>
      <c r="E6516" s="7" t="str">
        <f>TEXT(DATE(MID(D6516, 13, 4), CHOOSE(MATCH( MID(D6516, 5, 3), {"Jan","Feb","Mar","Apr","May","Jun","Jul","Aug","Sep","Oct","Nov","Dec"}, 0), 1, 2, 3, 4, 5, 6, 7, 8, 9, 10, 11, 12), MID(D6516, 9, 2)), "yyyy-mm-dd")</f>
        <v>1962-08-11</v>
      </c>
      <c r="F6516" s="1" t="str">
        <f t="shared" si="708"/>
        <v>08:30:00</v>
      </c>
      <c r="G6516" s="9" t="str">
        <f t="shared" si="709"/>
        <v>August</v>
      </c>
      <c r="H6516" s="5" t="str">
        <f t="shared" si="710"/>
        <v>1962</v>
      </c>
      <c r="I6516" s="1" t="s">
        <v>13217</v>
      </c>
      <c r="J6516" s="1" t="str">
        <f t="shared" si="711"/>
        <v xml:space="preserve">Vostok </v>
      </c>
      <c r="K6516" s="1" t="str">
        <f t="shared" si="712"/>
        <v>Vostok 3</v>
      </c>
      <c r="L6516" s="1" t="s">
        <v>346</v>
      </c>
      <c r="M6516" s="1"/>
      <c r="N6516" s="1">
        <f t="shared" si="713"/>
        <v>0</v>
      </c>
      <c r="O6516" s="1" t="s">
        <v>9</v>
      </c>
    </row>
    <row r="6517" spans="1:15" x14ac:dyDescent="0.3">
      <c r="A6517" s="1" t="s">
        <v>5556</v>
      </c>
      <c r="B6517" s="1" t="s">
        <v>5557</v>
      </c>
      <c r="C6517" s="1" t="str">
        <f t="shared" si="707"/>
        <v>USA</v>
      </c>
      <c r="D6517" s="1" t="s">
        <v>13218</v>
      </c>
      <c r="E6517" s="7" t="str">
        <f>TEXT(DATE(MID(D6517, 13, 4), CHOOSE(MATCH( MID(D6517, 5, 3), {"Jan","Feb","Mar","Apr","May","Jun","Jul","Aug","Sep","Oct","Nov","Dec"}, 0), 1, 2, 3, 4, 5, 6, 7, 8, 9, 10, 11, 12), MID(D6517, 9, 2)), "yyyy-mm-dd")</f>
        <v>1962-08-05</v>
      </c>
      <c r="F6517" s="1" t="str">
        <f t="shared" si="708"/>
        <v>17:58:00</v>
      </c>
      <c r="G6517" s="9" t="str">
        <f t="shared" si="709"/>
        <v>August</v>
      </c>
      <c r="H6517" s="5" t="str">
        <f t="shared" si="710"/>
        <v>1962</v>
      </c>
      <c r="I6517" s="1" t="s">
        <v>13219</v>
      </c>
      <c r="J6517" s="1" t="str">
        <f t="shared" si="711"/>
        <v xml:space="preserve">Atlas-LV3 Agena-B </v>
      </c>
      <c r="K6517" s="1" t="str">
        <f t="shared" si="712"/>
        <v>Samos 10</v>
      </c>
      <c r="L6517" s="1" t="s">
        <v>346</v>
      </c>
      <c r="M6517" s="1"/>
      <c r="N6517" s="1">
        <f t="shared" si="713"/>
        <v>0</v>
      </c>
      <c r="O6517" s="1" t="s">
        <v>9</v>
      </c>
    </row>
    <row r="6518" spans="1:15" x14ac:dyDescent="0.3">
      <c r="A6518" s="1" t="s">
        <v>5722</v>
      </c>
      <c r="B6518" s="1" t="s">
        <v>10902</v>
      </c>
      <c r="C6518" s="1" t="str">
        <f t="shared" si="707"/>
        <v>USA</v>
      </c>
      <c r="D6518" s="1" t="s">
        <v>13220</v>
      </c>
      <c r="E6518" s="7" t="str">
        <f>TEXT(DATE(MID(D6518, 13, 4), CHOOSE(MATCH( MID(D6518, 5, 3), {"Jan","Feb","Mar","Apr","May","Jun","Jul","Aug","Sep","Oct","Nov","Dec"}, 0), 1, 2, 3, 4, 5, 6, 7, 8, 9, 10, 11, 12), MID(D6518, 9, 2)), "yyyy-mm-dd")</f>
        <v>1962-08-02</v>
      </c>
      <c r="F6518" s="1" t="str">
        <f t="shared" si="708"/>
        <v>00:17:00</v>
      </c>
      <c r="G6518" s="9" t="str">
        <f t="shared" si="709"/>
        <v>August</v>
      </c>
      <c r="H6518" s="5" t="str">
        <f t="shared" si="710"/>
        <v>1962</v>
      </c>
      <c r="I6518" s="1" t="s">
        <v>13221</v>
      </c>
      <c r="J6518" s="1" t="str">
        <f t="shared" si="711"/>
        <v xml:space="preserve">Thor DM-21 Agena-D </v>
      </c>
      <c r="K6518" s="1" t="str">
        <f t="shared" si="712"/>
        <v>FTV 1152</v>
      </c>
      <c r="L6518" s="1" t="s">
        <v>346</v>
      </c>
      <c r="M6518" s="1"/>
      <c r="N6518" s="1">
        <f t="shared" si="713"/>
        <v>0</v>
      </c>
      <c r="O6518" s="1" t="s">
        <v>9</v>
      </c>
    </row>
    <row r="6519" spans="1:15" x14ac:dyDescent="0.3">
      <c r="A6519" s="1" t="s">
        <v>6140</v>
      </c>
      <c r="B6519" s="1" t="s">
        <v>1630</v>
      </c>
      <c r="C6519" s="1" t="str">
        <f t="shared" si="707"/>
        <v>Kazakhstan</v>
      </c>
      <c r="D6519" s="1" t="s">
        <v>13222</v>
      </c>
      <c r="E6519" s="7" t="str">
        <f>TEXT(DATE(MID(D6519, 13, 4), CHOOSE(MATCH( MID(D6519, 5, 3), {"Jan","Feb","Mar","Apr","May","Jun","Jul","Aug","Sep","Oct","Nov","Dec"}, 0), 1, 2, 3, 4, 5, 6, 7, 8, 9, 10, 11, 12), MID(D6519, 9, 2)), "yyyy-mm-dd")</f>
        <v>1962-07-28</v>
      </c>
      <c r="F6519" s="1" t="str">
        <f t="shared" si="708"/>
        <v>09:18:00</v>
      </c>
      <c r="G6519" s="9" t="str">
        <f t="shared" si="709"/>
        <v>July</v>
      </c>
      <c r="H6519" s="5" t="str">
        <f t="shared" si="710"/>
        <v>1962</v>
      </c>
      <c r="I6519" s="1" t="s">
        <v>13223</v>
      </c>
      <c r="J6519" s="1" t="str">
        <f t="shared" si="711"/>
        <v xml:space="preserve">Vostok-2 </v>
      </c>
      <c r="K6519" s="1" t="str">
        <f t="shared" si="712"/>
        <v>Cosmos 7</v>
      </c>
      <c r="L6519" s="1" t="s">
        <v>346</v>
      </c>
      <c r="M6519" s="1"/>
      <c r="N6519" s="1">
        <f t="shared" si="713"/>
        <v>0</v>
      </c>
      <c r="O6519" s="1" t="s">
        <v>9</v>
      </c>
    </row>
    <row r="6520" spans="1:15" x14ac:dyDescent="0.3">
      <c r="A6520" s="1" t="s">
        <v>5722</v>
      </c>
      <c r="B6520" s="1" t="s">
        <v>10955</v>
      </c>
      <c r="C6520" s="1" t="str">
        <f t="shared" si="707"/>
        <v>USA</v>
      </c>
      <c r="D6520" s="1" t="s">
        <v>13224</v>
      </c>
      <c r="E6520" s="7" t="str">
        <f>TEXT(DATE(MID(D6520, 13, 4), CHOOSE(MATCH( MID(D6520, 5, 3), {"Jan","Feb","Mar","Apr","May","Jun","Jul","Aug","Sep","Oct","Nov","Dec"}, 0), 1, 2, 3, 4, 5, 6, 7, 8, 9, 10, 11, 12), MID(D6520, 9, 2)), "yyyy-mm-dd")</f>
        <v>1962-07-28</v>
      </c>
      <c r="F6520" s="1" t="str">
        <f t="shared" si="708"/>
        <v>00:30:00</v>
      </c>
      <c r="G6520" s="9" t="str">
        <f t="shared" si="709"/>
        <v>July</v>
      </c>
      <c r="H6520" s="5" t="str">
        <f t="shared" si="710"/>
        <v>1962</v>
      </c>
      <c r="I6520" s="1" t="s">
        <v>13225</v>
      </c>
      <c r="J6520" s="1" t="str">
        <f t="shared" si="711"/>
        <v xml:space="preserve">Thor DM-21 Agena-B </v>
      </c>
      <c r="K6520" s="1" t="str">
        <f t="shared" si="712"/>
        <v>FTV 1131</v>
      </c>
      <c r="L6520" s="1" t="s">
        <v>346</v>
      </c>
      <c r="M6520" s="1"/>
      <c r="N6520" s="1">
        <f t="shared" si="713"/>
        <v>0</v>
      </c>
      <c r="O6520" s="1" t="s">
        <v>9</v>
      </c>
    </row>
    <row r="6521" spans="1:15" x14ac:dyDescent="0.3">
      <c r="A6521" s="1" t="s">
        <v>5556</v>
      </c>
      <c r="B6521" s="1" t="s">
        <v>12019</v>
      </c>
      <c r="C6521" s="1" t="str">
        <f t="shared" si="707"/>
        <v>USA</v>
      </c>
      <c r="D6521" s="1" t="s">
        <v>13226</v>
      </c>
      <c r="E6521" s="7" t="str">
        <f>TEXT(DATE(MID(D6521, 13, 4), CHOOSE(MATCH( MID(D6521, 5, 3), {"Jan","Feb","Mar","Apr","May","Jun","Jul","Aug","Sep","Oct","Nov","Dec"}, 0), 1, 2, 3, 4, 5, 6, 7, 8, 9, 10, 11, 12), MID(D6521, 9, 2)), "yyyy-mm-dd")</f>
        <v>1962-07-22</v>
      </c>
      <c r="F6521" s="1" t="str">
        <f t="shared" si="708"/>
        <v>09:21:00</v>
      </c>
      <c r="G6521" s="9" t="str">
        <f t="shared" si="709"/>
        <v>July</v>
      </c>
      <c r="H6521" s="5" t="str">
        <f t="shared" si="710"/>
        <v>1962</v>
      </c>
      <c r="I6521" s="1" t="s">
        <v>13227</v>
      </c>
      <c r="J6521" s="1" t="str">
        <f t="shared" si="711"/>
        <v xml:space="preserve">Atlas-LV3 Agena-B </v>
      </c>
      <c r="K6521" s="1" t="str">
        <f t="shared" si="712"/>
        <v>Mariner 1</v>
      </c>
      <c r="L6521" s="1" t="s">
        <v>346</v>
      </c>
      <c r="M6521" s="1"/>
      <c r="N6521" s="1">
        <f t="shared" si="713"/>
        <v>0</v>
      </c>
      <c r="O6521" s="1" t="s">
        <v>257</v>
      </c>
    </row>
    <row r="6522" spans="1:15" x14ac:dyDescent="0.3">
      <c r="A6522" s="1" t="s">
        <v>5722</v>
      </c>
      <c r="B6522" s="1" t="s">
        <v>11804</v>
      </c>
      <c r="C6522" s="1" t="str">
        <f t="shared" si="707"/>
        <v>USA</v>
      </c>
      <c r="D6522" s="1" t="s">
        <v>13228</v>
      </c>
      <c r="E6522" s="7" t="str">
        <f>TEXT(DATE(MID(D6522, 13, 4), CHOOSE(MATCH( MID(D6522, 5, 3), {"Jan","Feb","Mar","Apr","May","Jun","Jul","Aug","Sep","Oct","Nov","Dec"}, 0), 1, 2, 3, 4, 5, 6, 7, 8, 9, 10, 11, 12), MID(D6522, 9, 2)), "yyyy-mm-dd")</f>
        <v>1962-07-21</v>
      </c>
      <c r="F6522" s="1" t="str">
        <f t="shared" si="708"/>
        <v>00:56:00</v>
      </c>
      <c r="G6522" s="9" t="str">
        <f t="shared" si="709"/>
        <v>July</v>
      </c>
      <c r="H6522" s="5" t="str">
        <f t="shared" si="710"/>
        <v>1962</v>
      </c>
      <c r="I6522" s="1" t="s">
        <v>13229</v>
      </c>
      <c r="J6522" s="1" t="str">
        <f t="shared" si="711"/>
        <v xml:space="preserve">Thor DM-21 Agena-B </v>
      </c>
      <c r="K6522" s="1" t="str">
        <f t="shared" si="712"/>
        <v>FTV 1130</v>
      </c>
      <c r="L6522" s="1" t="s">
        <v>346</v>
      </c>
      <c r="M6522" s="1"/>
      <c r="N6522" s="1">
        <f t="shared" si="713"/>
        <v>0</v>
      </c>
      <c r="O6522" s="1" t="s">
        <v>9</v>
      </c>
    </row>
    <row r="6523" spans="1:15" x14ac:dyDescent="0.3">
      <c r="A6523" s="1" t="s">
        <v>5556</v>
      </c>
      <c r="B6523" s="1" t="s">
        <v>5557</v>
      </c>
      <c r="C6523" s="1" t="str">
        <f t="shared" si="707"/>
        <v>USA</v>
      </c>
      <c r="D6523" s="1" t="s">
        <v>13230</v>
      </c>
      <c r="E6523" s="7" t="str">
        <f>TEXT(DATE(MID(D6523, 13, 4), CHOOSE(MATCH( MID(D6523, 5, 3), {"Jan","Feb","Mar","Apr","May","Jun","Jul","Aug","Sep","Oct","Nov","Dec"}, 0), 1, 2, 3, 4, 5, 6, 7, 8, 9, 10, 11, 12), MID(D6523, 9, 2)), "yyyy-mm-dd")</f>
        <v>1962-07-18</v>
      </c>
      <c r="F6523" s="1" t="str">
        <f t="shared" si="708"/>
        <v>20:51:00</v>
      </c>
      <c r="G6523" s="9" t="str">
        <f t="shared" si="709"/>
        <v>July</v>
      </c>
      <c r="H6523" s="5" t="str">
        <f t="shared" si="710"/>
        <v>1962</v>
      </c>
      <c r="I6523" s="1" t="s">
        <v>13231</v>
      </c>
      <c r="J6523" s="1" t="str">
        <f t="shared" si="711"/>
        <v xml:space="preserve">Atlas-LV3 Agena-B </v>
      </c>
      <c r="K6523" s="1" t="str">
        <f t="shared" si="712"/>
        <v>Samos 9</v>
      </c>
      <c r="L6523" s="1" t="s">
        <v>346</v>
      </c>
      <c r="M6523" s="1"/>
      <c r="N6523" s="1">
        <f t="shared" si="713"/>
        <v>0</v>
      </c>
      <c r="O6523" s="1" t="s">
        <v>9</v>
      </c>
    </row>
    <row r="6524" spans="1:15" x14ac:dyDescent="0.3">
      <c r="A6524" s="1" t="s">
        <v>5722</v>
      </c>
      <c r="B6524" s="1" t="s">
        <v>3160</v>
      </c>
      <c r="C6524" s="1" t="str">
        <f t="shared" si="707"/>
        <v>USA</v>
      </c>
      <c r="D6524" s="1" t="s">
        <v>13232</v>
      </c>
      <c r="E6524" s="7" t="str">
        <f>TEXT(DATE(MID(D6524, 13, 4), CHOOSE(MATCH( MID(D6524, 5, 3), {"Jan","Feb","Mar","Apr","May","Jun","Jul","Aug","Sep","Oct","Nov","Dec"}, 0), 1, 2, 3, 4, 5, 6, 7, 8, 9, 10, 11, 12), MID(D6524, 9, 2)), "yyyy-mm-dd")</f>
        <v>1962-07-10</v>
      </c>
      <c r="F6524" s="1" t="str">
        <f t="shared" si="708"/>
        <v>08:35:00</v>
      </c>
      <c r="G6524" s="9" t="str">
        <f t="shared" si="709"/>
        <v>July</v>
      </c>
      <c r="H6524" s="5" t="str">
        <f t="shared" si="710"/>
        <v>1962</v>
      </c>
      <c r="I6524" s="1" t="s">
        <v>13233</v>
      </c>
      <c r="J6524" s="1" t="str">
        <f t="shared" si="711"/>
        <v xml:space="preserve">Thor DM-19 Delta </v>
      </c>
      <c r="K6524" s="1" t="str">
        <f t="shared" si="712"/>
        <v>Telstar 1</v>
      </c>
      <c r="L6524" s="1" t="s">
        <v>346</v>
      </c>
      <c r="M6524" s="1"/>
      <c r="N6524" s="1">
        <f t="shared" si="713"/>
        <v>0</v>
      </c>
      <c r="O6524" s="1" t="s">
        <v>9</v>
      </c>
    </row>
    <row r="6525" spans="1:15" x14ac:dyDescent="0.3">
      <c r="A6525" s="1" t="s">
        <v>6140</v>
      </c>
      <c r="B6525" s="1" t="s">
        <v>12813</v>
      </c>
      <c r="C6525" s="1" t="str">
        <f t="shared" si="707"/>
        <v>Russia</v>
      </c>
      <c r="D6525" s="1" t="s">
        <v>13234</v>
      </c>
      <c r="E6525" s="7" t="str">
        <f>TEXT(DATE(MID(D6525, 13, 4), CHOOSE(MATCH( MID(D6525, 5, 3), {"Jan","Feb","Mar","Apr","May","Jun","Jul","Aug","Sep","Oct","Nov","Dec"}, 0), 1, 2, 3, 4, 5, 6, 7, 8, 9, 10, 11, 12), MID(D6525, 9, 2)), "yyyy-mm-dd")</f>
        <v>1962-06-30</v>
      </c>
      <c r="F6525" s="1" t="str">
        <f t="shared" si="708"/>
        <v>16:00:00</v>
      </c>
      <c r="G6525" s="9" t="str">
        <f t="shared" si="709"/>
        <v>June</v>
      </c>
      <c r="H6525" s="5" t="str">
        <f t="shared" si="710"/>
        <v>1962</v>
      </c>
      <c r="I6525" s="1" t="s">
        <v>13235</v>
      </c>
      <c r="J6525" s="1" t="str">
        <f t="shared" si="711"/>
        <v xml:space="preserve">Cosmos-1 (65S3) </v>
      </c>
      <c r="K6525" s="1" t="str">
        <f t="shared" si="712"/>
        <v>Cosmos 6</v>
      </c>
      <c r="L6525" s="1" t="s">
        <v>346</v>
      </c>
      <c r="M6525" s="1"/>
      <c r="N6525" s="1">
        <f t="shared" si="713"/>
        <v>0</v>
      </c>
      <c r="O6525" s="1" t="s">
        <v>9</v>
      </c>
    </row>
    <row r="6526" spans="1:15" x14ac:dyDescent="0.3">
      <c r="A6526" s="1" t="s">
        <v>5722</v>
      </c>
      <c r="B6526" s="1" t="s">
        <v>10902</v>
      </c>
      <c r="C6526" s="1" t="str">
        <f t="shared" si="707"/>
        <v>USA</v>
      </c>
      <c r="D6526" s="1" t="s">
        <v>13236</v>
      </c>
      <c r="E6526" s="7" t="str">
        <f>TEXT(DATE(MID(D6526, 13, 4), CHOOSE(MATCH( MID(D6526, 5, 3), {"Jan","Feb","Mar","Apr","May","Jun","Jul","Aug","Sep","Oct","Nov","Dec"}, 0), 1, 2, 3, 4, 5, 6, 7, 8, 9, 10, 11, 12), MID(D6526, 9, 2)), "yyyy-mm-dd")</f>
        <v>1962-06-28</v>
      </c>
      <c r="F6526" s="1" t="str">
        <f t="shared" si="708"/>
        <v>01:09:00</v>
      </c>
      <c r="G6526" s="9" t="str">
        <f t="shared" si="709"/>
        <v>June</v>
      </c>
      <c r="H6526" s="5" t="str">
        <f t="shared" si="710"/>
        <v>1962</v>
      </c>
      <c r="I6526" s="1" t="s">
        <v>13237</v>
      </c>
      <c r="J6526" s="1" t="str">
        <f t="shared" si="711"/>
        <v xml:space="preserve">Thor DM-21 Agena-D </v>
      </c>
      <c r="K6526" s="1" t="str">
        <f t="shared" si="712"/>
        <v>FTV 1151</v>
      </c>
      <c r="L6526" s="1" t="s">
        <v>346</v>
      </c>
      <c r="M6526" s="1"/>
      <c r="N6526" s="1">
        <f t="shared" si="713"/>
        <v>0</v>
      </c>
      <c r="O6526" s="1" t="s">
        <v>9</v>
      </c>
    </row>
    <row r="6527" spans="1:15" x14ac:dyDescent="0.3">
      <c r="A6527" s="1" t="s">
        <v>5722</v>
      </c>
      <c r="B6527" s="1" t="s">
        <v>10955</v>
      </c>
      <c r="C6527" s="1" t="str">
        <f t="shared" si="707"/>
        <v>USA</v>
      </c>
      <c r="D6527" s="1" t="s">
        <v>13238</v>
      </c>
      <c r="E6527" s="7" t="str">
        <f>TEXT(DATE(MID(D6527, 13, 4), CHOOSE(MATCH( MID(D6527, 5, 3), {"Jan","Feb","Mar","Apr","May","Jun","Jul","Aug","Sep","Oct","Nov","Dec"}, 0), 1, 2, 3, 4, 5, 6, 7, 8, 9, 10, 11, 12), MID(D6527, 9, 2)), "yyyy-mm-dd")</f>
        <v>1962-06-23</v>
      </c>
      <c r="F6527" s="1" t="str">
        <f t="shared" si="708"/>
        <v>00:30:00</v>
      </c>
      <c r="G6527" s="9" t="str">
        <f t="shared" si="709"/>
        <v>June</v>
      </c>
      <c r="H6527" s="5" t="str">
        <f t="shared" si="710"/>
        <v>1962</v>
      </c>
      <c r="I6527" s="1" t="s">
        <v>13239</v>
      </c>
      <c r="J6527" s="1" t="str">
        <f t="shared" si="711"/>
        <v xml:space="preserve">Thor DM-21 Agena-B </v>
      </c>
      <c r="K6527" s="1" t="str">
        <f t="shared" si="712"/>
        <v>FTV 1129</v>
      </c>
      <c r="L6527" s="1" t="s">
        <v>346</v>
      </c>
      <c r="M6527" s="1"/>
      <c r="N6527" s="1">
        <f t="shared" si="713"/>
        <v>0</v>
      </c>
      <c r="O6527" s="1" t="s">
        <v>9</v>
      </c>
    </row>
    <row r="6528" spans="1:15" x14ac:dyDescent="0.3">
      <c r="A6528" s="1" t="s">
        <v>5722</v>
      </c>
      <c r="B6528" s="1" t="s">
        <v>3478</v>
      </c>
      <c r="C6528" s="1" t="str">
        <f t="shared" si="707"/>
        <v>USA</v>
      </c>
      <c r="D6528" s="1" t="s">
        <v>13240</v>
      </c>
      <c r="E6528" s="7" t="str">
        <f>TEXT(DATE(MID(D6528, 13, 4), CHOOSE(MATCH( MID(D6528, 5, 3), {"Jan","Feb","Mar","Apr","May","Jun","Jul","Aug","Sep","Oct","Nov","Dec"}, 0), 1, 2, 3, 4, 5, 6, 7, 8, 9, 10, 11, 12), MID(D6528, 9, 2)), "yyyy-mm-dd")</f>
        <v>1962-06-19</v>
      </c>
      <c r="F6528" s="1" t="str">
        <f t="shared" si="708"/>
        <v>12:19:00</v>
      </c>
      <c r="G6528" s="9" t="str">
        <f t="shared" si="709"/>
        <v>June</v>
      </c>
      <c r="H6528" s="5" t="str">
        <f t="shared" si="710"/>
        <v>1962</v>
      </c>
      <c r="I6528" s="1" t="s">
        <v>13241</v>
      </c>
      <c r="J6528" s="1" t="str">
        <f t="shared" si="711"/>
        <v xml:space="preserve">Thor DM-19 Delta </v>
      </c>
      <c r="K6528" s="1" t="str">
        <f t="shared" si="712"/>
        <v>TIROS-5</v>
      </c>
      <c r="L6528" s="1" t="s">
        <v>346</v>
      </c>
      <c r="M6528" s="1"/>
      <c r="N6528" s="1">
        <f t="shared" si="713"/>
        <v>0</v>
      </c>
      <c r="O6528" s="1" t="s">
        <v>9</v>
      </c>
    </row>
    <row r="6529" spans="1:15" x14ac:dyDescent="0.3">
      <c r="A6529" s="1" t="s">
        <v>5722</v>
      </c>
      <c r="B6529" s="1" t="s">
        <v>11804</v>
      </c>
      <c r="C6529" s="1" t="str">
        <f t="shared" si="707"/>
        <v>USA</v>
      </c>
      <c r="D6529" s="1" t="s">
        <v>13242</v>
      </c>
      <c r="E6529" s="7" t="str">
        <f>TEXT(DATE(MID(D6529, 13, 4), CHOOSE(MATCH( MID(D6529, 5, 3), {"Jan","Feb","Mar","Apr","May","Jun","Jul","Aug","Sep","Oct","Nov","Dec"}, 0), 1, 2, 3, 4, 5, 6, 7, 8, 9, 10, 11, 12), MID(D6529, 9, 2)), "yyyy-mm-dd")</f>
        <v>1962-06-18</v>
      </c>
      <c r="F6529" s="1" t="str">
        <f t="shared" si="708"/>
        <v>20:20:00</v>
      </c>
      <c r="G6529" s="9" t="str">
        <f t="shared" si="709"/>
        <v>June</v>
      </c>
      <c r="H6529" s="5" t="str">
        <f t="shared" si="710"/>
        <v>1962</v>
      </c>
      <c r="I6529" s="1" t="s">
        <v>13243</v>
      </c>
      <c r="J6529" s="1" t="str">
        <f t="shared" si="711"/>
        <v xml:space="preserve">Thor DM-21 Agena-B </v>
      </c>
      <c r="K6529" s="1" t="str">
        <f t="shared" si="712"/>
        <v>FTV 2312</v>
      </c>
      <c r="L6529" s="1" t="s">
        <v>346</v>
      </c>
      <c r="M6529" s="1"/>
      <c r="N6529" s="1">
        <f t="shared" si="713"/>
        <v>0</v>
      </c>
      <c r="O6529" s="1" t="s">
        <v>9</v>
      </c>
    </row>
    <row r="6530" spans="1:15" x14ac:dyDescent="0.3">
      <c r="A6530" s="1" t="s">
        <v>5556</v>
      </c>
      <c r="B6530" s="1" t="s">
        <v>5557</v>
      </c>
      <c r="C6530" s="1" t="str">
        <f t="shared" ref="C6530:C6593" si="714">TRIM(MID(B6530, FIND("|", SUBSTITUTE(B6530, ",", "|", LEN(B6530) - LEN(SUBSTITUTE(B6530,",", "" )))) + 1, LEN(B6530)))</f>
        <v>USA</v>
      </c>
      <c r="D6530" s="1" t="s">
        <v>13244</v>
      </c>
      <c r="E6530" s="7" t="str">
        <f>TEXT(DATE(MID(D6530, 13, 4), CHOOSE(MATCH( MID(D6530, 5, 3), {"Jan","Feb","Mar","Apr","May","Jun","Jul","Aug","Sep","Oct","Nov","Dec"}, 0), 1, 2, 3, 4, 5, 6, 7, 8, 9, 10, 11, 12), MID(D6530, 9, 2)), "yyyy-mm-dd")</f>
        <v>1962-06-17</v>
      </c>
      <c r="F6530" s="1" t="str">
        <f t="shared" ref="F6530:F6593" si="715">IF(ISNUMBER(FIND(":", D6530)), MID(D6530, FIND(":", D6530)-2, 5) &amp; ":00", "00:00:00")</f>
        <v>18:14:00</v>
      </c>
      <c r="G6530" s="9" t="str">
        <f t="shared" ref="G6530:G6593" si="716">TEXT(E6530, "mmmm")</f>
        <v>June</v>
      </c>
      <c r="H6530" s="5" t="str">
        <f t="shared" ref="H6530:H6593" si="717">TEXT(E6530, "yyyy")</f>
        <v>1962</v>
      </c>
      <c r="I6530" s="1" t="s">
        <v>13245</v>
      </c>
      <c r="J6530" s="1" t="str">
        <f t="shared" ref="J6530:J6593" si="718">LEFT(I6530, FIND("|", I6530) - 1)</f>
        <v xml:space="preserve">Atlas-LV3 Agena-B </v>
      </c>
      <c r="K6530" s="1" t="str">
        <f t="shared" ref="K6530:K6593" si="719">MID(I6530, FIND("|", I6530) + 2, LEN(I6530))</f>
        <v>Samos 8</v>
      </c>
      <c r="L6530" s="1" t="s">
        <v>346</v>
      </c>
      <c r="M6530" s="1"/>
      <c r="N6530" s="1">
        <f t="shared" si="713"/>
        <v>0</v>
      </c>
      <c r="O6530" s="1" t="s">
        <v>9</v>
      </c>
    </row>
    <row r="6531" spans="1:15" x14ac:dyDescent="0.3">
      <c r="A6531" s="1" t="s">
        <v>5722</v>
      </c>
      <c r="B6531" s="1" t="s">
        <v>10955</v>
      </c>
      <c r="C6531" s="1" t="str">
        <f t="shared" si="714"/>
        <v>USA</v>
      </c>
      <c r="D6531" s="1" t="s">
        <v>13246</v>
      </c>
      <c r="E6531" s="7" t="str">
        <f>TEXT(DATE(MID(D6531, 13, 4), CHOOSE(MATCH( MID(D6531, 5, 3), {"Jan","Feb","Mar","Apr","May","Jun","Jul","Aug","Sep","Oct","Nov","Dec"}, 0), 1, 2, 3, 4, 5, 6, 7, 8, 9, 10, 11, 12), MID(D6531, 9, 2)), "yyyy-mm-dd")</f>
        <v>1962-06-02</v>
      </c>
      <c r="F6531" s="1" t="str">
        <f t="shared" si="715"/>
        <v>00:31:00</v>
      </c>
      <c r="G6531" s="9" t="str">
        <f t="shared" si="716"/>
        <v>June</v>
      </c>
      <c r="H6531" s="5" t="str">
        <f t="shared" si="717"/>
        <v>1962</v>
      </c>
      <c r="I6531" s="1" t="s">
        <v>13247</v>
      </c>
      <c r="J6531" s="1" t="str">
        <f t="shared" si="718"/>
        <v xml:space="preserve">Thor-DM18 Agena-A </v>
      </c>
      <c r="K6531" s="1" t="str">
        <f t="shared" si="719"/>
        <v>FTV 1127 &amp; Oscar 2</v>
      </c>
      <c r="L6531" s="1" t="s">
        <v>346</v>
      </c>
      <c r="M6531" s="1"/>
      <c r="N6531" s="1">
        <f t="shared" ref="N6531:N6594" si="720">M6531 * 83</f>
        <v>0</v>
      </c>
      <c r="O6531" s="1" t="s">
        <v>9</v>
      </c>
    </row>
    <row r="6532" spans="1:15" x14ac:dyDescent="0.3">
      <c r="A6532" s="1" t="s">
        <v>6140</v>
      </c>
      <c r="B6532" s="1" t="s">
        <v>1630</v>
      </c>
      <c r="C6532" s="1" t="str">
        <f t="shared" si="714"/>
        <v>Kazakhstan</v>
      </c>
      <c r="D6532" s="1" t="s">
        <v>13248</v>
      </c>
      <c r="E6532" s="7" t="str">
        <f>TEXT(DATE(MID(D6532, 13, 4), CHOOSE(MATCH( MID(D6532, 5, 3), {"Jan","Feb","Mar","Apr","May","Jun","Jul","Aug","Sep","Oct","Nov","Dec"}, 0), 1, 2, 3, 4, 5, 6, 7, 8, 9, 10, 11, 12), MID(D6532, 9, 2)), "yyyy-mm-dd")</f>
        <v>1962-06-01</v>
      </c>
      <c r="F6532" s="1" t="str">
        <f t="shared" si="715"/>
        <v>09:37:00</v>
      </c>
      <c r="G6532" s="9" t="str">
        <f t="shared" si="716"/>
        <v>June</v>
      </c>
      <c r="H6532" s="5" t="str">
        <f t="shared" si="717"/>
        <v>1962</v>
      </c>
      <c r="I6532" s="1" t="s">
        <v>13249</v>
      </c>
      <c r="J6532" s="1" t="str">
        <f t="shared" si="718"/>
        <v xml:space="preserve">Vostok-2 </v>
      </c>
      <c r="K6532" s="1" t="str">
        <f t="shared" si="719"/>
        <v>Zenit-2 nÂ°3</v>
      </c>
      <c r="L6532" s="1" t="s">
        <v>346</v>
      </c>
      <c r="M6532" s="1"/>
      <c r="N6532" s="1">
        <f t="shared" si="720"/>
        <v>0</v>
      </c>
      <c r="O6532" s="1" t="s">
        <v>257</v>
      </c>
    </row>
    <row r="6533" spans="1:15" x14ac:dyDescent="0.3">
      <c r="A6533" s="1" t="s">
        <v>5722</v>
      </c>
      <c r="B6533" s="1" t="s">
        <v>10902</v>
      </c>
      <c r="C6533" s="1" t="str">
        <f t="shared" si="714"/>
        <v>USA</v>
      </c>
      <c r="D6533" s="1" t="s">
        <v>13250</v>
      </c>
      <c r="E6533" s="7" t="str">
        <f>TEXT(DATE(MID(D6533, 13, 4), CHOOSE(MATCH( MID(D6533, 5, 3), {"Jan","Feb","Mar","Apr","May","Jun","Jul","Aug","Sep","Oct","Nov","Dec"}, 0), 1, 2, 3, 4, 5, 6, 7, 8, 9, 10, 11, 12), MID(D6533, 9, 2)), "yyyy-mm-dd")</f>
        <v>1962-05-30</v>
      </c>
      <c r="F6533" s="1" t="str">
        <f t="shared" si="715"/>
        <v>01:00:00</v>
      </c>
      <c r="G6533" s="9" t="str">
        <f t="shared" si="716"/>
        <v>May</v>
      </c>
      <c r="H6533" s="5" t="str">
        <f t="shared" si="717"/>
        <v>1962</v>
      </c>
      <c r="I6533" s="1" t="s">
        <v>13251</v>
      </c>
      <c r="J6533" s="1" t="str">
        <f t="shared" si="718"/>
        <v xml:space="preserve">Thor DM-21 Agena-B </v>
      </c>
      <c r="K6533" s="1" t="str">
        <f t="shared" si="719"/>
        <v>FTV 1128</v>
      </c>
      <c r="L6533" s="1" t="s">
        <v>346</v>
      </c>
      <c r="M6533" s="1"/>
      <c r="N6533" s="1">
        <f t="shared" si="720"/>
        <v>0</v>
      </c>
      <c r="O6533" s="1" t="s">
        <v>9</v>
      </c>
    </row>
    <row r="6534" spans="1:15" x14ac:dyDescent="0.3">
      <c r="A6534" s="1" t="s">
        <v>6140</v>
      </c>
      <c r="B6534" s="1" t="s">
        <v>12813</v>
      </c>
      <c r="C6534" s="1" t="str">
        <f t="shared" si="714"/>
        <v>Russia</v>
      </c>
      <c r="D6534" s="1" t="s">
        <v>13252</v>
      </c>
      <c r="E6534" s="7" t="str">
        <f>TEXT(DATE(MID(D6534, 13, 4), CHOOSE(MATCH( MID(D6534, 5, 3), {"Jan","Feb","Mar","Apr","May","Jun","Jul","Aug","Sep","Oct","Nov","Dec"}, 0), 1, 2, 3, 4, 5, 6, 7, 8, 9, 10, 11, 12), MID(D6534, 9, 2)), "yyyy-mm-dd")</f>
        <v>1962-05-28</v>
      </c>
      <c r="F6534" s="1" t="str">
        <f t="shared" si="715"/>
        <v>03:00:00</v>
      </c>
      <c r="G6534" s="9" t="str">
        <f t="shared" si="716"/>
        <v>May</v>
      </c>
      <c r="H6534" s="5" t="str">
        <f t="shared" si="717"/>
        <v>1962</v>
      </c>
      <c r="I6534" s="1" t="s">
        <v>13253</v>
      </c>
      <c r="J6534" s="1" t="str">
        <f t="shared" si="718"/>
        <v xml:space="preserve">Cosmos-1 (65S3) </v>
      </c>
      <c r="K6534" s="1" t="str">
        <f t="shared" si="719"/>
        <v>Cosmos 5</v>
      </c>
      <c r="L6534" s="1" t="s">
        <v>346</v>
      </c>
      <c r="M6534" s="1"/>
      <c r="N6534" s="1">
        <f t="shared" si="720"/>
        <v>0</v>
      </c>
      <c r="O6534" s="1" t="s">
        <v>9</v>
      </c>
    </row>
    <row r="6535" spans="1:15" x14ac:dyDescent="0.3">
      <c r="A6535" s="1" t="s">
        <v>657</v>
      </c>
      <c r="B6535" s="1" t="s">
        <v>12305</v>
      </c>
      <c r="C6535" s="1" t="str">
        <f t="shared" si="714"/>
        <v>USA</v>
      </c>
      <c r="D6535" s="1" t="s">
        <v>13254</v>
      </c>
      <c r="E6535" s="7" t="str">
        <f>TEXT(DATE(MID(D6535, 13, 4), CHOOSE(MATCH( MID(D6535, 5, 3), {"Jan","Feb","Mar","Apr","May","Jun","Jul","Aug","Sep","Oct","Nov","Dec"}, 0), 1, 2, 3, 4, 5, 6, 7, 8, 9, 10, 11, 12), MID(D6535, 9, 2)), "yyyy-mm-dd")</f>
        <v>1962-05-24</v>
      </c>
      <c r="F6535" s="1" t="str">
        <f t="shared" si="715"/>
        <v>12:45:00</v>
      </c>
      <c r="G6535" s="9" t="str">
        <f t="shared" si="716"/>
        <v>May</v>
      </c>
      <c r="H6535" s="5" t="str">
        <f t="shared" si="717"/>
        <v>1962</v>
      </c>
      <c r="I6535" s="1" t="s">
        <v>13255</v>
      </c>
      <c r="J6535" s="1" t="str">
        <f t="shared" si="718"/>
        <v xml:space="preserve">Atlas-D Mercury </v>
      </c>
      <c r="K6535" s="1" t="str">
        <f t="shared" si="719"/>
        <v>Aurora 7 (MA-7)</v>
      </c>
      <c r="L6535" s="1" t="s">
        <v>346</v>
      </c>
      <c r="M6535" s="1"/>
      <c r="N6535" s="1">
        <f t="shared" si="720"/>
        <v>0</v>
      </c>
      <c r="O6535" s="1" t="s">
        <v>9</v>
      </c>
    </row>
    <row r="6536" spans="1:15" x14ac:dyDescent="0.3">
      <c r="A6536" s="1" t="s">
        <v>5722</v>
      </c>
      <c r="B6536" s="1" t="s">
        <v>5723</v>
      </c>
      <c r="C6536" s="1" t="str">
        <f t="shared" si="714"/>
        <v>USA</v>
      </c>
      <c r="D6536" s="1" t="s">
        <v>13256</v>
      </c>
      <c r="E6536" s="7" t="str">
        <f>TEXT(DATE(MID(D6536, 13, 4), CHOOSE(MATCH( MID(D6536, 5, 3), {"Jan","Feb","Mar","Apr","May","Jun","Jul","Aug","Sep","Oct","Nov","Dec"}, 0), 1, 2, 3, 4, 5, 6, 7, 8, 9, 10, 11, 12), MID(D6536, 9, 2)), "yyyy-mm-dd")</f>
        <v>1962-05-24</v>
      </c>
      <c r="F6536" s="1" t="str">
        <f t="shared" si="715"/>
        <v>10:49:00</v>
      </c>
      <c r="G6536" s="9" t="str">
        <f t="shared" si="716"/>
        <v>May</v>
      </c>
      <c r="H6536" s="5" t="str">
        <f t="shared" si="717"/>
        <v>1962</v>
      </c>
      <c r="I6536" s="1" t="s">
        <v>13257</v>
      </c>
      <c r="J6536" s="1" t="str">
        <f t="shared" si="718"/>
        <v xml:space="preserve">Scout X-2M </v>
      </c>
      <c r="K6536" s="1" t="str">
        <f t="shared" si="719"/>
        <v>DSAP-1 F1 (Program 35)</v>
      </c>
      <c r="L6536" s="1" t="s">
        <v>346</v>
      </c>
      <c r="M6536" s="1"/>
      <c r="N6536" s="1">
        <f t="shared" si="720"/>
        <v>0</v>
      </c>
      <c r="O6536" s="1" t="s">
        <v>257</v>
      </c>
    </row>
    <row r="6537" spans="1:15" x14ac:dyDescent="0.3">
      <c r="A6537" s="1" t="s">
        <v>5722</v>
      </c>
      <c r="B6537" s="1" t="s">
        <v>11804</v>
      </c>
      <c r="C6537" s="1" t="str">
        <f t="shared" si="714"/>
        <v>USA</v>
      </c>
      <c r="D6537" s="1" t="s">
        <v>13258</v>
      </c>
      <c r="E6537" s="7" t="str">
        <f>TEXT(DATE(MID(D6537, 13, 4), CHOOSE(MATCH( MID(D6537, 5, 3), {"Jan","Feb","Mar","Apr","May","Jun","Jul","Aug","Sep","Oct","Nov","Dec"}, 0), 1, 2, 3, 4, 5, 6, 7, 8, 9, 10, 11, 12), MID(D6537, 9, 2)), "yyyy-mm-dd")</f>
        <v>1962-05-15</v>
      </c>
      <c r="F6537" s="1" t="str">
        <f t="shared" si="715"/>
        <v>19:36:00</v>
      </c>
      <c r="G6537" s="9" t="str">
        <f t="shared" si="716"/>
        <v>May</v>
      </c>
      <c r="H6537" s="5" t="str">
        <f t="shared" si="717"/>
        <v>1962</v>
      </c>
      <c r="I6537" s="1" t="s">
        <v>13259</v>
      </c>
      <c r="J6537" s="1" t="str">
        <f t="shared" si="718"/>
        <v xml:space="preserve">Thor DM-21 Agena-B </v>
      </c>
      <c r="K6537" s="1" t="str">
        <f t="shared" si="719"/>
        <v>FTV 1126</v>
      </c>
      <c r="L6537" s="1" t="s">
        <v>346</v>
      </c>
      <c r="M6537" s="1"/>
      <c r="N6537" s="1">
        <f t="shared" si="720"/>
        <v>0</v>
      </c>
      <c r="O6537" s="1" t="s">
        <v>9</v>
      </c>
    </row>
    <row r="6538" spans="1:15" x14ac:dyDescent="0.3">
      <c r="A6538" s="1" t="s">
        <v>5722</v>
      </c>
      <c r="B6538" s="1" t="s">
        <v>3160</v>
      </c>
      <c r="C6538" s="1" t="str">
        <f t="shared" si="714"/>
        <v>USA</v>
      </c>
      <c r="D6538" s="1" t="s">
        <v>13260</v>
      </c>
      <c r="E6538" s="7" t="str">
        <f>TEXT(DATE(MID(D6538, 13, 4), CHOOSE(MATCH( MID(D6538, 5, 3), {"Jan","Feb","Mar","Apr","May","Jun","Jul","Aug","Sep","Oct","Nov","Dec"}, 0), 1, 2, 3, 4, 5, 6, 7, 8, 9, 10, 11, 12), MID(D6538, 9, 2)), "yyyy-mm-dd")</f>
        <v>1962-05-10</v>
      </c>
      <c r="F6538" s="1" t="str">
        <f t="shared" si="715"/>
        <v>12:06:00</v>
      </c>
      <c r="G6538" s="9" t="str">
        <f t="shared" si="716"/>
        <v>May</v>
      </c>
      <c r="H6538" s="5" t="str">
        <f t="shared" si="717"/>
        <v>1962</v>
      </c>
      <c r="I6538" s="1" t="s">
        <v>13261</v>
      </c>
      <c r="J6538" s="1" t="str">
        <f t="shared" si="718"/>
        <v xml:space="preserve">Thor-DM21 Ablestar </v>
      </c>
      <c r="K6538" s="1" t="str">
        <f t="shared" si="719"/>
        <v>ANNA 1A</v>
      </c>
      <c r="L6538" s="1" t="s">
        <v>346</v>
      </c>
      <c r="M6538" s="1"/>
      <c r="N6538" s="1">
        <f t="shared" si="720"/>
        <v>0</v>
      </c>
      <c r="O6538" s="1" t="s">
        <v>257</v>
      </c>
    </row>
    <row r="6539" spans="1:15" x14ac:dyDescent="0.3">
      <c r="A6539" s="1" t="s">
        <v>5556</v>
      </c>
      <c r="B6539" s="1" t="s">
        <v>4149</v>
      </c>
      <c r="C6539" s="1" t="str">
        <f t="shared" si="714"/>
        <v>USA</v>
      </c>
      <c r="D6539" s="1" t="s">
        <v>13262</v>
      </c>
      <c r="E6539" s="7" t="str">
        <f>TEXT(DATE(MID(D6539, 13, 4), CHOOSE(MATCH( MID(D6539, 5, 3), {"Jan","Feb","Mar","Apr","May","Jun","Jul","Aug","Sep","Oct","Nov","Dec"}, 0), 1, 2, 3, 4, 5, 6, 7, 8, 9, 10, 11, 12), MID(D6539, 9, 2)), "yyyy-mm-dd")</f>
        <v>1962-05-08</v>
      </c>
      <c r="F6539" s="1" t="str">
        <f t="shared" si="715"/>
        <v>19:49:00</v>
      </c>
      <c r="G6539" s="9" t="str">
        <f t="shared" si="716"/>
        <v>May</v>
      </c>
      <c r="H6539" s="5" t="str">
        <f t="shared" si="717"/>
        <v>1962</v>
      </c>
      <c r="I6539" s="1" t="s">
        <v>13263</v>
      </c>
      <c r="J6539" s="1" t="str">
        <f t="shared" si="718"/>
        <v xml:space="preserve">Atlas-LV3C Centaur-A </v>
      </c>
      <c r="K6539" s="1" t="str">
        <f t="shared" si="719"/>
        <v>AC-1 (Test Vehicle)</v>
      </c>
      <c r="L6539" s="1" t="s">
        <v>346</v>
      </c>
      <c r="M6539" s="1"/>
      <c r="N6539" s="1">
        <f t="shared" si="720"/>
        <v>0</v>
      </c>
      <c r="O6539" s="1" t="s">
        <v>257</v>
      </c>
    </row>
    <row r="6540" spans="1:15" x14ac:dyDescent="0.3">
      <c r="A6540" s="1" t="s">
        <v>5722</v>
      </c>
      <c r="B6540" s="1" t="s">
        <v>10955</v>
      </c>
      <c r="C6540" s="1" t="str">
        <f t="shared" si="714"/>
        <v>USA</v>
      </c>
      <c r="D6540" s="1" t="s">
        <v>13264</v>
      </c>
      <c r="E6540" s="7" t="str">
        <f>TEXT(DATE(MID(D6540, 13, 4), CHOOSE(MATCH( MID(D6540, 5, 3), {"Jan","Feb","Mar","Apr","May","Jun","Jul","Aug","Sep","Oct","Nov","Dec"}, 0), 1, 2, 3, 4, 5, 6, 7, 8, 9, 10, 11, 12), MID(D6540, 9, 2)), "yyyy-mm-dd")</f>
        <v>1962-04-29</v>
      </c>
      <c r="F6540" s="1" t="str">
        <f t="shared" si="715"/>
        <v>00:30:00</v>
      </c>
      <c r="G6540" s="9" t="str">
        <f t="shared" si="716"/>
        <v>April</v>
      </c>
      <c r="H6540" s="5" t="str">
        <f t="shared" si="717"/>
        <v>1962</v>
      </c>
      <c r="I6540" s="1" t="s">
        <v>13265</v>
      </c>
      <c r="J6540" s="1" t="str">
        <f t="shared" si="718"/>
        <v xml:space="preserve">Thor DM-21 Agena-B </v>
      </c>
      <c r="K6540" s="1" t="str">
        <f t="shared" si="719"/>
        <v>FTV 1125</v>
      </c>
      <c r="L6540" s="1" t="s">
        <v>346</v>
      </c>
      <c r="M6540" s="1"/>
      <c r="N6540" s="1">
        <f t="shared" si="720"/>
        <v>0</v>
      </c>
      <c r="O6540" s="1" t="s">
        <v>9</v>
      </c>
    </row>
    <row r="6541" spans="1:15" x14ac:dyDescent="0.3">
      <c r="A6541" s="1" t="s">
        <v>5556</v>
      </c>
      <c r="B6541" s="1" t="s">
        <v>5557</v>
      </c>
      <c r="C6541" s="1" t="str">
        <f t="shared" si="714"/>
        <v>USA</v>
      </c>
      <c r="D6541" s="1" t="s">
        <v>13266</v>
      </c>
      <c r="E6541" s="7" t="str">
        <f>TEXT(DATE(MID(D6541, 13, 4), CHOOSE(MATCH( MID(D6541, 5, 3), {"Jan","Feb","Mar","Apr","May","Jun","Jul","Aug","Sep","Oct","Nov","Dec"}, 0), 1, 2, 3, 4, 5, 6, 7, 8, 9, 10, 11, 12), MID(D6541, 9, 2)), "yyyy-mm-dd")</f>
        <v>1962-04-26</v>
      </c>
      <c r="F6541" s="1" t="str">
        <f t="shared" si="715"/>
        <v>18:56:00</v>
      </c>
      <c r="G6541" s="9" t="str">
        <f t="shared" si="716"/>
        <v>April</v>
      </c>
      <c r="H6541" s="5" t="str">
        <f t="shared" si="717"/>
        <v>1962</v>
      </c>
      <c r="I6541" s="1" t="s">
        <v>13267</v>
      </c>
      <c r="J6541" s="1" t="str">
        <f t="shared" si="718"/>
        <v xml:space="preserve">Atlas-LV3 Agena-B </v>
      </c>
      <c r="K6541" s="1" t="str">
        <f t="shared" si="719"/>
        <v>Samos 7</v>
      </c>
      <c r="L6541" s="1" t="s">
        <v>346</v>
      </c>
      <c r="M6541" s="1"/>
      <c r="N6541" s="1">
        <f t="shared" si="720"/>
        <v>0</v>
      </c>
      <c r="O6541" s="1" t="s">
        <v>9</v>
      </c>
    </row>
    <row r="6542" spans="1:15" x14ac:dyDescent="0.3">
      <c r="A6542" s="1" t="s">
        <v>5722</v>
      </c>
      <c r="B6542" s="1" t="s">
        <v>3478</v>
      </c>
      <c r="C6542" s="1" t="str">
        <f t="shared" si="714"/>
        <v>USA</v>
      </c>
      <c r="D6542" s="1" t="s">
        <v>13268</v>
      </c>
      <c r="E6542" s="7" t="str">
        <f>TEXT(DATE(MID(D6542, 13, 4), CHOOSE(MATCH( MID(D6542, 5, 3), {"Jan","Feb","Mar","Apr","May","Jun","Jul","Aug","Sep","Oct","Nov","Dec"}, 0), 1, 2, 3, 4, 5, 6, 7, 8, 9, 10, 11, 12), MID(D6542, 9, 2)), "yyyy-mm-dd")</f>
        <v>1962-04-26</v>
      </c>
      <c r="F6542" s="1" t="str">
        <f t="shared" si="715"/>
        <v>18:00:00</v>
      </c>
      <c r="G6542" s="9" t="str">
        <f t="shared" si="716"/>
        <v>April</v>
      </c>
      <c r="H6542" s="5" t="str">
        <f t="shared" si="717"/>
        <v>1962</v>
      </c>
      <c r="I6542" s="1" t="s">
        <v>13269</v>
      </c>
      <c r="J6542" s="1" t="str">
        <f t="shared" si="718"/>
        <v xml:space="preserve">Thor DM-19 Delta </v>
      </c>
      <c r="K6542" s="1" t="str">
        <f t="shared" si="719"/>
        <v>Ariel 1</v>
      </c>
      <c r="L6542" s="1" t="s">
        <v>346</v>
      </c>
      <c r="M6542" s="1"/>
      <c r="N6542" s="1">
        <f t="shared" si="720"/>
        <v>0</v>
      </c>
      <c r="O6542" s="1" t="s">
        <v>9</v>
      </c>
    </row>
    <row r="6543" spans="1:15" x14ac:dyDescent="0.3">
      <c r="A6543" s="1" t="s">
        <v>657</v>
      </c>
      <c r="B6543" s="1" t="s">
        <v>9094</v>
      </c>
      <c r="C6543" s="1" t="str">
        <f t="shared" si="714"/>
        <v>USA</v>
      </c>
      <c r="D6543" s="1" t="s">
        <v>13270</v>
      </c>
      <c r="E6543" s="7" t="str">
        <f>TEXT(DATE(MID(D6543, 13, 4), CHOOSE(MATCH( MID(D6543, 5, 3), {"Jan","Feb","Mar","Apr","May","Jun","Jul","Aug","Sep","Oct","Nov","Dec"}, 0), 1, 2, 3, 4, 5, 6, 7, 8, 9, 10, 11, 12), MID(D6543, 9, 2)), "yyyy-mm-dd")</f>
        <v>1962-04-26</v>
      </c>
      <c r="F6543" s="1" t="str">
        <f t="shared" si="715"/>
        <v>10:49:00</v>
      </c>
      <c r="G6543" s="9" t="str">
        <f t="shared" si="716"/>
        <v>April</v>
      </c>
      <c r="H6543" s="5" t="str">
        <f t="shared" si="717"/>
        <v>1962</v>
      </c>
      <c r="I6543" s="1" t="s">
        <v>13271</v>
      </c>
      <c r="J6543" s="1" t="str">
        <f t="shared" si="718"/>
        <v xml:space="preserve">Scout X-2 </v>
      </c>
      <c r="K6543" s="1" t="str">
        <f t="shared" si="719"/>
        <v>Solrad 4B</v>
      </c>
      <c r="L6543" s="1" t="s">
        <v>346</v>
      </c>
      <c r="M6543" s="1"/>
      <c r="N6543" s="1">
        <f t="shared" si="720"/>
        <v>0</v>
      </c>
      <c r="O6543" s="1" t="s">
        <v>257</v>
      </c>
    </row>
    <row r="6544" spans="1:15" x14ac:dyDescent="0.3">
      <c r="A6544" s="1" t="s">
        <v>6140</v>
      </c>
      <c r="B6544" s="1" t="s">
        <v>1630</v>
      </c>
      <c r="C6544" s="1" t="str">
        <f t="shared" si="714"/>
        <v>Kazakhstan</v>
      </c>
      <c r="D6544" s="1" t="s">
        <v>13272</v>
      </c>
      <c r="E6544" s="7" t="str">
        <f>TEXT(DATE(MID(D6544, 13, 4), CHOOSE(MATCH( MID(D6544, 5, 3), {"Jan","Feb","Mar","Apr","May","Jun","Jul","Aug","Sep","Oct","Nov","Dec"}, 0), 1, 2, 3, 4, 5, 6, 7, 8, 9, 10, 11, 12), MID(D6544, 9, 2)), "yyyy-mm-dd")</f>
        <v>1962-04-26</v>
      </c>
      <c r="F6544" s="1" t="str">
        <f t="shared" si="715"/>
        <v>10:02:00</v>
      </c>
      <c r="G6544" s="9" t="str">
        <f t="shared" si="716"/>
        <v>April</v>
      </c>
      <c r="H6544" s="5" t="str">
        <f t="shared" si="717"/>
        <v>1962</v>
      </c>
      <c r="I6544" s="1" t="s">
        <v>13273</v>
      </c>
      <c r="J6544" s="1" t="str">
        <f t="shared" si="718"/>
        <v xml:space="preserve">Vostok </v>
      </c>
      <c r="K6544" s="1" t="str">
        <f t="shared" si="719"/>
        <v>Cosmos 4</v>
      </c>
      <c r="L6544" s="1" t="s">
        <v>346</v>
      </c>
      <c r="M6544" s="1"/>
      <c r="N6544" s="1">
        <f t="shared" si="720"/>
        <v>0</v>
      </c>
      <c r="O6544" s="1" t="s">
        <v>9</v>
      </c>
    </row>
    <row r="6545" spans="1:15" x14ac:dyDescent="0.3">
      <c r="A6545" s="1" t="s">
        <v>657</v>
      </c>
      <c r="B6545" s="1" t="s">
        <v>11779</v>
      </c>
      <c r="C6545" s="1" t="str">
        <f t="shared" si="714"/>
        <v>USA</v>
      </c>
      <c r="D6545" s="1" t="s">
        <v>13274</v>
      </c>
      <c r="E6545" s="7" t="str">
        <f>TEXT(DATE(MID(D6545, 13, 4), CHOOSE(MATCH( MID(D6545, 5, 3), {"Jan","Feb","Mar","Apr","May","Jun","Jul","Aug","Sep","Oct","Nov","Dec"}, 0), 1, 2, 3, 4, 5, 6, 7, 8, 9, 10, 11, 12), MID(D6545, 9, 2)), "yyyy-mm-dd")</f>
        <v>1962-04-25</v>
      </c>
      <c r="F6545" s="1" t="str">
        <f t="shared" si="715"/>
        <v>13:00:00</v>
      </c>
      <c r="G6545" s="9" t="str">
        <f t="shared" si="716"/>
        <v>April</v>
      </c>
      <c r="H6545" s="5" t="str">
        <f t="shared" si="717"/>
        <v>1962</v>
      </c>
      <c r="I6545" s="1" t="s">
        <v>13275</v>
      </c>
      <c r="J6545" s="1" t="str">
        <f t="shared" si="718"/>
        <v xml:space="preserve">Saturn I Block I </v>
      </c>
      <c r="K6545" s="1" t="str">
        <f t="shared" si="719"/>
        <v>SA-2</v>
      </c>
      <c r="L6545" s="1" t="s">
        <v>346</v>
      </c>
      <c r="M6545" s="1"/>
      <c r="N6545" s="1">
        <f t="shared" si="720"/>
        <v>0</v>
      </c>
      <c r="O6545" s="1" t="s">
        <v>9</v>
      </c>
    </row>
    <row r="6546" spans="1:15" x14ac:dyDescent="0.3">
      <c r="A6546" s="1" t="s">
        <v>6140</v>
      </c>
      <c r="B6546" s="1" t="s">
        <v>12813</v>
      </c>
      <c r="C6546" s="1" t="str">
        <f t="shared" si="714"/>
        <v>Russia</v>
      </c>
      <c r="D6546" s="1" t="s">
        <v>13276</v>
      </c>
      <c r="E6546" s="7" t="str">
        <f>TEXT(DATE(MID(D6546, 13, 4), CHOOSE(MATCH( MID(D6546, 5, 3), {"Jan","Feb","Mar","Apr","May","Jun","Jul","Aug","Sep","Oct","Nov","Dec"}, 0), 1, 2, 3, 4, 5, 6, 7, 8, 9, 10, 11, 12), MID(D6546, 9, 2)), "yyyy-mm-dd")</f>
        <v>1962-04-24</v>
      </c>
      <c r="F6546" s="1" t="str">
        <f t="shared" si="715"/>
        <v>04:00:00</v>
      </c>
      <c r="G6546" s="9" t="str">
        <f t="shared" si="716"/>
        <v>April</v>
      </c>
      <c r="H6546" s="5" t="str">
        <f t="shared" si="717"/>
        <v>1962</v>
      </c>
      <c r="I6546" s="1" t="s">
        <v>13277</v>
      </c>
      <c r="J6546" s="1" t="str">
        <f t="shared" si="718"/>
        <v xml:space="preserve">Cosmos-1 (65S3) </v>
      </c>
      <c r="K6546" s="1" t="str">
        <f t="shared" si="719"/>
        <v>Cosmos 3</v>
      </c>
      <c r="L6546" s="1" t="s">
        <v>346</v>
      </c>
      <c r="M6546" s="1"/>
      <c r="N6546" s="1">
        <f t="shared" si="720"/>
        <v>0</v>
      </c>
      <c r="O6546" s="1" t="s">
        <v>9</v>
      </c>
    </row>
    <row r="6547" spans="1:15" x14ac:dyDescent="0.3">
      <c r="A6547" s="1" t="s">
        <v>5556</v>
      </c>
      <c r="B6547" s="1" t="s">
        <v>12019</v>
      </c>
      <c r="C6547" s="1" t="str">
        <f t="shared" si="714"/>
        <v>USA</v>
      </c>
      <c r="D6547" s="1" t="s">
        <v>13278</v>
      </c>
      <c r="E6547" s="7" t="str">
        <f>TEXT(DATE(MID(D6547, 13, 4), CHOOSE(MATCH( MID(D6547, 5, 3), {"Jan","Feb","Mar","Apr","May","Jun","Jul","Aug","Sep","Oct","Nov","Dec"}, 0), 1, 2, 3, 4, 5, 6, 7, 8, 9, 10, 11, 12), MID(D6547, 9, 2)), "yyyy-mm-dd")</f>
        <v>1962-04-23</v>
      </c>
      <c r="F6547" s="1" t="str">
        <f t="shared" si="715"/>
        <v>20:50:00</v>
      </c>
      <c r="G6547" s="9" t="str">
        <f t="shared" si="716"/>
        <v>April</v>
      </c>
      <c r="H6547" s="5" t="str">
        <f t="shared" si="717"/>
        <v>1962</v>
      </c>
      <c r="I6547" s="1" t="s">
        <v>13279</v>
      </c>
      <c r="J6547" s="1" t="str">
        <f t="shared" si="718"/>
        <v xml:space="preserve">Atlas-LV3 Agena-B </v>
      </c>
      <c r="K6547" s="1" t="str">
        <f t="shared" si="719"/>
        <v>Ranger 4</v>
      </c>
      <c r="L6547" s="1" t="s">
        <v>346</v>
      </c>
      <c r="M6547" s="1"/>
      <c r="N6547" s="1">
        <f t="shared" si="720"/>
        <v>0</v>
      </c>
      <c r="O6547" s="1" t="s">
        <v>9</v>
      </c>
    </row>
    <row r="6548" spans="1:15" x14ac:dyDescent="0.3">
      <c r="A6548" s="1" t="s">
        <v>5722</v>
      </c>
      <c r="B6548" s="1" t="s">
        <v>11804</v>
      </c>
      <c r="C6548" s="1" t="str">
        <f t="shared" si="714"/>
        <v>USA</v>
      </c>
      <c r="D6548" s="1" t="s">
        <v>13280</v>
      </c>
      <c r="E6548" s="7" t="str">
        <f>TEXT(DATE(MID(D6548, 13, 4), CHOOSE(MATCH( MID(D6548, 5, 3), {"Jan","Feb","Mar","Apr","May","Jun","Jul","Aug","Sep","Oct","Nov","Dec"}, 0), 1, 2, 3, 4, 5, 6, 7, 8, 9, 10, 11, 12), MID(D6548, 9, 2)), "yyyy-mm-dd")</f>
        <v>1962-04-18</v>
      </c>
      <c r="F6548" s="1" t="str">
        <f t="shared" si="715"/>
        <v>00:53:00</v>
      </c>
      <c r="G6548" s="9" t="str">
        <f t="shared" si="716"/>
        <v>April</v>
      </c>
      <c r="H6548" s="5" t="str">
        <f t="shared" si="717"/>
        <v>1962</v>
      </c>
      <c r="I6548" s="1" t="s">
        <v>13281</v>
      </c>
      <c r="J6548" s="1" t="str">
        <f t="shared" si="718"/>
        <v xml:space="preserve">Thor DM-21 Agena-B </v>
      </c>
      <c r="K6548" s="1" t="str">
        <f t="shared" si="719"/>
        <v>Discoverer 39</v>
      </c>
      <c r="L6548" s="1" t="s">
        <v>346</v>
      </c>
      <c r="M6548" s="1"/>
      <c r="N6548" s="1">
        <f t="shared" si="720"/>
        <v>0</v>
      </c>
      <c r="O6548" s="1" t="s">
        <v>9</v>
      </c>
    </row>
    <row r="6549" spans="1:15" x14ac:dyDescent="0.3">
      <c r="A6549" s="1" t="s">
        <v>5556</v>
      </c>
      <c r="B6549" s="1" t="s">
        <v>671</v>
      </c>
      <c r="C6549" s="1" t="str">
        <f t="shared" si="714"/>
        <v>USA</v>
      </c>
      <c r="D6549" s="1" t="s">
        <v>13282</v>
      </c>
      <c r="E6549" s="7" t="str">
        <f>TEXT(DATE(MID(D6549, 13, 4), CHOOSE(MATCH( MID(D6549, 5, 3), {"Jan","Feb","Mar","Apr","May","Jun","Jul","Aug","Sep","Oct","Nov","Dec"}, 0), 1, 2, 3, 4, 5, 6, 7, 8, 9, 10, 11, 12), MID(D6549, 9, 2)), "yyyy-mm-dd")</f>
        <v>1962-04-09</v>
      </c>
      <c r="F6549" s="1" t="str">
        <f t="shared" si="715"/>
        <v>15:04:00</v>
      </c>
      <c r="G6549" s="9" t="str">
        <f t="shared" si="716"/>
        <v>April</v>
      </c>
      <c r="H6549" s="5" t="str">
        <f t="shared" si="717"/>
        <v>1962</v>
      </c>
      <c r="I6549" s="1" t="s">
        <v>13283</v>
      </c>
      <c r="J6549" s="1" t="str">
        <f t="shared" si="718"/>
        <v xml:space="preserve">Atlas-LV3 Agena-B </v>
      </c>
      <c r="K6549" s="1" t="str">
        <f t="shared" si="719"/>
        <v>Midas 5</v>
      </c>
      <c r="L6549" s="1" t="s">
        <v>346</v>
      </c>
      <c r="M6549" s="1"/>
      <c r="N6549" s="1">
        <f t="shared" si="720"/>
        <v>0</v>
      </c>
      <c r="O6549" s="1" t="s">
        <v>9</v>
      </c>
    </row>
    <row r="6550" spans="1:15" x14ac:dyDescent="0.3">
      <c r="A6550" s="1" t="s">
        <v>6140</v>
      </c>
      <c r="B6550" s="1" t="s">
        <v>12813</v>
      </c>
      <c r="C6550" s="1" t="str">
        <f t="shared" si="714"/>
        <v>Russia</v>
      </c>
      <c r="D6550" s="1" t="s">
        <v>13284</v>
      </c>
      <c r="E6550" s="7" t="str">
        <f>TEXT(DATE(MID(D6550, 13, 4), CHOOSE(MATCH( MID(D6550, 5, 3), {"Jan","Feb","Mar","Apr","May","Jun","Jul","Aug","Sep","Oct","Nov","Dec"}, 0), 1, 2, 3, 4, 5, 6, 7, 8, 9, 10, 11, 12), MID(D6550, 9, 2)), "yyyy-mm-dd")</f>
        <v>1962-04-06</v>
      </c>
      <c r="F6550" s="1" t="str">
        <f t="shared" si="715"/>
        <v>17:15:00</v>
      </c>
      <c r="G6550" s="9" t="str">
        <f t="shared" si="716"/>
        <v>April</v>
      </c>
      <c r="H6550" s="5" t="str">
        <f t="shared" si="717"/>
        <v>1962</v>
      </c>
      <c r="I6550" s="1" t="s">
        <v>13285</v>
      </c>
      <c r="J6550" s="1" t="str">
        <f t="shared" si="718"/>
        <v xml:space="preserve">Cosmos-1 (65S3) </v>
      </c>
      <c r="K6550" s="1" t="str">
        <f t="shared" si="719"/>
        <v>Cosmos 2</v>
      </c>
      <c r="L6550" s="1" t="s">
        <v>346</v>
      </c>
      <c r="M6550" s="1"/>
      <c r="N6550" s="1">
        <f t="shared" si="720"/>
        <v>0</v>
      </c>
      <c r="O6550" s="1" t="s">
        <v>9</v>
      </c>
    </row>
    <row r="6551" spans="1:15" x14ac:dyDescent="0.3">
      <c r="A6551" s="1" t="s">
        <v>6140</v>
      </c>
      <c r="B6551" s="1" t="s">
        <v>12813</v>
      </c>
      <c r="C6551" s="1" t="str">
        <f t="shared" si="714"/>
        <v>Russia</v>
      </c>
      <c r="D6551" s="1" t="s">
        <v>13286</v>
      </c>
      <c r="E6551" s="7" t="str">
        <f>TEXT(DATE(MID(D6551, 13, 4), CHOOSE(MATCH( MID(D6551, 5, 3), {"Jan","Feb","Mar","Apr","May","Jun","Jul","Aug","Sep","Oct","Nov","Dec"}, 0), 1, 2, 3, 4, 5, 6, 7, 8, 9, 10, 11, 12), MID(D6551, 9, 2)), "yyyy-mm-dd")</f>
        <v>1962-03-16</v>
      </c>
      <c r="F6551" s="1" t="str">
        <f t="shared" si="715"/>
        <v>11:59:00</v>
      </c>
      <c r="G6551" s="9" t="str">
        <f t="shared" si="716"/>
        <v>March</v>
      </c>
      <c r="H6551" s="5" t="str">
        <f t="shared" si="717"/>
        <v>1962</v>
      </c>
      <c r="I6551" s="1" t="s">
        <v>13287</v>
      </c>
      <c r="J6551" s="1" t="str">
        <f t="shared" si="718"/>
        <v xml:space="preserve">Cosmos-1 (65S3) </v>
      </c>
      <c r="K6551" s="1" t="str">
        <f t="shared" si="719"/>
        <v>Cosmos 1</v>
      </c>
      <c r="L6551" s="1" t="s">
        <v>346</v>
      </c>
      <c r="M6551" s="1"/>
      <c r="N6551" s="1">
        <f t="shared" si="720"/>
        <v>0</v>
      </c>
      <c r="O6551" s="1" t="s">
        <v>9</v>
      </c>
    </row>
    <row r="6552" spans="1:15" x14ac:dyDescent="0.3">
      <c r="A6552" s="1" t="s">
        <v>5556</v>
      </c>
      <c r="B6552" s="1" t="s">
        <v>671</v>
      </c>
      <c r="C6552" s="1" t="str">
        <f t="shared" si="714"/>
        <v>USA</v>
      </c>
      <c r="D6552" s="1" t="s">
        <v>13288</v>
      </c>
      <c r="E6552" s="7" t="str">
        <f>TEXT(DATE(MID(D6552, 13, 4), CHOOSE(MATCH( MID(D6552, 5, 3), {"Jan","Feb","Mar","Apr","May","Jun","Jul","Aug","Sep","Oct","Nov","Dec"}, 0), 1, 2, 3, 4, 5, 6, 7, 8, 9, 10, 11, 12), MID(D6552, 9, 2)), "yyyy-mm-dd")</f>
        <v>1962-03-07</v>
      </c>
      <c r="F6552" s="1" t="str">
        <f t="shared" si="715"/>
        <v>22:10:00</v>
      </c>
      <c r="G6552" s="9" t="str">
        <f t="shared" si="716"/>
        <v>March</v>
      </c>
      <c r="H6552" s="5" t="str">
        <f t="shared" si="717"/>
        <v>1962</v>
      </c>
      <c r="I6552" s="1" t="s">
        <v>13289</v>
      </c>
      <c r="J6552" s="1" t="str">
        <f t="shared" si="718"/>
        <v xml:space="preserve">Atlas-LV3 Agena-B </v>
      </c>
      <c r="K6552" s="1" t="str">
        <f t="shared" si="719"/>
        <v>Samos 6</v>
      </c>
      <c r="L6552" s="1" t="s">
        <v>346</v>
      </c>
      <c r="M6552" s="1"/>
      <c r="N6552" s="1">
        <f t="shared" si="720"/>
        <v>0</v>
      </c>
      <c r="O6552" s="1" t="s">
        <v>9</v>
      </c>
    </row>
    <row r="6553" spans="1:15" x14ac:dyDescent="0.3">
      <c r="A6553" s="1" t="s">
        <v>5722</v>
      </c>
      <c r="B6553" s="1" t="s">
        <v>3478</v>
      </c>
      <c r="C6553" s="1" t="str">
        <f t="shared" si="714"/>
        <v>USA</v>
      </c>
      <c r="D6553" s="1" t="s">
        <v>13290</v>
      </c>
      <c r="E6553" s="7" t="str">
        <f>TEXT(DATE(MID(D6553, 13, 4), CHOOSE(MATCH( MID(D6553, 5, 3), {"Jan","Feb","Mar","Apr","May","Jun","Jul","Aug","Sep","Oct","Nov","Dec"}, 0), 1, 2, 3, 4, 5, 6, 7, 8, 9, 10, 11, 12), MID(D6553, 9, 2)), "yyyy-mm-dd")</f>
        <v>1962-03-07</v>
      </c>
      <c r="F6553" s="1" t="str">
        <f t="shared" si="715"/>
        <v>16:06:00</v>
      </c>
      <c r="G6553" s="9" t="str">
        <f t="shared" si="716"/>
        <v>March</v>
      </c>
      <c r="H6553" s="5" t="str">
        <f t="shared" si="717"/>
        <v>1962</v>
      </c>
      <c r="I6553" s="1" t="s">
        <v>13291</v>
      </c>
      <c r="J6553" s="1" t="str">
        <f t="shared" si="718"/>
        <v xml:space="preserve">Thor DM-19 Delta </v>
      </c>
      <c r="K6553" s="1" t="str">
        <f t="shared" si="719"/>
        <v>OSO-1</v>
      </c>
      <c r="L6553" s="1" t="s">
        <v>346</v>
      </c>
      <c r="M6553" s="1"/>
      <c r="N6553" s="1">
        <f t="shared" si="720"/>
        <v>0</v>
      </c>
      <c r="O6553" s="1" t="s">
        <v>9</v>
      </c>
    </row>
    <row r="6554" spans="1:15" x14ac:dyDescent="0.3">
      <c r="A6554" s="1" t="s">
        <v>5722</v>
      </c>
      <c r="B6554" s="1" t="s">
        <v>10955</v>
      </c>
      <c r="C6554" s="1" t="str">
        <f t="shared" si="714"/>
        <v>USA</v>
      </c>
      <c r="D6554" s="1" t="s">
        <v>13292</v>
      </c>
      <c r="E6554" s="7" t="str">
        <f>TEXT(DATE(MID(D6554, 13, 4), CHOOSE(MATCH( MID(D6554, 5, 3), {"Jan","Feb","Mar","Apr","May","Jun","Jul","Aug","Sep","Oct","Nov","Dec"}, 0), 1, 2, 3, 4, 5, 6, 7, 8, 9, 10, 11, 12), MID(D6554, 9, 2)), "yyyy-mm-dd")</f>
        <v>1962-02-27</v>
      </c>
      <c r="F6554" s="1" t="str">
        <f t="shared" si="715"/>
        <v>19:39:00</v>
      </c>
      <c r="G6554" s="9" t="str">
        <f t="shared" si="716"/>
        <v>February</v>
      </c>
      <c r="H6554" s="5" t="str">
        <f t="shared" si="717"/>
        <v>1962</v>
      </c>
      <c r="I6554" s="1" t="s">
        <v>13293</v>
      </c>
      <c r="J6554" s="1" t="str">
        <f t="shared" si="718"/>
        <v xml:space="preserve">Thor DM-21 Agena-B </v>
      </c>
      <c r="K6554" s="1" t="str">
        <f t="shared" si="719"/>
        <v>Discoverer 38</v>
      </c>
      <c r="L6554" s="1" t="s">
        <v>346</v>
      </c>
      <c r="M6554" s="1"/>
      <c r="N6554" s="1">
        <f t="shared" si="720"/>
        <v>0</v>
      </c>
      <c r="O6554" s="1" t="s">
        <v>9</v>
      </c>
    </row>
    <row r="6555" spans="1:15" x14ac:dyDescent="0.3">
      <c r="A6555" s="1" t="s">
        <v>5722</v>
      </c>
      <c r="B6555" s="1" t="s">
        <v>11804</v>
      </c>
      <c r="C6555" s="1" t="str">
        <f t="shared" si="714"/>
        <v>USA</v>
      </c>
      <c r="D6555" s="1" t="s">
        <v>13294</v>
      </c>
      <c r="E6555" s="7" t="str">
        <f>TEXT(DATE(MID(D6555, 13, 4), CHOOSE(MATCH( MID(D6555, 5, 3), {"Jan","Feb","Mar","Apr","May","Jun","Jul","Aug","Sep","Oct","Nov","Dec"}, 0), 1, 2, 3, 4, 5, 6, 7, 8, 9, 10, 11, 12), MID(D6555, 9, 2)), "yyyy-mm-dd")</f>
        <v>1962-02-21</v>
      </c>
      <c r="F6555" s="1" t="str">
        <f t="shared" si="715"/>
        <v>18:44:00</v>
      </c>
      <c r="G6555" s="9" t="str">
        <f t="shared" si="716"/>
        <v>February</v>
      </c>
      <c r="H6555" s="5" t="str">
        <f t="shared" si="717"/>
        <v>1962</v>
      </c>
      <c r="I6555" s="1" t="s">
        <v>13295</v>
      </c>
      <c r="J6555" s="1" t="str">
        <f t="shared" si="718"/>
        <v xml:space="preserve">Thor DM-21 Agena-B </v>
      </c>
      <c r="K6555" s="1" t="str">
        <f t="shared" si="719"/>
        <v>FTV 2301</v>
      </c>
      <c r="L6555" s="1" t="s">
        <v>346</v>
      </c>
      <c r="M6555" s="1"/>
      <c r="N6555" s="1">
        <f t="shared" si="720"/>
        <v>0</v>
      </c>
      <c r="O6555" s="1" t="s">
        <v>117</v>
      </c>
    </row>
    <row r="6556" spans="1:15" x14ac:dyDescent="0.3">
      <c r="A6556" s="1" t="s">
        <v>657</v>
      </c>
      <c r="B6556" s="1" t="s">
        <v>12305</v>
      </c>
      <c r="C6556" s="1" t="str">
        <f t="shared" si="714"/>
        <v>USA</v>
      </c>
      <c r="D6556" s="1" t="s">
        <v>13296</v>
      </c>
      <c r="E6556" s="7" t="str">
        <f>TEXT(DATE(MID(D6556, 13, 4), CHOOSE(MATCH( MID(D6556, 5, 3), {"Jan","Feb","Mar","Apr","May","Jun","Jul","Aug","Sep","Oct","Nov","Dec"}, 0), 1, 2, 3, 4, 5, 6, 7, 8, 9, 10, 11, 12), MID(D6556, 9, 2)), "yyyy-mm-dd")</f>
        <v>1962-02-20</v>
      </c>
      <c r="F6556" s="1" t="str">
        <f t="shared" si="715"/>
        <v>14:47:00</v>
      </c>
      <c r="G6556" s="9" t="str">
        <f t="shared" si="716"/>
        <v>February</v>
      </c>
      <c r="H6556" s="5" t="str">
        <f t="shared" si="717"/>
        <v>1962</v>
      </c>
      <c r="I6556" s="1" t="s">
        <v>13297</v>
      </c>
      <c r="J6556" s="1" t="str">
        <f t="shared" si="718"/>
        <v xml:space="preserve">Atlas-D Mercury </v>
      </c>
      <c r="K6556" s="1" t="str">
        <f t="shared" si="719"/>
        <v>Friendship 7 (MA-6)</v>
      </c>
      <c r="L6556" s="1" t="s">
        <v>346</v>
      </c>
      <c r="M6556" s="1"/>
      <c r="N6556" s="1">
        <f t="shared" si="720"/>
        <v>0</v>
      </c>
      <c r="O6556" s="1" t="s">
        <v>9</v>
      </c>
    </row>
    <row r="6557" spans="1:15" x14ac:dyDescent="0.3">
      <c r="A6557" s="1" t="s">
        <v>5722</v>
      </c>
      <c r="B6557" s="1" t="s">
        <v>3478</v>
      </c>
      <c r="C6557" s="1" t="str">
        <f t="shared" si="714"/>
        <v>USA</v>
      </c>
      <c r="D6557" s="1" t="s">
        <v>13298</v>
      </c>
      <c r="E6557" s="7" t="str">
        <f>TEXT(DATE(MID(D6557, 13, 4), CHOOSE(MATCH( MID(D6557, 5, 3), {"Jan","Feb","Mar","Apr","May","Jun","Jul","Aug","Sep","Oct","Nov","Dec"}, 0), 1, 2, 3, 4, 5, 6, 7, 8, 9, 10, 11, 12), MID(D6557, 9, 2)), "yyyy-mm-dd")</f>
        <v>1962-02-08</v>
      </c>
      <c r="F6557" s="1" t="str">
        <f t="shared" si="715"/>
        <v>12:43:00</v>
      </c>
      <c r="G6557" s="9" t="str">
        <f t="shared" si="716"/>
        <v>February</v>
      </c>
      <c r="H6557" s="5" t="str">
        <f t="shared" si="717"/>
        <v>1962</v>
      </c>
      <c r="I6557" s="1" t="s">
        <v>13299</v>
      </c>
      <c r="J6557" s="1" t="str">
        <f t="shared" si="718"/>
        <v xml:space="preserve">Thor DM-19 Delta </v>
      </c>
      <c r="K6557" s="1" t="str">
        <f t="shared" si="719"/>
        <v>TIROS-4</v>
      </c>
      <c r="L6557" s="1" t="s">
        <v>346</v>
      </c>
      <c r="M6557" s="1"/>
      <c r="N6557" s="1">
        <f t="shared" si="720"/>
        <v>0</v>
      </c>
      <c r="O6557" s="1" t="s">
        <v>9</v>
      </c>
    </row>
    <row r="6558" spans="1:15" x14ac:dyDescent="0.3">
      <c r="A6558" s="1" t="s">
        <v>5556</v>
      </c>
      <c r="B6558" s="1" t="s">
        <v>12019</v>
      </c>
      <c r="C6558" s="1" t="str">
        <f t="shared" si="714"/>
        <v>USA</v>
      </c>
      <c r="D6558" s="1" t="s">
        <v>13300</v>
      </c>
      <c r="E6558" s="7" t="str">
        <f>TEXT(DATE(MID(D6558, 13, 4), CHOOSE(MATCH( MID(D6558, 5, 3), {"Jan","Feb","Mar","Apr","May","Jun","Jul","Aug","Sep","Oct","Nov","Dec"}, 0), 1, 2, 3, 4, 5, 6, 7, 8, 9, 10, 11, 12), MID(D6558, 9, 2)), "yyyy-mm-dd")</f>
        <v>1962-01-26</v>
      </c>
      <c r="F6558" s="1" t="str">
        <f t="shared" si="715"/>
        <v>20:30:00</v>
      </c>
      <c r="G6558" s="9" t="str">
        <f t="shared" si="716"/>
        <v>January</v>
      </c>
      <c r="H6558" s="5" t="str">
        <f t="shared" si="717"/>
        <v>1962</v>
      </c>
      <c r="I6558" s="1" t="s">
        <v>13301</v>
      </c>
      <c r="J6558" s="1" t="str">
        <f t="shared" si="718"/>
        <v xml:space="preserve">Atlas-LV3 Agena-B </v>
      </c>
      <c r="K6558" s="1" t="str">
        <f t="shared" si="719"/>
        <v>Ranger 3</v>
      </c>
      <c r="L6558" s="1" t="s">
        <v>346</v>
      </c>
      <c r="M6558" s="1"/>
      <c r="N6558" s="1">
        <f t="shared" si="720"/>
        <v>0</v>
      </c>
      <c r="O6558" s="1" t="s">
        <v>117</v>
      </c>
    </row>
    <row r="6559" spans="1:15" x14ac:dyDescent="0.3">
      <c r="A6559" s="1" t="s">
        <v>5722</v>
      </c>
      <c r="B6559" s="1" t="s">
        <v>3160</v>
      </c>
      <c r="C6559" s="1" t="str">
        <f t="shared" si="714"/>
        <v>USA</v>
      </c>
      <c r="D6559" s="1" t="s">
        <v>13302</v>
      </c>
      <c r="E6559" s="7" t="str">
        <f>TEXT(DATE(MID(D6559, 13, 4), CHOOSE(MATCH( MID(D6559, 5, 3), {"Jan","Feb","Mar","Apr","May","Jun","Jul","Aug","Sep","Oct","Nov","Dec"}, 0), 1, 2, 3, 4, 5, 6, 7, 8, 9, 10, 11, 12), MID(D6559, 9, 2)), "yyyy-mm-dd")</f>
        <v>1962-01-24</v>
      </c>
      <c r="F6559" s="1" t="str">
        <f t="shared" si="715"/>
        <v>09:30:00</v>
      </c>
      <c r="G6559" s="9" t="str">
        <f t="shared" si="716"/>
        <v>January</v>
      </c>
      <c r="H6559" s="5" t="str">
        <f t="shared" si="717"/>
        <v>1962</v>
      </c>
      <c r="I6559" s="1" t="s">
        <v>13303</v>
      </c>
      <c r="J6559" s="1" t="str">
        <f t="shared" si="718"/>
        <v xml:space="preserve">Thor-DM21 Ablestar </v>
      </c>
      <c r="K6559" s="1" t="str">
        <f t="shared" si="719"/>
        <v>LOFTI-2A &amp; Others</v>
      </c>
      <c r="L6559" s="1" t="s">
        <v>346</v>
      </c>
      <c r="M6559" s="1"/>
      <c r="N6559" s="1">
        <f t="shared" si="720"/>
        <v>0</v>
      </c>
      <c r="O6559" s="1" t="s">
        <v>257</v>
      </c>
    </row>
    <row r="6560" spans="1:15" x14ac:dyDescent="0.3">
      <c r="A6560" s="1" t="s">
        <v>5722</v>
      </c>
      <c r="B6560" s="1" t="s">
        <v>10955</v>
      </c>
      <c r="C6560" s="1" t="str">
        <f t="shared" si="714"/>
        <v>USA</v>
      </c>
      <c r="D6560" s="1" t="s">
        <v>13304</v>
      </c>
      <c r="E6560" s="7" t="str">
        <f>TEXT(DATE(MID(D6560, 13, 4), CHOOSE(MATCH( MID(D6560, 5, 3), {"Jan","Feb","Mar","Apr","May","Jun","Jul","Aug","Sep","Oct","Nov","Dec"}, 0), 1, 2, 3, 4, 5, 6, 7, 8, 9, 10, 11, 12), MID(D6560, 9, 2)), "yyyy-mm-dd")</f>
        <v>1962-01-13</v>
      </c>
      <c r="F6560" s="1" t="str">
        <f t="shared" si="715"/>
        <v>21:41:00</v>
      </c>
      <c r="G6560" s="9" t="str">
        <f t="shared" si="716"/>
        <v>January</v>
      </c>
      <c r="H6560" s="5" t="str">
        <f t="shared" si="717"/>
        <v>1962</v>
      </c>
      <c r="I6560" s="1" t="s">
        <v>13305</v>
      </c>
      <c r="J6560" s="1" t="str">
        <f t="shared" si="718"/>
        <v xml:space="preserve">Thor DM-21 Agena-B </v>
      </c>
      <c r="K6560" s="1" t="str">
        <f t="shared" si="719"/>
        <v>Discoverer 37</v>
      </c>
      <c r="L6560" s="1" t="s">
        <v>346</v>
      </c>
      <c r="M6560" s="1"/>
      <c r="N6560" s="1">
        <f t="shared" si="720"/>
        <v>0</v>
      </c>
      <c r="O6560" s="1" t="s">
        <v>257</v>
      </c>
    </row>
    <row r="6561" spans="1:15" x14ac:dyDescent="0.3">
      <c r="A6561" s="1" t="s">
        <v>5556</v>
      </c>
      <c r="B6561" s="1" t="s">
        <v>671</v>
      </c>
      <c r="C6561" s="1" t="str">
        <f t="shared" si="714"/>
        <v>USA</v>
      </c>
      <c r="D6561" s="1" t="s">
        <v>13306</v>
      </c>
      <c r="E6561" s="7" t="str">
        <f>TEXT(DATE(MID(D6561, 13, 4), CHOOSE(MATCH( MID(D6561, 5, 3), {"Jan","Feb","Mar","Apr","May","Jun","Jul","Aug","Sep","Oct","Nov","Dec"}, 0), 1, 2, 3, 4, 5, 6, 7, 8, 9, 10, 11, 12), MID(D6561, 9, 2)), "yyyy-mm-dd")</f>
        <v>1961-12-22</v>
      </c>
      <c r="F6561" s="1" t="str">
        <f t="shared" si="715"/>
        <v>19:12:00</v>
      </c>
      <c r="G6561" s="9" t="str">
        <f t="shared" si="716"/>
        <v>December</v>
      </c>
      <c r="H6561" s="5" t="str">
        <f t="shared" si="717"/>
        <v>1961</v>
      </c>
      <c r="I6561" s="1" t="s">
        <v>13307</v>
      </c>
      <c r="J6561" s="1" t="str">
        <f t="shared" si="718"/>
        <v xml:space="preserve">Atlas-LV3 Agena-B </v>
      </c>
      <c r="K6561" s="1" t="str">
        <f t="shared" si="719"/>
        <v>Samos 5</v>
      </c>
      <c r="L6561" s="1" t="s">
        <v>346</v>
      </c>
      <c r="M6561" s="1"/>
      <c r="N6561" s="1">
        <f t="shared" si="720"/>
        <v>0</v>
      </c>
      <c r="O6561" s="1" t="s">
        <v>117</v>
      </c>
    </row>
    <row r="6562" spans="1:15" x14ac:dyDescent="0.3">
      <c r="A6562" s="1" t="s">
        <v>6140</v>
      </c>
      <c r="B6562" s="1" t="s">
        <v>12813</v>
      </c>
      <c r="C6562" s="1" t="str">
        <f t="shared" si="714"/>
        <v>Russia</v>
      </c>
      <c r="D6562" s="1" t="s">
        <v>13308</v>
      </c>
      <c r="E6562" s="7" t="str">
        <f>TEXT(DATE(MID(D6562, 13, 4), CHOOSE(MATCH( MID(D6562, 5, 3), {"Jan","Feb","Mar","Apr","May","Jun","Jul","Aug","Sep","Oct","Nov","Dec"}, 0), 1, 2, 3, 4, 5, 6, 7, 8, 9, 10, 11, 12), MID(D6562, 9, 2)), "yyyy-mm-dd")</f>
        <v>1961-12-21</v>
      </c>
      <c r="F6562" s="1" t="str">
        <f t="shared" si="715"/>
        <v>12:30:00</v>
      </c>
      <c r="G6562" s="9" t="str">
        <f t="shared" si="716"/>
        <v>December</v>
      </c>
      <c r="H6562" s="5" t="str">
        <f t="shared" si="717"/>
        <v>1961</v>
      </c>
      <c r="I6562" s="1" t="s">
        <v>13309</v>
      </c>
      <c r="J6562" s="1" t="str">
        <f t="shared" si="718"/>
        <v xml:space="preserve">Cosmos-1 (65S3) </v>
      </c>
      <c r="K6562" s="1" t="str">
        <f t="shared" si="719"/>
        <v>DS-1 nÂ°2</v>
      </c>
      <c r="L6562" s="1" t="s">
        <v>346</v>
      </c>
      <c r="M6562" s="1"/>
      <c r="N6562" s="1">
        <f t="shared" si="720"/>
        <v>0</v>
      </c>
      <c r="O6562" s="1" t="s">
        <v>257</v>
      </c>
    </row>
    <row r="6563" spans="1:15" x14ac:dyDescent="0.3">
      <c r="A6563" s="1" t="s">
        <v>5722</v>
      </c>
      <c r="B6563" s="1" t="s">
        <v>10955</v>
      </c>
      <c r="C6563" s="1" t="str">
        <f t="shared" si="714"/>
        <v>USA</v>
      </c>
      <c r="D6563" s="1" t="s">
        <v>13310</v>
      </c>
      <c r="E6563" s="7" t="str">
        <f>TEXT(DATE(MID(D6563, 13, 4), CHOOSE(MATCH( MID(D6563, 5, 3), {"Jan","Feb","Mar","Apr","May","Jun","Jul","Aug","Sep","Oct","Nov","Dec"}, 0), 1, 2, 3, 4, 5, 6, 7, 8, 9, 10, 11, 12), MID(D6563, 9, 2)), "yyyy-mm-dd")</f>
        <v>1961-12-12</v>
      </c>
      <c r="F6563" s="1" t="str">
        <f t="shared" si="715"/>
        <v>20:40:00</v>
      </c>
      <c r="G6563" s="9" t="str">
        <f t="shared" si="716"/>
        <v>December</v>
      </c>
      <c r="H6563" s="5" t="str">
        <f t="shared" si="717"/>
        <v>1961</v>
      </c>
      <c r="I6563" s="1" t="s">
        <v>13311</v>
      </c>
      <c r="J6563" s="1" t="str">
        <f t="shared" si="718"/>
        <v xml:space="preserve">Thor DM-21 Agena-B </v>
      </c>
      <c r="K6563" s="1" t="str">
        <f t="shared" si="719"/>
        <v>Discoverer 36 &amp; Oscar 1</v>
      </c>
      <c r="L6563" s="1" t="s">
        <v>346</v>
      </c>
      <c r="M6563" s="1"/>
      <c r="N6563" s="1">
        <f t="shared" si="720"/>
        <v>0</v>
      </c>
      <c r="O6563" s="1" t="s">
        <v>9</v>
      </c>
    </row>
    <row r="6564" spans="1:15" x14ac:dyDescent="0.3">
      <c r="A6564" s="1" t="s">
        <v>6140</v>
      </c>
      <c r="B6564" s="1" t="s">
        <v>1630</v>
      </c>
      <c r="C6564" s="1" t="str">
        <f t="shared" si="714"/>
        <v>Kazakhstan</v>
      </c>
      <c r="D6564" s="1" t="s">
        <v>13312</v>
      </c>
      <c r="E6564" s="7" t="str">
        <f>TEXT(DATE(MID(D6564, 13, 4), CHOOSE(MATCH( MID(D6564, 5, 3), {"Jan","Feb","Mar","Apr","May","Jun","Jul","Aug","Sep","Oct","Nov","Dec"}, 0), 1, 2, 3, 4, 5, 6, 7, 8, 9, 10, 11, 12), MID(D6564, 9, 2)), "yyyy-mm-dd")</f>
        <v>1961-12-11</v>
      </c>
      <c r="F6564" s="1" t="str">
        <f t="shared" si="715"/>
        <v>09:39:00</v>
      </c>
      <c r="G6564" s="9" t="str">
        <f t="shared" si="716"/>
        <v>December</v>
      </c>
      <c r="H6564" s="5" t="str">
        <f t="shared" si="717"/>
        <v>1961</v>
      </c>
      <c r="I6564" s="1" t="s">
        <v>13313</v>
      </c>
      <c r="J6564" s="1" t="str">
        <f t="shared" si="718"/>
        <v xml:space="preserve">Vostok </v>
      </c>
      <c r="K6564" s="1" t="str">
        <f t="shared" si="719"/>
        <v>Zenit-2 nÂ°1</v>
      </c>
      <c r="L6564" s="1" t="s">
        <v>346</v>
      </c>
      <c r="M6564" s="1"/>
      <c r="N6564" s="1">
        <f t="shared" si="720"/>
        <v>0</v>
      </c>
      <c r="O6564" s="1" t="s">
        <v>257</v>
      </c>
    </row>
    <row r="6565" spans="1:15" x14ac:dyDescent="0.3">
      <c r="A6565" s="1" t="s">
        <v>657</v>
      </c>
      <c r="B6565" s="1" t="s">
        <v>12305</v>
      </c>
      <c r="C6565" s="1" t="str">
        <f t="shared" si="714"/>
        <v>USA</v>
      </c>
      <c r="D6565" s="1" t="s">
        <v>13314</v>
      </c>
      <c r="E6565" s="7" t="str">
        <f>TEXT(DATE(MID(D6565, 13, 4), CHOOSE(MATCH( MID(D6565, 5, 3), {"Jan","Feb","Mar","Apr","May","Jun","Jul","Aug","Sep","Oct","Nov","Dec"}, 0), 1, 2, 3, 4, 5, 6, 7, 8, 9, 10, 11, 12), MID(D6565, 9, 2)), "yyyy-mm-dd")</f>
        <v>1961-11-29</v>
      </c>
      <c r="F6565" s="1" t="str">
        <f t="shared" si="715"/>
        <v>15:07:00</v>
      </c>
      <c r="G6565" s="9" t="str">
        <f t="shared" si="716"/>
        <v>November</v>
      </c>
      <c r="H6565" s="5" t="str">
        <f t="shared" si="717"/>
        <v>1961</v>
      </c>
      <c r="I6565" s="1" t="s">
        <v>13315</v>
      </c>
      <c r="J6565" s="1" t="str">
        <f t="shared" si="718"/>
        <v xml:space="preserve">Atlas-D Mercury </v>
      </c>
      <c r="K6565" s="1" t="str">
        <f t="shared" si="719"/>
        <v>Mercury-Atlas 5 (MA-5)</v>
      </c>
      <c r="L6565" s="1" t="s">
        <v>346</v>
      </c>
      <c r="M6565" s="1"/>
      <c r="N6565" s="1">
        <f t="shared" si="720"/>
        <v>0</v>
      </c>
      <c r="O6565" s="1" t="s">
        <v>9</v>
      </c>
    </row>
    <row r="6566" spans="1:15" x14ac:dyDescent="0.3">
      <c r="A6566" s="1" t="s">
        <v>5556</v>
      </c>
      <c r="B6566" s="1" t="s">
        <v>5557</v>
      </c>
      <c r="C6566" s="1" t="str">
        <f t="shared" si="714"/>
        <v>USA</v>
      </c>
      <c r="D6566" s="1" t="s">
        <v>13316</v>
      </c>
      <c r="E6566" s="7" t="str">
        <f>TEXT(DATE(MID(D6566, 13, 4), CHOOSE(MATCH( MID(D6566, 5, 3), {"Jan","Feb","Mar","Apr","May","Jun","Jul","Aug","Sep","Oct","Nov","Dec"}, 0), 1, 2, 3, 4, 5, 6, 7, 8, 9, 10, 11, 12), MID(D6566, 9, 2)), "yyyy-mm-dd")</f>
        <v>1961-11-22</v>
      </c>
      <c r="F6566" s="1" t="str">
        <f t="shared" si="715"/>
        <v>20:45:00</v>
      </c>
      <c r="G6566" s="9" t="str">
        <f t="shared" si="716"/>
        <v>November</v>
      </c>
      <c r="H6566" s="5" t="str">
        <f t="shared" si="717"/>
        <v>1961</v>
      </c>
      <c r="I6566" s="1" t="s">
        <v>13317</v>
      </c>
      <c r="J6566" s="1" t="str">
        <f t="shared" si="718"/>
        <v xml:space="preserve">Atlas-LV3 Agena-B </v>
      </c>
      <c r="K6566" s="1" t="str">
        <f t="shared" si="719"/>
        <v>Samos 4</v>
      </c>
      <c r="L6566" s="1" t="s">
        <v>346</v>
      </c>
      <c r="M6566" s="1"/>
      <c r="N6566" s="1">
        <f t="shared" si="720"/>
        <v>0</v>
      </c>
      <c r="O6566" s="1" t="s">
        <v>257</v>
      </c>
    </row>
    <row r="6567" spans="1:15" x14ac:dyDescent="0.3">
      <c r="A6567" s="1" t="s">
        <v>5556</v>
      </c>
      <c r="B6567" s="1" t="s">
        <v>12019</v>
      </c>
      <c r="C6567" s="1" t="str">
        <f t="shared" si="714"/>
        <v>USA</v>
      </c>
      <c r="D6567" s="1" t="s">
        <v>13318</v>
      </c>
      <c r="E6567" s="7" t="str">
        <f>TEXT(DATE(MID(D6567, 13, 4), CHOOSE(MATCH( MID(D6567, 5, 3), {"Jan","Feb","Mar","Apr","May","Jun","Jul","Aug","Sep","Oct","Nov","Dec"}, 0), 1, 2, 3, 4, 5, 6, 7, 8, 9, 10, 11, 12), MID(D6567, 9, 2)), "yyyy-mm-dd")</f>
        <v>1961-11-18</v>
      </c>
      <c r="F6567" s="1" t="str">
        <f t="shared" si="715"/>
        <v>08:12:00</v>
      </c>
      <c r="G6567" s="9" t="str">
        <f t="shared" si="716"/>
        <v>November</v>
      </c>
      <c r="H6567" s="5" t="str">
        <f t="shared" si="717"/>
        <v>1961</v>
      </c>
      <c r="I6567" s="1" t="s">
        <v>13319</v>
      </c>
      <c r="J6567" s="1" t="str">
        <f t="shared" si="718"/>
        <v xml:space="preserve">Atlas-LV3 Agena-B </v>
      </c>
      <c r="K6567" s="1" t="str">
        <f t="shared" si="719"/>
        <v>Ranger 2</v>
      </c>
      <c r="L6567" s="1" t="s">
        <v>346</v>
      </c>
      <c r="M6567" s="1"/>
      <c r="N6567" s="1">
        <f t="shared" si="720"/>
        <v>0</v>
      </c>
      <c r="O6567" s="1" t="s">
        <v>257</v>
      </c>
    </row>
    <row r="6568" spans="1:15" x14ac:dyDescent="0.3">
      <c r="A6568" s="1" t="s">
        <v>5722</v>
      </c>
      <c r="B6568" s="1" t="s">
        <v>3160</v>
      </c>
      <c r="C6568" s="1" t="str">
        <f t="shared" si="714"/>
        <v>USA</v>
      </c>
      <c r="D6568" s="1" t="s">
        <v>13320</v>
      </c>
      <c r="E6568" s="7" t="str">
        <f>TEXT(DATE(MID(D6568, 13, 4), CHOOSE(MATCH( MID(D6568, 5, 3), {"Jan","Feb","Mar","Apr","May","Jun","Jul","Aug","Sep","Oct","Nov","Dec"}, 0), 1, 2, 3, 4, 5, 6, 7, 8, 9, 10, 11, 12), MID(D6568, 9, 2)), "yyyy-mm-dd")</f>
        <v>1961-11-15</v>
      </c>
      <c r="F6568" s="1" t="str">
        <f t="shared" si="715"/>
        <v>22:26:00</v>
      </c>
      <c r="G6568" s="9" t="str">
        <f t="shared" si="716"/>
        <v>November</v>
      </c>
      <c r="H6568" s="5" t="str">
        <f t="shared" si="717"/>
        <v>1961</v>
      </c>
      <c r="I6568" s="1" t="s">
        <v>13321</v>
      </c>
      <c r="J6568" s="1" t="str">
        <f t="shared" si="718"/>
        <v xml:space="preserve">Thor-DM21 Ablestar </v>
      </c>
      <c r="K6568" s="1" t="str">
        <f t="shared" si="719"/>
        <v>Transit 4B &amp; TRAAC</v>
      </c>
      <c r="L6568" s="1" t="s">
        <v>346</v>
      </c>
      <c r="M6568" s="1"/>
      <c r="N6568" s="1">
        <f t="shared" si="720"/>
        <v>0</v>
      </c>
      <c r="O6568" s="1" t="s">
        <v>9</v>
      </c>
    </row>
    <row r="6569" spans="1:15" x14ac:dyDescent="0.3">
      <c r="A6569" s="1" t="s">
        <v>5722</v>
      </c>
      <c r="B6569" s="1" t="s">
        <v>10955</v>
      </c>
      <c r="C6569" s="1" t="str">
        <f t="shared" si="714"/>
        <v>USA</v>
      </c>
      <c r="D6569" s="1" t="s">
        <v>13322</v>
      </c>
      <c r="E6569" s="7" t="str">
        <f>TEXT(DATE(MID(D6569, 13, 4), CHOOSE(MATCH( MID(D6569, 5, 3), {"Jan","Feb","Mar","Apr","May","Jun","Jul","Aug","Sep","Oct","Nov","Dec"}, 0), 1, 2, 3, 4, 5, 6, 7, 8, 9, 10, 11, 12), MID(D6569, 9, 2)), "yyyy-mm-dd")</f>
        <v>1961-11-15</v>
      </c>
      <c r="F6569" s="1" t="str">
        <f t="shared" si="715"/>
        <v>21:22:00</v>
      </c>
      <c r="G6569" s="9" t="str">
        <f t="shared" si="716"/>
        <v>November</v>
      </c>
      <c r="H6569" s="5" t="str">
        <f t="shared" si="717"/>
        <v>1961</v>
      </c>
      <c r="I6569" s="1" t="s">
        <v>13323</v>
      </c>
      <c r="J6569" s="1" t="str">
        <f t="shared" si="718"/>
        <v xml:space="preserve">Thor DM-21 Agena-B </v>
      </c>
      <c r="K6569" s="1" t="str">
        <f t="shared" si="719"/>
        <v>Discoverer 35</v>
      </c>
      <c r="L6569" s="1" t="s">
        <v>346</v>
      </c>
      <c r="M6569" s="1"/>
      <c r="N6569" s="1">
        <f t="shared" si="720"/>
        <v>0</v>
      </c>
      <c r="O6569" s="1" t="s">
        <v>9</v>
      </c>
    </row>
    <row r="6570" spans="1:15" x14ac:dyDescent="0.3">
      <c r="A6570" s="1" t="s">
        <v>5722</v>
      </c>
      <c r="B6570" s="1" t="s">
        <v>10902</v>
      </c>
      <c r="C6570" s="1" t="str">
        <f t="shared" si="714"/>
        <v>USA</v>
      </c>
      <c r="D6570" s="1" t="s">
        <v>13324</v>
      </c>
      <c r="E6570" s="7" t="str">
        <f>TEXT(DATE(MID(D6570, 13, 4), CHOOSE(MATCH( MID(D6570, 5, 3), {"Jan","Feb","Mar","Apr","May","Jun","Jul","Aug","Sep","Oct","Nov","Dec"}, 0), 1, 2, 3, 4, 5, 6, 7, 8, 9, 10, 11, 12), MID(D6570, 9, 2)), "yyyy-mm-dd")</f>
        <v>1961-11-05</v>
      </c>
      <c r="F6570" s="1" t="str">
        <f t="shared" si="715"/>
        <v>20:00:00</v>
      </c>
      <c r="G6570" s="9" t="str">
        <f t="shared" si="716"/>
        <v>November</v>
      </c>
      <c r="H6570" s="5" t="str">
        <f t="shared" si="717"/>
        <v>1961</v>
      </c>
      <c r="I6570" s="1" t="s">
        <v>13325</v>
      </c>
      <c r="J6570" s="1" t="str">
        <f t="shared" si="718"/>
        <v xml:space="preserve">Thor DM-21 Agena-B </v>
      </c>
      <c r="K6570" s="1" t="str">
        <f t="shared" si="719"/>
        <v>Discoverer 34</v>
      </c>
      <c r="L6570" s="1" t="s">
        <v>346</v>
      </c>
      <c r="M6570" s="1"/>
      <c r="N6570" s="1">
        <f t="shared" si="720"/>
        <v>0</v>
      </c>
      <c r="O6570" s="1" t="s">
        <v>257</v>
      </c>
    </row>
    <row r="6571" spans="1:15" x14ac:dyDescent="0.3">
      <c r="A6571" s="1" t="s">
        <v>657</v>
      </c>
      <c r="B6571" s="1" t="s">
        <v>13326</v>
      </c>
      <c r="C6571" s="1" t="str">
        <f t="shared" si="714"/>
        <v>USA</v>
      </c>
      <c r="D6571" s="1" t="s">
        <v>13327</v>
      </c>
      <c r="E6571" s="7" t="str">
        <f>TEXT(DATE(MID(D6571, 13, 4), CHOOSE(MATCH( MID(D6571, 5, 3), {"Jan","Feb","Mar","Apr","May","Jun","Jul","Aug","Sep","Oct","Nov","Dec"}, 0), 1, 2, 3, 4, 5, 6, 7, 8, 9, 10, 11, 12), MID(D6571, 9, 2)), "yyyy-mm-dd")</f>
        <v>1961-11-01</v>
      </c>
      <c r="F6571" s="1" t="str">
        <f t="shared" si="715"/>
        <v>15:32:00</v>
      </c>
      <c r="G6571" s="9" t="str">
        <f t="shared" si="716"/>
        <v>November</v>
      </c>
      <c r="H6571" s="5" t="str">
        <f t="shared" si="717"/>
        <v>1961</v>
      </c>
      <c r="I6571" s="1" t="s">
        <v>13328</v>
      </c>
      <c r="J6571" s="1" t="str">
        <f t="shared" si="718"/>
        <v xml:space="preserve">Blue Scout II </v>
      </c>
      <c r="K6571" s="1" t="str">
        <f t="shared" si="719"/>
        <v>Mercury-Scout 1</v>
      </c>
      <c r="L6571" s="1" t="s">
        <v>346</v>
      </c>
      <c r="M6571" s="1"/>
      <c r="N6571" s="1">
        <f t="shared" si="720"/>
        <v>0</v>
      </c>
      <c r="O6571" s="1" t="s">
        <v>257</v>
      </c>
    </row>
    <row r="6572" spans="1:15" x14ac:dyDescent="0.3">
      <c r="A6572" s="1" t="s">
        <v>6140</v>
      </c>
      <c r="B6572" s="1" t="s">
        <v>12813</v>
      </c>
      <c r="C6572" s="1" t="str">
        <f t="shared" si="714"/>
        <v>Russia</v>
      </c>
      <c r="D6572" s="1" t="s">
        <v>13329</v>
      </c>
      <c r="E6572" s="7" t="str">
        <f>TEXT(DATE(MID(D6572, 13, 4), CHOOSE(MATCH( MID(D6572, 5, 3), {"Jan","Feb","Mar","Apr","May","Jun","Jul","Aug","Sep","Oct","Nov","Dec"}, 0), 1, 2, 3, 4, 5, 6, 7, 8, 9, 10, 11, 12), MID(D6572, 9, 2)), "yyyy-mm-dd")</f>
        <v>1961-10-27</v>
      </c>
      <c r="F6572" s="1" t="str">
        <f t="shared" si="715"/>
        <v>16:30:00</v>
      </c>
      <c r="G6572" s="9" t="str">
        <f t="shared" si="716"/>
        <v>October</v>
      </c>
      <c r="H6572" s="5" t="str">
        <f t="shared" si="717"/>
        <v>1961</v>
      </c>
      <c r="I6572" s="1" t="s">
        <v>13330</v>
      </c>
      <c r="J6572" s="1" t="str">
        <f t="shared" si="718"/>
        <v xml:space="preserve">Cosmos-1 (65S3) </v>
      </c>
      <c r="K6572" s="1" t="str">
        <f t="shared" si="719"/>
        <v>DS-1 nÂ°1</v>
      </c>
      <c r="L6572" s="1" t="s">
        <v>346</v>
      </c>
      <c r="M6572" s="1"/>
      <c r="N6572" s="1">
        <f t="shared" si="720"/>
        <v>0</v>
      </c>
      <c r="O6572" s="1" t="s">
        <v>257</v>
      </c>
    </row>
    <row r="6573" spans="1:15" x14ac:dyDescent="0.3">
      <c r="A6573" s="1" t="s">
        <v>657</v>
      </c>
      <c r="B6573" s="1" t="s">
        <v>11779</v>
      </c>
      <c r="C6573" s="1" t="str">
        <f t="shared" si="714"/>
        <v>USA</v>
      </c>
      <c r="D6573" s="1" t="s">
        <v>13331</v>
      </c>
      <c r="E6573" s="7" t="str">
        <f>TEXT(DATE(MID(D6573, 13, 4), CHOOSE(MATCH( MID(D6573, 5, 3), {"Jan","Feb","Mar","Apr","May","Jun","Jul","Aug","Sep","Oct","Nov","Dec"}, 0), 1, 2, 3, 4, 5, 6, 7, 8, 9, 10, 11, 12), MID(D6573, 9, 2)), "yyyy-mm-dd")</f>
        <v>1961-10-27</v>
      </c>
      <c r="F6573" s="1" t="str">
        <f t="shared" si="715"/>
        <v>14:06:00</v>
      </c>
      <c r="G6573" s="9" t="str">
        <f t="shared" si="716"/>
        <v>October</v>
      </c>
      <c r="H6573" s="5" t="str">
        <f t="shared" si="717"/>
        <v>1961</v>
      </c>
      <c r="I6573" s="1" t="s">
        <v>13332</v>
      </c>
      <c r="J6573" s="1" t="str">
        <f t="shared" si="718"/>
        <v xml:space="preserve">Saturn I Block I </v>
      </c>
      <c r="K6573" s="1" t="str">
        <f t="shared" si="719"/>
        <v>SA-1</v>
      </c>
      <c r="L6573" s="1" t="s">
        <v>346</v>
      </c>
      <c r="M6573" s="1"/>
      <c r="N6573" s="1">
        <f t="shared" si="720"/>
        <v>0</v>
      </c>
      <c r="O6573" s="1" t="s">
        <v>9</v>
      </c>
    </row>
    <row r="6574" spans="1:15" x14ac:dyDescent="0.3">
      <c r="A6574" s="1" t="s">
        <v>5722</v>
      </c>
      <c r="B6574" s="1" t="s">
        <v>11804</v>
      </c>
      <c r="C6574" s="1" t="str">
        <f t="shared" si="714"/>
        <v>USA</v>
      </c>
      <c r="D6574" s="1" t="s">
        <v>13333</v>
      </c>
      <c r="E6574" s="7" t="str">
        <f>TEXT(DATE(MID(D6574, 13, 4), CHOOSE(MATCH( MID(D6574, 5, 3), {"Jan","Feb","Mar","Apr","May","Jun","Jul","Aug","Sep","Oct","Nov","Dec"}, 0), 1, 2, 3, 4, 5, 6, 7, 8, 9, 10, 11, 12), MID(D6574, 9, 2)), "yyyy-mm-dd")</f>
        <v>1961-10-23</v>
      </c>
      <c r="F6574" s="1" t="str">
        <f t="shared" si="715"/>
        <v>19:23:00</v>
      </c>
      <c r="G6574" s="9" t="str">
        <f t="shared" si="716"/>
        <v>October</v>
      </c>
      <c r="H6574" s="5" t="str">
        <f t="shared" si="717"/>
        <v>1961</v>
      </c>
      <c r="I6574" s="1" t="s">
        <v>13334</v>
      </c>
      <c r="J6574" s="1" t="str">
        <f t="shared" si="718"/>
        <v xml:space="preserve">Thor DM-21 Agena-B </v>
      </c>
      <c r="K6574" s="1" t="str">
        <f t="shared" si="719"/>
        <v>Discoverer 33</v>
      </c>
      <c r="L6574" s="1" t="s">
        <v>346</v>
      </c>
      <c r="M6574" s="1"/>
      <c r="N6574" s="1">
        <f t="shared" si="720"/>
        <v>0</v>
      </c>
      <c r="O6574" s="1" t="s">
        <v>257</v>
      </c>
    </row>
    <row r="6575" spans="1:15" x14ac:dyDescent="0.3">
      <c r="A6575" s="1" t="s">
        <v>5556</v>
      </c>
      <c r="B6575" s="1" t="s">
        <v>671</v>
      </c>
      <c r="C6575" s="1" t="str">
        <f t="shared" si="714"/>
        <v>USA</v>
      </c>
      <c r="D6575" s="1" t="s">
        <v>13335</v>
      </c>
      <c r="E6575" s="7" t="str">
        <f>TEXT(DATE(MID(D6575, 13, 4), CHOOSE(MATCH( MID(D6575, 5, 3), {"Jan","Feb","Mar","Apr","May","Jun","Jul","Aug","Sep","Oct","Nov","Dec"}, 0), 1, 2, 3, 4, 5, 6, 7, 8, 9, 10, 11, 12), MID(D6575, 9, 2)), "yyyy-mm-dd")</f>
        <v>1961-10-21</v>
      </c>
      <c r="F6575" s="1" t="str">
        <f t="shared" si="715"/>
        <v>13:53:00</v>
      </c>
      <c r="G6575" s="9" t="str">
        <f t="shared" si="716"/>
        <v>October</v>
      </c>
      <c r="H6575" s="5" t="str">
        <f t="shared" si="717"/>
        <v>1961</v>
      </c>
      <c r="I6575" s="1" t="s">
        <v>13336</v>
      </c>
      <c r="J6575" s="1" t="str">
        <f t="shared" si="718"/>
        <v xml:space="preserve">Atlas-LV3 Agena-B </v>
      </c>
      <c r="K6575" s="1" t="str">
        <f t="shared" si="719"/>
        <v>Midas 4</v>
      </c>
      <c r="L6575" s="1" t="s">
        <v>346</v>
      </c>
      <c r="M6575" s="1"/>
      <c r="N6575" s="1">
        <f t="shared" si="720"/>
        <v>0</v>
      </c>
      <c r="O6575" s="1" t="s">
        <v>117</v>
      </c>
    </row>
    <row r="6576" spans="1:15" x14ac:dyDescent="0.3">
      <c r="A6576" s="1" t="s">
        <v>5722</v>
      </c>
      <c r="B6576" s="1" t="s">
        <v>10955</v>
      </c>
      <c r="C6576" s="1" t="str">
        <f t="shared" si="714"/>
        <v>USA</v>
      </c>
      <c r="D6576" s="1" t="s">
        <v>13337</v>
      </c>
      <c r="E6576" s="7" t="str">
        <f>TEXT(DATE(MID(D6576, 13, 4), CHOOSE(MATCH( MID(D6576, 5, 3), {"Jan","Feb","Mar","Apr","May","Jun","Jul","Aug","Sep","Oct","Nov","Dec"}, 0), 1, 2, 3, 4, 5, 6, 7, 8, 9, 10, 11, 12), MID(D6576, 9, 2)), "yyyy-mm-dd")</f>
        <v>1961-10-13</v>
      </c>
      <c r="F6576" s="1" t="str">
        <f t="shared" si="715"/>
        <v>19:22:00</v>
      </c>
      <c r="G6576" s="9" t="str">
        <f t="shared" si="716"/>
        <v>October</v>
      </c>
      <c r="H6576" s="5" t="str">
        <f t="shared" si="717"/>
        <v>1961</v>
      </c>
      <c r="I6576" s="1" t="s">
        <v>13338</v>
      </c>
      <c r="J6576" s="1" t="str">
        <f t="shared" si="718"/>
        <v xml:space="preserve">Thor DM-21 Agena-B </v>
      </c>
      <c r="K6576" s="1" t="str">
        <f t="shared" si="719"/>
        <v>Discoverer 32</v>
      </c>
      <c r="L6576" s="1" t="s">
        <v>346</v>
      </c>
      <c r="M6576" s="1"/>
      <c r="N6576" s="1">
        <f t="shared" si="720"/>
        <v>0</v>
      </c>
      <c r="O6576" s="1" t="s">
        <v>9</v>
      </c>
    </row>
    <row r="6577" spans="1:15" x14ac:dyDescent="0.3">
      <c r="A6577" s="1" t="s">
        <v>5722</v>
      </c>
      <c r="B6577" s="1" t="s">
        <v>10902</v>
      </c>
      <c r="C6577" s="1" t="str">
        <f t="shared" si="714"/>
        <v>USA</v>
      </c>
      <c r="D6577" s="1" t="s">
        <v>13339</v>
      </c>
      <c r="E6577" s="7" t="str">
        <f>TEXT(DATE(MID(D6577, 13, 4), CHOOSE(MATCH( MID(D6577, 5, 3), {"Jan","Feb","Mar","Apr","May","Jun","Jul","Aug","Sep","Oct","Nov","Dec"}, 0), 1, 2, 3, 4, 5, 6, 7, 8, 9, 10, 11, 12), MID(D6577, 9, 2)), "yyyy-mm-dd")</f>
        <v>1961-09-17</v>
      </c>
      <c r="F6577" s="1" t="str">
        <f t="shared" si="715"/>
        <v>21:00:00</v>
      </c>
      <c r="G6577" s="9" t="str">
        <f t="shared" si="716"/>
        <v>September</v>
      </c>
      <c r="H6577" s="5" t="str">
        <f t="shared" si="717"/>
        <v>1961</v>
      </c>
      <c r="I6577" s="1" t="s">
        <v>13340</v>
      </c>
      <c r="J6577" s="1" t="str">
        <f t="shared" si="718"/>
        <v xml:space="preserve">Thor DM-21 Agena-B </v>
      </c>
      <c r="K6577" s="1" t="str">
        <f t="shared" si="719"/>
        <v>Discoverer 31</v>
      </c>
      <c r="L6577" s="1" t="s">
        <v>346</v>
      </c>
      <c r="M6577" s="1"/>
      <c r="N6577" s="1">
        <f t="shared" si="720"/>
        <v>0</v>
      </c>
      <c r="O6577" s="1" t="s">
        <v>9</v>
      </c>
    </row>
    <row r="6578" spans="1:15" x14ac:dyDescent="0.3">
      <c r="A6578" s="1" t="s">
        <v>657</v>
      </c>
      <c r="B6578" s="1" t="s">
        <v>12305</v>
      </c>
      <c r="C6578" s="1" t="str">
        <f t="shared" si="714"/>
        <v>USA</v>
      </c>
      <c r="D6578" s="1" t="s">
        <v>13341</v>
      </c>
      <c r="E6578" s="7" t="str">
        <f>TEXT(DATE(MID(D6578, 13, 4), CHOOSE(MATCH( MID(D6578, 5, 3), {"Jan","Feb","Mar","Apr","May","Jun","Jul","Aug","Sep","Oct","Nov","Dec"}, 0), 1, 2, 3, 4, 5, 6, 7, 8, 9, 10, 11, 12), MID(D6578, 9, 2)), "yyyy-mm-dd")</f>
        <v>1961-09-13</v>
      </c>
      <c r="F6578" s="1" t="str">
        <f t="shared" si="715"/>
        <v>14:04:00</v>
      </c>
      <c r="G6578" s="9" t="str">
        <f t="shared" si="716"/>
        <v>September</v>
      </c>
      <c r="H6578" s="5" t="str">
        <f t="shared" si="717"/>
        <v>1961</v>
      </c>
      <c r="I6578" s="1" t="s">
        <v>13342</v>
      </c>
      <c r="J6578" s="1" t="str">
        <f t="shared" si="718"/>
        <v xml:space="preserve">Atlas-D Mercury </v>
      </c>
      <c r="K6578" s="1" t="str">
        <f t="shared" si="719"/>
        <v>Mercury-Atlas 4 (MA-4)</v>
      </c>
      <c r="L6578" s="1" t="s">
        <v>346</v>
      </c>
      <c r="M6578" s="1"/>
      <c r="N6578" s="1">
        <f t="shared" si="720"/>
        <v>0</v>
      </c>
      <c r="O6578" s="1" t="s">
        <v>9</v>
      </c>
    </row>
    <row r="6579" spans="1:15" x14ac:dyDescent="0.3">
      <c r="A6579" s="1" t="s">
        <v>5722</v>
      </c>
      <c r="B6579" s="1" t="s">
        <v>11804</v>
      </c>
      <c r="C6579" s="1" t="str">
        <f t="shared" si="714"/>
        <v>USA</v>
      </c>
      <c r="D6579" s="1" t="s">
        <v>13343</v>
      </c>
      <c r="E6579" s="7" t="str">
        <f>TEXT(DATE(MID(D6579, 13, 4), CHOOSE(MATCH( MID(D6579, 5, 3), {"Jan","Feb","Mar","Apr","May","Jun","Jul","Aug","Sep","Oct","Nov","Dec"}, 0), 1, 2, 3, 4, 5, 6, 7, 8, 9, 10, 11, 12), MID(D6579, 9, 2)), "yyyy-mm-dd")</f>
        <v>1961-09-12</v>
      </c>
      <c r="F6579" s="1" t="str">
        <f t="shared" si="715"/>
        <v>19:59:00</v>
      </c>
      <c r="G6579" s="9" t="str">
        <f t="shared" si="716"/>
        <v>September</v>
      </c>
      <c r="H6579" s="5" t="str">
        <f t="shared" si="717"/>
        <v>1961</v>
      </c>
      <c r="I6579" s="1" t="s">
        <v>13344</v>
      </c>
      <c r="J6579" s="1" t="str">
        <f t="shared" si="718"/>
        <v xml:space="preserve">Thor DM-21 Agena-B </v>
      </c>
      <c r="K6579" s="1" t="str">
        <f t="shared" si="719"/>
        <v>Discoverer 30</v>
      </c>
      <c r="L6579" s="1" t="s">
        <v>346</v>
      </c>
      <c r="M6579" s="1"/>
      <c r="N6579" s="1">
        <f t="shared" si="720"/>
        <v>0</v>
      </c>
      <c r="O6579" s="1" t="s">
        <v>9</v>
      </c>
    </row>
    <row r="6580" spans="1:15" x14ac:dyDescent="0.3">
      <c r="A6580" s="1" t="s">
        <v>5556</v>
      </c>
      <c r="B6580" s="1" t="s">
        <v>5557</v>
      </c>
      <c r="C6580" s="1" t="str">
        <f t="shared" si="714"/>
        <v>USA</v>
      </c>
      <c r="D6580" s="1" t="s">
        <v>13345</v>
      </c>
      <c r="E6580" s="7" t="str">
        <f>TEXT(DATE(MID(D6580, 13, 4), CHOOSE(MATCH( MID(D6580, 5, 3), {"Jan","Feb","Mar","Apr","May","Jun","Jul","Aug","Sep","Oct","Nov","Dec"}, 0), 1, 2, 3, 4, 5, 6, 7, 8, 9, 10, 11, 12), MID(D6580, 9, 2)), "yyyy-mm-dd")</f>
        <v>1961-09-09</v>
      </c>
      <c r="F6580" s="1" t="str">
        <f t="shared" si="715"/>
        <v>19:28:00</v>
      </c>
      <c r="G6580" s="9" t="str">
        <f t="shared" si="716"/>
        <v>September</v>
      </c>
      <c r="H6580" s="5" t="str">
        <f t="shared" si="717"/>
        <v>1961</v>
      </c>
      <c r="I6580" s="1" t="s">
        <v>13346</v>
      </c>
      <c r="J6580" s="1" t="str">
        <f t="shared" si="718"/>
        <v xml:space="preserve">Atlas-LV3 Agena-B </v>
      </c>
      <c r="K6580" s="1" t="str">
        <f t="shared" si="719"/>
        <v>Samos 3</v>
      </c>
      <c r="L6580" s="1" t="s">
        <v>346</v>
      </c>
      <c r="M6580" s="1"/>
      <c r="N6580" s="1">
        <f t="shared" si="720"/>
        <v>0</v>
      </c>
      <c r="O6580" s="1" t="s">
        <v>257</v>
      </c>
    </row>
    <row r="6581" spans="1:15" x14ac:dyDescent="0.3">
      <c r="A6581" s="1" t="s">
        <v>5722</v>
      </c>
      <c r="B6581" s="1" t="s">
        <v>10955</v>
      </c>
      <c r="C6581" s="1" t="str">
        <f t="shared" si="714"/>
        <v>USA</v>
      </c>
      <c r="D6581" s="1" t="s">
        <v>13347</v>
      </c>
      <c r="E6581" s="7" t="str">
        <f>TEXT(DATE(MID(D6581, 13, 4), CHOOSE(MATCH( MID(D6581, 5, 3), {"Jan","Feb","Mar","Apr","May","Jun","Jul","Aug","Sep","Oct","Nov","Dec"}, 0), 1, 2, 3, 4, 5, 6, 7, 8, 9, 10, 11, 12), MID(D6581, 9, 2)), "yyyy-mm-dd")</f>
        <v>1961-08-30</v>
      </c>
      <c r="F6581" s="1" t="str">
        <f t="shared" si="715"/>
        <v>20:00:00</v>
      </c>
      <c r="G6581" s="9" t="str">
        <f t="shared" si="716"/>
        <v>August</v>
      </c>
      <c r="H6581" s="5" t="str">
        <f t="shared" si="717"/>
        <v>1961</v>
      </c>
      <c r="I6581" s="1" t="s">
        <v>13348</v>
      </c>
      <c r="J6581" s="1" t="str">
        <f t="shared" si="718"/>
        <v xml:space="preserve">Thor DM-21 Agena-B </v>
      </c>
      <c r="K6581" s="1" t="str">
        <f t="shared" si="719"/>
        <v>Discoverer 29</v>
      </c>
      <c r="L6581" s="1" t="s">
        <v>346</v>
      </c>
      <c r="M6581" s="1"/>
      <c r="N6581" s="1">
        <f t="shared" si="720"/>
        <v>0</v>
      </c>
      <c r="O6581" s="1" t="s">
        <v>9</v>
      </c>
    </row>
    <row r="6582" spans="1:15" x14ac:dyDescent="0.3">
      <c r="A6582" s="1" t="s">
        <v>657</v>
      </c>
      <c r="B6582" s="1" t="s">
        <v>9094</v>
      </c>
      <c r="C6582" s="1" t="str">
        <f t="shared" si="714"/>
        <v>USA</v>
      </c>
      <c r="D6582" s="1" t="s">
        <v>13349</v>
      </c>
      <c r="E6582" s="7" t="str">
        <f>TEXT(DATE(MID(D6582, 13, 4), CHOOSE(MATCH( MID(D6582, 5, 3), {"Jan","Feb","Mar","Apr","May","Jun","Jul","Aug","Sep","Oct","Nov","Dec"}, 0), 1, 2, 3, 4, 5, 6, 7, 8, 9, 10, 11, 12), MID(D6582, 9, 2)), "yyyy-mm-dd")</f>
        <v>1961-08-25</v>
      </c>
      <c r="F6582" s="1" t="str">
        <f t="shared" si="715"/>
        <v>18:29:00</v>
      </c>
      <c r="G6582" s="9" t="str">
        <f t="shared" si="716"/>
        <v>August</v>
      </c>
      <c r="H6582" s="5" t="str">
        <f t="shared" si="717"/>
        <v>1961</v>
      </c>
      <c r="I6582" s="1" t="s">
        <v>13350</v>
      </c>
      <c r="J6582" s="1" t="str">
        <f t="shared" si="718"/>
        <v xml:space="preserve">Scout X-1 </v>
      </c>
      <c r="K6582" s="1" t="str">
        <f t="shared" si="719"/>
        <v>Explorer 13 (S55A)</v>
      </c>
      <c r="L6582" s="1" t="s">
        <v>346</v>
      </c>
      <c r="M6582" s="1"/>
      <c r="N6582" s="1">
        <f t="shared" si="720"/>
        <v>0</v>
      </c>
      <c r="O6582" s="1" t="s">
        <v>117</v>
      </c>
    </row>
    <row r="6583" spans="1:15" x14ac:dyDescent="0.3">
      <c r="A6583" s="1" t="s">
        <v>5556</v>
      </c>
      <c r="B6583" s="1" t="s">
        <v>12019</v>
      </c>
      <c r="C6583" s="1" t="str">
        <f t="shared" si="714"/>
        <v>USA</v>
      </c>
      <c r="D6583" s="1" t="s">
        <v>13351</v>
      </c>
      <c r="E6583" s="7" t="str">
        <f>TEXT(DATE(MID(D6583, 13, 4), CHOOSE(MATCH( MID(D6583, 5, 3), {"Jan","Feb","Mar","Apr","May","Jun","Jul","Aug","Sep","Oct","Nov","Dec"}, 0), 1, 2, 3, 4, 5, 6, 7, 8, 9, 10, 11, 12), MID(D6583, 9, 2)), "yyyy-mm-dd")</f>
        <v>1961-08-23</v>
      </c>
      <c r="F6583" s="1" t="str">
        <f t="shared" si="715"/>
        <v>10:04:00</v>
      </c>
      <c r="G6583" s="9" t="str">
        <f t="shared" si="716"/>
        <v>August</v>
      </c>
      <c r="H6583" s="5" t="str">
        <f t="shared" si="717"/>
        <v>1961</v>
      </c>
      <c r="I6583" s="1" t="s">
        <v>13352</v>
      </c>
      <c r="J6583" s="1" t="str">
        <f t="shared" si="718"/>
        <v xml:space="preserve">Atlas-LV3 Agena-B </v>
      </c>
      <c r="K6583" s="1" t="str">
        <f t="shared" si="719"/>
        <v>Ranger 1</v>
      </c>
      <c r="L6583" s="1" t="s">
        <v>346</v>
      </c>
      <c r="M6583" s="1"/>
      <c r="N6583" s="1">
        <f t="shared" si="720"/>
        <v>0</v>
      </c>
      <c r="O6583" s="1" t="s">
        <v>257</v>
      </c>
    </row>
    <row r="6584" spans="1:15" x14ac:dyDescent="0.3">
      <c r="A6584" s="1" t="s">
        <v>5722</v>
      </c>
      <c r="B6584" s="1" t="s">
        <v>3478</v>
      </c>
      <c r="C6584" s="1" t="str">
        <f t="shared" si="714"/>
        <v>USA</v>
      </c>
      <c r="D6584" s="1" t="s">
        <v>13353</v>
      </c>
      <c r="E6584" s="7" t="str">
        <f>TEXT(DATE(MID(D6584, 13, 4), CHOOSE(MATCH( MID(D6584, 5, 3), {"Jan","Feb","Mar","Apr","May","Jun","Jul","Aug","Sep","Oct","Nov","Dec"}, 0), 1, 2, 3, 4, 5, 6, 7, 8, 9, 10, 11, 12), MID(D6584, 9, 2)), "yyyy-mm-dd")</f>
        <v>1961-08-16</v>
      </c>
      <c r="F6584" s="1" t="str">
        <f t="shared" si="715"/>
        <v>03:21:00</v>
      </c>
      <c r="G6584" s="9" t="str">
        <f t="shared" si="716"/>
        <v>August</v>
      </c>
      <c r="H6584" s="5" t="str">
        <f t="shared" si="717"/>
        <v>1961</v>
      </c>
      <c r="I6584" s="1" t="s">
        <v>13354</v>
      </c>
      <c r="J6584" s="1" t="str">
        <f t="shared" si="718"/>
        <v xml:space="preserve">Thor DM-19 Delta </v>
      </c>
      <c r="K6584" s="1" t="str">
        <f t="shared" si="719"/>
        <v>Explorer 12 (EPE-A)</v>
      </c>
      <c r="L6584" s="1" t="s">
        <v>346</v>
      </c>
      <c r="M6584" s="1"/>
      <c r="N6584" s="1">
        <f t="shared" si="720"/>
        <v>0</v>
      </c>
      <c r="O6584" s="1" t="s">
        <v>9</v>
      </c>
    </row>
    <row r="6585" spans="1:15" x14ac:dyDescent="0.3">
      <c r="A6585" s="1" t="s">
        <v>6140</v>
      </c>
      <c r="B6585" s="1" t="s">
        <v>1630</v>
      </c>
      <c r="C6585" s="1" t="str">
        <f t="shared" si="714"/>
        <v>Kazakhstan</v>
      </c>
      <c r="D6585" s="1" t="s">
        <v>13355</v>
      </c>
      <c r="E6585" s="7" t="str">
        <f>TEXT(DATE(MID(D6585, 13, 4), CHOOSE(MATCH( MID(D6585, 5, 3), {"Jan","Feb","Mar","Apr","May","Jun","Jul","Aug","Sep","Oct","Nov","Dec"}, 0), 1, 2, 3, 4, 5, 6, 7, 8, 9, 10, 11, 12), MID(D6585, 9, 2)), "yyyy-mm-dd")</f>
        <v>1961-08-06</v>
      </c>
      <c r="F6585" s="1" t="str">
        <f t="shared" si="715"/>
        <v>06:00:00</v>
      </c>
      <c r="G6585" s="9" t="str">
        <f t="shared" si="716"/>
        <v>August</v>
      </c>
      <c r="H6585" s="5" t="str">
        <f t="shared" si="717"/>
        <v>1961</v>
      </c>
      <c r="I6585" s="1" t="s">
        <v>13356</v>
      </c>
      <c r="J6585" s="1" t="str">
        <f t="shared" si="718"/>
        <v xml:space="preserve">Vostok </v>
      </c>
      <c r="K6585" s="1" t="str">
        <f t="shared" si="719"/>
        <v>Vostok 2</v>
      </c>
      <c r="L6585" s="1" t="s">
        <v>346</v>
      </c>
      <c r="M6585" s="1"/>
      <c r="N6585" s="1">
        <f t="shared" si="720"/>
        <v>0</v>
      </c>
      <c r="O6585" s="1" t="s">
        <v>9</v>
      </c>
    </row>
    <row r="6586" spans="1:15" x14ac:dyDescent="0.3">
      <c r="A6586" s="1" t="s">
        <v>5722</v>
      </c>
      <c r="B6586" s="1" t="s">
        <v>10902</v>
      </c>
      <c r="C6586" s="1" t="str">
        <f t="shared" si="714"/>
        <v>USA</v>
      </c>
      <c r="D6586" s="1" t="s">
        <v>13357</v>
      </c>
      <c r="E6586" s="7" t="str">
        <f>TEXT(DATE(MID(D6586, 13, 4), CHOOSE(MATCH( MID(D6586, 5, 3), {"Jan","Feb","Mar","Apr","May","Jun","Jul","Aug","Sep","Oct","Nov","Dec"}, 0), 1, 2, 3, 4, 5, 6, 7, 8, 9, 10, 11, 12), MID(D6586, 9, 2)), "yyyy-mm-dd")</f>
        <v>1961-08-04</v>
      </c>
      <c r="F6586" s="1" t="str">
        <f t="shared" si="715"/>
        <v>00:01:00</v>
      </c>
      <c r="G6586" s="9" t="str">
        <f t="shared" si="716"/>
        <v>August</v>
      </c>
      <c r="H6586" s="5" t="str">
        <f t="shared" si="717"/>
        <v>1961</v>
      </c>
      <c r="I6586" s="1" t="s">
        <v>13358</v>
      </c>
      <c r="J6586" s="1" t="str">
        <f t="shared" si="718"/>
        <v xml:space="preserve">Thor DM-21 Agena-B </v>
      </c>
      <c r="K6586" s="1" t="str">
        <f t="shared" si="719"/>
        <v>Discoverer 28</v>
      </c>
      <c r="L6586" s="1" t="s">
        <v>346</v>
      </c>
      <c r="M6586" s="1"/>
      <c r="N6586" s="1">
        <f t="shared" si="720"/>
        <v>0</v>
      </c>
      <c r="O6586" s="1" t="s">
        <v>257</v>
      </c>
    </row>
    <row r="6587" spans="1:15" x14ac:dyDescent="0.3">
      <c r="A6587" s="1" t="s">
        <v>5722</v>
      </c>
      <c r="B6587" s="1" t="s">
        <v>10955</v>
      </c>
      <c r="C6587" s="1" t="str">
        <f t="shared" si="714"/>
        <v>USA</v>
      </c>
      <c r="D6587" s="1" t="s">
        <v>13359</v>
      </c>
      <c r="E6587" s="7" t="str">
        <f>TEXT(DATE(MID(D6587, 13, 4), CHOOSE(MATCH( MID(D6587, 5, 3), {"Jan","Feb","Mar","Apr","May","Jun","Jul","Aug","Sep","Oct","Nov","Dec"}, 0), 1, 2, 3, 4, 5, 6, 7, 8, 9, 10, 11, 12), MID(D6587, 9, 2)), "yyyy-mm-dd")</f>
        <v>1961-07-21</v>
      </c>
      <c r="F6587" s="1" t="str">
        <f t="shared" si="715"/>
        <v>22:35:00</v>
      </c>
      <c r="G6587" s="9" t="str">
        <f t="shared" si="716"/>
        <v>July</v>
      </c>
      <c r="H6587" s="5" t="str">
        <f t="shared" si="717"/>
        <v>1961</v>
      </c>
      <c r="I6587" s="1" t="s">
        <v>13360</v>
      </c>
      <c r="J6587" s="1" t="str">
        <f t="shared" si="718"/>
        <v xml:space="preserve">Thor DM-21 Agena-B </v>
      </c>
      <c r="K6587" s="1" t="str">
        <f t="shared" si="719"/>
        <v>Discoverer 27</v>
      </c>
      <c r="L6587" s="1" t="s">
        <v>346</v>
      </c>
      <c r="M6587" s="1"/>
      <c r="N6587" s="1">
        <f t="shared" si="720"/>
        <v>0</v>
      </c>
      <c r="O6587" s="1" t="s">
        <v>257</v>
      </c>
    </row>
    <row r="6588" spans="1:15" x14ac:dyDescent="0.3">
      <c r="A6588" s="1" t="s">
        <v>657</v>
      </c>
      <c r="B6588" s="1" t="s">
        <v>13361</v>
      </c>
      <c r="C6588" s="1" t="str">
        <f t="shared" si="714"/>
        <v>USA</v>
      </c>
      <c r="D6588" s="1" t="s">
        <v>13362</v>
      </c>
      <c r="E6588" s="7" t="str">
        <f>TEXT(DATE(MID(D6588, 13, 4), CHOOSE(MATCH( MID(D6588, 5, 3), {"Jan","Feb","Mar","Apr","May","Jun","Jul","Aug","Sep","Oct","Nov","Dec"}, 0), 1, 2, 3, 4, 5, 6, 7, 8, 9, 10, 11, 12), MID(D6588, 9, 2)), "yyyy-mm-dd")</f>
        <v>1961-07-21</v>
      </c>
      <c r="F6588" s="1" t="str">
        <f t="shared" si="715"/>
        <v>12:36:00</v>
      </c>
      <c r="G6588" s="9" t="str">
        <f t="shared" si="716"/>
        <v>July</v>
      </c>
      <c r="H6588" s="5" t="str">
        <f t="shared" si="717"/>
        <v>1961</v>
      </c>
      <c r="I6588" s="1" t="s">
        <v>13363</v>
      </c>
      <c r="J6588" s="1" t="str">
        <f t="shared" si="718"/>
        <v xml:space="preserve">Mercury-Redstone </v>
      </c>
      <c r="K6588" s="1" t="str">
        <f t="shared" si="719"/>
        <v>Liberty Bell 7 (MR-4)</v>
      </c>
      <c r="L6588" s="1" t="s">
        <v>346</v>
      </c>
      <c r="M6588" s="1"/>
      <c r="N6588" s="1">
        <f t="shared" si="720"/>
        <v>0</v>
      </c>
      <c r="O6588" s="1" t="s">
        <v>9</v>
      </c>
    </row>
    <row r="6589" spans="1:15" x14ac:dyDescent="0.3">
      <c r="A6589" s="1" t="s">
        <v>5556</v>
      </c>
      <c r="B6589" s="1" t="s">
        <v>671</v>
      </c>
      <c r="C6589" s="1" t="str">
        <f t="shared" si="714"/>
        <v>USA</v>
      </c>
      <c r="D6589" s="1" t="s">
        <v>13364</v>
      </c>
      <c r="E6589" s="7" t="str">
        <f>TEXT(DATE(MID(D6589, 13, 4), CHOOSE(MATCH( MID(D6589, 5, 3), {"Jan","Feb","Mar","Apr","May","Jun","Jul","Aug","Sep","Oct","Nov","Dec"}, 0), 1, 2, 3, 4, 5, 6, 7, 8, 9, 10, 11, 12), MID(D6589, 9, 2)), "yyyy-mm-dd")</f>
        <v>1961-07-12</v>
      </c>
      <c r="F6589" s="1" t="str">
        <f t="shared" si="715"/>
        <v>15:11:00</v>
      </c>
      <c r="G6589" s="9" t="str">
        <f t="shared" si="716"/>
        <v>July</v>
      </c>
      <c r="H6589" s="5" t="str">
        <f t="shared" si="717"/>
        <v>1961</v>
      </c>
      <c r="I6589" s="1" t="s">
        <v>13365</v>
      </c>
      <c r="J6589" s="1" t="str">
        <f t="shared" si="718"/>
        <v xml:space="preserve">Atlas-LV3 Agena-B </v>
      </c>
      <c r="K6589" s="1" t="str">
        <f t="shared" si="719"/>
        <v>Midas 3</v>
      </c>
      <c r="L6589" s="1" t="s">
        <v>346</v>
      </c>
      <c r="M6589" s="1"/>
      <c r="N6589" s="1">
        <f t="shared" si="720"/>
        <v>0</v>
      </c>
      <c r="O6589" s="1" t="s">
        <v>9</v>
      </c>
    </row>
    <row r="6590" spans="1:15" x14ac:dyDescent="0.3">
      <c r="A6590" s="1" t="s">
        <v>5722</v>
      </c>
      <c r="B6590" s="1" t="s">
        <v>3478</v>
      </c>
      <c r="C6590" s="1" t="str">
        <f t="shared" si="714"/>
        <v>USA</v>
      </c>
      <c r="D6590" s="1" t="s">
        <v>13366</v>
      </c>
      <c r="E6590" s="7" t="str">
        <f>TEXT(DATE(MID(D6590, 13, 4), CHOOSE(MATCH( MID(D6590, 5, 3), {"Jan","Feb","Mar","Apr","May","Jun","Jul","Aug","Sep","Oct","Nov","Dec"}, 0), 1, 2, 3, 4, 5, 6, 7, 8, 9, 10, 11, 12), MID(D6590, 9, 2)), "yyyy-mm-dd")</f>
        <v>1961-07-12</v>
      </c>
      <c r="F6590" s="1" t="str">
        <f t="shared" si="715"/>
        <v>10:25:00</v>
      </c>
      <c r="G6590" s="9" t="str">
        <f t="shared" si="716"/>
        <v>July</v>
      </c>
      <c r="H6590" s="5" t="str">
        <f t="shared" si="717"/>
        <v>1961</v>
      </c>
      <c r="I6590" s="1" t="s">
        <v>13367</v>
      </c>
      <c r="J6590" s="1" t="str">
        <f t="shared" si="718"/>
        <v xml:space="preserve">Thor DM-19 Delta </v>
      </c>
      <c r="K6590" s="1" t="str">
        <f t="shared" si="719"/>
        <v>TIROS-3</v>
      </c>
      <c r="L6590" s="1" t="s">
        <v>346</v>
      </c>
      <c r="M6590" s="1"/>
      <c r="N6590" s="1">
        <f t="shared" si="720"/>
        <v>0</v>
      </c>
      <c r="O6590" s="1" t="s">
        <v>9</v>
      </c>
    </row>
    <row r="6591" spans="1:15" x14ac:dyDescent="0.3">
      <c r="A6591" s="1" t="s">
        <v>5722</v>
      </c>
      <c r="B6591" s="1" t="s">
        <v>11804</v>
      </c>
      <c r="C6591" s="1" t="str">
        <f t="shared" si="714"/>
        <v>USA</v>
      </c>
      <c r="D6591" s="1" t="s">
        <v>13368</v>
      </c>
      <c r="E6591" s="7" t="str">
        <f>TEXT(DATE(MID(D6591, 13, 4), CHOOSE(MATCH( MID(D6591, 5, 3), {"Jan","Feb","Mar","Apr","May","Jun","Jul","Aug","Sep","Oct","Nov","Dec"}, 0), 1, 2, 3, 4, 5, 6, 7, 8, 9, 10, 11, 12), MID(D6591, 9, 2)), "yyyy-mm-dd")</f>
        <v>1961-07-07</v>
      </c>
      <c r="F6591" s="1" t="str">
        <f t="shared" si="715"/>
        <v>23:29:00</v>
      </c>
      <c r="G6591" s="9" t="str">
        <f t="shared" si="716"/>
        <v>July</v>
      </c>
      <c r="H6591" s="5" t="str">
        <f t="shared" si="717"/>
        <v>1961</v>
      </c>
      <c r="I6591" s="1" t="s">
        <v>13369</v>
      </c>
      <c r="J6591" s="1" t="str">
        <f t="shared" si="718"/>
        <v xml:space="preserve">Thor DM-21 Agena-B </v>
      </c>
      <c r="K6591" s="1" t="str">
        <f t="shared" si="719"/>
        <v>Discoverer 26</v>
      </c>
      <c r="L6591" s="1" t="s">
        <v>346</v>
      </c>
      <c r="M6591" s="1"/>
      <c r="N6591" s="1">
        <f t="shared" si="720"/>
        <v>0</v>
      </c>
      <c r="O6591" s="1" t="s">
        <v>9</v>
      </c>
    </row>
    <row r="6592" spans="1:15" x14ac:dyDescent="0.3">
      <c r="A6592" s="1" t="s">
        <v>657</v>
      </c>
      <c r="B6592" s="1" t="s">
        <v>9094</v>
      </c>
      <c r="C6592" s="1" t="str">
        <f t="shared" si="714"/>
        <v>USA</v>
      </c>
      <c r="D6592" s="1" t="s">
        <v>13370</v>
      </c>
      <c r="E6592" s="7" t="str">
        <f>TEXT(DATE(MID(D6592, 13, 4), CHOOSE(MATCH( MID(D6592, 5, 3), {"Jan","Feb","Mar","Apr","May","Jun","Jul","Aug","Sep","Oct","Nov","Dec"}, 0), 1, 2, 3, 4, 5, 6, 7, 8, 9, 10, 11, 12), MID(D6592, 9, 2)), "yyyy-mm-dd")</f>
        <v>1961-06-30</v>
      </c>
      <c r="F6592" s="1" t="str">
        <f t="shared" si="715"/>
        <v>17:09:00</v>
      </c>
      <c r="G6592" s="9" t="str">
        <f t="shared" si="716"/>
        <v>June</v>
      </c>
      <c r="H6592" s="5" t="str">
        <f t="shared" si="717"/>
        <v>1961</v>
      </c>
      <c r="I6592" s="1" t="s">
        <v>13371</v>
      </c>
      <c r="J6592" s="1" t="str">
        <f t="shared" si="718"/>
        <v xml:space="preserve">Scout X-1 </v>
      </c>
      <c r="K6592" s="1" t="str">
        <f t="shared" si="719"/>
        <v>Explorer (S-55)</v>
      </c>
      <c r="L6592" s="1" t="s">
        <v>346</v>
      </c>
      <c r="M6592" s="1"/>
      <c r="N6592" s="1">
        <f t="shared" si="720"/>
        <v>0</v>
      </c>
      <c r="O6592" s="1" t="s">
        <v>257</v>
      </c>
    </row>
    <row r="6593" spans="1:15" x14ac:dyDescent="0.3">
      <c r="A6593" s="1" t="s">
        <v>5722</v>
      </c>
      <c r="B6593" s="1" t="s">
        <v>3160</v>
      </c>
      <c r="C6593" s="1" t="str">
        <f t="shared" si="714"/>
        <v>USA</v>
      </c>
      <c r="D6593" s="1" t="s">
        <v>13372</v>
      </c>
      <c r="E6593" s="7" t="str">
        <f>TEXT(DATE(MID(D6593, 13, 4), CHOOSE(MATCH( MID(D6593, 5, 3), {"Jan","Feb","Mar","Apr","May","Jun","Jul","Aug","Sep","Oct","Nov","Dec"}, 0), 1, 2, 3, 4, 5, 6, 7, 8, 9, 10, 11, 12), MID(D6593, 9, 2)), "yyyy-mm-dd")</f>
        <v>1961-06-29</v>
      </c>
      <c r="F6593" s="1" t="str">
        <f t="shared" si="715"/>
        <v>04:23:00</v>
      </c>
      <c r="G6593" s="9" t="str">
        <f t="shared" si="716"/>
        <v>June</v>
      </c>
      <c r="H6593" s="5" t="str">
        <f t="shared" si="717"/>
        <v>1961</v>
      </c>
      <c r="I6593" s="1" t="s">
        <v>13373</v>
      </c>
      <c r="J6593" s="1" t="str">
        <f t="shared" si="718"/>
        <v xml:space="preserve">Thor-DM21 Ablestar </v>
      </c>
      <c r="K6593" s="1" t="str">
        <f t="shared" si="719"/>
        <v>Transit 4A, Injun 1 &amp; GRAB-3</v>
      </c>
      <c r="L6593" s="1" t="s">
        <v>346</v>
      </c>
      <c r="M6593" s="1"/>
      <c r="N6593" s="1">
        <f t="shared" si="720"/>
        <v>0</v>
      </c>
      <c r="O6593" s="1" t="s">
        <v>9</v>
      </c>
    </row>
    <row r="6594" spans="1:15" x14ac:dyDescent="0.3">
      <c r="A6594" s="1" t="s">
        <v>5722</v>
      </c>
      <c r="B6594" s="1" t="s">
        <v>10902</v>
      </c>
      <c r="C6594" s="1" t="str">
        <f t="shared" ref="C6594:C6657" si="721">TRIM(MID(B6594, FIND("|", SUBSTITUTE(B6594, ",", "|", LEN(B6594) - LEN(SUBSTITUTE(B6594,",", "" )))) + 1, LEN(B6594)))</f>
        <v>USA</v>
      </c>
      <c r="D6594" s="1" t="s">
        <v>13374</v>
      </c>
      <c r="E6594" s="7" t="str">
        <f>TEXT(DATE(MID(D6594, 13, 4), CHOOSE(MATCH( MID(D6594, 5, 3), {"Jan","Feb","Mar","Apr","May","Jun","Jul","Aug","Sep","Oct","Nov","Dec"}, 0), 1, 2, 3, 4, 5, 6, 7, 8, 9, 10, 11, 12), MID(D6594, 9, 2)), "yyyy-mm-dd")</f>
        <v>1961-06-16</v>
      </c>
      <c r="F6594" s="1" t="str">
        <f t="shared" ref="F6594:F6657" si="722">IF(ISNUMBER(FIND(":", D6594)), MID(D6594, FIND(":", D6594)-2, 5) &amp; ":00", "00:00:00")</f>
        <v>23:02:00</v>
      </c>
      <c r="G6594" s="9" t="str">
        <f t="shared" ref="G6594:G6657" si="723">TEXT(E6594, "mmmm")</f>
        <v>June</v>
      </c>
      <c r="H6594" s="5" t="str">
        <f t="shared" ref="H6594:H6657" si="724">TEXT(E6594, "yyyy")</f>
        <v>1961</v>
      </c>
      <c r="I6594" s="1" t="s">
        <v>13375</v>
      </c>
      <c r="J6594" s="1" t="str">
        <f t="shared" ref="J6594:J6657" si="725">LEFT(I6594, FIND("|", I6594) - 1)</f>
        <v xml:space="preserve">Thor DM-21 Agena-B </v>
      </c>
      <c r="K6594" s="1" t="str">
        <f t="shared" ref="K6594:K6657" si="726">MID(I6594, FIND("|", I6594) + 2, LEN(I6594))</f>
        <v>Discoverer 25</v>
      </c>
      <c r="L6594" s="1" t="s">
        <v>346</v>
      </c>
      <c r="M6594" s="1"/>
      <c r="N6594" s="1">
        <f t="shared" si="720"/>
        <v>0</v>
      </c>
      <c r="O6594" s="1" t="s">
        <v>9</v>
      </c>
    </row>
    <row r="6595" spans="1:15" x14ac:dyDescent="0.3">
      <c r="A6595" s="1" t="s">
        <v>5722</v>
      </c>
      <c r="B6595" s="1" t="s">
        <v>10955</v>
      </c>
      <c r="C6595" s="1" t="str">
        <f t="shared" si="721"/>
        <v>USA</v>
      </c>
      <c r="D6595" s="1" t="s">
        <v>13376</v>
      </c>
      <c r="E6595" s="7" t="str">
        <f>TEXT(DATE(MID(D6595, 13, 4), CHOOSE(MATCH( MID(D6595, 5, 3), {"Jan","Feb","Mar","Apr","May","Jun","Jul","Aug","Sep","Oct","Nov","Dec"}, 0), 1, 2, 3, 4, 5, 6, 7, 8, 9, 10, 11, 12), MID(D6595, 9, 2)), "yyyy-mm-dd")</f>
        <v>1961-06-08</v>
      </c>
      <c r="F6595" s="1" t="str">
        <f t="shared" si="722"/>
        <v>21:16:00</v>
      </c>
      <c r="G6595" s="9" t="str">
        <f t="shared" si="723"/>
        <v>June</v>
      </c>
      <c r="H6595" s="5" t="str">
        <f t="shared" si="724"/>
        <v>1961</v>
      </c>
      <c r="I6595" s="1" t="s">
        <v>13377</v>
      </c>
      <c r="J6595" s="1" t="str">
        <f t="shared" si="725"/>
        <v xml:space="preserve">Thor DM-21 Agena-B </v>
      </c>
      <c r="K6595" s="1" t="str">
        <f t="shared" si="726"/>
        <v>Discoverer 24</v>
      </c>
      <c r="L6595" s="1" t="s">
        <v>346</v>
      </c>
      <c r="M6595" s="1"/>
      <c r="N6595" s="1">
        <f t="shared" ref="N6595:N6658" si="727">M6595 * 83</f>
        <v>0</v>
      </c>
      <c r="O6595" s="1" t="s">
        <v>257</v>
      </c>
    </row>
    <row r="6596" spans="1:15" x14ac:dyDescent="0.3">
      <c r="A6596" s="1" t="s">
        <v>12002</v>
      </c>
      <c r="B6596" s="1" t="s">
        <v>13378</v>
      </c>
      <c r="C6596" s="1" t="str">
        <f t="shared" si="721"/>
        <v>USA</v>
      </c>
      <c r="D6596" s="1" t="s">
        <v>13379</v>
      </c>
      <c r="E6596" s="7" t="str">
        <f>TEXT(DATE(MID(D6596, 13, 4), CHOOSE(MATCH( MID(D6596, 5, 3), {"Jan","Feb","Mar","Apr","May","Jun","Jul","Aug","Sep","Oct","Nov","Dec"}, 0), 1, 2, 3, 4, 5, 6, 7, 8, 9, 10, 11, 12), MID(D6596, 9, 2)), "yyyy-mm-dd")</f>
        <v>1961-05-24</v>
      </c>
      <c r="F6596" s="1" t="str">
        <f t="shared" si="722"/>
        <v>19:48:00</v>
      </c>
      <c r="G6596" s="9" t="str">
        <f t="shared" si="723"/>
        <v>May</v>
      </c>
      <c r="H6596" s="5" t="str">
        <f t="shared" si="724"/>
        <v>1961</v>
      </c>
      <c r="I6596" s="1" t="s">
        <v>13380</v>
      </c>
      <c r="J6596" s="1" t="str">
        <f t="shared" si="725"/>
        <v xml:space="preserve">Juno II </v>
      </c>
      <c r="K6596" s="1" t="str">
        <f t="shared" si="726"/>
        <v>Explorer 12a</v>
      </c>
      <c r="L6596" s="1" t="s">
        <v>346</v>
      </c>
      <c r="M6596" s="1"/>
      <c r="N6596" s="1">
        <f t="shared" si="727"/>
        <v>0</v>
      </c>
      <c r="O6596" s="1" t="s">
        <v>257</v>
      </c>
    </row>
    <row r="6597" spans="1:15" x14ac:dyDescent="0.3">
      <c r="A6597" s="1" t="s">
        <v>657</v>
      </c>
      <c r="B6597" s="1" t="s">
        <v>13361</v>
      </c>
      <c r="C6597" s="1" t="str">
        <f t="shared" si="721"/>
        <v>USA</v>
      </c>
      <c r="D6597" s="1" t="s">
        <v>13381</v>
      </c>
      <c r="E6597" s="7" t="str">
        <f>TEXT(DATE(MID(D6597, 13, 4), CHOOSE(MATCH( MID(D6597, 5, 3), {"Jan","Feb","Mar","Apr","May","Jun","Jul","Aug","Sep","Oct","Nov","Dec"}, 0), 1, 2, 3, 4, 5, 6, 7, 8, 9, 10, 11, 12), MID(D6597, 9, 2)), "yyyy-mm-dd")</f>
        <v>1961-05-05</v>
      </c>
      <c r="F6597" s="1" t="str">
        <f t="shared" si="722"/>
        <v>14:34:00</v>
      </c>
      <c r="G6597" s="9" t="str">
        <f t="shared" si="723"/>
        <v>May</v>
      </c>
      <c r="H6597" s="5" t="str">
        <f t="shared" si="724"/>
        <v>1961</v>
      </c>
      <c r="I6597" s="1" t="s">
        <v>13382</v>
      </c>
      <c r="J6597" s="1" t="str">
        <f t="shared" si="725"/>
        <v xml:space="preserve">Mercury-Redstone </v>
      </c>
      <c r="K6597" s="1" t="str">
        <f t="shared" si="726"/>
        <v>Freedom 7 (MR-3)</v>
      </c>
      <c r="L6597" s="1" t="s">
        <v>346</v>
      </c>
      <c r="M6597" s="1"/>
      <c r="N6597" s="1">
        <f t="shared" si="727"/>
        <v>0</v>
      </c>
      <c r="O6597" s="1" t="s">
        <v>9</v>
      </c>
    </row>
    <row r="6598" spans="1:15" x14ac:dyDescent="0.3">
      <c r="A6598" s="1" t="s">
        <v>12002</v>
      </c>
      <c r="B6598" s="1" t="s">
        <v>13378</v>
      </c>
      <c r="C6598" s="1" t="str">
        <f t="shared" si="721"/>
        <v>USA</v>
      </c>
      <c r="D6598" s="1" t="s">
        <v>13383</v>
      </c>
      <c r="E6598" s="7" t="str">
        <f>TEXT(DATE(MID(D6598, 13, 4), CHOOSE(MATCH( MID(D6598, 5, 3), {"Jan","Feb","Mar","Apr","May","Jun","Jul","Aug","Sep","Oct","Nov","Dec"}, 0), 1, 2, 3, 4, 5, 6, 7, 8, 9, 10, 11, 12), MID(D6598, 9, 2)), "yyyy-mm-dd")</f>
        <v>1961-04-27</v>
      </c>
      <c r="F6598" s="1" t="str">
        <f t="shared" si="722"/>
        <v>14:16:00</v>
      </c>
      <c r="G6598" s="9" t="str">
        <f t="shared" si="723"/>
        <v>April</v>
      </c>
      <c r="H6598" s="5" t="str">
        <f t="shared" si="724"/>
        <v>1961</v>
      </c>
      <c r="I6598" s="1" t="s">
        <v>13384</v>
      </c>
      <c r="J6598" s="1" t="str">
        <f t="shared" si="725"/>
        <v xml:space="preserve">Juno II </v>
      </c>
      <c r="K6598" s="1" t="str">
        <f t="shared" si="726"/>
        <v>Explorer 11 (S 15)</v>
      </c>
      <c r="L6598" s="1" t="s">
        <v>346</v>
      </c>
      <c r="M6598" s="1"/>
      <c r="N6598" s="1">
        <f t="shared" si="727"/>
        <v>0</v>
      </c>
      <c r="O6598" s="1" t="s">
        <v>9</v>
      </c>
    </row>
    <row r="6599" spans="1:15" x14ac:dyDescent="0.3">
      <c r="A6599" s="1" t="s">
        <v>657</v>
      </c>
      <c r="B6599" s="1" t="s">
        <v>12305</v>
      </c>
      <c r="C6599" s="1" t="str">
        <f t="shared" si="721"/>
        <v>USA</v>
      </c>
      <c r="D6599" s="1" t="s">
        <v>13385</v>
      </c>
      <c r="E6599" s="7" t="str">
        <f>TEXT(DATE(MID(D6599, 13, 4), CHOOSE(MATCH( MID(D6599, 5, 3), {"Jan","Feb","Mar","Apr","May","Jun","Jul","Aug","Sep","Oct","Nov","Dec"}, 0), 1, 2, 3, 4, 5, 6, 7, 8, 9, 10, 11, 12), MID(D6599, 9, 2)), "yyyy-mm-dd")</f>
        <v>1961-04-25</v>
      </c>
      <c r="F6599" s="1" t="str">
        <f t="shared" si="722"/>
        <v>16:15:00</v>
      </c>
      <c r="G6599" s="9" t="str">
        <f t="shared" si="723"/>
        <v>April</v>
      </c>
      <c r="H6599" s="5" t="str">
        <f t="shared" si="724"/>
        <v>1961</v>
      </c>
      <c r="I6599" s="1" t="s">
        <v>13386</v>
      </c>
      <c r="J6599" s="1" t="str">
        <f t="shared" si="725"/>
        <v xml:space="preserve">Atlas-D Mercury </v>
      </c>
      <c r="K6599" s="1" t="str">
        <f t="shared" si="726"/>
        <v>Mercury-Atlas 3 (MA-3)</v>
      </c>
      <c r="L6599" s="1" t="s">
        <v>346</v>
      </c>
      <c r="M6599" s="1"/>
      <c r="N6599" s="1">
        <f t="shared" si="727"/>
        <v>0</v>
      </c>
      <c r="O6599" s="1" t="s">
        <v>257</v>
      </c>
    </row>
    <row r="6600" spans="1:15" x14ac:dyDescent="0.3">
      <c r="A6600" s="1" t="s">
        <v>6140</v>
      </c>
      <c r="B6600" s="1" t="s">
        <v>1630</v>
      </c>
      <c r="C6600" s="1" t="str">
        <f t="shared" si="721"/>
        <v>Kazakhstan</v>
      </c>
      <c r="D6600" s="1" t="s">
        <v>13387</v>
      </c>
      <c r="E6600" s="7" t="str">
        <f>TEXT(DATE(MID(D6600, 13, 4), CHOOSE(MATCH( MID(D6600, 5, 3), {"Jan","Feb","Mar","Apr","May","Jun","Jul","Aug","Sep","Oct","Nov","Dec"}, 0), 1, 2, 3, 4, 5, 6, 7, 8, 9, 10, 11, 12), MID(D6600, 9, 2)), "yyyy-mm-dd")</f>
        <v>1961-04-12</v>
      </c>
      <c r="F6600" s="1" t="str">
        <f t="shared" si="722"/>
        <v>06:07:00</v>
      </c>
      <c r="G6600" s="9" t="str">
        <f t="shared" si="723"/>
        <v>April</v>
      </c>
      <c r="H6600" s="5" t="str">
        <f t="shared" si="724"/>
        <v>1961</v>
      </c>
      <c r="I6600" s="1" t="s">
        <v>13388</v>
      </c>
      <c r="J6600" s="1" t="str">
        <f t="shared" si="725"/>
        <v xml:space="preserve">Vostok </v>
      </c>
      <c r="K6600" s="1" t="str">
        <f t="shared" si="726"/>
        <v>Vostok 1</v>
      </c>
      <c r="L6600" s="1" t="s">
        <v>346</v>
      </c>
      <c r="M6600" s="1"/>
      <c r="N6600" s="1">
        <f t="shared" si="727"/>
        <v>0</v>
      </c>
      <c r="O6600" s="1" t="s">
        <v>9</v>
      </c>
    </row>
    <row r="6601" spans="1:15" x14ac:dyDescent="0.3">
      <c r="A6601" s="1" t="s">
        <v>5722</v>
      </c>
      <c r="B6601" s="1" t="s">
        <v>11804</v>
      </c>
      <c r="C6601" s="1" t="str">
        <f t="shared" si="721"/>
        <v>USA</v>
      </c>
      <c r="D6601" s="1" t="s">
        <v>13389</v>
      </c>
      <c r="E6601" s="7" t="str">
        <f>TEXT(DATE(MID(D6601, 13, 4), CHOOSE(MATCH( MID(D6601, 5, 3), {"Jan","Feb","Mar","Apr","May","Jun","Jul","Aug","Sep","Oct","Nov","Dec"}, 0), 1, 2, 3, 4, 5, 6, 7, 8, 9, 10, 11, 12), MID(D6601, 9, 2)), "yyyy-mm-dd")</f>
        <v>1961-04-08</v>
      </c>
      <c r="F6601" s="1" t="str">
        <f t="shared" si="722"/>
        <v>19:21:00</v>
      </c>
      <c r="G6601" s="9" t="str">
        <f t="shared" si="723"/>
        <v>April</v>
      </c>
      <c r="H6601" s="5" t="str">
        <f t="shared" si="724"/>
        <v>1961</v>
      </c>
      <c r="I6601" s="1" t="s">
        <v>13390</v>
      </c>
      <c r="J6601" s="1" t="str">
        <f t="shared" si="725"/>
        <v xml:space="preserve">Thor DM-21 Agena-B </v>
      </c>
      <c r="K6601" s="1" t="str">
        <f t="shared" si="726"/>
        <v>Discoverer 23</v>
      </c>
      <c r="L6601" s="1" t="s">
        <v>346</v>
      </c>
      <c r="M6601" s="1"/>
      <c r="N6601" s="1">
        <f t="shared" si="727"/>
        <v>0</v>
      </c>
      <c r="O6601" s="1" t="s">
        <v>9</v>
      </c>
    </row>
    <row r="6602" spans="1:15" x14ac:dyDescent="0.3">
      <c r="A6602" s="1" t="s">
        <v>5722</v>
      </c>
      <c r="B6602" s="1" t="s">
        <v>10955</v>
      </c>
      <c r="C6602" s="1" t="str">
        <f t="shared" si="721"/>
        <v>USA</v>
      </c>
      <c r="D6602" s="1" t="s">
        <v>13391</v>
      </c>
      <c r="E6602" s="7" t="str">
        <f>TEXT(DATE(MID(D6602, 13, 4), CHOOSE(MATCH( MID(D6602, 5, 3), {"Jan","Feb","Mar","Apr","May","Jun","Jul","Aug","Sep","Oct","Nov","Dec"}, 0), 1, 2, 3, 4, 5, 6, 7, 8, 9, 10, 11, 12), MID(D6602, 9, 2)), "yyyy-mm-dd")</f>
        <v>1961-03-30</v>
      </c>
      <c r="F6602" s="1" t="str">
        <f t="shared" si="722"/>
        <v>20:34:00</v>
      </c>
      <c r="G6602" s="9" t="str">
        <f t="shared" si="723"/>
        <v>March</v>
      </c>
      <c r="H6602" s="5" t="str">
        <f t="shared" si="724"/>
        <v>1961</v>
      </c>
      <c r="I6602" s="1" t="s">
        <v>13392</v>
      </c>
      <c r="J6602" s="1" t="str">
        <f t="shared" si="725"/>
        <v xml:space="preserve">Thor DM-21 Agena-B </v>
      </c>
      <c r="K6602" s="1" t="str">
        <f t="shared" si="726"/>
        <v>Discoverer 22</v>
      </c>
      <c r="L6602" s="1" t="s">
        <v>346</v>
      </c>
      <c r="M6602" s="1"/>
      <c r="N6602" s="1">
        <f t="shared" si="727"/>
        <v>0</v>
      </c>
      <c r="O6602" s="1" t="s">
        <v>257</v>
      </c>
    </row>
    <row r="6603" spans="1:15" x14ac:dyDescent="0.3">
      <c r="A6603" s="1" t="s">
        <v>5722</v>
      </c>
      <c r="B6603" s="1" t="s">
        <v>3478</v>
      </c>
      <c r="C6603" s="1" t="str">
        <f t="shared" si="721"/>
        <v>USA</v>
      </c>
      <c r="D6603" s="1" t="s">
        <v>13393</v>
      </c>
      <c r="E6603" s="7" t="str">
        <f>TEXT(DATE(MID(D6603, 13, 4), CHOOSE(MATCH( MID(D6603, 5, 3), {"Jan","Feb","Mar","Apr","May","Jun","Jul","Aug","Sep","Oct","Nov","Dec"}, 0), 1, 2, 3, 4, 5, 6, 7, 8, 9, 10, 11, 12), MID(D6603, 9, 2)), "yyyy-mm-dd")</f>
        <v>1961-03-25</v>
      </c>
      <c r="F6603" s="1" t="str">
        <f t="shared" si="722"/>
        <v>15:17:00</v>
      </c>
      <c r="G6603" s="9" t="str">
        <f t="shared" si="723"/>
        <v>March</v>
      </c>
      <c r="H6603" s="5" t="str">
        <f t="shared" si="724"/>
        <v>1961</v>
      </c>
      <c r="I6603" s="1" t="s">
        <v>13394</v>
      </c>
      <c r="J6603" s="1" t="str">
        <f t="shared" si="725"/>
        <v xml:space="preserve">Thor DM-19 Delta </v>
      </c>
      <c r="K6603" s="1" t="str">
        <f t="shared" si="726"/>
        <v>Explorer 10 (P 14)</v>
      </c>
      <c r="L6603" s="1" t="s">
        <v>346</v>
      </c>
      <c r="M6603" s="1"/>
      <c r="N6603" s="1">
        <f t="shared" si="727"/>
        <v>0</v>
      </c>
      <c r="O6603" s="1" t="s">
        <v>9</v>
      </c>
    </row>
    <row r="6604" spans="1:15" x14ac:dyDescent="0.3">
      <c r="A6604" s="1" t="s">
        <v>6140</v>
      </c>
      <c r="B6604" s="1" t="s">
        <v>1630</v>
      </c>
      <c r="C6604" s="1" t="str">
        <f t="shared" si="721"/>
        <v>Kazakhstan</v>
      </c>
      <c r="D6604" s="1" t="s">
        <v>13395</v>
      </c>
      <c r="E6604" s="7" t="str">
        <f>TEXT(DATE(MID(D6604, 13, 4), CHOOSE(MATCH( MID(D6604, 5, 3), {"Jan","Feb","Mar","Apr","May","Jun","Jul","Aug","Sep","Oct","Nov","Dec"}, 0), 1, 2, 3, 4, 5, 6, 7, 8, 9, 10, 11, 12), MID(D6604, 9, 2)), "yyyy-mm-dd")</f>
        <v>1961-03-25</v>
      </c>
      <c r="F6604" s="1" t="str">
        <f t="shared" si="722"/>
        <v>05:54:00</v>
      </c>
      <c r="G6604" s="9" t="str">
        <f t="shared" si="723"/>
        <v>March</v>
      </c>
      <c r="H6604" s="5" t="str">
        <f t="shared" si="724"/>
        <v>1961</v>
      </c>
      <c r="I6604" s="1" t="s">
        <v>13396</v>
      </c>
      <c r="J6604" s="1" t="str">
        <f t="shared" si="725"/>
        <v xml:space="preserve">Vostok </v>
      </c>
      <c r="K6604" s="1" t="str">
        <f t="shared" si="726"/>
        <v>Korabl-Sputnik 5</v>
      </c>
      <c r="L6604" s="1" t="s">
        <v>346</v>
      </c>
      <c r="M6604" s="1"/>
      <c r="N6604" s="1">
        <f t="shared" si="727"/>
        <v>0</v>
      </c>
      <c r="O6604" s="1" t="s">
        <v>9</v>
      </c>
    </row>
    <row r="6605" spans="1:15" x14ac:dyDescent="0.3">
      <c r="A6605" s="1" t="s">
        <v>657</v>
      </c>
      <c r="B6605" s="1" t="s">
        <v>13361</v>
      </c>
      <c r="C6605" s="1" t="str">
        <f t="shared" si="721"/>
        <v>USA</v>
      </c>
      <c r="D6605" s="1" t="s">
        <v>13397</v>
      </c>
      <c r="E6605" s="7" t="str">
        <f>TEXT(DATE(MID(D6605, 13, 4), CHOOSE(MATCH( MID(D6605, 5, 3), {"Jan","Feb","Mar","Apr","May","Jun","Jul","Aug","Sep","Oct","Nov","Dec"}, 0), 1, 2, 3, 4, 5, 6, 7, 8, 9, 10, 11, 12), MID(D6605, 9, 2)), "yyyy-mm-dd")</f>
        <v>1961-03-24</v>
      </c>
      <c r="F6605" s="1" t="str">
        <f t="shared" si="722"/>
        <v>17:30:00</v>
      </c>
      <c r="G6605" s="9" t="str">
        <f t="shared" si="723"/>
        <v>March</v>
      </c>
      <c r="H6605" s="5" t="str">
        <f t="shared" si="724"/>
        <v>1961</v>
      </c>
      <c r="I6605" s="1" t="s">
        <v>13398</v>
      </c>
      <c r="J6605" s="1" t="str">
        <f t="shared" si="725"/>
        <v xml:space="preserve">Mercury-Redstone </v>
      </c>
      <c r="K6605" s="1" t="str">
        <f t="shared" si="726"/>
        <v>Mercury-Redstone BD (MR-BD)</v>
      </c>
      <c r="L6605" s="1" t="s">
        <v>346</v>
      </c>
      <c r="M6605" s="1"/>
      <c r="N6605" s="1">
        <f t="shared" si="727"/>
        <v>0</v>
      </c>
      <c r="O6605" s="1" t="s">
        <v>9</v>
      </c>
    </row>
    <row r="6606" spans="1:15" x14ac:dyDescent="0.3">
      <c r="A6606" s="1" t="s">
        <v>6140</v>
      </c>
      <c r="B6606" s="1" t="s">
        <v>1630</v>
      </c>
      <c r="C6606" s="1" t="str">
        <f t="shared" si="721"/>
        <v>Kazakhstan</v>
      </c>
      <c r="D6606" s="1" t="s">
        <v>13399</v>
      </c>
      <c r="E6606" s="7" t="str">
        <f>TEXT(DATE(MID(D6606, 13, 4), CHOOSE(MATCH( MID(D6606, 5, 3), {"Jan","Feb","Mar","Apr","May","Jun","Jul","Aug","Sep","Oct","Nov","Dec"}, 0), 1, 2, 3, 4, 5, 6, 7, 8, 9, 10, 11, 12), MID(D6606, 9, 2)), "yyyy-mm-dd")</f>
        <v>1961-03-09</v>
      </c>
      <c r="F6606" s="1" t="str">
        <f t="shared" si="722"/>
        <v>06:29:00</v>
      </c>
      <c r="G6606" s="9" t="str">
        <f t="shared" si="723"/>
        <v>March</v>
      </c>
      <c r="H6606" s="5" t="str">
        <f t="shared" si="724"/>
        <v>1961</v>
      </c>
      <c r="I6606" s="1" t="s">
        <v>13400</v>
      </c>
      <c r="J6606" s="1" t="str">
        <f t="shared" si="725"/>
        <v xml:space="preserve">Vostok </v>
      </c>
      <c r="K6606" s="1" t="str">
        <f t="shared" si="726"/>
        <v>Korabl-Sputnik 4</v>
      </c>
      <c r="L6606" s="1" t="s">
        <v>346</v>
      </c>
      <c r="M6606" s="1"/>
      <c r="N6606" s="1">
        <f t="shared" si="727"/>
        <v>0</v>
      </c>
      <c r="O6606" s="1" t="s">
        <v>9</v>
      </c>
    </row>
    <row r="6607" spans="1:15" x14ac:dyDescent="0.3">
      <c r="A6607" s="1" t="s">
        <v>12002</v>
      </c>
      <c r="B6607" s="1" t="s">
        <v>13378</v>
      </c>
      <c r="C6607" s="1" t="str">
        <f t="shared" si="721"/>
        <v>USA</v>
      </c>
      <c r="D6607" s="1" t="s">
        <v>13401</v>
      </c>
      <c r="E6607" s="7" t="str">
        <f>TEXT(DATE(MID(D6607, 13, 4), CHOOSE(MATCH( MID(D6607, 5, 3), {"Jan","Feb","Mar","Apr","May","Jun","Jul","Aug","Sep","Oct","Nov","Dec"}, 0), 1, 2, 3, 4, 5, 6, 7, 8, 9, 10, 11, 12), MID(D6607, 9, 2)), "yyyy-mm-dd")</f>
        <v>1961-02-25</v>
      </c>
      <c r="F6607" s="1" t="str">
        <f t="shared" si="722"/>
        <v>00:13:00</v>
      </c>
      <c r="G6607" s="9" t="str">
        <f t="shared" si="723"/>
        <v>February</v>
      </c>
      <c r="H6607" s="5" t="str">
        <f t="shared" si="724"/>
        <v>1961</v>
      </c>
      <c r="I6607" s="1" t="s">
        <v>13402</v>
      </c>
      <c r="J6607" s="1" t="str">
        <f t="shared" si="725"/>
        <v xml:space="preserve">Juno II </v>
      </c>
      <c r="K6607" s="1" t="str">
        <f t="shared" si="726"/>
        <v>Explorer 10a</v>
      </c>
      <c r="L6607" s="1" t="s">
        <v>346</v>
      </c>
      <c r="M6607" s="1"/>
      <c r="N6607" s="1">
        <f t="shared" si="727"/>
        <v>0</v>
      </c>
      <c r="O6607" s="1" t="s">
        <v>257</v>
      </c>
    </row>
    <row r="6608" spans="1:15" x14ac:dyDescent="0.3">
      <c r="A6608" s="1" t="s">
        <v>5722</v>
      </c>
      <c r="B6608" s="1" t="s">
        <v>3160</v>
      </c>
      <c r="C6608" s="1" t="str">
        <f t="shared" si="721"/>
        <v>USA</v>
      </c>
      <c r="D6608" s="1" t="s">
        <v>13403</v>
      </c>
      <c r="E6608" s="7" t="str">
        <f>TEXT(DATE(MID(D6608, 13, 4), CHOOSE(MATCH( MID(D6608, 5, 3), {"Jan","Feb","Mar","Apr","May","Jun","Jul","Aug","Sep","Oct","Nov","Dec"}, 0), 1, 2, 3, 4, 5, 6, 7, 8, 9, 10, 11, 12), MID(D6608, 9, 2)), "yyyy-mm-dd")</f>
        <v>1961-02-22</v>
      </c>
      <c r="F6608" s="1" t="str">
        <f t="shared" si="722"/>
        <v>03:45:00</v>
      </c>
      <c r="G6608" s="9" t="str">
        <f t="shared" si="723"/>
        <v>February</v>
      </c>
      <c r="H6608" s="5" t="str">
        <f t="shared" si="724"/>
        <v>1961</v>
      </c>
      <c r="I6608" s="1" t="s">
        <v>13404</v>
      </c>
      <c r="J6608" s="1" t="str">
        <f t="shared" si="725"/>
        <v xml:space="preserve">Thor-DM21 Ablestar </v>
      </c>
      <c r="K6608" s="1" t="str">
        <f t="shared" si="726"/>
        <v>Transit 3B &amp; Lofti 1</v>
      </c>
      <c r="L6608" s="1" t="s">
        <v>346</v>
      </c>
      <c r="M6608" s="1"/>
      <c r="N6608" s="1">
        <f t="shared" si="727"/>
        <v>0</v>
      </c>
      <c r="O6608" s="1" t="s">
        <v>9</v>
      </c>
    </row>
    <row r="6609" spans="1:15" x14ac:dyDescent="0.3">
      <c r="A6609" s="1" t="s">
        <v>657</v>
      </c>
      <c r="B6609" s="1" t="s">
        <v>12305</v>
      </c>
      <c r="C6609" s="1" t="str">
        <f t="shared" si="721"/>
        <v>USA</v>
      </c>
      <c r="D6609" s="1" t="s">
        <v>13405</v>
      </c>
      <c r="E6609" s="7" t="str">
        <f>TEXT(DATE(MID(D6609, 13, 4), CHOOSE(MATCH( MID(D6609, 5, 3), {"Jan","Feb","Mar","Apr","May","Jun","Jul","Aug","Sep","Oct","Nov","Dec"}, 0), 1, 2, 3, 4, 5, 6, 7, 8, 9, 10, 11, 12), MID(D6609, 9, 2)), "yyyy-mm-dd")</f>
        <v>1961-02-21</v>
      </c>
      <c r="F6609" s="1" t="str">
        <f t="shared" si="722"/>
        <v>14:12:00</v>
      </c>
      <c r="G6609" s="9" t="str">
        <f t="shared" si="723"/>
        <v>February</v>
      </c>
      <c r="H6609" s="5" t="str">
        <f t="shared" si="724"/>
        <v>1961</v>
      </c>
      <c r="I6609" s="1" t="s">
        <v>13406</v>
      </c>
      <c r="J6609" s="1" t="str">
        <f t="shared" si="725"/>
        <v xml:space="preserve">Atlas-D Mercury </v>
      </c>
      <c r="K6609" s="1" t="str">
        <f t="shared" si="726"/>
        <v>Mercury-Atlas 2 (MA-2)</v>
      </c>
      <c r="L6609" s="1" t="s">
        <v>346</v>
      </c>
      <c r="M6609" s="1"/>
      <c r="N6609" s="1">
        <f t="shared" si="727"/>
        <v>0</v>
      </c>
      <c r="O6609" s="1" t="s">
        <v>9</v>
      </c>
    </row>
    <row r="6610" spans="1:15" x14ac:dyDescent="0.3">
      <c r="A6610" s="1" t="s">
        <v>5722</v>
      </c>
      <c r="B6610" s="1" t="s">
        <v>11804</v>
      </c>
      <c r="C6610" s="1" t="str">
        <f t="shared" si="721"/>
        <v>USA</v>
      </c>
      <c r="D6610" s="1" t="s">
        <v>13407</v>
      </c>
      <c r="E6610" s="7" t="str">
        <f>TEXT(DATE(MID(D6610, 13, 4), CHOOSE(MATCH( MID(D6610, 5, 3), {"Jan","Feb","Mar","Apr","May","Jun","Jul","Aug","Sep","Oct","Nov","Dec"}, 0), 1, 2, 3, 4, 5, 6, 7, 8, 9, 10, 11, 12), MID(D6610, 9, 2)), "yyyy-mm-dd")</f>
        <v>1961-02-18</v>
      </c>
      <c r="F6610" s="1" t="str">
        <f t="shared" si="722"/>
        <v>22:57:00</v>
      </c>
      <c r="G6610" s="9" t="str">
        <f t="shared" si="723"/>
        <v>February</v>
      </c>
      <c r="H6610" s="5" t="str">
        <f t="shared" si="724"/>
        <v>1961</v>
      </c>
      <c r="I6610" s="1" t="s">
        <v>13408</v>
      </c>
      <c r="J6610" s="1" t="str">
        <f t="shared" si="725"/>
        <v xml:space="preserve">Thor DM-21 Agena-B </v>
      </c>
      <c r="K6610" s="1" t="str">
        <f t="shared" si="726"/>
        <v>Discoverer 21</v>
      </c>
      <c r="L6610" s="1" t="s">
        <v>346</v>
      </c>
      <c r="M6610" s="1"/>
      <c r="N6610" s="1">
        <f t="shared" si="727"/>
        <v>0</v>
      </c>
      <c r="O6610" s="1" t="s">
        <v>9</v>
      </c>
    </row>
    <row r="6611" spans="1:15" x14ac:dyDescent="0.3">
      <c r="A6611" s="1" t="s">
        <v>5722</v>
      </c>
      <c r="B6611" s="1" t="s">
        <v>10955</v>
      </c>
      <c r="C6611" s="1" t="str">
        <f t="shared" si="721"/>
        <v>USA</v>
      </c>
      <c r="D6611" s="1" t="s">
        <v>13409</v>
      </c>
      <c r="E6611" s="7" t="str">
        <f>TEXT(DATE(MID(D6611, 13, 4), CHOOSE(MATCH( MID(D6611, 5, 3), {"Jan","Feb","Mar","Apr","May","Jun","Jul","Aug","Sep","Oct","Nov","Dec"}, 0), 1, 2, 3, 4, 5, 6, 7, 8, 9, 10, 11, 12), MID(D6611, 9, 2)), "yyyy-mm-dd")</f>
        <v>1961-02-17</v>
      </c>
      <c r="F6611" s="1" t="str">
        <f t="shared" si="722"/>
        <v>20:25:00</v>
      </c>
      <c r="G6611" s="9" t="str">
        <f t="shared" si="723"/>
        <v>February</v>
      </c>
      <c r="H6611" s="5" t="str">
        <f t="shared" si="724"/>
        <v>1961</v>
      </c>
      <c r="I6611" s="1" t="s">
        <v>13410</v>
      </c>
      <c r="J6611" s="1" t="str">
        <f t="shared" si="725"/>
        <v xml:space="preserve">Thor DM-21 Agena-B </v>
      </c>
      <c r="K6611" s="1" t="str">
        <f t="shared" si="726"/>
        <v>Discoverer 20</v>
      </c>
      <c r="L6611" s="1" t="s">
        <v>346</v>
      </c>
      <c r="M6611" s="1"/>
      <c r="N6611" s="1">
        <f t="shared" si="727"/>
        <v>0</v>
      </c>
      <c r="O6611" s="1" t="s">
        <v>9</v>
      </c>
    </row>
    <row r="6612" spans="1:15" x14ac:dyDescent="0.3">
      <c r="A6612" s="1" t="s">
        <v>657</v>
      </c>
      <c r="B6612" s="1" t="s">
        <v>9094</v>
      </c>
      <c r="C6612" s="1" t="str">
        <f t="shared" si="721"/>
        <v>USA</v>
      </c>
      <c r="D6612" s="1" t="s">
        <v>13411</v>
      </c>
      <c r="E6612" s="7" t="str">
        <f>TEXT(DATE(MID(D6612, 13, 4), CHOOSE(MATCH( MID(D6612, 5, 3), {"Jan","Feb","Mar","Apr","May","Jun","Jul","Aug","Sep","Oct","Nov","Dec"}, 0), 1, 2, 3, 4, 5, 6, 7, 8, 9, 10, 11, 12), MID(D6612, 9, 2)), "yyyy-mm-dd")</f>
        <v>1961-02-16</v>
      </c>
      <c r="F6612" s="1" t="str">
        <f t="shared" si="722"/>
        <v>13:05:00</v>
      </c>
      <c r="G6612" s="9" t="str">
        <f t="shared" si="723"/>
        <v>February</v>
      </c>
      <c r="H6612" s="5" t="str">
        <f t="shared" si="724"/>
        <v>1961</v>
      </c>
      <c r="I6612" s="1" t="s">
        <v>13412</v>
      </c>
      <c r="J6612" s="1" t="str">
        <f t="shared" si="725"/>
        <v xml:space="preserve">Scout X-1 </v>
      </c>
      <c r="K6612" s="1" t="str">
        <f t="shared" si="726"/>
        <v>Explorer 9 (S-56A)</v>
      </c>
      <c r="L6612" s="1" t="s">
        <v>346</v>
      </c>
      <c r="M6612" s="1"/>
      <c r="N6612" s="1">
        <f t="shared" si="727"/>
        <v>0</v>
      </c>
      <c r="O6612" s="1" t="s">
        <v>9</v>
      </c>
    </row>
    <row r="6613" spans="1:15" x14ac:dyDescent="0.3">
      <c r="A6613" s="1" t="s">
        <v>6140</v>
      </c>
      <c r="B6613" s="1" t="s">
        <v>1630</v>
      </c>
      <c r="C6613" s="1" t="str">
        <f t="shared" si="721"/>
        <v>Kazakhstan</v>
      </c>
      <c r="D6613" s="1" t="s">
        <v>13413</v>
      </c>
      <c r="E6613" s="7" t="str">
        <f>TEXT(DATE(MID(D6613, 13, 4), CHOOSE(MATCH( MID(D6613, 5, 3), {"Jan","Feb","Mar","Apr","May","Jun","Jul","Aug","Sep","Oct","Nov","Dec"}, 0), 1, 2, 3, 4, 5, 6, 7, 8, 9, 10, 11, 12), MID(D6613, 9, 2)), "yyyy-mm-dd")</f>
        <v>1961-02-12</v>
      </c>
      <c r="F6613" s="1" t="str">
        <f t="shared" si="722"/>
        <v>00:34:00</v>
      </c>
      <c r="G6613" s="9" t="str">
        <f t="shared" si="723"/>
        <v>February</v>
      </c>
      <c r="H6613" s="5" t="str">
        <f t="shared" si="724"/>
        <v>1961</v>
      </c>
      <c r="I6613" s="1" t="s">
        <v>13414</v>
      </c>
      <c r="J6613" s="1" t="str">
        <f t="shared" si="725"/>
        <v xml:space="preserve">Molniya </v>
      </c>
      <c r="K6613" s="1" t="str">
        <f t="shared" si="726"/>
        <v>Venera 1</v>
      </c>
      <c r="L6613" s="1" t="s">
        <v>346</v>
      </c>
      <c r="M6613" s="1"/>
      <c r="N6613" s="1">
        <f t="shared" si="727"/>
        <v>0</v>
      </c>
      <c r="O6613" s="1" t="s">
        <v>9</v>
      </c>
    </row>
    <row r="6614" spans="1:15" x14ac:dyDescent="0.3">
      <c r="A6614" s="1" t="s">
        <v>6140</v>
      </c>
      <c r="B6614" s="1" t="s">
        <v>1630</v>
      </c>
      <c r="C6614" s="1" t="str">
        <f t="shared" si="721"/>
        <v>Kazakhstan</v>
      </c>
      <c r="D6614" s="1" t="s">
        <v>13415</v>
      </c>
      <c r="E6614" s="7" t="str">
        <f>TEXT(DATE(MID(D6614, 13, 4), CHOOSE(MATCH( MID(D6614, 5, 3), {"Jan","Feb","Mar","Apr","May","Jun","Jul","Aug","Sep","Oct","Nov","Dec"}, 0), 1, 2, 3, 4, 5, 6, 7, 8, 9, 10, 11, 12), MID(D6614, 9, 2)), "yyyy-mm-dd")</f>
        <v>1961-02-04</v>
      </c>
      <c r="F6614" s="1" t="str">
        <f t="shared" si="722"/>
        <v>01:18:00</v>
      </c>
      <c r="G6614" s="9" t="str">
        <f t="shared" si="723"/>
        <v>February</v>
      </c>
      <c r="H6614" s="5" t="str">
        <f t="shared" si="724"/>
        <v>1961</v>
      </c>
      <c r="I6614" s="1" t="s">
        <v>13416</v>
      </c>
      <c r="J6614" s="1" t="str">
        <f t="shared" si="725"/>
        <v xml:space="preserve">Molniya </v>
      </c>
      <c r="K6614" s="1" t="str">
        <f t="shared" si="726"/>
        <v>1VA nÂ°1 (Venera 1)</v>
      </c>
      <c r="L6614" s="1" t="s">
        <v>346</v>
      </c>
      <c r="M6614" s="1"/>
      <c r="N6614" s="1">
        <f t="shared" si="727"/>
        <v>0</v>
      </c>
      <c r="O6614" s="1" t="s">
        <v>257</v>
      </c>
    </row>
    <row r="6615" spans="1:15" x14ac:dyDescent="0.3">
      <c r="A6615" s="1" t="s">
        <v>5556</v>
      </c>
      <c r="B6615" s="1" t="s">
        <v>5557</v>
      </c>
      <c r="C6615" s="1" t="str">
        <f t="shared" si="721"/>
        <v>USA</v>
      </c>
      <c r="D6615" s="1" t="s">
        <v>13417</v>
      </c>
      <c r="E6615" s="7" t="str">
        <f>TEXT(DATE(MID(D6615, 13, 4), CHOOSE(MATCH( MID(D6615, 5, 3), {"Jan","Feb","Mar","Apr","May","Jun","Jul","Aug","Sep","Oct","Nov","Dec"}, 0), 1, 2, 3, 4, 5, 6, 7, 8, 9, 10, 11, 12), MID(D6615, 9, 2)), "yyyy-mm-dd")</f>
        <v>1961-01-31</v>
      </c>
      <c r="F6615" s="1" t="str">
        <f t="shared" si="722"/>
        <v>20:21:00</v>
      </c>
      <c r="G6615" s="9" t="str">
        <f t="shared" si="723"/>
        <v>January</v>
      </c>
      <c r="H6615" s="5" t="str">
        <f t="shared" si="724"/>
        <v>1961</v>
      </c>
      <c r="I6615" s="1" t="s">
        <v>13418</v>
      </c>
      <c r="J6615" s="1" t="str">
        <f t="shared" si="725"/>
        <v xml:space="preserve">Atlas-LV3 Agena-A </v>
      </c>
      <c r="K6615" s="1" t="str">
        <f t="shared" si="726"/>
        <v>Samos 2</v>
      </c>
      <c r="L6615" s="1" t="s">
        <v>346</v>
      </c>
      <c r="M6615" s="1"/>
      <c r="N6615" s="1">
        <f t="shared" si="727"/>
        <v>0</v>
      </c>
      <c r="O6615" s="1" t="s">
        <v>9</v>
      </c>
    </row>
    <row r="6616" spans="1:15" x14ac:dyDescent="0.3">
      <c r="A6616" s="1" t="s">
        <v>657</v>
      </c>
      <c r="B6616" s="1" t="s">
        <v>13361</v>
      </c>
      <c r="C6616" s="1" t="str">
        <f t="shared" si="721"/>
        <v>USA</v>
      </c>
      <c r="D6616" s="1" t="s">
        <v>13419</v>
      </c>
      <c r="E6616" s="7" t="str">
        <f>TEXT(DATE(MID(D6616, 13, 4), CHOOSE(MATCH( MID(D6616, 5, 3), {"Jan","Feb","Mar","Apr","May","Jun","Jul","Aug","Sep","Oct","Nov","Dec"}, 0), 1, 2, 3, 4, 5, 6, 7, 8, 9, 10, 11, 12), MID(D6616, 9, 2)), "yyyy-mm-dd")</f>
        <v>1961-01-31</v>
      </c>
      <c r="F6616" s="1" t="str">
        <f t="shared" si="722"/>
        <v>16:55:00</v>
      </c>
      <c r="G6616" s="9" t="str">
        <f t="shared" si="723"/>
        <v>January</v>
      </c>
      <c r="H6616" s="5" t="str">
        <f t="shared" si="724"/>
        <v>1961</v>
      </c>
      <c r="I6616" s="1" t="s">
        <v>13420</v>
      </c>
      <c r="J6616" s="1" t="str">
        <f t="shared" si="725"/>
        <v xml:space="preserve">Mercury-Redstone </v>
      </c>
      <c r="K6616" s="1" t="str">
        <f t="shared" si="726"/>
        <v>Mercury-Redstone 2 (MR-2)</v>
      </c>
      <c r="L6616" s="1" t="s">
        <v>346</v>
      </c>
      <c r="M6616" s="1"/>
      <c r="N6616" s="1">
        <f t="shared" si="727"/>
        <v>0</v>
      </c>
      <c r="O6616" s="1" t="s">
        <v>9</v>
      </c>
    </row>
    <row r="6617" spans="1:15" x14ac:dyDescent="0.3">
      <c r="A6617" s="1" t="s">
        <v>6140</v>
      </c>
      <c r="B6617" s="1" t="s">
        <v>1630</v>
      </c>
      <c r="C6617" s="1" t="str">
        <f t="shared" si="721"/>
        <v>Kazakhstan</v>
      </c>
      <c r="D6617" s="1" t="s">
        <v>13421</v>
      </c>
      <c r="E6617" s="7" t="str">
        <f>TEXT(DATE(MID(D6617, 13, 4), CHOOSE(MATCH( MID(D6617, 5, 3), {"Jan","Feb","Mar","Apr","May","Jun","Jul","Aug","Sep","Oct","Nov","Dec"}, 0), 1, 2, 3, 4, 5, 6, 7, 8, 9, 10, 11, 12), MID(D6617, 9, 2)), "yyyy-mm-dd")</f>
        <v>1960-12-22</v>
      </c>
      <c r="F6617" s="1" t="str">
        <f t="shared" si="722"/>
        <v>07:45:00</v>
      </c>
      <c r="G6617" s="9" t="str">
        <f t="shared" si="723"/>
        <v>December</v>
      </c>
      <c r="H6617" s="5" t="str">
        <f t="shared" si="724"/>
        <v>1960</v>
      </c>
      <c r="I6617" s="1" t="s">
        <v>13422</v>
      </c>
      <c r="J6617" s="1" t="str">
        <f t="shared" si="725"/>
        <v xml:space="preserve">Vostok </v>
      </c>
      <c r="K6617" s="1" t="str">
        <f t="shared" si="726"/>
        <v>1K nÂ°5 (Korabl-Sputnik 3)</v>
      </c>
      <c r="L6617" s="1" t="s">
        <v>346</v>
      </c>
      <c r="M6617" s="1"/>
      <c r="N6617" s="1">
        <f t="shared" si="727"/>
        <v>0</v>
      </c>
      <c r="O6617" s="1" t="s">
        <v>257</v>
      </c>
    </row>
    <row r="6618" spans="1:15" x14ac:dyDescent="0.3">
      <c r="A6618" s="1" t="s">
        <v>5722</v>
      </c>
      <c r="B6618" s="1" t="s">
        <v>11804</v>
      </c>
      <c r="C6618" s="1" t="str">
        <f t="shared" si="721"/>
        <v>USA</v>
      </c>
      <c r="D6618" s="1" t="s">
        <v>13423</v>
      </c>
      <c r="E6618" s="7" t="str">
        <f>TEXT(DATE(MID(D6618, 13, 4), CHOOSE(MATCH( MID(D6618, 5, 3), {"Jan","Feb","Mar","Apr","May","Jun","Jul","Aug","Sep","Oct","Nov","Dec"}, 0), 1, 2, 3, 4, 5, 6, 7, 8, 9, 10, 11, 12), MID(D6618, 9, 2)), "yyyy-mm-dd")</f>
        <v>1960-12-20</v>
      </c>
      <c r="F6618" s="1" t="str">
        <f t="shared" si="722"/>
        <v>20:32:00</v>
      </c>
      <c r="G6618" s="9" t="str">
        <f t="shared" si="723"/>
        <v>December</v>
      </c>
      <c r="H6618" s="5" t="str">
        <f t="shared" si="724"/>
        <v>1960</v>
      </c>
      <c r="I6618" s="1" t="s">
        <v>13424</v>
      </c>
      <c r="J6618" s="1" t="str">
        <f t="shared" si="725"/>
        <v xml:space="preserve">Thor DM-21 Agena-B </v>
      </c>
      <c r="K6618" s="1" t="str">
        <f t="shared" si="726"/>
        <v>Discoverer 19</v>
      </c>
      <c r="L6618" s="1" t="s">
        <v>346</v>
      </c>
      <c r="M6618" s="1"/>
      <c r="N6618" s="1">
        <f t="shared" si="727"/>
        <v>0</v>
      </c>
      <c r="O6618" s="1" t="s">
        <v>9</v>
      </c>
    </row>
    <row r="6619" spans="1:15" x14ac:dyDescent="0.3">
      <c r="A6619" s="1" t="s">
        <v>657</v>
      </c>
      <c r="B6619" s="1" t="s">
        <v>13361</v>
      </c>
      <c r="C6619" s="1" t="str">
        <f t="shared" si="721"/>
        <v>USA</v>
      </c>
      <c r="D6619" s="1" t="s">
        <v>13425</v>
      </c>
      <c r="E6619" s="7" t="str">
        <f>TEXT(DATE(MID(D6619, 13, 4), CHOOSE(MATCH( MID(D6619, 5, 3), {"Jan","Feb","Mar","Apr","May","Jun","Jul","Aug","Sep","Oct","Nov","Dec"}, 0), 1, 2, 3, 4, 5, 6, 7, 8, 9, 10, 11, 12), MID(D6619, 9, 2)), "yyyy-mm-dd")</f>
        <v>1960-12-19</v>
      </c>
      <c r="F6619" s="1" t="str">
        <f t="shared" si="722"/>
        <v>16:15:00</v>
      </c>
      <c r="G6619" s="9" t="str">
        <f t="shared" si="723"/>
        <v>December</v>
      </c>
      <c r="H6619" s="5" t="str">
        <f t="shared" si="724"/>
        <v>1960</v>
      </c>
      <c r="I6619" s="1" t="s">
        <v>13426</v>
      </c>
      <c r="J6619" s="1" t="str">
        <f t="shared" si="725"/>
        <v xml:space="preserve">Mercury-Redstone </v>
      </c>
      <c r="K6619" s="1" t="str">
        <f t="shared" si="726"/>
        <v>Mercury-Redstone 1A (MR-1A)</v>
      </c>
      <c r="L6619" s="1" t="s">
        <v>346</v>
      </c>
      <c r="M6619" s="1"/>
      <c r="N6619" s="1">
        <f t="shared" si="727"/>
        <v>0</v>
      </c>
      <c r="O6619" s="1" t="s">
        <v>9</v>
      </c>
    </row>
    <row r="6620" spans="1:15" x14ac:dyDescent="0.3">
      <c r="A6620" s="1" t="s">
        <v>5556</v>
      </c>
      <c r="B6620" s="1" t="s">
        <v>12019</v>
      </c>
      <c r="C6620" s="1" t="str">
        <f t="shared" si="721"/>
        <v>USA</v>
      </c>
      <c r="D6620" s="1" t="s">
        <v>13427</v>
      </c>
      <c r="E6620" s="7" t="str">
        <f>TEXT(DATE(MID(D6620, 13, 4), CHOOSE(MATCH( MID(D6620, 5, 3), {"Jan","Feb","Mar","Apr","May","Jun","Jul","Aug","Sep","Oct","Nov","Dec"}, 0), 1, 2, 3, 4, 5, 6, 7, 8, 9, 10, 11, 12), MID(D6620, 9, 2)), "yyyy-mm-dd")</f>
        <v>1960-12-15</v>
      </c>
      <c r="F6620" s="1" t="str">
        <f t="shared" si="722"/>
        <v>09:10:00</v>
      </c>
      <c r="G6620" s="9" t="str">
        <f t="shared" si="723"/>
        <v>December</v>
      </c>
      <c r="H6620" s="5" t="str">
        <f t="shared" si="724"/>
        <v>1960</v>
      </c>
      <c r="I6620" s="1" t="s">
        <v>13428</v>
      </c>
      <c r="J6620" s="1" t="str">
        <f t="shared" si="725"/>
        <v xml:space="preserve">Atlas-D Able </v>
      </c>
      <c r="K6620" s="1" t="str">
        <f t="shared" si="726"/>
        <v>Pioneer P-31</v>
      </c>
      <c r="L6620" s="1" t="s">
        <v>346</v>
      </c>
      <c r="M6620" s="1"/>
      <c r="N6620" s="1">
        <f t="shared" si="727"/>
        <v>0</v>
      </c>
      <c r="O6620" s="1" t="s">
        <v>257</v>
      </c>
    </row>
    <row r="6621" spans="1:15" x14ac:dyDescent="0.3">
      <c r="A6621" s="1" t="s">
        <v>5722</v>
      </c>
      <c r="B6621" s="1" t="s">
        <v>10955</v>
      </c>
      <c r="C6621" s="1" t="str">
        <f t="shared" si="721"/>
        <v>USA</v>
      </c>
      <c r="D6621" s="1" t="s">
        <v>13429</v>
      </c>
      <c r="E6621" s="7" t="str">
        <f>TEXT(DATE(MID(D6621, 13, 4), CHOOSE(MATCH( MID(D6621, 5, 3), {"Jan","Feb","Mar","Apr","May","Jun","Jul","Aug","Sep","Oct","Nov","Dec"}, 0), 1, 2, 3, 4, 5, 6, 7, 8, 9, 10, 11, 12), MID(D6621, 9, 2)), "yyyy-mm-dd")</f>
        <v>1960-12-07</v>
      </c>
      <c r="F6621" s="1" t="str">
        <f t="shared" si="722"/>
        <v>20:20:00</v>
      </c>
      <c r="G6621" s="9" t="str">
        <f t="shared" si="723"/>
        <v>December</v>
      </c>
      <c r="H6621" s="5" t="str">
        <f t="shared" si="724"/>
        <v>1960</v>
      </c>
      <c r="I6621" s="1" t="s">
        <v>13430</v>
      </c>
      <c r="J6621" s="1" t="str">
        <f t="shared" si="725"/>
        <v xml:space="preserve">Thor DM-21 Agena-B </v>
      </c>
      <c r="K6621" s="1" t="str">
        <f t="shared" si="726"/>
        <v>Discoverer 18</v>
      </c>
      <c r="L6621" s="1" t="s">
        <v>346</v>
      </c>
      <c r="M6621" s="1"/>
      <c r="N6621" s="1">
        <f t="shared" si="727"/>
        <v>0</v>
      </c>
      <c r="O6621" s="1" t="s">
        <v>9</v>
      </c>
    </row>
    <row r="6622" spans="1:15" x14ac:dyDescent="0.3">
      <c r="A6622" s="1" t="s">
        <v>657</v>
      </c>
      <c r="B6622" s="1" t="s">
        <v>9094</v>
      </c>
      <c r="C6622" s="1" t="str">
        <f t="shared" si="721"/>
        <v>USA</v>
      </c>
      <c r="D6622" s="1" t="s">
        <v>13431</v>
      </c>
      <c r="E6622" s="7" t="str">
        <f>TEXT(DATE(MID(D6622, 13, 4), CHOOSE(MATCH( MID(D6622, 5, 3), {"Jan","Feb","Mar","Apr","May","Jun","Jul","Aug","Sep","Oct","Nov","Dec"}, 0), 1, 2, 3, 4, 5, 6, 7, 8, 9, 10, 11, 12), MID(D6622, 9, 2)), "yyyy-mm-dd")</f>
        <v>1960-12-04</v>
      </c>
      <c r="F6622" s="1" t="str">
        <f t="shared" si="722"/>
        <v>21:14:00</v>
      </c>
      <c r="G6622" s="9" t="str">
        <f t="shared" si="723"/>
        <v>December</v>
      </c>
      <c r="H6622" s="5" t="str">
        <f t="shared" si="724"/>
        <v>1960</v>
      </c>
      <c r="I6622" s="1" t="s">
        <v>13432</v>
      </c>
      <c r="J6622" s="1" t="str">
        <f t="shared" si="725"/>
        <v xml:space="preserve">Scout X-1 </v>
      </c>
      <c r="K6622" s="1" t="str">
        <f t="shared" si="726"/>
        <v>Explorer (S-56)</v>
      </c>
      <c r="L6622" s="1" t="s">
        <v>346</v>
      </c>
      <c r="M6622" s="1"/>
      <c r="N6622" s="1">
        <f t="shared" si="727"/>
        <v>0</v>
      </c>
      <c r="O6622" s="1" t="s">
        <v>257</v>
      </c>
    </row>
    <row r="6623" spans="1:15" x14ac:dyDescent="0.3">
      <c r="A6623" s="1" t="s">
        <v>6140</v>
      </c>
      <c r="B6623" s="1" t="s">
        <v>1630</v>
      </c>
      <c r="C6623" s="1" t="str">
        <f t="shared" si="721"/>
        <v>Kazakhstan</v>
      </c>
      <c r="D6623" s="1" t="s">
        <v>13433</v>
      </c>
      <c r="E6623" s="7" t="str">
        <f>TEXT(DATE(MID(D6623, 13, 4), CHOOSE(MATCH( MID(D6623, 5, 3), {"Jan","Feb","Mar","Apr","May","Jun","Jul","Aug","Sep","Oct","Nov","Dec"}, 0), 1, 2, 3, 4, 5, 6, 7, 8, 9, 10, 11, 12), MID(D6623, 9, 2)), "yyyy-mm-dd")</f>
        <v>1960-12-01</v>
      </c>
      <c r="F6623" s="1" t="str">
        <f t="shared" si="722"/>
        <v>07:30:00</v>
      </c>
      <c r="G6623" s="9" t="str">
        <f t="shared" si="723"/>
        <v>December</v>
      </c>
      <c r="H6623" s="5" t="str">
        <f t="shared" si="724"/>
        <v>1960</v>
      </c>
      <c r="I6623" s="1" t="s">
        <v>13434</v>
      </c>
      <c r="J6623" s="1" t="str">
        <f t="shared" si="725"/>
        <v xml:space="preserve">Vostok </v>
      </c>
      <c r="K6623" s="1" t="str">
        <f t="shared" si="726"/>
        <v>Korabl-Sputnik 3</v>
      </c>
      <c r="L6623" s="1" t="s">
        <v>346</v>
      </c>
      <c r="M6623" s="1"/>
      <c r="N6623" s="1">
        <f t="shared" si="727"/>
        <v>0</v>
      </c>
      <c r="O6623" s="1" t="s">
        <v>9</v>
      </c>
    </row>
    <row r="6624" spans="1:15" x14ac:dyDescent="0.3">
      <c r="A6624" s="1" t="s">
        <v>5722</v>
      </c>
      <c r="B6624" s="1" t="s">
        <v>3160</v>
      </c>
      <c r="C6624" s="1" t="str">
        <f t="shared" si="721"/>
        <v>USA</v>
      </c>
      <c r="D6624" s="1" t="s">
        <v>13435</v>
      </c>
      <c r="E6624" s="7" t="str">
        <f>TEXT(DATE(MID(D6624, 13, 4), CHOOSE(MATCH( MID(D6624, 5, 3), {"Jan","Feb","Mar","Apr","May","Jun","Jul","Aug","Sep","Oct","Nov","Dec"}, 0), 1, 2, 3, 4, 5, 6, 7, 8, 9, 10, 11, 12), MID(D6624, 9, 2)), "yyyy-mm-dd")</f>
        <v>1960-11-30</v>
      </c>
      <c r="F6624" s="1" t="str">
        <f t="shared" si="722"/>
        <v>19:50:00</v>
      </c>
      <c r="G6624" s="9" t="str">
        <f t="shared" si="723"/>
        <v>November</v>
      </c>
      <c r="H6624" s="5" t="str">
        <f t="shared" si="724"/>
        <v>1960</v>
      </c>
      <c r="I6624" s="1" t="s">
        <v>13436</v>
      </c>
      <c r="J6624" s="1" t="str">
        <f t="shared" si="725"/>
        <v xml:space="preserve">Thor-DM21 Ablestar </v>
      </c>
      <c r="K6624" s="1" t="str">
        <f t="shared" si="726"/>
        <v>Transit 3A &amp; GRAB-2</v>
      </c>
      <c r="L6624" s="1" t="s">
        <v>346</v>
      </c>
      <c r="M6624" s="1"/>
      <c r="N6624" s="1">
        <f t="shared" si="727"/>
        <v>0</v>
      </c>
      <c r="O6624" s="1" t="s">
        <v>257</v>
      </c>
    </row>
    <row r="6625" spans="1:15" x14ac:dyDescent="0.3">
      <c r="A6625" s="1" t="s">
        <v>5722</v>
      </c>
      <c r="B6625" s="1" t="s">
        <v>3478</v>
      </c>
      <c r="C6625" s="1" t="str">
        <f t="shared" si="721"/>
        <v>USA</v>
      </c>
      <c r="D6625" s="1" t="s">
        <v>13437</v>
      </c>
      <c r="E6625" s="7" t="str">
        <f>TEXT(DATE(MID(D6625, 13, 4), CHOOSE(MATCH( MID(D6625, 5, 3), {"Jan","Feb","Mar","Apr","May","Jun","Jul","Aug","Sep","Oct","Nov","Dec"}, 0), 1, 2, 3, 4, 5, 6, 7, 8, 9, 10, 11, 12), MID(D6625, 9, 2)), "yyyy-mm-dd")</f>
        <v>1960-11-23</v>
      </c>
      <c r="F6625" s="1" t="str">
        <f t="shared" si="722"/>
        <v>11:13:00</v>
      </c>
      <c r="G6625" s="9" t="str">
        <f t="shared" si="723"/>
        <v>November</v>
      </c>
      <c r="H6625" s="5" t="str">
        <f t="shared" si="724"/>
        <v>1960</v>
      </c>
      <c r="I6625" s="1" t="s">
        <v>13438</v>
      </c>
      <c r="J6625" s="1" t="str">
        <f t="shared" si="725"/>
        <v xml:space="preserve">Thor DM-19 Delta </v>
      </c>
      <c r="K6625" s="1" t="str">
        <f t="shared" si="726"/>
        <v>TIROS-2</v>
      </c>
      <c r="L6625" s="1" t="s">
        <v>346</v>
      </c>
      <c r="M6625" s="1"/>
      <c r="N6625" s="1">
        <f t="shared" si="727"/>
        <v>0</v>
      </c>
      <c r="O6625" s="1" t="s">
        <v>9</v>
      </c>
    </row>
    <row r="6626" spans="1:15" x14ac:dyDescent="0.3">
      <c r="A6626" s="1" t="s">
        <v>657</v>
      </c>
      <c r="B6626" s="1" t="s">
        <v>13361</v>
      </c>
      <c r="C6626" s="1" t="str">
        <f t="shared" si="721"/>
        <v>USA</v>
      </c>
      <c r="D6626" s="1" t="s">
        <v>13439</v>
      </c>
      <c r="E6626" s="7" t="str">
        <f>TEXT(DATE(MID(D6626, 13, 4), CHOOSE(MATCH( MID(D6626, 5, 3), {"Jan","Feb","Mar","Apr","May","Jun","Jul","Aug","Sep","Oct","Nov","Dec"}, 0), 1, 2, 3, 4, 5, 6, 7, 8, 9, 10, 11, 12), MID(D6626, 9, 2)), "yyyy-mm-dd")</f>
        <v>1960-11-21</v>
      </c>
      <c r="F6626" s="1" t="str">
        <f t="shared" si="722"/>
        <v>14:00:00</v>
      </c>
      <c r="G6626" s="9" t="str">
        <f t="shared" si="723"/>
        <v>November</v>
      </c>
      <c r="H6626" s="5" t="str">
        <f t="shared" si="724"/>
        <v>1960</v>
      </c>
      <c r="I6626" s="1" t="s">
        <v>13440</v>
      </c>
      <c r="J6626" s="1" t="str">
        <f t="shared" si="725"/>
        <v xml:space="preserve">Mercury-Redstone </v>
      </c>
      <c r="K6626" s="1" t="str">
        <f t="shared" si="726"/>
        <v>Mercury-Redstone 1 (MR-1)</v>
      </c>
      <c r="L6626" s="1" t="s">
        <v>346</v>
      </c>
      <c r="M6626" s="1"/>
      <c r="N6626" s="1">
        <f t="shared" si="727"/>
        <v>0</v>
      </c>
      <c r="O6626" s="1" t="s">
        <v>257</v>
      </c>
    </row>
    <row r="6627" spans="1:15" x14ac:dyDescent="0.3">
      <c r="A6627" s="1" t="s">
        <v>5722</v>
      </c>
      <c r="B6627" s="1" t="s">
        <v>11804</v>
      </c>
      <c r="C6627" s="1" t="str">
        <f t="shared" si="721"/>
        <v>USA</v>
      </c>
      <c r="D6627" s="1" t="s">
        <v>13441</v>
      </c>
      <c r="E6627" s="7" t="str">
        <f>TEXT(DATE(MID(D6627, 13, 4), CHOOSE(MATCH( MID(D6627, 5, 3), {"Jan","Feb","Mar","Apr","May","Jun","Jul","Aug","Sep","Oct","Nov","Dec"}, 0), 1, 2, 3, 4, 5, 6, 7, 8, 9, 10, 11, 12), MID(D6627, 9, 2)), "yyyy-mm-dd")</f>
        <v>1960-11-12</v>
      </c>
      <c r="F6627" s="1" t="str">
        <f t="shared" si="722"/>
        <v>20:42:00</v>
      </c>
      <c r="G6627" s="9" t="str">
        <f t="shared" si="723"/>
        <v>November</v>
      </c>
      <c r="H6627" s="5" t="str">
        <f t="shared" si="724"/>
        <v>1960</v>
      </c>
      <c r="I6627" s="1" t="s">
        <v>13442</v>
      </c>
      <c r="J6627" s="1" t="str">
        <f t="shared" si="725"/>
        <v xml:space="preserve">Thor DM-21 Agena-B </v>
      </c>
      <c r="K6627" s="1" t="str">
        <f t="shared" si="726"/>
        <v>Discoverer 17</v>
      </c>
      <c r="L6627" s="1" t="s">
        <v>346</v>
      </c>
      <c r="M6627" s="1"/>
      <c r="N6627" s="1">
        <f t="shared" si="727"/>
        <v>0</v>
      </c>
      <c r="O6627" s="1" t="s">
        <v>9</v>
      </c>
    </row>
    <row r="6628" spans="1:15" x14ac:dyDescent="0.3">
      <c r="A6628" s="1" t="s">
        <v>12002</v>
      </c>
      <c r="B6628" s="1" t="s">
        <v>13378</v>
      </c>
      <c r="C6628" s="1" t="str">
        <f t="shared" si="721"/>
        <v>USA</v>
      </c>
      <c r="D6628" s="1" t="s">
        <v>13443</v>
      </c>
      <c r="E6628" s="7" t="str">
        <f>TEXT(DATE(MID(D6628, 13, 4), CHOOSE(MATCH( MID(D6628, 5, 3), {"Jan","Feb","Mar","Apr","May","Jun","Jul","Aug","Sep","Oct","Nov","Dec"}, 0), 1, 2, 3, 4, 5, 6, 7, 8, 9, 10, 11, 12), MID(D6628, 9, 2)), "yyyy-mm-dd")</f>
        <v>1960-11-03</v>
      </c>
      <c r="F6628" s="1" t="str">
        <f t="shared" si="722"/>
        <v>05:23:00</v>
      </c>
      <c r="G6628" s="9" t="str">
        <f t="shared" si="723"/>
        <v>November</v>
      </c>
      <c r="H6628" s="5" t="str">
        <f t="shared" si="724"/>
        <v>1960</v>
      </c>
      <c r="I6628" s="1" t="s">
        <v>13444</v>
      </c>
      <c r="J6628" s="1" t="str">
        <f t="shared" si="725"/>
        <v xml:space="preserve">Juno II </v>
      </c>
      <c r="K6628" s="1" t="str">
        <f t="shared" si="726"/>
        <v>Explorer 8</v>
      </c>
      <c r="L6628" s="1" t="s">
        <v>346</v>
      </c>
      <c r="M6628" s="1"/>
      <c r="N6628" s="1">
        <f t="shared" si="727"/>
        <v>0</v>
      </c>
      <c r="O6628" s="1" t="s">
        <v>9</v>
      </c>
    </row>
    <row r="6629" spans="1:15" x14ac:dyDescent="0.3">
      <c r="A6629" s="1" t="s">
        <v>5722</v>
      </c>
      <c r="B6629" s="1" t="s">
        <v>10955</v>
      </c>
      <c r="C6629" s="1" t="str">
        <f t="shared" si="721"/>
        <v>USA</v>
      </c>
      <c r="D6629" s="1" t="s">
        <v>13445</v>
      </c>
      <c r="E6629" s="7" t="str">
        <f>TEXT(DATE(MID(D6629, 13, 4), CHOOSE(MATCH( MID(D6629, 5, 3), {"Jan","Feb","Mar","Apr","May","Jun","Jul","Aug","Sep","Oct","Nov","Dec"}, 0), 1, 2, 3, 4, 5, 6, 7, 8, 9, 10, 11, 12), MID(D6629, 9, 2)), "yyyy-mm-dd")</f>
        <v>1960-10-26</v>
      </c>
      <c r="F6629" s="1" t="str">
        <f t="shared" si="722"/>
        <v>20:26:00</v>
      </c>
      <c r="G6629" s="9" t="str">
        <f t="shared" si="723"/>
        <v>October</v>
      </c>
      <c r="H6629" s="5" t="str">
        <f t="shared" si="724"/>
        <v>1960</v>
      </c>
      <c r="I6629" s="1" t="s">
        <v>13446</v>
      </c>
      <c r="J6629" s="1" t="str">
        <f t="shared" si="725"/>
        <v xml:space="preserve">Thor DM-21 Agena-B </v>
      </c>
      <c r="K6629" s="1" t="str">
        <f t="shared" si="726"/>
        <v>Discoverer 16</v>
      </c>
      <c r="L6629" s="1" t="s">
        <v>346</v>
      </c>
      <c r="M6629" s="1"/>
      <c r="N6629" s="1">
        <f t="shared" si="727"/>
        <v>0</v>
      </c>
      <c r="O6629" s="1" t="s">
        <v>257</v>
      </c>
    </row>
    <row r="6630" spans="1:15" x14ac:dyDescent="0.3">
      <c r="A6630" s="1" t="s">
        <v>6140</v>
      </c>
      <c r="B6630" s="1" t="s">
        <v>1630</v>
      </c>
      <c r="C6630" s="1" t="str">
        <f t="shared" si="721"/>
        <v>Kazakhstan</v>
      </c>
      <c r="D6630" s="1" t="s">
        <v>13447</v>
      </c>
      <c r="E6630" s="7" t="str">
        <f>TEXT(DATE(MID(D6630, 13, 4), CHOOSE(MATCH( MID(D6630, 5, 3), {"Jan","Feb","Mar","Apr","May","Jun","Jul","Aug","Sep","Oct","Nov","Dec"}, 0), 1, 2, 3, 4, 5, 6, 7, 8, 9, 10, 11, 12), MID(D6630, 9, 2)), "yyyy-mm-dd")</f>
        <v>1960-10-14</v>
      </c>
      <c r="F6630" s="1" t="str">
        <f t="shared" si="722"/>
        <v>13:51:00</v>
      </c>
      <c r="G6630" s="9" t="str">
        <f t="shared" si="723"/>
        <v>October</v>
      </c>
      <c r="H6630" s="5" t="str">
        <f t="shared" si="724"/>
        <v>1960</v>
      </c>
      <c r="I6630" s="1" t="s">
        <v>13448</v>
      </c>
      <c r="J6630" s="1" t="str">
        <f t="shared" si="725"/>
        <v xml:space="preserve">Molniya </v>
      </c>
      <c r="K6630" s="1" t="str">
        <f t="shared" si="726"/>
        <v>1M nÂ°2 (Marsnik 2)</v>
      </c>
      <c r="L6630" s="1" t="s">
        <v>346</v>
      </c>
      <c r="M6630" s="1"/>
      <c r="N6630" s="1">
        <f t="shared" si="727"/>
        <v>0</v>
      </c>
      <c r="O6630" s="1" t="s">
        <v>257</v>
      </c>
    </row>
    <row r="6631" spans="1:15" x14ac:dyDescent="0.3">
      <c r="A6631" s="1" t="s">
        <v>5556</v>
      </c>
      <c r="B6631" s="1" t="s">
        <v>5557</v>
      </c>
      <c r="C6631" s="1" t="str">
        <f t="shared" si="721"/>
        <v>USA</v>
      </c>
      <c r="D6631" s="1" t="s">
        <v>13449</v>
      </c>
      <c r="E6631" s="7" t="str">
        <f>TEXT(DATE(MID(D6631, 13, 4), CHOOSE(MATCH( MID(D6631, 5, 3), {"Jan","Feb","Mar","Apr","May","Jun","Jul","Aug","Sep","Oct","Nov","Dec"}, 0), 1, 2, 3, 4, 5, 6, 7, 8, 9, 10, 11, 12), MID(D6631, 9, 2)), "yyyy-mm-dd")</f>
        <v>1960-10-11</v>
      </c>
      <c r="F6631" s="1" t="str">
        <f t="shared" si="722"/>
        <v>20:33:00</v>
      </c>
      <c r="G6631" s="9" t="str">
        <f t="shared" si="723"/>
        <v>October</v>
      </c>
      <c r="H6631" s="5" t="str">
        <f t="shared" si="724"/>
        <v>1960</v>
      </c>
      <c r="I6631" s="1" t="s">
        <v>13450</v>
      </c>
      <c r="J6631" s="1" t="str">
        <f t="shared" si="725"/>
        <v xml:space="preserve">Atlas-LV3 Agena-A </v>
      </c>
      <c r="K6631" s="1" t="str">
        <f t="shared" si="726"/>
        <v>Samos 1</v>
      </c>
      <c r="L6631" s="1" t="s">
        <v>346</v>
      </c>
      <c r="M6631" s="1"/>
      <c r="N6631" s="1">
        <f t="shared" si="727"/>
        <v>0</v>
      </c>
      <c r="O6631" s="1" t="s">
        <v>257</v>
      </c>
    </row>
    <row r="6632" spans="1:15" x14ac:dyDescent="0.3">
      <c r="A6632" s="1" t="s">
        <v>6140</v>
      </c>
      <c r="B6632" s="1" t="s">
        <v>1630</v>
      </c>
      <c r="C6632" s="1" t="str">
        <f t="shared" si="721"/>
        <v>Kazakhstan</v>
      </c>
      <c r="D6632" s="1" t="s">
        <v>13451</v>
      </c>
      <c r="E6632" s="7" t="str">
        <f>TEXT(DATE(MID(D6632, 13, 4), CHOOSE(MATCH( MID(D6632, 5, 3), {"Jan","Feb","Mar","Apr","May","Jun","Jul","Aug","Sep","Oct","Nov","Dec"}, 0), 1, 2, 3, 4, 5, 6, 7, 8, 9, 10, 11, 12), MID(D6632, 9, 2)), "yyyy-mm-dd")</f>
        <v>1960-10-10</v>
      </c>
      <c r="F6632" s="1" t="str">
        <f t="shared" si="722"/>
        <v>14:27:00</v>
      </c>
      <c r="G6632" s="9" t="str">
        <f t="shared" si="723"/>
        <v>October</v>
      </c>
      <c r="H6632" s="5" t="str">
        <f t="shared" si="724"/>
        <v>1960</v>
      </c>
      <c r="I6632" s="1" t="s">
        <v>13452</v>
      </c>
      <c r="J6632" s="1" t="str">
        <f t="shared" si="725"/>
        <v xml:space="preserve">Molniya </v>
      </c>
      <c r="K6632" s="1" t="str">
        <f t="shared" si="726"/>
        <v>1M nÂ°1 (Marsnik 1)</v>
      </c>
      <c r="L6632" s="1" t="s">
        <v>346</v>
      </c>
      <c r="M6632" s="1"/>
      <c r="N6632" s="1">
        <f t="shared" si="727"/>
        <v>0</v>
      </c>
      <c r="O6632" s="1" t="s">
        <v>257</v>
      </c>
    </row>
    <row r="6633" spans="1:15" x14ac:dyDescent="0.3">
      <c r="A6633" s="1" t="s">
        <v>5722</v>
      </c>
      <c r="B6633" s="1" t="s">
        <v>3160</v>
      </c>
      <c r="C6633" s="1" t="str">
        <f t="shared" si="721"/>
        <v>USA</v>
      </c>
      <c r="D6633" s="1" t="s">
        <v>13453</v>
      </c>
      <c r="E6633" s="7" t="str">
        <f>TEXT(DATE(MID(D6633, 13, 4), CHOOSE(MATCH( MID(D6633, 5, 3), {"Jan","Feb","Mar","Apr","May","Jun","Jul","Aug","Sep","Oct","Nov","Dec"}, 0), 1, 2, 3, 4, 5, 6, 7, 8, 9, 10, 11, 12), MID(D6633, 9, 2)), "yyyy-mm-dd")</f>
        <v>1960-10-04</v>
      </c>
      <c r="F6633" s="1" t="str">
        <f t="shared" si="722"/>
        <v>17:50:00</v>
      </c>
      <c r="G6633" s="9" t="str">
        <f t="shared" si="723"/>
        <v>October</v>
      </c>
      <c r="H6633" s="5" t="str">
        <f t="shared" si="724"/>
        <v>1960</v>
      </c>
      <c r="I6633" s="1" t="s">
        <v>13454</v>
      </c>
      <c r="J6633" s="1" t="str">
        <f t="shared" si="725"/>
        <v xml:space="preserve">Thor-DM21 Ablestar </v>
      </c>
      <c r="K6633" s="1" t="str">
        <f t="shared" si="726"/>
        <v>Courier 1B</v>
      </c>
      <c r="L6633" s="1" t="s">
        <v>346</v>
      </c>
      <c r="M6633" s="1"/>
      <c r="N6633" s="1">
        <f t="shared" si="727"/>
        <v>0</v>
      </c>
      <c r="O6633" s="1" t="s">
        <v>9</v>
      </c>
    </row>
    <row r="6634" spans="1:15" x14ac:dyDescent="0.3">
      <c r="A6634" s="1" t="s">
        <v>5556</v>
      </c>
      <c r="B6634" s="1" t="s">
        <v>12019</v>
      </c>
      <c r="C6634" s="1" t="str">
        <f t="shared" si="721"/>
        <v>USA</v>
      </c>
      <c r="D6634" s="1" t="s">
        <v>13455</v>
      </c>
      <c r="E6634" s="7" t="str">
        <f>TEXT(DATE(MID(D6634, 13, 4), CHOOSE(MATCH( MID(D6634, 5, 3), {"Jan","Feb","Mar","Apr","May","Jun","Jul","Aug","Sep","Oct","Nov","Dec"}, 0), 1, 2, 3, 4, 5, 6, 7, 8, 9, 10, 11, 12), MID(D6634, 9, 2)), "yyyy-mm-dd")</f>
        <v>1960-09-25</v>
      </c>
      <c r="F6634" s="1" t="str">
        <f t="shared" si="722"/>
        <v>15:13:00</v>
      </c>
      <c r="G6634" s="9" t="str">
        <f t="shared" si="723"/>
        <v>September</v>
      </c>
      <c r="H6634" s="5" t="str">
        <f t="shared" si="724"/>
        <v>1960</v>
      </c>
      <c r="I6634" s="1" t="s">
        <v>13456</v>
      </c>
      <c r="J6634" s="1" t="str">
        <f t="shared" si="725"/>
        <v xml:space="preserve">Atlas-D Able </v>
      </c>
      <c r="K6634" s="1" t="str">
        <f t="shared" si="726"/>
        <v>Pioneer P-30</v>
      </c>
      <c r="L6634" s="1" t="s">
        <v>346</v>
      </c>
      <c r="M6634" s="1"/>
      <c r="N6634" s="1">
        <f t="shared" si="727"/>
        <v>0</v>
      </c>
      <c r="O6634" s="1" t="s">
        <v>257</v>
      </c>
    </row>
    <row r="6635" spans="1:15" x14ac:dyDescent="0.3">
      <c r="A6635" s="1" t="s">
        <v>5722</v>
      </c>
      <c r="B6635" s="1" t="s">
        <v>11804</v>
      </c>
      <c r="C6635" s="1" t="str">
        <f t="shared" si="721"/>
        <v>USA</v>
      </c>
      <c r="D6635" s="1" t="s">
        <v>13457</v>
      </c>
      <c r="E6635" s="7" t="str">
        <f>TEXT(DATE(MID(D6635, 13, 4), CHOOSE(MATCH( MID(D6635, 5, 3), {"Jan","Feb","Mar","Apr","May","Jun","Jul","Aug","Sep","Oct","Nov","Dec"}, 0), 1, 2, 3, 4, 5, 6, 7, 8, 9, 10, 11, 12), MID(D6635, 9, 2)), "yyyy-mm-dd")</f>
        <v>1960-09-13</v>
      </c>
      <c r="F6635" s="1" t="str">
        <f t="shared" si="722"/>
        <v>22:13:00</v>
      </c>
      <c r="G6635" s="9" t="str">
        <f t="shared" si="723"/>
        <v>September</v>
      </c>
      <c r="H6635" s="5" t="str">
        <f t="shared" si="724"/>
        <v>1960</v>
      </c>
      <c r="I6635" s="1" t="s">
        <v>13458</v>
      </c>
      <c r="J6635" s="1" t="str">
        <f t="shared" si="725"/>
        <v xml:space="preserve">Thor-DM18 Agena-A </v>
      </c>
      <c r="K6635" s="1" t="str">
        <f t="shared" si="726"/>
        <v>Discoverer 15</v>
      </c>
      <c r="L6635" s="1" t="s">
        <v>346</v>
      </c>
      <c r="M6635" s="1"/>
      <c r="N6635" s="1">
        <f t="shared" si="727"/>
        <v>0</v>
      </c>
      <c r="O6635" s="1" t="s">
        <v>9</v>
      </c>
    </row>
    <row r="6636" spans="1:15" x14ac:dyDescent="0.3">
      <c r="A6636" s="1" t="s">
        <v>6140</v>
      </c>
      <c r="B6636" s="1" t="s">
        <v>1630</v>
      </c>
      <c r="C6636" s="1" t="str">
        <f t="shared" si="721"/>
        <v>Kazakhstan</v>
      </c>
      <c r="D6636" s="1" t="s">
        <v>13459</v>
      </c>
      <c r="E6636" s="7" t="str">
        <f>TEXT(DATE(MID(D6636, 13, 4), CHOOSE(MATCH( MID(D6636, 5, 3), {"Jan","Feb","Mar","Apr","May","Jun","Jul","Aug","Sep","Oct","Nov","Dec"}, 0), 1, 2, 3, 4, 5, 6, 7, 8, 9, 10, 11, 12), MID(D6636, 9, 2)), "yyyy-mm-dd")</f>
        <v>1960-08-19</v>
      </c>
      <c r="F6636" s="1" t="str">
        <f t="shared" si="722"/>
        <v>08:44:00</v>
      </c>
      <c r="G6636" s="9" t="str">
        <f t="shared" si="723"/>
        <v>August</v>
      </c>
      <c r="H6636" s="5" t="str">
        <f t="shared" si="724"/>
        <v>1960</v>
      </c>
      <c r="I6636" s="1" t="s">
        <v>13460</v>
      </c>
      <c r="J6636" s="1" t="str">
        <f t="shared" si="725"/>
        <v xml:space="preserve">Vostok </v>
      </c>
      <c r="K6636" s="1" t="str">
        <f t="shared" si="726"/>
        <v>Korabl-Sputnik 2</v>
      </c>
      <c r="L6636" s="1" t="s">
        <v>346</v>
      </c>
      <c r="M6636" s="1"/>
      <c r="N6636" s="1">
        <f t="shared" si="727"/>
        <v>0</v>
      </c>
      <c r="O6636" s="1" t="s">
        <v>9</v>
      </c>
    </row>
    <row r="6637" spans="1:15" x14ac:dyDescent="0.3">
      <c r="A6637" s="1" t="s">
        <v>5722</v>
      </c>
      <c r="B6637" s="1" t="s">
        <v>3160</v>
      </c>
      <c r="C6637" s="1" t="str">
        <f t="shared" si="721"/>
        <v>USA</v>
      </c>
      <c r="D6637" s="1" t="s">
        <v>13461</v>
      </c>
      <c r="E6637" s="7" t="str">
        <f>TEXT(DATE(MID(D6637, 13, 4), CHOOSE(MATCH( MID(D6637, 5, 3), {"Jan","Feb","Mar","Apr","May","Jun","Jul","Aug","Sep","Oct","Nov","Dec"}, 0), 1, 2, 3, 4, 5, 6, 7, 8, 9, 10, 11, 12), MID(D6637, 9, 2)), "yyyy-mm-dd")</f>
        <v>1960-08-18</v>
      </c>
      <c r="F6637" s="1" t="str">
        <f t="shared" si="722"/>
        <v>19:58:00</v>
      </c>
      <c r="G6637" s="9" t="str">
        <f t="shared" si="723"/>
        <v>August</v>
      </c>
      <c r="H6637" s="5" t="str">
        <f t="shared" si="724"/>
        <v>1960</v>
      </c>
      <c r="I6637" s="1" t="s">
        <v>13462</v>
      </c>
      <c r="J6637" s="1" t="str">
        <f t="shared" si="725"/>
        <v xml:space="preserve">Thor-DM21 Ablestar </v>
      </c>
      <c r="K6637" s="1" t="str">
        <f t="shared" si="726"/>
        <v>Courier 1A</v>
      </c>
      <c r="L6637" s="1" t="s">
        <v>346</v>
      </c>
      <c r="M6637" s="1"/>
      <c r="N6637" s="1">
        <f t="shared" si="727"/>
        <v>0</v>
      </c>
      <c r="O6637" s="1" t="s">
        <v>257</v>
      </c>
    </row>
    <row r="6638" spans="1:15" x14ac:dyDescent="0.3">
      <c r="A6638" s="1" t="s">
        <v>5722</v>
      </c>
      <c r="B6638" s="1" t="s">
        <v>10955</v>
      </c>
      <c r="C6638" s="1" t="str">
        <f t="shared" si="721"/>
        <v>USA</v>
      </c>
      <c r="D6638" s="1" t="s">
        <v>13463</v>
      </c>
      <c r="E6638" s="7" t="str">
        <f>TEXT(DATE(MID(D6638, 13, 4), CHOOSE(MATCH( MID(D6638, 5, 3), {"Jan","Feb","Mar","Apr","May","Jun","Jul","Aug","Sep","Oct","Nov","Dec"}, 0), 1, 2, 3, 4, 5, 6, 7, 8, 9, 10, 11, 12), MID(D6638, 9, 2)), "yyyy-mm-dd")</f>
        <v>1960-08-18</v>
      </c>
      <c r="F6638" s="1" t="str">
        <f t="shared" si="722"/>
        <v>19:57:00</v>
      </c>
      <c r="G6638" s="9" t="str">
        <f t="shared" si="723"/>
        <v>August</v>
      </c>
      <c r="H6638" s="5" t="str">
        <f t="shared" si="724"/>
        <v>1960</v>
      </c>
      <c r="I6638" s="1" t="s">
        <v>13464</v>
      </c>
      <c r="J6638" s="1" t="str">
        <f t="shared" si="725"/>
        <v xml:space="preserve">Thor-DM18 Agena-A </v>
      </c>
      <c r="K6638" s="1" t="str">
        <f t="shared" si="726"/>
        <v>Discoverer 14</v>
      </c>
      <c r="L6638" s="1" t="s">
        <v>346</v>
      </c>
      <c r="M6638" s="1"/>
      <c r="N6638" s="1">
        <f t="shared" si="727"/>
        <v>0</v>
      </c>
      <c r="O6638" s="1" t="s">
        <v>9</v>
      </c>
    </row>
    <row r="6639" spans="1:15" x14ac:dyDescent="0.3">
      <c r="A6639" s="1" t="s">
        <v>5722</v>
      </c>
      <c r="B6639" s="1" t="s">
        <v>3478</v>
      </c>
      <c r="C6639" s="1" t="str">
        <f t="shared" si="721"/>
        <v>USA</v>
      </c>
      <c r="D6639" s="1" t="s">
        <v>13465</v>
      </c>
      <c r="E6639" s="7" t="str">
        <f>TEXT(DATE(MID(D6639, 13, 4), CHOOSE(MATCH( MID(D6639, 5, 3), {"Jan","Feb","Mar","Apr","May","Jun","Jul","Aug","Sep","Oct","Nov","Dec"}, 0), 1, 2, 3, 4, 5, 6, 7, 8, 9, 10, 11, 12), MID(D6639, 9, 2)), "yyyy-mm-dd")</f>
        <v>1960-08-12</v>
      </c>
      <c r="F6639" s="1" t="str">
        <f t="shared" si="722"/>
        <v>09:39:00</v>
      </c>
      <c r="G6639" s="9" t="str">
        <f t="shared" si="723"/>
        <v>August</v>
      </c>
      <c r="H6639" s="5" t="str">
        <f t="shared" si="724"/>
        <v>1960</v>
      </c>
      <c r="I6639" s="1" t="s">
        <v>13466</v>
      </c>
      <c r="J6639" s="1" t="str">
        <f t="shared" si="725"/>
        <v xml:space="preserve">Thor DM-19 Delta </v>
      </c>
      <c r="K6639" s="1" t="str">
        <f t="shared" si="726"/>
        <v>Echo 1A</v>
      </c>
      <c r="L6639" s="1" t="s">
        <v>346</v>
      </c>
      <c r="M6639" s="1"/>
      <c r="N6639" s="1">
        <f t="shared" si="727"/>
        <v>0</v>
      </c>
      <c r="O6639" s="1" t="s">
        <v>9</v>
      </c>
    </row>
    <row r="6640" spans="1:15" x14ac:dyDescent="0.3">
      <c r="A6640" s="1" t="s">
        <v>5722</v>
      </c>
      <c r="B6640" s="1" t="s">
        <v>11804</v>
      </c>
      <c r="C6640" s="1" t="str">
        <f t="shared" si="721"/>
        <v>USA</v>
      </c>
      <c r="D6640" s="1" t="s">
        <v>13467</v>
      </c>
      <c r="E6640" s="7" t="str">
        <f>TEXT(DATE(MID(D6640, 13, 4), CHOOSE(MATCH( MID(D6640, 5, 3), {"Jan","Feb","Mar","Apr","May","Jun","Jul","Aug","Sep","Oct","Nov","Dec"}, 0), 1, 2, 3, 4, 5, 6, 7, 8, 9, 10, 11, 12), MID(D6640, 9, 2)), "yyyy-mm-dd")</f>
        <v>1960-08-10</v>
      </c>
      <c r="F6640" s="1" t="str">
        <f t="shared" si="722"/>
        <v>20:37:00</v>
      </c>
      <c r="G6640" s="9" t="str">
        <f t="shared" si="723"/>
        <v>August</v>
      </c>
      <c r="H6640" s="5" t="str">
        <f t="shared" si="724"/>
        <v>1960</v>
      </c>
      <c r="I6640" s="1" t="s">
        <v>13468</v>
      </c>
      <c r="J6640" s="1" t="str">
        <f t="shared" si="725"/>
        <v xml:space="preserve">Thor-DM18 Agena-A </v>
      </c>
      <c r="K6640" s="1" t="str">
        <f t="shared" si="726"/>
        <v>Discoverer 13</v>
      </c>
      <c r="L6640" s="1" t="s">
        <v>346</v>
      </c>
      <c r="M6640" s="1"/>
      <c r="N6640" s="1">
        <f t="shared" si="727"/>
        <v>0</v>
      </c>
      <c r="O6640" s="1" t="s">
        <v>9</v>
      </c>
    </row>
    <row r="6641" spans="1:15" x14ac:dyDescent="0.3">
      <c r="A6641" s="1" t="s">
        <v>657</v>
      </c>
      <c r="B6641" s="1" t="s">
        <v>12305</v>
      </c>
      <c r="C6641" s="1" t="str">
        <f t="shared" si="721"/>
        <v>USA</v>
      </c>
      <c r="D6641" s="1" t="s">
        <v>13469</v>
      </c>
      <c r="E6641" s="7" t="str">
        <f>TEXT(DATE(MID(D6641, 13, 4), CHOOSE(MATCH( MID(D6641, 5, 3), {"Jan","Feb","Mar","Apr","May","Jun","Jul","Aug","Sep","Oct","Nov","Dec"}, 0), 1, 2, 3, 4, 5, 6, 7, 8, 9, 10, 11, 12), MID(D6641, 9, 2)), "yyyy-mm-dd")</f>
        <v>1960-07-29</v>
      </c>
      <c r="F6641" s="1" t="str">
        <f t="shared" si="722"/>
        <v>13:13:00</v>
      </c>
      <c r="G6641" s="9" t="str">
        <f t="shared" si="723"/>
        <v>July</v>
      </c>
      <c r="H6641" s="5" t="str">
        <f t="shared" si="724"/>
        <v>1960</v>
      </c>
      <c r="I6641" s="1" t="s">
        <v>13470</v>
      </c>
      <c r="J6641" s="1" t="str">
        <f t="shared" si="725"/>
        <v xml:space="preserve">Atlas-D Mercury </v>
      </c>
      <c r="K6641" s="1" t="str">
        <f t="shared" si="726"/>
        <v>Mercury-Atlas 1 (MA-1)</v>
      </c>
      <c r="L6641" s="1" t="s">
        <v>346</v>
      </c>
      <c r="M6641" s="1"/>
      <c r="N6641" s="1">
        <f t="shared" si="727"/>
        <v>0</v>
      </c>
      <c r="O6641" s="1" t="s">
        <v>257</v>
      </c>
    </row>
    <row r="6642" spans="1:15" x14ac:dyDescent="0.3">
      <c r="A6642" s="1" t="s">
        <v>6140</v>
      </c>
      <c r="B6642" s="1" t="s">
        <v>1630</v>
      </c>
      <c r="C6642" s="1" t="str">
        <f t="shared" si="721"/>
        <v>Kazakhstan</v>
      </c>
      <c r="D6642" s="1" t="s">
        <v>13471</v>
      </c>
      <c r="E6642" s="7" t="str">
        <f>TEXT(DATE(MID(D6642, 13, 4), CHOOSE(MATCH( MID(D6642, 5, 3), {"Jan","Feb","Mar","Apr","May","Jun","Jul","Aug","Sep","Oct","Nov","Dec"}, 0), 1, 2, 3, 4, 5, 6, 7, 8, 9, 10, 11, 12), MID(D6642, 9, 2)), "yyyy-mm-dd")</f>
        <v>1960-07-28</v>
      </c>
      <c r="F6642" s="1" t="str">
        <f t="shared" si="722"/>
        <v>09:31:00</v>
      </c>
      <c r="G6642" s="9" t="str">
        <f t="shared" si="723"/>
        <v>July</v>
      </c>
      <c r="H6642" s="5" t="str">
        <f t="shared" si="724"/>
        <v>1960</v>
      </c>
      <c r="I6642" s="1" t="s">
        <v>13472</v>
      </c>
      <c r="J6642" s="1" t="str">
        <f t="shared" si="725"/>
        <v xml:space="preserve">Vostok </v>
      </c>
      <c r="K6642" s="1" t="str">
        <f t="shared" si="726"/>
        <v>1K nÂ°2 (Korabl-Sputnik 2)</v>
      </c>
      <c r="L6642" s="1" t="s">
        <v>346</v>
      </c>
      <c r="M6642" s="1"/>
      <c r="N6642" s="1">
        <f t="shared" si="727"/>
        <v>0</v>
      </c>
      <c r="O6642" s="1" t="s">
        <v>257</v>
      </c>
    </row>
    <row r="6643" spans="1:15" x14ac:dyDescent="0.3">
      <c r="A6643" s="1" t="s">
        <v>5722</v>
      </c>
      <c r="B6643" s="1" t="s">
        <v>10955</v>
      </c>
      <c r="C6643" s="1" t="str">
        <f t="shared" si="721"/>
        <v>USA</v>
      </c>
      <c r="D6643" s="1" t="s">
        <v>13473</v>
      </c>
      <c r="E6643" s="7" t="str">
        <f>TEXT(DATE(MID(D6643, 13, 4), CHOOSE(MATCH( MID(D6643, 5, 3), {"Jan","Feb","Mar","Apr","May","Jun","Jul","Aug","Sep","Oct","Nov","Dec"}, 0), 1, 2, 3, 4, 5, 6, 7, 8, 9, 10, 11, 12), MID(D6643, 9, 2)), "yyyy-mm-dd")</f>
        <v>1960-06-29</v>
      </c>
      <c r="F6643" s="1" t="str">
        <f t="shared" si="722"/>
        <v>22:00:00</v>
      </c>
      <c r="G6643" s="9" t="str">
        <f t="shared" si="723"/>
        <v>June</v>
      </c>
      <c r="H6643" s="5" t="str">
        <f t="shared" si="724"/>
        <v>1960</v>
      </c>
      <c r="I6643" s="1" t="s">
        <v>13474</v>
      </c>
      <c r="J6643" s="1" t="str">
        <f t="shared" si="725"/>
        <v xml:space="preserve">Thor-DM18 Agena-A </v>
      </c>
      <c r="K6643" s="1" t="str">
        <f t="shared" si="726"/>
        <v>Discoverer 12</v>
      </c>
      <c r="L6643" s="1" t="s">
        <v>346</v>
      </c>
      <c r="M6643" s="1"/>
      <c r="N6643" s="1">
        <f t="shared" si="727"/>
        <v>0</v>
      </c>
      <c r="O6643" s="1" t="s">
        <v>257</v>
      </c>
    </row>
    <row r="6644" spans="1:15" x14ac:dyDescent="0.3">
      <c r="A6644" s="1" t="s">
        <v>5722</v>
      </c>
      <c r="B6644" s="1" t="s">
        <v>3160</v>
      </c>
      <c r="C6644" s="1" t="str">
        <f t="shared" si="721"/>
        <v>USA</v>
      </c>
      <c r="D6644" s="1" t="s">
        <v>13475</v>
      </c>
      <c r="E6644" s="7" t="str">
        <f>TEXT(DATE(MID(D6644, 13, 4), CHOOSE(MATCH( MID(D6644, 5, 3), {"Jan","Feb","Mar","Apr","May","Jun","Jul","Aug","Sep","Oct","Nov","Dec"}, 0), 1, 2, 3, 4, 5, 6, 7, 8, 9, 10, 11, 12), MID(D6644, 9, 2)), "yyyy-mm-dd")</f>
        <v>1960-06-22</v>
      </c>
      <c r="F6644" s="1" t="str">
        <f t="shared" si="722"/>
        <v>05:54:00</v>
      </c>
      <c r="G6644" s="9" t="str">
        <f t="shared" si="723"/>
        <v>June</v>
      </c>
      <c r="H6644" s="5" t="str">
        <f t="shared" si="724"/>
        <v>1960</v>
      </c>
      <c r="I6644" s="1" t="s">
        <v>13476</v>
      </c>
      <c r="J6644" s="1" t="str">
        <f t="shared" si="725"/>
        <v xml:space="preserve">Thor-DM21 Ablestar </v>
      </c>
      <c r="K6644" s="1" t="str">
        <f t="shared" si="726"/>
        <v>Transit 2A &amp; GRAB-1</v>
      </c>
      <c r="L6644" s="1" t="s">
        <v>346</v>
      </c>
      <c r="M6644" s="1"/>
      <c r="N6644" s="1">
        <f t="shared" si="727"/>
        <v>0</v>
      </c>
      <c r="O6644" s="1" t="s">
        <v>9</v>
      </c>
    </row>
    <row r="6645" spans="1:15" x14ac:dyDescent="0.3">
      <c r="A6645" s="1" t="s">
        <v>5556</v>
      </c>
      <c r="B6645" s="1" t="s">
        <v>12305</v>
      </c>
      <c r="C6645" s="1" t="str">
        <f t="shared" si="721"/>
        <v>USA</v>
      </c>
      <c r="D6645" s="1" t="s">
        <v>13477</v>
      </c>
      <c r="E6645" s="7" t="str">
        <f>TEXT(DATE(MID(D6645, 13, 4), CHOOSE(MATCH( MID(D6645, 5, 3), {"Jan","Feb","Mar","Apr","May","Jun","Jul","Aug","Sep","Oct","Nov","Dec"}, 0), 1, 2, 3, 4, 5, 6, 7, 8, 9, 10, 11, 12), MID(D6645, 9, 2)), "yyyy-mm-dd")</f>
        <v>1960-05-24</v>
      </c>
      <c r="F6645" s="1" t="str">
        <f t="shared" si="722"/>
        <v>17:36:00</v>
      </c>
      <c r="G6645" s="9" t="str">
        <f t="shared" si="723"/>
        <v>May</v>
      </c>
      <c r="H6645" s="5" t="str">
        <f t="shared" si="724"/>
        <v>1960</v>
      </c>
      <c r="I6645" s="1" t="s">
        <v>13478</v>
      </c>
      <c r="J6645" s="1" t="str">
        <f t="shared" si="725"/>
        <v xml:space="preserve">Atlas-LV3 Agena-A </v>
      </c>
      <c r="K6645" s="1" t="str">
        <f t="shared" si="726"/>
        <v>Midas 2</v>
      </c>
      <c r="L6645" s="1" t="s">
        <v>346</v>
      </c>
      <c r="M6645" s="1"/>
      <c r="N6645" s="1">
        <f t="shared" si="727"/>
        <v>0</v>
      </c>
      <c r="O6645" s="1" t="s">
        <v>9</v>
      </c>
    </row>
    <row r="6646" spans="1:15" x14ac:dyDescent="0.3">
      <c r="A6646" s="1" t="s">
        <v>6140</v>
      </c>
      <c r="B6646" s="1" t="s">
        <v>1630</v>
      </c>
      <c r="C6646" s="1" t="str">
        <f t="shared" si="721"/>
        <v>Kazakhstan</v>
      </c>
      <c r="D6646" s="1" t="s">
        <v>13479</v>
      </c>
      <c r="E6646" s="7" t="str">
        <f>TEXT(DATE(MID(D6646, 13, 4), CHOOSE(MATCH( MID(D6646, 5, 3), {"Jan","Feb","Mar","Apr","May","Jun","Jul","Aug","Sep","Oct","Nov","Dec"}, 0), 1, 2, 3, 4, 5, 6, 7, 8, 9, 10, 11, 12), MID(D6646, 9, 2)), "yyyy-mm-dd")</f>
        <v>1960-05-15</v>
      </c>
      <c r="F6646" s="1" t="str">
        <f t="shared" si="722"/>
        <v>00:00:00</v>
      </c>
      <c r="G6646" s="9" t="str">
        <f t="shared" si="723"/>
        <v>May</v>
      </c>
      <c r="H6646" s="5" t="str">
        <f t="shared" si="724"/>
        <v>1960</v>
      </c>
      <c r="I6646" s="1" t="s">
        <v>13480</v>
      </c>
      <c r="J6646" s="1" t="str">
        <f t="shared" si="725"/>
        <v xml:space="preserve">Vostok </v>
      </c>
      <c r="K6646" s="1" t="str">
        <f t="shared" si="726"/>
        <v>Korabl-Sputnik 1</v>
      </c>
      <c r="L6646" s="1" t="s">
        <v>346</v>
      </c>
      <c r="M6646" s="1"/>
      <c r="N6646" s="1">
        <f t="shared" si="727"/>
        <v>0</v>
      </c>
      <c r="O6646" s="1" t="s">
        <v>9</v>
      </c>
    </row>
    <row r="6647" spans="1:15" x14ac:dyDescent="0.3">
      <c r="A6647" s="1" t="s">
        <v>5722</v>
      </c>
      <c r="B6647" s="1" t="s">
        <v>3478</v>
      </c>
      <c r="C6647" s="1" t="str">
        <f t="shared" si="721"/>
        <v>USA</v>
      </c>
      <c r="D6647" s="1" t="s">
        <v>13481</v>
      </c>
      <c r="E6647" s="7" t="str">
        <f>TEXT(DATE(MID(D6647, 13, 4), CHOOSE(MATCH( MID(D6647, 5, 3), {"Jan","Feb","Mar","Apr","May","Jun","Jul","Aug","Sep","Oct","Nov","Dec"}, 0), 1, 2, 3, 4, 5, 6, 7, 8, 9, 10, 11, 12), MID(D6647, 9, 2)), "yyyy-mm-dd")</f>
        <v>1960-05-13</v>
      </c>
      <c r="F6647" s="1" t="str">
        <f t="shared" si="722"/>
        <v>09:16:00</v>
      </c>
      <c r="G6647" s="9" t="str">
        <f t="shared" si="723"/>
        <v>May</v>
      </c>
      <c r="H6647" s="5" t="str">
        <f t="shared" si="724"/>
        <v>1960</v>
      </c>
      <c r="I6647" s="1" t="s">
        <v>13482</v>
      </c>
      <c r="J6647" s="1" t="str">
        <f t="shared" si="725"/>
        <v xml:space="preserve">Thor DM-19 Delta </v>
      </c>
      <c r="K6647" s="1" t="str">
        <f t="shared" si="726"/>
        <v>Echo 1</v>
      </c>
      <c r="L6647" s="1" t="s">
        <v>346</v>
      </c>
      <c r="M6647" s="1"/>
      <c r="N6647" s="1">
        <f t="shared" si="727"/>
        <v>0</v>
      </c>
      <c r="O6647" s="1" t="s">
        <v>257</v>
      </c>
    </row>
    <row r="6648" spans="1:15" x14ac:dyDescent="0.3">
      <c r="A6648" s="1" t="s">
        <v>6140</v>
      </c>
      <c r="B6648" s="1" t="s">
        <v>1630</v>
      </c>
      <c r="C6648" s="1" t="str">
        <f t="shared" si="721"/>
        <v>Kazakhstan</v>
      </c>
      <c r="D6648" s="1" t="s">
        <v>13483</v>
      </c>
      <c r="E6648" s="7" t="str">
        <f>TEXT(DATE(MID(D6648, 13, 4), CHOOSE(MATCH( MID(D6648, 5, 3), {"Jan","Feb","Mar","Apr","May","Jun","Jul","Aug","Sep","Oct","Nov","Dec"}, 0), 1, 2, 3, 4, 5, 6, 7, 8, 9, 10, 11, 12), MID(D6648, 9, 2)), "yyyy-mm-dd")</f>
        <v>1960-04-16</v>
      </c>
      <c r="F6648" s="1" t="str">
        <f t="shared" si="722"/>
        <v>16:07:00</v>
      </c>
      <c r="G6648" s="9" t="str">
        <f t="shared" si="723"/>
        <v>April</v>
      </c>
      <c r="H6648" s="5" t="str">
        <f t="shared" si="724"/>
        <v>1960</v>
      </c>
      <c r="I6648" s="1" t="s">
        <v>13484</v>
      </c>
      <c r="J6648" s="1" t="str">
        <f t="shared" si="725"/>
        <v xml:space="preserve">Vostok </v>
      </c>
      <c r="K6648" s="1" t="str">
        <f t="shared" si="726"/>
        <v>E-3 nÂ°3 (Luna-3)</v>
      </c>
      <c r="L6648" s="1" t="s">
        <v>346</v>
      </c>
      <c r="M6648" s="1"/>
      <c r="N6648" s="1">
        <f t="shared" si="727"/>
        <v>0</v>
      </c>
      <c r="O6648" s="1" t="s">
        <v>257</v>
      </c>
    </row>
    <row r="6649" spans="1:15" x14ac:dyDescent="0.3">
      <c r="A6649" s="1" t="s">
        <v>5722</v>
      </c>
      <c r="B6649" s="1" t="s">
        <v>11804</v>
      </c>
      <c r="C6649" s="1" t="str">
        <f t="shared" si="721"/>
        <v>USA</v>
      </c>
      <c r="D6649" s="1" t="s">
        <v>13485</v>
      </c>
      <c r="E6649" s="7" t="str">
        <f>TEXT(DATE(MID(D6649, 13, 4), CHOOSE(MATCH( MID(D6649, 5, 3), {"Jan","Feb","Mar","Apr","May","Jun","Jul","Aug","Sep","Oct","Nov","Dec"}, 0), 1, 2, 3, 4, 5, 6, 7, 8, 9, 10, 11, 12), MID(D6649, 9, 2)), "yyyy-mm-dd")</f>
        <v>1960-04-15</v>
      </c>
      <c r="F6649" s="1" t="str">
        <f t="shared" si="722"/>
        <v>20:30:00</v>
      </c>
      <c r="G6649" s="9" t="str">
        <f t="shared" si="723"/>
        <v>April</v>
      </c>
      <c r="H6649" s="5" t="str">
        <f t="shared" si="724"/>
        <v>1960</v>
      </c>
      <c r="I6649" s="1" t="s">
        <v>13486</v>
      </c>
      <c r="J6649" s="1" t="str">
        <f t="shared" si="725"/>
        <v xml:space="preserve">Thor-DM18 Agena-A </v>
      </c>
      <c r="K6649" s="1" t="str">
        <f t="shared" si="726"/>
        <v>Discoverer 11</v>
      </c>
      <c r="L6649" s="1" t="s">
        <v>346</v>
      </c>
      <c r="M6649" s="1"/>
      <c r="N6649" s="1">
        <f t="shared" si="727"/>
        <v>0</v>
      </c>
      <c r="O6649" s="1" t="s">
        <v>9</v>
      </c>
    </row>
    <row r="6650" spans="1:15" x14ac:dyDescent="0.3">
      <c r="A6650" s="1" t="s">
        <v>6140</v>
      </c>
      <c r="B6650" s="1" t="s">
        <v>1630</v>
      </c>
      <c r="C6650" s="1" t="str">
        <f t="shared" si="721"/>
        <v>Kazakhstan</v>
      </c>
      <c r="D6650" s="1" t="s">
        <v>13487</v>
      </c>
      <c r="E6650" s="7" t="str">
        <f>TEXT(DATE(MID(D6650, 13, 4), CHOOSE(MATCH( MID(D6650, 5, 3), {"Jan","Feb","Mar","Apr","May","Jun","Jul","Aug","Sep","Oct","Nov","Dec"}, 0), 1, 2, 3, 4, 5, 6, 7, 8, 9, 10, 11, 12), MID(D6650, 9, 2)), "yyyy-mm-dd")</f>
        <v>1960-04-15</v>
      </c>
      <c r="F6650" s="1" t="str">
        <f t="shared" si="722"/>
        <v>15:06:00</v>
      </c>
      <c r="G6650" s="9" t="str">
        <f t="shared" si="723"/>
        <v>April</v>
      </c>
      <c r="H6650" s="5" t="str">
        <f t="shared" si="724"/>
        <v>1960</v>
      </c>
      <c r="I6650" s="1" t="s">
        <v>13488</v>
      </c>
      <c r="J6650" s="1" t="str">
        <f t="shared" si="725"/>
        <v xml:space="preserve">Vostok </v>
      </c>
      <c r="K6650" s="1" t="str">
        <f t="shared" si="726"/>
        <v>E-3 nÂ°2 (Luna-3)</v>
      </c>
      <c r="L6650" s="1" t="s">
        <v>346</v>
      </c>
      <c r="M6650" s="1"/>
      <c r="N6650" s="1">
        <f t="shared" si="727"/>
        <v>0</v>
      </c>
      <c r="O6650" s="1" t="s">
        <v>257</v>
      </c>
    </row>
    <row r="6651" spans="1:15" x14ac:dyDescent="0.3">
      <c r="A6651" s="1" t="s">
        <v>5722</v>
      </c>
      <c r="B6651" s="1" t="s">
        <v>3160</v>
      </c>
      <c r="C6651" s="1" t="str">
        <f t="shared" si="721"/>
        <v>USA</v>
      </c>
      <c r="D6651" s="1" t="s">
        <v>13489</v>
      </c>
      <c r="E6651" s="7" t="str">
        <f>TEXT(DATE(MID(D6651, 13, 4), CHOOSE(MATCH( MID(D6651, 5, 3), {"Jan","Feb","Mar","Apr","May","Jun","Jul","Aug","Sep","Oct","Nov","Dec"}, 0), 1, 2, 3, 4, 5, 6, 7, 8, 9, 10, 11, 12), MID(D6651, 9, 2)), "yyyy-mm-dd")</f>
        <v>1960-04-13</v>
      </c>
      <c r="F6651" s="1" t="str">
        <f t="shared" si="722"/>
        <v>12:02:00</v>
      </c>
      <c r="G6651" s="9" t="str">
        <f t="shared" si="723"/>
        <v>April</v>
      </c>
      <c r="H6651" s="5" t="str">
        <f t="shared" si="724"/>
        <v>1960</v>
      </c>
      <c r="I6651" s="1" t="s">
        <v>13490</v>
      </c>
      <c r="J6651" s="1" t="str">
        <f t="shared" si="725"/>
        <v xml:space="preserve">Thor-DM21 Ablestar </v>
      </c>
      <c r="K6651" s="1" t="str">
        <f t="shared" si="726"/>
        <v>Transit 1B</v>
      </c>
      <c r="L6651" s="1" t="s">
        <v>346</v>
      </c>
      <c r="M6651" s="1"/>
      <c r="N6651" s="1">
        <f t="shared" si="727"/>
        <v>0</v>
      </c>
      <c r="O6651" s="1" t="s">
        <v>9</v>
      </c>
    </row>
    <row r="6652" spans="1:15" x14ac:dyDescent="0.3">
      <c r="A6652" s="1" t="s">
        <v>5722</v>
      </c>
      <c r="B6652" s="1" t="s">
        <v>3478</v>
      </c>
      <c r="C6652" s="1" t="str">
        <f t="shared" si="721"/>
        <v>USA</v>
      </c>
      <c r="D6652" s="1" t="s">
        <v>13491</v>
      </c>
      <c r="E6652" s="7" t="str">
        <f>TEXT(DATE(MID(D6652, 13, 4), CHOOSE(MATCH( MID(D6652, 5, 3), {"Jan","Feb","Mar","Apr","May","Jun","Jul","Aug","Sep","Oct","Nov","Dec"}, 0), 1, 2, 3, 4, 5, 6, 7, 8, 9, 10, 11, 12), MID(D6652, 9, 2)), "yyyy-mm-dd")</f>
        <v>1960-04-01</v>
      </c>
      <c r="F6652" s="1" t="str">
        <f t="shared" si="722"/>
        <v>11:40:00</v>
      </c>
      <c r="G6652" s="9" t="str">
        <f t="shared" si="723"/>
        <v>April</v>
      </c>
      <c r="H6652" s="5" t="str">
        <f t="shared" si="724"/>
        <v>1960</v>
      </c>
      <c r="I6652" s="1" t="s">
        <v>13492</v>
      </c>
      <c r="J6652" s="1" t="str">
        <f t="shared" si="725"/>
        <v xml:space="preserve">Thor DM-18 Able-II </v>
      </c>
      <c r="K6652" s="1" t="str">
        <f t="shared" si="726"/>
        <v>TIROS-1</v>
      </c>
      <c r="L6652" s="1" t="s">
        <v>346</v>
      </c>
      <c r="M6652" s="1"/>
      <c r="N6652" s="1">
        <f t="shared" si="727"/>
        <v>0</v>
      </c>
      <c r="O6652" s="1" t="s">
        <v>9</v>
      </c>
    </row>
    <row r="6653" spans="1:15" x14ac:dyDescent="0.3">
      <c r="A6653" s="1" t="s">
        <v>12002</v>
      </c>
      <c r="B6653" s="1" t="s">
        <v>13378</v>
      </c>
      <c r="C6653" s="1" t="str">
        <f t="shared" si="721"/>
        <v>USA</v>
      </c>
      <c r="D6653" s="1" t="s">
        <v>13493</v>
      </c>
      <c r="E6653" s="7" t="str">
        <f>TEXT(DATE(MID(D6653, 13, 4), CHOOSE(MATCH( MID(D6653, 5, 3), {"Jan","Feb","Mar","Apr","May","Jun","Jul","Aug","Sep","Oct","Nov","Dec"}, 0), 1, 2, 3, 4, 5, 6, 7, 8, 9, 10, 11, 12), MID(D6653, 9, 2)), "yyyy-mm-dd")</f>
        <v>1960-03-23</v>
      </c>
      <c r="F6653" s="1" t="str">
        <f t="shared" si="722"/>
        <v>13:35:00</v>
      </c>
      <c r="G6653" s="9" t="str">
        <f t="shared" si="723"/>
        <v>March</v>
      </c>
      <c r="H6653" s="5" t="str">
        <f t="shared" si="724"/>
        <v>1960</v>
      </c>
      <c r="I6653" s="1" t="s">
        <v>13494</v>
      </c>
      <c r="J6653" s="1" t="str">
        <f t="shared" si="725"/>
        <v xml:space="preserve">Juno II </v>
      </c>
      <c r="K6653" s="1" t="str">
        <f t="shared" si="726"/>
        <v>Explorer 8a</v>
      </c>
      <c r="L6653" s="1" t="s">
        <v>346</v>
      </c>
      <c r="M6653" s="1"/>
      <c r="N6653" s="1">
        <f t="shared" si="727"/>
        <v>0</v>
      </c>
      <c r="O6653" s="1" t="s">
        <v>257</v>
      </c>
    </row>
    <row r="6654" spans="1:15" x14ac:dyDescent="0.3">
      <c r="A6654" s="1" t="s">
        <v>5722</v>
      </c>
      <c r="B6654" s="1" t="s">
        <v>3478</v>
      </c>
      <c r="C6654" s="1" t="str">
        <f t="shared" si="721"/>
        <v>USA</v>
      </c>
      <c r="D6654" s="1" t="s">
        <v>13495</v>
      </c>
      <c r="E6654" s="7" t="str">
        <f>TEXT(DATE(MID(D6654, 13, 4), CHOOSE(MATCH( MID(D6654, 5, 3), {"Jan","Feb","Mar","Apr","May","Jun","Jul","Aug","Sep","Oct","Nov","Dec"}, 0), 1, 2, 3, 4, 5, 6, 7, 8, 9, 10, 11, 12), MID(D6654, 9, 2)), "yyyy-mm-dd")</f>
        <v>1960-03-11</v>
      </c>
      <c r="F6654" s="1" t="str">
        <f t="shared" si="722"/>
        <v>13:00:00</v>
      </c>
      <c r="G6654" s="9" t="str">
        <f t="shared" si="723"/>
        <v>March</v>
      </c>
      <c r="H6654" s="5" t="str">
        <f t="shared" si="724"/>
        <v>1960</v>
      </c>
      <c r="I6654" s="1" t="s">
        <v>13496</v>
      </c>
      <c r="J6654" s="1" t="str">
        <f t="shared" si="725"/>
        <v xml:space="preserve">Thor DM-18 Able-IV </v>
      </c>
      <c r="K6654" s="1" t="str">
        <f t="shared" si="726"/>
        <v>Pioneer 5</v>
      </c>
      <c r="L6654" s="1" t="s">
        <v>346</v>
      </c>
      <c r="M6654" s="1"/>
      <c r="N6654" s="1">
        <f t="shared" si="727"/>
        <v>0</v>
      </c>
      <c r="O6654" s="1" t="s">
        <v>9</v>
      </c>
    </row>
    <row r="6655" spans="1:15" x14ac:dyDescent="0.3">
      <c r="A6655" s="1" t="s">
        <v>5556</v>
      </c>
      <c r="B6655" s="1" t="s">
        <v>12305</v>
      </c>
      <c r="C6655" s="1" t="str">
        <f t="shared" si="721"/>
        <v>USA</v>
      </c>
      <c r="D6655" s="1" t="s">
        <v>13497</v>
      </c>
      <c r="E6655" s="7" t="str">
        <f>TEXT(DATE(MID(D6655, 13, 4), CHOOSE(MATCH( MID(D6655, 5, 3), {"Jan","Feb","Mar","Apr","May","Jun","Jul","Aug","Sep","Oct","Nov","Dec"}, 0), 1, 2, 3, 4, 5, 6, 7, 8, 9, 10, 11, 12), MID(D6655, 9, 2)), "yyyy-mm-dd")</f>
        <v>1960-02-26</v>
      </c>
      <c r="F6655" s="1" t="str">
        <f t="shared" si="722"/>
        <v>17:25:00</v>
      </c>
      <c r="G6655" s="9" t="str">
        <f t="shared" si="723"/>
        <v>February</v>
      </c>
      <c r="H6655" s="5" t="str">
        <f t="shared" si="724"/>
        <v>1960</v>
      </c>
      <c r="I6655" s="1" t="s">
        <v>13498</v>
      </c>
      <c r="J6655" s="1" t="str">
        <f t="shared" si="725"/>
        <v xml:space="preserve">Atlas-LV3 Agena-A </v>
      </c>
      <c r="K6655" s="1" t="str">
        <f t="shared" si="726"/>
        <v>Midas 1</v>
      </c>
      <c r="L6655" s="1" t="s">
        <v>346</v>
      </c>
      <c r="M6655" s="1"/>
      <c r="N6655" s="1">
        <f t="shared" si="727"/>
        <v>0</v>
      </c>
      <c r="O6655" s="1" t="s">
        <v>257</v>
      </c>
    </row>
    <row r="6656" spans="1:15" x14ac:dyDescent="0.3">
      <c r="A6656" s="1" t="s">
        <v>5722</v>
      </c>
      <c r="B6656" s="1" t="s">
        <v>11804</v>
      </c>
      <c r="C6656" s="1" t="str">
        <f t="shared" si="721"/>
        <v>USA</v>
      </c>
      <c r="D6656" s="1" t="s">
        <v>13499</v>
      </c>
      <c r="E6656" s="7" t="str">
        <f>TEXT(DATE(MID(D6656, 13, 4), CHOOSE(MATCH( MID(D6656, 5, 3), {"Jan","Feb","Mar","Apr","May","Jun","Jul","Aug","Sep","Oct","Nov","Dec"}, 0), 1, 2, 3, 4, 5, 6, 7, 8, 9, 10, 11, 12), MID(D6656, 9, 2)), "yyyy-mm-dd")</f>
        <v>1960-02-19</v>
      </c>
      <c r="F6656" s="1" t="str">
        <f t="shared" si="722"/>
        <v>20:15:00</v>
      </c>
      <c r="G6656" s="9" t="str">
        <f t="shared" si="723"/>
        <v>February</v>
      </c>
      <c r="H6656" s="5" t="str">
        <f t="shared" si="724"/>
        <v>1960</v>
      </c>
      <c r="I6656" s="1" t="s">
        <v>13500</v>
      </c>
      <c r="J6656" s="1" t="str">
        <f t="shared" si="725"/>
        <v xml:space="preserve">Thor-DM18 Agena-A </v>
      </c>
      <c r="K6656" s="1" t="str">
        <f t="shared" si="726"/>
        <v>Discoverer 10</v>
      </c>
      <c r="L6656" s="1" t="s">
        <v>346</v>
      </c>
      <c r="M6656" s="1"/>
      <c r="N6656" s="1">
        <f t="shared" si="727"/>
        <v>0</v>
      </c>
      <c r="O6656" s="1" t="s">
        <v>257</v>
      </c>
    </row>
    <row r="6657" spans="1:15" x14ac:dyDescent="0.3">
      <c r="A6657" s="1" t="s">
        <v>5722</v>
      </c>
      <c r="B6657" s="1" t="s">
        <v>10955</v>
      </c>
      <c r="C6657" s="1" t="str">
        <f t="shared" si="721"/>
        <v>USA</v>
      </c>
      <c r="D6657" s="1" t="s">
        <v>13501</v>
      </c>
      <c r="E6657" s="7" t="str">
        <f>TEXT(DATE(MID(D6657, 13, 4), CHOOSE(MATCH( MID(D6657, 5, 3), {"Jan","Feb","Mar","Apr","May","Jun","Jul","Aug","Sep","Oct","Nov","Dec"}, 0), 1, 2, 3, 4, 5, 6, 7, 8, 9, 10, 11, 12), MID(D6657, 9, 2)), "yyyy-mm-dd")</f>
        <v>1960-02-04</v>
      </c>
      <c r="F6657" s="1" t="str">
        <f t="shared" si="722"/>
        <v>18:51:00</v>
      </c>
      <c r="G6657" s="9" t="str">
        <f t="shared" si="723"/>
        <v>February</v>
      </c>
      <c r="H6657" s="5" t="str">
        <f t="shared" si="724"/>
        <v>1960</v>
      </c>
      <c r="I6657" s="1" t="s">
        <v>13502</v>
      </c>
      <c r="J6657" s="1" t="str">
        <f t="shared" si="725"/>
        <v xml:space="preserve">Thor-DM18 Agena-A </v>
      </c>
      <c r="K6657" s="1" t="str">
        <f t="shared" si="726"/>
        <v>Discoverer 9</v>
      </c>
      <c r="L6657" s="1" t="s">
        <v>346</v>
      </c>
      <c r="M6657" s="1"/>
      <c r="N6657" s="1">
        <f t="shared" si="727"/>
        <v>0</v>
      </c>
      <c r="O6657" s="1" t="s">
        <v>257</v>
      </c>
    </row>
    <row r="6658" spans="1:15" x14ac:dyDescent="0.3">
      <c r="A6658" s="1" t="s">
        <v>5556</v>
      </c>
      <c r="B6658" s="1" t="s">
        <v>12305</v>
      </c>
      <c r="C6658" s="1" t="str">
        <f t="shared" ref="C6658:C6712" si="728">TRIM(MID(B6658, FIND("|", SUBSTITUTE(B6658, ",", "|", LEN(B6658) - LEN(SUBSTITUTE(B6658,",", "" )))) + 1, LEN(B6658)))</f>
        <v>USA</v>
      </c>
      <c r="D6658" s="1" t="s">
        <v>13503</v>
      </c>
      <c r="E6658" s="7" t="str">
        <f>TEXT(DATE(MID(D6658, 13, 4), CHOOSE(MATCH( MID(D6658, 5, 3), {"Jan","Feb","Mar","Apr","May","Jun","Jul","Aug","Sep","Oct","Nov","Dec"}, 0), 1, 2, 3, 4, 5, 6, 7, 8, 9, 10, 11, 12), MID(D6658, 9, 2)), "yyyy-mm-dd")</f>
        <v>1959-11-26</v>
      </c>
      <c r="F6658" s="1" t="str">
        <f t="shared" ref="F6658:F6712" si="729">IF(ISNUMBER(FIND(":", D6658)), MID(D6658, FIND(":", D6658)-2, 5) &amp; ":00", "00:00:00")</f>
        <v>07:26:00</v>
      </c>
      <c r="G6658" s="9" t="str">
        <f t="shared" ref="G6658:G6712" si="730">TEXT(E6658, "mmmm")</f>
        <v>November</v>
      </c>
      <c r="H6658" s="5" t="str">
        <f t="shared" ref="H6658:H6712" si="731">TEXT(E6658, "yyyy")</f>
        <v>1959</v>
      </c>
      <c r="I6658" s="1" t="s">
        <v>13504</v>
      </c>
      <c r="J6658" s="1" t="str">
        <f t="shared" ref="J6658:J6712" si="732">LEFT(I6658, FIND("|", I6658) - 1)</f>
        <v xml:space="preserve">Atlas-D Able </v>
      </c>
      <c r="K6658" s="1" t="str">
        <f t="shared" ref="K6658:K6712" si="733">MID(I6658, FIND("|", I6658) + 2, LEN(I6658))</f>
        <v>Pioneer P-3</v>
      </c>
      <c r="L6658" s="1" t="s">
        <v>346</v>
      </c>
      <c r="M6658" s="1"/>
      <c r="N6658" s="1">
        <f t="shared" si="727"/>
        <v>0</v>
      </c>
      <c r="O6658" s="1" t="s">
        <v>257</v>
      </c>
    </row>
    <row r="6659" spans="1:15" x14ac:dyDescent="0.3">
      <c r="A6659" s="1" t="s">
        <v>5722</v>
      </c>
      <c r="B6659" s="1" t="s">
        <v>11804</v>
      </c>
      <c r="C6659" s="1" t="str">
        <f t="shared" si="728"/>
        <v>USA</v>
      </c>
      <c r="D6659" s="1" t="s">
        <v>13505</v>
      </c>
      <c r="E6659" s="7" t="str">
        <f>TEXT(DATE(MID(D6659, 13, 4), CHOOSE(MATCH( MID(D6659, 5, 3), {"Jan","Feb","Mar","Apr","May","Jun","Jul","Aug","Sep","Oct","Nov","Dec"}, 0), 1, 2, 3, 4, 5, 6, 7, 8, 9, 10, 11, 12), MID(D6659, 9, 2)), "yyyy-mm-dd")</f>
        <v>1959-11-20</v>
      </c>
      <c r="F6659" s="1" t="str">
        <f t="shared" si="729"/>
        <v>19:25:00</v>
      </c>
      <c r="G6659" s="9" t="str">
        <f t="shared" si="730"/>
        <v>November</v>
      </c>
      <c r="H6659" s="5" t="str">
        <f t="shared" si="731"/>
        <v>1959</v>
      </c>
      <c r="I6659" s="1" t="s">
        <v>13506</v>
      </c>
      <c r="J6659" s="1" t="str">
        <f t="shared" si="732"/>
        <v xml:space="preserve">Thor-DM18 Agena-A </v>
      </c>
      <c r="K6659" s="1" t="str">
        <f t="shared" si="733"/>
        <v>Discoverer 8</v>
      </c>
      <c r="L6659" s="1" t="s">
        <v>346</v>
      </c>
      <c r="M6659" s="1"/>
      <c r="N6659" s="1">
        <f t="shared" ref="N6659:N6712" si="734">M6659 * 83</f>
        <v>0</v>
      </c>
      <c r="O6659" s="1" t="s">
        <v>257</v>
      </c>
    </row>
    <row r="6660" spans="1:15" x14ac:dyDescent="0.3">
      <c r="A6660" s="1" t="s">
        <v>5722</v>
      </c>
      <c r="B6660" s="1" t="s">
        <v>10955</v>
      </c>
      <c r="C6660" s="1" t="str">
        <f t="shared" si="728"/>
        <v>USA</v>
      </c>
      <c r="D6660" s="1" t="s">
        <v>13507</v>
      </c>
      <c r="E6660" s="7" t="str">
        <f>TEXT(DATE(MID(D6660, 13, 4), CHOOSE(MATCH( MID(D6660, 5, 3), {"Jan","Feb","Mar","Apr","May","Jun","Jul","Aug","Sep","Oct","Nov","Dec"}, 0), 1, 2, 3, 4, 5, 6, 7, 8, 9, 10, 11, 12), MID(D6660, 9, 2)), "yyyy-mm-dd")</f>
        <v>1959-11-07</v>
      </c>
      <c r="F6660" s="1" t="str">
        <f t="shared" si="729"/>
        <v>20:28:00</v>
      </c>
      <c r="G6660" s="9" t="str">
        <f t="shared" si="730"/>
        <v>November</v>
      </c>
      <c r="H6660" s="5" t="str">
        <f t="shared" si="731"/>
        <v>1959</v>
      </c>
      <c r="I6660" s="1" t="s">
        <v>13508</v>
      </c>
      <c r="J6660" s="1" t="str">
        <f t="shared" si="732"/>
        <v xml:space="preserve">Thor-DM18 Agena-A </v>
      </c>
      <c r="K6660" s="1" t="str">
        <f t="shared" si="733"/>
        <v>Discoverer 7</v>
      </c>
      <c r="L6660" s="1" t="s">
        <v>346</v>
      </c>
      <c r="M6660" s="1"/>
      <c r="N6660" s="1">
        <f t="shared" si="734"/>
        <v>0</v>
      </c>
      <c r="O6660" s="1" t="s">
        <v>9</v>
      </c>
    </row>
    <row r="6661" spans="1:15" x14ac:dyDescent="0.3">
      <c r="A6661" s="1" t="s">
        <v>12002</v>
      </c>
      <c r="B6661" s="1" t="s">
        <v>13361</v>
      </c>
      <c r="C6661" s="1" t="str">
        <f t="shared" si="728"/>
        <v>USA</v>
      </c>
      <c r="D6661" s="1" t="s">
        <v>13509</v>
      </c>
      <c r="E6661" s="7" t="str">
        <f>TEXT(DATE(MID(D6661, 13, 4), CHOOSE(MATCH( MID(D6661, 5, 3), {"Jan","Feb","Mar","Apr","May","Jun","Jul","Aug","Sep","Oct","Nov","Dec"}, 0), 1, 2, 3, 4, 5, 6, 7, 8, 9, 10, 11, 12), MID(D6661, 9, 2)), "yyyy-mm-dd")</f>
        <v>1959-10-13</v>
      </c>
      <c r="F6661" s="1" t="str">
        <f t="shared" si="729"/>
        <v>15:30:00</v>
      </c>
      <c r="G6661" s="9" t="str">
        <f t="shared" si="730"/>
        <v>October</v>
      </c>
      <c r="H6661" s="5" t="str">
        <f t="shared" si="731"/>
        <v>1959</v>
      </c>
      <c r="I6661" s="1" t="s">
        <v>13510</v>
      </c>
      <c r="J6661" s="1" t="str">
        <f t="shared" si="732"/>
        <v xml:space="preserve">Juno II </v>
      </c>
      <c r="K6661" s="1" t="str">
        <f t="shared" si="733"/>
        <v>Explorer 7</v>
      </c>
      <c r="L6661" s="1" t="s">
        <v>346</v>
      </c>
      <c r="M6661" s="1"/>
      <c r="N6661" s="1">
        <f t="shared" si="734"/>
        <v>0</v>
      </c>
      <c r="O6661" s="1" t="s">
        <v>9</v>
      </c>
    </row>
    <row r="6662" spans="1:15" x14ac:dyDescent="0.3">
      <c r="A6662" s="1" t="s">
        <v>6140</v>
      </c>
      <c r="B6662" s="1" t="s">
        <v>1630</v>
      </c>
      <c r="C6662" s="1" t="str">
        <f t="shared" si="728"/>
        <v>Kazakhstan</v>
      </c>
      <c r="D6662" s="1" t="s">
        <v>13511</v>
      </c>
      <c r="E6662" s="7" t="str">
        <f>TEXT(DATE(MID(D6662, 13, 4), CHOOSE(MATCH( MID(D6662, 5, 3), {"Jan","Feb","Mar","Apr","May","Jun","Jul","Aug","Sep","Oct","Nov","Dec"}, 0), 1, 2, 3, 4, 5, 6, 7, 8, 9, 10, 11, 12), MID(D6662, 9, 2)), "yyyy-mm-dd")</f>
        <v>1959-10-04</v>
      </c>
      <c r="F6662" s="1" t="str">
        <f t="shared" si="729"/>
        <v>00:43:00</v>
      </c>
      <c r="G6662" s="9" t="str">
        <f t="shared" si="730"/>
        <v>October</v>
      </c>
      <c r="H6662" s="5" t="str">
        <f t="shared" si="731"/>
        <v>1959</v>
      </c>
      <c r="I6662" s="1" t="s">
        <v>13512</v>
      </c>
      <c r="J6662" s="1" t="str">
        <f t="shared" si="732"/>
        <v xml:space="preserve">Vostok </v>
      </c>
      <c r="K6662" s="1" t="str">
        <f t="shared" si="733"/>
        <v>Luna-3</v>
      </c>
      <c r="L6662" s="1" t="s">
        <v>346</v>
      </c>
      <c r="M6662" s="1"/>
      <c r="N6662" s="1">
        <f t="shared" si="734"/>
        <v>0</v>
      </c>
      <c r="O6662" s="1" t="s">
        <v>9</v>
      </c>
    </row>
    <row r="6663" spans="1:15" x14ac:dyDescent="0.3">
      <c r="A6663" s="1" t="s">
        <v>13513</v>
      </c>
      <c r="B6663" s="1" t="s">
        <v>13514</v>
      </c>
      <c r="C6663" s="1" t="str">
        <f t="shared" si="728"/>
        <v>USA</v>
      </c>
      <c r="D6663" s="1" t="s">
        <v>13515</v>
      </c>
      <c r="E6663" s="7" t="str">
        <f>TEXT(DATE(MID(D6663, 13, 4), CHOOSE(MATCH( MID(D6663, 5, 3), {"Jan","Feb","Mar","Apr","May","Jun","Jul","Aug","Sep","Oct","Nov","Dec"}, 0), 1, 2, 3, 4, 5, 6, 7, 8, 9, 10, 11, 12), MID(D6663, 9, 2)), "yyyy-mm-dd")</f>
        <v>1959-09-18</v>
      </c>
      <c r="F6663" s="1" t="str">
        <f t="shared" si="729"/>
        <v>05:20:00</v>
      </c>
      <c r="G6663" s="9" t="str">
        <f t="shared" si="730"/>
        <v>September</v>
      </c>
      <c r="H6663" s="5" t="str">
        <f t="shared" si="731"/>
        <v>1959</v>
      </c>
      <c r="I6663" s="1" t="s">
        <v>13516</v>
      </c>
      <c r="J6663" s="1" t="str">
        <f t="shared" si="732"/>
        <v xml:space="preserve">Vanguard </v>
      </c>
      <c r="K6663" s="1" t="str">
        <f t="shared" si="733"/>
        <v>Vanguard 3</v>
      </c>
      <c r="L6663" s="1" t="s">
        <v>346</v>
      </c>
      <c r="M6663" s="1"/>
      <c r="N6663" s="1">
        <f t="shared" si="734"/>
        <v>0</v>
      </c>
      <c r="O6663" s="1" t="s">
        <v>117</v>
      </c>
    </row>
    <row r="6664" spans="1:15" x14ac:dyDescent="0.3">
      <c r="A6664" s="1" t="s">
        <v>5722</v>
      </c>
      <c r="B6664" s="1" t="s">
        <v>3478</v>
      </c>
      <c r="C6664" s="1" t="str">
        <f t="shared" si="728"/>
        <v>USA</v>
      </c>
      <c r="D6664" s="1" t="s">
        <v>13517</v>
      </c>
      <c r="E6664" s="7" t="str">
        <f>TEXT(DATE(MID(D6664, 13, 4), CHOOSE(MATCH( MID(D6664, 5, 3), {"Jan","Feb","Mar","Apr","May","Jun","Jul","Aug","Sep","Oct","Nov","Dec"}, 0), 1, 2, 3, 4, 5, 6, 7, 8, 9, 10, 11, 12), MID(D6664, 9, 2)), "yyyy-mm-dd")</f>
        <v>1959-09-17</v>
      </c>
      <c r="F6664" s="1" t="str">
        <f t="shared" si="729"/>
        <v>14:34:00</v>
      </c>
      <c r="G6664" s="9" t="str">
        <f t="shared" si="730"/>
        <v>September</v>
      </c>
      <c r="H6664" s="5" t="str">
        <f t="shared" si="731"/>
        <v>1959</v>
      </c>
      <c r="I6664" s="1" t="s">
        <v>13518</v>
      </c>
      <c r="J6664" s="1" t="str">
        <f t="shared" si="732"/>
        <v xml:space="preserve">Thor DM-18 Able-II </v>
      </c>
      <c r="K6664" s="1" t="str">
        <f t="shared" si="733"/>
        <v>Transit 1A</v>
      </c>
      <c r="L6664" s="1" t="s">
        <v>346</v>
      </c>
      <c r="M6664" s="1"/>
      <c r="N6664" s="1">
        <f t="shared" si="734"/>
        <v>0</v>
      </c>
      <c r="O6664" s="1" t="s">
        <v>257</v>
      </c>
    </row>
    <row r="6665" spans="1:15" x14ac:dyDescent="0.3">
      <c r="A6665" s="1" t="s">
        <v>6140</v>
      </c>
      <c r="B6665" s="1" t="s">
        <v>1630</v>
      </c>
      <c r="C6665" s="1" t="str">
        <f t="shared" si="728"/>
        <v>Kazakhstan</v>
      </c>
      <c r="D6665" s="1" t="s">
        <v>13519</v>
      </c>
      <c r="E6665" s="7" t="str">
        <f>TEXT(DATE(MID(D6665, 13, 4), CHOOSE(MATCH( MID(D6665, 5, 3), {"Jan","Feb","Mar","Apr","May","Jun","Jul","Aug","Sep","Oct","Nov","Dec"}, 0), 1, 2, 3, 4, 5, 6, 7, 8, 9, 10, 11, 12), MID(D6665, 9, 2)), "yyyy-mm-dd")</f>
        <v>1959-09-12</v>
      </c>
      <c r="F6665" s="1" t="str">
        <f t="shared" si="729"/>
        <v>06:39:00</v>
      </c>
      <c r="G6665" s="9" t="str">
        <f t="shared" si="730"/>
        <v>September</v>
      </c>
      <c r="H6665" s="5" t="str">
        <f t="shared" si="731"/>
        <v>1959</v>
      </c>
      <c r="I6665" s="1" t="s">
        <v>13520</v>
      </c>
      <c r="J6665" s="1" t="str">
        <f t="shared" si="732"/>
        <v xml:space="preserve">Vostok </v>
      </c>
      <c r="K6665" s="1" t="str">
        <f t="shared" si="733"/>
        <v>Luna-2</v>
      </c>
      <c r="L6665" s="1" t="s">
        <v>346</v>
      </c>
      <c r="M6665" s="1"/>
      <c r="N6665" s="1">
        <f t="shared" si="734"/>
        <v>0</v>
      </c>
      <c r="O6665" s="1" t="s">
        <v>9</v>
      </c>
    </row>
    <row r="6666" spans="1:15" x14ac:dyDescent="0.3">
      <c r="A6666" s="1" t="s">
        <v>657</v>
      </c>
      <c r="B6666" s="1" t="s">
        <v>12305</v>
      </c>
      <c r="C6666" s="1" t="str">
        <f t="shared" si="728"/>
        <v>USA</v>
      </c>
      <c r="D6666" s="1" t="s">
        <v>13521</v>
      </c>
      <c r="E6666" s="7" t="str">
        <f>TEXT(DATE(MID(D6666, 13, 4), CHOOSE(MATCH( MID(D6666, 5, 3), {"Jan","Feb","Mar","Apr","May","Jun","Jul","Aug","Sep","Oct","Nov","Dec"}, 0), 1, 2, 3, 4, 5, 6, 7, 8, 9, 10, 11, 12), MID(D6666, 9, 2)), "yyyy-mm-dd")</f>
        <v>1959-09-09</v>
      </c>
      <c r="F6666" s="1" t="str">
        <f t="shared" si="729"/>
        <v>08:19:00</v>
      </c>
      <c r="G6666" s="9" t="str">
        <f t="shared" si="730"/>
        <v>September</v>
      </c>
      <c r="H6666" s="5" t="str">
        <f t="shared" si="731"/>
        <v>1959</v>
      </c>
      <c r="I6666" s="1" t="s">
        <v>13522</v>
      </c>
      <c r="J6666" s="1" t="str">
        <f t="shared" si="732"/>
        <v xml:space="preserve">Atlas-D Mercury </v>
      </c>
      <c r="K6666" s="1" t="str">
        <f t="shared" si="733"/>
        <v>Big Joe 1</v>
      </c>
      <c r="L6666" s="1" t="s">
        <v>346</v>
      </c>
      <c r="M6666" s="1"/>
      <c r="N6666" s="1">
        <f t="shared" si="734"/>
        <v>0</v>
      </c>
      <c r="O6666" s="1" t="s">
        <v>117</v>
      </c>
    </row>
    <row r="6667" spans="1:15" x14ac:dyDescent="0.3">
      <c r="A6667" s="1" t="s">
        <v>5722</v>
      </c>
      <c r="B6667" s="1" t="s">
        <v>11804</v>
      </c>
      <c r="C6667" s="1" t="str">
        <f t="shared" si="728"/>
        <v>USA</v>
      </c>
      <c r="D6667" s="1" t="s">
        <v>13523</v>
      </c>
      <c r="E6667" s="7" t="str">
        <f>TEXT(DATE(MID(D6667, 13, 4), CHOOSE(MATCH( MID(D6667, 5, 3), {"Jan","Feb","Mar","Apr","May","Jun","Jul","Aug","Sep","Oct","Nov","Dec"}, 0), 1, 2, 3, 4, 5, 6, 7, 8, 9, 10, 11, 12), MID(D6667, 9, 2)), "yyyy-mm-dd")</f>
        <v>1959-08-19</v>
      </c>
      <c r="F6667" s="1" t="str">
        <f t="shared" si="729"/>
        <v>19:24:00</v>
      </c>
      <c r="G6667" s="9" t="str">
        <f t="shared" si="730"/>
        <v>August</v>
      </c>
      <c r="H6667" s="5" t="str">
        <f t="shared" si="731"/>
        <v>1959</v>
      </c>
      <c r="I6667" s="1" t="s">
        <v>13524</v>
      </c>
      <c r="J6667" s="1" t="str">
        <f t="shared" si="732"/>
        <v xml:space="preserve">Thor-DM18 Agena-A </v>
      </c>
      <c r="K6667" s="1" t="str">
        <f t="shared" si="733"/>
        <v>Discoverer 6</v>
      </c>
      <c r="L6667" s="1" t="s">
        <v>346</v>
      </c>
      <c r="M6667" s="1"/>
      <c r="N6667" s="1">
        <f t="shared" si="734"/>
        <v>0</v>
      </c>
      <c r="O6667" s="1" t="s">
        <v>9</v>
      </c>
    </row>
    <row r="6668" spans="1:15" x14ac:dyDescent="0.3">
      <c r="A6668" s="1" t="s">
        <v>12002</v>
      </c>
      <c r="B6668" s="1" t="s">
        <v>13378</v>
      </c>
      <c r="C6668" s="1" t="str">
        <f t="shared" si="728"/>
        <v>USA</v>
      </c>
      <c r="D6668" s="1" t="s">
        <v>13525</v>
      </c>
      <c r="E6668" s="7" t="str">
        <f>TEXT(DATE(MID(D6668, 13, 4), CHOOSE(MATCH( MID(D6668, 5, 3), {"Jan","Feb","Mar","Apr","May","Jun","Jul","Aug","Sep","Oct","Nov","Dec"}, 0), 1, 2, 3, 4, 5, 6, 7, 8, 9, 10, 11, 12), MID(D6668, 9, 2)), "yyyy-mm-dd")</f>
        <v>1959-08-15</v>
      </c>
      <c r="F6668" s="1" t="str">
        <f t="shared" si="729"/>
        <v>00:31:00</v>
      </c>
      <c r="G6668" s="9" t="str">
        <f t="shared" si="730"/>
        <v>August</v>
      </c>
      <c r="H6668" s="5" t="str">
        <f t="shared" si="731"/>
        <v>1959</v>
      </c>
      <c r="I6668" s="1" t="s">
        <v>13526</v>
      </c>
      <c r="J6668" s="1" t="str">
        <f t="shared" si="732"/>
        <v xml:space="preserve">Juno II </v>
      </c>
      <c r="K6668" s="1" t="str">
        <f t="shared" si="733"/>
        <v>Beacon 2</v>
      </c>
      <c r="L6668" s="1" t="s">
        <v>346</v>
      </c>
      <c r="M6668" s="1"/>
      <c r="N6668" s="1">
        <f t="shared" si="734"/>
        <v>0</v>
      </c>
      <c r="O6668" s="1" t="s">
        <v>257</v>
      </c>
    </row>
    <row r="6669" spans="1:15" x14ac:dyDescent="0.3">
      <c r="A6669" s="1" t="s">
        <v>5722</v>
      </c>
      <c r="B6669" s="1" t="s">
        <v>10955</v>
      </c>
      <c r="C6669" s="1" t="str">
        <f t="shared" si="728"/>
        <v>USA</v>
      </c>
      <c r="D6669" s="1" t="s">
        <v>13527</v>
      </c>
      <c r="E6669" s="7" t="str">
        <f>TEXT(DATE(MID(D6669, 13, 4), CHOOSE(MATCH( MID(D6669, 5, 3), {"Jan","Feb","Mar","Apr","May","Jun","Jul","Aug","Sep","Oct","Nov","Dec"}, 0), 1, 2, 3, 4, 5, 6, 7, 8, 9, 10, 11, 12), MID(D6669, 9, 2)), "yyyy-mm-dd")</f>
        <v>1959-08-13</v>
      </c>
      <c r="F6669" s="1" t="str">
        <f t="shared" si="729"/>
        <v>19:00:00</v>
      </c>
      <c r="G6669" s="9" t="str">
        <f t="shared" si="730"/>
        <v>August</v>
      </c>
      <c r="H6669" s="5" t="str">
        <f t="shared" si="731"/>
        <v>1959</v>
      </c>
      <c r="I6669" s="1" t="s">
        <v>13528</v>
      </c>
      <c r="J6669" s="1" t="str">
        <f t="shared" si="732"/>
        <v xml:space="preserve">Thor-DM18 Agena-A </v>
      </c>
      <c r="K6669" s="1" t="str">
        <f t="shared" si="733"/>
        <v>Discoverer 5</v>
      </c>
      <c r="L6669" s="1" t="s">
        <v>346</v>
      </c>
      <c r="M6669" s="1"/>
      <c r="N6669" s="1">
        <f t="shared" si="734"/>
        <v>0</v>
      </c>
      <c r="O6669" s="1" t="s">
        <v>9</v>
      </c>
    </row>
    <row r="6670" spans="1:15" x14ac:dyDescent="0.3">
      <c r="A6670" s="1" t="s">
        <v>5722</v>
      </c>
      <c r="B6670" s="1" t="s">
        <v>3478</v>
      </c>
      <c r="C6670" s="1" t="str">
        <f t="shared" si="728"/>
        <v>USA</v>
      </c>
      <c r="D6670" s="1" t="s">
        <v>13529</v>
      </c>
      <c r="E6670" s="7" t="str">
        <f>TEXT(DATE(MID(D6670, 13, 4), CHOOSE(MATCH( MID(D6670, 5, 3), {"Jan","Feb","Mar","Apr","May","Jun","Jul","Aug","Sep","Oct","Nov","Dec"}, 0), 1, 2, 3, 4, 5, 6, 7, 8, 9, 10, 11, 12), MID(D6670, 9, 2)), "yyyy-mm-dd")</f>
        <v>1959-08-07</v>
      </c>
      <c r="F6670" s="1" t="str">
        <f t="shared" si="729"/>
        <v>14:24:00</v>
      </c>
      <c r="G6670" s="9" t="str">
        <f t="shared" si="730"/>
        <v>August</v>
      </c>
      <c r="H6670" s="5" t="str">
        <f t="shared" si="731"/>
        <v>1959</v>
      </c>
      <c r="I6670" s="1" t="s">
        <v>13530</v>
      </c>
      <c r="J6670" s="1" t="str">
        <f t="shared" si="732"/>
        <v xml:space="preserve">Thor DM-18 Able-III </v>
      </c>
      <c r="K6670" s="1" t="str">
        <f t="shared" si="733"/>
        <v>Explorer 6</v>
      </c>
      <c r="L6670" s="1" t="s">
        <v>346</v>
      </c>
      <c r="M6670" s="1"/>
      <c r="N6670" s="1">
        <f t="shared" si="734"/>
        <v>0</v>
      </c>
      <c r="O6670" s="1" t="s">
        <v>9</v>
      </c>
    </row>
    <row r="6671" spans="1:15" x14ac:dyDescent="0.3">
      <c r="A6671" s="1" t="s">
        <v>12002</v>
      </c>
      <c r="B6671" s="1" t="s">
        <v>13361</v>
      </c>
      <c r="C6671" s="1" t="str">
        <f t="shared" si="728"/>
        <v>USA</v>
      </c>
      <c r="D6671" s="1" t="s">
        <v>13531</v>
      </c>
      <c r="E6671" s="7" t="str">
        <f>TEXT(DATE(MID(D6671, 13, 4), CHOOSE(MATCH( MID(D6671, 5, 3), {"Jan","Feb","Mar","Apr","May","Jun","Jul","Aug","Sep","Oct","Nov","Dec"}, 0), 1, 2, 3, 4, 5, 6, 7, 8, 9, 10, 11, 12), MID(D6671, 9, 2)), "yyyy-mm-dd")</f>
        <v>1959-07-16</v>
      </c>
      <c r="F6671" s="1" t="str">
        <f t="shared" si="729"/>
        <v>17:37:00</v>
      </c>
      <c r="G6671" s="9" t="str">
        <f t="shared" si="730"/>
        <v>July</v>
      </c>
      <c r="H6671" s="5" t="str">
        <f t="shared" si="731"/>
        <v>1959</v>
      </c>
      <c r="I6671" s="1" t="s">
        <v>13532</v>
      </c>
      <c r="J6671" s="1" t="str">
        <f t="shared" si="732"/>
        <v xml:space="preserve">Juno II </v>
      </c>
      <c r="K6671" s="1" t="str">
        <f t="shared" si="733"/>
        <v>Explorer 6a</v>
      </c>
      <c r="L6671" s="1" t="s">
        <v>346</v>
      </c>
      <c r="M6671" s="1"/>
      <c r="N6671" s="1">
        <f t="shared" si="734"/>
        <v>0</v>
      </c>
      <c r="O6671" s="1" t="s">
        <v>257</v>
      </c>
    </row>
    <row r="6672" spans="1:15" x14ac:dyDescent="0.3">
      <c r="A6672" s="1" t="s">
        <v>5722</v>
      </c>
      <c r="B6672" s="1" t="s">
        <v>11804</v>
      </c>
      <c r="C6672" s="1" t="str">
        <f t="shared" si="728"/>
        <v>USA</v>
      </c>
      <c r="D6672" s="1" t="s">
        <v>13533</v>
      </c>
      <c r="E6672" s="7" t="str">
        <f>TEXT(DATE(MID(D6672, 13, 4), CHOOSE(MATCH( MID(D6672, 5, 3), {"Jan","Feb","Mar","Apr","May","Jun","Jul","Aug","Sep","Oct","Nov","Dec"}, 0), 1, 2, 3, 4, 5, 6, 7, 8, 9, 10, 11, 12), MID(D6672, 9, 2)), "yyyy-mm-dd")</f>
        <v>1959-06-25</v>
      </c>
      <c r="F6672" s="1" t="str">
        <f t="shared" si="729"/>
        <v>22:47:00</v>
      </c>
      <c r="G6672" s="9" t="str">
        <f t="shared" si="730"/>
        <v>June</v>
      </c>
      <c r="H6672" s="5" t="str">
        <f t="shared" si="731"/>
        <v>1959</v>
      </c>
      <c r="I6672" s="1" t="s">
        <v>13534</v>
      </c>
      <c r="J6672" s="1" t="str">
        <f t="shared" si="732"/>
        <v xml:space="preserve">Thor-DM18 Agena-A </v>
      </c>
      <c r="K6672" s="1" t="str">
        <f t="shared" si="733"/>
        <v>Discoverer 4</v>
      </c>
      <c r="L6672" s="1" t="s">
        <v>346</v>
      </c>
      <c r="M6672" s="1"/>
      <c r="N6672" s="1">
        <f t="shared" si="734"/>
        <v>0</v>
      </c>
      <c r="O6672" s="1" t="s">
        <v>257</v>
      </c>
    </row>
    <row r="6673" spans="1:15" x14ac:dyDescent="0.3">
      <c r="A6673" s="1" t="s">
        <v>13513</v>
      </c>
      <c r="B6673" s="1" t="s">
        <v>13514</v>
      </c>
      <c r="C6673" s="1" t="str">
        <f t="shared" si="728"/>
        <v>USA</v>
      </c>
      <c r="D6673" s="1" t="s">
        <v>13535</v>
      </c>
      <c r="E6673" s="7" t="str">
        <f>TEXT(DATE(MID(D6673, 13, 4), CHOOSE(MATCH( MID(D6673, 5, 3), {"Jan","Feb","Mar","Apr","May","Jun","Jul","Aug","Sep","Oct","Nov","Dec"}, 0), 1, 2, 3, 4, 5, 6, 7, 8, 9, 10, 11, 12), MID(D6673, 9, 2)), "yyyy-mm-dd")</f>
        <v>1959-06-22</v>
      </c>
      <c r="F6673" s="1" t="str">
        <f t="shared" si="729"/>
        <v>20:16:00</v>
      </c>
      <c r="G6673" s="9" t="str">
        <f t="shared" si="730"/>
        <v>June</v>
      </c>
      <c r="H6673" s="5" t="str">
        <f t="shared" si="731"/>
        <v>1959</v>
      </c>
      <c r="I6673" s="1" t="s">
        <v>13536</v>
      </c>
      <c r="J6673" s="1" t="str">
        <f t="shared" si="732"/>
        <v xml:space="preserve">Vanguard </v>
      </c>
      <c r="K6673" s="1" t="str">
        <f t="shared" si="733"/>
        <v>Vanguard SLV-6</v>
      </c>
      <c r="L6673" s="1" t="s">
        <v>346</v>
      </c>
      <c r="M6673" s="1"/>
      <c r="N6673" s="1">
        <f t="shared" si="734"/>
        <v>0</v>
      </c>
      <c r="O6673" s="1" t="s">
        <v>257</v>
      </c>
    </row>
    <row r="6674" spans="1:15" x14ac:dyDescent="0.3">
      <c r="A6674" s="1" t="s">
        <v>6140</v>
      </c>
      <c r="B6674" s="1" t="s">
        <v>1630</v>
      </c>
      <c r="C6674" s="1" t="str">
        <f t="shared" si="728"/>
        <v>Kazakhstan</v>
      </c>
      <c r="D6674" s="1" t="s">
        <v>13537</v>
      </c>
      <c r="E6674" s="7" t="str">
        <f>TEXT(DATE(MID(D6674, 13, 4), CHOOSE(MATCH( MID(D6674, 5, 3), {"Jan","Feb","Mar","Apr","May","Jun","Jul","Aug","Sep","Oct","Nov","Dec"}, 0), 1, 2, 3, 4, 5, 6, 7, 8, 9, 10, 11, 12), MID(D6674, 9, 2)), "yyyy-mm-dd")</f>
        <v>1959-06-18</v>
      </c>
      <c r="F6674" s="1" t="str">
        <f t="shared" si="729"/>
        <v>08:08:00</v>
      </c>
      <c r="G6674" s="9" t="str">
        <f t="shared" si="730"/>
        <v>June</v>
      </c>
      <c r="H6674" s="5" t="str">
        <f t="shared" si="731"/>
        <v>1959</v>
      </c>
      <c r="I6674" s="1" t="s">
        <v>13538</v>
      </c>
      <c r="J6674" s="1" t="str">
        <f t="shared" si="732"/>
        <v xml:space="preserve">Vostok </v>
      </c>
      <c r="K6674" s="1" t="str">
        <f t="shared" si="733"/>
        <v>E-1A nÂ°1 (Luna-2)</v>
      </c>
      <c r="L6674" s="1" t="s">
        <v>346</v>
      </c>
      <c r="M6674" s="1"/>
      <c r="N6674" s="1">
        <f t="shared" si="734"/>
        <v>0</v>
      </c>
      <c r="O6674" s="1" t="s">
        <v>257</v>
      </c>
    </row>
    <row r="6675" spans="1:15" x14ac:dyDescent="0.3">
      <c r="A6675" s="1" t="s">
        <v>5722</v>
      </c>
      <c r="B6675" s="1" t="s">
        <v>10955</v>
      </c>
      <c r="C6675" s="1" t="str">
        <f t="shared" si="728"/>
        <v>USA</v>
      </c>
      <c r="D6675" s="1" t="s">
        <v>13539</v>
      </c>
      <c r="E6675" s="7" t="str">
        <f>TEXT(DATE(MID(D6675, 13, 4), CHOOSE(MATCH( MID(D6675, 5, 3), {"Jan","Feb","Mar","Apr","May","Jun","Jul","Aug","Sep","Oct","Nov","Dec"}, 0), 1, 2, 3, 4, 5, 6, 7, 8, 9, 10, 11, 12), MID(D6675, 9, 2)), "yyyy-mm-dd")</f>
        <v>1959-06-03</v>
      </c>
      <c r="F6675" s="1" t="str">
        <f t="shared" si="729"/>
        <v>20:09:00</v>
      </c>
      <c r="G6675" s="9" t="str">
        <f t="shared" si="730"/>
        <v>June</v>
      </c>
      <c r="H6675" s="5" t="str">
        <f t="shared" si="731"/>
        <v>1959</v>
      </c>
      <c r="I6675" s="1" t="s">
        <v>13540</v>
      </c>
      <c r="J6675" s="1" t="str">
        <f t="shared" si="732"/>
        <v xml:space="preserve">Thor-DM18 Agena-A </v>
      </c>
      <c r="K6675" s="1" t="str">
        <f t="shared" si="733"/>
        <v>Discoverer 3</v>
      </c>
      <c r="L6675" s="1" t="s">
        <v>346</v>
      </c>
      <c r="M6675" s="1"/>
      <c r="N6675" s="1">
        <f t="shared" si="734"/>
        <v>0</v>
      </c>
      <c r="O6675" s="1" t="s">
        <v>257</v>
      </c>
    </row>
    <row r="6676" spans="1:15" x14ac:dyDescent="0.3">
      <c r="A6676" s="1" t="s">
        <v>13513</v>
      </c>
      <c r="B6676" s="1" t="s">
        <v>13514</v>
      </c>
      <c r="C6676" s="1" t="str">
        <f t="shared" si="728"/>
        <v>USA</v>
      </c>
      <c r="D6676" s="1" t="s">
        <v>13541</v>
      </c>
      <c r="E6676" s="7" t="str">
        <f>TEXT(DATE(MID(D6676, 13, 4), CHOOSE(MATCH( MID(D6676, 5, 3), {"Jan","Feb","Mar","Apr","May","Jun","Jul","Aug","Sep","Oct","Nov","Dec"}, 0), 1, 2, 3, 4, 5, 6, 7, 8, 9, 10, 11, 12), MID(D6676, 9, 2)), "yyyy-mm-dd")</f>
        <v>1959-04-14</v>
      </c>
      <c r="F6676" s="1" t="str">
        <f t="shared" si="729"/>
        <v>02:49:00</v>
      </c>
      <c r="G6676" s="9" t="str">
        <f t="shared" si="730"/>
        <v>April</v>
      </c>
      <c r="H6676" s="5" t="str">
        <f t="shared" si="731"/>
        <v>1959</v>
      </c>
      <c r="I6676" s="1" t="s">
        <v>13542</v>
      </c>
      <c r="J6676" s="1" t="str">
        <f t="shared" si="732"/>
        <v xml:space="preserve">Vanguard </v>
      </c>
      <c r="K6676" s="1" t="str">
        <f t="shared" si="733"/>
        <v>Vanguard SLV-5</v>
      </c>
      <c r="L6676" s="1" t="s">
        <v>346</v>
      </c>
      <c r="M6676" s="1"/>
      <c r="N6676" s="1">
        <f t="shared" si="734"/>
        <v>0</v>
      </c>
      <c r="O6676" s="1" t="s">
        <v>257</v>
      </c>
    </row>
    <row r="6677" spans="1:15" x14ac:dyDescent="0.3">
      <c r="A6677" s="1" t="s">
        <v>5722</v>
      </c>
      <c r="B6677" s="1" t="s">
        <v>10955</v>
      </c>
      <c r="C6677" s="1" t="str">
        <f t="shared" si="728"/>
        <v>USA</v>
      </c>
      <c r="D6677" s="1" t="s">
        <v>13543</v>
      </c>
      <c r="E6677" s="7" t="str">
        <f>TEXT(DATE(MID(D6677, 13, 4), CHOOSE(MATCH( MID(D6677, 5, 3), {"Jan","Feb","Mar","Apr","May","Jun","Jul","Aug","Sep","Oct","Nov","Dec"}, 0), 1, 2, 3, 4, 5, 6, 7, 8, 9, 10, 11, 12), MID(D6677, 9, 2)), "yyyy-mm-dd")</f>
        <v>1959-04-13</v>
      </c>
      <c r="F6677" s="1" t="str">
        <f t="shared" si="729"/>
        <v>21:18:00</v>
      </c>
      <c r="G6677" s="9" t="str">
        <f t="shared" si="730"/>
        <v>April</v>
      </c>
      <c r="H6677" s="5" t="str">
        <f t="shared" si="731"/>
        <v>1959</v>
      </c>
      <c r="I6677" s="1" t="s">
        <v>13544</v>
      </c>
      <c r="J6677" s="1" t="str">
        <f t="shared" si="732"/>
        <v xml:space="preserve">Thor-DM18 Agena-A </v>
      </c>
      <c r="K6677" s="1" t="str">
        <f t="shared" si="733"/>
        <v>Discoverer 2</v>
      </c>
      <c r="L6677" s="1" t="s">
        <v>346</v>
      </c>
      <c r="M6677" s="1"/>
      <c r="N6677" s="1">
        <f t="shared" si="734"/>
        <v>0</v>
      </c>
      <c r="O6677" s="1" t="s">
        <v>9</v>
      </c>
    </row>
    <row r="6678" spans="1:15" x14ac:dyDescent="0.3">
      <c r="A6678" s="1" t="s">
        <v>12002</v>
      </c>
      <c r="B6678" s="1" t="s">
        <v>13361</v>
      </c>
      <c r="C6678" s="1" t="str">
        <f t="shared" si="728"/>
        <v>USA</v>
      </c>
      <c r="D6678" s="1" t="s">
        <v>13545</v>
      </c>
      <c r="E6678" s="7" t="str">
        <f>TEXT(DATE(MID(D6678, 13, 4), CHOOSE(MATCH( MID(D6678, 5, 3), {"Jan","Feb","Mar","Apr","May","Jun","Jul","Aug","Sep","Oct","Nov","Dec"}, 0), 1, 2, 3, 4, 5, 6, 7, 8, 9, 10, 11, 12), MID(D6678, 9, 2)), "yyyy-mm-dd")</f>
        <v>1959-03-03</v>
      </c>
      <c r="F6678" s="1" t="str">
        <f t="shared" si="729"/>
        <v>05:10:00</v>
      </c>
      <c r="G6678" s="9" t="str">
        <f t="shared" si="730"/>
        <v>March</v>
      </c>
      <c r="H6678" s="5" t="str">
        <f t="shared" si="731"/>
        <v>1959</v>
      </c>
      <c r="I6678" s="1" t="s">
        <v>13546</v>
      </c>
      <c r="J6678" s="1" t="str">
        <f t="shared" si="732"/>
        <v xml:space="preserve">Juno II </v>
      </c>
      <c r="K6678" s="1" t="str">
        <f t="shared" si="733"/>
        <v>Pioneer 4</v>
      </c>
      <c r="L6678" s="1" t="s">
        <v>346</v>
      </c>
      <c r="M6678" s="1"/>
      <c r="N6678" s="1">
        <f t="shared" si="734"/>
        <v>0</v>
      </c>
      <c r="O6678" s="1" t="s">
        <v>9</v>
      </c>
    </row>
    <row r="6679" spans="1:15" x14ac:dyDescent="0.3">
      <c r="A6679" s="1" t="s">
        <v>5722</v>
      </c>
      <c r="B6679" s="1" t="s">
        <v>10955</v>
      </c>
      <c r="C6679" s="1" t="str">
        <f t="shared" si="728"/>
        <v>USA</v>
      </c>
      <c r="D6679" s="1" t="s">
        <v>13547</v>
      </c>
      <c r="E6679" s="7" t="str">
        <f>TEXT(DATE(MID(D6679, 13, 4), CHOOSE(MATCH( MID(D6679, 5, 3), {"Jan","Feb","Mar","Apr","May","Jun","Jul","Aug","Sep","Oct","Nov","Dec"}, 0), 1, 2, 3, 4, 5, 6, 7, 8, 9, 10, 11, 12), MID(D6679, 9, 2)), "yyyy-mm-dd")</f>
        <v>1959-02-28</v>
      </c>
      <c r="F6679" s="1" t="str">
        <f t="shared" si="729"/>
        <v>21:49:00</v>
      </c>
      <c r="G6679" s="9" t="str">
        <f t="shared" si="730"/>
        <v>February</v>
      </c>
      <c r="H6679" s="5" t="str">
        <f t="shared" si="731"/>
        <v>1959</v>
      </c>
      <c r="I6679" s="1" t="s">
        <v>13548</v>
      </c>
      <c r="J6679" s="1" t="str">
        <f t="shared" si="732"/>
        <v xml:space="preserve">Thor-DM18 Agena-A </v>
      </c>
      <c r="K6679" s="1" t="str">
        <f t="shared" si="733"/>
        <v>Discoverer 1</v>
      </c>
      <c r="L6679" s="1" t="s">
        <v>346</v>
      </c>
      <c r="M6679" s="1"/>
      <c r="N6679" s="1">
        <f t="shared" si="734"/>
        <v>0</v>
      </c>
      <c r="O6679" s="1" t="s">
        <v>257</v>
      </c>
    </row>
    <row r="6680" spans="1:15" x14ac:dyDescent="0.3">
      <c r="A6680" s="1" t="s">
        <v>13513</v>
      </c>
      <c r="B6680" s="1" t="s">
        <v>13514</v>
      </c>
      <c r="C6680" s="1" t="str">
        <f t="shared" si="728"/>
        <v>USA</v>
      </c>
      <c r="D6680" s="1" t="s">
        <v>13549</v>
      </c>
      <c r="E6680" s="7" t="str">
        <f>TEXT(DATE(MID(D6680, 13, 4), CHOOSE(MATCH( MID(D6680, 5, 3), {"Jan","Feb","Mar","Apr","May","Jun","Jul","Aug","Sep","Oct","Nov","Dec"}, 0), 1, 2, 3, 4, 5, 6, 7, 8, 9, 10, 11, 12), MID(D6680, 9, 2)), "yyyy-mm-dd")</f>
        <v>1959-02-17</v>
      </c>
      <c r="F6680" s="1" t="str">
        <f t="shared" si="729"/>
        <v>15:55:00</v>
      </c>
      <c r="G6680" s="9" t="str">
        <f t="shared" si="730"/>
        <v>February</v>
      </c>
      <c r="H6680" s="5" t="str">
        <f t="shared" si="731"/>
        <v>1959</v>
      </c>
      <c r="I6680" s="1" t="s">
        <v>13550</v>
      </c>
      <c r="J6680" s="1" t="str">
        <f t="shared" si="732"/>
        <v xml:space="preserve">Vanguard </v>
      </c>
      <c r="K6680" s="1" t="str">
        <f t="shared" si="733"/>
        <v>Vanguard 2</v>
      </c>
      <c r="L6680" s="1" t="s">
        <v>346</v>
      </c>
      <c r="M6680" s="1"/>
      <c r="N6680" s="1">
        <f t="shared" si="734"/>
        <v>0</v>
      </c>
      <c r="O6680" s="1" t="s">
        <v>9</v>
      </c>
    </row>
    <row r="6681" spans="1:15" x14ac:dyDescent="0.3">
      <c r="A6681" s="1" t="s">
        <v>6140</v>
      </c>
      <c r="B6681" s="1" t="s">
        <v>1630</v>
      </c>
      <c r="C6681" s="1" t="str">
        <f t="shared" si="728"/>
        <v>Kazakhstan</v>
      </c>
      <c r="D6681" s="1" t="s">
        <v>13551</v>
      </c>
      <c r="E6681" s="7" t="str">
        <f>TEXT(DATE(MID(D6681, 13, 4), CHOOSE(MATCH( MID(D6681, 5, 3), {"Jan","Feb","Mar","Apr","May","Jun","Jul","Aug","Sep","Oct","Nov","Dec"}, 0), 1, 2, 3, 4, 5, 6, 7, 8, 9, 10, 11, 12), MID(D6681, 9, 2)), "yyyy-mm-dd")</f>
        <v>1959-01-02</v>
      </c>
      <c r="F6681" s="1" t="str">
        <f t="shared" si="729"/>
        <v>16:41:00</v>
      </c>
      <c r="G6681" s="9" t="str">
        <f t="shared" si="730"/>
        <v>January</v>
      </c>
      <c r="H6681" s="5" t="str">
        <f t="shared" si="731"/>
        <v>1959</v>
      </c>
      <c r="I6681" s="1" t="s">
        <v>13552</v>
      </c>
      <c r="J6681" s="1" t="str">
        <f t="shared" si="732"/>
        <v xml:space="preserve">Vostok </v>
      </c>
      <c r="K6681" s="1" t="str">
        <f t="shared" si="733"/>
        <v>Luna-1</v>
      </c>
      <c r="L6681" s="1" t="s">
        <v>346</v>
      </c>
      <c r="M6681" s="1"/>
      <c r="N6681" s="1">
        <f t="shared" si="734"/>
        <v>0</v>
      </c>
      <c r="O6681" s="1" t="s">
        <v>117</v>
      </c>
    </row>
    <row r="6682" spans="1:15" x14ac:dyDescent="0.3">
      <c r="A6682" s="1" t="s">
        <v>5722</v>
      </c>
      <c r="B6682" s="1" t="s">
        <v>13553</v>
      </c>
      <c r="C6682" s="1" t="str">
        <f t="shared" si="728"/>
        <v>USA</v>
      </c>
      <c r="D6682" s="1" t="s">
        <v>13554</v>
      </c>
      <c r="E6682" s="7" t="str">
        <f>TEXT(DATE(MID(D6682, 13, 4), CHOOSE(MATCH( MID(D6682, 5, 3), {"Jan","Feb","Mar","Apr","May","Jun","Jul","Aug","Sep","Oct","Nov","Dec"}, 0), 1, 2, 3, 4, 5, 6, 7, 8, 9, 10, 11, 12), MID(D6682, 9, 2)), "yyyy-mm-dd")</f>
        <v>1958-12-18</v>
      </c>
      <c r="F6682" s="1" t="str">
        <f t="shared" si="729"/>
        <v>23:02:00</v>
      </c>
      <c r="G6682" s="9" t="str">
        <f t="shared" si="730"/>
        <v>December</v>
      </c>
      <c r="H6682" s="5" t="str">
        <f t="shared" si="731"/>
        <v>1958</v>
      </c>
      <c r="I6682" s="1" t="s">
        <v>13555</v>
      </c>
      <c r="J6682" s="1" t="str">
        <f t="shared" si="732"/>
        <v xml:space="preserve">SM-65B Atlas </v>
      </c>
      <c r="K6682" s="1" t="str">
        <f t="shared" si="733"/>
        <v>SCORE</v>
      </c>
      <c r="L6682" s="1" t="s">
        <v>346</v>
      </c>
      <c r="M6682" s="1"/>
      <c r="N6682" s="1">
        <f t="shared" si="734"/>
        <v>0</v>
      </c>
      <c r="O6682" s="1" t="s">
        <v>9</v>
      </c>
    </row>
    <row r="6683" spans="1:15" x14ac:dyDescent="0.3">
      <c r="A6683" s="1" t="s">
        <v>12002</v>
      </c>
      <c r="B6683" s="1" t="s">
        <v>13361</v>
      </c>
      <c r="C6683" s="1" t="str">
        <f t="shared" si="728"/>
        <v>USA</v>
      </c>
      <c r="D6683" s="1" t="s">
        <v>13556</v>
      </c>
      <c r="E6683" s="7" t="str">
        <f>TEXT(DATE(MID(D6683, 13, 4), CHOOSE(MATCH( MID(D6683, 5, 3), {"Jan","Feb","Mar","Apr","May","Jun","Jul","Aug","Sep","Oct","Nov","Dec"}, 0), 1, 2, 3, 4, 5, 6, 7, 8, 9, 10, 11, 12), MID(D6683, 9, 2)), "yyyy-mm-dd")</f>
        <v>1958-12-06</v>
      </c>
      <c r="F6683" s="1" t="str">
        <f t="shared" si="729"/>
        <v>05:44:00</v>
      </c>
      <c r="G6683" s="9" t="str">
        <f t="shared" si="730"/>
        <v>December</v>
      </c>
      <c r="H6683" s="5" t="str">
        <f t="shared" si="731"/>
        <v>1958</v>
      </c>
      <c r="I6683" s="1" t="s">
        <v>13557</v>
      </c>
      <c r="J6683" s="1" t="str">
        <f t="shared" si="732"/>
        <v xml:space="preserve">Juno II </v>
      </c>
      <c r="K6683" s="1" t="str">
        <f t="shared" si="733"/>
        <v>Pioneer 3</v>
      </c>
      <c r="L6683" s="1" t="s">
        <v>346</v>
      </c>
      <c r="M6683" s="1"/>
      <c r="N6683" s="1">
        <f t="shared" si="734"/>
        <v>0</v>
      </c>
      <c r="O6683" s="1" t="s">
        <v>117</v>
      </c>
    </row>
    <row r="6684" spans="1:15" x14ac:dyDescent="0.3">
      <c r="A6684" s="1" t="s">
        <v>6140</v>
      </c>
      <c r="B6684" s="1" t="s">
        <v>1630</v>
      </c>
      <c r="C6684" s="1" t="str">
        <f t="shared" si="728"/>
        <v>Kazakhstan</v>
      </c>
      <c r="D6684" s="1" t="s">
        <v>13558</v>
      </c>
      <c r="E6684" s="7" t="str">
        <f>TEXT(DATE(MID(D6684, 13, 4), CHOOSE(MATCH( MID(D6684, 5, 3), {"Jan","Feb","Mar","Apr","May","Jun","Jul","Aug","Sep","Oct","Nov","Dec"}, 0), 1, 2, 3, 4, 5, 6, 7, 8, 9, 10, 11, 12), MID(D6684, 9, 2)), "yyyy-mm-dd")</f>
        <v>1958-12-04</v>
      </c>
      <c r="F6684" s="1" t="str">
        <f t="shared" si="729"/>
        <v>18:18:00</v>
      </c>
      <c r="G6684" s="9" t="str">
        <f t="shared" si="730"/>
        <v>December</v>
      </c>
      <c r="H6684" s="5" t="str">
        <f t="shared" si="731"/>
        <v>1958</v>
      </c>
      <c r="I6684" s="1" t="s">
        <v>13559</v>
      </c>
      <c r="J6684" s="1" t="str">
        <f t="shared" si="732"/>
        <v xml:space="preserve">Vostok </v>
      </c>
      <c r="K6684" s="1" t="str">
        <f t="shared" si="733"/>
        <v>E-1 nÂ°3 (Luna-1)</v>
      </c>
      <c r="L6684" s="1" t="s">
        <v>346</v>
      </c>
      <c r="M6684" s="1"/>
      <c r="N6684" s="1">
        <f t="shared" si="734"/>
        <v>0</v>
      </c>
      <c r="O6684" s="1" t="s">
        <v>257</v>
      </c>
    </row>
    <row r="6685" spans="1:15" x14ac:dyDescent="0.3">
      <c r="A6685" s="1" t="s">
        <v>657</v>
      </c>
      <c r="B6685" s="1" t="s">
        <v>3478</v>
      </c>
      <c r="C6685" s="1" t="str">
        <f t="shared" si="728"/>
        <v>USA</v>
      </c>
      <c r="D6685" s="1" t="s">
        <v>13560</v>
      </c>
      <c r="E6685" s="7" t="str">
        <f>TEXT(DATE(MID(D6685, 13, 4), CHOOSE(MATCH( MID(D6685, 5, 3), {"Jan","Feb","Mar","Apr","May","Jun","Jul","Aug","Sep","Oct","Nov","Dec"}, 0), 1, 2, 3, 4, 5, 6, 7, 8, 9, 10, 11, 12), MID(D6685, 9, 2)), "yyyy-mm-dd")</f>
        <v>1958-11-08</v>
      </c>
      <c r="F6685" s="1" t="str">
        <f t="shared" si="729"/>
        <v>07:30:00</v>
      </c>
      <c r="G6685" s="9" t="str">
        <f t="shared" si="730"/>
        <v>November</v>
      </c>
      <c r="H6685" s="5" t="str">
        <f t="shared" si="731"/>
        <v>1958</v>
      </c>
      <c r="I6685" s="1" t="s">
        <v>13561</v>
      </c>
      <c r="J6685" s="1" t="str">
        <f t="shared" si="732"/>
        <v xml:space="preserve">Thor-DM 18 Able I </v>
      </c>
      <c r="K6685" s="1" t="str">
        <f t="shared" si="733"/>
        <v>Pioneer 2</v>
      </c>
      <c r="L6685" s="1" t="s">
        <v>346</v>
      </c>
      <c r="M6685" s="1"/>
      <c r="N6685" s="1">
        <f t="shared" si="734"/>
        <v>0</v>
      </c>
      <c r="O6685" s="1" t="s">
        <v>257</v>
      </c>
    </row>
    <row r="6686" spans="1:15" x14ac:dyDescent="0.3">
      <c r="A6686" s="1" t="s">
        <v>12002</v>
      </c>
      <c r="B6686" s="1" t="s">
        <v>13361</v>
      </c>
      <c r="C6686" s="1" t="str">
        <f t="shared" si="728"/>
        <v>USA</v>
      </c>
      <c r="D6686" s="1" t="s">
        <v>13562</v>
      </c>
      <c r="E6686" s="7" t="str">
        <f>TEXT(DATE(MID(D6686, 13, 4), CHOOSE(MATCH( MID(D6686, 5, 3), {"Jan","Feb","Mar","Apr","May","Jun","Jul","Aug","Sep","Oct","Nov","Dec"}, 0), 1, 2, 3, 4, 5, 6, 7, 8, 9, 10, 11, 12), MID(D6686, 9, 2)), "yyyy-mm-dd")</f>
        <v>1958-10-23</v>
      </c>
      <c r="F6686" s="1" t="str">
        <f t="shared" si="729"/>
        <v>03:21:00</v>
      </c>
      <c r="G6686" s="9" t="str">
        <f t="shared" si="730"/>
        <v>October</v>
      </c>
      <c r="H6686" s="5" t="str">
        <f t="shared" si="731"/>
        <v>1958</v>
      </c>
      <c r="I6686" s="1" t="s">
        <v>13563</v>
      </c>
      <c r="J6686" s="1" t="str">
        <f t="shared" si="732"/>
        <v xml:space="preserve">Juno I </v>
      </c>
      <c r="K6686" s="1" t="str">
        <f t="shared" si="733"/>
        <v>Beacon 1</v>
      </c>
      <c r="L6686" s="1" t="s">
        <v>346</v>
      </c>
      <c r="M6686" s="1"/>
      <c r="N6686" s="1">
        <f t="shared" si="734"/>
        <v>0</v>
      </c>
      <c r="O6686" s="1" t="s">
        <v>257</v>
      </c>
    </row>
    <row r="6687" spans="1:15" x14ac:dyDescent="0.3">
      <c r="A6687" s="1" t="s">
        <v>6140</v>
      </c>
      <c r="B6687" s="1" t="s">
        <v>1630</v>
      </c>
      <c r="C6687" s="1" t="str">
        <f t="shared" si="728"/>
        <v>Kazakhstan</v>
      </c>
      <c r="D6687" s="1" t="s">
        <v>13564</v>
      </c>
      <c r="E6687" s="7" t="str">
        <f>TEXT(DATE(MID(D6687, 13, 4), CHOOSE(MATCH( MID(D6687, 5, 3), {"Jan","Feb","Mar","Apr","May","Jun","Jul","Aug","Sep","Oct","Nov","Dec"}, 0), 1, 2, 3, 4, 5, 6, 7, 8, 9, 10, 11, 12), MID(D6687, 9, 2)), "yyyy-mm-dd")</f>
        <v>1958-10-11</v>
      </c>
      <c r="F6687" s="1" t="str">
        <f t="shared" si="729"/>
        <v>21:41:00</v>
      </c>
      <c r="G6687" s="9" t="str">
        <f t="shared" si="730"/>
        <v>October</v>
      </c>
      <c r="H6687" s="5" t="str">
        <f t="shared" si="731"/>
        <v>1958</v>
      </c>
      <c r="I6687" s="1" t="s">
        <v>13565</v>
      </c>
      <c r="J6687" s="1" t="str">
        <f t="shared" si="732"/>
        <v xml:space="preserve">Vostok </v>
      </c>
      <c r="K6687" s="1" t="str">
        <f t="shared" si="733"/>
        <v>E-1 nÂ°2 (Luna-1)</v>
      </c>
      <c r="L6687" s="1" t="s">
        <v>346</v>
      </c>
      <c r="M6687" s="1"/>
      <c r="N6687" s="1">
        <f t="shared" si="734"/>
        <v>0</v>
      </c>
      <c r="O6687" s="1" t="s">
        <v>257</v>
      </c>
    </row>
    <row r="6688" spans="1:15" x14ac:dyDescent="0.3">
      <c r="A6688" s="1" t="s">
        <v>657</v>
      </c>
      <c r="B6688" s="1" t="s">
        <v>3478</v>
      </c>
      <c r="C6688" s="1" t="str">
        <f t="shared" si="728"/>
        <v>USA</v>
      </c>
      <c r="D6688" s="1" t="s">
        <v>13566</v>
      </c>
      <c r="E6688" s="7" t="str">
        <f>TEXT(DATE(MID(D6688, 13, 4), CHOOSE(MATCH( MID(D6688, 5, 3), {"Jan","Feb","Mar","Apr","May","Jun","Jul","Aug","Sep","Oct","Nov","Dec"}, 0), 1, 2, 3, 4, 5, 6, 7, 8, 9, 10, 11, 12), MID(D6688, 9, 2)), "yyyy-mm-dd")</f>
        <v>1958-10-11</v>
      </c>
      <c r="F6688" s="1" t="str">
        <f t="shared" si="729"/>
        <v>08:42:00</v>
      </c>
      <c r="G6688" s="9" t="str">
        <f t="shared" si="730"/>
        <v>October</v>
      </c>
      <c r="H6688" s="5" t="str">
        <f t="shared" si="731"/>
        <v>1958</v>
      </c>
      <c r="I6688" s="1" t="s">
        <v>13567</v>
      </c>
      <c r="J6688" s="1" t="str">
        <f t="shared" si="732"/>
        <v xml:space="preserve">Thor-DM 18 Able I </v>
      </c>
      <c r="K6688" s="1" t="str">
        <f t="shared" si="733"/>
        <v>Pioneer 1</v>
      </c>
      <c r="L6688" s="1" t="s">
        <v>346</v>
      </c>
      <c r="M6688" s="1"/>
      <c r="N6688" s="1">
        <f t="shared" si="734"/>
        <v>0</v>
      </c>
      <c r="O6688" s="1" t="s">
        <v>117</v>
      </c>
    </row>
    <row r="6689" spans="1:15" x14ac:dyDescent="0.3">
      <c r="A6689" s="1" t="s">
        <v>13513</v>
      </c>
      <c r="B6689" s="1" t="s">
        <v>13514</v>
      </c>
      <c r="C6689" s="1" t="str">
        <f t="shared" si="728"/>
        <v>USA</v>
      </c>
      <c r="D6689" s="1" t="s">
        <v>13568</v>
      </c>
      <c r="E6689" s="7" t="str">
        <f>TEXT(DATE(MID(D6689, 13, 4), CHOOSE(MATCH( MID(D6689, 5, 3), {"Jan","Feb","Mar","Apr","May","Jun","Jul","Aug","Sep","Oct","Nov","Dec"}, 0), 1, 2, 3, 4, 5, 6, 7, 8, 9, 10, 11, 12), MID(D6689, 9, 2)), "yyyy-mm-dd")</f>
        <v>1958-09-26</v>
      </c>
      <c r="F6689" s="1" t="str">
        <f t="shared" si="729"/>
        <v>15:38:00</v>
      </c>
      <c r="G6689" s="9" t="str">
        <f t="shared" si="730"/>
        <v>September</v>
      </c>
      <c r="H6689" s="5" t="str">
        <f t="shared" si="731"/>
        <v>1958</v>
      </c>
      <c r="I6689" s="1" t="s">
        <v>13569</v>
      </c>
      <c r="J6689" s="1" t="str">
        <f t="shared" si="732"/>
        <v xml:space="preserve">Vanguard </v>
      </c>
      <c r="K6689" s="1" t="str">
        <f t="shared" si="733"/>
        <v>Vanguard SLV-3</v>
      </c>
      <c r="L6689" s="1" t="s">
        <v>346</v>
      </c>
      <c r="M6689" s="1"/>
      <c r="N6689" s="1">
        <f t="shared" si="734"/>
        <v>0</v>
      </c>
      <c r="O6689" s="1" t="s">
        <v>257</v>
      </c>
    </row>
    <row r="6690" spans="1:15" x14ac:dyDescent="0.3">
      <c r="A6690" s="1" t="s">
        <v>6140</v>
      </c>
      <c r="B6690" s="1" t="s">
        <v>1630</v>
      </c>
      <c r="C6690" s="1" t="str">
        <f t="shared" si="728"/>
        <v>Kazakhstan</v>
      </c>
      <c r="D6690" s="1" t="s">
        <v>13570</v>
      </c>
      <c r="E6690" s="7" t="str">
        <f>TEXT(DATE(MID(D6690, 13, 4), CHOOSE(MATCH( MID(D6690, 5, 3), {"Jan","Feb","Mar","Apr","May","Jun","Jul","Aug","Sep","Oct","Nov","Dec"}, 0), 1, 2, 3, 4, 5, 6, 7, 8, 9, 10, 11, 12), MID(D6690, 9, 2)), "yyyy-mm-dd")</f>
        <v>1958-09-23</v>
      </c>
      <c r="F6690" s="1" t="str">
        <f t="shared" si="729"/>
        <v>07:40:00</v>
      </c>
      <c r="G6690" s="9" t="str">
        <f t="shared" si="730"/>
        <v>September</v>
      </c>
      <c r="H6690" s="5" t="str">
        <f t="shared" si="731"/>
        <v>1958</v>
      </c>
      <c r="I6690" s="1" t="s">
        <v>13571</v>
      </c>
      <c r="J6690" s="1" t="str">
        <f t="shared" si="732"/>
        <v xml:space="preserve">Vostok </v>
      </c>
      <c r="K6690" s="1" t="str">
        <f t="shared" si="733"/>
        <v>E-1 nÂ°1 (Luna-1)</v>
      </c>
      <c r="L6690" s="1" t="s">
        <v>346</v>
      </c>
      <c r="M6690" s="1"/>
      <c r="N6690" s="1">
        <f t="shared" si="734"/>
        <v>0</v>
      </c>
      <c r="O6690" s="1" t="s">
        <v>257</v>
      </c>
    </row>
    <row r="6691" spans="1:15" x14ac:dyDescent="0.3">
      <c r="A6691" s="1" t="s">
        <v>13513</v>
      </c>
      <c r="B6691" s="1" t="s">
        <v>13572</v>
      </c>
      <c r="C6691" s="1" t="str">
        <f t="shared" si="728"/>
        <v>USA</v>
      </c>
      <c r="D6691" s="1" t="s">
        <v>13573</v>
      </c>
      <c r="E6691" s="7" t="str">
        <f>TEXT(DATE(MID(D6691, 13, 4), CHOOSE(MATCH( MID(D6691, 5, 3), {"Jan","Feb","Mar","Apr","May","Jun","Jul","Aug","Sep","Oct","Nov","Dec"}, 0), 1, 2, 3, 4, 5, 6, 7, 8, 9, 10, 11, 12), MID(D6691, 9, 2)), "yyyy-mm-dd")</f>
        <v>1958-08-28</v>
      </c>
      <c r="F6691" s="1" t="str">
        <f t="shared" si="729"/>
        <v>00:00:00</v>
      </c>
      <c r="G6691" s="9" t="str">
        <f t="shared" si="730"/>
        <v>August</v>
      </c>
      <c r="H6691" s="5" t="str">
        <f t="shared" si="731"/>
        <v>1958</v>
      </c>
      <c r="I6691" s="1" t="s">
        <v>13574</v>
      </c>
      <c r="J6691" s="1" t="str">
        <f t="shared" si="732"/>
        <v xml:space="preserve">NOTS-EV-1 </v>
      </c>
      <c r="K6691" s="1" t="str">
        <f t="shared" si="733"/>
        <v>Pilot 6</v>
      </c>
      <c r="L6691" s="1" t="s">
        <v>346</v>
      </c>
      <c r="M6691" s="1"/>
      <c r="N6691" s="1">
        <f t="shared" si="734"/>
        <v>0</v>
      </c>
      <c r="O6691" s="1" t="s">
        <v>257</v>
      </c>
    </row>
    <row r="6692" spans="1:15" x14ac:dyDescent="0.3">
      <c r="A6692" s="1" t="s">
        <v>13513</v>
      </c>
      <c r="B6692" s="1" t="s">
        <v>13572</v>
      </c>
      <c r="C6692" s="1" t="str">
        <f t="shared" si="728"/>
        <v>USA</v>
      </c>
      <c r="D6692" s="1" t="s">
        <v>13575</v>
      </c>
      <c r="E6692" s="7" t="str">
        <f>TEXT(DATE(MID(D6692, 13, 4), CHOOSE(MATCH( MID(D6692, 5, 3), {"Jan","Feb","Mar","Apr","May","Jun","Jul","Aug","Sep","Oct","Nov","Dec"}, 0), 1, 2, 3, 4, 5, 6, 7, 8, 9, 10, 11, 12), MID(D6692, 9, 2)), "yyyy-mm-dd")</f>
        <v>1958-08-26</v>
      </c>
      <c r="F6692" s="1" t="str">
        <f t="shared" si="729"/>
        <v>00:00:00</v>
      </c>
      <c r="G6692" s="9" t="str">
        <f t="shared" si="730"/>
        <v>August</v>
      </c>
      <c r="H6692" s="5" t="str">
        <f t="shared" si="731"/>
        <v>1958</v>
      </c>
      <c r="I6692" s="1" t="s">
        <v>13576</v>
      </c>
      <c r="J6692" s="1" t="str">
        <f t="shared" si="732"/>
        <v xml:space="preserve">NOTS-EV-1 </v>
      </c>
      <c r="K6692" s="1" t="str">
        <f t="shared" si="733"/>
        <v>Pilot 5</v>
      </c>
      <c r="L6692" s="1" t="s">
        <v>346</v>
      </c>
      <c r="M6692" s="1"/>
      <c r="N6692" s="1">
        <f t="shared" si="734"/>
        <v>0</v>
      </c>
      <c r="O6692" s="1" t="s">
        <v>257</v>
      </c>
    </row>
    <row r="6693" spans="1:15" x14ac:dyDescent="0.3">
      <c r="A6693" s="1" t="s">
        <v>13513</v>
      </c>
      <c r="B6693" s="1" t="s">
        <v>13572</v>
      </c>
      <c r="C6693" s="1" t="str">
        <f t="shared" si="728"/>
        <v>USA</v>
      </c>
      <c r="D6693" s="1" t="s">
        <v>13577</v>
      </c>
      <c r="E6693" s="7" t="str">
        <f>TEXT(DATE(MID(D6693, 13, 4), CHOOSE(MATCH( MID(D6693, 5, 3), {"Jan","Feb","Mar","Apr","May","Jun","Jul","Aug","Sep","Oct","Nov","Dec"}, 0), 1, 2, 3, 4, 5, 6, 7, 8, 9, 10, 11, 12), MID(D6693, 9, 2)), "yyyy-mm-dd")</f>
        <v>1958-08-25</v>
      </c>
      <c r="F6693" s="1" t="str">
        <f t="shared" si="729"/>
        <v>00:00:00</v>
      </c>
      <c r="G6693" s="9" t="str">
        <f t="shared" si="730"/>
        <v>August</v>
      </c>
      <c r="H6693" s="5" t="str">
        <f t="shared" si="731"/>
        <v>1958</v>
      </c>
      <c r="I6693" s="1" t="s">
        <v>13578</v>
      </c>
      <c r="J6693" s="1" t="str">
        <f t="shared" si="732"/>
        <v xml:space="preserve">NOTS-EV-1 </v>
      </c>
      <c r="K6693" s="1" t="str">
        <f t="shared" si="733"/>
        <v>Pilot 4</v>
      </c>
      <c r="L6693" s="1" t="s">
        <v>346</v>
      </c>
      <c r="M6693" s="1"/>
      <c r="N6693" s="1">
        <f t="shared" si="734"/>
        <v>0</v>
      </c>
      <c r="O6693" s="1" t="s">
        <v>257</v>
      </c>
    </row>
    <row r="6694" spans="1:15" x14ac:dyDescent="0.3">
      <c r="A6694" s="1" t="s">
        <v>12002</v>
      </c>
      <c r="B6694" s="1" t="s">
        <v>13361</v>
      </c>
      <c r="C6694" s="1" t="str">
        <f t="shared" si="728"/>
        <v>USA</v>
      </c>
      <c r="D6694" s="1" t="s">
        <v>13579</v>
      </c>
      <c r="E6694" s="7" t="str">
        <f>TEXT(DATE(MID(D6694, 13, 4), CHOOSE(MATCH( MID(D6694, 5, 3), {"Jan","Feb","Mar","Apr","May","Jun","Jul","Aug","Sep","Oct","Nov","Dec"}, 0), 1, 2, 3, 4, 5, 6, 7, 8, 9, 10, 11, 12), MID(D6694, 9, 2)), "yyyy-mm-dd")</f>
        <v>1958-08-24</v>
      </c>
      <c r="F6694" s="1" t="str">
        <f t="shared" si="729"/>
        <v>06:17:00</v>
      </c>
      <c r="G6694" s="9" t="str">
        <f t="shared" si="730"/>
        <v>August</v>
      </c>
      <c r="H6694" s="5" t="str">
        <f t="shared" si="731"/>
        <v>1958</v>
      </c>
      <c r="I6694" s="1" t="s">
        <v>13580</v>
      </c>
      <c r="J6694" s="1" t="str">
        <f t="shared" si="732"/>
        <v xml:space="preserve">Juno I </v>
      </c>
      <c r="K6694" s="1" t="str">
        <f t="shared" si="733"/>
        <v>Explorer 5</v>
      </c>
      <c r="L6694" s="1" t="s">
        <v>346</v>
      </c>
      <c r="M6694" s="1"/>
      <c r="N6694" s="1">
        <f t="shared" si="734"/>
        <v>0</v>
      </c>
      <c r="O6694" s="1" t="s">
        <v>257</v>
      </c>
    </row>
    <row r="6695" spans="1:15" x14ac:dyDescent="0.3">
      <c r="A6695" s="1" t="s">
        <v>13513</v>
      </c>
      <c r="B6695" s="1" t="s">
        <v>13572</v>
      </c>
      <c r="C6695" s="1" t="str">
        <f t="shared" si="728"/>
        <v>USA</v>
      </c>
      <c r="D6695" s="1" t="s">
        <v>13581</v>
      </c>
      <c r="E6695" s="7" t="str">
        <f>TEXT(DATE(MID(D6695, 13, 4), CHOOSE(MATCH( MID(D6695, 5, 3), {"Jan","Feb","Mar","Apr","May","Jun","Jul","Aug","Sep","Oct","Nov","Dec"}, 0), 1, 2, 3, 4, 5, 6, 7, 8, 9, 10, 11, 12), MID(D6695, 9, 2)), "yyyy-mm-dd")</f>
        <v>1958-08-22</v>
      </c>
      <c r="F6695" s="1" t="str">
        <f t="shared" si="729"/>
        <v>00:00:00</v>
      </c>
      <c r="G6695" s="9" t="str">
        <f t="shared" si="730"/>
        <v>August</v>
      </c>
      <c r="H6695" s="5" t="str">
        <f t="shared" si="731"/>
        <v>1958</v>
      </c>
      <c r="I6695" s="1" t="s">
        <v>13582</v>
      </c>
      <c r="J6695" s="1" t="str">
        <f t="shared" si="732"/>
        <v xml:space="preserve">NOTS-EV-1 </v>
      </c>
      <c r="K6695" s="1" t="str">
        <f t="shared" si="733"/>
        <v>Pilot 3</v>
      </c>
      <c r="L6695" s="1" t="s">
        <v>346</v>
      </c>
      <c r="M6695" s="1"/>
      <c r="N6695" s="1">
        <f t="shared" si="734"/>
        <v>0</v>
      </c>
      <c r="O6695" s="1" t="s">
        <v>257</v>
      </c>
    </row>
    <row r="6696" spans="1:15" x14ac:dyDescent="0.3">
      <c r="A6696" s="1" t="s">
        <v>5722</v>
      </c>
      <c r="B6696" s="1" t="s">
        <v>3478</v>
      </c>
      <c r="C6696" s="1" t="str">
        <f t="shared" si="728"/>
        <v>USA</v>
      </c>
      <c r="D6696" s="1" t="s">
        <v>13583</v>
      </c>
      <c r="E6696" s="7" t="str">
        <f>TEXT(DATE(MID(D6696, 13, 4), CHOOSE(MATCH( MID(D6696, 5, 3), {"Jan","Feb","Mar","Apr","May","Jun","Jul","Aug","Sep","Oct","Nov","Dec"}, 0), 1, 2, 3, 4, 5, 6, 7, 8, 9, 10, 11, 12), MID(D6696, 9, 2)), "yyyy-mm-dd")</f>
        <v>1958-08-17</v>
      </c>
      <c r="F6696" s="1" t="str">
        <f t="shared" si="729"/>
        <v>12:18:00</v>
      </c>
      <c r="G6696" s="9" t="str">
        <f t="shared" si="730"/>
        <v>August</v>
      </c>
      <c r="H6696" s="5" t="str">
        <f t="shared" si="731"/>
        <v>1958</v>
      </c>
      <c r="I6696" s="1" t="s">
        <v>13584</v>
      </c>
      <c r="J6696" s="1" t="str">
        <f t="shared" si="732"/>
        <v xml:space="preserve">Thor-DM 18 Able I </v>
      </c>
      <c r="K6696" s="1" t="str">
        <f t="shared" si="733"/>
        <v>Pioneer 0</v>
      </c>
      <c r="L6696" s="1" t="s">
        <v>346</v>
      </c>
      <c r="M6696" s="1"/>
      <c r="N6696" s="1">
        <f t="shared" si="734"/>
        <v>0</v>
      </c>
      <c r="O6696" s="1" t="s">
        <v>257</v>
      </c>
    </row>
    <row r="6697" spans="1:15" x14ac:dyDescent="0.3">
      <c r="A6697" s="1" t="s">
        <v>13513</v>
      </c>
      <c r="B6697" s="1" t="s">
        <v>13572</v>
      </c>
      <c r="C6697" s="1" t="str">
        <f t="shared" si="728"/>
        <v>USA</v>
      </c>
      <c r="D6697" s="1" t="s">
        <v>13585</v>
      </c>
      <c r="E6697" s="7" t="str">
        <f>TEXT(DATE(MID(D6697, 13, 4), CHOOSE(MATCH( MID(D6697, 5, 3), {"Jan","Feb","Mar","Apr","May","Jun","Jul","Aug","Sep","Oct","Nov","Dec"}, 0), 1, 2, 3, 4, 5, 6, 7, 8, 9, 10, 11, 12), MID(D6697, 9, 2)), "yyyy-mm-dd")</f>
        <v>1958-08-12</v>
      </c>
      <c r="F6697" s="1" t="str">
        <f t="shared" si="729"/>
        <v>00:00:00</v>
      </c>
      <c r="G6697" s="9" t="str">
        <f t="shared" si="730"/>
        <v>August</v>
      </c>
      <c r="H6697" s="5" t="str">
        <f t="shared" si="731"/>
        <v>1958</v>
      </c>
      <c r="I6697" s="1" t="s">
        <v>13586</v>
      </c>
      <c r="J6697" s="1" t="str">
        <f t="shared" si="732"/>
        <v xml:space="preserve">NOTS-EV-1 </v>
      </c>
      <c r="K6697" s="1" t="str">
        <f t="shared" si="733"/>
        <v>Pilot 2</v>
      </c>
      <c r="L6697" s="1" t="s">
        <v>346</v>
      </c>
      <c r="M6697" s="1"/>
      <c r="N6697" s="1">
        <f t="shared" si="734"/>
        <v>0</v>
      </c>
      <c r="O6697" s="1" t="s">
        <v>257</v>
      </c>
    </row>
    <row r="6698" spans="1:15" x14ac:dyDescent="0.3">
      <c r="A6698" s="1" t="s">
        <v>12002</v>
      </c>
      <c r="B6698" s="1" t="s">
        <v>13361</v>
      </c>
      <c r="C6698" s="1" t="str">
        <f t="shared" si="728"/>
        <v>USA</v>
      </c>
      <c r="D6698" s="1" t="s">
        <v>13587</v>
      </c>
      <c r="E6698" s="7" t="str">
        <f>TEXT(DATE(MID(D6698, 13, 4), CHOOSE(MATCH( MID(D6698, 5, 3), {"Jan","Feb","Mar","Apr","May","Jun","Jul","Aug","Sep","Oct","Nov","Dec"}, 0), 1, 2, 3, 4, 5, 6, 7, 8, 9, 10, 11, 12), MID(D6698, 9, 2)), "yyyy-mm-dd")</f>
        <v>1958-07-26</v>
      </c>
      <c r="F6698" s="1" t="str">
        <f t="shared" si="729"/>
        <v>15:00:00</v>
      </c>
      <c r="G6698" s="9" t="str">
        <f t="shared" si="730"/>
        <v>July</v>
      </c>
      <c r="H6698" s="5" t="str">
        <f t="shared" si="731"/>
        <v>1958</v>
      </c>
      <c r="I6698" s="1" t="s">
        <v>13588</v>
      </c>
      <c r="J6698" s="1" t="str">
        <f t="shared" si="732"/>
        <v xml:space="preserve">Juno I </v>
      </c>
      <c r="K6698" s="1" t="str">
        <f t="shared" si="733"/>
        <v>Explorer 4</v>
      </c>
      <c r="L6698" s="1" t="s">
        <v>346</v>
      </c>
      <c r="M6698" s="1"/>
      <c r="N6698" s="1">
        <f t="shared" si="734"/>
        <v>0</v>
      </c>
      <c r="O6698" s="1" t="s">
        <v>9</v>
      </c>
    </row>
    <row r="6699" spans="1:15" x14ac:dyDescent="0.3">
      <c r="A6699" s="1" t="s">
        <v>13513</v>
      </c>
      <c r="B6699" s="1" t="s">
        <v>13572</v>
      </c>
      <c r="C6699" s="1" t="str">
        <f t="shared" si="728"/>
        <v>USA</v>
      </c>
      <c r="D6699" s="1" t="s">
        <v>13589</v>
      </c>
      <c r="E6699" s="7" t="str">
        <f>TEXT(DATE(MID(D6699, 13, 4), CHOOSE(MATCH( MID(D6699, 5, 3), {"Jan","Feb","Mar","Apr","May","Jun","Jul","Aug","Sep","Oct","Nov","Dec"}, 0), 1, 2, 3, 4, 5, 6, 7, 8, 9, 10, 11, 12), MID(D6699, 9, 2)), "yyyy-mm-dd")</f>
        <v>1958-07-25</v>
      </c>
      <c r="F6699" s="1" t="str">
        <f t="shared" si="729"/>
        <v>00:00:00</v>
      </c>
      <c r="G6699" s="9" t="str">
        <f t="shared" si="730"/>
        <v>July</v>
      </c>
      <c r="H6699" s="5" t="str">
        <f t="shared" si="731"/>
        <v>1958</v>
      </c>
      <c r="I6699" s="1" t="s">
        <v>13590</v>
      </c>
      <c r="J6699" s="1" t="str">
        <f t="shared" si="732"/>
        <v xml:space="preserve">NOTS-EV-1 </v>
      </c>
      <c r="K6699" s="1" t="str">
        <f t="shared" si="733"/>
        <v>Pilot 1</v>
      </c>
      <c r="L6699" s="1" t="s">
        <v>346</v>
      </c>
      <c r="M6699" s="1"/>
      <c r="N6699" s="1">
        <f t="shared" si="734"/>
        <v>0</v>
      </c>
      <c r="O6699" s="1" t="s">
        <v>257</v>
      </c>
    </row>
    <row r="6700" spans="1:15" x14ac:dyDescent="0.3">
      <c r="A6700" s="1" t="s">
        <v>13513</v>
      </c>
      <c r="B6700" s="1" t="s">
        <v>13514</v>
      </c>
      <c r="C6700" s="1" t="str">
        <f t="shared" si="728"/>
        <v>USA</v>
      </c>
      <c r="D6700" s="1" t="s">
        <v>13591</v>
      </c>
      <c r="E6700" s="7" t="str">
        <f>TEXT(DATE(MID(D6700, 13, 4), CHOOSE(MATCH( MID(D6700, 5, 3), {"Jan","Feb","Mar","Apr","May","Jun","Jul","Aug","Sep","Oct","Nov","Dec"}, 0), 1, 2, 3, 4, 5, 6, 7, 8, 9, 10, 11, 12), MID(D6700, 9, 2)), "yyyy-mm-dd")</f>
        <v>1958-06-26</v>
      </c>
      <c r="F6700" s="1" t="str">
        <f t="shared" si="729"/>
        <v>05:00:00</v>
      </c>
      <c r="G6700" s="9" t="str">
        <f t="shared" si="730"/>
        <v>June</v>
      </c>
      <c r="H6700" s="5" t="str">
        <f t="shared" si="731"/>
        <v>1958</v>
      </c>
      <c r="I6700" s="1" t="s">
        <v>13592</v>
      </c>
      <c r="J6700" s="1" t="str">
        <f t="shared" si="732"/>
        <v xml:space="preserve">Vanguard </v>
      </c>
      <c r="K6700" s="1" t="str">
        <f t="shared" si="733"/>
        <v>Vanguard SLV-2</v>
      </c>
      <c r="L6700" s="1" t="s">
        <v>346</v>
      </c>
      <c r="M6700" s="1"/>
      <c r="N6700" s="1">
        <f t="shared" si="734"/>
        <v>0</v>
      </c>
      <c r="O6700" s="1" t="s">
        <v>257</v>
      </c>
    </row>
    <row r="6701" spans="1:15" x14ac:dyDescent="0.3">
      <c r="A6701" s="1" t="s">
        <v>13513</v>
      </c>
      <c r="B6701" s="1" t="s">
        <v>13514</v>
      </c>
      <c r="C6701" s="1" t="str">
        <f t="shared" si="728"/>
        <v>USA</v>
      </c>
      <c r="D6701" s="1" t="s">
        <v>13593</v>
      </c>
      <c r="E6701" s="7" t="str">
        <f>TEXT(DATE(MID(D6701, 13, 4), CHOOSE(MATCH( MID(D6701, 5, 3), {"Jan","Feb","Mar","Apr","May","Jun","Jul","Aug","Sep","Oct","Nov","Dec"}, 0), 1, 2, 3, 4, 5, 6, 7, 8, 9, 10, 11, 12), MID(D6701, 9, 2)), "yyyy-mm-dd")</f>
        <v>1958-05-28</v>
      </c>
      <c r="F6701" s="1" t="str">
        <f t="shared" si="729"/>
        <v>03:46:00</v>
      </c>
      <c r="G6701" s="9" t="str">
        <f t="shared" si="730"/>
        <v>May</v>
      </c>
      <c r="H6701" s="5" t="str">
        <f t="shared" si="731"/>
        <v>1958</v>
      </c>
      <c r="I6701" s="1" t="s">
        <v>13594</v>
      </c>
      <c r="J6701" s="1" t="str">
        <f t="shared" si="732"/>
        <v xml:space="preserve">Vanguard </v>
      </c>
      <c r="K6701" s="1" t="str">
        <f t="shared" si="733"/>
        <v>Vanguard SLV-1</v>
      </c>
      <c r="L6701" s="1" t="s">
        <v>346</v>
      </c>
      <c r="M6701" s="1"/>
      <c r="N6701" s="1">
        <f t="shared" si="734"/>
        <v>0</v>
      </c>
      <c r="O6701" s="1" t="s">
        <v>257</v>
      </c>
    </row>
    <row r="6702" spans="1:15" x14ac:dyDescent="0.3">
      <c r="A6702" s="1" t="s">
        <v>6140</v>
      </c>
      <c r="B6702" s="1" t="s">
        <v>1630</v>
      </c>
      <c r="C6702" s="1" t="str">
        <f t="shared" si="728"/>
        <v>Kazakhstan</v>
      </c>
      <c r="D6702" s="1" t="s">
        <v>13595</v>
      </c>
      <c r="E6702" s="7" t="str">
        <f>TEXT(DATE(MID(D6702, 13, 4), CHOOSE(MATCH( MID(D6702, 5, 3), {"Jan","Feb","Mar","Apr","May","Jun","Jul","Aug","Sep","Oct","Nov","Dec"}, 0), 1, 2, 3, 4, 5, 6, 7, 8, 9, 10, 11, 12), MID(D6702, 9, 2)), "yyyy-mm-dd")</f>
        <v>1958-05-15</v>
      </c>
      <c r="F6702" s="1" t="str">
        <f t="shared" si="729"/>
        <v>07:00:00</v>
      </c>
      <c r="G6702" s="9" t="str">
        <f t="shared" si="730"/>
        <v>May</v>
      </c>
      <c r="H6702" s="5" t="str">
        <f t="shared" si="731"/>
        <v>1958</v>
      </c>
      <c r="I6702" s="1" t="s">
        <v>13596</v>
      </c>
      <c r="J6702" s="1" t="str">
        <f t="shared" si="732"/>
        <v xml:space="preserve">Sputnik 8A91 </v>
      </c>
      <c r="K6702" s="1" t="str">
        <f t="shared" si="733"/>
        <v>Sputnik 3</v>
      </c>
      <c r="L6702" s="1" t="s">
        <v>346</v>
      </c>
      <c r="M6702" s="1"/>
      <c r="N6702" s="1">
        <f t="shared" si="734"/>
        <v>0</v>
      </c>
      <c r="O6702" s="1" t="s">
        <v>9</v>
      </c>
    </row>
    <row r="6703" spans="1:15" x14ac:dyDescent="0.3">
      <c r="A6703" s="1" t="s">
        <v>13513</v>
      </c>
      <c r="B6703" s="1" t="s">
        <v>13514</v>
      </c>
      <c r="C6703" s="1" t="str">
        <f t="shared" si="728"/>
        <v>USA</v>
      </c>
      <c r="D6703" s="1" t="s">
        <v>13597</v>
      </c>
      <c r="E6703" s="7" t="str">
        <f>TEXT(DATE(MID(D6703, 13, 4), CHOOSE(MATCH( MID(D6703, 5, 3), {"Jan","Feb","Mar","Apr","May","Jun","Jul","Aug","Sep","Oct","Nov","Dec"}, 0), 1, 2, 3, 4, 5, 6, 7, 8, 9, 10, 11, 12), MID(D6703, 9, 2)), "yyyy-mm-dd")</f>
        <v>1958-04-29</v>
      </c>
      <c r="F6703" s="1" t="str">
        <f t="shared" si="729"/>
        <v>02:53:00</v>
      </c>
      <c r="G6703" s="9" t="str">
        <f t="shared" si="730"/>
        <v>April</v>
      </c>
      <c r="H6703" s="5" t="str">
        <f t="shared" si="731"/>
        <v>1958</v>
      </c>
      <c r="I6703" s="1" t="s">
        <v>13598</v>
      </c>
      <c r="J6703" s="1" t="str">
        <f t="shared" si="732"/>
        <v xml:space="preserve">Vanguard </v>
      </c>
      <c r="K6703" s="1" t="str">
        <f t="shared" si="733"/>
        <v>Vanguard TV5</v>
      </c>
      <c r="L6703" s="1" t="s">
        <v>346</v>
      </c>
      <c r="M6703" s="1"/>
      <c r="N6703" s="1">
        <f t="shared" si="734"/>
        <v>0</v>
      </c>
      <c r="O6703" s="1" t="s">
        <v>257</v>
      </c>
    </row>
    <row r="6704" spans="1:15" x14ac:dyDescent="0.3">
      <c r="A6704" s="1" t="s">
        <v>6140</v>
      </c>
      <c r="B6704" s="1" t="s">
        <v>1630</v>
      </c>
      <c r="C6704" s="1" t="str">
        <f t="shared" si="728"/>
        <v>Kazakhstan</v>
      </c>
      <c r="D6704" s="1" t="s">
        <v>13599</v>
      </c>
      <c r="E6704" s="7" t="str">
        <f>TEXT(DATE(MID(D6704, 13, 4), CHOOSE(MATCH( MID(D6704, 5, 3), {"Jan","Feb","Mar","Apr","May","Jun","Jul","Aug","Sep","Oct","Nov","Dec"}, 0), 1, 2, 3, 4, 5, 6, 7, 8, 9, 10, 11, 12), MID(D6704, 9, 2)), "yyyy-mm-dd")</f>
        <v>1958-04-27</v>
      </c>
      <c r="F6704" s="1" t="str">
        <f t="shared" si="729"/>
        <v>09:01:00</v>
      </c>
      <c r="G6704" s="9" t="str">
        <f t="shared" si="730"/>
        <v>April</v>
      </c>
      <c r="H6704" s="5" t="str">
        <f t="shared" si="731"/>
        <v>1958</v>
      </c>
      <c r="I6704" s="1" t="s">
        <v>13600</v>
      </c>
      <c r="J6704" s="1" t="str">
        <f t="shared" si="732"/>
        <v xml:space="preserve">Sputnik 8A91 </v>
      </c>
      <c r="K6704" s="1" t="str">
        <f t="shared" si="733"/>
        <v>D-1 nÂ°01</v>
      </c>
      <c r="L6704" s="1" t="s">
        <v>346</v>
      </c>
      <c r="M6704" s="1"/>
      <c r="N6704" s="1">
        <f t="shared" si="734"/>
        <v>0</v>
      </c>
      <c r="O6704" s="1" t="s">
        <v>257</v>
      </c>
    </row>
    <row r="6705" spans="1:15" x14ac:dyDescent="0.3">
      <c r="A6705" s="1" t="s">
        <v>12002</v>
      </c>
      <c r="B6705" s="1" t="s">
        <v>13361</v>
      </c>
      <c r="C6705" s="1" t="str">
        <f t="shared" si="728"/>
        <v>USA</v>
      </c>
      <c r="D6705" s="1" t="s">
        <v>13601</v>
      </c>
      <c r="E6705" s="7" t="str">
        <f>TEXT(DATE(MID(D6705, 13, 4), CHOOSE(MATCH( MID(D6705, 5, 3), {"Jan","Feb","Mar","Apr","May","Jun","Jul","Aug","Sep","Oct","Nov","Dec"}, 0), 1, 2, 3, 4, 5, 6, 7, 8, 9, 10, 11, 12), MID(D6705, 9, 2)), "yyyy-mm-dd")</f>
        <v>1958-03-26</v>
      </c>
      <c r="F6705" s="1" t="str">
        <f t="shared" si="729"/>
        <v>17:38:00</v>
      </c>
      <c r="G6705" s="9" t="str">
        <f t="shared" si="730"/>
        <v>March</v>
      </c>
      <c r="H6705" s="5" t="str">
        <f t="shared" si="731"/>
        <v>1958</v>
      </c>
      <c r="I6705" s="1" t="s">
        <v>13602</v>
      </c>
      <c r="J6705" s="1" t="str">
        <f t="shared" si="732"/>
        <v xml:space="preserve">Juno I </v>
      </c>
      <c r="K6705" s="1" t="str">
        <f t="shared" si="733"/>
        <v>Explorer 3</v>
      </c>
      <c r="L6705" s="1" t="s">
        <v>346</v>
      </c>
      <c r="M6705" s="1"/>
      <c r="N6705" s="1">
        <f t="shared" si="734"/>
        <v>0</v>
      </c>
      <c r="O6705" s="1" t="s">
        <v>9</v>
      </c>
    </row>
    <row r="6706" spans="1:15" x14ac:dyDescent="0.3">
      <c r="A6706" s="1" t="s">
        <v>13513</v>
      </c>
      <c r="B6706" s="1" t="s">
        <v>13514</v>
      </c>
      <c r="C6706" s="1" t="str">
        <f t="shared" si="728"/>
        <v>USA</v>
      </c>
      <c r="D6706" s="1" t="s">
        <v>13603</v>
      </c>
      <c r="E6706" s="7" t="str">
        <f>TEXT(DATE(MID(D6706, 13, 4), CHOOSE(MATCH( MID(D6706, 5, 3), {"Jan","Feb","Mar","Apr","May","Jun","Jul","Aug","Sep","Oct","Nov","Dec"}, 0), 1, 2, 3, 4, 5, 6, 7, 8, 9, 10, 11, 12), MID(D6706, 9, 2)), "yyyy-mm-dd")</f>
        <v>1958-03-17</v>
      </c>
      <c r="F6706" s="1" t="str">
        <f t="shared" si="729"/>
        <v>12:15:00</v>
      </c>
      <c r="G6706" s="9" t="str">
        <f t="shared" si="730"/>
        <v>March</v>
      </c>
      <c r="H6706" s="5" t="str">
        <f t="shared" si="731"/>
        <v>1958</v>
      </c>
      <c r="I6706" s="1" t="s">
        <v>13604</v>
      </c>
      <c r="J6706" s="1" t="str">
        <f t="shared" si="732"/>
        <v xml:space="preserve">Vanguard </v>
      </c>
      <c r="K6706" s="1" t="str">
        <f t="shared" si="733"/>
        <v>Vanguard 1</v>
      </c>
      <c r="L6706" s="1" t="s">
        <v>346</v>
      </c>
      <c r="M6706" s="1"/>
      <c r="N6706" s="1">
        <f t="shared" si="734"/>
        <v>0</v>
      </c>
      <c r="O6706" s="1" t="s">
        <v>9</v>
      </c>
    </row>
    <row r="6707" spans="1:15" x14ac:dyDescent="0.3">
      <c r="A6707" s="1" t="s">
        <v>12002</v>
      </c>
      <c r="B6707" s="1" t="s">
        <v>13605</v>
      </c>
      <c r="C6707" s="1" t="str">
        <f t="shared" si="728"/>
        <v>USA</v>
      </c>
      <c r="D6707" s="1" t="s">
        <v>13606</v>
      </c>
      <c r="E6707" s="7" t="str">
        <f>TEXT(DATE(MID(D6707, 13, 4), CHOOSE(MATCH( MID(D6707, 5, 3), {"Jan","Feb","Mar","Apr","May","Jun","Jul","Aug","Sep","Oct","Nov","Dec"}, 0), 1, 2, 3, 4, 5, 6, 7, 8, 9, 10, 11, 12), MID(D6707, 9, 2)), "yyyy-mm-dd")</f>
        <v>1958-03-05</v>
      </c>
      <c r="F6707" s="1" t="str">
        <f t="shared" si="729"/>
        <v>18:27:00</v>
      </c>
      <c r="G6707" s="9" t="str">
        <f t="shared" si="730"/>
        <v>March</v>
      </c>
      <c r="H6707" s="5" t="str">
        <f t="shared" si="731"/>
        <v>1958</v>
      </c>
      <c r="I6707" s="1" t="s">
        <v>13607</v>
      </c>
      <c r="J6707" s="1" t="str">
        <f t="shared" si="732"/>
        <v xml:space="preserve">Juno I </v>
      </c>
      <c r="K6707" s="1" t="str">
        <f t="shared" si="733"/>
        <v>Explorer 2</v>
      </c>
      <c r="L6707" s="1" t="s">
        <v>346</v>
      </c>
      <c r="M6707" s="1"/>
      <c r="N6707" s="1">
        <f t="shared" si="734"/>
        <v>0</v>
      </c>
      <c r="O6707" s="1" t="s">
        <v>257</v>
      </c>
    </row>
    <row r="6708" spans="1:15" x14ac:dyDescent="0.3">
      <c r="A6708" s="1" t="s">
        <v>13513</v>
      </c>
      <c r="B6708" s="1" t="s">
        <v>13514</v>
      </c>
      <c r="C6708" s="1" t="str">
        <f t="shared" si="728"/>
        <v>USA</v>
      </c>
      <c r="D6708" s="1" t="s">
        <v>13608</v>
      </c>
      <c r="E6708" s="7" t="str">
        <f>TEXT(DATE(MID(D6708, 13, 4), CHOOSE(MATCH( MID(D6708, 5, 3), {"Jan","Feb","Mar","Apr","May","Jun","Jul","Aug","Sep","Oct","Nov","Dec"}, 0), 1, 2, 3, 4, 5, 6, 7, 8, 9, 10, 11, 12), MID(D6708, 9, 2)), "yyyy-mm-dd")</f>
        <v>1958-02-05</v>
      </c>
      <c r="F6708" s="1" t="str">
        <f t="shared" si="729"/>
        <v>07:33:00</v>
      </c>
      <c r="G6708" s="9" t="str">
        <f t="shared" si="730"/>
        <v>February</v>
      </c>
      <c r="H6708" s="5" t="str">
        <f t="shared" si="731"/>
        <v>1958</v>
      </c>
      <c r="I6708" s="1" t="s">
        <v>13609</v>
      </c>
      <c r="J6708" s="1" t="str">
        <f t="shared" si="732"/>
        <v xml:space="preserve">Vanguard </v>
      </c>
      <c r="K6708" s="1" t="str">
        <f t="shared" si="733"/>
        <v>Vanguard TV3BU</v>
      </c>
      <c r="L6708" s="1" t="s">
        <v>346</v>
      </c>
      <c r="M6708" s="1"/>
      <c r="N6708" s="1">
        <f t="shared" si="734"/>
        <v>0</v>
      </c>
      <c r="O6708" s="1" t="s">
        <v>257</v>
      </c>
    </row>
    <row r="6709" spans="1:15" x14ac:dyDescent="0.3">
      <c r="A6709" s="1" t="s">
        <v>12002</v>
      </c>
      <c r="B6709" s="1" t="s">
        <v>13605</v>
      </c>
      <c r="C6709" s="1" t="str">
        <f t="shared" si="728"/>
        <v>USA</v>
      </c>
      <c r="D6709" s="1" t="s">
        <v>13610</v>
      </c>
      <c r="E6709" s="7" t="str">
        <f>TEXT(DATE(MID(D6709, 13, 4), CHOOSE(MATCH( MID(D6709, 5, 3), {"Jan","Feb","Mar","Apr","May","Jun","Jul","Aug","Sep","Oct","Nov","Dec"}, 0), 1, 2, 3, 4, 5, 6, 7, 8, 9, 10, 11, 12), MID(D6709, 9, 2)), "yyyy-mm-dd")</f>
        <v>1958-02-01</v>
      </c>
      <c r="F6709" s="1" t="str">
        <f t="shared" si="729"/>
        <v>03:47:00</v>
      </c>
      <c r="G6709" s="9" t="str">
        <f t="shared" si="730"/>
        <v>February</v>
      </c>
      <c r="H6709" s="5" t="str">
        <f t="shared" si="731"/>
        <v>1958</v>
      </c>
      <c r="I6709" s="1" t="s">
        <v>13611</v>
      </c>
      <c r="J6709" s="1" t="str">
        <f t="shared" si="732"/>
        <v xml:space="preserve">Juno I </v>
      </c>
      <c r="K6709" s="1" t="str">
        <f t="shared" si="733"/>
        <v>Explorer 1</v>
      </c>
      <c r="L6709" s="1" t="s">
        <v>346</v>
      </c>
      <c r="M6709" s="1"/>
      <c r="N6709" s="1">
        <f t="shared" si="734"/>
        <v>0</v>
      </c>
      <c r="O6709" s="1" t="s">
        <v>9</v>
      </c>
    </row>
    <row r="6710" spans="1:15" x14ac:dyDescent="0.3">
      <c r="A6710" s="1" t="s">
        <v>13513</v>
      </c>
      <c r="B6710" s="1" t="s">
        <v>13514</v>
      </c>
      <c r="C6710" s="1" t="str">
        <f t="shared" si="728"/>
        <v>USA</v>
      </c>
      <c r="D6710" s="1" t="s">
        <v>13612</v>
      </c>
      <c r="E6710" s="7" t="str">
        <f>TEXT(DATE(MID(D6710, 13, 4), CHOOSE(MATCH( MID(D6710, 5, 3), {"Jan","Feb","Mar","Apr","May","Jun","Jul","Aug","Sep","Oct","Nov","Dec"}, 0), 1, 2, 3, 4, 5, 6, 7, 8, 9, 10, 11, 12), MID(D6710, 9, 2)), "yyyy-mm-dd")</f>
        <v>1957-12-06</v>
      </c>
      <c r="F6710" s="1" t="str">
        <f t="shared" si="729"/>
        <v>16:44:00</v>
      </c>
      <c r="G6710" s="9" t="str">
        <f t="shared" si="730"/>
        <v>December</v>
      </c>
      <c r="H6710" s="5" t="str">
        <f t="shared" si="731"/>
        <v>1957</v>
      </c>
      <c r="I6710" s="1" t="s">
        <v>13613</v>
      </c>
      <c r="J6710" s="1" t="str">
        <f t="shared" si="732"/>
        <v xml:space="preserve">Vanguard </v>
      </c>
      <c r="K6710" s="1" t="str">
        <f t="shared" si="733"/>
        <v>Vanguard TV3</v>
      </c>
      <c r="L6710" s="1" t="s">
        <v>346</v>
      </c>
      <c r="M6710" s="1"/>
      <c r="N6710" s="1">
        <f t="shared" si="734"/>
        <v>0</v>
      </c>
      <c r="O6710" s="1" t="s">
        <v>257</v>
      </c>
    </row>
    <row r="6711" spans="1:15" x14ac:dyDescent="0.3">
      <c r="A6711" s="1" t="s">
        <v>6140</v>
      </c>
      <c r="B6711" s="1" t="s">
        <v>1630</v>
      </c>
      <c r="C6711" s="1" t="str">
        <f t="shared" si="728"/>
        <v>Kazakhstan</v>
      </c>
      <c r="D6711" s="1" t="s">
        <v>13614</v>
      </c>
      <c r="E6711" s="7" t="str">
        <f>TEXT(DATE(MID(D6711, 13, 4), CHOOSE(MATCH( MID(D6711, 5, 3), {"Jan","Feb","Mar","Apr","May","Jun","Jul","Aug","Sep","Oct","Nov","Dec"}, 0), 1, 2, 3, 4, 5, 6, 7, 8, 9, 10, 11, 12), MID(D6711, 9, 2)), "yyyy-mm-dd")</f>
        <v>1957-11-03</v>
      </c>
      <c r="F6711" s="1" t="str">
        <f t="shared" si="729"/>
        <v>02:30:00</v>
      </c>
      <c r="G6711" s="9" t="str">
        <f t="shared" si="730"/>
        <v>November</v>
      </c>
      <c r="H6711" s="5" t="str">
        <f t="shared" si="731"/>
        <v>1957</v>
      </c>
      <c r="I6711" s="1" t="s">
        <v>13615</v>
      </c>
      <c r="J6711" s="1" t="str">
        <f t="shared" si="732"/>
        <v xml:space="preserve">Sputnik 8K71PS </v>
      </c>
      <c r="K6711" s="1" t="str">
        <f t="shared" si="733"/>
        <v>Sputnik 2</v>
      </c>
      <c r="L6711" s="1" t="s">
        <v>346</v>
      </c>
      <c r="M6711" s="1"/>
      <c r="N6711" s="1">
        <f t="shared" si="734"/>
        <v>0</v>
      </c>
      <c r="O6711" s="1" t="s">
        <v>9</v>
      </c>
    </row>
    <row r="6712" spans="1:15" x14ac:dyDescent="0.3">
      <c r="A6712" s="1" t="s">
        <v>6140</v>
      </c>
      <c r="B6712" s="1" t="s">
        <v>1630</v>
      </c>
      <c r="C6712" s="1" t="str">
        <f t="shared" si="728"/>
        <v>Kazakhstan</v>
      </c>
      <c r="D6712" s="1" t="s">
        <v>13616</v>
      </c>
      <c r="E6712" s="7" t="str">
        <f>TEXT(DATE(MID(D6712, 13, 4), CHOOSE(MATCH( MID(D6712, 5, 3), {"Jan","Feb","Mar","Apr","May","Jun","Jul","Aug","Sep","Oct","Nov","Dec"}, 0), 1, 2, 3, 4, 5, 6, 7, 8, 9, 10, 11, 12), MID(D6712, 9, 2)), "yyyy-mm-dd")</f>
        <v>1957-10-04</v>
      </c>
      <c r="F6712" s="1" t="str">
        <f t="shared" si="729"/>
        <v>19:28:00</v>
      </c>
      <c r="G6712" s="9" t="str">
        <f t="shared" si="730"/>
        <v>October</v>
      </c>
      <c r="H6712" s="5" t="str">
        <f t="shared" si="731"/>
        <v>1957</v>
      </c>
      <c r="I6712" s="1" t="s">
        <v>13617</v>
      </c>
      <c r="J6712" s="1" t="str">
        <f t="shared" si="732"/>
        <v xml:space="preserve">Sputnik 8K71PS </v>
      </c>
      <c r="K6712" s="1" t="str">
        <f t="shared" si="733"/>
        <v>Sputnik 1</v>
      </c>
      <c r="L6712" s="1" t="s">
        <v>346</v>
      </c>
      <c r="M6712" s="1"/>
      <c r="N6712" s="1">
        <f t="shared" si="734"/>
        <v>0</v>
      </c>
      <c r="O6712" s="1" t="s">
        <v>9</v>
      </c>
    </row>
    <row r="6713" spans="1:15" x14ac:dyDescent="0.3">
      <c r="K6713" s="12"/>
    </row>
    <row r="6714" spans="1:15" x14ac:dyDescent="0.3">
      <c r="A6714">
        <f>COUNTA(_xlfn.UNIQUE(A2:A6712))</f>
        <v>66</v>
      </c>
      <c r="B6714">
        <f>COUNTA(_xlfn.UNIQUE(B2:B6712))</f>
        <v>166</v>
      </c>
      <c r="C6714">
        <f>COUNTA(_xlfn.UNIQUE(C2:C6712))</f>
        <v>22</v>
      </c>
      <c r="J6714">
        <f>COUNTA(_xlfn.UNIQUE(J2:J6712))</f>
        <v>440</v>
      </c>
      <c r="K6714" s="12">
        <f>COUNTA(_xlfn.UNIQUE(K2:K6712))</f>
        <v>6649</v>
      </c>
    </row>
  </sheetData>
  <autoFilter ref="A1:O6712" xr:uid="{B8C87CBC-D564-4977-A9C5-0D94EC9CCB4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3F0F-01E5-4B24-887C-B7408E8DC450}">
  <dimension ref="A165"/>
  <sheetViews>
    <sheetView zoomScaleNormal="100" workbookViewId="0">
      <selection activeCell="L29" sqref="L29"/>
    </sheetView>
  </sheetViews>
  <sheetFormatPr defaultRowHeight="14.4" x14ac:dyDescent="0.3"/>
  <sheetData>
    <row r="16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74D9-598E-4ED3-9998-BD49AB96DC81}">
  <dimension ref="A1:T6772"/>
  <sheetViews>
    <sheetView topLeftCell="E6741" zoomScale="102" zoomScaleNormal="102" workbookViewId="0">
      <selection activeCell="I6761" sqref="I6761"/>
    </sheetView>
  </sheetViews>
  <sheetFormatPr defaultRowHeight="14.4" x14ac:dyDescent="0.3"/>
  <cols>
    <col min="1" max="1" width="28.33203125" customWidth="1"/>
    <col min="2" max="2" width="16.109375" customWidth="1"/>
    <col min="3" max="3" width="12.33203125" customWidth="1"/>
    <col min="5" max="5" width="27" customWidth="1"/>
    <col min="6" max="6" width="18.44140625" customWidth="1"/>
    <col min="7" max="7" width="25.6640625" customWidth="1"/>
    <col min="8" max="8" width="18.109375" customWidth="1"/>
    <col min="9" max="9" width="13.44140625" customWidth="1"/>
  </cols>
  <sheetData>
    <row r="1" spans="1:3" x14ac:dyDescent="0.3">
      <c r="A1" s="2" t="s">
        <v>0</v>
      </c>
      <c r="B1" s="2" t="s">
        <v>13624</v>
      </c>
      <c r="C1" s="2" t="s">
        <v>3</v>
      </c>
    </row>
    <row r="2" spans="1:3" x14ac:dyDescent="0.3">
      <c r="A2" s="1" t="s">
        <v>5</v>
      </c>
      <c r="B2" s="1" t="str">
        <f t="shared" ref="B2:B65" si="0">TRIM(MID(A2, FIND("|", SUBSTITUTE(A2, ",", "|", LEN(A2) - LEN(SUBSTITUTE(A2,",", "" )))) + 1, LEN(A2)))</f>
        <v>Russia</v>
      </c>
      <c r="C2" s="1" t="s">
        <v>9</v>
      </c>
    </row>
    <row r="3" spans="1:3" x14ac:dyDescent="0.3">
      <c r="A3" s="1" t="s">
        <v>11</v>
      </c>
      <c r="B3" s="1" t="str">
        <f t="shared" si="0"/>
        <v>USA</v>
      </c>
      <c r="C3" s="1" t="s">
        <v>9</v>
      </c>
    </row>
    <row r="4" spans="1:3" x14ac:dyDescent="0.3">
      <c r="A4" s="1" t="s">
        <v>15</v>
      </c>
      <c r="B4" s="1" t="str">
        <f t="shared" si="0"/>
        <v>China Coastal Waters</v>
      </c>
      <c r="C4" s="1" t="s">
        <v>9</v>
      </c>
    </row>
    <row r="5" spans="1:3" x14ac:dyDescent="0.3">
      <c r="A5" s="1" t="s">
        <v>18</v>
      </c>
      <c r="B5" s="1" t="str">
        <f t="shared" si="0"/>
        <v>China</v>
      </c>
      <c r="C5" s="1" t="s">
        <v>9</v>
      </c>
    </row>
    <row r="6" spans="1:3" x14ac:dyDescent="0.3">
      <c r="A6" s="1" t="s">
        <v>22</v>
      </c>
      <c r="B6" s="1" t="str">
        <f t="shared" si="0"/>
        <v>New Zealand</v>
      </c>
      <c r="C6" s="1" t="s">
        <v>9</v>
      </c>
    </row>
    <row r="7" spans="1:3" x14ac:dyDescent="0.3">
      <c r="A7" s="1" t="s">
        <v>11</v>
      </c>
      <c r="B7" s="1" t="str">
        <f t="shared" si="0"/>
        <v>USA</v>
      </c>
      <c r="C7" s="1" t="s">
        <v>9</v>
      </c>
    </row>
    <row r="8" spans="1:3" x14ac:dyDescent="0.3">
      <c r="A8" s="1" t="s">
        <v>27</v>
      </c>
      <c r="B8" s="1" t="str">
        <f t="shared" si="0"/>
        <v>USA</v>
      </c>
      <c r="C8" s="1" t="s">
        <v>9</v>
      </c>
    </row>
    <row r="9" spans="1:3" x14ac:dyDescent="0.3">
      <c r="A9" s="1" t="s">
        <v>30</v>
      </c>
      <c r="B9" s="1" t="str">
        <f t="shared" si="0"/>
        <v>USA</v>
      </c>
      <c r="C9" s="1" t="s">
        <v>9</v>
      </c>
    </row>
    <row r="10" spans="1:3" x14ac:dyDescent="0.3">
      <c r="A10" s="1" t="s">
        <v>34</v>
      </c>
      <c r="B10" s="1" t="str">
        <f t="shared" si="0"/>
        <v>Iran</v>
      </c>
      <c r="C10" s="1" t="s">
        <v>9</v>
      </c>
    </row>
    <row r="11" spans="1:3" x14ac:dyDescent="0.3">
      <c r="A11" s="1" t="s">
        <v>38</v>
      </c>
      <c r="B11" s="1" t="str">
        <f t="shared" si="0"/>
        <v>USA</v>
      </c>
      <c r="C11" s="1" t="s">
        <v>9</v>
      </c>
    </row>
    <row r="12" spans="1:3" x14ac:dyDescent="0.3">
      <c r="A12" s="1" t="s">
        <v>27</v>
      </c>
      <c r="B12" s="1" t="str">
        <f t="shared" si="0"/>
        <v>USA</v>
      </c>
      <c r="C12" s="1" t="s">
        <v>9</v>
      </c>
    </row>
    <row r="13" spans="1:3" x14ac:dyDescent="0.3">
      <c r="A13" s="1" t="s">
        <v>44</v>
      </c>
      <c r="B13" s="1" t="str">
        <f t="shared" si="0"/>
        <v>China</v>
      </c>
      <c r="C13" s="1" t="s">
        <v>9</v>
      </c>
    </row>
    <row r="14" spans="1:3" x14ac:dyDescent="0.3">
      <c r="A14" s="1" t="s">
        <v>48</v>
      </c>
      <c r="B14" s="1" t="str">
        <f t="shared" si="0"/>
        <v>Iran</v>
      </c>
      <c r="C14" s="1" t="s">
        <v>9</v>
      </c>
    </row>
    <row r="15" spans="1:3" x14ac:dyDescent="0.3">
      <c r="A15" s="1" t="s">
        <v>30</v>
      </c>
      <c r="B15" s="1" t="str">
        <f t="shared" si="0"/>
        <v>USA</v>
      </c>
      <c r="C15" s="1" t="s">
        <v>9</v>
      </c>
    </row>
    <row r="16" spans="1:3" x14ac:dyDescent="0.3">
      <c r="A16" s="1" t="s">
        <v>53</v>
      </c>
      <c r="B16" s="1" t="str">
        <f t="shared" si="0"/>
        <v>China</v>
      </c>
      <c r="C16" s="1" t="s">
        <v>9</v>
      </c>
    </row>
    <row r="17" spans="1:3" x14ac:dyDescent="0.3">
      <c r="A17" s="1" t="s">
        <v>11</v>
      </c>
      <c r="B17" s="1" t="str">
        <f t="shared" si="0"/>
        <v>USA</v>
      </c>
      <c r="C17" s="1" t="s">
        <v>9</v>
      </c>
    </row>
    <row r="18" spans="1:3" x14ac:dyDescent="0.3">
      <c r="A18" s="1" t="s">
        <v>27</v>
      </c>
      <c r="B18" s="1" t="str">
        <f t="shared" si="0"/>
        <v>USA</v>
      </c>
      <c r="C18" s="1" t="s">
        <v>9</v>
      </c>
    </row>
    <row r="19" spans="1:3" x14ac:dyDescent="0.3">
      <c r="A19" s="1" t="s">
        <v>61</v>
      </c>
      <c r="B19" s="1" t="str">
        <f t="shared" si="0"/>
        <v>Japan</v>
      </c>
      <c r="C19" s="1" t="s">
        <v>9</v>
      </c>
    </row>
    <row r="20" spans="1:3" x14ac:dyDescent="0.3">
      <c r="A20" s="1" t="s">
        <v>65</v>
      </c>
      <c r="B20" s="1" t="str">
        <f t="shared" si="0"/>
        <v>China Coastal Waters</v>
      </c>
      <c r="C20" s="1" t="s">
        <v>9</v>
      </c>
    </row>
    <row r="21" spans="1:3" x14ac:dyDescent="0.3">
      <c r="A21" s="1" t="s">
        <v>69</v>
      </c>
      <c r="B21" s="1" t="str">
        <f t="shared" si="0"/>
        <v>China</v>
      </c>
      <c r="C21" s="1" t="s">
        <v>9</v>
      </c>
    </row>
    <row r="22" spans="1:3" x14ac:dyDescent="0.3">
      <c r="A22" s="1" t="s">
        <v>18</v>
      </c>
      <c r="B22" s="1" t="str">
        <f t="shared" si="0"/>
        <v>China</v>
      </c>
      <c r="C22" s="1" t="s">
        <v>9</v>
      </c>
    </row>
    <row r="23" spans="1:3" x14ac:dyDescent="0.3">
      <c r="A23" s="1" t="s">
        <v>75</v>
      </c>
      <c r="B23" s="1" t="str">
        <f t="shared" si="0"/>
        <v>USA</v>
      </c>
      <c r="C23" s="1" t="s">
        <v>9</v>
      </c>
    </row>
    <row r="24" spans="1:3" x14ac:dyDescent="0.3">
      <c r="A24" s="1" t="s">
        <v>11</v>
      </c>
      <c r="B24" s="1" t="str">
        <f t="shared" si="0"/>
        <v>USA</v>
      </c>
      <c r="C24" s="1" t="s">
        <v>9</v>
      </c>
    </row>
    <row r="25" spans="1:3" x14ac:dyDescent="0.3">
      <c r="A25" s="1" t="s">
        <v>69</v>
      </c>
      <c r="B25" s="1" t="str">
        <f t="shared" si="0"/>
        <v>China</v>
      </c>
      <c r="C25" s="1" t="s">
        <v>9</v>
      </c>
    </row>
    <row r="26" spans="1:3" x14ac:dyDescent="0.3">
      <c r="A26" s="1" t="s">
        <v>11</v>
      </c>
      <c r="B26" s="1" t="str">
        <f t="shared" si="0"/>
        <v>USA</v>
      </c>
      <c r="C26" s="1" t="s">
        <v>9</v>
      </c>
    </row>
    <row r="27" spans="1:3" x14ac:dyDescent="0.3">
      <c r="A27" s="1" t="s">
        <v>27</v>
      </c>
      <c r="B27" s="1" t="str">
        <f t="shared" si="0"/>
        <v>USA</v>
      </c>
      <c r="C27" s="1" t="s">
        <v>9</v>
      </c>
    </row>
    <row r="28" spans="1:3" x14ac:dyDescent="0.3">
      <c r="A28" s="1" t="s">
        <v>87</v>
      </c>
      <c r="B28" s="1" t="str">
        <f t="shared" si="0"/>
        <v>India</v>
      </c>
      <c r="C28" s="1" t="s">
        <v>9</v>
      </c>
    </row>
    <row r="29" spans="1:3" x14ac:dyDescent="0.3">
      <c r="A29" s="1" t="s">
        <v>90</v>
      </c>
      <c r="B29" s="1" t="str">
        <f t="shared" si="0"/>
        <v>China</v>
      </c>
      <c r="C29" s="1" t="s">
        <v>9</v>
      </c>
    </row>
    <row r="30" spans="1:3" x14ac:dyDescent="0.3">
      <c r="A30" s="1" t="s">
        <v>11</v>
      </c>
      <c r="B30" s="1" t="str">
        <f t="shared" si="0"/>
        <v>USA</v>
      </c>
      <c r="C30" s="1" t="s">
        <v>9</v>
      </c>
    </row>
    <row r="31" spans="1:3" x14ac:dyDescent="0.3">
      <c r="A31" s="1" t="s">
        <v>30</v>
      </c>
      <c r="B31" s="1" t="str">
        <f t="shared" si="0"/>
        <v>USA</v>
      </c>
      <c r="C31" s="1" t="s">
        <v>9</v>
      </c>
    </row>
    <row r="32" spans="1:3" x14ac:dyDescent="0.3">
      <c r="A32" s="1" t="s">
        <v>5</v>
      </c>
      <c r="B32" s="1" t="str">
        <f t="shared" si="0"/>
        <v>Russia</v>
      </c>
      <c r="C32" s="1" t="s">
        <v>9</v>
      </c>
    </row>
    <row r="33" spans="1:3" x14ac:dyDescent="0.3">
      <c r="A33" s="1" t="s">
        <v>69</v>
      </c>
      <c r="B33" s="1" t="str">
        <f t="shared" si="0"/>
        <v>China</v>
      </c>
      <c r="C33" s="1" t="s">
        <v>9</v>
      </c>
    </row>
    <row r="34" spans="1:3" x14ac:dyDescent="0.3">
      <c r="A34" s="1" t="s">
        <v>101</v>
      </c>
      <c r="B34" s="1" t="str">
        <f t="shared" si="0"/>
        <v>China</v>
      </c>
      <c r="C34" s="1" t="s">
        <v>9</v>
      </c>
    </row>
    <row r="35" spans="1:3" x14ac:dyDescent="0.3">
      <c r="A35" s="1" t="s">
        <v>104</v>
      </c>
      <c r="B35" s="1" t="str">
        <f t="shared" si="0"/>
        <v>China Coastal Waters</v>
      </c>
      <c r="C35" s="1" t="s">
        <v>9</v>
      </c>
    </row>
    <row r="36" spans="1:3" x14ac:dyDescent="0.3">
      <c r="A36" s="1" t="s">
        <v>69</v>
      </c>
      <c r="B36" s="1" t="str">
        <f t="shared" si="0"/>
        <v>China</v>
      </c>
      <c r="C36" s="1" t="s">
        <v>9</v>
      </c>
    </row>
    <row r="37" spans="1:3" x14ac:dyDescent="0.3">
      <c r="A37" s="1" t="s">
        <v>27</v>
      </c>
      <c r="B37" s="1" t="str">
        <f t="shared" si="0"/>
        <v>USA</v>
      </c>
      <c r="C37" s="1" t="s">
        <v>9</v>
      </c>
    </row>
    <row r="38" spans="1:3" x14ac:dyDescent="0.3">
      <c r="A38" s="1" t="s">
        <v>11</v>
      </c>
      <c r="B38" s="1" t="str">
        <f t="shared" si="0"/>
        <v>USA</v>
      </c>
      <c r="C38" s="1" t="s">
        <v>9</v>
      </c>
    </row>
    <row r="39" spans="1:3" x14ac:dyDescent="0.3">
      <c r="A39" s="1" t="s">
        <v>114</v>
      </c>
      <c r="B39" s="1" t="str">
        <f t="shared" si="0"/>
        <v>USA</v>
      </c>
      <c r="C39" s="1" t="s">
        <v>117</v>
      </c>
    </row>
    <row r="40" spans="1:3" x14ac:dyDescent="0.3">
      <c r="A40" s="1" t="s">
        <v>5</v>
      </c>
      <c r="B40" s="1" t="str">
        <f t="shared" si="0"/>
        <v>Russia</v>
      </c>
      <c r="C40" s="1" t="s">
        <v>9</v>
      </c>
    </row>
    <row r="41" spans="1:3" x14ac:dyDescent="0.3">
      <c r="A41" s="1" t="s">
        <v>121</v>
      </c>
      <c r="B41" s="1" t="str">
        <f t="shared" si="0"/>
        <v>USA</v>
      </c>
      <c r="C41" s="1" t="s">
        <v>9</v>
      </c>
    </row>
    <row r="42" spans="1:3" x14ac:dyDescent="0.3">
      <c r="A42" s="1" t="s">
        <v>11</v>
      </c>
      <c r="B42" s="1" t="str">
        <f t="shared" si="0"/>
        <v>USA</v>
      </c>
      <c r="C42" s="1" t="s">
        <v>9</v>
      </c>
    </row>
    <row r="43" spans="1:3" x14ac:dyDescent="0.3">
      <c r="A43" s="1" t="s">
        <v>69</v>
      </c>
      <c r="B43" s="1" t="str">
        <f t="shared" si="0"/>
        <v>China</v>
      </c>
      <c r="C43" s="1" t="s">
        <v>9</v>
      </c>
    </row>
    <row r="44" spans="1:3" x14ac:dyDescent="0.3">
      <c r="A44" s="1" t="s">
        <v>130</v>
      </c>
      <c r="B44" s="1" t="str">
        <f t="shared" si="0"/>
        <v>Kazakhstan</v>
      </c>
      <c r="C44" s="1" t="s">
        <v>9</v>
      </c>
    </row>
    <row r="45" spans="1:3" x14ac:dyDescent="0.3">
      <c r="A45" s="1" t="s">
        <v>133</v>
      </c>
      <c r="B45" s="1" t="str">
        <f t="shared" si="0"/>
        <v>China</v>
      </c>
      <c r="C45" s="1" t="s">
        <v>9</v>
      </c>
    </row>
    <row r="46" spans="1:3" x14ac:dyDescent="0.3">
      <c r="A46" s="1" t="s">
        <v>22</v>
      </c>
      <c r="B46" s="1" t="str">
        <f t="shared" si="0"/>
        <v>New Zealand</v>
      </c>
      <c r="C46" s="1" t="s">
        <v>9</v>
      </c>
    </row>
    <row r="47" spans="1:3" x14ac:dyDescent="0.3">
      <c r="A47" s="1" t="s">
        <v>138</v>
      </c>
      <c r="B47" s="1" t="str">
        <f t="shared" si="0"/>
        <v>China</v>
      </c>
      <c r="C47" s="1" t="s">
        <v>9</v>
      </c>
    </row>
    <row r="48" spans="1:3" x14ac:dyDescent="0.3">
      <c r="A48" s="1" t="s">
        <v>18</v>
      </c>
      <c r="B48" s="1" t="str">
        <f t="shared" si="0"/>
        <v>China</v>
      </c>
      <c r="C48" s="1" t="s">
        <v>9</v>
      </c>
    </row>
    <row r="49" spans="1:3" x14ac:dyDescent="0.3">
      <c r="A49" s="1" t="s">
        <v>144</v>
      </c>
      <c r="B49" s="1" t="str">
        <f t="shared" si="0"/>
        <v>China</v>
      </c>
      <c r="C49" s="1" t="s">
        <v>9</v>
      </c>
    </row>
    <row r="50" spans="1:3" x14ac:dyDescent="0.3">
      <c r="A50" s="1" t="s">
        <v>27</v>
      </c>
      <c r="B50" s="1" t="str">
        <f t="shared" si="0"/>
        <v>USA</v>
      </c>
      <c r="C50" s="1" t="s">
        <v>9</v>
      </c>
    </row>
    <row r="51" spans="1:3" x14ac:dyDescent="0.3">
      <c r="A51" s="1" t="s">
        <v>11</v>
      </c>
      <c r="B51" s="1" t="str">
        <f t="shared" si="0"/>
        <v>USA</v>
      </c>
      <c r="C51" s="1" t="s">
        <v>9</v>
      </c>
    </row>
    <row r="52" spans="1:3" x14ac:dyDescent="0.3">
      <c r="A52" s="1" t="s">
        <v>104</v>
      </c>
      <c r="B52" s="1" t="str">
        <f t="shared" si="0"/>
        <v>China Coastal Waters</v>
      </c>
      <c r="C52" s="1" t="s">
        <v>9</v>
      </c>
    </row>
    <row r="53" spans="1:3" x14ac:dyDescent="0.3">
      <c r="A53" s="1" t="s">
        <v>69</v>
      </c>
      <c r="B53" s="1" t="str">
        <f t="shared" si="0"/>
        <v>China</v>
      </c>
      <c r="C53" s="1" t="s">
        <v>9</v>
      </c>
    </row>
    <row r="54" spans="1:3" x14ac:dyDescent="0.3">
      <c r="A54" s="1" t="s">
        <v>157</v>
      </c>
      <c r="B54" s="1" t="str">
        <f t="shared" si="0"/>
        <v>South Korea</v>
      </c>
      <c r="C54" s="1" t="s">
        <v>9</v>
      </c>
    </row>
    <row r="55" spans="1:3" x14ac:dyDescent="0.3">
      <c r="A55" s="1" t="s">
        <v>90</v>
      </c>
      <c r="B55" s="1" t="str">
        <f t="shared" si="0"/>
        <v>China</v>
      </c>
      <c r="C55" s="1" t="s">
        <v>9</v>
      </c>
    </row>
    <row r="56" spans="1:3" x14ac:dyDescent="0.3">
      <c r="A56" s="1" t="s">
        <v>11</v>
      </c>
      <c r="B56" s="1" t="str">
        <f t="shared" si="0"/>
        <v>USA</v>
      </c>
      <c r="C56" s="1" t="s">
        <v>9</v>
      </c>
    </row>
    <row r="57" spans="1:3" x14ac:dyDescent="0.3">
      <c r="A57" s="1" t="s">
        <v>27</v>
      </c>
      <c r="B57" s="1" t="str">
        <f t="shared" si="0"/>
        <v>USA</v>
      </c>
      <c r="C57" s="1" t="s">
        <v>9</v>
      </c>
    </row>
    <row r="58" spans="1:3" x14ac:dyDescent="0.3">
      <c r="A58" s="1" t="s">
        <v>130</v>
      </c>
      <c r="B58" s="1" t="str">
        <f t="shared" si="0"/>
        <v>Kazakhstan</v>
      </c>
      <c r="C58" s="1" t="s">
        <v>9</v>
      </c>
    </row>
    <row r="59" spans="1:3" x14ac:dyDescent="0.3">
      <c r="A59" s="1" t="s">
        <v>11</v>
      </c>
      <c r="B59" s="1" t="str">
        <f t="shared" si="0"/>
        <v>USA</v>
      </c>
      <c r="C59" s="1" t="s">
        <v>9</v>
      </c>
    </row>
    <row r="60" spans="1:3" x14ac:dyDescent="0.3">
      <c r="A60" s="1" t="s">
        <v>5</v>
      </c>
      <c r="B60" s="1" t="str">
        <f t="shared" si="0"/>
        <v>Russia</v>
      </c>
      <c r="C60" s="1" t="s">
        <v>9</v>
      </c>
    </row>
    <row r="61" spans="1:3" x14ac:dyDescent="0.3">
      <c r="A61" s="1" t="s">
        <v>18</v>
      </c>
      <c r="B61" s="1" t="str">
        <f t="shared" si="0"/>
        <v>China</v>
      </c>
      <c r="C61" s="1" t="s">
        <v>9</v>
      </c>
    </row>
    <row r="62" spans="1:3" x14ac:dyDescent="0.3">
      <c r="A62" s="1" t="s">
        <v>11</v>
      </c>
      <c r="B62" s="1" t="str">
        <f t="shared" si="0"/>
        <v>USA</v>
      </c>
      <c r="C62" s="1" t="s">
        <v>9</v>
      </c>
    </row>
    <row r="63" spans="1:3" x14ac:dyDescent="0.3">
      <c r="A63" s="1" t="s">
        <v>177</v>
      </c>
      <c r="B63" s="1" t="str">
        <f t="shared" si="0"/>
        <v>North Korea</v>
      </c>
      <c r="C63" s="1" t="s">
        <v>9</v>
      </c>
    </row>
    <row r="64" spans="1:3" x14ac:dyDescent="0.3">
      <c r="A64" s="1" t="s">
        <v>27</v>
      </c>
      <c r="B64" s="1" t="str">
        <f t="shared" si="0"/>
        <v>USA</v>
      </c>
      <c r="C64" s="1" t="s">
        <v>9</v>
      </c>
    </row>
    <row r="65" spans="1:3" x14ac:dyDescent="0.3">
      <c r="A65" s="1" t="s">
        <v>182</v>
      </c>
      <c r="B65" s="1" t="str">
        <f t="shared" si="0"/>
        <v>USA</v>
      </c>
      <c r="C65" s="1" t="s">
        <v>117</v>
      </c>
    </row>
    <row r="66" spans="1:3" x14ac:dyDescent="0.3">
      <c r="A66" s="1" t="s">
        <v>11</v>
      </c>
      <c r="B66" s="1" t="str">
        <f t="shared" ref="B66:B129" si="1">TRIM(MID(A66, FIND("|", SUBSTITUTE(A66, ",", "|", LEN(A66) - LEN(SUBSTITUTE(A66,",", "" )))) + 1, LEN(A66)))</f>
        <v>USA</v>
      </c>
      <c r="C66" s="1" t="s">
        <v>9</v>
      </c>
    </row>
    <row r="67" spans="1:3" x14ac:dyDescent="0.3">
      <c r="A67" s="1" t="s">
        <v>90</v>
      </c>
      <c r="B67" s="1" t="str">
        <f t="shared" si="1"/>
        <v>China</v>
      </c>
      <c r="C67" s="1" t="s">
        <v>9</v>
      </c>
    </row>
    <row r="68" spans="1:3" x14ac:dyDescent="0.3">
      <c r="A68" s="1" t="s">
        <v>11</v>
      </c>
      <c r="B68" s="1" t="str">
        <f t="shared" si="1"/>
        <v>USA</v>
      </c>
      <c r="C68" s="1" t="s">
        <v>9</v>
      </c>
    </row>
    <row r="69" spans="1:3" x14ac:dyDescent="0.3">
      <c r="A69" s="1" t="s">
        <v>27</v>
      </c>
      <c r="B69" s="1" t="str">
        <f t="shared" si="1"/>
        <v>USA</v>
      </c>
      <c r="C69" s="1" t="s">
        <v>9</v>
      </c>
    </row>
    <row r="70" spans="1:3" x14ac:dyDescent="0.3">
      <c r="A70" s="1" t="s">
        <v>30</v>
      </c>
      <c r="B70" s="1" t="str">
        <f t="shared" si="1"/>
        <v>USA</v>
      </c>
      <c r="C70" s="1" t="s">
        <v>9</v>
      </c>
    </row>
    <row r="71" spans="1:3" x14ac:dyDescent="0.3">
      <c r="A71" s="1" t="s">
        <v>101</v>
      </c>
      <c r="B71" s="1" t="str">
        <f t="shared" si="1"/>
        <v>China</v>
      </c>
      <c r="C71" s="1" t="s">
        <v>9</v>
      </c>
    </row>
    <row r="72" spans="1:3" x14ac:dyDescent="0.3">
      <c r="A72" s="1" t="s">
        <v>11</v>
      </c>
      <c r="B72" s="1" t="str">
        <f t="shared" si="1"/>
        <v>USA</v>
      </c>
      <c r="C72" s="1" t="s">
        <v>9</v>
      </c>
    </row>
    <row r="73" spans="1:3" x14ac:dyDescent="0.3">
      <c r="A73" s="1" t="s">
        <v>11</v>
      </c>
      <c r="B73" s="1" t="str">
        <f t="shared" si="1"/>
        <v>USA</v>
      </c>
      <c r="C73" s="1" t="s">
        <v>9</v>
      </c>
    </row>
    <row r="74" spans="1:3" x14ac:dyDescent="0.3">
      <c r="A74" s="1" t="s">
        <v>53</v>
      </c>
      <c r="B74" s="1" t="str">
        <f t="shared" si="1"/>
        <v>China</v>
      </c>
      <c r="C74" s="1" t="s">
        <v>9</v>
      </c>
    </row>
    <row r="75" spans="1:3" x14ac:dyDescent="0.3">
      <c r="A75" s="1" t="s">
        <v>38</v>
      </c>
      <c r="B75" s="1" t="str">
        <f t="shared" si="1"/>
        <v>USA</v>
      </c>
      <c r="C75" s="1" t="s">
        <v>9</v>
      </c>
    </row>
    <row r="76" spans="1:3" x14ac:dyDescent="0.3">
      <c r="A76" s="1" t="s">
        <v>205</v>
      </c>
      <c r="B76" s="1" t="str">
        <f t="shared" si="1"/>
        <v>China</v>
      </c>
      <c r="C76" s="1" t="s">
        <v>9</v>
      </c>
    </row>
    <row r="77" spans="1:3" x14ac:dyDescent="0.3">
      <c r="A77" s="1" t="s">
        <v>11</v>
      </c>
      <c r="B77" s="1" t="str">
        <f t="shared" si="1"/>
        <v>USA</v>
      </c>
      <c r="C77" s="1" t="s">
        <v>9</v>
      </c>
    </row>
    <row r="78" spans="1:3" x14ac:dyDescent="0.3">
      <c r="A78" s="1" t="s">
        <v>27</v>
      </c>
      <c r="B78" s="1" t="str">
        <f t="shared" si="1"/>
        <v>USA</v>
      </c>
      <c r="C78" s="1" t="s">
        <v>9</v>
      </c>
    </row>
    <row r="79" spans="1:3" x14ac:dyDescent="0.3">
      <c r="A79" s="1" t="s">
        <v>212</v>
      </c>
      <c r="B79" s="1" t="str">
        <f t="shared" si="1"/>
        <v>Russia</v>
      </c>
      <c r="C79" s="1" t="s">
        <v>9</v>
      </c>
    </row>
    <row r="80" spans="1:3" x14ac:dyDescent="0.3">
      <c r="A80" s="1" t="s">
        <v>138</v>
      </c>
      <c r="B80" s="1" t="str">
        <f t="shared" si="1"/>
        <v>China</v>
      </c>
      <c r="C80" s="1" t="s">
        <v>9</v>
      </c>
    </row>
    <row r="81" spans="1:3" x14ac:dyDescent="0.3">
      <c r="A81" s="1" t="s">
        <v>18</v>
      </c>
      <c r="B81" s="1" t="str">
        <f t="shared" si="1"/>
        <v>China</v>
      </c>
      <c r="C81" s="1" t="s">
        <v>9</v>
      </c>
    </row>
    <row r="82" spans="1:3" x14ac:dyDescent="0.3">
      <c r="A82" s="1" t="s">
        <v>11</v>
      </c>
      <c r="B82" s="1" t="str">
        <f t="shared" si="1"/>
        <v>USA</v>
      </c>
      <c r="C82" s="1" t="s">
        <v>9</v>
      </c>
    </row>
    <row r="83" spans="1:3" x14ac:dyDescent="0.3">
      <c r="A83" s="1" t="s">
        <v>27</v>
      </c>
      <c r="B83" s="1" t="str">
        <f t="shared" si="1"/>
        <v>USA</v>
      </c>
      <c r="C83" s="1" t="s">
        <v>9</v>
      </c>
    </row>
    <row r="84" spans="1:3" x14ac:dyDescent="0.3">
      <c r="A84" s="1" t="s">
        <v>11</v>
      </c>
      <c r="B84" s="1" t="str">
        <f t="shared" si="1"/>
        <v>USA</v>
      </c>
      <c r="C84" s="1" t="s">
        <v>9</v>
      </c>
    </row>
    <row r="85" spans="1:3" x14ac:dyDescent="0.3">
      <c r="A85" s="1" t="s">
        <v>90</v>
      </c>
      <c r="B85" s="1" t="str">
        <f t="shared" si="1"/>
        <v>China</v>
      </c>
      <c r="C85" s="1" t="s">
        <v>9</v>
      </c>
    </row>
    <row r="86" spans="1:3" x14ac:dyDescent="0.3">
      <c r="A86" s="1" t="s">
        <v>11</v>
      </c>
      <c r="B86" s="1" t="str">
        <f t="shared" si="1"/>
        <v>USA</v>
      </c>
      <c r="C86" s="1" t="s">
        <v>9</v>
      </c>
    </row>
    <row r="87" spans="1:3" x14ac:dyDescent="0.3">
      <c r="A87" s="1" t="s">
        <v>30</v>
      </c>
      <c r="B87" s="1" t="str">
        <f t="shared" si="1"/>
        <v>USA</v>
      </c>
      <c r="C87" s="1" t="s">
        <v>9</v>
      </c>
    </row>
    <row r="88" spans="1:3" x14ac:dyDescent="0.3">
      <c r="A88" s="1" t="s">
        <v>27</v>
      </c>
      <c r="B88" s="1" t="str">
        <f t="shared" si="1"/>
        <v>USA</v>
      </c>
      <c r="C88" s="1" t="s">
        <v>9</v>
      </c>
    </row>
    <row r="89" spans="1:3" x14ac:dyDescent="0.3">
      <c r="A89" s="1" t="s">
        <v>234</v>
      </c>
      <c r="B89" s="1" t="str">
        <f t="shared" si="1"/>
        <v>France</v>
      </c>
      <c r="C89" s="1" t="s">
        <v>9</v>
      </c>
    </row>
    <row r="90" spans="1:3" x14ac:dyDescent="0.3">
      <c r="A90" s="1" t="s">
        <v>75</v>
      </c>
      <c r="B90" s="1" t="str">
        <f t="shared" si="1"/>
        <v>USA</v>
      </c>
      <c r="C90" s="1" t="s">
        <v>9</v>
      </c>
    </row>
    <row r="91" spans="1:3" x14ac:dyDescent="0.3">
      <c r="A91" s="1" t="s">
        <v>38</v>
      </c>
      <c r="B91" s="1" t="str">
        <f t="shared" si="1"/>
        <v>USA</v>
      </c>
      <c r="C91" s="1" t="s">
        <v>9</v>
      </c>
    </row>
    <row r="92" spans="1:3" x14ac:dyDescent="0.3">
      <c r="A92" s="1" t="s">
        <v>11</v>
      </c>
      <c r="B92" s="1" t="str">
        <f t="shared" si="1"/>
        <v>USA</v>
      </c>
      <c r="C92" s="1" t="s">
        <v>9</v>
      </c>
    </row>
    <row r="93" spans="1:3" x14ac:dyDescent="0.3">
      <c r="A93" s="1" t="s">
        <v>18</v>
      </c>
      <c r="B93" s="1" t="str">
        <f t="shared" si="1"/>
        <v>China</v>
      </c>
      <c r="C93" s="1" t="s">
        <v>9</v>
      </c>
    </row>
    <row r="94" spans="1:3" x14ac:dyDescent="0.3">
      <c r="A94" s="1" t="s">
        <v>11</v>
      </c>
      <c r="B94" s="1" t="str">
        <f t="shared" si="1"/>
        <v>USA</v>
      </c>
      <c r="C94" s="1" t="s">
        <v>9</v>
      </c>
    </row>
    <row r="95" spans="1:3" x14ac:dyDescent="0.3">
      <c r="A95" s="1" t="s">
        <v>48</v>
      </c>
      <c r="B95" s="1" t="str">
        <f t="shared" si="1"/>
        <v>Iran</v>
      </c>
      <c r="C95" s="1" t="s">
        <v>9</v>
      </c>
    </row>
    <row r="96" spans="1:3" x14ac:dyDescent="0.3">
      <c r="A96" s="1" t="s">
        <v>90</v>
      </c>
      <c r="B96" s="1" t="str">
        <f t="shared" si="1"/>
        <v>China</v>
      </c>
      <c r="C96" s="1" t="s">
        <v>9</v>
      </c>
    </row>
    <row r="97" spans="1:3" x14ac:dyDescent="0.3">
      <c r="A97" s="1" t="s">
        <v>27</v>
      </c>
      <c r="B97" s="1" t="str">
        <f t="shared" si="1"/>
        <v>USA</v>
      </c>
      <c r="C97" s="1" t="s">
        <v>9</v>
      </c>
    </row>
    <row r="98" spans="1:3" x14ac:dyDescent="0.3">
      <c r="A98" s="1" t="s">
        <v>11</v>
      </c>
      <c r="B98" s="1" t="str">
        <f t="shared" si="1"/>
        <v>USA</v>
      </c>
      <c r="C98" s="1" t="s">
        <v>9</v>
      </c>
    </row>
    <row r="99" spans="1:3" x14ac:dyDescent="0.3">
      <c r="A99" s="1" t="s">
        <v>69</v>
      </c>
      <c r="B99" s="1" t="str">
        <f t="shared" si="1"/>
        <v>China</v>
      </c>
      <c r="C99" s="1" t="s">
        <v>257</v>
      </c>
    </row>
    <row r="100" spans="1:3" x14ac:dyDescent="0.3">
      <c r="A100" s="1" t="s">
        <v>11</v>
      </c>
      <c r="B100" s="1" t="str">
        <f t="shared" si="1"/>
        <v>USA</v>
      </c>
      <c r="C100" s="1" t="s">
        <v>9</v>
      </c>
    </row>
    <row r="101" spans="1:3" x14ac:dyDescent="0.3">
      <c r="A101" s="1" t="s">
        <v>22</v>
      </c>
      <c r="B101" s="1" t="str">
        <f t="shared" si="1"/>
        <v>New Zealand</v>
      </c>
      <c r="C101" s="1" t="s">
        <v>257</v>
      </c>
    </row>
    <row r="102" spans="1:3" x14ac:dyDescent="0.3">
      <c r="A102" s="1" t="s">
        <v>18</v>
      </c>
      <c r="B102" s="1" t="str">
        <f t="shared" si="1"/>
        <v>China</v>
      </c>
      <c r="C102" s="1" t="s">
        <v>9</v>
      </c>
    </row>
    <row r="103" spans="1:3" x14ac:dyDescent="0.3">
      <c r="A103" s="1" t="s">
        <v>11</v>
      </c>
      <c r="B103" s="1" t="str">
        <f t="shared" si="1"/>
        <v>USA</v>
      </c>
      <c r="C103" s="1" t="s">
        <v>9</v>
      </c>
    </row>
    <row r="104" spans="1:3" x14ac:dyDescent="0.3">
      <c r="A104" s="1" t="s">
        <v>130</v>
      </c>
      <c r="B104" s="1" t="str">
        <f t="shared" si="1"/>
        <v>Kazakhstan</v>
      </c>
      <c r="C104" s="1" t="s">
        <v>9</v>
      </c>
    </row>
    <row r="105" spans="1:3" x14ac:dyDescent="0.3">
      <c r="A105" s="1" t="s">
        <v>114</v>
      </c>
      <c r="B105" s="1" t="str">
        <f t="shared" si="1"/>
        <v>USA</v>
      </c>
      <c r="C105" s="1" t="s">
        <v>9</v>
      </c>
    </row>
    <row r="106" spans="1:3" x14ac:dyDescent="0.3">
      <c r="A106" s="1" t="s">
        <v>27</v>
      </c>
      <c r="B106" s="1" t="str">
        <f t="shared" si="1"/>
        <v>USA</v>
      </c>
      <c r="C106" s="1" t="s">
        <v>9</v>
      </c>
    </row>
    <row r="107" spans="1:3" x14ac:dyDescent="0.3">
      <c r="A107" s="1" t="s">
        <v>75</v>
      </c>
      <c r="B107" s="1" t="str">
        <f t="shared" si="1"/>
        <v>USA</v>
      </c>
      <c r="C107" s="1" t="s">
        <v>9</v>
      </c>
    </row>
    <row r="108" spans="1:3" x14ac:dyDescent="0.3">
      <c r="A108" s="1" t="s">
        <v>205</v>
      </c>
      <c r="B108" s="1" t="str">
        <f t="shared" si="1"/>
        <v>China</v>
      </c>
      <c r="C108" s="1" t="s">
        <v>9</v>
      </c>
    </row>
    <row r="109" spans="1:3" x14ac:dyDescent="0.3">
      <c r="A109" s="1" t="s">
        <v>11</v>
      </c>
      <c r="B109" s="1" t="str">
        <f t="shared" si="1"/>
        <v>USA</v>
      </c>
      <c r="C109" s="1" t="s">
        <v>9</v>
      </c>
    </row>
    <row r="110" spans="1:3" x14ac:dyDescent="0.3">
      <c r="A110" s="1" t="s">
        <v>38</v>
      </c>
      <c r="B110" s="1" t="str">
        <f t="shared" si="1"/>
        <v>USA</v>
      </c>
      <c r="C110" s="1" t="s">
        <v>9</v>
      </c>
    </row>
    <row r="111" spans="1:3" x14ac:dyDescent="0.3">
      <c r="A111" s="1" t="s">
        <v>61</v>
      </c>
      <c r="B111" s="1" t="str">
        <f t="shared" si="1"/>
        <v>Japan</v>
      </c>
      <c r="C111" s="1" t="s">
        <v>9</v>
      </c>
    </row>
    <row r="112" spans="1:3" x14ac:dyDescent="0.3">
      <c r="A112" s="1" t="s">
        <v>90</v>
      </c>
      <c r="B112" s="1" t="str">
        <f t="shared" si="1"/>
        <v>China</v>
      </c>
      <c r="C112" s="1" t="s">
        <v>9</v>
      </c>
    </row>
    <row r="113" spans="1:3" x14ac:dyDescent="0.3">
      <c r="A113" s="1" t="s">
        <v>65</v>
      </c>
      <c r="B113" s="1" t="str">
        <f t="shared" si="1"/>
        <v>China Coastal Waters</v>
      </c>
      <c r="C113" s="1" t="s">
        <v>9</v>
      </c>
    </row>
    <row r="114" spans="1:3" x14ac:dyDescent="0.3">
      <c r="A114" s="1" t="s">
        <v>30</v>
      </c>
      <c r="B114" s="1" t="str">
        <f t="shared" si="1"/>
        <v>USA</v>
      </c>
      <c r="C114" s="1" t="s">
        <v>9</v>
      </c>
    </row>
    <row r="115" spans="1:3" x14ac:dyDescent="0.3">
      <c r="A115" s="1" t="s">
        <v>27</v>
      </c>
      <c r="B115" s="1" t="str">
        <f t="shared" si="1"/>
        <v>USA</v>
      </c>
      <c r="C115" s="1" t="s">
        <v>9</v>
      </c>
    </row>
    <row r="116" spans="1:3" x14ac:dyDescent="0.3">
      <c r="A116" s="1" t="s">
        <v>290</v>
      </c>
      <c r="B116" s="1" t="str">
        <f t="shared" si="1"/>
        <v>India</v>
      </c>
      <c r="C116" s="1" t="s">
        <v>9</v>
      </c>
    </row>
    <row r="117" spans="1:3" x14ac:dyDescent="0.3">
      <c r="A117" s="1" t="s">
        <v>11</v>
      </c>
      <c r="B117" s="1" t="str">
        <f t="shared" si="1"/>
        <v>USA</v>
      </c>
      <c r="C117" s="1" t="s">
        <v>9</v>
      </c>
    </row>
    <row r="118" spans="1:3" x14ac:dyDescent="0.3">
      <c r="A118" s="1" t="s">
        <v>18</v>
      </c>
      <c r="B118" s="1" t="str">
        <f t="shared" si="1"/>
        <v>China</v>
      </c>
      <c r="C118" s="1" t="s">
        <v>9</v>
      </c>
    </row>
    <row r="119" spans="1:3" x14ac:dyDescent="0.3">
      <c r="A119" s="1" t="s">
        <v>11</v>
      </c>
      <c r="B119" s="1" t="str">
        <f t="shared" si="1"/>
        <v>USA</v>
      </c>
      <c r="C119" s="1" t="s">
        <v>9</v>
      </c>
    </row>
    <row r="120" spans="1:3" x14ac:dyDescent="0.3">
      <c r="A120" s="1" t="s">
        <v>30</v>
      </c>
      <c r="B120" s="1" t="str">
        <f t="shared" si="1"/>
        <v>USA</v>
      </c>
      <c r="C120" s="1" t="s">
        <v>9</v>
      </c>
    </row>
    <row r="121" spans="1:3" x14ac:dyDescent="0.3">
      <c r="A121" s="1" t="s">
        <v>69</v>
      </c>
      <c r="B121" s="1" t="str">
        <f t="shared" si="1"/>
        <v>China</v>
      </c>
      <c r="C121" s="1" t="s">
        <v>9</v>
      </c>
    </row>
    <row r="122" spans="1:3" x14ac:dyDescent="0.3">
      <c r="A122" s="1" t="s">
        <v>22</v>
      </c>
      <c r="B122" s="1" t="str">
        <f t="shared" si="1"/>
        <v>New Zealand</v>
      </c>
      <c r="C122" s="1" t="s">
        <v>9</v>
      </c>
    </row>
    <row r="123" spans="1:3" x14ac:dyDescent="0.3">
      <c r="A123" s="1" t="s">
        <v>177</v>
      </c>
      <c r="B123" s="1" t="str">
        <f t="shared" si="1"/>
        <v>North Korea</v>
      </c>
      <c r="C123" s="1" t="s">
        <v>257</v>
      </c>
    </row>
    <row r="124" spans="1:3" x14ac:dyDescent="0.3">
      <c r="A124" s="1" t="s">
        <v>130</v>
      </c>
      <c r="B124" s="1" t="str">
        <f t="shared" si="1"/>
        <v>Kazakhstan</v>
      </c>
      <c r="C124" s="1" t="s">
        <v>9</v>
      </c>
    </row>
    <row r="125" spans="1:3" x14ac:dyDescent="0.3">
      <c r="A125" s="1" t="s">
        <v>27</v>
      </c>
      <c r="B125" s="1" t="str">
        <f t="shared" si="1"/>
        <v>USA</v>
      </c>
      <c r="C125" s="1" t="s">
        <v>9</v>
      </c>
    </row>
    <row r="126" spans="1:3" x14ac:dyDescent="0.3">
      <c r="A126" s="1" t="s">
        <v>90</v>
      </c>
      <c r="B126" s="1" t="str">
        <f t="shared" si="1"/>
        <v>China</v>
      </c>
      <c r="C126" s="1" t="s">
        <v>9</v>
      </c>
    </row>
    <row r="127" spans="1:3" x14ac:dyDescent="0.3">
      <c r="A127" s="1" t="s">
        <v>11</v>
      </c>
      <c r="B127" s="1" t="str">
        <f t="shared" si="1"/>
        <v>USA</v>
      </c>
      <c r="C127" s="1" t="s">
        <v>9</v>
      </c>
    </row>
    <row r="128" spans="1:3" x14ac:dyDescent="0.3">
      <c r="A128" s="1" t="s">
        <v>315</v>
      </c>
      <c r="B128" s="1" t="str">
        <f t="shared" si="1"/>
        <v>China</v>
      </c>
      <c r="C128" s="1" t="s">
        <v>9</v>
      </c>
    </row>
    <row r="129" spans="1:3" x14ac:dyDescent="0.3">
      <c r="A129" s="1" t="s">
        <v>101</v>
      </c>
      <c r="B129" s="1" t="str">
        <f t="shared" si="1"/>
        <v>China</v>
      </c>
      <c r="C129" s="1" t="s">
        <v>9</v>
      </c>
    </row>
    <row r="130" spans="1:3" x14ac:dyDescent="0.3">
      <c r="A130" s="1" t="s">
        <v>11</v>
      </c>
      <c r="B130" s="1" t="str">
        <f t="shared" ref="B130:B193" si="2">TRIM(MID(A130, FIND("|", SUBSTITUTE(A130, ",", "|", LEN(A130) - LEN(SUBSTITUTE(A130,",", "" )))) + 1, LEN(A130)))</f>
        <v>USA</v>
      </c>
      <c r="C130" s="1" t="s">
        <v>9</v>
      </c>
    </row>
    <row r="131" spans="1:3" x14ac:dyDescent="0.3">
      <c r="A131" s="1" t="s">
        <v>322</v>
      </c>
      <c r="B131" s="1" t="str">
        <f t="shared" si="2"/>
        <v>Russia</v>
      </c>
      <c r="C131" s="1" t="s">
        <v>9</v>
      </c>
    </row>
    <row r="132" spans="1:3" x14ac:dyDescent="0.3">
      <c r="A132" s="1" t="s">
        <v>38</v>
      </c>
      <c r="B132" s="1" t="str">
        <f t="shared" si="2"/>
        <v>USA</v>
      </c>
      <c r="C132" s="1" t="s">
        <v>9</v>
      </c>
    </row>
    <row r="133" spans="1:3" x14ac:dyDescent="0.3">
      <c r="A133" s="1" t="s">
        <v>69</v>
      </c>
      <c r="B133" s="1" t="str">
        <f t="shared" si="2"/>
        <v>China</v>
      </c>
      <c r="C133" s="1" t="s">
        <v>9</v>
      </c>
    </row>
    <row r="134" spans="1:3" x14ac:dyDescent="0.3">
      <c r="A134" s="1" t="s">
        <v>329</v>
      </c>
      <c r="B134" s="1" t="str">
        <f t="shared" si="2"/>
        <v>China</v>
      </c>
      <c r="C134" s="1" t="s">
        <v>9</v>
      </c>
    </row>
    <row r="135" spans="1:3" x14ac:dyDescent="0.3">
      <c r="A135" s="1" t="s">
        <v>27</v>
      </c>
      <c r="B135" s="1" t="str">
        <f t="shared" si="2"/>
        <v>USA</v>
      </c>
      <c r="C135" s="1" t="s">
        <v>9</v>
      </c>
    </row>
    <row r="136" spans="1:3" x14ac:dyDescent="0.3">
      <c r="A136" s="1" t="s">
        <v>212</v>
      </c>
      <c r="B136" s="1" t="str">
        <f t="shared" si="2"/>
        <v>Russia</v>
      </c>
      <c r="C136" s="1" t="s">
        <v>9</v>
      </c>
    </row>
    <row r="137" spans="1:3" x14ac:dyDescent="0.3">
      <c r="A137" s="1" t="s">
        <v>11</v>
      </c>
      <c r="B137" s="1" t="str">
        <f t="shared" si="2"/>
        <v>USA</v>
      </c>
      <c r="C137" s="1" t="s">
        <v>9</v>
      </c>
    </row>
    <row r="138" spans="1:3" x14ac:dyDescent="0.3">
      <c r="A138" s="1" t="s">
        <v>11</v>
      </c>
      <c r="B138" s="1" t="str">
        <f t="shared" si="2"/>
        <v>USA</v>
      </c>
      <c r="C138" s="1" t="s">
        <v>9</v>
      </c>
    </row>
    <row r="139" spans="1:3" x14ac:dyDescent="0.3">
      <c r="A139" s="1" t="s">
        <v>90</v>
      </c>
      <c r="B139" s="1" t="str">
        <f t="shared" si="2"/>
        <v>China</v>
      </c>
      <c r="C139" s="1" t="s">
        <v>9</v>
      </c>
    </row>
    <row r="140" spans="1:3" x14ac:dyDescent="0.3">
      <c r="A140" s="1" t="s">
        <v>343</v>
      </c>
      <c r="B140" s="1" t="str">
        <f t="shared" si="2"/>
        <v>USA</v>
      </c>
      <c r="C140" s="1" t="s">
        <v>9</v>
      </c>
    </row>
    <row r="141" spans="1:3" x14ac:dyDescent="0.3">
      <c r="A141" s="1" t="s">
        <v>87</v>
      </c>
      <c r="B141" s="1" t="str">
        <f t="shared" si="2"/>
        <v>India</v>
      </c>
      <c r="C141" s="1" t="s">
        <v>9</v>
      </c>
    </row>
    <row r="142" spans="1:3" x14ac:dyDescent="0.3">
      <c r="A142" s="1" t="s">
        <v>30</v>
      </c>
      <c r="B142" s="1" t="str">
        <f t="shared" si="2"/>
        <v>USA</v>
      </c>
      <c r="C142" s="1" t="s">
        <v>9</v>
      </c>
    </row>
    <row r="143" spans="1:3" x14ac:dyDescent="0.3">
      <c r="A143" s="1" t="s">
        <v>11</v>
      </c>
      <c r="B143" s="1" t="str">
        <f t="shared" si="2"/>
        <v>USA</v>
      </c>
      <c r="C143" s="1" t="s">
        <v>9</v>
      </c>
    </row>
    <row r="144" spans="1:3" x14ac:dyDescent="0.3">
      <c r="A144" s="1" t="s">
        <v>18</v>
      </c>
      <c r="B144" s="1" t="str">
        <f t="shared" si="2"/>
        <v>China</v>
      </c>
      <c r="C144" s="1" t="s">
        <v>9</v>
      </c>
    </row>
    <row r="145" spans="1:3" x14ac:dyDescent="0.3">
      <c r="A145" s="1" t="s">
        <v>11</v>
      </c>
      <c r="B145" s="1" t="str">
        <f t="shared" si="2"/>
        <v>USA</v>
      </c>
      <c r="C145" s="1" t="s">
        <v>9</v>
      </c>
    </row>
    <row r="146" spans="1:3" x14ac:dyDescent="0.3">
      <c r="A146" s="1" t="s">
        <v>329</v>
      </c>
      <c r="B146" s="1" t="str">
        <f t="shared" si="2"/>
        <v>China</v>
      </c>
      <c r="C146" s="1" t="s">
        <v>9</v>
      </c>
    </row>
    <row r="147" spans="1:3" x14ac:dyDescent="0.3">
      <c r="A147" s="1" t="s">
        <v>69</v>
      </c>
      <c r="B147" s="1" t="str">
        <f t="shared" si="2"/>
        <v>China</v>
      </c>
      <c r="C147" s="1" t="s">
        <v>9</v>
      </c>
    </row>
    <row r="148" spans="1:3" x14ac:dyDescent="0.3">
      <c r="A148" s="1" t="s">
        <v>27</v>
      </c>
      <c r="B148" s="1" t="str">
        <f t="shared" si="2"/>
        <v>USA</v>
      </c>
      <c r="C148" s="1" t="s">
        <v>9</v>
      </c>
    </row>
    <row r="149" spans="1:3" x14ac:dyDescent="0.3">
      <c r="A149" s="1" t="s">
        <v>69</v>
      </c>
      <c r="B149" s="1" t="str">
        <f t="shared" si="2"/>
        <v>China</v>
      </c>
      <c r="C149" s="1" t="s">
        <v>9</v>
      </c>
    </row>
    <row r="150" spans="1:3" x14ac:dyDescent="0.3">
      <c r="A150" s="1" t="s">
        <v>22</v>
      </c>
      <c r="B150" s="1" t="str">
        <f t="shared" si="2"/>
        <v>New Zealand</v>
      </c>
      <c r="C150" s="1" t="s">
        <v>9</v>
      </c>
    </row>
    <row r="151" spans="1:3" x14ac:dyDescent="0.3">
      <c r="A151" s="1" t="s">
        <v>11</v>
      </c>
      <c r="B151" s="1" t="str">
        <f t="shared" si="2"/>
        <v>USA</v>
      </c>
      <c r="C151" s="1" t="s">
        <v>9</v>
      </c>
    </row>
    <row r="152" spans="1:3" x14ac:dyDescent="0.3">
      <c r="A152" s="1" t="s">
        <v>290</v>
      </c>
      <c r="B152" s="1" t="str">
        <f t="shared" si="2"/>
        <v>India</v>
      </c>
      <c r="C152" s="1" t="s">
        <v>9</v>
      </c>
    </row>
    <row r="153" spans="1:3" x14ac:dyDescent="0.3">
      <c r="A153" s="1" t="s">
        <v>144</v>
      </c>
      <c r="B153" s="1" t="str">
        <f t="shared" si="2"/>
        <v>China</v>
      </c>
      <c r="C153" s="1" t="s">
        <v>9</v>
      </c>
    </row>
    <row r="154" spans="1:3" x14ac:dyDescent="0.3">
      <c r="A154" s="1" t="s">
        <v>11</v>
      </c>
      <c r="B154" s="1" t="str">
        <f t="shared" si="2"/>
        <v>USA</v>
      </c>
      <c r="C154" s="1" t="s">
        <v>9</v>
      </c>
    </row>
    <row r="155" spans="1:3" x14ac:dyDescent="0.3">
      <c r="A155" s="1" t="s">
        <v>90</v>
      </c>
      <c r="B155" s="1" t="str">
        <f t="shared" si="2"/>
        <v>China</v>
      </c>
      <c r="C155" s="1" t="s">
        <v>9</v>
      </c>
    </row>
    <row r="156" spans="1:3" x14ac:dyDescent="0.3">
      <c r="A156" s="1" t="s">
        <v>27</v>
      </c>
      <c r="B156" s="1" t="str">
        <f t="shared" si="2"/>
        <v>USA</v>
      </c>
      <c r="C156" s="1" t="s">
        <v>9</v>
      </c>
    </row>
    <row r="157" spans="1:3" x14ac:dyDescent="0.3">
      <c r="A157" s="1" t="s">
        <v>379</v>
      </c>
      <c r="B157" s="1" t="str">
        <f t="shared" si="2"/>
        <v>France</v>
      </c>
      <c r="C157" s="1" t="s">
        <v>9</v>
      </c>
    </row>
    <row r="158" spans="1:3" x14ac:dyDescent="0.3">
      <c r="A158" s="1" t="s">
        <v>11</v>
      </c>
      <c r="B158" s="1" t="str">
        <f t="shared" si="2"/>
        <v>USA</v>
      </c>
      <c r="C158" s="1" t="s">
        <v>9</v>
      </c>
    </row>
    <row r="159" spans="1:3" x14ac:dyDescent="0.3">
      <c r="A159" s="1" t="s">
        <v>38</v>
      </c>
      <c r="B159" s="1" t="str">
        <f t="shared" si="2"/>
        <v>USA</v>
      </c>
      <c r="C159" s="1" t="s">
        <v>9</v>
      </c>
    </row>
    <row r="160" spans="1:3" x14ac:dyDescent="0.3">
      <c r="A160" s="1" t="s">
        <v>322</v>
      </c>
      <c r="B160" s="1" t="str">
        <f t="shared" si="2"/>
        <v>Russia</v>
      </c>
      <c r="C160" s="1" t="s">
        <v>9</v>
      </c>
    </row>
    <row r="161" spans="1:3" x14ac:dyDescent="0.3">
      <c r="A161" s="1" t="s">
        <v>11</v>
      </c>
      <c r="B161" s="1" t="str">
        <f t="shared" si="2"/>
        <v>USA</v>
      </c>
      <c r="C161" s="1" t="s">
        <v>9</v>
      </c>
    </row>
    <row r="162" spans="1:3" x14ac:dyDescent="0.3">
      <c r="A162" s="1" t="s">
        <v>390</v>
      </c>
      <c r="B162" s="1" t="str">
        <f t="shared" si="2"/>
        <v>USA</v>
      </c>
      <c r="C162" s="1" t="s">
        <v>9</v>
      </c>
    </row>
    <row r="163" spans="1:3" x14ac:dyDescent="0.3">
      <c r="A163" s="1" t="s">
        <v>27</v>
      </c>
      <c r="B163" s="1" t="str">
        <f t="shared" si="2"/>
        <v>USA</v>
      </c>
      <c r="C163" s="1" t="s">
        <v>9</v>
      </c>
    </row>
    <row r="164" spans="1:3" x14ac:dyDescent="0.3">
      <c r="A164" s="1" t="s">
        <v>395</v>
      </c>
      <c r="B164" s="1" t="str">
        <f t="shared" si="2"/>
        <v>China</v>
      </c>
      <c r="C164" s="1" t="s">
        <v>9</v>
      </c>
    </row>
    <row r="165" spans="1:3" x14ac:dyDescent="0.3">
      <c r="A165" s="1" t="s">
        <v>11</v>
      </c>
      <c r="B165" s="1" t="str">
        <f t="shared" si="2"/>
        <v>USA</v>
      </c>
      <c r="C165" s="1" t="s">
        <v>9</v>
      </c>
    </row>
    <row r="166" spans="1:3" x14ac:dyDescent="0.3">
      <c r="A166" s="1" t="s">
        <v>400</v>
      </c>
      <c r="B166" s="1" t="str">
        <f t="shared" si="2"/>
        <v>USA</v>
      </c>
      <c r="C166" s="1" t="s">
        <v>9</v>
      </c>
    </row>
    <row r="167" spans="1:3" x14ac:dyDescent="0.3">
      <c r="A167" s="1" t="s">
        <v>329</v>
      </c>
      <c r="B167" s="1" t="str">
        <f t="shared" si="2"/>
        <v>China</v>
      </c>
      <c r="C167" s="1" t="s">
        <v>9</v>
      </c>
    </row>
    <row r="168" spans="1:3" x14ac:dyDescent="0.3">
      <c r="A168" s="1" t="s">
        <v>27</v>
      </c>
      <c r="B168" s="1" t="str">
        <f t="shared" si="2"/>
        <v>USA</v>
      </c>
      <c r="C168" s="1" t="s">
        <v>9</v>
      </c>
    </row>
    <row r="169" spans="1:3" x14ac:dyDescent="0.3">
      <c r="A169" s="1" t="s">
        <v>11</v>
      </c>
      <c r="B169" s="1" t="str">
        <f t="shared" si="2"/>
        <v>USA</v>
      </c>
      <c r="C169" s="1" t="s">
        <v>9</v>
      </c>
    </row>
    <row r="170" spans="1:3" x14ac:dyDescent="0.3">
      <c r="A170" s="1" t="s">
        <v>69</v>
      </c>
      <c r="B170" s="1" t="str">
        <f t="shared" si="2"/>
        <v>China</v>
      </c>
      <c r="C170" s="1" t="s">
        <v>9</v>
      </c>
    </row>
    <row r="171" spans="1:3" x14ac:dyDescent="0.3">
      <c r="A171" s="1" t="s">
        <v>44</v>
      </c>
      <c r="B171" s="1" t="str">
        <f t="shared" si="2"/>
        <v>China</v>
      </c>
      <c r="C171" s="1" t="s">
        <v>9</v>
      </c>
    </row>
    <row r="172" spans="1:3" x14ac:dyDescent="0.3">
      <c r="A172" s="1" t="s">
        <v>30</v>
      </c>
      <c r="B172" s="1" t="str">
        <f t="shared" si="2"/>
        <v>USA</v>
      </c>
      <c r="C172" s="1" t="s">
        <v>9</v>
      </c>
    </row>
    <row r="173" spans="1:3" x14ac:dyDescent="0.3">
      <c r="A173" s="1" t="s">
        <v>11</v>
      </c>
      <c r="B173" s="1" t="str">
        <f t="shared" si="2"/>
        <v>USA</v>
      </c>
      <c r="C173" s="1" t="s">
        <v>9</v>
      </c>
    </row>
    <row r="174" spans="1:3" x14ac:dyDescent="0.3">
      <c r="A174" s="1" t="s">
        <v>27</v>
      </c>
      <c r="B174" s="1" t="str">
        <f t="shared" si="2"/>
        <v>USA</v>
      </c>
      <c r="C174" s="1" t="s">
        <v>9</v>
      </c>
    </row>
    <row r="175" spans="1:3" x14ac:dyDescent="0.3">
      <c r="A175" s="1" t="s">
        <v>177</v>
      </c>
      <c r="B175" s="1" t="str">
        <f t="shared" si="2"/>
        <v>North Korea</v>
      </c>
      <c r="C175" s="1" t="s">
        <v>257</v>
      </c>
    </row>
    <row r="176" spans="1:3" x14ac:dyDescent="0.3">
      <c r="A176" s="1" t="s">
        <v>138</v>
      </c>
      <c r="B176" s="1" t="str">
        <f t="shared" si="2"/>
        <v>China</v>
      </c>
      <c r="C176" s="1" t="s">
        <v>9</v>
      </c>
    </row>
    <row r="177" spans="1:3" x14ac:dyDescent="0.3">
      <c r="A177" s="1" t="s">
        <v>290</v>
      </c>
      <c r="B177" s="1" t="str">
        <f t="shared" si="2"/>
        <v>India</v>
      </c>
      <c r="C177" s="1" t="s">
        <v>9</v>
      </c>
    </row>
    <row r="178" spans="1:3" x14ac:dyDescent="0.3">
      <c r="A178" s="1" t="s">
        <v>11</v>
      </c>
      <c r="B178" s="1" t="str">
        <f t="shared" si="2"/>
        <v>USA</v>
      </c>
      <c r="C178" s="1" t="s">
        <v>9</v>
      </c>
    </row>
    <row r="179" spans="1:3" x14ac:dyDescent="0.3">
      <c r="A179" s="1" t="s">
        <v>322</v>
      </c>
      <c r="B179" s="1" t="str">
        <f t="shared" si="2"/>
        <v>Russia</v>
      </c>
      <c r="C179" s="1" t="s">
        <v>9</v>
      </c>
    </row>
    <row r="180" spans="1:3" x14ac:dyDescent="0.3">
      <c r="A180" s="1" t="s">
        <v>22</v>
      </c>
      <c r="B180" s="1" t="str">
        <f t="shared" si="2"/>
        <v>New Zealand</v>
      </c>
      <c r="C180" s="1" t="s">
        <v>9</v>
      </c>
    </row>
    <row r="181" spans="1:3" x14ac:dyDescent="0.3">
      <c r="A181" s="1" t="s">
        <v>38</v>
      </c>
      <c r="B181" s="1" t="str">
        <f t="shared" si="2"/>
        <v>USA</v>
      </c>
      <c r="C181" s="1" t="s">
        <v>9</v>
      </c>
    </row>
    <row r="182" spans="1:3" x14ac:dyDescent="0.3">
      <c r="A182" s="1" t="s">
        <v>434</v>
      </c>
      <c r="B182" s="1" t="str">
        <f t="shared" si="2"/>
        <v>South Korea</v>
      </c>
      <c r="C182" s="1" t="s">
        <v>9</v>
      </c>
    </row>
    <row r="183" spans="1:3" x14ac:dyDescent="0.3">
      <c r="A183" s="1" t="s">
        <v>130</v>
      </c>
      <c r="B183" s="1" t="str">
        <f t="shared" si="2"/>
        <v>Kazakhstan</v>
      </c>
      <c r="C183" s="1" t="s">
        <v>9</v>
      </c>
    </row>
    <row r="184" spans="1:3" x14ac:dyDescent="0.3">
      <c r="A184" s="1" t="s">
        <v>30</v>
      </c>
      <c r="B184" s="1" t="str">
        <f t="shared" si="2"/>
        <v>USA</v>
      </c>
      <c r="C184" s="1" t="s">
        <v>9</v>
      </c>
    </row>
    <row r="185" spans="1:3" x14ac:dyDescent="0.3">
      <c r="A185" s="1" t="s">
        <v>90</v>
      </c>
      <c r="B185" s="1" t="str">
        <f t="shared" si="2"/>
        <v>China</v>
      </c>
      <c r="C185" s="1" t="s">
        <v>9</v>
      </c>
    </row>
    <row r="186" spans="1:3" x14ac:dyDescent="0.3">
      <c r="A186" s="1" t="s">
        <v>27</v>
      </c>
      <c r="B186" s="1" t="str">
        <f t="shared" si="2"/>
        <v>USA</v>
      </c>
      <c r="C186" s="1" t="s">
        <v>9</v>
      </c>
    </row>
    <row r="187" spans="1:3" x14ac:dyDescent="0.3">
      <c r="A187" s="1" t="s">
        <v>11</v>
      </c>
      <c r="B187" s="1" t="str">
        <f t="shared" si="2"/>
        <v>USA</v>
      </c>
      <c r="C187" s="1" t="s">
        <v>9</v>
      </c>
    </row>
    <row r="188" spans="1:3" x14ac:dyDescent="0.3">
      <c r="A188" s="1" t="s">
        <v>101</v>
      </c>
      <c r="B188" s="1" t="str">
        <f t="shared" si="2"/>
        <v>China</v>
      </c>
      <c r="C188" s="1" t="s">
        <v>9</v>
      </c>
    </row>
    <row r="189" spans="1:3" x14ac:dyDescent="0.3">
      <c r="A189" s="1" t="s">
        <v>11</v>
      </c>
      <c r="B189" s="1" t="str">
        <f t="shared" si="2"/>
        <v>USA</v>
      </c>
      <c r="C189" s="1" t="s">
        <v>9</v>
      </c>
    </row>
    <row r="190" spans="1:3" x14ac:dyDescent="0.3">
      <c r="A190" s="1" t="s">
        <v>27</v>
      </c>
      <c r="B190" s="1" t="str">
        <f t="shared" si="2"/>
        <v>USA</v>
      </c>
      <c r="C190" s="1" t="s">
        <v>9</v>
      </c>
    </row>
    <row r="191" spans="1:3" x14ac:dyDescent="0.3">
      <c r="A191" s="1" t="s">
        <v>53</v>
      </c>
      <c r="B191" s="1" t="str">
        <f t="shared" si="2"/>
        <v>China</v>
      </c>
      <c r="C191" s="1" t="s">
        <v>9</v>
      </c>
    </row>
    <row r="192" spans="1:3" x14ac:dyDescent="0.3">
      <c r="A192" s="1" t="s">
        <v>22</v>
      </c>
      <c r="B192" s="1" t="str">
        <f t="shared" si="2"/>
        <v>New Zealand</v>
      </c>
      <c r="C192" s="1" t="s">
        <v>9</v>
      </c>
    </row>
    <row r="193" spans="1:3" x14ac:dyDescent="0.3">
      <c r="A193" s="1" t="s">
        <v>11</v>
      </c>
      <c r="B193" s="1" t="str">
        <f t="shared" si="2"/>
        <v>USA</v>
      </c>
      <c r="C193" s="1" t="s">
        <v>9</v>
      </c>
    </row>
    <row r="194" spans="1:3" x14ac:dyDescent="0.3">
      <c r="A194" s="1" t="s">
        <v>30</v>
      </c>
      <c r="B194" s="1" t="str">
        <f t="shared" ref="B194:B257" si="3">TRIM(MID(A194, FIND("|", SUBSTITUTE(A194, ",", "|", LEN(A194) - LEN(SUBSTITUTE(A194,",", "" )))) + 1, LEN(A194)))</f>
        <v>USA</v>
      </c>
      <c r="C194" s="1" t="s">
        <v>9</v>
      </c>
    </row>
    <row r="195" spans="1:3" x14ac:dyDescent="0.3">
      <c r="A195" s="1" t="s">
        <v>11</v>
      </c>
      <c r="B195" s="1" t="str">
        <f t="shared" si="3"/>
        <v>USA</v>
      </c>
      <c r="C195" s="1" t="s">
        <v>9</v>
      </c>
    </row>
    <row r="196" spans="1:3" x14ac:dyDescent="0.3">
      <c r="A196" s="1" t="s">
        <v>27</v>
      </c>
      <c r="B196" s="1" t="str">
        <f t="shared" si="3"/>
        <v>USA</v>
      </c>
      <c r="C196" s="1" t="s">
        <v>9</v>
      </c>
    </row>
    <row r="197" spans="1:3" x14ac:dyDescent="0.3">
      <c r="A197" s="1" t="s">
        <v>38</v>
      </c>
      <c r="B197" s="1" t="str">
        <f t="shared" si="3"/>
        <v>USA</v>
      </c>
      <c r="C197" s="1" t="s">
        <v>9</v>
      </c>
    </row>
    <row r="198" spans="1:3" x14ac:dyDescent="0.3">
      <c r="A198" s="1" t="s">
        <v>87</v>
      </c>
      <c r="B198" s="1" t="str">
        <f t="shared" si="3"/>
        <v>India</v>
      </c>
      <c r="C198" s="1" t="s">
        <v>9</v>
      </c>
    </row>
    <row r="199" spans="1:3" x14ac:dyDescent="0.3">
      <c r="A199" s="1" t="s">
        <v>182</v>
      </c>
      <c r="B199" s="1" t="str">
        <f t="shared" si="3"/>
        <v>USA</v>
      </c>
      <c r="C199" s="1" t="s">
        <v>257</v>
      </c>
    </row>
    <row r="200" spans="1:3" x14ac:dyDescent="0.3">
      <c r="A200" s="1" t="s">
        <v>11</v>
      </c>
      <c r="B200" s="1" t="str">
        <f t="shared" si="3"/>
        <v>USA</v>
      </c>
      <c r="C200" s="1" t="s">
        <v>9</v>
      </c>
    </row>
    <row r="201" spans="1:3" x14ac:dyDescent="0.3">
      <c r="A201" s="1" t="s">
        <v>90</v>
      </c>
      <c r="B201" s="1" t="str">
        <f t="shared" si="3"/>
        <v>China</v>
      </c>
      <c r="C201" s="1" t="s">
        <v>9</v>
      </c>
    </row>
    <row r="202" spans="1:3" x14ac:dyDescent="0.3">
      <c r="A202" s="1" t="s">
        <v>27</v>
      </c>
      <c r="B202" s="1" t="str">
        <f t="shared" si="3"/>
        <v>USA</v>
      </c>
      <c r="C202" s="1" t="s">
        <v>9</v>
      </c>
    </row>
    <row r="203" spans="1:3" x14ac:dyDescent="0.3">
      <c r="A203" s="1" t="s">
        <v>379</v>
      </c>
      <c r="B203" s="1" t="str">
        <f t="shared" si="3"/>
        <v>France</v>
      </c>
      <c r="C203" s="1" t="s">
        <v>9</v>
      </c>
    </row>
    <row r="204" spans="1:3" x14ac:dyDescent="0.3">
      <c r="A204" s="1" t="s">
        <v>11</v>
      </c>
      <c r="B204" s="1" t="str">
        <f t="shared" si="3"/>
        <v>USA</v>
      </c>
      <c r="C204" s="1" t="s">
        <v>9</v>
      </c>
    </row>
    <row r="205" spans="1:3" x14ac:dyDescent="0.3">
      <c r="A205" s="1" t="s">
        <v>69</v>
      </c>
      <c r="B205" s="1" t="str">
        <f t="shared" si="3"/>
        <v>China</v>
      </c>
      <c r="C205" s="1" t="s">
        <v>9</v>
      </c>
    </row>
    <row r="206" spans="1:3" x14ac:dyDescent="0.3">
      <c r="A206" s="1" t="s">
        <v>27</v>
      </c>
      <c r="B206" s="1" t="str">
        <f t="shared" si="3"/>
        <v>USA</v>
      </c>
      <c r="C206" s="1" t="s">
        <v>9</v>
      </c>
    </row>
    <row r="207" spans="1:3" x14ac:dyDescent="0.3">
      <c r="A207" s="1" t="s">
        <v>486</v>
      </c>
      <c r="B207" s="1" t="str">
        <f t="shared" si="3"/>
        <v>China</v>
      </c>
      <c r="C207" s="1" t="s">
        <v>9</v>
      </c>
    </row>
    <row r="208" spans="1:3" x14ac:dyDescent="0.3">
      <c r="A208" s="1" t="s">
        <v>90</v>
      </c>
      <c r="B208" s="1" t="str">
        <f t="shared" si="3"/>
        <v>China</v>
      </c>
      <c r="C208" s="1" t="s">
        <v>9</v>
      </c>
    </row>
    <row r="209" spans="1:3" x14ac:dyDescent="0.3">
      <c r="A209" s="1" t="s">
        <v>329</v>
      </c>
      <c r="B209" s="1" t="str">
        <f t="shared" si="3"/>
        <v>China</v>
      </c>
      <c r="C209" s="1" t="s">
        <v>9</v>
      </c>
    </row>
    <row r="210" spans="1:3" x14ac:dyDescent="0.3">
      <c r="A210" s="1" t="s">
        <v>11</v>
      </c>
      <c r="B210" s="1" t="str">
        <f t="shared" si="3"/>
        <v>USA</v>
      </c>
      <c r="C210" s="1" t="s">
        <v>9</v>
      </c>
    </row>
    <row r="211" spans="1:3" x14ac:dyDescent="0.3">
      <c r="A211" s="1" t="s">
        <v>5</v>
      </c>
      <c r="B211" s="1" t="str">
        <f t="shared" si="3"/>
        <v>Russia</v>
      </c>
      <c r="C211" s="1" t="s">
        <v>9</v>
      </c>
    </row>
    <row r="212" spans="1:3" x14ac:dyDescent="0.3">
      <c r="A212" s="1" t="s">
        <v>498</v>
      </c>
      <c r="B212" s="1" t="str">
        <f t="shared" si="3"/>
        <v>Israel</v>
      </c>
      <c r="C212" s="1" t="s">
        <v>9</v>
      </c>
    </row>
    <row r="213" spans="1:3" x14ac:dyDescent="0.3">
      <c r="A213" s="1" t="s">
        <v>290</v>
      </c>
      <c r="B213" s="1" t="str">
        <f t="shared" si="3"/>
        <v>India</v>
      </c>
      <c r="C213" s="1" t="s">
        <v>9</v>
      </c>
    </row>
    <row r="214" spans="1:3" x14ac:dyDescent="0.3">
      <c r="A214" s="1" t="s">
        <v>11</v>
      </c>
      <c r="B214" s="1" t="str">
        <f t="shared" si="3"/>
        <v>USA</v>
      </c>
      <c r="C214" s="1" t="s">
        <v>9</v>
      </c>
    </row>
    <row r="215" spans="1:3" x14ac:dyDescent="0.3">
      <c r="A215" s="1" t="s">
        <v>22</v>
      </c>
      <c r="B215" s="1" t="str">
        <f t="shared" si="3"/>
        <v>New Zealand</v>
      </c>
      <c r="C215" s="1" t="s">
        <v>9</v>
      </c>
    </row>
    <row r="216" spans="1:3" x14ac:dyDescent="0.3">
      <c r="A216" s="1" t="s">
        <v>212</v>
      </c>
      <c r="B216" s="1" t="str">
        <f t="shared" si="3"/>
        <v>Russia</v>
      </c>
      <c r="C216" s="1" t="s">
        <v>9</v>
      </c>
    </row>
    <row r="217" spans="1:3" x14ac:dyDescent="0.3">
      <c r="A217" s="1" t="s">
        <v>510</v>
      </c>
      <c r="B217" s="1" t="str">
        <f t="shared" si="3"/>
        <v>USA</v>
      </c>
      <c r="C217" s="1" t="s">
        <v>257</v>
      </c>
    </row>
    <row r="218" spans="1:3" x14ac:dyDescent="0.3">
      <c r="A218" s="1" t="s">
        <v>69</v>
      </c>
      <c r="B218" s="1" t="str">
        <f t="shared" si="3"/>
        <v>China</v>
      </c>
      <c r="C218" s="1" t="s">
        <v>9</v>
      </c>
    </row>
    <row r="219" spans="1:3" x14ac:dyDescent="0.3">
      <c r="A219" s="1" t="s">
        <v>11</v>
      </c>
      <c r="B219" s="1" t="str">
        <f t="shared" si="3"/>
        <v>USA</v>
      </c>
      <c r="C219" s="1" t="s">
        <v>9</v>
      </c>
    </row>
    <row r="220" spans="1:3" x14ac:dyDescent="0.3">
      <c r="A220" s="1" t="s">
        <v>27</v>
      </c>
      <c r="B220" s="1" t="str">
        <f t="shared" si="3"/>
        <v>USA</v>
      </c>
      <c r="C220" s="1" t="s">
        <v>9</v>
      </c>
    </row>
    <row r="221" spans="1:3" x14ac:dyDescent="0.3">
      <c r="A221" s="1" t="s">
        <v>101</v>
      </c>
      <c r="B221" s="1" t="str">
        <f t="shared" si="3"/>
        <v>China</v>
      </c>
      <c r="C221" s="1" t="s">
        <v>9</v>
      </c>
    </row>
    <row r="222" spans="1:3" x14ac:dyDescent="0.3">
      <c r="A222" s="1" t="s">
        <v>400</v>
      </c>
      <c r="B222" s="1" t="str">
        <f t="shared" si="3"/>
        <v>USA</v>
      </c>
      <c r="C222" s="1" t="s">
        <v>9</v>
      </c>
    </row>
    <row r="223" spans="1:3" x14ac:dyDescent="0.3">
      <c r="A223" s="1" t="s">
        <v>69</v>
      </c>
      <c r="B223" s="1" t="str">
        <f t="shared" si="3"/>
        <v>China</v>
      </c>
      <c r="C223" s="1" t="s">
        <v>9</v>
      </c>
    </row>
    <row r="224" spans="1:3" x14ac:dyDescent="0.3">
      <c r="A224" s="1" t="s">
        <v>30</v>
      </c>
      <c r="B224" s="1" t="str">
        <f t="shared" si="3"/>
        <v>USA</v>
      </c>
      <c r="C224" s="1" t="s">
        <v>9</v>
      </c>
    </row>
    <row r="225" spans="1:3" x14ac:dyDescent="0.3">
      <c r="A225" s="1" t="s">
        <v>90</v>
      </c>
      <c r="B225" s="1" t="str">
        <f t="shared" si="3"/>
        <v>China</v>
      </c>
      <c r="C225" s="1" t="s">
        <v>9</v>
      </c>
    </row>
    <row r="226" spans="1:3" x14ac:dyDescent="0.3">
      <c r="A226" s="1" t="s">
        <v>529</v>
      </c>
      <c r="B226" s="1" t="str">
        <f t="shared" si="3"/>
        <v>Kazakhstan</v>
      </c>
      <c r="C226" s="1" t="s">
        <v>9</v>
      </c>
    </row>
    <row r="227" spans="1:3" x14ac:dyDescent="0.3">
      <c r="A227" s="1" t="s">
        <v>329</v>
      </c>
      <c r="B227" s="1" t="str">
        <f t="shared" si="3"/>
        <v>China</v>
      </c>
      <c r="C227" s="1" t="s">
        <v>9</v>
      </c>
    </row>
    <row r="228" spans="1:3" x14ac:dyDescent="0.3">
      <c r="A228" s="1" t="s">
        <v>11</v>
      </c>
      <c r="B228" s="1" t="str">
        <f t="shared" si="3"/>
        <v>USA</v>
      </c>
      <c r="C228" s="1" t="s">
        <v>9</v>
      </c>
    </row>
    <row r="229" spans="1:3" x14ac:dyDescent="0.3">
      <c r="A229" s="1" t="s">
        <v>536</v>
      </c>
      <c r="B229" s="1" t="str">
        <f t="shared" si="3"/>
        <v>Japan</v>
      </c>
      <c r="C229" s="1" t="s">
        <v>257</v>
      </c>
    </row>
    <row r="230" spans="1:3" x14ac:dyDescent="0.3">
      <c r="A230" s="1" t="s">
        <v>48</v>
      </c>
      <c r="B230" s="1" t="str">
        <f t="shared" si="3"/>
        <v>Iran</v>
      </c>
      <c r="C230" s="1" t="s">
        <v>257</v>
      </c>
    </row>
    <row r="231" spans="1:3" x14ac:dyDescent="0.3">
      <c r="A231" s="1" t="s">
        <v>27</v>
      </c>
      <c r="B231" s="1" t="str">
        <f t="shared" si="3"/>
        <v>USA</v>
      </c>
      <c r="C231" s="1" t="s">
        <v>9</v>
      </c>
    </row>
    <row r="232" spans="1:3" x14ac:dyDescent="0.3">
      <c r="A232" s="1" t="s">
        <v>30</v>
      </c>
      <c r="B232" s="1" t="str">
        <f t="shared" si="3"/>
        <v>USA</v>
      </c>
      <c r="C232" s="1" t="s">
        <v>9</v>
      </c>
    </row>
    <row r="233" spans="1:3" x14ac:dyDescent="0.3">
      <c r="A233" s="1" t="s">
        <v>11</v>
      </c>
      <c r="B233" s="1" t="str">
        <f t="shared" si="3"/>
        <v>USA</v>
      </c>
      <c r="C233" s="1" t="s">
        <v>9</v>
      </c>
    </row>
    <row r="234" spans="1:3" x14ac:dyDescent="0.3">
      <c r="A234" s="1" t="s">
        <v>90</v>
      </c>
      <c r="B234" s="1" t="str">
        <f t="shared" si="3"/>
        <v>China</v>
      </c>
      <c r="C234" s="1" t="s">
        <v>9</v>
      </c>
    </row>
    <row r="235" spans="1:3" x14ac:dyDescent="0.3">
      <c r="A235" s="1" t="s">
        <v>130</v>
      </c>
      <c r="B235" s="1" t="str">
        <f t="shared" si="3"/>
        <v>Kazakhstan</v>
      </c>
      <c r="C235" s="1" t="s">
        <v>9</v>
      </c>
    </row>
    <row r="236" spans="1:3" x14ac:dyDescent="0.3">
      <c r="A236" s="1" t="s">
        <v>101</v>
      </c>
      <c r="B236" s="1" t="str">
        <f t="shared" si="3"/>
        <v>China</v>
      </c>
      <c r="C236" s="1" t="s">
        <v>9</v>
      </c>
    </row>
    <row r="237" spans="1:3" x14ac:dyDescent="0.3">
      <c r="A237" s="1" t="s">
        <v>11</v>
      </c>
      <c r="B237" s="1" t="str">
        <f t="shared" si="3"/>
        <v>USA</v>
      </c>
      <c r="C237" s="1" t="s">
        <v>9</v>
      </c>
    </row>
    <row r="238" spans="1:3" x14ac:dyDescent="0.3">
      <c r="A238" s="1" t="s">
        <v>27</v>
      </c>
      <c r="B238" s="1" t="str">
        <f t="shared" si="3"/>
        <v>USA</v>
      </c>
      <c r="C238" s="1" t="s">
        <v>9</v>
      </c>
    </row>
    <row r="239" spans="1:3" x14ac:dyDescent="0.3">
      <c r="A239" s="1" t="s">
        <v>11</v>
      </c>
      <c r="B239" s="1" t="str">
        <f t="shared" si="3"/>
        <v>USA</v>
      </c>
      <c r="C239" s="1" t="s">
        <v>9</v>
      </c>
    </row>
    <row r="240" spans="1:3" x14ac:dyDescent="0.3">
      <c r="A240" s="1" t="s">
        <v>87</v>
      </c>
      <c r="B240" s="1" t="str">
        <f t="shared" si="3"/>
        <v>India</v>
      </c>
      <c r="C240" s="1" t="s">
        <v>9</v>
      </c>
    </row>
    <row r="241" spans="1:3" x14ac:dyDescent="0.3">
      <c r="A241" s="1" t="s">
        <v>130</v>
      </c>
      <c r="B241" s="1" t="str">
        <f t="shared" si="3"/>
        <v>Kazakhstan</v>
      </c>
      <c r="C241" s="1" t="s">
        <v>9</v>
      </c>
    </row>
    <row r="242" spans="1:3" x14ac:dyDescent="0.3">
      <c r="A242" s="1" t="s">
        <v>11</v>
      </c>
      <c r="B242" s="1" t="str">
        <f t="shared" si="3"/>
        <v>USA</v>
      </c>
      <c r="C242" s="1" t="s">
        <v>9</v>
      </c>
    </row>
    <row r="243" spans="1:3" x14ac:dyDescent="0.3">
      <c r="A243" s="1" t="s">
        <v>565</v>
      </c>
      <c r="B243" s="1" t="str">
        <f t="shared" si="3"/>
        <v>Kazakhstan</v>
      </c>
      <c r="C243" s="1" t="s">
        <v>9</v>
      </c>
    </row>
    <row r="244" spans="1:3" x14ac:dyDescent="0.3">
      <c r="A244" s="1" t="s">
        <v>30</v>
      </c>
      <c r="B244" s="1" t="str">
        <f t="shared" si="3"/>
        <v>USA</v>
      </c>
      <c r="C244" s="1" t="s">
        <v>9</v>
      </c>
    </row>
    <row r="245" spans="1:3" x14ac:dyDescent="0.3">
      <c r="A245" s="1" t="s">
        <v>27</v>
      </c>
      <c r="B245" s="1" t="str">
        <f t="shared" si="3"/>
        <v>USA</v>
      </c>
      <c r="C245" s="1" t="s">
        <v>9</v>
      </c>
    </row>
    <row r="246" spans="1:3" x14ac:dyDescent="0.3">
      <c r="A246" s="1" t="s">
        <v>11</v>
      </c>
      <c r="B246" s="1" t="str">
        <f t="shared" si="3"/>
        <v>USA</v>
      </c>
      <c r="C246" s="1" t="s">
        <v>9</v>
      </c>
    </row>
    <row r="247" spans="1:3" x14ac:dyDescent="0.3">
      <c r="A247" s="1" t="s">
        <v>61</v>
      </c>
      <c r="B247" s="1" t="str">
        <f t="shared" si="3"/>
        <v>Japan</v>
      </c>
      <c r="C247" s="1" t="s">
        <v>9</v>
      </c>
    </row>
    <row r="248" spans="1:3" x14ac:dyDescent="0.3">
      <c r="A248" s="1" t="s">
        <v>400</v>
      </c>
      <c r="B248" s="1" t="str">
        <f t="shared" si="3"/>
        <v>USA</v>
      </c>
      <c r="C248" s="1" t="s">
        <v>9</v>
      </c>
    </row>
    <row r="249" spans="1:3" x14ac:dyDescent="0.3">
      <c r="A249" s="1" t="s">
        <v>27</v>
      </c>
      <c r="B249" s="1" t="str">
        <f t="shared" si="3"/>
        <v>USA</v>
      </c>
      <c r="C249" s="1" t="s">
        <v>9</v>
      </c>
    </row>
    <row r="250" spans="1:3" x14ac:dyDescent="0.3">
      <c r="A250" s="1" t="s">
        <v>11</v>
      </c>
      <c r="B250" s="1" t="str">
        <f t="shared" si="3"/>
        <v>USA</v>
      </c>
      <c r="C250" s="1" t="s">
        <v>9</v>
      </c>
    </row>
    <row r="251" spans="1:3" x14ac:dyDescent="0.3">
      <c r="A251" s="1" t="s">
        <v>30</v>
      </c>
      <c r="B251" s="1" t="str">
        <f t="shared" si="3"/>
        <v>USA</v>
      </c>
      <c r="C251" s="1" t="s">
        <v>9</v>
      </c>
    </row>
    <row r="252" spans="1:3" x14ac:dyDescent="0.3">
      <c r="A252" s="1" t="s">
        <v>329</v>
      </c>
      <c r="B252" s="1" t="str">
        <f t="shared" si="3"/>
        <v>China</v>
      </c>
      <c r="C252" s="1" t="s">
        <v>9</v>
      </c>
    </row>
    <row r="253" spans="1:3" x14ac:dyDescent="0.3">
      <c r="A253" s="1" t="s">
        <v>90</v>
      </c>
      <c r="B253" s="1" t="str">
        <f t="shared" si="3"/>
        <v>China</v>
      </c>
      <c r="C253" s="1" t="s">
        <v>9</v>
      </c>
    </row>
    <row r="254" spans="1:3" x14ac:dyDescent="0.3">
      <c r="A254" s="1" t="s">
        <v>18</v>
      </c>
      <c r="B254" s="1" t="str">
        <f t="shared" si="3"/>
        <v>China</v>
      </c>
      <c r="C254" s="1" t="s">
        <v>9</v>
      </c>
    </row>
    <row r="255" spans="1:3" x14ac:dyDescent="0.3">
      <c r="A255" s="1" t="s">
        <v>591</v>
      </c>
      <c r="B255" s="1" t="str">
        <f t="shared" si="3"/>
        <v>USA</v>
      </c>
      <c r="C255" s="1" t="s">
        <v>257</v>
      </c>
    </row>
    <row r="256" spans="1:3" x14ac:dyDescent="0.3">
      <c r="A256" s="1" t="s">
        <v>11</v>
      </c>
      <c r="B256" s="1" t="str">
        <f t="shared" si="3"/>
        <v>USA</v>
      </c>
      <c r="C256" s="1" t="s">
        <v>9</v>
      </c>
    </row>
    <row r="257" spans="1:3" x14ac:dyDescent="0.3">
      <c r="A257" s="1" t="s">
        <v>597</v>
      </c>
      <c r="B257" s="1" t="str">
        <f t="shared" si="3"/>
        <v>United Kingdom</v>
      </c>
      <c r="C257" s="1" t="s">
        <v>257</v>
      </c>
    </row>
    <row r="258" spans="1:3" x14ac:dyDescent="0.3">
      <c r="A258" s="1" t="s">
        <v>69</v>
      </c>
      <c r="B258" s="1" t="str">
        <f t="shared" ref="B258:B321" si="4">TRIM(MID(A258, FIND("|", SUBSTITUTE(A258, ",", "|", LEN(A258) - LEN(SUBSTITUTE(A258,",", "" )))) + 1, LEN(A258)))</f>
        <v>China</v>
      </c>
      <c r="C258" s="1" t="s">
        <v>9</v>
      </c>
    </row>
    <row r="259" spans="1:3" x14ac:dyDescent="0.3">
      <c r="A259" s="1" t="s">
        <v>53</v>
      </c>
      <c r="B259" s="1" t="str">
        <f t="shared" si="4"/>
        <v>China</v>
      </c>
      <c r="C259" s="1" t="s">
        <v>9</v>
      </c>
    </row>
    <row r="260" spans="1:3" x14ac:dyDescent="0.3">
      <c r="A260" s="1" t="s">
        <v>11</v>
      </c>
      <c r="B260" s="1" t="str">
        <f t="shared" si="4"/>
        <v>USA</v>
      </c>
      <c r="C260" s="1" t="s">
        <v>9</v>
      </c>
    </row>
    <row r="261" spans="1:3" x14ac:dyDescent="0.3">
      <c r="A261" s="1" t="s">
        <v>27</v>
      </c>
      <c r="B261" s="1" t="str">
        <f t="shared" si="4"/>
        <v>USA</v>
      </c>
      <c r="C261" s="1" t="s">
        <v>9</v>
      </c>
    </row>
    <row r="262" spans="1:3" x14ac:dyDescent="0.3">
      <c r="A262" s="1" t="s">
        <v>101</v>
      </c>
      <c r="B262" s="1" t="str">
        <f t="shared" si="4"/>
        <v>China</v>
      </c>
      <c r="C262" s="1" t="s">
        <v>9</v>
      </c>
    </row>
    <row r="263" spans="1:3" x14ac:dyDescent="0.3">
      <c r="A263" s="1" t="s">
        <v>11</v>
      </c>
      <c r="B263" s="1" t="str">
        <f t="shared" si="4"/>
        <v>USA</v>
      </c>
      <c r="C263" s="1" t="s">
        <v>9</v>
      </c>
    </row>
    <row r="264" spans="1:3" x14ac:dyDescent="0.3">
      <c r="A264" s="1" t="s">
        <v>329</v>
      </c>
      <c r="B264" s="1" t="str">
        <f t="shared" si="4"/>
        <v>China</v>
      </c>
      <c r="C264" s="1" t="s">
        <v>9</v>
      </c>
    </row>
    <row r="265" spans="1:3" x14ac:dyDescent="0.3">
      <c r="A265" s="1" t="s">
        <v>234</v>
      </c>
      <c r="B265" s="1" t="str">
        <f t="shared" si="4"/>
        <v>France</v>
      </c>
      <c r="C265" s="1" t="s">
        <v>257</v>
      </c>
    </row>
    <row r="266" spans="1:3" x14ac:dyDescent="0.3">
      <c r="A266" s="1" t="s">
        <v>30</v>
      </c>
      <c r="B266" s="1" t="str">
        <f t="shared" si="4"/>
        <v>USA</v>
      </c>
      <c r="C266" s="1" t="s">
        <v>9</v>
      </c>
    </row>
    <row r="267" spans="1:3" x14ac:dyDescent="0.3">
      <c r="A267" s="1" t="s">
        <v>11</v>
      </c>
      <c r="B267" s="1" t="str">
        <f t="shared" si="4"/>
        <v>USA</v>
      </c>
      <c r="C267" s="1" t="s">
        <v>9</v>
      </c>
    </row>
    <row r="268" spans="1:3" x14ac:dyDescent="0.3">
      <c r="A268" s="1" t="s">
        <v>27</v>
      </c>
      <c r="B268" s="1" t="str">
        <f t="shared" si="4"/>
        <v>USA</v>
      </c>
      <c r="C268" s="1" t="s">
        <v>9</v>
      </c>
    </row>
    <row r="269" spans="1:3" x14ac:dyDescent="0.3">
      <c r="A269" s="1" t="s">
        <v>315</v>
      </c>
      <c r="B269" s="1" t="str">
        <f t="shared" si="4"/>
        <v>China</v>
      </c>
      <c r="C269" s="1" t="s">
        <v>9</v>
      </c>
    </row>
    <row r="270" spans="1:3" x14ac:dyDescent="0.3">
      <c r="A270" s="1" t="s">
        <v>18</v>
      </c>
      <c r="B270" s="1" t="str">
        <f t="shared" si="4"/>
        <v>China</v>
      </c>
      <c r="C270" s="1" t="s">
        <v>9</v>
      </c>
    </row>
    <row r="271" spans="1:3" x14ac:dyDescent="0.3">
      <c r="A271" s="1" t="s">
        <v>144</v>
      </c>
      <c r="B271" s="1" t="str">
        <f t="shared" si="4"/>
        <v>China</v>
      </c>
      <c r="C271" s="1" t="s">
        <v>257</v>
      </c>
    </row>
    <row r="272" spans="1:3" x14ac:dyDescent="0.3">
      <c r="A272" s="1" t="s">
        <v>379</v>
      </c>
      <c r="B272" s="1" t="str">
        <f t="shared" si="4"/>
        <v>France</v>
      </c>
      <c r="C272" s="1" t="s">
        <v>9</v>
      </c>
    </row>
    <row r="273" spans="1:3" x14ac:dyDescent="0.3">
      <c r="A273" s="1" t="s">
        <v>90</v>
      </c>
      <c r="B273" s="1" t="str">
        <f t="shared" si="4"/>
        <v>China</v>
      </c>
      <c r="C273" s="1" t="s">
        <v>9</v>
      </c>
    </row>
    <row r="274" spans="1:3" x14ac:dyDescent="0.3">
      <c r="A274" s="1" t="s">
        <v>11</v>
      </c>
      <c r="B274" s="1" t="str">
        <f t="shared" si="4"/>
        <v>USA</v>
      </c>
      <c r="C274" s="1" t="s">
        <v>9</v>
      </c>
    </row>
    <row r="275" spans="1:3" x14ac:dyDescent="0.3">
      <c r="A275" s="1" t="s">
        <v>634</v>
      </c>
      <c r="B275" s="1" t="str">
        <f t="shared" si="4"/>
        <v>China Coastal Waters</v>
      </c>
      <c r="C275" s="1" t="s">
        <v>9</v>
      </c>
    </row>
    <row r="276" spans="1:3" x14ac:dyDescent="0.3">
      <c r="A276" s="1" t="s">
        <v>30</v>
      </c>
      <c r="B276" s="1" t="str">
        <f t="shared" si="4"/>
        <v>USA</v>
      </c>
      <c r="C276" s="1" t="s">
        <v>9</v>
      </c>
    </row>
    <row r="277" spans="1:3" x14ac:dyDescent="0.3">
      <c r="A277" s="1" t="s">
        <v>329</v>
      </c>
      <c r="B277" s="1" t="str">
        <f t="shared" si="4"/>
        <v>China</v>
      </c>
      <c r="C277" s="1" t="s">
        <v>9</v>
      </c>
    </row>
    <row r="278" spans="1:3" x14ac:dyDescent="0.3">
      <c r="A278" s="1" t="s">
        <v>69</v>
      </c>
      <c r="B278" s="1" t="str">
        <f t="shared" si="4"/>
        <v>China</v>
      </c>
      <c r="C278" s="1" t="s">
        <v>9</v>
      </c>
    </row>
    <row r="279" spans="1:3" x14ac:dyDescent="0.3">
      <c r="A279" s="1" t="s">
        <v>5</v>
      </c>
      <c r="B279" s="1" t="str">
        <f t="shared" si="4"/>
        <v>Russia</v>
      </c>
      <c r="C279" s="1" t="s">
        <v>9</v>
      </c>
    </row>
    <row r="280" spans="1:3" x14ac:dyDescent="0.3">
      <c r="A280" s="1" t="s">
        <v>138</v>
      </c>
      <c r="B280" s="1" t="str">
        <f t="shared" si="4"/>
        <v>China</v>
      </c>
      <c r="C280" s="1" t="s">
        <v>9</v>
      </c>
    </row>
    <row r="281" spans="1:3" x14ac:dyDescent="0.3">
      <c r="A281" s="1" t="s">
        <v>212</v>
      </c>
      <c r="B281" s="1" t="str">
        <f t="shared" si="4"/>
        <v>Russia</v>
      </c>
      <c r="C281" s="1" t="s">
        <v>9</v>
      </c>
    </row>
    <row r="282" spans="1:3" x14ac:dyDescent="0.3">
      <c r="A282" s="1" t="s">
        <v>18</v>
      </c>
      <c r="B282" s="1" t="str">
        <f t="shared" si="4"/>
        <v>China</v>
      </c>
      <c r="C282" s="1" t="s">
        <v>9</v>
      </c>
    </row>
    <row r="283" spans="1:3" x14ac:dyDescent="0.3">
      <c r="A283" s="1" t="s">
        <v>30</v>
      </c>
      <c r="B283" s="1" t="str">
        <f t="shared" si="4"/>
        <v>USA</v>
      </c>
      <c r="C283" s="1" t="s">
        <v>9</v>
      </c>
    </row>
    <row r="284" spans="1:3" x14ac:dyDescent="0.3">
      <c r="A284" s="1" t="s">
        <v>87</v>
      </c>
      <c r="B284" s="1" t="str">
        <f t="shared" si="4"/>
        <v>India</v>
      </c>
      <c r="C284" s="1" t="s">
        <v>9</v>
      </c>
    </row>
    <row r="285" spans="1:3" x14ac:dyDescent="0.3">
      <c r="A285" s="1" t="s">
        <v>11</v>
      </c>
      <c r="B285" s="1" t="str">
        <f t="shared" si="4"/>
        <v>USA</v>
      </c>
      <c r="C285" s="1" t="s">
        <v>9</v>
      </c>
    </row>
    <row r="286" spans="1:3" x14ac:dyDescent="0.3">
      <c r="A286" s="1" t="s">
        <v>658</v>
      </c>
      <c r="B286" s="1" t="str">
        <f t="shared" si="4"/>
        <v>USA</v>
      </c>
      <c r="C286" s="1" t="s">
        <v>9</v>
      </c>
    </row>
    <row r="287" spans="1:3" x14ac:dyDescent="0.3">
      <c r="A287" s="1" t="s">
        <v>69</v>
      </c>
      <c r="B287" s="1" t="str">
        <f t="shared" si="4"/>
        <v>China</v>
      </c>
      <c r="C287" s="1" t="s">
        <v>9</v>
      </c>
    </row>
    <row r="288" spans="1:3" x14ac:dyDescent="0.3">
      <c r="A288" s="1" t="s">
        <v>90</v>
      </c>
      <c r="B288" s="1" t="str">
        <f t="shared" si="4"/>
        <v>China</v>
      </c>
      <c r="C288" s="1" t="s">
        <v>9</v>
      </c>
    </row>
    <row r="289" spans="1:3" x14ac:dyDescent="0.3">
      <c r="A289" s="1" t="s">
        <v>11</v>
      </c>
      <c r="B289" s="1" t="str">
        <f t="shared" si="4"/>
        <v>USA</v>
      </c>
      <c r="C289" s="1" t="s">
        <v>9</v>
      </c>
    </row>
    <row r="290" spans="1:3" x14ac:dyDescent="0.3">
      <c r="A290" s="1" t="s">
        <v>53</v>
      </c>
      <c r="B290" s="1" t="str">
        <f t="shared" si="4"/>
        <v>China</v>
      </c>
      <c r="C290" s="1" t="s">
        <v>9</v>
      </c>
    </row>
    <row r="291" spans="1:3" x14ac:dyDescent="0.3">
      <c r="A291" s="1" t="s">
        <v>205</v>
      </c>
      <c r="B291" s="1" t="str">
        <f t="shared" si="4"/>
        <v>China</v>
      </c>
      <c r="C291" s="1" t="s">
        <v>9</v>
      </c>
    </row>
    <row r="292" spans="1:3" x14ac:dyDescent="0.3">
      <c r="A292" s="1" t="s">
        <v>671</v>
      </c>
      <c r="B292" s="1" t="str">
        <f t="shared" si="4"/>
        <v>USA</v>
      </c>
      <c r="C292" s="1" t="s">
        <v>9</v>
      </c>
    </row>
    <row r="293" spans="1:3" x14ac:dyDescent="0.3">
      <c r="A293" s="1" t="s">
        <v>343</v>
      </c>
      <c r="B293" s="1" t="str">
        <f t="shared" si="4"/>
        <v>USA</v>
      </c>
      <c r="C293" s="1" t="s">
        <v>9</v>
      </c>
    </row>
    <row r="294" spans="1:3" x14ac:dyDescent="0.3">
      <c r="A294" s="1" t="s">
        <v>101</v>
      </c>
      <c r="B294" s="1" t="str">
        <f t="shared" si="4"/>
        <v>China</v>
      </c>
      <c r="C294" s="1" t="s">
        <v>9</v>
      </c>
    </row>
    <row r="295" spans="1:3" x14ac:dyDescent="0.3">
      <c r="A295" s="1" t="s">
        <v>22</v>
      </c>
      <c r="B295" s="1" t="str">
        <f t="shared" si="4"/>
        <v>New Zealand</v>
      </c>
      <c r="C295" s="1" t="s">
        <v>9</v>
      </c>
    </row>
    <row r="296" spans="1:3" x14ac:dyDescent="0.3">
      <c r="A296" s="1" t="s">
        <v>11</v>
      </c>
      <c r="B296" s="1" t="str">
        <f t="shared" si="4"/>
        <v>USA</v>
      </c>
      <c r="C296" s="1" t="s">
        <v>9</v>
      </c>
    </row>
    <row r="297" spans="1:3" x14ac:dyDescent="0.3">
      <c r="A297" s="1" t="s">
        <v>5</v>
      </c>
      <c r="B297" s="1" t="str">
        <f t="shared" si="4"/>
        <v>Russia</v>
      </c>
      <c r="C297" s="1" t="s">
        <v>9</v>
      </c>
    </row>
    <row r="298" spans="1:3" x14ac:dyDescent="0.3">
      <c r="A298" s="1" t="s">
        <v>30</v>
      </c>
      <c r="B298" s="1" t="str">
        <f t="shared" si="4"/>
        <v>USA</v>
      </c>
      <c r="C298" s="1" t="s">
        <v>9</v>
      </c>
    </row>
    <row r="299" spans="1:3" x14ac:dyDescent="0.3">
      <c r="A299" s="1" t="s">
        <v>133</v>
      </c>
      <c r="B299" s="1" t="str">
        <f t="shared" si="4"/>
        <v>China</v>
      </c>
      <c r="C299" s="1" t="s">
        <v>9</v>
      </c>
    </row>
    <row r="300" spans="1:3" x14ac:dyDescent="0.3">
      <c r="A300" s="1" t="s">
        <v>90</v>
      </c>
      <c r="B300" s="1" t="str">
        <f t="shared" si="4"/>
        <v>China</v>
      </c>
      <c r="C300" s="1" t="s">
        <v>9</v>
      </c>
    </row>
    <row r="301" spans="1:3" x14ac:dyDescent="0.3">
      <c r="A301" s="1" t="s">
        <v>27</v>
      </c>
      <c r="B301" s="1" t="str">
        <f t="shared" si="4"/>
        <v>USA</v>
      </c>
      <c r="C301" s="1" t="s">
        <v>9</v>
      </c>
    </row>
    <row r="302" spans="1:3" x14ac:dyDescent="0.3">
      <c r="A302" s="1" t="s">
        <v>130</v>
      </c>
      <c r="B302" s="1" t="str">
        <f t="shared" si="4"/>
        <v>Kazakhstan</v>
      </c>
      <c r="C302" s="1" t="s">
        <v>9</v>
      </c>
    </row>
    <row r="303" spans="1:3" x14ac:dyDescent="0.3">
      <c r="A303" s="1" t="s">
        <v>322</v>
      </c>
      <c r="B303" s="1" t="str">
        <f t="shared" si="4"/>
        <v>Russia</v>
      </c>
      <c r="C303" s="1" t="s">
        <v>9</v>
      </c>
    </row>
    <row r="304" spans="1:3" x14ac:dyDescent="0.3">
      <c r="A304" s="1" t="s">
        <v>290</v>
      </c>
      <c r="B304" s="1" t="str">
        <f t="shared" si="4"/>
        <v>India</v>
      </c>
      <c r="C304" s="1" t="s">
        <v>9</v>
      </c>
    </row>
    <row r="305" spans="1:3" x14ac:dyDescent="0.3">
      <c r="A305" s="1" t="s">
        <v>5</v>
      </c>
      <c r="B305" s="1" t="str">
        <f t="shared" si="4"/>
        <v>Russia</v>
      </c>
      <c r="C305" s="1" t="s">
        <v>9</v>
      </c>
    </row>
    <row r="306" spans="1:3" x14ac:dyDescent="0.3">
      <c r="A306" s="1" t="s">
        <v>11</v>
      </c>
      <c r="B306" s="1" t="str">
        <f t="shared" si="4"/>
        <v>USA</v>
      </c>
      <c r="C306" s="1" t="s">
        <v>9</v>
      </c>
    </row>
    <row r="307" spans="1:3" x14ac:dyDescent="0.3">
      <c r="A307" s="1" t="s">
        <v>702</v>
      </c>
      <c r="B307" s="1" t="str">
        <f t="shared" si="4"/>
        <v>Russia</v>
      </c>
      <c r="C307" s="1" t="s">
        <v>9</v>
      </c>
    </row>
    <row r="308" spans="1:3" x14ac:dyDescent="0.3">
      <c r="A308" s="1" t="s">
        <v>11</v>
      </c>
      <c r="B308" s="1" t="str">
        <f t="shared" si="4"/>
        <v>USA</v>
      </c>
      <c r="C308" s="1" t="s">
        <v>9</v>
      </c>
    </row>
    <row r="309" spans="1:3" x14ac:dyDescent="0.3">
      <c r="A309" s="1" t="s">
        <v>18</v>
      </c>
      <c r="B309" s="1" t="str">
        <f t="shared" si="4"/>
        <v>China</v>
      </c>
      <c r="C309" s="1" t="s">
        <v>9</v>
      </c>
    </row>
    <row r="310" spans="1:3" x14ac:dyDescent="0.3">
      <c r="A310" s="1" t="s">
        <v>329</v>
      </c>
      <c r="B310" s="1" t="str">
        <f t="shared" si="4"/>
        <v>China</v>
      </c>
      <c r="C310" s="1" t="s">
        <v>9</v>
      </c>
    </row>
    <row r="311" spans="1:3" x14ac:dyDescent="0.3">
      <c r="A311" s="1" t="s">
        <v>565</v>
      </c>
      <c r="B311" s="1" t="str">
        <f t="shared" si="4"/>
        <v>Kazakhstan</v>
      </c>
      <c r="C311" s="1" t="s">
        <v>9</v>
      </c>
    </row>
    <row r="312" spans="1:3" x14ac:dyDescent="0.3">
      <c r="A312" s="1" t="s">
        <v>714</v>
      </c>
      <c r="B312" s="1" t="str">
        <f t="shared" si="4"/>
        <v>Japan</v>
      </c>
      <c r="C312" s="1" t="s">
        <v>257</v>
      </c>
    </row>
    <row r="313" spans="1:3" x14ac:dyDescent="0.3">
      <c r="A313" s="1" t="s">
        <v>212</v>
      </c>
      <c r="B313" s="1" t="str">
        <f t="shared" si="4"/>
        <v>Russia</v>
      </c>
      <c r="C313" s="1" t="s">
        <v>9</v>
      </c>
    </row>
    <row r="314" spans="1:3" x14ac:dyDescent="0.3">
      <c r="A314" s="1" t="s">
        <v>90</v>
      </c>
      <c r="B314" s="1" t="str">
        <f t="shared" si="4"/>
        <v>China</v>
      </c>
      <c r="C314" s="1" t="s">
        <v>9</v>
      </c>
    </row>
    <row r="315" spans="1:3" x14ac:dyDescent="0.3">
      <c r="A315" s="1" t="s">
        <v>11</v>
      </c>
      <c r="B315" s="1" t="str">
        <f t="shared" si="4"/>
        <v>USA</v>
      </c>
      <c r="C315" s="1" t="s">
        <v>9</v>
      </c>
    </row>
    <row r="316" spans="1:3" x14ac:dyDescent="0.3">
      <c r="A316" s="1" t="s">
        <v>22</v>
      </c>
      <c r="B316" s="1" t="str">
        <f t="shared" si="4"/>
        <v>New Zealand</v>
      </c>
      <c r="C316" s="1" t="s">
        <v>9</v>
      </c>
    </row>
    <row r="317" spans="1:3" x14ac:dyDescent="0.3">
      <c r="A317" s="1" t="s">
        <v>65</v>
      </c>
      <c r="B317" s="1" t="str">
        <f t="shared" si="4"/>
        <v>China Coastal Waters</v>
      </c>
      <c r="C317" s="1" t="s">
        <v>9</v>
      </c>
    </row>
    <row r="318" spans="1:3" x14ac:dyDescent="0.3">
      <c r="A318" s="1" t="s">
        <v>27</v>
      </c>
      <c r="B318" s="1" t="str">
        <f t="shared" si="4"/>
        <v>USA</v>
      </c>
      <c r="C318" s="1" t="s">
        <v>9</v>
      </c>
    </row>
    <row r="319" spans="1:3" x14ac:dyDescent="0.3">
      <c r="A319" s="1" t="s">
        <v>30</v>
      </c>
      <c r="B319" s="1" t="str">
        <f t="shared" si="4"/>
        <v>USA</v>
      </c>
      <c r="C319" s="1" t="s">
        <v>9</v>
      </c>
    </row>
    <row r="320" spans="1:3" x14ac:dyDescent="0.3">
      <c r="A320" s="1" t="s">
        <v>75</v>
      </c>
      <c r="B320" s="1" t="str">
        <f t="shared" si="4"/>
        <v>USA</v>
      </c>
      <c r="C320" s="1" t="s">
        <v>9</v>
      </c>
    </row>
    <row r="321" spans="1:3" x14ac:dyDescent="0.3">
      <c r="A321" s="1" t="s">
        <v>114</v>
      </c>
      <c r="B321" s="1" t="str">
        <f t="shared" si="4"/>
        <v>USA</v>
      </c>
      <c r="C321" s="1" t="s">
        <v>117</v>
      </c>
    </row>
    <row r="322" spans="1:3" x14ac:dyDescent="0.3">
      <c r="A322" s="1" t="s">
        <v>395</v>
      </c>
      <c r="B322" s="1" t="str">
        <f t="shared" ref="B322:B385" si="5">TRIM(MID(A322, FIND("|", SUBSTITUTE(A322, ",", "|", LEN(A322) - LEN(SUBSTITUTE(A322,",", "" )))) + 1, LEN(A322)))</f>
        <v>China</v>
      </c>
      <c r="C322" s="1" t="s">
        <v>9</v>
      </c>
    </row>
    <row r="323" spans="1:3" x14ac:dyDescent="0.3">
      <c r="A323" s="1" t="s">
        <v>18</v>
      </c>
      <c r="B323" s="1" t="str">
        <f t="shared" si="5"/>
        <v>China</v>
      </c>
      <c r="C323" s="1" t="s">
        <v>9</v>
      </c>
    </row>
    <row r="324" spans="1:3" x14ac:dyDescent="0.3">
      <c r="A324" s="1" t="s">
        <v>11</v>
      </c>
      <c r="B324" s="1" t="str">
        <f t="shared" si="5"/>
        <v>USA</v>
      </c>
      <c r="C324" s="1" t="s">
        <v>9</v>
      </c>
    </row>
    <row r="325" spans="1:3" x14ac:dyDescent="0.3">
      <c r="A325" s="1" t="s">
        <v>742</v>
      </c>
      <c r="B325" s="1" t="str">
        <f t="shared" si="5"/>
        <v>China</v>
      </c>
      <c r="C325" s="1" t="s">
        <v>9</v>
      </c>
    </row>
    <row r="326" spans="1:3" x14ac:dyDescent="0.3">
      <c r="A326" s="1" t="s">
        <v>745</v>
      </c>
      <c r="B326" s="1" t="str">
        <f t="shared" si="5"/>
        <v>USA</v>
      </c>
      <c r="C326" s="1" t="s">
        <v>9</v>
      </c>
    </row>
    <row r="327" spans="1:3" x14ac:dyDescent="0.3">
      <c r="A327" s="1" t="s">
        <v>130</v>
      </c>
      <c r="B327" s="1" t="str">
        <f t="shared" si="5"/>
        <v>Kazakhstan</v>
      </c>
      <c r="C327" s="1" t="s">
        <v>9</v>
      </c>
    </row>
    <row r="328" spans="1:3" x14ac:dyDescent="0.3">
      <c r="A328" s="1" t="s">
        <v>90</v>
      </c>
      <c r="B328" s="1" t="str">
        <f t="shared" si="5"/>
        <v>China</v>
      </c>
      <c r="C328" s="1" t="s">
        <v>9</v>
      </c>
    </row>
    <row r="329" spans="1:3" x14ac:dyDescent="0.3">
      <c r="A329" s="1" t="s">
        <v>11</v>
      </c>
      <c r="B329" s="1" t="str">
        <f t="shared" si="5"/>
        <v>USA</v>
      </c>
      <c r="C329" s="1" t="s">
        <v>9</v>
      </c>
    </row>
    <row r="330" spans="1:3" x14ac:dyDescent="0.3">
      <c r="A330" s="1" t="s">
        <v>22</v>
      </c>
      <c r="B330" s="1" t="str">
        <f t="shared" si="5"/>
        <v>New Zealand</v>
      </c>
      <c r="C330" s="1" t="s">
        <v>9</v>
      </c>
    </row>
    <row r="331" spans="1:3" x14ac:dyDescent="0.3">
      <c r="A331" s="1" t="s">
        <v>53</v>
      </c>
      <c r="B331" s="1" t="str">
        <f t="shared" si="5"/>
        <v>China</v>
      </c>
      <c r="C331" s="1" t="s">
        <v>9</v>
      </c>
    </row>
    <row r="332" spans="1:3" x14ac:dyDescent="0.3">
      <c r="A332" s="1" t="s">
        <v>121</v>
      </c>
      <c r="B332" s="1" t="str">
        <f t="shared" si="5"/>
        <v>USA</v>
      </c>
      <c r="C332" s="1" t="s">
        <v>257</v>
      </c>
    </row>
    <row r="333" spans="1:3" x14ac:dyDescent="0.3">
      <c r="A333" s="1" t="s">
        <v>30</v>
      </c>
      <c r="B333" s="1" t="str">
        <f t="shared" si="5"/>
        <v>USA</v>
      </c>
      <c r="C333" s="1" t="s">
        <v>9</v>
      </c>
    </row>
    <row r="334" spans="1:3" x14ac:dyDescent="0.3">
      <c r="A334" s="1" t="s">
        <v>379</v>
      </c>
      <c r="B334" s="1" t="str">
        <f t="shared" si="5"/>
        <v>France</v>
      </c>
      <c r="C334" s="1" t="s">
        <v>9</v>
      </c>
    </row>
    <row r="335" spans="1:3" x14ac:dyDescent="0.3">
      <c r="A335" s="1" t="s">
        <v>18</v>
      </c>
      <c r="B335" s="1" t="str">
        <f t="shared" si="5"/>
        <v>China</v>
      </c>
      <c r="C335" s="1" t="s">
        <v>9</v>
      </c>
    </row>
    <row r="336" spans="1:3" x14ac:dyDescent="0.3">
      <c r="A336" s="1" t="s">
        <v>69</v>
      </c>
      <c r="B336" s="1" t="str">
        <f t="shared" si="5"/>
        <v>China</v>
      </c>
      <c r="C336" s="1" t="s">
        <v>9</v>
      </c>
    </row>
    <row r="337" spans="1:3" x14ac:dyDescent="0.3">
      <c r="A337" s="1" t="s">
        <v>11</v>
      </c>
      <c r="B337" s="1" t="str">
        <f t="shared" si="5"/>
        <v>USA</v>
      </c>
      <c r="C337" s="1" t="s">
        <v>9</v>
      </c>
    </row>
    <row r="338" spans="1:3" x14ac:dyDescent="0.3">
      <c r="A338" s="1" t="s">
        <v>90</v>
      </c>
      <c r="B338" s="1" t="str">
        <f t="shared" si="5"/>
        <v>China</v>
      </c>
      <c r="C338" s="1" t="s">
        <v>9</v>
      </c>
    </row>
    <row r="339" spans="1:3" x14ac:dyDescent="0.3">
      <c r="A339" s="1" t="s">
        <v>27</v>
      </c>
      <c r="B339" s="1" t="str">
        <f t="shared" si="5"/>
        <v>USA</v>
      </c>
      <c r="C339" s="1" t="s">
        <v>9</v>
      </c>
    </row>
    <row r="340" spans="1:3" x14ac:dyDescent="0.3">
      <c r="A340" s="1" t="s">
        <v>11</v>
      </c>
      <c r="B340" s="1" t="str">
        <f t="shared" si="5"/>
        <v>USA</v>
      </c>
      <c r="C340" s="1" t="s">
        <v>9</v>
      </c>
    </row>
    <row r="341" spans="1:3" x14ac:dyDescent="0.3">
      <c r="A341" s="1" t="s">
        <v>329</v>
      </c>
      <c r="B341" s="1" t="str">
        <f t="shared" si="5"/>
        <v>China</v>
      </c>
      <c r="C341" s="1" t="s">
        <v>9</v>
      </c>
    </row>
    <row r="342" spans="1:3" x14ac:dyDescent="0.3">
      <c r="A342" s="1" t="s">
        <v>315</v>
      </c>
      <c r="B342" s="1" t="str">
        <f t="shared" si="5"/>
        <v>China</v>
      </c>
      <c r="C342" s="1" t="s">
        <v>9</v>
      </c>
    </row>
    <row r="343" spans="1:3" x14ac:dyDescent="0.3">
      <c r="A343" s="1" t="s">
        <v>11</v>
      </c>
      <c r="B343" s="1" t="str">
        <f t="shared" si="5"/>
        <v>USA</v>
      </c>
      <c r="C343" s="1" t="s">
        <v>9</v>
      </c>
    </row>
    <row r="344" spans="1:3" x14ac:dyDescent="0.3">
      <c r="A344" s="1" t="s">
        <v>18</v>
      </c>
      <c r="B344" s="1" t="str">
        <f t="shared" si="5"/>
        <v>China</v>
      </c>
      <c r="C344" s="1" t="s">
        <v>9</v>
      </c>
    </row>
    <row r="345" spans="1:3" x14ac:dyDescent="0.3">
      <c r="A345" s="1" t="s">
        <v>27</v>
      </c>
      <c r="B345" s="1" t="str">
        <f t="shared" si="5"/>
        <v>USA</v>
      </c>
      <c r="C345" s="1" t="s">
        <v>9</v>
      </c>
    </row>
    <row r="346" spans="1:3" x14ac:dyDescent="0.3">
      <c r="A346" s="1" t="s">
        <v>395</v>
      </c>
      <c r="B346" s="1" t="str">
        <f t="shared" si="5"/>
        <v>China</v>
      </c>
      <c r="C346" s="1" t="s">
        <v>9</v>
      </c>
    </row>
    <row r="347" spans="1:3" x14ac:dyDescent="0.3">
      <c r="A347" s="1" t="s">
        <v>30</v>
      </c>
      <c r="B347" s="1" t="str">
        <f t="shared" si="5"/>
        <v>USA</v>
      </c>
      <c r="C347" s="1" t="s">
        <v>9</v>
      </c>
    </row>
    <row r="348" spans="1:3" x14ac:dyDescent="0.3">
      <c r="A348" s="1" t="s">
        <v>130</v>
      </c>
      <c r="B348" s="1" t="str">
        <f t="shared" si="5"/>
        <v>Kazakhstan</v>
      </c>
      <c r="C348" s="1" t="s">
        <v>9</v>
      </c>
    </row>
    <row r="349" spans="1:3" x14ac:dyDescent="0.3">
      <c r="A349" s="1" t="s">
        <v>69</v>
      </c>
      <c r="B349" s="1" t="str">
        <f t="shared" si="5"/>
        <v>China</v>
      </c>
      <c r="C349" s="1" t="s">
        <v>9</v>
      </c>
    </row>
    <row r="350" spans="1:3" x14ac:dyDescent="0.3">
      <c r="A350" s="1" t="s">
        <v>87</v>
      </c>
      <c r="B350" s="1" t="str">
        <f t="shared" si="5"/>
        <v>India</v>
      </c>
      <c r="C350" s="1" t="s">
        <v>257</v>
      </c>
    </row>
    <row r="351" spans="1:3" x14ac:dyDescent="0.3">
      <c r="A351" s="1" t="s">
        <v>11</v>
      </c>
      <c r="B351" s="1" t="str">
        <f t="shared" si="5"/>
        <v>USA</v>
      </c>
      <c r="C351" s="1" t="s">
        <v>9</v>
      </c>
    </row>
    <row r="352" spans="1:3" x14ac:dyDescent="0.3">
      <c r="A352" s="1" t="s">
        <v>138</v>
      </c>
      <c r="B352" s="1" t="str">
        <f t="shared" si="5"/>
        <v>China</v>
      </c>
      <c r="C352" s="1" t="s">
        <v>9</v>
      </c>
    </row>
    <row r="353" spans="1:3" x14ac:dyDescent="0.3">
      <c r="A353" s="1" t="s">
        <v>121</v>
      </c>
      <c r="B353" s="1" t="str">
        <f t="shared" si="5"/>
        <v>USA</v>
      </c>
      <c r="C353" s="1" t="s">
        <v>9</v>
      </c>
    </row>
    <row r="354" spans="1:3" x14ac:dyDescent="0.3">
      <c r="A354" s="1" t="s">
        <v>75</v>
      </c>
      <c r="B354" s="1" t="str">
        <f t="shared" si="5"/>
        <v>USA</v>
      </c>
      <c r="C354" s="1" t="s">
        <v>9</v>
      </c>
    </row>
    <row r="355" spans="1:3" x14ac:dyDescent="0.3">
      <c r="A355" s="1" t="s">
        <v>22</v>
      </c>
      <c r="B355" s="1" t="str">
        <f t="shared" si="5"/>
        <v>New Zealand</v>
      </c>
      <c r="C355" s="1" t="s">
        <v>9</v>
      </c>
    </row>
    <row r="356" spans="1:3" x14ac:dyDescent="0.3">
      <c r="A356" s="1" t="s">
        <v>329</v>
      </c>
      <c r="B356" s="1" t="str">
        <f t="shared" si="5"/>
        <v>China</v>
      </c>
      <c r="C356" s="1" t="s">
        <v>9</v>
      </c>
    </row>
    <row r="357" spans="1:3" x14ac:dyDescent="0.3">
      <c r="A357" s="1" t="s">
        <v>5</v>
      </c>
      <c r="B357" s="1" t="str">
        <f t="shared" si="5"/>
        <v>Russia</v>
      </c>
      <c r="C357" s="1" t="s">
        <v>9</v>
      </c>
    </row>
    <row r="358" spans="1:3" x14ac:dyDescent="0.3">
      <c r="A358" s="1" t="s">
        <v>18</v>
      </c>
      <c r="B358" s="1" t="str">
        <f t="shared" si="5"/>
        <v>China</v>
      </c>
      <c r="C358" s="1" t="s">
        <v>9</v>
      </c>
    </row>
    <row r="359" spans="1:3" x14ac:dyDescent="0.3">
      <c r="A359" s="1" t="s">
        <v>44</v>
      </c>
      <c r="B359" s="1" t="str">
        <f t="shared" si="5"/>
        <v>China</v>
      </c>
      <c r="C359" s="1" t="s">
        <v>9</v>
      </c>
    </row>
    <row r="360" spans="1:3" x14ac:dyDescent="0.3">
      <c r="A360" s="1" t="s">
        <v>30</v>
      </c>
      <c r="B360" s="1" t="str">
        <f t="shared" si="5"/>
        <v>USA</v>
      </c>
      <c r="C360" s="1" t="s">
        <v>9</v>
      </c>
    </row>
    <row r="361" spans="1:3" x14ac:dyDescent="0.3">
      <c r="A361" s="1" t="s">
        <v>133</v>
      </c>
      <c r="B361" s="1" t="str">
        <f t="shared" si="5"/>
        <v>China</v>
      </c>
      <c r="C361" s="1" t="s">
        <v>9</v>
      </c>
    </row>
    <row r="362" spans="1:3" x14ac:dyDescent="0.3">
      <c r="A362" s="1" t="s">
        <v>27</v>
      </c>
      <c r="B362" s="1" t="str">
        <f t="shared" si="5"/>
        <v>USA</v>
      </c>
      <c r="C362" s="1" t="s">
        <v>9</v>
      </c>
    </row>
    <row r="363" spans="1:3" x14ac:dyDescent="0.3">
      <c r="A363" s="1" t="s">
        <v>11</v>
      </c>
      <c r="B363" s="1" t="str">
        <f t="shared" si="5"/>
        <v>USA</v>
      </c>
      <c r="C363" s="1" t="s">
        <v>9</v>
      </c>
    </row>
    <row r="364" spans="1:3" x14ac:dyDescent="0.3">
      <c r="A364" s="1" t="s">
        <v>329</v>
      </c>
      <c r="B364" s="1" t="str">
        <f t="shared" si="5"/>
        <v>China</v>
      </c>
      <c r="C364" s="1" t="s">
        <v>9</v>
      </c>
    </row>
    <row r="365" spans="1:3" x14ac:dyDescent="0.3">
      <c r="A365" s="1" t="s">
        <v>30</v>
      </c>
      <c r="B365" s="1" t="str">
        <f t="shared" si="5"/>
        <v>USA</v>
      </c>
      <c r="C365" s="1" t="s">
        <v>9</v>
      </c>
    </row>
    <row r="366" spans="1:3" x14ac:dyDescent="0.3">
      <c r="A366" s="1" t="s">
        <v>234</v>
      </c>
      <c r="B366" s="1" t="str">
        <f t="shared" si="5"/>
        <v>France</v>
      </c>
      <c r="C366" s="1" t="s">
        <v>9</v>
      </c>
    </row>
    <row r="367" spans="1:3" x14ac:dyDescent="0.3">
      <c r="A367" s="1" t="s">
        <v>828</v>
      </c>
      <c r="B367" s="1" t="str">
        <f t="shared" si="5"/>
        <v>New Zealand</v>
      </c>
      <c r="C367" s="1" t="s">
        <v>9</v>
      </c>
    </row>
    <row r="368" spans="1:3" x14ac:dyDescent="0.3">
      <c r="A368" s="1" t="s">
        <v>101</v>
      </c>
      <c r="B368" s="1" t="str">
        <f t="shared" si="5"/>
        <v>China</v>
      </c>
      <c r="C368" s="1" t="s">
        <v>9</v>
      </c>
    </row>
    <row r="369" spans="1:3" x14ac:dyDescent="0.3">
      <c r="A369" s="1" t="s">
        <v>27</v>
      </c>
      <c r="B369" s="1" t="str">
        <f t="shared" si="5"/>
        <v>USA</v>
      </c>
      <c r="C369" s="1" t="s">
        <v>9</v>
      </c>
    </row>
    <row r="370" spans="1:3" x14ac:dyDescent="0.3">
      <c r="A370" s="1" t="s">
        <v>11</v>
      </c>
      <c r="B370" s="1" t="str">
        <f t="shared" si="5"/>
        <v>USA</v>
      </c>
      <c r="C370" s="1" t="s">
        <v>9</v>
      </c>
    </row>
    <row r="371" spans="1:3" x14ac:dyDescent="0.3">
      <c r="A371" s="1" t="s">
        <v>5</v>
      </c>
      <c r="B371" s="1" t="str">
        <f t="shared" si="5"/>
        <v>Russia</v>
      </c>
      <c r="C371" s="1" t="s">
        <v>9</v>
      </c>
    </row>
    <row r="372" spans="1:3" x14ac:dyDescent="0.3">
      <c r="A372" s="1" t="s">
        <v>839</v>
      </c>
      <c r="B372" s="1" t="str">
        <f t="shared" si="5"/>
        <v>USA</v>
      </c>
      <c r="C372" s="1" t="s">
        <v>9</v>
      </c>
    </row>
    <row r="373" spans="1:3" x14ac:dyDescent="0.3">
      <c r="A373" s="1" t="s">
        <v>75</v>
      </c>
      <c r="B373" s="1" t="str">
        <f t="shared" si="5"/>
        <v>USA</v>
      </c>
      <c r="C373" s="1" t="s">
        <v>9</v>
      </c>
    </row>
    <row r="374" spans="1:3" x14ac:dyDescent="0.3">
      <c r="A374" s="1" t="s">
        <v>290</v>
      </c>
      <c r="B374" s="1" t="str">
        <f t="shared" si="5"/>
        <v>India</v>
      </c>
      <c r="C374" s="1" t="s">
        <v>9</v>
      </c>
    </row>
    <row r="375" spans="1:3" x14ac:dyDescent="0.3">
      <c r="A375" s="1" t="s">
        <v>11</v>
      </c>
      <c r="B375" s="1" t="str">
        <f t="shared" si="5"/>
        <v>USA</v>
      </c>
      <c r="C375" s="1" t="s">
        <v>9</v>
      </c>
    </row>
    <row r="376" spans="1:3" x14ac:dyDescent="0.3">
      <c r="A376" s="1" t="s">
        <v>22</v>
      </c>
      <c r="B376" s="1" t="str">
        <f t="shared" si="5"/>
        <v>New Zealand</v>
      </c>
      <c r="C376" s="1" t="s">
        <v>9</v>
      </c>
    </row>
    <row r="377" spans="1:3" x14ac:dyDescent="0.3">
      <c r="A377" s="1" t="s">
        <v>90</v>
      </c>
      <c r="B377" s="1" t="str">
        <f t="shared" si="5"/>
        <v>China</v>
      </c>
      <c r="C377" s="1" t="s">
        <v>9</v>
      </c>
    </row>
    <row r="378" spans="1:3" x14ac:dyDescent="0.3">
      <c r="A378" s="1" t="s">
        <v>852</v>
      </c>
      <c r="B378" s="1" t="str">
        <f t="shared" si="5"/>
        <v>Iran</v>
      </c>
      <c r="C378" s="1" t="s">
        <v>9</v>
      </c>
    </row>
    <row r="379" spans="1:3" x14ac:dyDescent="0.3">
      <c r="A379" s="1" t="s">
        <v>18</v>
      </c>
      <c r="B379" s="1" t="str">
        <f t="shared" si="5"/>
        <v>China</v>
      </c>
      <c r="C379" s="1" t="s">
        <v>9</v>
      </c>
    </row>
    <row r="380" spans="1:3" x14ac:dyDescent="0.3">
      <c r="A380" s="1" t="s">
        <v>379</v>
      </c>
      <c r="B380" s="1" t="str">
        <f t="shared" si="5"/>
        <v>France</v>
      </c>
      <c r="C380" s="1" t="s">
        <v>9</v>
      </c>
    </row>
    <row r="381" spans="1:3" x14ac:dyDescent="0.3">
      <c r="A381" s="1" t="s">
        <v>69</v>
      </c>
      <c r="B381" s="1" t="str">
        <f t="shared" si="5"/>
        <v>China</v>
      </c>
      <c r="C381" s="1" t="s">
        <v>9</v>
      </c>
    </row>
    <row r="382" spans="1:3" x14ac:dyDescent="0.3">
      <c r="A382" s="1" t="s">
        <v>434</v>
      </c>
      <c r="B382" s="1" t="str">
        <f t="shared" si="5"/>
        <v>South Korea</v>
      </c>
      <c r="C382" s="1" t="s">
        <v>9</v>
      </c>
    </row>
    <row r="383" spans="1:3" x14ac:dyDescent="0.3">
      <c r="A383" s="1" t="s">
        <v>11</v>
      </c>
      <c r="B383" s="1" t="str">
        <f t="shared" si="5"/>
        <v>USA</v>
      </c>
      <c r="C383" s="1" t="s">
        <v>9</v>
      </c>
    </row>
    <row r="384" spans="1:3" x14ac:dyDescent="0.3">
      <c r="A384" s="1" t="s">
        <v>27</v>
      </c>
      <c r="B384" s="1" t="str">
        <f t="shared" si="5"/>
        <v>USA</v>
      </c>
      <c r="C384" s="1" t="s">
        <v>9</v>
      </c>
    </row>
    <row r="385" spans="1:3" x14ac:dyDescent="0.3">
      <c r="A385" s="1" t="s">
        <v>30</v>
      </c>
      <c r="B385" s="1" t="str">
        <f t="shared" si="5"/>
        <v>USA</v>
      </c>
      <c r="C385" s="1" t="s">
        <v>9</v>
      </c>
    </row>
    <row r="386" spans="1:3" x14ac:dyDescent="0.3">
      <c r="A386" s="1" t="s">
        <v>870</v>
      </c>
      <c r="B386" s="1" t="str">
        <f t="shared" ref="B386:B449" si="6">TRIM(MID(A386, FIND("|", SUBSTITUTE(A386, ",", "|", LEN(A386) - LEN(SUBSTITUTE(A386,",", "" )))) + 1, LEN(A386)))</f>
        <v>USA</v>
      </c>
      <c r="C386" s="1" t="s">
        <v>257</v>
      </c>
    </row>
    <row r="387" spans="1:3" x14ac:dyDescent="0.3">
      <c r="A387" s="1" t="s">
        <v>11</v>
      </c>
      <c r="B387" s="1" t="str">
        <f t="shared" si="6"/>
        <v>USA</v>
      </c>
      <c r="C387" s="1" t="s">
        <v>9</v>
      </c>
    </row>
    <row r="388" spans="1:3" x14ac:dyDescent="0.3">
      <c r="A388" s="1" t="s">
        <v>138</v>
      </c>
      <c r="B388" s="1" t="str">
        <f t="shared" si="6"/>
        <v>China</v>
      </c>
      <c r="C388" s="1" t="s">
        <v>9</v>
      </c>
    </row>
    <row r="389" spans="1:3" x14ac:dyDescent="0.3">
      <c r="A389" s="1" t="s">
        <v>121</v>
      </c>
      <c r="B389" s="1" t="str">
        <f t="shared" si="6"/>
        <v>USA</v>
      </c>
      <c r="C389" s="1" t="s">
        <v>9</v>
      </c>
    </row>
    <row r="390" spans="1:3" x14ac:dyDescent="0.3">
      <c r="A390" s="1" t="s">
        <v>130</v>
      </c>
      <c r="B390" s="1" t="str">
        <f t="shared" si="6"/>
        <v>Kazakhstan</v>
      </c>
      <c r="C390" s="1" t="s">
        <v>9</v>
      </c>
    </row>
    <row r="391" spans="1:3" x14ac:dyDescent="0.3">
      <c r="A391" s="1" t="s">
        <v>18</v>
      </c>
      <c r="B391" s="1" t="str">
        <f t="shared" si="6"/>
        <v>China</v>
      </c>
      <c r="C391" s="1" t="s">
        <v>9</v>
      </c>
    </row>
    <row r="392" spans="1:3" x14ac:dyDescent="0.3">
      <c r="A392" s="1" t="s">
        <v>11</v>
      </c>
      <c r="B392" s="1" t="str">
        <f t="shared" si="6"/>
        <v>USA</v>
      </c>
      <c r="C392" s="1" t="s">
        <v>9</v>
      </c>
    </row>
    <row r="393" spans="1:3" x14ac:dyDescent="0.3">
      <c r="A393" s="1" t="s">
        <v>90</v>
      </c>
      <c r="B393" s="1" t="str">
        <f t="shared" si="6"/>
        <v>China</v>
      </c>
      <c r="C393" s="1" t="s">
        <v>9</v>
      </c>
    </row>
    <row r="394" spans="1:3" x14ac:dyDescent="0.3">
      <c r="A394" s="1" t="s">
        <v>75</v>
      </c>
      <c r="B394" s="1" t="str">
        <f t="shared" si="6"/>
        <v>USA</v>
      </c>
      <c r="C394" s="1" t="s">
        <v>9</v>
      </c>
    </row>
    <row r="395" spans="1:3" x14ac:dyDescent="0.3">
      <c r="A395" s="1" t="s">
        <v>5</v>
      </c>
      <c r="B395" s="1" t="str">
        <f t="shared" si="6"/>
        <v>Russia</v>
      </c>
      <c r="C395" s="1" t="s">
        <v>9</v>
      </c>
    </row>
    <row r="396" spans="1:3" x14ac:dyDescent="0.3">
      <c r="A396" s="1" t="s">
        <v>30</v>
      </c>
      <c r="B396" s="1" t="str">
        <f t="shared" si="6"/>
        <v>USA</v>
      </c>
      <c r="C396" s="1" t="s">
        <v>9</v>
      </c>
    </row>
    <row r="397" spans="1:3" x14ac:dyDescent="0.3">
      <c r="A397" s="1" t="s">
        <v>11</v>
      </c>
      <c r="B397" s="1" t="str">
        <f t="shared" si="6"/>
        <v>USA</v>
      </c>
      <c r="C397" s="1" t="s">
        <v>9</v>
      </c>
    </row>
    <row r="398" spans="1:3" x14ac:dyDescent="0.3">
      <c r="A398" s="1" t="s">
        <v>27</v>
      </c>
      <c r="B398" s="1" t="str">
        <f t="shared" si="6"/>
        <v>USA</v>
      </c>
      <c r="C398" s="1" t="s">
        <v>9</v>
      </c>
    </row>
    <row r="399" spans="1:3" x14ac:dyDescent="0.3">
      <c r="A399" s="1" t="s">
        <v>69</v>
      </c>
      <c r="B399" s="1" t="str">
        <f t="shared" si="6"/>
        <v>China</v>
      </c>
      <c r="C399" s="1" t="s">
        <v>257</v>
      </c>
    </row>
    <row r="400" spans="1:3" x14ac:dyDescent="0.3">
      <c r="A400" s="1" t="s">
        <v>53</v>
      </c>
      <c r="B400" s="1" t="str">
        <f t="shared" si="6"/>
        <v>China</v>
      </c>
      <c r="C400" s="1" t="s">
        <v>9</v>
      </c>
    </row>
    <row r="401" spans="1:3" x14ac:dyDescent="0.3">
      <c r="A401" s="1" t="s">
        <v>30</v>
      </c>
      <c r="B401" s="1" t="str">
        <f t="shared" si="6"/>
        <v>USA</v>
      </c>
      <c r="C401" s="1" t="s">
        <v>9</v>
      </c>
    </row>
    <row r="402" spans="1:3" x14ac:dyDescent="0.3">
      <c r="A402" s="1" t="s">
        <v>329</v>
      </c>
      <c r="B402" s="1" t="str">
        <f t="shared" si="6"/>
        <v>China</v>
      </c>
      <c r="C402" s="1" t="s">
        <v>9</v>
      </c>
    </row>
    <row r="403" spans="1:3" x14ac:dyDescent="0.3">
      <c r="A403" s="1" t="s">
        <v>828</v>
      </c>
      <c r="B403" s="1" t="str">
        <f t="shared" si="6"/>
        <v>New Zealand</v>
      </c>
      <c r="C403" s="1" t="s">
        <v>9</v>
      </c>
    </row>
    <row r="404" spans="1:3" x14ac:dyDescent="0.3">
      <c r="A404" s="1" t="s">
        <v>907</v>
      </c>
      <c r="B404" s="1" t="str">
        <f t="shared" si="6"/>
        <v>China Coastal Waters</v>
      </c>
      <c r="C404" s="1" t="s">
        <v>9</v>
      </c>
    </row>
    <row r="405" spans="1:3" x14ac:dyDescent="0.3">
      <c r="A405" s="1" t="s">
        <v>11</v>
      </c>
      <c r="B405" s="1" t="str">
        <f t="shared" si="6"/>
        <v>USA</v>
      </c>
      <c r="C405" s="1" t="s">
        <v>9</v>
      </c>
    </row>
    <row r="406" spans="1:3" x14ac:dyDescent="0.3">
      <c r="A406" s="1" t="s">
        <v>702</v>
      </c>
      <c r="B406" s="1" t="str">
        <f t="shared" si="6"/>
        <v>Russia</v>
      </c>
      <c r="C406" s="1" t="s">
        <v>9</v>
      </c>
    </row>
    <row r="407" spans="1:3" x14ac:dyDescent="0.3">
      <c r="A407" s="1" t="s">
        <v>90</v>
      </c>
      <c r="B407" s="1" t="str">
        <f t="shared" si="6"/>
        <v>China</v>
      </c>
      <c r="C407" s="1" t="s">
        <v>9</v>
      </c>
    </row>
    <row r="408" spans="1:3" x14ac:dyDescent="0.3">
      <c r="A408" s="1" t="s">
        <v>30</v>
      </c>
      <c r="B408" s="1" t="str">
        <f t="shared" si="6"/>
        <v>USA</v>
      </c>
      <c r="C408" s="1" t="s">
        <v>9</v>
      </c>
    </row>
    <row r="409" spans="1:3" x14ac:dyDescent="0.3">
      <c r="A409" s="1" t="s">
        <v>11</v>
      </c>
      <c r="B409" s="1" t="str">
        <f t="shared" si="6"/>
        <v>USA</v>
      </c>
      <c r="C409" s="1" t="s">
        <v>9</v>
      </c>
    </row>
    <row r="410" spans="1:3" x14ac:dyDescent="0.3">
      <c r="A410" s="1" t="s">
        <v>27</v>
      </c>
      <c r="B410" s="1" t="str">
        <f t="shared" si="6"/>
        <v>USA</v>
      </c>
      <c r="C410" s="1" t="s">
        <v>9</v>
      </c>
    </row>
    <row r="411" spans="1:3" x14ac:dyDescent="0.3">
      <c r="A411" s="1" t="s">
        <v>329</v>
      </c>
      <c r="B411" s="1" t="str">
        <f t="shared" si="6"/>
        <v>China</v>
      </c>
      <c r="C411" s="1" t="s">
        <v>9</v>
      </c>
    </row>
    <row r="412" spans="1:3" x14ac:dyDescent="0.3">
      <c r="A412" s="1" t="s">
        <v>101</v>
      </c>
      <c r="B412" s="1" t="str">
        <f t="shared" si="6"/>
        <v>China</v>
      </c>
      <c r="C412" s="1" t="s">
        <v>9</v>
      </c>
    </row>
    <row r="413" spans="1:3" x14ac:dyDescent="0.3">
      <c r="A413" s="1" t="s">
        <v>30</v>
      </c>
      <c r="B413" s="1" t="str">
        <f t="shared" si="6"/>
        <v>USA</v>
      </c>
      <c r="C413" s="1" t="s">
        <v>9</v>
      </c>
    </row>
    <row r="414" spans="1:3" x14ac:dyDescent="0.3">
      <c r="A414" s="1" t="s">
        <v>212</v>
      </c>
      <c r="B414" s="1" t="str">
        <f t="shared" si="6"/>
        <v>Russia</v>
      </c>
      <c r="C414" s="1" t="s">
        <v>9</v>
      </c>
    </row>
    <row r="415" spans="1:3" x14ac:dyDescent="0.3">
      <c r="A415" s="1" t="s">
        <v>90</v>
      </c>
      <c r="B415" s="1" t="str">
        <f t="shared" si="6"/>
        <v>China</v>
      </c>
      <c r="C415" s="1" t="s">
        <v>9</v>
      </c>
    </row>
    <row r="416" spans="1:3" x14ac:dyDescent="0.3">
      <c r="A416" s="1" t="s">
        <v>828</v>
      </c>
      <c r="B416" s="1" t="str">
        <f t="shared" si="6"/>
        <v>New Zealand</v>
      </c>
      <c r="C416" s="1" t="s">
        <v>9</v>
      </c>
    </row>
    <row r="417" spans="1:3" x14ac:dyDescent="0.3">
      <c r="A417" s="1" t="s">
        <v>11</v>
      </c>
      <c r="B417" s="1" t="str">
        <f t="shared" si="6"/>
        <v>USA</v>
      </c>
      <c r="C417" s="1" t="s">
        <v>9</v>
      </c>
    </row>
    <row r="418" spans="1:3" x14ac:dyDescent="0.3">
      <c r="A418" s="1" t="s">
        <v>121</v>
      </c>
      <c r="B418" s="1" t="str">
        <f t="shared" si="6"/>
        <v>USA</v>
      </c>
      <c r="C418" s="1" t="s">
        <v>9</v>
      </c>
    </row>
    <row r="419" spans="1:3" x14ac:dyDescent="0.3">
      <c r="A419" s="1" t="s">
        <v>69</v>
      </c>
      <c r="B419" s="1" t="str">
        <f t="shared" si="6"/>
        <v>China</v>
      </c>
      <c r="C419" s="1" t="s">
        <v>9</v>
      </c>
    </row>
    <row r="420" spans="1:3" x14ac:dyDescent="0.3">
      <c r="A420" s="1" t="s">
        <v>205</v>
      </c>
      <c r="B420" s="1" t="str">
        <f t="shared" si="6"/>
        <v>China</v>
      </c>
      <c r="C420" s="1" t="s">
        <v>9</v>
      </c>
    </row>
    <row r="421" spans="1:3" x14ac:dyDescent="0.3">
      <c r="A421" s="1" t="s">
        <v>212</v>
      </c>
      <c r="B421" s="1" t="str">
        <f t="shared" si="6"/>
        <v>Russia</v>
      </c>
      <c r="C421" s="1" t="s">
        <v>9</v>
      </c>
    </row>
    <row r="422" spans="1:3" x14ac:dyDescent="0.3">
      <c r="A422" s="1" t="s">
        <v>11</v>
      </c>
      <c r="B422" s="1" t="str">
        <f t="shared" si="6"/>
        <v>USA</v>
      </c>
      <c r="C422" s="1" t="s">
        <v>9</v>
      </c>
    </row>
    <row r="423" spans="1:3" x14ac:dyDescent="0.3">
      <c r="A423" s="1" t="s">
        <v>130</v>
      </c>
      <c r="B423" s="1" t="str">
        <f t="shared" si="6"/>
        <v>Kazakhstan</v>
      </c>
      <c r="C423" s="1" t="s">
        <v>9</v>
      </c>
    </row>
    <row r="424" spans="1:3" x14ac:dyDescent="0.3">
      <c r="A424" s="1" t="s">
        <v>90</v>
      </c>
      <c r="B424" s="1" t="str">
        <f t="shared" si="6"/>
        <v>China</v>
      </c>
      <c r="C424" s="1" t="s">
        <v>9</v>
      </c>
    </row>
    <row r="425" spans="1:3" x14ac:dyDescent="0.3">
      <c r="A425" s="1" t="s">
        <v>950</v>
      </c>
      <c r="B425" s="1" t="str">
        <f t="shared" si="6"/>
        <v>USA</v>
      </c>
      <c r="C425" s="1" t="s">
        <v>9</v>
      </c>
    </row>
    <row r="426" spans="1:3" x14ac:dyDescent="0.3">
      <c r="A426" s="1" t="s">
        <v>11</v>
      </c>
      <c r="B426" s="1" t="str">
        <f t="shared" si="6"/>
        <v>USA</v>
      </c>
      <c r="C426" s="1" t="s">
        <v>9</v>
      </c>
    </row>
    <row r="427" spans="1:3" x14ac:dyDescent="0.3">
      <c r="A427" s="1" t="s">
        <v>48</v>
      </c>
      <c r="B427" s="1" t="str">
        <f t="shared" si="6"/>
        <v>Iran</v>
      </c>
      <c r="C427" s="1" t="s">
        <v>9</v>
      </c>
    </row>
    <row r="428" spans="1:3" x14ac:dyDescent="0.3">
      <c r="A428" s="1" t="s">
        <v>18</v>
      </c>
      <c r="B428" s="1" t="str">
        <f t="shared" si="6"/>
        <v>China</v>
      </c>
      <c r="C428" s="1" t="s">
        <v>9</v>
      </c>
    </row>
    <row r="429" spans="1:3" x14ac:dyDescent="0.3">
      <c r="A429" s="1" t="s">
        <v>30</v>
      </c>
      <c r="B429" s="1" t="str">
        <f t="shared" si="6"/>
        <v>USA</v>
      </c>
      <c r="C429" s="1" t="s">
        <v>9</v>
      </c>
    </row>
    <row r="430" spans="1:3" x14ac:dyDescent="0.3">
      <c r="A430" s="1" t="s">
        <v>75</v>
      </c>
      <c r="B430" s="1" t="str">
        <f t="shared" si="6"/>
        <v>USA</v>
      </c>
      <c r="C430" s="1" t="s">
        <v>9</v>
      </c>
    </row>
    <row r="431" spans="1:3" x14ac:dyDescent="0.3">
      <c r="A431" s="1" t="s">
        <v>22</v>
      </c>
      <c r="B431" s="1" t="str">
        <f t="shared" si="6"/>
        <v>New Zealand</v>
      </c>
      <c r="C431" s="1" t="s">
        <v>9</v>
      </c>
    </row>
    <row r="432" spans="1:3" x14ac:dyDescent="0.3">
      <c r="A432" s="1" t="s">
        <v>53</v>
      </c>
      <c r="B432" s="1" t="str">
        <f t="shared" si="6"/>
        <v>China</v>
      </c>
      <c r="C432" s="1" t="s">
        <v>9</v>
      </c>
    </row>
    <row r="433" spans="1:3" x14ac:dyDescent="0.3">
      <c r="A433" s="1" t="s">
        <v>90</v>
      </c>
      <c r="B433" s="1" t="str">
        <f t="shared" si="6"/>
        <v>China</v>
      </c>
      <c r="C433" s="1" t="s">
        <v>9</v>
      </c>
    </row>
    <row r="434" spans="1:3" x14ac:dyDescent="0.3">
      <c r="A434" s="1" t="s">
        <v>27</v>
      </c>
      <c r="B434" s="1" t="str">
        <f t="shared" si="6"/>
        <v>USA</v>
      </c>
      <c r="C434" s="1" t="s">
        <v>9</v>
      </c>
    </row>
    <row r="435" spans="1:3" x14ac:dyDescent="0.3">
      <c r="A435" s="1" t="s">
        <v>11</v>
      </c>
      <c r="B435" s="1" t="str">
        <f t="shared" si="6"/>
        <v>USA</v>
      </c>
      <c r="C435" s="1" t="s">
        <v>9</v>
      </c>
    </row>
    <row r="436" spans="1:3" x14ac:dyDescent="0.3">
      <c r="A436" s="1" t="s">
        <v>343</v>
      </c>
      <c r="B436" s="1" t="str">
        <f t="shared" si="6"/>
        <v>USA</v>
      </c>
      <c r="C436" s="1" t="s">
        <v>9</v>
      </c>
    </row>
    <row r="437" spans="1:3" x14ac:dyDescent="0.3">
      <c r="A437" s="1" t="s">
        <v>130</v>
      </c>
      <c r="B437" s="1" t="str">
        <f t="shared" si="6"/>
        <v>Kazakhstan</v>
      </c>
      <c r="C437" s="1" t="s">
        <v>9</v>
      </c>
    </row>
    <row r="438" spans="1:3" x14ac:dyDescent="0.3">
      <c r="A438" s="1" t="s">
        <v>87</v>
      </c>
      <c r="B438" s="1" t="str">
        <f t="shared" si="6"/>
        <v>India</v>
      </c>
      <c r="C438" s="1" t="s">
        <v>9</v>
      </c>
    </row>
    <row r="439" spans="1:3" x14ac:dyDescent="0.3">
      <c r="A439" s="1" t="s">
        <v>870</v>
      </c>
      <c r="B439" s="1" t="str">
        <f t="shared" si="6"/>
        <v>USA</v>
      </c>
      <c r="C439" s="1" t="s">
        <v>257</v>
      </c>
    </row>
    <row r="440" spans="1:3" x14ac:dyDescent="0.3">
      <c r="A440" s="1" t="s">
        <v>981</v>
      </c>
      <c r="B440" s="1" t="str">
        <f t="shared" si="6"/>
        <v>France</v>
      </c>
      <c r="C440" s="1" t="s">
        <v>9</v>
      </c>
    </row>
    <row r="441" spans="1:3" x14ac:dyDescent="0.3">
      <c r="A441" s="1" t="s">
        <v>5</v>
      </c>
      <c r="B441" s="1" t="str">
        <f t="shared" si="6"/>
        <v>Russia</v>
      </c>
      <c r="C441" s="1" t="s">
        <v>9</v>
      </c>
    </row>
    <row r="442" spans="1:3" x14ac:dyDescent="0.3">
      <c r="A442" s="1" t="s">
        <v>30</v>
      </c>
      <c r="B442" s="1" t="str">
        <f t="shared" si="6"/>
        <v>USA</v>
      </c>
      <c r="C442" s="1" t="s">
        <v>9</v>
      </c>
    </row>
    <row r="443" spans="1:3" x14ac:dyDescent="0.3">
      <c r="A443" s="1" t="s">
        <v>27</v>
      </c>
      <c r="B443" s="1" t="str">
        <f t="shared" si="6"/>
        <v>USA</v>
      </c>
      <c r="C443" s="1" t="s">
        <v>9</v>
      </c>
    </row>
    <row r="444" spans="1:3" x14ac:dyDescent="0.3">
      <c r="A444" s="1" t="s">
        <v>11</v>
      </c>
      <c r="B444" s="1" t="str">
        <f t="shared" si="6"/>
        <v>USA</v>
      </c>
      <c r="C444" s="1" t="s">
        <v>9</v>
      </c>
    </row>
    <row r="445" spans="1:3" x14ac:dyDescent="0.3">
      <c r="A445" s="1" t="s">
        <v>90</v>
      </c>
      <c r="B445" s="1" t="str">
        <f t="shared" si="6"/>
        <v>China</v>
      </c>
      <c r="C445" s="1" t="s">
        <v>9</v>
      </c>
    </row>
    <row r="446" spans="1:3" x14ac:dyDescent="0.3">
      <c r="A446" s="1" t="s">
        <v>75</v>
      </c>
      <c r="B446" s="1" t="str">
        <f t="shared" si="6"/>
        <v>USA</v>
      </c>
      <c r="C446" s="1" t="s">
        <v>9</v>
      </c>
    </row>
    <row r="447" spans="1:3" x14ac:dyDescent="0.3">
      <c r="A447" s="1" t="s">
        <v>30</v>
      </c>
      <c r="B447" s="1" t="str">
        <f t="shared" si="6"/>
        <v>USA</v>
      </c>
      <c r="C447" s="1" t="s">
        <v>9</v>
      </c>
    </row>
    <row r="448" spans="1:3" x14ac:dyDescent="0.3">
      <c r="A448" s="1" t="s">
        <v>329</v>
      </c>
      <c r="B448" s="1" t="str">
        <f t="shared" si="6"/>
        <v>China</v>
      </c>
      <c r="C448" s="1" t="s">
        <v>9</v>
      </c>
    </row>
    <row r="449" spans="1:3" x14ac:dyDescent="0.3">
      <c r="A449" s="1" t="s">
        <v>839</v>
      </c>
      <c r="B449" s="1" t="str">
        <f t="shared" si="6"/>
        <v>USA</v>
      </c>
      <c r="C449" s="1" t="s">
        <v>9</v>
      </c>
    </row>
    <row r="450" spans="1:3" x14ac:dyDescent="0.3">
      <c r="A450" s="1" t="s">
        <v>11</v>
      </c>
      <c r="B450" s="1" t="str">
        <f t="shared" ref="B450:B513" si="7">TRIM(MID(A450, FIND("|", SUBSTITUTE(A450, ",", "|", LEN(A450) - LEN(SUBSTITUTE(A450,",", "" )))) + 1, LEN(A450)))</f>
        <v>USA</v>
      </c>
      <c r="C450" s="1" t="s">
        <v>9</v>
      </c>
    </row>
    <row r="451" spans="1:3" x14ac:dyDescent="0.3">
      <c r="A451" s="1" t="s">
        <v>30</v>
      </c>
      <c r="B451" s="1" t="str">
        <f t="shared" si="7"/>
        <v>USA</v>
      </c>
      <c r="C451" s="1" t="s">
        <v>9</v>
      </c>
    </row>
    <row r="452" spans="1:3" x14ac:dyDescent="0.3">
      <c r="A452" s="1" t="s">
        <v>34</v>
      </c>
      <c r="B452" s="1" t="str">
        <f t="shared" si="7"/>
        <v>Iran</v>
      </c>
      <c r="C452" s="1" t="s">
        <v>257</v>
      </c>
    </row>
    <row r="453" spans="1:3" x14ac:dyDescent="0.3">
      <c r="A453" s="1" t="s">
        <v>101</v>
      </c>
      <c r="B453" s="1" t="str">
        <f t="shared" si="7"/>
        <v>China</v>
      </c>
      <c r="C453" s="1" t="s">
        <v>9</v>
      </c>
    </row>
    <row r="454" spans="1:3" x14ac:dyDescent="0.3">
      <c r="A454" s="1" t="s">
        <v>90</v>
      </c>
      <c r="B454" s="1" t="str">
        <f t="shared" si="7"/>
        <v>China</v>
      </c>
      <c r="C454" s="1" t="s">
        <v>9</v>
      </c>
    </row>
    <row r="455" spans="1:3" x14ac:dyDescent="0.3">
      <c r="A455" s="1" t="s">
        <v>702</v>
      </c>
      <c r="B455" s="1" t="str">
        <f t="shared" si="7"/>
        <v>Russia</v>
      </c>
      <c r="C455" s="1" t="s">
        <v>257</v>
      </c>
    </row>
    <row r="456" spans="1:3" x14ac:dyDescent="0.3">
      <c r="A456" s="1" t="s">
        <v>130</v>
      </c>
      <c r="B456" s="1" t="str">
        <f t="shared" si="7"/>
        <v>Kazakhstan</v>
      </c>
      <c r="C456" s="1" t="s">
        <v>9</v>
      </c>
    </row>
    <row r="457" spans="1:3" x14ac:dyDescent="0.3">
      <c r="A457" s="1" t="s">
        <v>329</v>
      </c>
      <c r="B457" s="1" t="str">
        <f t="shared" si="7"/>
        <v>China</v>
      </c>
      <c r="C457" s="1" t="s">
        <v>9</v>
      </c>
    </row>
    <row r="458" spans="1:3" x14ac:dyDescent="0.3">
      <c r="A458" s="1" t="s">
        <v>379</v>
      </c>
      <c r="B458" s="1" t="str">
        <f t="shared" si="7"/>
        <v>France</v>
      </c>
      <c r="C458" s="1" t="s">
        <v>9</v>
      </c>
    </row>
    <row r="459" spans="1:3" x14ac:dyDescent="0.3">
      <c r="A459" s="1" t="s">
        <v>53</v>
      </c>
      <c r="B459" s="1" t="str">
        <f t="shared" si="7"/>
        <v>China</v>
      </c>
      <c r="C459" s="1" t="s">
        <v>9</v>
      </c>
    </row>
    <row r="460" spans="1:3" x14ac:dyDescent="0.3">
      <c r="A460" s="1" t="s">
        <v>61</v>
      </c>
      <c r="B460" s="1" t="str">
        <f t="shared" si="7"/>
        <v>Japan</v>
      </c>
      <c r="C460" s="1" t="s">
        <v>9</v>
      </c>
    </row>
    <row r="461" spans="1:3" x14ac:dyDescent="0.3">
      <c r="A461" s="1" t="s">
        <v>30</v>
      </c>
      <c r="B461" s="1" t="str">
        <f t="shared" si="7"/>
        <v>USA</v>
      </c>
      <c r="C461" s="1" t="s">
        <v>9</v>
      </c>
    </row>
    <row r="462" spans="1:3" x14ac:dyDescent="0.3">
      <c r="A462" s="1" t="s">
        <v>11</v>
      </c>
      <c r="B462" s="1" t="str">
        <f t="shared" si="7"/>
        <v>USA</v>
      </c>
      <c r="C462" s="1" t="s">
        <v>9</v>
      </c>
    </row>
    <row r="463" spans="1:3" x14ac:dyDescent="0.3">
      <c r="A463" s="1" t="s">
        <v>27</v>
      </c>
      <c r="B463" s="1" t="str">
        <f t="shared" si="7"/>
        <v>USA</v>
      </c>
      <c r="C463" s="1" t="s">
        <v>9</v>
      </c>
    </row>
    <row r="464" spans="1:3" x14ac:dyDescent="0.3">
      <c r="A464" s="1" t="s">
        <v>69</v>
      </c>
      <c r="B464" s="1" t="str">
        <f t="shared" si="7"/>
        <v>China</v>
      </c>
      <c r="C464" s="1" t="s">
        <v>257</v>
      </c>
    </row>
    <row r="465" spans="1:3" x14ac:dyDescent="0.3">
      <c r="A465" s="1" t="s">
        <v>18</v>
      </c>
      <c r="B465" s="1" t="str">
        <f t="shared" si="7"/>
        <v>China</v>
      </c>
      <c r="C465" s="1" t="s">
        <v>9</v>
      </c>
    </row>
    <row r="466" spans="1:3" x14ac:dyDescent="0.3">
      <c r="A466" s="1" t="s">
        <v>529</v>
      </c>
      <c r="B466" s="1" t="str">
        <f t="shared" si="7"/>
        <v>Kazakhstan</v>
      </c>
      <c r="C466" s="1" t="s">
        <v>117</v>
      </c>
    </row>
    <row r="467" spans="1:3" x14ac:dyDescent="0.3">
      <c r="A467" s="1" t="s">
        <v>121</v>
      </c>
      <c r="B467" s="1" t="str">
        <f t="shared" si="7"/>
        <v>USA</v>
      </c>
      <c r="C467" s="1" t="s">
        <v>9</v>
      </c>
    </row>
    <row r="468" spans="1:3" x14ac:dyDescent="0.3">
      <c r="A468" s="1" t="s">
        <v>90</v>
      </c>
      <c r="B468" s="1" t="str">
        <f t="shared" si="7"/>
        <v>China</v>
      </c>
      <c r="C468" s="1" t="s">
        <v>9</v>
      </c>
    </row>
    <row r="469" spans="1:3" x14ac:dyDescent="0.3">
      <c r="A469" s="1" t="s">
        <v>30</v>
      </c>
      <c r="B469" s="1" t="str">
        <f t="shared" si="7"/>
        <v>USA</v>
      </c>
      <c r="C469" s="1" t="s">
        <v>9</v>
      </c>
    </row>
    <row r="470" spans="1:3" x14ac:dyDescent="0.3">
      <c r="A470" s="1" t="s">
        <v>828</v>
      </c>
      <c r="B470" s="1" t="str">
        <f t="shared" si="7"/>
        <v>New Zealand</v>
      </c>
      <c r="C470" s="1" t="s">
        <v>9</v>
      </c>
    </row>
    <row r="471" spans="1:3" x14ac:dyDescent="0.3">
      <c r="A471" s="1" t="s">
        <v>130</v>
      </c>
      <c r="B471" s="1" t="str">
        <f t="shared" si="7"/>
        <v>Kazakhstan</v>
      </c>
      <c r="C471" s="1" t="s">
        <v>9</v>
      </c>
    </row>
    <row r="472" spans="1:3" x14ac:dyDescent="0.3">
      <c r="A472" s="1" t="s">
        <v>75</v>
      </c>
      <c r="B472" s="1" t="str">
        <f t="shared" si="7"/>
        <v>USA</v>
      </c>
      <c r="C472" s="1" t="s">
        <v>9</v>
      </c>
    </row>
    <row r="473" spans="1:3" x14ac:dyDescent="0.3">
      <c r="A473" s="1" t="s">
        <v>69</v>
      </c>
      <c r="B473" s="1" t="str">
        <f t="shared" si="7"/>
        <v>China</v>
      </c>
      <c r="C473" s="1" t="s">
        <v>9</v>
      </c>
    </row>
    <row r="474" spans="1:3" x14ac:dyDescent="0.3">
      <c r="A474" s="1" t="s">
        <v>981</v>
      </c>
      <c r="B474" s="1" t="str">
        <f t="shared" si="7"/>
        <v>France</v>
      </c>
      <c r="C474" s="1" t="s">
        <v>9</v>
      </c>
    </row>
    <row r="475" spans="1:3" x14ac:dyDescent="0.3">
      <c r="A475" s="1" t="s">
        <v>11</v>
      </c>
      <c r="B475" s="1" t="str">
        <f t="shared" si="7"/>
        <v>USA</v>
      </c>
      <c r="C475" s="1" t="s">
        <v>9</v>
      </c>
    </row>
    <row r="476" spans="1:3" x14ac:dyDescent="0.3">
      <c r="A476" s="1" t="s">
        <v>101</v>
      </c>
      <c r="B476" s="1" t="str">
        <f t="shared" si="7"/>
        <v>China</v>
      </c>
      <c r="C476" s="1" t="s">
        <v>9</v>
      </c>
    </row>
    <row r="477" spans="1:3" x14ac:dyDescent="0.3">
      <c r="A477" s="1" t="s">
        <v>5</v>
      </c>
      <c r="B477" s="1" t="str">
        <f t="shared" si="7"/>
        <v>Russia</v>
      </c>
      <c r="C477" s="1" t="s">
        <v>9</v>
      </c>
    </row>
    <row r="478" spans="1:3" x14ac:dyDescent="0.3">
      <c r="A478" s="1" t="s">
        <v>69</v>
      </c>
      <c r="B478" s="1" t="str">
        <f t="shared" si="7"/>
        <v>China</v>
      </c>
      <c r="C478" s="1" t="s">
        <v>9</v>
      </c>
    </row>
    <row r="479" spans="1:3" x14ac:dyDescent="0.3">
      <c r="A479" s="1" t="s">
        <v>130</v>
      </c>
      <c r="B479" s="1" t="str">
        <f t="shared" si="7"/>
        <v>Kazakhstan</v>
      </c>
      <c r="C479" s="1" t="s">
        <v>9</v>
      </c>
    </row>
    <row r="480" spans="1:3" x14ac:dyDescent="0.3">
      <c r="A480" s="1" t="s">
        <v>27</v>
      </c>
      <c r="B480" s="1" t="str">
        <f t="shared" si="7"/>
        <v>USA</v>
      </c>
      <c r="C480" s="1" t="s">
        <v>9</v>
      </c>
    </row>
    <row r="481" spans="1:3" x14ac:dyDescent="0.3">
      <c r="A481" s="1" t="s">
        <v>90</v>
      </c>
      <c r="B481" s="1" t="str">
        <f t="shared" si="7"/>
        <v>China</v>
      </c>
      <c r="C481" s="1" t="s">
        <v>9</v>
      </c>
    </row>
    <row r="482" spans="1:3" x14ac:dyDescent="0.3">
      <c r="A482" s="1" t="s">
        <v>950</v>
      </c>
      <c r="B482" s="1" t="str">
        <f t="shared" si="7"/>
        <v>USA</v>
      </c>
      <c r="C482" s="1" t="s">
        <v>9</v>
      </c>
    </row>
    <row r="483" spans="1:3" x14ac:dyDescent="0.3">
      <c r="A483" s="1" t="s">
        <v>329</v>
      </c>
      <c r="B483" s="1" t="str">
        <f t="shared" si="7"/>
        <v>China</v>
      </c>
      <c r="C483" s="1" t="s">
        <v>9</v>
      </c>
    </row>
    <row r="484" spans="1:3" x14ac:dyDescent="0.3">
      <c r="A484" s="1" t="s">
        <v>828</v>
      </c>
      <c r="B484" s="1" t="str">
        <f t="shared" si="7"/>
        <v>New Zealand</v>
      </c>
      <c r="C484" s="1" t="s">
        <v>9</v>
      </c>
    </row>
    <row r="485" spans="1:3" x14ac:dyDescent="0.3">
      <c r="A485" s="1" t="s">
        <v>234</v>
      </c>
      <c r="B485" s="1" t="str">
        <f t="shared" si="7"/>
        <v>France</v>
      </c>
      <c r="C485" s="1" t="s">
        <v>9</v>
      </c>
    </row>
    <row r="486" spans="1:3" x14ac:dyDescent="0.3">
      <c r="A486" s="1" t="s">
        <v>11</v>
      </c>
      <c r="B486" s="1" t="str">
        <f t="shared" si="7"/>
        <v>USA</v>
      </c>
      <c r="C486" s="1" t="s">
        <v>9</v>
      </c>
    </row>
    <row r="487" spans="1:3" x14ac:dyDescent="0.3">
      <c r="A487" s="1" t="s">
        <v>30</v>
      </c>
      <c r="B487" s="1" t="str">
        <f t="shared" si="7"/>
        <v>USA</v>
      </c>
      <c r="C487" s="1" t="s">
        <v>9</v>
      </c>
    </row>
    <row r="488" spans="1:3" x14ac:dyDescent="0.3">
      <c r="A488" s="1" t="s">
        <v>714</v>
      </c>
      <c r="B488" s="1" t="str">
        <f t="shared" si="7"/>
        <v>Japan</v>
      </c>
      <c r="C488" s="1" t="s">
        <v>9</v>
      </c>
    </row>
    <row r="489" spans="1:3" x14ac:dyDescent="0.3">
      <c r="A489" s="1" t="s">
        <v>18</v>
      </c>
      <c r="B489" s="1" t="str">
        <f t="shared" si="7"/>
        <v>China</v>
      </c>
      <c r="C489" s="1" t="s">
        <v>9</v>
      </c>
    </row>
    <row r="490" spans="1:3" x14ac:dyDescent="0.3">
      <c r="A490" s="1" t="s">
        <v>395</v>
      </c>
      <c r="B490" s="1" t="str">
        <f t="shared" si="7"/>
        <v>China</v>
      </c>
      <c r="C490" s="1" t="s">
        <v>9</v>
      </c>
    </row>
    <row r="491" spans="1:3" x14ac:dyDescent="0.3">
      <c r="A491" s="1" t="s">
        <v>90</v>
      </c>
      <c r="B491" s="1" t="str">
        <f t="shared" si="7"/>
        <v>China</v>
      </c>
      <c r="C491" s="1" t="s">
        <v>9</v>
      </c>
    </row>
    <row r="492" spans="1:3" x14ac:dyDescent="0.3">
      <c r="A492" s="1" t="s">
        <v>130</v>
      </c>
      <c r="B492" s="1" t="str">
        <f t="shared" si="7"/>
        <v>Kazakhstan</v>
      </c>
      <c r="C492" s="1" t="s">
        <v>9</v>
      </c>
    </row>
    <row r="493" spans="1:3" x14ac:dyDescent="0.3">
      <c r="A493" s="1" t="s">
        <v>69</v>
      </c>
      <c r="B493" s="1" t="str">
        <f t="shared" si="7"/>
        <v>China</v>
      </c>
      <c r="C493" s="1" t="s">
        <v>9</v>
      </c>
    </row>
    <row r="494" spans="1:3" x14ac:dyDescent="0.3">
      <c r="A494" s="1" t="s">
        <v>61</v>
      </c>
      <c r="B494" s="1" t="str">
        <f t="shared" si="7"/>
        <v>Japan</v>
      </c>
      <c r="C494" s="1" t="s">
        <v>9</v>
      </c>
    </row>
    <row r="495" spans="1:3" x14ac:dyDescent="0.3">
      <c r="A495" s="1" t="s">
        <v>379</v>
      </c>
      <c r="B495" s="1" t="str">
        <f t="shared" si="7"/>
        <v>France</v>
      </c>
      <c r="C495" s="1" t="s">
        <v>9</v>
      </c>
    </row>
    <row r="496" spans="1:3" x14ac:dyDescent="0.3">
      <c r="A496" s="1" t="s">
        <v>101</v>
      </c>
      <c r="B496" s="1" t="str">
        <f t="shared" si="7"/>
        <v>China</v>
      </c>
      <c r="C496" s="1" t="s">
        <v>9</v>
      </c>
    </row>
    <row r="497" spans="1:3" x14ac:dyDescent="0.3">
      <c r="A497" s="1" t="s">
        <v>434</v>
      </c>
      <c r="B497" s="1" t="str">
        <f t="shared" si="7"/>
        <v>South Korea</v>
      </c>
      <c r="C497" s="1" t="s">
        <v>257</v>
      </c>
    </row>
    <row r="498" spans="1:3" x14ac:dyDescent="0.3">
      <c r="A498" s="1" t="s">
        <v>75</v>
      </c>
      <c r="B498" s="1" t="str">
        <f t="shared" si="7"/>
        <v>USA</v>
      </c>
      <c r="C498" s="1" t="s">
        <v>9</v>
      </c>
    </row>
    <row r="499" spans="1:3" x14ac:dyDescent="0.3">
      <c r="A499" s="1" t="s">
        <v>138</v>
      </c>
      <c r="B499" s="1" t="str">
        <f t="shared" si="7"/>
        <v>China</v>
      </c>
      <c r="C499" s="1" t="s">
        <v>9</v>
      </c>
    </row>
    <row r="500" spans="1:3" x14ac:dyDescent="0.3">
      <c r="A500" s="1" t="s">
        <v>329</v>
      </c>
      <c r="B500" s="1" t="str">
        <f t="shared" si="7"/>
        <v>China</v>
      </c>
      <c r="C500" s="1" t="s">
        <v>9</v>
      </c>
    </row>
    <row r="501" spans="1:3" x14ac:dyDescent="0.3">
      <c r="A501" s="1" t="s">
        <v>322</v>
      </c>
      <c r="B501" s="1" t="str">
        <f t="shared" si="7"/>
        <v>Russia</v>
      </c>
      <c r="C501" s="1" t="s">
        <v>9</v>
      </c>
    </row>
    <row r="502" spans="1:3" x14ac:dyDescent="0.3">
      <c r="A502" s="1" t="s">
        <v>121</v>
      </c>
      <c r="B502" s="1" t="str">
        <f t="shared" si="7"/>
        <v>USA</v>
      </c>
      <c r="C502" s="1" t="s">
        <v>9</v>
      </c>
    </row>
    <row r="503" spans="1:3" x14ac:dyDescent="0.3">
      <c r="A503" s="1" t="s">
        <v>130</v>
      </c>
      <c r="B503" s="1" t="str">
        <f t="shared" si="7"/>
        <v>Kazakhstan</v>
      </c>
      <c r="C503" s="1" t="s">
        <v>9</v>
      </c>
    </row>
    <row r="504" spans="1:3" x14ac:dyDescent="0.3">
      <c r="A504" s="1" t="s">
        <v>671</v>
      </c>
      <c r="B504" s="1" t="str">
        <f t="shared" si="7"/>
        <v>USA</v>
      </c>
      <c r="C504" s="1" t="s">
        <v>9</v>
      </c>
    </row>
    <row r="505" spans="1:3" x14ac:dyDescent="0.3">
      <c r="A505" s="1" t="s">
        <v>18</v>
      </c>
      <c r="B505" s="1" t="str">
        <f t="shared" si="7"/>
        <v>China</v>
      </c>
      <c r="C505" s="1" t="s">
        <v>9</v>
      </c>
    </row>
    <row r="506" spans="1:3" x14ac:dyDescent="0.3">
      <c r="A506" s="1" t="s">
        <v>69</v>
      </c>
      <c r="B506" s="1" t="str">
        <f t="shared" si="7"/>
        <v>China</v>
      </c>
      <c r="C506" s="1" t="s">
        <v>9</v>
      </c>
    </row>
    <row r="507" spans="1:3" x14ac:dyDescent="0.3">
      <c r="A507" s="1" t="s">
        <v>53</v>
      </c>
      <c r="B507" s="1" t="str">
        <f t="shared" si="7"/>
        <v>China</v>
      </c>
      <c r="C507" s="1" t="s">
        <v>9</v>
      </c>
    </row>
    <row r="508" spans="1:3" x14ac:dyDescent="0.3">
      <c r="A508" s="1" t="s">
        <v>30</v>
      </c>
      <c r="B508" s="1" t="str">
        <f t="shared" si="7"/>
        <v>USA</v>
      </c>
      <c r="C508" s="1" t="s">
        <v>9</v>
      </c>
    </row>
    <row r="509" spans="1:3" x14ac:dyDescent="0.3">
      <c r="A509" s="1" t="s">
        <v>130</v>
      </c>
      <c r="B509" s="1" t="str">
        <f t="shared" si="7"/>
        <v>Kazakhstan</v>
      </c>
      <c r="C509" s="1" t="s">
        <v>9</v>
      </c>
    </row>
    <row r="510" spans="1:3" x14ac:dyDescent="0.3">
      <c r="A510" s="1" t="s">
        <v>27</v>
      </c>
      <c r="B510" s="1" t="str">
        <f t="shared" si="7"/>
        <v>USA</v>
      </c>
      <c r="C510" s="1" t="s">
        <v>9</v>
      </c>
    </row>
    <row r="511" spans="1:3" x14ac:dyDescent="0.3">
      <c r="A511" s="1" t="s">
        <v>5</v>
      </c>
      <c r="B511" s="1" t="str">
        <f t="shared" si="7"/>
        <v>Russia</v>
      </c>
      <c r="C511" s="1" t="s">
        <v>9</v>
      </c>
    </row>
    <row r="512" spans="1:3" x14ac:dyDescent="0.3">
      <c r="A512" s="1" t="s">
        <v>101</v>
      </c>
      <c r="B512" s="1" t="str">
        <f t="shared" si="7"/>
        <v>China</v>
      </c>
      <c r="C512" s="1" t="s">
        <v>9</v>
      </c>
    </row>
    <row r="513" spans="1:3" x14ac:dyDescent="0.3">
      <c r="A513" s="1" t="s">
        <v>329</v>
      </c>
      <c r="B513" s="1" t="str">
        <f t="shared" si="7"/>
        <v>China</v>
      </c>
      <c r="C513" s="1" t="s">
        <v>9</v>
      </c>
    </row>
    <row r="514" spans="1:3" x14ac:dyDescent="0.3">
      <c r="A514" s="1" t="s">
        <v>114</v>
      </c>
      <c r="B514" s="1" t="str">
        <f t="shared" ref="B514:B577" si="8">TRIM(MID(A514, FIND("|", SUBSTITUTE(A514, ",", "|", LEN(A514) - LEN(SUBSTITUTE(A514,",", "" )))) + 1, LEN(A514)))</f>
        <v>USA</v>
      </c>
      <c r="C514" s="1" t="s">
        <v>257</v>
      </c>
    </row>
    <row r="515" spans="1:3" x14ac:dyDescent="0.3">
      <c r="A515" s="1" t="s">
        <v>30</v>
      </c>
      <c r="B515" s="1" t="str">
        <f t="shared" si="8"/>
        <v>USA</v>
      </c>
      <c r="C515" s="1" t="s">
        <v>9</v>
      </c>
    </row>
    <row r="516" spans="1:3" x14ac:dyDescent="0.3">
      <c r="A516" s="1" t="s">
        <v>950</v>
      </c>
      <c r="B516" s="1" t="str">
        <f t="shared" si="8"/>
        <v>USA</v>
      </c>
      <c r="C516" s="1" t="s">
        <v>257</v>
      </c>
    </row>
    <row r="517" spans="1:3" x14ac:dyDescent="0.3">
      <c r="A517" s="1" t="s">
        <v>121</v>
      </c>
      <c r="B517" s="1" t="str">
        <f t="shared" si="8"/>
        <v>USA</v>
      </c>
      <c r="C517" s="1" t="s">
        <v>9</v>
      </c>
    </row>
    <row r="518" spans="1:3" x14ac:dyDescent="0.3">
      <c r="A518" s="1" t="s">
        <v>18</v>
      </c>
      <c r="B518" s="1" t="str">
        <f t="shared" si="8"/>
        <v>China</v>
      </c>
      <c r="C518" s="1" t="s">
        <v>9</v>
      </c>
    </row>
    <row r="519" spans="1:3" x14ac:dyDescent="0.3">
      <c r="A519" s="1" t="s">
        <v>90</v>
      </c>
      <c r="B519" s="1" t="str">
        <f t="shared" si="8"/>
        <v>China</v>
      </c>
      <c r="C519" s="1" t="s">
        <v>9</v>
      </c>
    </row>
    <row r="520" spans="1:3" x14ac:dyDescent="0.3">
      <c r="A520" s="1" t="s">
        <v>130</v>
      </c>
      <c r="B520" s="1" t="str">
        <f t="shared" si="8"/>
        <v>Kazakhstan</v>
      </c>
      <c r="C520" s="1" t="s">
        <v>9</v>
      </c>
    </row>
    <row r="521" spans="1:3" x14ac:dyDescent="0.3">
      <c r="A521" s="1" t="s">
        <v>329</v>
      </c>
      <c r="B521" s="1" t="str">
        <f t="shared" si="8"/>
        <v>China</v>
      </c>
      <c r="C521" s="1" t="s">
        <v>9</v>
      </c>
    </row>
    <row r="522" spans="1:3" x14ac:dyDescent="0.3">
      <c r="A522" s="1" t="s">
        <v>234</v>
      </c>
      <c r="B522" s="1" t="str">
        <f t="shared" si="8"/>
        <v>France</v>
      </c>
      <c r="C522" s="1" t="s">
        <v>9</v>
      </c>
    </row>
    <row r="523" spans="1:3" x14ac:dyDescent="0.3">
      <c r="A523" s="1" t="s">
        <v>290</v>
      </c>
      <c r="B523" s="1" t="str">
        <f t="shared" si="8"/>
        <v>India</v>
      </c>
      <c r="C523" s="1" t="s">
        <v>257</v>
      </c>
    </row>
    <row r="524" spans="1:3" x14ac:dyDescent="0.3">
      <c r="A524" s="1" t="s">
        <v>343</v>
      </c>
      <c r="B524" s="1" t="str">
        <f t="shared" si="8"/>
        <v>USA</v>
      </c>
      <c r="C524" s="1" t="s">
        <v>9</v>
      </c>
    </row>
    <row r="525" spans="1:3" x14ac:dyDescent="0.3">
      <c r="A525" s="1" t="s">
        <v>101</v>
      </c>
      <c r="B525" s="1" t="str">
        <f t="shared" si="8"/>
        <v>China</v>
      </c>
      <c r="C525" s="1" t="s">
        <v>9</v>
      </c>
    </row>
    <row r="526" spans="1:3" x14ac:dyDescent="0.3">
      <c r="A526" s="1" t="s">
        <v>395</v>
      </c>
      <c r="B526" s="1" t="str">
        <f t="shared" si="8"/>
        <v>China</v>
      </c>
      <c r="C526" s="1" t="s">
        <v>9</v>
      </c>
    </row>
    <row r="527" spans="1:3" x14ac:dyDescent="0.3">
      <c r="A527" s="1" t="s">
        <v>69</v>
      </c>
      <c r="B527" s="1" t="str">
        <f t="shared" si="8"/>
        <v>China</v>
      </c>
      <c r="C527" s="1" t="s">
        <v>257</v>
      </c>
    </row>
    <row r="528" spans="1:3" x14ac:dyDescent="0.3">
      <c r="A528" s="1" t="s">
        <v>379</v>
      </c>
      <c r="B528" s="1" t="str">
        <f t="shared" si="8"/>
        <v>France</v>
      </c>
      <c r="C528" s="1" t="s">
        <v>9</v>
      </c>
    </row>
    <row r="529" spans="1:3" x14ac:dyDescent="0.3">
      <c r="A529" s="1" t="s">
        <v>828</v>
      </c>
      <c r="B529" s="1" t="str">
        <f t="shared" si="8"/>
        <v>New Zealand</v>
      </c>
      <c r="C529" s="1" t="s">
        <v>9</v>
      </c>
    </row>
    <row r="530" spans="1:3" x14ac:dyDescent="0.3">
      <c r="A530" s="1" t="s">
        <v>90</v>
      </c>
      <c r="B530" s="1" t="str">
        <f t="shared" si="8"/>
        <v>China</v>
      </c>
      <c r="C530" s="1" t="s">
        <v>9</v>
      </c>
    </row>
    <row r="531" spans="1:3" x14ac:dyDescent="0.3">
      <c r="A531" s="1" t="s">
        <v>529</v>
      </c>
      <c r="B531" s="1" t="str">
        <f t="shared" si="8"/>
        <v>Kazakhstan</v>
      </c>
      <c r="C531" s="1" t="s">
        <v>9</v>
      </c>
    </row>
    <row r="532" spans="1:3" x14ac:dyDescent="0.3">
      <c r="A532" s="1" t="s">
        <v>121</v>
      </c>
      <c r="B532" s="1" t="str">
        <f t="shared" si="8"/>
        <v>USA</v>
      </c>
      <c r="C532" s="1" t="s">
        <v>9</v>
      </c>
    </row>
    <row r="533" spans="1:3" x14ac:dyDescent="0.3">
      <c r="A533" s="1" t="s">
        <v>18</v>
      </c>
      <c r="B533" s="1" t="str">
        <f t="shared" si="8"/>
        <v>China</v>
      </c>
      <c r="C533" s="1" t="s">
        <v>9</v>
      </c>
    </row>
    <row r="534" spans="1:3" x14ac:dyDescent="0.3">
      <c r="A534" s="1" t="s">
        <v>38</v>
      </c>
      <c r="B534" s="1" t="str">
        <f t="shared" si="8"/>
        <v>USA</v>
      </c>
      <c r="C534" s="1" t="s">
        <v>9</v>
      </c>
    </row>
    <row r="535" spans="1:3" x14ac:dyDescent="0.3">
      <c r="A535" s="1" t="s">
        <v>395</v>
      </c>
      <c r="B535" s="1" t="str">
        <f t="shared" si="8"/>
        <v>China</v>
      </c>
      <c r="C535" s="1" t="s">
        <v>9</v>
      </c>
    </row>
    <row r="536" spans="1:3" x14ac:dyDescent="0.3">
      <c r="A536" s="1" t="s">
        <v>101</v>
      </c>
      <c r="B536" s="1" t="str">
        <f t="shared" si="8"/>
        <v>China</v>
      </c>
      <c r="C536" s="1" t="s">
        <v>9</v>
      </c>
    </row>
    <row r="537" spans="1:3" x14ac:dyDescent="0.3">
      <c r="A537" s="1" t="s">
        <v>90</v>
      </c>
      <c r="B537" s="1" t="str">
        <f t="shared" si="8"/>
        <v>China</v>
      </c>
      <c r="C537" s="1" t="s">
        <v>9</v>
      </c>
    </row>
    <row r="538" spans="1:3" x14ac:dyDescent="0.3">
      <c r="A538" s="1" t="s">
        <v>329</v>
      </c>
      <c r="B538" s="1" t="str">
        <f t="shared" si="8"/>
        <v>China</v>
      </c>
      <c r="C538" s="1" t="s">
        <v>9</v>
      </c>
    </row>
    <row r="539" spans="1:3" x14ac:dyDescent="0.3">
      <c r="A539" s="1" t="s">
        <v>322</v>
      </c>
      <c r="B539" s="1" t="str">
        <f t="shared" si="8"/>
        <v>Russia</v>
      </c>
      <c r="C539" s="1" t="s">
        <v>9</v>
      </c>
    </row>
    <row r="540" spans="1:3" x14ac:dyDescent="0.3">
      <c r="A540" s="1" t="s">
        <v>11</v>
      </c>
      <c r="B540" s="1" t="str">
        <f t="shared" si="8"/>
        <v>USA</v>
      </c>
      <c r="C540" s="1" t="s">
        <v>9</v>
      </c>
    </row>
    <row r="541" spans="1:3" x14ac:dyDescent="0.3">
      <c r="A541" s="1" t="s">
        <v>839</v>
      </c>
      <c r="B541" s="1" t="str">
        <f t="shared" si="8"/>
        <v>USA</v>
      </c>
      <c r="C541" s="1" t="s">
        <v>9</v>
      </c>
    </row>
    <row r="542" spans="1:3" x14ac:dyDescent="0.3">
      <c r="A542" s="1" t="s">
        <v>130</v>
      </c>
      <c r="B542" s="1" t="str">
        <f t="shared" si="8"/>
        <v>Kazakhstan</v>
      </c>
      <c r="C542" s="1" t="s">
        <v>9</v>
      </c>
    </row>
    <row r="543" spans="1:3" x14ac:dyDescent="0.3">
      <c r="A543" s="1" t="s">
        <v>5</v>
      </c>
      <c r="B543" s="1" t="str">
        <f t="shared" si="8"/>
        <v>Russia</v>
      </c>
      <c r="C543" s="1" t="s">
        <v>9</v>
      </c>
    </row>
    <row r="544" spans="1:3" x14ac:dyDescent="0.3">
      <c r="A544" s="1" t="s">
        <v>18</v>
      </c>
      <c r="B544" s="1" t="str">
        <f t="shared" si="8"/>
        <v>China</v>
      </c>
      <c r="C544" s="1" t="s">
        <v>9</v>
      </c>
    </row>
    <row r="545" spans="1:3" x14ac:dyDescent="0.3">
      <c r="A545" s="1" t="s">
        <v>11</v>
      </c>
      <c r="B545" s="1" t="str">
        <f t="shared" si="8"/>
        <v>USA</v>
      </c>
      <c r="C545" s="1" t="s">
        <v>9</v>
      </c>
    </row>
    <row r="546" spans="1:3" x14ac:dyDescent="0.3">
      <c r="A546" s="1" t="s">
        <v>138</v>
      </c>
      <c r="B546" s="1" t="str">
        <f t="shared" si="8"/>
        <v>China</v>
      </c>
      <c r="C546" s="1" t="s">
        <v>9</v>
      </c>
    </row>
    <row r="547" spans="1:3" x14ac:dyDescent="0.3">
      <c r="A547" s="1" t="s">
        <v>1197</v>
      </c>
      <c r="B547" s="1" t="str">
        <f t="shared" si="8"/>
        <v>USA</v>
      </c>
      <c r="C547" s="1" t="s">
        <v>9</v>
      </c>
    </row>
    <row r="548" spans="1:3" x14ac:dyDescent="0.3">
      <c r="A548" s="1" t="s">
        <v>1200</v>
      </c>
      <c r="B548" s="1" t="str">
        <f t="shared" si="8"/>
        <v>USA</v>
      </c>
      <c r="C548" s="1" t="s">
        <v>9</v>
      </c>
    </row>
    <row r="549" spans="1:3" x14ac:dyDescent="0.3">
      <c r="A549" s="1" t="s">
        <v>329</v>
      </c>
      <c r="B549" s="1" t="str">
        <f t="shared" si="8"/>
        <v>China</v>
      </c>
      <c r="C549" s="1" t="s">
        <v>9</v>
      </c>
    </row>
    <row r="550" spans="1:3" x14ac:dyDescent="0.3">
      <c r="A550" s="1" t="s">
        <v>11</v>
      </c>
      <c r="B550" s="1" t="str">
        <f t="shared" si="8"/>
        <v>USA</v>
      </c>
      <c r="C550" s="1" t="s">
        <v>9</v>
      </c>
    </row>
    <row r="551" spans="1:3" x14ac:dyDescent="0.3">
      <c r="A551" s="1" t="s">
        <v>30</v>
      </c>
      <c r="B551" s="1" t="str">
        <f t="shared" si="8"/>
        <v>USA</v>
      </c>
      <c r="C551" s="1" t="s">
        <v>9</v>
      </c>
    </row>
    <row r="552" spans="1:3" x14ac:dyDescent="0.3">
      <c r="A552" s="1" t="s">
        <v>101</v>
      </c>
      <c r="B552" s="1" t="str">
        <f t="shared" si="8"/>
        <v>China</v>
      </c>
      <c r="C552" s="1" t="s">
        <v>9</v>
      </c>
    </row>
    <row r="553" spans="1:3" x14ac:dyDescent="0.3">
      <c r="A553" s="1" t="s">
        <v>53</v>
      </c>
      <c r="B553" s="1" t="str">
        <f t="shared" si="8"/>
        <v>China</v>
      </c>
      <c r="C553" s="1" t="s">
        <v>9</v>
      </c>
    </row>
    <row r="554" spans="1:3" x14ac:dyDescent="0.3">
      <c r="A554" s="1" t="s">
        <v>322</v>
      </c>
      <c r="B554" s="1" t="str">
        <f t="shared" si="8"/>
        <v>Russia</v>
      </c>
      <c r="C554" s="1" t="s">
        <v>9</v>
      </c>
    </row>
    <row r="555" spans="1:3" x14ac:dyDescent="0.3">
      <c r="A555" s="1" t="s">
        <v>11</v>
      </c>
      <c r="B555" s="1" t="str">
        <f t="shared" si="8"/>
        <v>USA</v>
      </c>
      <c r="C555" s="1" t="s">
        <v>9</v>
      </c>
    </row>
    <row r="556" spans="1:3" x14ac:dyDescent="0.3">
      <c r="A556" s="1" t="s">
        <v>38</v>
      </c>
      <c r="B556" s="1" t="str">
        <f t="shared" si="8"/>
        <v>USA</v>
      </c>
      <c r="C556" s="1" t="s">
        <v>9</v>
      </c>
    </row>
    <row r="557" spans="1:3" x14ac:dyDescent="0.3">
      <c r="A557" s="1" t="s">
        <v>90</v>
      </c>
      <c r="B557" s="1" t="str">
        <f t="shared" si="8"/>
        <v>China</v>
      </c>
      <c r="C557" s="1" t="s">
        <v>9</v>
      </c>
    </row>
    <row r="558" spans="1:3" x14ac:dyDescent="0.3">
      <c r="A558" s="1" t="s">
        <v>75</v>
      </c>
      <c r="B558" s="1" t="str">
        <f t="shared" si="8"/>
        <v>USA</v>
      </c>
      <c r="C558" s="1" t="s">
        <v>9</v>
      </c>
    </row>
    <row r="559" spans="1:3" x14ac:dyDescent="0.3">
      <c r="A559" s="1" t="s">
        <v>30</v>
      </c>
      <c r="B559" s="1" t="str">
        <f t="shared" si="8"/>
        <v>USA</v>
      </c>
      <c r="C559" s="1" t="s">
        <v>9</v>
      </c>
    </row>
    <row r="560" spans="1:3" x14ac:dyDescent="0.3">
      <c r="A560" s="1" t="s">
        <v>828</v>
      </c>
      <c r="B560" s="1" t="str">
        <f t="shared" si="8"/>
        <v>New Zealand</v>
      </c>
      <c r="C560" s="1" t="s">
        <v>257</v>
      </c>
    </row>
    <row r="561" spans="1:3" x14ac:dyDescent="0.3">
      <c r="A561" s="1" t="s">
        <v>11</v>
      </c>
      <c r="B561" s="1" t="str">
        <f t="shared" si="8"/>
        <v>USA</v>
      </c>
      <c r="C561" s="1" t="s">
        <v>9</v>
      </c>
    </row>
    <row r="562" spans="1:3" x14ac:dyDescent="0.3">
      <c r="A562" s="1" t="s">
        <v>18</v>
      </c>
      <c r="B562" s="1" t="str">
        <f t="shared" si="8"/>
        <v>China</v>
      </c>
      <c r="C562" s="1" t="s">
        <v>9</v>
      </c>
    </row>
    <row r="563" spans="1:3" x14ac:dyDescent="0.3">
      <c r="A563" s="1" t="s">
        <v>1231</v>
      </c>
      <c r="B563" s="1" t="str">
        <f t="shared" si="8"/>
        <v>USA</v>
      </c>
      <c r="C563" s="1" t="s">
        <v>9</v>
      </c>
    </row>
    <row r="564" spans="1:3" x14ac:dyDescent="0.3">
      <c r="A564" s="1" t="s">
        <v>30</v>
      </c>
      <c r="B564" s="1" t="str">
        <f t="shared" si="8"/>
        <v>USA</v>
      </c>
      <c r="C564" s="1" t="s">
        <v>9</v>
      </c>
    </row>
    <row r="565" spans="1:3" x14ac:dyDescent="0.3">
      <c r="A565" s="1" t="s">
        <v>90</v>
      </c>
      <c r="B565" s="1" t="str">
        <f t="shared" si="8"/>
        <v>China</v>
      </c>
      <c r="C565" s="1" t="s">
        <v>9</v>
      </c>
    </row>
    <row r="566" spans="1:3" x14ac:dyDescent="0.3">
      <c r="A566" s="1" t="s">
        <v>11</v>
      </c>
      <c r="B566" s="1" t="str">
        <f t="shared" si="8"/>
        <v>USA</v>
      </c>
      <c r="C566" s="1" t="s">
        <v>9</v>
      </c>
    </row>
    <row r="567" spans="1:3" x14ac:dyDescent="0.3">
      <c r="A567" s="1" t="s">
        <v>133</v>
      </c>
      <c r="B567" s="1" t="str">
        <f t="shared" si="8"/>
        <v>China</v>
      </c>
      <c r="C567" s="1" t="s">
        <v>9</v>
      </c>
    </row>
    <row r="568" spans="1:3" x14ac:dyDescent="0.3">
      <c r="A568" s="1" t="s">
        <v>234</v>
      </c>
      <c r="B568" s="1" t="str">
        <f t="shared" si="8"/>
        <v>France</v>
      </c>
      <c r="C568" s="1" t="s">
        <v>9</v>
      </c>
    </row>
    <row r="569" spans="1:3" x14ac:dyDescent="0.3">
      <c r="A569" s="1" t="s">
        <v>395</v>
      </c>
      <c r="B569" s="1" t="str">
        <f t="shared" si="8"/>
        <v>China</v>
      </c>
      <c r="C569" s="1" t="s">
        <v>9</v>
      </c>
    </row>
    <row r="570" spans="1:3" x14ac:dyDescent="0.3">
      <c r="A570" s="1" t="s">
        <v>745</v>
      </c>
      <c r="B570" s="1" t="str">
        <f t="shared" si="8"/>
        <v>USA</v>
      </c>
      <c r="C570" s="1" t="s">
        <v>9</v>
      </c>
    </row>
    <row r="571" spans="1:3" x14ac:dyDescent="0.3">
      <c r="A571" s="1" t="s">
        <v>322</v>
      </c>
      <c r="B571" s="1" t="str">
        <f t="shared" si="8"/>
        <v>Russia</v>
      </c>
      <c r="C571" s="1" t="s">
        <v>9</v>
      </c>
    </row>
    <row r="572" spans="1:3" x14ac:dyDescent="0.3">
      <c r="A572" s="1" t="s">
        <v>30</v>
      </c>
      <c r="B572" s="1" t="str">
        <f t="shared" si="8"/>
        <v>USA</v>
      </c>
      <c r="C572" s="1" t="s">
        <v>9</v>
      </c>
    </row>
    <row r="573" spans="1:3" x14ac:dyDescent="0.3">
      <c r="A573" s="1" t="s">
        <v>121</v>
      </c>
      <c r="B573" s="1" t="str">
        <f t="shared" si="8"/>
        <v>USA</v>
      </c>
      <c r="C573" s="1" t="s">
        <v>9</v>
      </c>
    </row>
    <row r="574" spans="1:3" x14ac:dyDescent="0.3">
      <c r="A574" s="1" t="s">
        <v>130</v>
      </c>
      <c r="B574" s="1" t="str">
        <f t="shared" si="8"/>
        <v>Kazakhstan</v>
      </c>
      <c r="C574" s="1" t="s">
        <v>9</v>
      </c>
    </row>
    <row r="575" spans="1:3" x14ac:dyDescent="0.3">
      <c r="A575" s="1" t="s">
        <v>329</v>
      </c>
      <c r="B575" s="1" t="str">
        <f t="shared" si="8"/>
        <v>China</v>
      </c>
      <c r="C575" s="1" t="s">
        <v>9</v>
      </c>
    </row>
    <row r="576" spans="1:3" x14ac:dyDescent="0.3">
      <c r="A576" s="1" t="s">
        <v>11</v>
      </c>
      <c r="B576" s="1" t="str">
        <f t="shared" si="8"/>
        <v>USA</v>
      </c>
      <c r="C576" s="1" t="s">
        <v>9</v>
      </c>
    </row>
    <row r="577" spans="1:3" x14ac:dyDescent="0.3">
      <c r="A577" s="1" t="s">
        <v>90</v>
      </c>
      <c r="B577" s="1" t="str">
        <f t="shared" si="8"/>
        <v>China</v>
      </c>
      <c r="C577" s="1" t="s">
        <v>9</v>
      </c>
    </row>
    <row r="578" spans="1:3" x14ac:dyDescent="0.3">
      <c r="A578" s="1" t="s">
        <v>1262</v>
      </c>
      <c r="B578" s="1" t="str">
        <f t="shared" ref="B578:B641" si="9">TRIM(MID(A578, FIND("|", SUBSTITUTE(A578, ",", "|", LEN(A578) - LEN(SUBSTITUTE(A578,",", "" )))) + 1, LEN(A578)))</f>
        <v>USA</v>
      </c>
      <c r="C578" s="1" t="s">
        <v>257</v>
      </c>
    </row>
    <row r="579" spans="1:3" x14ac:dyDescent="0.3">
      <c r="A579" s="1" t="s">
        <v>322</v>
      </c>
      <c r="B579" s="1" t="str">
        <f t="shared" si="9"/>
        <v>Russia</v>
      </c>
      <c r="C579" s="1" t="s">
        <v>9</v>
      </c>
    </row>
    <row r="580" spans="1:3" x14ac:dyDescent="0.3">
      <c r="A580" s="1" t="s">
        <v>11</v>
      </c>
      <c r="B580" s="1" t="str">
        <f t="shared" si="9"/>
        <v>USA</v>
      </c>
      <c r="C580" s="1" t="s">
        <v>9</v>
      </c>
    </row>
    <row r="581" spans="1:3" x14ac:dyDescent="0.3">
      <c r="A581" s="1" t="s">
        <v>828</v>
      </c>
      <c r="B581" s="1" t="str">
        <f t="shared" si="9"/>
        <v>New Zealand</v>
      </c>
      <c r="C581" s="1" t="s">
        <v>9</v>
      </c>
    </row>
    <row r="582" spans="1:3" x14ac:dyDescent="0.3">
      <c r="A582" s="1" t="s">
        <v>130</v>
      </c>
      <c r="B582" s="1" t="str">
        <f t="shared" si="9"/>
        <v>Kazakhstan</v>
      </c>
      <c r="C582" s="1" t="s">
        <v>9</v>
      </c>
    </row>
    <row r="583" spans="1:3" x14ac:dyDescent="0.3">
      <c r="A583" s="1" t="s">
        <v>30</v>
      </c>
      <c r="B583" s="1" t="str">
        <f t="shared" si="9"/>
        <v>USA</v>
      </c>
      <c r="C583" s="1" t="s">
        <v>9</v>
      </c>
    </row>
    <row r="584" spans="1:3" x14ac:dyDescent="0.3">
      <c r="A584" s="1" t="s">
        <v>90</v>
      </c>
      <c r="B584" s="1" t="str">
        <f t="shared" si="9"/>
        <v>China</v>
      </c>
      <c r="C584" s="1" t="s">
        <v>9</v>
      </c>
    </row>
    <row r="585" spans="1:3" x14ac:dyDescent="0.3">
      <c r="A585" s="1" t="s">
        <v>53</v>
      </c>
      <c r="B585" s="1" t="str">
        <f t="shared" si="9"/>
        <v>China</v>
      </c>
      <c r="C585" s="1" t="s">
        <v>9</v>
      </c>
    </row>
    <row r="586" spans="1:3" x14ac:dyDescent="0.3">
      <c r="A586" s="1" t="s">
        <v>11</v>
      </c>
      <c r="B586" s="1" t="str">
        <f t="shared" si="9"/>
        <v>USA</v>
      </c>
      <c r="C586" s="1" t="s">
        <v>9</v>
      </c>
    </row>
    <row r="587" spans="1:3" x14ac:dyDescent="0.3">
      <c r="A587" s="1" t="s">
        <v>30</v>
      </c>
      <c r="B587" s="1" t="str">
        <f t="shared" si="9"/>
        <v>USA</v>
      </c>
      <c r="C587" s="1" t="s">
        <v>9</v>
      </c>
    </row>
    <row r="588" spans="1:3" x14ac:dyDescent="0.3">
      <c r="A588" s="1" t="s">
        <v>1231</v>
      </c>
      <c r="B588" s="1" t="str">
        <f t="shared" si="9"/>
        <v>USA</v>
      </c>
      <c r="C588" s="1" t="s">
        <v>117</v>
      </c>
    </row>
    <row r="589" spans="1:3" x14ac:dyDescent="0.3">
      <c r="A589" s="1" t="s">
        <v>130</v>
      </c>
      <c r="B589" s="1" t="str">
        <f t="shared" si="9"/>
        <v>Kazakhstan</v>
      </c>
      <c r="C589" s="1" t="s">
        <v>9</v>
      </c>
    </row>
    <row r="590" spans="1:3" x14ac:dyDescent="0.3">
      <c r="A590" s="1" t="s">
        <v>87</v>
      </c>
      <c r="B590" s="1" t="str">
        <f t="shared" si="9"/>
        <v>India</v>
      </c>
      <c r="C590" s="1" t="s">
        <v>9</v>
      </c>
    </row>
    <row r="591" spans="1:3" x14ac:dyDescent="0.3">
      <c r="A591" s="1" t="s">
        <v>90</v>
      </c>
      <c r="B591" s="1" t="str">
        <f t="shared" si="9"/>
        <v>China</v>
      </c>
      <c r="C591" s="1" t="s">
        <v>9</v>
      </c>
    </row>
    <row r="592" spans="1:3" x14ac:dyDescent="0.3">
      <c r="A592" s="1" t="s">
        <v>343</v>
      </c>
      <c r="B592" s="1" t="str">
        <f t="shared" si="9"/>
        <v>USA</v>
      </c>
      <c r="C592" s="1" t="s">
        <v>9</v>
      </c>
    </row>
    <row r="593" spans="1:3" x14ac:dyDescent="0.3">
      <c r="A593" s="1" t="s">
        <v>11</v>
      </c>
      <c r="B593" s="1" t="str">
        <f t="shared" si="9"/>
        <v>USA</v>
      </c>
      <c r="C593" s="1" t="s">
        <v>9</v>
      </c>
    </row>
    <row r="594" spans="1:3" x14ac:dyDescent="0.3">
      <c r="A594" s="1" t="s">
        <v>130</v>
      </c>
      <c r="B594" s="1" t="str">
        <f t="shared" si="9"/>
        <v>Kazakhstan</v>
      </c>
      <c r="C594" s="1" t="s">
        <v>9</v>
      </c>
    </row>
    <row r="595" spans="1:3" x14ac:dyDescent="0.3">
      <c r="A595" s="1" t="s">
        <v>18</v>
      </c>
      <c r="B595" s="1" t="str">
        <f t="shared" si="9"/>
        <v>China</v>
      </c>
      <c r="C595" s="1" t="s">
        <v>9</v>
      </c>
    </row>
    <row r="596" spans="1:3" x14ac:dyDescent="0.3">
      <c r="A596" s="1" t="s">
        <v>11</v>
      </c>
      <c r="B596" s="1" t="str">
        <f t="shared" si="9"/>
        <v>USA</v>
      </c>
      <c r="C596" s="1" t="s">
        <v>9</v>
      </c>
    </row>
    <row r="597" spans="1:3" x14ac:dyDescent="0.3">
      <c r="A597" s="1" t="s">
        <v>5</v>
      </c>
      <c r="B597" s="1" t="str">
        <f t="shared" si="9"/>
        <v>Russia</v>
      </c>
      <c r="C597" s="1" t="s">
        <v>9</v>
      </c>
    </row>
    <row r="598" spans="1:3" x14ac:dyDescent="0.3">
      <c r="A598" s="1" t="s">
        <v>1262</v>
      </c>
      <c r="B598" s="1" t="str">
        <f t="shared" si="9"/>
        <v>USA</v>
      </c>
      <c r="C598" s="1" t="s">
        <v>117</v>
      </c>
    </row>
    <row r="599" spans="1:3" x14ac:dyDescent="0.3">
      <c r="A599" s="1" t="s">
        <v>852</v>
      </c>
      <c r="B599" s="1" t="str">
        <f t="shared" si="9"/>
        <v>Iran</v>
      </c>
      <c r="C599" s="1" t="s">
        <v>9</v>
      </c>
    </row>
    <row r="600" spans="1:3" x14ac:dyDescent="0.3">
      <c r="A600" s="1" t="s">
        <v>69</v>
      </c>
      <c r="B600" s="1" t="str">
        <f t="shared" si="9"/>
        <v>China</v>
      </c>
      <c r="C600" s="1" t="s">
        <v>257</v>
      </c>
    </row>
    <row r="601" spans="1:3" x14ac:dyDescent="0.3">
      <c r="A601" s="1" t="s">
        <v>90</v>
      </c>
      <c r="B601" s="1" t="str">
        <f t="shared" si="9"/>
        <v>China</v>
      </c>
      <c r="C601" s="1" t="s">
        <v>9</v>
      </c>
    </row>
    <row r="602" spans="1:3" x14ac:dyDescent="0.3">
      <c r="A602" s="1" t="s">
        <v>11</v>
      </c>
      <c r="B602" s="1" t="str">
        <f t="shared" si="9"/>
        <v>USA</v>
      </c>
      <c r="C602" s="1" t="s">
        <v>9</v>
      </c>
    </row>
    <row r="603" spans="1:3" x14ac:dyDescent="0.3">
      <c r="A603" s="1" t="s">
        <v>30</v>
      </c>
      <c r="B603" s="1" t="str">
        <f t="shared" si="9"/>
        <v>USA</v>
      </c>
      <c r="C603" s="1" t="s">
        <v>9</v>
      </c>
    </row>
    <row r="604" spans="1:3" x14ac:dyDescent="0.3">
      <c r="A604" s="1" t="s">
        <v>828</v>
      </c>
      <c r="B604" s="1" t="str">
        <f t="shared" si="9"/>
        <v>New Zealand</v>
      </c>
      <c r="C604" s="1" t="s">
        <v>9</v>
      </c>
    </row>
    <row r="605" spans="1:3" x14ac:dyDescent="0.3">
      <c r="A605" s="1" t="s">
        <v>101</v>
      </c>
      <c r="B605" s="1" t="str">
        <f t="shared" si="9"/>
        <v>China</v>
      </c>
      <c r="C605" s="1" t="s">
        <v>9</v>
      </c>
    </row>
    <row r="606" spans="1:3" x14ac:dyDescent="0.3">
      <c r="A606" s="1" t="s">
        <v>839</v>
      </c>
      <c r="B606" s="1" t="str">
        <f t="shared" si="9"/>
        <v>USA</v>
      </c>
      <c r="C606" s="1" t="s">
        <v>9</v>
      </c>
    </row>
    <row r="607" spans="1:3" x14ac:dyDescent="0.3">
      <c r="A607" s="1" t="s">
        <v>121</v>
      </c>
      <c r="B607" s="1" t="str">
        <f t="shared" si="9"/>
        <v>USA</v>
      </c>
      <c r="C607" s="1" t="s">
        <v>9</v>
      </c>
    </row>
    <row r="608" spans="1:3" x14ac:dyDescent="0.3">
      <c r="A608" s="1" t="s">
        <v>11</v>
      </c>
      <c r="B608" s="1" t="str">
        <f t="shared" si="9"/>
        <v>USA</v>
      </c>
      <c r="C608" s="1" t="s">
        <v>9</v>
      </c>
    </row>
    <row r="609" spans="1:3" x14ac:dyDescent="0.3">
      <c r="A609" s="1" t="s">
        <v>981</v>
      </c>
      <c r="B609" s="1" t="str">
        <f t="shared" si="9"/>
        <v>France</v>
      </c>
      <c r="C609" s="1" t="s">
        <v>9</v>
      </c>
    </row>
    <row r="610" spans="1:3" x14ac:dyDescent="0.3">
      <c r="A610" s="1" t="s">
        <v>90</v>
      </c>
      <c r="B610" s="1" t="str">
        <f t="shared" si="9"/>
        <v>China</v>
      </c>
      <c r="C610" s="1" t="s">
        <v>9</v>
      </c>
    </row>
    <row r="611" spans="1:3" x14ac:dyDescent="0.3">
      <c r="A611" s="1" t="s">
        <v>53</v>
      </c>
      <c r="B611" s="1" t="str">
        <f t="shared" si="9"/>
        <v>China</v>
      </c>
      <c r="C611" s="1" t="s">
        <v>9</v>
      </c>
    </row>
    <row r="612" spans="1:3" x14ac:dyDescent="0.3">
      <c r="A612" s="1" t="s">
        <v>30</v>
      </c>
      <c r="B612" s="1" t="str">
        <f t="shared" si="9"/>
        <v>USA</v>
      </c>
      <c r="C612" s="1" t="s">
        <v>9</v>
      </c>
    </row>
    <row r="613" spans="1:3" x14ac:dyDescent="0.3">
      <c r="A613" s="1" t="s">
        <v>322</v>
      </c>
      <c r="B613" s="1" t="str">
        <f t="shared" si="9"/>
        <v>Russia</v>
      </c>
      <c r="C613" s="1" t="s">
        <v>9</v>
      </c>
    </row>
    <row r="614" spans="1:3" x14ac:dyDescent="0.3">
      <c r="A614" s="1" t="s">
        <v>290</v>
      </c>
      <c r="B614" s="1" t="str">
        <f t="shared" si="9"/>
        <v>India</v>
      </c>
      <c r="C614" s="1" t="s">
        <v>9</v>
      </c>
    </row>
    <row r="615" spans="1:3" x14ac:dyDescent="0.3">
      <c r="A615" s="1" t="s">
        <v>950</v>
      </c>
      <c r="B615" s="1" t="str">
        <f t="shared" si="9"/>
        <v>USA</v>
      </c>
      <c r="C615" s="1" t="s">
        <v>257</v>
      </c>
    </row>
    <row r="616" spans="1:3" x14ac:dyDescent="0.3">
      <c r="A616" s="1" t="s">
        <v>828</v>
      </c>
      <c r="B616" s="1" t="str">
        <f t="shared" si="9"/>
        <v>New Zealand</v>
      </c>
      <c r="C616" s="1" t="s">
        <v>9</v>
      </c>
    </row>
    <row r="617" spans="1:3" x14ac:dyDescent="0.3">
      <c r="A617" s="1" t="s">
        <v>702</v>
      </c>
      <c r="B617" s="1" t="str">
        <f t="shared" si="9"/>
        <v>Russia</v>
      </c>
      <c r="C617" s="1" t="s">
        <v>9</v>
      </c>
    </row>
    <row r="618" spans="1:3" x14ac:dyDescent="0.3">
      <c r="A618" s="1" t="s">
        <v>11</v>
      </c>
      <c r="B618" s="1" t="str">
        <f t="shared" si="9"/>
        <v>USA</v>
      </c>
      <c r="C618" s="1" t="s">
        <v>9</v>
      </c>
    </row>
    <row r="619" spans="1:3" x14ac:dyDescent="0.3">
      <c r="A619" s="1" t="s">
        <v>38</v>
      </c>
      <c r="B619" s="1" t="str">
        <f t="shared" si="9"/>
        <v>USA</v>
      </c>
      <c r="C619" s="1" t="s">
        <v>117</v>
      </c>
    </row>
    <row r="620" spans="1:3" x14ac:dyDescent="0.3">
      <c r="A620" s="1" t="s">
        <v>390</v>
      </c>
      <c r="B620" s="1" t="str">
        <f t="shared" si="9"/>
        <v>USA</v>
      </c>
      <c r="C620" s="1" t="s">
        <v>9</v>
      </c>
    </row>
    <row r="621" spans="1:3" x14ac:dyDescent="0.3">
      <c r="A621" s="1" t="s">
        <v>1231</v>
      </c>
      <c r="B621" s="1" t="str">
        <f t="shared" si="9"/>
        <v>USA</v>
      </c>
      <c r="C621" s="1" t="s">
        <v>117</v>
      </c>
    </row>
    <row r="622" spans="1:3" x14ac:dyDescent="0.3">
      <c r="A622" s="1" t="s">
        <v>315</v>
      </c>
      <c r="B622" s="1" t="str">
        <f t="shared" si="9"/>
        <v>China</v>
      </c>
      <c r="C622" s="1" t="s">
        <v>9</v>
      </c>
    </row>
    <row r="623" spans="1:3" x14ac:dyDescent="0.3">
      <c r="A623" s="1" t="s">
        <v>30</v>
      </c>
      <c r="B623" s="1" t="str">
        <f t="shared" si="9"/>
        <v>USA</v>
      </c>
      <c r="C623" s="1" t="s">
        <v>9</v>
      </c>
    </row>
    <row r="624" spans="1:3" x14ac:dyDescent="0.3">
      <c r="A624" s="1" t="s">
        <v>18</v>
      </c>
      <c r="B624" s="1" t="str">
        <f t="shared" si="9"/>
        <v>China</v>
      </c>
      <c r="C624" s="1" t="s">
        <v>9</v>
      </c>
    </row>
    <row r="625" spans="1:3" x14ac:dyDescent="0.3">
      <c r="A625" s="1" t="s">
        <v>212</v>
      </c>
      <c r="B625" s="1" t="str">
        <f t="shared" si="9"/>
        <v>Russia</v>
      </c>
      <c r="C625" s="1" t="s">
        <v>9</v>
      </c>
    </row>
    <row r="626" spans="1:3" x14ac:dyDescent="0.3">
      <c r="A626" s="1" t="s">
        <v>981</v>
      </c>
      <c r="B626" s="1" t="str">
        <f t="shared" si="9"/>
        <v>France</v>
      </c>
      <c r="C626" s="1" t="s">
        <v>9</v>
      </c>
    </row>
    <row r="627" spans="1:3" x14ac:dyDescent="0.3">
      <c r="A627" s="1" t="s">
        <v>61</v>
      </c>
      <c r="B627" s="1" t="str">
        <f t="shared" si="9"/>
        <v>Japan</v>
      </c>
      <c r="C627" s="1" t="s">
        <v>9</v>
      </c>
    </row>
    <row r="628" spans="1:3" x14ac:dyDescent="0.3">
      <c r="A628" s="1" t="s">
        <v>11</v>
      </c>
      <c r="B628" s="1" t="str">
        <f t="shared" si="9"/>
        <v>USA</v>
      </c>
      <c r="C628" s="1" t="s">
        <v>9</v>
      </c>
    </row>
    <row r="629" spans="1:3" x14ac:dyDescent="0.3">
      <c r="A629" s="1" t="s">
        <v>133</v>
      </c>
      <c r="B629" s="1" t="str">
        <f t="shared" si="9"/>
        <v>China</v>
      </c>
      <c r="C629" s="1" t="s">
        <v>9</v>
      </c>
    </row>
    <row r="630" spans="1:3" x14ac:dyDescent="0.3">
      <c r="A630" s="1" t="s">
        <v>27</v>
      </c>
      <c r="B630" s="1" t="str">
        <f t="shared" si="9"/>
        <v>USA</v>
      </c>
      <c r="C630" s="1" t="s">
        <v>9</v>
      </c>
    </row>
    <row r="631" spans="1:3" x14ac:dyDescent="0.3">
      <c r="A631" s="1" t="s">
        <v>828</v>
      </c>
      <c r="B631" s="1" t="str">
        <f t="shared" si="9"/>
        <v>New Zealand</v>
      </c>
      <c r="C631" s="1" t="s">
        <v>9</v>
      </c>
    </row>
    <row r="632" spans="1:3" x14ac:dyDescent="0.3">
      <c r="A632" s="1" t="s">
        <v>234</v>
      </c>
      <c r="B632" s="1" t="str">
        <f t="shared" si="9"/>
        <v>France</v>
      </c>
      <c r="C632" s="1" t="s">
        <v>257</v>
      </c>
    </row>
    <row r="633" spans="1:3" x14ac:dyDescent="0.3">
      <c r="A633" s="1" t="s">
        <v>30</v>
      </c>
      <c r="B633" s="1" t="str">
        <f t="shared" si="9"/>
        <v>USA</v>
      </c>
      <c r="C633" s="1" t="s">
        <v>9</v>
      </c>
    </row>
    <row r="634" spans="1:3" x14ac:dyDescent="0.3">
      <c r="A634" s="1" t="s">
        <v>75</v>
      </c>
      <c r="B634" s="1" t="str">
        <f t="shared" si="9"/>
        <v>USA</v>
      </c>
      <c r="C634" s="1" t="s">
        <v>9</v>
      </c>
    </row>
    <row r="635" spans="1:3" x14ac:dyDescent="0.3">
      <c r="A635" s="1" t="s">
        <v>101</v>
      </c>
      <c r="B635" s="1" t="str">
        <f t="shared" si="9"/>
        <v>China</v>
      </c>
      <c r="C635" s="1" t="s">
        <v>9</v>
      </c>
    </row>
    <row r="636" spans="1:3" x14ac:dyDescent="0.3">
      <c r="A636" s="1" t="s">
        <v>87</v>
      </c>
      <c r="B636" s="1" t="str">
        <f t="shared" si="9"/>
        <v>India</v>
      </c>
      <c r="C636" s="1" t="s">
        <v>9</v>
      </c>
    </row>
    <row r="637" spans="1:3" x14ac:dyDescent="0.3">
      <c r="A637" s="1" t="s">
        <v>69</v>
      </c>
      <c r="B637" s="1" t="str">
        <f t="shared" si="9"/>
        <v>China</v>
      </c>
      <c r="C637" s="1" t="s">
        <v>9</v>
      </c>
    </row>
    <row r="638" spans="1:3" x14ac:dyDescent="0.3">
      <c r="A638" s="1" t="s">
        <v>395</v>
      </c>
      <c r="B638" s="1" t="str">
        <f t="shared" si="9"/>
        <v>China</v>
      </c>
      <c r="C638" s="1" t="s">
        <v>9</v>
      </c>
    </row>
    <row r="639" spans="1:3" x14ac:dyDescent="0.3">
      <c r="A639" s="1" t="s">
        <v>11</v>
      </c>
      <c r="B639" s="1" t="str">
        <f t="shared" si="9"/>
        <v>USA</v>
      </c>
      <c r="C639" s="1" t="s">
        <v>9</v>
      </c>
    </row>
    <row r="640" spans="1:3" x14ac:dyDescent="0.3">
      <c r="A640" s="1" t="s">
        <v>828</v>
      </c>
      <c r="B640" s="1" t="str">
        <f t="shared" si="9"/>
        <v>New Zealand</v>
      </c>
      <c r="C640" s="1" t="s">
        <v>9</v>
      </c>
    </row>
    <row r="641" spans="1:3" x14ac:dyDescent="0.3">
      <c r="A641" s="1" t="s">
        <v>18</v>
      </c>
      <c r="B641" s="1" t="str">
        <f t="shared" si="9"/>
        <v>China</v>
      </c>
      <c r="C641" s="1" t="s">
        <v>9</v>
      </c>
    </row>
    <row r="642" spans="1:3" x14ac:dyDescent="0.3">
      <c r="A642" s="1" t="s">
        <v>5</v>
      </c>
      <c r="B642" s="1" t="str">
        <f t="shared" ref="B642:B705" si="10">TRIM(MID(A642, FIND("|", SUBSTITUTE(A642, ",", "|", LEN(A642) - LEN(SUBSTITUTE(A642,",", "" )))) + 1, LEN(A642)))</f>
        <v>Russia</v>
      </c>
      <c r="C642" s="1" t="s">
        <v>9</v>
      </c>
    </row>
    <row r="643" spans="1:3" x14ac:dyDescent="0.3">
      <c r="A643" s="1" t="s">
        <v>11</v>
      </c>
      <c r="B643" s="1" t="str">
        <f t="shared" si="10"/>
        <v>USA</v>
      </c>
      <c r="C643" s="1" t="s">
        <v>9</v>
      </c>
    </row>
    <row r="644" spans="1:3" x14ac:dyDescent="0.3">
      <c r="A644" s="1" t="s">
        <v>30</v>
      </c>
      <c r="B644" s="1" t="str">
        <f t="shared" si="10"/>
        <v>USA</v>
      </c>
      <c r="C644" s="1" t="s">
        <v>9</v>
      </c>
    </row>
    <row r="645" spans="1:3" x14ac:dyDescent="0.3">
      <c r="A645" s="1" t="s">
        <v>130</v>
      </c>
      <c r="B645" s="1" t="str">
        <f t="shared" si="10"/>
        <v>Kazakhstan</v>
      </c>
      <c r="C645" s="1" t="s">
        <v>9</v>
      </c>
    </row>
    <row r="646" spans="1:3" x14ac:dyDescent="0.3">
      <c r="A646" s="1" t="s">
        <v>121</v>
      </c>
      <c r="B646" s="1" t="str">
        <f t="shared" si="10"/>
        <v>USA</v>
      </c>
      <c r="C646" s="1" t="s">
        <v>9</v>
      </c>
    </row>
    <row r="647" spans="1:3" x14ac:dyDescent="0.3">
      <c r="A647" s="1" t="s">
        <v>101</v>
      </c>
      <c r="B647" s="1" t="str">
        <f t="shared" si="10"/>
        <v>China</v>
      </c>
      <c r="C647" s="1" t="s">
        <v>9</v>
      </c>
    </row>
    <row r="648" spans="1:3" x14ac:dyDescent="0.3">
      <c r="A648" s="1" t="s">
        <v>30</v>
      </c>
      <c r="B648" s="1" t="str">
        <f t="shared" si="10"/>
        <v>USA</v>
      </c>
      <c r="C648" s="1" t="s">
        <v>9</v>
      </c>
    </row>
    <row r="649" spans="1:3" x14ac:dyDescent="0.3">
      <c r="A649" s="1" t="s">
        <v>343</v>
      </c>
      <c r="B649" s="1" t="str">
        <f t="shared" si="10"/>
        <v>USA</v>
      </c>
      <c r="C649" s="1" t="s">
        <v>9</v>
      </c>
    </row>
    <row r="650" spans="1:3" x14ac:dyDescent="0.3">
      <c r="A650" s="1" t="s">
        <v>5</v>
      </c>
      <c r="B650" s="1" t="str">
        <f t="shared" si="10"/>
        <v>Russia</v>
      </c>
      <c r="C650" s="1" t="s">
        <v>9</v>
      </c>
    </row>
    <row r="651" spans="1:3" x14ac:dyDescent="0.3">
      <c r="A651" s="1" t="s">
        <v>329</v>
      </c>
      <c r="B651" s="1" t="str">
        <f t="shared" si="10"/>
        <v>China</v>
      </c>
      <c r="C651" s="1" t="s">
        <v>9</v>
      </c>
    </row>
    <row r="652" spans="1:3" x14ac:dyDescent="0.3">
      <c r="A652" s="1" t="s">
        <v>90</v>
      </c>
      <c r="B652" s="1" t="str">
        <f t="shared" si="10"/>
        <v>China</v>
      </c>
      <c r="C652" s="1" t="s">
        <v>9</v>
      </c>
    </row>
    <row r="653" spans="1:3" x14ac:dyDescent="0.3">
      <c r="A653" s="1" t="s">
        <v>1411</v>
      </c>
      <c r="B653" s="1" t="str">
        <f t="shared" si="10"/>
        <v>China Coastal Waters</v>
      </c>
      <c r="C653" s="1" t="s">
        <v>9</v>
      </c>
    </row>
    <row r="654" spans="1:3" x14ac:dyDescent="0.3">
      <c r="A654" s="1" t="s">
        <v>69</v>
      </c>
      <c r="B654" s="1" t="str">
        <f t="shared" si="10"/>
        <v>China</v>
      </c>
      <c r="C654" s="1" t="s">
        <v>257</v>
      </c>
    </row>
    <row r="655" spans="1:3" x14ac:dyDescent="0.3">
      <c r="A655" s="1" t="s">
        <v>950</v>
      </c>
      <c r="B655" s="1" t="str">
        <f t="shared" si="10"/>
        <v>USA</v>
      </c>
      <c r="C655" s="1" t="s">
        <v>257</v>
      </c>
    </row>
    <row r="656" spans="1:3" x14ac:dyDescent="0.3">
      <c r="A656" s="1" t="s">
        <v>329</v>
      </c>
      <c r="B656" s="1" t="str">
        <f t="shared" si="10"/>
        <v>China</v>
      </c>
      <c r="C656" s="1" t="s">
        <v>9</v>
      </c>
    </row>
    <row r="657" spans="1:3" x14ac:dyDescent="0.3">
      <c r="A657" s="1" t="s">
        <v>138</v>
      </c>
      <c r="B657" s="1" t="str">
        <f t="shared" si="10"/>
        <v>China</v>
      </c>
      <c r="C657" s="1" t="s">
        <v>9</v>
      </c>
    </row>
    <row r="658" spans="1:3" x14ac:dyDescent="0.3">
      <c r="A658" s="1" t="s">
        <v>30</v>
      </c>
      <c r="B658" s="1" t="str">
        <f t="shared" si="10"/>
        <v>USA</v>
      </c>
      <c r="C658" s="1" t="s">
        <v>9</v>
      </c>
    </row>
    <row r="659" spans="1:3" x14ac:dyDescent="0.3">
      <c r="A659" s="1" t="s">
        <v>234</v>
      </c>
      <c r="B659" s="1" t="str">
        <f t="shared" si="10"/>
        <v>France</v>
      </c>
      <c r="C659" s="1" t="s">
        <v>9</v>
      </c>
    </row>
    <row r="660" spans="1:3" x14ac:dyDescent="0.3">
      <c r="A660" s="1" t="s">
        <v>828</v>
      </c>
      <c r="B660" s="1" t="str">
        <f t="shared" si="10"/>
        <v>New Zealand</v>
      </c>
      <c r="C660" s="1" t="s">
        <v>9</v>
      </c>
    </row>
    <row r="661" spans="1:3" x14ac:dyDescent="0.3">
      <c r="A661" s="1" t="s">
        <v>11</v>
      </c>
      <c r="B661" s="1" t="str">
        <f t="shared" si="10"/>
        <v>USA</v>
      </c>
      <c r="C661" s="1" t="s">
        <v>9</v>
      </c>
    </row>
    <row r="662" spans="1:3" x14ac:dyDescent="0.3">
      <c r="A662" s="1" t="s">
        <v>90</v>
      </c>
      <c r="B662" s="1" t="str">
        <f t="shared" si="10"/>
        <v>China</v>
      </c>
      <c r="C662" s="1" t="s">
        <v>9</v>
      </c>
    </row>
    <row r="663" spans="1:3" x14ac:dyDescent="0.3">
      <c r="A663" s="1" t="s">
        <v>11</v>
      </c>
      <c r="B663" s="1" t="str">
        <f t="shared" si="10"/>
        <v>USA</v>
      </c>
      <c r="C663" s="1" t="s">
        <v>9</v>
      </c>
    </row>
    <row r="664" spans="1:3" x14ac:dyDescent="0.3">
      <c r="A664" s="1" t="s">
        <v>379</v>
      </c>
      <c r="B664" s="1" t="str">
        <f t="shared" si="10"/>
        <v>France</v>
      </c>
      <c r="C664" s="1" t="s">
        <v>9</v>
      </c>
    </row>
    <row r="665" spans="1:3" x14ac:dyDescent="0.3">
      <c r="A665" s="1" t="s">
        <v>30</v>
      </c>
      <c r="B665" s="1" t="str">
        <f t="shared" si="10"/>
        <v>USA</v>
      </c>
      <c r="C665" s="1" t="s">
        <v>9</v>
      </c>
    </row>
    <row r="666" spans="1:3" x14ac:dyDescent="0.3">
      <c r="A666" s="1" t="s">
        <v>90</v>
      </c>
      <c r="B666" s="1" t="str">
        <f t="shared" si="10"/>
        <v>China</v>
      </c>
      <c r="C666" s="1" t="s">
        <v>9</v>
      </c>
    </row>
    <row r="667" spans="1:3" x14ac:dyDescent="0.3">
      <c r="A667" s="1" t="s">
        <v>529</v>
      </c>
      <c r="B667" s="1" t="str">
        <f t="shared" si="10"/>
        <v>Kazakhstan</v>
      </c>
      <c r="C667" s="1" t="s">
        <v>9</v>
      </c>
    </row>
    <row r="668" spans="1:3" x14ac:dyDescent="0.3">
      <c r="A668" s="1" t="s">
        <v>75</v>
      </c>
      <c r="B668" s="1" t="str">
        <f t="shared" si="10"/>
        <v>USA</v>
      </c>
      <c r="C668" s="1" t="s">
        <v>9</v>
      </c>
    </row>
    <row r="669" spans="1:3" x14ac:dyDescent="0.3">
      <c r="A669" s="1" t="s">
        <v>329</v>
      </c>
      <c r="B669" s="1" t="str">
        <f t="shared" si="10"/>
        <v>China</v>
      </c>
      <c r="C669" s="1" t="s">
        <v>9</v>
      </c>
    </row>
    <row r="670" spans="1:3" x14ac:dyDescent="0.3">
      <c r="A670" s="1" t="s">
        <v>130</v>
      </c>
      <c r="B670" s="1" t="str">
        <f t="shared" si="10"/>
        <v>Kazakhstan</v>
      </c>
      <c r="C670" s="1" t="s">
        <v>9</v>
      </c>
    </row>
    <row r="671" spans="1:3" x14ac:dyDescent="0.3">
      <c r="A671" s="1" t="s">
        <v>133</v>
      </c>
      <c r="B671" s="1" t="str">
        <f t="shared" si="10"/>
        <v>China</v>
      </c>
      <c r="C671" s="1" t="s">
        <v>9</v>
      </c>
    </row>
    <row r="672" spans="1:3" x14ac:dyDescent="0.3">
      <c r="A672" s="1" t="s">
        <v>11</v>
      </c>
      <c r="B672" s="1" t="str">
        <f t="shared" si="10"/>
        <v>USA</v>
      </c>
      <c r="C672" s="1" t="s">
        <v>9</v>
      </c>
    </row>
    <row r="673" spans="1:3" x14ac:dyDescent="0.3">
      <c r="A673" s="1" t="s">
        <v>61</v>
      </c>
      <c r="B673" s="1" t="str">
        <f t="shared" si="10"/>
        <v>Japan</v>
      </c>
      <c r="C673" s="1" t="s">
        <v>9</v>
      </c>
    </row>
    <row r="674" spans="1:3" x14ac:dyDescent="0.3">
      <c r="A674" s="1" t="s">
        <v>1197</v>
      </c>
      <c r="B674" s="1" t="str">
        <f t="shared" si="10"/>
        <v>USA</v>
      </c>
      <c r="C674" s="1" t="s">
        <v>9</v>
      </c>
    </row>
    <row r="675" spans="1:3" x14ac:dyDescent="0.3">
      <c r="A675" s="1" t="s">
        <v>69</v>
      </c>
      <c r="B675" s="1" t="str">
        <f t="shared" si="10"/>
        <v>China</v>
      </c>
      <c r="C675" s="1" t="s">
        <v>257</v>
      </c>
    </row>
    <row r="676" spans="1:3" x14ac:dyDescent="0.3">
      <c r="A676" s="1" t="s">
        <v>18</v>
      </c>
      <c r="B676" s="1" t="str">
        <f t="shared" si="10"/>
        <v>China</v>
      </c>
      <c r="C676" s="1" t="s">
        <v>9</v>
      </c>
    </row>
    <row r="677" spans="1:3" x14ac:dyDescent="0.3">
      <c r="A677" s="1" t="s">
        <v>498</v>
      </c>
      <c r="B677" s="1" t="str">
        <f t="shared" si="10"/>
        <v>Israel</v>
      </c>
      <c r="C677" s="1" t="s">
        <v>9</v>
      </c>
    </row>
    <row r="678" spans="1:3" x14ac:dyDescent="0.3">
      <c r="A678" s="1" t="s">
        <v>90</v>
      </c>
      <c r="B678" s="1" t="str">
        <f t="shared" si="10"/>
        <v>China</v>
      </c>
      <c r="C678" s="1" t="s">
        <v>9</v>
      </c>
    </row>
    <row r="679" spans="1:3" x14ac:dyDescent="0.3">
      <c r="A679" s="1" t="s">
        <v>828</v>
      </c>
      <c r="B679" s="1" t="str">
        <f t="shared" si="10"/>
        <v>New Zealand</v>
      </c>
      <c r="C679" s="1" t="s">
        <v>257</v>
      </c>
    </row>
    <row r="680" spans="1:3" x14ac:dyDescent="0.3">
      <c r="A680" s="1" t="s">
        <v>329</v>
      </c>
      <c r="B680" s="1" t="str">
        <f t="shared" si="10"/>
        <v>China</v>
      </c>
      <c r="C680" s="1" t="s">
        <v>9</v>
      </c>
    </row>
    <row r="681" spans="1:3" x14ac:dyDescent="0.3">
      <c r="A681" s="1" t="s">
        <v>11</v>
      </c>
      <c r="B681" s="1" t="str">
        <f t="shared" si="10"/>
        <v>USA</v>
      </c>
      <c r="C681" s="1" t="s">
        <v>9</v>
      </c>
    </row>
    <row r="682" spans="1:3" x14ac:dyDescent="0.3">
      <c r="A682" s="1" t="s">
        <v>101</v>
      </c>
      <c r="B682" s="1" t="str">
        <f t="shared" si="10"/>
        <v>China</v>
      </c>
      <c r="C682" s="1" t="s">
        <v>9</v>
      </c>
    </row>
    <row r="683" spans="1:3" x14ac:dyDescent="0.3">
      <c r="A683" s="1" t="s">
        <v>90</v>
      </c>
      <c r="B683" s="1" t="str">
        <f t="shared" si="10"/>
        <v>China</v>
      </c>
      <c r="C683" s="1" t="s">
        <v>9</v>
      </c>
    </row>
    <row r="684" spans="1:3" x14ac:dyDescent="0.3">
      <c r="A684" s="1" t="s">
        <v>11</v>
      </c>
      <c r="B684" s="1" t="str">
        <f t="shared" si="10"/>
        <v>USA</v>
      </c>
      <c r="C684" s="1" t="s">
        <v>9</v>
      </c>
    </row>
    <row r="685" spans="1:3" x14ac:dyDescent="0.3">
      <c r="A685" s="1" t="s">
        <v>828</v>
      </c>
      <c r="B685" s="1" t="str">
        <f t="shared" si="10"/>
        <v>New Zealand</v>
      </c>
      <c r="C685" s="1" t="s">
        <v>9</v>
      </c>
    </row>
    <row r="686" spans="1:3" x14ac:dyDescent="0.3">
      <c r="A686" s="1" t="s">
        <v>329</v>
      </c>
      <c r="B686" s="1" t="str">
        <f t="shared" si="10"/>
        <v>China</v>
      </c>
      <c r="C686" s="1" t="s">
        <v>9</v>
      </c>
    </row>
    <row r="687" spans="1:3" x14ac:dyDescent="0.3">
      <c r="A687" s="1" t="s">
        <v>11</v>
      </c>
      <c r="B687" s="1" t="str">
        <f t="shared" si="10"/>
        <v>USA</v>
      </c>
      <c r="C687" s="1" t="s">
        <v>9</v>
      </c>
    </row>
    <row r="688" spans="1:3" x14ac:dyDescent="0.3">
      <c r="A688" s="1" t="s">
        <v>90</v>
      </c>
      <c r="B688" s="1" t="str">
        <f t="shared" si="10"/>
        <v>China</v>
      </c>
      <c r="C688" s="1" t="s">
        <v>9</v>
      </c>
    </row>
    <row r="689" spans="1:3" x14ac:dyDescent="0.3">
      <c r="A689" s="1" t="s">
        <v>30</v>
      </c>
      <c r="B689" s="1" t="str">
        <f t="shared" si="10"/>
        <v>USA</v>
      </c>
      <c r="C689" s="1" t="s">
        <v>9</v>
      </c>
    </row>
    <row r="690" spans="1:3" x14ac:dyDescent="0.3">
      <c r="A690" s="1" t="s">
        <v>315</v>
      </c>
      <c r="B690" s="1" t="str">
        <f t="shared" si="10"/>
        <v>China</v>
      </c>
      <c r="C690" s="1" t="s">
        <v>9</v>
      </c>
    </row>
    <row r="691" spans="1:3" x14ac:dyDescent="0.3">
      <c r="A691" s="1" t="s">
        <v>839</v>
      </c>
      <c r="B691" s="1" t="str">
        <f t="shared" si="10"/>
        <v>USA</v>
      </c>
      <c r="C691" s="1" t="s">
        <v>257</v>
      </c>
    </row>
    <row r="692" spans="1:3" x14ac:dyDescent="0.3">
      <c r="A692" s="1" t="s">
        <v>5</v>
      </c>
      <c r="B692" s="1" t="str">
        <f t="shared" si="10"/>
        <v>Russia</v>
      </c>
      <c r="C692" s="1" t="s">
        <v>9</v>
      </c>
    </row>
    <row r="693" spans="1:3" x14ac:dyDescent="0.3">
      <c r="A693" s="1" t="s">
        <v>536</v>
      </c>
      <c r="B693" s="1" t="str">
        <f t="shared" si="10"/>
        <v>Japan</v>
      </c>
      <c r="C693" s="1" t="s">
        <v>9</v>
      </c>
    </row>
    <row r="694" spans="1:3" x14ac:dyDescent="0.3">
      <c r="A694" s="1" t="s">
        <v>75</v>
      </c>
      <c r="B694" s="1" t="str">
        <f t="shared" si="10"/>
        <v>USA</v>
      </c>
      <c r="C694" s="1" t="s">
        <v>9</v>
      </c>
    </row>
    <row r="695" spans="1:3" x14ac:dyDescent="0.3">
      <c r="A695" s="1" t="s">
        <v>69</v>
      </c>
      <c r="B695" s="1" t="str">
        <f t="shared" si="10"/>
        <v>China</v>
      </c>
      <c r="C695" s="1" t="s">
        <v>9</v>
      </c>
    </row>
    <row r="696" spans="1:3" x14ac:dyDescent="0.3">
      <c r="A696" s="1" t="s">
        <v>133</v>
      </c>
      <c r="B696" s="1" t="str">
        <f t="shared" si="10"/>
        <v>China</v>
      </c>
      <c r="C696" s="1" t="s">
        <v>9</v>
      </c>
    </row>
    <row r="697" spans="1:3" x14ac:dyDescent="0.3">
      <c r="A697" s="1" t="s">
        <v>130</v>
      </c>
      <c r="B697" s="1" t="str">
        <f t="shared" si="10"/>
        <v>Kazakhstan</v>
      </c>
      <c r="C697" s="1" t="s">
        <v>9</v>
      </c>
    </row>
    <row r="698" spans="1:3" x14ac:dyDescent="0.3">
      <c r="A698" s="1" t="s">
        <v>30</v>
      </c>
      <c r="B698" s="1" t="str">
        <f t="shared" si="10"/>
        <v>USA</v>
      </c>
      <c r="C698" s="1" t="s">
        <v>9</v>
      </c>
    </row>
    <row r="699" spans="1:3" x14ac:dyDescent="0.3">
      <c r="A699" s="1" t="s">
        <v>48</v>
      </c>
      <c r="B699" s="1" t="str">
        <f t="shared" si="10"/>
        <v>Iran</v>
      </c>
      <c r="C699" s="1" t="s">
        <v>9</v>
      </c>
    </row>
    <row r="700" spans="1:3" x14ac:dyDescent="0.3">
      <c r="A700" s="1" t="s">
        <v>101</v>
      </c>
      <c r="B700" s="1" t="str">
        <f t="shared" si="10"/>
        <v>China</v>
      </c>
      <c r="C700" s="1" t="s">
        <v>257</v>
      </c>
    </row>
    <row r="701" spans="1:3" x14ac:dyDescent="0.3">
      <c r="A701" s="1" t="s">
        <v>130</v>
      </c>
      <c r="B701" s="1" t="str">
        <f t="shared" si="10"/>
        <v>Kazakhstan</v>
      </c>
      <c r="C701" s="1" t="s">
        <v>9</v>
      </c>
    </row>
    <row r="702" spans="1:3" x14ac:dyDescent="0.3">
      <c r="A702" s="1" t="s">
        <v>75</v>
      </c>
      <c r="B702" s="1" t="str">
        <f t="shared" si="10"/>
        <v>USA</v>
      </c>
      <c r="C702" s="1" t="s">
        <v>9</v>
      </c>
    </row>
    <row r="703" spans="1:3" x14ac:dyDescent="0.3">
      <c r="A703" s="1" t="s">
        <v>18</v>
      </c>
      <c r="B703" s="1" t="str">
        <f t="shared" si="10"/>
        <v>China</v>
      </c>
      <c r="C703" s="1" t="s">
        <v>9</v>
      </c>
    </row>
    <row r="704" spans="1:3" x14ac:dyDescent="0.3">
      <c r="A704" s="1" t="s">
        <v>130</v>
      </c>
      <c r="B704" s="1" t="str">
        <f t="shared" si="10"/>
        <v>Kazakhstan</v>
      </c>
      <c r="C704" s="1" t="s">
        <v>9</v>
      </c>
    </row>
    <row r="705" spans="1:3" x14ac:dyDescent="0.3">
      <c r="A705" s="1" t="s">
        <v>30</v>
      </c>
      <c r="B705" s="1" t="str">
        <f t="shared" si="10"/>
        <v>USA</v>
      </c>
      <c r="C705" s="1" t="s">
        <v>9</v>
      </c>
    </row>
    <row r="706" spans="1:3" x14ac:dyDescent="0.3">
      <c r="A706" s="1" t="s">
        <v>5</v>
      </c>
      <c r="B706" s="1" t="str">
        <f t="shared" ref="B706:B769" si="11">TRIM(MID(A706, FIND("|", SUBSTITUTE(A706, ",", "|", LEN(A706) - LEN(SUBSTITUTE(A706,",", "" )))) + 1, LEN(A706)))</f>
        <v>Russia</v>
      </c>
      <c r="C706" s="1" t="s">
        <v>9</v>
      </c>
    </row>
    <row r="707" spans="1:3" x14ac:dyDescent="0.3">
      <c r="A707" s="1" t="s">
        <v>53</v>
      </c>
      <c r="B707" s="1" t="str">
        <f t="shared" si="11"/>
        <v>China</v>
      </c>
      <c r="C707" s="1" t="s">
        <v>257</v>
      </c>
    </row>
    <row r="708" spans="1:3" x14ac:dyDescent="0.3">
      <c r="A708" s="1" t="s">
        <v>101</v>
      </c>
      <c r="B708" s="1" t="str">
        <f t="shared" si="11"/>
        <v>China</v>
      </c>
      <c r="C708" s="1" t="s">
        <v>9</v>
      </c>
    </row>
    <row r="709" spans="1:3" x14ac:dyDescent="0.3">
      <c r="A709" s="1" t="s">
        <v>11</v>
      </c>
      <c r="B709" s="1" t="str">
        <f t="shared" si="11"/>
        <v>USA</v>
      </c>
      <c r="C709" s="1" t="s">
        <v>9</v>
      </c>
    </row>
    <row r="710" spans="1:3" x14ac:dyDescent="0.3">
      <c r="A710" s="1" t="s">
        <v>212</v>
      </c>
      <c r="B710" s="1" t="str">
        <f t="shared" si="11"/>
        <v>Russia</v>
      </c>
      <c r="C710" s="1" t="s">
        <v>9</v>
      </c>
    </row>
    <row r="711" spans="1:3" x14ac:dyDescent="0.3">
      <c r="A711" s="1" t="s">
        <v>18</v>
      </c>
      <c r="B711" s="1" t="str">
        <f t="shared" si="11"/>
        <v>China</v>
      </c>
      <c r="C711" s="1" t="s">
        <v>9</v>
      </c>
    </row>
    <row r="712" spans="1:3" x14ac:dyDescent="0.3">
      <c r="A712" s="1" t="s">
        <v>379</v>
      </c>
      <c r="B712" s="1" t="str">
        <f t="shared" si="11"/>
        <v>France</v>
      </c>
      <c r="C712" s="1" t="s">
        <v>9</v>
      </c>
    </row>
    <row r="713" spans="1:3" x14ac:dyDescent="0.3">
      <c r="A713" s="1" t="s">
        <v>11</v>
      </c>
      <c r="B713" s="1" t="str">
        <f t="shared" si="11"/>
        <v>USA</v>
      </c>
      <c r="C713" s="1" t="s">
        <v>9</v>
      </c>
    </row>
    <row r="714" spans="1:3" x14ac:dyDescent="0.3">
      <c r="A714" s="1" t="s">
        <v>343</v>
      </c>
      <c r="B714" s="1" t="str">
        <f t="shared" si="11"/>
        <v>USA</v>
      </c>
      <c r="C714" s="1" t="s">
        <v>9</v>
      </c>
    </row>
    <row r="715" spans="1:3" x14ac:dyDescent="0.3">
      <c r="A715" s="1" t="s">
        <v>75</v>
      </c>
      <c r="B715" s="1" t="str">
        <f t="shared" si="11"/>
        <v>USA</v>
      </c>
      <c r="C715" s="1" t="s">
        <v>9</v>
      </c>
    </row>
    <row r="716" spans="1:3" x14ac:dyDescent="0.3">
      <c r="A716" s="1" t="s">
        <v>34</v>
      </c>
      <c r="B716" s="1" t="str">
        <f t="shared" si="11"/>
        <v>Iran</v>
      </c>
      <c r="C716" s="1" t="s">
        <v>257</v>
      </c>
    </row>
    <row r="717" spans="1:3" x14ac:dyDescent="0.3">
      <c r="A717" s="1" t="s">
        <v>61</v>
      </c>
      <c r="B717" s="1" t="str">
        <f t="shared" si="11"/>
        <v>Japan</v>
      </c>
      <c r="C717" s="1" t="s">
        <v>9</v>
      </c>
    </row>
    <row r="718" spans="1:3" x14ac:dyDescent="0.3">
      <c r="A718" s="1" t="s">
        <v>130</v>
      </c>
      <c r="B718" s="1" t="str">
        <f t="shared" si="11"/>
        <v>Kazakhstan</v>
      </c>
      <c r="C718" s="1" t="s">
        <v>9</v>
      </c>
    </row>
    <row r="719" spans="1:3" x14ac:dyDescent="0.3">
      <c r="A719" s="1" t="s">
        <v>828</v>
      </c>
      <c r="B719" s="1" t="str">
        <f t="shared" si="11"/>
        <v>New Zealand</v>
      </c>
      <c r="C719" s="1" t="s">
        <v>9</v>
      </c>
    </row>
    <row r="720" spans="1:3" x14ac:dyDescent="0.3">
      <c r="A720" s="1" t="s">
        <v>11</v>
      </c>
      <c r="B720" s="1" t="str">
        <f t="shared" si="11"/>
        <v>USA</v>
      </c>
      <c r="C720" s="1" t="s">
        <v>9</v>
      </c>
    </row>
    <row r="721" spans="1:3" x14ac:dyDescent="0.3">
      <c r="A721" s="1" t="s">
        <v>30</v>
      </c>
      <c r="B721" s="1" t="str">
        <f t="shared" si="11"/>
        <v>USA</v>
      </c>
      <c r="C721" s="1" t="s">
        <v>9</v>
      </c>
    </row>
    <row r="722" spans="1:3" x14ac:dyDescent="0.3">
      <c r="A722" s="1" t="s">
        <v>379</v>
      </c>
      <c r="B722" s="1" t="str">
        <f t="shared" si="11"/>
        <v>France</v>
      </c>
      <c r="C722" s="1" t="s">
        <v>9</v>
      </c>
    </row>
    <row r="723" spans="1:3" x14ac:dyDescent="0.3">
      <c r="A723" s="1" t="s">
        <v>69</v>
      </c>
      <c r="B723" s="1" t="str">
        <f t="shared" si="11"/>
        <v>China</v>
      </c>
      <c r="C723" s="1" t="s">
        <v>9</v>
      </c>
    </row>
    <row r="724" spans="1:3" x14ac:dyDescent="0.3">
      <c r="A724" s="1" t="s">
        <v>329</v>
      </c>
      <c r="B724" s="1" t="str">
        <f t="shared" si="11"/>
        <v>China</v>
      </c>
      <c r="C724" s="1" t="s">
        <v>9</v>
      </c>
    </row>
    <row r="725" spans="1:3" x14ac:dyDescent="0.3">
      <c r="A725" s="1" t="s">
        <v>101</v>
      </c>
      <c r="B725" s="1" t="str">
        <f t="shared" si="11"/>
        <v>China</v>
      </c>
      <c r="C725" s="1" t="s">
        <v>9</v>
      </c>
    </row>
    <row r="726" spans="1:3" x14ac:dyDescent="0.3">
      <c r="A726" s="1" t="s">
        <v>11</v>
      </c>
      <c r="B726" s="1" t="str">
        <f t="shared" si="11"/>
        <v>USA</v>
      </c>
      <c r="C726" s="1" t="s">
        <v>9</v>
      </c>
    </row>
    <row r="727" spans="1:3" x14ac:dyDescent="0.3">
      <c r="A727" s="1" t="s">
        <v>133</v>
      </c>
      <c r="B727" s="1" t="str">
        <f t="shared" si="11"/>
        <v>China</v>
      </c>
      <c r="C727" s="1" t="s">
        <v>9</v>
      </c>
    </row>
    <row r="728" spans="1:3" x14ac:dyDescent="0.3">
      <c r="A728" s="1" t="s">
        <v>1561</v>
      </c>
      <c r="B728" s="1" t="str">
        <f t="shared" si="11"/>
        <v>Russia</v>
      </c>
      <c r="C728" s="1" t="s">
        <v>9</v>
      </c>
    </row>
    <row r="729" spans="1:3" x14ac:dyDescent="0.3">
      <c r="A729" s="1" t="s">
        <v>565</v>
      </c>
      <c r="B729" s="1" t="str">
        <f t="shared" si="11"/>
        <v>Kazakhstan</v>
      </c>
      <c r="C729" s="1" t="s">
        <v>9</v>
      </c>
    </row>
    <row r="730" spans="1:3" x14ac:dyDescent="0.3">
      <c r="A730" s="1" t="s">
        <v>75</v>
      </c>
      <c r="B730" s="1" t="str">
        <f t="shared" si="11"/>
        <v>USA</v>
      </c>
      <c r="C730" s="1" t="s">
        <v>9</v>
      </c>
    </row>
    <row r="731" spans="1:3" x14ac:dyDescent="0.3">
      <c r="A731" s="1" t="s">
        <v>329</v>
      </c>
      <c r="B731" s="1" t="str">
        <f t="shared" si="11"/>
        <v>China</v>
      </c>
      <c r="C731" s="1" t="s">
        <v>9</v>
      </c>
    </row>
    <row r="732" spans="1:3" x14ac:dyDescent="0.3">
      <c r="A732" s="1" t="s">
        <v>981</v>
      </c>
      <c r="B732" s="1" t="str">
        <f t="shared" si="11"/>
        <v>France</v>
      </c>
      <c r="C732" s="1" t="s">
        <v>9</v>
      </c>
    </row>
    <row r="733" spans="1:3" x14ac:dyDescent="0.3">
      <c r="A733" s="1" t="s">
        <v>11</v>
      </c>
      <c r="B733" s="1" t="str">
        <f t="shared" si="11"/>
        <v>USA</v>
      </c>
      <c r="C733" s="1" t="s">
        <v>9</v>
      </c>
    </row>
    <row r="734" spans="1:3" x14ac:dyDescent="0.3">
      <c r="A734" s="1" t="s">
        <v>18</v>
      </c>
      <c r="B734" s="1" t="str">
        <f t="shared" si="11"/>
        <v>China</v>
      </c>
      <c r="C734" s="1" t="s">
        <v>9</v>
      </c>
    </row>
    <row r="735" spans="1:3" x14ac:dyDescent="0.3">
      <c r="A735" s="1" t="s">
        <v>121</v>
      </c>
      <c r="B735" s="1" t="str">
        <f t="shared" si="11"/>
        <v>USA</v>
      </c>
      <c r="C735" s="1" t="s">
        <v>9</v>
      </c>
    </row>
    <row r="736" spans="1:3" x14ac:dyDescent="0.3">
      <c r="A736" s="1" t="s">
        <v>87</v>
      </c>
      <c r="B736" s="1" t="str">
        <f t="shared" si="11"/>
        <v>India</v>
      </c>
      <c r="C736" s="1" t="s">
        <v>9</v>
      </c>
    </row>
    <row r="737" spans="1:3" x14ac:dyDescent="0.3">
      <c r="A737" s="1" t="s">
        <v>212</v>
      </c>
      <c r="B737" s="1" t="str">
        <f t="shared" si="11"/>
        <v>Russia</v>
      </c>
      <c r="C737" s="1" t="s">
        <v>9</v>
      </c>
    </row>
    <row r="738" spans="1:3" x14ac:dyDescent="0.3">
      <c r="A738" s="1" t="s">
        <v>395</v>
      </c>
      <c r="B738" s="1" t="str">
        <f t="shared" si="11"/>
        <v>China</v>
      </c>
      <c r="C738" s="1" t="s">
        <v>9</v>
      </c>
    </row>
    <row r="739" spans="1:3" x14ac:dyDescent="0.3">
      <c r="A739" s="1" t="s">
        <v>742</v>
      </c>
      <c r="B739" s="1" t="str">
        <f t="shared" si="11"/>
        <v>China</v>
      </c>
      <c r="C739" s="1" t="s">
        <v>9</v>
      </c>
    </row>
    <row r="740" spans="1:3" x14ac:dyDescent="0.3">
      <c r="A740" s="1" t="s">
        <v>130</v>
      </c>
      <c r="B740" s="1" t="str">
        <f t="shared" si="11"/>
        <v>Kazakhstan</v>
      </c>
      <c r="C740" s="1" t="s">
        <v>9</v>
      </c>
    </row>
    <row r="741" spans="1:3" x14ac:dyDescent="0.3">
      <c r="A741" s="1" t="s">
        <v>828</v>
      </c>
      <c r="B741" s="1" t="str">
        <f t="shared" si="11"/>
        <v>New Zealand</v>
      </c>
      <c r="C741" s="1" t="s">
        <v>9</v>
      </c>
    </row>
    <row r="742" spans="1:3" x14ac:dyDescent="0.3">
      <c r="A742" s="1" t="s">
        <v>11</v>
      </c>
      <c r="B742" s="1" t="str">
        <f t="shared" si="11"/>
        <v>USA</v>
      </c>
      <c r="C742" s="1" t="s">
        <v>9</v>
      </c>
    </row>
    <row r="743" spans="1:3" x14ac:dyDescent="0.3">
      <c r="A743" s="1" t="s">
        <v>329</v>
      </c>
      <c r="B743" s="1" t="str">
        <f t="shared" si="11"/>
        <v>China</v>
      </c>
      <c r="C743" s="1" t="s">
        <v>9</v>
      </c>
    </row>
    <row r="744" spans="1:3" x14ac:dyDescent="0.3">
      <c r="A744" s="1" t="s">
        <v>290</v>
      </c>
      <c r="B744" s="1" t="str">
        <f t="shared" si="11"/>
        <v>India</v>
      </c>
      <c r="C744" s="1" t="s">
        <v>9</v>
      </c>
    </row>
    <row r="745" spans="1:3" x14ac:dyDescent="0.3">
      <c r="A745" s="1" t="s">
        <v>379</v>
      </c>
      <c r="B745" s="1" t="str">
        <f t="shared" si="11"/>
        <v>France</v>
      </c>
      <c r="C745" s="1" t="s">
        <v>9</v>
      </c>
    </row>
    <row r="746" spans="1:3" x14ac:dyDescent="0.3">
      <c r="A746" s="1" t="s">
        <v>5</v>
      </c>
      <c r="B746" s="1" t="str">
        <f t="shared" si="11"/>
        <v>Russia</v>
      </c>
      <c r="C746" s="1" t="s">
        <v>9</v>
      </c>
    </row>
    <row r="747" spans="1:3" x14ac:dyDescent="0.3">
      <c r="A747" s="1" t="s">
        <v>18</v>
      </c>
      <c r="B747" s="1" t="str">
        <f t="shared" si="11"/>
        <v>China</v>
      </c>
      <c r="C747" s="1" t="s">
        <v>9</v>
      </c>
    </row>
    <row r="748" spans="1:3" x14ac:dyDescent="0.3">
      <c r="A748" s="1" t="s">
        <v>69</v>
      </c>
      <c r="B748" s="1" t="str">
        <f t="shared" si="11"/>
        <v>China</v>
      </c>
      <c r="C748" s="1" t="s">
        <v>9</v>
      </c>
    </row>
    <row r="749" spans="1:3" x14ac:dyDescent="0.3">
      <c r="A749" s="1" t="s">
        <v>395</v>
      </c>
      <c r="B749" s="1" t="str">
        <f t="shared" si="11"/>
        <v>China</v>
      </c>
      <c r="C749" s="1" t="s">
        <v>9</v>
      </c>
    </row>
    <row r="750" spans="1:3" x14ac:dyDescent="0.3">
      <c r="A750" s="1" t="s">
        <v>69</v>
      </c>
      <c r="B750" s="1" t="str">
        <f t="shared" si="11"/>
        <v>China</v>
      </c>
      <c r="C750" s="1" t="s">
        <v>9</v>
      </c>
    </row>
    <row r="751" spans="1:3" x14ac:dyDescent="0.3">
      <c r="A751" s="1" t="s">
        <v>11</v>
      </c>
      <c r="B751" s="1" t="str">
        <f t="shared" si="11"/>
        <v>USA</v>
      </c>
      <c r="C751" s="1" t="s">
        <v>9</v>
      </c>
    </row>
    <row r="752" spans="1:3" x14ac:dyDescent="0.3">
      <c r="A752" s="1" t="s">
        <v>101</v>
      </c>
      <c r="B752" s="1" t="str">
        <f t="shared" si="11"/>
        <v>China</v>
      </c>
      <c r="C752" s="1" t="s">
        <v>9</v>
      </c>
    </row>
    <row r="753" spans="1:3" x14ac:dyDescent="0.3">
      <c r="A753" s="1" t="s">
        <v>329</v>
      </c>
      <c r="B753" s="1" t="str">
        <f t="shared" si="11"/>
        <v>China</v>
      </c>
      <c r="C753" s="1" t="s">
        <v>9</v>
      </c>
    </row>
    <row r="754" spans="1:3" x14ac:dyDescent="0.3">
      <c r="A754" s="1" t="s">
        <v>343</v>
      </c>
      <c r="B754" s="1" t="str">
        <f t="shared" si="11"/>
        <v>USA</v>
      </c>
      <c r="C754" s="1" t="s">
        <v>9</v>
      </c>
    </row>
    <row r="755" spans="1:3" x14ac:dyDescent="0.3">
      <c r="A755" s="1" t="s">
        <v>18</v>
      </c>
      <c r="B755" s="1" t="str">
        <f t="shared" si="11"/>
        <v>China</v>
      </c>
      <c r="C755" s="1" t="s">
        <v>9</v>
      </c>
    </row>
    <row r="756" spans="1:3" x14ac:dyDescent="0.3">
      <c r="A756" s="1" t="s">
        <v>828</v>
      </c>
      <c r="B756" s="1" t="str">
        <f t="shared" si="11"/>
        <v>New Zealand</v>
      </c>
      <c r="C756" s="1" t="s">
        <v>9</v>
      </c>
    </row>
    <row r="757" spans="1:3" x14ac:dyDescent="0.3">
      <c r="A757" s="1" t="s">
        <v>1620</v>
      </c>
      <c r="B757" s="1" t="str">
        <f t="shared" si="11"/>
        <v>USA</v>
      </c>
      <c r="C757" s="1" t="s">
        <v>9</v>
      </c>
    </row>
    <row r="758" spans="1:3" x14ac:dyDescent="0.3">
      <c r="A758" s="1" t="s">
        <v>529</v>
      </c>
      <c r="B758" s="1" t="str">
        <f t="shared" si="11"/>
        <v>Kazakhstan</v>
      </c>
      <c r="C758" s="1" t="s">
        <v>9</v>
      </c>
    </row>
    <row r="759" spans="1:3" x14ac:dyDescent="0.3">
      <c r="A759" s="1" t="s">
        <v>329</v>
      </c>
      <c r="B759" s="1" t="str">
        <f t="shared" si="11"/>
        <v>China</v>
      </c>
      <c r="C759" s="1" t="s">
        <v>9</v>
      </c>
    </row>
    <row r="760" spans="1:3" x14ac:dyDescent="0.3">
      <c r="A760" s="1" t="s">
        <v>5</v>
      </c>
      <c r="B760" s="1" t="str">
        <f t="shared" si="11"/>
        <v>Russia</v>
      </c>
      <c r="C760" s="1" t="s">
        <v>9</v>
      </c>
    </row>
    <row r="761" spans="1:3" x14ac:dyDescent="0.3">
      <c r="A761" s="1" t="s">
        <v>1630</v>
      </c>
      <c r="B761" s="1" t="str">
        <f t="shared" si="11"/>
        <v>Kazakhstan</v>
      </c>
      <c r="C761" s="1" t="s">
        <v>9</v>
      </c>
    </row>
    <row r="762" spans="1:3" x14ac:dyDescent="0.3">
      <c r="A762" s="1" t="s">
        <v>90</v>
      </c>
      <c r="B762" s="1" t="str">
        <f t="shared" si="11"/>
        <v>China</v>
      </c>
      <c r="C762" s="1" t="s">
        <v>9</v>
      </c>
    </row>
    <row r="763" spans="1:3" x14ac:dyDescent="0.3">
      <c r="A763" s="1" t="s">
        <v>536</v>
      </c>
      <c r="B763" s="1" t="str">
        <f t="shared" si="11"/>
        <v>Japan</v>
      </c>
      <c r="C763" s="1" t="s">
        <v>9</v>
      </c>
    </row>
    <row r="764" spans="1:3" x14ac:dyDescent="0.3">
      <c r="A764" s="1" t="s">
        <v>101</v>
      </c>
      <c r="B764" s="1" t="str">
        <f t="shared" si="11"/>
        <v>China</v>
      </c>
      <c r="C764" s="1" t="s">
        <v>9</v>
      </c>
    </row>
    <row r="765" spans="1:3" x14ac:dyDescent="0.3">
      <c r="A765" s="1" t="s">
        <v>69</v>
      </c>
      <c r="B765" s="1" t="str">
        <f t="shared" si="11"/>
        <v>China</v>
      </c>
      <c r="C765" s="1" t="s">
        <v>9</v>
      </c>
    </row>
    <row r="766" spans="1:3" x14ac:dyDescent="0.3">
      <c r="A766" s="1" t="s">
        <v>329</v>
      </c>
      <c r="B766" s="1" t="str">
        <f t="shared" si="11"/>
        <v>China</v>
      </c>
      <c r="C766" s="1" t="s">
        <v>9</v>
      </c>
    </row>
    <row r="767" spans="1:3" x14ac:dyDescent="0.3">
      <c r="A767" s="1" t="s">
        <v>69</v>
      </c>
      <c r="B767" s="1" t="str">
        <f t="shared" si="11"/>
        <v>China</v>
      </c>
      <c r="C767" s="1" t="s">
        <v>9</v>
      </c>
    </row>
    <row r="768" spans="1:3" x14ac:dyDescent="0.3">
      <c r="A768" s="1" t="s">
        <v>1561</v>
      </c>
      <c r="B768" s="1" t="str">
        <f t="shared" si="11"/>
        <v>Russia</v>
      </c>
      <c r="C768" s="1" t="s">
        <v>9</v>
      </c>
    </row>
    <row r="769" spans="1:3" x14ac:dyDescent="0.3">
      <c r="A769" s="1" t="s">
        <v>852</v>
      </c>
      <c r="B769" s="1" t="str">
        <f t="shared" si="11"/>
        <v>Iran</v>
      </c>
      <c r="C769" s="1" t="s">
        <v>1649</v>
      </c>
    </row>
    <row r="770" spans="1:3" x14ac:dyDescent="0.3">
      <c r="A770" s="1" t="s">
        <v>390</v>
      </c>
      <c r="B770" s="1" t="str">
        <f t="shared" ref="B770:B833" si="12">TRIM(MID(A770, FIND("|", SUBSTITUTE(A770, ",", "|", LEN(A770) - LEN(SUBSTITUTE(A770,",", "" )))) + 1, LEN(A770)))</f>
        <v>USA</v>
      </c>
      <c r="C770" s="1" t="s">
        <v>9</v>
      </c>
    </row>
    <row r="771" spans="1:3" x14ac:dyDescent="0.3">
      <c r="A771" s="1" t="s">
        <v>130</v>
      </c>
      <c r="B771" s="1" t="str">
        <f t="shared" si="12"/>
        <v>Kazakhstan</v>
      </c>
      <c r="C771" s="1" t="s">
        <v>9</v>
      </c>
    </row>
    <row r="772" spans="1:3" x14ac:dyDescent="0.3">
      <c r="A772" s="1" t="s">
        <v>828</v>
      </c>
      <c r="B772" s="1" t="str">
        <f t="shared" si="12"/>
        <v>New Zealand</v>
      </c>
      <c r="C772" s="1" t="s">
        <v>9</v>
      </c>
    </row>
    <row r="773" spans="1:3" x14ac:dyDescent="0.3">
      <c r="A773" s="1" t="s">
        <v>101</v>
      </c>
      <c r="B773" s="1" t="str">
        <f t="shared" si="12"/>
        <v>China</v>
      </c>
      <c r="C773" s="1" t="s">
        <v>9</v>
      </c>
    </row>
    <row r="774" spans="1:3" x14ac:dyDescent="0.3">
      <c r="A774" s="1" t="s">
        <v>69</v>
      </c>
      <c r="B774" s="1" t="str">
        <f t="shared" si="12"/>
        <v>China</v>
      </c>
      <c r="C774" s="1" t="s">
        <v>9</v>
      </c>
    </row>
    <row r="775" spans="1:3" x14ac:dyDescent="0.3">
      <c r="A775" s="1" t="s">
        <v>75</v>
      </c>
      <c r="B775" s="1" t="str">
        <f t="shared" si="12"/>
        <v>USA</v>
      </c>
      <c r="C775" s="1" t="s">
        <v>9</v>
      </c>
    </row>
    <row r="776" spans="1:3" x14ac:dyDescent="0.3">
      <c r="A776" s="1" t="s">
        <v>11</v>
      </c>
      <c r="B776" s="1" t="str">
        <f t="shared" si="12"/>
        <v>USA</v>
      </c>
      <c r="C776" s="1" t="s">
        <v>9</v>
      </c>
    </row>
    <row r="777" spans="1:3" x14ac:dyDescent="0.3">
      <c r="A777" s="1" t="s">
        <v>379</v>
      </c>
      <c r="B777" s="1" t="str">
        <f t="shared" si="12"/>
        <v>France</v>
      </c>
      <c r="C777" s="1" t="s">
        <v>9</v>
      </c>
    </row>
    <row r="778" spans="1:3" x14ac:dyDescent="0.3">
      <c r="A778" s="1" t="s">
        <v>565</v>
      </c>
      <c r="B778" s="1" t="str">
        <f t="shared" si="12"/>
        <v>Kazakhstan</v>
      </c>
      <c r="C778" s="1" t="s">
        <v>9</v>
      </c>
    </row>
    <row r="779" spans="1:3" x14ac:dyDescent="0.3">
      <c r="A779" s="1" t="s">
        <v>130</v>
      </c>
      <c r="B779" s="1" t="str">
        <f t="shared" si="12"/>
        <v>Kazakhstan</v>
      </c>
      <c r="C779" s="1" t="s">
        <v>9</v>
      </c>
    </row>
    <row r="780" spans="1:3" x14ac:dyDescent="0.3">
      <c r="A780" s="1" t="s">
        <v>5</v>
      </c>
      <c r="B780" s="1" t="str">
        <f t="shared" si="12"/>
        <v>Russia</v>
      </c>
      <c r="C780" s="1" t="s">
        <v>9</v>
      </c>
    </row>
    <row r="781" spans="1:3" x14ac:dyDescent="0.3">
      <c r="A781" s="1" t="s">
        <v>18</v>
      </c>
      <c r="B781" s="1" t="str">
        <f t="shared" si="12"/>
        <v>China</v>
      </c>
      <c r="C781" s="1" t="s">
        <v>9</v>
      </c>
    </row>
    <row r="782" spans="1:3" x14ac:dyDescent="0.3">
      <c r="A782" s="1" t="s">
        <v>11</v>
      </c>
      <c r="B782" s="1" t="str">
        <f t="shared" si="12"/>
        <v>USA</v>
      </c>
      <c r="C782" s="1" t="s">
        <v>9</v>
      </c>
    </row>
    <row r="783" spans="1:3" x14ac:dyDescent="0.3">
      <c r="A783" s="1" t="s">
        <v>69</v>
      </c>
      <c r="B783" s="1" t="str">
        <f t="shared" si="12"/>
        <v>China</v>
      </c>
      <c r="C783" s="1" t="s">
        <v>9</v>
      </c>
    </row>
    <row r="784" spans="1:3" x14ac:dyDescent="0.3">
      <c r="A784" s="1" t="s">
        <v>290</v>
      </c>
      <c r="B784" s="1" t="str">
        <f t="shared" si="12"/>
        <v>India</v>
      </c>
      <c r="C784" s="1" t="s">
        <v>9</v>
      </c>
    </row>
    <row r="785" spans="1:3" x14ac:dyDescent="0.3">
      <c r="A785" s="1" t="s">
        <v>1630</v>
      </c>
      <c r="B785" s="1" t="str">
        <f t="shared" si="12"/>
        <v>Kazakhstan</v>
      </c>
      <c r="C785" s="1" t="s">
        <v>9</v>
      </c>
    </row>
    <row r="786" spans="1:3" x14ac:dyDescent="0.3">
      <c r="A786" s="1" t="s">
        <v>565</v>
      </c>
      <c r="B786" s="1" t="str">
        <f t="shared" si="12"/>
        <v>Kazakhstan</v>
      </c>
      <c r="C786" s="1" t="s">
        <v>9</v>
      </c>
    </row>
    <row r="787" spans="1:3" x14ac:dyDescent="0.3">
      <c r="A787" s="1" t="s">
        <v>234</v>
      </c>
      <c r="B787" s="1" t="str">
        <f t="shared" si="12"/>
        <v>France</v>
      </c>
      <c r="C787" s="1" t="s">
        <v>257</v>
      </c>
    </row>
    <row r="788" spans="1:3" x14ac:dyDescent="0.3">
      <c r="A788" s="1" t="s">
        <v>5</v>
      </c>
      <c r="B788" s="1" t="str">
        <f t="shared" si="12"/>
        <v>Russia</v>
      </c>
      <c r="C788" s="1" t="s">
        <v>9</v>
      </c>
    </row>
    <row r="789" spans="1:3" x14ac:dyDescent="0.3">
      <c r="A789" s="1" t="s">
        <v>322</v>
      </c>
      <c r="B789" s="1" t="str">
        <f t="shared" si="12"/>
        <v>Russia</v>
      </c>
      <c r="C789" s="1" t="s">
        <v>9</v>
      </c>
    </row>
    <row r="790" spans="1:3" x14ac:dyDescent="0.3">
      <c r="A790" s="1" t="s">
        <v>828</v>
      </c>
      <c r="B790" s="1" t="str">
        <f t="shared" si="12"/>
        <v>New Zealand</v>
      </c>
      <c r="C790" s="1" t="s">
        <v>9</v>
      </c>
    </row>
    <row r="791" spans="1:3" x14ac:dyDescent="0.3">
      <c r="A791" s="1" t="s">
        <v>30</v>
      </c>
      <c r="B791" s="1" t="str">
        <f t="shared" si="12"/>
        <v>USA</v>
      </c>
      <c r="C791" s="1" t="s">
        <v>9</v>
      </c>
    </row>
    <row r="792" spans="1:3" x14ac:dyDescent="0.3">
      <c r="A792" s="1" t="s">
        <v>18</v>
      </c>
      <c r="B792" s="1" t="str">
        <f t="shared" si="12"/>
        <v>China</v>
      </c>
      <c r="C792" s="1" t="s">
        <v>9</v>
      </c>
    </row>
    <row r="793" spans="1:3" x14ac:dyDescent="0.3">
      <c r="A793" s="1" t="s">
        <v>379</v>
      </c>
      <c r="B793" s="1" t="str">
        <f t="shared" si="12"/>
        <v>France</v>
      </c>
      <c r="C793" s="1" t="s">
        <v>9</v>
      </c>
    </row>
    <row r="794" spans="1:3" x14ac:dyDescent="0.3">
      <c r="A794" s="1" t="s">
        <v>27</v>
      </c>
      <c r="B794" s="1" t="str">
        <f t="shared" si="12"/>
        <v>USA</v>
      </c>
      <c r="C794" s="1" t="s">
        <v>9</v>
      </c>
    </row>
    <row r="795" spans="1:3" x14ac:dyDescent="0.3">
      <c r="A795" s="1" t="s">
        <v>1700</v>
      </c>
      <c r="B795" s="1" t="str">
        <f t="shared" si="12"/>
        <v>China Coastal Waters</v>
      </c>
      <c r="C795" s="1" t="s">
        <v>9</v>
      </c>
    </row>
    <row r="796" spans="1:3" x14ac:dyDescent="0.3">
      <c r="A796" s="1" t="s">
        <v>529</v>
      </c>
      <c r="B796" s="1" t="str">
        <f t="shared" si="12"/>
        <v>Kazakhstan</v>
      </c>
      <c r="C796" s="1" t="s">
        <v>9</v>
      </c>
    </row>
    <row r="797" spans="1:3" x14ac:dyDescent="0.3">
      <c r="A797" s="1" t="s">
        <v>5</v>
      </c>
      <c r="B797" s="1" t="str">
        <f t="shared" si="12"/>
        <v>Russia</v>
      </c>
      <c r="C797" s="1" t="s">
        <v>9</v>
      </c>
    </row>
    <row r="798" spans="1:3" x14ac:dyDescent="0.3">
      <c r="A798" s="1" t="s">
        <v>11</v>
      </c>
      <c r="B798" s="1" t="str">
        <f t="shared" si="12"/>
        <v>USA</v>
      </c>
      <c r="C798" s="1" t="s">
        <v>9</v>
      </c>
    </row>
    <row r="799" spans="1:3" x14ac:dyDescent="0.3">
      <c r="A799" s="1" t="s">
        <v>329</v>
      </c>
      <c r="B799" s="1" t="str">
        <f t="shared" si="12"/>
        <v>China</v>
      </c>
      <c r="C799" s="1" t="s">
        <v>257</v>
      </c>
    </row>
    <row r="800" spans="1:3" x14ac:dyDescent="0.3">
      <c r="A800" s="1" t="s">
        <v>87</v>
      </c>
      <c r="B800" s="1" t="str">
        <f t="shared" si="12"/>
        <v>India</v>
      </c>
      <c r="C800" s="1" t="s">
        <v>9</v>
      </c>
    </row>
    <row r="801" spans="1:3" x14ac:dyDescent="0.3">
      <c r="A801" s="1" t="s">
        <v>101</v>
      </c>
      <c r="B801" s="1" t="str">
        <f t="shared" si="12"/>
        <v>China</v>
      </c>
      <c r="C801" s="1" t="s">
        <v>9</v>
      </c>
    </row>
    <row r="802" spans="1:3" x14ac:dyDescent="0.3">
      <c r="A802" s="1" t="s">
        <v>828</v>
      </c>
      <c r="B802" s="1" t="str">
        <f t="shared" si="12"/>
        <v>New Zealand</v>
      </c>
      <c r="C802" s="1" t="s">
        <v>9</v>
      </c>
    </row>
    <row r="803" spans="1:3" x14ac:dyDescent="0.3">
      <c r="A803" s="1" t="s">
        <v>11</v>
      </c>
      <c r="B803" s="1" t="str">
        <f t="shared" si="12"/>
        <v>USA</v>
      </c>
      <c r="C803" s="1" t="s">
        <v>9</v>
      </c>
    </row>
    <row r="804" spans="1:3" x14ac:dyDescent="0.3">
      <c r="A804" s="1" t="s">
        <v>121</v>
      </c>
      <c r="B804" s="1" t="str">
        <f t="shared" si="12"/>
        <v>USA</v>
      </c>
      <c r="C804" s="1" t="s">
        <v>9</v>
      </c>
    </row>
    <row r="805" spans="1:3" x14ac:dyDescent="0.3">
      <c r="A805" s="1" t="s">
        <v>329</v>
      </c>
      <c r="B805" s="1" t="str">
        <f t="shared" si="12"/>
        <v>China</v>
      </c>
      <c r="C805" s="1" t="s">
        <v>9</v>
      </c>
    </row>
    <row r="806" spans="1:3" x14ac:dyDescent="0.3">
      <c r="A806" s="1" t="s">
        <v>18</v>
      </c>
      <c r="B806" s="1" t="str">
        <f t="shared" si="12"/>
        <v>China</v>
      </c>
      <c r="C806" s="1" t="s">
        <v>9</v>
      </c>
    </row>
    <row r="807" spans="1:3" x14ac:dyDescent="0.3">
      <c r="A807" s="1" t="s">
        <v>343</v>
      </c>
      <c r="B807" s="1" t="str">
        <f t="shared" si="12"/>
        <v>USA</v>
      </c>
      <c r="C807" s="1" t="s">
        <v>9</v>
      </c>
    </row>
    <row r="808" spans="1:3" x14ac:dyDescent="0.3">
      <c r="A808" s="1" t="s">
        <v>30</v>
      </c>
      <c r="B808" s="1" t="str">
        <f t="shared" si="12"/>
        <v>USA</v>
      </c>
      <c r="C808" s="1" t="s">
        <v>9</v>
      </c>
    </row>
    <row r="809" spans="1:3" x14ac:dyDescent="0.3">
      <c r="A809" s="1" t="s">
        <v>981</v>
      </c>
      <c r="B809" s="1" t="str">
        <f t="shared" si="12"/>
        <v>France</v>
      </c>
      <c r="C809" s="1" t="s">
        <v>9</v>
      </c>
    </row>
    <row r="810" spans="1:3" x14ac:dyDescent="0.3">
      <c r="A810" s="1" t="s">
        <v>130</v>
      </c>
      <c r="B810" s="1" t="str">
        <f t="shared" si="12"/>
        <v>Kazakhstan</v>
      </c>
      <c r="C810" s="1" t="s">
        <v>9</v>
      </c>
    </row>
    <row r="811" spans="1:3" x14ac:dyDescent="0.3">
      <c r="A811" s="1" t="s">
        <v>290</v>
      </c>
      <c r="B811" s="1" t="str">
        <f t="shared" si="12"/>
        <v>India</v>
      </c>
      <c r="C811" s="1" t="s">
        <v>9</v>
      </c>
    </row>
    <row r="812" spans="1:3" x14ac:dyDescent="0.3">
      <c r="A812" s="1" t="s">
        <v>101</v>
      </c>
      <c r="B812" s="1" t="str">
        <f t="shared" si="12"/>
        <v>China</v>
      </c>
      <c r="C812" s="1" t="s">
        <v>9</v>
      </c>
    </row>
    <row r="813" spans="1:3" x14ac:dyDescent="0.3">
      <c r="A813" s="1" t="s">
        <v>828</v>
      </c>
      <c r="B813" s="1" t="str">
        <f t="shared" si="12"/>
        <v>New Zealand</v>
      </c>
      <c r="C813" s="1" t="s">
        <v>9</v>
      </c>
    </row>
    <row r="814" spans="1:3" x14ac:dyDescent="0.3">
      <c r="A814" s="1" t="s">
        <v>69</v>
      </c>
      <c r="B814" s="1" t="str">
        <f t="shared" si="12"/>
        <v>China</v>
      </c>
      <c r="C814" s="1" t="s">
        <v>257</v>
      </c>
    </row>
    <row r="815" spans="1:3" x14ac:dyDescent="0.3">
      <c r="A815" s="1" t="s">
        <v>234</v>
      </c>
      <c r="B815" s="1" t="str">
        <f t="shared" si="12"/>
        <v>France</v>
      </c>
      <c r="C815" s="1" t="s">
        <v>9</v>
      </c>
    </row>
    <row r="816" spans="1:3" x14ac:dyDescent="0.3">
      <c r="A816" s="1" t="s">
        <v>390</v>
      </c>
      <c r="B816" s="1" t="str">
        <f t="shared" si="12"/>
        <v>USA</v>
      </c>
      <c r="C816" s="1" t="s">
        <v>9</v>
      </c>
    </row>
    <row r="817" spans="1:3" x14ac:dyDescent="0.3">
      <c r="A817" s="1" t="s">
        <v>1630</v>
      </c>
      <c r="B817" s="1" t="str">
        <f t="shared" si="12"/>
        <v>Kazakhstan</v>
      </c>
      <c r="C817" s="1" t="s">
        <v>9</v>
      </c>
    </row>
    <row r="818" spans="1:3" x14ac:dyDescent="0.3">
      <c r="A818" s="1" t="s">
        <v>18</v>
      </c>
      <c r="B818" s="1" t="str">
        <f t="shared" si="12"/>
        <v>China</v>
      </c>
      <c r="C818" s="1" t="s">
        <v>9</v>
      </c>
    </row>
    <row r="819" spans="1:3" x14ac:dyDescent="0.3">
      <c r="A819" s="1" t="s">
        <v>30</v>
      </c>
      <c r="B819" s="1" t="str">
        <f t="shared" si="12"/>
        <v>USA</v>
      </c>
      <c r="C819" s="1" t="s">
        <v>9</v>
      </c>
    </row>
    <row r="820" spans="1:3" x14ac:dyDescent="0.3">
      <c r="A820" s="1" t="s">
        <v>981</v>
      </c>
      <c r="B820" s="1" t="str">
        <f t="shared" si="12"/>
        <v>France</v>
      </c>
      <c r="C820" s="1" t="s">
        <v>9</v>
      </c>
    </row>
    <row r="821" spans="1:3" x14ac:dyDescent="0.3">
      <c r="A821" s="1" t="s">
        <v>1754</v>
      </c>
      <c r="B821" s="1" t="str">
        <f t="shared" si="12"/>
        <v>USA</v>
      </c>
      <c r="C821" s="1" t="s">
        <v>9</v>
      </c>
    </row>
    <row r="822" spans="1:3" x14ac:dyDescent="0.3">
      <c r="A822" s="1" t="s">
        <v>11</v>
      </c>
      <c r="B822" s="1" t="str">
        <f t="shared" si="12"/>
        <v>USA</v>
      </c>
      <c r="C822" s="1" t="s">
        <v>9</v>
      </c>
    </row>
    <row r="823" spans="1:3" x14ac:dyDescent="0.3">
      <c r="A823" s="1" t="s">
        <v>130</v>
      </c>
      <c r="B823" s="1" t="str">
        <f t="shared" si="12"/>
        <v>Kazakhstan</v>
      </c>
      <c r="C823" s="1" t="s">
        <v>9</v>
      </c>
    </row>
    <row r="824" spans="1:3" x14ac:dyDescent="0.3">
      <c r="A824" s="1" t="s">
        <v>852</v>
      </c>
      <c r="B824" s="1" t="str">
        <f t="shared" si="12"/>
        <v>Iran</v>
      </c>
      <c r="C824" s="1" t="s">
        <v>257</v>
      </c>
    </row>
    <row r="825" spans="1:3" x14ac:dyDescent="0.3">
      <c r="A825" s="1" t="s">
        <v>379</v>
      </c>
      <c r="B825" s="1" t="str">
        <f t="shared" si="12"/>
        <v>France</v>
      </c>
      <c r="C825" s="1" t="s">
        <v>9</v>
      </c>
    </row>
    <row r="826" spans="1:3" x14ac:dyDescent="0.3">
      <c r="A826" s="1" t="s">
        <v>87</v>
      </c>
      <c r="B826" s="1" t="str">
        <f t="shared" si="12"/>
        <v>India</v>
      </c>
      <c r="C826" s="1" t="s">
        <v>9</v>
      </c>
    </row>
    <row r="827" spans="1:3" x14ac:dyDescent="0.3">
      <c r="A827" s="1" t="s">
        <v>121</v>
      </c>
      <c r="B827" s="1" t="str">
        <f t="shared" si="12"/>
        <v>USA</v>
      </c>
      <c r="C827" s="1" t="s">
        <v>9</v>
      </c>
    </row>
    <row r="828" spans="1:3" x14ac:dyDescent="0.3">
      <c r="A828" s="1" t="s">
        <v>69</v>
      </c>
      <c r="B828" s="1" t="str">
        <f t="shared" si="12"/>
        <v>China</v>
      </c>
      <c r="C828" s="1" t="s">
        <v>9</v>
      </c>
    </row>
    <row r="829" spans="1:3" x14ac:dyDescent="0.3">
      <c r="A829" s="1" t="s">
        <v>745</v>
      </c>
      <c r="B829" s="1" t="str">
        <f t="shared" si="12"/>
        <v>USA</v>
      </c>
      <c r="C829" s="1" t="s">
        <v>9</v>
      </c>
    </row>
    <row r="830" spans="1:3" x14ac:dyDescent="0.3">
      <c r="A830" s="1" t="s">
        <v>714</v>
      </c>
      <c r="B830" s="1" t="str">
        <f t="shared" si="12"/>
        <v>Japan</v>
      </c>
      <c r="C830" s="1" t="s">
        <v>9</v>
      </c>
    </row>
    <row r="831" spans="1:3" x14ac:dyDescent="0.3">
      <c r="A831" s="1" t="s">
        <v>34</v>
      </c>
      <c r="B831" s="1" t="str">
        <f t="shared" si="12"/>
        <v>Iran</v>
      </c>
      <c r="C831" s="1" t="s">
        <v>257</v>
      </c>
    </row>
    <row r="832" spans="1:3" x14ac:dyDescent="0.3">
      <c r="A832" s="1" t="s">
        <v>27</v>
      </c>
      <c r="B832" s="1" t="str">
        <f t="shared" si="12"/>
        <v>USA</v>
      </c>
      <c r="C832" s="1" t="s">
        <v>9</v>
      </c>
    </row>
    <row r="833" spans="1:3" x14ac:dyDescent="0.3">
      <c r="A833" s="1" t="s">
        <v>101</v>
      </c>
      <c r="B833" s="1" t="str">
        <f t="shared" si="12"/>
        <v>China</v>
      </c>
      <c r="C833" s="1" t="s">
        <v>9</v>
      </c>
    </row>
    <row r="834" spans="1:3" x14ac:dyDescent="0.3">
      <c r="A834" s="1" t="s">
        <v>90</v>
      </c>
      <c r="B834" s="1" t="str">
        <f t="shared" ref="B834:B897" si="13">TRIM(MID(A834, FIND("|", SUBSTITUTE(A834, ",", "|", LEN(A834) - LEN(SUBSTITUTE(A834,",", "" )))) + 1, LEN(A834)))</f>
        <v>China</v>
      </c>
      <c r="C834" s="1" t="s">
        <v>9</v>
      </c>
    </row>
    <row r="835" spans="1:3" x14ac:dyDescent="0.3">
      <c r="A835" s="1" t="s">
        <v>322</v>
      </c>
      <c r="B835" s="1" t="str">
        <f t="shared" si="13"/>
        <v>Russia</v>
      </c>
      <c r="C835" s="1" t="s">
        <v>9</v>
      </c>
    </row>
    <row r="836" spans="1:3" x14ac:dyDescent="0.3">
      <c r="A836" s="1" t="s">
        <v>18</v>
      </c>
      <c r="B836" s="1" t="str">
        <f t="shared" si="13"/>
        <v>China</v>
      </c>
      <c r="C836" s="1" t="s">
        <v>9</v>
      </c>
    </row>
    <row r="837" spans="1:3" x14ac:dyDescent="0.3">
      <c r="A837" s="1" t="s">
        <v>11</v>
      </c>
      <c r="B837" s="1" t="str">
        <f t="shared" si="13"/>
        <v>USA</v>
      </c>
      <c r="C837" s="1" t="s">
        <v>9</v>
      </c>
    </row>
    <row r="838" spans="1:3" x14ac:dyDescent="0.3">
      <c r="A838" s="1" t="s">
        <v>69</v>
      </c>
      <c r="B838" s="1" t="str">
        <f t="shared" si="13"/>
        <v>China</v>
      </c>
      <c r="C838" s="1" t="s">
        <v>9</v>
      </c>
    </row>
    <row r="839" spans="1:3" x14ac:dyDescent="0.3">
      <c r="A839" s="1" t="s">
        <v>529</v>
      </c>
      <c r="B839" s="1" t="str">
        <f t="shared" si="13"/>
        <v>Kazakhstan</v>
      </c>
      <c r="C839" s="1" t="s">
        <v>9</v>
      </c>
    </row>
    <row r="840" spans="1:3" x14ac:dyDescent="0.3">
      <c r="A840" s="1" t="s">
        <v>981</v>
      </c>
      <c r="B840" s="1" t="str">
        <f t="shared" si="13"/>
        <v>France</v>
      </c>
      <c r="C840" s="1" t="s">
        <v>9</v>
      </c>
    </row>
    <row r="841" spans="1:3" x14ac:dyDescent="0.3">
      <c r="A841" s="1" t="s">
        <v>290</v>
      </c>
      <c r="B841" s="1" t="str">
        <f t="shared" si="13"/>
        <v>India</v>
      </c>
      <c r="C841" s="1" t="s">
        <v>9</v>
      </c>
    </row>
    <row r="842" spans="1:3" x14ac:dyDescent="0.3">
      <c r="A842" s="1" t="s">
        <v>828</v>
      </c>
      <c r="B842" s="1" t="str">
        <f t="shared" si="13"/>
        <v>New Zealand</v>
      </c>
      <c r="C842" s="1" t="s">
        <v>9</v>
      </c>
    </row>
    <row r="843" spans="1:3" x14ac:dyDescent="0.3">
      <c r="A843" s="1" t="s">
        <v>1754</v>
      </c>
      <c r="B843" s="1" t="str">
        <f t="shared" si="13"/>
        <v>USA</v>
      </c>
      <c r="C843" s="1" t="s">
        <v>9</v>
      </c>
    </row>
    <row r="844" spans="1:3" x14ac:dyDescent="0.3">
      <c r="A844" s="1" t="s">
        <v>101</v>
      </c>
      <c r="B844" s="1" t="str">
        <f t="shared" si="13"/>
        <v>China</v>
      </c>
      <c r="C844" s="1" t="s">
        <v>9</v>
      </c>
    </row>
    <row r="845" spans="1:3" x14ac:dyDescent="0.3">
      <c r="A845" s="1" t="s">
        <v>90</v>
      </c>
      <c r="B845" s="1" t="str">
        <f t="shared" si="13"/>
        <v>China</v>
      </c>
      <c r="C845" s="1" t="s">
        <v>9</v>
      </c>
    </row>
    <row r="846" spans="1:3" x14ac:dyDescent="0.3">
      <c r="A846" s="1" t="s">
        <v>11</v>
      </c>
      <c r="B846" s="1" t="str">
        <f t="shared" si="13"/>
        <v>USA</v>
      </c>
      <c r="C846" s="1" t="s">
        <v>9</v>
      </c>
    </row>
    <row r="847" spans="1:3" x14ac:dyDescent="0.3">
      <c r="A847" s="1" t="s">
        <v>379</v>
      </c>
      <c r="B847" s="1" t="str">
        <f t="shared" si="13"/>
        <v>France</v>
      </c>
      <c r="C847" s="1" t="s">
        <v>9</v>
      </c>
    </row>
    <row r="848" spans="1:3" x14ac:dyDescent="0.3">
      <c r="A848" s="1" t="s">
        <v>27</v>
      </c>
      <c r="B848" s="1" t="str">
        <f t="shared" si="13"/>
        <v>USA</v>
      </c>
      <c r="C848" s="1" t="s">
        <v>9</v>
      </c>
    </row>
    <row r="849" spans="1:3" x14ac:dyDescent="0.3">
      <c r="A849" s="1" t="s">
        <v>1630</v>
      </c>
      <c r="B849" s="1" t="str">
        <f t="shared" si="13"/>
        <v>Kazakhstan</v>
      </c>
      <c r="C849" s="1" t="s">
        <v>9</v>
      </c>
    </row>
    <row r="850" spans="1:3" x14ac:dyDescent="0.3">
      <c r="A850" s="1" t="s">
        <v>1561</v>
      </c>
      <c r="B850" s="1" t="str">
        <f t="shared" si="13"/>
        <v>Russia</v>
      </c>
      <c r="C850" s="1" t="s">
        <v>9</v>
      </c>
    </row>
    <row r="851" spans="1:3" x14ac:dyDescent="0.3">
      <c r="A851" s="1" t="s">
        <v>87</v>
      </c>
      <c r="B851" s="1" t="str">
        <f t="shared" si="13"/>
        <v>India</v>
      </c>
      <c r="C851" s="1" t="s">
        <v>9</v>
      </c>
    </row>
    <row r="852" spans="1:3" x14ac:dyDescent="0.3">
      <c r="A852" s="1" t="s">
        <v>234</v>
      </c>
      <c r="B852" s="1" t="str">
        <f t="shared" si="13"/>
        <v>France</v>
      </c>
      <c r="C852" s="1" t="s">
        <v>9</v>
      </c>
    </row>
    <row r="853" spans="1:3" x14ac:dyDescent="0.3">
      <c r="A853" s="1" t="s">
        <v>90</v>
      </c>
      <c r="B853" s="1" t="str">
        <f t="shared" si="13"/>
        <v>China</v>
      </c>
      <c r="C853" s="1" t="s">
        <v>9</v>
      </c>
    </row>
    <row r="854" spans="1:3" x14ac:dyDescent="0.3">
      <c r="A854" s="1" t="s">
        <v>18</v>
      </c>
      <c r="B854" s="1" t="str">
        <f t="shared" si="13"/>
        <v>China</v>
      </c>
      <c r="C854" s="1" t="s">
        <v>9</v>
      </c>
    </row>
    <row r="855" spans="1:3" x14ac:dyDescent="0.3">
      <c r="A855" s="1" t="s">
        <v>343</v>
      </c>
      <c r="B855" s="1" t="str">
        <f t="shared" si="13"/>
        <v>USA</v>
      </c>
      <c r="C855" s="1" t="s">
        <v>9</v>
      </c>
    </row>
    <row r="856" spans="1:3" x14ac:dyDescent="0.3">
      <c r="A856" s="1" t="s">
        <v>130</v>
      </c>
      <c r="B856" s="1" t="str">
        <f t="shared" si="13"/>
        <v>Kazakhstan</v>
      </c>
      <c r="C856" s="1" t="s">
        <v>9</v>
      </c>
    </row>
    <row r="857" spans="1:3" x14ac:dyDescent="0.3">
      <c r="A857" s="1" t="s">
        <v>30</v>
      </c>
      <c r="B857" s="1" t="str">
        <f t="shared" si="13"/>
        <v>USA</v>
      </c>
      <c r="C857" s="1" t="s">
        <v>9</v>
      </c>
    </row>
    <row r="858" spans="1:3" x14ac:dyDescent="0.3">
      <c r="A858" s="1" t="s">
        <v>290</v>
      </c>
      <c r="B858" s="1" t="str">
        <f t="shared" si="13"/>
        <v>India</v>
      </c>
      <c r="C858" s="1" t="s">
        <v>9</v>
      </c>
    </row>
    <row r="859" spans="1:3" x14ac:dyDescent="0.3">
      <c r="A859" s="1" t="s">
        <v>828</v>
      </c>
      <c r="B859" s="1" t="str">
        <f t="shared" si="13"/>
        <v>New Zealand</v>
      </c>
      <c r="C859" s="1" t="s">
        <v>9</v>
      </c>
    </row>
    <row r="860" spans="1:3" x14ac:dyDescent="0.3">
      <c r="A860" s="1" t="s">
        <v>981</v>
      </c>
      <c r="B860" s="1" t="str">
        <f t="shared" si="13"/>
        <v>France</v>
      </c>
      <c r="C860" s="1" t="s">
        <v>9</v>
      </c>
    </row>
    <row r="861" spans="1:3" x14ac:dyDescent="0.3">
      <c r="A861" s="1" t="s">
        <v>5</v>
      </c>
      <c r="B861" s="1" t="str">
        <f t="shared" si="13"/>
        <v>Russia</v>
      </c>
      <c r="C861" s="1" t="s">
        <v>9</v>
      </c>
    </row>
    <row r="862" spans="1:3" x14ac:dyDescent="0.3">
      <c r="A862" s="1" t="s">
        <v>101</v>
      </c>
      <c r="B862" s="1" t="str">
        <f t="shared" si="13"/>
        <v>China</v>
      </c>
      <c r="C862" s="1" t="s">
        <v>9</v>
      </c>
    </row>
    <row r="863" spans="1:3" x14ac:dyDescent="0.3">
      <c r="A863" s="1" t="s">
        <v>61</v>
      </c>
      <c r="B863" s="1" t="str">
        <f t="shared" si="13"/>
        <v>Japan</v>
      </c>
      <c r="C863" s="1" t="s">
        <v>9</v>
      </c>
    </row>
    <row r="864" spans="1:3" x14ac:dyDescent="0.3">
      <c r="A864" s="1" t="s">
        <v>90</v>
      </c>
      <c r="B864" s="1" t="str">
        <f t="shared" si="13"/>
        <v>China</v>
      </c>
      <c r="C864" s="1" t="s">
        <v>9</v>
      </c>
    </row>
    <row r="865" spans="1:3" x14ac:dyDescent="0.3">
      <c r="A865" s="1" t="s">
        <v>69</v>
      </c>
      <c r="B865" s="1" t="str">
        <f t="shared" si="13"/>
        <v>China</v>
      </c>
      <c r="C865" s="1" t="s">
        <v>257</v>
      </c>
    </row>
    <row r="866" spans="1:3" x14ac:dyDescent="0.3">
      <c r="A866" s="1" t="s">
        <v>5</v>
      </c>
      <c r="B866" s="1" t="str">
        <f t="shared" si="13"/>
        <v>Russia</v>
      </c>
      <c r="C866" s="1" t="s">
        <v>9</v>
      </c>
    </row>
    <row r="867" spans="1:3" x14ac:dyDescent="0.3">
      <c r="A867" s="1" t="s">
        <v>329</v>
      </c>
      <c r="B867" s="1" t="str">
        <f t="shared" si="13"/>
        <v>China</v>
      </c>
      <c r="C867" s="1" t="s">
        <v>9</v>
      </c>
    </row>
    <row r="868" spans="1:3" x14ac:dyDescent="0.3">
      <c r="A868" s="1" t="s">
        <v>379</v>
      </c>
      <c r="B868" s="1" t="str">
        <f t="shared" si="13"/>
        <v>France</v>
      </c>
      <c r="C868" s="1" t="s">
        <v>9</v>
      </c>
    </row>
    <row r="869" spans="1:3" x14ac:dyDescent="0.3">
      <c r="A869" s="1" t="s">
        <v>75</v>
      </c>
      <c r="B869" s="1" t="str">
        <f t="shared" si="13"/>
        <v>USA</v>
      </c>
      <c r="C869" s="1" t="s">
        <v>9</v>
      </c>
    </row>
    <row r="870" spans="1:3" x14ac:dyDescent="0.3">
      <c r="A870" s="1" t="s">
        <v>18</v>
      </c>
      <c r="B870" s="1" t="str">
        <f t="shared" si="13"/>
        <v>China</v>
      </c>
      <c r="C870" s="1" t="s">
        <v>9</v>
      </c>
    </row>
    <row r="871" spans="1:3" x14ac:dyDescent="0.3">
      <c r="A871" s="1" t="s">
        <v>1630</v>
      </c>
      <c r="B871" s="1" t="str">
        <f t="shared" si="13"/>
        <v>Kazakhstan</v>
      </c>
      <c r="C871" s="1" t="s">
        <v>257</v>
      </c>
    </row>
    <row r="872" spans="1:3" x14ac:dyDescent="0.3">
      <c r="A872" s="1" t="s">
        <v>90</v>
      </c>
      <c r="B872" s="1" t="str">
        <f t="shared" si="13"/>
        <v>China</v>
      </c>
      <c r="C872" s="1" t="s">
        <v>9</v>
      </c>
    </row>
    <row r="873" spans="1:3" x14ac:dyDescent="0.3">
      <c r="A873" s="1" t="s">
        <v>27</v>
      </c>
      <c r="B873" s="1" t="str">
        <f t="shared" si="13"/>
        <v>USA</v>
      </c>
      <c r="C873" s="1" t="s">
        <v>9</v>
      </c>
    </row>
    <row r="874" spans="1:3" x14ac:dyDescent="0.3">
      <c r="A874" s="1" t="s">
        <v>69</v>
      </c>
      <c r="B874" s="1" t="str">
        <f t="shared" si="13"/>
        <v>China</v>
      </c>
      <c r="C874" s="1" t="s">
        <v>9</v>
      </c>
    </row>
    <row r="875" spans="1:3" x14ac:dyDescent="0.3">
      <c r="A875" s="1" t="s">
        <v>379</v>
      </c>
      <c r="B875" s="1" t="str">
        <f t="shared" si="13"/>
        <v>France</v>
      </c>
      <c r="C875" s="1" t="s">
        <v>9</v>
      </c>
    </row>
    <row r="876" spans="1:3" x14ac:dyDescent="0.3">
      <c r="A876" s="1" t="s">
        <v>536</v>
      </c>
      <c r="B876" s="1" t="str">
        <f t="shared" si="13"/>
        <v>Japan</v>
      </c>
      <c r="C876" s="1" t="s">
        <v>9</v>
      </c>
    </row>
    <row r="877" spans="1:3" x14ac:dyDescent="0.3">
      <c r="A877" s="1" t="s">
        <v>101</v>
      </c>
      <c r="B877" s="1" t="str">
        <f t="shared" si="13"/>
        <v>China</v>
      </c>
      <c r="C877" s="1" t="s">
        <v>9</v>
      </c>
    </row>
    <row r="878" spans="1:3" x14ac:dyDescent="0.3">
      <c r="A878" s="1" t="s">
        <v>87</v>
      </c>
      <c r="B878" s="1" t="str">
        <f t="shared" si="13"/>
        <v>India</v>
      </c>
      <c r="C878" s="1" t="s">
        <v>9</v>
      </c>
    </row>
    <row r="879" spans="1:3" x14ac:dyDescent="0.3">
      <c r="A879" s="1" t="s">
        <v>114</v>
      </c>
      <c r="B879" s="1" t="str">
        <f t="shared" si="13"/>
        <v>USA</v>
      </c>
      <c r="C879" s="1" t="s">
        <v>9</v>
      </c>
    </row>
    <row r="880" spans="1:3" x14ac:dyDescent="0.3">
      <c r="A880" s="1" t="s">
        <v>11</v>
      </c>
      <c r="B880" s="1" t="str">
        <f t="shared" si="13"/>
        <v>USA</v>
      </c>
      <c r="C880" s="1" t="s">
        <v>9</v>
      </c>
    </row>
    <row r="881" spans="1:3" x14ac:dyDescent="0.3">
      <c r="A881" s="1" t="s">
        <v>329</v>
      </c>
      <c r="B881" s="1" t="str">
        <f t="shared" si="13"/>
        <v>China</v>
      </c>
      <c r="C881" s="1" t="s">
        <v>9</v>
      </c>
    </row>
    <row r="882" spans="1:3" x14ac:dyDescent="0.3">
      <c r="A882" s="1" t="s">
        <v>18</v>
      </c>
      <c r="B882" s="1" t="str">
        <f t="shared" si="13"/>
        <v>China</v>
      </c>
      <c r="C882" s="1" t="s">
        <v>9</v>
      </c>
    </row>
    <row r="883" spans="1:3" x14ac:dyDescent="0.3">
      <c r="A883" s="1" t="s">
        <v>234</v>
      </c>
      <c r="B883" s="1" t="str">
        <f t="shared" si="13"/>
        <v>France</v>
      </c>
      <c r="C883" s="1" t="s">
        <v>9</v>
      </c>
    </row>
    <row r="884" spans="1:3" x14ac:dyDescent="0.3">
      <c r="A884" s="1" t="s">
        <v>390</v>
      </c>
      <c r="B884" s="1" t="str">
        <f t="shared" si="13"/>
        <v>USA</v>
      </c>
      <c r="C884" s="1" t="s">
        <v>9</v>
      </c>
    </row>
    <row r="885" spans="1:3" x14ac:dyDescent="0.3">
      <c r="A885" s="1" t="s">
        <v>11</v>
      </c>
      <c r="B885" s="1" t="str">
        <f t="shared" si="13"/>
        <v>USA</v>
      </c>
      <c r="C885" s="1" t="s">
        <v>9</v>
      </c>
    </row>
    <row r="886" spans="1:3" x14ac:dyDescent="0.3">
      <c r="A886" s="1" t="s">
        <v>329</v>
      </c>
      <c r="B886" s="1" t="str">
        <f t="shared" si="13"/>
        <v>China</v>
      </c>
      <c r="C886" s="1" t="s">
        <v>9</v>
      </c>
    </row>
    <row r="887" spans="1:3" x14ac:dyDescent="0.3">
      <c r="A887" s="1" t="s">
        <v>18</v>
      </c>
      <c r="B887" s="1" t="str">
        <f t="shared" si="13"/>
        <v>China</v>
      </c>
      <c r="C887" s="1" t="s">
        <v>9</v>
      </c>
    </row>
    <row r="888" spans="1:3" x14ac:dyDescent="0.3">
      <c r="A888" s="1" t="s">
        <v>1754</v>
      </c>
      <c r="B888" s="1" t="str">
        <f t="shared" si="13"/>
        <v>USA</v>
      </c>
      <c r="C888" s="1" t="s">
        <v>9</v>
      </c>
    </row>
    <row r="889" spans="1:3" x14ac:dyDescent="0.3">
      <c r="A889" s="1" t="s">
        <v>27</v>
      </c>
      <c r="B889" s="1" t="str">
        <f t="shared" si="13"/>
        <v>USA</v>
      </c>
      <c r="C889" s="1" t="s">
        <v>9</v>
      </c>
    </row>
    <row r="890" spans="1:3" x14ac:dyDescent="0.3">
      <c r="A890" s="1" t="s">
        <v>379</v>
      </c>
      <c r="B890" s="1" t="str">
        <f t="shared" si="13"/>
        <v>France</v>
      </c>
      <c r="C890" s="1" t="s">
        <v>9</v>
      </c>
    </row>
    <row r="891" spans="1:3" x14ac:dyDescent="0.3">
      <c r="A891" s="1" t="s">
        <v>11</v>
      </c>
      <c r="B891" s="1" t="str">
        <f t="shared" si="13"/>
        <v>USA</v>
      </c>
      <c r="C891" s="1" t="s">
        <v>9</v>
      </c>
    </row>
    <row r="892" spans="1:3" x14ac:dyDescent="0.3">
      <c r="A892" s="1" t="s">
        <v>121</v>
      </c>
      <c r="B892" s="1" t="str">
        <f t="shared" si="13"/>
        <v>USA</v>
      </c>
      <c r="C892" s="1" t="s">
        <v>9</v>
      </c>
    </row>
    <row r="893" spans="1:3" x14ac:dyDescent="0.3">
      <c r="A893" s="1" t="s">
        <v>130</v>
      </c>
      <c r="B893" s="1" t="str">
        <f t="shared" si="13"/>
        <v>Kazakhstan</v>
      </c>
      <c r="C893" s="1" t="s">
        <v>9</v>
      </c>
    </row>
    <row r="894" spans="1:3" x14ac:dyDescent="0.3">
      <c r="A894" s="1" t="s">
        <v>101</v>
      </c>
      <c r="B894" s="1" t="str">
        <f t="shared" si="13"/>
        <v>China</v>
      </c>
      <c r="C894" s="1" t="s">
        <v>9</v>
      </c>
    </row>
    <row r="895" spans="1:3" x14ac:dyDescent="0.3">
      <c r="A895" s="1" t="s">
        <v>90</v>
      </c>
      <c r="B895" s="1" t="str">
        <f t="shared" si="13"/>
        <v>China</v>
      </c>
      <c r="C895" s="1" t="s">
        <v>9</v>
      </c>
    </row>
    <row r="896" spans="1:3" x14ac:dyDescent="0.3">
      <c r="A896" s="1" t="s">
        <v>11</v>
      </c>
      <c r="B896" s="1" t="str">
        <f t="shared" si="13"/>
        <v>USA</v>
      </c>
      <c r="C896" s="1" t="s">
        <v>9</v>
      </c>
    </row>
    <row r="897" spans="1:3" x14ac:dyDescent="0.3">
      <c r="A897" s="1" t="s">
        <v>18</v>
      </c>
      <c r="B897" s="1" t="str">
        <f t="shared" si="13"/>
        <v>China</v>
      </c>
      <c r="C897" s="1" t="s">
        <v>9</v>
      </c>
    </row>
    <row r="898" spans="1:3" x14ac:dyDescent="0.3">
      <c r="A898" s="1" t="s">
        <v>5</v>
      </c>
      <c r="B898" s="1" t="str">
        <f t="shared" ref="B898:B961" si="14">TRIM(MID(A898, FIND("|", SUBSTITUTE(A898, ",", "|", LEN(A898) - LEN(SUBSTITUTE(A898,",", "" )))) + 1, LEN(A898)))</f>
        <v>Russia</v>
      </c>
      <c r="C898" s="1" t="s">
        <v>9</v>
      </c>
    </row>
    <row r="899" spans="1:3" x14ac:dyDescent="0.3">
      <c r="A899" s="1" t="s">
        <v>61</v>
      </c>
      <c r="B899" s="1" t="str">
        <f t="shared" si="14"/>
        <v>Japan</v>
      </c>
      <c r="C899" s="1" t="s">
        <v>9</v>
      </c>
    </row>
    <row r="900" spans="1:3" x14ac:dyDescent="0.3">
      <c r="A900" s="1" t="s">
        <v>1630</v>
      </c>
      <c r="B900" s="1" t="str">
        <f t="shared" si="14"/>
        <v>Kazakhstan</v>
      </c>
      <c r="C900" s="1" t="s">
        <v>9</v>
      </c>
    </row>
    <row r="901" spans="1:3" x14ac:dyDescent="0.3">
      <c r="A901" s="1" t="s">
        <v>101</v>
      </c>
      <c r="B901" s="1" t="str">
        <f t="shared" si="14"/>
        <v>China</v>
      </c>
      <c r="C901" s="1" t="s">
        <v>9</v>
      </c>
    </row>
    <row r="902" spans="1:3" x14ac:dyDescent="0.3">
      <c r="A902" s="1" t="s">
        <v>11</v>
      </c>
      <c r="B902" s="1" t="str">
        <f t="shared" si="14"/>
        <v>USA</v>
      </c>
      <c r="C902" s="1" t="s">
        <v>9</v>
      </c>
    </row>
    <row r="903" spans="1:3" x14ac:dyDescent="0.3">
      <c r="A903" s="1" t="s">
        <v>90</v>
      </c>
      <c r="B903" s="1" t="str">
        <f t="shared" si="14"/>
        <v>China</v>
      </c>
      <c r="C903" s="1" t="s">
        <v>9</v>
      </c>
    </row>
    <row r="904" spans="1:3" x14ac:dyDescent="0.3">
      <c r="A904" s="1" t="s">
        <v>1754</v>
      </c>
      <c r="B904" s="1" t="str">
        <f t="shared" si="14"/>
        <v>USA</v>
      </c>
      <c r="C904" s="1" t="s">
        <v>9</v>
      </c>
    </row>
    <row r="905" spans="1:3" x14ac:dyDescent="0.3">
      <c r="A905" s="1" t="s">
        <v>27</v>
      </c>
      <c r="B905" s="1" t="str">
        <f t="shared" si="14"/>
        <v>USA</v>
      </c>
      <c r="C905" s="1" t="s">
        <v>9</v>
      </c>
    </row>
    <row r="906" spans="1:3" x14ac:dyDescent="0.3">
      <c r="A906" s="1" t="s">
        <v>343</v>
      </c>
      <c r="B906" s="1" t="str">
        <f t="shared" si="14"/>
        <v>USA</v>
      </c>
      <c r="C906" s="1" t="s">
        <v>9</v>
      </c>
    </row>
    <row r="907" spans="1:3" x14ac:dyDescent="0.3">
      <c r="A907" s="1" t="s">
        <v>18</v>
      </c>
      <c r="B907" s="1" t="str">
        <f t="shared" si="14"/>
        <v>China</v>
      </c>
      <c r="C907" s="1" t="s">
        <v>9</v>
      </c>
    </row>
    <row r="908" spans="1:3" x14ac:dyDescent="0.3">
      <c r="A908" s="1" t="s">
        <v>30</v>
      </c>
      <c r="B908" s="1" t="str">
        <f t="shared" si="14"/>
        <v>USA</v>
      </c>
      <c r="C908" s="1" t="s">
        <v>9</v>
      </c>
    </row>
    <row r="909" spans="1:3" x14ac:dyDescent="0.3">
      <c r="A909" s="1" t="s">
        <v>329</v>
      </c>
      <c r="B909" s="1" t="str">
        <f t="shared" si="14"/>
        <v>China</v>
      </c>
      <c r="C909" s="1" t="s">
        <v>9</v>
      </c>
    </row>
    <row r="910" spans="1:3" x14ac:dyDescent="0.3">
      <c r="A910" s="1" t="s">
        <v>671</v>
      </c>
      <c r="B910" s="1" t="str">
        <f t="shared" si="14"/>
        <v>USA</v>
      </c>
      <c r="C910" s="1" t="s">
        <v>9</v>
      </c>
    </row>
    <row r="911" spans="1:3" x14ac:dyDescent="0.3">
      <c r="A911" s="1" t="s">
        <v>101</v>
      </c>
      <c r="B911" s="1" t="str">
        <f t="shared" si="14"/>
        <v>China</v>
      </c>
      <c r="C911" s="1" t="s">
        <v>9</v>
      </c>
    </row>
    <row r="912" spans="1:3" x14ac:dyDescent="0.3">
      <c r="A912" s="1" t="s">
        <v>121</v>
      </c>
      <c r="B912" s="1" t="str">
        <f t="shared" si="14"/>
        <v>USA</v>
      </c>
      <c r="C912" s="1" t="s">
        <v>9</v>
      </c>
    </row>
    <row r="913" spans="1:3" x14ac:dyDescent="0.3">
      <c r="A913" s="1" t="s">
        <v>69</v>
      </c>
      <c r="B913" s="1" t="str">
        <f t="shared" si="14"/>
        <v>China</v>
      </c>
      <c r="C913" s="1" t="s">
        <v>9</v>
      </c>
    </row>
    <row r="914" spans="1:3" x14ac:dyDescent="0.3">
      <c r="A914" s="1" t="s">
        <v>1561</v>
      </c>
      <c r="B914" s="1" t="str">
        <f t="shared" si="14"/>
        <v>Russia</v>
      </c>
      <c r="C914" s="1" t="s">
        <v>9</v>
      </c>
    </row>
    <row r="915" spans="1:3" x14ac:dyDescent="0.3">
      <c r="A915" s="1" t="s">
        <v>11</v>
      </c>
      <c r="B915" s="1" t="str">
        <f t="shared" si="14"/>
        <v>USA</v>
      </c>
      <c r="C915" s="1" t="s">
        <v>9</v>
      </c>
    </row>
    <row r="916" spans="1:3" x14ac:dyDescent="0.3">
      <c r="A916" s="1" t="s">
        <v>565</v>
      </c>
      <c r="B916" s="1" t="str">
        <f t="shared" si="14"/>
        <v>Kazakhstan</v>
      </c>
      <c r="C916" s="1" t="s">
        <v>9</v>
      </c>
    </row>
    <row r="917" spans="1:3" x14ac:dyDescent="0.3">
      <c r="A917" s="1" t="s">
        <v>75</v>
      </c>
      <c r="B917" s="1" t="str">
        <f t="shared" si="14"/>
        <v>USA</v>
      </c>
      <c r="C917" s="1" t="s">
        <v>9</v>
      </c>
    </row>
    <row r="918" spans="1:3" x14ac:dyDescent="0.3">
      <c r="A918" s="1" t="s">
        <v>87</v>
      </c>
      <c r="B918" s="1" t="str">
        <f t="shared" si="14"/>
        <v>India</v>
      </c>
      <c r="C918" s="1" t="s">
        <v>9</v>
      </c>
    </row>
    <row r="919" spans="1:3" x14ac:dyDescent="0.3">
      <c r="A919" s="1" t="s">
        <v>90</v>
      </c>
      <c r="B919" s="1" t="str">
        <f t="shared" si="14"/>
        <v>China</v>
      </c>
      <c r="C919" s="1" t="s">
        <v>9</v>
      </c>
    </row>
    <row r="920" spans="1:3" x14ac:dyDescent="0.3">
      <c r="A920" s="1" t="s">
        <v>1754</v>
      </c>
      <c r="B920" s="1" t="str">
        <f t="shared" si="14"/>
        <v>USA</v>
      </c>
      <c r="C920" s="1" t="s">
        <v>9</v>
      </c>
    </row>
    <row r="921" spans="1:3" x14ac:dyDescent="0.3">
      <c r="A921" s="1" t="s">
        <v>379</v>
      </c>
      <c r="B921" s="1" t="str">
        <f t="shared" si="14"/>
        <v>France</v>
      </c>
      <c r="C921" s="1" t="s">
        <v>9</v>
      </c>
    </row>
    <row r="922" spans="1:3" x14ac:dyDescent="0.3">
      <c r="A922" s="1" t="s">
        <v>11</v>
      </c>
      <c r="B922" s="1" t="str">
        <f t="shared" si="14"/>
        <v>USA</v>
      </c>
      <c r="C922" s="1" t="s">
        <v>9</v>
      </c>
    </row>
    <row r="923" spans="1:3" x14ac:dyDescent="0.3">
      <c r="A923" s="1" t="s">
        <v>329</v>
      </c>
      <c r="B923" s="1" t="str">
        <f t="shared" si="14"/>
        <v>China</v>
      </c>
      <c r="C923" s="1" t="s">
        <v>9</v>
      </c>
    </row>
    <row r="924" spans="1:3" x14ac:dyDescent="0.3">
      <c r="A924" s="1" t="s">
        <v>27</v>
      </c>
      <c r="B924" s="1" t="str">
        <f t="shared" si="14"/>
        <v>USA</v>
      </c>
      <c r="C924" s="1" t="s">
        <v>9</v>
      </c>
    </row>
    <row r="925" spans="1:3" x14ac:dyDescent="0.3">
      <c r="A925" s="1" t="s">
        <v>101</v>
      </c>
      <c r="B925" s="1" t="str">
        <f t="shared" si="14"/>
        <v>China</v>
      </c>
      <c r="C925" s="1" t="s">
        <v>9</v>
      </c>
    </row>
    <row r="926" spans="1:3" x14ac:dyDescent="0.3">
      <c r="A926" s="1" t="s">
        <v>5</v>
      </c>
      <c r="B926" s="1" t="str">
        <f t="shared" si="14"/>
        <v>Russia</v>
      </c>
      <c r="C926" s="1" t="s">
        <v>9</v>
      </c>
    </row>
    <row r="927" spans="1:3" x14ac:dyDescent="0.3">
      <c r="A927" s="1" t="s">
        <v>290</v>
      </c>
      <c r="B927" s="1" t="str">
        <f t="shared" si="14"/>
        <v>India</v>
      </c>
      <c r="C927" s="1" t="s">
        <v>9</v>
      </c>
    </row>
    <row r="928" spans="1:3" x14ac:dyDescent="0.3">
      <c r="A928" s="1" t="s">
        <v>1630</v>
      </c>
      <c r="B928" s="1" t="str">
        <f t="shared" si="14"/>
        <v>Kazakhstan</v>
      </c>
      <c r="C928" s="1" t="s">
        <v>9</v>
      </c>
    </row>
    <row r="929" spans="1:3" x14ac:dyDescent="0.3">
      <c r="A929" s="1" t="s">
        <v>90</v>
      </c>
      <c r="B929" s="1" t="str">
        <f t="shared" si="14"/>
        <v>China</v>
      </c>
      <c r="C929" s="1" t="s">
        <v>9</v>
      </c>
    </row>
    <row r="930" spans="1:3" x14ac:dyDescent="0.3">
      <c r="A930" s="1" t="s">
        <v>981</v>
      </c>
      <c r="B930" s="1" t="str">
        <f t="shared" si="14"/>
        <v>France</v>
      </c>
      <c r="C930" s="1" t="s">
        <v>9</v>
      </c>
    </row>
    <row r="931" spans="1:3" x14ac:dyDescent="0.3">
      <c r="A931" s="1" t="s">
        <v>11</v>
      </c>
      <c r="B931" s="1" t="str">
        <f t="shared" si="14"/>
        <v>USA</v>
      </c>
      <c r="C931" s="1" t="s">
        <v>9</v>
      </c>
    </row>
    <row r="932" spans="1:3" x14ac:dyDescent="0.3">
      <c r="A932" s="1" t="s">
        <v>75</v>
      </c>
      <c r="B932" s="1" t="str">
        <f t="shared" si="14"/>
        <v>USA</v>
      </c>
      <c r="C932" s="1" t="s">
        <v>9</v>
      </c>
    </row>
    <row r="933" spans="1:3" x14ac:dyDescent="0.3">
      <c r="A933" s="1" t="s">
        <v>61</v>
      </c>
      <c r="B933" s="1" t="str">
        <f t="shared" si="14"/>
        <v>Japan</v>
      </c>
      <c r="C933" s="1" t="s">
        <v>9</v>
      </c>
    </row>
    <row r="934" spans="1:3" x14ac:dyDescent="0.3">
      <c r="A934" s="1" t="s">
        <v>27</v>
      </c>
      <c r="B934" s="1" t="str">
        <f t="shared" si="14"/>
        <v>USA</v>
      </c>
      <c r="C934" s="1" t="s">
        <v>9</v>
      </c>
    </row>
    <row r="935" spans="1:3" x14ac:dyDescent="0.3">
      <c r="A935" s="1" t="s">
        <v>130</v>
      </c>
      <c r="B935" s="1" t="str">
        <f t="shared" si="14"/>
        <v>Kazakhstan</v>
      </c>
      <c r="C935" s="1" t="s">
        <v>9</v>
      </c>
    </row>
    <row r="936" spans="1:3" x14ac:dyDescent="0.3">
      <c r="A936" s="1" t="s">
        <v>101</v>
      </c>
      <c r="B936" s="1" t="str">
        <f t="shared" si="14"/>
        <v>China</v>
      </c>
      <c r="C936" s="1" t="s">
        <v>9</v>
      </c>
    </row>
    <row r="937" spans="1:3" x14ac:dyDescent="0.3">
      <c r="A937" s="1" t="s">
        <v>30</v>
      </c>
      <c r="B937" s="1" t="str">
        <f t="shared" si="14"/>
        <v>USA</v>
      </c>
      <c r="C937" s="1" t="s">
        <v>9</v>
      </c>
    </row>
    <row r="938" spans="1:3" x14ac:dyDescent="0.3">
      <c r="A938" s="1" t="s">
        <v>1989</v>
      </c>
      <c r="B938" s="1" t="str">
        <f t="shared" si="14"/>
        <v>Japan</v>
      </c>
      <c r="C938" s="1" t="s">
        <v>9</v>
      </c>
    </row>
    <row r="939" spans="1:3" x14ac:dyDescent="0.3">
      <c r="A939" s="1" t="s">
        <v>90</v>
      </c>
      <c r="B939" s="1" t="str">
        <f t="shared" si="14"/>
        <v>China</v>
      </c>
      <c r="C939" s="1" t="s">
        <v>9</v>
      </c>
    </row>
    <row r="940" spans="1:3" x14ac:dyDescent="0.3">
      <c r="A940" s="1" t="s">
        <v>322</v>
      </c>
      <c r="B940" s="1" t="str">
        <f t="shared" si="14"/>
        <v>Russia</v>
      </c>
      <c r="C940" s="1" t="s">
        <v>9</v>
      </c>
    </row>
    <row r="941" spans="1:3" x14ac:dyDescent="0.3">
      <c r="A941" s="1" t="s">
        <v>11</v>
      </c>
      <c r="B941" s="1" t="str">
        <f t="shared" si="14"/>
        <v>USA</v>
      </c>
      <c r="C941" s="1" t="s">
        <v>9</v>
      </c>
    </row>
    <row r="942" spans="1:3" x14ac:dyDescent="0.3">
      <c r="A942" s="1" t="s">
        <v>379</v>
      </c>
      <c r="B942" s="1" t="str">
        <f t="shared" si="14"/>
        <v>France</v>
      </c>
      <c r="C942" s="1" t="s">
        <v>117</v>
      </c>
    </row>
    <row r="943" spans="1:3" x14ac:dyDescent="0.3">
      <c r="A943" s="1" t="s">
        <v>18</v>
      </c>
      <c r="B943" s="1" t="str">
        <f t="shared" si="14"/>
        <v>China</v>
      </c>
      <c r="C943" s="1" t="s">
        <v>9</v>
      </c>
    </row>
    <row r="944" spans="1:3" x14ac:dyDescent="0.3">
      <c r="A944" s="1" t="s">
        <v>828</v>
      </c>
      <c r="B944" s="1" t="str">
        <f t="shared" si="14"/>
        <v>New Zealand</v>
      </c>
      <c r="C944" s="1" t="s">
        <v>9</v>
      </c>
    </row>
    <row r="945" spans="1:3" x14ac:dyDescent="0.3">
      <c r="A945" s="1" t="s">
        <v>75</v>
      </c>
      <c r="B945" s="1" t="str">
        <f t="shared" si="14"/>
        <v>USA</v>
      </c>
      <c r="C945" s="1" t="s">
        <v>9</v>
      </c>
    </row>
    <row r="946" spans="1:3" x14ac:dyDescent="0.3">
      <c r="A946" s="1" t="s">
        <v>69</v>
      </c>
      <c r="B946" s="1" t="str">
        <f t="shared" si="14"/>
        <v>China</v>
      </c>
      <c r="C946" s="1" t="s">
        <v>9</v>
      </c>
    </row>
    <row r="947" spans="1:3" x14ac:dyDescent="0.3">
      <c r="A947" s="1" t="s">
        <v>714</v>
      </c>
      <c r="B947" s="1" t="str">
        <f t="shared" si="14"/>
        <v>Japan</v>
      </c>
      <c r="C947" s="1" t="s">
        <v>9</v>
      </c>
    </row>
    <row r="948" spans="1:3" x14ac:dyDescent="0.3">
      <c r="A948" s="1" t="s">
        <v>90</v>
      </c>
      <c r="B948" s="1" t="str">
        <f t="shared" si="14"/>
        <v>China</v>
      </c>
      <c r="C948" s="1" t="s">
        <v>9</v>
      </c>
    </row>
    <row r="949" spans="1:3" x14ac:dyDescent="0.3">
      <c r="A949" s="1" t="s">
        <v>745</v>
      </c>
      <c r="B949" s="1" t="str">
        <f t="shared" si="14"/>
        <v>USA</v>
      </c>
      <c r="C949" s="1" t="s">
        <v>9</v>
      </c>
    </row>
    <row r="950" spans="1:3" x14ac:dyDescent="0.3">
      <c r="A950" s="1" t="s">
        <v>87</v>
      </c>
      <c r="B950" s="1" t="str">
        <f t="shared" si="14"/>
        <v>India</v>
      </c>
      <c r="C950" s="1" t="s">
        <v>9</v>
      </c>
    </row>
    <row r="951" spans="1:3" x14ac:dyDescent="0.3">
      <c r="A951" s="1" t="s">
        <v>101</v>
      </c>
      <c r="B951" s="1" t="str">
        <f t="shared" si="14"/>
        <v>China</v>
      </c>
      <c r="C951" s="1" t="s">
        <v>9</v>
      </c>
    </row>
    <row r="952" spans="1:3" x14ac:dyDescent="0.3">
      <c r="A952" s="1" t="s">
        <v>329</v>
      </c>
      <c r="B952" s="1" t="str">
        <f t="shared" si="14"/>
        <v>China</v>
      </c>
      <c r="C952" s="1" t="s">
        <v>9</v>
      </c>
    </row>
    <row r="953" spans="1:3" x14ac:dyDescent="0.3">
      <c r="A953" s="1" t="s">
        <v>11</v>
      </c>
      <c r="B953" s="1" t="str">
        <f t="shared" si="14"/>
        <v>USA</v>
      </c>
      <c r="C953" s="1" t="s">
        <v>9</v>
      </c>
    </row>
    <row r="954" spans="1:3" x14ac:dyDescent="0.3">
      <c r="A954" s="1" t="s">
        <v>2022</v>
      </c>
      <c r="B954" s="1" t="str">
        <f t="shared" si="14"/>
        <v>Kazakhstan</v>
      </c>
      <c r="C954" s="1" t="s">
        <v>9</v>
      </c>
    </row>
    <row r="955" spans="1:3" x14ac:dyDescent="0.3">
      <c r="A955" s="1" t="s">
        <v>18</v>
      </c>
      <c r="B955" s="1" t="str">
        <f t="shared" si="14"/>
        <v>China</v>
      </c>
      <c r="C955" s="1" t="s">
        <v>9</v>
      </c>
    </row>
    <row r="956" spans="1:3" x14ac:dyDescent="0.3">
      <c r="A956" s="1" t="s">
        <v>90</v>
      </c>
      <c r="B956" s="1" t="str">
        <f t="shared" si="14"/>
        <v>China</v>
      </c>
      <c r="C956" s="1" t="s">
        <v>9</v>
      </c>
    </row>
    <row r="957" spans="1:3" x14ac:dyDescent="0.3">
      <c r="A957" s="1" t="s">
        <v>27</v>
      </c>
      <c r="B957" s="1" t="str">
        <f t="shared" si="14"/>
        <v>USA</v>
      </c>
      <c r="C957" s="1" t="s">
        <v>9</v>
      </c>
    </row>
    <row r="958" spans="1:3" x14ac:dyDescent="0.3">
      <c r="A958" s="1" t="s">
        <v>61</v>
      </c>
      <c r="B958" s="1" t="str">
        <f t="shared" si="14"/>
        <v>Japan</v>
      </c>
      <c r="C958" s="1" t="s">
        <v>9</v>
      </c>
    </row>
    <row r="959" spans="1:3" x14ac:dyDescent="0.3">
      <c r="A959" s="1" t="s">
        <v>1630</v>
      </c>
      <c r="B959" s="1" t="str">
        <f t="shared" si="14"/>
        <v>Kazakhstan</v>
      </c>
      <c r="C959" s="1" t="s">
        <v>9</v>
      </c>
    </row>
    <row r="960" spans="1:3" x14ac:dyDescent="0.3">
      <c r="A960" s="1" t="s">
        <v>11</v>
      </c>
      <c r="B960" s="1" t="str">
        <f t="shared" si="14"/>
        <v>USA</v>
      </c>
      <c r="C960" s="1" t="s">
        <v>9</v>
      </c>
    </row>
    <row r="961" spans="1:3" x14ac:dyDescent="0.3">
      <c r="A961" s="1" t="s">
        <v>379</v>
      </c>
      <c r="B961" s="1" t="str">
        <f t="shared" si="14"/>
        <v>France</v>
      </c>
      <c r="C961" s="1" t="s">
        <v>9</v>
      </c>
    </row>
    <row r="962" spans="1:3" x14ac:dyDescent="0.3">
      <c r="A962" s="1" t="s">
        <v>121</v>
      </c>
      <c r="B962" s="1" t="str">
        <f t="shared" ref="B962:B1025" si="15">TRIM(MID(A962, FIND("|", SUBSTITUTE(A962, ",", "|", LEN(A962) - LEN(SUBSTITUTE(A962,",", "" )))) + 1, LEN(A962)))</f>
        <v>USA</v>
      </c>
      <c r="C962" s="1" t="s">
        <v>9</v>
      </c>
    </row>
    <row r="963" spans="1:3" x14ac:dyDescent="0.3">
      <c r="A963" s="1" t="s">
        <v>101</v>
      </c>
      <c r="B963" s="1" t="str">
        <f t="shared" si="15"/>
        <v>China</v>
      </c>
      <c r="C963" s="1" t="s">
        <v>9</v>
      </c>
    </row>
    <row r="964" spans="1:3" x14ac:dyDescent="0.3">
      <c r="A964" s="1" t="s">
        <v>90</v>
      </c>
      <c r="B964" s="1" t="str">
        <f t="shared" si="15"/>
        <v>China</v>
      </c>
      <c r="C964" s="1" t="s">
        <v>9</v>
      </c>
    </row>
    <row r="965" spans="1:3" x14ac:dyDescent="0.3">
      <c r="A965" s="1" t="s">
        <v>5</v>
      </c>
      <c r="B965" s="1" t="str">
        <f t="shared" si="15"/>
        <v>Russia</v>
      </c>
      <c r="C965" s="1" t="s">
        <v>9</v>
      </c>
    </row>
    <row r="966" spans="1:3" x14ac:dyDescent="0.3">
      <c r="A966" s="1" t="s">
        <v>322</v>
      </c>
      <c r="B966" s="1" t="str">
        <f t="shared" si="15"/>
        <v>Russia</v>
      </c>
      <c r="C966" s="1" t="s">
        <v>257</v>
      </c>
    </row>
    <row r="967" spans="1:3" x14ac:dyDescent="0.3">
      <c r="A967" s="1" t="s">
        <v>18</v>
      </c>
      <c r="B967" s="1" t="str">
        <f t="shared" si="15"/>
        <v>China</v>
      </c>
      <c r="C967" s="1" t="s">
        <v>9</v>
      </c>
    </row>
    <row r="968" spans="1:3" x14ac:dyDescent="0.3">
      <c r="A968" s="1" t="s">
        <v>395</v>
      </c>
      <c r="B968" s="1" t="str">
        <f t="shared" si="15"/>
        <v>China</v>
      </c>
      <c r="C968" s="1" t="s">
        <v>9</v>
      </c>
    </row>
    <row r="969" spans="1:3" x14ac:dyDescent="0.3">
      <c r="A969" s="1" t="s">
        <v>114</v>
      </c>
      <c r="B969" s="1" t="str">
        <f t="shared" si="15"/>
        <v>USA</v>
      </c>
      <c r="C969" s="1" t="s">
        <v>9</v>
      </c>
    </row>
    <row r="970" spans="1:3" x14ac:dyDescent="0.3">
      <c r="A970" s="1" t="s">
        <v>329</v>
      </c>
      <c r="B970" s="1" t="str">
        <f t="shared" si="15"/>
        <v>China</v>
      </c>
      <c r="C970" s="1" t="s">
        <v>9</v>
      </c>
    </row>
    <row r="971" spans="1:3" x14ac:dyDescent="0.3">
      <c r="A971" s="1" t="s">
        <v>343</v>
      </c>
      <c r="B971" s="1" t="str">
        <f t="shared" si="15"/>
        <v>USA</v>
      </c>
      <c r="C971" s="1" t="s">
        <v>9</v>
      </c>
    </row>
    <row r="972" spans="1:3" x14ac:dyDescent="0.3">
      <c r="A972" s="1" t="s">
        <v>234</v>
      </c>
      <c r="B972" s="1" t="str">
        <f t="shared" si="15"/>
        <v>France</v>
      </c>
      <c r="C972" s="1" t="s">
        <v>9</v>
      </c>
    </row>
    <row r="973" spans="1:3" x14ac:dyDescent="0.3">
      <c r="A973" s="1" t="s">
        <v>101</v>
      </c>
      <c r="B973" s="1" t="str">
        <f t="shared" si="15"/>
        <v>China</v>
      </c>
      <c r="C973" s="1" t="s">
        <v>9</v>
      </c>
    </row>
    <row r="974" spans="1:3" x14ac:dyDescent="0.3">
      <c r="A974" s="1" t="s">
        <v>2063</v>
      </c>
      <c r="B974" s="1" t="str">
        <f t="shared" si="15"/>
        <v>USA</v>
      </c>
      <c r="C974" s="1" t="s">
        <v>9</v>
      </c>
    </row>
    <row r="975" spans="1:3" x14ac:dyDescent="0.3">
      <c r="A975" s="1" t="s">
        <v>30</v>
      </c>
      <c r="B975" s="1" t="str">
        <f t="shared" si="15"/>
        <v>USA</v>
      </c>
      <c r="C975" s="1" t="s">
        <v>9</v>
      </c>
    </row>
    <row r="976" spans="1:3" x14ac:dyDescent="0.3">
      <c r="A976" s="1" t="s">
        <v>75</v>
      </c>
      <c r="B976" s="1" t="str">
        <f t="shared" si="15"/>
        <v>USA</v>
      </c>
      <c r="C976" s="1" t="s">
        <v>9</v>
      </c>
    </row>
    <row r="977" spans="1:3" x14ac:dyDescent="0.3">
      <c r="A977" s="1" t="s">
        <v>130</v>
      </c>
      <c r="B977" s="1" t="str">
        <f t="shared" si="15"/>
        <v>Kazakhstan</v>
      </c>
      <c r="C977" s="1" t="s">
        <v>9</v>
      </c>
    </row>
    <row r="978" spans="1:3" x14ac:dyDescent="0.3">
      <c r="A978" s="1" t="s">
        <v>1561</v>
      </c>
      <c r="B978" s="1" t="str">
        <f t="shared" si="15"/>
        <v>Russia</v>
      </c>
      <c r="C978" s="1" t="s">
        <v>9</v>
      </c>
    </row>
    <row r="979" spans="1:3" x14ac:dyDescent="0.3">
      <c r="A979" s="1" t="s">
        <v>30</v>
      </c>
      <c r="B979" s="1" t="str">
        <f t="shared" si="15"/>
        <v>USA</v>
      </c>
      <c r="C979" s="1" t="s">
        <v>9</v>
      </c>
    </row>
    <row r="980" spans="1:3" x14ac:dyDescent="0.3">
      <c r="A980" s="1" t="s">
        <v>61</v>
      </c>
      <c r="B980" s="1" t="str">
        <f t="shared" si="15"/>
        <v>Japan</v>
      </c>
      <c r="C980" s="1" t="s">
        <v>9</v>
      </c>
    </row>
    <row r="981" spans="1:3" x14ac:dyDescent="0.3">
      <c r="A981" s="1" t="s">
        <v>27</v>
      </c>
      <c r="B981" s="1" t="str">
        <f t="shared" si="15"/>
        <v>USA</v>
      </c>
      <c r="C981" s="1" t="s">
        <v>9</v>
      </c>
    </row>
    <row r="982" spans="1:3" x14ac:dyDescent="0.3">
      <c r="A982" s="1" t="s">
        <v>90</v>
      </c>
      <c r="B982" s="1" t="str">
        <f t="shared" si="15"/>
        <v>China</v>
      </c>
      <c r="C982" s="1" t="s">
        <v>9</v>
      </c>
    </row>
    <row r="983" spans="1:3" x14ac:dyDescent="0.3">
      <c r="A983" s="1" t="s">
        <v>379</v>
      </c>
      <c r="B983" s="1" t="str">
        <f t="shared" si="15"/>
        <v>France</v>
      </c>
      <c r="C983" s="1" t="s">
        <v>9</v>
      </c>
    </row>
    <row r="984" spans="1:3" x14ac:dyDescent="0.3">
      <c r="A984" s="1" t="s">
        <v>18</v>
      </c>
      <c r="B984" s="1" t="str">
        <f t="shared" si="15"/>
        <v>China</v>
      </c>
      <c r="C984" s="1" t="s">
        <v>9</v>
      </c>
    </row>
    <row r="985" spans="1:3" x14ac:dyDescent="0.3">
      <c r="A985" s="1" t="s">
        <v>529</v>
      </c>
      <c r="B985" s="1" t="str">
        <f t="shared" si="15"/>
        <v>Kazakhstan</v>
      </c>
      <c r="C985" s="1" t="s">
        <v>9</v>
      </c>
    </row>
    <row r="986" spans="1:3" x14ac:dyDescent="0.3">
      <c r="A986" s="1" t="s">
        <v>671</v>
      </c>
      <c r="B986" s="1" t="str">
        <f t="shared" si="15"/>
        <v>USA</v>
      </c>
      <c r="C986" s="1" t="s">
        <v>9</v>
      </c>
    </row>
    <row r="987" spans="1:3" x14ac:dyDescent="0.3">
      <c r="A987" s="1" t="s">
        <v>5</v>
      </c>
      <c r="B987" s="1" t="str">
        <f t="shared" si="15"/>
        <v>Russia</v>
      </c>
      <c r="C987" s="1" t="s">
        <v>9</v>
      </c>
    </row>
    <row r="988" spans="1:3" x14ac:dyDescent="0.3">
      <c r="A988" s="1" t="s">
        <v>1630</v>
      </c>
      <c r="B988" s="1" t="str">
        <f t="shared" si="15"/>
        <v>Kazakhstan</v>
      </c>
      <c r="C988" s="1" t="s">
        <v>9</v>
      </c>
    </row>
    <row r="989" spans="1:3" x14ac:dyDescent="0.3">
      <c r="A989" s="1" t="s">
        <v>529</v>
      </c>
      <c r="B989" s="1" t="str">
        <f t="shared" si="15"/>
        <v>Kazakhstan</v>
      </c>
      <c r="C989" s="1" t="s">
        <v>9</v>
      </c>
    </row>
    <row r="990" spans="1:3" x14ac:dyDescent="0.3">
      <c r="A990" s="1" t="s">
        <v>30</v>
      </c>
      <c r="B990" s="1" t="str">
        <f t="shared" si="15"/>
        <v>USA</v>
      </c>
      <c r="C990" s="1" t="s">
        <v>9</v>
      </c>
    </row>
    <row r="991" spans="1:3" x14ac:dyDescent="0.3">
      <c r="A991" s="1" t="s">
        <v>87</v>
      </c>
      <c r="B991" s="1" t="str">
        <f t="shared" si="15"/>
        <v>India</v>
      </c>
      <c r="C991" s="1" t="s">
        <v>257</v>
      </c>
    </row>
    <row r="992" spans="1:3" x14ac:dyDescent="0.3">
      <c r="A992" s="1" t="s">
        <v>870</v>
      </c>
      <c r="B992" s="1" t="str">
        <f t="shared" si="15"/>
        <v>USA</v>
      </c>
      <c r="C992" s="1" t="s">
        <v>9</v>
      </c>
    </row>
    <row r="993" spans="1:3" x14ac:dyDescent="0.3">
      <c r="A993" s="1" t="s">
        <v>27</v>
      </c>
      <c r="B993" s="1" t="str">
        <f t="shared" si="15"/>
        <v>USA</v>
      </c>
      <c r="C993" s="1" t="s">
        <v>9</v>
      </c>
    </row>
    <row r="994" spans="1:3" x14ac:dyDescent="0.3">
      <c r="A994" s="1" t="s">
        <v>61</v>
      </c>
      <c r="B994" s="1" t="str">
        <f t="shared" si="15"/>
        <v>Japan</v>
      </c>
      <c r="C994" s="1" t="s">
        <v>9</v>
      </c>
    </row>
    <row r="995" spans="1:3" x14ac:dyDescent="0.3">
      <c r="A995" s="1" t="s">
        <v>75</v>
      </c>
      <c r="B995" s="1" t="str">
        <f t="shared" si="15"/>
        <v>USA</v>
      </c>
      <c r="C995" s="1" t="s">
        <v>9</v>
      </c>
    </row>
    <row r="996" spans="1:3" x14ac:dyDescent="0.3">
      <c r="A996" s="1" t="s">
        <v>565</v>
      </c>
      <c r="B996" s="1" t="str">
        <f t="shared" si="15"/>
        <v>Kazakhstan</v>
      </c>
      <c r="C996" s="1" t="s">
        <v>9</v>
      </c>
    </row>
    <row r="997" spans="1:3" x14ac:dyDescent="0.3">
      <c r="A997" s="1" t="s">
        <v>30</v>
      </c>
      <c r="B997" s="1" t="str">
        <f t="shared" si="15"/>
        <v>USA</v>
      </c>
      <c r="C997" s="1" t="s">
        <v>9</v>
      </c>
    </row>
    <row r="998" spans="1:3" x14ac:dyDescent="0.3">
      <c r="A998" s="1" t="s">
        <v>234</v>
      </c>
      <c r="B998" s="1" t="str">
        <f t="shared" si="15"/>
        <v>France</v>
      </c>
      <c r="C998" s="1" t="s">
        <v>9</v>
      </c>
    </row>
    <row r="999" spans="1:3" x14ac:dyDescent="0.3">
      <c r="A999" s="1" t="s">
        <v>1630</v>
      </c>
      <c r="B999" s="1" t="str">
        <f t="shared" si="15"/>
        <v>Kazakhstan</v>
      </c>
      <c r="C999" s="1" t="s">
        <v>9</v>
      </c>
    </row>
    <row r="1000" spans="1:3" x14ac:dyDescent="0.3">
      <c r="A1000" s="1" t="s">
        <v>34</v>
      </c>
      <c r="B1000" s="1" t="str">
        <f t="shared" si="15"/>
        <v>Iran</v>
      </c>
      <c r="C1000" s="1" t="s">
        <v>257</v>
      </c>
    </row>
    <row r="1001" spans="1:3" x14ac:dyDescent="0.3">
      <c r="A1001" s="1" t="s">
        <v>130</v>
      </c>
      <c r="B1001" s="1" t="str">
        <f t="shared" si="15"/>
        <v>Kazakhstan</v>
      </c>
      <c r="C1001" s="1" t="s">
        <v>9</v>
      </c>
    </row>
    <row r="1002" spans="1:3" x14ac:dyDescent="0.3">
      <c r="A1002" s="1" t="s">
        <v>30</v>
      </c>
      <c r="B1002" s="1" t="str">
        <f t="shared" si="15"/>
        <v>USA</v>
      </c>
      <c r="C1002" s="1" t="s">
        <v>9</v>
      </c>
    </row>
    <row r="1003" spans="1:3" x14ac:dyDescent="0.3">
      <c r="A1003" s="1" t="s">
        <v>133</v>
      </c>
      <c r="B1003" s="1" t="str">
        <f t="shared" si="15"/>
        <v>China</v>
      </c>
      <c r="C1003" s="1" t="s">
        <v>257</v>
      </c>
    </row>
    <row r="1004" spans="1:3" x14ac:dyDescent="0.3">
      <c r="A1004" s="1" t="s">
        <v>379</v>
      </c>
      <c r="B1004" s="1" t="str">
        <f t="shared" si="15"/>
        <v>France</v>
      </c>
      <c r="C1004" s="1" t="s">
        <v>9</v>
      </c>
    </row>
    <row r="1005" spans="1:3" x14ac:dyDescent="0.3">
      <c r="A1005" s="1" t="s">
        <v>27</v>
      </c>
      <c r="B1005" s="1" t="str">
        <f t="shared" si="15"/>
        <v>USA</v>
      </c>
      <c r="C1005" s="1" t="s">
        <v>9</v>
      </c>
    </row>
    <row r="1006" spans="1:3" x14ac:dyDescent="0.3">
      <c r="A1006" s="1" t="s">
        <v>30</v>
      </c>
      <c r="B1006" s="1" t="str">
        <f t="shared" si="15"/>
        <v>USA</v>
      </c>
      <c r="C1006" s="1" t="s">
        <v>9</v>
      </c>
    </row>
    <row r="1007" spans="1:3" x14ac:dyDescent="0.3">
      <c r="A1007" s="1" t="s">
        <v>5</v>
      </c>
      <c r="B1007" s="1" t="str">
        <f t="shared" si="15"/>
        <v>Russia</v>
      </c>
      <c r="C1007" s="1" t="s">
        <v>9</v>
      </c>
    </row>
    <row r="1008" spans="1:3" x14ac:dyDescent="0.3">
      <c r="A1008" s="1" t="s">
        <v>87</v>
      </c>
      <c r="B1008" s="1" t="str">
        <f t="shared" si="15"/>
        <v>India</v>
      </c>
      <c r="C1008" s="1" t="s">
        <v>9</v>
      </c>
    </row>
    <row r="1009" spans="1:3" x14ac:dyDescent="0.3">
      <c r="A1009" s="1" t="s">
        <v>101</v>
      </c>
      <c r="B1009" s="1" t="str">
        <f t="shared" si="15"/>
        <v>China</v>
      </c>
      <c r="C1009" s="1" t="s">
        <v>117</v>
      </c>
    </row>
    <row r="1010" spans="1:3" x14ac:dyDescent="0.3">
      <c r="A1010" s="1" t="s">
        <v>90</v>
      </c>
      <c r="B1010" s="1" t="str">
        <f t="shared" si="15"/>
        <v>China</v>
      </c>
      <c r="C1010" s="1" t="s">
        <v>9</v>
      </c>
    </row>
    <row r="1011" spans="1:3" x14ac:dyDescent="0.3">
      <c r="A1011" s="1" t="s">
        <v>130</v>
      </c>
      <c r="B1011" s="1" t="str">
        <f t="shared" si="15"/>
        <v>Kazakhstan</v>
      </c>
      <c r="C1011" s="1" t="s">
        <v>9</v>
      </c>
    </row>
    <row r="1012" spans="1:3" x14ac:dyDescent="0.3">
      <c r="A1012" s="1" t="s">
        <v>565</v>
      </c>
      <c r="B1012" s="1" t="str">
        <f t="shared" si="15"/>
        <v>Kazakhstan</v>
      </c>
      <c r="C1012" s="1" t="s">
        <v>9</v>
      </c>
    </row>
    <row r="1013" spans="1:3" x14ac:dyDescent="0.3">
      <c r="A1013" s="1" t="s">
        <v>290</v>
      </c>
      <c r="B1013" s="1" t="str">
        <f t="shared" si="15"/>
        <v>India</v>
      </c>
      <c r="C1013" s="1" t="s">
        <v>9</v>
      </c>
    </row>
    <row r="1014" spans="1:3" x14ac:dyDescent="0.3">
      <c r="A1014" s="1" t="s">
        <v>30</v>
      </c>
      <c r="B1014" s="1" t="str">
        <f t="shared" si="15"/>
        <v>USA</v>
      </c>
      <c r="C1014" s="1" t="s">
        <v>9</v>
      </c>
    </row>
    <row r="1015" spans="1:3" x14ac:dyDescent="0.3">
      <c r="A1015" s="1" t="s">
        <v>379</v>
      </c>
      <c r="B1015" s="1" t="str">
        <f t="shared" si="15"/>
        <v>France</v>
      </c>
      <c r="C1015" s="1" t="s">
        <v>9</v>
      </c>
    </row>
    <row r="1016" spans="1:3" x14ac:dyDescent="0.3">
      <c r="A1016" s="1" t="s">
        <v>61</v>
      </c>
      <c r="B1016" s="1" t="str">
        <f t="shared" si="15"/>
        <v>Japan</v>
      </c>
      <c r="C1016" s="1" t="s">
        <v>9</v>
      </c>
    </row>
    <row r="1017" spans="1:3" x14ac:dyDescent="0.3">
      <c r="A1017" s="1" t="s">
        <v>5</v>
      </c>
      <c r="B1017" s="1" t="str">
        <f t="shared" si="15"/>
        <v>Russia</v>
      </c>
      <c r="C1017" s="1" t="s">
        <v>9</v>
      </c>
    </row>
    <row r="1018" spans="1:3" x14ac:dyDescent="0.3">
      <c r="A1018" s="1" t="s">
        <v>828</v>
      </c>
      <c r="B1018" s="1" t="str">
        <f t="shared" si="15"/>
        <v>New Zealand</v>
      </c>
      <c r="C1018" s="1" t="s">
        <v>257</v>
      </c>
    </row>
    <row r="1019" spans="1:3" x14ac:dyDescent="0.3">
      <c r="A1019" s="1" t="s">
        <v>981</v>
      </c>
      <c r="B1019" s="1" t="str">
        <f t="shared" si="15"/>
        <v>France</v>
      </c>
      <c r="C1019" s="1" t="s">
        <v>9</v>
      </c>
    </row>
    <row r="1020" spans="1:3" x14ac:dyDescent="0.3">
      <c r="A1020" s="1" t="s">
        <v>30</v>
      </c>
      <c r="B1020" s="1" t="str">
        <f t="shared" si="15"/>
        <v>USA</v>
      </c>
      <c r="C1020" s="1" t="s">
        <v>9</v>
      </c>
    </row>
    <row r="1021" spans="1:3" x14ac:dyDescent="0.3">
      <c r="A1021" s="1" t="s">
        <v>290</v>
      </c>
      <c r="B1021" s="1" t="str">
        <f t="shared" si="15"/>
        <v>India</v>
      </c>
      <c r="C1021" s="1" t="s">
        <v>9</v>
      </c>
    </row>
    <row r="1022" spans="1:3" x14ac:dyDescent="0.3">
      <c r="A1022" s="1" t="s">
        <v>379</v>
      </c>
      <c r="B1022" s="1" t="str">
        <f t="shared" si="15"/>
        <v>France</v>
      </c>
      <c r="C1022" s="1" t="s">
        <v>9</v>
      </c>
    </row>
    <row r="1023" spans="1:3" x14ac:dyDescent="0.3">
      <c r="A1023" s="1" t="s">
        <v>30</v>
      </c>
      <c r="B1023" s="1" t="str">
        <f t="shared" si="15"/>
        <v>USA</v>
      </c>
      <c r="C1023" s="1" t="s">
        <v>9</v>
      </c>
    </row>
    <row r="1024" spans="1:3" x14ac:dyDescent="0.3">
      <c r="A1024" s="1" t="s">
        <v>53</v>
      </c>
      <c r="B1024" s="1" t="str">
        <f t="shared" si="15"/>
        <v>China</v>
      </c>
      <c r="C1024" s="1" t="s">
        <v>9</v>
      </c>
    </row>
    <row r="1025" spans="1:3" x14ac:dyDescent="0.3">
      <c r="A1025" s="1" t="s">
        <v>1630</v>
      </c>
      <c r="B1025" s="1" t="str">
        <f t="shared" si="15"/>
        <v>Kazakhstan</v>
      </c>
      <c r="C1025" s="1" t="s">
        <v>9</v>
      </c>
    </row>
    <row r="1026" spans="1:3" x14ac:dyDescent="0.3">
      <c r="A1026" s="1" t="s">
        <v>75</v>
      </c>
      <c r="B1026" s="1" t="str">
        <f t="shared" ref="B1026:B1089" si="16">TRIM(MID(A1026, FIND("|", SUBSTITUTE(A1026, ",", "|", LEN(A1026) - LEN(SUBSTITUTE(A1026,",", "" )))) + 1, LEN(A1026)))</f>
        <v>USA</v>
      </c>
      <c r="C1026" s="1" t="s">
        <v>9</v>
      </c>
    </row>
    <row r="1027" spans="1:3" x14ac:dyDescent="0.3">
      <c r="A1027" s="1" t="s">
        <v>101</v>
      </c>
      <c r="B1027" s="1" t="str">
        <f t="shared" si="16"/>
        <v>China</v>
      </c>
      <c r="C1027" s="1" t="s">
        <v>9</v>
      </c>
    </row>
    <row r="1028" spans="1:3" x14ac:dyDescent="0.3">
      <c r="A1028" s="1" t="s">
        <v>30</v>
      </c>
      <c r="B1028" s="1" t="str">
        <f t="shared" si="16"/>
        <v>USA</v>
      </c>
      <c r="C1028" s="1" t="s">
        <v>9</v>
      </c>
    </row>
    <row r="1029" spans="1:3" x14ac:dyDescent="0.3">
      <c r="A1029" s="1" t="s">
        <v>390</v>
      </c>
      <c r="B1029" s="1" t="str">
        <f t="shared" si="16"/>
        <v>USA</v>
      </c>
      <c r="C1029" s="1" t="s">
        <v>9</v>
      </c>
    </row>
    <row r="1030" spans="1:3" x14ac:dyDescent="0.3">
      <c r="A1030" s="1" t="s">
        <v>61</v>
      </c>
      <c r="B1030" s="1" t="str">
        <f t="shared" si="16"/>
        <v>Japan</v>
      </c>
      <c r="C1030" s="1" t="s">
        <v>9</v>
      </c>
    </row>
    <row r="1031" spans="1:3" x14ac:dyDescent="0.3">
      <c r="A1031" s="1" t="s">
        <v>30</v>
      </c>
      <c r="B1031" s="1" t="str">
        <f t="shared" si="16"/>
        <v>USA</v>
      </c>
      <c r="C1031" s="1" t="s">
        <v>9</v>
      </c>
    </row>
    <row r="1032" spans="1:3" x14ac:dyDescent="0.3">
      <c r="A1032" s="1" t="s">
        <v>234</v>
      </c>
      <c r="B1032" s="1" t="str">
        <f t="shared" si="16"/>
        <v>France</v>
      </c>
      <c r="C1032" s="1" t="s">
        <v>9</v>
      </c>
    </row>
    <row r="1033" spans="1:3" x14ac:dyDescent="0.3">
      <c r="A1033" s="1" t="s">
        <v>69</v>
      </c>
      <c r="B1033" s="1" t="str">
        <f t="shared" si="16"/>
        <v>China</v>
      </c>
      <c r="C1033" s="1" t="s">
        <v>9</v>
      </c>
    </row>
    <row r="1034" spans="1:3" x14ac:dyDescent="0.3">
      <c r="A1034" s="1" t="s">
        <v>671</v>
      </c>
      <c r="B1034" s="1" t="str">
        <f t="shared" si="16"/>
        <v>USA</v>
      </c>
      <c r="C1034" s="1" t="s">
        <v>9</v>
      </c>
    </row>
    <row r="1035" spans="1:3" x14ac:dyDescent="0.3">
      <c r="A1035" s="1" t="s">
        <v>1630</v>
      </c>
      <c r="B1035" s="1" t="str">
        <f t="shared" si="16"/>
        <v>Kazakhstan</v>
      </c>
      <c r="C1035" s="1" t="s">
        <v>9</v>
      </c>
    </row>
    <row r="1036" spans="1:3" x14ac:dyDescent="0.3">
      <c r="A1036" s="1" t="s">
        <v>30</v>
      </c>
      <c r="B1036" s="1" t="str">
        <f t="shared" si="16"/>
        <v>USA</v>
      </c>
      <c r="C1036" s="1" t="s">
        <v>9</v>
      </c>
    </row>
    <row r="1037" spans="1:3" x14ac:dyDescent="0.3">
      <c r="A1037" s="1" t="s">
        <v>87</v>
      </c>
      <c r="B1037" s="1" t="str">
        <f t="shared" si="16"/>
        <v>India</v>
      </c>
      <c r="C1037" s="1" t="s">
        <v>9</v>
      </c>
    </row>
    <row r="1038" spans="1:3" x14ac:dyDescent="0.3">
      <c r="A1038" s="1" t="s">
        <v>379</v>
      </c>
      <c r="B1038" s="1" t="str">
        <f t="shared" si="16"/>
        <v>France</v>
      </c>
      <c r="C1038" s="1" t="s">
        <v>9</v>
      </c>
    </row>
    <row r="1039" spans="1:3" x14ac:dyDescent="0.3">
      <c r="A1039" s="1" t="s">
        <v>981</v>
      </c>
      <c r="B1039" s="1" t="str">
        <f t="shared" si="16"/>
        <v>France</v>
      </c>
      <c r="C1039" s="1" t="s">
        <v>9</v>
      </c>
    </row>
    <row r="1040" spans="1:3" x14ac:dyDescent="0.3">
      <c r="A1040" s="1" t="s">
        <v>61</v>
      </c>
      <c r="B1040" s="1" t="str">
        <f t="shared" si="16"/>
        <v>Japan</v>
      </c>
      <c r="C1040" s="1" t="s">
        <v>9</v>
      </c>
    </row>
    <row r="1041" spans="1:3" x14ac:dyDescent="0.3">
      <c r="A1041" s="1" t="s">
        <v>75</v>
      </c>
      <c r="B1041" s="1" t="str">
        <f t="shared" si="16"/>
        <v>USA</v>
      </c>
      <c r="C1041" s="1" t="s">
        <v>9</v>
      </c>
    </row>
    <row r="1042" spans="1:3" x14ac:dyDescent="0.3">
      <c r="A1042" s="1" t="s">
        <v>1989</v>
      </c>
      <c r="B1042" s="1" t="str">
        <f t="shared" si="16"/>
        <v>Japan</v>
      </c>
      <c r="C1042" s="1" t="s">
        <v>257</v>
      </c>
    </row>
    <row r="1043" spans="1:3" x14ac:dyDescent="0.3">
      <c r="A1043" s="1" t="s">
        <v>27</v>
      </c>
      <c r="B1043" s="1" t="str">
        <f t="shared" si="16"/>
        <v>USA</v>
      </c>
      <c r="C1043" s="1" t="s">
        <v>9</v>
      </c>
    </row>
    <row r="1044" spans="1:3" x14ac:dyDescent="0.3">
      <c r="A1044" s="1" t="s">
        <v>69</v>
      </c>
      <c r="B1044" s="1" t="str">
        <f t="shared" si="16"/>
        <v>China</v>
      </c>
      <c r="C1044" s="1" t="s">
        <v>9</v>
      </c>
    </row>
    <row r="1045" spans="1:3" x14ac:dyDescent="0.3">
      <c r="A1045" s="1" t="s">
        <v>101</v>
      </c>
      <c r="B1045" s="1" t="str">
        <f t="shared" si="16"/>
        <v>China</v>
      </c>
      <c r="C1045" s="1" t="s">
        <v>9</v>
      </c>
    </row>
    <row r="1046" spans="1:3" x14ac:dyDescent="0.3">
      <c r="A1046" s="1" t="s">
        <v>329</v>
      </c>
      <c r="B1046" s="1" t="str">
        <f t="shared" si="16"/>
        <v>China</v>
      </c>
      <c r="C1046" s="1" t="s">
        <v>117</v>
      </c>
    </row>
    <row r="1047" spans="1:3" x14ac:dyDescent="0.3">
      <c r="A1047" s="1" t="s">
        <v>379</v>
      </c>
      <c r="B1047" s="1" t="str">
        <f t="shared" si="16"/>
        <v>France</v>
      </c>
      <c r="C1047" s="1" t="s">
        <v>9</v>
      </c>
    </row>
    <row r="1048" spans="1:3" x14ac:dyDescent="0.3">
      <c r="A1048" s="1" t="s">
        <v>90</v>
      </c>
      <c r="B1048" s="1" t="str">
        <f t="shared" si="16"/>
        <v>China</v>
      </c>
      <c r="C1048" s="1" t="s">
        <v>9</v>
      </c>
    </row>
    <row r="1049" spans="1:3" x14ac:dyDescent="0.3">
      <c r="A1049" s="1" t="s">
        <v>714</v>
      </c>
      <c r="B1049" s="1" t="str">
        <f t="shared" si="16"/>
        <v>Japan</v>
      </c>
      <c r="C1049" s="1" t="s">
        <v>9</v>
      </c>
    </row>
    <row r="1050" spans="1:3" x14ac:dyDescent="0.3">
      <c r="A1050" s="1" t="s">
        <v>75</v>
      </c>
      <c r="B1050" s="1" t="str">
        <f t="shared" si="16"/>
        <v>USA</v>
      </c>
      <c r="C1050" s="1" t="s">
        <v>9</v>
      </c>
    </row>
    <row r="1051" spans="1:3" x14ac:dyDescent="0.3">
      <c r="A1051" s="1" t="s">
        <v>1620</v>
      </c>
      <c r="B1051" s="1" t="str">
        <f t="shared" si="16"/>
        <v>USA</v>
      </c>
      <c r="C1051" s="1" t="s">
        <v>9</v>
      </c>
    </row>
    <row r="1052" spans="1:3" x14ac:dyDescent="0.3">
      <c r="A1052" s="1" t="s">
        <v>18</v>
      </c>
      <c r="B1052" s="1" t="str">
        <f t="shared" si="16"/>
        <v>China</v>
      </c>
      <c r="C1052" s="1" t="s">
        <v>9</v>
      </c>
    </row>
    <row r="1053" spans="1:3" x14ac:dyDescent="0.3">
      <c r="A1053" s="1" t="s">
        <v>536</v>
      </c>
      <c r="B1053" s="1" t="str">
        <f t="shared" si="16"/>
        <v>Japan</v>
      </c>
      <c r="C1053" s="1" t="s">
        <v>9</v>
      </c>
    </row>
    <row r="1054" spans="1:3" x14ac:dyDescent="0.3">
      <c r="A1054" s="1" t="s">
        <v>390</v>
      </c>
      <c r="B1054" s="1" t="str">
        <f t="shared" si="16"/>
        <v>USA</v>
      </c>
      <c r="C1054" s="1" t="s">
        <v>9</v>
      </c>
    </row>
    <row r="1055" spans="1:3" x14ac:dyDescent="0.3">
      <c r="A1055" s="1" t="s">
        <v>87</v>
      </c>
      <c r="B1055" s="1" t="str">
        <f t="shared" si="16"/>
        <v>India</v>
      </c>
      <c r="C1055" s="1" t="s">
        <v>9</v>
      </c>
    </row>
    <row r="1056" spans="1:3" x14ac:dyDescent="0.3">
      <c r="A1056" s="1" t="s">
        <v>234</v>
      </c>
      <c r="B1056" s="1" t="str">
        <f t="shared" si="16"/>
        <v>France</v>
      </c>
      <c r="C1056" s="1" t="s">
        <v>9</v>
      </c>
    </row>
    <row r="1057" spans="1:3" x14ac:dyDescent="0.3">
      <c r="A1057" s="1" t="s">
        <v>1630</v>
      </c>
      <c r="B1057" s="1" t="str">
        <f t="shared" si="16"/>
        <v>Kazakhstan</v>
      </c>
      <c r="C1057" s="1" t="s">
        <v>257</v>
      </c>
    </row>
    <row r="1058" spans="1:3" x14ac:dyDescent="0.3">
      <c r="A1058" s="1" t="s">
        <v>101</v>
      </c>
      <c r="B1058" s="1" t="str">
        <f t="shared" si="16"/>
        <v>China</v>
      </c>
      <c r="C1058" s="1" t="s">
        <v>9</v>
      </c>
    </row>
    <row r="1059" spans="1:3" x14ac:dyDescent="0.3">
      <c r="A1059" s="1" t="s">
        <v>75</v>
      </c>
      <c r="B1059" s="1" t="str">
        <f t="shared" si="16"/>
        <v>USA</v>
      </c>
      <c r="C1059" s="1" t="s">
        <v>9</v>
      </c>
    </row>
    <row r="1060" spans="1:3" x14ac:dyDescent="0.3">
      <c r="A1060" s="1" t="s">
        <v>1630</v>
      </c>
      <c r="B1060" s="1" t="str">
        <f t="shared" si="16"/>
        <v>Kazakhstan</v>
      </c>
      <c r="C1060" s="1" t="s">
        <v>9</v>
      </c>
    </row>
    <row r="1061" spans="1:3" x14ac:dyDescent="0.3">
      <c r="A1061" s="1" t="s">
        <v>379</v>
      </c>
      <c r="B1061" s="1" t="str">
        <f t="shared" si="16"/>
        <v>France</v>
      </c>
      <c r="C1061" s="1" t="s">
        <v>9</v>
      </c>
    </row>
    <row r="1062" spans="1:3" x14ac:dyDescent="0.3">
      <c r="A1062" s="1" t="s">
        <v>90</v>
      </c>
      <c r="B1062" s="1" t="str">
        <f t="shared" si="16"/>
        <v>China</v>
      </c>
      <c r="C1062" s="1" t="s">
        <v>9</v>
      </c>
    </row>
    <row r="1063" spans="1:3" x14ac:dyDescent="0.3">
      <c r="A1063" s="1" t="s">
        <v>671</v>
      </c>
      <c r="B1063" s="1" t="str">
        <f t="shared" si="16"/>
        <v>USA</v>
      </c>
      <c r="C1063" s="1" t="s">
        <v>9</v>
      </c>
    </row>
    <row r="1064" spans="1:3" x14ac:dyDescent="0.3">
      <c r="A1064" s="1" t="s">
        <v>69</v>
      </c>
      <c r="B1064" s="1" t="str">
        <f t="shared" si="16"/>
        <v>China</v>
      </c>
      <c r="C1064" s="1" t="s">
        <v>9</v>
      </c>
    </row>
    <row r="1065" spans="1:3" x14ac:dyDescent="0.3">
      <c r="A1065" s="1" t="s">
        <v>133</v>
      </c>
      <c r="B1065" s="1" t="str">
        <f t="shared" si="16"/>
        <v>China</v>
      </c>
      <c r="C1065" s="1" t="s">
        <v>9</v>
      </c>
    </row>
    <row r="1066" spans="1:3" x14ac:dyDescent="0.3">
      <c r="A1066" s="1" t="s">
        <v>61</v>
      </c>
      <c r="B1066" s="1" t="str">
        <f t="shared" si="16"/>
        <v>Japan</v>
      </c>
      <c r="C1066" s="1" t="s">
        <v>9</v>
      </c>
    </row>
    <row r="1067" spans="1:3" x14ac:dyDescent="0.3">
      <c r="A1067" s="1" t="s">
        <v>130</v>
      </c>
      <c r="B1067" s="1" t="str">
        <f t="shared" si="16"/>
        <v>Kazakhstan</v>
      </c>
      <c r="C1067" s="1" t="s">
        <v>9</v>
      </c>
    </row>
    <row r="1068" spans="1:3" x14ac:dyDescent="0.3">
      <c r="A1068" s="1" t="s">
        <v>343</v>
      </c>
      <c r="B1068" s="1" t="str">
        <f t="shared" si="16"/>
        <v>USA</v>
      </c>
      <c r="C1068" s="1" t="s">
        <v>9</v>
      </c>
    </row>
    <row r="1069" spans="1:3" x14ac:dyDescent="0.3">
      <c r="A1069" s="1" t="s">
        <v>138</v>
      </c>
      <c r="B1069" s="1" t="str">
        <f t="shared" si="16"/>
        <v>China</v>
      </c>
      <c r="C1069" s="1" t="s">
        <v>9</v>
      </c>
    </row>
    <row r="1070" spans="1:3" x14ac:dyDescent="0.3">
      <c r="A1070" s="1" t="s">
        <v>379</v>
      </c>
      <c r="B1070" s="1" t="str">
        <f t="shared" si="16"/>
        <v>France</v>
      </c>
      <c r="C1070" s="1" t="s">
        <v>9</v>
      </c>
    </row>
    <row r="1071" spans="1:3" x14ac:dyDescent="0.3">
      <c r="A1071" s="1" t="s">
        <v>121</v>
      </c>
      <c r="B1071" s="1" t="str">
        <f t="shared" si="16"/>
        <v>USA</v>
      </c>
      <c r="C1071" s="1" t="s">
        <v>9</v>
      </c>
    </row>
    <row r="1072" spans="1:3" x14ac:dyDescent="0.3">
      <c r="A1072" s="1" t="s">
        <v>87</v>
      </c>
      <c r="B1072" s="1" t="str">
        <f t="shared" si="16"/>
        <v>India</v>
      </c>
      <c r="C1072" s="1" t="s">
        <v>9</v>
      </c>
    </row>
    <row r="1073" spans="1:3" x14ac:dyDescent="0.3">
      <c r="A1073" s="1" t="s">
        <v>234</v>
      </c>
      <c r="B1073" s="1" t="str">
        <f t="shared" si="16"/>
        <v>France</v>
      </c>
      <c r="C1073" s="1" t="s">
        <v>9</v>
      </c>
    </row>
    <row r="1074" spans="1:3" x14ac:dyDescent="0.3">
      <c r="A1074" s="1" t="s">
        <v>138</v>
      </c>
      <c r="B1074" s="1" t="str">
        <f t="shared" si="16"/>
        <v>China</v>
      </c>
      <c r="C1074" s="1" t="s">
        <v>9</v>
      </c>
    </row>
    <row r="1075" spans="1:3" x14ac:dyDescent="0.3">
      <c r="A1075" s="1" t="s">
        <v>498</v>
      </c>
      <c r="B1075" s="1" t="str">
        <f t="shared" si="16"/>
        <v>Israel</v>
      </c>
      <c r="C1075" s="1" t="s">
        <v>9</v>
      </c>
    </row>
    <row r="1076" spans="1:3" x14ac:dyDescent="0.3">
      <c r="A1076" s="1" t="s">
        <v>75</v>
      </c>
      <c r="B1076" s="1" t="str">
        <f t="shared" si="16"/>
        <v>USA</v>
      </c>
      <c r="C1076" s="1" t="s">
        <v>9</v>
      </c>
    </row>
    <row r="1077" spans="1:3" x14ac:dyDescent="0.3">
      <c r="A1077" s="1" t="s">
        <v>290</v>
      </c>
      <c r="B1077" s="1" t="str">
        <f t="shared" si="16"/>
        <v>India</v>
      </c>
      <c r="C1077" s="1" t="s">
        <v>9</v>
      </c>
    </row>
    <row r="1078" spans="1:3" x14ac:dyDescent="0.3">
      <c r="A1078" s="1" t="s">
        <v>11</v>
      </c>
      <c r="B1078" s="1" t="str">
        <f t="shared" si="16"/>
        <v>USA</v>
      </c>
      <c r="C1078" s="1" t="s">
        <v>1649</v>
      </c>
    </row>
    <row r="1079" spans="1:3" x14ac:dyDescent="0.3">
      <c r="A1079" s="1" t="s">
        <v>329</v>
      </c>
      <c r="B1079" s="1" t="str">
        <f t="shared" si="16"/>
        <v>China</v>
      </c>
      <c r="C1079" s="1" t="s">
        <v>257</v>
      </c>
    </row>
    <row r="1080" spans="1:3" x14ac:dyDescent="0.3">
      <c r="A1080" s="1" t="s">
        <v>379</v>
      </c>
      <c r="B1080" s="1" t="str">
        <f t="shared" si="16"/>
        <v>France</v>
      </c>
      <c r="C1080" s="1" t="s">
        <v>9</v>
      </c>
    </row>
    <row r="1081" spans="1:3" x14ac:dyDescent="0.3">
      <c r="A1081" s="1" t="s">
        <v>390</v>
      </c>
      <c r="B1081" s="1" t="str">
        <f t="shared" si="16"/>
        <v>USA</v>
      </c>
      <c r="C1081" s="1" t="s">
        <v>9</v>
      </c>
    </row>
    <row r="1082" spans="1:3" x14ac:dyDescent="0.3">
      <c r="A1082" s="1" t="s">
        <v>90</v>
      </c>
      <c r="B1082" s="1" t="str">
        <f t="shared" si="16"/>
        <v>China</v>
      </c>
      <c r="C1082" s="1" t="s">
        <v>9</v>
      </c>
    </row>
    <row r="1083" spans="1:3" x14ac:dyDescent="0.3">
      <c r="A1083" s="1" t="s">
        <v>11</v>
      </c>
      <c r="B1083" s="1" t="str">
        <f t="shared" si="16"/>
        <v>USA</v>
      </c>
      <c r="C1083" s="1" t="s">
        <v>9</v>
      </c>
    </row>
    <row r="1084" spans="1:3" x14ac:dyDescent="0.3">
      <c r="A1084" s="1" t="s">
        <v>329</v>
      </c>
      <c r="B1084" s="1" t="str">
        <f t="shared" si="16"/>
        <v>China</v>
      </c>
      <c r="C1084" s="1" t="s">
        <v>9</v>
      </c>
    </row>
    <row r="1085" spans="1:3" x14ac:dyDescent="0.3">
      <c r="A1085" s="1" t="s">
        <v>18</v>
      </c>
      <c r="B1085" s="1" t="str">
        <f t="shared" si="16"/>
        <v>China</v>
      </c>
      <c r="C1085" s="1" t="s">
        <v>9</v>
      </c>
    </row>
    <row r="1086" spans="1:3" x14ac:dyDescent="0.3">
      <c r="A1086" s="1" t="s">
        <v>75</v>
      </c>
      <c r="B1086" s="1" t="str">
        <f t="shared" si="16"/>
        <v>USA</v>
      </c>
      <c r="C1086" s="1" t="s">
        <v>9</v>
      </c>
    </row>
    <row r="1087" spans="1:3" x14ac:dyDescent="0.3">
      <c r="A1087" s="1" t="s">
        <v>11</v>
      </c>
      <c r="B1087" s="1" t="str">
        <f t="shared" si="16"/>
        <v>USA</v>
      </c>
      <c r="C1087" s="1" t="s">
        <v>9</v>
      </c>
    </row>
    <row r="1088" spans="1:3" x14ac:dyDescent="0.3">
      <c r="A1088" s="1" t="s">
        <v>130</v>
      </c>
      <c r="B1088" s="1" t="str">
        <f t="shared" si="16"/>
        <v>Kazakhstan</v>
      </c>
      <c r="C1088" s="1" t="s">
        <v>9</v>
      </c>
    </row>
    <row r="1089" spans="1:3" x14ac:dyDescent="0.3">
      <c r="A1089" s="1" t="s">
        <v>1630</v>
      </c>
      <c r="B1089" s="1" t="str">
        <f t="shared" si="16"/>
        <v>Kazakhstan</v>
      </c>
      <c r="C1089" s="1" t="s">
        <v>9</v>
      </c>
    </row>
    <row r="1090" spans="1:3" x14ac:dyDescent="0.3">
      <c r="A1090" s="1" t="s">
        <v>90</v>
      </c>
      <c r="B1090" s="1" t="str">
        <f t="shared" ref="B1090:B1153" si="17">TRIM(MID(A1090, FIND("|", SUBSTITUTE(A1090, ",", "|", LEN(A1090) - LEN(SUBSTITUTE(A1090,",", "" )))) + 1, LEN(A1090)))</f>
        <v>China</v>
      </c>
      <c r="C1090" s="1" t="s">
        <v>9</v>
      </c>
    </row>
    <row r="1091" spans="1:3" x14ac:dyDescent="0.3">
      <c r="A1091" s="1" t="s">
        <v>53</v>
      </c>
      <c r="B1091" s="1" t="str">
        <f t="shared" si="17"/>
        <v>China</v>
      </c>
      <c r="C1091" s="1" t="s">
        <v>9</v>
      </c>
    </row>
    <row r="1092" spans="1:3" x14ac:dyDescent="0.3">
      <c r="A1092" s="1" t="s">
        <v>75</v>
      </c>
      <c r="B1092" s="1" t="str">
        <f t="shared" si="17"/>
        <v>USA</v>
      </c>
      <c r="C1092" s="1" t="s">
        <v>9</v>
      </c>
    </row>
    <row r="1093" spans="1:3" x14ac:dyDescent="0.3">
      <c r="A1093" s="1" t="s">
        <v>290</v>
      </c>
      <c r="B1093" s="1" t="str">
        <f t="shared" si="17"/>
        <v>India</v>
      </c>
      <c r="C1093" s="1" t="s">
        <v>9</v>
      </c>
    </row>
    <row r="1094" spans="1:3" x14ac:dyDescent="0.3">
      <c r="A1094" s="1" t="s">
        <v>121</v>
      </c>
      <c r="B1094" s="1" t="str">
        <f t="shared" si="17"/>
        <v>USA</v>
      </c>
      <c r="C1094" s="1" t="s">
        <v>9</v>
      </c>
    </row>
    <row r="1095" spans="1:3" x14ac:dyDescent="0.3">
      <c r="A1095" s="1" t="s">
        <v>379</v>
      </c>
      <c r="B1095" s="1" t="str">
        <f t="shared" si="17"/>
        <v>France</v>
      </c>
      <c r="C1095" s="1" t="s">
        <v>9</v>
      </c>
    </row>
    <row r="1096" spans="1:3" x14ac:dyDescent="0.3">
      <c r="A1096" s="1" t="s">
        <v>11</v>
      </c>
      <c r="B1096" s="1" t="str">
        <f t="shared" si="17"/>
        <v>USA</v>
      </c>
      <c r="C1096" s="1" t="s">
        <v>9</v>
      </c>
    </row>
    <row r="1097" spans="1:3" x14ac:dyDescent="0.3">
      <c r="A1097" s="1" t="s">
        <v>18</v>
      </c>
      <c r="B1097" s="1" t="str">
        <f t="shared" si="17"/>
        <v>China</v>
      </c>
      <c r="C1097" s="1" t="s">
        <v>9</v>
      </c>
    </row>
    <row r="1098" spans="1:3" x14ac:dyDescent="0.3">
      <c r="A1098" s="1" t="s">
        <v>390</v>
      </c>
      <c r="B1098" s="1" t="str">
        <f t="shared" si="17"/>
        <v>USA</v>
      </c>
      <c r="C1098" s="1" t="s">
        <v>9</v>
      </c>
    </row>
    <row r="1099" spans="1:3" x14ac:dyDescent="0.3">
      <c r="A1099" s="1" t="s">
        <v>565</v>
      </c>
      <c r="B1099" s="1" t="str">
        <f t="shared" si="17"/>
        <v>Kazakhstan</v>
      </c>
      <c r="C1099" s="1" t="s">
        <v>9</v>
      </c>
    </row>
    <row r="1100" spans="1:3" x14ac:dyDescent="0.3">
      <c r="A1100" s="1" t="s">
        <v>1561</v>
      </c>
      <c r="B1100" s="1" t="str">
        <f t="shared" si="17"/>
        <v>Russia</v>
      </c>
      <c r="C1100" s="1" t="s">
        <v>9</v>
      </c>
    </row>
    <row r="1101" spans="1:3" x14ac:dyDescent="0.3">
      <c r="A1101" s="1" t="s">
        <v>329</v>
      </c>
      <c r="B1101" s="1" t="str">
        <f t="shared" si="17"/>
        <v>China</v>
      </c>
      <c r="C1101" s="1" t="s">
        <v>9</v>
      </c>
    </row>
    <row r="1102" spans="1:3" x14ac:dyDescent="0.3">
      <c r="A1102" s="1" t="s">
        <v>5</v>
      </c>
      <c r="B1102" s="1" t="str">
        <f t="shared" si="17"/>
        <v>Russia</v>
      </c>
      <c r="C1102" s="1" t="s">
        <v>9</v>
      </c>
    </row>
    <row r="1103" spans="1:3" x14ac:dyDescent="0.3">
      <c r="A1103" s="1" t="s">
        <v>11</v>
      </c>
      <c r="B1103" s="1" t="str">
        <f t="shared" si="17"/>
        <v>USA</v>
      </c>
      <c r="C1103" s="1" t="s">
        <v>9</v>
      </c>
    </row>
    <row r="1104" spans="1:3" x14ac:dyDescent="0.3">
      <c r="A1104" s="1" t="s">
        <v>981</v>
      </c>
      <c r="B1104" s="1" t="str">
        <f t="shared" si="17"/>
        <v>France</v>
      </c>
      <c r="C1104" s="1" t="s">
        <v>9</v>
      </c>
    </row>
    <row r="1105" spans="1:3" x14ac:dyDescent="0.3">
      <c r="A1105" s="1" t="s">
        <v>90</v>
      </c>
      <c r="B1105" s="1" t="str">
        <f t="shared" si="17"/>
        <v>China</v>
      </c>
      <c r="C1105" s="1" t="s">
        <v>9</v>
      </c>
    </row>
    <row r="1106" spans="1:3" x14ac:dyDescent="0.3">
      <c r="A1106" s="1" t="s">
        <v>11</v>
      </c>
      <c r="B1106" s="1" t="str">
        <f t="shared" si="17"/>
        <v>USA</v>
      </c>
      <c r="C1106" s="1" t="s">
        <v>9</v>
      </c>
    </row>
    <row r="1107" spans="1:3" x14ac:dyDescent="0.3">
      <c r="A1107" s="1" t="s">
        <v>87</v>
      </c>
      <c r="B1107" s="1" t="str">
        <f t="shared" si="17"/>
        <v>India</v>
      </c>
      <c r="C1107" s="1" t="s">
        <v>9</v>
      </c>
    </row>
    <row r="1108" spans="1:3" x14ac:dyDescent="0.3">
      <c r="A1108" s="1" t="s">
        <v>322</v>
      </c>
      <c r="B1108" s="1" t="str">
        <f t="shared" si="17"/>
        <v>Russia</v>
      </c>
      <c r="C1108" s="1" t="s">
        <v>9</v>
      </c>
    </row>
    <row r="1109" spans="1:3" x14ac:dyDescent="0.3">
      <c r="A1109" s="1" t="s">
        <v>981</v>
      </c>
      <c r="B1109" s="1" t="str">
        <f t="shared" si="17"/>
        <v>France</v>
      </c>
      <c r="C1109" s="1" t="s">
        <v>9</v>
      </c>
    </row>
    <row r="1110" spans="1:3" x14ac:dyDescent="0.3">
      <c r="A1110" s="1" t="s">
        <v>11</v>
      </c>
      <c r="B1110" s="1" t="str">
        <f t="shared" si="17"/>
        <v>USA</v>
      </c>
      <c r="C1110" s="1" t="s">
        <v>9</v>
      </c>
    </row>
    <row r="1111" spans="1:3" x14ac:dyDescent="0.3">
      <c r="A1111" s="1" t="s">
        <v>90</v>
      </c>
      <c r="B1111" s="1" t="str">
        <f t="shared" si="17"/>
        <v>China</v>
      </c>
      <c r="C1111" s="1" t="s">
        <v>9</v>
      </c>
    </row>
    <row r="1112" spans="1:3" x14ac:dyDescent="0.3">
      <c r="A1112" s="1" t="s">
        <v>121</v>
      </c>
      <c r="B1112" s="1" t="str">
        <f t="shared" si="17"/>
        <v>USA</v>
      </c>
      <c r="C1112" s="1" t="s">
        <v>9</v>
      </c>
    </row>
    <row r="1113" spans="1:3" x14ac:dyDescent="0.3">
      <c r="A1113" s="1" t="s">
        <v>130</v>
      </c>
      <c r="B1113" s="1" t="str">
        <f t="shared" si="17"/>
        <v>Kazakhstan</v>
      </c>
      <c r="C1113" s="1" t="s">
        <v>9</v>
      </c>
    </row>
    <row r="1114" spans="1:3" x14ac:dyDescent="0.3">
      <c r="A1114" s="1" t="s">
        <v>101</v>
      </c>
      <c r="B1114" s="1" t="str">
        <f t="shared" si="17"/>
        <v>China</v>
      </c>
      <c r="C1114" s="1" t="s">
        <v>9</v>
      </c>
    </row>
    <row r="1115" spans="1:3" x14ac:dyDescent="0.3">
      <c r="A1115" s="1" t="s">
        <v>5</v>
      </c>
      <c r="B1115" s="1" t="str">
        <f t="shared" si="17"/>
        <v>Russia</v>
      </c>
      <c r="C1115" s="1" t="s">
        <v>9</v>
      </c>
    </row>
    <row r="1116" spans="1:3" x14ac:dyDescent="0.3">
      <c r="A1116" s="1" t="s">
        <v>75</v>
      </c>
      <c r="B1116" s="1" t="str">
        <f t="shared" si="17"/>
        <v>USA</v>
      </c>
      <c r="C1116" s="1" t="s">
        <v>9</v>
      </c>
    </row>
    <row r="1117" spans="1:3" x14ac:dyDescent="0.3">
      <c r="A1117" s="1" t="s">
        <v>1630</v>
      </c>
      <c r="B1117" s="1" t="str">
        <f t="shared" si="17"/>
        <v>Kazakhstan</v>
      </c>
      <c r="C1117" s="1" t="s">
        <v>9</v>
      </c>
    </row>
    <row r="1118" spans="1:3" x14ac:dyDescent="0.3">
      <c r="A1118" s="1" t="s">
        <v>529</v>
      </c>
      <c r="B1118" s="1" t="str">
        <f t="shared" si="17"/>
        <v>Kazakhstan</v>
      </c>
      <c r="C1118" s="1" t="s">
        <v>9</v>
      </c>
    </row>
    <row r="1119" spans="1:3" x14ac:dyDescent="0.3">
      <c r="A1119" s="1" t="s">
        <v>130</v>
      </c>
      <c r="B1119" s="1" t="str">
        <f t="shared" si="17"/>
        <v>Kazakhstan</v>
      </c>
      <c r="C1119" s="1" t="s">
        <v>9</v>
      </c>
    </row>
    <row r="1120" spans="1:3" x14ac:dyDescent="0.3">
      <c r="A1120" s="1" t="s">
        <v>290</v>
      </c>
      <c r="B1120" s="1" t="str">
        <f t="shared" si="17"/>
        <v>India</v>
      </c>
      <c r="C1120" s="1" t="s">
        <v>9</v>
      </c>
    </row>
    <row r="1121" spans="1:3" x14ac:dyDescent="0.3">
      <c r="A1121" s="1" t="s">
        <v>379</v>
      </c>
      <c r="B1121" s="1" t="str">
        <f t="shared" si="17"/>
        <v>France</v>
      </c>
      <c r="C1121" s="1" t="s">
        <v>9</v>
      </c>
    </row>
    <row r="1122" spans="1:3" x14ac:dyDescent="0.3">
      <c r="A1122" s="1" t="s">
        <v>11</v>
      </c>
      <c r="B1122" s="1" t="str">
        <f t="shared" si="17"/>
        <v>USA</v>
      </c>
      <c r="C1122" s="1" t="s">
        <v>9</v>
      </c>
    </row>
    <row r="1123" spans="1:3" x14ac:dyDescent="0.3">
      <c r="A1123" s="1" t="s">
        <v>61</v>
      </c>
      <c r="B1123" s="1" t="str">
        <f t="shared" si="17"/>
        <v>Japan</v>
      </c>
      <c r="C1123" s="1" t="s">
        <v>9</v>
      </c>
    </row>
    <row r="1124" spans="1:3" x14ac:dyDescent="0.3">
      <c r="A1124" s="1" t="s">
        <v>1561</v>
      </c>
      <c r="B1124" s="1" t="str">
        <f t="shared" si="17"/>
        <v>Russia</v>
      </c>
      <c r="C1124" s="1" t="s">
        <v>9</v>
      </c>
    </row>
    <row r="1125" spans="1:3" x14ac:dyDescent="0.3">
      <c r="A1125" s="1" t="s">
        <v>745</v>
      </c>
      <c r="B1125" s="1" t="str">
        <f t="shared" si="17"/>
        <v>USA</v>
      </c>
      <c r="C1125" s="1" t="s">
        <v>9</v>
      </c>
    </row>
    <row r="1126" spans="1:3" x14ac:dyDescent="0.3">
      <c r="A1126" s="1" t="s">
        <v>2368</v>
      </c>
      <c r="B1126" s="1" t="str">
        <f t="shared" si="17"/>
        <v>North Korea</v>
      </c>
      <c r="C1126" s="1" t="s">
        <v>9</v>
      </c>
    </row>
    <row r="1127" spans="1:3" x14ac:dyDescent="0.3">
      <c r="A1127" s="1" t="s">
        <v>5</v>
      </c>
      <c r="B1127" s="1" t="str">
        <f t="shared" si="17"/>
        <v>Russia</v>
      </c>
      <c r="C1127" s="1" t="s">
        <v>9</v>
      </c>
    </row>
    <row r="1128" spans="1:3" x14ac:dyDescent="0.3">
      <c r="A1128" s="1" t="s">
        <v>75</v>
      </c>
      <c r="B1128" s="1" t="str">
        <f t="shared" si="17"/>
        <v>USA</v>
      </c>
      <c r="C1128" s="1" t="s">
        <v>9</v>
      </c>
    </row>
    <row r="1129" spans="1:3" x14ac:dyDescent="0.3">
      <c r="A1129" s="1" t="s">
        <v>101</v>
      </c>
      <c r="B1129" s="1" t="str">
        <f t="shared" si="17"/>
        <v>China</v>
      </c>
      <c r="C1129" s="1" t="s">
        <v>9</v>
      </c>
    </row>
    <row r="1130" spans="1:3" x14ac:dyDescent="0.3">
      <c r="A1130" s="1" t="s">
        <v>529</v>
      </c>
      <c r="B1130" s="1" t="str">
        <f t="shared" si="17"/>
        <v>Kazakhstan</v>
      </c>
      <c r="C1130" s="1" t="s">
        <v>9</v>
      </c>
    </row>
    <row r="1131" spans="1:3" x14ac:dyDescent="0.3">
      <c r="A1131" s="1" t="s">
        <v>379</v>
      </c>
      <c r="B1131" s="1" t="str">
        <f t="shared" si="17"/>
        <v>France</v>
      </c>
      <c r="C1131" s="1" t="s">
        <v>9</v>
      </c>
    </row>
    <row r="1132" spans="1:3" x14ac:dyDescent="0.3">
      <c r="A1132" s="1" t="s">
        <v>121</v>
      </c>
      <c r="B1132" s="1" t="str">
        <f t="shared" si="17"/>
        <v>USA</v>
      </c>
      <c r="C1132" s="1" t="s">
        <v>9</v>
      </c>
    </row>
    <row r="1133" spans="1:3" x14ac:dyDescent="0.3">
      <c r="A1133" s="1" t="s">
        <v>290</v>
      </c>
      <c r="B1133" s="1" t="str">
        <f t="shared" si="17"/>
        <v>India</v>
      </c>
      <c r="C1133" s="1" t="s">
        <v>9</v>
      </c>
    </row>
    <row r="1134" spans="1:3" x14ac:dyDescent="0.3">
      <c r="A1134" s="1" t="s">
        <v>27</v>
      </c>
      <c r="B1134" s="1" t="str">
        <f t="shared" si="17"/>
        <v>USA</v>
      </c>
      <c r="C1134" s="1" t="s">
        <v>9</v>
      </c>
    </row>
    <row r="1135" spans="1:3" x14ac:dyDescent="0.3">
      <c r="A1135" s="1" t="s">
        <v>18</v>
      </c>
      <c r="B1135" s="1" t="str">
        <f t="shared" si="17"/>
        <v>China</v>
      </c>
      <c r="C1135" s="1" t="s">
        <v>9</v>
      </c>
    </row>
    <row r="1136" spans="1:3" x14ac:dyDescent="0.3">
      <c r="A1136" s="1" t="s">
        <v>101</v>
      </c>
      <c r="B1136" s="1" t="str">
        <f t="shared" si="17"/>
        <v>China</v>
      </c>
      <c r="C1136" s="1" t="s">
        <v>9</v>
      </c>
    </row>
    <row r="1137" spans="1:3" x14ac:dyDescent="0.3">
      <c r="A1137" s="1" t="s">
        <v>529</v>
      </c>
      <c r="B1137" s="1" t="str">
        <f t="shared" si="17"/>
        <v>Kazakhstan</v>
      </c>
      <c r="C1137" s="1" t="s">
        <v>9</v>
      </c>
    </row>
    <row r="1138" spans="1:3" x14ac:dyDescent="0.3">
      <c r="A1138" s="1" t="s">
        <v>11</v>
      </c>
      <c r="B1138" s="1" t="str">
        <f t="shared" si="17"/>
        <v>USA</v>
      </c>
      <c r="C1138" s="1" t="s">
        <v>9</v>
      </c>
    </row>
    <row r="1139" spans="1:3" x14ac:dyDescent="0.3">
      <c r="A1139" s="1" t="s">
        <v>130</v>
      </c>
      <c r="B1139" s="1" t="str">
        <f t="shared" si="17"/>
        <v>Kazakhstan</v>
      </c>
      <c r="C1139" s="1" t="s">
        <v>9</v>
      </c>
    </row>
    <row r="1140" spans="1:3" x14ac:dyDescent="0.3">
      <c r="A1140" s="1" t="s">
        <v>981</v>
      </c>
      <c r="B1140" s="1" t="str">
        <f t="shared" si="17"/>
        <v>France</v>
      </c>
      <c r="C1140" s="1" t="s">
        <v>9</v>
      </c>
    </row>
    <row r="1141" spans="1:3" x14ac:dyDescent="0.3">
      <c r="A1141" s="1" t="s">
        <v>90</v>
      </c>
      <c r="B1141" s="1" t="str">
        <f t="shared" si="17"/>
        <v>China</v>
      </c>
      <c r="C1141" s="1" t="s">
        <v>9</v>
      </c>
    </row>
    <row r="1142" spans="1:3" x14ac:dyDescent="0.3">
      <c r="A1142" s="1" t="s">
        <v>87</v>
      </c>
      <c r="B1142" s="1" t="str">
        <f t="shared" si="17"/>
        <v>India</v>
      </c>
      <c r="C1142" s="1" t="s">
        <v>9</v>
      </c>
    </row>
    <row r="1143" spans="1:3" x14ac:dyDescent="0.3">
      <c r="A1143" s="1" t="s">
        <v>1630</v>
      </c>
      <c r="B1143" s="1" t="str">
        <f t="shared" si="17"/>
        <v>Kazakhstan</v>
      </c>
      <c r="C1143" s="1" t="s">
        <v>9</v>
      </c>
    </row>
    <row r="1144" spans="1:3" x14ac:dyDescent="0.3">
      <c r="A1144" s="1" t="s">
        <v>565</v>
      </c>
      <c r="B1144" s="1" t="str">
        <f t="shared" si="17"/>
        <v>Kazakhstan</v>
      </c>
      <c r="C1144" s="1" t="s">
        <v>9</v>
      </c>
    </row>
    <row r="1145" spans="1:3" x14ac:dyDescent="0.3">
      <c r="A1145" s="1" t="s">
        <v>2022</v>
      </c>
      <c r="B1145" s="1" t="str">
        <f t="shared" si="17"/>
        <v>Kazakhstan</v>
      </c>
      <c r="C1145" s="1" t="s">
        <v>9</v>
      </c>
    </row>
    <row r="1146" spans="1:3" x14ac:dyDescent="0.3">
      <c r="A1146" s="1" t="s">
        <v>18</v>
      </c>
      <c r="B1146" s="1" t="str">
        <f t="shared" si="17"/>
        <v>China</v>
      </c>
      <c r="C1146" s="1" t="s">
        <v>9</v>
      </c>
    </row>
    <row r="1147" spans="1:3" x14ac:dyDescent="0.3">
      <c r="A1147" s="1" t="s">
        <v>75</v>
      </c>
      <c r="B1147" s="1" t="str">
        <f t="shared" si="17"/>
        <v>USA</v>
      </c>
      <c r="C1147" s="1" t="s">
        <v>9</v>
      </c>
    </row>
    <row r="1148" spans="1:3" x14ac:dyDescent="0.3">
      <c r="A1148" s="1" t="s">
        <v>5</v>
      </c>
      <c r="B1148" s="1" t="str">
        <f t="shared" si="17"/>
        <v>Russia</v>
      </c>
      <c r="C1148" s="1" t="s">
        <v>117</v>
      </c>
    </row>
    <row r="1149" spans="1:3" x14ac:dyDescent="0.3">
      <c r="A1149" s="1" t="s">
        <v>234</v>
      </c>
      <c r="B1149" s="1" t="str">
        <f t="shared" si="17"/>
        <v>France</v>
      </c>
      <c r="C1149" s="1" t="s">
        <v>9</v>
      </c>
    </row>
    <row r="1150" spans="1:3" x14ac:dyDescent="0.3">
      <c r="A1150" s="1" t="s">
        <v>329</v>
      </c>
      <c r="B1150" s="1" t="str">
        <f t="shared" si="17"/>
        <v>China</v>
      </c>
      <c r="C1150" s="1" t="s">
        <v>9</v>
      </c>
    </row>
    <row r="1151" spans="1:3" x14ac:dyDescent="0.3">
      <c r="A1151" s="1" t="s">
        <v>61</v>
      </c>
      <c r="B1151" s="1" t="str">
        <f t="shared" si="17"/>
        <v>Japan</v>
      </c>
      <c r="C1151" s="1" t="s">
        <v>9</v>
      </c>
    </row>
    <row r="1152" spans="1:3" x14ac:dyDescent="0.3">
      <c r="A1152" s="1" t="s">
        <v>121</v>
      </c>
      <c r="B1152" s="1" t="str">
        <f t="shared" si="17"/>
        <v>USA</v>
      </c>
      <c r="C1152" s="1" t="s">
        <v>9</v>
      </c>
    </row>
    <row r="1153" spans="1:3" x14ac:dyDescent="0.3">
      <c r="A1153" s="1" t="s">
        <v>101</v>
      </c>
      <c r="B1153" s="1" t="str">
        <f t="shared" si="17"/>
        <v>China</v>
      </c>
      <c r="C1153" s="1" t="s">
        <v>9</v>
      </c>
    </row>
    <row r="1154" spans="1:3" x14ac:dyDescent="0.3">
      <c r="A1154" s="1" t="s">
        <v>5</v>
      </c>
      <c r="B1154" s="1" t="str">
        <f t="shared" ref="B1154:B1217" si="18">TRIM(MID(A1154, FIND("|", SUBSTITUTE(A1154, ",", "|", LEN(A1154) - LEN(SUBSTITUTE(A1154,",", "" )))) + 1, LEN(A1154)))</f>
        <v>Russia</v>
      </c>
      <c r="C1154" s="1" t="s">
        <v>9</v>
      </c>
    </row>
    <row r="1155" spans="1:3" x14ac:dyDescent="0.3">
      <c r="A1155" s="1" t="s">
        <v>379</v>
      </c>
      <c r="B1155" s="1" t="str">
        <f t="shared" si="18"/>
        <v>France</v>
      </c>
      <c r="C1155" s="1" t="s">
        <v>9</v>
      </c>
    </row>
    <row r="1156" spans="1:3" x14ac:dyDescent="0.3">
      <c r="A1156" s="1" t="s">
        <v>329</v>
      </c>
      <c r="B1156" s="1" t="str">
        <f t="shared" si="18"/>
        <v>China</v>
      </c>
      <c r="C1156" s="1" t="s">
        <v>9</v>
      </c>
    </row>
    <row r="1157" spans="1:3" x14ac:dyDescent="0.3">
      <c r="A1157" s="1" t="s">
        <v>2432</v>
      </c>
      <c r="B1157" s="1" t="str">
        <f t="shared" si="18"/>
        <v>Pacific Missile Range Facility</v>
      </c>
      <c r="C1157" s="1" t="s">
        <v>257</v>
      </c>
    </row>
    <row r="1158" spans="1:3" x14ac:dyDescent="0.3">
      <c r="A1158" s="1" t="s">
        <v>18</v>
      </c>
      <c r="B1158" s="1" t="str">
        <f t="shared" si="18"/>
        <v>China</v>
      </c>
      <c r="C1158" s="1" t="s">
        <v>9</v>
      </c>
    </row>
    <row r="1159" spans="1:3" x14ac:dyDescent="0.3">
      <c r="A1159" s="1" t="s">
        <v>75</v>
      </c>
      <c r="B1159" s="1" t="str">
        <f t="shared" si="18"/>
        <v>USA</v>
      </c>
      <c r="C1159" s="1" t="s">
        <v>9</v>
      </c>
    </row>
    <row r="1160" spans="1:3" x14ac:dyDescent="0.3">
      <c r="A1160" s="1" t="s">
        <v>90</v>
      </c>
      <c r="B1160" s="1" t="str">
        <f t="shared" si="18"/>
        <v>China</v>
      </c>
      <c r="C1160" s="1" t="s">
        <v>9</v>
      </c>
    </row>
    <row r="1161" spans="1:3" x14ac:dyDescent="0.3">
      <c r="A1161" s="1" t="s">
        <v>529</v>
      </c>
      <c r="B1161" s="1" t="str">
        <f t="shared" si="18"/>
        <v>Kazakhstan</v>
      </c>
      <c r="C1161" s="1" t="s">
        <v>9</v>
      </c>
    </row>
    <row r="1162" spans="1:3" x14ac:dyDescent="0.3">
      <c r="A1162" s="1" t="s">
        <v>101</v>
      </c>
      <c r="B1162" s="1" t="str">
        <f t="shared" si="18"/>
        <v>China</v>
      </c>
      <c r="C1162" s="1" t="s">
        <v>9</v>
      </c>
    </row>
    <row r="1163" spans="1:3" x14ac:dyDescent="0.3">
      <c r="A1163" s="1" t="s">
        <v>671</v>
      </c>
      <c r="B1163" s="1" t="str">
        <f t="shared" si="18"/>
        <v>USA</v>
      </c>
      <c r="C1163" s="1" t="s">
        <v>9</v>
      </c>
    </row>
    <row r="1164" spans="1:3" x14ac:dyDescent="0.3">
      <c r="A1164" s="1" t="s">
        <v>90</v>
      </c>
      <c r="B1164" s="1" t="str">
        <f t="shared" si="18"/>
        <v>China</v>
      </c>
      <c r="C1164" s="1" t="s">
        <v>9</v>
      </c>
    </row>
    <row r="1165" spans="1:3" x14ac:dyDescent="0.3">
      <c r="A1165" s="1" t="s">
        <v>75</v>
      </c>
      <c r="B1165" s="1" t="str">
        <f t="shared" si="18"/>
        <v>USA</v>
      </c>
      <c r="C1165" s="1" t="s">
        <v>9</v>
      </c>
    </row>
    <row r="1166" spans="1:3" x14ac:dyDescent="0.3">
      <c r="A1166" s="1" t="s">
        <v>1630</v>
      </c>
      <c r="B1166" s="1" t="str">
        <f t="shared" si="18"/>
        <v>Kazakhstan</v>
      </c>
      <c r="C1166" s="1" t="s">
        <v>9</v>
      </c>
    </row>
    <row r="1167" spans="1:3" x14ac:dyDescent="0.3">
      <c r="A1167" s="1" t="s">
        <v>379</v>
      </c>
      <c r="B1167" s="1" t="str">
        <f t="shared" si="18"/>
        <v>France</v>
      </c>
      <c r="C1167" s="1" t="s">
        <v>9</v>
      </c>
    </row>
    <row r="1168" spans="1:3" x14ac:dyDescent="0.3">
      <c r="A1168" s="1" t="s">
        <v>18</v>
      </c>
      <c r="B1168" s="1" t="str">
        <f t="shared" si="18"/>
        <v>China</v>
      </c>
      <c r="C1168" s="1" t="s">
        <v>9</v>
      </c>
    </row>
    <row r="1169" spans="1:3" x14ac:dyDescent="0.3">
      <c r="A1169" s="1" t="s">
        <v>87</v>
      </c>
      <c r="B1169" s="1" t="str">
        <f t="shared" si="18"/>
        <v>India</v>
      </c>
      <c r="C1169" s="1" t="s">
        <v>9</v>
      </c>
    </row>
    <row r="1170" spans="1:3" x14ac:dyDescent="0.3">
      <c r="A1170" s="1" t="s">
        <v>69</v>
      </c>
      <c r="B1170" s="1" t="str">
        <f t="shared" si="18"/>
        <v>China</v>
      </c>
      <c r="C1170" s="1" t="s">
        <v>9</v>
      </c>
    </row>
    <row r="1171" spans="1:3" x14ac:dyDescent="0.3">
      <c r="A1171" s="1" t="s">
        <v>1561</v>
      </c>
      <c r="B1171" s="1" t="str">
        <f t="shared" si="18"/>
        <v>Russia</v>
      </c>
      <c r="C1171" s="1" t="s">
        <v>9</v>
      </c>
    </row>
    <row r="1172" spans="1:3" x14ac:dyDescent="0.3">
      <c r="A1172" s="1" t="s">
        <v>395</v>
      </c>
      <c r="B1172" s="1" t="str">
        <f t="shared" si="18"/>
        <v>China</v>
      </c>
      <c r="C1172" s="1" t="s">
        <v>9</v>
      </c>
    </row>
    <row r="1173" spans="1:3" x14ac:dyDescent="0.3">
      <c r="A1173" s="1" t="s">
        <v>565</v>
      </c>
      <c r="B1173" s="1" t="str">
        <f t="shared" si="18"/>
        <v>Kazakhstan</v>
      </c>
      <c r="C1173" s="1" t="s">
        <v>9</v>
      </c>
    </row>
    <row r="1174" spans="1:3" x14ac:dyDescent="0.3">
      <c r="A1174" s="1" t="s">
        <v>90</v>
      </c>
      <c r="B1174" s="1" t="str">
        <f t="shared" si="18"/>
        <v>China</v>
      </c>
      <c r="C1174" s="1" t="s">
        <v>9</v>
      </c>
    </row>
    <row r="1175" spans="1:3" x14ac:dyDescent="0.3">
      <c r="A1175" s="1" t="s">
        <v>101</v>
      </c>
      <c r="B1175" s="1" t="str">
        <f t="shared" si="18"/>
        <v>China</v>
      </c>
      <c r="C1175" s="1" t="s">
        <v>9</v>
      </c>
    </row>
    <row r="1176" spans="1:3" x14ac:dyDescent="0.3">
      <c r="A1176" s="1" t="s">
        <v>981</v>
      </c>
      <c r="B1176" s="1" t="str">
        <f t="shared" si="18"/>
        <v>France</v>
      </c>
      <c r="C1176" s="1" t="s">
        <v>9</v>
      </c>
    </row>
    <row r="1177" spans="1:3" x14ac:dyDescent="0.3">
      <c r="A1177" s="1" t="s">
        <v>75</v>
      </c>
      <c r="B1177" s="1" t="str">
        <f t="shared" si="18"/>
        <v>USA</v>
      </c>
      <c r="C1177" s="1" t="s">
        <v>9</v>
      </c>
    </row>
    <row r="1178" spans="1:3" x14ac:dyDescent="0.3">
      <c r="A1178" s="1" t="s">
        <v>1630</v>
      </c>
      <c r="B1178" s="1" t="str">
        <f t="shared" si="18"/>
        <v>Kazakhstan</v>
      </c>
      <c r="C1178" s="1" t="s">
        <v>9</v>
      </c>
    </row>
    <row r="1179" spans="1:3" x14ac:dyDescent="0.3">
      <c r="A1179" s="1" t="s">
        <v>529</v>
      </c>
      <c r="B1179" s="1" t="str">
        <f t="shared" si="18"/>
        <v>Kazakhstan</v>
      </c>
      <c r="C1179" s="1" t="s">
        <v>9</v>
      </c>
    </row>
    <row r="1180" spans="1:3" x14ac:dyDescent="0.3">
      <c r="A1180" s="1" t="s">
        <v>290</v>
      </c>
      <c r="B1180" s="1" t="str">
        <f t="shared" si="18"/>
        <v>India</v>
      </c>
      <c r="C1180" s="1" t="s">
        <v>9</v>
      </c>
    </row>
    <row r="1181" spans="1:3" x14ac:dyDescent="0.3">
      <c r="A1181" s="1" t="s">
        <v>329</v>
      </c>
      <c r="B1181" s="1" t="str">
        <f t="shared" si="18"/>
        <v>China</v>
      </c>
      <c r="C1181" s="1" t="s">
        <v>9</v>
      </c>
    </row>
    <row r="1182" spans="1:3" x14ac:dyDescent="0.3">
      <c r="A1182" s="1" t="s">
        <v>379</v>
      </c>
      <c r="B1182" s="1" t="str">
        <f t="shared" si="18"/>
        <v>France</v>
      </c>
      <c r="C1182" s="1" t="s">
        <v>9</v>
      </c>
    </row>
    <row r="1183" spans="1:3" x14ac:dyDescent="0.3">
      <c r="A1183" s="1" t="s">
        <v>536</v>
      </c>
      <c r="B1183" s="1" t="str">
        <f t="shared" si="18"/>
        <v>Japan</v>
      </c>
      <c r="C1183" s="1" t="s">
        <v>9</v>
      </c>
    </row>
    <row r="1184" spans="1:3" x14ac:dyDescent="0.3">
      <c r="A1184" s="1" t="s">
        <v>101</v>
      </c>
      <c r="B1184" s="1" t="str">
        <f t="shared" si="18"/>
        <v>China</v>
      </c>
      <c r="C1184" s="1" t="s">
        <v>9</v>
      </c>
    </row>
    <row r="1185" spans="1:3" x14ac:dyDescent="0.3">
      <c r="A1185" s="1" t="s">
        <v>390</v>
      </c>
      <c r="B1185" s="1" t="str">
        <f t="shared" si="18"/>
        <v>USA</v>
      </c>
      <c r="C1185" s="1" t="s">
        <v>9</v>
      </c>
    </row>
    <row r="1186" spans="1:3" x14ac:dyDescent="0.3">
      <c r="A1186" s="1" t="s">
        <v>1630</v>
      </c>
      <c r="B1186" s="1" t="str">
        <f t="shared" si="18"/>
        <v>Kazakhstan</v>
      </c>
      <c r="C1186" s="1" t="s">
        <v>9</v>
      </c>
    </row>
    <row r="1187" spans="1:3" x14ac:dyDescent="0.3">
      <c r="A1187" s="1" t="s">
        <v>379</v>
      </c>
      <c r="B1187" s="1" t="str">
        <f t="shared" si="18"/>
        <v>France</v>
      </c>
      <c r="C1187" s="1" t="s">
        <v>9</v>
      </c>
    </row>
    <row r="1188" spans="1:3" x14ac:dyDescent="0.3">
      <c r="A1188" s="1" t="s">
        <v>75</v>
      </c>
      <c r="B1188" s="1" t="str">
        <f t="shared" si="18"/>
        <v>USA</v>
      </c>
      <c r="C1188" s="1" t="s">
        <v>9</v>
      </c>
    </row>
    <row r="1189" spans="1:3" x14ac:dyDescent="0.3">
      <c r="A1189" s="1" t="s">
        <v>87</v>
      </c>
      <c r="B1189" s="1" t="str">
        <f t="shared" si="18"/>
        <v>India</v>
      </c>
      <c r="C1189" s="1" t="s">
        <v>9</v>
      </c>
    </row>
    <row r="1190" spans="1:3" x14ac:dyDescent="0.3">
      <c r="A1190" s="1" t="s">
        <v>1630</v>
      </c>
      <c r="B1190" s="1" t="str">
        <f t="shared" si="18"/>
        <v>Kazakhstan</v>
      </c>
      <c r="C1190" s="1" t="s">
        <v>9</v>
      </c>
    </row>
    <row r="1191" spans="1:3" x14ac:dyDescent="0.3">
      <c r="A1191" s="1" t="s">
        <v>11</v>
      </c>
      <c r="B1191" s="1" t="str">
        <f t="shared" si="18"/>
        <v>USA</v>
      </c>
      <c r="C1191" s="1" t="s">
        <v>257</v>
      </c>
    </row>
    <row r="1192" spans="1:3" x14ac:dyDescent="0.3">
      <c r="A1192" s="1" t="s">
        <v>329</v>
      </c>
      <c r="B1192" s="1" t="str">
        <f t="shared" si="18"/>
        <v>China</v>
      </c>
      <c r="C1192" s="1" t="s">
        <v>9</v>
      </c>
    </row>
    <row r="1193" spans="1:3" x14ac:dyDescent="0.3">
      <c r="A1193" s="1" t="s">
        <v>5</v>
      </c>
      <c r="B1193" s="1" t="str">
        <f t="shared" si="18"/>
        <v>Russia</v>
      </c>
      <c r="C1193" s="1" t="s">
        <v>9</v>
      </c>
    </row>
    <row r="1194" spans="1:3" x14ac:dyDescent="0.3">
      <c r="A1194" s="1" t="s">
        <v>234</v>
      </c>
      <c r="B1194" s="1" t="str">
        <f t="shared" si="18"/>
        <v>France</v>
      </c>
      <c r="C1194" s="1" t="s">
        <v>9</v>
      </c>
    </row>
    <row r="1195" spans="1:3" x14ac:dyDescent="0.3">
      <c r="A1195" s="1" t="s">
        <v>5</v>
      </c>
      <c r="B1195" s="1" t="str">
        <f t="shared" si="18"/>
        <v>Russia</v>
      </c>
      <c r="C1195" s="1" t="s">
        <v>9</v>
      </c>
    </row>
    <row r="1196" spans="1:3" x14ac:dyDescent="0.3">
      <c r="A1196" s="1" t="s">
        <v>379</v>
      </c>
      <c r="B1196" s="1" t="str">
        <f t="shared" si="18"/>
        <v>France</v>
      </c>
      <c r="C1196" s="1" t="s">
        <v>9</v>
      </c>
    </row>
    <row r="1197" spans="1:3" x14ac:dyDescent="0.3">
      <c r="A1197" s="1" t="s">
        <v>75</v>
      </c>
      <c r="B1197" s="1" t="str">
        <f t="shared" si="18"/>
        <v>USA</v>
      </c>
      <c r="C1197" s="1" t="s">
        <v>9</v>
      </c>
    </row>
    <row r="1198" spans="1:3" x14ac:dyDescent="0.3">
      <c r="A1198" s="1" t="s">
        <v>529</v>
      </c>
      <c r="B1198" s="1" t="str">
        <f t="shared" si="18"/>
        <v>Kazakhstan</v>
      </c>
      <c r="C1198" s="1" t="s">
        <v>257</v>
      </c>
    </row>
    <row r="1199" spans="1:3" x14ac:dyDescent="0.3">
      <c r="A1199" s="1" t="s">
        <v>121</v>
      </c>
      <c r="B1199" s="1" t="str">
        <f t="shared" si="18"/>
        <v>USA</v>
      </c>
      <c r="C1199" s="1" t="s">
        <v>9</v>
      </c>
    </row>
    <row r="1200" spans="1:3" x14ac:dyDescent="0.3">
      <c r="A1200" s="1" t="s">
        <v>130</v>
      </c>
      <c r="B1200" s="1" t="str">
        <f t="shared" si="18"/>
        <v>Kazakhstan</v>
      </c>
      <c r="C1200" s="1" t="s">
        <v>257</v>
      </c>
    </row>
    <row r="1201" spans="1:3" x14ac:dyDescent="0.3">
      <c r="A1201" s="1" t="s">
        <v>11</v>
      </c>
      <c r="B1201" s="1" t="str">
        <f t="shared" si="18"/>
        <v>USA</v>
      </c>
      <c r="C1201" s="1" t="s">
        <v>9</v>
      </c>
    </row>
    <row r="1202" spans="1:3" x14ac:dyDescent="0.3">
      <c r="A1202" s="1" t="s">
        <v>379</v>
      </c>
      <c r="B1202" s="1" t="str">
        <f t="shared" si="18"/>
        <v>France</v>
      </c>
      <c r="C1202" s="1" t="s">
        <v>9</v>
      </c>
    </row>
    <row r="1203" spans="1:3" x14ac:dyDescent="0.3">
      <c r="A1203" s="1" t="s">
        <v>11</v>
      </c>
      <c r="B1203" s="1" t="str">
        <f t="shared" si="18"/>
        <v>USA</v>
      </c>
      <c r="C1203" s="1" t="s">
        <v>9</v>
      </c>
    </row>
    <row r="1204" spans="1:3" x14ac:dyDescent="0.3">
      <c r="A1204" s="1" t="s">
        <v>1561</v>
      </c>
      <c r="B1204" s="1" t="str">
        <f t="shared" si="18"/>
        <v>Russia</v>
      </c>
      <c r="C1204" s="1" t="s">
        <v>9</v>
      </c>
    </row>
    <row r="1205" spans="1:3" x14ac:dyDescent="0.3">
      <c r="A1205" s="1" t="s">
        <v>101</v>
      </c>
      <c r="B1205" s="1" t="str">
        <f t="shared" si="18"/>
        <v>China</v>
      </c>
      <c r="C1205" s="1" t="s">
        <v>9</v>
      </c>
    </row>
    <row r="1206" spans="1:3" x14ac:dyDescent="0.3">
      <c r="A1206" s="1" t="s">
        <v>290</v>
      </c>
      <c r="B1206" s="1" t="str">
        <f t="shared" si="18"/>
        <v>India</v>
      </c>
      <c r="C1206" s="1" t="s">
        <v>9</v>
      </c>
    </row>
    <row r="1207" spans="1:3" x14ac:dyDescent="0.3">
      <c r="A1207" s="1" t="s">
        <v>981</v>
      </c>
      <c r="B1207" s="1" t="str">
        <f t="shared" si="18"/>
        <v>France</v>
      </c>
      <c r="C1207" s="1" t="s">
        <v>9</v>
      </c>
    </row>
    <row r="1208" spans="1:3" x14ac:dyDescent="0.3">
      <c r="A1208" s="1" t="s">
        <v>1630</v>
      </c>
      <c r="B1208" s="1" t="str">
        <f t="shared" si="18"/>
        <v>Kazakhstan</v>
      </c>
      <c r="C1208" s="1" t="s">
        <v>9</v>
      </c>
    </row>
    <row r="1209" spans="1:3" x14ac:dyDescent="0.3">
      <c r="A1209" s="1" t="s">
        <v>61</v>
      </c>
      <c r="B1209" s="1" t="str">
        <f t="shared" si="18"/>
        <v>Japan</v>
      </c>
      <c r="C1209" s="1" t="s">
        <v>9</v>
      </c>
    </row>
    <row r="1210" spans="1:3" x14ac:dyDescent="0.3">
      <c r="A1210" s="1" t="s">
        <v>2540</v>
      </c>
      <c r="B1210" s="1" t="str">
        <f t="shared" si="18"/>
        <v>Russia</v>
      </c>
      <c r="C1210" s="1" t="s">
        <v>9</v>
      </c>
    </row>
    <row r="1211" spans="1:3" x14ac:dyDescent="0.3">
      <c r="A1211" s="1" t="s">
        <v>390</v>
      </c>
      <c r="B1211" s="1" t="str">
        <f t="shared" si="18"/>
        <v>USA</v>
      </c>
      <c r="C1211" s="1" t="s">
        <v>9</v>
      </c>
    </row>
    <row r="1212" spans="1:3" x14ac:dyDescent="0.3">
      <c r="A1212" s="1" t="s">
        <v>529</v>
      </c>
      <c r="B1212" s="1" t="str">
        <f t="shared" si="18"/>
        <v>Kazakhstan</v>
      </c>
      <c r="C1212" s="1" t="s">
        <v>9</v>
      </c>
    </row>
    <row r="1213" spans="1:3" x14ac:dyDescent="0.3">
      <c r="A1213" s="1" t="s">
        <v>75</v>
      </c>
      <c r="B1213" s="1" t="str">
        <f t="shared" si="18"/>
        <v>USA</v>
      </c>
      <c r="C1213" s="1" t="s">
        <v>9</v>
      </c>
    </row>
    <row r="1214" spans="1:3" x14ac:dyDescent="0.3">
      <c r="A1214" s="1" t="s">
        <v>11</v>
      </c>
      <c r="B1214" s="1" t="str">
        <f t="shared" si="18"/>
        <v>USA</v>
      </c>
      <c r="C1214" s="1" t="s">
        <v>9</v>
      </c>
    </row>
    <row r="1215" spans="1:3" x14ac:dyDescent="0.3">
      <c r="A1215" s="1" t="s">
        <v>5</v>
      </c>
      <c r="B1215" s="1" t="str">
        <f t="shared" si="18"/>
        <v>Russia</v>
      </c>
      <c r="C1215" s="1" t="s">
        <v>9</v>
      </c>
    </row>
    <row r="1216" spans="1:3" x14ac:dyDescent="0.3">
      <c r="A1216" s="1" t="s">
        <v>1630</v>
      </c>
      <c r="B1216" s="1" t="str">
        <f t="shared" si="18"/>
        <v>Kazakhstan</v>
      </c>
      <c r="C1216" s="1" t="s">
        <v>9</v>
      </c>
    </row>
    <row r="1217" spans="1:3" x14ac:dyDescent="0.3">
      <c r="A1217" s="1" t="s">
        <v>11</v>
      </c>
      <c r="B1217" s="1" t="str">
        <f t="shared" si="18"/>
        <v>USA</v>
      </c>
      <c r="C1217" s="1" t="s">
        <v>9</v>
      </c>
    </row>
    <row r="1218" spans="1:3" x14ac:dyDescent="0.3">
      <c r="A1218" s="1" t="s">
        <v>234</v>
      </c>
      <c r="B1218" s="1" t="str">
        <f t="shared" ref="B1218:B1281" si="19">TRIM(MID(A1218, FIND("|", SUBSTITUTE(A1218, ",", "|", LEN(A1218) - LEN(SUBSTITUTE(A1218,",", "" )))) + 1, LEN(A1218)))</f>
        <v>France</v>
      </c>
      <c r="C1218" s="1" t="s">
        <v>9</v>
      </c>
    </row>
    <row r="1219" spans="1:3" x14ac:dyDescent="0.3">
      <c r="A1219" s="1" t="s">
        <v>852</v>
      </c>
      <c r="B1219" s="1" t="str">
        <f t="shared" si="19"/>
        <v>Iran</v>
      </c>
      <c r="C1219" s="1" t="s">
        <v>9</v>
      </c>
    </row>
    <row r="1220" spans="1:3" x14ac:dyDescent="0.3">
      <c r="A1220" s="1" t="s">
        <v>529</v>
      </c>
      <c r="B1220" s="1" t="str">
        <f t="shared" si="19"/>
        <v>Kazakhstan</v>
      </c>
      <c r="C1220" s="1" t="s">
        <v>9</v>
      </c>
    </row>
    <row r="1221" spans="1:3" x14ac:dyDescent="0.3">
      <c r="A1221" s="1" t="s">
        <v>61</v>
      </c>
      <c r="B1221" s="1" t="str">
        <f t="shared" si="19"/>
        <v>Japan</v>
      </c>
      <c r="C1221" s="1" t="s">
        <v>9</v>
      </c>
    </row>
    <row r="1222" spans="1:3" x14ac:dyDescent="0.3">
      <c r="A1222" s="1" t="s">
        <v>114</v>
      </c>
      <c r="B1222" s="1" t="str">
        <f t="shared" si="19"/>
        <v>USA</v>
      </c>
      <c r="C1222" s="1" t="s">
        <v>9</v>
      </c>
    </row>
    <row r="1223" spans="1:3" x14ac:dyDescent="0.3">
      <c r="A1223" s="1" t="s">
        <v>75</v>
      </c>
      <c r="B1223" s="1" t="str">
        <f t="shared" si="19"/>
        <v>USA</v>
      </c>
      <c r="C1223" s="1" t="s">
        <v>9</v>
      </c>
    </row>
    <row r="1224" spans="1:3" x14ac:dyDescent="0.3">
      <c r="A1224" s="1" t="s">
        <v>11</v>
      </c>
      <c r="B1224" s="1" t="str">
        <f t="shared" si="19"/>
        <v>USA</v>
      </c>
      <c r="C1224" s="1" t="s">
        <v>9</v>
      </c>
    </row>
    <row r="1225" spans="1:3" x14ac:dyDescent="0.3">
      <c r="A1225" s="1" t="s">
        <v>101</v>
      </c>
      <c r="B1225" s="1" t="str">
        <f t="shared" si="19"/>
        <v>China</v>
      </c>
      <c r="C1225" s="1" t="s">
        <v>9</v>
      </c>
    </row>
    <row r="1226" spans="1:3" x14ac:dyDescent="0.3">
      <c r="A1226" s="1" t="s">
        <v>529</v>
      </c>
      <c r="B1226" s="1" t="str">
        <f t="shared" si="19"/>
        <v>Kazakhstan</v>
      </c>
      <c r="C1226" s="1" t="s">
        <v>9</v>
      </c>
    </row>
    <row r="1227" spans="1:3" x14ac:dyDescent="0.3">
      <c r="A1227" s="1" t="s">
        <v>329</v>
      </c>
      <c r="B1227" s="1" t="str">
        <f t="shared" si="19"/>
        <v>China</v>
      </c>
      <c r="C1227" s="1" t="s">
        <v>9</v>
      </c>
    </row>
    <row r="1228" spans="1:3" x14ac:dyDescent="0.3">
      <c r="A1228" s="1" t="s">
        <v>130</v>
      </c>
      <c r="B1228" s="1" t="str">
        <f t="shared" si="19"/>
        <v>Kazakhstan</v>
      </c>
      <c r="C1228" s="1" t="s">
        <v>9</v>
      </c>
    </row>
    <row r="1229" spans="1:3" x14ac:dyDescent="0.3">
      <c r="A1229" s="1" t="s">
        <v>5</v>
      </c>
      <c r="B1229" s="1" t="str">
        <f t="shared" si="19"/>
        <v>Russia</v>
      </c>
      <c r="C1229" s="1" t="s">
        <v>9</v>
      </c>
    </row>
    <row r="1230" spans="1:3" x14ac:dyDescent="0.3">
      <c r="A1230" s="1" t="s">
        <v>702</v>
      </c>
      <c r="B1230" s="1" t="str">
        <f t="shared" si="19"/>
        <v>Russia</v>
      </c>
      <c r="C1230" s="1" t="s">
        <v>9</v>
      </c>
    </row>
    <row r="1231" spans="1:3" x14ac:dyDescent="0.3">
      <c r="A1231" s="1" t="s">
        <v>2583</v>
      </c>
      <c r="B1231" s="1" t="str">
        <f t="shared" si="19"/>
        <v>Kazakhstan</v>
      </c>
      <c r="C1231" s="1" t="s">
        <v>9</v>
      </c>
    </row>
    <row r="1232" spans="1:3" x14ac:dyDescent="0.3">
      <c r="A1232" s="1" t="s">
        <v>981</v>
      </c>
      <c r="B1232" s="1" t="str">
        <f t="shared" si="19"/>
        <v>France</v>
      </c>
      <c r="C1232" s="1" t="s">
        <v>9</v>
      </c>
    </row>
    <row r="1233" spans="1:3" x14ac:dyDescent="0.3">
      <c r="A1233" s="1" t="s">
        <v>290</v>
      </c>
      <c r="B1233" s="1" t="str">
        <f t="shared" si="19"/>
        <v>India</v>
      </c>
      <c r="C1233" s="1" t="s">
        <v>9</v>
      </c>
    </row>
    <row r="1234" spans="1:3" x14ac:dyDescent="0.3">
      <c r="A1234" s="1" t="s">
        <v>565</v>
      </c>
      <c r="B1234" s="1" t="str">
        <f t="shared" si="19"/>
        <v>Kazakhstan</v>
      </c>
      <c r="C1234" s="1" t="s">
        <v>9</v>
      </c>
    </row>
    <row r="1235" spans="1:3" x14ac:dyDescent="0.3">
      <c r="A1235" s="1" t="s">
        <v>671</v>
      </c>
      <c r="B1235" s="1" t="str">
        <f t="shared" si="19"/>
        <v>USA</v>
      </c>
      <c r="C1235" s="1" t="s">
        <v>9</v>
      </c>
    </row>
    <row r="1236" spans="1:3" x14ac:dyDescent="0.3">
      <c r="A1236" s="1" t="s">
        <v>90</v>
      </c>
      <c r="B1236" s="1" t="str">
        <f t="shared" si="19"/>
        <v>China</v>
      </c>
      <c r="C1236" s="1" t="s">
        <v>9</v>
      </c>
    </row>
    <row r="1237" spans="1:3" x14ac:dyDescent="0.3">
      <c r="A1237" s="1" t="s">
        <v>329</v>
      </c>
      <c r="B1237" s="1" t="str">
        <f t="shared" si="19"/>
        <v>China</v>
      </c>
      <c r="C1237" s="1" t="s">
        <v>9</v>
      </c>
    </row>
    <row r="1238" spans="1:3" x14ac:dyDescent="0.3">
      <c r="A1238" s="1" t="s">
        <v>379</v>
      </c>
      <c r="B1238" s="1" t="str">
        <f t="shared" si="19"/>
        <v>France</v>
      </c>
      <c r="C1238" s="1" t="s">
        <v>9</v>
      </c>
    </row>
    <row r="1239" spans="1:3" x14ac:dyDescent="0.3">
      <c r="A1239" s="1" t="s">
        <v>390</v>
      </c>
      <c r="B1239" s="1" t="str">
        <f t="shared" si="19"/>
        <v>USA</v>
      </c>
      <c r="C1239" s="1" t="s">
        <v>9</v>
      </c>
    </row>
    <row r="1240" spans="1:3" x14ac:dyDescent="0.3">
      <c r="A1240" s="1" t="s">
        <v>61</v>
      </c>
      <c r="B1240" s="1" t="str">
        <f t="shared" si="19"/>
        <v>Japan</v>
      </c>
      <c r="C1240" s="1" t="s">
        <v>9</v>
      </c>
    </row>
    <row r="1241" spans="1:3" x14ac:dyDescent="0.3">
      <c r="A1241" s="1" t="s">
        <v>5</v>
      </c>
      <c r="B1241" s="1" t="str">
        <f t="shared" si="19"/>
        <v>Russia</v>
      </c>
      <c r="C1241" s="1" t="s">
        <v>9</v>
      </c>
    </row>
    <row r="1242" spans="1:3" x14ac:dyDescent="0.3">
      <c r="A1242" s="1" t="s">
        <v>130</v>
      </c>
      <c r="B1242" s="1" t="str">
        <f t="shared" si="19"/>
        <v>Kazakhstan</v>
      </c>
      <c r="C1242" s="1" t="s">
        <v>9</v>
      </c>
    </row>
    <row r="1243" spans="1:3" x14ac:dyDescent="0.3">
      <c r="A1243" s="1" t="s">
        <v>2608</v>
      </c>
      <c r="B1243" s="1" t="str">
        <f t="shared" si="19"/>
        <v>China</v>
      </c>
      <c r="C1243" s="1" t="s">
        <v>9</v>
      </c>
    </row>
    <row r="1244" spans="1:3" x14ac:dyDescent="0.3">
      <c r="A1244" s="1" t="s">
        <v>90</v>
      </c>
      <c r="B1244" s="1" t="str">
        <f t="shared" si="19"/>
        <v>China</v>
      </c>
      <c r="C1244" s="1" t="s">
        <v>9</v>
      </c>
    </row>
    <row r="1245" spans="1:3" x14ac:dyDescent="0.3">
      <c r="A1245" s="1" t="s">
        <v>329</v>
      </c>
      <c r="B1245" s="1" t="str">
        <f t="shared" si="19"/>
        <v>China</v>
      </c>
      <c r="C1245" s="1" t="s">
        <v>9</v>
      </c>
    </row>
    <row r="1246" spans="1:3" x14ac:dyDescent="0.3">
      <c r="A1246" s="1" t="s">
        <v>2540</v>
      </c>
      <c r="B1246" s="1" t="str">
        <f t="shared" si="19"/>
        <v>Russia</v>
      </c>
      <c r="C1246" s="1" t="s">
        <v>9</v>
      </c>
    </row>
    <row r="1247" spans="1:3" x14ac:dyDescent="0.3">
      <c r="A1247" s="1" t="s">
        <v>1754</v>
      </c>
      <c r="B1247" s="1" t="str">
        <f t="shared" si="19"/>
        <v>USA</v>
      </c>
      <c r="C1247" s="1" t="s">
        <v>257</v>
      </c>
    </row>
    <row r="1248" spans="1:3" x14ac:dyDescent="0.3">
      <c r="A1248" s="1" t="s">
        <v>5</v>
      </c>
      <c r="B1248" s="1" t="str">
        <f t="shared" si="19"/>
        <v>Russia</v>
      </c>
      <c r="C1248" s="1" t="s">
        <v>9</v>
      </c>
    </row>
    <row r="1249" spans="1:3" x14ac:dyDescent="0.3">
      <c r="A1249" s="1" t="s">
        <v>75</v>
      </c>
      <c r="B1249" s="1" t="str">
        <f t="shared" si="19"/>
        <v>USA</v>
      </c>
      <c r="C1249" s="1" t="s">
        <v>9</v>
      </c>
    </row>
    <row r="1250" spans="1:3" x14ac:dyDescent="0.3">
      <c r="A1250" s="1" t="s">
        <v>130</v>
      </c>
      <c r="B1250" s="1" t="str">
        <f t="shared" si="19"/>
        <v>Kazakhstan</v>
      </c>
      <c r="C1250" s="1" t="s">
        <v>9</v>
      </c>
    </row>
    <row r="1251" spans="1:3" x14ac:dyDescent="0.3">
      <c r="A1251" s="1" t="s">
        <v>343</v>
      </c>
      <c r="B1251" s="1" t="str">
        <f t="shared" si="19"/>
        <v>USA</v>
      </c>
      <c r="C1251" s="1" t="s">
        <v>257</v>
      </c>
    </row>
    <row r="1252" spans="1:3" x14ac:dyDescent="0.3">
      <c r="A1252" s="1" t="s">
        <v>90</v>
      </c>
      <c r="B1252" s="1" t="str">
        <f t="shared" si="19"/>
        <v>China</v>
      </c>
      <c r="C1252" s="1" t="s">
        <v>9</v>
      </c>
    </row>
    <row r="1253" spans="1:3" x14ac:dyDescent="0.3">
      <c r="A1253" s="1" t="s">
        <v>101</v>
      </c>
      <c r="B1253" s="1" t="str">
        <f t="shared" si="19"/>
        <v>China</v>
      </c>
      <c r="C1253" s="1" t="s">
        <v>9</v>
      </c>
    </row>
    <row r="1254" spans="1:3" x14ac:dyDescent="0.3">
      <c r="A1254" s="1" t="s">
        <v>565</v>
      </c>
      <c r="B1254" s="1" t="str">
        <f t="shared" si="19"/>
        <v>Kazakhstan</v>
      </c>
      <c r="C1254" s="1" t="s">
        <v>117</v>
      </c>
    </row>
    <row r="1255" spans="1:3" x14ac:dyDescent="0.3">
      <c r="A1255" s="1" t="s">
        <v>329</v>
      </c>
      <c r="B1255" s="1" t="str">
        <f t="shared" si="19"/>
        <v>China</v>
      </c>
      <c r="C1255" s="1" t="s">
        <v>9</v>
      </c>
    </row>
    <row r="1256" spans="1:3" x14ac:dyDescent="0.3">
      <c r="A1256" s="1" t="s">
        <v>379</v>
      </c>
      <c r="B1256" s="1" t="str">
        <f t="shared" si="19"/>
        <v>France</v>
      </c>
      <c r="C1256" s="1" t="s">
        <v>9</v>
      </c>
    </row>
    <row r="1257" spans="1:3" x14ac:dyDescent="0.3">
      <c r="A1257" s="1" t="s">
        <v>87</v>
      </c>
      <c r="B1257" s="1" t="str">
        <f t="shared" si="19"/>
        <v>India</v>
      </c>
      <c r="C1257" s="1" t="s">
        <v>9</v>
      </c>
    </row>
    <row r="1258" spans="1:3" x14ac:dyDescent="0.3">
      <c r="A1258" s="1" t="s">
        <v>61</v>
      </c>
      <c r="B1258" s="1" t="str">
        <f t="shared" si="19"/>
        <v>Japan</v>
      </c>
      <c r="C1258" s="1" t="s">
        <v>9</v>
      </c>
    </row>
    <row r="1259" spans="1:3" x14ac:dyDescent="0.3">
      <c r="A1259" s="1" t="s">
        <v>90</v>
      </c>
      <c r="B1259" s="1" t="str">
        <f t="shared" si="19"/>
        <v>China</v>
      </c>
      <c r="C1259" s="1" t="s">
        <v>9</v>
      </c>
    </row>
    <row r="1260" spans="1:3" x14ac:dyDescent="0.3">
      <c r="A1260" s="1" t="s">
        <v>565</v>
      </c>
      <c r="B1260" s="1" t="str">
        <f t="shared" si="19"/>
        <v>Kazakhstan</v>
      </c>
      <c r="C1260" s="1" t="s">
        <v>9</v>
      </c>
    </row>
    <row r="1261" spans="1:3" x14ac:dyDescent="0.3">
      <c r="A1261" s="1" t="s">
        <v>1630</v>
      </c>
      <c r="B1261" s="1" t="str">
        <f t="shared" si="19"/>
        <v>Kazakhstan</v>
      </c>
      <c r="C1261" s="1" t="s">
        <v>9</v>
      </c>
    </row>
    <row r="1262" spans="1:3" x14ac:dyDescent="0.3">
      <c r="A1262" s="1" t="s">
        <v>11</v>
      </c>
      <c r="B1262" s="1" t="str">
        <f t="shared" si="19"/>
        <v>USA</v>
      </c>
      <c r="C1262" s="1" t="s">
        <v>9</v>
      </c>
    </row>
    <row r="1263" spans="1:3" x14ac:dyDescent="0.3">
      <c r="A1263" s="1" t="s">
        <v>75</v>
      </c>
      <c r="B1263" s="1" t="str">
        <f t="shared" si="19"/>
        <v>USA</v>
      </c>
      <c r="C1263" s="1" t="s">
        <v>9</v>
      </c>
    </row>
    <row r="1264" spans="1:3" x14ac:dyDescent="0.3">
      <c r="A1264" s="1" t="s">
        <v>379</v>
      </c>
      <c r="B1264" s="1" t="str">
        <f t="shared" si="19"/>
        <v>France</v>
      </c>
      <c r="C1264" s="1" t="s">
        <v>9</v>
      </c>
    </row>
    <row r="1265" spans="1:3" x14ac:dyDescent="0.3">
      <c r="A1265" s="1" t="s">
        <v>329</v>
      </c>
      <c r="B1265" s="1" t="str">
        <f t="shared" si="19"/>
        <v>China</v>
      </c>
      <c r="C1265" s="1" t="s">
        <v>9</v>
      </c>
    </row>
    <row r="1266" spans="1:3" x14ac:dyDescent="0.3">
      <c r="A1266" s="1" t="s">
        <v>11</v>
      </c>
      <c r="B1266" s="1" t="str">
        <f t="shared" si="19"/>
        <v>USA</v>
      </c>
      <c r="C1266" s="1" t="s">
        <v>9</v>
      </c>
    </row>
    <row r="1267" spans="1:3" x14ac:dyDescent="0.3">
      <c r="A1267" s="1" t="s">
        <v>90</v>
      </c>
      <c r="B1267" s="1" t="str">
        <f t="shared" si="19"/>
        <v>China</v>
      </c>
      <c r="C1267" s="1" t="s">
        <v>9</v>
      </c>
    </row>
    <row r="1268" spans="1:3" x14ac:dyDescent="0.3">
      <c r="A1268" s="1" t="s">
        <v>981</v>
      </c>
      <c r="B1268" s="1" t="str">
        <f t="shared" si="19"/>
        <v>France</v>
      </c>
      <c r="C1268" s="1" t="s">
        <v>117</v>
      </c>
    </row>
    <row r="1269" spans="1:3" x14ac:dyDescent="0.3">
      <c r="A1269" s="1" t="s">
        <v>329</v>
      </c>
      <c r="B1269" s="1" t="str">
        <f t="shared" si="19"/>
        <v>China</v>
      </c>
      <c r="C1269" s="1" t="s">
        <v>9</v>
      </c>
    </row>
    <row r="1270" spans="1:3" x14ac:dyDescent="0.3">
      <c r="A1270" s="1" t="s">
        <v>671</v>
      </c>
      <c r="B1270" s="1" t="str">
        <f t="shared" si="19"/>
        <v>USA</v>
      </c>
      <c r="C1270" s="1" t="s">
        <v>9</v>
      </c>
    </row>
    <row r="1271" spans="1:3" x14ac:dyDescent="0.3">
      <c r="A1271" s="1" t="s">
        <v>90</v>
      </c>
      <c r="B1271" s="1" t="str">
        <f t="shared" si="19"/>
        <v>China</v>
      </c>
      <c r="C1271" s="1" t="s">
        <v>9</v>
      </c>
    </row>
    <row r="1272" spans="1:3" x14ac:dyDescent="0.3">
      <c r="A1272" s="1" t="s">
        <v>11</v>
      </c>
      <c r="B1272" s="1" t="str">
        <f t="shared" si="19"/>
        <v>USA</v>
      </c>
      <c r="C1272" s="1" t="s">
        <v>9</v>
      </c>
    </row>
    <row r="1273" spans="1:3" x14ac:dyDescent="0.3">
      <c r="A1273" s="1" t="s">
        <v>75</v>
      </c>
      <c r="B1273" s="1" t="str">
        <f t="shared" si="19"/>
        <v>USA</v>
      </c>
      <c r="C1273" s="1" t="s">
        <v>9</v>
      </c>
    </row>
    <row r="1274" spans="1:3" x14ac:dyDescent="0.3">
      <c r="A1274" s="1" t="s">
        <v>379</v>
      </c>
      <c r="B1274" s="1" t="str">
        <f t="shared" si="19"/>
        <v>France</v>
      </c>
      <c r="C1274" s="1" t="s">
        <v>9</v>
      </c>
    </row>
    <row r="1275" spans="1:3" x14ac:dyDescent="0.3">
      <c r="A1275" s="1" t="s">
        <v>390</v>
      </c>
      <c r="B1275" s="1" t="str">
        <f t="shared" si="19"/>
        <v>USA</v>
      </c>
      <c r="C1275" s="1" t="s">
        <v>9</v>
      </c>
    </row>
    <row r="1276" spans="1:3" x14ac:dyDescent="0.3">
      <c r="A1276" s="1" t="s">
        <v>1630</v>
      </c>
      <c r="B1276" s="1" t="str">
        <f t="shared" si="19"/>
        <v>Kazakhstan</v>
      </c>
      <c r="C1276" s="1" t="s">
        <v>9</v>
      </c>
    </row>
    <row r="1277" spans="1:3" x14ac:dyDescent="0.3">
      <c r="A1277" s="1" t="s">
        <v>130</v>
      </c>
      <c r="B1277" s="1" t="str">
        <f t="shared" si="19"/>
        <v>Kazakhstan</v>
      </c>
      <c r="C1277" s="1" t="s">
        <v>9</v>
      </c>
    </row>
    <row r="1278" spans="1:3" x14ac:dyDescent="0.3">
      <c r="A1278" s="1" t="s">
        <v>11</v>
      </c>
      <c r="B1278" s="1" t="str">
        <f t="shared" si="19"/>
        <v>USA</v>
      </c>
      <c r="C1278" s="1" t="s">
        <v>9</v>
      </c>
    </row>
    <row r="1279" spans="1:3" x14ac:dyDescent="0.3">
      <c r="A1279" s="1" t="s">
        <v>343</v>
      </c>
      <c r="B1279" s="1" t="str">
        <f t="shared" si="19"/>
        <v>USA</v>
      </c>
      <c r="C1279" s="1" t="s">
        <v>9</v>
      </c>
    </row>
    <row r="1280" spans="1:3" x14ac:dyDescent="0.3">
      <c r="A1280" s="1" t="s">
        <v>981</v>
      </c>
      <c r="B1280" s="1" t="str">
        <f t="shared" si="19"/>
        <v>France</v>
      </c>
      <c r="C1280" s="1" t="s">
        <v>9</v>
      </c>
    </row>
    <row r="1281" spans="1:3" x14ac:dyDescent="0.3">
      <c r="A1281" s="1" t="s">
        <v>702</v>
      </c>
      <c r="B1281" s="1" t="str">
        <f t="shared" si="19"/>
        <v>Russia</v>
      </c>
      <c r="C1281" s="1" t="s">
        <v>9</v>
      </c>
    </row>
    <row r="1282" spans="1:3" x14ac:dyDescent="0.3">
      <c r="A1282" s="1" t="s">
        <v>130</v>
      </c>
      <c r="B1282" s="1" t="str">
        <f t="shared" ref="B1282:B1345" si="20">TRIM(MID(A1282, FIND("|", SUBSTITUTE(A1282, ",", "|", LEN(A1282) - LEN(SUBSTITUTE(A1282,",", "" )))) + 1, LEN(A1282)))</f>
        <v>Kazakhstan</v>
      </c>
      <c r="C1282" s="1" t="s">
        <v>9</v>
      </c>
    </row>
    <row r="1283" spans="1:3" x14ac:dyDescent="0.3">
      <c r="A1283" s="1" t="s">
        <v>1561</v>
      </c>
      <c r="B1283" s="1" t="str">
        <f t="shared" si="20"/>
        <v>Russia</v>
      </c>
      <c r="C1283" s="1" t="s">
        <v>9</v>
      </c>
    </row>
    <row r="1284" spans="1:3" x14ac:dyDescent="0.3">
      <c r="A1284" s="1" t="s">
        <v>114</v>
      </c>
      <c r="B1284" s="1" t="str">
        <f t="shared" si="20"/>
        <v>USA</v>
      </c>
      <c r="C1284" s="1" t="s">
        <v>9</v>
      </c>
    </row>
    <row r="1285" spans="1:3" x14ac:dyDescent="0.3">
      <c r="A1285" s="1" t="s">
        <v>87</v>
      </c>
      <c r="B1285" s="1" t="str">
        <f t="shared" si="20"/>
        <v>India</v>
      </c>
      <c r="C1285" s="1" t="s">
        <v>9</v>
      </c>
    </row>
    <row r="1286" spans="1:3" x14ac:dyDescent="0.3">
      <c r="A1286" s="1" t="s">
        <v>2540</v>
      </c>
      <c r="B1286" s="1" t="str">
        <f t="shared" si="20"/>
        <v>Russia</v>
      </c>
      <c r="C1286" s="1" t="s">
        <v>9</v>
      </c>
    </row>
    <row r="1287" spans="1:3" x14ac:dyDescent="0.3">
      <c r="A1287" s="1" t="s">
        <v>5</v>
      </c>
      <c r="B1287" s="1" t="str">
        <f t="shared" si="20"/>
        <v>Russia</v>
      </c>
      <c r="C1287" s="1" t="s">
        <v>9</v>
      </c>
    </row>
    <row r="1288" spans="1:3" x14ac:dyDescent="0.3">
      <c r="A1288" s="1" t="s">
        <v>1630</v>
      </c>
      <c r="B1288" s="1" t="str">
        <f t="shared" si="20"/>
        <v>Kazakhstan</v>
      </c>
      <c r="C1288" s="1" t="s">
        <v>9</v>
      </c>
    </row>
    <row r="1289" spans="1:3" x14ac:dyDescent="0.3">
      <c r="A1289" s="1" t="s">
        <v>2702</v>
      </c>
      <c r="B1289" s="1" t="str">
        <f t="shared" si="20"/>
        <v>Pacific Ocean</v>
      </c>
      <c r="C1289" s="1" t="s">
        <v>9</v>
      </c>
    </row>
    <row r="1290" spans="1:3" x14ac:dyDescent="0.3">
      <c r="A1290" s="1" t="s">
        <v>61</v>
      </c>
      <c r="B1290" s="1" t="str">
        <f t="shared" si="20"/>
        <v>Japan</v>
      </c>
      <c r="C1290" s="1" t="s">
        <v>9</v>
      </c>
    </row>
    <row r="1291" spans="1:3" x14ac:dyDescent="0.3">
      <c r="A1291" s="1" t="s">
        <v>1561</v>
      </c>
      <c r="B1291" s="1" t="str">
        <f t="shared" si="20"/>
        <v>Russia</v>
      </c>
      <c r="C1291" s="1" t="s">
        <v>9</v>
      </c>
    </row>
    <row r="1292" spans="1:3" x14ac:dyDescent="0.3">
      <c r="A1292" s="1" t="s">
        <v>75</v>
      </c>
      <c r="B1292" s="1" t="str">
        <f t="shared" si="20"/>
        <v>USA</v>
      </c>
      <c r="C1292" s="1" t="s">
        <v>9</v>
      </c>
    </row>
    <row r="1293" spans="1:3" x14ac:dyDescent="0.3">
      <c r="A1293" s="1" t="s">
        <v>390</v>
      </c>
      <c r="B1293" s="1" t="str">
        <f t="shared" si="20"/>
        <v>USA</v>
      </c>
      <c r="C1293" s="1" t="s">
        <v>9</v>
      </c>
    </row>
    <row r="1294" spans="1:3" x14ac:dyDescent="0.3">
      <c r="A1294" s="1" t="s">
        <v>529</v>
      </c>
      <c r="B1294" s="1" t="str">
        <f t="shared" si="20"/>
        <v>Kazakhstan</v>
      </c>
      <c r="C1294" s="1" t="s">
        <v>257</v>
      </c>
    </row>
    <row r="1295" spans="1:3" x14ac:dyDescent="0.3">
      <c r="A1295" s="1" t="s">
        <v>5</v>
      </c>
      <c r="B1295" s="1" t="str">
        <f t="shared" si="20"/>
        <v>Russia</v>
      </c>
      <c r="C1295" s="1" t="s">
        <v>9</v>
      </c>
    </row>
    <row r="1296" spans="1:3" x14ac:dyDescent="0.3">
      <c r="A1296" s="1" t="s">
        <v>234</v>
      </c>
      <c r="B1296" s="1" t="str">
        <f t="shared" si="20"/>
        <v>France</v>
      </c>
      <c r="C1296" s="1" t="s">
        <v>9</v>
      </c>
    </row>
    <row r="1297" spans="1:3" x14ac:dyDescent="0.3">
      <c r="A1297" s="1" t="s">
        <v>565</v>
      </c>
      <c r="B1297" s="1" t="str">
        <f t="shared" si="20"/>
        <v>Kazakhstan</v>
      </c>
      <c r="C1297" s="1" t="s">
        <v>9</v>
      </c>
    </row>
    <row r="1298" spans="1:3" x14ac:dyDescent="0.3">
      <c r="A1298" s="1" t="s">
        <v>11</v>
      </c>
      <c r="B1298" s="1" t="str">
        <f t="shared" si="20"/>
        <v>USA</v>
      </c>
      <c r="C1298" s="1" t="s">
        <v>9</v>
      </c>
    </row>
    <row r="1299" spans="1:3" x14ac:dyDescent="0.3">
      <c r="A1299" s="1" t="s">
        <v>130</v>
      </c>
      <c r="B1299" s="1" t="str">
        <f t="shared" si="20"/>
        <v>Kazakhstan</v>
      </c>
      <c r="C1299" s="1" t="s">
        <v>9</v>
      </c>
    </row>
    <row r="1300" spans="1:3" x14ac:dyDescent="0.3">
      <c r="A1300" s="1" t="s">
        <v>75</v>
      </c>
      <c r="B1300" s="1" t="str">
        <f t="shared" si="20"/>
        <v>USA</v>
      </c>
      <c r="C1300" s="1" t="s">
        <v>9</v>
      </c>
    </row>
    <row r="1301" spans="1:3" x14ac:dyDescent="0.3">
      <c r="A1301" s="1" t="s">
        <v>498</v>
      </c>
      <c r="B1301" s="1" t="str">
        <f t="shared" si="20"/>
        <v>Israel</v>
      </c>
      <c r="C1301" s="1" t="s">
        <v>9</v>
      </c>
    </row>
    <row r="1302" spans="1:3" x14ac:dyDescent="0.3">
      <c r="A1302" s="1" t="s">
        <v>1630</v>
      </c>
      <c r="B1302" s="1" t="str">
        <f t="shared" si="20"/>
        <v>Kazakhstan</v>
      </c>
      <c r="C1302" s="1" t="s">
        <v>9</v>
      </c>
    </row>
    <row r="1303" spans="1:3" x14ac:dyDescent="0.3">
      <c r="A1303" s="1" t="s">
        <v>87</v>
      </c>
      <c r="B1303" s="1" t="str">
        <f t="shared" si="20"/>
        <v>India</v>
      </c>
      <c r="C1303" s="1" t="s">
        <v>9</v>
      </c>
    </row>
    <row r="1304" spans="1:3" x14ac:dyDescent="0.3">
      <c r="A1304" s="1" t="s">
        <v>981</v>
      </c>
      <c r="B1304" s="1" t="str">
        <f t="shared" si="20"/>
        <v>France</v>
      </c>
      <c r="C1304" s="1" t="s">
        <v>9</v>
      </c>
    </row>
    <row r="1305" spans="1:3" x14ac:dyDescent="0.3">
      <c r="A1305" s="1" t="s">
        <v>671</v>
      </c>
      <c r="B1305" s="1" t="str">
        <f t="shared" si="20"/>
        <v>USA</v>
      </c>
      <c r="C1305" s="1" t="s">
        <v>9</v>
      </c>
    </row>
    <row r="1306" spans="1:3" x14ac:dyDescent="0.3">
      <c r="A1306" s="1" t="s">
        <v>90</v>
      </c>
      <c r="B1306" s="1" t="str">
        <f t="shared" si="20"/>
        <v>China</v>
      </c>
      <c r="C1306" s="1" t="s">
        <v>9</v>
      </c>
    </row>
    <row r="1307" spans="1:3" x14ac:dyDescent="0.3">
      <c r="A1307" s="1" t="s">
        <v>1630</v>
      </c>
      <c r="B1307" s="1" t="str">
        <f t="shared" si="20"/>
        <v>Kazakhstan</v>
      </c>
      <c r="C1307" s="1" t="s">
        <v>9</v>
      </c>
    </row>
    <row r="1308" spans="1:3" x14ac:dyDescent="0.3">
      <c r="A1308" s="1" t="s">
        <v>5</v>
      </c>
      <c r="B1308" s="1" t="str">
        <f t="shared" si="20"/>
        <v>Russia</v>
      </c>
      <c r="C1308" s="1" t="s">
        <v>9</v>
      </c>
    </row>
    <row r="1309" spans="1:3" x14ac:dyDescent="0.3">
      <c r="A1309" s="1" t="s">
        <v>379</v>
      </c>
      <c r="B1309" s="1" t="str">
        <f t="shared" si="20"/>
        <v>France</v>
      </c>
      <c r="C1309" s="1" t="s">
        <v>9</v>
      </c>
    </row>
    <row r="1310" spans="1:3" x14ac:dyDescent="0.3">
      <c r="A1310" s="1" t="s">
        <v>565</v>
      </c>
      <c r="B1310" s="1" t="str">
        <f t="shared" si="20"/>
        <v>Kazakhstan</v>
      </c>
      <c r="C1310" s="1" t="s">
        <v>9</v>
      </c>
    </row>
    <row r="1311" spans="1:3" x14ac:dyDescent="0.3">
      <c r="A1311" s="1" t="s">
        <v>61</v>
      </c>
      <c r="B1311" s="1" t="str">
        <f t="shared" si="20"/>
        <v>Japan</v>
      </c>
      <c r="C1311" s="1" t="s">
        <v>9</v>
      </c>
    </row>
    <row r="1312" spans="1:3" x14ac:dyDescent="0.3">
      <c r="A1312" s="1" t="s">
        <v>390</v>
      </c>
      <c r="B1312" s="1" t="str">
        <f t="shared" si="20"/>
        <v>USA</v>
      </c>
      <c r="C1312" s="1" t="s">
        <v>9</v>
      </c>
    </row>
    <row r="1313" spans="1:3" x14ac:dyDescent="0.3">
      <c r="A1313" s="1" t="s">
        <v>565</v>
      </c>
      <c r="B1313" s="1" t="str">
        <f t="shared" si="20"/>
        <v>Kazakhstan</v>
      </c>
      <c r="C1313" s="1" t="s">
        <v>9</v>
      </c>
    </row>
    <row r="1314" spans="1:3" x14ac:dyDescent="0.3">
      <c r="A1314" s="1" t="s">
        <v>379</v>
      </c>
      <c r="B1314" s="1" t="str">
        <f t="shared" si="20"/>
        <v>France</v>
      </c>
      <c r="C1314" s="1" t="s">
        <v>9</v>
      </c>
    </row>
    <row r="1315" spans="1:3" x14ac:dyDescent="0.3">
      <c r="A1315" s="1" t="s">
        <v>1630</v>
      </c>
      <c r="B1315" s="1" t="str">
        <f t="shared" si="20"/>
        <v>Kazakhstan</v>
      </c>
      <c r="C1315" s="1" t="s">
        <v>9</v>
      </c>
    </row>
    <row r="1316" spans="1:3" x14ac:dyDescent="0.3">
      <c r="A1316" s="1" t="s">
        <v>75</v>
      </c>
      <c r="B1316" s="1" t="str">
        <f t="shared" si="20"/>
        <v>USA</v>
      </c>
      <c r="C1316" s="1" t="s">
        <v>9</v>
      </c>
    </row>
    <row r="1317" spans="1:3" x14ac:dyDescent="0.3">
      <c r="A1317" s="1" t="s">
        <v>1754</v>
      </c>
      <c r="B1317" s="1" t="str">
        <f t="shared" si="20"/>
        <v>USA</v>
      </c>
      <c r="C1317" s="1" t="s">
        <v>9</v>
      </c>
    </row>
    <row r="1318" spans="1:3" x14ac:dyDescent="0.3">
      <c r="A1318" s="1" t="s">
        <v>343</v>
      </c>
      <c r="B1318" s="1" t="str">
        <f t="shared" si="20"/>
        <v>USA</v>
      </c>
      <c r="C1318" s="1" t="s">
        <v>9</v>
      </c>
    </row>
    <row r="1319" spans="1:3" x14ac:dyDescent="0.3">
      <c r="A1319" s="1" t="s">
        <v>11</v>
      </c>
      <c r="B1319" s="1" t="str">
        <f t="shared" si="20"/>
        <v>USA</v>
      </c>
      <c r="C1319" s="1" t="s">
        <v>9</v>
      </c>
    </row>
    <row r="1320" spans="1:3" x14ac:dyDescent="0.3">
      <c r="A1320" s="1" t="s">
        <v>290</v>
      </c>
      <c r="B1320" s="1" t="str">
        <f t="shared" si="20"/>
        <v>India</v>
      </c>
      <c r="C1320" s="1" t="s">
        <v>9</v>
      </c>
    </row>
    <row r="1321" spans="1:3" x14ac:dyDescent="0.3">
      <c r="A1321" s="1" t="s">
        <v>5</v>
      </c>
      <c r="B1321" s="1" t="str">
        <f t="shared" si="20"/>
        <v>Russia</v>
      </c>
      <c r="C1321" s="1" t="s">
        <v>9</v>
      </c>
    </row>
    <row r="1322" spans="1:3" x14ac:dyDescent="0.3">
      <c r="A1322" s="1" t="s">
        <v>565</v>
      </c>
      <c r="B1322" s="1" t="str">
        <f t="shared" si="20"/>
        <v>Kazakhstan</v>
      </c>
      <c r="C1322" s="1" t="s">
        <v>9</v>
      </c>
    </row>
    <row r="1323" spans="1:3" x14ac:dyDescent="0.3">
      <c r="A1323" s="1" t="s">
        <v>1561</v>
      </c>
      <c r="B1323" s="1" t="str">
        <f t="shared" si="20"/>
        <v>Russia</v>
      </c>
      <c r="C1323" s="1" t="s">
        <v>9</v>
      </c>
    </row>
    <row r="1324" spans="1:3" x14ac:dyDescent="0.3">
      <c r="A1324" s="1" t="s">
        <v>101</v>
      </c>
      <c r="B1324" s="1" t="str">
        <f t="shared" si="20"/>
        <v>China</v>
      </c>
      <c r="C1324" s="1" t="s">
        <v>9</v>
      </c>
    </row>
    <row r="1325" spans="1:3" x14ac:dyDescent="0.3">
      <c r="A1325" s="1" t="s">
        <v>981</v>
      </c>
      <c r="B1325" s="1" t="str">
        <f t="shared" si="20"/>
        <v>France</v>
      </c>
      <c r="C1325" s="1" t="s">
        <v>9</v>
      </c>
    </row>
    <row r="1326" spans="1:3" x14ac:dyDescent="0.3">
      <c r="A1326" s="1" t="s">
        <v>329</v>
      </c>
      <c r="B1326" s="1" t="str">
        <f t="shared" si="20"/>
        <v>China</v>
      </c>
      <c r="C1326" s="1" t="s">
        <v>257</v>
      </c>
    </row>
    <row r="1327" spans="1:3" x14ac:dyDescent="0.3">
      <c r="A1327" s="1" t="s">
        <v>529</v>
      </c>
      <c r="B1327" s="1" t="str">
        <f t="shared" si="20"/>
        <v>Kazakhstan</v>
      </c>
      <c r="C1327" s="1" t="s">
        <v>9</v>
      </c>
    </row>
    <row r="1328" spans="1:3" x14ac:dyDescent="0.3">
      <c r="A1328" s="1" t="s">
        <v>671</v>
      </c>
      <c r="B1328" s="1" t="str">
        <f t="shared" si="20"/>
        <v>USA</v>
      </c>
      <c r="C1328" s="1" t="s">
        <v>9</v>
      </c>
    </row>
    <row r="1329" spans="1:3" x14ac:dyDescent="0.3">
      <c r="A1329" s="1" t="s">
        <v>11</v>
      </c>
      <c r="B1329" s="1" t="str">
        <f t="shared" si="20"/>
        <v>USA</v>
      </c>
      <c r="C1329" s="1" t="s">
        <v>9</v>
      </c>
    </row>
    <row r="1330" spans="1:3" x14ac:dyDescent="0.3">
      <c r="A1330" s="1" t="s">
        <v>101</v>
      </c>
      <c r="B1330" s="1" t="str">
        <f t="shared" si="20"/>
        <v>China</v>
      </c>
      <c r="C1330" s="1" t="s">
        <v>9</v>
      </c>
    </row>
    <row r="1331" spans="1:3" x14ac:dyDescent="0.3">
      <c r="A1331" s="1" t="s">
        <v>130</v>
      </c>
      <c r="B1331" s="1" t="str">
        <f t="shared" si="20"/>
        <v>Kazakhstan</v>
      </c>
      <c r="C1331" s="1" t="s">
        <v>9</v>
      </c>
    </row>
    <row r="1332" spans="1:3" x14ac:dyDescent="0.3">
      <c r="A1332" s="1" t="s">
        <v>90</v>
      </c>
      <c r="B1332" s="1" t="str">
        <f t="shared" si="20"/>
        <v>China</v>
      </c>
      <c r="C1332" s="1" t="s">
        <v>9</v>
      </c>
    </row>
    <row r="1333" spans="1:3" x14ac:dyDescent="0.3">
      <c r="A1333" s="1" t="s">
        <v>1561</v>
      </c>
      <c r="B1333" s="1" t="str">
        <f t="shared" si="20"/>
        <v>Russia</v>
      </c>
      <c r="C1333" s="1" t="s">
        <v>9</v>
      </c>
    </row>
    <row r="1334" spans="1:3" x14ac:dyDescent="0.3">
      <c r="A1334" s="1" t="s">
        <v>2540</v>
      </c>
      <c r="B1334" s="1" t="str">
        <f t="shared" si="20"/>
        <v>Russia</v>
      </c>
      <c r="C1334" s="1" t="s">
        <v>9</v>
      </c>
    </row>
    <row r="1335" spans="1:3" x14ac:dyDescent="0.3">
      <c r="A1335" s="1" t="s">
        <v>329</v>
      </c>
      <c r="B1335" s="1" t="str">
        <f t="shared" si="20"/>
        <v>China</v>
      </c>
      <c r="C1335" s="1" t="s">
        <v>9</v>
      </c>
    </row>
    <row r="1336" spans="1:3" x14ac:dyDescent="0.3">
      <c r="A1336" s="1" t="s">
        <v>1197</v>
      </c>
      <c r="B1336" s="1" t="str">
        <f t="shared" si="20"/>
        <v>USA</v>
      </c>
      <c r="C1336" s="1" t="s">
        <v>9</v>
      </c>
    </row>
    <row r="1337" spans="1:3" x14ac:dyDescent="0.3">
      <c r="A1337" s="1" t="s">
        <v>75</v>
      </c>
      <c r="B1337" s="1" t="str">
        <f t="shared" si="20"/>
        <v>USA</v>
      </c>
      <c r="C1337" s="1" t="s">
        <v>9</v>
      </c>
    </row>
    <row r="1338" spans="1:3" x14ac:dyDescent="0.3">
      <c r="A1338" s="1" t="s">
        <v>565</v>
      </c>
      <c r="B1338" s="1" t="str">
        <f t="shared" si="20"/>
        <v>Kazakhstan</v>
      </c>
      <c r="C1338" s="1" t="s">
        <v>9</v>
      </c>
    </row>
    <row r="1339" spans="1:3" x14ac:dyDescent="0.3">
      <c r="A1339" s="1" t="s">
        <v>1630</v>
      </c>
      <c r="B1339" s="1" t="str">
        <f t="shared" si="20"/>
        <v>Kazakhstan</v>
      </c>
      <c r="C1339" s="1" t="s">
        <v>9</v>
      </c>
    </row>
    <row r="1340" spans="1:3" x14ac:dyDescent="0.3">
      <c r="A1340" s="1" t="s">
        <v>87</v>
      </c>
      <c r="B1340" s="1" t="str">
        <f t="shared" si="20"/>
        <v>India</v>
      </c>
      <c r="C1340" s="1" t="s">
        <v>9</v>
      </c>
    </row>
    <row r="1341" spans="1:3" x14ac:dyDescent="0.3">
      <c r="A1341" s="1" t="s">
        <v>329</v>
      </c>
      <c r="B1341" s="1" t="str">
        <f t="shared" si="20"/>
        <v>China</v>
      </c>
      <c r="C1341" s="1" t="s">
        <v>9</v>
      </c>
    </row>
    <row r="1342" spans="1:3" x14ac:dyDescent="0.3">
      <c r="A1342" s="1" t="s">
        <v>529</v>
      </c>
      <c r="B1342" s="1" t="str">
        <f t="shared" si="20"/>
        <v>Kazakhstan</v>
      </c>
      <c r="C1342" s="1" t="s">
        <v>9</v>
      </c>
    </row>
    <row r="1343" spans="1:3" x14ac:dyDescent="0.3">
      <c r="A1343" s="1" t="s">
        <v>90</v>
      </c>
      <c r="B1343" s="1" t="str">
        <f t="shared" si="20"/>
        <v>China</v>
      </c>
      <c r="C1343" s="1" t="s">
        <v>9</v>
      </c>
    </row>
    <row r="1344" spans="1:3" x14ac:dyDescent="0.3">
      <c r="A1344" s="1" t="s">
        <v>529</v>
      </c>
      <c r="B1344" s="1" t="str">
        <f t="shared" si="20"/>
        <v>Kazakhstan</v>
      </c>
      <c r="C1344" s="1" t="s">
        <v>9</v>
      </c>
    </row>
    <row r="1345" spans="1:3" x14ac:dyDescent="0.3">
      <c r="A1345" s="1" t="s">
        <v>27</v>
      </c>
      <c r="B1345" s="1" t="str">
        <f t="shared" si="20"/>
        <v>USA</v>
      </c>
      <c r="C1345" s="1" t="s">
        <v>9</v>
      </c>
    </row>
    <row r="1346" spans="1:3" x14ac:dyDescent="0.3">
      <c r="A1346" s="1" t="s">
        <v>1630</v>
      </c>
      <c r="B1346" s="1" t="str">
        <f t="shared" ref="B1346:B1409" si="21">TRIM(MID(A1346, FIND("|", SUBSTITUTE(A1346, ",", "|", LEN(A1346) - LEN(SUBSTITUTE(A1346,",", "" )))) + 1, LEN(A1346)))</f>
        <v>Kazakhstan</v>
      </c>
      <c r="C1346" s="1" t="s">
        <v>9</v>
      </c>
    </row>
    <row r="1347" spans="1:3" x14ac:dyDescent="0.3">
      <c r="A1347" s="1" t="s">
        <v>2608</v>
      </c>
      <c r="B1347" s="1" t="str">
        <f t="shared" si="21"/>
        <v>China</v>
      </c>
      <c r="C1347" s="1" t="s">
        <v>9</v>
      </c>
    </row>
    <row r="1348" spans="1:3" x14ac:dyDescent="0.3">
      <c r="A1348" s="1" t="s">
        <v>329</v>
      </c>
      <c r="B1348" s="1" t="str">
        <f t="shared" si="21"/>
        <v>China</v>
      </c>
      <c r="C1348" s="1" t="s">
        <v>9</v>
      </c>
    </row>
    <row r="1349" spans="1:3" x14ac:dyDescent="0.3">
      <c r="A1349" s="1" t="s">
        <v>343</v>
      </c>
      <c r="B1349" s="1" t="str">
        <f t="shared" si="21"/>
        <v>USA</v>
      </c>
      <c r="C1349" s="1" t="s">
        <v>9</v>
      </c>
    </row>
    <row r="1350" spans="1:3" x14ac:dyDescent="0.3">
      <c r="A1350" s="1" t="s">
        <v>75</v>
      </c>
      <c r="B1350" s="1" t="str">
        <f t="shared" si="21"/>
        <v>USA</v>
      </c>
      <c r="C1350" s="1" t="s">
        <v>9</v>
      </c>
    </row>
    <row r="1351" spans="1:3" x14ac:dyDescent="0.3">
      <c r="A1351" s="1" t="s">
        <v>714</v>
      </c>
      <c r="B1351" s="1" t="str">
        <f t="shared" si="21"/>
        <v>Japan</v>
      </c>
      <c r="C1351" s="1" t="s">
        <v>9</v>
      </c>
    </row>
    <row r="1352" spans="1:3" x14ac:dyDescent="0.3">
      <c r="A1352" s="1" t="s">
        <v>1561</v>
      </c>
      <c r="B1352" s="1" t="str">
        <f t="shared" si="21"/>
        <v>Russia</v>
      </c>
      <c r="C1352" s="1" t="s">
        <v>9</v>
      </c>
    </row>
    <row r="1353" spans="1:3" x14ac:dyDescent="0.3">
      <c r="A1353" s="1" t="s">
        <v>1197</v>
      </c>
      <c r="B1353" s="1" t="str">
        <f t="shared" si="21"/>
        <v>USA</v>
      </c>
      <c r="C1353" s="1" t="s">
        <v>9</v>
      </c>
    </row>
    <row r="1354" spans="1:3" x14ac:dyDescent="0.3">
      <c r="A1354" s="1" t="s">
        <v>1754</v>
      </c>
      <c r="B1354" s="1" t="str">
        <f t="shared" si="21"/>
        <v>USA</v>
      </c>
      <c r="C1354" s="1" t="s">
        <v>9</v>
      </c>
    </row>
    <row r="1355" spans="1:3" x14ac:dyDescent="0.3">
      <c r="A1355" s="1" t="s">
        <v>90</v>
      </c>
      <c r="B1355" s="1" t="str">
        <f t="shared" si="21"/>
        <v>China</v>
      </c>
      <c r="C1355" s="1" t="s">
        <v>9</v>
      </c>
    </row>
    <row r="1356" spans="1:3" x14ac:dyDescent="0.3">
      <c r="A1356" s="1" t="s">
        <v>2022</v>
      </c>
      <c r="B1356" s="1" t="str">
        <f t="shared" si="21"/>
        <v>Kazakhstan</v>
      </c>
      <c r="C1356" s="1" t="s">
        <v>9</v>
      </c>
    </row>
    <row r="1357" spans="1:3" x14ac:dyDescent="0.3">
      <c r="A1357" s="1" t="s">
        <v>379</v>
      </c>
      <c r="B1357" s="1" t="str">
        <f t="shared" si="21"/>
        <v>France</v>
      </c>
      <c r="C1357" s="1" t="s">
        <v>9</v>
      </c>
    </row>
    <row r="1358" spans="1:3" x14ac:dyDescent="0.3">
      <c r="A1358" s="1" t="s">
        <v>745</v>
      </c>
      <c r="B1358" s="1" t="str">
        <f t="shared" si="21"/>
        <v>USA</v>
      </c>
      <c r="C1358" s="1" t="s">
        <v>9</v>
      </c>
    </row>
    <row r="1359" spans="1:3" x14ac:dyDescent="0.3">
      <c r="A1359" s="1" t="s">
        <v>2540</v>
      </c>
      <c r="B1359" s="1" t="str">
        <f t="shared" si="21"/>
        <v>Russia</v>
      </c>
      <c r="C1359" s="1" t="s">
        <v>9</v>
      </c>
    </row>
    <row r="1360" spans="1:3" x14ac:dyDescent="0.3">
      <c r="A1360" s="1" t="s">
        <v>390</v>
      </c>
      <c r="B1360" s="1" t="str">
        <f t="shared" si="21"/>
        <v>USA</v>
      </c>
      <c r="C1360" s="1" t="s">
        <v>9</v>
      </c>
    </row>
    <row r="1361" spans="1:3" x14ac:dyDescent="0.3">
      <c r="A1361" s="1" t="s">
        <v>536</v>
      </c>
      <c r="B1361" s="1" t="str">
        <f t="shared" si="21"/>
        <v>Japan</v>
      </c>
      <c r="C1361" s="1" t="s">
        <v>9</v>
      </c>
    </row>
    <row r="1362" spans="1:3" x14ac:dyDescent="0.3">
      <c r="A1362" s="1" t="s">
        <v>130</v>
      </c>
      <c r="B1362" s="1" t="str">
        <f t="shared" si="21"/>
        <v>Kazakhstan</v>
      </c>
      <c r="C1362" s="1" t="s">
        <v>9</v>
      </c>
    </row>
    <row r="1363" spans="1:3" x14ac:dyDescent="0.3">
      <c r="A1363" s="1" t="s">
        <v>379</v>
      </c>
      <c r="B1363" s="1" t="str">
        <f t="shared" si="21"/>
        <v>France</v>
      </c>
      <c r="C1363" s="1" t="s">
        <v>9</v>
      </c>
    </row>
    <row r="1364" spans="1:3" x14ac:dyDescent="0.3">
      <c r="A1364" s="1" t="s">
        <v>329</v>
      </c>
      <c r="B1364" s="1" t="str">
        <f t="shared" si="21"/>
        <v>China</v>
      </c>
      <c r="C1364" s="1" t="s">
        <v>9</v>
      </c>
    </row>
    <row r="1365" spans="1:3" x14ac:dyDescent="0.3">
      <c r="A1365" s="1" t="s">
        <v>75</v>
      </c>
      <c r="B1365" s="1" t="str">
        <f t="shared" si="21"/>
        <v>USA</v>
      </c>
      <c r="C1365" s="1" t="s">
        <v>9</v>
      </c>
    </row>
    <row r="1366" spans="1:3" x14ac:dyDescent="0.3">
      <c r="A1366" s="1" t="s">
        <v>90</v>
      </c>
      <c r="B1366" s="1" t="str">
        <f t="shared" si="21"/>
        <v>China</v>
      </c>
      <c r="C1366" s="1" t="s">
        <v>9</v>
      </c>
    </row>
    <row r="1367" spans="1:3" x14ac:dyDescent="0.3">
      <c r="A1367" s="1" t="s">
        <v>565</v>
      </c>
      <c r="B1367" s="1" t="str">
        <f t="shared" si="21"/>
        <v>Kazakhstan</v>
      </c>
      <c r="C1367" s="1" t="s">
        <v>257</v>
      </c>
    </row>
    <row r="1368" spans="1:3" x14ac:dyDescent="0.3">
      <c r="A1368" s="1" t="s">
        <v>87</v>
      </c>
      <c r="B1368" s="1" t="str">
        <f t="shared" si="21"/>
        <v>India</v>
      </c>
      <c r="C1368" s="1" t="s">
        <v>9</v>
      </c>
    </row>
    <row r="1369" spans="1:3" x14ac:dyDescent="0.3">
      <c r="A1369" s="1" t="s">
        <v>1200</v>
      </c>
      <c r="B1369" s="1" t="str">
        <f t="shared" si="21"/>
        <v>USA</v>
      </c>
      <c r="C1369" s="1" t="s">
        <v>9</v>
      </c>
    </row>
    <row r="1370" spans="1:3" x14ac:dyDescent="0.3">
      <c r="A1370" s="1" t="s">
        <v>2583</v>
      </c>
      <c r="B1370" s="1" t="str">
        <f t="shared" si="21"/>
        <v>Kazakhstan</v>
      </c>
      <c r="C1370" s="1" t="s">
        <v>9</v>
      </c>
    </row>
    <row r="1371" spans="1:3" x14ac:dyDescent="0.3">
      <c r="A1371" s="1" t="s">
        <v>981</v>
      </c>
      <c r="B1371" s="1" t="str">
        <f t="shared" si="21"/>
        <v>France</v>
      </c>
      <c r="C1371" s="1" t="s">
        <v>9</v>
      </c>
    </row>
    <row r="1372" spans="1:3" x14ac:dyDescent="0.3">
      <c r="A1372" s="1" t="s">
        <v>130</v>
      </c>
      <c r="B1372" s="1" t="str">
        <f t="shared" si="21"/>
        <v>Kazakhstan</v>
      </c>
      <c r="C1372" s="1" t="s">
        <v>9</v>
      </c>
    </row>
    <row r="1373" spans="1:3" x14ac:dyDescent="0.3">
      <c r="A1373" s="1" t="s">
        <v>138</v>
      </c>
      <c r="B1373" s="1" t="str">
        <f t="shared" si="21"/>
        <v>China</v>
      </c>
      <c r="C1373" s="1" t="s">
        <v>9</v>
      </c>
    </row>
    <row r="1374" spans="1:3" x14ac:dyDescent="0.3">
      <c r="A1374" s="1" t="s">
        <v>5</v>
      </c>
      <c r="B1374" s="1" t="str">
        <f t="shared" si="21"/>
        <v>Russia</v>
      </c>
      <c r="C1374" s="1" t="s">
        <v>9</v>
      </c>
    </row>
    <row r="1375" spans="1:3" x14ac:dyDescent="0.3">
      <c r="A1375" s="1" t="s">
        <v>379</v>
      </c>
      <c r="B1375" s="1" t="str">
        <f t="shared" si="21"/>
        <v>France</v>
      </c>
      <c r="C1375" s="1" t="s">
        <v>9</v>
      </c>
    </row>
    <row r="1376" spans="1:3" x14ac:dyDescent="0.3">
      <c r="A1376" s="1" t="s">
        <v>529</v>
      </c>
      <c r="B1376" s="1" t="str">
        <f t="shared" si="21"/>
        <v>Kazakhstan</v>
      </c>
      <c r="C1376" s="1" t="s">
        <v>9</v>
      </c>
    </row>
    <row r="1377" spans="1:3" x14ac:dyDescent="0.3">
      <c r="A1377" s="1" t="s">
        <v>1630</v>
      </c>
      <c r="B1377" s="1" t="str">
        <f t="shared" si="21"/>
        <v>Kazakhstan</v>
      </c>
      <c r="C1377" s="1" t="s">
        <v>9</v>
      </c>
    </row>
    <row r="1378" spans="1:3" x14ac:dyDescent="0.3">
      <c r="A1378" s="1" t="s">
        <v>390</v>
      </c>
      <c r="B1378" s="1" t="str">
        <f t="shared" si="21"/>
        <v>USA</v>
      </c>
      <c r="C1378" s="1" t="s">
        <v>9</v>
      </c>
    </row>
    <row r="1379" spans="1:3" x14ac:dyDescent="0.3">
      <c r="A1379" s="1" t="s">
        <v>75</v>
      </c>
      <c r="B1379" s="1" t="str">
        <f t="shared" si="21"/>
        <v>USA</v>
      </c>
      <c r="C1379" s="1" t="s">
        <v>9</v>
      </c>
    </row>
    <row r="1380" spans="1:3" x14ac:dyDescent="0.3">
      <c r="A1380" s="1" t="s">
        <v>529</v>
      </c>
      <c r="B1380" s="1" t="str">
        <f t="shared" si="21"/>
        <v>Kazakhstan</v>
      </c>
      <c r="C1380" s="1" t="s">
        <v>9</v>
      </c>
    </row>
    <row r="1381" spans="1:3" x14ac:dyDescent="0.3">
      <c r="A1381" s="1" t="s">
        <v>234</v>
      </c>
      <c r="B1381" s="1" t="str">
        <f t="shared" si="21"/>
        <v>France</v>
      </c>
      <c r="C1381" s="1" t="s">
        <v>9</v>
      </c>
    </row>
    <row r="1382" spans="1:3" x14ac:dyDescent="0.3">
      <c r="A1382" s="1" t="s">
        <v>101</v>
      </c>
      <c r="B1382" s="1" t="str">
        <f t="shared" si="21"/>
        <v>China</v>
      </c>
      <c r="C1382" s="1" t="s">
        <v>9</v>
      </c>
    </row>
    <row r="1383" spans="1:3" x14ac:dyDescent="0.3">
      <c r="A1383" s="1" t="s">
        <v>1754</v>
      </c>
      <c r="B1383" s="1" t="str">
        <f t="shared" si="21"/>
        <v>USA</v>
      </c>
      <c r="C1383" s="1" t="s">
        <v>9</v>
      </c>
    </row>
    <row r="1384" spans="1:3" x14ac:dyDescent="0.3">
      <c r="A1384" s="1" t="s">
        <v>5</v>
      </c>
      <c r="B1384" s="1" t="str">
        <f t="shared" si="21"/>
        <v>Russia</v>
      </c>
      <c r="C1384" s="1" t="s">
        <v>9</v>
      </c>
    </row>
    <row r="1385" spans="1:3" x14ac:dyDescent="0.3">
      <c r="A1385" s="1" t="s">
        <v>90</v>
      </c>
      <c r="B1385" s="1" t="str">
        <f t="shared" si="21"/>
        <v>China</v>
      </c>
      <c r="C1385" s="1" t="s">
        <v>9</v>
      </c>
    </row>
    <row r="1386" spans="1:3" x14ac:dyDescent="0.3">
      <c r="A1386" s="1" t="s">
        <v>1630</v>
      </c>
      <c r="B1386" s="1" t="str">
        <f t="shared" si="21"/>
        <v>Kazakhstan</v>
      </c>
      <c r="C1386" s="1" t="s">
        <v>9</v>
      </c>
    </row>
    <row r="1387" spans="1:3" x14ac:dyDescent="0.3">
      <c r="A1387" s="1" t="s">
        <v>343</v>
      </c>
      <c r="B1387" s="1" t="str">
        <f t="shared" si="21"/>
        <v>USA</v>
      </c>
      <c r="C1387" s="1" t="s">
        <v>9</v>
      </c>
    </row>
    <row r="1388" spans="1:3" x14ac:dyDescent="0.3">
      <c r="A1388" s="1" t="s">
        <v>130</v>
      </c>
      <c r="B1388" s="1" t="str">
        <f t="shared" si="21"/>
        <v>Kazakhstan</v>
      </c>
      <c r="C1388" s="1" t="s">
        <v>9</v>
      </c>
    </row>
    <row r="1389" spans="1:3" x14ac:dyDescent="0.3">
      <c r="A1389" s="1" t="s">
        <v>529</v>
      </c>
      <c r="B1389" s="1" t="str">
        <f t="shared" si="21"/>
        <v>Kazakhstan</v>
      </c>
      <c r="C1389" s="1" t="s">
        <v>9</v>
      </c>
    </row>
    <row r="1390" spans="1:3" x14ac:dyDescent="0.3">
      <c r="A1390" s="1" t="s">
        <v>1630</v>
      </c>
      <c r="B1390" s="1" t="str">
        <f t="shared" si="21"/>
        <v>Kazakhstan</v>
      </c>
      <c r="C1390" s="1" t="s">
        <v>9</v>
      </c>
    </row>
    <row r="1391" spans="1:3" x14ac:dyDescent="0.3">
      <c r="A1391" s="1" t="s">
        <v>529</v>
      </c>
      <c r="B1391" s="1" t="str">
        <f t="shared" si="21"/>
        <v>Kazakhstan</v>
      </c>
      <c r="C1391" s="1" t="s">
        <v>9</v>
      </c>
    </row>
    <row r="1392" spans="1:3" x14ac:dyDescent="0.3">
      <c r="A1392" s="1" t="s">
        <v>75</v>
      </c>
      <c r="B1392" s="1" t="str">
        <f t="shared" si="21"/>
        <v>USA</v>
      </c>
      <c r="C1392" s="1" t="s">
        <v>9</v>
      </c>
    </row>
    <row r="1393" spans="1:3" x14ac:dyDescent="0.3">
      <c r="A1393" s="1" t="s">
        <v>11</v>
      </c>
      <c r="B1393" s="1" t="str">
        <f t="shared" si="21"/>
        <v>USA</v>
      </c>
      <c r="C1393" s="1" t="s">
        <v>9</v>
      </c>
    </row>
    <row r="1394" spans="1:3" x14ac:dyDescent="0.3">
      <c r="A1394" s="1" t="s">
        <v>87</v>
      </c>
      <c r="B1394" s="1" t="str">
        <f t="shared" si="21"/>
        <v>India</v>
      </c>
      <c r="C1394" s="1" t="s">
        <v>9</v>
      </c>
    </row>
    <row r="1395" spans="1:3" x14ac:dyDescent="0.3">
      <c r="A1395" s="1" t="s">
        <v>671</v>
      </c>
      <c r="B1395" s="1" t="str">
        <f t="shared" si="21"/>
        <v>USA</v>
      </c>
      <c r="C1395" s="1" t="s">
        <v>9</v>
      </c>
    </row>
    <row r="1396" spans="1:3" x14ac:dyDescent="0.3">
      <c r="A1396" s="1" t="s">
        <v>1630</v>
      </c>
      <c r="B1396" s="1" t="str">
        <f t="shared" si="21"/>
        <v>Kazakhstan</v>
      </c>
      <c r="C1396" s="1" t="s">
        <v>9</v>
      </c>
    </row>
    <row r="1397" spans="1:3" x14ac:dyDescent="0.3">
      <c r="A1397" s="1" t="s">
        <v>379</v>
      </c>
      <c r="B1397" s="1" t="str">
        <f t="shared" si="21"/>
        <v>France</v>
      </c>
      <c r="C1397" s="1" t="s">
        <v>9</v>
      </c>
    </row>
    <row r="1398" spans="1:3" x14ac:dyDescent="0.3">
      <c r="A1398" s="1" t="s">
        <v>130</v>
      </c>
      <c r="B1398" s="1" t="str">
        <f t="shared" si="21"/>
        <v>Kazakhstan</v>
      </c>
      <c r="C1398" s="1" t="s">
        <v>9</v>
      </c>
    </row>
    <row r="1399" spans="1:3" x14ac:dyDescent="0.3">
      <c r="A1399" s="1" t="s">
        <v>2702</v>
      </c>
      <c r="B1399" s="1" t="str">
        <f t="shared" si="21"/>
        <v>Pacific Ocean</v>
      </c>
      <c r="C1399" s="1" t="s">
        <v>257</v>
      </c>
    </row>
    <row r="1400" spans="1:3" x14ac:dyDescent="0.3">
      <c r="A1400" s="1" t="s">
        <v>75</v>
      </c>
      <c r="B1400" s="1" t="str">
        <f t="shared" si="21"/>
        <v>USA</v>
      </c>
      <c r="C1400" s="1" t="s">
        <v>9</v>
      </c>
    </row>
    <row r="1401" spans="1:3" x14ac:dyDescent="0.3">
      <c r="A1401" s="1" t="s">
        <v>2925</v>
      </c>
      <c r="B1401" s="1" t="str">
        <f t="shared" si="21"/>
        <v>South Korea</v>
      </c>
      <c r="C1401" s="1" t="s">
        <v>9</v>
      </c>
    </row>
    <row r="1402" spans="1:3" x14ac:dyDescent="0.3">
      <c r="A1402" s="1" t="s">
        <v>61</v>
      </c>
      <c r="B1402" s="1" t="str">
        <f t="shared" si="21"/>
        <v>Japan</v>
      </c>
      <c r="C1402" s="1" t="s">
        <v>9</v>
      </c>
    </row>
    <row r="1403" spans="1:3" x14ac:dyDescent="0.3">
      <c r="A1403" s="1" t="s">
        <v>1561</v>
      </c>
      <c r="B1403" s="1" t="str">
        <f t="shared" si="21"/>
        <v>Russia</v>
      </c>
      <c r="C1403" s="1" t="s">
        <v>117</v>
      </c>
    </row>
    <row r="1404" spans="1:3" x14ac:dyDescent="0.3">
      <c r="A1404" s="1" t="s">
        <v>379</v>
      </c>
      <c r="B1404" s="1" t="str">
        <f t="shared" si="21"/>
        <v>France</v>
      </c>
      <c r="C1404" s="1" t="s">
        <v>9</v>
      </c>
    </row>
    <row r="1405" spans="1:3" x14ac:dyDescent="0.3">
      <c r="A1405" s="1" t="s">
        <v>1630</v>
      </c>
      <c r="B1405" s="1" t="str">
        <f t="shared" si="21"/>
        <v>Kazakhstan</v>
      </c>
      <c r="C1405" s="1" t="s">
        <v>9</v>
      </c>
    </row>
    <row r="1406" spans="1:3" x14ac:dyDescent="0.3">
      <c r="A1406" s="1" t="s">
        <v>90</v>
      </c>
      <c r="B1406" s="1" t="str">
        <f t="shared" si="21"/>
        <v>China</v>
      </c>
      <c r="C1406" s="1" t="s">
        <v>9</v>
      </c>
    </row>
    <row r="1407" spans="1:3" x14ac:dyDescent="0.3">
      <c r="A1407" s="1" t="s">
        <v>2368</v>
      </c>
      <c r="B1407" s="1" t="str">
        <f t="shared" si="21"/>
        <v>North Korea</v>
      </c>
      <c r="C1407" s="1" t="s">
        <v>9</v>
      </c>
    </row>
    <row r="1408" spans="1:3" x14ac:dyDescent="0.3">
      <c r="A1408" s="1" t="s">
        <v>75</v>
      </c>
      <c r="B1408" s="1" t="str">
        <f t="shared" si="21"/>
        <v>USA</v>
      </c>
      <c r="C1408" s="1" t="s">
        <v>9</v>
      </c>
    </row>
    <row r="1409" spans="1:3" x14ac:dyDescent="0.3">
      <c r="A1409" s="1" t="s">
        <v>529</v>
      </c>
      <c r="B1409" s="1" t="str">
        <f t="shared" si="21"/>
        <v>Kazakhstan</v>
      </c>
      <c r="C1409" s="1" t="s">
        <v>117</v>
      </c>
    </row>
    <row r="1410" spans="1:3" x14ac:dyDescent="0.3">
      <c r="A1410" s="1" t="s">
        <v>2702</v>
      </c>
      <c r="B1410" s="1" t="str">
        <f t="shared" ref="B1410:B1473" si="22">TRIM(MID(A1410, FIND("|", SUBSTITUTE(A1410, ",", "|", LEN(A1410) - LEN(SUBSTITUTE(A1410,",", "" )))) + 1, LEN(A1410)))</f>
        <v>Pacific Ocean</v>
      </c>
      <c r="C1410" s="1" t="s">
        <v>9</v>
      </c>
    </row>
    <row r="1411" spans="1:3" x14ac:dyDescent="0.3">
      <c r="A1411" s="1" t="s">
        <v>981</v>
      </c>
      <c r="B1411" s="1" t="str">
        <f t="shared" si="22"/>
        <v>France</v>
      </c>
      <c r="C1411" s="1" t="s">
        <v>9</v>
      </c>
    </row>
    <row r="1412" spans="1:3" x14ac:dyDescent="0.3">
      <c r="A1412" s="1" t="s">
        <v>101</v>
      </c>
      <c r="B1412" s="1" t="str">
        <f t="shared" si="22"/>
        <v>China</v>
      </c>
      <c r="C1412" s="1" t="s">
        <v>9</v>
      </c>
    </row>
    <row r="1413" spans="1:3" x14ac:dyDescent="0.3">
      <c r="A1413" s="1" t="s">
        <v>90</v>
      </c>
      <c r="B1413" s="1" t="str">
        <f t="shared" si="22"/>
        <v>China</v>
      </c>
      <c r="C1413" s="1" t="s">
        <v>9</v>
      </c>
    </row>
    <row r="1414" spans="1:3" x14ac:dyDescent="0.3">
      <c r="A1414" s="1" t="s">
        <v>529</v>
      </c>
      <c r="B1414" s="1" t="str">
        <f t="shared" si="22"/>
        <v>Kazakhstan</v>
      </c>
      <c r="C1414" s="1" t="s">
        <v>9</v>
      </c>
    </row>
    <row r="1415" spans="1:3" x14ac:dyDescent="0.3">
      <c r="A1415" s="1" t="s">
        <v>329</v>
      </c>
      <c r="B1415" s="1" t="str">
        <f t="shared" si="22"/>
        <v>China</v>
      </c>
      <c r="C1415" s="1" t="s">
        <v>9</v>
      </c>
    </row>
    <row r="1416" spans="1:3" x14ac:dyDescent="0.3">
      <c r="A1416" s="1" t="s">
        <v>5</v>
      </c>
      <c r="B1416" s="1" t="str">
        <f t="shared" si="22"/>
        <v>Russia</v>
      </c>
      <c r="C1416" s="1" t="s">
        <v>9</v>
      </c>
    </row>
    <row r="1417" spans="1:3" x14ac:dyDescent="0.3">
      <c r="A1417" s="1" t="s">
        <v>379</v>
      </c>
      <c r="B1417" s="1" t="str">
        <f t="shared" si="22"/>
        <v>France</v>
      </c>
      <c r="C1417" s="1" t="s">
        <v>9</v>
      </c>
    </row>
    <row r="1418" spans="1:3" x14ac:dyDescent="0.3">
      <c r="A1418" s="1" t="s">
        <v>565</v>
      </c>
      <c r="B1418" s="1" t="str">
        <f t="shared" si="22"/>
        <v>Kazakhstan</v>
      </c>
      <c r="C1418" s="1" t="s">
        <v>9</v>
      </c>
    </row>
    <row r="1419" spans="1:3" x14ac:dyDescent="0.3">
      <c r="A1419" s="1" t="s">
        <v>1630</v>
      </c>
      <c r="B1419" s="1" t="str">
        <f t="shared" si="22"/>
        <v>Kazakhstan</v>
      </c>
      <c r="C1419" s="1" t="s">
        <v>9</v>
      </c>
    </row>
    <row r="1420" spans="1:3" x14ac:dyDescent="0.3">
      <c r="A1420" s="1" t="s">
        <v>101</v>
      </c>
      <c r="B1420" s="1" t="str">
        <f t="shared" si="22"/>
        <v>China</v>
      </c>
      <c r="C1420" s="1" t="s">
        <v>9</v>
      </c>
    </row>
    <row r="1421" spans="1:3" x14ac:dyDescent="0.3">
      <c r="A1421" s="1" t="s">
        <v>130</v>
      </c>
      <c r="B1421" s="1" t="str">
        <f t="shared" si="22"/>
        <v>Kazakhstan</v>
      </c>
      <c r="C1421" s="1" t="s">
        <v>9</v>
      </c>
    </row>
    <row r="1422" spans="1:3" x14ac:dyDescent="0.3">
      <c r="A1422" s="1" t="s">
        <v>565</v>
      </c>
      <c r="B1422" s="1" t="str">
        <f t="shared" si="22"/>
        <v>Kazakhstan</v>
      </c>
      <c r="C1422" s="1" t="s">
        <v>9</v>
      </c>
    </row>
    <row r="1423" spans="1:3" x14ac:dyDescent="0.3">
      <c r="A1423" s="1" t="s">
        <v>329</v>
      </c>
      <c r="B1423" s="1" t="str">
        <f t="shared" si="22"/>
        <v>China</v>
      </c>
      <c r="C1423" s="1" t="s">
        <v>9</v>
      </c>
    </row>
    <row r="1424" spans="1:3" x14ac:dyDescent="0.3">
      <c r="A1424" s="1" t="s">
        <v>981</v>
      </c>
      <c r="B1424" s="1" t="str">
        <f t="shared" si="22"/>
        <v>France</v>
      </c>
      <c r="C1424" s="1" t="s">
        <v>9</v>
      </c>
    </row>
    <row r="1425" spans="1:3" x14ac:dyDescent="0.3">
      <c r="A1425" s="1" t="s">
        <v>11</v>
      </c>
      <c r="B1425" s="1" t="str">
        <f t="shared" si="22"/>
        <v>USA</v>
      </c>
      <c r="C1425" s="1" t="s">
        <v>117</v>
      </c>
    </row>
    <row r="1426" spans="1:3" x14ac:dyDescent="0.3">
      <c r="A1426" s="1" t="s">
        <v>390</v>
      </c>
      <c r="B1426" s="1" t="str">
        <f t="shared" si="22"/>
        <v>USA</v>
      </c>
      <c r="C1426" s="1" t="s">
        <v>9</v>
      </c>
    </row>
    <row r="1427" spans="1:3" x14ac:dyDescent="0.3">
      <c r="A1427" s="1" t="s">
        <v>90</v>
      </c>
      <c r="B1427" s="1" t="str">
        <f t="shared" si="22"/>
        <v>China</v>
      </c>
      <c r="C1427" s="1" t="s">
        <v>9</v>
      </c>
    </row>
    <row r="1428" spans="1:3" x14ac:dyDescent="0.3">
      <c r="A1428" s="1" t="s">
        <v>379</v>
      </c>
      <c r="B1428" s="1" t="str">
        <f t="shared" si="22"/>
        <v>France</v>
      </c>
      <c r="C1428" s="1" t="s">
        <v>9</v>
      </c>
    </row>
    <row r="1429" spans="1:3" x14ac:dyDescent="0.3">
      <c r="A1429" s="1" t="s">
        <v>852</v>
      </c>
      <c r="B1429" s="1" t="str">
        <f t="shared" si="22"/>
        <v>Iran</v>
      </c>
      <c r="C1429" s="1" t="s">
        <v>257</v>
      </c>
    </row>
    <row r="1430" spans="1:3" x14ac:dyDescent="0.3">
      <c r="A1430" s="1" t="s">
        <v>101</v>
      </c>
      <c r="B1430" s="1" t="str">
        <f t="shared" si="22"/>
        <v>China</v>
      </c>
      <c r="C1430" s="1" t="s">
        <v>9</v>
      </c>
    </row>
    <row r="1431" spans="1:3" x14ac:dyDescent="0.3">
      <c r="A1431" s="1" t="s">
        <v>130</v>
      </c>
      <c r="B1431" s="1" t="str">
        <f t="shared" si="22"/>
        <v>Kazakhstan</v>
      </c>
      <c r="C1431" s="1" t="s">
        <v>9</v>
      </c>
    </row>
    <row r="1432" spans="1:3" x14ac:dyDescent="0.3">
      <c r="A1432" s="1" t="s">
        <v>671</v>
      </c>
      <c r="B1432" s="1" t="str">
        <f t="shared" si="22"/>
        <v>USA</v>
      </c>
      <c r="C1432" s="1" t="s">
        <v>9</v>
      </c>
    </row>
    <row r="1433" spans="1:3" x14ac:dyDescent="0.3">
      <c r="A1433" s="1" t="s">
        <v>87</v>
      </c>
      <c r="B1433" s="1" t="str">
        <f t="shared" si="22"/>
        <v>India</v>
      </c>
      <c r="C1433" s="1" t="s">
        <v>9</v>
      </c>
    </row>
    <row r="1434" spans="1:3" x14ac:dyDescent="0.3">
      <c r="A1434" s="1" t="s">
        <v>75</v>
      </c>
      <c r="B1434" s="1" t="str">
        <f t="shared" si="22"/>
        <v>USA</v>
      </c>
      <c r="C1434" s="1" t="s">
        <v>9</v>
      </c>
    </row>
    <row r="1435" spans="1:3" x14ac:dyDescent="0.3">
      <c r="A1435" s="1" t="s">
        <v>2702</v>
      </c>
      <c r="B1435" s="1" t="str">
        <f t="shared" si="22"/>
        <v>Pacific Ocean</v>
      </c>
      <c r="C1435" s="1" t="s">
        <v>9</v>
      </c>
    </row>
    <row r="1436" spans="1:3" x14ac:dyDescent="0.3">
      <c r="A1436" s="1" t="s">
        <v>565</v>
      </c>
      <c r="B1436" s="1" t="str">
        <f t="shared" si="22"/>
        <v>Kazakhstan</v>
      </c>
      <c r="C1436" s="1" t="s">
        <v>257</v>
      </c>
    </row>
    <row r="1437" spans="1:3" x14ac:dyDescent="0.3">
      <c r="A1437" s="1" t="s">
        <v>379</v>
      </c>
      <c r="B1437" s="1" t="str">
        <f t="shared" si="22"/>
        <v>France</v>
      </c>
      <c r="C1437" s="1" t="s">
        <v>9</v>
      </c>
    </row>
    <row r="1438" spans="1:3" x14ac:dyDescent="0.3">
      <c r="A1438" s="1" t="s">
        <v>1630</v>
      </c>
      <c r="B1438" s="1" t="str">
        <f t="shared" si="22"/>
        <v>Kazakhstan</v>
      </c>
      <c r="C1438" s="1" t="s">
        <v>9</v>
      </c>
    </row>
    <row r="1439" spans="1:3" x14ac:dyDescent="0.3">
      <c r="A1439" s="1" t="s">
        <v>1561</v>
      </c>
      <c r="B1439" s="1" t="str">
        <f t="shared" si="22"/>
        <v>Russia</v>
      </c>
      <c r="C1439" s="1" t="s">
        <v>9</v>
      </c>
    </row>
    <row r="1440" spans="1:3" x14ac:dyDescent="0.3">
      <c r="A1440" s="1" t="s">
        <v>101</v>
      </c>
      <c r="B1440" s="1" t="str">
        <f t="shared" si="22"/>
        <v>China</v>
      </c>
      <c r="C1440" s="1" t="s">
        <v>9</v>
      </c>
    </row>
    <row r="1441" spans="1:3" x14ac:dyDescent="0.3">
      <c r="A1441" s="1" t="s">
        <v>130</v>
      </c>
      <c r="B1441" s="1" t="str">
        <f t="shared" si="22"/>
        <v>Kazakhstan</v>
      </c>
      <c r="C1441" s="1" t="s">
        <v>9</v>
      </c>
    </row>
    <row r="1442" spans="1:3" x14ac:dyDescent="0.3">
      <c r="A1442" s="1" t="s">
        <v>536</v>
      </c>
      <c r="B1442" s="1" t="str">
        <f t="shared" si="22"/>
        <v>Japan</v>
      </c>
      <c r="C1442" s="1" t="s">
        <v>9</v>
      </c>
    </row>
    <row r="1443" spans="1:3" x14ac:dyDescent="0.3">
      <c r="A1443" s="1" t="s">
        <v>1630</v>
      </c>
      <c r="B1443" s="1" t="str">
        <f t="shared" si="22"/>
        <v>Kazakhstan</v>
      </c>
      <c r="C1443" s="1" t="s">
        <v>9</v>
      </c>
    </row>
    <row r="1444" spans="1:3" x14ac:dyDescent="0.3">
      <c r="A1444" s="1" t="s">
        <v>565</v>
      </c>
      <c r="B1444" s="1" t="str">
        <f t="shared" si="22"/>
        <v>Kazakhstan</v>
      </c>
      <c r="C1444" s="1" t="s">
        <v>9</v>
      </c>
    </row>
    <row r="1445" spans="1:3" x14ac:dyDescent="0.3">
      <c r="A1445" s="1" t="s">
        <v>379</v>
      </c>
      <c r="B1445" s="1" t="str">
        <f t="shared" si="22"/>
        <v>France</v>
      </c>
      <c r="C1445" s="1" t="s">
        <v>9</v>
      </c>
    </row>
    <row r="1446" spans="1:3" x14ac:dyDescent="0.3">
      <c r="A1446" s="1" t="s">
        <v>390</v>
      </c>
      <c r="B1446" s="1" t="str">
        <f t="shared" si="22"/>
        <v>USA</v>
      </c>
      <c r="C1446" s="1" t="s">
        <v>9</v>
      </c>
    </row>
    <row r="1447" spans="1:3" x14ac:dyDescent="0.3">
      <c r="A1447" s="1" t="s">
        <v>75</v>
      </c>
      <c r="B1447" s="1" t="str">
        <f t="shared" si="22"/>
        <v>USA</v>
      </c>
      <c r="C1447" s="1" t="s">
        <v>9</v>
      </c>
    </row>
    <row r="1448" spans="1:3" x14ac:dyDescent="0.3">
      <c r="A1448" s="1" t="s">
        <v>138</v>
      </c>
      <c r="B1448" s="1" t="str">
        <f t="shared" si="22"/>
        <v>China</v>
      </c>
      <c r="C1448" s="1" t="s">
        <v>9</v>
      </c>
    </row>
    <row r="1449" spans="1:3" x14ac:dyDescent="0.3">
      <c r="A1449" s="1" t="s">
        <v>3022</v>
      </c>
      <c r="B1449" s="1" t="str">
        <f t="shared" si="22"/>
        <v>Marshall Islands</v>
      </c>
      <c r="C1449" s="1" t="s">
        <v>9</v>
      </c>
    </row>
    <row r="1450" spans="1:3" x14ac:dyDescent="0.3">
      <c r="A1450" s="1" t="s">
        <v>2702</v>
      </c>
      <c r="B1450" s="1" t="str">
        <f t="shared" si="22"/>
        <v>Pacific Ocean</v>
      </c>
      <c r="C1450" s="1" t="s">
        <v>9</v>
      </c>
    </row>
    <row r="1451" spans="1:3" x14ac:dyDescent="0.3">
      <c r="A1451" s="1" t="s">
        <v>329</v>
      </c>
      <c r="B1451" s="1" t="str">
        <f t="shared" si="22"/>
        <v>China</v>
      </c>
      <c r="C1451" s="1" t="s">
        <v>9</v>
      </c>
    </row>
    <row r="1452" spans="1:3" x14ac:dyDescent="0.3">
      <c r="A1452" s="1" t="s">
        <v>101</v>
      </c>
      <c r="B1452" s="1" t="str">
        <f t="shared" si="22"/>
        <v>China</v>
      </c>
      <c r="C1452" s="1" t="s">
        <v>9</v>
      </c>
    </row>
    <row r="1453" spans="1:3" x14ac:dyDescent="0.3">
      <c r="A1453" s="1" t="s">
        <v>852</v>
      </c>
      <c r="B1453" s="1" t="str">
        <f t="shared" si="22"/>
        <v>Iran</v>
      </c>
      <c r="C1453" s="1" t="s">
        <v>257</v>
      </c>
    </row>
    <row r="1454" spans="1:3" x14ac:dyDescent="0.3">
      <c r="A1454" s="1" t="s">
        <v>11</v>
      </c>
      <c r="B1454" s="1" t="str">
        <f t="shared" si="22"/>
        <v>USA</v>
      </c>
      <c r="C1454" s="1" t="s">
        <v>9</v>
      </c>
    </row>
    <row r="1455" spans="1:3" x14ac:dyDescent="0.3">
      <c r="A1455" s="1" t="s">
        <v>565</v>
      </c>
      <c r="B1455" s="1" t="str">
        <f t="shared" si="22"/>
        <v>Kazakhstan</v>
      </c>
      <c r="C1455" s="1" t="s">
        <v>9</v>
      </c>
    </row>
    <row r="1456" spans="1:3" x14ac:dyDescent="0.3">
      <c r="A1456" s="1" t="s">
        <v>61</v>
      </c>
      <c r="B1456" s="1" t="str">
        <f t="shared" si="22"/>
        <v>Japan</v>
      </c>
      <c r="C1456" s="1" t="s">
        <v>9</v>
      </c>
    </row>
    <row r="1457" spans="1:3" x14ac:dyDescent="0.3">
      <c r="A1457" s="1" t="s">
        <v>3038</v>
      </c>
      <c r="B1457" s="1" t="str">
        <f t="shared" si="22"/>
        <v>Russia</v>
      </c>
      <c r="C1457" s="1" t="s">
        <v>9</v>
      </c>
    </row>
    <row r="1458" spans="1:3" x14ac:dyDescent="0.3">
      <c r="A1458" s="1" t="s">
        <v>379</v>
      </c>
      <c r="B1458" s="1" t="str">
        <f t="shared" si="22"/>
        <v>France</v>
      </c>
      <c r="C1458" s="1" t="s">
        <v>9</v>
      </c>
    </row>
    <row r="1459" spans="1:3" x14ac:dyDescent="0.3">
      <c r="A1459" s="1" t="s">
        <v>1630</v>
      </c>
      <c r="B1459" s="1" t="str">
        <f t="shared" si="22"/>
        <v>Kazakhstan</v>
      </c>
      <c r="C1459" s="1" t="s">
        <v>9</v>
      </c>
    </row>
    <row r="1460" spans="1:3" x14ac:dyDescent="0.3">
      <c r="A1460" s="1" t="s">
        <v>329</v>
      </c>
      <c r="B1460" s="1" t="str">
        <f t="shared" si="22"/>
        <v>China</v>
      </c>
      <c r="C1460" s="1" t="s">
        <v>9</v>
      </c>
    </row>
    <row r="1461" spans="1:3" x14ac:dyDescent="0.3">
      <c r="A1461" s="1" t="s">
        <v>90</v>
      </c>
      <c r="B1461" s="1" t="str">
        <f t="shared" si="22"/>
        <v>China</v>
      </c>
      <c r="C1461" s="1" t="s">
        <v>9</v>
      </c>
    </row>
    <row r="1462" spans="1:3" x14ac:dyDescent="0.3">
      <c r="A1462" s="1" t="s">
        <v>75</v>
      </c>
      <c r="B1462" s="1" t="str">
        <f t="shared" si="22"/>
        <v>USA</v>
      </c>
      <c r="C1462" s="1" t="s">
        <v>9</v>
      </c>
    </row>
    <row r="1463" spans="1:3" x14ac:dyDescent="0.3">
      <c r="A1463" s="1" t="s">
        <v>101</v>
      </c>
      <c r="B1463" s="1" t="str">
        <f t="shared" si="22"/>
        <v>China</v>
      </c>
      <c r="C1463" s="1" t="s">
        <v>9</v>
      </c>
    </row>
    <row r="1464" spans="1:3" x14ac:dyDescent="0.3">
      <c r="A1464" s="1" t="s">
        <v>87</v>
      </c>
      <c r="B1464" s="1" t="str">
        <f t="shared" si="22"/>
        <v>India</v>
      </c>
      <c r="C1464" s="1" t="s">
        <v>9</v>
      </c>
    </row>
    <row r="1465" spans="1:3" x14ac:dyDescent="0.3">
      <c r="A1465" s="1" t="s">
        <v>529</v>
      </c>
      <c r="B1465" s="1" t="str">
        <f t="shared" si="22"/>
        <v>Kazakhstan</v>
      </c>
      <c r="C1465" s="1" t="s">
        <v>9</v>
      </c>
    </row>
    <row r="1466" spans="1:3" x14ac:dyDescent="0.3">
      <c r="A1466" s="1" t="s">
        <v>130</v>
      </c>
      <c r="B1466" s="1" t="str">
        <f t="shared" si="22"/>
        <v>Kazakhstan</v>
      </c>
      <c r="C1466" s="1" t="s">
        <v>9</v>
      </c>
    </row>
    <row r="1467" spans="1:3" x14ac:dyDescent="0.3">
      <c r="A1467" s="1" t="s">
        <v>2368</v>
      </c>
      <c r="B1467" s="1" t="str">
        <f t="shared" si="22"/>
        <v>North Korea</v>
      </c>
      <c r="C1467" s="1" t="s">
        <v>257</v>
      </c>
    </row>
    <row r="1468" spans="1:3" x14ac:dyDescent="0.3">
      <c r="A1468" s="1" t="s">
        <v>745</v>
      </c>
      <c r="B1468" s="1" t="str">
        <f t="shared" si="22"/>
        <v>USA</v>
      </c>
      <c r="C1468" s="1" t="s">
        <v>9</v>
      </c>
    </row>
    <row r="1469" spans="1:3" x14ac:dyDescent="0.3">
      <c r="A1469" s="1" t="s">
        <v>101</v>
      </c>
      <c r="B1469" s="1" t="str">
        <f t="shared" si="22"/>
        <v>China</v>
      </c>
      <c r="C1469" s="1" t="s">
        <v>9</v>
      </c>
    </row>
    <row r="1470" spans="1:3" x14ac:dyDescent="0.3">
      <c r="A1470" s="1" t="s">
        <v>565</v>
      </c>
      <c r="B1470" s="1" t="str">
        <f t="shared" si="22"/>
        <v>Kazakhstan</v>
      </c>
      <c r="C1470" s="1" t="s">
        <v>9</v>
      </c>
    </row>
    <row r="1471" spans="1:3" x14ac:dyDescent="0.3">
      <c r="A1471" s="1" t="s">
        <v>529</v>
      </c>
      <c r="B1471" s="1" t="str">
        <f t="shared" si="22"/>
        <v>Kazakhstan</v>
      </c>
      <c r="C1471" s="1" t="s">
        <v>9</v>
      </c>
    </row>
    <row r="1472" spans="1:3" x14ac:dyDescent="0.3">
      <c r="A1472" s="1" t="s">
        <v>379</v>
      </c>
      <c r="B1472" s="1" t="str">
        <f t="shared" si="22"/>
        <v>France</v>
      </c>
      <c r="C1472" s="1" t="s">
        <v>9</v>
      </c>
    </row>
    <row r="1473" spans="1:3" x14ac:dyDescent="0.3">
      <c r="A1473" s="1" t="s">
        <v>75</v>
      </c>
      <c r="B1473" s="1" t="str">
        <f t="shared" si="22"/>
        <v>USA</v>
      </c>
      <c r="C1473" s="1" t="s">
        <v>9</v>
      </c>
    </row>
    <row r="1474" spans="1:3" x14ac:dyDescent="0.3">
      <c r="A1474" s="1" t="s">
        <v>101</v>
      </c>
      <c r="B1474" s="1" t="str">
        <f t="shared" ref="B1474:B1537" si="23">TRIM(MID(A1474, FIND("|", SUBSTITUTE(A1474, ",", "|", LEN(A1474) - LEN(SUBSTITUTE(A1474,",", "" )))) + 1, LEN(A1474)))</f>
        <v>China</v>
      </c>
      <c r="C1474" s="1" t="s">
        <v>9</v>
      </c>
    </row>
    <row r="1475" spans="1:3" x14ac:dyDescent="0.3">
      <c r="A1475" s="1" t="s">
        <v>529</v>
      </c>
      <c r="B1475" s="1" t="str">
        <f t="shared" si="23"/>
        <v>Kazakhstan</v>
      </c>
      <c r="C1475" s="1" t="s">
        <v>9</v>
      </c>
    </row>
    <row r="1476" spans="1:3" x14ac:dyDescent="0.3">
      <c r="A1476" s="1" t="s">
        <v>234</v>
      </c>
      <c r="B1476" s="1" t="str">
        <f t="shared" si="23"/>
        <v>France</v>
      </c>
      <c r="C1476" s="1" t="s">
        <v>9</v>
      </c>
    </row>
    <row r="1477" spans="1:3" x14ac:dyDescent="0.3">
      <c r="A1477" s="1" t="s">
        <v>852</v>
      </c>
      <c r="B1477" s="1" t="str">
        <f t="shared" si="23"/>
        <v>Iran</v>
      </c>
      <c r="C1477" s="1" t="s">
        <v>9</v>
      </c>
    </row>
    <row r="1478" spans="1:3" x14ac:dyDescent="0.3">
      <c r="A1478" s="1" t="s">
        <v>1630</v>
      </c>
      <c r="B1478" s="1" t="str">
        <f t="shared" si="23"/>
        <v>Kazakhstan</v>
      </c>
      <c r="C1478" s="1" t="s">
        <v>9</v>
      </c>
    </row>
    <row r="1479" spans="1:3" x14ac:dyDescent="0.3">
      <c r="A1479" s="1" t="s">
        <v>390</v>
      </c>
      <c r="B1479" s="1" t="str">
        <f t="shared" si="23"/>
        <v>USA</v>
      </c>
      <c r="C1479" s="1" t="s">
        <v>9</v>
      </c>
    </row>
    <row r="1480" spans="1:3" x14ac:dyDescent="0.3">
      <c r="A1480" s="1" t="s">
        <v>18</v>
      </c>
      <c r="B1480" s="1" t="str">
        <f t="shared" si="23"/>
        <v>China</v>
      </c>
      <c r="C1480" s="1" t="s">
        <v>9</v>
      </c>
    </row>
    <row r="1481" spans="1:3" x14ac:dyDescent="0.3">
      <c r="A1481" s="1" t="s">
        <v>329</v>
      </c>
      <c r="B1481" s="1" t="str">
        <f t="shared" si="23"/>
        <v>China</v>
      </c>
      <c r="C1481" s="1" t="s">
        <v>9</v>
      </c>
    </row>
    <row r="1482" spans="1:3" x14ac:dyDescent="0.3">
      <c r="A1482" s="1" t="s">
        <v>130</v>
      </c>
      <c r="B1482" s="1" t="str">
        <f t="shared" si="23"/>
        <v>Kazakhstan</v>
      </c>
      <c r="C1482" s="1" t="s">
        <v>9</v>
      </c>
    </row>
    <row r="1483" spans="1:3" x14ac:dyDescent="0.3">
      <c r="A1483" s="1" t="s">
        <v>5</v>
      </c>
      <c r="B1483" s="1" t="str">
        <f t="shared" si="23"/>
        <v>Russia</v>
      </c>
      <c r="C1483" s="1" t="s">
        <v>257</v>
      </c>
    </row>
    <row r="1484" spans="1:3" x14ac:dyDescent="0.3">
      <c r="A1484" s="1" t="s">
        <v>329</v>
      </c>
      <c r="B1484" s="1" t="str">
        <f t="shared" si="23"/>
        <v>China</v>
      </c>
      <c r="C1484" s="1" t="s">
        <v>9</v>
      </c>
    </row>
    <row r="1485" spans="1:3" x14ac:dyDescent="0.3">
      <c r="A1485" s="1" t="s">
        <v>1630</v>
      </c>
      <c r="B1485" s="1" t="str">
        <f t="shared" si="23"/>
        <v>Kazakhstan</v>
      </c>
      <c r="C1485" s="1" t="s">
        <v>9</v>
      </c>
    </row>
    <row r="1486" spans="1:3" x14ac:dyDescent="0.3">
      <c r="A1486" s="1" t="s">
        <v>101</v>
      </c>
      <c r="B1486" s="1" t="str">
        <f t="shared" si="23"/>
        <v>China</v>
      </c>
      <c r="C1486" s="1" t="s">
        <v>9</v>
      </c>
    </row>
    <row r="1487" spans="1:3" x14ac:dyDescent="0.3">
      <c r="A1487" s="1" t="s">
        <v>981</v>
      </c>
      <c r="B1487" s="1" t="str">
        <f t="shared" si="23"/>
        <v>France</v>
      </c>
      <c r="C1487" s="1" t="s">
        <v>9</v>
      </c>
    </row>
    <row r="1488" spans="1:3" x14ac:dyDescent="0.3">
      <c r="A1488" s="1" t="s">
        <v>61</v>
      </c>
      <c r="B1488" s="1" t="str">
        <f t="shared" si="23"/>
        <v>Japan</v>
      </c>
      <c r="C1488" s="1" t="s">
        <v>9</v>
      </c>
    </row>
    <row r="1489" spans="1:3" x14ac:dyDescent="0.3">
      <c r="A1489" s="1" t="s">
        <v>565</v>
      </c>
      <c r="B1489" s="1" t="str">
        <f t="shared" si="23"/>
        <v>Kazakhstan</v>
      </c>
      <c r="C1489" s="1" t="s">
        <v>9</v>
      </c>
    </row>
    <row r="1490" spans="1:3" x14ac:dyDescent="0.3">
      <c r="A1490" s="1" t="s">
        <v>18</v>
      </c>
      <c r="B1490" s="1" t="str">
        <f t="shared" si="23"/>
        <v>China</v>
      </c>
      <c r="C1490" s="1" t="s">
        <v>9</v>
      </c>
    </row>
    <row r="1491" spans="1:3" x14ac:dyDescent="0.3">
      <c r="A1491" s="1" t="s">
        <v>329</v>
      </c>
      <c r="B1491" s="1" t="str">
        <f t="shared" si="23"/>
        <v>China</v>
      </c>
      <c r="C1491" s="1" t="s">
        <v>9</v>
      </c>
    </row>
    <row r="1492" spans="1:3" x14ac:dyDescent="0.3">
      <c r="A1492" s="1" t="s">
        <v>5</v>
      </c>
      <c r="B1492" s="1" t="str">
        <f t="shared" si="23"/>
        <v>Russia</v>
      </c>
      <c r="C1492" s="1" t="s">
        <v>9</v>
      </c>
    </row>
    <row r="1493" spans="1:3" x14ac:dyDescent="0.3">
      <c r="A1493" s="1" t="s">
        <v>75</v>
      </c>
      <c r="B1493" s="1" t="str">
        <f t="shared" si="23"/>
        <v>USA</v>
      </c>
      <c r="C1493" s="1" t="s">
        <v>9</v>
      </c>
    </row>
    <row r="1494" spans="1:3" x14ac:dyDescent="0.3">
      <c r="A1494" s="1" t="s">
        <v>529</v>
      </c>
      <c r="B1494" s="1" t="str">
        <f t="shared" si="23"/>
        <v>Kazakhstan</v>
      </c>
      <c r="C1494" s="1" t="s">
        <v>9</v>
      </c>
    </row>
    <row r="1495" spans="1:3" x14ac:dyDescent="0.3">
      <c r="A1495" s="1" t="s">
        <v>90</v>
      </c>
      <c r="B1495" s="1" t="str">
        <f t="shared" si="23"/>
        <v>China</v>
      </c>
      <c r="C1495" s="1" t="s">
        <v>9</v>
      </c>
    </row>
    <row r="1496" spans="1:3" x14ac:dyDescent="0.3">
      <c r="A1496" s="1" t="s">
        <v>1630</v>
      </c>
      <c r="B1496" s="1" t="str">
        <f t="shared" si="23"/>
        <v>Kazakhstan</v>
      </c>
      <c r="C1496" s="1" t="s">
        <v>9</v>
      </c>
    </row>
    <row r="1497" spans="1:3" x14ac:dyDescent="0.3">
      <c r="A1497" s="1" t="s">
        <v>329</v>
      </c>
      <c r="B1497" s="1" t="str">
        <f t="shared" si="23"/>
        <v>China</v>
      </c>
      <c r="C1497" s="1" t="s">
        <v>9</v>
      </c>
    </row>
    <row r="1498" spans="1:3" x14ac:dyDescent="0.3">
      <c r="A1498" s="1" t="s">
        <v>2022</v>
      </c>
      <c r="B1498" s="1" t="str">
        <f t="shared" si="23"/>
        <v>Kazakhstan</v>
      </c>
      <c r="C1498" s="1" t="s">
        <v>9</v>
      </c>
    </row>
    <row r="1499" spans="1:3" x14ac:dyDescent="0.3">
      <c r="A1499" s="1" t="s">
        <v>565</v>
      </c>
      <c r="B1499" s="1" t="str">
        <f t="shared" si="23"/>
        <v>Kazakhstan</v>
      </c>
      <c r="C1499" s="1" t="s">
        <v>9</v>
      </c>
    </row>
    <row r="1500" spans="1:3" x14ac:dyDescent="0.3">
      <c r="A1500" s="1" t="s">
        <v>138</v>
      </c>
      <c r="B1500" s="1" t="str">
        <f t="shared" si="23"/>
        <v>China</v>
      </c>
      <c r="C1500" s="1" t="s">
        <v>9</v>
      </c>
    </row>
    <row r="1501" spans="1:3" x14ac:dyDescent="0.3">
      <c r="A1501" s="1" t="s">
        <v>1630</v>
      </c>
      <c r="B1501" s="1" t="str">
        <f t="shared" si="23"/>
        <v>Kazakhstan</v>
      </c>
      <c r="C1501" s="1" t="s">
        <v>9</v>
      </c>
    </row>
    <row r="1502" spans="1:3" x14ac:dyDescent="0.3">
      <c r="A1502" s="1" t="s">
        <v>114</v>
      </c>
      <c r="B1502" s="1" t="str">
        <f t="shared" si="23"/>
        <v>USA</v>
      </c>
      <c r="C1502" s="1" t="s">
        <v>9</v>
      </c>
    </row>
    <row r="1503" spans="1:3" x14ac:dyDescent="0.3">
      <c r="A1503" s="1" t="s">
        <v>981</v>
      </c>
      <c r="B1503" s="1" t="str">
        <f t="shared" si="23"/>
        <v>France</v>
      </c>
      <c r="C1503" s="1" t="s">
        <v>9</v>
      </c>
    </row>
    <row r="1504" spans="1:3" x14ac:dyDescent="0.3">
      <c r="A1504" s="1" t="s">
        <v>529</v>
      </c>
      <c r="B1504" s="1" t="str">
        <f t="shared" si="23"/>
        <v>Kazakhstan</v>
      </c>
      <c r="C1504" s="1" t="s">
        <v>9</v>
      </c>
    </row>
    <row r="1505" spans="1:3" x14ac:dyDescent="0.3">
      <c r="A1505" s="1" t="s">
        <v>87</v>
      </c>
      <c r="B1505" s="1" t="str">
        <f t="shared" si="23"/>
        <v>India</v>
      </c>
      <c r="C1505" s="1" t="s">
        <v>9</v>
      </c>
    </row>
    <row r="1506" spans="1:3" x14ac:dyDescent="0.3">
      <c r="A1506" s="1" t="s">
        <v>101</v>
      </c>
      <c r="B1506" s="1" t="str">
        <f t="shared" si="23"/>
        <v>China</v>
      </c>
      <c r="C1506" s="1" t="s">
        <v>9</v>
      </c>
    </row>
    <row r="1507" spans="1:3" x14ac:dyDescent="0.3">
      <c r="A1507" s="1" t="s">
        <v>2022</v>
      </c>
      <c r="B1507" s="1" t="str">
        <f t="shared" si="23"/>
        <v>Kazakhstan</v>
      </c>
      <c r="C1507" s="1" t="s">
        <v>9</v>
      </c>
    </row>
    <row r="1508" spans="1:3" x14ac:dyDescent="0.3">
      <c r="A1508" s="1" t="s">
        <v>5</v>
      </c>
      <c r="B1508" s="1" t="str">
        <f t="shared" si="23"/>
        <v>Russia</v>
      </c>
      <c r="C1508" s="1" t="s">
        <v>9</v>
      </c>
    </row>
    <row r="1509" spans="1:3" x14ac:dyDescent="0.3">
      <c r="A1509" s="1" t="s">
        <v>529</v>
      </c>
      <c r="B1509" s="1" t="str">
        <f t="shared" si="23"/>
        <v>Kazakhstan</v>
      </c>
      <c r="C1509" s="1" t="s">
        <v>9</v>
      </c>
    </row>
    <row r="1510" spans="1:3" x14ac:dyDescent="0.3">
      <c r="A1510" s="1" t="s">
        <v>138</v>
      </c>
      <c r="B1510" s="1" t="str">
        <f t="shared" si="23"/>
        <v>China</v>
      </c>
      <c r="C1510" s="1" t="s">
        <v>9</v>
      </c>
    </row>
    <row r="1511" spans="1:3" x14ac:dyDescent="0.3">
      <c r="A1511" s="1" t="s">
        <v>3147</v>
      </c>
      <c r="B1511" s="1" t="str">
        <f t="shared" si="23"/>
        <v>USA</v>
      </c>
      <c r="C1511" s="1" t="s">
        <v>9</v>
      </c>
    </row>
    <row r="1512" spans="1:3" x14ac:dyDescent="0.3">
      <c r="A1512" s="1" t="s">
        <v>2702</v>
      </c>
      <c r="B1512" s="1" t="str">
        <f t="shared" si="23"/>
        <v>Pacific Ocean</v>
      </c>
      <c r="C1512" s="1" t="s">
        <v>9</v>
      </c>
    </row>
    <row r="1513" spans="1:3" x14ac:dyDescent="0.3">
      <c r="A1513" s="1" t="s">
        <v>61</v>
      </c>
      <c r="B1513" s="1" t="str">
        <f t="shared" si="23"/>
        <v>Japan</v>
      </c>
      <c r="C1513" s="1" t="s">
        <v>9</v>
      </c>
    </row>
    <row r="1514" spans="1:3" x14ac:dyDescent="0.3">
      <c r="A1514" s="1" t="s">
        <v>379</v>
      </c>
      <c r="B1514" s="1" t="str">
        <f t="shared" si="23"/>
        <v>France</v>
      </c>
      <c r="C1514" s="1" t="s">
        <v>9</v>
      </c>
    </row>
    <row r="1515" spans="1:3" x14ac:dyDescent="0.3">
      <c r="A1515" s="1" t="s">
        <v>565</v>
      </c>
      <c r="B1515" s="1" t="str">
        <f t="shared" si="23"/>
        <v>Kazakhstan</v>
      </c>
      <c r="C1515" s="1" t="s">
        <v>9</v>
      </c>
    </row>
    <row r="1516" spans="1:3" x14ac:dyDescent="0.3">
      <c r="A1516" s="1" t="s">
        <v>101</v>
      </c>
      <c r="B1516" s="1" t="str">
        <f t="shared" si="23"/>
        <v>China</v>
      </c>
      <c r="C1516" s="1" t="s">
        <v>9</v>
      </c>
    </row>
    <row r="1517" spans="1:3" x14ac:dyDescent="0.3">
      <c r="A1517" s="1" t="s">
        <v>3160</v>
      </c>
      <c r="B1517" s="1" t="str">
        <f t="shared" si="23"/>
        <v>USA</v>
      </c>
      <c r="C1517" s="1" t="s">
        <v>9</v>
      </c>
    </row>
    <row r="1518" spans="1:3" x14ac:dyDescent="0.3">
      <c r="A1518" s="1" t="s">
        <v>1630</v>
      </c>
      <c r="B1518" s="1" t="str">
        <f t="shared" si="23"/>
        <v>Kazakhstan</v>
      </c>
      <c r="C1518" s="1" t="s">
        <v>257</v>
      </c>
    </row>
    <row r="1519" spans="1:3" x14ac:dyDescent="0.3">
      <c r="A1519" s="1" t="s">
        <v>90</v>
      </c>
      <c r="B1519" s="1" t="str">
        <f t="shared" si="23"/>
        <v>China</v>
      </c>
      <c r="C1519" s="1" t="s">
        <v>257</v>
      </c>
    </row>
    <row r="1520" spans="1:3" x14ac:dyDescent="0.3">
      <c r="A1520" s="1" t="s">
        <v>529</v>
      </c>
      <c r="B1520" s="1" t="str">
        <f t="shared" si="23"/>
        <v>Kazakhstan</v>
      </c>
      <c r="C1520" s="1" t="s">
        <v>257</v>
      </c>
    </row>
    <row r="1521" spans="1:3" x14ac:dyDescent="0.3">
      <c r="A1521" s="1" t="s">
        <v>2540</v>
      </c>
      <c r="B1521" s="1" t="str">
        <f t="shared" si="23"/>
        <v>Russia</v>
      </c>
      <c r="C1521" s="1" t="s">
        <v>9</v>
      </c>
    </row>
    <row r="1522" spans="1:3" x14ac:dyDescent="0.3">
      <c r="A1522" s="1" t="s">
        <v>329</v>
      </c>
      <c r="B1522" s="1" t="str">
        <f t="shared" si="23"/>
        <v>China</v>
      </c>
      <c r="C1522" s="1" t="s">
        <v>9</v>
      </c>
    </row>
    <row r="1523" spans="1:3" x14ac:dyDescent="0.3">
      <c r="A1523" s="1" t="s">
        <v>101</v>
      </c>
      <c r="B1523" s="1" t="str">
        <f t="shared" si="23"/>
        <v>China</v>
      </c>
      <c r="C1523" s="1" t="s">
        <v>9</v>
      </c>
    </row>
    <row r="1524" spans="1:3" x14ac:dyDescent="0.3">
      <c r="A1524" s="1" t="s">
        <v>379</v>
      </c>
      <c r="B1524" s="1" t="str">
        <f t="shared" si="23"/>
        <v>France</v>
      </c>
      <c r="C1524" s="1" t="s">
        <v>9</v>
      </c>
    </row>
    <row r="1525" spans="1:3" x14ac:dyDescent="0.3">
      <c r="A1525" s="1" t="s">
        <v>75</v>
      </c>
      <c r="B1525" s="1" t="str">
        <f t="shared" si="23"/>
        <v>USA</v>
      </c>
      <c r="C1525" s="1" t="s">
        <v>9</v>
      </c>
    </row>
    <row r="1526" spans="1:3" x14ac:dyDescent="0.3">
      <c r="A1526" s="1" t="s">
        <v>90</v>
      </c>
      <c r="B1526" s="1" t="str">
        <f t="shared" si="23"/>
        <v>China</v>
      </c>
      <c r="C1526" s="1" t="s">
        <v>9</v>
      </c>
    </row>
    <row r="1527" spans="1:3" x14ac:dyDescent="0.3">
      <c r="A1527" s="1" t="s">
        <v>18</v>
      </c>
      <c r="B1527" s="1" t="str">
        <f t="shared" si="23"/>
        <v>China</v>
      </c>
      <c r="C1527" s="1" t="s">
        <v>9</v>
      </c>
    </row>
    <row r="1528" spans="1:3" x14ac:dyDescent="0.3">
      <c r="A1528" s="1" t="s">
        <v>2022</v>
      </c>
      <c r="B1528" s="1" t="str">
        <f t="shared" si="23"/>
        <v>Kazakhstan</v>
      </c>
      <c r="C1528" s="1" t="s">
        <v>9</v>
      </c>
    </row>
    <row r="1529" spans="1:3" x14ac:dyDescent="0.3">
      <c r="A1529" s="1" t="s">
        <v>390</v>
      </c>
      <c r="B1529" s="1" t="str">
        <f t="shared" si="23"/>
        <v>USA</v>
      </c>
      <c r="C1529" s="1" t="s">
        <v>9</v>
      </c>
    </row>
    <row r="1530" spans="1:3" x14ac:dyDescent="0.3">
      <c r="A1530" s="1" t="s">
        <v>529</v>
      </c>
      <c r="B1530" s="1" t="str">
        <f t="shared" si="23"/>
        <v>Kazakhstan</v>
      </c>
      <c r="C1530" s="1" t="s">
        <v>9</v>
      </c>
    </row>
    <row r="1531" spans="1:3" x14ac:dyDescent="0.3">
      <c r="A1531" s="1" t="s">
        <v>290</v>
      </c>
      <c r="B1531" s="1" t="str">
        <f t="shared" si="23"/>
        <v>India</v>
      </c>
      <c r="C1531" s="1" t="s">
        <v>9</v>
      </c>
    </row>
    <row r="1532" spans="1:3" x14ac:dyDescent="0.3">
      <c r="A1532" s="1" t="s">
        <v>130</v>
      </c>
      <c r="B1532" s="1" t="str">
        <f t="shared" si="23"/>
        <v>Kazakhstan</v>
      </c>
      <c r="C1532" s="1" t="s">
        <v>9</v>
      </c>
    </row>
    <row r="1533" spans="1:3" x14ac:dyDescent="0.3">
      <c r="A1533" s="1" t="s">
        <v>101</v>
      </c>
      <c r="B1533" s="1" t="str">
        <f t="shared" si="23"/>
        <v>China</v>
      </c>
      <c r="C1533" s="1" t="s">
        <v>9</v>
      </c>
    </row>
    <row r="1534" spans="1:3" x14ac:dyDescent="0.3">
      <c r="A1534" s="1" t="s">
        <v>30</v>
      </c>
      <c r="B1534" s="1" t="str">
        <f t="shared" si="23"/>
        <v>USA</v>
      </c>
      <c r="C1534" s="1" t="s">
        <v>9</v>
      </c>
    </row>
    <row r="1535" spans="1:3" x14ac:dyDescent="0.3">
      <c r="A1535" s="1" t="s">
        <v>90</v>
      </c>
      <c r="B1535" s="1" t="str">
        <f t="shared" si="23"/>
        <v>China</v>
      </c>
      <c r="C1535" s="1" t="s">
        <v>9</v>
      </c>
    </row>
    <row r="1536" spans="1:3" x14ac:dyDescent="0.3">
      <c r="A1536" s="1" t="s">
        <v>1197</v>
      </c>
      <c r="B1536" s="1" t="str">
        <f t="shared" si="23"/>
        <v>USA</v>
      </c>
      <c r="C1536" s="1" t="s">
        <v>9</v>
      </c>
    </row>
    <row r="1537" spans="1:3" x14ac:dyDescent="0.3">
      <c r="A1537" s="1" t="s">
        <v>3038</v>
      </c>
      <c r="B1537" s="1" t="str">
        <f t="shared" si="23"/>
        <v>Russia</v>
      </c>
      <c r="C1537" s="1" t="s">
        <v>9</v>
      </c>
    </row>
    <row r="1538" spans="1:3" x14ac:dyDescent="0.3">
      <c r="A1538" s="1" t="s">
        <v>1630</v>
      </c>
      <c r="B1538" s="1" t="str">
        <f t="shared" ref="B1538:B1601" si="24">TRIM(MID(A1538, FIND("|", SUBSTITUTE(A1538, ",", "|", LEN(A1538) - LEN(SUBSTITUTE(A1538,",", "" )))) + 1, LEN(A1538)))</f>
        <v>Kazakhstan</v>
      </c>
      <c r="C1538" s="1" t="s">
        <v>9</v>
      </c>
    </row>
    <row r="1539" spans="1:3" x14ac:dyDescent="0.3">
      <c r="A1539" s="1" t="s">
        <v>101</v>
      </c>
      <c r="B1539" s="1" t="str">
        <f t="shared" si="24"/>
        <v>China</v>
      </c>
      <c r="C1539" s="1" t="s">
        <v>9</v>
      </c>
    </row>
    <row r="1540" spans="1:3" x14ac:dyDescent="0.3">
      <c r="A1540" s="1" t="s">
        <v>852</v>
      </c>
      <c r="B1540" s="1" t="str">
        <f t="shared" si="24"/>
        <v>Iran</v>
      </c>
      <c r="C1540" s="1" t="s">
        <v>9</v>
      </c>
    </row>
    <row r="1541" spans="1:3" x14ac:dyDescent="0.3">
      <c r="A1541" s="1" t="s">
        <v>114</v>
      </c>
      <c r="B1541" s="1" t="str">
        <f t="shared" si="24"/>
        <v>USA</v>
      </c>
      <c r="C1541" s="1" t="s">
        <v>9</v>
      </c>
    </row>
    <row r="1542" spans="1:3" x14ac:dyDescent="0.3">
      <c r="A1542" s="1" t="s">
        <v>1630</v>
      </c>
      <c r="B1542" s="1" t="str">
        <f t="shared" si="24"/>
        <v>Kazakhstan</v>
      </c>
      <c r="C1542" s="1" t="s">
        <v>9</v>
      </c>
    </row>
    <row r="1543" spans="1:3" x14ac:dyDescent="0.3">
      <c r="A1543" s="1" t="s">
        <v>379</v>
      </c>
      <c r="B1543" s="1" t="str">
        <f t="shared" si="24"/>
        <v>France</v>
      </c>
      <c r="C1543" s="1" t="s">
        <v>9</v>
      </c>
    </row>
    <row r="1544" spans="1:3" x14ac:dyDescent="0.3">
      <c r="A1544" s="1" t="s">
        <v>529</v>
      </c>
      <c r="B1544" s="1" t="str">
        <f t="shared" si="24"/>
        <v>Kazakhstan</v>
      </c>
      <c r="C1544" s="1" t="s">
        <v>9</v>
      </c>
    </row>
    <row r="1545" spans="1:3" x14ac:dyDescent="0.3">
      <c r="A1545" s="1" t="s">
        <v>30</v>
      </c>
      <c r="B1545" s="1" t="str">
        <f t="shared" si="24"/>
        <v>USA</v>
      </c>
      <c r="C1545" s="1" t="s">
        <v>9</v>
      </c>
    </row>
    <row r="1546" spans="1:3" x14ac:dyDescent="0.3">
      <c r="A1546" s="1" t="s">
        <v>75</v>
      </c>
      <c r="B1546" s="1" t="str">
        <f t="shared" si="24"/>
        <v>USA</v>
      </c>
      <c r="C1546" s="1" t="s">
        <v>9</v>
      </c>
    </row>
    <row r="1547" spans="1:3" x14ac:dyDescent="0.3">
      <c r="A1547" s="1" t="s">
        <v>5</v>
      </c>
      <c r="B1547" s="1" t="str">
        <f t="shared" si="24"/>
        <v>Russia</v>
      </c>
      <c r="C1547" s="1" t="s">
        <v>9</v>
      </c>
    </row>
    <row r="1548" spans="1:3" x14ac:dyDescent="0.3">
      <c r="A1548" s="1" t="s">
        <v>1630</v>
      </c>
      <c r="B1548" s="1" t="str">
        <f t="shared" si="24"/>
        <v>Kazakhstan</v>
      </c>
      <c r="C1548" s="1" t="s">
        <v>9</v>
      </c>
    </row>
    <row r="1549" spans="1:3" x14ac:dyDescent="0.3">
      <c r="A1549" s="1" t="s">
        <v>379</v>
      </c>
      <c r="B1549" s="1" t="str">
        <f t="shared" si="24"/>
        <v>France</v>
      </c>
      <c r="C1549" s="1" t="s">
        <v>9</v>
      </c>
    </row>
    <row r="1550" spans="1:3" x14ac:dyDescent="0.3">
      <c r="A1550" s="1" t="s">
        <v>87</v>
      </c>
      <c r="B1550" s="1" t="str">
        <f t="shared" si="24"/>
        <v>India</v>
      </c>
      <c r="C1550" s="1" t="s">
        <v>9</v>
      </c>
    </row>
    <row r="1551" spans="1:3" x14ac:dyDescent="0.3">
      <c r="A1551" s="1" t="s">
        <v>671</v>
      </c>
      <c r="B1551" s="1" t="str">
        <f t="shared" si="24"/>
        <v>USA</v>
      </c>
      <c r="C1551" s="1" t="s">
        <v>9</v>
      </c>
    </row>
    <row r="1552" spans="1:3" x14ac:dyDescent="0.3">
      <c r="A1552" s="1" t="s">
        <v>18</v>
      </c>
      <c r="B1552" s="1" t="str">
        <f t="shared" si="24"/>
        <v>China</v>
      </c>
      <c r="C1552" s="1" t="s">
        <v>9</v>
      </c>
    </row>
    <row r="1553" spans="1:3" x14ac:dyDescent="0.3">
      <c r="A1553" s="1" t="s">
        <v>1630</v>
      </c>
      <c r="B1553" s="1" t="str">
        <f t="shared" si="24"/>
        <v>Kazakhstan</v>
      </c>
      <c r="C1553" s="1" t="s">
        <v>9</v>
      </c>
    </row>
    <row r="1554" spans="1:3" x14ac:dyDescent="0.3">
      <c r="A1554" s="1" t="s">
        <v>390</v>
      </c>
      <c r="B1554" s="1" t="str">
        <f t="shared" si="24"/>
        <v>USA</v>
      </c>
      <c r="C1554" s="1" t="s">
        <v>9</v>
      </c>
    </row>
    <row r="1555" spans="1:3" x14ac:dyDescent="0.3">
      <c r="A1555" s="1" t="s">
        <v>75</v>
      </c>
      <c r="B1555" s="1" t="str">
        <f t="shared" si="24"/>
        <v>USA</v>
      </c>
      <c r="C1555" s="1" t="s">
        <v>9</v>
      </c>
    </row>
    <row r="1556" spans="1:3" x14ac:dyDescent="0.3">
      <c r="A1556" s="1" t="s">
        <v>2063</v>
      </c>
      <c r="B1556" s="1" t="str">
        <f t="shared" si="24"/>
        <v>USA</v>
      </c>
      <c r="C1556" s="1" t="s">
        <v>257</v>
      </c>
    </row>
    <row r="1557" spans="1:3" x14ac:dyDescent="0.3">
      <c r="A1557" s="1" t="s">
        <v>5</v>
      </c>
      <c r="B1557" s="1" t="str">
        <f t="shared" si="24"/>
        <v>Russia</v>
      </c>
      <c r="C1557" s="1" t="s">
        <v>9</v>
      </c>
    </row>
    <row r="1558" spans="1:3" x14ac:dyDescent="0.3">
      <c r="A1558" s="1" t="s">
        <v>30</v>
      </c>
      <c r="B1558" s="1" t="str">
        <f t="shared" si="24"/>
        <v>USA</v>
      </c>
      <c r="C1558" s="1" t="s">
        <v>9</v>
      </c>
    </row>
    <row r="1559" spans="1:3" x14ac:dyDescent="0.3">
      <c r="A1559" s="1" t="s">
        <v>379</v>
      </c>
      <c r="B1559" s="1" t="str">
        <f t="shared" si="24"/>
        <v>France</v>
      </c>
      <c r="C1559" s="1" t="s">
        <v>9</v>
      </c>
    </row>
    <row r="1560" spans="1:3" x14ac:dyDescent="0.3">
      <c r="A1560" s="1" t="s">
        <v>3247</v>
      </c>
      <c r="B1560" s="1" t="str">
        <f t="shared" si="24"/>
        <v>USA</v>
      </c>
      <c r="C1560" s="1" t="s">
        <v>9</v>
      </c>
    </row>
    <row r="1561" spans="1:3" x14ac:dyDescent="0.3">
      <c r="A1561" s="1" t="s">
        <v>1561</v>
      </c>
      <c r="B1561" s="1" t="str">
        <f t="shared" si="24"/>
        <v>Russia</v>
      </c>
      <c r="C1561" s="1" t="s">
        <v>117</v>
      </c>
    </row>
    <row r="1562" spans="1:3" x14ac:dyDescent="0.3">
      <c r="A1562" s="1" t="s">
        <v>1630</v>
      </c>
      <c r="B1562" s="1" t="str">
        <f t="shared" si="24"/>
        <v>Kazakhstan</v>
      </c>
      <c r="C1562" s="1" t="s">
        <v>9</v>
      </c>
    </row>
    <row r="1563" spans="1:3" x14ac:dyDescent="0.3">
      <c r="A1563" s="1" t="s">
        <v>536</v>
      </c>
      <c r="B1563" s="1" t="str">
        <f t="shared" si="24"/>
        <v>Japan</v>
      </c>
      <c r="C1563" s="1" t="s">
        <v>9</v>
      </c>
    </row>
    <row r="1564" spans="1:3" x14ac:dyDescent="0.3">
      <c r="A1564" s="1" t="s">
        <v>745</v>
      </c>
      <c r="B1564" s="1" t="str">
        <f t="shared" si="24"/>
        <v>USA</v>
      </c>
      <c r="C1564" s="1" t="s">
        <v>9</v>
      </c>
    </row>
    <row r="1565" spans="1:3" x14ac:dyDescent="0.3">
      <c r="A1565" s="1" t="s">
        <v>2022</v>
      </c>
      <c r="B1565" s="1" t="str">
        <f t="shared" si="24"/>
        <v>Kazakhstan</v>
      </c>
      <c r="C1565" s="1" t="s">
        <v>9</v>
      </c>
    </row>
    <row r="1566" spans="1:3" x14ac:dyDescent="0.3">
      <c r="A1566" s="1" t="s">
        <v>379</v>
      </c>
      <c r="B1566" s="1" t="str">
        <f t="shared" si="24"/>
        <v>France</v>
      </c>
      <c r="C1566" s="1" t="s">
        <v>9</v>
      </c>
    </row>
    <row r="1567" spans="1:3" x14ac:dyDescent="0.3">
      <c r="A1567" s="1" t="s">
        <v>529</v>
      </c>
      <c r="B1567" s="1" t="str">
        <f t="shared" si="24"/>
        <v>Kazakhstan</v>
      </c>
      <c r="C1567" s="1" t="s">
        <v>9</v>
      </c>
    </row>
    <row r="1568" spans="1:3" x14ac:dyDescent="0.3">
      <c r="A1568" s="1" t="s">
        <v>290</v>
      </c>
      <c r="B1568" s="1" t="str">
        <f t="shared" si="24"/>
        <v>India</v>
      </c>
      <c r="C1568" s="1" t="s">
        <v>257</v>
      </c>
    </row>
    <row r="1569" spans="1:3" x14ac:dyDescent="0.3">
      <c r="A1569" s="1" t="s">
        <v>18</v>
      </c>
      <c r="B1569" s="1" t="str">
        <f t="shared" si="24"/>
        <v>China</v>
      </c>
      <c r="C1569" s="1" t="s">
        <v>9</v>
      </c>
    </row>
    <row r="1570" spans="1:3" x14ac:dyDescent="0.3">
      <c r="A1570" s="1" t="s">
        <v>1630</v>
      </c>
      <c r="B1570" s="1" t="str">
        <f t="shared" si="24"/>
        <v>Kazakhstan</v>
      </c>
      <c r="C1570" s="1" t="s">
        <v>9</v>
      </c>
    </row>
    <row r="1571" spans="1:3" x14ac:dyDescent="0.3">
      <c r="A1571" s="1" t="s">
        <v>11</v>
      </c>
      <c r="B1571" s="1" t="str">
        <f t="shared" si="24"/>
        <v>USA</v>
      </c>
      <c r="C1571" s="1" t="s">
        <v>9</v>
      </c>
    </row>
    <row r="1572" spans="1:3" x14ac:dyDescent="0.3">
      <c r="A1572" s="1" t="s">
        <v>565</v>
      </c>
      <c r="B1572" s="1" t="str">
        <f t="shared" si="24"/>
        <v>Kazakhstan</v>
      </c>
      <c r="C1572" s="1" t="s">
        <v>257</v>
      </c>
    </row>
    <row r="1573" spans="1:3" x14ac:dyDescent="0.3">
      <c r="A1573" s="1" t="s">
        <v>379</v>
      </c>
      <c r="B1573" s="1" t="str">
        <f t="shared" si="24"/>
        <v>France</v>
      </c>
      <c r="C1573" s="1" t="s">
        <v>9</v>
      </c>
    </row>
    <row r="1574" spans="1:3" x14ac:dyDescent="0.3">
      <c r="A1574" s="1" t="s">
        <v>18</v>
      </c>
      <c r="B1574" s="1" t="str">
        <f t="shared" si="24"/>
        <v>China</v>
      </c>
      <c r="C1574" s="1" t="s">
        <v>9</v>
      </c>
    </row>
    <row r="1575" spans="1:3" x14ac:dyDescent="0.3">
      <c r="A1575" s="1" t="s">
        <v>390</v>
      </c>
      <c r="B1575" s="1" t="str">
        <f t="shared" si="24"/>
        <v>USA</v>
      </c>
      <c r="C1575" s="1" t="s">
        <v>9</v>
      </c>
    </row>
    <row r="1576" spans="1:3" x14ac:dyDescent="0.3">
      <c r="A1576" s="1" t="s">
        <v>3147</v>
      </c>
      <c r="B1576" s="1" t="str">
        <f t="shared" si="24"/>
        <v>USA</v>
      </c>
      <c r="C1576" s="1" t="s">
        <v>9</v>
      </c>
    </row>
    <row r="1577" spans="1:3" x14ac:dyDescent="0.3">
      <c r="A1577" s="1" t="s">
        <v>529</v>
      </c>
      <c r="B1577" s="1" t="str">
        <f t="shared" si="24"/>
        <v>Kazakhstan</v>
      </c>
      <c r="C1577" s="1" t="s">
        <v>9</v>
      </c>
    </row>
    <row r="1578" spans="1:3" x14ac:dyDescent="0.3">
      <c r="A1578" s="1" t="s">
        <v>114</v>
      </c>
      <c r="B1578" s="1" t="str">
        <f t="shared" si="24"/>
        <v>USA</v>
      </c>
      <c r="C1578" s="1" t="s">
        <v>9</v>
      </c>
    </row>
    <row r="1579" spans="1:3" x14ac:dyDescent="0.3">
      <c r="A1579" s="1" t="s">
        <v>329</v>
      </c>
      <c r="B1579" s="1" t="str">
        <f t="shared" si="24"/>
        <v>China</v>
      </c>
      <c r="C1579" s="1" t="s">
        <v>9</v>
      </c>
    </row>
    <row r="1580" spans="1:3" x14ac:dyDescent="0.3">
      <c r="A1580" s="1" t="s">
        <v>5</v>
      </c>
      <c r="B1580" s="1" t="str">
        <f t="shared" si="24"/>
        <v>Russia</v>
      </c>
      <c r="C1580" s="1" t="s">
        <v>9</v>
      </c>
    </row>
    <row r="1581" spans="1:3" x14ac:dyDescent="0.3">
      <c r="A1581" s="1" t="s">
        <v>101</v>
      </c>
      <c r="B1581" s="1" t="str">
        <f t="shared" si="24"/>
        <v>China</v>
      </c>
      <c r="C1581" s="1" t="s">
        <v>9</v>
      </c>
    </row>
    <row r="1582" spans="1:3" x14ac:dyDescent="0.3">
      <c r="A1582" s="1" t="s">
        <v>379</v>
      </c>
      <c r="B1582" s="1" t="str">
        <f t="shared" si="24"/>
        <v>France</v>
      </c>
      <c r="C1582" s="1" t="s">
        <v>9</v>
      </c>
    </row>
    <row r="1583" spans="1:3" x14ac:dyDescent="0.3">
      <c r="A1583" s="1" t="s">
        <v>1630</v>
      </c>
      <c r="B1583" s="1" t="str">
        <f t="shared" si="24"/>
        <v>Kazakhstan</v>
      </c>
      <c r="C1583" s="1" t="s">
        <v>9</v>
      </c>
    </row>
    <row r="1584" spans="1:3" x14ac:dyDescent="0.3">
      <c r="A1584" s="1" t="s">
        <v>130</v>
      </c>
      <c r="B1584" s="1" t="str">
        <f t="shared" si="24"/>
        <v>Kazakhstan</v>
      </c>
      <c r="C1584" s="1" t="s">
        <v>9</v>
      </c>
    </row>
    <row r="1585" spans="1:3" x14ac:dyDescent="0.3">
      <c r="A1585" s="1" t="s">
        <v>565</v>
      </c>
      <c r="B1585" s="1" t="str">
        <f t="shared" si="24"/>
        <v>Kazakhstan</v>
      </c>
      <c r="C1585" s="1" t="s">
        <v>9</v>
      </c>
    </row>
    <row r="1586" spans="1:3" x14ac:dyDescent="0.3">
      <c r="A1586" s="1" t="s">
        <v>1630</v>
      </c>
      <c r="B1586" s="1" t="str">
        <f t="shared" si="24"/>
        <v>Kazakhstan</v>
      </c>
      <c r="C1586" s="1" t="s">
        <v>9</v>
      </c>
    </row>
    <row r="1587" spans="1:3" x14ac:dyDescent="0.3">
      <c r="A1587" s="1" t="s">
        <v>329</v>
      </c>
      <c r="B1587" s="1" t="str">
        <f t="shared" si="24"/>
        <v>China</v>
      </c>
      <c r="C1587" s="1" t="s">
        <v>9</v>
      </c>
    </row>
    <row r="1588" spans="1:3" x14ac:dyDescent="0.3">
      <c r="A1588" s="1" t="s">
        <v>101</v>
      </c>
      <c r="B1588" s="1" t="str">
        <f t="shared" si="24"/>
        <v>China</v>
      </c>
      <c r="C1588" s="1" t="s">
        <v>9</v>
      </c>
    </row>
    <row r="1589" spans="1:3" x14ac:dyDescent="0.3">
      <c r="A1589" s="1" t="s">
        <v>3038</v>
      </c>
      <c r="B1589" s="1" t="str">
        <f t="shared" si="24"/>
        <v>Russia</v>
      </c>
      <c r="C1589" s="1" t="s">
        <v>9</v>
      </c>
    </row>
    <row r="1590" spans="1:3" x14ac:dyDescent="0.3">
      <c r="A1590" s="1" t="s">
        <v>3247</v>
      </c>
      <c r="B1590" s="1" t="str">
        <f t="shared" si="24"/>
        <v>USA</v>
      </c>
      <c r="C1590" s="1" t="s">
        <v>9</v>
      </c>
    </row>
    <row r="1591" spans="1:3" x14ac:dyDescent="0.3">
      <c r="A1591" s="1" t="s">
        <v>90</v>
      </c>
      <c r="B1591" s="1" t="str">
        <f t="shared" si="24"/>
        <v>China</v>
      </c>
      <c r="C1591" s="1" t="s">
        <v>9</v>
      </c>
    </row>
    <row r="1592" spans="1:3" x14ac:dyDescent="0.3">
      <c r="A1592" s="1" t="s">
        <v>671</v>
      </c>
      <c r="B1592" s="1" t="str">
        <f t="shared" si="24"/>
        <v>USA</v>
      </c>
      <c r="C1592" s="1" t="s">
        <v>9</v>
      </c>
    </row>
    <row r="1593" spans="1:3" x14ac:dyDescent="0.3">
      <c r="A1593" s="1" t="s">
        <v>61</v>
      </c>
      <c r="B1593" s="1" t="str">
        <f t="shared" si="24"/>
        <v>Japan</v>
      </c>
      <c r="C1593" s="1" t="s">
        <v>9</v>
      </c>
    </row>
    <row r="1594" spans="1:3" x14ac:dyDescent="0.3">
      <c r="A1594" s="1" t="s">
        <v>130</v>
      </c>
      <c r="B1594" s="1" t="str">
        <f t="shared" si="24"/>
        <v>Kazakhstan</v>
      </c>
      <c r="C1594" s="1" t="s">
        <v>9</v>
      </c>
    </row>
    <row r="1595" spans="1:3" x14ac:dyDescent="0.3">
      <c r="A1595" s="1" t="s">
        <v>1561</v>
      </c>
      <c r="B1595" s="1" t="str">
        <f t="shared" si="24"/>
        <v>Russia</v>
      </c>
      <c r="C1595" s="1" t="s">
        <v>9</v>
      </c>
    </row>
    <row r="1596" spans="1:3" x14ac:dyDescent="0.3">
      <c r="A1596" s="1" t="s">
        <v>101</v>
      </c>
      <c r="B1596" s="1" t="str">
        <f t="shared" si="24"/>
        <v>China</v>
      </c>
      <c r="C1596" s="1" t="s">
        <v>9</v>
      </c>
    </row>
    <row r="1597" spans="1:3" x14ac:dyDescent="0.3">
      <c r="A1597" s="1" t="s">
        <v>565</v>
      </c>
      <c r="B1597" s="1" t="str">
        <f t="shared" si="24"/>
        <v>Kazakhstan</v>
      </c>
      <c r="C1597" s="1" t="s">
        <v>9</v>
      </c>
    </row>
    <row r="1598" spans="1:3" x14ac:dyDescent="0.3">
      <c r="A1598" s="1" t="s">
        <v>90</v>
      </c>
      <c r="B1598" s="1" t="str">
        <f t="shared" si="24"/>
        <v>China</v>
      </c>
      <c r="C1598" s="1" t="s">
        <v>9</v>
      </c>
    </row>
    <row r="1599" spans="1:3" x14ac:dyDescent="0.3">
      <c r="A1599" s="1" t="s">
        <v>75</v>
      </c>
      <c r="B1599" s="1" t="str">
        <f t="shared" si="24"/>
        <v>USA</v>
      </c>
      <c r="C1599" s="1" t="s">
        <v>9</v>
      </c>
    </row>
    <row r="1600" spans="1:3" x14ac:dyDescent="0.3">
      <c r="A1600" s="1" t="s">
        <v>329</v>
      </c>
      <c r="B1600" s="1" t="str">
        <f t="shared" si="24"/>
        <v>China</v>
      </c>
      <c r="C1600" s="1" t="s">
        <v>9</v>
      </c>
    </row>
    <row r="1601" spans="1:3" x14ac:dyDescent="0.3">
      <c r="A1601" s="1" t="s">
        <v>379</v>
      </c>
      <c r="B1601" s="1" t="str">
        <f t="shared" si="24"/>
        <v>France</v>
      </c>
      <c r="C1601" s="1" t="s">
        <v>9</v>
      </c>
    </row>
    <row r="1602" spans="1:3" x14ac:dyDescent="0.3">
      <c r="A1602" s="1" t="s">
        <v>18</v>
      </c>
      <c r="B1602" s="1" t="str">
        <f t="shared" ref="B1602:B1665" si="25">TRIM(MID(A1602, FIND("|", SUBSTITUTE(A1602, ",", "|", LEN(A1602) - LEN(SUBSTITUTE(A1602,",", "" )))) + 1, LEN(A1602)))</f>
        <v>China</v>
      </c>
      <c r="C1602" s="1" t="s">
        <v>9</v>
      </c>
    </row>
    <row r="1603" spans="1:3" x14ac:dyDescent="0.3">
      <c r="A1603" s="1" t="s">
        <v>87</v>
      </c>
      <c r="B1603" s="1" t="str">
        <f t="shared" si="25"/>
        <v>India</v>
      </c>
      <c r="C1603" s="1" t="s">
        <v>9</v>
      </c>
    </row>
    <row r="1604" spans="1:3" x14ac:dyDescent="0.3">
      <c r="A1604" s="1" t="s">
        <v>529</v>
      </c>
      <c r="B1604" s="1" t="str">
        <f t="shared" si="25"/>
        <v>Kazakhstan</v>
      </c>
      <c r="C1604" s="1" t="s">
        <v>9</v>
      </c>
    </row>
    <row r="1605" spans="1:3" x14ac:dyDescent="0.3">
      <c r="A1605" s="1" t="s">
        <v>1630</v>
      </c>
      <c r="B1605" s="1" t="str">
        <f t="shared" si="25"/>
        <v>Kazakhstan</v>
      </c>
      <c r="C1605" s="1" t="s">
        <v>9</v>
      </c>
    </row>
    <row r="1606" spans="1:3" x14ac:dyDescent="0.3">
      <c r="A1606" s="1" t="s">
        <v>379</v>
      </c>
      <c r="B1606" s="1" t="str">
        <f t="shared" si="25"/>
        <v>France</v>
      </c>
      <c r="C1606" s="1" t="s">
        <v>9</v>
      </c>
    </row>
    <row r="1607" spans="1:3" x14ac:dyDescent="0.3">
      <c r="A1607" s="1" t="s">
        <v>498</v>
      </c>
      <c r="B1607" s="1" t="str">
        <f t="shared" si="25"/>
        <v>Israel</v>
      </c>
      <c r="C1607" s="1" t="s">
        <v>9</v>
      </c>
    </row>
    <row r="1608" spans="1:3" x14ac:dyDescent="0.3">
      <c r="A1608" s="1" t="s">
        <v>3344</v>
      </c>
      <c r="B1608" s="1" t="str">
        <f t="shared" si="25"/>
        <v>Kazakhstan</v>
      </c>
      <c r="C1608" s="1" t="s">
        <v>9</v>
      </c>
    </row>
    <row r="1609" spans="1:3" x14ac:dyDescent="0.3">
      <c r="A1609" s="1" t="s">
        <v>1630</v>
      </c>
      <c r="B1609" s="1" t="str">
        <f t="shared" si="25"/>
        <v>Kazakhstan</v>
      </c>
      <c r="C1609" s="1" t="s">
        <v>9</v>
      </c>
    </row>
    <row r="1610" spans="1:3" x14ac:dyDescent="0.3">
      <c r="A1610" s="1" t="s">
        <v>2540</v>
      </c>
      <c r="B1610" s="1" t="str">
        <f t="shared" si="25"/>
        <v>Russia</v>
      </c>
      <c r="C1610" s="1" t="s">
        <v>9</v>
      </c>
    </row>
    <row r="1611" spans="1:3" x14ac:dyDescent="0.3">
      <c r="A1611" s="1" t="s">
        <v>90</v>
      </c>
      <c r="B1611" s="1" t="str">
        <f t="shared" si="25"/>
        <v>China</v>
      </c>
      <c r="C1611" s="1" t="s">
        <v>9</v>
      </c>
    </row>
    <row r="1612" spans="1:3" x14ac:dyDescent="0.3">
      <c r="A1612" s="1" t="s">
        <v>2925</v>
      </c>
      <c r="B1612" s="1" t="str">
        <f t="shared" si="25"/>
        <v>South Korea</v>
      </c>
      <c r="C1612" s="1" t="s">
        <v>257</v>
      </c>
    </row>
    <row r="1613" spans="1:3" x14ac:dyDescent="0.3">
      <c r="A1613" s="1" t="s">
        <v>11</v>
      </c>
      <c r="B1613" s="1" t="str">
        <f t="shared" si="25"/>
        <v>USA</v>
      </c>
      <c r="C1613" s="1" t="s">
        <v>9</v>
      </c>
    </row>
    <row r="1614" spans="1:3" x14ac:dyDescent="0.3">
      <c r="A1614" s="1" t="s">
        <v>529</v>
      </c>
      <c r="B1614" s="1" t="str">
        <f t="shared" si="25"/>
        <v>Kazakhstan</v>
      </c>
      <c r="C1614" s="1" t="s">
        <v>9</v>
      </c>
    </row>
    <row r="1615" spans="1:3" x14ac:dyDescent="0.3">
      <c r="A1615" s="1" t="s">
        <v>101</v>
      </c>
      <c r="B1615" s="1" t="str">
        <f t="shared" si="25"/>
        <v>China</v>
      </c>
      <c r="C1615" s="1" t="s">
        <v>9</v>
      </c>
    </row>
    <row r="1616" spans="1:3" x14ac:dyDescent="0.3">
      <c r="A1616" s="1" t="s">
        <v>1561</v>
      </c>
      <c r="B1616" s="1" t="str">
        <f t="shared" si="25"/>
        <v>Russia</v>
      </c>
      <c r="C1616" s="1" t="s">
        <v>9</v>
      </c>
    </row>
    <row r="1617" spans="1:3" x14ac:dyDescent="0.3">
      <c r="A1617" s="1" t="s">
        <v>390</v>
      </c>
      <c r="B1617" s="1" t="str">
        <f t="shared" si="25"/>
        <v>USA</v>
      </c>
      <c r="C1617" s="1" t="s">
        <v>9</v>
      </c>
    </row>
    <row r="1618" spans="1:3" x14ac:dyDescent="0.3">
      <c r="A1618" s="1" t="s">
        <v>379</v>
      </c>
      <c r="B1618" s="1" t="str">
        <f t="shared" si="25"/>
        <v>France</v>
      </c>
      <c r="C1618" s="1" t="s">
        <v>9</v>
      </c>
    </row>
    <row r="1619" spans="1:3" x14ac:dyDescent="0.3">
      <c r="A1619" s="1" t="s">
        <v>61</v>
      </c>
      <c r="B1619" s="1" t="str">
        <f t="shared" si="25"/>
        <v>Japan</v>
      </c>
      <c r="C1619" s="1" t="s">
        <v>9</v>
      </c>
    </row>
    <row r="1620" spans="1:3" x14ac:dyDescent="0.3">
      <c r="A1620" s="1" t="s">
        <v>30</v>
      </c>
      <c r="B1620" s="1" t="str">
        <f t="shared" si="25"/>
        <v>USA</v>
      </c>
      <c r="C1620" s="1" t="s">
        <v>9</v>
      </c>
    </row>
    <row r="1621" spans="1:3" x14ac:dyDescent="0.3">
      <c r="A1621" s="1" t="s">
        <v>1630</v>
      </c>
      <c r="B1621" s="1" t="str">
        <f t="shared" si="25"/>
        <v>Kazakhstan</v>
      </c>
      <c r="C1621" s="1" t="s">
        <v>9</v>
      </c>
    </row>
    <row r="1622" spans="1:3" x14ac:dyDescent="0.3">
      <c r="A1622" s="1" t="s">
        <v>3373</v>
      </c>
      <c r="B1622" s="1" t="str">
        <f t="shared" si="25"/>
        <v>Russia</v>
      </c>
      <c r="C1622" s="1" t="s">
        <v>9</v>
      </c>
    </row>
    <row r="1623" spans="1:3" x14ac:dyDescent="0.3">
      <c r="A1623" s="1" t="s">
        <v>529</v>
      </c>
      <c r="B1623" s="1" t="str">
        <f t="shared" si="25"/>
        <v>Kazakhstan</v>
      </c>
      <c r="C1623" s="1" t="s">
        <v>9</v>
      </c>
    </row>
    <row r="1624" spans="1:3" x14ac:dyDescent="0.3">
      <c r="A1624" s="1" t="s">
        <v>75</v>
      </c>
      <c r="B1624" s="1" t="str">
        <f t="shared" si="25"/>
        <v>USA</v>
      </c>
      <c r="C1624" s="1" t="s">
        <v>9</v>
      </c>
    </row>
    <row r="1625" spans="1:3" x14ac:dyDescent="0.3">
      <c r="A1625" s="1" t="s">
        <v>3038</v>
      </c>
      <c r="B1625" s="1" t="str">
        <f t="shared" si="25"/>
        <v>Russia</v>
      </c>
      <c r="C1625" s="1" t="s">
        <v>9</v>
      </c>
    </row>
    <row r="1626" spans="1:3" x14ac:dyDescent="0.3">
      <c r="A1626" s="1" t="s">
        <v>290</v>
      </c>
      <c r="B1626" s="1" t="str">
        <f t="shared" si="25"/>
        <v>India</v>
      </c>
      <c r="C1626" s="1" t="s">
        <v>257</v>
      </c>
    </row>
    <row r="1627" spans="1:3" x14ac:dyDescent="0.3">
      <c r="A1627" s="1" t="s">
        <v>3344</v>
      </c>
      <c r="B1627" s="1" t="str">
        <f t="shared" si="25"/>
        <v>Kazakhstan</v>
      </c>
      <c r="C1627" s="1" t="s">
        <v>9</v>
      </c>
    </row>
    <row r="1628" spans="1:3" x14ac:dyDescent="0.3">
      <c r="A1628" s="1" t="s">
        <v>30</v>
      </c>
      <c r="B1628" s="1" t="str">
        <f t="shared" si="25"/>
        <v>USA</v>
      </c>
      <c r="C1628" s="1" t="s">
        <v>9</v>
      </c>
    </row>
    <row r="1629" spans="1:3" x14ac:dyDescent="0.3">
      <c r="A1629" s="1" t="s">
        <v>1630</v>
      </c>
      <c r="B1629" s="1" t="str">
        <f t="shared" si="25"/>
        <v>Kazakhstan</v>
      </c>
      <c r="C1629" s="1" t="s">
        <v>9</v>
      </c>
    </row>
    <row r="1630" spans="1:3" x14ac:dyDescent="0.3">
      <c r="A1630" s="1" t="s">
        <v>529</v>
      </c>
      <c r="B1630" s="1" t="str">
        <f t="shared" si="25"/>
        <v>Kazakhstan</v>
      </c>
      <c r="C1630" s="1" t="s">
        <v>9</v>
      </c>
    </row>
    <row r="1631" spans="1:3" x14ac:dyDescent="0.3">
      <c r="A1631" s="1" t="s">
        <v>90</v>
      </c>
      <c r="B1631" s="1" t="str">
        <f t="shared" si="25"/>
        <v>China</v>
      </c>
      <c r="C1631" s="1" t="s">
        <v>9</v>
      </c>
    </row>
    <row r="1632" spans="1:3" x14ac:dyDescent="0.3">
      <c r="A1632" s="1" t="s">
        <v>390</v>
      </c>
      <c r="B1632" s="1" t="str">
        <f t="shared" si="25"/>
        <v>USA</v>
      </c>
      <c r="C1632" s="1" t="s">
        <v>9</v>
      </c>
    </row>
    <row r="1633" spans="1:3" x14ac:dyDescent="0.3">
      <c r="A1633" s="1" t="s">
        <v>565</v>
      </c>
      <c r="B1633" s="1" t="str">
        <f t="shared" si="25"/>
        <v>Kazakhstan</v>
      </c>
      <c r="C1633" s="1" t="s">
        <v>9</v>
      </c>
    </row>
    <row r="1634" spans="1:3" x14ac:dyDescent="0.3">
      <c r="A1634" s="1" t="s">
        <v>529</v>
      </c>
      <c r="B1634" s="1" t="str">
        <f t="shared" si="25"/>
        <v>Kazakhstan</v>
      </c>
      <c r="C1634" s="1" t="s">
        <v>9</v>
      </c>
    </row>
    <row r="1635" spans="1:3" x14ac:dyDescent="0.3">
      <c r="A1635" s="1" t="s">
        <v>75</v>
      </c>
      <c r="B1635" s="1" t="str">
        <f t="shared" si="25"/>
        <v>USA</v>
      </c>
      <c r="C1635" s="1" t="s">
        <v>9</v>
      </c>
    </row>
    <row r="1636" spans="1:3" x14ac:dyDescent="0.3">
      <c r="A1636" s="1" t="s">
        <v>30</v>
      </c>
      <c r="B1636" s="1" t="str">
        <f t="shared" si="25"/>
        <v>USA</v>
      </c>
      <c r="C1636" s="1" t="s">
        <v>9</v>
      </c>
    </row>
    <row r="1637" spans="1:3" x14ac:dyDescent="0.3">
      <c r="A1637" s="1" t="s">
        <v>1630</v>
      </c>
      <c r="B1637" s="1" t="str">
        <f t="shared" si="25"/>
        <v>Kazakhstan</v>
      </c>
      <c r="C1637" s="1" t="s">
        <v>9</v>
      </c>
    </row>
    <row r="1638" spans="1:3" x14ac:dyDescent="0.3">
      <c r="A1638" s="1" t="s">
        <v>565</v>
      </c>
      <c r="B1638" s="1" t="str">
        <f t="shared" si="25"/>
        <v>Kazakhstan</v>
      </c>
      <c r="C1638" s="1" t="s">
        <v>9</v>
      </c>
    </row>
    <row r="1639" spans="1:3" x14ac:dyDescent="0.3">
      <c r="A1639" s="1" t="s">
        <v>101</v>
      </c>
      <c r="B1639" s="1" t="str">
        <f t="shared" si="25"/>
        <v>China</v>
      </c>
      <c r="C1639" s="1" t="s">
        <v>9</v>
      </c>
    </row>
    <row r="1640" spans="1:3" x14ac:dyDescent="0.3">
      <c r="A1640" s="1" t="s">
        <v>529</v>
      </c>
      <c r="B1640" s="1" t="str">
        <f t="shared" si="25"/>
        <v>Kazakhstan</v>
      </c>
      <c r="C1640" s="1" t="s">
        <v>9</v>
      </c>
    </row>
    <row r="1641" spans="1:3" x14ac:dyDescent="0.3">
      <c r="A1641" s="1" t="s">
        <v>1630</v>
      </c>
      <c r="B1641" s="1" t="str">
        <f t="shared" si="25"/>
        <v>Kazakhstan</v>
      </c>
      <c r="C1641" s="1" t="s">
        <v>9</v>
      </c>
    </row>
    <row r="1642" spans="1:3" x14ac:dyDescent="0.3">
      <c r="A1642" s="1" t="s">
        <v>379</v>
      </c>
      <c r="B1642" s="1" t="str">
        <f t="shared" si="25"/>
        <v>France</v>
      </c>
      <c r="C1642" s="1" t="s">
        <v>9</v>
      </c>
    </row>
    <row r="1643" spans="1:3" x14ac:dyDescent="0.3">
      <c r="A1643" s="1" t="s">
        <v>329</v>
      </c>
      <c r="B1643" s="1" t="str">
        <f t="shared" si="25"/>
        <v>China</v>
      </c>
      <c r="C1643" s="1" t="s">
        <v>9</v>
      </c>
    </row>
    <row r="1644" spans="1:3" x14ac:dyDescent="0.3">
      <c r="A1644" s="1" t="s">
        <v>114</v>
      </c>
      <c r="B1644" s="1" t="str">
        <f t="shared" si="25"/>
        <v>USA</v>
      </c>
      <c r="C1644" s="1" t="s">
        <v>9</v>
      </c>
    </row>
    <row r="1645" spans="1:3" x14ac:dyDescent="0.3">
      <c r="A1645" s="1" t="s">
        <v>565</v>
      </c>
      <c r="B1645" s="1" t="str">
        <f t="shared" si="25"/>
        <v>Kazakhstan</v>
      </c>
      <c r="C1645" s="1" t="s">
        <v>9</v>
      </c>
    </row>
    <row r="1646" spans="1:3" x14ac:dyDescent="0.3">
      <c r="A1646" s="1" t="s">
        <v>90</v>
      </c>
      <c r="B1646" s="1" t="str">
        <f t="shared" si="25"/>
        <v>China</v>
      </c>
      <c r="C1646" s="1" t="s">
        <v>9</v>
      </c>
    </row>
    <row r="1647" spans="1:3" x14ac:dyDescent="0.3">
      <c r="A1647" s="1" t="s">
        <v>390</v>
      </c>
      <c r="B1647" s="1" t="str">
        <f t="shared" si="25"/>
        <v>USA</v>
      </c>
      <c r="C1647" s="1" t="s">
        <v>9</v>
      </c>
    </row>
    <row r="1648" spans="1:3" x14ac:dyDescent="0.3">
      <c r="A1648" s="1" t="s">
        <v>2022</v>
      </c>
      <c r="B1648" s="1" t="str">
        <f t="shared" si="25"/>
        <v>Kazakhstan</v>
      </c>
      <c r="C1648" s="1" t="s">
        <v>9</v>
      </c>
    </row>
    <row r="1649" spans="1:3" x14ac:dyDescent="0.3">
      <c r="A1649" s="1" t="s">
        <v>61</v>
      </c>
      <c r="B1649" s="1" t="str">
        <f t="shared" si="25"/>
        <v>Japan</v>
      </c>
      <c r="C1649" s="1" t="s">
        <v>9</v>
      </c>
    </row>
    <row r="1650" spans="1:3" x14ac:dyDescent="0.3">
      <c r="A1650" s="1" t="s">
        <v>529</v>
      </c>
      <c r="B1650" s="1" t="str">
        <f t="shared" si="25"/>
        <v>Kazakhstan</v>
      </c>
      <c r="C1650" s="1" t="s">
        <v>9</v>
      </c>
    </row>
    <row r="1651" spans="1:3" x14ac:dyDescent="0.3">
      <c r="A1651" s="1" t="s">
        <v>75</v>
      </c>
      <c r="B1651" s="1" t="str">
        <f t="shared" si="25"/>
        <v>USA</v>
      </c>
      <c r="C1651" s="1" t="s">
        <v>9</v>
      </c>
    </row>
    <row r="1652" spans="1:3" x14ac:dyDescent="0.3">
      <c r="A1652" s="1" t="s">
        <v>3038</v>
      </c>
      <c r="B1652" s="1" t="str">
        <f t="shared" si="25"/>
        <v>Russia</v>
      </c>
      <c r="C1652" s="1" t="s">
        <v>9</v>
      </c>
    </row>
    <row r="1653" spans="1:3" x14ac:dyDescent="0.3">
      <c r="A1653" s="1" t="s">
        <v>30</v>
      </c>
      <c r="B1653" s="1" t="str">
        <f t="shared" si="25"/>
        <v>USA</v>
      </c>
      <c r="C1653" s="1" t="s">
        <v>9</v>
      </c>
    </row>
    <row r="1654" spans="1:3" x14ac:dyDescent="0.3">
      <c r="A1654" s="1" t="s">
        <v>90</v>
      </c>
      <c r="B1654" s="1" t="str">
        <f t="shared" si="25"/>
        <v>China</v>
      </c>
      <c r="C1654" s="1" t="s">
        <v>9</v>
      </c>
    </row>
    <row r="1655" spans="1:3" x14ac:dyDescent="0.3">
      <c r="A1655" s="1" t="s">
        <v>1630</v>
      </c>
      <c r="B1655" s="1" t="str">
        <f t="shared" si="25"/>
        <v>Kazakhstan</v>
      </c>
      <c r="C1655" s="1" t="s">
        <v>9</v>
      </c>
    </row>
    <row r="1656" spans="1:3" x14ac:dyDescent="0.3">
      <c r="A1656" s="1" t="s">
        <v>1561</v>
      </c>
      <c r="B1656" s="1" t="str">
        <f t="shared" si="25"/>
        <v>Russia</v>
      </c>
      <c r="C1656" s="1" t="s">
        <v>9</v>
      </c>
    </row>
    <row r="1657" spans="1:3" x14ac:dyDescent="0.3">
      <c r="A1657" s="1" t="s">
        <v>379</v>
      </c>
      <c r="B1657" s="1" t="str">
        <f t="shared" si="25"/>
        <v>France</v>
      </c>
      <c r="C1657" s="1" t="s">
        <v>9</v>
      </c>
    </row>
    <row r="1658" spans="1:3" x14ac:dyDescent="0.3">
      <c r="A1658" s="1" t="s">
        <v>658</v>
      </c>
      <c r="B1658" s="1" t="str">
        <f t="shared" si="25"/>
        <v>USA</v>
      </c>
      <c r="C1658" s="1" t="s">
        <v>9</v>
      </c>
    </row>
    <row r="1659" spans="1:3" x14ac:dyDescent="0.3">
      <c r="A1659" s="1" t="s">
        <v>671</v>
      </c>
      <c r="B1659" s="1" t="str">
        <f t="shared" si="25"/>
        <v>USA</v>
      </c>
      <c r="C1659" s="1" t="s">
        <v>9</v>
      </c>
    </row>
    <row r="1660" spans="1:3" x14ac:dyDescent="0.3">
      <c r="A1660" s="1" t="s">
        <v>1630</v>
      </c>
      <c r="B1660" s="1" t="str">
        <f t="shared" si="25"/>
        <v>Kazakhstan</v>
      </c>
      <c r="C1660" s="1" t="s">
        <v>9</v>
      </c>
    </row>
    <row r="1661" spans="1:3" x14ac:dyDescent="0.3">
      <c r="A1661" s="1" t="s">
        <v>114</v>
      </c>
      <c r="B1661" s="1" t="str">
        <f t="shared" si="25"/>
        <v>USA</v>
      </c>
      <c r="C1661" s="1" t="s">
        <v>9</v>
      </c>
    </row>
    <row r="1662" spans="1:3" x14ac:dyDescent="0.3">
      <c r="A1662" s="1" t="s">
        <v>379</v>
      </c>
      <c r="B1662" s="1" t="str">
        <f t="shared" si="25"/>
        <v>France</v>
      </c>
      <c r="C1662" s="1" t="s">
        <v>9</v>
      </c>
    </row>
    <row r="1663" spans="1:3" x14ac:dyDescent="0.3">
      <c r="A1663" s="1" t="s">
        <v>1630</v>
      </c>
      <c r="B1663" s="1" t="str">
        <f t="shared" si="25"/>
        <v>Kazakhstan</v>
      </c>
      <c r="C1663" s="1" t="s">
        <v>9</v>
      </c>
    </row>
    <row r="1664" spans="1:3" x14ac:dyDescent="0.3">
      <c r="A1664" s="1" t="s">
        <v>3160</v>
      </c>
      <c r="B1664" s="1" t="str">
        <f t="shared" si="25"/>
        <v>USA</v>
      </c>
      <c r="C1664" s="1" t="s">
        <v>9</v>
      </c>
    </row>
    <row r="1665" spans="1:3" x14ac:dyDescent="0.3">
      <c r="A1665" s="1" t="s">
        <v>87</v>
      </c>
      <c r="B1665" s="1" t="str">
        <f t="shared" si="25"/>
        <v>India</v>
      </c>
      <c r="C1665" s="1" t="s">
        <v>9</v>
      </c>
    </row>
    <row r="1666" spans="1:3" x14ac:dyDescent="0.3">
      <c r="A1666" s="1" t="s">
        <v>529</v>
      </c>
      <c r="B1666" s="1" t="str">
        <f t="shared" ref="B1666:B1729" si="26">TRIM(MID(A1666, FIND("|", SUBSTITUTE(A1666, ",", "|", LEN(A1666) - LEN(SUBSTITUTE(A1666,",", "" )))) + 1, LEN(A1666)))</f>
        <v>Kazakhstan</v>
      </c>
      <c r="C1666" s="1" t="s">
        <v>9</v>
      </c>
    </row>
    <row r="1667" spans="1:3" x14ac:dyDescent="0.3">
      <c r="A1667" s="1" t="s">
        <v>130</v>
      </c>
      <c r="B1667" s="1" t="str">
        <f t="shared" si="26"/>
        <v>Kazakhstan</v>
      </c>
      <c r="C1667" s="1" t="s">
        <v>9</v>
      </c>
    </row>
    <row r="1668" spans="1:3" x14ac:dyDescent="0.3">
      <c r="A1668" s="1" t="s">
        <v>536</v>
      </c>
      <c r="B1668" s="1" t="str">
        <f t="shared" si="26"/>
        <v>Japan</v>
      </c>
      <c r="C1668" s="1" t="s">
        <v>9</v>
      </c>
    </row>
    <row r="1669" spans="1:3" x14ac:dyDescent="0.3">
      <c r="A1669" s="1" t="s">
        <v>75</v>
      </c>
      <c r="B1669" s="1" t="str">
        <f t="shared" si="26"/>
        <v>USA</v>
      </c>
      <c r="C1669" s="1" t="s">
        <v>9</v>
      </c>
    </row>
    <row r="1670" spans="1:3" x14ac:dyDescent="0.3">
      <c r="A1670" s="1" t="s">
        <v>101</v>
      </c>
      <c r="B1670" s="1" t="str">
        <f t="shared" si="26"/>
        <v>China</v>
      </c>
      <c r="C1670" s="1" t="s">
        <v>117</v>
      </c>
    </row>
    <row r="1671" spans="1:3" x14ac:dyDescent="0.3">
      <c r="A1671" s="1" t="s">
        <v>30</v>
      </c>
      <c r="B1671" s="1" t="str">
        <f t="shared" si="26"/>
        <v>USA</v>
      </c>
      <c r="C1671" s="1" t="s">
        <v>9</v>
      </c>
    </row>
    <row r="1672" spans="1:3" x14ac:dyDescent="0.3">
      <c r="A1672" s="1" t="s">
        <v>2925</v>
      </c>
      <c r="B1672" s="1" t="str">
        <f t="shared" si="26"/>
        <v>South Korea</v>
      </c>
      <c r="C1672" s="1" t="s">
        <v>257</v>
      </c>
    </row>
    <row r="1673" spans="1:3" x14ac:dyDescent="0.3">
      <c r="A1673" s="1" t="s">
        <v>379</v>
      </c>
      <c r="B1673" s="1" t="str">
        <f t="shared" si="26"/>
        <v>France</v>
      </c>
      <c r="C1673" s="1" t="s">
        <v>9</v>
      </c>
    </row>
    <row r="1674" spans="1:3" x14ac:dyDescent="0.3">
      <c r="A1674" s="1" t="s">
        <v>3478</v>
      </c>
      <c r="B1674" s="1" t="str">
        <f t="shared" si="26"/>
        <v>USA</v>
      </c>
      <c r="C1674" s="1" t="s">
        <v>9</v>
      </c>
    </row>
    <row r="1675" spans="1:3" x14ac:dyDescent="0.3">
      <c r="A1675" s="1" t="s">
        <v>529</v>
      </c>
      <c r="B1675" s="1" t="str">
        <f t="shared" si="26"/>
        <v>Kazakhstan</v>
      </c>
      <c r="C1675" s="1" t="s">
        <v>9</v>
      </c>
    </row>
    <row r="1676" spans="1:3" x14ac:dyDescent="0.3">
      <c r="A1676" s="1" t="s">
        <v>3344</v>
      </c>
      <c r="B1676" s="1" t="str">
        <f t="shared" si="26"/>
        <v>Kazakhstan</v>
      </c>
      <c r="C1676" s="1" t="s">
        <v>9</v>
      </c>
    </row>
    <row r="1677" spans="1:3" x14ac:dyDescent="0.3">
      <c r="A1677" s="1" t="s">
        <v>1630</v>
      </c>
      <c r="B1677" s="1" t="str">
        <f t="shared" si="26"/>
        <v>Kazakhstan</v>
      </c>
      <c r="C1677" s="1" t="s">
        <v>9</v>
      </c>
    </row>
    <row r="1678" spans="1:3" x14ac:dyDescent="0.3">
      <c r="A1678" s="1" t="s">
        <v>3373</v>
      </c>
      <c r="B1678" s="1" t="str">
        <f t="shared" si="26"/>
        <v>Russia</v>
      </c>
      <c r="C1678" s="1" t="s">
        <v>9</v>
      </c>
    </row>
    <row r="1679" spans="1:3" x14ac:dyDescent="0.3">
      <c r="A1679" s="1" t="s">
        <v>30</v>
      </c>
      <c r="B1679" s="1" t="str">
        <f t="shared" si="26"/>
        <v>USA</v>
      </c>
      <c r="C1679" s="1" t="s">
        <v>9</v>
      </c>
    </row>
    <row r="1680" spans="1:3" x14ac:dyDescent="0.3">
      <c r="A1680" s="1" t="s">
        <v>3491</v>
      </c>
      <c r="B1680" s="1" t="str">
        <f t="shared" si="26"/>
        <v>Marshall Islands</v>
      </c>
      <c r="C1680" s="1" t="s">
        <v>9</v>
      </c>
    </row>
    <row r="1681" spans="1:3" x14ac:dyDescent="0.3">
      <c r="A1681" s="1" t="s">
        <v>1561</v>
      </c>
      <c r="B1681" s="1" t="str">
        <f t="shared" si="26"/>
        <v>Russia</v>
      </c>
      <c r="C1681" s="1" t="s">
        <v>9</v>
      </c>
    </row>
    <row r="1682" spans="1:3" x14ac:dyDescent="0.3">
      <c r="A1682" s="1" t="s">
        <v>379</v>
      </c>
      <c r="B1682" s="1" t="str">
        <f t="shared" si="26"/>
        <v>France</v>
      </c>
      <c r="C1682" s="1" t="s">
        <v>9</v>
      </c>
    </row>
    <row r="1683" spans="1:3" x14ac:dyDescent="0.3">
      <c r="A1683" s="1" t="s">
        <v>529</v>
      </c>
      <c r="B1683" s="1" t="str">
        <f t="shared" si="26"/>
        <v>Kazakhstan</v>
      </c>
      <c r="C1683" s="1" t="s">
        <v>9</v>
      </c>
    </row>
    <row r="1684" spans="1:3" x14ac:dyDescent="0.3">
      <c r="A1684" s="1" t="s">
        <v>390</v>
      </c>
      <c r="B1684" s="1" t="str">
        <f t="shared" si="26"/>
        <v>USA</v>
      </c>
      <c r="C1684" s="1" t="s">
        <v>9</v>
      </c>
    </row>
    <row r="1685" spans="1:3" x14ac:dyDescent="0.3">
      <c r="A1685" s="1" t="s">
        <v>2022</v>
      </c>
      <c r="B1685" s="1" t="str">
        <f t="shared" si="26"/>
        <v>Kazakhstan</v>
      </c>
      <c r="C1685" s="1" t="s">
        <v>9</v>
      </c>
    </row>
    <row r="1686" spans="1:3" x14ac:dyDescent="0.3">
      <c r="A1686" s="1" t="s">
        <v>75</v>
      </c>
      <c r="B1686" s="1" t="str">
        <f t="shared" si="26"/>
        <v>USA</v>
      </c>
      <c r="C1686" s="1" t="s">
        <v>9</v>
      </c>
    </row>
    <row r="1687" spans="1:3" x14ac:dyDescent="0.3">
      <c r="A1687" s="1" t="s">
        <v>1630</v>
      </c>
      <c r="B1687" s="1" t="str">
        <f t="shared" si="26"/>
        <v>Kazakhstan</v>
      </c>
      <c r="C1687" s="1" t="s">
        <v>9</v>
      </c>
    </row>
    <row r="1688" spans="1:3" x14ac:dyDescent="0.3">
      <c r="A1688" s="1" t="s">
        <v>5</v>
      </c>
      <c r="B1688" s="1" t="str">
        <f t="shared" si="26"/>
        <v>Russia</v>
      </c>
      <c r="C1688" s="1" t="s">
        <v>117</v>
      </c>
    </row>
    <row r="1689" spans="1:3" x14ac:dyDescent="0.3">
      <c r="A1689" s="1" t="s">
        <v>1197</v>
      </c>
      <c r="B1689" s="1" t="str">
        <f t="shared" si="26"/>
        <v>USA</v>
      </c>
      <c r="C1689" s="1" t="s">
        <v>9</v>
      </c>
    </row>
    <row r="1690" spans="1:3" x14ac:dyDescent="0.3">
      <c r="A1690" s="1" t="s">
        <v>529</v>
      </c>
      <c r="B1690" s="1" t="str">
        <f t="shared" si="26"/>
        <v>Kazakhstan</v>
      </c>
      <c r="C1690" s="1" t="s">
        <v>9</v>
      </c>
    </row>
    <row r="1691" spans="1:3" x14ac:dyDescent="0.3">
      <c r="A1691" s="1" t="s">
        <v>379</v>
      </c>
      <c r="B1691" s="1" t="str">
        <f t="shared" si="26"/>
        <v>France</v>
      </c>
      <c r="C1691" s="1" t="s">
        <v>9</v>
      </c>
    </row>
    <row r="1692" spans="1:3" x14ac:dyDescent="0.3">
      <c r="A1692" s="1" t="s">
        <v>30</v>
      </c>
      <c r="B1692" s="1" t="str">
        <f t="shared" si="26"/>
        <v>USA</v>
      </c>
      <c r="C1692" s="1" t="s">
        <v>9</v>
      </c>
    </row>
    <row r="1693" spans="1:3" x14ac:dyDescent="0.3">
      <c r="A1693" s="1" t="s">
        <v>1630</v>
      </c>
      <c r="B1693" s="1" t="str">
        <f t="shared" si="26"/>
        <v>Kazakhstan</v>
      </c>
      <c r="C1693" s="1" t="s">
        <v>9</v>
      </c>
    </row>
    <row r="1694" spans="1:3" x14ac:dyDescent="0.3">
      <c r="A1694" s="1" t="s">
        <v>114</v>
      </c>
      <c r="B1694" s="1" t="str">
        <f t="shared" si="26"/>
        <v>USA</v>
      </c>
      <c r="C1694" s="1" t="s">
        <v>9</v>
      </c>
    </row>
    <row r="1695" spans="1:3" x14ac:dyDescent="0.3">
      <c r="A1695" s="1" t="s">
        <v>3038</v>
      </c>
      <c r="B1695" s="1" t="str">
        <f t="shared" si="26"/>
        <v>Russia</v>
      </c>
      <c r="C1695" s="1" t="s">
        <v>9</v>
      </c>
    </row>
    <row r="1696" spans="1:3" x14ac:dyDescent="0.3">
      <c r="A1696" s="1" t="s">
        <v>3524</v>
      </c>
      <c r="B1696" s="1" t="str">
        <f t="shared" si="26"/>
        <v>China</v>
      </c>
      <c r="C1696" s="1" t="s">
        <v>9</v>
      </c>
    </row>
    <row r="1697" spans="1:3" x14ac:dyDescent="0.3">
      <c r="A1697" s="1" t="s">
        <v>2702</v>
      </c>
      <c r="B1697" s="1" t="str">
        <f t="shared" si="26"/>
        <v>Pacific Ocean</v>
      </c>
      <c r="C1697" s="1" t="s">
        <v>9</v>
      </c>
    </row>
    <row r="1698" spans="1:3" x14ac:dyDescent="0.3">
      <c r="A1698" s="1" t="s">
        <v>290</v>
      </c>
      <c r="B1698" s="1" t="str">
        <f t="shared" si="26"/>
        <v>India</v>
      </c>
      <c r="C1698" s="1" t="s">
        <v>9</v>
      </c>
    </row>
    <row r="1699" spans="1:3" x14ac:dyDescent="0.3">
      <c r="A1699" s="1" t="s">
        <v>101</v>
      </c>
      <c r="B1699" s="1" t="str">
        <f t="shared" si="26"/>
        <v>China</v>
      </c>
      <c r="C1699" s="1" t="s">
        <v>9</v>
      </c>
    </row>
    <row r="1700" spans="1:3" x14ac:dyDescent="0.3">
      <c r="A1700" s="1" t="s">
        <v>3533</v>
      </c>
      <c r="B1700" s="1" t="str">
        <f t="shared" si="26"/>
        <v>North Korea</v>
      </c>
      <c r="C1700" s="1" t="s">
        <v>257</v>
      </c>
    </row>
    <row r="1701" spans="1:3" x14ac:dyDescent="0.3">
      <c r="A1701" s="1" t="s">
        <v>75</v>
      </c>
      <c r="B1701" s="1" t="str">
        <f t="shared" si="26"/>
        <v>USA</v>
      </c>
      <c r="C1701" s="1" t="s">
        <v>9</v>
      </c>
    </row>
    <row r="1702" spans="1:3" x14ac:dyDescent="0.3">
      <c r="A1702" s="1" t="s">
        <v>529</v>
      </c>
      <c r="B1702" s="1" t="str">
        <f t="shared" si="26"/>
        <v>Kazakhstan</v>
      </c>
      <c r="C1702" s="1" t="s">
        <v>9</v>
      </c>
    </row>
    <row r="1703" spans="1:3" x14ac:dyDescent="0.3">
      <c r="A1703" s="1" t="s">
        <v>1630</v>
      </c>
      <c r="B1703" s="1" t="str">
        <f t="shared" si="26"/>
        <v>Kazakhstan</v>
      </c>
      <c r="C1703" s="1" t="s">
        <v>9</v>
      </c>
    </row>
    <row r="1704" spans="1:3" x14ac:dyDescent="0.3">
      <c r="A1704" s="1" t="s">
        <v>3478</v>
      </c>
      <c r="B1704" s="1" t="str">
        <f t="shared" si="26"/>
        <v>USA</v>
      </c>
      <c r="C1704" s="1" t="s">
        <v>9</v>
      </c>
    </row>
    <row r="1705" spans="1:3" x14ac:dyDescent="0.3">
      <c r="A1705" s="1" t="s">
        <v>1561</v>
      </c>
      <c r="B1705" s="1" t="str">
        <f t="shared" si="26"/>
        <v>Russia</v>
      </c>
      <c r="C1705" s="1" t="s">
        <v>9</v>
      </c>
    </row>
    <row r="1706" spans="1:3" x14ac:dyDescent="0.3">
      <c r="A1706" s="1" t="s">
        <v>30</v>
      </c>
      <c r="B1706" s="1" t="str">
        <f t="shared" si="26"/>
        <v>USA</v>
      </c>
      <c r="C1706" s="1" t="s">
        <v>9</v>
      </c>
    </row>
    <row r="1707" spans="1:3" x14ac:dyDescent="0.3">
      <c r="A1707" s="1" t="s">
        <v>3160</v>
      </c>
      <c r="B1707" s="1" t="str">
        <f t="shared" si="26"/>
        <v>USA</v>
      </c>
      <c r="C1707" s="1" t="s">
        <v>9</v>
      </c>
    </row>
    <row r="1708" spans="1:3" x14ac:dyDescent="0.3">
      <c r="A1708" s="1" t="s">
        <v>565</v>
      </c>
      <c r="B1708" s="1" t="str">
        <f t="shared" si="26"/>
        <v>Kazakhstan</v>
      </c>
      <c r="C1708" s="1" t="s">
        <v>9</v>
      </c>
    </row>
    <row r="1709" spans="1:3" x14ac:dyDescent="0.3">
      <c r="A1709" s="1" t="s">
        <v>2022</v>
      </c>
      <c r="B1709" s="1" t="str">
        <f t="shared" si="26"/>
        <v>Kazakhstan</v>
      </c>
      <c r="C1709" s="1" t="s">
        <v>9</v>
      </c>
    </row>
    <row r="1710" spans="1:3" x14ac:dyDescent="0.3">
      <c r="A1710" s="1" t="s">
        <v>2063</v>
      </c>
      <c r="B1710" s="1" t="str">
        <f t="shared" si="26"/>
        <v>USA</v>
      </c>
      <c r="C1710" s="1" t="s">
        <v>257</v>
      </c>
    </row>
    <row r="1711" spans="1:3" x14ac:dyDescent="0.3">
      <c r="A1711" s="1" t="s">
        <v>379</v>
      </c>
      <c r="B1711" s="1" t="str">
        <f t="shared" si="26"/>
        <v>France</v>
      </c>
      <c r="C1711" s="1" t="s">
        <v>9</v>
      </c>
    </row>
    <row r="1712" spans="1:3" x14ac:dyDescent="0.3">
      <c r="A1712" s="1" t="s">
        <v>529</v>
      </c>
      <c r="B1712" s="1" t="str">
        <f t="shared" si="26"/>
        <v>Kazakhstan</v>
      </c>
      <c r="C1712" s="1" t="s">
        <v>9</v>
      </c>
    </row>
    <row r="1713" spans="1:3" x14ac:dyDescent="0.3">
      <c r="A1713" s="1" t="s">
        <v>130</v>
      </c>
      <c r="B1713" s="1" t="str">
        <f t="shared" si="26"/>
        <v>Kazakhstan</v>
      </c>
      <c r="C1713" s="1" t="s">
        <v>9</v>
      </c>
    </row>
    <row r="1714" spans="1:3" x14ac:dyDescent="0.3">
      <c r="A1714" s="1" t="s">
        <v>114</v>
      </c>
      <c r="B1714" s="1" t="str">
        <f t="shared" si="26"/>
        <v>USA</v>
      </c>
      <c r="C1714" s="1" t="s">
        <v>9</v>
      </c>
    </row>
    <row r="1715" spans="1:3" x14ac:dyDescent="0.3">
      <c r="A1715" s="1" t="s">
        <v>852</v>
      </c>
      <c r="B1715" s="1" t="str">
        <f t="shared" si="26"/>
        <v>Iran</v>
      </c>
      <c r="C1715" s="1" t="s">
        <v>9</v>
      </c>
    </row>
    <row r="1716" spans="1:3" x14ac:dyDescent="0.3">
      <c r="A1716" s="1" t="s">
        <v>3566</v>
      </c>
      <c r="B1716" s="1" t="str">
        <f t="shared" si="26"/>
        <v>Russia</v>
      </c>
      <c r="C1716" s="1" t="s">
        <v>9</v>
      </c>
    </row>
    <row r="1717" spans="1:3" x14ac:dyDescent="0.3">
      <c r="A1717" s="1" t="s">
        <v>61</v>
      </c>
      <c r="B1717" s="1" t="str">
        <f t="shared" si="26"/>
        <v>Japan</v>
      </c>
      <c r="C1717" s="1" t="s">
        <v>9</v>
      </c>
    </row>
    <row r="1718" spans="1:3" x14ac:dyDescent="0.3">
      <c r="A1718" s="1" t="s">
        <v>390</v>
      </c>
      <c r="B1718" s="1" t="str">
        <f t="shared" si="26"/>
        <v>USA</v>
      </c>
      <c r="C1718" s="1" t="s">
        <v>9</v>
      </c>
    </row>
    <row r="1719" spans="1:3" x14ac:dyDescent="0.3">
      <c r="A1719" s="1" t="s">
        <v>565</v>
      </c>
      <c r="B1719" s="1" t="str">
        <f t="shared" si="26"/>
        <v>Kazakhstan</v>
      </c>
      <c r="C1719" s="1" t="s">
        <v>9</v>
      </c>
    </row>
    <row r="1720" spans="1:3" x14ac:dyDescent="0.3">
      <c r="A1720" s="1" t="s">
        <v>18</v>
      </c>
      <c r="B1720" s="1" t="str">
        <f t="shared" si="26"/>
        <v>China</v>
      </c>
      <c r="C1720" s="1" t="s">
        <v>9</v>
      </c>
    </row>
    <row r="1721" spans="1:3" x14ac:dyDescent="0.3">
      <c r="A1721" s="1" t="s">
        <v>379</v>
      </c>
      <c r="B1721" s="1" t="str">
        <f t="shared" si="26"/>
        <v>France</v>
      </c>
      <c r="C1721" s="1" t="s">
        <v>9</v>
      </c>
    </row>
    <row r="1722" spans="1:3" x14ac:dyDescent="0.3">
      <c r="A1722" s="1" t="s">
        <v>329</v>
      </c>
      <c r="B1722" s="1" t="str">
        <f t="shared" si="26"/>
        <v>China</v>
      </c>
      <c r="C1722" s="1" t="s">
        <v>9</v>
      </c>
    </row>
    <row r="1723" spans="1:3" x14ac:dyDescent="0.3">
      <c r="A1723" s="1" t="s">
        <v>529</v>
      </c>
      <c r="B1723" s="1" t="str">
        <f t="shared" si="26"/>
        <v>Kazakhstan</v>
      </c>
      <c r="C1723" s="1" t="s">
        <v>9</v>
      </c>
    </row>
    <row r="1724" spans="1:3" x14ac:dyDescent="0.3">
      <c r="A1724" s="1" t="s">
        <v>3038</v>
      </c>
      <c r="B1724" s="1" t="str">
        <f t="shared" si="26"/>
        <v>Russia</v>
      </c>
      <c r="C1724" s="1" t="s">
        <v>9</v>
      </c>
    </row>
    <row r="1725" spans="1:3" x14ac:dyDescent="0.3">
      <c r="A1725" s="1" t="s">
        <v>90</v>
      </c>
      <c r="B1725" s="1" t="str">
        <f t="shared" si="26"/>
        <v>China</v>
      </c>
      <c r="C1725" s="1" t="s">
        <v>9</v>
      </c>
    </row>
    <row r="1726" spans="1:3" x14ac:dyDescent="0.3">
      <c r="A1726" s="1" t="s">
        <v>1630</v>
      </c>
      <c r="B1726" s="1" t="str">
        <f t="shared" si="26"/>
        <v>Kazakhstan</v>
      </c>
      <c r="C1726" s="1" t="s">
        <v>9</v>
      </c>
    </row>
    <row r="1727" spans="1:3" x14ac:dyDescent="0.3">
      <c r="A1727" s="1" t="s">
        <v>30</v>
      </c>
      <c r="B1727" s="1" t="str">
        <f t="shared" si="26"/>
        <v>USA</v>
      </c>
      <c r="C1727" s="1" t="s">
        <v>9</v>
      </c>
    </row>
    <row r="1728" spans="1:3" x14ac:dyDescent="0.3">
      <c r="A1728" s="1" t="s">
        <v>3038</v>
      </c>
      <c r="B1728" s="1" t="str">
        <f t="shared" si="26"/>
        <v>Russia</v>
      </c>
      <c r="C1728" s="1" t="s">
        <v>9</v>
      </c>
    </row>
    <row r="1729" spans="1:3" x14ac:dyDescent="0.3">
      <c r="A1729" s="1" t="s">
        <v>529</v>
      </c>
      <c r="B1729" s="1" t="str">
        <f t="shared" si="26"/>
        <v>Kazakhstan</v>
      </c>
      <c r="C1729" s="1" t="s">
        <v>9</v>
      </c>
    </row>
    <row r="1730" spans="1:3" x14ac:dyDescent="0.3">
      <c r="A1730" s="1" t="s">
        <v>90</v>
      </c>
      <c r="B1730" s="1" t="str">
        <f t="shared" ref="B1730:B1793" si="27">TRIM(MID(A1730, FIND("|", SUBSTITUTE(A1730, ",", "|", LEN(A1730) - LEN(SUBSTITUTE(A1730,",", "" )))) + 1, LEN(A1730)))</f>
        <v>China</v>
      </c>
      <c r="C1730" s="1" t="s">
        <v>9</v>
      </c>
    </row>
    <row r="1731" spans="1:3" x14ac:dyDescent="0.3">
      <c r="A1731" s="1" t="s">
        <v>101</v>
      </c>
      <c r="B1731" s="1" t="str">
        <f t="shared" si="27"/>
        <v>China</v>
      </c>
      <c r="C1731" s="1" t="s">
        <v>9</v>
      </c>
    </row>
    <row r="1732" spans="1:3" x14ac:dyDescent="0.3">
      <c r="A1732" s="1" t="s">
        <v>114</v>
      </c>
      <c r="B1732" s="1" t="str">
        <f t="shared" si="27"/>
        <v>USA</v>
      </c>
      <c r="C1732" s="1" t="s">
        <v>9</v>
      </c>
    </row>
    <row r="1733" spans="1:3" x14ac:dyDescent="0.3">
      <c r="A1733" s="1" t="s">
        <v>329</v>
      </c>
      <c r="B1733" s="1" t="str">
        <f t="shared" si="27"/>
        <v>China</v>
      </c>
      <c r="C1733" s="1" t="s">
        <v>9</v>
      </c>
    </row>
    <row r="1734" spans="1:3" x14ac:dyDescent="0.3">
      <c r="A1734" s="1" t="s">
        <v>290</v>
      </c>
      <c r="B1734" s="1" t="str">
        <f t="shared" si="27"/>
        <v>India</v>
      </c>
      <c r="C1734" s="1" t="s">
        <v>9</v>
      </c>
    </row>
    <row r="1735" spans="1:3" x14ac:dyDescent="0.3">
      <c r="A1735" s="1" t="s">
        <v>3022</v>
      </c>
      <c r="B1735" s="1" t="str">
        <f t="shared" si="27"/>
        <v>Marshall Islands</v>
      </c>
      <c r="C1735" s="1" t="s">
        <v>9</v>
      </c>
    </row>
    <row r="1736" spans="1:3" x14ac:dyDescent="0.3">
      <c r="A1736" s="1" t="s">
        <v>1630</v>
      </c>
      <c r="B1736" s="1" t="str">
        <f t="shared" si="27"/>
        <v>Kazakhstan</v>
      </c>
      <c r="C1736" s="1" t="s">
        <v>9</v>
      </c>
    </row>
    <row r="1737" spans="1:3" x14ac:dyDescent="0.3">
      <c r="A1737" s="1" t="s">
        <v>2540</v>
      </c>
      <c r="B1737" s="1" t="str">
        <f t="shared" si="27"/>
        <v>Russia</v>
      </c>
      <c r="C1737" s="1" t="s">
        <v>9</v>
      </c>
    </row>
    <row r="1738" spans="1:3" x14ac:dyDescent="0.3">
      <c r="A1738" s="1" t="s">
        <v>3491</v>
      </c>
      <c r="B1738" s="1" t="str">
        <f t="shared" si="27"/>
        <v>Marshall Islands</v>
      </c>
      <c r="C1738" s="1" t="s">
        <v>9</v>
      </c>
    </row>
    <row r="1739" spans="1:3" x14ac:dyDescent="0.3">
      <c r="A1739" s="1" t="s">
        <v>138</v>
      </c>
      <c r="B1739" s="1" t="str">
        <f t="shared" si="27"/>
        <v>China</v>
      </c>
      <c r="C1739" s="1" t="s">
        <v>9</v>
      </c>
    </row>
    <row r="1740" spans="1:3" x14ac:dyDescent="0.3">
      <c r="A1740" s="1" t="s">
        <v>565</v>
      </c>
      <c r="B1740" s="1" t="str">
        <f t="shared" si="27"/>
        <v>Kazakhstan</v>
      </c>
      <c r="C1740" s="1" t="s">
        <v>9</v>
      </c>
    </row>
    <row r="1741" spans="1:3" x14ac:dyDescent="0.3">
      <c r="A1741" s="1" t="s">
        <v>2702</v>
      </c>
      <c r="B1741" s="1" t="str">
        <f t="shared" si="27"/>
        <v>Pacific Ocean</v>
      </c>
      <c r="C1741" s="1" t="s">
        <v>9</v>
      </c>
    </row>
    <row r="1742" spans="1:3" x14ac:dyDescent="0.3">
      <c r="A1742" s="1" t="s">
        <v>529</v>
      </c>
      <c r="B1742" s="1" t="str">
        <f t="shared" si="27"/>
        <v>Kazakhstan</v>
      </c>
      <c r="C1742" s="1" t="s">
        <v>9</v>
      </c>
    </row>
    <row r="1743" spans="1:3" x14ac:dyDescent="0.3">
      <c r="A1743" s="1" t="s">
        <v>1630</v>
      </c>
      <c r="B1743" s="1" t="str">
        <f t="shared" si="27"/>
        <v>Kazakhstan</v>
      </c>
      <c r="C1743" s="1" t="s">
        <v>9</v>
      </c>
    </row>
    <row r="1744" spans="1:3" x14ac:dyDescent="0.3">
      <c r="A1744" s="1" t="s">
        <v>114</v>
      </c>
      <c r="B1744" s="1" t="str">
        <f t="shared" si="27"/>
        <v>USA</v>
      </c>
      <c r="C1744" s="1" t="s">
        <v>9</v>
      </c>
    </row>
    <row r="1745" spans="1:3" x14ac:dyDescent="0.3">
      <c r="A1745" s="1" t="s">
        <v>3524</v>
      </c>
      <c r="B1745" s="1" t="str">
        <f t="shared" si="27"/>
        <v>China</v>
      </c>
      <c r="C1745" s="1" t="s">
        <v>9</v>
      </c>
    </row>
    <row r="1746" spans="1:3" x14ac:dyDescent="0.3">
      <c r="A1746" s="1" t="s">
        <v>3344</v>
      </c>
      <c r="B1746" s="1" t="str">
        <f t="shared" si="27"/>
        <v>Kazakhstan</v>
      </c>
      <c r="C1746" s="1" t="s">
        <v>9</v>
      </c>
    </row>
    <row r="1747" spans="1:3" x14ac:dyDescent="0.3">
      <c r="A1747" s="1" t="s">
        <v>529</v>
      </c>
      <c r="B1747" s="1" t="str">
        <f t="shared" si="27"/>
        <v>Kazakhstan</v>
      </c>
      <c r="C1747" s="1" t="s">
        <v>9</v>
      </c>
    </row>
    <row r="1748" spans="1:3" x14ac:dyDescent="0.3">
      <c r="A1748" s="1" t="s">
        <v>852</v>
      </c>
      <c r="B1748" s="1" t="str">
        <f t="shared" si="27"/>
        <v>Iran</v>
      </c>
      <c r="C1748" s="1" t="s">
        <v>257</v>
      </c>
    </row>
    <row r="1749" spans="1:3" x14ac:dyDescent="0.3">
      <c r="A1749" s="1" t="s">
        <v>379</v>
      </c>
      <c r="B1749" s="1" t="str">
        <f t="shared" si="27"/>
        <v>France</v>
      </c>
      <c r="C1749" s="1" t="s">
        <v>9</v>
      </c>
    </row>
    <row r="1750" spans="1:3" x14ac:dyDescent="0.3">
      <c r="A1750" s="1" t="s">
        <v>3491</v>
      </c>
      <c r="B1750" s="1" t="str">
        <f t="shared" si="27"/>
        <v>Marshall Islands</v>
      </c>
      <c r="C1750" s="1" t="s">
        <v>257</v>
      </c>
    </row>
    <row r="1751" spans="1:3" x14ac:dyDescent="0.3">
      <c r="A1751" s="1" t="s">
        <v>5</v>
      </c>
      <c r="B1751" s="1" t="str">
        <f t="shared" si="27"/>
        <v>Russia</v>
      </c>
      <c r="C1751" s="1" t="s">
        <v>9</v>
      </c>
    </row>
    <row r="1752" spans="1:3" x14ac:dyDescent="0.3">
      <c r="A1752" s="1" t="s">
        <v>3373</v>
      </c>
      <c r="B1752" s="1" t="str">
        <f t="shared" si="27"/>
        <v>Russia</v>
      </c>
      <c r="C1752" s="1" t="s">
        <v>9</v>
      </c>
    </row>
    <row r="1753" spans="1:3" x14ac:dyDescent="0.3">
      <c r="A1753" s="1" t="s">
        <v>2702</v>
      </c>
      <c r="B1753" s="1" t="str">
        <f t="shared" si="27"/>
        <v>Pacific Ocean</v>
      </c>
      <c r="C1753" s="1" t="s">
        <v>9</v>
      </c>
    </row>
    <row r="1754" spans="1:3" x14ac:dyDescent="0.3">
      <c r="A1754" s="1" t="s">
        <v>379</v>
      </c>
      <c r="B1754" s="1" t="str">
        <f t="shared" si="27"/>
        <v>France</v>
      </c>
      <c r="C1754" s="1" t="s">
        <v>9</v>
      </c>
    </row>
    <row r="1755" spans="1:3" x14ac:dyDescent="0.3">
      <c r="A1755" s="1" t="s">
        <v>565</v>
      </c>
      <c r="B1755" s="1" t="str">
        <f t="shared" si="27"/>
        <v>Kazakhstan</v>
      </c>
      <c r="C1755" s="1" t="s">
        <v>9</v>
      </c>
    </row>
    <row r="1756" spans="1:3" x14ac:dyDescent="0.3">
      <c r="A1756" s="1" t="s">
        <v>114</v>
      </c>
      <c r="B1756" s="1" t="str">
        <f t="shared" si="27"/>
        <v>USA</v>
      </c>
      <c r="C1756" s="1" t="s">
        <v>9</v>
      </c>
    </row>
    <row r="1757" spans="1:3" x14ac:dyDescent="0.3">
      <c r="A1757" s="1" t="s">
        <v>3373</v>
      </c>
      <c r="B1757" s="1" t="str">
        <f t="shared" si="27"/>
        <v>Russia</v>
      </c>
      <c r="C1757" s="1" t="s">
        <v>9</v>
      </c>
    </row>
    <row r="1758" spans="1:3" x14ac:dyDescent="0.3">
      <c r="A1758" s="1" t="s">
        <v>379</v>
      </c>
      <c r="B1758" s="1" t="str">
        <f t="shared" si="27"/>
        <v>France</v>
      </c>
      <c r="C1758" s="1" t="s">
        <v>9</v>
      </c>
    </row>
    <row r="1759" spans="1:3" x14ac:dyDescent="0.3">
      <c r="A1759" s="1" t="s">
        <v>3160</v>
      </c>
      <c r="B1759" s="1" t="str">
        <f t="shared" si="27"/>
        <v>USA</v>
      </c>
      <c r="C1759" s="1" t="s">
        <v>9</v>
      </c>
    </row>
    <row r="1760" spans="1:3" x14ac:dyDescent="0.3">
      <c r="A1760" s="1" t="s">
        <v>101</v>
      </c>
      <c r="B1760" s="1" t="str">
        <f t="shared" si="27"/>
        <v>China</v>
      </c>
      <c r="C1760" s="1" t="s">
        <v>9</v>
      </c>
    </row>
    <row r="1761" spans="1:3" x14ac:dyDescent="0.3">
      <c r="A1761" s="1" t="s">
        <v>30</v>
      </c>
      <c r="B1761" s="1" t="str">
        <f t="shared" si="27"/>
        <v>USA</v>
      </c>
      <c r="C1761" s="1" t="s">
        <v>9</v>
      </c>
    </row>
    <row r="1762" spans="1:3" x14ac:dyDescent="0.3">
      <c r="A1762" s="1" t="s">
        <v>3524</v>
      </c>
      <c r="B1762" s="1" t="str">
        <f t="shared" si="27"/>
        <v>China</v>
      </c>
      <c r="C1762" s="1" t="s">
        <v>9</v>
      </c>
    </row>
    <row r="1763" spans="1:3" x14ac:dyDescent="0.3">
      <c r="A1763" s="1" t="s">
        <v>1561</v>
      </c>
      <c r="B1763" s="1" t="str">
        <f t="shared" si="27"/>
        <v>Russia</v>
      </c>
      <c r="C1763" s="1" t="s">
        <v>9</v>
      </c>
    </row>
    <row r="1764" spans="1:3" x14ac:dyDescent="0.3">
      <c r="A1764" s="1" t="s">
        <v>2702</v>
      </c>
      <c r="B1764" s="1" t="str">
        <f t="shared" si="27"/>
        <v>Pacific Ocean</v>
      </c>
      <c r="C1764" s="1" t="s">
        <v>9</v>
      </c>
    </row>
    <row r="1765" spans="1:3" x14ac:dyDescent="0.3">
      <c r="A1765" s="1" t="s">
        <v>1630</v>
      </c>
      <c r="B1765" s="1" t="str">
        <f t="shared" si="27"/>
        <v>Kazakhstan</v>
      </c>
      <c r="C1765" s="1" t="s">
        <v>9</v>
      </c>
    </row>
    <row r="1766" spans="1:3" x14ac:dyDescent="0.3">
      <c r="A1766" s="1" t="s">
        <v>2022</v>
      </c>
      <c r="B1766" s="1" t="str">
        <f t="shared" si="27"/>
        <v>Kazakhstan</v>
      </c>
      <c r="C1766" s="1" t="s">
        <v>9</v>
      </c>
    </row>
    <row r="1767" spans="1:3" x14ac:dyDescent="0.3">
      <c r="A1767" s="1" t="s">
        <v>290</v>
      </c>
      <c r="B1767" s="1" t="str">
        <f t="shared" si="27"/>
        <v>India</v>
      </c>
      <c r="C1767" s="1" t="s">
        <v>9</v>
      </c>
    </row>
    <row r="1768" spans="1:3" x14ac:dyDescent="0.3">
      <c r="A1768" s="1" t="s">
        <v>130</v>
      </c>
      <c r="B1768" s="1" t="str">
        <f t="shared" si="27"/>
        <v>Kazakhstan</v>
      </c>
      <c r="C1768" s="1" t="s">
        <v>9</v>
      </c>
    </row>
    <row r="1769" spans="1:3" x14ac:dyDescent="0.3">
      <c r="A1769" s="1" t="s">
        <v>101</v>
      </c>
      <c r="B1769" s="1" t="str">
        <f t="shared" si="27"/>
        <v>China</v>
      </c>
      <c r="C1769" s="1" t="s">
        <v>9</v>
      </c>
    </row>
    <row r="1770" spans="1:3" x14ac:dyDescent="0.3">
      <c r="A1770" s="1" t="s">
        <v>379</v>
      </c>
      <c r="B1770" s="1" t="str">
        <f t="shared" si="27"/>
        <v>France</v>
      </c>
      <c r="C1770" s="1" t="s">
        <v>9</v>
      </c>
    </row>
    <row r="1771" spans="1:3" x14ac:dyDescent="0.3">
      <c r="A1771" s="1" t="s">
        <v>3022</v>
      </c>
      <c r="B1771" s="1" t="str">
        <f t="shared" si="27"/>
        <v>Marshall Islands</v>
      </c>
      <c r="C1771" s="1" t="s">
        <v>9</v>
      </c>
    </row>
    <row r="1772" spans="1:3" x14ac:dyDescent="0.3">
      <c r="A1772" s="1" t="s">
        <v>75</v>
      </c>
      <c r="B1772" s="1" t="str">
        <f t="shared" si="27"/>
        <v>USA</v>
      </c>
      <c r="C1772" s="1" t="s">
        <v>9</v>
      </c>
    </row>
    <row r="1773" spans="1:3" x14ac:dyDescent="0.3">
      <c r="A1773" s="1" t="s">
        <v>1630</v>
      </c>
      <c r="B1773" s="1" t="str">
        <f t="shared" si="27"/>
        <v>Kazakhstan</v>
      </c>
      <c r="C1773" s="1" t="s">
        <v>9</v>
      </c>
    </row>
    <row r="1774" spans="1:3" x14ac:dyDescent="0.3">
      <c r="A1774" s="1" t="s">
        <v>3373</v>
      </c>
      <c r="B1774" s="1" t="str">
        <f t="shared" si="27"/>
        <v>Russia</v>
      </c>
      <c r="C1774" s="1" t="s">
        <v>9</v>
      </c>
    </row>
    <row r="1775" spans="1:3" x14ac:dyDescent="0.3">
      <c r="A1775" s="1" t="s">
        <v>2702</v>
      </c>
      <c r="B1775" s="1" t="str">
        <f t="shared" si="27"/>
        <v>Pacific Ocean</v>
      </c>
      <c r="C1775" s="1" t="s">
        <v>9</v>
      </c>
    </row>
    <row r="1776" spans="1:3" x14ac:dyDescent="0.3">
      <c r="A1776" s="1" t="s">
        <v>3478</v>
      </c>
      <c r="B1776" s="1" t="str">
        <f t="shared" si="27"/>
        <v>USA</v>
      </c>
      <c r="C1776" s="1" t="s">
        <v>9</v>
      </c>
    </row>
    <row r="1777" spans="1:3" x14ac:dyDescent="0.3">
      <c r="A1777" s="1" t="s">
        <v>529</v>
      </c>
      <c r="B1777" s="1" t="str">
        <f t="shared" si="27"/>
        <v>Kazakhstan</v>
      </c>
      <c r="C1777" s="1" t="s">
        <v>117</v>
      </c>
    </row>
    <row r="1778" spans="1:3" x14ac:dyDescent="0.3">
      <c r="A1778" s="1" t="s">
        <v>671</v>
      </c>
      <c r="B1778" s="1" t="str">
        <f t="shared" si="27"/>
        <v>USA</v>
      </c>
      <c r="C1778" s="1" t="s">
        <v>9</v>
      </c>
    </row>
    <row r="1779" spans="1:3" x14ac:dyDescent="0.3">
      <c r="A1779" s="1" t="s">
        <v>30</v>
      </c>
      <c r="B1779" s="1" t="str">
        <f t="shared" si="27"/>
        <v>USA</v>
      </c>
      <c r="C1779" s="1" t="s">
        <v>9</v>
      </c>
    </row>
    <row r="1780" spans="1:3" x14ac:dyDescent="0.3">
      <c r="A1780" s="1" t="s">
        <v>379</v>
      </c>
      <c r="B1780" s="1" t="str">
        <f t="shared" si="27"/>
        <v>France</v>
      </c>
      <c r="C1780" s="1" t="s">
        <v>9</v>
      </c>
    </row>
    <row r="1781" spans="1:3" x14ac:dyDescent="0.3">
      <c r="A1781" s="1" t="s">
        <v>61</v>
      </c>
      <c r="B1781" s="1" t="str">
        <f t="shared" si="27"/>
        <v>Japan</v>
      </c>
      <c r="C1781" s="1" t="s">
        <v>9</v>
      </c>
    </row>
    <row r="1782" spans="1:3" x14ac:dyDescent="0.3">
      <c r="A1782" s="1" t="s">
        <v>529</v>
      </c>
      <c r="B1782" s="1" t="str">
        <f t="shared" si="27"/>
        <v>Kazakhstan</v>
      </c>
      <c r="C1782" s="1" t="s">
        <v>9</v>
      </c>
    </row>
    <row r="1783" spans="1:3" x14ac:dyDescent="0.3">
      <c r="A1783" s="1" t="s">
        <v>30</v>
      </c>
      <c r="B1783" s="1" t="str">
        <f t="shared" si="27"/>
        <v>USA</v>
      </c>
      <c r="C1783" s="1" t="s">
        <v>9</v>
      </c>
    </row>
    <row r="1784" spans="1:3" x14ac:dyDescent="0.3">
      <c r="A1784" s="1" t="s">
        <v>1630</v>
      </c>
      <c r="B1784" s="1" t="str">
        <f t="shared" si="27"/>
        <v>Kazakhstan</v>
      </c>
      <c r="C1784" s="1" t="s">
        <v>9</v>
      </c>
    </row>
    <row r="1785" spans="1:3" x14ac:dyDescent="0.3">
      <c r="A1785" s="1" t="s">
        <v>529</v>
      </c>
      <c r="B1785" s="1" t="str">
        <f t="shared" si="27"/>
        <v>Kazakhstan</v>
      </c>
      <c r="C1785" s="1" t="s">
        <v>9</v>
      </c>
    </row>
    <row r="1786" spans="1:3" x14ac:dyDescent="0.3">
      <c r="A1786" s="1" t="s">
        <v>87</v>
      </c>
      <c r="B1786" s="1" t="str">
        <f t="shared" si="27"/>
        <v>India</v>
      </c>
      <c r="C1786" s="1" t="s">
        <v>9</v>
      </c>
    </row>
    <row r="1787" spans="1:3" x14ac:dyDescent="0.3">
      <c r="A1787" s="1" t="s">
        <v>2702</v>
      </c>
      <c r="B1787" s="1" t="str">
        <f t="shared" si="27"/>
        <v>Pacific Ocean</v>
      </c>
      <c r="C1787" s="1" t="s">
        <v>9</v>
      </c>
    </row>
    <row r="1788" spans="1:3" x14ac:dyDescent="0.3">
      <c r="A1788" s="1" t="s">
        <v>565</v>
      </c>
      <c r="B1788" s="1" t="str">
        <f t="shared" si="27"/>
        <v>Kazakhstan</v>
      </c>
      <c r="C1788" s="1" t="s">
        <v>9</v>
      </c>
    </row>
    <row r="1789" spans="1:3" x14ac:dyDescent="0.3">
      <c r="A1789" s="1" t="s">
        <v>1630</v>
      </c>
      <c r="B1789" s="1" t="str">
        <f t="shared" si="27"/>
        <v>Kazakhstan</v>
      </c>
      <c r="C1789" s="1" t="s">
        <v>9</v>
      </c>
    </row>
    <row r="1790" spans="1:3" x14ac:dyDescent="0.3">
      <c r="A1790" s="1" t="s">
        <v>379</v>
      </c>
      <c r="B1790" s="1" t="str">
        <f t="shared" si="27"/>
        <v>France</v>
      </c>
      <c r="C1790" s="1" t="s">
        <v>9</v>
      </c>
    </row>
    <row r="1791" spans="1:3" x14ac:dyDescent="0.3">
      <c r="A1791" s="1" t="s">
        <v>3478</v>
      </c>
      <c r="B1791" s="1" t="str">
        <f t="shared" si="27"/>
        <v>USA</v>
      </c>
      <c r="C1791" s="1" t="s">
        <v>9</v>
      </c>
    </row>
    <row r="1792" spans="1:3" x14ac:dyDescent="0.3">
      <c r="A1792" s="1" t="s">
        <v>130</v>
      </c>
      <c r="B1792" s="1" t="str">
        <f t="shared" si="27"/>
        <v>Kazakhstan</v>
      </c>
      <c r="C1792" s="1" t="s">
        <v>9</v>
      </c>
    </row>
    <row r="1793" spans="1:3" x14ac:dyDescent="0.3">
      <c r="A1793" s="1" t="s">
        <v>75</v>
      </c>
      <c r="B1793" s="1" t="str">
        <f t="shared" si="27"/>
        <v>USA</v>
      </c>
      <c r="C1793" s="1" t="s">
        <v>9</v>
      </c>
    </row>
    <row r="1794" spans="1:3" x14ac:dyDescent="0.3">
      <c r="A1794" s="1" t="s">
        <v>114</v>
      </c>
      <c r="B1794" s="1" t="str">
        <f t="shared" ref="B1794:B1857" si="28">TRIM(MID(A1794, FIND("|", SUBSTITUTE(A1794, ",", "|", LEN(A1794) - LEN(SUBSTITUTE(A1794,",", "" )))) + 1, LEN(A1794)))</f>
        <v>USA</v>
      </c>
      <c r="C1794" s="1" t="s">
        <v>9</v>
      </c>
    </row>
    <row r="1795" spans="1:3" x14ac:dyDescent="0.3">
      <c r="A1795" s="1" t="s">
        <v>565</v>
      </c>
      <c r="B1795" s="1" t="str">
        <f t="shared" si="28"/>
        <v>Kazakhstan</v>
      </c>
      <c r="C1795" s="1" t="s">
        <v>9</v>
      </c>
    </row>
    <row r="1796" spans="1:3" x14ac:dyDescent="0.3">
      <c r="A1796" s="1" t="s">
        <v>529</v>
      </c>
      <c r="B1796" s="1" t="str">
        <f t="shared" si="28"/>
        <v>Kazakhstan</v>
      </c>
      <c r="C1796" s="1" t="s">
        <v>9</v>
      </c>
    </row>
    <row r="1797" spans="1:3" x14ac:dyDescent="0.3">
      <c r="A1797" s="1" t="s">
        <v>379</v>
      </c>
      <c r="B1797" s="1" t="str">
        <f t="shared" si="28"/>
        <v>France</v>
      </c>
      <c r="C1797" s="1" t="s">
        <v>9</v>
      </c>
    </row>
    <row r="1798" spans="1:3" x14ac:dyDescent="0.3">
      <c r="A1798" s="1" t="s">
        <v>3524</v>
      </c>
      <c r="B1798" s="1" t="str">
        <f t="shared" si="28"/>
        <v>China</v>
      </c>
      <c r="C1798" s="1" t="s">
        <v>9</v>
      </c>
    </row>
    <row r="1799" spans="1:3" x14ac:dyDescent="0.3">
      <c r="A1799" s="1" t="s">
        <v>390</v>
      </c>
      <c r="B1799" s="1" t="str">
        <f t="shared" si="28"/>
        <v>USA</v>
      </c>
      <c r="C1799" s="1" t="s">
        <v>9</v>
      </c>
    </row>
    <row r="1800" spans="1:3" x14ac:dyDescent="0.3">
      <c r="A1800" s="1" t="s">
        <v>3373</v>
      </c>
      <c r="B1800" s="1" t="str">
        <f t="shared" si="28"/>
        <v>Russia</v>
      </c>
      <c r="C1800" s="1" t="s">
        <v>9</v>
      </c>
    </row>
    <row r="1801" spans="1:3" x14ac:dyDescent="0.3">
      <c r="A1801" s="1" t="s">
        <v>565</v>
      </c>
      <c r="B1801" s="1" t="str">
        <f t="shared" si="28"/>
        <v>Kazakhstan</v>
      </c>
      <c r="C1801" s="1" t="s">
        <v>9</v>
      </c>
    </row>
    <row r="1802" spans="1:3" x14ac:dyDescent="0.3">
      <c r="A1802" s="1" t="s">
        <v>18</v>
      </c>
      <c r="B1802" s="1" t="str">
        <f t="shared" si="28"/>
        <v>China</v>
      </c>
      <c r="C1802" s="1" t="s">
        <v>9</v>
      </c>
    </row>
    <row r="1803" spans="1:3" x14ac:dyDescent="0.3">
      <c r="A1803" s="1" t="s">
        <v>3038</v>
      </c>
      <c r="B1803" s="1" t="str">
        <f t="shared" si="28"/>
        <v>Russia</v>
      </c>
      <c r="C1803" s="1" t="s">
        <v>9</v>
      </c>
    </row>
    <row r="1804" spans="1:3" x14ac:dyDescent="0.3">
      <c r="A1804" s="1" t="s">
        <v>30</v>
      </c>
      <c r="B1804" s="1" t="str">
        <f t="shared" si="28"/>
        <v>USA</v>
      </c>
      <c r="C1804" s="1" t="s">
        <v>9</v>
      </c>
    </row>
    <row r="1805" spans="1:3" x14ac:dyDescent="0.3">
      <c r="A1805" s="1" t="s">
        <v>130</v>
      </c>
      <c r="B1805" s="1" t="str">
        <f t="shared" si="28"/>
        <v>Kazakhstan</v>
      </c>
      <c r="C1805" s="1" t="s">
        <v>9</v>
      </c>
    </row>
    <row r="1806" spans="1:3" x14ac:dyDescent="0.3">
      <c r="A1806" s="1" t="s">
        <v>3478</v>
      </c>
      <c r="B1806" s="1" t="str">
        <f t="shared" si="28"/>
        <v>USA</v>
      </c>
      <c r="C1806" s="1" t="s">
        <v>9</v>
      </c>
    </row>
    <row r="1807" spans="1:3" x14ac:dyDescent="0.3">
      <c r="A1807" s="1" t="s">
        <v>75</v>
      </c>
      <c r="B1807" s="1" t="str">
        <f t="shared" si="28"/>
        <v>USA</v>
      </c>
      <c r="C1807" s="1" t="s">
        <v>9</v>
      </c>
    </row>
    <row r="1808" spans="1:3" x14ac:dyDescent="0.3">
      <c r="A1808" s="1" t="s">
        <v>1630</v>
      </c>
      <c r="B1808" s="1" t="str">
        <f t="shared" si="28"/>
        <v>Kazakhstan</v>
      </c>
      <c r="C1808" s="1" t="s">
        <v>9</v>
      </c>
    </row>
    <row r="1809" spans="1:3" x14ac:dyDescent="0.3">
      <c r="A1809" s="1" t="s">
        <v>379</v>
      </c>
      <c r="B1809" s="1" t="str">
        <f t="shared" si="28"/>
        <v>France</v>
      </c>
      <c r="C1809" s="1" t="s">
        <v>9</v>
      </c>
    </row>
    <row r="1810" spans="1:3" x14ac:dyDescent="0.3">
      <c r="A1810" s="1" t="s">
        <v>3160</v>
      </c>
      <c r="B1810" s="1" t="str">
        <f t="shared" si="28"/>
        <v>USA</v>
      </c>
      <c r="C1810" s="1" t="s">
        <v>9</v>
      </c>
    </row>
    <row r="1811" spans="1:3" x14ac:dyDescent="0.3">
      <c r="A1811" s="1" t="s">
        <v>3524</v>
      </c>
      <c r="B1811" s="1" t="str">
        <f t="shared" si="28"/>
        <v>China</v>
      </c>
      <c r="C1811" s="1" t="s">
        <v>9</v>
      </c>
    </row>
    <row r="1812" spans="1:3" x14ac:dyDescent="0.3">
      <c r="A1812" s="1" t="s">
        <v>114</v>
      </c>
      <c r="B1812" s="1" t="str">
        <f t="shared" si="28"/>
        <v>USA</v>
      </c>
      <c r="C1812" s="1" t="s">
        <v>9</v>
      </c>
    </row>
    <row r="1813" spans="1:3" x14ac:dyDescent="0.3">
      <c r="A1813" s="1" t="s">
        <v>1630</v>
      </c>
      <c r="B1813" s="1" t="str">
        <f t="shared" si="28"/>
        <v>Kazakhstan</v>
      </c>
      <c r="C1813" s="1" t="s">
        <v>9</v>
      </c>
    </row>
    <row r="1814" spans="1:3" x14ac:dyDescent="0.3">
      <c r="A1814" s="1" t="s">
        <v>61</v>
      </c>
      <c r="B1814" s="1" t="str">
        <f t="shared" si="28"/>
        <v>Japan</v>
      </c>
      <c r="C1814" s="1" t="s">
        <v>9</v>
      </c>
    </row>
    <row r="1815" spans="1:3" x14ac:dyDescent="0.3">
      <c r="A1815" s="1" t="s">
        <v>3373</v>
      </c>
      <c r="B1815" s="1" t="str">
        <f t="shared" si="28"/>
        <v>Russia</v>
      </c>
      <c r="C1815" s="1" t="s">
        <v>9</v>
      </c>
    </row>
    <row r="1816" spans="1:3" x14ac:dyDescent="0.3">
      <c r="A1816" s="1" t="s">
        <v>529</v>
      </c>
      <c r="B1816" s="1" t="str">
        <f t="shared" si="28"/>
        <v>Kazakhstan</v>
      </c>
      <c r="C1816" s="1" t="s">
        <v>257</v>
      </c>
    </row>
    <row r="1817" spans="1:3" x14ac:dyDescent="0.3">
      <c r="A1817" s="1" t="s">
        <v>290</v>
      </c>
      <c r="B1817" s="1" t="str">
        <f t="shared" si="28"/>
        <v>India</v>
      </c>
      <c r="C1817" s="1" t="s">
        <v>117</v>
      </c>
    </row>
    <row r="1818" spans="1:3" x14ac:dyDescent="0.3">
      <c r="A1818" s="1" t="s">
        <v>379</v>
      </c>
      <c r="B1818" s="1" t="str">
        <f t="shared" si="28"/>
        <v>France</v>
      </c>
      <c r="C1818" s="1" t="s">
        <v>9</v>
      </c>
    </row>
    <row r="1819" spans="1:3" x14ac:dyDescent="0.3">
      <c r="A1819" s="1" t="s">
        <v>30</v>
      </c>
      <c r="B1819" s="1" t="str">
        <f t="shared" si="28"/>
        <v>USA</v>
      </c>
      <c r="C1819" s="1" t="s">
        <v>9</v>
      </c>
    </row>
    <row r="1820" spans="1:3" x14ac:dyDescent="0.3">
      <c r="A1820" s="1" t="s">
        <v>3478</v>
      </c>
      <c r="B1820" s="1" t="str">
        <f t="shared" si="28"/>
        <v>USA</v>
      </c>
      <c r="C1820" s="1" t="s">
        <v>9</v>
      </c>
    </row>
    <row r="1821" spans="1:3" x14ac:dyDescent="0.3">
      <c r="A1821" s="1" t="s">
        <v>1630</v>
      </c>
      <c r="B1821" s="1" t="str">
        <f t="shared" si="28"/>
        <v>Kazakhstan</v>
      </c>
      <c r="C1821" s="1" t="s">
        <v>9</v>
      </c>
    </row>
    <row r="1822" spans="1:3" x14ac:dyDescent="0.3">
      <c r="A1822" s="1" t="s">
        <v>529</v>
      </c>
      <c r="B1822" s="1" t="str">
        <f t="shared" si="28"/>
        <v>Kazakhstan</v>
      </c>
      <c r="C1822" s="1" t="s">
        <v>9</v>
      </c>
    </row>
    <row r="1823" spans="1:3" x14ac:dyDescent="0.3">
      <c r="A1823" s="1" t="s">
        <v>101</v>
      </c>
      <c r="B1823" s="1" t="str">
        <f t="shared" si="28"/>
        <v>China</v>
      </c>
      <c r="C1823" s="1" t="s">
        <v>9</v>
      </c>
    </row>
    <row r="1824" spans="1:3" x14ac:dyDescent="0.3">
      <c r="A1824" s="1" t="s">
        <v>3373</v>
      </c>
      <c r="B1824" s="1" t="str">
        <f t="shared" si="28"/>
        <v>Russia</v>
      </c>
      <c r="C1824" s="1" t="s">
        <v>9</v>
      </c>
    </row>
    <row r="1825" spans="1:3" x14ac:dyDescent="0.3">
      <c r="A1825" s="1" t="s">
        <v>2022</v>
      </c>
      <c r="B1825" s="1" t="str">
        <f t="shared" si="28"/>
        <v>Kazakhstan</v>
      </c>
      <c r="C1825" s="1" t="s">
        <v>9</v>
      </c>
    </row>
    <row r="1826" spans="1:3" x14ac:dyDescent="0.3">
      <c r="A1826" s="1" t="s">
        <v>2540</v>
      </c>
      <c r="B1826" s="1" t="str">
        <f t="shared" si="28"/>
        <v>Russia</v>
      </c>
      <c r="C1826" s="1" t="s">
        <v>9</v>
      </c>
    </row>
    <row r="1827" spans="1:3" x14ac:dyDescent="0.3">
      <c r="A1827" s="1" t="s">
        <v>75</v>
      </c>
      <c r="B1827" s="1" t="str">
        <f t="shared" si="28"/>
        <v>USA</v>
      </c>
      <c r="C1827" s="1" t="s">
        <v>117</v>
      </c>
    </row>
    <row r="1828" spans="1:3" x14ac:dyDescent="0.3">
      <c r="A1828" s="1" t="s">
        <v>3344</v>
      </c>
      <c r="B1828" s="1" t="str">
        <f t="shared" si="28"/>
        <v>Kazakhstan</v>
      </c>
      <c r="C1828" s="1" t="s">
        <v>9</v>
      </c>
    </row>
    <row r="1829" spans="1:3" x14ac:dyDescent="0.3">
      <c r="A1829" s="1" t="s">
        <v>498</v>
      </c>
      <c r="B1829" s="1" t="str">
        <f t="shared" si="28"/>
        <v>Israel</v>
      </c>
      <c r="C1829" s="1" t="s">
        <v>9</v>
      </c>
    </row>
    <row r="1830" spans="1:3" x14ac:dyDescent="0.3">
      <c r="A1830" s="1" t="s">
        <v>30</v>
      </c>
      <c r="B1830" s="1" t="str">
        <f t="shared" si="28"/>
        <v>USA</v>
      </c>
      <c r="C1830" s="1" t="s">
        <v>9</v>
      </c>
    </row>
    <row r="1831" spans="1:3" x14ac:dyDescent="0.3">
      <c r="A1831" s="1" t="s">
        <v>114</v>
      </c>
      <c r="B1831" s="1" t="str">
        <f t="shared" si="28"/>
        <v>USA</v>
      </c>
      <c r="C1831" s="1" t="s">
        <v>9</v>
      </c>
    </row>
    <row r="1832" spans="1:3" x14ac:dyDescent="0.3">
      <c r="A1832" s="1" t="s">
        <v>3038</v>
      </c>
      <c r="B1832" s="1" t="str">
        <f t="shared" si="28"/>
        <v>Russia</v>
      </c>
      <c r="C1832" s="1" t="s">
        <v>9</v>
      </c>
    </row>
    <row r="1833" spans="1:3" x14ac:dyDescent="0.3">
      <c r="A1833" s="1" t="s">
        <v>101</v>
      </c>
      <c r="B1833" s="1" t="str">
        <f t="shared" si="28"/>
        <v>China</v>
      </c>
      <c r="C1833" s="1" t="s">
        <v>9</v>
      </c>
    </row>
    <row r="1834" spans="1:3" x14ac:dyDescent="0.3">
      <c r="A1834" s="1" t="s">
        <v>130</v>
      </c>
      <c r="B1834" s="1" t="str">
        <f t="shared" si="28"/>
        <v>Kazakhstan</v>
      </c>
      <c r="C1834" s="1" t="s">
        <v>9</v>
      </c>
    </row>
    <row r="1835" spans="1:3" x14ac:dyDescent="0.3">
      <c r="A1835" s="1" t="s">
        <v>90</v>
      </c>
      <c r="B1835" s="1" t="str">
        <f t="shared" si="28"/>
        <v>China</v>
      </c>
      <c r="C1835" s="1" t="s">
        <v>9</v>
      </c>
    </row>
    <row r="1836" spans="1:3" x14ac:dyDescent="0.3">
      <c r="A1836" s="1" t="s">
        <v>101</v>
      </c>
      <c r="B1836" s="1" t="str">
        <f t="shared" si="28"/>
        <v>China</v>
      </c>
      <c r="C1836" s="1" t="s">
        <v>9</v>
      </c>
    </row>
    <row r="1837" spans="1:3" x14ac:dyDescent="0.3">
      <c r="A1837" s="1" t="s">
        <v>1630</v>
      </c>
      <c r="B1837" s="1" t="str">
        <f t="shared" si="28"/>
        <v>Kazakhstan</v>
      </c>
      <c r="C1837" s="1" t="s">
        <v>9</v>
      </c>
    </row>
    <row r="1838" spans="1:3" x14ac:dyDescent="0.3">
      <c r="A1838" s="1" t="s">
        <v>379</v>
      </c>
      <c r="B1838" s="1" t="str">
        <f t="shared" si="28"/>
        <v>France</v>
      </c>
      <c r="C1838" s="1" t="s">
        <v>9</v>
      </c>
    </row>
    <row r="1839" spans="1:3" x14ac:dyDescent="0.3">
      <c r="A1839" s="1" t="s">
        <v>1200</v>
      </c>
      <c r="B1839" s="1" t="str">
        <f t="shared" si="28"/>
        <v>USA</v>
      </c>
      <c r="C1839" s="1" t="s">
        <v>9</v>
      </c>
    </row>
    <row r="1840" spans="1:3" x14ac:dyDescent="0.3">
      <c r="A1840" s="1" t="s">
        <v>1197</v>
      </c>
      <c r="B1840" s="1" t="str">
        <f t="shared" si="28"/>
        <v>USA</v>
      </c>
      <c r="C1840" s="1" t="s">
        <v>9</v>
      </c>
    </row>
    <row r="1841" spans="1:3" x14ac:dyDescent="0.3">
      <c r="A1841" s="1" t="s">
        <v>290</v>
      </c>
      <c r="B1841" s="1" t="str">
        <f t="shared" si="28"/>
        <v>India</v>
      </c>
      <c r="C1841" s="1" t="s">
        <v>9</v>
      </c>
    </row>
    <row r="1842" spans="1:3" x14ac:dyDescent="0.3">
      <c r="A1842" s="1" t="s">
        <v>3344</v>
      </c>
      <c r="B1842" s="1" t="str">
        <f t="shared" si="28"/>
        <v>Kazakhstan</v>
      </c>
      <c r="C1842" s="1" t="s">
        <v>9</v>
      </c>
    </row>
    <row r="1843" spans="1:3" x14ac:dyDescent="0.3">
      <c r="A1843" s="1" t="s">
        <v>101</v>
      </c>
      <c r="B1843" s="1" t="str">
        <f t="shared" si="28"/>
        <v>China</v>
      </c>
      <c r="C1843" s="1" t="s">
        <v>9</v>
      </c>
    </row>
    <row r="1844" spans="1:3" x14ac:dyDescent="0.3">
      <c r="A1844" s="1" t="s">
        <v>3524</v>
      </c>
      <c r="B1844" s="1" t="str">
        <f t="shared" si="28"/>
        <v>China</v>
      </c>
      <c r="C1844" s="1" t="s">
        <v>9</v>
      </c>
    </row>
    <row r="1845" spans="1:3" x14ac:dyDescent="0.3">
      <c r="A1845" s="1" t="s">
        <v>529</v>
      </c>
      <c r="B1845" s="1" t="str">
        <f t="shared" si="28"/>
        <v>Kazakhstan</v>
      </c>
      <c r="C1845" s="1" t="s">
        <v>9</v>
      </c>
    </row>
    <row r="1846" spans="1:3" x14ac:dyDescent="0.3">
      <c r="A1846" s="1" t="s">
        <v>1630</v>
      </c>
      <c r="B1846" s="1" t="str">
        <f t="shared" si="28"/>
        <v>Kazakhstan</v>
      </c>
      <c r="C1846" s="1" t="s">
        <v>9</v>
      </c>
    </row>
    <row r="1847" spans="1:3" x14ac:dyDescent="0.3">
      <c r="A1847" s="1" t="s">
        <v>3491</v>
      </c>
      <c r="B1847" s="1" t="str">
        <f t="shared" si="28"/>
        <v>Marshall Islands</v>
      </c>
      <c r="C1847" s="1" t="s">
        <v>257</v>
      </c>
    </row>
    <row r="1848" spans="1:3" x14ac:dyDescent="0.3">
      <c r="A1848" s="1" t="s">
        <v>379</v>
      </c>
      <c r="B1848" s="1" t="str">
        <f t="shared" si="28"/>
        <v>France</v>
      </c>
      <c r="C1848" s="1" t="s">
        <v>9</v>
      </c>
    </row>
    <row r="1849" spans="1:3" x14ac:dyDescent="0.3">
      <c r="A1849" s="1" t="s">
        <v>75</v>
      </c>
      <c r="B1849" s="1" t="str">
        <f t="shared" si="28"/>
        <v>USA</v>
      </c>
      <c r="C1849" s="1" t="s">
        <v>9</v>
      </c>
    </row>
    <row r="1850" spans="1:3" x14ac:dyDescent="0.3">
      <c r="A1850" s="1" t="s">
        <v>61</v>
      </c>
      <c r="B1850" s="1" t="str">
        <f t="shared" si="28"/>
        <v>Japan</v>
      </c>
      <c r="C1850" s="1" t="s">
        <v>9</v>
      </c>
    </row>
    <row r="1851" spans="1:3" x14ac:dyDescent="0.3">
      <c r="A1851" s="1" t="s">
        <v>3160</v>
      </c>
      <c r="B1851" s="1" t="str">
        <f t="shared" si="28"/>
        <v>USA</v>
      </c>
      <c r="C1851" s="1" t="s">
        <v>9</v>
      </c>
    </row>
    <row r="1852" spans="1:3" x14ac:dyDescent="0.3">
      <c r="A1852" s="1" t="s">
        <v>101</v>
      </c>
      <c r="B1852" s="1" t="str">
        <f t="shared" si="28"/>
        <v>China</v>
      </c>
      <c r="C1852" s="1" t="s">
        <v>9</v>
      </c>
    </row>
    <row r="1853" spans="1:3" x14ac:dyDescent="0.3">
      <c r="A1853" s="1" t="s">
        <v>2702</v>
      </c>
      <c r="B1853" s="1" t="str">
        <f t="shared" si="28"/>
        <v>Pacific Ocean</v>
      </c>
      <c r="C1853" s="1" t="s">
        <v>257</v>
      </c>
    </row>
    <row r="1854" spans="1:3" x14ac:dyDescent="0.3">
      <c r="A1854" s="1" t="s">
        <v>1630</v>
      </c>
      <c r="B1854" s="1" t="str">
        <f t="shared" si="28"/>
        <v>Kazakhstan</v>
      </c>
      <c r="C1854" s="1" t="s">
        <v>9</v>
      </c>
    </row>
    <row r="1855" spans="1:3" x14ac:dyDescent="0.3">
      <c r="A1855" s="1" t="s">
        <v>87</v>
      </c>
      <c r="B1855" s="1" t="str">
        <f t="shared" si="28"/>
        <v>India</v>
      </c>
      <c r="C1855" s="1" t="s">
        <v>9</v>
      </c>
    </row>
    <row r="1856" spans="1:3" x14ac:dyDescent="0.3">
      <c r="A1856" s="1" t="s">
        <v>130</v>
      </c>
      <c r="B1856" s="1" t="str">
        <f t="shared" si="28"/>
        <v>Kazakhstan</v>
      </c>
      <c r="C1856" s="1" t="s">
        <v>9</v>
      </c>
    </row>
    <row r="1857" spans="1:3" x14ac:dyDescent="0.3">
      <c r="A1857" s="1" t="s">
        <v>565</v>
      </c>
      <c r="B1857" s="1" t="str">
        <f t="shared" si="28"/>
        <v>Kazakhstan</v>
      </c>
      <c r="C1857" s="1" t="s">
        <v>9</v>
      </c>
    </row>
    <row r="1858" spans="1:3" x14ac:dyDescent="0.3">
      <c r="A1858" s="1" t="s">
        <v>5</v>
      </c>
      <c r="B1858" s="1" t="str">
        <f t="shared" ref="B1858:B1921" si="29">TRIM(MID(A1858, FIND("|", SUBSTITUTE(A1858, ",", "|", LEN(A1858) - LEN(SUBSTITUTE(A1858,",", "" )))) + 1, LEN(A1858)))</f>
        <v>Russia</v>
      </c>
      <c r="C1858" s="1" t="s">
        <v>9</v>
      </c>
    </row>
    <row r="1859" spans="1:3" x14ac:dyDescent="0.3">
      <c r="A1859" s="1" t="s">
        <v>3373</v>
      </c>
      <c r="B1859" s="1" t="str">
        <f t="shared" si="29"/>
        <v>Russia</v>
      </c>
      <c r="C1859" s="1" t="s">
        <v>9</v>
      </c>
    </row>
    <row r="1860" spans="1:3" x14ac:dyDescent="0.3">
      <c r="A1860" s="1" t="s">
        <v>61</v>
      </c>
      <c r="B1860" s="1" t="str">
        <f t="shared" si="29"/>
        <v>Japan</v>
      </c>
      <c r="C1860" s="1" t="s">
        <v>9</v>
      </c>
    </row>
    <row r="1861" spans="1:3" x14ac:dyDescent="0.3">
      <c r="A1861" s="1" t="s">
        <v>1197</v>
      </c>
      <c r="B1861" s="1" t="str">
        <f t="shared" si="29"/>
        <v>USA</v>
      </c>
      <c r="C1861" s="1" t="s">
        <v>9</v>
      </c>
    </row>
    <row r="1862" spans="1:3" x14ac:dyDescent="0.3">
      <c r="A1862" s="1" t="s">
        <v>114</v>
      </c>
      <c r="B1862" s="1" t="str">
        <f t="shared" si="29"/>
        <v>USA</v>
      </c>
      <c r="C1862" s="1" t="s">
        <v>9</v>
      </c>
    </row>
    <row r="1863" spans="1:3" x14ac:dyDescent="0.3">
      <c r="A1863" s="1" t="s">
        <v>529</v>
      </c>
      <c r="B1863" s="1" t="str">
        <f t="shared" si="29"/>
        <v>Kazakhstan</v>
      </c>
      <c r="C1863" s="1" t="s">
        <v>9</v>
      </c>
    </row>
    <row r="1864" spans="1:3" x14ac:dyDescent="0.3">
      <c r="A1864" s="1" t="s">
        <v>658</v>
      </c>
      <c r="B1864" s="1" t="str">
        <f t="shared" si="29"/>
        <v>USA</v>
      </c>
      <c r="C1864" s="1" t="s">
        <v>9</v>
      </c>
    </row>
    <row r="1865" spans="1:3" x14ac:dyDescent="0.3">
      <c r="A1865" s="1" t="s">
        <v>379</v>
      </c>
      <c r="B1865" s="1" t="str">
        <f t="shared" si="29"/>
        <v>France</v>
      </c>
      <c r="C1865" s="1" t="s">
        <v>9</v>
      </c>
    </row>
    <row r="1866" spans="1:3" x14ac:dyDescent="0.3">
      <c r="A1866" s="1" t="s">
        <v>101</v>
      </c>
      <c r="B1866" s="1" t="str">
        <f t="shared" si="29"/>
        <v>China</v>
      </c>
      <c r="C1866" s="1" t="s">
        <v>9</v>
      </c>
    </row>
    <row r="1867" spans="1:3" x14ac:dyDescent="0.3">
      <c r="A1867" s="1" t="s">
        <v>3478</v>
      </c>
      <c r="B1867" s="1" t="str">
        <f t="shared" si="29"/>
        <v>USA</v>
      </c>
      <c r="C1867" s="1" t="s">
        <v>9</v>
      </c>
    </row>
    <row r="1868" spans="1:3" x14ac:dyDescent="0.3">
      <c r="A1868" s="1" t="s">
        <v>529</v>
      </c>
      <c r="B1868" s="1" t="str">
        <f t="shared" si="29"/>
        <v>Kazakhstan</v>
      </c>
      <c r="C1868" s="1" t="s">
        <v>9</v>
      </c>
    </row>
    <row r="1869" spans="1:3" x14ac:dyDescent="0.3">
      <c r="A1869" s="1" t="s">
        <v>745</v>
      </c>
      <c r="B1869" s="1" t="str">
        <f t="shared" si="29"/>
        <v>USA</v>
      </c>
      <c r="C1869" s="1" t="s">
        <v>9</v>
      </c>
    </row>
    <row r="1870" spans="1:3" x14ac:dyDescent="0.3">
      <c r="A1870" s="1" t="s">
        <v>2702</v>
      </c>
      <c r="B1870" s="1" t="str">
        <f t="shared" si="29"/>
        <v>Pacific Ocean</v>
      </c>
      <c r="C1870" s="1" t="s">
        <v>9</v>
      </c>
    </row>
    <row r="1871" spans="1:3" x14ac:dyDescent="0.3">
      <c r="A1871" s="1" t="s">
        <v>101</v>
      </c>
      <c r="B1871" s="1" t="str">
        <f t="shared" si="29"/>
        <v>China</v>
      </c>
      <c r="C1871" s="1" t="s">
        <v>9</v>
      </c>
    </row>
    <row r="1872" spans="1:3" x14ac:dyDescent="0.3">
      <c r="A1872" s="1" t="s">
        <v>3160</v>
      </c>
      <c r="B1872" s="1" t="str">
        <f t="shared" si="29"/>
        <v>USA</v>
      </c>
      <c r="C1872" s="1" t="s">
        <v>9</v>
      </c>
    </row>
    <row r="1873" spans="1:3" x14ac:dyDescent="0.3">
      <c r="A1873" s="1" t="s">
        <v>3524</v>
      </c>
      <c r="B1873" s="1" t="str">
        <f t="shared" si="29"/>
        <v>China</v>
      </c>
      <c r="C1873" s="1" t="s">
        <v>9</v>
      </c>
    </row>
    <row r="1874" spans="1:3" x14ac:dyDescent="0.3">
      <c r="A1874" s="1" t="s">
        <v>1630</v>
      </c>
      <c r="B1874" s="1" t="str">
        <f t="shared" si="29"/>
        <v>Kazakhstan</v>
      </c>
      <c r="C1874" s="1" t="s">
        <v>9</v>
      </c>
    </row>
    <row r="1875" spans="1:3" x14ac:dyDescent="0.3">
      <c r="A1875" s="1" t="s">
        <v>130</v>
      </c>
      <c r="B1875" s="1" t="str">
        <f t="shared" si="29"/>
        <v>Kazakhstan</v>
      </c>
      <c r="C1875" s="1" t="s">
        <v>9</v>
      </c>
    </row>
    <row r="1876" spans="1:3" x14ac:dyDescent="0.3">
      <c r="A1876" s="1" t="s">
        <v>379</v>
      </c>
      <c r="B1876" s="1" t="str">
        <f t="shared" si="29"/>
        <v>France</v>
      </c>
      <c r="C1876" s="1" t="s">
        <v>9</v>
      </c>
    </row>
    <row r="1877" spans="1:3" x14ac:dyDescent="0.3">
      <c r="A1877" s="1" t="s">
        <v>3478</v>
      </c>
      <c r="B1877" s="1" t="str">
        <f t="shared" si="29"/>
        <v>USA</v>
      </c>
      <c r="C1877" s="1" t="s">
        <v>9</v>
      </c>
    </row>
    <row r="1878" spans="1:3" x14ac:dyDescent="0.3">
      <c r="A1878" s="1" t="s">
        <v>714</v>
      </c>
      <c r="B1878" s="1" t="str">
        <f t="shared" si="29"/>
        <v>Japan</v>
      </c>
      <c r="C1878" s="1" t="s">
        <v>9</v>
      </c>
    </row>
    <row r="1879" spans="1:3" x14ac:dyDescent="0.3">
      <c r="A1879" s="1" t="s">
        <v>1630</v>
      </c>
      <c r="B1879" s="1" t="str">
        <f t="shared" si="29"/>
        <v>Kazakhstan</v>
      </c>
      <c r="C1879" s="1" t="s">
        <v>9</v>
      </c>
    </row>
    <row r="1880" spans="1:3" x14ac:dyDescent="0.3">
      <c r="A1880" s="1" t="s">
        <v>130</v>
      </c>
      <c r="B1880" s="1" t="str">
        <f t="shared" si="29"/>
        <v>Kazakhstan</v>
      </c>
      <c r="C1880" s="1" t="s">
        <v>9</v>
      </c>
    </row>
    <row r="1881" spans="1:3" x14ac:dyDescent="0.3">
      <c r="A1881" s="1" t="s">
        <v>101</v>
      </c>
      <c r="B1881" s="1" t="str">
        <f t="shared" si="29"/>
        <v>China</v>
      </c>
      <c r="C1881" s="1" t="s">
        <v>9</v>
      </c>
    </row>
    <row r="1882" spans="1:3" x14ac:dyDescent="0.3">
      <c r="A1882" s="1" t="s">
        <v>61</v>
      </c>
      <c r="B1882" s="1" t="str">
        <f t="shared" si="29"/>
        <v>Japan</v>
      </c>
      <c r="C1882" s="1" t="s">
        <v>9</v>
      </c>
    </row>
    <row r="1883" spans="1:3" x14ac:dyDescent="0.3">
      <c r="A1883" s="1" t="s">
        <v>658</v>
      </c>
      <c r="B1883" s="1" t="str">
        <f t="shared" si="29"/>
        <v>USA</v>
      </c>
      <c r="C1883" s="1" t="s">
        <v>9</v>
      </c>
    </row>
    <row r="1884" spans="1:3" x14ac:dyDescent="0.3">
      <c r="A1884" s="1" t="s">
        <v>90</v>
      </c>
      <c r="B1884" s="1" t="str">
        <f t="shared" si="29"/>
        <v>China</v>
      </c>
      <c r="C1884" s="1" t="s">
        <v>9</v>
      </c>
    </row>
    <row r="1885" spans="1:3" x14ac:dyDescent="0.3">
      <c r="A1885" s="1" t="s">
        <v>2702</v>
      </c>
      <c r="B1885" s="1" t="str">
        <f t="shared" si="29"/>
        <v>Pacific Ocean</v>
      </c>
      <c r="C1885" s="1" t="s">
        <v>9</v>
      </c>
    </row>
    <row r="1886" spans="1:3" x14ac:dyDescent="0.3">
      <c r="A1886" s="1" t="s">
        <v>379</v>
      </c>
      <c r="B1886" s="1" t="str">
        <f t="shared" si="29"/>
        <v>France</v>
      </c>
      <c r="C1886" s="1" t="s">
        <v>9</v>
      </c>
    </row>
    <row r="1887" spans="1:3" x14ac:dyDescent="0.3">
      <c r="A1887" s="1" t="s">
        <v>529</v>
      </c>
      <c r="B1887" s="1" t="str">
        <f t="shared" si="29"/>
        <v>Kazakhstan</v>
      </c>
      <c r="C1887" s="1" t="s">
        <v>9</v>
      </c>
    </row>
    <row r="1888" spans="1:3" x14ac:dyDescent="0.3">
      <c r="A1888" s="1" t="s">
        <v>1561</v>
      </c>
      <c r="B1888" s="1" t="str">
        <f t="shared" si="29"/>
        <v>Russia</v>
      </c>
      <c r="C1888" s="1" t="s">
        <v>9</v>
      </c>
    </row>
    <row r="1889" spans="1:3" x14ac:dyDescent="0.3">
      <c r="A1889" s="1" t="s">
        <v>3344</v>
      </c>
      <c r="B1889" s="1" t="str">
        <f t="shared" si="29"/>
        <v>Kazakhstan</v>
      </c>
      <c r="C1889" s="1" t="s">
        <v>257</v>
      </c>
    </row>
    <row r="1890" spans="1:3" x14ac:dyDescent="0.3">
      <c r="A1890" s="1" t="s">
        <v>3038</v>
      </c>
      <c r="B1890" s="1" t="str">
        <f t="shared" si="29"/>
        <v>Russia</v>
      </c>
      <c r="C1890" s="1" t="s">
        <v>9</v>
      </c>
    </row>
    <row r="1891" spans="1:3" x14ac:dyDescent="0.3">
      <c r="A1891" s="1" t="s">
        <v>2540</v>
      </c>
      <c r="B1891" s="1" t="str">
        <f t="shared" si="29"/>
        <v>Russia</v>
      </c>
      <c r="C1891" s="1" t="s">
        <v>9</v>
      </c>
    </row>
    <row r="1892" spans="1:3" x14ac:dyDescent="0.3">
      <c r="A1892" s="1" t="s">
        <v>290</v>
      </c>
      <c r="B1892" s="1" t="str">
        <f t="shared" si="29"/>
        <v>India</v>
      </c>
      <c r="C1892" s="1" t="s">
        <v>257</v>
      </c>
    </row>
    <row r="1893" spans="1:3" x14ac:dyDescent="0.3">
      <c r="A1893" s="1" t="s">
        <v>658</v>
      </c>
      <c r="B1893" s="1" t="str">
        <f t="shared" si="29"/>
        <v>USA</v>
      </c>
      <c r="C1893" s="1" t="s">
        <v>9</v>
      </c>
    </row>
    <row r="1894" spans="1:3" x14ac:dyDescent="0.3">
      <c r="A1894" s="1" t="s">
        <v>745</v>
      </c>
      <c r="B1894" s="1" t="str">
        <f t="shared" si="29"/>
        <v>USA</v>
      </c>
      <c r="C1894" s="1" t="s">
        <v>9</v>
      </c>
    </row>
    <row r="1895" spans="1:3" x14ac:dyDescent="0.3">
      <c r="A1895" s="1" t="s">
        <v>3926</v>
      </c>
      <c r="B1895" s="1" t="str">
        <f t="shared" si="29"/>
        <v>Kazakhstan</v>
      </c>
      <c r="C1895" s="1" t="s">
        <v>9</v>
      </c>
    </row>
    <row r="1896" spans="1:3" x14ac:dyDescent="0.3">
      <c r="A1896" s="1" t="s">
        <v>1630</v>
      </c>
      <c r="B1896" s="1" t="str">
        <f t="shared" si="29"/>
        <v>Kazakhstan</v>
      </c>
      <c r="C1896" s="1" t="s">
        <v>9</v>
      </c>
    </row>
    <row r="1897" spans="1:3" x14ac:dyDescent="0.3">
      <c r="A1897" s="1" t="s">
        <v>3478</v>
      </c>
      <c r="B1897" s="1" t="str">
        <f t="shared" si="29"/>
        <v>USA</v>
      </c>
      <c r="C1897" s="1" t="s">
        <v>9</v>
      </c>
    </row>
    <row r="1898" spans="1:3" x14ac:dyDescent="0.3">
      <c r="A1898" s="1" t="s">
        <v>2702</v>
      </c>
      <c r="B1898" s="1" t="str">
        <f t="shared" si="29"/>
        <v>Pacific Ocean</v>
      </c>
      <c r="C1898" s="1" t="s">
        <v>9</v>
      </c>
    </row>
    <row r="1899" spans="1:3" x14ac:dyDescent="0.3">
      <c r="A1899" s="1" t="s">
        <v>529</v>
      </c>
      <c r="B1899" s="1" t="str">
        <f t="shared" si="29"/>
        <v>Kazakhstan</v>
      </c>
      <c r="C1899" s="1" t="s">
        <v>9</v>
      </c>
    </row>
    <row r="1900" spans="1:3" x14ac:dyDescent="0.3">
      <c r="A1900" s="1" t="s">
        <v>1630</v>
      </c>
      <c r="B1900" s="1" t="str">
        <f t="shared" si="29"/>
        <v>Kazakhstan</v>
      </c>
      <c r="C1900" s="1" t="s">
        <v>9</v>
      </c>
    </row>
    <row r="1901" spans="1:3" x14ac:dyDescent="0.3">
      <c r="A1901" s="1" t="s">
        <v>379</v>
      </c>
      <c r="B1901" s="1" t="str">
        <f t="shared" si="29"/>
        <v>France</v>
      </c>
      <c r="C1901" s="1" t="s">
        <v>9</v>
      </c>
    </row>
    <row r="1902" spans="1:3" x14ac:dyDescent="0.3">
      <c r="A1902" s="1" t="s">
        <v>3942</v>
      </c>
      <c r="B1902" s="1" t="str">
        <f t="shared" si="29"/>
        <v>Barents Sea</v>
      </c>
      <c r="C1902" s="1" t="s">
        <v>9</v>
      </c>
    </row>
    <row r="1903" spans="1:3" x14ac:dyDescent="0.3">
      <c r="A1903" s="1" t="s">
        <v>390</v>
      </c>
      <c r="B1903" s="1" t="str">
        <f t="shared" si="29"/>
        <v>USA</v>
      </c>
      <c r="C1903" s="1" t="s">
        <v>9</v>
      </c>
    </row>
    <row r="1904" spans="1:3" x14ac:dyDescent="0.3">
      <c r="A1904" s="1" t="s">
        <v>3038</v>
      </c>
      <c r="B1904" s="1" t="str">
        <f t="shared" si="29"/>
        <v>Russia</v>
      </c>
      <c r="C1904" s="1" t="s">
        <v>9</v>
      </c>
    </row>
    <row r="1905" spans="1:3" x14ac:dyDescent="0.3">
      <c r="A1905" s="1" t="s">
        <v>114</v>
      </c>
      <c r="B1905" s="1" t="str">
        <f t="shared" si="29"/>
        <v>USA</v>
      </c>
      <c r="C1905" s="1" t="s">
        <v>9</v>
      </c>
    </row>
    <row r="1906" spans="1:3" x14ac:dyDescent="0.3">
      <c r="A1906" s="1" t="s">
        <v>3524</v>
      </c>
      <c r="B1906" s="1" t="str">
        <f t="shared" si="29"/>
        <v>China</v>
      </c>
      <c r="C1906" s="1" t="s">
        <v>9</v>
      </c>
    </row>
    <row r="1907" spans="1:3" x14ac:dyDescent="0.3">
      <c r="A1907" s="1" t="s">
        <v>3954</v>
      </c>
      <c r="B1907" s="1" t="str">
        <f t="shared" si="29"/>
        <v>Russia</v>
      </c>
      <c r="C1907" s="1" t="s">
        <v>9</v>
      </c>
    </row>
    <row r="1908" spans="1:3" x14ac:dyDescent="0.3">
      <c r="A1908" s="1" t="s">
        <v>1630</v>
      </c>
      <c r="B1908" s="1" t="str">
        <f t="shared" si="29"/>
        <v>Kazakhstan</v>
      </c>
      <c r="C1908" s="1" t="s">
        <v>9</v>
      </c>
    </row>
    <row r="1909" spans="1:3" x14ac:dyDescent="0.3">
      <c r="A1909" s="1" t="s">
        <v>75</v>
      </c>
      <c r="B1909" s="1" t="str">
        <f t="shared" si="29"/>
        <v>USA</v>
      </c>
      <c r="C1909" s="1" t="s">
        <v>9</v>
      </c>
    </row>
    <row r="1910" spans="1:3" x14ac:dyDescent="0.3">
      <c r="A1910" s="1" t="s">
        <v>3247</v>
      </c>
      <c r="B1910" s="1" t="str">
        <f t="shared" si="29"/>
        <v>USA</v>
      </c>
      <c r="C1910" s="1" t="s">
        <v>9</v>
      </c>
    </row>
    <row r="1911" spans="1:3" x14ac:dyDescent="0.3">
      <c r="A1911" s="1" t="s">
        <v>2702</v>
      </c>
      <c r="B1911" s="1" t="str">
        <f t="shared" si="29"/>
        <v>Pacific Ocean</v>
      </c>
      <c r="C1911" s="1" t="s">
        <v>9</v>
      </c>
    </row>
    <row r="1912" spans="1:3" x14ac:dyDescent="0.3">
      <c r="A1912" s="1" t="s">
        <v>1630</v>
      </c>
      <c r="B1912" s="1" t="str">
        <f t="shared" si="29"/>
        <v>Kazakhstan</v>
      </c>
      <c r="C1912" s="1" t="s">
        <v>9</v>
      </c>
    </row>
    <row r="1913" spans="1:3" x14ac:dyDescent="0.3">
      <c r="A1913" s="1" t="s">
        <v>3491</v>
      </c>
      <c r="B1913" s="1" t="str">
        <f t="shared" si="29"/>
        <v>Marshall Islands</v>
      </c>
      <c r="C1913" s="1" t="s">
        <v>257</v>
      </c>
    </row>
    <row r="1914" spans="1:3" x14ac:dyDescent="0.3">
      <c r="A1914" s="1" t="s">
        <v>1200</v>
      </c>
      <c r="B1914" s="1" t="str">
        <f t="shared" si="29"/>
        <v>USA</v>
      </c>
      <c r="C1914" s="1" t="s">
        <v>9</v>
      </c>
    </row>
    <row r="1915" spans="1:3" x14ac:dyDescent="0.3">
      <c r="A1915" s="1" t="s">
        <v>379</v>
      </c>
      <c r="B1915" s="1" t="str">
        <f t="shared" si="29"/>
        <v>France</v>
      </c>
      <c r="C1915" s="1" t="s">
        <v>9</v>
      </c>
    </row>
    <row r="1916" spans="1:3" x14ac:dyDescent="0.3">
      <c r="A1916" s="1" t="s">
        <v>529</v>
      </c>
      <c r="B1916" s="1" t="str">
        <f t="shared" si="29"/>
        <v>Kazakhstan</v>
      </c>
      <c r="C1916" s="1" t="s">
        <v>257</v>
      </c>
    </row>
    <row r="1917" spans="1:3" x14ac:dyDescent="0.3">
      <c r="A1917" s="1" t="s">
        <v>714</v>
      </c>
      <c r="B1917" s="1" t="str">
        <f t="shared" si="29"/>
        <v>Japan</v>
      </c>
      <c r="C1917" s="1" t="s">
        <v>9</v>
      </c>
    </row>
    <row r="1918" spans="1:3" x14ac:dyDescent="0.3">
      <c r="A1918" s="1" t="s">
        <v>61</v>
      </c>
      <c r="B1918" s="1" t="str">
        <f t="shared" si="29"/>
        <v>Japan</v>
      </c>
      <c r="C1918" s="1" t="s">
        <v>9</v>
      </c>
    </row>
    <row r="1919" spans="1:3" x14ac:dyDescent="0.3">
      <c r="A1919" s="1" t="s">
        <v>2702</v>
      </c>
      <c r="B1919" s="1" t="str">
        <f t="shared" si="29"/>
        <v>Pacific Ocean</v>
      </c>
      <c r="C1919" s="1" t="s">
        <v>9</v>
      </c>
    </row>
    <row r="1920" spans="1:3" x14ac:dyDescent="0.3">
      <c r="A1920" s="1" t="s">
        <v>61</v>
      </c>
      <c r="B1920" s="1" t="str">
        <f t="shared" si="29"/>
        <v>Japan</v>
      </c>
      <c r="C1920" s="1" t="s">
        <v>9</v>
      </c>
    </row>
    <row r="1921" spans="1:3" x14ac:dyDescent="0.3">
      <c r="A1921" s="1" t="s">
        <v>75</v>
      </c>
      <c r="B1921" s="1" t="str">
        <f t="shared" si="29"/>
        <v>USA</v>
      </c>
      <c r="C1921" s="1" t="s">
        <v>9</v>
      </c>
    </row>
    <row r="1922" spans="1:3" x14ac:dyDescent="0.3">
      <c r="A1922" s="1" t="s">
        <v>529</v>
      </c>
      <c r="B1922" s="1" t="str">
        <f t="shared" ref="B1922:B1985" si="30">TRIM(MID(A1922, FIND("|", SUBSTITUTE(A1922, ",", "|", LEN(A1922) - LEN(SUBSTITUTE(A1922,",", "" )))) + 1, LEN(A1922)))</f>
        <v>Kazakhstan</v>
      </c>
      <c r="C1922" s="1" t="s">
        <v>9</v>
      </c>
    </row>
    <row r="1923" spans="1:3" x14ac:dyDescent="0.3">
      <c r="A1923" s="1" t="s">
        <v>130</v>
      </c>
      <c r="B1923" s="1" t="str">
        <f t="shared" si="30"/>
        <v>Kazakhstan</v>
      </c>
      <c r="C1923" s="1" t="s">
        <v>9</v>
      </c>
    </row>
    <row r="1924" spans="1:3" x14ac:dyDescent="0.3">
      <c r="A1924" s="1" t="s">
        <v>565</v>
      </c>
      <c r="B1924" s="1" t="str">
        <f t="shared" si="30"/>
        <v>Kazakhstan</v>
      </c>
      <c r="C1924" s="1" t="s">
        <v>9</v>
      </c>
    </row>
    <row r="1925" spans="1:3" x14ac:dyDescent="0.3">
      <c r="A1925" s="1" t="s">
        <v>379</v>
      </c>
      <c r="B1925" s="1" t="str">
        <f t="shared" si="30"/>
        <v>France</v>
      </c>
      <c r="C1925" s="1" t="s">
        <v>9</v>
      </c>
    </row>
    <row r="1926" spans="1:3" x14ac:dyDescent="0.3">
      <c r="A1926" s="1" t="s">
        <v>3373</v>
      </c>
      <c r="B1926" s="1" t="str">
        <f t="shared" si="30"/>
        <v>Russia</v>
      </c>
      <c r="C1926" s="1" t="s">
        <v>9</v>
      </c>
    </row>
    <row r="1927" spans="1:3" x14ac:dyDescent="0.3">
      <c r="A1927" s="1" t="s">
        <v>1630</v>
      </c>
      <c r="B1927" s="1" t="str">
        <f t="shared" si="30"/>
        <v>Kazakhstan</v>
      </c>
      <c r="C1927" s="1" t="s">
        <v>9</v>
      </c>
    </row>
    <row r="1928" spans="1:3" x14ac:dyDescent="0.3">
      <c r="A1928" s="1" t="s">
        <v>379</v>
      </c>
      <c r="B1928" s="1" t="str">
        <f t="shared" si="30"/>
        <v>France</v>
      </c>
      <c r="C1928" s="1" t="s">
        <v>9</v>
      </c>
    </row>
    <row r="1929" spans="1:3" x14ac:dyDescent="0.3">
      <c r="A1929" s="1" t="s">
        <v>130</v>
      </c>
      <c r="B1929" s="1" t="str">
        <f t="shared" si="30"/>
        <v>Kazakhstan</v>
      </c>
      <c r="C1929" s="1" t="s">
        <v>9</v>
      </c>
    </row>
    <row r="1930" spans="1:3" x14ac:dyDescent="0.3">
      <c r="A1930" s="1" t="s">
        <v>2702</v>
      </c>
      <c r="B1930" s="1" t="str">
        <f t="shared" si="30"/>
        <v>Pacific Ocean</v>
      </c>
      <c r="C1930" s="1" t="s">
        <v>9</v>
      </c>
    </row>
    <row r="1931" spans="1:3" x14ac:dyDescent="0.3">
      <c r="A1931" s="1" t="s">
        <v>3373</v>
      </c>
      <c r="B1931" s="1" t="str">
        <f t="shared" si="30"/>
        <v>Russia</v>
      </c>
      <c r="C1931" s="1" t="s">
        <v>9</v>
      </c>
    </row>
    <row r="1932" spans="1:3" x14ac:dyDescent="0.3">
      <c r="A1932" s="1" t="s">
        <v>27</v>
      </c>
      <c r="B1932" s="1" t="str">
        <f t="shared" si="30"/>
        <v>USA</v>
      </c>
      <c r="C1932" s="1" t="s">
        <v>9</v>
      </c>
    </row>
    <row r="1933" spans="1:3" x14ac:dyDescent="0.3">
      <c r="A1933" s="1" t="s">
        <v>379</v>
      </c>
      <c r="B1933" s="1" t="str">
        <f t="shared" si="30"/>
        <v>France</v>
      </c>
      <c r="C1933" s="1" t="s">
        <v>9</v>
      </c>
    </row>
    <row r="1934" spans="1:3" x14ac:dyDescent="0.3">
      <c r="A1934" s="1" t="s">
        <v>138</v>
      </c>
      <c r="B1934" s="1" t="str">
        <f t="shared" si="30"/>
        <v>China</v>
      </c>
      <c r="C1934" s="1" t="s">
        <v>9</v>
      </c>
    </row>
    <row r="1935" spans="1:3" x14ac:dyDescent="0.3">
      <c r="A1935" s="1" t="s">
        <v>1561</v>
      </c>
      <c r="B1935" s="1" t="str">
        <f t="shared" si="30"/>
        <v>Russia</v>
      </c>
      <c r="C1935" s="1" t="s">
        <v>257</v>
      </c>
    </row>
    <row r="1936" spans="1:3" x14ac:dyDescent="0.3">
      <c r="A1936" s="1" t="s">
        <v>1630</v>
      </c>
      <c r="B1936" s="1" t="str">
        <f t="shared" si="30"/>
        <v>Kazakhstan</v>
      </c>
      <c r="C1936" s="1" t="s">
        <v>9</v>
      </c>
    </row>
    <row r="1937" spans="1:3" x14ac:dyDescent="0.3">
      <c r="A1937" s="1" t="s">
        <v>3478</v>
      </c>
      <c r="B1937" s="1" t="str">
        <f t="shared" si="30"/>
        <v>USA</v>
      </c>
      <c r="C1937" s="1" t="s">
        <v>9</v>
      </c>
    </row>
    <row r="1938" spans="1:3" x14ac:dyDescent="0.3">
      <c r="A1938" s="1" t="s">
        <v>3247</v>
      </c>
      <c r="B1938" s="1" t="str">
        <f t="shared" si="30"/>
        <v>USA</v>
      </c>
      <c r="C1938" s="1" t="s">
        <v>9</v>
      </c>
    </row>
    <row r="1939" spans="1:3" x14ac:dyDescent="0.3">
      <c r="A1939" s="1" t="s">
        <v>529</v>
      </c>
      <c r="B1939" s="1" t="str">
        <f t="shared" si="30"/>
        <v>Kazakhstan</v>
      </c>
      <c r="C1939" s="1" t="s">
        <v>9</v>
      </c>
    </row>
    <row r="1940" spans="1:3" x14ac:dyDescent="0.3">
      <c r="A1940" s="1" t="s">
        <v>1630</v>
      </c>
      <c r="B1940" s="1" t="str">
        <f t="shared" si="30"/>
        <v>Kazakhstan</v>
      </c>
      <c r="C1940" s="1" t="s">
        <v>9</v>
      </c>
    </row>
    <row r="1941" spans="1:3" x14ac:dyDescent="0.3">
      <c r="A1941" s="1" t="s">
        <v>130</v>
      </c>
      <c r="B1941" s="1" t="str">
        <f t="shared" si="30"/>
        <v>Kazakhstan</v>
      </c>
      <c r="C1941" s="1" t="s">
        <v>9</v>
      </c>
    </row>
    <row r="1942" spans="1:3" x14ac:dyDescent="0.3">
      <c r="A1942" s="1" t="s">
        <v>90</v>
      </c>
      <c r="B1942" s="1" t="str">
        <f t="shared" si="30"/>
        <v>China</v>
      </c>
      <c r="C1942" s="1" t="s">
        <v>9</v>
      </c>
    </row>
    <row r="1943" spans="1:3" x14ac:dyDescent="0.3">
      <c r="A1943" s="1" t="s">
        <v>1561</v>
      </c>
      <c r="B1943" s="1" t="str">
        <f t="shared" si="30"/>
        <v>Russia</v>
      </c>
      <c r="C1943" s="1" t="s">
        <v>9</v>
      </c>
    </row>
    <row r="1944" spans="1:3" x14ac:dyDescent="0.3">
      <c r="A1944" s="1" t="s">
        <v>3344</v>
      </c>
      <c r="B1944" s="1" t="str">
        <f t="shared" si="30"/>
        <v>Kazakhstan</v>
      </c>
      <c r="C1944" s="1" t="s">
        <v>9</v>
      </c>
    </row>
    <row r="1945" spans="1:3" x14ac:dyDescent="0.3">
      <c r="A1945" s="1" t="s">
        <v>130</v>
      </c>
      <c r="B1945" s="1" t="str">
        <f t="shared" si="30"/>
        <v>Kazakhstan</v>
      </c>
      <c r="C1945" s="1" t="s">
        <v>9</v>
      </c>
    </row>
    <row r="1946" spans="1:3" x14ac:dyDescent="0.3">
      <c r="A1946" s="1" t="s">
        <v>75</v>
      </c>
      <c r="B1946" s="1" t="str">
        <f t="shared" si="30"/>
        <v>USA</v>
      </c>
      <c r="C1946" s="1" t="s">
        <v>9</v>
      </c>
    </row>
    <row r="1947" spans="1:3" x14ac:dyDescent="0.3">
      <c r="A1947" s="1" t="s">
        <v>379</v>
      </c>
      <c r="B1947" s="1" t="str">
        <f t="shared" si="30"/>
        <v>France</v>
      </c>
      <c r="C1947" s="1" t="s">
        <v>9</v>
      </c>
    </row>
    <row r="1948" spans="1:3" x14ac:dyDescent="0.3">
      <c r="A1948" s="1" t="s">
        <v>90</v>
      </c>
      <c r="B1948" s="1" t="str">
        <f t="shared" si="30"/>
        <v>China</v>
      </c>
      <c r="C1948" s="1" t="s">
        <v>9</v>
      </c>
    </row>
    <row r="1949" spans="1:3" x14ac:dyDescent="0.3">
      <c r="A1949" s="1" t="s">
        <v>658</v>
      </c>
      <c r="B1949" s="1" t="str">
        <f t="shared" si="30"/>
        <v>USA</v>
      </c>
      <c r="C1949" s="1" t="s">
        <v>9</v>
      </c>
    </row>
    <row r="1950" spans="1:3" x14ac:dyDescent="0.3">
      <c r="A1950" s="1" t="s">
        <v>714</v>
      </c>
      <c r="B1950" s="1" t="str">
        <f t="shared" si="30"/>
        <v>Japan</v>
      </c>
      <c r="C1950" s="1" t="s">
        <v>9</v>
      </c>
    </row>
    <row r="1951" spans="1:3" x14ac:dyDescent="0.3">
      <c r="A1951" s="1" t="s">
        <v>90</v>
      </c>
      <c r="B1951" s="1" t="str">
        <f t="shared" si="30"/>
        <v>China</v>
      </c>
      <c r="C1951" s="1" t="s">
        <v>9</v>
      </c>
    </row>
    <row r="1952" spans="1:3" x14ac:dyDescent="0.3">
      <c r="A1952" s="1" t="s">
        <v>529</v>
      </c>
      <c r="B1952" s="1" t="str">
        <f t="shared" si="30"/>
        <v>Kazakhstan</v>
      </c>
      <c r="C1952" s="1" t="s">
        <v>9</v>
      </c>
    </row>
    <row r="1953" spans="1:3" x14ac:dyDescent="0.3">
      <c r="A1953" s="1" t="s">
        <v>2702</v>
      </c>
      <c r="B1953" s="1" t="str">
        <f t="shared" si="30"/>
        <v>Pacific Ocean</v>
      </c>
      <c r="C1953" s="1" t="s">
        <v>9</v>
      </c>
    </row>
    <row r="1954" spans="1:3" x14ac:dyDescent="0.3">
      <c r="A1954" s="1" t="s">
        <v>4050</v>
      </c>
      <c r="B1954" s="1" t="str">
        <f t="shared" si="30"/>
        <v>Barents Sea</v>
      </c>
      <c r="C1954" s="1" t="s">
        <v>257</v>
      </c>
    </row>
    <row r="1955" spans="1:3" x14ac:dyDescent="0.3">
      <c r="A1955" s="1" t="s">
        <v>3038</v>
      </c>
      <c r="B1955" s="1" t="str">
        <f t="shared" si="30"/>
        <v>Russia</v>
      </c>
      <c r="C1955" s="1" t="s">
        <v>257</v>
      </c>
    </row>
    <row r="1956" spans="1:3" x14ac:dyDescent="0.3">
      <c r="A1956" s="1" t="s">
        <v>1630</v>
      </c>
      <c r="B1956" s="1" t="str">
        <f t="shared" si="30"/>
        <v>Kazakhstan</v>
      </c>
      <c r="C1956" s="1" t="s">
        <v>9</v>
      </c>
    </row>
    <row r="1957" spans="1:3" x14ac:dyDescent="0.3">
      <c r="A1957" s="1" t="s">
        <v>4057</v>
      </c>
      <c r="B1957" s="1" t="str">
        <f t="shared" si="30"/>
        <v>China</v>
      </c>
      <c r="C1957" s="1" t="s">
        <v>257</v>
      </c>
    </row>
    <row r="1958" spans="1:3" x14ac:dyDescent="0.3">
      <c r="A1958" s="1" t="s">
        <v>1630</v>
      </c>
      <c r="B1958" s="1" t="str">
        <f t="shared" si="30"/>
        <v>Kazakhstan</v>
      </c>
      <c r="C1958" s="1" t="s">
        <v>9</v>
      </c>
    </row>
    <row r="1959" spans="1:3" x14ac:dyDescent="0.3">
      <c r="A1959" s="1" t="s">
        <v>529</v>
      </c>
      <c r="B1959" s="1" t="str">
        <f t="shared" si="30"/>
        <v>Kazakhstan</v>
      </c>
      <c r="C1959" s="1" t="s">
        <v>9</v>
      </c>
    </row>
    <row r="1960" spans="1:3" x14ac:dyDescent="0.3">
      <c r="A1960" s="1" t="s">
        <v>114</v>
      </c>
      <c r="B1960" s="1" t="str">
        <f t="shared" si="30"/>
        <v>USA</v>
      </c>
      <c r="C1960" s="1" t="s">
        <v>9</v>
      </c>
    </row>
    <row r="1961" spans="1:3" x14ac:dyDescent="0.3">
      <c r="A1961" s="1" t="s">
        <v>290</v>
      </c>
      <c r="B1961" s="1" t="str">
        <f t="shared" si="30"/>
        <v>India</v>
      </c>
      <c r="C1961" s="1" t="s">
        <v>9</v>
      </c>
    </row>
    <row r="1962" spans="1:3" x14ac:dyDescent="0.3">
      <c r="A1962" s="1" t="s">
        <v>11</v>
      </c>
      <c r="B1962" s="1" t="str">
        <f t="shared" si="30"/>
        <v>USA</v>
      </c>
      <c r="C1962" s="1" t="s">
        <v>9</v>
      </c>
    </row>
    <row r="1963" spans="1:3" x14ac:dyDescent="0.3">
      <c r="A1963" s="1" t="s">
        <v>2702</v>
      </c>
      <c r="B1963" s="1" t="str">
        <f t="shared" si="30"/>
        <v>Pacific Ocean</v>
      </c>
      <c r="C1963" s="1" t="s">
        <v>9</v>
      </c>
    </row>
    <row r="1964" spans="1:3" x14ac:dyDescent="0.3">
      <c r="A1964" s="1" t="s">
        <v>1200</v>
      </c>
      <c r="B1964" s="1" t="str">
        <f t="shared" si="30"/>
        <v>USA</v>
      </c>
      <c r="C1964" s="1" t="s">
        <v>9</v>
      </c>
    </row>
    <row r="1965" spans="1:3" x14ac:dyDescent="0.3">
      <c r="A1965" s="1" t="s">
        <v>1630</v>
      </c>
      <c r="B1965" s="1" t="str">
        <f t="shared" si="30"/>
        <v>Kazakhstan</v>
      </c>
      <c r="C1965" s="1" t="s">
        <v>9</v>
      </c>
    </row>
    <row r="1966" spans="1:3" x14ac:dyDescent="0.3">
      <c r="A1966" s="1" t="s">
        <v>101</v>
      </c>
      <c r="B1966" s="1" t="str">
        <f t="shared" si="30"/>
        <v>China</v>
      </c>
      <c r="C1966" s="1" t="s">
        <v>9</v>
      </c>
    </row>
    <row r="1967" spans="1:3" x14ac:dyDescent="0.3">
      <c r="A1967" s="1" t="s">
        <v>3247</v>
      </c>
      <c r="B1967" s="1" t="str">
        <f t="shared" si="30"/>
        <v>USA</v>
      </c>
      <c r="C1967" s="1" t="s">
        <v>9</v>
      </c>
    </row>
    <row r="1968" spans="1:3" x14ac:dyDescent="0.3">
      <c r="A1968" s="1" t="s">
        <v>529</v>
      </c>
      <c r="B1968" s="1" t="str">
        <f t="shared" si="30"/>
        <v>Kazakhstan</v>
      </c>
      <c r="C1968" s="1" t="s">
        <v>9</v>
      </c>
    </row>
    <row r="1969" spans="1:3" x14ac:dyDescent="0.3">
      <c r="A1969" s="1" t="s">
        <v>75</v>
      </c>
      <c r="B1969" s="1" t="str">
        <f t="shared" si="30"/>
        <v>USA</v>
      </c>
      <c r="C1969" s="1" t="s">
        <v>9</v>
      </c>
    </row>
    <row r="1970" spans="1:3" x14ac:dyDescent="0.3">
      <c r="A1970" s="1" t="s">
        <v>2702</v>
      </c>
      <c r="B1970" s="1" t="str">
        <f t="shared" si="30"/>
        <v>Pacific Ocean</v>
      </c>
      <c r="C1970" s="1" t="s">
        <v>9</v>
      </c>
    </row>
    <row r="1971" spans="1:3" x14ac:dyDescent="0.3">
      <c r="A1971" s="1" t="s">
        <v>1630</v>
      </c>
      <c r="B1971" s="1" t="str">
        <f t="shared" si="30"/>
        <v>Kazakhstan</v>
      </c>
      <c r="C1971" s="1" t="s">
        <v>9</v>
      </c>
    </row>
    <row r="1972" spans="1:3" x14ac:dyDescent="0.3">
      <c r="A1972" s="1" t="s">
        <v>61</v>
      </c>
      <c r="B1972" s="1" t="str">
        <f t="shared" si="30"/>
        <v>Japan</v>
      </c>
      <c r="C1972" s="1" t="s">
        <v>9</v>
      </c>
    </row>
    <row r="1973" spans="1:3" x14ac:dyDescent="0.3">
      <c r="A1973" s="1" t="s">
        <v>379</v>
      </c>
      <c r="B1973" s="1" t="str">
        <f t="shared" si="30"/>
        <v>France</v>
      </c>
      <c r="C1973" s="1" t="s">
        <v>9</v>
      </c>
    </row>
    <row r="1974" spans="1:3" x14ac:dyDescent="0.3">
      <c r="A1974" s="1" t="s">
        <v>4092</v>
      </c>
      <c r="B1974" s="1" t="str">
        <f t="shared" si="30"/>
        <v>USA</v>
      </c>
      <c r="C1974" s="1" t="s">
        <v>9</v>
      </c>
    </row>
    <row r="1975" spans="1:3" x14ac:dyDescent="0.3">
      <c r="A1975" s="1" t="s">
        <v>565</v>
      </c>
      <c r="B1975" s="1" t="str">
        <f t="shared" si="30"/>
        <v>Kazakhstan</v>
      </c>
      <c r="C1975" s="1" t="s">
        <v>9</v>
      </c>
    </row>
    <row r="1976" spans="1:3" x14ac:dyDescent="0.3">
      <c r="A1976" s="1" t="s">
        <v>3373</v>
      </c>
      <c r="B1976" s="1" t="str">
        <f t="shared" si="30"/>
        <v>Russia</v>
      </c>
      <c r="C1976" s="1" t="s">
        <v>9</v>
      </c>
    </row>
    <row r="1977" spans="1:3" x14ac:dyDescent="0.3">
      <c r="A1977" s="1" t="s">
        <v>3160</v>
      </c>
      <c r="B1977" s="1" t="str">
        <f t="shared" si="30"/>
        <v>USA</v>
      </c>
      <c r="C1977" s="1" t="s">
        <v>9</v>
      </c>
    </row>
    <row r="1978" spans="1:3" x14ac:dyDescent="0.3">
      <c r="A1978" s="1" t="s">
        <v>529</v>
      </c>
      <c r="B1978" s="1" t="str">
        <f t="shared" si="30"/>
        <v>Kazakhstan</v>
      </c>
      <c r="C1978" s="1" t="s">
        <v>9</v>
      </c>
    </row>
    <row r="1979" spans="1:3" x14ac:dyDescent="0.3">
      <c r="A1979" s="1" t="s">
        <v>3566</v>
      </c>
      <c r="B1979" s="1" t="str">
        <f t="shared" si="30"/>
        <v>Russia</v>
      </c>
      <c r="C1979" s="1" t="s">
        <v>117</v>
      </c>
    </row>
    <row r="1980" spans="1:3" x14ac:dyDescent="0.3">
      <c r="A1980" s="1" t="s">
        <v>1630</v>
      </c>
      <c r="B1980" s="1" t="str">
        <f t="shared" si="30"/>
        <v>Kazakhstan</v>
      </c>
      <c r="C1980" s="1" t="s">
        <v>9</v>
      </c>
    </row>
    <row r="1981" spans="1:3" x14ac:dyDescent="0.3">
      <c r="A1981" s="1" t="s">
        <v>390</v>
      </c>
      <c r="B1981" s="1" t="str">
        <f t="shared" si="30"/>
        <v>USA</v>
      </c>
      <c r="C1981" s="1" t="s">
        <v>117</v>
      </c>
    </row>
    <row r="1982" spans="1:3" x14ac:dyDescent="0.3">
      <c r="A1982" s="1" t="s">
        <v>379</v>
      </c>
      <c r="B1982" s="1" t="str">
        <f t="shared" si="30"/>
        <v>France</v>
      </c>
      <c r="C1982" s="1" t="s">
        <v>9</v>
      </c>
    </row>
    <row r="1983" spans="1:3" x14ac:dyDescent="0.3">
      <c r="A1983" s="1" t="s">
        <v>75</v>
      </c>
      <c r="B1983" s="1" t="str">
        <f t="shared" si="30"/>
        <v>USA</v>
      </c>
      <c r="C1983" s="1" t="s">
        <v>9</v>
      </c>
    </row>
    <row r="1984" spans="1:3" x14ac:dyDescent="0.3">
      <c r="A1984" s="1" t="s">
        <v>3478</v>
      </c>
      <c r="B1984" s="1" t="str">
        <f t="shared" si="30"/>
        <v>USA</v>
      </c>
      <c r="C1984" s="1" t="s">
        <v>9</v>
      </c>
    </row>
    <row r="1985" spans="1:3" x14ac:dyDescent="0.3">
      <c r="A1985" s="1" t="s">
        <v>18</v>
      </c>
      <c r="B1985" s="1" t="str">
        <f t="shared" si="30"/>
        <v>China</v>
      </c>
      <c r="C1985" s="1" t="s">
        <v>9</v>
      </c>
    </row>
    <row r="1986" spans="1:3" x14ac:dyDescent="0.3">
      <c r="A1986" s="1" t="s">
        <v>5</v>
      </c>
      <c r="B1986" s="1" t="str">
        <f t="shared" ref="B1986:B2049" si="31">TRIM(MID(A1986, FIND("|", SUBSTITUTE(A1986, ",", "|", LEN(A1986) - LEN(SUBSTITUTE(A1986,",", "" )))) + 1, LEN(A1986)))</f>
        <v>Russia</v>
      </c>
      <c r="C1986" s="1" t="s">
        <v>9</v>
      </c>
    </row>
    <row r="1987" spans="1:3" x14ac:dyDescent="0.3">
      <c r="A1987" s="1" t="s">
        <v>3160</v>
      </c>
      <c r="B1987" s="1" t="str">
        <f t="shared" si="31"/>
        <v>USA</v>
      </c>
      <c r="C1987" s="1" t="s">
        <v>9</v>
      </c>
    </row>
    <row r="1988" spans="1:3" x14ac:dyDescent="0.3">
      <c r="A1988" s="1" t="s">
        <v>3524</v>
      </c>
      <c r="B1988" s="1" t="str">
        <f t="shared" si="31"/>
        <v>China</v>
      </c>
      <c r="C1988" s="1" t="s">
        <v>9</v>
      </c>
    </row>
    <row r="1989" spans="1:3" x14ac:dyDescent="0.3">
      <c r="A1989" s="1" t="s">
        <v>529</v>
      </c>
      <c r="B1989" s="1" t="str">
        <f t="shared" si="31"/>
        <v>Kazakhstan</v>
      </c>
      <c r="C1989" s="1" t="s">
        <v>9</v>
      </c>
    </row>
    <row r="1990" spans="1:3" x14ac:dyDescent="0.3">
      <c r="A1990" s="1" t="s">
        <v>101</v>
      </c>
      <c r="B1990" s="1" t="str">
        <f t="shared" si="31"/>
        <v>China</v>
      </c>
      <c r="C1990" s="1" t="s">
        <v>9</v>
      </c>
    </row>
    <row r="1991" spans="1:3" x14ac:dyDescent="0.3">
      <c r="A1991" s="1" t="s">
        <v>529</v>
      </c>
      <c r="B1991" s="1" t="str">
        <f t="shared" si="31"/>
        <v>Kazakhstan</v>
      </c>
      <c r="C1991" s="1" t="s">
        <v>9</v>
      </c>
    </row>
    <row r="1992" spans="1:3" x14ac:dyDescent="0.3">
      <c r="A1992" s="1" t="s">
        <v>1630</v>
      </c>
      <c r="B1992" s="1" t="str">
        <f t="shared" si="31"/>
        <v>Kazakhstan</v>
      </c>
      <c r="C1992" s="1" t="s">
        <v>9</v>
      </c>
    </row>
    <row r="1993" spans="1:3" x14ac:dyDescent="0.3">
      <c r="A1993" s="1" t="s">
        <v>4132</v>
      </c>
      <c r="B1993" s="1" t="str">
        <f t="shared" si="31"/>
        <v>USA</v>
      </c>
      <c r="C1993" s="1" t="s">
        <v>9</v>
      </c>
    </row>
    <row r="1994" spans="1:3" x14ac:dyDescent="0.3">
      <c r="A1994" s="1" t="s">
        <v>4132</v>
      </c>
      <c r="B1994" s="1" t="str">
        <f t="shared" si="31"/>
        <v>USA</v>
      </c>
      <c r="C1994" s="1" t="s">
        <v>9</v>
      </c>
    </row>
    <row r="1995" spans="1:3" x14ac:dyDescent="0.3">
      <c r="A1995" s="1" t="s">
        <v>90</v>
      </c>
      <c r="B1995" s="1" t="str">
        <f t="shared" si="31"/>
        <v>China</v>
      </c>
      <c r="C1995" s="1" t="s">
        <v>9</v>
      </c>
    </row>
    <row r="1996" spans="1:3" x14ac:dyDescent="0.3">
      <c r="A1996" s="1" t="s">
        <v>3038</v>
      </c>
      <c r="B1996" s="1" t="str">
        <f t="shared" si="31"/>
        <v>Russia</v>
      </c>
      <c r="C1996" s="1" t="s">
        <v>9</v>
      </c>
    </row>
    <row r="1997" spans="1:3" x14ac:dyDescent="0.3">
      <c r="A1997" s="1" t="s">
        <v>3373</v>
      </c>
      <c r="B1997" s="1" t="str">
        <f t="shared" si="31"/>
        <v>Russia</v>
      </c>
      <c r="C1997" s="1" t="s">
        <v>9</v>
      </c>
    </row>
    <row r="1998" spans="1:3" x14ac:dyDescent="0.3">
      <c r="A1998" s="1" t="s">
        <v>87</v>
      </c>
      <c r="B1998" s="1" t="str">
        <f t="shared" si="31"/>
        <v>India</v>
      </c>
      <c r="C1998" s="1" t="s">
        <v>9</v>
      </c>
    </row>
    <row r="1999" spans="1:3" x14ac:dyDescent="0.3">
      <c r="A1999" s="1" t="s">
        <v>3524</v>
      </c>
      <c r="B1999" s="1" t="str">
        <f t="shared" si="31"/>
        <v>China</v>
      </c>
      <c r="C1999" s="1" t="s">
        <v>9</v>
      </c>
    </row>
    <row r="2000" spans="1:3" x14ac:dyDescent="0.3">
      <c r="A2000" s="1" t="s">
        <v>498</v>
      </c>
      <c r="B2000" s="1" t="str">
        <f t="shared" si="31"/>
        <v>Israel</v>
      </c>
      <c r="C2000" s="1" t="s">
        <v>257</v>
      </c>
    </row>
    <row r="2001" spans="1:3" x14ac:dyDescent="0.3">
      <c r="A2001" s="1" t="s">
        <v>4149</v>
      </c>
      <c r="B2001" s="1" t="str">
        <f t="shared" si="31"/>
        <v>USA</v>
      </c>
      <c r="C2001" s="1" t="s">
        <v>9</v>
      </c>
    </row>
    <row r="2002" spans="1:3" x14ac:dyDescent="0.3">
      <c r="A2002" s="1" t="s">
        <v>90</v>
      </c>
      <c r="B2002" s="1" t="str">
        <f t="shared" si="31"/>
        <v>China</v>
      </c>
      <c r="C2002" s="1" t="s">
        <v>9</v>
      </c>
    </row>
    <row r="2003" spans="1:3" x14ac:dyDescent="0.3">
      <c r="A2003" s="1" t="s">
        <v>1630</v>
      </c>
      <c r="B2003" s="1" t="str">
        <f t="shared" si="31"/>
        <v>Kazakhstan</v>
      </c>
      <c r="C2003" s="1" t="s">
        <v>9</v>
      </c>
    </row>
    <row r="2004" spans="1:3" x14ac:dyDescent="0.3">
      <c r="A2004" s="1" t="s">
        <v>529</v>
      </c>
      <c r="B2004" s="1" t="str">
        <f t="shared" si="31"/>
        <v>Kazakhstan</v>
      </c>
      <c r="C2004" s="1" t="s">
        <v>9</v>
      </c>
    </row>
    <row r="2005" spans="1:3" x14ac:dyDescent="0.3">
      <c r="A2005" s="1" t="s">
        <v>3160</v>
      </c>
      <c r="B2005" s="1" t="str">
        <f t="shared" si="31"/>
        <v>USA</v>
      </c>
      <c r="C2005" s="1" t="s">
        <v>9</v>
      </c>
    </row>
    <row r="2006" spans="1:3" x14ac:dyDescent="0.3">
      <c r="A2006" s="1" t="s">
        <v>3524</v>
      </c>
      <c r="B2006" s="1" t="str">
        <f t="shared" si="31"/>
        <v>China</v>
      </c>
      <c r="C2006" s="1" t="s">
        <v>9</v>
      </c>
    </row>
    <row r="2007" spans="1:3" x14ac:dyDescent="0.3">
      <c r="A2007" s="1" t="s">
        <v>3373</v>
      </c>
      <c r="B2007" s="1" t="str">
        <f t="shared" si="31"/>
        <v>Russia</v>
      </c>
      <c r="C2007" s="1" t="s">
        <v>9</v>
      </c>
    </row>
    <row r="2008" spans="1:3" x14ac:dyDescent="0.3">
      <c r="A2008" s="1" t="s">
        <v>379</v>
      </c>
      <c r="B2008" s="1" t="str">
        <f t="shared" si="31"/>
        <v>France</v>
      </c>
      <c r="C2008" s="1" t="s">
        <v>9</v>
      </c>
    </row>
    <row r="2009" spans="1:3" x14ac:dyDescent="0.3">
      <c r="A2009" s="1" t="s">
        <v>114</v>
      </c>
      <c r="B2009" s="1" t="str">
        <f t="shared" si="31"/>
        <v>USA</v>
      </c>
      <c r="C2009" s="1" t="s">
        <v>9</v>
      </c>
    </row>
    <row r="2010" spans="1:3" x14ac:dyDescent="0.3">
      <c r="A2010" s="1" t="s">
        <v>3344</v>
      </c>
      <c r="B2010" s="1" t="str">
        <f t="shared" si="31"/>
        <v>Kazakhstan</v>
      </c>
      <c r="C2010" s="1" t="s">
        <v>9</v>
      </c>
    </row>
    <row r="2011" spans="1:3" x14ac:dyDescent="0.3">
      <c r="A2011" s="1" t="s">
        <v>2702</v>
      </c>
      <c r="B2011" s="1" t="str">
        <f t="shared" si="31"/>
        <v>Pacific Ocean</v>
      </c>
      <c r="C2011" s="1" t="s">
        <v>117</v>
      </c>
    </row>
    <row r="2012" spans="1:3" x14ac:dyDescent="0.3">
      <c r="A2012" s="1" t="s">
        <v>3160</v>
      </c>
      <c r="B2012" s="1" t="str">
        <f t="shared" si="31"/>
        <v>USA</v>
      </c>
      <c r="C2012" s="1" t="s">
        <v>9</v>
      </c>
    </row>
    <row r="2013" spans="1:3" x14ac:dyDescent="0.3">
      <c r="A2013" s="1" t="s">
        <v>4132</v>
      </c>
      <c r="B2013" s="1" t="str">
        <f t="shared" si="31"/>
        <v>USA</v>
      </c>
      <c r="C2013" s="1" t="s">
        <v>9</v>
      </c>
    </row>
    <row r="2014" spans="1:3" x14ac:dyDescent="0.3">
      <c r="A2014" s="1" t="s">
        <v>529</v>
      </c>
      <c r="B2014" s="1" t="str">
        <f t="shared" si="31"/>
        <v>Kazakhstan</v>
      </c>
      <c r="C2014" s="1" t="s">
        <v>9</v>
      </c>
    </row>
    <row r="2015" spans="1:3" x14ac:dyDescent="0.3">
      <c r="A2015" s="1" t="s">
        <v>2022</v>
      </c>
      <c r="B2015" s="1" t="str">
        <f t="shared" si="31"/>
        <v>Kazakhstan</v>
      </c>
      <c r="C2015" s="1" t="s">
        <v>9</v>
      </c>
    </row>
    <row r="2016" spans="1:3" x14ac:dyDescent="0.3">
      <c r="A2016" s="1" t="s">
        <v>3926</v>
      </c>
      <c r="B2016" s="1" t="str">
        <f t="shared" si="31"/>
        <v>Kazakhstan</v>
      </c>
      <c r="C2016" s="1" t="s">
        <v>9</v>
      </c>
    </row>
    <row r="2017" spans="1:3" x14ac:dyDescent="0.3">
      <c r="A2017" s="1" t="s">
        <v>1630</v>
      </c>
      <c r="B2017" s="1" t="str">
        <f t="shared" si="31"/>
        <v>Kazakhstan</v>
      </c>
      <c r="C2017" s="1" t="s">
        <v>9</v>
      </c>
    </row>
    <row r="2018" spans="1:3" x14ac:dyDescent="0.3">
      <c r="A2018" s="1" t="s">
        <v>2063</v>
      </c>
      <c r="B2018" s="1" t="str">
        <f t="shared" si="31"/>
        <v>USA</v>
      </c>
      <c r="C2018" s="1" t="s">
        <v>9</v>
      </c>
    </row>
    <row r="2019" spans="1:3" x14ac:dyDescent="0.3">
      <c r="A2019" s="1" t="s">
        <v>4092</v>
      </c>
      <c r="B2019" s="1" t="str">
        <f t="shared" si="31"/>
        <v>USA</v>
      </c>
      <c r="C2019" s="1" t="s">
        <v>9</v>
      </c>
    </row>
    <row r="2020" spans="1:3" x14ac:dyDescent="0.3">
      <c r="A2020" s="1" t="s">
        <v>2702</v>
      </c>
      <c r="B2020" s="1" t="str">
        <f t="shared" si="31"/>
        <v>Pacific Ocean</v>
      </c>
      <c r="C2020" s="1" t="s">
        <v>9</v>
      </c>
    </row>
    <row r="2021" spans="1:3" x14ac:dyDescent="0.3">
      <c r="A2021" s="1" t="s">
        <v>529</v>
      </c>
      <c r="B2021" s="1" t="str">
        <f t="shared" si="31"/>
        <v>Kazakhstan</v>
      </c>
      <c r="C2021" s="1" t="s">
        <v>9</v>
      </c>
    </row>
    <row r="2022" spans="1:3" x14ac:dyDescent="0.3">
      <c r="A2022" s="1" t="s">
        <v>114</v>
      </c>
      <c r="B2022" s="1" t="str">
        <f t="shared" si="31"/>
        <v>USA</v>
      </c>
      <c r="C2022" s="1" t="s">
        <v>9</v>
      </c>
    </row>
    <row r="2023" spans="1:3" x14ac:dyDescent="0.3">
      <c r="A2023" s="1" t="s">
        <v>1630</v>
      </c>
      <c r="B2023" s="1" t="str">
        <f t="shared" si="31"/>
        <v>Kazakhstan</v>
      </c>
      <c r="C2023" s="1" t="s">
        <v>9</v>
      </c>
    </row>
    <row r="2024" spans="1:3" x14ac:dyDescent="0.3">
      <c r="A2024" s="1" t="s">
        <v>18</v>
      </c>
      <c r="B2024" s="1" t="str">
        <f t="shared" si="31"/>
        <v>China</v>
      </c>
      <c r="C2024" s="1" t="s">
        <v>9</v>
      </c>
    </row>
    <row r="2025" spans="1:3" x14ac:dyDescent="0.3">
      <c r="A2025" s="1" t="s">
        <v>4149</v>
      </c>
      <c r="B2025" s="1" t="str">
        <f t="shared" si="31"/>
        <v>USA</v>
      </c>
      <c r="C2025" s="1" t="s">
        <v>9</v>
      </c>
    </row>
    <row r="2026" spans="1:3" x14ac:dyDescent="0.3">
      <c r="A2026" s="1" t="s">
        <v>4200</v>
      </c>
      <c r="B2026" s="1" t="str">
        <f t="shared" si="31"/>
        <v>Kazakhstan</v>
      </c>
      <c r="C2026" s="1" t="s">
        <v>9</v>
      </c>
    </row>
    <row r="2027" spans="1:3" x14ac:dyDescent="0.3">
      <c r="A2027" s="1" t="s">
        <v>3160</v>
      </c>
      <c r="B2027" s="1" t="str">
        <f t="shared" si="31"/>
        <v>USA</v>
      </c>
      <c r="C2027" s="1" t="s">
        <v>9</v>
      </c>
    </row>
    <row r="2028" spans="1:3" x14ac:dyDescent="0.3">
      <c r="A2028" s="1" t="s">
        <v>565</v>
      </c>
      <c r="B2028" s="1" t="str">
        <f t="shared" si="31"/>
        <v>Kazakhstan</v>
      </c>
      <c r="C2028" s="1" t="s">
        <v>9</v>
      </c>
    </row>
    <row r="2029" spans="1:3" x14ac:dyDescent="0.3">
      <c r="A2029" s="1" t="s">
        <v>4092</v>
      </c>
      <c r="B2029" s="1" t="str">
        <f t="shared" si="31"/>
        <v>USA</v>
      </c>
      <c r="C2029" s="1" t="s">
        <v>9</v>
      </c>
    </row>
    <row r="2030" spans="1:3" x14ac:dyDescent="0.3">
      <c r="A2030" s="1" t="s">
        <v>379</v>
      </c>
      <c r="B2030" s="1" t="str">
        <f t="shared" si="31"/>
        <v>France</v>
      </c>
      <c r="C2030" s="1" t="s">
        <v>9</v>
      </c>
    </row>
    <row r="2031" spans="1:3" x14ac:dyDescent="0.3">
      <c r="A2031" s="1" t="s">
        <v>3038</v>
      </c>
      <c r="B2031" s="1" t="str">
        <f t="shared" si="31"/>
        <v>Russia</v>
      </c>
      <c r="C2031" s="1" t="s">
        <v>9</v>
      </c>
    </row>
    <row r="2032" spans="1:3" x14ac:dyDescent="0.3">
      <c r="A2032" s="1" t="s">
        <v>11</v>
      </c>
      <c r="B2032" s="1" t="str">
        <f t="shared" si="31"/>
        <v>USA</v>
      </c>
      <c r="C2032" s="1" t="s">
        <v>9</v>
      </c>
    </row>
    <row r="2033" spans="1:3" x14ac:dyDescent="0.3">
      <c r="A2033" s="1" t="s">
        <v>4149</v>
      </c>
      <c r="B2033" s="1" t="str">
        <f t="shared" si="31"/>
        <v>USA</v>
      </c>
      <c r="C2033" s="1" t="s">
        <v>9</v>
      </c>
    </row>
    <row r="2034" spans="1:3" x14ac:dyDescent="0.3">
      <c r="A2034" s="1" t="s">
        <v>1630</v>
      </c>
      <c r="B2034" s="1" t="str">
        <f t="shared" si="31"/>
        <v>Kazakhstan</v>
      </c>
      <c r="C2034" s="1" t="s">
        <v>9</v>
      </c>
    </row>
    <row r="2035" spans="1:3" x14ac:dyDescent="0.3">
      <c r="A2035" s="1" t="s">
        <v>2702</v>
      </c>
      <c r="B2035" s="1" t="str">
        <f t="shared" si="31"/>
        <v>Pacific Ocean</v>
      </c>
      <c r="C2035" s="1" t="s">
        <v>9</v>
      </c>
    </row>
    <row r="2036" spans="1:3" x14ac:dyDescent="0.3">
      <c r="A2036" s="1" t="s">
        <v>18</v>
      </c>
      <c r="B2036" s="1" t="str">
        <f t="shared" si="31"/>
        <v>China</v>
      </c>
      <c r="C2036" s="1" t="s">
        <v>9</v>
      </c>
    </row>
    <row r="2037" spans="1:3" x14ac:dyDescent="0.3">
      <c r="A2037" s="1" t="s">
        <v>529</v>
      </c>
      <c r="B2037" s="1" t="str">
        <f t="shared" si="31"/>
        <v>Kazakhstan</v>
      </c>
      <c r="C2037" s="1" t="s">
        <v>9</v>
      </c>
    </row>
    <row r="2038" spans="1:3" x14ac:dyDescent="0.3">
      <c r="A2038" s="1" t="s">
        <v>130</v>
      </c>
      <c r="B2038" s="1" t="str">
        <f t="shared" si="31"/>
        <v>Kazakhstan</v>
      </c>
      <c r="C2038" s="1" t="s">
        <v>9</v>
      </c>
    </row>
    <row r="2039" spans="1:3" x14ac:dyDescent="0.3">
      <c r="A2039" s="1" t="s">
        <v>3478</v>
      </c>
      <c r="B2039" s="1" t="str">
        <f t="shared" si="31"/>
        <v>USA</v>
      </c>
      <c r="C2039" s="1" t="s">
        <v>9</v>
      </c>
    </row>
    <row r="2040" spans="1:3" x14ac:dyDescent="0.3">
      <c r="A2040" s="1" t="s">
        <v>4092</v>
      </c>
      <c r="B2040" s="1" t="str">
        <f t="shared" si="31"/>
        <v>USA</v>
      </c>
      <c r="C2040" s="1" t="s">
        <v>9</v>
      </c>
    </row>
    <row r="2041" spans="1:3" x14ac:dyDescent="0.3">
      <c r="A2041" s="1" t="s">
        <v>565</v>
      </c>
      <c r="B2041" s="1" t="str">
        <f t="shared" si="31"/>
        <v>Kazakhstan</v>
      </c>
      <c r="C2041" s="1" t="s">
        <v>9</v>
      </c>
    </row>
    <row r="2042" spans="1:3" x14ac:dyDescent="0.3">
      <c r="A2042" s="1" t="s">
        <v>2583</v>
      </c>
      <c r="B2042" s="1" t="str">
        <f t="shared" si="31"/>
        <v>Kazakhstan</v>
      </c>
      <c r="C2042" s="1" t="s">
        <v>9</v>
      </c>
    </row>
    <row r="2043" spans="1:3" x14ac:dyDescent="0.3">
      <c r="A2043" s="1" t="s">
        <v>671</v>
      </c>
      <c r="B2043" s="1" t="str">
        <f t="shared" si="31"/>
        <v>USA</v>
      </c>
      <c r="C2043" s="1" t="s">
        <v>9</v>
      </c>
    </row>
    <row r="2044" spans="1:3" x14ac:dyDescent="0.3">
      <c r="A2044" s="1" t="s">
        <v>61</v>
      </c>
      <c r="B2044" s="1" t="str">
        <f t="shared" si="31"/>
        <v>Japan</v>
      </c>
      <c r="C2044" s="1" t="s">
        <v>257</v>
      </c>
    </row>
    <row r="2045" spans="1:3" x14ac:dyDescent="0.3">
      <c r="A2045" s="1" t="s">
        <v>4200</v>
      </c>
      <c r="B2045" s="1" t="str">
        <f t="shared" si="31"/>
        <v>Kazakhstan</v>
      </c>
      <c r="C2045" s="1" t="s">
        <v>9</v>
      </c>
    </row>
    <row r="2046" spans="1:3" x14ac:dyDescent="0.3">
      <c r="A2046" s="1" t="s">
        <v>101</v>
      </c>
      <c r="B2046" s="1" t="str">
        <f t="shared" si="31"/>
        <v>China</v>
      </c>
      <c r="C2046" s="1" t="s">
        <v>9</v>
      </c>
    </row>
    <row r="2047" spans="1:3" x14ac:dyDescent="0.3">
      <c r="A2047" s="1" t="s">
        <v>90</v>
      </c>
      <c r="B2047" s="1" t="str">
        <f t="shared" si="31"/>
        <v>China</v>
      </c>
      <c r="C2047" s="1" t="s">
        <v>9</v>
      </c>
    </row>
    <row r="2048" spans="1:3" x14ac:dyDescent="0.3">
      <c r="A2048" s="1" t="s">
        <v>1561</v>
      </c>
      <c r="B2048" s="1" t="str">
        <f t="shared" si="31"/>
        <v>Russia</v>
      </c>
      <c r="C2048" s="1" t="s">
        <v>9</v>
      </c>
    </row>
    <row r="2049" spans="1:3" x14ac:dyDescent="0.3">
      <c r="A2049" s="1" t="s">
        <v>3524</v>
      </c>
      <c r="B2049" s="1" t="str">
        <f t="shared" si="31"/>
        <v>China</v>
      </c>
      <c r="C2049" s="1" t="s">
        <v>9</v>
      </c>
    </row>
    <row r="2050" spans="1:3" x14ac:dyDescent="0.3">
      <c r="A2050" s="1" t="s">
        <v>4249</v>
      </c>
      <c r="B2050" s="1" t="str">
        <f t="shared" ref="B2050:B2113" si="32">TRIM(MID(A2050, FIND("|", SUBSTITUTE(A2050, ",", "|", LEN(A2050) - LEN(SUBSTITUTE(A2050,",", "" )))) + 1, LEN(A2050)))</f>
        <v>USA</v>
      </c>
      <c r="C2050" s="1" t="s">
        <v>9</v>
      </c>
    </row>
    <row r="2051" spans="1:3" x14ac:dyDescent="0.3">
      <c r="A2051" s="1" t="s">
        <v>1630</v>
      </c>
      <c r="B2051" s="1" t="str">
        <f t="shared" si="32"/>
        <v>Kazakhstan</v>
      </c>
      <c r="C2051" s="1" t="s">
        <v>9</v>
      </c>
    </row>
    <row r="2052" spans="1:3" x14ac:dyDescent="0.3">
      <c r="A2052" s="1" t="s">
        <v>87</v>
      </c>
      <c r="B2052" s="1" t="str">
        <f t="shared" si="32"/>
        <v>India</v>
      </c>
      <c r="C2052" s="1" t="s">
        <v>9</v>
      </c>
    </row>
    <row r="2053" spans="1:3" x14ac:dyDescent="0.3">
      <c r="A2053" s="1" t="s">
        <v>138</v>
      </c>
      <c r="B2053" s="1" t="str">
        <f t="shared" si="32"/>
        <v>China</v>
      </c>
      <c r="C2053" s="1" t="s">
        <v>9</v>
      </c>
    </row>
    <row r="2054" spans="1:3" x14ac:dyDescent="0.3">
      <c r="A2054" s="1" t="s">
        <v>2702</v>
      </c>
      <c r="B2054" s="1" t="str">
        <f t="shared" si="32"/>
        <v>Pacific Ocean</v>
      </c>
      <c r="C2054" s="1" t="s">
        <v>9</v>
      </c>
    </row>
    <row r="2055" spans="1:3" x14ac:dyDescent="0.3">
      <c r="A2055" s="1" t="s">
        <v>379</v>
      </c>
      <c r="B2055" s="1" t="str">
        <f t="shared" si="32"/>
        <v>France</v>
      </c>
      <c r="C2055" s="1" t="s">
        <v>9</v>
      </c>
    </row>
    <row r="2056" spans="1:3" x14ac:dyDescent="0.3">
      <c r="A2056" s="1" t="s">
        <v>3373</v>
      </c>
      <c r="B2056" s="1" t="str">
        <f t="shared" si="32"/>
        <v>Russia</v>
      </c>
      <c r="C2056" s="1" t="s">
        <v>9</v>
      </c>
    </row>
    <row r="2057" spans="1:3" x14ac:dyDescent="0.3">
      <c r="A2057" s="1" t="s">
        <v>4057</v>
      </c>
      <c r="B2057" s="1" t="str">
        <f t="shared" si="32"/>
        <v>China</v>
      </c>
      <c r="C2057" s="1" t="s">
        <v>257</v>
      </c>
    </row>
    <row r="2058" spans="1:3" x14ac:dyDescent="0.3">
      <c r="A2058" s="1" t="s">
        <v>11</v>
      </c>
      <c r="B2058" s="1" t="str">
        <f t="shared" si="32"/>
        <v>USA</v>
      </c>
      <c r="C2058" s="1" t="s">
        <v>9</v>
      </c>
    </row>
    <row r="2059" spans="1:3" x14ac:dyDescent="0.3">
      <c r="A2059" s="1" t="s">
        <v>390</v>
      </c>
      <c r="B2059" s="1" t="str">
        <f t="shared" si="32"/>
        <v>USA</v>
      </c>
      <c r="C2059" s="1" t="s">
        <v>9</v>
      </c>
    </row>
    <row r="2060" spans="1:3" x14ac:dyDescent="0.3">
      <c r="A2060" s="1" t="s">
        <v>1630</v>
      </c>
      <c r="B2060" s="1" t="str">
        <f t="shared" si="32"/>
        <v>Kazakhstan</v>
      </c>
      <c r="C2060" s="1" t="s">
        <v>9</v>
      </c>
    </row>
    <row r="2061" spans="1:3" x14ac:dyDescent="0.3">
      <c r="A2061" s="1" t="s">
        <v>3160</v>
      </c>
      <c r="B2061" s="1" t="str">
        <f t="shared" si="32"/>
        <v>USA</v>
      </c>
      <c r="C2061" s="1" t="s">
        <v>9</v>
      </c>
    </row>
    <row r="2062" spans="1:3" x14ac:dyDescent="0.3">
      <c r="A2062" s="1" t="s">
        <v>4275</v>
      </c>
      <c r="B2062" s="1" t="str">
        <f t="shared" si="32"/>
        <v>Brazil</v>
      </c>
      <c r="C2062" s="1" t="s">
        <v>1649</v>
      </c>
    </row>
    <row r="2063" spans="1:3" x14ac:dyDescent="0.3">
      <c r="A2063" s="1" t="s">
        <v>3373</v>
      </c>
      <c r="B2063" s="1" t="str">
        <f t="shared" si="32"/>
        <v>Russia</v>
      </c>
      <c r="C2063" s="1" t="s">
        <v>9</v>
      </c>
    </row>
    <row r="2064" spans="1:3" x14ac:dyDescent="0.3">
      <c r="A2064" s="1" t="s">
        <v>1200</v>
      </c>
      <c r="B2064" s="1" t="str">
        <f t="shared" si="32"/>
        <v>USA</v>
      </c>
      <c r="C2064" s="1" t="s">
        <v>9</v>
      </c>
    </row>
    <row r="2065" spans="1:3" x14ac:dyDescent="0.3">
      <c r="A2065" s="1" t="s">
        <v>130</v>
      </c>
      <c r="B2065" s="1" t="str">
        <f t="shared" si="32"/>
        <v>Kazakhstan</v>
      </c>
      <c r="C2065" s="1" t="s">
        <v>9</v>
      </c>
    </row>
    <row r="2066" spans="1:3" x14ac:dyDescent="0.3">
      <c r="A2066" s="1" t="s">
        <v>2702</v>
      </c>
      <c r="B2066" s="1" t="str">
        <f t="shared" si="32"/>
        <v>Pacific Ocean</v>
      </c>
      <c r="C2066" s="1" t="s">
        <v>9</v>
      </c>
    </row>
    <row r="2067" spans="1:3" x14ac:dyDescent="0.3">
      <c r="A2067" s="1" t="s">
        <v>75</v>
      </c>
      <c r="B2067" s="1" t="str">
        <f t="shared" si="32"/>
        <v>USA</v>
      </c>
      <c r="C2067" s="1" t="s">
        <v>9</v>
      </c>
    </row>
    <row r="2068" spans="1:3" x14ac:dyDescent="0.3">
      <c r="A2068" s="1" t="s">
        <v>3160</v>
      </c>
      <c r="B2068" s="1" t="str">
        <f t="shared" si="32"/>
        <v>USA</v>
      </c>
      <c r="C2068" s="1" t="s">
        <v>9</v>
      </c>
    </row>
    <row r="2069" spans="1:3" x14ac:dyDescent="0.3">
      <c r="A2069" s="1" t="s">
        <v>1561</v>
      </c>
      <c r="B2069" s="1" t="str">
        <f t="shared" si="32"/>
        <v>Russia</v>
      </c>
      <c r="C2069" s="1" t="s">
        <v>9</v>
      </c>
    </row>
    <row r="2070" spans="1:3" x14ac:dyDescent="0.3">
      <c r="A2070" s="1" t="s">
        <v>1200</v>
      </c>
      <c r="B2070" s="1" t="str">
        <f t="shared" si="32"/>
        <v>USA</v>
      </c>
      <c r="C2070" s="1" t="s">
        <v>9</v>
      </c>
    </row>
    <row r="2071" spans="1:3" x14ac:dyDescent="0.3">
      <c r="A2071" s="1" t="s">
        <v>3038</v>
      </c>
      <c r="B2071" s="1" t="str">
        <f t="shared" si="32"/>
        <v>Russia</v>
      </c>
      <c r="C2071" s="1" t="s">
        <v>9</v>
      </c>
    </row>
    <row r="2072" spans="1:3" x14ac:dyDescent="0.3">
      <c r="A2072" s="1" t="s">
        <v>379</v>
      </c>
      <c r="B2072" s="1" t="str">
        <f t="shared" si="32"/>
        <v>France</v>
      </c>
      <c r="C2072" s="1" t="s">
        <v>9</v>
      </c>
    </row>
    <row r="2073" spans="1:3" x14ac:dyDescent="0.3">
      <c r="A2073" s="1" t="s">
        <v>3478</v>
      </c>
      <c r="B2073" s="1" t="str">
        <f t="shared" si="32"/>
        <v>USA</v>
      </c>
      <c r="C2073" s="1" t="s">
        <v>9</v>
      </c>
    </row>
    <row r="2074" spans="1:3" x14ac:dyDescent="0.3">
      <c r="A2074" s="1" t="s">
        <v>2702</v>
      </c>
      <c r="B2074" s="1" t="str">
        <f t="shared" si="32"/>
        <v>Pacific Ocean</v>
      </c>
      <c r="C2074" s="1" t="s">
        <v>9</v>
      </c>
    </row>
    <row r="2075" spans="1:3" x14ac:dyDescent="0.3">
      <c r="A2075" s="1" t="s">
        <v>1630</v>
      </c>
      <c r="B2075" s="1" t="str">
        <f t="shared" si="32"/>
        <v>Kazakhstan</v>
      </c>
      <c r="C2075" s="1" t="s">
        <v>9</v>
      </c>
    </row>
    <row r="2076" spans="1:3" x14ac:dyDescent="0.3">
      <c r="A2076" s="1" t="s">
        <v>529</v>
      </c>
      <c r="B2076" s="1" t="str">
        <f t="shared" si="32"/>
        <v>Kazakhstan</v>
      </c>
      <c r="C2076" s="1" t="s">
        <v>9</v>
      </c>
    </row>
    <row r="2077" spans="1:3" x14ac:dyDescent="0.3">
      <c r="A2077" s="1" t="s">
        <v>3373</v>
      </c>
      <c r="B2077" s="1" t="str">
        <f t="shared" si="32"/>
        <v>Russia</v>
      </c>
      <c r="C2077" s="1" t="s">
        <v>9</v>
      </c>
    </row>
    <row r="2078" spans="1:3" x14ac:dyDescent="0.3">
      <c r="A2078" s="1" t="s">
        <v>130</v>
      </c>
      <c r="B2078" s="1" t="str">
        <f t="shared" si="32"/>
        <v>Kazakhstan</v>
      </c>
      <c r="C2078" s="1" t="s">
        <v>9</v>
      </c>
    </row>
    <row r="2079" spans="1:3" x14ac:dyDescent="0.3">
      <c r="A2079" s="1" t="s">
        <v>101</v>
      </c>
      <c r="B2079" s="1" t="str">
        <f t="shared" si="32"/>
        <v>China</v>
      </c>
      <c r="C2079" s="1" t="s">
        <v>9</v>
      </c>
    </row>
    <row r="2080" spans="1:3" x14ac:dyDescent="0.3">
      <c r="A2080" s="1" t="s">
        <v>75</v>
      </c>
      <c r="B2080" s="1" t="str">
        <f t="shared" si="32"/>
        <v>USA</v>
      </c>
      <c r="C2080" s="1" t="s">
        <v>9</v>
      </c>
    </row>
    <row r="2081" spans="1:3" x14ac:dyDescent="0.3">
      <c r="A2081" s="1" t="s">
        <v>714</v>
      </c>
      <c r="B2081" s="1" t="str">
        <f t="shared" si="32"/>
        <v>Japan</v>
      </c>
      <c r="C2081" s="1" t="s">
        <v>9</v>
      </c>
    </row>
    <row r="2082" spans="1:3" x14ac:dyDescent="0.3">
      <c r="A2082" s="1" t="s">
        <v>87</v>
      </c>
      <c r="B2082" s="1" t="str">
        <f t="shared" si="32"/>
        <v>India</v>
      </c>
      <c r="C2082" s="1" t="s">
        <v>9</v>
      </c>
    </row>
    <row r="2083" spans="1:3" x14ac:dyDescent="0.3">
      <c r="A2083" s="1" t="s">
        <v>1620</v>
      </c>
      <c r="B2083" s="1" t="str">
        <f t="shared" si="32"/>
        <v>USA</v>
      </c>
      <c r="C2083" s="1" t="s">
        <v>9</v>
      </c>
    </row>
    <row r="2084" spans="1:3" x14ac:dyDescent="0.3">
      <c r="A2084" s="1" t="s">
        <v>1630</v>
      </c>
      <c r="B2084" s="1" t="str">
        <f t="shared" si="32"/>
        <v>Kazakhstan</v>
      </c>
      <c r="C2084" s="1" t="s">
        <v>9</v>
      </c>
    </row>
    <row r="2085" spans="1:3" x14ac:dyDescent="0.3">
      <c r="A2085" s="1" t="s">
        <v>565</v>
      </c>
      <c r="B2085" s="1" t="str">
        <f t="shared" si="32"/>
        <v>Kazakhstan</v>
      </c>
      <c r="C2085" s="1" t="s">
        <v>9</v>
      </c>
    </row>
    <row r="2086" spans="1:3" x14ac:dyDescent="0.3">
      <c r="A2086" s="1" t="s">
        <v>4092</v>
      </c>
      <c r="B2086" s="1" t="str">
        <f t="shared" si="32"/>
        <v>USA</v>
      </c>
      <c r="C2086" s="1" t="s">
        <v>9</v>
      </c>
    </row>
    <row r="2087" spans="1:3" x14ac:dyDescent="0.3">
      <c r="A2087" s="1" t="s">
        <v>379</v>
      </c>
      <c r="B2087" s="1" t="str">
        <f t="shared" si="32"/>
        <v>France</v>
      </c>
      <c r="C2087" s="1" t="s">
        <v>9</v>
      </c>
    </row>
    <row r="2088" spans="1:3" x14ac:dyDescent="0.3">
      <c r="A2088" s="1" t="s">
        <v>11</v>
      </c>
      <c r="B2088" s="1" t="str">
        <f t="shared" si="32"/>
        <v>USA</v>
      </c>
      <c r="C2088" s="1" t="s">
        <v>9</v>
      </c>
    </row>
    <row r="2089" spans="1:3" x14ac:dyDescent="0.3">
      <c r="A2089" s="1" t="s">
        <v>3038</v>
      </c>
      <c r="B2089" s="1" t="str">
        <f t="shared" si="32"/>
        <v>Russia</v>
      </c>
      <c r="C2089" s="1" t="s">
        <v>9</v>
      </c>
    </row>
    <row r="2090" spans="1:3" x14ac:dyDescent="0.3">
      <c r="A2090" s="1" t="s">
        <v>3478</v>
      </c>
      <c r="B2090" s="1" t="str">
        <f t="shared" si="32"/>
        <v>USA</v>
      </c>
      <c r="C2090" s="1" t="s">
        <v>9</v>
      </c>
    </row>
    <row r="2091" spans="1:3" x14ac:dyDescent="0.3">
      <c r="A2091" s="1" t="s">
        <v>61</v>
      </c>
      <c r="B2091" s="1" t="str">
        <f t="shared" si="32"/>
        <v>Japan</v>
      </c>
      <c r="C2091" s="1" t="s">
        <v>9</v>
      </c>
    </row>
    <row r="2092" spans="1:3" x14ac:dyDescent="0.3">
      <c r="A2092" s="1" t="s">
        <v>390</v>
      </c>
      <c r="B2092" s="1" t="str">
        <f t="shared" si="32"/>
        <v>USA</v>
      </c>
      <c r="C2092" s="1" t="s">
        <v>9</v>
      </c>
    </row>
    <row r="2093" spans="1:3" x14ac:dyDescent="0.3">
      <c r="A2093" s="1" t="s">
        <v>4338</v>
      </c>
      <c r="B2093" s="1" t="str">
        <f t="shared" si="32"/>
        <v>France</v>
      </c>
      <c r="C2093" s="1" t="s">
        <v>9</v>
      </c>
    </row>
    <row r="2094" spans="1:3" x14ac:dyDescent="0.3">
      <c r="A2094" s="1" t="s">
        <v>1630</v>
      </c>
      <c r="B2094" s="1" t="str">
        <f t="shared" si="32"/>
        <v>Kazakhstan</v>
      </c>
      <c r="C2094" s="1" t="s">
        <v>9</v>
      </c>
    </row>
    <row r="2095" spans="1:3" x14ac:dyDescent="0.3">
      <c r="A2095" s="1" t="s">
        <v>3160</v>
      </c>
      <c r="B2095" s="1" t="str">
        <f t="shared" si="32"/>
        <v>USA</v>
      </c>
      <c r="C2095" s="1" t="s">
        <v>9</v>
      </c>
    </row>
    <row r="2096" spans="1:3" x14ac:dyDescent="0.3">
      <c r="A2096" s="1" t="s">
        <v>1620</v>
      </c>
      <c r="B2096" s="1" t="str">
        <f t="shared" si="32"/>
        <v>USA</v>
      </c>
      <c r="C2096" s="1" t="s">
        <v>9</v>
      </c>
    </row>
    <row r="2097" spans="1:3" x14ac:dyDescent="0.3">
      <c r="A2097" s="1" t="s">
        <v>30</v>
      </c>
      <c r="B2097" s="1" t="str">
        <f t="shared" si="32"/>
        <v>USA</v>
      </c>
      <c r="C2097" s="1" t="s">
        <v>257</v>
      </c>
    </row>
    <row r="2098" spans="1:3" x14ac:dyDescent="0.3">
      <c r="A2098" s="1" t="s">
        <v>114</v>
      </c>
      <c r="B2098" s="1" t="str">
        <f t="shared" si="32"/>
        <v>USA</v>
      </c>
      <c r="C2098" s="1" t="s">
        <v>9</v>
      </c>
    </row>
    <row r="2099" spans="1:3" x14ac:dyDescent="0.3">
      <c r="A2099" s="1" t="s">
        <v>4249</v>
      </c>
      <c r="B2099" s="1" t="str">
        <f t="shared" si="32"/>
        <v>USA</v>
      </c>
      <c r="C2099" s="1" t="s">
        <v>9</v>
      </c>
    </row>
    <row r="2100" spans="1:3" x14ac:dyDescent="0.3">
      <c r="A2100" s="1" t="s">
        <v>565</v>
      </c>
      <c r="B2100" s="1" t="str">
        <f t="shared" si="32"/>
        <v>Kazakhstan</v>
      </c>
      <c r="C2100" s="1" t="s">
        <v>9</v>
      </c>
    </row>
    <row r="2101" spans="1:3" x14ac:dyDescent="0.3">
      <c r="A2101" s="1" t="s">
        <v>138</v>
      </c>
      <c r="B2101" s="1" t="str">
        <f t="shared" si="32"/>
        <v>China</v>
      </c>
      <c r="C2101" s="1" t="s">
        <v>9</v>
      </c>
    </row>
    <row r="2102" spans="1:3" x14ac:dyDescent="0.3">
      <c r="A2102" s="1" t="s">
        <v>4200</v>
      </c>
      <c r="B2102" s="1" t="str">
        <f t="shared" si="32"/>
        <v>Kazakhstan</v>
      </c>
      <c r="C2102" s="1" t="s">
        <v>9</v>
      </c>
    </row>
    <row r="2103" spans="1:3" x14ac:dyDescent="0.3">
      <c r="A2103" s="1" t="s">
        <v>3038</v>
      </c>
      <c r="B2103" s="1" t="str">
        <f t="shared" si="32"/>
        <v>Russia</v>
      </c>
      <c r="C2103" s="1" t="s">
        <v>9</v>
      </c>
    </row>
    <row r="2104" spans="1:3" x14ac:dyDescent="0.3">
      <c r="A2104" s="1" t="s">
        <v>3344</v>
      </c>
      <c r="B2104" s="1" t="str">
        <f t="shared" si="32"/>
        <v>Kazakhstan</v>
      </c>
      <c r="C2104" s="1" t="s">
        <v>9</v>
      </c>
    </row>
    <row r="2105" spans="1:3" x14ac:dyDescent="0.3">
      <c r="A2105" s="1" t="s">
        <v>4338</v>
      </c>
      <c r="B2105" s="1" t="str">
        <f t="shared" si="32"/>
        <v>France</v>
      </c>
      <c r="C2105" s="1" t="s">
        <v>9</v>
      </c>
    </row>
    <row r="2106" spans="1:3" x14ac:dyDescent="0.3">
      <c r="A2106" s="1" t="s">
        <v>61</v>
      </c>
      <c r="B2106" s="1" t="str">
        <f t="shared" si="32"/>
        <v>Japan</v>
      </c>
      <c r="C2106" s="1" t="s">
        <v>9</v>
      </c>
    </row>
    <row r="2107" spans="1:3" x14ac:dyDescent="0.3">
      <c r="A2107" s="1" t="s">
        <v>379</v>
      </c>
      <c r="B2107" s="1" t="str">
        <f t="shared" si="32"/>
        <v>France</v>
      </c>
      <c r="C2107" s="1" t="s">
        <v>257</v>
      </c>
    </row>
    <row r="2108" spans="1:3" x14ac:dyDescent="0.3">
      <c r="A2108" s="1" t="s">
        <v>4149</v>
      </c>
      <c r="B2108" s="1" t="str">
        <f t="shared" si="32"/>
        <v>USA</v>
      </c>
      <c r="C2108" s="1" t="s">
        <v>9</v>
      </c>
    </row>
    <row r="2109" spans="1:3" x14ac:dyDescent="0.3">
      <c r="A2109" s="1" t="s">
        <v>3373</v>
      </c>
      <c r="B2109" s="1" t="str">
        <f t="shared" si="32"/>
        <v>Russia</v>
      </c>
      <c r="C2109" s="1" t="s">
        <v>9</v>
      </c>
    </row>
    <row r="2110" spans="1:3" x14ac:dyDescent="0.3">
      <c r="A2110" s="1" t="s">
        <v>4200</v>
      </c>
      <c r="B2110" s="1" t="str">
        <f t="shared" si="32"/>
        <v>Kazakhstan</v>
      </c>
      <c r="C2110" s="1" t="s">
        <v>257</v>
      </c>
    </row>
    <row r="2111" spans="1:3" x14ac:dyDescent="0.3">
      <c r="A2111" s="1" t="s">
        <v>30</v>
      </c>
      <c r="B2111" s="1" t="str">
        <f t="shared" si="32"/>
        <v>USA</v>
      </c>
      <c r="C2111" s="1" t="s">
        <v>9</v>
      </c>
    </row>
    <row r="2112" spans="1:3" x14ac:dyDescent="0.3">
      <c r="A2112" s="1" t="s">
        <v>390</v>
      </c>
      <c r="B2112" s="1" t="str">
        <f t="shared" si="32"/>
        <v>USA</v>
      </c>
      <c r="C2112" s="1" t="s">
        <v>9</v>
      </c>
    </row>
    <row r="2113" spans="1:3" x14ac:dyDescent="0.3">
      <c r="A2113" s="1" t="s">
        <v>1630</v>
      </c>
      <c r="B2113" s="1" t="str">
        <f t="shared" si="32"/>
        <v>Kazakhstan</v>
      </c>
      <c r="C2113" s="1" t="s">
        <v>9</v>
      </c>
    </row>
    <row r="2114" spans="1:3" x14ac:dyDescent="0.3">
      <c r="A2114" s="1" t="s">
        <v>3524</v>
      </c>
      <c r="B2114" s="1" t="str">
        <f t="shared" ref="B2114:B2177" si="33">TRIM(MID(A2114, FIND("|", SUBSTITUTE(A2114, ",", "|", LEN(A2114) - LEN(SUBSTITUTE(A2114,",", "" )))) + 1, LEN(A2114)))</f>
        <v>China</v>
      </c>
      <c r="C2114" s="1" t="s">
        <v>9</v>
      </c>
    </row>
    <row r="2115" spans="1:3" x14ac:dyDescent="0.3">
      <c r="A2115" s="1" t="s">
        <v>529</v>
      </c>
      <c r="B2115" s="1" t="str">
        <f t="shared" si="33"/>
        <v>Kazakhstan</v>
      </c>
      <c r="C2115" s="1" t="s">
        <v>9</v>
      </c>
    </row>
    <row r="2116" spans="1:3" x14ac:dyDescent="0.3">
      <c r="A2116" s="1" t="s">
        <v>212</v>
      </c>
      <c r="B2116" s="1" t="str">
        <f t="shared" si="33"/>
        <v>Russia</v>
      </c>
      <c r="C2116" s="1" t="s">
        <v>257</v>
      </c>
    </row>
    <row r="2117" spans="1:3" x14ac:dyDescent="0.3">
      <c r="A2117" s="1" t="s">
        <v>658</v>
      </c>
      <c r="B2117" s="1" t="str">
        <f t="shared" si="33"/>
        <v>USA</v>
      </c>
      <c r="C2117" s="1" t="s">
        <v>9</v>
      </c>
    </row>
    <row r="2118" spans="1:3" x14ac:dyDescent="0.3">
      <c r="A2118" s="1" t="s">
        <v>3373</v>
      </c>
      <c r="B2118" s="1" t="str">
        <f t="shared" si="33"/>
        <v>Russia</v>
      </c>
      <c r="C2118" s="1" t="s">
        <v>9</v>
      </c>
    </row>
    <row r="2119" spans="1:3" x14ac:dyDescent="0.3">
      <c r="A2119" s="1" t="s">
        <v>1630</v>
      </c>
      <c r="B2119" s="1" t="str">
        <f t="shared" si="33"/>
        <v>Kazakhstan</v>
      </c>
      <c r="C2119" s="1" t="s">
        <v>9</v>
      </c>
    </row>
    <row r="2120" spans="1:3" x14ac:dyDescent="0.3">
      <c r="A2120" s="1" t="s">
        <v>4149</v>
      </c>
      <c r="B2120" s="1" t="str">
        <f t="shared" si="33"/>
        <v>USA</v>
      </c>
      <c r="C2120" s="1" t="s">
        <v>9</v>
      </c>
    </row>
    <row r="2121" spans="1:3" x14ac:dyDescent="0.3">
      <c r="A2121" s="1" t="s">
        <v>4057</v>
      </c>
      <c r="B2121" s="1" t="str">
        <f t="shared" si="33"/>
        <v>China</v>
      </c>
      <c r="C2121" s="1" t="s">
        <v>257</v>
      </c>
    </row>
    <row r="2122" spans="1:3" x14ac:dyDescent="0.3">
      <c r="A2122" s="1" t="s">
        <v>87</v>
      </c>
      <c r="B2122" s="1" t="str">
        <f t="shared" si="33"/>
        <v>India</v>
      </c>
      <c r="C2122" s="1" t="s">
        <v>9</v>
      </c>
    </row>
    <row r="2123" spans="1:3" x14ac:dyDescent="0.3">
      <c r="A2123" s="1" t="s">
        <v>61</v>
      </c>
      <c r="B2123" s="1" t="str">
        <f t="shared" si="33"/>
        <v>Japan</v>
      </c>
      <c r="C2123" s="1" t="s">
        <v>9</v>
      </c>
    </row>
    <row r="2124" spans="1:3" x14ac:dyDescent="0.3">
      <c r="A2124" s="1" t="s">
        <v>4338</v>
      </c>
      <c r="B2124" s="1" t="str">
        <f t="shared" si="33"/>
        <v>France</v>
      </c>
      <c r="C2124" s="1" t="s">
        <v>9</v>
      </c>
    </row>
    <row r="2125" spans="1:3" x14ac:dyDescent="0.3">
      <c r="A2125" s="1" t="s">
        <v>379</v>
      </c>
      <c r="B2125" s="1" t="str">
        <f t="shared" si="33"/>
        <v>France</v>
      </c>
      <c r="C2125" s="1" t="s">
        <v>9</v>
      </c>
    </row>
    <row r="2126" spans="1:3" x14ac:dyDescent="0.3">
      <c r="A2126" s="1" t="s">
        <v>4200</v>
      </c>
      <c r="B2126" s="1" t="str">
        <f t="shared" si="33"/>
        <v>Kazakhstan</v>
      </c>
      <c r="C2126" s="1" t="s">
        <v>9</v>
      </c>
    </row>
    <row r="2127" spans="1:3" x14ac:dyDescent="0.3">
      <c r="A2127" s="1" t="s">
        <v>75</v>
      </c>
      <c r="B2127" s="1" t="str">
        <f t="shared" si="33"/>
        <v>USA</v>
      </c>
      <c r="C2127" s="1" t="s">
        <v>9</v>
      </c>
    </row>
    <row r="2128" spans="1:3" x14ac:dyDescent="0.3">
      <c r="A2128" s="1" t="s">
        <v>565</v>
      </c>
      <c r="B2128" s="1" t="str">
        <f t="shared" si="33"/>
        <v>Kazakhstan</v>
      </c>
      <c r="C2128" s="1" t="s">
        <v>9</v>
      </c>
    </row>
    <row r="2129" spans="1:3" x14ac:dyDescent="0.3">
      <c r="A2129" s="1" t="s">
        <v>3373</v>
      </c>
      <c r="B2129" s="1" t="str">
        <f t="shared" si="33"/>
        <v>Russia</v>
      </c>
      <c r="C2129" s="1" t="s">
        <v>9</v>
      </c>
    </row>
    <row r="2130" spans="1:3" x14ac:dyDescent="0.3">
      <c r="A2130" s="1" t="s">
        <v>379</v>
      </c>
      <c r="B2130" s="1" t="str">
        <f t="shared" si="33"/>
        <v>France</v>
      </c>
      <c r="C2130" s="1" t="s">
        <v>9</v>
      </c>
    </row>
    <row r="2131" spans="1:3" x14ac:dyDescent="0.3">
      <c r="A2131" s="1" t="s">
        <v>3478</v>
      </c>
      <c r="B2131" s="1" t="str">
        <f t="shared" si="33"/>
        <v>USA</v>
      </c>
      <c r="C2131" s="1" t="s">
        <v>9</v>
      </c>
    </row>
    <row r="2132" spans="1:3" x14ac:dyDescent="0.3">
      <c r="A2132" s="1" t="s">
        <v>1630</v>
      </c>
      <c r="B2132" s="1" t="str">
        <f t="shared" si="33"/>
        <v>Kazakhstan</v>
      </c>
      <c r="C2132" s="1" t="s">
        <v>9</v>
      </c>
    </row>
    <row r="2133" spans="1:3" x14ac:dyDescent="0.3">
      <c r="A2133" s="1" t="s">
        <v>4249</v>
      </c>
      <c r="B2133" s="1" t="str">
        <f t="shared" si="33"/>
        <v>USA</v>
      </c>
      <c r="C2133" s="1" t="s">
        <v>9</v>
      </c>
    </row>
    <row r="2134" spans="1:3" x14ac:dyDescent="0.3">
      <c r="A2134" s="1" t="s">
        <v>1561</v>
      </c>
      <c r="B2134" s="1" t="str">
        <f t="shared" si="33"/>
        <v>Russia</v>
      </c>
      <c r="C2134" s="1" t="s">
        <v>9</v>
      </c>
    </row>
    <row r="2135" spans="1:3" x14ac:dyDescent="0.3">
      <c r="A2135" s="1" t="s">
        <v>2702</v>
      </c>
      <c r="B2135" s="1" t="str">
        <f t="shared" si="33"/>
        <v>Pacific Ocean</v>
      </c>
      <c r="C2135" s="1" t="s">
        <v>9</v>
      </c>
    </row>
    <row r="2136" spans="1:3" x14ac:dyDescent="0.3">
      <c r="A2136" s="1" t="s">
        <v>529</v>
      </c>
      <c r="B2136" s="1" t="str">
        <f t="shared" si="33"/>
        <v>Kazakhstan</v>
      </c>
      <c r="C2136" s="1" t="s">
        <v>9</v>
      </c>
    </row>
    <row r="2137" spans="1:3" x14ac:dyDescent="0.3">
      <c r="A2137" s="1" t="s">
        <v>30</v>
      </c>
      <c r="B2137" s="1" t="str">
        <f t="shared" si="33"/>
        <v>USA</v>
      </c>
      <c r="C2137" s="1" t="s">
        <v>9</v>
      </c>
    </row>
    <row r="2138" spans="1:3" x14ac:dyDescent="0.3">
      <c r="A2138" s="1" t="s">
        <v>4338</v>
      </c>
      <c r="B2138" s="1" t="str">
        <f t="shared" si="33"/>
        <v>France</v>
      </c>
      <c r="C2138" s="1" t="s">
        <v>9</v>
      </c>
    </row>
    <row r="2139" spans="1:3" x14ac:dyDescent="0.3">
      <c r="A2139" s="1" t="s">
        <v>3373</v>
      </c>
      <c r="B2139" s="1" t="str">
        <f t="shared" si="33"/>
        <v>Russia</v>
      </c>
      <c r="C2139" s="1" t="s">
        <v>9</v>
      </c>
    </row>
    <row r="2140" spans="1:3" x14ac:dyDescent="0.3">
      <c r="A2140" s="1" t="s">
        <v>498</v>
      </c>
      <c r="B2140" s="1" t="str">
        <f t="shared" si="33"/>
        <v>Israel</v>
      </c>
      <c r="C2140" s="1" t="s">
        <v>9</v>
      </c>
    </row>
    <row r="2141" spans="1:3" x14ac:dyDescent="0.3">
      <c r="A2141" s="1" t="s">
        <v>3524</v>
      </c>
      <c r="B2141" s="1" t="str">
        <f t="shared" si="33"/>
        <v>China</v>
      </c>
      <c r="C2141" s="1" t="s">
        <v>9</v>
      </c>
    </row>
    <row r="2142" spans="1:3" x14ac:dyDescent="0.3">
      <c r="A2142" s="1" t="s">
        <v>565</v>
      </c>
      <c r="B2142" s="1" t="str">
        <f t="shared" si="33"/>
        <v>Kazakhstan</v>
      </c>
      <c r="C2142" s="1" t="s">
        <v>9</v>
      </c>
    </row>
    <row r="2143" spans="1:3" x14ac:dyDescent="0.3">
      <c r="A2143" s="1" t="s">
        <v>114</v>
      </c>
      <c r="B2143" s="1" t="str">
        <f t="shared" si="33"/>
        <v>USA</v>
      </c>
      <c r="C2143" s="1" t="s">
        <v>9</v>
      </c>
    </row>
    <row r="2144" spans="1:3" x14ac:dyDescent="0.3">
      <c r="A2144" s="1" t="s">
        <v>4338</v>
      </c>
      <c r="B2144" s="1" t="str">
        <f t="shared" si="33"/>
        <v>France</v>
      </c>
      <c r="C2144" s="1" t="s">
        <v>9</v>
      </c>
    </row>
    <row r="2145" spans="1:3" x14ac:dyDescent="0.3">
      <c r="A2145" s="1" t="s">
        <v>1630</v>
      </c>
      <c r="B2145" s="1" t="str">
        <f t="shared" si="33"/>
        <v>Kazakhstan</v>
      </c>
      <c r="C2145" s="1" t="s">
        <v>9</v>
      </c>
    </row>
    <row r="2146" spans="1:3" x14ac:dyDescent="0.3">
      <c r="A2146" s="1" t="s">
        <v>4338</v>
      </c>
      <c r="B2146" s="1" t="str">
        <f t="shared" si="33"/>
        <v>France</v>
      </c>
      <c r="C2146" s="1" t="s">
        <v>9</v>
      </c>
    </row>
    <row r="2147" spans="1:3" x14ac:dyDescent="0.3">
      <c r="A2147" s="1" t="s">
        <v>658</v>
      </c>
      <c r="B2147" s="1" t="str">
        <f t="shared" si="33"/>
        <v>USA</v>
      </c>
      <c r="C2147" s="1" t="s">
        <v>9</v>
      </c>
    </row>
    <row r="2148" spans="1:3" x14ac:dyDescent="0.3">
      <c r="A2148" s="1" t="s">
        <v>3038</v>
      </c>
      <c r="B2148" s="1" t="str">
        <f t="shared" si="33"/>
        <v>Russia</v>
      </c>
      <c r="C2148" s="1" t="s">
        <v>9</v>
      </c>
    </row>
    <row r="2149" spans="1:3" x14ac:dyDescent="0.3">
      <c r="A2149" s="1" t="s">
        <v>4200</v>
      </c>
      <c r="B2149" s="1" t="str">
        <f t="shared" si="33"/>
        <v>Kazakhstan</v>
      </c>
      <c r="C2149" s="1" t="s">
        <v>9</v>
      </c>
    </row>
    <row r="2150" spans="1:3" x14ac:dyDescent="0.3">
      <c r="A2150" s="1" t="s">
        <v>4338</v>
      </c>
      <c r="B2150" s="1" t="str">
        <f t="shared" si="33"/>
        <v>France</v>
      </c>
      <c r="C2150" s="1" t="s">
        <v>9</v>
      </c>
    </row>
    <row r="2151" spans="1:3" x14ac:dyDescent="0.3">
      <c r="A2151" s="1" t="s">
        <v>138</v>
      </c>
      <c r="B2151" s="1" t="str">
        <f t="shared" si="33"/>
        <v>China</v>
      </c>
      <c r="C2151" s="1" t="s">
        <v>9</v>
      </c>
    </row>
    <row r="2152" spans="1:3" x14ac:dyDescent="0.3">
      <c r="A2152" s="1" t="s">
        <v>1630</v>
      </c>
      <c r="B2152" s="1" t="str">
        <f t="shared" si="33"/>
        <v>Kazakhstan</v>
      </c>
      <c r="C2152" s="1" t="s">
        <v>9</v>
      </c>
    </row>
    <row r="2153" spans="1:3" x14ac:dyDescent="0.3">
      <c r="A2153" s="1" t="s">
        <v>1561</v>
      </c>
      <c r="B2153" s="1" t="str">
        <f t="shared" si="33"/>
        <v>Russia</v>
      </c>
      <c r="C2153" s="1" t="s">
        <v>9</v>
      </c>
    </row>
    <row r="2154" spans="1:3" x14ac:dyDescent="0.3">
      <c r="A2154" s="1" t="s">
        <v>4149</v>
      </c>
      <c r="B2154" s="1" t="str">
        <f t="shared" si="33"/>
        <v>USA</v>
      </c>
      <c r="C2154" s="1" t="s">
        <v>9</v>
      </c>
    </row>
    <row r="2155" spans="1:3" x14ac:dyDescent="0.3">
      <c r="A2155" s="1" t="s">
        <v>30</v>
      </c>
      <c r="B2155" s="1" t="str">
        <f t="shared" si="33"/>
        <v>USA</v>
      </c>
      <c r="C2155" s="1" t="s">
        <v>9</v>
      </c>
    </row>
    <row r="2156" spans="1:3" x14ac:dyDescent="0.3">
      <c r="A2156" s="1" t="s">
        <v>379</v>
      </c>
      <c r="B2156" s="1" t="str">
        <f t="shared" si="33"/>
        <v>France</v>
      </c>
      <c r="C2156" s="1" t="s">
        <v>9</v>
      </c>
    </row>
    <row r="2157" spans="1:3" x14ac:dyDescent="0.3">
      <c r="A2157" s="1" t="s">
        <v>212</v>
      </c>
      <c r="B2157" s="1" t="str">
        <f t="shared" si="33"/>
        <v>Russia</v>
      </c>
      <c r="C2157" s="1" t="s">
        <v>9</v>
      </c>
    </row>
    <row r="2158" spans="1:3" x14ac:dyDescent="0.3">
      <c r="A2158" s="1" t="s">
        <v>4338</v>
      </c>
      <c r="B2158" s="1" t="str">
        <f t="shared" si="33"/>
        <v>France</v>
      </c>
      <c r="C2158" s="1" t="s">
        <v>9</v>
      </c>
    </row>
    <row r="2159" spans="1:3" x14ac:dyDescent="0.3">
      <c r="A2159" s="1" t="s">
        <v>4092</v>
      </c>
      <c r="B2159" s="1" t="str">
        <f t="shared" si="33"/>
        <v>USA</v>
      </c>
      <c r="C2159" s="1" t="s">
        <v>9</v>
      </c>
    </row>
    <row r="2160" spans="1:3" x14ac:dyDescent="0.3">
      <c r="A2160" s="1" t="s">
        <v>114</v>
      </c>
      <c r="B2160" s="1" t="str">
        <f t="shared" si="33"/>
        <v>USA</v>
      </c>
      <c r="C2160" s="1" t="s">
        <v>9</v>
      </c>
    </row>
    <row r="2161" spans="1:3" x14ac:dyDescent="0.3">
      <c r="A2161" s="1" t="s">
        <v>1620</v>
      </c>
      <c r="B2161" s="1" t="str">
        <f t="shared" si="33"/>
        <v>USA</v>
      </c>
      <c r="C2161" s="1" t="s">
        <v>9</v>
      </c>
    </row>
    <row r="2162" spans="1:3" x14ac:dyDescent="0.3">
      <c r="A2162" s="1" t="s">
        <v>61</v>
      </c>
      <c r="B2162" s="1" t="str">
        <f t="shared" si="33"/>
        <v>Japan</v>
      </c>
      <c r="C2162" s="1" t="s">
        <v>9</v>
      </c>
    </row>
    <row r="2163" spans="1:3" x14ac:dyDescent="0.3">
      <c r="A2163" s="1" t="s">
        <v>4338</v>
      </c>
      <c r="B2163" s="1" t="str">
        <f t="shared" si="33"/>
        <v>France</v>
      </c>
      <c r="C2163" s="1" t="s">
        <v>9</v>
      </c>
    </row>
    <row r="2164" spans="1:3" x14ac:dyDescent="0.3">
      <c r="A2164" s="1" t="s">
        <v>11</v>
      </c>
      <c r="B2164" s="1" t="str">
        <f t="shared" si="33"/>
        <v>USA</v>
      </c>
      <c r="C2164" s="1" t="s">
        <v>9</v>
      </c>
    </row>
    <row r="2165" spans="1:3" x14ac:dyDescent="0.3">
      <c r="A2165" s="1" t="s">
        <v>4483</v>
      </c>
      <c r="B2165" s="1" t="str">
        <f t="shared" si="33"/>
        <v>Russia</v>
      </c>
      <c r="C2165" s="1" t="s">
        <v>9</v>
      </c>
    </row>
    <row r="2166" spans="1:3" x14ac:dyDescent="0.3">
      <c r="A2166" s="1" t="s">
        <v>3926</v>
      </c>
      <c r="B2166" s="1" t="str">
        <f t="shared" si="33"/>
        <v>Kazakhstan</v>
      </c>
      <c r="C2166" s="1" t="s">
        <v>9</v>
      </c>
    </row>
    <row r="2167" spans="1:3" x14ac:dyDescent="0.3">
      <c r="A2167" s="1" t="s">
        <v>2022</v>
      </c>
      <c r="B2167" s="1" t="str">
        <f t="shared" si="33"/>
        <v>Kazakhstan</v>
      </c>
      <c r="C2167" s="1" t="s">
        <v>9</v>
      </c>
    </row>
    <row r="2168" spans="1:3" x14ac:dyDescent="0.3">
      <c r="A2168" s="1" t="s">
        <v>114</v>
      </c>
      <c r="B2168" s="1" t="str">
        <f t="shared" si="33"/>
        <v>USA</v>
      </c>
      <c r="C2168" s="1" t="s">
        <v>9</v>
      </c>
    </row>
    <row r="2169" spans="1:3" x14ac:dyDescent="0.3">
      <c r="A2169" s="1" t="s">
        <v>658</v>
      </c>
      <c r="B2169" s="1" t="str">
        <f t="shared" si="33"/>
        <v>USA</v>
      </c>
      <c r="C2169" s="1" t="s">
        <v>9</v>
      </c>
    </row>
    <row r="2170" spans="1:3" x14ac:dyDescent="0.3">
      <c r="A2170" s="1" t="s">
        <v>565</v>
      </c>
      <c r="B2170" s="1" t="str">
        <f t="shared" si="33"/>
        <v>Kazakhstan</v>
      </c>
      <c r="C2170" s="1" t="s">
        <v>9</v>
      </c>
    </row>
    <row r="2171" spans="1:3" x14ac:dyDescent="0.3">
      <c r="A2171" s="1" t="s">
        <v>4338</v>
      </c>
      <c r="B2171" s="1" t="str">
        <f t="shared" si="33"/>
        <v>France</v>
      </c>
      <c r="C2171" s="1" t="s">
        <v>9</v>
      </c>
    </row>
    <row r="2172" spans="1:3" x14ac:dyDescent="0.3">
      <c r="A2172" s="1" t="s">
        <v>1630</v>
      </c>
      <c r="B2172" s="1" t="str">
        <f t="shared" si="33"/>
        <v>Kazakhstan</v>
      </c>
      <c r="C2172" s="1" t="s">
        <v>9</v>
      </c>
    </row>
    <row r="2173" spans="1:3" x14ac:dyDescent="0.3">
      <c r="A2173" s="1" t="s">
        <v>212</v>
      </c>
      <c r="B2173" s="1" t="str">
        <f t="shared" si="33"/>
        <v>Russia</v>
      </c>
      <c r="C2173" s="1" t="s">
        <v>9</v>
      </c>
    </row>
    <row r="2174" spans="1:3" x14ac:dyDescent="0.3">
      <c r="A2174" s="1" t="s">
        <v>87</v>
      </c>
      <c r="B2174" s="1" t="str">
        <f t="shared" si="33"/>
        <v>India</v>
      </c>
      <c r="C2174" s="1" t="s">
        <v>9</v>
      </c>
    </row>
    <row r="2175" spans="1:3" x14ac:dyDescent="0.3">
      <c r="A2175" s="1" t="s">
        <v>1630</v>
      </c>
      <c r="B2175" s="1" t="str">
        <f t="shared" si="33"/>
        <v>Kazakhstan</v>
      </c>
      <c r="C2175" s="1" t="s">
        <v>9</v>
      </c>
    </row>
    <row r="2176" spans="1:3" x14ac:dyDescent="0.3">
      <c r="A2176" s="1" t="s">
        <v>114</v>
      </c>
      <c r="B2176" s="1" t="str">
        <f t="shared" si="33"/>
        <v>USA</v>
      </c>
      <c r="C2176" s="1" t="s">
        <v>9</v>
      </c>
    </row>
    <row r="2177" spans="1:3" x14ac:dyDescent="0.3">
      <c r="A2177" s="1" t="s">
        <v>4092</v>
      </c>
      <c r="B2177" s="1" t="str">
        <f t="shared" si="33"/>
        <v>USA</v>
      </c>
      <c r="C2177" s="1" t="s">
        <v>9</v>
      </c>
    </row>
    <row r="2178" spans="1:3" x14ac:dyDescent="0.3">
      <c r="A2178" s="1" t="s">
        <v>565</v>
      </c>
      <c r="B2178" s="1" t="str">
        <f t="shared" ref="B2178:B2241" si="34">TRIM(MID(A2178, FIND("|", SUBSTITUTE(A2178, ",", "|", LEN(A2178) - LEN(SUBSTITUTE(A2178,",", "" )))) + 1, LEN(A2178)))</f>
        <v>Kazakhstan</v>
      </c>
      <c r="C2178" s="1" t="s">
        <v>9</v>
      </c>
    </row>
    <row r="2179" spans="1:3" x14ac:dyDescent="0.3">
      <c r="A2179" s="1" t="s">
        <v>27</v>
      </c>
      <c r="B2179" s="1" t="str">
        <f t="shared" si="34"/>
        <v>USA</v>
      </c>
      <c r="C2179" s="1" t="s">
        <v>9</v>
      </c>
    </row>
    <row r="2180" spans="1:3" x14ac:dyDescent="0.3">
      <c r="A2180" s="1" t="s">
        <v>3147</v>
      </c>
      <c r="B2180" s="1" t="str">
        <f t="shared" si="34"/>
        <v>USA</v>
      </c>
      <c r="C2180" s="1" t="s">
        <v>9</v>
      </c>
    </row>
    <row r="2181" spans="1:3" x14ac:dyDescent="0.3">
      <c r="A2181" s="1" t="s">
        <v>4338</v>
      </c>
      <c r="B2181" s="1" t="str">
        <f t="shared" si="34"/>
        <v>France</v>
      </c>
      <c r="C2181" s="1" t="s">
        <v>9</v>
      </c>
    </row>
    <row r="2182" spans="1:3" x14ac:dyDescent="0.3">
      <c r="A2182" s="1" t="s">
        <v>2063</v>
      </c>
      <c r="B2182" s="1" t="str">
        <f t="shared" si="34"/>
        <v>USA</v>
      </c>
      <c r="C2182" s="1" t="s">
        <v>257</v>
      </c>
    </row>
    <row r="2183" spans="1:3" x14ac:dyDescent="0.3">
      <c r="A2183" s="1" t="s">
        <v>1630</v>
      </c>
      <c r="B2183" s="1" t="str">
        <f t="shared" si="34"/>
        <v>Kazakhstan</v>
      </c>
      <c r="C2183" s="1" t="s">
        <v>9</v>
      </c>
    </row>
    <row r="2184" spans="1:3" x14ac:dyDescent="0.3">
      <c r="A2184" s="1" t="s">
        <v>671</v>
      </c>
      <c r="B2184" s="1" t="str">
        <f t="shared" si="34"/>
        <v>USA</v>
      </c>
      <c r="C2184" s="1" t="s">
        <v>9</v>
      </c>
    </row>
    <row r="2185" spans="1:3" x14ac:dyDescent="0.3">
      <c r="A2185" s="1" t="s">
        <v>4338</v>
      </c>
      <c r="B2185" s="1" t="str">
        <f t="shared" si="34"/>
        <v>France</v>
      </c>
      <c r="C2185" s="1" t="s">
        <v>9</v>
      </c>
    </row>
    <row r="2186" spans="1:3" x14ac:dyDescent="0.3">
      <c r="A2186" s="1" t="s">
        <v>61</v>
      </c>
      <c r="B2186" s="1" t="str">
        <f t="shared" si="34"/>
        <v>Japan</v>
      </c>
      <c r="C2186" s="1" t="s">
        <v>9</v>
      </c>
    </row>
    <row r="2187" spans="1:3" x14ac:dyDescent="0.3">
      <c r="A2187" s="1" t="s">
        <v>565</v>
      </c>
      <c r="B2187" s="1" t="str">
        <f t="shared" si="34"/>
        <v>Kazakhstan</v>
      </c>
      <c r="C2187" s="1" t="s">
        <v>9</v>
      </c>
    </row>
    <row r="2188" spans="1:3" x14ac:dyDescent="0.3">
      <c r="A2188" s="1" t="s">
        <v>1630</v>
      </c>
      <c r="B2188" s="1" t="str">
        <f t="shared" si="34"/>
        <v>Kazakhstan</v>
      </c>
      <c r="C2188" s="1" t="s">
        <v>9</v>
      </c>
    </row>
    <row r="2189" spans="1:3" x14ac:dyDescent="0.3">
      <c r="A2189" s="1" t="s">
        <v>30</v>
      </c>
      <c r="B2189" s="1" t="str">
        <f t="shared" si="34"/>
        <v>USA</v>
      </c>
      <c r="C2189" s="1" t="s">
        <v>9</v>
      </c>
    </row>
    <row r="2190" spans="1:3" x14ac:dyDescent="0.3">
      <c r="A2190" s="1" t="s">
        <v>3478</v>
      </c>
      <c r="B2190" s="1" t="str">
        <f t="shared" si="34"/>
        <v>USA</v>
      </c>
      <c r="C2190" s="1" t="s">
        <v>9</v>
      </c>
    </row>
    <row r="2191" spans="1:3" x14ac:dyDescent="0.3">
      <c r="A2191" s="1" t="s">
        <v>11</v>
      </c>
      <c r="B2191" s="1" t="str">
        <f t="shared" si="34"/>
        <v>USA</v>
      </c>
      <c r="C2191" s="1" t="s">
        <v>9</v>
      </c>
    </row>
    <row r="2192" spans="1:3" x14ac:dyDescent="0.3">
      <c r="A2192" s="1" t="s">
        <v>3566</v>
      </c>
      <c r="B2192" s="1" t="str">
        <f t="shared" si="34"/>
        <v>Russia</v>
      </c>
      <c r="C2192" s="1" t="s">
        <v>9</v>
      </c>
    </row>
    <row r="2193" spans="1:3" x14ac:dyDescent="0.3">
      <c r="A2193" s="1" t="s">
        <v>4149</v>
      </c>
      <c r="B2193" s="1" t="str">
        <f t="shared" si="34"/>
        <v>USA</v>
      </c>
      <c r="C2193" s="1" t="s">
        <v>9</v>
      </c>
    </row>
    <row r="2194" spans="1:3" x14ac:dyDescent="0.3">
      <c r="A2194" s="1" t="s">
        <v>5</v>
      </c>
      <c r="B2194" s="1" t="str">
        <f t="shared" si="34"/>
        <v>Russia</v>
      </c>
      <c r="C2194" s="1" t="s">
        <v>9</v>
      </c>
    </row>
    <row r="2195" spans="1:3" x14ac:dyDescent="0.3">
      <c r="A2195" s="1" t="s">
        <v>379</v>
      </c>
      <c r="B2195" s="1" t="str">
        <f t="shared" si="34"/>
        <v>France</v>
      </c>
      <c r="C2195" s="1" t="s">
        <v>117</v>
      </c>
    </row>
    <row r="2196" spans="1:3" x14ac:dyDescent="0.3">
      <c r="A2196" s="1" t="s">
        <v>658</v>
      </c>
      <c r="B2196" s="1" t="str">
        <f t="shared" si="34"/>
        <v>USA</v>
      </c>
      <c r="C2196" s="1" t="s">
        <v>9</v>
      </c>
    </row>
    <row r="2197" spans="1:3" x14ac:dyDescent="0.3">
      <c r="A2197" s="1" t="s">
        <v>3478</v>
      </c>
      <c r="B2197" s="1" t="str">
        <f t="shared" si="34"/>
        <v>USA</v>
      </c>
      <c r="C2197" s="1" t="s">
        <v>9</v>
      </c>
    </row>
    <row r="2198" spans="1:3" x14ac:dyDescent="0.3">
      <c r="A2198" s="1" t="s">
        <v>4092</v>
      </c>
      <c r="B2198" s="1" t="str">
        <f t="shared" si="34"/>
        <v>USA</v>
      </c>
      <c r="C2198" s="1" t="s">
        <v>9</v>
      </c>
    </row>
    <row r="2199" spans="1:3" x14ac:dyDescent="0.3">
      <c r="A2199" s="1" t="s">
        <v>4200</v>
      </c>
      <c r="B2199" s="1" t="str">
        <f t="shared" si="34"/>
        <v>Kazakhstan</v>
      </c>
      <c r="C2199" s="1" t="s">
        <v>9</v>
      </c>
    </row>
    <row r="2200" spans="1:3" x14ac:dyDescent="0.3">
      <c r="A2200" s="1" t="s">
        <v>4338</v>
      </c>
      <c r="B2200" s="1" t="str">
        <f t="shared" si="34"/>
        <v>France</v>
      </c>
      <c r="C2200" s="1" t="s">
        <v>9</v>
      </c>
    </row>
    <row r="2201" spans="1:3" x14ac:dyDescent="0.3">
      <c r="A2201" s="1" t="s">
        <v>3373</v>
      </c>
      <c r="B2201" s="1" t="str">
        <f t="shared" si="34"/>
        <v>Russia</v>
      </c>
      <c r="C2201" s="1" t="s">
        <v>9</v>
      </c>
    </row>
    <row r="2202" spans="1:3" x14ac:dyDescent="0.3">
      <c r="A2202" s="1" t="s">
        <v>5</v>
      </c>
      <c r="B2202" s="1" t="str">
        <f t="shared" si="34"/>
        <v>Russia</v>
      </c>
      <c r="C2202" s="1" t="s">
        <v>9</v>
      </c>
    </row>
    <row r="2203" spans="1:3" x14ac:dyDescent="0.3">
      <c r="A2203" s="1" t="s">
        <v>1630</v>
      </c>
      <c r="B2203" s="1" t="str">
        <f t="shared" si="34"/>
        <v>Kazakhstan</v>
      </c>
      <c r="C2203" s="1" t="s">
        <v>9</v>
      </c>
    </row>
    <row r="2204" spans="1:3" x14ac:dyDescent="0.3">
      <c r="A2204" s="1" t="s">
        <v>3160</v>
      </c>
      <c r="B2204" s="1" t="str">
        <f t="shared" si="34"/>
        <v>USA</v>
      </c>
      <c r="C2204" s="1" t="s">
        <v>9</v>
      </c>
    </row>
    <row r="2205" spans="1:3" x14ac:dyDescent="0.3">
      <c r="A2205" s="1" t="s">
        <v>4200</v>
      </c>
      <c r="B2205" s="1" t="str">
        <f t="shared" si="34"/>
        <v>Kazakhstan</v>
      </c>
      <c r="C2205" s="1" t="s">
        <v>9</v>
      </c>
    </row>
    <row r="2206" spans="1:3" x14ac:dyDescent="0.3">
      <c r="A2206" s="1" t="s">
        <v>2702</v>
      </c>
      <c r="B2206" s="1" t="str">
        <f t="shared" si="34"/>
        <v>Pacific Ocean</v>
      </c>
      <c r="C2206" s="1" t="s">
        <v>9</v>
      </c>
    </row>
    <row r="2207" spans="1:3" x14ac:dyDescent="0.3">
      <c r="A2207" s="1" t="s">
        <v>1630</v>
      </c>
      <c r="B2207" s="1" t="str">
        <f t="shared" si="34"/>
        <v>Kazakhstan</v>
      </c>
      <c r="C2207" s="1" t="s">
        <v>9</v>
      </c>
    </row>
    <row r="2208" spans="1:3" x14ac:dyDescent="0.3">
      <c r="A2208" s="1" t="s">
        <v>30</v>
      </c>
      <c r="B2208" s="1" t="str">
        <f t="shared" si="34"/>
        <v>USA</v>
      </c>
      <c r="C2208" s="1" t="s">
        <v>9</v>
      </c>
    </row>
    <row r="2209" spans="1:3" x14ac:dyDescent="0.3">
      <c r="A2209" s="1" t="s">
        <v>87</v>
      </c>
      <c r="B2209" s="1" t="str">
        <f t="shared" si="34"/>
        <v>India</v>
      </c>
      <c r="C2209" s="1" t="s">
        <v>117</v>
      </c>
    </row>
    <row r="2210" spans="1:3" x14ac:dyDescent="0.3">
      <c r="A2210" s="1" t="s">
        <v>3478</v>
      </c>
      <c r="B2210" s="1" t="str">
        <f t="shared" si="34"/>
        <v>USA</v>
      </c>
      <c r="C2210" s="1" t="s">
        <v>9</v>
      </c>
    </row>
    <row r="2211" spans="1:3" x14ac:dyDescent="0.3">
      <c r="A2211" s="1" t="s">
        <v>565</v>
      </c>
      <c r="B2211" s="1" t="str">
        <f t="shared" si="34"/>
        <v>Kazakhstan</v>
      </c>
      <c r="C2211" s="1" t="s">
        <v>9</v>
      </c>
    </row>
    <row r="2212" spans="1:3" x14ac:dyDescent="0.3">
      <c r="A2212" s="1" t="s">
        <v>2702</v>
      </c>
      <c r="B2212" s="1" t="str">
        <f t="shared" si="34"/>
        <v>Pacific Ocean</v>
      </c>
      <c r="C2212" s="1" t="s">
        <v>9</v>
      </c>
    </row>
    <row r="2213" spans="1:3" x14ac:dyDescent="0.3">
      <c r="A2213" s="1" t="s">
        <v>379</v>
      </c>
      <c r="B2213" s="1" t="str">
        <f t="shared" si="34"/>
        <v>France</v>
      </c>
      <c r="C2213" s="1" t="s">
        <v>9</v>
      </c>
    </row>
    <row r="2214" spans="1:3" x14ac:dyDescent="0.3">
      <c r="A2214" s="1" t="s">
        <v>658</v>
      </c>
      <c r="B2214" s="1" t="str">
        <f t="shared" si="34"/>
        <v>USA</v>
      </c>
      <c r="C2214" s="1" t="s">
        <v>9</v>
      </c>
    </row>
    <row r="2215" spans="1:3" x14ac:dyDescent="0.3">
      <c r="A2215" s="1" t="s">
        <v>11</v>
      </c>
      <c r="B2215" s="1" t="str">
        <f t="shared" si="34"/>
        <v>USA</v>
      </c>
      <c r="C2215" s="1" t="s">
        <v>9</v>
      </c>
    </row>
    <row r="2216" spans="1:3" x14ac:dyDescent="0.3">
      <c r="A2216" s="1" t="s">
        <v>1630</v>
      </c>
      <c r="B2216" s="1" t="str">
        <f t="shared" si="34"/>
        <v>Kazakhstan</v>
      </c>
      <c r="C2216" s="1" t="s">
        <v>9</v>
      </c>
    </row>
    <row r="2217" spans="1:3" x14ac:dyDescent="0.3">
      <c r="A2217" s="1" t="s">
        <v>3954</v>
      </c>
      <c r="B2217" s="1" t="str">
        <f t="shared" si="34"/>
        <v>Russia</v>
      </c>
      <c r="C2217" s="1" t="s">
        <v>9</v>
      </c>
    </row>
    <row r="2218" spans="1:3" x14ac:dyDescent="0.3">
      <c r="A2218" s="1" t="s">
        <v>30</v>
      </c>
      <c r="B2218" s="1" t="str">
        <f t="shared" si="34"/>
        <v>USA</v>
      </c>
      <c r="C2218" s="1" t="s">
        <v>9</v>
      </c>
    </row>
    <row r="2219" spans="1:3" x14ac:dyDescent="0.3">
      <c r="A2219" s="1" t="s">
        <v>4338</v>
      </c>
      <c r="B2219" s="1" t="str">
        <f t="shared" si="34"/>
        <v>France</v>
      </c>
      <c r="C2219" s="1" t="s">
        <v>9</v>
      </c>
    </row>
    <row r="2220" spans="1:3" x14ac:dyDescent="0.3">
      <c r="A2220" s="1" t="s">
        <v>3478</v>
      </c>
      <c r="B2220" s="1" t="str">
        <f t="shared" si="34"/>
        <v>USA</v>
      </c>
      <c r="C2220" s="1" t="s">
        <v>9</v>
      </c>
    </row>
    <row r="2221" spans="1:3" x14ac:dyDescent="0.3">
      <c r="A2221" s="1" t="s">
        <v>1630</v>
      </c>
      <c r="B2221" s="1" t="str">
        <f t="shared" si="34"/>
        <v>Kazakhstan</v>
      </c>
      <c r="C2221" s="1" t="s">
        <v>9</v>
      </c>
    </row>
    <row r="2222" spans="1:3" x14ac:dyDescent="0.3">
      <c r="A2222" s="1" t="s">
        <v>4338</v>
      </c>
      <c r="B2222" s="1" t="str">
        <f t="shared" si="34"/>
        <v>France</v>
      </c>
      <c r="C2222" s="1" t="s">
        <v>9</v>
      </c>
    </row>
    <row r="2223" spans="1:3" x14ac:dyDescent="0.3">
      <c r="A2223" s="1" t="s">
        <v>138</v>
      </c>
      <c r="B2223" s="1" t="str">
        <f t="shared" si="34"/>
        <v>China</v>
      </c>
      <c r="C2223" s="1" t="s">
        <v>9</v>
      </c>
    </row>
    <row r="2224" spans="1:3" x14ac:dyDescent="0.3">
      <c r="A2224" s="1" t="s">
        <v>4483</v>
      </c>
      <c r="B2224" s="1" t="str">
        <f t="shared" si="34"/>
        <v>Russia</v>
      </c>
      <c r="C2224" s="1" t="s">
        <v>257</v>
      </c>
    </row>
    <row r="2225" spans="1:3" x14ac:dyDescent="0.3">
      <c r="A2225" s="1" t="s">
        <v>101</v>
      </c>
      <c r="B2225" s="1" t="str">
        <f t="shared" si="34"/>
        <v>China</v>
      </c>
      <c r="C2225" s="1" t="s">
        <v>9</v>
      </c>
    </row>
    <row r="2226" spans="1:3" x14ac:dyDescent="0.3">
      <c r="A2226" s="1" t="s">
        <v>379</v>
      </c>
      <c r="B2226" s="1" t="str">
        <f t="shared" si="34"/>
        <v>France</v>
      </c>
      <c r="C2226" s="1" t="s">
        <v>9</v>
      </c>
    </row>
    <row r="2227" spans="1:3" x14ac:dyDescent="0.3">
      <c r="A2227" s="1" t="s">
        <v>4149</v>
      </c>
      <c r="B2227" s="1" t="str">
        <f t="shared" si="34"/>
        <v>USA</v>
      </c>
      <c r="C2227" s="1" t="s">
        <v>9</v>
      </c>
    </row>
    <row r="2228" spans="1:3" x14ac:dyDescent="0.3">
      <c r="A2228" s="1" t="s">
        <v>3954</v>
      </c>
      <c r="B2228" s="1" t="str">
        <f t="shared" si="34"/>
        <v>Russia</v>
      </c>
      <c r="C2228" s="1" t="s">
        <v>9</v>
      </c>
    </row>
    <row r="2229" spans="1:3" x14ac:dyDescent="0.3">
      <c r="A2229" s="1" t="s">
        <v>658</v>
      </c>
      <c r="B2229" s="1" t="str">
        <f t="shared" si="34"/>
        <v>USA</v>
      </c>
      <c r="C2229" s="1" t="s">
        <v>9</v>
      </c>
    </row>
    <row r="2230" spans="1:3" x14ac:dyDescent="0.3">
      <c r="A2230" s="1" t="s">
        <v>4200</v>
      </c>
      <c r="B2230" s="1" t="str">
        <f t="shared" si="34"/>
        <v>Kazakhstan</v>
      </c>
      <c r="C2230" s="1" t="s">
        <v>9</v>
      </c>
    </row>
    <row r="2231" spans="1:3" x14ac:dyDescent="0.3">
      <c r="A2231" s="1" t="s">
        <v>4338</v>
      </c>
      <c r="B2231" s="1" t="str">
        <f t="shared" si="34"/>
        <v>France</v>
      </c>
      <c r="C2231" s="1" t="s">
        <v>9</v>
      </c>
    </row>
    <row r="2232" spans="1:3" x14ac:dyDescent="0.3">
      <c r="A2232" s="1" t="s">
        <v>114</v>
      </c>
      <c r="B2232" s="1" t="str">
        <f t="shared" si="34"/>
        <v>USA</v>
      </c>
      <c r="C2232" s="1" t="s">
        <v>9</v>
      </c>
    </row>
    <row r="2233" spans="1:3" x14ac:dyDescent="0.3">
      <c r="A2233" s="1" t="s">
        <v>3373</v>
      </c>
      <c r="B2233" s="1" t="str">
        <f t="shared" si="34"/>
        <v>Russia</v>
      </c>
      <c r="C2233" s="1" t="s">
        <v>257</v>
      </c>
    </row>
    <row r="2234" spans="1:3" x14ac:dyDescent="0.3">
      <c r="A2234" s="1" t="s">
        <v>1630</v>
      </c>
      <c r="B2234" s="1" t="str">
        <f t="shared" si="34"/>
        <v>Kazakhstan</v>
      </c>
      <c r="C2234" s="1" t="s">
        <v>9</v>
      </c>
    </row>
    <row r="2235" spans="1:3" x14ac:dyDescent="0.3">
      <c r="A2235" s="1" t="s">
        <v>379</v>
      </c>
      <c r="B2235" s="1" t="str">
        <f t="shared" si="34"/>
        <v>France</v>
      </c>
      <c r="C2235" s="1" t="s">
        <v>9</v>
      </c>
    </row>
    <row r="2236" spans="1:3" x14ac:dyDescent="0.3">
      <c r="A2236" s="1" t="s">
        <v>3478</v>
      </c>
      <c r="B2236" s="1" t="str">
        <f t="shared" si="34"/>
        <v>USA</v>
      </c>
      <c r="C2236" s="1" t="s">
        <v>9</v>
      </c>
    </row>
    <row r="2237" spans="1:3" x14ac:dyDescent="0.3">
      <c r="A2237" s="1" t="s">
        <v>1630</v>
      </c>
      <c r="B2237" s="1" t="str">
        <f t="shared" si="34"/>
        <v>Kazakhstan</v>
      </c>
      <c r="C2237" s="1" t="s">
        <v>9</v>
      </c>
    </row>
    <row r="2238" spans="1:3" x14ac:dyDescent="0.3">
      <c r="A2238" s="1" t="s">
        <v>101</v>
      </c>
      <c r="B2238" s="1" t="str">
        <f t="shared" si="34"/>
        <v>China</v>
      </c>
      <c r="C2238" s="1" t="s">
        <v>9</v>
      </c>
    </row>
    <row r="2239" spans="1:3" x14ac:dyDescent="0.3">
      <c r="A2239" s="1" t="s">
        <v>4338</v>
      </c>
      <c r="B2239" s="1" t="str">
        <f t="shared" si="34"/>
        <v>France</v>
      </c>
      <c r="C2239" s="1" t="s">
        <v>9</v>
      </c>
    </row>
    <row r="2240" spans="1:3" x14ac:dyDescent="0.3">
      <c r="A2240" s="1" t="s">
        <v>4200</v>
      </c>
      <c r="B2240" s="1" t="str">
        <f t="shared" si="34"/>
        <v>Kazakhstan</v>
      </c>
      <c r="C2240" s="1" t="s">
        <v>9</v>
      </c>
    </row>
    <row r="2241" spans="1:3" x14ac:dyDescent="0.3">
      <c r="A2241" s="1" t="s">
        <v>2702</v>
      </c>
      <c r="B2241" s="1" t="str">
        <f t="shared" si="34"/>
        <v>Pacific Ocean</v>
      </c>
      <c r="C2241" s="1" t="s">
        <v>9</v>
      </c>
    </row>
    <row r="2242" spans="1:3" x14ac:dyDescent="0.3">
      <c r="A2242" s="1" t="s">
        <v>4149</v>
      </c>
      <c r="B2242" s="1" t="str">
        <f t="shared" ref="B2242:B2305" si="35">TRIM(MID(A2242, FIND("|", SUBSTITUTE(A2242, ",", "|", LEN(A2242) - LEN(SUBSTITUTE(A2242,",", "" )))) + 1, LEN(A2242)))</f>
        <v>USA</v>
      </c>
      <c r="C2242" s="1" t="s">
        <v>9</v>
      </c>
    </row>
    <row r="2243" spans="1:3" x14ac:dyDescent="0.3">
      <c r="A2243" s="1" t="s">
        <v>1630</v>
      </c>
      <c r="B2243" s="1" t="str">
        <f t="shared" si="35"/>
        <v>Kazakhstan</v>
      </c>
      <c r="C2243" s="1" t="s">
        <v>9</v>
      </c>
    </row>
    <row r="2244" spans="1:3" x14ac:dyDescent="0.3">
      <c r="A2244" s="1" t="s">
        <v>565</v>
      </c>
      <c r="B2244" s="1" t="str">
        <f t="shared" si="35"/>
        <v>Kazakhstan</v>
      </c>
      <c r="C2244" s="1" t="s">
        <v>9</v>
      </c>
    </row>
    <row r="2245" spans="1:3" x14ac:dyDescent="0.3">
      <c r="A2245" s="1" t="s">
        <v>30</v>
      </c>
      <c r="B2245" s="1" t="str">
        <f t="shared" si="35"/>
        <v>USA</v>
      </c>
      <c r="C2245" s="1" t="s">
        <v>9</v>
      </c>
    </row>
    <row r="2246" spans="1:3" x14ac:dyDescent="0.3">
      <c r="A2246" s="1" t="s">
        <v>3022</v>
      </c>
      <c r="B2246" s="1" t="str">
        <f t="shared" si="35"/>
        <v>Marshall Islands</v>
      </c>
      <c r="C2246" s="1" t="s">
        <v>9</v>
      </c>
    </row>
    <row r="2247" spans="1:3" x14ac:dyDescent="0.3">
      <c r="A2247" s="1" t="s">
        <v>4338</v>
      </c>
      <c r="B2247" s="1" t="str">
        <f t="shared" si="35"/>
        <v>France</v>
      </c>
      <c r="C2247" s="1" t="s">
        <v>9</v>
      </c>
    </row>
    <row r="2248" spans="1:3" x14ac:dyDescent="0.3">
      <c r="A2248" s="1" t="s">
        <v>4200</v>
      </c>
      <c r="B2248" s="1" t="str">
        <f t="shared" si="35"/>
        <v>Kazakhstan</v>
      </c>
      <c r="C2248" s="1" t="s">
        <v>9</v>
      </c>
    </row>
    <row r="2249" spans="1:3" x14ac:dyDescent="0.3">
      <c r="A2249" s="1" t="s">
        <v>130</v>
      </c>
      <c r="B2249" s="1" t="str">
        <f t="shared" si="35"/>
        <v>Kazakhstan</v>
      </c>
      <c r="C2249" s="1" t="s">
        <v>9</v>
      </c>
    </row>
    <row r="2250" spans="1:3" x14ac:dyDescent="0.3">
      <c r="A2250" s="1" t="s">
        <v>3344</v>
      </c>
      <c r="B2250" s="1" t="str">
        <f t="shared" si="35"/>
        <v>Kazakhstan</v>
      </c>
      <c r="C2250" s="1" t="s">
        <v>9</v>
      </c>
    </row>
    <row r="2251" spans="1:3" x14ac:dyDescent="0.3">
      <c r="A2251" s="1" t="s">
        <v>2022</v>
      </c>
      <c r="B2251" s="1" t="str">
        <f t="shared" si="35"/>
        <v>Kazakhstan</v>
      </c>
      <c r="C2251" s="1" t="s">
        <v>9</v>
      </c>
    </row>
    <row r="2252" spans="1:3" x14ac:dyDescent="0.3">
      <c r="A2252" s="1" t="s">
        <v>4249</v>
      </c>
      <c r="B2252" s="1" t="str">
        <f t="shared" si="35"/>
        <v>USA</v>
      </c>
      <c r="C2252" s="1" t="s">
        <v>9</v>
      </c>
    </row>
    <row r="2253" spans="1:3" x14ac:dyDescent="0.3">
      <c r="A2253" s="1" t="s">
        <v>379</v>
      </c>
      <c r="B2253" s="1" t="str">
        <f t="shared" si="35"/>
        <v>France</v>
      </c>
      <c r="C2253" s="1" t="s">
        <v>9</v>
      </c>
    </row>
    <row r="2254" spans="1:3" x14ac:dyDescent="0.3">
      <c r="A2254" s="1" t="s">
        <v>658</v>
      </c>
      <c r="B2254" s="1" t="str">
        <f t="shared" si="35"/>
        <v>USA</v>
      </c>
      <c r="C2254" s="1" t="s">
        <v>9</v>
      </c>
    </row>
    <row r="2255" spans="1:3" x14ac:dyDescent="0.3">
      <c r="A2255" s="1" t="s">
        <v>4338</v>
      </c>
      <c r="B2255" s="1" t="str">
        <f t="shared" si="35"/>
        <v>France</v>
      </c>
      <c r="C2255" s="1" t="s">
        <v>9</v>
      </c>
    </row>
    <row r="2256" spans="1:3" x14ac:dyDescent="0.3">
      <c r="A2256" s="1" t="s">
        <v>4200</v>
      </c>
      <c r="B2256" s="1" t="str">
        <f t="shared" si="35"/>
        <v>Kazakhstan</v>
      </c>
      <c r="C2256" s="1" t="s">
        <v>9</v>
      </c>
    </row>
    <row r="2257" spans="1:3" x14ac:dyDescent="0.3">
      <c r="A2257" s="1" t="s">
        <v>3524</v>
      </c>
      <c r="B2257" s="1" t="str">
        <f t="shared" si="35"/>
        <v>China</v>
      </c>
      <c r="C2257" s="1" t="s">
        <v>9</v>
      </c>
    </row>
    <row r="2258" spans="1:3" x14ac:dyDescent="0.3">
      <c r="A2258" s="1" t="s">
        <v>565</v>
      </c>
      <c r="B2258" s="1" t="str">
        <f t="shared" si="35"/>
        <v>Kazakhstan</v>
      </c>
      <c r="C2258" s="1" t="s">
        <v>9</v>
      </c>
    </row>
    <row r="2259" spans="1:3" x14ac:dyDescent="0.3">
      <c r="A2259" s="1" t="s">
        <v>3160</v>
      </c>
      <c r="B2259" s="1" t="str">
        <f t="shared" si="35"/>
        <v>USA</v>
      </c>
      <c r="C2259" s="1" t="s">
        <v>9</v>
      </c>
    </row>
    <row r="2260" spans="1:3" x14ac:dyDescent="0.3">
      <c r="A2260" s="1" t="s">
        <v>27</v>
      </c>
      <c r="B2260" s="1" t="str">
        <f t="shared" si="35"/>
        <v>USA</v>
      </c>
      <c r="C2260" s="1" t="s">
        <v>9</v>
      </c>
    </row>
    <row r="2261" spans="1:3" x14ac:dyDescent="0.3">
      <c r="A2261" s="1" t="s">
        <v>4338</v>
      </c>
      <c r="B2261" s="1" t="str">
        <f t="shared" si="35"/>
        <v>France</v>
      </c>
      <c r="C2261" s="1" t="s">
        <v>9</v>
      </c>
    </row>
    <row r="2262" spans="1:3" x14ac:dyDescent="0.3">
      <c r="A2262" s="1" t="s">
        <v>130</v>
      </c>
      <c r="B2262" s="1" t="str">
        <f t="shared" si="35"/>
        <v>Kazakhstan</v>
      </c>
      <c r="C2262" s="1" t="s">
        <v>9</v>
      </c>
    </row>
    <row r="2263" spans="1:3" x14ac:dyDescent="0.3">
      <c r="A2263" s="1" t="s">
        <v>1630</v>
      </c>
      <c r="B2263" s="1" t="str">
        <f t="shared" si="35"/>
        <v>Kazakhstan</v>
      </c>
      <c r="C2263" s="1" t="s">
        <v>9</v>
      </c>
    </row>
    <row r="2264" spans="1:3" x14ac:dyDescent="0.3">
      <c r="A2264" s="1" t="s">
        <v>2702</v>
      </c>
      <c r="B2264" s="1" t="str">
        <f t="shared" si="35"/>
        <v>Pacific Ocean</v>
      </c>
      <c r="C2264" s="1" t="s">
        <v>9</v>
      </c>
    </row>
    <row r="2265" spans="1:3" x14ac:dyDescent="0.3">
      <c r="A2265" s="1" t="s">
        <v>3247</v>
      </c>
      <c r="B2265" s="1" t="str">
        <f t="shared" si="35"/>
        <v>USA</v>
      </c>
      <c r="C2265" s="1" t="s">
        <v>9</v>
      </c>
    </row>
    <row r="2266" spans="1:3" x14ac:dyDescent="0.3">
      <c r="A2266" s="1" t="s">
        <v>130</v>
      </c>
      <c r="B2266" s="1" t="str">
        <f t="shared" si="35"/>
        <v>Kazakhstan</v>
      </c>
      <c r="C2266" s="1" t="s">
        <v>9</v>
      </c>
    </row>
    <row r="2267" spans="1:3" x14ac:dyDescent="0.3">
      <c r="A2267" s="1" t="s">
        <v>3478</v>
      </c>
      <c r="B2267" s="1" t="str">
        <f t="shared" si="35"/>
        <v>USA</v>
      </c>
      <c r="C2267" s="1" t="s">
        <v>9</v>
      </c>
    </row>
    <row r="2268" spans="1:3" x14ac:dyDescent="0.3">
      <c r="A2268" s="1" t="s">
        <v>3373</v>
      </c>
      <c r="B2268" s="1" t="str">
        <f t="shared" si="35"/>
        <v>Russia</v>
      </c>
      <c r="C2268" s="1" t="s">
        <v>9</v>
      </c>
    </row>
    <row r="2269" spans="1:3" x14ac:dyDescent="0.3">
      <c r="A2269" s="1" t="s">
        <v>4092</v>
      </c>
      <c r="B2269" s="1" t="str">
        <f t="shared" si="35"/>
        <v>USA</v>
      </c>
      <c r="C2269" s="1" t="s">
        <v>9</v>
      </c>
    </row>
    <row r="2270" spans="1:3" x14ac:dyDescent="0.3">
      <c r="A2270" s="1" t="s">
        <v>4200</v>
      </c>
      <c r="B2270" s="1" t="str">
        <f t="shared" si="35"/>
        <v>Kazakhstan</v>
      </c>
      <c r="C2270" s="1" t="s">
        <v>9</v>
      </c>
    </row>
    <row r="2271" spans="1:3" x14ac:dyDescent="0.3">
      <c r="A2271" s="1" t="s">
        <v>529</v>
      </c>
      <c r="B2271" s="1" t="str">
        <f t="shared" si="35"/>
        <v>Kazakhstan</v>
      </c>
      <c r="C2271" s="1" t="s">
        <v>9</v>
      </c>
    </row>
    <row r="2272" spans="1:3" x14ac:dyDescent="0.3">
      <c r="A2272" s="1" t="s">
        <v>565</v>
      </c>
      <c r="B2272" s="1" t="str">
        <f t="shared" si="35"/>
        <v>Kazakhstan</v>
      </c>
      <c r="C2272" s="1" t="s">
        <v>9</v>
      </c>
    </row>
    <row r="2273" spans="1:3" x14ac:dyDescent="0.3">
      <c r="A2273" s="1" t="s">
        <v>4149</v>
      </c>
      <c r="B2273" s="1" t="str">
        <f t="shared" si="35"/>
        <v>USA</v>
      </c>
      <c r="C2273" s="1" t="s">
        <v>9</v>
      </c>
    </row>
    <row r="2274" spans="1:3" x14ac:dyDescent="0.3">
      <c r="A2274" s="1" t="s">
        <v>3373</v>
      </c>
      <c r="B2274" s="1" t="str">
        <f t="shared" si="35"/>
        <v>Russia</v>
      </c>
      <c r="C2274" s="1" t="s">
        <v>9</v>
      </c>
    </row>
    <row r="2275" spans="1:3" x14ac:dyDescent="0.3">
      <c r="A2275" s="1" t="s">
        <v>18</v>
      </c>
      <c r="B2275" s="1" t="str">
        <f t="shared" si="35"/>
        <v>China</v>
      </c>
      <c r="C2275" s="1" t="s">
        <v>9</v>
      </c>
    </row>
    <row r="2276" spans="1:3" x14ac:dyDescent="0.3">
      <c r="A2276" s="1" t="s">
        <v>529</v>
      </c>
      <c r="B2276" s="1" t="str">
        <f t="shared" si="35"/>
        <v>Kazakhstan</v>
      </c>
      <c r="C2276" s="1" t="s">
        <v>9</v>
      </c>
    </row>
    <row r="2277" spans="1:3" x14ac:dyDescent="0.3">
      <c r="A2277" s="1" t="s">
        <v>1200</v>
      </c>
      <c r="B2277" s="1" t="str">
        <f t="shared" si="35"/>
        <v>USA</v>
      </c>
      <c r="C2277" s="1" t="s">
        <v>9</v>
      </c>
    </row>
    <row r="2278" spans="1:3" x14ac:dyDescent="0.3">
      <c r="A2278" s="1" t="s">
        <v>565</v>
      </c>
      <c r="B2278" s="1" t="str">
        <f t="shared" si="35"/>
        <v>Kazakhstan</v>
      </c>
      <c r="C2278" s="1" t="s">
        <v>9</v>
      </c>
    </row>
    <row r="2279" spans="1:3" x14ac:dyDescent="0.3">
      <c r="A2279" s="1" t="s">
        <v>4092</v>
      </c>
      <c r="B2279" s="1" t="str">
        <f t="shared" si="35"/>
        <v>USA</v>
      </c>
      <c r="C2279" s="1" t="s">
        <v>9</v>
      </c>
    </row>
    <row r="2280" spans="1:3" x14ac:dyDescent="0.3">
      <c r="A2280" s="1" t="s">
        <v>30</v>
      </c>
      <c r="B2280" s="1" t="str">
        <f t="shared" si="35"/>
        <v>USA</v>
      </c>
      <c r="C2280" s="1" t="s">
        <v>9</v>
      </c>
    </row>
    <row r="2281" spans="1:3" x14ac:dyDescent="0.3">
      <c r="A2281" s="1" t="s">
        <v>1561</v>
      </c>
      <c r="B2281" s="1" t="str">
        <f t="shared" si="35"/>
        <v>Russia</v>
      </c>
      <c r="C2281" s="1" t="s">
        <v>9</v>
      </c>
    </row>
    <row r="2282" spans="1:3" x14ac:dyDescent="0.3">
      <c r="A2282" s="1" t="s">
        <v>3478</v>
      </c>
      <c r="B2282" s="1" t="str">
        <f t="shared" si="35"/>
        <v>USA</v>
      </c>
      <c r="C2282" s="1" t="s">
        <v>9</v>
      </c>
    </row>
    <row r="2283" spans="1:3" x14ac:dyDescent="0.3">
      <c r="A2283" s="1" t="s">
        <v>11</v>
      </c>
      <c r="B2283" s="1" t="str">
        <f t="shared" si="35"/>
        <v>USA</v>
      </c>
      <c r="C2283" s="1" t="s">
        <v>9</v>
      </c>
    </row>
    <row r="2284" spans="1:3" x14ac:dyDescent="0.3">
      <c r="A2284" s="1" t="s">
        <v>1630</v>
      </c>
      <c r="B2284" s="1" t="str">
        <f t="shared" si="35"/>
        <v>Kazakhstan</v>
      </c>
      <c r="C2284" s="1" t="s">
        <v>9</v>
      </c>
    </row>
    <row r="2285" spans="1:3" x14ac:dyDescent="0.3">
      <c r="A2285" s="1" t="s">
        <v>4149</v>
      </c>
      <c r="B2285" s="1" t="str">
        <f t="shared" si="35"/>
        <v>USA</v>
      </c>
      <c r="C2285" s="1" t="s">
        <v>9</v>
      </c>
    </row>
    <row r="2286" spans="1:3" x14ac:dyDescent="0.3">
      <c r="A2286" s="1" t="s">
        <v>1630</v>
      </c>
      <c r="B2286" s="1" t="str">
        <f t="shared" si="35"/>
        <v>Kazakhstan</v>
      </c>
      <c r="C2286" s="1" t="s">
        <v>9</v>
      </c>
    </row>
    <row r="2287" spans="1:3" x14ac:dyDescent="0.3">
      <c r="A2287" s="1" t="s">
        <v>379</v>
      </c>
      <c r="B2287" s="1" t="str">
        <f t="shared" si="35"/>
        <v>France</v>
      </c>
      <c r="C2287" s="1" t="s">
        <v>9</v>
      </c>
    </row>
    <row r="2288" spans="1:3" x14ac:dyDescent="0.3">
      <c r="A2288" s="1" t="s">
        <v>529</v>
      </c>
      <c r="B2288" s="1" t="str">
        <f t="shared" si="35"/>
        <v>Kazakhstan</v>
      </c>
      <c r="C2288" s="1" t="s">
        <v>9</v>
      </c>
    </row>
    <row r="2289" spans="1:3" x14ac:dyDescent="0.3">
      <c r="A2289" s="1" t="s">
        <v>1630</v>
      </c>
      <c r="B2289" s="1" t="str">
        <f t="shared" si="35"/>
        <v>Kazakhstan</v>
      </c>
      <c r="C2289" s="1" t="s">
        <v>9</v>
      </c>
    </row>
    <row r="2290" spans="1:3" x14ac:dyDescent="0.3">
      <c r="A2290" s="1" t="s">
        <v>114</v>
      </c>
      <c r="B2290" s="1" t="str">
        <f t="shared" si="35"/>
        <v>USA</v>
      </c>
      <c r="C2290" s="1" t="s">
        <v>9</v>
      </c>
    </row>
    <row r="2291" spans="1:3" x14ac:dyDescent="0.3">
      <c r="A2291" s="1" t="s">
        <v>379</v>
      </c>
      <c r="B2291" s="1" t="str">
        <f t="shared" si="35"/>
        <v>France</v>
      </c>
      <c r="C2291" s="1" t="s">
        <v>9</v>
      </c>
    </row>
    <row r="2292" spans="1:3" x14ac:dyDescent="0.3">
      <c r="A2292" s="1" t="s">
        <v>130</v>
      </c>
      <c r="B2292" s="1" t="str">
        <f t="shared" si="35"/>
        <v>Kazakhstan</v>
      </c>
      <c r="C2292" s="1" t="s">
        <v>9</v>
      </c>
    </row>
    <row r="2293" spans="1:3" x14ac:dyDescent="0.3">
      <c r="A2293" s="1" t="s">
        <v>2702</v>
      </c>
      <c r="B2293" s="1" t="str">
        <f t="shared" si="35"/>
        <v>Pacific Ocean</v>
      </c>
      <c r="C2293" s="1" t="s">
        <v>257</v>
      </c>
    </row>
    <row r="2294" spans="1:3" x14ac:dyDescent="0.3">
      <c r="A2294" s="1" t="s">
        <v>2063</v>
      </c>
      <c r="B2294" s="1" t="str">
        <f t="shared" si="35"/>
        <v>USA</v>
      </c>
      <c r="C2294" s="1" t="s">
        <v>9</v>
      </c>
    </row>
    <row r="2295" spans="1:3" x14ac:dyDescent="0.3">
      <c r="A2295" s="1" t="s">
        <v>529</v>
      </c>
      <c r="B2295" s="1" t="str">
        <f t="shared" si="35"/>
        <v>Kazakhstan</v>
      </c>
      <c r="C2295" s="1" t="s">
        <v>9</v>
      </c>
    </row>
    <row r="2296" spans="1:3" x14ac:dyDescent="0.3">
      <c r="A2296" s="1" t="s">
        <v>4338</v>
      </c>
      <c r="B2296" s="1" t="str">
        <f t="shared" si="35"/>
        <v>France</v>
      </c>
      <c r="C2296" s="1" t="s">
        <v>9</v>
      </c>
    </row>
    <row r="2297" spans="1:3" x14ac:dyDescent="0.3">
      <c r="A2297" s="1" t="s">
        <v>4200</v>
      </c>
      <c r="B2297" s="1" t="str">
        <f t="shared" si="35"/>
        <v>Kazakhstan</v>
      </c>
      <c r="C2297" s="1" t="s">
        <v>9</v>
      </c>
    </row>
    <row r="2298" spans="1:3" x14ac:dyDescent="0.3">
      <c r="A2298" s="1" t="s">
        <v>30</v>
      </c>
      <c r="B2298" s="1" t="str">
        <f t="shared" si="35"/>
        <v>USA</v>
      </c>
      <c r="C2298" s="1" t="s">
        <v>9</v>
      </c>
    </row>
    <row r="2299" spans="1:3" x14ac:dyDescent="0.3">
      <c r="A2299" s="1" t="s">
        <v>714</v>
      </c>
      <c r="B2299" s="1" t="str">
        <f t="shared" si="35"/>
        <v>Japan</v>
      </c>
      <c r="C2299" s="1" t="s">
        <v>257</v>
      </c>
    </row>
    <row r="2300" spans="1:3" x14ac:dyDescent="0.3">
      <c r="A2300" s="1" t="s">
        <v>130</v>
      </c>
      <c r="B2300" s="1" t="str">
        <f t="shared" si="35"/>
        <v>Kazakhstan</v>
      </c>
      <c r="C2300" s="1" t="s">
        <v>9</v>
      </c>
    </row>
    <row r="2301" spans="1:3" x14ac:dyDescent="0.3">
      <c r="A2301" s="1" t="s">
        <v>3160</v>
      </c>
      <c r="B2301" s="1" t="str">
        <f t="shared" si="35"/>
        <v>USA</v>
      </c>
      <c r="C2301" s="1" t="s">
        <v>9</v>
      </c>
    </row>
    <row r="2302" spans="1:3" x14ac:dyDescent="0.3">
      <c r="A2302" s="1" t="s">
        <v>4092</v>
      </c>
      <c r="B2302" s="1" t="str">
        <f t="shared" si="35"/>
        <v>USA</v>
      </c>
      <c r="C2302" s="1" t="s">
        <v>9</v>
      </c>
    </row>
    <row r="2303" spans="1:3" x14ac:dyDescent="0.3">
      <c r="A2303" s="1" t="s">
        <v>2022</v>
      </c>
      <c r="B2303" s="1" t="str">
        <f t="shared" si="35"/>
        <v>Kazakhstan</v>
      </c>
      <c r="C2303" s="1" t="s">
        <v>9</v>
      </c>
    </row>
    <row r="2304" spans="1:3" x14ac:dyDescent="0.3">
      <c r="A2304" s="1" t="s">
        <v>1630</v>
      </c>
      <c r="B2304" s="1" t="str">
        <f t="shared" si="35"/>
        <v>Kazakhstan</v>
      </c>
      <c r="C2304" s="1" t="s">
        <v>9</v>
      </c>
    </row>
    <row r="2305" spans="1:3" x14ac:dyDescent="0.3">
      <c r="A2305" s="1" t="s">
        <v>3247</v>
      </c>
      <c r="B2305" s="1" t="str">
        <f t="shared" si="35"/>
        <v>USA</v>
      </c>
      <c r="C2305" s="1" t="s">
        <v>9</v>
      </c>
    </row>
    <row r="2306" spans="1:3" x14ac:dyDescent="0.3">
      <c r="A2306" s="1" t="s">
        <v>101</v>
      </c>
      <c r="B2306" s="1" t="str">
        <f t="shared" ref="B2306:B2369" si="36">TRIM(MID(A2306, FIND("|", SUBSTITUTE(A2306, ",", "|", LEN(A2306) - LEN(SUBSTITUTE(A2306,",", "" )))) + 1, LEN(A2306)))</f>
        <v>China</v>
      </c>
      <c r="C2306" s="1" t="s">
        <v>9</v>
      </c>
    </row>
    <row r="2307" spans="1:3" x14ac:dyDescent="0.3">
      <c r="A2307" s="1" t="s">
        <v>4338</v>
      </c>
      <c r="B2307" s="1" t="str">
        <f t="shared" si="36"/>
        <v>France</v>
      </c>
      <c r="C2307" s="1" t="s">
        <v>9</v>
      </c>
    </row>
    <row r="2308" spans="1:3" x14ac:dyDescent="0.3">
      <c r="A2308" s="1" t="s">
        <v>4149</v>
      </c>
      <c r="B2308" s="1" t="str">
        <f t="shared" si="36"/>
        <v>USA</v>
      </c>
      <c r="C2308" s="1" t="s">
        <v>9</v>
      </c>
    </row>
    <row r="2309" spans="1:3" x14ac:dyDescent="0.3">
      <c r="A2309" s="1" t="s">
        <v>3038</v>
      </c>
      <c r="B2309" s="1" t="str">
        <f t="shared" si="36"/>
        <v>Russia</v>
      </c>
      <c r="C2309" s="1" t="s">
        <v>9</v>
      </c>
    </row>
    <row r="2310" spans="1:3" x14ac:dyDescent="0.3">
      <c r="A2310" s="1" t="s">
        <v>3926</v>
      </c>
      <c r="B2310" s="1" t="str">
        <f t="shared" si="36"/>
        <v>Kazakhstan</v>
      </c>
      <c r="C2310" s="1" t="s">
        <v>9</v>
      </c>
    </row>
    <row r="2311" spans="1:3" x14ac:dyDescent="0.3">
      <c r="A2311" s="1" t="s">
        <v>4338</v>
      </c>
      <c r="B2311" s="1" t="str">
        <f t="shared" si="36"/>
        <v>France</v>
      </c>
      <c r="C2311" s="1" t="s">
        <v>9</v>
      </c>
    </row>
    <row r="2312" spans="1:3" x14ac:dyDescent="0.3">
      <c r="A2312" s="1" t="s">
        <v>2063</v>
      </c>
      <c r="B2312" s="1" t="str">
        <f t="shared" si="36"/>
        <v>USA</v>
      </c>
      <c r="C2312" s="1" t="s">
        <v>9</v>
      </c>
    </row>
    <row r="2313" spans="1:3" x14ac:dyDescent="0.3">
      <c r="A2313" s="1" t="s">
        <v>30</v>
      </c>
      <c r="B2313" s="1" t="str">
        <f t="shared" si="36"/>
        <v>USA</v>
      </c>
      <c r="C2313" s="1" t="s">
        <v>9</v>
      </c>
    </row>
    <row r="2314" spans="1:3" x14ac:dyDescent="0.3">
      <c r="A2314" s="1" t="s">
        <v>671</v>
      </c>
      <c r="B2314" s="1" t="str">
        <f t="shared" si="36"/>
        <v>USA</v>
      </c>
      <c r="C2314" s="1" t="s">
        <v>9</v>
      </c>
    </row>
    <row r="2315" spans="1:3" x14ac:dyDescent="0.3">
      <c r="A2315" s="1" t="s">
        <v>4249</v>
      </c>
      <c r="B2315" s="1" t="str">
        <f t="shared" si="36"/>
        <v>USA</v>
      </c>
      <c r="C2315" s="1" t="s">
        <v>9</v>
      </c>
    </row>
    <row r="2316" spans="1:3" x14ac:dyDescent="0.3">
      <c r="A2316" s="1" t="s">
        <v>4275</v>
      </c>
      <c r="B2316" s="1" t="str">
        <f t="shared" si="36"/>
        <v>Brazil</v>
      </c>
      <c r="C2316" s="1" t="s">
        <v>257</v>
      </c>
    </row>
    <row r="2317" spans="1:3" x14ac:dyDescent="0.3">
      <c r="A2317" s="1" t="s">
        <v>379</v>
      </c>
      <c r="B2317" s="1" t="str">
        <f t="shared" si="36"/>
        <v>France</v>
      </c>
      <c r="C2317" s="1" t="s">
        <v>9</v>
      </c>
    </row>
    <row r="2318" spans="1:3" x14ac:dyDescent="0.3">
      <c r="A2318" s="1" t="s">
        <v>1200</v>
      </c>
      <c r="B2318" s="1" t="str">
        <f t="shared" si="36"/>
        <v>USA</v>
      </c>
      <c r="C2318" s="1" t="s">
        <v>9</v>
      </c>
    </row>
    <row r="2319" spans="1:3" x14ac:dyDescent="0.3">
      <c r="A2319" s="1" t="s">
        <v>4338</v>
      </c>
      <c r="B2319" s="1" t="str">
        <f t="shared" si="36"/>
        <v>France</v>
      </c>
      <c r="C2319" s="1" t="s">
        <v>9</v>
      </c>
    </row>
    <row r="2320" spans="1:3" x14ac:dyDescent="0.3">
      <c r="A2320" s="1" t="s">
        <v>4092</v>
      </c>
      <c r="B2320" s="1" t="str">
        <f t="shared" si="36"/>
        <v>USA</v>
      </c>
      <c r="C2320" s="1" t="s">
        <v>9</v>
      </c>
    </row>
    <row r="2321" spans="1:3" x14ac:dyDescent="0.3">
      <c r="A2321" s="1" t="s">
        <v>1630</v>
      </c>
      <c r="B2321" s="1" t="str">
        <f t="shared" si="36"/>
        <v>Kazakhstan</v>
      </c>
      <c r="C2321" s="1" t="s">
        <v>9</v>
      </c>
    </row>
    <row r="2322" spans="1:3" x14ac:dyDescent="0.3">
      <c r="A2322" s="1" t="s">
        <v>138</v>
      </c>
      <c r="B2322" s="1" t="str">
        <f t="shared" si="36"/>
        <v>China</v>
      </c>
      <c r="C2322" s="1" t="s">
        <v>9</v>
      </c>
    </row>
    <row r="2323" spans="1:3" x14ac:dyDescent="0.3">
      <c r="A2323" s="1" t="s">
        <v>61</v>
      </c>
      <c r="B2323" s="1" t="str">
        <f t="shared" si="36"/>
        <v>Japan</v>
      </c>
      <c r="C2323" s="1" t="s">
        <v>257</v>
      </c>
    </row>
    <row r="2324" spans="1:3" x14ac:dyDescent="0.3">
      <c r="A2324" s="1" t="s">
        <v>4338</v>
      </c>
      <c r="B2324" s="1" t="str">
        <f t="shared" si="36"/>
        <v>France</v>
      </c>
      <c r="C2324" s="1" t="s">
        <v>9</v>
      </c>
    </row>
    <row r="2325" spans="1:3" x14ac:dyDescent="0.3">
      <c r="A2325" s="1" t="s">
        <v>529</v>
      </c>
      <c r="B2325" s="1" t="str">
        <f t="shared" si="36"/>
        <v>Kazakhstan</v>
      </c>
      <c r="C2325" s="1" t="s">
        <v>257</v>
      </c>
    </row>
    <row r="2326" spans="1:3" x14ac:dyDescent="0.3">
      <c r="A2326" s="1" t="s">
        <v>4338</v>
      </c>
      <c r="B2326" s="1" t="str">
        <f t="shared" si="36"/>
        <v>France</v>
      </c>
      <c r="C2326" s="1" t="s">
        <v>9</v>
      </c>
    </row>
    <row r="2327" spans="1:3" x14ac:dyDescent="0.3">
      <c r="A2327" s="1" t="s">
        <v>1630</v>
      </c>
      <c r="B2327" s="1" t="str">
        <f t="shared" si="36"/>
        <v>Kazakhstan</v>
      </c>
      <c r="C2327" s="1" t="s">
        <v>9</v>
      </c>
    </row>
    <row r="2328" spans="1:3" x14ac:dyDescent="0.3">
      <c r="A2328" s="1" t="s">
        <v>3524</v>
      </c>
      <c r="B2328" s="1" t="str">
        <f t="shared" si="36"/>
        <v>China</v>
      </c>
      <c r="C2328" s="1" t="s">
        <v>9</v>
      </c>
    </row>
    <row r="2329" spans="1:3" x14ac:dyDescent="0.3">
      <c r="A2329" s="1" t="s">
        <v>2702</v>
      </c>
      <c r="B2329" s="1" t="str">
        <f t="shared" si="36"/>
        <v>Pacific Ocean</v>
      </c>
      <c r="C2329" s="1" t="s">
        <v>9</v>
      </c>
    </row>
    <row r="2330" spans="1:3" x14ac:dyDescent="0.3">
      <c r="A2330" s="1" t="s">
        <v>3478</v>
      </c>
      <c r="B2330" s="1" t="str">
        <f t="shared" si="36"/>
        <v>USA</v>
      </c>
      <c r="C2330" s="1" t="s">
        <v>9</v>
      </c>
    </row>
    <row r="2331" spans="1:3" x14ac:dyDescent="0.3">
      <c r="A2331" s="1" t="s">
        <v>5</v>
      </c>
      <c r="B2331" s="1" t="str">
        <f t="shared" si="36"/>
        <v>Russia</v>
      </c>
      <c r="C2331" s="1" t="s">
        <v>9</v>
      </c>
    </row>
    <row r="2332" spans="1:3" x14ac:dyDescent="0.3">
      <c r="A2332" s="1" t="s">
        <v>4200</v>
      </c>
      <c r="B2332" s="1" t="str">
        <f t="shared" si="36"/>
        <v>Kazakhstan</v>
      </c>
      <c r="C2332" s="1" t="s">
        <v>9</v>
      </c>
    </row>
    <row r="2333" spans="1:3" x14ac:dyDescent="0.3">
      <c r="A2333" s="1" t="s">
        <v>4338</v>
      </c>
      <c r="B2333" s="1" t="str">
        <f t="shared" si="36"/>
        <v>France</v>
      </c>
      <c r="C2333" s="1" t="s">
        <v>9</v>
      </c>
    </row>
    <row r="2334" spans="1:3" x14ac:dyDescent="0.3">
      <c r="A2334" s="1" t="s">
        <v>745</v>
      </c>
      <c r="B2334" s="1" t="str">
        <f t="shared" si="36"/>
        <v>USA</v>
      </c>
      <c r="C2334" s="1" t="s">
        <v>9</v>
      </c>
    </row>
    <row r="2335" spans="1:3" x14ac:dyDescent="0.3">
      <c r="A2335" s="1" t="s">
        <v>4149</v>
      </c>
      <c r="B2335" s="1" t="str">
        <f t="shared" si="36"/>
        <v>USA</v>
      </c>
      <c r="C2335" s="1" t="s">
        <v>9</v>
      </c>
    </row>
    <row r="2336" spans="1:3" x14ac:dyDescent="0.3">
      <c r="A2336" s="1" t="s">
        <v>1630</v>
      </c>
      <c r="B2336" s="1" t="str">
        <f t="shared" si="36"/>
        <v>Kazakhstan</v>
      </c>
      <c r="C2336" s="1" t="s">
        <v>9</v>
      </c>
    </row>
    <row r="2337" spans="1:3" x14ac:dyDescent="0.3">
      <c r="A2337" s="1" t="s">
        <v>5</v>
      </c>
      <c r="B2337" s="1" t="str">
        <f t="shared" si="36"/>
        <v>Russia</v>
      </c>
      <c r="C2337" s="1" t="s">
        <v>9</v>
      </c>
    </row>
    <row r="2338" spans="1:3" x14ac:dyDescent="0.3">
      <c r="A2338" s="1" t="s">
        <v>4200</v>
      </c>
      <c r="B2338" s="1" t="str">
        <f t="shared" si="36"/>
        <v>Kazakhstan</v>
      </c>
      <c r="C2338" s="1" t="s">
        <v>9</v>
      </c>
    </row>
    <row r="2339" spans="1:3" x14ac:dyDescent="0.3">
      <c r="A2339" s="1" t="s">
        <v>4338</v>
      </c>
      <c r="B2339" s="1" t="str">
        <f t="shared" si="36"/>
        <v>France</v>
      </c>
      <c r="C2339" s="1" t="s">
        <v>9</v>
      </c>
    </row>
    <row r="2340" spans="1:3" x14ac:dyDescent="0.3">
      <c r="A2340" s="1" t="s">
        <v>3373</v>
      </c>
      <c r="B2340" s="1" t="str">
        <f t="shared" si="36"/>
        <v>Russia</v>
      </c>
      <c r="C2340" s="1" t="s">
        <v>9</v>
      </c>
    </row>
    <row r="2341" spans="1:3" x14ac:dyDescent="0.3">
      <c r="A2341" s="1" t="s">
        <v>212</v>
      </c>
      <c r="B2341" s="1" t="str">
        <f t="shared" si="36"/>
        <v>Russia</v>
      </c>
      <c r="C2341" s="1" t="s">
        <v>9</v>
      </c>
    </row>
    <row r="2342" spans="1:3" x14ac:dyDescent="0.3">
      <c r="A2342" s="1" t="s">
        <v>3160</v>
      </c>
      <c r="B2342" s="1" t="str">
        <f t="shared" si="36"/>
        <v>USA</v>
      </c>
      <c r="C2342" s="1" t="s">
        <v>9</v>
      </c>
    </row>
    <row r="2343" spans="1:3" x14ac:dyDescent="0.3">
      <c r="A2343" s="1" t="s">
        <v>4338</v>
      </c>
      <c r="B2343" s="1" t="str">
        <f t="shared" si="36"/>
        <v>France</v>
      </c>
      <c r="C2343" s="1" t="s">
        <v>9</v>
      </c>
    </row>
    <row r="2344" spans="1:3" x14ac:dyDescent="0.3">
      <c r="A2344" s="1" t="s">
        <v>3478</v>
      </c>
      <c r="B2344" s="1" t="str">
        <f t="shared" si="36"/>
        <v>USA</v>
      </c>
      <c r="C2344" s="1" t="s">
        <v>9</v>
      </c>
    </row>
    <row r="2345" spans="1:3" x14ac:dyDescent="0.3">
      <c r="A2345" s="1" t="s">
        <v>658</v>
      </c>
      <c r="B2345" s="1" t="str">
        <f t="shared" si="36"/>
        <v>USA</v>
      </c>
      <c r="C2345" s="1" t="s">
        <v>9</v>
      </c>
    </row>
    <row r="2346" spans="1:3" x14ac:dyDescent="0.3">
      <c r="A2346" s="1" t="s">
        <v>2022</v>
      </c>
      <c r="B2346" s="1" t="str">
        <f t="shared" si="36"/>
        <v>Kazakhstan</v>
      </c>
      <c r="C2346" s="1" t="s">
        <v>9</v>
      </c>
    </row>
    <row r="2347" spans="1:3" x14ac:dyDescent="0.3">
      <c r="A2347" s="1" t="s">
        <v>1630</v>
      </c>
      <c r="B2347" s="1" t="str">
        <f t="shared" si="36"/>
        <v>Kazakhstan</v>
      </c>
      <c r="C2347" s="1" t="s">
        <v>9</v>
      </c>
    </row>
    <row r="2348" spans="1:3" x14ac:dyDescent="0.3">
      <c r="A2348" s="1" t="s">
        <v>3160</v>
      </c>
      <c r="B2348" s="1" t="str">
        <f t="shared" si="36"/>
        <v>USA</v>
      </c>
      <c r="C2348" s="1" t="s">
        <v>9</v>
      </c>
    </row>
    <row r="2349" spans="1:3" x14ac:dyDescent="0.3">
      <c r="A2349" s="1" t="s">
        <v>212</v>
      </c>
      <c r="B2349" s="1" t="str">
        <f t="shared" si="36"/>
        <v>Russia</v>
      </c>
      <c r="C2349" s="1" t="s">
        <v>9</v>
      </c>
    </row>
    <row r="2350" spans="1:3" x14ac:dyDescent="0.3">
      <c r="A2350" s="1" t="s">
        <v>565</v>
      </c>
      <c r="B2350" s="1" t="str">
        <f t="shared" si="36"/>
        <v>Kazakhstan</v>
      </c>
      <c r="C2350" s="1" t="s">
        <v>257</v>
      </c>
    </row>
    <row r="2351" spans="1:3" x14ac:dyDescent="0.3">
      <c r="A2351" s="1" t="s">
        <v>3478</v>
      </c>
      <c r="B2351" s="1" t="str">
        <f t="shared" si="36"/>
        <v>USA</v>
      </c>
      <c r="C2351" s="1" t="s">
        <v>9</v>
      </c>
    </row>
    <row r="2352" spans="1:3" x14ac:dyDescent="0.3">
      <c r="A2352" s="1" t="s">
        <v>4249</v>
      </c>
      <c r="B2352" s="1" t="str">
        <f t="shared" si="36"/>
        <v>USA</v>
      </c>
      <c r="C2352" s="1" t="s">
        <v>9</v>
      </c>
    </row>
    <row r="2353" spans="1:3" x14ac:dyDescent="0.3">
      <c r="A2353" s="1" t="s">
        <v>4200</v>
      </c>
      <c r="B2353" s="1" t="str">
        <f t="shared" si="36"/>
        <v>Kazakhstan</v>
      </c>
      <c r="C2353" s="1" t="s">
        <v>9</v>
      </c>
    </row>
    <row r="2354" spans="1:3" x14ac:dyDescent="0.3">
      <c r="A2354" s="1" t="s">
        <v>3524</v>
      </c>
      <c r="B2354" s="1" t="str">
        <f t="shared" si="36"/>
        <v>China</v>
      </c>
      <c r="C2354" s="1" t="s">
        <v>9</v>
      </c>
    </row>
    <row r="2355" spans="1:3" x14ac:dyDescent="0.3">
      <c r="A2355" s="1" t="s">
        <v>3160</v>
      </c>
      <c r="B2355" s="1" t="str">
        <f t="shared" si="36"/>
        <v>USA</v>
      </c>
      <c r="C2355" s="1" t="s">
        <v>9</v>
      </c>
    </row>
    <row r="2356" spans="1:3" x14ac:dyDescent="0.3">
      <c r="A2356" s="1" t="s">
        <v>658</v>
      </c>
      <c r="B2356" s="1" t="str">
        <f t="shared" si="36"/>
        <v>USA</v>
      </c>
      <c r="C2356" s="1" t="s">
        <v>9</v>
      </c>
    </row>
    <row r="2357" spans="1:3" x14ac:dyDescent="0.3">
      <c r="A2357" s="1" t="s">
        <v>87</v>
      </c>
      <c r="B2357" s="1" t="str">
        <f t="shared" si="36"/>
        <v>India</v>
      </c>
      <c r="C2357" s="1" t="s">
        <v>9</v>
      </c>
    </row>
    <row r="2358" spans="1:3" x14ac:dyDescent="0.3">
      <c r="A2358" s="1" t="s">
        <v>27</v>
      </c>
      <c r="B2358" s="1" t="str">
        <f t="shared" si="36"/>
        <v>USA</v>
      </c>
      <c r="C2358" s="1" t="s">
        <v>9</v>
      </c>
    </row>
    <row r="2359" spans="1:3" x14ac:dyDescent="0.3">
      <c r="A2359" s="1" t="s">
        <v>4200</v>
      </c>
      <c r="B2359" s="1" t="str">
        <f t="shared" si="36"/>
        <v>Kazakhstan</v>
      </c>
      <c r="C2359" s="1" t="s">
        <v>9</v>
      </c>
    </row>
    <row r="2360" spans="1:3" x14ac:dyDescent="0.3">
      <c r="A2360" s="1" t="s">
        <v>1200</v>
      </c>
      <c r="B2360" s="1" t="str">
        <f t="shared" si="36"/>
        <v>USA</v>
      </c>
      <c r="C2360" s="1" t="s">
        <v>9</v>
      </c>
    </row>
    <row r="2361" spans="1:3" x14ac:dyDescent="0.3">
      <c r="A2361" s="1" t="s">
        <v>3524</v>
      </c>
      <c r="B2361" s="1" t="str">
        <f t="shared" si="36"/>
        <v>China</v>
      </c>
      <c r="C2361" s="1" t="s">
        <v>9</v>
      </c>
    </row>
    <row r="2362" spans="1:3" x14ac:dyDescent="0.3">
      <c r="A2362" s="1" t="s">
        <v>3160</v>
      </c>
      <c r="B2362" s="1" t="str">
        <f t="shared" si="36"/>
        <v>USA</v>
      </c>
      <c r="C2362" s="1" t="s">
        <v>257</v>
      </c>
    </row>
    <row r="2363" spans="1:3" x14ac:dyDescent="0.3">
      <c r="A2363" s="1" t="s">
        <v>11</v>
      </c>
      <c r="B2363" s="1" t="str">
        <f t="shared" si="36"/>
        <v>USA</v>
      </c>
      <c r="C2363" s="1" t="s">
        <v>257</v>
      </c>
    </row>
    <row r="2364" spans="1:3" x14ac:dyDescent="0.3">
      <c r="A2364" s="1" t="s">
        <v>4882</v>
      </c>
      <c r="B2364" s="1" t="str">
        <f t="shared" si="36"/>
        <v>Russia</v>
      </c>
      <c r="C2364" s="1" t="s">
        <v>9</v>
      </c>
    </row>
    <row r="2365" spans="1:3" x14ac:dyDescent="0.3">
      <c r="A2365" s="1" t="s">
        <v>745</v>
      </c>
      <c r="B2365" s="1" t="str">
        <f t="shared" si="36"/>
        <v>USA</v>
      </c>
      <c r="C2365" s="1" t="s">
        <v>257</v>
      </c>
    </row>
    <row r="2366" spans="1:3" x14ac:dyDescent="0.3">
      <c r="A2366" s="1" t="s">
        <v>3344</v>
      </c>
      <c r="B2366" s="1" t="str">
        <f t="shared" si="36"/>
        <v>Kazakhstan</v>
      </c>
      <c r="C2366" s="1" t="s">
        <v>9</v>
      </c>
    </row>
    <row r="2367" spans="1:3" x14ac:dyDescent="0.3">
      <c r="A2367" s="1" t="s">
        <v>114</v>
      </c>
      <c r="B2367" s="1" t="str">
        <f t="shared" si="36"/>
        <v>USA</v>
      </c>
      <c r="C2367" s="1" t="s">
        <v>9</v>
      </c>
    </row>
    <row r="2368" spans="1:3" x14ac:dyDescent="0.3">
      <c r="A2368" s="1" t="s">
        <v>1630</v>
      </c>
      <c r="B2368" s="1" t="str">
        <f t="shared" si="36"/>
        <v>Kazakhstan</v>
      </c>
      <c r="C2368" s="1" t="s">
        <v>9</v>
      </c>
    </row>
    <row r="2369" spans="1:3" x14ac:dyDescent="0.3">
      <c r="A2369" s="1" t="s">
        <v>4149</v>
      </c>
      <c r="B2369" s="1" t="str">
        <f t="shared" si="36"/>
        <v>USA</v>
      </c>
      <c r="C2369" s="1" t="s">
        <v>9</v>
      </c>
    </row>
    <row r="2370" spans="1:3" x14ac:dyDescent="0.3">
      <c r="A2370" s="1" t="s">
        <v>75</v>
      </c>
      <c r="B2370" s="1" t="str">
        <f t="shared" ref="B2370:B2433" si="37">TRIM(MID(A2370, FIND("|", SUBSTITUTE(A2370, ",", "|", LEN(A2370) - LEN(SUBSTITUTE(A2370,",", "" )))) + 1, LEN(A2370)))</f>
        <v>USA</v>
      </c>
      <c r="C2370" s="1" t="s">
        <v>257</v>
      </c>
    </row>
    <row r="2371" spans="1:3" x14ac:dyDescent="0.3">
      <c r="A2371" s="1" t="s">
        <v>4338</v>
      </c>
      <c r="B2371" s="1" t="str">
        <f t="shared" si="37"/>
        <v>France</v>
      </c>
      <c r="C2371" s="1" t="s">
        <v>9</v>
      </c>
    </row>
    <row r="2372" spans="1:3" x14ac:dyDescent="0.3">
      <c r="A2372" s="1" t="s">
        <v>1630</v>
      </c>
      <c r="B2372" s="1" t="str">
        <f t="shared" si="37"/>
        <v>Kazakhstan</v>
      </c>
      <c r="C2372" s="1" t="s">
        <v>9</v>
      </c>
    </row>
    <row r="2373" spans="1:3" x14ac:dyDescent="0.3">
      <c r="A2373" s="1" t="s">
        <v>2702</v>
      </c>
      <c r="B2373" s="1" t="str">
        <f t="shared" si="37"/>
        <v>Pacific Ocean</v>
      </c>
      <c r="C2373" s="1" t="s">
        <v>9</v>
      </c>
    </row>
    <row r="2374" spans="1:3" x14ac:dyDescent="0.3">
      <c r="A2374" s="1" t="s">
        <v>4200</v>
      </c>
      <c r="B2374" s="1" t="str">
        <f t="shared" si="37"/>
        <v>Kazakhstan</v>
      </c>
      <c r="C2374" s="1" t="s">
        <v>9</v>
      </c>
    </row>
    <row r="2375" spans="1:3" x14ac:dyDescent="0.3">
      <c r="A2375" s="1" t="s">
        <v>1630</v>
      </c>
      <c r="B2375" s="1" t="str">
        <f t="shared" si="37"/>
        <v>Kazakhstan</v>
      </c>
      <c r="C2375" s="1" t="s">
        <v>9</v>
      </c>
    </row>
    <row r="2376" spans="1:3" x14ac:dyDescent="0.3">
      <c r="A2376" s="1" t="s">
        <v>1200</v>
      </c>
      <c r="B2376" s="1" t="str">
        <f t="shared" si="37"/>
        <v>USA</v>
      </c>
      <c r="C2376" s="1" t="s">
        <v>9</v>
      </c>
    </row>
    <row r="2377" spans="1:3" x14ac:dyDescent="0.3">
      <c r="A2377" s="1" t="s">
        <v>4200</v>
      </c>
      <c r="B2377" s="1" t="str">
        <f t="shared" si="37"/>
        <v>Kazakhstan</v>
      </c>
      <c r="C2377" s="1" t="s">
        <v>9</v>
      </c>
    </row>
    <row r="2378" spans="1:3" x14ac:dyDescent="0.3">
      <c r="A2378" s="1" t="s">
        <v>4338</v>
      </c>
      <c r="B2378" s="1" t="str">
        <f t="shared" si="37"/>
        <v>France</v>
      </c>
      <c r="C2378" s="1" t="s">
        <v>9</v>
      </c>
    </row>
    <row r="2379" spans="1:3" x14ac:dyDescent="0.3">
      <c r="A2379" s="1" t="s">
        <v>114</v>
      </c>
      <c r="B2379" s="1" t="str">
        <f t="shared" si="37"/>
        <v>USA</v>
      </c>
      <c r="C2379" s="1" t="s">
        <v>9</v>
      </c>
    </row>
    <row r="2380" spans="1:3" x14ac:dyDescent="0.3">
      <c r="A2380" s="1" t="s">
        <v>1630</v>
      </c>
      <c r="B2380" s="1" t="str">
        <f t="shared" si="37"/>
        <v>Kazakhstan</v>
      </c>
      <c r="C2380" s="1" t="s">
        <v>9</v>
      </c>
    </row>
    <row r="2381" spans="1:3" x14ac:dyDescent="0.3">
      <c r="A2381" s="1" t="s">
        <v>4149</v>
      </c>
      <c r="B2381" s="1" t="str">
        <f t="shared" si="37"/>
        <v>USA</v>
      </c>
      <c r="C2381" s="1" t="s">
        <v>9</v>
      </c>
    </row>
    <row r="2382" spans="1:3" x14ac:dyDescent="0.3">
      <c r="A2382" s="1" t="s">
        <v>4200</v>
      </c>
      <c r="B2382" s="1" t="str">
        <f t="shared" si="37"/>
        <v>Kazakhstan</v>
      </c>
      <c r="C2382" s="1" t="s">
        <v>9</v>
      </c>
    </row>
    <row r="2383" spans="1:3" x14ac:dyDescent="0.3">
      <c r="A2383" s="1" t="s">
        <v>1630</v>
      </c>
      <c r="B2383" s="1" t="str">
        <f t="shared" si="37"/>
        <v>Kazakhstan</v>
      </c>
      <c r="C2383" s="1" t="s">
        <v>9</v>
      </c>
    </row>
    <row r="2384" spans="1:3" x14ac:dyDescent="0.3">
      <c r="A2384" s="1" t="s">
        <v>3478</v>
      </c>
      <c r="B2384" s="1" t="str">
        <f t="shared" si="37"/>
        <v>USA</v>
      </c>
      <c r="C2384" s="1" t="s">
        <v>9</v>
      </c>
    </row>
    <row r="2385" spans="1:3" x14ac:dyDescent="0.3">
      <c r="A2385" s="1" t="s">
        <v>870</v>
      </c>
      <c r="B2385" s="1" t="str">
        <f t="shared" si="37"/>
        <v>USA</v>
      </c>
      <c r="C2385" s="1" t="s">
        <v>9</v>
      </c>
    </row>
    <row r="2386" spans="1:3" x14ac:dyDescent="0.3">
      <c r="A2386" s="1" t="s">
        <v>3160</v>
      </c>
      <c r="B2386" s="1" t="str">
        <f t="shared" si="37"/>
        <v>USA</v>
      </c>
      <c r="C2386" s="1" t="s">
        <v>9</v>
      </c>
    </row>
    <row r="2387" spans="1:3" x14ac:dyDescent="0.3">
      <c r="A2387" s="1" t="s">
        <v>529</v>
      </c>
      <c r="B2387" s="1" t="str">
        <f t="shared" si="37"/>
        <v>Kazakhstan</v>
      </c>
      <c r="C2387" s="1" t="s">
        <v>9</v>
      </c>
    </row>
    <row r="2388" spans="1:3" x14ac:dyDescent="0.3">
      <c r="A2388" s="1" t="s">
        <v>3373</v>
      </c>
      <c r="B2388" s="1" t="str">
        <f t="shared" si="37"/>
        <v>Russia</v>
      </c>
      <c r="C2388" s="1" t="s">
        <v>9</v>
      </c>
    </row>
    <row r="2389" spans="1:3" x14ac:dyDescent="0.3">
      <c r="A2389" s="1" t="s">
        <v>4338</v>
      </c>
      <c r="B2389" s="1" t="str">
        <f t="shared" si="37"/>
        <v>France</v>
      </c>
      <c r="C2389" s="1" t="s">
        <v>9</v>
      </c>
    </row>
    <row r="2390" spans="1:3" x14ac:dyDescent="0.3">
      <c r="A2390" s="1" t="s">
        <v>3524</v>
      </c>
      <c r="B2390" s="1" t="str">
        <f t="shared" si="37"/>
        <v>China</v>
      </c>
      <c r="C2390" s="1" t="s">
        <v>9</v>
      </c>
    </row>
    <row r="2391" spans="1:3" x14ac:dyDescent="0.3">
      <c r="A2391" s="1" t="s">
        <v>3478</v>
      </c>
      <c r="B2391" s="1" t="str">
        <f t="shared" si="37"/>
        <v>USA</v>
      </c>
      <c r="C2391" s="1" t="s">
        <v>9</v>
      </c>
    </row>
    <row r="2392" spans="1:3" x14ac:dyDescent="0.3">
      <c r="A2392" s="1" t="s">
        <v>3373</v>
      </c>
      <c r="B2392" s="1" t="str">
        <f t="shared" si="37"/>
        <v>Russia</v>
      </c>
      <c r="C2392" s="1" t="s">
        <v>9</v>
      </c>
    </row>
    <row r="2393" spans="1:3" x14ac:dyDescent="0.3">
      <c r="A2393" s="1" t="s">
        <v>1200</v>
      </c>
      <c r="B2393" s="1" t="str">
        <f t="shared" si="37"/>
        <v>USA</v>
      </c>
      <c r="C2393" s="1" t="s">
        <v>9</v>
      </c>
    </row>
    <row r="2394" spans="1:3" x14ac:dyDescent="0.3">
      <c r="A2394" s="1" t="s">
        <v>4338</v>
      </c>
      <c r="B2394" s="1" t="str">
        <f t="shared" si="37"/>
        <v>France</v>
      </c>
      <c r="C2394" s="1" t="s">
        <v>9</v>
      </c>
    </row>
    <row r="2395" spans="1:3" x14ac:dyDescent="0.3">
      <c r="A2395" s="1" t="s">
        <v>30</v>
      </c>
      <c r="B2395" s="1" t="str">
        <f t="shared" si="37"/>
        <v>USA</v>
      </c>
      <c r="C2395" s="1" t="s">
        <v>9</v>
      </c>
    </row>
    <row r="2396" spans="1:3" x14ac:dyDescent="0.3">
      <c r="A2396" s="1" t="s">
        <v>3160</v>
      </c>
      <c r="B2396" s="1" t="str">
        <f t="shared" si="37"/>
        <v>USA</v>
      </c>
      <c r="C2396" s="1" t="s">
        <v>9</v>
      </c>
    </row>
    <row r="2397" spans="1:3" x14ac:dyDescent="0.3">
      <c r="A2397" s="1" t="s">
        <v>4200</v>
      </c>
      <c r="B2397" s="1" t="str">
        <f t="shared" si="37"/>
        <v>Kazakhstan</v>
      </c>
      <c r="C2397" s="1" t="s">
        <v>9</v>
      </c>
    </row>
    <row r="2398" spans="1:3" x14ac:dyDescent="0.3">
      <c r="A2398" s="1" t="s">
        <v>114</v>
      </c>
      <c r="B2398" s="1" t="str">
        <f t="shared" si="37"/>
        <v>USA</v>
      </c>
      <c r="C2398" s="1" t="s">
        <v>9</v>
      </c>
    </row>
    <row r="2399" spans="1:3" x14ac:dyDescent="0.3">
      <c r="A2399" s="1" t="s">
        <v>4200</v>
      </c>
      <c r="B2399" s="1" t="str">
        <f t="shared" si="37"/>
        <v>Kazakhstan</v>
      </c>
      <c r="C2399" s="1" t="s">
        <v>9</v>
      </c>
    </row>
    <row r="2400" spans="1:3" x14ac:dyDescent="0.3">
      <c r="A2400" s="1" t="s">
        <v>658</v>
      </c>
      <c r="B2400" s="1" t="str">
        <f t="shared" si="37"/>
        <v>USA</v>
      </c>
      <c r="C2400" s="1" t="s">
        <v>9</v>
      </c>
    </row>
    <row r="2401" spans="1:3" x14ac:dyDescent="0.3">
      <c r="A2401" s="1" t="s">
        <v>4338</v>
      </c>
      <c r="B2401" s="1" t="str">
        <f t="shared" si="37"/>
        <v>France</v>
      </c>
      <c r="C2401" s="1" t="s">
        <v>9</v>
      </c>
    </row>
    <row r="2402" spans="1:3" x14ac:dyDescent="0.3">
      <c r="A2402" s="1" t="s">
        <v>1630</v>
      </c>
      <c r="B2402" s="1" t="str">
        <f t="shared" si="37"/>
        <v>Kazakhstan</v>
      </c>
      <c r="C2402" s="1" t="s">
        <v>9</v>
      </c>
    </row>
    <row r="2403" spans="1:3" x14ac:dyDescent="0.3">
      <c r="A2403" s="1" t="s">
        <v>114</v>
      </c>
      <c r="B2403" s="1" t="str">
        <f t="shared" si="37"/>
        <v>USA</v>
      </c>
      <c r="C2403" s="1" t="s">
        <v>9</v>
      </c>
    </row>
    <row r="2404" spans="1:3" x14ac:dyDescent="0.3">
      <c r="A2404" s="1" t="s">
        <v>1620</v>
      </c>
      <c r="B2404" s="1" t="str">
        <f t="shared" si="37"/>
        <v>USA</v>
      </c>
      <c r="C2404" s="1" t="s">
        <v>9</v>
      </c>
    </row>
    <row r="2405" spans="1:3" x14ac:dyDescent="0.3">
      <c r="A2405" s="1" t="s">
        <v>379</v>
      </c>
      <c r="B2405" s="1" t="str">
        <f t="shared" si="37"/>
        <v>France</v>
      </c>
      <c r="C2405" s="1" t="s">
        <v>9</v>
      </c>
    </row>
    <row r="2406" spans="1:3" x14ac:dyDescent="0.3">
      <c r="A2406" s="1" t="s">
        <v>4149</v>
      </c>
      <c r="B2406" s="1" t="str">
        <f t="shared" si="37"/>
        <v>USA</v>
      </c>
      <c r="C2406" s="1" t="s">
        <v>9</v>
      </c>
    </row>
    <row r="2407" spans="1:3" x14ac:dyDescent="0.3">
      <c r="A2407" s="1" t="s">
        <v>4092</v>
      </c>
      <c r="B2407" s="1" t="str">
        <f t="shared" si="37"/>
        <v>USA</v>
      </c>
      <c r="C2407" s="1" t="s">
        <v>9</v>
      </c>
    </row>
    <row r="2408" spans="1:3" x14ac:dyDescent="0.3">
      <c r="A2408" s="1" t="s">
        <v>4338</v>
      </c>
      <c r="B2408" s="1" t="str">
        <f t="shared" si="37"/>
        <v>France</v>
      </c>
      <c r="C2408" s="1" t="s">
        <v>9</v>
      </c>
    </row>
    <row r="2409" spans="1:3" x14ac:dyDescent="0.3">
      <c r="A2409" s="1" t="s">
        <v>2063</v>
      </c>
      <c r="B2409" s="1" t="str">
        <f t="shared" si="37"/>
        <v>USA</v>
      </c>
      <c r="C2409" s="1" t="s">
        <v>9</v>
      </c>
    </row>
    <row r="2410" spans="1:3" x14ac:dyDescent="0.3">
      <c r="A2410" s="1" t="s">
        <v>212</v>
      </c>
      <c r="B2410" s="1" t="str">
        <f t="shared" si="37"/>
        <v>Russia</v>
      </c>
      <c r="C2410" s="1" t="s">
        <v>9</v>
      </c>
    </row>
    <row r="2411" spans="1:3" x14ac:dyDescent="0.3">
      <c r="A2411" s="1" t="s">
        <v>4977</v>
      </c>
      <c r="B2411" s="1" t="str">
        <f t="shared" si="37"/>
        <v>USA</v>
      </c>
      <c r="C2411" s="1" t="s">
        <v>9</v>
      </c>
    </row>
    <row r="2412" spans="1:3" x14ac:dyDescent="0.3">
      <c r="A2412" s="1" t="s">
        <v>4338</v>
      </c>
      <c r="B2412" s="1" t="str">
        <f t="shared" si="37"/>
        <v>France</v>
      </c>
      <c r="C2412" s="1" t="s">
        <v>9</v>
      </c>
    </row>
    <row r="2413" spans="1:3" x14ac:dyDescent="0.3">
      <c r="A2413" s="1" t="s">
        <v>2022</v>
      </c>
      <c r="B2413" s="1" t="str">
        <f t="shared" si="37"/>
        <v>Kazakhstan</v>
      </c>
      <c r="C2413" s="1" t="s">
        <v>257</v>
      </c>
    </row>
    <row r="2414" spans="1:3" x14ac:dyDescent="0.3">
      <c r="A2414" s="1" t="s">
        <v>114</v>
      </c>
      <c r="B2414" s="1" t="str">
        <f t="shared" si="37"/>
        <v>USA</v>
      </c>
      <c r="C2414" s="1" t="s">
        <v>9</v>
      </c>
    </row>
    <row r="2415" spans="1:3" x14ac:dyDescent="0.3">
      <c r="A2415" s="1" t="s">
        <v>3533</v>
      </c>
      <c r="B2415" s="1" t="str">
        <f t="shared" si="37"/>
        <v>North Korea</v>
      </c>
      <c r="C2415" s="1" t="s">
        <v>257</v>
      </c>
    </row>
    <row r="2416" spans="1:3" x14ac:dyDescent="0.3">
      <c r="A2416" s="1" t="s">
        <v>4200</v>
      </c>
      <c r="B2416" s="1" t="str">
        <f t="shared" si="37"/>
        <v>Kazakhstan</v>
      </c>
      <c r="C2416" s="1" t="s">
        <v>9</v>
      </c>
    </row>
    <row r="2417" spans="1:3" x14ac:dyDescent="0.3">
      <c r="A2417" s="1" t="s">
        <v>3160</v>
      </c>
      <c r="B2417" s="1" t="str">
        <f t="shared" si="37"/>
        <v>USA</v>
      </c>
      <c r="C2417" s="1" t="s">
        <v>257</v>
      </c>
    </row>
    <row r="2418" spans="1:3" x14ac:dyDescent="0.3">
      <c r="A2418" s="1" t="s">
        <v>4338</v>
      </c>
      <c r="B2418" s="1" t="str">
        <f t="shared" si="37"/>
        <v>France</v>
      </c>
      <c r="C2418" s="1" t="s">
        <v>9</v>
      </c>
    </row>
    <row r="2419" spans="1:3" x14ac:dyDescent="0.3">
      <c r="A2419" s="1" t="s">
        <v>3524</v>
      </c>
      <c r="B2419" s="1" t="str">
        <f t="shared" si="37"/>
        <v>China</v>
      </c>
      <c r="C2419" s="1" t="s">
        <v>9</v>
      </c>
    </row>
    <row r="2420" spans="1:3" x14ac:dyDescent="0.3">
      <c r="A2420" s="1" t="s">
        <v>1630</v>
      </c>
      <c r="B2420" s="1" t="str">
        <f t="shared" si="37"/>
        <v>Kazakhstan</v>
      </c>
      <c r="C2420" s="1" t="s">
        <v>9</v>
      </c>
    </row>
    <row r="2421" spans="1:3" x14ac:dyDescent="0.3">
      <c r="A2421" s="1" t="s">
        <v>75</v>
      </c>
      <c r="B2421" s="1" t="str">
        <f t="shared" si="37"/>
        <v>USA</v>
      </c>
      <c r="C2421" s="1" t="s">
        <v>257</v>
      </c>
    </row>
    <row r="2422" spans="1:3" x14ac:dyDescent="0.3">
      <c r="A2422" s="1" t="s">
        <v>4977</v>
      </c>
      <c r="B2422" s="1" t="str">
        <f t="shared" si="37"/>
        <v>USA</v>
      </c>
      <c r="C2422" s="1" t="s">
        <v>9</v>
      </c>
    </row>
    <row r="2423" spans="1:3" x14ac:dyDescent="0.3">
      <c r="A2423" s="1" t="s">
        <v>2022</v>
      </c>
      <c r="B2423" s="1" t="str">
        <f t="shared" si="37"/>
        <v>Kazakhstan</v>
      </c>
      <c r="C2423" s="1" t="s">
        <v>9</v>
      </c>
    </row>
    <row r="2424" spans="1:3" x14ac:dyDescent="0.3">
      <c r="A2424" s="1" t="s">
        <v>101</v>
      </c>
      <c r="B2424" s="1" t="str">
        <f t="shared" si="37"/>
        <v>China</v>
      </c>
      <c r="C2424" s="1" t="s">
        <v>9</v>
      </c>
    </row>
    <row r="2425" spans="1:3" x14ac:dyDescent="0.3">
      <c r="A2425" s="1" t="s">
        <v>2022</v>
      </c>
      <c r="B2425" s="1" t="str">
        <f t="shared" si="37"/>
        <v>Kazakhstan</v>
      </c>
      <c r="C2425" s="1" t="s">
        <v>9</v>
      </c>
    </row>
    <row r="2426" spans="1:3" x14ac:dyDescent="0.3">
      <c r="A2426" s="1" t="s">
        <v>5008</v>
      </c>
      <c r="B2426" s="1" t="str">
        <f t="shared" si="37"/>
        <v>Barents Sea</v>
      </c>
      <c r="C2426" s="1" t="s">
        <v>9</v>
      </c>
    </row>
    <row r="2427" spans="1:3" x14ac:dyDescent="0.3">
      <c r="A2427" s="1" t="s">
        <v>714</v>
      </c>
      <c r="B2427" s="1" t="str">
        <f t="shared" si="37"/>
        <v>Japan</v>
      </c>
      <c r="C2427" s="1" t="s">
        <v>9</v>
      </c>
    </row>
    <row r="2428" spans="1:3" x14ac:dyDescent="0.3">
      <c r="A2428" s="1" t="s">
        <v>212</v>
      </c>
      <c r="B2428" s="1" t="str">
        <f t="shared" si="37"/>
        <v>Russia</v>
      </c>
      <c r="C2428" s="1" t="s">
        <v>9</v>
      </c>
    </row>
    <row r="2429" spans="1:3" x14ac:dyDescent="0.3">
      <c r="A2429" s="1" t="s">
        <v>130</v>
      </c>
      <c r="B2429" s="1" t="str">
        <f t="shared" si="37"/>
        <v>Kazakhstan</v>
      </c>
      <c r="C2429" s="1" t="s">
        <v>9</v>
      </c>
    </row>
    <row r="2430" spans="1:3" x14ac:dyDescent="0.3">
      <c r="A2430" s="1" t="s">
        <v>212</v>
      </c>
      <c r="B2430" s="1" t="str">
        <f t="shared" si="37"/>
        <v>Russia</v>
      </c>
      <c r="C2430" s="1" t="s">
        <v>9</v>
      </c>
    </row>
    <row r="2431" spans="1:3" x14ac:dyDescent="0.3">
      <c r="A2431" s="1" t="s">
        <v>4149</v>
      </c>
      <c r="B2431" s="1" t="str">
        <f t="shared" si="37"/>
        <v>USA</v>
      </c>
      <c r="C2431" s="1" t="s">
        <v>9</v>
      </c>
    </row>
    <row r="2432" spans="1:3" x14ac:dyDescent="0.3">
      <c r="A2432" s="1" t="s">
        <v>4483</v>
      </c>
      <c r="B2432" s="1" t="str">
        <f t="shared" si="37"/>
        <v>Russia</v>
      </c>
      <c r="C2432" s="1" t="s">
        <v>117</v>
      </c>
    </row>
    <row r="2433" spans="1:3" x14ac:dyDescent="0.3">
      <c r="A2433" s="1" t="s">
        <v>3478</v>
      </c>
      <c r="B2433" s="1" t="str">
        <f t="shared" si="37"/>
        <v>USA</v>
      </c>
      <c r="C2433" s="1" t="s">
        <v>9</v>
      </c>
    </row>
    <row r="2434" spans="1:3" x14ac:dyDescent="0.3">
      <c r="A2434" s="1" t="s">
        <v>30</v>
      </c>
      <c r="B2434" s="1" t="str">
        <f t="shared" ref="B2434:B2497" si="38">TRIM(MID(A2434, FIND("|", SUBSTITUTE(A2434, ",", "|", LEN(A2434) - LEN(SUBSTITUTE(A2434,",", "" )))) + 1, LEN(A2434)))</f>
        <v>USA</v>
      </c>
      <c r="C2434" s="1" t="s">
        <v>9</v>
      </c>
    </row>
    <row r="2435" spans="1:3" x14ac:dyDescent="0.3">
      <c r="A2435" s="1" t="s">
        <v>101</v>
      </c>
      <c r="B2435" s="1" t="str">
        <f t="shared" si="38"/>
        <v>China</v>
      </c>
      <c r="C2435" s="1" t="s">
        <v>9</v>
      </c>
    </row>
    <row r="2436" spans="1:3" x14ac:dyDescent="0.3">
      <c r="A2436" s="1" t="s">
        <v>114</v>
      </c>
      <c r="B2436" s="1" t="str">
        <f t="shared" si="38"/>
        <v>USA</v>
      </c>
      <c r="C2436" s="1" t="s">
        <v>9</v>
      </c>
    </row>
    <row r="2437" spans="1:3" x14ac:dyDescent="0.3">
      <c r="A2437" s="1" t="s">
        <v>1630</v>
      </c>
      <c r="B2437" s="1" t="str">
        <f t="shared" si="38"/>
        <v>Kazakhstan</v>
      </c>
      <c r="C2437" s="1" t="s">
        <v>9</v>
      </c>
    </row>
    <row r="2438" spans="1:3" x14ac:dyDescent="0.3">
      <c r="A2438" s="1" t="s">
        <v>4249</v>
      </c>
      <c r="B2438" s="1" t="str">
        <f t="shared" si="38"/>
        <v>USA</v>
      </c>
      <c r="C2438" s="1" t="s">
        <v>9</v>
      </c>
    </row>
    <row r="2439" spans="1:3" x14ac:dyDescent="0.3">
      <c r="A2439" s="1" t="s">
        <v>11</v>
      </c>
      <c r="B2439" s="1" t="str">
        <f t="shared" si="38"/>
        <v>USA</v>
      </c>
      <c r="C2439" s="1" t="s">
        <v>9</v>
      </c>
    </row>
    <row r="2440" spans="1:3" x14ac:dyDescent="0.3">
      <c r="A2440" s="1" t="s">
        <v>4200</v>
      </c>
      <c r="B2440" s="1" t="str">
        <f t="shared" si="38"/>
        <v>Kazakhstan</v>
      </c>
      <c r="C2440" s="1" t="s">
        <v>9</v>
      </c>
    </row>
    <row r="2441" spans="1:3" x14ac:dyDescent="0.3">
      <c r="A2441" s="1" t="s">
        <v>3038</v>
      </c>
      <c r="B2441" s="1" t="str">
        <f t="shared" si="38"/>
        <v>Russia</v>
      </c>
      <c r="C2441" s="1" t="s">
        <v>9</v>
      </c>
    </row>
    <row r="2442" spans="1:3" x14ac:dyDescent="0.3">
      <c r="A2442" s="1" t="s">
        <v>3524</v>
      </c>
      <c r="B2442" s="1" t="str">
        <f t="shared" si="38"/>
        <v>China</v>
      </c>
      <c r="C2442" s="1" t="s">
        <v>9</v>
      </c>
    </row>
    <row r="2443" spans="1:3" x14ac:dyDescent="0.3">
      <c r="A2443" s="1" t="s">
        <v>529</v>
      </c>
      <c r="B2443" s="1" t="str">
        <f t="shared" si="38"/>
        <v>Kazakhstan</v>
      </c>
      <c r="C2443" s="1" t="s">
        <v>9</v>
      </c>
    </row>
    <row r="2444" spans="1:3" x14ac:dyDescent="0.3">
      <c r="A2444" s="1" t="s">
        <v>4338</v>
      </c>
      <c r="B2444" s="1" t="str">
        <f t="shared" si="38"/>
        <v>France</v>
      </c>
      <c r="C2444" s="1" t="s">
        <v>9</v>
      </c>
    </row>
    <row r="2445" spans="1:3" x14ac:dyDescent="0.3">
      <c r="A2445" s="1" t="s">
        <v>3478</v>
      </c>
      <c r="B2445" s="1" t="str">
        <f t="shared" si="38"/>
        <v>USA</v>
      </c>
      <c r="C2445" s="1" t="s">
        <v>9</v>
      </c>
    </row>
    <row r="2446" spans="1:3" x14ac:dyDescent="0.3">
      <c r="A2446" s="1" t="s">
        <v>658</v>
      </c>
      <c r="B2446" s="1" t="str">
        <f t="shared" si="38"/>
        <v>USA</v>
      </c>
      <c r="C2446" s="1" t="s">
        <v>9</v>
      </c>
    </row>
    <row r="2447" spans="1:3" x14ac:dyDescent="0.3">
      <c r="A2447" s="1" t="s">
        <v>4200</v>
      </c>
      <c r="B2447" s="1" t="str">
        <f t="shared" si="38"/>
        <v>Kazakhstan</v>
      </c>
      <c r="C2447" s="1" t="s">
        <v>9</v>
      </c>
    </row>
    <row r="2448" spans="1:3" x14ac:dyDescent="0.3">
      <c r="A2448" s="1" t="s">
        <v>1200</v>
      </c>
      <c r="B2448" s="1" t="str">
        <f t="shared" si="38"/>
        <v>USA</v>
      </c>
      <c r="C2448" s="1" t="s">
        <v>9</v>
      </c>
    </row>
    <row r="2449" spans="1:3" x14ac:dyDescent="0.3">
      <c r="A2449" s="1" t="s">
        <v>114</v>
      </c>
      <c r="B2449" s="1" t="str">
        <f t="shared" si="38"/>
        <v>USA</v>
      </c>
      <c r="C2449" s="1" t="s">
        <v>9</v>
      </c>
    </row>
    <row r="2450" spans="1:3" x14ac:dyDescent="0.3">
      <c r="A2450" s="1" t="s">
        <v>3524</v>
      </c>
      <c r="B2450" s="1" t="str">
        <f t="shared" si="38"/>
        <v>China</v>
      </c>
      <c r="C2450" s="1" t="s">
        <v>9</v>
      </c>
    </row>
    <row r="2451" spans="1:3" x14ac:dyDescent="0.3">
      <c r="A2451" s="1" t="s">
        <v>4338</v>
      </c>
      <c r="B2451" s="1" t="str">
        <f t="shared" si="38"/>
        <v>France</v>
      </c>
      <c r="C2451" s="1" t="s">
        <v>9</v>
      </c>
    </row>
    <row r="2452" spans="1:3" x14ac:dyDescent="0.3">
      <c r="A2452" s="1" t="s">
        <v>4149</v>
      </c>
      <c r="B2452" s="1" t="str">
        <f t="shared" si="38"/>
        <v>USA</v>
      </c>
      <c r="C2452" s="1" t="s">
        <v>9</v>
      </c>
    </row>
    <row r="2453" spans="1:3" x14ac:dyDescent="0.3">
      <c r="A2453" s="1" t="s">
        <v>1630</v>
      </c>
      <c r="B2453" s="1" t="str">
        <f t="shared" si="38"/>
        <v>Kazakhstan</v>
      </c>
      <c r="C2453" s="1" t="s">
        <v>9</v>
      </c>
    </row>
    <row r="2454" spans="1:3" x14ac:dyDescent="0.3">
      <c r="A2454" s="1" t="s">
        <v>4092</v>
      </c>
      <c r="B2454" s="1" t="str">
        <f t="shared" si="38"/>
        <v>USA</v>
      </c>
      <c r="C2454" s="1" t="s">
        <v>9</v>
      </c>
    </row>
    <row r="2455" spans="1:3" x14ac:dyDescent="0.3">
      <c r="A2455" s="1" t="s">
        <v>4338</v>
      </c>
      <c r="B2455" s="1" t="str">
        <f t="shared" si="38"/>
        <v>France</v>
      </c>
      <c r="C2455" s="1" t="s">
        <v>9</v>
      </c>
    </row>
    <row r="2456" spans="1:3" x14ac:dyDescent="0.3">
      <c r="A2456" s="1" t="s">
        <v>4977</v>
      </c>
      <c r="B2456" s="1" t="str">
        <f t="shared" si="38"/>
        <v>USA</v>
      </c>
      <c r="C2456" s="1" t="s">
        <v>9</v>
      </c>
    </row>
    <row r="2457" spans="1:3" x14ac:dyDescent="0.3">
      <c r="A2457" s="1" t="s">
        <v>61</v>
      </c>
      <c r="B2457" s="1" t="str">
        <f t="shared" si="38"/>
        <v>Japan</v>
      </c>
      <c r="C2457" s="1" t="s">
        <v>117</v>
      </c>
    </row>
    <row r="2458" spans="1:3" x14ac:dyDescent="0.3">
      <c r="A2458" s="1" t="s">
        <v>114</v>
      </c>
      <c r="B2458" s="1" t="str">
        <f t="shared" si="38"/>
        <v>USA</v>
      </c>
      <c r="C2458" s="1" t="s">
        <v>9</v>
      </c>
    </row>
    <row r="2459" spans="1:3" x14ac:dyDescent="0.3">
      <c r="A2459" s="1" t="s">
        <v>130</v>
      </c>
      <c r="B2459" s="1" t="str">
        <f t="shared" si="38"/>
        <v>Kazakhstan</v>
      </c>
      <c r="C2459" s="1" t="s">
        <v>9</v>
      </c>
    </row>
    <row r="2460" spans="1:3" x14ac:dyDescent="0.3">
      <c r="A2460" s="1" t="s">
        <v>3478</v>
      </c>
      <c r="B2460" s="1" t="str">
        <f t="shared" si="38"/>
        <v>USA</v>
      </c>
      <c r="C2460" s="1" t="s">
        <v>9</v>
      </c>
    </row>
    <row r="2461" spans="1:3" x14ac:dyDescent="0.3">
      <c r="A2461" s="1" t="s">
        <v>2063</v>
      </c>
      <c r="B2461" s="1" t="str">
        <f t="shared" si="38"/>
        <v>USA</v>
      </c>
      <c r="C2461" s="1" t="s">
        <v>9</v>
      </c>
    </row>
    <row r="2462" spans="1:3" x14ac:dyDescent="0.3">
      <c r="A2462" s="1" t="s">
        <v>4338</v>
      </c>
      <c r="B2462" s="1" t="str">
        <f t="shared" si="38"/>
        <v>France</v>
      </c>
      <c r="C2462" s="1" t="s">
        <v>9</v>
      </c>
    </row>
    <row r="2463" spans="1:3" x14ac:dyDescent="0.3">
      <c r="A2463" s="1" t="s">
        <v>4149</v>
      </c>
      <c r="B2463" s="1" t="str">
        <f t="shared" si="38"/>
        <v>USA</v>
      </c>
      <c r="C2463" s="1" t="s">
        <v>9</v>
      </c>
    </row>
    <row r="2464" spans="1:3" x14ac:dyDescent="0.3">
      <c r="A2464" s="1" t="s">
        <v>1630</v>
      </c>
      <c r="B2464" s="1" t="str">
        <f t="shared" si="38"/>
        <v>Kazakhstan</v>
      </c>
      <c r="C2464" s="1" t="s">
        <v>9</v>
      </c>
    </row>
    <row r="2465" spans="1:3" x14ac:dyDescent="0.3">
      <c r="A2465" s="1" t="s">
        <v>30</v>
      </c>
      <c r="B2465" s="1" t="str">
        <f t="shared" si="38"/>
        <v>USA</v>
      </c>
      <c r="C2465" s="1" t="s">
        <v>9</v>
      </c>
    </row>
    <row r="2466" spans="1:3" x14ac:dyDescent="0.3">
      <c r="A2466" s="1" t="s">
        <v>498</v>
      </c>
      <c r="B2466" s="1" t="str">
        <f t="shared" si="38"/>
        <v>Israel</v>
      </c>
      <c r="C2466" s="1" t="s">
        <v>257</v>
      </c>
    </row>
    <row r="2467" spans="1:3" x14ac:dyDescent="0.3">
      <c r="A2467" s="1" t="s">
        <v>3160</v>
      </c>
      <c r="B2467" s="1" t="str">
        <f t="shared" si="38"/>
        <v>USA</v>
      </c>
      <c r="C2467" s="1" t="s">
        <v>9</v>
      </c>
    </row>
    <row r="2468" spans="1:3" x14ac:dyDescent="0.3">
      <c r="A2468" s="1" t="s">
        <v>870</v>
      </c>
      <c r="B2468" s="1" t="str">
        <f t="shared" si="38"/>
        <v>USA</v>
      </c>
      <c r="C2468" s="1" t="s">
        <v>9</v>
      </c>
    </row>
    <row r="2469" spans="1:3" x14ac:dyDescent="0.3">
      <c r="A2469" s="1" t="s">
        <v>4200</v>
      </c>
      <c r="B2469" s="1" t="str">
        <f t="shared" si="38"/>
        <v>Kazakhstan</v>
      </c>
      <c r="C2469" s="1" t="s">
        <v>117</v>
      </c>
    </row>
    <row r="2470" spans="1:3" x14ac:dyDescent="0.3">
      <c r="A2470" s="1" t="s">
        <v>3954</v>
      </c>
      <c r="B2470" s="1" t="str">
        <f t="shared" si="38"/>
        <v>Russia</v>
      </c>
      <c r="C2470" s="1" t="s">
        <v>9</v>
      </c>
    </row>
    <row r="2471" spans="1:3" x14ac:dyDescent="0.3">
      <c r="A2471" s="1" t="s">
        <v>4977</v>
      </c>
      <c r="B2471" s="1" t="str">
        <f t="shared" si="38"/>
        <v>USA</v>
      </c>
      <c r="C2471" s="1" t="s">
        <v>9</v>
      </c>
    </row>
    <row r="2472" spans="1:3" x14ac:dyDescent="0.3">
      <c r="A2472" s="1" t="s">
        <v>4338</v>
      </c>
      <c r="B2472" s="1" t="str">
        <f t="shared" si="38"/>
        <v>France</v>
      </c>
      <c r="C2472" s="1" t="s">
        <v>9</v>
      </c>
    </row>
    <row r="2473" spans="1:3" x14ac:dyDescent="0.3">
      <c r="A2473" s="1" t="s">
        <v>114</v>
      </c>
      <c r="B2473" s="1" t="str">
        <f t="shared" si="38"/>
        <v>USA</v>
      </c>
      <c r="C2473" s="1" t="s">
        <v>9</v>
      </c>
    </row>
    <row r="2474" spans="1:3" x14ac:dyDescent="0.3">
      <c r="A2474" s="1" t="s">
        <v>1630</v>
      </c>
      <c r="B2474" s="1" t="str">
        <f t="shared" si="38"/>
        <v>Kazakhstan</v>
      </c>
      <c r="C2474" s="1" t="s">
        <v>9</v>
      </c>
    </row>
    <row r="2475" spans="1:3" x14ac:dyDescent="0.3">
      <c r="A2475" s="1" t="s">
        <v>3038</v>
      </c>
      <c r="B2475" s="1" t="str">
        <f t="shared" si="38"/>
        <v>Russia</v>
      </c>
      <c r="C2475" s="1" t="s">
        <v>9</v>
      </c>
    </row>
    <row r="2476" spans="1:3" x14ac:dyDescent="0.3">
      <c r="A2476" s="1" t="s">
        <v>3926</v>
      </c>
      <c r="B2476" s="1" t="str">
        <f t="shared" si="38"/>
        <v>Kazakhstan</v>
      </c>
      <c r="C2476" s="1" t="s">
        <v>9</v>
      </c>
    </row>
    <row r="2477" spans="1:3" x14ac:dyDescent="0.3">
      <c r="A2477" s="1" t="s">
        <v>4092</v>
      </c>
      <c r="B2477" s="1" t="str">
        <f t="shared" si="38"/>
        <v>USA</v>
      </c>
      <c r="C2477" s="1" t="s">
        <v>9</v>
      </c>
    </row>
    <row r="2478" spans="1:3" x14ac:dyDescent="0.3">
      <c r="A2478" s="1" t="s">
        <v>3524</v>
      </c>
      <c r="B2478" s="1" t="str">
        <f t="shared" si="38"/>
        <v>China</v>
      </c>
      <c r="C2478" s="1" t="s">
        <v>9</v>
      </c>
    </row>
    <row r="2479" spans="1:3" x14ac:dyDescent="0.3">
      <c r="A2479" s="1" t="s">
        <v>4200</v>
      </c>
      <c r="B2479" s="1" t="str">
        <f t="shared" si="38"/>
        <v>Kazakhstan</v>
      </c>
      <c r="C2479" s="1" t="s">
        <v>9</v>
      </c>
    </row>
    <row r="2480" spans="1:3" x14ac:dyDescent="0.3">
      <c r="A2480" s="1" t="s">
        <v>4338</v>
      </c>
      <c r="B2480" s="1" t="str">
        <f t="shared" si="38"/>
        <v>France</v>
      </c>
      <c r="C2480" s="1" t="s">
        <v>9</v>
      </c>
    </row>
    <row r="2481" spans="1:3" x14ac:dyDescent="0.3">
      <c r="A2481" s="1" t="s">
        <v>61</v>
      </c>
      <c r="B2481" s="1" t="str">
        <f t="shared" si="38"/>
        <v>Japan</v>
      </c>
      <c r="C2481" s="1" t="s">
        <v>9</v>
      </c>
    </row>
    <row r="2482" spans="1:3" x14ac:dyDescent="0.3">
      <c r="A2482" s="1" t="s">
        <v>658</v>
      </c>
      <c r="B2482" s="1" t="str">
        <f t="shared" si="38"/>
        <v>USA</v>
      </c>
      <c r="C2482" s="1" t="s">
        <v>9</v>
      </c>
    </row>
    <row r="2483" spans="1:3" x14ac:dyDescent="0.3">
      <c r="A2483" s="1" t="s">
        <v>212</v>
      </c>
      <c r="B2483" s="1" t="str">
        <f t="shared" si="38"/>
        <v>Russia</v>
      </c>
      <c r="C2483" s="1" t="s">
        <v>9</v>
      </c>
    </row>
    <row r="2484" spans="1:3" x14ac:dyDescent="0.3">
      <c r="A2484" s="1" t="s">
        <v>4338</v>
      </c>
      <c r="B2484" s="1" t="str">
        <f t="shared" si="38"/>
        <v>France</v>
      </c>
      <c r="C2484" s="1" t="s">
        <v>9</v>
      </c>
    </row>
    <row r="2485" spans="1:3" x14ac:dyDescent="0.3">
      <c r="A2485" s="1" t="s">
        <v>529</v>
      </c>
      <c r="B2485" s="1" t="str">
        <f t="shared" si="38"/>
        <v>Kazakhstan</v>
      </c>
      <c r="C2485" s="1" t="s">
        <v>9</v>
      </c>
    </row>
    <row r="2486" spans="1:3" x14ac:dyDescent="0.3">
      <c r="A2486" s="1" t="s">
        <v>114</v>
      </c>
      <c r="B2486" s="1" t="str">
        <f t="shared" si="38"/>
        <v>USA</v>
      </c>
      <c r="C2486" s="1" t="s">
        <v>9</v>
      </c>
    </row>
    <row r="2487" spans="1:3" x14ac:dyDescent="0.3">
      <c r="A2487" s="1" t="s">
        <v>75</v>
      </c>
      <c r="B2487" s="1" t="str">
        <f t="shared" si="38"/>
        <v>USA</v>
      </c>
      <c r="C2487" s="1" t="s">
        <v>9</v>
      </c>
    </row>
    <row r="2488" spans="1:3" x14ac:dyDescent="0.3">
      <c r="A2488" s="1" t="s">
        <v>3478</v>
      </c>
      <c r="B2488" s="1" t="str">
        <f t="shared" si="38"/>
        <v>USA</v>
      </c>
      <c r="C2488" s="1" t="s">
        <v>9</v>
      </c>
    </row>
    <row r="2489" spans="1:3" x14ac:dyDescent="0.3">
      <c r="A2489" s="1" t="s">
        <v>4275</v>
      </c>
      <c r="B2489" s="1" t="str">
        <f t="shared" si="38"/>
        <v>Brazil</v>
      </c>
      <c r="C2489" s="1" t="s">
        <v>257</v>
      </c>
    </row>
    <row r="2490" spans="1:3" x14ac:dyDescent="0.3">
      <c r="A2490" s="1" t="s">
        <v>379</v>
      </c>
      <c r="B2490" s="1" t="str">
        <f t="shared" si="38"/>
        <v>France</v>
      </c>
      <c r="C2490" s="1" t="s">
        <v>117</v>
      </c>
    </row>
    <row r="2491" spans="1:3" x14ac:dyDescent="0.3">
      <c r="A2491" s="1" t="s">
        <v>4149</v>
      </c>
      <c r="B2491" s="1" t="str">
        <f t="shared" si="38"/>
        <v>USA</v>
      </c>
      <c r="C2491" s="1" t="s">
        <v>9</v>
      </c>
    </row>
    <row r="2492" spans="1:3" x14ac:dyDescent="0.3">
      <c r="A2492" s="1" t="s">
        <v>27</v>
      </c>
      <c r="B2492" s="1" t="str">
        <f t="shared" si="38"/>
        <v>USA</v>
      </c>
      <c r="C2492" s="1" t="s">
        <v>9</v>
      </c>
    </row>
    <row r="2493" spans="1:3" x14ac:dyDescent="0.3">
      <c r="A2493" s="1" t="s">
        <v>4977</v>
      </c>
      <c r="B2493" s="1" t="str">
        <f t="shared" si="38"/>
        <v>USA</v>
      </c>
      <c r="C2493" s="1" t="s">
        <v>9</v>
      </c>
    </row>
    <row r="2494" spans="1:3" x14ac:dyDescent="0.3">
      <c r="A2494" s="1" t="s">
        <v>101</v>
      </c>
      <c r="B2494" s="1" t="str">
        <f t="shared" si="38"/>
        <v>China</v>
      </c>
      <c r="C2494" s="1" t="s">
        <v>9</v>
      </c>
    </row>
    <row r="2495" spans="1:3" x14ac:dyDescent="0.3">
      <c r="A2495" s="1" t="s">
        <v>11</v>
      </c>
      <c r="B2495" s="1" t="str">
        <f t="shared" si="38"/>
        <v>USA</v>
      </c>
      <c r="C2495" s="1" t="s">
        <v>9</v>
      </c>
    </row>
    <row r="2496" spans="1:3" x14ac:dyDescent="0.3">
      <c r="A2496" s="1" t="s">
        <v>212</v>
      </c>
      <c r="B2496" s="1" t="str">
        <f t="shared" si="38"/>
        <v>Russia</v>
      </c>
      <c r="C2496" s="1" t="s">
        <v>9</v>
      </c>
    </row>
    <row r="2497" spans="1:3" x14ac:dyDescent="0.3">
      <c r="A2497" s="1" t="s">
        <v>4092</v>
      </c>
      <c r="B2497" s="1" t="str">
        <f t="shared" si="38"/>
        <v>USA</v>
      </c>
      <c r="C2497" s="1" t="s">
        <v>9</v>
      </c>
    </row>
    <row r="2498" spans="1:3" x14ac:dyDescent="0.3">
      <c r="A2498" s="1" t="s">
        <v>1630</v>
      </c>
      <c r="B2498" s="1" t="str">
        <f t="shared" ref="B2498:B2561" si="39">TRIM(MID(A2498, FIND("|", SUBSTITUTE(A2498, ",", "|", LEN(A2498) - LEN(SUBSTITUTE(A2498,",", "" )))) + 1, LEN(A2498)))</f>
        <v>Kazakhstan</v>
      </c>
      <c r="C2498" s="1" t="s">
        <v>9</v>
      </c>
    </row>
    <row r="2499" spans="1:3" x14ac:dyDescent="0.3">
      <c r="A2499" s="1" t="s">
        <v>87</v>
      </c>
      <c r="B2499" s="1" t="str">
        <f t="shared" si="39"/>
        <v>India</v>
      </c>
      <c r="C2499" s="1" t="s">
        <v>117</v>
      </c>
    </row>
    <row r="2500" spans="1:3" x14ac:dyDescent="0.3">
      <c r="A2500" s="1" t="s">
        <v>114</v>
      </c>
      <c r="B2500" s="1" t="str">
        <f t="shared" si="39"/>
        <v>USA</v>
      </c>
      <c r="C2500" s="1" t="s">
        <v>9</v>
      </c>
    </row>
    <row r="2501" spans="1:3" x14ac:dyDescent="0.3">
      <c r="A2501" s="1" t="s">
        <v>30</v>
      </c>
      <c r="B2501" s="1" t="str">
        <f t="shared" si="39"/>
        <v>USA</v>
      </c>
      <c r="C2501" s="1" t="s">
        <v>9</v>
      </c>
    </row>
    <row r="2502" spans="1:3" x14ac:dyDescent="0.3">
      <c r="A2502" s="1" t="s">
        <v>212</v>
      </c>
      <c r="B2502" s="1" t="str">
        <f t="shared" si="39"/>
        <v>Russia</v>
      </c>
      <c r="C2502" s="1" t="s">
        <v>9</v>
      </c>
    </row>
    <row r="2503" spans="1:3" x14ac:dyDescent="0.3">
      <c r="A2503" s="1" t="s">
        <v>4338</v>
      </c>
      <c r="B2503" s="1" t="str">
        <f t="shared" si="39"/>
        <v>France</v>
      </c>
      <c r="C2503" s="1" t="s">
        <v>9</v>
      </c>
    </row>
    <row r="2504" spans="1:3" x14ac:dyDescent="0.3">
      <c r="A2504" s="1" t="s">
        <v>3373</v>
      </c>
      <c r="B2504" s="1" t="str">
        <f t="shared" si="39"/>
        <v>Russia</v>
      </c>
      <c r="C2504" s="1" t="s">
        <v>9</v>
      </c>
    </row>
    <row r="2505" spans="1:3" x14ac:dyDescent="0.3">
      <c r="A2505" s="1" t="s">
        <v>4200</v>
      </c>
      <c r="B2505" s="1" t="str">
        <f t="shared" si="39"/>
        <v>Kazakhstan</v>
      </c>
      <c r="C2505" s="1" t="s">
        <v>9</v>
      </c>
    </row>
    <row r="2506" spans="1:3" x14ac:dyDescent="0.3">
      <c r="A2506" s="1" t="s">
        <v>4149</v>
      </c>
      <c r="B2506" s="1" t="str">
        <f t="shared" si="39"/>
        <v>USA</v>
      </c>
      <c r="C2506" s="1" t="s">
        <v>9</v>
      </c>
    </row>
    <row r="2507" spans="1:3" x14ac:dyDescent="0.3">
      <c r="A2507" s="1" t="s">
        <v>4338</v>
      </c>
      <c r="B2507" s="1" t="str">
        <f t="shared" si="39"/>
        <v>France</v>
      </c>
      <c r="C2507" s="1" t="s">
        <v>9</v>
      </c>
    </row>
    <row r="2508" spans="1:3" x14ac:dyDescent="0.3">
      <c r="A2508" s="1" t="s">
        <v>3524</v>
      </c>
      <c r="B2508" s="1" t="str">
        <f t="shared" si="39"/>
        <v>China</v>
      </c>
      <c r="C2508" s="1" t="s">
        <v>9</v>
      </c>
    </row>
    <row r="2509" spans="1:3" x14ac:dyDescent="0.3">
      <c r="A2509" s="1" t="s">
        <v>1200</v>
      </c>
      <c r="B2509" s="1" t="str">
        <f t="shared" si="39"/>
        <v>USA</v>
      </c>
      <c r="C2509" s="1" t="s">
        <v>9</v>
      </c>
    </row>
    <row r="2510" spans="1:3" x14ac:dyDescent="0.3">
      <c r="A2510" s="1" t="s">
        <v>4200</v>
      </c>
      <c r="B2510" s="1" t="str">
        <f t="shared" si="39"/>
        <v>Kazakhstan</v>
      </c>
      <c r="C2510" s="1" t="s">
        <v>9</v>
      </c>
    </row>
    <row r="2511" spans="1:3" x14ac:dyDescent="0.3">
      <c r="A2511" s="1" t="s">
        <v>3478</v>
      </c>
      <c r="B2511" s="1" t="str">
        <f t="shared" si="39"/>
        <v>USA</v>
      </c>
      <c r="C2511" s="1" t="s">
        <v>9</v>
      </c>
    </row>
    <row r="2512" spans="1:3" x14ac:dyDescent="0.3">
      <c r="A2512" s="1" t="s">
        <v>745</v>
      </c>
      <c r="B2512" s="1" t="str">
        <f t="shared" si="39"/>
        <v>USA</v>
      </c>
      <c r="C2512" s="1" t="s">
        <v>9</v>
      </c>
    </row>
    <row r="2513" spans="1:3" x14ac:dyDescent="0.3">
      <c r="A2513" s="1" t="s">
        <v>114</v>
      </c>
      <c r="B2513" s="1" t="str">
        <f t="shared" si="39"/>
        <v>USA</v>
      </c>
      <c r="C2513" s="1" t="s">
        <v>9</v>
      </c>
    </row>
    <row r="2514" spans="1:3" x14ac:dyDescent="0.3">
      <c r="A2514" s="1" t="s">
        <v>101</v>
      </c>
      <c r="B2514" s="1" t="str">
        <f t="shared" si="39"/>
        <v>China</v>
      </c>
      <c r="C2514" s="1" t="s">
        <v>9</v>
      </c>
    </row>
    <row r="2515" spans="1:3" x14ac:dyDescent="0.3">
      <c r="A2515" s="1" t="s">
        <v>529</v>
      </c>
      <c r="B2515" s="1" t="str">
        <f t="shared" si="39"/>
        <v>Kazakhstan</v>
      </c>
      <c r="C2515" s="1" t="s">
        <v>117</v>
      </c>
    </row>
    <row r="2516" spans="1:3" x14ac:dyDescent="0.3">
      <c r="A2516" s="1" t="s">
        <v>4338</v>
      </c>
      <c r="B2516" s="1" t="str">
        <f t="shared" si="39"/>
        <v>France</v>
      </c>
      <c r="C2516" s="1" t="s">
        <v>9</v>
      </c>
    </row>
    <row r="2517" spans="1:3" x14ac:dyDescent="0.3">
      <c r="A2517" s="1" t="s">
        <v>30</v>
      </c>
      <c r="B2517" s="1" t="str">
        <f t="shared" si="39"/>
        <v>USA</v>
      </c>
      <c r="C2517" s="1" t="s">
        <v>9</v>
      </c>
    </row>
    <row r="2518" spans="1:3" x14ac:dyDescent="0.3">
      <c r="A2518" s="1" t="s">
        <v>1630</v>
      </c>
      <c r="B2518" s="1" t="str">
        <f t="shared" si="39"/>
        <v>Kazakhstan</v>
      </c>
      <c r="C2518" s="1" t="s">
        <v>9</v>
      </c>
    </row>
    <row r="2519" spans="1:3" x14ac:dyDescent="0.3">
      <c r="A2519" s="1" t="s">
        <v>5194</v>
      </c>
      <c r="B2519" s="1" t="str">
        <f t="shared" si="39"/>
        <v>Gran Canaria</v>
      </c>
      <c r="C2519" s="1" t="s">
        <v>9</v>
      </c>
    </row>
    <row r="2520" spans="1:3" x14ac:dyDescent="0.3">
      <c r="A2520" s="1" t="s">
        <v>4092</v>
      </c>
      <c r="B2520" s="1" t="str">
        <f t="shared" si="39"/>
        <v>USA</v>
      </c>
      <c r="C2520" s="1" t="s">
        <v>9</v>
      </c>
    </row>
    <row r="2521" spans="1:3" x14ac:dyDescent="0.3">
      <c r="A2521" s="1" t="s">
        <v>3478</v>
      </c>
      <c r="B2521" s="1" t="str">
        <f t="shared" si="39"/>
        <v>USA</v>
      </c>
      <c r="C2521" s="1" t="s">
        <v>9</v>
      </c>
    </row>
    <row r="2522" spans="1:3" x14ac:dyDescent="0.3">
      <c r="A2522" s="1" t="s">
        <v>114</v>
      </c>
      <c r="B2522" s="1" t="str">
        <f t="shared" si="39"/>
        <v>USA</v>
      </c>
      <c r="C2522" s="1" t="s">
        <v>9</v>
      </c>
    </row>
    <row r="2523" spans="1:3" x14ac:dyDescent="0.3">
      <c r="A2523" s="1" t="s">
        <v>1630</v>
      </c>
      <c r="B2523" s="1" t="str">
        <f t="shared" si="39"/>
        <v>Kazakhstan</v>
      </c>
      <c r="C2523" s="1" t="s">
        <v>9</v>
      </c>
    </row>
    <row r="2524" spans="1:3" x14ac:dyDescent="0.3">
      <c r="A2524" s="1" t="s">
        <v>30</v>
      </c>
      <c r="B2524" s="1" t="str">
        <f t="shared" si="39"/>
        <v>USA</v>
      </c>
      <c r="C2524" s="1" t="s">
        <v>9</v>
      </c>
    </row>
    <row r="2525" spans="1:3" x14ac:dyDescent="0.3">
      <c r="A2525" s="1" t="s">
        <v>4338</v>
      </c>
      <c r="B2525" s="1" t="str">
        <f t="shared" si="39"/>
        <v>France</v>
      </c>
      <c r="C2525" s="1" t="s">
        <v>9</v>
      </c>
    </row>
    <row r="2526" spans="1:3" x14ac:dyDescent="0.3">
      <c r="A2526" s="1" t="s">
        <v>4200</v>
      </c>
      <c r="B2526" s="1" t="str">
        <f t="shared" si="39"/>
        <v>Kazakhstan</v>
      </c>
      <c r="C2526" s="1" t="s">
        <v>9</v>
      </c>
    </row>
    <row r="2527" spans="1:3" x14ac:dyDescent="0.3">
      <c r="A2527" s="1" t="s">
        <v>18</v>
      </c>
      <c r="B2527" s="1" t="str">
        <f t="shared" si="39"/>
        <v>China</v>
      </c>
      <c r="C2527" s="1" t="s">
        <v>9</v>
      </c>
    </row>
    <row r="2528" spans="1:3" x14ac:dyDescent="0.3">
      <c r="A2528" s="1" t="s">
        <v>529</v>
      </c>
      <c r="B2528" s="1" t="str">
        <f t="shared" si="39"/>
        <v>Kazakhstan</v>
      </c>
      <c r="C2528" s="1" t="s">
        <v>9</v>
      </c>
    </row>
    <row r="2529" spans="1:3" x14ac:dyDescent="0.3">
      <c r="A2529" s="1" t="s">
        <v>4338</v>
      </c>
      <c r="B2529" s="1" t="str">
        <f t="shared" si="39"/>
        <v>France</v>
      </c>
      <c r="C2529" s="1" t="s">
        <v>9</v>
      </c>
    </row>
    <row r="2530" spans="1:3" x14ac:dyDescent="0.3">
      <c r="A2530" s="1" t="s">
        <v>4200</v>
      </c>
      <c r="B2530" s="1" t="str">
        <f t="shared" si="39"/>
        <v>Kazakhstan</v>
      </c>
      <c r="C2530" s="1" t="s">
        <v>9</v>
      </c>
    </row>
    <row r="2531" spans="1:3" x14ac:dyDescent="0.3">
      <c r="A2531" s="1" t="s">
        <v>3478</v>
      </c>
      <c r="B2531" s="1" t="str">
        <f t="shared" si="39"/>
        <v>USA</v>
      </c>
      <c r="C2531" s="1" t="s">
        <v>9</v>
      </c>
    </row>
    <row r="2532" spans="1:3" x14ac:dyDescent="0.3">
      <c r="A2532" s="1" t="s">
        <v>2022</v>
      </c>
      <c r="B2532" s="1" t="str">
        <f t="shared" si="39"/>
        <v>Kazakhstan</v>
      </c>
      <c r="C2532" s="1" t="s">
        <v>257</v>
      </c>
    </row>
    <row r="2533" spans="1:3" x14ac:dyDescent="0.3">
      <c r="A2533" s="1" t="s">
        <v>130</v>
      </c>
      <c r="B2533" s="1" t="str">
        <f t="shared" si="39"/>
        <v>Kazakhstan</v>
      </c>
      <c r="C2533" s="1" t="s">
        <v>9</v>
      </c>
    </row>
    <row r="2534" spans="1:3" x14ac:dyDescent="0.3">
      <c r="A2534" s="1" t="s">
        <v>30</v>
      </c>
      <c r="B2534" s="1" t="str">
        <f t="shared" si="39"/>
        <v>USA</v>
      </c>
      <c r="C2534" s="1" t="s">
        <v>9</v>
      </c>
    </row>
    <row r="2535" spans="1:3" x14ac:dyDescent="0.3">
      <c r="A2535" s="1" t="s">
        <v>5</v>
      </c>
      <c r="B2535" s="1" t="str">
        <f t="shared" si="39"/>
        <v>Russia</v>
      </c>
      <c r="C2535" s="1" t="s">
        <v>9</v>
      </c>
    </row>
    <row r="2536" spans="1:3" x14ac:dyDescent="0.3">
      <c r="A2536" s="1" t="s">
        <v>101</v>
      </c>
      <c r="B2536" s="1" t="str">
        <f t="shared" si="39"/>
        <v>China</v>
      </c>
      <c r="C2536" s="1" t="s">
        <v>9</v>
      </c>
    </row>
    <row r="2537" spans="1:3" x14ac:dyDescent="0.3">
      <c r="A2537" s="1" t="s">
        <v>114</v>
      </c>
      <c r="B2537" s="1" t="str">
        <f t="shared" si="39"/>
        <v>USA</v>
      </c>
      <c r="C2537" s="1" t="s">
        <v>9</v>
      </c>
    </row>
    <row r="2538" spans="1:3" x14ac:dyDescent="0.3">
      <c r="A2538" s="1" t="s">
        <v>4092</v>
      </c>
      <c r="B2538" s="1" t="str">
        <f t="shared" si="39"/>
        <v>USA</v>
      </c>
      <c r="C2538" s="1" t="s">
        <v>9</v>
      </c>
    </row>
    <row r="2539" spans="1:3" x14ac:dyDescent="0.3">
      <c r="A2539" s="1" t="s">
        <v>5194</v>
      </c>
      <c r="B2539" s="1" t="str">
        <f t="shared" si="39"/>
        <v>Gran Canaria</v>
      </c>
      <c r="C2539" s="1" t="s">
        <v>9</v>
      </c>
    </row>
    <row r="2540" spans="1:3" x14ac:dyDescent="0.3">
      <c r="A2540" s="1" t="s">
        <v>3373</v>
      </c>
      <c r="B2540" s="1" t="str">
        <f t="shared" si="39"/>
        <v>Russia</v>
      </c>
      <c r="C2540" s="1" t="s">
        <v>9</v>
      </c>
    </row>
    <row r="2541" spans="1:3" x14ac:dyDescent="0.3">
      <c r="A2541" s="1" t="s">
        <v>4338</v>
      </c>
      <c r="B2541" s="1" t="str">
        <f t="shared" si="39"/>
        <v>France</v>
      </c>
      <c r="C2541" s="1" t="s">
        <v>9</v>
      </c>
    </row>
    <row r="2542" spans="1:3" x14ac:dyDescent="0.3">
      <c r="A2542" s="1" t="s">
        <v>3038</v>
      </c>
      <c r="B2542" s="1" t="str">
        <f t="shared" si="39"/>
        <v>Russia</v>
      </c>
      <c r="C2542" s="1" t="s">
        <v>9</v>
      </c>
    </row>
    <row r="2543" spans="1:3" x14ac:dyDescent="0.3">
      <c r="A2543" s="1" t="s">
        <v>1630</v>
      </c>
      <c r="B2543" s="1" t="str">
        <f t="shared" si="39"/>
        <v>Kazakhstan</v>
      </c>
      <c r="C2543" s="1" t="s">
        <v>9</v>
      </c>
    </row>
    <row r="2544" spans="1:3" x14ac:dyDescent="0.3">
      <c r="A2544" s="1" t="s">
        <v>30</v>
      </c>
      <c r="B2544" s="1" t="str">
        <f t="shared" si="39"/>
        <v>USA</v>
      </c>
      <c r="C2544" s="1" t="s">
        <v>9</v>
      </c>
    </row>
    <row r="2545" spans="1:3" x14ac:dyDescent="0.3">
      <c r="A2545" s="1" t="s">
        <v>4249</v>
      </c>
      <c r="B2545" s="1" t="str">
        <f t="shared" si="39"/>
        <v>USA</v>
      </c>
      <c r="C2545" s="1" t="s">
        <v>9</v>
      </c>
    </row>
    <row r="2546" spans="1:3" x14ac:dyDescent="0.3">
      <c r="A2546" s="1" t="s">
        <v>4149</v>
      </c>
      <c r="B2546" s="1" t="str">
        <f t="shared" si="39"/>
        <v>USA</v>
      </c>
      <c r="C2546" s="1" t="s">
        <v>9</v>
      </c>
    </row>
    <row r="2547" spans="1:3" x14ac:dyDescent="0.3">
      <c r="A2547" s="1" t="s">
        <v>3954</v>
      </c>
      <c r="B2547" s="1" t="str">
        <f t="shared" si="39"/>
        <v>Russia</v>
      </c>
      <c r="C2547" s="1" t="s">
        <v>9</v>
      </c>
    </row>
    <row r="2548" spans="1:3" x14ac:dyDescent="0.3">
      <c r="A2548" s="1" t="s">
        <v>4338</v>
      </c>
      <c r="B2548" s="1" t="str">
        <f t="shared" si="39"/>
        <v>France</v>
      </c>
      <c r="C2548" s="1" t="s">
        <v>9</v>
      </c>
    </row>
    <row r="2549" spans="1:3" x14ac:dyDescent="0.3">
      <c r="A2549" s="1" t="s">
        <v>11</v>
      </c>
      <c r="B2549" s="1" t="str">
        <f t="shared" si="39"/>
        <v>USA</v>
      </c>
      <c r="C2549" s="1" t="s">
        <v>9</v>
      </c>
    </row>
    <row r="2550" spans="1:3" x14ac:dyDescent="0.3">
      <c r="A2550" s="1" t="s">
        <v>4092</v>
      </c>
      <c r="B2550" s="1" t="str">
        <f t="shared" si="39"/>
        <v>USA</v>
      </c>
      <c r="C2550" s="1" t="s">
        <v>9</v>
      </c>
    </row>
    <row r="2551" spans="1:3" x14ac:dyDescent="0.3">
      <c r="A2551" s="1" t="s">
        <v>3566</v>
      </c>
      <c r="B2551" s="1" t="str">
        <f t="shared" si="39"/>
        <v>Russia</v>
      </c>
      <c r="C2551" s="1" t="s">
        <v>9</v>
      </c>
    </row>
    <row r="2552" spans="1:3" x14ac:dyDescent="0.3">
      <c r="A2552" s="1" t="s">
        <v>714</v>
      </c>
      <c r="B2552" s="1" t="str">
        <f t="shared" si="39"/>
        <v>Japan</v>
      </c>
      <c r="C2552" s="1" t="s">
        <v>9</v>
      </c>
    </row>
    <row r="2553" spans="1:3" x14ac:dyDescent="0.3">
      <c r="A2553" s="1" t="s">
        <v>30</v>
      </c>
      <c r="B2553" s="1" t="str">
        <f t="shared" si="39"/>
        <v>USA</v>
      </c>
      <c r="C2553" s="1" t="s">
        <v>9</v>
      </c>
    </row>
    <row r="2554" spans="1:3" x14ac:dyDescent="0.3">
      <c r="A2554" s="1" t="s">
        <v>1630</v>
      </c>
      <c r="B2554" s="1" t="str">
        <f t="shared" si="39"/>
        <v>Kazakhstan</v>
      </c>
      <c r="C2554" s="1" t="s">
        <v>9</v>
      </c>
    </row>
    <row r="2555" spans="1:3" x14ac:dyDescent="0.3">
      <c r="A2555" s="1" t="s">
        <v>4338</v>
      </c>
      <c r="B2555" s="1" t="str">
        <f t="shared" si="39"/>
        <v>France</v>
      </c>
      <c r="C2555" s="1" t="s">
        <v>9</v>
      </c>
    </row>
    <row r="2556" spans="1:3" x14ac:dyDescent="0.3">
      <c r="A2556" s="1" t="s">
        <v>3478</v>
      </c>
      <c r="B2556" s="1" t="str">
        <f t="shared" si="39"/>
        <v>USA</v>
      </c>
      <c r="C2556" s="1" t="s">
        <v>257</v>
      </c>
    </row>
    <row r="2557" spans="1:3" x14ac:dyDescent="0.3">
      <c r="A2557" s="1" t="s">
        <v>658</v>
      </c>
      <c r="B2557" s="1" t="str">
        <f t="shared" si="39"/>
        <v>USA</v>
      </c>
      <c r="C2557" s="1" t="s">
        <v>9</v>
      </c>
    </row>
    <row r="2558" spans="1:3" x14ac:dyDescent="0.3">
      <c r="A2558" s="1" t="s">
        <v>5</v>
      </c>
      <c r="B2558" s="1" t="str">
        <f t="shared" si="39"/>
        <v>Russia</v>
      </c>
      <c r="C2558" s="1" t="s">
        <v>9</v>
      </c>
    </row>
    <row r="2559" spans="1:3" x14ac:dyDescent="0.3">
      <c r="A2559" s="1" t="s">
        <v>27</v>
      </c>
      <c r="B2559" s="1" t="str">
        <f t="shared" si="39"/>
        <v>USA</v>
      </c>
      <c r="C2559" s="1" t="s">
        <v>9</v>
      </c>
    </row>
    <row r="2560" spans="1:3" x14ac:dyDescent="0.3">
      <c r="A2560" s="1" t="s">
        <v>3373</v>
      </c>
      <c r="B2560" s="1" t="str">
        <f t="shared" si="39"/>
        <v>Russia</v>
      </c>
      <c r="C2560" s="1" t="s">
        <v>9</v>
      </c>
    </row>
    <row r="2561" spans="1:3" x14ac:dyDescent="0.3">
      <c r="A2561" s="1" t="s">
        <v>4092</v>
      </c>
      <c r="B2561" s="1" t="str">
        <f t="shared" si="39"/>
        <v>USA</v>
      </c>
      <c r="C2561" s="1" t="s">
        <v>9</v>
      </c>
    </row>
    <row r="2562" spans="1:3" x14ac:dyDescent="0.3">
      <c r="A2562" s="1" t="s">
        <v>3926</v>
      </c>
      <c r="B2562" s="1" t="str">
        <f t="shared" ref="B2562:B2625" si="40">TRIM(MID(A2562, FIND("|", SUBSTITUTE(A2562, ",", "|", LEN(A2562) - LEN(SUBSTITUTE(A2562,",", "" )))) + 1, LEN(A2562)))</f>
        <v>Kazakhstan</v>
      </c>
      <c r="C2562" s="1" t="s">
        <v>9</v>
      </c>
    </row>
    <row r="2563" spans="1:3" x14ac:dyDescent="0.3">
      <c r="A2563" s="1" t="s">
        <v>3160</v>
      </c>
      <c r="B2563" s="1" t="str">
        <f t="shared" si="40"/>
        <v>USA</v>
      </c>
      <c r="C2563" s="1" t="s">
        <v>9</v>
      </c>
    </row>
    <row r="2564" spans="1:3" x14ac:dyDescent="0.3">
      <c r="A2564" s="1" t="s">
        <v>4149</v>
      </c>
      <c r="B2564" s="1" t="str">
        <f t="shared" si="40"/>
        <v>USA</v>
      </c>
      <c r="C2564" s="1" t="s">
        <v>9</v>
      </c>
    </row>
    <row r="2565" spans="1:3" x14ac:dyDescent="0.3">
      <c r="A2565" s="1" t="s">
        <v>1630</v>
      </c>
      <c r="B2565" s="1" t="str">
        <f t="shared" si="40"/>
        <v>Kazakhstan</v>
      </c>
      <c r="C2565" s="1" t="s">
        <v>9</v>
      </c>
    </row>
    <row r="2566" spans="1:3" x14ac:dyDescent="0.3">
      <c r="A2566" s="1" t="s">
        <v>658</v>
      </c>
      <c r="B2566" s="1" t="str">
        <f t="shared" si="40"/>
        <v>USA</v>
      </c>
      <c r="C2566" s="1" t="s">
        <v>9</v>
      </c>
    </row>
    <row r="2567" spans="1:3" x14ac:dyDescent="0.3">
      <c r="A2567" s="1" t="s">
        <v>529</v>
      </c>
      <c r="B2567" s="1" t="str">
        <f t="shared" si="40"/>
        <v>Kazakhstan</v>
      </c>
      <c r="C2567" s="1" t="s">
        <v>257</v>
      </c>
    </row>
    <row r="2568" spans="1:3" x14ac:dyDescent="0.3">
      <c r="A2568" s="1" t="s">
        <v>4338</v>
      </c>
      <c r="B2568" s="1" t="str">
        <f t="shared" si="40"/>
        <v>France</v>
      </c>
      <c r="C2568" s="1" t="s">
        <v>9</v>
      </c>
    </row>
    <row r="2569" spans="1:3" x14ac:dyDescent="0.3">
      <c r="A2569" s="1" t="s">
        <v>3478</v>
      </c>
      <c r="B2569" s="1" t="str">
        <f t="shared" si="40"/>
        <v>USA</v>
      </c>
      <c r="C2569" s="1" t="s">
        <v>9</v>
      </c>
    </row>
    <row r="2570" spans="1:3" x14ac:dyDescent="0.3">
      <c r="A2570" s="1" t="s">
        <v>1200</v>
      </c>
      <c r="B2570" s="1" t="str">
        <f t="shared" si="40"/>
        <v>USA</v>
      </c>
      <c r="C2570" s="1" t="s">
        <v>257</v>
      </c>
    </row>
    <row r="2571" spans="1:3" x14ac:dyDescent="0.3">
      <c r="A2571" s="1" t="s">
        <v>5</v>
      </c>
      <c r="B2571" s="1" t="str">
        <f t="shared" si="40"/>
        <v>Russia</v>
      </c>
      <c r="C2571" s="1" t="s">
        <v>9</v>
      </c>
    </row>
    <row r="2572" spans="1:3" x14ac:dyDescent="0.3">
      <c r="A2572" s="1" t="s">
        <v>5301</v>
      </c>
      <c r="B2572" s="1" t="str">
        <f t="shared" si="40"/>
        <v>China</v>
      </c>
      <c r="C2572" s="1" t="s">
        <v>9</v>
      </c>
    </row>
    <row r="2573" spans="1:3" x14ac:dyDescent="0.3">
      <c r="A2573" s="1" t="s">
        <v>529</v>
      </c>
      <c r="B2573" s="1" t="str">
        <f t="shared" si="40"/>
        <v>Kazakhstan</v>
      </c>
      <c r="C2573" s="1" t="s">
        <v>9</v>
      </c>
    </row>
    <row r="2574" spans="1:3" x14ac:dyDescent="0.3">
      <c r="A2574" s="1" t="s">
        <v>30</v>
      </c>
      <c r="B2574" s="1" t="str">
        <f t="shared" si="40"/>
        <v>USA</v>
      </c>
      <c r="C2574" s="1" t="s">
        <v>9</v>
      </c>
    </row>
    <row r="2575" spans="1:3" x14ac:dyDescent="0.3">
      <c r="A2575" s="1" t="s">
        <v>3478</v>
      </c>
      <c r="B2575" s="1" t="str">
        <f t="shared" si="40"/>
        <v>USA</v>
      </c>
      <c r="C2575" s="1" t="s">
        <v>9</v>
      </c>
    </row>
    <row r="2576" spans="1:3" x14ac:dyDescent="0.3">
      <c r="A2576" s="1" t="s">
        <v>4338</v>
      </c>
      <c r="B2576" s="1" t="str">
        <f t="shared" si="40"/>
        <v>France</v>
      </c>
      <c r="C2576" s="1" t="s">
        <v>9</v>
      </c>
    </row>
    <row r="2577" spans="1:3" x14ac:dyDescent="0.3">
      <c r="A2577" s="1" t="s">
        <v>4092</v>
      </c>
      <c r="B2577" s="1" t="str">
        <f t="shared" si="40"/>
        <v>USA</v>
      </c>
      <c r="C2577" s="1" t="s">
        <v>9</v>
      </c>
    </row>
    <row r="2578" spans="1:3" x14ac:dyDescent="0.3">
      <c r="A2578" s="1" t="s">
        <v>4200</v>
      </c>
      <c r="B2578" s="1" t="str">
        <f t="shared" si="40"/>
        <v>Kazakhstan</v>
      </c>
      <c r="C2578" s="1" t="s">
        <v>9</v>
      </c>
    </row>
    <row r="2579" spans="1:3" x14ac:dyDescent="0.3">
      <c r="A2579" s="1" t="s">
        <v>3373</v>
      </c>
      <c r="B2579" s="1" t="str">
        <f t="shared" si="40"/>
        <v>Russia</v>
      </c>
      <c r="C2579" s="1" t="s">
        <v>9</v>
      </c>
    </row>
    <row r="2580" spans="1:3" x14ac:dyDescent="0.3">
      <c r="A2580" s="1" t="s">
        <v>2022</v>
      </c>
      <c r="B2580" s="1" t="str">
        <f t="shared" si="40"/>
        <v>Kazakhstan</v>
      </c>
      <c r="C2580" s="1" t="s">
        <v>9</v>
      </c>
    </row>
    <row r="2581" spans="1:3" x14ac:dyDescent="0.3">
      <c r="A2581" s="1" t="s">
        <v>212</v>
      </c>
      <c r="B2581" s="1" t="str">
        <f t="shared" si="40"/>
        <v>Russia</v>
      </c>
      <c r="C2581" s="1" t="s">
        <v>9</v>
      </c>
    </row>
    <row r="2582" spans="1:3" x14ac:dyDescent="0.3">
      <c r="A2582" s="1" t="s">
        <v>1200</v>
      </c>
      <c r="B2582" s="1" t="str">
        <f t="shared" si="40"/>
        <v>USA</v>
      </c>
      <c r="C2582" s="1" t="s">
        <v>9</v>
      </c>
    </row>
    <row r="2583" spans="1:3" x14ac:dyDescent="0.3">
      <c r="A2583" s="1" t="s">
        <v>18</v>
      </c>
      <c r="B2583" s="1" t="str">
        <f t="shared" si="40"/>
        <v>China</v>
      </c>
      <c r="C2583" s="1" t="s">
        <v>117</v>
      </c>
    </row>
    <row r="2584" spans="1:3" x14ac:dyDescent="0.3">
      <c r="A2584" s="1" t="s">
        <v>1630</v>
      </c>
      <c r="B2584" s="1" t="str">
        <f t="shared" si="40"/>
        <v>Kazakhstan</v>
      </c>
      <c r="C2584" s="1" t="s">
        <v>9</v>
      </c>
    </row>
    <row r="2585" spans="1:3" x14ac:dyDescent="0.3">
      <c r="A2585" s="1" t="s">
        <v>61</v>
      </c>
      <c r="B2585" s="1" t="str">
        <f t="shared" si="40"/>
        <v>Japan</v>
      </c>
      <c r="C2585" s="1" t="s">
        <v>9</v>
      </c>
    </row>
    <row r="2586" spans="1:3" x14ac:dyDescent="0.3">
      <c r="A2586" s="1" t="s">
        <v>212</v>
      </c>
      <c r="B2586" s="1" t="str">
        <f t="shared" si="40"/>
        <v>Russia</v>
      </c>
      <c r="C2586" s="1" t="s">
        <v>9</v>
      </c>
    </row>
    <row r="2587" spans="1:3" x14ac:dyDescent="0.3">
      <c r="A2587" s="1" t="s">
        <v>4338</v>
      </c>
      <c r="B2587" s="1" t="str">
        <f t="shared" si="40"/>
        <v>France</v>
      </c>
      <c r="C2587" s="1" t="s">
        <v>9</v>
      </c>
    </row>
    <row r="2588" spans="1:3" x14ac:dyDescent="0.3">
      <c r="A2588" s="1" t="s">
        <v>1630</v>
      </c>
      <c r="B2588" s="1" t="str">
        <f t="shared" si="40"/>
        <v>Kazakhstan</v>
      </c>
      <c r="C2588" s="1" t="s">
        <v>9</v>
      </c>
    </row>
    <row r="2589" spans="1:3" x14ac:dyDescent="0.3">
      <c r="A2589" s="1" t="s">
        <v>4149</v>
      </c>
      <c r="B2589" s="1" t="str">
        <f t="shared" si="40"/>
        <v>USA</v>
      </c>
      <c r="C2589" s="1" t="s">
        <v>9</v>
      </c>
    </row>
    <row r="2590" spans="1:3" x14ac:dyDescent="0.3">
      <c r="A2590" s="1" t="s">
        <v>3478</v>
      </c>
      <c r="B2590" s="1" t="str">
        <f t="shared" si="40"/>
        <v>USA</v>
      </c>
      <c r="C2590" s="1" t="s">
        <v>9</v>
      </c>
    </row>
    <row r="2591" spans="1:3" x14ac:dyDescent="0.3">
      <c r="A2591" s="1" t="s">
        <v>4338</v>
      </c>
      <c r="B2591" s="1" t="str">
        <f t="shared" si="40"/>
        <v>France</v>
      </c>
      <c r="C2591" s="1" t="s">
        <v>9</v>
      </c>
    </row>
    <row r="2592" spans="1:3" x14ac:dyDescent="0.3">
      <c r="A2592" s="1" t="s">
        <v>18</v>
      </c>
      <c r="B2592" s="1" t="str">
        <f t="shared" si="40"/>
        <v>China</v>
      </c>
      <c r="C2592" s="1" t="s">
        <v>9</v>
      </c>
    </row>
    <row r="2593" spans="1:3" x14ac:dyDescent="0.3">
      <c r="A2593" s="1" t="s">
        <v>11</v>
      </c>
      <c r="B2593" s="1" t="str">
        <f t="shared" si="40"/>
        <v>USA</v>
      </c>
      <c r="C2593" s="1" t="s">
        <v>9</v>
      </c>
    </row>
    <row r="2594" spans="1:3" x14ac:dyDescent="0.3">
      <c r="A2594" s="1" t="s">
        <v>1200</v>
      </c>
      <c r="B2594" s="1" t="str">
        <f t="shared" si="40"/>
        <v>USA</v>
      </c>
      <c r="C2594" s="1" t="s">
        <v>9</v>
      </c>
    </row>
    <row r="2595" spans="1:3" x14ac:dyDescent="0.3">
      <c r="A2595" s="1" t="s">
        <v>3038</v>
      </c>
      <c r="B2595" s="1" t="str">
        <f t="shared" si="40"/>
        <v>Russia</v>
      </c>
      <c r="C2595" s="1" t="s">
        <v>257</v>
      </c>
    </row>
    <row r="2596" spans="1:3" x14ac:dyDescent="0.3">
      <c r="A2596" s="1" t="s">
        <v>658</v>
      </c>
      <c r="B2596" s="1" t="str">
        <f t="shared" si="40"/>
        <v>USA</v>
      </c>
      <c r="C2596" s="1" t="s">
        <v>9</v>
      </c>
    </row>
    <row r="2597" spans="1:3" x14ac:dyDescent="0.3">
      <c r="A2597" s="1" t="s">
        <v>4338</v>
      </c>
      <c r="B2597" s="1" t="str">
        <f t="shared" si="40"/>
        <v>France</v>
      </c>
      <c r="C2597" s="1" t="s">
        <v>9</v>
      </c>
    </row>
    <row r="2598" spans="1:3" x14ac:dyDescent="0.3">
      <c r="A2598" s="1" t="s">
        <v>379</v>
      </c>
      <c r="B2598" s="1" t="str">
        <f t="shared" si="40"/>
        <v>France</v>
      </c>
      <c r="C2598" s="1" t="s">
        <v>257</v>
      </c>
    </row>
    <row r="2599" spans="1:3" x14ac:dyDescent="0.3">
      <c r="A2599" s="1" t="s">
        <v>529</v>
      </c>
      <c r="B2599" s="1" t="str">
        <f t="shared" si="40"/>
        <v>Kazakhstan</v>
      </c>
      <c r="C2599" s="1" t="s">
        <v>9</v>
      </c>
    </row>
    <row r="2600" spans="1:3" x14ac:dyDescent="0.3">
      <c r="A2600" s="1" t="s">
        <v>3160</v>
      </c>
      <c r="B2600" s="1" t="str">
        <f t="shared" si="40"/>
        <v>USA</v>
      </c>
      <c r="C2600" s="1" t="s">
        <v>9</v>
      </c>
    </row>
    <row r="2601" spans="1:3" x14ac:dyDescent="0.3">
      <c r="A2601" s="1" t="s">
        <v>658</v>
      </c>
      <c r="B2601" s="1" t="str">
        <f t="shared" si="40"/>
        <v>USA</v>
      </c>
      <c r="C2601" s="1" t="s">
        <v>9</v>
      </c>
    </row>
    <row r="2602" spans="1:3" x14ac:dyDescent="0.3">
      <c r="A2602" s="1" t="s">
        <v>1200</v>
      </c>
      <c r="B2602" s="1" t="str">
        <f t="shared" si="40"/>
        <v>USA</v>
      </c>
      <c r="C2602" s="1" t="s">
        <v>9</v>
      </c>
    </row>
    <row r="2603" spans="1:3" x14ac:dyDescent="0.3">
      <c r="A2603" s="1" t="s">
        <v>4338</v>
      </c>
      <c r="B2603" s="1" t="str">
        <f t="shared" si="40"/>
        <v>France</v>
      </c>
      <c r="C2603" s="1" t="s">
        <v>9</v>
      </c>
    </row>
    <row r="2604" spans="1:3" x14ac:dyDescent="0.3">
      <c r="A2604" s="1" t="s">
        <v>130</v>
      </c>
      <c r="B2604" s="1" t="str">
        <f t="shared" si="40"/>
        <v>Kazakhstan</v>
      </c>
      <c r="C2604" s="1" t="s">
        <v>257</v>
      </c>
    </row>
    <row r="2605" spans="1:3" x14ac:dyDescent="0.3">
      <c r="A2605" s="1" t="s">
        <v>27</v>
      </c>
      <c r="B2605" s="1" t="str">
        <f t="shared" si="40"/>
        <v>USA</v>
      </c>
      <c r="C2605" s="1" t="s">
        <v>9</v>
      </c>
    </row>
    <row r="2606" spans="1:3" x14ac:dyDescent="0.3">
      <c r="A2606" s="1" t="s">
        <v>1630</v>
      </c>
      <c r="B2606" s="1" t="str">
        <f t="shared" si="40"/>
        <v>Kazakhstan</v>
      </c>
      <c r="C2606" s="1" t="s">
        <v>9</v>
      </c>
    </row>
    <row r="2607" spans="1:3" x14ac:dyDescent="0.3">
      <c r="A2607" s="1" t="s">
        <v>4092</v>
      </c>
      <c r="B2607" s="1" t="str">
        <f t="shared" si="40"/>
        <v>USA</v>
      </c>
      <c r="C2607" s="1" t="s">
        <v>9</v>
      </c>
    </row>
    <row r="2608" spans="1:3" x14ac:dyDescent="0.3">
      <c r="A2608" s="1" t="s">
        <v>75</v>
      </c>
      <c r="B2608" s="1" t="str">
        <f t="shared" si="40"/>
        <v>USA</v>
      </c>
      <c r="C2608" s="1" t="s">
        <v>9</v>
      </c>
    </row>
    <row r="2609" spans="1:3" x14ac:dyDescent="0.3">
      <c r="A2609" s="1" t="s">
        <v>3373</v>
      </c>
      <c r="B2609" s="1" t="str">
        <f t="shared" si="40"/>
        <v>Russia</v>
      </c>
      <c r="C2609" s="1" t="s">
        <v>9</v>
      </c>
    </row>
    <row r="2610" spans="1:3" x14ac:dyDescent="0.3">
      <c r="A2610" s="1" t="s">
        <v>114</v>
      </c>
      <c r="B2610" s="1" t="str">
        <f t="shared" si="40"/>
        <v>USA</v>
      </c>
      <c r="C2610" s="1" t="s">
        <v>9</v>
      </c>
    </row>
    <row r="2611" spans="1:3" x14ac:dyDescent="0.3">
      <c r="A2611" s="1" t="s">
        <v>4200</v>
      </c>
      <c r="B2611" s="1" t="str">
        <f t="shared" si="40"/>
        <v>Kazakhstan</v>
      </c>
      <c r="C2611" s="1" t="s">
        <v>9</v>
      </c>
    </row>
    <row r="2612" spans="1:3" x14ac:dyDescent="0.3">
      <c r="A2612" s="1" t="s">
        <v>4338</v>
      </c>
      <c r="B2612" s="1" t="str">
        <f t="shared" si="40"/>
        <v>France</v>
      </c>
      <c r="C2612" s="1" t="s">
        <v>9</v>
      </c>
    </row>
    <row r="2613" spans="1:3" x14ac:dyDescent="0.3">
      <c r="A2613" s="1" t="s">
        <v>4200</v>
      </c>
      <c r="B2613" s="1" t="str">
        <f t="shared" si="40"/>
        <v>Kazakhstan</v>
      </c>
      <c r="C2613" s="1" t="s">
        <v>9</v>
      </c>
    </row>
    <row r="2614" spans="1:3" x14ac:dyDescent="0.3">
      <c r="A2614" s="1" t="s">
        <v>4149</v>
      </c>
      <c r="B2614" s="1" t="str">
        <f t="shared" si="40"/>
        <v>USA</v>
      </c>
      <c r="C2614" s="1" t="s">
        <v>9</v>
      </c>
    </row>
    <row r="2615" spans="1:3" x14ac:dyDescent="0.3">
      <c r="A2615" s="1" t="s">
        <v>3160</v>
      </c>
      <c r="B2615" s="1" t="str">
        <f t="shared" si="40"/>
        <v>USA</v>
      </c>
      <c r="C2615" s="1" t="s">
        <v>9</v>
      </c>
    </row>
    <row r="2616" spans="1:3" x14ac:dyDescent="0.3">
      <c r="A2616" s="1" t="s">
        <v>658</v>
      </c>
      <c r="B2616" s="1" t="str">
        <f t="shared" si="40"/>
        <v>USA</v>
      </c>
      <c r="C2616" s="1" t="s">
        <v>9</v>
      </c>
    </row>
    <row r="2617" spans="1:3" x14ac:dyDescent="0.3">
      <c r="A2617" s="1" t="s">
        <v>87</v>
      </c>
      <c r="B2617" s="1" t="str">
        <f t="shared" si="40"/>
        <v>India</v>
      </c>
      <c r="C2617" s="1" t="s">
        <v>9</v>
      </c>
    </row>
    <row r="2618" spans="1:3" x14ac:dyDescent="0.3">
      <c r="A2618" s="1" t="s">
        <v>5</v>
      </c>
      <c r="B2618" s="1" t="str">
        <f t="shared" si="40"/>
        <v>Russia</v>
      </c>
      <c r="C2618" s="1" t="s">
        <v>9</v>
      </c>
    </row>
    <row r="2619" spans="1:3" x14ac:dyDescent="0.3">
      <c r="A2619" s="1" t="s">
        <v>4338</v>
      </c>
      <c r="B2619" s="1" t="str">
        <f t="shared" si="40"/>
        <v>France</v>
      </c>
      <c r="C2619" s="1" t="s">
        <v>9</v>
      </c>
    </row>
    <row r="2620" spans="1:3" x14ac:dyDescent="0.3">
      <c r="A2620" s="1" t="s">
        <v>1200</v>
      </c>
      <c r="B2620" s="1" t="str">
        <f t="shared" si="40"/>
        <v>USA</v>
      </c>
      <c r="C2620" s="1" t="s">
        <v>9</v>
      </c>
    </row>
    <row r="2621" spans="1:3" x14ac:dyDescent="0.3">
      <c r="A2621" s="1" t="s">
        <v>114</v>
      </c>
      <c r="B2621" s="1" t="str">
        <f t="shared" si="40"/>
        <v>USA</v>
      </c>
      <c r="C2621" s="1" t="s">
        <v>9</v>
      </c>
    </row>
    <row r="2622" spans="1:3" x14ac:dyDescent="0.3">
      <c r="A2622" s="1" t="s">
        <v>658</v>
      </c>
      <c r="B2622" s="1" t="str">
        <f t="shared" si="40"/>
        <v>USA</v>
      </c>
      <c r="C2622" s="1" t="s">
        <v>9</v>
      </c>
    </row>
    <row r="2623" spans="1:3" x14ac:dyDescent="0.3">
      <c r="A2623" s="1" t="s">
        <v>1630</v>
      </c>
      <c r="B2623" s="1" t="str">
        <f t="shared" si="40"/>
        <v>Kazakhstan</v>
      </c>
      <c r="C2623" s="1" t="s">
        <v>9</v>
      </c>
    </row>
    <row r="2624" spans="1:3" x14ac:dyDescent="0.3">
      <c r="A2624" s="1" t="s">
        <v>529</v>
      </c>
      <c r="B2624" s="1" t="str">
        <f t="shared" si="40"/>
        <v>Kazakhstan</v>
      </c>
      <c r="C2624" s="1" t="s">
        <v>257</v>
      </c>
    </row>
    <row r="2625" spans="1:3" x14ac:dyDescent="0.3">
      <c r="A2625" s="1" t="s">
        <v>4483</v>
      </c>
      <c r="B2625" s="1" t="str">
        <f t="shared" si="40"/>
        <v>Russia</v>
      </c>
      <c r="C2625" s="1" t="s">
        <v>9</v>
      </c>
    </row>
    <row r="2626" spans="1:3" x14ac:dyDescent="0.3">
      <c r="A2626" s="1" t="s">
        <v>3160</v>
      </c>
      <c r="B2626" s="1" t="str">
        <f t="shared" ref="B2626:B2689" si="41">TRIM(MID(A2626, FIND("|", SUBSTITUTE(A2626, ",", "|", LEN(A2626) - LEN(SUBSTITUTE(A2626,",", "" )))) + 1, LEN(A2626)))</f>
        <v>USA</v>
      </c>
      <c r="C2626" s="1" t="s">
        <v>9</v>
      </c>
    </row>
    <row r="2627" spans="1:3" x14ac:dyDescent="0.3">
      <c r="A2627" s="1" t="s">
        <v>101</v>
      </c>
      <c r="B2627" s="1" t="str">
        <f t="shared" si="41"/>
        <v>China</v>
      </c>
      <c r="C2627" s="1" t="s">
        <v>257</v>
      </c>
    </row>
    <row r="2628" spans="1:3" x14ac:dyDescent="0.3">
      <c r="A2628" s="1" t="s">
        <v>4338</v>
      </c>
      <c r="B2628" s="1" t="str">
        <f t="shared" si="41"/>
        <v>France</v>
      </c>
      <c r="C2628" s="1" t="s">
        <v>9</v>
      </c>
    </row>
    <row r="2629" spans="1:3" x14ac:dyDescent="0.3">
      <c r="A2629" s="1" t="s">
        <v>4092</v>
      </c>
      <c r="B2629" s="1" t="str">
        <f t="shared" si="41"/>
        <v>USA</v>
      </c>
      <c r="C2629" s="1" t="s">
        <v>9</v>
      </c>
    </row>
    <row r="2630" spans="1:3" x14ac:dyDescent="0.3">
      <c r="A2630" s="1" t="s">
        <v>529</v>
      </c>
      <c r="B2630" s="1" t="str">
        <f t="shared" si="41"/>
        <v>Kazakhstan</v>
      </c>
      <c r="C2630" s="1" t="s">
        <v>9</v>
      </c>
    </row>
    <row r="2631" spans="1:3" x14ac:dyDescent="0.3">
      <c r="A2631" s="1" t="s">
        <v>3373</v>
      </c>
      <c r="B2631" s="1" t="str">
        <f t="shared" si="41"/>
        <v>Russia</v>
      </c>
      <c r="C2631" s="1" t="s">
        <v>9</v>
      </c>
    </row>
    <row r="2632" spans="1:3" x14ac:dyDescent="0.3">
      <c r="A2632" s="1" t="s">
        <v>3160</v>
      </c>
      <c r="B2632" s="1" t="str">
        <f t="shared" si="41"/>
        <v>USA</v>
      </c>
      <c r="C2632" s="1" t="s">
        <v>9</v>
      </c>
    </row>
    <row r="2633" spans="1:3" x14ac:dyDescent="0.3">
      <c r="A2633" s="1" t="s">
        <v>4338</v>
      </c>
      <c r="B2633" s="1" t="str">
        <f t="shared" si="41"/>
        <v>France</v>
      </c>
      <c r="C2633" s="1" t="s">
        <v>9</v>
      </c>
    </row>
    <row r="2634" spans="1:3" x14ac:dyDescent="0.3">
      <c r="A2634" s="1" t="s">
        <v>658</v>
      </c>
      <c r="B2634" s="1" t="str">
        <f t="shared" si="41"/>
        <v>USA</v>
      </c>
      <c r="C2634" s="1" t="s">
        <v>9</v>
      </c>
    </row>
    <row r="2635" spans="1:3" x14ac:dyDescent="0.3">
      <c r="A2635" s="1" t="s">
        <v>3478</v>
      </c>
      <c r="B2635" s="1" t="str">
        <f t="shared" si="41"/>
        <v>USA</v>
      </c>
      <c r="C2635" s="1" t="s">
        <v>9</v>
      </c>
    </row>
    <row r="2636" spans="1:3" x14ac:dyDescent="0.3">
      <c r="A2636" s="1" t="s">
        <v>101</v>
      </c>
      <c r="B2636" s="1" t="str">
        <f t="shared" si="41"/>
        <v>China</v>
      </c>
      <c r="C2636" s="1" t="s">
        <v>9</v>
      </c>
    </row>
    <row r="2637" spans="1:3" x14ac:dyDescent="0.3">
      <c r="A2637" s="1" t="s">
        <v>130</v>
      </c>
      <c r="B2637" s="1" t="str">
        <f t="shared" si="41"/>
        <v>Kazakhstan</v>
      </c>
      <c r="C2637" s="1" t="s">
        <v>9</v>
      </c>
    </row>
    <row r="2638" spans="1:3" x14ac:dyDescent="0.3">
      <c r="A2638" s="1" t="s">
        <v>3926</v>
      </c>
      <c r="B2638" s="1" t="str">
        <f t="shared" si="41"/>
        <v>Kazakhstan</v>
      </c>
      <c r="C2638" s="1" t="s">
        <v>9</v>
      </c>
    </row>
    <row r="2639" spans="1:3" x14ac:dyDescent="0.3">
      <c r="A2639" s="1" t="s">
        <v>1630</v>
      </c>
      <c r="B2639" s="1" t="str">
        <f t="shared" si="41"/>
        <v>Kazakhstan</v>
      </c>
      <c r="C2639" s="1" t="s">
        <v>9</v>
      </c>
    </row>
    <row r="2640" spans="1:3" x14ac:dyDescent="0.3">
      <c r="A2640" s="1" t="s">
        <v>4149</v>
      </c>
      <c r="B2640" s="1" t="str">
        <f t="shared" si="41"/>
        <v>USA</v>
      </c>
      <c r="C2640" s="1" t="s">
        <v>9</v>
      </c>
    </row>
    <row r="2641" spans="1:3" x14ac:dyDescent="0.3">
      <c r="A2641" s="1" t="s">
        <v>529</v>
      </c>
      <c r="B2641" s="1" t="str">
        <f t="shared" si="41"/>
        <v>Kazakhstan</v>
      </c>
      <c r="C2641" s="1" t="s">
        <v>9</v>
      </c>
    </row>
    <row r="2642" spans="1:3" x14ac:dyDescent="0.3">
      <c r="A2642" s="1" t="s">
        <v>4338</v>
      </c>
      <c r="B2642" s="1" t="str">
        <f t="shared" si="41"/>
        <v>France</v>
      </c>
      <c r="C2642" s="1" t="s">
        <v>9</v>
      </c>
    </row>
    <row r="2643" spans="1:3" x14ac:dyDescent="0.3">
      <c r="A2643" s="1" t="s">
        <v>27</v>
      </c>
      <c r="B2643" s="1" t="str">
        <f t="shared" si="41"/>
        <v>USA</v>
      </c>
      <c r="C2643" s="1" t="s">
        <v>9</v>
      </c>
    </row>
    <row r="2644" spans="1:3" x14ac:dyDescent="0.3">
      <c r="A2644" s="1" t="s">
        <v>4092</v>
      </c>
      <c r="B2644" s="1" t="str">
        <f t="shared" si="41"/>
        <v>USA</v>
      </c>
      <c r="C2644" s="1" t="s">
        <v>9</v>
      </c>
    </row>
    <row r="2645" spans="1:3" x14ac:dyDescent="0.3">
      <c r="A2645" s="1" t="s">
        <v>101</v>
      </c>
      <c r="B2645" s="1" t="str">
        <f t="shared" si="41"/>
        <v>China</v>
      </c>
      <c r="C2645" s="1" t="s">
        <v>117</v>
      </c>
    </row>
    <row r="2646" spans="1:3" x14ac:dyDescent="0.3">
      <c r="A2646" s="1" t="s">
        <v>529</v>
      </c>
      <c r="B2646" s="1" t="str">
        <f t="shared" si="41"/>
        <v>Kazakhstan</v>
      </c>
      <c r="C2646" s="1" t="s">
        <v>9</v>
      </c>
    </row>
    <row r="2647" spans="1:3" x14ac:dyDescent="0.3">
      <c r="A2647" s="1" t="s">
        <v>4338</v>
      </c>
      <c r="B2647" s="1" t="str">
        <f t="shared" si="41"/>
        <v>France</v>
      </c>
      <c r="C2647" s="1" t="s">
        <v>9</v>
      </c>
    </row>
    <row r="2648" spans="1:3" x14ac:dyDescent="0.3">
      <c r="A2648" s="1" t="s">
        <v>30</v>
      </c>
      <c r="B2648" s="1" t="str">
        <f t="shared" si="41"/>
        <v>USA</v>
      </c>
      <c r="C2648" s="1" t="s">
        <v>9</v>
      </c>
    </row>
    <row r="2649" spans="1:3" x14ac:dyDescent="0.3">
      <c r="A2649" s="1" t="s">
        <v>11</v>
      </c>
      <c r="B2649" s="1" t="str">
        <f t="shared" si="41"/>
        <v>USA</v>
      </c>
      <c r="C2649" s="1" t="s">
        <v>9</v>
      </c>
    </row>
    <row r="2650" spans="1:3" x14ac:dyDescent="0.3">
      <c r="A2650" s="1" t="s">
        <v>114</v>
      </c>
      <c r="B2650" s="1" t="str">
        <f t="shared" si="41"/>
        <v>USA</v>
      </c>
      <c r="C2650" s="1" t="s">
        <v>9</v>
      </c>
    </row>
    <row r="2651" spans="1:3" x14ac:dyDescent="0.3">
      <c r="A2651" s="1" t="s">
        <v>2022</v>
      </c>
      <c r="B2651" s="1" t="str">
        <f t="shared" si="41"/>
        <v>Kazakhstan</v>
      </c>
      <c r="C2651" s="1" t="s">
        <v>9</v>
      </c>
    </row>
    <row r="2652" spans="1:3" x14ac:dyDescent="0.3">
      <c r="A2652" s="1" t="s">
        <v>343</v>
      </c>
      <c r="B2652" s="1" t="str">
        <f t="shared" si="41"/>
        <v>USA</v>
      </c>
      <c r="C2652" s="1" t="s">
        <v>257</v>
      </c>
    </row>
    <row r="2653" spans="1:3" x14ac:dyDescent="0.3">
      <c r="A2653" s="1" t="s">
        <v>4149</v>
      </c>
      <c r="B2653" s="1" t="str">
        <f t="shared" si="41"/>
        <v>USA</v>
      </c>
      <c r="C2653" s="1" t="s">
        <v>9</v>
      </c>
    </row>
    <row r="2654" spans="1:3" x14ac:dyDescent="0.3">
      <c r="A2654" s="1" t="s">
        <v>658</v>
      </c>
      <c r="B2654" s="1" t="str">
        <f t="shared" si="41"/>
        <v>USA</v>
      </c>
      <c r="C2654" s="1" t="s">
        <v>9</v>
      </c>
    </row>
    <row r="2655" spans="1:3" x14ac:dyDescent="0.3">
      <c r="A2655" s="1" t="s">
        <v>4338</v>
      </c>
      <c r="B2655" s="1" t="str">
        <f t="shared" si="41"/>
        <v>France</v>
      </c>
      <c r="C2655" s="1" t="s">
        <v>9</v>
      </c>
    </row>
    <row r="2656" spans="1:3" x14ac:dyDescent="0.3">
      <c r="A2656" s="1" t="s">
        <v>4200</v>
      </c>
      <c r="B2656" s="1" t="str">
        <f t="shared" si="41"/>
        <v>Kazakhstan</v>
      </c>
      <c r="C2656" s="1" t="s">
        <v>9</v>
      </c>
    </row>
    <row r="2657" spans="1:3" x14ac:dyDescent="0.3">
      <c r="A2657" s="1" t="s">
        <v>1630</v>
      </c>
      <c r="B2657" s="1" t="str">
        <f t="shared" si="41"/>
        <v>Kazakhstan</v>
      </c>
      <c r="C2657" s="1" t="s">
        <v>9</v>
      </c>
    </row>
    <row r="2658" spans="1:3" x14ac:dyDescent="0.3">
      <c r="A2658" s="1" t="s">
        <v>3373</v>
      </c>
      <c r="B2658" s="1" t="str">
        <f t="shared" si="41"/>
        <v>Russia</v>
      </c>
      <c r="C2658" s="1" t="s">
        <v>117</v>
      </c>
    </row>
    <row r="2659" spans="1:3" x14ac:dyDescent="0.3">
      <c r="A2659" s="1" t="s">
        <v>130</v>
      </c>
      <c r="B2659" s="1" t="str">
        <f t="shared" si="41"/>
        <v>Kazakhstan</v>
      </c>
      <c r="C2659" s="1" t="s">
        <v>9</v>
      </c>
    </row>
    <row r="2660" spans="1:3" x14ac:dyDescent="0.3">
      <c r="A2660" s="1" t="s">
        <v>5</v>
      </c>
      <c r="B2660" s="1" t="str">
        <f t="shared" si="41"/>
        <v>Russia</v>
      </c>
      <c r="C2660" s="1" t="s">
        <v>9</v>
      </c>
    </row>
    <row r="2661" spans="1:3" x14ac:dyDescent="0.3">
      <c r="A2661" s="1" t="s">
        <v>4338</v>
      </c>
      <c r="B2661" s="1" t="str">
        <f t="shared" si="41"/>
        <v>France</v>
      </c>
      <c r="C2661" s="1" t="s">
        <v>9</v>
      </c>
    </row>
    <row r="2662" spans="1:3" x14ac:dyDescent="0.3">
      <c r="A2662" s="1" t="s">
        <v>30</v>
      </c>
      <c r="B2662" s="1" t="str">
        <f t="shared" si="41"/>
        <v>USA</v>
      </c>
      <c r="C2662" s="1" t="s">
        <v>9</v>
      </c>
    </row>
    <row r="2663" spans="1:3" x14ac:dyDescent="0.3">
      <c r="A2663" s="1" t="s">
        <v>1630</v>
      </c>
      <c r="B2663" s="1" t="str">
        <f t="shared" si="41"/>
        <v>Kazakhstan</v>
      </c>
      <c r="C2663" s="1" t="s">
        <v>9</v>
      </c>
    </row>
    <row r="2664" spans="1:3" x14ac:dyDescent="0.3">
      <c r="A2664" s="1" t="s">
        <v>3566</v>
      </c>
      <c r="B2664" s="1" t="str">
        <f t="shared" si="41"/>
        <v>Russia</v>
      </c>
      <c r="C2664" s="1" t="s">
        <v>9</v>
      </c>
    </row>
    <row r="2665" spans="1:3" x14ac:dyDescent="0.3">
      <c r="A2665" s="1" t="s">
        <v>4200</v>
      </c>
      <c r="B2665" s="1" t="str">
        <f t="shared" si="41"/>
        <v>Kazakhstan</v>
      </c>
      <c r="C2665" s="1" t="s">
        <v>9</v>
      </c>
    </row>
    <row r="2666" spans="1:3" x14ac:dyDescent="0.3">
      <c r="A2666" s="1" t="s">
        <v>4338</v>
      </c>
      <c r="B2666" s="1" t="str">
        <f t="shared" si="41"/>
        <v>France</v>
      </c>
      <c r="C2666" s="1" t="s">
        <v>9</v>
      </c>
    </row>
    <row r="2667" spans="1:3" x14ac:dyDescent="0.3">
      <c r="A2667" s="1" t="s">
        <v>4092</v>
      </c>
      <c r="B2667" s="1" t="str">
        <f t="shared" si="41"/>
        <v>USA</v>
      </c>
      <c r="C2667" s="1" t="s">
        <v>9</v>
      </c>
    </row>
    <row r="2668" spans="1:3" x14ac:dyDescent="0.3">
      <c r="A2668" s="1" t="s">
        <v>745</v>
      </c>
      <c r="B2668" s="1" t="str">
        <f t="shared" si="41"/>
        <v>USA</v>
      </c>
      <c r="C2668" s="1" t="s">
        <v>257</v>
      </c>
    </row>
    <row r="2669" spans="1:3" x14ac:dyDescent="0.3">
      <c r="A2669" s="1" t="s">
        <v>212</v>
      </c>
      <c r="B2669" s="1" t="str">
        <f t="shared" si="41"/>
        <v>Russia</v>
      </c>
      <c r="C2669" s="1" t="s">
        <v>9</v>
      </c>
    </row>
    <row r="2670" spans="1:3" x14ac:dyDescent="0.3">
      <c r="A2670" s="1" t="s">
        <v>3160</v>
      </c>
      <c r="B2670" s="1" t="str">
        <f t="shared" si="41"/>
        <v>USA</v>
      </c>
      <c r="C2670" s="1" t="s">
        <v>117</v>
      </c>
    </row>
    <row r="2671" spans="1:3" x14ac:dyDescent="0.3">
      <c r="A2671" s="1" t="s">
        <v>4338</v>
      </c>
      <c r="B2671" s="1" t="str">
        <f t="shared" si="41"/>
        <v>France</v>
      </c>
      <c r="C2671" s="1" t="s">
        <v>9</v>
      </c>
    </row>
    <row r="2672" spans="1:3" x14ac:dyDescent="0.3">
      <c r="A2672" s="1" t="s">
        <v>212</v>
      </c>
      <c r="B2672" s="1" t="str">
        <f t="shared" si="41"/>
        <v>Russia</v>
      </c>
      <c r="C2672" s="1" t="s">
        <v>9</v>
      </c>
    </row>
    <row r="2673" spans="1:3" x14ac:dyDescent="0.3">
      <c r="A2673" s="1" t="s">
        <v>4149</v>
      </c>
      <c r="B2673" s="1" t="str">
        <f t="shared" si="41"/>
        <v>USA</v>
      </c>
      <c r="C2673" s="1" t="s">
        <v>9</v>
      </c>
    </row>
    <row r="2674" spans="1:3" x14ac:dyDescent="0.3">
      <c r="A2674" s="1" t="s">
        <v>4200</v>
      </c>
      <c r="B2674" s="1" t="str">
        <f t="shared" si="41"/>
        <v>Kazakhstan</v>
      </c>
      <c r="C2674" s="1" t="s">
        <v>9</v>
      </c>
    </row>
    <row r="2675" spans="1:3" x14ac:dyDescent="0.3">
      <c r="A2675" s="1" t="s">
        <v>1630</v>
      </c>
      <c r="B2675" s="1" t="str">
        <f t="shared" si="41"/>
        <v>Kazakhstan</v>
      </c>
      <c r="C2675" s="1" t="s">
        <v>9</v>
      </c>
    </row>
    <row r="2676" spans="1:3" x14ac:dyDescent="0.3">
      <c r="A2676" s="1" t="s">
        <v>658</v>
      </c>
      <c r="B2676" s="1" t="str">
        <f t="shared" si="41"/>
        <v>USA</v>
      </c>
      <c r="C2676" s="1" t="s">
        <v>9</v>
      </c>
    </row>
    <row r="2677" spans="1:3" x14ac:dyDescent="0.3">
      <c r="A2677" s="1" t="s">
        <v>75</v>
      </c>
      <c r="B2677" s="1" t="str">
        <f t="shared" si="41"/>
        <v>USA</v>
      </c>
      <c r="C2677" s="1" t="s">
        <v>9</v>
      </c>
    </row>
    <row r="2678" spans="1:3" x14ac:dyDescent="0.3">
      <c r="A2678" s="1" t="s">
        <v>4338</v>
      </c>
      <c r="B2678" s="1" t="str">
        <f t="shared" si="41"/>
        <v>France</v>
      </c>
      <c r="C2678" s="1" t="s">
        <v>9</v>
      </c>
    </row>
    <row r="2679" spans="1:3" x14ac:dyDescent="0.3">
      <c r="A2679" s="1" t="s">
        <v>3373</v>
      </c>
      <c r="B2679" s="1" t="str">
        <f t="shared" si="41"/>
        <v>Russia</v>
      </c>
      <c r="C2679" s="1" t="s">
        <v>9</v>
      </c>
    </row>
    <row r="2680" spans="1:3" x14ac:dyDescent="0.3">
      <c r="A2680" s="1" t="s">
        <v>212</v>
      </c>
      <c r="B2680" s="1" t="str">
        <f t="shared" si="41"/>
        <v>Russia</v>
      </c>
      <c r="C2680" s="1" t="s">
        <v>9</v>
      </c>
    </row>
    <row r="2681" spans="1:3" x14ac:dyDescent="0.3">
      <c r="A2681" s="1" t="s">
        <v>30</v>
      </c>
      <c r="B2681" s="1" t="str">
        <f t="shared" si="41"/>
        <v>USA</v>
      </c>
      <c r="C2681" s="1" t="s">
        <v>9</v>
      </c>
    </row>
    <row r="2682" spans="1:3" x14ac:dyDescent="0.3">
      <c r="A2682" s="1" t="s">
        <v>1200</v>
      </c>
      <c r="B2682" s="1" t="str">
        <f t="shared" si="41"/>
        <v>USA</v>
      </c>
      <c r="C2682" s="1" t="s">
        <v>257</v>
      </c>
    </row>
    <row r="2683" spans="1:3" x14ac:dyDescent="0.3">
      <c r="A2683" s="1" t="s">
        <v>4338</v>
      </c>
      <c r="B2683" s="1" t="str">
        <f t="shared" si="41"/>
        <v>France</v>
      </c>
      <c r="C2683" s="1" t="s">
        <v>9</v>
      </c>
    </row>
    <row r="2684" spans="1:3" x14ac:dyDescent="0.3">
      <c r="A2684" s="1" t="s">
        <v>3926</v>
      </c>
      <c r="B2684" s="1" t="str">
        <f t="shared" si="41"/>
        <v>Kazakhstan</v>
      </c>
      <c r="C2684" s="1" t="s">
        <v>9</v>
      </c>
    </row>
    <row r="2685" spans="1:3" x14ac:dyDescent="0.3">
      <c r="A2685" s="1" t="s">
        <v>4149</v>
      </c>
      <c r="B2685" s="1" t="str">
        <f t="shared" si="41"/>
        <v>USA</v>
      </c>
      <c r="C2685" s="1" t="s">
        <v>9</v>
      </c>
    </row>
    <row r="2686" spans="1:3" x14ac:dyDescent="0.3">
      <c r="A2686" s="1" t="s">
        <v>3038</v>
      </c>
      <c r="B2686" s="1" t="str">
        <f t="shared" si="41"/>
        <v>Russia</v>
      </c>
      <c r="C2686" s="1" t="s">
        <v>9</v>
      </c>
    </row>
    <row r="2687" spans="1:3" x14ac:dyDescent="0.3">
      <c r="A2687" s="1" t="s">
        <v>4092</v>
      </c>
      <c r="B2687" s="1" t="str">
        <f t="shared" si="41"/>
        <v>USA</v>
      </c>
      <c r="C2687" s="1" t="s">
        <v>9</v>
      </c>
    </row>
    <row r="2688" spans="1:3" x14ac:dyDescent="0.3">
      <c r="A2688" s="1" t="s">
        <v>4200</v>
      </c>
      <c r="B2688" s="1" t="str">
        <f t="shared" si="41"/>
        <v>Kazakhstan</v>
      </c>
      <c r="C2688" s="1" t="s">
        <v>9</v>
      </c>
    </row>
    <row r="2689" spans="1:3" x14ac:dyDescent="0.3">
      <c r="A2689" s="1" t="s">
        <v>4338</v>
      </c>
      <c r="B2689" s="1" t="str">
        <f t="shared" si="41"/>
        <v>France</v>
      </c>
      <c r="C2689" s="1" t="s">
        <v>9</v>
      </c>
    </row>
    <row r="2690" spans="1:3" x14ac:dyDescent="0.3">
      <c r="A2690" s="1" t="s">
        <v>11</v>
      </c>
      <c r="B2690" s="1" t="str">
        <f t="shared" ref="B2690:B2753" si="42">TRIM(MID(A2690, FIND("|", SUBSTITUTE(A2690, ",", "|", LEN(A2690) - LEN(SUBSTITUTE(A2690,",", "" )))) + 1, LEN(A2690)))</f>
        <v>USA</v>
      </c>
      <c r="C2690" s="1" t="s">
        <v>9</v>
      </c>
    </row>
    <row r="2691" spans="1:3" x14ac:dyDescent="0.3">
      <c r="A2691" s="1" t="s">
        <v>4338</v>
      </c>
      <c r="B2691" s="1" t="str">
        <f t="shared" si="42"/>
        <v>France</v>
      </c>
      <c r="C2691" s="1" t="s">
        <v>9</v>
      </c>
    </row>
    <row r="2692" spans="1:3" x14ac:dyDescent="0.3">
      <c r="A2692" s="1" t="s">
        <v>1630</v>
      </c>
      <c r="B2692" s="1" t="str">
        <f t="shared" si="42"/>
        <v>Kazakhstan</v>
      </c>
      <c r="C2692" s="1" t="s">
        <v>9</v>
      </c>
    </row>
    <row r="2693" spans="1:3" x14ac:dyDescent="0.3">
      <c r="A2693" s="1" t="s">
        <v>4149</v>
      </c>
      <c r="B2693" s="1" t="str">
        <f t="shared" si="42"/>
        <v>USA</v>
      </c>
      <c r="C2693" s="1" t="s">
        <v>9</v>
      </c>
    </row>
    <row r="2694" spans="1:3" x14ac:dyDescent="0.3">
      <c r="A2694" s="1" t="s">
        <v>498</v>
      </c>
      <c r="B2694" s="1" t="str">
        <f t="shared" si="42"/>
        <v>Israel</v>
      </c>
      <c r="C2694" s="1" t="s">
        <v>9</v>
      </c>
    </row>
    <row r="2695" spans="1:3" x14ac:dyDescent="0.3">
      <c r="A2695" s="1" t="s">
        <v>1200</v>
      </c>
      <c r="B2695" s="1" t="str">
        <f t="shared" si="42"/>
        <v>USA</v>
      </c>
      <c r="C2695" s="1" t="s">
        <v>9</v>
      </c>
    </row>
    <row r="2696" spans="1:3" x14ac:dyDescent="0.3">
      <c r="A2696" s="1" t="s">
        <v>4338</v>
      </c>
      <c r="B2696" s="1" t="str">
        <f t="shared" si="42"/>
        <v>France</v>
      </c>
      <c r="C2696" s="1" t="s">
        <v>9</v>
      </c>
    </row>
    <row r="2697" spans="1:3" x14ac:dyDescent="0.3">
      <c r="A2697" s="1" t="s">
        <v>5553</v>
      </c>
      <c r="B2697" s="1" t="str">
        <f t="shared" si="42"/>
        <v>Russia</v>
      </c>
      <c r="C2697" s="1" t="s">
        <v>257</v>
      </c>
    </row>
    <row r="2698" spans="1:3" x14ac:dyDescent="0.3">
      <c r="A2698" s="1" t="s">
        <v>5557</v>
      </c>
      <c r="B2698" s="1" t="str">
        <f t="shared" si="42"/>
        <v>USA</v>
      </c>
      <c r="C2698" s="1" t="s">
        <v>9</v>
      </c>
    </row>
    <row r="2699" spans="1:3" x14ac:dyDescent="0.3">
      <c r="A2699" s="1" t="s">
        <v>5</v>
      </c>
      <c r="B2699" s="1" t="str">
        <f t="shared" si="42"/>
        <v>Russia</v>
      </c>
      <c r="C2699" s="1" t="s">
        <v>9</v>
      </c>
    </row>
    <row r="2700" spans="1:3" x14ac:dyDescent="0.3">
      <c r="A2700" s="1" t="s">
        <v>4092</v>
      </c>
      <c r="B2700" s="1" t="str">
        <f t="shared" si="42"/>
        <v>USA</v>
      </c>
      <c r="C2700" s="1" t="s">
        <v>9</v>
      </c>
    </row>
    <row r="2701" spans="1:3" x14ac:dyDescent="0.3">
      <c r="A2701" s="1" t="s">
        <v>3373</v>
      </c>
      <c r="B2701" s="1" t="str">
        <f t="shared" si="42"/>
        <v>Russia</v>
      </c>
      <c r="C2701" s="1" t="s">
        <v>9</v>
      </c>
    </row>
    <row r="2702" spans="1:3" x14ac:dyDescent="0.3">
      <c r="A2702" s="1" t="s">
        <v>61</v>
      </c>
      <c r="B2702" s="1" t="str">
        <f t="shared" si="42"/>
        <v>Japan</v>
      </c>
      <c r="C2702" s="1" t="s">
        <v>9</v>
      </c>
    </row>
    <row r="2703" spans="1:3" x14ac:dyDescent="0.3">
      <c r="A2703" s="1" t="s">
        <v>1630</v>
      </c>
      <c r="B2703" s="1" t="str">
        <f t="shared" si="42"/>
        <v>Kazakhstan</v>
      </c>
      <c r="C2703" s="1" t="s">
        <v>9</v>
      </c>
    </row>
    <row r="2704" spans="1:3" x14ac:dyDescent="0.3">
      <c r="A2704" s="1" t="s">
        <v>529</v>
      </c>
      <c r="B2704" s="1" t="str">
        <f t="shared" si="42"/>
        <v>Kazakhstan</v>
      </c>
      <c r="C2704" s="1" t="s">
        <v>9</v>
      </c>
    </row>
    <row r="2705" spans="1:3" x14ac:dyDescent="0.3">
      <c r="A2705" s="1" t="s">
        <v>3373</v>
      </c>
      <c r="B2705" s="1" t="str">
        <f t="shared" si="42"/>
        <v>Russia</v>
      </c>
      <c r="C2705" s="1" t="s">
        <v>9</v>
      </c>
    </row>
    <row r="2706" spans="1:3" x14ac:dyDescent="0.3">
      <c r="A2706" s="1" t="s">
        <v>30</v>
      </c>
      <c r="B2706" s="1" t="str">
        <f t="shared" si="42"/>
        <v>USA</v>
      </c>
      <c r="C2706" s="1" t="s">
        <v>9</v>
      </c>
    </row>
    <row r="2707" spans="1:3" x14ac:dyDescent="0.3">
      <c r="A2707" s="1" t="s">
        <v>5</v>
      </c>
      <c r="B2707" s="1" t="str">
        <f t="shared" si="42"/>
        <v>Russia</v>
      </c>
      <c r="C2707" s="1" t="s">
        <v>9</v>
      </c>
    </row>
    <row r="2708" spans="1:3" x14ac:dyDescent="0.3">
      <c r="A2708" s="1" t="s">
        <v>1630</v>
      </c>
      <c r="B2708" s="1" t="str">
        <f t="shared" si="42"/>
        <v>Kazakhstan</v>
      </c>
      <c r="C2708" s="1" t="s">
        <v>9</v>
      </c>
    </row>
    <row r="2709" spans="1:3" x14ac:dyDescent="0.3">
      <c r="A2709" s="1" t="s">
        <v>658</v>
      </c>
      <c r="B2709" s="1" t="str">
        <f t="shared" si="42"/>
        <v>USA</v>
      </c>
      <c r="C2709" s="1" t="s">
        <v>9</v>
      </c>
    </row>
    <row r="2710" spans="1:3" x14ac:dyDescent="0.3">
      <c r="A2710" s="1" t="s">
        <v>4149</v>
      </c>
      <c r="B2710" s="1" t="str">
        <f t="shared" si="42"/>
        <v>USA</v>
      </c>
      <c r="C2710" s="1" t="s">
        <v>9</v>
      </c>
    </row>
    <row r="2711" spans="1:3" x14ac:dyDescent="0.3">
      <c r="A2711" s="1" t="s">
        <v>101</v>
      </c>
      <c r="B2711" s="1" t="str">
        <f t="shared" si="42"/>
        <v>China</v>
      </c>
      <c r="C2711" s="1" t="s">
        <v>257</v>
      </c>
    </row>
    <row r="2712" spans="1:3" x14ac:dyDescent="0.3">
      <c r="A2712" s="1" t="s">
        <v>3373</v>
      </c>
      <c r="B2712" s="1" t="str">
        <f t="shared" si="42"/>
        <v>Russia</v>
      </c>
      <c r="C2712" s="1" t="s">
        <v>9</v>
      </c>
    </row>
    <row r="2713" spans="1:3" x14ac:dyDescent="0.3">
      <c r="A2713" s="1" t="s">
        <v>714</v>
      </c>
      <c r="B2713" s="1" t="str">
        <f t="shared" si="42"/>
        <v>Japan</v>
      </c>
      <c r="C2713" s="1" t="s">
        <v>117</v>
      </c>
    </row>
    <row r="2714" spans="1:3" x14ac:dyDescent="0.3">
      <c r="A2714" s="1" t="s">
        <v>4092</v>
      </c>
      <c r="B2714" s="1" t="str">
        <f t="shared" si="42"/>
        <v>USA</v>
      </c>
      <c r="C2714" s="1" t="s">
        <v>9</v>
      </c>
    </row>
    <row r="2715" spans="1:3" x14ac:dyDescent="0.3">
      <c r="A2715" s="1" t="s">
        <v>5557</v>
      </c>
      <c r="B2715" s="1" t="str">
        <f t="shared" si="42"/>
        <v>USA</v>
      </c>
      <c r="C2715" s="1" t="s">
        <v>9</v>
      </c>
    </row>
    <row r="2716" spans="1:3" x14ac:dyDescent="0.3">
      <c r="A2716" s="1" t="s">
        <v>130</v>
      </c>
      <c r="B2716" s="1" t="str">
        <f t="shared" si="42"/>
        <v>Kazakhstan</v>
      </c>
      <c r="C2716" s="1" t="s">
        <v>9</v>
      </c>
    </row>
    <row r="2717" spans="1:3" x14ac:dyDescent="0.3">
      <c r="A2717" s="1" t="s">
        <v>4200</v>
      </c>
      <c r="B2717" s="1" t="str">
        <f t="shared" si="42"/>
        <v>Kazakhstan</v>
      </c>
      <c r="C2717" s="1" t="s">
        <v>9</v>
      </c>
    </row>
    <row r="2718" spans="1:3" x14ac:dyDescent="0.3">
      <c r="A2718" s="1" t="s">
        <v>3566</v>
      </c>
      <c r="B2718" s="1" t="str">
        <f t="shared" si="42"/>
        <v>Russia</v>
      </c>
      <c r="C2718" s="1" t="s">
        <v>9</v>
      </c>
    </row>
    <row r="2719" spans="1:3" x14ac:dyDescent="0.3">
      <c r="A2719" s="1" t="s">
        <v>5600</v>
      </c>
      <c r="B2719" s="1" t="str">
        <f t="shared" si="42"/>
        <v>Kazakhstan</v>
      </c>
      <c r="C2719" s="1" t="s">
        <v>9</v>
      </c>
    </row>
    <row r="2720" spans="1:3" x14ac:dyDescent="0.3">
      <c r="A2720" s="1" t="s">
        <v>11</v>
      </c>
      <c r="B2720" s="1" t="str">
        <f t="shared" si="42"/>
        <v>USA</v>
      </c>
      <c r="C2720" s="1" t="s">
        <v>9</v>
      </c>
    </row>
    <row r="2721" spans="1:3" x14ac:dyDescent="0.3">
      <c r="A2721" s="1" t="s">
        <v>3373</v>
      </c>
      <c r="B2721" s="1" t="str">
        <f t="shared" si="42"/>
        <v>Russia</v>
      </c>
      <c r="C2721" s="1" t="s">
        <v>9</v>
      </c>
    </row>
    <row r="2722" spans="1:3" x14ac:dyDescent="0.3">
      <c r="A2722" s="1" t="s">
        <v>4200</v>
      </c>
      <c r="B2722" s="1" t="str">
        <f t="shared" si="42"/>
        <v>Kazakhstan</v>
      </c>
      <c r="C2722" s="1" t="s">
        <v>9</v>
      </c>
    </row>
    <row r="2723" spans="1:3" x14ac:dyDescent="0.3">
      <c r="A2723" s="1" t="s">
        <v>5</v>
      </c>
      <c r="B2723" s="1" t="str">
        <f t="shared" si="42"/>
        <v>Russia</v>
      </c>
      <c r="C2723" s="1" t="s">
        <v>9</v>
      </c>
    </row>
    <row r="2724" spans="1:3" x14ac:dyDescent="0.3">
      <c r="A2724" s="1" t="s">
        <v>4338</v>
      </c>
      <c r="B2724" s="1" t="str">
        <f t="shared" si="42"/>
        <v>France</v>
      </c>
      <c r="C2724" s="1" t="s">
        <v>257</v>
      </c>
    </row>
    <row r="2725" spans="1:3" x14ac:dyDescent="0.3">
      <c r="A2725" s="1" t="s">
        <v>101</v>
      </c>
      <c r="B2725" s="1" t="str">
        <f t="shared" si="42"/>
        <v>China</v>
      </c>
      <c r="C2725" s="1" t="s">
        <v>117</v>
      </c>
    </row>
    <row r="2726" spans="1:3" x14ac:dyDescent="0.3">
      <c r="A2726" s="1" t="s">
        <v>4149</v>
      </c>
      <c r="B2726" s="1" t="str">
        <f t="shared" si="42"/>
        <v>USA</v>
      </c>
      <c r="C2726" s="1" t="s">
        <v>9</v>
      </c>
    </row>
    <row r="2727" spans="1:3" x14ac:dyDescent="0.3">
      <c r="A2727" s="1" t="s">
        <v>3566</v>
      </c>
      <c r="B2727" s="1" t="str">
        <f t="shared" si="42"/>
        <v>Russia</v>
      </c>
      <c r="C2727" s="1" t="s">
        <v>9</v>
      </c>
    </row>
    <row r="2728" spans="1:3" x14ac:dyDescent="0.3">
      <c r="A2728" s="1" t="s">
        <v>2022</v>
      </c>
      <c r="B2728" s="1" t="str">
        <f t="shared" si="42"/>
        <v>Kazakhstan</v>
      </c>
      <c r="C2728" s="1" t="s">
        <v>9</v>
      </c>
    </row>
    <row r="2729" spans="1:3" x14ac:dyDescent="0.3">
      <c r="A2729" s="1" t="s">
        <v>529</v>
      </c>
      <c r="B2729" s="1" t="str">
        <f t="shared" si="42"/>
        <v>Kazakhstan</v>
      </c>
      <c r="C2729" s="1" t="s">
        <v>9</v>
      </c>
    </row>
    <row r="2730" spans="1:3" x14ac:dyDescent="0.3">
      <c r="A2730" s="1" t="s">
        <v>1630</v>
      </c>
      <c r="B2730" s="1" t="str">
        <f t="shared" si="42"/>
        <v>Kazakhstan</v>
      </c>
      <c r="C2730" s="1" t="s">
        <v>9</v>
      </c>
    </row>
    <row r="2731" spans="1:3" x14ac:dyDescent="0.3">
      <c r="A2731" s="1" t="s">
        <v>2022</v>
      </c>
      <c r="B2731" s="1" t="str">
        <f t="shared" si="42"/>
        <v>Kazakhstan</v>
      </c>
      <c r="C2731" s="1" t="s">
        <v>9</v>
      </c>
    </row>
    <row r="2732" spans="1:3" x14ac:dyDescent="0.3">
      <c r="A2732" s="1" t="s">
        <v>658</v>
      </c>
      <c r="B2732" s="1" t="str">
        <f t="shared" si="42"/>
        <v>USA</v>
      </c>
      <c r="C2732" s="1" t="s">
        <v>9</v>
      </c>
    </row>
    <row r="2733" spans="1:3" x14ac:dyDescent="0.3">
      <c r="A2733" s="1" t="s">
        <v>3926</v>
      </c>
      <c r="B2733" s="1" t="str">
        <f t="shared" si="42"/>
        <v>Kazakhstan</v>
      </c>
      <c r="C2733" s="1" t="s">
        <v>9</v>
      </c>
    </row>
    <row r="2734" spans="1:3" x14ac:dyDescent="0.3">
      <c r="A2734" s="1" t="s">
        <v>3160</v>
      </c>
      <c r="B2734" s="1" t="str">
        <f t="shared" si="42"/>
        <v>USA</v>
      </c>
      <c r="C2734" s="1" t="s">
        <v>9</v>
      </c>
    </row>
    <row r="2735" spans="1:3" x14ac:dyDescent="0.3">
      <c r="A2735" s="1" t="s">
        <v>4338</v>
      </c>
      <c r="B2735" s="1" t="str">
        <f t="shared" si="42"/>
        <v>France</v>
      </c>
      <c r="C2735" s="1" t="s">
        <v>9</v>
      </c>
    </row>
    <row r="2736" spans="1:3" x14ac:dyDescent="0.3">
      <c r="A2736" s="1" t="s">
        <v>4200</v>
      </c>
      <c r="B2736" s="1" t="str">
        <f t="shared" si="42"/>
        <v>Kazakhstan</v>
      </c>
      <c r="C2736" s="1" t="s">
        <v>9</v>
      </c>
    </row>
    <row r="2737" spans="1:3" x14ac:dyDescent="0.3">
      <c r="A2737" s="1" t="s">
        <v>87</v>
      </c>
      <c r="B2737" s="1" t="str">
        <f t="shared" si="42"/>
        <v>India</v>
      </c>
      <c r="C2737" s="1" t="s">
        <v>9</v>
      </c>
    </row>
    <row r="2738" spans="1:3" x14ac:dyDescent="0.3">
      <c r="A2738" s="1" t="s">
        <v>529</v>
      </c>
      <c r="B2738" s="1" t="str">
        <f t="shared" si="42"/>
        <v>Kazakhstan</v>
      </c>
      <c r="C2738" s="1" t="s">
        <v>9</v>
      </c>
    </row>
    <row r="2739" spans="1:3" x14ac:dyDescent="0.3">
      <c r="A2739" s="1" t="s">
        <v>3566</v>
      </c>
      <c r="B2739" s="1" t="str">
        <f t="shared" si="42"/>
        <v>Russia</v>
      </c>
      <c r="C2739" s="1" t="s">
        <v>9</v>
      </c>
    </row>
    <row r="2740" spans="1:3" x14ac:dyDescent="0.3">
      <c r="A2740" s="1" t="s">
        <v>4338</v>
      </c>
      <c r="B2740" s="1" t="str">
        <f t="shared" si="42"/>
        <v>France</v>
      </c>
      <c r="C2740" s="1" t="s">
        <v>9</v>
      </c>
    </row>
    <row r="2741" spans="1:3" x14ac:dyDescent="0.3">
      <c r="A2741" s="1" t="s">
        <v>4092</v>
      </c>
      <c r="B2741" s="1" t="str">
        <f t="shared" si="42"/>
        <v>USA</v>
      </c>
      <c r="C2741" s="1" t="s">
        <v>9</v>
      </c>
    </row>
    <row r="2742" spans="1:3" x14ac:dyDescent="0.3">
      <c r="A2742" s="1" t="s">
        <v>1630</v>
      </c>
      <c r="B2742" s="1" t="str">
        <f t="shared" si="42"/>
        <v>Kazakhstan</v>
      </c>
      <c r="C2742" s="1" t="s">
        <v>9</v>
      </c>
    </row>
    <row r="2743" spans="1:3" x14ac:dyDescent="0.3">
      <c r="A2743" s="1" t="s">
        <v>30</v>
      </c>
      <c r="B2743" s="1" t="str">
        <f t="shared" si="42"/>
        <v>USA</v>
      </c>
      <c r="C2743" s="1" t="s">
        <v>9</v>
      </c>
    </row>
    <row r="2744" spans="1:3" x14ac:dyDescent="0.3">
      <c r="A2744" s="1" t="s">
        <v>3373</v>
      </c>
      <c r="B2744" s="1" t="str">
        <f t="shared" si="42"/>
        <v>Russia</v>
      </c>
      <c r="C2744" s="1" t="s">
        <v>9</v>
      </c>
    </row>
    <row r="2745" spans="1:3" x14ac:dyDescent="0.3">
      <c r="A2745" s="1" t="s">
        <v>529</v>
      </c>
      <c r="B2745" s="1" t="str">
        <f t="shared" si="42"/>
        <v>Kazakhstan</v>
      </c>
      <c r="C2745" s="1" t="s">
        <v>9</v>
      </c>
    </row>
    <row r="2746" spans="1:3" x14ac:dyDescent="0.3">
      <c r="A2746" s="1" t="s">
        <v>658</v>
      </c>
      <c r="B2746" s="1" t="str">
        <f t="shared" si="42"/>
        <v>USA</v>
      </c>
      <c r="C2746" s="1" t="s">
        <v>9</v>
      </c>
    </row>
    <row r="2747" spans="1:3" x14ac:dyDescent="0.3">
      <c r="A2747" s="1" t="s">
        <v>4338</v>
      </c>
      <c r="B2747" s="1" t="str">
        <f t="shared" si="42"/>
        <v>France</v>
      </c>
      <c r="C2747" s="1" t="s">
        <v>9</v>
      </c>
    </row>
    <row r="2748" spans="1:3" x14ac:dyDescent="0.3">
      <c r="A2748" s="1" t="s">
        <v>5557</v>
      </c>
      <c r="B2748" s="1" t="str">
        <f t="shared" si="42"/>
        <v>USA</v>
      </c>
      <c r="C2748" s="1" t="s">
        <v>9</v>
      </c>
    </row>
    <row r="2749" spans="1:3" x14ac:dyDescent="0.3">
      <c r="A2749" s="1" t="s">
        <v>61</v>
      </c>
      <c r="B2749" s="1" t="str">
        <f t="shared" si="42"/>
        <v>Japan</v>
      </c>
      <c r="C2749" s="1" t="s">
        <v>9</v>
      </c>
    </row>
    <row r="2750" spans="1:3" x14ac:dyDescent="0.3">
      <c r="A2750" s="1" t="s">
        <v>101</v>
      </c>
      <c r="B2750" s="1" t="str">
        <f t="shared" si="42"/>
        <v>China</v>
      </c>
      <c r="C2750" s="1" t="s">
        <v>9</v>
      </c>
    </row>
    <row r="2751" spans="1:3" x14ac:dyDescent="0.3">
      <c r="A2751" s="1" t="s">
        <v>75</v>
      </c>
      <c r="B2751" s="1" t="str">
        <f t="shared" si="42"/>
        <v>USA</v>
      </c>
      <c r="C2751" s="1" t="s">
        <v>9</v>
      </c>
    </row>
    <row r="2752" spans="1:3" x14ac:dyDescent="0.3">
      <c r="A2752" s="1" t="s">
        <v>2022</v>
      </c>
      <c r="B2752" s="1" t="str">
        <f t="shared" si="42"/>
        <v>Kazakhstan</v>
      </c>
      <c r="C2752" s="1" t="s">
        <v>9</v>
      </c>
    </row>
    <row r="2753" spans="1:3" x14ac:dyDescent="0.3">
      <c r="A2753" s="1" t="s">
        <v>1630</v>
      </c>
      <c r="B2753" s="1" t="str">
        <f t="shared" si="42"/>
        <v>Kazakhstan</v>
      </c>
      <c r="C2753" s="1" t="s">
        <v>9</v>
      </c>
    </row>
    <row r="2754" spans="1:3" x14ac:dyDescent="0.3">
      <c r="A2754" s="1" t="s">
        <v>5</v>
      </c>
      <c r="B2754" s="1" t="str">
        <f t="shared" ref="B2754:B2817" si="43">TRIM(MID(A2754, FIND("|", SUBSTITUTE(A2754, ",", "|", LEN(A2754) - LEN(SUBSTITUTE(A2754,",", "" )))) + 1, LEN(A2754)))</f>
        <v>Russia</v>
      </c>
      <c r="C2754" s="1" t="s">
        <v>9</v>
      </c>
    </row>
    <row r="2755" spans="1:3" x14ac:dyDescent="0.3">
      <c r="A2755" s="1" t="s">
        <v>4200</v>
      </c>
      <c r="B2755" s="1" t="str">
        <f t="shared" si="43"/>
        <v>Kazakhstan</v>
      </c>
      <c r="C2755" s="1" t="s">
        <v>9</v>
      </c>
    </row>
    <row r="2756" spans="1:3" x14ac:dyDescent="0.3">
      <c r="A2756" s="1" t="s">
        <v>4338</v>
      </c>
      <c r="B2756" s="1" t="str">
        <f t="shared" si="43"/>
        <v>France</v>
      </c>
      <c r="C2756" s="1" t="s">
        <v>9</v>
      </c>
    </row>
    <row r="2757" spans="1:3" x14ac:dyDescent="0.3">
      <c r="A2757" s="1" t="s">
        <v>3038</v>
      </c>
      <c r="B2757" s="1" t="str">
        <f t="shared" si="43"/>
        <v>Russia</v>
      </c>
      <c r="C2757" s="1" t="s">
        <v>9</v>
      </c>
    </row>
    <row r="2758" spans="1:3" x14ac:dyDescent="0.3">
      <c r="A2758" s="1" t="s">
        <v>4149</v>
      </c>
      <c r="B2758" s="1" t="str">
        <f t="shared" si="43"/>
        <v>USA</v>
      </c>
      <c r="C2758" s="1" t="s">
        <v>9</v>
      </c>
    </row>
    <row r="2759" spans="1:3" x14ac:dyDescent="0.3">
      <c r="A2759" s="1" t="s">
        <v>5681</v>
      </c>
      <c r="B2759" s="1" t="str">
        <f t="shared" si="43"/>
        <v>USA</v>
      </c>
      <c r="C2759" s="1" t="s">
        <v>9</v>
      </c>
    </row>
    <row r="2760" spans="1:3" x14ac:dyDescent="0.3">
      <c r="A2760" s="1" t="s">
        <v>3373</v>
      </c>
      <c r="B2760" s="1" t="str">
        <f t="shared" si="43"/>
        <v>Russia</v>
      </c>
      <c r="C2760" s="1" t="s">
        <v>9</v>
      </c>
    </row>
    <row r="2761" spans="1:3" x14ac:dyDescent="0.3">
      <c r="A2761" s="1" t="s">
        <v>130</v>
      </c>
      <c r="B2761" s="1" t="str">
        <f t="shared" si="43"/>
        <v>Kazakhstan</v>
      </c>
      <c r="C2761" s="1" t="s">
        <v>9</v>
      </c>
    </row>
    <row r="2762" spans="1:3" x14ac:dyDescent="0.3">
      <c r="A2762" s="1" t="s">
        <v>18</v>
      </c>
      <c r="B2762" s="1" t="str">
        <f t="shared" si="43"/>
        <v>China</v>
      </c>
      <c r="C2762" s="1" t="s">
        <v>9</v>
      </c>
    </row>
    <row r="2763" spans="1:3" x14ac:dyDescent="0.3">
      <c r="A2763" s="1" t="s">
        <v>212</v>
      </c>
      <c r="B2763" s="1" t="str">
        <f t="shared" si="43"/>
        <v>Russia</v>
      </c>
      <c r="C2763" s="1" t="s">
        <v>9</v>
      </c>
    </row>
    <row r="2764" spans="1:3" x14ac:dyDescent="0.3">
      <c r="A2764" s="1" t="s">
        <v>1561</v>
      </c>
      <c r="B2764" s="1" t="str">
        <f t="shared" si="43"/>
        <v>Russia</v>
      </c>
      <c r="C2764" s="1" t="s">
        <v>9</v>
      </c>
    </row>
    <row r="2765" spans="1:3" x14ac:dyDescent="0.3">
      <c r="A2765" s="1" t="s">
        <v>4338</v>
      </c>
      <c r="B2765" s="1" t="str">
        <f t="shared" si="43"/>
        <v>France</v>
      </c>
      <c r="C2765" s="1" t="s">
        <v>9</v>
      </c>
    </row>
    <row r="2766" spans="1:3" x14ac:dyDescent="0.3">
      <c r="A2766" s="1" t="s">
        <v>30</v>
      </c>
      <c r="B2766" s="1" t="str">
        <f t="shared" si="43"/>
        <v>USA</v>
      </c>
      <c r="C2766" s="1" t="s">
        <v>9</v>
      </c>
    </row>
    <row r="2767" spans="1:3" x14ac:dyDescent="0.3">
      <c r="A2767" s="1" t="s">
        <v>4200</v>
      </c>
      <c r="B2767" s="1" t="str">
        <f t="shared" si="43"/>
        <v>Kazakhstan</v>
      </c>
      <c r="C2767" s="1" t="s">
        <v>9</v>
      </c>
    </row>
    <row r="2768" spans="1:3" x14ac:dyDescent="0.3">
      <c r="A2768" s="1" t="s">
        <v>5301</v>
      </c>
      <c r="B2768" s="1" t="str">
        <f t="shared" si="43"/>
        <v>China</v>
      </c>
      <c r="C2768" s="1" t="s">
        <v>9</v>
      </c>
    </row>
    <row r="2769" spans="1:3" x14ac:dyDescent="0.3">
      <c r="A2769" s="1" t="s">
        <v>1630</v>
      </c>
      <c r="B2769" s="1" t="str">
        <f t="shared" si="43"/>
        <v>Kazakhstan</v>
      </c>
      <c r="C2769" s="1" t="s">
        <v>9</v>
      </c>
    </row>
    <row r="2770" spans="1:3" x14ac:dyDescent="0.3">
      <c r="A2770" s="1" t="s">
        <v>1200</v>
      </c>
      <c r="B2770" s="1" t="str">
        <f t="shared" si="43"/>
        <v>USA</v>
      </c>
      <c r="C2770" s="1" t="s">
        <v>257</v>
      </c>
    </row>
    <row r="2771" spans="1:3" x14ac:dyDescent="0.3">
      <c r="A2771" s="1" t="s">
        <v>4092</v>
      </c>
      <c r="B2771" s="1" t="str">
        <f t="shared" si="43"/>
        <v>USA</v>
      </c>
      <c r="C2771" s="1" t="s">
        <v>9</v>
      </c>
    </row>
    <row r="2772" spans="1:3" x14ac:dyDescent="0.3">
      <c r="A2772" s="1" t="s">
        <v>4338</v>
      </c>
      <c r="B2772" s="1" t="str">
        <f t="shared" si="43"/>
        <v>France</v>
      </c>
      <c r="C2772" s="1" t="s">
        <v>9</v>
      </c>
    </row>
    <row r="2773" spans="1:3" x14ac:dyDescent="0.3">
      <c r="A2773" s="1" t="s">
        <v>212</v>
      </c>
      <c r="B2773" s="1" t="str">
        <f t="shared" si="43"/>
        <v>Russia</v>
      </c>
      <c r="C2773" s="1" t="s">
        <v>9</v>
      </c>
    </row>
    <row r="2774" spans="1:3" x14ac:dyDescent="0.3">
      <c r="A2774" s="1" t="s">
        <v>3038</v>
      </c>
      <c r="B2774" s="1" t="str">
        <f t="shared" si="43"/>
        <v>Russia</v>
      </c>
      <c r="C2774" s="1" t="s">
        <v>9</v>
      </c>
    </row>
    <row r="2775" spans="1:3" x14ac:dyDescent="0.3">
      <c r="A2775" s="1" t="s">
        <v>3566</v>
      </c>
      <c r="B2775" s="1" t="str">
        <f t="shared" si="43"/>
        <v>Russia</v>
      </c>
      <c r="C2775" s="1" t="s">
        <v>257</v>
      </c>
    </row>
    <row r="2776" spans="1:3" x14ac:dyDescent="0.3">
      <c r="A2776" s="1" t="s">
        <v>1630</v>
      </c>
      <c r="B2776" s="1" t="str">
        <f t="shared" si="43"/>
        <v>Kazakhstan</v>
      </c>
      <c r="C2776" s="1" t="s">
        <v>9</v>
      </c>
    </row>
    <row r="2777" spans="1:3" x14ac:dyDescent="0.3">
      <c r="A2777" s="1" t="s">
        <v>4200</v>
      </c>
      <c r="B2777" s="1" t="str">
        <f t="shared" si="43"/>
        <v>Kazakhstan</v>
      </c>
      <c r="C2777" s="1" t="s">
        <v>9</v>
      </c>
    </row>
    <row r="2778" spans="1:3" x14ac:dyDescent="0.3">
      <c r="A2778" s="1" t="s">
        <v>5681</v>
      </c>
      <c r="B2778" s="1" t="str">
        <f t="shared" si="43"/>
        <v>USA</v>
      </c>
      <c r="C2778" s="1" t="s">
        <v>117</v>
      </c>
    </row>
    <row r="2779" spans="1:3" x14ac:dyDescent="0.3">
      <c r="A2779" s="1" t="s">
        <v>5723</v>
      </c>
      <c r="B2779" s="1" t="str">
        <f t="shared" si="43"/>
        <v>USA</v>
      </c>
      <c r="C2779" s="1" t="s">
        <v>9</v>
      </c>
    </row>
    <row r="2780" spans="1:3" x14ac:dyDescent="0.3">
      <c r="A2780" s="1" t="s">
        <v>5726</v>
      </c>
      <c r="B2780" s="1" t="str">
        <f t="shared" si="43"/>
        <v>India</v>
      </c>
      <c r="C2780" s="1" t="s">
        <v>9</v>
      </c>
    </row>
    <row r="2781" spans="1:3" x14ac:dyDescent="0.3">
      <c r="A2781" s="1" t="s">
        <v>75</v>
      </c>
      <c r="B2781" s="1" t="str">
        <f t="shared" si="43"/>
        <v>USA</v>
      </c>
      <c r="C2781" s="1" t="s">
        <v>9</v>
      </c>
    </row>
    <row r="2782" spans="1:3" x14ac:dyDescent="0.3">
      <c r="A2782" s="1" t="s">
        <v>130</v>
      </c>
      <c r="B2782" s="1" t="str">
        <f t="shared" si="43"/>
        <v>Kazakhstan</v>
      </c>
      <c r="C2782" s="1" t="s">
        <v>9</v>
      </c>
    </row>
    <row r="2783" spans="1:3" x14ac:dyDescent="0.3">
      <c r="A2783" s="1" t="s">
        <v>1561</v>
      </c>
      <c r="B2783" s="1" t="str">
        <f t="shared" si="43"/>
        <v>Russia</v>
      </c>
      <c r="C2783" s="1" t="s">
        <v>9</v>
      </c>
    </row>
    <row r="2784" spans="1:3" x14ac:dyDescent="0.3">
      <c r="A2784" s="1" t="s">
        <v>2022</v>
      </c>
      <c r="B2784" s="1" t="str">
        <f t="shared" si="43"/>
        <v>Kazakhstan</v>
      </c>
      <c r="C2784" s="1" t="s">
        <v>9</v>
      </c>
    </row>
    <row r="2785" spans="1:3" x14ac:dyDescent="0.3">
      <c r="A2785" s="1" t="s">
        <v>4092</v>
      </c>
      <c r="B2785" s="1" t="str">
        <f t="shared" si="43"/>
        <v>USA</v>
      </c>
      <c r="C2785" s="1" t="s">
        <v>9</v>
      </c>
    </row>
    <row r="2786" spans="1:3" x14ac:dyDescent="0.3">
      <c r="A2786" s="1" t="s">
        <v>4200</v>
      </c>
      <c r="B2786" s="1" t="str">
        <f t="shared" si="43"/>
        <v>Kazakhstan</v>
      </c>
      <c r="C2786" s="1" t="s">
        <v>9</v>
      </c>
    </row>
    <row r="2787" spans="1:3" x14ac:dyDescent="0.3">
      <c r="A2787" s="1" t="s">
        <v>30</v>
      </c>
      <c r="B2787" s="1" t="str">
        <f t="shared" si="43"/>
        <v>USA</v>
      </c>
      <c r="C2787" s="1" t="s">
        <v>9</v>
      </c>
    </row>
    <row r="2788" spans="1:3" x14ac:dyDescent="0.3">
      <c r="A2788" s="1" t="s">
        <v>1630</v>
      </c>
      <c r="B2788" s="1" t="str">
        <f t="shared" si="43"/>
        <v>Kazakhstan</v>
      </c>
      <c r="C2788" s="1" t="s">
        <v>9</v>
      </c>
    </row>
    <row r="2789" spans="1:3" x14ac:dyDescent="0.3">
      <c r="A2789" s="1" t="s">
        <v>212</v>
      </c>
      <c r="B2789" s="1" t="str">
        <f t="shared" si="43"/>
        <v>Russia</v>
      </c>
      <c r="C2789" s="1" t="s">
        <v>9</v>
      </c>
    </row>
    <row r="2790" spans="1:3" x14ac:dyDescent="0.3">
      <c r="A2790" s="1" t="s">
        <v>2063</v>
      </c>
      <c r="B2790" s="1" t="str">
        <f t="shared" si="43"/>
        <v>USA</v>
      </c>
      <c r="C2790" s="1" t="s">
        <v>9</v>
      </c>
    </row>
    <row r="2791" spans="1:3" x14ac:dyDescent="0.3">
      <c r="A2791" s="1" t="s">
        <v>3478</v>
      </c>
      <c r="B2791" s="1" t="str">
        <f t="shared" si="43"/>
        <v>USA</v>
      </c>
      <c r="C2791" s="1" t="s">
        <v>9</v>
      </c>
    </row>
    <row r="2792" spans="1:3" x14ac:dyDescent="0.3">
      <c r="A2792" s="1" t="s">
        <v>658</v>
      </c>
      <c r="B2792" s="1" t="str">
        <f t="shared" si="43"/>
        <v>USA</v>
      </c>
      <c r="C2792" s="1" t="s">
        <v>9</v>
      </c>
    </row>
    <row r="2793" spans="1:3" x14ac:dyDescent="0.3">
      <c r="A2793" s="1" t="s">
        <v>3566</v>
      </c>
      <c r="B2793" s="1" t="str">
        <f t="shared" si="43"/>
        <v>Russia</v>
      </c>
      <c r="C2793" s="1" t="s">
        <v>9</v>
      </c>
    </row>
    <row r="2794" spans="1:3" x14ac:dyDescent="0.3">
      <c r="A2794" s="1" t="s">
        <v>3160</v>
      </c>
      <c r="B2794" s="1" t="str">
        <f t="shared" si="43"/>
        <v>USA</v>
      </c>
      <c r="C2794" s="1" t="s">
        <v>9</v>
      </c>
    </row>
    <row r="2795" spans="1:3" x14ac:dyDescent="0.3">
      <c r="A2795" s="1" t="s">
        <v>4200</v>
      </c>
      <c r="B2795" s="1" t="str">
        <f t="shared" si="43"/>
        <v>Kazakhstan</v>
      </c>
      <c r="C2795" s="1" t="s">
        <v>9</v>
      </c>
    </row>
    <row r="2796" spans="1:3" x14ac:dyDescent="0.3">
      <c r="A2796" s="1" t="s">
        <v>4483</v>
      </c>
      <c r="B2796" s="1" t="str">
        <f t="shared" si="43"/>
        <v>Russia</v>
      </c>
      <c r="C2796" s="1" t="s">
        <v>9</v>
      </c>
    </row>
    <row r="2797" spans="1:3" x14ac:dyDescent="0.3">
      <c r="A2797" s="1" t="s">
        <v>101</v>
      </c>
      <c r="B2797" s="1" t="str">
        <f t="shared" si="43"/>
        <v>China</v>
      </c>
      <c r="C2797" s="1" t="s">
        <v>9</v>
      </c>
    </row>
    <row r="2798" spans="1:3" x14ac:dyDescent="0.3">
      <c r="A2798" s="1" t="s">
        <v>11</v>
      </c>
      <c r="B2798" s="1" t="str">
        <f t="shared" si="43"/>
        <v>USA</v>
      </c>
      <c r="C2798" s="1" t="s">
        <v>9</v>
      </c>
    </row>
    <row r="2799" spans="1:3" x14ac:dyDescent="0.3">
      <c r="A2799" s="1" t="s">
        <v>4200</v>
      </c>
      <c r="B2799" s="1" t="str">
        <f t="shared" si="43"/>
        <v>Kazakhstan</v>
      </c>
      <c r="C2799" s="1" t="s">
        <v>9</v>
      </c>
    </row>
    <row r="2800" spans="1:3" x14ac:dyDescent="0.3">
      <c r="A2800" s="1" t="s">
        <v>61</v>
      </c>
      <c r="B2800" s="1" t="str">
        <f t="shared" si="43"/>
        <v>Japan</v>
      </c>
      <c r="C2800" s="1" t="s">
        <v>9</v>
      </c>
    </row>
    <row r="2801" spans="1:3" x14ac:dyDescent="0.3">
      <c r="A2801" s="1" t="s">
        <v>30</v>
      </c>
      <c r="B2801" s="1" t="str">
        <f t="shared" si="43"/>
        <v>USA</v>
      </c>
      <c r="C2801" s="1" t="s">
        <v>9</v>
      </c>
    </row>
    <row r="2802" spans="1:3" x14ac:dyDescent="0.3">
      <c r="A2802" s="1" t="s">
        <v>1630</v>
      </c>
      <c r="B2802" s="1" t="str">
        <f t="shared" si="43"/>
        <v>Kazakhstan</v>
      </c>
      <c r="C2802" s="1" t="s">
        <v>9</v>
      </c>
    </row>
    <row r="2803" spans="1:3" x14ac:dyDescent="0.3">
      <c r="A2803" s="1" t="s">
        <v>4249</v>
      </c>
      <c r="B2803" s="1" t="str">
        <f t="shared" si="43"/>
        <v>USA</v>
      </c>
      <c r="C2803" s="1" t="s">
        <v>9</v>
      </c>
    </row>
    <row r="2804" spans="1:3" x14ac:dyDescent="0.3">
      <c r="A2804" s="1" t="s">
        <v>4483</v>
      </c>
      <c r="B2804" s="1" t="str">
        <f t="shared" si="43"/>
        <v>Russia</v>
      </c>
      <c r="C2804" s="1" t="s">
        <v>9</v>
      </c>
    </row>
    <row r="2805" spans="1:3" x14ac:dyDescent="0.3">
      <c r="A2805" s="1" t="s">
        <v>4338</v>
      </c>
      <c r="B2805" s="1" t="str">
        <f t="shared" si="43"/>
        <v>France</v>
      </c>
      <c r="C2805" s="1" t="s">
        <v>257</v>
      </c>
    </row>
    <row r="2806" spans="1:3" x14ac:dyDescent="0.3">
      <c r="A2806" s="1" t="s">
        <v>4200</v>
      </c>
      <c r="B2806" s="1" t="str">
        <f t="shared" si="43"/>
        <v>Kazakhstan</v>
      </c>
      <c r="C2806" s="1" t="s">
        <v>9</v>
      </c>
    </row>
    <row r="2807" spans="1:3" x14ac:dyDescent="0.3">
      <c r="A2807" s="1" t="s">
        <v>1630</v>
      </c>
      <c r="B2807" s="1" t="str">
        <f t="shared" si="43"/>
        <v>Kazakhstan</v>
      </c>
      <c r="C2807" s="1" t="s">
        <v>9</v>
      </c>
    </row>
    <row r="2808" spans="1:3" x14ac:dyDescent="0.3">
      <c r="A2808" s="1" t="s">
        <v>212</v>
      </c>
      <c r="B2808" s="1" t="str">
        <f t="shared" si="43"/>
        <v>Russia</v>
      </c>
      <c r="C2808" s="1" t="s">
        <v>9</v>
      </c>
    </row>
    <row r="2809" spans="1:3" x14ac:dyDescent="0.3">
      <c r="A2809" s="1" t="s">
        <v>4338</v>
      </c>
      <c r="B2809" s="1" t="str">
        <f t="shared" si="43"/>
        <v>France</v>
      </c>
      <c r="C2809" s="1" t="s">
        <v>9</v>
      </c>
    </row>
    <row r="2810" spans="1:3" x14ac:dyDescent="0.3">
      <c r="A2810" s="1" t="s">
        <v>4092</v>
      </c>
      <c r="B2810" s="1" t="str">
        <f t="shared" si="43"/>
        <v>USA</v>
      </c>
      <c r="C2810" s="1" t="s">
        <v>9</v>
      </c>
    </row>
    <row r="2811" spans="1:3" x14ac:dyDescent="0.3">
      <c r="A2811" s="1" t="s">
        <v>3478</v>
      </c>
      <c r="B2811" s="1" t="str">
        <f t="shared" si="43"/>
        <v>USA</v>
      </c>
      <c r="C2811" s="1" t="s">
        <v>9</v>
      </c>
    </row>
    <row r="2812" spans="1:3" x14ac:dyDescent="0.3">
      <c r="A2812" s="1" t="s">
        <v>658</v>
      </c>
      <c r="B2812" s="1" t="str">
        <f t="shared" si="43"/>
        <v>USA</v>
      </c>
      <c r="C2812" s="1" t="s">
        <v>9</v>
      </c>
    </row>
    <row r="2813" spans="1:3" x14ac:dyDescent="0.3">
      <c r="A2813" s="1" t="s">
        <v>4149</v>
      </c>
      <c r="B2813" s="1" t="str">
        <f t="shared" si="43"/>
        <v>USA</v>
      </c>
      <c r="C2813" s="1" t="s">
        <v>9</v>
      </c>
    </row>
    <row r="2814" spans="1:3" x14ac:dyDescent="0.3">
      <c r="A2814" s="1" t="s">
        <v>4338</v>
      </c>
      <c r="B2814" s="1" t="str">
        <f t="shared" si="43"/>
        <v>France</v>
      </c>
      <c r="C2814" s="1" t="s">
        <v>9</v>
      </c>
    </row>
    <row r="2815" spans="1:3" x14ac:dyDescent="0.3">
      <c r="A2815" s="1" t="s">
        <v>4200</v>
      </c>
      <c r="B2815" s="1" t="str">
        <f t="shared" si="43"/>
        <v>Kazakhstan</v>
      </c>
      <c r="C2815" s="1" t="s">
        <v>9</v>
      </c>
    </row>
    <row r="2816" spans="1:3" x14ac:dyDescent="0.3">
      <c r="A2816" s="1" t="s">
        <v>130</v>
      </c>
      <c r="B2816" s="1" t="str">
        <f t="shared" si="43"/>
        <v>Kazakhstan</v>
      </c>
      <c r="C2816" s="1" t="s">
        <v>9</v>
      </c>
    </row>
    <row r="2817" spans="1:3" x14ac:dyDescent="0.3">
      <c r="A2817" s="1" t="s">
        <v>3373</v>
      </c>
      <c r="B2817" s="1" t="str">
        <f t="shared" si="43"/>
        <v>Russia</v>
      </c>
      <c r="C2817" s="1" t="s">
        <v>9</v>
      </c>
    </row>
    <row r="2818" spans="1:3" x14ac:dyDescent="0.3">
      <c r="A2818" s="1" t="s">
        <v>4200</v>
      </c>
      <c r="B2818" s="1" t="str">
        <f t="shared" ref="B2818:B2881" si="44">TRIM(MID(A2818, FIND("|", SUBSTITUTE(A2818, ",", "|", LEN(A2818) - LEN(SUBSTITUTE(A2818,",", "" )))) + 1, LEN(A2818)))</f>
        <v>Kazakhstan</v>
      </c>
      <c r="C2818" s="1" t="s">
        <v>9</v>
      </c>
    </row>
    <row r="2819" spans="1:3" x14ac:dyDescent="0.3">
      <c r="A2819" s="1" t="s">
        <v>3160</v>
      </c>
      <c r="B2819" s="1" t="str">
        <f t="shared" si="44"/>
        <v>USA</v>
      </c>
      <c r="C2819" s="1" t="s">
        <v>9</v>
      </c>
    </row>
    <row r="2820" spans="1:3" x14ac:dyDescent="0.3">
      <c r="A2820" s="1" t="s">
        <v>3373</v>
      </c>
      <c r="B2820" s="1" t="str">
        <f t="shared" si="44"/>
        <v>Russia</v>
      </c>
      <c r="C2820" s="1" t="s">
        <v>9</v>
      </c>
    </row>
    <row r="2821" spans="1:3" x14ac:dyDescent="0.3">
      <c r="A2821" s="1" t="s">
        <v>4338</v>
      </c>
      <c r="B2821" s="1" t="str">
        <f t="shared" si="44"/>
        <v>France</v>
      </c>
      <c r="C2821" s="1" t="s">
        <v>9</v>
      </c>
    </row>
    <row r="2822" spans="1:3" x14ac:dyDescent="0.3">
      <c r="A2822" s="1" t="s">
        <v>658</v>
      </c>
      <c r="B2822" s="1" t="str">
        <f t="shared" si="44"/>
        <v>USA</v>
      </c>
      <c r="C2822" s="1" t="s">
        <v>9</v>
      </c>
    </row>
    <row r="2823" spans="1:3" x14ac:dyDescent="0.3">
      <c r="A2823" s="1" t="s">
        <v>1630</v>
      </c>
      <c r="B2823" s="1" t="str">
        <f t="shared" si="44"/>
        <v>Kazakhstan</v>
      </c>
      <c r="C2823" s="1" t="s">
        <v>9</v>
      </c>
    </row>
    <row r="2824" spans="1:3" x14ac:dyDescent="0.3">
      <c r="A2824" s="1" t="s">
        <v>5301</v>
      </c>
      <c r="B2824" s="1" t="str">
        <f t="shared" si="44"/>
        <v>China</v>
      </c>
      <c r="C2824" s="1" t="s">
        <v>9</v>
      </c>
    </row>
    <row r="2825" spans="1:3" x14ac:dyDescent="0.3">
      <c r="A2825" s="1" t="s">
        <v>4249</v>
      </c>
      <c r="B2825" s="1" t="str">
        <f t="shared" si="44"/>
        <v>USA</v>
      </c>
      <c r="C2825" s="1" t="s">
        <v>257</v>
      </c>
    </row>
    <row r="2826" spans="1:3" x14ac:dyDescent="0.3">
      <c r="A2826" s="1" t="s">
        <v>4200</v>
      </c>
      <c r="B2826" s="1" t="str">
        <f t="shared" si="44"/>
        <v>Kazakhstan</v>
      </c>
      <c r="C2826" s="1" t="s">
        <v>9</v>
      </c>
    </row>
    <row r="2827" spans="1:3" x14ac:dyDescent="0.3">
      <c r="A2827" s="1" t="s">
        <v>4338</v>
      </c>
      <c r="B2827" s="1" t="str">
        <f t="shared" si="44"/>
        <v>France</v>
      </c>
      <c r="C2827" s="1" t="s">
        <v>9</v>
      </c>
    </row>
    <row r="2828" spans="1:3" x14ac:dyDescent="0.3">
      <c r="A2828" s="1" t="s">
        <v>87</v>
      </c>
      <c r="B2828" s="1" t="str">
        <f t="shared" si="44"/>
        <v>India</v>
      </c>
      <c r="C2828" s="1" t="s">
        <v>257</v>
      </c>
    </row>
    <row r="2829" spans="1:3" x14ac:dyDescent="0.3">
      <c r="A2829" s="1" t="s">
        <v>3926</v>
      </c>
      <c r="B2829" s="1" t="str">
        <f t="shared" si="44"/>
        <v>Kazakhstan</v>
      </c>
      <c r="C2829" s="1" t="s">
        <v>9</v>
      </c>
    </row>
    <row r="2830" spans="1:3" x14ac:dyDescent="0.3">
      <c r="A2830" s="1" t="s">
        <v>2022</v>
      </c>
      <c r="B2830" s="1" t="str">
        <f t="shared" si="44"/>
        <v>Kazakhstan</v>
      </c>
      <c r="C2830" s="1" t="s">
        <v>9</v>
      </c>
    </row>
    <row r="2831" spans="1:3" x14ac:dyDescent="0.3">
      <c r="A2831" s="1" t="s">
        <v>658</v>
      </c>
      <c r="B2831" s="1" t="str">
        <f t="shared" si="44"/>
        <v>USA</v>
      </c>
      <c r="C2831" s="1" t="s">
        <v>9</v>
      </c>
    </row>
    <row r="2832" spans="1:3" x14ac:dyDescent="0.3">
      <c r="A2832" s="1" t="s">
        <v>130</v>
      </c>
      <c r="B2832" s="1" t="str">
        <f t="shared" si="44"/>
        <v>Kazakhstan</v>
      </c>
      <c r="C2832" s="1" t="s">
        <v>9</v>
      </c>
    </row>
    <row r="2833" spans="1:3" x14ac:dyDescent="0.3">
      <c r="A2833" s="1" t="s">
        <v>4092</v>
      </c>
      <c r="B2833" s="1" t="str">
        <f t="shared" si="44"/>
        <v>USA</v>
      </c>
      <c r="C2833" s="1" t="s">
        <v>9</v>
      </c>
    </row>
    <row r="2834" spans="1:3" x14ac:dyDescent="0.3">
      <c r="A2834" s="1" t="s">
        <v>4483</v>
      </c>
      <c r="B2834" s="1" t="str">
        <f t="shared" si="44"/>
        <v>Russia</v>
      </c>
      <c r="C2834" s="1" t="s">
        <v>9</v>
      </c>
    </row>
    <row r="2835" spans="1:3" x14ac:dyDescent="0.3">
      <c r="A2835" s="1" t="s">
        <v>3160</v>
      </c>
      <c r="B2835" s="1" t="str">
        <f t="shared" si="44"/>
        <v>USA</v>
      </c>
      <c r="C2835" s="1" t="s">
        <v>9</v>
      </c>
    </row>
    <row r="2836" spans="1:3" x14ac:dyDescent="0.3">
      <c r="A2836" s="1" t="s">
        <v>3038</v>
      </c>
      <c r="B2836" s="1" t="str">
        <f t="shared" si="44"/>
        <v>Russia</v>
      </c>
      <c r="C2836" s="1" t="s">
        <v>9</v>
      </c>
    </row>
    <row r="2837" spans="1:3" x14ac:dyDescent="0.3">
      <c r="A2837" s="1" t="s">
        <v>1630</v>
      </c>
      <c r="B2837" s="1" t="str">
        <f t="shared" si="44"/>
        <v>Kazakhstan</v>
      </c>
      <c r="C2837" s="1" t="s">
        <v>9</v>
      </c>
    </row>
    <row r="2838" spans="1:3" x14ac:dyDescent="0.3">
      <c r="A2838" s="1" t="s">
        <v>3038</v>
      </c>
      <c r="B2838" s="1" t="str">
        <f t="shared" si="44"/>
        <v>Russia</v>
      </c>
      <c r="C2838" s="1" t="s">
        <v>9</v>
      </c>
    </row>
    <row r="2839" spans="1:3" x14ac:dyDescent="0.3">
      <c r="A2839" s="1" t="s">
        <v>5557</v>
      </c>
      <c r="B2839" s="1" t="str">
        <f t="shared" si="44"/>
        <v>USA</v>
      </c>
      <c r="C2839" s="1" t="s">
        <v>9</v>
      </c>
    </row>
    <row r="2840" spans="1:3" x14ac:dyDescent="0.3">
      <c r="A2840" s="1" t="s">
        <v>212</v>
      </c>
      <c r="B2840" s="1" t="str">
        <f t="shared" si="44"/>
        <v>Russia</v>
      </c>
      <c r="C2840" s="1" t="s">
        <v>9</v>
      </c>
    </row>
    <row r="2841" spans="1:3" x14ac:dyDescent="0.3">
      <c r="A2841" s="1" t="s">
        <v>27</v>
      </c>
      <c r="B2841" s="1" t="str">
        <f t="shared" si="44"/>
        <v>USA</v>
      </c>
      <c r="C2841" s="1" t="s">
        <v>257</v>
      </c>
    </row>
    <row r="2842" spans="1:3" x14ac:dyDescent="0.3">
      <c r="A2842" s="1" t="s">
        <v>4338</v>
      </c>
      <c r="B2842" s="1" t="str">
        <f t="shared" si="44"/>
        <v>France</v>
      </c>
      <c r="C2842" s="1" t="s">
        <v>9</v>
      </c>
    </row>
    <row r="2843" spans="1:3" x14ac:dyDescent="0.3">
      <c r="A2843" s="1" t="s">
        <v>212</v>
      </c>
      <c r="B2843" s="1" t="str">
        <f t="shared" si="44"/>
        <v>Russia</v>
      </c>
      <c r="C2843" s="1" t="s">
        <v>9</v>
      </c>
    </row>
    <row r="2844" spans="1:3" x14ac:dyDescent="0.3">
      <c r="A2844" s="1" t="s">
        <v>4149</v>
      </c>
      <c r="B2844" s="1" t="str">
        <f t="shared" si="44"/>
        <v>USA</v>
      </c>
      <c r="C2844" s="1" t="s">
        <v>9</v>
      </c>
    </row>
    <row r="2845" spans="1:3" x14ac:dyDescent="0.3">
      <c r="A2845" s="1" t="s">
        <v>212</v>
      </c>
      <c r="B2845" s="1" t="str">
        <f t="shared" si="44"/>
        <v>Russia</v>
      </c>
      <c r="C2845" s="1" t="s">
        <v>9</v>
      </c>
    </row>
    <row r="2846" spans="1:3" x14ac:dyDescent="0.3">
      <c r="A2846" s="1" t="s">
        <v>3926</v>
      </c>
      <c r="B2846" s="1" t="str">
        <f t="shared" si="44"/>
        <v>Kazakhstan</v>
      </c>
      <c r="C2846" s="1" t="s">
        <v>9</v>
      </c>
    </row>
    <row r="2847" spans="1:3" x14ac:dyDescent="0.3">
      <c r="A2847" s="1" t="s">
        <v>1630</v>
      </c>
      <c r="B2847" s="1" t="str">
        <f t="shared" si="44"/>
        <v>Kazakhstan</v>
      </c>
      <c r="C2847" s="1" t="s">
        <v>9</v>
      </c>
    </row>
    <row r="2848" spans="1:3" x14ac:dyDescent="0.3">
      <c r="A2848" s="1" t="s">
        <v>3478</v>
      </c>
      <c r="B2848" s="1" t="str">
        <f t="shared" si="44"/>
        <v>USA</v>
      </c>
      <c r="C2848" s="1" t="s">
        <v>9</v>
      </c>
    </row>
    <row r="2849" spans="1:3" x14ac:dyDescent="0.3">
      <c r="A2849" s="1" t="s">
        <v>5723</v>
      </c>
      <c r="B2849" s="1" t="str">
        <f t="shared" si="44"/>
        <v>USA</v>
      </c>
      <c r="C2849" s="1" t="s">
        <v>9</v>
      </c>
    </row>
    <row r="2850" spans="1:3" x14ac:dyDescent="0.3">
      <c r="A2850" s="1" t="s">
        <v>3038</v>
      </c>
      <c r="B2850" s="1" t="str">
        <f t="shared" si="44"/>
        <v>Russia</v>
      </c>
      <c r="C2850" s="1" t="s">
        <v>9</v>
      </c>
    </row>
    <row r="2851" spans="1:3" x14ac:dyDescent="0.3">
      <c r="A2851" s="1" t="s">
        <v>4338</v>
      </c>
      <c r="B2851" s="1" t="str">
        <f t="shared" si="44"/>
        <v>France</v>
      </c>
      <c r="C2851" s="1" t="s">
        <v>9</v>
      </c>
    </row>
    <row r="2852" spans="1:3" x14ac:dyDescent="0.3">
      <c r="A2852" s="1" t="s">
        <v>4483</v>
      </c>
      <c r="B2852" s="1" t="str">
        <f t="shared" si="44"/>
        <v>Russia</v>
      </c>
      <c r="C2852" s="1" t="s">
        <v>9</v>
      </c>
    </row>
    <row r="2853" spans="1:3" x14ac:dyDescent="0.3">
      <c r="A2853" s="1" t="s">
        <v>658</v>
      </c>
      <c r="B2853" s="1" t="str">
        <f t="shared" si="44"/>
        <v>USA</v>
      </c>
      <c r="C2853" s="1" t="s">
        <v>9</v>
      </c>
    </row>
    <row r="2854" spans="1:3" x14ac:dyDescent="0.3">
      <c r="A2854" s="1" t="s">
        <v>3373</v>
      </c>
      <c r="B2854" s="1" t="str">
        <f t="shared" si="44"/>
        <v>Russia</v>
      </c>
      <c r="C2854" s="1" t="s">
        <v>9</v>
      </c>
    </row>
    <row r="2855" spans="1:3" x14ac:dyDescent="0.3">
      <c r="A2855" s="1" t="s">
        <v>4200</v>
      </c>
      <c r="B2855" s="1" t="str">
        <f t="shared" si="44"/>
        <v>Kazakhstan</v>
      </c>
      <c r="C2855" s="1" t="s">
        <v>257</v>
      </c>
    </row>
    <row r="2856" spans="1:3" x14ac:dyDescent="0.3">
      <c r="A2856" s="1" t="s">
        <v>5</v>
      </c>
      <c r="B2856" s="1" t="str">
        <f t="shared" si="44"/>
        <v>Russia</v>
      </c>
      <c r="C2856" s="1" t="s">
        <v>9</v>
      </c>
    </row>
    <row r="2857" spans="1:3" x14ac:dyDescent="0.3">
      <c r="A2857" s="1" t="s">
        <v>1630</v>
      </c>
      <c r="B2857" s="1" t="str">
        <f t="shared" si="44"/>
        <v>Kazakhstan</v>
      </c>
      <c r="C2857" s="1" t="s">
        <v>9</v>
      </c>
    </row>
    <row r="2858" spans="1:3" x14ac:dyDescent="0.3">
      <c r="A2858" s="1" t="s">
        <v>3038</v>
      </c>
      <c r="B2858" s="1" t="str">
        <f t="shared" si="44"/>
        <v>Russia</v>
      </c>
      <c r="C2858" s="1" t="s">
        <v>9</v>
      </c>
    </row>
    <row r="2859" spans="1:3" x14ac:dyDescent="0.3">
      <c r="A2859" s="1" t="s">
        <v>498</v>
      </c>
      <c r="B2859" s="1" t="str">
        <f t="shared" si="44"/>
        <v>Israel</v>
      </c>
      <c r="C2859" s="1" t="s">
        <v>257</v>
      </c>
    </row>
    <row r="2860" spans="1:3" x14ac:dyDescent="0.3">
      <c r="A2860" s="1" t="s">
        <v>3478</v>
      </c>
      <c r="B2860" s="1" t="str">
        <f t="shared" si="44"/>
        <v>USA</v>
      </c>
      <c r="C2860" s="1" t="s">
        <v>9</v>
      </c>
    </row>
    <row r="2861" spans="1:3" x14ac:dyDescent="0.3">
      <c r="A2861" s="1" t="s">
        <v>4338</v>
      </c>
      <c r="B2861" s="1" t="str">
        <f t="shared" si="44"/>
        <v>France</v>
      </c>
      <c r="C2861" s="1" t="s">
        <v>9</v>
      </c>
    </row>
    <row r="2862" spans="1:3" x14ac:dyDescent="0.3">
      <c r="A2862" s="1" t="s">
        <v>4483</v>
      </c>
      <c r="B2862" s="1" t="str">
        <f t="shared" si="44"/>
        <v>Russia</v>
      </c>
      <c r="C2862" s="1" t="s">
        <v>9</v>
      </c>
    </row>
    <row r="2863" spans="1:3" x14ac:dyDescent="0.3">
      <c r="A2863" s="1" t="s">
        <v>3926</v>
      </c>
      <c r="B2863" s="1" t="str">
        <f t="shared" si="44"/>
        <v>Kazakhstan</v>
      </c>
      <c r="C2863" s="1" t="s">
        <v>9</v>
      </c>
    </row>
    <row r="2864" spans="1:3" x14ac:dyDescent="0.3">
      <c r="A2864" s="1" t="s">
        <v>130</v>
      </c>
      <c r="B2864" s="1" t="str">
        <f t="shared" si="44"/>
        <v>Kazakhstan</v>
      </c>
      <c r="C2864" s="1" t="s">
        <v>9</v>
      </c>
    </row>
    <row r="2865" spans="1:3" x14ac:dyDescent="0.3">
      <c r="A2865" s="1" t="s">
        <v>30</v>
      </c>
      <c r="B2865" s="1" t="str">
        <f t="shared" si="44"/>
        <v>USA</v>
      </c>
      <c r="C2865" s="1" t="s">
        <v>9</v>
      </c>
    </row>
    <row r="2866" spans="1:3" x14ac:dyDescent="0.3">
      <c r="A2866" s="1" t="s">
        <v>5681</v>
      </c>
      <c r="B2866" s="1" t="str">
        <f t="shared" si="44"/>
        <v>USA</v>
      </c>
      <c r="C2866" s="1" t="s">
        <v>9</v>
      </c>
    </row>
    <row r="2867" spans="1:3" x14ac:dyDescent="0.3">
      <c r="A2867" s="1" t="s">
        <v>5</v>
      </c>
      <c r="B2867" s="1" t="str">
        <f t="shared" si="44"/>
        <v>Russia</v>
      </c>
      <c r="C2867" s="1" t="s">
        <v>9</v>
      </c>
    </row>
    <row r="2868" spans="1:3" x14ac:dyDescent="0.3">
      <c r="A2868" s="1" t="s">
        <v>4483</v>
      </c>
      <c r="B2868" s="1" t="str">
        <f t="shared" si="44"/>
        <v>Russia</v>
      </c>
      <c r="C2868" s="1" t="s">
        <v>9</v>
      </c>
    </row>
    <row r="2869" spans="1:3" x14ac:dyDescent="0.3">
      <c r="A2869" s="1" t="s">
        <v>658</v>
      </c>
      <c r="B2869" s="1" t="str">
        <f t="shared" si="44"/>
        <v>USA</v>
      </c>
      <c r="C2869" s="1" t="s">
        <v>9</v>
      </c>
    </row>
    <row r="2870" spans="1:3" x14ac:dyDescent="0.3">
      <c r="A2870" s="1" t="s">
        <v>5</v>
      </c>
      <c r="B2870" s="1" t="str">
        <f t="shared" si="44"/>
        <v>Russia</v>
      </c>
      <c r="C2870" s="1" t="s">
        <v>9</v>
      </c>
    </row>
    <row r="2871" spans="1:3" x14ac:dyDescent="0.3">
      <c r="A2871" s="1" t="s">
        <v>3038</v>
      </c>
      <c r="B2871" s="1" t="str">
        <f t="shared" si="44"/>
        <v>Russia</v>
      </c>
      <c r="C2871" s="1" t="s">
        <v>9</v>
      </c>
    </row>
    <row r="2872" spans="1:3" x14ac:dyDescent="0.3">
      <c r="A2872" s="1" t="s">
        <v>1561</v>
      </c>
      <c r="B2872" s="1" t="str">
        <f t="shared" si="44"/>
        <v>Russia</v>
      </c>
      <c r="C2872" s="1" t="s">
        <v>9</v>
      </c>
    </row>
    <row r="2873" spans="1:3" x14ac:dyDescent="0.3">
      <c r="A2873" s="1" t="s">
        <v>1630</v>
      </c>
      <c r="B2873" s="1" t="str">
        <f t="shared" si="44"/>
        <v>Kazakhstan</v>
      </c>
      <c r="C2873" s="1" t="s">
        <v>9</v>
      </c>
    </row>
    <row r="2874" spans="1:3" x14ac:dyDescent="0.3">
      <c r="A2874" s="1" t="s">
        <v>3926</v>
      </c>
      <c r="B2874" s="1" t="str">
        <f t="shared" si="44"/>
        <v>Kazakhstan</v>
      </c>
      <c r="C2874" s="1" t="s">
        <v>9</v>
      </c>
    </row>
    <row r="2875" spans="1:3" x14ac:dyDescent="0.3">
      <c r="A2875" s="1" t="s">
        <v>3478</v>
      </c>
      <c r="B2875" s="1" t="str">
        <f t="shared" si="44"/>
        <v>USA</v>
      </c>
      <c r="C2875" s="1" t="s">
        <v>9</v>
      </c>
    </row>
    <row r="2876" spans="1:3" x14ac:dyDescent="0.3">
      <c r="A2876" s="1" t="s">
        <v>2022</v>
      </c>
      <c r="B2876" s="1" t="str">
        <f t="shared" si="44"/>
        <v>Kazakhstan</v>
      </c>
      <c r="C2876" s="1" t="s">
        <v>9</v>
      </c>
    </row>
    <row r="2877" spans="1:3" x14ac:dyDescent="0.3">
      <c r="A2877" s="1" t="s">
        <v>4092</v>
      </c>
      <c r="B2877" s="1" t="str">
        <f t="shared" si="44"/>
        <v>USA</v>
      </c>
      <c r="C2877" s="1" t="s">
        <v>257</v>
      </c>
    </row>
    <row r="2878" spans="1:3" x14ac:dyDescent="0.3">
      <c r="A2878" s="1" t="s">
        <v>5553</v>
      </c>
      <c r="B2878" s="1" t="str">
        <f t="shared" si="44"/>
        <v>Russia</v>
      </c>
      <c r="C2878" s="1" t="s">
        <v>117</v>
      </c>
    </row>
    <row r="2879" spans="1:3" x14ac:dyDescent="0.3">
      <c r="A2879" s="1" t="s">
        <v>4200</v>
      </c>
      <c r="B2879" s="1" t="str">
        <f t="shared" si="44"/>
        <v>Kazakhstan</v>
      </c>
      <c r="C2879" s="1" t="s">
        <v>9</v>
      </c>
    </row>
    <row r="2880" spans="1:3" x14ac:dyDescent="0.3">
      <c r="A2880" s="1" t="s">
        <v>1630</v>
      </c>
      <c r="B2880" s="1" t="str">
        <f t="shared" si="44"/>
        <v>Kazakhstan</v>
      </c>
      <c r="C2880" s="1" t="s">
        <v>9</v>
      </c>
    </row>
    <row r="2881" spans="1:3" x14ac:dyDescent="0.3">
      <c r="A2881" s="1" t="s">
        <v>714</v>
      </c>
      <c r="B2881" s="1" t="str">
        <f t="shared" si="44"/>
        <v>Japan</v>
      </c>
      <c r="C2881" s="1" t="s">
        <v>9</v>
      </c>
    </row>
    <row r="2882" spans="1:3" x14ac:dyDescent="0.3">
      <c r="A2882" s="1" t="s">
        <v>4200</v>
      </c>
      <c r="B2882" s="1" t="str">
        <f t="shared" ref="B2882:B2945" si="45">TRIM(MID(A2882, FIND("|", SUBSTITUTE(A2882, ",", "|", LEN(A2882) - LEN(SUBSTITUTE(A2882,",", "" )))) + 1, LEN(A2882)))</f>
        <v>Kazakhstan</v>
      </c>
      <c r="C2882" s="1" t="s">
        <v>9</v>
      </c>
    </row>
    <row r="2883" spans="1:3" x14ac:dyDescent="0.3">
      <c r="A2883" s="1" t="s">
        <v>5928</v>
      </c>
      <c r="B2883" s="1" t="str">
        <f t="shared" si="45"/>
        <v>USA</v>
      </c>
      <c r="C2883" s="1" t="s">
        <v>9</v>
      </c>
    </row>
    <row r="2884" spans="1:3" x14ac:dyDescent="0.3">
      <c r="A2884" s="1" t="s">
        <v>1561</v>
      </c>
      <c r="B2884" s="1" t="str">
        <f t="shared" si="45"/>
        <v>Russia</v>
      </c>
      <c r="C2884" s="1" t="s">
        <v>9</v>
      </c>
    </row>
    <row r="2885" spans="1:3" x14ac:dyDescent="0.3">
      <c r="A2885" s="1" t="s">
        <v>3478</v>
      </c>
      <c r="B2885" s="1" t="str">
        <f t="shared" si="45"/>
        <v>USA</v>
      </c>
      <c r="C2885" s="1" t="s">
        <v>9</v>
      </c>
    </row>
    <row r="2886" spans="1:3" x14ac:dyDescent="0.3">
      <c r="A2886" s="1" t="s">
        <v>3038</v>
      </c>
      <c r="B2886" s="1" t="str">
        <f t="shared" si="45"/>
        <v>Russia</v>
      </c>
      <c r="C2886" s="1" t="s">
        <v>9</v>
      </c>
    </row>
    <row r="2887" spans="1:3" x14ac:dyDescent="0.3">
      <c r="A2887" s="1" t="s">
        <v>1630</v>
      </c>
      <c r="B2887" s="1" t="str">
        <f t="shared" si="45"/>
        <v>Kazakhstan</v>
      </c>
      <c r="C2887" s="1" t="s">
        <v>9</v>
      </c>
    </row>
    <row r="2888" spans="1:3" x14ac:dyDescent="0.3">
      <c r="A2888" s="1" t="s">
        <v>212</v>
      </c>
      <c r="B2888" s="1" t="str">
        <f t="shared" si="45"/>
        <v>Russia</v>
      </c>
      <c r="C2888" s="1" t="s">
        <v>9</v>
      </c>
    </row>
    <row r="2889" spans="1:3" x14ac:dyDescent="0.3">
      <c r="A2889" s="1" t="s">
        <v>658</v>
      </c>
      <c r="B2889" s="1" t="str">
        <f t="shared" si="45"/>
        <v>USA</v>
      </c>
      <c r="C2889" s="1" t="s">
        <v>9</v>
      </c>
    </row>
    <row r="2890" spans="1:3" x14ac:dyDescent="0.3">
      <c r="A2890" s="1" t="s">
        <v>5</v>
      </c>
      <c r="B2890" s="1" t="str">
        <f t="shared" si="45"/>
        <v>Russia</v>
      </c>
      <c r="C2890" s="1" t="s">
        <v>9</v>
      </c>
    </row>
    <row r="2891" spans="1:3" x14ac:dyDescent="0.3">
      <c r="A2891" s="1" t="s">
        <v>1561</v>
      </c>
      <c r="B2891" s="1" t="str">
        <f t="shared" si="45"/>
        <v>Russia</v>
      </c>
      <c r="C2891" s="1" t="s">
        <v>9</v>
      </c>
    </row>
    <row r="2892" spans="1:3" x14ac:dyDescent="0.3">
      <c r="A2892" s="1" t="s">
        <v>212</v>
      </c>
      <c r="B2892" s="1" t="str">
        <f t="shared" si="45"/>
        <v>Russia</v>
      </c>
      <c r="C2892" s="1" t="s">
        <v>9</v>
      </c>
    </row>
    <row r="2893" spans="1:3" x14ac:dyDescent="0.3">
      <c r="A2893" s="1" t="s">
        <v>3566</v>
      </c>
      <c r="B2893" s="1" t="str">
        <f t="shared" si="45"/>
        <v>Russia</v>
      </c>
      <c r="C2893" s="1" t="s">
        <v>9</v>
      </c>
    </row>
    <row r="2894" spans="1:3" x14ac:dyDescent="0.3">
      <c r="A2894" s="1" t="s">
        <v>2022</v>
      </c>
      <c r="B2894" s="1" t="str">
        <f t="shared" si="45"/>
        <v>Kazakhstan</v>
      </c>
      <c r="C2894" s="1" t="s">
        <v>9</v>
      </c>
    </row>
    <row r="2895" spans="1:3" x14ac:dyDescent="0.3">
      <c r="A2895" s="1" t="s">
        <v>3566</v>
      </c>
      <c r="B2895" s="1" t="str">
        <f t="shared" si="45"/>
        <v>Russia</v>
      </c>
      <c r="C2895" s="1" t="s">
        <v>9</v>
      </c>
    </row>
    <row r="2896" spans="1:3" x14ac:dyDescent="0.3">
      <c r="A2896" s="1" t="s">
        <v>130</v>
      </c>
      <c r="B2896" s="1" t="str">
        <f t="shared" si="45"/>
        <v>Kazakhstan</v>
      </c>
      <c r="C2896" s="1" t="s">
        <v>9</v>
      </c>
    </row>
    <row r="2897" spans="1:3" x14ac:dyDescent="0.3">
      <c r="A2897" s="1" t="s">
        <v>101</v>
      </c>
      <c r="B2897" s="1" t="str">
        <f t="shared" si="45"/>
        <v>China</v>
      </c>
      <c r="C2897" s="1" t="s">
        <v>257</v>
      </c>
    </row>
    <row r="2898" spans="1:3" x14ac:dyDescent="0.3">
      <c r="A2898" s="1" t="s">
        <v>3160</v>
      </c>
      <c r="B2898" s="1" t="str">
        <f t="shared" si="45"/>
        <v>USA</v>
      </c>
      <c r="C2898" s="1" t="s">
        <v>9</v>
      </c>
    </row>
    <row r="2899" spans="1:3" x14ac:dyDescent="0.3">
      <c r="A2899" s="1" t="s">
        <v>529</v>
      </c>
      <c r="B2899" s="1" t="str">
        <f t="shared" si="45"/>
        <v>Kazakhstan</v>
      </c>
      <c r="C2899" s="1" t="s">
        <v>9</v>
      </c>
    </row>
    <row r="2900" spans="1:3" x14ac:dyDescent="0.3">
      <c r="A2900" s="1" t="s">
        <v>1630</v>
      </c>
      <c r="B2900" s="1" t="str">
        <f t="shared" si="45"/>
        <v>Kazakhstan</v>
      </c>
      <c r="C2900" s="1" t="s">
        <v>9</v>
      </c>
    </row>
    <row r="2901" spans="1:3" x14ac:dyDescent="0.3">
      <c r="A2901" s="1" t="s">
        <v>30</v>
      </c>
      <c r="B2901" s="1" t="str">
        <f t="shared" si="45"/>
        <v>USA</v>
      </c>
      <c r="C2901" s="1" t="s">
        <v>9</v>
      </c>
    </row>
    <row r="2902" spans="1:3" x14ac:dyDescent="0.3">
      <c r="A2902" s="1" t="s">
        <v>212</v>
      </c>
      <c r="B2902" s="1" t="str">
        <f t="shared" si="45"/>
        <v>Russia</v>
      </c>
      <c r="C2902" s="1" t="s">
        <v>9</v>
      </c>
    </row>
    <row r="2903" spans="1:3" x14ac:dyDescent="0.3">
      <c r="A2903" s="1" t="s">
        <v>4338</v>
      </c>
      <c r="B2903" s="1" t="str">
        <f t="shared" si="45"/>
        <v>France</v>
      </c>
      <c r="C2903" s="1" t="s">
        <v>9</v>
      </c>
    </row>
    <row r="2904" spans="1:3" x14ac:dyDescent="0.3">
      <c r="A2904" s="1" t="s">
        <v>27</v>
      </c>
      <c r="B2904" s="1" t="str">
        <f t="shared" si="45"/>
        <v>USA</v>
      </c>
      <c r="C2904" s="1" t="s">
        <v>9</v>
      </c>
    </row>
    <row r="2905" spans="1:3" x14ac:dyDescent="0.3">
      <c r="A2905" s="1" t="s">
        <v>4200</v>
      </c>
      <c r="B2905" s="1" t="str">
        <f t="shared" si="45"/>
        <v>Kazakhstan</v>
      </c>
      <c r="C2905" s="1" t="s">
        <v>9</v>
      </c>
    </row>
    <row r="2906" spans="1:3" x14ac:dyDescent="0.3">
      <c r="A2906" s="1" t="s">
        <v>212</v>
      </c>
      <c r="B2906" s="1" t="str">
        <f t="shared" si="45"/>
        <v>Russia</v>
      </c>
      <c r="C2906" s="1" t="s">
        <v>9</v>
      </c>
    </row>
    <row r="2907" spans="1:3" x14ac:dyDescent="0.3">
      <c r="A2907" s="1" t="s">
        <v>3566</v>
      </c>
      <c r="B2907" s="1" t="str">
        <f t="shared" si="45"/>
        <v>Russia</v>
      </c>
      <c r="C2907" s="1" t="s">
        <v>9</v>
      </c>
    </row>
    <row r="2908" spans="1:3" x14ac:dyDescent="0.3">
      <c r="A2908" s="1" t="s">
        <v>3478</v>
      </c>
      <c r="B2908" s="1" t="str">
        <f t="shared" si="45"/>
        <v>USA</v>
      </c>
      <c r="C2908" s="1" t="s">
        <v>9</v>
      </c>
    </row>
    <row r="2909" spans="1:3" x14ac:dyDescent="0.3">
      <c r="A2909" s="1" t="s">
        <v>5723</v>
      </c>
      <c r="B2909" s="1" t="str">
        <f t="shared" si="45"/>
        <v>USA</v>
      </c>
      <c r="C2909" s="1" t="s">
        <v>9</v>
      </c>
    </row>
    <row r="2910" spans="1:3" x14ac:dyDescent="0.3">
      <c r="A2910" s="1" t="s">
        <v>5</v>
      </c>
      <c r="B2910" s="1" t="str">
        <f t="shared" si="45"/>
        <v>Russia</v>
      </c>
      <c r="C2910" s="1" t="s">
        <v>9</v>
      </c>
    </row>
    <row r="2911" spans="1:3" x14ac:dyDescent="0.3">
      <c r="A2911" s="1" t="s">
        <v>2022</v>
      </c>
      <c r="B2911" s="1" t="str">
        <f t="shared" si="45"/>
        <v>Kazakhstan</v>
      </c>
      <c r="C2911" s="1" t="s">
        <v>9</v>
      </c>
    </row>
    <row r="2912" spans="1:3" x14ac:dyDescent="0.3">
      <c r="A2912" s="1" t="s">
        <v>3038</v>
      </c>
      <c r="B2912" s="1" t="str">
        <f t="shared" si="45"/>
        <v>Russia</v>
      </c>
      <c r="C2912" s="1" t="s">
        <v>9</v>
      </c>
    </row>
    <row r="2913" spans="1:3" x14ac:dyDescent="0.3">
      <c r="A2913" s="1" t="s">
        <v>4200</v>
      </c>
      <c r="B2913" s="1" t="str">
        <f t="shared" si="45"/>
        <v>Kazakhstan</v>
      </c>
      <c r="C2913" s="1" t="s">
        <v>9</v>
      </c>
    </row>
    <row r="2914" spans="1:3" x14ac:dyDescent="0.3">
      <c r="A2914" s="1" t="s">
        <v>1561</v>
      </c>
      <c r="B2914" s="1" t="str">
        <f t="shared" si="45"/>
        <v>Russia</v>
      </c>
      <c r="C2914" s="1" t="s">
        <v>9</v>
      </c>
    </row>
    <row r="2915" spans="1:3" x14ac:dyDescent="0.3">
      <c r="A2915" s="1" t="s">
        <v>4338</v>
      </c>
      <c r="B2915" s="1" t="str">
        <f t="shared" si="45"/>
        <v>France</v>
      </c>
      <c r="C2915" s="1" t="s">
        <v>9</v>
      </c>
    </row>
    <row r="2916" spans="1:3" x14ac:dyDescent="0.3">
      <c r="A2916" s="1" t="s">
        <v>130</v>
      </c>
      <c r="B2916" s="1" t="str">
        <f t="shared" si="45"/>
        <v>Kazakhstan</v>
      </c>
      <c r="C2916" s="1" t="s">
        <v>9</v>
      </c>
    </row>
    <row r="2917" spans="1:3" x14ac:dyDescent="0.3">
      <c r="A2917" s="1" t="s">
        <v>658</v>
      </c>
      <c r="B2917" s="1" t="str">
        <f t="shared" si="45"/>
        <v>USA</v>
      </c>
      <c r="C2917" s="1" t="s">
        <v>9</v>
      </c>
    </row>
    <row r="2918" spans="1:3" x14ac:dyDescent="0.3">
      <c r="A2918" s="1" t="s">
        <v>3038</v>
      </c>
      <c r="B2918" s="1" t="str">
        <f t="shared" si="45"/>
        <v>Russia</v>
      </c>
      <c r="C2918" s="1" t="s">
        <v>9</v>
      </c>
    </row>
    <row r="2919" spans="1:3" x14ac:dyDescent="0.3">
      <c r="A2919" s="1" t="s">
        <v>4483</v>
      </c>
      <c r="B2919" s="1" t="str">
        <f t="shared" si="45"/>
        <v>Russia</v>
      </c>
      <c r="C2919" s="1" t="s">
        <v>9</v>
      </c>
    </row>
    <row r="2920" spans="1:3" x14ac:dyDescent="0.3">
      <c r="A2920" s="1" t="s">
        <v>212</v>
      </c>
      <c r="B2920" s="1" t="str">
        <f t="shared" si="45"/>
        <v>Russia</v>
      </c>
      <c r="C2920" s="1" t="s">
        <v>9</v>
      </c>
    </row>
    <row r="2921" spans="1:3" x14ac:dyDescent="0.3">
      <c r="A2921" s="1" t="s">
        <v>3160</v>
      </c>
      <c r="B2921" s="1" t="str">
        <f t="shared" si="45"/>
        <v>USA</v>
      </c>
      <c r="C2921" s="1" t="s">
        <v>9</v>
      </c>
    </row>
    <row r="2922" spans="1:3" x14ac:dyDescent="0.3">
      <c r="A2922" s="1" t="s">
        <v>5</v>
      </c>
      <c r="B2922" s="1" t="str">
        <f t="shared" si="45"/>
        <v>Russia</v>
      </c>
      <c r="C2922" s="1" t="s">
        <v>9</v>
      </c>
    </row>
    <row r="2923" spans="1:3" x14ac:dyDescent="0.3">
      <c r="A2923" s="1" t="s">
        <v>5301</v>
      </c>
      <c r="B2923" s="1" t="str">
        <f t="shared" si="45"/>
        <v>China</v>
      </c>
      <c r="C2923" s="1" t="s">
        <v>9</v>
      </c>
    </row>
    <row r="2924" spans="1:3" x14ac:dyDescent="0.3">
      <c r="A2924" s="1" t="s">
        <v>11</v>
      </c>
      <c r="B2924" s="1" t="str">
        <f t="shared" si="45"/>
        <v>USA</v>
      </c>
      <c r="C2924" s="1" t="s">
        <v>9</v>
      </c>
    </row>
    <row r="2925" spans="1:3" x14ac:dyDescent="0.3">
      <c r="A2925" s="1" t="s">
        <v>3038</v>
      </c>
      <c r="B2925" s="1" t="str">
        <f t="shared" si="45"/>
        <v>Russia</v>
      </c>
      <c r="C2925" s="1" t="s">
        <v>9</v>
      </c>
    </row>
    <row r="2926" spans="1:3" x14ac:dyDescent="0.3">
      <c r="A2926" s="1" t="s">
        <v>658</v>
      </c>
      <c r="B2926" s="1" t="str">
        <f t="shared" si="45"/>
        <v>USA</v>
      </c>
      <c r="C2926" s="1" t="s">
        <v>9</v>
      </c>
    </row>
    <row r="2927" spans="1:3" x14ac:dyDescent="0.3">
      <c r="A2927" s="1" t="s">
        <v>4338</v>
      </c>
      <c r="B2927" s="1" t="str">
        <f t="shared" si="45"/>
        <v>France</v>
      </c>
      <c r="C2927" s="1" t="s">
        <v>9</v>
      </c>
    </row>
    <row r="2928" spans="1:3" x14ac:dyDescent="0.3">
      <c r="A2928" s="1" t="s">
        <v>4200</v>
      </c>
      <c r="B2928" s="1" t="str">
        <f t="shared" si="45"/>
        <v>Kazakhstan</v>
      </c>
      <c r="C2928" s="1" t="s">
        <v>9</v>
      </c>
    </row>
    <row r="2929" spans="1:3" x14ac:dyDescent="0.3">
      <c r="A2929" s="1" t="s">
        <v>3478</v>
      </c>
      <c r="B2929" s="1" t="str">
        <f t="shared" si="45"/>
        <v>USA</v>
      </c>
      <c r="C2929" s="1" t="s">
        <v>9</v>
      </c>
    </row>
    <row r="2930" spans="1:3" x14ac:dyDescent="0.3">
      <c r="A2930" s="1" t="s">
        <v>3160</v>
      </c>
      <c r="B2930" s="1" t="str">
        <f t="shared" si="45"/>
        <v>USA</v>
      </c>
      <c r="C2930" s="1" t="s">
        <v>9</v>
      </c>
    </row>
    <row r="2931" spans="1:3" x14ac:dyDescent="0.3">
      <c r="A2931" s="1" t="s">
        <v>4092</v>
      </c>
      <c r="B2931" s="1" t="str">
        <f t="shared" si="45"/>
        <v>USA</v>
      </c>
      <c r="C2931" s="1" t="s">
        <v>257</v>
      </c>
    </row>
    <row r="2932" spans="1:3" x14ac:dyDescent="0.3">
      <c r="A2932" s="1" t="s">
        <v>3038</v>
      </c>
      <c r="B2932" s="1" t="str">
        <f t="shared" si="45"/>
        <v>Russia</v>
      </c>
      <c r="C2932" s="1" t="s">
        <v>9</v>
      </c>
    </row>
    <row r="2933" spans="1:3" x14ac:dyDescent="0.3">
      <c r="A2933" s="1" t="s">
        <v>130</v>
      </c>
      <c r="B2933" s="1" t="str">
        <f t="shared" si="45"/>
        <v>Kazakhstan</v>
      </c>
      <c r="C2933" s="1" t="s">
        <v>9</v>
      </c>
    </row>
    <row r="2934" spans="1:3" x14ac:dyDescent="0.3">
      <c r="A2934" s="1" t="s">
        <v>101</v>
      </c>
      <c r="B2934" s="1" t="str">
        <f t="shared" si="45"/>
        <v>China</v>
      </c>
      <c r="C2934" s="1" t="s">
        <v>9</v>
      </c>
    </row>
    <row r="2935" spans="1:3" x14ac:dyDescent="0.3">
      <c r="A2935" s="1" t="s">
        <v>3373</v>
      </c>
      <c r="B2935" s="1" t="str">
        <f t="shared" si="45"/>
        <v>Russia</v>
      </c>
      <c r="C2935" s="1" t="s">
        <v>9</v>
      </c>
    </row>
    <row r="2936" spans="1:3" x14ac:dyDescent="0.3">
      <c r="A2936" s="1" t="s">
        <v>4338</v>
      </c>
      <c r="B2936" s="1" t="str">
        <f t="shared" si="45"/>
        <v>France</v>
      </c>
      <c r="C2936" s="1" t="s">
        <v>9</v>
      </c>
    </row>
    <row r="2937" spans="1:3" x14ac:dyDescent="0.3">
      <c r="A2937" s="1" t="s">
        <v>5301</v>
      </c>
      <c r="B2937" s="1" t="str">
        <f t="shared" si="45"/>
        <v>China</v>
      </c>
      <c r="C2937" s="1" t="s">
        <v>9</v>
      </c>
    </row>
    <row r="2938" spans="1:3" x14ac:dyDescent="0.3">
      <c r="A2938" s="1" t="s">
        <v>212</v>
      </c>
      <c r="B2938" s="1" t="str">
        <f t="shared" si="45"/>
        <v>Russia</v>
      </c>
      <c r="C2938" s="1" t="s">
        <v>9</v>
      </c>
    </row>
    <row r="2939" spans="1:3" x14ac:dyDescent="0.3">
      <c r="A2939" s="1" t="s">
        <v>658</v>
      </c>
      <c r="B2939" s="1" t="str">
        <f t="shared" si="45"/>
        <v>USA</v>
      </c>
      <c r="C2939" s="1" t="s">
        <v>9</v>
      </c>
    </row>
    <row r="2940" spans="1:3" x14ac:dyDescent="0.3">
      <c r="A2940" s="1" t="s">
        <v>5</v>
      </c>
      <c r="B2940" s="1" t="str">
        <f t="shared" si="45"/>
        <v>Russia</v>
      </c>
      <c r="C2940" s="1" t="s">
        <v>9</v>
      </c>
    </row>
    <row r="2941" spans="1:3" x14ac:dyDescent="0.3">
      <c r="A2941" s="1" t="s">
        <v>4200</v>
      </c>
      <c r="B2941" s="1" t="str">
        <f t="shared" si="45"/>
        <v>Kazakhstan</v>
      </c>
      <c r="C2941" s="1" t="s">
        <v>9</v>
      </c>
    </row>
    <row r="2942" spans="1:3" x14ac:dyDescent="0.3">
      <c r="A2942" s="1" t="s">
        <v>1630</v>
      </c>
      <c r="B2942" s="1" t="str">
        <f t="shared" si="45"/>
        <v>Kazakhstan</v>
      </c>
      <c r="C2942" s="1" t="s">
        <v>9</v>
      </c>
    </row>
    <row r="2943" spans="1:3" x14ac:dyDescent="0.3">
      <c r="A2943" s="1" t="s">
        <v>212</v>
      </c>
      <c r="B2943" s="1" t="str">
        <f t="shared" si="45"/>
        <v>Russia</v>
      </c>
      <c r="C2943" s="1" t="s">
        <v>9</v>
      </c>
    </row>
    <row r="2944" spans="1:3" x14ac:dyDescent="0.3">
      <c r="A2944" s="1" t="s">
        <v>3478</v>
      </c>
      <c r="B2944" s="1" t="str">
        <f t="shared" si="45"/>
        <v>USA</v>
      </c>
      <c r="C2944" s="1" t="s">
        <v>9</v>
      </c>
    </row>
    <row r="2945" spans="1:3" x14ac:dyDescent="0.3">
      <c r="A2945" s="1" t="s">
        <v>4200</v>
      </c>
      <c r="B2945" s="1" t="str">
        <f t="shared" si="45"/>
        <v>Kazakhstan</v>
      </c>
      <c r="C2945" s="1" t="s">
        <v>9</v>
      </c>
    </row>
    <row r="2946" spans="1:3" x14ac:dyDescent="0.3">
      <c r="A2946" s="1" t="s">
        <v>4483</v>
      </c>
      <c r="B2946" s="1" t="str">
        <f t="shared" ref="B2946:B3009" si="46">TRIM(MID(A2946, FIND("|", SUBSTITUTE(A2946, ",", "|", LEN(A2946) - LEN(SUBSTITUTE(A2946,",", "" )))) + 1, LEN(A2946)))</f>
        <v>Russia</v>
      </c>
      <c r="C2946" s="1" t="s">
        <v>9</v>
      </c>
    </row>
    <row r="2947" spans="1:3" x14ac:dyDescent="0.3">
      <c r="A2947" s="1" t="s">
        <v>4338</v>
      </c>
      <c r="B2947" s="1" t="str">
        <f t="shared" si="46"/>
        <v>France</v>
      </c>
      <c r="C2947" s="1" t="s">
        <v>9</v>
      </c>
    </row>
    <row r="2948" spans="1:3" x14ac:dyDescent="0.3">
      <c r="A2948" s="1" t="s">
        <v>212</v>
      </c>
      <c r="B2948" s="1" t="str">
        <f t="shared" si="46"/>
        <v>Russia</v>
      </c>
      <c r="C2948" s="1" t="s">
        <v>9</v>
      </c>
    </row>
    <row r="2949" spans="1:3" x14ac:dyDescent="0.3">
      <c r="A2949" s="1" t="s">
        <v>3160</v>
      </c>
      <c r="B2949" s="1" t="str">
        <f t="shared" si="46"/>
        <v>USA</v>
      </c>
      <c r="C2949" s="1" t="s">
        <v>9</v>
      </c>
    </row>
    <row r="2950" spans="1:3" x14ac:dyDescent="0.3">
      <c r="A2950" s="1" t="s">
        <v>5723</v>
      </c>
      <c r="B2950" s="1" t="str">
        <f t="shared" si="46"/>
        <v>USA</v>
      </c>
      <c r="C2950" s="1" t="s">
        <v>9</v>
      </c>
    </row>
    <row r="2951" spans="1:3" x14ac:dyDescent="0.3">
      <c r="A2951" s="1" t="s">
        <v>4149</v>
      </c>
      <c r="B2951" s="1" t="str">
        <f t="shared" si="46"/>
        <v>USA</v>
      </c>
      <c r="C2951" s="1" t="s">
        <v>9</v>
      </c>
    </row>
    <row r="2952" spans="1:3" x14ac:dyDescent="0.3">
      <c r="A2952" s="1" t="s">
        <v>1561</v>
      </c>
      <c r="B2952" s="1" t="str">
        <f t="shared" si="46"/>
        <v>Russia</v>
      </c>
      <c r="C2952" s="1" t="s">
        <v>9</v>
      </c>
    </row>
    <row r="2953" spans="1:3" x14ac:dyDescent="0.3">
      <c r="A2953" s="1" t="s">
        <v>130</v>
      </c>
      <c r="B2953" s="1" t="str">
        <f t="shared" si="46"/>
        <v>Kazakhstan</v>
      </c>
      <c r="C2953" s="1" t="s">
        <v>9</v>
      </c>
    </row>
    <row r="2954" spans="1:3" x14ac:dyDescent="0.3">
      <c r="A2954" s="1" t="s">
        <v>30</v>
      </c>
      <c r="B2954" s="1" t="str">
        <f t="shared" si="46"/>
        <v>USA</v>
      </c>
      <c r="C2954" s="1" t="s">
        <v>9</v>
      </c>
    </row>
    <row r="2955" spans="1:3" x14ac:dyDescent="0.3">
      <c r="A2955" s="1" t="s">
        <v>212</v>
      </c>
      <c r="B2955" s="1" t="str">
        <f t="shared" si="46"/>
        <v>Russia</v>
      </c>
      <c r="C2955" s="1" t="s">
        <v>9</v>
      </c>
    </row>
    <row r="2956" spans="1:3" x14ac:dyDescent="0.3">
      <c r="A2956" s="1" t="s">
        <v>4092</v>
      </c>
      <c r="B2956" s="1" t="str">
        <f t="shared" si="46"/>
        <v>USA</v>
      </c>
      <c r="C2956" s="1" t="s">
        <v>9</v>
      </c>
    </row>
    <row r="2957" spans="1:3" x14ac:dyDescent="0.3">
      <c r="A2957" s="1" t="s">
        <v>3478</v>
      </c>
      <c r="B2957" s="1" t="str">
        <f t="shared" si="46"/>
        <v>USA</v>
      </c>
      <c r="C2957" s="1" t="s">
        <v>9</v>
      </c>
    </row>
    <row r="2958" spans="1:3" x14ac:dyDescent="0.3">
      <c r="A2958" s="1" t="s">
        <v>1561</v>
      </c>
      <c r="B2958" s="1" t="str">
        <f t="shared" si="46"/>
        <v>Russia</v>
      </c>
      <c r="C2958" s="1" t="s">
        <v>9</v>
      </c>
    </row>
    <row r="2959" spans="1:3" x14ac:dyDescent="0.3">
      <c r="A2959" s="1" t="s">
        <v>3038</v>
      </c>
      <c r="B2959" s="1" t="str">
        <f t="shared" si="46"/>
        <v>Russia</v>
      </c>
      <c r="C2959" s="1" t="s">
        <v>9</v>
      </c>
    </row>
    <row r="2960" spans="1:3" x14ac:dyDescent="0.3">
      <c r="A2960" s="1" t="s">
        <v>5726</v>
      </c>
      <c r="B2960" s="1" t="str">
        <f t="shared" si="46"/>
        <v>India</v>
      </c>
      <c r="C2960" s="1" t="s">
        <v>117</v>
      </c>
    </row>
    <row r="2961" spans="1:3" x14ac:dyDescent="0.3">
      <c r="A2961" s="1" t="s">
        <v>3160</v>
      </c>
      <c r="B2961" s="1" t="str">
        <f t="shared" si="46"/>
        <v>USA</v>
      </c>
      <c r="C2961" s="1" t="s">
        <v>9</v>
      </c>
    </row>
    <row r="2962" spans="1:3" x14ac:dyDescent="0.3">
      <c r="A2962" s="1" t="s">
        <v>658</v>
      </c>
      <c r="B2962" s="1" t="str">
        <f t="shared" si="46"/>
        <v>USA</v>
      </c>
      <c r="C2962" s="1" t="s">
        <v>9</v>
      </c>
    </row>
    <row r="2963" spans="1:3" x14ac:dyDescent="0.3">
      <c r="A2963" s="1" t="s">
        <v>1630</v>
      </c>
      <c r="B2963" s="1" t="str">
        <f t="shared" si="46"/>
        <v>Kazakhstan</v>
      </c>
      <c r="C2963" s="1" t="s">
        <v>9</v>
      </c>
    </row>
    <row r="2964" spans="1:3" x14ac:dyDescent="0.3">
      <c r="A2964" s="1" t="s">
        <v>5</v>
      </c>
      <c r="B2964" s="1" t="str">
        <f t="shared" si="46"/>
        <v>Russia</v>
      </c>
      <c r="C2964" s="1" t="s">
        <v>9</v>
      </c>
    </row>
    <row r="2965" spans="1:3" x14ac:dyDescent="0.3">
      <c r="A2965" s="1" t="s">
        <v>4249</v>
      </c>
      <c r="B2965" s="1" t="str">
        <f t="shared" si="46"/>
        <v>USA</v>
      </c>
      <c r="C2965" s="1" t="s">
        <v>9</v>
      </c>
    </row>
    <row r="2966" spans="1:3" x14ac:dyDescent="0.3">
      <c r="A2966" s="1" t="s">
        <v>1630</v>
      </c>
      <c r="B2966" s="1" t="str">
        <f t="shared" si="46"/>
        <v>Kazakhstan</v>
      </c>
      <c r="C2966" s="1" t="s">
        <v>9</v>
      </c>
    </row>
    <row r="2967" spans="1:3" x14ac:dyDescent="0.3">
      <c r="A2967" s="1" t="s">
        <v>4338</v>
      </c>
      <c r="B2967" s="1" t="str">
        <f t="shared" si="46"/>
        <v>France</v>
      </c>
      <c r="C2967" s="1" t="s">
        <v>9</v>
      </c>
    </row>
    <row r="2968" spans="1:3" x14ac:dyDescent="0.3">
      <c r="A2968" s="1" t="s">
        <v>3373</v>
      </c>
      <c r="B2968" s="1" t="str">
        <f t="shared" si="46"/>
        <v>Russia</v>
      </c>
      <c r="C2968" s="1" t="s">
        <v>9</v>
      </c>
    </row>
    <row r="2969" spans="1:3" x14ac:dyDescent="0.3">
      <c r="A2969" s="1" t="s">
        <v>3160</v>
      </c>
      <c r="B2969" s="1" t="str">
        <f t="shared" si="46"/>
        <v>USA</v>
      </c>
      <c r="C2969" s="1" t="s">
        <v>9</v>
      </c>
    </row>
    <row r="2970" spans="1:3" x14ac:dyDescent="0.3">
      <c r="A2970" s="1" t="s">
        <v>130</v>
      </c>
      <c r="B2970" s="1" t="str">
        <f t="shared" si="46"/>
        <v>Kazakhstan</v>
      </c>
      <c r="C2970" s="1" t="s">
        <v>9</v>
      </c>
    </row>
    <row r="2971" spans="1:3" x14ac:dyDescent="0.3">
      <c r="A2971" s="1" t="s">
        <v>4200</v>
      </c>
      <c r="B2971" s="1" t="str">
        <f t="shared" si="46"/>
        <v>Kazakhstan</v>
      </c>
      <c r="C2971" s="1" t="s">
        <v>9</v>
      </c>
    </row>
    <row r="2972" spans="1:3" x14ac:dyDescent="0.3">
      <c r="A2972" s="1" t="s">
        <v>3038</v>
      </c>
      <c r="B2972" s="1" t="str">
        <f t="shared" si="46"/>
        <v>Russia</v>
      </c>
      <c r="C2972" s="1" t="s">
        <v>9</v>
      </c>
    </row>
    <row r="2973" spans="1:3" x14ac:dyDescent="0.3">
      <c r="A2973" s="1" t="s">
        <v>30</v>
      </c>
      <c r="B2973" s="1" t="str">
        <f t="shared" si="46"/>
        <v>USA</v>
      </c>
      <c r="C2973" s="1" t="s">
        <v>9</v>
      </c>
    </row>
    <row r="2974" spans="1:3" x14ac:dyDescent="0.3">
      <c r="A2974" s="1" t="s">
        <v>1630</v>
      </c>
      <c r="B2974" s="1" t="str">
        <f t="shared" si="46"/>
        <v>Kazakhstan</v>
      </c>
      <c r="C2974" s="1" t="s">
        <v>9</v>
      </c>
    </row>
    <row r="2975" spans="1:3" x14ac:dyDescent="0.3">
      <c r="A2975" s="1" t="s">
        <v>4092</v>
      </c>
      <c r="B2975" s="1" t="str">
        <f t="shared" si="46"/>
        <v>USA</v>
      </c>
      <c r="C2975" s="1" t="s">
        <v>9</v>
      </c>
    </row>
    <row r="2976" spans="1:3" x14ac:dyDescent="0.3">
      <c r="A2976" s="1" t="s">
        <v>3373</v>
      </c>
      <c r="B2976" s="1" t="str">
        <f t="shared" si="46"/>
        <v>Russia</v>
      </c>
      <c r="C2976" s="1" t="s">
        <v>9</v>
      </c>
    </row>
    <row r="2977" spans="1:3" x14ac:dyDescent="0.3">
      <c r="A2977" s="1" t="s">
        <v>5</v>
      </c>
      <c r="B2977" s="1" t="str">
        <f t="shared" si="46"/>
        <v>Russia</v>
      </c>
      <c r="C2977" s="1" t="s">
        <v>9</v>
      </c>
    </row>
    <row r="2978" spans="1:3" x14ac:dyDescent="0.3">
      <c r="A2978" s="1" t="s">
        <v>4338</v>
      </c>
      <c r="B2978" s="1" t="str">
        <f t="shared" si="46"/>
        <v>France</v>
      </c>
      <c r="C2978" s="1" t="s">
        <v>9</v>
      </c>
    </row>
    <row r="2979" spans="1:3" x14ac:dyDescent="0.3">
      <c r="A2979" s="1" t="s">
        <v>3160</v>
      </c>
      <c r="B2979" s="1" t="str">
        <f t="shared" si="46"/>
        <v>USA</v>
      </c>
      <c r="C2979" s="1" t="s">
        <v>9</v>
      </c>
    </row>
    <row r="2980" spans="1:3" x14ac:dyDescent="0.3">
      <c r="A2980" s="1" t="s">
        <v>1561</v>
      </c>
      <c r="B2980" s="1" t="str">
        <f t="shared" si="46"/>
        <v>Russia</v>
      </c>
      <c r="C2980" s="1" t="s">
        <v>9</v>
      </c>
    </row>
    <row r="2981" spans="1:3" x14ac:dyDescent="0.3">
      <c r="A2981" s="1" t="s">
        <v>61</v>
      </c>
      <c r="B2981" s="1" t="str">
        <f t="shared" si="46"/>
        <v>Japan</v>
      </c>
      <c r="C2981" s="1" t="s">
        <v>9</v>
      </c>
    </row>
    <row r="2982" spans="1:3" x14ac:dyDescent="0.3">
      <c r="A2982" s="1" t="s">
        <v>4149</v>
      </c>
      <c r="B2982" s="1" t="str">
        <f t="shared" si="46"/>
        <v>USA</v>
      </c>
      <c r="C2982" s="1" t="s">
        <v>9</v>
      </c>
    </row>
    <row r="2983" spans="1:3" x14ac:dyDescent="0.3">
      <c r="A2983" s="1" t="s">
        <v>2022</v>
      </c>
      <c r="B2983" s="1" t="str">
        <f t="shared" si="46"/>
        <v>Kazakhstan</v>
      </c>
      <c r="C2983" s="1" t="s">
        <v>257</v>
      </c>
    </row>
    <row r="2984" spans="1:3" x14ac:dyDescent="0.3">
      <c r="A2984" s="1" t="s">
        <v>4200</v>
      </c>
      <c r="B2984" s="1" t="str">
        <f t="shared" si="46"/>
        <v>Kazakhstan</v>
      </c>
      <c r="C2984" s="1" t="s">
        <v>9</v>
      </c>
    </row>
    <row r="2985" spans="1:3" x14ac:dyDescent="0.3">
      <c r="A2985" s="1" t="s">
        <v>1630</v>
      </c>
      <c r="B2985" s="1" t="str">
        <f t="shared" si="46"/>
        <v>Kazakhstan</v>
      </c>
      <c r="C2985" s="1" t="s">
        <v>9</v>
      </c>
    </row>
    <row r="2986" spans="1:3" x14ac:dyDescent="0.3">
      <c r="A2986" s="1" t="s">
        <v>212</v>
      </c>
      <c r="B2986" s="1" t="str">
        <f t="shared" si="46"/>
        <v>Russia</v>
      </c>
      <c r="C2986" s="1" t="s">
        <v>9</v>
      </c>
    </row>
    <row r="2987" spans="1:3" x14ac:dyDescent="0.3">
      <c r="A2987" s="1" t="s">
        <v>30</v>
      </c>
      <c r="B2987" s="1" t="str">
        <f t="shared" si="46"/>
        <v>USA</v>
      </c>
      <c r="C2987" s="1" t="s">
        <v>9</v>
      </c>
    </row>
    <row r="2988" spans="1:3" x14ac:dyDescent="0.3">
      <c r="A2988" s="1" t="s">
        <v>5</v>
      </c>
      <c r="B2988" s="1" t="str">
        <f t="shared" si="46"/>
        <v>Russia</v>
      </c>
      <c r="C2988" s="1" t="s">
        <v>9</v>
      </c>
    </row>
    <row r="2989" spans="1:3" x14ac:dyDescent="0.3">
      <c r="A2989" s="1" t="s">
        <v>18</v>
      </c>
      <c r="B2989" s="1" t="str">
        <f t="shared" si="46"/>
        <v>China</v>
      </c>
      <c r="C2989" s="1" t="s">
        <v>117</v>
      </c>
    </row>
    <row r="2990" spans="1:3" x14ac:dyDescent="0.3">
      <c r="A2990" s="1" t="s">
        <v>5600</v>
      </c>
      <c r="B2990" s="1" t="str">
        <f t="shared" si="46"/>
        <v>Kazakhstan</v>
      </c>
      <c r="C2990" s="1" t="s">
        <v>9</v>
      </c>
    </row>
    <row r="2991" spans="1:3" x14ac:dyDescent="0.3">
      <c r="A2991" s="1" t="s">
        <v>4200</v>
      </c>
      <c r="B2991" s="1" t="str">
        <f t="shared" si="46"/>
        <v>Kazakhstan</v>
      </c>
      <c r="C2991" s="1" t="s">
        <v>9</v>
      </c>
    </row>
    <row r="2992" spans="1:3" x14ac:dyDescent="0.3">
      <c r="A2992" s="1" t="s">
        <v>3566</v>
      </c>
      <c r="B2992" s="1" t="str">
        <f t="shared" si="46"/>
        <v>Russia</v>
      </c>
      <c r="C2992" s="1" t="s">
        <v>9</v>
      </c>
    </row>
    <row r="2993" spans="1:3" x14ac:dyDescent="0.3">
      <c r="A2993" s="1" t="s">
        <v>130</v>
      </c>
      <c r="B2993" s="1" t="str">
        <f t="shared" si="46"/>
        <v>Kazakhstan</v>
      </c>
      <c r="C2993" s="1" t="s">
        <v>9</v>
      </c>
    </row>
    <row r="2994" spans="1:3" x14ac:dyDescent="0.3">
      <c r="A2994" s="1" t="s">
        <v>4338</v>
      </c>
      <c r="B2994" s="1" t="str">
        <f t="shared" si="46"/>
        <v>France</v>
      </c>
      <c r="C2994" s="1" t="s">
        <v>9</v>
      </c>
    </row>
    <row r="2995" spans="1:3" x14ac:dyDescent="0.3">
      <c r="A2995" s="1" t="s">
        <v>4092</v>
      </c>
      <c r="B2995" s="1" t="str">
        <f t="shared" si="46"/>
        <v>USA</v>
      </c>
      <c r="C2995" s="1" t="s">
        <v>9</v>
      </c>
    </row>
    <row r="2996" spans="1:3" x14ac:dyDescent="0.3">
      <c r="A2996" s="1" t="s">
        <v>5557</v>
      </c>
      <c r="B2996" s="1" t="str">
        <f t="shared" si="46"/>
        <v>USA</v>
      </c>
      <c r="C2996" s="1" t="s">
        <v>9</v>
      </c>
    </row>
    <row r="2997" spans="1:3" x14ac:dyDescent="0.3">
      <c r="A2997" s="1" t="s">
        <v>1561</v>
      </c>
      <c r="B2997" s="1" t="str">
        <f t="shared" si="46"/>
        <v>Russia</v>
      </c>
      <c r="C2997" s="1" t="s">
        <v>9</v>
      </c>
    </row>
    <row r="2998" spans="1:3" x14ac:dyDescent="0.3">
      <c r="A2998" s="1" t="s">
        <v>30</v>
      </c>
      <c r="B2998" s="1" t="str">
        <f t="shared" si="46"/>
        <v>USA</v>
      </c>
      <c r="C2998" s="1" t="s">
        <v>9</v>
      </c>
    </row>
    <row r="2999" spans="1:3" x14ac:dyDescent="0.3">
      <c r="A2999" s="1" t="s">
        <v>4200</v>
      </c>
      <c r="B2999" s="1" t="str">
        <f t="shared" si="46"/>
        <v>Kazakhstan</v>
      </c>
      <c r="C2999" s="1" t="s">
        <v>9</v>
      </c>
    </row>
    <row r="3000" spans="1:3" x14ac:dyDescent="0.3">
      <c r="A3000" s="1" t="s">
        <v>212</v>
      </c>
      <c r="B3000" s="1" t="str">
        <f t="shared" si="46"/>
        <v>Russia</v>
      </c>
      <c r="C3000" s="1" t="s">
        <v>9</v>
      </c>
    </row>
    <row r="3001" spans="1:3" x14ac:dyDescent="0.3">
      <c r="A3001" s="1" t="s">
        <v>4483</v>
      </c>
      <c r="B3001" s="1" t="str">
        <f t="shared" si="46"/>
        <v>Russia</v>
      </c>
      <c r="C3001" s="1" t="s">
        <v>9</v>
      </c>
    </row>
    <row r="3002" spans="1:3" x14ac:dyDescent="0.3">
      <c r="A3002" s="1" t="s">
        <v>27</v>
      </c>
      <c r="B3002" s="1" t="str">
        <f t="shared" si="46"/>
        <v>USA</v>
      </c>
      <c r="C3002" s="1" t="s">
        <v>9</v>
      </c>
    </row>
    <row r="3003" spans="1:3" x14ac:dyDescent="0.3">
      <c r="A3003" s="1" t="s">
        <v>4338</v>
      </c>
      <c r="B3003" s="1" t="str">
        <f t="shared" si="46"/>
        <v>France</v>
      </c>
      <c r="C3003" s="1" t="s">
        <v>9</v>
      </c>
    </row>
    <row r="3004" spans="1:3" x14ac:dyDescent="0.3">
      <c r="A3004" s="1" t="s">
        <v>529</v>
      </c>
      <c r="B3004" s="1" t="str">
        <f t="shared" si="46"/>
        <v>Kazakhstan</v>
      </c>
      <c r="C3004" s="1" t="s">
        <v>9</v>
      </c>
    </row>
    <row r="3005" spans="1:3" x14ac:dyDescent="0.3">
      <c r="A3005" s="1" t="s">
        <v>1630</v>
      </c>
      <c r="B3005" s="1" t="str">
        <f t="shared" si="46"/>
        <v>Kazakhstan</v>
      </c>
      <c r="C3005" s="1" t="s">
        <v>9</v>
      </c>
    </row>
    <row r="3006" spans="1:3" x14ac:dyDescent="0.3">
      <c r="A3006" s="1" t="s">
        <v>3373</v>
      </c>
      <c r="B3006" s="1" t="str">
        <f t="shared" si="46"/>
        <v>Russia</v>
      </c>
      <c r="C3006" s="1" t="s">
        <v>9</v>
      </c>
    </row>
    <row r="3007" spans="1:3" x14ac:dyDescent="0.3">
      <c r="A3007" s="1" t="s">
        <v>1630</v>
      </c>
      <c r="B3007" s="1" t="str">
        <f t="shared" si="46"/>
        <v>Kazakhstan</v>
      </c>
      <c r="C3007" s="1" t="s">
        <v>9</v>
      </c>
    </row>
    <row r="3008" spans="1:3" x14ac:dyDescent="0.3">
      <c r="A3008" s="1" t="s">
        <v>5</v>
      </c>
      <c r="B3008" s="1" t="str">
        <f t="shared" si="46"/>
        <v>Russia</v>
      </c>
      <c r="C3008" s="1" t="s">
        <v>9</v>
      </c>
    </row>
    <row r="3009" spans="1:3" x14ac:dyDescent="0.3">
      <c r="A3009" s="1" t="s">
        <v>1630</v>
      </c>
      <c r="B3009" s="1" t="str">
        <f t="shared" si="46"/>
        <v>Kazakhstan</v>
      </c>
      <c r="C3009" s="1" t="s">
        <v>9</v>
      </c>
    </row>
    <row r="3010" spans="1:3" x14ac:dyDescent="0.3">
      <c r="A3010" s="1" t="s">
        <v>498</v>
      </c>
      <c r="B3010" s="1" t="str">
        <f t="shared" ref="B3010:B3073" si="47">TRIM(MID(A3010, FIND("|", SUBSTITUTE(A3010, ",", "|", LEN(A3010) - LEN(SUBSTITUTE(A3010,",", "" )))) + 1, LEN(A3010)))</f>
        <v>Israel</v>
      </c>
      <c r="C3010" s="1" t="s">
        <v>257</v>
      </c>
    </row>
    <row r="3011" spans="1:3" x14ac:dyDescent="0.3">
      <c r="A3011" s="1" t="s">
        <v>3566</v>
      </c>
      <c r="B3011" s="1" t="str">
        <f t="shared" si="47"/>
        <v>Russia</v>
      </c>
      <c r="C3011" s="1" t="s">
        <v>9</v>
      </c>
    </row>
    <row r="3012" spans="1:3" x14ac:dyDescent="0.3">
      <c r="A3012" s="1" t="s">
        <v>4338</v>
      </c>
      <c r="B3012" s="1" t="str">
        <f t="shared" si="47"/>
        <v>France</v>
      </c>
      <c r="C3012" s="1" t="s">
        <v>9</v>
      </c>
    </row>
    <row r="3013" spans="1:3" x14ac:dyDescent="0.3">
      <c r="A3013" s="1" t="s">
        <v>212</v>
      </c>
      <c r="B3013" s="1" t="str">
        <f t="shared" si="47"/>
        <v>Russia</v>
      </c>
      <c r="C3013" s="1" t="s">
        <v>9</v>
      </c>
    </row>
    <row r="3014" spans="1:3" x14ac:dyDescent="0.3">
      <c r="A3014" s="1" t="s">
        <v>5</v>
      </c>
      <c r="B3014" s="1" t="str">
        <f t="shared" si="47"/>
        <v>Russia</v>
      </c>
      <c r="C3014" s="1" t="s">
        <v>9</v>
      </c>
    </row>
    <row r="3015" spans="1:3" x14ac:dyDescent="0.3">
      <c r="A3015" s="1" t="s">
        <v>4200</v>
      </c>
      <c r="B3015" s="1" t="str">
        <f t="shared" si="47"/>
        <v>Kazakhstan</v>
      </c>
      <c r="C3015" s="1" t="s">
        <v>9</v>
      </c>
    </row>
    <row r="3016" spans="1:3" x14ac:dyDescent="0.3">
      <c r="A3016" s="1" t="s">
        <v>30</v>
      </c>
      <c r="B3016" s="1" t="str">
        <f t="shared" si="47"/>
        <v>USA</v>
      </c>
      <c r="C3016" s="1" t="s">
        <v>9</v>
      </c>
    </row>
    <row r="3017" spans="1:3" x14ac:dyDescent="0.3">
      <c r="A3017" s="1" t="s">
        <v>2022</v>
      </c>
      <c r="B3017" s="1" t="str">
        <f t="shared" si="47"/>
        <v>Kazakhstan</v>
      </c>
      <c r="C3017" s="1" t="s">
        <v>257</v>
      </c>
    </row>
    <row r="3018" spans="1:3" x14ac:dyDescent="0.3">
      <c r="A3018" s="1" t="s">
        <v>714</v>
      </c>
      <c r="B3018" s="1" t="str">
        <f t="shared" si="47"/>
        <v>Japan</v>
      </c>
      <c r="C3018" s="1" t="s">
        <v>9</v>
      </c>
    </row>
    <row r="3019" spans="1:3" x14ac:dyDescent="0.3">
      <c r="A3019" s="1" t="s">
        <v>130</v>
      </c>
      <c r="B3019" s="1" t="str">
        <f t="shared" si="47"/>
        <v>Kazakhstan</v>
      </c>
      <c r="C3019" s="1" t="s">
        <v>9</v>
      </c>
    </row>
    <row r="3020" spans="1:3" x14ac:dyDescent="0.3">
      <c r="A3020" s="1" t="s">
        <v>61</v>
      </c>
      <c r="B3020" s="1" t="str">
        <f t="shared" si="47"/>
        <v>Japan</v>
      </c>
      <c r="C3020" s="1" t="s">
        <v>9</v>
      </c>
    </row>
    <row r="3021" spans="1:3" x14ac:dyDescent="0.3">
      <c r="A3021" s="1" t="s">
        <v>3373</v>
      </c>
      <c r="B3021" s="1" t="str">
        <f t="shared" si="47"/>
        <v>Russia</v>
      </c>
      <c r="C3021" s="1" t="s">
        <v>9</v>
      </c>
    </row>
    <row r="3022" spans="1:3" x14ac:dyDescent="0.3">
      <c r="A3022" s="1" t="s">
        <v>212</v>
      </c>
      <c r="B3022" s="1" t="str">
        <f t="shared" si="47"/>
        <v>Russia</v>
      </c>
      <c r="C3022" s="1" t="s">
        <v>9</v>
      </c>
    </row>
    <row r="3023" spans="1:3" x14ac:dyDescent="0.3">
      <c r="A3023" s="1" t="s">
        <v>1630</v>
      </c>
      <c r="B3023" s="1" t="str">
        <f t="shared" si="47"/>
        <v>Kazakhstan</v>
      </c>
      <c r="C3023" s="1" t="s">
        <v>9</v>
      </c>
    </row>
    <row r="3024" spans="1:3" x14ac:dyDescent="0.3">
      <c r="A3024" s="1" t="s">
        <v>3566</v>
      </c>
      <c r="B3024" s="1" t="str">
        <f t="shared" si="47"/>
        <v>Russia</v>
      </c>
      <c r="C3024" s="1" t="s">
        <v>9</v>
      </c>
    </row>
    <row r="3025" spans="1:3" x14ac:dyDescent="0.3">
      <c r="A3025" s="1" t="s">
        <v>4338</v>
      </c>
      <c r="B3025" s="1" t="str">
        <f t="shared" si="47"/>
        <v>France</v>
      </c>
      <c r="C3025" s="1" t="s">
        <v>9</v>
      </c>
    </row>
    <row r="3026" spans="1:3" x14ac:dyDescent="0.3">
      <c r="A3026" s="1" t="s">
        <v>30</v>
      </c>
      <c r="B3026" s="1" t="str">
        <f t="shared" si="47"/>
        <v>USA</v>
      </c>
      <c r="C3026" s="1" t="s">
        <v>9</v>
      </c>
    </row>
    <row r="3027" spans="1:3" x14ac:dyDescent="0.3">
      <c r="A3027" s="1" t="s">
        <v>5</v>
      </c>
      <c r="B3027" s="1" t="str">
        <f t="shared" si="47"/>
        <v>Russia</v>
      </c>
      <c r="C3027" s="1" t="s">
        <v>9</v>
      </c>
    </row>
    <row r="3028" spans="1:3" x14ac:dyDescent="0.3">
      <c r="A3028" s="1" t="s">
        <v>212</v>
      </c>
      <c r="B3028" s="1" t="str">
        <f t="shared" si="47"/>
        <v>Russia</v>
      </c>
      <c r="C3028" s="1" t="s">
        <v>9</v>
      </c>
    </row>
    <row r="3029" spans="1:3" x14ac:dyDescent="0.3">
      <c r="A3029" s="1" t="s">
        <v>5681</v>
      </c>
      <c r="B3029" s="1" t="str">
        <f t="shared" si="47"/>
        <v>USA</v>
      </c>
      <c r="C3029" s="1" t="s">
        <v>117</v>
      </c>
    </row>
    <row r="3030" spans="1:3" x14ac:dyDescent="0.3">
      <c r="A3030" s="1" t="s">
        <v>4338</v>
      </c>
      <c r="B3030" s="1" t="str">
        <f t="shared" si="47"/>
        <v>France</v>
      </c>
      <c r="C3030" s="1" t="s">
        <v>9</v>
      </c>
    </row>
    <row r="3031" spans="1:3" x14ac:dyDescent="0.3">
      <c r="A3031" s="1" t="s">
        <v>130</v>
      </c>
      <c r="B3031" s="1" t="str">
        <f t="shared" si="47"/>
        <v>Kazakhstan</v>
      </c>
      <c r="C3031" s="1" t="s">
        <v>9</v>
      </c>
    </row>
    <row r="3032" spans="1:3" x14ac:dyDescent="0.3">
      <c r="A3032" s="1" t="s">
        <v>5</v>
      </c>
      <c r="B3032" s="1" t="str">
        <f t="shared" si="47"/>
        <v>Russia</v>
      </c>
      <c r="C3032" s="1" t="s">
        <v>9</v>
      </c>
    </row>
    <row r="3033" spans="1:3" x14ac:dyDescent="0.3">
      <c r="A3033" s="1" t="s">
        <v>3478</v>
      </c>
      <c r="B3033" s="1" t="str">
        <f t="shared" si="47"/>
        <v>USA</v>
      </c>
      <c r="C3033" s="1" t="s">
        <v>9</v>
      </c>
    </row>
    <row r="3034" spans="1:3" x14ac:dyDescent="0.3">
      <c r="A3034" s="1" t="s">
        <v>529</v>
      </c>
      <c r="B3034" s="1" t="str">
        <f t="shared" si="47"/>
        <v>Kazakhstan</v>
      </c>
      <c r="C3034" s="1" t="s">
        <v>9</v>
      </c>
    </row>
    <row r="3035" spans="1:3" x14ac:dyDescent="0.3">
      <c r="A3035" s="1" t="s">
        <v>5723</v>
      </c>
      <c r="B3035" s="1" t="str">
        <f t="shared" si="47"/>
        <v>USA</v>
      </c>
      <c r="C3035" s="1" t="s">
        <v>9</v>
      </c>
    </row>
    <row r="3036" spans="1:3" x14ac:dyDescent="0.3">
      <c r="A3036" s="1" t="s">
        <v>212</v>
      </c>
      <c r="B3036" s="1" t="str">
        <f t="shared" si="47"/>
        <v>Russia</v>
      </c>
      <c r="C3036" s="1" t="s">
        <v>9</v>
      </c>
    </row>
    <row r="3037" spans="1:3" x14ac:dyDescent="0.3">
      <c r="A3037" s="1" t="s">
        <v>3373</v>
      </c>
      <c r="B3037" s="1" t="str">
        <f t="shared" si="47"/>
        <v>Russia</v>
      </c>
      <c r="C3037" s="1" t="s">
        <v>257</v>
      </c>
    </row>
    <row r="3038" spans="1:3" x14ac:dyDescent="0.3">
      <c r="A3038" s="1" t="s">
        <v>5</v>
      </c>
      <c r="B3038" s="1" t="str">
        <f t="shared" si="47"/>
        <v>Russia</v>
      </c>
      <c r="C3038" s="1" t="s">
        <v>9</v>
      </c>
    </row>
    <row r="3039" spans="1:3" x14ac:dyDescent="0.3">
      <c r="A3039" s="1" t="s">
        <v>3566</v>
      </c>
      <c r="B3039" s="1" t="str">
        <f t="shared" si="47"/>
        <v>Russia</v>
      </c>
      <c r="C3039" s="1" t="s">
        <v>9</v>
      </c>
    </row>
    <row r="3040" spans="1:3" x14ac:dyDescent="0.3">
      <c r="A3040" s="1" t="s">
        <v>1561</v>
      </c>
      <c r="B3040" s="1" t="str">
        <f t="shared" si="47"/>
        <v>Russia</v>
      </c>
      <c r="C3040" s="1" t="s">
        <v>9</v>
      </c>
    </row>
    <row r="3041" spans="1:3" x14ac:dyDescent="0.3">
      <c r="A3041" s="1" t="s">
        <v>658</v>
      </c>
      <c r="B3041" s="1" t="str">
        <f t="shared" si="47"/>
        <v>USA</v>
      </c>
      <c r="C3041" s="1" t="s">
        <v>9</v>
      </c>
    </row>
    <row r="3042" spans="1:3" x14ac:dyDescent="0.3">
      <c r="A3042" s="1" t="s">
        <v>3566</v>
      </c>
      <c r="B3042" s="1" t="str">
        <f t="shared" si="47"/>
        <v>Russia</v>
      </c>
      <c r="C3042" s="1" t="s">
        <v>9</v>
      </c>
    </row>
    <row r="3043" spans="1:3" x14ac:dyDescent="0.3">
      <c r="A3043" s="1" t="s">
        <v>1630</v>
      </c>
      <c r="B3043" s="1" t="str">
        <f t="shared" si="47"/>
        <v>Kazakhstan</v>
      </c>
      <c r="C3043" s="1" t="s">
        <v>9</v>
      </c>
    </row>
    <row r="3044" spans="1:3" x14ac:dyDescent="0.3">
      <c r="A3044" s="1" t="s">
        <v>3160</v>
      </c>
      <c r="B3044" s="1" t="str">
        <f t="shared" si="47"/>
        <v>USA</v>
      </c>
      <c r="C3044" s="1" t="s">
        <v>9</v>
      </c>
    </row>
    <row r="3045" spans="1:3" x14ac:dyDescent="0.3">
      <c r="A3045" s="1" t="s">
        <v>212</v>
      </c>
      <c r="B3045" s="1" t="str">
        <f t="shared" si="47"/>
        <v>Russia</v>
      </c>
      <c r="C3045" s="1" t="s">
        <v>9</v>
      </c>
    </row>
    <row r="3046" spans="1:3" x14ac:dyDescent="0.3">
      <c r="A3046" s="1" t="s">
        <v>5</v>
      </c>
      <c r="B3046" s="1" t="str">
        <f t="shared" si="47"/>
        <v>Russia</v>
      </c>
      <c r="C3046" s="1" t="s">
        <v>9</v>
      </c>
    </row>
    <row r="3047" spans="1:3" x14ac:dyDescent="0.3">
      <c r="A3047" s="1" t="s">
        <v>1630</v>
      </c>
      <c r="B3047" s="1" t="str">
        <f t="shared" si="47"/>
        <v>Kazakhstan</v>
      </c>
      <c r="C3047" s="1" t="s">
        <v>9</v>
      </c>
    </row>
    <row r="3048" spans="1:3" x14ac:dyDescent="0.3">
      <c r="A3048" s="1" t="s">
        <v>3566</v>
      </c>
      <c r="B3048" s="1" t="str">
        <f t="shared" si="47"/>
        <v>Russia</v>
      </c>
      <c r="C3048" s="1" t="s">
        <v>9</v>
      </c>
    </row>
    <row r="3049" spans="1:3" x14ac:dyDescent="0.3">
      <c r="A3049" s="1" t="s">
        <v>5557</v>
      </c>
      <c r="B3049" s="1" t="str">
        <f t="shared" si="47"/>
        <v>USA</v>
      </c>
      <c r="C3049" s="1" t="s">
        <v>9</v>
      </c>
    </row>
    <row r="3050" spans="1:3" x14ac:dyDescent="0.3">
      <c r="A3050" s="1" t="s">
        <v>30</v>
      </c>
      <c r="B3050" s="1" t="str">
        <f t="shared" si="47"/>
        <v>USA</v>
      </c>
      <c r="C3050" s="1" t="s">
        <v>9</v>
      </c>
    </row>
    <row r="3051" spans="1:3" x14ac:dyDescent="0.3">
      <c r="A3051" s="1" t="s">
        <v>3566</v>
      </c>
      <c r="B3051" s="1" t="str">
        <f t="shared" si="47"/>
        <v>Russia</v>
      </c>
      <c r="C3051" s="1" t="s">
        <v>9</v>
      </c>
    </row>
    <row r="3052" spans="1:3" x14ac:dyDescent="0.3">
      <c r="A3052" s="1" t="s">
        <v>4092</v>
      </c>
      <c r="B3052" s="1" t="str">
        <f t="shared" si="47"/>
        <v>USA</v>
      </c>
      <c r="C3052" s="1" t="s">
        <v>257</v>
      </c>
    </row>
    <row r="3053" spans="1:3" x14ac:dyDescent="0.3">
      <c r="A3053" s="1" t="s">
        <v>3373</v>
      </c>
      <c r="B3053" s="1" t="str">
        <f t="shared" si="47"/>
        <v>Russia</v>
      </c>
      <c r="C3053" s="1" t="s">
        <v>9</v>
      </c>
    </row>
    <row r="3054" spans="1:3" x14ac:dyDescent="0.3">
      <c r="A3054" s="1" t="s">
        <v>3160</v>
      </c>
      <c r="B3054" s="1" t="str">
        <f t="shared" si="47"/>
        <v>USA</v>
      </c>
      <c r="C3054" s="1" t="s">
        <v>9</v>
      </c>
    </row>
    <row r="3055" spans="1:3" x14ac:dyDescent="0.3">
      <c r="A3055" s="1" t="s">
        <v>658</v>
      </c>
      <c r="B3055" s="1" t="str">
        <f t="shared" si="47"/>
        <v>USA</v>
      </c>
      <c r="C3055" s="1" t="s">
        <v>9</v>
      </c>
    </row>
    <row r="3056" spans="1:3" x14ac:dyDescent="0.3">
      <c r="A3056" s="1" t="s">
        <v>4338</v>
      </c>
      <c r="B3056" s="1" t="str">
        <f t="shared" si="47"/>
        <v>France</v>
      </c>
      <c r="C3056" s="1" t="s">
        <v>9</v>
      </c>
    </row>
    <row r="3057" spans="1:3" x14ac:dyDescent="0.3">
      <c r="A3057" s="1" t="s">
        <v>529</v>
      </c>
      <c r="B3057" s="1" t="str">
        <f t="shared" si="47"/>
        <v>Kazakhstan</v>
      </c>
      <c r="C3057" s="1" t="s">
        <v>9</v>
      </c>
    </row>
    <row r="3058" spans="1:3" x14ac:dyDescent="0.3">
      <c r="A3058" s="1" t="s">
        <v>6272</v>
      </c>
      <c r="B3058" s="1" t="str">
        <f t="shared" si="47"/>
        <v>Kazakhstan</v>
      </c>
      <c r="C3058" s="1" t="s">
        <v>9</v>
      </c>
    </row>
    <row r="3059" spans="1:3" x14ac:dyDescent="0.3">
      <c r="A3059" s="1" t="s">
        <v>3038</v>
      </c>
      <c r="B3059" s="1" t="str">
        <f t="shared" si="47"/>
        <v>Russia</v>
      </c>
      <c r="C3059" s="1" t="s">
        <v>9</v>
      </c>
    </row>
    <row r="3060" spans="1:3" x14ac:dyDescent="0.3">
      <c r="A3060" s="1" t="s">
        <v>212</v>
      </c>
      <c r="B3060" s="1" t="str">
        <f t="shared" si="47"/>
        <v>Russia</v>
      </c>
      <c r="C3060" s="1" t="s">
        <v>9</v>
      </c>
    </row>
    <row r="3061" spans="1:3" x14ac:dyDescent="0.3">
      <c r="A3061" s="1" t="s">
        <v>3373</v>
      </c>
      <c r="B3061" s="1" t="str">
        <f t="shared" si="47"/>
        <v>Russia</v>
      </c>
      <c r="C3061" s="1" t="s">
        <v>9</v>
      </c>
    </row>
    <row r="3062" spans="1:3" x14ac:dyDescent="0.3">
      <c r="A3062" s="1" t="s">
        <v>1630</v>
      </c>
      <c r="B3062" s="1" t="str">
        <f t="shared" si="47"/>
        <v>Kazakhstan</v>
      </c>
      <c r="C3062" s="1" t="s">
        <v>9</v>
      </c>
    </row>
    <row r="3063" spans="1:3" x14ac:dyDescent="0.3">
      <c r="A3063" s="1" t="s">
        <v>1561</v>
      </c>
      <c r="B3063" s="1" t="str">
        <f t="shared" si="47"/>
        <v>Russia</v>
      </c>
      <c r="C3063" s="1" t="s">
        <v>9</v>
      </c>
    </row>
    <row r="3064" spans="1:3" x14ac:dyDescent="0.3">
      <c r="A3064" s="1" t="s">
        <v>3160</v>
      </c>
      <c r="B3064" s="1" t="str">
        <f t="shared" si="47"/>
        <v>USA</v>
      </c>
      <c r="C3064" s="1" t="s">
        <v>9</v>
      </c>
    </row>
    <row r="3065" spans="1:3" x14ac:dyDescent="0.3">
      <c r="A3065" s="1" t="s">
        <v>27</v>
      </c>
      <c r="B3065" s="1" t="str">
        <f t="shared" si="47"/>
        <v>USA</v>
      </c>
      <c r="C3065" s="1" t="s">
        <v>9</v>
      </c>
    </row>
    <row r="3066" spans="1:3" x14ac:dyDescent="0.3">
      <c r="A3066" s="1" t="s">
        <v>3038</v>
      </c>
      <c r="B3066" s="1" t="str">
        <f t="shared" si="47"/>
        <v>Russia</v>
      </c>
      <c r="C3066" s="1" t="s">
        <v>9</v>
      </c>
    </row>
    <row r="3067" spans="1:3" x14ac:dyDescent="0.3">
      <c r="A3067" s="1" t="s">
        <v>4338</v>
      </c>
      <c r="B3067" s="1" t="str">
        <f t="shared" si="47"/>
        <v>France</v>
      </c>
      <c r="C3067" s="1" t="s">
        <v>9</v>
      </c>
    </row>
    <row r="3068" spans="1:3" x14ac:dyDescent="0.3">
      <c r="A3068" s="1" t="s">
        <v>4200</v>
      </c>
      <c r="B3068" s="1" t="str">
        <f t="shared" si="47"/>
        <v>Kazakhstan</v>
      </c>
      <c r="C3068" s="1" t="s">
        <v>9</v>
      </c>
    </row>
    <row r="3069" spans="1:3" x14ac:dyDescent="0.3">
      <c r="A3069" s="1" t="s">
        <v>1561</v>
      </c>
      <c r="B3069" s="1" t="str">
        <f t="shared" si="47"/>
        <v>Russia</v>
      </c>
      <c r="C3069" s="1" t="s">
        <v>9</v>
      </c>
    </row>
    <row r="3070" spans="1:3" x14ac:dyDescent="0.3">
      <c r="A3070" s="1" t="s">
        <v>212</v>
      </c>
      <c r="B3070" s="1" t="str">
        <f t="shared" si="47"/>
        <v>Russia</v>
      </c>
      <c r="C3070" s="1" t="s">
        <v>9</v>
      </c>
    </row>
    <row r="3071" spans="1:3" x14ac:dyDescent="0.3">
      <c r="A3071" s="1" t="s">
        <v>1630</v>
      </c>
      <c r="B3071" s="1" t="str">
        <f t="shared" si="47"/>
        <v>Kazakhstan</v>
      </c>
      <c r="C3071" s="1" t="s">
        <v>9</v>
      </c>
    </row>
    <row r="3072" spans="1:3" x14ac:dyDescent="0.3">
      <c r="A3072" s="1" t="s">
        <v>529</v>
      </c>
      <c r="B3072" s="1" t="str">
        <f t="shared" si="47"/>
        <v>Kazakhstan</v>
      </c>
      <c r="C3072" s="1" t="s">
        <v>9</v>
      </c>
    </row>
    <row r="3073" spans="1:3" x14ac:dyDescent="0.3">
      <c r="A3073" s="1" t="s">
        <v>1561</v>
      </c>
      <c r="B3073" s="1" t="str">
        <f t="shared" si="47"/>
        <v>Russia</v>
      </c>
      <c r="C3073" s="1" t="s">
        <v>9</v>
      </c>
    </row>
    <row r="3074" spans="1:3" x14ac:dyDescent="0.3">
      <c r="A3074" s="1" t="s">
        <v>3038</v>
      </c>
      <c r="B3074" s="1" t="str">
        <f t="shared" ref="B3074:B3137" si="48">TRIM(MID(A3074, FIND("|", SUBSTITUTE(A3074, ",", "|", LEN(A3074) - LEN(SUBSTITUTE(A3074,",", "" )))) + 1, LEN(A3074)))</f>
        <v>Russia</v>
      </c>
      <c r="C3074" s="1" t="s">
        <v>9</v>
      </c>
    </row>
    <row r="3075" spans="1:3" x14ac:dyDescent="0.3">
      <c r="A3075" s="1" t="s">
        <v>1561</v>
      </c>
      <c r="B3075" s="1" t="str">
        <f t="shared" si="48"/>
        <v>Russia</v>
      </c>
      <c r="C3075" s="1" t="s">
        <v>9</v>
      </c>
    </row>
    <row r="3076" spans="1:3" x14ac:dyDescent="0.3">
      <c r="A3076" s="1" t="s">
        <v>1561</v>
      </c>
      <c r="B3076" s="1" t="str">
        <f t="shared" si="48"/>
        <v>Russia</v>
      </c>
      <c r="C3076" s="1" t="s">
        <v>9</v>
      </c>
    </row>
    <row r="3077" spans="1:3" x14ac:dyDescent="0.3">
      <c r="A3077" s="1" t="s">
        <v>3926</v>
      </c>
      <c r="B3077" s="1" t="str">
        <f t="shared" si="48"/>
        <v>Kazakhstan</v>
      </c>
      <c r="C3077" s="1" t="s">
        <v>9</v>
      </c>
    </row>
    <row r="3078" spans="1:3" x14ac:dyDescent="0.3">
      <c r="A3078" s="1" t="s">
        <v>3038</v>
      </c>
      <c r="B3078" s="1" t="str">
        <f t="shared" si="48"/>
        <v>Russia</v>
      </c>
      <c r="C3078" s="1" t="s">
        <v>9</v>
      </c>
    </row>
    <row r="3079" spans="1:3" x14ac:dyDescent="0.3">
      <c r="A3079" s="1" t="s">
        <v>4338</v>
      </c>
      <c r="B3079" s="1" t="str">
        <f t="shared" si="48"/>
        <v>France</v>
      </c>
      <c r="C3079" s="1" t="s">
        <v>9</v>
      </c>
    </row>
    <row r="3080" spans="1:3" x14ac:dyDescent="0.3">
      <c r="A3080" s="1" t="s">
        <v>1630</v>
      </c>
      <c r="B3080" s="1" t="str">
        <f t="shared" si="48"/>
        <v>Kazakhstan</v>
      </c>
      <c r="C3080" s="1" t="s">
        <v>9</v>
      </c>
    </row>
    <row r="3081" spans="1:3" x14ac:dyDescent="0.3">
      <c r="A3081" s="1" t="s">
        <v>3160</v>
      </c>
      <c r="B3081" s="1" t="str">
        <f t="shared" si="48"/>
        <v>USA</v>
      </c>
      <c r="C3081" s="1" t="s">
        <v>9</v>
      </c>
    </row>
    <row r="3082" spans="1:3" x14ac:dyDescent="0.3">
      <c r="A3082" s="1" t="s">
        <v>529</v>
      </c>
      <c r="B3082" s="1" t="str">
        <f t="shared" si="48"/>
        <v>Kazakhstan</v>
      </c>
      <c r="C3082" s="1" t="s">
        <v>9</v>
      </c>
    </row>
    <row r="3083" spans="1:3" x14ac:dyDescent="0.3">
      <c r="A3083" s="1" t="s">
        <v>3038</v>
      </c>
      <c r="B3083" s="1" t="str">
        <f t="shared" si="48"/>
        <v>Russia</v>
      </c>
      <c r="C3083" s="1" t="s">
        <v>9</v>
      </c>
    </row>
    <row r="3084" spans="1:3" x14ac:dyDescent="0.3">
      <c r="A3084" s="1" t="s">
        <v>3566</v>
      </c>
      <c r="B3084" s="1" t="str">
        <f t="shared" si="48"/>
        <v>Russia</v>
      </c>
      <c r="C3084" s="1" t="s">
        <v>9</v>
      </c>
    </row>
    <row r="3085" spans="1:3" x14ac:dyDescent="0.3">
      <c r="A3085" s="1" t="s">
        <v>1630</v>
      </c>
      <c r="B3085" s="1" t="str">
        <f t="shared" si="48"/>
        <v>Kazakhstan</v>
      </c>
      <c r="C3085" s="1" t="s">
        <v>9</v>
      </c>
    </row>
    <row r="3086" spans="1:3" x14ac:dyDescent="0.3">
      <c r="A3086" s="1" t="s">
        <v>4200</v>
      </c>
      <c r="B3086" s="1" t="str">
        <f t="shared" si="48"/>
        <v>Kazakhstan</v>
      </c>
      <c r="C3086" s="1" t="s">
        <v>9</v>
      </c>
    </row>
    <row r="3087" spans="1:3" x14ac:dyDescent="0.3">
      <c r="A3087" s="1" t="s">
        <v>1561</v>
      </c>
      <c r="B3087" s="1" t="str">
        <f t="shared" si="48"/>
        <v>Russia</v>
      </c>
      <c r="C3087" s="1" t="s">
        <v>9</v>
      </c>
    </row>
    <row r="3088" spans="1:3" x14ac:dyDescent="0.3">
      <c r="A3088" s="1" t="s">
        <v>6272</v>
      </c>
      <c r="B3088" s="1" t="str">
        <f t="shared" si="48"/>
        <v>Kazakhstan</v>
      </c>
      <c r="C3088" s="1" t="s">
        <v>9</v>
      </c>
    </row>
    <row r="3089" spans="1:3" x14ac:dyDescent="0.3">
      <c r="A3089" s="1" t="s">
        <v>5</v>
      </c>
      <c r="B3089" s="1" t="str">
        <f t="shared" si="48"/>
        <v>Russia</v>
      </c>
      <c r="C3089" s="1" t="s">
        <v>9</v>
      </c>
    </row>
    <row r="3090" spans="1:3" x14ac:dyDescent="0.3">
      <c r="A3090" s="1" t="s">
        <v>3926</v>
      </c>
      <c r="B3090" s="1" t="str">
        <f t="shared" si="48"/>
        <v>Kazakhstan</v>
      </c>
      <c r="C3090" s="1" t="s">
        <v>9</v>
      </c>
    </row>
    <row r="3091" spans="1:3" x14ac:dyDescent="0.3">
      <c r="A3091" s="1" t="s">
        <v>1630</v>
      </c>
      <c r="B3091" s="1" t="str">
        <f t="shared" si="48"/>
        <v>Kazakhstan</v>
      </c>
      <c r="C3091" s="1" t="s">
        <v>9</v>
      </c>
    </row>
    <row r="3092" spans="1:3" x14ac:dyDescent="0.3">
      <c r="A3092" s="1" t="s">
        <v>658</v>
      </c>
      <c r="B3092" s="1" t="str">
        <f t="shared" si="48"/>
        <v>USA</v>
      </c>
      <c r="C3092" s="1" t="s">
        <v>9</v>
      </c>
    </row>
    <row r="3093" spans="1:3" x14ac:dyDescent="0.3">
      <c r="A3093" s="1" t="s">
        <v>5557</v>
      </c>
      <c r="B3093" s="1" t="str">
        <f t="shared" si="48"/>
        <v>USA</v>
      </c>
      <c r="C3093" s="1" t="s">
        <v>9</v>
      </c>
    </row>
    <row r="3094" spans="1:3" x14ac:dyDescent="0.3">
      <c r="A3094" s="1" t="s">
        <v>3566</v>
      </c>
      <c r="B3094" s="1" t="str">
        <f t="shared" si="48"/>
        <v>Russia</v>
      </c>
      <c r="C3094" s="1" t="s">
        <v>9</v>
      </c>
    </row>
    <row r="3095" spans="1:3" x14ac:dyDescent="0.3">
      <c r="A3095" s="1" t="s">
        <v>3478</v>
      </c>
      <c r="B3095" s="1" t="str">
        <f t="shared" si="48"/>
        <v>USA</v>
      </c>
      <c r="C3095" s="1" t="s">
        <v>9</v>
      </c>
    </row>
    <row r="3096" spans="1:3" x14ac:dyDescent="0.3">
      <c r="A3096" s="1" t="s">
        <v>529</v>
      </c>
      <c r="B3096" s="1" t="str">
        <f t="shared" si="48"/>
        <v>Kazakhstan</v>
      </c>
      <c r="C3096" s="1" t="s">
        <v>9</v>
      </c>
    </row>
    <row r="3097" spans="1:3" x14ac:dyDescent="0.3">
      <c r="A3097" s="1" t="s">
        <v>212</v>
      </c>
      <c r="B3097" s="1" t="str">
        <f t="shared" si="48"/>
        <v>Russia</v>
      </c>
      <c r="C3097" s="1" t="s">
        <v>9</v>
      </c>
    </row>
    <row r="3098" spans="1:3" x14ac:dyDescent="0.3">
      <c r="A3098" s="1" t="s">
        <v>6353</v>
      </c>
      <c r="B3098" s="1" t="str">
        <f t="shared" si="48"/>
        <v>Kazakhstan</v>
      </c>
      <c r="C3098" s="1" t="s">
        <v>9</v>
      </c>
    </row>
    <row r="3099" spans="1:3" x14ac:dyDescent="0.3">
      <c r="A3099" s="1" t="s">
        <v>4338</v>
      </c>
      <c r="B3099" s="1" t="str">
        <f t="shared" si="48"/>
        <v>France</v>
      </c>
      <c r="C3099" s="1" t="s">
        <v>9</v>
      </c>
    </row>
    <row r="3100" spans="1:3" x14ac:dyDescent="0.3">
      <c r="A3100" s="1" t="s">
        <v>3038</v>
      </c>
      <c r="B3100" s="1" t="str">
        <f t="shared" si="48"/>
        <v>Russia</v>
      </c>
      <c r="C3100" s="1" t="s">
        <v>9</v>
      </c>
    </row>
    <row r="3101" spans="1:3" x14ac:dyDescent="0.3">
      <c r="A3101" s="1" t="s">
        <v>5</v>
      </c>
      <c r="B3101" s="1" t="str">
        <f t="shared" si="48"/>
        <v>Russia</v>
      </c>
      <c r="C3101" s="1" t="s">
        <v>9</v>
      </c>
    </row>
    <row r="3102" spans="1:3" x14ac:dyDescent="0.3">
      <c r="A3102" s="1" t="s">
        <v>30</v>
      </c>
      <c r="B3102" s="1" t="str">
        <f t="shared" si="48"/>
        <v>USA</v>
      </c>
      <c r="C3102" s="1" t="s">
        <v>9</v>
      </c>
    </row>
    <row r="3103" spans="1:3" x14ac:dyDescent="0.3">
      <c r="A3103" s="1" t="s">
        <v>3926</v>
      </c>
      <c r="B3103" s="1" t="str">
        <f t="shared" si="48"/>
        <v>Kazakhstan</v>
      </c>
      <c r="C3103" s="1" t="s">
        <v>9</v>
      </c>
    </row>
    <row r="3104" spans="1:3" x14ac:dyDescent="0.3">
      <c r="A3104" s="1" t="s">
        <v>75</v>
      </c>
      <c r="B3104" s="1" t="str">
        <f t="shared" si="48"/>
        <v>USA</v>
      </c>
      <c r="C3104" s="1" t="s">
        <v>9</v>
      </c>
    </row>
    <row r="3105" spans="1:3" x14ac:dyDescent="0.3">
      <c r="A3105" s="1" t="s">
        <v>4200</v>
      </c>
      <c r="B3105" s="1" t="str">
        <f t="shared" si="48"/>
        <v>Kazakhstan</v>
      </c>
      <c r="C3105" s="1" t="s">
        <v>9</v>
      </c>
    </row>
    <row r="3106" spans="1:3" x14ac:dyDescent="0.3">
      <c r="A3106" s="1" t="s">
        <v>3160</v>
      </c>
      <c r="B3106" s="1" t="str">
        <f t="shared" si="48"/>
        <v>USA</v>
      </c>
      <c r="C3106" s="1" t="s">
        <v>9</v>
      </c>
    </row>
    <row r="3107" spans="1:3" x14ac:dyDescent="0.3">
      <c r="A3107" s="1" t="s">
        <v>3038</v>
      </c>
      <c r="B3107" s="1" t="str">
        <f t="shared" si="48"/>
        <v>Russia</v>
      </c>
      <c r="C3107" s="1" t="s">
        <v>9</v>
      </c>
    </row>
    <row r="3108" spans="1:3" x14ac:dyDescent="0.3">
      <c r="A3108" s="1" t="s">
        <v>4338</v>
      </c>
      <c r="B3108" s="1" t="str">
        <f t="shared" si="48"/>
        <v>France</v>
      </c>
      <c r="C3108" s="1" t="s">
        <v>9</v>
      </c>
    </row>
    <row r="3109" spans="1:3" x14ac:dyDescent="0.3">
      <c r="A3109" s="1" t="s">
        <v>658</v>
      </c>
      <c r="B3109" s="1" t="str">
        <f t="shared" si="48"/>
        <v>USA</v>
      </c>
      <c r="C3109" s="1" t="s">
        <v>9</v>
      </c>
    </row>
    <row r="3110" spans="1:3" x14ac:dyDescent="0.3">
      <c r="A3110" s="1" t="s">
        <v>5301</v>
      </c>
      <c r="B3110" s="1" t="str">
        <f t="shared" si="48"/>
        <v>China</v>
      </c>
      <c r="C3110" s="1" t="s">
        <v>9</v>
      </c>
    </row>
    <row r="3111" spans="1:3" x14ac:dyDescent="0.3">
      <c r="A3111" s="1" t="s">
        <v>6379</v>
      </c>
      <c r="B3111" s="1" t="str">
        <f t="shared" si="48"/>
        <v>Kazakhstan</v>
      </c>
      <c r="C3111" s="1" t="s">
        <v>257</v>
      </c>
    </row>
    <row r="3112" spans="1:3" x14ac:dyDescent="0.3">
      <c r="A3112" s="1" t="s">
        <v>3478</v>
      </c>
      <c r="B3112" s="1" t="str">
        <f t="shared" si="48"/>
        <v>USA</v>
      </c>
      <c r="C3112" s="1" t="s">
        <v>9</v>
      </c>
    </row>
    <row r="3113" spans="1:3" x14ac:dyDescent="0.3">
      <c r="A3113" s="1" t="s">
        <v>1630</v>
      </c>
      <c r="B3113" s="1" t="str">
        <f t="shared" si="48"/>
        <v>Kazakhstan</v>
      </c>
      <c r="C3113" s="1" t="s">
        <v>9</v>
      </c>
    </row>
    <row r="3114" spans="1:3" x14ac:dyDescent="0.3">
      <c r="A3114" s="1" t="s">
        <v>4483</v>
      </c>
      <c r="B3114" s="1" t="str">
        <f t="shared" si="48"/>
        <v>Russia</v>
      </c>
      <c r="C3114" s="1" t="s">
        <v>9</v>
      </c>
    </row>
    <row r="3115" spans="1:3" x14ac:dyDescent="0.3">
      <c r="A3115" s="1" t="s">
        <v>1630</v>
      </c>
      <c r="B3115" s="1" t="str">
        <f t="shared" si="48"/>
        <v>Kazakhstan</v>
      </c>
      <c r="C3115" s="1" t="s">
        <v>9</v>
      </c>
    </row>
    <row r="3116" spans="1:3" x14ac:dyDescent="0.3">
      <c r="A3116" s="1" t="s">
        <v>5</v>
      </c>
      <c r="B3116" s="1" t="str">
        <f t="shared" si="48"/>
        <v>Russia</v>
      </c>
      <c r="C3116" s="1" t="s">
        <v>9</v>
      </c>
    </row>
    <row r="3117" spans="1:3" x14ac:dyDescent="0.3">
      <c r="A3117" s="1" t="s">
        <v>1561</v>
      </c>
      <c r="B3117" s="1" t="str">
        <f t="shared" si="48"/>
        <v>Russia</v>
      </c>
      <c r="C3117" s="1" t="s">
        <v>9</v>
      </c>
    </row>
    <row r="3118" spans="1:3" x14ac:dyDescent="0.3">
      <c r="A3118" s="1" t="s">
        <v>3038</v>
      </c>
      <c r="B3118" s="1" t="str">
        <f t="shared" si="48"/>
        <v>Russia</v>
      </c>
      <c r="C3118" s="1" t="s">
        <v>9</v>
      </c>
    </row>
    <row r="3119" spans="1:3" x14ac:dyDescent="0.3">
      <c r="A3119" s="1" t="s">
        <v>3524</v>
      </c>
      <c r="B3119" s="1" t="str">
        <f t="shared" si="48"/>
        <v>China</v>
      </c>
      <c r="C3119" s="1" t="s">
        <v>9</v>
      </c>
    </row>
    <row r="3120" spans="1:3" x14ac:dyDescent="0.3">
      <c r="A3120" s="1" t="s">
        <v>5</v>
      </c>
      <c r="B3120" s="1" t="str">
        <f t="shared" si="48"/>
        <v>Russia</v>
      </c>
      <c r="C3120" s="1" t="s">
        <v>9</v>
      </c>
    </row>
    <row r="3121" spans="1:3" x14ac:dyDescent="0.3">
      <c r="A3121" s="1" t="s">
        <v>4338</v>
      </c>
      <c r="B3121" s="1" t="str">
        <f t="shared" si="48"/>
        <v>France</v>
      </c>
      <c r="C3121" s="1" t="s">
        <v>9</v>
      </c>
    </row>
    <row r="3122" spans="1:3" x14ac:dyDescent="0.3">
      <c r="A3122" s="1" t="s">
        <v>1561</v>
      </c>
      <c r="B3122" s="1" t="str">
        <f t="shared" si="48"/>
        <v>Russia</v>
      </c>
      <c r="C3122" s="1" t="s">
        <v>9</v>
      </c>
    </row>
    <row r="3123" spans="1:3" x14ac:dyDescent="0.3">
      <c r="A3123" s="1" t="s">
        <v>61</v>
      </c>
      <c r="B3123" s="1" t="str">
        <f t="shared" si="48"/>
        <v>Japan</v>
      </c>
      <c r="C3123" s="1" t="s">
        <v>9</v>
      </c>
    </row>
    <row r="3124" spans="1:3" x14ac:dyDescent="0.3">
      <c r="A3124" s="1" t="s">
        <v>5</v>
      </c>
      <c r="B3124" s="1" t="str">
        <f t="shared" si="48"/>
        <v>Russia</v>
      </c>
      <c r="C3124" s="1" t="s">
        <v>9</v>
      </c>
    </row>
    <row r="3125" spans="1:3" x14ac:dyDescent="0.3">
      <c r="A3125" s="1" t="s">
        <v>3926</v>
      </c>
      <c r="B3125" s="1" t="str">
        <f t="shared" si="48"/>
        <v>Kazakhstan</v>
      </c>
      <c r="C3125" s="1" t="s">
        <v>9</v>
      </c>
    </row>
    <row r="3126" spans="1:3" x14ac:dyDescent="0.3">
      <c r="A3126" s="1" t="s">
        <v>3160</v>
      </c>
      <c r="B3126" s="1" t="str">
        <f t="shared" si="48"/>
        <v>USA</v>
      </c>
      <c r="C3126" s="1" t="s">
        <v>9</v>
      </c>
    </row>
    <row r="3127" spans="1:3" x14ac:dyDescent="0.3">
      <c r="A3127" s="1" t="s">
        <v>5</v>
      </c>
      <c r="B3127" s="1" t="str">
        <f t="shared" si="48"/>
        <v>Russia</v>
      </c>
      <c r="C3127" s="1" t="s">
        <v>9</v>
      </c>
    </row>
    <row r="3128" spans="1:3" x14ac:dyDescent="0.3">
      <c r="A3128" s="1" t="s">
        <v>1630</v>
      </c>
      <c r="B3128" s="1" t="str">
        <f t="shared" si="48"/>
        <v>Kazakhstan</v>
      </c>
      <c r="C3128" s="1" t="s">
        <v>9</v>
      </c>
    </row>
    <row r="3129" spans="1:3" x14ac:dyDescent="0.3">
      <c r="A3129" s="1" t="s">
        <v>5</v>
      </c>
      <c r="B3129" s="1" t="str">
        <f t="shared" si="48"/>
        <v>Russia</v>
      </c>
      <c r="C3129" s="1" t="s">
        <v>9</v>
      </c>
    </row>
    <row r="3130" spans="1:3" x14ac:dyDescent="0.3">
      <c r="A3130" s="1" t="s">
        <v>529</v>
      </c>
      <c r="B3130" s="1" t="str">
        <f t="shared" si="48"/>
        <v>Kazakhstan</v>
      </c>
      <c r="C3130" s="1" t="s">
        <v>257</v>
      </c>
    </row>
    <row r="3131" spans="1:3" x14ac:dyDescent="0.3">
      <c r="A3131" s="1" t="s">
        <v>3566</v>
      </c>
      <c r="B3131" s="1" t="str">
        <f t="shared" si="48"/>
        <v>Russia</v>
      </c>
      <c r="C3131" s="1" t="s">
        <v>9</v>
      </c>
    </row>
    <row r="3132" spans="1:3" x14ac:dyDescent="0.3">
      <c r="A3132" s="1" t="s">
        <v>3038</v>
      </c>
      <c r="B3132" s="1" t="str">
        <f t="shared" si="48"/>
        <v>Russia</v>
      </c>
      <c r="C3132" s="1" t="s">
        <v>9</v>
      </c>
    </row>
    <row r="3133" spans="1:3" x14ac:dyDescent="0.3">
      <c r="A3133" s="1" t="s">
        <v>3478</v>
      </c>
      <c r="B3133" s="1" t="str">
        <f t="shared" si="48"/>
        <v>USA</v>
      </c>
      <c r="C3133" s="1" t="s">
        <v>9</v>
      </c>
    </row>
    <row r="3134" spans="1:3" x14ac:dyDescent="0.3">
      <c r="A3134" s="1" t="s">
        <v>1630</v>
      </c>
      <c r="B3134" s="1" t="str">
        <f t="shared" si="48"/>
        <v>Kazakhstan</v>
      </c>
      <c r="C3134" s="1" t="s">
        <v>9</v>
      </c>
    </row>
    <row r="3135" spans="1:3" x14ac:dyDescent="0.3">
      <c r="A3135" s="1" t="s">
        <v>4483</v>
      </c>
      <c r="B3135" s="1" t="str">
        <f t="shared" si="48"/>
        <v>Russia</v>
      </c>
      <c r="C3135" s="1" t="s">
        <v>9</v>
      </c>
    </row>
    <row r="3136" spans="1:3" x14ac:dyDescent="0.3">
      <c r="A3136" s="1" t="s">
        <v>4092</v>
      </c>
      <c r="B3136" s="1" t="str">
        <f t="shared" si="48"/>
        <v>USA</v>
      </c>
      <c r="C3136" s="1" t="s">
        <v>9</v>
      </c>
    </row>
    <row r="3137" spans="1:3" x14ac:dyDescent="0.3">
      <c r="A3137" s="1" t="s">
        <v>3038</v>
      </c>
      <c r="B3137" s="1" t="str">
        <f t="shared" si="48"/>
        <v>Russia</v>
      </c>
      <c r="C3137" s="1" t="s">
        <v>9</v>
      </c>
    </row>
    <row r="3138" spans="1:3" x14ac:dyDescent="0.3">
      <c r="A3138" s="1" t="s">
        <v>4338</v>
      </c>
      <c r="B3138" s="1" t="str">
        <f t="shared" ref="B3138:B3201" si="49">TRIM(MID(A3138, FIND("|", SUBSTITUTE(A3138, ",", "|", LEN(A3138) - LEN(SUBSTITUTE(A3138,",", "" )))) + 1, LEN(A3138)))</f>
        <v>France</v>
      </c>
      <c r="C3138" s="1" t="s">
        <v>9</v>
      </c>
    </row>
    <row r="3139" spans="1:3" x14ac:dyDescent="0.3">
      <c r="A3139" s="1" t="s">
        <v>212</v>
      </c>
      <c r="B3139" s="1" t="str">
        <f t="shared" si="49"/>
        <v>Russia</v>
      </c>
      <c r="C3139" s="1" t="s">
        <v>9</v>
      </c>
    </row>
    <row r="3140" spans="1:3" x14ac:dyDescent="0.3">
      <c r="A3140" s="1" t="s">
        <v>529</v>
      </c>
      <c r="B3140" s="1" t="str">
        <f t="shared" si="49"/>
        <v>Kazakhstan</v>
      </c>
      <c r="C3140" s="1" t="s">
        <v>9</v>
      </c>
    </row>
    <row r="3141" spans="1:3" x14ac:dyDescent="0.3">
      <c r="A3141" s="1" t="s">
        <v>212</v>
      </c>
      <c r="B3141" s="1" t="str">
        <f t="shared" si="49"/>
        <v>Russia</v>
      </c>
      <c r="C3141" s="1" t="s">
        <v>9</v>
      </c>
    </row>
    <row r="3142" spans="1:3" x14ac:dyDescent="0.3">
      <c r="A3142" s="1" t="s">
        <v>101</v>
      </c>
      <c r="B3142" s="1" t="str">
        <f t="shared" si="49"/>
        <v>China</v>
      </c>
      <c r="C3142" s="1" t="s">
        <v>117</v>
      </c>
    </row>
    <row r="3143" spans="1:3" x14ac:dyDescent="0.3">
      <c r="A3143" s="1" t="s">
        <v>1630</v>
      </c>
      <c r="B3143" s="1" t="str">
        <f t="shared" si="49"/>
        <v>Kazakhstan</v>
      </c>
      <c r="C3143" s="1" t="s">
        <v>9</v>
      </c>
    </row>
    <row r="3144" spans="1:3" x14ac:dyDescent="0.3">
      <c r="A3144" s="1" t="s">
        <v>3038</v>
      </c>
      <c r="B3144" s="1" t="str">
        <f t="shared" si="49"/>
        <v>Russia</v>
      </c>
      <c r="C3144" s="1" t="s">
        <v>257</v>
      </c>
    </row>
    <row r="3145" spans="1:3" x14ac:dyDescent="0.3">
      <c r="A3145" s="1" t="s">
        <v>4483</v>
      </c>
      <c r="B3145" s="1" t="str">
        <f t="shared" si="49"/>
        <v>Russia</v>
      </c>
      <c r="C3145" s="1" t="s">
        <v>9</v>
      </c>
    </row>
    <row r="3146" spans="1:3" x14ac:dyDescent="0.3">
      <c r="A3146" s="1" t="s">
        <v>11</v>
      </c>
      <c r="B3146" s="1" t="str">
        <f t="shared" si="49"/>
        <v>USA</v>
      </c>
      <c r="C3146" s="1" t="s">
        <v>9</v>
      </c>
    </row>
    <row r="3147" spans="1:3" x14ac:dyDescent="0.3">
      <c r="A3147" s="1" t="s">
        <v>212</v>
      </c>
      <c r="B3147" s="1" t="str">
        <f t="shared" si="49"/>
        <v>Russia</v>
      </c>
      <c r="C3147" s="1" t="s">
        <v>117</v>
      </c>
    </row>
    <row r="3148" spans="1:3" x14ac:dyDescent="0.3">
      <c r="A3148" s="1" t="s">
        <v>6272</v>
      </c>
      <c r="B3148" s="1" t="str">
        <f t="shared" si="49"/>
        <v>Kazakhstan</v>
      </c>
      <c r="C3148" s="1" t="s">
        <v>9</v>
      </c>
    </row>
    <row r="3149" spans="1:3" x14ac:dyDescent="0.3">
      <c r="A3149" s="1" t="s">
        <v>3038</v>
      </c>
      <c r="B3149" s="1" t="str">
        <f t="shared" si="49"/>
        <v>Russia</v>
      </c>
      <c r="C3149" s="1" t="s">
        <v>9</v>
      </c>
    </row>
    <row r="3150" spans="1:3" x14ac:dyDescent="0.3">
      <c r="A3150" s="1" t="s">
        <v>212</v>
      </c>
      <c r="B3150" s="1" t="str">
        <f t="shared" si="49"/>
        <v>Russia</v>
      </c>
      <c r="C3150" s="1" t="s">
        <v>9</v>
      </c>
    </row>
    <row r="3151" spans="1:3" x14ac:dyDescent="0.3">
      <c r="A3151" s="1" t="s">
        <v>3160</v>
      </c>
      <c r="B3151" s="1" t="str">
        <f t="shared" si="49"/>
        <v>USA</v>
      </c>
      <c r="C3151" s="1" t="s">
        <v>9</v>
      </c>
    </row>
    <row r="3152" spans="1:3" x14ac:dyDescent="0.3">
      <c r="A3152" s="1" t="s">
        <v>75</v>
      </c>
      <c r="B3152" s="1" t="str">
        <f t="shared" si="49"/>
        <v>USA</v>
      </c>
      <c r="C3152" s="1" t="s">
        <v>9</v>
      </c>
    </row>
    <row r="3153" spans="1:3" x14ac:dyDescent="0.3">
      <c r="A3153" s="1" t="s">
        <v>3478</v>
      </c>
      <c r="B3153" s="1" t="str">
        <f t="shared" si="49"/>
        <v>USA</v>
      </c>
      <c r="C3153" s="1" t="s">
        <v>9</v>
      </c>
    </row>
    <row r="3154" spans="1:3" x14ac:dyDescent="0.3">
      <c r="A3154" s="1" t="s">
        <v>529</v>
      </c>
      <c r="B3154" s="1" t="str">
        <f t="shared" si="49"/>
        <v>Kazakhstan</v>
      </c>
      <c r="C3154" s="1" t="s">
        <v>9</v>
      </c>
    </row>
    <row r="3155" spans="1:3" x14ac:dyDescent="0.3">
      <c r="A3155" s="1" t="s">
        <v>5</v>
      </c>
      <c r="B3155" s="1" t="str">
        <f t="shared" si="49"/>
        <v>Russia</v>
      </c>
      <c r="C3155" s="1" t="s">
        <v>9</v>
      </c>
    </row>
    <row r="3156" spans="1:3" x14ac:dyDescent="0.3">
      <c r="A3156" s="1" t="s">
        <v>6379</v>
      </c>
      <c r="B3156" s="1" t="str">
        <f t="shared" si="49"/>
        <v>Kazakhstan</v>
      </c>
      <c r="C3156" s="1" t="s">
        <v>9</v>
      </c>
    </row>
    <row r="3157" spans="1:3" x14ac:dyDescent="0.3">
      <c r="A3157" s="1" t="s">
        <v>6272</v>
      </c>
      <c r="B3157" s="1" t="str">
        <f t="shared" si="49"/>
        <v>Kazakhstan</v>
      </c>
      <c r="C3157" s="1" t="s">
        <v>9</v>
      </c>
    </row>
    <row r="3158" spans="1:3" x14ac:dyDescent="0.3">
      <c r="A3158" s="1" t="s">
        <v>1630</v>
      </c>
      <c r="B3158" s="1" t="str">
        <f t="shared" si="49"/>
        <v>Kazakhstan</v>
      </c>
      <c r="C3158" s="1" t="s">
        <v>9</v>
      </c>
    </row>
    <row r="3159" spans="1:3" x14ac:dyDescent="0.3">
      <c r="A3159" s="1" t="s">
        <v>5723</v>
      </c>
      <c r="B3159" s="1" t="str">
        <f t="shared" si="49"/>
        <v>USA</v>
      </c>
      <c r="C3159" s="1" t="s">
        <v>9</v>
      </c>
    </row>
    <row r="3160" spans="1:3" x14ac:dyDescent="0.3">
      <c r="A3160" s="1" t="s">
        <v>3038</v>
      </c>
      <c r="B3160" s="1" t="str">
        <f t="shared" si="49"/>
        <v>Russia</v>
      </c>
      <c r="C3160" s="1" t="s">
        <v>9</v>
      </c>
    </row>
    <row r="3161" spans="1:3" x14ac:dyDescent="0.3">
      <c r="A3161" s="1" t="s">
        <v>1630</v>
      </c>
      <c r="B3161" s="1" t="str">
        <f t="shared" si="49"/>
        <v>Kazakhstan</v>
      </c>
      <c r="C3161" s="1" t="s">
        <v>9</v>
      </c>
    </row>
    <row r="3162" spans="1:3" x14ac:dyDescent="0.3">
      <c r="A3162" s="1" t="s">
        <v>3038</v>
      </c>
      <c r="B3162" s="1" t="str">
        <f t="shared" si="49"/>
        <v>Russia</v>
      </c>
      <c r="C3162" s="1" t="s">
        <v>9</v>
      </c>
    </row>
    <row r="3163" spans="1:3" x14ac:dyDescent="0.3">
      <c r="A3163" s="1" t="s">
        <v>5</v>
      </c>
      <c r="B3163" s="1" t="str">
        <f t="shared" si="49"/>
        <v>Russia</v>
      </c>
      <c r="C3163" s="1" t="s">
        <v>9</v>
      </c>
    </row>
    <row r="3164" spans="1:3" x14ac:dyDescent="0.3">
      <c r="A3164" s="1" t="s">
        <v>6482</v>
      </c>
      <c r="B3164" s="1" t="str">
        <f t="shared" si="49"/>
        <v>Russia</v>
      </c>
      <c r="C3164" s="1" t="s">
        <v>9</v>
      </c>
    </row>
    <row r="3165" spans="1:3" x14ac:dyDescent="0.3">
      <c r="A3165" s="1" t="s">
        <v>658</v>
      </c>
      <c r="B3165" s="1" t="str">
        <f t="shared" si="49"/>
        <v>USA</v>
      </c>
      <c r="C3165" s="1" t="s">
        <v>9</v>
      </c>
    </row>
    <row r="3166" spans="1:3" x14ac:dyDescent="0.3">
      <c r="A3166" s="1" t="s">
        <v>1561</v>
      </c>
      <c r="B3166" s="1" t="str">
        <f t="shared" si="49"/>
        <v>Russia</v>
      </c>
      <c r="C3166" s="1" t="s">
        <v>9</v>
      </c>
    </row>
    <row r="3167" spans="1:3" x14ac:dyDescent="0.3">
      <c r="A3167" s="1" t="s">
        <v>5</v>
      </c>
      <c r="B3167" s="1" t="str">
        <f t="shared" si="49"/>
        <v>Russia</v>
      </c>
      <c r="C3167" s="1" t="s">
        <v>9</v>
      </c>
    </row>
    <row r="3168" spans="1:3" x14ac:dyDescent="0.3">
      <c r="A3168" s="1" t="s">
        <v>3160</v>
      </c>
      <c r="B3168" s="1" t="str">
        <f t="shared" si="49"/>
        <v>USA</v>
      </c>
      <c r="C3168" s="1" t="s">
        <v>9</v>
      </c>
    </row>
    <row r="3169" spans="1:3" x14ac:dyDescent="0.3">
      <c r="A3169" s="1" t="s">
        <v>1630</v>
      </c>
      <c r="B3169" s="1" t="str">
        <f t="shared" si="49"/>
        <v>Kazakhstan</v>
      </c>
      <c r="C3169" s="1" t="s">
        <v>9</v>
      </c>
    </row>
    <row r="3170" spans="1:3" x14ac:dyDescent="0.3">
      <c r="A3170" s="1" t="s">
        <v>212</v>
      </c>
      <c r="B3170" s="1" t="str">
        <f t="shared" si="49"/>
        <v>Russia</v>
      </c>
      <c r="C3170" s="1" t="s">
        <v>9</v>
      </c>
    </row>
    <row r="3171" spans="1:3" x14ac:dyDescent="0.3">
      <c r="A3171" s="1" t="s">
        <v>5557</v>
      </c>
      <c r="B3171" s="1" t="str">
        <f t="shared" si="49"/>
        <v>USA</v>
      </c>
      <c r="C3171" s="1" t="s">
        <v>9</v>
      </c>
    </row>
    <row r="3172" spans="1:3" x14ac:dyDescent="0.3">
      <c r="A3172" s="1" t="s">
        <v>18</v>
      </c>
      <c r="B3172" s="1" t="str">
        <f t="shared" si="49"/>
        <v>China</v>
      </c>
      <c r="C3172" s="1" t="s">
        <v>9</v>
      </c>
    </row>
    <row r="3173" spans="1:3" x14ac:dyDescent="0.3">
      <c r="A3173" s="1" t="s">
        <v>1561</v>
      </c>
      <c r="B3173" s="1" t="str">
        <f t="shared" si="49"/>
        <v>Russia</v>
      </c>
      <c r="C3173" s="1" t="s">
        <v>9</v>
      </c>
    </row>
    <row r="3174" spans="1:3" x14ac:dyDescent="0.3">
      <c r="A3174" s="1" t="s">
        <v>5681</v>
      </c>
      <c r="B3174" s="1" t="str">
        <f t="shared" si="49"/>
        <v>USA</v>
      </c>
      <c r="C3174" s="1" t="s">
        <v>9</v>
      </c>
    </row>
    <row r="3175" spans="1:3" x14ac:dyDescent="0.3">
      <c r="A3175" s="1" t="s">
        <v>5</v>
      </c>
      <c r="B3175" s="1" t="str">
        <f t="shared" si="49"/>
        <v>Russia</v>
      </c>
      <c r="C3175" s="1" t="s">
        <v>257</v>
      </c>
    </row>
    <row r="3176" spans="1:3" x14ac:dyDescent="0.3">
      <c r="A3176" s="1" t="s">
        <v>498</v>
      </c>
      <c r="B3176" s="1" t="str">
        <f t="shared" si="49"/>
        <v>Israel</v>
      </c>
      <c r="C3176" s="1" t="s">
        <v>9</v>
      </c>
    </row>
    <row r="3177" spans="1:3" x14ac:dyDescent="0.3">
      <c r="A3177" s="1" t="s">
        <v>212</v>
      </c>
      <c r="B3177" s="1" t="str">
        <f t="shared" si="49"/>
        <v>Russia</v>
      </c>
      <c r="C3177" s="1" t="s">
        <v>9</v>
      </c>
    </row>
    <row r="3178" spans="1:3" x14ac:dyDescent="0.3">
      <c r="A3178" s="1" t="s">
        <v>3478</v>
      </c>
      <c r="B3178" s="1" t="str">
        <f t="shared" si="49"/>
        <v>USA</v>
      </c>
      <c r="C3178" s="1" t="s">
        <v>9</v>
      </c>
    </row>
    <row r="3179" spans="1:3" x14ac:dyDescent="0.3">
      <c r="A3179" s="1" t="s">
        <v>5</v>
      </c>
      <c r="B3179" s="1" t="str">
        <f t="shared" si="49"/>
        <v>Russia</v>
      </c>
      <c r="C3179" s="1" t="s">
        <v>9</v>
      </c>
    </row>
    <row r="3180" spans="1:3" x14ac:dyDescent="0.3">
      <c r="A3180" s="1" t="s">
        <v>1561</v>
      </c>
      <c r="B3180" s="1" t="str">
        <f t="shared" si="49"/>
        <v>Russia</v>
      </c>
      <c r="C3180" s="1" t="s">
        <v>9</v>
      </c>
    </row>
    <row r="3181" spans="1:3" x14ac:dyDescent="0.3">
      <c r="A3181" s="1" t="s">
        <v>3926</v>
      </c>
      <c r="B3181" s="1" t="str">
        <f t="shared" si="49"/>
        <v>Kazakhstan</v>
      </c>
      <c r="C3181" s="1" t="s">
        <v>9</v>
      </c>
    </row>
    <row r="3182" spans="1:3" x14ac:dyDescent="0.3">
      <c r="A3182" s="1" t="s">
        <v>11</v>
      </c>
      <c r="B3182" s="1" t="str">
        <f t="shared" si="49"/>
        <v>USA</v>
      </c>
      <c r="C3182" s="1" t="s">
        <v>257</v>
      </c>
    </row>
    <row r="3183" spans="1:3" x14ac:dyDescent="0.3">
      <c r="A3183" s="1" t="s">
        <v>1630</v>
      </c>
      <c r="B3183" s="1" t="str">
        <f t="shared" si="49"/>
        <v>Kazakhstan</v>
      </c>
      <c r="C3183" s="1" t="s">
        <v>9</v>
      </c>
    </row>
    <row r="3184" spans="1:3" x14ac:dyDescent="0.3">
      <c r="A3184" s="1" t="s">
        <v>30</v>
      </c>
      <c r="B3184" s="1" t="str">
        <f t="shared" si="49"/>
        <v>USA</v>
      </c>
      <c r="C3184" s="1" t="s">
        <v>9</v>
      </c>
    </row>
    <row r="3185" spans="1:3" x14ac:dyDescent="0.3">
      <c r="A3185" s="1" t="s">
        <v>3566</v>
      </c>
      <c r="B3185" s="1" t="str">
        <f t="shared" si="49"/>
        <v>Russia</v>
      </c>
      <c r="C3185" s="1" t="s">
        <v>9</v>
      </c>
    </row>
    <row r="3186" spans="1:3" x14ac:dyDescent="0.3">
      <c r="A3186" s="1" t="s">
        <v>6482</v>
      </c>
      <c r="B3186" s="1" t="str">
        <f t="shared" si="49"/>
        <v>Russia</v>
      </c>
      <c r="C3186" s="1" t="s">
        <v>9</v>
      </c>
    </row>
    <row r="3187" spans="1:3" x14ac:dyDescent="0.3">
      <c r="A3187" s="1" t="s">
        <v>4338</v>
      </c>
      <c r="B3187" s="1" t="str">
        <f t="shared" si="49"/>
        <v>France</v>
      </c>
      <c r="C3187" s="1" t="s">
        <v>257</v>
      </c>
    </row>
    <row r="3188" spans="1:3" x14ac:dyDescent="0.3">
      <c r="A3188" s="1" t="s">
        <v>4200</v>
      </c>
      <c r="B3188" s="1" t="str">
        <f t="shared" si="49"/>
        <v>Kazakhstan</v>
      </c>
      <c r="C3188" s="1" t="s">
        <v>9</v>
      </c>
    </row>
    <row r="3189" spans="1:3" x14ac:dyDescent="0.3">
      <c r="A3189" s="1" t="s">
        <v>3160</v>
      </c>
      <c r="B3189" s="1" t="str">
        <f t="shared" si="49"/>
        <v>USA</v>
      </c>
      <c r="C3189" s="1" t="s">
        <v>9</v>
      </c>
    </row>
    <row r="3190" spans="1:3" x14ac:dyDescent="0.3">
      <c r="A3190" s="1" t="s">
        <v>1630</v>
      </c>
      <c r="B3190" s="1" t="str">
        <f t="shared" si="49"/>
        <v>Kazakhstan</v>
      </c>
      <c r="C3190" s="1" t="s">
        <v>9</v>
      </c>
    </row>
    <row r="3191" spans="1:3" x14ac:dyDescent="0.3">
      <c r="A3191" s="1" t="s">
        <v>61</v>
      </c>
      <c r="B3191" s="1" t="str">
        <f t="shared" si="49"/>
        <v>Japan</v>
      </c>
      <c r="C3191" s="1" t="s">
        <v>9</v>
      </c>
    </row>
    <row r="3192" spans="1:3" x14ac:dyDescent="0.3">
      <c r="A3192" s="1" t="s">
        <v>6482</v>
      </c>
      <c r="B3192" s="1" t="str">
        <f t="shared" si="49"/>
        <v>Russia</v>
      </c>
      <c r="C3192" s="1" t="s">
        <v>9</v>
      </c>
    </row>
    <row r="3193" spans="1:3" x14ac:dyDescent="0.3">
      <c r="A3193" s="1" t="s">
        <v>18</v>
      </c>
      <c r="B3193" s="1" t="str">
        <f t="shared" si="49"/>
        <v>China</v>
      </c>
      <c r="C3193" s="1" t="s">
        <v>9</v>
      </c>
    </row>
    <row r="3194" spans="1:3" x14ac:dyDescent="0.3">
      <c r="A3194" s="1" t="s">
        <v>4483</v>
      </c>
      <c r="B3194" s="1" t="str">
        <f t="shared" si="49"/>
        <v>Russia</v>
      </c>
      <c r="C3194" s="1" t="s">
        <v>9</v>
      </c>
    </row>
    <row r="3195" spans="1:3" x14ac:dyDescent="0.3">
      <c r="A3195" s="1" t="s">
        <v>3038</v>
      </c>
      <c r="B3195" s="1" t="str">
        <f t="shared" si="49"/>
        <v>Russia</v>
      </c>
      <c r="C3195" s="1" t="s">
        <v>9</v>
      </c>
    </row>
    <row r="3196" spans="1:3" x14ac:dyDescent="0.3">
      <c r="A3196" s="1" t="s">
        <v>3478</v>
      </c>
      <c r="B3196" s="1" t="str">
        <f t="shared" si="49"/>
        <v>USA</v>
      </c>
      <c r="C3196" s="1" t="s">
        <v>9</v>
      </c>
    </row>
    <row r="3197" spans="1:3" x14ac:dyDescent="0.3">
      <c r="A3197" s="1" t="s">
        <v>714</v>
      </c>
      <c r="B3197" s="1" t="str">
        <f t="shared" si="49"/>
        <v>Japan</v>
      </c>
      <c r="C3197" s="1" t="s">
        <v>9</v>
      </c>
    </row>
    <row r="3198" spans="1:3" x14ac:dyDescent="0.3">
      <c r="A3198" s="1" t="s">
        <v>5</v>
      </c>
      <c r="B3198" s="1" t="str">
        <f t="shared" si="49"/>
        <v>Russia</v>
      </c>
      <c r="C3198" s="1" t="s">
        <v>9</v>
      </c>
    </row>
    <row r="3199" spans="1:3" x14ac:dyDescent="0.3">
      <c r="A3199" s="1" t="s">
        <v>4338</v>
      </c>
      <c r="B3199" s="1" t="str">
        <f t="shared" si="49"/>
        <v>France</v>
      </c>
      <c r="C3199" s="1" t="s">
        <v>9</v>
      </c>
    </row>
    <row r="3200" spans="1:3" x14ac:dyDescent="0.3">
      <c r="A3200" s="1" t="s">
        <v>1561</v>
      </c>
      <c r="B3200" s="1" t="str">
        <f t="shared" si="49"/>
        <v>Russia</v>
      </c>
      <c r="C3200" s="1" t="s">
        <v>9</v>
      </c>
    </row>
    <row r="3201" spans="1:3" x14ac:dyDescent="0.3">
      <c r="A3201" s="1" t="s">
        <v>212</v>
      </c>
      <c r="B3201" s="1" t="str">
        <f t="shared" si="49"/>
        <v>Russia</v>
      </c>
      <c r="C3201" s="1" t="s">
        <v>9</v>
      </c>
    </row>
    <row r="3202" spans="1:3" x14ac:dyDescent="0.3">
      <c r="A3202" s="1" t="s">
        <v>30</v>
      </c>
      <c r="B3202" s="1" t="str">
        <f t="shared" ref="B3202:B3265" si="50">TRIM(MID(A3202, FIND("|", SUBSTITUTE(A3202, ",", "|", LEN(A3202) - LEN(SUBSTITUTE(A3202,",", "" )))) + 1, LEN(A3202)))</f>
        <v>USA</v>
      </c>
      <c r="C3202" s="1" t="s">
        <v>9</v>
      </c>
    </row>
    <row r="3203" spans="1:3" x14ac:dyDescent="0.3">
      <c r="A3203" s="1" t="s">
        <v>11</v>
      </c>
      <c r="B3203" s="1" t="str">
        <f t="shared" si="50"/>
        <v>USA</v>
      </c>
      <c r="C3203" s="1" t="s">
        <v>9</v>
      </c>
    </row>
    <row r="3204" spans="1:3" x14ac:dyDescent="0.3">
      <c r="A3204" s="1" t="s">
        <v>529</v>
      </c>
      <c r="B3204" s="1" t="str">
        <f t="shared" si="50"/>
        <v>Kazakhstan</v>
      </c>
      <c r="C3204" s="1" t="s">
        <v>9</v>
      </c>
    </row>
    <row r="3205" spans="1:3" x14ac:dyDescent="0.3">
      <c r="A3205" s="1" t="s">
        <v>3566</v>
      </c>
      <c r="B3205" s="1" t="str">
        <f t="shared" si="50"/>
        <v>Russia</v>
      </c>
      <c r="C3205" s="1" t="s">
        <v>9</v>
      </c>
    </row>
    <row r="3206" spans="1:3" x14ac:dyDescent="0.3">
      <c r="A3206" s="1" t="s">
        <v>1630</v>
      </c>
      <c r="B3206" s="1" t="str">
        <f t="shared" si="50"/>
        <v>Kazakhstan</v>
      </c>
      <c r="C3206" s="1" t="s">
        <v>9</v>
      </c>
    </row>
    <row r="3207" spans="1:3" x14ac:dyDescent="0.3">
      <c r="A3207" s="1" t="s">
        <v>4200</v>
      </c>
      <c r="B3207" s="1" t="str">
        <f t="shared" si="50"/>
        <v>Kazakhstan</v>
      </c>
      <c r="C3207" s="1" t="s">
        <v>9</v>
      </c>
    </row>
    <row r="3208" spans="1:3" x14ac:dyDescent="0.3">
      <c r="A3208" s="1" t="s">
        <v>3160</v>
      </c>
      <c r="B3208" s="1" t="str">
        <f t="shared" si="50"/>
        <v>USA</v>
      </c>
      <c r="C3208" s="1" t="s">
        <v>9</v>
      </c>
    </row>
    <row r="3209" spans="1:3" x14ac:dyDescent="0.3">
      <c r="A3209" s="1" t="s">
        <v>6272</v>
      </c>
      <c r="B3209" s="1" t="str">
        <f t="shared" si="50"/>
        <v>Kazakhstan</v>
      </c>
      <c r="C3209" s="1" t="s">
        <v>9</v>
      </c>
    </row>
    <row r="3210" spans="1:3" x14ac:dyDescent="0.3">
      <c r="A3210" s="1" t="s">
        <v>3038</v>
      </c>
      <c r="B3210" s="1" t="str">
        <f t="shared" si="50"/>
        <v>Russia</v>
      </c>
      <c r="C3210" s="1" t="s">
        <v>9</v>
      </c>
    </row>
    <row r="3211" spans="1:3" x14ac:dyDescent="0.3">
      <c r="A3211" s="1" t="s">
        <v>212</v>
      </c>
      <c r="B3211" s="1" t="str">
        <f t="shared" si="50"/>
        <v>Russia</v>
      </c>
      <c r="C3211" s="1" t="s">
        <v>9</v>
      </c>
    </row>
    <row r="3212" spans="1:3" x14ac:dyDescent="0.3">
      <c r="A3212" s="1" t="s">
        <v>529</v>
      </c>
      <c r="B3212" s="1" t="str">
        <f t="shared" si="50"/>
        <v>Kazakhstan</v>
      </c>
      <c r="C3212" s="1" t="s">
        <v>9</v>
      </c>
    </row>
    <row r="3213" spans="1:3" x14ac:dyDescent="0.3">
      <c r="A3213" s="1" t="s">
        <v>3926</v>
      </c>
      <c r="B3213" s="1" t="str">
        <f t="shared" si="50"/>
        <v>Kazakhstan</v>
      </c>
      <c r="C3213" s="1" t="s">
        <v>117</v>
      </c>
    </row>
    <row r="3214" spans="1:3" x14ac:dyDescent="0.3">
      <c r="A3214" s="1" t="s">
        <v>3038</v>
      </c>
      <c r="B3214" s="1" t="str">
        <f t="shared" si="50"/>
        <v>Russia</v>
      </c>
      <c r="C3214" s="1" t="s">
        <v>9</v>
      </c>
    </row>
    <row r="3215" spans="1:3" x14ac:dyDescent="0.3">
      <c r="A3215" s="1" t="s">
        <v>658</v>
      </c>
      <c r="B3215" s="1" t="str">
        <f t="shared" si="50"/>
        <v>USA</v>
      </c>
      <c r="C3215" s="1" t="s">
        <v>9</v>
      </c>
    </row>
    <row r="3216" spans="1:3" x14ac:dyDescent="0.3">
      <c r="A3216" s="1" t="s">
        <v>114</v>
      </c>
      <c r="B3216" s="1" t="str">
        <f t="shared" si="50"/>
        <v>USA</v>
      </c>
      <c r="C3216" s="1" t="s">
        <v>9</v>
      </c>
    </row>
    <row r="3217" spans="1:3" x14ac:dyDescent="0.3">
      <c r="A3217" s="1" t="s">
        <v>1630</v>
      </c>
      <c r="B3217" s="1" t="str">
        <f t="shared" si="50"/>
        <v>Kazakhstan</v>
      </c>
      <c r="C3217" s="1" t="s">
        <v>9</v>
      </c>
    </row>
    <row r="3218" spans="1:3" x14ac:dyDescent="0.3">
      <c r="A3218" s="1" t="s">
        <v>4338</v>
      </c>
      <c r="B3218" s="1" t="str">
        <f t="shared" si="50"/>
        <v>France</v>
      </c>
      <c r="C3218" s="1" t="s">
        <v>9</v>
      </c>
    </row>
    <row r="3219" spans="1:3" x14ac:dyDescent="0.3">
      <c r="A3219" s="1" t="s">
        <v>4483</v>
      </c>
      <c r="B3219" s="1" t="str">
        <f t="shared" si="50"/>
        <v>Russia</v>
      </c>
      <c r="C3219" s="1" t="s">
        <v>9</v>
      </c>
    </row>
    <row r="3220" spans="1:3" x14ac:dyDescent="0.3">
      <c r="A3220" s="1" t="s">
        <v>3478</v>
      </c>
      <c r="B3220" s="1" t="str">
        <f t="shared" si="50"/>
        <v>USA</v>
      </c>
      <c r="C3220" s="1" t="s">
        <v>9</v>
      </c>
    </row>
    <row r="3221" spans="1:3" x14ac:dyDescent="0.3">
      <c r="A3221" s="1" t="s">
        <v>658</v>
      </c>
      <c r="B3221" s="1" t="str">
        <f t="shared" si="50"/>
        <v>USA</v>
      </c>
      <c r="C3221" s="1" t="s">
        <v>9</v>
      </c>
    </row>
    <row r="3222" spans="1:3" x14ac:dyDescent="0.3">
      <c r="A3222" s="1" t="s">
        <v>5</v>
      </c>
      <c r="B3222" s="1" t="str">
        <f t="shared" si="50"/>
        <v>Russia</v>
      </c>
      <c r="C3222" s="1" t="s">
        <v>9</v>
      </c>
    </row>
    <row r="3223" spans="1:3" x14ac:dyDescent="0.3">
      <c r="A3223" s="1" t="s">
        <v>212</v>
      </c>
      <c r="B3223" s="1" t="str">
        <f t="shared" si="50"/>
        <v>Russia</v>
      </c>
      <c r="C3223" s="1" t="s">
        <v>9</v>
      </c>
    </row>
    <row r="3224" spans="1:3" x14ac:dyDescent="0.3">
      <c r="A3224" s="1" t="s">
        <v>6272</v>
      </c>
      <c r="B3224" s="1" t="str">
        <f t="shared" si="50"/>
        <v>Kazakhstan</v>
      </c>
      <c r="C3224" s="1" t="s">
        <v>9</v>
      </c>
    </row>
    <row r="3225" spans="1:3" x14ac:dyDescent="0.3">
      <c r="A3225" s="1" t="s">
        <v>3566</v>
      </c>
      <c r="B3225" s="1" t="str">
        <f t="shared" si="50"/>
        <v>Russia</v>
      </c>
      <c r="C3225" s="1" t="s">
        <v>9</v>
      </c>
    </row>
    <row r="3226" spans="1:3" x14ac:dyDescent="0.3">
      <c r="A3226" s="1" t="s">
        <v>3926</v>
      </c>
      <c r="B3226" s="1" t="str">
        <f t="shared" si="50"/>
        <v>Kazakhstan</v>
      </c>
      <c r="C3226" s="1" t="s">
        <v>9</v>
      </c>
    </row>
    <row r="3227" spans="1:3" x14ac:dyDescent="0.3">
      <c r="A3227" s="1" t="s">
        <v>5</v>
      </c>
      <c r="B3227" s="1" t="str">
        <f t="shared" si="50"/>
        <v>Russia</v>
      </c>
      <c r="C3227" s="1" t="s">
        <v>9</v>
      </c>
    </row>
    <row r="3228" spans="1:3" x14ac:dyDescent="0.3">
      <c r="A3228" s="1" t="s">
        <v>4092</v>
      </c>
      <c r="B3228" s="1" t="str">
        <f t="shared" si="50"/>
        <v>USA</v>
      </c>
      <c r="C3228" s="1" t="s">
        <v>9</v>
      </c>
    </row>
    <row r="3229" spans="1:3" x14ac:dyDescent="0.3">
      <c r="A3229" s="1" t="s">
        <v>1630</v>
      </c>
      <c r="B3229" s="1" t="str">
        <f t="shared" si="50"/>
        <v>Kazakhstan</v>
      </c>
      <c r="C3229" s="1" t="s">
        <v>9</v>
      </c>
    </row>
    <row r="3230" spans="1:3" x14ac:dyDescent="0.3">
      <c r="A3230" s="1" t="s">
        <v>6615</v>
      </c>
      <c r="B3230" s="1" t="str">
        <f t="shared" si="50"/>
        <v>Russia</v>
      </c>
      <c r="C3230" s="1" t="s">
        <v>9</v>
      </c>
    </row>
    <row r="3231" spans="1:3" x14ac:dyDescent="0.3">
      <c r="A3231" s="1" t="s">
        <v>4483</v>
      </c>
      <c r="B3231" s="1" t="str">
        <f t="shared" si="50"/>
        <v>Russia</v>
      </c>
      <c r="C3231" s="1" t="s">
        <v>9</v>
      </c>
    </row>
    <row r="3232" spans="1:3" x14ac:dyDescent="0.3">
      <c r="A3232" s="1" t="s">
        <v>212</v>
      </c>
      <c r="B3232" s="1" t="str">
        <f t="shared" si="50"/>
        <v>Russia</v>
      </c>
      <c r="C3232" s="1" t="s">
        <v>9</v>
      </c>
    </row>
    <row r="3233" spans="1:3" x14ac:dyDescent="0.3">
      <c r="A3233" s="1" t="s">
        <v>4249</v>
      </c>
      <c r="B3233" s="1" t="str">
        <f t="shared" si="50"/>
        <v>USA</v>
      </c>
      <c r="C3233" s="1" t="s">
        <v>9</v>
      </c>
    </row>
    <row r="3234" spans="1:3" x14ac:dyDescent="0.3">
      <c r="A3234" s="1" t="s">
        <v>1630</v>
      </c>
      <c r="B3234" s="1" t="str">
        <f t="shared" si="50"/>
        <v>Kazakhstan</v>
      </c>
      <c r="C3234" s="1" t="s">
        <v>9</v>
      </c>
    </row>
    <row r="3235" spans="1:3" x14ac:dyDescent="0.3">
      <c r="A3235" s="1" t="s">
        <v>61</v>
      </c>
      <c r="B3235" s="1" t="str">
        <f t="shared" si="50"/>
        <v>Japan</v>
      </c>
      <c r="C3235" s="1" t="s">
        <v>9</v>
      </c>
    </row>
    <row r="3236" spans="1:3" x14ac:dyDescent="0.3">
      <c r="A3236" s="1" t="s">
        <v>11</v>
      </c>
      <c r="B3236" s="1" t="str">
        <f t="shared" si="50"/>
        <v>USA</v>
      </c>
      <c r="C3236" s="1" t="s">
        <v>9</v>
      </c>
    </row>
    <row r="3237" spans="1:3" x14ac:dyDescent="0.3">
      <c r="A3237" s="1" t="s">
        <v>3566</v>
      </c>
      <c r="B3237" s="1" t="str">
        <f t="shared" si="50"/>
        <v>Russia</v>
      </c>
      <c r="C3237" s="1" t="s">
        <v>9</v>
      </c>
    </row>
    <row r="3238" spans="1:3" x14ac:dyDescent="0.3">
      <c r="A3238" s="1" t="s">
        <v>3160</v>
      </c>
      <c r="B3238" s="1" t="str">
        <f t="shared" si="50"/>
        <v>USA</v>
      </c>
      <c r="C3238" s="1" t="s">
        <v>9</v>
      </c>
    </row>
    <row r="3239" spans="1:3" x14ac:dyDescent="0.3">
      <c r="A3239" s="1" t="s">
        <v>1630</v>
      </c>
      <c r="B3239" s="1" t="str">
        <f t="shared" si="50"/>
        <v>Kazakhstan</v>
      </c>
      <c r="C3239" s="1" t="s">
        <v>9</v>
      </c>
    </row>
    <row r="3240" spans="1:3" x14ac:dyDescent="0.3">
      <c r="A3240" s="1" t="s">
        <v>6615</v>
      </c>
      <c r="B3240" s="1" t="str">
        <f t="shared" si="50"/>
        <v>Russia</v>
      </c>
      <c r="C3240" s="1" t="s">
        <v>9</v>
      </c>
    </row>
    <row r="3241" spans="1:3" x14ac:dyDescent="0.3">
      <c r="A3241" s="1" t="s">
        <v>3478</v>
      </c>
      <c r="B3241" s="1" t="str">
        <f t="shared" si="50"/>
        <v>USA</v>
      </c>
      <c r="C3241" s="1" t="s">
        <v>9</v>
      </c>
    </row>
    <row r="3242" spans="1:3" x14ac:dyDescent="0.3">
      <c r="A3242" s="1" t="s">
        <v>5</v>
      </c>
      <c r="B3242" s="1" t="str">
        <f t="shared" si="50"/>
        <v>Russia</v>
      </c>
      <c r="C3242" s="1" t="s">
        <v>9</v>
      </c>
    </row>
    <row r="3243" spans="1:3" x14ac:dyDescent="0.3">
      <c r="A3243" s="1" t="s">
        <v>4338</v>
      </c>
      <c r="B3243" s="1" t="str">
        <f t="shared" si="50"/>
        <v>France</v>
      </c>
      <c r="C3243" s="1" t="s">
        <v>9</v>
      </c>
    </row>
    <row r="3244" spans="1:3" x14ac:dyDescent="0.3">
      <c r="A3244" s="1" t="s">
        <v>658</v>
      </c>
      <c r="B3244" s="1" t="str">
        <f t="shared" si="50"/>
        <v>USA</v>
      </c>
      <c r="C3244" s="1" t="s">
        <v>9</v>
      </c>
    </row>
    <row r="3245" spans="1:3" x14ac:dyDescent="0.3">
      <c r="A3245" s="1" t="s">
        <v>3038</v>
      </c>
      <c r="B3245" s="1" t="str">
        <f t="shared" si="50"/>
        <v>Russia</v>
      </c>
      <c r="C3245" s="1" t="s">
        <v>9</v>
      </c>
    </row>
    <row r="3246" spans="1:3" x14ac:dyDescent="0.3">
      <c r="A3246" s="1" t="s">
        <v>1561</v>
      </c>
      <c r="B3246" s="1" t="str">
        <f t="shared" si="50"/>
        <v>Russia</v>
      </c>
      <c r="C3246" s="1" t="s">
        <v>9</v>
      </c>
    </row>
    <row r="3247" spans="1:3" x14ac:dyDescent="0.3">
      <c r="A3247" s="1" t="s">
        <v>3926</v>
      </c>
      <c r="B3247" s="1" t="str">
        <f t="shared" si="50"/>
        <v>Kazakhstan</v>
      </c>
      <c r="C3247" s="1" t="s">
        <v>9</v>
      </c>
    </row>
    <row r="3248" spans="1:3" x14ac:dyDescent="0.3">
      <c r="A3248" s="1" t="s">
        <v>212</v>
      </c>
      <c r="B3248" s="1" t="str">
        <f t="shared" si="50"/>
        <v>Russia</v>
      </c>
      <c r="C3248" s="1" t="s">
        <v>9</v>
      </c>
    </row>
    <row r="3249" spans="1:3" x14ac:dyDescent="0.3">
      <c r="A3249" s="1" t="s">
        <v>1630</v>
      </c>
      <c r="B3249" s="1" t="str">
        <f t="shared" si="50"/>
        <v>Kazakhstan</v>
      </c>
      <c r="C3249" s="1" t="s">
        <v>9</v>
      </c>
    </row>
    <row r="3250" spans="1:3" x14ac:dyDescent="0.3">
      <c r="A3250" s="1" t="s">
        <v>3038</v>
      </c>
      <c r="B3250" s="1" t="str">
        <f t="shared" si="50"/>
        <v>Russia</v>
      </c>
      <c r="C3250" s="1" t="s">
        <v>9</v>
      </c>
    </row>
    <row r="3251" spans="1:3" x14ac:dyDescent="0.3">
      <c r="A3251" s="1" t="s">
        <v>6615</v>
      </c>
      <c r="B3251" s="1" t="str">
        <f t="shared" si="50"/>
        <v>Russia</v>
      </c>
      <c r="C3251" s="1" t="s">
        <v>9</v>
      </c>
    </row>
    <row r="3252" spans="1:3" x14ac:dyDescent="0.3">
      <c r="A3252" s="1" t="s">
        <v>6657</v>
      </c>
      <c r="B3252" s="1" t="str">
        <f t="shared" si="50"/>
        <v>France</v>
      </c>
      <c r="C3252" s="1" t="s">
        <v>9</v>
      </c>
    </row>
    <row r="3253" spans="1:3" x14ac:dyDescent="0.3">
      <c r="A3253" s="1" t="s">
        <v>6272</v>
      </c>
      <c r="B3253" s="1" t="str">
        <f t="shared" si="50"/>
        <v>Kazakhstan</v>
      </c>
      <c r="C3253" s="1" t="s">
        <v>9</v>
      </c>
    </row>
    <row r="3254" spans="1:3" x14ac:dyDescent="0.3">
      <c r="A3254" s="1" t="s">
        <v>5</v>
      </c>
      <c r="B3254" s="1" t="str">
        <f t="shared" si="50"/>
        <v>Russia</v>
      </c>
      <c r="C3254" s="1" t="s">
        <v>9</v>
      </c>
    </row>
    <row r="3255" spans="1:3" x14ac:dyDescent="0.3">
      <c r="A3255" s="1" t="s">
        <v>1561</v>
      </c>
      <c r="B3255" s="1" t="str">
        <f t="shared" si="50"/>
        <v>Russia</v>
      </c>
      <c r="C3255" s="1" t="s">
        <v>9</v>
      </c>
    </row>
    <row r="3256" spans="1:3" x14ac:dyDescent="0.3">
      <c r="A3256" s="1" t="s">
        <v>3038</v>
      </c>
      <c r="B3256" s="1" t="str">
        <f t="shared" si="50"/>
        <v>Russia</v>
      </c>
      <c r="C3256" s="1" t="s">
        <v>9</v>
      </c>
    </row>
    <row r="3257" spans="1:3" x14ac:dyDescent="0.3">
      <c r="A3257" s="1" t="s">
        <v>529</v>
      </c>
      <c r="B3257" s="1" t="str">
        <f t="shared" si="50"/>
        <v>Kazakhstan</v>
      </c>
      <c r="C3257" s="1" t="s">
        <v>9</v>
      </c>
    </row>
    <row r="3258" spans="1:3" x14ac:dyDescent="0.3">
      <c r="A3258" s="1" t="s">
        <v>1630</v>
      </c>
      <c r="B3258" s="1" t="str">
        <f t="shared" si="50"/>
        <v>Kazakhstan</v>
      </c>
      <c r="C3258" s="1" t="s">
        <v>9</v>
      </c>
    </row>
    <row r="3259" spans="1:3" x14ac:dyDescent="0.3">
      <c r="A3259" s="1" t="s">
        <v>75</v>
      </c>
      <c r="B3259" s="1" t="str">
        <f t="shared" si="50"/>
        <v>USA</v>
      </c>
      <c r="C3259" s="1" t="s">
        <v>9</v>
      </c>
    </row>
    <row r="3260" spans="1:3" x14ac:dyDescent="0.3">
      <c r="A3260" s="1" t="s">
        <v>1561</v>
      </c>
      <c r="B3260" s="1" t="str">
        <f t="shared" si="50"/>
        <v>Russia</v>
      </c>
      <c r="C3260" s="1" t="s">
        <v>9</v>
      </c>
    </row>
    <row r="3261" spans="1:3" x14ac:dyDescent="0.3">
      <c r="A3261" s="1" t="s">
        <v>3478</v>
      </c>
      <c r="B3261" s="1" t="str">
        <f t="shared" si="50"/>
        <v>USA</v>
      </c>
      <c r="C3261" s="1" t="s">
        <v>9</v>
      </c>
    </row>
    <row r="3262" spans="1:3" x14ac:dyDescent="0.3">
      <c r="A3262" s="1" t="s">
        <v>3566</v>
      </c>
      <c r="B3262" s="1" t="str">
        <f t="shared" si="50"/>
        <v>Russia</v>
      </c>
      <c r="C3262" s="1" t="s">
        <v>257</v>
      </c>
    </row>
    <row r="3263" spans="1:3" x14ac:dyDescent="0.3">
      <c r="A3263" s="1" t="s">
        <v>212</v>
      </c>
      <c r="B3263" s="1" t="str">
        <f t="shared" si="50"/>
        <v>Russia</v>
      </c>
      <c r="C3263" s="1" t="s">
        <v>9</v>
      </c>
    </row>
    <row r="3264" spans="1:3" x14ac:dyDescent="0.3">
      <c r="A3264" s="1" t="s">
        <v>6482</v>
      </c>
      <c r="B3264" s="1" t="str">
        <f t="shared" si="50"/>
        <v>Russia</v>
      </c>
      <c r="C3264" s="1" t="s">
        <v>9</v>
      </c>
    </row>
    <row r="3265" spans="1:3" x14ac:dyDescent="0.3">
      <c r="A3265" s="1" t="s">
        <v>4338</v>
      </c>
      <c r="B3265" s="1" t="str">
        <f t="shared" si="50"/>
        <v>France</v>
      </c>
      <c r="C3265" s="1" t="s">
        <v>9</v>
      </c>
    </row>
    <row r="3266" spans="1:3" x14ac:dyDescent="0.3">
      <c r="A3266" s="1" t="s">
        <v>5</v>
      </c>
      <c r="B3266" s="1" t="str">
        <f t="shared" ref="B3266:B3329" si="51">TRIM(MID(A3266, FIND("|", SUBSTITUTE(A3266, ",", "|", LEN(A3266) - LEN(SUBSTITUTE(A3266,",", "" )))) + 1, LEN(A3266)))</f>
        <v>Russia</v>
      </c>
      <c r="C3266" s="1" t="s">
        <v>9</v>
      </c>
    </row>
    <row r="3267" spans="1:3" x14ac:dyDescent="0.3">
      <c r="A3267" s="1" t="s">
        <v>6272</v>
      </c>
      <c r="B3267" s="1" t="str">
        <f t="shared" si="51"/>
        <v>Kazakhstan</v>
      </c>
      <c r="C3267" s="1" t="s">
        <v>9</v>
      </c>
    </row>
    <row r="3268" spans="1:3" x14ac:dyDescent="0.3">
      <c r="A3268" s="1" t="s">
        <v>212</v>
      </c>
      <c r="B3268" s="1" t="str">
        <f t="shared" si="51"/>
        <v>Russia</v>
      </c>
      <c r="C3268" s="1" t="s">
        <v>9</v>
      </c>
    </row>
    <row r="3269" spans="1:3" x14ac:dyDescent="0.3">
      <c r="A3269" s="1" t="s">
        <v>1630</v>
      </c>
      <c r="B3269" s="1" t="str">
        <f t="shared" si="51"/>
        <v>Kazakhstan</v>
      </c>
      <c r="C3269" s="1" t="s">
        <v>9</v>
      </c>
    </row>
    <row r="3270" spans="1:3" x14ac:dyDescent="0.3">
      <c r="A3270" s="1" t="s">
        <v>1630</v>
      </c>
      <c r="B3270" s="1" t="str">
        <f t="shared" si="51"/>
        <v>Kazakhstan</v>
      </c>
      <c r="C3270" s="1" t="s">
        <v>9</v>
      </c>
    </row>
    <row r="3271" spans="1:3" x14ac:dyDescent="0.3">
      <c r="A3271" s="1" t="s">
        <v>11</v>
      </c>
      <c r="B3271" s="1" t="str">
        <f t="shared" si="51"/>
        <v>USA</v>
      </c>
      <c r="C3271" s="1" t="s">
        <v>9</v>
      </c>
    </row>
    <row r="3272" spans="1:3" x14ac:dyDescent="0.3">
      <c r="A3272" s="1" t="s">
        <v>3038</v>
      </c>
      <c r="B3272" s="1" t="str">
        <f t="shared" si="51"/>
        <v>Russia</v>
      </c>
      <c r="C3272" s="1" t="s">
        <v>9</v>
      </c>
    </row>
    <row r="3273" spans="1:3" x14ac:dyDescent="0.3">
      <c r="A3273" s="1" t="s">
        <v>658</v>
      </c>
      <c r="B3273" s="1" t="str">
        <f t="shared" si="51"/>
        <v>USA</v>
      </c>
      <c r="C3273" s="1" t="s">
        <v>9</v>
      </c>
    </row>
    <row r="3274" spans="1:3" x14ac:dyDescent="0.3">
      <c r="A3274" s="1" t="s">
        <v>6615</v>
      </c>
      <c r="B3274" s="1" t="str">
        <f t="shared" si="51"/>
        <v>Russia</v>
      </c>
      <c r="C3274" s="1" t="s">
        <v>9</v>
      </c>
    </row>
    <row r="3275" spans="1:3" x14ac:dyDescent="0.3">
      <c r="A3275" s="1" t="s">
        <v>212</v>
      </c>
      <c r="B3275" s="1" t="str">
        <f t="shared" si="51"/>
        <v>Russia</v>
      </c>
      <c r="C3275" s="1" t="s">
        <v>9</v>
      </c>
    </row>
    <row r="3276" spans="1:3" x14ac:dyDescent="0.3">
      <c r="A3276" s="1" t="s">
        <v>529</v>
      </c>
      <c r="B3276" s="1" t="str">
        <f t="shared" si="51"/>
        <v>Kazakhstan</v>
      </c>
      <c r="C3276" s="1" t="s">
        <v>9</v>
      </c>
    </row>
    <row r="3277" spans="1:3" x14ac:dyDescent="0.3">
      <c r="A3277" s="1" t="s">
        <v>212</v>
      </c>
      <c r="B3277" s="1" t="str">
        <f t="shared" si="51"/>
        <v>Russia</v>
      </c>
      <c r="C3277" s="1" t="s">
        <v>9</v>
      </c>
    </row>
    <row r="3278" spans="1:3" x14ac:dyDescent="0.3">
      <c r="A3278" s="1" t="s">
        <v>6482</v>
      </c>
      <c r="B3278" s="1" t="str">
        <f t="shared" si="51"/>
        <v>Russia</v>
      </c>
      <c r="C3278" s="1" t="s">
        <v>9</v>
      </c>
    </row>
    <row r="3279" spans="1:3" x14ac:dyDescent="0.3">
      <c r="A3279" s="1" t="s">
        <v>6657</v>
      </c>
      <c r="B3279" s="1" t="str">
        <f t="shared" si="51"/>
        <v>France</v>
      </c>
      <c r="C3279" s="1" t="s">
        <v>9</v>
      </c>
    </row>
    <row r="3280" spans="1:3" x14ac:dyDescent="0.3">
      <c r="A3280" s="1" t="s">
        <v>3478</v>
      </c>
      <c r="B3280" s="1" t="str">
        <f t="shared" si="51"/>
        <v>USA</v>
      </c>
      <c r="C3280" s="1" t="s">
        <v>9</v>
      </c>
    </row>
    <row r="3281" spans="1:3" x14ac:dyDescent="0.3">
      <c r="A3281" s="1" t="s">
        <v>6482</v>
      </c>
      <c r="B3281" s="1" t="str">
        <f t="shared" si="51"/>
        <v>Russia</v>
      </c>
      <c r="C3281" s="1" t="s">
        <v>9</v>
      </c>
    </row>
    <row r="3282" spans="1:3" x14ac:dyDescent="0.3">
      <c r="A3282" s="1" t="s">
        <v>1630</v>
      </c>
      <c r="B3282" s="1" t="str">
        <f t="shared" si="51"/>
        <v>Kazakhstan</v>
      </c>
      <c r="C3282" s="1" t="s">
        <v>9</v>
      </c>
    </row>
    <row r="3283" spans="1:3" x14ac:dyDescent="0.3">
      <c r="A3283" s="1" t="s">
        <v>1630</v>
      </c>
      <c r="B3283" s="1" t="str">
        <f t="shared" si="51"/>
        <v>Kazakhstan</v>
      </c>
      <c r="C3283" s="1" t="s">
        <v>9</v>
      </c>
    </row>
    <row r="3284" spans="1:3" x14ac:dyDescent="0.3">
      <c r="A3284" s="1" t="s">
        <v>3038</v>
      </c>
      <c r="B3284" s="1" t="str">
        <f t="shared" si="51"/>
        <v>Russia</v>
      </c>
      <c r="C3284" s="1" t="s">
        <v>9</v>
      </c>
    </row>
    <row r="3285" spans="1:3" x14ac:dyDescent="0.3">
      <c r="A3285" s="1" t="s">
        <v>658</v>
      </c>
      <c r="B3285" s="1" t="str">
        <f t="shared" si="51"/>
        <v>USA</v>
      </c>
      <c r="C3285" s="1" t="s">
        <v>9</v>
      </c>
    </row>
    <row r="3286" spans="1:3" x14ac:dyDescent="0.3">
      <c r="A3286" s="1" t="s">
        <v>4338</v>
      </c>
      <c r="B3286" s="1" t="str">
        <f t="shared" si="51"/>
        <v>France</v>
      </c>
      <c r="C3286" s="1" t="s">
        <v>9</v>
      </c>
    </row>
    <row r="3287" spans="1:3" x14ac:dyDescent="0.3">
      <c r="A3287" s="1" t="s">
        <v>212</v>
      </c>
      <c r="B3287" s="1" t="str">
        <f t="shared" si="51"/>
        <v>Russia</v>
      </c>
      <c r="C3287" s="1" t="s">
        <v>9</v>
      </c>
    </row>
    <row r="3288" spans="1:3" x14ac:dyDescent="0.3">
      <c r="A3288" s="1" t="s">
        <v>3566</v>
      </c>
      <c r="B3288" s="1" t="str">
        <f t="shared" si="51"/>
        <v>Russia</v>
      </c>
      <c r="C3288" s="1" t="s">
        <v>9</v>
      </c>
    </row>
    <row r="3289" spans="1:3" x14ac:dyDescent="0.3">
      <c r="A3289" s="1" t="s">
        <v>6482</v>
      </c>
      <c r="B3289" s="1" t="str">
        <f t="shared" si="51"/>
        <v>Russia</v>
      </c>
      <c r="C3289" s="1" t="s">
        <v>9</v>
      </c>
    </row>
    <row r="3290" spans="1:3" x14ac:dyDescent="0.3">
      <c r="A3290" s="1" t="s">
        <v>714</v>
      </c>
      <c r="B3290" s="1" t="str">
        <f t="shared" si="51"/>
        <v>Japan</v>
      </c>
      <c r="C3290" s="1" t="s">
        <v>9</v>
      </c>
    </row>
    <row r="3291" spans="1:3" x14ac:dyDescent="0.3">
      <c r="A3291" s="1" t="s">
        <v>212</v>
      </c>
      <c r="B3291" s="1" t="str">
        <f t="shared" si="51"/>
        <v>Russia</v>
      </c>
      <c r="C3291" s="1" t="s">
        <v>9</v>
      </c>
    </row>
    <row r="3292" spans="1:3" x14ac:dyDescent="0.3">
      <c r="A3292" s="1" t="s">
        <v>1630</v>
      </c>
      <c r="B3292" s="1" t="str">
        <f t="shared" si="51"/>
        <v>Kazakhstan</v>
      </c>
      <c r="C3292" s="1" t="s">
        <v>9</v>
      </c>
    </row>
    <row r="3293" spans="1:3" x14ac:dyDescent="0.3">
      <c r="A3293" s="1" t="s">
        <v>3478</v>
      </c>
      <c r="B3293" s="1" t="str">
        <f t="shared" si="51"/>
        <v>USA</v>
      </c>
      <c r="C3293" s="1" t="s">
        <v>9</v>
      </c>
    </row>
    <row r="3294" spans="1:3" x14ac:dyDescent="0.3">
      <c r="A3294" s="1" t="s">
        <v>6482</v>
      </c>
      <c r="B3294" s="1" t="str">
        <f t="shared" si="51"/>
        <v>Russia</v>
      </c>
      <c r="C3294" s="1" t="s">
        <v>9</v>
      </c>
    </row>
    <row r="3295" spans="1:3" x14ac:dyDescent="0.3">
      <c r="A3295" s="1" t="s">
        <v>212</v>
      </c>
      <c r="B3295" s="1" t="str">
        <f t="shared" si="51"/>
        <v>Russia</v>
      </c>
      <c r="C3295" s="1" t="s">
        <v>9</v>
      </c>
    </row>
    <row r="3296" spans="1:3" x14ac:dyDescent="0.3">
      <c r="A3296" s="1" t="s">
        <v>6615</v>
      </c>
      <c r="B3296" s="1" t="str">
        <f t="shared" si="51"/>
        <v>Russia</v>
      </c>
      <c r="C3296" s="1" t="s">
        <v>9</v>
      </c>
    </row>
    <row r="3297" spans="1:3" x14ac:dyDescent="0.3">
      <c r="A3297" s="1" t="s">
        <v>4483</v>
      </c>
      <c r="B3297" s="1" t="str">
        <f t="shared" si="51"/>
        <v>Russia</v>
      </c>
      <c r="C3297" s="1" t="s">
        <v>9</v>
      </c>
    </row>
    <row r="3298" spans="1:3" x14ac:dyDescent="0.3">
      <c r="A3298" s="1" t="s">
        <v>1630</v>
      </c>
      <c r="B3298" s="1" t="str">
        <f t="shared" si="51"/>
        <v>Kazakhstan</v>
      </c>
      <c r="C3298" s="1" t="s">
        <v>9</v>
      </c>
    </row>
    <row r="3299" spans="1:3" x14ac:dyDescent="0.3">
      <c r="A3299" s="1" t="s">
        <v>1630</v>
      </c>
      <c r="B3299" s="1" t="str">
        <f t="shared" si="51"/>
        <v>Kazakhstan</v>
      </c>
      <c r="C3299" s="1" t="s">
        <v>9</v>
      </c>
    </row>
    <row r="3300" spans="1:3" x14ac:dyDescent="0.3">
      <c r="A3300" s="1" t="s">
        <v>6657</v>
      </c>
      <c r="B3300" s="1" t="str">
        <f t="shared" si="51"/>
        <v>France</v>
      </c>
      <c r="C3300" s="1" t="s">
        <v>9</v>
      </c>
    </row>
    <row r="3301" spans="1:3" x14ac:dyDescent="0.3">
      <c r="A3301" s="1" t="s">
        <v>6482</v>
      </c>
      <c r="B3301" s="1" t="str">
        <f t="shared" si="51"/>
        <v>Russia</v>
      </c>
      <c r="C3301" s="1" t="s">
        <v>9</v>
      </c>
    </row>
    <row r="3302" spans="1:3" x14ac:dyDescent="0.3">
      <c r="A3302" s="1" t="s">
        <v>6272</v>
      </c>
      <c r="B3302" s="1" t="str">
        <f t="shared" si="51"/>
        <v>Kazakhstan</v>
      </c>
      <c r="C3302" s="1" t="s">
        <v>9</v>
      </c>
    </row>
    <row r="3303" spans="1:3" x14ac:dyDescent="0.3">
      <c r="A3303" s="1" t="s">
        <v>1630</v>
      </c>
      <c r="B3303" s="1" t="str">
        <f t="shared" si="51"/>
        <v>Kazakhstan</v>
      </c>
      <c r="C3303" s="1" t="s">
        <v>9</v>
      </c>
    </row>
    <row r="3304" spans="1:3" x14ac:dyDescent="0.3">
      <c r="A3304" s="1" t="s">
        <v>3038</v>
      </c>
      <c r="B3304" s="1" t="str">
        <f t="shared" si="51"/>
        <v>Russia</v>
      </c>
      <c r="C3304" s="1" t="s">
        <v>9</v>
      </c>
    </row>
    <row r="3305" spans="1:3" x14ac:dyDescent="0.3">
      <c r="A3305" s="1" t="s">
        <v>529</v>
      </c>
      <c r="B3305" s="1" t="str">
        <f t="shared" si="51"/>
        <v>Kazakhstan</v>
      </c>
      <c r="C3305" s="1" t="s">
        <v>9</v>
      </c>
    </row>
    <row r="3306" spans="1:3" x14ac:dyDescent="0.3">
      <c r="A3306" s="1" t="s">
        <v>1630</v>
      </c>
      <c r="B3306" s="1" t="str">
        <f t="shared" si="51"/>
        <v>Kazakhstan</v>
      </c>
      <c r="C3306" s="1" t="s">
        <v>9</v>
      </c>
    </row>
    <row r="3307" spans="1:3" x14ac:dyDescent="0.3">
      <c r="A3307" s="1" t="s">
        <v>212</v>
      </c>
      <c r="B3307" s="1" t="str">
        <f t="shared" si="51"/>
        <v>Russia</v>
      </c>
      <c r="C3307" s="1" t="s">
        <v>9</v>
      </c>
    </row>
    <row r="3308" spans="1:3" x14ac:dyDescent="0.3">
      <c r="A3308" s="1" t="s">
        <v>1630</v>
      </c>
      <c r="B3308" s="1" t="str">
        <f t="shared" si="51"/>
        <v>Kazakhstan</v>
      </c>
      <c r="C3308" s="1" t="s">
        <v>9</v>
      </c>
    </row>
    <row r="3309" spans="1:3" x14ac:dyDescent="0.3">
      <c r="A3309" s="1" t="s">
        <v>4483</v>
      </c>
      <c r="B3309" s="1" t="str">
        <f t="shared" si="51"/>
        <v>Russia</v>
      </c>
      <c r="C3309" s="1" t="s">
        <v>9</v>
      </c>
    </row>
    <row r="3310" spans="1:3" x14ac:dyDescent="0.3">
      <c r="A3310" s="1" t="s">
        <v>212</v>
      </c>
      <c r="B3310" s="1" t="str">
        <f t="shared" si="51"/>
        <v>Russia</v>
      </c>
      <c r="C3310" s="1" t="s">
        <v>9</v>
      </c>
    </row>
    <row r="3311" spans="1:3" x14ac:dyDescent="0.3">
      <c r="A3311" s="1" t="s">
        <v>18</v>
      </c>
      <c r="B3311" s="1" t="str">
        <f t="shared" si="51"/>
        <v>China</v>
      </c>
      <c r="C3311" s="1" t="s">
        <v>9</v>
      </c>
    </row>
    <row r="3312" spans="1:3" x14ac:dyDescent="0.3">
      <c r="A3312" s="1" t="s">
        <v>3038</v>
      </c>
      <c r="B3312" s="1" t="str">
        <f t="shared" si="51"/>
        <v>Russia</v>
      </c>
      <c r="C3312" s="1" t="s">
        <v>9</v>
      </c>
    </row>
    <row r="3313" spans="1:3" x14ac:dyDescent="0.3">
      <c r="A3313" s="1" t="s">
        <v>4338</v>
      </c>
      <c r="B3313" s="1" t="str">
        <f t="shared" si="51"/>
        <v>France</v>
      </c>
      <c r="C3313" s="1" t="s">
        <v>9</v>
      </c>
    </row>
    <row r="3314" spans="1:3" x14ac:dyDescent="0.3">
      <c r="A3314" s="1" t="s">
        <v>6272</v>
      </c>
      <c r="B3314" s="1" t="str">
        <f t="shared" si="51"/>
        <v>Kazakhstan</v>
      </c>
      <c r="C3314" s="1" t="s">
        <v>9</v>
      </c>
    </row>
    <row r="3315" spans="1:3" x14ac:dyDescent="0.3">
      <c r="A3315" s="1" t="s">
        <v>212</v>
      </c>
      <c r="B3315" s="1" t="str">
        <f t="shared" si="51"/>
        <v>Russia</v>
      </c>
      <c r="C3315" s="1" t="s">
        <v>9</v>
      </c>
    </row>
    <row r="3316" spans="1:3" x14ac:dyDescent="0.3">
      <c r="A3316" s="1" t="s">
        <v>658</v>
      </c>
      <c r="B3316" s="1" t="str">
        <f t="shared" si="51"/>
        <v>USA</v>
      </c>
      <c r="C3316" s="1" t="s">
        <v>9</v>
      </c>
    </row>
    <row r="3317" spans="1:3" x14ac:dyDescent="0.3">
      <c r="A3317" s="1" t="s">
        <v>1630</v>
      </c>
      <c r="B3317" s="1" t="str">
        <f t="shared" si="51"/>
        <v>Kazakhstan</v>
      </c>
      <c r="C3317" s="1" t="s">
        <v>9</v>
      </c>
    </row>
    <row r="3318" spans="1:3" x14ac:dyDescent="0.3">
      <c r="A3318" s="1" t="s">
        <v>1630</v>
      </c>
      <c r="B3318" s="1" t="str">
        <f t="shared" si="51"/>
        <v>Kazakhstan</v>
      </c>
      <c r="C3318" s="1" t="s">
        <v>9</v>
      </c>
    </row>
    <row r="3319" spans="1:3" x14ac:dyDescent="0.3">
      <c r="A3319" s="1" t="s">
        <v>6615</v>
      </c>
      <c r="B3319" s="1" t="str">
        <f t="shared" si="51"/>
        <v>Russia</v>
      </c>
      <c r="C3319" s="1" t="s">
        <v>9</v>
      </c>
    </row>
    <row r="3320" spans="1:3" x14ac:dyDescent="0.3">
      <c r="A3320" s="1" t="s">
        <v>2022</v>
      </c>
      <c r="B3320" s="1" t="str">
        <f t="shared" si="51"/>
        <v>Kazakhstan</v>
      </c>
      <c r="C3320" s="1" t="s">
        <v>9</v>
      </c>
    </row>
    <row r="3321" spans="1:3" x14ac:dyDescent="0.3">
      <c r="A3321" s="1" t="s">
        <v>6795</v>
      </c>
      <c r="B3321" s="1" t="str">
        <f t="shared" si="51"/>
        <v>Kazakhstan</v>
      </c>
      <c r="C3321" s="1" t="s">
        <v>9</v>
      </c>
    </row>
    <row r="3322" spans="1:3" x14ac:dyDescent="0.3">
      <c r="A3322" s="1" t="s">
        <v>6798</v>
      </c>
      <c r="B3322" s="1" t="str">
        <f t="shared" si="51"/>
        <v>Kazakhstan</v>
      </c>
      <c r="C3322" s="1" t="s">
        <v>9</v>
      </c>
    </row>
    <row r="3323" spans="1:3" x14ac:dyDescent="0.3">
      <c r="A3323" s="1" t="s">
        <v>1630</v>
      </c>
      <c r="B3323" s="1" t="str">
        <f t="shared" si="51"/>
        <v>Kazakhstan</v>
      </c>
      <c r="C3323" s="1" t="s">
        <v>257</v>
      </c>
    </row>
    <row r="3324" spans="1:3" x14ac:dyDescent="0.3">
      <c r="A3324" s="1" t="s">
        <v>27</v>
      </c>
      <c r="B3324" s="1" t="str">
        <f t="shared" si="51"/>
        <v>USA</v>
      </c>
      <c r="C3324" s="1" t="s">
        <v>9</v>
      </c>
    </row>
    <row r="3325" spans="1:3" x14ac:dyDescent="0.3">
      <c r="A3325" s="1" t="s">
        <v>6657</v>
      </c>
      <c r="B3325" s="1" t="str">
        <f t="shared" si="51"/>
        <v>France</v>
      </c>
      <c r="C3325" s="1" t="s">
        <v>9</v>
      </c>
    </row>
    <row r="3326" spans="1:3" x14ac:dyDescent="0.3">
      <c r="A3326" s="1" t="s">
        <v>3038</v>
      </c>
      <c r="B3326" s="1" t="str">
        <f t="shared" si="51"/>
        <v>Russia</v>
      </c>
      <c r="C3326" s="1" t="s">
        <v>9</v>
      </c>
    </row>
    <row r="3327" spans="1:3" x14ac:dyDescent="0.3">
      <c r="A3327" s="1" t="s">
        <v>6615</v>
      </c>
      <c r="B3327" s="1" t="str">
        <f t="shared" si="51"/>
        <v>Russia</v>
      </c>
      <c r="C3327" s="1" t="s">
        <v>9</v>
      </c>
    </row>
    <row r="3328" spans="1:3" x14ac:dyDescent="0.3">
      <c r="A3328" s="1" t="s">
        <v>529</v>
      </c>
      <c r="B3328" s="1" t="str">
        <f t="shared" si="51"/>
        <v>Kazakhstan</v>
      </c>
      <c r="C3328" s="1" t="s">
        <v>9</v>
      </c>
    </row>
    <row r="3329" spans="1:3" x14ac:dyDescent="0.3">
      <c r="A3329" s="1" t="s">
        <v>3038</v>
      </c>
      <c r="B3329" s="1" t="str">
        <f t="shared" si="51"/>
        <v>Russia</v>
      </c>
      <c r="C3329" s="1" t="s">
        <v>9</v>
      </c>
    </row>
    <row r="3330" spans="1:3" x14ac:dyDescent="0.3">
      <c r="A3330" s="1" t="s">
        <v>4483</v>
      </c>
      <c r="B3330" s="1" t="str">
        <f t="shared" ref="B3330:B3393" si="52">TRIM(MID(A3330, FIND("|", SUBSTITUTE(A3330, ",", "|", LEN(A3330) - LEN(SUBSTITUTE(A3330,",", "" )))) + 1, LEN(A3330)))</f>
        <v>Russia</v>
      </c>
      <c r="C3330" s="1" t="s">
        <v>9</v>
      </c>
    </row>
    <row r="3331" spans="1:3" x14ac:dyDescent="0.3">
      <c r="A3331" s="1" t="s">
        <v>6615</v>
      </c>
      <c r="B3331" s="1" t="str">
        <f t="shared" si="52"/>
        <v>Russia</v>
      </c>
      <c r="C3331" s="1" t="s">
        <v>9</v>
      </c>
    </row>
    <row r="3332" spans="1:3" x14ac:dyDescent="0.3">
      <c r="A3332" s="1" t="s">
        <v>30</v>
      </c>
      <c r="B3332" s="1" t="str">
        <f t="shared" si="52"/>
        <v>USA</v>
      </c>
      <c r="C3332" s="1" t="s">
        <v>9</v>
      </c>
    </row>
    <row r="3333" spans="1:3" x14ac:dyDescent="0.3">
      <c r="A3333" s="1" t="s">
        <v>6615</v>
      </c>
      <c r="B3333" s="1" t="str">
        <f t="shared" si="52"/>
        <v>Russia</v>
      </c>
      <c r="C3333" s="1" t="s">
        <v>9</v>
      </c>
    </row>
    <row r="3334" spans="1:3" x14ac:dyDescent="0.3">
      <c r="A3334" s="1" t="s">
        <v>5557</v>
      </c>
      <c r="B3334" s="1" t="str">
        <f t="shared" si="52"/>
        <v>USA</v>
      </c>
      <c r="C3334" s="1" t="s">
        <v>9</v>
      </c>
    </row>
    <row r="3335" spans="1:3" x14ac:dyDescent="0.3">
      <c r="A3335" s="1" t="s">
        <v>3038</v>
      </c>
      <c r="B3335" s="1" t="str">
        <f t="shared" si="52"/>
        <v>Russia</v>
      </c>
      <c r="C3335" s="1" t="s">
        <v>9</v>
      </c>
    </row>
    <row r="3336" spans="1:3" x14ac:dyDescent="0.3">
      <c r="A3336" s="1" t="s">
        <v>498</v>
      </c>
      <c r="B3336" s="1" t="str">
        <f t="shared" si="52"/>
        <v>Israel</v>
      </c>
      <c r="C3336" s="1" t="s">
        <v>9</v>
      </c>
    </row>
    <row r="3337" spans="1:3" x14ac:dyDescent="0.3">
      <c r="A3337" s="1" t="s">
        <v>61</v>
      </c>
      <c r="B3337" s="1" t="str">
        <f t="shared" si="52"/>
        <v>Japan</v>
      </c>
      <c r="C3337" s="1" t="s">
        <v>9</v>
      </c>
    </row>
    <row r="3338" spans="1:3" x14ac:dyDescent="0.3">
      <c r="A3338" s="1" t="s">
        <v>529</v>
      </c>
      <c r="B3338" s="1" t="str">
        <f t="shared" si="52"/>
        <v>Kazakhstan</v>
      </c>
      <c r="C3338" s="1" t="s">
        <v>9</v>
      </c>
    </row>
    <row r="3339" spans="1:3" x14ac:dyDescent="0.3">
      <c r="A3339" s="1" t="s">
        <v>6615</v>
      </c>
      <c r="B3339" s="1" t="str">
        <f t="shared" si="52"/>
        <v>Russia</v>
      </c>
      <c r="C3339" s="1" t="s">
        <v>9</v>
      </c>
    </row>
    <row r="3340" spans="1:3" x14ac:dyDescent="0.3">
      <c r="A3340" s="1" t="s">
        <v>1630</v>
      </c>
      <c r="B3340" s="1" t="str">
        <f t="shared" si="52"/>
        <v>Kazakhstan</v>
      </c>
      <c r="C3340" s="1" t="s">
        <v>9</v>
      </c>
    </row>
    <row r="3341" spans="1:3" x14ac:dyDescent="0.3">
      <c r="A3341" s="1" t="s">
        <v>6615</v>
      </c>
      <c r="B3341" s="1" t="str">
        <f t="shared" si="52"/>
        <v>Russia</v>
      </c>
      <c r="C3341" s="1" t="s">
        <v>9</v>
      </c>
    </row>
    <row r="3342" spans="1:3" x14ac:dyDescent="0.3">
      <c r="A3342" s="1" t="s">
        <v>4338</v>
      </c>
      <c r="B3342" s="1" t="str">
        <f t="shared" si="52"/>
        <v>France</v>
      </c>
      <c r="C3342" s="1" t="s">
        <v>9</v>
      </c>
    </row>
    <row r="3343" spans="1:3" x14ac:dyDescent="0.3">
      <c r="A3343" s="1" t="s">
        <v>3524</v>
      </c>
      <c r="B3343" s="1" t="str">
        <f t="shared" si="52"/>
        <v>China</v>
      </c>
      <c r="C3343" s="1" t="s">
        <v>9</v>
      </c>
    </row>
    <row r="3344" spans="1:3" x14ac:dyDescent="0.3">
      <c r="A3344" s="1" t="s">
        <v>3038</v>
      </c>
      <c r="B3344" s="1" t="str">
        <f t="shared" si="52"/>
        <v>Russia</v>
      </c>
      <c r="C3344" s="1" t="s">
        <v>9</v>
      </c>
    </row>
    <row r="3345" spans="1:3" x14ac:dyDescent="0.3">
      <c r="A3345" s="1" t="s">
        <v>4249</v>
      </c>
      <c r="B3345" s="1" t="str">
        <f t="shared" si="52"/>
        <v>USA</v>
      </c>
      <c r="C3345" s="1" t="s">
        <v>9</v>
      </c>
    </row>
    <row r="3346" spans="1:3" x14ac:dyDescent="0.3">
      <c r="A3346" s="1" t="s">
        <v>11</v>
      </c>
      <c r="B3346" s="1" t="str">
        <f t="shared" si="52"/>
        <v>USA</v>
      </c>
      <c r="C3346" s="1" t="s">
        <v>117</v>
      </c>
    </row>
    <row r="3347" spans="1:3" x14ac:dyDescent="0.3">
      <c r="A3347" s="1" t="s">
        <v>3038</v>
      </c>
      <c r="B3347" s="1" t="str">
        <f t="shared" si="52"/>
        <v>Russia</v>
      </c>
      <c r="C3347" s="1" t="s">
        <v>9</v>
      </c>
    </row>
    <row r="3348" spans="1:3" x14ac:dyDescent="0.3">
      <c r="A3348" s="1" t="s">
        <v>1630</v>
      </c>
      <c r="B3348" s="1" t="str">
        <f t="shared" si="52"/>
        <v>Kazakhstan</v>
      </c>
      <c r="C3348" s="1" t="s">
        <v>9</v>
      </c>
    </row>
    <row r="3349" spans="1:3" x14ac:dyDescent="0.3">
      <c r="A3349" s="1" t="s">
        <v>5723</v>
      </c>
      <c r="B3349" s="1" t="str">
        <f t="shared" si="52"/>
        <v>USA</v>
      </c>
      <c r="C3349" s="1" t="s">
        <v>9</v>
      </c>
    </row>
    <row r="3350" spans="1:3" x14ac:dyDescent="0.3">
      <c r="A3350" s="1" t="s">
        <v>6615</v>
      </c>
      <c r="B3350" s="1" t="str">
        <f t="shared" si="52"/>
        <v>Russia</v>
      </c>
      <c r="C3350" s="1" t="s">
        <v>9</v>
      </c>
    </row>
    <row r="3351" spans="1:3" x14ac:dyDescent="0.3">
      <c r="A3351" s="1" t="s">
        <v>1630</v>
      </c>
      <c r="B3351" s="1" t="str">
        <f t="shared" si="52"/>
        <v>Kazakhstan</v>
      </c>
      <c r="C3351" s="1" t="s">
        <v>9</v>
      </c>
    </row>
    <row r="3352" spans="1:3" x14ac:dyDescent="0.3">
      <c r="A3352" s="1" t="s">
        <v>6272</v>
      </c>
      <c r="B3352" s="1" t="str">
        <f t="shared" si="52"/>
        <v>Kazakhstan</v>
      </c>
      <c r="C3352" s="1" t="s">
        <v>9</v>
      </c>
    </row>
    <row r="3353" spans="1:3" x14ac:dyDescent="0.3">
      <c r="A3353" s="1" t="s">
        <v>1630</v>
      </c>
      <c r="B3353" s="1" t="str">
        <f t="shared" si="52"/>
        <v>Kazakhstan</v>
      </c>
      <c r="C3353" s="1" t="s">
        <v>9</v>
      </c>
    </row>
    <row r="3354" spans="1:3" x14ac:dyDescent="0.3">
      <c r="A3354" s="1" t="s">
        <v>6615</v>
      </c>
      <c r="B3354" s="1" t="str">
        <f t="shared" si="52"/>
        <v>Russia</v>
      </c>
      <c r="C3354" s="1" t="s">
        <v>9</v>
      </c>
    </row>
    <row r="3355" spans="1:3" x14ac:dyDescent="0.3">
      <c r="A3355" s="1" t="s">
        <v>1630</v>
      </c>
      <c r="B3355" s="1" t="str">
        <f t="shared" si="52"/>
        <v>Kazakhstan</v>
      </c>
      <c r="C3355" s="1" t="s">
        <v>9</v>
      </c>
    </row>
    <row r="3356" spans="1:3" x14ac:dyDescent="0.3">
      <c r="A3356" s="1" t="s">
        <v>5301</v>
      </c>
      <c r="B3356" s="1" t="str">
        <f t="shared" si="52"/>
        <v>China</v>
      </c>
      <c r="C3356" s="1" t="s">
        <v>9</v>
      </c>
    </row>
    <row r="3357" spans="1:3" x14ac:dyDescent="0.3">
      <c r="A3357" s="1" t="s">
        <v>529</v>
      </c>
      <c r="B3357" s="1" t="str">
        <f t="shared" si="52"/>
        <v>Kazakhstan</v>
      </c>
      <c r="C3357" s="1" t="s">
        <v>9</v>
      </c>
    </row>
    <row r="3358" spans="1:3" x14ac:dyDescent="0.3">
      <c r="A3358" s="1" t="s">
        <v>3373</v>
      </c>
      <c r="B3358" s="1" t="str">
        <f t="shared" si="52"/>
        <v>Russia</v>
      </c>
      <c r="C3358" s="1" t="s">
        <v>9</v>
      </c>
    </row>
    <row r="3359" spans="1:3" x14ac:dyDescent="0.3">
      <c r="A3359" s="1" t="s">
        <v>5</v>
      </c>
      <c r="B3359" s="1" t="str">
        <f t="shared" si="52"/>
        <v>Russia</v>
      </c>
      <c r="C3359" s="1" t="s">
        <v>257</v>
      </c>
    </row>
    <row r="3360" spans="1:3" x14ac:dyDescent="0.3">
      <c r="A3360" s="1" t="s">
        <v>3566</v>
      </c>
      <c r="B3360" s="1" t="str">
        <f t="shared" si="52"/>
        <v>Russia</v>
      </c>
      <c r="C3360" s="1" t="s">
        <v>9</v>
      </c>
    </row>
    <row r="3361" spans="1:3" x14ac:dyDescent="0.3">
      <c r="A3361" s="1" t="s">
        <v>6657</v>
      </c>
      <c r="B3361" s="1" t="str">
        <f t="shared" si="52"/>
        <v>France</v>
      </c>
      <c r="C3361" s="1" t="s">
        <v>9</v>
      </c>
    </row>
    <row r="3362" spans="1:3" x14ac:dyDescent="0.3">
      <c r="A3362" s="1" t="s">
        <v>1561</v>
      </c>
      <c r="B3362" s="1" t="str">
        <f t="shared" si="52"/>
        <v>Russia</v>
      </c>
      <c r="C3362" s="1" t="s">
        <v>9</v>
      </c>
    </row>
    <row r="3363" spans="1:3" x14ac:dyDescent="0.3">
      <c r="A3363" s="1" t="s">
        <v>1630</v>
      </c>
      <c r="B3363" s="1" t="str">
        <f t="shared" si="52"/>
        <v>Kazakhstan</v>
      </c>
      <c r="C3363" s="1" t="s">
        <v>9</v>
      </c>
    </row>
    <row r="3364" spans="1:3" x14ac:dyDescent="0.3">
      <c r="A3364" s="1" t="s">
        <v>3373</v>
      </c>
      <c r="B3364" s="1" t="str">
        <f t="shared" si="52"/>
        <v>Russia</v>
      </c>
      <c r="C3364" s="1" t="s">
        <v>9</v>
      </c>
    </row>
    <row r="3365" spans="1:3" x14ac:dyDescent="0.3">
      <c r="A3365" s="1" t="s">
        <v>5726</v>
      </c>
      <c r="B3365" s="1" t="str">
        <f t="shared" si="52"/>
        <v>India</v>
      </c>
      <c r="C3365" s="1" t="s">
        <v>257</v>
      </c>
    </row>
    <row r="3366" spans="1:3" x14ac:dyDescent="0.3">
      <c r="A3366" s="1" t="s">
        <v>6272</v>
      </c>
      <c r="B3366" s="1" t="str">
        <f t="shared" si="52"/>
        <v>Kazakhstan</v>
      </c>
      <c r="C3366" s="1" t="s">
        <v>9</v>
      </c>
    </row>
    <row r="3367" spans="1:3" x14ac:dyDescent="0.3">
      <c r="A3367" s="1" t="s">
        <v>1630</v>
      </c>
      <c r="B3367" s="1" t="str">
        <f t="shared" si="52"/>
        <v>Kazakhstan</v>
      </c>
      <c r="C3367" s="1" t="s">
        <v>257</v>
      </c>
    </row>
    <row r="3368" spans="1:3" x14ac:dyDescent="0.3">
      <c r="A3368" s="1" t="s">
        <v>529</v>
      </c>
      <c r="B3368" s="1" t="str">
        <f t="shared" si="52"/>
        <v>Kazakhstan</v>
      </c>
      <c r="C3368" s="1" t="s">
        <v>9</v>
      </c>
    </row>
    <row r="3369" spans="1:3" x14ac:dyDescent="0.3">
      <c r="A3369" s="1" t="s">
        <v>3038</v>
      </c>
      <c r="B3369" s="1" t="str">
        <f t="shared" si="52"/>
        <v>Russia</v>
      </c>
      <c r="C3369" s="1" t="s">
        <v>9</v>
      </c>
    </row>
    <row r="3370" spans="1:3" x14ac:dyDescent="0.3">
      <c r="A3370" s="1" t="s">
        <v>4483</v>
      </c>
      <c r="B3370" s="1" t="str">
        <f t="shared" si="52"/>
        <v>Russia</v>
      </c>
      <c r="C3370" s="1" t="s">
        <v>9</v>
      </c>
    </row>
    <row r="3371" spans="1:3" x14ac:dyDescent="0.3">
      <c r="A3371" s="1" t="s">
        <v>6615</v>
      </c>
      <c r="B3371" s="1" t="str">
        <f t="shared" si="52"/>
        <v>Russia</v>
      </c>
      <c r="C3371" s="1" t="s">
        <v>9</v>
      </c>
    </row>
    <row r="3372" spans="1:3" x14ac:dyDescent="0.3">
      <c r="A3372" s="1" t="s">
        <v>6899</v>
      </c>
      <c r="B3372" s="1" t="str">
        <f t="shared" si="52"/>
        <v>Russia</v>
      </c>
      <c r="C3372" s="1" t="s">
        <v>9</v>
      </c>
    </row>
    <row r="3373" spans="1:3" x14ac:dyDescent="0.3">
      <c r="A3373" s="1" t="s">
        <v>1630</v>
      </c>
      <c r="B3373" s="1" t="str">
        <f t="shared" si="52"/>
        <v>Kazakhstan</v>
      </c>
      <c r="C3373" s="1" t="s">
        <v>9</v>
      </c>
    </row>
    <row r="3374" spans="1:3" x14ac:dyDescent="0.3">
      <c r="A3374" s="1" t="s">
        <v>1561</v>
      </c>
      <c r="B3374" s="1" t="str">
        <f t="shared" si="52"/>
        <v>Russia</v>
      </c>
      <c r="C3374" s="1" t="s">
        <v>9</v>
      </c>
    </row>
    <row r="3375" spans="1:3" x14ac:dyDescent="0.3">
      <c r="A3375" s="1" t="s">
        <v>5723</v>
      </c>
      <c r="B3375" s="1" t="str">
        <f t="shared" si="52"/>
        <v>USA</v>
      </c>
      <c r="C3375" s="1" t="s">
        <v>9</v>
      </c>
    </row>
    <row r="3376" spans="1:3" x14ac:dyDescent="0.3">
      <c r="A3376" s="1" t="s">
        <v>4338</v>
      </c>
      <c r="B3376" s="1" t="str">
        <f t="shared" si="52"/>
        <v>France</v>
      </c>
      <c r="C3376" s="1" t="s">
        <v>9</v>
      </c>
    </row>
    <row r="3377" spans="1:3" x14ac:dyDescent="0.3">
      <c r="A3377" s="1" t="s">
        <v>3566</v>
      </c>
      <c r="B3377" s="1" t="str">
        <f t="shared" si="52"/>
        <v>Russia</v>
      </c>
      <c r="C3377" s="1" t="s">
        <v>9</v>
      </c>
    </row>
    <row r="3378" spans="1:3" x14ac:dyDescent="0.3">
      <c r="A3378" s="1" t="s">
        <v>1630</v>
      </c>
      <c r="B3378" s="1" t="str">
        <f t="shared" si="52"/>
        <v>Kazakhstan</v>
      </c>
      <c r="C3378" s="1" t="s">
        <v>9</v>
      </c>
    </row>
    <row r="3379" spans="1:3" x14ac:dyDescent="0.3">
      <c r="A3379" s="1" t="s">
        <v>1630</v>
      </c>
      <c r="B3379" s="1" t="str">
        <f t="shared" si="52"/>
        <v>Kazakhstan</v>
      </c>
      <c r="C3379" s="1" t="s">
        <v>9</v>
      </c>
    </row>
    <row r="3380" spans="1:3" x14ac:dyDescent="0.3">
      <c r="A3380" s="1" t="s">
        <v>6615</v>
      </c>
      <c r="B3380" s="1" t="str">
        <f t="shared" si="52"/>
        <v>Russia</v>
      </c>
      <c r="C3380" s="1" t="s">
        <v>9</v>
      </c>
    </row>
    <row r="3381" spans="1:3" x14ac:dyDescent="0.3">
      <c r="A3381" s="1" t="s">
        <v>4483</v>
      </c>
      <c r="B3381" s="1" t="str">
        <f t="shared" si="52"/>
        <v>Russia</v>
      </c>
      <c r="C3381" s="1" t="s">
        <v>9</v>
      </c>
    </row>
    <row r="3382" spans="1:3" x14ac:dyDescent="0.3">
      <c r="A3382" s="1" t="s">
        <v>6795</v>
      </c>
      <c r="B3382" s="1" t="str">
        <f t="shared" si="52"/>
        <v>Kazakhstan</v>
      </c>
      <c r="C3382" s="1" t="s">
        <v>9</v>
      </c>
    </row>
    <row r="3383" spans="1:3" x14ac:dyDescent="0.3">
      <c r="A3383" s="1" t="s">
        <v>5</v>
      </c>
      <c r="B3383" s="1" t="str">
        <f t="shared" si="52"/>
        <v>Russia</v>
      </c>
      <c r="C3383" s="1" t="s">
        <v>9</v>
      </c>
    </row>
    <row r="3384" spans="1:3" x14ac:dyDescent="0.3">
      <c r="A3384" s="1" t="s">
        <v>529</v>
      </c>
      <c r="B3384" s="1" t="str">
        <f t="shared" si="52"/>
        <v>Kazakhstan</v>
      </c>
      <c r="C3384" s="1" t="s">
        <v>9</v>
      </c>
    </row>
    <row r="3385" spans="1:3" x14ac:dyDescent="0.3">
      <c r="A3385" s="1" t="s">
        <v>130</v>
      </c>
      <c r="B3385" s="1" t="str">
        <f t="shared" si="52"/>
        <v>Kazakhstan</v>
      </c>
      <c r="C3385" s="1" t="s">
        <v>9</v>
      </c>
    </row>
    <row r="3386" spans="1:3" x14ac:dyDescent="0.3">
      <c r="A3386" s="1" t="s">
        <v>1630</v>
      </c>
      <c r="B3386" s="1" t="str">
        <f t="shared" si="52"/>
        <v>Kazakhstan</v>
      </c>
      <c r="C3386" s="1" t="s">
        <v>9</v>
      </c>
    </row>
    <row r="3387" spans="1:3" x14ac:dyDescent="0.3">
      <c r="A3387" s="1" t="s">
        <v>6657</v>
      </c>
      <c r="B3387" s="1" t="str">
        <f t="shared" si="52"/>
        <v>France</v>
      </c>
      <c r="C3387" s="1" t="s">
        <v>9</v>
      </c>
    </row>
    <row r="3388" spans="1:3" x14ac:dyDescent="0.3">
      <c r="A3388" s="1" t="s">
        <v>2022</v>
      </c>
      <c r="B3388" s="1" t="str">
        <f t="shared" si="52"/>
        <v>Kazakhstan</v>
      </c>
      <c r="C3388" s="1" t="s">
        <v>9</v>
      </c>
    </row>
    <row r="3389" spans="1:3" x14ac:dyDescent="0.3">
      <c r="A3389" s="1" t="s">
        <v>1630</v>
      </c>
      <c r="B3389" s="1" t="str">
        <f t="shared" si="52"/>
        <v>Kazakhstan</v>
      </c>
      <c r="C3389" s="1" t="s">
        <v>9</v>
      </c>
    </row>
    <row r="3390" spans="1:3" x14ac:dyDescent="0.3">
      <c r="A3390" s="1" t="s">
        <v>5</v>
      </c>
      <c r="B3390" s="1" t="str">
        <f t="shared" si="52"/>
        <v>Russia</v>
      </c>
      <c r="C3390" s="1" t="s">
        <v>9</v>
      </c>
    </row>
    <row r="3391" spans="1:3" x14ac:dyDescent="0.3">
      <c r="A3391" s="1" t="s">
        <v>6272</v>
      </c>
      <c r="B3391" s="1" t="str">
        <f t="shared" si="52"/>
        <v>Kazakhstan</v>
      </c>
      <c r="C3391" s="1" t="s">
        <v>9</v>
      </c>
    </row>
    <row r="3392" spans="1:3" x14ac:dyDescent="0.3">
      <c r="A3392" s="1" t="s">
        <v>130</v>
      </c>
      <c r="B3392" s="1" t="str">
        <f t="shared" si="52"/>
        <v>Kazakhstan</v>
      </c>
      <c r="C3392" s="1" t="s">
        <v>9</v>
      </c>
    </row>
    <row r="3393" spans="1:3" x14ac:dyDescent="0.3">
      <c r="A3393" s="1" t="s">
        <v>529</v>
      </c>
      <c r="B3393" s="1" t="str">
        <f t="shared" si="52"/>
        <v>Kazakhstan</v>
      </c>
      <c r="C3393" s="1" t="s">
        <v>9</v>
      </c>
    </row>
    <row r="3394" spans="1:3" x14ac:dyDescent="0.3">
      <c r="A3394" s="1" t="s">
        <v>5723</v>
      </c>
      <c r="B3394" s="1" t="str">
        <f t="shared" ref="B3394:B3457" si="53">TRIM(MID(A3394, FIND("|", SUBSTITUTE(A3394, ",", "|", LEN(A3394) - LEN(SUBSTITUTE(A3394,",", "" )))) + 1, LEN(A3394)))</f>
        <v>USA</v>
      </c>
      <c r="C3394" s="1" t="s">
        <v>9</v>
      </c>
    </row>
    <row r="3395" spans="1:3" x14ac:dyDescent="0.3">
      <c r="A3395" s="1" t="s">
        <v>130</v>
      </c>
      <c r="B3395" s="1" t="str">
        <f t="shared" si="53"/>
        <v>Kazakhstan</v>
      </c>
      <c r="C3395" s="1" t="s">
        <v>9</v>
      </c>
    </row>
    <row r="3396" spans="1:3" x14ac:dyDescent="0.3">
      <c r="A3396" s="1" t="s">
        <v>6615</v>
      </c>
      <c r="B3396" s="1" t="str">
        <f t="shared" si="53"/>
        <v>Russia</v>
      </c>
      <c r="C3396" s="1" t="s">
        <v>9</v>
      </c>
    </row>
    <row r="3397" spans="1:3" x14ac:dyDescent="0.3">
      <c r="A3397" s="1" t="s">
        <v>3038</v>
      </c>
      <c r="B3397" s="1" t="str">
        <f t="shared" si="53"/>
        <v>Russia</v>
      </c>
      <c r="C3397" s="1" t="s">
        <v>9</v>
      </c>
    </row>
    <row r="3398" spans="1:3" x14ac:dyDescent="0.3">
      <c r="A3398" s="1" t="s">
        <v>1561</v>
      </c>
      <c r="B3398" s="1" t="str">
        <f t="shared" si="53"/>
        <v>Russia</v>
      </c>
      <c r="C3398" s="1" t="s">
        <v>9</v>
      </c>
    </row>
    <row r="3399" spans="1:3" x14ac:dyDescent="0.3">
      <c r="A3399" s="1" t="s">
        <v>6272</v>
      </c>
      <c r="B3399" s="1" t="str">
        <f t="shared" si="53"/>
        <v>Kazakhstan</v>
      </c>
      <c r="C3399" s="1" t="s">
        <v>9</v>
      </c>
    </row>
    <row r="3400" spans="1:3" x14ac:dyDescent="0.3">
      <c r="A3400" s="1" t="s">
        <v>1630</v>
      </c>
      <c r="B3400" s="1" t="str">
        <f t="shared" si="53"/>
        <v>Kazakhstan</v>
      </c>
      <c r="C3400" s="1" t="s">
        <v>9</v>
      </c>
    </row>
    <row r="3401" spans="1:3" x14ac:dyDescent="0.3">
      <c r="A3401" s="1" t="s">
        <v>6959</v>
      </c>
      <c r="B3401" s="1" t="str">
        <f t="shared" si="53"/>
        <v>Kenya</v>
      </c>
      <c r="C3401" s="1" t="s">
        <v>9</v>
      </c>
    </row>
    <row r="3402" spans="1:3" x14ac:dyDescent="0.3">
      <c r="A3402" s="1" t="s">
        <v>3038</v>
      </c>
      <c r="B3402" s="1" t="str">
        <f t="shared" si="53"/>
        <v>Russia</v>
      </c>
      <c r="C3402" s="1" t="s">
        <v>9</v>
      </c>
    </row>
    <row r="3403" spans="1:3" x14ac:dyDescent="0.3">
      <c r="A3403" s="1" t="s">
        <v>1630</v>
      </c>
      <c r="B3403" s="1" t="str">
        <f t="shared" si="53"/>
        <v>Kazakhstan</v>
      </c>
      <c r="C3403" s="1" t="s">
        <v>9</v>
      </c>
    </row>
    <row r="3404" spans="1:3" x14ac:dyDescent="0.3">
      <c r="A3404" s="1" t="s">
        <v>3373</v>
      </c>
      <c r="B3404" s="1" t="str">
        <f t="shared" si="53"/>
        <v>Russia</v>
      </c>
      <c r="C3404" s="1" t="s">
        <v>9</v>
      </c>
    </row>
    <row r="3405" spans="1:3" x14ac:dyDescent="0.3">
      <c r="A3405" s="1" t="s">
        <v>5</v>
      </c>
      <c r="B3405" s="1" t="str">
        <f t="shared" si="53"/>
        <v>Russia</v>
      </c>
      <c r="C3405" s="1" t="s">
        <v>9</v>
      </c>
    </row>
    <row r="3406" spans="1:3" x14ac:dyDescent="0.3">
      <c r="A3406" s="1" t="s">
        <v>130</v>
      </c>
      <c r="B3406" s="1" t="str">
        <f t="shared" si="53"/>
        <v>Kazakhstan</v>
      </c>
      <c r="C3406" s="1" t="s">
        <v>9</v>
      </c>
    </row>
    <row r="3407" spans="1:3" x14ac:dyDescent="0.3">
      <c r="A3407" s="1" t="s">
        <v>3566</v>
      </c>
      <c r="B3407" s="1" t="str">
        <f t="shared" si="53"/>
        <v>Russia</v>
      </c>
      <c r="C3407" s="1" t="s">
        <v>9</v>
      </c>
    </row>
    <row r="3408" spans="1:3" x14ac:dyDescent="0.3">
      <c r="A3408" s="1" t="s">
        <v>6795</v>
      </c>
      <c r="B3408" s="1" t="str">
        <f t="shared" si="53"/>
        <v>Kazakhstan</v>
      </c>
      <c r="C3408" s="1" t="s">
        <v>9</v>
      </c>
    </row>
    <row r="3409" spans="1:3" x14ac:dyDescent="0.3">
      <c r="A3409" s="1" t="s">
        <v>6657</v>
      </c>
      <c r="B3409" s="1" t="str">
        <f t="shared" si="53"/>
        <v>France</v>
      </c>
      <c r="C3409" s="1" t="s">
        <v>9</v>
      </c>
    </row>
    <row r="3410" spans="1:3" x14ac:dyDescent="0.3">
      <c r="A3410" s="1" t="s">
        <v>1630</v>
      </c>
      <c r="B3410" s="1" t="str">
        <f t="shared" si="53"/>
        <v>Kazakhstan</v>
      </c>
      <c r="C3410" s="1" t="s">
        <v>9</v>
      </c>
    </row>
    <row r="3411" spans="1:3" x14ac:dyDescent="0.3">
      <c r="A3411" s="1" t="s">
        <v>3373</v>
      </c>
      <c r="B3411" s="1" t="str">
        <f t="shared" si="53"/>
        <v>Russia</v>
      </c>
      <c r="C3411" s="1" t="s">
        <v>9</v>
      </c>
    </row>
    <row r="3412" spans="1:3" x14ac:dyDescent="0.3">
      <c r="A3412" s="1" t="s">
        <v>5</v>
      </c>
      <c r="B3412" s="1" t="str">
        <f t="shared" si="53"/>
        <v>Russia</v>
      </c>
      <c r="C3412" s="1" t="s">
        <v>9</v>
      </c>
    </row>
    <row r="3413" spans="1:3" x14ac:dyDescent="0.3">
      <c r="A3413" s="1" t="s">
        <v>18</v>
      </c>
      <c r="B3413" s="1" t="str">
        <f t="shared" si="53"/>
        <v>China</v>
      </c>
      <c r="C3413" s="1" t="s">
        <v>9</v>
      </c>
    </row>
    <row r="3414" spans="1:3" x14ac:dyDescent="0.3">
      <c r="A3414" s="1" t="s">
        <v>6615</v>
      </c>
      <c r="B3414" s="1" t="str">
        <f t="shared" si="53"/>
        <v>Russia</v>
      </c>
      <c r="C3414" s="1" t="s">
        <v>9</v>
      </c>
    </row>
    <row r="3415" spans="1:3" x14ac:dyDescent="0.3">
      <c r="A3415" s="1" t="s">
        <v>61</v>
      </c>
      <c r="B3415" s="1" t="str">
        <f t="shared" si="53"/>
        <v>Japan</v>
      </c>
      <c r="C3415" s="1" t="s">
        <v>9</v>
      </c>
    </row>
    <row r="3416" spans="1:3" x14ac:dyDescent="0.3">
      <c r="A3416" s="1" t="s">
        <v>1630</v>
      </c>
      <c r="B3416" s="1" t="str">
        <f t="shared" si="53"/>
        <v>Kazakhstan</v>
      </c>
      <c r="C3416" s="1" t="s">
        <v>9</v>
      </c>
    </row>
    <row r="3417" spans="1:3" x14ac:dyDescent="0.3">
      <c r="A3417" s="1" t="s">
        <v>3038</v>
      </c>
      <c r="B3417" s="1" t="str">
        <f t="shared" si="53"/>
        <v>Russia</v>
      </c>
      <c r="C3417" s="1" t="s">
        <v>9</v>
      </c>
    </row>
    <row r="3418" spans="1:3" x14ac:dyDescent="0.3">
      <c r="A3418" s="1" t="s">
        <v>529</v>
      </c>
      <c r="B3418" s="1" t="str">
        <f t="shared" si="53"/>
        <v>Kazakhstan</v>
      </c>
      <c r="C3418" s="1" t="s">
        <v>257</v>
      </c>
    </row>
    <row r="3419" spans="1:3" x14ac:dyDescent="0.3">
      <c r="A3419" s="1" t="s">
        <v>3160</v>
      </c>
      <c r="B3419" s="1" t="str">
        <f t="shared" si="53"/>
        <v>USA</v>
      </c>
      <c r="C3419" s="1" t="s">
        <v>9</v>
      </c>
    </row>
    <row r="3420" spans="1:3" x14ac:dyDescent="0.3">
      <c r="A3420" s="1" t="s">
        <v>130</v>
      </c>
      <c r="B3420" s="1" t="str">
        <f t="shared" si="53"/>
        <v>Kazakhstan</v>
      </c>
      <c r="C3420" s="1" t="s">
        <v>9</v>
      </c>
    </row>
    <row r="3421" spans="1:3" x14ac:dyDescent="0.3">
      <c r="A3421" s="1" t="s">
        <v>5557</v>
      </c>
      <c r="B3421" s="1" t="str">
        <f t="shared" si="53"/>
        <v>USA</v>
      </c>
      <c r="C3421" s="1" t="s">
        <v>9</v>
      </c>
    </row>
    <row r="3422" spans="1:3" x14ac:dyDescent="0.3">
      <c r="A3422" s="1" t="s">
        <v>4483</v>
      </c>
      <c r="B3422" s="1" t="str">
        <f t="shared" si="53"/>
        <v>Russia</v>
      </c>
      <c r="C3422" s="1" t="s">
        <v>9</v>
      </c>
    </row>
    <row r="3423" spans="1:3" x14ac:dyDescent="0.3">
      <c r="A3423" s="1" t="s">
        <v>1630</v>
      </c>
      <c r="B3423" s="1" t="str">
        <f t="shared" si="53"/>
        <v>Kazakhstan</v>
      </c>
      <c r="C3423" s="1" t="s">
        <v>9</v>
      </c>
    </row>
    <row r="3424" spans="1:3" x14ac:dyDescent="0.3">
      <c r="A3424" s="1" t="s">
        <v>1630</v>
      </c>
      <c r="B3424" s="1" t="str">
        <f t="shared" si="53"/>
        <v>Kazakhstan</v>
      </c>
      <c r="C3424" s="1" t="s">
        <v>9</v>
      </c>
    </row>
    <row r="3425" spans="1:3" x14ac:dyDescent="0.3">
      <c r="A3425" s="1" t="s">
        <v>6272</v>
      </c>
      <c r="B3425" s="1" t="str">
        <f t="shared" si="53"/>
        <v>Kazakhstan</v>
      </c>
      <c r="C3425" s="1" t="s">
        <v>257</v>
      </c>
    </row>
    <row r="3426" spans="1:3" x14ac:dyDescent="0.3">
      <c r="A3426" s="1" t="s">
        <v>4483</v>
      </c>
      <c r="B3426" s="1" t="str">
        <f t="shared" si="53"/>
        <v>Russia</v>
      </c>
      <c r="C3426" s="1" t="s">
        <v>9</v>
      </c>
    </row>
    <row r="3427" spans="1:3" x14ac:dyDescent="0.3">
      <c r="A3427" s="1" t="s">
        <v>3566</v>
      </c>
      <c r="B3427" s="1" t="str">
        <f t="shared" si="53"/>
        <v>Russia</v>
      </c>
      <c r="C3427" s="1" t="s">
        <v>9</v>
      </c>
    </row>
    <row r="3428" spans="1:3" x14ac:dyDescent="0.3">
      <c r="A3428" s="1" t="s">
        <v>5</v>
      </c>
      <c r="B3428" s="1" t="str">
        <f t="shared" si="53"/>
        <v>Russia</v>
      </c>
      <c r="C3428" s="1" t="s">
        <v>9</v>
      </c>
    </row>
    <row r="3429" spans="1:3" x14ac:dyDescent="0.3">
      <c r="A3429" s="1" t="s">
        <v>529</v>
      </c>
      <c r="B3429" s="1" t="str">
        <f t="shared" si="53"/>
        <v>Kazakhstan</v>
      </c>
      <c r="C3429" s="1" t="s">
        <v>9</v>
      </c>
    </row>
    <row r="3430" spans="1:3" x14ac:dyDescent="0.3">
      <c r="A3430" s="1" t="s">
        <v>3038</v>
      </c>
      <c r="B3430" s="1" t="str">
        <f t="shared" si="53"/>
        <v>Russia</v>
      </c>
      <c r="C3430" s="1" t="s">
        <v>9</v>
      </c>
    </row>
    <row r="3431" spans="1:3" x14ac:dyDescent="0.3">
      <c r="A3431" s="1" t="s">
        <v>130</v>
      </c>
      <c r="B3431" s="1" t="str">
        <f t="shared" si="53"/>
        <v>Kazakhstan</v>
      </c>
      <c r="C3431" s="1" t="s">
        <v>9</v>
      </c>
    </row>
    <row r="3432" spans="1:3" x14ac:dyDescent="0.3">
      <c r="A3432" s="1" t="s">
        <v>1561</v>
      </c>
      <c r="B3432" s="1" t="str">
        <f t="shared" si="53"/>
        <v>Russia</v>
      </c>
      <c r="C3432" s="1" t="s">
        <v>9</v>
      </c>
    </row>
    <row r="3433" spans="1:3" x14ac:dyDescent="0.3">
      <c r="A3433" s="1" t="s">
        <v>6615</v>
      </c>
      <c r="B3433" s="1" t="str">
        <f t="shared" si="53"/>
        <v>Russia</v>
      </c>
      <c r="C3433" s="1" t="s">
        <v>9</v>
      </c>
    </row>
    <row r="3434" spans="1:3" x14ac:dyDescent="0.3">
      <c r="A3434" s="1" t="s">
        <v>1630</v>
      </c>
      <c r="B3434" s="1" t="str">
        <f t="shared" si="53"/>
        <v>Kazakhstan</v>
      </c>
      <c r="C3434" s="1" t="s">
        <v>9</v>
      </c>
    </row>
    <row r="3435" spans="1:3" x14ac:dyDescent="0.3">
      <c r="A3435" s="1" t="s">
        <v>6899</v>
      </c>
      <c r="B3435" s="1" t="str">
        <f t="shared" si="53"/>
        <v>Russia</v>
      </c>
      <c r="C3435" s="1" t="s">
        <v>9</v>
      </c>
    </row>
    <row r="3436" spans="1:3" x14ac:dyDescent="0.3">
      <c r="A3436" s="1" t="s">
        <v>1561</v>
      </c>
      <c r="B3436" s="1" t="str">
        <f t="shared" si="53"/>
        <v>Russia</v>
      </c>
      <c r="C3436" s="1" t="s">
        <v>9</v>
      </c>
    </row>
    <row r="3437" spans="1:3" x14ac:dyDescent="0.3">
      <c r="A3437" s="1" t="s">
        <v>130</v>
      </c>
      <c r="B3437" s="1" t="str">
        <f t="shared" si="53"/>
        <v>Kazakhstan</v>
      </c>
      <c r="C3437" s="1" t="s">
        <v>9</v>
      </c>
    </row>
    <row r="3438" spans="1:3" x14ac:dyDescent="0.3">
      <c r="A3438" s="1" t="s">
        <v>3926</v>
      </c>
      <c r="B3438" s="1" t="str">
        <f t="shared" si="53"/>
        <v>Kazakhstan</v>
      </c>
      <c r="C3438" s="1" t="s">
        <v>9</v>
      </c>
    </row>
    <row r="3439" spans="1:3" x14ac:dyDescent="0.3">
      <c r="A3439" s="1" t="s">
        <v>6272</v>
      </c>
      <c r="B3439" s="1" t="str">
        <f t="shared" si="53"/>
        <v>Kazakhstan</v>
      </c>
      <c r="C3439" s="1" t="s">
        <v>9</v>
      </c>
    </row>
    <row r="3440" spans="1:3" x14ac:dyDescent="0.3">
      <c r="A3440" s="1" t="s">
        <v>130</v>
      </c>
      <c r="B3440" s="1" t="str">
        <f t="shared" si="53"/>
        <v>Kazakhstan</v>
      </c>
      <c r="C3440" s="1" t="s">
        <v>9</v>
      </c>
    </row>
    <row r="3441" spans="1:3" x14ac:dyDescent="0.3">
      <c r="A3441" s="1" t="s">
        <v>3373</v>
      </c>
      <c r="B3441" s="1" t="str">
        <f t="shared" si="53"/>
        <v>Russia</v>
      </c>
      <c r="C3441" s="1" t="s">
        <v>9</v>
      </c>
    </row>
    <row r="3442" spans="1:3" x14ac:dyDescent="0.3">
      <c r="A3442" s="1" t="s">
        <v>11</v>
      </c>
      <c r="B3442" s="1" t="str">
        <f t="shared" si="53"/>
        <v>USA</v>
      </c>
      <c r="C3442" s="1" t="s">
        <v>9</v>
      </c>
    </row>
    <row r="3443" spans="1:3" x14ac:dyDescent="0.3">
      <c r="A3443" s="1" t="s">
        <v>529</v>
      </c>
      <c r="B3443" s="1" t="str">
        <f t="shared" si="53"/>
        <v>Kazakhstan</v>
      </c>
      <c r="C3443" s="1" t="s">
        <v>9</v>
      </c>
    </row>
    <row r="3444" spans="1:3" x14ac:dyDescent="0.3">
      <c r="A3444" s="1" t="s">
        <v>4338</v>
      </c>
      <c r="B3444" s="1" t="str">
        <f t="shared" si="53"/>
        <v>France</v>
      </c>
      <c r="C3444" s="1" t="s">
        <v>9</v>
      </c>
    </row>
    <row r="3445" spans="1:3" x14ac:dyDescent="0.3">
      <c r="A3445" s="1" t="s">
        <v>1630</v>
      </c>
      <c r="B3445" s="1" t="str">
        <f t="shared" si="53"/>
        <v>Kazakhstan</v>
      </c>
      <c r="C3445" s="1" t="s">
        <v>9</v>
      </c>
    </row>
    <row r="3446" spans="1:3" x14ac:dyDescent="0.3">
      <c r="A3446" s="1" t="s">
        <v>1630</v>
      </c>
      <c r="B3446" s="1" t="str">
        <f t="shared" si="53"/>
        <v>Kazakhstan</v>
      </c>
      <c r="C3446" s="1" t="s">
        <v>9</v>
      </c>
    </row>
    <row r="3447" spans="1:3" x14ac:dyDescent="0.3">
      <c r="A3447" s="1" t="s">
        <v>130</v>
      </c>
      <c r="B3447" s="1" t="str">
        <f t="shared" si="53"/>
        <v>Kazakhstan</v>
      </c>
      <c r="C3447" s="1" t="s">
        <v>9</v>
      </c>
    </row>
    <row r="3448" spans="1:3" x14ac:dyDescent="0.3">
      <c r="A3448" s="1" t="s">
        <v>6272</v>
      </c>
      <c r="B3448" s="1" t="str">
        <f t="shared" si="53"/>
        <v>Kazakhstan</v>
      </c>
      <c r="C3448" s="1" t="s">
        <v>9</v>
      </c>
    </row>
    <row r="3449" spans="1:3" x14ac:dyDescent="0.3">
      <c r="A3449" s="1" t="s">
        <v>27</v>
      </c>
      <c r="B3449" s="1" t="str">
        <f t="shared" si="53"/>
        <v>USA</v>
      </c>
      <c r="C3449" s="1" t="s">
        <v>9</v>
      </c>
    </row>
    <row r="3450" spans="1:3" x14ac:dyDescent="0.3">
      <c r="A3450" s="1" t="s">
        <v>3038</v>
      </c>
      <c r="B3450" s="1" t="str">
        <f t="shared" si="53"/>
        <v>Russia</v>
      </c>
      <c r="C3450" s="1" t="s">
        <v>9</v>
      </c>
    </row>
    <row r="3451" spans="1:3" x14ac:dyDescent="0.3">
      <c r="A3451" s="1" t="s">
        <v>4483</v>
      </c>
      <c r="B3451" s="1" t="str">
        <f t="shared" si="53"/>
        <v>Russia</v>
      </c>
      <c r="C3451" s="1" t="s">
        <v>9</v>
      </c>
    </row>
    <row r="3452" spans="1:3" x14ac:dyDescent="0.3">
      <c r="A3452" s="1" t="s">
        <v>1561</v>
      </c>
      <c r="B3452" s="1" t="str">
        <f t="shared" si="53"/>
        <v>Russia</v>
      </c>
      <c r="C3452" s="1" t="s">
        <v>9</v>
      </c>
    </row>
    <row r="3453" spans="1:3" x14ac:dyDescent="0.3">
      <c r="A3453" s="1" t="s">
        <v>6795</v>
      </c>
      <c r="B3453" s="1" t="str">
        <f t="shared" si="53"/>
        <v>Kazakhstan</v>
      </c>
      <c r="C3453" s="1" t="s">
        <v>9</v>
      </c>
    </row>
    <row r="3454" spans="1:3" x14ac:dyDescent="0.3">
      <c r="A3454" s="1" t="s">
        <v>1630</v>
      </c>
      <c r="B3454" s="1" t="str">
        <f t="shared" si="53"/>
        <v>Kazakhstan</v>
      </c>
      <c r="C3454" s="1" t="s">
        <v>9</v>
      </c>
    </row>
    <row r="3455" spans="1:3" x14ac:dyDescent="0.3">
      <c r="A3455" s="1" t="s">
        <v>529</v>
      </c>
      <c r="B3455" s="1" t="str">
        <f t="shared" si="53"/>
        <v>Kazakhstan</v>
      </c>
      <c r="C3455" s="1" t="s">
        <v>9</v>
      </c>
    </row>
    <row r="3456" spans="1:3" x14ac:dyDescent="0.3">
      <c r="A3456" s="1" t="s">
        <v>6615</v>
      </c>
      <c r="B3456" s="1" t="str">
        <f t="shared" si="53"/>
        <v>Russia</v>
      </c>
      <c r="C3456" s="1" t="s">
        <v>9</v>
      </c>
    </row>
    <row r="3457" spans="1:3" x14ac:dyDescent="0.3">
      <c r="A3457" s="1" t="s">
        <v>1630</v>
      </c>
      <c r="B3457" s="1" t="str">
        <f t="shared" si="53"/>
        <v>Kazakhstan</v>
      </c>
      <c r="C3457" s="1" t="s">
        <v>9</v>
      </c>
    </row>
    <row r="3458" spans="1:3" x14ac:dyDescent="0.3">
      <c r="A3458" s="1" t="s">
        <v>6615</v>
      </c>
      <c r="B3458" s="1" t="str">
        <f t="shared" ref="B3458:B3521" si="54">TRIM(MID(A3458, FIND("|", SUBSTITUTE(A3458, ",", "|", LEN(A3458) - LEN(SUBSTITUTE(A3458,",", "" )))) + 1, LEN(A3458)))</f>
        <v>Russia</v>
      </c>
      <c r="C3458" s="1" t="s">
        <v>9</v>
      </c>
    </row>
    <row r="3459" spans="1:3" x14ac:dyDescent="0.3">
      <c r="A3459" s="1" t="s">
        <v>5723</v>
      </c>
      <c r="B3459" s="1" t="str">
        <f t="shared" si="54"/>
        <v>USA</v>
      </c>
      <c r="C3459" s="1" t="s">
        <v>9</v>
      </c>
    </row>
    <row r="3460" spans="1:3" x14ac:dyDescent="0.3">
      <c r="A3460" s="1" t="s">
        <v>6272</v>
      </c>
      <c r="B3460" s="1" t="str">
        <f t="shared" si="54"/>
        <v>Kazakhstan</v>
      </c>
      <c r="C3460" s="1" t="s">
        <v>9</v>
      </c>
    </row>
    <row r="3461" spans="1:3" x14ac:dyDescent="0.3">
      <c r="A3461" s="1" t="s">
        <v>6657</v>
      </c>
      <c r="B3461" s="1" t="str">
        <f t="shared" si="54"/>
        <v>France</v>
      </c>
      <c r="C3461" s="1" t="s">
        <v>9</v>
      </c>
    </row>
    <row r="3462" spans="1:3" x14ac:dyDescent="0.3">
      <c r="A3462" s="1" t="s">
        <v>5</v>
      </c>
      <c r="B3462" s="1" t="str">
        <f t="shared" si="54"/>
        <v>Russia</v>
      </c>
      <c r="C3462" s="1" t="s">
        <v>9</v>
      </c>
    </row>
    <row r="3463" spans="1:3" x14ac:dyDescent="0.3">
      <c r="A3463" s="1" t="s">
        <v>1630</v>
      </c>
      <c r="B3463" s="1" t="str">
        <f t="shared" si="54"/>
        <v>Kazakhstan</v>
      </c>
      <c r="C3463" s="1" t="s">
        <v>9</v>
      </c>
    </row>
    <row r="3464" spans="1:3" x14ac:dyDescent="0.3">
      <c r="A3464" s="1" t="s">
        <v>5301</v>
      </c>
      <c r="B3464" s="1" t="str">
        <f t="shared" si="54"/>
        <v>China</v>
      </c>
      <c r="C3464" s="1" t="s">
        <v>9</v>
      </c>
    </row>
    <row r="3465" spans="1:3" x14ac:dyDescent="0.3">
      <c r="A3465" s="1" t="s">
        <v>4483</v>
      </c>
      <c r="B3465" s="1" t="str">
        <f t="shared" si="54"/>
        <v>Russia</v>
      </c>
      <c r="C3465" s="1" t="s">
        <v>9</v>
      </c>
    </row>
    <row r="3466" spans="1:3" x14ac:dyDescent="0.3">
      <c r="A3466" s="1" t="s">
        <v>529</v>
      </c>
      <c r="B3466" s="1" t="str">
        <f t="shared" si="54"/>
        <v>Kazakhstan</v>
      </c>
      <c r="C3466" s="1" t="s">
        <v>9</v>
      </c>
    </row>
    <row r="3467" spans="1:3" x14ac:dyDescent="0.3">
      <c r="A3467" s="1" t="s">
        <v>5</v>
      </c>
      <c r="B3467" s="1" t="str">
        <f t="shared" si="54"/>
        <v>Russia</v>
      </c>
      <c r="C3467" s="1" t="s">
        <v>9</v>
      </c>
    </row>
    <row r="3468" spans="1:3" x14ac:dyDescent="0.3">
      <c r="A3468" s="1" t="s">
        <v>2022</v>
      </c>
      <c r="B3468" s="1" t="str">
        <f t="shared" si="54"/>
        <v>Kazakhstan</v>
      </c>
      <c r="C3468" s="1" t="s">
        <v>9</v>
      </c>
    </row>
    <row r="3469" spans="1:3" x14ac:dyDescent="0.3">
      <c r="A3469" s="1" t="s">
        <v>6899</v>
      </c>
      <c r="B3469" s="1" t="str">
        <f t="shared" si="54"/>
        <v>Russia</v>
      </c>
      <c r="C3469" s="1" t="s">
        <v>9</v>
      </c>
    </row>
    <row r="3470" spans="1:3" x14ac:dyDescent="0.3">
      <c r="A3470" s="1" t="s">
        <v>61</v>
      </c>
      <c r="B3470" s="1" t="str">
        <f t="shared" si="54"/>
        <v>Japan</v>
      </c>
      <c r="C3470" s="1" t="s">
        <v>9</v>
      </c>
    </row>
    <row r="3471" spans="1:3" x14ac:dyDescent="0.3">
      <c r="A3471" s="1" t="s">
        <v>5</v>
      </c>
      <c r="B3471" s="1" t="str">
        <f t="shared" si="54"/>
        <v>Russia</v>
      </c>
      <c r="C3471" s="1" t="s">
        <v>9</v>
      </c>
    </row>
    <row r="3472" spans="1:3" x14ac:dyDescent="0.3">
      <c r="A3472" s="1" t="s">
        <v>4483</v>
      </c>
      <c r="B3472" s="1" t="str">
        <f t="shared" si="54"/>
        <v>Russia</v>
      </c>
      <c r="C3472" s="1" t="s">
        <v>9</v>
      </c>
    </row>
    <row r="3473" spans="1:3" x14ac:dyDescent="0.3">
      <c r="A3473" s="1" t="s">
        <v>5301</v>
      </c>
      <c r="B3473" s="1" t="str">
        <f t="shared" si="54"/>
        <v>China</v>
      </c>
      <c r="C3473" s="1" t="s">
        <v>9</v>
      </c>
    </row>
    <row r="3474" spans="1:3" x14ac:dyDescent="0.3">
      <c r="A3474" s="1" t="s">
        <v>1630</v>
      </c>
      <c r="B3474" s="1" t="str">
        <f t="shared" si="54"/>
        <v>Kazakhstan</v>
      </c>
      <c r="C3474" s="1" t="s">
        <v>9</v>
      </c>
    </row>
    <row r="3475" spans="1:3" x14ac:dyDescent="0.3">
      <c r="A3475" s="1" t="s">
        <v>2022</v>
      </c>
      <c r="B3475" s="1" t="str">
        <f t="shared" si="54"/>
        <v>Kazakhstan</v>
      </c>
      <c r="C3475" s="1" t="s">
        <v>9</v>
      </c>
    </row>
    <row r="3476" spans="1:3" x14ac:dyDescent="0.3">
      <c r="A3476" s="1" t="s">
        <v>6272</v>
      </c>
      <c r="B3476" s="1" t="str">
        <f t="shared" si="54"/>
        <v>Kazakhstan</v>
      </c>
      <c r="C3476" s="1" t="s">
        <v>9</v>
      </c>
    </row>
    <row r="3477" spans="1:3" x14ac:dyDescent="0.3">
      <c r="A3477" s="1" t="s">
        <v>1630</v>
      </c>
      <c r="B3477" s="1" t="str">
        <f t="shared" si="54"/>
        <v>Kazakhstan</v>
      </c>
      <c r="C3477" s="1" t="s">
        <v>9</v>
      </c>
    </row>
    <row r="3478" spans="1:3" x14ac:dyDescent="0.3">
      <c r="A3478" s="1" t="s">
        <v>3566</v>
      </c>
      <c r="B3478" s="1" t="str">
        <f t="shared" si="54"/>
        <v>Russia</v>
      </c>
      <c r="C3478" s="1" t="s">
        <v>9</v>
      </c>
    </row>
    <row r="3479" spans="1:3" x14ac:dyDescent="0.3">
      <c r="A3479" s="1" t="s">
        <v>6482</v>
      </c>
      <c r="B3479" s="1" t="str">
        <f t="shared" si="54"/>
        <v>Russia</v>
      </c>
      <c r="C3479" s="1" t="s">
        <v>9</v>
      </c>
    </row>
    <row r="3480" spans="1:3" x14ac:dyDescent="0.3">
      <c r="A3480" s="1" t="s">
        <v>3926</v>
      </c>
      <c r="B3480" s="1" t="str">
        <f t="shared" si="54"/>
        <v>Kazakhstan</v>
      </c>
      <c r="C3480" s="1" t="s">
        <v>9</v>
      </c>
    </row>
    <row r="3481" spans="1:3" x14ac:dyDescent="0.3">
      <c r="A3481" s="1" t="s">
        <v>3038</v>
      </c>
      <c r="B3481" s="1" t="str">
        <f t="shared" si="54"/>
        <v>Russia</v>
      </c>
      <c r="C3481" s="1" t="s">
        <v>9</v>
      </c>
    </row>
    <row r="3482" spans="1:3" x14ac:dyDescent="0.3">
      <c r="A3482" s="1" t="s">
        <v>1630</v>
      </c>
      <c r="B3482" s="1" t="str">
        <f t="shared" si="54"/>
        <v>Kazakhstan</v>
      </c>
      <c r="C3482" s="1" t="s">
        <v>9</v>
      </c>
    </row>
    <row r="3483" spans="1:3" x14ac:dyDescent="0.3">
      <c r="A3483" s="1" t="s">
        <v>6482</v>
      </c>
      <c r="B3483" s="1" t="str">
        <f t="shared" si="54"/>
        <v>Russia</v>
      </c>
      <c r="C3483" s="1" t="s">
        <v>9</v>
      </c>
    </row>
    <row r="3484" spans="1:3" x14ac:dyDescent="0.3">
      <c r="A3484" s="1" t="s">
        <v>6615</v>
      </c>
      <c r="B3484" s="1" t="str">
        <f t="shared" si="54"/>
        <v>Russia</v>
      </c>
      <c r="C3484" s="1" t="s">
        <v>9</v>
      </c>
    </row>
    <row r="3485" spans="1:3" x14ac:dyDescent="0.3">
      <c r="A3485" s="1" t="s">
        <v>3566</v>
      </c>
      <c r="B3485" s="1" t="str">
        <f t="shared" si="54"/>
        <v>Russia</v>
      </c>
      <c r="C3485" s="1" t="s">
        <v>9</v>
      </c>
    </row>
    <row r="3486" spans="1:3" x14ac:dyDescent="0.3">
      <c r="A3486" s="1" t="s">
        <v>3373</v>
      </c>
      <c r="B3486" s="1" t="str">
        <f t="shared" si="54"/>
        <v>Russia</v>
      </c>
      <c r="C3486" s="1" t="s">
        <v>9</v>
      </c>
    </row>
    <row r="3487" spans="1:3" x14ac:dyDescent="0.3">
      <c r="A3487" s="1" t="s">
        <v>5557</v>
      </c>
      <c r="B3487" s="1" t="str">
        <f t="shared" si="54"/>
        <v>USA</v>
      </c>
      <c r="C3487" s="1" t="s">
        <v>9</v>
      </c>
    </row>
    <row r="3488" spans="1:3" x14ac:dyDescent="0.3">
      <c r="A3488" s="1" t="s">
        <v>6795</v>
      </c>
      <c r="B3488" s="1" t="str">
        <f t="shared" si="54"/>
        <v>Kazakhstan</v>
      </c>
      <c r="C3488" s="1" t="s">
        <v>9</v>
      </c>
    </row>
    <row r="3489" spans="1:3" x14ac:dyDescent="0.3">
      <c r="A3489" s="1" t="s">
        <v>212</v>
      </c>
      <c r="B3489" s="1" t="str">
        <f t="shared" si="54"/>
        <v>Russia</v>
      </c>
      <c r="C3489" s="1" t="s">
        <v>257</v>
      </c>
    </row>
    <row r="3490" spans="1:3" x14ac:dyDescent="0.3">
      <c r="A3490" s="1" t="s">
        <v>3373</v>
      </c>
      <c r="B3490" s="1" t="str">
        <f t="shared" si="54"/>
        <v>Russia</v>
      </c>
      <c r="C3490" s="1" t="s">
        <v>9</v>
      </c>
    </row>
    <row r="3491" spans="1:3" x14ac:dyDescent="0.3">
      <c r="A3491" s="1" t="s">
        <v>5</v>
      </c>
      <c r="B3491" s="1" t="str">
        <f t="shared" si="54"/>
        <v>Russia</v>
      </c>
      <c r="C3491" s="1" t="s">
        <v>9</v>
      </c>
    </row>
    <row r="3492" spans="1:3" x14ac:dyDescent="0.3">
      <c r="A3492" s="1" t="s">
        <v>3373</v>
      </c>
      <c r="B3492" s="1" t="str">
        <f t="shared" si="54"/>
        <v>Russia</v>
      </c>
      <c r="C3492" s="1" t="s">
        <v>9</v>
      </c>
    </row>
    <row r="3493" spans="1:3" x14ac:dyDescent="0.3">
      <c r="A3493" s="1" t="s">
        <v>3038</v>
      </c>
      <c r="B3493" s="1" t="str">
        <f t="shared" si="54"/>
        <v>Russia</v>
      </c>
      <c r="C3493" s="1" t="s">
        <v>9</v>
      </c>
    </row>
    <row r="3494" spans="1:3" x14ac:dyDescent="0.3">
      <c r="A3494" s="1" t="s">
        <v>5</v>
      </c>
      <c r="B3494" s="1" t="str">
        <f t="shared" si="54"/>
        <v>Russia</v>
      </c>
      <c r="C3494" s="1" t="s">
        <v>9</v>
      </c>
    </row>
    <row r="3495" spans="1:3" x14ac:dyDescent="0.3">
      <c r="A3495" s="1" t="s">
        <v>3038</v>
      </c>
      <c r="B3495" s="1" t="str">
        <f t="shared" si="54"/>
        <v>Russia</v>
      </c>
      <c r="C3495" s="1" t="s">
        <v>9</v>
      </c>
    </row>
    <row r="3496" spans="1:3" x14ac:dyDescent="0.3">
      <c r="A3496" s="1" t="s">
        <v>5</v>
      </c>
      <c r="B3496" s="1" t="str">
        <f t="shared" si="54"/>
        <v>Russia</v>
      </c>
      <c r="C3496" s="1" t="s">
        <v>9</v>
      </c>
    </row>
    <row r="3497" spans="1:3" x14ac:dyDescent="0.3">
      <c r="A3497" s="1" t="s">
        <v>1630</v>
      </c>
      <c r="B3497" s="1" t="str">
        <f t="shared" si="54"/>
        <v>Kazakhstan</v>
      </c>
      <c r="C3497" s="1" t="s">
        <v>9</v>
      </c>
    </row>
    <row r="3498" spans="1:3" x14ac:dyDescent="0.3">
      <c r="A3498" s="1" t="s">
        <v>7154</v>
      </c>
      <c r="B3498" s="1" t="str">
        <f t="shared" si="54"/>
        <v>Kazakhstan</v>
      </c>
      <c r="C3498" s="1" t="s">
        <v>9</v>
      </c>
    </row>
    <row r="3499" spans="1:3" x14ac:dyDescent="0.3">
      <c r="A3499" s="1" t="s">
        <v>671</v>
      </c>
      <c r="B3499" s="1" t="str">
        <f t="shared" si="54"/>
        <v>USA</v>
      </c>
      <c r="C3499" s="1" t="s">
        <v>9</v>
      </c>
    </row>
    <row r="3500" spans="1:3" x14ac:dyDescent="0.3">
      <c r="A3500" s="1" t="s">
        <v>130</v>
      </c>
      <c r="B3500" s="1" t="str">
        <f t="shared" si="54"/>
        <v>Kazakhstan</v>
      </c>
      <c r="C3500" s="1" t="s">
        <v>9</v>
      </c>
    </row>
    <row r="3501" spans="1:3" x14ac:dyDescent="0.3">
      <c r="A3501" s="1" t="s">
        <v>2022</v>
      </c>
      <c r="B3501" s="1" t="str">
        <f t="shared" si="54"/>
        <v>Kazakhstan</v>
      </c>
      <c r="C3501" s="1" t="s">
        <v>9</v>
      </c>
    </row>
    <row r="3502" spans="1:3" x14ac:dyDescent="0.3">
      <c r="A3502" s="1" t="s">
        <v>529</v>
      </c>
      <c r="B3502" s="1" t="str">
        <f t="shared" si="54"/>
        <v>Kazakhstan</v>
      </c>
      <c r="C3502" s="1" t="s">
        <v>9</v>
      </c>
    </row>
    <row r="3503" spans="1:3" x14ac:dyDescent="0.3">
      <c r="A3503" s="1" t="s">
        <v>130</v>
      </c>
      <c r="B3503" s="1" t="str">
        <f t="shared" si="54"/>
        <v>Kazakhstan</v>
      </c>
      <c r="C3503" s="1" t="s">
        <v>9</v>
      </c>
    </row>
    <row r="3504" spans="1:3" x14ac:dyDescent="0.3">
      <c r="A3504" s="1" t="s">
        <v>3566</v>
      </c>
      <c r="B3504" s="1" t="str">
        <f t="shared" si="54"/>
        <v>Russia</v>
      </c>
      <c r="C3504" s="1" t="s">
        <v>9</v>
      </c>
    </row>
    <row r="3505" spans="1:3" x14ac:dyDescent="0.3">
      <c r="A3505" s="1" t="s">
        <v>6615</v>
      </c>
      <c r="B3505" s="1" t="str">
        <f t="shared" si="54"/>
        <v>Russia</v>
      </c>
      <c r="C3505" s="1" t="s">
        <v>9</v>
      </c>
    </row>
    <row r="3506" spans="1:3" x14ac:dyDescent="0.3">
      <c r="A3506" s="1" t="s">
        <v>6272</v>
      </c>
      <c r="B3506" s="1" t="str">
        <f t="shared" si="54"/>
        <v>Kazakhstan</v>
      </c>
      <c r="C3506" s="1" t="s">
        <v>257</v>
      </c>
    </row>
    <row r="3507" spans="1:3" x14ac:dyDescent="0.3">
      <c r="A3507" s="1" t="s">
        <v>212</v>
      </c>
      <c r="B3507" s="1" t="str">
        <f t="shared" si="54"/>
        <v>Russia</v>
      </c>
      <c r="C3507" s="1" t="s">
        <v>9</v>
      </c>
    </row>
    <row r="3508" spans="1:3" x14ac:dyDescent="0.3">
      <c r="A3508" s="1" t="s">
        <v>1630</v>
      </c>
      <c r="B3508" s="1" t="str">
        <f t="shared" si="54"/>
        <v>Kazakhstan</v>
      </c>
      <c r="C3508" s="1" t="s">
        <v>9</v>
      </c>
    </row>
    <row r="3509" spans="1:3" x14ac:dyDescent="0.3">
      <c r="A3509" s="1" t="s">
        <v>1630</v>
      </c>
      <c r="B3509" s="1" t="str">
        <f t="shared" si="54"/>
        <v>Kazakhstan</v>
      </c>
      <c r="C3509" s="1" t="s">
        <v>9</v>
      </c>
    </row>
    <row r="3510" spans="1:3" x14ac:dyDescent="0.3">
      <c r="A3510" s="1" t="s">
        <v>1630</v>
      </c>
      <c r="B3510" s="1" t="str">
        <f t="shared" si="54"/>
        <v>Kazakhstan</v>
      </c>
      <c r="C3510" s="1" t="s">
        <v>9</v>
      </c>
    </row>
    <row r="3511" spans="1:3" x14ac:dyDescent="0.3">
      <c r="A3511" s="1" t="s">
        <v>6795</v>
      </c>
      <c r="B3511" s="1" t="str">
        <f t="shared" si="54"/>
        <v>Kazakhstan</v>
      </c>
      <c r="C3511" s="1" t="s">
        <v>9</v>
      </c>
    </row>
    <row r="3512" spans="1:3" x14ac:dyDescent="0.3">
      <c r="A3512" s="1" t="s">
        <v>529</v>
      </c>
      <c r="B3512" s="1" t="str">
        <f t="shared" si="54"/>
        <v>Kazakhstan</v>
      </c>
      <c r="C3512" s="1" t="s">
        <v>9</v>
      </c>
    </row>
    <row r="3513" spans="1:3" x14ac:dyDescent="0.3">
      <c r="A3513" s="1" t="s">
        <v>4092</v>
      </c>
      <c r="B3513" s="1" t="str">
        <f t="shared" si="54"/>
        <v>USA</v>
      </c>
      <c r="C3513" s="1" t="s">
        <v>257</v>
      </c>
    </row>
    <row r="3514" spans="1:3" x14ac:dyDescent="0.3">
      <c r="A3514" s="1" t="s">
        <v>5726</v>
      </c>
      <c r="B3514" s="1" t="str">
        <f t="shared" si="54"/>
        <v>India</v>
      </c>
      <c r="C3514" s="1" t="s">
        <v>257</v>
      </c>
    </row>
    <row r="3515" spans="1:3" x14ac:dyDescent="0.3">
      <c r="A3515" s="1" t="s">
        <v>3160</v>
      </c>
      <c r="B3515" s="1" t="str">
        <f t="shared" si="54"/>
        <v>USA</v>
      </c>
      <c r="C3515" s="1" t="s">
        <v>9</v>
      </c>
    </row>
    <row r="3516" spans="1:3" x14ac:dyDescent="0.3">
      <c r="A3516" s="1" t="s">
        <v>6272</v>
      </c>
      <c r="B3516" s="1" t="str">
        <f t="shared" si="54"/>
        <v>Kazakhstan</v>
      </c>
      <c r="C3516" s="1" t="s">
        <v>9</v>
      </c>
    </row>
    <row r="3517" spans="1:3" x14ac:dyDescent="0.3">
      <c r="A3517" s="1" t="s">
        <v>2022</v>
      </c>
      <c r="B3517" s="1" t="str">
        <f t="shared" si="54"/>
        <v>Kazakhstan</v>
      </c>
      <c r="C3517" s="1" t="s">
        <v>9</v>
      </c>
    </row>
    <row r="3518" spans="1:3" x14ac:dyDescent="0.3">
      <c r="A3518" s="1" t="s">
        <v>3566</v>
      </c>
      <c r="B3518" s="1" t="str">
        <f t="shared" si="54"/>
        <v>Russia</v>
      </c>
      <c r="C3518" s="1" t="s">
        <v>9</v>
      </c>
    </row>
    <row r="3519" spans="1:3" x14ac:dyDescent="0.3">
      <c r="A3519" s="1" t="s">
        <v>3038</v>
      </c>
      <c r="B3519" s="1" t="str">
        <f t="shared" si="54"/>
        <v>Russia</v>
      </c>
      <c r="C3519" s="1" t="s">
        <v>9</v>
      </c>
    </row>
    <row r="3520" spans="1:3" x14ac:dyDescent="0.3">
      <c r="A3520" s="1" t="s">
        <v>3566</v>
      </c>
      <c r="B3520" s="1" t="str">
        <f t="shared" si="54"/>
        <v>Russia</v>
      </c>
      <c r="C3520" s="1" t="s">
        <v>9</v>
      </c>
    </row>
    <row r="3521" spans="1:3" x14ac:dyDescent="0.3">
      <c r="A3521" s="1" t="s">
        <v>1630</v>
      </c>
      <c r="B3521" s="1" t="str">
        <f t="shared" si="54"/>
        <v>Kazakhstan</v>
      </c>
      <c r="C3521" s="1" t="s">
        <v>9</v>
      </c>
    </row>
    <row r="3522" spans="1:3" x14ac:dyDescent="0.3">
      <c r="A3522" s="1" t="s">
        <v>3478</v>
      </c>
      <c r="B3522" s="1" t="str">
        <f t="shared" ref="B3522:B3585" si="55">TRIM(MID(A3522, FIND("|", SUBSTITUTE(A3522, ",", "|", LEN(A3522) - LEN(SUBSTITUTE(A3522,",", "" )))) + 1, LEN(A3522)))</f>
        <v>USA</v>
      </c>
      <c r="C3522" s="1" t="s">
        <v>9</v>
      </c>
    </row>
    <row r="3523" spans="1:3" x14ac:dyDescent="0.3">
      <c r="A3523" s="1" t="s">
        <v>6615</v>
      </c>
      <c r="B3523" s="1" t="str">
        <f t="shared" si="55"/>
        <v>Russia</v>
      </c>
      <c r="C3523" s="1" t="s">
        <v>9</v>
      </c>
    </row>
    <row r="3524" spans="1:3" x14ac:dyDescent="0.3">
      <c r="A3524" s="1" t="s">
        <v>3566</v>
      </c>
      <c r="B3524" s="1" t="str">
        <f t="shared" si="55"/>
        <v>Russia</v>
      </c>
      <c r="C3524" s="1" t="s">
        <v>9</v>
      </c>
    </row>
    <row r="3525" spans="1:3" x14ac:dyDescent="0.3">
      <c r="A3525" s="1" t="s">
        <v>3038</v>
      </c>
      <c r="B3525" s="1" t="str">
        <f t="shared" si="55"/>
        <v>Russia</v>
      </c>
      <c r="C3525" s="1" t="s">
        <v>9</v>
      </c>
    </row>
    <row r="3526" spans="1:3" x14ac:dyDescent="0.3">
      <c r="A3526" s="1" t="s">
        <v>61</v>
      </c>
      <c r="B3526" s="1" t="str">
        <f t="shared" si="55"/>
        <v>Japan</v>
      </c>
      <c r="C3526" s="1" t="s">
        <v>9</v>
      </c>
    </row>
    <row r="3527" spans="1:3" x14ac:dyDescent="0.3">
      <c r="A3527" s="1" t="s">
        <v>6482</v>
      </c>
      <c r="B3527" s="1" t="str">
        <f t="shared" si="55"/>
        <v>Russia</v>
      </c>
      <c r="C3527" s="1" t="s">
        <v>9</v>
      </c>
    </row>
    <row r="3528" spans="1:3" x14ac:dyDescent="0.3">
      <c r="A3528" s="1" t="s">
        <v>2022</v>
      </c>
      <c r="B3528" s="1" t="str">
        <f t="shared" si="55"/>
        <v>Kazakhstan</v>
      </c>
      <c r="C3528" s="1" t="s">
        <v>9</v>
      </c>
    </row>
    <row r="3529" spans="1:3" x14ac:dyDescent="0.3">
      <c r="A3529" s="1" t="s">
        <v>4249</v>
      </c>
      <c r="B3529" s="1" t="str">
        <f t="shared" si="55"/>
        <v>USA</v>
      </c>
      <c r="C3529" s="1" t="s">
        <v>9</v>
      </c>
    </row>
    <row r="3530" spans="1:3" x14ac:dyDescent="0.3">
      <c r="A3530" s="1" t="s">
        <v>5</v>
      </c>
      <c r="B3530" s="1" t="str">
        <f t="shared" si="55"/>
        <v>Russia</v>
      </c>
      <c r="C3530" s="1" t="s">
        <v>9</v>
      </c>
    </row>
    <row r="3531" spans="1:3" x14ac:dyDescent="0.3">
      <c r="A3531" s="1" t="s">
        <v>1630</v>
      </c>
      <c r="B3531" s="1" t="str">
        <f t="shared" si="55"/>
        <v>Kazakhstan</v>
      </c>
      <c r="C3531" s="1" t="s">
        <v>9</v>
      </c>
    </row>
    <row r="3532" spans="1:3" x14ac:dyDescent="0.3">
      <c r="A3532" s="1" t="s">
        <v>714</v>
      </c>
      <c r="B3532" s="1" t="str">
        <f t="shared" si="55"/>
        <v>Japan</v>
      </c>
      <c r="C3532" s="1" t="s">
        <v>9</v>
      </c>
    </row>
    <row r="3533" spans="1:3" x14ac:dyDescent="0.3">
      <c r="A3533" s="1" t="s">
        <v>3926</v>
      </c>
      <c r="B3533" s="1" t="str">
        <f t="shared" si="55"/>
        <v>Kazakhstan</v>
      </c>
      <c r="C3533" s="1" t="s">
        <v>9</v>
      </c>
    </row>
    <row r="3534" spans="1:3" x14ac:dyDescent="0.3">
      <c r="A3534" s="1" t="s">
        <v>6272</v>
      </c>
      <c r="B3534" s="1" t="str">
        <f t="shared" si="55"/>
        <v>Kazakhstan</v>
      </c>
      <c r="C3534" s="1" t="s">
        <v>257</v>
      </c>
    </row>
    <row r="3535" spans="1:3" x14ac:dyDescent="0.3">
      <c r="A3535" s="1" t="s">
        <v>6482</v>
      </c>
      <c r="B3535" s="1" t="str">
        <f t="shared" si="55"/>
        <v>Russia</v>
      </c>
      <c r="C3535" s="1" t="s">
        <v>117</v>
      </c>
    </row>
    <row r="3536" spans="1:3" x14ac:dyDescent="0.3">
      <c r="A3536" s="1" t="s">
        <v>6615</v>
      </c>
      <c r="B3536" s="1" t="str">
        <f t="shared" si="55"/>
        <v>Russia</v>
      </c>
      <c r="C3536" s="1" t="s">
        <v>9</v>
      </c>
    </row>
    <row r="3537" spans="1:3" x14ac:dyDescent="0.3">
      <c r="A3537" s="1" t="s">
        <v>4882</v>
      </c>
      <c r="B3537" s="1" t="str">
        <f t="shared" si="55"/>
        <v>Russia</v>
      </c>
      <c r="C3537" s="1" t="s">
        <v>9</v>
      </c>
    </row>
    <row r="3538" spans="1:3" x14ac:dyDescent="0.3">
      <c r="A3538" s="1" t="s">
        <v>6482</v>
      </c>
      <c r="B3538" s="1" t="str">
        <f t="shared" si="55"/>
        <v>Russia</v>
      </c>
      <c r="C3538" s="1" t="s">
        <v>9</v>
      </c>
    </row>
    <row r="3539" spans="1:3" x14ac:dyDescent="0.3">
      <c r="A3539" s="1" t="s">
        <v>1630</v>
      </c>
      <c r="B3539" s="1" t="str">
        <f t="shared" si="55"/>
        <v>Kazakhstan</v>
      </c>
      <c r="C3539" s="1" t="s">
        <v>9</v>
      </c>
    </row>
    <row r="3540" spans="1:3" x14ac:dyDescent="0.3">
      <c r="A3540" s="1" t="s">
        <v>212</v>
      </c>
      <c r="B3540" s="1" t="str">
        <f t="shared" si="55"/>
        <v>Russia</v>
      </c>
      <c r="C3540" s="1" t="s">
        <v>9</v>
      </c>
    </row>
    <row r="3541" spans="1:3" x14ac:dyDescent="0.3">
      <c r="A3541" s="1" t="s">
        <v>3566</v>
      </c>
      <c r="B3541" s="1" t="str">
        <f t="shared" si="55"/>
        <v>Russia</v>
      </c>
      <c r="C3541" s="1" t="s">
        <v>9</v>
      </c>
    </row>
    <row r="3542" spans="1:3" x14ac:dyDescent="0.3">
      <c r="A3542" s="1" t="s">
        <v>130</v>
      </c>
      <c r="B3542" s="1" t="str">
        <f t="shared" si="55"/>
        <v>Kazakhstan</v>
      </c>
      <c r="C3542" s="1" t="s">
        <v>9</v>
      </c>
    </row>
    <row r="3543" spans="1:3" x14ac:dyDescent="0.3">
      <c r="A3543" s="1" t="s">
        <v>3566</v>
      </c>
      <c r="B3543" s="1" t="str">
        <f t="shared" si="55"/>
        <v>Russia</v>
      </c>
      <c r="C3543" s="1" t="s">
        <v>9</v>
      </c>
    </row>
    <row r="3544" spans="1:3" x14ac:dyDescent="0.3">
      <c r="A3544" s="1" t="s">
        <v>212</v>
      </c>
      <c r="B3544" s="1" t="str">
        <f t="shared" si="55"/>
        <v>Russia</v>
      </c>
      <c r="C3544" s="1" t="s">
        <v>9</v>
      </c>
    </row>
    <row r="3545" spans="1:3" x14ac:dyDescent="0.3">
      <c r="A3545" s="1" t="s">
        <v>1630</v>
      </c>
      <c r="B3545" s="1" t="str">
        <f t="shared" si="55"/>
        <v>Kazakhstan</v>
      </c>
      <c r="C3545" s="1" t="s">
        <v>9</v>
      </c>
    </row>
    <row r="3546" spans="1:3" x14ac:dyDescent="0.3">
      <c r="A3546" s="1" t="s">
        <v>6899</v>
      </c>
      <c r="B3546" s="1" t="str">
        <f t="shared" si="55"/>
        <v>Russia</v>
      </c>
      <c r="C3546" s="1" t="s">
        <v>9</v>
      </c>
    </row>
    <row r="3547" spans="1:3" x14ac:dyDescent="0.3">
      <c r="A3547" s="1" t="s">
        <v>3566</v>
      </c>
      <c r="B3547" s="1" t="str">
        <f t="shared" si="55"/>
        <v>Russia</v>
      </c>
      <c r="C3547" s="1" t="s">
        <v>9</v>
      </c>
    </row>
    <row r="3548" spans="1:3" x14ac:dyDescent="0.3">
      <c r="A3548" s="1" t="s">
        <v>3373</v>
      </c>
      <c r="B3548" s="1" t="str">
        <f t="shared" si="55"/>
        <v>Russia</v>
      </c>
      <c r="C3548" s="1" t="s">
        <v>9</v>
      </c>
    </row>
    <row r="3549" spans="1:3" x14ac:dyDescent="0.3">
      <c r="A3549" s="1" t="s">
        <v>6615</v>
      </c>
      <c r="B3549" s="1" t="str">
        <f t="shared" si="55"/>
        <v>Russia</v>
      </c>
      <c r="C3549" s="1" t="s">
        <v>9</v>
      </c>
    </row>
    <row r="3550" spans="1:3" x14ac:dyDescent="0.3">
      <c r="A3550" s="1" t="s">
        <v>5</v>
      </c>
      <c r="B3550" s="1" t="str">
        <f t="shared" si="55"/>
        <v>Russia</v>
      </c>
      <c r="C3550" s="1" t="s">
        <v>9</v>
      </c>
    </row>
    <row r="3551" spans="1:3" x14ac:dyDescent="0.3">
      <c r="A3551" s="1" t="s">
        <v>3566</v>
      </c>
      <c r="B3551" s="1" t="str">
        <f t="shared" si="55"/>
        <v>Russia</v>
      </c>
      <c r="C3551" s="1" t="s">
        <v>9</v>
      </c>
    </row>
    <row r="3552" spans="1:3" x14ac:dyDescent="0.3">
      <c r="A3552" s="1" t="s">
        <v>4092</v>
      </c>
      <c r="B3552" s="1" t="str">
        <f t="shared" si="55"/>
        <v>USA</v>
      </c>
      <c r="C3552" s="1" t="s">
        <v>9</v>
      </c>
    </row>
    <row r="3553" spans="1:3" x14ac:dyDescent="0.3">
      <c r="A3553" s="1" t="s">
        <v>1630</v>
      </c>
      <c r="B3553" s="1" t="str">
        <f t="shared" si="55"/>
        <v>Kazakhstan</v>
      </c>
      <c r="C3553" s="1" t="s">
        <v>9</v>
      </c>
    </row>
    <row r="3554" spans="1:3" x14ac:dyDescent="0.3">
      <c r="A3554" s="1" t="s">
        <v>4483</v>
      </c>
      <c r="B3554" s="1" t="str">
        <f t="shared" si="55"/>
        <v>Russia</v>
      </c>
      <c r="C3554" s="1" t="s">
        <v>9</v>
      </c>
    </row>
    <row r="3555" spans="1:3" x14ac:dyDescent="0.3">
      <c r="A3555" s="1" t="s">
        <v>6272</v>
      </c>
      <c r="B3555" s="1" t="str">
        <f t="shared" si="55"/>
        <v>Kazakhstan</v>
      </c>
      <c r="C3555" s="1" t="s">
        <v>257</v>
      </c>
    </row>
    <row r="3556" spans="1:3" x14ac:dyDescent="0.3">
      <c r="A3556" s="1" t="s">
        <v>6482</v>
      </c>
      <c r="B3556" s="1" t="str">
        <f t="shared" si="55"/>
        <v>Russia</v>
      </c>
      <c r="C3556" s="1" t="s">
        <v>9</v>
      </c>
    </row>
    <row r="3557" spans="1:3" x14ac:dyDescent="0.3">
      <c r="A3557" s="1" t="s">
        <v>6482</v>
      </c>
      <c r="B3557" s="1" t="str">
        <f t="shared" si="55"/>
        <v>Russia</v>
      </c>
      <c r="C3557" s="1" t="s">
        <v>9</v>
      </c>
    </row>
    <row r="3558" spans="1:3" x14ac:dyDescent="0.3">
      <c r="A3558" s="1" t="s">
        <v>3038</v>
      </c>
      <c r="B3558" s="1" t="str">
        <f t="shared" si="55"/>
        <v>Russia</v>
      </c>
      <c r="C3558" s="1" t="s">
        <v>9</v>
      </c>
    </row>
    <row r="3559" spans="1:3" x14ac:dyDescent="0.3">
      <c r="A3559" s="1" t="s">
        <v>529</v>
      </c>
      <c r="B3559" s="1" t="str">
        <f t="shared" si="55"/>
        <v>Kazakhstan</v>
      </c>
      <c r="C3559" s="1" t="s">
        <v>9</v>
      </c>
    </row>
    <row r="3560" spans="1:3" x14ac:dyDescent="0.3">
      <c r="A3560" s="1" t="s">
        <v>6615</v>
      </c>
      <c r="B3560" s="1" t="str">
        <f t="shared" si="55"/>
        <v>Russia</v>
      </c>
      <c r="C3560" s="1" t="s">
        <v>9</v>
      </c>
    </row>
    <row r="3561" spans="1:3" x14ac:dyDescent="0.3">
      <c r="A3561" s="1" t="s">
        <v>5723</v>
      </c>
      <c r="B3561" s="1" t="str">
        <f t="shared" si="55"/>
        <v>USA</v>
      </c>
      <c r="C3561" s="1" t="s">
        <v>9</v>
      </c>
    </row>
    <row r="3562" spans="1:3" x14ac:dyDescent="0.3">
      <c r="A3562" s="1" t="s">
        <v>130</v>
      </c>
      <c r="B3562" s="1" t="str">
        <f t="shared" si="55"/>
        <v>Kazakhstan</v>
      </c>
      <c r="C3562" s="1" t="s">
        <v>9</v>
      </c>
    </row>
    <row r="3563" spans="1:3" x14ac:dyDescent="0.3">
      <c r="A3563" s="1" t="s">
        <v>6482</v>
      </c>
      <c r="B3563" s="1" t="str">
        <f t="shared" si="55"/>
        <v>Russia</v>
      </c>
      <c r="C3563" s="1" t="s">
        <v>9</v>
      </c>
    </row>
    <row r="3564" spans="1:3" x14ac:dyDescent="0.3">
      <c r="A3564" s="1" t="s">
        <v>3038</v>
      </c>
      <c r="B3564" s="1" t="str">
        <f t="shared" si="55"/>
        <v>Russia</v>
      </c>
      <c r="C3564" s="1" t="s">
        <v>9</v>
      </c>
    </row>
    <row r="3565" spans="1:3" x14ac:dyDescent="0.3">
      <c r="A3565" s="1" t="s">
        <v>3038</v>
      </c>
      <c r="B3565" s="1" t="str">
        <f t="shared" si="55"/>
        <v>Russia</v>
      </c>
      <c r="C3565" s="1" t="s">
        <v>9</v>
      </c>
    </row>
    <row r="3566" spans="1:3" x14ac:dyDescent="0.3">
      <c r="A3566" s="1" t="s">
        <v>1561</v>
      </c>
      <c r="B3566" s="1" t="str">
        <f t="shared" si="55"/>
        <v>Russia</v>
      </c>
      <c r="C3566" s="1" t="s">
        <v>9</v>
      </c>
    </row>
    <row r="3567" spans="1:3" x14ac:dyDescent="0.3">
      <c r="A3567" s="1" t="s">
        <v>6272</v>
      </c>
      <c r="B3567" s="1" t="str">
        <f t="shared" si="55"/>
        <v>Kazakhstan</v>
      </c>
      <c r="C3567" s="1" t="s">
        <v>9</v>
      </c>
    </row>
    <row r="3568" spans="1:3" x14ac:dyDescent="0.3">
      <c r="A3568" s="1" t="s">
        <v>1630</v>
      </c>
      <c r="B3568" s="1" t="str">
        <f t="shared" si="55"/>
        <v>Kazakhstan</v>
      </c>
      <c r="C3568" s="1" t="s">
        <v>9</v>
      </c>
    </row>
    <row r="3569" spans="1:3" x14ac:dyDescent="0.3">
      <c r="A3569" s="1" t="s">
        <v>2022</v>
      </c>
      <c r="B3569" s="1" t="str">
        <f t="shared" si="55"/>
        <v>Kazakhstan</v>
      </c>
      <c r="C3569" s="1" t="s">
        <v>117</v>
      </c>
    </row>
    <row r="3570" spans="1:3" x14ac:dyDescent="0.3">
      <c r="A3570" s="1" t="s">
        <v>5</v>
      </c>
      <c r="B3570" s="1" t="str">
        <f t="shared" si="55"/>
        <v>Russia</v>
      </c>
      <c r="C3570" s="1" t="s">
        <v>9</v>
      </c>
    </row>
    <row r="3571" spans="1:3" x14ac:dyDescent="0.3">
      <c r="A3571" s="1" t="s">
        <v>6615</v>
      </c>
      <c r="B3571" s="1" t="str">
        <f t="shared" si="55"/>
        <v>Russia</v>
      </c>
      <c r="C3571" s="1" t="s">
        <v>9</v>
      </c>
    </row>
    <row r="3572" spans="1:3" x14ac:dyDescent="0.3">
      <c r="A3572" s="1" t="s">
        <v>3566</v>
      </c>
      <c r="B3572" s="1" t="str">
        <f t="shared" si="55"/>
        <v>Russia</v>
      </c>
      <c r="C3572" s="1" t="s">
        <v>257</v>
      </c>
    </row>
    <row r="3573" spans="1:3" x14ac:dyDescent="0.3">
      <c r="A3573" s="1" t="s">
        <v>1630</v>
      </c>
      <c r="B3573" s="1" t="str">
        <f t="shared" si="55"/>
        <v>Kazakhstan</v>
      </c>
      <c r="C3573" s="1" t="s">
        <v>9</v>
      </c>
    </row>
    <row r="3574" spans="1:3" x14ac:dyDescent="0.3">
      <c r="A3574" s="1" t="s">
        <v>5301</v>
      </c>
      <c r="B3574" s="1" t="str">
        <f t="shared" si="55"/>
        <v>China</v>
      </c>
      <c r="C3574" s="1" t="s">
        <v>9</v>
      </c>
    </row>
    <row r="3575" spans="1:3" x14ac:dyDescent="0.3">
      <c r="A3575" s="1" t="s">
        <v>6615</v>
      </c>
      <c r="B3575" s="1" t="str">
        <f t="shared" si="55"/>
        <v>Russia</v>
      </c>
      <c r="C3575" s="1" t="s">
        <v>117</v>
      </c>
    </row>
    <row r="3576" spans="1:3" x14ac:dyDescent="0.3">
      <c r="A3576" s="1" t="s">
        <v>4483</v>
      </c>
      <c r="B3576" s="1" t="str">
        <f t="shared" si="55"/>
        <v>Russia</v>
      </c>
      <c r="C3576" s="1" t="s">
        <v>9</v>
      </c>
    </row>
    <row r="3577" spans="1:3" x14ac:dyDescent="0.3">
      <c r="A3577" s="1" t="s">
        <v>5557</v>
      </c>
      <c r="B3577" s="1" t="str">
        <f t="shared" si="55"/>
        <v>USA</v>
      </c>
      <c r="C3577" s="1" t="s">
        <v>9</v>
      </c>
    </row>
    <row r="3578" spans="1:3" x14ac:dyDescent="0.3">
      <c r="A3578" s="1" t="s">
        <v>130</v>
      </c>
      <c r="B3578" s="1" t="str">
        <f t="shared" si="55"/>
        <v>Kazakhstan</v>
      </c>
      <c r="C3578" s="1" t="s">
        <v>9</v>
      </c>
    </row>
    <row r="3579" spans="1:3" x14ac:dyDescent="0.3">
      <c r="A3579" s="1" t="s">
        <v>6272</v>
      </c>
      <c r="B3579" s="1" t="str">
        <f t="shared" si="55"/>
        <v>Kazakhstan</v>
      </c>
      <c r="C3579" s="1" t="s">
        <v>9</v>
      </c>
    </row>
    <row r="3580" spans="1:3" x14ac:dyDescent="0.3">
      <c r="A3580" s="1" t="s">
        <v>1561</v>
      </c>
      <c r="B3580" s="1" t="str">
        <f t="shared" si="55"/>
        <v>Russia</v>
      </c>
      <c r="C3580" s="1" t="s">
        <v>9</v>
      </c>
    </row>
    <row r="3581" spans="1:3" x14ac:dyDescent="0.3">
      <c r="A3581" s="1" t="s">
        <v>3160</v>
      </c>
      <c r="B3581" s="1" t="str">
        <f t="shared" si="55"/>
        <v>USA</v>
      </c>
      <c r="C3581" s="1" t="s">
        <v>9</v>
      </c>
    </row>
    <row r="3582" spans="1:3" x14ac:dyDescent="0.3">
      <c r="A3582" s="1" t="s">
        <v>5</v>
      </c>
      <c r="B3582" s="1" t="str">
        <f t="shared" si="55"/>
        <v>Russia</v>
      </c>
      <c r="C3582" s="1" t="s">
        <v>9</v>
      </c>
    </row>
    <row r="3583" spans="1:3" x14ac:dyDescent="0.3">
      <c r="A3583" s="1" t="s">
        <v>3373</v>
      </c>
      <c r="B3583" s="1" t="str">
        <f t="shared" si="55"/>
        <v>Russia</v>
      </c>
      <c r="C3583" s="1" t="s">
        <v>9</v>
      </c>
    </row>
    <row r="3584" spans="1:3" x14ac:dyDescent="0.3">
      <c r="A3584" s="1" t="s">
        <v>130</v>
      </c>
      <c r="B3584" s="1" t="str">
        <f t="shared" si="55"/>
        <v>Kazakhstan</v>
      </c>
      <c r="C3584" s="1" t="s">
        <v>9</v>
      </c>
    </row>
    <row r="3585" spans="1:3" x14ac:dyDescent="0.3">
      <c r="A3585" s="1" t="s">
        <v>3038</v>
      </c>
      <c r="B3585" s="1" t="str">
        <f t="shared" si="55"/>
        <v>Russia</v>
      </c>
      <c r="C3585" s="1" t="s">
        <v>9</v>
      </c>
    </row>
    <row r="3586" spans="1:3" x14ac:dyDescent="0.3">
      <c r="A3586" s="1" t="s">
        <v>130</v>
      </c>
      <c r="B3586" s="1" t="str">
        <f t="shared" ref="B3586:B3649" si="56">TRIM(MID(A3586, FIND("|", SUBSTITUTE(A3586, ",", "|", LEN(A3586) - LEN(SUBSTITUTE(A3586,",", "" )))) + 1, LEN(A3586)))</f>
        <v>Kazakhstan</v>
      </c>
      <c r="C3586" s="1" t="s">
        <v>9</v>
      </c>
    </row>
    <row r="3587" spans="1:3" x14ac:dyDescent="0.3">
      <c r="A3587" s="1" t="s">
        <v>5</v>
      </c>
      <c r="B3587" s="1" t="str">
        <f t="shared" si="56"/>
        <v>Russia</v>
      </c>
      <c r="C3587" s="1" t="s">
        <v>9</v>
      </c>
    </row>
    <row r="3588" spans="1:3" x14ac:dyDescent="0.3">
      <c r="A3588" s="1" t="s">
        <v>3926</v>
      </c>
      <c r="B3588" s="1" t="str">
        <f t="shared" si="56"/>
        <v>Kazakhstan</v>
      </c>
      <c r="C3588" s="1" t="s">
        <v>9</v>
      </c>
    </row>
    <row r="3589" spans="1:3" x14ac:dyDescent="0.3">
      <c r="A3589" s="1" t="s">
        <v>61</v>
      </c>
      <c r="B3589" s="1" t="str">
        <f t="shared" si="56"/>
        <v>Japan</v>
      </c>
      <c r="C3589" s="1" t="s">
        <v>9</v>
      </c>
    </row>
    <row r="3590" spans="1:3" x14ac:dyDescent="0.3">
      <c r="A3590" s="1" t="s">
        <v>1630</v>
      </c>
      <c r="B3590" s="1" t="str">
        <f t="shared" si="56"/>
        <v>Kazakhstan</v>
      </c>
      <c r="C3590" s="1" t="s">
        <v>9</v>
      </c>
    </row>
    <row r="3591" spans="1:3" x14ac:dyDescent="0.3">
      <c r="A3591" s="1" t="s">
        <v>3926</v>
      </c>
      <c r="B3591" s="1" t="str">
        <f t="shared" si="56"/>
        <v>Kazakhstan</v>
      </c>
      <c r="C3591" s="1" t="s">
        <v>9</v>
      </c>
    </row>
    <row r="3592" spans="1:3" x14ac:dyDescent="0.3">
      <c r="A3592" s="1" t="s">
        <v>3038</v>
      </c>
      <c r="B3592" s="1" t="str">
        <f t="shared" si="56"/>
        <v>Russia</v>
      </c>
      <c r="C3592" s="1" t="s">
        <v>9</v>
      </c>
    </row>
    <row r="3593" spans="1:3" x14ac:dyDescent="0.3">
      <c r="A3593" s="1" t="s">
        <v>5</v>
      </c>
      <c r="B3593" s="1" t="str">
        <f t="shared" si="56"/>
        <v>Russia</v>
      </c>
      <c r="C3593" s="1" t="s">
        <v>9</v>
      </c>
    </row>
    <row r="3594" spans="1:3" x14ac:dyDescent="0.3">
      <c r="A3594" s="1" t="s">
        <v>2022</v>
      </c>
      <c r="B3594" s="1" t="str">
        <f t="shared" si="56"/>
        <v>Kazakhstan</v>
      </c>
      <c r="C3594" s="1" t="s">
        <v>9</v>
      </c>
    </row>
    <row r="3595" spans="1:3" x14ac:dyDescent="0.3">
      <c r="A3595" s="1" t="s">
        <v>3566</v>
      </c>
      <c r="B3595" s="1" t="str">
        <f t="shared" si="56"/>
        <v>Russia</v>
      </c>
      <c r="C3595" s="1" t="s">
        <v>9</v>
      </c>
    </row>
    <row r="3596" spans="1:3" x14ac:dyDescent="0.3">
      <c r="A3596" s="1" t="s">
        <v>3038</v>
      </c>
      <c r="B3596" s="1" t="str">
        <f t="shared" si="56"/>
        <v>Russia</v>
      </c>
      <c r="C3596" s="1" t="s">
        <v>9</v>
      </c>
    </row>
    <row r="3597" spans="1:3" x14ac:dyDescent="0.3">
      <c r="A3597" s="1" t="s">
        <v>130</v>
      </c>
      <c r="B3597" s="1" t="str">
        <f t="shared" si="56"/>
        <v>Kazakhstan</v>
      </c>
      <c r="C3597" s="1" t="s">
        <v>9</v>
      </c>
    </row>
    <row r="3598" spans="1:3" x14ac:dyDescent="0.3">
      <c r="A3598" s="1" t="s">
        <v>1561</v>
      </c>
      <c r="B3598" s="1" t="str">
        <f t="shared" si="56"/>
        <v>Russia</v>
      </c>
      <c r="C3598" s="1" t="s">
        <v>117</v>
      </c>
    </row>
    <row r="3599" spans="1:3" x14ac:dyDescent="0.3">
      <c r="A3599" s="1" t="s">
        <v>3038</v>
      </c>
      <c r="B3599" s="1" t="str">
        <f t="shared" si="56"/>
        <v>Russia</v>
      </c>
      <c r="C3599" s="1" t="s">
        <v>9</v>
      </c>
    </row>
    <row r="3600" spans="1:3" x14ac:dyDescent="0.3">
      <c r="A3600" s="1" t="s">
        <v>5</v>
      </c>
      <c r="B3600" s="1" t="str">
        <f t="shared" si="56"/>
        <v>Russia</v>
      </c>
      <c r="C3600" s="1" t="s">
        <v>9</v>
      </c>
    </row>
    <row r="3601" spans="1:3" x14ac:dyDescent="0.3">
      <c r="A3601" s="1" t="s">
        <v>6615</v>
      </c>
      <c r="B3601" s="1" t="str">
        <f t="shared" si="56"/>
        <v>Russia</v>
      </c>
      <c r="C3601" s="1" t="s">
        <v>9</v>
      </c>
    </row>
    <row r="3602" spans="1:3" x14ac:dyDescent="0.3">
      <c r="A3602" s="1" t="s">
        <v>1630</v>
      </c>
      <c r="B3602" s="1" t="str">
        <f t="shared" si="56"/>
        <v>Kazakhstan</v>
      </c>
      <c r="C3602" s="1" t="s">
        <v>9</v>
      </c>
    </row>
    <row r="3603" spans="1:3" x14ac:dyDescent="0.3">
      <c r="A3603" s="1" t="s">
        <v>3373</v>
      </c>
      <c r="B3603" s="1" t="str">
        <f t="shared" si="56"/>
        <v>Russia</v>
      </c>
      <c r="C3603" s="1" t="s">
        <v>9</v>
      </c>
    </row>
    <row r="3604" spans="1:3" x14ac:dyDescent="0.3">
      <c r="A3604" s="1" t="s">
        <v>4483</v>
      </c>
      <c r="B3604" s="1" t="str">
        <f t="shared" si="56"/>
        <v>Russia</v>
      </c>
      <c r="C3604" s="1" t="s">
        <v>9</v>
      </c>
    </row>
    <row r="3605" spans="1:3" x14ac:dyDescent="0.3">
      <c r="A3605" s="1" t="s">
        <v>5</v>
      </c>
      <c r="B3605" s="1" t="str">
        <f t="shared" si="56"/>
        <v>Russia</v>
      </c>
      <c r="C3605" s="1" t="s">
        <v>9</v>
      </c>
    </row>
    <row r="3606" spans="1:3" x14ac:dyDescent="0.3">
      <c r="A3606" s="1" t="s">
        <v>6272</v>
      </c>
      <c r="B3606" s="1" t="str">
        <f t="shared" si="56"/>
        <v>Kazakhstan</v>
      </c>
      <c r="C3606" s="1" t="s">
        <v>9</v>
      </c>
    </row>
    <row r="3607" spans="1:3" x14ac:dyDescent="0.3">
      <c r="A3607" s="1" t="s">
        <v>130</v>
      </c>
      <c r="B3607" s="1" t="str">
        <f t="shared" si="56"/>
        <v>Kazakhstan</v>
      </c>
      <c r="C3607" s="1" t="s">
        <v>9</v>
      </c>
    </row>
    <row r="3608" spans="1:3" x14ac:dyDescent="0.3">
      <c r="A3608" s="1" t="s">
        <v>3373</v>
      </c>
      <c r="B3608" s="1" t="str">
        <f t="shared" si="56"/>
        <v>Russia</v>
      </c>
      <c r="C3608" s="1" t="s">
        <v>9</v>
      </c>
    </row>
    <row r="3609" spans="1:3" x14ac:dyDescent="0.3">
      <c r="A3609" s="1" t="s">
        <v>6657</v>
      </c>
      <c r="B3609" s="1" t="str">
        <f t="shared" si="56"/>
        <v>France</v>
      </c>
      <c r="C3609" s="1" t="s">
        <v>257</v>
      </c>
    </row>
    <row r="3610" spans="1:3" x14ac:dyDescent="0.3">
      <c r="A3610" s="1" t="s">
        <v>130</v>
      </c>
      <c r="B3610" s="1" t="str">
        <f t="shared" si="56"/>
        <v>Kazakhstan</v>
      </c>
      <c r="C3610" s="1" t="s">
        <v>9</v>
      </c>
    </row>
    <row r="3611" spans="1:3" x14ac:dyDescent="0.3">
      <c r="A3611" s="1" t="s">
        <v>5</v>
      </c>
      <c r="B3611" s="1" t="str">
        <f t="shared" si="56"/>
        <v>Russia</v>
      </c>
      <c r="C3611" s="1" t="s">
        <v>9</v>
      </c>
    </row>
    <row r="3612" spans="1:3" x14ac:dyDescent="0.3">
      <c r="A3612" s="1" t="s">
        <v>4483</v>
      </c>
      <c r="B3612" s="1" t="str">
        <f t="shared" si="56"/>
        <v>Russia</v>
      </c>
      <c r="C3612" s="1" t="s">
        <v>9</v>
      </c>
    </row>
    <row r="3613" spans="1:3" x14ac:dyDescent="0.3">
      <c r="A3613" s="1" t="s">
        <v>529</v>
      </c>
      <c r="B3613" s="1" t="str">
        <f t="shared" si="56"/>
        <v>Kazakhstan</v>
      </c>
      <c r="C3613" s="1" t="s">
        <v>9</v>
      </c>
    </row>
    <row r="3614" spans="1:3" x14ac:dyDescent="0.3">
      <c r="A3614" s="1" t="s">
        <v>3373</v>
      </c>
      <c r="B3614" s="1" t="str">
        <f t="shared" si="56"/>
        <v>Russia</v>
      </c>
      <c r="C3614" s="1" t="s">
        <v>9</v>
      </c>
    </row>
    <row r="3615" spans="1:3" x14ac:dyDescent="0.3">
      <c r="A3615" s="1" t="s">
        <v>6615</v>
      </c>
      <c r="B3615" s="1" t="str">
        <f t="shared" si="56"/>
        <v>Russia</v>
      </c>
      <c r="C3615" s="1" t="s">
        <v>9</v>
      </c>
    </row>
    <row r="3616" spans="1:3" x14ac:dyDescent="0.3">
      <c r="A3616" s="1" t="s">
        <v>1630</v>
      </c>
      <c r="B3616" s="1" t="str">
        <f t="shared" si="56"/>
        <v>Kazakhstan</v>
      </c>
      <c r="C3616" s="1" t="s">
        <v>9</v>
      </c>
    </row>
    <row r="3617" spans="1:3" x14ac:dyDescent="0.3">
      <c r="A3617" s="1" t="s">
        <v>4483</v>
      </c>
      <c r="B3617" s="1" t="str">
        <f t="shared" si="56"/>
        <v>Russia</v>
      </c>
      <c r="C3617" s="1" t="s">
        <v>9</v>
      </c>
    </row>
    <row r="3618" spans="1:3" x14ac:dyDescent="0.3">
      <c r="A3618" s="1" t="s">
        <v>3038</v>
      </c>
      <c r="B3618" s="1" t="str">
        <f t="shared" si="56"/>
        <v>Russia</v>
      </c>
      <c r="C3618" s="1" t="s">
        <v>9</v>
      </c>
    </row>
    <row r="3619" spans="1:3" x14ac:dyDescent="0.3">
      <c r="A3619" s="1" t="s">
        <v>3478</v>
      </c>
      <c r="B3619" s="1" t="str">
        <f t="shared" si="56"/>
        <v>USA</v>
      </c>
      <c r="C3619" s="1" t="s">
        <v>257</v>
      </c>
    </row>
    <row r="3620" spans="1:3" x14ac:dyDescent="0.3">
      <c r="A3620" s="1" t="s">
        <v>1630</v>
      </c>
      <c r="B3620" s="1" t="str">
        <f t="shared" si="56"/>
        <v>Kazakhstan</v>
      </c>
      <c r="C3620" s="1" t="s">
        <v>9</v>
      </c>
    </row>
    <row r="3621" spans="1:3" x14ac:dyDescent="0.3">
      <c r="A3621" s="1" t="s">
        <v>6615</v>
      </c>
      <c r="B3621" s="1" t="str">
        <f t="shared" si="56"/>
        <v>Russia</v>
      </c>
      <c r="C3621" s="1" t="s">
        <v>9</v>
      </c>
    </row>
    <row r="3622" spans="1:3" x14ac:dyDescent="0.3">
      <c r="A3622" s="1" t="s">
        <v>27</v>
      </c>
      <c r="B3622" s="1" t="str">
        <f t="shared" si="56"/>
        <v>USA</v>
      </c>
      <c r="C3622" s="1" t="s">
        <v>257</v>
      </c>
    </row>
    <row r="3623" spans="1:3" x14ac:dyDescent="0.3">
      <c r="A3623" s="1" t="s">
        <v>3373</v>
      </c>
      <c r="B3623" s="1" t="str">
        <f t="shared" si="56"/>
        <v>Russia</v>
      </c>
      <c r="C3623" s="1" t="s">
        <v>9</v>
      </c>
    </row>
    <row r="3624" spans="1:3" x14ac:dyDescent="0.3">
      <c r="A3624" s="1" t="s">
        <v>3038</v>
      </c>
      <c r="B3624" s="1" t="str">
        <f t="shared" si="56"/>
        <v>Russia</v>
      </c>
      <c r="C3624" s="1" t="s">
        <v>9</v>
      </c>
    </row>
    <row r="3625" spans="1:3" x14ac:dyDescent="0.3">
      <c r="A3625" s="1" t="s">
        <v>130</v>
      </c>
      <c r="B3625" s="1" t="str">
        <f t="shared" si="56"/>
        <v>Kazakhstan</v>
      </c>
      <c r="C3625" s="1" t="s">
        <v>9</v>
      </c>
    </row>
    <row r="3626" spans="1:3" x14ac:dyDescent="0.3">
      <c r="A3626" s="1" t="s">
        <v>6272</v>
      </c>
      <c r="B3626" s="1" t="str">
        <f t="shared" si="56"/>
        <v>Kazakhstan</v>
      </c>
      <c r="C3626" s="1" t="s">
        <v>9</v>
      </c>
    </row>
    <row r="3627" spans="1:3" x14ac:dyDescent="0.3">
      <c r="A3627" s="1" t="s">
        <v>4338</v>
      </c>
      <c r="B3627" s="1" t="str">
        <f t="shared" si="56"/>
        <v>France</v>
      </c>
      <c r="C3627" s="1" t="s">
        <v>9</v>
      </c>
    </row>
    <row r="3628" spans="1:3" x14ac:dyDescent="0.3">
      <c r="A3628" s="1" t="s">
        <v>130</v>
      </c>
      <c r="B3628" s="1" t="str">
        <f t="shared" si="56"/>
        <v>Kazakhstan</v>
      </c>
      <c r="C3628" s="1" t="s">
        <v>257</v>
      </c>
    </row>
    <row r="3629" spans="1:3" x14ac:dyDescent="0.3">
      <c r="A3629" s="1" t="s">
        <v>6795</v>
      </c>
      <c r="B3629" s="1" t="str">
        <f t="shared" si="56"/>
        <v>Kazakhstan</v>
      </c>
      <c r="C3629" s="1" t="s">
        <v>117</v>
      </c>
    </row>
    <row r="3630" spans="1:3" x14ac:dyDescent="0.3">
      <c r="A3630" s="1" t="s">
        <v>3926</v>
      </c>
      <c r="B3630" s="1" t="str">
        <f t="shared" si="56"/>
        <v>Kazakhstan</v>
      </c>
      <c r="C3630" s="1" t="s">
        <v>9</v>
      </c>
    </row>
    <row r="3631" spans="1:3" x14ac:dyDescent="0.3">
      <c r="A3631" s="1" t="s">
        <v>1630</v>
      </c>
      <c r="B3631" s="1" t="str">
        <f t="shared" si="56"/>
        <v>Kazakhstan</v>
      </c>
      <c r="C3631" s="1" t="s">
        <v>9</v>
      </c>
    </row>
    <row r="3632" spans="1:3" x14ac:dyDescent="0.3">
      <c r="A3632" s="1" t="s">
        <v>1630</v>
      </c>
      <c r="B3632" s="1" t="str">
        <f t="shared" si="56"/>
        <v>Kazakhstan</v>
      </c>
      <c r="C3632" s="1" t="s">
        <v>9</v>
      </c>
    </row>
    <row r="3633" spans="1:3" x14ac:dyDescent="0.3">
      <c r="A3633" s="1" t="s">
        <v>6795</v>
      </c>
      <c r="B3633" s="1" t="str">
        <f t="shared" si="56"/>
        <v>Kazakhstan</v>
      </c>
      <c r="C3633" s="1" t="s">
        <v>9</v>
      </c>
    </row>
    <row r="3634" spans="1:3" x14ac:dyDescent="0.3">
      <c r="A3634" s="1" t="s">
        <v>5</v>
      </c>
      <c r="B3634" s="1" t="str">
        <f t="shared" si="56"/>
        <v>Russia</v>
      </c>
      <c r="C3634" s="1" t="s">
        <v>9</v>
      </c>
    </row>
    <row r="3635" spans="1:3" x14ac:dyDescent="0.3">
      <c r="A3635" s="1" t="s">
        <v>6657</v>
      </c>
      <c r="B3635" s="1" t="str">
        <f t="shared" si="56"/>
        <v>France</v>
      </c>
      <c r="C3635" s="1" t="s">
        <v>9</v>
      </c>
    </row>
    <row r="3636" spans="1:3" x14ac:dyDescent="0.3">
      <c r="A3636" s="1" t="s">
        <v>4483</v>
      </c>
      <c r="B3636" s="1" t="str">
        <f t="shared" si="56"/>
        <v>Russia</v>
      </c>
      <c r="C3636" s="1" t="s">
        <v>9</v>
      </c>
    </row>
    <row r="3637" spans="1:3" x14ac:dyDescent="0.3">
      <c r="A3637" s="1" t="s">
        <v>529</v>
      </c>
      <c r="B3637" s="1" t="str">
        <f t="shared" si="56"/>
        <v>Kazakhstan</v>
      </c>
      <c r="C3637" s="1" t="s">
        <v>9</v>
      </c>
    </row>
    <row r="3638" spans="1:3" x14ac:dyDescent="0.3">
      <c r="A3638" s="1" t="s">
        <v>61</v>
      </c>
      <c r="B3638" s="1" t="str">
        <f t="shared" si="56"/>
        <v>Japan</v>
      </c>
      <c r="C3638" s="1" t="s">
        <v>9</v>
      </c>
    </row>
    <row r="3639" spans="1:3" x14ac:dyDescent="0.3">
      <c r="A3639" s="1" t="s">
        <v>3566</v>
      </c>
      <c r="B3639" s="1" t="str">
        <f t="shared" si="56"/>
        <v>Russia</v>
      </c>
      <c r="C3639" s="1" t="s">
        <v>9</v>
      </c>
    </row>
    <row r="3640" spans="1:3" x14ac:dyDescent="0.3">
      <c r="A3640" s="1" t="s">
        <v>671</v>
      </c>
      <c r="B3640" s="1" t="str">
        <f t="shared" si="56"/>
        <v>USA</v>
      </c>
      <c r="C3640" s="1" t="s">
        <v>9</v>
      </c>
    </row>
    <row r="3641" spans="1:3" x14ac:dyDescent="0.3">
      <c r="A3641" s="1" t="s">
        <v>1630</v>
      </c>
      <c r="B3641" s="1" t="str">
        <f t="shared" si="56"/>
        <v>Kazakhstan</v>
      </c>
      <c r="C3641" s="1" t="s">
        <v>9</v>
      </c>
    </row>
    <row r="3642" spans="1:3" x14ac:dyDescent="0.3">
      <c r="A3642" s="1" t="s">
        <v>6615</v>
      </c>
      <c r="B3642" s="1" t="str">
        <f t="shared" si="56"/>
        <v>Russia</v>
      </c>
      <c r="C3642" s="1" t="s">
        <v>9</v>
      </c>
    </row>
    <row r="3643" spans="1:3" x14ac:dyDescent="0.3">
      <c r="A3643" s="1" t="s">
        <v>3038</v>
      </c>
      <c r="B3643" s="1" t="str">
        <f t="shared" si="56"/>
        <v>Russia</v>
      </c>
      <c r="C3643" s="1" t="s">
        <v>9</v>
      </c>
    </row>
    <row r="3644" spans="1:3" x14ac:dyDescent="0.3">
      <c r="A3644" s="1" t="s">
        <v>18</v>
      </c>
      <c r="B3644" s="1" t="str">
        <f t="shared" si="56"/>
        <v>China</v>
      </c>
      <c r="C3644" s="1" t="s">
        <v>9</v>
      </c>
    </row>
    <row r="3645" spans="1:3" x14ac:dyDescent="0.3">
      <c r="A3645" s="1" t="s">
        <v>658</v>
      </c>
      <c r="B3645" s="1" t="str">
        <f t="shared" si="56"/>
        <v>USA</v>
      </c>
      <c r="C3645" s="1" t="s">
        <v>257</v>
      </c>
    </row>
    <row r="3646" spans="1:3" x14ac:dyDescent="0.3">
      <c r="A3646" s="1" t="s">
        <v>1630</v>
      </c>
      <c r="B3646" s="1" t="str">
        <f t="shared" si="56"/>
        <v>Kazakhstan</v>
      </c>
      <c r="C3646" s="1" t="s">
        <v>9</v>
      </c>
    </row>
    <row r="3647" spans="1:3" x14ac:dyDescent="0.3">
      <c r="A3647" s="1" t="s">
        <v>3373</v>
      </c>
      <c r="B3647" s="1" t="str">
        <f t="shared" si="56"/>
        <v>Russia</v>
      </c>
      <c r="C3647" s="1" t="s">
        <v>9</v>
      </c>
    </row>
    <row r="3648" spans="1:3" x14ac:dyDescent="0.3">
      <c r="A3648" s="1" t="s">
        <v>6272</v>
      </c>
      <c r="B3648" s="1" t="str">
        <f t="shared" si="56"/>
        <v>Kazakhstan</v>
      </c>
      <c r="C3648" s="1" t="s">
        <v>9</v>
      </c>
    </row>
    <row r="3649" spans="1:3" x14ac:dyDescent="0.3">
      <c r="A3649" s="1" t="s">
        <v>4483</v>
      </c>
      <c r="B3649" s="1" t="str">
        <f t="shared" si="56"/>
        <v>Russia</v>
      </c>
      <c r="C3649" s="1" t="s">
        <v>9</v>
      </c>
    </row>
    <row r="3650" spans="1:3" x14ac:dyDescent="0.3">
      <c r="A3650" s="1" t="s">
        <v>3373</v>
      </c>
      <c r="B3650" s="1" t="str">
        <f t="shared" ref="B3650:B3713" si="57">TRIM(MID(A3650, FIND("|", SUBSTITUTE(A3650, ",", "|", LEN(A3650) - LEN(SUBSTITUTE(A3650,",", "" )))) + 1, LEN(A3650)))</f>
        <v>Russia</v>
      </c>
      <c r="C3650" s="1" t="s">
        <v>9</v>
      </c>
    </row>
    <row r="3651" spans="1:3" x14ac:dyDescent="0.3">
      <c r="A3651" s="1" t="s">
        <v>6615</v>
      </c>
      <c r="B3651" s="1" t="str">
        <f t="shared" si="57"/>
        <v>Russia</v>
      </c>
      <c r="C3651" s="1" t="s">
        <v>9</v>
      </c>
    </row>
    <row r="3652" spans="1:3" x14ac:dyDescent="0.3">
      <c r="A3652" s="1" t="s">
        <v>30</v>
      </c>
      <c r="B3652" s="1" t="str">
        <f t="shared" si="57"/>
        <v>USA</v>
      </c>
      <c r="C3652" s="1" t="s">
        <v>9</v>
      </c>
    </row>
    <row r="3653" spans="1:3" x14ac:dyDescent="0.3">
      <c r="A3653" s="1" t="s">
        <v>6482</v>
      </c>
      <c r="B3653" s="1" t="str">
        <f t="shared" si="57"/>
        <v>Russia</v>
      </c>
      <c r="C3653" s="1" t="s">
        <v>9</v>
      </c>
    </row>
    <row r="3654" spans="1:3" x14ac:dyDescent="0.3">
      <c r="A3654" s="1" t="s">
        <v>5</v>
      </c>
      <c r="B3654" s="1" t="str">
        <f t="shared" si="57"/>
        <v>Russia</v>
      </c>
      <c r="C3654" s="1" t="s">
        <v>9</v>
      </c>
    </row>
    <row r="3655" spans="1:3" x14ac:dyDescent="0.3">
      <c r="A3655" s="1" t="s">
        <v>2022</v>
      </c>
      <c r="B3655" s="1" t="str">
        <f t="shared" si="57"/>
        <v>Kazakhstan</v>
      </c>
      <c r="C3655" s="1" t="s">
        <v>117</v>
      </c>
    </row>
    <row r="3656" spans="1:3" x14ac:dyDescent="0.3">
      <c r="A3656" s="1" t="s">
        <v>6615</v>
      </c>
      <c r="B3656" s="1" t="str">
        <f t="shared" si="57"/>
        <v>Russia</v>
      </c>
      <c r="C3656" s="1" t="s">
        <v>9</v>
      </c>
    </row>
    <row r="3657" spans="1:3" x14ac:dyDescent="0.3">
      <c r="A3657" s="1" t="s">
        <v>4483</v>
      </c>
      <c r="B3657" s="1" t="str">
        <f t="shared" si="57"/>
        <v>Russia</v>
      </c>
      <c r="C3657" s="1" t="s">
        <v>9</v>
      </c>
    </row>
    <row r="3658" spans="1:3" x14ac:dyDescent="0.3">
      <c r="A3658" s="1" t="s">
        <v>529</v>
      </c>
      <c r="B3658" s="1" t="str">
        <f t="shared" si="57"/>
        <v>Kazakhstan</v>
      </c>
      <c r="C3658" s="1" t="s">
        <v>9</v>
      </c>
    </row>
    <row r="3659" spans="1:3" x14ac:dyDescent="0.3">
      <c r="A3659" s="1" t="s">
        <v>5</v>
      </c>
      <c r="B3659" s="1" t="str">
        <f t="shared" si="57"/>
        <v>Russia</v>
      </c>
      <c r="C3659" s="1" t="s">
        <v>9</v>
      </c>
    </row>
    <row r="3660" spans="1:3" x14ac:dyDescent="0.3">
      <c r="A3660" s="1" t="s">
        <v>3373</v>
      </c>
      <c r="B3660" s="1" t="str">
        <f t="shared" si="57"/>
        <v>Russia</v>
      </c>
      <c r="C3660" s="1" t="s">
        <v>9</v>
      </c>
    </row>
    <row r="3661" spans="1:3" x14ac:dyDescent="0.3">
      <c r="A3661" s="1" t="s">
        <v>5</v>
      </c>
      <c r="B3661" s="1" t="str">
        <f t="shared" si="57"/>
        <v>Russia</v>
      </c>
      <c r="C3661" s="1" t="s">
        <v>9</v>
      </c>
    </row>
    <row r="3662" spans="1:3" x14ac:dyDescent="0.3">
      <c r="A3662" s="1" t="s">
        <v>5723</v>
      </c>
      <c r="B3662" s="1" t="str">
        <f t="shared" si="57"/>
        <v>USA</v>
      </c>
      <c r="C3662" s="1" t="s">
        <v>9</v>
      </c>
    </row>
    <row r="3663" spans="1:3" x14ac:dyDescent="0.3">
      <c r="A3663" s="1" t="s">
        <v>4483</v>
      </c>
      <c r="B3663" s="1" t="str">
        <f t="shared" si="57"/>
        <v>Russia</v>
      </c>
      <c r="C3663" s="1" t="s">
        <v>9</v>
      </c>
    </row>
    <row r="3664" spans="1:3" x14ac:dyDescent="0.3">
      <c r="A3664" s="1" t="s">
        <v>3038</v>
      </c>
      <c r="B3664" s="1" t="str">
        <f t="shared" si="57"/>
        <v>Russia</v>
      </c>
      <c r="C3664" s="1" t="s">
        <v>9</v>
      </c>
    </row>
    <row r="3665" spans="1:3" x14ac:dyDescent="0.3">
      <c r="A3665" s="1" t="s">
        <v>3038</v>
      </c>
      <c r="B3665" s="1" t="str">
        <f t="shared" si="57"/>
        <v>Russia</v>
      </c>
      <c r="C3665" s="1" t="s">
        <v>9</v>
      </c>
    </row>
    <row r="3666" spans="1:3" x14ac:dyDescent="0.3">
      <c r="A3666" s="1" t="s">
        <v>1561</v>
      </c>
      <c r="B3666" s="1" t="str">
        <f t="shared" si="57"/>
        <v>Russia</v>
      </c>
      <c r="C3666" s="1" t="s">
        <v>9</v>
      </c>
    </row>
    <row r="3667" spans="1:3" x14ac:dyDescent="0.3">
      <c r="A3667" s="1" t="s">
        <v>30</v>
      </c>
      <c r="B3667" s="1" t="str">
        <f t="shared" si="57"/>
        <v>USA</v>
      </c>
      <c r="C3667" s="1" t="s">
        <v>9</v>
      </c>
    </row>
    <row r="3668" spans="1:3" x14ac:dyDescent="0.3">
      <c r="A3668" s="1" t="s">
        <v>3566</v>
      </c>
      <c r="B3668" s="1" t="str">
        <f t="shared" si="57"/>
        <v>Russia</v>
      </c>
      <c r="C3668" s="1" t="s">
        <v>9</v>
      </c>
    </row>
    <row r="3669" spans="1:3" x14ac:dyDescent="0.3">
      <c r="A3669" s="1" t="s">
        <v>529</v>
      </c>
      <c r="B3669" s="1" t="str">
        <f t="shared" si="57"/>
        <v>Kazakhstan</v>
      </c>
      <c r="C3669" s="1" t="s">
        <v>9</v>
      </c>
    </row>
    <row r="3670" spans="1:3" x14ac:dyDescent="0.3">
      <c r="A3670" s="1" t="s">
        <v>3038</v>
      </c>
      <c r="B3670" s="1" t="str">
        <f t="shared" si="57"/>
        <v>Russia</v>
      </c>
      <c r="C3670" s="1" t="s">
        <v>9</v>
      </c>
    </row>
    <row r="3671" spans="1:3" x14ac:dyDescent="0.3">
      <c r="A3671" s="1" t="s">
        <v>6615</v>
      </c>
      <c r="B3671" s="1" t="str">
        <f t="shared" si="57"/>
        <v>Russia</v>
      </c>
      <c r="C3671" s="1" t="s">
        <v>9</v>
      </c>
    </row>
    <row r="3672" spans="1:3" x14ac:dyDescent="0.3">
      <c r="A3672" s="1" t="s">
        <v>30</v>
      </c>
      <c r="B3672" s="1" t="str">
        <f t="shared" si="57"/>
        <v>USA</v>
      </c>
      <c r="C3672" s="1" t="s">
        <v>9</v>
      </c>
    </row>
    <row r="3673" spans="1:3" x14ac:dyDescent="0.3">
      <c r="A3673" s="1" t="s">
        <v>5</v>
      </c>
      <c r="B3673" s="1" t="str">
        <f t="shared" si="57"/>
        <v>Russia</v>
      </c>
      <c r="C3673" s="1" t="s">
        <v>9</v>
      </c>
    </row>
    <row r="3674" spans="1:3" x14ac:dyDescent="0.3">
      <c r="A3674" s="1" t="s">
        <v>6272</v>
      </c>
      <c r="B3674" s="1" t="str">
        <f t="shared" si="57"/>
        <v>Kazakhstan</v>
      </c>
      <c r="C3674" s="1" t="s">
        <v>9</v>
      </c>
    </row>
    <row r="3675" spans="1:3" x14ac:dyDescent="0.3">
      <c r="A3675" s="1" t="s">
        <v>3038</v>
      </c>
      <c r="B3675" s="1" t="str">
        <f t="shared" si="57"/>
        <v>Russia</v>
      </c>
      <c r="C3675" s="1" t="s">
        <v>9</v>
      </c>
    </row>
    <row r="3676" spans="1:3" x14ac:dyDescent="0.3">
      <c r="A3676" s="1" t="s">
        <v>4483</v>
      </c>
      <c r="B3676" s="1" t="str">
        <f t="shared" si="57"/>
        <v>Russia</v>
      </c>
      <c r="C3676" s="1" t="s">
        <v>9</v>
      </c>
    </row>
    <row r="3677" spans="1:3" x14ac:dyDescent="0.3">
      <c r="A3677" s="1" t="s">
        <v>1561</v>
      </c>
      <c r="B3677" s="1" t="str">
        <f t="shared" si="57"/>
        <v>Russia</v>
      </c>
      <c r="C3677" s="1" t="s">
        <v>257</v>
      </c>
    </row>
    <row r="3678" spans="1:3" x14ac:dyDescent="0.3">
      <c r="A3678" s="1" t="s">
        <v>1630</v>
      </c>
      <c r="B3678" s="1" t="str">
        <f t="shared" si="57"/>
        <v>Kazakhstan</v>
      </c>
      <c r="C3678" s="1" t="s">
        <v>9</v>
      </c>
    </row>
    <row r="3679" spans="1:3" x14ac:dyDescent="0.3">
      <c r="A3679" s="1" t="s">
        <v>5</v>
      </c>
      <c r="B3679" s="1" t="str">
        <f t="shared" si="57"/>
        <v>Russia</v>
      </c>
      <c r="C3679" s="1" t="s">
        <v>9</v>
      </c>
    </row>
    <row r="3680" spans="1:3" x14ac:dyDescent="0.3">
      <c r="A3680" s="1" t="s">
        <v>2022</v>
      </c>
      <c r="B3680" s="1" t="str">
        <f t="shared" si="57"/>
        <v>Kazakhstan</v>
      </c>
      <c r="C3680" s="1" t="s">
        <v>9</v>
      </c>
    </row>
    <row r="3681" spans="1:3" x14ac:dyDescent="0.3">
      <c r="A3681" s="1" t="s">
        <v>5301</v>
      </c>
      <c r="B3681" s="1" t="str">
        <f t="shared" si="57"/>
        <v>China</v>
      </c>
      <c r="C3681" s="1" t="s">
        <v>9</v>
      </c>
    </row>
    <row r="3682" spans="1:3" x14ac:dyDescent="0.3">
      <c r="A3682" s="1" t="s">
        <v>130</v>
      </c>
      <c r="B3682" s="1" t="str">
        <f t="shared" si="57"/>
        <v>Kazakhstan</v>
      </c>
      <c r="C3682" s="1" t="s">
        <v>9</v>
      </c>
    </row>
    <row r="3683" spans="1:3" x14ac:dyDescent="0.3">
      <c r="A3683" s="1" t="s">
        <v>4483</v>
      </c>
      <c r="B3683" s="1" t="str">
        <f t="shared" si="57"/>
        <v>Russia</v>
      </c>
      <c r="C3683" s="1" t="s">
        <v>9</v>
      </c>
    </row>
    <row r="3684" spans="1:3" x14ac:dyDescent="0.3">
      <c r="A3684" s="1" t="s">
        <v>5557</v>
      </c>
      <c r="B3684" s="1" t="str">
        <f t="shared" si="57"/>
        <v>USA</v>
      </c>
      <c r="C3684" s="1" t="s">
        <v>9</v>
      </c>
    </row>
    <row r="3685" spans="1:3" x14ac:dyDescent="0.3">
      <c r="A3685" s="1" t="s">
        <v>30</v>
      </c>
      <c r="B3685" s="1" t="str">
        <f t="shared" si="57"/>
        <v>USA</v>
      </c>
      <c r="C3685" s="1" t="s">
        <v>9</v>
      </c>
    </row>
    <row r="3686" spans="1:3" x14ac:dyDescent="0.3">
      <c r="A3686" s="1" t="s">
        <v>5</v>
      </c>
      <c r="B3686" s="1" t="str">
        <f t="shared" si="57"/>
        <v>Russia</v>
      </c>
      <c r="C3686" s="1" t="s">
        <v>9</v>
      </c>
    </row>
    <row r="3687" spans="1:3" x14ac:dyDescent="0.3">
      <c r="A3687" s="1" t="s">
        <v>130</v>
      </c>
      <c r="B3687" s="1" t="str">
        <f t="shared" si="57"/>
        <v>Kazakhstan</v>
      </c>
      <c r="C3687" s="1" t="s">
        <v>9</v>
      </c>
    </row>
    <row r="3688" spans="1:3" x14ac:dyDescent="0.3">
      <c r="A3688" s="1" t="s">
        <v>4882</v>
      </c>
      <c r="B3688" s="1" t="str">
        <f t="shared" si="57"/>
        <v>Russia</v>
      </c>
      <c r="C3688" s="1" t="s">
        <v>9</v>
      </c>
    </row>
    <row r="3689" spans="1:3" x14ac:dyDescent="0.3">
      <c r="A3689" s="1" t="s">
        <v>3038</v>
      </c>
      <c r="B3689" s="1" t="str">
        <f t="shared" si="57"/>
        <v>Russia</v>
      </c>
      <c r="C3689" s="1" t="s">
        <v>9</v>
      </c>
    </row>
    <row r="3690" spans="1:3" x14ac:dyDescent="0.3">
      <c r="A3690" s="1" t="s">
        <v>4092</v>
      </c>
      <c r="B3690" s="1" t="str">
        <f t="shared" si="57"/>
        <v>USA</v>
      </c>
      <c r="C3690" s="1" t="s">
        <v>9</v>
      </c>
    </row>
    <row r="3691" spans="1:3" x14ac:dyDescent="0.3">
      <c r="A3691" s="1" t="s">
        <v>529</v>
      </c>
      <c r="B3691" s="1" t="str">
        <f t="shared" si="57"/>
        <v>Kazakhstan</v>
      </c>
      <c r="C3691" s="1" t="s">
        <v>9</v>
      </c>
    </row>
    <row r="3692" spans="1:3" x14ac:dyDescent="0.3">
      <c r="A3692" s="1" t="s">
        <v>3038</v>
      </c>
      <c r="B3692" s="1" t="str">
        <f t="shared" si="57"/>
        <v>Russia</v>
      </c>
      <c r="C3692" s="1" t="s">
        <v>9</v>
      </c>
    </row>
    <row r="3693" spans="1:3" x14ac:dyDescent="0.3">
      <c r="A3693" s="1" t="s">
        <v>5</v>
      </c>
      <c r="B3693" s="1" t="str">
        <f t="shared" si="57"/>
        <v>Russia</v>
      </c>
      <c r="C3693" s="1" t="s">
        <v>9</v>
      </c>
    </row>
    <row r="3694" spans="1:3" x14ac:dyDescent="0.3">
      <c r="A3694" s="1" t="s">
        <v>6615</v>
      </c>
      <c r="B3694" s="1" t="str">
        <f t="shared" si="57"/>
        <v>Russia</v>
      </c>
      <c r="C3694" s="1" t="s">
        <v>9</v>
      </c>
    </row>
    <row r="3695" spans="1:3" x14ac:dyDescent="0.3">
      <c r="A3695" s="1" t="s">
        <v>3926</v>
      </c>
      <c r="B3695" s="1" t="str">
        <f t="shared" si="57"/>
        <v>Kazakhstan</v>
      </c>
      <c r="C3695" s="1" t="s">
        <v>9</v>
      </c>
    </row>
    <row r="3696" spans="1:3" x14ac:dyDescent="0.3">
      <c r="A3696" s="1" t="s">
        <v>1630</v>
      </c>
      <c r="B3696" s="1" t="str">
        <f t="shared" si="57"/>
        <v>Kazakhstan</v>
      </c>
      <c r="C3696" s="1" t="s">
        <v>9</v>
      </c>
    </row>
    <row r="3697" spans="1:3" x14ac:dyDescent="0.3">
      <c r="A3697" s="1" t="s">
        <v>6657</v>
      </c>
      <c r="B3697" s="1" t="str">
        <f t="shared" si="57"/>
        <v>France</v>
      </c>
      <c r="C3697" s="1" t="s">
        <v>257</v>
      </c>
    </row>
    <row r="3698" spans="1:3" x14ac:dyDescent="0.3">
      <c r="A3698" s="1" t="s">
        <v>6615</v>
      </c>
      <c r="B3698" s="1" t="str">
        <f t="shared" si="57"/>
        <v>Russia</v>
      </c>
      <c r="C3698" s="1" t="s">
        <v>9</v>
      </c>
    </row>
    <row r="3699" spans="1:3" x14ac:dyDescent="0.3">
      <c r="A3699" s="1" t="s">
        <v>3373</v>
      </c>
      <c r="B3699" s="1" t="str">
        <f t="shared" si="57"/>
        <v>Russia</v>
      </c>
      <c r="C3699" s="1" t="s">
        <v>9</v>
      </c>
    </row>
    <row r="3700" spans="1:3" x14ac:dyDescent="0.3">
      <c r="A3700" s="1" t="s">
        <v>130</v>
      </c>
      <c r="B3700" s="1" t="str">
        <f t="shared" si="57"/>
        <v>Kazakhstan</v>
      </c>
      <c r="C3700" s="1" t="s">
        <v>9</v>
      </c>
    </row>
    <row r="3701" spans="1:3" x14ac:dyDescent="0.3">
      <c r="A3701" s="1" t="s">
        <v>6615</v>
      </c>
      <c r="B3701" s="1" t="str">
        <f t="shared" si="57"/>
        <v>Russia</v>
      </c>
      <c r="C3701" s="1" t="s">
        <v>9</v>
      </c>
    </row>
    <row r="3702" spans="1:3" x14ac:dyDescent="0.3">
      <c r="A3702" s="1" t="s">
        <v>27</v>
      </c>
      <c r="B3702" s="1" t="str">
        <f t="shared" si="57"/>
        <v>USA</v>
      </c>
      <c r="C3702" s="1" t="s">
        <v>257</v>
      </c>
    </row>
    <row r="3703" spans="1:3" x14ac:dyDescent="0.3">
      <c r="A3703" s="1" t="s">
        <v>30</v>
      </c>
      <c r="B3703" s="1" t="str">
        <f t="shared" si="57"/>
        <v>USA</v>
      </c>
      <c r="C3703" s="1" t="s">
        <v>9</v>
      </c>
    </row>
    <row r="3704" spans="1:3" x14ac:dyDescent="0.3">
      <c r="A3704" s="1" t="s">
        <v>6795</v>
      </c>
      <c r="B3704" s="1" t="str">
        <f t="shared" si="57"/>
        <v>Kazakhstan</v>
      </c>
      <c r="C3704" s="1" t="s">
        <v>9</v>
      </c>
    </row>
    <row r="3705" spans="1:3" x14ac:dyDescent="0.3">
      <c r="A3705" s="1" t="s">
        <v>6615</v>
      </c>
      <c r="B3705" s="1" t="str">
        <f t="shared" si="57"/>
        <v>Russia</v>
      </c>
      <c r="C3705" s="1" t="s">
        <v>9</v>
      </c>
    </row>
    <row r="3706" spans="1:3" x14ac:dyDescent="0.3">
      <c r="A3706" s="1" t="s">
        <v>714</v>
      </c>
      <c r="B3706" s="1" t="str">
        <f t="shared" si="57"/>
        <v>Japan</v>
      </c>
      <c r="C3706" s="1" t="s">
        <v>9</v>
      </c>
    </row>
    <row r="3707" spans="1:3" x14ac:dyDescent="0.3">
      <c r="A3707" s="1" t="s">
        <v>6615</v>
      </c>
      <c r="B3707" s="1" t="str">
        <f t="shared" si="57"/>
        <v>Russia</v>
      </c>
      <c r="C3707" s="1" t="s">
        <v>9</v>
      </c>
    </row>
    <row r="3708" spans="1:3" x14ac:dyDescent="0.3">
      <c r="A3708" s="1" t="s">
        <v>3038</v>
      </c>
      <c r="B3708" s="1" t="str">
        <f t="shared" si="57"/>
        <v>Russia</v>
      </c>
      <c r="C3708" s="1" t="s">
        <v>9</v>
      </c>
    </row>
    <row r="3709" spans="1:3" x14ac:dyDescent="0.3">
      <c r="A3709" s="1" t="s">
        <v>529</v>
      </c>
      <c r="B3709" s="1" t="str">
        <f t="shared" si="57"/>
        <v>Kazakhstan</v>
      </c>
      <c r="C3709" s="1" t="s">
        <v>9</v>
      </c>
    </row>
    <row r="3710" spans="1:3" x14ac:dyDescent="0.3">
      <c r="A3710" s="1" t="s">
        <v>4483</v>
      </c>
      <c r="B3710" s="1" t="str">
        <f t="shared" si="57"/>
        <v>Russia</v>
      </c>
      <c r="C3710" s="1" t="s">
        <v>9</v>
      </c>
    </row>
    <row r="3711" spans="1:3" x14ac:dyDescent="0.3">
      <c r="A3711" s="1" t="s">
        <v>1630</v>
      </c>
      <c r="B3711" s="1" t="str">
        <f t="shared" si="57"/>
        <v>Kazakhstan</v>
      </c>
      <c r="C3711" s="1" t="s">
        <v>9</v>
      </c>
    </row>
    <row r="3712" spans="1:3" x14ac:dyDescent="0.3">
      <c r="A3712" s="1" t="s">
        <v>5</v>
      </c>
      <c r="B3712" s="1" t="str">
        <f t="shared" si="57"/>
        <v>Russia</v>
      </c>
      <c r="C3712" s="1" t="s">
        <v>9</v>
      </c>
    </row>
    <row r="3713" spans="1:3" x14ac:dyDescent="0.3">
      <c r="A3713" s="1" t="s">
        <v>5723</v>
      </c>
      <c r="B3713" s="1" t="str">
        <f t="shared" si="57"/>
        <v>USA</v>
      </c>
      <c r="C3713" s="1" t="s">
        <v>9</v>
      </c>
    </row>
    <row r="3714" spans="1:3" x14ac:dyDescent="0.3">
      <c r="A3714" s="1" t="s">
        <v>3038</v>
      </c>
      <c r="B3714" s="1" t="str">
        <f t="shared" ref="B3714:B3777" si="58">TRIM(MID(A3714, FIND("|", SUBSTITUTE(A3714, ",", "|", LEN(A3714) - LEN(SUBSTITUTE(A3714,",", "" )))) + 1, LEN(A3714)))</f>
        <v>Russia</v>
      </c>
      <c r="C3714" s="1" t="s">
        <v>9</v>
      </c>
    </row>
    <row r="3715" spans="1:3" x14ac:dyDescent="0.3">
      <c r="A3715" s="1" t="s">
        <v>6795</v>
      </c>
      <c r="B3715" s="1" t="str">
        <f t="shared" si="58"/>
        <v>Kazakhstan</v>
      </c>
      <c r="C3715" s="1" t="s">
        <v>9</v>
      </c>
    </row>
    <row r="3716" spans="1:3" x14ac:dyDescent="0.3">
      <c r="A3716" s="1" t="s">
        <v>30</v>
      </c>
      <c r="B3716" s="1" t="str">
        <f t="shared" si="58"/>
        <v>USA</v>
      </c>
      <c r="C3716" s="1" t="s">
        <v>9</v>
      </c>
    </row>
    <row r="3717" spans="1:3" x14ac:dyDescent="0.3">
      <c r="A3717" s="1" t="s">
        <v>1630</v>
      </c>
      <c r="B3717" s="1" t="str">
        <f t="shared" si="58"/>
        <v>Kazakhstan</v>
      </c>
      <c r="C3717" s="1" t="s">
        <v>9</v>
      </c>
    </row>
    <row r="3718" spans="1:3" x14ac:dyDescent="0.3">
      <c r="A3718" s="1" t="s">
        <v>5</v>
      </c>
      <c r="B3718" s="1" t="str">
        <f t="shared" si="58"/>
        <v>Russia</v>
      </c>
      <c r="C3718" s="1" t="s">
        <v>9</v>
      </c>
    </row>
    <row r="3719" spans="1:3" x14ac:dyDescent="0.3">
      <c r="A3719" s="1" t="s">
        <v>130</v>
      </c>
      <c r="B3719" s="1" t="str">
        <f t="shared" si="58"/>
        <v>Kazakhstan</v>
      </c>
      <c r="C3719" s="1" t="s">
        <v>9</v>
      </c>
    </row>
    <row r="3720" spans="1:3" x14ac:dyDescent="0.3">
      <c r="A3720" s="1" t="s">
        <v>6615</v>
      </c>
      <c r="B3720" s="1" t="str">
        <f t="shared" si="58"/>
        <v>Russia</v>
      </c>
      <c r="C3720" s="1" t="s">
        <v>9</v>
      </c>
    </row>
    <row r="3721" spans="1:3" x14ac:dyDescent="0.3">
      <c r="A3721" s="1" t="s">
        <v>4483</v>
      </c>
      <c r="B3721" s="1" t="str">
        <f t="shared" si="58"/>
        <v>Russia</v>
      </c>
      <c r="C3721" s="1" t="s">
        <v>9</v>
      </c>
    </row>
    <row r="3722" spans="1:3" x14ac:dyDescent="0.3">
      <c r="A3722" s="1" t="s">
        <v>3038</v>
      </c>
      <c r="B3722" s="1" t="str">
        <f t="shared" si="58"/>
        <v>Russia</v>
      </c>
      <c r="C3722" s="1" t="s">
        <v>9</v>
      </c>
    </row>
    <row r="3723" spans="1:3" x14ac:dyDescent="0.3">
      <c r="A3723" s="1" t="s">
        <v>6657</v>
      </c>
      <c r="B3723" s="1" t="str">
        <f t="shared" si="58"/>
        <v>France</v>
      </c>
      <c r="C3723" s="1" t="s">
        <v>9</v>
      </c>
    </row>
    <row r="3724" spans="1:3" x14ac:dyDescent="0.3">
      <c r="A3724" s="1" t="s">
        <v>4149</v>
      </c>
      <c r="B3724" s="1" t="str">
        <f t="shared" si="58"/>
        <v>USA</v>
      </c>
      <c r="C3724" s="1" t="s">
        <v>9</v>
      </c>
    </row>
    <row r="3725" spans="1:3" x14ac:dyDescent="0.3">
      <c r="A3725" s="1" t="s">
        <v>5</v>
      </c>
      <c r="B3725" s="1" t="str">
        <f t="shared" si="58"/>
        <v>Russia</v>
      </c>
      <c r="C3725" s="1" t="s">
        <v>9</v>
      </c>
    </row>
    <row r="3726" spans="1:3" x14ac:dyDescent="0.3">
      <c r="A3726" s="1" t="s">
        <v>2022</v>
      </c>
      <c r="B3726" s="1" t="str">
        <f t="shared" si="58"/>
        <v>Kazakhstan</v>
      </c>
      <c r="C3726" s="1" t="s">
        <v>257</v>
      </c>
    </row>
    <row r="3727" spans="1:3" x14ac:dyDescent="0.3">
      <c r="A3727" s="1" t="s">
        <v>6615</v>
      </c>
      <c r="B3727" s="1" t="str">
        <f t="shared" si="58"/>
        <v>Russia</v>
      </c>
      <c r="C3727" s="1" t="s">
        <v>9</v>
      </c>
    </row>
    <row r="3728" spans="1:3" x14ac:dyDescent="0.3">
      <c r="A3728" s="1" t="s">
        <v>1630</v>
      </c>
      <c r="B3728" s="1" t="str">
        <f t="shared" si="58"/>
        <v>Kazakhstan</v>
      </c>
      <c r="C3728" s="1" t="s">
        <v>9</v>
      </c>
    </row>
    <row r="3729" spans="1:3" x14ac:dyDescent="0.3">
      <c r="A3729" s="1" t="s">
        <v>6482</v>
      </c>
      <c r="B3729" s="1" t="str">
        <f t="shared" si="58"/>
        <v>Russia</v>
      </c>
      <c r="C3729" s="1" t="s">
        <v>9</v>
      </c>
    </row>
    <row r="3730" spans="1:3" x14ac:dyDescent="0.3">
      <c r="A3730" s="1" t="s">
        <v>3038</v>
      </c>
      <c r="B3730" s="1" t="str">
        <f t="shared" si="58"/>
        <v>Russia</v>
      </c>
      <c r="C3730" s="1" t="s">
        <v>9</v>
      </c>
    </row>
    <row r="3731" spans="1:3" x14ac:dyDescent="0.3">
      <c r="A3731" s="1" t="s">
        <v>30</v>
      </c>
      <c r="B3731" s="1" t="str">
        <f t="shared" si="58"/>
        <v>USA</v>
      </c>
      <c r="C3731" s="1" t="s">
        <v>9</v>
      </c>
    </row>
    <row r="3732" spans="1:3" x14ac:dyDescent="0.3">
      <c r="A3732" s="1" t="s">
        <v>4483</v>
      </c>
      <c r="B3732" s="1" t="str">
        <f t="shared" si="58"/>
        <v>Russia</v>
      </c>
      <c r="C3732" s="1" t="s">
        <v>9</v>
      </c>
    </row>
    <row r="3733" spans="1:3" x14ac:dyDescent="0.3">
      <c r="A3733" s="1" t="s">
        <v>3038</v>
      </c>
      <c r="B3733" s="1" t="str">
        <f t="shared" si="58"/>
        <v>Russia</v>
      </c>
      <c r="C3733" s="1" t="s">
        <v>9</v>
      </c>
    </row>
    <row r="3734" spans="1:3" x14ac:dyDescent="0.3">
      <c r="A3734" s="1" t="s">
        <v>6615</v>
      </c>
      <c r="B3734" s="1" t="str">
        <f t="shared" si="58"/>
        <v>Russia</v>
      </c>
      <c r="C3734" s="1" t="s">
        <v>9</v>
      </c>
    </row>
    <row r="3735" spans="1:3" x14ac:dyDescent="0.3">
      <c r="A3735" s="1" t="s">
        <v>5</v>
      </c>
      <c r="B3735" s="1" t="str">
        <f t="shared" si="58"/>
        <v>Russia</v>
      </c>
      <c r="C3735" s="1" t="s">
        <v>9</v>
      </c>
    </row>
    <row r="3736" spans="1:3" x14ac:dyDescent="0.3">
      <c r="A3736" s="1" t="s">
        <v>1630</v>
      </c>
      <c r="B3736" s="1" t="str">
        <f t="shared" si="58"/>
        <v>Kazakhstan</v>
      </c>
      <c r="C3736" s="1" t="s">
        <v>9</v>
      </c>
    </row>
    <row r="3737" spans="1:3" x14ac:dyDescent="0.3">
      <c r="A3737" s="1" t="s">
        <v>6272</v>
      </c>
      <c r="B3737" s="1" t="str">
        <f t="shared" si="58"/>
        <v>Kazakhstan</v>
      </c>
      <c r="C3737" s="1" t="s">
        <v>9</v>
      </c>
    </row>
    <row r="3738" spans="1:3" x14ac:dyDescent="0.3">
      <c r="A3738" s="1" t="s">
        <v>3373</v>
      </c>
      <c r="B3738" s="1" t="str">
        <f t="shared" si="58"/>
        <v>Russia</v>
      </c>
      <c r="C3738" s="1" t="s">
        <v>9</v>
      </c>
    </row>
    <row r="3739" spans="1:3" x14ac:dyDescent="0.3">
      <c r="A3739" s="1" t="s">
        <v>5</v>
      </c>
      <c r="B3739" s="1" t="str">
        <f t="shared" si="58"/>
        <v>Russia</v>
      </c>
      <c r="C3739" s="1" t="s">
        <v>9</v>
      </c>
    </row>
    <row r="3740" spans="1:3" x14ac:dyDescent="0.3">
      <c r="A3740" s="1" t="s">
        <v>130</v>
      </c>
      <c r="B3740" s="1" t="str">
        <f t="shared" si="58"/>
        <v>Kazakhstan</v>
      </c>
      <c r="C3740" s="1" t="s">
        <v>9</v>
      </c>
    </row>
    <row r="3741" spans="1:3" x14ac:dyDescent="0.3">
      <c r="A3741" s="1" t="s">
        <v>6615</v>
      </c>
      <c r="B3741" s="1" t="str">
        <f t="shared" si="58"/>
        <v>Russia</v>
      </c>
      <c r="C3741" s="1" t="s">
        <v>9</v>
      </c>
    </row>
    <row r="3742" spans="1:3" x14ac:dyDescent="0.3">
      <c r="A3742" s="1" t="s">
        <v>529</v>
      </c>
      <c r="B3742" s="1" t="str">
        <f t="shared" si="58"/>
        <v>Kazakhstan</v>
      </c>
      <c r="C3742" s="1" t="s">
        <v>9</v>
      </c>
    </row>
    <row r="3743" spans="1:3" x14ac:dyDescent="0.3">
      <c r="A3743" s="1" t="s">
        <v>5</v>
      </c>
      <c r="B3743" s="1" t="str">
        <f t="shared" si="58"/>
        <v>Russia</v>
      </c>
      <c r="C3743" s="1" t="s">
        <v>9</v>
      </c>
    </row>
    <row r="3744" spans="1:3" x14ac:dyDescent="0.3">
      <c r="A3744" s="1" t="s">
        <v>6657</v>
      </c>
      <c r="B3744" s="1" t="str">
        <f t="shared" si="58"/>
        <v>France</v>
      </c>
      <c r="C3744" s="1" t="s">
        <v>9</v>
      </c>
    </row>
    <row r="3745" spans="1:3" x14ac:dyDescent="0.3">
      <c r="A3745" s="1" t="s">
        <v>30</v>
      </c>
      <c r="B3745" s="1" t="str">
        <f t="shared" si="58"/>
        <v>USA</v>
      </c>
      <c r="C3745" s="1" t="s">
        <v>9</v>
      </c>
    </row>
    <row r="3746" spans="1:3" x14ac:dyDescent="0.3">
      <c r="A3746" s="1" t="s">
        <v>130</v>
      </c>
      <c r="B3746" s="1" t="str">
        <f t="shared" si="58"/>
        <v>Kazakhstan</v>
      </c>
      <c r="C3746" s="1" t="s">
        <v>9</v>
      </c>
    </row>
    <row r="3747" spans="1:3" x14ac:dyDescent="0.3">
      <c r="A3747" s="1" t="s">
        <v>5</v>
      </c>
      <c r="B3747" s="1" t="str">
        <f t="shared" si="58"/>
        <v>Russia</v>
      </c>
      <c r="C3747" s="1" t="s">
        <v>9</v>
      </c>
    </row>
    <row r="3748" spans="1:3" x14ac:dyDescent="0.3">
      <c r="A3748" s="1" t="s">
        <v>6615</v>
      </c>
      <c r="B3748" s="1" t="str">
        <f t="shared" si="58"/>
        <v>Russia</v>
      </c>
      <c r="C3748" s="1" t="s">
        <v>9</v>
      </c>
    </row>
    <row r="3749" spans="1:3" x14ac:dyDescent="0.3">
      <c r="A3749" s="1" t="s">
        <v>3926</v>
      </c>
      <c r="B3749" s="1" t="str">
        <f t="shared" si="58"/>
        <v>Kazakhstan</v>
      </c>
      <c r="C3749" s="1" t="s">
        <v>9</v>
      </c>
    </row>
    <row r="3750" spans="1:3" x14ac:dyDescent="0.3">
      <c r="A3750" s="1" t="s">
        <v>6899</v>
      </c>
      <c r="B3750" s="1" t="str">
        <f t="shared" si="58"/>
        <v>Russia</v>
      </c>
      <c r="C3750" s="1" t="s">
        <v>9</v>
      </c>
    </row>
    <row r="3751" spans="1:3" x14ac:dyDescent="0.3">
      <c r="A3751" s="1" t="s">
        <v>6615</v>
      </c>
      <c r="B3751" s="1" t="str">
        <f t="shared" si="58"/>
        <v>Russia</v>
      </c>
      <c r="C3751" s="1" t="s">
        <v>9</v>
      </c>
    </row>
    <row r="3752" spans="1:3" x14ac:dyDescent="0.3">
      <c r="A3752" s="1" t="s">
        <v>2022</v>
      </c>
      <c r="B3752" s="1" t="str">
        <f t="shared" si="58"/>
        <v>Kazakhstan</v>
      </c>
      <c r="C3752" s="1" t="s">
        <v>257</v>
      </c>
    </row>
    <row r="3753" spans="1:3" x14ac:dyDescent="0.3">
      <c r="A3753" s="1" t="s">
        <v>30</v>
      </c>
      <c r="B3753" s="1" t="str">
        <f t="shared" si="58"/>
        <v>USA</v>
      </c>
      <c r="C3753" s="1" t="s">
        <v>9</v>
      </c>
    </row>
    <row r="3754" spans="1:3" x14ac:dyDescent="0.3">
      <c r="A3754" s="1" t="s">
        <v>130</v>
      </c>
      <c r="B3754" s="1" t="str">
        <f t="shared" si="58"/>
        <v>Kazakhstan</v>
      </c>
      <c r="C3754" s="1" t="s">
        <v>9</v>
      </c>
    </row>
    <row r="3755" spans="1:3" x14ac:dyDescent="0.3">
      <c r="A3755" s="1" t="s">
        <v>1630</v>
      </c>
      <c r="B3755" s="1" t="str">
        <f t="shared" si="58"/>
        <v>Kazakhstan</v>
      </c>
      <c r="C3755" s="1" t="s">
        <v>9</v>
      </c>
    </row>
    <row r="3756" spans="1:3" x14ac:dyDescent="0.3">
      <c r="A3756" s="1" t="s">
        <v>4092</v>
      </c>
      <c r="B3756" s="1" t="str">
        <f t="shared" si="58"/>
        <v>USA</v>
      </c>
      <c r="C3756" s="1" t="s">
        <v>9</v>
      </c>
    </row>
    <row r="3757" spans="1:3" x14ac:dyDescent="0.3">
      <c r="A3757" s="1" t="s">
        <v>6272</v>
      </c>
      <c r="B3757" s="1" t="str">
        <f t="shared" si="58"/>
        <v>Kazakhstan</v>
      </c>
      <c r="C3757" s="1" t="s">
        <v>9</v>
      </c>
    </row>
    <row r="3758" spans="1:3" x14ac:dyDescent="0.3">
      <c r="A3758" s="1" t="s">
        <v>6482</v>
      </c>
      <c r="B3758" s="1" t="str">
        <f t="shared" si="58"/>
        <v>Russia</v>
      </c>
      <c r="C3758" s="1" t="s">
        <v>9</v>
      </c>
    </row>
    <row r="3759" spans="1:3" x14ac:dyDescent="0.3">
      <c r="A3759" s="1" t="s">
        <v>6482</v>
      </c>
      <c r="B3759" s="1" t="str">
        <f t="shared" si="58"/>
        <v>Russia</v>
      </c>
      <c r="C3759" s="1" t="s">
        <v>9</v>
      </c>
    </row>
    <row r="3760" spans="1:3" x14ac:dyDescent="0.3">
      <c r="A3760" s="1" t="s">
        <v>5557</v>
      </c>
      <c r="B3760" s="1" t="str">
        <f t="shared" si="58"/>
        <v>USA</v>
      </c>
      <c r="C3760" s="1" t="s">
        <v>9</v>
      </c>
    </row>
    <row r="3761" spans="1:3" x14ac:dyDescent="0.3">
      <c r="A3761" s="1" t="s">
        <v>3566</v>
      </c>
      <c r="B3761" s="1" t="str">
        <f t="shared" si="58"/>
        <v>Russia</v>
      </c>
      <c r="C3761" s="1" t="s">
        <v>9</v>
      </c>
    </row>
    <row r="3762" spans="1:3" x14ac:dyDescent="0.3">
      <c r="A3762" s="1" t="s">
        <v>6615</v>
      </c>
      <c r="B3762" s="1" t="str">
        <f t="shared" si="58"/>
        <v>Russia</v>
      </c>
      <c r="C3762" s="1" t="s">
        <v>9</v>
      </c>
    </row>
    <row r="3763" spans="1:3" x14ac:dyDescent="0.3">
      <c r="A3763" s="1" t="s">
        <v>3373</v>
      </c>
      <c r="B3763" s="1" t="str">
        <f t="shared" si="58"/>
        <v>Russia</v>
      </c>
      <c r="C3763" s="1" t="s">
        <v>9</v>
      </c>
    </row>
    <row r="3764" spans="1:3" x14ac:dyDescent="0.3">
      <c r="A3764" s="1" t="s">
        <v>130</v>
      </c>
      <c r="B3764" s="1" t="str">
        <f t="shared" si="58"/>
        <v>Kazakhstan</v>
      </c>
      <c r="C3764" s="1" t="s">
        <v>9</v>
      </c>
    </row>
    <row r="3765" spans="1:3" x14ac:dyDescent="0.3">
      <c r="A3765" s="1" t="s">
        <v>529</v>
      </c>
      <c r="B3765" s="1" t="str">
        <f t="shared" si="58"/>
        <v>Kazakhstan</v>
      </c>
      <c r="C3765" s="1" t="s">
        <v>9</v>
      </c>
    </row>
    <row r="3766" spans="1:3" x14ac:dyDescent="0.3">
      <c r="A3766" s="1" t="s">
        <v>6657</v>
      </c>
      <c r="B3766" s="1" t="str">
        <f t="shared" si="58"/>
        <v>France</v>
      </c>
      <c r="C3766" s="1" t="s">
        <v>9</v>
      </c>
    </row>
    <row r="3767" spans="1:3" x14ac:dyDescent="0.3">
      <c r="A3767" s="1" t="s">
        <v>4249</v>
      </c>
      <c r="B3767" s="1" t="str">
        <f t="shared" si="58"/>
        <v>USA</v>
      </c>
      <c r="C3767" s="1" t="s">
        <v>9</v>
      </c>
    </row>
    <row r="3768" spans="1:3" x14ac:dyDescent="0.3">
      <c r="A3768" s="1" t="s">
        <v>4483</v>
      </c>
      <c r="B3768" s="1" t="str">
        <f t="shared" si="58"/>
        <v>Russia</v>
      </c>
      <c r="C3768" s="1" t="s">
        <v>9</v>
      </c>
    </row>
    <row r="3769" spans="1:3" x14ac:dyDescent="0.3">
      <c r="A3769" s="1" t="s">
        <v>3038</v>
      </c>
      <c r="B3769" s="1" t="str">
        <f t="shared" si="58"/>
        <v>Russia</v>
      </c>
      <c r="C3769" s="1" t="s">
        <v>9</v>
      </c>
    </row>
    <row r="3770" spans="1:3" x14ac:dyDescent="0.3">
      <c r="A3770" s="1" t="s">
        <v>6482</v>
      </c>
      <c r="B3770" s="1" t="str">
        <f t="shared" si="58"/>
        <v>Russia</v>
      </c>
      <c r="C3770" s="1" t="s">
        <v>9</v>
      </c>
    </row>
    <row r="3771" spans="1:3" x14ac:dyDescent="0.3">
      <c r="A3771" s="1" t="s">
        <v>30</v>
      </c>
      <c r="B3771" s="1" t="str">
        <f t="shared" si="58"/>
        <v>USA</v>
      </c>
      <c r="C3771" s="1" t="s">
        <v>9</v>
      </c>
    </row>
    <row r="3772" spans="1:3" x14ac:dyDescent="0.3">
      <c r="A3772" s="1" t="s">
        <v>3566</v>
      </c>
      <c r="B3772" s="1" t="str">
        <f t="shared" si="58"/>
        <v>Russia</v>
      </c>
      <c r="C3772" s="1" t="s">
        <v>9</v>
      </c>
    </row>
    <row r="3773" spans="1:3" x14ac:dyDescent="0.3">
      <c r="A3773" s="1" t="s">
        <v>6795</v>
      </c>
      <c r="B3773" s="1" t="str">
        <f t="shared" si="58"/>
        <v>Kazakhstan</v>
      </c>
      <c r="C3773" s="1" t="s">
        <v>9</v>
      </c>
    </row>
    <row r="3774" spans="1:3" x14ac:dyDescent="0.3">
      <c r="A3774" s="1" t="s">
        <v>529</v>
      </c>
      <c r="B3774" s="1" t="str">
        <f t="shared" si="58"/>
        <v>Kazakhstan</v>
      </c>
      <c r="C3774" s="1" t="s">
        <v>9</v>
      </c>
    </row>
    <row r="3775" spans="1:3" x14ac:dyDescent="0.3">
      <c r="A3775" s="1" t="s">
        <v>3373</v>
      </c>
      <c r="B3775" s="1" t="str">
        <f t="shared" si="58"/>
        <v>Russia</v>
      </c>
      <c r="C3775" s="1" t="s">
        <v>9</v>
      </c>
    </row>
    <row r="3776" spans="1:3" x14ac:dyDescent="0.3">
      <c r="A3776" s="1" t="s">
        <v>1630</v>
      </c>
      <c r="B3776" s="1" t="str">
        <f t="shared" si="58"/>
        <v>Kazakhstan</v>
      </c>
      <c r="C3776" s="1" t="s">
        <v>9</v>
      </c>
    </row>
    <row r="3777" spans="1:3" x14ac:dyDescent="0.3">
      <c r="A3777" s="1" t="s">
        <v>5</v>
      </c>
      <c r="B3777" s="1" t="str">
        <f t="shared" si="58"/>
        <v>Russia</v>
      </c>
      <c r="C3777" s="1" t="s">
        <v>9</v>
      </c>
    </row>
    <row r="3778" spans="1:3" x14ac:dyDescent="0.3">
      <c r="A3778" s="1" t="s">
        <v>4483</v>
      </c>
      <c r="B3778" s="1" t="str">
        <f t="shared" ref="B3778:B3841" si="59">TRIM(MID(A3778, FIND("|", SUBSTITUTE(A3778, ",", "|", LEN(A3778) - LEN(SUBSTITUTE(A3778,",", "" )))) + 1, LEN(A3778)))</f>
        <v>Russia</v>
      </c>
      <c r="C3778" s="1" t="s">
        <v>9</v>
      </c>
    </row>
    <row r="3779" spans="1:3" x14ac:dyDescent="0.3">
      <c r="A3779" s="1" t="s">
        <v>130</v>
      </c>
      <c r="B3779" s="1" t="str">
        <f t="shared" si="59"/>
        <v>Kazakhstan</v>
      </c>
      <c r="C3779" s="1" t="s">
        <v>9</v>
      </c>
    </row>
    <row r="3780" spans="1:3" x14ac:dyDescent="0.3">
      <c r="A3780" s="1" t="s">
        <v>714</v>
      </c>
      <c r="B3780" s="1" t="str">
        <f t="shared" si="59"/>
        <v>Japan</v>
      </c>
      <c r="C3780" s="1" t="s">
        <v>9</v>
      </c>
    </row>
    <row r="3781" spans="1:3" x14ac:dyDescent="0.3">
      <c r="A3781" s="1" t="s">
        <v>11</v>
      </c>
      <c r="B3781" s="1" t="str">
        <f t="shared" si="59"/>
        <v>USA</v>
      </c>
      <c r="C3781" s="1" t="s">
        <v>9</v>
      </c>
    </row>
    <row r="3782" spans="1:3" x14ac:dyDescent="0.3">
      <c r="A3782" s="1" t="s">
        <v>6272</v>
      </c>
      <c r="B3782" s="1" t="str">
        <f t="shared" si="59"/>
        <v>Kazakhstan</v>
      </c>
      <c r="C3782" s="1" t="s">
        <v>9</v>
      </c>
    </row>
    <row r="3783" spans="1:3" x14ac:dyDescent="0.3">
      <c r="A3783" s="1" t="s">
        <v>6482</v>
      </c>
      <c r="B3783" s="1" t="str">
        <f t="shared" si="59"/>
        <v>Russia</v>
      </c>
      <c r="C3783" s="1" t="s">
        <v>9</v>
      </c>
    </row>
    <row r="3784" spans="1:3" x14ac:dyDescent="0.3">
      <c r="A3784" s="1" t="s">
        <v>6899</v>
      </c>
      <c r="B3784" s="1" t="str">
        <f t="shared" si="59"/>
        <v>Russia</v>
      </c>
      <c r="C3784" s="1" t="s">
        <v>9</v>
      </c>
    </row>
    <row r="3785" spans="1:3" x14ac:dyDescent="0.3">
      <c r="A3785" s="1" t="s">
        <v>529</v>
      </c>
      <c r="B3785" s="1" t="str">
        <f t="shared" si="59"/>
        <v>Kazakhstan</v>
      </c>
      <c r="C3785" s="1" t="s">
        <v>9</v>
      </c>
    </row>
    <row r="3786" spans="1:3" x14ac:dyDescent="0.3">
      <c r="A3786" s="1" t="s">
        <v>6615</v>
      </c>
      <c r="B3786" s="1" t="str">
        <f t="shared" si="59"/>
        <v>Russia</v>
      </c>
      <c r="C3786" s="1" t="s">
        <v>9</v>
      </c>
    </row>
    <row r="3787" spans="1:3" x14ac:dyDescent="0.3">
      <c r="A3787" s="1" t="s">
        <v>5557</v>
      </c>
      <c r="B3787" s="1" t="str">
        <f t="shared" si="59"/>
        <v>USA</v>
      </c>
      <c r="C3787" s="1" t="s">
        <v>9</v>
      </c>
    </row>
    <row r="3788" spans="1:3" x14ac:dyDescent="0.3">
      <c r="A3788" s="1" t="s">
        <v>27</v>
      </c>
      <c r="B3788" s="1" t="str">
        <f t="shared" si="59"/>
        <v>USA</v>
      </c>
      <c r="C3788" s="1" t="s">
        <v>9</v>
      </c>
    </row>
    <row r="3789" spans="1:3" x14ac:dyDescent="0.3">
      <c r="A3789" s="1" t="s">
        <v>5</v>
      </c>
      <c r="B3789" s="1" t="str">
        <f t="shared" si="59"/>
        <v>Russia</v>
      </c>
      <c r="C3789" s="1" t="s">
        <v>9</v>
      </c>
    </row>
    <row r="3790" spans="1:3" x14ac:dyDescent="0.3">
      <c r="A3790" s="1" t="s">
        <v>4483</v>
      </c>
      <c r="B3790" s="1" t="str">
        <f t="shared" si="59"/>
        <v>Russia</v>
      </c>
      <c r="C3790" s="1" t="s">
        <v>117</v>
      </c>
    </row>
    <row r="3791" spans="1:3" x14ac:dyDescent="0.3">
      <c r="A3791" s="1" t="s">
        <v>1630</v>
      </c>
      <c r="B3791" s="1" t="str">
        <f t="shared" si="59"/>
        <v>Kazakhstan</v>
      </c>
      <c r="C3791" s="1" t="s">
        <v>9</v>
      </c>
    </row>
    <row r="3792" spans="1:3" x14ac:dyDescent="0.3">
      <c r="A3792" s="1" t="s">
        <v>3373</v>
      </c>
      <c r="B3792" s="1" t="str">
        <f t="shared" si="59"/>
        <v>Russia</v>
      </c>
      <c r="C3792" s="1" t="s">
        <v>9</v>
      </c>
    </row>
    <row r="3793" spans="1:3" x14ac:dyDescent="0.3">
      <c r="A3793" s="1" t="s">
        <v>5</v>
      </c>
      <c r="B3793" s="1" t="str">
        <f t="shared" si="59"/>
        <v>Russia</v>
      </c>
      <c r="C3793" s="1" t="s">
        <v>9</v>
      </c>
    </row>
    <row r="3794" spans="1:3" x14ac:dyDescent="0.3">
      <c r="A3794" s="1" t="s">
        <v>1630</v>
      </c>
      <c r="B3794" s="1" t="str">
        <f t="shared" si="59"/>
        <v>Kazakhstan</v>
      </c>
      <c r="C3794" s="1" t="s">
        <v>9</v>
      </c>
    </row>
    <row r="3795" spans="1:3" x14ac:dyDescent="0.3">
      <c r="A3795" s="1" t="s">
        <v>3478</v>
      </c>
      <c r="B3795" s="1" t="str">
        <f t="shared" si="59"/>
        <v>USA</v>
      </c>
      <c r="C3795" s="1" t="s">
        <v>9</v>
      </c>
    </row>
    <row r="3796" spans="1:3" x14ac:dyDescent="0.3">
      <c r="A3796" s="1" t="s">
        <v>6657</v>
      </c>
      <c r="B3796" s="1" t="str">
        <f t="shared" si="59"/>
        <v>France</v>
      </c>
      <c r="C3796" s="1" t="s">
        <v>9</v>
      </c>
    </row>
    <row r="3797" spans="1:3" x14ac:dyDescent="0.3">
      <c r="A3797" s="1" t="s">
        <v>30</v>
      </c>
      <c r="B3797" s="1" t="str">
        <f t="shared" si="59"/>
        <v>USA</v>
      </c>
      <c r="C3797" s="1" t="s">
        <v>9</v>
      </c>
    </row>
    <row r="3798" spans="1:3" x14ac:dyDescent="0.3">
      <c r="A3798" s="1" t="s">
        <v>3926</v>
      </c>
      <c r="B3798" s="1" t="str">
        <f t="shared" si="59"/>
        <v>Kazakhstan</v>
      </c>
      <c r="C3798" s="1" t="s">
        <v>9</v>
      </c>
    </row>
    <row r="3799" spans="1:3" x14ac:dyDescent="0.3">
      <c r="A3799" s="1" t="s">
        <v>4483</v>
      </c>
      <c r="B3799" s="1" t="str">
        <f t="shared" si="59"/>
        <v>Russia</v>
      </c>
      <c r="C3799" s="1" t="s">
        <v>9</v>
      </c>
    </row>
    <row r="3800" spans="1:3" x14ac:dyDescent="0.3">
      <c r="A3800" s="1" t="s">
        <v>5723</v>
      </c>
      <c r="B3800" s="1" t="str">
        <f t="shared" si="59"/>
        <v>USA</v>
      </c>
      <c r="C3800" s="1" t="s">
        <v>9</v>
      </c>
    </row>
    <row r="3801" spans="1:3" x14ac:dyDescent="0.3">
      <c r="A3801" s="1" t="s">
        <v>6482</v>
      </c>
      <c r="B3801" s="1" t="str">
        <f t="shared" si="59"/>
        <v>Russia</v>
      </c>
      <c r="C3801" s="1" t="s">
        <v>9</v>
      </c>
    </row>
    <row r="3802" spans="1:3" x14ac:dyDescent="0.3">
      <c r="A3802" s="1" t="s">
        <v>30</v>
      </c>
      <c r="B3802" s="1" t="str">
        <f t="shared" si="59"/>
        <v>USA</v>
      </c>
      <c r="C3802" s="1" t="s">
        <v>9</v>
      </c>
    </row>
    <row r="3803" spans="1:3" x14ac:dyDescent="0.3">
      <c r="A3803" s="1" t="s">
        <v>3038</v>
      </c>
      <c r="B3803" s="1" t="str">
        <f t="shared" si="59"/>
        <v>Russia</v>
      </c>
      <c r="C3803" s="1" t="s">
        <v>9</v>
      </c>
    </row>
    <row r="3804" spans="1:3" x14ac:dyDescent="0.3">
      <c r="A3804" s="1" t="s">
        <v>529</v>
      </c>
      <c r="B3804" s="1" t="str">
        <f t="shared" si="59"/>
        <v>Kazakhstan</v>
      </c>
      <c r="C3804" s="1" t="s">
        <v>9</v>
      </c>
    </row>
    <row r="3805" spans="1:3" x14ac:dyDescent="0.3">
      <c r="A3805" s="1" t="s">
        <v>3566</v>
      </c>
      <c r="B3805" s="1" t="str">
        <f t="shared" si="59"/>
        <v>Russia</v>
      </c>
      <c r="C3805" s="1" t="s">
        <v>9</v>
      </c>
    </row>
    <row r="3806" spans="1:3" x14ac:dyDescent="0.3">
      <c r="A3806" s="1" t="s">
        <v>6482</v>
      </c>
      <c r="B3806" s="1" t="str">
        <f t="shared" si="59"/>
        <v>Russia</v>
      </c>
      <c r="C3806" s="1" t="s">
        <v>9</v>
      </c>
    </row>
    <row r="3807" spans="1:3" x14ac:dyDescent="0.3">
      <c r="A3807" s="1" t="s">
        <v>1630</v>
      </c>
      <c r="B3807" s="1" t="str">
        <f t="shared" si="59"/>
        <v>Kazakhstan</v>
      </c>
      <c r="C3807" s="1" t="s">
        <v>9</v>
      </c>
    </row>
    <row r="3808" spans="1:3" x14ac:dyDescent="0.3">
      <c r="A3808" s="1" t="s">
        <v>5</v>
      </c>
      <c r="B3808" s="1" t="str">
        <f t="shared" si="59"/>
        <v>Russia</v>
      </c>
      <c r="C3808" s="1" t="s">
        <v>9</v>
      </c>
    </row>
    <row r="3809" spans="1:3" x14ac:dyDescent="0.3">
      <c r="A3809" s="1" t="s">
        <v>3160</v>
      </c>
      <c r="B3809" s="1" t="str">
        <f t="shared" si="59"/>
        <v>USA</v>
      </c>
      <c r="C3809" s="1" t="s">
        <v>9</v>
      </c>
    </row>
    <row r="3810" spans="1:3" x14ac:dyDescent="0.3">
      <c r="A3810" s="1" t="s">
        <v>3373</v>
      </c>
      <c r="B3810" s="1" t="str">
        <f t="shared" si="59"/>
        <v>Russia</v>
      </c>
      <c r="C3810" s="1" t="s">
        <v>9</v>
      </c>
    </row>
    <row r="3811" spans="1:3" x14ac:dyDescent="0.3">
      <c r="A3811" s="1" t="s">
        <v>5</v>
      </c>
      <c r="B3811" s="1" t="str">
        <f t="shared" si="59"/>
        <v>Russia</v>
      </c>
      <c r="C3811" s="1" t="s">
        <v>9</v>
      </c>
    </row>
    <row r="3812" spans="1:3" x14ac:dyDescent="0.3">
      <c r="A3812" s="1" t="s">
        <v>5301</v>
      </c>
      <c r="B3812" s="1" t="str">
        <f t="shared" si="59"/>
        <v>China</v>
      </c>
      <c r="C3812" s="1" t="s">
        <v>9</v>
      </c>
    </row>
    <row r="3813" spans="1:3" x14ac:dyDescent="0.3">
      <c r="A3813" s="1" t="s">
        <v>5557</v>
      </c>
      <c r="B3813" s="1" t="str">
        <f t="shared" si="59"/>
        <v>USA</v>
      </c>
      <c r="C3813" s="1" t="s">
        <v>9</v>
      </c>
    </row>
    <row r="3814" spans="1:3" x14ac:dyDescent="0.3">
      <c r="A3814" s="1" t="s">
        <v>3038</v>
      </c>
      <c r="B3814" s="1" t="str">
        <f t="shared" si="59"/>
        <v>Russia</v>
      </c>
      <c r="C3814" s="1" t="s">
        <v>9</v>
      </c>
    </row>
    <row r="3815" spans="1:3" x14ac:dyDescent="0.3">
      <c r="A3815" s="1" t="s">
        <v>6272</v>
      </c>
      <c r="B3815" s="1" t="str">
        <f t="shared" si="59"/>
        <v>Kazakhstan</v>
      </c>
      <c r="C3815" s="1" t="s">
        <v>9</v>
      </c>
    </row>
    <row r="3816" spans="1:3" x14ac:dyDescent="0.3">
      <c r="A3816" s="1" t="s">
        <v>3038</v>
      </c>
      <c r="B3816" s="1" t="str">
        <f t="shared" si="59"/>
        <v>Russia</v>
      </c>
      <c r="C3816" s="1" t="s">
        <v>9</v>
      </c>
    </row>
    <row r="3817" spans="1:3" x14ac:dyDescent="0.3">
      <c r="A3817" s="1" t="s">
        <v>30</v>
      </c>
      <c r="B3817" s="1" t="str">
        <f t="shared" si="59"/>
        <v>USA</v>
      </c>
      <c r="C3817" s="1" t="s">
        <v>9</v>
      </c>
    </row>
    <row r="3818" spans="1:3" x14ac:dyDescent="0.3">
      <c r="A3818" s="1" t="s">
        <v>5</v>
      </c>
      <c r="B3818" s="1" t="str">
        <f t="shared" si="59"/>
        <v>Russia</v>
      </c>
      <c r="C3818" s="1" t="s">
        <v>9</v>
      </c>
    </row>
    <row r="3819" spans="1:3" x14ac:dyDescent="0.3">
      <c r="A3819" s="1" t="s">
        <v>4249</v>
      </c>
      <c r="B3819" s="1" t="str">
        <f t="shared" si="59"/>
        <v>USA</v>
      </c>
      <c r="C3819" s="1" t="s">
        <v>9</v>
      </c>
    </row>
    <row r="3820" spans="1:3" x14ac:dyDescent="0.3">
      <c r="A3820" s="1" t="s">
        <v>529</v>
      </c>
      <c r="B3820" s="1" t="str">
        <f t="shared" si="59"/>
        <v>Kazakhstan</v>
      </c>
      <c r="C3820" s="1" t="s">
        <v>9</v>
      </c>
    </row>
    <row r="3821" spans="1:3" x14ac:dyDescent="0.3">
      <c r="A3821" s="1" t="s">
        <v>5</v>
      </c>
      <c r="B3821" s="1" t="str">
        <f t="shared" si="59"/>
        <v>Russia</v>
      </c>
      <c r="C3821" s="1" t="s">
        <v>9</v>
      </c>
    </row>
    <row r="3822" spans="1:3" x14ac:dyDescent="0.3">
      <c r="A3822" s="1" t="s">
        <v>3478</v>
      </c>
      <c r="B3822" s="1" t="str">
        <f t="shared" si="59"/>
        <v>USA</v>
      </c>
      <c r="C3822" s="1" t="s">
        <v>9</v>
      </c>
    </row>
    <row r="3823" spans="1:3" x14ac:dyDescent="0.3">
      <c r="A3823" s="1" t="s">
        <v>6615</v>
      </c>
      <c r="B3823" s="1" t="str">
        <f t="shared" si="59"/>
        <v>Russia</v>
      </c>
      <c r="C3823" s="1" t="s">
        <v>9</v>
      </c>
    </row>
    <row r="3824" spans="1:3" x14ac:dyDescent="0.3">
      <c r="A3824" s="1" t="s">
        <v>1630</v>
      </c>
      <c r="B3824" s="1" t="str">
        <f t="shared" si="59"/>
        <v>Kazakhstan</v>
      </c>
      <c r="C3824" s="1" t="s">
        <v>9</v>
      </c>
    </row>
    <row r="3825" spans="1:3" x14ac:dyDescent="0.3">
      <c r="A3825" s="1" t="s">
        <v>6615</v>
      </c>
      <c r="B3825" s="1" t="str">
        <f t="shared" si="59"/>
        <v>Russia</v>
      </c>
      <c r="C3825" s="1" t="s">
        <v>9</v>
      </c>
    </row>
    <row r="3826" spans="1:3" x14ac:dyDescent="0.3">
      <c r="A3826" s="1" t="s">
        <v>3566</v>
      </c>
      <c r="B3826" s="1" t="str">
        <f t="shared" si="59"/>
        <v>Russia</v>
      </c>
      <c r="C3826" s="1" t="s">
        <v>9</v>
      </c>
    </row>
    <row r="3827" spans="1:3" x14ac:dyDescent="0.3">
      <c r="A3827" s="1" t="s">
        <v>3926</v>
      </c>
      <c r="B3827" s="1" t="str">
        <f t="shared" si="59"/>
        <v>Kazakhstan</v>
      </c>
      <c r="C3827" s="1" t="s">
        <v>9</v>
      </c>
    </row>
    <row r="3828" spans="1:3" x14ac:dyDescent="0.3">
      <c r="A3828" s="1" t="s">
        <v>6615</v>
      </c>
      <c r="B3828" s="1" t="str">
        <f t="shared" si="59"/>
        <v>Russia</v>
      </c>
      <c r="C3828" s="1" t="s">
        <v>9</v>
      </c>
    </row>
    <row r="3829" spans="1:3" x14ac:dyDescent="0.3">
      <c r="A3829" s="1" t="s">
        <v>6657</v>
      </c>
      <c r="B3829" s="1" t="str">
        <f t="shared" si="59"/>
        <v>France</v>
      </c>
      <c r="C3829" s="1" t="s">
        <v>9</v>
      </c>
    </row>
    <row r="3830" spans="1:3" x14ac:dyDescent="0.3">
      <c r="A3830" s="1" t="s">
        <v>61</v>
      </c>
      <c r="B3830" s="1" t="str">
        <f t="shared" si="59"/>
        <v>Japan</v>
      </c>
      <c r="C3830" s="1" t="s">
        <v>9</v>
      </c>
    </row>
    <row r="3831" spans="1:3" x14ac:dyDescent="0.3">
      <c r="A3831" s="1" t="s">
        <v>3038</v>
      </c>
      <c r="B3831" s="1" t="str">
        <f t="shared" si="59"/>
        <v>Russia</v>
      </c>
      <c r="C3831" s="1" t="s">
        <v>9</v>
      </c>
    </row>
    <row r="3832" spans="1:3" x14ac:dyDescent="0.3">
      <c r="A3832" s="1" t="s">
        <v>6272</v>
      </c>
      <c r="B3832" s="1" t="str">
        <f t="shared" si="59"/>
        <v>Kazakhstan</v>
      </c>
      <c r="C3832" s="1" t="s">
        <v>9</v>
      </c>
    </row>
    <row r="3833" spans="1:3" x14ac:dyDescent="0.3">
      <c r="A3833" s="1" t="s">
        <v>1630</v>
      </c>
      <c r="B3833" s="1" t="str">
        <f t="shared" si="59"/>
        <v>Kazakhstan</v>
      </c>
      <c r="C3833" s="1" t="s">
        <v>9</v>
      </c>
    </row>
    <row r="3834" spans="1:3" x14ac:dyDescent="0.3">
      <c r="A3834" s="1" t="s">
        <v>6615</v>
      </c>
      <c r="B3834" s="1" t="str">
        <f t="shared" si="59"/>
        <v>Russia</v>
      </c>
      <c r="C3834" s="1" t="s">
        <v>9</v>
      </c>
    </row>
    <row r="3835" spans="1:3" x14ac:dyDescent="0.3">
      <c r="A3835" s="1" t="s">
        <v>3038</v>
      </c>
      <c r="B3835" s="1" t="str">
        <f t="shared" si="59"/>
        <v>Russia</v>
      </c>
      <c r="C3835" s="1" t="s">
        <v>9</v>
      </c>
    </row>
    <row r="3836" spans="1:3" x14ac:dyDescent="0.3">
      <c r="A3836" s="1" t="s">
        <v>5</v>
      </c>
      <c r="B3836" s="1" t="str">
        <f t="shared" si="59"/>
        <v>Russia</v>
      </c>
      <c r="C3836" s="1" t="s">
        <v>9</v>
      </c>
    </row>
    <row r="3837" spans="1:3" x14ac:dyDescent="0.3">
      <c r="A3837" s="1" t="s">
        <v>130</v>
      </c>
      <c r="B3837" s="1" t="str">
        <f t="shared" si="59"/>
        <v>Kazakhstan</v>
      </c>
      <c r="C3837" s="1" t="s">
        <v>9</v>
      </c>
    </row>
    <row r="3838" spans="1:3" x14ac:dyDescent="0.3">
      <c r="A3838" s="1" t="s">
        <v>3566</v>
      </c>
      <c r="B3838" s="1" t="str">
        <f t="shared" si="59"/>
        <v>Russia</v>
      </c>
      <c r="C3838" s="1" t="s">
        <v>9</v>
      </c>
    </row>
    <row r="3839" spans="1:3" x14ac:dyDescent="0.3">
      <c r="A3839" s="1" t="s">
        <v>6899</v>
      </c>
      <c r="B3839" s="1" t="str">
        <f t="shared" si="59"/>
        <v>Russia</v>
      </c>
      <c r="C3839" s="1" t="s">
        <v>9</v>
      </c>
    </row>
    <row r="3840" spans="1:3" x14ac:dyDescent="0.3">
      <c r="A3840" s="1" t="s">
        <v>5</v>
      </c>
      <c r="B3840" s="1" t="str">
        <f t="shared" si="59"/>
        <v>Russia</v>
      </c>
      <c r="C3840" s="1" t="s">
        <v>9</v>
      </c>
    </row>
    <row r="3841" spans="1:3" x14ac:dyDescent="0.3">
      <c r="A3841" s="1" t="s">
        <v>5</v>
      </c>
      <c r="B3841" s="1" t="str">
        <f t="shared" si="59"/>
        <v>Russia</v>
      </c>
      <c r="C3841" s="1" t="s">
        <v>9</v>
      </c>
    </row>
    <row r="3842" spans="1:3" x14ac:dyDescent="0.3">
      <c r="A3842" s="1" t="s">
        <v>6795</v>
      </c>
      <c r="B3842" s="1" t="str">
        <f t="shared" ref="B3842:B3905" si="60">TRIM(MID(A3842, FIND("|", SUBSTITUTE(A3842, ",", "|", LEN(A3842) - LEN(SUBSTITUTE(A3842,",", "" )))) + 1, LEN(A3842)))</f>
        <v>Kazakhstan</v>
      </c>
      <c r="C3842" s="1" t="s">
        <v>9</v>
      </c>
    </row>
    <row r="3843" spans="1:3" x14ac:dyDescent="0.3">
      <c r="A3843" s="1" t="s">
        <v>4882</v>
      </c>
      <c r="B3843" s="1" t="str">
        <f t="shared" si="60"/>
        <v>Russia</v>
      </c>
      <c r="C3843" s="1" t="s">
        <v>9</v>
      </c>
    </row>
    <row r="3844" spans="1:3" x14ac:dyDescent="0.3">
      <c r="A3844" s="1" t="s">
        <v>6482</v>
      </c>
      <c r="B3844" s="1" t="str">
        <f t="shared" si="60"/>
        <v>Russia</v>
      </c>
      <c r="C3844" s="1" t="s">
        <v>9</v>
      </c>
    </row>
    <row r="3845" spans="1:3" x14ac:dyDescent="0.3">
      <c r="A3845" s="1" t="s">
        <v>6615</v>
      </c>
      <c r="B3845" s="1" t="str">
        <f t="shared" si="60"/>
        <v>Russia</v>
      </c>
      <c r="C3845" s="1" t="s">
        <v>9</v>
      </c>
    </row>
    <row r="3846" spans="1:3" x14ac:dyDescent="0.3">
      <c r="A3846" s="1" t="s">
        <v>27</v>
      </c>
      <c r="B3846" s="1" t="str">
        <f t="shared" si="60"/>
        <v>USA</v>
      </c>
      <c r="C3846" s="1" t="s">
        <v>9</v>
      </c>
    </row>
    <row r="3847" spans="1:3" x14ac:dyDescent="0.3">
      <c r="A3847" s="1" t="s">
        <v>6615</v>
      </c>
      <c r="B3847" s="1" t="str">
        <f t="shared" si="60"/>
        <v>Russia</v>
      </c>
      <c r="C3847" s="1" t="s">
        <v>9</v>
      </c>
    </row>
    <row r="3848" spans="1:3" x14ac:dyDescent="0.3">
      <c r="A3848" s="1" t="s">
        <v>529</v>
      </c>
      <c r="B3848" s="1" t="str">
        <f t="shared" si="60"/>
        <v>Kazakhstan</v>
      </c>
      <c r="C3848" s="1" t="s">
        <v>9</v>
      </c>
    </row>
    <row r="3849" spans="1:3" x14ac:dyDescent="0.3">
      <c r="A3849" s="1" t="s">
        <v>6482</v>
      </c>
      <c r="B3849" s="1" t="str">
        <f t="shared" si="60"/>
        <v>Russia</v>
      </c>
      <c r="C3849" s="1" t="s">
        <v>9</v>
      </c>
    </row>
    <row r="3850" spans="1:3" x14ac:dyDescent="0.3">
      <c r="A3850" s="1" t="s">
        <v>3038</v>
      </c>
      <c r="B3850" s="1" t="str">
        <f t="shared" si="60"/>
        <v>Russia</v>
      </c>
      <c r="C3850" s="1" t="s">
        <v>9</v>
      </c>
    </row>
    <row r="3851" spans="1:3" x14ac:dyDescent="0.3">
      <c r="A3851" s="1" t="s">
        <v>6615</v>
      </c>
      <c r="B3851" s="1" t="str">
        <f t="shared" si="60"/>
        <v>Russia</v>
      </c>
      <c r="C3851" s="1" t="s">
        <v>9</v>
      </c>
    </row>
    <row r="3852" spans="1:3" x14ac:dyDescent="0.3">
      <c r="A3852" s="1" t="s">
        <v>5557</v>
      </c>
      <c r="B3852" s="1" t="str">
        <f t="shared" si="60"/>
        <v>USA</v>
      </c>
      <c r="C3852" s="1" t="s">
        <v>9</v>
      </c>
    </row>
    <row r="3853" spans="1:3" x14ac:dyDescent="0.3">
      <c r="A3853" s="1" t="s">
        <v>1630</v>
      </c>
      <c r="B3853" s="1" t="str">
        <f t="shared" si="60"/>
        <v>Kazakhstan</v>
      </c>
      <c r="C3853" s="1" t="s">
        <v>9</v>
      </c>
    </row>
    <row r="3854" spans="1:3" x14ac:dyDescent="0.3">
      <c r="A3854" s="1" t="s">
        <v>4092</v>
      </c>
      <c r="B3854" s="1" t="str">
        <f t="shared" si="60"/>
        <v>USA</v>
      </c>
      <c r="C3854" s="1" t="s">
        <v>257</v>
      </c>
    </row>
    <row r="3855" spans="1:3" x14ac:dyDescent="0.3">
      <c r="A3855" s="1" t="s">
        <v>3373</v>
      </c>
      <c r="B3855" s="1" t="str">
        <f t="shared" si="60"/>
        <v>Russia</v>
      </c>
      <c r="C3855" s="1" t="s">
        <v>9</v>
      </c>
    </row>
    <row r="3856" spans="1:3" x14ac:dyDescent="0.3">
      <c r="A3856" s="1" t="s">
        <v>6899</v>
      </c>
      <c r="B3856" s="1" t="str">
        <f t="shared" si="60"/>
        <v>Russia</v>
      </c>
      <c r="C3856" s="1" t="s">
        <v>9</v>
      </c>
    </row>
    <row r="3857" spans="1:3" x14ac:dyDescent="0.3">
      <c r="A3857" s="1" t="s">
        <v>3038</v>
      </c>
      <c r="B3857" s="1" t="str">
        <f t="shared" si="60"/>
        <v>Russia</v>
      </c>
      <c r="C3857" s="1" t="s">
        <v>9</v>
      </c>
    </row>
    <row r="3858" spans="1:3" x14ac:dyDescent="0.3">
      <c r="A3858" s="1" t="s">
        <v>5</v>
      </c>
      <c r="B3858" s="1" t="str">
        <f t="shared" si="60"/>
        <v>Russia</v>
      </c>
      <c r="C3858" s="1" t="s">
        <v>9</v>
      </c>
    </row>
    <row r="3859" spans="1:3" x14ac:dyDescent="0.3">
      <c r="A3859" s="1" t="s">
        <v>3926</v>
      </c>
      <c r="B3859" s="1" t="str">
        <f t="shared" si="60"/>
        <v>Kazakhstan</v>
      </c>
      <c r="C3859" s="1" t="s">
        <v>9</v>
      </c>
    </row>
    <row r="3860" spans="1:3" x14ac:dyDescent="0.3">
      <c r="A3860" s="1" t="s">
        <v>6482</v>
      </c>
      <c r="B3860" s="1" t="str">
        <f t="shared" si="60"/>
        <v>Russia</v>
      </c>
      <c r="C3860" s="1" t="s">
        <v>9</v>
      </c>
    </row>
    <row r="3861" spans="1:3" x14ac:dyDescent="0.3">
      <c r="A3861" s="1" t="s">
        <v>130</v>
      </c>
      <c r="B3861" s="1" t="str">
        <f t="shared" si="60"/>
        <v>Kazakhstan</v>
      </c>
      <c r="C3861" s="1" t="s">
        <v>9</v>
      </c>
    </row>
    <row r="3862" spans="1:3" x14ac:dyDescent="0.3">
      <c r="A3862" s="1" t="s">
        <v>3038</v>
      </c>
      <c r="B3862" s="1" t="str">
        <f t="shared" si="60"/>
        <v>Russia</v>
      </c>
      <c r="C3862" s="1" t="s">
        <v>9</v>
      </c>
    </row>
    <row r="3863" spans="1:3" x14ac:dyDescent="0.3">
      <c r="A3863" s="1" t="s">
        <v>6657</v>
      </c>
      <c r="B3863" s="1" t="str">
        <f t="shared" si="60"/>
        <v>France</v>
      </c>
      <c r="C3863" s="1" t="s">
        <v>9</v>
      </c>
    </row>
    <row r="3864" spans="1:3" x14ac:dyDescent="0.3">
      <c r="A3864" s="1" t="s">
        <v>5</v>
      </c>
      <c r="B3864" s="1" t="str">
        <f t="shared" si="60"/>
        <v>Russia</v>
      </c>
      <c r="C3864" s="1" t="s">
        <v>9</v>
      </c>
    </row>
    <row r="3865" spans="1:3" x14ac:dyDescent="0.3">
      <c r="A3865" s="1" t="s">
        <v>6272</v>
      </c>
      <c r="B3865" s="1" t="str">
        <f t="shared" si="60"/>
        <v>Kazakhstan</v>
      </c>
      <c r="C3865" s="1" t="s">
        <v>9</v>
      </c>
    </row>
    <row r="3866" spans="1:3" x14ac:dyDescent="0.3">
      <c r="A3866" s="1" t="s">
        <v>3373</v>
      </c>
      <c r="B3866" s="1" t="str">
        <f t="shared" si="60"/>
        <v>Russia</v>
      </c>
      <c r="C3866" s="1" t="s">
        <v>9</v>
      </c>
    </row>
    <row r="3867" spans="1:3" x14ac:dyDescent="0.3">
      <c r="A3867" s="1" t="s">
        <v>130</v>
      </c>
      <c r="B3867" s="1" t="str">
        <f t="shared" si="60"/>
        <v>Kazakhstan</v>
      </c>
      <c r="C3867" s="1" t="s">
        <v>9</v>
      </c>
    </row>
    <row r="3868" spans="1:3" x14ac:dyDescent="0.3">
      <c r="A3868" s="1" t="s">
        <v>6615</v>
      </c>
      <c r="B3868" s="1" t="str">
        <f t="shared" si="60"/>
        <v>Russia</v>
      </c>
      <c r="C3868" s="1" t="s">
        <v>9</v>
      </c>
    </row>
    <row r="3869" spans="1:3" x14ac:dyDescent="0.3">
      <c r="A3869" s="1" t="s">
        <v>6482</v>
      </c>
      <c r="B3869" s="1" t="str">
        <f t="shared" si="60"/>
        <v>Russia</v>
      </c>
      <c r="C3869" s="1" t="s">
        <v>9</v>
      </c>
    </row>
    <row r="3870" spans="1:3" x14ac:dyDescent="0.3">
      <c r="A3870" s="1" t="s">
        <v>130</v>
      </c>
      <c r="B3870" s="1" t="str">
        <f t="shared" si="60"/>
        <v>Kazakhstan</v>
      </c>
      <c r="C3870" s="1" t="s">
        <v>9</v>
      </c>
    </row>
    <row r="3871" spans="1:3" x14ac:dyDescent="0.3">
      <c r="A3871" s="1" t="s">
        <v>529</v>
      </c>
      <c r="B3871" s="1" t="str">
        <f t="shared" si="60"/>
        <v>Kazakhstan</v>
      </c>
      <c r="C3871" s="1" t="s">
        <v>9</v>
      </c>
    </row>
    <row r="3872" spans="1:3" x14ac:dyDescent="0.3">
      <c r="A3872" s="1" t="s">
        <v>3038</v>
      </c>
      <c r="B3872" s="1" t="str">
        <f t="shared" si="60"/>
        <v>Russia</v>
      </c>
      <c r="C3872" s="1" t="s">
        <v>9</v>
      </c>
    </row>
    <row r="3873" spans="1:3" x14ac:dyDescent="0.3">
      <c r="A3873" s="1" t="s">
        <v>4249</v>
      </c>
      <c r="B3873" s="1" t="str">
        <f t="shared" si="60"/>
        <v>USA</v>
      </c>
      <c r="C3873" s="1" t="s">
        <v>9</v>
      </c>
    </row>
    <row r="3874" spans="1:3" x14ac:dyDescent="0.3">
      <c r="A3874" s="1" t="s">
        <v>130</v>
      </c>
      <c r="B3874" s="1" t="str">
        <f t="shared" si="60"/>
        <v>Kazakhstan</v>
      </c>
      <c r="C3874" s="1" t="s">
        <v>9</v>
      </c>
    </row>
    <row r="3875" spans="1:3" x14ac:dyDescent="0.3">
      <c r="A3875" s="1" t="s">
        <v>11</v>
      </c>
      <c r="B3875" s="1" t="str">
        <f t="shared" si="60"/>
        <v>USA</v>
      </c>
      <c r="C3875" s="1" t="s">
        <v>9</v>
      </c>
    </row>
    <row r="3876" spans="1:3" x14ac:dyDescent="0.3">
      <c r="A3876" s="1" t="s">
        <v>6615</v>
      </c>
      <c r="B3876" s="1" t="str">
        <f t="shared" si="60"/>
        <v>Russia</v>
      </c>
      <c r="C3876" s="1" t="s">
        <v>9</v>
      </c>
    </row>
    <row r="3877" spans="1:3" x14ac:dyDescent="0.3">
      <c r="A3877" s="1" t="s">
        <v>18</v>
      </c>
      <c r="B3877" s="1" t="str">
        <f t="shared" si="60"/>
        <v>China</v>
      </c>
      <c r="C3877" s="1" t="s">
        <v>9</v>
      </c>
    </row>
    <row r="3878" spans="1:3" x14ac:dyDescent="0.3">
      <c r="A3878" s="1" t="s">
        <v>30</v>
      </c>
      <c r="B3878" s="1" t="str">
        <f t="shared" si="60"/>
        <v>USA</v>
      </c>
      <c r="C3878" s="1" t="s">
        <v>9</v>
      </c>
    </row>
    <row r="3879" spans="1:3" x14ac:dyDescent="0.3">
      <c r="A3879" s="1" t="s">
        <v>3038</v>
      </c>
      <c r="B3879" s="1" t="str">
        <f t="shared" si="60"/>
        <v>Russia</v>
      </c>
      <c r="C3879" s="1" t="s">
        <v>9</v>
      </c>
    </row>
    <row r="3880" spans="1:3" x14ac:dyDescent="0.3">
      <c r="A3880" s="1" t="s">
        <v>130</v>
      </c>
      <c r="B3880" s="1" t="str">
        <f t="shared" si="60"/>
        <v>Kazakhstan</v>
      </c>
      <c r="C3880" s="1" t="s">
        <v>9</v>
      </c>
    </row>
    <row r="3881" spans="1:3" x14ac:dyDescent="0.3">
      <c r="A3881" s="1" t="s">
        <v>6272</v>
      </c>
      <c r="B3881" s="1" t="str">
        <f t="shared" si="60"/>
        <v>Kazakhstan</v>
      </c>
      <c r="C3881" s="1" t="s">
        <v>9</v>
      </c>
    </row>
    <row r="3882" spans="1:3" x14ac:dyDescent="0.3">
      <c r="A3882" s="1" t="s">
        <v>5</v>
      </c>
      <c r="B3882" s="1" t="str">
        <f t="shared" si="60"/>
        <v>Russia</v>
      </c>
      <c r="C3882" s="1" t="s">
        <v>9</v>
      </c>
    </row>
    <row r="3883" spans="1:3" x14ac:dyDescent="0.3">
      <c r="A3883" s="1" t="s">
        <v>6615</v>
      </c>
      <c r="B3883" s="1" t="str">
        <f t="shared" si="60"/>
        <v>Russia</v>
      </c>
      <c r="C3883" s="1" t="s">
        <v>9</v>
      </c>
    </row>
    <row r="3884" spans="1:3" x14ac:dyDescent="0.3">
      <c r="A3884" s="1" t="s">
        <v>529</v>
      </c>
      <c r="B3884" s="1" t="str">
        <f t="shared" si="60"/>
        <v>Kazakhstan</v>
      </c>
      <c r="C3884" s="1" t="s">
        <v>9</v>
      </c>
    </row>
    <row r="3885" spans="1:3" x14ac:dyDescent="0.3">
      <c r="A3885" s="1" t="s">
        <v>3566</v>
      </c>
      <c r="B3885" s="1" t="str">
        <f t="shared" si="60"/>
        <v>Russia</v>
      </c>
      <c r="C3885" s="1" t="s">
        <v>9</v>
      </c>
    </row>
    <row r="3886" spans="1:3" x14ac:dyDescent="0.3">
      <c r="A3886" s="1" t="s">
        <v>6615</v>
      </c>
      <c r="B3886" s="1" t="str">
        <f t="shared" si="60"/>
        <v>Russia</v>
      </c>
      <c r="C3886" s="1" t="s">
        <v>9</v>
      </c>
    </row>
    <row r="3887" spans="1:3" x14ac:dyDescent="0.3">
      <c r="A3887" s="1" t="s">
        <v>130</v>
      </c>
      <c r="B3887" s="1" t="str">
        <f t="shared" si="60"/>
        <v>Kazakhstan</v>
      </c>
      <c r="C3887" s="1" t="s">
        <v>9</v>
      </c>
    </row>
    <row r="3888" spans="1:3" x14ac:dyDescent="0.3">
      <c r="A3888" s="1" t="s">
        <v>3038</v>
      </c>
      <c r="B3888" s="1" t="str">
        <f t="shared" si="60"/>
        <v>Russia</v>
      </c>
      <c r="C3888" s="1" t="s">
        <v>9</v>
      </c>
    </row>
    <row r="3889" spans="1:3" x14ac:dyDescent="0.3">
      <c r="A3889" s="1" t="s">
        <v>6657</v>
      </c>
      <c r="B3889" s="1" t="str">
        <f t="shared" si="60"/>
        <v>France</v>
      </c>
      <c r="C3889" s="1" t="s">
        <v>9</v>
      </c>
    </row>
    <row r="3890" spans="1:3" x14ac:dyDescent="0.3">
      <c r="A3890" s="1" t="s">
        <v>6272</v>
      </c>
      <c r="B3890" s="1" t="str">
        <f t="shared" si="60"/>
        <v>Kazakhstan</v>
      </c>
      <c r="C3890" s="1" t="s">
        <v>9</v>
      </c>
    </row>
    <row r="3891" spans="1:3" x14ac:dyDescent="0.3">
      <c r="A3891" s="1" t="s">
        <v>114</v>
      </c>
      <c r="B3891" s="1" t="str">
        <f t="shared" si="60"/>
        <v>USA</v>
      </c>
      <c r="C3891" s="1" t="s">
        <v>9</v>
      </c>
    </row>
    <row r="3892" spans="1:3" x14ac:dyDescent="0.3">
      <c r="A3892" s="1" t="s">
        <v>3038</v>
      </c>
      <c r="B3892" s="1" t="str">
        <f t="shared" si="60"/>
        <v>Russia</v>
      </c>
      <c r="C3892" s="1" t="s">
        <v>9</v>
      </c>
    </row>
    <row r="3893" spans="1:3" x14ac:dyDescent="0.3">
      <c r="A3893" s="1" t="s">
        <v>3373</v>
      </c>
      <c r="B3893" s="1" t="str">
        <f t="shared" si="60"/>
        <v>Russia</v>
      </c>
      <c r="C3893" s="1" t="s">
        <v>9</v>
      </c>
    </row>
    <row r="3894" spans="1:3" x14ac:dyDescent="0.3">
      <c r="A3894" s="1" t="s">
        <v>130</v>
      </c>
      <c r="B3894" s="1" t="str">
        <f t="shared" si="60"/>
        <v>Kazakhstan</v>
      </c>
      <c r="C3894" s="1" t="s">
        <v>9</v>
      </c>
    </row>
    <row r="3895" spans="1:3" x14ac:dyDescent="0.3">
      <c r="A3895" s="1" t="s">
        <v>6615</v>
      </c>
      <c r="B3895" s="1" t="str">
        <f t="shared" si="60"/>
        <v>Russia</v>
      </c>
      <c r="C3895" s="1" t="s">
        <v>9</v>
      </c>
    </row>
    <row r="3896" spans="1:3" x14ac:dyDescent="0.3">
      <c r="A3896" s="1" t="s">
        <v>529</v>
      </c>
      <c r="B3896" s="1" t="str">
        <f t="shared" si="60"/>
        <v>Kazakhstan</v>
      </c>
      <c r="C3896" s="1" t="s">
        <v>9</v>
      </c>
    </row>
    <row r="3897" spans="1:3" x14ac:dyDescent="0.3">
      <c r="A3897" s="1" t="s">
        <v>714</v>
      </c>
      <c r="B3897" s="1" t="str">
        <f t="shared" si="60"/>
        <v>Japan</v>
      </c>
      <c r="C3897" s="1" t="s">
        <v>9</v>
      </c>
    </row>
    <row r="3898" spans="1:3" x14ac:dyDescent="0.3">
      <c r="A3898" s="1" t="s">
        <v>130</v>
      </c>
      <c r="B3898" s="1" t="str">
        <f t="shared" si="60"/>
        <v>Kazakhstan</v>
      </c>
      <c r="C3898" s="1" t="s">
        <v>9</v>
      </c>
    </row>
    <row r="3899" spans="1:3" x14ac:dyDescent="0.3">
      <c r="A3899" s="1" t="s">
        <v>3566</v>
      </c>
      <c r="B3899" s="1" t="str">
        <f t="shared" si="60"/>
        <v>Russia</v>
      </c>
      <c r="C3899" s="1" t="s">
        <v>9</v>
      </c>
    </row>
    <row r="3900" spans="1:3" x14ac:dyDescent="0.3">
      <c r="A3900" s="1" t="s">
        <v>671</v>
      </c>
      <c r="B3900" s="1" t="str">
        <f t="shared" si="60"/>
        <v>USA</v>
      </c>
      <c r="C3900" s="1" t="s">
        <v>9</v>
      </c>
    </row>
    <row r="3901" spans="1:3" x14ac:dyDescent="0.3">
      <c r="A3901" s="1" t="s">
        <v>30</v>
      </c>
      <c r="B3901" s="1" t="str">
        <f t="shared" si="60"/>
        <v>USA</v>
      </c>
      <c r="C3901" s="1" t="s">
        <v>9</v>
      </c>
    </row>
    <row r="3902" spans="1:3" x14ac:dyDescent="0.3">
      <c r="A3902" s="1" t="s">
        <v>3373</v>
      </c>
      <c r="B3902" s="1" t="str">
        <f t="shared" si="60"/>
        <v>Russia</v>
      </c>
      <c r="C3902" s="1" t="s">
        <v>9</v>
      </c>
    </row>
    <row r="3903" spans="1:3" x14ac:dyDescent="0.3">
      <c r="A3903" s="1" t="s">
        <v>11</v>
      </c>
      <c r="B3903" s="1" t="str">
        <f t="shared" si="60"/>
        <v>USA</v>
      </c>
      <c r="C3903" s="1" t="s">
        <v>9</v>
      </c>
    </row>
    <row r="3904" spans="1:3" x14ac:dyDescent="0.3">
      <c r="A3904" s="1" t="s">
        <v>18</v>
      </c>
      <c r="B3904" s="1" t="str">
        <f t="shared" si="60"/>
        <v>China</v>
      </c>
      <c r="C3904" s="1" t="s">
        <v>117</v>
      </c>
    </row>
    <row r="3905" spans="1:3" x14ac:dyDescent="0.3">
      <c r="A3905" s="1" t="s">
        <v>6482</v>
      </c>
      <c r="B3905" s="1" t="str">
        <f t="shared" si="60"/>
        <v>Russia</v>
      </c>
      <c r="C3905" s="1" t="s">
        <v>9</v>
      </c>
    </row>
    <row r="3906" spans="1:3" x14ac:dyDescent="0.3">
      <c r="A3906" s="1" t="s">
        <v>130</v>
      </c>
      <c r="B3906" s="1" t="str">
        <f t="shared" ref="B3906:B3969" si="61">TRIM(MID(A3906, FIND("|", SUBSTITUTE(A3906, ",", "|", LEN(A3906) - LEN(SUBSTITUTE(A3906,",", "" )))) + 1, LEN(A3906)))</f>
        <v>Kazakhstan</v>
      </c>
      <c r="C3906" s="1" t="s">
        <v>9</v>
      </c>
    </row>
    <row r="3907" spans="1:3" x14ac:dyDescent="0.3">
      <c r="A3907" s="1" t="s">
        <v>61</v>
      </c>
      <c r="B3907" s="1" t="str">
        <f t="shared" si="61"/>
        <v>Japan</v>
      </c>
      <c r="C3907" s="1" t="s">
        <v>9</v>
      </c>
    </row>
    <row r="3908" spans="1:3" x14ac:dyDescent="0.3">
      <c r="A3908" s="1" t="s">
        <v>6615</v>
      </c>
      <c r="B3908" s="1" t="str">
        <f t="shared" si="61"/>
        <v>Russia</v>
      </c>
      <c r="C3908" s="1" t="s">
        <v>9</v>
      </c>
    </row>
    <row r="3909" spans="1:3" x14ac:dyDescent="0.3">
      <c r="A3909" s="1" t="s">
        <v>6482</v>
      </c>
      <c r="B3909" s="1" t="str">
        <f t="shared" si="61"/>
        <v>Russia</v>
      </c>
      <c r="C3909" s="1" t="s">
        <v>9</v>
      </c>
    </row>
    <row r="3910" spans="1:3" x14ac:dyDescent="0.3">
      <c r="A3910" s="1" t="s">
        <v>5</v>
      </c>
      <c r="B3910" s="1" t="str">
        <f t="shared" si="61"/>
        <v>Russia</v>
      </c>
      <c r="C3910" s="1" t="s">
        <v>9</v>
      </c>
    </row>
    <row r="3911" spans="1:3" x14ac:dyDescent="0.3">
      <c r="A3911" s="1" t="s">
        <v>6482</v>
      </c>
      <c r="B3911" s="1" t="str">
        <f t="shared" si="61"/>
        <v>Russia</v>
      </c>
      <c r="C3911" s="1" t="s">
        <v>9</v>
      </c>
    </row>
    <row r="3912" spans="1:3" x14ac:dyDescent="0.3">
      <c r="A3912" s="1" t="s">
        <v>6272</v>
      </c>
      <c r="B3912" s="1" t="str">
        <f t="shared" si="61"/>
        <v>Kazakhstan</v>
      </c>
      <c r="C3912" s="1" t="s">
        <v>9</v>
      </c>
    </row>
    <row r="3913" spans="1:3" x14ac:dyDescent="0.3">
      <c r="A3913" s="1" t="s">
        <v>3038</v>
      </c>
      <c r="B3913" s="1" t="str">
        <f t="shared" si="61"/>
        <v>Russia</v>
      </c>
      <c r="C3913" s="1" t="s">
        <v>9</v>
      </c>
    </row>
    <row r="3914" spans="1:3" x14ac:dyDescent="0.3">
      <c r="A3914" s="1" t="s">
        <v>6899</v>
      </c>
      <c r="B3914" s="1" t="str">
        <f t="shared" si="61"/>
        <v>Russia</v>
      </c>
      <c r="C3914" s="1" t="s">
        <v>9</v>
      </c>
    </row>
    <row r="3915" spans="1:3" x14ac:dyDescent="0.3">
      <c r="A3915" s="1" t="s">
        <v>130</v>
      </c>
      <c r="B3915" s="1" t="str">
        <f t="shared" si="61"/>
        <v>Kazakhstan</v>
      </c>
      <c r="C3915" s="1" t="s">
        <v>9</v>
      </c>
    </row>
    <row r="3916" spans="1:3" x14ac:dyDescent="0.3">
      <c r="A3916" s="1" t="s">
        <v>6615</v>
      </c>
      <c r="B3916" s="1" t="str">
        <f t="shared" si="61"/>
        <v>Russia</v>
      </c>
      <c r="C3916" s="1" t="s">
        <v>9</v>
      </c>
    </row>
    <row r="3917" spans="1:3" x14ac:dyDescent="0.3">
      <c r="A3917" s="1" t="s">
        <v>3566</v>
      </c>
      <c r="B3917" s="1" t="str">
        <f t="shared" si="61"/>
        <v>Russia</v>
      </c>
      <c r="C3917" s="1" t="s">
        <v>9</v>
      </c>
    </row>
    <row r="3918" spans="1:3" x14ac:dyDescent="0.3">
      <c r="A3918" s="1" t="s">
        <v>6615</v>
      </c>
      <c r="B3918" s="1" t="str">
        <f t="shared" si="61"/>
        <v>Russia</v>
      </c>
      <c r="C3918" s="1" t="s">
        <v>9</v>
      </c>
    </row>
    <row r="3919" spans="1:3" x14ac:dyDescent="0.3">
      <c r="A3919" s="1" t="s">
        <v>6482</v>
      </c>
      <c r="B3919" s="1" t="str">
        <f t="shared" si="61"/>
        <v>Russia</v>
      </c>
      <c r="C3919" s="1" t="s">
        <v>9</v>
      </c>
    </row>
    <row r="3920" spans="1:3" x14ac:dyDescent="0.3">
      <c r="A3920" s="1" t="s">
        <v>6615</v>
      </c>
      <c r="B3920" s="1" t="str">
        <f t="shared" si="61"/>
        <v>Russia</v>
      </c>
      <c r="C3920" s="1" t="s">
        <v>9</v>
      </c>
    </row>
    <row r="3921" spans="1:3" x14ac:dyDescent="0.3">
      <c r="A3921" s="1" t="s">
        <v>529</v>
      </c>
      <c r="B3921" s="1" t="str">
        <f t="shared" si="61"/>
        <v>Kazakhstan</v>
      </c>
      <c r="C3921" s="1" t="s">
        <v>9</v>
      </c>
    </row>
    <row r="3922" spans="1:3" x14ac:dyDescent="0.3">
      <c r="A3922" s="1" t="s">
        <v>6615</v>
      </c>
      <c r="B3922" s="1" t="str">
        <f t="shared" si="61"/>
        <v>Russia</v>
      </c>
      <c r="C3922" s="1" t="s">
        <v>9</v>
      </c>
    </row>
    <row r="3923" spans="1:3" x14ac:dyDescent="0.3">
      <c r="A3923" s="1" t="s">
        <v>30</v>
      </c>
      <c r="B3923" s="1" t="str">
        <f t="shared" si="61"/>
        <v>USA</v>
      </c>
      <c r="C3923" s="1" t="s">
        <v>9</v>
      </c>
    </row>
    <row r="3924" spans="1:3" x14ac:dyDescent="0.3">
      <c r="A3924" s="1" t="s">
        <v>3566</v>
      </c>
      <c r="B3924" s="1" t="str">
        <f t="shared" si="61"/>
        <v>Russia</v>
      </c>
      <c r="C3924" s="1" t="s">
        <v>9</v>
      </c>
    </row>
    <row r="3925" spans="1:3" x14ac:dyDescent="0.3">
      <c r="A3925" s="1" t="s">
        <v>6615</v>
      </c>
      <c r="B3925" s="1" t="str">
        <f t="shared" si="61"/>
        <v>Russia</v>
      </c>
      <c r="C3925" s="1" t="s">
        <v>9</v>
      </c>
    </row>
    <row r="3926" spans="1:3" x14ac:dyDescent="0.3">
      <c r="A3926" s="1" t="s">
        <v>5557</v>
      </c>
      <c r="B3926" s="1" t="str">
        <f t="shared" si="61"/>
        <v>USA</v>
      </c>
      <c r="C3926" s="1" t="s">
        <v>9</v>
      </c>
    </row>
    <row r="3927" spans="1:3" x14ac:dyDescent="0.3">
      <c r="A3927" s="1" t="s">
        <v>3038</v>
      </c>
      <c r="B3927" s="1" t="str">
        <f t="shared" si="61"/>
        <v>Russia</v>
      </c>
      <c r="C3927" s="1" t="s">
        <v>9</v>
      </c>
    </row>
    <row r="3928" spans="1:3" x14ac:dyDescent="0.3">
      <c r="A3928" s="1" t="s">
        <v>6482</v>
      </c>
      <c r="B3928" s="1" t="str">
        <f t="shared" si="61"/>
        <v>Russia</v>
      </c>
      <c r="C3928" s="1" t="s">
        <v>9</v>
      </c>
    </row>
    <row r="3929" spans="1:3" x14ac:dyDescent="0.3">
      <c r="A3929" s="1" t="s">
        <v>3926</v>
      </c>
      <c r="B3929" s="1" t="str">
        <f t="shared" si="61"/>
        <v>Kazakhstan</v>
      </c>
      <c r="C3929" s="1" t="s">
        <v>9</v>
      </c>
    </row>
    <row r="3930" spans="1:3" x14ac:dyDescent="0.3">
      <c r="A3930" s="1" t="s">
        <v>3038</v>
      </c>
      <c r="B3930" s="1" t="str">
        <f t="shared" si="61"/>
        <v>Russia</v>
      </c>
      <c r="C3930" s="1" t="s">
        <v>9</v>
      </c>
    </row>
    <row r="3931" spans="1:3" x14ac:dyDescent="0.3">
      <c r="A3931" s="1" t="s">
        <v>3373</v>
      </c>
      <c r="B3931" s="1" t="str">
        <f t="shared" si="61"/>
        <v>Russia</v>
      </c>
      <c r="C3931" s="1" t="s">
        <v>9</v>
      </c>
    </row>
    <row r="3932" spans="1:3" x14ac:dyDescent="0.3">
      <c r="A3932" s="1" t="s">
        <v>3038</v>
      </c>
      <c r="B3932" s="1" t="str">
        <f t="shared" si="61"/>
        <v>Russia</v>
      </c>
      <c r="C3932" s="1" t="s">
        <v>9</v>
      </c>
    </row>
    <row r="3933" spans="1:3" x14ac:dyDescent="0.3">
      <c r="A3933" s="1" t="s">
        <v>130</v>
      </c>
      <c r="B3933" s="1" t="str">
        <f t="shared" si="61"/>
        <v>Kazakhstan</v>
      </c>
      <c r="C3933" s="1" t="s">
        <v>9</v>
      </c>
    </row>
    <row r="3934" spans="1:3" x14ac:dyDescent="0.3">
      <c r="A3934" s="1" t="s">
        <v>6657</v>
      </c>
      <c r="B3934" s="1" t="str">
        <f t="shared" si="61"/>
        <v>France</v>
      </c>
      <c r="C3934" s="1" t="s">
        <v>9</v>
      </c>
    </row>
    <row r="3935" spans="1:3" x14ac:dyDescent="0.3">
      <c r="A3935" s="1" t="s">
        <v>130</v>
      </c>
      <c r="B3935" s="1" t="str">
        <f t="shared" si="61"/>
        <v>Kazakhstan</v>
      </c>
      <c r="C3935" s="1" t="s">
        <v>9</v>
      </c>
    </row>
    <row r="3936" spans="1:3" x14ac:dyDescent="0.3">
      <c r="A3936" s="1" t="s">
        <v>3373</v>
      </c>
      <c r="B3936" s="1" t="str">
        <f t="shared" si="61"/>
        <v>Russia</v>
      </c>
      <c r="C3936" s="1" t="s">
        <v>9</v>
      </c>
    </row>
    <row r="3937" spans="1:3" x14ac:dyDescent="0.3">
      <c r="A3937" s="1" t="s">
        <v>3373</v>
      </c>
      <c r="B3937" s="1" t="str">
        <f t="shared" si="61"/>
        <v>Russia</v>
      </c>
      <c r="C3937" s="1" t="s">
        <v>9</v>
      </c>
    </row>
    <row r="3938" spans="1:3" x14ac:dyDescent="0.3">
      <c r="A3938" s="1" t="s">
        <v>3373</v>
      </c>
      <c r="B3938" s="1" t="str">
        <f t="shared" si="61"/>
        <v>Russia</v>
      </c>
      <c r="C3938" s="1" t="s">
        <v>9</v>
      </c>
    </row>
    <row r="3939" spans="1:3" x14ac:dyDescent="0.3">
      <c r="A3939" s="1" t="s">
        <v>6272</v>
      </c>
      <c r="B3939" s="1" t="str">
        <f t="shared" si="61"/>
        <v>Kazakhstan</v>
      </c>
      <c r="C3939" s="1" t="s">
        <v>9</v>
      </c>
    </row>
    <row r="3940" spans="1:3" x14ac:dyDescent="0.3">
      <c r="A3940" s="1" t="s">
        <v>4483</v>
      </c>
      <c r="B3940" s="1" t="str">
        <f t="shared" si="61"/>
        <v>Russia</v>
      </c>
      <c r="C3940" s="1" t="s">
        <v>9</v>
      </c>
    </row>
    <row r="3941" spans="1:3" x14ac:dyDescent="0.3">
      <c r="A3941" s="1" t="s">
        <v>1630</v>
      </c>
      <c r="B3941" s="1" t="str">
        <f t="shared" si="61"/>
        <v>Kazakhstan</v>
      </c>
      <c r="C3941" s="1" t="s">
        <v>1649</v>
      </c>
    </row>
    <row r="3942" spans="1:3" x14ac:dyDescent="0.3">
      <c r="A3942" s="1" t="s">
        <v>3478</v>
      </c>
      <c r="B3942" s="1" t="str">
        <f t="shared" si="61"/>
        <v>USA</v>
      </c>
      <c r="C3942" s="1" t="s">
        <v>9</v>
      </c>
    </row>
    <row r="3943" spans="1:3" x14ac:dyDescent="0.3">
      <c r="A3943" s="1" t="s">
        <v>6615</v>
      </c>
      <c r="B3943" s="1" t="str">
        <f t="shared" si="61"/>
        <v>Russia</v>
      </c>
      <c r="C3943" s="1" t="s">
        <v>9</v>
      </c>
    </row>
    <row r="3944" spans="1:3" x14ac:dyDescent="0.3">
      <c r="A3944" s="1" t="s">
        <v>6615</v>
      </c>
      <c r="B3944" s="1" t="str">
        <f t="shared" si="61"/>
        <v>Russia</v>
      </c>
      <c r="C3944" s="1" t="s">
        <v>9</v>
      </c>
    </row>
    <row r="3945" spans="1:3" x14ac:dyDescent="0.3">
      <c r="A3945" s="1" t="s">
        <v>5</v>
      </c>
      <c r="B3945" s="1" t="str">
        <f t="shared" si="61"/>
        <v>Russia</v>
      </c>
      <c r="C3945" s="1" t="s">
        <v>9</v>
      </c>
    </row>
    <row r="3946" spans="1:3" x14ac:dyDescent="0.3">
      <c r="A3946" s="1" t="s">
        <v>3160</v>
      </c>
      <c r="B3946" s="1" t="str">
        <f t="shared" si="61"/>
        <v>USA</v>
      </c>
      <c r="C3946" s="1" t="s">
        <v>9</v>
      </c>
    </row>
    <row r="3947" spans="1:3" x14ac:dyDescent="0.3">
      <c r="A3947" s="1" t="s">
        <v>3038</v>
      </c>
      <c r="B3947" s="1" t="str">
        <f t="shared" si="61"/>
        <v>Russia</v>
      </c>
      <c r="C3947" s="1" t="s">
        <v>9</v>
      </c>
    </row>
    <row r="3948" spans="1:3" x14ac:dyDescent="0.3">
      <c r="A3948" s="1" t="s">
        <v>5</v>
      </c>
      <c r="B3948" s="1" t="str">
        <f t="shared" si="61"/>
        <v>Russia</v>
      </c>
      <c r="C3948" s="1" t="s">
        <v>9</v>
      </c>
    </row>
    <row r="3949" spans="1:3" x14ac:dyDescent="0.3">
      <c r="A3949" s="1" t="s">
        <v>4882</v>
      </c>
      <c r="B3949" s="1" t="str">
        <f t="shared" si="61"/>
        <v>Russia</v>
      </c>
      <c r="C3949" s="1" t="s">
        <v>9</v>
      </c>
    </row>
    <row r="3950" spans="1:3" x14ac:dyDescent="0.3">
      <c r="A3950" s="1" t="s">
        <v>6615</v>
      </c>
      <c r="B3950" s="1" t="str">
        <f t="shared" si="61"/>
        <v>Russia</v>
      </c>
      <c r="C3950" s="1" t="s">
        <v>9</v>
      </c>
    </row>
    <row r="3951" spans="1:3" x14ac:dyDescent="0.3">
      <c r="A3951" s="1" t="s">
        <v>30</v>
      </c>
      <c r="B3951" s="1" t="str">
        <f t="shared" si="61"/>
        <v>USA</v>
      </c>
      <c r="C3951" s="1" t="s">
        <v>9</v>
      </c>
    </row>
    <row r="3952" spans="1:3" x14ac:dyDescent="0.3">
      <c r="A3952" s="1" t="s">
        <v>6272</v>
      </c>
      <c r="B3952" s="1" t="str">
        <f t="shared" si="61"/>
        <v>Kazakhstan</v>
      </c>
      <c r="C3952" s="1" t="s">
        <v>9</v>
      </c>
    </row>
    <row r="3953" spans="1:3" x14ac:dyDescent="0.3">
      <c r="A3953" s="1" t="s">
        <v>5</v>
      </c>
      <c r="B3953" s="1" t="str">
        <f t="shared" si="61"/>
        <v>Russia</v>
      </c>
      <c r="C3953" s="1" t="s">
        <v>9</v>
      </c>
    </row>
    <row r="3954" spans="1:3" x14ac:dyDescent="0.3">
      <c r="A3954" s="1" t="s">
        <v>5301</v>
      </c>
      <c r="B3954" s="1" t="str">
        <f t="shared" si="61"/>
        <v>China</v>
      </c>
      <c r="C3954" s="1" t="s">
        <v>9</v>
      </c>
    </row>
    <row r="3955" spans="1:3" x14ac:dyDescent="0.3">
      <c r="A3955" s="1" t="s">
        <v>1630</v>
      </c>
      <c r="B3955" s="1" t="str">
        <f t="shared" si="61"/>
        <v>Kazakhstan</v>
      </c>
      <c r="C3955" s="1" t="s">
        <v>9</v>
      </c>
    </row>
    <row r="3956" spans="1:3" x14ac:dyDescent="0.3">
      <c r="A3956" s="1" t="s">
        <v>529</v>
      </c>
      <c r="B3956" s="1" t="str">
        <f t="shared" si="61"/>
        <v>Kazakhstan</v>
      </c>
      <c r="C3956" s="1" t="s">
        <v>9</v>
      </c>
    </row>
    <row r="3957" spans="1:3" x14ac:dyDescent="0.3">
      <c r="A3957" s="1" t="s">
        <v>1630</v>
      </c>
      <c r="B3957" s="1" t="str">
        <f t="shared" si="61"/>
        <v>Kazakhstan</v>
      </c>
      <c r="C3957" s="1" t="s">
        <v>9</v>
      </c>
    </row>
    <row r="3958" spans="1:3" x14ac:dyDescent="0.3">
      <c r="A3958" s="1" t="s">
        <v>5</v>
      </c>
      <c r="B3958" s="1" t="str">
        <f t="shared" si="61"/>
        <v>Russia</v>
      </c>
      <c r="C3958" s="1" t="s">
        <v>9</v>
      </c>
    </row>
    <row r="3959" spans="1:3" x14ac:dyDescent="0.3">
      <c r="A3959" s="1" t="s">
        <v>61</v>
      </c>
      <c r="B3959" s="1" t="str">
        <f t="shared" si="61"/>
        <v>Japan</v>
      </c>
      <c r="C3959" s="1" t="s">
        <v>9</v>
      </c>
    </row>
    <row r="3960" spans="1:3" x14ac:dyDescent="0.3">
      <c r="A3960" s="1" t="s">
        <v>5</v>
      </c>
      <c r="B3960" s="1" t="str">
        <f t="shared" si="61"/>
        <v>Russia</v>
      </c>
      <c r="C3960" s="1" t="s">
        <v>9</v>
      </c>
    </row>
    <row r="3961" spans="1:3" x14ac:dyDescent="0.3">
      <c r="A3961" s="1" t="s">
        <v>6482</v>
      </c>
      <c r="B3961" s="1" t="str">
        <f t="shared" si="61"/>
        <v>Russia</v>
      </c>
      <c r="C3961" s="1" t="s">
        <v>9</v>
      </c>
    </row>
    <row r="3962" spans="1:3" x14ac:dyDescent="0.3">
      <c r="A3962" s="1" t="s">
        <v>4249</v>
      </c>
      <c r="B3962" s="1" t="str">
        <f t="shared" si="61"/>
        <v>USA</v>
      </c>
      <c r="C3962" s="1" t="s">
        <v>9</v>
      </c>
    </row>
    <row r="3963" spans="1:3" x14ac:dyDescent="0.3">
      <c r="A3963" s="1" t="s">
        <v>3478</v>
      </c>
      <c r="B3963" s="1" t="str">
        <f t="shared" si="61"/>
        <v>USA</v>
      </c>
      <c r="C3963" s="1" t="s">
        <v>9</v>
      </c>
    </row>
    <row r="3964" spans="1:3" x14ac:dyDescent="0.3">
      <c r="A3964" s="1" t="s">
        <v>3038</v>
      </c>
      <c r="B3964" s="1" t="str">
        <f t="shared" si="61"/>
        <v>Russia</v>
      </c>
      <c r="C3964" s="1" t="s">
        <v>9</v>
      </c>
    </row>
    <row r="3965" spans="1:3" x14ac:dyDescent="0.3">
      <c r="A3965" s="1" t="s">
        <v>130</v>
      </c>
      <c r="B3965" s="1" t="str">
        <f t="shared" si="61"/>
        <v>Kazakhstan</v>
      </c>
      <c r="C3965" s="1" t="s">
        <v>9</v>
      </c>
    </row>
    <row r="3966" spans="1:3" x14ac:dyDescent="0.3">
      <c r="A3966" s="1" t="s">
        <v>5</v>
      </c>
      <c r="B3966" s="1" t="str">
        <f t="shared" si="61"/>
        <v>Russia</v>
      </c>
      <c r="C3966" s="1" t="s">
        <v>9</v>
      </c>
    </row>
    <row r="3967" spans="1:3" x14ac:dyDescent="0.3">
      <c r="A3967" s="1" t="s">
        <v>1630</v>
      </c>
      <c r="B3967" s="1" t="str">
        <f t="shared" si="61"/>
        <v>Kazakhstan</v>
      </c>
      <c r="C3967" s="1" t="s">
        <v>9</v>
      </c>
    </row>
    <row r="3968" spans="1:3" x14ac:dyDescent="0.3">
      <c r="A3968" s="1" t="s">
        <v>5557</v>
      </c>
      <c r="B3968" s="1" t="str">
        <f t="shared" si="61"/>
        <v>USA</v>
      </c>
      <c r="C3968" s="1" t="s">
        <v>9</v>
      </c>
    </row>
    <row r="3969" spans="1:3" x14ac:dyDescent="0.3">
      <c r="A3969" s="1" t="s">
        <v>1630</v>
      </c>
      <c r="B3969" s="1" t="str">
        <f t="shared" si="61"/>
        <v>Kazakhstan</v>
      </c>
      <c r="C3969" s="1" t="s">
        <v>9</v>
      </c>
    </row>
    <row r="3970" spans="1:3" x14ac:dyDescent="0.3">
      <c r="A3970" s="1" t="s">
        <v>5</v>
      </c>
      <c r="B3970" s="1" t="str">
        <f t="shared" ref="B3970:B4033" si="62">TRIM(MID(A3970, FIND("|", SUBSTITUTE(A3970, ",", "|", LEN(A3970) - LEN(SUBSTITUTE(A3970,",", "" )))) + 1, LEN(A3970)))</f>
        <v>Russia</v>
      </c>
      <c r="C3970" s="1" t="s">
        <v>9</v>
      </c>
    </row>
    <row r="3971" spans="1:3" x14ac:dyDescent="0.3">
      <c r="A3971" s="1" t="s">
        <v>6482</v>
      </c>
      <c r="B3971" s="1" t="str">
        <f t="shared" si="62"/>
        <v>Russia</v>
      </c>
      <c r="C3971" s="1" t="s">
        <v>9</v>
      </c>
    </row>
    <row r="3972" spans="1:3" x14ac:dyDescent="0.3">
      <c r="A3972" s="1" t="s">
        <v>6615</v>
      </c>
      <c r="B3972" s="1" t="str">
        <f t="shared" si="62"/>
        <v>Russia</v>
      </c>
      <c r="C3972" s="1" t="s">
        <v>9</v>
      </c>
    </row>
    <row r="3973" spans="1:3" x14ac:dyDescent="0.3">
      <c r="A3973" s="1" t="s">
        <v>130</v>
      </c>
      <c r="B3973" s="1" t="str">
        <f t="shared" si="62"/>
        <v>Kazakhstan</v>
      </c>
      <c r="C3973" s="1" t="s">
        <v>9</v>
      </c>
    </row>
    <row r="3974" spans="1:3" x14ac:dyDescent="0.3">
      <c r="A3974" s="1" t="s">
        <v>529</v>
      </c>
      <c r="B3974" s="1" t="str">
        <f t="shared" si="62"/>
        <v>Kazakhstan</v>
      </c>
      <c r="C3974" s="1" t="s">
        <v>9</v>
      </c>
    </row>
    <row r="3975" spans="1:3" x14ac:dyDescent="0.3">
      <c r="A3975" s="1" t="s">
        <v>3160</v>
      </c>
      <c r="B3975" s="1" t="str">
        <f t="shared" si="62"/>
        <v>USA</v>
      </c>
      <c r="C3975" s="1" t="s">
        <v>9</v>
      </c>
    </row>
    <row r="3976" spans="1:3" x14ac:dyDescent="0.3">
      <c r="A3976" s="1" t="s">
        <v>6615</v>
      </c>
      <c r="B3976" s="1" t="str">
        <f t="shared" si="62"/>
        <v>Russia</v>
      </c>
      <c r="C3976" s="1" t="s">
        <v>9</v>
      </c>
    </row>
    <row r="3977" spans="1:3" x14ac:dyDescent="0.3">
      <c r="A3977" s="1" t="s">
        <v>5723</v>
      </c>
      <c r="B3977" s="1" t="str">
        <f t="shared" si="62"/>
        <v>USA</v>
      </c>
      <c r="C3977" s="1" t="s">
        <v>9</v>
      </c>
    </row>
    <row r="3978" spans="1:3" x14ac:dyDescent="0.3">
      <c r="A3978" s="1" t="s">
        <v>1630</v>
      </c>
      <c r="B3978" s="1" t="str">
        <f t="shared" si="62"/>
        <v>Kazakhstan</v>
      </c>
      <c r="C3978" s="1" t="s">
        <v>9</v>
      </c>
    </row>
    <row r="3979" spans="1:3" x14ac:dyDescent="0.3">
      <c r="A3979" s="1" t="s">
        <v>3566</v>
      </c>
      <c r="B3979" s="1" t="str">
        <f t="shared" si="62"/>
        <v>Russia</v>
      </c>
      <c r="C3979" s="1" t="s">
        <v>9</v>
      </c>
    </row>
    <row r="3980" spans="1:3" x14ac:dyDescent="0.3">
      <c r="A3980" s="1" t="s">
        <v>27</v>
      </c>
      <c r="B3980" s="1" t="str">
        <f t="shared" si="62"/>
        <v>USA</v>
      </c>
      <c r="C3980" s="1" t="s">
        <v>9</v>
      </c>
    </row>
    <row r="3981" spans="1:3" x14ac:dyDescent="0.3">
      <c r="A3981" s="1" t="s">
        <v>30</v>
      </c>
      <c r="B3981" s="1" t="str">
        <f t="shared" si="62"/>
        <v>USA</v>
      </c>
      <c r="C3981" s="1" t="s">
        <v>9</v>
      </c>
    </row>
    <row r="3982" spans="1:3" x14ac:dyDescent="0.3">
      <c r="A3982" s="1" t="s">
        <v>6657</v>
      </c>
      <c r="B3982" s="1" t="str">
        <f t="shared" si="62"/>
        <v>France</v>
      </c>
      <c r="C3982" s="1" t="s">
        <v>9</v>
      </c>
    </row>
    <row r="3983" spans="1:3" x14ac:dyDescent="0.3">
      <c r="A3983" s="1" t="s">
        <v>5</v>
      </c>
      <c r="B3983" s="1" t="str">
        <f t="shared" si="62"/>
        <v>Russia</v>
      </c>
      <c r="C3983" s="1" t="s">
        <v>9</v>
      </c>
    </row>
    <row r="3984" spans="1:3" x14ac:dyDescent="0.3">
      <c r="A3984" s="1" t="s">
        <v>671</v>
      </c>
      <c r="B3984" s="1" t="str">
        <f t="shared" si="62"/>
        <v>USA</v>
      </c>
      <c r="C3984" s="1" t="s">
        <v>9</v>
      </c>
    </row>
    <row r="3985" spans="1:3" x14ac:dyDescent="0.3">
      <c r="A3985" s="1" t="s">
        <v>6615</v>
      </c>
      <c r="B3985" s="1" t="str">
        <f t="shared" si="62"/>
        <v>Russia</v>
      </c>
      <c r="C3985" s="1" t="s">
        <v>9</v>
      </c>
    </row>
    <row r="3986" spans="1:3" x14ac:dyDescent="0.3">
      <c r="A3986" s="1" t="s">
        <v>6272</v>
      </c>
      <c r="B3986" s="1" t="str">
        <f t="shared" si="62"/>
        <v>Kazakhstan</v>
      </c>
      <c r="C3986" s="1" t="s">
        <v>9</v>
      </c>
    </row>
    <row r="3987" spans="1:3" x14ac:dyDescent="0.3">
      <c r="A3987" s="1" t="s">
        <v>529</v>
      </c>
      <c r="B3987" s="1" t="str">
        <f t="shared" si="62"/>
        <v>Kazakhstan</v>
      </c>
      <c r="C3987" s="1" t="s">
        <v>9</v>
      </c>
    </row>
    <row r="3988" spans="1:3" x14ac:dyDescent="0.3">
      <c r="A3988" s="1" t="s">
        <v>5</v>
      </c>
      <c r="B3988" s="1" t="str">
        <f t="shared" si="62"/>
        <v>Russia</v>
      </c>
      <c r="C3988" s="1" t="s">
        <v>9</v>
      </c>
    </row>
    <row r="3989" spans="1:3" x14ac:dyDescent="0.3">
      <c r="A3989" s="1" t="s">
        <v>114</v>
      </c>
      <c r="B3989" s="1" t="str">
        <f t="shared" si="62"/>
        <v>USA</v>
      </c>
      <c r="C3989" s="1" t="s">
        <v>9</v>
      </c>
    </row>
    <row r="3990" spans="1:3" x14ac:dyDescent="0.3">
      <c r="A3990" s="1" t="s">
        <v>130</v>
      </c>
      <c r="B3990" s="1" t="str">
        <f t="shared" si="62"/>
        <v>Kazakhstan</v>
      </c>
      <c r="C3990" s="1" t="s">
        <v>9</v>
      </c>
    </row>
    <row r="3991" spans="1:3" x14ac:dyDescent="0.3">
      <c r="A3991" s="1" t="s">
        <v>4882</v>
      </c>
      <c r="B3991" s="1" t="str">
        <f t="shared" si="62"/>
        <v>Russia</v>
      </c>
      <c r="C3991" s="1" t="s">
        <v>9</v>
      </c>
    </row>
    <row r="3992" spans="1:3" x14ac:dyDescent="0.3">
      <c r="A3992" s="1" t="s">
        <v>3373</v>
      </c>
      <c r="B3992" s="1" t="str">
        <f t="shared" si="62"/>
        <v>Russia</v>
      </c>
      <c r="C3992" s="1" t="s">
        <v>9</v>
      </c>
    </row>
    <row r="3993" spans="1:3" x14ac:dyDescent="0.3">
      <c r="A3993" s="1" t="s">
        <v>4149</v>
      </c>
      <c r="B3993" s="1" t="str">
        <f t="shared" si="62"/>
        <v>USA</v>
      </c>
      <c r="C3993" s="1" t="s">
        <v>9</v>
      </c>
    </row>
    <row r="3994" spans="1:3" x14ac:dyDescent="0.3">
      <c r="A3994" s="1" t="s">
        <v>3373</v>
      </c>
      <c r="B3994" s="1" t="str">
        <f t="shared" si="62"/>
        <v>Russia</v>
      </c>
      <c r="C3994" s="1" t="s">
        <v>9</v>
      </c>
    </row>
    <row r="3995" spans="1:3" x14ac:dyDescent="0.3">
      <c r="A3995" s="1" t="s">
        <v>6615</v>
      </c>
      <c r="B3995" s="1" t="str">
        <f t="shared" si="62"/>
        <v>Russia</v>
      </c>
      <c r="C3995" s="1" t="s">
        <v>9</v>
      </c>
    </row>
    <row r="3996" spans="1:3" x14ac:dyDescent="0.3">
      <c r="A3996" s="1" t="s">
        <v>6795</v>
      </c>
      <c r="B3996" s="1" t="str">
        <f t="shared" si="62"/>
        <v>Kazakhstan</v>
      </c>
      <c r="C3996" s="1" t="s">
        <v>9</v>
      </c>
    </row>
    <row r="3997" spans="1:3" x14ac:dyDescent="0.3">
      <c r="A3997" s="1" t="s">
        <v>130</v>
      </c>
      <c r="B3997" s="1" t="str">
        <f t="shared" si="62"/>
        <v>Kazakhstan</v>
      </c>
      <c r="C3997" s="1" t="s">
        <v>9</v>
      </c>
    </row>
    <row r="3998" spans="1:3" x14ac:dyDescent="0.3">
      <c r="A3998" s="1" t="s">
        <v>3373</v>
      </c>
      <c r="B3998" s="1" t="str">
        <f t="shared" si="62"/>
        <v>Russia</v>
      </c>
      <c r="C3998" s="1" t="s">
        <v>9</v>
      </c>
    </row>
    <row r="3999" spans="1:3" x14ac:dyDescent="0.3">
      <c r="A3999" s="1" t="s">
        <v>6899</v>
      </c>
      <c r="B3999" s="1" t="str">
        <f t="shared" si="62"/>
        <v>Russia</v>
      </c>
      <c r="C3999" s="1" t="s">
        <v>9</v>
      </c>
    </row>
    <row r="4000" spans="1:3" x14ac:dyDescent="0.3">
      <c r="A4000" s="1" t="s">
        <v>3478</v>
      </c>
      <c r="B4000" s="1" t="str">
        <f t="shared" si="62"/>
        <v>USA</v>
      </c>
      <c r="C4000" s="1" t="s">
        <v>9</v>
      </c>
    </row>
    <row r="4001" spans="1:3" x14ac:dyDescent="0.3">
      <c r="A4001" s="1" t="s">
        <v>6615</v>
      </c>
      <c r="B4001" s="1" t="str">
        <f t="shared" si="62"/>
        <v>Russia</v>
      </c>
      <c r="C4001" s="1" t="s">
        <v>9</v>
      </c>
    </row>
    <row r="4002" spans="1:3" x14ac:dyDescent="0.3">
      <c r="A4002" s="1" t="s">
        <v>130</v>
      </c>
      <c r="B4002" s="1" t="str">
        <f t="shared" si="62"/>
        <v>Kazakhstan</v>
      </c>
      <c r="C4002" s="1" t="s">
        <v>9</v>
      </c>
    </row>
    <row r="4003" spans="1:3" x14ac:dyDescent="0.3">
      <c r="A4003" s="1" t="s">
        <v>3038</v>
      </c>
      <c r="B4003" s="1" t="str">
        <f t="shared" si="62"/>
        <v>Russia</v>
      </c>
      <c r="C4003" s="1" t="s">
        <v>9</v>
      </c>
    </row>
    <row r="4004" spans="1:3" x14ac:dyDescent="0.3">
      <c r="A4004" s="1" t="s">
        <v>3566</v>
      </c>
      <c r="B4004" s="1" t="str">
        <f t="shared" si="62"/>
        <v>Russia</v>
      </c>
      <c r="C4004" s="1" t="s">
        <v>9</v>
      </c>
    </row>
    <row r="4005" spans="1:3" x14ac:dyDescent="0.3">
      <c r="A4005" s="1" t="s">
        <v>6615</v>
      </c>
      <c r="B4005" s="1" t="str">
        <f t="shared" si="62"/>
        <v>Russia</v>
      </c>
      <c r="C4005" s="1" t="s">
        <v>9</v>
      </c>
    </row>
    <row r="4006" spans="1:3" x14ac:dyDescent="0.3">
      <c r="A4006" s="1" t="s">
        <v>1630</v>
      </c>
      <c r="B4006" s="1" t="str">
        <f t="shared" si="62"/>
        <v>Kazakhstan</v>
      </c>
      <c r="C4006" s="1" t="s">
        <v>9</v>
      </c>
    </row>
    <row r="4007" spans="1:3" x14ac:dyDescent="0.3">
      <c r="A4007" s="1" t="s">
        <v>6482</v>
      </c>
      <c r="B4007" s="1" t="str">
        <f t="shared" si="62"/>
        <v>Russia</v>
      </c>
      <c r="C4007" s="1" t="s">
        <v>9</v>
      </c>
    </row>
    <row r="4008" spans="1:3" x14ac:dyDescent="0.3">
      <c r="A4008" s="1" t="s">
        <v>5726</v>
      </c>
      <c r="B4008" s="1" t="str">
        <f t="shared" si="62"/>
        <v>India</v>
      </c>
      <c r="C4008" s="1" t="s">
        <v>9</v>
      </c>
    </row>
    <row r="4009" spans="1:3" x14ac:dyDescent="0.3">
      <c r="A4009" s="1" t="s">
        <v>4249</v>
      </c>
      <c r="B4009" s="1" t="str">
        <f t="shared" si="62"/>
        <v>USA</v>
      </c>
      <c r="C4009" s="1" t="s">
        <v>9</v>
      </c>
    </row>
    <row r="4010" spans="1:3" x14ac:dyDescent="0.3">
      <c r="A4010" s="1" t="s">
        <v>6482</v>
      </c>
      <c r="B4010" s="1" t="str">
        <f t="shared" si="62"/>
        <v>Russia</v>
      </c>
      <c r="C4010" s="1" t="s">
        <v>9</v>
      </c>
    </row>
    <row r="4011" spans="1:3" x14ac:dyDescent="0.3">
      <c r="A4011" s="1" t="s">
        <v>3160</v>
      </c>
      <c r="B4011" s="1" t="str">
        <f t="shared" si="62"/>
        <v>USA</v>
      </c>
      <c r="C4011" s="1" t="s">
        <v>9</v>
      </c>
    </row>
    <row r="4012" spans="1:3" x14ac:dyDescent="0.3">
      <c r="A4012" s="1" t="s">
        <v>5</v>
      </c>
      <c r="B4012" s="1" t="str">
        <f t="shared" si="62"/>
        <v>Russia</v>
      </c>
      <c r="C4012" s="1" t="s">
        <v>9</v>
      </c>
    </row>
    <row r="4013" spans="1:3" x14ac:dyDescent="0.3">
      <c r="A4013" s="1" t="s">
        <v>6272</v>
      </c>
      <c r="B4013" s="1" t="str">
        <f t="shared" si="62"/>
        <v>Kazakhstan</v>
      </c>
      <c r="C4013" s="1" t="s">
        <v>9</v>
      </c>
    </row>
    <row r="4014" spans="1:3" x14ac:dyDescent="0.3">
      <c r="A4014" s="1" t="s">
        <v>3373</v>
      </c>
      <c r="B4014" s="1" t="str">
        <f t="shared" si="62"/>
        <v>Russia</v>
      </c>
      <c r="C4014" s="1" t="s">
        <v>9</v>
      </c>
    </row>
    <row r="4015" spans="1:3" x14ac:dyDescent="0.3">
      <c r="A4015" s="1" t="s">
        <v>30</v>
      </c>
      <c r="B4015" s="1" t="str">
        <f t="shared" si="62"/>
        <v>USA</v>
      </c>
      <c r="C4015" s="1" t="s">
        <v>9</v>
      </c>
    </row>
    <row r="4016" spans="1:3" x14ac:dyDescent="0.3">
      <c r="A4016" s="1" t="s">
        <v>1630</v>
      </c>
      <c r="B4016" s="1" t="str">
        <f t="shared" si="62"/>
        <v>Kazakhstan</v>
      </c>
      <c r="C4016" s="1" t="s">
        <v>9</v>
      </c>
    </row>
    <row r="4017" spans="1:3" x14ac:dyDescent="0.3">
      <c r="A4017" s="1" t="s">
        <v>3038</v>
      </c>
      <c r="B4017" s="1" t="str">
        <f t="shared" si="62"/>
        <v>Russia</v>
      </c>
      <c r="C4017" s="1" t="s">
        <v>9</v>
      </c>
    </row>
    <row r="4018" spans="1:3" x14ac:dyDescent="0.3">
      <c r="A4018" s="1" t="s">
        <v>3373</v>
      </c>
      <c r="B4018" s="1" t="str">
        <f t="shared" si="62"/>
        <v>Russia</v>
      </c>
      <c r="C4018" s="1" t="s">
        <v>9</v>
      </c>
    </row>
    <row r="4019" spans="1:3" x14ac:dyDescent="0.3">
      <c r="A4019" s="1" t="s">
        <v>5557</v>
      </c>
      <c r="B4019" s="1" t="str">
        <f t="shared" si="62"/>
        <v>USA</v>
      </c>
      <c r="C4019" s="1" t="s">
        <v>9</v>
      </c>
    </row>
    <row r="4020" spans="1:3" x14ac:dyDescent="0.3">
      <c r="A4020" s="1" t="s">
        <v>6482</v>
      </c>
      <c r="B4020" s="1" t="str">
        <f t="shared" si="62"/>
        <v>Russia</v>
      </c>
      <c r="C4020" s="1" t="s">
        <v>9</v>
      </c>
    </row>
    <row r="4021" spans="1:3" x14ac:dyDescent="0.3">
      <c r="A4021" s="1" t="s">
        <v>529</v>
      </c>
      <c r="B4021" s="1" t="str">
        <f t="shared" si="62"/>
        <v>Kazakhstan</v>
      </c>
      <c r="C4021" s="1" t="s">
        <v>9</v>
      </c>
    </row>
    <row r="4022" spans="1:3" x14ac:dyDescent="0.3">
      <c r="A4022" s="1" t="s">
        <v>6615</v>
      </c>
      <c r="B4022" s="1" t="str">
        <f t="shared" si="62"/>
        <v>Russia</v>
      </c>
      <c r="C4022" s="1" t="s">
        <v>9</v>
      </c>
    </row>
    <row r="4023" spans="1:3" x14ac:dyDescent="0.3">
      <c r="A4023" s="1" t="s">
        <v>1630</v>
      </c>
      <c r="B4023" s="1" t="str">
        <f t="shared" si="62"/>
        <v>Kazakhstan</v>
      </c>
      <c r="C4023" s="1" t="s">
        <v>9</v>
      </c>
    </row>
    <row r="4024" spans="1:3" x14ac:dyDescent="0.3">
      <c r="A4024" s="1" t="s">
        <v>6899</v>
      </c>
      <c r="B4024" s="1" t="str">
        <f t="shared" si="62"/>
        <v>Russia</v>
      </c>
      <c r="C4024" s="1" t="s">
        <v>9</v>
      </c>
    </row>
    <row r="4025" spans="1:3" x14ac:dyDescent="0.3">
      <c r="A4025" s="1" t="s">
        <v>6272</v>
      </c>
      <c r="B4025" s="1" t="str">
        <f t="shared" si="62"/>
        <v>Kazakhstan</v>
      </c>
      <c r="C4025" s="1" t="s">
        <v>9</v>
      </c>
    </row>
    <row r="4026" spans="1:3" x14ac:dyDescent="0.3">
      <c r="A4026" s="1" t="s">
        <v>6615</v>
      </c>
      <c r="B4026" s="1" t="str">
        <f t="shared" si="62"/>
        <v>Russia</v>
      </c>
      <c r="C4026" s="1" t="s">
        <v>9</v>
      </c>
    </row>
    <row r="4027" spans="1:3" x14ac:dyDescent="0.3">
      <c r="A4027" s="1" t="s">
        <v>6615</v>
      </c>
      <c r="B4027" s="1" t="str">
        <f t="shared" si="62"/>
        <v>Russia</v>
      </c>
      <c r="C4027" s="1" t="s">
        <v>9</v>
      </c>
    </row>
    <row r="4028" spans="1:3" x14ac:dyDescent="0.3">
      <c r="A4028" s="1" t="s">
        <v>529</v>
      </c>
      <c r="B4028" s="1" t="str">
        <f t="shared" si="62"/>
        <v>Kazakhstan</v>
      </c>
      <c r="C4028" s="1" t="s">
        <v>9</v>
      </c>
    </row>
    <row r="4029" spans="1:3" x14ac:dyDescent="0.3">
      <c r="A4029" s="1" t="s">
        <v>6615</v>
      </c>
      <c r="B4029" s="1" t="str">
        <f t="shared" si="62"/>
        <v>Russia</v>
      </c>
      <c r="C4029" s="1" t="s">
        <v>9</v>
      </c>
    </row>
    <row r="4030" spans="1:3" x14ac:dyDescent="0.3">
      <c r="A4030" s="1" t="s">
        <v>714</v>
      </c>
      <c r="B4030" s="1" t="str">
        <f t="shared" si="62"/>
        <v>Japan</v>
      </c>
      <c r="C4030" s="1" t="s">
        <v>9</v>
      </c>
    </row>
    <row r="4031" spans="1:3" x14ac:dyDescent="0.3">
      <c r="A4031" s="1" t="s">
        <v>3038</v>
      </c>
      <c r="B4031" s="1" t="str">
        <f t="shared" si="62"/>
        <v>Russia</v>
      </c>
      <c r="C4031" s="1" t="s">
        <v>9</v>
      </c>
    </row>
    <row r="4032" spans="1:3" x14ac:dyDescent="0.3">
      <c r="A4032" s="1" t="s">
        <v>6615</v>
      </c>
      <c r="B4032" s="1" t="str">
        <f t="shared" si="62"/>
        <v>Russia</v>
      </c>
      <c r="C4032" s="1" t="s">
        <v>9</v>
      </c>
    </row>
    <row r="4033" spans="1:3" x14ac:dyDescent="0.3">
      <c r="A4033" s="1" t="s">
        <v>671</v>
      </c>
      <c r="B4033" s="1" t="str">
        <f t="shared" si="62"/>
        <v>USA</v>
      </c>
      <c r="C4033" s="1" t="s">
        <v>9</v>
      </c>
    </row>
    <row r="4034" spans="1:3" x14ac:dyDescent="0.3">
      <c r="A4034" s="1" t="s">
        <v>130</v>
      </c>
      <c r="B4034" s="1" t="str">
        <f t="shared" ref="B4034:B4097" si="63">TRIM(MID(A4034, FIND("|", SUBSTITUTE(A4034, ",", "|", LEN(A4034) - LEN(SUBSTITUTE(A4034,",", "" )))) + 1, LEN(A4034)))</f>
        <v>Kazakhstan</v>
      </c>
      <c r="C4034" s="1" t="s">
        <v>9</v>
      </c>
    </row>
    <row r="4035" spans="1:3" x14ac:dyDescent="0.3">
      <c r="A4035" s="1" t="s">
        <v>61</v>
      </c>
      <c r="B4035" s="1" t="str">
        <f t="shared" si="63"/>
        <v>Japan</v>
      </c>
      <c r="C4035" s="1" t="s">
        <v>9</v>
      </c>
    </row>
    <row r="4036" spans="1:3" x14ac:dyDescent="0.3">
      <c r="A4036" s="1" t="s">
        <v>130</v>
      </c>
      <c r="B4036" s="1" t="str">
        <f t="shared" si="63"/>
        <v>Kazakhstan</v>
      </c>
      <c r="C4036" s="1" t="s">
        <v>9</v>
      </c>
    </row>
    <row r="4037" spans="1:3" x14ac:dyDescent="0.3">
      <c r="A4037" s="1" t="s">
        <v>114</v>
      </c>
      <c r="B4037" s="1" t="str">
        <f t="shared" si="63"/>
        <v>USA</v>
      </c>
      <c r="C4037" s="1" t="s">
        <v>9</v>
      </c>
    </row>
    <row r="4038" spans="1:3" x14ac:dyDescent="0.3">
      <c r="A4038" s="1" t="s">
        <v>6482</v>
      </c>
      <c r="B4038" s="1" t="str">
        <f t="shared" si="63"/>
        <v>Russia</v>
      </c>
      <c r="C4038" s="1" t="s">
        <v>257</v>
      </c>
    </row>
    <row r="4039" spans="1:3" x14ac:dyDescent="0.3">
      <c r="A4039" s="1" t="s">
        <v>3038</v>
      </c>
      <c r="B4039" s="1" t="str">
        <f t="shared" si="63"/>
        <v>Russia</v>
      </c>
      <c r="C4039" s="1" t="s">
        <v>9</v>
      </c>
    </row>
    <row r="4040" spans="1:3" x14ac:dyDescent="0.3">
      <c r="A4040" s="1" t="s">
        <v>6482</v>
      </c>
      <c r="B4040" s="1" t="str">
        <f t="shared" si="63"/>
        <v>Russia</v>
      </c>
      <c r="C4040" s="1" t="s">
        <v>9</v>
      </c>
    </row>
    <row r="4041" spans="1:3" x14ac:dyDescent="0.3">
      <c r="A4041" s="1" t="s">
        <v>6482</v>
      </c>
      <c r="B4041" s="1" t="str">
        <f t="shared" si="63"/>
        <v>Russia</v>
      </c>
      <c r="C4041" s="1" t="s">
        <v>9</v>
      </c>
    </row>
    <row r="4042" spans="1:3" x14ac:dyDescent="0.3">
      <c r="A4042" s="1" t="s">
        <v>3373</v>
      </c>
      <c r="B4042" s="1" t="str">
        <f t="shared" si="63"/>
        <v>Russia</v>
      </c>
      <c r="C4042" s="1" t="s">
        <v>9</v>
      </c>
    </row>
    <row r="4043" spans="1:3" x14ac:dyDescent="0.3">
      <c r="A4043" s="1" t="s">
        <v>130</v>
      </c>
      <c r="B4043" s="1" t="str">
        <f t="shared" si="63"/>
        <v>Kazakhstan</v>
      </c>
      <c r="C4043" s="1" t="s">
        <v>9</v>
      </c>
    </row>
    <row r="4044" spans="1:3" x14ac:dyDescent="0.3">
      <c r="A4044" s="1" t="s">
        <v>529</v>
      </c>
      <c r="B4044" s="1" t="str">
        <f t="shared" si="63"/>
        <v>Kazakhstan</v>
      </c>
      <c r="C4044" s="1" t="s">
        <v>257</v>
      </c>
    </row>
    <row r="4045" spans="1:3" x14ac:dyDescent="0.3">
      <c r="A4045" s="1" t="s">
        <v>1630</v>
      </c>
      <c r="B4045" s="1" t="str">
        <f t="shared" si="63"/>
        <v>Kazakhstan</v>
      </c>
      <c r="C4045" s="1" t="s">
        <v>9</v>
      </c>
    </row>
    <row r="4046" spans="1:3" x14ac:dyDescent="0.3">
      <c r="A4046" s="1" t="s">
        <v>5557</v>
      </c>
      <c r="B4046" s="1" t="str">
        <f t="shared" si="63"/>
        <v>USA</v>
      </c>
      <c r="C4046" s="1" t="s">
        <v>9</v>
      </c>
    </row>
    <row r="4047" spans="1:3" x14ac:dyDescent="0.3">
      <c r="A4047" s="1" t="s">
        <v>130</v>
      </c>
      <c r="B4047" s="1" t="str">
        <f t="shared" si="63"/>
        <v>Kazakhstan</v>
      </c>
      <c r="C4047" s="1" t="s">
        <v>9</v>
      </c>
    </row>
    <row r="4048" spans="1:3" x14ac:dyDescent="0.3">
      <c r="A4048" s="1" t="s">
        <v>212</v>
      </c>
      <c r="B4048" s="1" t="str">
        <f t="shared" si="63"/>
        <v>Russia</v>
      </c>
      <c r="C4048" s="1" t="s">
        <v>9</v>
      </c>
    </row>
    <row r="4049" spans="1:3" x14ac:dyDescent="0.3">
      <c r="A4049" s="1" t="s">
        <v>1630</v>
      </c>
      <c r="B4049" s="1" t="str">
        <f t="shared" si="63"/>
        <v>Kazakhstan</v>
      </c>
      <c r="C4049" s="1" t="s">
        <v>117</v>
      </c>
    </row>
    <row r="4050" spans="1:3" x14ac:dyDescent="0.3">
      <c r="A4050" s="1" t="s">
        <v>212</v>
      </c>
      <c r="B4050" s="1" t="str">
        <f t="shared" si="63"/>
        <v>Russia</v>
      </c>
      <c r="C4050" s="1" t="s">
        <v>9</v>
      </c>
    </row>
    <row r="4051" spans="1:3" x14ac:dyDescent="0.3">
      <c r="A4051" s="1" t="s">
        <v>529</v>
      </c>
      <c r="B4051" s="1" t="str">
        <f t="shared" si="63"/>
        <v>Kazakhstan</v>
      </c>
      <c r="C4051" s="1" t="s">
        <v>9</v>
      </c>
    </row>
    <row r="4052" spans="1:3" x14ac:dyDescent="0.3">
      <c r="A4052" s="1" t="s">
        <v>3373</v>
      </c>
      <c r="B4052" s="1" t="str">
        <f t="shared" si="63"/>
        <v>Russia</v>
      </c>
      <c r="C4052" s="1" t="s">
        <v>257</v>
      </c>
    </row>
    <row r="4053" spans="1:3" x14ac:dyDescent="0.3">
      <c r="A4053" s="1" t="s">
        <v>130</v>
      </c>
      <c r="B4053" s="1" t="str">
        <f t="shared" si="63"/>
        <v>Kazakhstan</v>
      </c>
      <c r="C4053" s="1" t="s">
        <v>9</v>
      </c>
    </row>
    <row r="4054" spans="1:3" x14ac:dyDescent="0.3">
      <c r="A4054" s="1" t="s">
        <v>27</v>
      </c>
      <c r="B4054" s="1" t="str">
        <f t="shared" si="63"/>
        <v>USA</v>
      </c>
      <c r="C4054" s="1" t="s">
        <v>9</v>
      </c>
    </row>
    <row r="4055" spans="1:3" x14ac:dyDescent="0.3">
      <c r="A4055" s="1" t="s">
        <v>30</v>
      </c>
      <c r="B4055" s="1" t="str">
        <f t="shared" si="63"/>
        <v>USA</v>
      </c>
      <c r="C4055" s="1" t="s">
        <v>9</v>
      </c>
    </row>
    <row r="4056" spans="1:3" x14ac:dyDescent="0.3">
      <c r="A4056" s="1" t="s">
        <v>3373</v>
      </c>
      <c r="B4056" s="1" t="str">
        <f t="shared" si="63"/>
        <v>Russia</v>
      </c>
      <c r="C4056" s="1" t="s">
        <v>9</v>
      </c>
    </row>
    <row r="4057" spans="1:3" x14ac:dyDescent="0.3">
      <c r="A4057" s="1" t="s">
        <v>130</v>
      </c>
      <c r="B4057" s="1" t="str">
        <f t="shared" si="63"/>
        <v>Kazakhstan</v>
      </c>
      <c r="C4057" s="1" t="s">
        <v>9</v>
      </c>
    </row>
    <row r="4058" spans="1:3" x14ac:dyDescent="0.3">
      <c r="A4058" s="1" t="s">
        <v>1630</v>
      </c>
      <c r="B4058" s="1" t="str">
        <f t="shared" si="63"/>
        <v>Kazakhstan</v>
      </c>
      <c r="C4058" s="1" t="s">
        <v>9</v>
      </c>
    </row>
    <row r="4059" spans="1:3" x14ac:dyDescent="0.3">
      <c r="A4059" s="1" t="s">
        <v>11</v>
      </c>
      <c r="B4059" s="1" t="str">
        <f t="shared" si="63"/>
        <v>USA</v>
      </c>
      <c r="C4059" s="1" t="s">
        <v>9</v>
      </c>
    </row>
    <row r="4060" spans="1:3" x14ac:dyDescent="0.3">
      <c r="A4060" s="1" t="s">
        <v>3160</v>
      </c>
      <c r="B4060" s="1" t="str">
        <f t="shared" si="63"/>
        <v>USA</v>
      </c>
      <c r="C4060" s="1" t="s">
        <v>9</v>
      </c>
    </row>
    <row r="4061" spans="1:3" x14ac:dyDescent="0.3">
      <c r="A4061" s="1" t="s">
        <v>4882</v>
      </c>
      <c r="B4061" s="1" t="str">
        <f t="shared" si="63"/>
        <v>Russia</v>
      </c>
      <c r="C4061" s="1" t="s">
        <v>9</v>
      </c>
    </row>
    <row r="4062" spans="1:3" x14ac:dyDescent="0.3">
      <c r="A4062" s="1" t="s">
        <v>6272</v>
      </c>
      <c r="B4062" s="1" t="str">
        <f t="shared" si="63"/>
        <v>Kazakhstan</v>
      </c>
      <c r="C4062" s="1" t="s">
        <v>9</v>
      </c>
    </row>
    <row r="4063" spans="1:3" x14ac:dyDescent="0.3">
      <c r="A4063" s="1" t="s">
        <v>3373</v>
      </c>
      <c r="B4063" s="1" t="str">
        <f t="shared" si="63"/>
        <v>Russia</v>
      </c>
      <c r="C4063" s="1" t="s">
        <v>9</v>
      </c>
    </row>
    <row r="4064" spans="1:3" x14ac:dyDescent="0.3">
      <c r="A4064" s="1" t="s">
        <v>130</v>
      </c>
      <c r="B4064" s="1" t="str">
        <f t="shared" si="63"/>
        <v>Kazakhstan</v>
      </c>
      <c r="C4064" s="1" t="s">
        <v>9</v>
      </c>
    </row>
    <row r="4065" spans="1:3" x14ac:dyDescent="0.3">
      <c r="A4065" s="1" t="s">
        <v>529</v>
      </c>
      <c r="B4065" s="1" t="str">
        <f t="shared" si="63"/>
        <v>Kazakhstan</v>
      </c>
      <c r="C4065" s="1" t="s">
        <v>9</v>
      </c>
    </row>
    <row r="4066" spans="1:3" x14ac:dyDescent="0.3">
      <c r="A4066" s="1" t="s">
        <v>3926</v>
      </c>
      <c r="B4066" s="1" t="str">
        <f t="shared" si="63"/>
        <v>Kazakhstan</v>
      </c>
      <c r="C4066" s="1" t="s">
        <v>9</v>
      </c>
    </row>
    <row r="4067" spans="1:3" x14ac:dyDescent="0.3">
      <c r="A4067" s="1" t="s">
        <v>3038</v>
      </c>
      <c r="B4067" s="1" t="str">
        <f t="shared" si="63"/>
        <v>Russia</v>
      </c>
      <c r="C4067" s="1" t="s">
        <v>9</v>
      </c>
    </row>
    <row r="4068" spans="1:3" x14ac:dyDescent="0.3">
      <c r="A4068" s="1" t="s">
        <v>4092</v>
      </c>
      <c r="B4068" s="1" t="str">
        <f t="shared" si="63"/>
        <v>USA</v>
      </c>
      <c r="C4068" s="1" t="s">
        <v>9</v>
      </c>
    </row>
    <row r="4069" spans="1:3" x14ac:dyDescent="0.3">
      <c r="A4069" s="1" t="s">
        <v>4483</v>
      </c>
      <c r="B4069" s="1" t="str">
        <f t="shared" si="63"/>
        <v>Russia</v>
      </c>
      <c r="C4069" s="1" t="s">
        <v>9</v>
      </c>
    </row>
    <row r="4070" spans="1:3" x14ac:dyDescent="0.3">
      <c r="A4070" s="1" t="s">
        <v>3038</v>
      </c>
      <c r="B4070" s="1" t="str">
        <f t="shared" si="63"/>
        <v>Russia</v>
      </c>
      <c r="C4070" s="1" t="s">
        <v>9</v>
      </c>
    </row>
    <row r="4071" spans="1:3" x14ac:dyDescent="0.3">
      <c r="A4071" s="1" t="s">
        <v>1630</v>
      </c>
      <c r="B4071" s="1" t="str">
        <f t="shared" si="63"/>
        <v>Kazakhstan</v>
      </c>
      <c r="C4071" s="1" t="s">
        <v>9</v>
      </c>
    </row>
    <row r="4072" spans="1:3" x14ac:dyDescent="0.3">
      <c r="A4072" s="1" t="s">
        <v>6272</v>
      </c>
      <c r="B4072" s="1" t="str">
        <f t="shared" si="63"/>
        <v>Kazakhstan</v>
      </c>
      <c r="C4072" s="1" t="s">
        <v>9</v>
      </c>
    </row>
    <row r="4073" spans="1:3" x14ac:dyDescent="0.3">
      <c r="A4073" s="1" t="s">
        <v>3566</v>
      </c>
      <c r="B4073" s="1" t="str">
        <f t="shared" si="63"/>
        <v>Russia</v>
      </c>
      <c r="C4073" s="1" t="s">
        <v>9</v>
      </c>
    </row>
    <row r="4074" spans="1:3" x14ac:dyDescent="0.3">
      <c r="A4074" s="1" t="s">
        <v>6615</v>
      </c>
      <c r="B4074" s="1" t="str">
        <f t="shared" si="63"/>
        <v>Russia</v>
      </c>
      <c r="C4074" s="1" t="s">
        <v>9</v>
      </c>
    </row>
    <row r="4075" spans="1:3" x14ac:dyDescent="0.3">
      <c r="A4075" s="1" t="s">
        <v>5301</v>
      </c>
      <c r="B4075" s="1" t="str">
        <f t="shared" si="63"/>
        <v>China</v>
      </c>
      <c r="C4075" s="1" t="s">
        <v>9</v>
      </c>
    </row>
    <row r="4076" spans="1:3" x14ac:dyDescent="0.3">
      <c r="A4076" s="1" t="s">
        <v>6657</v>
      </c>
      <c r="B4076" s="1" t="str">
        <f t="shared" si="63"/>
        <v>France</v>
      </c>
      <c r="C4076" s="1" t="s">
        <v>257</v>
      </c>
    </row>
    <row r="4077" spans="1:3" x14ac:dyDescent="0.3">
      <c r="A4077" s="1" t="s">
        <v>6615</v>
      </c>
      <c r="B4077" s="1" t="str">
        <f t="shared" si="63"/>
        <v>Russia</v>
      </c>
      <c r="C4077" s="1" t="s">
        <v>9</v>
      </c>
    </row>
    <row r="4078" spans="1:3" x14ac:dyDescent="0.3">
      <c r="A4078" s="1" t="s">
        <v>3926</v>
      </c>
      <c r="B4078" s="1" t="str">
        <f t="shared" si="63"/>
        <v>Kazakhstan</v>
      </c>
      <c r="C4078" s="1" t="s">
        <v>9</v>
      </c>
    </row>
    <row r="4079" spans="1:3" x14ac:dyDescent="0.3">
      <c r="A4079" s="1" t="s">
        <v>61</v>
      </c>
      <c r="B4079" s="1" t="str">
        <f t="shared" si="63"/>
        <v>Japan</v>
      </c>
      <c r="C4079" s="1" t="s">
        <v>9</v>
      </c>
    </row>
    <row r="4080" spans="1:3" x14ac:dyDescent="0.3">
      <c r="A4080" s="1" t="s">
        <v>212</v>
      </c>
      <c r="B4080" s="1" t="str">
        <f t="shared" si="63"/>
        <v>Russia</v>
      </c>
      <c r="C4080" s="1" t="s">
        <v>9</v>
      </c>
    </row>
    <row r="4081" spans="1:3" x14ac:dyDescent="0.3">
      <c r="A4081" s="1" t="s">
        <v>130</v>
      </c>
      <c r="B4081" s="1" t="str">
        <f t="shared" si="63"/>
        <v>Kazakhstan</v>
      </c>
      <c r="C4081" s="1" t="s">
        <v>9</v>
      </c>
    </row>
    <row r="4082" spans="1:3" x14ac:dyDescent="0.3">
      <c r="A4082" s="1" t="s">
        <v>6482</v>
      </c>
      <c r="B4082" s="1" t="str">
        <f t="shared" si="63"/>
        <v>Russia</v>
      </c>
      <c r="C4082" s="1" t="s">
        <v>9</v>
      </c>
    </row>
    <row r="4083" spans="1:3" x14ac:dyDescent="0.3">
      <c r="A4083" s="1" t="s">
        <v>6795</v>
      </c>
      <c r="B4083" s="1" t="str">
        <f t="shared" si="63"/>
        <v>Kazakhstan</v>
      </c>
      <c r="C4083" s="1" t="s">
        <v>9</v>
      </c>
    </row>
    <row r="4084" spans="1:3" x14ac:dyDescent="0.3">
      <c r="A4084" s="1" t="s">
        <v>6615</v>
      </c>
      <c r="B4084" s="1" t="str">
        <f t="shared" si="63"/>
        <v>Russia</v>
      </c>
      <c r="C4084" s="1" t="s">
        <v>9</v>
      </c>
    </row>
    <row r="4085" spans="1:3" x14ac:dyDescent="0.3">
      <c r="A4085" s="1" t="s">
        <v>3160</v>
      </c>
      <c r="B4085" s="1" t="str">
        <f t="shared" si="63"/>
        <v>USA</v>
      </c>
      <c r="C4085" s="1" t="s">
        <v>9</v>
      </c>
    </row>
    <row r="4086" spans="1:3" x14ac:dyDescent="0.3">
      <c r="A4086" s="1" t="s">
        <v>6615</v>
      </c>
      <c r="B4086" s="1" t="str">
        <f t="shared" si="63"/>
        <v>Russia</v>
      </c>
      <c r="C4086" s="1" t="s">
        <v>9</v>
      </c>
    </row>
    <row r="4087" spans="1:3" x14ac:dyDescent="0.3">
      <c r="A4087" s="1" t="s">
        <v>1630</v>
      </c>
      <c r="B4087" s="1" t="str">
        <f t="shared" si="63"/>
        <v>Kazakhstan</v>
      </c>
      <c r="C4087" s="1" t="s">
        <v>9</v>
      </c>
    </row>
    <row r="4088" spans="1:3" x14ac:dyDescent="0.3">
      <c r="A4088" s="1" t="s">
        <v>3038</v>
      </c>
      <c r="B4088" s="1" t="str">
        <f t="shared" si="63"/>
        <v>Russia</v>
      </c>
      <c r="C4088" s="1" t="s">
        <v>9</v>
      </c>
    </row>
    <row r="4089" spans="1:3" x14ac:dyDescent="0.3">
      <c r="A4089" s="1" t="s">
        <v>130</v>
      </c>
      <c r="B4089" s="1" t="str">
        <f t="shared" si="63"/>
        <v>Kazakhstan</v>
      </c>
      <c r="C4089" s="1" t="s">
        <v>9</v>
      </c>
    </row>
    <row r="4090" spans="1:3" x14ac:dyDescent="0.3">
      <c r="A4090" s="1" t="s">
        <v>212</v>
      </c>
      <c r="B4090" s="1" t="str">
        <f t="shared" si="63"/>
        <v>Russia</v>
      </c>
      <c r="C4090" s="1" t="s">
        <v>9</v>
      </c>
    </row>
    <row r="4091" spans="1:3" x14ac:dyDescent="0.3">
      <c r="A4091" s="1" t="s">
        <v>4882</v>
      </c>
      <c r="B4091" s="1" t="str">
        <f t="shared" si="63"/>
        <v>Russia</v>
      </c>
      <c r="C4091" s="1" t="s">
        <v>9</v>
      </c>
    </row>
    <row r="4092" spans="1:3" x14ac:dyDescent="0.3">
      <c r="A4092" s="1" t="s">
        <v>3038</v>
      </c>
      <c r="B4092" s="1" t="str">
        <f t="shared" si="63"/>
        <v>Russia</v>
      </c>
      <c r="C4092" s="1" t="s">
        <v>9</v>
      </c>
    </row>
    <row r="4093" spans="1:3" x14ac:dyDescent="0.3">
      <c r="A4093" s="1" t="s">
        <v>6272</v>
      </c>
      <c r="B4093" s="1" t="str">
        <f t="shared" si="63"/>
        <v>Kazakhstan</v>
      </c>
      <c r="C4093" s="1" t="s">
        <v>257</v>
      </c>
    </row>
    <row r="4094" spans="1:3" x14ac:dyDescent="0.3">
      <c r="A4094" s="1" t="s">
        <v>1630</v>
      </c>
      <c r="B4094" s="1" t="str">
        <f t="shared" si="63"/>
        <v>Kazakhstan</v>
      </c>
      <c r="C4094" s="1" t="s">
        <v>9</v>
      </c>
    </row>
    <row r="4095" spans="1:3" x14ac:dyDescent="0.3">
      <c r="A4095" s="1" t="s">
        <v>6482</v>
      </c>
      <c r="B4095" s="1" t="str">
        <f t="shared" si="63"/>
        <v>Russia</v>
      </c>
      <c r="C4095" s="1" t="s">
        <v>9</v>
      </c>
    </row>
    <row r="4096" spans="1:3" x14ac:dyDescent="0.3">
      <c r="A4096" s="1" t="s">
        <v>114</v>
      </c>
      <c r="B4096" s="1" t="str">
        <f t="shared" si="63"/>
        <v>USA</v>
      </c>
      <c r="C4096" s="1" t="s">
        <v>9</v>
      </c>
    </row>
    <row r="4097" spans="1:3" x14ac:dyDescent="0.3">
      <c r="A4097" s="1" t="s">
        <v>212</v>
      </c>
      <c r="B4097" s="1" t="str">
        <f t="shared" si="63"/>
        <v>Russia</v>
      </c>
      <c r="C4097" s="1" t="s">
        <v>9</v>
      </c>
    </row>
    <row r="4098" spans="1:3" x14ac:dyDescent="0.3">
      <c r="A4098" s="1" t="s">
        <v>1630</v>
      </c>
      <c r="B4098" s="1" t="str">
        <f t="shared" ref="B4098:B4161" si="64">TRIM(MID(A4098, FIND("|", SUBSTITUTE(A4098, ",", "|", LEN(A4098) - LEN(SUBSTITUTE(A4098,",", "" )))) + 1, LEN(A4098)))</f>
        <v>Kazakhstan</v>
      </c>
      <c r="C4098" s="1" t="s">
        <v>9</v>
      </c>
    </row>
    <row r="4099" spans="1:3" x14ac:dyDescent="0.3">
      <c r="A4099" s="1" t="s">
        <v>3373</v>
      </c>
      <c r="B4099" s="1" t="str">
        <f t="shared" si="64"/>
        <v>Russia</v>
      </c>
      <c r="C4099" s="1" t="s">
        <v>9</v>
      </c>
    </row>
    <row r="4100" spans="1:3" x14ac:dyDescent="0.3">
      <c r="A4100" s="1" t="s">
        <v>6615</v>
      </c>
      <c r="B4100" s="1" t="str">
        <f t="shared" si="64"/>
        <v>Russia</v>
      </c>
      <c r="C4100" s="1" t="s">
        <v>9</v>
      </c>
    </row>
    <row r="4101" spans="1:3" x14ac:dyDescent="0.3">
      <c r="A4101" s="1" t="s">
        <v>6615</v>
      </c>
      <c r="B4101" s="1" t="str">
        <f t="shared" si="64"/>
        <v>Russia</v>
      </c>
      <c r="C4101" s="1" t="s">
        <v>9</v>
      </c>
    </row>
    <row r="4102" spans="1:3" x14ac:dyDescent="0.3">
      <c r="A4102" s="1" t="s">
        <v>3373</v>
      </c>
      <c r="B4102" s="1" t="str">
        <f t="shared" si="64"/>
        <v>Russia</v>
      </c>
      <c r="C4102" s="1" t="s">
        <v>9</v>
      </c>
    </row>
    <row r="4103" spans="1:3" x14ac:dyDescent="0.3">
      <c r="A4103" s="1" t="s">
        <v>30</v>
      </c>
      <c r="B4103" s="1" t="str">
        <f t="shared" si="64"/>
        <v>USA</v>
      </c>
      <c r="C4103" s="1" t="s">
        <v>9</v>
      </c>
    </row>
    <row r="4104" spans="1:3" x14ac:dyDescent="0.3">
      <c r="A4104" s="1" t="s">
        <v>6615</v>
      </c>
      <c r="B4104" s="1" t="str">
        <f t="shared" si="64"/>
        <v>Russia</v>
      </c>
      <c r="C4104" s="1" t="s">
        <v>9</v>
      </c>
    </row>
    <row r="4105" spans="1:3" x14ac:dyDescent="0.3">
      <c r="A4105" s="1" t="s">
        <v>1630</v>
      </c>
      <c r="B4105" s="1" t="str">
        <f t="shared" si="64"/>
        <v>Kazakhstan</v>
      </c>
      <c r="C4105" s="1" t="s">
        <v>9</v>
      </c>
    </row>
    <row r="4106" spans="1:3" x14ac:dyDescent="0.3">
      <c r="A4106" s="1" t="s">
        <v>130</v>
      </c>
      <c r="B4106" s="1" t="str">
        <f t="shared" si="64"/>
        <v>Kazakhstan</v>
      </c>
      <c r="C4106" s="1" t="s">
        <v>9</v>
      </c>
    </row>
    <row r="4107" spans="1:3" x14ac:dyDescent="0.3">
      <c r="A4107" s="1" t="s">
        <v>6482</v>
      </c>
      <c r="B4107" s="1" t="str">
        <f t="shared" si="64"/>
        <v>Russia</v>
      </c>
      <c r="C4107" s="1" t="s">
        <v>117</v>
      </c>
    </row>
    <row r="4108" spans="1:3" x14ac:dyDescent="0.3">
      <c r="A4108" s="1" t="s">
        <v>6795</v>
      </c>
      <c r="B4108" s="1" t="str">
        <f t="shared" si="64"/>
        <v>Kazakhstan</v>
      </c>
      <c r="C4108" s="1" t="s">
        <v>9</v>
      </c>
    </row>
    <row r="4109" spans="1:3" x14ac:dyDescent="0.3">
      <c r="A4109" s="1" t="s">
        <v>130</v>
      </c>
      <c r="B4109" s="1" t="str">
        <f t="shared" si="64"/>
        <v>Kazakhstan</v>
      </c>
      <c r="C4109" s="1" t="s">
        <v>257</v>
      </c>
    </row>
    <row r="4110" spans="1:3" x14ac:dyDescent="0.3">
      <c r="A4110" s="1" t="s">
        <v>4483</v>
      </c>
      <c r="B4110" s="1" t="str">
        <f t="shared" si="64"/>
        <v>Russia</v>
      </c>
      <c r="C4110" s="1" t="s">
        <v>9</v>
      </c>
    </row>
    <row r="4111" spans="1:3" x14ac:dyDescent="0.3">
      <c r="A4111" s="1" t="s">
        <v>3478</v>
      </c>
      <c r="B4111" s="1" t="str">
        <f t="shared" si="64"/>
        <v>USA</v>
      </c>
      <c r="C4111" s="1" t="s">
        <v>9</v>
      </c>
    </row>
    <row r="4112" spans="1:3" x14ac:dyDescent="0.3">
      <c r="A4112" s="1" t="s">
        <v>130</v>
      </c>
      <c r="B4112" s="1" t="str">
        <f t="shared" si="64"/>
        <v>Kazakhstan</v>
      </c>
      <c r="C4112" s="1" t="s">
        <v>9</v>
      </c>
    </row>
    <row r="4113" spans="1:3" x14ac:dyDescent="0.3">
      <c r="A4113" s="1" t="s">
        <v>212</v>
      </c>
      <c r="B4113" s="1" t="str">
        <f t="shared" si="64"/>
        <v>Russia</v>
      </c>
      <c r="C4113" s="1" t="s">
        <v>9</v>
      </c>
    </row>
    <row r="4114" spans="1:3" x14ac:dyDescent="0.3">
      <c r="A4114" s="1" t="s">
        <v>6482</v>
      </c>
      <c r="B4114" s="1" t="str">
        <f t="shared" si="64"/>
        <v>Russia</v>
      </c>
      <c r="C4114" s="1" t="s">
        <v>9</v>
      </c>
    </row>
    <row r="4115" spans="1:3" x14ac:dyDescent="0.3">
      <c r="A4115" s="1" t="s">
        <v>6899</v>
      </c>
      <c r="B4115" s="1" t="str">
        <f t="shared" si="64"/>
        <v>Russia</v>
      </c>
      <c r="C4115" s="1" t="s">
        <v>9</v>
      </c>
    </row>
    <row r="4116" spans="1:3" x14ac:dyDescent="0.3">
      <c r="A4116" s="1" t="s">
        <v>130</v>
      </c>
      <c r="B4116" s="1" t="str">
        <f t="shared" si="64"/>
        <v>Kazakhstan</v>
      </c>
      <c r="C4116" s="1" t="s">
        <v>9</v>
      </c>
    </row>
    <row r="4117" spans="1:3" x14ac:dyDescent="0.3">
      <c r="A4117" s="1" t="s">
        <v>3926</v>
      </c>
      <c r="B4117" s="1" t="str">
        <f t="shared" si="64"/>
        <v>Kazakhstan</v>
      </c>
      <c r="C4117" s="1" t="s">
        <v>9</v>
      </c>
    </row>
    <row r="4118" spans="1:3" x14ac:dyDescent="0.3">
      <c r="A4118" s="1" t="s">
        <v>3373</v>
      </c>
      <c r="B4118" s="1" t="str">
        <f t="shared" si="64"/>
        <v>Russia</v>
      </c>
      <c r="C4118" s="1" t="s">
        <v>9</v>
      </c>
    </row>
    <row r="4119" spans="1:3" x14ac:dyDescent="0.3">
      <c r="A4119" s="1" t="s">
        <v>212</v>
      </c>
      <c r="B4119" s="1" t="str">
        <f t="shared" si="64"/>
        <v>Russia</v>
      </c>
      <c r="C4119" s="1" t="s">
        <v>9</v>
      </c>
    </row>
    <row r="4120" spans="1:3" x14ac:dyDescent="0.3">
      <c r="A4120" s="1" t="s">
        <v>130</v>
      </c>
      <c r="B4120" s="1" t="str">
        <f t="shared" si="64"/>
        <v>Kazakhstan</v>
      </c>
      <c r="C4120" s="1" t="s">
        <v>9</v>
      </c>
    </row>
    <row r="4121" spans="1:3" x14ac:dyDescent="0.3">
      <c r="A4121" s="1" t="s">
        <v>212</v>
      </c>
      <c r="B4121" s="1" t="str">
        <f t="shared" si="64"/>
        <v>Russia</v>
      </c>
      <c r="C4121" s="1" t="s">
        <v>9</v>
      </c>
    </row>
    <row r="4122" spans="1:3" x14ac:dyDescent="0.3">
      <c r="A4122" s="1" t="s">
        <v>1630</v>
      </c>
      <c r="B4122" s="1" t="str">
        <f t="shared" si="64"/>
        <v>Kazakhstan</v>
      </c>
      <c r="C4122" s="1" t="s">
        <v>9</v>
      </c>
    </row>
    <row r="4123" spans="1:3" x14ac:dyDescent="0.3">
      <c r="A4123" s="1" t="s">
        <v>130</v>
      </c>
      <c r="B4123" s="1" t="str">
        <f t="shared" si="64"/>
        <v>Kazakhstan</v>
      </c>
      <c r="C4123" s="1" t="s">
        <v>9</v>
      </c>
    </row>
    <row r="4124" spans="1:3" x14ac:dyDescent="0.3">
      <c r="A4124" s="1" t="s">
        <v>6615</v>
      </c>
      <c r="B4124" s="1" t="str">
        <f t="shared" si="64"/>
        <v>Russia</v>
      </c>
      <c r="C4124" s="1" t="s">
        <v>9</v>
      </c>
    </row>
    <row r="4125" spans="1:3" x14ac:dyDescent="0.3">
      <c r="A4125" s="1" t="s">
        <v>529</v>
      </c>
      <c r="B4125" s="1" t="str">
        <f t="shared" si="64"/>
        <v>Kazakhstan</v>
      </c>
      <c r="C4125" s="1" t="s">
        <v>9</v>
      </c>
    </row>
    <row r="4126" spans="1:3" x14ac:dyDescent="0.3">
      <c r="A4126" s="1" t="s">
        <v>6615</v>
      </c>
      <c r="B4126" s="1" t="str">
        <f t="shared" si="64"/>
        <v>Russia</v>
      </c>
      <c r="C4126" s="1" t="s">
        <v>257</v>
      </c>
    </row>
    <row r="4127" spans="1:3" x14ac:dyDescent="0.3">
      <c r="A4127" s="1" t="s">
        <v>3926</v>
      </c>
      <c r="B4127" s="1" t="str">
        <f t="shared" si="64"/>
        <v>Kazakhstan</v>
      </c>
      <c r="C4127" s="1" t="s">
        <v>9</v>
      </c>
    </row>
    <row r="4128" spans="1:3" x14ac:dyDescent="0.3">
      <c r="A4128" s="1" t="s">
        <v>1630</v>
      </c>
      <c r="B4128" s="1" t="str">
        <f t="shared" si="64"/>
        <v>Kazakhstan</v>
      </c>
      <c r="C4128" s="1" t="s">
        <v>9</v>
      </c>
    </row>
    <row r="4129" spans="1:3" x14ac:dyDescent="0.3">
      <c r="A4129" s="1" t="s">
        <v>27</v>
      </c>
      <c r="B4129" s="1" t="str">
        <f t="shared" si="64"/>
        <v>USA</v>
      </c>
      <c r="C4129" s="1" t="s">
        <v>9</v>
      </c>
    </row>
    <row r="4130" spans="1:3" x14ac:dyDescent="0.3">
      <c r="A4130" s="1" t="s">
        <v>6482</v>
      </c>
      <c r="B4130" s="1" t="str">
        <f t="shared" si="64"/>
        <v>Russia</v>
      </c>
      <c r="C4130" s="1" t="s">
        <v>9</v>
      </c>
    </row>
    <row r="4131" spans="1:3" x14ac:dyDescent="0.3">
      <c r="A4131" s="1" t="s">
        <v>3038</v>
      </c>
      <c r="B4131" s="1" t="str">
        <f t="shared" si="64"/>
        <v>Russia</v>
      </c>
      <c r="C4131" s="1" t="s">
        <v>9</v>
      </c>
    </row>
    <row r="4132" spans="1:3" x14ac:dyDescent="0.3">
      <c r="A4132" s="1" t="s">
        <v>3926</v>
      </c>
      <c r="B4132" s="1" t="str">
        <f t="shared" si="64"/>
        <v>Kazakhstan</v>
      </c>
      <c r="C4132" s="1" t="s">
        <v>9</v>
      </c>
    </row>
    <row r="4133" spans="1:3" x14ac:dyDescent="0.3">
      <c r="A4133" s="1" t="s">
        <v>3373</v>
      </c>
      <c r="B4133" s="1" t="str">
        <f t="shared" si="64"/>
        <v>Russia</v>
      </c>
      <c r="C4133" s="1" t="s">
        <v>9</v>
      </c>
    </row>
    <row r="4134" spans="1:3" x14ac:dyDescent="0.3">
      <c r="A4134" s="1" t="s">
        <v>6615</v>
      </c>
      <c r="B4134" s="1" t="str">
        <f t="shared" si="64"/>
        <v>Russia</v>
      </c>
      <c r="C4134" s="1" t="s">
        <v>9</v>
      </c>
    </row>
    <row r="4135" spans="1:3" x14ac:dyDescent="0.3">
      <c r="A4135" s="1" t="s">
        <v>130</v>
      </c>
      <c r="B4135" s="1" t="str">
        <f t="shared" si="64"/>
        <v>Kazakhstan</v>
      </c>
      <c r="C4135" s="1" t="s">
        <v>9</v>
      </c>
    </row>
    <row r="4136" spans="1:3" x14ac:dyDescent="0.3">
      <c r="A4136" s="1" t="s">
        <v>4882</v>
      </c>
      <c r="B4136" s="1" t="str">
        <f t="shared" si="64"/>
        <v>Russia</v>
      </c>
      <c r="C4136" s="1" t="s">
        <v>9</v>
      </c>
    </row>
    <row r="4137" spans="1:3" x14ac:dyDescent="0.3">
      <c r="A4137" s="1" t="s">
        <v>6272</v>
      </c>
      <c r="B4137" s="1" t="str">
        <f t="shared" si="64"/>
        <v>Kazakhstan</v>
      </c>
      <c r="C4137" s="1" t="s">
        <v>9</v>
      </c>
    </row>
    <row r="4138" spans="1:3" x14ac:dyDescent="0.3">
      <c r="A4138" s="1" t="s">
        <v>6615</v>
      </c>
      <c r="B4138" s="1" t="str">
        <f t="shared" si="64"/>
        <v>Russia</v>
      </c>
      <c r="C4138" s="1" t="s">
        <v>9</v>
      </c>
    </row>
    <row r="4139" spans="1:3" x14ac:dyDescent="0.3">
      <c r="A4139" s="1" t="s">
        <v>3478</v>
      </c>
      <c r="B4139" s="1" t="str">
        <f t="shared" si="64"/>
        <v>USA</v>
      </c>
      <c r="C4139" s="1" t="s">
        <v>9</v>
      </c>
    </row>
    <row r="4140" spans="1:3" x14ac:dyDescent="0.3">
      <c r="A4140" s="1" t="s">
        <v>6482</v>
      </c>
      <c r="B4140" s="1" t="str">
        <f t="shared" si="64"/>
        <v>Russia</v>
      </c>
      <c r="C4140" s="1" t="s">
        <v>9</v>
      </c>
    </row>
    <row r="4141" spans="1:3" x14ac:dyDescent="0.3">
      <c r="A4141" s="1" t="s">
        <v>3038</v>
      </c>
      <c r="B4141" s="1" t="str">
        <f t="shared" si="64"/>
        <v>Russia</v>
      </c>
      <c r="C4141" s="1" t="s">
        <v>9</v>
      </c>
    </row>
    <row r="4142" spans="1:3" x14ac:dyDescent="0.3">
      <c r="A4142" s="1" t="s">
        <v>130</v>
      </c>
      <c r="B4142" s="1" t="str">
        <f t="shared" si="64"/>
        <v>Kazakhstan</v>
      </c>
      <c r="C4142" s="1" t="s">
        <v>9</v>
      </c>
    </row>
    <row r="4143" spans="1:3" x14ac:dyDescent="0.3">
      <c r="A4143" s="1" t="s">
        <v>3038</v>
      </c>
      <c r="B4143" s="1" t="str">
        <f t="shared" si="64"/>
        <v>Russia</v>
      </c>
      <c r="C4143" s="1" t="s">
        <v>9</v>
      </c>
    </row>
    <row r="4144" spans="1:3" x14ac:dyDescent="0.3">
      <c r="A4144" s="1" t="s">
        <v>6482</v>
      </c>
      <c r="B4144" s="1" t="str">
        <f t="shared" si="64"/>
        <v>Russia</v>
      </c>
      <c r="C4144" s="1" t="s">
        <v>9</v>
      </c>
    </row>
    <row r="4145" spans="1:3" x14ac:dyDescent="0.3">
      <c r="A4145" s="1" t="s">
        <v>4483</v>
      </c>
      <c r="B4145" s="1" t="str">
        <f t="shared" si="64"/>
        <v>Russia</v>
      </c>
      <c r="C4145" s="1" t="s">
        <v>9</v>
      </c>
    </row>
    <row r="4146" spans="1:3" x14ac:dyDescent="0.3">
      <c r="A4146" s="1" t="s">
        <v>3373</v>
      </c>
      <c r="B4146" s="1" t="str">
        <f t="shared" si="64"/>
        <v>Russia</v>
      </c>
      <c r="C4146" s="1" t="s">
        <v>9</v>
      </c>
    </row>
    <row r="4147" spans="1:3" x14ac:dyDescent="0.3">
      <c r="A4147" s="1" t="s">
        <v>6615</v>
      </c>
      <c r="B4147" s="1" t="str">
        <f t="shared" si="64"/>
        <v>Russia</v>
      </c>
      <c r="C4147" s="1" t="s">
        <v>9</v>
      </c>
    </row>
    <row r="4148" spans="1:3" x14ac:dyDescent="0.3">
      <c r="A4148" s="1" t="s">
        <v>30</v>
      </c>
      <c r="B4148" s="1" t="str">
        <f t="shared" si="64"/>
        <v>USA</v>
      </c>
      <c r="C4148" s="1" t="s">
        <v>9</v>
      </c>
    </row>
    <row r="4149" spans="1:3" x14ac:dyDescent="0.3">
      <c r="A4149" s="1" t="s">
        <v>6615</v>
      </c>
      <c r="B4149" s="1" t="str">
        <f t="shared" si="64"/>
        <v>Russia</v>
      </c>
      <c r="C4149" s="1" t="s">
        <v>9</v>
      </c>
    </row>
    <row r="4150" spans="1:3" x14ac:dyDescent="0.3">
      <c r="A4150" s="1" t="s">
        <v>529</v>
      </c>
      <c r="B4150" s="1" t="str">
        <f t="shared" si="64"/>
        <v>Kazakhstan</v>
      </c>
      <c r="C4150" s="1" t="s">
        <v>9</v>
      </c>
    </row>
    <row r="4151" spans="1:3" x14ac:dyDescent="0.3">
      <c r="A4151" s="1" t="s">
        <v>11</v>
      </c>
      <c r="B4151" s="1" t="str">
        <f t="shared" si="64"/>
        <v>USA</v>
      </c>
      <c r="C4151" s="1" t="s">
        <v>9</v>
      </c>
    </row>
    <row r="4152" spans="1:3" x14ac:dyDescent="0.3">
      <c r="A4152" s="1" t="s">
        <v>6615</v>
      </c>
      <c r="B4152" s="1" t="str">
        <f t="shared" si="64"/>
        <v>Russia</v>
      </c>
      <c r="C4152" s="1" t="s">
        <v>9</v>
      </c>
    </row>
    <row r="4153" spans="1:3" x14ac:dyDescent="0.3">
      <c r="A4153" s="1" t="s">
        <v>4149</v>
      </c>
      <c r="B4153" s="1" t="str">
        <f t="shared" si="64"/>
        <v>USA</v>
      </c>
      <c r="C4153" s="1" t="s">
        <v>9</v>
      </c>
    </row>
    <row r="4154" spans="1:3" x14ac:dyDescent="0.3">
      <c r="A4154" s="1" t="s">
        <v>4882</v>
      </c>
      <c r="B4154" s="1" t="str">
        <f t="shared" si="64"/>
        <v>Russia</v>
      </c>
      <c r="C4154" s="1" t="s">
        <v>257</v>
      </c>
    </row>
    <row r="4155" spans="1:3" x14ac:dyDescent="0.3">
      <c r="A4155" s="1" t="s">
        <v>3038</v>
      </c>
      <c r="B4155" s="1" t="str">
        <f t="shared" si="64"/>
        <v>Russia</v>
      </c>
      <c r="C4155" s="1" t="s">
        <v>9</v>
      </c>
    </row>
    <row r="4156" spans="1:3" x14ac:dyDescent="0.3">
      <c r="A4156" s="1" t="s">
        <v>6615</v>
      </c>
      <c r="B4156" s="1" t="str">
        <f t="shared" si="64"/>
        <v>Russia</v>
      </c>
      <c r="C4156" s="1" t="s">
        <v>9</v>
      </c>
    </row>
    <row r="4157" spans="1:3" x14ac:dyDescent="0.3">
      <c r="A4157" s="1" t="s">
        <v>3478</v>
      </c>
      <c r="B4157" s="1" t="str">
        <f t="shared" si="64"/>
        <v>USA</v>
      </c>
      <c r="C4157" s="1" t="s">
        <v>9</v>
      </c>
    </row>
    <row r="4158" spans="1:3" x14ac:dyDescent="0.3">
      <c r="A4158" s="1" t="s">
        <v>3038</v>
      </c>
      <c r="B4158" s="1" t="str">
        <f t="shared" si="64"/>
        <v>Russia</v>
      </c>
      <c r="C4158" s="1" t="s">
        <v>9</v>
      </c>
    </row>
    <row r="4159" spans="1:3" x14ac:dyDescent="0.3">
      <c r="A4159" s="1" t="s">
        <v>6482</v>
      </c>
      <c r="B4159" s="1" t="str">
        <f t="shared" si="64"/>
        <v>Russia</v>
      </c>
      <c r="C4159" s="1" t="s">
        <v>9</v>
      </c>
    </row>
    <row r="4160" spans="1:3" x14ac:dyDescent="0.3">
      <c r="A4160" s="1" t="s">
        <v>6615</v>
      </c>
      <c r="B4160" s="1" t="str">
        <f t="shared" si="64"/>
        <v>Russia</v>
      </c>
      <c r="C4160" s="1" t="s">
        <v>9</v>
      </c>
    </row>
    <row r="4161" spans="1:3" x14ac:dyDescent="0.3">
      <c r="A4161" s="1" t="s">
        <v>6795</v>
      </c>
      <c r="B4161" s="1" t="str">
        <f t="shared" si="64"/>
        <v>Kazakhstan</v>
      </c>
      <c r="C4161" s="1" t="s">
        <v>9</v>
      </c>
    </row>
    <row r="4162" spans="1:3" x14ac:dyDescent="0.3">
      <c r="A4162" s="1" t="s">
        <v>6272</v>
      </c>
      <c r="B4162" s="1" t="str">
        <f t="shared" ref="B4162:B4225" si="65">TRIM(MID(A4162, FIND("|", SUBSTITUTE(A4162, ",", "|", LEN(A4162) - LEN(SUBSTITUTE(A4162,",", "" )))) + 1, LEN(A4162)))</f>
        <v>Kazakhstan</v>
      </c>
      <c r="C4162" s="1" t="s">
        <v>9</v>
      </c>
    </row>
    <row r="4163" spans="1:3" x14ac:dyDescent="0.3">
      <c r="A4163" s="1" t="s">
        <v>130</v>
      </c>
      <c r="B4163" s="1" t="str">
        <f t="shared" si="65"/>
        <v>Kazakhstan</v>
      </c>
      <c r="C4163" s="1" t="s">
        <v>9</v>
      </c>
    </row>
    <row r="4164" spans="1:3" x14ac:dyDescent="0.3">
      <c r="A4164" s="1" t="s">
        <v>3373</v>
      </c>
      <c r="B4164" s="1" t="str">
        <f t="shared" si="65"/>
        <v>Russia</v>
      </c>
      <c r="C4164" s="1" t="s">
        <v>9</v>
      </c>
    </row>
    <row r="4165" spans="1:3" x14ac:dyDescent="0.3">
      <c r="A4165" s="1" t="s">
        <v>4249</v>
      </c>
      <c r="B4165" s="1" t="str">
        <f t="shared" si="65"/>
        <v>USA</v>
      </c>
      <c r="C4165" s="1" t="s">
        <v>9</v>
      </c>
    </row>
    <row r="4166" spans="1:3" x14ac:dyDescent="0.3">
      <c r="A4166" s="1" t="s">
        <v>3038</v>
      </c>
      <c r="B4166" s="1" t="str">
        <f t="shared" si="65"/>
        <v>Russia</v>
      </c>
      <c r="C4166" s="1" t="s">
        <v>9</v>
      </c>
    </row>
    <row r="4167" spans="1:3" x14ac:dyDescent="0.3">
      <c r="A4167" s="1" t="s">
        <v>3478</v>
      </c>
      <c r="B4167" s="1" t="str">
        <f t="shared" si="65"/>
        <v>USA</v>
      </c>
      <c r="C4167" s="1" t="s">
        <v>9</v>
      </c>
    </row>
    <row r="4168" spans="1:3" x14ac:dyDescent="0.3">
      <c r="A4168" s="1" t="s">
        <v>6482</v>
      </c>
      <c r="B4168" s="1" t="str">
        <f t="shared" si="65"/>
        <v>Russia</v>
      </c>
      <c r="C4168" s="1" t="s">
        <v>9</v>
      </c>
    </row>
    <row r="4169" spans="1:3" x14ac:dyDescent="0.3">
      <c r="A4169" s="1" t="s">
        <v>6615</v>
      </c>
      <c r="B4169" s="1" t="str">
        <f t="shared" si="65"/>
        <v>Russia</v>
      </c>
      <c r="C4169" s="1" t="s">
        <v>9</v>
      </c>
    </row>
    <row r="4170" spans="1:3" x14ac:dyDescent="0.3">
      <c r="A4170" s="1" t="s">
        <v>6482</v>
      </c>
      <c r="B4170" s="1" t="str">
        <f t="shared" si="65"/>
        <v>Russia</v>
      </c>
      <c r="C4170" s="1" t="s">
        <v>9</v>
      </c>
    </row>
    <row r="4171" spans="1:3" x14ac:dyDescent="0.3">
      <c r="A4171" s="1" t="s">
        <v>1630</v>
      </c>
      <c r="B4171" s="1" t="str">
        <f t="shared" si="65"/>
        <v>Kazakhstan</v>
      </c>
      <c r="C4171" s="1" t="s">
        <v>9</v>
      </c>
    </row>
    <row r="4172" spans="1:3" x14ac:dyDescent="0.3">
      <c r="A4172" s="1" t="s">
        <v>6657</v>
      </c>
      <c r="B4172" s="1" t="str">
        <f t="shared" si="65"/>
        <v>France</v>
      </c>
      <c r="C4172" s="1" t="s">
        <v>9</v>
      </c>
    </row>
    <row r="4173" spans="1:3" x14ac:dyDescent="0.3">
      <c r="A4173" s="1" t="s">
        <v>130</v>
      </c>
      <c r="B4173" s="1" t="str">
        <f t="shared" si="65"/>
        <v>Kazakhstan</v>
      </c>
      <c r="C4173" s="1" t="s">
        <v>9</v>
      </c>
    </row>
    <row r="4174" spans="1:3" x14ac:dyDescent="0.3">
      <c r="A4174" s="1" t="s">
        <v>671</v>
      </c>
      <c r="B4174" s="1" t="str">
        <f t="shared" si="65"/>
        <v>USA</v>
      </c>
      <c r="C4174" s="1" t="s">
        <v>257</v>
      </c>
    </row>
    <row r="4175" spans="1:3" x14ac:dyDescent="0.3">
      <c r="A4175" s="1" t="s">
        <v>6482</v>
      </c>
      <c r="B4175" s="1" t="str">
        <f t="shared" si="65"/>
        <v>Russia</v>
      </c>
      <c r="C4175" s="1" t="s">
        <v>9</v>
      </c>
    </row>
    <row r="4176" spans="1:3" x14ac:dyDescent="0.3">
      <c r="A4176" s="1" t="s">
        <v>4092</v>
      </c>
      <c r="B4176" s="1" t="str">
        <f t="shared" si="65"/>
        <v>USA</v>
      </c>
      <c r="C4176" s="1" t="s">
        <v>9</v>
      </c>
    </row>
    <row r="4177" spans="1:3" x14ac:dyDescent="0.3">
      <c r="A4177" s="1" t="s">
        <v>130</v>
      </c>
      <c r="B4177" s="1" t="str">
        <f t="shared" si="65"/>
        <v>Kazakhstan</v>
      </c>
      <c r="C4177" s="1" t="s">
        <v>9</v>
      </c>
    </row>
    <row r="4178" spans="1:3" x14ac:dyDescent="0.3">
      <c r="A4178" s="1" t="s">
        <v>4483</v>
      </c>
      <c r="B4178" s="1" t="str">
        <f t="shared" si="65"/>
        <v>Russia</v>
      </c>
      <c r="C4178" s="1" t="s">
        <v>9</v>
      </c>
    </row>
    <row r="4179" spans="1:3" x14ac:dyDescent="0.3">
      <c r="A4179" s="1" t="s">
        <v>6482</v>
      </c>
      <c r="B4179" s="1" t="str">
        <f t="shared" si="65"/>
        <v>Russia</v>
      </c>
      <c r="C4179" s="1" t="s">
        <v>9</v>
      </c>
    </row>
    <row r="4180" spans="1:3" x14ac:dyDescent="0.3">
      <c r="A4180" s="1" t="s">
        <v>4882</v>
      </c>
      <c r="B4180" s="1" t="str">
        <f t="shared" si="65"/>
        <v>Russia</v>
      </c>
      <c r="C4180" s="1" t="s">
        <v>9</v>
      </c>
    </row>
    <row r="4181" spans="1:3" x14ac:dyDescent="0.3">
      <c r="A4181" s="1" t="s">
        <v>3478</v>
      </c>
      <c r="B4181" s="1" t="str">
        <f t="shared" si="65"/>
        <v>USA</v>
      </c>
      <c r="C4181" s="1" t="s">
        <v>9</v>
      </c>
    </row>
    <row r="4182" spans="1:3" x14ac:dyDescent="0.3">
      <c r="A4182" s="1" t="s">
        <v>6615</v>
      </c>
      <c r="B4182" s="1" t="str">
        <f t="shared" si="65"/>
        <v>Russia</v>
      </c>
      <c r="C4182" s="1" t="s">
        <v>9</v>
      </c>
    </row>
    <row r="4183" spans="1:3" x14ac:dyDescent="0.3">
      <c r="A4183" s="1" t="s">
        <v>130</v>
      </c>
      <c r="B4183" s="1" t="str">
        <f t="shared" si="65"/>
        <v>Kazakhstan</v>
      </c>
      <c r="C4183" s="1" t="s">
        <v>9</v>
      </c>
    </row>
    <row r="4184" spans="1:3" x14ac:dyDescent="0.3">
      <c r="A4184" s="1" t="s">
        <v>30</v>
      </c>
      <c r="B4184" s="1" t="str">
        <f t="shared" si="65"/>
        <v>USA</v>
      </c>
      <c r="C4184" s="1" t="s">
        <v>9</v>
      </c>
    </row>
    <row r="4185" spans="1:3" x14ac:dyDescent="0.3">
      <c r="A4185" s="1" t="s">
        <v>529</v>
      </c>
      <c r="B4185" s="1" t="str">
        <f t="shared" si="65"/>
        <v>Kazakhstan</v>
      </c>
      <c r="C4185" s="1" t="s">
        <v>9</v>
      </c>
    </row>
    <row r="4186" spans="1:3" x14ac:dyDescent="0.3">
      <c r="A4186" s="1" t="s">
        <v>6615</v>
      </c>
      <c r="B4186" s="1" t="str">
        <f t="shared" si="65"/>
        <v>Russia</v>
      </c>
      <c r="C4186" s="1" t="s">
        <v>9</v>
      </c>
    </row>
    <row r="4187" spans="1:3" x14ac:dyDescent="0.3">
      <c r="A4187" s="1" t="s">
        <v>3038</v>
      </c>
      <c r="B4187" s="1" t="str">
        <f t="shared" si="65"/>
        <v>Russia</v>
      </c>
      <c r="C4187" s="1" t="s">
        <v>9</v>
      </c>
    </row>
    <row r="4188" spans="1:3" x14ac:dyDescent="0.3">
      <c r="A4188" s="1" t="s">
        <v>11</v>
      </c>
      <c r="B4188" s="1" t="str">
        <f t="shared" si="65"/>
        <v>USA</v>
      </c>
      <c r="C4188" s="1" t="s">
        <v>9</v>
      </c>
    </row>
    <row r="4189" spans="1:3" x14ac:dyDescent="0.3">
      <c r="A4189" s="1" t="s">
        <v>6272</v>
      </c>
      <c r="B4189" s="1" t="str">
        <f t="shared" si="65"/>
        <v>Kazakhstan</v>
      </c>
      <c r="C4189" s="1" t="s">
        <v>9</v>
      </c>
    </row>
    <row r="4190" spans="1:3" x14ac:dyDescent="0.3">
      <c r="A4190" s="1" t="s">
        <v>6615</v>
      </c>
      <c r="B4190" s="1" t="str">
        <f t="shared" si="65"/>
        <v>Russia</v>
      </c>
      <c r="C4190" s="1" t="s">
        <v>9</v>
      </c>
    </row>
    <row r="4191" spans="1:3" x14ac:dyDescent="0.3">
      <c r="A4191" s="1" t="s">
        <v>130</v>
      </c>
      <c r="B4191" s="1" t="str">
        <f t="shared" si="65"/>
        <v>Kazakhstan</v>
      </c>
      <c r="C4191" s="1" t="s">
        <v>9</v>
      </c>
    </row>
    <row r="4192" spans="1:3" x14ac:dyDescent="0.3">
      <c r="A4192" s="1" t="s">
        <v>212</v>
      </c>
      <c r="B4192" s="1" t="str">
        <f t="shared" si="65"/>
        <v>Russia</v>
      </c>
      <c r="C4192" s="1" t="s">
        <v>9</v>
      </c>
    </row>
    <row r="4193" spans="1:3" x14ac:dyDescent="0.3">
      <c r="A4193" s="1" t="s">
        <v>529</v>
      </c>
      <c r="B4193" s="1" t="str">
        <f t="shared" si="65"/>
        <v>Kazakhstan</v>
      </c>
      <c r="C4193" s="1" t="s">
        <v>9</v>
      </c>
    </row>
    <row r="4194" spans="1:3" x14ac:dyDescent="0.3">
      <c r="A4194" s="1" t="s">
        <v>6615</v>
      </c>
      <c r="B4194" s="1" t="str">
        <f t="shared" si="65"/>
        <v>Russia</v>
      </c>
      <c r="C4194" s="1" t="s">
        <v>9</v>
      </c>
    </row>
    <row r="4195" spans="1:3" x14ac:dyDescent="0.3">
      <c r="A4195" s="1" t="s">
        <v>3478</v>
      </c>
      <c r="B4195" s="1" t="str">
        <f t="shared" si="65"/>
        <v>USA</v>
      </c>
      <c r="C4195" s="1" t="s">
        <v>9</v>
      </c>
    </row>
    <row r="4196" spans="1:3" x14ac:dyDescent="0.3">
      <c r="A4196" s="1" t="s">
        <v>130</v>
      </c>
      <c r="B4196" s="1" t="str">
        <f t="shared" si="65"/>
        <v>Kazakhstan</v>
      </c>
      <c r="C4196" s="1" t="s">
        <v>9</v>
      </c>
    </row>
    <row r="4197" spans="1:3" x14ac:dyDescent="0.3">
      <c r="A4197" s="1" t="s">
        <v>4483</v>
      </c>
      <c r="B4197" s="1" t="str">
        <f t="shared" si="65"/>
        <v>Russia</v>
      </c>
      <c r="C4197" s="1" t="s">
        <v>9</v>
      </c>
    </row>
    <row r="4198" spans="1:3" x14ac:dyDescent="0.3">
      <c r="A4198" s="1" t="s">
        <v>6482</v>
      </c>
      <c r="B4198" s="1" t="str">
        <f t="shared" si="65"/>
        <v>Russia</v>
      </c>
      <c r="C4198" s="1" t="s">
        <v>9</v>
      </c>
    </row>
    <row r="4199" spans="1:3" x14ac:dyDescent="0.3">
      <c r="A4199" s="1" t="s">
        <v>3478</v>
      </c>
      <c r="B4199" s="1" t="str">
        <f t="shared" si="65"/>
        <v>USA</v>
      </c>
      <c r="C4199" s="1" t="s">
        <v>9</v>
      </c>
    </row>
    <row r="4200" spans="1:3" x14ac:dyDescent="0.3">
      <c r="A4200" s="1" t="s">
        <v>6482</v>
      </c>
      <c r="B4200" s="1" t="str">
        <f t="shared" si="65"/>
        <v>Russia</v>
      </c>
      <c r="C4200" s="1" t="s">
        <v>9</v>
      </c>
    </row>
    <row r="4201" spans="1:3" x14ac:dyDescent="0.3">
      <c r="A4201" s="1" t="s">
        <v>4483</v>
      </c>
      <c r="B4201" s="1" t="str">
        <f t="shared" si="65"/>
        <v>Russia</v>
      </c>
      <c r="C4201" s="1" t="s">
        <v>9</v>
      </c>
    </row>
    <row r="4202" spans="1:3" x14ac:dyDescent="0.3">
      <c r="A4202" s="1" t="s">
        <v>5301</v>
      </c>
      <c r="B4202" s="1" t="str">
        <f t="shared" si="65"/>
        <v>China</v>
      </c>
      <c r="C4202" s="1" t="s">
        <v>9</v>
      </c>
    </row>
    <row r="4203" spans="1:3" x14ac:dyDescent="0.3">
      <c r="A4203" s="1" t="s">
        <v>212</v>
      </c>
      <c r="B4203" s="1" t="str">
        <f t="shared" si="65"/>
        <v>Russia</v>
      </c>
      <c r="C4203" s="1" t="s">
        <v>9</v>
      </c>
    </row>
    <row r="4204" spans="1:3" x14ac:dyDescent="0.3">
      <c r="A4204" s="1" t="s">
        <v>3373</v>
      </c>
      <c r="B4204" s="1" t="str">
        <f t="shared" si="65"/>
        <v>Russia</v>
      </c>
      <c r="C4204" s="1" t="s">
        <v>9</v>
      </c>
    </row>
    <row r="4205" spans="1:3" x14ac:dyDescent="0.3">
      <c r="A4205" s="1" t="s">
        <v>212</v>
      </c>
      <c r="B4205" s="1" t="str">
        <f t="shared" si="65"/>
        <v>Russia</v>
      </c>
      <c r="C4205" s="1" t="s">
        <v>9</v>
      </c>
    </row>
    <row r="4206" spans="1:3" x14ac:dyDescent="0.3">
      <c r="A4206" s="1" t="s">
        <v>6795</v>
      </c>
      <c r="B4206" s="1" t="str">
        <f t="shared" si="65"/>
        <v>Kazakhstan</v>
      </c>
      <c r="C4206" s="1" t="s">
        <v>9</v>
      </c>
    </row>
    <row r="4207" spans="1:3" x14ac:dyDescent="0.3">
      <c r="A4207" s="1" t="s">
        <v>212</v>
      </c>
      <c r="B4207" s="1" t="str">
        <f t="shared" si="65"/>
        <v>Russia</v>
      </c>
      <c r="C4207" s="1" t="s">
        <v>117</v>
      </c>
    </row>
    <row r="4208" spans="1:3" x14ac:dyDescent="0.3">
      <c r="A4208" s="1" t="s">
        <v>3373</v>
      </c>
      <c r="B4208" s="1" t="str">
        <f t="shared" si="65"/>
        <v>Russia</v>
      </c>
      <c r="C4208" s="1" t="s">
        <v>117</v>
      </c>
    </row>
    <row r="4209" spans="1:3" x14ac:dyDescent="0.3">
      <c r="A4209" s="1" t="s">
        <v>130</v>
      </c>
      <c r="B4209" s="1" t="str">
        <f t="shared" si="65"/>
        <v>Kazakhstan</v>
      </c>
      <c r="C4209" s="1" t="s">
        <v>9</v>
      </c>
    </row>
    <row r="4210" spans="1:3" x14ac:dyDescent="0.3">
      <c r="A4210" s="1" t="s">
        <v>27</v>
      </c>
      <c r="B4210" s="1" t="str">
        <f t="shared" si="65"/>
        <v>USA</v>
      </c>
      <c r="C4210" s="1" t="s">
        <v>9</v>
      </c>
    </row>
    <row r="4211" spans="1:3" x14ac:dyDescent="0.3">
      <c r="A4211" s="1" t="s">
        <v>3373</v>
      </c>
      <c r="B4211" s="1" t="str">
        <f t="shared" si="65"/>
        <v>Russia</v>
      </c>
      <c r="C4211" s="1" t="s">
        <v>9</v>
      </c>
    </row>
    <row r="4212" spans="1:3" x14ac:dyDescent="0.3">
      <c r="A4212" s="1" t="s">
        <v>6615</v>
      </c>
      <c r="B4212" s="1" t="str">
        <f t="shared" si="65"/>
        <v>Russia</v>
      </c>
      <c r="C4212" s="1" t="s">
        <v>9</v>
      </c>
    </row>
    <row r="4213" spans="1:3" x14ac:dyDescent="0.3">
      <c r="A4213" s="1" t="s">
        <v>4483</v>
      </c>
      <c r="B4213" s="1" t="str">
        <f t="shared" si="65"/>
        <v>Russia</v>
      </c>
      <c r="C4213" s="1" t="s">
        <v>9</v>
      </c>
    </row>
    <row r="4214" spans="1:3" x14ac:dyDescent="0.3">
      <c r="A4214" s="1" t="s">
        <v>3926</v>
      </c>
      <c r="B4214" s="1" t="str">
        <f t="shared" si="65"/>
        <v>Kazakhstan</v>
      </c>
      <c r="C4214" s="1" t="s">
        <v>9</v>
      </c>
    </row>
    <row r="4215" spans="1:3" x14ac:dyDescent="0.3">
      <c r="A4215" s="1" t="s">
        <v>130</v>
      </c>
      <c r="B4215" s="1" t="str">
        <f t="shared" si="65"/>
        <v>Kazakhstan</v>
      </c>
      <c r="C4215" s="1" t="s">
        <v>9</v>
      </c>
    </row>
    <row r="4216" spans="1:3" x14ac:dyDescent="0.3">
      <c r="A4216" s="1" t="s">
        <v>6615</v>
      </c>
      <c r="B4216" s="1" t="str">
        <f t="shared" si="65"/>
        <v>Russia</v>
      </c>
      <c r="C4216" s="1" t="s">
        <v>9</v>
      </c>
    </row>
    <row r="4217" spans="1:3" x14ac:dyDescent="0.3">
      <c r="A4217" s="1" t="s">
        <v>6615</v>
      </c>
      <c r="B4217" s="1" t="str">
        <f t="shared" si="65"/>
        <v>Russia</v>
      </c>
      <c r="C4217" s="1" t="s">
        <v>9</v>
      </c>
    </row>
    <row r="4218" spans="1:3" x14ac:dyDescent="0.3">
      <c r="A4218" s="1" t="s">
        <v>6482</v>
      </c>
      <c r="B4218" s="1" t="str">
        <f t="shared" si="65"/>
        <v>Russia</v>
      </c>
      <c r="C4218" s="1" t="s">
        <v>9</v>
      </c>
    </row>
    <row r="4219" spans="1:3" x14ac:dyDescent="0.3">
      <c r="A4219" s="1" t="s">
        <v>61</v>
      </c>
      <c r="B4219" s="1" t="str">
        <f t="shared" si="65"/>
        <v>Japan</v>
      </c>
      <c r="C4219" s="1" t="s">
        <v>9</v>
      </c>
    </row>
    <row r="4220" spans="1:3" x14ac:dyDescent="0.3">
      <c r="A4220" s="1" t="s">
        <v>212</v>
      </c>
      <c r="B4220" s="1" t="str">
        <f t="shared" si="65"/>
        <v>Russia</v>
      </c>
      <c r="C4220" s="1" t="s">
        <v>9</v>
      </c>
    </row>
    <row r="4221" spans="1:3" x14ac:dyDescent="0.3">
      <c r="A4221" s="1" t="s">
        <v>6482</v>
      </c>
      <c r="B4221" s="1" t="str">
        <f t="shared" si="65"/>
        <v>Russia</v>
      </c>
      <c r="C4221" s="1" t="s">
        <v>9</v>
      </c>
    </row>
    <row r="4222" spans="1:3" x14ac:dyDescent="0.3">
      <c r="A4222" s="1" t="s">
        <v>4149</v>
      </c>
      <c r="B4222" s="1" t="str">
        <f t="shared" si="65"/>
        <v>USA</v>
      </c>
      <c r="C4222" s="1" t="s">
        <v>117</v>
      </c>
    </row>
    <row r="4223" spans="1:3" x14ac:dyDescent="0.3">
      <c r="A4223" s="1" t="s">
        <v>6795</v>
      </c>
      <c r="B4223" s="1" t="str">
        <f t="shared" si="65"/>
        <v>Kazakhstan</v>
      </c>
      <c r="C4223" s="1" t="s">
        <v>9</v>
      </c>
    </row>
    <row r="4224" spans="1:3" x14ac:dyDescent="0.3">
      <c r="A4224" s="1" t="s">
        <v>3038</v>
      </c>
      <c r="B4224" s="1" t="str">
        <f t="shared" si="65"/>
        <v>Russia</v>
      </c>
      <c r="C4224" s="1" t="s">
        <v>9</v>
      </c>
    </row>
    <row r="4225" spans="1:3" x14ac:dyDescent="0.3">
      <c r="A4225" s="1" t="s">
        <v>114</v>
      </c>
      <c r="B4225" s="1" t="str">
        <f t="shared" si="65"/>
        <v>USA</v>
      </c>
      <c r="C4225" s="1" t="s">
        <v>9</v>
      </c>
    </row>
    <row r="4226" spans="1:3" x14ac:dyDescent="0.3">
      <c r="A4226" s="1" t="s">
        <v>529</v>
      </c>
      <c r="B4226" s="1" t="str">
        <f t="shared" ref="B4226:B4289" si="66">TRIM(MID(A4226, FIND("|", SUBSTITUTE(A4226, ",", "|", LEN(A4226) - LEN(SUBSTITUTE(A4226,",", "" )))) + 1, LEN(A4226)))</f>
        <v>Kazakhstan</v>
      </c>
      <c r="C4226" s="1" t="s">
        <v>9</v>
      </c>
    </row>
    <row r="4227" spans="1:3" x14ac:dyDescent="0.3">
      <c r="A4227" s="1" t="s">
        <v>6615</v>
      </c>
      <c r="B4227" s="1" t="str">
        <f t="shared" si="66"/>
        <v>Russia</v>
      </c>
      <c r="C4227" s="1" t="s">
        <v>9</v>
      </c>
    </row>
    <row r="4228" spans="1:3" x14ac:dyDescent="0.3">
      <c r="A4228" s="1" t="s">
        <v>6615</v>
      </c>
      <c r="B4228" s="1" t="str">
        <f t="shared" si="66"/>
        <v>Russia</v>
      </c>
      <c r="C4228" s="1" t="s">
        <v>9</v>
      </c>
    </row>
    <row r="4229" spans="1:3" x14ac:dyDescent="0.3">
      <c r="A4229" s="1" t="s">
        <v>130</v>
      </c>
      <c r="B4229" s="1" t="str">
        <f t="shared" si="66"/>
        <v>Kazakhstan</v>
      </c>
      <c r="C4229" s="1" t="s">
        <v>9</v>
      </c>
    </row>
    <row r="4230" spans="1:3" x14ac:dyDescent="0.3">
      <c r="A4230" s="1" t="s">
        <v>130</v>
      </c>
      <c r="B4230" s="1" t="str">
        <f t="shared" si="66"/>
        <v>Kazakhstan</v>
      </c>
      <c r="C4230" s="1" t="s">
        <v>9</v>
      </c>
    </row>
    <row r="4231" spans="1:3" x14ac:dyDescent="0.3">
      <c r="A4231" s="1" t="s">
        <v>212</v>
      </c>
      <c r="B4231" s="1" t="str">
        <f t="shared" si="66"/>
        <v>Russia</v>
      </c>
      <c r="C4231" s="1" t="s">
        <v>9</v>
      </c>
    </row>
    <row r="4232" spans="1:3" x14ac:dyDescent="0.3">
      <c r="A4232" s="1" t="s">
        <v>212</v>
      </c>
      <c r="B4232" s="1" t="str">
        <f t="shared" si="66"/>
        <v>Russia</v>
      </c>
      <c r="C4232" s="1" t="s">
        <v>9</v>
      </c>
    </row>
    <row r="4233" spans="1:3" x14ac:dyDescent="0.3">
      <c r="A4233" s="1" t="s">
        <v>130</v>
      </c>
      <c r="B4233" s="1" t="str">
        <f t="shared" si="66"/>
        <v>Kazakhstan</v>
      </c>
      <c r="C4233" s="1" t="s">
        <v>9</v>
      </c>
    </row>
    <row r="4234" spans="1:3" x14ac:dyDescent="0.3">
      <c r="A4234" s="1" t="s">
        <v>6272</v>
      </c>
      <c r="B4234" s="1" t="str">
        <f t="shared" si="66"/>
        <v>Kazakhstan</v>
      </c>
      <c r="C4234" s="1" t="s">
        <v>9</v>
      </c>
    </row>
    <row r="4235" spans="1:3" x14ac:dyDescent="0.3">
      <c r="A4235" s="1" t="s">
        <v>212</v>
      </c>
      <c r="B4235" s="1" t="str">
        <f t="shared" si="66"/>
        <v>Russia</v>
      </c>
      <c r="C4235" s="1" t="s">
        <v>9</v>
      </c>
    </row>
    <row r="4236" spans="1:3" x14ac:dyDescent="0.3">
      <c r="A4236" s="1" t="s">
        <v>5557</v>
      </c>
      <c r="B4236" s="1" t="str">
        <f t="shared" si="66"/>
        <v>USA</v>
      </c>
      <c r="C4236" s="1" t="s">
        <v>9</v>
      </c>
    </row>
    <row r="4237" spans="1:3" x14ac:dyDescent="0.3">
      <c r="A4237" s="1" t="s">
        <v>212</v>
      </c>
      <c r="B4237" s="1" t="str">
        <f t="shared" si="66"/>
        <v>Russia</v>
      </c>
      <c r="C4237" s="1" t="s">
        <v>9</v>
      </c>
    </row>
    <row r="4238" spans="1:3" x14ac:dyDescent="0.3">
      <c r="A4238" s="1" t="s">
        <v>6657</v>
      </c>
      <c r="B4238" s="1" t="str">
        <f t="shared" si="66"/>
        <v>France</v>
      </c>
      <c r="C4238" s="1" t="s">
        <v>9</v>
      </c>
    </row>
    <row r="4239" spans="1:3" x14ac:dyDescent="0.3">
      <c r="A4239" s="1" t="s">
        <v>130</v>
      </c>
      <c r="B4239" s="1" t="str">
        <f t="shared" si="66"/>
        <v>Kazakhstan</v>
      </c>
      <c r="C4239" s="1" t="s">
        <v>9</v>
      </c>
    </row>
    <row r="4240" spans="1:3" x14ac:dyDescent="0.3">
      <c r="A4240" s="1" t="s">
        <v>212</v>
      </c>
      <c r="B4240" s="1" t="str">
        <f t="shared" si="66"/>
        <v>Russia</v>
      </c>
      <c r="C4240" s="1" t="s">
        <v>9</v>
      </c>
    </row>
    <row r="4241" spans="1:3" x14ac:dyDescent="0.3">
      <c r="A4241" s="1" t="s">
        <v>6615</v>
      </c>
      <c r="B4241" s="1" t="str">
        <f t="shared" si="66"/>
        <v>Russia</v>
      </c>
      <c r="C4241" s="1" t="s">
        <v>9</v>
      </c>
    </row>
    <row r="4242" spans="1:3" x14ac:dyDescent="0.3">
      <c r="A4242" s="1" t="s">
        <v>6482</v>
      </c>
      <c r="B4242" s="1" t="str">
        <f t="shared" si="66"/>
        <v>Russia</v>
      </c>
      <c r="C4242" s="1" t="s">
        <v>9</v>
      </c>
    </row>
    <row r="4243" spans="1:3" x14ac:dyDescent="0.3">
      <c r="A4243" s="1" t="s">
        <v>6615</v>
      </c>
      <c r="B4243" s="1" t="str">
        <f t="shared" si="66"/>
        <v>Russia</v>
      </c>
      <c r="C4243" s="1" t="s">
        <v>9</v>
      </c>
    </row>
    <row r="4244" spans="1:3" x14ac:dyDescent="0.3">
      <c r="A4244" s="1" t="s">
        <v>5726</v>
      </c>
      <c r="B4244" s="1" t="str">
        <f t="shared" si="66"/>
        <v>India</v>
      </c>
      <c r="C4244" s="1" t="s">
        <v>117</v>
      </c>
    </row>
    <row r="4245" spans="1:3" x14ac:dyDescent="0.3">
      <c r="A4245" s="1" t="s">
        <v>4092</v>
      </c>
      <c r="B4245" s="1" t="str">
        <f t="shared" si="66"/>
        <v>USA</v>
      </c>
      <c r="C4245" s="1" t="s">
        <v>9</v>
      </c>
    </row>
    <row r="4246" spans="1:3" x14ac:dyDescent="0.3">
      <c r="A4246" s="1" t="s">
        <v>3478</v>
      </c>
      <c r="B4246" s="1" t="str">
        <f t="shared" si="66"/>
        <v>USA</v>
      </c>
      <c r="C4246" s="1" t="s">
        <v>9</v>
      </c>
    </row>
    <row r="4247" spans="1:3" x14ac:dyDescent="0.3">
      <c r="A4247" s="1" t="s">
        <v>6615</v>
      </c>
      <c r="B4247" s="1" t="str">
        <f t="shared" si="66"/>
        <v>Russia</v>
      </c>
      <c r="C4247" s="1" t="s">
        <v>9</v>
      </c>
    </row>
    <row r="4248" spans="1:3" x14ac:dyDescent="0.3">
      <c r="A4248" s="1" t="s">
        <v>130</v>
      </c>
      <c r="B4248" s="1" t="str">
        <f t="shared" si="66"/>
        <v>Kazakhstan</v>
      </c>
      <c r="C4248" s="1" t="s">
        <v>9</v>
      </c>
    </row>
    <row r="4249" spans="1:3" x14ac:dyDescent="0.3">
      <c r="A4249" s="1" t="s">
        <v>212</v>
      </c>
      <c r="B4249" s="1" t="str">
        <f t="shared" si="66"/>
        <v>Russia</v>
      </c>
      <c r="C4249" s="1" t="s">
        <v>9</v>
      </c>
    </row>
    <row r="4250" spans="1:3" x14ac:dyDescent="0.3">
      <c r="A4250" s="1" t="s">
        <v>130</v>
      </c>
      <c r="B4250" s="1" t="str">
        <f t="shared" si="66"/>
        <v>Kazakhstan</v>
      </c>
      <c r="C4250" s="1" t="s">
        <v>9</v>
      </c>
    </row>
    <row r="4251" spans="1:3" x14ac:dyDescent="0.3">
      <c r="A4251" s="1" t="s">
        <v>5723</v>
      </c>
      <c r="B4251" s="1" t="str">
        <f t="shared" si="66"/>
        <v>USA</v>
      </c>
      <c r="C4251" s="1" t="s">
        <v>9</v>
      </c>
    </row>
    <row r="4252" spans="1:3" x14ac:dyDescent="0.3">
      <c r="A4252" s="1" t="s">
        <v>212</v>
      </c>
      <c r="B4252" s="1" t="str">
        <f t="shared" si="66"/>
        <v>Russia</v>
      </c>
      <c r="C4252" s="1" t="s">
        <v>9</v>
      </c>
    </row>
    <row r="4253" spans="1:3" x14ac:dyDescent="0.3">
      <c r="A4253" s="1" t="s">
        <v>1630</v>
      </c>
      <c r="B4253" s="1" t="str">
        <f t="shared" si="66"/>
        <v>Kazakhstan</v>
      </c>
      <c r="C4253" s="1" t="s">
        <v>9</v>
      </c>
    </row>
    <row r="4254" spans="1:3" x14ac:dyDescent="0.3">
      <c r="A4254" s="1" t="s">
        <v>3373</v>
      </c>
      <c r="B4254" s="1" t="str">
        <f t="shared" si="66"/>
        <v>Russia</v>
      </c>
      <c r="C4254" s="1" t="s">
        <v>9</v>
      </c>
    </row>
    <row r="4255" spans="1:3" x14ac:dyDescent="0.3">
      <c r="A4255" s="1" t="s">
        <v>130</v>
      </c>
      <c r="B4255" s="1" t="str">
        <f t="shared" si="66"/>
        <v>Kazakhstan</v>
      </c>
      <c r="C4255" s="1" t="s">
        <v>9</v>
      </c>
    </row>
    <row r="4256" spans="1:3" x14ac:dyDescent="0.3">
      <c r="A4256" s="1" t="s">
        <v>529</v>
      </c>
      <c r="B4256" s="1" t="str">
        <f t="shared" si="66"/>
        <v>Kazakhstan</v>
      </c>
      <c r="C4256" s="1" t="s">
        <v>9</v>
      </c>
    </row>
    <row r="4257" spans="1:3" x14ac:dyDescent="0.3">
      <c r="A4257" s="1" t="s">
        <v>4249</v>
      </c>
      <c r="B4257" s="1" t="str">
        <f t="shared" si="66"/>
        <v>USA</v>
      </c>
      <c r="C4257" s="1" t="s">
        <v>9</v>
      </c>
    </row>
    <row r="4258" spans="1:3" x14ac:dyDescent="0.3">
      <c r="A4258" s="1" t="s">
        <v>3926</v>
      </c>
      <c r="B4258" s="1" t="str">
        <f t="shared" si="66"/>
        <v>Kazakhstan</v>
      </c>
      <c r="C4258" s="1" t="s">
        <v>9</v>
      </c>
    </row>
    <row r="4259" spans="1:3" x14ac:dyDescent="0.3">
      <c r="A4259" s="1" t="s">
        <v>6615</v>
      </c>
      <c r="B4259" s="1" t="str">
        <f t="shared" si="66"/>
        <v>Russia</v>
      </c>
      <c r="C4259" s="1" t="s">
        <v>9</v>
      </c>
    </row>
    <row r="4260" spans="1:3" x14ac:dyDescent="0.3">
      <c r="A4260" s="1" t="s">
        <v>130</v>
      </c>
      <c r="B4260" s="1" t="str">
        <f t="shared" si="66"/>
        <v>Kazakhstan</v>
      </c>
      <c r="C4260" s="1" t="s">
        <v>9</v>
      </c>
    </row>
    <row r="4261" spans="1:3" x14ac:dyDescent="0.3">
      <c r="A4261" s="1" t="s">
        <v>30</v>
      </c>
      <c r="B4261" s="1" t="str">
        <f t="shared" si="66"/>
        <v>USA</v>
      </c>
      <c r="C4261" s="1" t="s">
        <v>9</v>
      </c>
    </row>
    <row r="4262" spans="1:3" x14ac:dyDescent="0.3">
      <c r="A4262" s="1" t="s">
        <v>3373</v>
      </c>
      <c r="B4262" s="1" t="str">
        <f t="shared" si="66"/>
        <v>Russia</v>
      </c>
      <c r="C4262" s="1" t="s">
        <v>9</v>
      </c>
    </row>
    <row r="4263" spans="1:3" x14ac:dyDescent="0.3">
      <c r="A4263" s="1" t="s">
        <v>212</v>
      </c>
      <c r="B4263" s="1" t="str">
        <f t="shared" si="66"/>
        <v>Russia</v>
      </c>
      <c r="C4263" s="1" t="s">
        <v>9</v>
      </c>
    </row>
    <row r="4264" spans="1:3" x14ac:dyDescent="0.3">
      <c r="A4264" s="1" t="s">
        <v>6615</v>
      </c>
      <c r="B4264" s="1" t="str">
        <f t="shared" si="66"/>
        <v>Russia</v>
      </c>
      <c r="C4264" s="1" t="s">
        <v>9</v>
      </c>
    </row>
    <row r="4265" spans="1:3" x14ac:dyDescent="0.3">
      <c r="A4265" s="1" t="s">
        <v>130</v>
      </c>
      <c r="B4265" s="1" t="str">
        <f t="shared" si="66"/>
        <v>Kazakhstan</v>
      </c>
      <c r="C4265" s="1" t="s">
        <v>257</v>
      </c>
    </row>
    <row r="4266" spans="1:3" x14ac:dyDescent="0.3">
      <c r="A4266" s="1" t="s">
        <v>6615</v>
      </c>
      <c r="B4266" s="1" t="str">
        <f t="shared" si="66"/>
        <v>Russia</v>
      </c>
      <c r="C4266" s="1" t="s">
        <v>9</v>
      </c>
    </row>
    <row r="4267" spans="1:3" x14ac:dyDescent="0.3">
      <c r="A4267" s="1" t="s">
        <v>1630</v>
      </c>
      <c r="B4267" s="1" t="str">
        <f t="shared" si="66"/>
        <v>Kazakhstan</v>
      </c>
      <c r="C4267" s="1" t="s">
        <v>9</v>
      </c>
    </row>
    <row r="4268" spans="1:3" x14ac:dyDescent="0.3">
      <c r="A4268" s="1" t="s">
        <v>6795</v>
      </c>
      <c r="B4268" s="1" t="str">
        <f t="shared" si="66"/>
        <v>Kazakhstan</v>
      </c>
      <c r="C4268" s="1" t="s">
        <v>9</v>
      </c>
    </row>
    <row r="4269" spans="1:3" x14ac:dyDescent="0.3">
      <c r="A4269" s="1" t="s">
        <v>6272</v>
      </c>
      <c r="B4269" s="1" t="str">
        <f t="shared" si="66"/>
        <v>Kazakhstan</v>
      </c>
      <c r="C4269" s="1" t="s">
        <v>9</v>
      </c>
    </row>
    <row r="4270" spans="1:3" x14ac:dyDescent="0.3">
      <c r="A4270" s="1" t="s">
        <v>130</v>
      </c>
      <c r="B4270" s="1" t="str">
        <f t="shared" si="66"/>
        <v>Kazakhstan</v>
      </c>
      <c r="C4270" s="1" t="s">
        <v>9</v>
      </c>
    </row>
    <row r="4271" spans="1:3" x14ac:dyDescent="0.3">
      <c r="A4271" s="1" t="s">
        <v>11</v>
      </c>
      <c r="B4271" s="1" t="str">
        <f t="shared" si="66"/>
        <v>USA</v>
      </c>
      <c r="C4271" s="1" t="s">
        <v>9</v>
      </c>
    </row>
    <row r="4272" spans="1:3" x14ac:dyDescent="0.3">
      <c r="A4272" s="1" t="s">
        <v>3926</v>
      </c>
      <c r="B4272" s="1" t="str">
        <f t="shared" si="66"/>
        <v>Kazakhstan</v>
      </c>
      <c r="C4272" s="1" t="s">
        <v>9</v>
      </c>
    </row>
    <row r="4273" spans="1:3" x14ac:dyDescent="0.3">
      <c r="A4273" s="1" t="s">
        <v>1630</v>
      </c>
      <c r="B4273" s="1" t="str">
        <f t="shared" si="66"/>
        <v>Kazakhstan</v>
      </c>
      <c r="C4273" s="1" t="s">
        <v>9</v>
      </c>
    </row>
    <row r="4274" spans="1:3" x14ac:dyDescent="0.3">
      <c r="A4274" s="1" t="s">
        <v>6482</v>
      </c>
      <c r="B4274" s="1" t="str">
        <f t="shared" si="66"/>
        <v>Russia</v>
      </c>
      <c r="C4274" s="1" t="s">
        <v>9</v>
      </c>
    </row>
    <row r="4275" spans="1:3" x14ac:dyDescent="0.3">
      <c r="A4275" s="1" t="s">
        <v>6795</v>
      </c>
      <c r="B4275" s="1" t="str">
        <f t="shared" si="66"/>
        <v>Kazakhstan</v>
      </c>
      <c r="C4275" s="1" t="s">
        <v>9</v>
      </c>
    </row>
    <row r="4276" spans="1:3" x14ac:dyDescent="0.3">
      <c r="A4276" s="1" t="s">
        <v>6615</v>
      </c>
      <c r="B4276" s="1" t="str">
        <f t="shared" si="66"/>
        <v>Russia</v>
      </c>
      <c r="C4276" s="1" t="s">
        <v>9</v>
      </c>
    </row>
    <row r="4277" spans="1:3" x14ac:dyDescent="0.3">
      <c r="A4277" s="1" t="s">
        <v>4249</v>
      </c>
      <c r="B4277" s="1" t="str">
        <f t="shared" si="66"/>
        <v>USA</v>
      </c>
      <c r="C4277" s="1" t="s">
        <v>9</v>
      </c>
    </row>
    <row r="4278" spans="1:3" x14ac:dyDescent="0.3">
      <c r="A4278" s="1" t="s">
        <v>4149</v>
      </c>
      <c r="B4278" s="1" t="str">
        <f t="shared" si="66"/>
        <v>USA</v>
      </c>
      <c r="C4278" s="1" t="s">
        <v>9</v>
      </c>
    </row>
    <row r="4279" spans="1:3" x14ac:dyDescent="0.3">
      <c r="A4279" s="1" t="s">
        <v>714</v>
      </c>
      <c r="B4279" s="1" t="str">
        <f t="shared" si="66"/>
        <v>Japan</v>
      </c>
      <c r="C4279" s="1" t="s">
        <v>9</v>
      </c>
    </row>
    <row r="4280" spans="1:3" x14ac:dyDescent="0.3">
      <c r="A4280" s="1" t="s">
        <v>3038</v>
      </c>
      <c r="B4280" s="1" t="str">
        <f t="shared" si="66"/>
        <v>Russia</v>
      </c>
      <c r="C4280" s="1" t="s">
        <v>9</v>
      </c>
    </row>
    <row r="4281" spans="1:3" x14ac:dyDescent="0.3">
      <c r="A4281" s="1" t="s">
        <v>130</v>
      </c>
      <c r="B4281" s="1" t="str">
        <f t="shared" si="66"/>
        <v>Kazakhstan</v>
      </c>
      <c r="C4281" s="1" t="s">
        <v>9</v>
      </c>
    </row>
    <row r="4282" spans="1:3" x14ac:dyDescent="0.3">
      <c r="A4282" s="1" t="s">
        <v>212</v>
      </c>
      <c r="B4282" s="1" t="str">
        <f t="shared" si="66"/>
        <v>Russia</v>
      </c>
      <c r="C4282" s="1" t="s">
        <v>9</v>
      </c>
    </row>
    <row r="4283" spans="1:3" x14ac:dyDescent="0.3">
      <c r="A4283" s="1" t="s">
        <v>3373</v>
      </c>
      <c r="B4283" s="1" t="str">
        <f t="shared" si="66"/>
        <v>Russia</v>
      </c>
      <c r="C4283" s="1" t="s">
        <v>9</v>
      </c>
    </row>
    <row r="4284" spans="1:3" x14ac:dyDescent="0.3">
      <c r="A4284" s="1" t="s">
        <v>61</v>
      </c>
      <c r="B4284" s="1" t="str">
        <f t="shared" si="66"/>
        <v>Japan</v>
      </c>
      <c r="C4284" s="1" t="s">
        <v>9</v>
      </c>
    </row>
    <row r="4285" spans="1:3" x14ac:dyDescent="0.3">
      <c r="A4285" s="1" t="s">
        <v>3373</v>
      </c>
      <c r="B4285" s="1" t="str">
        <f t="shared" si="66"/>
        <v>Russia</v>
      </c>
      <c r="C4285" s="1" t="s">
        <v>9</v>
      </c>
    </row>
    <row r="4286" spans="1:3" x14ac:dyDescent="0.3">
      <c r="A4286" s="1" t="s">
        <v>3926</v>
      </c>
      <c r="B4286" s="1" t="str">
        <f t="shared" si="66"/>
        <v>Kazakhstan</v>
      </c>
      <c r="C4286" s="1" t="s">
        <v>9</v>
      </c>
    </row>
    <row r="4287" spans="1:3" x14ac:dyDescent="0.3">
      <c r="A4287" s="1" t="s">
        <v>212</v>
      </c>
      <c r="B4287" s="1" t="str">
        <f t="shared" si="66"/>
        <v>Russia</v>
      </c>
      <c r="C4287" s="1" t="s">
        <v>9</v>
      </c>
    </row>
    <row r="4288" spans="1:3" x14ac:dyDescent="0.3">
      <c r="A4288" s="1" t="s">
        <v>212</v>
      </c>
      <c r="B4288" s="1" t="str">
        <f t="shared" si="66"/>
        <v>Russia</v>
      </c>
      <c r="C4288" s="1" t="s">
        <v>9</v>
      </c>
    </row>
    <row r="4289" spans="1:3" x14ac:dyDescent="0.3">
      <c r="A4289" s="1" t="s">
        <v>1630</v>
      </c>
      <c r="B4289" s="1" t="str">
        <f t="shared" si="66"/>
        <v>Kazakhstan</v>
      </c>
      <c r="C4289" s="1" t="s">
        <v>9</v>
      </c>
    </row>
    <row r="4290" spans="1:3" x14ac:dyDescent="0.3">
      <c r="A4290" s="1" t="s">
        <v>4483</v>
      </c>
      <c r="B4290" s="1" t="str">
        <f t="shared" ref="B4290:B4353" si="67">TRIM(MID(A4290, FIND("|", SUBSTITUTE(A4290, ",", "|", LEN(A4290) - LEN(SUBSTITUTE(A4290,",", "" )))) + 1, LEN(A4290)))</f>
        <v>Russia</v>
      </c>
      <c r="C4290" s="1" t="s">
        <v>257</v>
      </c>
    </row>
    <row r="4291" spans="1:3" x14ac:dyDescent="0.3">
      <c r="A4291" s="1" t="s">
        <v>3373</v>
      </c>
      <c r="B4291" s="1" t="str">
        <f t="shared" si="67"/>
        <v>Russia</v>
      </c>
      <c r="C4291" s="1" t="s">
        <v>9</v>
      </c>
    </row>
    <row r="4292" spans="1:3" x14ac:dyDescent="0.3">
      <c r="A4292" s="1" t="s">
        <v>130</v>
      </c>
      <c r="B4292" s="1" t="str">
        <f t="shared" si="67"/>
        <v>Kazakhstan</v>
      </c>
      <c r="C4292" s="1" t="s">
        <v>9</v>
      </c>
    </row>
    <row r="4293" spans="1:3" x14ac:dyDescent="0.3">
      <c r="A4293" s="1" t="s">
        <v>6615</v>
      </c>
      <c r="B4293" s="1" t="str">
        <f t="shared" si="67"/>
        <v>Russia</v>
      </c>
      <c r="C4293" s="1" t="s">
        <v>9</v>
      </c>
    </row>
    <row r="4294" spans="1:3" x14ac:dyDescent="0.3">
      <c r="A4294" s="1" t="s">
        <v>3373</v>
      </c>
      <c r="B4294" s="1" t="str">
        <f t="shared" si="67"/>
        <v>Russia</v>
      </c>
      <c r="C4294" s="1" t="s">
        <v>9</v>
      </c>
    </row>
    <row r="4295" spans="1:3" x14ac:dyDescent="0.3">
      <c r="A4295" s="1" t="s">
        <v>6615</v>
      </c>
      <c r="B4295" s="1" t="str">
        <f t="shared" si="67"/>
        <v>Russia</v>
      </c>
      <c r="C4295" s="1" t="s">
        <v>9</v>
      </c>
    </row>
    <row r="4296" spans="1:3" x14ac:dyDescent="0.3">
      <c r="A4296" s="1" t="s">
        <v>6615</v>
      </c>
      <c r="B4296" s="1" t="str">
        <f t="shared" si="67"/>
        <v>Russia</v>
      </c>
      <c r="C4296" s="1" t="s">
        <v>9</v>
      </c>
    </row>
    <row r="4297" spans="1:3" x14ac:dyDescent="0.3">
      <c r="A4297" s="1" t="s">
        <v>6615</v>
      </c>
      <c r="B4297" s="1" t="str">
        <f t="shared" si="67"/>
        <v>Russia</v>
      </c>
      <c r="C4297" s="1" t="s">
        <v>9</v>
      </c>
    </row>
    <row r="4298" spans="1:3" x14ac:dyDescent="0.3">
      <c r="A4298" s="1" t="s">
        <v>6272</v>
      </c>
      <c r="B4298" s="1" t="str">
        <f t="shared" si="67"/>
        <v>Kazakhstan</v>
      </c>
      <c r="C4298" s="1" t="s">
        <v>9</v>
      </c>
    </row>
    <row r="4299" spans="1:3" x14ac:dyDescent="0.3">
      <c r="A4299" s="1" t="s">
        <v>130</v>
      </c>
      <c r="B4299" s="1" t="str">
        <f t="shared" si="67"/>
        <v>Kazakhstan</v>
      </c>
      <c r="C4299" s="1" t="s">
        <v>9</v>
      </c>
    </row>
    <row r="4300" spans="1:3" x14ac:dyDescent="0.3">
      <c r="A4300" s="1" t="s">
        <v>3373</v>
      </c>
      <c r="B4300" s="1" t="str">
        <f t="shared" si="67"/>
        <v>Russia</v>
      </c>
      <c r="C4300" s="1" t="s">
        <v>117</v>
      </c>
    </row>
    <row r="4301" spans="1:3" x14ac:dyDescent="0.3">
      <c r="A4301" s="1" t="s">
        <v>212</v>
      </c>
      <c r="B4301" s="1" t="str">
        <f t="shared" si="67"/>
        <v>Russia</v>
      </c>
      <c r="C4301" s="1" t="s">
        <v>9</v>
      </c>
    </row>
    <row r="4302" spans="1:3" x14ac:dyDescent="0.3">
      <c r="A4302" s="1" t="s">
        <v>4249</v>
      </c>
      <c r="B4302" s="1" t="str">
        <f t="shared" si="67"/>
        <v>USA</v>
      </c>
      <c r="C4302" s="1" t="s">
        <v>9</v>
      </c>
    </row>
    <row r="4303" spans="1:3" x14ac:dyDescent="0.3">
      <c r="A4303" s="1" t="s">
        <v>3373</v>
      </c>
      <c r="B4303" s="1" t="str">
        <f t="shared" si="67"/>
        <v>Russia</v>
      </c>
      <c r="C4303" s="1" t="s">
        <v>9</v>
      </c>
    </row>
    <row r="4304" spans="1:3" x14ac:dyDescent="0.3">
      <c r="A4304" s="1" t="s">
        <v>5557</v>
      </c>
      <c r="B4304" s="1" t="str">
        <f t="shared" si="67"/>
        <v>USA</v>
      </c>
      <c r="C4304" s="1" t="s">
        <v>257</v>
      </c>
    </row>
    <row r="4305" spans="1:3" x14ac:dyDescent="0.3">
      <c r="A4305" s="1" t="s">
        <v>4092</v>
      </c>
      <c r="B4305" s="1" t="str">
        <f t="shared" si="67"/>
        <v>USA</v>
      </c>
      <c r="C4305" s="1" t="s">
        <v>9</v>
      </c>
    </row>
    <row r="4306" spans="1:3" x14ac:dyDescent="0.3">
      <c r="A4306" s="1" t="s">
        <v>6899</v>
      </c>
      <c r="B4306" s="1" t="str">
        <f t="shared" si="67"/>
        <v>Russia</v>
      </c>
      <c r="C4306" s="1" t="s">
        <v>9</v>
      </c>
    </row>
    <row r="4307" spans="1:3" x14ac:dyDescent="0.3">
      <c r="A4307" s="1" t="s">
        <v>3373</v>
      </c>
      <c r="B4307" s="1" t="str">
        <f t="shared" si="67"/>
        <v>Russia</v>
      </c>
      <c r="C4307" s="1" t="s">
        <v>9</v>
      </c>
    </row>
    <row r="4308" spans="1:3" x14ac:dyDescent="0.3">
      <c r="A4308" s="1" t="s">
        <v>212</v>
      </c>
      <c r="B4308" s="1" t="str">
        <f t="shared" si="67"/>
        <v>Russia</v>
      </c>
      <c r="C4308" s="1" t="s">
        <v>9</v>
      </c>
    </row>
    <row r="4309" spans="1:3" x14ac:dyDescent="0.3">
      <c r="A4309" s="1" t="s">
        <v>6615</v>
      </c>
      <c r="B4309" s="1" t="str">
        <f t="shared" si="67"/>
        <v>Russia</v>
      </c>
      <c r="C4309" s="1" t="s">
        <v>9</v>
      </c>
    </row>
    <row r="4310" spans="1:3" x14ac:dyDescent="0.3">
      <c r="A4310" s="1" t="s">
        <v>1630</v>
      </c>
      <c r="B4310" s="1" t="str">
        <f t="shared" si="67"/>
        <v>Kazakhstan</v>
      </c>
      <c r="C4310" s="1" t="s">
        <v>9</v>
      </c>
    </row>
    <row r="4311" spans="1:3" x14ac:dyDescent="0.3">
      <c r="A4311" s="1" t="s">
        <v>212</v>
      </c>
      <c r="B4311" s="1" t="str">
        <f t="shared" si="67"/>
        <v>Russia</v>
      </c>
      <c r="C4311" s="1" t="s">
        <v>9</v>
      </c>
    </row>
    <row r="4312" spans="1:3" x14ac:dyDescent="0.3">
      <c r="A4312" s="1" t="s">
        <v>6615</v>
      </c>
      <c r="B4312" s="1" t="str">
        <f t="shared" si="67"/>
        <v>Russia</v>
      </c>
      <c r="C4312" s="1" t="s">
        <v>9</v>
      </c>
    </row>
    <row r="4313" spans="1:3" x14ac:dyDescent="0.3">
      <c r="A4313" s="1" t="s">
        <v>3478</v>
      </c>
      <c r="B4313" s="1" t="str">
        <f t="shared" si="67"/>
        <v>USA</v>
      </c>
      <c r="C4313" s="1" t="s">
        <v>9</v>
      </c>
    </row>
    <row r="4314" spans="1:3" x14ac:dyDescent="0.3">
      <c r="A4314" s="1" t="s">
        <v>6615</v>
      </c>
      <c r="B4314" s="1" t="str">
        <f t="shared" si="67"/>
        <v>Russia</v>
      </c>
      <c r="C4314" s="1" t="s">
        <v>9</v>
      </c>
    </row>
    <row r="4315" spans="1:3" x14ac:dyDescent="0.3">
      <c r="A4315" s="1" t="s">
        <v>3926</v>
      </c>
      <c r="B4315" s="1" t="str">
        <f t="shared" si="67"/>
        <v>Kazakhstan</v>
      </c>
      <c r="C4315" s="1" t="s">
        <v>9</v>
      </c>
    </row>
    <row r="4316" spans="1:3" x14ac:dyDescent="0.3">
      <c r="A4316" s="1" t="s">
        <v>6615</v>
      </c>
      <c r="B4316" s="1" t="str">
        <f t="shared" si="67"/>
        <v>Russia</v>
      </c>
      <c r="C4316" s="1" t="s">
        <v>9</v>
      </c>
    </row>
    <row r="4317" spans="1:3" x14ac:dyDescent="0.3">
      <c r="A4317" s="1" t="s">
        <v>4149</v>
      </c>
      <c r="B4317" s="1" t="str">
        <f t="shared" si="67"/>
        <v>USA</v>
      </c>
      <c r="C4317" s="1" t="s">
        <v>9</v>
      </c>
    </row>
    <row r="4318" spans="1:3" x14ac:dyDescent="0.3">
      <c r="A4318" s="1" t="s">
        <v>130</v>
      </c>
      <c r="B4318" s="1" t="str">
        <f t="shared" si="67"/>
        <v>Kazakhstan</v>
      </c>
      <c r="C4318" s="1" t="s">
        <v>9</v>
      </c>
    </row>
    <row r="4319" spans="1:3" x14ac:dyDescent="0.3">
      <c r="A4319" s="1" t="s">
        <v>6615</v>
      </c>
      <c r="B4319" s="1" t="str">
        <f t="shared" si="67"/>
        <v>Russia</v>
      </c>
      <c r="C4319" s="1" t="s">
        <v>9</v>
      </c>
    </row>
    <row r="4320" spans="1:3" x14ac:dyDescent="0.3">
      <c r="A4320" s="1" t="s">
        <v>6615</v>
      </c>
      <c r="B4320" s="1" t="str">
        <f t="shared" si="67"/>
        <v>Russia</v>
      </c>
      <c r="C4320" s="1" t="s">
        <v>9</v>
      </c>
    </row>
    <row r="4321" spans="1:3" x14ac:dyDescent="0.3">
      <c r="A4321" s="1" t="s">
        <v>3373</v>
      </c>
      <c r="B4321" s="1" t="str">
        <f t="shared" si="67"/>
        <v>Russia</v>
      </c>
      <c r="C4321" s="1" t="s">
        <v>9</v>
      </c>
    </row>
    <row r="4322" spans="1:3" x14ac:dyDescent="0.3">
      <c r="A4322" s="1" t="s">
        <v>6615</v>
      </c>
      <c r="B4322" s="1" t="str">
        <f t="shared" si="67"/>
        <v>Russia</v>
      </c>
      <c r="C4322" s="1" t="s">
        <v>9</v>
      </c>
    </row>
    <row r="4323" spans="1:3" x14ac:dyDescent="0.3">
      <c r="A4323" s="1" t="s">
        <v>6272</v>
      </c>
      <c r="B4323" s="1" t="str">
        <f t="shared" si="67"/>
        <v>Kazakhstan</v>
      </c>
      <c r="C4323" s="1" t="s">
        <v>9</v>
      </c>
    </row>
    <row r="4324" spans="1:3" x14ac:dyDescent="0.3">
      <c r="A4324" s="1" t="s">
        <v>6615</v>
      </c>
      <c r="B4324" s="1" t="str">
        <f t="shared" si="67"/>
        <v>Russia</v>
      </c>
      <c r="C4324" s="1" t="s">
        <v>9</v>
      </c>
    </row>
    <row r="4325" spans="1:3" x14ac:dyDescent="0.3">
      <c r="A4325" s="1" t="s">
        <v>1630</v>
      </c>
      <c r="B4325" s="1" t="str">
        <f t="shared" si="67"/>
        <v>Kazakhstan</v>
      </c>
      <c r="C4325" s="1" t="s">
        <v>9</v>
      </c>
    </row>
    <row r="4326" spans="1:3" x14ac:dyDescent="0.3">
      <c r="A4326" s="1" t="s">
        <v>6615</v>
      </c>
      <c r="B4326" s="1" t="str">
        <f t="shared" si="67"/>
        <v>Russia</v>
      </c>
      <c r="C4326" s="1" t="s">
        <v>9</v>
      </c>
    </row>
    <row r="4327" spans="1:3" x14ac:dyDescent="0.3">
      <c r="A4327" s="1" t="s">
        <v>6615</v>
      </c>
      <c r="B4327" s="1" t="str">
        <f t="shared" si="67"/>
        <v>Russia</v>
      </c>
      <c r="C4327" s="1" t="s">
        <v>9</v>
      </c>
    </row>
    <row r="4328" spans="1:3" x14ac:dyDescent="0.3">
      <c r="A4328" s="1" t="s">
        <v>6615</v>
      </c>
      <c r="B4328" s="1" t="str">
        <f t="shared" si="67"/>
        <v>Russia</v>
      </c>
      <c r="C4328" s="1" t="s">
        <v>9</v>
      </c>
    </row>
    <row r="4329" spans="1:3" x14ac:dyDescent="0.3">
      <c r="A4329" s="1" t="s">
        <v>1630</v>
      </c>
      <c r="B4329" s="1" t="str">
        <f t="shared" si="67"/>
        <v>Kazakhstan</v>
      </c>
      <c r="C4329" s="1" t="s">
        <v>9</v>
      </c>
    </row>
    <row r="4330" spans="1:3" x14ac:dyDescent="0.3">
      <c r="A4330" s="1" t="s">
        <v>3478</v>
      </c>
      <c r="B4330" s="1" t="str">
        <f t="shared" si="67"/>
        <v>USA</v>
      </c>
      <c r="C4330" s="1" t="s">
        <v>9</v>
      </c>
    </row>
    <row r="4331" spans="1:3" x14ac:dyDescent="0.3">
      <c r="A4331" s="1" t="s">
        <v>212</v>
      </c>
      <c r="B4331" s="1" t="str">
        <f t="shared" si="67"/>
        <v>Russia</v>
      </c>
      <c r="C4331" s="1" t="s">
        <v>9</v>
      </c>
    </row>
    <row r="4332" spans="1:3" x14ac:dyDescent="0.3">
      <c r="A4332" s="1" t="s">
        <v>6615</v>
      </c>
      <c r="B4332" s="1" t="str">
        <f t="shared" si="67"/>
        <v>Russia</v>
      </c>
      <c r="C4332" s="1" t="s">
        <v>9</v>
      </c>
    </row>
    <row r="4333" spans="1:3" x14ac:dyDescent="0.3">
      <c r="A4333" s="1" t="s">
        <v>6615</v>
      </c>
      <c r="B4333" s="1" t="str">
        <f t="shared" si="67"/>
        <v>Russia</v>
      </c>
      <c r="C4333" s="1" t="s">
        <v>9</v>
      </c>
    </row>
    <row r="4334" spans="1:3" x14ac:dyDescent="0.3">
      <c r="A4334" s="1" t="s">
        <v>6615</v>
      </c>
      <c r="B4334" s="1" t="str">
        <f t="shared" si="67"/>
        <v>Russia</v>
      </c>
      <c r="C4334" s="1" t="s">
        <v>9</v>
      </c>
    </row>
    <row r="4335" spans="1:3" x14ac:dyDescent="0.3">
      <c r="A4335" s="1" t="s">
        <v>212</v>
      </c>
      <c r="B4335" s="1" t="str">
        <f t="shared" si="67"/>
        <v>Russia</v>
      </c>
      <c r="C4335" s="1" t="s">
        <v>9</v>
      </c>
    </row>
    <row r="4336" spans="1:3" x14ac:dyDescent="0.3">
      <c r="A4336" s="1" t="s">
        <v>212</v>
      </c>
      <c r="B4336" s="1" t="str">
        <f t="shared" si="67"/>
        <v>Russia</v>
      </c>
      <c r="C4336" s="1" t="s">
        <v>9</v>
      </c>
    </row>
    <row r="4337" spans="1:3" x14ac:dyDescent="0.3">
      <c r="A4337" s="1" t="s">
        <v>4882</v>
      </c>
      <c r="B4337" s="1" t="str">
        <f t="shared" si="67"/>
        <v>Russia</v>
      </c>
      <c r="C4337" s="1" t="s">
        <v>9</v>
      </c>
    </row>
    <row r="4338" spans="1:3" x14ac:dyDescent="0.3">
      <c r="A4338" s="1" t="s">
        <v>212</v>
      </c>
      <c r="B4338" s="1" t="str">
        <f t="shared" si="67"/>
        <v>Russia</v>
      </c>
      <c r="C4338" s="1" t="s">
        <v>9</v>
      </c>
    </row>
    <row r="4339" spans="1:3" x14ac:dyDescent="0.3">
      <c r="A4339" s="1" t="s">
        <v>212</v>
      </c>
      <c r="B4339" s="1" t="str">
        <f t="shared" si="67"/>
        <v>Russia</v>
      </c>
      <c r="C4339" s="1" t="s">
        <v>9</v>
      </c>
    </row>
    <row r="4340" spans="1:3" x14ac:dyDescent="0.3">
      <c r="A4340" s="1" t="s">
        <v>1630</v>
      </c>
      <c r="B4340" s="1" t="str">
        <f t="shared" si="67"/>
        <v>Kazakhstan</v>
      </c>
      <c r="C4340" s="1" t="s">
        <v>9</v>
      </c>
    </row>
    <row r="4341" spans="1:3" x14ac:dyDescent="0.3">
      <c r="A4341" s="1" t="s">
        <v>212</v>
      </c>
      <c r="B4341" s="1" t="str">
        <f t="shared" si="67"/>
        <v>Russia</v>
      </c>
      <c r="C4341" s="1" t="s">
        <v>9</v>
      </c>
    </row>
    <row r="4342" spans="1:3" x14ac:dyDescent="0.3">
      <c r="A4342" s="1" t="s">
        <v>5726</v>
      </c>
      <c r="B4342" s="1" t="str">
        <f t="shared" si="67"/>
        <v>India</v>
      </c>
      <c r="C4342" s="1" t="s">
        <v>9</v>
      </c>
    </row>
    <row r="4343" spans="1:3" x14ac:dyDescent="0.3">
      <c r="A4343" s="1" t="s">
        <v>212</v>
      </c>
      <c r="B4343" s="1" t="str">
        <f t="shared" si="67"/>
        <v>Russia</v>
      </c>
      <c r="C4343" s="1" t="s">
        <v>9</v>
      </c>
    </row>
    <row r="4344" spans="1:3" x14ac:dyDescent="0.3">
      <c r="A4344" s="1" t="s">
        <v>8845</v>
      </c>
      <c r="B4344" s="1" t="str">
        <f t="shared" si="67"/>
        <v>USA</v>
      </c>
      <c r="C4344" s="1" t="s">
        <v>257</v>
      </c>
    </row>
    <row r="4345" spans="1:3" x14ac:dyDescent="0.3">
      <c r="A4345" s="1" t="s">
        <v>6272</v>
      </c>
      <c r="B4345" s="1" t="str">
        <f t="shared" si="67"/>
        <v>Kazakhstan</v>
      </c>
      <c r="C4345" s="1" t="s">
        <v>9</v>
      </c>
    </row>
    <row r="4346" spans="1:3" x14ac:dyDescent="0.3">
      <c r="A4346" s="1" t="s">
        <v>6615</v>
      </c>
      <c r="B4346" s="1" t="str">
        <f t="shared" si="67"/>
        <v>Russia</v>
      </c>
      <c r="C4346" s="1" t="s">
        <v>9</v>
      </c>
    </row>
    <row r="4347" spans="1:3" x14ac:dyDescent="0.3">
      <c r="A4347" s="1" t="s">
        <v>6482</v>
      </c>
      <c r="B4347" s="1" t="str">
        <f t="shared" si="67"/>
        <v>Russia</v>
      </c>
      <c r="C4347" s="1" t="s">
        <v>9</v>
      </c>
    </row>
    <row r="4348" spans="1:3" x14ac:dyDescent="0.3">
      <c r="A4348" s="1" t="s">
        <v>6615</v>
      </c>
      <c r="B4348" s="1" t="str">
        <f t="shared" si="67"/>
        <v>Russia</v>
      </c>
      <c r="C4348" s="1" t="s">
        <v>9</v>
      </c>
    </row>
    <row r="4349" spans="1:3" x14ac:dyDescent="0.3">
      <c r="A4349" s="1" t="s">
        <v>6482</v>
      </c>
      <c r="B4349" s="1" t="str">
        <f t="shared" si="67"/>
        <v>Russia</v>
      </c>
      <c r="C4349" s="1" t="s">
        <v>9</v>
      </c>
    </row>
    <row r="4350" spans="1:3" x14ac:dyDescent="0.3">
      <c r="A4350" s="1" t="s">
        <v>1630</v>
      </c>
      <c r="B4350" s="1" t="str">
        <f t="shared" si="67"/>
        <v>Kazakhstan</v>
      </c>
      <c r="C4350" s="1" t="s">
        <v>9</v>
      </c>
    </row>
    <row r="4351" spans="1:3" x14ac:dyDescent="0.3">
      <c r="A4351" s="1" t="s">
        <v>6615</v>
      </c>
      <c r="B4351" s="1" t="str">
        <f t="shared" si="67"/>
        <v>Russia</v>
      </c>
      <c r="C4351" s="1" t="s">
        <v>9</v>
      </c>
    </row>
    <row r="4352" spans="1:3" x14ac:dyDescent="0.3">
      <c r="A4352" s="1" t="s">
        <v>6615</v>
      </c>
      <c r="B4352" s="1" t="str">
        <f t="shared" si="67"/>
        <v>Russia</v>
      </c>
      <c r="C4352" s="1" t="s">
        <v>9</v>
      </c>
    </row>
    <row r="4353" spans="1:3" x14ac:dyDescent="0.3">
      <c r="A4353" s="1" t="s">
        <v>27</v>
      </c>
      <c r="B4353" s="1" t="str">
        <f t="shared" si="67"/>
        <v>USA</v>
      </c>
      <c r="C4353" s="1" t="s">
        <v>9</v>
      </c>
    </row>
    <row r="4354" spans="1:3" x14ac:dyDescent="0.3">
      <c r="A4354" s="1" t="s">
        <v>130</v>
      </c>
      <c r="B4354" s="1" t="str">
        <f t="shared" ref="B4354:B4417" si="68">TRIM(MID(A4354, FIND("|", SUBSTITUTE(A4354, ",", "|", LEN(A4354) - LEN(SUBSTITUTE(A4354,",", "" )))) + 1, LEN(A4354)))</f>
        <v>Kazakhstan</v>
      </c>
      <c r="C4354" s="1" t="s">
        <v>9</v>
      </c>
    </row>
    <row r="4355" spans="1:3" x14ac:dyDescent="0.3">
      <c r="A4355" s="1" t="s">
        <v>212</v>
      </c>
      <c r="B4355" s="1" t="str">
        <f t="shared" si="68"/>
        <v>Russia</v>
      </c>
      <c r="C4355" s="1" t="s">
        <v>9</v>
      </c>
    </row>
    <row r="4356" spans="1:3" x14ac:dyDescent="0.3">
      <c r="A4356" s="1" t="s">
        <v>529</v>
      </c>
      <c r="B4356" s="1" t="str">
        <f t="shared" si="68"/>
        <v>Kazakhstan</v>
      </c>
      <c r="C4356" s="1" t="s">
        <v>9</v>
      </c>
    </row>
    <row r="4357" spans="1:3" x14ac:dyDescent="0.3">
      <c r="A4357" s="1" t="s">
        <v>6615</v>
      </c>
      <c r="B4357" s="1" t="str">
        <f t="shared" si="68"/>
        <v>Russia</v>
      </c>
      <c r="C4357" s="1" t="s">
        <v>9</v>
      </c>
    </row>
    <row r="4358" spans="1:3" x14ac:dyDescent="0.3">
      <c r="A4358" s="1" t="s">
        <v>3373</v>
      </c>
      <c r="B4358" s="1" t="str">
        <f t="shared" si="68"/>
        <v>Russia</v>
      </c>
      <c r="C4358" s="1" t="s">
        <v>9</v>
      </c>
    </row>
    <row r="4359" spans="1:3" x14ac:dyDescent="0.3">
      <c r="A4359" s="1" t="s">
        <v>6615</v>
      </c>
      <c r="B4359" s="1" t="str">
        <f t="shared" si="68"/>
        <v>Russia</v>
      </c>
      <c r="C4359" s="1" t="s">
        <v>9</v>
      </c>
    </row>
    <row r="4360" spans="1:3" x14ac:dyDescent="0.3">
      <c r="A4360" s="1" t="s">
        <v>1630</v>
      </c>
      <c r="B4360" s="1" t="str">
        <f t="shared" si="68"/>
        <v>Kazakhstan</v>
      </c>
      <c r="C4360" s="1" t="s">
        <v>9</v>
      </c>
    </row>
    <row r="4361" spans="1:3" x14ac:dyDescent="0.3">
      <c r="A4361" s="1" t="s">
        <v>212</v>
      </c>
      <c r="B4361" s="1" t="str">
        <f t="shared" si="68"/>
        <v>Russia</v>
      </c>
      <c r="C4361" s="1" t="s">
        <v>9</v>
      </c>
    </row>
    <row r="4362" spans="1:3" x14ac:dyDescent="0.3">
      <c r="A4362" s="1" t="s">
        <v>5557</v>
      </c>
      <c r="B4362" s="1" t="str">
        <f t="shared" si="68"/>
        <v>USA</v>
      </c>
      <c r="C4362" s="1" t="s">
        <v>257</v>
      </c>
    </row>
    <row r="4363" spans="1:3" x14ac:dyDescent="0.3">
      <c r="A4363" s="1" t="s">
        <v>6615</v>
      </c>
      <c r="B4363" s="1" t="str">
        <f t="shared" si="68"/>
        <v>Russia</v>
      </c>
      <c r="C4363" s="1" t="s">
        <v>9</v>
      </c>
    </row>
    <row r="4364" spans="1:3" x14ac:dyDescent="0.3">
      <c r="A4364" s="1" t="s">
        <v>130</v>
      </c>
      <c r="B4364" s="1" t="str">
        <f t="shared" si="68"/>
        <v>Kazakhstan</v>
      </c>
      <c r="C4364" s="1" t="s">
        <v>9</v>
      </c>
    </row>
    <row r="4365" spans="1:3" x14ac:dyDescent="0.3">
      <c r="A4365" s="1" t="s">
        <v>6657</v>
      </c>
      <c r="B4365" s="1" t="str">
        <f t="shared" si="68"/>
        <v>France</v>
      </c>
      <c r="C4365" s="1" t="s">
        <v>257</v>
      </c>
    </row>
    <row r="4366" spans="1:3" x14ac:dyDescent="0.3">
      <c r="A4366" s="1" t="s">
        <v>212</v>
      </c>
      <c r="B4366" s="1" t="str">
        <f t="shared" si="68"/>
        <v>Russia</v>
      </c>
      <c r="C4366" s="1" t="s">
        <v>9</v>
      </c>
    </row>
    <row r="4367" spans="1:3" x14ac:dyDescent="0.3">
      <c r="A4367" s="1" t="s">
        <v>6482</v>
      </c>
      <c r="B4367" s="1" t="str">
        <f t="shared" si="68"/>
        <v>Russia</v>
      </c>
      <c r="C4367" s="1" t="s">
        <v>9</v>
      </c>
    </row>
    <row r="4368" spans="1:3" x14ac:dyDescent="0.3">
      <c r="A4368" s="1" t="s">
        <v>212</v>
      </c>
      <c r="B4368" s="1" t="str">
        <f t="shared" si="68"/>
        <v>Russia</v>
      </c>
      <c r="C4368" s="1" t="s">
        <v>9</v>
      </c>
    </row>
    <row r="4369" spans="1:3" x14ac:dyDescent="0.3">
      <c r="A4369" s="1" t="s">
        <v>3373</v>
      </c>
      <c r="B4369" s="1" t="str">
        <f t="shared" si="68"/>
        <v>Russia</v>
      </c>
      <c r="C4369" s="1" t="s">
        <v>9</v>
      </c>
    </row>
    <row r="4370" spans="1:3" x14ac:dyDescent="0.3">
      <c r="A4370" s="1" t="s">
        <v>6615</v>
      </c>
      <c r="B4370" s="1" t="str">
        <f t="shared" si="68"/>
        <v>Russia</v>
      </c>
      <c r="C4370" s="1" t="s">
        <v>9</v>
      </c>
    </row>
    <row r="4371" spans="1:3" x14ac:dyDescent="0.3">
      <c r="A4371" s="1" t="s">
        <v>212</v>
      </c>
      <c r="B4371" s="1" t="str">
        <f t="shared" si="68"/>
        <v>Russia</v>
      </c>
      <c r="C4371" s="1" t="s">
        <v>9</v>
      </c>
    </row>
    <row r="4372" spans="1:3" x14ac:dyDescent="0.3">
      <c r="A4372" s="1" t="s">
        <v>3926</v>
      </c>
      <c r="B4372" s="1" t="str">
        <f t="shared" si="68"/>
        <v>Kazakhstan</v>
      </c>
      <c r="C4372" s="1" t="s">
        <v>9</v>
      </c>
    </row>
    <row r="4373" spans="1:3" x14ac:dyDescent="0.3">
      <c r="A4373" s="1" t="s">
        <v>1630</v>
      </c>
      <c r="B4373" s="1" t="str">
        <f t="shared" si="68"/>
        <v>Kazakhstan</v>
      </c>
      <c r="C4373" s="1" t="s">
        <v>9</v>
      </c>
    </row>
    <row r="4374" spans="1:3" x14ac:dyDescent="0.3">
      <c r="A4374" s="1" t="s">
        <v>671</v>
      </c>
      <c r="B4374" s="1" t="str">
        <f t="shared" si="68"/>
        <v>USA</v>
      </c>
      <c r="C4374" s="1" t="s">
        <v>9</v>
      </c>
    </row>
    <row r="4375" spans="1:3" x14ac:dyDescent="0.3">
      <c r="A4375" s="1" t="s">
        <v>6615</v>
      </c>
      <c r="B4375" s="1" t="str">
        <f t="shared" si="68"/>
        <v>Russia</v>
      </c>
      <c r="C4375" s="1" t="s">
        <v>117</v>
      </c>
    </row>
    <row r="4376" spans="1:3" x14ac:dyDescent="0.3">
      <c r="A4376" s="1" t="s">
        <v>3926</v>
      </c>
      <c r="B4376" s="1" t="str">
        <f t="shared" si="68"/>
        <v>Kazakhstan</v>
      </c>
      <c r="C4376" s="1" t="s">
        <v>9</v>
      </c>
    </row>
    <row r="4377" spans="1:3" x14ac:dyDescent="0.3">
      <c r="A4377" s="1" t="s">
        <v>1630</v>
      </c>
      <c r="B4377" s="1" t="str">
        <f t="shared" si="68"/>
        <v>Kazakhstan</v>
      </c>
      <c r="C4377" s="1" t="s">
        <v>9</v>
      </c>
    </row>
    <row r="4378" spans="1:3" x14ac:dyDescent="0.3">
      <c r="A4378" s="1" t="s">
        <v>6615</v>
      </c>
      <c r="B4378" s="1" t="str">
        <f t="shared" si="68"/>
        <v>Russia</v>
      </c>
      <c r="C4378" s="1" t="s">
        <v>9</v>
      </c>
    </row>
    <row r="4379" spans="1:3" x14ac:dyDescent="0.3">
      <c r="A4379" s="1" t="s">
        <v>130</v>
      </c>
      <c r="B4379" s="1" t="str">
        <f t="shared" si="68"/>
        <v>Kazakhstan</v>
      </c>
      <c r="C4379" s="1" t="s">
        <v>9</v>
      </c>
    </row>
    <row r="4380" spans="1:3" x14ac:dyDescent="0.3">
      <c r="A4380" s="1" t="s">
        <v>6482</v>
      </c>
      <c r="B4380" s="1" t="str">
        <f t="shared" si="68"/>
        <v>Russia</v>
      </c>
      <c r="C4380" s="1" t="s">
        <v>9</v>
      </c>
    </row>
    <row r="4381" spans="1:3" x14ac:dyDescent="0.3">
      <c r="A4381" s="1" t="s">
        <v>1630</v>
      </c>
      <c r="B4381" s="1" t="str">
        <f t="shared" si="68"/>
        <v>Kazakhstan</v>
      </c>
      <c r="C4381" s="1" t="s">
        <v>9</v>
      </c>
    </row>
    <row r="4382" spans="1:3" x14ac:dyDescent="0.3">
      <c r="A4382" s="1" t="s">
        <v>130</v>
      </c>
      <c r="B4382" s="1" t="str">
        <f t="shared" si="68"/>
        <v>Kazakhstan</v>
      </c>
      <c r="C4382" s="1" t="s">
        <v>9</v>
      </c>
    </row>
    <row r="4383" spans="1:3" x14ac:dyDescent="0.3">
      <c r="A4383" s="1" t="s">
        <v>3373</v>
      </c>
      <c r="B4383" s="1" t="str">
        <f t="shared" si="68"/>
        <v>Russia</v>
      </c>
      <c r="C4383" s="1" t="s">
        <v>9</v>
      </c>
    </row>
    <row r="4384" spans="1:3" x14ac:dyDescent="0.3">
      <c r="A4384" s="1" t="s">
        <v>3373</v>
      </c>
      <c r="B4384" s="1" t="str">
        <f t="shared" si="68"/>
        <v>Russia</v>
      </c>
      <c r="C4384" s="1" t="s">
        <v>9</v>
      </c>
    </row>
    <row r="4385" spans="1:3" x14ac:dyDescent="0.3">
      <c r="A4385" s="1" t="s">
        <v>3926</v>
      </c>
      <c r="B4385" s="1" t="str">
        <f t="shared" si="68"/>
        <v>Kazakhstan</v>
      </c>
      <c r="C4385" s="1" t="s">
        <v>9</v>
      </c>
    </row>
    <row r="4386" spans="1:3" x14ac:dyDescent="0.3">
      <c r="A4386" s="1" t="s">
        <v>5</v>
      </c>
      <c r="B4386" s="1" t="str">
        <f t="shared" si="68"/>
        <v>Russia</v>
      </c>
      <c r="C4386" s="1" t="s">
        <v>9</v>
      </c>
    </row>
    <row r="4387" spans="1:3" x14ac:dyDescent="0.3">
      <c r="A4387" s="1" t="s">
        <v>5557</v>
      </c>
      <c r="B4387" s="1" t="str">
        <f t="shared" si="68"/>
        <v>USA</v>
      </c>
      <c r="C4387" s="1" t="s">
        <v>9</v>
      </c>
    </row>
    <row r="4388" spans="1:3" x14ac:dyDescent="0.3">
      <c r="A4388" s="1" t="s">
        <v>61</v>
      </c>
      <c r="B4388" s="1" t="str">
        <f t="shared" si="68"/>
        <v>Japan</v>
      </c>
      <c r="C4388" s="1" t="s">
        <v>9</v>
      </c>
    </row>
    <row r="4389" spans="1:3" x14ac:dyDescent="0.3">
      <c r="A4389" s="1" t="s">
        <v>5</v>
      </c>
      <c r="B4389" s="1" t="str">
        <f t="shared" si="68"/>
        <v>Russia</v>
      </c>
      <c r="C4389" s="1" t="s">
        <v>9</v>
      </c>
    </row>
    <row r="4390" spans="1:3" x14ac:dyDescent="0.3">
      <c r="A4390" s="1" t="s">
        <v>529</v>
      </c>
      <c r="B4390" s="1" t="str">
        <f t="shared" si="68"/>
        <v>Kazakhstan</v>
      </c>
      <c r="C4390" s="1" t="s">
        <v>9</v>
      </c>
    </row>
    <row r="4391" spans="1:3" x14ac:dyDescent="0.3">
      <c r="A4391" s="1" t="s">
        <v>714</v>
      </c>
      <c r="B4391" s="1" t="str">
        <f t="shared" si="68"/>
        <v>Japan</v>
      </c>
      <c r="C4391" s="1" t="s">
        <v>9</v>
      </c>
    </row>
    <row r="4392" spans="1:3" x14ac:dyDescent="0.3">
      <c r="A4392" s="1" t="s">
        <v>3478</v>
      </c>
      <c r="B4392" s="1" t="str">
        <f t="shared" si="68"/>
        <v>USA</v>
      </c>
      <c r="C4392" s="1" t="s">
        <v>9</v>
      </c>
    </row>
    <row r="4393" spans="1:3" x14ac:dyDescent="0.3">
      <c r="A4393" s="1" t="s">
        <v>5</v>
      </c>
      <c r="B4393" s="1" t="str">
        <f t="shared" si="68"/>
        <v>Russia</v>
      </c>
      <c r="C4393" s="1" t="s">
        <v>117</v>
      </c>
    </row>
    <row r="4394" spans="1:3" x14ac:dyDescent="0.3">
      <c r="A4394" s="1" t="s">
        <v>6482</v>
      </c>
      <c r="B4394" s="1" t="str">
        <f t="shared" si="68"/>
        <v>Russia</v>
      </c>
      <c r="C4394" s="1" t="s">
        <v>9</v>
      </c>
    </row>
    <row r="4395" spans="1:3" x14ac:dyDescent="0.3">
      <c r="A4395" s="1" t="s">
        <v>671</v>
      </c>
      <c r="B4395" s="1" t="str">
        <f t="shared" si="68"/>
        <v>USA</v>
      </c>
      <c r="C4395" s="1" t="s">
        <v>9</v>
      </c>
    </row>
    <row r="4396" spans="1:3" x14ac:dyDescent="0.3">
      <c r="A4396" s="1" t="s">
        <v>27</v>
      </c>
      <c r="B4396" s="1" t="str">
        <f t="shared" si="68"/>
        <v>USA</v>
      </c>
      <c r="C4396" s="1" t="s">
        <v>9</v>
      </c>
    </row>
    <row r="4397" spans="1:3" x14ac:dyDescent="0.3">
      <c r="A4397" s="1" t="s">
        <v>5</v>
      </c>
      <c r="B4397" s="1" t="str">
        <f t="shared" si="68"/>
        <v>Russia</v>
      </c>
      <c r="C4397" s="1" t="s">
        <v>9</v>
      </c>
    </row>
    <row r="4398" spans="1:3" x14ac:dyDescent="0.3">
      <c r="A4398" s="1" t="s">
        <v>5</v>
      </c>
      <c r="B4398" s="1" t="str">
        <f t="shared" si="68"/>
        <v>Russia</v>
      </c>
      <c r="C4398" s="1" t="s">
        <v>9</v>
      </c>
    </row>
    <row r="4399" spans="1:3" x14ac:dyDescent="0.3">
      <c r="A4399" s="1" t="s">
        <v>6482</v>
      </c>
      <c r="B4399" s="1" t="str">
        <f t="shared" si="68"/>
        <v>Russia</v>
      </c>
      <c r="C4399" s="1" t="s">
        <v>9</v>
      </c>
    </row>
    <row r="4400" spans="1:3" x14ac:dyDescent="0.3">
      <c r="A4400" s="1" t="s">
        <v>212</v>
      </c>
      <c r="B4400" s="1" t="str">
        <f t="shared" si="68"/>
        <v>Russia</v>
      </c>
      <c r="C4400" s="1" t="s">
        <v>9</v>
      </c>
    </row>
    <row r="4401" spans="1:3" x14ac:dyDescent="0.3">
      <c r="A4401" s="1" t="s">
        <v>4483</v>
      </c>
      <c r="B4401" s="1" t="str">
        <f t="shared" si="68"/>
        <v>Russia</v>
      </c>
      <c r="C4401" s="1" t="s">
        <v>9</v>
      </c>
    </row>
    <row r="4402" spans="1:3" x14ac:dyDescent="0.3">
      <c r="A4402" s="1" t="s">
        <v>4149</v>
      </c>
      <c r="B4402" s="1" t="str">
        <f t="shared" si="68"/>
        <v>USA</v>
      </c>
      <c r="C4402" s="1" t="s">
        <v>9</v>
      </c>
    </row>
    <row r="4403" spans="1:3" x14ac:dyDescent="0.3">
      <c r="A4403" s="1" t="s">
        <v>6482</v>
      </c>
      <c r="B4403" s="1" t="str">
        <f t="shared" si="68"/>
        <v>Russia</v>
      </c>
      <c r="C4403" s="1" t="s">
        <v>9</v>
      </c>
    </row>
    <row r="4404" spans="1:3" x14ac:dyDescent="0.3">
      <c r="A4404" s="1" t="s">
        <v>6615</v>
      </c>
      <c r="B4404" s="1" t="str">
        <f t="shared" si="68"/>
        <v>Russia</v>
      </c>
      <c r="C4404" s="1" t="s">
        <v>9</v>
      </c>
    </row>
    <row r="4405" spans="1:3" x14ac:dyDescent="0.3">
      <c r="A4405" s="1" t="s">
        <v>212</v>
      </c>
      <c r="B4405" s="1" t="str">
        <f t="shared" si="68"/>
        <v>Russia</v>
      </c>
      <c r="C4405" s="1" t="s">
        <v>9</v>
      </c>
    </row>
    <row r="4406" spans="1:3" x14ac:dyDescent="0.3">
      <c r="A4406" s="1" t="s">
        <v>212</v>
      </c>
      <c r="B4406" s="1" t="str">
        <f t="shared" si="68"/>
        <v>Russia</v>
      </c>
      <c r="C4406" s="1" t="s">
        <v>9</v>
      </c>
    </row>
    <row r="4407" spans="1:3" x14ac:dyDescent="0.3">
      <c r="A4407" s="1" t="s">
        <v>6272</v>
      </c>
      <c r="B4407" s="1" t="str">
        <f t="shared" si="68"/>
        <v>Kazakhstan</v>
      </c>
      <c r="C4407" s="1" t="s">
        <v>9</v>
      </c>
    </row>
    <row r="4408" spans="1:3" x14ac:dyDescent="0.3">
      <c r="A4408" s="1" t="s">
        <v>6657</v>
      </c>
      <c r="B4408" s="1" t="str">
        <f t="shared" si="68"/>
        <v>France</v>
      </c>
      <c r="C4408" s="1" t="s">
        <v>9</v>
      </c>
    </row>
    <row r="4409" spans="1:3" x14ac:dyDescent="0.3">
      <c r="A4409" s="1" t="s">
        <v>1630</v>
      </c>
      <c r="B4409" s="1" t="str">
        <f t="shared" si="68"/>
        <v>Kazakhstan</v>
      </c>
      <c r="C4409" s="1" t="s">
        <v>9</v>
      </c>
    </row>
    <row r="4410" spans="1:3" x14ac:dyDescent="0.3">
      <c r="A4410" s="1" t="s">
        <v>212</v>
      </c>
      <c r="B4410" s="1" t="str">
        <f t="shared" si="68"/>
        <v>Russia</v>
      </c>
      <c r="C4410" s="1" t="s">
        <v>9</v>
      </c>
    </row>
    <row r="4411" spans="1:3" x14ac:dyDescent="0.3">
      <c r="A4411" s="1" t="s">
        <v>3478</v>
      </c>
      <c r="B4411" s="1" t="str">
        <f t="shared" si="68"/>
        <v>USA</v>
      </c>
      <c r="C4411" s="1" t="s">
        <v>9</v>
      </c>
    </row>
    <row r="4412" spans="1:3" x14ac:dyDescent="0.3">
      <c r="A4412" s="1" t="s">
        <v>6482</v>
      </c>
      <c r="B4412" s="1" t="str">
        <f t="shared" si="68"/>
        <v>Russia</v>
      </c>
      <c r="C4412" s="1" t="s">
        <v>9</v>
      </c>
    </row>
    <row r="4413" spans="1:3" x14ac:dyDescent="0.3">
      <c r="A4413" s="1" t="s">
        <v>5</v>
      </c>
      <c r="B4413" s="1" t="str">
        <f t="shared" si="68"/>
        <v>Russia</v>
      </c>
      <c r="C4413" s="1" t="s">
        <v>9</v>
      </c>
    </row>
    <row r="4414" spans="1:3" x14ac:dyDescent="0.3">
      <c r="A4414" s="1" t="s">
        <v>11</v>
      </c>
      <c r="B4414" s="1" t="str">
        <f t="shared" si="68"/>
        <v>USA</v>
      </c>
      <c r="C4414" s="1" t="s">
        <v>9</v>
      </c>
    </row>
    <row r="4415" spans="1:3" x14ac:dyDescent="0.3">
      <c r="A4415" s="1" t="s">
        <v>212</v>
      </c>
      <c r="B4415" s="1" t="str">
        <f t="shared" si="68"/>
        <v>Russia</v>
      </c>
      <c r="C4415" s="1" t="s">
        <v>9</v>
      </c>
    </row>
    <row r="4416" spans="1:3" x14ac:dyDescent="0.3">
      <c r="A4416" s="1" t="s">
        <v>6482</v>
      </c>
      <c r="B4416" s="1" t="str">
        <f t="shared" si="68"/>
        <v>Russia</v>
      </c>
      <c r="C4416" s="1" t="s">
        <v>9</v>
      </c>
    </row>
    <row r="4417" spans="1:3" x14ac:dyDescent="0.3">
      <c r="A4417" s="1" t="s">
        <v>5</v>
      </c>
      <c r="B4417" s="1" t="str">
        <f t="shared" si="68"/>
        <v>Russia</v>
      </c>
      <c r="C4417" s="1" t="s">
        <v>9</v>
      </c>
    </row>
    <row r="4418" spans="1:3" x14ac:dyDescent="0.3">
      <c r="A4418" s="1" t="s">
        <v>5723</v>
      </c>
      <c r="B4418" s="1" t="str">
        <f t="shared" ref="B4418:B4481" si="69">TRIM(MID(A4418, FIND("|", SUBSTITUTE(A4418, ",", "|", LEN(A4418) - LEN(SUBSTITUTE(A4418,",", "" )))) + 1, LEN(A4418)))</f>
        <v>USA</v>
      </c>
      <c r="C4418" s="1" t="s">
        <v>9</v>
      </c>
    </row>
    <row r="4419" spans="1:3" x14ac:dyDescent="0.3">
      <c r="A4419" s="1" t="s">
        <v>5</v>
      </c>
      <c r="B4419" s="1" t="str">
        <f t="shared" si="69"/>
        <v>Russia</v>
      </c>
      <c r="C4419" s="1" t="s">
        <v>9</v>
      </c>
    </row>
    <row r="4420" spans="1:3" x14ac:dyDescent="0.3">
      <c r="A4420" s="1" t="s">
        <v>212</v>
      </c>
      <c r="B4420" s="1" t="str">
        <f t="shared" si="69"/>
        <v>Russia</v>
      </c>
      <c r="C4420" s="1" t="s">
        <v>9</v>
      </c>
    </row>
    <row r="4421" spans="1:3" x14ac:dyDescent="0.3">
      <c r="A4421" s="1" t="s">
        <v>6615</v>
      </c>
      <c r="B4421" s="1" t="str">
        <f t="shared" si="69"/>
        <v>Russia</v>
      </c>
      <c r="C4421" s="1" t="s">
        <v>9</v>
      </c>
    </row>
    <row r="4422" spans="1:3" x14ac:dyDescent="0.3">
      <c r="A4422" s="1" t="s">
        <v>6482</v>
      </c>
      <c r="B4422" s="1" t="str">
        <f t="shared" si="69"/>
        <v>Russia</v>
      </c>
      <c r="C4422" s="1" t="s">
        <v>9</v>
      </c>
    </row>
    <row r="4423" spans="1:3" x14ac:dyDescent="0.3">
      <c r="A4423" s="1" t="s">
        <v>212</v>
      </c>
      <c r="B4423" s="1" t="str">
        <f t="shared" si="69"/>
        <v>Russia</v>
      </c>
      <c r="C4423" s="1" t="s">
        <v>257</v>
      </c>
    </row>
    <row r="4424" spans="1:3" x14ac:dyDescent="0.3">
      <c r="A4424" s="1" t="s">
        <v>6482</v>
      </c>
      <c r="B4424" s="1" t="str">
        <f t="shared" si="69"/>
        <v>Russia</v>
      </c>
      <c r="C4424" s="1" t="s">
        <v>9</v>
      </c>
    </row>
    <row r="4425" spans="1:3" x14ac:dyDescent="0.3">
      <c r="A4425" s="1" t="s">
        <v>6615</v>
      </c>
      <c r="B4425" s="1" t="str">
        <f t="shared" si="69"/>
        <v>Russia</v>
      </c>
      <c r="C4425" s="1" t="s">
        <v>9</v>
      </c>
    </row>
    <row r="4426" spans="1:3" x14ac:dyDescent="0.3">
      <c r="A4426" s="1" t="s">
        <v>6272</v>
      </c>
      <c r="B4426" s="1" t="str">
        <f t="shared" si="69"/>
        <v>Kazakhstan</v>
      </c>
      <c r="C4426" s="1" t="s">
        <v>9</v>
      </c>
    </row>
    <row r="4427" spans="1:3" x14ac:dyDescent="0.3">
      <c r="A4427" s="1" t="s">
        <v>11</v>
      </c>
      <c r="B4427" s="1" t="str">
        <f t="shared" si="69"/>
        <v>USA</v>
      </c>
      <c r="C4427" s="1" t="s">
        <v>9</v>
      </c>
    </row>
    <row r="4428" spans="1:3" x14ac:dyDescent="0.3">
      <c r="A4428" s="1" t="s">
        <v>212</v>
      </c>
      <c r="B4428" s="1" t="str">
        <f t="shared" si="69"/>
        <v>Russia</v>
      </c>
      <c r="C4428" s="1" t="s">
        <v>9</v>
      </c>
    </row>
    <row r="4429" spans="1:3" x14ac:dyDescent="0.3">
      <c r="A4429" s="1" t="s">
        <v>6482</v>
      </c>
      <c r="B4429" s="1" t="str">
        <f t="shared" si="69"/>
        <v>Russia</v>
      </c>
      <c r="C4429" s="1" t="s">
        <v>9</v>
      </c>
    </row>
    <row r="4430" spans="1:3" x14ac:dyDescent="0.3">
      <c r="A4430" s="1" t="s">
        <v>6615</v>
      </c>
      <c r="B4430" s="1" t="str">
        <f t="shared" si="69"/>
        <v>Russia</v>
      </c>
      <c r="C4430" s="1" t="s">
        <v>9</v>
      </c>
    </row>
    <row r="4431" spans="1:3" x14ac:dyDescent="0.3">
      <c r="A4431" s="1" t="s">
        <v>4092</v>
      </c>
      <c r="B4431" s="1" t="str">
        <f t="shared" si="69"/>
        <v>USA</v>
      </c>
      <c r="C4431" s="1" t="s">
        <v>9</v>
      </c>
    </row>
    <row r="4432" spans="1:3" x14ac:dyDescent="0.3">
      <c r="A4432" s="1" t="s">
        <v>5</v>
      </c>
      <c r="B4432" s="1" t="str">
        <f t="shared" si="69"/>
        <v>Russia</v>
      </c>
      <c r="C4432" s="1" t="s">
        <v>9</v>
      </c>
    </row>
    <row r="4433" spans="1:3" x14ac:dyDescent="0.3">
      <c r="A4433" s="1" t="s">
        <v>6615</v>
      </c>
      <c r="B4433" s="1" t="str">
        <f t="shared" si="69"/>
        <v>Russia</v>
      </c>
      <c r="C4433" s="1" t="s">
        <v>9</v>
      </c>
    </row>
    <row r="4434" spans="1:3" x14ac:dyDescent="0.3">
      <c r="A4434" s="1" t="s">
        <v>5</v>
      </c>
      <c r="B4434" s="1" t="str">
        <f t="shared" si="69"/>
        <v>Russia</v>
      </c>
      <c r="C4434" s="1" t="s">
        <v>9</v>
      </c>
    </row>
    <row r="4435" spans="1:3" x14ac:dyDescent="0.3">
      <c r="A4435" s="1" t="s">
        <v>3373</v>
      </c>
      <c r="B4435" s="1" t="str">
        <f t="shared" si="69"/>
        <v>Russia</v>
      </c>
      <c r="C4435" s="1" t="s">
        <v>9</v>
      </c>
    </row>
    <row r="4436" spans="1:3" x14ac:dyDescent="0.3">
      <c r="A4436" s="1" t="s">
        <v>5</v>
      </c>
      <c r="B4436" s="1" t="str">
        <f t="shared" si="69"/>
        <v>Russia</v>
      </c>
      <c r="C4436" s="1" t="s">
        <v>9</v>
      </c>
    </row>
    <row r="4437" spans="1:3" x14ac:dyDescent="0.3">
      <c r="A4437" s="1" t="s">
        <v>6615</v>
      </c>
      <c r="B4437" s="1" t="str">
        <f t="shared" si="69"/>
        <v>Russia</v>
      </c>
      <c r="C4437" s="1" t="s">
        <v>9</v>
      </c>
    </row>
    <row r="4438" spans="1:3" x14ac:dyDescent="0.3">
      <c r="A4438" s="1" t="s">
        <v>5</v>
      </c>
      <c r="B4438" s="1" t="str">
        <f t="shared" si="69"/>
        <v>Russia</v>
      </c>
      <c r="C4438" s="1" t="s">
        <v>9</v>
      </c>
    </row>
    <row r="4439" spans="1:3" x14ac:dyDescent="0.3">
      <c r="A4439" s="1" t="s">
        <v>212</v>
      </c>
      <c r="B4439" s="1" t="str">
        <f t="shared" si="69"/>
        <v>Russia</v>
      </c>
      <c r="C4439" s="1" t="s">
        <v>9</v>
      </c>
    </row>
    <row r="4440" spans="1:3" x14ac:dyDescent="0.3">
      <c r="A4440" s="1" t="s">
        <v>130</v>
      </c>
      <c r="B4440" s="1" t="str">
        <f t="shared" si="69"/>
        <v>Kazakhstan</v>
      </c>
      <c r="C4440" s="1" t="s">
        <v>9</v>
      </c>
    </row>
    <row r="4441" spans="1:3" x14ac:dyDescent="0.3">
      <c r="A4441" s="1" t="s">
        <v>5726</v>
      </c>
      <c r="B4441" s="1" t="str">
        <f t="shared" si="69"/>
        <v>India</v>
      </c>
      <c r="C4441" s="1" t="s">
        <v>257</v>
      </c>
    </row>
    <row r="4442" spans="1:3" x14ac:dyDescent="0.3">
      <c r="A4442" s="1" t="s">
        <v>3478</v>
      </c>
      <c r="B4442" s="1" t="str">
        <f t="shared" si="69"/>
        <v>USA</v>
      </c>
      <c r="C4442" s="1" t="s">
        <v>9</v>
      </c>
    </row>
    <row r="4443" spans="1:3" x14ac:dyDescent="0.3">
      <c r="A4443" s="1" t="s">
        <v>212</v>
      </c>
      <c r="B4443" s="1" t="str">
        <f t="shared" si="69"/>
        <v>Russia</v>
      </c>
      <c r="C4443" s="1" t="s">
        <v>9</v>
      </c>
    </row>
    <row r="4444" spans="1:3" x14ac:dyDescent="0.3">
      <c r="A4444" s="1" t="s">
        <v>212</v>
      </c>
      <c r="B4444" s="1" t="str">
        <f t="shared" si="69"/>
        <v>Russia</v>
      </c>
      <c r="C4444" s="1" t="s">
        <v>9</v>
      </c>
    </row>
    <row r="4445" spans="1:3" x14ac:dyDescent="0.3">
      <c r="A4445" s="1" t="s">
        <v>5301</v>
      </c>
      <c r="B4445" s="1" t="str">
        <f t="shared" si="69"/>
        <v>China</v>
      </c>
      <c r="C4445" s="1" t="s">
        <v>257</v>
      </c>
    </row>
    <row r="4446" spans="1:3" x14ac:dyDescent="0.3">
      <c r="A4446" s="1" t="s">
        <v>5</v>
      </c>
      <c r="B4446" s="1" t="str">
        <f t="shared" si="69"/>
        <v>Russia</v>
      </c>
      <c r="C4446" s="1" t="s">
        <v>9</v>
      </c>
    </row>
    <row r="4447" spans="1:3" x14ac:dyDescent="0.3">
      <c r="A4447" s="1" t="s">
        <v>212</v>
      </c>
      <c r="B4447" s="1" t="str">
        <f t="shared" si="69"/>
        <v>Russia</v>
      </c>
      <c r="C4447" s="1" t="s">
        <v>9</v>
      </c>
    </row>
    <row r="4448" spans="1:3" x14ac:dyDescent="0.3">
      <c r="A4448" s="1" t="s">
        <v>5</v>
      </c>
      <c r="B4448" s="1" t="str">
        <f t="shared" si="69"/>
        <v>Russia</v>
      </c>
      <c r="C4448" s="1" t="s">
        <v>9</v>
      </c>
    </row>
    <row r="4449" spans="1:3" x14ac:dyDescent="0.3">
      <c r="A4449" s="1" t="s">
        <v>5</v>
      </c>
      <c r="B4449" s="1" t="str">
        <f t="shared" si="69"/>
        <v>Russia</v>
      </c>
      <c r="C4449" s="1" t="s">
        <v>9</v>
      </c>
    </row>
    <row r="4450" spans="1:3" x14ac:dyDescent="0.3">
      <c r="A4450" s="1" t="s">
        <v>3373</v>
      </c>
      <c r="B4450" s="1" t="str">
        <f t="shared" si="69"/>
        <v>Russia</v>
      </c>
      <c r="C4450" s="1" t="s">
        <v>9</v>
      </c>
    </row>
    <row r="4451" spans="1:3" x14ac:dyDescent="0.3">
      <c r="A4451" s="1" t="s">
        <v>130</v>
      </c>
      <c r="B4451" s="1" t="str">
        <f t="shared" si="69"/>
        <v>Kazakhstan</v>
      </c>
      <c r="C4451" s="1" t="s">
        <v>9</v>
      </c>
    </row>
    <row r="4452" spans="1:3" x14ac:dyDescent="0.3">
      <c r="A4452" s="1" t="s">
        <v>4882</v>
      </c>
      <c r="B4452" s="1" t="str">
        <f t="shared" si="69"/>
        <v>Russia</v>
      </c>
      <c r="C4452" s="1" t="s">
        <v>9</v>
      </c>
    </row>
    <row r="4453" spans="1:3" x14ac:dyDescent="0.3">
      <c r="A4453" s="1" t="s">
        <v>6272</v>
      </c>
      <c r="B4453" s="1" t="str">
        <f t="shared" si="69"/>
        <v>Kazakhstan</v>
      </c>
      <c r="C4453" s="1" t="s">
        <v>9</v>
      </c>
    </row>
    <row r="4454" spans="1:3" x14ac:dyDescent="0.3">
      <c r="A4454" s="1" t="s">
        <v>212</v>
      </c>
      <c r="B4454" s="1" t="str">
        <f t="shared" si="69"/>
        <v>Russia</v>
      </c>
      <c r="C4454" s="1" t="s">
        <v>9</v>
      </c>
    </row>
    <row r="4455" spans="1:3" x14ac:dyDescent="0.3">
      <c r="A4455" s="1" t="s">
        <v>3373</v>
      </c>
      <c r="B4455" s="1" t="str">
        <f t="shared" si="69"/>
        <v>Russia</v>
      </c>
      <c r="C4455" s="1" t="s">
        <v>9</v>
      </c>
    </row>
    <row r="4456" spans="1:3" x14ac:dyDescent="0.3">
      <c r="A4456" s="1" t="s">
        <v>130</v>
      </c>
      <c r="B4456" s="1" t="str">
        <f t="shared" si="69"/>
        <v>Kazakhstan</v>
      </c>
      <c r="C4456" s="1" t="s">
        <v>9</v>
      </c>
    </row>
    <row r="4457" spans="1:3" x14ac:dyDescent="0.3">
      <c r="A4457" s="1" t="s">
        <v>6615</v>
      </c>
      <c r="B4457" s="1" t="str">
        <f t="shared" si="69"/>
        <v>Russia</v>
      </c>
      <c r="C4457" s="1" t="s">
        <v>9</v>
      </c>
    </row>
    <row r="4458" spans="1:3" x14ac:dyDescent="0.3">
      <c r="A4458" s="1" t="s">
        <v>5557</v>
      </c>
      <c r="B4458" s="1" t="str">
        <f t="shared" si="69"/>
        <v>USA</v>
      </c>
      <c r="C4458" s="1" t="s">
        <v>9</v>
      </c>
    </row>
    <row r="4459" spans="1:3" x14ac:dyDescent="0.3">
      <c r="A4459" s="1" t="s">
        <v>5</v>
      </c>
      <c r="B4459" s="1" t="str">
        <f t="shared" si="69"/>
        <v>Russia</v>
      </c>
      <c r="C4459" s="1" t="s">
        <v>9</v>
      </c>
    </row>
    <row r="4460" spans="1:3" x14ac:dyDescent="0.3">
      <c r="A4460" s="1" t="s">
        <v>212</v>
      </c>
      <c r="B4460" s="1" t="str">
        <f t="shared" si="69"/>
        <v>Russia</v>
      </c>
      <c r="C4460" s="1" t="s">
        <v>9</v>
      </c>
    </row>
    <row r="4461" spans="1:3" x14ac:dyDescent="0.3">
      <c r="A4461" s="1" t="s">
        <v>5</v>
      </c>
      <c r="B4461" s="1" t="str">
        <f t="shared" si="69"/>
        <v>Russia</v>
      </c>
      <c r="C4461" s="1" t="s">
        <v>9</v>
      </c>
    </row>
    <row r="4462" spans="1:3" x14ac:dyDescent="0.3">
      <c r="A4462" s="1" t="s">
        <v>11</v>
      </c>
      <c r="B4462" s="1" t="str">
        <f t="shared" si="69"/>
        <v>USA</v>
      </c>
      <c r="C4462" s="1" t="s">
        <v>9</v>
      </c>
    </row>
    <row r="4463" spans="1:3" x14ac:dyDescent="0.3">
      <c r="A4463" s="1" t="s">
        <v>6615</v>
      </c>
      <c r="B4463" s="1" t="str">
        <f t="shared" si="69"/>
        <v>Russia</v>
      </c>
      <c r="C4463" s="1" t="s">
        <v>9</v>
      </c>
    </row>
    <row r="4464" spans="1:3" x14ac:dyDescent="0.3">
      <c r="A4464" s="1" t="s">
        <v>4882</v>
      </c>
      <c r="B4464" s="1" t="str">
        <f t="shared" si="69"/>
        <v>Russia</v>
      </c>
      <c r="C4464" s="1" t="s">
        <v>9</v>
      </c>
    </row>
    <row r="4465" spans="1:3" x14ac:dyDescent="0.3">
      <c r="A4465" s="1" t="s">
        <v>8845</v>
      </c>
      <c r="B4465" s="1" t="str">
        <f t="shared" si="69"/>
        <v>USA</v>
      </c>
      <c r="C4465" s="1" t="s">
        <v>9</v>
      </c>
    </row>
    <row r="4466" spans="1:3" x14ac:dyDescent="0.3">
      <c r="A4466" s="1" t="s">
        <v>130</v>
      </c>
      <c r="B4466" s="1" t="str">
        <f t="shared" si="69"/>
        <v>Kazakhstan</v>
      </c>
      <c r="C4466" s="1" t="s">
        <v>9</v>
      </c>
    </row>
    <row r="4467" spans="1:3" x14ac:dyDescent="0.3">
      <c r="A4467" s="1" t="s">
        <v>5</v>
      </c>
      <c r="B4467" s="1" t="str">
        <f t="shared" si="69"/>
        <v>Russia</v>
      </c>
      <c r="C4467" s="1" t="s">
        <v>9</v>
      </c>
    </row>
    <row r="4468" spans="1:3" x14ac:dyDescent="0.3">
      <c r="A4468" s="1" t="s">
        <v>9094</v>
      </c>
      <c r="B4468" s="1" t="str">
        <f t="shared" si="69"/>
        <v>USA</v>
      </c>
      <c r="C4468" s="1" t="s">
        <v>9</v>
      </c>
    </row>
    <row r="4469" spans="1:3" x14ac:dyDescent="0.3">
      <c r="A4469" s="1" t="s">
        <v>3373</v>
      </c>
      <c r="B4469" s="1" t="str">
        <f t="shared" si="69"/>
        <v>Russia</v>
      </c>
      <c r="C4469" s="1" t="s">
        <v>9</v>
      </c>
    </row>
    <row r="4470" spans="1:3" x14ac:dyDescent="0.3">
      <c r="A4470" s="1" t="s">
        <v>212</v>
      </c>
      <c r="B4470" s="1" t="str">
        <f t="shared" si="69"/>
        <v>Russia</v>
      </c>
      <c r="C4470" s="1" t="s">
        <v>9</v>
      </c>
    </row>
    <row r="4471" spans="1:3" x14ac:dyDescent="0.3">
      <c r="A4471" s="1" t="s">
        <v>4249</v>
      </c>
      <c r="B4471" s="1" t="str">
        <f t="shared" si="69"/>
        <v>USA</v>
      </c>
      <c r="C4471" s="1" t="s">
        <v>9</v>
      </c>
    </row>
    <row r="4472" spans="1:3" x14ac:dyDescent="0.3">
      <c r="A4472" s="1" t="s">
        <v>6615</v>
      </c>
      <c r="B4472" s="1" t="str">
        <f t="shared" si="69"/>
        <v>Russia</v>
      </c>
      <c r="C4472" s="1" t="s">
        <v>9</v>
      </c>
    </row>
    <row r="4473" spans="1:3" x14ac:dyDescent="0.3">
      <c r="A4473" s="1" t="s">
        <v>565</v>
      </c>
      <c r="B4473" s="1" t="str">
        <f t="shared" si="69"/>
        <v>Kazakhstan</v>
      </c>
      <c r="C4473" s="1" t="s">
        <v>9</v>
      </c>
    </row>
    <row r="4474" spans="1:3" x14ac:dyDescent="0.3">
      <c r="A4474" s="1" t="s">
        <v>5</v>
      </c>
      <c r="B4474" s="1" t="str">
        <f t="shared" si="69"/>
        <v>Russia</v>
      </c>
      <c r="C4474" s="1" t="s">
        <v>9</v>
      </c>
    </row>
    <row r="4475" spans="1:3" x14ac:dyDescent="0.3">
      <c r="A4475" s="1" t="s">
        <v>6615</v>
      </c>
      <c r="B4475" s="1" t="str">
        <f t="shared" si="69"/>
        <v>Russia</v>
      </c>
      <c r="C4475" s="1" t="s">
        <v>9</v>
      </c>
    </row>
    <row r="4476" spans="1:3" x14ac:dyDescent="0.3">
      <c r="A4476" s="1" t="s">
        <v>130</v>
      </c>
      <c r="B4476" s="1" t="str">
        <f t="shared" si="69"/>
        <v>Kazakhstan</v>
      </c>
      <c r="C4476" s="1" t="s">
        <v>9</v>
      </c>
    </row>
    <row r="4477" spans="1:3" x14ac:dyDescent="0.3">
      <c r="A4477" s="1" t="s">
        <v>4149</v>
      </c>
      <c r="B4477" s="1" t="str">
        <f t="shared" si="69"/>
        <v>USA</v>
      </c>
      <c r="C4477" s="1" t="s">
        <v>9</v>
      </c>
    </row>
    <row r="4478" spans="1:3" x14ac:dyDescent="0.3">
      <c r="A4478" s="1" t="s">
        <v>212</v>
      </c>
      <c r="B4478" s="1" t="str">
        <f t="shared" si="69"/>
        <v>Russia</v>
      </c>
      <c r="C4478" s="1" t="s">
        <v>9</v>
      </c>
    </row>
    <row r="4479" spans="1:3" x14ac:dyDescent="0.3">
      <c r="A4479" s="1" t="s">
        <v>6795</v>
      </c>
      <c r="B4479" s="1" t="str">
        <f t="shared" si="69"/>
        <v>Kazakhstan</v>
      </c>
      <c r="C4479" s="1" t="s">
        <v>9</v>
      </c>
    </row>
    <row r="4480" spans="1:3" x14ac:dyDescent="0.3">
      <c r="A4480" s="1" t="s">
        <v>6272</v>
      </c>
      <c r="B4480" s="1" t="str">
        <f t="shared" si="69"/>
        <v>Kazakhstan</v>
      </c>
      <c r="C4480" s="1" t="s">
        <v>9</v>
      </c>
    </row>
    <row r="4481" spans="1:3" x14ac:dyDescent="0.3">
      <c r="A4481" s="1" t="s">
        <v>212</v>
      </c>
      <c r="B4481" s="1" t="str">
        <f t="shared" si="69"/>
        <v>Russia</v>
      </c>
      <c r="C4481" s="1" t="s">
        <v>9</v>
      </c>
    </row>
    <row r="4482" spans="1:3" x14ac:dyDescent="0.3">
      <c r="A4482" s="1" t="s">
        <v>6795</v>
      </c>
      <c r="B4482" s="1" t="str">
        <f t="shared" ref="B4482:B4545" si="70">TRIM(MID(A4482, FIND("|", SUBSTITUTE(A4482, ",", "|", LEN(A4482) - LEN(SUBSTITUTE(A4482,",", "" )))) + 1, LEN(A4482)))</f>
        <v>Kazakhstan</v>
      </c>
      <c r="C4482" s="1" t="s">
        <v>9</v>
      </c>
    </row>
    <row r="4483" spans="1:3" x14ac:dyDescent="0.3">
      <c r="A4483" s="1" t="s">
        <v>212</v>
      </c>
      <c r="B4483" s="1" t="str">
        <f t="shared" si="70"/>
        <v>Russia</v>
      </c>
      <c r="C4483" s="1" t="s">
        <v>9</v>
      </c>
    </row>
    <row r="4484" spans="1:3" x14ac:dyDescent="0.3">
      <c r="A4484" s="1" t="s">
        <v>6615</v>
      </c>
      <c r="B4484" s="1" t="str">
        <f t="shared" si="70"/>
        <v>Russia</v>
      </c>
      <c r="C4484" s="1" t="s">
        <v>9</v>
      </c>
    </row>
    <row r="4485" spans="1:3" x14ac:dyDescent="0.3">
      <c r="A4485" s="1" t="s">
        <v>3373</v>
      </c>
      <c r="B4485" s="1" t="str">
        <f t="shared" si="70"/>
        <v>Russia</v>
      </c>
      <c r="C4485" s="1" t="s">
        <v>9</v>
      </c>
    </row>
    <row r="4486" spans="1:3" x14ac:dyDescent="0.3">
      <c r="A4486" s="1" t="s">
        <v>1630</v>
      </c>
      <c r="B4486" s="1" t="str">
        <f t="shared" si="70"/>
        <v>Kazakhstan</v>
      </c>
      <c r="C4486" s="1" t="s">
        <v>9</v>
      </c>
    </row>
    <row r="4487" spans="1:3" x14ac:dyDescent="0.3">
      <c r="A4487" s="1" t="s">
        <v>3373</v>
      </c>
      <c r="B4487" s="1" t="str">
        <f t="shared" si="70"/>
        <v>Russia</v>
      </c>
      <c r="C4487" s="1" t="s">
        <v>9</v>
      </c>
    </row>
    <row r="4488" spans="1:3" x14ac:dyDescent="0.3">
      <c r="A4488" s="1" t="s">
        <v>6615</v>
      </c>
      <c r="B4488" s="1" t="str">
        <f t="shared" si="70"/>
        <v>Russia</v>
      </c>
      <c r="C4488" s="1" t="s">
        <v>9</v>
      </c>
    </row>
    <row r="4489" spans="1:3" x14ac:dyDescent="0.3">
      <c r="A4489" s="1" t="s">
        <v>6482</v>
      </c>
      <c r="B4489" s="1" t="str">
        <f t="shared" si="70"/>
        <v>Russia</v>
      </c>
      <c r="C4489" s="1" t="s">
        <v>9</v>
      </c>
    </row>
    <row r="4490" spans="1:3" x14ac:dyDescent="0.3">
      <c r="A4490" s="1" t="s">
        <v>27</v>
      </c>
      <c r="B4490" s="1" t="str">
        <f t="shared" si="70"/>
        <v>USA</v>
      </c>
      <c r="C4490" s="1" t="s">
        <v>9</v>
      </c>
    </row>
    <row r="4491" spans="1:3" x14ac:dyDescent="0.3">
      <c r="A4491" s="1" t="s">
        <v>6482</v>
      </c>
      <c r="B4491" s="1" t="str">
        <f t="shared" si="70"/>
        <v>Russia</v>
      </c>
      <c r="C4491" s="1" t="s">
        <v>9</v>
      </c>
    </row>
    <row r="4492" spans="1:3" x14ac:dyDescent="0.3">
      <c r="A4492" s="1" t="s">
        <v>6615</v>
      </c>
      <c r="B4492" s="1" t="str">
        <f t="shared" si="70"/>
        <v>Russia</v>
      </c>
      <c r="C4492" s="1" t="s">
        <v>9</v>
      </c>
    </row>
    <row r="4493" spans="1:3" x14ac:dyDescent="0.3">
      <c r="A4493" s="1" t="s">
        <v>130</v>
      </c>
      <c r="B4493" s="1" t="str">
        <f t="shared" si="70"/>
        <v>Kazakhstan</v>
      </c>
      <c r="C4493" s="1" t="s">
        <v>9</v>
      </c>
    </row>
    <row r="4494" spans="1:3" x14ac:dyDescent="0.3">
      <c r="A4494" s="1" t="s">
        <v>5</v>
      </c>
      <c r="B4494" s="1" t="str">
        <f t="shared" si="70"/>
        <v>Russia</v>
      </c>
      <c r="C4494" s="1" t="s">
        <v>9</v>
      </c>
    </row>
    <row r="4495" spans="1:3" x14ac:dyDescent="0.3">
      <c r="A4495" s="1" t="s">
        <v>6482</v>
      </c>
      <c r="B4495" s="1" t="str">
        <f t="shared" si="70"/>
        <v>Russia</v>
      </c>
      <c r="C4495" s="1" t="s">
        <v>9</v>
      </c>
    </row>
    <row r="4496" spans="1:3" x14ac:dyDescent="0.3">
      <c r="A4496" s="1" t="s">
        <v>212</v>
      </c>
      <c r="B4496" s="1" t="str">
        <f t="shared" si="70"/>
        <v>Russia</v>
      </c>
      <c r="C4496" s="1" t="s">
        <v>9</v>
      </c>
    </row>
    <row r="4497" spans="1:3" x14ac:dyDescent="0.3">
      <c r="A4497" s="1" t="s">
        <v>1630</v>
      </c>
      <c r="B4497" s="1" t="str">
        <f t="shared" si="70"/>
        <v>Kazakhstan</v>
      </c>
      <c r="C4497" s="1" t="s">
        <v>9</v>
      </c>
    </row>
    <row r="4498" spans="1:3" x14ac:dyDescent="0.3">
      <c r="A4498" s="1" t="s">
        <v>5557</v>
      </c>
      <c r="B4498" s="1" t="str">
        <f t="shared" si="70"/>
        <v>USA</v>
      </c>
      <c r="C4498" s="1" t="s">
        <v>9</v>
      </c>
    </row>
    <row r="4499" spans="1:3" x14ac:dyDescent="0.3">
      <c r="A4499" s="1" t="s">
        <v>6615</v>
      </c>
      <c r="B4499" s="1" t="str">
        <f t="shared" si="70"/>
        <v>Russia</v>
      </c>
      <c r="C4499" s="1" t="s">
        <v>9</v>
      </c>
    </row>
    <row r="4500" spans="1:3" x14ac:dyDescent="0.3">
      <c r="A4500" s="1" t="s">
        <v>6272</v>
      </c>
      <c r="B4500" s="1" t="str">
        <f t="shared" si="70"/>
        <v>Kazakhstan</v>
      </c>
      <c r="C4500" s="1" t="s">
        <v>9</v>
      </c>
    </row>
    <row r="4501" spans="1:3" x14ac:dyDescent="0.3">
      <c r="A4501" s="1" t="s">
        <v>714</v>
      </c>
      <c r="B4501" s="1" t="str">
        <f t="shared" si="70"/>
        <v>Japan</v>
      </c>
      <c r="C4501" s="1" t="s">
        <v>9</v>
      </c>
    </row>
    <row r="4502" spans="1:3" x14ac:dyDescent="0.3">
      <c r="A4502" s="1" t="s">
        <v>9094</v>
      </c>
      <c r="B4502" s="1" t="str">
        <f t="shared" si="70"/>
        <v>USA</v>
      </c>
      <c r="C4502" s="1" t="s">
        <v>9</v>
      </c>
    </row>
    <row r="4503" spans="1:3" x14ac:dyDescent="0.3">
      <c r="A4503" s="1" t="s">
        <v>6615</v>
      </c>
      <c r="B4503" s="1" t="str">
        <f t="shared" si="70"/>
        <v>Russia</v>
      </c>
      <c r="C4503" s="1" t="s">
        <v>257</v>
      </c>
    </row>
    <row r="4504" spans="1:3" x14ac:dyDescent="0.3">
      <c r="A4504" s="1" t="s">
        <v>5</v>
      </c>
      <c r="B4504" s="1" t="str">
        <f t="shared" si="70"/>
        <v>Russia</v>
      </c>
      <c r="C4504" s="1" t="s">
        <v>9</v>
      </c>
    </row>
    <row r="4505" spans="1:3" x14ac:dyDescent="0.3">
      <c r="A4505" s="1" t="s">
        <v>3566</v>
      </c>
      <c r="B4505" s="1" t="str">
        <f t="shared" si="70"/>
        <v>Russia</v>
      </c>
      <c r="C4505" s="1" t="s">
        <v>9</v>
      </c>
    </row>
    <row r="4506" spans="1:3" x14ac:dyDescent="0.3">
      <c r="A4506" s="1" t="s">
        <v>6482</v>
      </c>
      <c r="B4506" s="1" t="str">
        <f t="shared" si="70"/>
        <v>Russia</v>
      </c>
      <c r="C4506" s="1" t="s">
        <v>9</v>
      </c>
    </row>
    <row r="4507" spans="1:3" x14ac:dyDescent="0.3">
      <c r="A4507" s="1" t="s">
        <v>61</v>
      </c>
      <c r="B4507" s="1" t="str">
        <f t="shared" si="70"/>
        <v>Japan</v>
      </c>
      <c r="C4507" s="1" t="s">
        <v>257</v>
      </c>
    </row>
    <row r="4508" spans="1:3" x14ac:dyDescent="0.3">
      <c r="A4508" s="1" t="s">
        <v>130</v>
      </c>
      <c r="B4508" s="1" t="str">
        <f t="shared" si="70"/>
        <v>Kazakhstan</v>
      </c>
      <c r="C4508" s="1" t="s">
        <v>9</v>
      </c>
    </row>
    <row r="4509" spans="1:3" x14ac:dyDescent="0.3">
      <c r="A4509" s="1" t="s">
        <v>3160</v>
      </c>
      <c r="B4509" s="1" t="str">
        <f t="shared" si="70"/>
        <v>USA</v>
      </c>
      <c r="C4509" s="1" t="s">
        <v>9</v>
      </c>
    </row>
    <row r="4510" spans="1:3" x14ac:dyDescent="0.3">
      <c r="A4510" s="1" t="s">
        <v>5</v>
      </c>
      <c r="B4510" s="1" t="str">
        <f t="shared" si="70"/>
        <v>Russia</v>
      </c>
      <c r="C4510" s="1" t="s">
        <v>9</v>
      </c>
    </row>
    <row r="4511" spans="1:3" x14ac:dyDescent="0.3">
      <c r="A4511" s="1" t="s">
        <v>130</v>
      </c>
      <c r="B4511" s="1" t="str">
        <f t="shared" si="70"/>
        <v>Kazakhstan</v>
      </c>
      <c r="C4511" s="1" t="s">
        <v>9</v>
      </c>
    </row>
    <row r="4512" spans="1:3" x14ac:dyDescent="0.3">
      <c r="A4512" s="1" t="s">
        <v>5</v>
      </c>
      <c r="B4512" s="1" t="str">
        <f t="shared" si="70"/>
        <v>Russia</v>
      </c>
      <c r="C4512" s="1" t="s">
        <v>9</v>
      </c>
    </row>
    <row r="4513" spans="1:3" x14ac:dyDescent="0.3">
      <c r="A4513" s="1" t="s">
        <v>3373</v>
      </c>
      <c r="B4513" s="1" t="str">
        <f t="shared" si="70"/>
        <v>Russia</v>
      </c>
      <c r="C4513" s="1" t="s">
        <v>9</v>
      </c>
    </row>
    <row r="4514" spans="1:3" x14ac:dyDescent="0.3">
      <c r="A4514" s="1" t="s">
        <v>5</v>
      </c>
      <c r="B4514" s="1" t="str">
        <f t="shared" si="70"/>
        <v>Russia</v>
      </c>
      <c r="C4514" s="1" t="s">
        <v>9</v>
      </c>
    </row>
    <row r="4515" spans="1:3" x14ac:dyDescent="0.3">
      <c r="A4515" s="1" t="s">
        <v>212</v>
      </c>
      <c r="B4515" s="1" t="str">
        <f t="shared" si="70"/>
        <v>Russia</v>
      </c>
      <c r="C4515" s="1" t="s">
        <v>9</v>
      </c>
    </row>
    <row r="4516" spans="1:3" x14ac:dyDescent="0.3">
      <c r="A4516" s="1" t="s">
        <v>6615</v>
      </c>
      <c r="B4516" s="1" t="str">
        <f t="shared" si="70"/>
        <v>Russia</v>
      </c>
      <c r="C4516" s="1" t="s">
        <v>9</v>
      </c>
    </row>
    <row r="4517" spans="1:3" x14ac:dyDescent="0.3">
      <c r="A4517" s="1" t="s">
        <v>5</v>
      </c>
      <c r="B4517" s="1" t="str">
        <f t="shared" si="70"/>
        <v>Russia</v>
      </c>
      <c r="C4517" s="1" t="s">
        <v>117</v>
      </c>
    </row>
    <row r="4518" spans="1:3" x14ac:dyDescent="0.3">
      <c r="A4518" s="1" t="s">
        <v>6482</v>
      </c>
      <c r="B4518" s="1" t="str">
        <f t="shared" si="70"/>
        <v>Russia</v>
      </c>
      <c r="C4518" s="1" t="s">
        <v>9</v>
      </c>
    </row>
    <row r="4519" spans="1:3" x14ac:dyDescent="0.3">
      <c r="A4519" s="1" t="s">
        <v>212</v>
      </c>
      <c r="B4519" s="1" t="str">
        <f t="shared" si="70"/>
        <v>Russia</v>
      </c>
      <c r="C4519" s="1" t="s">
        <v>9</v>
      </c>
    </row>
    <row r="4520" spans="1:3" x14ac:dyDescent="0.3">
      <c r="A4520" s="1" t="s">
        <v>4882</v>
      </c>
      <c r="B4520" s="1" t="str">
        <f t="shared" si="70"/>
        <v>Russia</v>
      </c>
      <c r="C4520" s="1" t="s">
        <v>9</v>
      </c>
    </row>
    <row r="4521" spans="1:3" x14ac:dyDescent="0.3">
      <c r="A4521" s="1" t="s">
        <v>3373</v>
      </c>
      <c r="B4521" s="1" t="str">
        <f t="shared" si="70"/>
        <v>Russia</v>
      </c>
      <c r="C4521" s="1" t="s">
        <v>117</v>
      </c>
    </row>
    <row r="4522" spans="1:3" x14ac:dyDescent="0.3">
      <c r="A4522" s="1" t="s">
        <v>6272</v>
      </c>
      <c r="B4522" s="1" t="str">
        <f t="shared" si="70"/>
        <v>Kazakhstan</v>
      </c>
      <c r="C4522" s="1" t="s">
        <v>257</v>
      </c>
    </row>
    <row r="4523" spans="1:3" x14ac:dyDescent="0.3">
      <c r="A4523" s="1" t="s">
        <v>5</v>
      </c>
      <c r="B4523" s="1" t="str">
        <f t="shared" si="70"/>
        <v>Russia</v>
      </c>
      <c r="C4523" s="1" t="s">
        <v>9</v>
      </c>
    </row>
    <row r="4524" spans="1:3" x14ac:dyDescent="0.3">
      <c r="A4524" s="1" t="s">
        <v>3478</v>
      </c>
      <c r="B4524" s="1" t="str">
        <f t="shared" si="70"/>
        <v>USA</v>
      </c>
      <c r="C4524" s="1" t="s">
        <v>9</v>
      </c>
    </row>
    <row r="4525" spans="1:3" x14ac:dyDescent="0.3">
      <c r="A4525" s="1" t="s">
        <v>6482</v>
      </c>
      <c r="B4525" s="1" t="str">
        <f t="shared" si="70"/>
        <v>Russia</v>
      </c>
      <c r="C4525" s="1" t="s">
        <v>9</v>
      </c>
    </row>
    <row r="4526" spans="1:3" x14ac:dyDescent="0.3">
      <c r="A4526" s="1" t="s">
        <v>5</v>
      </c>
      <c r="B4526" s="1" t="str">
        <f t="shared" si="70"/>
        <v>Russia</v>
      </c>
      <c r="C4526" s="1" t="s">
        <v>9</v>
      </c>
    </row>
    <row r="4527" spans="1:3" x14ac:dyDescent="0.3">
      <c r="A4527" s="1" t="s">
        <v>11</v>
      </c>
      <c r="B4527" s="1" t="str">
        <f t="shared" si="70"/>
        <v>USA</v>
      </c>
      <c r="C4527" s="1" t="s">
        <v>9</v>
      </c>
    </row>
    <row r="4528" spans="1:3" x14ac:dyDescent="0.3">
      <c r="A4528" s="1" t="s">
        <v>671</v>
      </c>
      <c r="B4528" s="1" t="str">
        <f t="shared" si="70"/>
        <v>USA</v>
      </c>
      <c r="C4528" s="1" t="s">
        <v>9</v>
      </c>
    </row>
    <row r="4529" spans="1:3" x14ac:dyDescent="0.3">
      <c r="A4529" s="1" t="s">
        <v>130</v>
      </c>
      <c r="B4529" s="1" t="str">
        <f t="shared" si="70"/>
        <v>Kazakhstan</v>
      </c>
      <c r="C4529" s="1" t="s">
        <v>9</v>
      </c>
    </row>
    <row r="4530" spans="1:3" x14ac:dyDescent="0.3">
      <c r="A4530" s="1" t="s">
        <v>6615</v>
      </c>
      <c r="B4530" s="1" t="str">
        <f t="shared" si="70"/>
        <v>Russia</v>
      </c>
      <c r="C4530" s="1" t="s">
        <v>9</v>
      </c>
    </row>
    <row r="4531" spans="1:3" x14ac:dyDescent="0.3">
      <c r="A4531" s="1" t="s">
        <v>6482</v>
      </c>
      <c r="B4531" s="1" t="str">
        <f t="shared" si="70"/>
        <v>Russia</v>
      </c>
      <c r="C4531" s="1" t="s">
        <v>9</v>
      </c>
    </row>
    <row r="4532" spans="1:3" x14ac:dyDescent="0.3">
      <c r="A4532" s="1" t="s">
        <v>5</v>
      </c>
      <c r="B4532" s="1" t="str">
        <f t="shared" si="70"/>
        <v>Russia</v>
      </c>
      <c r="C4532" s="1" t="s">
        <v>9</v>
      </c>
    </row>
    <row r="4533" spans="1:3" x14ac:dyDescent="0.3">
      <c r="A4533" s="1" t="s">
        <v>5</v>
      </c>
      <c r="B4533" s="1" t="str">
        <f t="shared" si="70"/>
        <v>Russia</v>
      </c>
      <c r="C4533" s="1" t="s">
        <v>9</v>
      </c>
    </row>
    <row r="4534" spans="1:3" x14ac:dyDescent="0.3">
      <c r="A4534" s="1" t="s">
        <v>3160</v>
      </c>
      <c r="B4534" s="1" t="str">
        <f t="shared" si="70"/>
        <v>USA</v>
      </c>
      <c r="C4534" s="1" t="s">
        <v>9</v>
      </c>
    </row>
    <row r="4535" spans="1:3" x14ac:dyDescent="0.3">
      <c r="A4535" s="1" t="s">
        <v>6482</v>
      </c>
      <c r="B4535" s="1" t="str">
        <f t="shared" si="70"/>
        <v>Russia</v>
      </c>
      <c r="C4535" s="1" t="s">
        <v>9</v>
      </c>
    </row>
    <row r="4536" spans="1:3" x14ac:dyDescent="0.3">
      <c r="A4536" s="1" t="s">
        <v>6615</v>
      </c>
      <c r="B4536" s="1" t="str">
        <f t="shared" si="70"/>
        <v>Russia</v>
      </c>
      <c r="C4536" s="1" t="s">
        <v>9</v>
      </c>
    </row>
    <row r="4537" spans="1:3" x14ac:dyDescent="0.3">
      <c r="A4537" s="1" t="s">
        <v>4092</v>
      </c>
      <c r="B4537" s="1" t="str">
        <f t="shared" si="70"/>
        <v>USA</v>
      </c>
      <c r="C4537" s="1" t="s">
        <v>9</v>
      </c>
    </row>
    <row r="4538" spans="1:3" x14ac:dyDescent="0.3">
      <c r="A4538" s="1" t="s">
        <v>6615</v>
      </c>
      <c r="B4538" s="1" t="str">
        <f t="shared" si="70"/>
        <v>Russia</v>
      </c>
      <c r="C4538" s="1" t="s">
        <v>9</v>
      </c>
    </row>
    <row r="4539" spans="1:3" x14ac:dyDescent="0.3">
      <c r="A4539" s="1" t="s">
        <v>130</v>
      </c>
      <c r="B4539" s="1" t="str">
        <f t="shared" si="70"/>
        <v>Kazakhstan</v>
      </c>
      <c r="C4539" s="1" t="s">
        <v>9</v>
      </c>
    </row>
    <row r="4540" spans="1:3" x14ac:dyDescent="0.3">
      <c r="A4540" s="1" t="s">
        <v>3566</v>
      </c>
      <c r="B4540" s="1" t="str">
        <f t="shared" si="70"/>
        <v>Russia</v>
      </c>
      <c r="C4540" s="1" t="s">
        <v>9</v>
      </c>
    </row>
    <row r="4541" spans="1:3" x14ac:dyDescent="0.3">
      <c r="A4541" s="1" t="s">
        <v>3373</v>
      </c>
      <c r="B4541" s="1" t="str">
        <f t="shared" si="70"/>
        <v>Russia</v>
      </c>
      <c r="C4541" s="1" t="s">
        <v>9</v>
      </c>
    </row>
    <row r="4542" spans="1:3" x14ac:dyDescent="0.3">
      <c r="A4542" s="1" t="s">
        <v>114</v>
      </c>
      <c r="B4542" s="1" t="str">
        <f t="shared" si="70"/>
        <v>USA</v>
      </c>
      <c r="C4542" s="1" t="s">
        <v>9</v>
      </c>
    </row>
    <row r="4543" spans="1:3" x14ac:dyDescent="0.3">
      <c r="A4543" s="1" t="s">
        <v>6272</v>
      </c>
      <c r="B4543" s="1" t="str">
        <f t="shared" si="70"/>
        <v>Kazakhstan</v>
      </c>
      <c r="C4543" s="1" t="s">
        <v>257</v>
      </c>
    </row>
    <row r="4544" spans="1:3" x14ac:dyDescent="0.3">
      <c r="A4544" s="1" t="s">
        <v>5</v>
      </c>
      <c r="B4544" s="1" t="str">
        <f t="shared" si="70"/>
        <v>Russia</v>
      </c>
      <c r="C4544" s="1" t="s">
        <v>9</v>
      </c>
    </row>
    <row r="4545" spans="1:3" x14ac:dyDescent="0.3">
      <c r="A4545" s="1" t="s">
        <v>5557</v>
      </c>
      <c r="B4545" s="1" t="str">
        <f t="shared" si="70"/>
        <v>USA</v>
      </c>
      <c r="C4545" s="1" t="s">
        <v>9</v>
      </c>
    </row>
    <row r="4546" spans="1:3" x14ac:dyDescent="0.3">
      <c r="A4546" s="1" t="s">
        <v>212</v>
      </c>
      <c r="B4546" s="1" t="str">
        <f t="shared" ref="B4546:B4609" si="71">TRIM(MID(A4546, FIND("|", SUBSTITUTE(A4546, ",", "|", LEN(A4546) - LEN(SUBSTITUTE(A4546,",", "" )))) + 1, LEN(A4546)))</f>
        <v>Russia</v>
      </c>
      <c r="C4546" s="1" t="s">
        <v>9</v>
      </c>
    </row>
    <row r="4547" spans="1:3" x14ac:dyDescent="0.3">
      <c r="A4547" s="1" t="s">
        <v>5</v>
      </c>
      <c r="B4547" s="1" t="str">
        <f t="shared" si="71"/>
        <v>Russia</v>
      </c>
      <c r="C4547" s="1" t="s">
        <v>9</v>
      </c>
    </row>
    <row r="4548" spans="1:3" x14ac:dyDescent="0.3">
      <c r="A4548" s="1" t="s">
        <v>671</v>
      </c>
      <c r="B4548" s="1" t="str">
        <f t="shared" si="71"/>
        <v>USA</v>
      </c>
      <c r="C4548" s="1" t="s">
        <v>9</v>
      </c>
    </row>
    <row r="4549" spans="1:3" x14ac:dyDescent="0.3">
      <c r="A4549" s="1" t="s">
        <v>212</v>
      </c>
      <c r="B4549" s="1" t="str">
        <f t="shared" si="71"/>
        <v>Russia</v>
      </c>
      <c r="C4549" s="1" t="s">
        <v>9</v>
      </c>
    </row>
    <row r="4550" spans="1:3" x14ac:dyDescent="0.3">
      <c r="A4550" s="1" t="s">
        <v>3373</v>
      </c>
      <c r="B4550" s="1" t="str">
        <f t="shared" si="71"/>
        <v>Russia</v>
      </c>
      <c r="C4550" s="1" t="s">
        <v>9</v>
      </c>
    </row>
    <row r="4551" spans="1:3" x14ac:dyDescent="0.3">
      <c r="A4551" s="1" t="s">
        <v>1630</v>
      </c>
      <c r="B4551" s="1" t="str">
        <f t="shared" si="71"/>
        <v>Kazakhstan</v>
      </c>
      <c r="C4551" s="1" t="s">
        <v>9</v>
      </c>
    </row>
    <row r="4552" spans="1:3" x14ac:dyDescent="0.3">
      <c r="A4552" s="1" t="s">
        <v>212</v>
      </c>
      <c r="B4552" s="1" t="str">
        <f t="shared" si="71"/>
        <v>Russia</v>
      </c>
      <c r="C4552" s="1" t="s">
        <v>9</v>
      </c>
    </row>
    <row r="4553" spans="1:3" x14ac:dyDescent="0.3">
      <c r="A4553" s="1" t="s">
        <v>212</v>
      </c>
      <c r="B4553" s="1" t="str">
        <f t="shared" si="71"/>
        <v>Russia</v>
      </c>
      <c r="C4553" s="1" t="s">
        <v>9</v>
      </c>
    </row>
    <row r="4554" spans="1:3" x14ac:dyDescent="0.3">
      <c r="A4554" s="1" t="s">
        <v>714</v>
      </c>
      <c r="B4554" s="1" t="str">
        <f t="shared" si="71"/>
        <v>Japan</v>
      </c>
      <c r="C4554" s="1" t="s">
        <v>9</v>
      </c>
    </row>
    <row r="4555" spans="1:3" x14ac:dyDescent="0.3">
      <c r="A4555" s="1" t="s">
        <v>565</v>
      </c>
      <c r="B4555" s="1" t="str">
        <f t="shared" si="71"/>
        <v>Kazakhstan</v>
      </c>
      <c r="C4555" s="1" t="s">
        <v>9</v>
      </c>
    </row>
    <row r="4556" spans="1:3" x14ac:dyDescent="0.3">
      <c r="A4556" s="1" t="s">
        <v>6615</v>
      </c>
      <c r="B4556" s="1" t="str">
        <f t="shared" si="71"/>
        <v>Russia</v>
      </c>
      <c r="C4556" s="1" t="s">
        <v>9</v>
      </c>
    </row>
    <row r="4557" spans="1:3" x14ac:dyDescent="0.3">
      <c r="A4557" s="1" t="s">
        <v>4200</v>
      </c>
      <c r="B4557" s="1" t="str">
        <f t="shared" si="71"/>
        <v>Kazakhstan</v>
      </c>
      <c r="C4557" s="1" t="s">
        <v>9</v>
      </c>
    </row>
    <row r="4558" spans="1:3" x14ac:dyDescent="0.3">
      <c r="A4558" s="1" t="s">
        <v>5</v>
      </c>
      <c r="B4558" s="1" t="str">
        <f t="shared" si="71"/>
        <v>Russia</v>
      </c>
      <c r="C4558" s="1" t="s">
        <v>9</v>
      </c>
    </row>
    <row r="4559" spans="1:3" x14ac:dyDescent="0.3">
      <c r="A4559" s="1" t="s">
        <v>5</v>
      </c>
      <c r="B4559" s="1" t="str">
        <f t="shared" si="71"/>
        <v>Russia</v>
      </c>
      <c r="C4559" s="1" t="s">
        <v>9</v>
      </c>
    </row>
    <row r="4560" spans="1:3" x14ac:dyDescent="0.3">
      <c r="A4560" s="1" t="s">
        <v>1630</v>
      </c>
      <c r="B4560" s="1" t="str">
        <f t="shared" si="71"/>
        <v>Kazakhstan</v>
      </c>
      <c r="C4560" s="1" t="s">
        <v>9</v>
      </c>
    </row>
    <row r="4561" spans="1:3" x14ac:dyDescent="0.3">
      <c r="A4561" s="1" t="s">
        <v>5</v>
      </c>
      <c r="B4561" s="1" t="str">
        <f t="shared" si="71"/>
        <v>Russia</v>
      </c>
      <c r="C4561" s="1" t="s">
        <v>9</v>
      </c>
    </row>
    <row r="4562" spans="1:3" x14ac:dyDescent="0.3">
      <c r="A4562" s="1" t="s">
        <v>6272</v>
      </c>
      <c r="B4562" s="1" t="str">
        <f t="shared" si="71"/>
        <v>Kazakhstan</v>
      </c>
      <c r="C4562" s="1" t="s">
        <v>257</v>
      </c>
    </row>
    <row r="4563" spans="1:3" x14ac:dyDescent="0.3">
      <c r="A4563" s="1" t="s">
        <v>3160</v>
      </c>
      <c r="B4563" s="1" t="str">
        <f t="shared" si="71"/>
        <v>USA</v>
      </c>
      <c r="C4563" s="1" t="s">
        <v>9</v>
      </c>
    </row>
    <row r="4564" spans="1:3" x14ac:dyDescent="0.3">
      <c r="A4564" s="1" t="s">
        <v>4149</v>
      </c>
      <c r="B4564" s="1" t="str">
        <f t="shared" si="71"/>
        <v>USA</v>
      </c>
      <c r="C4564" s="1" t="s">
        <v>9</v>
      </c>
    </row>
    <row r="4565" spans="1:3" x14ac:dyDescent="0.3">
      <c r="A4565" s="1" t="s">
        <v>130</v>
      </c>
      <c r="B4565" s="1" t="str">
        <f t="shared" si="71"/>
        <v>Kazakhstan</v>
      </c>
      <c r="C4565" s="1" t="s">
        <v>9</v>
      </c>
    </row>
    <row r="4566" spans="1:3" x14ac:dyDescent="0.3">
      <c r="A4566" s="1" t="s">
        <v>212</v>
      </c>
      <c r="B4566" s="1" t="str">
        <f t="shared" si="71"/>
        <v>Russia</v>
      </c>
      <c r="C4566" s="1" t="s">
        <v>9</v>
      </c>
    </row>
    <row r="4567" spans="1:3" x14ac:dyDescent="0.3">
      <c r="A4567" s="1" t="s">
        <v>4249</v>
      </c>
      <c r="B4567" s="1" t="str">
        <f t="shared" si="71"/>
        <v>USA</v>
      </c>
      <c r="C4567" s="1" t="s">
        <v>9</v>
      </c>
    </row>
    <row r="4568" spans="1:3" x14ac:dyDescent="0.3">
      <c r="A4568" s="1" t="s">
        <v>6482</v>
      </c>
      <c r="B4568" s="1" t="str">
        <f t="shared" si="71"/>
        <v>Russia</v>
      </c>
      <c r="C4568" s="1" t="s">
        <v>9</v>
      </c>
    </row>
    <row r="4569" spans="1:3" x14ac:dyDescent="0.3">
      <c r="A4569" s="1" t="s">
        <v>6272</v>
      </c>
      <c r="B4569" s="1" t="str">
        <f t="shared" si="71"/>
        <v>Kazakhstan</v>
      </c>
      <c r="C4569" s="1" t="s">
        <v>9</v>
      </c>
    </row>
    <row r="4570" spans="1:3" x14ac:dyDescent="0.3">
      <c r="A4570" s="1" t="s">
        <v>5</v>
      </c>
      <c r="B4570" s="1" t="str">
        <f t="shared" si="71"/>
        <v>Russia</v>
      </c>
      <c r="C4570" s="1" t="s">
        <v>9</v>
      </c>
    </row>
    <row r="4571" spans="1:3" x14ac:dyDescent="0.3">
      <c r="A4571" s="1" t="s">
        <v>3478</v>
      </c>
      <c r="B4571" s="1" t="str">
        <f t="shared" si="71"/>
        <v>USA</v>
      </c>
      <c r="C4571" s="1" t="s">
        <v>9</v>
      </c>
    </row>
    <row r="4572" spans="1:3" x14ac:dyDescent="0.3">
      <c r="A4572" s="1" t="s">
        <v>130</v>
      </c>
      <c r="B4572" s="1" t="str">
        <f t="shared" si="71"/>
        <v>Kazakhstan</v>
      </c>
      <c r="C4572" s="1" t="s">
        <v>9</v>
      </c>
    </row>
    <row r="4573" spans="1:3" x14ac:dyDescent="0.3">
      <c r="A4573" s="1" t="s">
        <v>130</v>
      </c>
      <c r="B4573" s="1" t="str">
        <f t="shared" si="71"/>
        <v>Kazakhstan</v>
      </c>
      <c r="C4573" s="1" t="s">
        <v>9</v>
      </c>
    </row>
    <row r="4574" spans="1:3" x14ac:dyDescent="0.3">
      <c r="A4574" s="1" t="s">
        <v>4092</v>
      </c>
      <c r="B4574" s="1" t="str">
        <f t="shared" si="71"/>
        <v>USA</v>
      </c>
      <c r="C4574" s="1" t="s">
        <v>9</v>
      </c>
    </row>
    <row r="4575" spans="1:3" x14ac:dyDescent="0.3">
      <c r="A4575" s="1" t="s">
        <v>3566</v>
      </c>
      <c r="B4575" s="1" t="str">
        <f t="shared" si="71"/>
        <v>Russia</v>
      </c>
      <c r="C4575" s="1" t="s">
        <v>9</v>
      </c>
    </row>
    <row r="4576" spans="1:3" x14ac:dyDescent="0.3">
      <c r="A4576" s="1" t="s">
        <v>212</v>
      </c>
      <c r="B4576" s="1" t="str">
        <f t="shared" si="71"/>
        <v>Russia</v>
      </c>
      <c r="C4576" s="1" t="s">
        <v>9</v>
      </c>
    </row>
    <row r="4577" spans="1:3" x14ac:dyDescent="0.3">
      <c r="A4577" s="1" t="s">
        <v>1630</v>
      </c>
      <c r="B4577" s="1" t="str">
        <f t="shared" si="71"/>
        <v>Kazakhstan</v>
      </c>
      <c r="C4577" s="1" t="s">
        <v>9</v>
      </c>
    </row>
    <row r="4578" spans="1:3" x14ac:dyDescent="0.3">
      <c r="A4578" s="1" t="s">
        <v>5557</v>
      </c>
      <c r="B4578" s="1" t="str">
        <f t="shared" si="71"/>
        <v>USA</v>
      </c>
      <c r="C4578" s="1" t="s">
        <v>9</v>
      </c>
    </row>
    <row r="4579" spans="1:3" x14ac:dyDescent="0.3">
      <c r="A4579" s="1" t="s">
        <v>3373</v>
      </c>
      <c r="B4579" s="1" t="str">
        <f t="shared" si="71"/>
        <v>Russia</v>
      </c>
      <c r="C4579" s="1" t="s">
        <v>9</v>
      </c>
    </row>
    <row r="4580" spans="1:3" x14ac:dyDescent="0.3">
      <c r="A4580" s="1" t="s">
        <v>3160</v>
      </c>
      <c r="B4580" s="1" t="str">
        <f t="shared" si="71"/>
        <v>USA</v>
      </c>
      <c r="C4580" s="1" t="s">
        <v>9</v>
      </c>
    </row>
    <row r="4581" spans="1:3" x14ac:dyDescent="0.3">
      <c r="A4581" s="1" t="s">
        <v>1630</v>
      </c>
      <c r="B4581" s="1" t="str">
        <f t="shared" si="71"/>
        <v>Kazakhstan</v>
      </c>
      <c r="C4581" s="1" t="s">
        <v>9</v>
      </c>
    </row>
    <row r="4582" spans="1:3" x14ac:dyDescent="0.3">
      <c r="A4582" s="1" t="s">
        <v>27</v>
      </c>
      <c r="B4582" s="1" t="str">
        <f t="shared" si="71"/>
        <v>USA</v>
      </c>
      <c r="C4582" s="1" t="s">
        <v>9</v>
      </c>
    </row>
    <row r="4583" spans="1:3" x14ac:dyDescent="0.3">
      <c r="A4583" s="1" t="s">
        <v>212</v>
      </c>
      <c r="B4583" s="1" t="str">
        <f t="shared" si="71"/>
        <v>Russia</v>
      </c>
      <c r="C4583" s="1" t="s">
        <v>9</v>
      </c>
    </row>
    <row r="4584" spans="1:3" x14ac:dyDescent="0.3">
      <c r="A4584" s="1" t="s">
        <v>11</v>
      </c>
      <c r="B4584" s="1" t="str">
        <f t="shared" si="71"/>
        <v>USA</v>
      </c>
      <c r="C4584" s="1" t="s">
        <v>9</v>
      </c>
    </row>
    <row r="4585" spans="1:3" x14ac:dyDescent="0.3">
      <c r="A4585" s="1" t="s">
        <v>130</v>
      </c>
      <c r="B4585" s="1" t="str">
        <f t="shared" si="71"/>
        <v>Kazakhstan</v>
      </c>
      <c r="C4585" s="1" t="s">
        <v>9</v>
      </c>
    </row>
    <row r="4586" spans="1:3" x14ac:dyDescent="0.3">
      <c r="A4586" s="1" t="s">
        <v>3373</v>
      </c>
      <c r="B4586" s="1" t="str">
        <f t="shared" si="71"/>
        <v>Russia</v>
      </c>
      <c r="C4586" s="1" t="s">
        <v>9</v>
      </c>
    </row>
    <row r="4587" spans="1:3" x14ac:dyDescent="0.3">
      <c r="A4587" s="1" t="s">
        <v>212</v>
      </c>
      <c r="B4587" s="1" t="str">
        <f t="shared" si="71"/>
        <v>Russia</v>
      </c>
      <c r="C4587" s="1" t="s">
        <v>9</v>
      </c>
    </row>
    <row r="4588" spans="1:3" x14ac:dyDescent="0.3">
      <c r="A4588" s="1" t="s">
        <v>6272</v>
      </c>
      <c r="B4588" s="1" t="str">
        <f t="shared" si="71"/>
        <v>Kazakhstan</v>
      </c>
      <c r="C4588" s="1" t="s">
        <v>257</v>
      </c>
    </row>
    <row r="4589" spans="1:3" x14ac:dyDescent="0.3">
      <c r="A4589" s="1" t="s">
        <v>212</v>
      </c>
      <c r="B4589" s="1" t="str">
        <f t="shared" si="71"/>
        <v>Russia</v>
      </c>
      <c r="C4589" s="1" t="s">
        <v>9</v>
      </c>
    </row>
    <row r="4590" spans="1:3" x14ac:dyDescent="0.3">
      <c r="A4590" s="1" t="s">
        <v>3373</v>
      </c>
      <c r="B4590" s="1" t="str">
        <f t="shared" si="71"/>
        <v>Russia</v>
      </c>
      <c r="C4590" s="1" t="s">
        <v>9</v>
      </c>
    </row>
    <row r="4591" spans="1:3" x14ac:dyDescent="0.3">
      <c r="A4591" s="1" t="s">
        <v>5</v>
      </c>
      <c r="B4591" s="1" t="str">
        <f t="shared" si="71"/>
        <v>Russia</v>
      </c>
      <c r="C4591" s="1" t="s">
        <v>9</v>
      </c>
    </row>
    <row r="4592" spans="1:3" x14ac:dyDescent="0.3">
      <c r="A4592" s="1" t="s">
        <v>4149</v>
      </c>
      <c r="B4592" s="1" t="str">
        <f t="shared" si="71"/>
        <v>USA</v>
      </c>
      <c r="C4592" s="1" t="s">
        <v>9</v>
      </c>
    </row>
    <row r="4593" spans="1:3" x14ac:dyDescent="0.3">
      <c r="A4593" s="1" t="s">
        <v>6795</v>
      </c>
      <c r="B4593" s="1" t="str">
        <f t="shared" si="71"/>
        <v>Kazakhstan</v>
      </c>
      <c r="C4593" s="1" t="s">
        <v>9</v>
      </c>
    </row>
    <row r="4594" spans="1:3" x14ac:dyDescent="0.3">
      <c r="A4594" s="1" t="s">
        <v>3373</v>
      </c>
      <c r="B4594" s="1" t="str">
        <f t="shared" si="71"/>
        <v>Russia</v>
      </c>
      <c r="C4594" s="1" t="s">
        <v>9</v>
      </c>
    </row>
    <row r="4595" spans="1:3" x14ac:dyDescent="0.3">
      <c r="A4595" s="1" t="s">
        <v>212</v>
      </c>
      <c r="B4595" s="1" t="str">
        <f t="shared" si="71"/>
        <v>Russia</v>
      </c>
      <c r="C4595" s="1" t="s">
        <v>9</v>
      </c>
    </row>
    <row r="4596" spans="1:3" x14ac:dyDescent="0.3">
      <c r="A4596" s="1" t="s">
        <v>671</v>
      </c>
      <c r="B4596" s="1" t="str">
        <f t="shared" si="71"/>
        <v>USA</v>
      </c>
      <c r="C4596" s="1" t="s">
        <v>9</v>
      </c>
    </row>
    <row r="4597" spans="1:3" x14ac:dyDescent="0.3">
      <c r="A4597" s="1" t="s">
        <v>3373</v>
      </c>
      <c r="B4597" s="1" t="str">
        <f t="shared" si="71"/>
        <v>Russia</v>
      </c>
      <c r="C4597" s="1" t="s">
        <v>9</v>
      </c>
    </row>
    <row r="4598" spans="1:3" x14ac:dyDescent="0.3">
      <c r="A4598" s="1" t="s">
        <v>5</v>
      </c>
      <c r="B4598" s="1" t="str">
        <f t="shared" si="71"/>
        <v>Russia</v>
      </c>
      <c r="C4598" s="1" t="s">
        <v>9</v>
      </c>
    </row>
    <row r="4599" spans="1:3" x14ac:dyDescent="0.3">
      <c r="A4599" s="1" t="s">
        <v>3478</v>
      </c>
      <c r="B4599" s="1" t="str">
        <f t="shared" si="71"/>
        <v>USA</v>
      </c>
      <c r="C4599" s="1" t="s">
        <v>9</v>
      </c>
    </row>
    <row r="4600" spans="1:3" x14ac:dyDescent="0.3">
      <c r="A4600" s="1" t="s">
        <v>212</v>
      </c>
      <c r="B4600" s="1" t="str">
        <f t="shared" si="71"/>
        <v>Russia</v>
      </c>
      <c r="C4600" s="1" t="s">
        <v>9</v>
      </c>
    </row>
    <row r="4601" spans="1:3" x14ac:dyDescent="0.3">
      <c r="A4601" s="1" t="s">
        <v>8845</v>
      </c>
      <c r="B4601" s="1" t="str">
        <f t="shared" si="71"/>
        <v>USA</v>
      </c>
      <c r="C4601" s="1" t="s">
        <v>9</v>
      </c>
    </row>
    <row r="4602" spans="1:3" x14ac:dyDescent="0.3">
      <c r="A4602" s="1" t="s">
        <v>5723</v>
      </c>
      <c r="B4602" s="1" t="str">
        <f t="shared" si="71"/>
        <v>USA</v>
      </c>
      <c r="C4602" s="1" t="s">
        <v>9</v>
      </c>
    </row>
    <row r="4603" spans="1:3" x14ac:dyDescent="0.3">
      <c r="A4603" s="1" t="s">
        <v>5</v>
      </c>
      <c r="B4603" s="1" t="str">
        <f t="shared" si="71"/>
        <v>Russia</v>
      </c>
      <c r="C4603" s="1" t="s">
        <v>9</v>
      </c>
    </row>
    <row r="4604" spans="1:3" x14ac:dyDescent="0.3">
      <c r="A4604" s="1" t="s">
        <v>5301</v>
      </c>
      <c r="B4604" s="1" t="str">
        <f t="shared" si="71"/>
        <v>China</v>
      </c>
      <c r="C4604" s="1" t="s">
        <v>9</v>
      </c>
    </row>
    <row r="4605" spans="1:3" x14ac:dyDescent="0.3">
      <c r="A4605" s="1" t="s">
        <v>3160</v>
      </c>
      <c r="B4605" s="1" t="str">
        <f t="shared" si="71"/>
        <v>USA</v>
      </c>
      <c r="C4605" s="1" t="s">
        <v>9</v>
      </c>
    </row>
    <row r="4606" spans="1:3" x14ac:dyDescent="0.3">
      <c r="A4606" s="1" t="s">
        <v>9371</v>
      </c>
      <c r="B4606" s="1" t="str">
        <f t="shared" si="71"/>
        <v>USA</v>
      </c>
      <c r="C4606" s="1" t="s">
        <v>9</v>
      </c>
    </row>
    <row r="4607" spans="1:3" x14ac:dyDescent="0.3">
      <c r="A4607" s="1" t="s">
        <v>130</v>
      </c>
      <c r="B4607" s="1" t="str">
        <f t="shared" si="71"/>
        <v>Kazakhstan</v>
      </c>
      <c r="C4607" s="1" t="s">
        <v>9</v>
      </c>
    </row>
    <row r="4608" spans="1:3" x14ac:dyDescent="0.3">
      <c r="A4608" s="1" t="s">
        <v>1630</v>
      </c>
      <c r="B4608" s="1" t="str">
        <f t="shared" si="71"/>
        <v>Kazakhstan</v>
      </c>
      <c r="C4608" s="1" t="s">
        <v>9</v>
      </c>
    </row>
    <row r="4609" spans="1:3" x14ac:dyDescent="0.3">
      <c r="A4609" s="1" t="s">
        <v>4092</v>
      </c>
      <c r="B4609" s="1" t="str">
        <f t="shared" si="71"/>
        <v>USA</v>
      </c>
      <c r="C4609" s="1" t="s">
        <v>9</v>
      </c>
    </row>
    <row r="4610" spans="1:3" x14ac:dyDescent="0.3">
      <c r="A4610" s="1" t="s">
        <v>3373</v>
      </c>
      <c r="B4610" s="1" t="str">
        <f t="shared" ref="B4610:B4673" si="72">TRIM(MID(A4610, FIND("|", SUBSTITUTE(A4610, ",", "|", LEN(A4610) - LEN(SUBSTITUTE(A4610,",", "" )))) + 1, LEN(A4610)))</f>
        <v>Russia</v>
      </c>
      <c r="C4610" s="1" t="s">
        <v>9</v>
      </c>
    </row>
    <row r="4611" spans="1:3" x14ac:dyDescent="0.3">
      <c r="A4611" s="1" t="s">
        <v>130</v>
      </c>
      <c r="B4611" s="1" t="str">
        <f t="shared" si="72"/>
        <v>Kazakhstan</v>
      </c>
      <c r="C4611" s="1" t="s">
        <v>9</v>
      </c>
    </row>
    <row r="4612" spans="1:3" x14ac:dyDescent="0.3">
      <c r="A4612" s="1" t="s">
        <v>565</v>
      </c>
      <c r="B4612" s="1" t="str">
        <f t="shared" si="72"/>
        <v>Kazakhstan</v>
      </c>
      <c r="C4612" s="1" t="s">
        <v>9</v>
      </c>
    </row>
    <row r="4613" spans="1:3" x14ac:dyDescent="0.3">
      <c r="A4613" s="1" t="s">
        <v>3373</v>
      </c>
      <c r="B4613" s="1" t="str">
        <f t="shared" si="72"/>
        <v>Russia</v>
      </c>
      <c r="C4613" s="1" t="s">
        <v>9</v>
      </c>
    </row>
    <row r="4614" spans="1:3" x14ac:dyDescent="0.3">
      <c r="A4614" s="1" t="s">
        <v>11</v>
      </c>
      <c r="B4614" s="1" t="str">
        <f t="shared" si="72"/>
        <v>USA</v>
      </c>
      <c r="C4614" s="1" t="s">
        <v>257</v>
      </c>
    </row>
    <row r="4615" spans="1:3" x14ac:dyDescent="0.3">
      <c r="A4615" s="1" t="s">
        <v>212</v>
      </c>
      <c r="B4615" s="1" t="str">
        <f t="shared" si="72"/>
        <v>Russia</v>
      </c>
      <c r="C4615" s="1" t="s">
        <v>9</v>
      </c>
    </row>
    <row r="4616" spans="1:3" x14ac:dyDescent="0.3">
      <c r="A4616" s="1" t="s">
        <v>27</v>
      </c>
      <c r="B4616" s="1" t="str">
        <f t="shared" si="72"/>
        <v>USA</v>
      </c>
      <c r="C4616" s="1" t="s">
        <v>9</v>
      </c>
    </row>
    <row r="4617" spans="1:3" x14ac:dyDescent="0.3">
      <c r="A4617" s="1" t="s">
        <v>6482</v>
      </c>
      <c r="B4617" s="1" t="str">
        <f t="shared" si="72"/>
        <v>Russia</v>
      </c>
      <c r="C4617" s="1" t="s">
        <v>9</v>
      </c>
    </row>
    <row r="4618" spans="1:3" x14ac:dyDescent="0.3">
      <c r="A4618" s="1" t="s">
        <v>212</v>
      </c>
      <c r="B4618" s="1" t="str">
        <f t="shared" si="72"/>
        <v>Russia</v>
      </c>
      <c r="C4618" s="1" t="s">
        <v>9</v>
      </c>
    </row>
    <row r="4619" spans="1:3" x14ac:dyDescent="0.3">
      <c r="A4619" s="1" t="s">
        <v>114</v>
      </c>
      <c r="B4619" s="1" t="str">
        <f t="shared" si="72"/>
        <v>USA</v>
      </c>
      <c r="C4619" s="1" t="s">
        <v>9</v>
      </c>
    </row>
    <row r="4620" spans="1:3" x14ac:dyDescent="0.3">
      <c r="A4620" s="1" t="s">
        <v>130</v>
      </c>
      <c r="B4620" s="1" t="str">
        <f t="shared" si="72"/>
        <v>Kazakhstan</v>
      </c>
      <c r="C4620" s="1" t="s">
        <v>9</v>
      </c>
    </row>
    <row r="4621" spans="1:3" x14ac:dyDescent="0.3">
      <c r="A4621" s="1" t="s">
        <v>212</v>
      </c>
      <c r="B4621" s="1" t="str">
        <f t="shared" si="72"/>
        <v>Russia</v>
      </c>
      <c r="C4621" s="1" t="s">
        <v>9</v>
      </c>
    </row>
    <row r="4622" spans="1:3" x14ac:dyDescent="0.3">
      <c r="A4622" s="1" t="s">
        <v>1630</v>
      </c>
      <c r="B4622" s="1" t="str">
        <f t="shared" si="72"/>
        <v>Kazakhstan</v>
      </c>
      <c r="C4622" s="1" t="s">
        <v>9</v>
      </c>
    </row>
    <row r="4623" spans="1:3" x14ac:dyDescent="0.3">
      <c r="A4623" s="1" t="s">
        <v>6482</v>
      </c>
      <c r="B4623" s="1" t="str">
        <f t="shared" si="72"/>
        <v>Russia</v>
      </c>
      <c r="C4623" s="1" t="s">
        <v>9</v>
      </c>
    </row>
    <row r="4624" spans="1:3" x14ac:dyDescent="0.3">
      <c r="A4624" s="1" t="s">
        <v>4249</v>
      </c>
      <c r="B4624" s="1" t="str">
        <f t="shared" si="72"/>
        <v>USA</v>
      </c>
      <c r="C4624" s="1" t="s">
        <v>9</v>
      </c>
    </row>
    <row r="4625" spans="1:3" x14ac:dyDescent="0.3">
      <c r="A4625" s="1" t="s">
        <v>671</v>
      </c>
      <c r="B4625" s="1" t="str">
        <f t="shared" si="72"/>
        <v>USA</v>
      </c>
      <c r="C4625" s="1" t="s">
        <v>9</v>
      </c>
    </row>
    <row r="4626" spans="1:3" x14ac:dyDescent="0.3">
      <c r="A4626" s="1" t="s">
        <v>6482</v>
      </c>
      <c r="B4626" s="1" t="str">
        <f t="shared" si="72"/>
        <v>Russia</v>
      </c>
      <c r="C4626" s="1" t="s">
        <v>9</v>
      </c>
    </row>
    <row r="4627" spans="1:3" x14ac:dyDescent="0.3">
      <c r="A4627" s="1" t="s">
        <v>61</v>
      </c>
      <c r="B4627" s="1" t="str">
        <f t="shared" si="72"/>
        <v>Japan</v>
      </c>
      <c r="C4627" s="1" t="s">
        <v>9</v>
      </c>
    </row>
    <row r="4628" spans="1:3" x14ac:dyDescent="0.3">
      <c r="A4628" s="1" t="s">
        <v>130</v>
      </c>
      <c r="B4628" s="1" t="str">
        <f t="shared" si="72"/>
        <v>Kazakhstan</v>
      </c>
      <c r="C4628" s="1" t="s">
        <v>9</v>
      </c>
    </row>
    <row r="4629" spans="1:3" x14ac:dyDescent="0.3">
      <c r="A4629" s="1" t="s">
        <v>4149</v>
      </c>
      <c r="B4629" s="1" t="str">
        <f t="shared" si="72"/>
        <v>USA</v>
      </c>
      <c r="C4629" s="1" t="s">
        <v>9</v>
      </c>
    </row>
    <row r="4630" spans="1:3" x14ac:dyDescent="0.3">
      <c r="A4630" s="1" t="s">
        <v>212</v>
      </c>
      <c r="B4630" s="1" t="str">
        <f t="shared" si="72"/>
        <v>Russia</v>
      </c>
      <c r="C4630" s="1" t="s">
        <v>9</v>
      </c>
    </row>
    <row r="4631" spans="1:3" x14ac:dyDescent="0.3">
      <c r="A4631" s="1" t="s">
        <v>714</v>
      </c>
      <c r="B4631" s="1" t="str">
        <f t="shared" si="72"/>
        <v>Japan</v>
      </c>
      <c r="C4631" s="1" t="s">
        <v>9</v>
      </c>
    </row>
    <row r="4632" spans="1:3" x14ac:dyDescent="0.3">
      <c r="A4632" s="1" t="s">
        <v>5</v>
      </c>
      <c r="B4632" s="1" t="str">
        <f t="shared" si="72"/>
        <v>Russia</v>
      </c>
      <c r="C4632" s="1" t="s">
        <v>9</v>
      </c>
    </row>
    <row r="4633" spans="1:3" x14ac:dyDescent="0.3">
      <c r="A4633" s="1" t="s">
        <v>3478</v>
      </c>
      <c r="B4633" s="1" t="str">
        <f t="shared" si="72"/>
        <v>USA</v>
      </c>
      <c r="C4633" s="1" t="s">
        <v>9</v>
      </c>
    </row>
    <row r="4634" spans="1:3" x14ac:dyDescent="0.3">
      <c r="A4634" s="1" t="s">
        <v>5301</v>
      </c>
      <c r="B4634" s="1" t="str">
        <f t="shared" si="72"/>
        <v>China</v>
      </c>
      <c r="C4634" s="1" t="s">
        <v>9</v>
      </c>
    </row>
    <row r="4635" spans="1:3" x14ac:dyDescent="0.3">
      <c r="A4635" s="1" t="s">
        <v>130</v>
      </c>
      <c r="B4635" s="1" t="str">
        <f t="shared" si="72"/>
        <v>Kazakhstan</v>
      </c>
      <c r="C4635" s="1" t="s">
        <v>9</v>
      </c>
    </row>
    <row r="4636" spans="1:3" x14ac:dyDescent="0.3">
      <c r="A4636" s="1" t="s">
        <v>212</v>
      </c>
      <c r="B4636" s="1" t="str">
        <f t="shared" si="72"/>
        <v>Russia</v>
      </c>
      <c r="C4636" s="1" t="s">
        <v>9</v>
      </c>
    </row>
    <row r="4637" spans="1:3" x14ac:dyDescent="0.3">
      <c r="A4637" s="1" t="s">
        <v>130</v>
      </c>
      <c r="B4637" s="1" t="str">
        <f t="shared" si="72"/>
        <v>Kazakhstan</v>
      </c>
      <c r="C4637" s="1" t="s">
        <v>9</v>
      </c>
    </row>
    <row r="4638" spans="1:3" x14ac:dyDescent="0.3">
      <c r="A4638" s="1" t="s">
        <v>3373</v>
      </c>
      <c r="B4638" s="1" t="str">
        <f t="shared" si="72"/>
        <v>Russia</v>
      </c>
      <c r="C4638" s="1" t="s">
        <v>9</v>
      </c>
    </row>
    <row r="4639" spans="1:3" x14ac:dyDescent="0.3">
      <c r="A4639" s="1" t="s">
        <v>212</v>
      </c>
      <c r="B4639" s="1" t="str">
        <f t="shared" si="72"/>
        <v>Russia</v>
      </c>
      <c r="C4639" s="1" t="s">
        <v>9</v>
      </c>
    </row>
    <row r="4640" spans="1:3" x14ac:dyDescent="0.3">
      <c r="A4640" s="1" t="s">
        <v>6482</v>
      </c>
      <c r="B4640" s="1" t="str">
        <f t="shared" si="72"/>
        <v>Russia</v>
      </c>
      <c r="C4640" s="1" t="s">
        <v>9</v>
      </c>
    </row>
    <row r="4641" spans="1:3" x14ac:dyDescent="0.3">
      <c r="A4641" s="1" t="s">
        <v>5</v>
      </c>
      <c r="B4641" s="1" t="str">
        <f t="shared" si="72"/>
        <v>Russia</v>
      </c>
      <c r="C4641" s="1" t="s">
        <v>9</v>
      </c>
    </row>
    <row r="4642" spans="1:3" x14ac:dyDescent="0.3">
      <c r="A4642" s="1" t="s">
        <v>1630</v>
      </c>
      <c r="B4642" s="1" t="str">
        <f t="shared" si="72"/>
        <v>Kazakhstan</v>
      </c>
      <c r="C4642" s="1" t="s">
        <v>9</v>
      </c>
    </row>
    <row r="4643" spans="1:3" x14ac:dyDescent="0.3">
      <c r="A4643" s="1" t="s">
        <v>4092</v>
      </c>
      <c r="B4643" s="1" t="str">
        <f t="shared" si="72"/>
        <v>USA</v>
      </c>
      <c r="C4643" s="1" t="s">
        <v>9</v>
      </c>
    </row>
    <row r="4644" spans="1:3" x14ac:dyDescent="0.3">
      <c r="A4644" s="1" t="s">
        <v>212</v>
      </c>
      <c r="B4644" s="1" t="str">
        <f t="shared" si="72"/>
        <v>Russia</v>
      </c>
      <c r="C4644" s="1" t="s">
        <v>9</v>
      </c>
    </row>
    <row r="4645" spans="1:3" x14ac:dyDescent="0.3">
      <c r="A4645" s="1" t="s">
        <v>130</v>
      </c>
      <c r="B4645" s="1" t="str">
        <f t="shared" si="72"/>
        <v>Kazakhstan</v>
      </c>
      <c r="C4645" s="1" t="s">
        <v>9</v>
      </c>
    </row>
    <row r="4646" spans="1:3" x14ac:dyDescent="0.3">
      <c r="A4646" s="1" t="s">
        <v>3566</v>
      </c>
      <c r="B4646" s="1" t="str">
        <f t="shared" si="72"/>
        <v>Russia</v>
      </c>
      <c r="C4646" s="1" t="s">
        <v>9</v>
      </c>
    </row>
    <row r="4647" spans="1:3" x14ac:dyDescent="0.3">
      <c r="A4647" s="1" t="s">
        <v>3373</v>
      </c>
      <c r="B4647" s="1" t="str">
        <f t="shared" si="72"/>
        <v>Russia</v>
      </c>
      <c r="C4647" s="1" t="s">
        <v>9</v>
      </c>
    </row>
    <row r="4648" spans="1:3" x14ac:dyDescent="0.3">
      <c r="A4648" s="1" t="s">
        <v>3926</v>
      </c>
      <c r="B4648" s="1" t="str">
        <f t="shared" si="72"/>
        <v>Kazakhstan</v>
      </c>
      <c r="C4648" s="1" t="s">
        <v>9</v>
      </c>
    </row>
    <row r="4649" spans="1:3" x14ac:dyDescent="0.3">
      <c r="A4649" s="1" t="s">
        <v>5</v>
      </c>
      <c r="B4649" s="1" t="str">
        <f t="shared" si="72"/>
        <v>Russia</v>
      </c>
      <c r="C4649" s="1" t="s">
        <v>9</v>
      </c>
    </row>
    <row r="4650" spans="1:3" x14ac:dyDescent="0.3">
      <c r="A4650" s="1" t="s">
        <v>3373</v>
      </c>
      <c r="B4650" s="1" t="str">
        <f t="shared" si="72"/>
        <v>Russia</v>
      </c>
      <c r="C4650" s="1" t="s">
        <v>9</v>
      </c>
    </row>
    <row r="4651" spans="1:3" x14ac:dyDescent="0.3">
      <c r="A4651" s="1" t="s">
        <v>3160</v>
      </c>
      <c r="B4651" s="1" t="str">
        <f t="shared" si="72"/>
        <v>USA</v>
      </c>
      <c r="C4651" s="1" t="s">
        <v>9</v>
      </c>
    </row>
    <row r="4652" spans="1:3" x14ac:dyDescent="0.3">
      <c r="A4652" s="1" t="s">
        <v>5</v>
      </c>
      <c r="B4652" s="1" t="str">
        <f t="shared" si="72"/>
        <v>Russia</v>
      </c>
      <c r="C4652" s="1" t="s">
        <v>9</v>
      </c>
    </row>
    <row r="4653" spans="1:3" x14ac:dyDescent="0.3">
      <c r="A4653" s="1" t="s">
        <v>6482</v>
      </c>
      <c r="B4653" s="1" t="str">
        <f t="shared" si="72"/>
        <v>Russia</v>
      </c>
      <c r="C4653" s="1" t="s">
        <v>9</v>
      </c>
    </row>
    <row r="4654" spans="1:3" x14ac:dyDescent="0.3">
      <c r="A4654" s="1" t="s">
        <v>130</v>
      </c>
      <c r="B4654" s="1" t="str">
        <f t="shared" si="72"/>
        <v>Kazakhstan</v>
      </c>
      <c r="C4654" s="1" t="s">
        <v>9</v>
      </c>
    </row>
    <row r="4655" spans="1:3" x14ac:dyDescent="0.3">
      <c r="A4655" s="1" t="s">
        <v>9371</v>
      </c>
      <c r="B4655" s="1" t="str">
        <f t="shared" si="72"/>
        <v>USA</v>
      </c>
      <c r="C4655" s="1" t="s">
        <v>9</v>
      </c>
    </row>
    <row r="4656" spans="1:3" x14ac:dyDescent="0.3">
      <c r="A4656" s="1" t="s">
        <v>1630</v>
      </c>
      <c r="B4656" s="1" t="str">
        <f t="shared" si="72"/>
        <v>Kazakhstan</v>
      </c>
      <c r="C4656" s="1" t="s">
        <v>9</v>
      </c>
    </row>
    <row r="4657" spans="1:3" x14ac:dyDescent="0.3">
      <c r="A4657" s="1" t="s">
        <v>5557</v>
      </c>
      <c r="B4657" s="1" t="str">
        <f t="shared" si="72"/>
        <v>USA</v>
      </c>
      <c r="C4657" s="1" t="s">
        <v>9</v>
      </c>
    </row>
    <row r="4658" spans="1:3" x14ac:dyDescent="0.3">
      <c r="A4658" s="1" t="s">
        <v>6482</v>
      </c>
      <c r="B4658" s="1" t="str">
        <f t="shared" si="72"/>
        <v>Russia</v>
      </c>
      <c r="C4658" s="1" t="s">
        <v>9</v>
      </c>
    </row>
    <row r="4659" spans="1:3" x14ac:dyDescent="0.3">
      <c r="A4659" s="1" t="s">
        <v>5</v>
      </c>
      <c r="B4659" s="1" t="str">
        <f t="shared" si="72"/>
        <v>Russia</v>
      </c>
      <c r="C4659" s="1" t="s">
        <v>9</v>
      </c>
    </row>
    <row r="4660" spans="1:3" x14ac:dyDescent="0.3">
      <c r="A4660" s="1" t="s">
        <v>3373</v>
      </c>
      <c r="B4660" s="1" t="str">
        <f t="shared" si="72"/>
        <v>Russia</v>
      </c>
      <c r="C4660" s="1" t="s">
        <v>257</v>
      </c>
    </row>
    <row r="4661" spans="1:3" x14ac:dyDescent="0.3">
      <c r="A4661" s="1" t="s">
        <v>3373</v>
      </c>
      <c r="B4661" s="1" t="str">
        <f t="shared" si="72"/>
        <v>Russia</v>
      </c>
      <c r="C4661" s="1" t="s">
        <v>9</v>
      </c>
    </row>
    <row r="4662" spans="1:3" x14ac:dyDescent="0.3">
      <c r="A4662" s="1" t="s">
        <v>3478</v>
      </c>
      <c r="B4662" s="1" t="str">
        <f t="shared" si="72"/>
        <v>USA</v>
      </c>
      <c r="C4662" s="1" t="s">
        <v>9</v>
      </c>
    </row>
    <row r="4663" spans="1:3" x14ac:dyDescent="0.3">
      <c r="A4663" s="1" t="s">
        <v>3373</v>
      </c>
      <c r="B4663" s="1" t="str">
        <f t="shared" si="72"/>
        <v>Russia</v>
      </c>
      <c r="C4663" s="1" t="s">
        <v>9</v>
      </c>
    </row>
    <row r="4664" spans="1:3" x14ac:dyDescent="0.3">
      <c r="A4664" s="1" t="s">
        <v>5723</v>
      </c>
      <c r="B4664" s="1" t="str">
        <f t="shared" si="72"/>
        <v>USA</v>
      </c>
      <c r="C4664" s="1" t="s">
        <v>9</v>
      </c>
    </row>
    <row r="4665" spans="1:3" x14ac:dyDescent="0.3">
      <c r="A4665" s="1" t="s">
        <v>212</v>
      </c>
      <c r="B4665" s="1" t="str">
        <f t="shared" si="72"/>
        <v>Russia</v>
      </c>
      <c r="C4665" s="1" t="s">
        <v>9</v>
      </c>
    </row>
    <row r="4666" spans="1:3" x14ac:dyDescent="0.3">
      <c r="A4666" s="1" t="s">
        <v>3926</v>
      </c>
      <c r="B4666" s="1" t="str">
        <f t="shared" si="72"/>
        <v>Kazakhstan</v>
      </c>
      <c r="C4666" s="1" t="s">
        <v>9</v>
      </c>
    </row>
    <row r="4667" spans="1:3" x14ac:dyDescent="0.3">
      <c r="A4667" s="1" t="s">
        <v>3373</v>
      </c>
      <c r="B4667" s="1" t="str">
        <f t="shared" si="72"/>
        <v>Russia</v>
      </c>
      <c r="C4667" s="1" t="s">
        <v>9</v>
      </c>
    </row>
    <row r="4668" spans="1:3" x14ac:dyDescent="0.3">
      <c r="A4668" s="1" t="s">
        <v>3160</v>
      </c>
      <c r="B4668" s="1" t="str">
        <f t="shared" si="72"/>
        <v>USA</v>
      </c>
      <c r="C4668" s="1" t="s">
        <v>9</v>
      </c>
    </row>
    <row r="4669" spans="1:3" x14ac:dyDescent="0.3">
      <c r="A4669" s="1" t="s">
        <v>3373</v>
      </c>
      <c r="B4669" s="1" t="str">
        <f t="shared" si="72"/>
        <v>Russia</v>
      </c>
      <c r="C4669" s="1" t="s">
        <v>9</v>
      </c>
    </row>
    <row r="4670" spans="1:3" x14ac:dyDescent="0.3">
      <c r="A4670" s="1" t="s">
        <v>5</v>
      </c>
      <c r="B4670" s="1" t="str">
        <f t="shared" si="72"/>
        <v>Russia</v>
      </c>
      <c r="C4670" s="1" t="s">
        <v>9</v>
      </c>
    </row>
    <row r="4671" spans="1:3" x14ac:dyDescent="0.3">
      <c r="A4671" s="1" t="s">
        <v>1630</v>
      </c>
      <c r="B4671" s="1" t="str">
        <f t="shared" si="72"/>
        <v>Kazakhstan</v>
      </c>
      <c r="C4671" s="1" t="s">
        <v>9</v>
      </c>
    </row>
    <row r="4672" spans="1:3" x14ac:dyDescent="0.3">
      <c r="A4672" s="1" t="s">
        <v>130</v>
      </c>
      <c r="B4672" s="1" t="str">
        <f t="shared" si="72"/>
        <v>Kazakhstan</v>
      </c>
      <c r="C4672" s="1" t="s">
        <v>9</v>
      </c>
    </row>
    <row r="4673" spans="1:3" x14ac:dyDescent="0.3">
      <c r="A4673" s="1" t="s">
        <v>4149</v>
      </c>
      <c r="B4673" s="1" t="str">
        <f t="shared" si="72"/>
        <v>USA</v>
      </c>
      <c r="C4673" s="1" t="s">
        <v>257</v>
      </c>
    </row>
    <row r="4674" spans="1:3" x14ac:dyDescent="0.3">
      <c r="A4674" s="1" t="s">
        <v>565</v>
      </c>
      <c r="B4674" s="1" t="str">
        <f t="shared" ref="B4674:B4737" si="73">TRIM(MID(A4674, FIND("|", SUBSTITUTE(A4674, ",", "|", LEN(A4674) - LEN(SUBSTITUTE(A4674,",", "" )))) + 1, LEN(A4674)))</f>
        <v>Kazakhstan</v>
      </c>
      <c r="C4674" s="1" t="s">
        <v>9</v>
      </c>
    </row>
    <row r="4675" spans="1:3" x14ac:dyDescent="0.3">
      <c r="A4675" s="1" t="s">
        <v>3373</v>
      </c>
      <c r="B4675" s="1" t="str">
        <f t="shared" si="73"/>
        <v>Russia</v>
      </c>
      <c r="C4675" s="1" t="s">
        <v>9</v>
      </c>
    </row>
    <row r="4676" spans="1:3" x14ac:dyDescent="0.3">
      <c r="A4676" s="1" t="s">
        <v>3566</v>
      </c>
      <c r="B4676" s="1" t="str">
        <f t="shared" si="73"/>
        <v>Russia</v>
      </c>
      <c r="C4676" s="1" t="s">
        <v>9</v>
      </c>
    </row>
    <row r="4677" spans="1:3" x14ac:dyDescent="0.3">
      <c r="A4677" s="1" t="s">
        <v>4249</v>
      </c>
      <c r="B4677" s="1" t="str">
        <f t="shared" si="73"/>
        <v>USA</v>
      </c>
      <c r="C4677" s="1" t="s">
        <v>9</v>
      </c>
    </row>
    <row r="4678" spans="1:3" x14ac:dyDescent="0.3">
      <c r="A4678" s="1" t="s">
        <v>130</v>
      </c>
      <c r="B4678" s="1" t="str">
        <f t="shared" si="73"/>
        <v>Kazakhstan</v>
      </c>
      <c r="C4678" s="1" t="s">
        <v>9</v>
      </c>
    </row>
    <row r="4679" spans="1:3" x14ac:dyDescent="0.3">
      <c r="A4679" s="1" t="s">
        <v>6272</v>
      </c>
      <c r="B4679" s="1" t="str">
        <f t="shared" si="73"/>
        <v>Kazakhstan</v>
      </c>
      <c r="C4679" s="1" t="s">
        <v>9</v>
      </c>
    </row>
    <row r="4680" spans="1:3" x14ac:dyDescent="0.3">
      <c r="A4680" s="1" t="s">
        <v>5</v>
      </c>
      <c r="B4680" s="1" t="str">
        <f t="shared" si="73"/>
        <v>Russia</v>
      </c>
      <c r="C4680" s="1" t="s">
        <v>9</v>
      </c>
    </row>
    <row r="4681" spans="1:3" x14ac:dyDescent="0.3">
      <c r="A4681" s="1" t="s">
        <v>3926</v>
      </c>
      <c r="B4681" s="1" t="str">
        <f t="shared" si="73"/>
        <v>Kazakhstan</v>
      </c>
      <c r="C4681" s="1" t="s">
        <v>9</v>
      </c>
    </row>
    <row r="4682" spans="1:3" x14ac:dyDescent="0.3">
      <c r="A4682" s="1" t="s">
        <v>212</v>
      </c>
      <c r="B4682" s="1" t="str">
        <f t="shared" si="73"/>
        <v>Russia</v>
      </c>
      <c r="C4682" s="1" t="s">
        <v>9</v>
      </c>
    </row>
    <row r="4683" spans="1:3" x14ac:dyDescent="0.3">
      <c r="A4683" s="1" t="s">
        <v>3926</v>
      </c>
      <c r="B4683" s="1" t="str">
        <f t="shared" si="73"/>
        <v>Kazakhstan</v>
      </c>
      <c r="C4683" s="1" t="s">
        <v>9</v>
      </c>
    </row>
    <row r="4684" spans="1:3" x14ac:dyDescent="0.3">
      <c r="A4684" s="1" t="s">
        <v>5301</v>
      </c>
      <c r="B4684" s="1" t="str">
        <f t="shared" si="73"/>
        <v>China</v>
      </c>
      <c r="C4684" s="1" t="s">
        <v>9</v>
      </c>
    </row>
    <row r="4685" spans="1:3" x14ac:dyDescent="0.3">
      <c r="A4685" s="1" t="s">
        <v>3478</v>
      </c>
      <c r="B4685" s="1" t="str">
        <f t="shared" si="73"/>
        <v>USA</v>
      </c>
      <c r="C4685" s="1" t="s">
        <v>257</v>
      </c>
    </row>
    <row r="4686" spans="1:3" x14ac:dyDescent="0.3">
      <c r="A4686" s="1" t="s">
        <v>3373</v>
      </c>
      <c r="B4686" s="1" t="str">
        <f t="shared" si="73"/>
        <v>Russia</v>
      </c>
      <c r="C4686" s="1" t="s">
        <v>9</v>
      </c>
    </row>
    <row r="4687" spans="1:3" x14ac:dyDescent="0.3">
      <c r="A4687" s="1" t="s">
        <v>212</v>
      </c>
      <c r="B4687" s="1" t="str">
        <f t="shared" si="73"/>
        <v>Russia</v>
      </c>
      <c r="C4687" s="1" t="s">
        <v>9</v>
      </c>
    </row>
    <row r="4688" spans="1:3" x14ac:dyDescent="0.3">
      <c r="A4688" s="1" t="s">
        <v>212</v>
      </c>
      <c r="B4688" s="1" t="str">
        <f t="shared" si="73"/>
        <v>Russia</v>
      </c>
      <c r="C4688" s="1" t="s">
        <v>9</v>
      </c>
    </row>
    <row r="4689" spans="1:3" x14ac:dyDescent="0.3">
      <c r="A4689" s="1" t="s">
        <v>75</v>
      </c>
      <c r="B4689" s="1" t="str">
        <f t="shared" si="73"/>
        <v>USA</v>
      </c>
      <c r="C4689" s="1" t="s">
        <v>9</v>
      </c>
    </row>
    <row r="4690" spans="1:3" x14ac:dyDescent="0.3">
      <c r="A4690" s="1" t="s">
        <v>5</v>
      </c>
      <c r="B4690" s="1" t="str">
        <f t="shared" si="73"/>
        <v>Russia</v>
      </c>
      <c r="C4690" s="1" t="s">
        <v>9</v>
      </c>
    </row>
    <row r="4691" spans="1:3" x14ac:dyDescent="0.3">
      <c r="A4691" s="1" t="s">
        <v>212</v>
      </c>
      <c r="B4691" s="1" t="str">
        <f t="shared" si="73"/>
        <v>Russia</v>
      </c>
      <c r="C4691" s="1" t="s">
        <v>9</v>
      </c>
    </row>
    <row r="4692" spans="1:3" x14ac:dyDescent="0.3">
      <c r="A4692" s="1" t="s">
        <v>5</v>
      </c>
      <c r="B4692" s="1" t="str">
        <f t="shared" si="73"/>
        <v>Russia</v>
      </c>
      <c r="C4692" s="1" t="s">
        <v>9</v>
      </c>
    </row>
    <row r="4693" spans="1:3" x14ac:dyDescent="0.3">
      <c r="A4693" s="1" t="s">
        <v>3160</v>
      </c>
      <c r="B4693" s="1" t="str">
        <f t="shared" si="73"/>
        <v>USA</v>
      </c>
      <c r="C4693" s="1" t="s">
        <v>9</v>
      </c>
    </row>
    <row r="4694" spans="1:3" x14ac:dyDescent="0.3">
      <c r="A4694" s="1" t="s">
        <v>3373</v>
      </c>
      <c r="B4694" s="1" t="str">
        <f t="shared" si="73"/>
        <v>Russia</v>
      </c>
      <c r="C4694" s="1" t="s">
        <v>9</v>
      </c>
    </row>
    <row r="4695" spans="1:3" x14ac:dyDescent="0.3">
      <c r="A4695" s="1" t="s">
        <v>5</v>
      </c>
      <c r="B4695" s="1" t="str">
        <f t="shared" si="73"/>
        <v>Russia</v>
      </c>
      <c r="C4695" s="1" t="s">
        <v>9</v>
      </c>
    </row>
    <row r="4696" spans="1:3" x14ac:dyDescent="0.3">
      <c r="A4696" s="1" t="s">
        <v>3926</v>
      </c>
      <c r="B4696" s="1" t="str">
        <f t="shared" si="73"/>
        <v>Kazakhstan</v>
      </c>
      <c r="C4696" s="1" t="s">
        <v>9</v>
      </c>
    </row>
    <row r="4697" spans="1:3" x14ac:dyDescent="0.3">
      <c r="A4697" s="1" t="s">
        <v>75</v>
      </c>
      <c r="B4697" s="1" t="str">
        <f t="shared" si="73"/>
        <v>USA</v>
      </c>
      <c r="C4697" s="1" t="s">
        <v>9</v>
      </c>
    </row>
    <row r="4698" spans="1:3" x14ac:dyDescent="0.3">
      <c r="A4698" s="1" t="s">
        <v>4092</v>
      </c>
      <c r="B4698" s="1" t="str">
        <f t="shared" si="73"/>
        <v>USA</v>
      </c>
      <c r="C4698" s="1" t="s">
        <v>9</v>
      </c>
    </row>
    <row r="4699" spans="1:3" x14ac:dyDescent="0.3">
      <c r="A4699" s="1" t="s">
        <v>130</v>
      </c>
      <c r="B4699" s="1" t="str">
        <f t="shared" si="73"/>
        <v>Kazakhstan</v>
      </c>
      <c r="C4699" s="1" t="s">
        <v>257</v>
      </c>
    </row>
    <row r="4700" spans="1:3" x14ac:dyDescent="0.3">
      <c r="A4700" s="1" t="s">
        <v>565</v>
      </c>
      <c r="B4700" s="1" t="str">
        <f t="shared" si="73"/>
        <v>Kazakhstan</v>
      </c>
      <c r="C4700" s="1" t="s">
        <v>257</v>
      </c>
    </row>
    <row r="4701" spans="1:3" x14ac:dyDescent="0.3">
      <c r="A4701" s="1" t="s">
        <v>212</v>
      </c>
      <c r="B4701" s="1" t="str">
        <f t="shared" si="73"/>
        <v>Russia</v>
      </c>
      <c r="C4701" s="1" t="s">
        <v>9</v>
      </c>
    </row>
    <row r="4702" spans="1:3" x14ac:dyDescent="0.3">
      <c r="A4702" s="1" t="s">
        <v>5</v>
      </c>
      <c r="B4702" s="1" t="str">
        <f t="shared" si="73"/>
        <v>Russia</v>
      </c>
      <c r="C4702" s="1" t="s">
        <v>9</v>
      </c>
    </row>
    <row r="4703" spans="1:3" x14ac:dyDescent="0.3">
      <c r="A4703" s="1" t="s">
        <v>5</v>
      </c>
      <c r="B4703" s="1" t="str">
        <f t="shared" si="73"/>
        <v>Russia</v>
      </c>
      <c r="C4703" s="1" t="s">
        <v>9</v>
      </c>
    </row>
    <row r="4704" spans="1:3" x14ac:dyDescent="0.3">
      <c r="A4704" s="1" t="s">
        <v>6272</v>
      </c>
      <c r="B4704" s="1" t="str">
        <f t="shared" si="73"/>
        <v>Kazakhstan</v>
      </c>
      <c r="C4704" s="1" t="s">
        <v>9</v>
      </c>
    </row>
    <row r="4705" spans="1:3" x14ac:dyDescent="0.3">
      <c r="A4705" s="1" t="s">
        <v>3373</v>
      </c>
      <c r="B4705" s="1" t="str">
        <f t="shared" si="73"/>
        <v>Russia</v>
      </c>
      <c r="C4705" s="1" t="s">
        <v>9</v>
      </c>
    </row>
    <row r="4706" spans="1:3" x14ac:dyDescent="0.3">
      <c r="A4706" s="1" t="s">
        <v>130</v>
      </c>
      <c r="B4706" s="1" t="str">
        <f t="shared" si="73"/>
        <v>Kazakhstan</v>
      </c>
      <c r="C4706" s="1" t="s">
        <v>9</v>
      </c>
    </row>
    <row r="4707" spans="1:3" x14ac:dyDescent="0.3">
      <c r="A4707" s="1" t="s">
        <v>5</v>
      </c>
      <c r="B4707" s="1" t="str">
        <f t="shared" si="73"/>
        <v>Russia</v>
      </c>
      <c r="C4707" s="1" t="s">
        <v>9</v>
      </c>
    </row>
    <row r="4708" spans="1:3" x14ac:dyDescent="0.3">
      <c r="A4708" s="1" t="s">
        <v>6482</v>
      </c>
      <c r="B4708" s="1" t="str">
        <f t="shared" si="73"/>
        <v>Russia</v>
      </c>
      <c r="C4708" s="1" t="s">
        <v>9</v>
      </c>
    </row>
    <row r="4709" spans="1:3" x14ac:dyDescent="0.3">
      <c r="A4709" s="1" t="s">
        <v>4200</v>
      </c>
      <c r="B4709" s="1" t="str">
        <f t="shared" si="73"/>
        <v>Kazakhstan</v>
      </c>
      <c r="C4709" s="1" t="s">
        <v>9</v>
      </c>
    </row>
    <row r="4710" spans="1:3" x14ac:dyDescent="0.3">
      <c r="A4710" s="1" t="s">
        <v>3160</v>
      </c>
      <c r="B4710" s="1" t="str">
        <f t="shared" si="73"/>
        <v>USA</v>
      </c>
      <c r="C4710" s="1" t="s">
        <v>9</v>
      </c>
    </row>
    <row r="4711" spans="1:3" x14ac:dyDescent="0.3">
      <c r="A4711" s="1" t="s">
        <v>3373</v>
      </c>
      <c r="B4711" s="1" t="str">
        <f t="shared" si="73"/>
        <v>Russia</v>
      </c>
      <c r="C4711" s="1" t="s">
        <v>9</v>
      </c>
    </row>
    <row r="4712" spans="1:3" x14ac:dyDescent="0.3">
      <c r="A4712" s="1" t="s">
        <v>5</v>
      </c>
      <c r="B4712" s="1" t="str">
        <f t="shared" si="73"/>
        <v>Russia</v>
      </c>
      <c r="C4712" s="1" t="s">
        <v>9</v>
      </c>
    </row>
    <row r="4713" spans="1:3" x14ac:dyDescent="0.3">
      <c r="A4713" s="1" t="s">
        <v>6482</v>
      </c>
      <c r="B4713" s="1" t="str">
        <f t="shared" si="73"/>
        <v>Russia</v>
      </c>
      <c r="C4713" s="1" t="s">
        <v>9</v>
      </c>
    </row>
    <row r="4714" spans="1:3" x14ac:dyDescent="0.3">
      <c r="A4714" s="1" t="s">
        <v>5</v>
      </c>
      <c r="B4714" s="1" t="str">
        <f t="shared" si="73"/>
        <v>Russia</v>
      </c>
      <c r="C4714" s="1" t="s">
        <v>9</v>
      </c>
    </row>
    <row r="4715" spans="1:3" x14ac:dyDescent="0.3">
      <c r="A4715" s="1" t="s">
        <v>6482</v>
      </c>
      <c r="B4715" s="1" t="str">
        <f t="shared" si="73"/>
        <v>Russia</v>
      </c>
      <c r="C4715" s="1" t="s">
        <v>9</v>
      </c>
    </row>
    <row r="4716" spans="1:3" x14ac:dyDescent="0.3">
      <c r="A4716" s="1" t="s">
        <v>3373</v>
      </c>
      <c r="B4716" s="1" t="str">
        <f t="shared" si="73"/>
        <v>Russia</v>
      </c>
      <c r="C4716" s="1" t="s">
        <v>9</v>
      </c>
    </row>
    <row r="4717" spans="1:3" x14ac:dyDescent="0.3">
      <c r="A4717" s="1" t="s">
        <v>5</v>
      </c>
      <c r="B4717" s="1" t="str">
        <f t="shared" si="73"/>
        <v>Russia</v>
      </c>
      <c r="C4717" s="1" t="s">
        <v>9</v>
      </c>
    </row>
    <row r="4718" spans="1:3" x14ac:dyDescent="0.3">
      <c r="A4718" s="1" t="s">
        <v>130</v>
      </c>
      <c r="B4718" s="1" t="str">
        <f t="shared" si="73"/>
        <v>Kazakhstan</v>
      </c>
      <c r="C4718" s="1" t="s">
        <v>9</v>
      </c>
    </row>
    <row r="4719" spans="1:3" x14ac:dyDescent="0.3">
      <c r="A4719" s="1" t="s">
        <v>27</v>
      </c>
      <c r="B4719" s="1" t="str">
        <f t="shared" si="73"/>
        <v>USA</v>
      </c>
      <c r="C4719" s="1" t="s">
        <v>9</v>
      </c>
    </row>
    <row r="4720" spans="1:3" x14ac:dyDescent="0.3">
      <c r="A4720" s="1" t="s">
        <v>3566</v>
      </c>
      <c r="B4720" s="1" t="str">
        <f t="shared" si="73"/>
        <v>Russia</v>
      </c>
      <c r="C4720" s="1" t="s">
        <v>9</v>
      </c>
    </row>
    <row r="4721" spans="1:3" x14ac:dyDescent="0.3">
      <c r="A4721" s="1" t="s">
        <v>1630</v>
      </c>
      <c r="B4721" s="1" t="str">
        <f t="shared" si="73"/>
        <v>Kazakhstan</v>
      </c>
      <c r="C4721" s="1" t="s">
        <v>9</v>
      </c>
    </row>
    <row r="4722" spans="1:3" x14ac:dyDescent="0.3">
      <c r="A4722" s="1" t="s">
        <v>5557</v>
      </c>
      <c r="B4722" s="1" t="str">
        <f t="shared" si="73"/>
        <v>USA</v>
      </c>
      <c r="C4722" s="1" t="s">
        <v>9</v>
      </c>
    </row>
    <row r="4723" spans="1:3" x14ac:dyDescent="0.3">
      <c r="A4723" s="1" t="s">
        <v>130</v>
      </c>
      <c r="B4723" s="1" t="str">
        <f t="shared" si="73"/>
        <v>Kazakhstan</v>
      </c>
      <c r="C4723" s="1" t="s">
        <v>9</v>
      </c>
    </row>
    <row r="4724" spans="1:3" x14ac:dyDescent="0.3">
      <c r="A4724" s="1" t="s">
        <v>1561</v>
      </c>
      <c r="B4724" s="1" t="str">
        <f t="shared" si="73"/>
        <v>Russia</v>
      </c>
      <c r="C4724" s="1" t="s">
        <v>9</v>
      </c>
    </row>
    <row r="4725" spans="1:3" x14ac:dyDescent="0.3">
      <c r="A4725" s="1" t="s">
        <v>3926</v>
      </c>
      <c r="B4725" s="1" t="str">
        <f t="shared" si="73"/>
        <v>Kazakhstan</v>
      </c>
      <c r="C4725" s="1" t="s">
        <v>9</v>
      </c>
    </row>
    <row r="4726" spans="1:3" x14ac:dyDescent="0.3">
      <c r="A4726" s="1" t="s">
        <v>4882</v>
      </c>
      <c r="B4726" s="1" t="str">
        <f t="shared" si="73"/>
        <v>Russia</v>
      </c>
      <c r="C4726" s="1" t="s">
        <v>9</v>
      </c>
    </row>
    <row r="4727" spans="1:3" x14ac:dyDescent="0.3">
      <c r="A4727" s="1" t="s">
        <v>3160</v>
      </c>
      <c r="B4727" s="1" t="str">
        <f t="shared" si="73"/>
        <v>USA</v>
      </c>
      <c r="C4727" s="1" t="s">
        <v>9</v>
      </c>
    </row>
    <row r="4728" spans="1:3" x14ac:dyDescent="0.3">
      <c r="A4728" s="1" t="s">
        <v>5</v>
      </c>
      <c r="B4728" s="1" t="str">
        <f t="shared" si="73"/>
        <v>Russia</v>
      </c>
      <c r="C4728" s="1" t="s">
        <v>9</v>
      </c>
    </row>
    <row r="4729" spans="1:3" x14ac:dyDescent="0.3">
      <c r="A4729" s="1" t="s">
        <v>212</v>
      </c>
      <c r="B4729" s="1" t="str">
        <f t="shared" si="73"/>
        <v>Russia</v>
      </c>
      <c r="C4729" s="1" t="s">
        <v>9</v>
      </c>
    </row>
    <row r="4730" spans="1:3" x14ac:dyDescent="0.3">
      <c r="A4730" s="1" t="s">
        <v>5</v>
      </c>
      <c r="B4730" s="1" t="str">
        <f t="shared" si="73"/>
        <v>Russia</v>
      </c>
      <c r="C4730" s="1" t="s">
        <v>9</v>
      </c>
    </row>
    <row r="4731" spans="1:3" x14ac:dyDescent="0.3">
      <c r="A4731" s="1" t="s">
        <v>8845</v>
      </c>
      <c r="B4731" s="1" t="str">
        <f t="shared" si="73"/>
        <v>USA</v>
      </c>
      <c r="C4731" s="1" t="s">
        <v>9</v>
      </c>
    </row>
    <row r="4732" spans="1:3" x14ac:dyDescent="0.3">
      <c r="A4732" s="1" t="s">
        <v>130</v>
      </c>
      <c r="B4732" s="1" t="str">
        <f t="shared" si="73"/>
        <v>Kazakhstan</v>
      </c>
      <c r="C4732" s="1" t="s">
        <v>9</v>
      </c>
    </row>
    <row r="4733" spans="1:3" x14ac:dyDescent="0.3">
      <c r="A4733" s="1" t="s">
        <v>3373</v>
      </c>
      <c r="B4733" s="1" t="str">
        <f t="shared" si="73"/>
        <v>Russia</v>
      </c>
      <c r="C4733" s="1" t="s">
        <v>9</v>
      </c>
    </row>
    <row r="4734" spans="1:3" x14ac:dyDescent="0.3">
      <c r="A4734" s="1" t="s">
        <v>4149</v>
      </c>
      <c r="B4734" s="1" t="str">
        <f t="shared" si="73"/>
        <v>USA</v>
      </c>
      <c r="C4734" s="1" t="s">
        <v>9</v>
      </c>
    </row>
    <row r="4735" spans="1:3" x14ac:dyDescent="0.3">
      <c r="A4735" s="1" t="s">
        <v>5</v>
      </c>
      <c r="B4735" s="1" t="str">
        <f t="shared" si="73"/>
        <v>Russia</v>
      </c>
      <c r="C4735" s="1" t="s">
        <v>9</v>
      </c>
    </row>
    <row r="4736" spans="1:3" x14ac:dyDescent="0.3">
      <c r="A4736" s="1" t="s">
        <v>6482</v>
      </c>
      <c r="B4736" s="1" t="str">
        <f t="shared" si="73"/>
        <v>Russia</v>
      </c>
      <c r="C4736" s="1" t="s">
        <v>9</v>
      </c>
    </row>
    <row r="4737" spans="1:3" x14ac:dyDescent="0.3">
      <c r="A4737" s="1" t="s">
        <v>9371</v>
      </c>
      <c r="B4737" s="1" t="str">
        <f t="shared" si="73"/>
        <v>USA</v>
      </c>
      <c r="C4737" s="1" t="s">
        <v>9</v>
      </c>
    </row>
    <row r="4738" spans="1:3" x14ac:dyDescent="0.3">
      <c r="A4738" s="1" t="s">
        <v>3926</v>
      </c>
      <c r="B4738" s="1" t="str">
        <f t="shared" ref="B4738:B4801" si="74">TRIM(MID(A4738, FIND("|", SUBSTITUTE(A4738, ",", "|", LEN(A4738) - LEN(SUBSTITUTE(A4738,",", "" )))) + 1, LEN(A4738)))</f>
        <v>Kazakhstan</v>
      </c>
      <c r="C4738" s="1" t="s">
        <v>257</v>
      </c>
    </row>
    <row r="4739" spans="1:3" x14ac:dyDescent="0.3">
      <c r="A4739" s="1" t="s">
        <v>6482</v>
      </c>
      <c r="B4739" s="1" t="str">
        <f t="shared" si="74"/>
        <v>Russia</v>
      </c>
      <c r="C4739" s="1" t="s">
        <v>9</v>
      </c>
    </row>
    <row r="4740" spans="1:3" x14ac:dyDescent="0.3">
      <c r="A4740" s="1" t="s">
        <v>130</v>
      </c>
      <c r="B4740" s="1" t="str">
        <f t="shared" si="74"/>
        <v>Kazakhstan</v>
      </c>
      <c r="C4740" s="1" t="s">
        <v>9</v>
      </c>
    </row>
    <row r="4741" spans="1:3" x14ac:dyDescent="0.3">
      <c r="A4741" s="1" t="s">
        <v>11</v>
      </c>
      <c r="B4741" s="1" t="str">
        <f t="shared" si="74"/>
        <v>USA</v>
      </c>
      <c r="C4741" s="1" t="s">
        <v>9</v>
      </c>
    </row>
    <row r="4742" spans="1:3" x14ac:dyDescent="0.3">
      <c r="A4742" s="1" t="s">
        <v>212</v>
      </c>
      <c r="B4742" s="1" t="str">
        <f t="shared" si="74"/>
        <v>Russia</v>
      </c>
      <c r="C4742" s="1" t="s">
        <v>9</v>
      </c>
    </row>
    <row r="4743" spans="1:3" x14ac:dyDescent="0.3">
      <c r="A4743" s="1" t="s">
        <v>5</v>
      </c>
      <c r="B4743" s="1" t="str">
        <f t="shared" si="74"/>
        <v>Russia</v>
      </c>
      <c r="C4743" s="1" t="s">
        <v>9</v>
      </c>
    </row>
    <row r="4744" spans="1:3" x14ac:dyDescent="0.3">
      <c r="A4744" s="1" t="s">
        <v>4882</v>
      </c>
      <c r="B4744" s="1" t="str">
        <f t="shared" si="74"/>
        <v>Russia</v>
      </c>
      <c r="C4744" s="1" t="s">
        <v>9</v>
      </c>
    </row>
    <row r="4745" spans="1:3" x14ac:dyDescent="0.3">
      <c r="A4745" s="1" t="s">
        <v>212</v>
      </c>
      <c r="B4745" s="1" t="str">
        <f t="shared" si="74"/>
        <v>Russia</v>
      </c>
      <c r="C4745" s="1" t="s">
        <v>9</v>
      </c>
    </row>
    <row r="4746" spans="1:3" x14ac:dyDescent="0.3">
      <c r="A4746" s="1" t="s">
        <v>3478</v>
      </c>
      <c r="B4746" s="1" t="str">
        <f t="shared" si="74"/>
        <v>USA</v>
      </c>
      <c r="C4746" s="1" t="s">
        <v>117</v>
      </c>
    </row>
    <row r="4747" spans="1:3" x14ac:dyDescent="0.3">
      <c r="A4747" s="1" t="s">
        <v>130</v>
      </c>
      <c r="B4747" s="1" t="str">
        <f t="shared" si="74"/>
        <v>Kazakhstan</v>
      </c>
      <c r="C4747" s="1" t="s">
        <v>9</v>
      </c>
    </row>
    <row r="4748" spans="1:3" x14ac:dyDescent="0.3">
      <c r="A4748" s="1" t="s">
        <v>212</v>
      </c>
      <c r="B4748" s="1" t="str">
        <f t="shared" si="74"/>
        <v>Russia</v>
      </c>
      <c r="C4748" s="1" t="s">
        <v>9</v>
      </c>
    </row>
    <row r="4749" spans="1:3" x14ac:dyDescent="0.3">
      <c r="A4749" s="1" t="s">
        <v>5</v>
      </c>
      <c r="B4749" s="1" t="str">
        <f t="shared" si="74"/>
        <v>Russia</v>
      </c>
      <c r="C4749" s="1" t="s">
        <v>9</v>
      </c>
    </row>
    <row r="4750" spans="1:3" x14ac:dyDescent="0.3">
      <c r="A4750" s="1" t="s">
        <v>1561</v>
      </c>
      <c r="B4750" s="1" t="str">
        <f t="shared" si="74"/>
        <v>Russia</v>
      </c>
      <c r="C4750" s="1" t="s">
        <v>9</v>
      </c>
    </row>
    <row r="4751" spans="1:3" x14ac:dyDescent="0.3">
      <c r="A4751" s="1" t="s">
        <v>212</v>
      </c>
      <c r="B4751" s="1" t="str">
        <f t="shared" si="74"/>
        <v>Russia</v>
      </c>
      <c r="C4751" s="1" t="s">
        <v>9</v>
      </c>
    </row>
    <row r="4752" spans="1:3" x14ac:dyDescent="0.3">
      <c r="A4752" s="1" t="s">
        <v>6482</v>
      </c>
      <c r="B4752" s="1" t="str">
        <f t="shared" si="74"/>
        <v>Russia</v>
      </c>
      <c r="C4752" s="1" t="s">
        <v>9</v>
      </c>
    </row>
    <row r="4753" spans="1:3" x14ac:dyDescent="0.3">
      <c r="A4753" s="1" t="s">
        <v>6482</v>
      </c>
      <c r="B4753" s="1" t="str">
        <f t="shared" si="74"/>
        <v>Russia</v>
      </c>
      <c r="C4753" s="1" t="s">
        <v>9</v>
      </c>
    </row>
    <row r="4754" spans="1:3" x14ac:dyDescent="0.3">
      <c r="A4754" s="1" t="s">
        <v>5</v>
      </c>
      <c r="B4754" s="1" t="str">
        <f t="shared" si="74"/>
        <v>Russia</v>
      </c>
      <c r="C4754" s="1" t="s">
        <v>9</v>
      </c>
    </row>
    <row r="4755" spans="1:3" x14ac:dyDescent="0.3">
      <c r="A4755" s="1" t="s">
        <v>212</v>
      </c>
      <c r="B4755" s="1" t="str">
        <f t="shared" si="74"/>
        <v>Russia</v>
      </c>
      <c r="C4755" s="1" t="s">
        <v>9</v>
      </c>
    </row>
    <row r="4756" spans="1:3" x14ac:dyDescent="0.3">
      <c r="A4756" s="1" t="s">
        <v>4249</v>
      </c>
      <c r="B4756" s="1" t="str">
        <f t="shared" si="74"/>
        <v>USA</v>
      </c>
      <c r="C4756" s="1" t="s">
        <v>9</v>
      </c>
    </row>
    <row r="4757" spans="1:3" x14ac:dyDescent="0.3">
      <c r="A4757" s="1" t="s">
        <v>3478</v>
      </c>
      <c r="B4757" s="1" t="str">
        <f t="shared" si="74"/>
        <v>USA</v>
      </c>
      <c r="C4757" s="1" t="s">
        <v>9</v>
      </c>
    </row>
    <row r="4758" spans="1:3" x14ac:dyDescent="0.3">
      <c r="A4758" s="1" t="s">
        <v>212</v>
      </c>
      <c r="B4758" s="1" t="str">
        <f t="shared" si="74"/>
        <v>Russia</v>
      </c>
      <c r="C4758" s="1" t="s">
        <v>9</v>
      </c>
    </row>
    <row r="4759" spans="1:3" x14ac:dyDescent="0.3">
      <c r="A4759" s="1" t="s">
        <v>5</v>
      </c>
      <c r="B4759" s="1" t="str">
        <f t="shared" si="74"/>
        <v>Russia</v>
      </c>
      <c r="C4759" s="1" t="s">
        <v>9</v>
      </c>
    </row>
    <row r="4760" spans="1:3" x14ac:dyDescent="0.3">
      <c r="A4760" s="1" t="s">
        <v>5</v>
      </c>
      <c r="B4760" s="1" t="str">
        <f t="shared" si="74"/>
        <v>Russia</v>
      </c>
      <c r="C4760" s="1" t="s">
        <v>9</v>
      </c>
    </row>
    <row r="4761" spans="1:3" x14ac:dyDescent="0.3">
      <c r="A4761" s="1" t="s">
        <v>61</v>
      </c>
      <c r="B4761" s="1" t="str">
        <f t="shared" si="74"/>
        <v>Japan</v>
      </c>
      <c r="C4761" s="1" t="s">
        <v>9</v>
      </c>
    </row>
    <row r="4762" spans="1:3" x14ac:dyDescent="0.3">
      <c r="A4762" s="1" t="s">
        <v>130</v>
      </c>
      <c r="B4762" s="1" t="str">
        <f t="shared" si="74"/>
        <v>Kazakhstan</v>
      </c>
      <c r="C4762" s="1" t="s">
        <v>257</v>
      </c>
    </row>
    <row r="4763" spans="1:3" x14ac:dyDescent="0.3">
      <c r="A4763" s="1" t="s">
        <v>3373</v>
      </c>
      <c r="B4763" s="1" t="str">
        <f t="shared" si="74"/>
        <v>Russia</v>
      </c>
      <c r="C4763" s="1" t="s">
        <v>9</v>
      </c>
    </row>
    <row r="4764" spans="1:3" x14ac:dyDescent="0.3">
      <c r="A4764" s="1" t="s">
        <v>714</v>
      </c>
      <c r="B4764" s="1" t="str">
        <f t="shared" si="74"/>
        <v>Japan</v>
      </c>
      <c r="C4764" s="1" t="s">
        <v>9</v>
      </c>
    </row>
    <row r="4765" spans="1:3" x14ac:dyDescent="0.3">
      <c r="A4765" s="1" t="s">
        <v>6482</v>
      </c>
      <c r="B4765" s="1" t="str">
        <f t="shared" si="74"/>
        <v>Russia</v>
      </c>
      <c r="C4765" s="1" t="s">
        <v>9</v>
      </c>
    </row>
    <row r="4766" spans="1:3" x14ac:dyDescent="0.3">
      <c r="A4766" s="1" t="s">
        <v>5</v>
      </c>
      <c r="B4766" s="1" t="str">
        <f t="shared" si="74"/>
        <v>Russia</v>
      </c>
      <c r="C4766" s="1" t="s">
        <v>9</v>
      </c>
    </row>
    <row r="4767" spans="1:3" x14ac:dyDescent="0.3">
      <c r="A4767" s="1" t="s">
        <v>212</v>
      </c>
      <c r="B4767" s="1" t="str">
        <f t="shared" si="74"/>
        <v>Russia</v>
      </c>
      <c r="C4767" s="1" t="s">
        <v>9</v>
      </c>
    </row>
    <row r="4768" spans="1:3" x14ac:dyDescent="0.3">
      <c r="A4768" s="1" t="s">
        <v>1630</v>
      </c>
      <c r="B4768" s="1" t="str">
        <f t="shared" si="74"/>
        <v>Kazakhstan</v>
      </c>
      <c r="C4768" s="1" t="s">
        <v>9</v>
      </c>
    </row>
    <row r="4769" spans="1:3" x14ac:dyDescent="0.3">
      <c r="A4769" s="1" t="s">
        <v>11</v>
      </c>
      <c r="B4769" s="1" t="str">
        <f t="shared" si="74"/>
        <v>USA</v>
      </c>
      <c r="C4769" s="1" t="s">
        <v>9</v>
      </c>
    </row>
    <row r="4770" spans="1:3" x14ac:dyDescent="0.3">
      <c r="A4770" s="1" t="s">
        <v>6482</v>
      </c>
      <c r="B4770" s="1" t="str">
        <f t="shared" si="74"/>
        <v>Russia</v>
      </c>
      <c r="C4770" s="1" t="s">
        <v>9</v>
      </c>
    </row>
    <row r="4771" spans="1:3" x14ac:dyDescent="0.3">
      <c r="A4771" s="1" t="s">
        <v>3478</v>
      </c>
      <c r="B4771" s="1" t="str">
        <f t="shared" si="74"/>
        <v>USA</v>
      </c>
      <c r="C4771" s="1" t="s">
        <v>9</v>
      </c>
    </row>
    <row r="4772" spans="1:3" x14ac:dyDescent="0.3">
      <c r="A4772" s="1" t="s">
        <v>3373</v>
      </c>
      <c r="B4772" s="1" t="str">
        <f t="shared" si="74"/>
        <v>Russia</v>
      </c>
      <c r="C4772" s="1" t="s">
        <v>9</v>
      </c>
    </row>
    <row r="4773" spans="1:3" x14ac:dyDescent="0.3">
      <c r="A4773" s="1" t="s">
        <v>130</v>
      </c>
      <c r="B4773" s="1" t="str">
        <f t="shared" si="74"/>
        <v>Kazakhstan</v>
      </c>
      <c r="C4773" s="1" t="s">
        <v>9</v>
      </c>
    </row>
    <row r="4774" spans="1:3" x14ac:dyDescent="0.3">
      <c r="A4774" s="1" t="s">
        <v>5</v>
      </c>
      <c r="B4774" s="1" t="str">
        <f t="shared" si="74"/>
        <v>Russia</v>
      </c>
      <c r="C4774" s="1" t="s">
        <v>9</v>
      </c>
    </row>
    <row r="4775" spans="1:3" x14ac:dyDescent="0.3">
      <c r="A4775" s="1" t="s">
        <v>130</v>
      </c>
      <c r="B4775" s="1" t="str">
        <f t="shared" si="74"/>
        <v>Kazakhstan</v>
      </c>
      <c r="C4775" s="1" t="s">
        <v>9</v>
      </c>
    </row>
    <row r="4776" spans="1:3" x14ac:dyDescent="0.3">
      <c r="A4776" s="1" t="s">
        <v>3373</v>
      </c>
      <c r="B4776" s="1" t="str">
        <f t="shared" si="74"/>
        <v>Russia</v>
      </c>
      <c r="C4776" s="1" t="s">
        <v>9</v>
      </c>
    </row>
    <row r="4777" spans="1:3" x14ac:dyDescent="0.3">
      <c r="A4777" s="1" t="s">
        <v>5</v>
      </c>
      <c r="B4777" s="1" t="str">
        <f t="shared" si="74"/>
        <v>Russia</v>
      </c>
      <c r="C4777" s="1" t="s">
        <v>9</v>
      </c>
    </row>
    <row r="4778" spans="1:3" x14ac:dyDescent="0.3">
      <c r="A4778" s="1" t="s">
        <v>6795</v>
      </c>
      <c r="B4778" s="1" t="str">
        <f t="shared" si="74"/>
        <v>Kazakhstan</v>
      </c>
      <c r="C4778" s="1" t="s">
        <v>9</v>
      </c>
    </row>
    <row r="4779" spans="1:3" x14ac:dyDescent="0.3">
      <c r="A4779" s="1" t="s">
        <v>27</v>
      </c>
      <c r="B4779" s="1" t="str">
        <f t="shared" si="74"/>
        <v>USA</v>
      </c>
      <c r="C4779" s="1" t="s">
        <v>9</v>
      </c>
    </row>
    <row r="4780" spans="1:3" x14ac:dyDescent="0.3">
      <c r="A4780" s="1" t="s">
        <v>6482</v>
      </c>
      <c r="B4780" s="1" t="str">
        <f t="shared" si="74"/>
        <v>Russia</v>
      </c>
      <c r="C4780" s="1" t="s">
        <v>9</v>
      </c>
    </row>
    <row r="4781" spans="1:3" x14ac:dyDescent="0.3">
      <c r="A4781" s="1" t="s">
        <v>130</v>
      </c>
      <c r="B4781" s="1" t="str">
        <f t="shared" si="74"/>
        <v>Kazakhstan</v>
      </c>
      <c r="C4781" s="1" t="s">
        <v>9</v>
      </c>
    </row>
    <row r="4782" spans="1:3" x14ac:dyDescent="0.3">
      <c r="A4782" s="1" t="s">
        <v>3373</v>
      </c>
      <c r="B4782" s="1" t="str">
        <f t="shared" si="74"/>
        <v>Russia</v>
      </c>
      <c r="C4782" s="1" t="s">
        <v>9</v>
      </c>
    </row>
    <row r="4783" spans="1:3" x14ac:dyDescent="0.3">
      <c r="A4783" s="1" t="s">
        <v>565</v>
      </c>
      <c r="B4783" s="1" t="str">
        <f t="shared" si="74"/>
        <v>Kazakhstan</v>
      </c>
      <c r="C4783" s="1" t="s">
        <v>9</v>
      </c>
    </row>
    <row r="4784" spans="1:3" x14ac:dyDescent="0.3">
      <c r="A4784" s="1" t="s">
        <v>6482</v>
      </c>
      <c r="B4784" s="1" t="str">
        <f t="shared" si="74"/>
        <v>Russia</v>
      </c>
      <c r="C4784" s="1" t="s">
        <v>9</v>
      </c>
    </row>
    <row r="4785" spans="1:3" x14ac:dyDescent="0.3">
      <c r="A4785" s="1" t="s">
        <v>5</v>
      </c>
      <c r="B4785" s="1" t="str">
        <f t="shared" si="74"/>
        <v>Russia</v>
      </c>
      <c r="C4785" s="1" t="s">
        <v>9</v>
      </c>
    </row>
    <row r="4786" spans="1:3" x14ac:dyDescent="0.3">
      <c r="A4786" s="1" t="s">
        <v>3373</v>
      </c>
      <c r="B4786" s="1" t="str">
        <f t="shared" si="74"/>
        <v>Russia</v>
      </c>
      <c r="C4786" s="1" t="s">
        <v>9</v>
      </c>
    </row>
    <row r="4787" spans="1:3" x14ac:dyDescent="0.3">
      <c r="A4787" s="1" t="s">
        <v>5301</v>
      </c>
      <c r="B4787" s="1" t="str">
        <f t="shared" si="74"/>
        <v>China</v>
      </c>
      <c r="C4787" s="1" t="s">
        <v>9</v>
      </c>
    </row>
    <row r="4788" spans="1:3" x14ac:dyDescent="0.3">
      <c r="A4788" s="1" t="s">
        <v>5</v>
      </c>
      <c r="B4788" s="1" t="str">
        <f t="shared" si="74"/>
        <v>Russia</v>
      </c>
      <c r="C4788" s="1" t="s">
        <v>9</v>
      </c>
    </row>
    <row r="4789" spans="1:3" x14ac:dyDescent="0.3">
      <c r="A4789" s="1" t="s">
        <v>6482</v>
      </c>
      <c r="B4789" s="1" t="str">
        <f t="shared" si="74"/>
        <v>Russia</v>
      </c>
      <c r="C4789" s="1" t="s">
        <v>9</v>
      </c>
    </row>
    <row r="4790" spans="1:3" x14ac:dyDescent="0.3">
      <c r="A4790" s="1" t="s">
        <v>1630</v>
      </c>
      <c r="B4790" s="1" t="str">
        <f t="shared" si="74"/>
        <v>Kazakhstan</v>
      </c>
      <c r="C4790" s="1" t="s">
        <v>9</v>
      </c>
    </row>
    <row r="4791" spans="1:3" x14ac:dyDescent="0.3">
      <c r="A4791" s="1" t="s">
        <v>3926</v>
      </c>
      <c r="B4791" s="1" t="str">
        <f t="shared" si="74"/>
        <v>Kazakhstan</v>
      </c>
      <c r="C4791" s="1" t="s">
        <v>9</v>
      </c>
    </row>
    <row r="4792" spans="1:3" x14ac:dyDescent="0.3">
      <c r="A4792" s="1" t="s">
        <v>130</v>
      </c>
      <c r="B4792" s="1" t="str">
        <f t="shared" si="74"/>
        <v>Kazakhstan</v>
      </c>
      <c r="C4792" s="1" t="s">
        <v>9</v>
      </c>
    </row>
    <row r="4793" spans="1:3" x14ac:dyDescent="0.3">
      <c r="A4793" s="1" t="s">
        <v>5</v>
      </c>
      <c r="B4793" s="1" t="str">
        <f t="shared" si="74"/>
        <v>Russia</v>
      </c>
      <c r="C4793" s="1" t="s">
        <v>9</v>
      </c>
    </row>
    <row r="4794" spans="1:3" x14ac:dyDescent="0.3">
      <c r="A4794" s="1" t="s">
        <v>130</v>
      </c>
      <c r="B4794" s="1" t="str">
        <f t="shared" si="74"/>
        <v>Kazakhstan</v>
      </c>
      <c r="C4794" s="1" t="s">
        <v>9</v>
      </c>
    </row>
    <row r="4795" spans="1:3" x14ac:dyDescent="0.3">
      <c r="A4795" s="1" t="s">
        <v>5301</v>
      </c>
      <c r="B4795" s="1" t="str">
        <f t="shared" si="74"/>
        <v>China</v>
      </c>
      <c r="C4795" s="1" t="s">
        <v>257</v>
      </c>
    </row>
    <row r="4796" spans="1:3" x14ac:dyDescent="0.3">
      <c r="A4796" s="1" t="s">
        <v>5</v>
      </c>
      <c r="B4796" s="1" t="str">
        <f t="shared" si="74"/>
        <v>Russia</v>
      </c>
      <c r="C4796" s="1" t="s">
        <v>9</v>
      </c>
    </row>
    <row r="4797" spans="1:3" x14ac:dyDescent="0.3">
      <c r="A4797" s="1" t="s">
        <v>6482</v>
      </c>
      <c r="B4797" s="1" t="str">
        <f t="shared" si="74"/>
        <v>Russia</v>
      </c>
      <c r="C4797" s="1" t="s">
        <v>9</v>
      </c>
    </row>
    <row r="4798" spans="1:3" x14ac:dyDescent="0.3">
      <c r="A4798" s="1" t="s">
        <v>565</v>
      </c>
      <c r="B4798" s="1" t="str">
        <f t="shared" si="74"/>
        <v>Kazakhstan</v>
      </c>
      <c r="C4798" s="1" t="s">
        <v>9</v>
      </c>
    </row>
    <row r="4799" spans="1:3" x14ac:dyDescent="0.3">
      <c r="A4799" s="1" t="s">
        <v>5</v>
      </c>
      <c r="B4799" s="1" t="str">
        <f t="shared" si="74"/>
        <v>Russia</v>
      </c>
      <c r="C4799" s="1" t="s">
        <v>9</v>
      </c>
    </row>
    <row r="4800" spans="1:3" x14ac:dyDescent="0.3">
      <c r="A4800" s="1" t="s">
        <v>5</v>
      </c>
      <c r="B4800" s="1" t="str">
        <f t="shared" si="74"/>
        <v>Russia</v>
      </c>
      <c r="C4800" s="1" t="s">
        <v>9</v>
      </c>
    </row>
    <row r="4801" spans="1:3" x14ac:dyDescent="0.3">
      <c r="A4801" s="1" t="s">
        <v>6795</v>
      </c>
      <c r="B4801" s="1" t="str">
        <f t="shared" si="74"/>
        <v>Kazakhstan</v>
      </c>
      <c r="C4801" s="1" t="s">
        <v>9</v>
      </c>
    </row>
    <row r="4802" spans="1:3" x14ac:dyDescent="0.3">
      <c r="A4802" s="1" t="s">
        <v>6795</v>
      </c>
      <c r="B4802" s="1" t="str">
        <f t="shared" ref="B4802:B4865" si="75">TRIM(MID(A4802, FIND("|", SUBSTITUTE(A4802, ",", "|", LEN(A4802) - LEN(SUBSTITUTE(A4802,",", "" )))) + 1, LEN(A4802)))</f>
        <v>Kazakhstan</v>
      </c>
      <c r="C4802" s="1" t="s">
        <v>9</v>
      </c>
    </row>
    <row r="4803" spans="1:3" x14ac:dyDescent="0.3">
      <c r="A4803" s="1" t="s">
        <v>212</v>
      </c>
      <c r="B4803" s="1" t="str">
        <f t="shared" si="75"/>
        <v>Russia</v>
      </c>
      <c r="C4803" s="1" t="s">
        <v>9</v>
      </c>
    </row>
    <row r="4804" spans="1:3" x14ac:dyDescent="0.3">
      <c r="A4804" s="1" t="s">
        <v>3478</v>
      </c>
      <c r="B4804" s="1" t="str">
        <f t="shared" si="75"/>
        <v>USA</v>
      </c>
      <c r="C4804" s="1" t="s">
        <v>9</v>
      </c>
    </row>
    <row r="4805" spans="1:3" x14ac:dyDescent="0.3">
      <c r="A4805" s="1" t="s">
        <v>1630</v>
      </c>
      <c r="B4805" s="1" t="str">
        <f t="shared" si="75"/>
        <v>Kazakhstan</v>
      </c>
      <c r="C4805" s="1" t="s">
        <v>9</v>
      </c>
    </row>
    <row r="4806" spans="1:3" x14ac:dyDescent="0.3">
      <c r="A4806" s="1" t="s">
        <v>130</v>
      </c>
      <c r="B4806" s="1" t="str">
        <f t="shared" si="75"/>
        <v>Kazakhstan</v>
      </c>
      <c r="C4806" s="1" t="s">
        <v>9</v>
      </c>
    </row>
    <row r="4807" spans="1:3" x14ac:dyDescent="0.3">
      <c r="A4807" s="1" t="s">
        <v>5</v>
      </c>
      <c r="B4807" s="1" t="str">
        <f t="shared" si="75"/>
        <v>Russia</v>
      </c>
      <c r="C4807" s="1" t="s">
        <v>257</v>
      </c>
    </row>
    <row r="4808" spans="1:3" x14ac:dyDescent="0.3">
      <c r="A4808" s="1" t="s">
        <v>6482</v>
      </c>
      <c r="B4808" s="1" t="str">
        <f t="shared" si="75"/>
        <v>Russia</v>
      </c>
      <c r="C4808" s="1" t="s">
        <v>9</v>
      </c>
    </row>
    <row r="4809" spans="1:3" x14ac:dyDescent="0.3">
      <c r="A4809" s="1" t="s">
        <v>212</v>
      </c>
      <c r="B4809" s="1" t="str">
        <f t="shared" si="75"/>
        <v>Russia</v>
      </c>
      <c r="C4809" s="1" t="s">
        <v>9</v>
      </c>
    </row>
    <row r="4810" spans="1:3" x14ac:dyDescent="0.3">
      <c r="A4810" s="1" t="s">
        <v>130</v>
      </c>
      <c r="B4810" s="1" t="str">
        <f t="shared" si="75"/>
        <v>Kazakhstan</v>
      </c>
      <c r="C4810" s="1" t="s">
        <v>9</v>
      </c>
    </row>
    <row r="4811" spans="1:3" x14ac:dyDescent="0.3">
      <c r="A4811" s="1" t="s">
        <v>212</v>
      </c>
      <c r="B4811" s="1" t="str">
        <f t="shared" si="75"/>
        <v>Russia</v>
      </c>
      <c r="C4811" s="1" t="s">
        <v>9</v>
      </c>
    </row>
    <row r="4812" spans="1:3" x14ac:dyDescent="0.3">
      <c r="A4812" s="1" t="s">
        <v>4249</v>
      </c>
      <c r="B4812" s="1" t="str">
        <f t="shared" si="75"/>
        <v>USA</v>
      </c>
      <c r="C4812" s="1" t="s">
        <v>9</v>
      </c>
    </row>
    <row r="4813" spans="1:3" x14ac:dyDescent="0.3">
      <c r="A4813" s="1" t="s">
        <v>1630</v>
      </c>
      <c r="B4813" s="1" t="str">
        <f t="shared" si="75"/>
        <v>Kazakhstan</v>
      </c>
      <c r="C4813" s="1" t="s">
        <v>9</v>
      </c>
    </row>
    <row r="4814" spans="1:3" x14ac:dyDescent="0.3">
      <c r="A4814" s="1" t="s">
        <v>565</v>
      </c>
      <c r="B4814" s="1" t="str">
        <f t="shared" si="75"/>
        <v>Kazakhstan</v>
      </c>
      <c r="C4814" s="1" t="s">
        <v>9</v>
      </c>
    </row>
    <row r="4815" spans="1:3" x14ac:dyDescent="0.3">
      <c r="A4815" s="1" t="s">
        <v>8845</v>
      </c>
      <c r="B4815" s="1" t="str">
        <f t="shared" si="75"/>
        <v>USA</v>
      </c>
      <c r="C4815" s="1" t="s">
        <v>9</v>
      </c>
    </row>
    <row r="4816" spans="1:3" x14ac:dyDescent="0.3">
      <c r="A4816" s="1" t="s">
        <v>5</v>
      </c>
      <c r="B4816" s="1" t="str">
        <f t="shared" si="75"/>
        <v>Russia</v>
      </c>
      <c r="C4816" s="1" t="s">
        <v>9</v>
      </c>
    </row>
    <row r="4817" spans="1:3" x14ac:dyDescent="0.3">
      <c r="A4817" s="1" t="s">
        <v>5723</v>
      </c>
      <c r="B4817" s="1" t="str">
        <f t="shared" si="75"/>
        <v>USA</v>
      </c>
      <c r="C4817" s="1" t="s">
        <v>9</v>
      </c>
    </row>
    <row r="4818" spans="1:3" x14ac:dyDescent="0.3">
      <c r="A4818" s="1" t="s">
        <v>212</v>
      </c>
      <c r="B4818" s="1" t="str">
        <f t="shared" si="75"/>
        <v>Russia</v>
      </c>
      <c r="C4818" s="1" t="s">
        <v>117</v>
      </c>
    </row>
    <row r="4819" spans="1:3" x14ac:dyDescent="0.3">
      <c r="A4819" s="1" t="s">
        <v>5301</v>
      </c>
      <c r="B4819" s="1" t="str">
        <f t="shared" si="75"/>
        <v>China</v>
      </c>
      <c r="C4819" s="1" t="s">
        <v>9</v>
      </c>
    </row>
    <row r="4820" spans="1:3" x14ac:dyDescent="0.3">
      <c r="A4820" s="1" t="s">
        <v>130</v>
      </c>
      <c r="B4820" s="1" t="str">
        <f t="shared" si="75"/>
        <v>Kazakhstan</v>
      </c>
      <c r="C4820" s="1" t="s">
        <v>9</v>
      </c>
    </row>
    <row r="4821" spans="1:3" x14ac:dyDescent="0.3">
      <c r="A4821" s="1" t="s">
        <v>5</v>
      </c>
      <c r="B4821" s="1" t="str">
        <f t="shared" si="75"/>
        <v>Russia</v>
      </c>
      <c r="C4821" s="1" t="s">
        <v>9</v>
      </c>
    </row>
    <row r="4822" spans="1:3" x14ac:dyDescent="0.3">
      <c r="A4822" s="1" t="s">
        <v>1561</v>
      </c>
      <c r="B4822" s="1" t="str">
        <f t="shared" si="75"/>
        <v>Russia</v>
      </c>
      <c r="C4822" s="1" t="s">
        <v>9</v>
      </c>
    </row>
    <row r="4823" spans="1:3" x14ac:dyDescent="0.3">
      <c r="A4823" s="1" t="s">
        <v>1561</v>
      </c>
      <c r="B4823" s="1" t="str">
        <f t="shared" si="75"/>
        <v>Russia</v>
      </c>
      <c r="C4823" s="1" t="s">
        <v>9</v>
      </c>
    </row>
    <row r="4824" spans="1:3" x14ac:dyDescent="0.3">
      <c r="A4824" s="1" t="s">
        <v>212</v>
      </c>
      <c r="B4824" s="1" t="str">
        <f t="shared" si="75"/>
        <v>Russia</v>
      </c>
      <c r="C4824" s="1" t="s">
        <v>9</v>
      </c>
    </row>
    <row r="4825" spans="1:3" x14ac:dyDescent="0.3">
      <c r="A4825" s="1" t="s">
        <v>4200</v>
      </c>
      <c r="B4825" s="1" t="str">
        <f t="shared" si="75"/>
        <v>Kazakhstan</v>
      </c>
      <c r="C4825" s="1" t="s">
        <v>9</v>
      </c>
    </row>
    <row r="4826" spans="1:3" x14ac:dyDescent="0.3">
      <c r="A4826" s="1" t="s">
        <v>4249</v>
      </c>
      <c r="B4826" s="1" t="str">
        <f t="shared" si="75"/>
        <v>USA</v>
      </c>
      <c r="C4826" s="1" t="s">
        <v>9</v>
      </c>
    </row>
    <row r="4827" spans="1:3" x14ac:dyDescent="0.3">
      <c r="A4827" s="1" t="s">
        <v>5</v>
      </c>
      <c r="B4827" s="1" t="str">
        <f t="shared" si="75"/>
        <v>Russia</v>
      </c>
      <c r="C4827" s="1" t="s">
        <v>9</v>
      </c>
    </row>
    <row r="4828" spans="1:3" x14ac:dyDescent="0.3">
      <c r="A4828" s="1" t="s">
        <v>3373</v>
      </c>
      <c r="B4828" s="1" t="str">
        <f t="shared" si="75"/>
        <v>Russia</v>
      </c>
      <c r="C4828" s="1" t="s">
        <v>9</v>
      </c>
    </row>
    <row r="4829" spans="1:3" x14ac:dyDescent="0.3">
      <c r="A4829" s="1" t="s">
        <v>114</v>
      </c>
      <c r="B4829" s="1" t="str">
        <f t="shared" si="75"/>
        <v>USA</v>
      </c>
      <c r="C4829" s="1" t="s">
        <v>9</v>
      </c>
    </row>
    <row r="4830" spans="1:3" x14ac:dyDescent="0.3">
      <c r="A4830" s="1" t="s">
        <v>6482</v>
      </c>
      <c r="B4830" s="1" t="str">
        <f t="shared" si="75"/>
        <v>Russia</v>
      </c>
      <c r="C4830" s="1" t="s">
        <v>9</v>
      </c>
    </row>
    <row r="4831" spans="1:3" x14ac:dyDescent="0.3">
      <c r="A4831" s="1" t="s">
        <v>3373</v>
      </c>
      <c r="B4831" s="1" t="str">
        <f t="shared" si="75"/>
        <v>Russia</v>
      </c>
      <c r="C4831" s="1" t="s">
        <v>9</v>
      </c>
    </row>
    <row r="4832" spans="1:3" x14ac:dyDescent="0.3">
      <c r="A4832" s="1" t="s">
        <v>1630</v>
      </c>
      <c r="B4832" s="1" t="str">
        <f t="shared" si="75"/>
        <v>Kazakhstan</v>
      </c>
      <c r="C4832" s="1" t="s">
        <v>9</v>
      </c>
    </row>
    <row r="4833" spans="1:3" x14ac:dyDescent="0.3">
      <c r="A4833" s="1" t="s">
        <v>4092</v>
      </c>
      <c r="B4833" s="1" t="str">
        <f t="shared" si="75"/>
        <v>USA</v>
      </c>
      <c r="C4833" s="1" t="s">
        <v>9</v>
      </c>
    </row>
    <row r="4834" spans="1:3" x14ac:dyDescent="0.3">
      <c r="A4834" s="1" t="s">
        <v>212</v>
      </c>
      <c r="B4834" s="1" t="str">
        <f t="shared" si="75"/>
        <v>Russia</v>
      </c>
      <c r="C4834" s="1" t="s">
        <v>9</v>
      </c>
    </row>
    <row r="4835" spans="1:3" x14ac:dyDescent="0.3">
      <c r="A4835" s="1" t="s">
        <v>6795</v>
      </c>
      <c r="B4835" s="1" t="str">
        <f t="shared" si="75"/>
        <v>Kazakhstan</v>
      </c>
      <c r="C4835" s="1" t="s">
        <v>9</v>
      </c>
    </row>
    <row r="4836" spans="1:3" x14ac:dyDescent="0.3">
      <c r="A4836" s="1" t="s">
        <v>3373</v>
      </c>
      <c r="B4836" s="1" t="str">
        <f t="shared" si="75"/>
        <v>Russia</v>
      </c>
      <c r="C4836" s="1" t="s">
        <v>9</v>
      </c>
    </row>
    <row r="4837" spans="1:3" x14ac:dyDescent="0.3">
      <c r="A4837" s="1" t="s">
        <v>3373</v>
      </c>
      <c r="B4837" s="1" t="str">
        <f t="shared" si="75"/>
        <v>Russia</v>
      </c>
      <c r="C4837" s="1" t="s">
        <v>9</v>
      </c>
    </row>
    <row r="4838" spans="1:3" x14ac:dyDescent="0.3">
      <c r="A4838" s="1" t="s">
        <v>5</v>
      </c>
      <c r="B4838" s="1" t="str">
        <f t="shared" si="75"/>
        <v>Russia</v>
      </c>
      <c r="C4838" s="1" t="s">
        <v>9</v>
      </c>
    </row>
    <row r="4839" spans="1:3" x14ac:dyDescent="0.3">
      <c r="A4839" s="1" t="s">
        <v>3478</v>
      </c>
      <c r="B4839" s="1" t="str">
        <f t="shared" si="75"/>
        <v>USA</v>
      </c>
      <c r="C4839" s="1" t="s">
        <v>9</v>
      </c>
    </row>
    <row r="4840" spans="1:3" x14ac:dyDescent="0.3">
      <c r="A4840" s="1" t="s">
        <v>3373</v>
      </c>
      <c r="B4840" s="1" t="str">
        <f t="shared" si="75"/>
        <v>Russia</v>
      </c>
      <c r="C4840" s="1" t="s">
        <v>9</v>
      </c>
    </row>
    <row r="4841" spans="1:3" x14ac:dyDescent="0.3">
      <c r="A4841" s="1" t="s">
        <v>27</v>
      </c>
      <c r="B4841" s="1" t="str">
        <f t="shared" si="75"/>
        <v>USA</v>
      </c>
      <c r="C4841" s="1" t="s">
        <v>9</v>
      </c>
    </row>
    <row r="4842" spans="1:3" x14ac:dyDescent="0.3">
      <c r="A4842" s="1" t="s">
        <v>1630</v>
      </c>
      <c r="B4842" s="1" t="str">
        <f t="shared" si="75"/>
        <v>Kazakhstan</v>
      </c>
      <c r="C4842" s="1" t="s">
        <v>9</v>
      </c>
    </row>
    <row r="4843" spans="1:3" x14ac:dyDescent="0.3">
      <c r="A4843" s="1" t="s">
        <v>6795</v>
      </c>
      <c r="B4843" s="1" t="str">
        <f t="shared" si="75"/>
        <v>Kazakhstan</v>
      </c>
      <c r="C4843" s="1" t="s">
        <v>9</v>
      </c>
    </row>
    <row r="4844" spans="1:3" x14ac:dyDescent="0.3">
      <c r="A4844" s="1" t="s">
        <v>5</v>
      </c>
      <c r="B4844" s="1" t="str">
        <f t="shared" si="75"/>
        <v>Russia</v>
      </c>
      <c r="C4844" s="1" t="s">
        <v>117</v>
      </c>
    </row>
    <row r="4845" spans="1:3" x14ac:dyDescent="0.3">
      <c r="A4845" s="1" t="s">
        <v>6482</v>
      </c>
      <c r="B4845" s="1" t="str">
        <f t="shared" si="75"/>
        <v>Russia</v>
      </c>
      <c r="C4845" s="1" t="s">
        <v>9</v>
      </c>
    </row>
    <row r="4846" spans="1:3" x14ac:dyDescent="0.3">
      <c r="A4846" s="1" t="s">
        <v>130</v>
      </c>
      <c r="B4846" s="1" t="str">
        <f t="shared" si="75"/>
        <v>Kazakhstan</v>
      </c>
      <c r="C4846" s="1" t="s">
        <v>9</v>
      </c>
    </row>
    <row r="4847" spans="1:3" x14ac:dyDescent="0.3">
      <c r="A4847" s="1" t="s">
        <v>11</v>
      </c>
      <c r="B4847" s="1" t="str">
        <f t="shared" si="75"/>
        <v>USA</v>
      </c>
      <c r="C4847" s="1" t="s">
        <v>9</v>
      </c>
    </row>
    <row r="4848" spans="1:3" x14ac:dyDescent="0.3">
      <c r="A4848" s="1" t="s">
        <v>212</v>
      </c>
      <c r="B4848" s="1" t="str">
        <f t="shared" si="75"/>
        <v>Russia</v>
      </c>
      <c r="C4848" s="1" t="s">
        <v>9</v>
      </c>
    </row>
    <row r="4849" spans="1:3" x14ac:dyDescent="0.3">
      <c r="A4849" s="1" t="s">
        <v>4200</v>
      </c>
      <c r="B4849" s="1" t="str">
        <f t="shared" si="75"/>
        <v>Kazakhstan</v>
      </c>
      <c r="C4849" s="1" t="s">
        <v>9</v>
      </c>
    </row>
    <row r="4850" spans="1:3" x14ac:dyDescent="0.3">
      <c r="A4850" s="1" t="s">
        <v>3373</v>
      </c>
      <c r="B4850" s="1" t="str">
        <f t="shared" si="75"/>
        <v>Russia</v>
      </c>
      <c r="C4850" s="1" t="s">
        <v>9</v>
      </c>
    </row>
    <row r="4851" spans="1:3" x14ac:dyDescent="0.3">
      <c r="A4851" s="1" t="s">
        <v>212</v>
      </c>
      <c r="B4851" s="1" t="str">
        <f t="shared" si="75"/>
        <v>Russia</v>
      </c>
      <c r="C4851" s="1" t="s">
        <v>9</v>
      </c>
    </row>
    <row r="4852" spans="1:3" x14ac:dyDescent="0.3">
      <c r="A4852" s="1" t="s">
        <v>6482</v>
      </c>
      <c r="B4852" s="1" t="str">
        <f t="shared" si="75"/>
        <v>Russia</v>
      </c>
      <c r="C4852" s="1" t="s">
        <v>9</v>
      </c>
    </row>
    <row r="4853" spans="1:3" x14ac:dyDescent="0.3">
      <c r="A4853" s="1" t="s">
        <v>3478</v>
      </c>
      <c r="B4853" s="1" t="str">
        <f t="shared" si="75"/>
        <v>USA</v>
      </c>
      <c r="C4853" s="1" t="s">
        <v>9</v>
      </c>
    </row>
    <row r="4854" spans="1:3" x14ac:dyDescent="0.3">
      <c r="A4854" s="1" t="s">
        <v>130</v>
      </c>
      <c r="B4854" s="1" t="str">
        <f t="shared" si="75"/>
        <v>Kazakhstan</v>
      </c>
      <c r="C4854" s="1" t="s">
        <v>9</v>
      </c>
    </row>
    <row r="4855" spans="1:3" x14ac:dyDescent="0.3">
      <c r="A4855" s="1" t="s">
        <v>6482</v>
      </c>
      <c r="B4855" s="1" t="str">
        <f t="shared" si="75"/>
        <v>Russia</v>
      </c>
      <c r="C4855" s="1" t="s">
        <v>9</v>
      </c>
    </row>
    <row r="4856" spans="1:3" x14ac:dyDescent="0.3">
      <c r="A4856" s="1" t="s">
        <v>4249</v>
      </c>
      <c r="B4856" s="1" t="str">
        <f t="shared" si="75"/>
        <v>USA</v>
      </c>
      <c r="C4856" s="1" t="s">
        <v>9</v>
      </c>
    </row>
    <row r="4857" spans="1:3" x14ac:dyDescent="0.3">
      <c r="A4857" s="1" t="s">
        <v>3373</v>
      </c>
      <c r="B4857" s="1" t="str">
        <f t="shared" si="75"/>
        <v>Russia</v>
      </c>
      <c r="C4857" s="1" t="s">
        <v>9</v>
      </c>
    </row>
    <row r="4858" spans="1:3" x14ac:dyDescent="0.3">
      <c r="A4858" s="1" t="s">
        <v>212</v>
      </c>
      <c r="B4858" s="1" t="str">
        <f t="shared" si="75"/>
        <v>Russia</v>
      </c>
      <c r="C4858" s="1" t="s">
        <v>9</v>
      </c>
    </row>
    <row r="4859" spans="1:3" x14ac:dyDescent="0.3">
      <c r="A4859" s="1" t="s">
        <v>5723</v>
      </c>
      <c r="B4859" s="1" t="str">
        <f t="shared" si="75"/>
        <v>USA</v>
      </c>
      <c r="C4859" s="1" t="s">
        <v>9</v>
      </c>
    </row>
    <row r="4860" spans="1:3" x14ac:dyDescent="0.3">
      <c r="A4860" s="1" t="s">
        <v>212</v>
      </c>
      <c r="B4860" s="1" t="str">
        <f t="shared" si="75"/>
        <v>Russia</v>
      </c>
      <c r="C4860" s="1" t="s">
        <v>9</v>
      </c>
    </row>
    <row r="4861" spans="1:3" x14ac:dyDescent="0.3">
      <c r="A4861" s="1" t="s">
        <v>130</v>
      </c>
      <c r="B4861" s="1" t="str">
        <f t="shared" si="75"/>
        <v>Kazakhstan</v>
      </c>
      <c r="C4861" s="1" t="s">
        <v>9</v>
      </c>
    </row>
    <row r="4862" spans="1:3" x14ac:dyDescent="0.3">
      <c r="A4862" s="1" t="s">
        <v>1561</v>
      </c>
      <c r="B4862" s="1" t="str">
        <f t="shared" si="75"/>
        <v>Russia</v>
      </c>
      <c r="C4862" s="1" t="s">
        <v>9</v>
      </c>
    </row>
    <row r="4863" spans="1:3" x14ac:dyDescent="0.3">
      <c r="A4863" s="1" t="s">
        <v>212</v>
      </c>
      <c r="B4863" s="1" t="str">
        <f t="shared" si="75"/>
        <v>Russia</v>
      </c>
      <c r="C4863" s="1" t="s">
        <v>9</v>
      </c>
    </row>
    <row r="4864" spans="1:3" x14ac:dyDescent="0.3">
      <c r="A4864" s="1" t="s">
        <v>4149</v>
      </c>
      <c r="B4864" s="1" t="str">
        <f t="shared" si="75"/>
        <v>USA</v>
      </c>
      <c r="C4864" s="1" t="s">
        <v>9</v>
      </c>
    </row>
    <row r="4865" spans="1:3" x14ac:dyDescent="0.3">
      <c r="A4865" s="1" t="s">
        <v>6615</v>
      </c>
      <c r="B4865" s="1" t="str">
        <f t="shared" si="75"/>
        <v>Russia</v>
      </c>
      <c r="C4865" s="1" t="s">
        <v>9</v>
      </c>
    </row>
    <row r="4866" spans="1:3" x14ac:dyDescent="0.3">
      <c r="A4866" s="1" t="s">
        <v>130</v>
      </c>
      <c r="B4866" s="1" t="str">
        <f t="shared" ref="B4866:B4929" si="76">TRIM(MID(A4866, FIND("|", SUBSTITUTE(A4866, ",", "|", LEN(A4866) - LEN(SUBSTITUTE(A4866,",", "" )))) + 1, LEN(A4866)))</f>
        <v>Kazakhstan</v>
      </c>
      <c r="C4866" s="1" t="s">
        <v>9</v>
      </c>
    </row>
    <row r="4867" spans="1:3" x14ac:dyDescent="0.3">
      <c r="A4867" s="1" t="s">
        <v>114</v>
      </c>
      <c r="B4867" s="1" t="str">
        <f t="shared" si="76"/>
        <v>USA</v>
      </c>
      <c r="C4867" s="1" t="s">
        <v>9</v>
      </c>
    </row>
    <row r="4868" spans="1:3" x14ac:dyDescent="0.3">
      <c r="A4868" s="1" t="s">
        <v>5557</v>
      </c>
      <c r="B4868" s="1" t="str">
        <f t="shared" si="76"/>
        <v>USA</v>
      </c>
      <c r="C4868" s="1" t="s">
        <v>9</v>
      </c>
    </row>
    <row r="4869" spans="1:3" x14ac:dyDescent="0.3">
      <c r="A4869" s="1" t="s">
        <v>3373</v>
      </c>
      <c r="B4869" s="1" t="str">
        <f t="shared" si="76"/>
        <v>Russia</v>
      </c>
      <c r="C4869" s="1" t="s">
        <v>9</v>
      </c>
    </row>
    <row r="4870" spans="1:3" x14ac:dyDescent="0.3">
      <c r="A4870" s="1" t="s">
        <v>212</v>
      </c>
      <c r="B4870" s="1" t="str">
        <f t="shared" si="76"/>
        <v>Russia</v>
      </c>
      <c r="C4870" s="1" t="s">
        <v>9</v>
      </c>
    </row>
    <row r="4871" spans="1:3" x14ac:dyDescent="0.3">
      <c r="A4871" s="1" t="s">
        <v>3160</v>
      </c>
      <c r="B4871" s="1" t="str">
        <f t="shared" si="76"/>
        <v>USA</v>
      </c>
      <c r="C4871" s="1" t="s">
        <v>9</v>
      </c>
    </row>
    <row r="4872" spans="1:3" x14ac:dyDescent="0.3">
      <c r="A4872" s="1" t="s">
        <v>3926</v>
      </c>
      <c r="B4872" s="1" t="str">
        <f t="shared" si="76"/>
        <v>Kazakhstan</v>
      </c>
      <c r="C4872" s="1" t="s">
        <v>9</v>
      </c>
    </row>
    <row r="4873" spans="1:3" x14ac:dyDescent="0.3">
      <c r="A4873" s="1" t="s">
        <v>212</v>
      </c>
      <c r="B4873" s="1" t="str">
        <f t="shared" si="76"/>
        <v>Russia</v>
      </c>
      <c r="C4873" s="1" t="s">
        <v>9</v>
      </c>
    </row>
    <row r="4874" spans="1:3" x14ac:dyDescent="0.3">
      <c r="A4874" s="1" t="s">
        <v>6615</v>
      </c>
      <c r="B4874" s="1" t="str">
        <f t="shared" si="76"/>
        <v>Russia</v>
      </c>
      <c r="C4874" s="1" t="s">
        <v>9</v>
      </c>
    </row>
    <row r="4875" spans="1:3" x14ac:dyDescent="0.3">
      <c r="A4875" s="1" t="s">
        <v>3373</v>
      </c>
      <c r="B4875" s="1" t="str">
        <f t="shared" si="76"/>
        <v>Russia</v>
      </c>
      <c r="C4875" s="1" t="s">
        <v>9</v>
      </c>
    </row>
    <row r="4876" spans="1:3" x14ac:dyDescent="0.3">
      <c r="A4876" s="1" t="s">
        <v>6615</v>
      </c>
      <c r="B4876" s="1" t="str">
        <f t="shared" si="76"/>
        <v>Russia</v>
      </c>
      <c r="C4876" s="1" t="s">
        <v>9</v>
      </c>
    </row>
    <row r="4877" spans="1:3" x14ac:dyDescent="0.3">
      <c r="A4877" s="1" t="s">
        <v>3478</v>
      </c>
      <c r="B4877" s="1" t="str">
        <f t="shared" si="76"/>
        <v>USA</v>
      </c>
      <c r="C4877" s="1" t="s">
        <v>9</v>
      </c>
    </row>
    <row r="4878" spans="1:3" x14ac:dyDescent="0.3">
      <c r="A4878" s="1" t="s">
        <v>212</v>
      </c>
      <c r="B4878" s="1" t="str">
        <f t="shared" si="76"/>
        <v>Russia</v>
      </c>
      <c r="C4878" s="1" t="s">
        <v>9</v>
      </c>
    </row>
    <row r="4879" spans="1:3" x14ac:dyDescent="0.3">
      <c r="A4879" s="1" t="s">
        <v>4249</v>
      </c>
      <c r="B4879" s="1" t="str">
        <f t="shared" si="76"/>
        <v>USA</v>
      </c>
      <c r="C4879" s="1" t="s">
        <v>9</v>
      </c>
    </row>
    <row r="4880" spans="1:3" x14ac:dyDescent="0.3">
      <c r="A4880" s="1" t="s">
        <v>1630</v>
      </c>
      <c r="B4880" s="1" t="str">
        <f t="shared" si="76"/>
        <v>Kazakhstan</v>
      </c>
      <c r="C4880" s="1" t="s">
        <v>9</v>
      </c>
    </row>
    <row r="4881" spans="1:3" x14ac:dyDescent="0.3">
      <c r="A4881" s="1" t="s">
        <v>130</v>
      </c>
      <c r="B4881" s="1" t="str">
        <f t="shared" si="76"/>
        <v>Kazakhstan</v>
      </c>
      <c r="C4881" s="1" t="s">
        <v>9</v>
      </c>
    </row>
    <row r="4882" spans="1:3" x14ac:dyDescent="0.3">
      <c r="A4882" s="1" t="s">
        <v>6615</v>
      </c>
      <c r="B4882" s="1" t="str">
        <f t="shared" si="76"/>
        <v>Russia</v>
      </c>
      <c r="C4882" s="1" t="s">
        <v>9</v>
      </c>
    </row>
    <row r="4883" spans="1:3" x14ac:dyDescent="0.3">
      <c r="A4883" s="1" t="s">
        <v>11</v>
      </c>
      <c r="B4883" s="1" t="str">
        <f t="shared" si="76"/>
        <v>USA</v>
      </c>
      <c r="C4883" s="1" t="s">
        <v>9</v>
      </c>
    </row>
    <row r="4884" spans="1:3" x14ac:dyDescent="0.3">
      <c r="A4884" s="1" t="s">
        <v>3373</v>
      </c>
      <c r="B4884" s="1" t="str">
        <f t="shared" si="76"/>
        <v>Russia</v>
      </c>
      <c r="C4884" s="1" t="s">
        <v>9</v>
      </c>
    </row>
    <row r="4885" spans="1:3" x14ac:dyDescent="0.3">
      <c r="A4885" s="1" t="s">
        <v>6615</v>
      </c>
      <c r="B4885" s="1" t="str">
        <f t="shared" si="76"/>
        <v>Russia</v>
      </c>
      <c r="C4885" s="1" t="s">
        <v>9</v>
      </c>
    </row>
    <row r="4886" spans="1:3" x14ac:dyDescent="0.3">
      <c r="A4886" s="1" t="s">
        <v>130</v>
      </c>
      <c r="B4886" s="1" t="str">
        <f t="shared" si="76"/>
        <v>Kazakhstan</v>
      </c>
      <c r="C4886" s="1" t="s">
        <v>9</v>
      </c>
    </row>
    <row r="4887" spans="1:3" x14ac:dyDescent="0.3">
      <c r="A4887" s="1" t="s">
        <v>61</v>
      </c>
      <c r="B4887" s="1" t="str">
        <f t="shared" si="76"/>
        <v>Japan</v>
      </c>
      <c r="C4887" s="1" t="s">
        <v>9</v>
      </c>
    </row>
    <row r="4888" spans="1:3" x14ac:dyDescent="0.3">
      <c r="A4888" s="1" t="s">
        <v>212</v>
      </c>
      <c r="B4888" s="1" t="str">
        <f t="shared" si="76"/>
        <v>Russia</v>
      </c>
      <c r="C4888" s="1" t="s">
        <v>9</v>
      </c>
    </row>
    <row r="4889" spans="1:3" x14ac:dyDescent="0.3">
      <c r="A4889" s="1" t="s">
        <v>3160</v>
      </c>
      <c r="B4889" s="1" t="str">
        <f t="shared" si="76"/>
        <v>USA</v>
      </c>
      <c r="C4889" s="1" t="s">
        <v>9</v>
      </c>
    </row>
    <row r="4890" spans="1:3" x14ac:dyDescent="0.3">
      <c r="A4890" s="1" t="s">
        <v>8845</v>
      </c>
      <c r="B4890" s="1" t="str">
        <f t="shared" si="76"/>
        <v>USA</v>
      </c>
      <c r="C4890" s="1" t="s">
        <v>257</v>
      </c>
    </row>
    <row r="4891" spans="1:3" x14ac:dyDescent="0.3">
      <c r="A4891" s="1" t="s">
        <v>3926</v>
      </c>
      <c r="B4891" s="1" t="str">
        <f t="shared" si="76"/>
        <v>Kazakhstan</v>
      </c>
      <c r="C4891" s="1" t="s">
        <v>9</v>
      </c>
    </row>
    <row r="4892" spans="1:3" x14ac:dyDescent="0.3">
      <c r="A4892" s="1" t="s">
        <v>6482</v>
      </c>
      <c r="B4892" s="1" t="str">
        <f t="shared" si="76"/>
        <v>Russia</v>
      </c>
      <c r="C4892" s="1" t="s">
        <v>9</v>
      </c>
    </row>
    <row r="4893" spans="1:3" x14ac:dyDescent="0.3">
      <c r="A4893" s="1" t="s">
        <v>130</v>
      </c>
      <c r="B4893" s="1" t="str">
        <f t="shared" si="76"/>
        <v>Kazakhstan</v>
      </c>
      <c r="C4893" s="1" t="s">
        <v>9</v>
      </c>
    </row>
    <row r="4894" spans="1:3" x14ac:dyDescent="0.3">
      <c r="A4894" s="1" t="s">
        <v>1561</v>
      </c>
      <c r="B4894" s="1" t="str">
        <f t="shared" si="76"/>
        <v>Russia</v>
      </c>
      <c r="C4894" s="1" t="s">
        <v>9</v>
      </c>
    </row>
    <row r="4895" spans="1:3" x14ac:dyDescent="0.3">
      <c r="A4895" s="1" t="s">
        <v>714</v>
      </c>
      <c r="B4895" s="1" t="str">
        <f t="shared" si="76"/>
        <v>Japan</v>
      </c>
      <c r="C4895" s="1" t="s">
        <v>257</v>
      </c>
    </row>
    <row r="4896" spans="1:3" x14ac:dyDescent="0.3">
      <c r="A4896" s="1" t="s">
        <v>3373</v>
      </c>
      <c r="B4896" s="1" t="str">
        <f t="shared" si="76"/>
        <v>Russia</v>
      </c>
      <c r="C4896" s="1" t="s">
        <v>9</v>
      </c>
    </row>
    <row r="4897" spans="1:3" x14ac:dyDescent="0.3">
      <c r="A4897" s="1" t="s">
        <v>4092</v>
      </c>
      <c r="B4897" s="1" t="str">
        <f t="shared" si="76"/>
        <v>USA</v>
      </c>
      <c r="C4897" s="1" t="s">
        <v>9</v>
      </c>
    </row>
    <row r="4898" spans="1:3" x14ac:dyDescent="0.3">
      <c r="A4898" s="1" t="s">
        <v>130</v>
      </c>
      <c r="B4898" s="1" t="str">
        <f t="shared" si="76"/>
        <v>Kazakhstan</v>
      </c>
      <c r="C4898" s="1" t="s">
        <v>9</v>
      </c>
    </row>
    <row r="4899" spans="1:3" x14ac:dyDescent="0.3">
      <c r="A4899" s="1" t="s">
        <v>3373</v>
      </c>
      <c r="B4899" s="1" t="str">
        <f t="shared" si="76"/>
        <v>Russia</v>
      </c>
      <c r="C4899" s="1" t="s">
        <v>9</v>
      </c>
    </row>
    <row r="4900" spans="1:3" x14ac:dyDescent="0.3">
      <c r="A4900" s="1" t="s">
        <v>3373</v>
      </c>
      <c r="B4900" s="1" t="str">
        <f t="shared" si="76"/>
        <v>Russia</v>
      </c>
      <c r="C4900" s="1" t="s">
        <v>9</v>
      </c>
    </row>
    <row r="4901" spans="1:3" x14ac:dyDescent="0.3">
      <c r="A4901" s="1" t="s">
        <v>1630</v>
      </c>
      <c r="B4901" s="1" t="str">
        <f t="shared" si="76"/>
        <v>Kazakhstan</v>
      </c>
      <c r="C4901" s="1" t="s">
        <v>9</v>
      </c>
    </row>
    <row r="4902" spans="1:3" x14ac:dyDescent="0.3">
      <c r="A4902" s="1" t="s">
        <v>3373</v>
      </c>
      <c r="B4902" s="1" t="str">
        <f t="shared" si="76"/>
        <v>Russia</v>
      </c>
      <c r="C4902" s="1" t="s">
        <v>9</v>
      </c>
    </row>
    <row r="4903" spans="1:3" x14ac:dyDescent="0.3">
      <c r="A4903" s="1" t="s">
        <v>3160</v>
      </c>
      <c r="B4903" s="1" t="str">
        <f t="shared" si="76"/>
        <v>USA</v>
      </c>
      <c r="C4903" s="1" t="s">
        <v>9</v>
      </c>
    </row>
    <row r="4904" spans="1:3" x14ac:dyDescent="0.3">
      <c r="A4904" s="1" t="s">
        <v>75</v>
      </c>
      <c r="B4904" s="1" t="str">
        <f t="shared" si="76"/>
        <v>USA</v>
      </c>
      <c r="C4904" s="1" t="s">
        <v>9</v>
      </c>
    </row>
    <row r="4905" spans="1:3" x14ac:dyDescent="0.3">
      <c r="A4905" s="1" t="s">
        <v>212</v>
      </c>
      <c r="B4905" s="1" t="str">
        <f t="shared" si="76"/>
        <v>Russia</v>
      </c>
      <c r="C4905" s="1" t="s">
        <v>9</v>
      </c>
    </row>
    <row r="4906" spans="1:3" x14ac:dyDescent="0.3">
      <c r="A4906" s="1" t="s">
        <v>3373</v>
      </c>
      <c r="B4906" s="1" t="str">
        <f t="shared" si="76"/>
        <v>Russia</v>
      </c>
      <c r="C4906" s="1" t="s">
        <v>9</v>
      </c>
    </row>
    <row r="4907" spans="1:3" x14ac:dyDescent="0.3">
      <c r="A4907" s="1" t="s">
        <v>212</v>
      </c>
      <c r="B4907" s="1" t="str">
        <f t="shared" si="76"/>
        <v>Russia</v>
      </c>
      <c r="C4907" s="1" t="s">
        <v>9</v>
      </c>
    </row>
    <row r="4908" spans="1:3" x14ac:dyDescent="0.3">
      <c r="A4908" s="1" t="s">
        <v>6615</v>
      </c>
      <c r="B4908" s="1" t="str">
        <f t="shared" si="76"/>
        <v>Russia</v>
      </c>
      <c r="C4908" s="1" t="s">
        <v>9</v>
      </c>
    </row>
    <row r="4909" spans="1:3" x14ac:dyDescent="0.3">
      <c r="A4909" s="1" t="s">
        <v>565</v>
      </c>
      <c r="B4909" s="1" t="str">
        <f t="shared" si="76"/>
        <v>Kazakhstan</v>
      </c>
      <c r="C4909" s="1" t="s">
        <v>9</v>
      </c>
    </row>
    <row r="4910" spans="1:3" x14ac:dyDescent="0.3">
      <c r="A4910" s="1" t="s">
        <v>130</v>
      </c>
      <c r="B4910" s="1" t="str">
        <f t="shared" si="76"/>
        <v>Kazakhstan</v>
      </c>
      <c r="C4910" s="1" t="s">
        <v>9</v>
      </c>
    </row>
    <row r="4911" spans="1:3" x14ac:dyDescent="0.3">
      <c r="A4911" s="1" t="s">
        <v>3373</v>
      </c>
      <c r="B4911" s="1" t="str">
        <f t="shared" si="76"/>
        <v>Russia</v>
      </c>
      <c r="C4911" s="1" t="s">
        <v>257</v>
      </c>
    </row>
    <row r="4912" spans="1:3" x14ac:dyDescent="0.3">
      <c r="A4912" s="1" t="s">
        <v>212</v>
      </c>
      <c r="B4912" s="1" t="str">
        <f t="shared" si="76"/>
        <v>Russia</v>
      </c>
      <c r="C4912" s="1" t="s">
        <v>9</v>
      </c>
    </row>
    <row r="4913" spans="1:3" x14ac:dyDescent="0.3">
      <c r="A4913" s="1" t="s">
        <v>130</v>
      </c>
      <c r="B4913" s="1" t="str">
        <f t="shared" si="76"/>
        <v>Kazakhstan</v>
      </c>
      <c r="C4913" s="1" t="s">
        <v>9</v>
      </c>
    </row>
    <row r="4914" spans="1:3" x14ac:dyDescent="0.3">
      <c r="A4914" s="1" t="s">
        <v>5301</v>
      </c>
      <c r="B4914" s="1" t="str">
        <f t="shared" si="76"/>
        <v>China</v>
      </c>
      <c r="C4914" s="1" t="s">
        <v>9</v>
      </c>
    </row>
    <row r="4915" spans="1:3" x14ac:dyDescent="0.3">
      <c r="A4915" s="1" t="s">
        <v>11</v>
      </c>
      <c r="B4915" s="1" t="str">
        <f t="shared" si="76"/>
        <v>USA</v>
      </c>
      <c r="C4915" s="1" t="s">
        <v>9</v>
      </c>
    </row>
    <row r="4916" spans="1:3" x14ac:dyDescent="0.3">
      <c r="A4916" s="1" t="s">
        <v>3478</v>
      </c>
      <c r="B4916" s="1" t="str">
        <f t="shared" si="76"/>
        <v>USA</v>
      </c>
      <c r="C4916" s="1" t="s">
        <v>9</v>
      </c>
    </row>
    <row r="4917" spans="1:3" x14ac:dyDescent="0.3">
      <c r="A4917" s="1" t="s">
        <v>6795</v>
      </c>
      <c r="B4917" s="1" t="str">
        <f t="shared" si="76"/>
        <v>Kazakhstan</v>
      </c>
      <c r="C4917" s="1" t="s">
        <v>9</v>
      </c>
    </row>
    <row r="4918" spans="1:3" x14ac:dyDescent="0.3">
      <c r="A4918" s="1" t="s">
        <v>3373</v>
      </c>
      <c r="B4918" s="1" t="str">
        <f t="shared" si="76"/>
        <v>Russia</v>
      </c>
      <c r="C4918" s="1" t="s">
        <v>9</v>
      </c>
    </row>
    <row r="4919" spans="1:3" x14ac:dyDescent="0.3">
      <c r="A4919" s="1" t="s">
        <v>5723</v>
      </c>
      <c r="B4919" s="1" t="str">
        <f t="shared" si="76"/>
        <v>USA</v>
      </c>
      <c r="C4919" s="1" t="s">
        <v>9</v>
      </c>
    </row>
    <row r="4920" spans="1:3" x14ac:dyDescent="0.3">
      <c r="A4920" s="1" t="s">
        <v>27</v>
      </c>
      <c r="B4920" s="1" t="str">
        <f t="shared" si="76"/>
        <v>USA</v>
      </c>
      <c r="C4920" s="1" t="s">
        <v>9</v>
      </c>
    </row>
    <row r="4921" spans="1:3" x14ac:dyDescent="0.3">
      <c r="A4921" s="1" t="s">
        <v>212</v>
      </c>
      <c r="B4921" s="1" t="str">
        <f t="shared" si="76"/>
        <v>Russia</v>
      </c>
      <c r="C4921" s="1" t="s">
        <v>9</v>
      </c>
    </row>
    <row r="4922" spans="1:3" x14ac:dyDescent="0.3">
      <c r="A4922" s="1" t="s">
        <v>3373</v>
      </c>
      <c r="B4922" s="1" t="str">
        <f t="shared" si="76"/>
        <v>Russia</v>
      </c>
      <c r="C4922" s="1" t="s">
        <v>9</v>
      </c>
    </row>
    <row r="4923" spans="1:3" x14ac:dyDescent="0.3">
      <c r="A4923" s="1" t="s">
        <v>5301</v>
      </c>
      <c r="B4923" s="1" t="str">
        <f t="shared" si="76"/>
        <v>China</v>
      </c>
      <c r="C4923" s="1" t="s">
        <v>9</v>
      </c>
    </row>
    <row r="4924" spans="1:3" x14ac:dyDescent="0.3">
      <c r="A4924" s="1" t="s">
        <v>212</v>
      </c>
      <c r="B4924" s="1" t="str">
        <f t="shared" si="76"/>
        <v>Russia</v>
      </c>
      <c r="C4924" s="1" t="s">
        <v>9</v>
      </c>
    </row>
    <row r="4925" spans="1:3" x14ac:dyDescent="0.3">
      <c r="A4925" s="1" t="s">
        <v>3373</v>
      </c>
      <c r="B4925" s="1" t="str">
        <f t="shared" si="76"/>
        <v>Russia</v>
      </c>
      <c r="C4925" s="1" t="s">
        <v>9</v>
      </c>
    </row>
    <row r="4926" spans="1:3" x14ac:dyDescent="0.3">
      <c r="A4926" s="1" t="s">
        <v>130</v>
      </c>
      <c r="B4926" s="1" t="str">
        <f t="shared" si="76"/>
        <v>Kazakhstan</v>
      </c>
      <c r="C4926" s="1" t="s">
        <v>9</v>
      </c>
    </row>
    <row r="4927" spans="1:3" x14ac:dyDescent="0.3">
      <c r="A4927" s="1" t="s">
        <v>3160</v>
      </c>
      <c r="B4927" s="1" t="str">
        <f t="shared" si="76"/>
        <v>USA</v>
      </c>
      <c r="C4927" s="1" t="s">
        <v>9</v>
      </c>
    </row>
    <row r="4928" spans="1:3" x14ac:dyDescent="0.3">
      <c r="A4928" s="1" t="s">
        <v>1630</v>
      </c>
      <c r="B4928" s="1" t="str">
        <f t="shared" si="76"/>
        <v>Kazakhstan</v>
      </c>
      <c r="C4928" s="1" t="s">
        <v>9</v>
      </c>
    </row>
    <row r="4929" spans="1:3" x14ac:dyDescent="0.3">
      <c r="A4929" s="1" t="s">
        <v>212</v>
      </c>
      <c r="B4929" s="1" t="str">
        <f t="shared" si="76"/>
        <v>Russia</v>
      </c>
      <c r="C4929" s="1" t="s">
        <v>9</v>
      </c>
    </row>
    <row r="4930" spans="1:3" x14ac:dyDescent="0.3">
      <c r="A4930" s="1" t="s">
        <v>212</v>
      </c>
      <c r="B4930" s="1" t="str">
        <f t="shared" ref="B4930:B4993" si="77">TRIM(MID(A4930, FIND("|", SUBSTITUTE(A4930, ",", "|", LEN(A4930) - LEN(SUBSTITUTE(A4930,",", "" )))) + 1, LEN(A4930)))</f>
        <v>Russia</v>
      </c>
      <c r="C4930" s="1" t="s">
        <v>9</v>
      </c>
    </row>
    <row r="4931" spans="1:3" x14ac:dyDescent="0.3">
      <c r="A4931" s="1" t="s">
        <v>3373</v>
      </c>
      <c r="B4931" s="1" t="str">
        <f t="shared" si="77"/>
        <v>Russia</v>
      </c>
      <c r="C4931" s="1" t="s">
        <v>9</v>
      </c>
    </row>
    <row r="4932" spans="1:3" x14ac:dyDescent="0.3">
      <c r="A4932" s="1" t="s">
        <v>3926</v>
      </c>
      <c r="B4932" s="1" t="str">
        <f t="shared" si="77"/>
        <v>Kazakhstan</v>
      </c>
      <c r="C4932" s="1" t="s">
        <v>9</v>
      </c>
    </row>
    <row r="4933" spans="1:3" x14ac:dyDescent="0.3">
      <c r="A4933" s="1" t="s">
        <v>6615</v>
      </c>
      <c r="B4933" s="1" t="str">
        <f t="shared" si="77"/>
        <v>Russia</v>
      </c>
      <c r="C4933" s="1" t="s">
        <v>9</v>
      </c>
    </row>
    <row r="4934" spans="1:3" x14ac:dyDescent="0.3">
      <c r="A4934" s="1" t="s">
        <v>3160</v>
      </c>
      <c r="B4934" s="1" t="str">
        <f t="shared" si="77"/>
        <v>USA</v>
      </c>
      <c r="C4934" s="1" t="s">
        <v>9</v>
      </c>
    </row>
    <row r="4935" spans="1:3" x14ac:dyDescent="0.3">
      <c r="A4935" s="1" t="s">
        <v>4200</v>
      </c>
      <c r="B4935" s="1" t="str">
        <f t="shared" si="77"/>
        <v>Kazakhstan</v>
      </c>
      <c r="C4935" s="1" t="s">
        <v>257</v>
      </c>
    </row>
    <row r="4936" spans="1:3" x14ac:dyDescent="0.3">
      <c r="A4936" s="1" t="s">
        <v>5723</v>
      </c>
      <c r="B4936" s="1" t="str">
        <f t="shared" si="77"/>
        <v>USA</v>
      </c>
      <c r="C4936" s="1" t="s">
        <v>9</v>
      </c>
    </row>
    <row r="4937" spans="1:3" x14ac:dyDescent="0.3">
      <c r="A4937" s="1" t="s">
        <v>4249</v>
      </c>
      <c r="B4937" s="1" t="str">
        <f t="shared" si="77"/>
        <v>USA</v>
      </c>
      <c r="C4937" s="1" t="s">
        <v>9</v>
      </c>
    </row>
    <row r="4938" spans="1:3" x14ac:dyDescent="0.3">
      <c r="A4938" s="1" t="s">
        <v>565</v>
      </c>
      <c r="B4938" s="1" t="str">
        <f t="shared" si="77"/>
        <v>Kazakhstan</v>
      </c>
      <c r="C4938" s="1" t="s">
        <v>9</v>
      </c>
    </row>
    <row r="4939" spans="1:3" x14ac:dyDescent="0.3">
      <c r="A4939" s="1" t="s">
        <v>114</v>
      </c>
      <c r="B4939" s="1" t="str">
        <f t="shared" si="77"/>
        <v>USA</v>
      </c>
      <c r="C4939" s="1" t="s">
        <v>9</v>
      </c>
    </row>
    <row r="4940" spans="1:3" x14ac:dyDescent="0.3">
      <c r="A4940" s="1" t="s">
        <v>130</v>
      </c>
      <c r="B4940" s="1" t="str">
        <f t="shared" si="77"/>
        <v>Kazakhstan</v>
      </c>
      <c r="C4940" s="1" t="s">
        <v>9</v>
      </c>
    </row>
    <row r="4941" spans="1:3" x14ac:dyDescent="0.3">
      <c r="A4941" s="1" t="s">
        <v>3373</v>
      </c>
      <c r="B4941" s="1" t="str">
        <f t="shared" si="77"/>
        <v>Russia</v>
      </c>
      <c r="C4941" s="1" t="s">
        <v>9</v>
      </c>
    </row>
    <row r="4942" spans="1:3" x14ac:dyDescent="0.3">
      <c r="A4942" s="1" t="s">
        <v>1630</v>
      </c>
      <c r="B4942" s="1" t="str">
        <f t="shared" si="77"/>
        <v>Kazakhstan</v>
      </c>
      <c r="C4942" s="1" t="s">
        <v>9</v>
      </c>
    </row>
    <row r="4943" spans="1:3" x14ac:dyDescent="0.3">
      <c r="A4943" s="1" t="s">
        <v>10047</v>
      </c>
      <c r="B4943" s="1" t="str">
        <f t="shared" si="77"/>
        <v>France</v>
      </c>
      <c r="C4943" s="1" t="s">
        <v>9</v>
      </c>
    </row>
    <row r="4944" spans="1:3" x14ac:dyDescent="0.3">
      <c r="A4944" s="1" t="s">
        <v>4092</v>
      </c>
      <c r="B4944" s="1" t="str">
        <f t="shared" si="77"/>
        <v>USA</v>
      </c>
      <c r="C4944" s="1" t="s">
        <v>9</v>
      </c>
    </row>
    <row r="4945" spans="1:3" x14ac:dyDescent="0.3">
      <c r="A4945" s="1" t="s">
        <v>212</v>
      </c>
      <c r="B4945" s="1" t="str">
        <f t="shared" si="77"/>
        <v>Russia</v>
      </c>
      <c r="C4945" s="1" t="s">
        <v>9</v>
      </c>
    </row>
    <row r="4946" spans="1:3" x14ac:dyDescent="0.3">
      <c r="A4946" s="1" t="s">
        <v>3373</v>
      </c>
      <c r="B4946" s="1" t="str">
        <f t="shared" si="77"/>
        <v>Russia</v>
      </c>
      <c r="C4946" s="1" t="s">
        <v>9</v>
      </c>
    </row>
    <row r="4947" spans="1:3" x14ac:dyDescent="0.3">
      <c r="A4947" s="1" t="s">
        <v>6615</v>
      </c>
      <c r="B4947" s="1" t="str">
        <f t="shared" si="77"/>
        <v>Russia</v>
      </c>
      <c r="C4947" s="1" t="s">
        <v>9</v>
      </c>
    </row>
    <row r="4948" spans="1:3" x14ac:dyDescent="0.3">
      <c r="A4948" s="1" t="s">
        <v>6615</v>
      </c>
      <c r="B4948" s="1" t="str">
        <f t="shared" si="77"/>
        <v>Russia</v>
      </c>
      <c r="C4948" s="1" t="s">
        <v>9</v>
      </c>
    </row>
    <row r="4949" spans="1:3" x14ac:dyDescent="0.3">
      <c r="A4949" s="1" t="s">
        <v>3373</v>
      </c>
      <c r="B4949" s="1" t="str">
        <f t="shared" si="77"/>
        <v>Russia</v>
      </c>
      <c r="C4949" s="1" t="s">
        <v>9</v>
      </c>
    </row>
    <row r="4950" spans="1:3" x14ac:dyDescent="0.3">
      <c r="A4950" s="1" t="s">
        <v>130</v>
      </c>
      <c r="B4950" s="1" t="str">
        <f t="shared" si="77"/>
        <v>Kazakhstan</v>
      </c>
      <c r="C4950" s="1" t="s">
        <v>9</v>
      </c>
    </row>
    <row r="4951" spans="1:3" x14ac:dyDescent="0.3">
      <c r="A4951" s="1" t="s">
        <v>212</v>
      </c>
      <c r="B4951" s="1" t="str">
        <f t="shared" si="77"/>
        <v>Russia</v>
      </c>
      <c r="C4951" s="1" t="s">
        <v>9</v>
      </c>
    </row>
    <row r="4952" spans="1:3" x14ac:dyDescent="0.3">
      <c r="A4952" s="1" t="s">
        <v>75</v>
      </c>
      <c r="B4952" s="1" t="str">
        <f t="shared" si="77"/>
        <v>USA</v>
      </c>
      <c r="C4952" s="1" t="s">
        <v>9</v>
      </c>
    </row>
    <row r="4953" spans="1:3" x14ac:dyDescent="0.3">
      <c r="A4953" s="1" t="s">
        <v>61</v>
      </c>
      <c r="B4953" s="1" t="str">
        <f t="shared" si="77"/>
        <v>Japan</v>
      </c>
      <c r="C4953" s="1" t="s">
        <v>9</v>
      </c>
    </row>
    <row r="4954" spans="1:3" x14ac:dyDescent="0.3">
      <c r="A4954" s="1" t="s">
        <v>6615</v>
      </c>
      <c r="B4954" s="1" t="str">
        <f t="shared" si="77"/>
        <v>Russia</v>
      </c>
      <c r="C4954" s="1" t="s">
        <v>9</v>
      </c>
    </row>
    <row r="4955" spans="1:3" x14ac:dyDescent="0.3">
      <c r="A4955" s="1" t="s">
        <v>212</v>
      </c>
      <c r="B4955" s="1" t="str">
        <f t="shared" si="77"/>
        <v>Russia</v>
      </c>
      <c r="C4955" s="1" t="s">
        <v>9</v>
      </c>
    </row>
    <row r="4956" spans="1:3" x14ac:dyDescent="0.3">
      <c r="A4956" s="1" t="s">
        <v>6615</v>
      </c>
      <c r="B4956" s="1" t="str">
        <f t="shared" si="77"/>
        <v>Russia</v>
      </c>
      <c r="C4956" s="1" t="s">
        <v>9</v>
      </c>
    </row>
    <row r="4957" spans="1:3" x14ac:dyDescent="0.3">
      <c r="A4957" s="1" t="s">
        <v>6615</v>
      </c>
      <c r="B4957" s="1" t="str">
        <f t="shared" si="77"/>
        <v>Russia</v>
      </c>
      <c r="C4957" s="1" t="s">
        <v>9</v>
      </c>
    </row>
    <row r="4958" spans="1:3" x14ac:dyDescent="0.3">
      <c r="A4958" s="1" t="s">
        <v>3478</v>
      </c>
      <c r="B4958" s="1" t="str">
        <f t="shared" si="77"/>
        <v>USA</v>
      </c>
      <c r="C4958" s="1" t="s">
        <v>9</v>
      </c>
    </row>
    <row r="4959" spans="1:3" x14ac:dyDescent="0.3">
      <c r="A4959" s="1" t="s">
        <v>6615</v>
      </c>
      <c r="B4959" s="1" t="str">
        <f t="shared" si="77"/>
        <v>Russia</v>
      </c>
      <c r="C4959" s="1" t="s">
        <v>9</v>
      </c>
    </row>
    <row r="4960" spans="1:3" x14ac:dyDescent="0.3">
      <c r="A4960" s="1" t="s">
        <v>75</v>
      </c>
      <c r="B4960" s="1" t="str">
        <f t="shared" si="77"/>
        <v>USA</v>
      </c>
      <c r="C4960" s="1" t="s">
        <v>9</v>
      </c>
    </row>
    <row r="4961" spans="1:3" x14ac:dyDescent="0.3">
      <c r="A4961" s="1" t="s">
        <v>3373</v>
      </c>
      <c r="B4961" s="1" t="str">
        <f t="shared" si="77"/>
        <v>Russia</v>
      </c>
      <c r="C4961" s="1" t="s">
        <v>9</v>
      </c>
    </row>
    <row r="4962" spans="1:3" x14ac:dyDescent="0.3">
      <c r="A4962" s="1" t="s">
        <v>130</v>
      </c>
      <c r="B4962" s="1" t="str">
        <f t="shared" si="77"/>
        <v>Kazakhstan</v>
      </c>
      <c r="C4962" s="1" t="s">
        <v>9</v>
      </c>
    </row>
    <row r="4963" spans="1:3" x14ac:dyDescent="0.3">
      <c r="A4963" s="1" t="s">
        <v>114</v>
      </c>
      <c r="B4963" s="1" t="str">
        <f t="shared" si="77"/>
        <v>USA</v>
      </c>
      <c r="C4963" s="1" t="s">
        <v>9</v>
      </c>
    </row>
    <row r="4964" spans="1:3" x14ac:dyDescent="0.3">
      <c r="A4964" s="1" t="s">
        <v>212</v>
      </c>
      <c r="B4964" s="1" t="str">
        <f t="shared" si="77"/>
        <v>Russia</v>
      </c>
      <c r="C4964" s="1" t="s">
        <v>9</v>
      </c>
    </row>
    <row r="4965" spans="1:3" x14ac:dyDescent="0.3">
      <c r="A4965" s="1" t="s">
        <v>5301</v>
      </c>
      <c r="B4965" s="1" t="str">
        <f t="shared" si="77"/>
        <v>China</v>
      </c>
      <c r="C4965" s="1" t="s">
        <v>9</v>
      </c>
    </row>
    <row r="4966" spans="1:3" x14ac:dyDescent="0.3">
      <c r="A4966" s="1" t="s">
        <v>3373</v>
      </c>
      <c r="B4966" s="1" t="str">
        <f t="shared" si="77"/>
        <v>Russia</v>
      </c>
      <c r="C4966" s="1" t="s">
        <v>9</v>
      </c>
    </row>
    <row r="4967" spans="1:3" x14ac:dyDescent="0.3">
      <c r="A4967" s="1" t="s">
        <v>212</v>
      </c>
      <c r="B4967" s="1" t="str">
        <f t="shared" si="77"/>
        <v>Russia</v>
      </c>
      <c r="C4967" s="1" t="s">
        <v>9</v>
      </c>
    </row>
    <row r="4968" spans="1:3" x14ac:dyDescent="0.3">
      <c r="A4968" s="1" t="s">
        <v>1561</v>
      </c>
      <c r="B4968" s="1" t="str">
        <f t="shared" si="77"/>
        <v>Russia</v>
      </c>
      <c r="C4968" s="1" t="s">
        <v>9</v>
      </c>
    </row>
    <row r="4969" spans="1:3" x14ac:dyDescent="0.3">
      <c r="A4969" s="1" t="s">
        <v>658</v>
      </c>
      <c r="B4969" s="1" t="str">
        <f t="shared" si="77"/>
        <v>USA</v>
      </c>
      <c r="C4969" s="1" t="s">
        <v>9</v>
      </c>
    </row>
    <row r="4970" spans="1:3" x14ac:dyDescent="0.3">
      <c r="A4970" s="1" t="s">
        <v>1630</v>
      </c>
      <c r="B4970" s="1" t="str">
        <f t="shared" si="77"/>
        <v>Kazakhstan</v>
      </c>
      <c r="C4970" s="1" t="s">
        <v>9</v>
      </c>
    </row>
    <row r="4971" spans="1:3" x14ac:dyDescent="0.3">
      <c r="A4971" s="1" t="s">
        <v>6615</v>
      </c>
      <c r="B4971" s="1" t="str">
        <f t="shared" si="77"/>
        <v>Russia</v>
      </c>
      <c r="C4971" s="1" t="s">
        <v>9</v>
      </c>
    </row>
    <row r="4972" spans="1:3" x14ac:dyDescent="0.3">
      <c r="A4972" s="1" t="s">
        <v>6615</v>
      </c>
      <c r="B4972" s="1" t="str">
        <f t="shared" si="77"/>
        <v>Russia</v>
      </c>
      <c r="C4972" s="1" t="s">
        <v>9</v>
      </c>
    </row>
    <row r="4973" spans="1:3" x14ac:dyDescent="0.3">
      <c r="A4973" s="1" t="s">
        <v>3373</v>
      </c>
      <c r="B4973" s="1" t="str">
        <f t="shared" si="77"/>
        <v>Russia</v>
      </c>
      <c r="C4973" s="1" t="s">
        <v>9</v>
      </c>
    </row>
    <row r="4974" spans="1:3" x14ac:dyDescent="0.3">
      <c r="A4974" s="1" t="s">
        <v>6615</v>
      </c>
      <c r="B4974" s="1" t="str">
        <f t="shared" si="77"/>
        <v>Russia</v>
      </c>
      <c r="C4974" s="1" t="s">
        <v>9</v>
      </c>
    </row>
    <row r="4975" spans="1:3" x14ac:dyDescent="0.3">
      <c r="A4975" s="1" t="s">
        <v>6615</v>
      </c>
      <c r="B4975" s="1" t="str">
        <f t="shared" si="77"/>
        <v>Russia</v>
      </c>
      <c r="C4975" s="1" t="s">
        <v>9</v>
      </c>
    </row>
    <row r="4976" spans="1:3" x14ac:dyDescent="0.3">
      <c r="A4976" s="1" t="s">
        <v>212</v>
      </c>
      <c r="B4976" s="1" t="str">
        <f t="shared" si="77"/>
        <v>Russia</v>
      </c>
      <c r="C4976" s="1" t="s">
        <v>9</v>
      </c>
    </row>
    <row r="4977" spans="1:3" x14ac:dyDescent="0.3">
      <c r="A4977" s="1" t="s">
        <v>1561</v>
      </c>
      <c r="B4977" s="1" t="str">
        <f t="shared" si="77"/>
        <v>Russia</v>
      </c>
      <c r="C4977" s="1" t="s">
        <v>9</v>
      </c>
    </row>
    <row r="4978" spans="1:3" x14ac:dyDescent="0.3">
      <c r="A4978" s="1" t="s">
        <v>3160</v>
      </c>
      <c r="B4978" s="1" t="str">
        <f t="shared" si="77"/>
        <v>USA</v>
      </c>
      <c r="C4978" s="1" t="s">
        <v>9</v>
      </c>
    </row>
    <row r="4979" spans="1:3" x14ac:dyDescent="0.3">
      <c r="A4979" s="1" t="s">
        <v>6615</v>
      </c>
      <c r="B4979" s="1" t="str">
        <f t="shared" si="77"/>
        <v>Russia</v>
      </c>
      <c r="C4979" s="1" t="s">
        <v>9</v>
      </c>
    </row>
    <row r="4980" spans="1:3" x14ac:dyDescent="0.3">
      <c r="A4980" s="1" t="s">
        <v>9371</v>
      </c>
      <c r="B4980" s="1" t="str">
        <f t="shared" si="77"/>
        <v>USA</v>
      </c>
      <c r="C4980" s="1" t="s">
        <v>9</v>
      </c>
    </row>
    <row r="4981" spans="1:3" x14ac:dyDescent="0.3">
      <c r="A4981" s="1" t="s">
        <v>565</v>
      </c>
      <c r="B4981" s="1" t="str">
        <f t="shared" si="77"/>
        <v>Kazakhstan</v>
      </c>
      <c r="C4981" s="1" t="s">
        <v>9</v>
      </c>
    </row>
    <row r="4982" spans="1:3" x14ac:dyDescent="0.3">
      <c r="A4982" s="1" t="s">
        <v>212</v>
      </c>
      <c r="B4982" s="1" t="str">
        <f t="shared" si="77"/>
        <v>Russia</v>
      </c>
      <c r="C4982" s="1" t="s">
        <v>9</v>
      </c>
    </row>
    <row r="4983" spans="1:3" x14ac:dyDescent="0.3">
      <c r="A4983" s="1" t="s">
        <v>114</v>
      </c>
      <c r="B4983" s="1" t="str">
        <f t="shared" si="77"/>
        <v>USA</v>
      </c>
      <c r="C4983" s="1" t="s">
        <v>9</v>
      </c>
    </row>
    <row r="4984" spans="1:3" x14ac:dyDescent="0.3">
      <c r="A4984" s="1" t="s">
        <v>27</v>
      </c>
      <c r="B4984" s="1" t="str">
        <f t="shared" si="77"/>
        <v>USA</v>
      </c>
      <c r="C4984" s="1" t="s">
        <v>9</v>
      </c>
    </row>
    <row r="4985" spans="1:3" x14ac:dyDescent="0.3">
      <c r="A4985" s="1" t="s">
        <v>565</v>
      </c>
      <c r="B4985" s="1" t="str">
        <f t="shared" si="77"/>
        <v>Kazakhstan</v>
      </c>
      <c r="C4985" s="1" t="s">
        <v>9</v>
      </c>
    </row>
    <row r="4986" spans="1:3" x14ac:dyDescent="0.3">
      <c r="A4986" s="1" t="s">
        <v>6615</v>
      </c>
      <c r="B4986" s="1" t="str">
        <f t="shared" si="77"/>
        <v>Russia</v>
      </c>
      <c r="C4986" s="1" t="s">
        <v>9</v>
      </c>
    </row>
    <row r="4987" spans="1:3" x14ac:dyDescent="0.3">
      <c r="A4987" s="1" t="s">
        <v>212</v>
      </c>
      <c r="B4987" s="1" t="str">
        <f t="shared" si="77"/>
        <v>Russia</v>
      </c>
      <c r="C4987" s="1" t="s">
        <v>9</v>
      </c>
    </row>
    <row r="4988" spans="1:3" x14ac:dyDescent="0.3">
      <c r="A4988" s="1" t="s">
        <v>4882</v>
      </c>
      <c r="B4988" s="1" t="str">
        <f t="shared" si="77"/>
        <v>Russia</v>
      </c>
      <c r="C4988" s="1" t="s">
        <v>257</v>
      </c>
    </row>
    <row r="4989" spans="1:3" x14ac:dyDescent="0.3">
      <c r="A4989" s="1" t="s">
        <v>212</v>
      </c>
      <c r="B4989" s="1" t="str">
        <f t="shared" si="77"/>
        <v>Russia</v>
      </c>
      <c r="C4989" s="1" t="s">
        <v>9</v>
      </c>
    </row>
    <row r="4990" spans="1:3" x14ac:dyDescent="0.3">
      <c r="A4990" s="1" t="s">
        <v>130</v>
      </c>
      <c r="B4990" s="1" t="str">
        <f t="shared" si="77"/>
        <v>Kazakhstan</v>
      </c>
      <c r="C4990" s="1" t="s">
        <v>9</v>
      </c>
    </row>
    <row r="4991" spans="1:3" x14ac:dyDescent="0.3">
      <c r="A4991" s="1" t="s">
        <v>3373</v>
      </c>
      <c r="B4991" s="1" t="str">
        <f t="shared" si="77"/>
        <v>Russia</v>
      </c>
      <c r="C4991" s="1" t="s">
        <v>9</v>
      </c>
    </row>
    <row r="4992" spans="1:3" x14ac:dyDescent="0.3">
      <c r="A4992" s="1" t="s">
        <v>1630</v>
      </c>
      <c r="B4992" s="1" t="str">
        <f t="shared" si="77"/>
        <v>Kazakhstan</v>
      </c>
      <c r="C4992" s="1" t="s">
        <v>9</v>
      </c>
    </row>
    <row r="4993" spans="1:3" x14ac:dyDescent="0.3">
      <c r="A4993" s="1" t="s">
        <v>8845</v>
      </c>
      <c r="B4993" s="1" t="str">
        <f t="shared" si="77"/>
        <v>USA</v>
      </c>
      <c r="C4993" s="1" t="s">
        <v>9</v>
      </c>
    </row>
    <row r="4994" spans="1:3" x14ac:dyDescent="0.3">
      <c r="A4994" s="1" t="s">
        <v>4149</v>
      </c>
      <c r="B4994" s="1" t="str">
        <f t="shared" ref="B4994:B5057" si="78">TRIM(MID(A4994, FIND("|", SUBSTITUTE(A4994, ",", "|", LEN(A4994) - LEN(SUBSTITUTE(A4994,",", "" )))) + 1, LEN(A4994)))</f>
        <v>USA</v>
      </c>
      <c r="C4994" s="1" t="s">
        <v>9</v>
      </c>
    </row>
    <row r="4995" spans="1:3" x14ac:dyDescent="0.3">
      <c r="A4995" s="1" t="s">
        <v>130</v>
      </c>
      <c r="B4995" s="1" t="str">
        <f t="shared" si="78"/>
        <v>Kazakhstan</v>
      </c>
      <c r="C4995" s="1" t="s">
        <v>9</v>
      </c>
    </row>
    <row r="4996" spans="1:3" x14ac:dyDescent="0.3">
      <c r="A4996" s="1" t="s">
        <v>11</v>
      </c>
      <c r="B4996" s="1" t="str">
        <f t="shared" si="78"/>
        <v>USA</v>
      </c>
      <c r="C4996" s="1" t="s">
        <v>257</v>
      </c>
    </row>
    <row r="4997" spans="1:3" x14ac:dyDescent="0.3">
      <c r="A4997" s="1" t="s">
        <v>10047</v>
      </c>
      <c r="B4997" s="1" t="str">
        <f t="shared" si="78"/>
        <v>France</v>
      </c>
      <c r="C4997" s="1" t="s">
        <v>9</v>
      </c>
    </row>
    <row r="4998" spans="1:3" x14ac:dyDescent="0.3">
      <c r="A4998" s="1" t="s">
        <v>3160</v>
      </c>
      <c r="B4998" s="1" t="str">
        <f t="shared" si="78"/>
        <v>USA</v>
      </c>
      <c r="C4998" s="1" t="s">
        <v>9</v>
      </c>
    </row>
    <row r="4999" spans="1:3" x14ac:dyDescent="0.3">
      <c r="A4999" s="1" t="s">
        <v>6959</v>
      </c>
      <c r="B4999" s="1" t="str">
        <f t="shared" si="78"/>
        <v>Kenya</v>
      </c>
      <c r="C4999" s="1" t="s">
        <v>9</v>
      </c>
    </row>
    <row r="5000" spans="1:3" x14ac:dyDescent="0.3">
      <c r="A5000" s="1" t="s">
        <v>6615</v>
      </c>
      <c r="B5000" s="1" t="str">
        <f t="shared" si="78"/>
        <v>Russia</v>
      </c>
      <c r="C5000" s="1" t="s">
        <v>9</v>
      </c>
    </row>
    <row r="5001" spans="1:3" x14ac:dyDescent="0.3">
      <c r="A5001" s="1" t="s">
        <v>212</v>
      </c>
      <c r="B5001" s="1" t="str">
        <f t="shared" si="78"/>
        <v>Russia</v>
      </c>
      <c r="C5001" s="1" t="s">
        <v>9</v>
      </c>
    </row>
    <row r="5002" spans="1:3" x14ac:dyDescent="0.3">
      <c r="A5002" s="1" t="s">
        <v>3373</v>
      </c>
      <c r="B5002" s="1" t="str">
        <f t="shared" si="78"/>
        <v>Russia</v>
      </c>
      <c r="C5002" s="1" t="s">
        <v>9</v>
      </c>
    </row>
    <row r="5003" spans="1:3" x14ac:dyDescent="0.3">
      <c r="A5003" s="1" t="s">
        <v>6482</v>
      </c>
      <c r="B5003" s="1" t="str">
        <f t="shared" si="78"/>
        <v>Russia</v>
      </c>
      <c r="C5003" s="1" t="s">
        <v>9</v>
      </c>
    </row>
    <row r="5004" spans="1:3" x14ac:dyDescent="0.3">
      <c r="A5004" s="1" t="s">
        <v>4249</v>
      </c>
      <c r="B5004" s="1" t="str">
        <f t="shared" si="78"/>
        <v>USA</v>
      </c>
      <c r="C5004" s="1" t="s">
        <v>9</v>
      </c>
    </row>
    <row r="5005" spans="1:3" x14ac:dyDescent="0.3">
      <c r="A5005" s="1" t="s">
        <v>6615</v>
      </c>
      <c r="B5005" s="1" t="str">
        <f t="shared" si="78"/>
        <v>Russia</v>
      </c>
      <c r="C5005" s="1" t="s">
        <v>9</v>
      </c>
    </row>
    <row r="5006" spans="1:3" x14ac:dyDescent="0.3">
      <c r="A5006" s="1" t="s">
        <v>130</v>
      </c>
      <c r="B5006" s="1" t="str">
        <f t="shared" si="78"/>
        <v>Kazakhstan</v>
      </c>
      <c r="C5006" s="1" t="s">
        <v>9</v>
      </c>
    </row>
    <row r="5007" spans="1:3" x14ac:dyDescent="0.3">
      <c r="A5007" s="1" t="s">
        <v>6615</v>
      </c>
      <c r="B5007" s="1" t="str">
        <f t="shared" si="78"/>
        <v>Russia</v>
      </c>
      <c r="C5007" s="1" t="s">
        <v>9</v>
      </c>
    </row>
    <row r="5008" spans="1:3" x14ac:dyDescent="0.3">
      <c r="A5008" s="1" t="s">
        <v>5557</v>
      </c>
      <c r="B5008" s="1" t="str">
        <f t="shared" si="78"/>
        <v>USA</v>
      </c>
      <c r="C5008" s="1" t="s">
        <v>257</v>
      </c>
    </row>
    <row r="5009" spans="1:3" x14ac:dyDescent="0.3">
      <c r="A5009" s="1" t="s">
        <v>3373</v>
      </c>
      <c r="B5009" s="1" t="str">
        <f t="shared" si="78"/>
        <v>Russia</v>
      </c>
      <c r="C5009" s="1" t="s">
        <v>9</v>
      </c>
    </row>
    <row r="5010" spans="1:3" x14ac:dyDescent="0.3">
      <c r="A5010" s="1" t="s">
        <v>114</v>
      </c>
      <c r="B5010" s="1" t="str">
        <f t="shared" si="78"/>
        <v>USA</v>
      </c>
      <c r="C5010" s="1" t="s">
        <v>9</v>
      </c>
    </row>
    <row r="5011" spans="1:3" x14ac:dyDescent="0.3">
      <c r="A5011" s="1" t="s">
        <v>1561</v>
      </c>
      <c r="B5011" s="1" t="str">
        <f t="shared" si="78"/>
        <v>Russia</v>
      </c>
      <c r="C5011" s="1" t="s">
        <v>9</v>
      </c>
    </row>
    <row r="5012" spans="1:3" x14ac:dyDescent="0.3">
      <c r="A5012" s="1" t="s">
        <v>3926</v>
      </c>
      <c r="B5012" s="1" t="str">
        <f t="shared" si="78"/>
        <v>Kazakhstan</v>
      </c>
      <c r="C5012" s="1" t="s">
        <v>9</v>
      </c>
    </row>
    <row r="5013" spans="1:3" x14ac:dyDescent="0.3">
      <c r="A5013" s="1" t="s">
        <v>1630</v>
      </c>
      <c r="B5013" s="1" t="str">
        <f t="shared" si="78"/>
        <v>Kazakhstan</v>
      </c>
      <c r="C5013" s="1" t="s">
        <v>257</v>
      </c>
    </row>
    <row r="5014" spans="1:3" x14ac:dyDescent="0.3">
      <c r="A5014" s="1" t="s">
        <v>3926</v>
      </c>
      <c r="B5014" s="1" t="str">
        <f t="shared" si="78"/>
        <v>Kazakhstan</v>
      </c>
      <c r="C5014" s="1" t="s">
        <v>9</v>
      </c>
    </row>
    <row r="5015" spans="1:3" x14ac:dyDescent="0.3">
      <c r="A5015" s="1" t="s">
        <v>6615</v>
      </c>
      <c r="B5015" s="1" t="str">
        <f t="shared" si="78"/>
        <v>Russia</v>
      </c>
      <c r="C5015" s="1" t="s">
        <v>9</v>
      </c>
    </row>
    <row r="5016" spans="1:3" x14ac:dyDescent="0.3">
      <c r="A5016" s="1" t="s">
        <v>3373</v>
      </c>
      <c r="B5016" s="1" t="str">
        <f t="shared" si="78"/>
        <v>Russia</v>
      </c>
      <c r="C5016" s="1" t="s">
        <v>9</v>
      </c>
    </row>
    <row r="5017" spans="1:3" x14ac:dyDescent="0.3">
      <c r="A5017" s="1" t="s">
        <v>130</v>
      </c>
      <c r="B5017" s="1" t="str">
        <f t="shared" si="78"/>
        <v>Kazakhstan</v>
      </c>
      <c r="C5017" s="1" t="s">
        <v>9</v>
      </c>
    </row>
    <row r="5018" spans="1:3" x14ac:dyDescent="0.3">
      <c r="A5018" s="1" t="s">
        <v>6615</v>
      </c>
      <c r="B5018" s="1" t="str">
        <f t="shared" si="78"/>
        <v>Russia</v>
      </c>
      <c r="C5018" s="1" t="s">
        <v>9</v>
      </c>
    </row>
    <row r="5019" spans="1:3" x14ac:dyDescent="0.3">
      <c r="A5019" s="1" t="s">
        <v>212</v>
      </c>
      <c r="B5019" s="1" t="str">
        <f t="shared" si="78"/>
        <v>Russia</v>
      </c>
      <c r="C5019" s="1" t="s">
        <v>9</v>
      </c>
    </row>
    <row r="5020" spans="1:3" x14ac:dyDescent="0.3">
      <c r="A5020" s="1" t="s">
        <v>130</v>
      </c>
      <c r="B5020" s="1" t="str">
        <f t="shared" si="78"/>
        <v>Kazakhstan</v>
      </c>
      <c r="C5020" s="1" t="s">
        <v>9</v>
      </c>
    </row>
    <row r="5021" spans="1:3" x14ac:dyDescent="0.3">
      <c r="A5021" s="1" t="s">
        <v>4249</v>
      </c>
      <c r="B5021" s="1" t="str">
        <f t="shared" si="78"/>
        <v>USA</v>
      </c>
      <c r="C5021" s="1" t="s">
        <v>9</v>
      </c>
    </row>
    <row r="5022" spans="1:3" x14ac:dyDescent="0.3">
      <c r="A5022" s="1" t="s">
        <v>6482</v>
      </c>
      <c r="B5022" s="1" t="str">
        <f t="shared" si="78"/>
        <v>Russia</v>
      </c>
      <c r="C5022" s="1" t="s">
        <v>9</v>
      </c>
    </row>
    <row r="5023" spans="1:3" x14ac:dyDescent="0.3">
      <c r="A5023" s="1" t="s">
        <v>130</v>
      </c>
      <c r="B5023" s="1" t="str">
        <f t="shared" si="78"/>
        <v>Kazakhstan</v>
      </c>
      <c r="C5023" s="1" t="s">
        <v>9</v>
      </c>
    </row>
    <row r="5024" spans="1:3" x14ac:dyDescent="0.3">
      <c r="A5024" s="1" t="s">
        <v>714</v>
      </c>
      <c r="B5024" s="1" t="str">
        <f t="shared" si="78"/>
        <v>Japan</v>
      </c>
      <c r="C5024" s="1" t="s">
        <v>9</v>
      </c>
    </row>
    <row r="5025" spans="1:3" x14ac:dyDescent="0.3">
      <c r="A5025" s="1" t="s">
        <v>4149</v>
      </c>
      <c r="B5025" s="1" t="str">
        <f t="shared" si="78"/>
        <v>USA</v>
      </c>
      <c r="C5025" s="1" t="s">
        <v>257</v>
      </c>
    </row>
    <row r="5026" spans="1:3" x14ac:dyDescent="0.3">
      <c r="A5026" s="1" t="s">
        <v>6615</v>
      </c>
      <c r="B5026" s="1" t="str">
        <f t="shared" si="78"/>
        <v>Russia</v>
      </c>
      <c r="C5026" s="1" t="s">
        <v>9</v>
      </c>
    </row>
    <row r="5027" spans="1:3" x14ac:dyDescent="0.3">
      <c r="A5027" s="1" t="s">
        <v>3373</v>
      </c>
      <c r="B5027" s="1" t="str">
        <f t="shared" si="78"/>
        <v>Russia</v>
      </c>
      <c r="C5027" s="1" t="s">
        <v>9</v>
      </c>
    </row>
    <row r="5028" spans="1:3" x14ac:dyDescent="0.3">
      <c r="A5028" s="1" t="s">
        <v>3160</v>
      </c>
      <c r="B5028" s="1" t="str">
        <f t="shared" si="78"/>
        <v>USA</v>
      </c>
      <c r="C5028" s="1" t="s">
        <v>9</v>
      </c>
    </row>
    <row r="5029" spans="1:3" x14ac:dyDescent="0.3">
      <c r="A5029" s="1" t="s">
        <v>10047</v>
      </c>
      <c r="B5029" s="1" t="str">
        <f t="shared" si="78"/>
        <v>France</v>
      </c>
      <c r="C5029" s="1" t="s">
        <v>9</v>
      </c>
    </row>
    <row r="5030" spans="1:3" x14ac:dyDescent="0.3">
      <c r="A5030" s="1" t="s">
        <v>6615</v>
      </c>
      <c r="B5030" s="1" t="str">
        <f t="shared" si="78"/>
        <v>Russia</v>
      </c>
      <c r="C5030" s="1" t="s">
        <v>9</v>
      </c>
    </row>
    <row r="5031" spans="1:3" x14ac:dyDescent="0.3">
      <c r="A5031" s="1" t="s">
        <v>3373</v>
      </c>
      <c r="B5031" s="1" t="str">
        <f t="shared" si="78"/>
        <v>Russia</v>
      </c>
      <c r="C5031" s="1" t="s">
        <v>9</v>
      </c>
    </row>
    <row r="5032" spans="1:3" x14ac:dyDescent="0.3">
      <c r="A5032" s="1" t="s">
        <v>6615</v>
      </c>
      <c r="B5032" s="1" t="str">
        <f t="shared" si="78"/>
        <v>Russia</v>
      </c>
      <c r="C5032" s="1" t="s">
        <v>9</v>
      </c>
    </row>
    <row r="5033" spans="1:3" x14ac:dyDescent="0.3">
      <c r="A5033" s="1" t="s">
        <v>1561</v>
      </c>
      <c r="B5033" s="1" t="str">
        <f t="shared" si="78"/>
        <v>Russia</v>
      </c>
      <c r="C5033" s="1" t="s">
        <v>9</v>
      </c>
    </row>
    <row r="5034" spans="1:3" x14ac:dyDescent="0.3">
      <c r="A5034" s="1" t="s">
        <v>6615</v>
      </c>
      <c r="B5034" s="1" t="str">
        <f t="shared" si="78"/>
        <v>Russia</v>
      </c>
      <c r="C5034" s="1" t="s">
        <v>9</v>
      </c>
    </row>
    <row r="5035" spans="1:3" x14ac:dyDescent="0.3">
      <c r="A5035" s="1" t="s">
        <v>114</v>
      </c>
      <c r="B5035" s="1" t="str">
        <f t="shared" si="78"/>
        <v>USA</v>
      </c>
      <c r="C5035" s="1" t="s">
        <v>9</v>
      </c>
    </row>
    <row r="5036" spans="1:3" x14ac:dyDescent="0.3">
      <c r="A5036" s="1" t="s">
        <v>1561</v>
      </c>
      <c r="B5036" s="1" t="str">
        <f t="shared" si="78"/>
        <v>Russia</v>
      </c>
      <c r="C5036" s="1" t="s">
        <v>9</v>
      </c>
    </row>
    <row r="5037" spans="1:3" x14ac:dyDescent="0.3">
      <c r="A5037" s="1" t="s">
        <v>130</v>
      </c>
      <c r="B5037" s="1" t="str">
        <f t="shared" si="78"/>
        <v>Kazakhstan</v>
      </c>
      <c r="C5037" s="1" t="s">
        <v>9</v>
      </c>
    </row>
    <row r="5038" spans="1:3" x14ac:dyDescent="0.3">
      <c r="A5038" s="1" t="s">
        <v>1630</v>
      </c>
      <c r="B5038" s="1" t="str">
        <f t="shared" si="78"/>
        <v>Kazakhstan</v>
      </c>
      <c r="C5038" s="1" t="s">
        <v>9</v>
      </c>
    </row>
    <row r="5039" spans="1:3" x14ac:dyDescent="0.3">
      <c r="A5039" s="1" t="s">
        <v>130</v>
      </c>
      <c r="B5039" s="1" t="str">
        <f t="shared" si="78"/>
        <v>Kazakhstan</v>
      </c>
      <c r="C5039" s="1" t="s">
        <v>9</v>
      </c>
    </row>
    <row r="5040" spans="1:3" x14ac:dyDescent="0.3">
      <c r="A5040" s="1" t="s">
        <v>3373</v>
      </c>
      <c r="B5040" s="1" t="str">
        <f t="shared" si="78"/>
        <v>Russia</v>
      </c>
      <c r="C5040" s="1" t="s">
        <v>9</v>
      </c>
    </row>
    <row r="5041" spans="1:3" x14ac:dyDescent="0.3">
      <c r="A5041" s="1" t="s">
        <v>565</v>
      </c>
      <c r="B5041" s="1" t="str">
        <f t="shared" si="78"/>
        <v>Kazakhstan</v>
      </c>
      <c r="C5041" s="1" t="s">
        <v>9</v>
      </c>
    </row>
    <row r="5042" spans="1:3" x14ac:dyDescent="0.3">
      <c r="A5042" s="1" t="s">
        <v>3926</v>
      </c>
      <c r="B5042" s="1" t="str">
        <f t="shared" si="78"/>
        <v>Kazakhstan</v>
      </c>
      <c r="C5042" s="1" t="s">
        <v>9</v>
      </c>
    </row>
    <row r="5043" spans="1:3" x14ac:dyDescent="0.3">
      <c r="A5043" s="1" t="s">
        <v>6615</v>
      </c>
      <c r="B5043" s="1" t="str">
        <f t="shared" si="78"/>
        <v>Russia</v>
      </c>
      <c r="C5043" s="1" t="s">
        <v>9</v>
      </c>
    </row>
    <row r="5044" spans="1:3" x14ac:dyDescent="0.3">
      <c r="A5044" s="1" t="s">
        <v>3160</v>
      </c>
      <c r="B5044" s="1" t="str">
        <f t="shared" si="78"/>
        <v>USA</v>
      </c>
      <c r="C5044" s="1" t="s">
        <v>9</v>
      </c>
    </row>
    <row r="5045" spans="1:3" x14ac:dyDescent="0.3">
      <c r="A5045" s="1" t="s">
        <v>3373</v>
      </c>
      <c r="B5045" s="1" t="str">
        <f t="shared" si="78"/>
        <v>Russia</v>
      </c>
      <c r="C5045" s="1" t="s">
        <v>9</v>
      </c>
    </row>
    <row r="5046" spans="1:3" x14ac:dyDescent="0.3">
      <c r="A5046" s="1" t="s">
        <v>5</v>
      </c>
      <c r="B5046" s="1" t="str">
        <f t="shared" si="78"/>
        <v>Russia</v>
      </c>
      <c r="C5046" s="1" t="s">
        <v>9</v>
      </c>
    </row>
    <row r="5047" spans="1:3" x14ac:dyDescent="0.3">
      <c r="A5047" s="1" t="s">
        <v>212</v>
      </c>
      <c r="B5047" s="1" t="str">
        <f t="shared" si="78"/>
        <v>Russia</v>
      </c>
      <c r="C5047" s="1" t="s">
        <v>117</v>
      </c>
    </row>
    <row r="5048" spans="1:3" x14ac:dyDescent="0.3">
      <c r="A5048" s="1" t="s">
        <v>75</v>
      </c>
      <c r="B5048" s="1" t="str">
        <f t="shared" si="78"/>
        <v>USA</v>
      </c>
      <c r="C5048" s="1" t="s">
        <v>9</v>
      </c>
    </row>
    <row r="5049" spans="1:3" x14ac:dyDescent="0.3">
      <c r="A5049" s="1" t="s">
        <v>1630</v>
      </c>
      <c r="B5049" s="1" t="str">
        <f t="shared" si="78"/>
        <v>Kazakhstan</v>
      </c>
      <c r="C5049" s="1" t="s">
        <v>9</v>
      </c>
    </row>
    <row r="5050" spans="1:3" x14ac:dyDescent="0.3">
      <c r="A5050" s="1" t="s">
        <v>5</v>
      </c>
      <c r="B5050" s="1" t="str">
        <f t="shared" si="78"/>
        <v>Russia</v>
      </c>
      <c r="C5050" s="1" t="s">
        <v>9</v>
      </c>
    </row>
    <row r="5051" spans="1:3" x14ac:dyDescent="0.3">
      <c r="A5051" s="1" t="s">
        <v>3160</v>
      </c>
      <c r="B5051" s="1" t="str">
        <f t="shared" si="78"/>
        <v>USA</v>
      </c>
      <c r="C5051" s="1" t="s">
        <v>9</v>
      </c>
    </row>
    <row r="5052" spans="1:3" x14ac:dyDescent="0.3">
      <c r="A5052" s="1" t="s">
        <v>4092</v>
      </c>
      <c r="B5052" s="1" t="str">
        <f t="shared" si="78"/>
        <v>USA</v>
      </c>
      <c r="C5052" s="1" t="s">
        <v>9</v>
      </c>
    </row>
    <row r="5053" spans="1:3" x14ac:dyDescent="0.3">
      <c r="A5053" s="1" t="s">
        <v>6615</v>
      </c>
      <c r="B5053" s="1" t="str">
        <f t="shared" si="78"/>
        <v>Russia</v>
      </c>
      <c r="C5053" s="1" t="s">
        <v>9</v>
      </c>
    </row>
    <row r="5054" spans="1:3" x14ac:dyDescent="0.3">
      <c r="A5054" s="1" t="s">
        <v>1561</v>
      </c>
      <c r="B5054" s="1" t="str">
        <f t="shared" si="78"/>
        <v>Russia</v>
      </c>
      <c r="C5054" s="1" t="s">
        <v>9</v>
      </c>
    </row>
    <row r="5055" spans="1:3" x14ac:dyDescent="0.3">
      <c r="A5055" s="1" t="s">
        <v>5</v>
      </c>
      <c r="B5055" s="1" t="str">
        <f t="shared" si="78"/>
        <v>Russia</v>
      </c>
      <c r="C5055" s="1" t="s">
        <v>9</v>
      </c>
    </row>
    <row r="5056" spans="1:3" x14ac:dyDescent="0.3">
      <c r="A5056" s="1" t="s">
        <v>114</v>
      </c>
      <c r="B5056" s="1" t="str">
        <f t="shared" si="78"/>
        <v>USA</v>
      </c>
      <c r="C5056" s="1" t="s">
        <v>9</v>
      </c>
    </row>
    <row r="5057" spans="1:3" x14ac:dyDescent="0.3">
      <c r="A5057" s="1" t="s">
        <v>5301</v>
      </c>
      <c r="B5057" s="1" t="str">
        <f t="shared" si="78"/>
        <v>China</v>
      </c>
      <c r="C5057" s="1" t="s">
        <v>257</v>
      </c>
    </row>
    <row r="5058" spans="1:3" x14ac:dyDescent="0.3">
      <c r="A5058" s="1" t="s">
        <v>6615</v>
      </c>
      <c r="B5058" s="1" t="str">
        <f t="shared" ref="B5058:B5121" si="79">TRIM(MID(A5058, FIND("|", SUBSTITUTE(A5058, ",", "|", LEN(A5058) - LEN(SUBSTITUTE(A5058,",", "" )))) + 1, LEN(A5058)))</f>
        <v>Russia</v>
      </c>
      <c r="C5058" s="1" t="s">
        <v>9</v>
      </c>
    </row>
    <row r="5059" spans="1:3" x14ac:dyDescent="0.3">
      <c r="A5059" s="1" t="s">
        <v>5</v>
      </c>
      <c r="B5059" s="1" t="str">
        <f t="shared" si="79"/>
        <v>Russia</v>
      </c>
      <c r="C5059" s="1" t="s">
        <v>9</v>
      </c>
    </row>
    <row r="5060" spans="1:3" x14ac:dyDescent="0.3">
      <c r="A5060" s="1" t="s">
        <v>6482</v>
      </c>
      <c r="B5060" s="1" t="str">
        <f t="shared" si="79"/>
        <v>Russia</v>
      </c>
      <c r="C5060" s="1" t="s">
        <v>9</v>
      </c>
    </row>
    <row r="5061" spans="1:3" x14ac:dyDescent="0.3">
      <c r="A5061" s="1" t="s">
        <v>27</v>
      </c>
      <c r="B5061" s="1" t="str">
        <f t="shared" si="79"/>
        <v>USA</v>
      </c>
      <c r="C5061" s="1" t="s">
        <v>9</v>
      </c>
    </row>
    <row r="5062" spans="1:3" x14ac:dyDescent="0.3">
      <c r="A5062" s="1" t="s">
        <v>565</v>
      </c>
      <c r="B5062" s="1" t="str">
        <f t="shared" si="79"/>
        <v>Kazakhstan</v>
      </c>
      <c r="C5062" s="1" t="s">
        <v>9</v>
      </c>
    </row>
    <row r="5063" spans="1:3" x14ac:dyDescent="0.3">
      <c r="A5063" s="1" t="s">
        <v>5</v>
      </c>
      <c r="B5063" s="1" t="str">
        <f t="shared" si="79"/>
        <v>Russia</v>
      </c>
      <c r="C5063" s="1" t="s">
        <v>9</v>
      </c>
    </row>
    <row r="5064" spans="1:3" x14ac:dyDescent="0.3">
      <c r="A5064" s="1" t="s">
        <v>130</v>
      </c>
      <c r="B5064" s="1" t="str">
        <f t="shared" si="79"/>
        <v>Kazakhstan</v>
      </c>
      <c r="C5064" s="1" t="s">
        <v>9</v>
      </c>
    </row>
    <row r="5065" spans="1:3" x14ac:dyDescent="0.3">
      <c r="A5065" s="1" t="s">
        <v>6615</v>
      </c>
      <c r="B5065" s="1" t="str">
        <f t="shared" si="79"/>
        <v>Russia</v>
      </c>
      <c r="C5065" s="1" t="s">
        <v>9</v>
      </c>
    </row>
    <row r="5066" spans="1:3" x14ac:dyDescent="0.3">
      <c r="A5066" s="1" t="s">
        <v>212</v>
      </c>
      <c r="B5066" s="1" t="str">
        <f t="shared" si="79"/>
        <v>Russia</v>
      </c>
      <c r="C5066" s="1" t="s">
        <v>9</v>
      </c>
    </row>
    <row r="5067" spans="1:3" x14ac:dyDescent="0.3">
      <c r="A5067" s="1" t="s">
        <v>6482</v>
      </c>
      <c r="B5067" s="1" t="str">
        <f t="shared" si="79"/>
        <v>Russia</v>
      </c>
      <c r="C5067" s="1" t="s">
        <v>9</v>
      </c>
    </row>
    <row r="5068" spans="1:3" x14ac:dyDescent="0.3">
      <c r="A5068" s="1" t="s">
        <v>6615</v>
      </c>
      <c r="B5068" s="1" t="str">
        <f t="shared" si="79"/>
        <v>Russia</v>
      </c>
      <c r="C5068" s="1" t="s">
        <v>9</v>
      </c>
    </row>
    <row r="5069" spans="1:3" x14ac:dyDescent="0.3">
      <c r="A5069" s="1" t="s">
        <v>6959</v>
      </c>
      <c r="B5069" s="1" t="str">
        <f t="shared" si="79"/>
        <v>Kenya</v>
      </c>
      <c r="C5069" s="1" t="s">
        <v>9</v>
      </c>
    </row>
    <row r="5070" spans="1:3" x14ac:dyDescent="0.3">
      <c r="A5070" s="1" t="s">
        <v>6482</v>
      </c>
      <c r="B5070" s="1" t="str">
        <f t="shared" si="79"/>
        <v>Russia</v>
      </c>
      <c r="C5070" s="1" t="s">
        <v>9</v>
      </c>
    </row>
    <row r="5071" spans="1:3" x14ac:dyDescent="0.3">
      <c r="A5071" s="1" t="s">
        <v>3160</v>
      </c>
      <c r="B5071" s="1" t="str">
        <f t="shared" si="79"/>
        <v>USA</v>
      </c>
      <c r="C5071" s="1" t="s">
        <v>9</v>
      </c>
    </row>
    <row r="5072" spans="1:3" x14ac:dyDescent="0.3">
      <c r="A5072" s="1" t="s">
        <v>1561</v>
      </c>
      <c r="B5072" s="1" t="str">
        <f t="shared" si="79"/>
        <v>Russia</v>
      </c>
      <c r="C5072" s="1" t="s">
        <v>9</v>
      </c>
    </row>
    <row r="5073" spans="1:3" x14ac:dyDescent="0.3">
      <c r="A5073" s="1" t="s">
        <v>130</v>
      </c>
      <c r="B5073" s="1" t="str">
        <f t="shared" si="79"/>
        <v>Kazakhstan</v>
      </c>
      <c r="C5073" s="1" t="s">
        <v>9</v>
      </c>
    </row>
    <row r="5074" spans="1:3" x14ac:dyDescent="0.3">
      <c r="A5074" s="1" t="s">
        <v>6482</v>
      </c>
      <c r="B5074" s="1" t="str">
        <f t="shared" si="79"/>
        <v>Russia</v>
      </c>
      <c r="C5074" s="1" t="s">
        <v>9</v>
      </c>
    </row>
    <row r="5075" spans="1:3" x14ac:dyDescent="0.3">
      <c r="A5075" s="1" t="s">
        <v>6482</v>
      </c>
      <c r="B5075" s="1" t="str">
        <f t="shared" si="79"/>
        <v>Russia</v>
      </c>
      <c r="C5075" s="1" t="s">
        <v>9</v>
      </c>
    </row>
    <row r="5076" spans="1:3" x14ac:dyDescent="0.3">
      <c r="A5076" s="1" t="s">
        <v>5723</v>
      </c>
      <c r="B5076" s="1" t="str">
        <f t="shared" si="79"/>
        <v>USA</v>
      </c>
      <c r="C5076" s="1" t="s">
        <v>9</v>
      </c>
    </row>
    <row r="5077" spans="1:3" x14ac:dyDescent="0.3">
      <c r="A5077" s="1" t="s">
        <v>6615</v>
      </c>
      <c r="B5077" s="1" t="str">
        <f t="shared" si="79"/>
        <v>Russia</v>
      </c>
      <c r="C5077" s="1" t="s">
        <v>257</v>
      </c>
    </row>
    <row r="5078" spans="1:3" x14ac:dyDescent="0.3">
      <c r="A5078" s="1" t="s">
        <v>6482</v>
      </c>
      <c r="B5078" s="1" t="str">
        <f t="shared" si="79"/>
        <v>Russia</v>
      </c>
      <c r="C5078" s="1" t="s">
        <v>9</v>
      </c>
    </row>
    <row r="5079" spans="1:3" x14ac:dyDescent="0.3">
      <c r="A5079" s="1" t="s">
        <v>130</v>
      </c>
      <c r="B5079" s="1" t="str">
        <f t="shared" si="79"/>
        <v>Kazakhstan</v>
      </c>
      <c r="C5079" s="1" t="s">
        <v>9</v>
      </c>
    </row>
    <row r="5080" spans="1:3" x14ac:dyDescent="0.3">
      <c r="A5080" s="1" t="s">
        <v>1630</v>
      </c>
      <c r="B5080" s="1" t="str">
        <f t="shared" si="79"/>
        <v>Kazakhstan</v>
      </c>
      <c r="C5080" s="1" t="s">
        <v>9</v>
      </c>
    </row>
    <row r="5081" spans="1:3" x14ac:dyDescent="0.3">
      <c r="A5081" s="1" t="s">
        <v>5</v>
      </c>
      <c r="B5081" s="1" t="str">
        <f t="shared" si="79"/>
        <v>Russia</v>
      </c>
      <c r="C5081" s="1" t="s">
        <v>9</v>
      </c>
    </row>
    <row r="5082" spans="1:3" x14ac:dyDescent="0.3">
      <c r="A5082" s="1" t="s">
        <v>4249</v>
      </c>
      <c r="B5082" s="1" t="str">
        <f t="shared" si="79"/>
        <v>USA</v>
      </c>
      <c r="C5082" s="1" t="s">
        <v>9</v>
      </c>
    </row>
    <row r="5083" spans="1:3" x14ac:dyDescent="0.3">
      <c r="A5083" s="1" t="s">
        <v>1630</v>
      </c>
      <c r="B5083" s="1" t="str">
        <f t="shared" si="79"/>
        <v>Kazakhstan</v>
      </c>
      <c r="C5083" s="1" t="s">
        <v>9</v>
      </c>
    </row>
    <row r="5084" spans="1:3" x14ac:dyDescent="0.3">
      <c r="A5084" s="1" t="s">
        <v>8845</v>
      </c>
      <c r="B5084" s="1" t="str">
        <f t="shared" si="79"/>
        <v>USA</v>
      </c>
      <c r="C5084" s="1" t="s">
        <v>9</v>
      </c>
    </row>
    <row r="5085" spans="1:3" x14ac:dyDescent="0.3">
      <c r="A5085" s="1" t="s">
        <v>5</v>
      </c>
      <c r="B5085" s="1" t="str">
        <f t="shared" si="79"/>
        <v>Russia</v>
      </c>
      <c r="C5085" s="1" t="s">
        <v>9</v>
      </c>
    </row>
    <row r="5086" spans="1:3" x14ac:dyDescent="0.3">
      <c r="A5086" s="1" t="s">
        <v>1630</v>
      </c>
      <c r="B5086" s="1" t="str">
        <f t="shared" si="79"/>
        <v>Kazakhstan</v>
      </c>
      <c r="C5086" s="1" t="s">
        <v>9</v>
      </c>
    </row>
    <row r="5087" spans="1:3" x14ac:dyDescent="0.3">
      <c r="A5087" s="1" t="s">
        <v>565</v>
      </c>
      <c r="B5087" s="1" t="str">
        <f t="shared" si="79"/>
        <v>Kazakhstan</v>
      </c>
      <c r="C5087" s="1" t="s">
        <v>9</v>
      </c>
    </row>
    <row r="5088" spans="1:3" x14ac:dyDescent="0.3">
      <c r="A5088" s="1" t="s">
        <v>5</v>
      </c>
      <c r="B5088" s="1" t="str">
        <f t="shared" si="79"/>
        <v>Russia</v>
      </c>
      <c r="C5088" s="1" t="s">
        <v>9</v>
      </c>
    </row>
    <row r="5089" spans="1:3" x14ac:dyDescent="0.3">
      <c r="A5089" s="1" t="s">
        <v>1561</v>
      </c>
      <c r="B5089" s="1" t="str">
        <f t="shared" si="79"/>
        <v>Russia</v>
      </c>
      <c r="C5089" s="1" t="s">
        <v>9</v>
      </c>
    </row>
    <row r="5090" spans="1:3" x14ac:dyDescent="0.3">
      <c r="A5090" s="1" t="s">
        <v>130</v>
      </c>
      <c r="B5090" s="1" t="str">
        <f t="shared" si="79"/>
        <v>Kazakhstan</v>
      </c>
      <c r="C5090" s="1" t="s">
        <v>9</v>
      </c>
    </row>
    <row r="5091" spans="1:3" x14ac:dyDescent="0.3">
      <c r="A5091" s="1" t="s">
        <v>5</v>
      </c>
      <c r="B5091" s="1" t="str">
        <f t="shared" si="79"/>
        <v>Russia</v>
      </c>
      <c r="C5091" s="1" t="s">
        <v>9</v>
      </c>
    </row>
    <row r="5092" spans="1:3" x14ac:dyDescent="0.3">
      <c r="A5092" s="1" t="s">
        <v>5723</v>
      </c>
      <c r="B5092" s="1" t="str">
        <f t="shared" si="79"/>
        <v>USA</v>
      </c>
      <c r="C5092" s="1" t="s">
        <v>9</v>
      </c>
    </row>
    <row r="5093" spans="1:3" x14ac:dyDescent="0.3">
      <c r="A5093" s="1" t="s">
        <v>5557</v>
      </c>
      <c r="B5093" s="1" t="str">
        <f t="shared" si="79"/>
        <v>USA</v>
      </c>
      <c r="C5093" s="1" t="s">
        <v>9</v>
      </c>
    </row>
    <row r="5094" spans="1:3" x14ac:dyDescent="0.3">
      <c r="A5094" s="1" t="s">
        <v>5301</v>
      </c>
      <c r="B5094" s="1" t="str">
        <f t="shared" si="79"/>
        <v>China</v>
      </c>
      <c r="C5094" s="1" t="s">
        <v>257</v>
      </c>
    </row>
    <row r="5095" spans="1:3" x14ac:dyDescent="0.3">
      <c r="A5095" s="1" t="s">
        <v>5</v>
      </c>
      <c r="B5095" s="1" t="str">
        <f t="shared" si="79"/>
        <v>Russia</v>
      </c>
      <c r="C5095" s="1" t="s">
        <v>9</v>
      </c>
    </row>
    <row r="5096" spans="1:3" x14ac:dyDescent="0.3">
      <c r="A5096" s="1" t="s">
        <v>1561</v>
      </c>
      <c r="B5096" s="1" t="str">
        <f t="shared" si="79"/>
        <v>Russia</v>
      </c>
      <c r="C5096" s="1" t="s">
        <v>257</v>
      </c>
    </row>
    <row r="5097" spans="1:3" x14ac:dyDescent="0.3">
      <c r="A5097" s="1" t="s">
        <v>6899</v>
      </c>
      <c r="B5097" s="1" t="str">
        <f t="shared" si="79"/>
        <v>Russia</v>
      </c>
      <c r="C5097" s="1" t="s">
        <v>9</v>
      </c>
    </row>
    <row r="5098" spans="1:3" x14ac:dyDescent="0.3">
      <c r="A5098" s="1" t="s">
        <v>5</v>
      </c>
      <c r="B5098" s="1" t="str">
        <f t="shared" si="79"/>
        <v>Russia</v>
      </c>
      <c r="C5098" s="1" t="s">
        <v>9</v>
      </c>
    </row>
    <row r="5099" spans="1:3" x14ac:dyDescent="0.3">
      <c r="A5099" s="1" t="s">
        <v>1630</v>
      </c>
      <c r="B5099" s="1" t="str">
        <f t="shared" si="79"/>
        <v>Kazakhstan</v>
      </c>
      <c r="C5099" s="1" t="s">
        <v>9</v>
      </c>
    </row>
    <row r="5100" spans="1:3" x14ac:dyDescent="0.3">
      <c r="A5100" s="1" t="s">
        <v>6615</v>
      </c>
      <c r="B5100" s="1" t="str">
        <f t="shared" si="79"/>
        <v>Russia</v>
      </c>
      <c r="C5100" s="1" t="s">
        <v>9</v>
      </c>
    </row>
    <row r="5101" spans="1:3" x14ac:dyDescent="0.3">
      <c r="A5101" s="1" t="s">
        <v>5</v>
      </c>
      <c r="B5101" s="1" t="str">
        <f t="shared" si="79"/>
        <v>Russia</v>
      </c>
      <c r="C5101" s="1" t="s">
        <v>9</v>
      </c>
    </row>
    <row r="5102" spans="1:3" x14ac:dyDescent="0.3">
      <c r="A5102" s="1" t="s">
        <v>3373</v>
      </c>
      <c r="B5102" s="1" t="str">
        <f t="shared" si="79"/>
        <v>Russia</v>
      </c>
      <c r="C5102" s="1" t="s">
        <v>9</v>
      </c>
    </row>
    <row r="5103" spans="1:3" x14ac:dyDescent="0.3">
      <c r="A5103" s="1" t="s">
        <v>1561</v>
      </c>
      <c r="B5103" s="1" t="str">
        <f t="shared" si="79"/>
        <v>Russia</v>
      </c>
      <c r="C5103" s="1" t="s">
        <v>9</v>
      </c>
    </row>
    <row r="5104" spans="1:3" x14ac:dyDescent="0.3">
      <c r="A5104" s="1" t="s">
        <v>4200</v>
      </c>
      <c r="B5104" s="1" t="str">
        <f t="shared" si="79"/>
        <v>Kazakhstan</v>
      </c>
      <c r="C5104" s="1" t="s">
        <v>9</v>
      </c>
    </row>
    <row r="5105" spans="1:3" x14ac:dyDescent="0.3">
      <c r="A5105" s="1" t="s">
        <v>6482</v>
      </c>
      <c r="B5105" s="1" t="str">
        <f t="shared" si="79"/>
        <v>Russia</v>
      </c>
      <c r="C5105" s="1" t="s">
        <v>9</v>
      </c>
    </row>
    <row r="5106" spans="1:3" x14ac:dyDescent="0.3">
      <c r="A5106" s="1" t="s">
        <v>6482</v>
      </c>
      <c r="B5106" s="1" t="str">
        <f t="shared" si="79"/>
        <v>Russia</v>
      </c>
      <c r="C5106" s="1" t="s">
        <v>9</v>
      </c>
    </row>
    <row r="5107" spans="1:3" x14ac:dyDescent="0.3">
      <c r="A5107" s="1" t="s">
        <v>5</v>
      </c>
      <c r="B5107" s="1" t="str">
        <f t="shared" si="79"/>
        <v>Russia</v>
      </c>
      <c r="C5107" s="1" t="s">
        <v>9</v>
      </c>
    </row>
    <row r="5108" spans="1:3" x14ac:dyDescent="0.3">
      <c r="A5108" s="1" t="s">
        <v>4249</v>
      </c>
      <c r="B5108" s="1" t="str">
        <f t="shared" si="79"/>
        <v>USA</v>
      </c>
      <c r="C5108" s="1" t="s">
        <v>9</v>
      </c>
    </row>
    <row r="5109" spans="1:3" x14ac:dyDescent="0.3">
      <c r="A5109" s="1" t="s">
        <v>130</v>
      </c>
      <c r="B5109" s="1" t="str">
        <f t="shared" si="79"/>
        <v>Kazakhstan</v>
      </c>
      <c r="C5109" s="1" t="s">
        <v>9</v>
      </c>
    </row>
    <row r="5110" spans="1:3" x14ac:dyDescent="0.3">
      <c r="A5110" s="1" t="s">
        <v>5723</v>
      </c>
      <c r="B5110" s="1" t="str">
        <f t="shared" si="79"/>
        <v>USA</v>
      </c>
      <c r="C5110" s="1" t="s">
        <v>9</v>
      </c>
    </row>
    <row r="5111" spans="1:3" x14ac:dyDescent="0.3">
      <c r="A5111" s="1" t="s">
        <v>11</v>
      </c>
      <c r="B5111" s="1" t="str">
        <f t="shared" si="79"/>
        <v>USA</v>
      </c>
      <c r="C5111" s="1" t="s">
        <v>9</v>
      </c>
    </row>
    <row r="5112" spans="1:3" x14ac:dyDescent="0.3">
      <c r="A5112" s="1" t="s">
        <v>5</v>
      </c>
      <c r="B5112" s="1" t="str">
        <f t="shared" si="79"/>
        <v>Russia</v>
      </c>
      <c r="C5112" s="1" t="s">
        <v>9</v>
      </c>
    </row>
    <row r="5113" spans="1:3" x14ac:dyDescent="0.3">
      <c r="A5113" s="1" t="s">
        <v>565</v>
      </c>
      <c r="B5113" s="1" t="str">
        <f t="shared" si="79"/>
        <v>Kazakhstan</v>
      </c>
      <c r="C5113" s="1" t="s">
        <v>9</v>
      </c>
    </row>
    <row r="5114" spans="1:3" x14ac:dyDescent="0.3">
      <c r="A5114" s="1" t="s">
        <v>1630</v>
      </c>
      <c r="B5114" s="1" t="str">
        <f t="shared" si="79"/>
        <v>Kazakhstan</v>
      </c>
      <c r="C5114" s="1" t="s">
        <v>9</v>
      </c>
    </row>
    <row r="5115" spans="1:3" x14ac:dyDescent="0.3">
      <c r="A5115" s="1" t="s">
        <v>212</v>
      </c>
      <c r="B5115" s="1" t="str">
        <f t="shared" si="79"/>
        <v>Russia</v>
      </c>
      <c r="C5115" s="1" t="s">
        <v>257</v>
      </c>
    </row>
    <row r="5116" spans="1:3" x14ac:dyDescent="0.3">
      <c r="A5116" s="1" t="s">
        <v>6482</v>
      </c>
      <c r="B5116" s="1" t="str">
        <f t="shared" si="79"/>
        <v>Russia</v>
      </c>
      <c r="C5116" s="1" t="s">
        <v>9</v>
      </c>
    </row>
    <row r="5117" spans="1:3" x14ac:dyDescent="0.3">
      <c r="A5117" s="1" t="s">
        <v>3373</v>
      </c>
      <c r="B5117" s="1" t="str">
        <f t="shared" si="79"/>
        <v>Russia</v>
      </c>
      <c r="C5117" s="1" t="s">
        <v>9</v>
      </c>
    </row>
    <row r="5118" spans="1:3" x14ac:dyDescent="0.3">
      <c r="A5118" s="1" t="s">
        <v>3160</v>
      </c>
      <c r="B5118" s="1" t="str">
        <f t="shared" si="79"/>
        <v>USA</v>
      </c>
      <c r="C5118" s="1" t="s">
        <v>9</v>
      </c>
    </row>
    <row r="5119" spans="1:3" x14ac:dyDescent="0.3">
      <c r="A5119" s="1" t="s">
        <v>6795</v>
      </c>
      <c r="B5119" s="1" t="str">
        <f t="shared" si="79"/>
        <v>Kazakhstan</v>
      </c>
      <c r="C5119" s="1" t="s">
        <v>9</v>
      </c>
    </row>
    <row r="5120" spans="1:3" x14ac:dyDescent="0.3">
      <c r="A5120" s="1" t="s">
        <v>5</v>
      </c>
      <c r="B5120" s="1" t="str">
        <f t="shared" si="79"/>
        <v>Russia</v>
      </c>
      <c r="C5120" s="1" t="s">
        <v>9</v>
      </c>
    </row>
    <row r="5121" spans="1:3" x14ac:dyDescent="0.3">
      <c r="A5121" s="1" t="s">
        <v>130</v>
      </c>
      <c r="B5121" s="1" t="str">
        <f t="shared" si="79"/>
        <v>Kazakhstan</v>
      </c>
      <c r="C5121" s="1" t="s">
        <v>9</v>
      </c>
    </row>
    <row r="5122" spans="1:3" x14ac:dyDescent="0.3">
      <c r="A5122" s="1" t="s">
        <v>6795</v>
      </c>
      <c r="B5122" s="1" t="str">
        <f t="shared" ref="B5122:B5185" si="80">TRIM(MID(A5122, FIND("|", SUBSTITUTE(A5122, ",", "|", LEN(A5122) - LEN(SUBSTITUTE(A5122,",", "" )))) + 1, LEN(A5122)))</f>
        <v>Kazakhstan</v>
      </c>
      <c r="C5122" s="1" t="s">
        <v>9</v>
      </c>
    </row>
    <row r="5123" spans="1:3" x14ac:dyDescent="0.3">
      <c r="A5123" s="1" t="s">
        <v>6482</v>
      </c>
      <c r="B5123" s="1" t="str">
        <f t="shared" si="80"/>
        <v>Russia</v>
      </c>
      <c r="C5123" s="1" t="s">
        <v>9</v>
      </c>
    </row>
    <row r="5124" spans="1:3" x14ac:dyDescent="0.3">
      <c r="A5124" s="1" t="s">
        <v>5</v>
      </c>
      <c r="B5124" s="1" t="str">
        <f t="shared" si="80"/>
        <v>Russia</v>
      </c>
      <c r="C5124" s="1" t="s">
        <v>9</v>
      </c>
    </row>
    <row r="5125" spans="1:3" x14ac:dyDescent="0.3">
      <c r="A5125" s="1" t="s">
        <v>6615</v>
      </c>
      <c r="B5125" s="1" t="str">
        <f t="shared" si="80"/>
        <v>Russia</v>
      </c>
      <c r="C5125" s="1" t="s">
        <v>9</v>
      </c>
    </row>
    <row r="5126" spans="1:3" x14ac:dyDescent="0.3">
      <c r="A5126" s="1" t="s">
        <v>5</v>
      </c>
      <c r="B5126" s="1" t="str">
        <f t="shared" si="80"/>
        <v>Russia</v>
      </c>
      <c r="C5126" s="1" t="s">
        <v>9</v>
      </c>
    </row>
    <row r="5127" spans="1:3" x14ac:dyDescent="0.3">
      <c r="A5127" s="1" t="s">
        <v>6482</v>
      </c>
      <c r="B5127" s="1" t="str">
        <f t="shared" si="80"/>
        <v>Russia</v>
      </c>
      <c r="C5127" s="1" t="s">
        <v>9</v>
      </c>
    </row>
    <row r="5128" spans="1:3" x14ac:dyDescent="0.3">
      <c r="A5128" s="1" t="s">
        <v>5</v>
      </c>
      <c r="B5128" s="1" t="str">
        <f t="shared" si="80"/>
        <v>Russia</v>
      </c>
      <c r="C5128" s="1" t="s">
        <v>9</v>
      </c>
    </row>
    <row r="5129" spans="1:3" x14ac:dyDescent="0.3">
      <c r="A5129" s="1" t="s">
        <v>3160</v>
      </c>
      <c r="B5129" s="1" t="str">
        <f t="shared" si="80"/>
        <v>USA</v>
      </c>
      <c r="C5129" s="1" t="s">
        <v>9</v>
      </c>
    </row>
    <row r="5130" spans="1:3" x14ac:dyDescent="0.3">
      <c r="A5130" s="1" t="s">
        <v>130</v>
      </c>
      <c r="B5130" s="1" t="str">
        <f t="shared" si="80"/>
        <v>Kazakhstan</v>
      </c>
      <c r="C5130" s="1" t="s">
        <v>257</v>
      </c>
    </row>
    <row r="5131" spans="1:3" x14ac:dyDescent="0.3">
      <c r="A5131" s="1" t="s">
        <v>5</v>
      </c>
      <c r="B5131" s="1" t="str">
        <f t="shared" si="80"/>
        <v>Russia</v>
      </c>
      <c r="C5131" s="1" t="s">
        <v>9</v>
      </c>
    </row>
    <row r="5132" spans="1:3" x14ac:dyDescent="0.3">
      <c r="A5132" s="1" t="s">
        <v>27</v>
      </c>
      <c r="B5132" s="1" t="str">
        <f t="shared" si="80"/>
        <v>USA</v>
      </c>
      <c r="C5132" s="1" t="s">
        <v>9</v>
      </c>
    </row>
    <row r="5133" spans="1:3" x14ac:dyDescent="0.3">
      <c r="A5133" s="1" t="s">
        <v>6615</v>
      </c>
      <c r="B5133" s="1" t="str">
        <f t="shared" si="80"/>
        <v>Russia</v>
      </c>
      <c r="C5133" s="1" t="s">
        <v>9</v>
      </c>
    </row>
    <row r="5134" spans="1:3" x14ac:dyDescent="0.3">
      <c r="A5134" s="1" t="s">
        <v>130</v>
      </c>
      <c r="B5134" s="1" t="str">
        <f t="shared" si="80"/>
        <v>Kazakhstan</v>
      </c>
      <c r="C5134" s="1" t="s">
        <v>9</v>
      </c>
    </row>
    <row r="5135" spans="1:3" x14ac:dyDescent="0.3">
      <c r="A5135" s="1" t="s">
        <v>4200</v>
      </c>
      <c r="B5135" s="1" t="str">
        <f t="shared" si="80"/>
        <v>Kazakhstan</v>
      </c>
      <c r="C5135" s="1" t="s">
        <v>9</v>
      </c>
    </row>
    <row r="5136" spans="1:3" x14ac:dyDescent="0.3">
      <c r="A5136" s="1" t="s">
        <v>130</v>
      </c>
      <c r="B5136" s="1" t="str">
        <f t="shared" si="80"/>
        <v>Kazakhstan</v>
      </c>
      <c r="C5136" s="1" t="s">
        <v>9</v>
      </c>
    </row>
    <row r="5137" spans="1:3" x14ac:dyDescent="0.3">
      <c r="A5137" s="1" t="s">
        <v>8845</v>
      </c>
      <c r="B5137" s="1" t="str">
        <f t="shared" si="80"/>
        <v>USA</v>
      </c>
      <c r="C5137" s="1" t="s">
        <v>9</v>
      </c>
    </row>
    <row r="5138" spans="1:3" x14ac:dyDescent="0.3">
      <c r="A5138" s="1" t="s">
        <v>5</v>
      </c>
      <c r="B5138" s="1" t="str">
        <f t="shared" si="80"/>
        <v>Russia</v>
      </c>
      <c r="C5138" s="1" t="s">
        <v>9</v>
      </c>
    </row>
    <row r="5139" spans="1:3" x14ac:dyDescent="0.3">
      <c r="A5139" s="1" t="s">
        <v>5723</v>
      </c>
      <c r="B5139" s="1" t="str">
        <f t="shared" si="80"/>
        <v>USA</v>
      </c>
      <c r="C5139" s="1" t="s">
        <v>9</v>
      </c>
    </row>
    <row r="5140" spans="1:3" x14ac:dyDescent="0.3">
      <c r="A5140" s="1" t="s">
        <v>1561</v>
      </c>
      <c r="B5140" s="1" t="str">
        <f t="shared" si="80"/>
        <v>Russia</v>
      </c>
      <c r="C5140" s="1" t="s">
        <v>9</v>
      </c>
    </row>
    <row r="5141" spans="1:3" x14ac:dyDescent="0.3">
      <c r="A5141" s="1" t="s">
        <v>5</v>
      </c>
      <c r="B5141" s="1" t="str">
        <f t="shared" si="80"/>
        <v>Russia</v>
      </c>
      <c r="C5141" s="1" t="s">
        <v>9</v>
      </c>
    </row>
    <row r="5142" spans="1:3" x14ac:dyDescent="0.3">
      <c r="A5142" s="1" t="s">
        <v>1561</v>
      </c>
      <c r="B5142" s="1" t="str">
        <f t="shared" si="80"/>
        <v>Russia</v>
      </c>
      <c r="C5142" s="1" t="s">
        <v>9</v>
      </c>
    </row>
    <row r="5143" spans="1:3" x14ac:dyDescent="0.3">
      <c r="A5143" s="1" t="s">
        <v>6959</v>
      </c>
      <c r="B5143" s="1" t="str">
        <f t="shared" si="80"/>
        <v>Kenya</v>
      </c>
      <c r="C5143" s="1" t="s">
        <v>9</v>
      </c>
    </row>
    <row r="5144" spans="1:3" x14ac:dyDescent="0.3">
      <c r="A5144" s="1" t="s">
        <v>714</v>
      </c>
      <c r="B5144" s="1" t="str">
        <f t="shared" si="80"/>
        <v>Japan</v>
      </c>
      <c r="C5144" s="1" t="s">
        <v>9</v>
      </c>
    </row>
    <row r="5145" spans="1:3" x14ac:dyDescent="0.3">
      <c r="A5145" s="1" t="s">
        <v>4249</v>
      </c>
      <c r="B5145" s="1" t="str">
        <f t="shared" si="80"/>
        <v>USA</v>
      </c>
      <c r="C5145" s="1" t="s">
        <v>9</v>
      </c>
    </row>
    <row r="5146" spans="1:3" x14ac:dyDescent="0.3">
      <c r="A5146" s="1" t="s">
        <v>130</v>
      </c>
      <c r="B5146" s="1" t="str">
        <f t="shared" si="80"/>
        <v>Kazakhstan</v>
      </c>
      <c r="C5146" s="1" t="s">
        <v>9</v>
      </c>
    </row>
    <row r="5147" spans="1:3" x14ac:dyDescent="0.3">
      <c r="A5147" s="1" t="s">
        <v>75</v>
      </c>
      <c r="B5147" s="1" t="str">
        <f t="shared" si="80"/>
        <v>USA</v>
      </c>
      <c r="C5147" s="1" t="s">
        <v>257</v>
      </c>
    </row>
    <row r="5148" spans="1:3" x14ac:dyDescent="0.3">
      <c r="A5148" s="1" t="s">
        <v>6482</v>
      </c>
      <c r="B5148" s="1" t="str">
        <f t="shared" si="80"/>
        <v>Russia</v>
      </c>
      <c r="C5148" s="1" t="s">
        <v>9</v>
      </c>
    </row>
    <row r="5149" spans="1:3" x14ac:dyDescent="0.3">
      <c r="A5149" s="1" t="s">
        <v>5</v>
      </c>
      <c r="B5149" s="1" t="str">
        <f t="shared" si="80"/>
        <v>Russia</v>
      </c>
      <c r="C5149" s="1" t="s">
        <v>9</v>
      </c>
    </row>
    <row r="5150" spans="1:3" x14ac:dyDescent="0.3">
      <c r="A5150" s="1" t="s">
        <v>5</v>
      </c>
      <c r="B5150" s="1" t="str">
        <f t="shared" si="80"/>
        <v>Russia</v>
      </c>
      <c r="C5150" s="1" t="s">
        <v>9</v>
      </c>
    </row>
    <row r="5151" spans="1:3" x14ac:dyDescent="0.3">
      <c r="A5151" s="1" t="s">
        <v>3160</v>
      </c>
      <c r="B5151" s="1" t="str">
        <f t="shared" si="80"/>
        <v>USA</v>
      </c>
      <c r="C5151" s="1" t="s">
        <v>257</v>
      </c>
    </row>
    <row r="5152" spans="1:3" x14ac:dyDescent="0.3">
      <c r="A5152" s="1" t="s">
        <v>6482</v>
      </c>
      <c r="B5152" s="1" t="str">
        <f t="shared" si="80"/>
        <v>Russia</v>
      </c>
      <c r="C5152" s="1" t="s">
        <v>9</v>
      </c>
    </row>
    <row r="5153" spans="1:3" x14ac:dyDescent="0.3">
      <c r="A5153" s="1" t="s">
        <v>6482</v>
      </c>
      <c r="B5153" s="1" t="str">
        <f t="shared" si="80"/>
        <v>Russia</v>
      </c>
      <c r="C5153" s="1" t="s">
        <v>9</v>
      </c>
    </row>
    <row r="5154" spans="1:3" x14ac:dyDescent="0.3">
      <c r="A5154" s="1" t="s">
        <v>6795</v>
      </c>
      <c r="B5154" s="1" t="str">
        <f t="shared" si="80"/>
        <v>Kazakhstan</v>
      </c>
      <c r="C5154" s="1" t="s">
        <v>9</v>
      </c>
    </row>
    <row r="5155" spans="1:3" x14ac:dyDescent="0.3">
      <c r="A5155" s="1" t="s">
        <v>3373</v>
      </c>
      <c r="B5155" s="1" t="str">
        <f t="shared" si="80"/>
        <v>Russia</v>
      </c>
      <c r="C5155" s="1" t="s">
        <v>9</v>
      </c>
    </row>
    <row r="5156" spans="1:3" x14ac:dyDescent="0.3">
      <c r="A5156" s="1" t="s">
        <v>6615</v>
      </c>
      <c r="B5156" s="1" t="str">
        <f t="shared" si="80"/>
        <v>Russia</v>
      </c>
      <c r="C5156" s="1" t="s">
        <v>9</v>
      </c>
    </row>
    <row r="5157" spans="1:3" x14ac:dyDescent="0.3">
      <c r="A5157" s="1" t="s">
        <v>5</v>
      </c>
      <c r="B5157" s="1" t="str">
        <f t="shared" si="80"/>
        <v>Russia</v>
      </c>
      <c r="C5157" s="1" t="s">
        <v>9</v>
      </c>
    </row>
    <row r="5158" spans="1:3" x14ac:dyDescent="0.3">
      <c r="A5158" s="1" t="s">
        <v>6482</v>
      </c>
      <c r="B5158" s="1" t="str">
        <f t="shared" si="80"/>
        <v>Russia</v>
      </c>
      <c r="C5158" s="1" t="s">
        <v>9</v>
      </c>
    </row>
    <row r="5159" spans="1:3" x14ac:dyDescent="0.3">
      <c r="A5159" s="1" t="s">
        <v>1630</v>
      </c>
      <c r="B5159" s="1" t="str">
        <f t="shared" si="80"/>
        <v>Kazakhstan</v>
      </c>
      <c r="C5159" s="1" t="s">
        <v>9</v>
      </c>
    </row>
    <row r="5160" spans="1:3" x14ac:dyDescent="0.3">
      <c r="A5160" s="1" t="s">
        <v>6615</v>
      </c>
      <c r="B5160" s="1" t="str">
        <f t="shared" si="80"/>
        <v>Russia</v>
      </c>
      <c r="C5160" s="1" t="s">
        <v>9</v>
      </c>
    </row>
    <row r="5161" spans="1:3" x14ac:dyDescent="0.3">
      <c r="A5161" s="1" t="s">
        <v>114</v>
      </c>
      <c r="B5161" s="1" t="str">
        <f t="shared" si="80"/>
        <v>USA</v>
      </c>
      <c r="C5161" s="1" t="s">
        <v>9</v>
      </c>
    </row>
    <row r="5162" spans="1:3" x14ac:dyDescent="0.3">
      <c r="A5162" s="1" t="s">
        <v>11</v>
      </c>
      <c r="B5162" s="1" t="str">
        <f t="shared" si="80"/>
        <v>USA</v>
      </c>
      <c r="C5162" s="1" t="s">
        <v>9</v>
      </c>
    </row>
    <row r="5163" spans="1:3" x14ac:dyDescent="0.3">
      <c r="A5163" s="1" t="s">
        <v>1561</v>
      </c>
      <c r="B5163" s="1" t="str">
        <f t="shared" si="80"/>
        <v>Russia</v>
      </c>
      <c r="C5163" s="1" t="s">
        <v>9</v>
      </c>
    </row>
    <row r="5164" spans="1:3" x14ac:dyDescent="0.3">
      <c r="A5164" s="1" t="s">
        <v>6482</v>
      </c>
      <c r="B5164" s="1" t="str">
        <f t="shared" si="80"/>
        <v>Russia</v>
      </c>
      <c r="C5164" s="1" t="s">
        <v>9</v>
      </c>
    </row>
    <row r="5165" spans="1:3" x14ac:dyDescent="0.3">
      <c r="A5165" s="1" t="s">
        <v>6615</v>
      </c>
      <c r="B5165" s="1" t="str">
        <f t="shared" si="80"/>
        <v>Russia</v>
      </c>
      <c r="C5165" s="1" t="s">
        <v>9</v>
      </c>
    </row>
    <row r="5166" spans="1:3" x14ac:dyDescent="0.3">
      <c r="A5166" s="1" t="s">
        <v>1630</v>
      </c>
      <c r="B5166" s="1" t="str">
        <f t="shared" si="80"/>
        <v>Kazakhstan</v>
      </c>
      <c r="C5166" s="1" t="s">
        <v>9</v>
      </c>
    </row>
    <row r="5167" spans="1:3" x14ac:dyDescent="0.3">
      <c r="A5167" s="1" t="s">
        <v>5</v>
      </c>
      <c r="B5167" s="1" t="str">
        <f t="shared" si="80"/>
        <v>Russia</v>
      </c>
      <c r="C5167" s="1" t="s">
        <v>9</v>
      </c>
    </row>
    <row r="5168" spans="1:3" x14ac:dyDescent="0.3">
      <c r="A5168" s="1" t="s">
        <v>1561</v>
      </c>
      <c r="B5168" s="1" t="str">
        <f t="shared" si="80"/>
        <v>Russia</v>
      </c>
      <c r="C5168" s="1" t="s">
        <v>9</v>
      </c>
    </row>
    <row r="5169" spans="1:3" x14ac:dyDescent="0.3">
      <c r="A5169" s="1" t="s">
        <v>6482</v>
      </c>
      <c r="B5169" s="1" t="str">
        <f t="shared" si="80"/>
        <v>Russia</v>
      </c>
      <c r="C5169" s="1" t="s">
        <v>9</v>
      </c>
    </row>
    <row r="5170" spans="1:3" x14ac:dyDescent="0.3">
      <c r="A5170" s="1" t="s">
        <v>1630</v>
      </c>
      <c r="B5170" s="1" t="str">
        <f t="shared" si="80"/>
        <v>Kazakhstan</v>
      </c>
      <c r="C5170" s="1" t="s">
        <v>9</v>
      </c>
    </row>
    <row r="5171" spans="1:3" x14ac:dyDescent="0.3">
      <c r="A5171" s="1" t="s">
        <v>1561</v>
      </c>
      <c r="B5171" s="1" t="str">
        <f t="shared" si="80"/>
        <v>Russia</v>
      </c>
      <c r="C5171" s="1" t="s">
        <v>9</v>
      </c>
    </row>
    <row r="5172" spans="1:3" x14ac:dyDescent="0.3">
      <c r="A5172" s="1" t="s">
        <v>658</v>
      </c>
      <c r="B5172" s="1" t="str">
        <f t="shared" si="80"/>
        <v>USA</v>
      </c>
      <c r="C5172" s="1" t="s">
        <v>9</v>
      </c>
    </row>
    <row r="5173" spans="1:3" x14ac:dyDescent="0.3">
      <c r="A5173" s="1" t="s">
        <v>1630</v>
      </c>
      <c r="B5173" s="1" t="str">
        <f t="shared" si="80"/>
        <v>Kazakhstan</v>
      </c>
      <c r="C5173" s="1" t="s">
        <v>9</v>
      </c>
    </row>
    <row r="5174" spans="1:3" x14ac:dyDescent="0.3">
      <c r="A5174" s="1" t="s">
        <v>27</v>
      </c>
      <c r="B5174" s="1" t="str">
        <f t="shared" si="80"/>
        <v>USA</v>
      </c>
      <c r="C5174" s="1" t="s">
        <v>9</v>
      </c>
    </row>
    <row r="5175" spans="1:3" x14ac:dyDescent="0.3">
      <c r="A5175" s="1" t="s">
        <v>5</v>
      </c>
      <c r="B5175" s="1" t="str">
        <f t="shared" si="80"/>
        <v>Russia</v>
      </c>
      <c r="C5175" s="1" t="s">
        <v>9</v>
      </c>
    </row>
    <row r="5176" spans="1:3" x14ac:dyDescent="0.3">
      <c r="A5176" s="1" t="s">
        <v>114</v>
      </c>
      <c r="B5176" s="1" t="str">
        <f t="shared" si="80"/>
        <v>USA</v>
      </c>
      <c r="C5176" s="1" t="s">
        <v>9</v>
      </c>
    </row>
    <row r="5177" spans="1:3" x14ac:dyDescent="0.3">
      <c r="A5177" s="1" t="s">
        <v>4092</v>
      </c>
      <c r="B5177" s="1" t="str">
        <f t="shared" si="80"/>
        <v>USA</v>
      </c>
      <c r="C5177" s="1" t="s">
        <v>9</v>
      </c>
    </row>
    <row r="5178" spans="1:3" x14ac:dyDescent="0.3">
      <c r="A5178" s="1" t="s">
        <v>6615</v>
      </c>
      <c r="B5178" s="1" t="str">
        <f t="shared" si="80"/>
        <v>Russia</v>
      </c>
      <c r="C5178" s="1" t="s">
        <v>9</v>
      </c>
    </row>
    <row r="5179" spans="1:3" x14ac:dyDescent="0.3">
      <c r="A5179" s="1" t="s">
        <v>212</v>
      </c>
      <c r="B5179" s="1" t="str">
        <f t="shared" si="80"/>
        <v>Russia</v>
      </c>
      <c r="C5179" s="1" t="s">
        <v>9</v>
      </c>
    </row>
    <row r="5180" spans="1:3" x14ac:dyDescent="0.3">
      <c r="A5180" s="1" t="s">
        <v>6482</v>
      </c>
      <c r="B5180" s="1" t="str">
        <f t="shared" si="80"/>
        <v>Russia</v>
      </c>
      <c r="C5180" s="1" t="s">
        <v>9</v>
      </c>
    </row>
    <row r="5181" spans="1:3" x14ac:dyDescent="0.3">
      <c r="A5181" s="1" t="s">
        <v>5723</v>
      </c>
      <c r="B5181" s="1" t="str">
        <f t="shared" si="80"/>
        <v>USA</v>
      </c>
      <c r="C5181" s="1" t="s">
        <v>9</v>
      </c>
    </row>
    <row r="5182" spans="1:3" x14ac:dyDescent="0.3">
      <c r="A5182" s="1" t="s">
        <v>5</v>
      </c>
      <c r="B5182" s="1" t="str">
        <f t="shared" si="80"/>
        <v>Russia</v>
      </c>
      <c r="C5182" s="1" t="s">
        <v>9</v>
      </c>
    </row>
    <row r="5183" spans="1:3" x14ac:dyDescent="0.3">
      <c r="A5183" s="1" t="s">
        <v>6615</v>
      </c>
      <c r="B5183" s="1" t="str">
        <f t="shared" si="80"/>
        <v>Russia</v>
      </c>
      <c r="C5183" s="1" t="s">
        <v>9</v>
      </c>
    </row>
    <row r="5184" spans="1:3" x14ac:dyDescent="0.3">
      <c r="A5184" s="1" t="s">
        <v>3160</v>
      </c>
      <c r="B5184" s="1" t="str">
        <f t="shared" si="80"/>
        <v>USA</v>
      </c>
      <c r="C5184" s="1" t="s">
        <v>9</v>
      </c>
    </row>
    <row r="5185" spans="1:3" x14ac:dyDescent="0.3">
      <c r="A5185" s="1" t="s">
        <v>5</v>
      </c>
      <c r="B5185" s="1" t="str">
        <f t="shared" si="80"/>
        <v>Russia</v>
      </c>
      <c r="C5185" s="1" t="s">
        <v>9</v>
      </c>
    </row>
    <row r="5186" spans="1:3" x14ac:dyDescent="0.3">
      <c r="A5186" s="1" t="s">
        <v>6615</v>
      </c>
      <c r="B5186" s="1" t="str">
        <f t="shared" ref="B5186:B5249" si="81">TRIM(MID(A5186, FIND("|", SUBSTITUTE(A5186, ",", "|", LEN(A5186) - LEN(SUBSTITUTE(A5186,",", "" )))) + 1, LEN(A5186)))</f>
        <v>Russia</v>
      </c>
      <c r="C5186" s="1" t="s">
        <v>9</v>
      </c>
    </row>
    <row r="5187" spans="1:3" x14ac:dyDescent="0.3">
      <c r="A5187" s="1" t="s">
        <v>1561</v>
      </c>
      <c r="B5187" s="1" t="str">
        <f t="shared" si="81"/>
        <v>Russia</v>
      </c>
      <c r="C5187" s="1" t="s">
        <v>9</v>
      </c>
    </row>
    <row r="5188" spans="1:3" x14ac:dyDescent="0.3">
      <c r="A5188" s="1" t="s">
        <v>5</v>
      </c>
      <c r="B5188" s="1" t="str">
        <f t="shared" si="81"/>
        <v>Russia</v>
      </c>
      <c r="C5188" s="1" t="s">
        <v>9</v>
      </c>
    </row>
    <row r="5189" spans="1:3" x14ac:dyDescent="0.3">
      <c r="A5189" s="1" t="s">
        <v>1630</v>
      </c>
      <c r="B5189" s="1" t="str">
        <f t="shared" si="81"/>
        <v>Kazakhstan</v>
      </c>
      <c r="C5189" s="1" t="s">
        <v>9</v>
      </c>
    </row>
    <row r="5190" spans="1:3" x14ac:dyDescent="0.3">
      <c r="A5190" s="1" t="s">
        <v>6615</v>
      </c>
      <c r="B5190" s="1" t="str">
        <f t="shared" si="81"/>
        <v>Russia</v>
      </c>
      <c r="C5190" s="1" t="s">
        <v>9</v>
      </c>
    </row>
    <row r="5191" spans="1:3" x14ac:dyDescent="0.3">
      <c r="A5191" s="1" t="s">
        <v>6615</v>
      </c>
      <c r="B5191" s="1" t="str">
        <f t="shared" si="81"/>
        <v>Russia</v>
      </c>
      <c r="C5191" s="1" t="s">
        <v>9</v>
      </c>
    </row>
    <row r="5192" spans="1:3" x14ac:dyDescent="0.3">
      <c r="A5192" s="1" t="s">
        <v>6615</v>
      </c>
      <c r="B5192" s="1" t="str">
        <f t="shared" si="81"/>
        <v>Russia</v>
      </c>
      <c r="C5192" s="1" t="s">
        <v>9</v>
      </c>
    </row>
    <row r="5193" spans="1:3" x14ac:dyDescent="0.3">
      <c r="A5193" s="1" t="s">
        <v>6482</v>
      </c>
      <c r="B5193" s="1" t="str">
        <f t="shared" si="81"/>
        <v>Russia</v>
      </c>
      <c r="C5193" s="1" t="s">
        <v>9</v>
      </c>
    </row>
    <row r="5194" spans="1:3" x14ac:dyDescent="0.3">
      <c r="A5194" s="1" t="s">
        <v>4249</v>
      </c>
      <c r="B5194" s="1" t="str">
        <f t="shared" si="81"/>
        <v>USA</v>
      </c>
      <c r="C5194" s="1" t="s">
        <v>9</v>
      </c>
    </row>
    <row r="5195" spans="1:3" x14ac:dyDescent="0.3">
      <c r="A5195" s="1" t="s">
        <v>1630</v>
      </c>
      <c r="B5195" s="1" t="str">
        <f t="shared" si="81"/>
        <v>Kazakhstan</v>
      </c>
      <c r="C5195" s="1" t="s">
        <v>9</v>
      </c>
    </row>
    <row r="5196" spans="1:3" x14ac:dyDescent="0.3">
      <c r="A5196" s="1" t="s">
        <v>212</v>
      </c>
      <c r="B5196" s="1" t="str">
        <f t="shared" si="81"/>
        <v>Russia</v>
      </c>
      <c r="C5196" s="1" t="s">
        <v>9</v>
      </c>
    </row>
    <row r="5197" spans="1:3" x14ac:dyDescent="0.3">
      <c r="A5197" s="1" t="s">
        <v>5301</v>
      </c>
      <c r="B5197" s="1" t="str">
        <f t="shared" si="81"/>
        <v>China</v>
      </c>
      <c r="C5197" s="1" t="s">
        <v>257</v>
      </c>
    </row>
    <row r="5198" spans="1:3" x14ac:dyDescent="0.3">
      <c r="A5198" s="1" t="s">
        <v>6482</v>
      </c>
      <c r="B5198" s="1" t="str">
        <f t="shared" si="81"/>
        <v>Russia</v>
      </c>
      <c r="C5198" s="1" t="s">
        <v>9</v>
      </c>
    </row>
    <row r="5199" spans="1:3" x14ac:dyDescent="0.3">
      <c r="A5199" s="1" t="s">
        <v>6482</v>
      </c>
      <c r="B5199" s="1" t="str">
        <f t="shared" si="81"/>
        <v>Russia</v>
      </c>
      <c r="C5199" s="1" t="s">
        <v>9</v>
      </c>
    </row>
    <row r="5200" spans="1:3" x14ac:dyDescent="0.3">
      <c r="A5200" s="1" t="s">
        <v>6615</v>
      </c>
      <c r="B5200" s="1" t="str">
        <f t="shared" si="81"/>
        <v>Russia</v>
      </c>
      <c r="C5200" s="1" t="s">
        <v>9</v>
      </c>
    </row>
    <row r="5201" spans="1:3" x14ac:dyDescent="0.3">
      <c r="A5201" s="1" t="s">
        <v>1630</v>
      </c>
      <c r="B5201" s="1" t="str">
        <f t="shared" si="81"/>
        <v>Kazakhstan</v>
      </c>
      <c r="C5201" s="1" t="s">
        <v>9</v>
      </c>
    </row>
    <row r="5202" spans="1:3" x14ac:dyDescent="0.3">
      <c r="A5202" s="1" t="s">
        <v>6615</v>
      </c>
      <c r="B5202" s="1" t="str">
        <f t="shared" si="81"/>
        <v>Russia</v>
      </c>
      <c r="C5202" s="1" t="s">
        <v>9</v>
      </c>
    </row>
    <row r="5203" spans="1:3" x14ac:dyDescent="0.3">
      <c r="A5203" s="1" t="s">
        <v>6482</v>
      </c>
      <c r="B5203" s="1" t="str">
        <f t="shared" si="81"/>
        <v>Russia</v>
      </c>
      <c r="C5203" s="1" t="s">
        <v>9</v>
      </c>
    </row>
    <row r="5204" spans="1:3" x14ac:dyDescent="0.3">
      <c r="A5204" s="1" t="s">
        <v>1630</v>
      </c>
      <c r="B5204" s="1" t="str">
        <f t="shared" si="81"/>
        <v>Kazakhstan</v>
      </c>
      <c r="C5204" s="1" t="s">
        <v>9</v>
      </c>
    </row>
    <row r="5205" spans="1:3" x14ac:dyDescent="0.3">
      <c r="A5205" s="1" t="s">
        <v>4149</v>
      </c>
      <c r="B5205" s="1" t="str">
        <f t="shared" si="81"/>
        <v>USA</v>
      </c>
      <c r="C5205" s="1" t="s">
        <v>9</v>
      </c>
    </row>
    <row r="5206" spans="1:3" x14ac:dyDescent="0.3">
      <c r="A5206" s="1" t="s">
        <v>1561</v>
      </c>
      <c r="B5206" s="1" t="str">
        <f t="shared" si="81"/>
        <v>Russia</v>
      </c>
      <c r="C5206" s="1" t="s">
        <v>9</v>
      </c>
    </row>
    <row r="5207" spans="1:3" x14ac:dyDescent="0.3">
      <c r="A5207" s="1" t="s">
        <v>4249</v>
      </c>
      <c r="B5207" s="1" t="str">
        <f t="shared" si="81"/>
        <v>USA</v>
      </c>
      <c r="C5207" s="1" t="s">
        <v>9</v>
      </c>
    </row>
    <row r="5208" spans="1:3" x14ac:dyDescent="0.3">
      <c r="A5208" s="1" t="s">
        <v>6615</v>
      </c>
      <c r="B5208" s="1" t="str">
        <f t="shared" si="81"/>
        <v>Russia</v>
      </c>
      <c r="C5208" s="1" t="s">
        <v>9</v>
      </c>
    </row>
    <row r="5209" spans="1:3" x14ac:dyDescent="0.3">
      <c r="A5209" s="1" t="s">
        <v>8845</v>
      </c>
      <c r="B5209" s="1" t="str">
        <f t="shared" si="81"/>
        <v>USA</v>
      </c>
      <c r="C5209" s="1" t="s">
        <v>9</v>
      </c>
    </row>
    <row r="5210" spans="1:3" x14ac:dyDescent="0.3">
      <c r="A5210" s="1" t="s">
        <v>565</v>
      </c>
      <c r="B5210" s="1" t="str">
        <f t="shared" si="81"/>
        <v>Kazakhstan</v>
      </c>
      <c r="C5210" s="1" t="s">
        <v>9</v>
      </c>
    </row>
    <row r="5211" spans="1:3" x14ac:dyDescent="0.3">
      <c r="A5211" s="1" t="s">
        <v>4200</v>
      </c>
      <c r="B5211" s="1" t="str">
        <f t="shared" si="81"/>
        <v>Kazakhstan</v>
      </c>
      <c r="C5211" s="1" t="s">
        <v>9</v>
      </c>
    </row>
    <row r="5212" spans="1:3" x14ac:dyDescent="0.3">
      <c r="A5212" s="1" t="s">
        <v>5</v>
      </c>
      <c r="B5212" s="1" t="str">
        <f t="shared" si="81"/>
        <v>Russia</v>
      </c>
      <c r="C5212" s="1" t="s">
        <v>9</v>
      </c>
    </row>
    <row r="5213" spans="1:3" x14ac:dyDescent="0.3">
      <c r="A5213" s="1" t="s">
        <v>658</v>
      </c>
      <c r="B5213" s="1" t="str">
        <f t="shared" si="81"/>
        <v>USA</v>
      </c>
      <c r="C5213" s="1" t="s">
        <v>9</v>
      </c>
    </row>
    <row r="5214" spans="1:3" x14ac:dyDescent="0.3">
      <c r="A5214" s="1" t="s">
        <v>565</v>
      </c>
      <c r="B5214" s="1" t="str">
        <f t="shared" si="81"/>
        <v>Kazakhstan</v>
      </c>
      <c r="C5214" s="1" t="s">
        <v>9</v>
      </c>
    </row>
    <row r="5215" spans="1:3" x14ac:dyDescent="0.3">
      <c r="A5215" s="1" t="s">
        <v>5</v>
      </c>
      <c r="B5215" s="1" t="str">
        <f t="shared" si="81"/>
        <v>Russia</v>
      </c>
      <c r="C5215" s="1" t="s">
        <v>9</v>
      </c>
    </row>
    <row r="5216" spans="1:3" x14ac:dyDescent="0.3">
      <c r="A5216" s="1" t="s">
        <v>4200</v>
      </c>
      <c r="B5216" s="1" t="str">
        <f t="shared" si="81"/>
        <v>Kazakhstan</v>
      </c>
      <c r="C5216" s="1" t="s">
        <v>9</v>
      </c>
    </row>
    <row r="5217" spans="1:3" x14ac:dyDescent="0.3">
      <c r="A5217" s="1" t="s">
        <v>114</v>
      </c>
      <c r="B5217" s="1" t="str">
        <f t="shared" si="81"/>
        <v>USA</v>
      </c>
      <c r="C5217" s="1" t="s">
        <v>257</v>
      </c>
    </row>
    <row r="5218" spans="1:3" x14ac:dyDescent="0.3">
      <c r="A5218" s="1" t="s">
        <v>27</v>
      </c>
      <c r="B5218" s="1" t="str">
        <f t="shared" si="81"/>
        <v>USA</v>
      </c>
      <c r="C5218" s="1" t="s">
        <v>9</v>
      </c>
    </row>
    <row r="5219" spans="1:3" x14ac:dyDescent="0.3">
      <c r="A5219" s="1" t="s">
        <v>6615</v>
      </c>
      <c r="B5219" s="1" t="str">
        <f t="shared" si="81"/>
        <v>Russia</v>
      </c>
      <c r="C5219" s="1" t="s">
        <v>9</v>
      </c>
    </row>
    <row r="5220" spans="1:3" x14ac:dyDescent="0.3">
      <c r="A5220" s="1" t="s">
        <v>212</v>
      </c>
      <c r="B5220" s="1" t="str">
        <f t="shared" si="81"/>
        <v>Russia</v>
      </c>
      <c r="C5220" s="1" t="s">
        <v>257</v>
      </c>
    </row>
    <row r="5221" spans="1:3" x14ac:dyDescent="0.3">
      <c r="A5221" s="1" t="s">
        <v>6615</v>
      </c>
      <c r="B5221" s="1" t="str">
        <f t="shared" si="81"/>
        <v>Russia</v>
      </c>
      <c r="C5221" s="1" t="s">
        <v>9</v>
      </c>
    </row>
    <row r="5222" spans="1:3" x14ac:dyDescent="0.3">
      <c r="A5222" s="1" t="s">
        <v>6482</v>
      </c>
      <c r="B5222" s="1" t="str">
        <f t="shared" si="81"/>
        <v>Russia</v>
      </c>
      <c r="C5222" s="1" t="s">
        <v>1649</v>
      </c>
    </row>
    <row r="5223" spans="1:3" x14ac:dyDescent="0.3">
      <c r="A5223" s="1" t="s">
        <v>4249</v>
      </c>
      <c r="B5223" s="1" t="str">
        <f t="shared" si="81"/>
        <v>USA</v>
      </c>
      <c r="C5223" s="1" t="s">
        <v>257</v>
      </c>
    </row>
    <row r="5224" spans="1:3" x14ac:dyDescent="0.3">
      <c r="A5224" s="1" t="s">
        <v>5</v>
      </c>
      <c r="B5224" s="1" t="str">
        <f t="shared" si="81"/>
        <v>Russia</v>
      </c>
      <c r="C5224" s="1" t="s">
        <v>9</v>
      </c>
    </row>
    <row r="5225" spans="1:3" x14ac:dyDescent="0.3">
      <c r="A5225" s="1" t="s">
        <v>3373</v>
      </c>
      <c r="B5225" s="1" t="str">
        <f t="shared" si="81"/>
        <v>Russia</v>
      </c>
      <c r="C5225" s="1" t="s">
        <v>9</v>
      </c>
    </row>
    <row r="5226" spans="1:3" x14ac:dyDescent="0.3">
      <c r="A5226" s="1" t="s">
        <v>1630</v>
      </c>
      <c r="B5226" s="1" t="str">
        <f t="shared" si="81"/>
        <v>Kazakhstan</v>
      </c>
      <c r="C5226" s="1" t="s">
        <v>9</v>
      </c>
    </row>
    <row r="5227" spans="1:3" x14ac:dyDescent="0.3">
      <c r="A5227" s="1" t="s">
        <v>11</v>
      </c>
      <c r="B5227" s="1" t="str">
        <f t="shared" si="81"/>
        <v>USA</v>
      </c>
      <c r="C5227" s="1" t="s">
        <v>9</v>
      </c>
    </row>
    <row r="5228" spans="1:3" x14ac:dyDescent="0.3">
      <c r="A5228" s="1" t="s">
        <v>3160</v>
      </c>
      <c r="B5228" s="1" t="str">
        <f t="shared" si="81"/>
        <v>USA</v>
      </c>
      <c r="C5228" s="1" t="s">
        <v>9</v>
      </c>
    </row>
    <row r="5229" spans="1:3" x14ac:dyDescent="0.3">
      <c r="A5229" s="1" t="s">
        <v>1630</v>
      </c>
      <c r="B5229" s="1" t="str">
        <f t="shared" si="81"/>
        <v>Kazakhstan</v>
      </c>
      <c r="C5229" s="1" t="s">
        <v>9</v>
      </c>
    </row>
    <row r="5230" spans="1:3" x14ac:dyDescent="0.3">
      <c r="A5230" s="1" t="s">
        <v>3373</v>
      </c>
      <c r="B5230" s="1" t="str">
        <f t="shared" si="81"/>
        <v>Russia</v>
      </c>
      <c r="C5230" s="1" t="s">
        <v>9</v>
      </c>
    </row>
    <row r="5231" spans="1:3" x14ac:dyDescent="0.3">
      <c r="A5231" s="1" t="s">
        <v>5</v>
      </c>
      <c r="B5231" s="1" t="str">
        <f t="shared" si="81"/>
        <v>Russia</v>
      </c>
      <c r="C5231" s="1" t="s">
        <v>9</v>
      </c>
    </row>
    <row r="5232" spans="1:3" x14ac:dyDescent="0.3">
      <c r="A5232" s="1" t="s">
        <v>1561</v>
      </c>
      <c r="B5232" s="1" t="str">
        <f t="shared" si="81"/>
        <v>Russia</v>
      </c>
      <c r="C5232" s="1" t="s">
        <v>9</v>
      </c>
    </row>
    <row r="5233" spans="1:3" x14ac:dyDescent="0.3">
      <c r="A5233" s="1" t="s">
        <v>6615</v>
      </c>
      <c r="B5233" s="1" t="str">
        <f t="shared" si="81"/>
        <v>Russia</v>
      </c>
      <c r="C5233" s="1" t="s">
        <v>9</v>
      </c>
    </row>
    <row r="5234" spans="1:3" x14ac:dyDescent="0.3">
      <c r="A5234" s="1" t="s">
        <v>5</v>
      </c>
      <c r="B5234" s="1" t="str">
        <f t="shared" si="81"/>
        <v>Russia</v>
      </c>
      <c r="C5234" s="1" t="s">
        <v>9</v>
      </c>
    </row>
    <row r="5235" spans="1:3" x14ac:dyDescent="0.3">
      <c r="A5235" s="1" t="s">
        <v>658</v>
      </c>
      <c r="B5235" s="1" t="str">
        <f t="shared" si="81"/>
        <v>USA</v>
      </c>
      <c r="C5235" s="1" t="s">
        <v>9</v>
      </c>
    </row>
    <row r="5236" spans="1:3" x14ac:dyDescent="0.3">
      <c r="A5236" s="1" t="s">
        <v>3373</v>
      </c>
      <c r="B5236" s="1" t="str">
        <f t="shared" si="81"/>
        <v>Russia</v>
      </c>
      <c r="C5236" s="1" t="s">
        <v>257</v>
      </c>
    </row>
    <row r="5237" spans="1:3" x14ac:dyDescent="0.3">
      <c r="A5237" s="1" t="s">
        <v>6899</v>
      </c>
      <c r="B5237" s="1" t="str">
        <f t="shared" si="81"/>
        <v>Russia</v>
      </c>
      <c r="C5237" s="1" t="s">
        <v>9</v>
      </c>
    </row>
    <row r="5238" spans="1:3" x14ac:dyDescent="0.3">
      <c r="A5238" s="1" t="s">
        <v>5</v>
      </c>
      <c r="B5238" s="1" t="str">
        <f t="shared" si="81"/>
        <v>Russia</v>
      </c>
      <c r="C5238" s="1" t="s">
        <v>9</v>
      </c>
    </row>
    <row r="5239" spans="1:3" x14ac:dyDescent="0.3">
      <c r="A5239" s="1" t="s">
        <v>10047</v>
      </c>
      <c r="B5239" s="1" t="str">
        <f t="shared" si="81"/>
        <v>France</v>
      </c>
      <c r="C5239" s="1" t="s">
        <v>257</v>
      </c>
    </row>
    <row r="5240" spans="1:3" x14ac:dyDescent="0.3">
      <c r="A5240" s="1" t="s">
        <v>212</v>
      </c>
      <c r="B5240" s="1" t="str">
        <f t="shared" si="81"/>
        <v>Russia</v>
      </c>
      <c r="C5240" s="1" t="s">
        <v>9</v>
      </c>
    </row>
    <row r="5241" spans="1:3" x14ac:dyDescent="0.3">
      <c r="A5241" s="1" t="s">
        <v>1561</v>
      </c>
      <c r="B5241" s="1" t="str">
        <f t="shared" si="81"/>
        <v>Russia</v>
      </c>
      <c r="C5241" s="1" t="s">
        <v>9</v>
      </c>
    </row>
    <row r="5242" spans="1:3" x14ac:dyDescent="0.3">
      <c r="A5242" s="1" t="s">
        <v>4249</v>
      </c>
      <c r="B5242" s="1" t="str">
        <f t="shared" si="81"/>
        <v>USA</v>
      </c>
      <c r="C5242" s="1" t="s">
        <v>9</v>
      </c>
    </row>
    <row r="5243" spans="1:3" x14ac:dyDescent="0.3">
      <c r="A5243" s="1" t="s">
        <v>30</v>
      </c>
      <c r="B5243" s="1" t="str">
        <f t="shared" si="81"/>
        <v>USA</v>
      </c>
      <c r="C5243" s="1" t="s">
        <v>9</v>
      </c>
    </row>
    <row r="5244" spans="1:3" x14ac:dyDescent="0.3">
      <c r="A5244" s="1" t="s">
        <v>4200</v>
      </c>
      <c r="B5244" s="1" t="str">
        <f t="shared" si="81"/>
        <v>Kazakhstan</v>
      </c>
      <c r="C5244" s="1" t="s">
        <v>9</v>
      </c>
    </row>
    <row r="5245" spans="1:3" x14ac:dyDescent="0.3">
      <c r="A5245" s="1" t="s">
        <v>6615</v>
      </c>
      <c r="B5245" s="1" t="str">
        <f t="shared" si="81"/>
        <v>Russia</v>
      </c>
      <c r="C5245" s="1" t="s">
        <v>9</v>
      </c>
    </row>
    <row r="5246" spans="1:3" x14ac:dyDescent="0.3">
      <c r="A5246" s="1" t="s">
        <v>5</v>
      </c>
      <c r="B5246" s="1" t="str">
        <f t="shared" si="81"/>
        <v>Russia</v>
      </c>
      <c r="C5246" s="1" t="s">
        <v>9</v>
      </c>
    </row>
    <row r="5247" spans="1:3" x14ac:dyDescent="0.3">
      <c r="A5247" s="1" t="s">
        <v>6795</v>
      </c>
      <c r="B5247" s="1" t="str">
        <f t="shared" si="81"/>
        <v>Kazakhstan</v>
      </c>
      <c r="C5247" s="1" t="s">
        <v>257</v>
      </c>
    </row>
    <row r="5248" spans="1:3" x14ac:dyDescent="0.3">
      <c r="A5248" s="1" t="s">
        <v>3160</v>
      </c>
      <c r="B5248" s="1" t="str">
        <f t="shared" si="81"/>
        <v>USA</v>
      </c>
      <c r="C5248" s="1" t="s">
        <v>9</v>
      </c>
    </row>
    <row r="5249" spans="1:3" x14ac:dyDescent="0.3">
      <c r="A5249" s="1" t="s">
        <v>6899</v>
      </c>
      <c r="B5249" s="1" t="str">
        <f t="shared" si="81"/>
        <v>Russia</v>
      </c>
      <c r="C5249" s="1" t="s">
        <v>9</v>
      </c>
    </row>
    <row r="5250" spans="1:3" x14ac:dyDescent="0.3">
      <c r="A5250" s="1" t="s">
        <v>5</v>
      </c>
      <c r="B5250" s="1" t="str">
        <f t="shared" ref="B5250:B5313" si="82">TRIM(MID(A5250, FIND("|", SUBSTITUTE(A5250, ",", "|", LEN(A5250) - LEN(SUBSTITUTE(A5250,",", "" )))) + 1, LEN(A5250)))</f>
        <v>Russia</v>
      </c>
      <c r="C5250" s="1" t="s">
        <v>9</v>
      </c>
    </row>
    <row r="5251" spans="1:3" x14ac:dyDescent="0.3">
      <c r="A5251" s="1" t="s">
        <v>1561</v>
      </c>
      <c r="B5251" s="1" t="str">
        <f t="shared" si="82"/>
        <v>Russia</v>
      </c>
      <c r="C5251" s="1" t="s">
        <v>9</v>
      </c>
    </row>
    <row r="5252" spans="1:3" x14ac:dyDescent="0.3">
      <c r="A5252" s="1" t="s">
        <v>4092</v>
      </c>
      <c r="B5252" s="1" t="str">
        <f t="shared" si="82"/>
        <v>USA</v>
      </c>
      <c r="C5252" s="1" t="s">
        <v>9</v>
      </c>
    </row>
    <row r="5253" spans="1:3" x14ac:dyDescent="0.3">
      <c r="A5253" s="1" t="s">
        <v>6615</v>
      </c>
      <c r="B5253" s="1" t="str">
        <f t="shared" si="82"/>
        <v>Russia</v>
      </c>
      <c r="C5253" s="1" t="s">
        <v>9</v>
      </c>
    </row>
    <row r="5254" spans="1:3" x14ac:dyDescent="0.3">
      <c r="A5254" s="1" t="s">
        <v>4200</v>
      </c>
      <c r="B5254" s="1" t="str">
        <f t="shared" si="82"/>
        <v>Kazakhstan</v>
      </c>
      <c r="C5254" s="1" t="s">
        <v>9</v>
      </c>
    </row>
    <row r="5255" spans="1:3" x14ac:dyDescent="0.3">
      <c r="A5255" s="1" t="s">
        <v>5</v>
      </c>
      <c r="B5255" s="1" t="str">
        <f t="shared" si="82"/>
        <v>Russia</v>
      </c>
      <c r="C5255" s="1" t="s">
        <v>9</v>
      </c>
    </row>
    <row r="5256" spans="1:3" x14ac:dyDescent="0.3">
      <c r="A5256" s="1" t="s">
        <v>6615</v>
      </c>
      <c r="B5256" s="1" t="str">
        <f t="shared" si="82"/>
        <v>Russia</v>
      </c>
      <c r="C5256" s="1" t="s">
        <v>9</v>
      </c>
    </row>
    <row r="5257" spans="1:3" x14ac:dyDescent="0.3">
      <c r="A5257" s="1" t="s">
        <v>27</v>
      </c>
      <c r="B5257" s="1" t="str">
        <f t="shared" si="82"/>
        <v>USA</v>
      </c>
      <c r="C5257" s="1" t="s">
        <v>9</v>
      </c>
    </row>
    <row r="5258" spans="1:3" x14ac:dyDescent="0.3">
      <c r="A5258" s="1" t="s">
        <v>9371</v>
      </c>
      <c r="B5258" s="1" t="str">
        <f t="shared" si="82"/>
        <v>USA</v>
      </c>
      <c r="C5258" s="1" t="s">
        <v>9</v>
      </c>
    </row>
    <row r="5259" spans="1:3" x14ac:dyDescent="0.3">
      <c r="A5259" s="1" t="s">
        <v>130</v>
      </c>
      <c r="B5259" s="1" t="str">
        <f t="shared" si="82"/>
        <v>Kazakhstan</v>
      </c>
      <c r="C5259" s="1" t="s">
        <v>9</v>
      </c>
    </row>
    <row r="5260" spans="1:3" x14ac:dyDescent="0.3">
      <c r="A5260" s="1" t="s">
        <v>6615</v>
      </c>
      <c r="B5260" s="1" t="str">
        <f t="shared" si="82"/>
        <v>Russia</v>
      </c>
      <c r="C5260" s="1" t="s">
        <v>9</v>
      </c>
    </row>
    <row r="5261" spans="1:3" x14ac:dyDescent="0.3">
      <c r="A5261" s="1" t="s">
        <v>3373</v>
      </c>
      <c r="B5261" s="1" t="str">
        <f t="shared" si="82"/>
        <v>Russia</v>
      </c>
      <c r="C5261" s="1" t="s">
        <v>9</v>
      </c>
    </row>
    <row r="5262" spans="1:3" x14ac:dyDescent="0.3">
      <c r="A5262" s="1" t="s">
        <v>130</v>
      </c>
      <c r="B5262" s="1" t="str">
        <f t="shared" si="82"/>
        <v>Kazakhstan</v>
      </c>
      <c r="C5262" s="1" t="s">
        <v>9</v>
      </c>
    </row>
    <row r="5263" spans="1:3" x14ac:dyDescent="0.3">
      <c r="A5263" s="1" t="s">
        <v>5</v>
      </c>
      <c r="B5263" s="1" t="str">
        <f t="shared" si="82"/>
        <v>Russia</v>
      </c>
      <c r="C5263" s="1" t="s">
        <v>9</v>
      </c>
    </row>
    <row r="5264" spans="1:3" x14ac:dyDescent="0.3">
      <c r="A5264" s="1" t="s">
        <v>1630</v>
      </c>
      <c r="B5264" s="1" t="str">
        <f t="shared" si="82"/>
        <v>Kazakhstan</v>
      </c>
      <c r="C5264" s="1" t="s">
        <v>9</v>
      </c>
    </row>
    <row r="5265" spans="1:3" x14ac:dyDescent="0.3">
      <c r="A5265" s="1" t="s">
        <v>130</v>
      </c>
      <c r="B5265" s="1" t="str">
        <f t="shared" si="82"/>
        <v>Kazakhstan</v>
      </c>
      <c r="C5265" s="1" t="s">
        <v>9</v>
      </c>
    </row>
    <row r="5266" spans="1:3" x14ac:dyDescent="0.3">
      <c r="A5266" s="1" t="s">
        <v>4882</v>
      </c>
      <c r="B5266" s="1" t="str">
        <f t="shared" si="82"/>
        <v>Russia</v>
      </c>
      <c r="C5266" s="1" t="s">
        <v>9</v>
      </c>
    </row>
    <row r="5267" spans="1:3" x14ac:dyDescent="0.3">
      <c r="A5267" s="1" t="s">
        <v>1561</v>
      </c>
      <c r="B5267" s="1" t="str">
        <f t="shared" si="82"/>
        <v>Russia</v>
      </c>
      <c r="C5267" s="1" t="s">
        <v>9</v>
      </c>
    </row>
    <row r="5268" spans="1:3" x14ac:dyDescent="0.3">
      <c r="A5268" s="1" t="s">
        <v>3373</v>
      </c>
      <c r="B5268" s="1" t="str">
        <f t="shared" si="82"/>
        <v>Russia</v>
      </c>
      <c r="C5268" s="1" t="s">
        <v>9</v>
      </c>
    </row>
    <row r="5269" spans="1:3" x14ac:dyDescent="0.3">
      <c r="A5269" s="1" t="s">
        <v>130</v>
      </c>
      <c r="B5269" s="1" t="str">
        <f t="shared" si="82"/>
        <v>Kazakhstan</v>
      </c>
      <c r="C5269" s="1" t="s">
        <v>9</v>
      </c>
    </row>
    <row r="5270" spans="1:3" x14ac:dyDescent="0.3">
      <c r="A5270" s="1" t="s">
        <v>4200</v>
      </c>
      <c r="B5270" s="1" t="str">
        <f t="shared" si="82"/>
        <v>Kazakhstan</v>
      </c>
      <c r="C5270" s="1" t="s">
        <v>9</v>
      </c>
    </row>
    <row r="5271" spans="1:3" x14ac:dyDescent="0.3">
      <c r="A5271" s="1" t="s">
        <v>5</v>
      </c>
      <c r="B5271" s="1" t="str">
        <f t="shared" si="82"/>
        <v>Russia</v>
      </c>
      <c r="C5271" s="1" t="s">
        <v>117</v>
      </c>
    </row>
    <row r="5272" spans="1:3" x14ac:dyDescent="0.3">
      <c r="A5272" s="1" t="s">
        <v>6615</v>
      </c>
      <c r="B5272" s="1" t="str">
        <f t="shared" si="82"/>
        <v>Russia</v>
      </c>
      <c r="C5272" s="1" t="s">
        <v>9</v>
      </c>
    </row>
    <row r="5273" spans="1:3" x14ac:dyDescent="0.3">
      <c r="A5273" s="1" t="s">
        <v>6482</v>
      </c>
      <c r="B5273" s="1" t="str">
        <f t="shared" si="82"/>
        <v>Russia</v>
      </c>
      <c r="C5273" s="1" t="s">
        <v>9</v>
      </c>
    </row>
    <row r="5274" spans="1:3" x14ac:dyDescent="0.3">
      <c r="A5274" s="1" t="s">
        <v>4249</v>
      </c>
      <c r="B5274" s="1" t="str">
        <f t="shared" si="82"/>
        <v>USA</v>
      </c>
      <c r="C5274" s="1" t="s">
        <v>9</v>
      </c>
    </row>
    <row r="5275" spans="1:3" x14ac:dyDescent="0.3">
      <c r="A5275" s="1" t="s">
        <v>6482</v>
      </c>
      <c r="B5275" s="1" t="str">
        <f t="shared" si="82"/>
        <v>Russia</v>
      </c>
      <c r="C5275" s="1" t="s">
        <v>9</v>
      </c>
    </row>
    <row r="5276" spans="1:3" x14ac:dyDescent="0.3">
      <c r="A5276" s="1" t="s">
        <v>9371</v>
      </c>
      <c r="B5276" s="1" t="str">
        <f t="shared" si="82"/>
        <v>USA</v>
      </c>
      <c r="C5276" s="1" t="s">
        <v>9</v>
      </c>
    </row>
    <row r="5277" spans="1:3" x14ac:dyDescent="0.3">
      <c r="A5277" s="1" t="s">
        <v>5723</v>
      </c>
      <c r="B5277" s="1" t="str">
        <f t="shared" si="82"/>
        <v>USA</v>
      </c>
      <c r="C5277" s="1" t="s">
        <v>9</v>
      </c>
    </row>
    <row r="5278" spans="1:3" x14ac:dyDescent="0.3">
      <c r="A5278" s="1" t="s">
        <v>5</v>
      </c>
      <c r="B5278" s="1" t="str">
        <f t="shared" si="82"/>
        <v>Russia</v>
      </c>
      <c r="C5278" s="1" t="s">
        <v>9</v>
      </c>
    </row>
    <row r="5279" spans="1:3" x14ac:dyDescent="0.3">
      <c r="A5279" s="1" t="s">
        <v>6615</v>
      </c>
      <c r="B5279" s="1" t="str">
        <f t="shared" si="82"/>
        <v>Russia</v>
      </c>
      <c r="C5279" s="1" t="s">
        <v>9</v>
      </c>
    </row>
    <row r="5280" spans="1:3" x14ac:dyDescent="0.3">
      <c r="A5280" s="1" t="s">
        <v>114</v>
      </c>
      <c r="B5280" s="1" t="str">
        <f t="shared" si="82"/>
        <v>USA</v>
      </c>
      <c r="C5280" s="1" t="s">
        <v>9</v>
      </c>
    </row>
    <row r="5281" spans="1:3" x14ac:dyDescent="0.3">
      <c r="A5281" s="1" t="s">
        <v>30</v>
      </c>
      <c r="B5281" s="1" t="str">
        <f t="shared" si="82"/>
        <v>USA</v>
      </c>
      <c r="C5281" s="1" t="s">
        <v>9</v>
      </c>
    </row>
    <row r="5282" spans="1:3" x14ac:dyDescent="0.3">
      <c r="A5282" s="1" t="s">
        <v>1630</v>
      </c>
      <c r="B5282" s="1" t="str">
        <f t="shared" si="82"/>
        <v>Kazakhstan</v>
      </c>
      <c r="C5282" s="1" t="s">
        <v>9</v>
      </c>
    </row>
    <row r="5283" spans="1:3" x14ac:dyDescent="0.3">
      <c r="A5283" s="1" t="s">
        <v>6899</v>
      </c>
      <c r="B5283" s="1" t="str">
        <f t="shared" si="82"/>
        <v>Russia</v>
      </c>
      <c r="C5283" s="1" t="s">
        <v>9</v>
      </c>
    </row>
    <row r="5284" spans="1:3" x14ac:dyDescent="0.3">
      <c r="A5284" s="1" t="s">
        <v>130</v>
      </c>
      <c r="B5284" s="1" t="str">
        <f t="shared" si="82"/>
        <v>Kazakhstan</v>
      </c>
      <c r="C5284" s="1" t="s">
        <v>9</v>
      </c>
    </row>
    <row r="5285" spans="1:3" x14ac:dyDescent="0.3">
      <c r="A5285" s="1" t="s">
        <v>6798</v>
      </c>
      <c r="B5285" s="1" t="str">
        <f t="shared" si="82"/>
        <v>Kazakhstan</v>
      </c>
      <c r="C5285" s="1" t="s">
        <v>257</v>
      </c>
    </row>
    <row r="5286" spans="1:3" x14ac:dyDescent="0.3">
      <c r="A5286" s="1" t="s">
        <v>5723</v>
      </c>
      <c r="B5286" s="1" t="str">
        <f t="shared" si="82"/>
        <v>USA</v>
      </c>
      <c r="C5286" s="1" t="s">
        <v>9</v>
      </c>
    </row>
    <row r="5287" spans="1:3" x14ac:dyDescent="0.3">
      <c r="A5287" s="1" t="s">
        <v>6959</v>
      </c>
      <c r="B5287" s="1" t="str">
        <f t="shared" si="82"/>
        <v>Kenya</v>
      </c>
      <c r="C5287" s="1" t="s">
        <v>9</v>
      </c>
    </row>
    <row r="5288" spans="1:3" x14ac:dyDescent="0.3">
      <c r="A5288" s="1" t="s">
        <v>3160</v>
      </c>
      <c r="B5288" s="1" t="str">
        <f t="shared" si="82"/>
        <v>USA</v>
      </c>
      <c r="C5288" s="1" t="s">
        <v>9</v>
      </c>
    </row>
    <row r="5289" spans="1:3" x14ac:dyDescent="0.3">
      <c r="A5289" s="1" t="s">
        <v>8845</v>
      </c>
      <c r="B5289" s="1" t="str">
        <f t="shared" si="82"/>
        <v>USA</v>
      </c>
      <c r="C5289" s="1" t="s">
        <v>9</v>
      </c>
    </row>
    <row r="5290" spans="1:3" x14ac:dyDescent="0.3">
      <c r="A5290" s="1" t="s">
        <v>3373</v>
      </c>
      <c r="B5290" s="1" t="str">
        <f t="shared" si="82"/>
        <v>Russia</v>
      </c>
      <c r="C5290" s="1" t="s">
        <v>9</v>
      </c>
    </row>
    <row r="5291" spans="1:3" x14ac:dyDescent="0.3">
      <c r="A5291" s="1" t="s">
        <v>6482</v>
      </c>
      <c r="B5291" s="1" t="str">
        <f t="shared" si="82"/>
        <v>Russia</v>
      </c>
      <c r="C5291" s="1" t="s">
        <v>9</v>
      </c>
    </row>
    <row r="5292" spans="1:3" x14ac:dyDescent="0.3">
      <c r="A5292" s="1" t="s">
        <v>5</v>
      </c>
      <c r="B5292" s="1" t="str">
        <f t="shared" si="82"/>
        <v>Russia</v>
      </c>
      <c r="C5292" s="1" t="s">
        <v>9</v>
      </c>
    </row>
    <row r="5293" spans="1:3" x14ac:dyDescent="0.3">
      <c r="A5293" s="1" t="s">
        <v>5</v>
      </c>
      <c r="B5293" s="1" t="str">
        <f t="shared" si="82"/>
        <v>Russia</v>
      </c>
      <c r="C5293" s="1" t="s">
        <v>9</v>
      </c>
    </row>
    <row r="5294" spans="1:3" x14ac:dyDescent="0.3">
      <c r="A5294" s="1" t="s">
        <v>1561</v>
      </c>
      <c r="B5294" s="1" t="str">
        <f t="shared" si="82"/>
        <v>Russia</v>
      </c>
      <c r="C5294" s="1" t="s">
        <v>9</v>
      </c>
    </row>
    <row r="5295" spans="1:3" x14ac:dyDescent="0.3">
      <c r="A5295" s="1" t="s">
        <v>5</v>
      </c>
      <c r="B5295" s="1" t="str">
        <f t="shared" si="82"/>
        <v>Russia</v>
      </c>
      <c r="C5295" s="1" t="s">
        <v>9</v>
      </c>
    </row>
    <row r="5296" spans="1:3" x14ac:dyDescent="0.3">
      <c r="A5296" s="1" t="s">
        <v>3373</v>
      </c>
      <c r="B5296" s="1" t="str">
        <f t="shared" si="82"/>
        <v>Russia</v>
      </c>
      <c r="C5296" s="1" t="s">
        <v>257</v>
      </c>
    </row>
    <row r="5297" spans="1:3" x14ac:dyDescent="0.3">
      <c r="A5297" s="1" t="s">
        <v>114</v>
      </c>
      <c r="B5297" s="1" t="str">
        <f t="shared" si="82"/>
        <v>USA</v>
      </c>
      <c r="C5297" s="1" t="s">
        <v>9</v>
      </c>
    </row>
    <row r="5298" spans="1:3" x14ac:dyDescent="0.3">
      <c r="A5298" s="1" t="s">
        <v>6615</v>
      </c>
      <c r="B5298" s="1" t="str">
        <f t="shared" si="82"/>
        <v>Russia</v>
      </c>
      <c r="C5298" s="1" t="s">
        <v>9</v>
      </c>
    </row>
    <row r="5299" spans="1:3" x14ac:dyDescent="0.3">
      <c r="A5299" s="1" t="s">
        <v>1561</v>
      </c>
      <c r="B5299" s="1" t="str">
        <f t="shared" si="82"/>
        <v>Russia</v>
      </c>
      <c r="C5299" s="1" t="s">
        <v>9</v>
      </c>
    </row>
    <row r="5300" spans="1:3" x14ac:dyDescent="0.3">
      <c r="A5300" s="1" t="s">
        <v>27</v>
      </c>
      <c r="B5300" s="1" t="str">
        <f t="shared" si="82"/>
        <v>USA</v>
      </c>
      <c r="C5300" s="1" t="s">
        <v>9</v>
      </c>
    </row>
    <row r="5301" spans="1:3" x14ac:dyDescent="0.3">
      <c r="A5301" s="1" t="s">
        <v>1561</v>
      </c>
      <c r="B5301" s="1" t="str">
        <f t="shared" si="82"/>
        <v>Russia</v>
      </c>
      <c r="C5301" s="1" t="s">
        <v>9</v>
      </c>
    </row>
    <row r="5302" spans="1:3" x14ac:dyDescent="0.3">
      <c r="A5302" s="1" t="s">
        <v>6615</v>
      </c>
      <c r="B5302" s="1" t="str">
        <f t="shared" si="82"/>
        <v>Russia</v>
      </c>
      <c r="C5302" s="1" t="s">
        <v>9</v>
      </c>
    </row>
    <row r="5303" spans="1:3" x14ac:dyDescent="0.3">
      <c r="A5303" s="1" t="s">
        <v>10767</v>
      </c>
      <c r="B5303" s="1" t="str">
        <f t="shared" si="82"/>
        <v>USA</v>
      </c>
      <c r="C5303" s="1" t="s">
        <v>9</v>
      </c>
    </row>
    <row r="5304" spans="1:3" x14ac:dyDescent="0.3">
      <c r="A5304" s="1" t="s">
        <v>6615</v>
      </c>
      <c r="B5304" s="1" t="str">
        <f t="shared" si="82"/>
        <v>Russia</v>
      </c>
      <c r="C5304" s="1" t="s">
        <v>9</v>
      </c>
    </row>
    <row r="5305" spans="1:3" x14ac:dyDescent="0.3">
      <c r="A5305" s="1" t="s">
        <v>6482</v>
      </c>
      <c r="B5305" s="1" t="str">
        <f t="shared" si="82"/>
        <v>Russia</v>
      </c>
      <c r="C5305" s="1" t="s">
        <v>9</v>
      </c>
    </row>
    <row r="5306" spans="1:3" x14ac:dyDescent="0.3">
      <c r="A5306" s="1" t="s">
        <v>3160</v>
      </c>
      <c r="B5306" s="1" t="str">
        <f t="shared" si="82"/>
        <v>USA</v>
      </c>
      <c r="C5306" s="1" t="s">
        <v>9</v>
      </c>
    </row>
    <row r="5307" spans="1:3" x14ac:dyDescent="0.3">
      <c r="A5307" s="1" t="s">
        <v>6615</v>
      </c>
      <c r="B5307" s="1" t="str">
        <f t="shared" si="82"/>
        <v>Russia</v>
      </c>
      <c r="C5307" s="1" t="s">
        <v>9</v>
      </c>
    </row>
    <row r="5308" spans="1:3" x14ac:dyDescent="0.3">
      <c r="A5308" s="1" t="s">
        <v>130</v>
      </c>
      <c r="B5308" s="1" t="str">
        <f t="shared" si="82"/>
        <v>Kazakhstan</v>
      </c>
      <c r="C5308" s="1" t="s">
        <v>9</v>
      </c>
    </row>
    <row r="5309" spans="1:3" x14ac:dyDescent="0.3">
      <c r="A5309" s="1" t="s">
        <v>5</v>
      </c>
      <c r="B5309" s="1" t="str">
        <f t="shared" si="82"/>
        <v>Russia</v>
      </c>
      <c r="C5309" s="1" t="s">
        <v>9</v>
      </c>
    </row>
    <row r="5310" spans="1:3" x14ac:dyDescent="0.3">
      <c r="A5310" s="1" t="s">
        <v>5723</v>
      </c>
      <c r="B5310" s="1" t="str">
        <f t="shared" si="82"/>
        <v>USA</v>
      </c>
      <c r="C5310" s="1" t="s">
        <v>9</v>
      </c>
    </row>
    <row r="5311" spans="1:3" x14ac:dyDescent="0.3">
      <c r="A5311" s="1" t="s">
        <v>5</v>
      </c>
      <c r="B5311" s="1" t="str">
        <f t="shared" si="82"/>
        <v>Russia</v>
      </c>
      <c r="C5311" s="1" t="s">
        <v>257</v>
      </c>
    </row>
    <row r="5312" spans="1:3" x14ac:dyDescent="0.3">
      <c r="A5312" s="1" t="s">
        <v>4249</v>
      </c>
      <c r="B5312" s="1" t="str">
        <f t="shared" si="82"/>
        <v>USA</v>
      </c>
      <c r="C5312" s="1" t="s">
        <v>9</v>
      </c>
    </row>
    <row r="5313" spans="1:3" x14ac:dyDescent="0.3">
      <c r="A5313" s="1" t="s">
        <v>130</v>
      </c>
      <c r="B5313" s="1" t="str">
        <f t="shared" si="82"/>
        <v>Kazakhstan</v>
      </c>
      <c r="C5313" s="1" t="s">
        <v>9</v>
      </c>
    </row>
    <row r="5314" spans="1:3" x14ac:dyDescent="0.3">
      <c r="A5314" s="1" t="s">
        <v>6795</v>
      </c>
      <c r="B5314" s="1" t="str">
        <f t="shared" ref="B5314:B5377" si="83">TRIM(MID(A5314, FIND("|", SUBSTITUTE(A5314, ",", "|", LEN(A5314) - LEN(SUBSTITUTE(A5314,",", "" )))) + 1, LEN(A5314)))</f>
        <v>Kazakhstan</v>
      </c>
      <c r="C5314" s="1" t="s">
        <v>9</v>
      </c>
    </row>
    <row r="5315" spans="1:3" x14ac:dyDescent="0.3">
      <c r="A5315" s="1" t="s">
        <v>4092</v>
      </c>
      <c r="B5315" s="1" t="str">
        <f t="shared" si="83"/>
        <v>USA</v>
      </c>
      <c r="C5315" s="1" t="s">
        <v>9</v>
      </c>
    </row>
    <row r="5316" spans="1:3" x14ac:dyDescent="0.3">
      <c r="A5316" s="1" t="s">
        <v>714</v>
      </c>
      <c r="B5316" s="1" t="str">
        <f t="shared" si="83"/>
        <v>Japan</v>
      </c>
      <c r="C5316" s="1" t="s">
        <v>9</v>
      </c>
    </row>
    <row r="5317" spans="1:3" x14ac:dyDescent="0.3">
      <c r="A5317" s="1" t="s">
        <v>5</v>
      </c>
      <c r="B5317" s="1" t="str">
        <f t="shared" si="83"/>
        <v>Russia</v>
      </c>
      <c r="C5317" s="1" t="s">
        <v>9</v>
      </c>
    </row>
    <row r="5318" spans="1:3" x14ac:dyDescent="0.3">
      <c r="A5318" s="1" t="s">
        <v>6482</v>
      </c>
      <c r="B5318" s="1" t="str">
        <f t="shared" si="83"/>
        <v>Russia</v>
      </c>
      <c r="C5318" s="1" t="s">
        <v>9</v>
      </c>
    </row>
    <row r="5319" spans="1:3" x14ac:dyDescent="0.3">
      <c r="A5319" s="1" t="s">
        <v>9094</v>
      </c>
      <c r="B5319" s="1" t="str">
        <f t="shared" si="83"/>
        <v>USA</v>
      </c>
      <c r="C5319" s="1" t="s">
        <v>9</v>
      </c>
    </row>
    <row r="5320" spans="1:3" x14ac:dyDescent="0.3">
      <c r="A5320" s="1" t="s">
        <v>5301</v>
      </c>
      <c r="B5320" s="1" t="str">
        <f t="shared" si="83"/>
        <v>China</v>
      </c>
      <c r="C5320" s="1" t="s">
        <v>9</v>
      </c>
    </row>
    <row r="5321" spans="1:3" x14ac:dyDescent="0.3">
      <c r="A5321" s="1" t="s">
        <v>130</v>
      </c>
      <c r="B5321" s="1" t="str">
        <f t="shared" si="83"/>
        <v>Kazakhstan</v>
      </c>
      <c r="C5321" s="1" t="s">
        <v>9</v>
      </c>
    </row>
    <row r="5322" spans="1:3" x14ac:dyDescent="0.3">
      <c r="A5322" s="1" t="s">
        <v>4200</v>
      </c>
      <c r="B5322" s="1" t="str">
        <f t="shared" si="83"/>
        <v>Kazakhstan</v>
      </c>
      <c r="C5322" s="1" t="s">
        <v>257</v>
      </c>
    </row>
    <row r="5323" spans="1:3" x14ac:dyDescent="0.3">
      <c r="A5323" s="1" t="s">
        <v>5</v>
      </c>
      <c r="B5323" s="1" t="str">
        <f t="shared" si="83"/>
        <v>Russia</v>
      </c>
      <c r="C5323" s="1" t="s">
        <v>9</v>
      </c>
    </row>
    <row r="5324" spans="1:3" x14ac:dyDescent="0.3">
      <c r="A5324" s="1" t="s">
        <v>114</v>
      </c>
      <c r="B5324" s="1" t="str">
        <f t="shared" si="83"/>
        <v>USA</v>
      </c>
      <c r="C5324" s="1" t="s">
        <v>9</v>
      </c>
    </row>
    <row r="5325" spans="1:3" x14ac:dyDescent="0.3">
      <c r="A5325" s="1" t="s">
        <v>6482</v>
      </c>
      <c r="B5325" s="1" t="str">
        <f t="shared" si="83"/>
        <v>Russia</v>
      </c>
      <c r="C5325" s="1" t="s">
        <v>9</v>
      </c>
    </row>
    <row r="5326" spans="1:3" x14ac:dyDescent="0.3">
      <c r="A5326" s="1" t="s">
        <v>212</v>
      </c>
      <c r="B5326" s="1" t="str">
        <f t="shared" si="83"/>
        <v>Russia</v>
      </c>
      <c r="C5326" s="1" t="s">
        <v>9</v>
      </c>
    </row>
    <row r="5327" spans="1:3" x14ac:dyDescent="0.3">
      <c r="A5327" s="1" t="s">
        <v>5</v>
      </c>
      <c r="B5327" s="1" t="str">
        <f t="shared" si="83"/>
        <v>Russia</v>
      </c>
      <c r="C5327" s="1" t="s">
        <v>117</v>
      </c>
    </row>
    <row r="5328" spans="1:3" x14ac:dyDescent="0.3">
      <c r="A5328" s="1" t="s">
        <v>6899</v>
      </c>
      <c r="B5328" s="1" t="str">
        <f t="shared" si="83"/>
        <v>Russia</v>
      </c>
      <c r="C5328" s="1" t="s">
        <v>9</v>
      </c>
    </row>
    <row r="5329" spans="1:3" x14ac:dyDescent="0.3">
      <c r="A5329" s="1" t="s">
        <v>6482</v>
      </c>
      <c r="B5329" s="1" t="str">
        <f t="shared" si="83"/>
        <v>Russia</v>
      </c>
      <c r="C5329" s="1" t="s">
        <v>9</v>
      </c>
    </row>
    <row r="5330" spans="1:3" x14ac:dyDescent="0.3">
      <c r="A5330" s="1" t="s">
        <v>27</v>
      </c>
      <c r="B5330" s="1" t="str">
        <f t="shared" si="83"/>
        <v>USA</v>
      </c>
      <c r="C5330" s="1" t="s">
        <v>9</v>
      </c>
    </row>
    <row r="5331" spans="1:3" x14ac:dyDescent="0.3">
      <c r="A5331" s="1" t="s">
        <v>130</v>
      </c>
      <c r="B5331" s="1" t="str">
        <f t="shared" si="83"/>
        <v>Kazakhstan</v>
      </c>
      <c r="C5331" s="1" t="s">
        <v>9</v>
      </c>
    </row>
    <row r="5332" spans="1:3" x14ac:dyDescent="0.3">
      <c r="A5332" s="1" t="s">
        <v>1561</v>
      </c>
      <c r="B5332" s="1" t="str">
        <f t="shared" si="83"/>
        <v>Russia</v>
      </c>
      <c r="C5332" s="1" t="s">
        <v>9</v>
      </c>
    </row>
    <row r="5333" spans="1:3" x14ac:dyDescent="0.3">
      <c r="A5333" s="1" t="s">
        <v>6615</v>
      </c>
      <c r="B5333" s="1" t="str">
        <f t="shared" si="83"/>
        <v>Russia</v>
      </c>
      <c r="C5333" s="1" t="s">
        <v>9</v>
      </c>
    </row>
    <row r="5334" spans="1:3" x14ac:dyDescent="0.3">
      <c r="A5334" s="1" t="s">
        <v>1561</v>
      </c>
      <c r="B5334" s="1" t="str">
        <f t="shared" si="83"/>
        <v>Russia</v>
      </c>
      <c r="C5334" s="1" t="s">
        <v>9</v>
      </c>
    </row>
    <row r="5335" spans="1:3" x14ac:dyDescent="0.3">
      <c r="A5335" s="1" t="s">
        <v>6899</v>
      </c>
      <c r="B5335" s="1" t="str">
        <f t="shared" si="83"/>
        <v>Russia</v>
      </c>
      <c r="C5335" s="1" t="s">
        <v>9</v>
      </c>
    </row>
    <row r="5336" spans="1:3" x14ac:dyDescent="0.3">
      <c r="A5336" s="1" t="s">
        <v>130</v>
      </c>
      <c r="B5336" s="1" t="str">
        <f t="shared" si="83"/>
        <v>Kazakhstan</v>
      </c>
      <c r="C5336" s="1" t="s">
        <v>9</v>
      </c>
    </row>
    <row r="5337" spans="1:3" x14ac:dyDescent="0.3">
      <c r="A5337" s="1" t="s">
        <v>1630</v>
      </c>
      <c r="B5337" s="1" t="str">
        <f t="shared" si="83"/>
        <v>Kazakhstan</v>
      </c>
      <c r="C5337" s="1" t="s">
        <v>9</v>
      </c>
    </row>
    <row r="5338" spans="1:3" x14ac:dyDescent="0.3">
      <c r="A5338" s="1" t="s">
        <v>212</v>
      </c>
      <c r="B5338" s="1" t="str">
        <f t="shared" si="83"/>
        <v>Russia</v>
      </c>
      <c r="C5338" s="1" t="s">
        <v>9</v>
      </c>
    </row>
    <row r="5339" spans="1:3" x14ac:dyDescent="0.3">
      <c r="A5339" s="1" t="s">
        <v>6482</v>
      </c>
      <c r="B5339" s="1" t="str">
        <f t="shared" si="83"/>
        <v>Russia</v>
      </c>
      <c r="C5339" s="1" t="s">
        <v>9</v>
      </c>
    </row>
    <row r="5340" spans="1:3" x14ac:dyDescent="0.3">
      <c r="A5340" s="1" t="s">
        <v>130</v>
      </c>
      <c r="B5340" s="1" t="str">
        <f t="shared" si="83"/>
        <v>Kazakhstan</v>
      </c>
      <c r="C5340" s="1" t="s">
        <v>9</v>
      </c>
    </row>
    <row r="5341" spans="1:3" x14ac:dyDescent="0.3">
      <c r="A5341" s="1" t="s">
        <v>4092</v>
      </c>
      <c r="B5341" s="1" t="str">
        <f t="shared" si="83"/>
        <v>USA</v>
      </c>
      <c r="C5341" s="1" t="s">
        <v>9</v>
      </c>
    </row>
    <row r="5342" spans="1:3" x14ac:dyDescent="0.3">
      <c r="A5342" s="1" t="s">
        <v>130</v>
      </c>
      <c r="B5342" s="1" t="str">
        <f t="shared" si="83"/>
        <v>Kazakhstan</v>
      </c>
      <c r="C5342" s="1" t="s">
        <v>9</v>
      </c>
    </row>
    <row r="5343" spans="1:3" x14ac:dyDescent="0.3">
      <c r="A5343" s="1" t="s">
        <v>5557</v>
      </c>
      <c r="B5343" s="1" t="str">
        <f t="shared" si="83"/>
        <v>USA</v>
      </c>
      <c r="C5343" s="1" t="s">
        <v>9</v>
      </c>
    </row>
    <row r="5344" spans="1:3" x14ac:dyDescent="0.3">
      <c r="A5344" s="1" t="s">
        <v>130</v>
      </c>
      <c r="B5344" s="1" t="str">
        <f t="shared" si="83"/>
        <v>Kazakhstan</v>
      </c>
      <c r="C5344" s="1" t="s">
        <v>9</v>
      </c>
    </row>
    <row r="5345" spans="1:3" x14ac:dyDescent="0.3">
      <c r="A5345" s="1" t="s">
        <v>4249</v>
      </c>
      <c r="B5345" s="1" t="str">
        <f t="shared" si="83"/>
        <v>USA</v>
      </c>
      <c r="C5345" s="1" t="s">
        <v>257</v>
      </c>
    </row>
    <row r="5346" spans="1:3" x14ac:dyDescent="0.3">
      <c r="A5346" s="1" t="s">
        <v>5</v>
      </c>
      <c r="B5346" s="1" t="str">
        <f t="shared" si="83"/>
        <v>Russia</v>
      </c>
      <c r="C5346" s="1" t="s">
        <v>9</v>
      </c>
    </row>
    <row r="5347" spans="1:3" x14ac:dyDescent="0.3">
      <c r="A5347" s="1" t="s">
        <v>212</v>
      </c>
      <c r="B5347" s="1" t="str">
        <f t="shared" si="83"/>
        <v>Russia</v>
      </c>
      <c r="C5347" s="1" t="s">
        <v>9</v>
      </c>
    </row>
    <row r="5348" spans="1:3" x14ac:dyDescent="0.3">
      <c r="A5348" s="1" t="s">
        <v>3373</v>
      </c>
      <c r="B5348" s="1" t="str">
        <f t="shared" si="83"/>
        <v>Russia</v>
      </c>
      <c r="C5348" s="1" t="s">
        <v>9</v>
      </c>
    </row>
    <row r="5349" spans="1:3" x14ac:dyDescent="0.3">
      <c r="A5349" s="1" t="s">
        <v>5</v>
      </c>
      <c r="B5349" s="1" t="str">
        <f t="shared" si="83"/>
        <v>Russia</v>
      </c>
      <c r="C5349" s="1" t="s">
        <v>9</v>
      </c>
    </row>
    <row r="5350" spans="1:3" x14ac:dyDescent="0.3">
      <c r="A5350" s="1" t="s">
        <v>1561</v>
      </c>
      <c r="B5350" s="1" t="str">
        <f t="shared" si="83"/>
        <v>Russia</v>
      </c>
      <c r="C5350" s="1" t="s">
        <v>257</v>
      </c>
    </row>
    <row r="5351" spans="1:3" x14ac:dyDescent="0.3">
      <c r="A5351" s="1" t="s">
        <v>1561</v>
      </c>
      <c r="B5351" s="1" t="str">
        <f t="shared" si="83"/>
        <v>Russia</v>
      </c>
      <c r="C5351" s="1" t="s">
        <v>9</v>
      </c>
    </row>
    <row r="5352" spans="1:3" x14ac:dyDescent="0.3">
      <c r="A5352" s="1" t="s">
        <v>5557</v>
      </c>
      <c r="B5352" s="1" t="str">
        <f t="shared" si="83"/>
        <v>USA</v>
      </c>
      <c r="C5352" s="1" t="s">
        <v>9</v>
      </c>
    </row>
    <row r="5353" spans="1:3" x14ac:dyDescent="0.3">
      <c r="A5353" s="1" t="s">
        <v>30</v>
      </c>
      <c r="B5353" s="1" t="str">
        <f t="shared" si="83"/>
        <v>USA</v>
      </c>
      <c r="C5353" s="1" t="s">
        <v>9</v>
      </c>
    </row>
    <row r="5354" spans="1:3" x14ac:dyDescent="0.3">
      <c r="A5354" s="1" t="s">
        <v>212</v>
      </c>
      <c r="B5354" s="1" t="str">
        <f t="shared" si="83"/>
        <v>Russia</v>
      </c>
      <c r="C5354" s="1" t="s">
        <v>9</v>
      </c>
    </row>
    <row r="5355" spans="1:3" x14ac:dyDescent="0.3">
      <c r="A5355" s="1" t="s">
        <v>130</v>
      </c>
      <c r="B5355" s="1" t="str">
        <f t="shared" si="83"/>
        <v>Kazakhstan</v>
      </c>
      <c r="C5355" s="1" t="s">
        <v>9</v>
      </c>
    </row>
    <row r="5356" spans="1:3" x14ac:dyDescent="0.3">
      <c r="A5356" s="1" t="s">
        <v>1561</v>
      </c>
      <c r="B5356" s="1" t="str">
        <f t="shared" si="83"/>
        <v>Russia</v>
      </c>
      <c r="C5356" s="1" t="s">
        <v>9</v>
      </c>
    </row>
    <row r="5357" spans="1:3" x14ac:dyDescent="0.3">
      <c r="A5357" s="1" t="s">
        <v>130</v>
      </c>
      <c r="B5357" s="1" t="str">
        <f t="shared" si="83"/>
        <v>Kazakhstan</v>
      </c>
      <c r="C5357" s="1" t="s">
        <v>9</v>
      </c>
    </row>
    <row r="5358" spans="1:3" x14ac:dyDescent="0.3">
      <c r="A5358" s="1" t="s">
        <v>212</v>
      </c>
      <c r="B5358" s="1" t="str">
        <f t="shared" si="83"/>
        <v>Russia</v>
      </c>
      <c r="C5358" s="1" t="s">
        <v>9</v>
      </c>
    </row>
    <row r="5359" spans="1:3" x14ac:dyDescent="0.3">
      <c r="A5359" s="1" t="s">
        <v>5</v>
      </c>
      <c r="B5359" s="1" t="str">
        <f t="shared" si="83"/>
        <v>Russia</v>
      </c>
      <c r="C5359" s="1" t="s">
        <v>9</v>
      </c>
    </row>
    <row r="5360" spans="1:3" x14ac:dyDescent="0.3">
      <c r="A5360" s="1" t="s">
        <v>6615</v>
      </c>
      <c r="B5360" s="1" t="str">
        <f t="shared" si="83"/>
        <v>Russia</v>
      </c>
      <c r="C5360" s="1" t="s">
        <v>9</v>
      </c>
    </row>
    <row r="5361" spans="1:3" x14ac:dyDescent="0.3">
      <c r="A5361" s="1" t="s">
        <v>130</v>
      </c>
      <c r="B5361" s="1" t="str">
        <f t="shared" si="83"/>
        <v>Kazakhstan</v>
      </c>
      <c r="C5361" s="1" t="s">
        <v>117</v>
      </c>
    </row>
    <row r="5362" spans="1:3" x14ac:dyDescent="0.3">
      <c r="A5362" s="1" t="s">
        <v>6615</v>
      </c>
      <c r="B5362" s="1" t="str">
        <f t="shared" si="83"/>
        <v>Russia</v>
      </c>
      <c r="C5362" s="1" t="s">
        <v>9</v>
      </c>
    </row>
    <row r="5363" spans="1:3" x14ac:dyDescent="0.3">
      <c r="A5363" s="1" t="s">
        <v>130</v>
      </c>
      <c r="B5363" s="1" t="str">
        <f t="shared" si="83"/>
        <v>Kazakhstan</v>
      </c>
      <c r="C5363" s="1" t="s">
        <v>9</v>
      </c>
    </row>
    <row r="5364" spans="1:3" x14ac:dyDescent="0.3">
      <c r="A5364" s="1" t="s">
        <v>1561</v>
      </c>
      <c r="B5364" s="1" t="str">
        <f t="shared" si="83"/>
        <v>Russia</v>
      </c>
      <c r="C5364" s="1" t="s">
        <v>9</v>
      </c>
    </row>
    <row r="5365" spans="1:3" x14ac:dyDescent="0.3">
      <c r="A5365" s="1" t="s">
        <v>6482</v>
      </c>
      <c r="B5365" s="1" t="str">
        <f t="shared" si="83"/>
        <v>Russia</v>
      </c>
      <c r="C5365" s="1" t="s">
        <v>9</v>
      </c>
    </row>
    <row r="5366" spans="1:3" x14ac:dyDescent="0.3">
      <c r="A5366" s="1" t="s">
        <v>8845</v>
      </c>
      <c r="B5366" s="1" t="str">
        <f t="shared" si="83"/>
        <v>USA</v>
      </c>
      <c r="C5366" s="1" t="s">
        <v>9</v>
      </c>
    </row>
    <row r="5367" spans="1:3" x14ac:dyDescent="0.3">
      <c r="A5367" s="1" t="s">
        <v>6482</v>
      </c>
      <c r="B5367" s="1" t="str">
        <f t="shared" si="83"/>
        <v>Russia</v>
      </c>
      <c r="C5367" s="1" t="s">
        <v>9</v>
      </c>
    </row>
    <row r="5368" spans="1:3" x14ac:dyDescent="0.3">
      <c r="A5368" s="1" t="s">
        <v>4249</v>
      </c>
      <c r="B5368" s="1" t="str">
        <f t="shared" si="83"/>
        <v>USA</v>
      </c>
      <c r="C5368" s="1" t="s">
        <v>9</v>
      </c>
    </row>
    <row r="5369" spans="1:3" x14ac:dyDescent="0.3">
      <c r="A5369" s="1" t="s">
        <v>212</v>
      </c>
      <c r="B5369" s="1" t="str">
        <f t="shared" si="83"/>
        <v>Russia</v>
      </c>
      <c r="C5369" s="1" t="s">
        <v>9</v>
      </c>
    </row>
    <row r="5370" spans="1:3" x14ac:dyDescent="0.3">
      <c r="A5370" s="1" t="s">
        <v>10902</v>
      </c>
      <c r="B5370" s="1" t="str">
        <f t="shared" si="83"/>
        <v>USA</v>
      </c>
      <c r="C5370" s="1" t="s">
        <v>9</v>
      </c>
    </row>
    <row r="5371" spans="1:3" x14ac:dyDescent="0.3">
      <c r="A5371" s="1" t="s">
        <v>6615</v>
      </c>
      <c r="B5371" s="1" t="str">
        <f t="shared" si="83"/>
        <v>Russia</v>
      </c>
      <c r="C5371" s="1" t="s">
        <v>9</v>
      </c>
    </row>
    <row r="5372" spans="1:3" x14ac:dyDescent="0.3">
      <c r="A5372" s="1" t="s">
        <v>4149</v>
      </c>
      <c r="B5372" s="1" t="str">
        <f t="shared" si="83"/>
        <v>USA</v>
      </c>
      <c r="C5372" s="1" t="s">
        <v>9</v>
      </c>
    </row>
    <row r="5373" spans="1:3" x14ac:dyDescent="0.3">
      <c r="A5373" s="1" t="s">
        <v>5</v>
      </c>
      <c r="B5373" s="1" t="str">
        <f t="shared" si="83"/>
        <v>Russia</v>
      </c>
      <c r="C5373" s="1" t="s">
        <v>9</v>
      </c>
    </row>
    <row r="5374" spans="1:3" x14ac:dyDescent="0.3">
      <c r="A5374" s="1" t="s">
        <v>11</v>
      </c>
      <c r="B5374" s="1" t="str">
        <f t="shared" si="83"/>
        <v>USA</v>
      </c>
      <c r="C5374" s="1" t="s">
        <v>9</v>
      </c>
    </row>
    <row r="5375" spans="1:3" x14ac:dyDescent="0.3">
      <c r="A5375" s="1" t="s">
        <v>6482</v>
      </c>
      <c r="B5375" s="1" t="str">
        <f t="shared" si="83"/>
        <v>Russia</v>
      </c>
      <c r="C5375" s="1" t="s">
        <v>9</v>
      </c>
    </row>
    <row r="5376" spans="1:3" x14ac:dyDescent="0.3">
      <c r="A5376" s="1" t="s">
        <v>4249</v>
      </c>
      <c r="B5376" s="1" t="str">
        <f t="shared" si="83"/>
        <v>USA</v>
      </c>
      <c r="C5376" s="1" t="s">
        <v>257</v>
      </c>
    </row>
    <row r="5377" spans="1:3" x14ac:dyDescent="0.3">
      <c r="A5377" s="1" t="s">
        <v>130</v>
      </c>
      <c r="B5377" s="1" t="str">
        <f t="shared" si="83"/>
        <v>Kazakhstan</v>
      </c>
      <c r="C5377" s="1" t="s">
        <v>9</v>
      </c>
    </row>
    <row r="5378" spans="1:3" x14ac:dyDescent="0.3">
      <c r="A5378" s="1" t="s">
        <v>565</v>
      </c>
      <c r="B5378" s="1" t="str">
        <f t="shared" ref="B5378:B5441" si="84">TRIM(MID(A5378, FIND("|", SUBSTITUTE(A5378, ",", "|", LEN(A5378) - LEN(SUBSTITUTE(A5378,",", "" )))) + 1, LEN(A5378)))</f>
        <v>Kazakhstan</v>
      </c>
      <c r="C5378" s="1" t="s">
        <v>9</v>
      </c>
    </row>
    <row r="5379" spans="1:3" x14ac:dyDescent="0.3">
      <c r="A5379" s="1" t="s">
        <v>6899</v>
      </c>
      <c r="B5379" s="1" t="str">
        <f t="shared" si="84"/>
        <v>Russia</v>
      </c>
      <c r="C5379" s="1" t="s">
        <v>9</v>
      </c>
    </row>
    <row r="5380" spans="1:3" x14ac:dyDescent="0.3">
      <c r="A5380" s="1" t="s">
        <v>130</v>
      </c>
      <c r="B5380" s="1" t="str">
        <f t="shared" si="84"/>
        <v>Kazakhstan</v>
      </c>
      <c r="C5380" s="1" t="s">
        <v>9</v>
      </c>
    </row>
    <row r="5381" spans="1:3" x14ac:dyDescent="0.3">
      <c r="A5381" s="1" t="s">
        <v>10902</v>
      </c>
      <c r="B5381" s="1" t="str">
        <f t="shared" si="84"/>
        <v>USA</v>
      </c>
      <c r="C5381" s="1" t="s">
        <v>9</v>
      </c>
    </row>
    <row r="5382" spans="1:3" x14ac:dyDescent="0.3">
      <c r="A5382" s="1" t="s">
        <v>1561</v>
      </c>
      <c r="B5382" s="1" t="str">
        <f t="shared" si="84"/>
        <v>Russia</v>
      </c>
      <c r="C5382" s="1" t="s">
        <v>9</v>
      </c>
    </row>
    <row r="5383" spans="1:3" x14ac:dyDescent="0.3">
      <c r="A5383" s="1" t="s">
        <v>4092</v>
      </c>
      <c r="B5383" s="1" t="str">
        <f t="shared" si="84"/>
        <v>USA</v>
      </c>
      <c r="C5383" s="1" t="s">
        <v>9</v>
      </c>
    </row>
    <row r="5384" spans="1:3" x14ac:dyDescent="0.3">
      <c r="A5384" s="1" t="s">
        <v>27</v>
      </c>
      <c r="B5384" s="1" t="str">
        <f t="shared" si="84"/>
        <v>USA</v>
      </c>
      <c r="C5384" s="1" t="s">
        <v>9</v>
      </c>
    </row>
    <row r="5385" spans="1:3" x14ac:dyDescent="0.3">
      <c r="A5385" s="1" t="s">
        <v>130</v>
      </c>
      <c r="B5385" s="1" t="str">
        <f t="shared" si="84"/>
        <v>Kazakhstan</v>
      </c>
      <c r="C5385" s="1" t="s">
        <v>9</v>
      </c>
    </row>
    <row r="5386" spans="1:3" x14ac:dyDescent="0.3">
      <c r="A5386" s="1" t="s">
        <v>5</v>
      </c>
      <c r="B5386" s="1" t="str">
        <f t="shared" si="84"/>
        <v>Russia</v>
      </c>
      <c r="C5386" s="1" t="s">
        <v>9</v>
      </c>
    </row>
    <row r="5387" spans="1:3" x14ac:dyDescent="0.3">
      <c r="A5387" s="1" t="s">
        <v>3373</v>
      </c>
      <c r="B5387" s="1" t="str">
        <f t="shared" si="84"/>
        <v>Russia</v>
      </c>
      <c r="C5387" s="1" t="s">
        <v>9</v>
      </c>
    </row>
    <row r="5388" spans="1:3" x14ac:dyDescent="0.3">
      <c r="A5388" s="1" t="s">
        <v>6615</v>
      </c>
      <c r="B5388" s="1" t="str">
        <f t="shared" si="84"/>
        <v>Russia</v>
      </c>
      <c r="C5388" s="1" t="s">
        <v>117</v>
      </c>
    </row>
    <row r="5389" spans="1:3" x14ac:dyDescent="0.3">
      <c r="A5389" s="1" t="s">
        <v>6795</v>
      </c>
      <c r="B5389" s="1" t="str">
        <f t="shared" si="84"/>
        <v>Kazakhstan</v>
      </c>
      <c r="C5389" s="1" t="s">
        <v>9</v>
      </c>
    </row>
    <row r="5390" spans="1:3" x14ac:dyDescent="0.3">
      <c r="A5390" s="1" t="s">
        <v>4149</v>
      </c>
      <c r="B5390" s="1" t="str">
        <f t="shared" si="84"/>
        <v>USA</v>
      </c>
      <c r="C5390" s="1" t="s">
        <v>9</v>
      </c>
    </row>
    <row r="5391" spans="1:3" x14ac:dyDescent="0.3">
      <c r="A5391" s="1" t="s">
        <v>5</v>
      </c>
      <c r="B5391" s="1" t="str">
        <f t="shared" si="84"/>
        <v>Russia</v>
      </c>
      <c r="C5391" s="1" t="s">
        <v>9</v>
      </c>
    </row>
    <row r="5392" spans="1:3" x14ac:dyDescent="0.3">
      <c r="A5392" s="1" t="s">
        <v>6482</v>
      </c>
      <c r="B5392" s="1" t="str">
        <f t="shared" si="84"/>
        <v>Russia</v>
      </c>
      <c r="C5392" s="1" t="s">
        <v>9</v>
      </c>
    </row>
    <row r="5393" spans="1:3" x14ac:dyDescent="0.3">
      <c r="A5393" s="1" t="s">
        <v>1561</v>
      </c>
      <c r="B5393" s="1" t="str">
        <f t="shared" si="84"/>
        <v>Russia</v>
      </c>
      <c r="C5393" s="1" t="s">
        <v>9</v>
      </c>
    </row>
    <row r="5394" spans="1:3" x14ac:dyDescent="0.3">
      <c r="A5394" s="1" t="s">
        <v>130</v>
      </c>
      <c r="B5394" s="1" t="str">
        <f t="shared" si="84"/>
        <v>Kazakhstan</v>
      </c>
      <c r="C5394" s="1" t="s">
        <v>9</v>
      </c>
    </row>
    <row r="5395" spans="1:3" x14ac:dyDescent="0.3">
      <c r="A5395" s="1" t="s">
        <v>6482</v>
      </c>
      <c r="B5395" s="1" t="str">
        <f t="shared" si="84"/>
        <v>Russia</v>
      </c>
      <c r="C5395" s="1" t="s">
        <v>9</v>
      </c>
    </row>
    <row r="5396" spans="1:3" x14ac:dyDescent="0.3">
      <c r="A5396" s="1" t="s">
        <v>10955</v>
      </c>
      <c r="B5396" s="1" t="str">
        <f t="shared" si="84"/>
        <v>USA</v>
      </c>
      <c r="C5396" s="1" t="s">
        <v>9</v>
      </c>
    </row>
    <row r="5397" spans="1:3" x14ac:dyDescent="0.3">
      <c r="A5397" s="1" t="s">
        <v>5723</v>
      </c>
      <c r="B5397" s="1" t="str">
        <f t="shared" si="84"/>
        <v>USA</v>
      </c>
      <c r="C5397" s="1" t="s">
        <v>9</v>
      </c>
    </row>
    <row r="5398" spans="1:3" x14ac:dyDescent="0.3">
      <c r="A5398" s="1" t="s">
        <v>212</v>
      </c>
      <c r="B5398" s="1" t="str">
        <f t="shared" si="84"/>
        <v>Russia</v>
      </c>
      <c r="C5398" s="1" t="s">
        <v>9</v>
      </c>
    </row>
    <row r="5399" spans="1:3" x14ac:dyDescent="0.3">
      <c r="A5399" s="1" t="s">
        <v>130</v>
      </c>
      <c r="B5399" s="1" t="str">
        <f t="shared" si="84"/>
        <v>Kazakhstan</v>
      </c>
      <c r="C5399" s="1" t="s">
        <v>9</v>
      </c>
    </row>
    <row r="5400" spans="1:3" x14ac:dyDescent="0.3">
      <c r="A5400" s="1" t="s">
        <v>10047</v>
      </c>
      <c r="B5400" s="1" t="str">
        <f t="shared" si="84"/>
        <v>France</v>
      </c>
      <c r="C5400" s="1" t="s">
        <v>257</v>
      </c>
    </row>
    <row r="5401" spans="1:3" x14ac:dyDescent="0.3">
      <c r="A5401" s="1" t="s">
        <v>9371</v>
      </c>
      <c r="B5401" s="1" t="str">
        <f t="shared" si="84"/>
        <v>USA</v>
      </c>
      <c r="C5401" s="1" t="s">
        <v>257</v>
      </c>
    </row>
    <row r="5402" spans="1:3" x14ac:dyDescent="0.3">
      <c r="A5402" s="1" t="s">
        <v>3926</v>
      </c>
      <c r="B5402" s="1" t="str">
        <f t="shared" si="84"/>
        <v>Kazakhstan</v>
      </c>
      <c r="C5402" s="1" t="s">
        <v>9</v>
      </c>
    </row>
    <row r="5403" spans="1:3" x14ac:dyDescent="0.3">
      <c r="A5403" s="1" t="s">
        <v>5</v>
      </c>
      <c r="B5403" s="1" t="str">
        <f t="shared" si="84"/>
        <v>Russia</v>
      </c>
      <c r="C5403" s="1" t="s">
        <v>257</v>
      </c>
    </row>
    <row r="5404" spans="1:3" x14ac:dyDescent="0.3">
      <c r="A5404" s="1" t="s">
        <v>3373</v>
      </c>
      <c r="B5404" s="1" t="str">
        <f t="shared" si="84"/>
        <v>Russia</v>
      </c>
      <c r="C5404" s="1" t="s">
        <v>9</v>
      </c>
    </row>
    <row r="5405" spans="1:3" x14ac:dyDescent="0.3">
      <c r="A5405" s="1" t="s">
        <v>6899</v>
      </c>
      <c r="B5405" s="1" t="str">
        <f t="shared" si="84"/>
        <v>Russia</v>
      </c>
      <c r="C5405" s="1" t="s">
        <v>9</v>
      </c>
    </row>
    <row r="5406" spans="1:3" x14ac:dyDescent="0.3">
      <c r="A5406" s="1" t="s">
        <v>6482</v>
      </c>
      <c r="B5406" s="1" t="str">
        <f t="shared" si="84"/>
        <v>Russia</v>
      </c>
      <c r="C5406" s="1" t="s">
        <v>9</v>
      </c>
    </row>
    <row r="5407" spans="1:3" x14ac:dyDescent="0.3">
      <c r="A5407" s="1" t="s">
        <v>3373</v>
      </c>
      <c r="B5407" s="1" t="str">
        <f t="shared" si="84"/>
        <v>Russia</v>
      </c>
      <c r="C5407" s="1" t="s">
        <v>9</v>
      </c>
    </row>
    <row r="5408" spans="1:3" x14ac:dyDescent="0.3">
      <c r="A5408" s="1" t="s">
        <v>1561</v>
      </c>
      <c r="B5408" s="1" t="str">
        <f t="shared" si="84"/>
        <v>Russia</v>
      </c>
      <c r="C5408" s="1" t="s">
        <v>9</v>
      </c>
    </row>
    <row r="5409" spans="1:3" x14ac:dyDescent="0.3">
      <c r="A5409" s="1" t="s">
        <v>5</v>
      </c>
      <c r="B5409" s="1" t="str">
        <f t="shared" si="84"/>
        <v>Russia</v>
      </c>
      <c r="C5409" s="1" t="s">
        <v>9</v>
      </c>
    </row>
    <row r="5410" spans="1:3" x14ac:dyDescent="0.3">
      <c r="A5410" s="1" t="s">
        <v>6482</v>
      </c>
      <c r="B5410" s="1" t="str">
        <f t="shared" si="84"/>
        <v>Russia</v>
      </c>
      <c r="C5410" s="1" t="s">
        <v>9</v>
      </c>
    </row>
    <row r="5411" spans="1:3" x14ac:dyDescent="0.3">
      <c r="A5411" s="1" t="s">
        <v>212</v>
      </c>
      <c r="B5411" s="1" t="str">
        <f t="shared" si="84"/>
        <v>Russia</v>
      </c>
      <c r="C5411" s="1" t="s">
        <v>117</v>
      </c>
    </row>
    <row r="5412" spans="1:3" x14ac:dyDescent="0.3">
      <c r="A5412" s="1" t="s">
        <v>1561</v>
      </c>
      <c r="B5412" s="1" t="str">
        <f t="shared" si="84"/>
        <v>Russia</v>
      </c>
      <c r="C5412" s="1" t="s">
        <v>9</v>
      </c>
    </row>
    <row r="5413" spans="1:3" x14ac:dyDescent="0.3">
      <c r="A5413" s="1" t="s">
        <v>6959</v>
      </c>
      <c r="B5413" s="1" t="str">
        <f t="shared" si="84"/>
        <v>Kenya</v>
      </c>
      <c r="C5413" s="1" t="s">
        <v>9</v>
      </c>
    </row>
    <row r="5414" spans="1:3" x14ac:dyDescent="0.3">
      <c r="A5414" s="1" t="s">
        <v>6657</v>
      </c>
      <c r="B5414" s="1" t="str">
        <f t="shared" si="84"/>
        <v>France</v>
      </c>
      <c r="C5414" s="1" t="s">
        <v>257</v>
      </c>
    </row>
    <row r="5415" spans="1:3" x14ac:dyDescent="0.3">
      <c r="A5415" s="1" t="s">
        <v>11</v>
      </c>
      <c r="B5415" s="1" t="str">
        <f t="shared" si="84"/>
        <v>USA</v>
      </c>
      <c r="C5415" s="1" t="s">
        <v>9</v>
      </c>
    </row>
    <row r="5416" spans="1:3" x14ac:dyDescent="0.3">
      <c r="A5416" s="1" t="s">
        <v>6615</v>
      </c>
      <c r="B5416" s="1" t="str">
        <f t="shared" si="84"/>
        <v>Russia</v>
      </c>
      <c r="C5416" s="1" t="s">
        <v>9</v>
      </c>
    </row>
    <row r="5417" spans="1:3" x14ac:dyDescent="0.3">
      <c r="A5417" s="1" t="s">
        <v>11000</v>
      </c>
      <c r="B5417" s="1" t="str">
        <f t="shared" si="84"/>
        <v>Australia</v>
      </c>
      <c r="C5417" s="1" t="s">
        <v>9</v>
      </c>
    </row>
    <row r="5418" spans="1:3" x14ac:dyDescent="0.3">
      <c r="A5418" s="1" t="s">
        <v>4249</v>
      </c>
      <c r="B5418" s="1" t="str">
        <f t="shared" si="84"/>
        <v>USA</v>
      </c>
      <c r="C5418" s="1" t="s">
        <v>9</v>
      </c>
    </row>
    <row r="5419" spans="1:3" x14ac:dyDescent="0.3">
      <c r="A5419" s="1" t="s">
        <v>10902</v>
      </c>
      <c r="B5419" s="1" t="str">
        <f t="shared" si="84"/>
        <v>USA</v>
      </c>
      <c r="C5419" s="1" t="s">
        <v>257</v>
      </c>
    </row>
    <row r="5420" spans="1:3" x14ac:dyDescent="0.3">
      <c r="A5420" s="1" t="s">
        <v>1561</v>
      </c>
      <c r="B5420" s="1" t="str">
        <f t="shared" si="84"/>
        <v>Russia</v>
      </c>
      <c r="C5420" s="1" t="s">
        <v>9</v>
      </c>
    </row>
    <row r="5421" spans="1:3" x14ac:dyDescent="0.3">
      <c r="A5421" s="1" t="s">
        <v>10955</v>
      </c>
      <c r="B5421" s="1" t="str">
        <f t="shared" si="84"/>
        <v>USA</v>
      </c>
      <c r="C5421" s="1" t="s">
        <v>9</v>
      </c>
    </row>
    <row r="5422" spans="1:3" x14ac:dyDescent="0.3">
      <c r="A5422" s="1" t="s">
        <v>130</v>
      </c>
      <c r="B5422" s="1" t="str">
        <f t="shared" si="84"/>
        <v>Kazakhstan</v>
      </c>
      <c r="C5422" s="1" t="s">
        <v>9</v>
      </c>
    </row>
    <row r="5423" spans="1:3" x14ac:dyDescent="0.3">
      <c r="A5423" s="1" t="s">
        <v>8845</v>
      </c>
      <c r="B5423" s="1" t="str">
        <f t="shared" si="84"/>
        <v>USA</v>
      </c>
      <c r="C5423" s="1" t="s">
        <v>9</v>
      </c>
    </row>
    <row r="5424" spans="1:3" x14ac:dyDescent="0.3">
      <c r="A5424" s="1" t="s">
        <v>6482</v>
      </c>
      <c r="B5424" s="1" t="str">
        <f t="shared" si="84"/>
        <v>Russia</v>
      </c>
      <c r="C5424" s="1" t="s">
        <v>9</v>
      </c>
    </row>
    <row r="5425" spans="1:3" x14ac:dyDescent="0.3">
      <c r="A5425" s="1" t="s">
        <v>212</v>
      </c>
      <c r="B5425" s="1" t="str">
        <f t="shared" si="84"/>
        <v>Russia</v>
      </c>
      <c r="C5425" s="1" t="s">
        <v>9</v>
      </c>
    </row>
    <row r="5426" spans="1:3" x14ac:dyDescent="0.3">
      <c r="A5426" s="1" t="s">
        <v>212</v>
      </c>
      <c r="B5426" s="1" t="str">
        <f t="shared" si="84"/>
        <v>Russia</v>
      </c>
      <c r="C5426" s="1" t="s">
        <v>9</v>
      </c>
    </row>
    <row r="5427" spans="1:3" x14ac:dyDescent="0.3">
      <c r="A5427" s="1" t="s">
        <v>3478</v>
      </c>
      <c r="B5427" s="1" t="str">
        <f t="shared" si="84"/>
        <v>USA</v>
      </c>
      <c r="C5427" s="1" t="s">
        <v>9</v>
      </c>
    </row>
    <row r="5428" spans="1:3" x14ac:dyDescent="0.3">
      <c r="A5428" s="1" t="s">
        <v>565</v>
      </c>
      <c r="B5428" s="1" t="str">
        <f t="shared" si="84"/>
        <v>Kazakhstan</v>
      </c>
      <c r="C5428" s="1" t="s">
        <v>9</v>
      </c>
    </row>
    <row r="5429" spans="1:3" x14ac:dyDescent="0.3">
      <c r="A5429" s="1" t="s">
        <v>130</v>
      </c>
      <c r="B5429" s="1" t="str">
        <f t="shared" si="84"/>
        <v>Kazakhstan</v>
      </c>
      <c r="C5429" s="1" t="s">
        <v>9</v>
      </c>
    </row>
    <row r="5430" spans="1:3" x14ac:dyDescent="0.3">
      <c r="A5430" s="1" t="s">
        <v>714</v>
      </c>
      <c r="B5430" s="1" t="str">
        <f t="shared" si="84"/>
        <v>Japan</v>
      </c>
      <c r="C5430" s="1" t="s">
        <v>9</v>
      </c>
    </row>
    <row r="5431" spans="1:3" x14ac:dyDescent="0.3">
      <c r="A5431" s="1" t="s">
        <v>1561</v>
      </c>
      <c r="B5431" s="1" t="str">
        <f t="shared" si="84"/>
        <v>Russia</v>
      </c>
      <c r="C5431" s="1" t="s">
        <v>9</v>
      </c>
    </row>
    <row r="5432" spans="1:3" x14ac:dyDescent="0.3">
      <c r="A5432" s="1" t="s">
        <v>212</v>
      </c>
      <c r="B5432" s="1" t="str">
        <f t="shared" si="84"/>
        <v>Russia</v>
      </c>
      <c r="C5432" s="1" t="s">
        <v>9</v>
      </c>
    </row>
    <row r="5433" spans="1:3" x14ac:dyDescent="0.3">
      <c r="A5433" s="1" t="s">
        <v>6615</v>
      </c>
      <c r="B5433" s="1" t="str">
        <f t="shared" si="84"/>
        <v>Russia</v>
      </c>
      <c r="C5433" s="1" t="s">
        <v>9</v>
      </c>
    </row>
    <row r="5434" spans="1:3" x14ac:dyDescent="0.3">
      <c r="A5434" s="1" t="s">
        <v>5557</v>
      </c>
      <c r="B5434" s="1" t="str">
        <f t="shared" si="84"/>
        <v>USA</v>
      </c>
      <c r="C5434" s="1" t="s">
        <v>9</v>
      </c>
    </row>
    <row r="5435" spans="1:3" x14ac:dyDescent="0.3">
      <c r="A5435" s="1" t="s">
        <v>6482</v>
      </c>
      <c r="B5435" s="1" t="str">
        <f t="shared" si="84"/>
        <v>Russia</v>
      </c>
      <c r="C5435" s="1" t="s">
        <v>9</v>
      </c>
    </row>
    <row r="5436" spans="1:3" x14ac:dyDescent="0.3">
      <c r="A5436" s="1" t="s">
        <v>6482</v>
      </c>
      <c r="B5436" s="1" t="str">
        <f t="shared" si="84"/>
        <v>Russia</v>
      </c>
      <c r="C5436" s="1" t="s">
        <v>9</v>
      </c>
    </row>
    <row r="5437" spans="1:3" x14ac:dyDescent="0.3">
      <c r="A5437" s="1" t="s">
        <v>565</v>
      </c>
      <c r="B5437" s="1" t="str">
        <f t="shared" si="84"/>
        <v>Kazakhstan</v>
      </c>
      <c r="C5437" s="1" t="s">
        <v>9</v>
      </c>
    </row>
    <row r="5438" spans="1:3" x14ac:dyDescent="0.3">
      <c r="A5438" s="1" t="s">
        <v>1561</v>
      </c>
      <c r="B5438" s="1" t="str">
        <f t="shared" si="84"/>
        <v>Russia</v>
      </c>
      <c r="C5438" s="1" t="s">
        <v>9</v>
      </c>
    </row>
    <row r="5439" spans="1:3" x14ac:dyDescent="0.3">
      <c r="A5439" s="1" t="s">
        <v>130</v>
      </c>
      <c r="B5439" s="1" t="str">
        <f t="shared" si="84"/>
        <v>Kazakhstan</v>
      </c>
      <c r="C5439" s="1" t="s">
        <v>257</v>
      </c>
    </row>
    <row r="5440" spans="1:3" x14ac:dyDescent="0.3">
      <c r="A5440" s="1" t="s">
        <v>9094</v>
      </c>
      <c r="B5440" s="1" t="str">
        <f t="shared" si="84"/>
        <v>USA</v>
      </c>
      <c r="C5440" s="1" t="s">
        <v>9</v>
      </c>
    </row>
    <row r="5441" spans="1:3" x14ac:dyDescent="0.3">
      <c r="A5441" s="1" t="s">
        <v>4249</v>
      </c>
      <c r="B5441" s="1" t="str">
        <f t="shared" si="84"/>
        <v>USA</v>
      </c>
      <c r="C5441" s="1" t="s">
        <v>9</v>
      </c>
    </row>
    <row r="5442" spans="1:3" x14ac:dyDescent="0.3">
      <c r="A5442" s="1" t="s">
        <v>130</v>
      </c>
      <c r="B5442" s="1" t="str">
        <f t="shared" ref="B5442:B5505" si="85">TRIM(MID(A5442, FIND("|", SUBSTITUTE(A5442, ",", "|", LEN(A5442) - LEN(SUBSTITUTE(A5442,",", "" )))) + 1, LEN(A5442)))</f>
        <v>Kazakhstan</v>
      </c>
      <c r="C5442" s="1" t="s">
        <v>9</v>
      </c>
    </row>
    <row r="5443" spans="1:3" x14ac:dyDescent="0.3">
      <c r="A5443" s="1" t="s">
        <v>11053</v>
      </c>
      <c r="B5443" s="1" t="str">
        <f t="shared" si="85"/>
        <v>Kazakhstan</v>
      </c>
      <c r="C5443" s="1" t="s">
        <v>9</v>
      </c>
    </row>
    <row r="5444" spans="1:3" x14ac:dyDescent="0.3">
      <c r="A5444" s="1" t="s">
        <v>11056</v>
      </c>
      <c r="B5444" s="1" t="str">
        <f t="shared" si="85"/>
        <v>USA</v>
      </c>
      <c r="C5444" s="1" t="s">
        <v>9</v>
      </c>
    </row>
    <row r="5445" spans="1:3" x14ac:dyDescent="0.3">
      <c r="A5445" s="1" t="s">
        <v>130</v>
      </c>
      <c r="B5445" s="1" t="str">
        <f t="shared" si="85"/>
        <v>Kazakhstan</v>
      </c>
      <c r="C5445" s="1" t="s">
        <v>9</v>
      </c>
    </row>
    <row r="5446" spans="1:3" x14ac:dyDescent="0.3">
      <c r="A5446" s="1" t="s">
        <v>1561</v>
      </c>
      <c r="B5446" s="1" t="str">
        <f t="shared" si="85"/>
        <v>Russia</v>
      </c>
      <c r="C5446" s="1" t="s">
        <v>257</v>
      </c>
    </row>
    <row r="5447" spans="1:3" x14ac:dyDescent="0.3">
      <c r="A5447" s="1" t="s">
        <v>130</v>
      </c>
      <c r="B5447" s="1" t="str">
        <f t="shared" si="85"/>
        <v>Kazakhstan</v>
      </c>
      <c r="C5447" s="1" t="s">
        <v>9</v>
      </c>
    </row>
    <row r="5448" spans="1:3" x14ac:dyDescent="0.3">
      <c r="A5448" s="1" t="s">
        <v>5</v>
      </c>
      <c r="B5448" s="1" t="str">
        <f t="shared" si="85"/>
        <v>Russia</v>
      </c>
      <c r="C5448" s="1" t="s">
        <v>9</v>
      </c>
    </row>
    <row r="5449" spans="1:3" x14ac:dyDescent="0.3">
      <c r="A5449" s="1" t="s">
        <v>30</v>
      </c>
      <c r="B5449" s="1" t="str">
        <f t="shared" si="85"/>
        <v>USA</v>
      </c>
      <c r="C5449" s="1" t="s">
        <v>9</v>
      </c>
    </row>
    <row r="5450" spans="1:3" x14ac:dyDescent="0.3">
      <c r="A5450" s="1" t="s">
        <v>212</v>
      </c>
      <c r="B5450" s="1" t="str">
        <f t="shared" si="85"/>
        <v>Russia</v>
      </c>
      <c r="C5450" s="1" t="s">
        <v>9</v>
      </c>
    </row>
    <row r="5451" spans="1:3" x14ac:dyDescent="0.3">
      <c r="A5451" s="1" t="s">
        <v>6482</v>
      </c>
      <c r="B5451" s="1" t="str">
        <f t="shared" si="85"/>
        <v>Russia</v>
      </c>
      <c r="C5451" s="1" t="s">
        <v>257</v>
      </c>
    </row>
    <row r="5452" spans="1:3" x14ac:dyDescent="0.3">
      <c r="A5452" s="1" t="s">
        <v>130</v>
      </c>
      <c r="B5452" s="1" t="str">
        <f t="shared" si="85"/>
        <v>Kazakhstan</v>
      </c>
      <c r="C5452" s="1" t="s">
        <v>9</v>
      </c>
    </row>
    <row r="5453" spans="1:3" x14ac:dyDescent="0.3">
      <c r="A5453" s="1" t="s">
        <v>10955</v>
      </c>
      <c r="B5453" s="1" t="str">
        <f t="shared" si="85"/>
        <v>USA</v>
      </c>
      <c r="C5453" s="1" t="s">
        <v>9</v>
      </c>
    </row>
    <row r="5454" spans="1:3" x14ac:dyDescent="0.3">
      <c r="A5454" s="1" t="s">
        <v>5</v>
      </c>
      <c r="B5454" s="1" t="str">
        <f t="shared" si="85"/>
        <v>Russia</v>
      </c>
      <c r="C5454" s="1" t="s">
        <v>9</v>
      </c>
    </row>
    <row r="5455" spans="1:3" x14ac:dyDescent="0.3">
      <c r="A5455" s="1" t="s">
        <v>9094</v>
      </c>
      <c r="B5455" s="1" t="str">
        <f t="shared" si="85"/>
        <v>USA</v>
      </c>
      <c r="C5455" s="1" t="s">
        <v>9</v>
      </c>
    </row>
    <row r="5456" spans="1:3" x14ac:dyDescent="0.3">
      <c r="A5456" s="1" t="s">
        <v>6798</v>
      </c>
      <c r="B5456" s="1" t="str">
        <f t="shared" si="85"/>
        <v>Kazakhstan</v>
      </c>
      <c r="C5456" s="1" t="s">
        <v>257</v>
      </c>
    </row>
    <row r="5457" spans="1:3" x14ac:dyDescent="0.3">
      <c r="A5457" s="1" t="s">
        <v>5</v>
      </c>
      <c r="B5457" s="1" t="str">
        <f t="shared" si="85"/>
        <v>Russia</v>
      </c>
      <c r="C5457" s="1" t="s">
        <v>257</v>
      </c>
    </row>
    <row r="5458" spans="1:3" x14ac:dyDescent="0.3">
      <c r="A5458" s="1" t="s">
        <v>130</v>
      </c>
      <c r="B5458" s="1" t="str">
        <f t="shared" si="85"/>
        <v>Kazakhstan</v>
      </c>
      <c r="C5458" s="1" t="s">
        <v>9</v>
      </c>
    </row>
    <row r="5459" spans="1:3" x14ac:dyDescent="0.3">
      <c r="A5459" s="1" t="s">
        <v>27</v>
      </c>
      <c r="B5459" s="1" t="str">
        <f t="shared" si="85"/>
        <v>USA</v>
      </c>
      <c r="C5459" s="1" t="s">
        <v>9</v>
      </c>
    </row>
    <row r="5460" spans="1:3" x14ac:dyDescent="0.3">
      <c r="A5460" s="1" t="s">
        <v>5</v>
      </c>
      <c r="B5460" s="1" t="str">
        <f t="shared" si="85"/>
        <v>Russia</v>
      </c>
      <c r="C5460" s="1" t="s">
        <v>9</v>
      </c>
    </row>
    <row r="5461" spans="1:3" x14ac:dyDescent="0.3">
      <c r="A5461" s="1" t="s">
        <v>8845</v>
      </c>
      <c r="B5461" s="1" t="str">
        <f t="shared" si="85"/>
        <v>USA</v>
      </c>
      <c r="C5461" s="1" t="s">
        <v>9</v>
      </c>
    </row>
    <row r="5462" spans="1:3" x14ac:dyDescent="0.3">
      <c r="A5462" s="1" t="s">
        <v>1630</v>
      </c>
      <c r="B5462" s="1" t="str">
        <f t="shared" si="85"/>
        <v>Kazakhstan</v>
      </c>
      <c r="C5462" s="1" t="s">
        <v>9</v>
      </c>
    </row>
    <row r="5463" spans="1:3" x14ac:dyDescent="0.3">
      <c r="A5463" s="1" t="s">
        <v>6482</v>
      </c>
      <c r="B5463" s="1" t="str">
        <f t="shared" si="85"/>
        <v>Russia</v>
      </c>
      <c r="C5463" s="1" t="s">
        <v>9</v>
      </c>
    </row>
    <row r="5464" spans="1:3" x14ac:dyDescent="0.3">
      <c r="A5464" s="1" t="s">
        <v>4092</v>
      </c>
      <c r="B5464" s="1" t="str">
        <f t="shared" si="85"/>
        <v>USA</v>
      </c>
      <c r="C5464" s="1" t="s">
        <v>9</v>
      </c>
    </row>
    <row r="5465" spans="1:3" x14ac:dyDescent="0.3">
      <c r="A5465" s="1" t="s">
        <v>3373</v>
      </c>
      <c r="B5465" s="1" t="str">
        <f t="shared" si="85"/>
        <v>Russia</v>
      </c>
      <c r="C5465" s="1" t="s">
        <v>9</v>
      </c>
    </row>
    <row r="5466" spans="1:3" x14ac:dyDescent="0.3">
      <c r="A5466" s="1" t="s">
        <v>4200</v>
      </c>
      <c r="B5466" s="1" t="str">
        <f t="shared" si="85"/>
        <v>Kazakhstan</v>
      </c>
      <c r="C5466" s="1" t="s">
        <v>9</v>
      </c>
    </row>
    <row r="5467" spans="1:3" x14ac:dyDescent="0.3">
      <c r="A5467" s="1" t="s">
        <v>5</v>
      </c>
      <c r="B5467" s="1" t="str">
        <f t="shared" si="85"/>
        <v>Russia</v>
      </c>
      <c r="C5467" s="1" t="s">
        <v>9</v>
      </c>
    </row>
    <row r="5468" spans="1:3" x14ac:dyDescent="0.3">
      <c r="A5468" s="1" t="s">
        <v>1561</v>
      </c>
      <c r="B5468" s="1" t="str">
        <f t="shared" si="85"/>
        <v>Russia</v>
      </c>
      <c r="C5468" s="1" t="s">
        <v>9</v>
      </c>
    </row>
    <row r="5469" spans="1:3" x14ac:dyDescent="0.3">
      <c r="A5469" s="1" t="s">
        <v>3373</v>
      </c>
      <c r="B5469" s="1" t="str">
        <f t="shared" si="85"/>
        <v>Russia</v>
      </c>
      <c r="C5469" s="1" t="s">
        <v>9</v>
      </c>
    </row>
    <row r="5470" spans="1:3" x14ac:dyDescent="0.3">
      <c r="A5470" s="1" t="s">
        <v>565</v>
      </c>
      <c r="B5470" s="1" t="str">
        <f t="shared" si="85"/>
        <v>Kazakhstan</v>
      </c>
      <c r="C5470" s="1" t="s">
        <v>9</v>
      </c>
    </row>
    <row r="5471" spans="1:3" x14ac:dyDescent="0.3">
      <c r="A5471" s="1" t="s">
        <v>1561</v>
      </c>
      <c r="B5471" s="1" t="str">
        <f t="shared" si="85"/>
        <v>Russia</v>
      </c>
      <c r="C5471" s="1" t="s">
        <v>9</v>
      </c>
    </row>
    <row r="5472" spans="1:3" x14ac:dyDescent="0.3">
      <c r="A5472" s="1" t="s">
        <v>130</v>
      </c>
      <c r="B5472" s="1" t="str">
        <f t="shared" si="85"/>
        <v>Kazakhstan</v>
      </c>
      <c r="C5472" s="1" t="s">
        <v>9</v>
      </c>
    </row>
    <row r="5473" spans="1:3" x14ac:dyDescent="0.3">
      <c r="A5473" s="1" t="s">
        <v>4200</v>
      </c>
      <c r="B5473" s="1" t="str">
        <f t="shared" si="85"/>
        <v>Kazakhstan</v>
      </c>
      <c r="C5473" s="1" t="s">
        <v>257</v>
      </c>
    </row>
    <row r="5474" spans="1:3" x14ac:dyDescent="0.3">
      <c r="A5474" s="1" t="s">
        <v>4149</v>
      </c>
      <c r="B5474" s="1" t="str">
        <f t="shared" si="85"/>
        <v>USA</v>
      </c>
      <c r="C5474" s="1" t="s">
        <v>257</v>
      </c>
    </row>
    <row r="5475" spans="1:3" x14ac:dyDescent="0.3">
      <c r="A5475" s="1" t="s">
        <v>3373</v>
      </c>
      <c r="B5475" s="1" t="str">
        <f t="shared" si="85"/>
        <v>Russia</v>
      </c>
      <c r="C5475" s="1" t="s">
        <v>9</v>
      </c>
    </row>
    <row r="5476" spans="1:3" x14ac:dyDescent="0.3">
      <c r="A5476" s="1" t="s">
        <v>130</v>
      </c>
      <c r="B5476" s="1" t="str">
        <f t="shared" si="85"/>
        <v>Kazakhstan</v>
      </c>
      <c r="C5476" s="1" t="s">
        <v>9</v>
      </c>
    </row>
    <row r="5477" spans="1:3" x14ac:dyDescent="0.3">
      <c r="A5477" s="1" t="s">
        <v>11</v>
      </c>
      <c r="B5477" s="1" t="str">
        <f t="shared" si="85"/>
        <v>USA</v>
      </c>
      <c r="C5477" s="1" t="s">
        <v>9</v>
      </c>
    </row>
    <row r="5478" spans="1:3" x14ac:dyDescent="0.3">
      <c r="A5478" s="1" t="s">
        <v>3373</v>
      </c>
      <c r="B5478" s="1" t="str">
        <f t="shared" si="85"/>
        <v>Russia</v>
      </c>
      <c r="C5478" s="1" t="s">
        <v>9</v>
      </c>
    </row>
    <row r="5479" spans="1:3" x14ac:dyDescent="0.3">
      <c r="A5479" s="1" t="s">
        <v>1561</v>
      </c>
      <c r="B5479" s="1" t="str">
        <f t="shared" si="85"/>
        <v>Russia</v>
      </c>
      <c r="C5479" s="1" t="s">
        <v>9</v>
      </c>
    </row>
    <row r="5480" spans="1:3" x14ac:dyDescent="0.3">
      <c r="A5480" s="1" t="s">
        <v>6959</v>
      </c>
      <c r="B5480" s="1" t="str">
        <f t="shared" si="85"/>
        <v>Kenya</v>
      </c>
      <c r="C5480" s="1" t="s">
        <v>9</v>
      </c>
    </row>
    <row r="5481" spans="1:3" x14ac:dyDescent="0.3">
      <c r="A5481" s="1" t="s">
        <v>3373</v>
      </c>
      <c r="B5481" s="1" t="str">
        <f t="shared" si="85"/>
        <v>Russia</v>
      </c>
      <c r="C5481" s="1" t="s">
        <v>9</v>
      </c>
    </row>
    <row r="5482" spans="1:3" x14ac:dyDescent="0.3">
      <c r="A5482" s="1" t="s">
        <v>1630</v>
      </c>
      <c r="B5482" s="1" t="str">
        <f t="shared" si="85"/>
        <v>Kazakhstan</v>
      </c>
      <c r="C5482" s="1" t="s">
        <v>9</v>
      </c>
    </row>
    <row r="5483" spans="1:3" x14ac:dyDescent="0.3">
      <c r="A5483" s="1" t="s">
        <v>4249</v>
      </c>
      <c r="B5483" s="1" t="str">
        <f t="shared" si="85"/>
        <v>USA</v>
      </c>
      <c r="C5483" s="1" t="s">
        <v>9</v>
      </c>
    </row>
    <row r="5484" spans="1:3" x14ac:dyDescent="0.3">
      <c r="A5484" s="1" t="s">
        <v>6899</v>
      </c>
      <c r="B5484" s="1" t="str">
        <f t="shared" si="85"/>
        <v>Russia</v>
      </c>
      <c r="C5484" s="1" t="s">
        <v>9</v>
      </c>
    </row>
    <row r="5485" spans="1:3" x14ac:dyDescent="0.3">
      <c r="A5485" s="1" t="s">
        <v>565</v>
      </c>
      <c r="B5485" s="1" t="str">
        <f t="shared" si="85"/>
        <v>Kazakhstan</v>
      </c>
      <c r="C5485" s="1" t="s">
        <v>9</v>
      </c>
    </row>
    <row r="5486" spans="1:3" x14ac:dyDescent="0.3">
      <c r="A5486" s="1" t="s">
        <v>5</v>
      </c>
      <c r="B5486" s="1" t="str">
        <f t="shared" si="85"/>
        <v>Russia</v>
      </c>
      <c r="C5486" s="1" t="s">
        <v>9</v>
      </c>
    </row>
    <row r="5487" spans="1:3" x14ac:dyDescent="0.3">
      <c r="A5487" s="1" t="s">
        <v>10047</v>
      </c>
      <c r="B5487" s="1" t="str">
        <f t="shared" si="85"/>
        <v>France</v>
      </c>
      <c r="C5487" s="1" t="s">
        <v>9</v>
      </c>
    </row>
    <row r="5488" spans="1:3" x14ac:dyDescent="0.3">
      <c r="A5488" s="1" t="s">
        <v>212</v>
      </c>
      <c r="B5488" s="1" t="str">
        <f t="shared" si="85"/>
        <v>Russia</v>
      </c>
      <c r="C5488" s="1" t="s">
        <v>9</v>
      </c>
    </row>
    <row r="5489" spans="1:3" x14ac:dyDescent="0.3">
      <c r="A5489" s="1" t="s">
        <v>5</v>
      </c>
      <c r="B5489" s="1" t="str">
        <f t="shared" si="85"/>
        <v>Russia</v>
      </c>
      <c r="C5489" s="1" t="s">
        <v>9</v>
      </c>
    </row>
    <row r="5490" spans="1:3" x14ac:dyDescent="0.3">
      <c r="A5490" s="1" t="s">
        <v>3926</v>
      </c>
      <c r="B5490" s="1" t="str">
        <f t="shared" si="85"/>
        <v>Kazakhstan</v>
      </c>
      <c r="C5490" s="1" t="s">
        <v>9</v>
      </c>
    </row>
    <row r="5491" spans="1:3" x14ac:dyDescent="0.3">
      <c r="A5491" s="1" t="s">
        <v>212</v>
      </c>
      <c r="B5491" s="1" t="str">
        <f t="shared" si="85"/>
        <v>Russia</v>
      </c>
      <c r="C5491" s="1" t="s">
        <v>9</v>
      </c>
    </row>
    <row r="5492" spans="1:3" x14ac:dyDescent="0.3">
      <c r="A5492" s="1" t="s">
        <v>6795</v>
      </c>
      <c r="B5492" s="1" t="str">
        <f t="shared" si="85"/>
        <v>Kazakhstan</v>
      </c>
      <c r="C5492" s="1" t="s">
        <v>9</v>
      </c>
    </row>
    <row r="5493" spans="1:3" x14ac:dyDescent="0.3">
      <c r="A5493" s="1" t="s">
        <v>10902</v>
      </c>
      <c r="B5493" s="1" t="str">
        <f t="shared" si="85"/>
        <v>USA</v>
      </c>
      <c r="C5493" s="1" t="s">
        <v>9</v>
      </c>
    </row>
    <row r="5494" spans="1:3" x14ac:dyDescent="0.3">
      <c r="A5494" s="1" t="s">
        <v>5</v>
      </c>
      <c r="B5494" s="1" t="str">
        <f t="shared" si="85"/>
        <v>Russia</v>
      </c>
      <c r="C5494" s="1" t="s">
        <v>9</v>
      </c>
    </row>
    <row r="5495" spans="1:3" x14ac:dyDescent="0.3">
      <c r="A5495" s="1" t="s">
        <v>5557</v>
      </c>
      <c r="B5495" s="1" t="str">
        <f t="shared" si="85"/>
        <v>USA</v>
      </c>
      <c r="C5495" s="1" t="s">
        <v>9</v>
      </c>
    </row>
    <row r="5496" spans="1:3" x14ac:dyDescent="0.3">
      <c r="A5496" s="1" t="s">
        <v>4249</v>
      </c>
      <c r="B5496" s="1" t="str">
        <f t="shared" si="85"/>
        <v>USA</v>
      </c>
      <c r="C5496" s="1" t="s">
        <v>9</v>
      </c>
    </row>
    <row r="5497" spans="1:3" x14ac:dyDescent="0.3">
      <c r="A5497" s="1" t="s">
        <v>3373</v>
      </c>
      <c r="B5497" s="1" t="str">
        <f t="shared" si="85"/>
        <v>Russia</v>
      </c>
      <c r="C5497" s="1" t="s">
        <v>9</v>
      </c>
    </row>
    <row r="5498" spans="1:3" x14ac:dyDescent="0.3">
      <c r="A5498" s="1" t="s">
        <v>3478</v>
      </c>
      <c r="B5498" s="1" t="str">
        <f t="shared" si="85"/>
        <v>USA</v>
      </c>
      <c r="C5498" s="1" t="s">
        <v>9</v>
      </c>
    </row>
    <row r="5499" spans="1:3" x14ac:dyDescent="0.3">
      <c r="A5499" s="1" t="s">
        <v>6899</v>
      </c>
      <c r="B5499" s="1" t="str">
        <f t="shared" si="85"/>
        <v>Russia</v>
      </c>
      <c r="C5499" s="1" t="s">
        <v>257</v>
      </c>
    </row>
    <row r="5500" spans="1:3" x14ac:dyDescent="0.3">
      <c r="A5500" s="1" t="s">
        <v>5</v>
      </c>
      <c r="B5500" s="1" t="str">
        <f t="shared" si="85"/>
        <v>Russia</v>
      </c>
      <c r="C5500" s="1" t="s">
        <v>257</v>
      </c>
    </row>
    <row r="5501" spans="1:3" x14ac:dyDescent="0.3">
      <c r="A5501" s="1" t="s">
        <v>11171</v>
      </c>
      <c r="B5501" s="1" t="str">
        <f t="shared" si="85"/>
        <v>China</v>
      </c>
      <c r="C5501" s="1" t="s">
        <v>9</v>
      </c>
    </row>
    <row r="5502" spans="1:3" x14ac:dyDescent="0.3">
      <c r="A5502" s="1" t="s">
        <v>130</v>
      </c>
      <c r="B5502" s="1" t="str">
        <f t="shared" si="85"/>
        <v>Kazakhstan</v>
      </c>
      <c r="C5502" s="1" t="s">
        <v>9</v>
      </c>
    </row>
    <row r="5503" spans="1:3" x14ac:dyDescent="0.3">
      <c r="A5503" s="1" t="s">
        <v>130</v>
      </c>
      <c r="B5503" s="1" t="str">
        <f t="shared" si="85"/>
        <v>Kazakhstan</v>
      </c>
      <c r="C5503" s="1" t="s">
        <v>9</v>
      </c>
    </row>
    <row r="5504" spans="1:3" x14ac:dyDescent="0.3">
      <c r="A5504" s="1" t="s">
        <v>3926</v>
      </c>
      <c r="B5504" s="1" t="str">
        <f t="shared" si="85"/>
        <v>Kazakhstan</v>
      </c>
      <c r="C5504" s="1" t="s">
        <v>9</v>
      </c>
    </row>
    <row r="5505" spans="1:3" x14ac:dyDescent="0.3">
      <c r="A5505" s="1" t="s">
        <v>212</v>
      </c>
      <c r="B5505" s="1" t="str">
        <f t="shared" si="85"/>
        <v>Russia</v>
      </c>
      <c r="C5505" s="1" t="s">
        <v>9</v>
      </c>
    </row>
    <row r="5506" spans="1:3" x14ac:dyDescent="0.3">
      <c r="A5506" s="1" t="s">
        <v>3373</v>
      </c>
      <c r="B5506" s="1" t="str">
        <f t="shared" ref="B5506:B5569" si="86">TRIM(MID(A5506, FIND("|", SUBSTITUTE(A5506, ",", "|", LEN(A5506) - LEN(SUBSTITUTE(A5506,",", "" )))) + 1, LEN(A5506)))</f>
        <v>Russia</v>
      </c>
      <c r="C5506" s="1" t="s">
        <v>9</v>
      </c>
    </row>
    <row r="5507" spans="1:3" x14ac:dyDescent="0.3">
      <c r="A5507" s="1" t="s">
        <v>5557</v>
      </c>
      <c r="B5507" s="1" t="str">
        <f t="shared" si="86"/>
        <v>USA</v>
      </c>
      <c r="C5507" s="1" t="s">
        <v>9</v>
      </c>
    </row>
    <row r="5508" spans="1:3" x14ac:dyDescent="0.3">
      <c r="A5508" s="1" t="s">
        <v>8845</v>
      </c>
      <c r="B5508" s="1" t="str">
        <f t="shared" si="86"/>
        <v>USA</v>
      </c>
      <c r="C5508" s="1" t="s">
        <v>9</v>
      </c>
    </row>
    <row r="5509" spans="1:3" x14ac:dyDescent="0.3">
      <c r="A5509" s="1" t="s">
        <v>714</v>
      </c>
      <c r="B5509" s="1" t="str">
        <f t="shared" si="86"/>
        <v>Japan</v>
      </c>
      <c r="C5509" s="1" t="s">
        <v>9</v>
      </c>
    </row>
    <row r="5510" spans="1:3" x14ac:dyDescent="0.3">
      <c r="A5510" s="1" t="s">
        <v>3373</v>
      </c>
      <c r="B5510" s="1" t="str">
        <f t="shared" si="86"/>
        <v>Russia</v>
      </c>
      <c r="C5510" s="1" t="s">
        <v>9</v>
      </c>
    </row>
    <row r="5511" spans="1:3" x14ac:dyDescent="0.3">
      <c r="A5511" s="1" t="s">
        <v>3478</v>
      </c>
      <c r="B5511" s="1" t="str">
        <f t="shared" si="86"/>
        <v>USA</v>
      </c>
      <c r="C5511" s="1" t="s">
        <v>9</v>
      </c>
    </row>
    <row r="5512" spans="1:3" x14ac:dyDescent="0.3">
      <c r="A5512" s="1" t="s">
        <v>30</v>
      </c>
      <c r="B5512" s="1" t="str">
        <f t="shared" si="86"/>
        <v>USA</v>
      </c>
      <c r="C5512" s="1" t="s">
        <v>9</v>
      </c>
    </row>
    <row r="5513" spans="1:3" x14ac:dyDescent="0.3">
      <c r="A5513" s="1" t="s">
        <v>1561</v>
      </c>
      <c r="B5513" s="1" t="str">
        <f t="shared" si="86"/>
        <v>Russia</v>
      </c>
      <c r="C5513" s="1" t="s">
        <v>9</v>
      </c>
    </row>
    <row r="5514" spans="1:3" x14ac:dyDescent="0.3">
      <c r="A5514" s="1" t="s">
        <v>4149</v>
      </c>
      <c r="B5514" s="1" t="str">
        <f t="shared" si="86"/>
        <v>USA</v>
      </c>
      <c r="C5514" s="1" t="s">
        <v>9</v>
      </c>
    </row>
    <row r="5515" spans="1:3" x14ac:dyDescent="0.3">
      <c r="A5515" s="1" t="s">
        <v>4249</v>
      </c>
      <c r="B5515" s="1" t="str">
        <f t="shared" si="86"/>
        <v>USA</v>
      </c>
      <c r="C5515" s="1" t="s">
        <v>9</v>
      </c>
    </row>
    <row r="5516" spans="1:3" x14ac:dyDescent="0.3">
      <c r="A5516" s="1" t="s">
        <v>130</v>
      </c>
      <c r="B5516" s="1" t="str">
        <f t="shared" si="86"/>
        <v>Kazakhstan</v>
      </c>
      <c r="C5516" s="1" t="s">
        <v>9</v>
      </c>
    </row>
    <row r="5517" spans="1:3" x14ac:dyDescent="0.3">
      <c r="A5517" s="1" t="s">
        <v>6615</v>
      </c>
      <c r="B5517" s="1" t="str">
        <f t="shared" si="86"/>
        <v>Russia</v>
      </c>
      <c r="C5517" s="1" t="s">
        <v>9</v>
      </c>
    </row>
    <row r="5518" spans="1:3" x14ac:dyDescent="0.3">
      <c r="A5518" s="1" t="s">
        <v>1561</v>
      </c>
      <c r="B5518" s="1" t="str">
        <f t="shared" si="86"/>
        <v>Russia</v>
      </c>
      <c r="C5518" s="1" t="s">
        <v>9</v>
      </c>
    </row>
    <row r="5519" spans="1:3" x14ac:dyDescent="0.3">
      <c r="A5519" s="1" t="s">
        <v>130</v>
      </c>
      <c r="B5519" s="1" t="str">
        <f t="shared" si="86"/>
        <v>Kazakhstan</v>
      </c>
      <c r="C5519" s="1" t="s">
        <v>9</v>
      </c>
    </row>
    <row r="5520" spans="1:3" x14ac:dyDescent="0.3">
      <c r="A5520" s="1" t="s">
        <v>1630</v>
      </c>
      <c r="B5520" s="1" t="str">
        <f t="shared" si="86"/>
        <v>Kazakhstan</v>
      </c>
      <c r="C5520" s="1" t="s">
        <v>9</v>
      </c>
    </row>
    <row r="5521" spans="1:3" x14ac:dyDescent="0.3">
      <c r="A5521" s="1" t="s">
        <v>6482</v>
      </c>
      <c r="B5521" s="1" t="str">
        <f t="shared" si="86"/>
        <v>Russia</v>
      </c>
      <c r="C5521" s="1" t="s">
        <v>257</v>
      </c>
    </row>
    <row r="5522" spans="1:3" x14ac:dyDescent="0.3">
      <c r="A5522" s="1" t="s">
        <v>6615</v>
      </c>
      <c r="B5522" s="1" t="str">
        <f t="shared" si="86"/>
        <v>Russia</v>
      </c>
      <c r="C5522" s="1" t="s">
        <v>9</v>
      </c>
    </row>
    <row r="5523" spans="1:3" x14ac:dyDescent="0.3">
      <c r="A5523" s="1" t="s">
        <v>1561</v>
      </c>
      <c r="B5523" s="1" t="str">
        <f t="shared" si="86"/>
        <v>Russia</v>
      </c>
      <c r="C5523" s="1" t="s">
        <v>9</v>
      </c>
    </row>
    <row r="5524" spans="1:3" x14ac:dyDescent="0.3">
      <c r="A5524" s="1" t="s">
        <v>6482</v>
      </c>
      <c r="B5524" s="1" t="str">
        <f t="shared" si="86"/>
        <v>Russia</v>
      </c>
      <c r="C5524" s="1" t="s">
        <v>9</v>
      </c>
    </row>
    <row r="5525" spans="1:3" x14ac:dyDescent="0.3">
      <c r="A5525" s="1" t="s">
        <v>130</v>
      </c>
      <c r="B5525" s="1" t="str">
        <f t="shared" si="86"/>
        <v>Kazakhstan</v>
      </c>
      <c r="C5525" s="1" t="s">
        <v>9</v>
      </c>
    </row>
    <row r="5526" spans="1:3" x14ac:dyDescent="0.3">
      <c r="A5526" s="1" t="s">
        <v>10047</v>
      </c>
      <c r="B5526" s="1" t="str">
        <f t="shared" si="86"/>
        <v>France</v>
      </c>
      <c r="C5526" s="1" t="s">
        <v>9</v>
      </c>
    </row>
    <row r="5527" spans="1:3" x14ac:dyDescent="0.3">
      <c r="A5527" s="1" t="s">
        <v>6482</v>
      </c>
      <c r="B5527" s="1" t="str">
        <f t="shared" si="86"/>
        <v>Russia</v>
      </c>
      <c r="C5527" s="1" t="s">
        <v>9</v>
      </c>
    </row>
    <row r="5528" spans="1:3" x14ac:dyDescent="0.3">
      <c r="A5528" s="1" t="s">
        <v>6959</v>
      </c>
      <c r="B5528" s="1" t="str">
        <f t="shared" si="86"/>
        <v>Kenya</v>
      </c>
      <c r="C5528" s="1" t="s">
        <v>9</v>
      </c>
    </row>
    <row r="5529" spans="1:3" x14ac:dyDescent="0.3">
      <c r="A5529" s="1" t="s">
        <v>114</v>
      </c>
      <c r="B5529" s="1" t="str">
        <f t="shared" si="86"/>
        <v>USA</v>
      </c>
      <c r="C5529" s="1" t="s">
        <v>9</v>
      </c>
    </row>
    <row r="5530" spans="1:3" x14ac:dyDescent="0.3">
      <c r="A5530" s="1" t="s">
        <v>6615</v>
      </c>
      <c r="B5530" s="1" t="str">
        <f t="shared" si="86"/>
        <v>Russia</v>
      </c>
      <c r="C5530" s="1" t="s">
        <v>9</v>
      </c>
    </row>
    <row r="5531" spans="1:3" x14ac:dyDescent="0.3">
      <c r="A5531" s="1" t="s">
        <v>5</v>
      </c>
      <c r="B5531" s="1" t="str">
        <f t="shared" si="86"/>
        <v>Russia</v>
      </c>
      <c r="C5531" s="1" t="s">
        <v>9</v>
      </c>
    </row>
    <row r="5532" spans="1:3" x14ac:dyDescent="0.3">
      <c r="A5532" s="1" t="s">
        <v>4200</v>
      </c>
      <c r="B5532" s="1" t="str">
        <f t="shared" si="86"/>
        <v>Kazakhstan</v>
      </c>
      <c r="C5532" s="1" t="s">
        <v>9</v>
      </c>
    </row>
    <row r="5533" spans="1:3" x14ac:dyDescent="0.3">
      <c r="A5533" s="1" t="s">
        <v>6482</v>
      </c>
      <c r="B5533" s="1" t="str">
        <f t="shared" si="86"/>
        <v>Russia</v>
      </c>
      <c r="C5533" s="1" t="s">
        <v>9</v>
      </c>
    </row>
    <row r="5534" spans="1:3" x14ac:dyDescent="0.3">
      <c r="A5534" s="1" t="s">
        <v>4092</v>
      </c>
      <c r="B5534" s="1" t="str">
        <f t="shared" si="86"/>
        <v>USA</v>
      </c>
      <c r="C5534" s="1" t="s">
        <v>257</v>
      </c>
    </row>
    <row r="5535" spans="1:3" x14ac:dyDescent="0.3">
      <c r="A5535" s="1" t="s">
        <v>5</v>
      </c>
      <c r="B5535" s="1" t="str">
        <f t="shared" si="86"/>
        <v>Russia</v>
      </c>
      <c r="C5535" s="1" t="s">
        <v>9</v>
      </c>
    </row>
    <row r="5536" spans="1:3" x14ac:dyDescent="0.3">
      <c r="A5536" s="1" t="s">
        <v>1561</v>
      </c>
      <c r="B5536" s="1" t="str">
        <f t="shared" si="86"/>
        <v>Russia</v>
      </c>
      <c r="C5536" s="1" t="s">
        <v>9</v>
      </c>
    </row>
    <row r="5537" spans="1:3" x14ac:dyDescent="0.3">
      <c r="A5537" s="1" t="s">
        <v>130</v>
      </c>
      <c r="B5537" s="1" t="str">
        <f t="shared" si="86"/>
        <v>Kazakhstan</v>
      </c>
      <c r="C5537" s="1" t="s">
        <v>9</v>
      </c>
    </row>
    <row r="5538" spans="1:3" x14ac:dyDescent="0.3">
      <c r="A5538" s="1" t="s">
        <v>5557</v>
      </c>
      <c r="B5538" s="1" t="str">
        <f t="shared" si="86"/>
        <v>USA</v>
      </c>
      <c r="C5538" s="1" t="s">
        <v>9</v>
      </c>
    </row>
    <row r="5539" spans="1:3" x14ac:dyDescent="0.3">
      <c r="A5539" s="1" t="s">
        <v>6482</v>
      </c>
      <c r="B5539" s="1" t="str">
        <f t="shared" si="86"/>
        <v>Russia</v>
      </c>
      <c r="C5539" s="1" t="s">
        <v>9</v>
      </c>
    </row>
    <row r="5540" spans="1:3" x14ac:dyDescent="0.3">
      <c r="A5540" s="1" t="s">
        <v>130</v>
      </c>
      <c r="B5540" s="1" t="str">
        <f t="shared" si="86"/>
        <v>Kazakhstan</v>
      </c>
      <c r="C5540" s="1" t="s">
        <v>9</v>
      </c>
    </row>
    <row r="5541" spans="1:3" x14ac:dyDescent="0.3">
      <c r="A5541" s="1" t="s">
        <v>4200</v>
      </c>
      <c r="B5541" s="1" t="str">
        <f t="shared" si="86"/>
        <v>Kazakhstan</v>
      </c>
      <c r="C5541" s="1" t="s">
        <v>9</v>
      </c>
    </row>
    <row r="5542" spans="1:3" x14ac:dyDescent="0.3">
      <c r="A5542" s="1" t="s">
        <v>9094</v>
      </c>
      <c r="B5542" s="1" t="str">
        <f t="shared" si="86"/>
        <v>USA</v>
      </c>
      <c r="C5542" s="1" t="s">
        <v>9</v>
      </c>
    </row>
    <row r="5543" spans="1:3" x14ac:dyDescent="0.3">
      <c r="A5543" s="1" t="s">
        <v>11</v>
      </c>
      <c r="B5543" s="1" t="str">
        <f t="shared" si="86"/>
        <v>USA</v>
      </c>
      <c r="C5543" s="1" t="s">
        <v>117</v>
      </c>
    </row>
    <row r="5544" spans="1:3" x14ac:dyDescent="0.3">
      <c r="A5544" s="1" t="s">
        <v>5</v>
      </c>
      <c r="B5544" s="1" t="str">
        <f t="shared" si="86"/>
        <v>Russia</v>
      </c>
      <c r="C5544" s="1" t="s">
        <v>9</v>
      </c>
    </row>
    <row r="5545" spans="1:3" x14ac:dyDescent="0.3">
      <c r="A5545" s="1" t="s">
        <v>3926</v>
      </c>
      <c r="B5545" s="1" t="str">
        <f t="shared" si="86"/>
        <v>Kazakhstan</v>
      </c>
      <c r="C5545" s="1" t="s">
        <v>9</v>
      </c>
    </row>
    <row r="5546" spans="1:3" x14ac:dyDescent="0.3">
      <c r="A5546" s="1" t="s">
        <v>4249</v>
      </c>
      <c r="B5546" s="1" t="str">
        <f t="shared" si="86"/>
        <v>USA</v>
      </c>
      <c r="C5546" s="1" t="s">
        <v>9</v>
      </c>
    </row>
    <row r="5547" spans="1:3" x14ac:dyDescent="0.3">
      <c r="A5547" s="1" t="s">
        <v>3926</v>
      </c>
      <c r="B5547" s="1" t="str">
        <f t="shared" si="86"/>
        <v>Kazakhstan</v>
      </c>
      <c r="C5547" s="1" t="s">
        <v>9</v>
      </c>
    </row>
    <row r="5548" spans="1:3" x14ac:dyDescent="0.3">
      <c r="A5548" s="1" t="s">
        <v>4200</v>
      </c>
      <c r="B5548" s="1" t="str">
        <f t="shared" si="86"/>
        <v>Kazakhstan</v>
      </c>
      <c r="C5548" s="1" t="s">
        <v>9</v>
      </c>
    </row>
    <row r="5549" spans="1:3" x14ac:dyDescent="0.3">
      <c r="A5549" s="1" t="s">
        <v>6795</v>
      </c>
      <c r="B5549" s="1" t="str">
        <f t="shared" si="86"/>
        <v>Kazakhstan</v>
      </c>
      <c r="C5549" s="1" t="s">
        <v>9</v>
      </c>
    </row>
    <row r="5550" spans="1:3" x14ac:dyDescent="0.3">
      <c r="A5550" s="1" t="s">
        <v>3373</v>
      </c>
      <c r="B5550" s="1" t="str">
        <f t="shared" si="86"/>
        <v>Russia</v>
      </c>
      <c r="C5550" s="1" t="s">
        <v>9</v>
      </c>
    </row>
    <row r="5551" spans="1:3" x14ac:dyDescent="0.3">
      <c r="A5551" s="1" t="s">
        <v>6615</v>
      </c>
      <c r="B5551" s="1" t="str">
        <f t="shared" si="86"/>
        <v>Russia</v>
      </c>
      <c r="C5551" s="1" t="s">
        <v>9</v>
      </c>
    </row>
    <row r="5552" spans="1:3" x14ac:dyDescent="0.3">
      <c r="A5552" s="1" t="s">
        <v>1561</v>
      </c>
      <c r="B5552" s="1" t="str">
        <f t="shared" si="86"/>
        <v>Russia</v>
      </c>
      <c r="C5552" s="1" t="s">
        <v>9</v>
      </c>
    </row>
    <row r="5553" spans="1:3" x14ac:dyDescent="0.3">
      <c r="A5553" s="1" t="s">
        <v>3373</v>
      </c>
      <c r="B5553" s="1" t="str">
        <f t="shared" si="86"/>
        <v>Russia</v>
      </c>
      <c r="C5553" s="1" t="s">
        <v>9</v>
      </c>
    </row>
    <row r="5554" spans="1:3" x14ac:dyDescent="0.3">
      <c r="A5554" s="1" t="s">
        <v>1630</v>
      </c>
      <c r="B5554" s="1" t="str">
        <f t="shared" si="86"/>
        <v>Kazakhstan</v>
      </c>
      <c r="C5554" s="1" t="s">
        <v>9</v>
      </c>
    </row>
    <row r="5555" spans="1:3" x14ac:dyDescent="0.3">
      <c r="A5555" s="1" t="s">
        <v>1561</v>
      </c>
      <c r="B5555" s="1" t="str">
        <f t="shared" si="86"/>
        <v>Russia</v>
      </c>
      <c r="C5555" s="1" t="s">
        <v>9</v>
      </c>
    </row>
    <row r="5556" spans="1:3" x14ac:dyDescent="0.3">
      <c r="A5556" s="1" t="s">
        <v>130</v>
      </c>
      <c r="B5556" s="1" t="str">
        <f t="shared" si="86"/>
        <v>Kazakhstan</v>
      </c>
      <c r="C5556" s="1" t="s">
        <v>9</v>
      </c>
    </row>
    <row r="5557" spans="1:3" x14ac:dyDescent="0.3">
      <c r="A5557" s="1" t="s">
        <v>6795</v>
      </c>
      <c r="B5557" s="1" t="str">
        <f t="shared" si="86"/>
        <v>Kazakhstan</v>
      </c>
      <c r="C5557" s="1" t="s">
        <v>9</v>
      </c>
    </row>
    <row r="5558" spans="1:3" x14ac:dyDescent="0.3">
      <c r="A5558" s="1" t="s">
        <v>1630</v>
      </c>
      <c r="B5558" s="1" t="str">
        <f t="shared" si="86"/>
        <v>Kazakhstan</v>
      </c>
      <c r="C5558" s="1" t="s">
        <v>9</v>
      </c>
    </row>
    <row r="5559" spans="1:3" x14ac:dyDescent="0.3">
      <c r="A5559" s="1" t="s">
        <v>5</v>
      </c>
      <c r="B5559" s="1" t="str">
        <f t="shared" si="86"/>
        <v>Russia</v>
      </c>
      <c r="C5559" s="1" t="s">
        <v>9</v>
      </c>
    </row>
    <row r="5560" spans="1:3" x14ac:dyDescent="0.3">
      <c r="A5560" s="1" t="s">
        <v>11053</v>
      </c>
      <c r="B5560" s="1" t="str">
        <f t="shared" si="86"/>
        <v>Kazakhstan</v>
      </c>
      <c r="C5560" s="1" t="s">
        <v>9</v>
      </c>
    </row>
    <row r="5561" spans="1:3" x14ac:dyDescent="0.3">
      <c r="A5561" s="1" t="s">
        <v>714</v>
      </c>
      <c r="B5561" s="1" t="str">
        <f t="shared" si="86"/>
        <v>Japan</v>
      </c>
      <c r="C5561" s="1" t="s">
        <v>257</v>
      </c>
    </row>
    <row r="5562" spans="1:3" x14ac:dyDescent="0.3">
      <c r="A5562" s="1" t="s">
        <v>6615</v>
      </c>
      <c r="B5562" s="1" t="str">
        <f t="shared" si="86"/>
        <v>Russia</v>
      </c>
      <c r="C5562" s="1" t="s">
        <v>9</v>
      </c>
    </row>
    <row r="5563" spans="1:3" x14ac:dyDescent="0.3">
      <c r="A5563" s="1" t="s">
        <v>130</v>
      </c>
      <c r="B5563" s="1" t="str">
        <f t="shared" si="86"/>
        <v>Kazakhstan</v>
      </c>
      <c r="C5563" s="1" t="s">
        <v>9</v>
      </c>
    </row>
    <row r="5564" spans="1:3" x14ac:dyDescent="0.3">
      <c r="A5564" s="1" t="s">
        <v>1561</v>
      </c>
      <c r="B5564" s="1" t="str">
        <f t="shared" si="86"/>
        <v>Russia</v>
      </c>
      <c r="C5564" s="1" t="s">
        <v>9</v>
      </c>
    </row>
    <row r="5565" spans="1:3" x14ac:dyDescent="0.3">
      <c r="A5565" s="1" t="s">
        <v>4200</v>
      </c>
      <c r="B5565" s="1" t="str">
        <f t="shared" si="86"/>
        <v>Kazakhstan</v>
      </c>
      <c r="C5565" s="1" t="s">
        <v>9</v>
      </c>
    </row>
    <row r="5566" spans="1:3" x14ac:dyDescent="0.3">
      <c r="A5566" s="1" t="s">
        <v>6615</v>
      </c>
      <c r="B5566" s="1" t="str">
        <f t="shared" si="86"/>
        <v>Russia</v>
      </c>
      <c r="C5566" s="1" t="s">
        <v>9</v>
      </c>
    </row>
    <row r="5567" spans="1:3" x14ac:dyDescent="0.3">
      <c r="A5567" s="1" t="s">
        <v>8845</v>
      </c>
      <c r="B5567" s="1" t="str">
        <f t="shared" si="86"/>
        <v>USA</v>
      </c>
      <c r="C5567" s="1" t="s">
        <v>9</v>
      </c>
    </row>
    <row r="5568" spans="1:3" x14ac:dyDescent="0.3">
      <c r="A5568" s="1" t="s">
        <v>11000</v>
      </c>
      <c r="B5568" s="1" t="str">
        <f t="shared" si="86"/>
        <v>Australia</v>
      </c>
      <c r="C5568" s="1" t="s">
        <v>257</v>
      </c>
    </row>
    <row r="5569" spans="1:3" x14ac:dyDescent="0.3">
      <c r="A5569" s="1" t="s">
        <v>9371</v>
      </c>
      <c r="B5569" s="1" t="str">
        <f t="shared" si="86"/>
        <v>USA</v>
      </c>
      <c r="C5569" s="1" t="s">
        <v>9</v>
      </c>
    </row>
    <row r="5570" spans="1:3" x14ac:dyDescent="0.3">
      <c r="A5570" s="1" t="s">
        <v>130</v>
      </c>
      <c r="B5570" s="1" t="str">
        <f t="shared" ref="B5570:B5633" si="87">TRIM(MID(A5570, FIND("|", SUBSTITUTE(A5570, ",", "|", LEN(A5570) - LEN(SUBSTITUTE(A5570,",", "" )))) + 1, LEN(A5570)))</f>
        <v>Kazakhstan</v>
      </c>
      <c r="C5570" s="1" t="s">
        <v>9</v>
      </c>
    </row>
    <row r="5571" spans="1:3" x14ac:dyDescent="0.3">
      <c r="A5571" s="1" t="s">
        <v>5723</v>
      </c>
      <c r="B5571" s="1" t="str">
        <f t="shared" si="87"/>
        <v>USA</v>
      </c>
      <c r="C5571" s="1" t="s">
        <v>9</v>
      </c>
    </row>
    <row r="5572" spans="1:3" x14ac:dyDescent="0.3">
      <c r="A5572" s="1" t="s">
        <v>10955</v>
      </c>
      <c r="B5572" s="1" t="str">
        <f t="shared" si="87"/>
        <v>USA</v>
      </c>
      <c r="C5572" s="1" t="s">
        <v>9</v>
      </c>
    </row>
    <row r="5573" spans="1:3" x14ac:dyDescent="0.3">
      <c r="A5573" s="1" t="s">
        <v>130</v>
      </c>
      <c r="B5573" s="1" t="str">
        <f t="shared" si="87"/>
        <v>Kazakhstan</v>
      </c>
      <c r="C5573" s="1" t="s">
        <v>117</v>
      </c>
    </row>
    <row r="5574" spans="1:3" x14ac:dyDescent="0.3">
      <c r="A5574" s="1" t="s">
        <v>3373</v>
      </c>
      <c r="B5574" s="1" t="str">
        <f t="shared" si="87"/>
        <v>Russia</v>
      </c>
      <c r="C5574" s="1" t="s">
        <v>117</v>
      </c>
    </row>
    <row r="5575" spans="1:3" x14ac:dyDescent="0.3">
      <c r="A5575" s="1" t="s">
        <v>1561</v>
      </c>
      <c r="B5575" s="1" t="str">
        <f t="shared" si="87"/>
        <v>Russia</v>
      </c>
      <c r="C5575" s="1" t="s">
        <v>9</v>
      </c>
    </row>
    <row r="5576" spans="1:3" x14ac:dyDescent="0.3">
      <c r="A5576" s="1" t="s">
        <v>3478</v>
      </c>
      <c r="B5576" s="1" t="str">
        <f t="shared" si="87"/>
        <v>USA</v>
      </c>
      <c r="C5576" s="1" t="s">
        <v>9</v>
      </c>
    </row>
    <row r="5577" spans="1:3" x14ac:dyDescent="0.3">
      <c r="A5577" s="1" t="s">
        <v>4249</v>
      </c>
      <c r="B5577" s="1" t="str">
        <f t="shared" si="87"/>
        <v>USA</v>
      </c>
      <c r="C5577" s="1" t="s">
        <v>9</v>
      </c>
    </row>
    <row r="5578" spans="1:3" x14ac:dyDescent="0.3">
      <c r="A5578" s="1" t="s">
        <v>4200</v>
      </c>
      <c r="B5578" s="1" t="str">
        <f t="shared" si="87"/>
        <v>Kazakhstan</v>
      </c>
      <c r="C5578" s="1" t="s">
        <v>9</v>
      </c>
    </row>
    <row r="5579" spans="1:3" x14ac:dyDescent="0.3">
      <c r="A5579" s="1" t="s">
        <v>130</v>
      </c>
      <c r="B5579" s="1" t="str">
        <f t="shared" si="87"/>
        <v>Kazakhstan</v>
      </c>
      <c r="C5579" s="1" t="s">
        <v>9</v>
      </c>
    </row>
    <row r="5580" spans="1:3" x14ac:dyDescent="0.3">
      <c r="A5580" s="1" t="s">
        <v>1561</v>
      </c>
      <c r="B5580" s="1" t="str">
        <f t="shared" si="87"/>
        <v>Russia</v>
      </c>
      <c r="C5580" s="1" t="s">
        <v>9</v>
      </c>
    </row>
    <row r="5581" spans="1:3" x14ac:dyDescent="0.3">
      <c r="A5581" s="1" t="s">
        <v>5</v>
      </c>
      <c r="B5581" s="1" t="str">
        <f t="shared" si="87"/>
        <v>Russia</v>
      </c>
      <c r="C5581" s="1" t="s">
        <v>9</v>
      </c>
    </row>
    <row r="5582" spans="1:3" x14ac:dyDescent="0.3">
      <c r="A5582" s="1" t="s">
        <v>6899</v>
      </c>
      <c r="B5582" s="1" t="str">
        <f t="shared" si="87"/>
        <v>Russia</v>
      </c>
      <c r="C5582" s="1" t="s">
        <v>9</v>
      </c>
    </row>
    <row r="5583" spans="1:3" x14ac:dyDescent="0.3">
      <c r="A5583" s="1" t="s">
        <v>6899</v>
      </c>
      <c r="B5583" s="1" t="str">
        <f t="shared" si="87"/>
        <v>Russia</v>
      </c>
      <c r="C5583" s="1" t="s">
        <v>9</v>
      </c>
    </row>
    <row r="5584" spans="1:3" x14ac:dyDescent="0.3">
      <c r="A5584" s="1" t="s">
        <v>11338</v>
      </c>
      <c r="B5584" s="1" t="str">
        <f t="shared" si="87"/>
        <v>Kazakhstan</v>
      </c>
      <c r="C5584" s="1" t="s">
        <v>9</v>
      </c>
    </row>
    <row r="5585" spans="1:3" x14ac:dyDescent="0.3">
      <c r="A5585" s="1" t="s">
        <v>3478</v>
      </c>
      <c r="B5585" s="1" t="str">
        <f t="shared" si="87"/>
        <v>USA</v>
      </c>
      <c r="C5585" s="1" t="s">
        <v>9</v>
      </c>
    </row>
    <row r="5586" spans="1:3" x14ac:dyDescent="0.3">
      <c r="A5586" s="1" t="s">
        <v>5557</v>
      </c>
      <c r="B5586" s="1" t="str">
        <f t="shared" si="87"/>
        <v>USA</v>
      </c>
      <c r="C5586" s="1" t="s">
        <v>9</v>
      </c>
    </row>
    <row r="5587" spans="1:3" x14ac:dyDescent="0.3">
      <c r="A5587" s="1" t="s">
        <v>5</v>
      </c>
      <c r="B5587" s="1" t="str">
        <f t="shared" si="87"/>
        <v>Russia</v>
      </c>
      <c r="C5587" s="1" t="s">
        <v>257</v>
      </c>
    </row>
    <row r="5588" spans="1:3" x14ac:dyDescent="0.3">
      <c r="A5588" s="1" t="s">
        <v>6615</v>
      </c>
      <c r="B5588" s="1" t="str">
        <f t="shared" si="87"/>
        <v>Russia</v>
      </c>
      <c r="C5588" s="1" t="s">
        <v>9</v>
      </c>
    </row>
    <row r="5589" spans="1:3" x14ac:dyDescent="0.3">
      <c r="A5589" s="1" t="s">
        <v>130</v>
      </c>
      <c r="B5589" s="1" t="str">
        <f t="shared" si="87"/>
        <v>Kazakhstan</v>
      </c>
      <c r="C5589" s="1" t="s">
        <v>9</v>
      </c>
    </row>
    <row r="5590" spans="1:3" x14ac:dyDescent="0.3">
      <c r="A5590" s="1" t="s">
        <v>6482</v>
      </c>
      <c r="B5590" s="1" t="str">
        <f t="shared" si="87"/>
        <v>Russia</v>
      </c>
      <c r="C5590" s="1" t="s">
        <v>257</v>
      </c>
    </row>
    <row r="5591" spans="1:3" x14ac:dyDescent="0.3">
      <c r="A5591" s="1" t="s">
        <v>1561</v>
      </c>
      <c r="B5591" s="1" t="str">
        <f t="shared" si="87"/>
        <v>Russia</v>
      </c>
      <c r="C5591" s="1" t="s">
        <v>9</v>
      </c>
    </row>
    <row r="5592" spans="1:3" x14ac:dyDescent="0.3">
      <c r="A5592" s="1" t="s">
        <v>130</v>
      </c>
      <c r="B5592" s="1" t="str">
        <f t="shared" si="87"/>
        <v>Kazakhstan</v>
      </c>
      <c r="C5592" s="1" t="s">
        <v>9</v>
      </c>
    </row>
    <row r="5593" spans="1:3" x14ac:dyDescent="0.3">
      <c r="A5593" s="1" t="s">
        <v>5</v>
      </c>
      <c r="B5593" s="1" t="str">
        <f t="shared" si="87"/>
        <v>Russia</v>
      </c>
      <c r="C5593" s="1" t="s">
        <v>9</v>
      </c>
    </row>
    <row r="5594" spans="1:3" x14ac:dyDescent="0.3">
      <c r="A5594" s="1" t="s">
        <v>4249</v>
      </c>
      <c r="B5594" s="1" t="str">
        <f t="shared" si="87"/>
        <v>USA</v>
      </c>
      <c r="C5594" s="1" t="s">
        <v>9</v>
      </c>
    </row>
    <row r="5595" spans="1:3" x14ac:dyDescent="0.3">
      <c r="A5595" s="1" t="s">
        <v>6615</v>
      </c>
      <c r="B5595" s="1" t="str">
        <f t="shared" si="87"/>
        <v>Russia</v>
      </c>
      <c r="C5595" s="1" t="s">
        <v>9</v>
      </c>
    </row>
    <row r="5596" spans="1:3" x14ac:dyDescent="0.3">
      <c r="A5596" s="1" t="s">
        <v>9371</v>
      </c>
      <c r="B5596" s="1" t="str">
        <f t="shared" si="87"/>
        <v>USA</v>
      </c>
      <c r="C5596" s="1" t="s">
        <v>9</v>
      </c>
    </row>
    <row r="5597" spans="1:3" x14ac:dyDescent="0.3">
      <c r="A5597" s="1" t="s">
        <v>5</v>
      </c>
      <c r="B5597" s="1" t="str">
        <f t="shared" si="87"/>
        <v>Russia</v>
      </c>
      <c r="C5597" s="1" t="s">
        <v>9</v>
      </c>
    </row>
    <row r="5598" spans="1:3" x14ac:dyDescent="0.3">
      <c r="A5598" s="1" t="s">
        <v>1561</v>
      </c>
      <c r="B5598" s="1" t="str">
        <f t="shared" si="87"/>
        <v>Russia</v>
      </c>
      <c r="C5598" s="1" t="s">
        <v>9</v>
      </c>
    </row>
    <row r="5599" spans="1:3" x14ac:dyDescent="0.3">
      <c r="A5599" s="1" t="s">
        <v>6899</v>
      </c>
      <c r="B5599" s="1" t="str">
        <f t="shared" si="87"/>
        <v>Russia</v>
      </c>
      <c r="C5599" s="1" t="s">
        <v>9</v>
      </c>
    </row>
    <row r="5600" spans="1:3" x14ac:dyDescent="0.3">
      <c r="A5600" s="1" t="s">
        <v>11000</v>
      </c>
      <c r="B5600" s="1" t="str">
        <f t="shared" si="87"/>
        <v>Australia</v>
      </c>
      <c r="C5600" s="1" t="s">
        <v>257</v>
      </c>
    </row>
    <row r="5601" spans="1:3" x14ac:dyDescent="0.3">
      <c r="A5601" s="1" t="s">
        <v>130</v>
      </c>
      <c r="B5601" s="1" t="str">
        <f t="shared" si="87"/>
        <v>Kazakhstan</v>
      </c>
      <c r="C5601" s="1" t="s">
        <v>9</v>
      </c>
    </row>
    <row r="5602" spans="1:3" x14ac:dyDescent="0.3">
      <c r="A5602" s="1" t="s">
        <v>130</v>
      </c>
      <c r="B5602" s="1" t="str">
        <f t="shared" si="87"/>
        <v>Kazakhstan</v>
      </c>
      <c r="C5602" s="1" t="s">
        <v>9</v>
      </c>
    </row>
    <row r="5603" spans="1:3" x14ac:dyDescent="0.3">
      <c r="A5603" s="1" t="s">
        <v>1561</v>
      </c>
      <c r="B5603" s="1" t="str">
        <f t="shared" si="87"/>
        <v>Russia</v>
      </c>
      <c r="C5603" s="1" t="s">
        <v>257</v>
      </c>
    </row>
    <row r="5604" spans="1:3" x14ac:dyDescent="0.3">
      <c r="A5604" s="1" t="s">
        <v>5557</v>
      </c>
      <c r="B5604" s="1" t="str">
        <f t="shared" si="87"/>
        <v>USA</v>
      </c>
      <c r="C5604" s="1" t="s">
        <v>9</v>
      </c>
    </row>
    <row r="5605" spans="1:3" x14ac:dyDescent="0.3">
      <c r="A5605" s="1" t="s">
        <v>130</v>
      </c>
      <c r="B5605" s="1" t="str">
        <f t="shared" si="87"/>
        <v>Kazakhstan</v>
      </c>
      <c r="C5605" s="1" t="s">
        <v>9</v>
      </c>
    </row>
    <row r="5606" spans="1:3" x14ac:dyDescent="0.3">
      <c r="A5606" s="1" t="s">
        <v>6615</v>
      </c>
      <c r="B5606" s="1" t="str">
        <f t="shared" si="87"/>
        <v>Russia</v>
      </c>
      <c r="C5606" s="1" t="s">
        <v>9</v>
      </c>
    </row>
    <row r="5607" spans="1:3" x14ac:dyDescent="0.3">
      <c r="A5607" s="1" t="s">
        <v>6615</v>
      </c>
      <c r="B5607" s="1" t="str">
        <f t="shared" si="87"/>
        <v>Russia</v>
      </c>
      <c r="C5607" s="1" t="s">
        <v>9</v>
      </c>
    </row>
    <row r="5608" spans="1:3" x14ac:dyDescent="0.3">
      <c r="A5608" s="1" t="s">
        <v>6482</v>
      </c>
      <c r="B5608" s="1" t="str">
        <f t="shared" si="87"/>
        <v>Russia</v>
      </c>
      <c r="C5608" s="1" t="s">
        <v>9</v>
      </c>
    </row>
    <row r="5609" spans="1:3" x14ac:dyDescent="0.3">
      <c r="A5609" s="1" t="s">
        <v>6899</v>
      </c>
      <c r="B5609" s="1" t="str">
        <f t="shared" si="87"/>
        <v>Russia</v>
      </c>
      <c r="C5609" s="1" t="s">
        <v>9</v>
      </c>
    </row>
    <row r="5610" spans="1:3" x14ac:dyDescent="0.3">
      <c r="A5610" s="1" t="s">
        <v>11171</v>
      </c>
      <c r="B5610" s="1" t="str">
        <f t="shared" si="87"/>
        <v>China</v>
      </c>
      <c r="C5610" s="1" t="s">
        <v>9</v>
      </c>
    </row>
    <row r="5611" spans="1:3" x14ac:dyDescent="0.3">
      <c r="A5611" s="1" t="s">
        <v>1561</v>
      </c>
      <c r="B5611" s="1" t="str">
        <f t="shared" si="87"/>
        <v>Russia</v>
      </c>
      <c r="C5611" s="1" t="s">
        <v>9</v>
      </c>
    </row>
    <row r="5612" spans="1:3" x14ac:dyDescent="0.3">
      <c r="A5612" s="1" t="s">
        <v>3478</v>
      </c>
      <c r="B5612" s="1" t="str">
        <f t="shared" si="87"/>
        <v>USA</v>
      </c>
      <c r="C5612" s="1" t="s">
        <v>9</v>
      </c>
    </row>
    <row r="5613" spans="1:3" x14ac:dyDescent="0.3">
      <c r="A5613" s="1" t="s">
        <v>4249</v>
      </c>
      <c r="B5613" s="1" t="str">
        <f t="shared" si="87"/>
        <v>USA</v>
      </c>
      <c r="C5613" s="1" t="s">
        <v>9</v>
      </c>
    </row>
    <row r="5614" spans="1:3" x14ac:dyDescent="0.3">
      <c r="A5614" s="1" t="s">
        <v>6615</v>
      </c>
      <c r="B5614" s="1" t="str">
        <f t="shared" si="87"/>
        <v>Russia</v>
      </c>
      <c r="C5614" s="1" t="s">
        <v>9</v>
      </c>
    </row>
    <row r="5615" spans="1:3" x14ac:dyDescent="0.3">
      <c r="A5615" s="1" t="s">
        <v>30</v>
      </c>
      <c r="B5615" s="1" t="str">
        <f t="shared" si="87"/>
        <v>USA</v>
      </c>
      <c r="C5615" s="1" t="s">
        <v>9</v>
      </c>
    </row>
    <row r="5616" spans="1:3" x14ac:dyDescent="0.3">
      <c r="A5616" s="1" t="s">
        <v>6482</v>
      </c>
      <c r="B5616" s="1" t="str">
        <f t="shared" si="87"/>
        <v>Russia</v>
      </c>
      <c r="C5616" s="1" t="s">
        <v>9</v>
      </c>
    </row>
    <row r="5617" spans="1:3" x14ac:dyDescent="0.3">
      <c r="A5617" s="1" t="s">
        <v>11</v>
      </c>
      <c r="B5617" s="1" t="str">
        <f t="shared" si="87"/>
        <v>USA</v>
      </c>
      <c r="C5617" s="1" t="s">
        <v>9</v>
      </c>
    </row>
    <row r="5618" spans="1:3" x14ac:dyDescent="0.3">
      <c r="A5618" s="1" t="s">
        <v>130</v>
      </c>
      <c r="B5618" s="1" t="str">
        <f t="shared" si="87"/>
        <v>Kazakhstan</v>
      </c>
      <c r="C5618" s="1" t="s">
        <v>9</v>
      </c>
    </row>
    <row r="5619" spans="1:3" x14ac:dyDescent="0.3">
      <c r="A5619" s="1" t="s">
        <v>10902</v>
      </c>
      <c r="B5619" s="1" t="str">
        <f t="shared" si="87"/>
        <v>USA</v>
      </c>
      <c r="C5619" s="1" t="s">
        <v>9</v>
      </c>
    </row>
    <row r="5620" spans="1:3" x14ac:dyDescent="0.3">
      <c r="A5620" s="1" t="s">
        <v>6482</v>
      </c>
      <c r="B5620" s="1" t="str">
        <f t="shared" si="87"/>
        <v>Russia</v>
      </c>
      <c r="C5620" s="1" t="s">
        <v>9</v>
      </c>
    </row>
    <row r="5621" spans="1:3" x14ac:dyDescent="0.3">
      <c r="A5621" s="1" t="s">
        <v>5</v>
      </c>
      <c r="B5621" s="1" t="str">
        <f t="shared" si="87"/>
        <v>Russia</v>
      </c>
      <c r="C5621" s="1" t="s">
        <v>9</v>
      </c>
    </row>
    <row r="5622" spans="1:3" x14ac:dyDescent="0.3">
      <c r="A5622" s="1" t="s">
        <v>6615</v>
      </c>
      <c r="B5622" s="1" t="str">
        <f t="shared" si="87"/>
        <v>Russia</v>
      </c>
      <c r="C5622" s="1" t="s">
        <v>9</v>
      </c>
    </row>
    <row r="5623" spans="1:3" x14ac:dyDescent="0.3">
      <c r="A5623" s="1" t="s">
        <v>3478</v>
      </c>
      <c r="B5623" s="1" t="str">
        <f t="shared" si="87"/>
        <v>USA</v>
      </c>
      <c r="C5623" s="1" t="s">
        <v>9</v>
      </c>
    </row>
    <row r="5624" spans="1:3" x14ac:dyDescent="0.3">
      <c r="A5624" s="1" t="s">
        <v>1561</v>
      </c>
      <c r="B5624" s="1" t="str">
        <f t="shared" si="87"/>
        <v>Russia</v>
      </c>
      <c r="C5624" s="1" t="s">
        <v>9</v>
      </c>
    </row>
    <row r="5625" spans="1:3" x14ac:dyDescent="0.3">
      <c r="A5625" s="1" t="s">
        <v>6615</v>
      </c>
      <c r="B5625" s="1" t="str">
        <f t="shared" si="87"/>
        <v>Russia</v>
      </c>
      <c r="C5625" s="1" t="s">
        <v>117</v>
      </c>
    </row>
    <row r="5626" spans="1:3" x14ac:dyDescent="0.3">
      <c r="A5626" s="1" t="s">
        <v>5</v>
      </c>
      <c r="B5626" s="1" t="str">
        <f t="shared" si="87"/>
        <v>Russia</v>
      </c>
      <c r="C5626" s="1" t="s">
        <v>9</v>
      </c>
    </row>
    <row r="5627" spans="1:3" x14ac:dyDescent="0.3">
      <c r="A5627" s="1" t="s">
        <v>10047</v>
      </c>
      <c r="B5627" s="1" t="str">
        <f t="shared" si="87"/>
        <v>France</v>
      </c>
      <c r="C5627" s="1" t="s">
        <v>9</v>
      </c>
    </row>
    <row r="5628" spans="1:3" x14ac:dyDescent="0.3">
      <c r="A5628" s="1" t="s">
        <v>5557</v>
      </c>
      <c r="B5628" s="1" t="str">
        <f t="shared" si="87"/>
        <v>USA</v>
      </c>
      <c r="C5628" s="1" t="s">
        <v>9</v>
      </c>
    </row>
    <row r="5629" spans="1:3" x14ac:dyDescent="0.3">
      <c r="A5629" s="1" t="s">
        <v>5</v>
      </c>
      <c r="B5629" s="1" t="str">
        <f t="shared" si="87"/>
        <v>Russia</v>
      </c>
      <c r="C5629" s="1" t="s">
        <v>9</v>
      </c>
    </row>
    <row r="5630" spans="1:3" x14ac:dyDescent="0.3">
      <c r="A5630" s="1" t="s">
        <v>1561</v>
      </c>
      <c r="B5630" s="1" t="str">
        <f t="shared" si="87"/>
        <v>Russia</v>
      </c>
      <c r="C5630" s="1" t="s">
        <v>9</v>
      </c>
    </row>
    <row r="5631" spans="1:3" x14ac:dyDescent="0.3">
      <c r="A5631" s="1" t="s">
        <v>5</v>
      </c>
      <c r="B5631" s="1" t="str">
        <f t="shared" si="87"/>
        <v>Russia</v>
      </c>
      <c r="C5631" s="1" t="s">
        <v>9</v>
      </c>
    </row>
    <row r="5632" spans="1:3" x14ac:dyDescent="0.3">
      <c r="A5632" s="1" t="s">
        <v>8845</v>
      </c>
      <c r="B5632" s="1" t="str">
        <f t="shared" si="87"/>
        <v>USA</v>
      </c>
      <c r="C5632" s="1" t="s">
        <v>9</v>
      </c>
    </row>
    <row r="5633" spans="1:3" x14ac:dyDescent="0.3">
      <c r="A5633" s="1" t="s">
        <v>1989</v>
      </c>
      <c r="B5633" s="1" t="str">
        <f t="shared" si="87"/>
        <v>Japan</v>
      </c>
      <c r="C5633" s="1" t="s">
        <v>9</v>
      </c>
    </row>
    <row r="5634" spans="1:3" x14ac:dyDescent="0.3">
      <c r="A5634" s="1" t="s">
        <v>6615</v>
      </c>
      <c r="B5634" s="1" t="str">
        <f t="shared" ref="B5634:B5697" si="88">TRIM(MID(A5634, FIND("|", SUBSTITUTE(A5634, ",", "|", LEN(A5634) - LEN(SUBSTITUTE(A5634,",", "" )))) + 1, LEN(A5634)))</f>
        <v>Russia</v>
      </c>
      <c r="C5634" s="1" t="s">
        <v>9</v>
      </c>
    </row>
    <row r="5635" spans="1:3" x14ac:dyDescent="0.3">
      <c r="A5635" s="1" t="s">
        <v>4200</v>
      </c>
      <c r="B5635" s="1" t="str">
        <f t="shared" si="88"/>
        <v>Kazakhstan</v>
      </c>
      <c r="C5635" s="1" t="s">
        <v>257</v>
      </c>
    </row>
    <row r="5636" spans="1:3" x14ac:dyDescent="0.3">
      <c r="A5636" s="1" t="s">
        <v>10902</v>
      </c>
      <c r="B5636" s="1" t="str">
        <f t="shared" si="88"/>
        <v>USA</v>
      </c>
      <c r="C5636" s="1" t="s">
        <v>9</v>
      </c>
    </row>
    <row r="5637" spans="1:3" x14ac:dyDescent="0.3">
      <c r="A5637" s="1" t="s">
        <v>1561</v>
      </c>
      <c r="B5637" s="1" t="str">
        <f t="shared" si="88"/>
        <v>Russia</v>
      </c>
      <c r="C5637" s="1" t="s">
        <v>257</v>
      </c>
    </row>
    <row r="5638" spans="1:3" x14ac:dyDescent="0.3">
      <c r="A5638" s="1" t="s">
        <v>114</v>
      </c>
      <c r="B5638" s="1" t="str">
        <f t="shared" si="88"/>
        <v>USA</v>
      </c>
      <c r="C5638" s="1" t="s">
        <v>9</v>
      </c>
    </row>
    <row r="5639" spans="1:3" x14ac:dyDescent="0.3">
      <c r="A5639" s="1" t="s">
        <v>6615</v>
      </c>
      <c r="B5639" s="1" t="str">
        <f t="shared" si="88"/>
        <v>Russia</v>
      </c>
      <c r="C5639" s="1" t="s">
        <v>9</v>
      </c>
    </row>
    <row r="5640" spans="1:3" x14ac:dyDescent="0.3">
      <c r="A5640" s="1" t="s">
        <v>1561</v>
      </c>
      <c r="B5640" s="1" t="str">
        <f t="shared" si="88"/>
        <v>Russia</v>
      </c>
      <c r="C5640" s="1" t="s">
        <v>9</v>
      </c>
    </row>
    <row r="5641" spans="1:3" x14ac:dyDescent="0.3">
      <c r="A5641" s="1" t="s">
        <v>6899</v>
      </c>
      <c r="B5641" s="1" t="str">
        <f t="shared" si="88"/>
        <v>Russia</v>
      </c>
      <c r="C5641" s="1" t="s">
        <v>9</v>
      </c>
    </row>
    <row r="5642" spans="1:3" x14ac:dyDescent="0.3">
      <c r="A5642" s="1" t="s">
        <v>1561</v>
      </c>
      <c r="B5642" s="1" t="str">
        <f t="shared" si="88"/>
        <v>Russia</v>
      </c>
      <c r="C5642" s="1" t="s">
        <v>9</v>
      </c>
    </row>
    <row r="5643" spans="1:3" x14ac:dyDescent="0.3">
      <c r="A5643" s="1" t="s">
        <v>3478</v>
      </c>
      <c r="B5643" s="1" t="str">
        <f t="shared" si="88"/>
        <v>USA</v>
      </c>
      <c r="C5643" s="1" t="s">
        <v>9</v>
      </c>
    </row>
    <row r="5644" spans="1:3" x14ac:dyDescent="0.3">
      <c r="A5644" s="1" t="s">
        <v>4249</v>
      </c>
      <c r="B5644" s="1" t="str">
        <f t="shared" si="88"/>
        <v>USA</v>
      </c>
      <c r="C5644" s="1" t="s">
        <v>9</v>
      </c>
    </row>
    <row r="5645" spans="1:3" x14ac:dyDescent="0.3">
      <c r="A5645" s="1" t="s">
        <v>130</v>
      </c>
      <c r="B5645" s="1" t="str">
        <f t="shared" si="88"/>
        <v>Kazakhstan</v>
      </c>
      <c r="C5645" s="1" t="s">
        <v>9</v>
      </c>
    </row>
    <row r="5646" spans="1:3" x14ac:dyDescent="0.3">
      <c r="A5646" s="1" t="s">
        <v>3373</v>
      </c>
      <c r="B5646" s="1" t="str">
        <f t="shared" si="88"/>
        <v>Russia</v>
      </c>
      <c r="C5646" s="1" t="s">
        <v>257</v>
      </c>
    </row>
    <row r="5647" spans="1:3" x14ac:dyDescent="0.3">
      <c r="A5647" s="1" t="s">
        <v>6899</v>
      </c>
      <c r="B5647" s="1" t="str">
        <f t="shared" si="88"/>
        <v>Russia</v>
      </c>
      <c r="C5647" s="1" t="s">
        <v>9</v>
      </c>
    </row>
    <row r="5648" spans="1:3" x14ac:dyDescent="0.3">
      <c r="A5648" s="1" t="s">
        <v>6615</v>
      </c>
      <c r="B5648" s="1" t="str">
        <f t="shared" si="88"/>
        <v>Russia</v>
      </c>
      <c r="C5648" s="1" t="s">
        <v>9</v>
      </c>
    </row>
    <row r="5649" spans="1:3" x14ac:dyDescent="0.3">
      <c r="A5649" s="1" t="s">
        <v>3926</v>
      </c>
      <c r="B5649" s="1" t="str">
        <f t="shared" si="88"/>
        <v>Kazakhstan</v>
      </c>
      <c r="C5649" s="1" t="s">
        <v>9</v>
      </c>
    </row>
    <row r="5650" spans="1:3" x14ac:dyDescent="0.3">
      <c r="A5650" s="1" t="s">
        <v>3373</v>
      </c>
      <c r="B5650" s="1" t="str">
        <f t="shared" si="88"/>
        <v>Russia</v>
      </c>
      <c r="C5650" s="1" t="s">
        <v>9</v>
      </c>
    </row>
    <row r="5651" spans="1:3" x14ac:dyDescent="0.3">
      <c r="A5651" s="1" t="s">
        <v>1561</v>
      </c>
      <c r="B5651" s="1" t="str">
        <f t="shared" si="88"/>
        <v>Russia</v>
      </c>
      <c r="C5651" s="1" t="s">
        <v>9</v>
      </c>
    </row>
    <row r="5652" spans="1:3" x14ac:dyDescent="0.3">
      <c r="A5652" s="1" t="s">
        <v>5557</v>
      </c>
      <c r="B5652" s="1" t="str">
        <f t="shared" si="88"/>
        <v>USA</v>
      </c>
      <c r="C5652" s="1" t="s">
        <v>9</v>
      </c>
    </row>
    <row r="5653" spans="1:3" x14ac:dyDescent="0.3">
      <c r="A5653" s="1" t="s">
        <v>5</v>
      </c>
      <c r="B5653" s="1" t="str">
        <f t="shared" si="88"/>
        <v>Russia</v>
      </c>
      <c r="C5653" s="1" t="s">
        <v>9</v>
      </c>
    </row>
    <row r="5654" spans="1:3" x14ac:dyDescent="0.3">
      <c r="A5654" s="1" t="s">
        <v>4200</v>
      </c>
      <c r="B5654" s="1" t="str">
        <f t="shared" si="88"/>
        <v>Kazakhstan</v>
      </c>
      <c r="C5654" s="1" t="s">
        <v>257</v>
      </c>
    </row>
    <row r="5655" spans="1:3" x14ac:dyDescent="0.3">
      <c r="A5655" s="1" t="s">
        <v>3373</v>
      </c>
      <c r="B5655" s="1" t="str">
        <f t="shared" si="88"/>
        <v>Russia</v>
      </c>
      <c r="C5655" s="1" t="s">
        <v>9</v>
      </c>
    </row>
    <row r="5656" spans="1:3" x14ac:dyDescent="0.3">
      <c r="A5656" s="1" t="s">
        <v>1561</v>
      </c>
      <c r="B5656" s="1" t="str">
        <f t="shared" si="88"/>
        <v>Russia</v>
      </c>
      <c r="C5656" s="1" t="s">
        <v>9</v>
      </c>
    </row>
    <row r="5657" spans="1:3" x14ac:dyDescent="0.3">
      <c r="A5657" s="1" t="s">
        <v>3478</v>
      </c>
      <c r="B5657" s="1" t="str">
        <f t="shared" si="88"/>
        <v>USA</v>
      </c>
      <c r="C5657" s="1" t="s">
        <v>9</v>
      </c>
    </row>
    <row r="5658" spans="1:3" x14ac:dyDescent="0.3">
      <c r="A5658" s="1" t="s">
        <v>130</v>
      </c>
      <c r="B5658" s="1" t="str">
        <f t="shared" si="88"/>
        <v>Kazakhstan</v>
      </c>
      <c r="C5658" s="1" t="s">
        <v>9</v>
      </c>
    </row>
    <row r="5659" spans="1:3" x14ac:dyDescent="0.3">
      <c r="A5659" s="1" t="s">
        <v>30</v>
      </c>
      <c r="B5659" s="1" t="str">
        <f t="shared" si="88"/>
        <v>USA</v>
      </c>
      <c r="C5659" s="1" t="s">
        <v>9</v>
      </c>
    </row>
    <row r="5660" spans="1:3" x14ac:dyDescent="0.3">
      <c r="A5660" s="1" t="s">
        <v>6615</v>
      </c>
      <c r="B5660" s="1" t="str">
        <f t="shared" si="88"/>
        <v>Russia</v>
      </c>
      <c r="C5660" s="1" t="s">
        <v>9</v>
      </c>
    </row>
    <row r="5661" spans="1:3" x14ac:dyDescent="0.3">
      <c r="A5661" s="1" t="s">
        <v>5723</v>
      </c>
      <c r="B5661" s="1" t="str">
        <f t="shared" si="88"/>
        <v>USA</v>
      </c>
      <c r="C5661" s="1" t="s">
        <v>9</v>
      </c>
    </row>
    <row r="5662" spans="1:3" x14ac:dyDescent="0.3">
      <c r="A5662" s="1" t="s">
        <v>1561</v>
      </c>
      <c r="B5662" s="1" t="str">
        <f t="shared" si="88"/>
        <v>Russia</v>
      </c>
      <c r="C5662" s="1" t="s">
        <v>9</v>
      </c>
    </row>
    <row r="5663" spans="1:3" x14ac:dyDescent="0.3">
      <c r="A5663" s="1" t="s">
        <v>3926</v>
      </c>
      <c r="B5663" s="1" t="str">
        <f t="shared" si="88"/>
        <v>Kazakhstan</v>
      </c>
      <c r="C5663" s="1" t="s">
        <v>9</v>
      </c>
    </row>
    <row r="5664" spans="1:3" x14ac:dyDescent="0.3">
      <c r="A5664" s="1" t="s">
        <v>4249</v>
      </c>
      <c r="B5664" s="1" t="str">
        <f t="shared" si="88"/>
        <v>USA</v>
      </c>
      <c r="C5664" s="1" t="s">
        <v>9</v>
      </c>
    </row>
    <row r="5665" spans="1:3" x14ac:dyDescent="0.3">
      <c r="A5665" s="1" t="s">
        <v>6899</v>
      </c>
      <c r="B5665" s="1" t="str">
        <f t="shared" si="88"/>
        <v>Russia</v>
      </c>
      <c r="C5665" s="1" t="s">
        <v>9</v>
      </c>
    </row>
    <row r="5666" spans="1:3" x14ac:dyDescent="0.3">
      <c r="A5666" s="1" t="s">
        <v>1630</v>
      </c>
      <c r="B5666" s="1" t="str">
        <f t="shared" si="88"/>
        <v>Kazakhstan</v>
      </c>
      <c r="C5666" s="1" t="s">
        <v>9</v>
      </c>
    </row>
    <row r="5667" spans="1:3" x14ac:dyDescent="0.3">
      <c r="A5667" s="1" t="s">
        <v>565</v>
      </c>
      <c r="B5667" s="1" t="str">
        <f t="shared" si="88"/>
        <v>Kazakhstan</v>
      </c>
      <c r="C5667" s="1" t="s">
        <v>9</v>
      </c>
    </row>
    <row r="5668" spans="1:3" x14ac:dyDescent="0.3">
      <c r="A5668" s="1" t="s">
        <v>3373</v>
      </c>
      <c r="B5668" s="1" t="str">
        <f t="shared" si="88"/>
        <v>Russia</v>
      </c>
      <c r="C5668" s="1" t="s">
        <v>9</v>
      </c>
    </row>
    <row r="5669" spans="1:3" x14ac:dyDescent="0.3">
      <c r="A5669" s="1" t="s">
        <v>1561</v>
      </c>
      <c r="B5669" s="1" t="str">
        <f t="shared" si="88"/>
        <v>Russia</v>
      </c>
      <c r="C5669" s="1" t="s">
        <v>9</v>
      </c>
    </row>
    <row r="5670" spans="1:3" x14ac:dyDescent="0.3">
      <c r="A5670" s="1" t="s">
        <v>6615</v>
      </c>
      <c r="B5670" s="1" t="str">
        <f t="shared" si="88"/>
        <v>Russia</v>
      </c>
      <c r="C5670" s="1" t="s">
        <v>9</v>
      </c>
    </row>
    <row r="5671" spans="1:3" x14ac:dyDescent="0.3">
      <c r="A5671" s="1" t="s">
        <v>6899</v>
      </c>
      <c r="B5671" s="1" t="str">
        <f t="shared" si="88"/>
        <v>Russia</v>
      </c>
      <c r="C5671" s="1" t="s">
        <v>9</v>
      </c>
    </row>
    <row r="5672" spans="1:3" x14ac:dyDescent="0.3">
      <c r="A5672" s="1" t="s">
        <v>130</v>
      </c>
      <c r="B5672" s="1" t="str">
        <f t="shared" si="88"/>
        <v>Kazakhstan</v>
      </c>
      <c r="C5672" s="1" t="s">
        <v>9</v>
      </c>
    </row>
    <row r="5673" spans="1:3" x14ac:dyDescent="0.3">
      <c r="A5673" s="1" t="s">
        <v>1630</v>
      </c>
      <c r="B5673" s="1" t="str">
        <f t="shared" si="88"/>
        <v>Kazakhstan</v>
      </c>
      <c r="C5673" s="1" t="s">
        <v>9</v>
      </c>
    </row>
    <row r="5674" spans="1:3" x14ac:dyDescent="0.3">
      <c r="A5674" s="1" t="s">
        <v>130</v>
      </c>
      <c r="B5674" s="1" t="str">
        <f t="shared" si="88"/>
        <v>Kazakhstan</v>
      </c>
      <c r="C5674" s="1" t="s">
        <v>9</v>
      </c>
    </row>
    <row r="5675" spans="1:3" x14ac:dyDescent="0.3">
      <c r="A5675" s="1" t="s">
        <v>6615</v>
      </c>
      <c r="B5675" s="1" t="str">
        <f t="shared" si="88"/>
        <v>Russia</v>
      </c>
      <c r="C5675" s="1" t="s">
        <v>9</v>
      </c>
    </row>
    <row r="5676" spans="1:3" x14ac:dyDescent="0.3">
      <c r="A5676" s="1" t="s">
        <v>5723</v>
      </c>
      <c r="B5676" s="1" t="str">
        <f t="shared" si="88"/>
        <v>USA</v>
      </c>
      <c r="C5676" s="1" t="s">
        <v>117</v>
      </c>
    </row>
    <row r="5677" spans="1:3" x14ac:dyDescent="0.3">
      <c r="A5677" s="1" t="s">
        <v>10955</v>
      </c>
      <c r="B5677" s="1" t="str">
        <f t="shared" si="88"/>
        <v>USA</v>
      </c>
      <c r="C5677" s="1" t="s">
        <v>9</v>
      </c>
    </row>
    <row r="5678" spans="1:3" x14ac:dyDescent="0.3">
      <c r="A5678" s="1" t="s">
        <v>6615</v>
      </c>
      <c r="B5678" s="1" t="str">
        <f t="shared" si="88"/>
        <v>Russia</v>
      </c>
      <c r="C5678" s="1" t="s">
        <v>9</v>
      </c>
    </row>
    <row r="5679" spans="1:3" x14ac:dyDescent="0.3">
      <c r="A5679" s="1" t="s">
        <v>565</v>
      </c>
      <c r="B5679" s="1" t="str">
        <f t="shared" si="88"/>
        <v>Kazakhstan</v>
      </c>
      <c r="C5679" s="1" t="s">
        <v>257</v>
      </c>
    </row>
    <row r="5680" spans="1:3" x14ac:dyDescent="0.3">
      <c r="A5680" s="1" t="s">
        <v>5557</v>
      </c>
      <c r="B5680" s="1" t="str">
        <f t="shared" si="88"/>
        <v>USA</v>
      </c>
      <c r="C5680" s="1" t="s">
        <v>9</v>
      </c>
    </row>
    <row r="5681" spans="1:3" x14ac:dyDescent="0.3">
      <c r="A5681" s="1" t="s">
        <v>1989</v>
      </c>
      <c r="B5681" s="1" t="str">
        <f t="shared" si="88"/>
        <v>Japan</v>
      </c>
      <c r="C5681" s="1" t="s">
        <v>257</v>
      </c>
    </row>
    <row r="5682" spans="1:3" x14ac:dyDescent="0.3">
      <c r="A5682" s="1" t="s">
        <v>130</v>
      </c>
      <c r="B5682" s="1" t="str">
        <f t="shared" si="88"/>
        <v>Kazakhstan</v>
      </c>
      <c r="C5682" s="1" t="s">
        <v>9</v>
      </c>
    </row>
    <row r="5683" spans="1:3" x14ac:dyDescent="0.3">
      <c r="A5683" s="1" t="s">
        <v>11338</v>
      </c>
      <c r="B5683" s="1" t="str">
        <f t="shared" si="88"/>
        <v>Kazakhstan</v>
      </c>
      <c r="C5683" s="1" t="s">
        <v>9</v>
      </c>
    </row>
    <row r="5684" spans="1:3" x14ac:dyDescent="0.3">
      <c r="A5684" s="1" t="s">
        <v>6615</v>
      </c>
      <c r="B5684" s="1" t="str">
        <f t="shared" si="88"/>
        <v>Russia</v>
      </c>
      <c r="C5684" s="1" t="s">
        <v>9</v>
      </c>
    </row>
    <row r="5685" spans="1:3" x14ac:dyDescent="0.3">
      <c r="A5685" s="1" t="s">
        <v>130</v>
      </c>
      <c r="B5685" s="1" t="str">
        <f t="shared" si="88"/>
        <v>Kazakhstan</v>
      </c>
      <c r="C5685" s="1" t="s">
        <v>9</v>
      </c>
    </row>
    <row r="5686" spans="1:3" x14ac:dyDescent="0.3">
      <c r="A5686" s="1" t="s">
        <v>3478</v>
      </c>
      <c r="B5686" s="1" t="str">
        <f t="shared" si="88"/>
        <v>USA</v>
      </c>
      <c r="C5686" s="1" t="s">
        <v>257</v>
      </c>
    </row>
    <row r="5687" spans="1:3" x14ac:dyDescent="0.3">
      <c r="A5687" s="1" t="s">
        <v>4249</v>
      </c>
      <c r="B5687" s="1" t="str">
        <f t="shared" si="88"/>
        <v>USA</v>
      </c>
      <c r="C5687" s="1" t="s">
        <v>9</v>
      </c>
    </row>
    <row r="5688" spans="1:3" x14ac:dyDescent="0.3">
      <c r="A5688" s="1" t="s">
        <v>1561</v>
      </c>
      <c r="B5688" s="1" t="str">
        <f t="shared" si="88"/>
        <v>Russia</v>
      </c>
      <c r="C5688" s="1" t="s">
        <v>9</v>
      </c>
    </row>
    <row r="5689" spans="1:3" x14ac:dyDescent="0.3">
      <c r="A5689" s="1" t="s">
        <v>6615</v>
      </c>
      <c r="B5689" s="1" t="str">
        <f t="shared" si="88"/>
        <v>Russia</v>
      </c>
      <c r="C5689" s="1" t="s">
        <v>9</v>
      </c>
    </row>
    <row r="5690" spans="1:3" x14ac:dyDescent="0.3">
      <c r="A5690" s="1" t="s">
        <v>130</v>
      </c>
      <c r="B5690" s="1" t="str">
        <f t="shared" si="88"/>
        <v>Kazakhstan</v>
      </c>
      <c r="C5690" s="1" t="s">
        <v>9</v>
      </c>
    </row>
    <row r="5691" spans="1:3" x14ac:dyDescent="0.3">
      <c r="A5691" s="1" t="s">
        <v>6482</v>
      </c>
      <c r="B5691" s="1" t="str">
        <f t="shared" si="88"/>
        <v>Russia</v>
      </c>
      <c r="C5691" s="1" t="s">
        <v>9</v>
      </c>
    </row>
    <row r="5692" spans="1:3" x14ac:dyDescent="0.3">
      <c r="A5692" s="1" t="s">
        <v>4149</v>
      </c>
      <c r="B5692" s="1" t="str">
        <f t="shared" si="88"/>
        <v>USA</v>
      </c>
      <c r="C5692" s="1" t="s">
        <v>9</v>
      </c>
    </row>
    <row r="5693" spans="1:3" x14ac:dyDescent="0.3">
      <c r="A5693" s="1" t="s">
        <v>3478</v>
      </c>
      <c r="B5693" s="1" t="str">
        <f t="shared" si="88"/>
        <v>USA</v>
      </c>
      <c r="C5693" s="1" t="s">
        <v>9</v>
      </c>
    </row>
    <row r="5694" spans="1:3" x14ac:dyDescent="0.3">
      <c r="A5694" s="1" t="s">
        <v>4200</v>
      </c>
      <c r="B5694" s="1" t="str">
        <f t="shared" si="88"/>
        <v>Kazakhstan</v>
      </c>
      <c r="C5694" s="1" t="s">
        <v>9</v>
      </c>
    </row>
    <row r="5695" spans="1:3" x14ac:dyDescent="0.3">
      <c r="A5695" s="1" t="s">
        <v>6795</v>
      </c>
      <c r="B5695" s="1" t="str">
        <f t="shared" si="88"/>
        <v>Kazakhstan</v>
      </c>
      <c r="C5695" s="1" t="s">
        <v>9</v>
      </c>
    </row>
    <row r="5696" spans="1:3" x14ac:dyDescent="0.3">
      <c r="A5696" s="1" t="s">
        <v>10955</v>
      </c>
      <c r="B5696" s="1" t="str">
        <f t="shared" si="88"/>
        <v>USA</v>
      </c>
      <c r="C5696" s="1" t="s">
        <v>9</v>
      </c>
    </row>
    <row r="5697" spans="1:3" x14ac:dyDescent="0.3">
      <c r="A5697" s="1" t="s">
        <v>3478</v>
      </c>
      <c r="B5697" s="1" t="str">
        <f t="shared" si="88"/>
        <v>USA</v>
      </c>
      <c r="C5697" s="1" t="s">
        <v>257</v>
      </c>
    </row>
    <row r="5698" spans="1:3" x14ac:dyDescent="0.3">
      <c r="A5698" s="1" t="s">
        <v>5557</v>
      </c>
      <c r="B5698" s="1" t="str">
        <f t="shared" ref="B5698:B5761" si="89">TRIM(MID(A5698, FIND("|", SUBSTITUTE(A5698, ",", "|", LEN(A5698) - LEN(SUBSTITUTE(A5698,",", "" )))) + 1, LEN(A5698)))</f>
        <v>USA</v>
      </c>
      <c r="C5698" s="1" t="s">
        <v>9</v>
      </c>
    </row>
    <row r="5699" spans="1:3" x14ac:dyDescent="0.3">
      <c r="A5699" s="1" t="s">
        <v>1561</v>
      </c>
      <c r="B5699" s="1" t="str">
        <f t="shared" si="89"/>
        <v>Russia</v>
      </c>
      <c r="C5699" s="1" t="s">
        <v>257</v>
      </c>
    </row>
    <row r="5700" spans="1:3" x14ac:dyDescent="0.3">
      <c r="A5700" s="1" t="s">
        <v>8845</v>
      </c>
      <c r="B5700" s="1" t="str">
        <f t="shared" si="89"/>
        <v>USA</v>
      </c>
      <c r="C5700" s="1" t="s">
        <v>9</v>
      </c>
    </row>
    <row r="5701" spans="1:3" x14ac:dyDescent="0.3">
      <c r="A5701" s="1" t="s">
        <v>1630</v>
      </c>
      <c r="B5701" s="1" t="str">
        <f t="shared" si="89"/>
        <v>Kazakhstan</v>
      </c>
      <c r="C5701" s="1" t="s">
        <v>9</v>
      </c>
    </row>
    <row r="5702" spans="1:3" x14ac:dyDescent="0.3">
      <c r="A5702" s="1" t="s">
        <v>6615</v>
      </c>
      <c r="B5702" s="1" t="str">
        <f t="shared" si="89"/>
        <v>Russia</v>
      </c>
      <c r="C5702" s="1" t="s">
        <v>9</v>
      </c>
    </row>
    <row r="5703" spans="1:3" x14ac:dyDescent="0.3">
      <c r="A5703" s="1" t="s">
        <v>30</v>
      </c>
      <c r="B5703" s="1" t="str">
        <f t="shared" si="89"/>
        <v>USA</v>
      </c>
      <c r="C5703" s="1" t="s">
        <v>9</v>
      </c>
    </row>
    <row r="5704" spans="1:3" x14ac:dyDescent="0.3">
      <c r="A5704" s="1" t="s">
        <v>565</v>
      </c>
      <c r="B5704" s="1" t="str">
        <f t="shared" si="89"/>
        <v>Kazakhstan</v>
      </c>
      <c r="C5704" s="1" t="s">
        <v>9</v>
      </c>
    </row>
    <row r="5705" spans="1:3" x14ac:dyDescent="0.3">
      <c r="A5705" s="1" t="s">
        <v>6615</v>
      </c>
      <c r="B5705" s="1" t="str">
        <f t="shared" si="89"/>
        <v>Russia</v>
      </c>
      <c r="C5705" s="1" t="s">
        <v>9</v>
      </c>
    </row>
    <row r="5706" spans="1:3" x14ac:dyDescent="0.3">
      <c r="A5706" s="1" t="s">
        <v>11582</v>
      </c>
      <c r="B5706" s="1" t="str">
        <f t="shared" si="89"/>
        <v>Kazakhstan</v>
      </c>
      <c r="C5706" s="1" t="s">
        <v>257</v>
      </c>
    </row>
    <row r="5707" spans="1:3" x14ac:dyDescent="0.3">
      <c r="A5707" s="1" t="s">
        <v>11000</v>
      </c>
      <c r="B5707" s="1" t="str">
        <f t="shared" si="89"/>
        <v>Australia</v>
      </c>
      <c r="C5707" s="1" t="s">
        <v>257</v>
      </c>
    </row>
    <row r="5708" spans="1:3" x14ac:dyDescent="0.3">
      <c r="A5708" s="1" t="s">
        <v>3478</v>
      </c>
      <c r="B5708" s="1" t="str">
        <f t="shared" si="89"/>
        <v>USA</v>
      </c>
      <c r="C5708" s="1" t="s">
        <v>9</v>
      </c>
    </row>
    <row r="5709" spans="1:3" x14ac:dyDescent="0.3">
      <c r="A5709" s="1" t="s">
        <v>1630</v>
      </c>
      <c r="B5709" s="1" t="str">
        <f t="shared" si="89"/>
        <v>Kazakhstan</v>
      </c>
      <c r="C5709" s="1" t="s">
        <v>9</v>
      </c>
    </row>
    <row r="5710" spans="1:3" x14ac:dyDescent="0.3">
      <c r="A5710" s="1" t="s">
        <v>130</v>
      </c>
      <c r="B5710" s="1" t="str">
        <f t="shared" si="89"/>
        <v>Kazakhstan</v>
      </c>
      <c r="C5710" s="1" t="s">
        <v>9</v>
      </c>
    </row>
    <row r="5711" spans="1:3" x14ac:dyDescent="0.3">
      <c r="A5711" s="1" t="s">
        <v>114</v>
      </c>
      <c r="B5711" s="1" t="str">
        <f t="shared" si="89"/>
        <v>USA</v>
      </c>
      <c r="C5711" s="1" t="s">
        <v>9</v>
      </c>
    </row>
    <row r="5712" spans="1:3" x14ac:dyDescent="0.3">
      <c r="A5712" s="1" t="s">
        <v>6615</v>
      </c>
      <c r="B5712" s="1" t="str">
        <f t="shared" si="89"/>
        <v>Russia</v>
      </c>
      <c r="C5712" s="1" t="s">
        <v>9</v>
      </c>
    </row>
    <row r="5713" spans="1:3" x14ac:dyDescent="0.3">
      <c r="A5713" s="1" t="s">
        <v>565</v>
      </c>
      <c r="B5713" s="1" t="str">
        <f t="shared" si="89"/>
        <v>Kazakhstan</v>
      </c>
      <c r="C5713" s="1" t="s">
        <v>257</v>
      </c>
    </row>
    <row r="5714" spans="1:3" x14ac:dyDescent="0.3">
      <c r="A5714" s="1" t="s">
        <v>6899</v>
      </c>
      <c r="B5714" s="1" t="str">
        <f t="shared" si="89"/>
        <v>Russia</v>
      </c>
      <c r="C5714" s="1" t="s">
        <v>9</v>
      </c>
    </row>
    <row r="5715" spans="1:3" x14ac:dyDescent="0.3">
      <c r="A5715" s="1" t="s">
        <v>10902</v>
      </c>
      <c r="B5715" s="1" t="str">
        <f t="shared" si="89"/>
        <v>USA</v>
      </c>
      <c r="C5715" s="1" t="s">
        <v>9</v>
      </c>
    </row>
    <row r="5716" spans="1:3" x14ac:dyDescent="0.3">
      <c r="A5716" s="1" t="s">
        <v>4249</v>
      </c>
      <c r="B5716" s="1" t="str">
        <f t="shared" si="89"/>
        <v>USA</v>
      </c>
      <c r="C5716" s="1" t="s">
        <v>9</v>
      </c>
    </row>
    <row r="5717" spans="1:3" x14ac:dyDescent="0.3">
      <c r="A5717" s="1" t="s">
        <v>1561</v>
      </c>
      <c r="B5717" s="1" t="str">
        <f t="shared" si="89"/>
        <v>Russia</v>
      </c>
      <c r="C5717" s="1" t="s">
        <v>9</v>
      </c>
    </row>
    <row r="5718" spans="1:3" x14ac:dyDescent="0.3">
      <c r="A5718" s="1" t="s">
        <v>130</v>
      </c>
      <c r="B5718" s="1" t="str">
        <f t="shared" si="89"/>
        <v>Kazakhstan</v>
      </c>
      <c r="C5718" s="1" t="s">
        <v>9</v>
      </c>
    </row>
    <row r="5719" spans="1:3" x14ac:dyDescent="0.3">
      <c r="A5719" s="1" t="s">
        <v>1561</v>
      </c>
      <c r="B5719" s="1" t="str">
        <f t="shared" si="89"/>
        <v>Russia</v>
      </c>
      <c r="C5719" s="1" t="s">
        <v>9</v>
      </c>
    </row>
    <row r="5720" spans="1:3" x14ac:dyDescent="0.3">
      <c r="A5720" s="1" t="s">
        <v>75</v>
      </c>
      <c r="B5720" s="1" t="str">
        <f t="shared" si="89"/>
        <v>USA</v>
      </c>
      <c r="C5720" s="1" t="s">
        <v>9</v>
      </c>
    </row>
    <row r="5721" spans="1:3" x14ac:dyDescent="0.3">
      <c r="A5721" s="1" t="s">
        <v>3478</v>
      </c>
      <c r="B5721" s="1" t="str">
        <f t="shared" si="89"/>
        <v>USA</v>
      </c>
      <c r="C5721" s="1" t="s">
        <v>9</v>
      </c>
    </row>
    <row r="5722" spans="1:3" x14ac:dyDescent="0.3">
      <c r="A5722" s="1" t="s">
        <v>6615</v>
      </c>
      <c r="B5722" s="1" t="str">
        <f t="shared" si="89"/>
        <v>Russia</v>
      </c>
      <c r="C5722" s="1" t="s">
        <v>9</v>
      </c>
    </row>
    <row r="5723" spans="1:3" x14ac:dyDescent="0.3">
      <c r="A5723" s="1" t="s">
        <v>658</v>
      </c>
      <c r="B5723" s="1" t="str">
        <f t="shared" si="89"/>
        <v>USA</v>
      </c>
      <c r="C5723" s="1" t="s">
        <v>9</v>
      </c>
    </row>
    <row r="5724" spans="1:3" x14ac:dyDescent="0.3">
      <c r="A5724" s="1" t="s">
        <v>6615</v>
      </c>
      <c r="B5724" s="1" t="str">
        <f t="shared" si="89"/>
        <v>Russia</v>
      </c>
      <c r="C5724" s="1" t="s">
        <v>117</v>
      </c>
    </row>
    <row r="5725" spans="1:3" x14ac:dyDescent="0.3">
      <c r="A5725" s="1" t="s">
        <v>5557</v>
      </c>
      <c r="B5725" s="1" t="str">
        <f t="shared" si="89"/>
        <v>USA</v>
      </c>
      <c r="C5725" s="1" t="s">
        <v>9</v>
      </c>
    </row>
    <row r="5726" spans="1:3" x14ac:dyDescent="0.3">
      <c r="A5726" s="1" t="s">
        <v>1630</v>
      </c>
      <c r="B5726" s="1" t="str">
        <f t="shared" si="89"/>
        <v>Kazakhstan</v>
      </c>
      <c r="C5726" s="1" t="s">
        <v>9</v>
      </c>
    </row>
    <row r="5727" spans="1:3" x14ac:dyDescent="0.3">
      <c r="A5727" s="1" t="s">
        <v>4249</v>
      </c>
      <c r="B5727" s="1" t="str">
        <f t="shared" si="89"/>
        <v>USA</v>
      </c>
      <c r="C5727" s="1" t="s">
        <v>9</v>
      </c>
    </row>
    <row r="5728" spans="1:3" x14ac:dyDescent="0.3">
      <c r="A5728" s="1" t="s">
        <v>130</v>
      </c>
      <c r="B5728" s="1" t="str">
        <f t="shared" si="89"/>
        <v>Kazakhstan</v>
      </c>
      <c r="C5728" s="1" t="s">
        <v>9</v>
      </c>
    </row>
    <row r="5729" spans="1:3" x14ac:dyDescent="0.3">
      <c r="A5729" s="1" t="s">
        <v>10902</v>
      </c>
      <c r="B5729" s="1" t="str">
        <f t="shared" si="89"/>
        <v>USA</v>
      </c>
      <c r="C5729" s="1" t="s">
        <v>9</v>
      </c>
    </row>
    <row r="5730" spans="1:3" x14ac:dyDescent="0.3">
      <c r="A5730" s="1" t="s">
        <v>9371</v>
      </c>
      <c r="B5730" s="1" t="str">
        <f t="shared" si="89"/>
        <v>USA</v>
      </c>
      <c r="C5730" s="1" t="s">
        <v>9</v>
      </c>
    </row>
    <row r="5731" spans="1:3" x14ac:dyDescent="0.3">
      <c r="A5731" s="1" t="s">
        <v>1630</v>
      </c>
      <c r="B5731" s="1" t="str">
        <f t="shared" si="89"/>
        <v>Kazakhstan</v>
      </c>
      <c r="C5731" s="1" t="s">
        <v>9</v>
      </c>
    </row>
    <row r="5732" spans="1:3" x14ac:dyDescent="0.3">
      <c r="A5732" s="1" t="s">
        <v>6615</v>
      </c>
      <c r="B5732" s="1" t="str">
        <f t="shared" si="89"/>
        <v>Russia</v>
      </c>
      <c r="C5732" s="1" t="s">
        <v>9</v>
      </c>
    </row>
    <row r="5733" spans="1:3" x14ac:dyDescent="0.3">
      <c r="A5733" s="1" t="s">
        <v>1561</v>
      </c>
      <c r="B5733" s="1" t="str">
        <f t="shared" si="89"/>
        <v>Russia</v>
      </c>
      <c r="C5733" s="1" t="s">
        <v>9</v>
      </c>
    </row>
    <row r="5734" spans="1:3" x14ac:dyDescent="0.3">
      <c r="A5734" s="1" t="s">
        <v>6615</v>
      </c>
      <c r="B5734" s="1" t="str">
        <f t="shared" si="89"/>
        <v>Russia</v>
      </c>
      <c r="C5734" s="1" t="s">
        <v>9</v>
      </c>
    </row>
    <row r="5735" spans="1:3" x14ac:dyDescent="0.3">
      <c r="A5735" s="1" t="s">
        <v>565</v>
      </c>
      <c r="B5735" s="1" t="str">
        <f t="shared" si="89"/>
        <v>Kazakhstan</v>
      </c>
      <c r="C5735" s="1" t="s">
        <v>257</v>
      </c>
    </row>
    <row r="5736" spans="1:3" x14ac:dyDescent="0.3">
      <c r="A5736" s="1" t="s">
        <v>1561</v>
      </c>
      <c r="B5736" s="1" t="str">
        <f t="shared" si="89"/>
        <v>Russia</v>
      </c>
      <c r="C5736" s="1" t="s">
        <v>9</v>
      </c>
    </row>
    <row r="5737" spans="1:3" x14ac:dyDescent="0.3">
      <c r="A5737" s="1" t="s">
        <v>4149</v>
      </c>
      <c r="B5737" s="1" t="str">
        <f t="shared" si="89"/>
        <v>USA</v>
      </c>
      <c r="C5737" s="1" t="s">
        <v>9</v>
      </c>
    </row>
    <row r="5738" spans="1:3" x14ac:dyDescent="0.3">
      <c r="A5738" s="1" t="s">
        <v>4200</v>
      </c>
      <c r="B5738" s="1" t="str">
        <f t="shared" si="89"/>
        <v>Kazakhstan</v>
      </c>
      <c r="C5738" s="1" t="s">
        <v>257</v>
      </c>
    </row>
    <row r="5739" spans="1:3" x14ac:dyDescent="0.3">
      <c r="A5739" s="1" t="s">
        <v>6615</v>
      </c>
      <c r="B5739" s="1" t="str">
        <f t="shared" si="89"/>
        <v>Russia</v>
      </c>
      <c r="C5739" s="1" t="s">
        <v>257</v>
      </c>
    </row>
    <row r="5740" spans="1:3" x14ac:dyDescent="0.3">
      <c r="A5740" s="1" t="s">
        <v>130</v>
      </c>
      <c r="B5740" s="1" t="str">
        <f t="shared" si="89"/>
        <v>Kazakhstan</v>
      </c>
      <c r="C5740" s="1" t="s">
        <v>9</v>
      </c>
    </row>
    <row r="5741" spans="1:3" x14ac:dyDescent="0.3">
      <c r="A5741" s="1" t="s">
        <v>6615</v>
      </c>
      <c r="B5741" s="1" t="str">
        <f t="shared" si="89"/>
        <v>Russia</v>
      </c>
      <c r="C5741" s="1" t="s">
        <v>9</v>
      </c>
    </row>
    <row r="5742" spans="1:3" x14ac:dyDescent="0.3">
      <c r="A5742" s="1" t="s">
        <v>5557</v>
      </c>
      <c r="B5742" s="1" t="str">
        <f t="shared" si="89"/>
        <v>USA</v>
      </c>
      <c r="C5742" s="1" t="s">
        <v>9</v>
      </c>
    </row>
    <row r="5743" spans="1:3" x14ac:dyDescent="0.3">
      <c r="A5743" s="1" t="s">
        <v>11056</v>
      </c>
      <c r="B5743" s="1" t="str">
        <f t="shared" si="89"/>
        <v>USA</v>
      </c>
      <c r="C5743" s="1" t="s">
        <v>9</v>
      </c>
    </row>
    <row r="5744" spans="1:3" x14ac:dyDescent="0.3">
      <c r="A5744" s="1" t="s">
        <v>6482</v>
      </c>
      <c r="B5744" s="1" t="str">
        <f t="shared" si="89"/>
        <v>Russia</v>
      </c>
      <c r="C5744" s="1" t="s">
        <v>9</v>
      </c>
    </row>
    <row r="5745" spans="1:3" x14ac:dyDescent="0.3">
      <c r="A5745" s="1" t="s">
        <v>6615</v>
      </c>
      <c r="B5745" s="1" t="str">
        <f t="shared" si="89"/>
        <v>Russia</v>
      </c>
      <c r="C5745" s="1" t="s">
        <v>9</v>
      </c>
    </row>
    <row r="5746" spans="1:3" x14ac:dyDescent="0.3">
      <c r="A5746" s="1" t="s">
        <v>6615</v>
      </c>
      <c r="B5746" s="1" t="str">
        <f t="shared" si="89"/>
        <v>Russia</v>
      </c>
      <c r="C5746" s="1" t="s">
        <v>9</v>
      </c>
    </row>
    <row r="5747" spans="1:3" x14ac:dyDescent="0.3">
      <c r="A5747" s="1" t="s">
        <v>6482</v>
      </c>
      <c r="B5747" s="1" t="str">
        <f t="shared" si="89"/>
        <v>Russia</v>
      </c>
      <c r="C5747" s="1" t="s">
        <v>9</v>
      </c>
    </row>
    <row r="5748" spans="1:3" x14ac:dyDescent="0.3">
      <c r="A5748" s="1" t="s">
        <v>6899</v>
      </c>
      <c r="B5748" s="1" t="str">
        <f t="shared" si="89"/>
        <v>Russia</v>
      </c>
      <c r="C5748" s="1" t="s">
        <v>9</v>
      </c>
    </row>
    <row r="5749" spans="1:3" x14ac:dyDescent="0.3">
      <c r="A5749" s="1" t="s">
        <v>4249</v>
      </c>
      <c r="B5749" s="1" t="str">
        <f t="shared" si="89"/>
        <v>USA</v>
      </c>
      <c r="C5749" s="1" t="s">
        <v>9</v>
      </c>
    </row>
    <row r="5750" spans="1:3" x14ac:dyDescent="0.3">
      <c r="A5750" s="1" t="s">
        <v>30</v>
      </c>
      <c r="B5750" s="1" t="str">
        <f t="shared" si="89"/>
        <v>USA</v>
      </c>
      <c r="C5750" s="1" t="s">
        <v>9</v>
      </c>
    </row>
    <row r="5751" spans="1:3" x14ac:dyDescent="0.3">
      <c r="A5751" s="1" t="s">
        <v>130</v>
      </c>
      <c r="B5751" s="1" t="str">
        <f t="shared" si="89"/>
        <v>Kazakhstan</v>
      </c>
      <c r="C5751" s="1" t="s">
        <v>9</v>
      </c>
    </row>
    <row r="5752" spans="1:3" x14ac:dyDescent="0.3">
      <c r="A5752" s="1" t="s">
        <v>3160</v>
      </c>
      <c r="B5752" s="1" t="str">
        <f t="shared" si="89"/>
        <v>USA</v>
      </c>
      <c r="C5752" s="1" t="s">
        <v>9</v>
      </c>
    </row>
    <row r="5753" spans="1:3" x14ac:dyDescent="0.3">
      <c r="A5753" s="1" t="s">
        <v>6615</v>
      </c>
      <c r="B5753" s="1" t="str">
        <f t="shared" si="89"/>
        <v>Russia</v>
      </c>
      <c r="C5753" s="1" t="s">
        <v>9</v>
      </c>
    </row>
    <row r="5754" spans="1:3" x14ac:dyDescent="0.3">
      <c r="A5754" s="1" t="s">
        <v>4092</v>
      </c>
      <c r="B5754" s="1" t="str">
        <f t="shared" si="89"/>
        <v>USA</v>
      </c>
      <c r="C5754" s="1" t="s">
        <v>9</v>
      </c>
    </row>
    <row r="5755" spans="1:3" x14ac:dyDescent="0.3">
      <c r="A5755" s="1" t="s">
        <v>11582</v>
      </c>
      <c r="B5755" s="1" t="str">
        <f t="shared" si="89"/>
        <v>Kazakhstan</v>
      </c>
      <c r="C5755" s="1" t="s">
        <v>257</v>
      </c>
    </row>
    <row r="5756" spans="1:3" x14ac:dyDescent="0.3">
      <c r="A5756" s="1" t="s">
        <v>565</v>
      </c>
      <c r="B5756" s="1" t="str">
        <f t="shared" si="89"/>
        <v>Kazakhstan</v>
      </c>
      <c r="C5756" s="1" t="s">
        <v>257</v>
      </c>
    </row>
    <row r="5757" spans="1:3" x14ac:dyDescent="0.3">
      <c r="A5757" s="1" t="s">
        <v>75</v>
      </c>
      <c r="B5757" s="1" t="str">
        <f t="shared" si="89"/>
        <v>USA</v>
      </c>
      <c r="C5757" s="1" t="s">
        <v>9</v>
      </c>
    </row>
    <row r="5758" spans="1:3" x14ac:dyDescent="0.3">
      <c r="A5758" s="1" t="s">
        <v>1561</v>
      </c>
      <c r="B5758" s="1" t="str">
        <f t="shared" si="89"/>
        <v>Russia</v>
      </c>
      <c r="C5758" s="1" t="s">
        <v>9</v>
      </c>
    </row>
    <row r="5759" spans="1:3" x14ac:dyDescent="0.3">
      <c r="A5759" s="1" t="s">
        <v>3478</v>
      </c>
      <c r="B5759" s="1" t="str">
        <f t="shared" si="89"/>
        <v>USA</v>
      </c>
      <c r="C5759" s="1" t="s">
        <v>9</v>
      </c>
    </row>
    <row r="5760" spans="1:3" x14ac:dyDescent="0.3">
      <c r="A5760" s="1" t="s">
        <v>5557</v>
      </c>
      <c r="B5760" s="1" t="str">
        <f t="shared" si="89"/>
        <v>USA</v>
      </c>
      <c r="C5760" s="1" t="s">
        <v>9</v>
      </c>
    </row>
    <row r="5761" spans="1:3" x14ac:dyDescent="0.3">
      <c r="A5761" s="1" t="s">
        <v>6615</v>
      </c>
      <c r="B5761" s="1" t="str">
        <f t="shared" si="89"/>
        <v>Russia</v>
      </c>
      <c r="C5761" s="1" t="s">
        <v>257</v>
      </c>
    </row>
    <row r="5762" spans="1:3" x14ac:dyDescent="0.3">
      <c r="A5762" s="1" t="s">
        <v>10902</v>
      </c>
      <c r="B5762" s="1" t="str">
        <f t="shared" ref="B5762:B5825" si="90">TRIM(MID(A5762, FIND("|", SUBSTITUTE(A5762, ",", "|", LEN(A5762) - LEN(SUBSTITUTE(A5762,",", "" )))) + 1, LEN(A5762)))</f>
        <v>USA</v>
      </c>
      <c r="C5762" s="1" t="s">
        <v>9</v>
      </c>
    </row>
    <row r="5763" spans="1:3" x14ac:dyDescent="0.3">
      <c r="A5763" s="1" t="s">
        <v>6795</v>
      </c>
      <c r="B5763" s="1" t="str">
        <f t="shared" si="90"/>
        <v>Kazakhstan</v>
      </c>
      <c r="C5763" s="1" t="s">
        <v>257</v>
      </c>
    </row>
    <row r="5764" spans="1:3" x14ac:dyDescent="0.3">
      <c r="A5764" s="1" t="s">
        <v>1630</v>
      </c>
      <c r="B5764" s="1" t="str">
        <f t="shared" si="90"/>
        <v>Kazakhstan</v>
      </c>
      <c r="C5764" s="1" t="s">
        <v>9</v>
      </c>
    </row>
    <row r="5765" spans="1:3" x14ac:dyDescent="0.3">
      <c r="A5765" s="1" t="s">
        <v>4249</v>
      </c>
      <c r="B5765" s="1" t="str">
        <f t="shared" si="90"/>
        <v>USA</v>
      </c>
      <c r="C5765" s="1" t="s">
        <v>9</v>
      </c>
    </row>
    <row r="5766" spans="1:3" x14ac:dyDescent="0.3">
      <c r="A5766" s="1" t="s">
        <v>3160</v>
      </c>
      <c r="B5766" s="1" t="str">
        <f t="shared" si="90"/>
        <v>USA</v>
      </c>
      <c r="C5766" s="1" t="s">
        <v>9</v>
      </c>
    </row>
    <row r="5767" spans="1:3" x14ac:dyDescent="0.3">
      <c r="A5767" s="1" t="s">
        <v>4200</v>
      </c>
      <c r="B5767" s="1" t="str">
        <f t="shared" si="90"/>
        <v>Kazakhstan</v>
      </c>
      <c r="C5767" s="1" t="s">
        <v>257</v>
      </c>
    </row>
    <row r="5768" spans="1:3" x14ac:dyDescent="0.3">
      <c r="A5768" s="1" t="s">
        <v>1630</v>
      </c>
      <c r="B5768" s="1" t="str">
        <f t="shared" si="90"/>
        <v>Kazakhstan</v>
      </c>
      <c r="C5768" s="1" t="s">
        <v>9</v>
      </c>
    </row>
    <row r="5769" spans="1:3" x14ac:dyDescent="0.3">
      <c r="A5769" s="1" t="s">
        <v>130</v>
      </c>
      <c r="B5769" s="1" t="str">
        <f t="shared" si="90"/>
        <v>Kazakhstan</v>
      </c>
      <c r="C5769" s="1" t="s">
        <v>9</v>
      </c>
    </row>
    <row r="5770" spans="1:3" x14ac:dyDescent="0.3">
      <c r="A5770" s="1" t="s">
        <v>6615</v>
      </c>
      <c r="B5770" s="1" t="str">
        <f t="shared" si="90"/>
        <v>Russia</v>
      </c>
      <c r="C5770" s="1" t="s">
        <v>9</v>
      </c>
    </row>
    <row r="5771" spans="1:3" x14ac:dyDescent="0.3">
      <c r="A5771" s="1" t="s">
        <v>1630</v>
      </c>
      <c r="B5771" s="1" t="str">
        <f t="shared" si="90"/>
        <v>Kazakhstan</v>
      </c>
      <c r="C5771" s="1" t="s">
        <v>9</v>
      </c>
    </row>
    <row r="5772" spans="1:3" x14ac:dyDescent="0.3">
      <c r="A5772" s="1" t="s">
        <v>1630</v>
      </c>
      <c r="B5772" s="1" t="str">
        <f t="shared" si="90"/>
        <v>Kazakhstan</v>
      </c>
      <c r="C5772" s="1" t="s">
        <v>9</v>
      </c>
    </row>
    <row r="5773" spans="1:3" x14ac:dyDescent="0.3">
      <c r="A5773" s="1" t="s">
        <v>6899</v>
      </c>
      <c r="B5773" s="1" t="str">
        <f t="shared" si="90"/>
        <v>Russia</v>
      </c>
      <c r="C5773" s="1" t="s">
        <v>9</v>
      </c>
    </row>
    <row r="5774" spans="1:3" x14ac:dyDescent="0.3">
      <c r="A5774" s="1" t="s">
        <v>30</v>
      </c>
      <c r="B5774" s="1" t="str">
        <f t="shared" si="90"/>
        <v>USA</v>
      </c>
      <c r="C5774" s="1" t="s">
        <v>9</v>
      </c>
    </row>
    <row r="5775" spans="1:3" x14ac:dyDescent="0.3">
      <c r="A5775" s="1" t="s">
        <v>1561</v>
      </c>
      <c r="B5775" s="1" t="str">
        <f t="shared" si="90"/>
        <v>Russia</v>
      </c>
      <c r="C5775" s="1" t="s">
        <v>9</v>
      </c>
    </row>
    <row r="5776" spans="1:3" x14ac:dyDescent="0.3">
      <c r="A5776" s="1" t="s">
        <v>3478</v>
      </c>
      <c r="B5776" s="1" t="str">
        <f t="shared" si="90"/>
        <v>USA</v>
      </c>
      <c r="C5776" s="1" t="s">
        <v>9</v>
      </c>
    </row>
    <row r="5777" spans="1:3" x14ac:dyDescent="0.3">
      <c r="A5777" s="1" t="s">
        <v>1630</v>
      </c>
      <c r="B5777" s="1" t="str">
        <f t="shared" si="90"/>
        <v>Kazakhstan</v>
      </c>
      <c r="C5777" s="1" t="s">
        <v>9</v>
      </c>
    </row>
    <row r="5778" spans="1:3" x14ac:dyDescent="0.3">
      <c r="A5778" s="1" t="s">
        <v>10902</v>
      </c>
      <c r="B5778" s="1" t="str">
        <f t="shared" si="90"/>
        <v>USA</v>
      </c>
      <c r="C5778" s="1" t="s">
        <v>9</v>
      </c>
    </row>
    <row r="5779" spans="1:3" x14ac:dyDescent="0.3">
      <c r="A5779" s="1" t="s">
        <v>6899</v>
      </c>
      <c r="B5779" s="1" t="str">
        <f t="shared" si="90"/>
        <v>Russia</v>
      </c>
      <c r="C5779" s="1" t="s">
        <v>9</v>
      </c>
    </row>
    <row r="5780" spans="1:3" x14ac:dyDescent="0.3">
      <c r="A5780" s="1" t="s">
        <v>5557</v>
      </c>
      <c r="B5780" s="1" t="str">
        <f t="shared" si="90"/>
        <v>USA</v>
      </c>
      <c r="C5780" s="1" t="s">
        <v>9</v>
      </c>
    </row>
    <row r="5781" spans="1:3" x14ac:dyDescent="0.3">
      <c r="A5781" s="1" t="s">
        <v>130</v>
      </c>
      <c r="B5781" s="1" t="str">
        <f t="shared" si="90"/>
        <v>Kazakhstan</v>
      </c>
      <c r="C5781" s="1" t="s">
        <v>9</v>
      </c>
    </row>
    <row r="5782" spans="1:3" x14ac:dyDescent="0.3">
      <c r="A5782" s="1" t="s">
        <v>4092</v>
      </c>
      <c r="B5782" s="1" t="str">
        <f t="shared" si="90"/>
        <v>USA</v>
      </c>
      <c r="C5782" s="1" t="s">
        <v>9</v>
      </c>
    </row>
    <row r="5783" spans="1:3" x14ac:dyDescent="0.3">
      <c r="A5783" s="1" t="s">
        <v>3160</v>
      </c>
      <c r="B5783" s="1" t="str">
        <f t="shared" si="90"/>
        <v>USA</v>
      </c>
      <c r="C5783" s="1" t="s">
        <v>9</v>
      </c>
    </row>
    <row r="5784" spans="1:3" x14ac:dyDescent="0.3">
      <c r="A5784" s="1" t="s">
        <v>4249</v>
      </c>
      <c r="B5784" s="1" t="str">
        <f t="shared" si="90"/>
        <v>USA</v>
      </c>
      <c r="C5784" s="1" t="s">
        <v>9</v>
      </c>
    </row>
    <row r="5785" spans="1:3" x14ac:dyDescent="0.3">
      <c r="A5785" s="1" t="s">
        <v>1561</v>
      </c>
      <c r="B5785" s="1" t="str">
        <f t="shared" si="90"/>
        <v>Russia</v>
      </c>
      <c r="C5785" s="1" t="s">
        <v>9</v>
      </c>
    </row>
    <row r="5786" spans="1:3" x14ac:dyDescent="0.3">
      <c r="A5786" s="1" t="s">
        <v>6482</v>
      </c>
      <c r="B5786" s="1" t="str">
        <f t="shared" si="90"/>
        <v>Russia</v>
      </c>
      <c r="C5786" s="1" t="s">
        <v>9</v>
      </c>
    </row>
    <row r="5787" spans="1:3" x14ac:dyDescent="0.3">
      <c r="A5787" s="1" t="s">
        <v>11000</v>
      </c>
      <c r="B5787" s="1" t="str">
        <f t="shared" si="90"/>
        <v>Australia</v>
      </c>
      <c r="C5787" s="1" t="s">
        <v>257</v>
      </c>
    </row>
    <row r="5788" spans="1:3" x14ac:dyDescent="0.3">
      <c r="A5788" s="1" t="s">
        <v>6615</v>
      </c>
      <c r="B5788" s="1" t="str">
        <f t="shared" si="90"/>
        <v>Russia</v>
      </c>
      <c r="C5788" s="1" t="s">
        <v>9</v>
      </c>
    </row>
    <row r="5789" spans="1:3" x14ac:dyDescent="0.3">
      <c r="A5789" s="1" t="s">
        <v>6615</v>
      </c>
      <c r="B5789" s="1" t="str">
        <f t="shared" si="90"/>
        <v>Russia</v>
      </c>
      <c r="C5789" s="1" t="s">
        <v>9</v>
      </c>
    </row>
    <row r="5790" spans="1:3" x14ac:dyDescent="0.3">
      <c r="A5790" s="1" t="s">
        <v>565</v>
      </c>
      <c r="B5790" s="1" t="str">
        <f t="shared" si="90"/>
        <v>Kazakhstan</v>
      </c>
      <c r="C5790" s="1" t="s">
        <v>9</v>
      </c>
    </row>
    <row r="5791" spans="1:3" x14ac:dyDescent="0.3">
      <c r="A5791" s="1" t="s">
        <v>6615</v>
      </c>
      <c r="B5791" s="1" t="str">
        <f t="shared" si="90"/>
        <v>Russia</v>
      </c>
      <c r="C5791" s="1" t="s">
        <v>9</v>
      </c>
    </row>
    <row r="5792" spans="1:3" x14ac:dyDescent="0.3">
      <c r="A5792" s="1" t="s">
        <v>4200</v>
      </c>
      <c r="B5792" s="1" t="str">
        <f t="shared" si="90"/>
        <v>Kazakhstan</v>
      </c>
      <c r="C5792" s="1" t="s">
        <v>9</v>
      </c>
    </row>
    <row r="5793" spans="1:3" x14ac:dyDescent="0.3">
      <c r="A5793" s="1" t="s">
        <v>3160</v>
      </c>
      <c r="B5793" s="1" t="str">
        <f t="shared" si="90"/>
        <v>USA</v>
      </c>
      <c r="C5793" s="1" t="s">
        <v>9</v>
      </c>
    </row>
    <row r="5794" spans="1:3" x14ac:dyDescent="0.3">
      <c r="A5794" s="1" t="s">
        <v>4249</v>
      </c>
      <c r="B5794" s="1" t="str">
        <f t="shared" si="90"/>
        <v>USA</v>
      </c>
      <c r="C5794" s="1" t="s">
        <v>9</v>
      </c>
    </row>
    <row r="5795" spans="1:3" x14ac:dyDescent="0.3">
      <c r="A5795" s="1" t="s">
        <v>5557</v>
      </c>
      <c r="B5795" s="1" t="str">
        <f t="shared" si="90"/>
        <v>USA</v>
      </c>
      <c r="C5795" s="1" t="s">
        <v>9</v>
      </c>
    </row>
    <row r="5796" spans="1:3" x14ac:dyDescent="0.3">
      <c r="A5796" s="1" t="s">
        <v>3926</v>
      </c>
      <c r="B5796" s="1" t="str">
        <f t="shared" si="90"/>
        <v>Kazakhstan</v>
      </c>
      <c r="C5796" s="1" t="s">
        <v>9</v>
      </c>
    </row>
    <row r="5797" spans="1:3" x14ac:dyDescent="0.3">
      <c r="A5797" s="1" t="s">
        <v>1630</v>
      </c>
      <c r="B5797" s="1" t="str">
        <f t="shared" si="90"/>
        <v>Kazakhstan</v>
      </c>
      <c r="C5797" s="1" t="s">
        <v>9</v>
      </c>
    </row>
    <row r="5798" spans="1:3" x14ac:dyDescent="0.3">
      <c r="A5798" s="1" t="s">
        <v>6482</v>
      </c>
      <c r="B5798" s="1" t="str">
        <f t="shared" si="90"/>
        <v>Russia</v>
      </c>
      <c r="C5798" s="1" t="s">
        <v>9</v>
      </c>
    </row>
    <row r="5799" spans="1:3" x14ac:dyDescent="0.3">
      <c r="A5799" s="1" t="s">
        <v>130</v>
      </c>
      <c r="B5799" s="1" t="str">
        <f t="shared" si="90"/>
        <v>Kazakhstan</v>
      </c>
      <c r="C5799" s="1" t="s">
        <v>9</v>
      </c>
    </row>
    <row r="5800" spans="1:3" x14ac:dyDescent="0.3">
      <c r="A5800" s="1" t="s">
        <v>1630</v>
      </c>
      <c r="B5800" s="1" t="str">
        <f t="shared" si="90"/>
        <v>Kazakhstan</v>
      </c>
      <c r="C5800" s="1" t="s">
        <v>9</v>
      </c>
    </row>
    <row r="5801" spans="1:3" x14ac:dyDescent="0.3">
      <c r="A5801" s="1" t="s">
        <v>8845</v>
      </c>
      <c r="B5801" s="1" t="str">
        <f t="shared" si="90"/>
        <v>USA</v>
      </c>
      <c r="C5801" s="1" t="s">
        <v>9</v>
      </c>
    </row>
    <row r="5802" spans="1:3" x14ac:dyDescent="0.3">
      <c r="A5802" s="1" t="s">
        <v>3926</v>
      </c>
      <c r="B5802" s="1" t="str">
        <f t="shared" si="90"/>
        <v>Kazakhstan</v>
      </c>
      <c r="C5802" s="1" t="s">
        <v>9</v>
      </c>
    </row>
    <row r="5803" spans="1:3" x14ac:dyDescent="0.3">
      <c r="A5803" s="1" t="s">
        <v>6795</v>
      </c>
      <c r="B5803" s="1" t="str">
        <f t="shared" si="90"/>
        <v>Kazakhstan</v>
      </c>
      <c r="C5803" s="1" t="s">
        <v>9</v>
      </c>
    </row>
    <row r="5804" spans="1:3" x14ac:dyDescent="0.3">
      <c r="A5804" s="1" t="s">
        <v>11779</v>
      </c>
      <c r="B5804" s="1" t="str">
        <f t="shared" si="90"/>
        <v>USA</v>
      </c>
      <c r="C5804" s="1" t="s">
        <v>9</v>
      </c>
    </row>
    <row r="5805" spans="1:3" x14ac:dyDescent="0.3">
      <c r="A5805" s="1" t="s">
        <v>6615</v>
      </c>
      <c r="B5805" s="1" t="str">
        <f t="shared" si="90"/>
        <v>Russia</v>
      </c>
      <c r="C5805" s="1" t="s">
        <v>9</v>
      </c>
    </row>
    <row r="5806" spans="1:3" x14ac:dyDescent="0.3">
      <c r="A5806" s="1" t="s">
        <v>6615</v>
      </c>
      <c r="B5806" s="1" t="str">
        <f t="shared" si="90"/>
        <v>Russia</v>
      </c>
      <c r="C5806" s="1" t="s">
        <v>117</v>
      </c>
    </row>
    <row r="5807" spans="1:3" x14ac:dyDescent="0.3">
      <c r="A5807" s="1" t="s">
        <v>10955</v>
      </c>
      <c r="B5807" s="1" t="str">
        <f t="shared" si="90"/>
        <v>USA</v>
      </c>
      <c r="C5807" s="1" t="s">
        <v>9</v>
      </c>
    </row>
    <row r="5808" spans="1:3" x14ac:dyDescent="0.3">
      <c r="A5808" s="1" t="s">
        <v>1630</v>
      </c>
      <c r="B5808" s="1" t="str">
        <f t="shared" si="90"/>
        <v>Kazakhstan</v>
      </c>
      <c r="C5808" s="1" t="s">
        <v>9</v>
      </c>
    </row>
    <row r="5809" spans="1:3" x14ac:dyDescent="0.3">
      <c r="A5809" s="1" t="s">
        <v>5723</v>
      </c>
      <c r="B5809" s="1" t="str">
        <f t="shared" si="90"/>
        <v>USA</v>
      </c>
      <c r="C5809" s="1" t="s">
        <v>9</v>
      </c>
    </row>
    <row r="5810" spans="1:3" x14ac:dyDescent="0.3">
      <c r="A5810" s="1" t="s">
        <v>1561</v>
      </c>
      <c r="B5810" s="1" t="str">
        <f t="shared" si="90"/>
        <v>Russia</v>
      </c>
      <c r="C5810" s="1" t="s">
        <v>9</v>
      </c>
    </row>
    <row r="5811" spans="1:3" x14ac:dyDescent="0.3">
      <c r="A5811" s="1" t="s">
        <v>11053</v>
      </c>
      <c r="B5811" s="1" t="str">
        <f t="shared" si="90"/>
        <v>Kazakhstan</v>
      </c>
      <c r="C5811" s="1" t="s">
        <v>9</v>
      </c>
    </row>
    <row r="5812" spans="1:3" x14ac:dyDescent="0.3">
      <c r="A5812" s="1" t="s">
        <v>75</v>
      </c>
      <c r="B5812" s="1" t="str">
        <f t="shared" si="90"/>
        <v>USA</v>
      </c>
      <c r="C5812" s="1" t="s">
        <v>9</v>
      </c>
    </row>
    <row r="5813" spans="1:3" x14ac:dyDescent="0.3">
      <c r="A5813" s="1" t="s">
        <v>1630</v>
      </c>
      <c r="B5813" s="1" t="str">
        <f t="shared" si="90"/>
        <v>Kazakhstan</v>
      </c>
      <c r="C5813" s="1" t="s">
        <v>9</v>
      </c>
    </row>
    <row r="5814" spans="1:3" x14ac:dyDescent="0.3">
      <c r="A5814" s="1" t="s">
        <v>1561</v>
      </c>
      <c r="B5814" s="1" t="str">
        <f t="shared" si="90"/>
        <v>Russia</v>
      </c>
      <c r="C5814" s="1" t="s">
        <v>9</v>
      </c>
    </row>
    <row r="5815" spans="1:3" x14ac:dyDescent="0.3">
      <c r="A5815" s="1" t="s">
        <v>3478</v>
      </c>
      <c r="B5815" s="1" t="str">
        <f t="shared" si="90"/>
        <v>USA</v>
      </c>
      <c r="C5815" s="1" t="s">
        <v>257</v>
      </c>
    </row>
    <row r="5816" spans="1:3" x14ac:dyDescent="0.3">
      <c r="A5816" s="1" t="s">
        <v>11804</v>
      </c>
      <c r="B5816" s="1" t="str">
        <f t="shared" si="90"/>
        <v>USA</v>
      </c>
      <c r="C5816" s="1" t="s">
        <v>9</v>
      </c>
    </row>
    <row r="5817" spans="1:3" x14ac:dyDescent="0.3">
      <c r="A5817" s="1" t="s">
        <v>6615</v>
      </c>
      <c r="B5817" s="1" t="str">
        <f t="shared" si="90"/>
        <v>Russia</v>
      </c>
      <c r="C5817" s="1" t="s">
        <v>9</v>
      </c>
    </row>
    <row r="5818" spans="1:3" x14ac:dyDescent="0.3">
      <c r="A5818" s="1" t="s">
        <v>4200</v>
      </c>
      <c r="B5818" s="1" t="str">
        <f t="shared" si="90"/>
        <v>Kazakhstan</v>
      </c>
      <c r="C5818" s="1" t="s">
        <v>9</v>
      </c>
    </row>
    <row r="5819" spans="1:3" x14ac:dyDescent="0.3">
      <c r="A5819" s="1" t="s">
        <v>130</v>
      </c>
      <c r="B5819" s="1" t="str">
        <f t="shared" si="90"/>
        <v>Kazakhstan</v>
      </c>
      <c r="C5819" s="1" t="s">
        <v>9</v>
      </c>
    </row>
    <row r="5820" spans="1:3" x14ac:dyDescent="0.3">
      <c r="A5820" s="1" t="s">
        <v>4249</v>
      </c>
      <c r="B5820" s="1" t="str">
        <f t="shared" si="90"/>
        <v>USA</v>
      </c>
      <c r="C5820" s="1" t="s">
        <v>9</v>
      </c>
    </row>
    <row r="5821" spans="1:3" x14ac:dyDescent="0.3">
      <c r="A5821" s="1" t="s">
        <v>130</v>
      </c>
      <c r="B5821" s="1" t="str">
        <f t="shared" si="90"/>
        <v>Kazakhstan</v>
      </c>
      <c r="C5821" s="1" t="s">
        <v>9</v>
      </c>
    </row>
    <row r="5822" spans="1:3" x14ac:dyDescent="0.3">
      <c r="A5822" s="1" t="s">
        <v>130</v>
      </c>
      <c r="B5822" s="1" t="str">
        <f t="shared" si="90"/>
        <v>Kazakhstan</v>
      </c>
      <c r="C5822" s="1" t="s">
        <v>9</v>
      </c>
    </row>
    <row r="5823" spans="1:3" x14ac:dyDescent="0.3">
      <c r="A5823" s="1" t="s">
        <v>6615</v>
      </c>
      <c r="B5823" s="1" t="str">
        <f t="shared" si="90"/>
        <v>Russia</v>
      </c>
      <c r="C5823" s="1" t="s">
        <v>9</v>
      </c>
    </row>
    <row r="5824" spans="1:3" x14ac:dyDescent="0.3">
      <c r="A5824" s="1" t="s">
        <v>11821</v>
      </c>
      <c r="B5824" s="1" t="str">
        <f t="shared" si="90"/>
        <v>Kazakhstan</v>
      </c>
      <c r="C5824" s="1" t="s">
        <v>9</v>
      </c>
    </row>
    <row r="5825" spans="1:3" x14ac:dyDescent="0.3">
      <c r="A5825" s="1" t="s">
        <v>671</v>
      </c>
      <c r="B5825" s="1" t="str">
        <f t="shared" si="90"/>
        <v>USA</v>
      </c>
      <c r="C5825" s="1" t="s">
        <v>257</v>
      </c>
    </row>
    <row r="5826" spans="1:3" x14ac:dyDescent="0.3">
      <c r="A5826" s="1" t="s">
        <v>10902</v>
      </c>
      <c r="B5826" s="1" t="str">
        <f t="shared" ref="B5826:B5889" si="91">TRIM(MID(A5826, FIND("|", SUBSTITUTE(A5826, ",", "|", LEN(A5826) - LEN(SUBSTITUTE(A5826,",", "" )))) + 1, LEN(A5826)))</f>
        <v>USA</v>
      </c>
      <c r="C5826" s="1" t="s">
        <v>9</v>
      </c>
    </row>
    <row r="5827" spans="1:3" x14ac:dyDescent="0.3">
      <c r="A5827" s="1" t="s">
        <v>4149</v>
      </c>
      <c r="B5827" s="1" t="str">
        <f t="shared" si="91"/>
        <v>USA</v>
      </c>
      <c r="C5827" s="1" t="s">
        <v>117</v>
      </c>
    </row>
    <row r="5828" spans="1:3" x14ac:dyDescent="0.3">
      <c r="A5828" s="1" t="s">
        <v>130</v>
      </c>
      <c r="B5828" s="1" t="str">
        <f t="shared" si="91"/>
        <v>Kazakhstan</v>
      </c>
      <c r="C5828" s="1" t="s">
        <v>9</v>
      </c>
    </row>
    <row r="5829" spans="1:3" x14ac:dyDescent="0.3">
      <c r="A5829" s="1" t="s">
        <v>5723</v>
      </c>
      <c r="B5829" s="1" t="str">
        <f t="shared" si="91"/>
        <v>USA</v>
      </c>
      <c r="C5829" s="1" t="s">
        <v>9</v>
      </c>
    </row>
    <row r="5830" spans="1:3" x14ac:dyDescent="0.3">
      <c r="A5830" s="1" t="s">
        <v>5557</v>
      </c>
      <c r="B5830" s="1" t="str">
        <f t="shared" si="91"/>
        <v>USA</v>
      </c>
      <c r="C5830" s="1" t="s">
        <v>9</v>
      </c>
    </row>
    <row r="5831" spans="1:3" x14ac:dyDescent="0.3">
      <c r="A5831" s="1" t="s">
        <v>4249</v>
      </c>
      <c r="B5831" s="1" t="str">
        <f t="shared" si="91"/>
        <v>USA</v>
      </c>
      <c r="C5831" s="1" t="s">
        <v>9</v>
      </c>
    </row>
    <row r="5832" spans="1:3" x14ac:dyDescent="0.3">
      <c r="A5832" s="1" t="s">
        <v>9371</v>
      </c>
      <c r="B5832" s="1" t="str">
        <f t="shared" si="91"/>
        <v>USA</v>
      </c>
      <c r="C5832" s="1" t="s">
        <v>9</v>
      </c>
    </row>
    <row r="5833" spans="1:3" x14ac:dyDescent="0.3">
      <c r="A5833" s="1" t="s">
        <v>130</v>
      </c>
      <c r="B5833" s="1" t="str">
        <f t="shared" si="91"/>
        <v>Kazakhstan</v>
      </c>
      <c r="C5833" s="1" t="s">
        <v>9</v>
      </c>
    </row>
    <row r="5834" spans="1:3" x14ac:dyDescent="0.3">
      <c r="A5834" s="1" t="s">
        <v>1561</v>
      </c>
      <c r="B5834" s="1" t="str">
        <f t="shared" si="91"/>
        <v>Russia</v>
      </c>
      <c r="C5834" s="1" t="s">
        <v>9</v>
      </c>
    </row>
    <row r="5835" spans="1:3" x14ac:dyDescent="0.3">
      <c r="A5835" s="1" t="s">
        <v>6615</v>
      </c>
      <c r="B5835" s="1" t="str">
        <f t="shared" si="91"/>
        <v>Russia</v>
      </c>
      <c r="C5835" s="1" t="s">
        <v>9</v>
      </c>
    </row>
    <row r="5836" spans="1:3" x14ac:dyDescent="0.3">
      <c r="A5836" s="1" t="s">
        <v>11056</v>
      </c>
      <c r="B5836" s="1" t="str">
        <f t="shared" si="91"/>
        <v>USA</v>
      </c>
      <c r="C5836" s="1" t="s">
        <v>9</v>
      </c>
    </row>
    <row r="5837" spans="1:3" x14ac:dyDescent="0.3">
      <c r="A5837" s="1" t="s">
        <v>130</v>
      </c>
      <c r="B5837" s="1" t="str">
        <f t="shared" si="91"/>
        <v>Kazakhstan</v>
      </c>
      <c r="C5837" s="1" t="s">
        <v>9</v>
      </c>
    </row>
    <row r="5838" spans="1:3" x14ac:dyDescent="0.3">
      <c r="A5838" s="1" t="s">
        <v>1630</v>
      </c>
      <c r="B5838" s="1" t="str">
        <f t="shared" si="91"/>
        <v>Kazakhstan</v>
      </c>
      <c r="C5838" s="1" t="s">
        <v>9</v>
      </c>
    </row>
    <row r="5839" spans="1:3" x14ac:dyDescent="0.3">
      <c r="A5839" s="1" t="s">
        <v>6899</v>
      </c>
      <c r="B5839" s="1" t="str">
        <f t="shared" si="91"/>
        <v>Russia</v>
      </c>
      <c r="C5839" s="1" t="s">
        <v>9</v>
      </c>
    </row>
    <row r="5840" spans="1:3" x14ac:dyDescent="0.3">
      <c r="A5840" s="1" t="s">
        <v>10902</v>
      </c>
      <c r="B5840" s="1" t="str">
        <f t="shared" si="91"/>
        <v>USA</v>
      </c>
      <c r="C5840" s="1" t="s">
        <v>9</v>
      </c>
    </row>
    <row r="5841" spans="1:3" x14ac:dyDescent="0.3">
      <c r="A5841" s="1" t="s">
        <v>6615</v>
      </c>
      <c r="B5841" s="1" t="str">
        <f t="shared" si="91"/>
        <v>Russia</v>
      </c>
      <c r="C5841" s="1" t="s">
        <v>9</v>
      </c>
    </row>
    <row r="5842" spans="1:3" x14ac:dyDescent="0.3">
      <c r="A5842" s="1" t="s">
        <v>1630</v>
      </c>
      <c r="B5842" s="1" t="str">
        <f t="shared" si="91"/>
        <v>Kazakhstan</v>
      </c>
      <c r="C5842" s="1" t="s">
        <v>9</v>
      </c>
    </row>
    <row r="5843" spans="1:3" x14ac:dyDescent="0.3">
      <c r="A5843" s="1" t="s">
        <v>11804</v>
      </c>
      <c r="B5843" s="1" t="str">
        <f t="shared" si="91"/>
        <v>USA</v>
      </c>
      <c r="C5843" s="1" t="s">
        <v>9</v>
      </c>
    </row>
    <row r="5844" spans="1:3" x14ac:dyDescent="0.3">
      <c r="A5844" s="1" t="s">
        <v>130</v>
      </c>
      <c r="B5844" s="1" t="str">
        <f t="shared" si="91"/>
        <v>Kazakhstan</v>
      </c>
      <c r="C5844" s="1" t="s">
        <v>9</v>
      </c>
    </row>
    <row r="5845" spans="1:3" x14ac:dyDescent="0.3">
      <c r="A5845" s="1" t="s">
        <v>11821</v>
      </c>
      <c r="B5845" s="1" t="str">
        <f t="shared" si="91"/>
        <v>Kazakhstan</v>
      </c>
      <c r="C5845" s="1" t="s">
        <v>257</v>
      </c>
    </row>
    <row r="5846" spans="1:3" x14ac:dyDescent="0.3">
      <c r="A5846" s="1" t="s">
        <v>75</v>
      </c>
      <c r="B5846" s="1" t="str">
        <f t="shared" si="91"/>
        <v>USA</v>
      </c>
      <c r="C5846" s="1" t="s">
        <v>9</v>
      </c>
    </row>
    <row r="5847" spans="1:3" x14ac:dyDescent="0.3">
      <c r="A5847" s="1" t="s">
        <v>6615</v>
      </c>
      <c r="B5847" s="1" t="str">
        <f t="shared" si="91"/>
        <v>Russia</v>
      </c>
      <c r="C5847" s="1" t="s">
        <v>9</v>
      </c>
    </row>
    <row r="5848" spans="1:3" x14ac:dyDescent="0.3">
      <c r="A5848" s="1" t="s">
        <v>6899</v>
      </c>
      <c r="B5848" s="1" t="str">
        <f t="shared" si="91"/>
        <v>Russia</v>
      </c>
      <c r="C5848" s="1" t="s">
        <v>9</v>
      </c>
    </row>
    <row r="5849" spans="1:3" x14ac:dyDescent="0.3">
      <c r="A5849" s="1" t="s">
        <v>4249</v>
      </c>
      <c r="B5849" s="1" t="str">
        <f t="shared" si="91"/>
        <v>USA</v>
      </c>
      <c r="C5849" s="1" t="s">
        <v>9</v>
      </c>
    </row>
    <row r="5850" spans="1:3" x14ac:dyDescent="0.3">
      <c r="A5850" s="1" t="s">
        <v>6482</v>
      </c>
      <c r="B5850" s="1" t="str">
        <f t="shared" si="91"/>
        <v>Russia</v>
      </c>
      <c r="C5850" s="1" t="s">
        <v>257</v>
      </c>
    </row>
    <row r="5851" spans="1:3" x14ac:dyDescent="0.3">
      <c r="A5851" s="1" t="s">
        <v>130</v>
      </c>
      <c r="B5851" s="1" t="str">
        <f t="shared" si="91"/>
        <v>Kazakhstan</v>
      </c>
      <c r="C5851" s="1" t="s">
        <v>9</v>
      </c>
    </row>
    <row r="5852" spans="1:3" x14ac:dyDescent="0.3">
      <c r="A5852" s="1" t="s">
        <v>6615</v>
      </c>
      <c r="B5852" s="1" t="str">
        <f t="shared" si="91"/>
        <v>Russia</v>
      </c>
      <c r="C5852" s="1" t="s">
        <v>9</v>
      </c>
    </row>
    <row r="5853" spans="1:3" x14ac:dyDescent="0.3">
      <c r="A5853" s="1" t="s">
        <v>1561</v>
      </c>
      <c r="B5853" s="1" t="str">
        <f t="shared" si="91"/>
        <v>Russia</v>
      </c>
      <c r="C5853" s="1" t="s">
        <v>9</v>
      </c>
    </row>
    <row r="5854" spans="1:3" x14ac:dyDescent="0.3">
      <c r="A5854" s="1" t="s">
        <v>11053</v>
      </c>
      <c r="B5854" s="1" t="str">
        <f t="shared" si="91"/>
        <v>Kazakhstan</v>
      </c>
      <c r="C5854" s="1" t="s">
        <v>9</v>
      </c>
    </row>
    <row r="5855" spans="1:3" x14ac:dyDescent="0.3">
      <c r="A5855" s="1" t="s">
        <v>6899</v>
      </c>
      <c r="B5855" s="1" t="str">
        <f t="shared" si="91"/>
        <v>Russia</v>
      </c>
      <c r="C5855" s="1" t="s">
        <v>9</v>
      </c>
    </row>
    <row r="5856" spans="1:3" x14ac:dyDescent="0.3">
      <c r="A5856" s="1" t="s">
        <v>8845</v>
      </c>
      <c r="B5856" s="1" t="str">
        <f t="shared" si="91"/>
        <v>USA</v>
      </c>
      <c r="C5856" s="1" t="s">
        <v>9</v>
      </c>
    </row>
    <row r="5857" spans="1:3" x14ac:dyDescent="0.3">
      <c r="A5857" s="1" t="s">
        <v>11888</v>
      </c>
      <c r="B5857" s="1" t="str">
        <f t="shared" si="91"/>
        <v>Kazakhstan</v>
      </c>
      <c r="C5857" s="1" t="s">
        <v>9</v>
      </c>
    </row>
    <row r="5858" spans="1:3" x14ac:dyDescent="0.3">
      <c r="A5858" s="1" t="s">
        <v>10902</v>
      </c>
      <c r="B5858" s="1" t="str">
        <f t="shared" si="91"/>
        <v>USA</v>
      </c>
      <c r="C5858" s="1" t="s">
        <v>257</v>
      </c>
    </row>
    <row r="5859" spans="1:3" x14ac:dyDescent="0.3">
      <c r="A5859" s="1" t="s">
        <v>5723</v>
      </c>
      <c r="B5859" s="1" t="str">
        <f t="shared" si="91"/>
        <v>USA</v>
      </c>
      <c r="C5859" s="1" t="s">
        <v>9</v>
      </c>
    </row>
    <row r="5860" spans="1:3" x14ac:dyDescent="0.3">
      <c r="A5860" s="1" t="s">
        <v>6482</v>
      </c>
      <c r="B5860" s="1" t="str">
        <f t="shared" si="91"/>
        <v>Russia</v>
      </c>
      <c r="C5860" s="1" t="s">
        <v>9</v>
      </c>
    </row>
    <row r="5861" spans="1:3" x14ac:dyDescent="0.3">
      <c r="A5861" s="1" t="s">
        <v>5557</v>
      </c>
      <c r="B5861" s="1" t="str">
        <f t="shared" si="91"/>
        <v>USA</v>
      </c>
      <c r="C5861" s="1" t="s">
        <v>9</v>
      </c>
    </row>
    <row r="5862" spans="1:3" x14ac:dyDescent="0.3">
      <c r="A5862" s="1" t="s">
        <v>6899</v>
      </c>
      <c r="B5862" s="1" t="str">
        <f t="shared" si="91"/>
        <v>Russia</v>
      </c>
      <c r="C5862" s="1" t="s">
        <v>9</v>
      </c>
    </row>
    <row r="5863" spans="1:3" x14ac:dyDescent="0.3">
      <c r="A5863" s="1" t="s">
        <v>11888</v>
      </c>
      <c r="B5863" s="1" t="str">
        <f t="shared" si="91"/>
        <v>Kazakhstan</v>
      </c>
      <c r="C5863" s="1" t="s">
        <v>9</v>
      </c>
    </row>
    <row r="5864" spans="1:3" x14ac:dyDescent="0.3">
      <c r="A5864" s="1" t="s">
        <v>6795</v>
      </c>
      <c r="B5864" s="1" t="str">
        <f t="shared" si="91"/>
        <v>Kazakhstan</v>
      </c>
      <c r="C5864" s="1" t="s">
        <v>257</v>
      </c>
    </row>
    <row r="5865" spans="1:3" x14ac:dyDescent="0.3">
      <c r="A5865" s="1" t="s">
        <v>565</v>
      </c>
      <c r="B5865" s="1" t="str">
        <f t="shared" si="91"/>
        <v>Kazakhstan</v>
      </c>
      <c r="C5865" s="1" t="s">
        <v>9</v>
      </c>
    </row>
    <row r="5866" spans="1:3" x14ac:dyDescent="0.3">
      <c r="A5866" s="1" t="s">
        <v>1630</v>
      </c>
      <c r="B5866" s="1" t="str">
        <f t="shared" si="91"/>
        <v>Kazakhstan</v>
      </c>
      <c r="C5866" s="1" t="s">
        <v>9</v>
      </c>
    </row>
    <row r="5867" spans="1:3" x14ac:dyDescent="0.3">
      <c r="A5867" s="1" t="s">
        <v>130</v>
      </c>
      <c r="B5867" s="1" t="str">
        <f t="shared" si="91"/>
        <v>Kazakhstan</v>
      </c>
      <c r="C5867" s="1" t="s">
        <v>9</v>
      </c>
    </row>
    <row r="5868" spans="1:3" x14ac:dyDescent="0.3">
      <c r="A5868" s="1" t="s">
        <v>6899</v>
      </c>
      <c r="B5868" s="1" t="str">
        <f t="shared" si="91"/>
        <v>Russia</v>
      </c>
      <c r="C5868" s="1" t="s">
        <v>9</v>
      </c>
    </row>
    <row r="5869" spans="1:3" x14ac:dyDescent="0.3">
      <c r="A5869" s="1" t="s">
        <v>6615</v>
      </c>
      <c r="B5869" s="1" t="str">
        <f t="shared" si="91"/>
        <v>Russia</v>
      </c>
      <c r="C5869" s="1" t="s">
        <v>9</v>
      </c>
    </row>
    <row r="5870" spans="1:3" x14ac:dyDescent="0.3">
      <c r="A5870" s="1" t="s">
        <v>4249</v>
      </c>
      <c r="B5870" s="1" t="str">
        <f t="shared" si="91"/>
        <v>USA</v>
      </c>
      <c r="C5870" s="1" t="s">
        <v>9</v>
      </c>
    </row>
    <row r="5871" spans="1:3" x14ac:dyDescent="0.3">
      <c r="A5871" s="1" t="s">
        <v>1630</v>
      </c>
      <c r="B5871" s="1" t="str">
        <f t="shared" si="91"/>
        <v>Kazakhstan</v>
      </c>
      <c r="C5871" s="1" t="s">
        <v>9</v>
      </c>
    </row>
    <row r="5872" spans="1:3" x14ac:dyDescent="0.3">
      <c r="A5872" s="1" t="s">
        <v>130</v>
      </c>
      <c r="B5872" s="1" t="str">
        <f t="shared" si="91"/>
        <v>Kazakhstan</v>
      </c>
      <c r="C5872" s="1" t="s">
        <v>9</v>
      </c>
    </row>
    <row r="5873" spans="1:3" x14ac:dyDescent="0.3">
      <c r="A5873" s="1" t="s">
        <v>1561</v>
      </c>
      <c r="B5873" s="1" t="str">
        <f t="shared" si="91"/>
        <v>Russia</v>
      </c>
      <c r="C5873" s="1" t="s">
        <v>9</v>
      </c>
    </row>
    <row r="5874" spans="1:3" x14ac:dyDescent="0.3">
      <c r="A5874" s="1" t="s">
        <v>1630</v>
      </c>
      <c r="B5874" s="1" t="str">
        <f t="shared" si="91"/>
        <v>Kazakhstan</v>
      </c>
      <c r="C5874" s="1" t="s">
        <v>9</v>
      </c>
    </row>
    <row r="5875" spans="1:3" x14ac:dyDescent="0.3">
      <c r="A5875" s="1" t="s">
        <v>11056</v>
      </c>
      <c r="B5875" s="1" t="str">
        <f t="shared" si="91"/>
        <v>USA</v>
      </c>
      <c r="C5875" s="1" t="s">
        <v>9</v>
      </c>
    </row>
    <row r="5876" spans="1:3" x14ac:dyDescent="0.3">
      <c r="A5876" s="1" t="s">
        <v>30</v>
      </c>
      <c r="B5876" s="1" t="str">
        <f t="shared" si="91"/>
        <v>USA</v>
      </c>
      <c r="C5876" s="1" t="s">
        <v>117</v>
      </c>
    </row>
    <row r="5877" spans="1:3" x14ac:dyDescent="0.3">
      <c r="A5877" s="1" t="s">
        <v>6615</v>
      </c>
      <c r="B5877" s="1" t="str">
        <f t="shared" si="91"/>
        <v>Russia</v>
      </c>
      <c r="C5877" s="1" t="s">
        <v>9</v>
      </c>
    </row>
    <row r="5878" spans="1:3" x14ac:dyDescent="0.3">
      <c r="A5878" s="1" t="s">
        <v>11821</v>
      </c>
      <c r="B5878" s="1" t="str">
        <f t="shared" si="91"/>
        <v>Kazakhstan</v>
      </c>
      <c r="C5878" s="1" t="s">
        <v>9</v>
      </c>
    </row>
    <row r="5879" spans="1:3" x14ac:dyDescent="0.3">
      <c r="A5879" s="1" t="s">
        <v>6795</v>
      </c>
      <c r="B5879" s="1" t="str">
        <f t="shared" si="91"/>
        <v>Kazakhstan</v>
      </c>
      <c r="C5879" s="1" t="s">
        <v>9</v>
      </c>
    </row>
    <row r="5880" spans="1:3" x14ac:dyDescent="0.3">
      <c r="A5880" s="1" t="s">
        <v>1630</v>
      </c>
      <c r="B5880" s="1" t="str">
        <f t="shared" si="91"/>
        <v>Kazakhstan</v>
      </c>
      <c r="C5880" s="1" t="s">
        <v>9</v>
      </c>
    </row>
    <row r="5881" spans="1:3" x14ac:dyDescent="0.3">
      <c r="A5881" s="1" t="s">
        <v>6615</v>
      </c>
      <c r="B5881" s="1" t="str">
        <f t="shared" si="91"/>
        <v>Russia</v>
      </c>
      <c r="C5881" s="1" t="s">
        <v>9</v>
      </c>
    </row>
    <row r="5882" spans="1:3" x14ac:dyDescent="0.3">
      <c r="A5882" s="1" t="s">
        <v>11804</v>
      </c>
      <c r="B5882" s="1" t="str">
        <f t="shared" si="91"/>
        <v>USA</v>
      </c>
      <c r="C5882" s="1" t="s">
        <v>9</v>
      </c>
    </row>
    <row r="5883" spans="1:3" x14ac:dyDescent="0.3">
      <c r="A5883" s="1" t="s">
        <v>6615</v>
      </c>
      <c r="B5883" s="1" t="str">
        <f t="shared" si="91"/>
        <v>Russia</v>
      </c>
      <c r="C5883" s="1" t="s">
        <v>9</v>
      </c>
    </row>
    <row r="5884" spans="1:3" x14ac:dyDescent="0.3">
      <c r="A5884" s="1" t="s">
        <v>4249</v>
      </c>
      <c r="B5884" s="1" t="str">
        <f t="shared" si="91"/>
        <v>USA</v>
      </c>
      <c r="C5884" s="1" t="s">
        <v>9</v>
      </c>
    </row>
    <row r="5885" spans="1:3" x14ac:dyDescent="0.3">
      <c r="A5885" s="1" t="s">
        <v>6899</v>
      </c>
      <c r="B5885" s="1" t="str">
        <f t="shared" si="91"/>
        <v>Russia</v>
      </c>
      <c r="C5885" s="1" t="s">
        <v>257</v>
      </c>
    </row>
    <row r="5886" spans="1:3" x14ac:dyDescent="0.3">
      <c r="A5886" s="1" t="s">
        <v>9094</v>
      </c>
      <c r="B5886" s="1" t="str">
        <f t="shared" si="91"/>
        <v>USA</v>
      </c>
      <c r="C5886" s="1" t="s">
        <v>117</v>
      </c>
    </row>
    <row r="5887" spans="1:3" x14ac:dyDescent="0.3">
      <c r="A5887" s="1" t="s">
        <v>6615</v>
      </c>
      <c r="B5887" s="1" t="str">
        <f t="shared" si="91"/>
        <v>Russia</v>
      </c>
      <c r="C5887" s="1" t="s">
        <v>9</v>
      </c>
    </row>
    <row r="5888" spans="1:3" x14ac:dyDescent="0.3">
      <c r="A5888" s="1" t="s">
        <v>1561</v>
      </c>
      <c r="B5888" s="1" t="str">
        <f t="shared" si="91"/>
        <v>Russia</v>
      </c>
      <c r="C5888" s="1" t="s">
        <v>9</v>
      </c>
    </row>
    <row r="5889" spans="1:3" x14ac:dyDescent="0.3">
      <c r="A5889" s="1" t="s">
        <v>9371</v>
      </c>
      <c r="B5889" s="1" t="str">
        <f t="shared" si="91"/>
        <v>USA</v>
      </c>
      <c r="C5889" s="1" t="s">
        <v>9</v>
      </c>
    </row>
    <row r="5890" spans="1:3" x14ac:dyDescent="0.3">
      <c r="A5890" s="1" t="s">
        <v>4200</v>
      </c>
      <c r="B5890" s="1" t="str">
        <f t="shared" ref="B5890:B5953" si="92">TRIM(MID(A5890, FIND("|", SUBSTITUTE(A5890, ",", "|", LEN(A5890) - LEN(SUBSTITUTE(A5890,",", "" )))) + 1, LEN(A5890)))</f>
        <v>Kazakhstan</v>
      </c>
      <c r="C5890" s="1" t="s">
        <v>9</v>
      </c>
    </row>
    <row r="5891" spans="1:3" x14ac:dyDescent="0.3">
      <c r="A5891" s="1" t="s">
        <v>5723</v>
      </c>
      <c r="B5891" s="1" t="str">
        <f t="shared" si="92"/>
        <v>USA</v>
      </c>
      <c r="C5891" s="1" t="s">
        <v>9</v>
      </c>
    </row>
    <row r="5892" spans="1:3" x14ac:dyDescent="0.3">
      <c r="A5892" s="1" t="s">
        <v>6482</v>
      </c>
      <c r="B5892" s="1" t="str">
        <f t="shared" si="92"/>
        <v>Russia</v>
      </c>
      <c r="C5892" s="1" t="s">
        <v>9</v>
      </c>
    </row>
    <row r="5893" spans="1:3" x14ac:dyDescent="0.3">
      <c r="A5893" s="1" t="s">
        <v>6899</v>
      </c>
      <c r="B5893" s="1" t="str">
        <f t="shared" si="92"/>
        <v>Russia</v>
      </c>
      <c r="C5893" s="1" t="s">
        <v>9</v>
      </c>
    </row>
    <row r="5894" spans="1:3" x14ac:dyDescent="0.3">
      <c r="A5894" s="1" t="s">
        <v>1630</v>
      </c>
      <c r="B5894" s="1" t="str">
        <f t="shared" si="92"/>
        <v>Kazakhstan</v>
      </c>
      <c r="C5894" s="1" t="s">
        <v>257</v>
      </c>
    </row>
    <row r="5895" spans="1:3" x14ac:dyDescent="0.3">
      <c r="A5895" s="1" t="s">
        <v>130</v>
      </c>
      <c r="B5895" s="1" t="str">
        <f t="shared" si="92"/>
        <v>Kazakhstan</v>
      </c>
      <c r="C5895" s="1" t="s">
        <v>9</v>
      </c>
    </row>
    <row r="5896" spans="1:3" x14ac:dyDescent="0.3">
      <c r="A5896" s="1" t="s">
        <v>11804</v>
      </c>
      <c r="B5896" s="1" t="str">
        <f t="shared" si="92"/>
        <v>USA</v>
      </c>
      <c r="C5896" s="1" t="s">
        <v>9</v>
      </c>
    </row>
    <row r="5897" spans="1:3" x14ac:dyDescent="0.3">
      <c r="A5897" s="1" t="s">
        <v>390</v>
      </c>
      <c r="B5897" s="1" t="str">
        <f t="shared" si="92"/>
        <v>USA</v>
      </c>
      <c r="C5897" s="1" t="s">
        <v>9</v>
      </c>
    </row>
    <row r="5898" spans="1:3" x14ac:dyDescent="0.3">
      <c r="A5898" s="1" t="s">
        <v>6482</v>
      </c>
      <c r="B5898" s="1" t="str">
        <f t="shared" si="92"/>
        <v>Russia</v>
      </c>
      <c r="C5898" s="1" t="s">
        <v>9</v>
      </c>
    </row>
    <row r="5899" spans="1:3" x14ac:dyDescent="0.3">
      <c r="A5899" s="1" t="s">
        <v>4249</v>
      </c>
      <c r="B5899" s="1" t="str">
        <f t="shared" si="92"/>
        <v>USA</v>
      </c>
      <c r="C5899" s="1" t="s">
        <v>9</v>
      </c>
    </row>
    <row r="5900" spans="1:3" x14ac:dyDescent="0.3">
      <c r="A5900" s="1" t="s">
        <v>114</v>
      </c>
      <c r="B5900" s="1" t="str">
        <f t="shared" si="92"/>
        <v>USA</v>
      </c>
      <c r="C5900" s="1" t="s">
        <v>9</v>
      </c>
    </row>
    <row r="5901" spans="1:3" x14ac:dyDescent="0.3">
      <c r="A5901" s="1" t="s">
        <v>6615</v>
      </c>
      <c r="B5901" s="1" t="str">
        <f t="shared" si="92"/>
        <v>Russia</v>
      </c>
      <c r="C5901" s="1" t="s">
        <v>9</v>
      </c>
    </row>
    <row r="5902" spans="1:3" x14ac:dyDescent="0.3">
      <c r="A5902" s="1" t="s">
        <v>10902</v>
      </c>
      <c r="B5902" s="1" t="str">
        <f t="shared" si="92"/>
        <v>USA</v>
      </c>
      <c r="C5902" s="1" t="s">
        <v>9</v>
      </c>
    </row>
    <row r="5903" spans="1:3" x14ac:dyDescent="0.3">
      <c r="A5903" s="1" t="s">
        <v>4149</v>
      </c>
      <c r="B5903" s="1" t="str">
        <f t="shared" si="92"/>
        <v>USA</v>
      </c>
      <c r="C5903" s="1" t="s">
        <v>9</v>
      </c>
    </row>
    <row r="5904" spans="1:3" x14ac:dyDescent="0.3">
      <c r="A5904" s="1" t="s">
        <v>6795</v>
      </c>
      <c r="B5904" s="1" t="str">
        <f t="shared" si="92"/>
        <v>Kazakhstan</v>
      </c>
      <c r="C5904" s="1" t="s">
        <v>9</v>
      </c>
    </row>
    <row r="5905" spans="1:3" x14ac:dyDescent="0.3">
      <c r="A5905" s="1" t="s">
        <v>6899</v>
      </c>
      <c r="B5905" s="1" t="str">
        <f t="shared" si="92"/>
        <v>Russia</v>
      </c>
      <c r="C5905" s="1" t="s">
        <v>9</v>
      </c>
    </row>
    <row r="5906" spans="1:3" x14ac:dyDescent="0.3">
      <c r="A5906" s="1" t="s">
        <v>6899</v>
      </c>
      <c r="B5906" s="1" t="str">
        <f t="shared" si="92"/>
        <v>Russia</v>
      </c>
      <c r="C5906" s="1" t="s">
        <v>9</v>
      </c>
    </row>
    <row r="5907" spans="1:3" x14ac:dyDescent="0.3">
      <c r="A5907" s="1" t="s">
        <v>6615</v>
      </c>
      <c r="B5907" s="1" t="str">
        <f t="shared" si="92"/>
        <v>Russia</v>
      </c>
      <c r="C5907" s="1" t="s">
        <v>9</v>
      </c>
    </row>
    <row r="5908" spans="1:3" x14ac:dyDescent="0.3">
      <c r="A5908" s="1" t="s">
        <v>3160</v>
      </c>
      <c r="B5908" s="1" t="str">
        <f t="shared" si="92"/>
        <v>USA</v>
      </c>
      <c r="C5908" s="1" t="s">
        <v>9</v>
      </c>
    </row>
    <row r="5909" spans="1:3" x14ac:dyDescent="0.3">
      <c r="A5909" s="1" t="s">
        <v>10955</v>
      </c>
      <c r="B5909" s="1" t="str">
        <f t="shared" si="92"/>
        <v>USA</v>
      </c>
      <c r="C5909" s="1" t="s">
        <v>9</v>
      </c>
    </row>
    <row r="5910" spans="1:3" x14ac:dyDescent="0.3">
      <c r="A5910" s="1" t="s">
        <v>4249</v>
      </c>
      <c r="B5910" s="1" t="str">
        <f t="shared" si="92"/>
        <v>USA</v>
      </c>
      <c r="C5910" s="1" t="s">
        <v>9</v>
      </c>
    </row>
    <row r="5911" spans="1:3" x14ac:dyDescent="0.3">
      <c r="A5911" s="1" t="s">
        <v>5723</v>
      </c>
      <c r="B5911" s="1" t="str">
        <f t="shared" si="92"/>
        <v>USA</v>
      </c>
      <c r="C5911" s="1" t="s">
        <v>9</v>
      </c>
    </row>
    <row r="5912" spans="1:3" x14ac:dyDescent="0.3">
      <c r="A5912" s="1" t="s">
        <v>6615</v>
      </c>
      <c r="B5912" s="1" t="str">
        <f t="shared" si="92"/>
        <v>Russia</v>
      </c>
      <c r="C5912" s="1" t="s">
        <v>9</v>
      </c>
    </row>
    <row r="5913" spans="1:3" x14ac:dyDescent="0.3">
      <c r="A5913" s="1" t="s">
        <v>11000</v>
      </c>
      <c r="B5913" s="1" t="str">
        <f t="shared" si="92"/>
        <v>Australia</v>
      </c>
      <c r="C5913" s="1" t="s">
        <v>9</v>
      </c>
    </row>
    <row r="5914" spans="1:3" x14ac:dyDescent="0.3">
      <c r="A5914" s="1" t="s">
        <v>6615</v>
      </c>
      <c r="B5914" s="1" t="str">
        <f t="shared" si="92"/>
        <v>Russia</v>
      </c>
      <c r="C5914" s="1" t="s">
        <v>9</v>
      </c>
    </row>
    <row r="5915" spans="1:3" x14ac:dyDescent="0.3">
      <c r="A5915" s="1" t="s">
        <v>6482</v>
      </c>
      <c r="B5915" s="1" t="str">
        <f t="shared" si="92"/>
        <v>Russia</v>
      </c>
      <c r="C5915" s="1" t="s">
        <v>9</v>
      </c>
    </row>
    <row r="5916" spans="1:3" x14ac:dyDescent="0.3">
      <c r="A5916" s="1" t="s">
        <v>565</v>
      </c>
      <c r="B5916" s="1" t="str">
        <f t="shared" si="92"/>
        <v>Kazakhstan</v>
      </c>
      <c r="C5916" s="1" t="s">
        <v>257</v>
      </c>
    </row>
    <row r="5917" spans="1:3" x14ac:dyDescent="0.3">
      <c r="A5917" s="1" t="s">
        <v>1561</v>
      </c>
      <c r="B5917" s="1" t="str">
        <f t="shared" si="92"/>
        <v>Russia</v>
      </c>
      <c r="C5917" s="1" t="s">
        <v>9</v>
      </c>
    </row>
    <row r="5918" spans="1:3" x14ac:dyDescent="0.3">
      <c r="A5918" s="1" t="s">
        <v>10902</v>
      </c>
      <c r="B5918" s="1" t="str">
        <f t="shared" si="92"/>
        <v>USA</v>
      </c>
      <c r="C5918" s="1" t="s">
        <v>9</v>
      </c>
    </row>
    <row r="5919" spans="1:3" x14ac:dyDescent="0.3">
      <c r="A5919" s="1" t="s">
        <v>30</v>
      </c>
      <c r="B5919" s="1" t="str">
        <f t="shared" si="92"/>
        <v>USA</v>
      </c>
      <c r="C5919" s="1" t="s">
        <v>9</v>
      </c>
    </row>
    <row r="5920" spans="1:3" x14ac:dyDescent="0.3">
      <c r="A5920" s="1" t="s">
        <v>4092</v>
      </c>
      <c r="B5920" s="1" t="str">
        <f t="shared" si="92"/>
        <v>USA</v>
      </c>
      <c r="C5920" s="1" t="s">
        <v>9</v>
      </c>
    </row>
    <row r="5921" spans="1:3" x14ac:dyDescent="0.3">
      <c r="A5921" s="1" t="s">
        <v>12019</v>
      </c>
      <c r="B5921" s="1" t="str">
        <f t="shared" si="92"/>
        <v>USA</v>
      </c>
      <c r="C5921" s="1" t="s">
        <v>9</v>
      </c>
    </row>
    <row r="5922" spans="1:3" x14ac:dyDescent="0.3">
      <c r="A5922" s="1" t="s">
        <v>6615</v>
      </c>
      <c r="B5922" s="1" t="str">
        <f t="shared" si="92"/>
        <v>Russia</v>
      </c>
      <c r="C5922" s="1" t="s">
        <v>9</v>
      </c>
    </row>
    <row r="5923" spans="1:3" x14ac:dyDescent="0.3">
      <c r="A5923" s="1" t="s">
        <v>11804</v>
      </c>
      <c r="B5923" s="1" t="str">
        <f t="shared" si="92"/>
        <v>USA</v>
      </c>
      <c r="C5923" s="1" t="s">
        <v>9</v>
      </c>
    </row>
    <row r="5924" spans="1:3" x14ac:dyDescent="0.3">
      <c r="A5924" s="1" t="s">
        <v>6482</v>
      </c>
      <c r="B5924" s="1" t="str">
        <f t="shared" si="92"/>
        <v>Russia</v>
      </c>
      <c r="C5924" s="1" t="s">
        <v>9</v>
      </c>
    </row>
    <row r="5925" spans="1:3" x14ac:dyDescent="0.3">
      <c r="A5925" s="1" t="s">
        <v>1630</v>
      </c>
      <c r="B5925" s="1" t="str">
        <f t="shared" si="92"/>
        <v>Kazakhstan</v>
      </c>
      <c r="C5925" s="1" t="s">
        <v>9</v>
      </c>
    </row>
    <row r="5926" spans="1:3" x14ac:dyDescent="0.3">
      <c r="A5926" s="1" t="s">
        <v>11888</v>
      </c>
      <c r="B5926" s="1" t="str">
        <f t="shared" si="92"/>
        <v>Kazakhstan</v>
      </c>
      <c r="C5926" s="1" t="s">
        <v>9</v>
      </c>
    </row>
    <row r="5927" spans="1:3" x14ac:dyDescent="0.3">
      <c r="A5927" s="1" t="s">
        <v>130</v>
      </c>
      <c r="B5927" s="1" t="str">
        <f t="shared" si="92"/>
        <v>Kazakhstan</v>
      </c>
      <c r="C5927" s="1" t="s">
        <v>9</v>
      </c>
    </row>
    <row r="5928" spans="1:3" x14ac:dyDescent="0.3">
      <c r="A5928" s="1" t="s">
        <v>6795</v>
      </c>
      <c r="B5928" s="1" t="str">
        <f t="shared" si="92"/>
        <v>Kazakhstan</v>
      </c>
      <c r="C5928" s="1" t="s">
        <v>9</v>
      </c>
    </row>
    <row r="5929" spans="1:3" x14ac:dyDescent="0.3">
      <c r="A5929" s="1" t="s">
        <v>4249</v>
      </c>
      <c r="B5929" s="1" t="str">
        <f t="shared" si="92"/>
        <v>USA</v>
      </c>
      <c r="C5929" s="1" t="s">
        <v>9</v>
      </c>
    </row>
    <row r="5930" spans="1:3" x14ac:dyDescent="0.3">
      <c r="A5930" s="1" t="s">
        <v>6615</v>
      </c>
      <c r="B5930" s="1" t="str">
        <f t="shared" si="92"/>
        <v>Russia</v>
      </c>
      <c r="C5930" s="1" t="s">
        <v>9</v>
      </c>
    </row>
    <row r="5931" spans="1:3" x14ac:dyDescent="0.3">
      <c r="A5931" s="1" t="s">
        <v>1630</v>
      </c>
      <c r="B5931" s="1" t="str">
        <f t="shared" si="92"/>
        <v>Kazakhstan</v>
      </c>
      <c r="C5931" s="1" t="s">
        <v>9</v>
      </c>
    </row>
    <row r="5932" spans="1:3" x14ac:dyDescent="0.3">
      <c r="A5932" s="1" t="s">
        <v>3160</v>
      </c>
      <c r="B5932" s="1" t="str">
        <f t="shared" si="92"/>
        <v>USA</v>
      </c>
      <c r="C5932" s="1" t="s">
        <v>9</v>
      </c>
    </row>
    <row r="5933" spans="1:3" x14ac:dyDescent="0.3">
      <c r="A5933" s="1" t="s">
        <v>11053</v>
      </c>
      <c r="B5933" s="1" t="str">
        <f t="shared" si="92"/>
        <v>Kazakhstan</v>
      </c>
      <c r="C5933" s="1" t="s">
        <v>9</v>
      </c>
    </row>
    <row r="5934" spans="1:3" x14ac:dyDescent="0.3">
      <c r="A5934" s="1" t="s">
        <v>130</v>
      </c>
      <c r="B5934" s="1" t="str">
        <f t="shared" si="92"/>
        <v>Kazakhstan</v>
      </c>
      <c r="C5934" s="1" t="s">
        <v>9</v>
      </c>
    </row>
    <row r="5935" spans="1:3" x14ac:dyDescent="0.3">
      <c r="A5935" s="1" t="s">
        <v>11821</v>
      </c>
      <c r="B5935" s="1" t="str">
        <f t="shared" si="92"/>
        <v>Kazakhstan</v>
      </c>
      <c r="C5935" s="1" t="s">
        <v>9</v>
      </c>
    </row>
    <row r="5936" spans="1:3" x14ac:dyDescent="0.3">
      <c r="A5936" s="1" t="s">
        <v>6615</v>
      </c>
      <c r="B5936" s="1" t="str">
        <f t="shared" si="92"/>
        <v>Russia</v>
      </c>
      <c r="C5936" s="1" t="s">
        <v>9</v>
      </c>
    </row>
    <row r="5937" spans="1:3" x14ac:dyDescent="0.3">
      <c r="A5937" s="1" t="s">
        <v>8845</v>
      </c>
      <c r="B5937" s="1" t="str">
        <f t="shared" si="92"/>
        <v>USA</v>
      </c>
      <c r="C5937" s="1" t="s">
        <v>9</v>
      </c>
    </row>
    <row r="5938" spans="1:3" x14ac:dyDescent="0.3">
      <c r="A5938" s="1" t="s">
        <v>1630</v>
      </c>
      <c r="B5938" s="1" t="str">
        <f t="shared" si="92"/>
        <v>Kazakhstan</v>
      </c>
      <c r="C5938" s="1" t="s">
        <v>9</v>
      </c>
    </row>
    <row r="5939" spans="1:3" x14ac:dyDescent="0.3">
      <c r="A5939" s="1" t="s">
        <v>3160</v>
      </c>
      <c r="B5939" s="1" t="str">
        <f t="shared" si="92"/>
        <v>USA</v>
      </c>
      <c r="C5939" s="1" t="s">
        <v>9</v>
      </c>
    </row>
    <row r="5940" spans="1:3" x14ac:dyDescent="0.3">
      <c r="A5940" s="1" t="s">
        <v>4200</v>
      </c>
      <c r="B5940" s="1" t="str">
        <f t="shared" si="92"/>
        <v>Kazakhstan</v>
      </c>
      <c r="C5940" s="1" t="s">
        <v>257</v>
      </c>
    </row>
    <row r="5941" spans="1:3" x14ac:dyDescent="0.3">
      <c r="A5941" s="1" t="s">
        <v>6482</v>
      </c>
      <c r="B5941" s="1" t="str">
        <f t="shared" si="92"/>
        <v>Russia</v>
      </c>
      <c r="C5941" s="1" t="s">
        <v>257</v>
      </c>
    </row>
    <row r="5942" spans="1:3" x14ac:dyDescent="0.3">
      <c r="A5942" s="1" t="s">
        <v>6615</v>
      </c>
      <c r="B5942" s="1" t="str">
        <f t="shared" si="92"/>
        <v>Russia</v>
      </c>
      <c r="C5942" s="1" t="s">
        <v>9</v>
      </c>
    </row>
    <row r="5943" spans="1:3" x14ac:dyDescent="0.3">
      <c r="A5943" s="1" t="s">
        <v>5723</v>
      </c>
      <c r="B5943" s="1" t="str">
        <f t="shared" si="92"/>
        <v>USA</v>
      </c>
      <c r="C5943" s="1" t="s">
        <v>9</v>
      </c>
    </row>
    <row r="5944" spans="1:3" x14ac:dyDescent="0.3">
      <c r="A5944" s="1" t="s">
        <v>11888</v>
      </c>
      <c r="B5944" s="1" t="str">
        <f t="shared" si="92"/>
        <v>Kazakhstan</v>
      </c>
      <c r="C5944" s="1" t="s">
        <v>9</v>
      </c>
    </row>
    <row r="5945" spans="1:3" x14ac:dyDescent="0.3">
      <c r="A5945" s="1" t="s">
        <v>4249</v>
      </c>
      <c r="B5945" s="1" t="str">
        <f t="shared" si="92"/>
        <v>USA</v>
      </c>
      <c r="C5945" s="1" t="s">
        <v>9</v>
      </c>
    </row>
    <row r="5946" spans="1:3" x14ac:dyDescent="0.3">
      <c r="A5946" s="1" t="s">
        <v>11053</v>
      </c>
      <c r="B5946" s="1" t="str">
        <f t="shared" si="92"/>
        <v>Kazakhstan</v>
      </c>
      <c r="C5946" s="1" t="s">
        <v>9</v>
      </c>
    </row>
    <row r="5947" spans="1:3" x14ac:dyDescent="0.3">
      <c r="A5947" s="1" t="s">
        <v>1630</v>
      </c>
      <c r="B5947" s="1" t="str">
        <f t="shared" si="92"/>
        <v>Kazakhstan</v>
      </c>
      <c r="C5947" s="1" t="s">
        <v>9</v>
      </c>
    </row>
    <row r="5948" spans="1:3" x14ac:dyDescent="0.3">
      <c r="A5948" s="1" t="s">
        <v>10955</v>
      </c>
      <c r="B5948" s="1" t="str">
        <f t="shared" si="92"/>
        <v>USA</v>
      </c>
      <c r="C5948" s="1" t="s">
        <v>9</v>
      </c>
    </row>
    <row r="5949" spans="1:3" x14ac:dyDescent="0.3">
      <c r="A5949" s="1" t="s">
        <v>1561</v>
      </c>
      <c r="B5949" s="1" t="str">
        <f t="shared" si="92"/>
        <v>Russia</v>
      </c>
      <c r="C5949" s="1" t="s">
        <v>9</v>
      </c>
    </row>
    <row r="5950" spans="1:3" x14ac:dyDescent="0.3">
      <c r="A5950" s="1" t="s">
        <v>6615</v>
      </c>
      <c r="B5950" s="1" t="str">
        <f t="shared" si="92"/>
        <v>Russia</v>
      </c>
      <c r="C5950" s="1" t="s">
        <v>9</v>
      </c>
    </row>
    <row r="5951" spans="1:3" x14ac:dyDescent="0.3">
      <c r="A5951" s="1" t="s">
        <v>4092</v>
      </c>
      <c r="B5951" s="1" t="str">
        <f t="shared" si="92"/>
        <v>USA</v>
      </c>
      <c r="C5951" s="1" t="s">
        <v>9</v>
      </c>
    </row>
    <row r="5952" spans="1:3" x14ac:dyDescent="0.3">
      <c r="A5952" s="1" t="s">
        <v>3160</v>
      </c>
      <c r="B5952" s="1" t="str">
        <f t="shared" si="92"/>
        <v>USA</v>
      </c>
      <c r="C5952" s="1" t="s">
        <v>9</v>
      </c>
    </row>
    <row r="5953" spans="1:3" x14ac:dyDescent="0.3">
      <c r="A5953" s="1" t="s">
        <v>6615</v>
      </c>
      <c r="B5953" s="1" t="str">
        <f t="shared" si="92"/>
        <v>Russia</v>
      </c>
      <c r="C5953" s="1" t="s">
        <v>257</v>
      </c>
    </row>
    <row r="5954" spans="1:3" x14ac:dyDescent="0.3">
      <c r="A5954" s="1" t="s">
        <v>1630</v>
      </c>
      <c r="B5954" s="1" t="str">
        <f t="shared" ref="B5954:B6017" si="93">TRIM(MID(A5954, FIND("|", SUBSTITUTE(A5954, ",", "|", LEN(A5954) - LEN(SUBSTITUTE(A5954,",", "" )))) + 1, LEN(A5954)))</f>
        <v>Kazakhstan</v>
      </c>
      <c r="C5954" s="1" t="s">
        <v>9</v>
      </c>
    </row>
    <row r="5955" spans="1:3" x14ac:dyDescent="0.3">
      <c r="A5955" s="1" t="s">
        <v>1561</v>
      </c>
      <c r="B5955" s="1" t="str">
        <f t="shared" si="93"/>
        <v>Russia</v>
      </c>
      <c r="C5955" s="1" t="s">
        <v>9</v>
      </c>
    </row>
    <row r="5956" spans="1:3" x14ac:dyDescent="0.3">
      <c r="A5956" s="1" t="s">
        <v>8845</v>
      </c>
      <c r="B5956" s="1" t="str">
        <f t="shared" si="93"/>
        <v>USA</v>
      </c>
      <c r="C5956" s="1" t="s">
        <v>9</v>
      </c>
    </row>
    <row r="5957" spans="1:3" x14ac:dyDescent="0.3">
      <c r="A5957" s="1" t="s">
        <v>4249</v>
      </c>
      <c r="B5957" s="1" t="str">
        <f t="shared" si="93"/>
        <v>USA</v>
      </c>
      <c r="C5957" s="1" t="s">
        <v>9</v>
      </c>
    </row>
    <row r="5958" spans="1:3" x14ac:dyDescent="0.3">
      <c r="A5958" s="1" t="s">
        <v>1630</v>
      </c>
      <c r="B5958" s="1" t="str">
        <f t="shared" si="93"/>
        <v>Kazakhstan</v>
      </c>
      <c r="C5958" s="1" t="s">
        <v>9</v>
      </c>
    </row>
    <row r="5959" spans="1:3" x14ac:dyDescent="0.3">
      <c r="A5959" s="1" t="s">
        <v>11888</v>
      </c>
      <c r="B5959" s="1" t="str">
        <f t="shared" si="93"/>
        <v>Kazakhstan</v>
      </c>
      <c r="C5959" s="1" t="s">
        <v>9</v>
      </c>
    </row>
    <row r="5960" spans="1:3" x14ac:dyDescent="0.3">
      <c r="A5960" s="1" t="s">
        <v>11804</v>
      </c>
      <c r="B5960" s="1" t="str">
        <f t="shared" si="93"/>
        <v>USA</v>
      </c>
      <c r="C5960" s="1" t="s">
        <v>9</v>
      </c>
    </row>
    <row r="5961" spans="1:3" x14ac:dyDescent="0.3">
      <c r="A5961" s="1" t="s">
        <v>9371</v>
      </c>
      <c r="B5961" s="1" t="str">
        <f t="shared" si="93"/>
        <v>USA</v>
      </c>
      <c r="C5961" s="1" t="s">
        <v>9</v>
      </c>
    </row>
    <row r="5962" spans="1:3" x14ac:dyDescent="0.3">
      <c r="A5962" s="1" t="s">
        <v>11053</v>
      </c>
      <c r="B5962" s="1" t="str">
        <f t="shared" si="93"/>
        <v>Kazakhstan</v>
      </c>
      <c r="C5962" s="1" t="s">
        <v>9</v>
      </c>
    </row>
    <row r="5963" spans="1:3" x14ac:dyDescent="0.3">
      <c r="A5963" s="1" t="s">
        <v>10902</v>
      </c>
      <c r="B5963" s="1" t="str">
        <f t="shared" si="93"/>
        <v>USA</v>
      </c>
      <c r="C5963" s="1" t="s">
        <v>9</v>
      </c>
    </row>
    <row r="5964" spans="1:3" x14ac:dyDescent="0.3">
      <c r="A5964" s="1" t="s">
        <v>12106</v>
      </c>
      <c r="B5964" s="1" t="str">
        <f t="shared" si="93"/>
        <v>USA</v>
      </c>
      <c r="C5964" s="1" t="s">
        <v>117</v>
      </c>
    </row>
    <row r="5965" spans="1:3" x14ac:dyDescent="0.3">
      <c r="A5965" s="1" t="s">
        <v>114</v>
      </c>
      <c r="B5965" s="1" t="str">
        <f t="shared" si="93"/>
        <v>USA</v>
      </c>
      <c r="C5965" s="1" t="s">
        <v>9</v>
      </c>
    </row>
    <row r="5966" spans="1:3" x14ac:dyDescent="0.3">
      <c r="A5966" s="1" t="s">
        <v>130</v>
      </c>
      <c r="B5966" s="1" t="str">
        <f t="shared" si="93"/>
        <v>Kazakhstan</v>
      </c>
      <c r="C5966" s="1" t="s">
        <v>257</v>
      </c>
    </row>
    <row r="5967" spans="1:3" x14ac:dyDescent="0.3">
      <c r="A5967" s="1" t="s">
        <v>3160</v>
      </c>
      <c r="B5967" s="1" t="str">
        <f t="shared" si="93"/>
        <v>USA</v>
      </c>
      <c r="C5967" s="1" t="s">
        <v>9</v>
      </c>
    </row>
    <row r="5968" spans="1:3" x14ac:dyDescent="0.3">
      <c r="A5968" s="1" t="s">
        <v>11888</v>
      </c>
      <c r="B5968" s="1" t="str">
        <f t="shared" si="93"/>
        <v>Kazakhstan</v>
      </c>
      <c r="C5968" s="1" t="s">
        <v>9</v>
      </c>
    </row>
    <row r="5969" spans="1:3" x14ac:dyDescent="0.3">
      <c r="A5969" s="1" t="s">
        <v>4149</v>
      </c>
      <c r="B5969" s="1" t="str">
        <f t="shared" si="93"/>
        <v>USA</v>
      </c>
      <c r="C5969" s="1" t="s">
        <v>9</v>
      </c>
    </row>
    <row r="5970" spans="1:3" x14ac:dyDescent="0.3">
      <c r="A5970" s="1" t="s">
        <v>130</v>
      </c>
      <c r="B5970" s="1" t="str">
        <f t="shared" si="93"/>
        <v>Kazakhstan</v>
      </c>
      <c r="C5970" s="1" t="s">
        <v>9</v>
      </c>
    </row>
    <row r="5971" spans="1:3" x14ac:dyDescent="0.3">
      <c r="A5971" s="1" t="s">
        <v>75</v>
      </c>
      <c r="B5971" s="1" t="str">
        <f t="shared" si="93"/>
        <v>USA</v>
      </c>
      <c r="C5971" s="1" t="s">
        <v>9</v>
      </c>
    </row>
    <row r="5972" spans="1:3" x14ac:dyDescent="0.3">
      <c r="A5972" s="1" t="s">
        <v>8845</v>
      </c>
      <c r="B5972" s="1" t="str">
        <f t="shared" si="93"/>
        <v>USA</v>
      </c>
      <c r="C5972" s="1" t="s">
        <v>9</v>
      </c>
    </row>
    <row r="5973" spans="1:3" x14ac:dyDescent="0.3">
      <c r="A5973" s="1" t="s">
        <v>6482</v>
      </c>
      <c r="B5973" s="1" t="str">
        <f t="shared" si="93"/>
        <v>Russia</v>
      </c>
      <c r="C5973" s="1" t="s">
        <v>9</v>
      </c>
    </row>
    <row r="5974" spans="1:3" x14ac:dyDescent="0.3">
      <c r="A5974" s="1" t="s">
        <v>4249</v>
      </c>
      <c r="B5974" s="1" t="str">
        <f t="shared" si="93"/>
        <v>USA</v>
      </c>
      <c r="C5974" s="1" t="s">
        <v>117</v>
      </c>
    </row>
    <row r="5975" spans="1:3" x14ac:dyDescent="0.3">
      <c r="A5975" s="1" t="s">
        <v>6615</v>
      </c>
      <c r="B5975" s="1" t="str">
        <f t="shared" si="93"/>
        <v>Russia</v>
      </c>
      <c r="C5975" s="1" t="s">
        <v>257</v>
      </c>
    </row>
    <row r="5976" spans="1:3" x14ac:dyDescent="0.3">
      <c r="A5976" s="1" t="s">
        <v>1630</v>
      </c>
      <c r="B5976" s="1" t="str">
        <f t="shared" si="93"/>
        <v>Kazakhstan</v>
      </c>
      <c r="C5976" s="1" t="s">
        <v>257</v>
      </c>
    </row>
    <row r="5977" spans="1:3" x14ac:dyDescent="0.3">
      <c r="A5977" s="1" t="s">
        <v>10955</v>
      </c>
      <c r="B5977" s="1" t="str">
        <f t="shared" si="93"/>
        <v>USA</v>
      </c>
      <c r="C5977" s="1" t="s">
        <v>9</v>
      </c>
    </row>
    <row r="5978" spans="1:3" x14ac:dyDescent="0.3">
      <c r="A5978" s="1" t="s">
        <v>6899</v>
      </c>
      <c r="B5978" s="1" t="str">
        <f t="shared" si="93"/>
        <v>Russia</v>
      </c>
      <c r="C5978" s="1" t="s">
        <v>9</v>
      </c>
    </row>
    <row r="5979" spans="1:3" x14ac:dyDescent="0.3">
      <c r="A5979" s="1" t="s">
        <v>12019</v>
      </c>
      <c r="B5979" s="1" t="str">
        <f t="shared" si="93"/>
        <v>USA</v>
      </c>
      <c r="C5979" s="1" t="s">
        <v>9</v>
      </c>
    </row>
    <row r="5980" spans="1:3" x14ac:dyDescent="0.3">
      <c r="A5980" s="1" t="s">
        <v>1561</v>
      </c>
      <c r="B5980" s="1" t="str">
        <f t="shared" si="93"/>
        <v>Russia</v>
      </c>
      <c r="C5980" s="1" t="s">
        <v>9</v>
      </c>
    </row>
    <row r="5981" spans="1:3" x14ac:dyDescent="0.3">
      <c r="A5981" s="1" t="s">
        <v>1630</v>
      </c>
      <c r="B5981" s="1" t="str">
        <f t="shared" si="93"/>
        <v>Kazakhstan</v>
      </c>
      <c r="C5981" s="1" t="s">
        <v>9</v>
      </c>
    </row>
    <row r="5982" spans="1:3" x14ac:dyDescent="0.3">
      <c r="A5982" s="1" t="s">
        <v>6615</v>
      </c>
      <c r="B5982" s="1" t="str">
        <f t="shared" si="93"/>
        <v>Russia</v>
      </c>
      <c r="C5982" s="1" t="s">
        <v>9</v>
      </c>
    </row>
    <row r="5983" spans="1:3" x14ac:dyDescent="0.3">
      <c r="A5983" s="1" t="s">
        <v>6899</v>
      </c>
      <c r="B5983" s="1" t="str">
        <f t="shared" si="93"/>
        <v>Russia</v>
      </c>
      <c r="C5983" s="1" t="s">
        <v>9</v>
      </c>
    </row>
    <row r="5984" spans="1:3" x14ac:dyDescent="0.3">
      <c r="A5984" s="1" t="s">
        <v>27</v>
      </c>
      <c r="B5984" s="1" t="str">
        <f t="shared" si="93"/>
        <v>USA</v>
      </c>
      <c r="C5984" s="1" t="s">
        <v>9</v>
      </c>
    </row>
    <row r="5985" spans="1:3" x14ac:dyDescent="0.3">
      <c r="A5985" s="1" t="s">
        <v>1630</v>
      </c>
      <c r="B5985" s="1" t="str">
        <f t="shared" si="93"/>
        <v>Kazakhstan</v>
      </c>
      <c r="C5985" s="1" t="s">
        <v>9</v>
      </c>
    </row>
    <row r="5986" spans="1:3" x14ac:dyDescent="0.3">
      <c r="A5986" s="1" t="s">
        <v>114</v>
      </c>
      <c r="B5986" s="1" t="str">
        <f t="shared" si="93"/>
        <v>USA</v>
      </c>
      <c r="C5986" s="1" t="s">
        <v>9</v>
      </c>
    </row>
    <row r="5987" spans="1:3" x14ac:dyDescent="0.3">
      <c r="A5987" s="1" t="s">
        <v>5723</v>
      </c>
      <c r="B5987" s="1" t="str">
        <f t="shared" si="93"/>
        <v>USA</v>
      </c>
      <c r="C5987" s="1" t="s">
        <v>257</v>
      </c>
    </row>
    <row r="5988" spans="1:3" x14ac:dyDescent="0.3">
      <c r="A5988" s="1" t="s">
        <v>1630</v>
      </c>
      <c r="B5988" s="1" t="str">
        <f t="shared" si="93"/>
        <v>Kazakhstan</v>
      </c>
      <c r="C5988" s="1" t="s">
        <v>9</v>
      </c>
    </row>
    <row r="5989" spans="1:3" x14ac:dyDescent="0.3">
      <c r="A5989" s="1" t="s">
        <v>10902</v>
      </c>
      <c r="B5989" s="1" t="str">
        <f t="shared" si="93"/>
        <v>USA</v>
      </c>
      <c r="C5989" s="1" t="s">
        <v>9</v>
      </c>
    </row>
    <row r="5990" spans="1:3" x14ac:dyDescent="0.3">
      <c r="A5990" s="1" t="s">
        <v>27</v>
      </c>
      <c r="B5990" s="1" t="str">
        <f t="shared" si="93"/>
        <v>USA</v>
      </c>
      <c r="C5990" s="1" t="s">
        <v>9</v>
      </c>
    </row>
    <row r="5991" spans="1:3" x14ac:dyDescent="0.3">
      <c r="A5991" s="1" t="s">
        <v>6615</v>
      </c>
      <c r="B5991" s="1" t="str">
        <f t="shared" si="93"/>
        <v>Russia</v>
      </c>
      <c r="C5991" s="1" t="s">
        <v>9</v>
      </c>
    </row>
    <row r="5992" spans="1:3" x14ac:dyDescent="0.3">
      <c r="A5992" s="1" t="s">
        <v>5723</v>
      </c>
      <c r="B5992" s="1" t="str">
        <f t="shared" si="93"/>
        <v>USA</v>
      </c>
      <c r="C5992" s="1" t="s">
        <v>9</v>
      </c>
    </row>
    <row r="5993" spans="1:3" x14ac:dyDescent="0.3">
      <c r="A5993" s="1" t="s">
        <v>12165</v>
      </c>
      <c r="B5993" s="1" t="str">
        <f t="shared" si="93"/>
        <v>Kazakhstan</v>
      </c>
      <c r="C5993" s="1" t="s">
        <v>9</v>
      </c>
    </row>
    <row r="5994" spans="1:3" x14ac:dyDescent="0.3">
      <c r="A5994" s="1" t="s">
        <v>1630</v>
      </c>
      <c r="B5994" s="1" t="str">
        <f t="shared" si="93"/>
        <v>Kazakhstan</v>
      </c>
      <c r="C5994" s="1" t="s">
        <v>117</v>
      </c>
    </row>
    <row r="5995" spans="1:3" x14ac:dyDescent="0.3">
      <c r="A5995" s="1" t="s">
        <v>6482</v>
      </c>
      <c r="B5995" s="1" t="str">
        <f t="shared" si="93"/>
        <v>Russia</v>
      </c>
      <c r="C5995" s="1" t="s">
        <v>9</v>
      </c>
    </row>
    <row r="5996" spans="1:3" x14ac:dyDescent="0.3">
      <c r="A5996" s="1" t="s">
        <v>1630</v>
      </c>
      <c r="B5996" s="1" t="str">
        <f t="shared" si="93"/>
        <v>Kazakhstan</v>
      </c>
      <c r="C5996" s="1" t="s">
        <v>9</v>
      </c>
    </row>
    <row r="5997" spans="1:3" x14ac:dyDescent="0.3">
      <c r="A5997" s="1" t="s">
        <v>11804</v>
      </c>
      <c r="B5997" s="1" t="str">
        <f t="shared" si="93"/>
        <v>USA</v>
      </c>
      <c r="C5997" s="1" t="s">
        <v>9</v>
      </c>
    </row>
    <row r="5998" spans="1:3" x14ac:dyDescent="0.3">
      <c r="A5998" s="1" t="s">
        <v>5723</v>
      </c>
      <c r="B5998" s="1" t="str">
        <f t="shared" si="93"/>
        <v>USA</v>
      </c>
      <c r="C5998" s="1" t="s">
        <v>9</v>
      </c>
    </row>
    <row r="5999" spans="1:3" x14ac:dyDescent="0.3">
      <c r="A5999" s="1" t="s">
        <v>9371</v>
      </c>
      <c r="B5999" s="1" t="str">
        <f t="shared" si="93"/>
        <v>USA</v>
      </c>
      <c r="C5999" s="1" t="s">
        <v>9</v>
      </c>
    </row>
    <row r="6000" spans="1:3" x14ac:dyDescent="0.3">
      <c r="A6000" s="1" t="s">
        <v>75</v>
      </c>
      <c r="B6000" s="1" t="str">
        <f t="shared" si="93"/>
        <v>USA</v>
      </c>
      <c r="C6000" s="1" t="s">
        <v>9</v>
      </c>
    </row>
    <row r="6001" spans="1:3" x14ac:dyDescent="0.3">
      <c r="A6001" s="1" t="s">
        <v>6615</v>
      </c>
      <c r="B6001" s="1" t="str">
        <f t="shared" si="93"/>
        <v>Russia</v>
      </c>
      <c r="C6001" s="1" t="s">
        <v>9</v>
      </c>
    </row>
    <row r="6002" spans="1:3" x14ac:dyDescent="0.3">
      <c r="A6002" s="1" t="s">
        <v>4249</v>
      </c>
      <c r="B6002" s="1" t="str">
        <f t="shared" si="93"/>
        <v>USA</v>
      </c>
      <c r="C6002" s="1" t="s">
        <v>257</v>
      </c>
    </row>
    <row r="6003" spans="1:3" x14ac:dyDescent="0.3">
      <c r="A6003" s="1" t="s">
        <v>6959</v>
      </c>
      <c r="B6003" s="1" t="str">
        <f t="shared" si="93"/>
        <v>Kenya</v>
      </c>
      <c r="C6003" s="1" t="s">
        <v>9</v>
      </c>
    </row>
    <row r="6004" spans="1:3" x14ac:dyDescent="0.3">
      <c r="A6004" s="1" t="s">
        <v>1630</v>
      </c>
      <c r="B6004" s="1" t="str">
        <f t="shared" si="93"/>
        <v>Kazakhstan</v>
      </c>
      <c r="C6004" s="1" t="s">
        <v>9</v>
      </c>
    </row>
    <row r="6005" spans="1:3" x14ac:dyDescent="0.3">
      <c r="A6005" s="1" t="s">
        <v>10902</v>
      </c>
      <c r="B6005" s="1" t="str">
        <f t="shared" si="93"/>
        <v>USA</v>
      </c>
      <c r="C6005" s="1" t="s">
        <v>9</v>
      </c>
    </row>
    <row r="6006" spans="1:3" x14ac:dyDescent="0.3">
      <c r="A6006" s="1" t="s">
        <v>4092</v>
      </c>
      <c r="B6006" s="1" t="str">
        <f t="shared" si="93"/>
        <v>USA</v>
      </c>
      <c r="C6006" s="1" t="s">
        <v>9</v>
      </c>
    </row>
    <row r="6007" spans="1:3" x14ac:dyDescent="0.3">
      <c r="A6007" s="1" t="s">
        <v>5723</v>
      </c>
      <c r="B6007" s="1" t="str">
        <f t="shared" si="93"/>
        <v>USA</v>
      </c>
      <c r="C6007" s="1" t="s">
        <v>9</v>
      </c>
    </row>
    <row r="6008" spans="1:3" x14ac:dyDescent="0.3">
      <c r="A6008" s="1" t="s">
        <v>1989</v>
      </c>
      <c r="B6008" s="1" t="str">
        <f t="shared" si="93"/>
        <v>Japan</v>
      </c>
      <c r="C6008" s="1" t="s">
        <v>257</v>
      </c>
    </row>
    <row r="6009" spans="1:3" x14ac:dyDescent="0.3">
      <c r="A6009" s="1" t="s">
        <v>1630</v>
      </c>
      <c r="B6009" s="1" t="str">
        <f t="shared" si="93"/>
        <v>Kazakhstan</v>
      </c>
      <c r="C6009" s="1" t="s">
        <v>9</v>
      </c>
    </row>
    <row r="6010" spans="1:3" x14ac:dyDescent="0.3">
      <c r="A6010" s="1" t="s">
        <v>4200</v>
      </c>
      <c r="B6010" s="1" t="str">
        <f t="shared" si="93"/>
        <v>Kazakhstan</v>
      </c>
      <c r="C6010" s="1" t="s">
        <v>257</v>
      </c>
    </row>
    <row r="6011" spans="1:3" x14ac:dyDescent="0.3">
      <c r="A6011" s="1" t="s">
        <v>12019</v>
      </c>
      <c r="B6011" s="1" t="str">
        <f t="shared" si="93"/>
        <v>USA</v>
      </c>
      <c r="C6011" s="1" t="s">
        <v>117</v>
      </c>
    </row>
    <row r="6012" spans="1:3" x14ac:dyDescent="0.3">
      <c r="A6012" s="1" t="s">
        <v>6615</v>
      </c>
      <c r="B6012" s="1" t="str">
        <f t="shared" si="93"/>
        <v>Russia</v>
      </c>
      <c r="C6012" s="1" t="s">
        <v>9</v>
      </c>
    </row>
    <row r="6013" spans="1:3" x14ac:dyDescent="0.3">
      <c r="A6013" s="1" t="s">
        <v>114</v>
      </c>
      <c r="B6013" s="1" t="str">
        <f t="shared" si="93"/>
        <v>USA</v>
      </c>
      <c r="C6013" s="1" t="s">
        <v>9</v>
      </c>
    </row>
    <row r="6014" spans="1:3" x14ac:dyDescent="0.3">
      <c r="A6014" s="1" t="s">
        <v>1561</v>
      </c>
      <c r="B6014" s="1" t="str">
        <f t="shared" si="93"/>
        <v>Russia</v>
      </c>
      <c r="C6014" s="1" t="s">
        <v>9</v>
      </c>
    </row>
    <row r="6015" spans="1:3" x14ac:dyDescent="0.3">
      <c r="A6015" s="1" t="s">
        <v>11821</v>
      </c>
      <c r="B6015" s="1" t="str">
        <f t="shared" si="93"/>
        <v>Kazakhstan</v>
      </c>
      <c r="C6015" s="1" t="s">
        <v>9</v>
      </c>
    </row>
    <row r="6016" spans="1:3" x14ac:dyDescent="0.3">
      <c r="A6016" s="1" t="s">
        <v>3160</v>
      </c>
      <c r="B6016" s="1" t="str">
        <f t="shared" si="93"/>
        <v>USA</v>
      </c>
      <c r="C6016" s="1" t="s">
        <v>9</v>
      </c>
    </row>
    <row r="6017" spans="1:3" x14ac:dyDescent="0.3">
      <c r="A6017" s="1" t="s">
        <v>11053</v>
      </c>
      <c r="B6017" s="1" t="str">
        <f t="shared" si="93"/>
        <v>Kazakhstan</v>
      </c>
      <c r="C6017" s="1" t="s">
        <v>257</v>
      </c>
    </row>
    <row r="6018" spans="1:3" x14ac:dyDescent="0.3">
      <c r="A6018" s="1" t="s">
        <v>6615</v>
      </c>
      <c r="B6018" s="1" t="str">
        <f t="shared" ref="B6018:B6081" si="94">TRIM(MID(A6018, FIND("|", SUBSTITUTE(A6018, ",", "|", LEN(A6018) - LEN(SUBSTITUTE(A6018,",", "" )))) + 1, LEN(A6018)))</f>
        <v>Russia</v>
      </c>
      <c r="C6018" s="1" t="s">
        <v>9</v>
      </c>
    </row>
    <row r="6019" spans="1:3" x14ac:dyDescent="0.3">
      <c r="A6019" s="1" t="s">
        <v>6899</v>
      </c>
      <c r="B6019" s="1" t="str">
        <f t="shared" si="94"/>
        <v>Russia</v>
      </c>
      <c r="C6019" s="1" t="s">
        <v>9</v>
      </c>
    </row>
    <row r="6020" spans="1:3" x14ac:dyDescent="0.3">
      <c r="A6020" s="1" t="s">
        <v>1561</v>
      </c>
      <c r="B6020" s="1" t="str">
        <f t="shared" si="94"/>
        <v>Russia</v>
      </c>
      <c r="C6020" s="1" t="s">
        <v>9</v>
      </c>
    </row>
    <row r="6021" spans="1:3" x14ac:dyDescent="0.3">
      <c r="A6021" s="1" t="s">
        <v>6615</v>
      </c>
      <c r="B6021" s="1" t="str">
        <f t="shared" si="94"/>
        <v>Russia</v>
      </c>
      <c r="C6021" s="1" t="s">
        <v>9</v>
      </c>
    </row>
    <row r="6022" spans="1:3" x14ac:dyDescent="0.3">
      <c r="A6022" s="1" t="s">
        <v>4200</v>
      </c>
      <c r="B6022" s="1" t="str">
        <f t="shared" si="94"/>
        <v>Kazakhstan</v>
      </c>
      <c r="C6022" s="1" t="s">
        <v>9</v>
      </c>
    </row>
    <row r="6023" spans="1:3" x14ac:dyDescent="0.3">
      <c r="A6023" s="1" t="s">
        <v>3478</v>
      </c>
      <c r="B6023" s="1" t="str">
        <f t="shared" si="94"/>
        <v>USA</v>
      </c>
      <c r="C6023" s="1" t="s">
        <v>9</v>
      </c>
    </row>
    <row r="6024" spans="1:3" x14ac:dyDescent="0.3">
      <c r="A6024" s="1" t="s">
        <v>6899</v>
      </c>
      <c r="B6024" s="1" t="str">
        <f t="shared" si="94"/>
        <v>Russia</v>
      </c>
      <c r="C6024" s="1" t="s">
        <v>9</v>
      </c>
    </row>
    <row r="6025" spans="1:3" x14ac:dyDescent="0.3">
      <c r="A6025" s="1" t="s">
        <v>6615</v>
      </c>
      <c r="B6025" s="1" t="str">
        <f t="shared" si="94"/>
        <v>Russia</v>
      </c>
      <c r="C6025" s="1" t="s">
        <v>9</v>
      </c>
    </row>
    <row r="6026" spans="1:3" x14ac:dyDescent="0.3">
      <c r="A6026" s="1" t="s">
        <v>1630</v>
      </c>
      <c r="B6026" s="1" t="str">
        <f t="shared" si="94"/>
        <v>Kazakhstan</v>
      </c>
      <c r="C6026" s="1" t="s">
        <v>117</v>
      </c>
    </row>
    <row r="6027" spans="1:3" x14ac:dyDescent="0.3">
      <c r="A6027" s="1" t="s">
        <v>4249</v>
      </c>
      <c r="B6027" s="1" t="str">
        <f t="shared" si="94"/>
        <v>USA</v>
      </c>
      <c r="C6027" s="1" t="s">
        <v>9</v>
      </c>
    </row>
    <row r="6028" spans="1:3" x14ac:dyDescent="0.3">
      <c r="A6028" s="1" t="s">
        <v>114</v>
      </c>
      <c r="B6028" s="1" t="str">
        <f t="shared" si="94"/>
        <v>USA</v>
      </c>
      <c r="C6028" s="1" t="s">
        <v>9</v>
      </c>
    </row>
    <row r="6029" spans="1:3" x14ac:dyDescent="0.3">
      <c r="A6029" s="1" t="s">
        <v>12238</v>
      </c>
      <c r="B6029" s="1" t="str">
        <f t="shared" si="94"/>
        <v>France</v>
      </c>
      <c r="C6029" s="1" t="s">
        <v>9</v>
      </c>
    </row>
    <row r="6030" spans="1:3" x14ac:dyDescent="0.3">
      <c r="A6030" s="1" t="s">
        <v>6899</v>
      </c>
      <c r="B6030" s="1" t="str">
        <f t="shared" si="94"/>
        <v>Russia</v>
      </c>
      <c r="C6030" s="1" t="s">
        <v>9</v>
      </c>
    </row>
    <row r="6031" spans="1:3" x14ac:dyDescent="0.3">
      <c r="A6031" s="1" t="s">
        <v>6615</v>
      </c>
      <c r="B6031" s="1" t="str">
        <f t="shared" si="94"/>
        <v>Russia</v>
      </c>
      <c r="C6031" s="1" t="s">
        <v>9</v>
      </c>
    </row>
    <row r="6032" spans="1:3" x14ac:dyDescent="0.3">
      <c r="A6032" s="1" t="s">
        <v>12238</v>
      </c>
      <c r="B6032" s="1" t="str">
        <f t="shared" si="94"/>
        <v>France</v>
      </c>
      <c r="C6032" s="1" t="s">
        <v>117</v>
      </c>
    </row>
    <row r="6033" spans="1:3" x14ac:dyDescent="0.3">
      <c r="A6033" s="1" t="s">
        <v>8845</v>
      </c>
      <c r="B6033" s="1" t="str">
        <f t="shared" si="94"/>
        <v>USA</v>
      </c>
      <c r="C6033" s="1" t="s">
        <v>9</v>
      </c>
    </row>
    <row r="6034" spans="1:3" x14ac:dyDescent="0.3">
      <c r="A6034" s="1" t="s">
        <v>1630</v>
      </c>
      <c r="B6034" s="1" t="str">
        <f t="shared" si="94"/>
        <v>Kazakhstan</v>
      </c>
      <c r="C6034" s="1" t="s">
        <v>9</v>
      </c>
    </row>
    <row r="6035" spans="1:3" x14ac:dyDescent="0.3">
      <c r="A6035" s="1" t="s">
        <v>9371</v>
      </c>
      <c r="B6035" s="1" t="str">
        <f t="shared" si="94"/>
        <v>USA</v>
      </c>
      <c r="C6035" s="1" t="s">
        <v>9</v>
      </c>
    </row>
    <row r="6036" spans="1:3" x14ac:dyDescent="0.3">
      <c r="A6036" s="1" t="s">
        <v>27</v>
      </c>
      <c r="B6036" s="1" t="str">
        <f t="shared" si="94"/>
        <v>USA</v>
      </c>
      <c r="C6036" s="1" t="s">
        <v>9</v>
      </c>
    </row>
    <row r="6037" spans="1:3" x14ac:dyDescent="0.3">
      <c r="A6037" s="1" t="s">
        <v>5723</v>
      </c>
      <c r="B6037" s="1" t="str">
        <f t="shared" si="94"/>
        <v>USA</v>
      </c>
      <c r="C6037" s="1" t="s">
        <v>257</v>
      </c>
    </row>
    <row r="6038" spans="1:3" x14ac:dyDescent="0.3">
      <c r="A6038" s="1" t="s">
        <v>10902</v>
      </c>
      <c r="B6038" s="1" t="str">
        <f t="shared" si="94"/>
        <v>USA</v>
      </c>
      <c r="C6038" s="1" t="s">
        <v>9</v>
      </c>
    </row>
    <row r="6039" spans="1:3" x14ac:dyDescent="0.3">
      <c r="A6039" s="1" t="s">
        <v>11888</v>
      </c>
      <c r="B6039" s="1" t="str">
        <f t="shared" si="94"/>
        <v>Kazakhstan</v>
      </c>
      <c r="C6039" s="1" t="s">
        <v>9</v>
      </c>
    </row>
    <row r="6040" spans="1:3" x14ac:dyDescent="0.3">
      <c r="A6040" s="1" t="s">
        <v>6615</v>
      </c>
      <c r="B6040" s="1" t="str">
        <f t="shared" si="94"/>
        <v>Russia</v>
      </c>
      <c r="C6040" s="1" t="s">
        <v>9</v>
      </c>
    </row>
    <row r="6041" spans="1:3" x14ac:dyDescent="0.3">
      <c r="A6041" s="1" t="s">
        <v>75</v>
      </c>
      <c r="B6041" s="1" t="str">
        <f t="shared" si="94"/>
        <v>USA</v>
      </c>
      <c r="C6041" s="1" t="s">
        <v>9</v>
      </c>
    </row>
    <row r="6042" spans="1:3" x14ac:dyDescent="0.3">
      <c r="A6042" s="1" t="s">
        <v>114</v>
      </c>
      <c r="B6042" s="1" t="str">
        <f t="shared" si="94"/>
        <v>USA</v>
      </c>
      <c r="C6042" s="1" t="s">
        <v>9</v>
      </c>
    </row>
    <row r="6043" spans="1:3" x14ac:dyDescent="0.3">
      <c r="A6043" s="1" t="s">
        <v>3160</v>
      </c>
      <c r="B6043" s="1" t="str">
        <f t="shared" si="94"/>
        <v>USA</v>
      </c>
      <c r="C6043" s="1" t="s">
        <v>9</v>
      </c>
    </row>
    <row r="6044" spans="1:3" x14ac:dyDescent="0.3">
      <c r="A6044" s="1" t="s">
        <v>114</v>
      </c>
      <c r="B6044" s="1" t="str">
        <f t="shared" si="94"/>
        <v>USA</v>
      </c>
      <c r="C6044" s="1" t="s">
        <v>9</v>
      </c>
    </row>
    <row r="6045" spans="1:3" x14ac:dyDescent="0.3">
      <c r="A6045" s="1" t="s">
        <v>6899</v>
      </c>
      <c r="B6045" s="1" t="str">
        <f t="shared" si="94"/>
        <v>Russia</v>
      </c>
      <c r="C6045" s="1" t="s">
        <v>9</v>
      </c>
    </row>
    <row r="6046" spans="1:3" x14ac:dyDescent="0.3">
      <c r="A6046" s="1" t="s">
        <v>1630</v>
      </c>
      <c r="B6046" s="1" t="str">
        <f t="shared" si="94"/>
        <v>Kazakhstan</v>
      </c>
      <c r="C6046" s="1" t="s">
        <v>9</v>
      </c>
    </row>
    <row r="6047" spans="1:3" x14ac:dyDescent="0.3">
      <c r="A6047" s="1" t="s">
        <v>1989</v>
      </c>
      <c r="B6047" s="1" t="str">
        <f t="shared" si="94"/>
        <v>Japan</v>
      </c>
      <c r="C6047" s="1" t="s">
        <v>257</v>
      </c>
    </row>
    <row r="6048" spans="1:3" x14ac:dyDescent="0.3">
      <c r="A6048" s="1" t="s">
        <v>6615</v>
      </c>
      <c r="B6048" s="1" t="str">
        <f t="shared" si="94"/>
        <v>Russia</v>
      </c>
      <c r="C6048" s="1" t="s">
        <v>9</v>
      </c>
    </row>
    <row r="6049" spans="1:3" x14ac:dyDescent="0.3">
      <c r="A6049" s="1" t="s">
        <v>3478</v>
      </c>
      <c r="B6049" s="1" t="str">
        <f t="shared" si="94"/>
        <v>USA</v>
      </c>
      <c r="C6049" s="1" t="s">
        <v>9</v>
      </c>
    </row>
    <row r="6050" spans="1:3" x14ac:dyDescent="0.3">
      <c r="A6050" s="1" t="s">
        <v>4249</v>
      </c>
      <c r="B6050" s="1" t="str">
        <f t="shared" si="94"/>
        <v>USA</v>
      </c>
      <c r="C6050" s="1" t="s">
        <v>9</v>
      </c>
    </row>
    <row r="6051" spans="1:3" x14ac:dyDescent="0.3">
      <c r="A6051" s="1" t="s">
        <v>130</v>
      </c>
      <c r="B6051" s="1" t="str">
        <f t="shared" si="94"/>
        <v>Kazakhstan</v>
      </c>
      <c r="C6051" s="1" t="s">
        <v>1649</v>
      </c>
    </row>
    <row r="6052" spans="1:3" x14ac:dyDescent="0.3">
      <c r="A6052" s="1" t="s">
        <v>6899</v>
      </c>
      <c r="B6052" s="1" t="str">
        <f t="shared" si="94"/>
        <v>Russia</v>
      </c>
      <c r="C6052" s="1" t="s">
        <v>9</v>
      </c>
    </row>
    <row r="6053" spans="1:3" x14ac:dyDescent="0.3">
      <c r="A6053" s="1" t="s">
        <v>12106</v>
      </c>
      <c r="B6053" s="1" t="str">
        <f t="shared" si="94"/>
        <v>USA</v>
      </c>
      <c r="C6053" s="1" t="s">
        <v>9</v>
      </c>
    </row>
    <row r="6054" spans="1:3" x14ac:dyDescent="0.3">
      <c r="A6054" s="1" t="s">
        <v>12019</v>
      </c>
      <c r="B6054" s="1" t="str">
        <f t="shared" si="94"/>
        <v>USA</v>
      </c>
      <c r="C6054" s="1" t="s">
        <v>9</v>
      </c>
    </row>
    <row r="6055" spans="1:3" x14ac:dyDescent="0.3">
      <c r="A6055" s="1" t="s">
        <v>27</v>
      </c>
      <c r="B6055" s="1" t="str">
        <f t="shared" si="94"/>
        <v>USA</v>
      </c>
      <c r="C6055" s="1" t="s">
        <v>9</v>
      </c>
    </row>
    <row r="6056" spans="1:3" x14ac:dyDescent="0.3">
      <c r="A6056" s="1" t="s">
        <v>130</v>
      </c>
      <c r="B6056" s="1" t="str">
        <f t="shared" si="94"/>
        <v>Kazakhstan</v>
      </c>
      <c r="C6056" s="1" t="s">
        <v>9</v>
      </c>
    </row>
    <row r="6057" spans="1:3" x14ac:dyDescent="0.3">
      <c r="A6057" s="1" t="s">
        <v>130</v>
      </c>
      <c r="B6057" s="1" t="str">
        <f t="shared" si="94"/>
        <v>Kazakhstan</v>
      </c>
      <c r="C6057" s="1" t="s">
        <v>9</v>
      </c>
    </row>
    <row r="6058" spans="1:3" x14ac:dyDescent="0.3">
      <c r="A6058" s="1" t="s">
        <v>130</v>
      </c>
      <c r="B6058" s="1" t="str">
        <f t="shared" si="94"/>
        <v>Kazakhstan</v>
      </c>
      <c r="C6058" s="1" t="s">
        <v>9</v>
      </c>
    </row>
    <row r="6059" spans="1:3" x14ac:dyDescent="0.3">
      <c r="A6059" s="1" t="s">
        <v>11821</v>
      </c>
      <c r="B6059" s="1" t="str">
        <f t="shared" si="94"/>
        <v>Kazakhstan</v>
      </c>
      <c r="C6059" s="1" t="s">
        <v>257</v>
      </c>
    </row>
    <row r="6060" spans="1:3" x14ac:dyDescent="0.3">
      <c r="A6060" s="1" t="s">
        <v>6615</v>
      </c>
      <c r="B6060" s="1" t="str">
        <f t="shared" si="94"/>
        <v>Russia</v>
      </c>
      <c r="C6060" s="1" t="s">
        <v>9</v>
      </c>
    </row>
    <row r="6061" spans="1:3" x14ac:dyDescent="0.3">
      <c r="A6061" s="1" t="s">
        <v>12302</v>
      </c>
      <c r="B6061" s="1" t="str">
        <f t="shared" si="94"/>
        <v>USA</v>
      </c>
      <c r="C6061" s="1" t="s">
        <v>9</v>
      </c>
    </row>
    <row r="6062" spans="1:3" x14ac:dyDescent="0.3">
      <c r="A6062" s="1" t="s">
        <v>12305</v>
      </c>
      <c r="B6062" s="1" t="str">
        <f t="shared" si="94"/>
        <v>USA</v>
      </c>
      <c r="C6062" s="1" t="s">
        <v>9</v>
      </c>
    </row>
    <row r="6063" spans="1:3" x14ac:dyDescent="0.3">
      <c r="A6063" s="1" t="s">
        <v>10955</v>
      </c>
      <c r="B6063" s="1" t="str">
        <f t="shared" si="94"/>
        <v>USA</v>
      </c>
      <c r="C6063" s="1" t="s">
        <v>9</v>
      </c>
    </row>
    <row r="6064" spans="1:3" x14ac:dyDescent="0.3">
      <c r="A6064" s="1" t="s">
        <v>9371</v>
      </c>
      <c r="B6064" s="1" t="str">
        <f t="shared" si="94"/>
        <v>USA</v>
      </c>
      <c r="C6064" s="1" t="s">
        <v>9</v>
      </c>
    </row>
    <row r="6065" spans="1:3" x14ac:dyDescent="0.3">
      <c r="A6065" s="1" t="s">
        <v>11</v>
      </c>
      <c r="B6065" s="1" t="str">
        <f t="shared" si="94"/>
        <v>USA</v>
      </c>
      <c r="C6065" s="1" t="s">
        <v>9</v>
      </c>
    </row>
    <row r="6066" spans="1:3" x14ac:dyDescent="0.3">
      <c r="A6066" s="1" t="s">
        <v>27</v>
      </c>
      <c r="B6066" s="1" t="str">
        <f t="shared" si="94"/>
        <v>USA</v>
      </c>
      <c r="C6066" s="1" t="s">
        <v>9</v>
      </c>
    </row>
    <row r="6067" spans="1:3" x14ac:dyDescent="0.3">
      <c r="A6067" s="1" t="s">
        <v>11888</v>
      </c>
      <c r="B6067" s="1" t="str">
        <f t="shared" si="94"/>
        <v>Kazakhstan</v>
      </c>
      <c r="C6067" s="1" t="s">
        <v>257</v>
      </c>
    </row>
    <row r="6068" spans="1:3" x14ac:dyDescent="0.3">
      <c r="A6068" s="1" t="s">
        <v>5723</v>
      </c>
      <c r="B6068" s="1" t="str">
        <f t="shared" si="94"/>
        <v>USA</v>
      </c>
      <c r="C6068" s="1" t="s">
        <v>9</v>
      </c>
    </row>
    <row r="6069" spans="1:3" x14ac:dyDescent="0.3">
      <c r="A6069" s="1" t="s">
        <v>3160</v>
      </c>
      <c r="B6069" s="1" t="str">
        <f t="shared" si="94"/>
        <v>USA</v>
      </c>
      <c r="C6069" s="1" t="s">
        <v>9</v>
      </c>
    </row>
    <row r="6070" spans="1:3" x14ac:dyDescent="0.3">
      <c r="A6070" s="1" t="s">
        <v>4092</v>
      </c>
      <c r="B6070" s="1" t="str">
        <f t="shared" si="94"/>
        <v>USA</v>
      </c>
      <c r="C6070" s="1" t="s">
        <v>9</v>
      </c>
    </row>
    <row r="6071" spans="1:3" x14ac:dyDescent="0.3">
      <c r="A6071" s="1" t="s">
        <v>130</v>
      </c>
      <c r="B6071" s="1" t="str">
        <f t="shared" si="94"/>
        <v>Kazakhstan</v>
      </c>
      <c r="C6071" s="1" t="s">
        <v>9</v>
      </c>
    </row>
    <row r="6072" spans="1:3" x14ac:dyDescent="0.3">
      <c r="A6072" s="1" t="s">
        <v>130</v>
      </c>
      <c r="B6072" s="1" t="str">
        <f t="shared" si="94"/>
        <v>Kazakhstan</v>
      </c>
      <c r="C6072" s="1" t="s">
        <v>9</v>
      </c>
    </row>
    <row r="6073" spans="1:3" x14ac:dyDescent="0.3">
      <c r="A6073" s="1" t="s">
        <v>1630</v>
      </c>
      <c r="B6073" s="1" t="str">
        <f t="shared" si="94"/>
        <v>Kazakhstan</v>
      </c>
      <c r="C6073" s="1" t="s">
        <v>9</v>
      </c>
    </row>
    <row r="6074" spans="1:3" x14ac:dyDescent="0.3">
      <c r="A6074" s="1" t="s">
        <v>6615</v>
      </c>
      <c r="B6074" s="1" t="str">
        <f t="shared" si="94"/>
        <v>Russia</v>
      </c>
      <c r="C6074" s="1" t="s">
        <v>9</v>
      </c>
    </row>
    <row r="6075" spans="1:3" x14ac:dyDescent="0.3">
      <c r="A6075" s="1" t="s">
        <v>27</v>
      </c>
      <c r="B6075" s="1" t="str">
        <f t="shared" si="94"/>
        <v>USA</v>
      </c>
      <c r="C6075" s="1" t="s">
        <v>9</v>
      </c>
    </row>
    <row r="6076" spans="1:3" x14ac:dyDescent="0.3">
      <c r="A6076" s="1" t="s">
        <v>671</v>
      </c>
      <c r="B6076" s="1" t="str">
        <f t="shared" si="94"/>
        <v>USA</v>
      </c>
      <c r="C6076" s="1" t="s">
        <v>9</v>
      </c>
    </row>
    <row r="6077" spans="1:3" x14ac:dyDescent="0.3">
      <c r="A6077" s="1" t="s">
        <v>10902</v>
      </c>
      <c r="B6077" s="1" t="str">
        <f t="shared" si="94"/>
        <v>USA</v>
      </c>
      <c r="C6077" s="1" t="s">
        <v>9</v>
      </c>
    </row>
    <row r="6078" spans="1:3" x14ac:dyDescent="0.3">
      <c r="A6078" s="1" t="s">
        <v>4249</v>
      </c>
      <c r="B6078" s="1" t="str">
        <f t="shared" si="94"/>
        <v>USA</v>
      </c>
      <c r="C6078" s="1" t="s">
        <v>9</v>
      </c>
    </row>
    <row r="6079" spans="1:3" x14ac:dyDescent="0.3">
      <c r="A6079" s="1" t="s">
        <v>1989</v>
      </c>
      <c r="B6079" s="1" t="str">
        <f t="shared" si="94"/>
        <v>Japan</v>
      </c>
      <c r="C6079" s="1" t="s">
        <v>257</v>
      </c>
    </row>
    <row r="6080" spans="1:3" x14ac:dyDescent="0.3">
      <c r="A6080" s="1" t="s">
        <v>5557</v>
      </c>
      <c r="B6080" s="1" t="str">
        <f t="shared" si="94"/>
        <v>USA</v>
      </c>
      <c r="C6080" s="1" t="s">
        <v>9</v>
      </c>
    </row>
    <row r="6081" spans="1:3" x14ac:dyDescent="0.3">
      <c r="A6081" s="1" t="s">
        <v>4149</v>
      </c>
      <c r="B6081" s="1" t="str">
        <f t="shared" si="94"/>
        <v>USA</v>
      </c>
      <c r="C6081" s="1" t="s">
        <v>9</v>
      </c>
    </row>
    <row r="6082" spans="1:3" x14ac:dyDescent="0.3">
      <c r="A6082" s="1" t="s">
        <v>11888</v>
      </c>
      <c r="B6082" s="1" t="str">
        <f t="shared" ref="B6082:B6145" si="95">TRIM(MID(A6082, FIND("|", SUBSTITUTE(A6082, ",", "|", LEN(A6082) - LEN(SUBSTITUTE(A6082,",", "" )))) + 1, LEN(A6082)))</f>
        <v>Kazakhstan</v>
      </c>
      <c r="C6082" s="1" t="s">
        <v>257</v>
      </c>
    </row>
    <row r="6083" spans="1:3" x14ac:dyDescent="0.3">
      <c r="A6083" s="1" t="s">
        <v>27</v>
      </c>
      <c r="B6083" s="1" t="str">
        <f t="shared" si="95"/>
        <v>USA</v>
      </c>
      <c r="C6083" s="1" t="s">
        <v>9</v>
      </c>
    </row>
    <row r="6084" spans="1:3" x14ac:dyDescent="0.3">
      <c r="A6084" s="1" t="s">
        <v>130</v>
      </c>
      <c r="B6084" s="1" t="str">
        <f t="shared" si="95"/>
        <v>Kazakhstan</v>
      </c>
      <c r="C6084" s="1" t="s">
        <v>257</v>
      </c>
    </row>
    <row r="6085" spans="1:3" x14ac:dyDescent="0.3">
      <c r="A6085" s="1" t="s">
        <v>8845</v>
      </c>
      <c r="B6085" s="1" t="str">
        <f t="shared" si="95"/>
        <v>USA</v>
      </c>
      <c r="C6085" s="1" t="s">
        <v>9</v>
      </c>
    </row>
    <row r="6086" spans="1:3" x14ac:dyDescent="0.3">
      <c r="A6086" s="1" t="s">
        <v>12302</v>
      </c>
      <c r="B6086" s="1" t="str">
        <f t="shared" si="95"/>
        <v>USA</v>
      </c>
      <c r="C6086" s="1" t="s">
        <v>9</v>
      </c>
    </row>
    <row r="6087" spans="1:3" x14ac:dyDescent="0.3">
      <c r="A6087" s="1" t="s">
        <v>12305</v>
      </c>
      <c r="B6087" s="1" t="str">
        <f t="shared" si="95"/>
        <v>USA</v>
      </c>
      <c r="C6087" s="1" t="s">
        <v>9</v>
      </c>
    </row>
    <row r="6088" spans="1:3" x14ac:dyDescent="0.3">
      <c r="A6088" s="1" t="s">
        <v>130</v>
      </c>
      <c r="B6088" s="1" t="str">
        <f t="shared" si="95"/>
        <v>Kazakhstan</v>
      </c>
      <c r="C6088" s="1" t="s">
        <v>9</v>
      </c>
    </row>
    <row r="6089" spans="1:3" x14ac:dyDescent="0.3">
      <c r="A6089" s="1" t="s">
        <v>75</v>
      </c>
      <c r="B6089" s="1" t="str">
        <f t="shared" si="95"/>
        <v>USA</v>
      </c>
      <c r="C6089" s="1" t="s">
        <v>257</v>
      </c>
    </row>
    <row r="6090" spans="1:3" x14ac:dyDescent="0.3">
      <c r="A6090" s="1" t="s">
        <v>11779</v>
      </c>
      <c r="B6090" s="1" t="str">
        <f t="shared" si="95"/>
        <v>USA</v>
      </c>
      <c r="C6090" s="1" t="s">
        <v>9</v>
      </c>
    </row>
    <row r="6091" spans="1:3" x14ac:dyDescent="0.3">
      <c r="A6091" s="1" t="s">
        <v>130</v>
      </c>
      <c r="B6091" s="1" t="str">
        <f t="shared" si="95"/>
        <v>Kazakhstan</v>
      </c>
      <c r="C6091" s="1" t="s">
        <v>9</v>
      </c>
    </row>
    <row r="6092" spans="1:3" x14ac:dyDescent="0.3">
      <c r="A6092" s="1" t="s">
        <v>671</v>
      </c>
      <c r="B6092" s="1" t="str">
        <f t="shared" si="95"/>
        <v>USA</v>
      </c>
      <c r="C6092" s="1" t="s">
        <v>9</v>
      </c>
    </row>
    <row r="6093" spans="1:3" x14ac:dyDescent="0.3">
      <c r="A6093" s="1" t="s">
        <v>5723</v>
      </c>
      <c r="B6093" s="1" t="str">
        <f t="shared" si="95"/>
        <v>USA</v>
      </c>
      <c r="C6093" s="1" t="s">
        <v>9</v>
      </c>
    </row>
    <row r="6094" spans="1:3" x14ac:dyDescent="0.3">
      <c r="A6094" s="1" t="s">
        <v>3478</v>
      </c>
      <c r="B6094" s="1" t="str">
        <f t="shared" si="95"/>
        <v>USA</v>
      </c>
      <c r="C6094" s="1" t="s">
        <v>9</v>
      </c>
    </row>
    <row r="6095" spans="1:3" x14ac:dyDescent="0.3">
      <c r="A6095" s="1" t="s">
        <v>27</v>
      </c>
      <c r="B6095" s="1" t="str">
        <f t="shared" si="95"/>
        <v>USA</v>
      </c>
      <c r="C6095" s="1" t="s">
        <v>9</v>
      </c>
    </row>
    <row r="6096" spans="1:3" x14ac:dyDescent="0.3">
      <c r="A6096" s="1" t="s">
        <v>9371</v>
      </c>
      <c r="B6096" s="1" t="str">
        <f t="shared" si="95"/>
        <v>USA</v>
      </c>
      <c r="C6096" s="1" t="s">
        <v>9</v>
      </c>
    </row>
    <row r="6097" spans="1:3" x14ac:dyDescent="0.3">
      <c r="A6097" s="1" t="s">
        <v>10955</v>
      </c>
      <c r="B6097" s="1" t="str">
        <f t="shared" si="95"/>
        <v>USA</v>
      </c>
      <c r="C6097" s="1" t="s">
        <v>9</v>
      </c>
    </row>
    <row r="6098" spans="1:3" x14ac:dyDescent="0.3">
      <c r="A6098" s="1" t="s">
        <v>130</v>
      </c>
      <c r="B6098" s="1" t="str">
        <f t="shared" si="95"/>
        <v>Kazakhstan</v>
      </c>
      <c r="C6098" s="1" t="s">
        <v>9</v>
      </c>
    </row>
    <row r="6099" spans="1:3" x14ac:dyDescent="0.3">
      <c r="A6099" s="1" t="s">
        <v>5723</v>
      </c>
      <c r="B6099" s="1" t="str">
        <f t="shared" si="95"/>
        <v>USA</v>
      </c>
      <c r="C6099" s="1" t="s">
        <v>9</v>
      </c>
    </row>
    <row r="6100" spans="1:3" x14ac:dyDescent="0.3">
      <c r="A6100" s="1" t="s">
        <v>4249</v>
      </c>
      <c r="B6100" s="1" t="str">
        <f t="shared" si="95"/>
        <v>USA</v>
      </c>
      <c r="C6100" s="1" t="s">
        <v>9</v>
      </c>
    </row>
    <row r="6101" spans="1:3" x14ac:dyDescent="0.3">
      <c r="A6101" s="1" t="s">
        <v>130</v>
      </c>
      <c r="B6101" s="1" t="str">
        <f t="shared" si="95"/>
        <v>Kazakhstan</v>
      </c>
      <c r="C6101" s="1" t="s">
        <v>9</v>
      </c>
    </row>
    <row r="6102" spans="1:3" x14ac:dyDescent="0.3">
      <c r="A6102" s="1" t="s">
        <v>130</v>
      </c>
      <c r="B6102" s="1" t="str">
        <f t="shared" si="95"/>
        <v>Kazakhstan</v>
      </c>
      <c r="C6102" s="1" t="s">
        <v>9</v>
      </c>
    </row>
    <row r="6103" spans="1:3" x14ac:dyDescent="0.3">
      <c r="A6103" s="1" t="s">
        <v>12302</v>
      </c>
      <c r="B6103" s="1" t="str">
        <f t="shared" si="95"/>
        <v>USA</v>
      </c>
      <c r="C6103" s="1" t="s">
        <v>9</v>
      </c>
    </row>
    <row r="6104" spans="1:3" x14ac:dyDescent="0.3">
      <c r="A6104" s="1" t="s">
        <v>12305</v>
      </c>
      <c r="B6104" s="1" t="str">
        <f t="shared" si="95"/>
        <v>USA</v>
      </c>
      <c r="C6104" s="1" t="s">
        <v>9</v>
      </c>
    </row>
    <row r="6105" spans="1:3" x14ac:dyDescent="0.3">
      <c r="A6105" s="1" t="s">
        <v>130</v>
      </c>
      <c r="B6105" s="1" t="str">
        <f t="shared" si="95"/>
        <v>Kazakhstan</v>
      </c>
      <c r="C6105" s="1" t="s">
        <v>9</v>
      </c>
    </row>
    <row r="6106" spans="1:3" x14ac:dyDescent="0.3">
      <c r="A6106" s="1" t="s">
        <v>12106</v>
      </c>
      <c r="B6106" s="1" t="str">
        <f t="shared" si="95"/>
        <v>USA</v>
      </c>
      <c r="C6106" s="1" t="s">
        <v>117</v>
      </c>
    </row>
    <row r="6107" spans="1:3" x14ac:dyDescent="0.3">
      <c r="A6107" s="1" t="s">
        <v>27</v>
      </c>
      <c r="B6107" s="1" t="str">
        <f t="shared" si="95"/>
        <v>USA</v>
      </c>
      <c r="C6107" s="1" t="s">
        <v>9</v>
      </c>
    </row>
    <row r="6108" spans="1:3" x14ac:dyDescent="0.3">
      <c r="A6108" s="1" t="s">
        <v>6899</v>
      </c>
      <c r="B6108" s="1" t="str">
        <f t="shared" si="95"/>
        <v>Russia</v>
      </c>
      <c r="C6108" s="1" t="s">
        <v>9</v>
      </c>
    </row>
    <row r="6109" spans="1:3" x14ac:dyDescent="0.3">
      <c r="A6109" s="1" t="s">
        <v>565</v>
      </c>
      <c r="B6109" s="1" t="str">
        <f t="shared" si="95"/>
        <v>Kazakhstan</v>
      </c>
      <c r="C6109" s="1" t="s">
        <v>9</v>
      </c>
    </row>
    <row r="6110" spans="1:3" x14ac:dyDescent="0.3">
      <c r="A6110" s="1" t="s">
        <v>390</v>
      </c>
      <c r="B6110" s="1" t="str">
        <f t="shared" si="95"/>
        <v>USA</v>
      </c>
      <c r="C6110" s="1" t="s">
        <v>9</v>
      </c>
    </row>
    <row r="6111" spans="1:3" x14ac:dyDescent="0.3">
      <c r="A6111" s="1" t="s">
        <v>3478</v>
      </c>
      <c r="B6111" s="1" t="str">
        <f t="shared" si="95"/>
        <v>USA</v>
      </c>
      <c r="C6111" s="1" t="s">
        <v>9</v>
      </c>
    </row>
    <row r="6112" spans="1:3" x14ac:dyDescent="0.3">
      <c r="A6112" s="1" t="s">
        <v>130</v>
      </c>
      <c r="B6112" s="1" t="str">
        <f t="shared" si="95"/>
        <v>Kazakhstan</v>
      </c>
      <c r="C6112" s="1" t="s">
        <v>9</v>
      </c>
    </row>
    <row r="6113" spans="1:3" x14ac:dyDescent="0.3">
      <c r="A6113" s="1" t="s">
        <v>10902</v>
      </c>
      <c r="B6113" s="1" t="str">
        <f t="shared" si="95"/>
        <v>USA</v>
      </c>
      <c r="C6113" s="1" t="s">
        <v>9</v>
      </c>
    </row>
    <row r="6114" spans="1:3" x14ac:dyDescent="0.3">
      <c r="A6114" s="1" t="s">
        <v>11804</v>
      </c>
      <c r="B6114" s="1" t="str">
        <f t="shared" si="95"/>
        <v>USA</v>
      </c>
      <c r="C6114" s="1" t="s">
        <v>9</v>
      </c>
    </row>
    <row r="6115" spans="1:3" x14ac:dyDescent="0.3">
      <c r="A6115" s="1" t="s">
        <v>6615</v>
      </c>
      <c r="B6115" s="1" t="str">
        <f t="shared" si="95"/>
        <v>Russia</v>
      </c>
      <c r="C6115" s="1" t="s">
        <v>9</v>
      </c>
    </row>
    <row r="6116" spans="1:3" x14ac:dyDescent="0.3">
      <c r="A6116" s="1" t="s">
        <v>75</v>
      </c>
      <c r="B6116" s="1" t="str">
        <f t="shared" si="95"/>
        <v>USA</v>
      </c>
      <c r="C6116" s="1" t="s">
        <v>9</v>
      </c>
    </row>
    <row r="6117" spans="1:3" x14ac:dyDescent="0.3">
      <c r="A6117" s="1" t="s">
        <v>9094</v>
      </c>
      <c r="B6117" s="1" t="str">
        <f t="shared" si="95"/>
        <v>USA</v>
      </c>
      <c r="C6117" s="1" t="s">
        <v>9</v>
      </c>
    </row>
    <row r="6118" spans="1:3" x14ac:dyDescent="0.3">
      <c r="A6118" s="1" t="s">
        <v>671</v>
      </c>
      <c r="B6118" s="1" t="str">
        <f t="shared" si="95"/>
        <v>USA</v>
      </c>
      <c r="C6118" s="1" t="s">
        <v>117</v>
      </c>
    </row>
    <row r="6119" spans="1:3" x14ac:dyDescent="0.3">
      <c r="A6119" s="1" t="s">
        <v>130</v>
      </c>
      <c r="B6119" s="1" t="str">
        <f t="shared" si="95"/>
        <v>Kazakhstan</v>
      </c>
      <c r="C6119" s="1" t="s">
        <v>9</v>
      </c>
    </row>
    <row r="6120" spans="1:3" x14ac:dyDescent="0.3">
      <c r="A6120" s="1" t="s">
        <v>12019</v>
      </c>
      <c r="B6120" s="1" t="str">
        <f t="shared" si="95"/>
        <v>USA</v>
      </c>
      <c r="C6120" s="1" t="s">
        <v>9</v>
      </c>
    </row>
    <row r="6121" spans="1:3" x14ac:dyDescent="0.3">
      <c r="A6121" s="1" t="s">
        <v>27</v>
      </c>
      <c r="B6121" s="1" t="str">
        <f t="shared" si="95"/>
        <v>USA</v>
      </c>
      <c r="C6121" s="1" t="s">
        <v>9</v>
      </c>
    </row>
    <row r="6122" spans="1:3" x14ac:dyDescent="0.3">
      <c r="A6122" s="1" t="s">
        <v>12302</v>
      </c>
      <c r="B6122" s="1" t="str">
        <f t="shared" si="95"/>
        <v>USA</v>
      </c>
      <c r="C6122" s="1" t="s">
        <v>9</v>
      </c>
    </row>
    <row r="6123" spans="1:3" x14ac:dyDescent="0.3">
      <c r="A6123" s="1" t="s">
        <v>12305</v>
      </c>
      <c r="B6123" s="1" t="str">
        <f t="shared" si="95"/>
        <v>USA</v>
      </c>
      <c r="C6123" s="1" t="s">
        <v>9</v>
      </c>
    </row>
    <row r="6124" spans="1:3" x14ac:dyDescent="0.3">
      <c r="A6124" s="1" t="s">
        <v>4149</v>
      </c>
      <c r="B6124" s="1" t="str">
        <f t="shared" si="95"/>
        <v>USA</v>
      </c>
      <c r="C6124" s="1" t="s">
        <v>9</v>
      </c>
    </row>
    <row r="6125" spans="1:3" x14ac:dyDescent="0.3">
      <c r="A6125" s="1" t="s">
        <v>3160</v>
      </c>
      <c r="B6125" s="1" t="str">
        <f t="shared" si="95"/>
        <v>USA</v>
      </c>
      <c r="C6125" s="1" t="s">
        <v>9</v>
      </c>
    </row>
    <row r="6126" spans="1:3" x14ac:dyDescent="0.3">
      <c r="A6126" s="1" t="s">
        <v>6899</v>
      </c>
      <c r="B6126" s="1" t="str">
        <f t="shared" si="95"/>
        <v>Russia</v>
      </c>
      <c r="C6126" s="1" t="s">
        <v>9</v>
      </c>
    </row>
    <row r="6127" spans="1:3" x14ac:dyDescent="0.3">
      <c r="A6127" s="1" t="s">
        <v>10902</v>
      </c>
      <c r="B6127" s="1" t="str">
        <f t="shared" si="95"/>
        <v>USA</v>
      </c>
      <c r="C6127" s="1" t="s">
        <v>9</v>
      </c>
    </row>
    <row r="6128" spans="1:3" x14ac:dyDescent="0.3">
      <c r="A6128" s="1" t="s">
        <v>12437</v>
      </c>
      <c r="B6128" s="1" t="str">
        <f t="shared" si="95"/>
        <v>Kazakhstan</v>
      </c>
      <c r="C6128" s="1" t="s">
        <v>9</v>
      </c>
    </row>
    <row r="6129" spans="1:3" x14ac:dyDescent="0.3">
      <c r="A6129" s="1" t="s">
        <v>5723</v>
      </c>
      <c r="B6129" s="1" t="str">
        <f t="shared" si="95"/>
        <v>USA</v>
      </c>
      <c r="C6129" s="1" t="s">
        <v>9</v>
      </c>
    </row>
    <row r="6130" spans="1:3" x14ac:dyDescent="0.3">
      <c r="A6130" s="1" t="s">
        <v>12305</v>
      </c>
      <c r="B6130" s="1" t="str">
        <f t="shared" si="95"/>
        <v>USA</v>
      </c>
      <c r="C6130" s="1" t="s">
        <v>257</v>
      </c>
    </row>
    <row r="6131" spans="1:3" x14ac:dyDescent="0.3">
      <c r="A6131" s="1" t="s">
        <v>6615</v>
      </c>
      <c r="B6131" s="1" t="str">
        <f t="shared" si="95"/>
        <v>Russia</v>
      </c>
      <c r="C6131" s="1" t="s">
        <v>257</v>
      </c>
    </row>
    <row r="6132" spans="1:3" x14ac:dyDescent="0.3">
      <c r="A6132" s="1" t="s">
        <v>10902</v>
      </c>
      <c r="B6132" s="1" t="str">
        <f t="shared" si="95"/>
        <v>USA</v>
      </c>
      <c r="C6132" s="1" t="s">
        <v>9</v>
      </c>
    </row>
    <row r="6133" spans="1:3" x14ac:dyDescent="0.3">
      <c r="A6133" s="1" t="s">
        <v>27</v>
      </c>
      <c r="B6133" s="1" t="str">
        <f t="shared" si="95"/>
        <v>USA</v>
      </c>
      <c r="C6133" s="1" t="s">
        <v>9</v>
      </c>
    </row>
    <row r="6134" spans="1:3" x14ac:dyDescent="0.3">
      <c r="A6134" s="1" t="s">
        <v>130</v>
      </c>
      <c r="B6134" s="1" t="str">
        <f t="shared" si="95"/>
        <v>Kazakhstan</v>
      </c>
      <c r="C6134" s="1" t="s">
        <v>9</v>
      </c>
    </row>
    <row r="6135" spans="1:3" x14ac:dyDescent="0.3">
      <c r="A6135" s="1" t="s">
        <v>130</v>
      </c>
      <c r="B6135" s="1" t="str">
        <f t="shared" si="95"/>
        <v>Kazakhstan</v>
      </c>
      <c r="C6135" s="1" t="s">
        <v>9</v>
      </c>
    </row>
    <row r="6136" spans="1:3" x14ac:dyDescent="0.3">
      <c r="A6136" s="1" t="s">
        <v>11804</v>
      </c>
      <c r="B6136" s="1" t="str">
        <f t="shared" si="95"/>
        <v>USA</v>
      </c>
      <c r="C6136" s="1" t="s">
        <v>257</v>
      </c>
    </row>
    <row r="6137" spans="1:3" x14ac:dyDescent="0.3">
      <c r="A6137" s="1" t="s">
        <v>6899</v>
      </c>
      <c r="B6137" s="1" t="str">
        <f t="shared" si="95"/>
        <v>Russia</v>
      </c>
      <c r="C6137" s="1" t="s">
        <v>9</v>
      </c>
    </row>
    <row r="6138" spans="1:3" x14ac:dyDescent="0.3">
      <c r="A6138" s="1" t="s">
        <v>130</v>
      </c>
      <c r="B6138" s="1" t="str">
        <f t="shared" si="95"/>
        <v>Kazakhstan</v>
      </c>
      <c r="C6138" s="1" t="s">
        <v>9</v>
      </c>
    </row>
    <row r="6139" spans="1:3" x14ac:dyDescent="0.3">
      <c r="A6139" s="1" t="s">
        <v>5723</v>
      </c>
      <c r="B6139" s="1" t="str">
        <f t="shared" si="95"/>
        <v>USA</v>
      </c>
      <c r="C6139" s="1" t="s">
        <v>9</v>
      </c>
    </row>
    <row r="6140" spans="1:3" x14ac:dyDescent="0.3">
      <c r="A6140" s="1" t="s">
        <v>130</v>
      </c>
      <c r="B6140" s="1" t="str">
        <f t="shared" si="95"/>
        <v>Kazakhstan</v>
      </c>
      <c r="C6140" s="1" t="s">
        <v>9</v>
      </c>
    </row>
    <row r="6141" spans="1:3" x14ac:dyDescent="0.3">
      <c r="A6141" s="1" t="s">
        <v>27</v>
      </c>
      <c r="B6141" s="1" t="str">
        <f t="shared" si="95"/>
        <v>USA</v>
      </c>
      <c r="C6141" s="1" t="s">
        <v>9</v>
      </c>
    </row>
    <row r="6142" spans="1:3" x14ac:dyDescent="0.3">
      <c r="A6142" s="1" t="s">
        <v>12019</v>
      </c>
      <c r="B6142" s="1" t="str">
        <f t="shared" si="95"/>
        <v>USA</v>
      </c>
      <c r="C6142" s="1" t="s">
        <v>9</v>
      </c>
    </row>
    <row r="6143" spans="1:3" x14ac:dyDescent="0.3">
      <c r="A6143" s="1" t="s">
        <v>4092</v>
      </c>
      <c r="B6143" s="1" t="str">
        <f t="shared" si="95"/>
        <v>USA</v>
      </c>
      <c r="C6143" s="1" t="s">
        <v>117</v>
      </c>
    </row>
    <row r="6144" spans="1:3" x14ac:dyDescent="0.3">
      <c r="A6144" s="1" t="s">
        <v>10902</v>
      </c>
      <c r="B6144" s="1" t="str">
        <f t="shared" si="95"/>
        <v>USA</v>
      </c>
      <c r="C6144" s="1" t="s">
        <v>9</v>
      </c>
    </row>
    <row r="6145" spans="1:3" x14ac:dyDescent="0.3">
      <c r="A6145" s="1" t="s">
        <v>6615</v>
      </c>
      <c r="B6145" s="1" t="str">
        <f t="shared" si="95"/>
        <v>Russia</v>
      </c>
      <c r="C6145" s="1" t="s">
        <v>9</v>
      </c>
    </row>
    <row r="6146" spans="1:3" x14ac:dyDescent="0.3">
      <c r="A6146" s="1" t="s">
        <v>130</v>
      </c>
      <c r="B6146" s="1" t="str">
        <f t="shared" ref="B6146:B6209" si="96">TRIM(MID(A6146, FIND("|", SUBSTITUTE(A6146, ",", "|", LEN(A6146) - LEN(SUBSTITUTE(A6146,",", "" )))) + 1, LEN(A6146)))</f>
        <v>Kazakhstan</v>
      </c>
      <c r="C6146" s="1" t="s">
        <v>9</v>
      </c>
    </row>
    <row r="6147" spans="1:3" x14ac:dyDescent="0.3">
      <c r="A6147" s="1" t="s">
        <v>8845</v>
      </c>
      <c r="B6147" s="1" t="str">
        <f t="shared" si="96"/>
        <v>USA</v>
      </c>
      <c r="C6147" s="1" t="s">
        <v>9</v>
      </c>
    </row>
    <row r="6148" spans="1:3" x14ac:dyDescent="0.3">
      <c r="A6148" s="1" t="s">
        <v>12106</v>
      </c>
      <c r="B6148" s="1" t="str">
        <f t="shared" si="96"/>
        <v>USA</v>
      </c>
      <c r="C6148" s="1" t="s">
        <v>9</v>
      </c>
    </row>
    <row r="6149" spans="1:3" x14ac:dyDescent="0.3">
      <c r="A6149" s="1" t="s">
        <v>130</v>
      </c>
      <c r="B6149" s="1" t="str">
        <f t="shared" si="96"/>
        <v>Kazakhstan</v>
      </c>
      <c r="C6149" s="1" t="s">
        <v>257</v>
      </c>
    </row>
    <row r="6150" spans="1:3" x14ac:dyDescent="0.3">
      <c r="A6150" s="1" t="s">
        <v>5723</v>
      </c>
      <c r="B6150" s="1" t="str">
        <f t="shared" si="96"/>
        <v>USA</v>
      </c>
      <c r="C6150" s="1" t="s">
        <v>9</v>
      </c>
    </row>
    <row r="6151" spans="1:3" x14ac:dyDescent="0.3">
      <c r="A6151" s="1" t="s">
        <v>565</v>
      </c>
      <c r="B6151" s="1" t="str">
        <f t="shared" si="96"/>
        <v>Kazakhstan</v>
      </c>
      <c r="C6151" s="1" t="s">
        <v>257</v>
      </c>
    </row>
    <row r="6152" spans="1:3" x14ac:dyDescent="0.3">
      <c r="A6152" s="1" t="s">
        <v>130</v>
      </c>
      <c r="B6152" s="1" t="str">
        <f t="shared" si="96"/>
        <v>Kazakhstan</v>
      </c>
      <c r="C6152" s="1" t="s">
        <v>9</v>
      </c>
    </row>
    <row r="6153" spans="1:3" x14ac:dyDescent="0.3">
      <c r="A6153" s="1" t="s">
        <v>27</v>
      </c>
      <c r="B6153" s="1" t="str">
        <f t="shared" si="96"/>
        <v>USA</v>
      </c>
      <c r="C6153" s="1" t="s">
        <v>9</v>
      </c>
    </row>
    <row r="6154" spans="1:3" x14ac:dyDescent="0.3">
      <c r="A6154" s="1" t="s">
        <v>6615</v>
      </c>
      <c r="B6154" s="1" t="str">
        <f t="shared" si="96"/>
        <v>Russia</v>
      </c>
      <c r="C6154" s="1" t="s">
        <v>9</v>
      </c>
    </row>
    <row r="6155" spans="1:3" x14ac:dyDescent="0.3">
      <c r="A6155" s="1" t="s">
        <v>12302</v>
      </c>
      <c r="B6155" s="1" t="str">
        <f t="shared" si="96"/>
        <v>USA</v>
      </c>
      <c r="C6155" s="1" t="s">
        <v>9</v>
      </c>
    </row>
    <row r="6156" spans="1:3" x14ac:dyDescent="0.3">
      <c r="A6156" s="1" t="s">
        <v>12305</v>
      </c>
      <c r="B6156" s="1" t="str">
        <f t="shared" si="96"/>
        <v>USA</v>
      </c>
      <c r="C6156" s="1" t="s">
        <v>9</v>
      </c>
    </row>
    <row r="6157" spans="1:3" x14ac:dyDescent="0.3">
      <c r="A6157" s="1" t="s">
        <v>12496</v>
      </c>
      <c r="B6157" s="1" t="str">
        <f t="shared" si="96"/>
        <v>Kazakhstan</v>
      </c>
      <c r="C6157" s="1" t="s">
        <v>1649</v>
      </c>
    </row>
    <row r="6158" spans="1:3" x14ac:dyDescent="0.3">
      <c r="A6158" s="1" t="s">
        <v>10955</v>
      </c>
      <c r="B6158" s="1" t="str">
        <f t="shared" si="96"/>
        <v>USA</v>
      </c>
      <c r="C6158" s="1" t="s">
        <v>9</v>
      </c>
    </row>
    <row r="6159" spans="1:3" x14ac:dyDescent="0.3">
      <c r="A6159" s="1" t="s">
        <v>130</v>
      </c>
      <c r="B6159" s="1" t="str">
        <f t="shared" si="96"/>
        <v>Kazakhstan</v>
      </c>
      <c r="C6159" s="1" t="s">
        <v>117</v>
      </c>
    </row>
    <row r="6160" spans="1:3" x14ac:dyDescent="0.3">
      <c r="A6160" s="1" t="s">
        <v>3160</v>
      </c>
      <c r="B6160" s="1" t="str">
        <f t="shared" si="96"/>
        <v>USA</v>
      </c>
      <c r="C6160" s="1" t="s">
        <v>9</v>
      </c>
    </row>
    <row r="6161" spans="1:3" x14ac:dyDescent="0.3">
      <c r="A6161" s="1" t="s">
        <v>11779</v>
      </c>
      <c r="B6161" s="1" t="str">
        <f t="shared" si="96"/>
        <v>USA</v>
      </c>
      <c r="C6161" s="1" t="s">
        <v>9</v>
      </c>
    </row>
    <row r="6162" spans="1:3" x14ac:dyDescent="0.3">
      <c r="A6162" s="1" t="s">
        <v>130</v>
      </c>
      <c r="B6162" s="1" t="str">
        <f t="shared" si="96"/>
        <v>Kazakhstan</v>
      </c>
      <c r="C6162" s="1" t="s">
        <v>9</v>
      </c>
    </row>
    <row r="6163" spans="1:3" x14ac:dyDescent="0.3">
      <c r="A6163" s="1" t="s">
        <v>6899</v>
      </c>
      <c r="B6163" s="1" t="str">
        <f t="shared" si="96"/>
        <v>Russia</v>
      </c>
      <c r="C6163" s="1" t="s">
        <v>257</v>
      </c>
    </row>
    <row r="6164" spans="1:3" x14ac:dyDescent="0.3">
      <c r="A6164" s="1" t="s">
        <v>130</v>
      </c>
      <c r="B6164" s="1" t="str">
        <f t="shared" si="96"/>
        <v>Kazakhstan</v>
      </c>
      <c r="C6164" s="1" t="s">
        <v>9</v>
      </c>
    </row>
    <row r="6165" spans="1:3" x14ac:dyDescent="0.3">
      <c r="A6165" s="1" t="s">
        <v>12238</v>
      </c>
      <c r="B6165" s="1" t="str">
        <f t="shared" si="96"/>
        <v>France</v>
      </c>
      <c r="C6165" s="1" t="s">
        <v>9</v>
      </c>
    </row>
    <row r="6166" spans="1:3" x14ac:dyDescent="0.3">
      <c r="A6166" s="1" t="s">
        <v>27</v>
      </c>
      <c r="B6166" s="1" t="str">
        <f t="shared" si="96"/>
        <v>USA</v>
      </c>
      <c r="C6166" s="1" t="s">
        <v>9</v>
      </c>
    </row>
    <row r="6167" spans="1:3" x14ac:dyDescent="0.3">
      <c r="A6167" s="1" t="s">
        <v>6899</v>
      </c>
      <c r="B6167" s="1" t="str">
        <f t="shared" si="96"/>
        <v>Russia</v>
      </c>
      <c r="C6167" s="1" t="s">
        <v>9</v>
      </c>
    </row>
    <row r="6168" spans="1:3" x14ac:dyDescent="0.3">
      <c r="A6168" s="1" t="s">
        <v>130</v>
      </c>
      <c r="B6168" s="1" t="str">
        <f t="shared" si="96"/>
        <v>Kazakhstan</v>
      </c>
      <c r="C6168" s="1" t="s">
        <v>9</v>
      </c>
    </row>
    <row r="6169" spans="1:3" x14ac:dyDescent="0.3">
      <c r="A6169" s="1" t="s">
        <v>114</v>
      </c>
      <c r="B6169" s="1" t="str">
        <f t="shared" si="96"/>
        <v>USA</v>
      </c>
      <c r="C6169" s="1" t="s">
        <v>9</v>
      </c>
    </row>
    <row r="6170" spans="1:3" x14ac:dyDescent="0.3">
      <c r="A6170" s="1" t="s">
        <v>12496</v>
      </c>
      <c r="B6170" s="1" t="str">
        <f t="shared" si="96"/>
        <v>Kazakhstan</v>
      </c>
      <c r="C6170" s="1" t="s">
        <v>9</v>
      </c>
    </row>
    <row r="6171" spans="1:3" x14ac:dyDescent="0.3">
      <c r="A6171" s="1" t="s">
        <v>3478</v>
      </c>
      <c r="B6171" s="1" t="str">
        <f t="shared" si="96"/>
        <v>USA</v>
      </c>
      <c r="C6171" s="1" t="s">
        <v>9</v>
      </c>
    </row>
    <row r="6172" spans="1:3" x14ac:dyDescent="0.3">
      <c r="A6172" s="1" t="s">
        <v>10902</v>
      </c>
      <c r="B6172" s="1" t="str">
        <f t="shared" si="96"/>
        <v>USA</v>
      </c>
      <c r="C6172" s="1" t="s">
        <v>9</v>
      </c>
    </row>
    <row r="6173" spans="1:3" x14ac:dyDescent="0.3">
      <c r="A6173" s="1" t="s">
        <v>130</v>
      </c>
      <c r="B6173" s="1" t="str">
        <f t="shared" si="96"/>
        <v>Kazakhstan</v>
      </c>
      <c r="C6173" s="1" t="s">
        <v>9</v>
      </c>
    </row>
    <row r="6174" spans="1:3" x14ac:dyDescent="0.3">
      <c r="A6174" s="1" t="s">
        <v>5723</v>
      </c>
      <c r="B6174" s="1" t="str">
        <f t="shared" si="96"/>
        <v>USA</v>
      </c>
      <c r="C6174" s="1" t="s">
        <v>9</v>
      </c>
    </row>
    <row r="6175" spans="1:3" x14ac:dyDescent="0.3">
      <c r="A6175" s="1" t="s">
        <v>6899</v>
      </c>
      <c r="B6175" s="1" t="str">
        <f t="shared" si="96"/>
        <v>Russia</v>
      </c>
      <c r="C6175" s="1" t="s">
        <v>9</v>
      </c>
    </row>
    <row r="6176" spans="1:3" x14ac:dyDescent="0.3">
      <c r="A6176" s="1" t="s">
        <v>130</v>
      </c>
      <c r="B6176" s="1" t="str">
        <f t="shared" si="96"/>
        <v>Kazakhstan</v>
      </c>
      <c r="C6176" s="1" t="s">
        <v>9</v>
      </c>
    </row>
    <row r="6177" spans="1:3" x14ac:dyDescent="0.3">
      <c r="A6177" s="1" t="s">
        <v>27</v>
      </c>
      <c r="B6177" s="1" t="str">
        <f t="shared" si="96"/>
        <v>USA</v>
      </c>
      <c r="C6177" s="1" t="s">
        <v>9</v>
      </c>
    </row>
    <row r="6178" spans="1:3" x14ac:dyDescent="0.3">
      <c r="A6178" s="1" t="s">
        <v>130</v>
      </c>
      <c r="B6178" s="1" t="str">
        <f t="shared" si="96"/>
        <v>Kazakhstan</v>
      </c>
      <c r="C6178" s="1" t="s">
        <v>117</v>
      </c>
    </row>
    <row r="6179" spans="1:3" x14ac:dyDescent="0.3">
      <c r="A6179" s="1" t="s">
        <v>8845</v>
      </c>
      <c r="B6179" s="1" t="str">
        <f t="shared" si="96"/>
        <v>USA</v>
      </c>
      <c r="C6179" s="1" t="s">
        <v>257</v>
      </c>
    </row>
    <row r="6180" spans="1:3" x14ac:dyDescent="0.3">
      <c r="A6180" s="1" t="s">
        <v>11821</v>
      </c>
      <c r="B6180" s="1" t="str">
        <f t="shared" si="96"/>
        <v>Kazakhstan</v>
      </c>
      <c r="C6180" s="1" t="s">
        <v>9</v>
      </c>
    </row>
    <row r="6181" spans="1:3" x14ac:dyDescent="0.3">
      <c r="A6181" s="1" t="s">
        <v>6899</v>
      </c>
      <c r="B6181" s="1" t="str">
        <f t="shared" si="96"/>
        <v>Russia</v>
      </c>
      <c r="C6181" s="1" t="s">
        <v>257</v>
      </c>
    </row>
    <row r="6182" spans="1:3" x14ac:dyDescent="0.3">
      <c r="A6182" s="1" t="s">
        <v>130</v>
      </c>
      <c r="B6182" s="1" t="str">
        <f t="shared" si="96"/>
        <v>Kazakhstan</v>
      </c>
      <c r="C6182" s="1" t="s">
        <v>9</v>
      </c>
    </row>
    <row r="6183" spans="1:3" x14ac:dyDescent="0.3">
      <c r="A6183" s="1" t="s">
        <v>10955</v>
      </c>
      <c r="B6183" s="1" t="str">
        <f t="shared" si="96"/>
        <v>USA</v>
      </c>
      <c r="C6183" s="1" t="s">
        <v>9</v>
      </c>
    </row>
    <row r="6184" spans="1:3" x14ac:dyDescent="0.3">
      <c r="A6184" s="1" t="s">
        <v>5723</v>
      </c>
      <c r="B6184" s="1" t="str">
        <f t="shared" si="96"/>
        <v>USA</v>
      </c>
      <c r="C6184" s="1" t="s">
        <v>9</v>
      </c>
    </row>
    <row r="6185" spans="1:3" x14ac:dyDescent="0.3">
      <c r="A6185" s="1" t="s">
        <v>75</v>
      </c>
      <c r="B6185" s="1" t="str">
        <f t="shared" si="96"/>
        <v>USA</v>
      </c>
      <c r="C6185" s="1" t="s">
        <v>117</v>
      </c>
    </row>
    <row r="6186" spans="1:3" x14ac:dyDescent="0.3">
      <c r="A6186" s="1" t="s">
        <v>6899</v>
      </c>
      <c r="B6186" s="1" t="str">
        <f t="shared" si="96"/>
        <v>Russia</v>
      </c>
      <c r="C6186" s="1" t="s">
        <v>9</v>
      </c>
    </row>
    <row r="6187" spans="1:3" x14ac:dyDescent="0.3">
      <c r="A6187" s="1" t="s">
        <v>130</v>
      </c>
      <c r="B6187" s="1" t="str">
        <f t="shared" si="96"/>
        <v>Kazakhstan</v>
      </c>
      <c r="C6187" s="1" t="s">
        <v>9</v>
      </c>
    </row>
    <row r="6188" spans="1:3" x14ac:dyDescent="0.3">
      <c r="A6188" s="1" t="s">
        <v>12496</v>
      </c>
      <c r="B6188" s="1" t="str">
        <f t="shared" si="96"/>
        <v>Kazakhstan</v>
      </c>
      <c r="C6188" s="1" t="s">
        <v>9</v>
      </c>
    </row>
    <row r="6189" spans="1:3" x14ac:dyDescent="0.3">
      <c r="A6189" s="1" t="s">
        <v>3478</v>
      </c>
      <c r="B6189" s="1" t="str">
        <f t="shared" si="96"/>
        <v>USA</v>
      </c>
      <c r="C6189" s="1" t="s">
        <v>9</v>
      </c>
    </row>
    <row r="6190" spans="1:3" x14ac:dyDescent="0.3">
      <c r="A6190" s="1" t="s">
        <v>12302</v>
      </c>
      <c r="B6190" s="1" t="str">
        <f t="shared" si="96"/>
        <v>USA</v>
      </c>
      <c r="C6190" s="1" t="s">
        <v>9</v>
      </c>
    </row>
    <row r="6191" spans="1:3" x14ac:dyDescent="0.3">
      <c r="A6191" s="1" t="s">
        <v>130</v>
      </c>
      <c r="B6191" s="1" t="str">
        <f t="shared" si="96"/>
        <v>Kazakhstan</v>
      </c>
      <c r="C6191" s="1" t="s">
        <v>9</v>
      </c>
    </row>
    <row r="6192" spans="1:3" x14ac:dyDescent="0.3">
      <c r="A6192" s="1" t="s">
        <v>11804</v>
      </c>
      <c r="B6192" s="1" t="str">
        <f t="shared" si="96"/>
        <v>USA</v>
      </c>
      <c r="C6192" s="1" t="s">
        <v>9</v>
      </c>
    </row>
    <row r="6193" spans="1:3" x14ac:dyDescent="0.3">
      <c r="A6193" s="1" t="s">
        <v>5723</v>
      </c>
      <c r="B6193" s="1" t="str">
        <f t="shared" si="96"/>
        <v>USA</v>
      </c>
      <c r="C6193" s="1" t="s">
        <v>9</v>
      </c>
    </row>
    <row r="6194" spans="1:3" x14ac:dyDescent="0.3">
      <c r="A6194" s="1" t="s">
        <v>12302</v>
      </c>
      <c r="B6194" s="1" t="str">
        <f t="shared" si="96"/>
        <v>USA</v>
      </c>
      <c r="C6194" s="1" t="s">
        <v>9</v>
      </c>
    </row>
    <row r="6195" spans="1:3" x14ac:dyDescent="0.3">
      <c r="A6195" s="1" t="s">
        <v>130</v>
      </c>
      <c r="B6195" s="1" t="str">
        <f t="shared" si="96"/>
        <v>Kazakhstan</v>
      </c>
      <c r="C6195" s="1" t="s">
        <v>9</v>
      </c>
    </row>
    <row r="6196" spans="1:3" x14ac:dyDescent="0.3">
      <c r="A6196" s="1" t="s">
        <v>10902</v>
      </c>
      <c r="B6196" s="1" t="str">
        <f t="shared" si="96"/>
        <v>USA</v>
      </c>
      <c r="C6196" s="1" t="s">
        <v>9</v>
      </c>
    </row>
    <row r="6197" spans="1:3" x14ac:dyDescent="0.3">
      <c r="A6197" s="1" t="s">
        <v>130</v>
      </c>
      <c r="B6197" s="1" t="str">
        <f t="shared" si="96"/>
        <v>Kazakhstan</v>
      </c>
      <c r="C6197" s="1" t="s">
        <v>9</v>
      </c>
    </row>
    <row r="6198" spans="1:3" x14ac:dyDescent="0.3">
      <c r="A6198" s="1" t="s">
        <v>12238</v>
      </c>
      <c r="B6198" s="1" t="str">
        <f t="shared" si="96"/>
        <v>France</v>
      </c>
      <c r="C6198" s="1" t="s">
        <v>9</v>
      </c>
    </row>
    <row r="6199" spans="1:3" x14ac:dyDescent="0.3">
      <c r="A6199" s="1" t="s">
        <v>6899</v>
      </c>
      <c r="B6199" s="1" t="str">
        <f t="shared" si="96"/>
        <v>Russia</v>
      </c>
      <c r="C6199" s="1" t="s">
        <v>9</v>
      </c>
    </row>
    <row r="6200" spans="1:3" x14ac:dyDescent="0.3">
      <c r="A6200" s="1" t="s">
        <v>130</v>
      </c>
      <c r="B6200" s="1" t="str">
        <f t="shared" si="96"/>
        <v>Kazakhstan</v>
      </c>
      <c r="C6200" s="1" t="s">
        <v>117</v>
      </c>
    </row>
    <row r="6201" spans="1:3" x14ac:dyDescent="0.3">
      <c r="A6201" s="1" t="s">
        <v>9094</v>
      </c>
      <c r="B6201" s="1" t="str">
        <f t="shared" si="96"/>
        <v>USA</v>
      </c>
      <c r="C6201" s="1" t="s">
        <v>9</v>
      </c>
    </row>
    <row r="6202" spans="1:3" x14ac:dyDescent="0.3">
      <c r="A6202" s="1" t="s">
        <v>130</v>
      </c>
      <c r="B6202" s="1" t="str">
        <f t="shared" si="96"/>
        <v>Kazakhstan</v>
      </c>
      <c r="C6202" s="1" t="s">
        <v>9</v>
      </c>
    </row>
    <row r="6203" spans="1:3" x14ac:dyDescent="0.3">
      <c r="A6203" s="1" t="s">
        <v>130</v>
      </c>
      <c r="B6203" s="1" t="str">
        <f t="shared" si="96"/>
        <v>Kazakhstan</v>
      </c>
      <c r="C6203" s="1" t="s">
        <v>9</v>
      </c>
    </row>
    <row r="6204" spans="1:3" x14ac:dyDescent="0.3">
      <c r="A6204" s="1" t="s">
        <v>27</v>
      </c>
      <c r="B6204" s="1" t="str">
        <f t="shared" si="96"/>
        <v>USA</v>
      </c>
      <c r="C6204" s="1" t="s">
        <v>9</v>
      </c>
    </row>
    <row r="6205" spans="1:3" x14ac:dyDescent="0.3">
      <c r="A6205" s="1" t="s">
        <v>3478</v>
      </c>
      <c r="B6205" s="1" t="str">
        <f t="shared" si="96"/>
        <v>USA</v>
      </c>
      <c r="C6205" s="1" t="s">
        <v>9</v>
      </c>
    </row>
    <row r="6206" spans="1:3" x14ac:dyDescent="0.3">
      <c r="A6206" s="1" t="s">
        <v>6899</v>
      </c>
      <c r="B6206" s="1" t="str">
        <f t="shared" si="96"/>
        <v>Russia</v>
      </c>
      <c r="C6206" s="1" t="s">
        <v>9</v>
      </c>
    </row>
    <row r="6207" spans="1:3" x14ac:dyDescent="0.3">
      <c r="A6207" s="1" t="s">
        <v>565</v>
      </c>
      <c r="B6207" s="1" t="str">
        <f t="shared" si="96"/>
        <v>Kazakhstan</v>
      </c>
      <c r="C6207" s="1" t="s">
        <v>9</v>
      </c>
    </row>
    <row r="6208" spans="1:3" x14ac:dyDescent="0.3">
      <c r="A6208" s="1" t="s">
        <v>10902</v>
      </c>
      <c r="B6208" s="1" t="str">
        <f t="shared" si="96"/>
        <v>USA</v>
      </c>
      <c r="C6208" s="1" t="s">
        <v>9</v>
      </c>
    </row>
    <row r="6209" spans="1:3" x14ac:dyDescent="0.3">
      <c r="A6209" s="1" t="s">
        <v>130</v>
      </c>
      <c r="B6209" s="1" t="str">
        <f t="shared" si="96"/>
        <v>Kazakhstan</v>
      </c>
      <c r="C6209" s="1" t="s">
        <v>9</v>
      </c>
    </row>
    <row r="6210" spans="1:3" x14ac:dyDescent="0.3">
      <c r="A6210" s="1" t="s">
        <v>12305</v>
      </c>
      <c r="B6210" s="1" t="str">
        <f t="shared" ref="B6210:B6273" si="97">TRIM(MID(A6210, FIND("|", SUBSTITUTE(A6210, ",", "|", LEN(A6210) - LEN(SUBSTITUTE(A6210,",", "" )))) + 1, LEN(A6210)))</f>
        <v>USA</v>
      </c>
      <c r="C6210" s="1" t="s">
        <v>257</v>
      </c>
    </row>
    <row r="6211" spans="1:3" x14ac:dyDescent="0.3">
      <c r="A6211" s="1" t="s">
        <v>6899</v>
      </c>
      <c r="B6211" s="1" t="str">
        <f t="shared" si="97"/>
        <v>Russia</v>
      </c>
      <c r="C6211" s="1" t="s">
        <v>9</v>
      </c>
    </row>
    <row r="6212" spans="1:3" x14ac:dyDescent="0.3">
      <c r="A6212" s="1" t="s">
        <v>130</v>
      </c>
      <c r="B6212" s="1" t="str">
        <f t="shared" si="97"/>
        <v>Kazakhstan</v>
      </c>
      <c r="C6212" s="1" t="s">
        <v>9</v>
      </c>
    </row>
    <row r="6213" spans="1:3" x14ac:dyDescent="0.3">
      <c r="A6213" s="1" t="s">
        <v>11</v>
      </c>
      <c r="B6213" s="1" t="str">
        <f t="shared" si="97"/>
        <v>USA</v>
      </c>
      <c r="C6213" s="1" t="s">
        <v>257</v>
      </c>
    </row>
    <row r="6214" spans="1:3" x14ac:dyDescent="0.3">
      <c r="A6214" s="1" t="s">
        <v>10902</v>
      </c>
      <c r="B6214" s="1" t="str">
        <f t="shared" si="97"/>
        <v>USA</v>
      </c>
      <c r="C6214" s="1" t="s">
        <v>9</v>
      </c>
    </row>
    <row r="6215" spans="1:3" x14ac:dyDescent="0.3">
      <c r="A6215" s="1" t="s">
        <v>1630</v>
      </c>
      <c r="B6215" s="1" t="str">
        <f t="shared" si="97"/>
        <v>Kazakhstan</v>
      </c>
      <c r="C6215" s="1" t="s">
        <v>9</v>
      </c>
    </row>
    <row r="6216" spans="1:3" x14ac:dyDescent="0.3">
      <c r="A6216" s="1" t="s">
        <v>11804</v>
      </c>
      <c r="B6216" s="1" t="str">
        <f t="shared" si="97"/>
        <v>USA</v>
      </c>
      <c r="C6216" s="1" t="s">
        <v>9</v>
      </c>
    </row>
    <row r="6217" spans="1:3" x14ac:dyDescent="0.3">
      <c r="A6217" s="1" t="s">
        <v>12106</v>
      </c>
      <c r="B6217" s="1" t="str">
        <f t="shared" si="97"/>
        <v>USA</v>
      </c>
      <c r="C6217" s="1" t="s">
        <v>9</v>
      </c>
    </row>
    <row r="6218" spans="1:3" x14ac:dyDescent="0.3">
      <c r="A6218" s="1" t="s">
        <v>1630</v>
      </c>
      <c r="B6218" s="1" t="str">
        <f t="shared" si="97"/>
        <v>Kazakhstan</v>
      </c>
      <c r="C6218" s="1" t="s">
        <v>9</v>
      </c>
    </row>
    <row r="6219" spans="1:3" x14ac:dyDescent="0.3">
      <c r="A6219" s="1" t="s">
        <v>27</v>
      </c>
      <c r="B6219" s="1" t="str">
        <f t="shared" si="97"/>
        <v>USA</v>
      </c>
      <c r="C6219" s="1" t="s">
        <v>9</v>
      </c>
    </row>
    <row r="6220" spans="1:3" x14ac:dyDescent="0.3">
      <c r="A6220" s="1" t="s">
        <v>130</v>
      </c>
      <c r="B6220" s="1" t="str">
        <f t="shared" si="97"/>
        <v>Kazakhstan</v>
      </c>
      <c r="C6220" s="1" t="s">
        <v>9</v>
      </c>
    </row>
    <row r="6221" spans="1:3" x14ac:dyDescent="0.3">
      <c r="A6221" s="1" t="s">
        <v>10902</v>
      </c>
      <c r="B6221" s="1" t="str">
        <f t="shared" si="97"/>
        <v>USA</v>
      </c>
      <c r="C6221" s="1" t="s">
        <v>9</v>
      </c>
    </row>
    <row r="6222" spans="1:3" x14ac:dyDescent="0.3">
      <c r="A6222" s="1" t="s">
        <v>11821</v>
      </c>
      <c r="B6222" s="1" t="str">
        <f t="shared" si="97"/>
        <v>Kazakhstan</v>
      </c>
      <c r="C6222" s="1" t="s">
        <v>9</v>
      </c>
    </row>
    <row r="6223" spans="1:3" x14ac:dyDescent="0.3">
      <c r="A6223" s="1" t="s">
        <v>8845</v>
      </c>
      <c r="B6223" s="1" t="str">
        <f t="shared" si="97"/>
        <v>USA</v>
      </c>
      <c r="C6223" s="1" t="s">
        <v>9</v>
      </c>
    </row>
    <row r="6224" spans="1:3" x14ac:dyDescent="0.3">
      <c r="A6224" s="1" t="s">
        <v>130</v>
      </c>
      <c r="B6224" s="1" t="str">
        <f t="shared" si="97"/>
        <v>Kazakhstan</v>
      </c>
      <c r="C6224" s="1" t="s">
        <v>9</v>
      </c>
    </row>
    <row r="6225" spans="1:3" x14ac:dyDescent="0.3">
      <c r="A6225" s="1" t="s">
        <v>11821</v>
      </c>
      <c r="B6225" s="1" t="str">
        <f t="shared" si="97"/>
        <v>Kazakhstan</v>
      </c>
      <c r="C6225" s="1" t="s">
        <v>9</v>
      </c>
    </row>
    <row r="6226" spans="1:3" x14ac:dyDescent="0.3">
      <c r="A6226" s="1" t="s">
        <v>11804</v>
      </c>
      <c r="B6226" s="1" t="str">
        <f t="shared" si="97"/>
        <v>USA</v>
      </c>
      <c r="C6226" s="1" t="s">
        <v>257</v>
      </c>
    </row>
    <row r="6227" spans="1:3" x14ac:dyDescent="0.3">
      <c r="A6227" s="1" t="s">
        <v>3160</v>
      </c>
      <c r="B6227" s="1" t="str">
        <f t="shared" si="97"/>
        <v>USA</v>
      </c>
      <c r="C6227" s="1" t="s">
        <v>257</v>
      </c>
    </row>
    <row r="6228" spans="1:3" x14ac:dyDescent="0.3">
      <c r="A6228" s="1" t="s">
        <v>1630</v>
      </c>
      <c r="B6228" s="1" t="str">
        <f t="shared" si="97"/>
        <v>Kazakhstan</v>
      </c>
      <c r="C6228" s="1" t="s">
        <v>9</v>
      </c>
    </row>
    <row r="6229" spans="1:3" x14ac:dyDescent="0.3">
      <c r="A6229" s="1" t="s">
        <v>12302</v>
      </c>
      <c r="B6229" s="1" t="str">
        <f t="shared" si="97"/>
        <v>USA</v>
      </c>
      <c r="C6229" s="1" t="s">
        <v>9</v>
      </c>
    </row>
    <row r="6230" spans="1:3" x14ac:dyDescent="0.3">
      <c r="A6230" s="1" t="s">
        <v>10902</v>
      </c>
      <c r="B6230" s="1" t="str">
        <f t="shared" si="97"/>
        <v>USA</v>
      </c>
      <c r="C6230" s="1" t="s">
        <v>9</v>
      </c>
    </row>
    <row r="6231" spans="1:3" x14ac:dyDescent="0.3">
      <c r="A6231" s="1" t="s">
        <v>130</v>
      </c>
      <c r="B6231" s="1" t="str">
        <f t="shared" si="97"/>
        <v>Kazakhstan</v>
      </c>
      <c r="C6231" s="1" t="s">
        <v>9</v>
      </c>
    </row>
    <row r="6232" spans="1:3" x14ac:dyDescent="0.3">
      <c r="A6232" s="1" t="s">
        <v>10902</v>
      </c>
      <c r="B6232" s="1" t="str">
        <f t="shared" si="97"/>
        <v>USA</v>
      </c>
      <c r="C6232" s="1" t="s">
        <v>9</v>
      </c>
    </row>
    <row r="6233" spans="1:3" x14ac:dyDescent="0.3">
      <c r="A6233" s="1" t="s">
        <v>4092</v>
      </c>
      <c r="B6233" s="1" t="str">
        <f t="shared" si="97"/>
        <v>USA</v>
      </c>
      <c r="C6233" s="1" t="s">
        <v>9</v>
      </c>
    </row>
    <row r="6234" spans="1:3" x14ac:dyDescent="0.3">
      <c r="A6234" s="1" t="s">
        <v>9094</v>
      </c>
      <c r="B6234" s="1" t="str">
        <f t="shared" si="97"/>
        <v>USA</v>
      </c>
      <c r="C6234" s="1" t="s">
        <v>9</v>
      </c>
    </row>
    <row r="6235" spans="1:3" x14ac:dyDescent="0.3">
      <c r="A6235" s="1" t="s">
        <v>27</v>
      </c>
      <c r="B6235" s="1" t="str">
        <f t="shared" si="97"/>
        <v>USA</v>
      </c>
      <c r="C6235" s="1" t="s">
        <v>9</v>
      </c>
    </row>
    <row r="6236" spans="1:3" x14ac:dyDescent="0.3">
      <c r="A6236" s="1" t="s">
        <v>130</v>
      </c>
      <c r="B6236" s="1" t="str">
        <f t="shared" si="97"/>
        <v>Kazakhstan</v>
      </c>
      <c r="C6236" s="1" t="s">
        <v>9</v>
      </c>
    </row>
    <row r="6237" spans="1:3" x14ac:dyDescent="0.3">
      <c r="A6237" s="1" t="s">
        <v>390</v>
      </c>
      <c r="B6237" s="1" t="str">
        <f t="shared" si="97"/>
        <v>USA</v>
      </c>
      <c r="C6237" s="1" t="s">
        <v>9</v>
      </c>
    </row>
    <row r="6238" spans="1:3" x14ac:dyDescent="0.3">
      <c r="A6238" s="1" t="s">
        <v>6899</v>
      </c>
      <c r="B6238" s="1" t="str">
        <f t="shared" si="97"/>
        <v>Russia</v>
      </c>
      <c r="C6238" s="1" t="s">
        <v>9</v>
      </c>
    </row>
    <row r="6239" spans="1:3" x14ac:dyDescent="0.3">
      <c r="A6239" s="1" t="s">
        <v>9371</v>
      </c>
      <c r="B6239" s="1" t="str">
        <f t="shared" si="97"/>
        <v>USA</v>
      </c>
      <c r="C6239" s="1" t="s">
        <v>9</v>
      </c>
    </row>
    <row r="6240" spans="1:3" x14ac:dyDescent="0.3">
      <c r="A6240" s="1" t="s">
        <v>10902</v>
      </c>
      <c r="B6240" s="1" t="str">
        <f t="shared" si="97"/>
        <v>USA</v>
      </c>
      <c r="C6240" s="1" t="s">
        <v>9</v>
      </c>
    </row>
    <row r="6241" spans="1:3" x14ac:dyDescent="0.3">
      <c r="A6241" s="1" t="s">
        <v>1630</v>
      </c>
      <c r="B6241" s="1" t="str">
        <f t="shared" si="97"/>
        <v>Kazakhstan</v>
      </c>
      <c r="C6241" s="1" t="s">
        <v>9</v>
      </c>
    </row>
    <row r="6242" spans="1:3" x14ac:dyDescent="0.3">
      <c r="A6242" s="1" t="s">
        <v>114</v>
      </c>
      <c r="B6242" s="1" t="str">
        <f t="shared" si="97"/>
        <v>USA</v>
      </c>
      <c r="C6242" s="1" t="s">
        <v>9</v>
      </c>
    </row>
    <row r="6243" spans="1:3" x14ac:dyDescent="0.3">
      <c r="A6243" s="1" t="s">
        <v>565</v>
      </c>
      <c r="B6243" s="1" t="str">
        <f t="shared" si="97"/>
        <v>Kazakhstan</v>
      </c>
      <c r="C6243" s="1" t="s">
        <v>9</v>
      </c>
    </row>
    <row r="6244" spans="1:3" x14ac:dyDescent="0.3">
      <c r="A6244" s="1" t="s">
        <v>11821</v>
      </c>
      <c r="B6244" s="1" t="str">
        <f t="shared" si="97"/>
        <v>Kazakhstan</v>
      </c>
      <c r="C6244" s="1" t="s">
        <v>9</v>
      </c>
    </row>
    <row r="6245" spans="1:3" x14ac:dyDescent="0.3">
      <c r="A6245" s="1" t="s">
        <v>130</v>
      </c>
      <c r="B6245" s="1" t="str">
        <f t="shared" si="97"/>
        <v>Kazakhstan</v>
      </c>
      <c r="C6245" s="1" t="s">
        <v>257</v>
      </c>
    </row>
    <row r="6246" spans="1:3" x14ac:dyDescent="0.3">
      <c r="A6246" s="1" t="s">
        <v>27</v>
      </c>
      <c r="B6246" s="1" t="str">
        <f t="shared" si="97"/>
        <v>USA</v>
      </c>
      <c r="C6246" s="1" t="s">
        <v>257</v>
      </c>
    </row>
    <row r="6247" spans="1:3" x14ac:dyDescent="0.3">
      <c r="A6247" s="1" t="s">
        <v>6899</v>
      </c>
      <c r="B6247" s="1" t="str">
        <f t="shared" si="97"/>
        <v>Russia</v>
      </c>
      <c r="C6247" s="1" t="s">
        <v>9</v>
      </c>
    </row>
    <row r="6248" spans="1:3" x14ac:dyDescent="0.3">
      <c r="A6248" s="1" t="s">
        <v>3160</v>
      </c>
      <c r="B6248" s="1" t="str">
        <f t="shared" si="97"/>
        <v>USA</v>
      </c>
      <c r="C6248" s="1" t="s">
        <v>9</v>
      </c>
    </row>
    <row r="6249" spans="1:3" x14ac:dyDescent="0.3">
      <c r="A6249" s="1" t="s">
        <v>27</v>
      </c>
      <c r="B6249" s="1" t="str">
        <f t="shared" si="97"/>
        <v>USA</v>
      </c>
      <c r="C6249" s="1" t="s">
        <v>9</v>
      </c>
    </row>
    <row r="6250" spans="1:3" x14ac:dyDescent="0.3">
      <c r="A6250" s="1" t="s">
        <v>1630</v>
      </c>
      <c r="B6250" s="1" t="str">
        <f t="shared" si="97"/>
        <v>Kazakhstan</v>
      </c>
      <c r="C6250" s="1" t="s">
        <v>9</v>
      </c>
    </row>
    <row r="6251" spans="1:3" x14ac:dyDescent="0.3">
      <c r="A6251" s="1" t="s">
        <v>10902</v>
      </c>
      <c r="B6251" s="1" t="str">
        <f t="shared" si="97"/>
        <v>USA</v>
      </c>
      <c r="C6251" s="1" t="s">
        <v>9</v>
      </c>
    </row>
    <row r="6252" spans="1:3" x14ac:dyDescent="0.3">
      <c r="A6252" s="1" t="s">
        <v>11</v>
      </c>
      <c r="B6252" s="1" t="str">
        <f t="shared" si="97"/>
        <v>USA</v>
      </c>
      <c r="C6252" s="1" t="s">
        <v>9</v>
      </c>
    </row>
    <row r="6253" spans="1:3" x14ac:dyDescent="0.3">
      <c r="A6253" s="1" t="s">
        <v>130</v>
      </c>
      <c r="B6253" s="1" t="str">
        <f t="shared" si="97"/>
        <v>Kazakhstan</v>
      </c>
      <c r="C6253" s="1" t="s">
        <v>9</v>
      </c>
    </row>
    <row r="6254" spans="1:3" x14ac:dyDescent="0.3">
      <c r="A6254" s="1" t="s">
        <v>11804</v>
      </c>
      <c r="B6254" s="1" t="str">
        <f t="shared" si="97"/>
        <v>USA</v>
      </c>
      <c r="C6254" s="1" t="s">
        <v>9</v>
      </c>
    </row>
    <row r="6255" spans="1:3" x14ac:dyDescent="0.3">
      <c r="A6255" s="1" t="s">
        <v>1630</v>
      </c>
      <c r="B6255" s="1" t="str">
        <f t="shared" si="97"/>
        <v>Kazakhstan</v>
      </c>
      <c r="C6255" s="1" t="s">
        <v>9</v>
      </c>
    </row>
    <row r="6256" spans="1:3" x14ac:dyDescent="0.3">
      <c r="A6256" s="1" t="s">
        <v>12302</v>
      </c>
      <c r="B6256" s="1" t="str">
        <f t="shared" si="97"/>
        <v>USA</v>
      </c>
      <c r="C6256" s="1" t="s">
        <v>9</v>
      </c>
    </row>
    <row r="6257" spans="1:3" x14ac:dyDescent="0.3">
      <c r="A6257" s="1" t="s">
        <v>3160</v>
      </c>
      <c r="B6257" s="1" t="str">
        <f t="shared" si="97"/>
        <v>USA</v>
      </c>
      <c r="C6257" s="1" t="s">
        <v>9</v>
      </c>
    </row>
    <row r="6258" spans="1:3" x14ac:dyDescent="0.3">
      <c r="A6258" s="1" t="s">
        <v>12106</v>
      </c>
      <c r="B6258" s="1" t="str">
        <f t="shared" si="97"/>
        <v>USA</v>
      </c>
      <c r="C6258" s="1" t="s">
        <v>257</v>
      </c>
    </row>
    <row r="6259" spans="1:3" x14ac:dyDescent="0.3">
      <c r="A6259" s="1" t="s">
        <v>27</v>
      </c>
      <c r="B6259" s="1" t="str">
        <f t="shared" si="97"/>
        <v>USA</v>
      </c>
      <c r="C6259" s="1" t="s">
        <v>9</v>
      </c>
    </row>
    <row r="6260" spans="1:3" x14ac:dyDescent="0.3">
      <c r="A6260" s="1" t="s">
        <v>130</v>
      </c>
      <c r="B6260" s="1" t="str">
        <f t="shared" si="97"/>
        <v>Kazakhstan</v>
      </c>
      <c r="C6260" s="1" t="s">
        <v>9</v>
      </c>
    </row>
    <row r="6261" spans="1:3" x14ac:dyDescent="0.3">
      <c r="A6261" s="1" t="s">
        <v>390</v>
      </c>
      <c r="B6261" s="1" t="str">
        <f t="shared" si="97"/>
        <v>USA</v>
      </c>
      <c r="C6261" s="1" t="s">
        <v>9</v>
      </c>
    </row>
    <row r="6262" spans="1:3" x14ac:dyDescent="0.3">
      <c r="A6262" s="1" t="s">
        <v>8845</v>
      </c>
      <c r="B6262" s="1" t="str">
        <f t="shared" si="97"/>
        <v>USA</v>
      </c>
      <c r="C6262" s="1" t="s">
        <v>9</v>
      </c>
    </row>
    <row r="6263" spans="1:3" x14ac:dyDescent="0.3">
      <c r="A6263" s="1" t="s">
        <v>10955</v>
      </c>
      <c r="B6263" s="1" t="str">
        <f t="shared" si="97"/>
        <v>USA</v>
      </c>
      <c r="C6263" s="1" t="s">
        <v>9</v>
      </c>
    </row>
    <row r="6264" spans="1:3" x14ac:dyDescent="0.3">
      <c r="A6264" s="1" t="s">
        <v>1630</v>
      </c>
      <c r="B6264" s="1" t="str">
        <f t="shared" si="97"/>
        <v>Kazakhstan</v>
      </c>
      <c r="C6264" s="1" t="s">
        <v>9</v>
      </c>
    </row>
    <row r="6265" spans="1:3" x14ac:dyDescent="0.3">
      <c r="A6265" s="1" t="s">
        <v>130</v>
      </c>
      <c r="B6265" s="1" t="str">
        <f t="shared" si="97"/>
        <v>Kazakhstan</v>
      </c>
      <c r="C6265" s="1" t="s">
        <v>9</v>
      </c>
    </row>
    <row r="6266" spans="1:3" x14ac:dyDescent="0.3">
      <c r="A6266" s="1" t="s">
        <v>12715</v>
      </c>
      <c r="B6266" s="1" t="str">
        <f t="shared" si="97"/>
        <v>USA</v>
      </c>
      <c r="C6266" s="1" t="s">
        <v>9</v>
      </c>
    </row>
    <row r="6267" spans="1:3" x14ac:dyDescent="0.3">
      <c r="A6267" s="1" t="s">
        <v>10902</v>
      </c>
      <c r="B6267" s="1" t="str">
        <f t="shared" si="97"/>
        <v>USA</v>
      </c>
      <c r="C6267" s="1" t="s">
        <v>9</v>
      </c>
    </row>
    <row r="6268" spans="1:3" x14ac:dyDescent="0.3">
      <c r="A6268" s="1" t="s">
        <v>9094</v>
      </c>
      <c r="B6268" s="1" t="str">
        <f t="shared" si="97"/>
        <v>USA</v>
      </c>
      <c r="C6268" s="1" t="s">
        <v>9</v>
      </c>
    </row>
    <row r="6269" spans="1:3" x14ac:dyDescent="0.3">
      <c r="A6269" s="1" t="s">
        <v>27</v>
      </c>
      <c r="B6269" s="1" t="str">
        <f t="shared" si="97"/>
        <v>USA</v>
      </c>
      <c r="C6269" s="1" t="s">
        <v>9</v>
      </c>
    </row>
    <row r="6270" spans="1:3" x14ac:dyDescent="0.3">
      <c r="A6270" s="1" t="s">
        <v>1630</v>
      </c>
      <c r="B6270" s="1" t="str">
        <f t="shared" si="97"/>
        <v>Kazakhstan</v>
      </c>
      <c r="C6270" s="1" t="s">
        <v>9</v>
      </c>
    </row>
    <row r="6271" spans="1:3" x14ac:dyDescent="0.3">
      <c r="A6271" s="1" t="s">
        <v>130</v>
      </c>
      <c r="B6271" s="1" t="str">
        <f t="shared" si="97"/>
        <v>Kazakhstan</v>
      </c>
      <c r="C6271" s="1" t="s">
        <v>9</v>
      </c>
    </row>
    <row r="6272" spans="1:3" x14ac:dyDescent="0.3">
      <c r="A6272" s="1" t="s">
        <v>1630</v>
      </c>
      <c r="B6272" s="1" t="str">
        <f t="shared" si="97"/>
        <v>Kazakhstan</v>
      </c>
      <c r="C6272" s="1" t="s">
        <v>257</v>
      </c>
    </row>
    <row r="6273" spans="1:3" x14ac:dyDescent="0.3">
      <c r="A6273" s="1" t="s">
        <v>3478</v>
      </c>
      <c r="B6273" s="1" t="str">
        <f t="shared" si="97"/>
        <v>USA</v>
      </c>
      <c r="C6273" s="1" t="s">
        <v>9</v>
      </c>
    </row>
    <row r="6274" spans="1:3" x14ac:dyDescent="0.3">
      <c r="A6274" s="1" t="s">
        <v>27</v>
      </c>
      <c r="B6274" s="1" t="str">
        <f t="shared" ref="B6274:B6337" si="98">TRIM(MID(A6274, FIND("|", SUBSTITUTE(A6274, ",", "|", LEN(A6274) - LEN(SUBSTITUTE(A6274,",", "" )))) + 1, LEN(A6274)))</f>
        <v>USA</v>
      </c>
      <c r="C6274" s="1" t="s">
        <v>9</v>
      </c>
    </row>
    <row r="6275" spans="1:3" x14ac:dyDescent="0.3">
      <c r="A6275" s="1" t="s">
        <v>10955</v>
      </c>
      <c r="B6275" s="1" t="str">
        <f t="shared" si="98"/>
        <v>USA</v>
      </c>
      <c r="C6275" s="1" t="s">
        <v>9</v>
      </c>
    </row>
    <row r="6276" spans="1:3" x14ac:dyDescent="0.3">
      <c r="A6276" s="1" t="s">
        <v>130</v>
      </c>
      <c r="B6276" s="1" t="str">
        <f t="shared" si="98"/>
        <v>Kazakhstan</v>
      </c>
      <c r="C6276" s="1" t="s">
        <v>9</v>
      </c>
    </row>
    <row r="6277" spans="1:3" x14ac:dyDescent="0.3">
      <c r="A6277" s="1" t="s">
        <v>12302</v>
      </c>
      <c r="B6277" s="1" t="str">
        <f t="shared" si="98"/>
        <v>USA</v>
      </c>
      <c r="C6277" s="1" t="s">
        <v>9</v>
      </c>
    </row>
    <row r="6278" spans="1:3" x14ac:dyDescent="0.3">
      <c r="A6278" s="1" t="s">
        <v>12019</v>
      </c>
      <c r="B6278" s="1" t="str">
        <f t="shared" si="98"/>
        <v>USA</v>
      </c>
      <c r="C6278" s="1" t="s">
        <v>9</v>
      </c>
    </row>
    <row r="6279" spans="1:3" x14ac:dyDescent="0.3">
      <c r="A6279" s="1" t="s">
        <v>1630</v>
      </c>
      <c r="B6279" s="1" t="str">
        <f t="shared" si="98"/>
        <v>Kazakhstan</v>
      </c>
      <c r="C6279" s="1" t="s">
        <v>9</v>
      </c>
    </row>
    <row r="6280" spans="1:3" x14ac:dyDescent="0.3">
      <c r="A6280" s="1" t="s">
        <v>8845</v>
      </c>
      <c r="B6280" s="1" t="str">
        <f t="shared" si="98"/>
        <v>USA</v>
      </c>
      <c r="C6280" s="1" t="s">
        <v>9</v>
      </c>
    </row>
    <row r="6281" spans="1:3" x14ac:dyDescent="0.3">
      <c r="A6281" s="1" t="s">
        <v>11821</v>
      </c>
      <c r="B6281" s="1" t="str">
        <f t="shared" si="98"/>
        <v>Kazakhstan</v>
      </c>
      <c r="C6281" s="1" t="s">
        <v>9</v>
      </c>
    </row>
    <row r="6282" spans="1:3" x14ac:dyDescent="0.3">
      <c r="A6282" s="1" t="s">
        <v>4249</v>
      </c>
      <c r="B6282" s="1" t="str">
        <f t="shared" si="98"/>
        <v>USA</v>
      </c>
      <c r="C6282" s="1" t="s">
        <v>9</v>
      </c>
    </row>
    <row r="6283" spans="1:3" x14ac:dyDescent="0.3">
      <c r="A6283" s="1" t="s">
        <v>1630</v>
      </c>
      <c r="B6283" s="1" t="str">
        <f t="shared" si="98"/>
        <v>Kazakhstan</v>
      </c>
      <c r="C6283" s="1" t="s">
        <v>9</v>
      </c>
    </row>
    <row r="6284" spans="1:3" x14ac:dyDescent="0.3">
      <c r="A6284" s="1" t="s">
        <v>10902</v>
      </c>
      <c r="B6284" s="1" t="str">
        <f t="shared" si="98"/>
        <v>USA</v>
      </c>
      <c r="C6284" s="1" t="s">
        <v>9</v>
      </c>
    </row>
    <row r="6285" spans="1:3" x14ac:dyDescent="0.3">
      <c r="A6285" s="1" t="s">
        <v>114</v>
      </c>
      <c r="B6285" s="1" t="str">
        <f t="shared" si="98"/>
        <v>USA</v>
      </c>
      <c r="C6285" s="1" t="s">
        <v>9</v>
      </c>
    </row>
    <row r="6286" spans="1:3" x14ac:dyDescent="0.3">
      <c r="A6286" s="1" t="s">
        <v>130</v>
      </c>
      <c r="B6286" s="1" t="str">
        <f t="shared" si="98"/>
        <v>Kazakhstan</v>
      </c>
      <c r="C6286" s="1" t="s">
        <v>9</v>
      </c>
    </row>
    <row r="6287" spans="1:3" x14ac:dyDescent="0.3">
      <c r="A6287" s="1" t="s">
        <v>4149</v>
      </c>
      <c r="B6287" s="1" t="str">
        <f t="shared" si="98"/>
        <v>USA</v>
      </c>
      <c r="C6287" s="1" t="s">
        <v>257</v>
      </c>
    </row>
    <row r="6288" spans="1:3" x14ac:dyDescent="0.3">
      <c r="A6288" s="1" t="s">
        <v>130</v>
      </c>
      <c r="B6288" s="1" t="str">
        <f t="shared" si="98"/>
        <v>Kazakhstan</v>
      </c>
      <c r="C6288" s="1" t="s">
        <v>9</v>
      </c>
    </row>
    <row r="6289" spans="1:3" x14ac:dyDescent="0.3">
      <c r="A6289" s="1" t="s">
        <v>10902</v>
      </c>
      <c r="B6289" s="1" t="str">
        <f t="shared" si="98"/>
        <v>USA</v>
      </c>
      <c r="C6289" s="1" t="s">
        <v>9</v>
      </c>
    </row>
    <row r="6290" spans="1:3" x14ac:dyDescent="0.3">
      <c r="A6290" s="1" t="s">
        <v>1630</v>
      </c>
      <c r="B6290" s="1" t="str">
        <f t="shared" si="98"/>
        <v>Kazakhstan</v>
      </c>
      <c r="C6290" s="1" t="s">
        <v>9</v>
      </c>
    </row>
    <row r="6291" spans="1:3" x14ac:dyDescent="0.3">
      <c r="A6291" s="1" t="s">
        <v>11821</v>
      </c>
      <c r="B6291" s="1" t="str">
        <f t="shared" si="98"/>
        <v>Kazakhstan</v>
      </c>
      <c r="C6291" s="1" t="s">
        <v>9</v>
      </c>
    </row>
    <row r="6292" spans="1:3" x14ac:dyDescent="0.3">
      <c r="A6292" s="1" t="s">
        <v>6899</v>
      </c>
      <c r="B6292" s="1" t="str">
        <f t="shared" si="98"/>
        <v>Russia</v>
      </c>
      <c r="C6292" s="1" t="s">
        <v>257</v>
      </c>
    </row>
    <row r="6293" spans="1:3" x14ac:dyDescent="0.3">
      <c r="A6293" s="1" t="s">
        <v>12019</v>
      </c>
      <c r="B6293" s="1" t="str">
        <f t="shared" si="98"/>
        <v>USA</v>
      </c>
      <c r="C6293" s="1" t="s">
        <v>9</v>
      </c>
    </row>
    <row r="6294" spans="1:3" x14ac:dyDescent="0.3">
      <c r="A6294" s="1" t="s">
        <v>390</v>
      </c>
      <c r="B6294" s="1" t="str">
        <f t="shared" si="98"/>
        <v>USA</v>
      </c>
      <c r="C6294" s="1" t="s">
        <v>9</v>
      </c>
    </row>
    <row r="6295" spans="1:3" x14ac:dyDescent="0.3">
      <c r="A6295" s="1" t="s">
        <v>6899</v>
      </c>
      <c r="B6295" s="1" t="str">
        <f t="shared" si="98"/>
        <v>Russia</v>
      </c>
      <c r="C6295" s="1" t="s">
        <v>257</v>
      </c>
    </row>
    <row r="6296" spans="1:3" x14ac:dyDescent="0.3">
      <c r="A6296" s="1" t="s">
        <v>12715</v>
      </c>
      <c r="B6296" s="1" t="str">
        <f t="shared" si="98"/>
        <v>USA</v>
      </c>
      <c r="C6296" s="1" t="s">
        <v>9</v>
      </c>
    </row>
    <row r="6297" spans="1:3" x14ac:dyDescent="0.3">
      <c r="A6297" s="1" t="s">
        <v>3160</v>
      </c>
      <c r="B6297" s="1" t="str">
        <f t="shared" si="98"/>
        <v>USA</v>
      </c>
      <c r="C6297" s="1" t="s">
        <v>9</v>
      </c>
    </row>
    <row r="6298" spans="1:3" x14ac:dyDescent="0.3">
      <c r="A6298" s="1" t="s">
        <v>6899</v>
      </c>
      <c r="B6298" s="1" t="str">
        <f t="shared" si="98"/>
        <v>Russia</v>
      </c>
      <c r="C6298" s="1" t="s">
        <v>9</v>
      </c>
    </row>
    <row r="6299" spans="1:3" x14ac:dyDescent="0.3">
      <c r="A6299" s="1" t="s">
        <v>4249</v>
      </c>
      <c r="B6299" s="1" t="str">
        <f t="shared" si="98"/>
        <v>USA</v>
      </c>
      <c r="C6299" s="1" t="s">
        <v>9</v>
      </c>
    </row>
    <row r="6300" spans="1:3" x14ac:dyDescent="0.3">
      <c r="A6300" s="1" t="s">
        <v>3478</v>
      </c>
      <c r="B6300" s="1" t="str">
        <f t="shared" si="98"/>
        <v>USA</v>
      </c>
      <c r="C6300" s="1" t="s">
        <v>9</v>
      </c>
    </row>
    <row r="6301" spans="1:3" x14ac:dyDescent="0.3">
      <c r="A6301" s="1" t="s">
        <v>12106</v>
      </c>
      <c r="B6301" s="1" t="str">
        <f t="shared" si="98"/>
        <v>USA</v>
      </c>
      <c r="C6301" s="1" t="s">
        <v>257</v>
      </c>
    </row>
    <row r="6302" spans="1:3" x14ac:dyDescent="0.3">
      <c r="A6302" s="1" t="s">
        <v>12302</v>
      </c>
      <c r="B6302" s="1" t="str">
        <f t="shared" si="98"/>
        <v>USA</v>
      </c>
      <c r="C6302" s="1" t="s">
        <v>9</v>
      </c>
    </row>
    <row r="6303" spans="1:3" x14ac:dyDescent="0.3">
      <c r="A6303" s="1" t="s">
        <v>8845</v>
      </c>
      <c r="B6303" s="1" t="str">
        <f t="shared" si="98"/>
        <v>USA</v>
      </c>
      <c r="C6303" s="1" t="s">
        <v>117</v>
      </c>
    </row>
    <row r="6304" spans="1:3" x14ac:dyDescent="0.3">
      <c r="A6304" s="1" t="s">
        <v>11804</v>
      </c>
      <c r="B6304" s="1" t="str">
        <f t="shared" si="98"/>
        <v>USA</v>
      </c>
      <c r="C6304" s="1" t="s">
        <v>9</v>
      </c>
    </row>
    <row r="6305" spans="1:3" x14ac:dyDescent="0.3">
      <c r="A6305" s="1" t="s">
        <v>130</v>
      </c>
      <c r="B6305" s="1" t="str">
        <f t="shared" si="98"/>
        <v>Kazakhstan</v>
      </c>
      <c r="C6305" s="1" t="s">
        <v>9</v>
      </c>
    </row>
    <row r="6306" spans="1:3" x14ac:dyDescent="0.3">
      <c r="A6306" s="1" t="s">
        <v>10902</v>
      </c>
      <c r="B6306" s="1" t="str">
        <f t="shared" si="98"/>
        <v>USA</v>
      </c>
      <c r="C6306" s="1" t="s">
        <v>9</v>
      </c>
    </row>
    <row r="6307" spans="1:3" x14ac:dyDescent="0.3">
      <c r="A6307" s="1" t="s">
        <v>3478</v>
      </c>
      <c r="B6307" s="1" t="str">
        <f t="shared" si="98"/>
        <v>USA</v>
      </c>
      <c r="C6307" s="1" t="s">
        <v>9</v>
      </c>
    </row>
    <row r="6308" spans="1:3" x14ac:dyDescent="0.3">
      <c r="A6308" s="1" t="s">
        <v>10955</v>
      </c>
      <c r="B6308" s="1" t="str">
        <f t="shared" si="98"/>
        <v>USA</v>
      </c>
      <c r="C6308" s="1" t="s">
        <v>9</v>
      </c>
    </row>
    <row r="6309" spans="1:3" x14ac:dyDescent="0.3">
      <c r="A6309" s="1" t="s">
        <v>9094</v>
      </c>
      <c r="B6309" s="1" t="str">
        <f t="shared" si="98"/>
        <v>USA</v>
      </c>
      <c r="C6309" s="1" t="s">
        <v>9</v>
      </c>
    </row>
    <row r="6310" spans="1:3" x14ac:dyDescent="0.3">
      <c r="A6310" s="1" t="s">
        <v>114</v>
      </c>
      <c r="B6310" s="1" t="str">
        <f t="shared" si="98"/>
        <v>USA</v>
      </c>
      <c r="C6310" s="1" t="s">
        <v>9</v>
      </c>
    </row>
    <row r="6311" spans="1:3" x14ac:dyDescent="0.3">
      <c r="A6311" s="1" t="s">
        <v>4149</v>
      </c>
      <c r="B6311" s="1" t="str">
        <f t="shared" si="98"/>
        <v>USA</v>
      </c>
      <c r="C6311" s="1" t="s">
        <v>117</v>
      </c>
    </row>
    <row r="6312" spans="1:3" x14ac:dyDescent="0.3">
      <c r="A6312" s="1" t="s">
        <v>12715</v>
      </c>
      <c r="B6312" s="1" t="str">
        <f t="shared" si="98"/>
        <v>USA</v>
      </c>
      <c r="C6312" s="1" t="s">
        <v>9</v>
      </c>
    </row>
    <row r="6313" spans="1:3" x14ac:dyDescent="0.3">
      <c r="A6313" s="1" t="s">
        <v>6899</v>
      </c>
      <c r="B6313" s="1" t="str">
        <f t="shared" si="98"/>
        <v>Russia</v>
      </c>
      <c r="C6313" s="1" t="s">
        <v>9</v>
      </c>
    </row>
    <row r="6314" spans="1:3" x14ac:dyDescent="0.3">
      <c r="A6314" s="1" t="s">
        <v>27</v>
      </c>
      <c r="B6314" s="1" t="str">
        <f t="shared" si="98"/>
        <v>USA</v>
      </c>
      <c r="C6314" s="1" t="s">
        <v>9</v>
      </c>
    </row>
    <row r="6315" spans="1:3" x14ac:dyDescent="0.3">
      <c r="A6315" s="1" t="s">
        <v>12813</v>
      </c>
      <c r="B6315" s="1" t="str">
        <f t="shared" si="98"/>
        <v>Russia</v>
      </c>
      <c r="C6315" s="1" t="s">
        <v>257</v>
      </c>
    </row>
    <row r="6316" spans="1:3" x14ac:dyDescent="0.3">
      <c r="A6316" s="1" t="s">
        <v>1630</v>
      </c>
      <c r="B6316" s="1" t="str">
        <f t="shared" si="98"/>
        <v>Kazakhstan</v>
      </c>
      <c r="C6316" s="1" t="s">
        <v>9</v>
      </c>
    </row>
    <row r="6317" spans="1:3" x14ac:dyDescent="0.3">
      <c r="A6317" s="1" t="s">
        <v>12019</v>
      </c>
      <c r="B6317" s="1" t="str">
        <f t="shared" si="98"/>
        <v>USA</v>
      </c>
      <c r="C6317" s="1" t="s">
        <v>9</v>
      </c>
    </row>
    <row r="6318" spans="1:3" x14ac:dyDescent="0.3">
      <c r="A6318" s="1" t="s">
        <v>5723</v>
      </c>
      <c r="B6318" s="1" t="str">
        <f t="shared" si="98"/>
        <v>USA</v>
      </c>
      <c r="C6318" s="1" t="s">
        <v>9</v>
      </c>
    </row>
    <row r="6319" spans="1:3" x14ac:dyDescent="0.3">
      <c r="A6319" s="1" t="s">
        <v>10902</v>
      </c>
      <c r="B6319" s="1" t="str">
        <f t="shared" si="98"/>
        <v>USA</v>
      </c>
      <c r="C6319" s="1" t="s">
        <v>9</v>
      </c>
    </row>
    <row r="6320" spans="1:3" x14ac:dyDescent="0.3">
      <c r="A6320" s="1" t="s">
        <v>9094</v>
      </c>
      <c r="B6320" s="1" t="str">
        <f t="shared" si="98"/>
        <v>USA</v>
      </c>
      <c r="C6320" s="1" t="s">
        <v>9</v>
      </c>
    </row>
    <row r="6321" spans="1:3" x14ac:dyDescent="0.3">
      <c r="A6321" s="1" t="s">
        <v>9371</v>
      </c>
      <c r="B6321" s="1" t="str">
        <f t="shared" si="98"/>
        <v>USA</v>
      </c>
      <c r="C6321" s="1" t="s">
        <v>257</v>
      </c>
    </row>
    <row r="6322" spans="1:3" x14ac:dyDescent="0.3">
      <c r="A6322" s="1" t="s">
        <v>11804</v>
      </c>
      <c r="B6322" s="1" t="str">
        <f t="shared" si="98"/>
        <v>USA</v>
      </c>
      <c r="C6322" s="1" t="s">
        <v>9</v>
      </c>
    </row>
    <row r="6323" spans="1:3" x14ac:dyDescent="0.3">
      <c r="A6323" s="1" t="s">
        <v>10955</v>
      </c>
      <c r="B6323" s="1" t="str">
        <f t="shared" si="98"/>
        <v>USA</v>
      </c>
      <c r="C6323" s="1" t="s">
        <v>9</v>
      </c>
    </row>
    <row r="6324" spans="1:3" x14ac:dyDescent="0.3">
      <c r="A6324" s="1" t="s">
        <v>130</v>
      </c>
      <c r="B6324" s="1" t="str">
        <f t="shared" si="98"/>
        <v>Kazakhstan</v>
      </c>
      <c r="C6324" s="1" t="s">
        <v>9</v>
      </c>
    </row>
    <row r="6325" spans="1:3" x14ac:dyDescent="0.3">
      <c r="A6325" s="1" t="s">
        <v>12813</v>
      </c>
      <c r="B6325" s="1" t="str">
        <f t="shared" si="98"/>
        <v>Russia</v>
      </c>
      <c r="C6325" s="1" t="s">
        <v>9</v>
      </c>
    </row>
    <row r="6326" spans="1:3" x14ac:dyDescent="0.3">
      <c r="A6326" s="1" t="s">
        <v>4249</v>
      </c>
      <c r="B6326" s="1" t="str">
        <f t="shared" si="98"/>
        <v>USA</v>
      </c>
      <c r="C6326" s="1" t="s">
        <v>9</v>
      </c>
    </row>
    <row r="6327" spans="1:3" x14ac:dyDescent="0.3">
      <c r="A6327" s="1" t="s">
        <v>11821</v>
      </c>
      <c r="B6327" s="1" t="str">
        <f t="shared" si="98"/>
        <v>Kazakhstan</v>
      </c>
      <c r="C6327" s="1" t="s">
        <v>257</v>
      </c>
    </row>
    <row r="6328" spans="1:3" x14ac:dyDescent="0.3">
      <c r="A6328" s="1" t="s">
        <v>5557</v>
      </c>
      <c r="B6328" s="1" t="str">
        <f t="shared" si="98"/>
        <v>USA</v>
      </c>
      <c r="C6328" s="1" t="s">
        <v>9</v>
      </c>
    </row>
    <row r="6329" spans="1:3" x14ac:dyDescent="0.3">
      <c r="A6329" s="1" t="s">
        <v>130</v>
      </c>
      <c r="B6329" s="1" t="str">
        <f t="shared" si="98"/>
        <v>Kazakhstan</v>
      </c>
      <c r="C6329" s="1" t="s">
        <v>9</v>
      </c>
    </row>
    <row r="6330" spans="1:3" x14ac:dyDescent="0.3">
      <c r="A6330" s="1" t="s">
        <v>1630</v>
      </c>
      <c r="B6330" s="1" t="str">
        <f t="shared" si="98"/>
        <v>Kazakhstan</v>
      </c>
      <c r="C6330" s="1" t="s">
        <v>9</v>
      </c>
    </row>
    <row r="6331" spans="1:3" x14ac:dyDescent="0.3">
      <c r="A6331" s="1" t="s">
        <v>5723</v>
      </c>
      <c r="B6331" s="1" t="str">
        <f t="shared" si="98"/>
        <v>USA</v>
      </c>
      <c r="C6331" s="1" t="s">
        <v>9</v>
      </c>
    </row>
    <row r="6332" spans="1:3" x14ac:dyDescent="0.3">
      <c r="A6332" s="1" t="s">
        <v>27</v>
      </c>
      <c r="B6332" s="1" t="str">
        <f t="shared" si="98"/>
        <v>USA</v>
      </c>
      <c r="C6332" s="1" t="s">
        <v>257</v>
      </c>
    </row>
    <row r="6333" spans="1:3" x14ac:dyDescent="0.3">
      <c r="A6333" s="1" t="s">
        <v>114</v>
      </c>
      <c r="B6333" s="1" t="str">
        <f t="shared" si="98"/>
        <v>USA</v>
      </c>
      <c r="C6333" s="1" t="s">
        <v>9</v>
      </c>
    </row>
    <row r="6334" spans="1:3" x14ac:dyDescent="0.3">
      <c r="A6334" s="1" t="s">
        <v>1630</v>
      </c>
      <c r="B6334" s="1" t="str">
        <f t="shared" si="98"/>
        <v>Kazakhstan</v>
      </c>
      <c r="C6334" s="1" t="s">
        <v>9</v>
      </c>
    </row>
    <row r="6335" spans="1:3" x14ac:dyDescent="0.3">
      <c r="A6335" s="1" t="s">
        <v>10955</v>
      </c>
      <c r="B6335" s="1" t="str">
        <f t="shared" si="98"/>
        <v>USA</v>
      </c>
      <c r="C6335" s="1" t="s">
        <v>9</v>
      </c>
    </row>
    <row r="6336" spans="1:3" x14ac:dyDescent="0.3">
      <c r="A6336" s="1" t="s">
        <v>3478</v>
      </c>
      <c r="B6336" s="1" t="str">
        <f t="shared" si="98"/>
        <v>USA</v>
      </c>
      <c r="C6336" s="1" t="s">
        <v>117</v>
      </c>
    </row>
    <row r="6337" spans="1:3" x14ac:dyDescent="0.3">
      <c r="A6337" s="1" t="s">
        <v>130</v>
      </c>
      <c r="B6337" s="1" t="str">
        <f t="shared" si="98"/>
        <v>Kazakhstan</v>
      </c>
      <c r="C6337" s="1" t="s">
        <v>9</v>
      </c>
    </row>
    <row r="6338" spans="1:3" x14ac:dyDescent="0.3">
      <c r="A6338" s="1" t="s">
        <v>27</v>
      </c>
      <c r="B6338" s="1" t="str">
        <f t="shared" ref="B6338:B6401" si="99">TRIM(MID(A6338, FIND("|", SUBSTITUTE(A6338, ",", "|", LEN(A6338) - LEN(SUBSTITUTE(A6338,",", "" )))) + 1, LEN(A6338)))</f>
        <v>USA</v>
      </c>
      <c r="C6338" s="1" t="s">
        <v>9</v>
      </c>
    </row>
    <row r="6339" spans="1:3" x14ac:dyDescent="0.3">
      <c r="A6339" s="1" t="s">
        <v>390</v>
      </c>
      <c r="B6339" s="1" t="str">
        <f t="shared" si="99"/>
        <v>USA</v>
      </c>
      <c r="C6339" s="1" t="s">
        <v>9</v>
      </c>
    </row>
    <row r="6340" spans="1:3" x14ac:dyDescent="0.3">
      <c r="A6340" s="1" t="s">
        <v>5557</v>
      </c>
      <c r="B6340" s="1" t="str">
        <f t="shared" si="99"/>
        <v>USA</v>
      </c>
      <c r="C6340" s="1" t="s">
        <v>9</v>
      </c>
    </row>
    <row r="6341" spans="1:3" x14ac:dyDescent="0.3">
      <c r="A6341" s="1" t="s">
        <v>1630</v>
      </c>
      <c r="B6341" s="1" t="str">
        <f t="shared" si="99"/>
        <v>Kazakhstan</v>
      </c>
      <c r="C6341" s="1" t="s">
        <v>9</v>
      </c>
    </row>
    <row r="6342" spans="1:3" x14ac:dyDescent="0.3">
      <c r="A6342" s="1" t="s">
        <v>12019</v>
      </c>
      <c r="B6342" s="1" t="str">
        <f t="shared" si="99"/>
        <v>USA</v>
      </c>
      <c r="C6342" s="1" t="s">
        <v>9</v>
      </c>
    </row>
    <row r="6343" spans="1:3" x14ac:dyDescent="0.3">
      <c r="A6343" s="1" t="s">
        <v>12715</v>
      </c>
      <c r="B6343" s="1" t="str">
        <f t="shared" si="99"/>
        <v>USA</v>
      </c>
      <c r="C6343" s="1" t="s">
        <v>257</v>
      </c>
    </row>
    <row r="6344" spans="1:3" x14ac:dyDescent="0.3">
      <c r="A6344" s="1" t="s">
        <v>130</v>
      </c>
      <c r="B6344" s="1" t="str">
        <f t="shared" si="99"/>
        <v>Kazakhstan</v>
      </c>
      <c r="C6344" s="1" t="s">
        <v>9</v>
      </c>
    </row>
    <row r="6345" spans="1:3" x14ac:dyDescent="0.3">
      <c r="A6345" s="1" t="s">
        <v>10902</v>
      </c>
      <c r="B6345" s="1" t="str">
        <f t="shared" si="99"/>
        <v>USA</v>
      </c>
      <c r="C6345" s="1" t="s">
        <v>117</v>
      </c>
    </row>
    <row r="6346" spans="1:3" x14ac:dyDescent="0.3">
      <c r="A6346" s="1" t="s">
        <v>5723</v>
      </c>
      <c r="B6346" s="1" t="str">
        <f t="shared" si="99"/>
        <v>USA</v>
      </c>
      <c r="C6346" s="1" t="s">
        <v>9</v>
      </c>
    </row>
    <row r="6347" spans="1:3" x14ac:dyDescent="0.3">
      <c r="A6347" s="1" t="s">
        <v>12813</v>
      </c>
      <c r="B6347" s="1" t="str">
        <f t="shared" si="99"/>
        <v>Russia</v>
      </c>
      <c r="C6347" s="1" t="s">
        <v>9</v>
      </c>
    </row>
    <row r="6348" spans="1:3" x14ac:dyDescent="0.3">
      <c r="A6348" s="1" t="s">
        <v>1630</v>
      </c>
      <c r="B6348" s="1" t="str">
        <f t="shared" si="99"/>
        <v>Kazakhstan</v>
      </c>
      <c r="C6348" s="1" t="s">
        <v>9</v>
      </c>
    </row>
    <row r="6349" spans="1:3" x14ac:dyDescent="0.3">
      <c r="A6349" s="1" t="s">
        <v>114</v>
      </c>
      <c r="B6349" s="1" t="str">
        <f t="shared" si="99"/>
        <v>USA</v>
      </c>
      <c r="C6349" s="1" t="s">
        <v>9</v>
      </c>
    </row>
    <row r="6350" spans="1:3" x14ac:dyDescent="0.3">
      <c r="A6350" s="1" t="s">
        <v>3478</v>
      </c>
      <c r="B6350" s="1" t="str">
        <f t="shared" si="99"/>
        <v>USA</v>
      </c>
      <c r="C6350" s="1" t="s">
        <v>9</v>
      </c>
    </row>
    <row r="6351" spans="1:3" x14ac:dyDescent="0.3">
      <c r="A6351" s="1" t="s">
        <v>11821</v>
      </c>
      <c r="B6351" s="1" t="str">
        <f t="shared" si="99"/>
        <v>Kazakhstan</v>
      </c>
      <c r="C6351" s="1" t="s">
        <v>9</v>
      </c>
    </row>
    <row r="6352" spans="1:3" x14ac:dyDescent="0.3">
      <c r="A6352" s="1" t="s">
        <v>27</v>
      </c>
      <c r="B6352" s="1" t="str">
        <f t="shared" si="99"/>
        <v>USA</v>
      </c>
      <c r="C6352" s="1" t="s">
        <v>9</v>
      </c>
    </row>
    <row r="6353" spans="1:3" x14ac:dyDescent="0.3">
      <c r="A6353" s="1" t="s">
        <v>130</v>
      </c>
      <c r="B6353" s="1" t="str">
        <f t="shared" si="99"/>
        <v>Kazakhstan</v>
      </c>
      <c r="C6353" s="1" t="s">
        <v>9</v>
      </c>
    </row>
    <row r="6354" spans="1:3" x14ac:dyDescent="0.3">
      <c r="A6354" s="1" t="s">
        <v>10955</v>
      </c>
      <c r="B6354" s="1" t="str">
        <f t="shared" si="99"/>
        <v>USA</v>
      </c>
      <c r="C6354" s="1" t="s">
        <v>9</v>
      </c>
    </row>
    <row r="6355" spans="1:3" x14ac:dyDescent="0.3">
      <c r="A6355" s="1" t="s">
        <v>12813</v>
      </c>
      <c r="B6355" s="1" t="str">
        <f t="shared" si="99"/>
        <v>Russia</v>
      </c>
      <c r="C6355" s="1" t="s">
        <v>9</v>
      </c>
    </row>
    <row r="6356" spans="1:3" x14ac:dyDescent="0.3">
      <c r="A6356" s="1" t="s">
        <v>12019</v>
      </c>
      <c r="B6356" s="1" t="str">
        <f t="shared" si="99"/>
        <v>USA</v>
      </c>
      <c r="C6356" s="1" t="s">
        <v>9</v>
      </c>
    </row>
    <row r="6357" spans="1:3" x14ac:dyDescent="0.3">
      <c r="A6357" s="1" t="s">
        <v>9371</v>
      </c>
      <c r="B6357" s="1" t="str">
        <f t="shared" si="99"/>
        <v>USA</v>
      </c>
      <c r="C6357" s="1" t="s">
        <v>9</v>
      </c>
    </row>
    <row r="6358" spans="1:3" x14ac:dyDescent="0.3">
      <c r="A6358" s="1" t="s">
        <v>130</v>
      </c>
      <c r="B6358" s="1" t="str">
        <f t="shared" si="99"/>
        <v>Kazakhstan</v>
      </c>
      <c r="C6358" s="1" t="s">
        <v>9</v>
      </c>
    </row>
    <row r="6359" spans="1:3" x14ac:dyDescent="0.3">
      <c r="A6359" s="1" t="s">
        <v>5557</v>
      </c>
      <c r="B6359" s="1" t="str">
        <f t="shared" si="99"/>
        <v>USA</v>
      </c>
      <c r="C6359" s="1" t="s">
        <v>9</v>
      </c>
    </row>
    <row r="6360" spans="1:3" x14ac:dyDescent="0.3">
      <c r="A6360" s="1" t="s">
        <v>1630</v>
      </c>
      <c r="B6360" s="1" t="str">
        <f t="shared" si="99"/>
        <v>Kazakhstan</v>
      </c>
      <c r="C6360" s="1" t="s">
        <v>9</v>
      </c>
    </row>
    <row r="6361" spans="1:3" x14ac:dyDescent="0.3">
      <c r="A6361" s="1" t="s">
        <v>4249</v>
      </c>
      <c r="B6361" s="1" t="str">
        <f t="shared" si="99"/>
        <v>USA</v>
      </c>
      <c r="C6361" s="1" t="s">
        <v>9</v>
      </c>
    </row>
    <row r="6362" spans="1:3" x14ac:dyDescent="0.3">
      <c r="A6362" s="1" t="s">
        <v>11804</v>
      </c>
      <c r="B6362" s="1" t="str">
        <f t="shared" si="99"/>
        <v>USA</v>
      </c>
      <c r="C6362" s="1" t="s">
        <v>9</v>
      </c>
    </row>
    <row r="6363" spans="1:3" x14ac:dyDescent="0.3">
      <c r="A6363" s="1" t="s">
        <v>1630</v>
      </c>
      <c r="B6363" s="1" t="str">
        <f t="shared" si="99"/>
        <v>Kazakhstan</v>
      </c>
      <c r="C6363" s="1" t="s">
        <v>9</v>
      </c>
    </row>
    <row r="6364" spans="1:3" x14ac:dyDescent="0.3">
      <c r="A6364" s="1" t="s">
        <v>4149</v>
      </c>
      <c r="B6364" s="1" t="str">
        <f t="shared" si="99"/>
        <v>USA</v>
      </c>
      <c r="C6364" s="1" t="s">
        <v>257</v>
      </c>
    </row>
    <row r="6365" spans="1:3" x14ac:dyDescent="0.3">
      <c r="A6365" s="1" t="s">
        <v>5723</v>
      </c>
      <c r="B6365" s="1" t="str">
        <f t="shared" si="99"/>
        <v>USA</v>
      </c>
      <c r="C6365" s="1" t="s">
        <v>257</v>
      </c>
    </row>
    <row r="6366" spans="1:3" x14ac:dyDescent="0.3">
      <c r="A6366" s="1" t="s">
        <v>130</v>
      </c>
      <c r="B6366" s="1" t="str">
        <f t="shared" si="99"/>
        <v>Kazakhstan</v>
      </c>
      <c r="C6366" s="1" t="s">
        <v>9</v>
      </c>
    </row>
    <row r="6367" spans="1:3" x14ac:dyDescent="0.3">
      <c r="A6367" s="1" t="s">
        <v>10902</v>
      </c>
      <c r="B6367" s="1" t="str">
        <f t="shared" si="99"/>
        <v>USA</v>
      </c>
      <c r="C6367" s="1" t="s">
        <v>9</v>
      </c>
    </row>
    <row r="6368" spans="1:3" x14ac:dyDescent="0.3">
      <c r="A6368" s="1" t="s">
        <v>10955</v>
      </c>
      <c r="B6368" s="1" t="str">
        <f t="shared" si="99"/>
        <v>USA</v>
      </c>
      <c r="C6368" s="1" t="s">
        <v>9</v>
      </c>
    </row>
    <row r="6369" spans="1:3" x14ac:dyDescent="0.3">
      <c r="A6369" s="1" t="s">
        <v>114</v>
      </c>
      <c r="B6369" s="1" t="str">
        <f t="shared" si="99"/>
        <v>USA</v>
      </c>
      <c r="C6369" s="1" t="s">
        <v>9</v>
      </c>
    </row>
    <row r="6370" spans="1:3" x14ac:dyDescent="0.3">
      <c r="A6370" s="1" t="s">
        <v>130</v>
      </c>
      <c r="B6370" s="1" t="str">
        <f t="shared" si="99"/>
        <v>Kazakhstan</v>
      </c>
      <c r="C6370" s="1" t="s">
        <v>9</v>
      </c>
    </row>
    <row r="6371" spans="1:3" x14ac:dyDescent="0.3">
      <c r="A6371" s="1" t="s">
        <v>12813</v>
      </c>
      <c r="B6371" s="1" t="str">
        <f t="shared" si="99"/>
        <v>Russia</v>
      </c>
      <c r="C6371" s="1" t="s">
        <v>9</v>
      </c>
    </row>
    <row r="6372" spans="1:3" x14ac:dyDescent="0.3">
      <c r="A6372" s="1" t="s">
        <v>5557</v>
      </c>
      <c r="B6372" s="1" t="str">
        <f t="shared" si="99"/>
        <v>USA</v>
      </c>
      <c r="C6372" s="1" t="s">
        <v>9</v>
      </c>
    </row>
    <row r="6373" spans="1:3" x14ac:dyDescent="0.3">
      <c r="A6373" s="1" t="s">
        <v>1630</v>
      </c>
      <c r="B6373" s="1" t="str">
        <f t="shared" si="99"/>
        <v>Kazakhstan</v>
      </c>
      <c r="C6373" s="1" t="s">
        <v>257</v>
      </c>
    </row>
    <row r="6374" spans="1:3" x14ac:dyDescent="0.3">
      <c r="A6374" s="1" t="s">
        <v>5723</v>
      </c>
      <c r="B6374" s="1" t="str">
        <f t="shared" si="99"/>
        <v>USA</v>
      </c>
      <c r="C6374" s="1" t="s">
        <v>9</v>
      </c>
    </row>
    <row r="6375" spans="1:3" x14ac:dyDescent="0.3">
      <c r="A6375" s="1" t="s">
        <v>390</v>
      </c>
      <c r="B6375" s="1" t="str">
        <f t="shared" si="99"/>
        <v>USA</v>
      </c>
      <c r="C6375" s="1" t="s">
        <v>9</v>
      </c>
    </row>
    <row r="6376" spans="1:3" x14ac:dyDescent="0.3">
      <c r="A6376" s="1" t="s">
        <v>4249</v>
      </c>
      <c r="B6376" s="1" t="str">
        <f t="shared" si="99"/>
        <v>USA</v>
      </c>
      <c r="C6376" s="1" t="s">
        <v>9</v>
      </c>
    </row>
    <row r="6377" spans="1:3" x14ac:dyDescent="0.3">
      <c r="A6377" s="1" t="s">
        <v>1630</v>
      </c>
      <c r="B6377" s="1" t="str">
        <f t="shared" si="99"/>
        <v>Kazakhstan</v>
      </c>
      <c r="C6377" s="1" t="s">
        <v>9</v>
      </c>
    </row>
    <row r="6378" spans="1:3" x14ac:dyDescent="0.3">
      <c r="A6378" s="1" t="s">
        <v>10955</v>
      </c>
      <c r="B6378" s="1" t="str">
        <f t="shared" si="99"/>
        <v>USA</v>
      </c>
      <c r="C6378" s="1" t="s">
        <v>9</v>
      </c>
    </row>
    <row r="6379" spans="1:3" x14ac:dyDescent="0.3">
      <c r="A6379" s="1" t="s">
        <v>130</v>
      </c>
      <c r="B6379" s="1" t="str">
        <f t="shared" si="99"/>
        <v>Kazakhstan</v>
      </c>
      <c r="C6379" s="1" t="s">
        <v>9</v>
      </c>
    </row>
    <row r="6380" spans="1:3" x14ac:dyDescent="0.3">
      <c r="A6380" s="1" t="s">
        <v>4249</v>
      </c>
      <c r="B6380" s="1" t="str">
        <f t="shared" si="99"/>
        <v>USA</v>
      </c>
      <c r="C6380" s="1" t="s">
        <v>9</v>
      </c>
    </row>
    <row r="6381" spans="1:3" x14ac:dyDescent="0.3">
      <c r="A6381" s="1" t="s">
        <v>10902</v>
      </c>
      <c r="B6381" s="1" t="str">
        <f t="shared" si="99"/>
        <v>USA</v>
      </c>
      <c r="C6381" s="1" t="s">
        <v>257</v>
      </c>
    </row>
    <row r="6382" spans="1:3" x14ac:dyDescent="0.3">
      <c r="A6382" s="1" t="s">
        <v>1630</v>
      </c>
      <c r="B6382" s="1" t="str">
        <f t="shared" si="99"/>
        <v>Kazakhstan</v>
      </c>
      <c r="C6382" s="1" t="s">
        <v>257</v>
      </c>
    </row>
    <row r="6383" spans="1:3" x14ac:dyDescent="0.3">
      <c r="A6383" s="1" t="s">
        <v>1630</v>
      </c>
      <c r="B6383" s="1" t="str">
        <f t="shared" si="99"/>
        <v>Kazakhstan</v>
      </c>
      <c r="C6383" s="1" t="s">
        <v>9</v>
      </c>
    </row>
    <row r="6384" spans="1:3" x14ac:dyDescent="0.3">
      <c r="A6384" s="1" t="s">
        <v>12302</v>
      </c>
      <c r="B6384" s="1" t="str">
        <f t="shared" si="99"/>
        <v>USA</v>
      </c>
      <c r="C6384" s="1" t="s">
        <v>9</v>
      </c>
    </row>
    <row r="6385" spans="1:3" x14ac:dyDescent="0.3">
      <c r="A6385" s="1" t="s">
        <v>130</v>
      </c>
      <c r="B6385" s="1" t="str">
        <f t="shared" si="99"/>
        <v>Kazakhstan</v>
      </c>
      <c r="C6385" s="1" t="s">
        <v>9</v>
      </c>
    </row>
    <row r="6386" spans="1:3" x14ac:dyDescent="0.3">
      <c r="A6386" s="1" t="s">
        <v>1630</v>
      </c>
      <c r="B6386" s="1" t="str">
        <f t="shared" si="99"/>
        <v>Kazakhstan</v>
      </c>
      <c r="C6386" s="1" t="s">
        <v>9</v>
      </c>
    </row>
    <row r="6387" spans="1:3" x14ac:dyDescent="0.3">
      <c r="A6387" s="1" t="s">
        <v>9094</v>
      </c>
      <c r="B6387" s="1" t="str">
        <f t="shared" si="99"/>
        <v>USA</v>
      </c>
      <c r="C6387" s="1" t="s">
        <v>9</v>
      </c>
    </row>
    <row r="6388" spans="1:3" x14ac:dyDescent="0.3">
      <c r="A6388" s="1" t="s">
        <v>1630</v>
      </c>
      <c r="B6388" s="1" t="str">
        <f t="shared" si="99"/>
        <v>Kazakhstan</v>
      </c>
      <c r="C6388" s="1" t="s">
        <v>257</v>
      </c>
    </row>
    <row r="6389" spans="1:3" x14ac:dyDescent="0.3">
      <c r="A6389" s="1" t="s">
        <v>5557</v>
      </c>
      <c r="B6389" s="1" t="str">
        <f t="shared" si="99"/>
        <v>USA</v>
      </c>
      <c r="C6389" s="1" t="s">
        <v>257</v>
      </c>
    </row>
    <row r="6390" spans="1:3" x14ac:dyDescent="0.3">
      <c r="A6390" s="1" t="s">
        <v>1630</v>
      </c>
      <c r="B6390" s="1" t="str">
        <f t="shared" si="99"/>
        <v>Kazakhstan</v>
      </c>
      <c r="C6390" s="1" t="s">
        <v>257</v>
      </c>
    </row>
    <row r="6391" spans="1:3" x14ac:dyDescent="0.3">
      <c r="A6391" s="1" t="s">
        <v>3478</v>
      </c>
      <c r="B6391" s="1" t="str">
        <f t="shared" si="99"/>
        <v>USA</v>
      </c>
      <c r="C6391" s="1" t="s">
        <v>257</v>
      </c>
    </row>
    <row r="6392" spans="1:3" x14ac:dyDescent="0.3">
      <c r="A6392" s="1" t="s">
        <v>12813</v>
      </c>
      <c r="B6392" s="1" t="str">
        <f t="shared" si="99"/>
        <v>Russia</v>
      </c>
      <c r="C6392" s="1" t="s">
        <v>9</v>
      </c>
    </row>
    <row r="6393" spans="1:3" x14ac:dyDescent="0.3">
      <c r="A6393" s="1" t="s">
        <v>4249</v>
      </c>
      <c r="B6393" s="1" t="str">
        <f t="shared" si="99"/>
        <v>USA</v>
      </c>
      <c r="C6393" s="1" t="s">
        <v>9</v>
      </c>
    </row>
    <row r="6394" spans="1:3" x14ac:dyDescent="0.3">
      <c r="A6394" s="1" t="s">
        <v>11804</v>
      </c>
      <c r="B6394" s="1" t="str">
        <f t="shared" si="99"/>
        <v>USA</v>
      </c>
      <c r="C6394" s="1" t="s">
        <v>9</v>
      </c>
    </row>
    <row r="6395" spans="1:3" x14ac:dyDescent="0.3">
      <c r="A6395" s="1" t="s">
        <v>12813</v>
      </c>
      <c r="B6395" s="1" t="str">
        <f t="shared" si="99"/>
        <v>Russia</v>
      </c>
      <c r="C6395" s="1" t="s">
        <v>9</v>
      </c>
    </row>
    <row r="6396" spans="1:3" x14ac:dyDescent="0.3">
      <c r="A6396" s="1" t="s">
        <v>4249</v>
      </c>
      <c r="B6396" s="1" t="str">
        <f t="shared" si="99"/>
        <v>USA</v>
      </c>
      <c r="C6396" s="1" t="s">
        <v>9</v>
      </c>
    </row>
    <row r="6397" spans="1:3" x14ac:dyDescent="0.3">
      <c r="A6397" s="1" t="s">
        <v>1630</v>
      </c>
      <c r="B6397" s="1" t="str">
        <f t="shared" si="99"/>
        <v>Kazakhstan</v>
      </c>
      <c r="C6397" s="1" t="s">
        <v>257</v>
      </c>
    </row>
    <row r="6398" spans="1:3" x14ac:dyDescent="0.3">
      <c r="A6398" s="1" t="s">
        <v>10955</v>
      </c>
      <c r="B6398" s="1" t="str">
        <f t="shared" si="99"/>
        <v>USA</v>
      </c>
      <c r="C6398" s="1" t="s">
        <v>9</v>
      </c>
    </row>
    <row r="6399" spans="1:3" x14ac:dyDescent="0.3">
      <c r="A6399" s="1" t="s">
        <v>12019</v>
      </c>
      <c r="B6399" s="1" t="str">
        <f t="shared" si="99"/>
        <v>USA</v>
      </c>
      <c r="C6399" s="1" t="s">
        <v>9</v>
      </c>
    </row>
    <row r="6400" spans="1:3" x14ac:dyDescent="0.3">
      <c r="A6400" s="1" t="s">
        <v>1630</v>
      </c>
      <c r="B6400" s="1" t="str">
        <f t="shared" si="99"/>
        <v>Kazakhstan</v>
      </c>
      <c r="C6400" s="1" t="s">
        <v>9</v>
      </c>
    </row>
    <row r="6401" spans="1:3" x14ac:dyDescent="0.3">
      <c r="A6401" s="1" t="s">
        <v>11779</v>
      </c>
      <c r="B6401" s="1" t="str">
        <f t="shared" si="99"/>
        <v>USA</v>
      </c>
      <c r="C6401" s="1" t="s">
        <v>9</v>
      </c>
    </row>
    <row r="6402" spans="1:3" x14ac:dyDescent="0.3">
      <c r="A6402" s="1" t="s">
        <v>10902</v>
      </c>
      <c r="B6402" s="1" t="str">
        <f t="shared" ref="B6402:B6465" si="100">TRIM(MID(A6402, FIND("|", SUBSTITUTE(A6402, ",", "|", LEN(A6402) - LEN(SUBSTITUTE(A6402,",", "" )))) + 1, LEN(A6402)))</f>
        <v>USA</v>
      </c>
      <c r="C6402" s="1" t="s">
        <v>9</v>
      </c>
    </row>
    <row r="6403" spans="1:3" x14ac:dyDescent="0.3">
      <c r="A6403" s="1" t="s">
        <v>3160</v>
      </c>
      <c r="B6403" s="1" t="str">
        <f t="shared" si="100"/>
        <v>USA</v>
      </c>
      <c r="C6403" s="1" t="s">
        <v>9</v>
      </c>
    </row>
    <row r="6404" spans="1:3" x14ac:dyDescent="0.3">
      <c r="A6404" s="1" t="s">
        <v>114</v>
      </c>
      <c r="B6404" s="1" t="str">
        <f t="shared" si="100"/>
        <v>USA</v>
      </c>
      <c r="C6404" s="1" t="s">
        <v>9</v>
      </c>
    </row>
    <row r="6405" spans="1:3" x14ac:dyDescent="0.3">
      <c r="A6405" s="1" t="s">
        <v>11804</v>
      </c>
      <c r="B6405" s="1" t="str">
        <f t="shared" si="100"/>
        <v>USA</v>
      </c>
      <c r="C6405" s="1" t="s">
        <v>9</v>
      </c>
    </row>
    <row r="6406" spans="1:3" x14ac:dyDescent="0.3">
      <c r="A6406" s="1" t="s">
        <v>114</v>
      </c>
      <c r="B6406" s="1" t="str">
        <f t="shared" si="100"/>
        <v>USA</v>
      </c>
      <c r="C6406" s="1" t="s">
        <v>9</v>
      </c>
    </row>
    <row r="6407" spans="1:3" x14ac:dyDescent="0.3">
      <c r="A6407" s="1" t="s">
        <v>3160</v>
      </c>
      <c r="B6407" s="1" t="str">
        <f t="shared" si="100"/>
        <v>USA</v>
      </c>
      <c r="C6407" s="1" t="s">
        <v>9</v>
      </c>
    </row>
    <row r="6408" spans="1:3" x14ac:dyDescent="0.3">
      <c r="A6408" s="1" t="s">
        <v>5723</v>
      </c>
      <c r="B6408" s="1" t="str">
        <f t="shared" si="100"/>
        <v>USA</v>
      </c>
      <c r="C6408" s="1" t="s">
        <v>9</v>
      </c>
    </row>
    <row r="6409" spans="1:3" x14ac:dyDescent="0.3">
      <c r="A6409" s="1" t="s">
        <v>1630</v>
      </c>
      <c r="B6409" s="1" t="str">
        <f t="shared" si="100"/>
        <v>Kazakhstan</v>
      </c>
      <c r="C6409" s="1" t="s">
        <v>9</v>
      </c>
    </row>
    <row r="6410" spans="1:3" x14ac:dyDescent="0.3">
      <c r="A6410" s="1" t="s">
        <v>4249</v>
      </c>
      <c r="B6410" s="1" t="str">
        <f t="shared" si="100"/>
        <v>USA</v>
      </c>
      <c r="C6410" s="1" t="s">
        <v>9</v>
      </c>
    </row>
    <row r="6411" spans="1:3" x14ac:dyDescent="0.3">
      <c r="A6411" s="1" t="s">
        <v>12813</v>
      </c>
      <c r="B6411" s="1" t="str">
        <f t="shared" si="100"/>
        <v>Russia</v>
      </c>
      <c r="C6411" s="1" t="s">
        <v>9</v>
      </c>
    </row>
    <row r="6412" spans="1:3" x14ac:dyDescent="0.3">
      <c r="A6412" s="1" t="s">
        <v>10902</v>
      </c>
      <c r="B6412" s="1" t="str">
        <f t="shared" si="100"/>
        <v>USA</v>
      </c>
      <c r="C6412" s="1" t="s">
        <v>9</v>
      </c>
    </row>
    <row r="6413" spans="1:3" x14ac:dyDescent="0.3">
      <c r="A6413" s="1" t="s">
        <v>1630</v>
      </c>
      <c r="B6413" s="1" t="str">
        <f t="shared" si="100"/>
        <v>Kazakhstan</v>
      </c>
      <c r="C6413" s="1" t="s">
        <v>257</v>
      </c>
    </row>
    <row r="6414" spans="1:3" x14ac:dyDescent="0.3">
      <c r="A6414" s="1" t="s">
        <v>5557</v>
      </c>
      <c r="B6414" s="1" t="str">
        <f t="shared" si="100"/>
        <v>USA</v>
      </c>
      <c r="C6414" s="1" t="s">
        <v>9</v>
      </c>
    </row>
    <row r="6415" spans="1:3" x14ac:dyDescent="0.3">
      <c r="A6415" s="1" t="s">
        <v>4149</v>
      </c>
      <c r="B6415" s="1" t="str">
        <f t="shared" si="100"/>
        <v>USA</v>
      </c>
      <c r="C6415" s="1" t="s">
        <v>9</v>
      </c>
    </row>
    <row r="6416" spans="1:3" x14ac:dyDescent="0.3">
      <c r="A6416" s="1" t="s">
        <v>3160</v>
      </c>
      <c r="B6416" s="1" t="str">
        <f t="shared" si="100"/>
        <v>USA</v>
      </c>
      <c r="C6416" s="1" t="s">
        <v>9</v>
      </c>
    </row>
    <row r="6417" spans="1:3" x14ac:dyDescent="0.3">
      <c r="A6417" s="1" t="s">
        <v>1630</v>
      </c>
      <c r="B6417" s="1" t="str">
        <f t="shared" si="100"/>
        <v>Kazakhstan</v>
      </c>
      <c r="C6417" s="1" t="s">
        <v>9</v>
      </c>
    </row>
    <row r="6418" spans="1:3" x14ac:dyDescent="0.3">
      <c r="A6418" s="1" t="s">
        <v>1630</v>
      </c>
      <c r="B6418" s="1" t="str">
        <f t="shared" si="100"/>
        <v>Kazakhstan</v>
      </c>
      <c r="C6418" s="1" t="s">
        <v>9</v>
      </c>
    </row>
    <row r="6419" spans="1:3" x14ac:dyDescent="0.3">
      <c r="A6419" s="1" t="s">
        <v>114</v>
      </c>
      <c r="B6419" s="1" t="str">
        <f t="shared" si="100"/>
        <v>USA</v>
      </c>
      <c r="C6419" s="1" t="s">
        <v>257</v>
      </c>
    </row>
    <row r="6420" spans="1:3" x14ac:dyDescent="0.3">
      <c r="A6420" s="1" t="s">
        <v>1630</v>
      </c>
      <c r="B6420" s="1" t="str">
        <f t="shared" si="100"/>
        <v>Kazakhstan</v>
      </c>
      <c r="C6420" s="1" t="s">
        <v>9</v>
      </c>
    </row>
    <row r="6421" spans="1:3" x14ac:dyDescent="0.3">
      <c r="A6421" s="1" t="s">
        <v>10955</v>
      </c>
      <c r="B6421" s="1" t="str">
        <f t="shared" si="100"/>
        <v>USA</v>
      </c>
      <c r="C6421" s="1" t="s">
        <v>9</v>
      </c>
    </row>
    <row r="6422" spans="1:3" x14ac:dyDescent="0.3">
      <c r="A6422" s="1" t="s">
        <v>4249</v>
      </c>
      <c r="B6422" s="1" t="str">
        <f t="shared" si="100"/>
        <v>USA</v>
      </c>
      <c r="C6422" s="1" t="s">
        <v>9</v>
      </c>
    </row>
    <row r="6423" spans="1:3" x14ac:dyDescent="0.3">
      <c r="A6423" s="1" t="s">
        <v>12813</v>
      </c>
      <c r="B6423" s="1" t="str">
        <f t="shared" si="100"/>
        <v>Russia</v>
      </c>
      <c r="C6423" s="1" t="s">
        <v>257</v>
      </c>
    </row>
    <row r="6424" spans="1:3" x14ac:dyDescent="0.3">
      <c r="A6424" s="1" t="s">
        <v>1630</v>
      </c>
      <c r="B6424" s="1" t="str">
        <f t="shared" si="100"/>
        <v>Kazakhstan</v>
      </c>
      <c r="C6424" s="1" t="s">
        <v>9</v>
      </c>
    </row>
    <row r="6425" spans="1:3" x14ac:dyDescent="0.3">
      <c r="A6425" s="1" t="s">
        <v>9371</v>
      </c>
      <c r="B6425" s="1" t="str">
        <f t="shared" si="100"/>
        <v>USA</v>
      </c>
      <c r="C6425" s="1" t="s">
        <v>9</v>
      </c>
    </row>
    <row r="6426" spans="1:3" x14ac:dyDescent="0.3">
      <c r="A6426" s="1" t="s">
        <v>10902</v>
      </c>
      <c r="B6426" s="1" t="str">
        <f t="shared" si="100"/>
        <v>USA</v>
      </c>
      <c r="C6426" s="1" t="s">
        <v>9</v>
      </c>
    </row>
    <row r="6427" spans="1:3" x14ac:dyDescent="0.3">
      <c r="A6427" s="1" t="s">
        <v>5723</v>
      </c>
      <c r="B6427" s="1" t="str">
        <f t="shared" si="100"/>
        <v>USA</v>
      </c>
      <c r="C6427" s="1" t="s">
        <v>257</v>
      </c>
    </row>
    <row r="6428" spans="1:3" x14ac:dyDescent="0.3">
      <c r="A6428" s="1" t="s">
        <v>114</v>
      </c>
      <c r="B6428" s="1" t="str">
        <f t="shared" si="100"/>
        <v>USA</v>
      </c>
      <c r="C6428" s="1" t="s">
        <v>9</v>
      </c>
    </row>
    <row r="6429" spans="1:3" x14ac:dyDescent="0.3">
      <c r="A6429" s="1" t="s">
        <v>4249</v>
      </c>
      <c r="B6429" s="1" t="str">
        <f t="shared" si="100"/>
        <v>USA</v>
      </c>
      <c r="C6429" s="1" t="s">
        <v>9</v>
      </c>
    </row>
    <row r="6430" spans="1:3" x14ac:dyDescent="0.3">
      <c r="A6430" s="1" t="s">
        <v>11804</v>
      </c>
      <c r="B6430" s="1" t="str">
        <f t="shared" si="100"/>
        <v>USA</v>
      </c>
      <c r="C6430" s="1" t="s">
        <v>9</v>
      </c>
    </row>
    <row r="6431" spans="1:3" x14ac:dyDescent="0.3">
      <c r="A6431" s="1" t="s">
        <v>10955</v>
      </c>
      <c r="B6431" s="1" t="str">
        <f t="shared" si="100"/>
        <v>USA</v>
      </c>
      <c r="C6431" s="1" t="s">
        <v>9</v>
      </c>
    </row>
    <row r="6432" spans="1:3" x14ac:dyDescent="0.3">
      <c r="A6432" s="1" t="s">
        <v>12813</v>
      </c>
      <c r="B6432" s="1" t="str">
        <f t="shared" si="100"/>
        <v>Russia</v>
      </c>
      <c r="C6432" s="1" t="s">
        <v>257</v>
      </c>
    </row>
    <row r="6433" spans="1:3" x14ac:dyDescent="0.3">
      <c r="A6433" s="1" t="s">
        <v>12813</v>
      </c>
      <c r="B6433" s="1" t="str">
        <f t="shared" si="100"/>
        <v>Russia</v>
      </c>
      <c r="C6433" s="1" t="s">
        <v>9</v>
      </c>
    </row>
    <row r="6434" spans="1:3" x14ac:dyDescent="0.3">
      <c r="A6434" s="1" t="s">
        <v>114</v>
      </c>
      <c r="B6434" s="1" t="str">
        <f t="shared" si="100"/>
        <v>USA</v>
      </c>
      <c r="C6434" s="1" t="s">
        <v>9</v>
      </c>
    </row>
    <row r="6435" spans="1:3" x14ac:dyDescent="0.3">
      <c r="A6435" s="1" t="s">
        <v>3478</v>
      </c>
      <c r="B6435" s="1" t="str">
        <f t="shared" si="100"/>
        <v>USA</v>
      </c>
      <c r="C6435" s="1" t="s">
        <v>9</v>
      </c>
    </row>
    <row r="6436" spans="1:3" x14ac:dyDescent="0.3">
      <c r="A6436" s="1" t="s">
        <v>671</v>
      </c>
      <c r="B6436" s="1" t="str">
        <f t="shared" si="100"/>
        <v>USA</v>
      </c>
      <c r="C6436" s="1" t="s">
        <v>9</v>
      </c>
    </row>
    <row r="6437" spans="1:3" x14ac:dyDescent="0.3">
      <c r="A6437" s="1" t="s">
        <v>10902</v>
      </c>
      <c r="B6437" s="1" t="str">
        <f t="shared" si="100"/>
        <v>USA</v>
      </c>
      <c r="C6437" s="1" t="s">
        <v>9</v>
      </c>
    </row>
    <row r="6438" spans="1:3" x14ac:dyDescent="0.3">
      <c r="A6438" s="1" t="s">
        <v>4249</v>
      </c>
      <c r="B6438" s="1" t="str">
        <f t="shared" si="100"/>
        <v>USA</v>
      </c>
      <c r="C6438" s="1" t="s">
        <v>9</v>
      </c>
    </row>
    <row r="6439" spans="1:3" x14ac:dyDescent="0.3">
      <c r="A6439" s="1" t="s">
        <v>1630</v>
      </c>
      <c r="B6439" s="1" t="str">
        <f t="shared" si="100"/>
        <v>Kazakhstan</v>
      </c>
      <c r="C6439" s="1" t="s">
        <v>1649</v>
      </c>
    </row>
    <row r="6440" spans="1:3" x14ac:dyDescent="0.3">
      <c r="A6440" s="1" t="s">
        <v>11804</v>
      </c>
      <c r="B6440" s="1" t="str">
        <f t="shared" si="100"/>
        <v>USA</v>
      </c>
      <c r="C6440" s="1" t="s">
        <v>9</v>
      </c>
    </row>
    <row r="6441" spans="1:3" x14ac:dyDescent="0.3">
      <c r="A6441" s="1" t="s">
        <v>5723</v>
      </c>
      <c r="B6441" s="1" t="str">
        <f t="shared" si="100"/>
        <v>USA</v>
      </c>
      <c r="C6441" s="1" t="s">
        <v>9</v>
      </c>
    </row>
    <row r="6442" spans="1:3" x14ac:dyDescent="0.3">
      <c r="A6442" s="1" t="s">
        <v>114</v>
      </c>
      <c r="B6442" s="1" t="str">
        <f t="shared" si="100"/>
        <v>USA</v>
      </c>
      <c r="C6442" s="1" t="s">
        <v>9</v>
      </c>
    </row>
    <row r="6443" spans="1:3" x14ac:dyDescent="0.3">
      <c r="A6443" s="1" t="s">
        <v>3160</v>
      </c>
      <c r="B6443" s="1" t="str">
        <f t="shared" si="100"/>
        <v>USA</v>
      </c>
      <c r="C6443" s="1" t="s">
        <v>9</v>
      </c>
    </row>
    <row r="6444" spans="1:3" x14ac:dyDescent="0.3">
      <c r="A6444" s="1" t="s">
        <v>1630</v>
      </c>
      <c r="B6444" s="1" t="str">
        <f t="shared" si="100"/>
        <v>Kazakhstan</v>
      </c>
      <c r="C6444" s="1" t="s">
        <v>9</v>
      </c>
    </row>
    <row r="6445" spans="1:3" x14ac:dyDescent="0.3">
      <c r="A6445" s="1" t="s">
        <v>5723</v>
      </c>
      <c r="B6445" s="1" t="str">
        <f t="shared" si="100"/>
        <v>USA</v>
      </c>
      <c r="C6445" s="1" t="s">
        <v>9</v>
      </c>
    </row>
    <row r="6446" spans="1:3" x14ac:dyDescent="0.3">
      <c r="A6446" s="1" t="s">
        <v>10902</v>
      </c>
      <c r="B6446" s="1" t="str">
        <f t="shared" si="100"/>
        <v>USA</v>
      </c>
      <c r="C6446" s="1" t="s">
        <v>9</v>
      </c>
    </row>
    <row r="6447" spans="1:3" x14ac:dyDescent="0.3">
      <c r="A6447" s="1" t="s">
        <v>1630</v>
      </c>
      <c r="B6447" s="1" t="str">
        <f t="shared" si="100"/>
        <v>Kazakhstan</v>
      </c>
      <c r="C6447" s="1" t="s">
        <v>9</v>
      </c>
    </row>
    <row r="6448" spans="1:3" x14ac:dyDescent="0.3">
      <c r="A6448" s="1" t="s">
        <v>10955</v>
      </c>
      <c r="B6448" s="1" t="str">
        <f t="shared" si="100"/>
        <v>USA</v>
      </c>
      <c r="C6448" s="1" t="s">
        <v>9</v>
      </c>
    </row>
    <row r="6449" spans="1:3" x14ac:dyDescent="0.3">
      <c r="A6449" s="1" t="s">
        <v>671</v>
      </c>
      <c r="B6449" s="1" t="str">
        <f t="shared" si="100"/>
        <v>USA</v>
      </c>
      <c r="C6449" s="1" t="s">
        <v>257</v>
      </c>
    </row>
    <row r="6450" spans="1:3" x14ac:dyDescent="0.3">
      <c r="A6450" s="1" t="s">
        <v>12813</v>
      </c>
      <c r="B6450" s="1" t="str">
        <f t="shared" si="100"/>
        <v>Russia</v>
      </c>
      <c r="C6450" s="1" t="s">
        <v>257</v>
      </c>
    </row>
    <row r="6451" spans="1:3" x14ac:dyDescent="0.3">
      <c r="A6451" s="1" t="s">
        <v>1630</v>
      </c>
      <c r="B6451" s="1" t="str">
        <f t="shared" si="100"/>
        <v>Kazakhstan</v>
      </c>
      <c r="C6451" s="1" t="s">
        <v>9</v>
      </c>
    </row>
    <row r="6452" spans="1:3" x14ac:dyDescent="0.3">
      <c r="A6452" s="1" t="s">
        <v>12813</v>
      </c>
      <c r="B6452" s="1" t="str">
        <f t="shared" si="100"/>
        <v>Russia</v>
      </c>
      <c r="C6452" s="1" t="s">
        <v>9</v>
      </c>
    </row>
    <row r="6453" spans="1:3" x14ac:dyDescent="0.3">
      <c r="A6453" s="1" t="s">
        <v>11804</v>
      </c>
      <c r="B6453" s="1" t="str">
        <f t="shared" si="100"/>
        <v>USA</v>
      </c>
      <c r="C6453" s="1" t="s">
        <v>9</v>
      </c>
    </row>
    <row r="6454" spans="1:3" x14ac:dyDescent="0.3">
      <c r="A6454" s="1" t="s">
        <v>12305</v>
      </c>
      <c r="B6454" s="1" t="str">
        <f t="shared" si="100"/>
        <v>USA</v>
      </c>
      <c r="C6454" s="1" t="s">
        <v>9</v>
      </c>
    </row>
    <row r="6455" spans="1:3" x14ac:dyDescent="0.3">
      <c r="A6455" s="1" t="s">
        <v>671</v>
      </c>
      <c r="B6455" s="1" t="str">
        <f t="shared" si="100"/>
        <v>USA</v>
      </c>
      <c r="C6455" s="1" t="s">
        <v>9</v>
      </c>
    </row>
    <row r="6456" spans="1:3" x14ac:dyDescent="0.3">
      <c r="A6456" s="1" t="s">
        <v>3160</v>
      </c>
      <c r="B6456" s="1" t="str">
        <f t="shared" si="100"/>
        <v>USA</v>
      </c>
      <c r="C6456" s="1" t="s">
        <v>9</v>
      </c>
    </row>
    <row r="6457" spans="1:3" x14ac:dyDescent="0.3">
      <c r="A6457" s="1" t="s">
        <v>1630</v>
      </c>
      <c r="B6457" s="1" t="str">
        <f t="shared" si="100"/>
        <v>Kazakhstan</v>
      </c>
      <c r="C6457" s="1" t="s">
        <v>9</v>
      </c>
    </row>
    <row r="6458" spans="1:3" x14ac:dyDescent="0.3">
      <c r="A6458" s="1" t="s">
        <v>10902</v>
      </c>
      <c r="B6458" s="1" t="str">
        <f t="shared" si="100"/>
        <v>USA</v>
      </c>
      <c r="C6458" s="1" t="s">
        <v>257</v>
      </c>
    </row>
    <row r="6459" spans="1:3" x14ac:dyDescent="0.3">
      <c r="A6459" s="1" t="s">
        <v>5723</v>
      </c>
      <c r="B6459" s="1" t="str">
        <f t="shared" si="100"/>
        <v>USA</v>
      </c>
      <c r="C6459" s="1" t="s">
        <v>257</v>
      </c>
    </row>
    <row r="6460" spans="1:3" x14ac:dyDescent="0.3">
      <c r="A6460" s="1" t="s">
        <v>1630</v>
      </c>
      <c r="B6460" s="1" t="str">
        <f t="shared" si="100"/>
        <v>Kazakhstan</v>
      </c>
      <c r="C6460" s="1" t="s">
        <v>9</v>
      </c>
    </row>
    <row r="6461" spans="1:3" x14ac:dyDescent="0.3">
      <c r="A6461" s="1" t="s">
        <v>12813</v>
      </c>
      <c r="B6461" s="1" t="str">
        <f t="shared" si="100"/>
        <v>Russia</v>
      </c>
      <c r="C6461" s="1" t="s">
        <v>9</v>
      </c>
    </row>
    <row r="6462" spans="1:3" x14ac:dyDescent="0.3">
      <c r="A6462" s="1" t="s">
        <v>12813</v>
      </c>
      <c r="B6462" s="1" t="str">
        <f t="shared" si="100"/>
        <v>Russia</v>
      </c>
      <c r="C6462" s="1" t="s">
        <v>257</v>
      </c>
    </row>
    <row r="6463" spans="1:3" x14ac:dyDescent="0.3">
      <c r="A6463" s="1" t="s">
        <v>5723</v>
      </c>
      <c r="B6463" s="1" t="str">
        <f t="shared" si="100"/>
        <v>USA</v>
      </c>
      <c r="C6463" s="1" t="s">
        <v>257</v>
      </c>
    </row>
    <row r="6464" spans="1:3" x14ac:dyDescent="0.3">
      <c r="A6464" s="1" t="s">
        <v>3478</v>
      </c>
      <c r="B6464" s="1" t="str">
        <f t="shared" si="100"/>
        <v>USA</v>
      </c>
      <c r="C6464" s="1" t="s">
        <v>9</v>
      </c>
    </row>
    <row r="6465" spans="1:3" x14ac:dyDescent="0.3">
      <c r="A6465" s="1" t="s">
        <v>1630</v>
      </c>
      <c r="B6465" s="1" t="str">
        <f t="shared" si="100"/>
        <v>Kazakhstan</v>
      </c>
      <c r="C6465" s="1" t="s">
        <v>9</v>
      </c>
    </row>
    <row r="6466" spans="1:3" x14ac:dyDescent="0.3">
      <c r="A6466" s="1" t="s">
        <v>11804</v>
      </c>
      <c r="B6466" s="1" t="str">
        <f t="shared" ref="B6466:B6529" si="101">TRIM(MID(A6466, FIND("|", SUBSTITUTE(A6466, ",", "|", LEN(A6466) - LEN(SUBSTITUTE(A6466,",", "" )))) + 1, LEN(A6466)))</f>
        <v>USA</v>
      </c>
      <c r="C6466" s="1" t="s">
        <v>9</v>
      </c>
    </row>
    <row r="6467" spans="1:3" x14ac:dyDescent="0.3">
      <c r="A6467" s="1" t="s">
        <v>11779</v>
      </c>
      <c r="B6467" s="1" t="str">
        <f t="shared" si="101"/>
        <v>USA</v>
      </c>
      <c r="C6467" s="1" t="s">
        <v>9</v>
      </c>
    </row>
    <row r="6468" spans="1:3" x14ac:dyDescent="0.3">
      <c r="A6468" s="1" t="s">
        <v>1630</v>
      </c>
      <c r="B6468" s="1" t="str">
        <f t="shared" si="101"/>
        <v>Kazakhstan</v>
      </c>
      <c r="C6468" s="1" t="s">
        <v>9</v>
      </c>
    </row>
    <row r="6469" spans="1:3" x14ac:dyDescent="0.3">
      <c r="A6469" s="1" t="s">
        <v>10955</v>
      </c>
      <c r="B6469" s="1" t="str">
        <f t="shared" si="101"/>
        <v>USA</v>
      </c>
      <c r="C6469" s="1" t="s">
        <v>257</v>
      </c>
    </row>
    <row r="6470" spans="1:3" x14ac:dyDescent="0.3">
      <c r="A6470" s="1" t="s">
        <v>11804</v>
      </c>
      <c r="B6470" s="1" t="str">
        <f t="shared" si="101"/>
        <v>USA</v>
      </c>
      <c r="C6470" s="1" t="s">
        <v>257</v>
      </c>
    </row>
    <row r="6471" spans="1:3" x14ac:dyDescent="0.3">
      <c r="A6471" s="1" t="s">
        <v>5723</v>
      </c>
      <c r="B6471" s="1" t="str">
        <f t="shared" si="101"/>
        <v>USA</v>
      </c>
      <c r="C6471" s="1" t="s">
        <v>9</v>
      </c>
    </row>
    <row r="6472" spans="1:3" x14ac:dyDescent="0.3">
      <c r="A6472" s="1" t="s">
        <v>3160</v>
      </c>
      <c r="B6472" s="1" t="str">
        <f t="shared" si="101"/>
        <v>USA</v>
      </c>
      <c r="C6472" s="1" t="s">
        <v>9</v>
      </c>
    </row>
    <row r="6473" spans="1:3" x14ac:dyDescent="0.3">
      <c r="A6473" s="1" t="s">
        <v>1630</v>
      </c>
      <c r="B6473" s="1" t="str">
        <f t="shared" si="101"/>
        <v>Kazakhstan</v>
      </c>
      <c r="C6473" s="1" t="s">
        <v>257</v>
      </c>
    </row>
    <row r="6474" spans="1:3" x14ac:dyDescent="0.3">
      <c r="A6474" s="1" t="s">
        <v>11804</v>
      </c>
      <c r="B6474" s="1" t="str">
        <f t="shared" si="101"/>
        <v>USA</v>
      </c>
      <c r="C6474" s="1" t="s">
        <v>9</v>
      </c>
    </row>
    <row r="6475" spans="1:3" x14ac:dyDescent="0.3">
      <c r="A6475" s="1" t="s">
        <v>10902</v>
      </c>
      <c r="B6475" s="1" t="str">
        <f t="shared" si="101"/>
        <v>USA</v>
      </c>
      <c r="C6475" s="1" t="s">
        <v>9</v>
      </c>
    </row>
    <row r="6476" spans="1:3" x14ac:dyDescent="0.3">
      <c r="A6476" s="1" t="s">
        <v>1630</v>
      </c>
      <c r="B6476" s="1" t="str">
        <f t="shared" si="101"/>
        <v>Kazakhstan</v>
      </c>
      <c r="C6476" s="1" t="s">
        <v>257</v>
      </c>
    </row>
    <row r="6477" spans="1:3" x14ac:dyDescent="0.3">
      <c r="A6477" s="1" t="s">
        <v>1630</v>
      </c>
      <c r="B6477" s="1" t="str">
        <f t="shared" si="101"/>
        <v>Kazakhstan</v>
      </c>
      <c r="C6477" s="1" t="s">
        <v>9</v>
      </c>
    </row>
    <row r="6478" spans="1:3" x14ac:dyDescent="0.3">
      <c r="A6478" s="1" t="s">
        <v>5723</v>
      </c>
      <c r="B6478" s="1" t="str">
        <f t="shared" si="101"/>
        <v>USA</v>
      </c>
      <c r="C6478" s="1" t="s">
        <v>9</v>
      </c>
    </row>
    <row r="6479" spans="1:3" x14ac:dyDescent="0.3">
      <c r="A6479" s="1" t="s">
        <v>671</v>
      </c>
      <c r="B6479" s="1" t="str">
        <f t="shared" si="101"/>
        <v>USA</v>
      </c>
      <c r="C6479" s="1" t="s">
        <v>257</v>
      </c>
    </row>
    <row r="6480" spans="1:3" x14ac:dyDescent="0.3">
      <c r="A6480" s="1" t="s">
        <v>9094</v>
      </c>
      <c r="B6480" s="1" t="str">
        <f t="shared" si="101"/>
        <v>USA</v>
      </c>
      <c r="C6480" s="1" t="s">
        <v>9</v>
      </c>
    </row>
    <row r="6481" spans="1:3" x14ac:dyDescent="0.3">
      <c r="A6481" s="1" t="s">
        <v>11804</v>
      </c>
      <c r="B6481" s="1" t="str">
        <f t="shared" si="101"/>
        <v>USA</v>
      </c>
      <c r="C6481" s="1" t="s">
        <v>9</v>
      </c>
    </row>
    <row r="6482" spans="1:3" x14ac:dyDescent="0.3">
      <c r="A6482" s="1" t="s">
        <v>3478</v>
      </c>
      <c r="B6482" s="1" t="str">
        <f t="shared" si="101"/>
        <v>USA</v>
      </c>
      <c r="C6482" s="1" t="s">
        <v>9</v>
      </c>
    </row>
    <row r="6483" spans="1:3" x14ac:dyDescent="0.3">
      <c r="A6483" s="1" t="s">
        <v>10902</v>
      </c>
      <c r="B6483" s="1" t="str">
        <f t="shared" si="101"/>
        <v>USA</v>
      </c>
      <c r="C6483" s="1" t="s">
        <v>9</v>
      </c>
    </row>
    <row r="6484" spans="1:3" x14ac:dyDescent="0.3">
      <c r="A6484" s="1" t="s">
        <v>10902</v>
      </c>
      <c r="B6484" s="1" t="str">
        <f t="shared" si="101"/>
        <v>USA</v>
      </c>
      <c r="C6484" s="1" t="s">
        <v>9</v>
      </c>
    </row>
    <row r="6485" spans="1:3" x14ac:dyDescent="0.3">
      <c r="A6485" s="1" t="s">
        <v>10955</v>
      </c>
      <c r="B6485" s="1" t="str">
        <f t="shared" si="101"/>
        <v>USA</v>
      </c>
      <c r="C6485" s="1" t="s">
        <v>9</v>
      </c>
    </row>
    <row r="6486" spans="1:3" x14ac:dyDescent="0.3">
      <c r="A6486" s="1" t="s">
        <v>11779</v>
      </c>
      <c r="B6486" s="1" t="str">
        <f t="shared" si="101"/>
        <v>USA</v>
      </c>
      <c r="C6486" s="1" t="s">
        <v>9</v>
      </c>
    </row>
    <row r="6487" spans="1:3" x14ac:dyDescent="0.3">
      <c r="A6487" s="1" t="s">
        <v>5557</v>
      </c>
      <c r="B6487" s="1" t="str">
        <f t="shared" si="101"/>
        <v>USA</v>
      </c>
      <c r="C6487" s="1" t="s">
        <v>9</v>
      </c>
    </row>
    <row r="6488" spans="1:3" x14ac:dyDescent="0.3">
      <c r="A6488" s="1" t="s">
        <v>10955</v>
      </c>
      <c r="B6488" s="1" t="str">
        <f t="shared" si="101"/>
        <v>USA</v>
      </c>
      <c r="C6488" s="1" t="s">
        <v>9</v>
      </c>
    </row>
    <row r="6489" spans="1:3" x14ac:dyDescent="0.3">
      <c r="A6489" s="1" t="s">
        <v>1630</v>
      </c>
      <c r="B6489" s="1" t="str">
        <f t="shared" si="101"/>
        <v>Kazakhstan</v>
      </c>
      <c r="C6489" s="1" t="s">
        <v>257</v>
      </c>
    </row>
    <row r="6490" spans="1:3" x14ac:dyDescent="0.3">
      <c r="A6490" s="1" t="s">
        <v>1630</v>
      </c>
      <c r="B6490" s="1" t="str">
        <f t="shared" si="101"/>
        <v>Kazakhstan</v>
      </c>
      <c r="C6490" s="1" t="s">
        <v>9</v>
      </c>
    </row>
    <row r="6491" spans="1:3" x14ac:dyDescent="0.3">
      <c r="A6491" s="1" t="s">
        <v>3478</v>
      </c>
      <c r="B6491" s="1" t="str">
        <f t="shared" si="101"/>
        <v>USA</v>
      </c>
      <c r="C6491" s="1" t="s">
        <v>9</v>
      </c>
    </row>
    <row r="6492" spans="1:3" x14ac:dyDescent="0.3">
      <c r="A6492" s="1" t="s">
        <v>3160</v>
      </c>
      <c r="B6492" s="1" t="str">
        <f t="shared" si="101"/>
        <v>USA</v>
      </c>
      <c r="C6492" s="1" t="s">
        <v>9</v>
      </c>
    </row>
    <row r="6493" spans="1:3" x14ac:dyDescent="0.3">
      <c r="A6493" s="1" t="s">
        <v>114</v>
      </c>
      <c r="B6493" s="1" t="str">
        <f t="shared" si="101"/>
        <v>USA</v>
      </c>
      <c r="C6493" s="1" t="s">
        <v>9</v>
      </c>
    </row>
    <row r="6494" spans="1:3" x14ac:dyDescent="0.3">
      <c r="A6494" s="1" t="s">
        <v>12813</v>
      </c>
      <c r="B6494" s="1" t="str">
        <f t="shared" si="101"/>
        <v>Russia</v>
      </c>
      <c r="C6494" s="1" t="s">
        <v>257</v>
      </c>
    </row>
    <row r="6495" spans="1:3" x14ac:dyDescent="0.3">
      <c r="A6495" s="1" t="s">
        <v>1630</v>
      </c>
      <c r="B6495" s="1" t="str">
        <f t="shared" si="101"/>
        <v>Kazakhstan</v>
      </c>
      <c r="C6495" s="1" t="s">
        <v>257</v>
      </c>
    </row>
    <row r="6496" spans="1:3" x14ac:dyDescent="0.3">
      <c r="A6496" s="1" t="s">
        <v>12813</v>
      </c>
      <c r="B6496" s="1" t="str">
        <f t="shared" si="101"/>
        <v>Russia</v>
      </c>
      <c r="C6496" s="1" t="s">
        <v>9</v>
      </c>
    </row>
    <row r="6497" spans="1:3" x14ac:dyDescent="0.3">
      <c r="A6497" s="1" t="s">
        <v>12019</v>
      </c>
      <c r="B6497" s="1" t="str">
        <f t="shared" si="101"/>
        <v>USA</v>
      </c>
      <c r="C6497" s="1" t="s">
        <v>9</v>
      </c>
    </row>
    <row r="6498" spans="1:3" x14ac:dyDescent="0.3">
      <c r="A6498" s="1" t="s">
        <v>1630</v>
      </c>
      <c r="B6498" s="1" t="str">
        <f t="shared" si="101"/>
        <v>Kazakhstan</v>
      </c>
      <c r="C6498" s="1" t="s">
        <v>9</v>
      </c>
    </row>
    <row r="6499" spans="1:3" x14ac:dyDescent="0.3">
      <c r="A6499" s="1" t="s">
        <v>10955</v>
      </c>
      <c r="B6499" s="1" t="str">
        <f t="shared" si="101"/>
        <v>USA</v>
      </c>
      <c r="C6499" s="1" t="s">
        <v>9</v>
      </c>
    </row>
    <row r="6500" spans="1:3" x14ac:dyDescent="0.3">
      <c r="A6500" s="1" t="s">
        <v>12305</v>
      </c>
      <c r="B6500" s="1" t="str">
        <f t="shared" si="101"/>
        <v>USA</v>
      </c>
      <c r="C6500" s="1" t="s">
        <v>9</v>
      </c>
    </row>
    <row r="6501" spans="1:3" x14ac:dyDescent="0.3">
      <c r="A6501" s="1" t="s">
        <v>3160</v>
      </c>
      <c r="B6501" s="1" t="str">
        <f t="shared" si="101"/>
        <v>USA</v>
      </c>
      <c r="C6501" s="1" t="s">
        <v>9</v>
      </c>
    </row>
    <row r="6502" spans="1:3" x14ac:dyDescent="0.3">
      <c r="A6502" s="1" t="s">
        <v>114</v>
      </c>
      <c r="B6502" s="1" t="str">
        <f t="shared" si="101"/>
        <v>USA</v>
      </c>
      <c r="C6502" s="1" t="s">
        <v>9</v>
      </c>
    </row>
    <row r="6503" spans="1:3" x14ac:dyDescent="0.3">
      <c r="A6503" s="1" t="s">
        <v>10902</v>
      </c>
      <c r="B6503" s="1" t="str">
        <f t="shared" si="101"/>
        <v>USA</v>
      </c>
      <c r="C6503" s="1" t="s">
        <v>9</v>
      </c>
    </row>
    <row r="6504" spans="1:3" x14ac:dyDescent="0.3">
      <c r="A6504" s="1" t="s">
        <v>1630</v>
      </c>
      <c r="B6504" s="1" t="str">
        <f t="shared" si="101"/>
        <v>Kazakhstan</v>
      </c>
      <c r="C6504" s="1" t="s">
        <v>9</v>
      </c>
    </row>
    <row r="6505" spans="1:3" x14ac:dyDescent="0.3">
      <c r="A6505" s="1" t="s">
        <v>3478</v>
      </c>
      <c r="B6505" s="1" t="str">
        <f t="shared" si="101"/>
        <v>USA</v>
      </c>
      <c r="C6505" s="1" t="s">
        <v>9</v>
      </c>
    </row>
    <row r="6506" spans="1:3" x14ac:dyDescent="0.3">
      <c r="A6506" s="1" t="s">
        <v>10955</v>
      </c>
      <c r="B6506" s="1" t="str">
        <f t="shared" si="101"/>
        <v>USA</v>
      </c>
      <c r="C6506" s="1" t="s">
        <v>9</v>
      </c>
    </row>
    <row r="6507" spans="1:3" x14ac:dyDescent="0.3">
      <c r="A6507" s="1" t="s">
        <v>1630</v>
      </c>
      <c r="B6507" s="1" t="str">
        <f t="shared" si="101"/>
        <v>Kazakhstan</v>
      </c>
      <c r="C6507" s="1" t="s">
        <v>257</v>
      </c>
    </row>
    <row r="6508" spans="1:3" x14ac:dyDescent="0.3">
      <c r="A6508" s="1" t="s">
        <v>11804</v>
      </c>
      <c r="B6508" s="1" t="str">
        <f t="shared" si="101"/>
        <v>USA</v>
      </c>
      <c r="C6508" s="1" t="s">
        <v>9</v>
      </c>
    </row>
    <row r="6509" spans="1:3" x14ac:dyDescent="0.3">
      <c r="A6509" s="1" t="s">
        <v>1630</v>
      </c>
      <c r="B6509" s="1" t="str">
        <f t="shared" si="101"/>
        <v>Kazakhstan</v>
      </c>
      <c r="C6509" s="1" t="s">
        <v>257</v>
      </c>
    </row>
    <row r="6510" spans="1:3" x14ac:dyDescent="0.3">
      <c r="A6510" s="1" t="s">
        <v>114</v>
      </c>
      <c r="B6510" s="1" t="str">
        <f t="shared" si="101"/>
        <v>USA</v>
      </c>
      <c r="C6510" s="1" t="s">
        <v>9</v>
      </c>
    </row>
    <row r="6511" spans="1:3" x14ac:dyDescent="0.3">
      <c r="A6511" s="1" t="s">
        <v>12019</v>
      </c>
      <c r="B6511" s="1" t="str">
        <f t="shared" si="101"/>
        <v>USA</v>
      </c>
      <c r="C6511" s="1" t="s">
        <v>9</v>
      </c>
    </row>
    <row r="6512" spans="1:3" x14ac:dyDescent="0.3">
      <c r="A6512" s="1" t="s">
        <v>1630</v>
      </c>
      <c r="B6512" s="1" t="str">
        <f t="shared" si="101"/>
        <v>Kazakhstan</v>
      </c>
      <c r="C6512" s="1" t="s">
        <v>257</v>
      </c>
    </row>
    <row r="6513" spans="1:3" x14ac:dyDescent="0.3">
      <c r="A6513" s="1" t="s">
        <v>5723</v>
      </c>
      <c r="B6513" s="1" t="str">
        <f t="shared" si="101"/>
        <v>USA</v>
      </c>
      <c r="C6513" s="1" t="s">
        <v>9</v>
      </c>
    </row>
    <row r="6514" spans="1:3" x14ac:dyDescent="0.3">
      <c r="A6514" s="1" t="s">
        <v>12813</v>
      </c>
      <c r="B6514" s="1" t="str">
        <f t="shared" si="101"/>
        <v>Russia</v>
      </c>
      <c r="C6514" s="1" t="s">
        <v>9</v>
      </c>
    </row>
    <row r="6515" spans="1:3" x14ac:dyDescent="0.3">
      <c r="A6515" s="1" t="s">
        <v>1630</v>
      </c>
      <c r="B6515" s="1" t="str">
        <f t="shared" si="101"/>
        <v>Kazakhstan</v>
      </c>
      <c r="C6515" s="1" t="s">
        <v>9</v>
      </c>
    </row>
    <row r="6516" spans="1:3" x14ac:dyDescent="0.3">
      <c r="A6516" s="1" t="s">
        <v>1630</v>
      </c>
      <c r="B6516" s="1" t="str">
        <f t="shared" si="101"/>
        <v>Kazakhstan</v>
      </c>
      <c r="C6516" s="1" t="s">
        <v>9</v>
      </c>
    </row>
    <row r="6517" spans="1:3" x14ac:dyDescent="0.3">
      <c r="A6517" s="1" t="s">
        <v>5557</v>
      </c>
      <c r="B6517" s="1" t="str">
        <f t="shared" si="101"/>
        <v>USA</v>
      </c>
      <c r="C6517" s="1" t="s">
        <v>9</v>
      </c>
    </row>
    <row r="6518" spans="1:3" x14ac:dyDescent="0.3">
      <c r="A6518" s="1" t="s">
        <v>10902</v>
      </c>
      <c r="B6518" s="1" t="str">
        <f t="shared" si="101"/>
        <v>USA</v>
      </c>
      <c r="C6518" s="1" t="s">
        <v>9</v>
      </c>
    </row>
    <row r="6519" spans="1:3" x14ac:dyDescent="0.3">
      <c r="A6519" s="1" t="s">
        <v>1630</v>
      </c>
      <c r="B6519" s="1" t="str">
        <f t="shared" si="101"/>
        <v>Kazakhstan</v>
      </c>
      <c r="C6519" s="1" t="s">
        <v>9</v>
      </c>
    </row>
    <row r="6520" spans="1:3" x14ac:dyDescent="0.3">
      <c r="A6520" s="1" t="s">
        <v>10955</v>
      </c>
      <c r="B6520" s="1" t="str">
        <f t="shared" si="101"/>
        <v>USA</v>
      </c>
      <c r="C6520" s="1" t="s">
        <v>9</v>
      </c>
    </row>
    <row r="6521" spans="1:3" x14ac:dyDescent="0.3">
      <c r="A6521" s="1" t="s">
        <v>12019</v>
      </c>
      <c r="B6521" s="1" t="str">
        <f t="shared" si="101"/>
        <v>USA</v>
      </c>
      <c r="C6521" s="1" t="s">
        <v>257</v>
      </c>
    </row>
    <row r="6522" spans="1:3" x14ac:dyDescent="0.3">
      <c r="A6522" s="1" t="s">
        <v>11804</v>
      </c>
      <c r="B6522" s="1" t="str">
        <f t="shared" si="101"/>
        <v>USA</v>
      </c>
      <c r="C6522" s="1" t="s">
        <v>9</v>
      </c>
    </row>
    <row r="6523" spans="1:3" x14ac:dyDescent="0.3">
      <c r="A6523" s="1" t="s">
        <v>5557</v>
      </c>
      <c r="B6523" s="1" t="str">
        <f t="shared" si="101"/>
        <v>USA</v>
      </c>
      <c r="C6523" s="1" t="s">
        <v>9</v>
      </c>
    </row>
    <row r="6524" spans="1:3" x14ac:dyDescent="0.3">
      <c r="A6524" s="1" t="s">
        <v>3160</v>
      </c>
      <c r="B6524" s="1" t="str">
        <f t="shared" si="101"/>
        <v>USA</v>
      </c>
      <c r="C6524" s="1" t="s">
        <v>9</v>
      </c>
    </row>
    <row r="6525" spans="1:3" x14ac:dyDescent="0.3">
      <c r="A6525" s="1" t="s">
        <v>12813</v>
      </c>
      <c r="B6525" s="1" t="str">
        <f t="shared" si="101"/>
        <v>Russia</v>
      </c>
      <c r="C6525" s="1" t="s">
        <v>9</v>
      </c>
    </row>
    <row r="6526" spans="1:3" x14ac:dyDescent="0.3">
      <c r="A6526" s="1" t="s">
        <v>10902</v>
      </c>
      <c r="B6526" s="1" t="str">
        <f t="shared" si="101"/>
        <v>USA</v>
      </c>
      <c r="C6526" s="1" t="s">
        <v>9</v>
      </c>
    </row>
    <row r="6527" spans="1:3" x14ac:dyDescent="0.3">
      <c r="A6527" s="1" t="s">
        <v>10955</v>
      </c>
      <c r="B6527" s="1" t="str">
        <f t="shared" si="101"/>
        <v>USA</v>
      </c>
      <c r="C6527" s="1" t="s">
        <v>9</v>
      </c>
    </row>
    <row r="6528" spans="1:3" x14ac:dyDescent="0.3">
      <c r="A6528" s="1" t="s">
        <v>3478</v>
      </c>
      <c r="B6528" s="1" t="str">
        <f t="shared" si="101"/>
        <v>USA</v>
      </c>
      <c r="C6528" s="1" t="s">
        <v>9</v>
      </c>
    </row>
    <row r="6529" spans="1:3" x14ac:dyDescent="0.3">
      <c r="A6529" s="1" t="s">
        <v>11804</v>
      </c>
      <c r="B6529" s="1" t="str">
        <f t="shared" si="101"/>
        <v>USA</v>
      </c>
      <c r="C6529" s="1" t="s">
        <v>9</v>
      </c>
    </row>
    <row r="6530" spans="1:3" x14ac:dyDescent="0.3">
      <c r="A6530" s="1" t="s">
        <v>5557</v>
      </c>
      <c r="B6530" s="1" t="str">
        <f t="shared" ref="B6530:B6593" si="102">TRIM(MID(A6530, FIND("|", SUBSTITUTE(A6530, ",", "|", LEN(A6530) - LEN(SUBSTITUTE(A6530,",", "" )))) + 1, LEN(A6530)))</f>
        <v>USA</v>
      </c>
      <c r="C6530" s="1" t="s">
        <v>9</v>
      </c>
    </row>
    <row r="6531" spans="1:3" x14ac:dyDescent="0.3">
      <c r="A6531" s="1" t="s">
        <v>10955</v>
      </c>
      <c r="B6531" s="1" t="str">
        <f t="shared" si="102"/>
        <v>USA</v>
      </c>
      <c r="C6531" s="1" t="s">
        <v>9</v>
      </c>
    </row>
    <row r="6532" spans="1:3" x14ac:dyDescent="0.3">
      <c r="A6532" s="1" t="s">
        <v>1630</v>
      </c>
      <c r="B6532" s="1" t="str">
        <f t="shared" si="102"/>
        <v>Kazakhstan</v>
      </c>
      <c r="C6532" s="1" t="s">
        <v>257</v>
      </c>
    </row>
    <row r="6533" spans="1:3" x14ac:dyDescent="0.3">
      <c r="A6533" s="1" t="s">
        <v>10902</v>
      </c>
      <c r="B6533" s="1" t="str">
        <f t="shared" si="102"/>
        <v>USA</v>
      </c>
      <c r="C6533" s="1" t="s">
        <v>9</v>
      </c>
    </row>
    <row r="6534" spans="1:3" x14ac:dyDescent="0.3">
      <c r="A6534" s="1" t="s">
        <v>12813</v>
      </c>
      <c r="B6534" s="1" t="str">
        <f t="shared" si="102"/>
        <v>Russia</v>
      </c>
      <c r="C6534" s="1" t="s">
        <v>9</v>
      </c>
    </row>
    <row r="6535" spans="1:3" x14ac:dyDescent="0.3">
      <c r="A6535" s="1" t="s">
        <v>12305</v>
      </c>
      <c r="B6535" s="1" t="str">
        <f t="shared" si="102"/>
        <v>USA</v>
      </c>
      <c r="C6535" s="1" t="s">
        <v>9</v>
      </c>
    </row>
    <row r="6536" spans="1:3" x14ac:dyDescent="0.3">
      <c r="A6536" s="1" t="s">
        <v>5723</v>
      </c>
      <c r="B6536" s="1" t="str">
        <f t="shared" si="102"/>
        <v>USA</v>
      </c>
      <c r="C6536" s="1" t="s">
        <v>257</v>
      </c>
    </row>
    <row r="6537" spans="1:3" x14ac:dyDescent="0.3">
      <c r="A6537" s="1" t="s">
        <v>11804</v>
      </c>
      <c r="B6537" s="1" t="str">
        <f t="shared" si="102"/>
        <v>USA</v>
      </c>
      <c r="C6537" s="1" t="s">
        <v>9</v>
      </c>
    </row>
    <row r="6538" spans="1:3" x14ac:dyDescent="0.3">
      <c r="A6538" s="1" t="s">
        <v>3160</v>
      </c>
      <c r="B6538" s="1" t="str">
        <f t="shared" si="102"/>
        <v>USA</v>
      </c>
      <c r="C6538" s="1" t="s">
        <v>257</v>
      </c>
    </row>
    <row r="6539" spans="1:3" x14ac:dyDescent="0.3">
      <c r="A6539" s="1" t="s">
        <v>4149</v>
      </c>
      <c r="B6539" s="1" t="str">
        <f t="shared" si="102"/>
        <v>USA</v>
      </c>
      <c r="C6539" s="1" t="s">
        <v>257</v>
      </c>
    </row>
    <row r="6540" spans="1:3" x14ac:dyDescent="0.3">
      <c r="A6540" s="1" t="s">
        <v>10955</v>
      </c>
      <c r="B6540" s="1" t="str">
        <f t="shared" si="102"/>
        <v>USA</v>
      </c>
      <c r="C6540" s="1" t="s">
        <v>9</v>
      </c>
    </row>
    <row r="6541" spans="1:3" x14ac:dyDescent="0.3">
      <c r="A6541" s="1" t="s">
        <v>5557</v>
      </c>
      <c r="B6541" s="1" t="str">
        <f t="shared" si="102"/>
        <v>USA</v>
      </c>
      <c r="C6541" s="1" t="s">
        <v>9</v>
      </c>
    </row>
    <row r="6542" spans="1:3" x14ac:dyDescent="0.3">
      <c r="A6542" s="1" t="s">
        <v>3478</v>
      </c>
      <c r="B6542" s="1" t="str">
        <f t="shared" si="102"/>
        <v>USA</v>
      </c>
      <c r="C6542" s="1" t="s">
        <v>9</v>
      </c>
    </row>
    <row r="6543" spans="1:3" x14ac:dyDescent="0.3">
      <c r="A6543" s="1" t="s">
        <v>9094</v>
      </c>
      <c r="B6543" s="1" t="str">
        <f t="shared" si="102"/>
        <v>USA</v>
      </c>
      <c r="C6543" s="1" t="s">
        <v>257</v>
      </c>
    </row>
    <row r="6544" spans="1:3" x14ac:dyDescent="0.3">
      <c r="A6544" s="1" t="s">
        <v>1630</v>
      </c>
      <c r="B6544" s="1" t="str">
        <f t="shared" si="102"/>
        <v>Kazakhstan</v>
      </c>
      <c r="C6544" s="1" t="s">
        <v>9</v>
      </c>
    </row>
    <row r="6545" spans="1:3" x14ac:dyDescent="0.3">
      <c r="A6545" s="1" t="s">
        <v>11779</v>
      </c>
      <c r="B6545" s="1" t="str">
        <f t="shared" si="102"/>
        <v>USA</v>
      </c>
      <c r="C6545" s="1" t="s">
        <v>9</v>
      </c>
    </row>
    <row r="6546" spans="1:3" x14ac:dyDescent="0.3">
      <c r="A6546" s="1" t="s">
        <v>12813</v>
      </c>
      <c r="B6546" s="1" t="str">
        <f t="shared" si="102"/>
        <v>Russia</v>
      </c>
      <c r="C6546" s="1" t="s">
        <v>9</v>
      </c>
    </row>
    <row r="6547" spans="1:3" x14ac:dyDescent="0.3">
      <c r="A6547" s="1" t="s">
        <v>12019</v>
      </c>
      <c r="B6547" s="1" t="str">
        <f t="shared" si="102"/>
        <v>USA</v>
      </c>
      <c r="C6547" s="1" t="s">
        <v>9</v>
      </c>
    </row>
    <row r="6548" spans="1:3" x14ac:dyDescent="0.3">
      <c r="A6548" s="1" t="s">
        <v>11804</v>
      </c>
      <c r="B6548" s="1" t="str">
        <f t="shared" si="102"/>
        <v>USA</v>
      </c>
      <c r="C6548" s="1" t="s">
        <v>9</v>
      </c>
    </row>
    <row r="6549" spans="1:3" x14ac:dyDescent="0.3">
      <c r="A6549" s="1" t="s">
        <v>671</v>
      </c>
      <c r="B6549" s="1" t="str">
        <f t="shared" si="102"/>
        <v>USA</v>
      </c>
      <c r="C6549" s="1" t="s">
        <v>9</v>
      </c>
    </row>
    <row r="6550" spans="1:3" x14ac:dyDescent="0.3">
      <c r="A6550" s="1" t="s">
        <v>12813</v>
      </c>
      <c r="B6550" s="1" t="str">
        <f t="shared" si="102"/>
        <v>Russia</v>
      </c>
      <c r="C6550" s="1" t="s">
        <v>9</v>
      </c>
    </row>
    <row r="6551" spans="1:3" x14ac:dyDescent="0.3">
      <c r="A6551" s="1" t="s">
        <v>12813</v>
      </c>
      <c r="B6551" s="1" t="str">
        <f t="shared" si="102"/>
        <v>Russia</v>
      </c>
      <c r="C6551" s="1" t="s">
        <v>9</v>
      </c>
    </row>
    <row r="6552" spans="1:3" x14ac:dyDescent="0.3">
      <c r="A6552" s="1" t="s">
        <v>671</v>
      </c>
      <c r="B6552" s="1" t="str">
        <f t="shared" si="102"/>
        <v>USA</v>
      </c>
      <c r="C6552" s="1" t="s">
        <v>9</v>
      </c>
    </row>
    <row r="6553" spans="1:3" x14ac:dyDescent="0.3">
      <c r="A6553" s="1" t="s">
        <v>3478</v>
      </c>
      <c r="B6553" s="1" t="str">
        <f t="shared" si="102"/>
        <v>USA</v>
      </c>
      <c r="C6553" s="1" t="s">
        <v>9</v>
      </c>
    </row>
    <row r="6554" spans="1:3" x14ac:dyDescent="0.3">
      <c r="A6554" s="1" t="s">
        <v>10955</v>
      </c>
      <c r="B6554" s="1" t="str">
        <f t="shared" si="102"/>
        <v>USA</v>
      </c>
      <c r="C6554" s="1" t="s">
        <v>9</v>
      </c>
    </row>
    <row r="6555" spans="1:3" x14ac:dyDescent="0.3">
      <c r="A6555" s="1" t="s">
        <v>11804</v>
      </c>
      <c r="B6555" s="1" t="str">
        <f t="shared" si="102"/>
        <v>USA</v>
      </c>
      <c r="C6555" s="1" t="s">
        <v>117</v>
      </c>
    </row>
    <row r="6556" spans="1:3" x14ac:dyDescent="0.3">
      <c r="A6556" s="1" t="s">
        <v>12305</v>
      </c>
      <c r="B6556" s="1" t="str">
        <f t="shared" si="102"/>
        <v>USA</v>
      </c>
      <c r="C6556" s="1" t="s">
        <v>9</v>
      </c>
    </row>
    <row r="6557" spans="1:3" x14ac:dyDescent="0.3">
      <c r="A6557" s="1" t="s">
        <v>3478</v>
      </c>
      <c r="B6557" s="1" t="str">
        <f t="shared" si="102"/>
        <v>USA</v>
      </c>
      <c r="C6557" s="1" t="s">
        <v>9</v>
      </c>
    </row>
    <row r="6558" spans="1:3" x14ac:dyDescent="0.3">
      <c r="A6558" s="1" t="s">
        <v>12019</v>
      </c>
      <c r="B6558" s="1" t="str">
        <f t="shared" si="102"/>
        <v>USA</v>
      </c>
      <c r="C6558" s="1" t="s">
        <v>117</v>
      </c>
    </row>
    <row r="6559" spans="1:3" x14ac:dyDescent="0.3">
      <c r="A6559" s="1" t="s">
        <v>3160</v>
      </c>
      <c r="B6559" s="1" t="str">
        <f t="shared" si="102"/>
        <v>USA</v>
      </c>
      <c r="C6559" s="1" t="s">
        <v>257</v>
      </c>
    </row>
    <row r="6560" spans="1:3" x14ac:dyDescent="0.3">
      <c r="A6560" s="1" t="s">
        <v>10955</v>
      </c>
      <c r="B6560" s="1" t="str">
        <f t="shared" si="102"/>
        <v>USA</v>
      </c>
      <c r="C6560" s="1" t="s">
        <v>257</v>
      </c>
    </row>
    <row r="6561" spans="1:3" x14ac:dyDescent="0.3">
      <c r="A6561" s="1" t="s">
        <v>671</v>
      </c>
      <c r="B6561" s="1" t="str">
        <f t="shared" si="102"/>
        <v>USA</v>
      </c>
      <c r="C6561" s="1" t="s">
        <v>117</v>
      </c>
    </row>
    <row r="6562" spans="1:3" x14ac:dyDescent="0.3">
      <c r="A6562" s="1" t="s">
        <v>12813</v>
      </c>
      <c r="B6562" s="1" t="str">
        <f t="shared" si="102"/>
        <v>Russia</v>
      </c>
      <c r="C6562" s="1" t="s">
        <v>257</v>
      </c>
    </row>
    <row r="6563" spans="1:3" x14ac:dyDescent="0.3">
      <c r="A6563" s="1" t="s">
        <v>10955</v>
      </c>
      <c r="B6563" s="1" t="str">
        <f t="shared" si="102"/>
        <v>USA</v>
      </c>
      <c r="C6563" s="1" t="s">
        <v>9</v>
      </c>
    </row>
    <row r="6564" spans="1:3" x14ac:dyDescent="0.3">
      <c r="A6564" s="1" t="s">
        <v>1630</v>
      </c>
      <c r="B6564" s="1" t="str">
        <f t="shared" si="102"/>
        <v>Kazakhstan</v>
      </c>
      <c r="C6564" s="1" t="s">
        <v>257</v>
      </c>
    </row>
    <row r="6565" spans="1:3" x14ac:dyDescent="0.3">
      <c r="A6565" s="1" t="s">
        <v>12305</v>
      </c>
      <c r="B6565" s="1" t="str">
        <f t="shared" si="102"/>
        <v>USA</v>
      </c>
      <c r="C6565" s="1" t="s">
        <v>9</v>
      </c>
    </row>
    <row r="6566" spans="1:3" x14ac:dyDescent="0.3">
      <c r="A6566" s="1" t="s">
        <v>5557</v>
      </c>
      <c r="B6566" s="1" t="str">
        <f t="shared" si="102"/>
        <v>USA</v>
      </c>
      <c r="C6566" s="1" t="s">
        <v>257</v>
      </c>
    </row>
    <row r="6567" spans="1:3" x14ac:dyDescent="0.3">
      <c r="A6567" s="1" t="s">
        <v>12019</v>
      </c>
      <c r="B6567" s="1" t="str">
        <f t="shared" si="102"/>
        <v>USA</v>
      </c>
      <c r="C6567" s="1" t="s">
        <v>257</v>
      </c>
    </row>
    <row r="6568" spans="1:3" x14ac:dyDescent="0.3">
      <c r="A6568" s="1" t="s">
        <v>3160</v>
      </c>
      <c r="B6568" s="1" t="str">
        <f t="shared" si="102"/>
        <v>USA</v>
      </c>
      <c r="C6568" s="1" t="s">
        <v>9</v>
      </c>
    </row>
    <row r="6569" spans="1:3" x14ac:dyDescent="0.3">
      <c r="A6569" s="1" t="s">
        <v>10955</v>
      </c>
      <c r="B6569" s="1" t="str">
        <f t="shared" si="102"/>
        <v>USA</v>
      </c>
      <c r="C6569" s="1" t="s">
        <v>9</v>
      </c>
    </row>
    <row r="6570" spans="1:3" x14ac:dyDescent="0.3">
      <c r="A6570" s="1" t="s">
        <v>10902</v>
      </c>
      <c r="B6570" s="1" t="str">
        <f t="shared" si="102"/>
        <v>USA</v>
      </c>
      <c r="C6570" s="1" t="s">
        <v>257</v>
      </c>
    </row>
    <row r="6571" spans="1:3" x14ac:dyDescent="0.3">
      <c r="A6571" s="1" t="s">
        <v>13326</v>
      </c>
      <c r="B6571" s="1" t="str">
        <f t="shared" si="102"/>
        <v>USA</v>
      </c>
      <c r="C6571" s="1" t="s">
        <v>257</v>
      </c>
    </row>
    <row r="6572" spans="1:3" x14ac:dyDescent="0.3">
      <c r="A6572" s="1" t="s">
        <v>12813</v>
      </c>
      <c r="B6572" s="1" t="str">
        <f t="shared" si="102"/>
        <v>Russia</v>
      </c>
      <c r="C6572" s="1" t="s">
        <v>257</v>
      </c>
    </row>
    <row r="6573" spans="1:3" x14ac:dyDescent="0.3">
      <c r="A6573" s="1" t="s">
        <v>11779</v>
      </c>
      <c r="B6573" s="1" t="str">
        <f t="shared" si="102"/>
        <v>USA</v>
      </c>
      <c r="C6573" s="1" t="s">
        <v>9</v>
      </c>
    </row>
    <row r="6574" spans="1:3" x14ac:dyDescent="0.3">
      <c r="A6574" s="1" t="s">
        <v>11804</v>
      </c>
      <c r="B6574" s="1" t="str">
        <f t="shared" si="102"/>
        <v>USA</v>
      </c>
      <c r="C6574" s="1" t="s">
        <v>257</v>
      </c>
    </row>
    <row r="6575" spans="1:3" x14ac:dyDescent="0.3">
      <c r="A6575" s="1" t="s">
        <v>671</v>
      </c>
      <c r="B6575" s="1" t="str">
        <f t="shared" si="102"/>
        <v>USA</v>
      </c>
      <c r="C6575" s="1" t="s">
        <v>117</v>
      </c>
    </row>
    <row r="6576" spans="1:3" x14ac:dyDescent="0.3">
      <c r="A6576" s="1" t="s">
        <v>10955</v>
      </c>
      <c r="B6576" s="1" t="str">
        <f t="shared" si="102"/>
        <v>USA</v>
      </c>
      <c r="C6576" s="1" t="s">
        <v>9</v>
      </c>
    </row>
    <row r="6577" spans="1:3" x14ac:dyDescent="0.3">
      <c r="A6577" s="1" t="s">
        <v>10902</v>
      </c>
      <c r="B6577" s="1" t="str">
        <f t="shared" si="102"/>
        <v>USA</v>
      </c>
      <c r="C6577" s="1" t="s">
        <v>9</v>
      </c>
    </row>
    <row r="6578" spans="1:3" x14ac:dyDescent="0.3">
      <c r="A6578" s="1" t="s">
        <v>12305</v>
      </c>
      <c r="B6578" s="1" t="str">
        <f t="shared" si="102"/>
        <v>USA</v>
      </c>
      <c r="C6578" s="1" t="s">
        <v>9</v>
      </c>
    </row>
    <row r="6579" spans="1:3" x14ac:dyDescent="0.3">
      <c r="A6579" s="1" t="s">
        <v>11804</v>
      </c>
      <c r="B6579" s="1" t="str">
        <f t="shared" si="102"/>
        <v>USA</v>
      </c>
      <c r="C6579" s="1" t="s">
        <v>9</v>
      </c>
    </row>
    <row r="6580" spans="1:3" x14ac:dyDescent="0.3">
      <c r="A6580" s="1" t="s">
        <v>5557</v>
      </c>
      <c r="B6580" s="1" t="str">
        <f t="shared" si="102"/>
        <v>USA</v>
      </c>
      <c r="C6580" s="1" t="s">
        <v>257</v>
      </c>
    </row>
    <row r="6581" spans="1:3" x14ac:dyDescent="0.3">
      <c r="A6581" s="1" t="s">
        <v>10955</v>
      </c>
      <c r="B6581" s="1" t="str">
        <f t="shared" si="102"/>
        <v>USA</v>
      </c>
      <c r="C6581" s="1" t="s">
        <v>9</v>
      </c>
    </row>
    <row r="6582" spans="1:3" x14ac:dyDescent="0.3">
      <c r="A6582" s="1" t="s">
        <v>9094</v>
      </c>
      <c r="B6582" s="1" t="str">
        <f t="shared" si="102"/>
        <v>USA</v>
      </c>
      <c r="C6582" s="1" t="s">
        <v>117</v>
      </c>
    </row>
    <row r="6583" spans="1:3" x14ac:dyDescent="0.3">
      <c r="A6583" s="1" t="s">
        <v>12019</v>
      </c>
      <c r="B6583" s="1" t="str">
        <f t="shared" si="102"/>
        <v>USA</v>
      </c>
      <c r="C6583" s="1" t="s">
        <v>257</v>
      </c>
    </row>
    <row r="6584" spans="1:3" x14ac:dyDescent="0.3">
      <c r="A6584" s="1" t="s">
        <v>3478</v>
      </c>
      <c r="B6584" s="1" t="str">
        <f t="shared" si="102"/>
        <v>USA</v>
      </c>
      <c r="C6584" s="1" t="s">
        <v>9</v>
      </c>
    </row>
    <row r="6585" spans="1:3" x14ac:dyDescent="0.3">
      <c r="A6585" s="1" t="s">
        <v>1630</v>
      </c>
      <c r="B6585" s="1" t="str">
        <f t="shared" si="102"/>
        <v>Kazakhstan</v>
      </c>
      <c r="C6585" s="1" t="s">
        <v>9</v>
      </c>
    </row>
    <row r="6586" spans="1:3" x14ac:dyDescent="0.3">
      <c r="A6586" s="1" t="s">
        <v>10902</v>
      </c>
      <c r="B6586" s="1" t="str">
        <f t="shared" si="102"/>
        <v>USA</v>
      </c>
      <c r="C6586" s="1" t="s">
        <v>257</v>
      </c>
    </row>
    <row r="6587" spans="1:3" x14ac:dyDescent="0.3">
      <c r="A6587" s="1" t="s">
        <v>10955</v>
      </c>
      <c r="B6587" s="1" t="str">
        <f t="shared" si="102"/>
        <v>USA</v>
      </c>
      <c r="C6587" s="1" t="s">
        <v>257</v>
      </c>
    </row>
    <row r="6588" spans="1:3" x14ac:dyDescent="0.3">
      <c r="A6588" s="1" t="s">
        <v>13361</v>
      </c>
      <c r="B6588" s="1" t="str">
        <f t="shared" si="102"/>
        <v>USA</v>
      </c>
      <c r="C6588" s="1" t="s">
        <v>9</v>
      </c>
    </row>
    <row r="6589" spans="1:3" x14ac:dyDescent="0.3">
      <c r="A6589" s="1" t="s">
        <v>671</v>
      </c>
      <c r="B6589" s="1" t="str">
        <f t="shared" si="102"/>
        <v>USA</v>
      </c>
      <c r="C6589" s="1" t="s">
        <v>9</v>
      </c>
    </row>
    <row r="6590" spans="1:3" x14ac:dyDescent="0.3">
      <c r="A6590" s="1" t="s">
        <v>3478</v>
      </c>
      <c r="B6590" s="1" t="str">
        <f t="shared" si="102"/>
        <v>USA</v>
      </c>
      <c r="C6590" s="1" t="s">
        <v>9</v>
      </c>
    </row>
    <row r="6591" spans="1:3" x14ac:dyDescent="0.3">
      <c r="A6591" s="1" t="s">
        <v>11804</v>
      </c>
      <c r="B6591" s="1" t="str">
        <f t="shared" si="102"/>
        <v>USA</v>
      </c>
      <c r="C6591" s="1" t="s">
        <v>9</v>
      </c>
    </row>
    <row r="6592" spans="1:3" x14ac:dyDescent="0.3">
      <c r="A6592" s="1" t="s">
        <v>9094</v>
      </c>
      <c r="B6592" s="1" t="str">
        <f t="shared" si="102"/>
        <v>USA</v>
      </c>
      <c r="C6592" s="1" t="s">
        <v>257</v>
      </c>
    </row>
    <row r="6593" spans="1:3" x14ac:dyDescent="0.3">
      <c r="A6593" s="1" t="s">
        <v>3160</v>
      </c>
      <c r="B6593" s="1" t="str">
        <f t="shared" si="102"/>
        <v>USA</v>
      </c>
      <c r="C6593" s="1" t="s">
        <v>9</v>
      </c>
    </row>
    <row r="6594" spans="1:3" x14ac:dyDescent="0.3">
      <c r="A6594" s="1" t="s">
        <v>10902</v>
      </c>
      <c r="B6594" s="1" t="str">
        <f t="shared" ref="B6594:B6657" si="103">TRIM(MID(A6594, FIND("|", SUBSTITUTE(A6594, ",", "|", LEN(A6594) - LEN(SUBSTITUTE(A6594,",", "" )))) + 1, LEN(A6594)))</f>
        <v>USA</v>
      </c>
      <c r="C6594" s="1" t="s">
        <v>9</v>
      </c>
    </row>
    <row r="6595" spans="1:3" x14ac:dyDescent="0.3">
      <c r="A6595" s="1" t="s">
        <v>10955</v>
      </c>
      <c r="B6595" s="1" t="str">
        <f t="shared" si="103"/>
        <v>USA</v>
      </c>
      <c r="C6595" s="1" t="s">
        <v>257</v>
      </c>
    </row>
    <row r="6596" spans="1:3" x14ac:dyDescent="0.3">
      <c r="A6596" s="1" t="s">
        <v>13378</v>
      </c>
      <c r="B6596" s="1" t="str">
        <f t="shared" si="103"/>
        <v>USA</v>
      </c>
      <c r="C6596" s="1" t="s">
        <v>257</v>
      </c>
    </row>
    <row r="6597" spans="1:3" x14ac:dyDescent="0.3">
      <c r="A6597" s="1" t="s">
        <v>13361</v>
      </c>
      <c r="B6597" s="1" t="str">
        <f t="shared" si="103"/>
        <v>USA</v>
      </c>
      <c r="C6597" s="1" t="s">
        <v>9</v>
      </c>
    </row>
    <row r="6598" spans="1:3" x14ac:dyDescent="0.3">
      <c r="A6598" s="1" t="s">
        <v>13378</v>
      </c>
      <c r="B6598" s="1" t="str">
        <f t="shared" si="103"/>
        <v>USA</v>
      </c>
      <c r="C6598" s="1" t="s">
        <v>9</v>
      </c>
    </row>
    <row r="6599" spans="1:3" x14ac:dyDescent="0.3">
      <c r="A6599" s="1" t="s">
        <v>12305</v>
      </c>
      <c r="B6599" s="1" t="str">
        <f t="shared" si="103"/>
        <v>USA</v>
      </c>
      <c r="C6599" s="1" t="s">
        <v>257</v>
      </c>
    </row>
    <row r="6600" spans="1:3" x14ac:dyDescent="0.3">
      <c r="A6600" s="1" t="s">
        <v>1630</v>
      </c>
      <c r="B6600" s="1" t="str">
        <f t="shared" si="103"/>
        <v>Kazakhstan</v>
      </c>
      <c r="C6600" s="1" t="s">
        <v>9</v>
      </c>
    </row>
    <row r="6601" spans="1:3" x14ac:dyDescent="0.3">
      <c r="A6601" s="1" t="s">
        <v>11804</v>
      </c>
      <c r="B6601" s="1" t="str">
        <f t="shared" si="103"/>
        <v>USA</v>
      </c>
      <c r="C6601" s="1" t="s">
        <v>9</v>
      </c>
    </row>
    <row r="6602" spans="1:3" x14ac:dyDescent="0.3">
      <c r="A6602" s="1" t="s">
        <v>10955</v>
      </c>
      <c r="B6602" s="1" t="str">
        <f t="shared" si="103"/>
        <v>USA</v>
      </c>
      <c r="C6602" s="1" t="s">
        <v>257</v>
      </c>
    </row>
    <row r="6603" spans="1:3" x14ac:dyDescent="0.3">
      <c r="A6603" s="1" t="s">
        <v>3478</v>
      </c>
      <c r="B6603" s="1" t="str">
        <f t="shared" si="103"/>
        <v>USA</v>
      </c>
      <c r="C6603" s="1" t="s">
        <v>9</v>
      </c>
    </row>
    <row r="6604" spans="1:3" x14ac:dyDescent="0.3">
      <c r="A6604" s="1" t="s">
        <v>1630</v>
      </c>
      <c r="B6604" s="1" t="str">
        <f t="shared" si="103"/>
        <v>Kazakhstan</v>
      </c>
      <c r="C6604" s="1" t="s">
        <v>9</v>
      </c>
    </row>
    <row r="6605" spans="1:3" x14ac:dyDescent="0.3">
      <c r="A6605" s="1" t="s">
        <v>13361</v>
      </c>
      <c r="B6605" s="1" t="str">
        <f t="shared" si="103"/>
        <v>USA</v>
      </c>
      <c r="C6605" s="1" t="s">
        <v>9</v>
      </c>
    </row>
    <row r="6606" spans="1:3" x14ac:dyDescent="0.3">
      <c r="A6606" s="1" t="s">
        <v>1630</v>
      </c>
      <c r="B6606" s="1" t="str">
        <f t="shared" si="103"/>
        <v>Kazakhstan</v>
      </c>
      <c r="C6606" s="1" t="s">
        <v>9</v>
      </c>
    </row>
    <row r="6607" spans="1:3" x14ac:dyDescent="0.3">
      <c r="A6607" s="1" t="s">
        <v>13378</v>
      </c>
      <c r="B6607" s="1" t="str">
        <f t="shared" si="103"/>
        <v>USA</v>
      </c>
      <c r="C6607" s="1" t="s">
        <v>257</v>
      </c>
    </row>
    <row r="6608" spans="1:3" x14ac:dyDescent="0.3">
      <c r="A6608" s="1" t="s">
        <v>3160</v>
      </c>
      <c r="B6608" s="1" t="str">
        <f t="shared" si="103"/>
        <v>USA</v>
      </c>
      <c r="C6608" s="1" t="s">
        <v>9</v>
      </c>
    </row>
    <row r="6609" spans="1:3" x14ac:dyDescent="0.3">
      <c r="A6609" s="1" t="s">
        <v>12305</v>
      </c>
      <c r="B6609" s="1" t="str">
        <f t="shared" si="103"/>
        <v>USA</v>
      </c>
      <c r="C6609" s="1" t="s">
        <v>9</v>
      </c>
    </row>
    <row r="6610" spans="1:3" x14ac:dyDescent="0.3">
      <c r="A6610" s="1" t="s">
        <v>11804</v>
      </c>
      <c r="B6610" s="1" t="str">
        <f t="shared" si="103"/>
        <v>USA</v>
      </c>
      <c r="C6610" s="1" t="s">
        <v>9</v>
      </c>
    </row>
    <row r="6611" spans="1:3" x14ac:dyDescent="0.3">
      <c r="A6611" s="1" t="s">
        <v>10955</v>
      </c>
      <c r="B6611" s="1" t="str">
        <f t="shared" si="103"/>
        <v>USA</v>
      </c>
      <c r="C6611" s="1" t="s">
        <v>9</v>
      </c>
    </row>
    <row r="6612" spans="1:3" x14ac:dyDescent="0.3">
      <c r="A6612" s="1" t="s">
        <v>9094</v>
      </c>
      <c r="B6612" s="1" t="str">
        <f t="shared" si="103"/>
        <v>USA</v>
      </c>
      <c r="C6612" s="1" t="s">
        <v>9</v>
      </c>
    </row>
    <row r="6613" spans="1:3" x14ac:dyDescent="0.3">
      <c r="A6613" s="1" t="s">
        <v>1630</v>
      </c>
      <c r="B6613" s="1" t="str">
        <f t="shared" si="103"/>
        <v>Kazakhstan</v>
      </c>
      <c r="C6613" s="1" t="s">
        <v>9</v>
      </c>
    </row>
    <row r="6614" spans="1:3" x14ac:dyDescent="0.3">
      <c r="A6614" s="1" t="s">
        <v>1630</v>
      </c>
      <c r="B6614" s="1" t="str">
        <f t="shared" si="103"/>
        <v>Kazakhstan</v>
      </c>
      <c r="C6614" s="1" t="s">
        <v>257</v>
      </c>
    </row>
    <row r="6615" spans="1:3" x14ac:dyDescent="0.3">
      <c r="A6615" s="1" t="s">
        <v>5557</v>
      </c>
      <c r="B6615" s="1" t="str">
        <f t="shared" si="103"/>
        <v>USA</v>
      </c>
      <c r="C6615" s="1" t="s">
        <v>9</v>
      </c>
    </row>
    <row r="6616" spans="1:3" x14ac:dyDescent="0.3">
      <c r="A6616" s="1" t="s">
        <v>13361</v>
      </c>
      <c r="B6616" s="1" t="str">
        <f t="shared" si="103"/>
        <v>USA</v>
      </c>
      <c r="C6616" s="1" t="s">
        <v>9</v>
      </c>
    </row>
    <row r="6617" spans="1:3" x14ac:dyDescent="0.3">
      <c r="A6617" s="1" t="s">
        <v>1630</v>
      </c>
      <c r="B6617" s="1" t="str">
        <f t="shared" si="103"/>
        <v>Kazakhstan</v>
      </c>
      <c r="C6617" s="1" t="s">
        <v>257</v>
      </c>
    </row>
    <row r="6618" spans="1:3" x14ac:dyDescent="0.3">
      <c r="A6618" s="1" t="s">
        <v>11804</v>
      </c>
      <c r="B6618" s="1" t="str">
        <f t="shared" si="103"/>
        <v>USA</v>
      </c>
      <c r="C6618" s="1" t="s">
        <v>9</v>
      </c>
    </row>
    <row r="6619" spans="1:3" x14ac:dyDescent="0.3">
      <c r="A6619" s="1" t="s">
        <v>13361</v>
      </c>
      <c r="B6619" s="1" t="str">
        <f t="shared" si="103"/>
        <v>USA</v>
      </c>
      <c r="C6619" s="1" t="s">
        <v>9</v>
      </c>
    </row>
    <row r="6620" spans="1:3" x14ac:dyDescent="0.3">
      <c r="A6620" s="1" t="s">
        <v>12019</v>
      </c>
      <c r="B6620" s="1" t="str">
        <f t="shared" si="103"/>
        <v>USA</v>
      </c>
      <c r="C6620" s="1" t="s">
        <v>257</v>
      </c>
    </row>
    <row r="6621" spans="1:3" x14ac:dyDescent="0.3">
      <c r="A6621" s="1" t="s">
        <v>10955</v>
      </c>
      <c r="B6621" s="1" t="str">
        <f t="shared" si="103"/>
        <v>USA</v>
      </c>
      <c r="C6621" s="1" t="s">
        <v>9</v>
      </c>
    </row>
    <row r="6622" spans="1:3" x14ac:dyDescent="0.3">
      <c r="A6622" s="1" t="s">
        <v>9094</v>
      </c>
      <c r="B6622" s="1" t="str">
        <f t="shared" si="103"/>
        <v>USA</v>
      </c>
      <c r="C6622" s="1" t="s">
        <v>257</v>
      </c>
    </row>
    <row r="6623" spans="1:3" x14ac:dyDescent="0.3">
      <c r="A6623" s="1" t="s">
        <v>1630</v>
      </c>
      <c r="B6623" s="1" t="str">
        <f t="shared" si="103"/>
        <v>Kazakhstan</v>
      </c>
      <c r="C6623" s="1" t="s">
        <v>9</v>
      </c>
    </row>
    <row r="6624" spans="1:3" x14ac:dyDescent="0.3">
      <c r="A6624" s="1" t="s">
        <v>3160</v>
      </c>
      <c r="B6624" s="1" t="str">
        <f t="shared" si="103"/>
        <v>USA</v>
      </c>
      <c r="C6624" s="1" t="s">
        <v>257</v>
      </c>
    </row>
    <row r="6625" spans="1:3" x14ac:dyDescent="0.3">
      <c r="A6625" s="1" t="s">
        <v>3478</v>
      </c>
      <c r="B6625" s="1" t="str">
        <f t="shared" si="103"/>
        <v>USA</v>
      </c>
      <c r="C6625" s="1" t="s">
        <v>9</v>
      </c>
    </row>
    <row r="6626" spans="1:3" x14ac:dyDescent="0.3">
      <c r="A6626" s="1" t="s">
        <v>13361</v>
      </c>
      <c r="B6626" s="1" t="str">
        <f t="shared" si="103"/>
        <v>USA</v>
      </c>
      <c r="C6626" s="1" t="s">
        <v>257</v>
      </c>
    </row>
    <row r="6627" spans="1:3" x14ac:dyDescent="0.3">
      <c r="A6627" s="1" t="s">
        <v>11804</v>
      </c>
      <c r="B6627" s="1" t="str">
        <f t="shared" si="103"/>
        <v>USA</v>
      </c>
      <c r="C6627" s="1" t="s">
        <v>9</v>
      </c>
    </row>
    <row r="6628" spans="1:3" x14ac:dyDescent="0.3">
      <c r="A6628" s="1" t="s">
        <v>13378</v>
      </c>
      <c r="B6628" s="1" t="str">
        <f t="shared" si="103"/>
        <v>USA</v>
      </c>
      <c r="C6628" s="1" t="s">
        <v>9</v>
      </c>
    </row>
    <row r="6629" spans="1:3" x14ac:dyDescent="0.3">
      <c r="A6629" s="1" t="s">
        <v>10955</v>
      </c>
      <c r="B6629" s="1" t="str">
        <f t="shared" si="103"/>
        <v>USA</v>
      </c>
      <c r="C6629" s="1" t="s">
        <v>257</v>
      </c>
    </row>
    <row r="6630" spans="1:3" x14ac:dyDescent="0.3">
      <c r="A6630" s="1" t="s">
        <v>1630</v>
      </c>
      <c r="B6630" s="1" t="str">
        <f t="shared" si="103"/>
        <v>Kazakhstan</v>
      </c>
      <c r="C6630" s="1" t="s">
        <v>257</v>
      </c>
    </row>
    <row r="6631" spans="1:3" x14ac:dyDescent="0.3">
      <c r="A6631" s="1" t="s">
        <v>5557</v>
      </c>
      <c r="B6631" s="1" t="str">
        <f t="shared" si="103"/>
        <v>USA</v>
      </c>
      <c r="C6631" s="1" t="s">
        <v>257</v>
      </c>
    </row>
    <row r="6632" spans="1:3" x14ac:dyDescent="0.3">
      <c r="A6632" s="1" t="s">
        <v>1630</v>
      </c>
      <c r="B6632" s="1" t="str">
        <f t="shared" si="103"/>
        <v>Kazakhstan</v>
      </c>
      <c r="C6632" s="1" t="s">
        <v>257</v>
      </c>
    </row>
    <row r="6633" spans="1:3" x14ac:dyDescent="0.3">
      <c r="A6633" s="1" t="s">
        <v>3160</v>
      </c>
      <c r="B6633" s="1" t="str">
        <f t="shared" si="103"/>
        <v>USA</v>
      </c>
      <c r="C6633" s="1" t="s">
        <v>9</v>
      </c>
    </row>
    <row r="6634" spans="1:3" x14ac:dyDescent="0.3">
      <c r="A6634" s="1" t="s">
        <v>12019</v>
      </c>
      <c r="B6634" s="1" t="str">
        <f t="shared" si="103"/>
        <v>USA</v>
      </c>
      <c r="C6634" s="1" t="s">
        <v>257</v>
      </c>
    </row>
    <row r="6635" spans="1:3" x14ac:dyDescent="0.3">
      <c r="A6635" s="1" t="s">
        <v>11804</v>
      </c>
      <c r="B6635" s="1" t="str">
        <f t="shared" si="103"/>
        <v>USA</v>
      </c>
      <c r="C6635" s="1" t="s">
        <v>9</v>
      </c>
    </row>
    <row r="6636" spans="1:3" x14ac:dyDescent="0.3">
      <c r="A6636" s="1" t="s">
        <v>1630</v>
      </c>
      <c r="B6636" s="1" t="str">
        <f t="shared" si="103"/>
        <v>Kazakhstan</v>
      </c>
      <c r="C6636" s="1" t="s">
        <v>9</v>
      </c>
    </row>
    <row r="6637" spans="1:3" x14ac:dyDescent="0.3">
      <c r="A6637" s="1" t="s">
        <v>3160</v>
      </c>
      <c r="B6637" s="1" t="str">
        <f t="shared" si="103"/>
        <v>USA</v>
      </c>
      <c r="C6637" s="1" t="s">
        <v>257</v>
      </c>
    </row>
    <row r="6638" spans="1:3" x14ac:dyDescent="0.3">
      <c r="A6638" s="1" t="s">
        <v>10955</v>
      </c>
      <c r="B6638" s="1" t="str">
        <f t="shared" si="103"/>
        <v>USA</v>
      </c>
      <c r="C6638" s="1" t="s">
        <v>9</v>
      </c>
    </row>
    <row r="6639" spans="1:3" x14ac:dyDescent="0.3">
      <c r="A6639" s="1" t="s">
        <v>3478</v>
      </c>
      <c r="B6639" s="1" t="str">
        <f t="shared" si="103"/>
        <v>USA</v>
      </c>
      <c r="C6639" s="1" t="s">
        <v>9</v>
      </c>
    </row>
    <row r="6640" spans="1:3" x14ac:dyDescent="0.3">
      <c r="A6640" s="1" t="s">
        <v>11804</v>
      </c>
      <c r="B6640" s="1" t="str">
        <f t="shared" si="103"/>
        <v>USA</v>
      </c>
      <c r="C6640" s="1" t="s">
        <v>9</v>
      </c>
    </row>
    <row r="6641" spans="1:3" x14ac:dyDescent="0.3">
      <c r="A6641" s="1" t="s">
        <v>12305</v>
      </c>
      <c r="B6641" s="1" t="str">
        <f t="shared" si="103"/>
        <v>USA</v>
      </c>
      <c r="C6641" s="1" t="s">
        <v>257</v>
      </c>
    </row>
    <row r="6642" spans="1:3" x14ac:dyDescent="0.3">
      <c r="A6642" s="1" t="s">
        <v>1630</v>
      </c>
      <c r="B6642" s="1" t="str">
        <f t="shared" si="103"/>
        <v>Kazakhstan</v>
      </c>
      <c r="C6642" s="1" t="s">
        <v>257</v>
      </c>
    </row>
    <row r="6643" spans="1:3" x14ac:dyDescent="0.3">
      <c r="A6643" s="1" t="s">
        <v>10955</v>
      </c>
      <c r="B6643" s="1" t="str">
        <f t="shared" si="103"/>
        <v>USA</v>
      </c>
      <c r="C6643" s="1" t="s">
        <v>257</v>
      </c>
    </row>
    <row r="6644" spans="1:3" x14ac:dyDescent="0.3">
      <c r="A6644" s="1" t="s">
        <v>3160</v>
      </c>
      <c r="B6644" s="1" t="str">
        <f t="shared" si="103"/>
        <v>USA</v>
      </c>
      <c r="C6644" s="1" t="s">
        <v>9</v>
      </c>
    </row>
    <row r="6645" spans="1:3" x14ac:dyDescent="0.3">
      <c r="A6645" s="1" t="s">
        <v>12305</v>
      </c>
      <c r="B6645" s="1" t="str">
        <f t="shared" si="103"/>
        <v>USA</v>
      </c>
      <c r="C6645" s="1" t="s">
        <v>9</v>
      </c>
    </row>
    <row r="6646" spans="1:3" x14ac:dyDescent="0.3">
      <c r="A6646" s="1" t="s">
        <v>1630</v>
      </c>
      <c r="B6646" s="1" t="str">
        <f t="shared" si="103"/>
        <v>Kazakhstan</v>
      </c>
      <c r="C6646" s="1" t="s">
        <v>9</v>
      </c>
    </row>
    <row r="6647" spans="1:3" x14ac:dyDescent="0.3">
      <c r="A6647" s="1" t="s">
        <v>3478</v>
      </c>
      <c r="B6647" s="1" t="str">
        <f t="shared" si="103"/>
        <v>USA</v>
      </c>
      <c r="C6647" s="1" t="s">
        <v>257</v>
      </c>
    </row>
    <row r="6648" spans="1:3" x14ac:dyDescent="0.3">
      <c r="A6648" s="1" t="s">
        <v>1630</v>
      </c>
      <c r="B6648" s="1" t="str">
        <f t="shared" si="103"/>
        <v>Kazakhstan</v>
      </c>
      <c r="C6648" s="1" t="s">
        <v>257</v>
      </c>
    </row>
    <row r="6649" spans="1:3" x14ac:dyDescent="0.3">
      <c r="A6649" s="1" t="s">
        <v>11804</v>
      </c>
      <c r="B6649" s="1" t="str">
        <f t="shared" si="103"/>
        <v>USA</v>
      </c>
      <c r="C6649" s="1" t="s">
        <v>9</v>
      </c>
    </row>
    <row r="6650" spans="1:3" x14ac:dyDescent="0.3">
      <c r="A6650" s="1" t="s">
        <v>1630</v>
      </c>
      <c r="B6650" s="1" t="str">
        <f t="shared" si="103"/>
        <v>Kazakhstan</v>
      </c>
      <c r="C6650" s="1" t="s">
        <v>257</v>
      </c>
    </row>
    <row r="6651" spans="1:3" x14ac:dyDescent="0.3">
      <c r="A6651" s="1" t="s">
        <v>3160</v>
      </c>
      <c r="B6651" s="1" t="str">
        <f t="shared" si="103"/>
        <v>USA</v>
      </c>
      <c r="C6651" s="1" t="s">
        <v>9</v>
      </c>
    </row>
    <row r="6652" spans="1:3" x14ac:dyDescent="0.3">
      <c r="A6652" s="1" t="s">
        <v>3478</v>
      </c>
      <c r="B6652" s="1" t="str">
        <f t="shared" si="103"/>
        <v>USA</v>
      </c>
      <c r="C6652" s="1" t="s">
        <v>9</v>
      </c>
    </row>
    <row r="6653" spans="1:3" x14ac:dyDescent="0.3">
      <c r="A6653" s="1" t="s">
        <v>13378</v>
      </c>
      <c r="B6653" s="1" t="str">
        <f t="shared" si="103"/>
        <v>USA</v>
      </c>
      <c r="C6653" s="1" t="s">
        <v>257</v>
      </c>
    </row>
    <row r="6654" spans="1:3" x14ac:dyDescent="0.3">
      <c r="A6654" s="1" t="s">
        <v>3478</v>
      </c>
      <c r="B6654" s="1" t="str">
        <f t="shared" si="103"/>
        <v>USA</v>
      </c>
      <c r="C6654" s="1" t="s">
        <v>9</v>
      </c>
    </row>
    <row r="6655" spans="1:3" x14ac:dyDescent="0.3">
      <c r="A6655" s="1" t="s">
        <v>12305</v>
      </c>
      <c r="B6655" s="1" t="str">
        <f t="shared" si="103"/>
        <v>USA</v>
      </c>
      <c r="C6655" s="1" t="s">
        <v>257</v>
      </c>
    </row>
    <row r="6656" spans="1:3" x14ac:dyDescent="0.3">
      <c r="A6656" s="1" t="s">
        <v>11804</v>
      </c>
      <c r="B6656" s="1" t="str">
        <f t="shared" si="103"/>
        <v>USA</v>
      </c>
      <c r="C6656" s="1" t="s">
        <v>257</v>
      </c>
    </row>
    <row r="6657" spans="1:3" x14ac:dyDescent="0.3">
      <c r="A6657" s="1" t="s">
        <v>10955</v>
      </c>
      <c r="B6657" s="1" t="str">
        <f t="shared" si="103"/>
        <v>USA</v>
      </c>
      <c r="C6657" s="1" t="s">
        <v>257</v>
      </c>
    </row>
    <row r="6658" spans="1:3" x14ac:dyDescent="0.3">
      <c r="A6658" s="1" t="s">
        <v>12305</v>
      </c>
      <c r="B6658" s="1" t="str">
        <f t="shared" ref="B6658:B6712" si="104">TRIM(MID(A6658, FIND("|", SUBSTITUTE(A6658, ",", "|", LEN(A6658) - LEN(SUBSTITUTE(A6658,",", "" )))) + 1, LEN(A6658)))</f>
        <v>USA</v>
      </c>
      <c r="C6658" s="1" t="s">
        <v>257</v>
      </c>
    </row>
    <row r="6659" spans="1:3" x14ac:dyDescent="0.3">
      <c r="A6659" s="1" t="s">
        <v>11804</v>
      </c>
      <c r="B6659" s="1" t="str">
        <f t="shared" si="104"/>
        <v>USA</v>
      </c>
      <c r="C6659" s="1" t="s">
        <v>257</v>
      </c>
    </row>
    <row r="6660" spans="1:3" x14ac:dyDescent="0.3">
      <c r="A6660" s="1" t="s">
        <v>10955</v>
      </c>
      <c r="B6660" s="1" t="str">
        <f t="shared" si="104"/>
        <v>USA</v>
      </c>
      <c r="C6660" s="1" t="s">
        <v>9</v>
      </c>
    </row>
    <row r="6661" spans="1:3" x14ac:dyDescent="0.3">
      <c r="A6661" s="1" t="s">
        <v>13361</v>
      </c>
      <c r="B6661" s="1" t="str">
        <f t="shared" si="104"/>
        <v>USA</v>
      </c>
      <c r="C6661" s="1" t="s">
        <v>9</v>
      </c>
    </row>
    <row r="6662" spans="1:3" x14ac:dyDescent="0.3">
      <c r="A6662" s="1" t="s">
        <v>1630</v>
      </c>
      <c r="B6662" s="1" t="str">
        <f t="shared" si="104"/>
        <v>Kazakhstan</v>
      </c>
      <c r="C6662" s="1" t="s">
        <v>9</v>
      </c>
    </row>
    <row r="6663" spans="1:3" x14ac:dyDescent="0.3">
      <c r="A6663" s="1" t="s">
        <v>13514</v>
      </c>
      <c r="B6663" s="1" t="str">
        <f t="shared" si="104"/>
        <v>USA</v>
      </c>
      <c r="C6663" s="1" t="s">
        <v>117</v>
      </c>
    </row>
    <row r="6664" spans="1:3" x14ac:dyDescent="0.3">
      <c r="A6664" s="1" t="s">
        <v>3478</v>
      </c>
      <c r="B6664" s="1" t="str">
        <f t="shared" si="104"/>
        <v>USA</v>
      </c>
      <c r="C6664" s="1" t="s">
        <v>257</v>
      </c>
    </row>
    <row r="6665" spans="1:3" x14ac:dyDescent="0.3">
      <c r="A6665" s="1" t="s">
        <v>1630</v>
      </c>
      <c r="B6665" s="1" t="str">
        <f t="shared" si="104"/>
        <v>Kazakhstan</v>
      </c>
      <c r="C6665" s="1" t="s">
        <v>9</v>
      </c>
    </row>
    <row r="6666" spans="1:3" x14ac:dyDescent="0.3">
      <c r="A6666" s="1" t="s">
        <v>12305</v>
      </c>
      <c r="B6666" s="1" t="str">
        <f t="shared" si="104"/>
        <v>USA</v>
      </c>
      <c r="C6666" s="1" t="s">
        <v>117</v>
      </c>
    </row>
    <row r="6667" spans="1:3" x14ac:dyDescent="0.3">
      <c r="A6667" s="1" t="s">
        <v>11804</v>
      </c>
      <c r="B6667" s="1" t="str">
        <f t="shared" si="104"/>
        <v>USA</v>
      </c>
      <c r="C6667" s="1" t="s">
        <v>9</v>
      </c>
    </row>
    <row r="6668" spans="1:3" x14ac:dyDescent="0.3">
      <c r="A6668" s="1" t="s">
        <v>13378</v>
      </c>
      <c r="B6668" s="1" t="str">
        <f t="shared" si="104"/>
        <v>USA</v>
      </c>
      <c r="C6668" s="1" t="s">
        <v>257</v>
      </c>
    </row>
    <row r="6669" spans="1:3" x14ac:dyDescent="0.3">
      <c r="A6669" s="1" t="s">
        <v>10955</v>
      </c>
      <c r="B6669" s="1" t="str">
        <f t="shared" si="104"/>
        <v>USA</v>
      </c>
      <c r="C6669" s="1" t="s">
        <v>9</v>
      </c>
    </row>
    <row r="6670" spans="1:3" x14ac:dyDescent="0.3">
      <c r="A6670" s="1" t="s">
        <v>3478</v>
      </c>
      <c r="B6670" s="1" t="str">
        <f t="shared" si="104"/>
        <v>USA</v>
      </c>
      <c r="C6670" s="1" t="s">
        <v>9</v>
      </c>
    </row>
    <row r="6671" spans="1:3" x14ac:dyDescent="0.3">
      <c r="A6671" s="1" t="s">
        <v>13361</v>
      </c>
      <c r="B6671" s="1" t="str">
        <f t="shared" si="104"/>
        <v>USA</v>
      </c>
      <c r="C6671" s="1" t="s">
        <v>257</v>
      </c>
    </row>
    <row r="6672" spans="1:3" x14ac:dyDescent="0.3">
      <c r="A6672" s="1" t="s">
        <v>11804</v>
      </c>
      <c r="B6672" s="1" t="str">
        <f t="shared" si="104"/>
        <v>USA</v>
      </c>
      <c r="C6672" s="1" t="s">
        <v>257</v>
      </c>
    </row>
    <row r="6673" spans="1:3" x14ac:dyDescent="0.3">
      <c r="A6673" s="1" t="s">
        <v>13514</v>
      </c>
      <c r="B6673" s="1" t="str">
        <f t="shared" si="104"/>
        <v>USA</v>
      </c>
      <c r="C6673" s="1" t="s">
        <v>257</v>
      </c>
    </row>
    <row r="6674" spans="1:3" x14ac:dyDescent="0.3">
      <c r="A6674" s="1" t="s">
        <v>1630</v>
      </c>
      <c r="B6674" s="1" t="str">
        <f t="shared" si="104"/>
        <v>Kazakhstan</v>
      </c>
      <c r="C6674" s="1" t="s">
        <v>257</v>
      </c>
    </row>
    <row r="6675" spans="1:3" x14ac:dyDescent="0.3">
      <c r="A6675" s="1" t="s">
        <v>10955</v>
      </c>
      <c r="B6675" s="1" t="str">
        <f t="shared" si="104"/>
        <v>USA</v>
      </c>
      <c r="C6675" s="1" t="s">
        <v>257</v>
      </c>
    </row>
    <row r="6676" spans="1:3" x14ac:dyDescent="0.3">
      <c r="A6676" s="1" t="s">
        <v>13514</v>
      </c>
      <c r="B6676" s="1" t="str">
        <f t="shared" si="104"/>
        <v>USA</v>
      </c>
      <c r="C6676" s="1" t="s">
        <v>257</v>
      </c>
    </row>
    <row r="6677" spans="1:3" x14ac:dyDescent="0.3">
      <c r="A6677" s="1" t="s">
        <v>10955</v>
      </c>
      <c r="B6677" s="1" t="str">
        <f t="shared" si="104"/>
        <v>USA</v>
      </c>
      <c r="C6677" s="1" t="s">
        <v>9</v>
      </c>
    </row>
    <row r="6678" spans="1:3" x14ac:dyDescent="0.3">
      <c r="A6678" s="1" t="s">
        <v>13361</v>
      </c>
      <c r="B6678" s="1" t="str">
        <f t="shared" si="104"/>
        <v>USA</v>
      </c>
      <c r="C6678" s="1" t="s">
        <v>9</v>
      </c>
    </row>
    <row r="6679" spans="1:3" x14ac:dyDescent="0.3">
      <c r="A6679" s="1" t="s">
        <v>10955</v>
      </c>
      <c r="B6679" s="1" t="str">
        <f t="shared" si="104"/>
        <v>USA</v>
      </c>
      <c r="C6679" s="1" t="s">
        <v>257</v>
      </c>
    </row>
    <row r="6680" spans="1:3" x14ac:dyDescent="0.3">
      <c r="A6680" s="1" t="s">
        <v>13514</v>
      </c>
      <c r="B6680" s="1" t="str">
        <f t="shared" si="104"/>
        <v>USA</v>
      </c>
      <c r="C6680" s="1" t="s">
        <v>9</v>
      </c>
    </row>
    <row r="6681" spans="1:3" x14ac:dyDescent="0.3">
      <c r="A6681" s="1" t="s">
        <v>1630</v>
      </c>
      <c r="B6681" s="1" t="str">
        <f t="shared" si="104"/>
        <v>Kazakhstan</v>
      </c>
      <c r="C6681" s="1" t="s">
        <v>117</v>
      </c>
    </row>
    <row r="6682" spans="1:3" x14ac:dyDescent="0.3">
      <c r="A6682" s="1" t="s">
        <v>13553</v>
      </c>
      <c r="B6682" s="1" t="str">
        <f t="shared" si="104"/>
        <v>USA</v>
      </c>
      <c r="C6682" s="1" t="s">
        <v>9</v>
      </c>
    </row>
    <row r="6683" spans="1:3" x14ac:dyDescent="0.3">
      <c r="A6683" s="1" t="s">
        <v>13361</v>
      </c>
      <c r="B6683" s="1" t="str">
        <f t="shared" si="104"/>
        <v>USA</v>
      </c>
      <c r="C6683" s="1" t="s">
        <v>117</v>
      </c>
    </row>
    <row r="6684" spans="1:3" x14ac:dyDescent="0.3">
      <c r="A6684" s="1" t="s">
        <v>1630</v>
      </c>
      <c r="B6684" s="1" t="str">
        <f t="shared" si="104"/>
        <v>Kazakhstan</v>
      </c>
      <c r="C6684" s="1" t="s">
        <v>257</v>
      </c>
    </row>
    <row r="6685" spans="1:3" x14ac:dyDescent="0.3">
      <c r="A6685" s="1" t="s">
        <v>3478</v>
      </c>
      <c r="B6685" s="1" t="str">
        <f t="shared" si="104"/>
        <v>USA</v>
      </c>
      <c r="C6685" s="1" t="s">
        <v>257</v>
      </c>
    </row>
    <row r="6686" spans="1:3" x14ac:dyDescent="0.3">
      <c r="A6686" s="1" t="s">
        <v>13361</v>
      </c>
      <c r="B6686" s="1" t="str">
        <f t="shared" si="104"/>
        <v>USA</v>
      </c>
      <c r="C6686" s="1" t="s">
        <v>257</v>
      </c>
    </row>
    <row r="6687" spans="1:3" x14ac:dyDescent="0.3">
      <c r="A6687" s="1" t="s">
        <v>1630</v>
      </c>
      <c r="B6687" s="1" t="str">
        <f t="shared" si="104"/>
        <v>Kazakhstan</v>
      </c>
      <c r="C6687" s="1" t="s">
        <v>257</v>
      </c>
    </row>
    <row r="6688" spans="1:3" x14ac:dyDescent="0.3">
      <c r="A6688" s="1" t="s">
        <v>3478</v>
      </c>
      <c r="B6688" s="1" t="str">
        <f t="shared" si="104"/>
        <v>USA</v>
      </c>
      <c r="C6688" s="1" t="s">
        <v>117</v>
      </c>
    </row>
    <row r="6689" spans="1:3" x14ac:dyDescent="0.3">
      <c r="A6689" s="1" t="s">
        <v>13514</v>
      </c>
      <c r="B6689" s="1" t="str">
        <f t="shared" si="104"/>
        <v>USA</v>
      </c>
      <c r="C6689" s="1" t="s">
        <v>257</v>
      </c>
    </row>
    <row r="6690" spans="1:3" x14ac:dyDescent="0.3">
      <c r="A6690" s="1" t="s">
        <v>1630</v>
      </c>
      <c r="B6690" s="1" t="str">
        <f t="shared" si="104"/>
        <v>Kazakhstan</v>
      </c>
      <c r="C6690" s="1" t="s">
        <v>257</v>
      </c>
    </row>
    <row r="6691" spans="1:3" x14ac:dyDescent="0.3">
      <c r="A6691" s="1" t="s">
        <v>13572</v>
      </c>
      <c r="B6691" s="1" t="str">
        <f t="shared" si="104"/>
        <v>USA</v>
      </c>
      <c r="C6691" s="1" t="s">
        <v>257</v>
      </c>
    </row>
    <row r="6692" spans="1:3" x14ac:dyDescent="0.3">
      <c r="A6692" s="1" t="s">
        <v>13572</v>
      </c>
      <c r="B6692" s="1" t="str">
        <f t="shared" si="104"/>
        <v>USA</v>
      </c>
      <c r="C6692" s="1" t="s">
        <v>257</v>
      </c>
    </row>
    <row r="6693" spans="1:3" x14ac:dyDescent="0.3">
      <c r="A6693" s="1" t="s">
        <v>13572</v>
      </c>
      <c r="B6693" s="1" t="str">
        <f t="shared" si="104"/>
        <v>USA</v>
      </c>
      <c r="C6693" s="1" t="s">
        <v>257</v>
      </c>
    </row>
    <row r="6694" spans="1:3" x14ac:dyDescent="0.3">
      <c r="A6694" s="1" t="s">
        <v>13361</v>
      </c>
      <c r="B6694" s="1" t="str">
        <f t="shared" si="104"/>
        <v>USA</v>
      </c>
      <c r="C6694" s="1" t="s">
        <v>257</v>
      </c>
    </row>
    <row r="6695" spans="1:3" x14ac:dyDescent="0.3">
      <c r="A6695" s="1" t="s">
        <v>13572</v>
      </c>
      <c r="B6695" s="1" t="str">
        <f t="shared" si="104"/>
        <v>USA</v>
      </c>
      <c r="C6695" s="1" t="s">
        <v>257</v>
      </c>
    </row>
    <row r="6696" spans="1:3" x14ac:dyDescent="0.3">
      <c r="A6696" s="1" t="s">
        <v>3478</v>
      </c>
      <c r="B6696" s="1" t="str">
        <f t="shared" si="104"/>
        <v>USA</v>
      </c>
      <c r="C6696" s="1" t="s">
        <v>257</v>
      </c>
    </row>
    <row r="6697" spans="1:3" x14ac:dyDescent="0.3">
      <c r="A6697" s="1" t="s">
        <v>13572</v>
      </c>
      <c r="B6697" s="1" t="str">
        <f t="shared" si="104"/>
        <v>USA</v>
      </c>
      <c r="C6697" s="1" t="s">
        <v>257</v>
      </c>
    </row>
    <row r="6698" spans="1:3" x14ac:dyDescent="0.3">
      <c r="A6698" s="1" t="s">
        <v>13361</v>
      </c>
      <c r="B6698" s="1" t="str">
        <f t="shared" si="104"/>
        <v>USA</v>
      </c>
      <c r="C6698" s="1" t="s">
        <v>9</v>
      </c>
    </row>
    <row r="6699" spans="1:3" x14ac:dyDescent="0.3">
      <c r="A6699" s="1" t="s">
        <v>13572</v>
      </c>
      <c r="B6699" s="1" t="str">
        <f t="shared" si="104"/>
        <v>USA</v>
      </c>
      <c r="C6699" s="1" t="s">
        <v>257</v>
      </c>
    </row>
    <row r="6700" spans="1:3" x14ac:dyDescent="0.3">
      <c r="A6700" s="1" t="s">
        <v>13514</v>
      </c>
      <c r="B6700" s="1" t="str">
        <f t="shared" si="104"/>
        <v>USA</v>
      </c>
      <c r="C6700" s="1" t="s">
        <v>257</v>
      </c>
    </row>
    <row r="6701" spans="1:3" x14ac:dyDescent="0.3">
      <c r="A6701" s="1" t="s">
        <v>13514</v>
      </c>
      <c r="B6701" s="1" t="str">
        <f t="shared" si="104"/>
        <v>USA</v>
      </c>
      <c r="C6701" s="1" t="s">
        <v>257</v>
      </c>
    </row>
    <row r="6702" spans="1:3" x14ac:dyDescent="0.3">
      <c r="A6702" s="1" t="s">
        <v>1630</v>
      </c>
      <c r="B6702" s="1" t="str">
        <f t="shared" si="104"/>
        <v>Kazakhstan</v>
      </c>
      <c r="C6702" s="1" t="s">
        <v>9</v>
      </c>
    </row>
    <row r="6703" spans="1:3" x14ac:dyDescent="0.3">
      <c r="A6703" s="1" t="s">
        <v>13514</v>
      </c>
      <c r="B6703" s="1" t="str">
        <f t="shared" si="104"/>
        <v>USA</v>
      </c>
      <c r="C6703" s="1" t="s">
        <v>257</v>
      </c>
    </row>
    <row r="6704" spans="1:3" x14ac:dyDescent="0.3">
      <c r="A6704" s="1" t="s">
        <v>1630</v>
      </c>
      <c r="B6704" s="1" t="str">
        <f t="shared" si="104"/>
        <v>Kazakhstan</v>
      </c>
      <c r="C6704" s="1" t="s">
        <v>257</v>
      </c>
    </row>
    <row r="6705" spans="1:10" x14ac:dyDescent="0.3">
      <c r="A6705" s="1" t="s">
        <v>13361</v>
      </c>
      <c r="B6705" s="1" t="str">
        <f t="shared" si="104"/>
        <v>USA</v>
      </c>
      <c r="C6705" s="1" t="s">
        <v>9</v>
      </c>
    </row>
    <row r="6706" spans="1:10" x14ac:dyDescent="0.3">
      <c r="A6706" s="1" t="s">
        <v>13514</v>
      </c>
      <c r="B6706" s="1" t="str">
        <f t="shared" si="104"/>
        <v>USA</v>
      </c>
      <c r="C6706" s="1" t="s">
        <v>9</v>
      </c>
    </row>
    <row r="6707" spans="1:10" x14ac:dyDescent="0.3">
      <c r="A6707" s="1" t="s">
        <v>13605</v>
      </c>
      <c r="B6707" s="1" t="str">
        <f t="shared" si="104"/>
        <v>USA</v>
      </c>
      <c r="C6707" s="1" t="s">
        <v>257</v>
      </c>
    </row>
    <row r="6708" spans="1:10" x14ac:dyDescent="0.3">
      <c r="A6708" s="1" t="s">
        <v>13514</v>
      </c>
      <c r="B6708" s="1" t="str">
        <f t="shared" si="104"/>
        <v>USA</v>
      </c>
      <c r="C6708" s="1" t="s">
        <v>257</v>
      </c>
    </row>
    <row r="6709" spans="1:10" x14ac:dyDescent="0.3">
      <c r="A6709" s="1" t="s">
        <v>13605</v>
      </c>
      <c r="B6709" s="1" t="str">
        <f t="shared" si="104"/>
        <v>USA</v>
      </c>
      <c r="C6709" s="1" t="s">
        <v>9</v>
      </c>
    </row>
    <row r="6710" spans="1:10" x14ac:dyDescent="0.3">
      <c r="A6710" s="1" t="s">
        <v>13514</v>
      </c>
      <c r="B6710" s="1" t="str">
        <f t="shared" si="104"/>
        <v>USA</v>
      </c>
      <c r="C6710" s="1" t="s">
        <v>257</v>
      </c>
    </row>
    <row r="6711" spans="1:10" x14ac:dyDescent="0.3">
      <c r="A6711" s="1" t="s">
        <v>1630</v>
      </c>
      <c r="B6711" s="1" t="str">
        <f t="shared" si="104"/>
        <v>Kazakhstan</v>
      </c>
      <c r="C6711" s="1" t="s">
        <v>9</v>
      </c>
    </row>
    <row r="6712" spans="1:10" x14ac:dyDescent="0.3">
      <c r="A6712" s="1" t="s">
        <v>1630</v>
      </c>
      <c r="B6712" s="1" t="str">
        <f t="shared" si="104"/>
        <v>Kazakhstan</v>
      </c>
      <c r="C6712" s="1" t="s">
        <v>9</v>
      </c>
    </row>
    <row r="6716" spans="1:10" x14ac:dyDescent="0.3">
      <c r="A6716" s="17"/>
      <c r="B6716" s="17"/>
      <c r="C6716" s="17"/>
      <c r="D6716" s="17"/>
      <c r="G6716" s="17"/>
      <c r="H6716" s="22"/>
      <c r="I6716" s="17"/>
      <c r="J6716" s="17"/>
    </row>
    <row r="6717" spans="1:10" ht="18" x14ac:dyDescent="0.3">
      <c r="A6717" s="17"/>
      <c r="B6717" s="20" t="s">
        <v>13698</v>
      </c>
      <c r="C6717" s="17"/>
      <c r="D6717" s="17"/>
      <c r="G6717" s="17"/>
      <c r="H6717" s="20" t="s">
        <v>13702</v>
      </c>
      <c r="I6717" s="17"/>
      <c r="J6717" s="17"/>
    </row>
    <row r="6718" spans="1:10" x14ac:dyDescent="0.3">
      <c r="A6718" s="3" t="s">
        <v>13624</v>
      </c>
      <c r="B6718" s="3" t="s">
        <v>9</v>
      </c>
      <c r="C6718" s="3" t="s">
        <v>257</v>
      </c>
      <c r="D6718" s="3" t="s">
        <v>13684</v>
      </c>
      <c r="G6718" s="3" t="s">
        <v>13624</v>
      </c>
      <c r="H6718" s="3" t="s">
        <v>9</v>
      </c>
      <c r="I6718" s="3" t="s">
        <v>257</v>
      </c>
      <c r="J6718" s="17"/>
    </row>
    <row r="6719" spans="1:10" x14ac:dyDescent="0.3">
      <c r="A6719" s="1" t="str" cm="1">
        <f t="array" ref="A6719:A6740">_xlfn.UNIQUE(B2:B6712)</f>
        <v>Russia</v>
      </c>
      <c r="B6719" s="1">
        <f>COUNTIFS(B2:B6712, "Russia", C2:C6712, "Success")</f>
        <v>1709</v>
      </c>
      <c r="C6719" s="1">
        <f>COUNTIFS(B2:B6712, "Russia", C2:C6712, "Failure")</f>
        <v>71</v>
      </c>
      <c r="D6719" s="1">
        <f>SUM(B6719:C6719)</f>
        <v>1780</v>
      </c>
      <c r="G6719" s="1" t="s">
        <v>13640</v>
      </c>
      <c r="H6719" s="1">
        <f>ROUND((B6741 *D6719) / D6741, 2)</f>
        <v>1657.08</v>
      </c>
      <c r="I6719" s="1">
        <f>ROUND((C6741 * D6719) / D6741, 2)</f>
        <v>122.92</v>
      </c>
    </row>
    <row r="6720" spans="1:10" x14ac:dyDescent="0.3">
      <c r="A6720" s="1" t="str">
        <v>USA</v>
      </c>
      <c r="B6720" s="1">
        <f>COUNTIFS(B2:B6712, "USA", C2:C6712, "Success")</f>
        <v>1846</v>
      </c>
      <c r="C6720" s="1">
        <f>COUNTIFS(B2:B6712, "USA", C2:C6712, "Failure")</f>
        <v>165</v>
      </c>
      <c r="D6720" s="1">
        <f t="shared" ref="D6720:D6740" si="105">SUM(B6720:C6720)</f>
        <v>2011</v>
      </c>
      <c r="G6720" s="1" t="s">
        <v>13641</v>
      </c>
      <c r="H6720" s="1">
        <f xml:space="preserve"> ROUND((B6741 * D6720) / D6741, 2)</f>
        <v>1872.13</v>
      </c>
      <c r="I6720" s="1">
        <f>ROUND((C6741 * D6720) / D6741, 2)</f>
        <v>138.87</v>
      </c>
    </row>
    <row r="6721" spans="1:9" x14ac:dyDescent="0.3">
      <c r="A6721" s="1" t="str">
        <v>China Coastal Waters</v>
      </c>
      <c r="B6721" s="1">
        <f>COUNTIFS(B2:B6712, "China Coastal Waters", C2:C6712, "Success")</f>
        <v>10</v>
      </c>
      <c r="C6721" s="1">
        <f>COUNTIFS(B2:B6712, "China Coastal Waters", C2:C6712, "Failure")</f>
        <v>0</v>
      </c>
      <c r="D6721" s="1">
        <f t="shared" si="105"/>
        <v>10</v>
      </c>
      <c r="G6721" s="1" t="s">
        <v>13703</v>
      </c>
      <c r="H6721" s="1">
        <f xml:space="preserve"> ROUND((B6741 * D6721) / D6741, 2)</f>
        <v>9.31</v>
      </c>
      <c r="I6721" s="1">
        <f>ROUND((C6741 * D6721) / D6741, 2)</f>
        <v>0.69</v>
      </c>
    </row>
    <row r="6722" spans="1:9" x14ac:dyDescent="0.3">
      <c r="A6722" s="1" t="str">
        <v>China</v>
      </c>
      <c r="B6722" s="1">
        <f>COUNTIFS(B2:B6712, "China", C2:C6712, "Success")</f>
        <v>537</v>
      </c>
      <c r="C6722" s="1">
        <f>COUNTIFS(B2:B6712, "China", C2:C6712, "Failure")</f>
        <v>28</v>
      </c>
      <c r="D6722" s="1">
        <f t="shared" si="105"/>
        <v>565</v>
      </c>
      <c r="G6722" s="1" t="s">
        <v>13632</v>
      </c>
      <c r="H6722" s="1">
        <f xml:space="preserve"> ROUND((B6741 * D6722) / D6741, 2)</f>
        <v>525.98</v>
      </c>
      <c r="I6722" s="1">
        <f>ROUND((C6741 * D6722) / D6741, 2)</f>
        <v>39.020000000000003</v>
      </c>
    </row>
    <row r="6723" spans="1:9" x14ac:dyDescent="0.3">
      <c r="A6723" s="1" t="str">
        <v>New Zealand</v>
      </c>
      <c r="B6723" s="1">
        <f>COUNTIFS(B2:B6712, "New Zealand", C2:C6712, "Success")</f>
        <v>36</v>
      </c>
      <c r="C6723" s="1">
        <f>COUNTIFS(B2:B6712, "New Zealand", C2:C6712, "Failure")</f>
        <v>4</v>
      </c>
      <c r="D6723" s="1">
        <f t="shared" si="105"/>
        <v>40</v>
      </c>
      <c r="G6723" s="1" t="s">
        <v>13638</v>
      </c>
      <c r="H6723" s="1">
        <f xml:space="preserve"> ROUND((B6741 * D6723) / D6741, 2)</f>
        <v>37.24</v>
      </c>
      <c r="I6723" s="1">
        <f>ROUND((C6741 * D6723) / D6741, 2)</f>
        <v>2.76</v>
      </c>
    </row>
    <row r="6724" spans="1:9" x14ac:dyDescent="0.3">
      <c r="A6724" s="1" t="str">
        <v>Iran</v>
      </c>
      <c r="B6724" s="1">
        <f>COUNTIFS(B2:B6712, "Iran", C2:C6712, "Success")</f>
        <v>11</v>
      </c>
      <c r="C6724" s="1">
        <f>COUNTIFS(B2:B6712, "Iran", C2:C6712, "Failure")</f>
        <v>9</v>
      </c>
      <c r="D6724" s="1">
        <f t="shared" si="105"/>
        <v>20</v>
      </c>
      <c r="G6724" s="1" t="s">
        <v>13635</v>
      </c>
      <c r="H6724" s="1">
        <f xml:space="preserve"> ROUND((B6741 * D6724) / D6741, 2)</f>
        <v>18.62</v>
      </c>
      <c r="I6724" s="1">
        <f>ROUND((C6741 * D6724) / D6741, 2)</f>
        <v>1.38</v>
      </c>
    </row>
    <row r="6725" spans="1:9" x14ac:dyDescent="0.3">
      <c r="A6725" s="1" t="str">
        <v>Japan</v>
      </c>
      <c r="B6725" s="1">
        <f>COUNTIFS(B2:B6712, "Japan", C2:C6712, "Success")</f>
        <v>117</v>
      </c>
      <c r="C6725" s="1">
        <f>COUNTIFS(B2:B6712, "Japan", C2:C6712, "Failure")</f>
        <v>13</v>
      </c>
      <c r="D6725" s="1">
        <f t="shared" si="105"/>
        <v>130</v>
      </c>
      <c r="G6725" s="1" t="s">
        <v>13636</v>
      </c>
      <c r="H6725" s="1">
        <f xml:space="preserve"> ROUND((B6741 * D6725) / D6741, 2)</f>
        <v>121.02</v>
      </c>
      <c r="I6725" s="1">
        <f>ROUND((C6741 * D6725) / D6741, 2)</f>
        <v>8.98</v>
      </c>
    </row>
    <row r="6726" spans="1:9" x14ac:dyDescent="0.3">
      <c r="A6726" s="1" t="str">
        <v>India</v>
      </c>
      <c r="B6726" s="1">
        <f>COUNTIFS(B2:B6712, "India", C2:C6712, "Success")</f>
        <v>77</v>
      </c>
      <c r="C6726" s="1">
        <f>COUNTIFS(B2:B6712, "India", C2:C6712, "Failure")</f>
        <v>10</v>
      </c>
      <c r="D6726" s="1">
        <f t="shared" si="105"/>
        <v>87</v>
      </c>
      <c r="G6726" s="1" t="s">
        <v>13634</v>
      </c>
      <c r="H6726" s="1">
        <f xml:space="preserve"> ROUND((B6741 * D6726) / D6741, 2)</f>
        <v>80.989999999999995</v>
      </c>
      <c r="I6726" s="1">
        <f>ROUND((C6741 * D6726) / D6741, 2)</f>
        <v>6.01</v>
      </c>
    </row>
    <row r="6727" spans="1:9" x14ac:dyDescent="0.3">
      <c r="A6727" s="1" t="str">
        <v>Kazakhstan</v>
      </c>
      <c r="B6727" s="1">
        <f>COUNTIFS(B2:B6712, "Kazakhstan", C2:C6712, "Success")</f>
        <v>1417</v>
      </c>
      <c r="C6727" s="1">
        <f>COUNTIFS(B2:B6712, "Kazakhstan", C2:C6712, "Failure")</f>
        <v>113</v>
      </c>
      <c r="D6727" s="1">
        <f t="shared" si="105"/>
        <v>1530</v>
      </c>
      <c r="G6727" s="1" t="s">
        <v>13637</v>
      </c>
      <c r="H6727" s="1">
        <f xml:space="preserve"> ROUND((B6741 * D6727) / D6741, 2)</f>
        <v>1424.35</v>
      </c>
      <c r="I6727" s="1">
        <f>ROUND((C6741 * D6727) / D6741, 2)</f>
        <v>105.65</v>
      </c>
    </row>
    <row r="6728" spans="1:9" x14ac:dyDescent="0.3">
      <c r="A6728" s="1" t="str">
        <v>South Korea</v>
      </c>
      <c r="B6728" s="1">
        <f>COUNTIFS(B2:B6712, "South Korea", C2:C6712, "Success")</f>
        <v>4</v>
      </c>
      <c r="C6728" s="1">
        <f>COUNTIFS(B2:B6712, "South Korea", C2:C6712, "Failure")</f>
        <v>3</v>
      </c>
      <c r="D6728" s="1">
        <f t="shared" si="105"/>
        <v>7</v>
      </c>
      <c r="G6728" s="1" t="s">
        <v>13704</v>
      </c>
      <c r="H6728" s="1">
        <f xml:space="preserve"> ROUND((B6741 * D6728) / D6741, 2)</f>
        <v>6.52</v>
      </c>
      <c r="I6728" s="1">
        <f>ROUND((C6741 * D6728) / D6741, 2)</f>
        <v>0.48</v>
      </c>
    </row>
    <row r="6729" spans="1:9" x14ac:dyDescent="0.3">
      <c r="A6729" s="1" t="str">
        <v>North Korea</v>
      </c>
      <c r="B6729" s="1">
        <f>COUNTIFS(B2:B6712, "North Korea", C2:C6712, "Success")</f>
        <v>3</v>
      </c>
      <c r="C6729" s="1">
        <f>COUNTIFS(B2:B6712, "North Korea", C2:C6712, "Failure")</f>
        <v>5</v>
      </c>
      <c r="D6729" s="1">
        <f t="shared" si="105"/>
        <v>8</v>
      </c>
      <c r="G6729" s="1" t="s">
        <v>13705</v>
      </c>
      <c r="H6729" s="1">
        <f xml:space="preserve"> ROUND((B6741 * D6729) / D6741, 2)</f>
        <v>7.45</v>
      </c>
      <c r="I6729" s="1">
        <f>ROUND((C6741 * D6729) / D6741, 2)</f>
        <v>0.55000000000000004</v>
      </c>
    </row>
    <row r="6730" spans="1:9" x14ac:dyDescent="0.3">
      <c r="A6730" s="1" t="str">
        <v>France</v>
      </c>
      <c r="B6730" s="1">
        <f>COUNTIFS(B2:B6712, "France", C2:C6712, "Success")</f>
        <v>304</v>
      </c>
      <c r="C6730" s="1">
        <f>COUNTIFS(B2:B6712, "France", C2:C6712, "Failure")</f>
        <v>15</v>
      </c>
      <c r="D6730" s="1">
        <f t="shared" si="105"/>
        <v>319</v>
      </c>
      <c r="G6730" s="1" t="s">
        <v>13633</v>
      </c>
      <c r="H6730" s="1">
        <f xml:space="preserve"> ROUND((B6741 * D6730) / D6741, 2)</f>
        <v>296.97000000000003</v>
      </c>
      <c r="I6730" s="1">
        <f>ROUND((C6741 * D6730) / D6741, 2)</f>
        <v>22.03</v>
      </c>
    </row>
    <row r="6731" spans="1:9" x14ac:dyDescent="0.3">
      <c r="A6731" s="1" t="str">
        <v>Israel</v>
      </c>
      <c r="B6731" s="1">
        <f>COUNTIFS(B2:B6712, "Israel", C2:C6712, "Success")</f>
        <v>10</v>
      </c>
      <c r="C6731" s="1">
        <f>COUNTIFS(B2:B6712, "Israel", C2:C6712, "Failure")</f>
        <v>4</v>
      </c>
      <c r="D6731" s="1">
        <f t="shared" si="105"/>
        <v>14</v>
      </c>
      <c r="G6731" s="1" t="s">
        <v>13706</v>
      </c>
      <c r="H6731" s="1">
        <f xml:space="preserve"> ROUND((B6741 * D6731) / D6741, 2)</f>
        <v>13.03</v>
      </c>
      <c r="I6731" s="1">
        <f>ROUND((C6741 * D6731) / D6741, 2)</f>
        <v>0.97</v>
      </c>
    </row>
    <row r="6732" spans="1:9" x14ac:dyDescent="0.3">
      <c r="A6732" s="1" t="str">
        <v>United Kingdom</v>
      </c>
      <c r="B6732" s="1">
        <f>COUNTIFS(B2:B6712, "United Kingdom", C2:C6712, "Success")</f>
        <v>0</v>
      </c>
      <c r="C6732" s="1">
        <f>COUNTIFS(B2:B6712, "United Kingdom", C2:C6712, "Failure")</f>
        <v>1</v>
      </c>
      <c r="D6732" s="1">
        <f t="shared" si="105"/>
        <v>1</v>
      </c>
      <c r="G6732" s="1" t="s">
        <v>13707</v>
      </c>
      <c r="H6732" s="1">
        <f xml:space="preserve"> ROUND((B6741 * D6732) / D6741, 2)</f>
        <v>0.93</v>
      </c>
      <c r="I6732" s="1">
        <f>ROUND((C6741 * D6732) / D6741, 2)</f>
        <v>7.0000000000000007E-2</v>
      </c>
    </row>
    <row r="6733" spans="1:9" x14ac:dyDescent="0.3">
      <c r="A6733" s="1" t="str">
        <v>Pacific Missile Range Facility</v>
      </c>
      <c r="B6733" s="1">
        <f>COUNTIFS(B2:B6712, "Pacific Missile Range Facility", C2:C6712, "Success")</f>
        <v>0</v>
      </c>
      <c r="C6733" s="1">
        <f>COUNTIFS(B2:B6712, "Pacific Missile Range Facility", C2:C6712, "Failure")</f>
        <v>1</v>
      </c>
      <c r="D6733" s="1">
        <f t="shared" si="105"/>
        <v>1</v>
      </c>
      <c r="G6733" s="1" t="s">
        <v>13711</v>
      </c>
      <c r="H6733" s="1">
        <f xml:space="preserve"> ROUND((B6741 * D6733) / D6741, 2)</f>
        <v>0.93</v>
      </c>
      <c r="I6733" s="1">
        <f>ROUND((C6741 * D6733) / D6741, 2)</f>
        <v>7.0000000000000007E-2</v>
      </c>
    </row>
    <row r="6734" spans="1:9" x14ac:dyDescent="0.3">
      <c r="A6734" s="1" t="str">
        <v>Pacific Ocean</v>
      </c>
      <c r="B6734" s="1">
        <f>COUNTIFS(B2:B6712, "Pacific Ocean", C2:C6712, "Success")</f>
        <v>32</v>
      </c>
      <c r="C6734" s="1">
        <f>COUNTIFS(B2:B6712, "Pacific Ocean", C2:C6712, "Failure")</f>
        <v>3</v>
      </c>
      <c r="D6734" s="1">
        <f t="shared" si="105"/>
        <v>35</v>
      </c>
      <c r="G6734" s="1" t="s">
        <v>13639</v>
      </c>
      <c r="H6734" s="1">
        <f xml:space="preserve"> ROUND((B6741 * D6734) / D6741, 2)</f>
        <v>32.58</v>
      </c>
      <c r="I6734" s="1">
        <f>ROUND((C6741 * D6734) / D6741, 2)</f>
        <v>2.42</v>
      </c>
    </row>
    <row r="6735" spans="1:9" x14ac:dyDescent="0.3">
      <c r="A6735" s="1" t="str">
        <v>Marshall Islands</v>
      </c>
      <c r="B6735" s="1">
        <f>COUNTIFS(B2:B6712, "Marshall Islands", C2:C6712, "Success")</f>
        <v>6</v>
      </c>
      <c r="C6735" s="1">
        <f>COUNTIFS(B2:B6712, "Marshall Islands", C2:C6712, "Failure")</f>
        <v>3</v>
      </c>
      <c r="D6735" s="1">
        <f t="shared" si="105"/>
        <v>9</v>
      </c>
      <c r="G6735" s="1" t="s">
        <v>13708</v>
      </c>
      <c r="H6735" s="1">
        <f xml:space="preserve"> ROUND((B6741 * D6735) / D6741, 2)</f>
        <v>8.3800000000000008</v>
      </c>
      <c r="I6735" s="1">
        <f>ROUND((C6741 * D6735) / D6741, 2)</f>
        <v>0.62</v>
      </c>
    </row>
    <row r="6736" spans="1:9" x14ac:dyDescent="0.3">
      <c r="A6736" s="1" t="str">
        <v>Barents Sea</v>
      </c>
      <c r="B6736" s="1">
        <f>COUNTIFS(B2:B6712, "Barents Sea", C2:C6712, "Success")</f>
        <v>2</v>
      </c>
      <c r="C6736" s="1">
        <f>COUNTIFS(B2:B6712, "Barents Sea", C2:C6712, "Failure")</f>
        <v>1</v>
      </c>
      <c r="D6736" s="1">
        <f t="shared" si="105"/>
        <v>3</v>
      </c>
      <c r="G6736" s="1" t="s">
        <v>13709</v>
      </c>
      <c r="H6736" s="1">
        <f xml:space="preserve"> ROUND((B6741 * D6736) / D6741, 2)</f>
        <v>2.79</v>
      </c>
      <c r="I6736" s="1">
        <f>ROUND((C6741 * D6736) / D6741, 2)</f>
        <v>0.21</v>
      </c>
    </row>
    <row r="6737" spans="1:20" x14ac:dyDescent="0.3">
      <c r="A6737" s="1" t="str">
        <v>Brazil</v>
      </c>
      <c r="B6737" s="1">
        <f>COUNTIFS(B2:B6712, "Brazil", C2:C6712, "Success")</f>
        <v>0</v>
      </c>
      <c r="C6737" s="1">
        <f>COUNTIFS(B2:B6712, "Brazil", C2:C6712, "Failure")</f>
        <v>2</v>
      </c>
      <c r="D6737" s="1">
        <f t="shared" si="105"/>
        <v>2</v>
      </c>
      <c r="G6737" s="1" t="s">
        <v>13710</v>
      </c>
      <c r="H6737" s="1">
        <f xml:space="preserve"> ROUND((B6741 * D6737) / D6741, 2)</f>
        <v>1.86</v>
      </c>
      <c r="I6737" s="1">
        <f>ROUND((C6741 * D6737) / D6741, 2)</f>
        <v>0.14000000000000001</v>
      </c>
    </row>
    <row r="6738" spans="1:20" x14ac:dyDescent="0.3">
      <c r="A6738" s="1" t="str">
        <v>Gran Canaria</v>
      </c>
      <c r="B6738" s="1">
        <f>COUNTIFS(B2:B6712, "Gran Canaria", C2:C6712, "Success")</f>
        <v>2</v>
      </c>
      <c r="C6738" s="1">
        <f>COUNTIFS(B2:B6712, "Gran Canaria", C2:C6712, "Failure")</f>
        <v>0</v>
      </c>
      <c r="D6738" s="1">
        <f t="shared" si="105"/>
        <v>2</v>
      </c>
      <c r="G6738" s="1" t="s">
        <v>13712</v>
      </c>
      <c r="H6738" s="1">
        <f xml:space="preserve"> ROUND((B6741 * D6738) / D6741, 2)</f>
        <v>1.86</v>
      </c>
      <c r="I6738" s="1">
        <f>ROUND((C6741 * D6738) / D6741, 2)</f>
        <v>0.14000000000000001</v>
      </c>
    </row>
    <row r="6739" spans="1:20" x14ac:dyDescent="0.3">
      <c r="A6739" s="1" t="str">
        <v>Kenya</v>
      </c>
      <c r="B6739" s="1">
        <f>COUNTIFS(B2:B6712, "Kenya", C2:C6712, "Success")</f>
        <v>9</v>
      </c>
      <c r="C6739" s="1">
        <f>COUNTIFS(B2:B6712, "Kenya", C2:C6712, "Failure")</f>
        <v>0</v>
      </c>
      <c r="D6739" s="1">
        <f t="shared" si="105"/>
        <v>9</v>
      </c>
      <c r="G6739" s="1" t="s">
        <v>13713</v>
      </c>
      <c r="H6739" s="1">
        <f xml:space="preserve"> ROUND((B6741 * D6739) / D6741, 2)</f>
        <v>8.3800000000000008</v>
      </c>
      <c r="I6739" s="1">
        <f>ROUND((C6741 * D6739) / D6741, 2)</f>
        <v>0.62</v>
      </c>
    </row>
    <row r="6740" spans="1:20" x14ac:dyDescent="0.3">
      <c r="A6740" s="1" t="str">
        <v>Australia</v>
      </c>
      <c r="B6740" s="1">
        <f>COUNTIFS(B2:B6712, "Australia", C2:C6712, "Success")</f>
        <v>2</v>
      </c>
      <c r="C6740" s="1">
        <f>COUNTIFS(B2:B6712, "Australia", C2:C6712, "Failure")</f>
        <v>4</v>
      </c>
      <c r="D6740" s="1">
        <f t="shared" si="105"/>
        <v>6</v>
      </c>
      <c r="G6740" s="1" t="s">
        <v>13714</v>
      </c>
      <c r="H6740" s="1">
        <f xml:space="preserve"> ROUND((B6741 * D6740) / D6741, 2)</f>
        <v>5.59</v>
      </c>
      <c r="I6740" s="1">
        <f>ROUND((C6741 * D6740) / D6741, 2)</f>
        <v>0.41</v>
      </c>
    </row>
    <row r="6741" spans="1:20" x14ac:dyDescent="0.3">
      <c r="A6741" s="19" t="s">
        <v>13684</v>
      </c>
      <c r="B6741" s="1">
        <f>SUM(B6719:B6740)</f>
        <v>6134</v>
      </c>
      <c r="C6741" s="1">
        <f>SUM(C6719:C6740)</f>
        <v>455</v>
      </c>
      <c r="D6741" s="1">
        <f>SUM(D6719:D6740)</f>
        <v>6589</v>
      </c>
    </row>
    <row r="6742" spans="1:20" x14ac:dyDescent="0.3">
      <c r="A6742" s="21" t="s">
        <v>13699</v>
      </c>
      <c r="B6742" s="21" t="s">
        <v>13700</v>
      </c>
    </row>
    <row r="6743" spans="1:20" x14ac:dyDescent="0.3">
      <c r="A6743">
        <f>COUNTA(_xlfn.ANCHORARRAY(A6719))</f>
        <v>22</v>
      </c>
      <c r="B6743">
        <f>COUNTA(A6718:C6718)</f>
        <v>3</v>
      </c>
    </row>
    <row r="6744" spans="1:20" x14ac:dyDescent="0.3">
      <c r="A6744" s="21" t="s">
        <v>13701</v>
      </c>
      <c r="B6744">
        <f>(A6743-1)*(B6743-1)</f>
        <v>42</v>
      </c>
      <c r="E6744" s="17"/>
      <c r="F6744" s="17"/>
      <c r="G6744" s="17"/>
      <c r="H6744" s="17"/>
    </row>
    <row r="6745" spans="1:20" ht="18" x14ac:dyDescent="0.3">
      <c r="E6745" s="17"/>
      <c r="F6745" s="20" t="s">
        <v>13716</v>
      </c>
      <c r="G6745" s="17"/>
      <c r="H6745" s="17"/>
    </row>
    <row r="6746" spans="1:20" x14ac:dyDescent="0.3">
      <c r="E6746" s="3" t="s">
        <v>13624</v>
      </c>
      <c r="F6746" s="3" t="s">
        <v>9</v>
      </c>
      <c r="G6746" s="3" t="s">
        <v>257</v>
      </c>
    </row>
    <row r="6747" spans="1:20" x14ac:dyDescent="0.3">
      <c r="E6747" s="1" t="s">
        <v>13640</v>
      </c>
      <c r="F6747" s="1">
        <f>ROUND((B6719 - H6719) ^ 2 / H6719, 2)</f>
        <v>1.63</v>
      </c>
      <c r="G6747" s="1">
        <f>ROUND((C6719 - I6719) ^ 2 / I6719, 2)</f>
        <v>21.93</v>
      </c>
      <c r="J6747" s="17"/>
      <c r="K6747" s="17"/>
      <c r="L6747" s="17"/>
      <c r="M6747" s="17"/>
      <c r="N6747" s="17"/>
      <c r="O6747" s="17"/>
      <c r="P6747" s="17"/>
      <c r="Q6747" s="17"/>
      <c r="R6747" s="17"/>
      <c r="S6747" s="17"/>
      <c r="T6747" s="17"/>
    </row>
    <row r="6748" spans="1:20" x14ac:dyDescent="0.3">
      <c r="E6748" s="1" t="s">
        <v>13641</v>
      </c>
      <c r="F6748" s="1">
        <f>ROUND((B6720 - H6720) ^ 2 / H6720, 2)</f>
        <v>0.36</v>
      </c>
      <c r="G6748" s="1">
        <f t="shared" ref="G6748:G6768" si="106">ROUND((C6720 - I6720) ^ 2 / I6720, 2)</f>
        <v>4.92</v>
      </c>
      <c r="J6748" s="17"/>
      <c r="K6748" s="17"/>
      <c r="L6748" s="17"/>
      <c r="M6748" s="17"/>
      <c r="N6748" s="17"/>
      <c r="O6748" s="17"/>
      <c r="P6748" s="17"/>
      <c r="Q6748" s="17"/>
      <c r="R6748" s="17"/>
      <c r="S6748" s="17"/>
      <c r="T6748" s="17"/>
    </row>
    <row r="6749" spans="1:20" x14ac:dyDescent="0.3">
      <c r="E6749" s="1" t="s">
        <v>13703</v>
      </c>
      <c r="F6749" s="1">
        <f t="shared" ref="F6749:F6768" si="107">ROUND((B6721 - H6721) ^ 2 / H6721, 2)</f>
        <v>0.05</v>
      </c>
      <c r="G6749" s="1">
        <f t="shared" si="106"/>
        <v>0.69</v>
      </c>
      <c r="J6749" s="17"/>
      <c r="K6749" s="17"/>
      <c r="L6749" s="17"/>
      <c r="M6749" s="17"/>
      <c r="N6749" s="17"/>
      <c r="O6749" s="17"/>
      <c r="P6749" s="17"/>
      <c r="Q6749" s="17"/>
      <c r="R6749" s="17"/>
      <c r="S6749" s="17"/>
      <c r="T6749" s="17"/>
    </row>
    <row r="6750" spans="1:20" x14ac:dyDescent="0.3">
      <c r="E6750" s="1" t="s">
        <v>13632</v>
      </c>
      <c r="F6750" s="1">
        <f t="shared" si="107"/>
        <v>0.23</v>
      </c>
      <c r="G6750" s="1">
        <f t="shared" si="106"/>
        <v>3.11</v>
      </c>
      <c r="J6750" s="17"/>
      <c r="K6750" s="17"/>
      <c r="L6750" s="17"/>
      <c r="M6750" s="17"/>
      <c r="N6750" s="17"/>
      <c r="O6750" s="17"/>
      <c r="P6750" s="17"/>
      <c r="Q6750" s="17"/>
      <c r="R6750" s="17"/>
      <c r="S6750" s="17"/>
      <c r="T6750" s="17"/>
    </row>
    <row r="6751" spans="1:20" x14ac:dyDescent="0.3">
      <c r="E6751" s="1" t="s">
        <v>13638</v>
      </c>
      <c r="F6751" s="1">
        <f t="shared" si="107"/>
        <v>0.04</v>
      </c>
      <c r="G6751" s="1">
        <f t="shared" si="106"/>
        <v>0.56000000000000005</v>
      </c>
      <c r="J6751" s="17"/>
      <c r="K6751" s="17"/>
      <c r="L6751" s="17"/>
      <c r="M6751" s="17"/>
      <c r="N6751" s="17"/>
      <c r="O6751" s="17"/>
      <c r="P6751" s="17"/>
      <c r="Q6751" s="17"/>
      <c r="R6751" s="17"/>
      <c r="S6751" s="17"/>
      <c r="T6751" s="17"/>
    </row>
    <row r="6752" spans="1:20" x14ac:dyDescent="0.3">
      <c r="E6752" s="1" t="s">
        <v>13635</v>
      </c>
      <c r="F6752" s="1">
        <f t="shared" si="107"/>
        <v>3.12</v>
      </c>
      <c r="G6752" s="1">
        <f t="shared" si="106"/>
        <v>42.08</v>
      </c>
      <c r="J6752" s="17"/>
      <c r="K6752" s="17"/>
      <c r="L6752" s="17"/>
      <c r="M6752" s="17"/>
      <c r="N6752" s="17"/>
      <c r="O6752" s="17"/>
      <c r="P6752" s="17"/>
      <c r="Q6752" s="17"/>
      <c r="R6752" s="17"/>
      <c r="S6752" s="17"/>
      <c r="T6752" s="17"/>
    </row>
    <row r="6753" spans="5:20" x14ac:dyDescent="0.3">
      <c r="E6753" s="1" t="s">
        <v>13636</v>
      </c>
      <c r="F6753" s="1">
        <f t="shared" si="107"/>
        <v>0.13</v>
      </c>
      <c r="G6753" s="1">
        <f t="shared" si="106"/>
        <v>1.8</v>
      </c>
      <c r="J6753" s="17"/>
      <c r="K6753" s="17"/>
      <c r="L6753" s="17"/>
      <c r="M6753" s="17"/>
      <c r="N6753" s="17"/>
      <c r="O6753" s="17"/>
      <c r="P6753" s="17"/>
      <c r="Q6753" s="17"/>
      <c r="R6753" s="17"/>
      <c r="S6753" s="17"/>
      <c r="T6753" s="17"/>
    </row>
    <row r="6754" spans="5:20" x14ac:dyDescent="0.3">
      <c r="E6754" s="1" t="s">
        <v>13634</v>
      </c>
      <c r="F6754" s="1">
        <f t="shared" si="107"/>
        <v>0.2</v>
      </c>
      <c r="G6754" s="1">
        <f t="shared" si="106"/>
        <v>2.65</v>
      </c>
      <c r="J6754" s="17"/>
      <c r="K6754" s="17"/>
      <c r="L6754" s="17"/>
      <c r="M6754" s="17"/>
      <c r="N6754" s="17"/>
      <c r="O6754" s="17"/>
      <c r="P6754" s="17"/>
      <c r="Q6754" s="17"/>
      <c r="R6754" s="17"/>
      <c r="S6754" s="17"/>
      <c r="T6754" s="17"/>
    </row>
    <row r="6755" spans="5:20" x14ac:dyDescent="0.3">
      <c r="E6755" s="1" t="s">
        <v>13637</v>
      </c>
      <c r="F6755" s="1">
        <f t="shared" si="107"/>
        <v>0.04</v>
      </c>
      <c r="G6755" s="1">
        <f t="shared" si="106"/>
        <v>0.51</v>
      </c>
      <c r="J6755" s="17"/>
      <c r="K6755" s="17"/>
      <c r="L6755" s="17"/>
      <c r="M6755" s="17"/>
      <c r="N6755" s="17"/>
      <c r="O6755" s="17"/>
      <c r="P6755" s="17"/>
      <c r="Q6755" s="17"/>
      <c r="R6755" s="17"/>
      <c r="S6755" s="17"/>
      <c r="T6755" s="17"/>
    </row>
    <row r="6756" spans="5:20" x14ac:dyDescent="0.3">
      <c r="E6756" s="1" t="s">
        <v>13704</v>
      </c>
      <c r="F6756" s="1">
        <f t="shared" si="107"/>
        <v>0.97</v>
      </c>
      <c r="G6756" s="1">
        <f t="shared" si="106"/>
        <v>13.23</v>
      </c>
      <c r="J6756" s="17"/>
      <c r="K6756" s="17"/>
      <c r="L6756" s="17"/>
      <c r="M6756" s="17"/>
      <c r="N6756" s="17"/>
      <c r="O6756" s="17"/>
      <c r="P6756" s="17"/>
      <c r="Q6756" s="17"/>
      <c r="R6756" s="17"/>
      <c r="S6756" s="17"/>
      <c r="T6756" s="17"/>
    </row>
    <row r="6757" spans="5:20" x14ac:dyDescent="0.3">
      <c r="E6757" s="1" t="s">
        <v>13705</v>
      </c>
      <c r="F6757" s="1">
        <f t="shared" si="107"/>
        <v>2.66</v>
      </c>
      <c r="G6757" s="1">
        <f t="shared" si="106"/>
        <v>36</v>
      </c>
      <c r="J6757" s="17"/>
      <c r="K6757" s="17"/>
      <c r="L6757" s="17"/>
      <c r="M6757" s="17"/>
      <c r="N6757" s="17"/>
      <c r="O6757" s="17"/>
      <c r="P6757" s="17"/>
      <c r="Q6757" s="17"/>
      <c r="R6757" s="17"/>
      <c r="S6757" s="17"/>
      <c r="T6757" s="17"/>
    </row>
    <row r="6758" spans="5:20" x14ac:dyDescent="0.3">
      <c r="E6758" s="1" t="s">
        <v>13633</v>
      </c>
      <c r="F6758" s="1">
        <f t="shared" si="107"/>
        <v>0.17</v>
      </c>
      <c r="G6758" s="1">
        <f t="shared" si="106"/>
        <v>2.2400000000000002</v>
      </c>
      <c r="J6758" s="17"/>
      <c r="K6758" s="17"/>
      <c r="L6758" s="17"/>
      <c r="M6758" s="17"/>
      <c r="N6758" s="17"/>
      <c r="O6758" s="17"/>
      <c r="P6758" s="17"/>
      <c r="Q6758" s="17"/>
      <c r="R6758" s="17"/>
      <c r="S6758" s="17"/>
      <c r="T6758" s="17"/>
    </row>
    <row r="6759" spans="5:20" x14ac:dyDescent="0.3">
      <c r="E6759" s="1" t="s">
        <v>13706</v>
      </c>
      <c r="F6759" s="1">
        <f t="shared" si="107"/>
        <v>0.7</v>
      </c>
      <c r="G6759" s="1">
        <f t="shared" si="106"/>
        <v>9.4600000000000009</v>
      </c>
      <c r="J6759" s="17"/>
      <c r="K6759" s="17"/>
      <c r="L6759" s="17"/>
      <c r="M6759" s="17"/>
      <c r="N6759" s="17"/>
      <c r="O6759" s="17"/>
      <c r="P6759" s="17"/>
      <c r="Q6759" s="17"/>
      <c r="R6759" s="17"/>
      <c r="S6759" s="17"/>
      <c r="T6759" s="17"/>
    </row>
    <row r="6760" spans="5:20" x14ac:dyDescent="0.3">
      <c r="E6760" s="1" t="s">
        <v>13707</v>
      </c>
      <c r="F6760" s="1">
        <f t="shared" si="107"/>
        <v>0.93</v>
      </c>
      <c r="G6760" s="1">
        <f t="shared" si="106"/>
        <v>12.36</v>
      </c>
      <c r="J6760" s="17"/>
      <c r="K6760" s="17"/>
      <c r="L6760" s="17"/>
      <c r="M6760" s="17"/>
      <c r="N6760" s="17"/>
      <c r="O6760" s="17"/>
      <c r="P6760" s="17"/>
      <c r="Q6760" s="17"/>
      <c r="R6760" s="17"/>
      <c r="S6760" s="17"/>
      <c r="T6760" s="17"/>
    </row>
    <row r="6761" spans="5:20" x14ac:dyDescent="0.3">
      <c r="E6761" s="1" t="s">
        <v>13711</v>
      </c>
      <c r="F6761" s="1">
        <f t="shared" si="107"/>
        <v>0.93</v>
      </c>
      <c r="G6761" s="1">
        <f t="shared" si="106"/>
        <v>12.36</v>
      </c>
      <c r="J6761" s="17"/>
      <c r="K6761" s="17"/>
      <c r="L6761" s="17"/>
      <c r="M6761" s="17"/>
      <c r="N6761" s="17"/>
      <c r="O6761" s="17"/>
      <c r="P6761" s="17"/>
      <c r="Q6761" s="17"/>
      <c r="R6761" s="17"/>
      <c r="S6761" s="17"/>
      <c r="T6761" s="17"/>
    </row>
    <row r="6762" spans="5:20" x14ac:dyDescent="0.3">
      <c r="E6762" s="1" t="s">
        <v>13639</v>
      </c>
      <c r="F6762" s="1">
        <f t="shared" si="107"/>
        <v>0.01</v>
      </c>
      <c r="G6762" s="1">
        <f t="shared" si="106"/>
        <v>0.14000000000000001</v>
      </c>
      <c r="J6762" s="17"/>
      <c r="K6762" s="17"/>
      <c r="L6762" s="17"/>
      <c r="M6762" s="17"/>
      <c r="N6762" s="17"/>
      <c r="O6762" s="17"/>
      <c r="P6762" s="17"/>
      <c r="Q6762" s="17"/>
      <c r="R6762" s="17"/>
      <c r="S6762" s="17"/>
      <c r="T6762" s="17"/>
    </row>
    <row r="6763" spans="5:20" x14ac:dyDescent="0.3">
      <c r="E6763" s="1" t="s">
        <v>13708</v>
      </c>
      <c r="F6763" s="1">
        <f t="shared" si="107"/>
        <v>0.68</v>
      </c>
      <c r="G6763" s="1">
        <f t="shared" si="106"/>
        <v>9.14</v>
      </c>
      <c r="J6763" s="17"/>
      <c r="K6763" s="17"/>
      <c r="L6763" s="17"/>
      <c r="M6763" s="17"/>
      <c r="N6763" s="17"/>
      <c r="O6763" s="17"/>
      <c r="P6763" s="17"/>
      <c r="Q6763" s="17"/>
      <c r="R6763" s="17"/>
      <c r="S6763" s="17"/>
      <c r="T6763" s="17"/>
    </row>
    <row r="6764" spans="5:20" x14ac:dyDescent="0.3">
      <c r="E6764" s="1" t="s">
        <v>13709</v>
      </c>
      <c r="F6764" s="1">
        <f t="shared" si="107"/>
        <v>0.22</v>
      </c>
      <c r="G6764" s="1">
        <f t="shared" si="106"/>
        <v>2.97</v>
      </c>
      <c r="J6764" s="17"/>
      <c r="K6764" s="17"/>
      <c r="L6764" s="17"/>
      <c r="M6764" s="17"/>
      <c r="N6764" s="17"/>
      <c r="O6764" s="17"/>
      <c r="P6764" s="17"/>
      <c r="Q6764" s="17"/>
      <c r="R6764" s="17"/>
      <c r="S6764" s="17"/>
      <c r="T6764" s="17"/>
    </row>
    <row r="6765" spans="5:20" x14ac:dyDescent="0.3">
      <c r="E6765" s="1" t="s">
        <v>13710</v>
      </c>
      <c r="F6765" s="1">
        <f t="shared" si="107"/>
        <v>1.86</v>
      </c>
      <c r="G6765" s="1">
        <f t="shared" si="106"/>
        <v>24.71</v>
      </c>
      <c r="J6765" s="17"/>
      <c r="K6765" s="17"/>
      <c r="L6765" s="17"/>
      <c r="M6765" s="17"/>
      <c r="N6765" s="17"/>
      <c r="O6765" s="17"/>
      <c r="P6765" s="17"/>
      <c r="Q6765" s="17"/>
      <c r="R6765" s="17"/>
      <c r="S6765" s="17"/>
      <c r="T6765" s="17"/>
    </row>
    <row r="6766" spans="5:20" x14ac:dyDescent="0.3">
      <c r="E6766" s="1" t="s">
        <v>13712</v>
      </c>
      <c r="F6766" s="1">
        <f t="shared" si="107"/>
        <v>0.01</v>
      </c>
      <c r="G6766" s="1">
        <f t="shared" si="106"/>
        <v>0.14000000000000001</v>
      </c>
      <c r="J6766" s="17"/>
      <c r="K6766" s="17"/>
      <c r="L6766" s="17"/>
      <c r="M6766" s="17"/>
      <c r="N6766" s="17"/>
      <c r="O6766" s="17"/>
      <c r="P6766" s="17"/>
      <c r="Q6766" s="17"/>
      <c r="R6766" s="17"/>
      <c r="S6766" s="17"/>
      <c r="T6766" s="17"/>
    </row>
    <row r="6767" spans="5:20" x14ac:dyDescent="0.3">
      <c r="E6767" s="1" t="s">
        <v>13713</v>
      </c>
      <c r="F6767" s="1">
        <f t="shared" si="107"/>
        <v>0.05</v>
      </c>
      <c r="G6767" s="1">
        <f t="shared" si="106"/>
        <v>0.62</v>
      </c>
      <c r="J6767" s="17"/>
      <c r="K6767" s="17"/>
      <c r="L6767" s="17"/>
      <c r="M6767" s="17"/>
      <c r="N6767" s="17"/>
      <c r="O6767" s="17"/>
      <c r="P6767" s="17"/>
      <c r="Q6767" s="17"/>
      <c r="R6767" s="17"/>
      <c r="S6767" s="17"/>
      <c r="T6767" s="17"/>
    </row>
    <row r="6768" spans="5:20" x14ac:dyDescent="0.3">
      <c r="E6768" s="1" t="s">
        <v>13714</v>
      </c>
      <c r="F6768" s="1">
        <f t="shared" si="107"/>
        <v>2.31</v>
      </c>
      <c r="G6768" s="1">
        <f t="shared" si="106"/>
        <v>31.43</v>
      </c>
      <c r="J6768" s="17"/>
      <c r="K6768" s="17"/>
      <c r="L6768" s="17"/>
      <c r="M6768" s="17"/>
      <c r="N6768" s="17"/>
      <c r="O6768" s="17"/>
      <c r="P6768" s="17"/>
      <c r="Q6768" s="17"/>
      <c r="R6768" s="17"/>
      <c r="S6768" s="17"/>
      <c r="T6768" s="17"/>
    </row>
    <row r="6769" spans="5:20" x14ac:dyDescent="0.3">
      <c r="J6769" s="17"/>
      <c r="K6769" s="17"/>
      <c r="L6769" s="17"/>
      <c r="M6769" s="17"/>
      <c r="N6769" s="17"/>
      <c r="O6769" s="17"/>
      <c r="P6769" s="17"/>
      <c r="Q6769" s="17"/>
      <c r="R6769" s="17"/>
      <c r="S6769" s="17"/>
      <c r="T6769" s="17"/>
    </row>
    <row r="6770" spans="5:20" ht="15.6" x14ac:dyDescent="0.3">
      <c r="E6770" s="23" t="s">
        <v>13715</v>
      </c>
      <c r="F6770">
        <f>SUM(F6747:G6768)</f>
        <v>250.35000000000005</v>
      </c>
      <c r="J6770" s="17"/>
      <c r="K6770" s="17"/>
      <c r="L6770" s="17"/>
      <c r="M6770" s="17"/>
      <c r="N6770" s="17"/>
      <c r="O6770" s="17"/>
      <c r="P6770" s="17"/>
      <c r="Q6770" s="17"/>
      <c r="R6770" s="17"/>
      <c r="S6770" s="17"/>
      <c r="T6770" s="17"/>
    </row>
    <row r="6771" spans="5:20" ht="15.6" x14ac:dyDescent="0.3">
      <c r="E6771" s="23" t="s">
        <v>13717</v>
      </c>
      <c r="F6771">
        <f>_xlfn.CHISQ.INV.RT(0.05, 42)</f>
        <v>58.124037680868028</v>
      </c>
    </row>
    <row r="6772" spans="5:20" ht="15.6" x14ac:dyDescent="0.3">
      <c r="E6772" s="23" t="s">
        <v>13718</v>
      </c>
      <c r="F6772">
        <f>CHITEST(B6719:C6740,H6719:I6740)</f>
        <v>3.501163840667643E-41</v>
      </c>
    </row>
  </sheetData>
  <autoFilter ref="E6746:G6746" xr:uid="{F1E174D9-598E-4ED3-9998-BD49AB96DC8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3920-7DB2-40D1-A345-0BBA59D7B0D4}">
  <dimension ref="A3:H48"/>
  <sheetViews>
    <sheetView topLeftCell="A21" zoomScale="102" workbookViewId="0">
      <selection activeCell="D30" sqref="D30"/>
    </sheetView>
  </sheetViews>
  <sheetFormatPr defaultRowHeight="14.4" x14ac:dyDescent="0.3"/>
  <cols>
    <col min="1" max="1" width="42.33203125" bestFit="1" customWidth="1"/>
    <col min="2" max="2" width="31.88671875" customWidth="1"/>
    <col min="3" max="3" width="11.109375" bestFit="1" customWidth="1"/>
    <col min="4" max="4" width="22" customWidth="1"/>
    <col min="5" max="5" width="21.109375" bestFit="1" customWidth="1"/>
    <col min="6" max="6" width="19.5546875" customWidth="1"/>
    <col min="7" max="7" width="12.88671875" bestFit="1" customWidth="1"/>
    <col min="8" max="9" width="14.6640625" bestFit="1" customWidth="1"/>
    <col min="10" max="10" width="16.77734375" customWidth="1"/>
    <col min="11" max="11" width="24.21875" customWidth="1"/>
    <col min="12" max="12" width="12.88671875" bestFit="1" customWidth="1"/>
    <col min="13" max="13" width="15.44140625" bestFit="1" customWidth="1"/>
    <col min="14" max="14" width="10.6640625" bestFit="1" customWidth="1"/>
    <col min="15" max="75" width="5.33203125" bestFit="1" customWidth="1"/>
    <col min="76" max="76" width="10.6640625" bestFit="1" customWidth="1"/>
  </cols>
  <sheetData>
    <row r="3" spans="1:8" x14ac:dyDescent="0.3">
      <c r="A3" s="10" t="s">
        <v>13629</v>
      </c>
      <c r="B3" t="s">
        <v>13631</v>
      </c>
      <c r="D3" s="10" t="s">
        <v>13629</v>
      </c>
      <c r="E3" t="s">
        <v>13662</v>
      </c>
      <c r="G3" s="10" t="s">
        <v>13629</v>
      </c>
      <c r="H3" t="s">
        <v>13662</v>
      </c>
    </row>
    <row r="4" spans="1:8" x14ac:dyDescent="0.3">
      <c r="A4" s="11" t="s">
        <v>1649</v>
      </c>
      <c r="B4">
        <v>8</v>
      </c>
      <c r="D4" s="11" t="s">
        <v>6140</v>
      </c>
      <c r="E4">
        <v>2476</v>
      </c>
      <c r="G4" s="11" t="s">
        <v>13675</v>
      </c>
      <c r="H4">
        <v>232</v>
      </c>
    </row>
    <row r="5" spans="1:8" x14ac:dyDescent="0.3">
      <c r="A5" s="11" t="s">
        <v>117</v>
      </c>
      <c r="B5">
        <v>114</v>
      </c>
      <c r="D5" s="11" t="s">
        <v>5722</v>
      </c>
      <c r="E5">
        <v>549</v>
      </c>
      <c r="G5" s="11" t="s">
        <v>13674</v>
      </c>
      <c r="H5">
        <v>191</v>
      </c>
    </row>
    <row r="6" spans="1:8" x14ac:dyDescent="0.3">
      <c r="A6" s="11" t="s">
        <v>257</v>
      </c>
      <c r="B6">
        <v>455</v>
      </c>
      <c r="D6" s="11" t="s">
        <v>14</v>
      </c>
      <c r="E6">
        <v>523</v>
      </c>
      <c r="G6" s="11" t="s">
        <v>13673</v>
      </c>
      <c r="H6">
        <v>157</v>
      </c>
    </row>
    <row r="7" spans="1:8" x14ac:dyDescent="0.3">
      <c r="A7" s="11" t="s">
        <v>9</v>
      </c>
      <c r="B7">
        <v>6134</v>
      </c>
      <c r="D7" s="11" t="s">
        <v>129</v>
      </c>
      <c r="E7">
        <v>363</v>
      </c>
      <c r="G7" s="11" t="s">
        <v>13666</v>
      </c>
      <c r="H7">
        <v>140</v>
      </c>
    </row>
    <row r="8" spans="1:8" x14ac:dyDescent="0.3">
      <c r="A8" s="11" t="s">
        <v>13630</v>
      </c>
      <c r="B8">
        <v>6711</v>
      </c>
      <c r="D8" s="11" t="s">
        <v>4</v>
      </c>
      <c r="E8">
        <v>342</v>
      </c>
      <c r="G8" s="11" t="s">
        <v>13665</v>
      </c>
      <c r="H8">
        <v>136</v>
      </c>
    </row>
    <row r="9" spans="1:8" x14ac:dyDescent="0.3">
      <c r="D9" s="11" t="s">
        <v>10</v>
      </c>
      <c r="E9">
        <v>318</v>
      </c>
      <c r="G9" s="11" t="s">
        <v>13668</v>
      </c>
      <c r="H9">
        <v>134</v>
      </c>
    </row>
    <row r="10" spans="1:8" x14ac:dyDescent="0.3">
      <c r="D10" s="11" t="s">
        <v>233</v>
      </c>
      <c r="E10">
        <v>297</v>
      </c>
      <c r="G10" s="11" t="s">
        <v>13669</v>
      </c>
      <c r="H10">
        <v>132</v>
      </c>
    </row>
    <row r="11" spans="1:8" x14ac:dyDescent="0.3">
      <c r="A11" s="10" t="s">
        <v>13629</v>
      </c>
      <c r="B11" t="s">
        <v>13662</v>
      </c>
      <c r="D11" s="11" t="s">
        <v>13630</v>
      </c>
      <c r="E11">
        <v>4868</v>
      </c>
      <c r="G11" s="11" t="s">
        <v>13672</v>
      </c>
      <c r="H11">
        <v>131</v>
      </c>
    </row>
    <row r="12" spans="1:8" x14ac:dyDescent="0.3">
      <c r="A12" s="11" t="s">
        <v>13635</v>
      </c>
      <c r="B12">
        <v>21</v>
      </c>
      <c r="G12" s="11" t="s">
        <v>13671</v>
      </c>
      <c r="H12">
        <v>131</v>
      </c>
    </row>
    <row r="13" spans="1:8" x14ac:dyDescent="0.3">
      <c r="A13" s="11" t="s">
        <v>13639</v>
      </c>
      <c r="B13">
        <v>36</v>
      </c>
      <c r="D13" s="10" t="s">
        <v>13629</v>
      </c>
      <c r="E13" t="s">
        <v>13676</v>
      </c>
      <c r="G13" s="11" t="s">
        <v>13667</v>
      </c>
      <c r="H13">
        <v>131</v>
      </c>
    </row>
    <row r="14" spans="1:8" x14ac:dyDescent="0.3">
      <c r="A14" s="11" t="s">
        <v>13638</v>
      </c>
      <c r="B14">
        <v>40</v>
      </c>
      <c r="D14" s="11" t="s">
        <v>13653</v>
      </c>
      <c r="E14">
        <v>778</v>
      </c>
      <c r="G14" s="11" t="s">
        <v>13670</v>
      </c>
      <c r="H14">
        <v>131</v>
      </c>
    </row>
    <row r="15" spans="1:8" x14ac:dyDescent="0.3">
      <c r="A15" s="11" t="s">
        <v>13634</v>
      </c>
      <c r="B15">
        <v>92</v>
      </c>
      <c r="D15" s="11" t="s">
        <v>13657</v>
      </c>
      <c r="E15">
        <v>446</v>
      </c>
      <c r="G15" s="11" t="s">
        <v>13630</v>
      </c>
      <c r="H15">
        <v>1646</v>
      </c>
    </row>
    <row r="16" spans="1:8" x14ac:dyDescent="0.3">
      <c r="A16" s="11" t="s">
        <v>13636</v>
      </c>
      <c r="B16">
        <v>132</v>
      </c>
      <c r="D16" s="11" t="s">
        <v>13654</v>
      </c>
      <c r="E16">
        <v>299</v>
      </c>
    </row>
    <row r="17" spans="1:8" x14ac:dyDescent="0.3">
      <c r="A17" s="11" t="s">
        <v>13633</v>
      </c>
      <c r="B17">
        <v>324</v>
      </c>
      <c r="D17" s="11" t="s">
        <v>13659</v>
      </c>
      <c r="E17">
        <v>240</v>
      </c>
      <c r="G17" s="10" t="s">
        <v>13629</v>
      </c>
      <c r="H17" t="s">
        <v>13662</v>
      </c>
    </row>
    <row r="18" spans="1:8" x14ac:dyDescent="0.3">
      <c r="A18" s="11" t="s">
        <v>13632</v>
      </c>
      <c r="B18">
        <v>574</v>
      </c>
      <c r="D18" s="11" t="s">
        <v>13649</v>
      </c>
      <c r="E18">
        <v>128</v>
      </c>
      <c r="G18" s="11" t="s">
        <v>8</v>
      </c>
      <c r="H18">
        <v>550</v>
      </c>
    </row>
    <row r="19" spans="1:8" x14ac:dyDescent="0.3">
      <c r="A19" s="11" t="s">
        <v>13637</v>
      </c>
      <c r="B19">
        <v>1553</v>
      </c>
      <c r="D19" s="11" t="s">
        <v>13630</v>
      </c>
      <c r="E19">
        <v>1891</v>
      </c>
      <c r="G19" s="13" t="s">
        <v>13643</v>
      </c>
      <c r="H19">
        <v>57</v>
      </c>
    </row>
    <row r="20" spans="1:8" x14ac:dyDescent="0.3">
      <c r="A20" s="11" t="s">
        <v>13640</v>
      </c>
      <c r="B20">
        <v>1813</v>
      </c>
      <c r="G20" s="13" t="s">
        <v>13645</v>
      </c>
      <c r="H20">
        <v>69</v>
      </c>
    </row>
    <row r="21" spans="1:8" x14ac:dyDescent="0.3">
      <c r="A21" s="11" t="s">
        <v>13641</v>
      </c>
      <c r="B21">
        <v>2053</v>
      </c>
      <c r="D21" s="10" t="s">
        <v>13629</v>
      </c>
      <c r="E21" t="s">
        <v>13663</v>
      </c>
      <c r="G21" s="13" t="s">
        <v>13644</v>
      </c>
      <c r="H21">
        <v>83</v>
      </c>
    </row>
    <row r="22" spans="1:8" x14ac:dyDescent="0.3">
      <c r="A22" s="11" t="s">
        <v>13630</v>
      </c>
      <c r="B22">
        <v>6638</v>
      </c>
      <c r="D22" s="11" t="s">
        <v>8</v>
      </c>
      <c r="E22">
        <v>1471</v>
      </c>
      <c r="G22" s="13" t="s">
        <v>13650</v>
      </c>
      <c r="H22">
        <v>101</v>
      </c>
    </row>
    <row r="23" spans="1:8" x14ac:dyDescent="0.3">
      <c r="D23" s="11" t="s">
        <v>346</v>
      </c>
      <c r="E23">
        <v>5240</v>
      </c>
      <c r="G23" s="13" t="s">
        <v>13659</v>
      </c>
      <c r="H23">
        <v>240</v>
      </c>
    </row>
    <row r="24" spans="1:8" x14ac:dyDescent="0.3">
      <c r="A24" s="10" t="s">
        <v>13629</v>
      </c>
      <c r="B24" t="s">
        <v>13664</v>
      </c>
      <c r="D24" s="11" t="s">
        <v>13630</v>
      </c>
      <c r="E24">
        <v>6711</v>
      </c>
      <c r="G24" s="11" t="s">
        <v>346</v>
      </c>
      <c r="H24">
        <v>1777</v>
      </c>
    </row>
    <row r="25" spans="1:8" x14ac:dyDescent="0.3">
      <c r="A25" s="11" t="s">
        <v>13660</v>
      </c>
      <c r="B25">
        <v>1232550</v>
      </c>
      <c r="G25" s="13" t="s">
        <v>13656</v>
      </c>
      <c r="H25">
        <v>126</v>
      </c>
    </row>
    <row r="26" spans="1:8" x14ac:dyDescent="0.3">
      <c r="A26" s="11" t="s">
        <v>13653</v>
      </c>
      <c r="B26">
        <v>1291480</v>
      </c>
      <c r="D26" s="10" t="s">
        <v>13629</v>
      </c>
      <c r="E26" t="s">
        <v>13662</v>
      </c>
      <c r="G26" s="13" t="s">
        <v>13649</v>
      </c>
      <c r="H26">
        <v>128</v>
      </c>
    </row>
    <row r="27" spans="1:8" x14ac:dyDescent="0.3">
      <c r="A27" s="11" t="s">
        <v>13659</v>
      </c>
      <c r="B27">
        <v>1334640</v>
      </c>
      <c r="D27" s="11" t="s">
        <v>1649</v>
      </c>
      <c r="E27">
        <v>8</v>
      </c>
      <c r="G27" s="13" t="s">
        <v>13654</v>
      </c>
      <c r="H27">
        <v>299</v>
      </c>
    </row>
    <row r="28" spans="1:8" x14ac:dyDescent="0.3">
      <c r="A28" s="11" t="s">
        <v>13646</v>
      </c>
      <c r="B28">
        <v>1394400</v>
      </c>
      <c r="D28" s="13" t="s">
        <v>13657</v>
      </c>
      <c r="E28">
        <v>1</v>
      </c>
      <c r="G28" s="13" t="s">
        <v>13657</v>
      </c>
      <c r="H28">
        <v>446</v>
      </c>
    </row>
    <row r="29" spans="1:8" x14ac:dyDescent="0.3">
      <c r="A29" s="11" t="s">
        <v>13661</v>
      </c>
      <c r="B29">
        <v>1456650</v>
      </c>
      <c r="D29" s="13" t="s">
        <v>13658</v>
      </c>
      <c r="E29">
        <v>1</v>
      </c>
      <c r="G29" s="13" t="s">
        <v>13653</v>
      </c>
      <c r="H29">
        <v>778</v>
      </c>
    </row>
    <row r="30" spans="1:8" x14ac:dyDescent="0.3">
      <c r="A30" s="11" t="s">
        <v>13630</v>
      </c>
      <c r="B30">
        <v>6709720</v>
      </c>
      <c r="D30" s="13" t="s">
        <v>13651</v>
      </c>
      <c r="E30">
        <v>1</v>
      </c>
      <c r="G30" s="11" t="s">
        <v>13630</v>
      </c>
      <c r="H30">
        <v>2327</v>
      </c>
    </row>
    <row r="31" spans="1:8" x14ac:dyDescent="0.3">
      <c r="D31" s="13" t="s">
        <v>13647</v>
      </c>
      <c r="E31">
        <v>1</v>
      </c>
    </row>
    <row r="32" spans="1:8" x14ac:dyDescent="0.3">
      <c r="D32" s="13" t="s">
        <v>13652</v>
      </c>
      <c r="E32">
        <v>1</v>
      </c>
    </row>
    <row r="33" spans="4:5" x14ac:dyDescent="0.3">
      <c r="D33" s="13" t="s">
        <v>13653</v>
      </c>
      <c r="E33">
        <v>1</v>
      </c>
    </row>
    <row r="34" spans="4:5" x14ac:dyDescent="0.3">
      <c r="D34" s="13" t="s">
        <v>13642</v>
      </c>
      <c r="E34">
        <v>1</v>
      </c>
    </row>
    <row r="35" spans="4:5" x14ac:dyDescent="0.3">
      <c r="D35" s="13" t="s">
        <v>13655</v>
      </c>
      <c r="E35">
        <v>1</v>
      </c>
    </row>
    <row r="36" spans="4:5" x14ac:dyDescent="0.3">
      <c r="D36" s="11" t="s">
        <v>117</v>
      </c>
      <c r="E36">
        <v>17</v>
      </c>
    </row>
    <row r="37" spans="4:5" x14ac:dyDescent="0.3">
      <c r="D37" s="13" t="s">
        <v>13657</v>
      </c>
      <c r="E37">
        <v>8</v>
      </c>
    </row>
    <row r="38" spans="4:5" x14ac:dyDescent="0.3">
      <c r="D38" s="13" t="s">
        <v>13649</v>
      </c>
      <c r="E38">
        <v>5</v>
      </c>
    </row>
    <row r="39" spans="4:5" x14ac:dyDescent="0.3">
      <c r="D39" s="13" t="s">
        <v>13650</v>
      </c>
      <c r="E39">
        <v>4</v>
      </c>
    </row>
    <row r="40" spans="4:5" x14ac:dyDescent="0.3">
      <c r="D40" s="11" t="s">
        <v>257</v>
      </c>
      <c r="E40">
        <v>55</v>
      </c>
    </row>
    <row r="41" spans="4:5" x14ac:dyDescent="0.3">
      <c r="D41" s="13" t="s">
        <v>13657</v>
      </c>
      <c r="E41">
        <v>17</v>
      </c>
    </row>
    <row r="42" spans="4:5" x14ac:dyDescent="0.3">
      <c r="D42" s="13" t="s">
        <v>13648</v>
      </c>
      <c r="E42">
        <v>17</v>
      </c>
    </row>
    <row r="43" spans="4:5" x14ac:dyDescent="0.3">
      <c r="D43" s="13" t="s">
        <v>13653</v>
      </c>
      <c r="E43">
        <v>21</v>
      </c>
    </row>
    <row r="44" spans="4:5" x14ac:dyDescent="0.3">
      <c r="D44" s="11" t="s">
        <v>9</v>
      </c>
      <c r="E44">
        <v>1457</v>
      </c>
    </row>
    <row r="45" spans="4:5" x14ac:dyDescent="0.3">
      <c r="D45" s="13" t="s">
        <v>13657</v>
      </c>
      <c r="E45">
        <v>420</v>
      </c>
    </row>
    <row r="46" spans="4:5" x14ac:dyDescent="0.3">
      <c r="D46" s="13" t="s">
        <v>13653</v>
      </c>
      <c r="E46">
        <v>754</v>
      </c>
    </row>
    <row r="47" spans="4:5" x14ac:dyDescent="0.3">
      <c r="D47" s="13" t="s">
        <v>13654</v>
      </c>
      <c r="E47">
        <v>283</v>
      </c>
    </row>
    <row r="48" spans="4:5" x14ac:dyDescent="0.3">
      <c r="D48" s="11" t="s">
        <v>13630</v>
      </c>
      <c r="E48">
        <v>1537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0C610-FFB4-49E9-97F1-FECB1EE2516E}">
  <dimension ref="A3:C14"/>
  <sheetViews>
    <sheetView workbookViewId="0">
      <selection activeCell="B11" sqref="B11"/>
    </sheetView>
  </sheetViews>
  <sheetFormatPr defaultRowHeight="14.4" x14ac:dyDescent="0.3"/>
  <cols>
    <col min="1" max="1" width="14.109375" bestFit="1" customWidth="1"/>
    <col min="2" max="2" width="15.5546875" bestFit="1" customWidth="1"/>
    <col min="3" max="4" width="10.5546875" bestFit="1" customWidth="1"/>
  </cols>
  <sheetData>
    <row r="3" spans="1:3" x14ac:dyDescent="0.3">
      <c r="A3" s="10" t="s">
        <v>13662</v>
      </c>
      <c r="B3" s="10" t="s">
        <v>13693</v>
      </c>
    </row>
    <row r="4" spans="1:3" x14ac:dyDescent="0.3">
      <c r="A4" s="10" t="s">
        <v>13629</v>
      </c>
      <c r="B4" t="s">
        <v>8</v>
      </c>
      <c r="C4" t="s">
        <v>13630</v>
      </c>
    </row>
    <row r="5" spans="1:3" x14ac:dyDescent="0.3">
      <c r="A5" s="11" t="s">
        <v>13634</v>
      </c>
      <c r="B5">
        <v>8</v>
      </c>
      <c r="C5">
        <v>8</v>
      </c>
    </row>
    <row r="6" spans="1:3" x14ac:dyDescent="0.3">
      <c r="A6" s="13">
        <v>2024</v>
      </c>
      <c r="B6">
        <v>1</v>
      </c>
      <c r="C6">
        <v>1</v>
      </c>
    </row>
    <row r="7" spans="1:3" x14ac:dyDescent="0.3">
      <c r="A7" s="14" t="s">
        <v>13682</v>
      </c>
      <c r="B7">
        <v>1</v>
      </c>
      <c r="C7">
        <v>1</v>
      </c>
    </row>
    <row r="8" spans="1:3" x14ac:dyDescent="0.3">
      <c r="A8" s="13">
        <v>2023</v>
      </c>
      <c r="B8">
        <v>7</v>
      </c>
      <c r="C8">
        <v>7</v>
      </c>
    </row>
    <row r="9" spans="1:3" x14ac:dyDescent="0.3">
      <c r="A9" s="14" t="s">
        <v>13680</v>
      </c>
      <c r="B9">
        <v>1</v>
      </c>
      <c r="C9">
        <v>1</v>
      </c>
    </row>
    <row r="10" spans="1:3" x14ac:dyDescent="0.3">
      <c r="A10" s="14" t="s">
        <v>13683</v>
      </c>
      <c r="B10">
        <v>1</v>
      </c>
      <c r="C10">
        <v>1</v>
      </c>
    </row>
    <row r="11" spans="1:3" x14ac:dyDescent="0.3">
      <c r="A11" s="14" t="s">
        <v>13679</v>
      </c>
      <c r="B11">
        <v>1</v>
      </c>
      <c r="C11">
        <v>1</v>
      </c>
    </row>
    <row r="12" spans="1:3" x14ac:dyDescent="0.3">
      <c r="A12" s="14" t="s">
        <v>13678</v>
      </c>
      <c r="B12">
        <v>2</v>
      </c>
      <c r="C12">
        <v>2</v>
      </c>
    </row>
    <row r="13" spans="1:3" x14ac:dyDescent="0.3">
      <c r="A13" s="14" t="s">
        <v>13681</v>
      </c>
      <c r="B13">
        <v>2</v>
      </c>
      <c r="C13">
        <v>2</v>
      </c>
    </row>
    <row r="14" spans="1:3" x14ac:dyDescent="0.3">
      <c r="A14" s="11" t="s">
        <v>13630</v>
      </c>
      <c r="B14">
        <v>8</v>
      </c>
      <c r="C14">
        <v>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071A-1FE0-4A07-B8CA-B1BB2D7D62DB}">
  <dimension ref="A1:C6712"/>
  <sheetViews>
    <sheetView workbookViewId="0">
      <selection activeCell="K7" sqref="K7"/>
    </sheetView>
  </sheetViews>
  <sheetFormatPr defaultRowHeight="14.4" x14ac:dyDescent="0.3"/>
  <cols>
    <col min="1" max="1" width="18.21875" customWidth="1"/>
    <col min="2" max="2" width="23.6640625" customWidth="1"/>
    <col min="3" max="3" width="20.77734375"/>
  </cols>
  <sheetData>
    <row r="1" spans="1:3" x14ac:dyDescent="0.3">
      <c r="A1" s="2" t="s">
        <v>13624</v>
      </c>
      <c r="B1" s="2" t="s">
        <v>13677</v>
      </c>
      <c r="C1" s="17"/>
    </row>
    <row r="2" spans="1:3" x14ac:dyDescent="0.3">
      <c r="A2" s="18" t="s">
        <v>13635</v>
      </c>
      <c r="B2" s="1">
        <v>21</v>
      </c>
      <c r="C2" s="16"/>
    </row>
    <row r="3" spans="1:3" x14ac:dyDescent="0.3">
      <c r="A3" s="18" t="s">
        <v>13639</v>
      </c>
      <c r="B3" s="1">
        <v>36</v>
      </c>
      <c r="C3" s="16"/>
    </row>
    <row r="4" spans="1:3" x14ac:dyDescent="0.3">
      <c r="A4" s="18" t="s">
        <v>13638</v>
      </c>
      <c r="B4" s="1">
        <v>40</v>
      </c>
      <c r="C4" s="16"/>
    </row>
    <row r="5" spans="1:3" x14ac:dyDescent="0.3">
      <c r="A5" s="18" t="s">
        <v>13634</v>
      </c>
      <c r="B5" s="1">
        <v>92</v>
      </c>
      <c r="C5" s="16"/>
    </row>
    <row r="6" spans="1:3" x14ac:dyDescent="0.3">
      <c r="A6" s="18" t="s">
        <v>13636</v>
      </c>
      <c r="B6" s="1">
        <v>132</v>
      </c>
      <c r="C6" s="16"/>
    </row>
    <row r="7" spans="1:3" x14ac:dyDescent="0.3">
      <c r="A7" s="18" t="s">
        <v>13633</v>
      </c>
      <c r="B7" s="1">
        <v>324</v>
      </c>
      <c r="C7" s="16"/>
    </row>
    <row r="8" spans="1:3" x14ac:dyDescent="0.3">
      <c r="A8" s="18" t="s">
        <v>13632</v>
      </c>
      <c r="B8" s="1">
        <v>574</v>
      </c>
      <c r="C8" s="16"/>
    </row>
    <row r="9" spans="1:3" x14ac:dyDescent="0.3">
      <c r="A9" s="18" t="s">
        <v>13637</v>
      </c>
      <c r="B9" s="1">
        <v>1553</v>
      </c>
      <c r="C9" s="16"/>
    </row>
    <row r="10" spans="1:3" x14ac:dyDescent="0.3">
      <c r="A10" s="18" t="s">
        <v>13640</v>
      </c>
      <c r="B10" s="1">
        <v>1813</v>
      </c>
      <c r="C10" s="16"/>
    </row>
    <row r="11" spans="1:3" x14ac:dyDescent="0.3">
      <c r="A11" s="18" t="s">
        <v>13641</v>
      </c>
      <c r="B11" s="1">
        <v>2053</v>
      </c>
      <c r="C11" s="16"/>
    </row>
    <row r="12" spans="1:3" x14ac:dyDescent="0.3">
      <c r="C12" s="16"/>
    </row>
    <row r="13" spans="1:3" x14ac:dyDescent="0.3">
      <c r="C13" s="16"/>
    </row>
    <row r="14" spans="1:3" x14ac:dyDescent="0.3">
      <c r="C14" s="16"/>
    </row>
    <row r="15" spans="1:3" x14ac:dyDescent="0.3">
      <c r="C15" s="16"/>
    </row>
    <row r="16" spans="1:3" x14ac:dyDescent="0.3">
      <c r="C16" s="16"/>
    </row>
    <row r="17" spans="3:3" x14ac:dyDescent="0.3">
      <c r="C17" s="16"/>
    </row>
    <row r="18" spans="3:3" x14ac:dyDescent="0.3">
      <c r="C18" s="16"/>
    </row>
    <row r="19" spans="3:3" x14ac:dyDescent="0.3">
      <c r="C19" s="16"/>
    </row>
    <row r="20" spans="3:3" x14ac:dyDescent="0.3">
      <c r="C20" s="16"/>
    </row>
    <row r="21" spans="3:3" x14ac:dyDescent="0.3">
      <c r="C21" s="16"/>
    </row>
    <row r="22" spans="3:3" x14ac:dyDescent="0.3">
      <c r="C22" s="16"/>
    </row>
    <row r="23" spans="3:3" x14ac:dyDescent="0.3">
      <c r="C23" s="16"/>
    </row>
    <row r="24" spans="3:3" x14ac:dyDescent="0.3">
      <c r="C24" s="16"/>
    </row>
    <row r="25" spans="3:3" x14ac:dyDescent="0.3">
      <c r="C25" s="16"/>
    </row>
    <row r="26" spans="3:3" x14ac:dyDescent="0.3">
      <c r="C26" s="16"/>
    </row>
    <row r="27" spans="3:3" x14ac:dyDescent="0.3">
      <c r="C27" s="16"/>
    </row>
    <row r="28" spans="3:3" x14ac:dyDescent="0.3">
      <c r="C28" s="16"/>
    </row>
    <row r="29" spans="3:3" x14ac:dyDescent="0.3">
      <c r="C29" s="16"/>
    </row>
    <row r="30" spans="3:3" x14ac:dyDescent="0.3">
      <c r="C30" s="16"/>
    </row>
    <row r="31" spans="3:3" x14ac:dyDescent="0.3">
      <c r="C31" s="16"/>
    </row>
    <row r="32" spans="3:3" x14ac:dyDescent="0.3">
      <c r="C32" s="16"/>
    </row>
    <row r="33" spans="3:3" x14ac:dyDescent="0.3">
      <c r="C33" s="16"/>
    </row>
    <row r="34" spans="3:3" x14ac:dyDescent="0.3">
      <c r="C34" s="16"/>
    </row>
    <row r="35" spans="3:3" x14ac:dyDescent="0.3">
      <c r="C35" s="16"/>
    </row>
    <row r="36" spans="3:3" x14ac:dyDescent="0.3">
      <c r="C36" s="16"/>
    </row>
    <row r="37" spans="3:3" x14ac:dyDescent="0.3">
      <c r="C37" s="16"/>
    </row>
    <row r="38" spans="3:3" x14ac:dyDescent="0.3">
      <c r="C38" s="16"/>
    </row>
    <row r="39" spans="3:3" x14ac:dyDescent="0.3">
      <c r="C39" s="16"/>
    </row>
    <row r="40" spans="3:3" x14ac:dyDescent="0.3">
      <c r="C40" s="16"/>
    </row>
    <row r="41" spans="3:3" x14ac:dyDescent="0.3">
      <c r="C41" s="16"/>
    </row>
    <row r="42" spans="3:3" x14ac:dyDescent="0.3">
      <c r="C42" s="16"/>
    </row>
    <row r="43" spans="3:3" x14ac:dyDescent="0.3">
      <c r="C43" s="16"/>
    </row>
    <row r="44" spans="3:3" x14ac:dyDescent="0.3">
      <c r="C44" s="16"/>
    </row>
    <row r="45" spans="3:3" x14ac:dyDescent="0.3">
      <c r="C45" s="16"/>
    </row>
    <row r="46" spans="3:3" x14ac:dyDescent="0.3">
      <c r="C46" s="16"/>
    </row>
    <row r="47" spans="3:3" x14ac:dyDescent="0.3">
      <c r="C47" s="16"/>
    </row>
    <row r="48" spans="3:3" x14ac:dyDescent="0.3">
      <c r="C48" s="16"/>
    </row>
    <row r="49" spans="3:3" x14ac:dyDescent="0.3">
      <c r="C49" s="16"/>
    </row>
    <row r="50" spans="3:3" x14ac:dyDescent="0.3">
      <c r="C50" s="16"/>
    </row>
    <row r="51" spans="3:3" x14ac:dyDescent="0.3">
      <c r="C51" s="16"/>
    </row>
    <row r="52" spans="3:3" x14ac:dyDescent="0.3">
      <c r="C52" s="16"/>
    </row>
    <row r="53" spans="3:3" x14ac:dyDescent="0.3">
      <c r="C53" s="16"/>
    </row>
    <row r="54" spans="3:3" x14ac:dyDescent="0.3">
      <c r="C54" s="16"/>
    </row>
    <row r="55" spans="3:3" x14ac:dyDescent="0.3">
      <c r="C55" s="16"/>
    </row>
    <row r="56" spans="3:3" x14ac:dyDescent="0.3">
      <c r="C56" s="16"/>
    </row>
    <row r="57" spans="3:3" x14ac:dyDescent="0.3">
      <c r="C57" s="16"/>
    </row>
    <row r="58" spans="3:3" x14ac:dyDescent="0.3">
      <c r="C58" s="16"/>
    </row>
    <row r="59" spans="3:3" x14ac:dyDescent="0.3">
      <c r="C59" s="16"/>
    </row>
    <row r="60" spans="3:3" x14ac:dyDescent="0.3">
      <c r="C60" s="16"/>
    </row>
    <row r="61" spans="3:3" x14ac:dyDescent="0.3">
      <c r="C61" s="16"/>
    </row>
    <row r="62" spans="3:3" x14ac:dyDescent="0.3">
      <c r="C62" s="16"/>
    </row>
    <row r="63" spans="3:3" x14ac:dyDescent="0.3">
      <c r="C63" s="16"/>
    </row>
    <row r="64" spans="3:3" x14ac:dyDescent="0.3">
      <c r="C64" s="16"/>
    </row>
    <row r="65" spans="3:3" x14ac:dyDescent="0.3">
      <c r="C65" s="16"/>
    </row>
    <row r="66" spans="3:3" x14ac:dyDescent="0.3">
      <c r="C66" s="16"/>
    </row>
    <row r="67" spans="3:3" x14ac:dyDescent="0.3">
      <c r="C67" s="16"/>
    </row>
    <row r="68" spans="3:3" x14ac:dyDescent="0.3">
      <c r="C68" s="16"/>
    </row>
    <row r="69" spans="3:3" x14ac:dyDescent="0.3">
      <c r="C69" s="16"/>
    </row>
    <row r="70" spans="3:3" x14ac:dyDescent="0.3">
      <c r="C70" s="16"/>
    </row>
    <row r="71" spans="3:3" x14ac:dyDescent="0.3">
      <c r="C71" s="16"/>
    </row>
    <row r="72" spans="3:3" x14ac:dyDescent="0.3">
      <c r="C72" s="16"/>
    </row>
    <row r="73" spans="3:3" x14ac:dyDescent="0.3">
      <c r="C73" s="16"/>
    </row>
    <row r="74" spans="3:3" x14ac:dyDescent="0.3">
      <c r="C74" s="16"/>
    </row>
    <row r="75" spans="3:3" x14ac:dyDescent="0.3">
      <c r="C75" s="16"/>
    </row>
    <row r="76" spans="3:3" x14ac:dyDescent="0.3">
      <c r="C76" s="16"/>
    </row>
    <row r="77" spans="3:3" x14ac:dyDescent="0.3">
      <c r="C77" s="16"/>
    </row>
    <row r="78" spans="3:3" x14ac:dyDescent="0.3">
      <c r="C78" s="16"/>
    </row>
    <row r="79" spans="3:3" x14ac:dyDescent="0.3">
      <c r="C79" s="16"/>
    </row>
    <row r="80" spans="3:3" x14ac:dyDescent="0.3">
      <c r="C80" s="16"/>
    </row>
    <row r="81" spans="3:3" x14ac:dyDescent="0.3">
      <c r="C81" s="16"/>
    </row>
    <row r="82" spans="3:3" x14ac:dyDescent="0.3">
      <c r="C82" s="16"/>
    </row>
    <row r="83" spans="3:3" x14ac:dyDescent="0.3">
      <c r="C83" s="16"/>
    </row>
    <row r="84" spans="3:3" x14ac:dyDescent="0.3">
      <c r="C84" s="16"/>
    </row>
    <row r="85" spans="3:3" x14ac:dyDescent="0.3">
      <c r="C85" s="16"/>
    </row>
    <row r="86" spans="3:3" x14ac:dyDescent="0.3">
      <c r="C86" s="16"/>
    </row>
    <row r="87" spans="3:3" x14ac:dyDescent="0.3">
      <c r="C87" s="16"/>
    </row>
    <row r="88" spans="3:3" x14ac:dyDescent="0.3">
      <c r="C88" s="16"/>
    </row>
    <row r="89" spans="3:3" x14ac:dyDescent="0.3">
      <c r="C89" s="16"/>
    </row>
    <row r="90" spans="3:3" x14ac:dyDescent="0.3">
      <c r="C90" s="16"/>
    </row>
    <row r="91" spans="3:3" x14ac:dyDescent="0.3">
      <c r="C91" s="16"/>
    </row>
    <row r="92" spans="3:3" x14ac:dyDescent="0.3">
      <c r="C92" s="16"/>
    </row>
    <row r="93" spans="3:3" x14ac:dyDescent="0.3">
      <c r="C93" s="16"/>
    </row>
    <row r="94" spans="3:3" x14ac:dyDescent="0.3">
      <c r="C94" s="16"/>
    </row>
    <row r="95" spans="3:3" x14ac:dyDescent="0.3">
      <c r="C95" s="16"/>
    </row>
    <row r="96" spans="3:3" x14ac:dyDescent="0.3">
      <c r="C96" s="16"/>
    </row>
    <row r="97" spans="3:3" x14ac:dyDescent="0.3">
      <c r="C97" s="16"/>
    </row>
    <row r="98" spans="3:3" x14ac:dyDescent="0.3">
      <c r="C98" s="16"/>
    </row>
    <row r="99" spans="3:3" x14ac:dyDescent="0.3">
      <c r="C99" s="16"/>
    </row>
    <row r="100" spans="3:3" x14ac:dyDescent="0.3">
      <c r="C100" s="16"/>
    </row>
    <row r="101" spans="3:3" x14ac:dyDescent="0.3">
      <c r="C101" s="16"/>
    </row>
    <row r="102" spans="3:3" x14ac:dyDescent="0.3">
      <c r="C102" s="16"/>
    </row>
    <row r="103" spans="3:3" x14ac:dyDescent="0.3">
      <c r="C103" s="16"/>
    </row>
    <row r="104" spans="3:3" x14ac:dyDescent="0.3">
      <c r="C104" s="16"/>
    </row>
    <row r="105" spans="3:3" x14ac:dyDescent="0.3">
      <c r="C105" s="16"/>
    </row>
    <row r="106" spans="3:3" x14ac:dyDescent="0.3">
      <c r="C106" s="16"/>
    </row>
    <row r="107" spans="3:3" x14ac:dyDescent="0.3">
      <c r="C107" s="16"/>
    </row>
    <row r="108" spans="3:3" x14ac:dyDescent="0.3">
      <c r="C108" s="16"/>
    </row>
    <row r="109" spans="3:3" x14ac:dyDescent="0.3">
      <c r="C109" s="16"/>
    </row>
    <row r="110" spans="3:3" x14ac:dyDescent="0.3">
      <c r="C110" s="16"/>
    </row>
    <row r="111" spans="3:3" x14ac:dyDescent="0.3">
      <c r="C111" s="16"/>
    </row>
    <row r="112" spans="3:3" x14ac:dyDescent="0.3">
      <c r="C112" s="16"/>
    </row>
    <row r="113" spans="3:3" x14ac:dyDescent="0.3">
      <c r="C113" s="16"/>
    </row>
    <row r="114" spans="3:3" x14ac:dyDescent="0.3">
      <c r="C114" s="16"/>
    </row>
    <row r="115" spans="3:3" x14ac:dyDescent="0.3">
      <c r="C115" s="16"/>
    </row>
    <row r="116" spans="3:3" x14ac:dyDescent="0.3">
      <c r="C116" s="16"/>
    </row>
    <row r="117" spans="3:3" x14ac:dyDescent="0.3">
      <c r="C117" s="16"/>
    </row>
    <row r="118" spans="3:3" x14ac:dyDescent="0.3">
      <c r="C118" s="16"/>
    </row>
    <row r="119" spans="3:3" x14ac:dyDescent="0.3">
      <c r="C119" s="16"/>
    </row>
    <row r="120" spans="3:3" x14ac:dyDescent="0.3">
      <c r="C120" s="16"/>
    </row>
    <row r="121" spans="3:3" x14ac:dyDescent="0.3">
      <c r="C121" s="16"/>
    </row>
    <row r="122" spans="3:3" x14ac:dyDescent="0.3">
      <c r="C122" s="16"/>
    </row>
    <row r="123" spans="3:3" x14ac:dyDescent="0.3">
      <c r="C123" s="16"/>
    </row>
    <row r="124" spans="3:3" x14ac:dyDescent="0.3">
      <c r="C124" s="16"/>
    </row>
    <row r="125" spans="3:3" x14ac:dyDescent="0.3">
      <c r="C125" s="16"/>
    </row>
    <row r="126" spans="3:3" x14ac:dyDescent="0.3">
      <c r="C126" s="16"/>
    </row>
    <row r="127" spans="3:3" x14ac:dyDescent="0.3">
      <c r="C127" s="16"/>
    </row>
    <row r="128" spans="3:3" x14ac:dyDescent="0.3">
      <c r="C128" s="16"/>
    </row>
    <row r="129" spans="3:3" x14ac:dyDescent="0.3">
      <c r="C129" s="16"/>
    </row>
    <row r="130" spans="3:3" x14ac:dyDescent="0.3">
      <c r="C130" s="16"/>
    </row>
    <row r="131" spans="3:3" x14ac:dyDescent="0.3">
      <c r="C131" s="16"/>
    </row>
    <row r="132" spans="3:3" x14ac:dyDescent="0.3">
      <c r="C132" s="16"/>
    </row>
    <row r="133" spans="3:3" x14ac:dyDescent="0.3">
      <c r="C133" s="16"/>
    </row>
    <row r="134" spans="3:3" x14ac:dyDescent="0.3">
      <c r="C134" s="16"/>
    </row>
    <row r="135" spans="3:3" x14ac:dyDescent="0.3">
      <c r="C135" s="16"/>
    </row>
    <row r="136" spans="3:3" x14ac:dyDescent="0.3">
      <c r="C136" s="16"/>
    </row>
    <row r="137" spans="3:3" x14ac:dyDescent="0.3">
      <c r="C137" s="16"/>
    </row>
    <row r="138" spans="3:3" x14ac:dyDescent="0.3">
      <c r="C138" s="16"/>
    </row>
    <row r="139" spans="3:3" x14ac:dyDescent="0.3">
      <c r="C139" s="16"/>
    </row>
    <row r="140" spans="3:3" x14ac:dyDescent="0.3">
      <c r="C140" s="16"/>
    </row>
    <row r="141" spans="3:3" x14ac:dyDescent="0.3">
      <c r="C141" s="16"/>
    </row>
    <row r="142" spans="3:3" x14ac:dyDescent="0.3">
      <c r="C142" s="16"/>
    </row>
    <row r="143" spans="3:3" x14ac:dyDescent="0.3">
      <c r="C143" s="16"/>
    </row>
    <row r="144" spans="3:3" x14ac:dyDescent="0.3">
      <c r="C144" s="16"/>
    </row>
    <row r="145" spans="3:3" x14ac:dyDescent="0.3">
      <c r="C145" s="16"/>
    </row>
    <row r="146" spans="3:3" x14ac:dyDescent="0.3">
      <c r="C146" s="16"/>
    </row>
    <row r="147" spans="3:3" x14ac:dyDescent="0.3">
      <c r="C147" s="16"/>
    </row>
    <row r="148" spans="3:3" x14ac:dyDescent="0.3">
      <c r="C148" s="16"/>
    </row>
    <row r="149" spans="3:3" x14ac:dyDescent="0.3">
      <c r="C149" s="16"/>
    </row>
    <row r="150" spans="3:3" x14ac:dyDescent="0.3">
      <c r="C150" s="16"/>
    </row>
    <row r="151" spans="3:3" x14ac:dyDescent="0.3">
      <c r="C151" s="16"/>
    </row>
    <row r="152" spans="3:3" x14ac:dyDescent="0.3">
      <c r="C152" s="16"/>
    </row>
    <row r="153" spans="3:3" x14ac:dyDescent="0.3">
      <c r="C153" s="16"/>
    </row>
    <row r="154" spans="3:3" x14ac:dyDescent="0.3">
      <c r="C154" s="16"/>
    </row>
    <row r="155" spans="3:3" x14ac:dyDescent="0.3">
      <c r="C155" s="16"/>
    </row>
    <row r="156" spans="3:3" x14ac:dyDescent="0.3">
      <c r="C156" s="16"/>
    </row>
    <row r="157" spans="3:3" x14ac:dyDescent="0.3">
      <c r="C157" s="16"/>
    </row>
    <row r="158" spans="3:3" x14ac:dyDescent="0.3">
      <c r="C158" s="16"/>
    </row>
    <row r="159" spans="3:3" x14ac:dyDescent="0.3">
      <c r="C159" s="16"/>
    </row>
    <row r="160" spans="3:3" x14ac:dyDescent="0.3">
      <c r="C160" s="16"/>
    </row>
    <row r="161" spans="3:3" x14ac:dyDescent="0.3">
      <c r="C161" s="16"/>
    </row>
    <row r="162" spans="3:3" x14ac:dyDescent="0.3">
      <c r="C162" s="16"/>
    </row>
    <row r="163" spans="3:3" x14ac:dyDescent="0.3">
      <c r="C163" s="16"/>
    </row>
    <row r="164" spans="3:3" x14ac:dyDescent="0.3">
      <c r="C164" s="16"/>
    </row>
    <row r="165" spans="3:3" x14ac:dyDescent="0.3">
      <c r="C165" s="16"/>
    </row>
    <row r="166" spans="3:3" x14ac:dyDescent="0.3">
      <c r="C166" s="16"/>
    </row>
    <row r="167" spans="3:3" x14ac:dyDescent="0.3">
      <c r="C167" s="16"/>
    </row>
    <row r="168" spans="3:3" x14ac:dyDescent="0.3">
      <c r="C168" s="16"/>
    </row>
    <row r="169" spans="3:3" x14ac:dyDescent="0.3">
      <c r="C169" s="16"/>
    </row>
    <row r="170" spans="3:3" x14ac:dyDescent="0.3">
      <c r="C170" s="16"/>
    </row>
    <row r="171" spans="3:3" x14ac:dyDescent="0.3">
      <c r="C171" s="16"/>
    </row>
    <row r="172" spans="3:3" x14ac:dyDescent="0.3">
      <c r="C172" s="16"/>
    </row>
    <row r="173" spans="3:3" x14ac:dyDescent="0.3">
      <c r="C173" s="16"/>
    </row>
    <row r="174" spans="3:3" x14ac:dyDescent="0.3">
      <c r="C174" s="16"/>
    </row>
    <row r="175" spans="3:3" x14ac:dyDescent="0.3">
      <c r="C175" s="16"/>
    </row>
    <row r="176" spans="3:3" x14ac:dyDescent="0.3">
      <c r="C176" s="16"/>
    </row>
    <row r="177" spans="3:3" x14ac:dyDescent="0.3">
      <c r="C177" s="16"/>
    </row>
    <row r="178" spans="3:3" x14ac:dyDescent="0.3">
      <c r="C178" s="16"/>
    </row>
    <row r="179" spans="3:3" x14ac:dyDescent="0.3">
      <c r="C179" s="16"/>
    </row>
    <row r="180" spans="3:3" x14ac:dyDescent="0.3">
      <c r="C180" s="16"/>
    </row>
    <row r="181" spans="3:3" x14ac:dyDescent="0.3">
      <c r="C181" s="16"/>
    </row>
    <row r="182" spans="3:3" x14ac:dyDescent="0.3">
      <c r="C182" s="16"/>
    </row>
    <row r="183" spans="3:3" x14ac:dyDescent="0.3">
      <c r="C183" s="16"/>
    </row>
    <row r="184" spans="3:3" x14ac:dyDescent="0.3">
      <c r="C184" s="16"/>
    </row>
    <row r="185" spans="3:3" x14ac:dyDescent="0.3">
      <c r="C185" s="16"/>
    </row>
    <row r="186" spans="3:3" x14ac:dyDescent="0.3">
      <c r="C186" s="16"/>
    </row>
    <row r="187" spans="3:3" x14ac:dyDescent="0.3">
      <c r="C187" s="16"/>
    </row>
    <row r="188" spans="3:3" x14ac:dyDescent="0.3">
      <c r="C188" s="16"/>
    </row>
    <row r="189" spans="3:3" x14ac:dyDescent="0.3">
      <c r="C189" s="16"/>
    </row>
    <row r="190" spans="3:3" x14ac:dyDescent="0.3">
      <c r="C190" s="16"/>
    </row>
    <row r="191" spans="3:3" x14ac:dyDescent="0.3">
      <c r="C191" s="16"/>
    </row>
    <row r="192" spans="3:3" x14ac:dyDescent="0.3">
      <c r="C192" s="16"/>
    </row>
    <row r="193" spans="3:3" x14ac:dyDescent="0.3">
      <c r="C193" s="16"/>
    </row>
    <row r="194" spans="3:3" x14ac:dyDescent="0.3">
      <c r="C194" s="16"/>
    </row>
    <row r="195" spans="3:3" x14ac:dyDescent="0.3">
      <c r="C195" s="16"/>
    </row>
    <row r="196" spans="3:3" x14ac:dyDescent="0.3">
      <c r="C196" s="16"/>
    </row>
    <row r="197" spans="3:3" x14ac:dyDescent="0.3">
      <c r="C197" s="16"/>
    </row>
    <row r="198" spans="3:3" x14ac:dyDescent="0.3">
      <c r="C198" s="16"/>
    </row>
    <row r="199" spans="3:3" x14ac:dyDescent="0.3">
      <c r="C199" s="16"/>
    </row>
    <row r="200" spans="3:3" x14ac:dyDescent="0.3">
      <c r="C200" s="16"/>
    </row>
    <row r="201" spans="3:3" x14ac:dyDescent="0.3">
      <c r="C201" s="16"/>
    </row>
    <row r="202" spans="3:3" x14ac:dyDescent="0.3">
      <c r="C202" s="16"/>
    </row>
    <row r="203" spans="3:3" x14ac:dyDescent="0.3">
      <c r="C203" s="16"/>
    </row>
    <row r="204" spans="3:3" x14ac:dyDescent="0.3">
      <c r="C204" s="16"/>
    </row>
    <row r="205" spans="3:3" x14ac:dyDescent="0.3">
      <c r="C205" s="16"/>
    </row>
    <row r="206" spans="3:3" x14ac:dyDescent="0.3">
      <c r="C206" s="16"/>
    </row>
    <row r="207" spans="3:3" x14ac:dyDescent="0.3">
      <c r="C207" s="16"/>
    </row>
    <row r="208" spans="3:3" x14ac:dyDescent="0.3">
      <c r="C208" s="16"/>
    </row>
    <row r="209" spans="3:3" x14ac:dyDescent="0.3">
      <c r="C209" s="16"/>
    </row>
    <row r="210" spans="3:3" x14ac:dyDescent="0.3">
      <c r="C210" s="16"/>
    </row>
    <row r="211" spans="3:3" x14ac:dyDescent="0.3">
      <c r="C211" s="16"/>
    </row>
    <row r="212" spans="3:3" x14ac:dyDescent="0.3">
      <c r="C212" s="16"/>
    </row>
    <row r="213" spans="3:3" x14ac:dyDescent="0.3">
      <c r="C213" s="16"/>
    </row>
    <row r="214" spans="3:3" x14ac:dyDescent="0.3">
      <c r="C214" s="16"/>
    </row>
    <row r="215" spans="3:3" x14ac:dyDescent="0.3">
      <c r="C215" s="16"/>
    </row>
    <row r="216" spans="3:3" x14ac:dyDescent="0.3">
      <c r="C216" s="16"/>
    </row>
    <row r="217" spans="3:3" x14ac:dyDescent="0.3">
      <c r="C217" s="16"/>
    </row>
    <row r="218" spans="3:3" x14ac:dyDescent="0.3">
      <c r="C218" s="16"/>
    </row>
    <row r="219" spans="3:3" x14ac:dyDescent="0.3">
      <c r="C219" s="16"/>
    </row>
    <row r="220" spans="3:3" x14ac:dyDescent="0.3">
      <c r="C220" s="16"/>
    </row>
    <row r="221" spans="3:3" x14ac:dyDescent="0.3">
      <c r="C221" s="16"/>
    </row>
    <row r="222" spans="3:3" x14ac:dyDescent="0.3">
      <c r="C222" s="16"/>
    </row>
    <row r="223" spans="3:3" x14ac:dyDescent="0.3">
      <c r="C223" s="16"/>
    </row>
    <row r="224" spans="3:3" x14ac:dyDescent="0.3">
      <c r="C224" s="16"/>
    </row>
    <row r="225" spans="3:3" x14ac:dyDescent="0.3">
      <c r="C225" s="16"/>
    </row>
    <row r="226" spans="3:3" x14ac:dyDescent="0.3">
      <c r="C226" s="16"/>
    </row>
    <row r="227" spans="3:3" x14ac:dyDescent="0.3">
      <c r="C227" s="16"/>
    </row>
    <row r="228" spans="3:3" x14ac:dyDescent="0.3">
      <c r="C228" s="16"/>
    </row>
    <row r="229" spans="3:3" x14ac:dyDescent="0.3">
      <c r="C229" s="16"/>
    </row>
    <row r="230" spans="3:3" x14ac:dyDescent="0.3">
      <c r="C230" s="16"/>
    </row>
    <row r="231" spans="3:3" x14ac:dyDescent="0.3">
      <c r="C231" s="16"/>
    </row>
    <row r="232" spans="3:3" x14ac:dyDescent="0.3">
      <c r="C232" s="16"/>
    </row>
    <row r="233" spans="3:3" x14ac:dyDescent="0.3">
      <c r="C233" s="16"/>
    </row>
    <row r="234" spans="3:3" x14ac:dyDescent="0.3">
      <c r="C234" s="16"/>
    </row>
    <row r="235" spans="3:3" x14ac:dyDescent="0.3">
      <c r="C235" s="16"/>
    </row>
    <row r="236" spans="3:3" x14ac:dyDescent="0.3">
      <c r="C236" s="16"/>
    </row>
    <row r="237" spans="3:3" x14ac:dyDescent="0.3">
      <c r="C237" s="16"/>
    </row>
    <row r="238" spans="3:3" x14ac:dyDescent="0.3">
      <c r="C238" s="16"/>
    </row>
    <row r="239" spans="3:3" x14ac:dyDescent="0.3">
      <c r="C239" s="16"/>
    </row>
    <row r="240" spans="3:3" x14ac:dyDescent="0.3">
      <c r="C240" s="16"/>
    </row>
    <row r="241" spans="3:3" x14ac:dyDescent="0.3">
      <c r="C241" s="16"/>
    </row>
    <row r="242" spans="3:3" x14ac:dyDescent="0.3">
      <c r="C242" s="16"/>
    </row>
    <row r="243" spans="3:3" x14ac:dyDescent="0.3">
      <c r="C243" s="16"/>
    </row>
    <row r="244" spans="3:3" x14ac:dyDescent="0.3">
      <c r="C244" s="16"/>
    </row>
    <row r="245" spans="3:3" x14ac:dyDescent="0.3">
      <c r="C245" s="16"/>
    </row>
    <row r="246" spans="3:3" x14ac:dyDescent="0.3">
      <c r="C246" s="16"/>
    </row>
    <row r="247" spans="3:3" x14ac:dyDescent="0.3">
      <c r="C247" s="16"/>
    </row>
    <row r="248" spans="3:3" x14ac:dyDescent="0.3">
      <c r="C248" s="16"/>
    </row>
    <row r="249" spans="3:3" x14ac:dyDescent="0.3">
      <c r="C249" s="16"/>
    </row>
    <row r="250" spans="3:3" x14ac:dyDescent="0.3">
      <c r="C250" s="16"/>
    </row>
    <row r="251" spans="3:3" x14ac:dyDescent="0.3">
      <c r="C251" s="16"/>
    </row>
    <row r="252" spans="3:3" x14ac:dyDescent="0.3">
      <c r="C252" s="16"/>
    </row>
    <row r="253" spans="3:3" x14ac:dyDescent="0.3">
      <c r="C253" s="16"/>
    </row>
    <row r="254" spans="3:3" x14ac:dyDescent="0.3">
      <c r="C254" s="16"/>
    </row>
    <row r="255" spans="3:3" x14ac:dyDescent="0.3">
      <c r="C255" s="16"/>
    </row>
    <row r="256" spans="3:3" x14ac:dyDescent="0.3">
      <c r="C256" s="16"/>
    </row>
    <row r="257" spans="3:3" x14ac:dyDescent="0.3">
      <c r="C257" s="16"/>
    </row>
    <row r="258" spans="3:3" x14ac:dyDescent="0.3">
      <c r="C258" s="16"/>
    </row>
    <row r="259" spans="3:3" x14ac:dyDescent="0.3">
      <c r="C259" s="16"/>
    </row>
    <row r="260" spans="3:3" x14ac:dyDescent="0.3">
      <c r="C260" s="16"/>
    </row>
    <row r="261" spans="3:3" x14ac:dyDescent="0.3">
      <c r="C261" s="16"/>
    </row>
    <row r="262" spans="3:3" x14ac:dyDescent="0.3">
      <c r="C262" s="16"/>
    </row>
    <row r="263" spans="3:3" x14ac:dyDescent="0.3">
      <c r="C263" s="16"/>
    </row>
    <row r="264" spans="3:3" x14ac:dyDescent="0.3">
      <c r="C264" s="16"/>
    </row>
    <row r="265" spans="3:3" x14ac:dyDescent="0.3">
      <c r="C265" s="16"/>
    </row>
    <row r="266" spans="3:3" x14ac:dyDescent="0.3">
      <c r="C266" s="16"/>
    </row>
    <row r="267" spans="3:3" x14ac:dyDescent="0.3">
      <c r="C267" s="16"/>
    </row>
    <row r="268" spans="3:3" x14ac:dyDescent="0.3">
      <c r="C268" s="16"/>
    </row>
    <row r="269" spans="3:3" x14ac:dyDescent="0.3">
      <c r="C269" s="16"/>
    </row>
    <row r="270" spans="3:3" x14ac:dyDescent="0.3">
      <c r="C270" s="16"/>
    </row>
    <row r="271" spans="3:3" x14ac:dyDescent="0.3">
      <c r="C271" s="16"/>
    </row>
    <row r="272" spans="3:3" x14ac:dyDescent="0.3">
      <c r="C272" s="16"/>
    </row>
    <row r="273" spans="3:3" x14ac:dyDescent="0.3">
      <c r="C273" s="16"/>
    </row>
    <row r="274" spans="3:3" x14ac:dyDescent="0.3">
      <c r="C274" s="16"/>
    </row>
    <row r="275" spans="3:3" x14ac:dyDescent="0.3">
      <c r="C275" s="16"/>
    </row>
    <row r="276" spans="3:3" x14ac:dyDescent="0.3">
      <c r="C276" s="16"/>
    </row>
    <row r="277" spans="3:3" x14ac:dyDescent="0.3">
      <c r="C277" s="16"/>
    </row>
    <row r="278" spans="3:3" x14ac:dyDescent="0.3">
      <c r="C278" s="16"/>
    </row>
    <row r="279" spans="3:3" x14ac:dyDescent="0.3">
      <c r="C279" s="16"/>
    </row>
    <row r="280" spans="3:3" x14ac:dyDescent="0.3">
      <c r="C280" s="16"/>
    </row>
    <row r="281" spans="3:3" x14ac:dyDescent="0.3">
      <c r="C281" s="16"/>
    </row>
    <row r="282" spans="3:3" x14ac:dyDescent="0.3">
      <c r="C282" s="16"/>
    </row>
    <row r="283" spans="3:3" x14ac:dyDescent="0.3">
      <c r="C283" s="16"/>
    </row>
    <row r="284" spans="3:3" x14ac:dyDescent="0.3">
      <c r="C284" s="16"/>
    </row>
    <row r="285" spans="3:3" x14ac:dyDescent="0.3">
      <c r="C285" s="16"/>
    </row>
    <row r="286" spans="3:3" x14ac:dyDescent="0.3">
      <c r="C286" s="16"/>
    </row>
    <row r="287" spans="3:3" x14ac:dyDescent="0.3">
      <c r="C287" s="16"/>
    </row>
    <row r="288" spans="3:3" x14ac:dyDescent="0.3">
      <c r="C288" s="16"/>
    </row>
    <row r="289" spans="3:3" x14ac:dyDescent="0.3">
      <c r="C289" s="16"/>
    </row>
    <row r="290" spans="3:3" x14ac:dyDescent="0.3">
      <c r="C290" s="16"/>
    </row>
    <row r="291" spans="3:3" x14ac:dyDescent="0.3">
      <c r="C291" s="16"/>
    </row>
    <row r="292" spans="3:3" x14ac:dyDescent="0.3">
      <c r="C292" s="16"/>
    </row>
    <row r="293" spans="3:3" x14ac:dyDescent="0.3">
      <c r="C293" s="16"/>
    </row>
    <row r="294" spans="3:3" x14ac:dyDescent="0.3">
      <c r="C294" s="16"/>
    </row>
    <row r="295" spans="3:3" x14ac:dyDescent="0.3">
      <c r="C295" s="16"/>
    </row>
    <row r="296" spans="3:3" x14ac:dyDescent="0.3">
      <c r="C296" s="16"/>
    </row>
    <row r="297" spans="3:3" x14ac:dyDescent="0.3">
      <c r="C297" s="16"/>
    </row>
    <row r="298" spans="3:3" x14ac:dyDescent="0.3">
      <c r="C298" s="16"/>
    </row>
    <row r="299" spans="3:3" x14ac:dyDescent="0.3">
      <c r="C299" s="16"/>
    </row>
    <row r="300" spans="3:3" x14ac:dyDescent="0.3">
      <c r="C300" s="16"/>
    </row>
    <row r="301" spans="3:3" x14ac:dyDescent="0.3">
      <c r="C301" s="16"/>
    </row>
    <row r="302" spans="3:3" x14ac:dyDescent="0.3">
      <c r="C302" s="16"/>
    </row>
    <row r="303" spans="3:3" x14ac:dyDescent="0.3">
      <c r="C303" s="16"/>
    </row>
    <row r="304" spans="3:3" x14ac:dyDescent="0.3">
      <c r="C304" s="16"/>
    </row>
    <row r="305" spans="3:3" x14ac:dyDescent="0.3">
      <c r="C305" s="16"/>
    </row>
    <row r="306" spans="3:3" x14ac:dyDescent="0.3">
      <c r="C306" s="16"/>
    </row>
    <row r="307" spans="3:3" x14ac:dyDescent="0.3">
      <c r="C307" s="16"/>
    </row>
    <row r="308" spans="3:3" x14ac:dyDescent="0.3">
      <c r="C308" s="16"/>
    </row>
    <row r="309" spans="3:3" x14ac:dyDescent="0.3">
      <c r="C309" s="16"/>
    </row>
    <row r="310" spans="3:3" x14ac:dyDescent="0.3">
      <c r="C310" s="16"/>
    </row>
    <row r="311" spans="3:3" x14ac:dyDescent="0.3">
      <c r="C311" s="16"/>
    </row>
    <row r="312" spans="3:3" x14ac:dyDescent="0.3">
      <c r="C312" s="16"/>
    </row>
    <row r="313" spans="3:3" x14ac:dyDescent="0.3">
      <c r="C313" s="16"/>
    </row>
    <row r="314" spans="3:3" x14ac:dyDescent="0.3">
      <c r="C314" s="16"/>
    </row>
    <row r="315" spans="3:3" x14ac:dyDescent="0.3">
      <c r="C315" s="16"/>
    </row>
    <row r="316" spans="3:3" x14ac:dyDescent="0.3">
      <c r="C316" s="16"/>
    </row>
    <row r="317" spans="3:3" x14ac:dyDescent="0.3">
      <c r="C317" s="16"/>
    </row>
    <row r="318" spans="3:3" x14ac:dyDescent="0.3">
      <c r="C318" s="16"/>
    </row>
    <row r="319" spans="3:3" x14ac:dyDescent="0.3">
      <c r="C319" s="16"/>
    </row>
    <row r="320" spans="3:3" x14ac:dyDescent="0.3">
      <c r="C320" s="16"/>
    </row>
    <row r="321" spans="3:3" x14ac:dyDescent="0.3">
      <c r="C321" s="16"/>
    </row>
    <row r="322" spans="3:3" x14ac:dyDescent="0.3">
      <c r="C322" s="16"/>
    </row>
    <row r="323" spans="3:3" x14ac:dyDescent="0.3">
      <c r="C323" s="16"/>
    </row>
    <row r="324" spans="3:3" x14ac:dyDescent="0.3">
      <c r="C324" s="16"/>
    </row>
    <row r="325" spans="3:3" x14ac:dyDescent="0.3">
      <c r="C325" s="16"/>
    </row>
    <row r="326" spans="3:3" x14ac:dyDescent="0.3">
      <c r="C326" s="16"/>
    </row>
    <row r="327" spans="3:3" x14ac:dyDescent="0.3">
      <c r="C327" s="16"/>
    </row>
    <row r="328" spans="3:3" x14ac:dyDescent="0.3">
      <c r="C328" s="16"/>
    </row>
    <row r="329" spans="3:3" x14ac:dyDescent="0.3">
      <c r="C329" s="16"/>
    </row>
    <row r="330" spans="3:3" x14ac:dyDescent="0.3">
      <c r="C330" s="16"/>
    </row>
    <row r="331" spans="3:3" x14ac:dyDescent="0.3">
      <c r="C331" s="16"/>
    </row>
    <row r="332" spans="3:3" x14ac:dyDescent="0.3">
      <c r="C332" s="16"/>
    </row>
    <row r="333" spans="3:3" x14ac:dyDescent="0.3">
      <c r="C333" s="16"/>
    </row>
    <row r="334" spans="3:3" x14ac:dyDescent="0.3">
      <c r="C334" s="16"/>
    </row>
    <row r="335" spans="3:3" x14ac:dyDescent="0.3">
      <c r="C335" s="16"/>
    </row>
    <row r="336" spans="3:3" x14ac:dyDescent="0.3">
      <c r="C336" s="16"/>
    </row>
    <row r="337" spans="3:3" x14ac:dyDescent="0.3">
      <c r="C337" s="16"/>
    </row>
    <row r="338" spans="3:3" x14ac:dyDescent="0.3">
      <c r="C338" s="16"/>
    </row>
    <row r="339" spans="3:3" x14ac:dyDescent="0.3">
      <c r="C339" s="16"/>
    </row>
    <row r="340" spans="3:3" x14ac:dyDescent="0.3">
      <c r="C340" s="16"/>
    </row>
    <row r="341" spans="3:3" x14ac:dyDescent="0.3">
      <c r="C341" s="16"/>
    </row>
    <row r="342" spans="3:3" x14ac:dyDescent="0.3">
      <c r="C342" s="16"/>
    </row>
    <row r="343" spans="3:3" x14ac:dyDescent="0.3">
      <c r="C343" s="16"/>
    </row>
    <row r="344" spans="3:3" x14ac:dyDescent="0.3">
      <c r="C344" s="16"/>
    </row>
    <row r="345" spans="3:3" x14ac:dyDescent="0.3">
      <c r="C345" s="16"/>
    </row>
    <row r="346" spans="3:3" x14ac:dyDescent="0.3">
      <c r="C346" s="16"/>
    </row>
    <row r="347" spans="3:3" x14ac:dyDescent="0.3">
      <c r="C347" s="16"/>
    </row>
    <row r="348" spans="3:3" x14ac:dyDescent="0.3">
      <c r="C348" s="16"/>
    </row>
    <row r="349" spans="3:3" x14ac:dyDescent="0.3">
      <c r="C349" s="16"/>
    </row>
    <row r="350" spans="3:3" x14ac:dyDescent="0.3">
      <c r="C350" s="16"/>
    </row>
    <row r="351" spans="3:3" x14ac:dyDescent="0.3">
      <c r="C351" s="16"/>
    </row>
    <row r="352" spans="3:3" x14ac:dyDescent="0.3">
      <c r="C352" s="16"/>
    </row>
    <row r="353" spans="3:3" x14ac:dyDescent="0.3">
      <c r="C353" s="16"/>
    </row>
    <row r="354" spans="3:3" x14ac:dyDescent="0.3">
      <c r="C354" s="16"/>
    </row>
    <row r="355" spans="3:3" x14ac:dyDescent="0.3">
      <c r="C355" s="16"/>
    </row>
    <row r="356" spans="3:3" x14ac:dyDescent="0.3">
      <c r="C356" s="16"/>
    </row>
    <row r="357" spans="3:3" x14ac:dyDescent="0.3">
      <c r="C357" s="16"/>
    </row>
    <row r="358" spans="3:3" x14ac:dyDescent="0.3">
      <c r="C358" s="16"/>
    </row>
    <row r="359" spans="3:3" x14ac:dyDescent="0.3">
      <c r="C359" s="16"/>
    </row>
    <row r="360" spans="3:3" x14ac:dyDescent="0.3">
      <c r="C360" s="16"/>
    </row>
    <row r="361" spans="3:3" x14ac:dyDescent="0.3">
      <c r="C361" s="16"/>
    </row>
    <row r="362" spans="3:3" x14ac:dyDescent="0.3">
      <c r="C362" s="16"/>
    </row>
    <row r="363" spans="3:3" x14ac:dyDescent="0.3">
      <c r="C363" s="16"/>
    </row>
    <row r="364" spans="3:3" x14ac:dyDescent="0.3">
      <c r="C364" s="16"/>
    </row>
    <row r="365" spans="3:3" x14ac:dyDescent="0.3">
      <c r="C365" s="16"/>
    </row>
    <row r="366" spans="3:3" x14ac:dyDescent="0.3">
      <c r="C366" s="16"/>
    </row>
    <row r="367" spans="3:3" x14ac:dyDescent="0.3">
      <c r="C367" s="16"/>
    </row>
    <row r="368" spans="3:3" x14ac:dyDescent="0.3">
      <c r="C368" s="16"/>
    </row>
    <row r="369" spans="3:3" x14ac:dyDescent="0.3">
      <c r="C369" s="16"/>
    </row>
    <row r="370" spans="3:3" x14ac:dyDescent="0.3">
      <c r="C370" s="16"/>
    </row>
    <row r="371" spans="3:3" x14ac:dyDescent="0.3">
      <c r="C371" s="16"/>
    </row>
    <row r="372" spans="3:3" x14ac:dyDescent="0.3">
      <c r="C372" s="16"/>
    </row>
    <row r="373" spans="3:3" x14ac:dyDescent="0.3">
      <c r="C373" s="16"/>
    </row>
    <row r="374" spans="3:3" x14ac:dyDescent="0.3">
      <c r="C374" s="16"/>
    </row>
    <row r="375" spans="3:3" x14ac:dyDescent="0.3">
      <c r="C375" s="16"/>
    </row>
    <row r="376" spans="3:3" x14ac:dyDescent="0.3">
      <c r="C376" s="16"/>
    </row>
    <row r="377" spans="3:3" x14ac:dyDescent="0.3">
      <c r="C377" s="16"/>
    </row>
    <row r="378" spans="3:3" x14ac:dyDescent="0.3">
      <c r="C378" s="16"/>
    </row>
    <row r="379" spans="3:3" x14ac:dyDescent="0.3">
      <c r="C379" s="16"/>
    </row>
    <row r="380" spans="3:3" x14ac:dyDescent="0.3">
      <c r="C380" s="16"/>
    </row>
    <row r="381" spans="3:3" x14ac:dyDescent="0.3">
      <c r="C381" s="16"/>
    </row>
    <row r="382" spans="3:3" x14ac:dyDescent="0.3">
      <c r="C382" s="16"/>
    </row>
    <row r="383" spans="3:3" x14ac:dyDescent="0.3">
      <c r="C383" s="16"/>
    </row>
    <row r="384" spans="3:3" x14ac:dyDescent="0.3">
      <c r="C384" s="16"/>
    </row>
    <row r="385" spans="3:3" x14ac:dyDescent="0.3">
      <c r="C385" s="16"/>
    </row>
    <row r="386" spans="3:3" x14ac:dyDescent="0.3">
      <c r="C386" s="16"/>
    </row>
    <row r="387" spans="3:3" x14ac:dyDescent="0.3">
      <c r="C387" s="16"/>
    </row>
    <row r="388" spans="3:3" x14ac:dyDescent="0.3">
      <c r="C388" s="16"/>
    </row>
    <row r="389" spans="3:3" x14ac:dyDescent="0.3">
      <c r="C389" s="16"/>
    </row>
    <row r="390" spans="3:3" x14ac:dyDescent="0.3">
      <c r="C390" s="16"/>
    </row>
    <row r="391" spans="3:3" x14ac:dyDescent="0.3">
      <c r="C391" s="16"/>
    </row>
    <row r="392" spans="3:3" x14ac:dyDescent="0.3">
      <c r="C392" s="16"/>
    </row>
    <row r="393" spans="3:3" x14ac:dyDescent="0.3">
      <c r="C393" s="16"/>
    </row>
    <row r="394" spans="3:3" x14ac:dyDescent="0.3">
      <c r="C394" s="16"/>
    </row>
    <row r="395" spans="3:3" x14ac:dyDescent="0.3">
      <c r="C395" s="16"/>
    </row>
    <row r="396" spans="3:3" x14ac:dyDescent="0.3">
      <c r="C396" s="16"/>
    </row>
    <row r="397" spans="3:3" x14ac:dyDescent="0.3">
      <c r="C397" s="16"/>
    </row>
    <row r="398" spans="3:3" x14ac:dyDescent="0.3">
      <c r="C398" s="16"/>
    </row>
    <row r="399" spans="3:3" x14ac:dyDescent="0.3">
      <c r="C399" s="16"/>
    </row>
    <row r="400" spans="3:3" x14ac:dyDescent="0.3">
      <c r="C400" s="16"/>
    </row>
    <row r="401" spans="3:3" x14ac:dyDescent="0.3">
      <c r="C401" s="16"/>
    </row>
    <row r="402" spans="3:3" x14ac:dyDescent="0.3">
      <c r="C402" s="16"/>
    </row>
    <row r="403" spans="3:3" x14ac:dyDescent="0.3">
      <c r="C403" s="16"/>
    </row>
    <row r="404" spans="3:3" x14ac:dyDescent="0.3">
      <c r="C404" s="16"/>
    </row>
    <row r="405" spans="3:3" x14ac:dyDescent="0.3">
      <c r="C405" s="16"/>
    </row>
    <row r="406" spans="3:3" x14ac:dyDescent="0.3">
      <c r="C406" s="16"/>
    </row>
    <row r="407" spans="3:3" x14ac:dyDescent="0.3">
      <c r="C407" s="16"/>
    </row>
    <row r="408" spans="3:3" x14ac:dyDescent="0.3">
      <c r="C408" s="16"/>
    </row>
    <row r="409" spans="3:3" x14ac:dyDescent="0.3">
      <c r="C409" s="16"/>
    </row>
    <row r="410" spans="3:3" x14ac:dyDescent="0.3">
      <c r="C410" s="16"/>
    </row>
    <row r="411" spans="3:3" x14ac:dyDescent="0.3">
      <c r="C411" s="16"/>
    </row>
    <row r="412" spans="3:3" x14ac:dyDescent="0.3">
      <c r="C412" s="16"/>
    </row>
    <row r="413" spans="3:3" x14ac:dyDescent="0.3">
      <c r="C413" s="16"/>
    </row>
    <row r="414" spans="3:3" x14ac:dyDescent="0.3">
      <c r="C414" s="16"/>
    </row>
    <row r="415" spans="3:3" x14ac:dyDescent="0.3">
      <c r="C415" s="16"/>
    </row>
    <row r="416" spans="3:3" x14ac:dyDescent="0.3">
      <c r="C416" s="16"/>
    </row>
    <row r="417" spans="3:3" x14ac:dyDescent="0.3">
      <c r="C417" s="16"/>
    </row>
    <row r="418" spans="3:3" x14ac:dyDescent="0.3">
      <c r="C418" s="16"/>
    </row>
    <row r="419" spans="3:3" x14ac:dyDescent="0.3">
      <c r="C419" s="16"/>
    </row>
    <row r="420" spans="3:3" x14ac:dyDescent="0.3">
      <c r="C420" s="16"/>
    </row>
    <row r="421" spans="3:3" x14ac:dyDescent="0.3">
      <c r="C421" s="16"/>
    </row>
    <row r="422" spans="3:3" x14ac:dyDescent="0.3">
      <c r="C422" s="16"/>
    </row>
    <row r="423" spans="3:3" x14ac:dyDescent="0.3">
      <c r="C423" s="16"/>
    </row>
    <row r="424" spans="3:3" x14ac:dyDescent="0.3">
      <c r="C424" s="16"/>
    </row>
    <row r="425" spans="3:3" x14ac:dyDescent="0.3">
      <c r="C425" s="16"/>
    </row>
    <row r="426" spans="3:3" x14ac:dyDescent="0.3">
      <c r="C426" s="16"/>
    </row>
    <row r="427" spans="3:3" x14ac:dyDescent="0.3">
      <c r="C427" s="16"/>
    </row>
    <row r="428" spans="3:3" x14ac:dyDescent="0.3">
      <c r="C428" s="16"/>
    </row>
    <row r="429" spans="3:3" x14ac:dyDescent="0.3">
      <c r="C429" s="16"/>
    </row>
    <row r="430" spans="3:3" x14ac:dyDescent="0.3">
      <c r="C430" s="16"/>
    </row>
    <row r="431" spans="3:3" x14ac:dyDescent="0.3">
      <c r="C431" s="16"/>
    </row>
    <row r="432" spans="3:3" x14ac:dyDescent="0.3">
      <c r="C432" s="16"/>
    </row>
    <row r="433" spans="3:3" x14ac:dyDescent="0.3">
      <c r="C433" s="16"/>
    </row>
    <row r="434" spans="3:3" x14ac:dyDescent="0.3">
      <c r="C434" s="16"/>
    </row>
    <row r="435" spans="3:3" x14ac:dyDescent="0.3">
      <c r="C435" s="16"/>
    </row>
    <row r="436" spans="3:3" x14ac:dyDescent="0.3">
      <c r="C436" s="16"/>
    </row>
    <row r="437" spans="3:3" x14ac:dyDescent="0.3">
      <c r="C437" s="16"/>
    </row>
    <row r="438" spans="3:3" x14ac:dyDescent="0.3">
      <c r="C438" s="16"/>
    </row>
    <row r="439" spans="3:3" x14ac:dyDescent="0.3">
      <c r="C439" s="16"/>
    </row>
    <row r="440" spans="3:3" x14ac:dyDescent="0.3">
      <c r="C440" s="16"/>
    </row>
    <row r="441" spans="3:3" x14ac:dyDescent="0.3">
      <c r="C441" s="16"/>
    </row>
    <row r="442" spans="3:3" x14ac:dyDescent="0.3">
      <c r="C442" s="16"/>
    </row>
    <row r="443" spans="3:3" x14ac:dyDescent="0.3">
      <c r="C443" s="16"/>
    </row>
    <row r="444" spans="3:3" x14ac:dyDescent="0.3">
      <c r="C444" s="16"/>
    </row>
    <row r="445" spans="3:3" x14ac:dyDescent="0.3">
      <c r="C445" s="16"/>
    </row>
    <row r="446" spans="3:3" x14ac:dyDescent="0.3">
      <c r="C446" s="16"/>
    </row>
    <row r="447" spans="3:3" x14ac:dyDescent="0.3">
      <c r="C447" s="16"/>
    </row>
    <row r="448" spans="3:3" x14ac:dyDescent="0.3">
      <c r="C448" s="16"/>
    </row>
    <row r="449" spans="3:3" x14ac:dyDescent="0.3">
      <c r="C449" s="16"/>
    </row>
    <row r="450" spans="3:3" x14ac:dyDescent="0.3">
      <c r="C450" s="16"/>
    </row>
    <row r="451" spans="3:3" x14ac:dyDescent="0.3">
      <c r="C451" s="16"/>
    </row>
    <row r="452" spans="3:3" x14ac:dyDescent="0.3">
      <c r="C452" s="16"/>
    </row>
    <row r="453" spans="3:3" x14ac:dyDescent="0.3">
      <c r="C453" s="16"/>
    </row>
    <row r="454" spans="3:3" x14ac:dyDescent="0.3">
      <c r="C454" s="16"/>
    </row>
    <row r="455" spans="3:3" x14ac:dyDescent="0.3">
      <c r="C455" s="16"/>
    </row>
    <row r="456" spans="3:3" x14ac:dyDescent="0.3">
      <c r="C456" s="16"/>
    </row>
    <row r="457" spans="3:3" x14ac:dyDescent="0.3">
      <c r="C457" s="16"/>
    </row>
    <row r="458" spans="3:3" x14ac:dyDescent="0.3">
      <c r="C458" s="16"/>
    </row>
    <row r="459" spans="3:3" x14ac:dyDescent="0.3">
      <c r="C459" s="16"/>
    </row>
    <row r="460" spans="3:3" x14ac:dyDescent="0.3">
      <c r="C460" s="16"/>
    </row>
    <row r="461" spans="3:3" x14ac:dyDescent="0.3">
      <c r="C461" s="16"/>
    </row>
    <row r="462" spans="3:3" x14ac:dyDescent="0.3">
      <c r="C462" s="16"/>
    </row>
    <row r="463" spans="3:3" x14ac:dyDescent="0.3">
      <c r="C463" s="16"/>
    </row>
    <row r="464" spans="3:3" x14ac:dyDescent="0.3">
      <c r="C464" s="16"/>
    </row>
    <row r="465" spans="3:3" x14ac:dyDescent="0.3">
      <c r="C465" s="16"/>
    </row>
    <row r="466" spans="3:3" x14ac:dyDescent="0.3">
      <c r="C466" s="16"/>
    </row>
    <row r="467" spans="3:3" x14ac:dyDescent="0.3">
      <c r="C467" s="16"/>
    </row>
    <row r="468" spans="3:3" x14ac:dyDescent="0.3">
      <c r="C468" s="16"/>
    </row>
    <row r="469" spans="3:3" x14ac:dyDescent="0.3">
      <c r="C469" s="16"/>
    </row>
    <row r="470" spans="3:3" x14ac:dyDescent="0.3">
      <c r="C470" s="16"/>
    </row>
    <row r="471" spans="3:3" x14ac:dyDescent="0.3">
      <c r="C471" s="16"/>
    </row>
    <row r="472" spans="3:3" x14ac:dyDescent="0.3">
      <c r="C472" s="16"/>
    </row>
    <row r="473" spans="3:3" x14ac:dyDescent="0.3">
      <c r="C473" s="16"/>
    </row>
    <row r="474" spans="3:3" x14ac:dyDescent="0.3">
      <c r="C474" s="16"/>
    </row>
    <row r="475" spans="3:3" x14ac:dyDescent="0.3">
      <c r="C475" s="16"/>
    </row>
    <row r="476" spans="3:3" x14ac:dyDescent="0.3">
      <c r="C476" s="16"/>
    </row>
    <row r="477" spans="3:3" x14ac:dyDescent="0.3">
      <c r="C477" s="16"/>
    </row>
    <row r="478" spans="3:3" x14ac:dyDescent="0.3">
      <c r="C478" s="16"/>
    </row>
    <row r="479" spans="3:3" x14ac:dyDescent="0.3">
      <c r="C479" s="16"/>
    </row>
    <row r="480" spans="3:3" x14ac:dyDescent="0.3">
      <c r="C480" s="16"/>
    </row>
    <row r="481" spans="3:3" x14ac:dyDescent="0.3">
      <c r="C481" s="16"/>
    </row>
    <row r="482" spans="3:3" x14ac:dyDescent="0.3">
      <c r="C482" s="16"/>
    </row>
    <row r="483" spans="3:3" x14ac:dyDescent="0.3">
      <c r="C483" s="16"/>
    </row>
    <row r="484" spans="3:3" x14ac:dyDescent="0.3">
      <c r="C484" s="16"/>
    </row>
    <row r="485" spans="3:3" x14ac:dyDescent="0.3">
      <c r="C485" s="16"/>
    </row>
    <row r="486" spans="3:3" x14ac:dyDescent="0.3">
      <c r="C486" s="16"/>
    </row>
    <row r="487" spans="3:3" x14ac:dyDescent="0.3">
      <c r="C487" s="16"/>
    </row>
    <row r="488" spans="3:3" x14ac:dyDescent="0.3">
      <c r="C488" s="16"/>
    </row>
    <row r="489" spans="3:3" x14ac:dyDescent="0.3">
      <c r="C489" s="16"/>
    </row>
    <row r="490" spans="3:3" x14ac:dyDescent="0.3">
      <c r="C490" s="16"/>
    </row>
    <row r="491" spans="3:3" x14ac:dyDescent="0.3">
      <c r="C491" s="16"/>
    </row>
    <row r="492" spans="3:3" x14ac:dyDescent="0.3">
      <c r="C492" s="16"/>
    </row>
    <row r="493" spans="3:3" x14ac:dyDescent="0.3">
      <c r="C493" s="16"/>
    </row>
    <row r="494" spans="3:3" x14ac:dyDescent="0.3">
      <c r="C494" s="16"/>
    </row>
    <row r="495" spans="3:3" x14ac:dyDescent="0.3">
      <c r="C495" s="16"/>
    </row>
    <row r="496" spans="3:3" x14ac:dyDescent="0.3">
      <c r="C496" s="16"/>
    </row>
    <row r="497" spans="3:3" x14ac:dyDescent="0.3">
      <c r="C497" s="16"/>
    </row>
    <row r="498" spans="3:3" x14ac:dyDescent="0.3">
      <c r="C498" s="16"/>
    </row>
    <row r="499" spans="3:3" x14ac:dyDescent="0.3">
      <c r="C499" s="16"/>
    </row>
    <row r="500" spans="3:3" x14ac:dyDescent="0.3">
      <c r="C500" s="16"/>
    </row>
    <row r="501" spans="3:3" x14ac:dyDescent="0.3">
      <c r="C501" s="16"/>
    </row>
    <row r="502" spans="3:3" x14ac:dyDescent="0.3">
      <c r="C502" s="16"/>
    </row>
    <row r="503" spans="3:3" x14ac:dyDescent="0.3">
      <c r="C503" s="16"/>
    </row>
    <row r="504" spans="3:3" x14ac:dyDescent="0.3">
      <c r="C504" s="16"/>
    </row>
    <row r="505" spans="3:3" x14ac:dyDescent="0.3">
      <c r="C505" s="16"/>
    </row>
    <row r="506" spans="3:3" x14ac:dyDescent="0.3">
      <c r="C506" s="16"/>
    </row>
    <row r="507" spans="3:3" x14ac:dyDescent="0.3">
      <c r="C507" s="16"/>
    </row>
    <row r="508" spans="3:3" x14ac:dyDescent="0.3">
      <c r="C508" s="16"/>
    </row>
    <row r="509" spans="3:3" x14ac:dyDescent="0.3">
      <c r="C509" s="16"/>
    </row>
    <row r="510" spans="3:3" x14ac:dyDescent="0.3">
      <c r="C510" s="16"/>
    </row>
    <row r="511" spans="3:3" x14ac:dyDescent="0.3">
      <c r="C511" s="16"/>
    </row>
    <row r="512" spans="3:3" x14ac:dyDescent="0.3">
      <c r="C512" s="16"/>
    </row>
    <row r="513" spans="3:3" x14ac:dyDescent="0.3">
      <c r="C513" s="16"/>
    </row>
    <row r="514" spans="3:3" x14ac:dyDescent="0.3">
      <c r="C514" s="16"/>
    </row>
    <row r="515" spans="3:3" x14ac:dyDescent="0.3">
      <c r="C515" s="16"/>
    </row>
    <row r="516" spans="3:3" x14ac:dyDescent="0.3">
      <c r="C516" s="16"/>
    </row>
    <row r="517" spans="3:3" x14ac:dyDescent="0.3">
      <c r="C517" s="16"/>
    </row>
    <row r="518" spans="3:3" x14ac:dyDescent="0.3">
      <c r="C518" s="16"/>
    </row>
    <row r="519" spans="3:3" x14ac:dyDescent="0.3">
      <c r="C519" s="16"/>
    </row>
    <row r="520" spans="3:3" x14ac:dyDescent="0.3">
      <c r="C520" s="16"/>
    </row>
    <row r="521" spans="3:3" x14ac:dyDescent="0.3">
      <c r="C521" s="16"/>
    </row>
    <row r="522" spans="3:3" x14ac:dyDescent="0.3">
      <c r="C522" s="16"/>
    </row>
    <row r="523" spans="3:3" x14ac:dyDescent="0.3">
      <c r="C523" s="16"/>
    </row>
    <row r="524" spans="3:3" x14ac:dyDescent="0.3">
      <c r="C524" s="16"/>
    </row>
    <row r="525" spans="3:3" x14ac:dyDescent="0.3">
      <c r="C525" s="16"/>
    </row>
    <row r="526" spans="3:3" x14ac:dyDescent="0.3">
      <c r="C526" s="16"/>
    </row>
    <row r="527" spans="3:3" x14ac:dyDescent="0.3">
      <c r="C527" s="16"/>
    </row>
    <row r="528" spans="3:3" x14ac:dyDescent="0.3">
      <c r="C528" s="16"/>
    </row>
    <row r="529" spans="3:3" x14ac:dyDescent="0.3">
      <c r="C529" s="16"/>
    </row>
    <row r="530" spans="3:3" x14ac:dyDescent="0.3">
      <c r="C530" s="16"/>
    </row>
    <row r="531" spans="3:3" x14ac:dyDescent="0.3">
      <c r="C531" s="16"/>
    </row>
    <row r="532" spans="3:3" x14ac:dyDescent="0.3">
      <c r="C532" s="16"/>
    </row>
    <row r="533" spans="3:3" x14ac:dyDescent="0.3">
      <c r="C533" s="16"/>
    </row>
    <row r="534" spans="3:3" x14ac:dyDescent="0.3">
      <c r="C534" s="16"/>
    </row>
    <row r="535" spans="3:3" x14ac:dyDescent="0.3">
      <c r="C535" s="16"/>
    </row>
    <row r="536" spans="3:3" x14ac:dyDescent="0.3">
      <c r="C536" s="16"/>
    </row>
    <row r="537" spans="3:3" x14ac:dyDescent="0.3">
      <c r="C537" s="16"/>
    </row>
    <row r="538" spans="3:3" x14ac:dyDescent="0.3">
      <c r="C538" s="16"/>
    </row>
    <row r="539" spans="3:3" x14ac:dyDescent="0.3">
      <c r="C539" s="16"/>
    </row>
    <row r="540" spans="3:3" x14ac:dyDescent="0.3">
      <c r="C540" s="16"/>
    </row>
    <row r="541" spans="3:3" x14ac:dyDescent="0.3">
      <c r="C541" s="16"/>
    </row>
    <row r="542" spans="3:3" x14ac:dyDescent="0.3">
      <c r="C542" s="16"/>
    </row>
    <row r="543" spans="3:3" x14ac:dyDescent="0.3">
      <c r="C543" s="16"/>
    </row>
    <row r="544" spans="3:3" x14ac:dyDescent="0.3">
      <c r="C544" s="16"/>
    </row>
    <row r="545" spans="3:3" x14ac:dyDescent="0.3">
      <c r="C545" s="16"/>
    </row>
    <row r="546" spans="3:3" x14ac:dyDescent="0.3">
      <c r="C546" s="16"/>
    </row>
    <row r="547" spans="3:3" x14ac:dyDescent="0.3">
      <c r="C547" s="16"/>
    </row>
    <row r="548" spans="3:3" x14ac:dyDescent="0.3">
      <c r="C548" s="16"/>
    </row>
    <row r="549" spans="3:3" x14ac:dyDescent="0.3">
      <c r="C549" s="16"/>
    </row>
    <row r="550" spans="3:3" x14ac:dyDescent="0.3">
      <c r="C550" s="16"/>
    </row>
    <row r="551" spans="3:3" x14ac:dyDescent="0.3">
      <c r="C551" s="16"/>
    </row>
    <row r="552" spans="3:3" x14ac:dyDescent="0.3">
      <c r="C552" s="16"/>
    </row>
    <row r="553" spans="3:3" x14ac:dyDescent="0.3">
      <c r="C553" s="16"/>
    </row>
    <row r="554" spans="3:3" x14ac:dyDescent="0.3">
      <c r="C554" s="16"/>
    </row>
    <row r="555" spans="3:3" x14ac:dyDescent="0.3">
      <c r="C555" s="16"/>
    </row>
    <row r="556" spans="3:3" x14ac:dyDescent="0.3">
      <c r="C556" s="16"/>
    </row>
    <row r="557" spans="3:3" x14ac:dyDescent="0.3">
      <c r="C557" s="16"/>
    </row>
    <row r="558" spans="3:3" x14ac:dyDescent="0.3">
      <c r="C558" s="16"/>
    </row>
    <row r="559" spans="3:3" x14ac:dyDescent="0.3">
      <c r="C559" s="16"/>
    </row>
    <row r="560" spans="3:3" x14ac:dyDescent="0.3">
      <c r="C560" s="16"/>
    </row>
    <row r="561" spans="3:3" x14ac:dyDescent="0.3">
      <c r="C561" s="16"/>
    </row>
    <row r="562" spans="3:3" x14ac:dyDescent="0.3">
      <c r="C562" s="16"/>
    </row>
    <row r="563" spans="3:3" x14ac:dyDescent="0.3">
      <c r="C563" s="16"/>
    </row>
    <row r="564" spans="3:3" x14ac:dyDescent="0.3">
      <c r="C564" s="16"/>
    </row>
    <row r="565" spans="3:3" x14ac:dyDescent="0.3">
      <c r="C565" s="16"/>
    </row>
    <row r="566" spans="3:3" x14ac:dyDescent="0.3">
      <c r="C566" s="16"/>
    </row>
    <row r="567" spans="3:3" x14ac:dyDescent="0.3">
      <c r="C567" s="16"/>
    </row>
    <row r="568" spans="3:3" x14ac:dyDescent="0.3">
      <c r="C568" s="16"/>
    </row>
    <row r="569" spans="3:3" x14ac:dyDescent="0.3">
      <c r="C569" s="16"/>
    </row>
    <row r="570" spans="3:3" x14ac:dyDescent="0.3">
      <c r="C570" s="16"/>
    </row>
    <row r="571" spans="3:3" x14ac:dyDescent="0.3">
      <c r="C571" s="16"/>
    </row>
    <row r="572" spans="3:3" x14ac:dyDescent="0.3">
      <c r="C572" s="16"/>
    </row>
    <row r="573" spans="3:3" x14ac:dyDescent="0.3">
      <c r="C573" s="16"/>
    </row>
    <row r="574" spans="3:3" x14ac:dyDescent="0.3">
      <c r="C574" s="16"/>
    </row>
    <row r="575" spans="3:3" x14ac:dyDescent="0.3">
      <c r="C575" s="16"/>
    </row>
    <row r="576" spans="3:3" x14ac:dyDescent="0.3">
      <c r="C576" s="16"/>
    </row>
    <row r="577" spans="3:3" x14ac:dyDescent="0.3">
      <c r="C577" s="16"/>
    </row>
    <row r="578" spans="3:3" x14ac:dyDescent="0.3">
      <c r="C578" s="16"/>
    </row>
    <row r="579" spans="3:3" x14ac:dyDescent="0.3">
      <c r="C579" s="16"/>
    </row>
    <row r="580" spans="3:3" x14ac:dyDescent="0.3">
      <c r="C580" s="16"/>
    </row>
    <row r="581" spans="3:3" x14ac:dyDescent="0.3">
      <c r="C581" s="16"/>
    </row>
    <row r="582" spans="3:3" x14ac:dyDescent="0.3">
      <c r="C582" s="16"/>
    </row>
    <row r="583" spans="3:3" x14ac:dyDescent="0.3">
      <c r="C583" s="16"/>
    </row>
    <row r="584" spans="3:3" x14ac:dyDescent="0.3">
      <c r="C584" s="16"/>
    </row>
    <row r="585" spans="3:3" x14ac:dyDescent="0.3">
      <c r="C585" s="16"/>
    </row>
    <row r="586" spans="3:3" x14ac:dyDescent="0.3">
      <c r="C586" s="16"/>
    </row>
    <row r="587" spans="3:3" x14ac:dyDescent="0.3">
      <c r="C587" s="16"/>
    </row>
    <row r="588" spans="3:3" x14ac:dyDescent="0.3">
      <c r="C588" s="16"/>
    </row>
    <row r="589" spans="3:3" x14ac:dyDescent="0.3">
      <c r="C589" s="16"/>
    </row>
    <row r="590" spans="3:3" x14ac:dyDescent="0.3">
      <c r="C590" s="16"/>
    </row>
    <row r="591" spans="3:3" x14ac:dyDescent="0.3">
      <c r="C591" s="16"/>
    </row>
    <row r="592" spans="3:3" x14ac:dyDescent="0.3">
      <c r="C592" s="16"/>
    </row>
    <row r="593" spans="3:3" x14ac:dyDescent="0.3">
      <c r="C593" s="16"/>
    </row>
    <row r="594" spans="3:3" x14ac:dyDescent="0.3">
      <c r="C594" s="16"/>
    </row>
    <row r="595" spans="3:3" x14ac:dyDescent="0.3">
      <c r="C595" s="16"/>
    </row>
    <row r="596" spans="3:3" x14ac:dyDescent="0.3">
      <c r="C596" s="16"/>
    </row>
    <row r="597" spans="3:3" x14ac:dyDescent="0.3">
      <c r="C597" s="16"/>
    </row>
    <row r="598" spans="3:3" x14ac:dyDescent="0.3">
      <c r="C598" s="16"/>
    </row>
    <row r="599" spans="3:3" x14ac:dyDescent="0.3">
      <c r="C599" s="16"/>
    </row>
    <row r="600" spans="3:3" x14ac:dyDescent="0.3">
      <c r="C600" s="16"/>
    </row>
    <row r="601" spans="3:3" x14ac:dyDescent="0.3">
      <c r="C601" s="16"/>
    </row>
    <row r="602" spans="3:3" x14ac:dyDescent="0.3">
      <c r="C602" s="16"/>
    </row>
    <row r="603" spans="3:3" x14ac:dyDescent="0.3">
      <c r="C603" s="16"/>
    </row>
    <row r="604" spans="3:3" x14ac:dyDescent="0.3">
      <c r="C604" s="16"/>
    </row>
    <row r="605" spans="3:3" x14ac:dyDescent="0.3">
      <c r="C605" s="16"/>
    </row>
    <row r="606" spans="3:3" x14ac:dyDescent="0.3">
      <c r="C606" s="16"/>
    </row>
    <row r="607" spans="3:3" x14ac:dyDescent="0.3">
      <c r="C607" s="16"/>
    </row>
    <row r="608" spans="3:3" x14ac:dyDescent="0.3">
      <c r="C608" s="16"/>
    </row>
    <row r="609" spans="3:3" x14ac:dyDescent="0.3">
      <c r="C609" s="16"/>
    </row>
    <row r="610" spans="3:3" x14ac:dyDescent="0.3">
      <c r="C610" s="16"/>
    </row>
    <row r="611" spans="3:3" x14ac:dyDescent="0.3">
      <c r="C611" s="16"/>
    </row>
    <row r="612" spans="3:3" x14ac:dyDescent="0.3">
      <c r="C612" s="16"/>
    </row>
    <row r="613" spans="3:3" x14ac:dyDescent="0.3">
      <c r="C613" s="16"/>
    </row>
    <row r="614" spans="3:3" x14ac:dyDescent="0.3">
      <c r="C614" s="16"/>
    </row>
    <row r="615" spans="3:3" x14ac:dyDescent="0.3">
      <c r="C615" s="16"/>
    </row>
    <row r="616" spans="3:3" x14ac:dyDescent="0.3">
      <c r="C616" s="16"/>
    </row>
    <row r="617" spans="3:3" x14ac:dyDescent="0.3">
      <c r="C617" s="16"/>
    </row>
    <row r="618" spans="3:3" x14ac:dyDescent="0.3">
      <c r="C618" s="16"/>
    </row>
    <row r="619" spans="3:3" x14ac:dyDescent="0.3">
      <c r="C619" s="16"/>
    </row>
    <row r="620" spans="3:3" x14ac:dyDescent="0.3">
      <c r="C620" s="16"/>
    </row>
    <row r="621" spans="3:3" x14ac:dyDescent="0.3">
      <c r="C621" s="16"/>
    </row>
    <row r="622" spans="3:3" x14ac:dyDescent="0.3">
      <c r="C622" s="16"/>
    </row>
    <row r="623" spans="3:3" x14ac:dyDescent="0.3">
      <c r="C623" s="16"/>
    </row>
    <row r="624" spans="3:3" x14ac:dyDescent="0.3">
      <c r="C624" s="16"/>
    </row>
    <row r="625" spans="3:3" x14ac:dyDescent="0.3">
      <c r="C625" s="16"/>
    </row>
    <row r="626" spans="3:3" x14ac:dyDescent="0.3">
      <c r="C626" s="16"/>
    </row>
    <row r="627" spans="3:3" x14ac:dyDescent="0.3">
      <c r="C627" s="16"/>
    </row>
    <row r="628" spans="3:3" x14ac:dyDescent="0.3">
      <c r="C628" s="16"/>
    </row>
    <row r="629" spans="3:3" x14ac:dyDescent="0.3">
      <c r="C629" s="16"/>
    </row>
    <row r="630" spans="3:3" x14ac:dyDescent="0.3">
      <c r="C630" s="16"/>
    </row>
    <row r="631" spans="3:3" x14ac:dyDescent="0.3">
      <c r="C631" s="16"/>
    </row>
    <row r="632" spans="3:3" x14ac:dyDescent="0.3">
      <c r="C632" s="16"/>
    </row>
    <row r="633" spans="3:3" x14ac:dyDescent="0.3">
      <c r="C633" s="16"/>
    </row>
    <row r="634" spans="3:3" x14ac:dyDescent="0.3">
      <c r="C634" s="16"/>
    </row>
    <row r="635" spans="3:3" x14ac:dyDescent="0.3">
      <c r="C635" s="16"/>
    </row>
    <row r="636" spans="3:3" x14ac:dyDescent="0.3">
      <c r="C636" s="16"/>
    </row>
    <row r="637" spans="3:3" x14ac:dyDescent="0.3">
      <c r="C637" s="16"/>
    </row>
    <row r="638" spans="3:3" x14ac:dyDescent="0.3">
      <c r="C638" s="16"/>
    </row>
    <row r="639" spans="3:3" x14ac:dyDescent="0.3">
      <c r="C639" s="16"/>
    </row>
    <row r="640" spans="3:3" x14ac:dyDescent="0.3">
      <c r="C640" s="16"/>
    </row>
    <row r="641" spans="3:3" x14ac:dyDescent="0.3">
      <c r="C641" s="16"/>
    </row>
    <row r="642" spans="3:3" x14ac:dyDescent="0.3">
      <c r="C642" s="16"/>
    </row>
    <row r="643" spans="3:3" x14ac:dyDescent="0.3">
      <c r="C643" s="16"/>
    </row>
    <row r="644" spans="3:3" x14ac:dyDescent="0.3">
      <c r="C644" s="16"/>
    </row>
    <row r="645" spans="3:3" x14ac:dyDescent="0.3">
      <c r="C645" s="16"/>
    </row>
    <row r="646" spans="3:3" x14ac:dyDescent="0.3">
      <c r="C646" s="16"/>
    </row>
    <row r="647" spans="3:3" x14ac:dyDescent="0.3">
      <c r="C647" s="16"/>
    </row>
    <row r="648" spans="3:3" x14ac:dyDescent="0.3">
      <c r="C648" s="16"/>
    </row>
    <row r="649" spans="3:3" x14ac:dyDescent="0.3">
      <c r="C649" s="16"/>
    </row>
    <row r="650" spans="3:3" x14ac:dyDescent="0.3">
      <c r="C650" s="16"/>
    </row>
    <row r="651" spans="3:3" x14ac:dyDescent="0.3">
      <c r="C651" s="16"/>
    </row>
    <row r="652" spans="3:3" x14ac:dyDescent="0.3">
      <c r="C652" s="16"/>
    </row>
    <row r="653" spans="3:3" x14ac:dyDescent="0.3">
      <c r="C653" s="16"/>
    </row>
    <row r="654" spans="3:3" x14ac:dyDescent="0.3">
      <c r="C654" s="16"/>
    </row>
    <row r="655" spans="3:3" x14ac:dyDescent="0.3">
      <c r="C655" s="16"/>
    </row>
    <row r="656" spans="3:3" x14ac:dyDescent="0.3">
      <c r="C656" s="16"/>
    </row>
    <row r="657" spans="3:3" x14ac:dyDescent="0.3">
      <c r="C657" s="16"/>
    </row>
    <row r="658" spans="3:3" x14ac:dyDescent="0.3">
      <c r="C658" s="16"/>
    </row>
    <row r="659" spans="3:3" x14ac:dyDescent="0.3">
      <c r="C659" s="16"/>
    </row>
    <row r="660" spans="3:3" x14ac:dyDescent="0.3">
      <c r="C660" s="16"/>
    </row>
    <row r="661" spans="3:3" x14ac:dyDescent="0.3">
      <c r="C661" s="16"/>
    </row>
    <row r="662" spans="3:3" x14ac:dyDescent="0.3">
      <c r="C662" s="16"/>
    </row>
    <row r="663" spans="3:3" x14ac:dyDescent="0.3">
      <c r="C663" s="16"/>
    </row>
    <row r="664" spans="3:3" x14ac:dyDescent="0.3">
      <c r="C664" s="16"/>
    </row>
    <row r="665" spans="3:3" x14ac:dyDescent="0.3">
      <c r="C665" s="16"/>
    </row>
    <row r="666" spans="3:3" x14ac:dyDescent="0.3">
      <c r="C666" s="16"/>
    </row>
    <row r="667" spans="3:3" x14ac:dyDescent="0.3">
      <c r="C667" s="16"/>
    </row>
    <row r="668" spans="3:3" x14ac:dyDescent="0.3">
      <c r="C668" s="16"/>
    </row>
    <row r="669" spans="3:3" x14ac:dyDescent="0.3">
      <c r="C669" s="16"/>
    </row>
    <row r="670" spans="3:3" x14ac:dyDescent="0.3">
      <c r="C670" s="16"/>
    </row>
    <row r="671" spans="3:3" x14ac:dyDescent="0.3">
      <c r="C671" s="16"/>
    </row>
    <row r="672" spans="3:3" x14ac:dyDescent="0.3">
      <c r="C672" s="16"/>
    </row>
    <row r="673" spans="3:3" x14ac:dyDescent="0.3">
      <c r="C673" s="16"/>
    </row>
    <row r="674" spans="3:3" x14ac:dyDescent="0.3">
      <c r="C674" s="16"/>
    </row>
    <row r="675" spans="3:3" x14ac:dyDescent="0.3">
      <c r="C675" s="16"/>
    </row>
    <row r="676" spans="3:3" x14ac:dyDescent="0.3">
      <c r="C676" s="16"/>
    </row>
    <row r="677" spans="3:3" x14ac:dyDescent="0.3">
      <c r="C677" s="16"/>
    </row>
    <row r="678" spans="3:3" x14ac:dyDescent="0.3">
      <c r="C678" s="16"/>
    </row>
    <row r="679" spans="3:3" x14ac:dyDescent="0.3">
      <c r="C679" s="16"/>
    </row>
    <row r="680" spans="3:3" x14ac:dyDescent="0.3">
      <c r="C680" s="16"/>
    </row>
    <row r="681" spans="3:3" x14ac:dyDescent="0.3">
      <c r="C681" s="16"/>
    </row>
    <row r="682" spans="3:3" x14ac:dyDescent="0.3">
      <c r="C682" s="16"/>
    </row>
    <row r="683" spans="3:3" x14ac:dyDescent="0.3">
      <c r="C683" s="16"/>
    </row>
    <row r="684" spans="3:3" x14ac:dyDescent="0.3">
      <c r="C684" s="16"/>
    </row>
    <row r="685" spans="3:3" x14ac:dyDescent="0.3">
      <c r="C685" s="16"/>
    </row>
    <row r="686" spans="3:3" x14ac:dyDescent="0.3">
      <c r="C686" s="16"/>
    </row>
    <row r="687" spans="3:3" x14ac:dyDescent="0.3">
      <c r="C687" s="16"/>
    </row>
    <row r="688" spans="3:3" x14ac:dyDescent="0.3">
      <c r="C688" s="16"/>
    </row>
    <row r="689" spans="3:3" x14ac:dyDescent="0.3">
      <c r="C689" s="16"/>
    </row>
    <row r="690" spans="3:3" x14ac:dyDescent="0.3">
      <c r="C690" s="16"/>
    </row>
    <row r="691" spans="3:3" x14ac:dyDescent="0.3">
      <c r="C691" s="16"/>
    </row>
    <row r="692" spans="3:3" x14ac:dyDescent="0.3">
      <c r="C692" s="16"/>
    </row>
    <row r="693" spans="3:3" x14ac:dyDescent="0.3">
      <c r="C693" s="16"/>
    </row>
    <row r="694" spans="3:3" x14ac:dyDescent="0.3">
      <c r="C694" s="16"/>
    </row>
    <row r="695" spans="3:3" x14ac:dyDescent="0.3">
      <c r="C695" s="16"/>
    </row>
    <row r="696" spans="3:3" x14ac:dyDescent="0.3">
      <c r="C696" s="16"/>
    </row>
    <row r="697" spans="3:3" x14ac:dyDescent="0.3">
      <c r="C697" s="16"/>
    </row>
    <row r="698" spans="3:3" x14ac:dyDescent="0.3">
      <c r="C698" s="16"/>
    </row>
    <row r="699" spans="3:3" x14ac:dyDescent="0.3">
      <c r="C699" s="16"/>
    </row>
    <row r="700" spans="3:3" x14ac:dyDescent="0.3">
      <c r="C700" s="16"/>
    </row>
    <row r="701" spans="3:3" x14ac:dyDescent="0.3">
      <c r="C701" s="16"/>
    </row>
    <row r="702" spans="3:3" x14ac:dyDescent="0.3">
      <c r="C702" s="16"/>
    </row>
    <row r="703" spans="3:3" x14ac:dyDescent="0.3">
      <c r="C703" s="16"/>
    </row>
    <row r="704" spans="3:3" x14ac:dyDescent="0.3">
      <c r="C704" s="16"/>
    </row>
    <row r="705" spans="3:3" x14ac:dyDescent="0.3">
      <c r="C705" s="16"/>
    </row>
    <row r="706" spans="3:3" x14ac:dyDescent="0.3">
      <c r="C706" s="16"/>
    </row>
    <row r="707" spans="3:3" x14ac:dyDescent="0.3">
      <c r="C707" s="16"/>
    </row>
    <row r="708" spans="3:3" x14ac:dyDescent="0.3">
      <c r="C708" s="16"/>
    </row>
    <row r="709" spans="3:3" x14ac:dyDescent="0.3">
      <c r="C709" s="16"/>
    </row>
    <row r="710" spans="3:3" x14ac:dyDescent="0.3">
      <c r="C710" s="16"/>
    </row>
    <row r="711" spans="3:3" x14ac:dyDescent="0.3">
      <c r="C711" s="16"/>
    </row>
    <row r="712" spans="3:3" x14ac:dyDescent="0.3">
      <c r="C712" s="16"/>
    </row>
    <row r="713" spans="3:3" x14ac:dyDescent="0.3">
      <c r="C713" s="16"/>
    </row>
    <row r="714" spans="3:3" x14ac:dyDescent="0.3">
      <c r="C714" s="16"/>
    </row>
    <row r="715" spans="3:3" x14ac:dyDescent="0.3">
      <c r="C715" s="16"/>
    </row>
    <row r="716" spans="3:3" x14ac:dyDescent="0.3">
      <c r="C716" s="16"/>
    </row>
    <row r="717" spans="3:3" x14ac:dyDescent="0.3">
      <c r="C717" s="16"/>
    </row>
    <row r="718" spans="3:3" x14ac:dyDescent="0.3">
      <c r="C718" s="16"/>
    </row>
    <row r="719" spans="3:3" x14ac:dyDescent="0.3">
      <c r="C719" s="16"/>
    </row>
    <row r="720" spans="3:3" x14ac:dyDescent="0.3">
      <c r="C720" s="16"/>
    </row>
    <row r="721" spans="3:3" x14ac:dyDescent="0.3">
      <c r="C721" s="16"/>
    </row>
    <row r="722" spans="3:3" x14ac:dyDescent="0.3">
      <c r="C722" s="16"/>
    </row>
    <row r="723" spans="3:3" x14ac:dyDescent="0.3">
      <c r="C723" s="16"/>
    </row>
    <row r="724" spans="3:3" x14ac:dyDescent="0.3">
      <c r="C724" s="16"/>
    </row>
    <row r="725" spans="3:3" x14ac:dyDescent="0.3">
      <c r="C725" s="16"/>
    </row>
    <row r="726" spans="3:3" x14ac:dyDescent="0.3">
      <c r="C726" s="16"/>
    </row>
    <row r="727" spans="3:3" x14ac:dyDescent="0.3">
      <c r="C727" s="16"/>
    </row>
    <row r="728" spans="3:3" x14ac:dyDescent="0.3">
      <c r="C728" s="16"/>
    </row>
    <row r="729" spans="3:3" x14ac:dyDescent="0.3">
      <c r="C729" s="16"/>
    </row>
    <row r="730" spans="3:3" x14ac:dyDescent="0.3">
      <c r="C730" s="16"/>
    </row>
    <row r="731" spans="3:3" x14ac:dyDescent="0.3">
      <c r="C731" s="16"/>
    </row>
    <row r="732" spans="3:3" x14ac:dyDescent="0.3">
      <c r="C732" s="16"/>
    </row>
    <row r="733" spans="3:3" x14ac:dyDescent="0.3">
      <c r="C733" s="16"/>
    </row>
    <row r="734" spans="3:3" x14ac:dyDescent="0.3">
      <c r="C734" s="16"/>
    </row>
    <row r="735" spans="3:3" x14ac:dyDescent="0.3">
      <c r="C735" s="16"/>
    </row>
    <row r="736" spans="3:3" x14ac:dyDescent="0.3">
      <c r="C736" s="16"/>
    </row>
    <row r="737" spans="3:3" x14ac:dyDescent="0.3">
      <c r="C737" s="16"/>
    </row>
    <row r="738" spans="3:3" x14ac:dyDescent="0.3">
      <c r="C738" s="16"/>
    </row>
    <row r="739" spans="3:3" x14ac:dyDescent="0.3">
      <c r="C739" s="16"/>
    </row>
    <row r="740" spans="3:3" x14ac:dyDescent="0.3">
      <c r="C740" s="16"/>
    </row>
    <row r="741" spans="3:3" x14ac:dyDescent="0.3">
      <c r="C741" s="16"/>
    </row>
    <row r="742" spans="3:3" x14ac:dyDescent="0.3">
      <c r="C742" s="16"/>
    </row>
    <row r="743" spans="3:3" x14ac:dyDescent="0.3">
      <c r="C743" s="16"/>
    </row>
    <row r="744" spans="3:3" x14ac:dyDescent="0.3">
      <c r="C744" s="16"/>
    </row>
    <row r="745" spans="3:3" x14ac:dyDescent="0.3">
      <c r="C745" s="16"/>
    </row>
    <row r="746" spans="3:3" x14ac:dyDescent="0.3">
      <c r="C746" s="16"/>
    </row>
    <row r="747" spans="3:3" x14ac:dyDescent="0.3">
      <c r="C747" s="16"/>
    </row>
    <row r="748" spans="3:3" x14ac:dyDescent="0.3">
      <c r="C748" s="16"/>
    </row>
    <row r="749" spans="3:3" x14ac:dyDescent="0.3">
      <c r="C749" s="16"/>
    </row>
    <row r="750" spans="3:3" x14ac:dyDescent="0.3">
      <c r="C750" s="16"/>
    </row>
    <row r="751" spans="3:3" x14ac:dyDescent="0.3">
      <c r="C751" s="16"/>
    </row>
    <row r="752" spans="3:3" x14ac:dyDescent="0.3">
      <c r="C752" s="16"/>
    </row>
    <row r="753" spans="3:3" x14ac:dyDescent="0.3">
      <c r="C753" s="16"/>
    </row>
    <row r="754" spans="3:3" x14ac:dyDescent="0.3">
      <c r="C754" s="16"/>
    </row>
    <row r="755" spans="3:3" x14ac:dyDescent="0.3">
      <c r="C755" s="16"/>
    </row>
    <row r="756" spans="3:3" x14ac:dyDescent="0.3">
      <c r="C756" s="16"/>
    </row>
    <row r="757" spans="3:3" x14ac:dyDescent="0.3">
      <c r="C757" s="16"/>
    </row>
    <row r="758" spans="3:3" x14ac:dyDescent="0.3">
      <c r="C758" s="16"/>
    </row>
    <row r="759" spans="3:3" x14ac:dyDescent="0.3">
      <c r="C759" s="16"/>
    </row>
    <row r="760" spans="3:3" x14ac:dyDescent="0.3">
      <c r="C760" s="16"/>
    </row>
    <row r="761" spans="3:3" x14ac:dyDescent="0.3">
      <c r="C761" s="16"/>
    </row>
    <row r="762" spans="3:3" x14ac:dyDescent="0.3">
      <c r="C762" s="16"/>
    </row>
    <row r="763" spans="3:3" x14ac:dyDescent="0.3">
      <c r="C763" s="16"/>
    </row>
    <row r="764" spans="3:3" x14ac:dyDescent="0.3">
      <c r="C764" s="16"/>
    </row>
    <row r="765" spans="3:3" x14ac:dyDescent="0.3">
      <c r="C765" s="16"/>
    </row>
    <row r="766" spans="3:3" x14ac:dyDescent="0.3">
      <c r="C766" s="16"/>
    </row>
    <row r="767" spans="3:3" x14ac:dyDescent="0.3">
      <c r="C767" s="16"/>
    </row>
    <row r="768" spans="3:3" x14ac:dyDescent="0.3">
      <c r="C768" s="16"/>
    </row>
    <row r="769" spans="3:3" x14ac:dyDescent="0.3">
      <c r="C769" s="16"/>
    </row>
    <row r="770" spans="3:3" x14ac:dyDescent="0.3">
      <c r="C770" s="16"/>
    </row>
    <row r="771" spans="3:3" x14ac:dyDescent="0.3">
      <c r="C771" s="16"/>
    </row>
    <row r="772" spans="3:3" x14ac:dyDescent="0.3">
      <c r="C772" s="16"/>
    </row>
    <row r="773" spans="3:3" x14ac:dyDescent="0.3">
      <c r="C773" s="16"/>
    </row>
    <row r="774" spans="3:3" x14ac:dyDescent="0.3">
      <c r="C774" s="16"/>
    </row>
    <row r="775" spans="3:3" x14ac:dyDescent="0.3">
      <c r="C775" s="16"/>
    </row>
    <row r="776" spans="3:3" x14ac:dyDescent="0.3">
      <c r="C776" s="16"/>
    </row>
    <row r="777" spans="3:3" x14ac:dyDescent="0.3">
      <c r="C777" s="16"/>
    </row>
    <row r="778" spans="3:3" x14ac:dyDescent="0.3">
      <c r="C778" s="16"/>
    </row>
    <row r="779" spans="3:3" x14ac:dyDescent="0.3">
      <c r="C779" s="16"/>
    </row>
    <row r="780" spans="3:3" x14ac:dyDescent="0.3">
      <c r="C780" s="16"/>
    </row>
    <row r="781" spans="3:3" x14ac:dyDescent="0.3">
      <c r="C781" s="16"/>
    </row>
    <row r="782" spans="3:3" x14ac:dyDescent="0.3">
      <c r="C782" s="16"/>
    </row>
    <row r="783" spans="3:3" x14ac:dyDescent="0.3">
      <c r="C783" s="16"/>
    </row>
    <row r="784" spans="3:3" x14ac:dyDescent="0.3">
      <c r="C784" s="16"/>
    </row>
    <row r="785" spans="3:3" x14ac:dyDescent="0.3">
      <c r="C785" s="16"/>
    </row>
    <row r="786" spans="3:3" x14ac:dyDescent="0.3">
      <c r="C786" s="16"/>
    </row>
    <row r="787" spans="3:3" x14ac:dyDescent="0.3">
      <c r="C787" s="16"/>
    </row>
    <row r="788" spans="3:3" x14ac:dyDescent="0.3">
      <c r="C788" s="16"/>
    </row>
    <row r="789" spans="3:3" x14ac:dyDescent="0.3">
      <c r="C789" s="16"/>
    </row>
    <row r="790" spans="3:3" x14ac:dyDescent="0.3">
      <c r="C790" s="16"/>
    </row>
    <row r="791" spans="3:3" x14ac:dyDescent="0.3">
      <c r="C791" s="16"/>
    </row>
    <row r="792" spans="3:3" x14ac:dyDescent="0.3">
      <c r="C792" s="16"/>
    </row>
    <row r="793" spans="3:3" x14ac:dyDescent="0.3">
      <c r="C793" s="16"/>
    </row>
    <row r="794" spans="3:3" x14ac:dyDescent="0.3">
      <c r="C794" s="16"/>
    </row>
    <row r="795" spans="3:3" x14ac:dyDescent="0.3">
      <c r="C795" s="16"/>
    </row>
    <row r="796" spans="3:3" x14ac:dyDescent="0.3">
      <c r="C796" s="16"/>
    </row>
    <row r="797" spans="3:3" x14ac:dyDescent="0.3">
      <c r="C797" s="16"/>
    </row>
    <row r="798" spans="3:3" x14ac:dyDescent="0.3">
      <c r="C798" s="16"/>
    </row>
    <row r="799" spans="3:3" x14ac:dyDescent="0.3">
      <c r="C799" s="16"/>
    </row>
    <row r="800" spans="3:3" x14ac:dyDescent="0.3">
      <c r="C800" s="16"/>
    </row>
    <row r="801" spans="3:3" x14ac:dyDescent="0.3">
      <c r="C801" s="16"/>
    </row>
    <row r="802" spans="3:3" x14ac:dyDescent="0.3">
      <c r="C802" s="16"/>
    </row>
    <row r="803" spans="3:3" x14ac:dyDescent="0.3">
      <c r="C803" s="16"/>
    </row>
    <row r="804" spans="3:3" x14ac:dyDescent="0.3">
      <c r="C804" s="16"/>
    </row>
    <row r="805" spans="3:3" x14ac:dyDescent="0.3">
      <c r="C805" s="16"/>
    </row>
    <row r="806" spans="3:3" x14ac:dyDescent="0.3">
      <c r="C806" s="16"/>
    </row>
    <row r="807" spans="3:3" x14ac:dyDescent="0.3">
      <c r="C807" s="16"/>
    </row>
    <row r="808" spans="3:3" x14ac:dyDescent="0.3">
      <c r="C808" s="16"/>
    </row>
    <row r="809" spans="3:3" x14ac:dyDescent="0.3">
      <c r="C809" s="16"/>
    </row>
    <row r="810" spans="3:3" x14ac:dyDescent="0.3">
      <c r="C810" s="16"/>
    </row>
    <row r="811" spans="3:3" x14ac:dyDescent="0.3">
      <c r="C811" s="16"/>
    </row>
    <row r="812" spans="3:3" x14ac:dyDescent="0.3">
      <c r="C812" s="16"/>
    </row>
    <row r="813" spans="3:3" x14ac:dyDescent="0.3">
      <c r="C813" s="16"/>
    </row>
    <row r="814" spans="3:3" x14ac:dyDescent="0.3">
      <c r="C814" s="16"/>
    </row>
    <row r="815" spans="3:3" x14ac:dyDescent="0.3">
      <c r="C815" s="16"/>
    </row>
    <row r="816" spans="3:3" x14ac:dyDescent="0.3">
      <c r="C816" s="16"/>
    </row>
    <row r="817" spans="3:3" x14ac:dyDescent="0.3">
      <c r="C817" s="16"/>
    </row>
    <row r="818" spans="3:3" x14ac:dyDescent="0.3">
      <c r="C818" s="16"/>
    </row>
    <row r="819" spans="3:3" x14ac:dyDescent="0.3">
      <c r="C819" s="16"/>
    </row>
    <row r="820" spans="3:3" x14ac:dyDescent="0.3">
      <c r="C820" s="16"/>
    </row>
    <row r="821" spans="3:3" x14ac:dyDescent="0.3">
      <c r="C821" s="16"/>
    </row>
    <row r="822" spans="3:3" x14ac:dyDescent="0.3">
      <c r="C822" s="16"/>
    </row>
    <row r="823" spans="3:3" x14ac:dyDescent="0.3">
      <c r="C823" s="16"/>
    </row>
    <row r="824" spans="3:3" x14ac:dyDescent="0.3">
      <c r="C824" s="16"/>
    </row>
    <row r="825" spans="3:3" x14ac:dyDescent="0.3">
      <c r="C825" s="16"/>
    </row>
    <row r="826" spans="3:3" x14ac:dyDescent="0.3">
      <c r="C826" s="16"/>
    </row>
    <row r="827" spans="3:3" x14ac:dyDescent="0.3">
      <c r="C827" s="16"/>
    </row>
    <row r="828" spans="3:3" x14ac:dyDescent="0.3">
      <c r="C828" s="16"/>
    </row>
    <row r="829" spans="3:3" x14ac:dyDescent="0.3">
      <c r="C829" s="16"/>
    </row>
    <row r="830" spans="3:3" x14ac:dyDescent="0.3">
      <c r="C830" s="16"/>
    </row>
    <row r="831" spans="3:3" x14ac:dyDescent="0.3">
      <c r="C831" s="16"/>
    </row>
    <row r="832" spans="3:3" x14ac:dyDescent="0.3">
      <c r="C832" s="16"/>
    </row>
    <row r="833" spans="3:3" x14ac:dyDescent="0.3">
      <c r="C833" s="16"/>
    </row>
    <row r="834" spans="3:3" x14ac:dyDescent="0.3">
      <c r="C834" s="16"/>
    </row>
    <row r="835" spans="3:3" x14ac:dyDescent="0.3">
      <c r="C835" s="16"/>
    </row>
    <row r="836" spans="3:3" x14ac:dyDescent="0.3">
      <c r="C836" s="16"/>
    </row>
    <row r="837" spans="3:3" x14ac:dyDescent="0.3">
      <c r="C837" s="16"/>
    </row>
    <row r="838" spans="3:3" x14ac:dyDescent="0.3">
      <c r="C838" s="16"/>
    </row>
    <row r="839" spans="3:3" x14ac:dyDescent="0.3">
      <c r="C839" s="16"/>
    </row>
    <row r="840" spans="3:3" x14ac:dyDescent="0.3">
      <c r="C840" s="16"/>
    </row>
    <row r="841" spans="3:3" x14ac:dyDescent="0.3">
      <c r="C841" s="16"/>
    </row>
    <row r="842" spans="3:3" x14ac:dyDescent="0.3">
      <c r="C842" s="16"/>
    </row>
    <row r="843" spans="3:3" x14ac:dyDescent="0.3">
      <c r="C843" s="16"/>
    </row>
    <row r="844" spans="3:3" x14ac:dyDescent="0.3">
      <c r="C844" s="16"/>
    </row>
    <row r="845" spans="3:3" x14ac:dyDescent="0.3">
      <c r="C845" s="16"/>
    </row>
    <row r="846" spans="3:3" x14ac:dyDescent="0.3">
      <c r="C846" s="16"/>
    </row>
    <row r="847" spans="3:3" x14ac:dyDescent="0.3">
      <c r="C847" s="16"/>
    </row>
    <row r="848" spans="3:3" x14ac:dyDescent="0.3">
      <c r="C848" s="16"/>
    </row>
    <row r="849" spans="3:3" x14ac:dyDescent="0.3">
      <c r="C849" s="16"/>
    </row>
    <row r="850" spans="3:3" x14ac:dyDescent="0.3">
      <c r="C850" s="16"/>
    </row>
    <row r="851" spans="3:3" x14ac:dyDescent="0.3">
      <c r="C851" s="16"/>
    </row>
    <row r="852" spans="3:3" x14ac:dyDescent="0.3">
      <c r="C852" s="16"/>
    </row>
    <row r="853" spans="3:3" x14ac:dyDescent="0.3">
      <c r="C853" s="16"/>
    </row>
    <row r="854" spans="3:3" x14ac:dyDescent="0.3">
      <c r="C854" s="16"/>
    </row>
    <row r="855" spans="3:3" x14ac:dyDescent="0.3">
      <c r="C855" s="16"/>
    </row>
    <row r="856" spans="3:3" x14ac:dyDescent="0.3">
      <c r="C856" s="16"/>
    </row>
    <row r="857" spans="3:3" x14ac:dyDescent="0.3">
      <c r="C857" s="16"/>
    </row>
    <row r="858" spans="3:3" x14ac:dyDescent="0.3">
      <c r="C858" s="16"/>
    </row>
    <row r="859" spans="3:3" x14ac:dyDescent="0.3">
      <c r="C859" s="16"/>
    </row>
    <row r="860" spans="3:3" x14ac:dyDescent="0.3">
      <c r="C860" s="16"/>
    </row>
    <row r="861" spans="3:3" x14ac:dyDescent="0.3">
      <c r="C861" s="16"/>
    </row>
    <row r="862" spans="3:3" x14ac:dyDescent="0.3">
      <c r="C862" s="16"/>
    </row>
    <row r="863" spans="3:3" x14ac:dyDescent="0.3">
      <c r="C863" s="16"/>
    </row>
    <row r="864" spans="3:3" x14ac:dyDescent="0.3">
      <c r="C864" s="16"/>
    </row>
    <row r="865" spans="3:3" x14ac:dyDescent="0.3">
      <c r="C865" s="16"/>
    </row>
    <row r="866" spans="3:3" x14ac:dyDescent="0.3">
      <c r="C866" s="16"/>
    </row>
    <row r="867" spans="3:3" x14ac:dyDescent="0.3">
      <c r="C867" s="16"/>
    </row>
    <row r="868" spans="3:3" x14ac:dyDescent="0.3">
      <c r="C868" s="16"/>
    </row>
    <row r="869" spans="3:3" x14ac:dyDescent="0.3">
      <c r="C869" s="16"/>
    </row>
    <row r="870" spans="3:3" x14ac:dyDescent="0.3">
      <c r="C870" s="16"/>
    </row>
    <row r="871" spans="3:3" x14ac:dyDescent="0.3">
      <c r="C871" s="16"/>
    </row>
    <row r="872" spans="3:3" x14ac:dyDescent="0.3">
      <c r="C872" s="16"/>
    </row>
    <row r="873" spans="3:3" x14ac:dyDescent="0.3">
      <c r="C873" s="16"/>
    </row>
    <row r="874" spans="3:3" x14ac:dyDescent="0.3">
      <c r="C874" s="16"/>
    </row>
    <row r="875" spans="3:3" x14ac:dyDescent="0.3">
      <c r="C875" s="16"/>
    </row>
    <row r="876" spans="3:3" x14ac:dyDescent="0.3">
      <c r="C876" s="16"/>
    </row>
    <row r="877" spans="3:3" x14ac:dyDescent="0.3">
      <c r="C877" s="16"/>
    </row>
    <row r="878" spans="3:3" x14ac:dyDescent="0.3">
      <c r="C878" s="16"/>
    </row>
    <row r="879" spans="3:3" x14ac:dyDescent="0.3">
      <c r="C879" s="16"/>
    </row>
    <row r="880" spans="3:3" x14ac:dyDescent="0.3">
      <c r="C880" s="16"/>
    </row>
    <row r="881" spans="3:3" x14ac:dyDescent="0.3">
      <c r="C881" s="16"/>
    </row>
    <row r="882" spans="3:3" x14ac:dyDescent="0.3">
      <c r="C882" s="16"/>
    </row>
    <row r="883" spans="3:3" x14ac:dyDescent="0.3">
      <c r="C883" s="16"/>
    </row>
    <row r="884" spans="3:3" x14ac:dyDescent="0.3">
      <c r="C884" s="16"/>
    </row>
    <row r="885" spans="3:3" x14ac:dyDescent="0.3">
      <c r="C885" s="16"/>
    </row>
    <row r="886" spans="3:3" x14ac:dyDescent="0.3">
      <c r="C886" s="16"/>
    </row>
    <row r="887" spans="3:3" x14ac:dyDescent="0.3">
      <c r="C887" s="16"/>
    </row>
    <row r="888" spans="3:3" x14ac:dyDescent="0.3">
      <c r="C888" s="16"/>
    </row>
    <row r="889" spans="3:3" x14ac:dyDescent="0.3">
      <c r="C889" s="16"/>
    </row>
    <row r="890" spans="3:3" x14ac:dyDescent="0.3">
      <c r="C890" s="16"/>
    </row>
    <row r="891" spans="3:3" x14ac:dyDescent="0.3">
      <c r="C891" s="16"/>
    </row>
    <row r="892" spans="3:3" x14ac:dyDescent="0.3">
      <c r="C892" s="16"/>
    </row>
    <row r="893" spans="3:3" x14ac:dyDescent="0.3">
      <c r="C893" s="16"/>
    </row>
    <row r="894" spans="3:3" x14ac:dyDescent="0.3">
      <c r="C894" s="16"/>
    </row>
    <row r="895" spans="3:3" x14ac:dyDescent="0.3">
      <c r="C895" s="16"/>
    </row>
    <row r="896" spans="3:3" x14ac:dyDescent="0.3">
      <c r="C896" s="16"/>
    </row>
    <row r="897" spans="3:3" x14ac:dyDescent="0.3">
      <c r="C897" s="16"/>
    </row>
    <row r="898" spans="3:3" x14ac:dyDescent="0.3">
      <c r="C898" s="16"/>
    </row>
    <row r="899" spans="3:3" x14ac:dyDescent="0.3">
      <c r="C899" s="16"/>
    </row>
    <row r="900" spans="3:3" x14ac:dyDescent="0.3">
      <c r="C900" s="16"/>
    </row>
    <row r="901" spans="3:3" x14ac:dyDescent="0.3">
      <c r="C901" s="16"/>
    </row>
    <row r="902" spans="3:3" x14ac:dyDescent="0.3">
      <c r="C902" s="16"/>
    </row>
    <row r="903" spans="3:3" x14ac:dyDescent="0.3">
      <c r="C903" s="16"/>
    </row>
    <row r="904" spans="3:3" x14ac:dyDescent="0.3">
      <c r="C904" s="16"/>
    </row>
    <row r="905" spans="3:3" x14ac:dyDescent="0.3">
      <c r="C905" s="16"/>
    </row>
    <row r="906" spans="3:3" x14ac:dyDescent="0.3">
      <c r="C906" s="16"/>
    </row>
    <row r="907" spans="3:3" x14ac:dyDescent="0.3">
      <c r="C907" s="16"/>
    </row>
    <row r="908" spans="3:3" x14ac:dyDescent="0.3">
      <c r="C908" s="16"/>
    </row>
    <row r="909" spans="3:3" x14ac:dyDescent="0.3">
      <c r="C909" s="16"/>
    </row>
    <row r="910" spans="3:3" x14ac:dyDescent="0.3">
      <c r="C910" s="16"/>
    </row>
    <row r="911" spans="3:3" x14ac:dyDescent="0.3">
      <c r="C911" s="16"/>
    </row>
    <row r="912" spans="3:3" x14ac:dyDescent="0.3">
      <c r="C912" s="16"/>
    </row>
    <row r="913" spans="3:3" x14ac:dyDescent="0.3">
      <c r="C913" s="16"/>
    </row>
    <row r="914" spans="3:3" x14ac:dyDescent="0.3">
      <c r="C914" s="16"/>
    </row>
    <row r="915" spans="3:3" x14ac:dyDescent="0.3">
      <c r="C915" s="16"/>
    </row>
    <row r="916" spans="3:3" x14ac:dyDescent="0.3">
      <c r="C916" s="16"/>
    </row>
    <row r="917" spans="3:3" x14ac:dyDescent="0.3">
      <c r="C917" s="16"/>
    </row>
    <row r="918" spans="3:3" x14ac:dyDescent="0.3">
      <c r="C918" s="16"/>
    </row>
    <row r="919" spans="3:3" x14ac:dyDescent="0.3">
      <c r="C919" s="16"/>
    </row>
    <row r="920" spans="3:3" x14ac:dyDescent="0.3">
      <c r="C920" s="16"/>
    </row>
    <row r="921" spans="3:3" x14ac:dyDescent="0.3">
      <c r="C921" s="16"/>
    </row>
    <row r="922" spans="3:3" x14ac:dyDescent="0.3">
      <c r="C922" s="16"/>
    </row>
    <row r="923" spans="3:3" x14ac:dyDescent="0.3">
      <c r="C923" s="16"/>
    </row>
    <row r="924" spans="3:3" x14ac:dyDescent="0.3">
      <c r="C924" s="16"/>
    </row>
    <row r="925" spans="3:3" x14ac:dyDescent="0.3">
      <c r="C925" s="16"/>
    </row>
    <row r="926" spans="3:3" x14ac:dyDescent="0.3">
      <c r="C926" s="16"/>
    </row>
    <row r="927" spans="3:3" x14ac:dyDescent="0.3">
      <c r="C927" s="16"/>
    </row>
    <row r="928" spans="3:3" x14ac:dyDescent="0.3">
      <c r="C928" s="16"/>
    </row>
    <row r="929" spans="3:3" x14ac:dyDescent="0.3">
      <c r="C929" s="16"/>
    </row>
    <row r="930" spans="3:3" x14ac:dyDescent="0.3">
      <c r="C930" s="16"/>
    </row>
    <row r="931" spans="3:3" x14ac:dyDescent="0.3">
      <c r="C931" s="16"/>
    </row>
    <row r="932" spans="3:3" x14ac:dyDescent="0.3">
      <c r="C932" s="16"/>
    </row>
    <row r="933" spans="3:3" x14ac:dyDescent="0.3">
      <c r="C933" s="16"/>
    </row>
    <row r="934" spans="3:3" x14ac:dyDescent="0.3">
      <c r="C934" s="16"/>
    </row>
    <row r="935" spans="3:3" x14ac:dyDescent="0.3">
      <c r="C935" s="16"/>
    </row>
    <row r="936" spans="3:3" x14ac:dyDescent="0.3">
      <c r="C936" s="16"/>
    </row>
    <row r="937" spans="3:3" x14ac:dyDescent="0.3">
      <c r="C937" s="16"/>
    </row>
    <row r="938" spans="3:3" x14ac:dyDescent="0.3">
      <c r="C938" s="16"/>
    </row>
    <row r="939" spans="3:3" x14ac:dyDescent="0.3">
      <c r="C939" s="16"/>
    </row>
    <row r="940" spans="3:3" x14ac:dyDescent="0.3">
      <c r="C940" s="16"/>
    </row>
    <row r="941" spans="3:3" x14ac:dyDescent="0.3">
      <c r="C941" s="16"/>
    </row>
    <row r="942" spans="3:3" x14ac:dyDescent="0.3">
      <c r="C942" s="16"/>
    </row>
    <row r="943" spans="3:3" x14ac:dyDescent="0.3">
      <c r="C943" s="16"/>
    </row>
    <row r="944" spans="3:3" x14ac:dyDescent="0.3">
      <c r="C944" s="16"/>
    </row>
    <row r="945" spans="3:3" x14ac:dyDescent="0.3">
      <c r="C945" s="16"/>
    </row>
    <row r="946" spans="3:3" x14ac:dyDescent="0.3">
      <c r="C946" s="16"/>
    </row>
    <row r="947" spans="3:3" x14ac:dyDescent="0.3">
      <c r="C947" s="16"/>
    </row>
    <row r="948" spans="3:3" x14ac:dyDescent="0.3">
      <c r="C948" s="16"/>
    </row>
    <row r="949" spans="3:3" x14ac:dyDescent="0.3">
      <c r="C949" s="16"/>
    </row>
    <row r="950" spans="3:3" x14ac:dyDescent="0.3">
      <c r="C950" s="16"/>
    </row>
    <row r="951" spans="3:3" x14ac:dyDescent="0.3">
      <c r="C951" s="16"/>
    </row>
    <row r="952" spans="3:3" x14ac:dyDescent="0.3">
      <c r="C952" s="16"/>
    </row>
    <row r="953" spans="3:3" x14ac:dyDescent="0.3">
      <c r="C953" s="16"/>
    </row>
    <row r="954" spans="3:3" x14ac:dyDescent="0.3">
      <c r="C954" s="16"/>
    </row>
    <row r="955" spans="3:3" x14ac:dyDescent="0.3">
      <c r="C955" s="16"/>
    </row>
    <row r="956" spans="3:3" x14ac:dyDescent="0.3">
      <c r="C956" s="16"/>
    </row>
    <row r="957" spans="3:3" x14ac:dyDescent="0.3">
      <c r="C957" s="16"/>
    </row>
    <row r="958" spans="3:3" x14ac:dyDescent="0.3">
      <c r="C958" s="16"/>
    </row>
    <row r="959" spans="3:3" x14ac:dyDescent="0.3">
      <c r="C959" s="16"/>
    </row>
    <row r="960" spans="3:3" x14ac:dyDescent="0.3">
      <c r="C960" s="16"/>
    </row>
    <row r="961" spans="3:3" x14ac:dyDescent="0.3">
      <c r="C961" s="16"/>
    </row>
    <row r="962" spans="3:3" x14ac:dyDescent="0.3">
      <c r="C962" s="16"/>
    </row>
    <row r="963" spans="3:3" x14ac:dyDescent="0.3">
      <c r="C963" s="16"/>
    </row>
    <row r="964" spans="3:3" x14ac:dyDescent="0.3">
      <c r="C964" s="16"/>
    </row>
    <row r="965" spans="3:3" x14ac:dyDescent="0.3">
      <c r="C965" s="16"/>
    </row>
    <row r="966" spans="3:3" x14ac:dyDescent="0.3">
      <c r="C966" s="16"/>
    </row>
    <row r="967" spans="3:3" x14ac:dyDescent="0.3">
      <c r="C967" s="16"/>
    </row>
    <row r="968" spans="3:3" x14ac:dyDescent="0.3">
      <c r="C968" s="16"/>
    </row>
    <row r="969" spans="3:3" x14ac:dyDescent="0.3">
      <c r="C969" s="16"/>
    </row>
    <row r="970" spans="3:3" x14ac:dyDescent="0.3">
      <c r="C970" s="16"/>
    </row>
    <row r="971" spans="3:3" x14ac:dyDescent="0.3">
      <c r="C971" s="16"/>
    </row>
    <row r="972" spans="3:3" x14ac:dyDescent="0.3">
      <c r="C972" s="16"/>
    </row>
    <row r="973" spans="3:3" x14ac:dyDescent="0.3">
      <c r="C973" s="16"/>
    </row>
    <row r="974" spans="3:3" x14ac:dyDescent="0.3">
      <c r="C974" s="16"/>
    </row>
    <row r="975" spans="3:3" x14ac:dyDescent="0.3">
      <c r="C975" s="16"/>
    </row>
    <row r="976" spans="3:3" x14ac:dyDescent="0.3">
      <c r="C976" s="16"/>
    </row>
    <row r="977" spans="3:3" x14ac:dyDescent="0.3">
      <c r="C977" s="16"/>
    </row>
    <row r="978" spans="3:3" x14ac:dyDescent="0.3">
      <c r="C978" s="16"/>
    </row>
    <row r="979" spans="3:3" x14ac:dyDescent="0.3">
      <c r="C979" s="16"/>
    </row>
    <row r="980" spans="3:3" x14ac:dyDescent="0.3">
      <c r="C980" s="16"/>
    </row>
    <row r="981" spans="3:3" x14ac:dyDescent="0.3">
      <c r="C981" s="16"/>
    </row>
    <row r="982" spans="3:3" x14ac:dyDescent="0.3">
      <c r="C982" s="16"/>
    </row>
    <row r="983" spans="3:3" x14ac:dyDescent="0.3">
      <c r="C983" s="16"/>
    </row>
    <row r="984" spans="3:3" x14ac:dyDescent="0.3">
      <c r="C984" s="16"/>
    </row>
    <row r="985" spans="3:3" x14ac:dyDescent="0.3">
      <c r="C985" s="16"/>
    </row>
    <row r="986" spans="3:3" x14ac:dyDescent="0.3">
      <c r="C986" s="16"/>
    </row>
    <row r="987" spans="3:3" x14ac:dyDescent="0.3">
      <c r="C987" s="16"/>
    </row>
    <row r="988" spans="3:3" x14ac:dyDescent="0.3">
      <c r="C988" s="16"/>
    </row>
    <row r="989" spans="3:3" x14ac:dyDescent="0.3">
      <c r="C989" s="16"/>
    </row>
    <row r="990" spans="3:3" x14ac:dyDescent="0.3">
      <c r="C990" s="16"/>
    </row>
    <row r="991" spans="3:3" x14ac:dyDescent="0.3">
      <c r="C991" s="16"/>
    </row>
    <row r="992" spans="3:3" x14ac:dyDescent="0.3">
      <c r="C992" s="16"/>
    </row>
    <row r="993" spans="3:3" x14ac:dyDescent="0.3">
      <c r="C993" s="16"/>
    </row>
    <row r="994" spans="3:3" x14ac:dyDescent="0.3">
      <c r="C994" s="16"/>
    </row>
    <row r="995" spans="3:3" x14ac:dyDescent="0.3">
      <c r="C995" s="16"/>
    </row>
    <row r="996" spans="3:3" x14ac:dyDescent="0.3">
      <c r="C996" s="16"/>
    </row>
    <row r="997" spans="3:3" x14ac:dyDescent="0.3">
      <c r="C997" s="16"/>
    </row>
    <row r="998" spans="3:3" x14ac:dyDescent="0.3">
      <c r="C998" s="16"/>
    </row>
    <row r="999" spans="3:3" x14ac:dyDescent="0.3">
      <c r="C999" s="16"/>
    </row>
    <row r="1000" spans="3:3" x14ac:dyDescent="0.3">
      <c r="C1000" s="16"/>
    </row>
    <row r="1001" spans="3:3" x14ac:dyDescent="0.3">
      <c r="C1001" s="16"/>
    </row>
    <row r="1002" spans="3:3" x14ac:dyDescent="0.3">
      <c r="C1002" s="16"/>
    </row>
    <row r="1003" spans="3:3" x14ac:dyDescent="0.3">
      <c r="C1003" s="16"/>
    </row>
    <row r="1004" spans="3:3" x14ac:dyDescent="0.3">
      <c r="C1004" s="16"/>
    </row>
    <row r="1005" spans="3:3" x14ac:dyDescent="0.3">
      <c r="C1005" s="16"/>
    </row>
    <row r="1006" spans="3:3" x14ac:dyDescent="0.3">
      <c r="C1006" s="16"/>
    </row>
    <row r="1007" spans="3:3" x14ac:dyDescent="0.3">
      <c r="C1007" s="16"/>
    </row>
    <row r="1008" spans="3:3" x14ac:dyDescent="0.3">
      <c r="C1008" s="16"/>
    </row>
    <row r="1009" spans="3:3" x14ac:dyDescent="0.3">
      <c r="C1009" s="16"/>
    </row>
    <row r="1010" spans="3:3" x14ac:dyDescent="0.3">
      <c r="C1010" s="16"/>
    </row>
    <row r="1011" spans="3:3" x14ac:dyDescent="0.3">
      <c r="C1011" s="16"/>
    </row>
    <row r="1012" spans="3:3" x14ac:dyDescent="0.3">
      <c r="C1012" s="16"/>
    </row>
    <row r="1013" spans="3:3" x14ac:dyDescent="0.3">
      <c r="C1013" s="16"/>
    </row>
    <row r="1014" spans="3:3" x14ac:dyDescent="0.3">
      <c r="C1014" s="16"/>
    </row>
    <row r="1015" spans="3:3" x14ac:dyDescent="0.3">
      <c r="C1015" s="16"/>
    </row>
    <row r="1016" spans="3:3" x14ac:dyDescent="0.3">
      <c r="C1016" s="16"/>
    </row>
    <row r="1017" spans="3:3" x14ac:dyDescent="0.3">
      <c r="C1017" s="16"/>
    </row>
    <row r="1018" spans="3:3" x14ac:dyDescent="0.3">
      <c r="C1018" s="16"/>
    </row>
    <row r="1019" spans="3:3" x14ac:dyDescent="0.3">
      <c r="C1019" s="16"/>
    </row>
    <row r="1020" spans="3:3" x14ac:dyDescent="0.3">
      <c r="C1020" s="16"/>
    </row>
    <row r="1021" spans="3:3" x14ac:dyDescent="0.3">
      <c r="C1021" s="16"/>
    </row>
    <row r="1022" spans="3:3" x14ac:dyDescent="0.3">
      <c r="C1022" s="16"/>
    </row>
    <row r="1023" spans="3:3" x14ac:dyDescent="0.3">
      <c r="C1023" s="16"/>
    </row>
    <row r="1024" spans="3:3" x14ac:dyDescent="0.3">
      <c r="C1024" s="16"/>
    </row>
    <row r="1025" spans="3:3" x14ac:dyDescent="0.3">
      <c r="C1025" s="16"/>
    </row>
    <row r="1026" spans="3:3" x14ac:dyDescent="0.3">
      <c r="C1026" s="16"/>
    </row>
    <row r="1027" spans="3:3" x14ac:dyDescent="0.3">
      <c r="C1027" s="16"/>
    </row>
    <row r="1028" spans="3:3" x14ac:dyDescent="0.3">
      <c r="C1028" s="16"/>
    </row>
    <row r="1029" spans="3:3" x14ac:dyDescent="0.3">
      <c r="C1029" s="16"/>
    </row>
    <row r="1030" spans="3:3" x14ac:dyDescent="0.3">
      <c r="C1030" s="16"/>
    </row>
    <row r="1031" spans="3:3" x14ac:dyDescent="0.3">
      <c r="C1031" s="16"/>
    </row>
    <row r="1032" spans="3:3" x14ac:dyDescent="0.3">
      <c r="C1032" s="16"/>
    </row>
    <row r="1033" spans="3:3" x14ac:dyDescent="0.3">
      <c r="C1033" s="16"/>
    </row>
    <row r="1034" spans="3:3" x14ac:dyDescent="0.3">
      <c r="C1034" s="16"/>
    </row>
    <row r="1035" spans="3:3" x14ac:dyDescent="0.3">
      <c r="C1035" s="16"/>
    </row>
    <row r="1036" spans="3:3" x14ac:dyDescent="0.3">
      <c r="C1036" s="16"/>
    </row>
    <row r="1037" spans="3:3" x14ac:dyDescent="0.3">
      <c r="C1037" s="16"/>
    </row>
    <row r="1038" spans="3:3" x14ac:dyDescent="0.3">
      <c r="C1038" s="16"/>
    </row>
    <row r="1039" spans="3:3" x14ac:dyDescent="0.3">
      <c r="C1039" s="16"/>
    </row>
    <row r="1040" spans="3:3" x14ac:dyDescent="0.3">
      <c r="C1040" s="16"/>
    </row>
    <row r="1041" spans="3:3" x14ac:dyDescent="0.3">
      <c r="C1041" s="16"/>
    </row>
    <row r="1042" spans="3:3" x14ac:dyDescent="0.3">
      <c r="C1042" s="16"/>
    </row>
    <row r="1043" spans="3:3" x14ac:dyDescent="0.3">
      <c r="C1043" s="16"/>
    </row>
    <row r="1044" spans="3:3" x14ac:dyDescent="0.3">
      <c r="C1044" s="16"/>
    </row>
    <row r="1045" spans="3:3" x14ac:dyDescent="0.3">
      <c r="C1045" s="16"/>
    </row>
    <row r="1046" spans="3:3" x14ac:dyDescent="0.3">
      <c r="C1046" s="16"/>
    </row>
    <row r="1047" spans="3:3" x14ac:dyDescent="0.3">
      <c r="C1047" s="16"/>
    </row>
    <row r="1048" spans="3:3" x14ac:dyDescent="0.3">
      <c r="C1048" s="16"/>
    </row>
    <row r="1049" spans="3:3" x14ac:dyDescent="0.3">
      <c r="C1049" s="16"/>
    </row>
    <row r="1050" spans="3:3" x14ac:dyDescent="0.3">
      <c r="C1050" s="16"/>
    </row>
    <row r="1051" spans="3:3" x14ac:dyDescent="0.3">
      <c r="C1051" s="16"/>
    </row>
    <row r="1052" spans="3:3" x14ac:dyDescent="0.3">
      <c r="C1052" s="16"/>
    </row>
    <row r="1053" spans="3:3" x14ac:dyDescent="0.3">
      <c r="C1053" s="16"/>
    </row>
    <row r="1054" spans="3:3" x14ac:dyDescent="0.3">
      <c r="C1054" s="16"/>
    </row>
    <row r="1055" spans="3:3" x14ac:dyDescent="0.3">
      <c r="C1055" s="16"/>
    </row>
    <row r="1056" spans="3:3" x14ac:dyDescent="0.3">
      <c r="C1056" s="16"/>
    </row>
    <row r="1057" spans="3:3" x14ac:dyDescent="0.3">
      <c r="C1057" s="16"/>
    </row>
    <row r="1058" spans="3:3" x14ac:dyDescent="0.3">
      <c r="C1058" s="16"/>
    </row>
    <row r="1059" spans="3:3" x14ac:dyDescent="0.3">
      <c r="C1059" s="16"/>
    </row>
    <row r="1060" spans="3:3" x14ac:dyDescent="0.3">
      <c r="C1060" s="16"/>
    </row>
    <row r="1061" spans="3:3" x14ac:dyDescent="0.3">
      <c r="C1061" s="16"/>
    </row>
    <row r="1062" spans="3:3" x14ac:dyDescent="0.3">
      <c r="C1062" s="16"/>
    </row>
    <row r="1063" spans="3:3" x14ac:dyDescent="0.3">
      <c r="C1063" s="16"/>
    </row>
    <row r="1064" spans="3:3" x14ac:dyDescent="0.3">
      <c r="C1064" s="16"/>
    </row>
    <row r="1065" spans="3:3" x14ac:dyDescent="0.3">
      <c r="C1065" s="16"/>
    </row>
    <row r="1066" spans="3:3" x14ac:dyDescent="0.3">
      <c r="C1066" s="16"/>
    </row>
    <row r="1067" spans="3:3" x14ac:dyDescent="0.3">
      <c r="C1067" s="16"/>
    </row>
    <row r="1068" spans="3:3" x14ac:dyDescent="0.3">
      <c r="C1068" s="16"/>
    </row>
    <row r="1069" spans="3:3" x14ac:dyDescent="0.3">
      <c r="C1069" s="16"/>
    </row>
    <row r="1070" spans="3:3" x14ac:dyDescent="0.3">
      <c r="C1070" s="16"/>
    </row>
    <row r="1071" spans="3:3" x14ac:dyDescent="0.3">
      <c r="C1071" s="16"/>
    </row>
    <row r="1072" spans="3:3" x14ac:dyDescent="0.3">
      <c r="C1072" s="16"/>
    </row>
    <row r="1073" spans="3:3" x14ac:dyDescent="0.3">
      <c r="C1073" s="16"/>
    </row>
    <row r="1074" spans="3:3" x14ac:dyDescent="0.3">
      <c r="C1074" s="16"/>
    </row>
    <row r="1075" spans="3:3" x14ac:dyDescent="0.3">
      <c r="C1075" s="16"/>
    </row>
    <row r="1076" spans="3:3" x14ac:dyDescent="0.3">
      <c r="C1076" s="16"/>
    </row>
    <row r="1077" spans="3:3" x14ac:dyDescent="0.3">
      <c r="C1077" s="16"/>
    </row>
    <row r="1078" spans="3:3" x14ac:dyDescent="0.3">
      <c r="C1078" s="16"/>
    </row>
    <row r="1079" spans="3:3" x14ac:dyDescent="0.3">
      <c r="C1079" s="16"/>
    </row>
    <row r="1080" spans="3:3" x14ac:dyDescent="0.3">
      <c r="C1080" s="16"/>
    </row>
    <row r="1081" spans="3:3" x14ac:dyDescent="0.3">
      <c r="C1081" s="16"/>
    </row>
    <row r="1082" spans="3:3" x14ac:dyDescent="0.3">
      <c r="C1082" s="16"/>
    </row>
    <row r="1083" spans="3:3" x14ac:dyDescent="0.3">
      <c r="C1083" s="16"/>
    </row>
    <row r="1084" spans="3:3" x14ac:dyDescent="0.3">
      <c r="C1084" s="16"/>
    </row>
    <row r="1085" spans="3:3" x14ac:dyDescent="0.3">
      <c r="C1085" s="16"/>
    </row>
    <row r="1086" spans="3:3" x14ac:dyDescent="0.3">
      <c r="C1086" s="16"/>
    </row>
    <row r="1087" spans="3:3" x14ac:dyDescent="0.3">
      <c r="C1087" s="16"/>
    </row>
    <row r="1088" spans="3:3" x14ac:dyDescent="0.3">
      <c r="C1088" s="16"/>
    </row>
    <row r="1089" spans="3:3" x14ac:dyDescent="0.3">
      <c r="C1089" s="16"/>
    </row>
    <row r="1090" spans="3:3" x14ac:dyDescent="0.3">
      <c r="C1090" s="16"/>
    </row>
    <row r="1091" spans="3:3" x14ac:dyDescent="0.3">
      <c r="C1091" s="16"/>
    </row>
    <row r="1092" spans="3:3" x14ac:dyDescent="0.3">
      <c r="C1092" s="16"/>
    </row>
    <row r="1093" spans="3:3" x14ac:dyDescent="0.3">
      <c r="C1093" s="16"/>
    </row>
    <row r="1094" spans="3:3" x14ac:dyDescent="0.3">
      <c r="C1094" s="16"/>
    </row>
    <row r="1095" spans="3:3" x14ac:dyDescent="0.3">
      <c r="C1095" s="16"/>
    </row>
    <row r="1096" spans="3:3" x14ac:dyDescent="0.3">
      <c r="C1096" s="16"/>
    </row>
    <row r="1097" spans="3:3" x14ac:dyDescent="0.3">
      <c r="C1097" s="16"/>
    </row>
    <row r="1098" spans="3:3" x14ac:dyDescent="0.3">
      <c r="C1098" s="16"/>
    </row>
    <row r="1099" spans="3:3" x14ac:dyDescent="0.3">
      <c r="C1099" s="16"/>
    </row>
    <row r="1100" spans="3:3" x14ac:dyDescent="0.3">
      <c r="C1100" s="16"/>
    </row>
    <row r="1101" spans="3:3" x14ac:dyDescent="0.3">
      <c r="C1101" s="16"/>
    </row>
    <row r="1102" spans="3:3" x14ac:dyDescent="0.3">
      <c r="C1102" s="16"/>
    </row>
    <row r="1103" spans="3:3" x14ac:dyDescent="0.3">
      <c r="C1103" s="16"/>
    </row>
    <row r="1104" spans="3:3" x14ac:dyDescent="0.3">
      <c r="C1104" s="16"/>
    </row>
    <row r="1105" spans="3:3" x14ac:dyDescent="0.3">
      <c r="C1105" s="16"/>
    </row>
    <row r="1106" spans="3:3" x14ac:dyDescent="0.3">
      <c r="C1106" s="16"/>
    </row>
    <row r="1107" spans="3:3" x14ac:dyDescent="0.3">
      <c r="C1107" s="16"/>
    </row>
    <row r="1108" spans="3:3" x14ac:dyDescent="0.3">
      <c r="C1108" s="16"/>
    </row>
    <row r="1109" spans="3:3" x14ac:dyDescent="0.3">
      <c r="C1109" s="16"/>
    </row>
    <row r="1110" spans="3:3" x14ac:dyDescent="0.3">
      <c r="C1110" s="16"/>
    </row>
    <row r="1111" spans="3:3" x14ac:dyDescent="0.3">
      <c r="C1111" s="16"/>
    </row>
    <row r="1112" spans="3:3" x14ac:dyDescent="0.3">
      <c r="C1112" s="16"/>
    </row>
    <row r="1113" spans="3:3" x14ac:dyDescent="0.3">
      <c r="C1113" s="16"/>
    </row>
    <row r="1114" spans="3:3" x14ac:dyDescent="0.3">
      <c r="C1114" s="16"/>
    </row>
    <row r="1115" spans="3:3" x14ac:dyDescent="0.3">
      <c r="C1115" s="16"/>
    </row>
    <row r="1116" spans="3:3" x14ac:dyDescent="0.3">
      <c r="C1116" s="16"/>
    </row>
    <row r="1117" spans="3:3" x14ac:dyDescent="0.3">
      <c r="C1117" s="16"/>
    </row>
    <row r="1118" spans="3:3" x14ac:dyDescent="0.3">
      <c r="C1118" s="16"/>
    </row>
    <row r="1119" spans="3:3" x14ac:dyDescent="0.3">
      <c r="C1119" s="16"/>
    </row>
    <row r="1120" spans="3:3" x14ac:dyDescent="0.3">
      <c r="C1120" s="16"/>
    </row>
    <row r="1121" spans="3:3" x14ac:dyDescent="0.3">
      <c r="C1121" s="16"/>
    </row>
    <row r="1122" spans="3:3" x14ac:dyDescent="0.3">
      <c r="C1122" s="16"/>
    </row>
    <row r="1123" spans="3:3" x14ac:dyDescent="0.3">
      <c r="C1123" s="16"/>
    </row>
    <row r="1124" spans="3:3" x14ac:dyDescent="0.3">
      <c r="C1124" s="16"/>
    </row>
    <row r="1125" spans="3:3" x14ac:dyDescent="0.3">
      <c r="C1125" s="16"/>
    </row>
    <row r="1126" spans="3:3" x14ac:dyDescent="0.3">
      <c r="C1126" s="16"/>
    </row>
    <row r="1127" spans="3:3" x14ac:dyDescent="0.3">
      <c r="C1127" s="16"/>
    </row>
    <row r="1128" spans="3:3" x14ac:dyDescent="0.3">
      <c r="C1128" s="16"/>
    </row>
    <row r="1129" spans="3:3" x14ac:dyDescent="0.3">
      <c r="C1129" s="16"/>
    </row>
    <row r="1130" spans="3:3" x14ac:dyDescent="0.3">
      <c r="C1130" s="16"/>
    </row>
    <row r="1131" spans="3:3" x14ac:dyDescent="0.3">
      <c r="C1131" s="16"/>
    </row>
    <row r="1132" spans="3:3" x14ac:dyDescent="0.3">
      <c r="C1132" s="16"/>
    </row>
    <row r="1133" spans="3:3" x14ac:dyDescent="0.3">
      <c r="C1133" s="16"/>
    </row>
    <row r="1134" spans="3:3" x14ac:dyDescent="0.3">
      <c r="C1134" s="16"/>
    </row>
    <row r="1135" spans="3:3" x14ac:dyDescent="0.3">
      <c r="C1135" s="16"/>
    </row>
    <row r="1136" spans="3:3" x14ac:dyDescent="0.3">
      <c r="C1136" s="16"/>
    </row>
    <row r="1137" spans="3:3" x14ac:dyDescent="0.3">
      <c r="C1137" s="16"/>
    </row>
    <row r="1138" spans="3:3" x14ac:dyDescent="0.3">
      <c r="C1138" s="16"/>
    </row>
    <row r="1139" spans="3:3" x14ac:dyDescent="0.3">
      <c r="C1139" s="16"/>
    </row>
    <row r="1140" spans="3:3" x14ac:dyDescent="0.3">
      <c r="C1140" s="16"/>
    </row>
    <row r="1141" spans="3:3" x14ac:dyDescent="0.3">
      <c r="C1141" s="16"/>
    </row>
    <row r="1142" spans="3:3" x14ac:dyDescent="0.3">
      <c r="C1142" s="16"/>
    </row>
    <row r="1143" spans="3:3" x14ac:dyDescent="0.3">
      <c r="C1143" s="16"/>
    </row>
    <row r="1144" spans="3:3" x14ac:dyDescent="0.3">
      <c r="C1144" s="16"/>
    </row>
    <row r="1145" spans="3:3" x14ac:dyDescent="0.3">
      <c r="C1145" s="16"/>
    </row>
    <row r="1146" spans="3:3" x14ac:dyDescent="0.3">
      <c r="C1146" s="16"/>
    </row>
    <row r="1147" spans="3:3" x14ac:dyDescent="0.3">
      <c r="C1147" s="16"/>
    </row>
    <row r="1148" spans="3:3" x14ac:dyDescent="0.3">
      <c r="C1148" s="16"/>
    </row>
    <row r="1149" spans="3:3" x14ac:dyDescent="0.3">
      <c r="C1149" s="16"/>
    </row>
    <row r="1150" spans="3:3" x14ac:dyDescent="0.3">
      <c r="C1150" s="16"/>
    </row>
    <row r="1151" spans="3:3" x14ac:dyDescent="0.3">
      <c r="C1151" s="16"/>
    </row>
    <row r="1152" spans="3:3" x14ac:dyDescent="0.3">
      <c r="C1152" s="16"/>
    </row>
    <row r="1153" spans="3:3" x14ac:dyDescent="0.3">
      <c r="C1153" s="16"/>
    </row>
    <row r="1154" spans="3:3" x14ac:dyDescent="0.3">
      <c r="C1154" s="16"/>
    </row>
    <row r="1155" spans="3:3" x14ac:dyDescent="0.3">
      <c r="C1155" s="16"/>
    </row>
    <row r="1156" spans="3:3" x14ac:dyDescent="0.3">
      <c r="C1156" s="16"/>
    </row>
    <row r="1157" spans="3:3" x14ac:dyDescent="0.3">
      <c r="C1157" s="16"/>
    </row>
    <row r="1158" spans="3:3" x14ac:dyDescent="0.3">
      <c r="C1158" s="16"/>
    </row>
    <row r="1159" spans="3:3" x14ac:dyDescent="0.3">
      <c r="C1159" s="16"/>
    </row>
    <row r="1160" spans="3:3" x14ac:dyDescent="0.3">
      <c r="C1160" s="16"/>
    </row>
    <row r="1161" spans="3:3" x14ac:dyDescent="0.3">
      <c r="C1161" s="16"/>
    </row>
    <row r="1162" spans="3:3" x14ac:dyDescent="0.3">
      <c r="C1162" s="16"/>
    </row>
    <row r="1163" spans="3:3" x14ac:dyDescent="0.3">
      <c r="C1163" s="16"/>
    </row>
    <row r="1164" spans="3:3" x14ac:dyDescent="0.3">
      <c r="C1164" s="16"/>
    </row>
    <row r="1165" spans="3:3" x14ac:dyDescent="0.3">
      <c r="C1165" s="16"/>
    </row>
    <row r="1166" spans="3:3" x14ac:dyDescent="0.3">
      <c r="C1166" s="16"/>
    </row>
    <row r="1167" spans="3:3" x14ac:dyDescent="0.3">
      <c r="C1167" s="16"/>
    </row>
    <row r="1168" spans="3:3" x14ac:dyDescent="0.3">
      <c r="C1168" s="16"/>
    </row>
    <row r="1169" spans="3:3" x14ac:dyDescent="0.3">
      <c r="C1169" s="16"/>
    </row>
    <row r="1170" spans="3:3" x14ac:dyDescent="0.3">
      <c r="C1170" s="16"/>
    </row>
    <row r="1171" spans="3:3" x14ac:dyDescent="0.3">
      <c r="C1171" s="16"/>
    </row>
    <row r="1172" spans="3:3" x14ac:dyDescent="0.3">
      <c r="C1172" s="16"/>
    </row>
    <row r="1173" spans="3:3" x14ac:dyDescent="0.3">
      <c r="C1173" s="16"/>
    </row>
    <row r="1174" spans="3:3" x14ac:dyDescent="0.3">
      <c r="C1174" s="16"/>
    </row>
    <row r="1175" spans="3:3" x14ac:dyDescent="0.3">
      <c r="C1175" s="16"/>
    </row>
    <row r="1176" spans="3:3" x14ac:dyDescent="0.3">
      <c r="C1176" s="16"/>
    </row>
    <row r="1177" spans="3:3" x14ac:dyDescent="0.3">
      <c r="C1177" s="16"/>
    </row>
    <row r="1178" spans="3:3" x14ac:dyDescent="0.3">
      <c r="C1178" s="16"/>
    </row>
    <row r="1179" spans="3:3" x14ac:dyDescent="0.3">
      <c r="C1179" s="16"/>
    </row>
    <row r="1180" spans="3:3" x14ac:dyDescent="0.3">
      <c r="C1180" s="16"/>
    </row>
    <row r="1181" spans="3:3" x14ac:dyDescent="0.3">
      <c r="C1181" s="16"/>
    </row>
    <row r="1182" spans="3:3" x14ac:dyDescent="0.3">
      <c r="C1182" s="16"/>
    </row>
    <row r="1183" spans="3:3" x14ac:dyDescent="0.3">
      <c r="C1183" s="16"/>
    </row>
    <row r="1184" spans="3:3" x14ac:dyDescent="0.3">
      <c r="C1184" s="16"/>
    </row>
    <row r="1185" spans="3:3" x14ac:dyDescent="0.3">
      <c r="C1185" s="16"/>
    </row>
    <row r="1186" spans="3:3" x14ac:dyDescent="0.3">
      <c r="C1186" s="16"/>
    </row>
    <row r="1187" spans="3:3" x14ac:dyDescent="0.3">
      <c r="C1187" s="16"/>
    </row>
    <row r="1188" spans="3:3" x14ac:dyDescent="0.3">
      <c r="C1188" s="16"/>
    </row>
    <row r="1189" spans="3:3" x14ac:dyDescent="0.3">
      <c r="C1189" s="16"/>
    </row>
    <row r="1190" spans="3:3" x14ac:dyDescent="0.3">
      <c r="C1190" s="16"/>
    </row>
    <row r="1191" spans="3:3" x14ac:dyDescent="0.3">
      <c r="C1191" s="16"/>
    </row>
    <row r="1192" spans="3:3" x14ac:dyDescent="0.3">
      <c r="C1192" s="16"/>
    </row>
    <row r="1193" spans="3:3" x14ac:dyDescent="0.3">
      <c r="C1193" s="16"/>
    </row>
    <row r="1194" spans="3:3" x14ac:dyDescent="0.3">
      <c r="C1194" s="16"/>
    </row>
    <row r="1195" spans="3:3" x14ac:dyDescent="0.3">
      <c r="C1195" s="16"/>
    </row>
    <row r="1196" spans="3:3" x14ac:dyDescent="0.3">
      <c r="C1196" s="16"/>
    </row>
    <row r="1197" spans="3:3" x14ac:dyDescent="0.3">
      <c r="C1197" s="16"/>
    </row>
    <row r="1198" spans="3:3" x14ac:dyDescent="0.3">
      <c r="C1198" s="16"/>
    </row>
    <row r="1199" spans="3:3" x14ac:dyDescent="0.3">
      <c r="C1199" s="16"/>
    </row>
    <row r="1200" spans="3:3" x14ac:dyDescent="0.3">
      <c r="C1200" s="16"/>
    </row>
    <row r="1201" spans="3:3" x14ac:dyDescent="0.3">
      <c r="C1201" s="16"/>
    </row>
    <row r="1202" spans="3:3" x14ac:dyDescent="0.3">
      <c r="C1202" s="16"/>
    </row>
    <row r="1203" spans="3:3" x14ac:dyDescent="0.3">
      <c r="C1203" s="16"/>
    </row>
    <row r="1204" spans="3:3" x14ac:dyDescent="0.3">
      <c r="C1204" s="16"/>
    </row>
    <row r="1205" spans="3:3" x14ac:dyDescent="0.3">
      <c r="C1205" s="16"/>
    </row>
    <row r="1206" spans="3:3" x14ac:dyDescent="0.3">
      <c r="C1206" s="16"/>
    </row>
    <row r="1207" spans="3:3" x14ac:dyDescent="0.3">
      <c r="C1207" s="16"/>
    </row>
    <row r="1208" spans="3:3" x14ac:dyDescent="0.3">
      <c r="C1208" s="16"/>
    </row>
    <row r="1209" spans="3:3" x14ac:dyDescent="0.3">
      <c r="C1209" s="16"/>
    </row>
    <row r="1210" spans="3:3" x14ac:dyDescent="0.3">
      <c r="C1210" s="16"/>
    </row>
    <row r="1211" spans="3:3" x14ac:dyDescent="0.3">
      <c r="C1211" s="16"/>
    </row>
    <row r="1212" spans="3:3" x14ac:dyDescent="0.3">
      <c r="C1212" s="16"/>
    </row>
    <row r="1213" spans="3:3" x14ac:dyDescent="0.3">
      <c r="C1213" s="16"/>
    </row>
    <row r="1214" spans="3:3" x14ac:dyDescent="0.3">
      <c r="C1214" s="16"/>
    </row>
    <row r="1215" spans="3:3" x14ac:dyDescent="0.3">
      <c r="C1215" s="16"/>
    </row>
    <row r="1216" spans="3:3" x14ac:dyDescent="0.3">
      <c r="C1216" s="16"/>
    </row>
    <row r="1217" spans="3:3" x14ac:dyDescent="0.3">
      <c r="C1217" s="16"/>
    </row>
    <row r="1218" spans="3:3" x14ac:dyDescent="0.3">
      <c r="C1218" s="16"/>
    </row>
    <row r="1219" spans="3:3" x14ac:dyDescent="0.3">
      <c r="C1219" s="16"/>
    </row>
    <row r="1220" spans="3:3" x14ac:dyDescent="0.3">
      <c r="C1220" s="16"/>
    </row>
    <row r="1221" spans="3:3" x14ac:dyDescent="0.3">
      <c r="C1221" s="16"/>
    </row>
    <row r="1222" spans="3:3" x14ac:dyDescent="0.3">
      <c r="C1222" s="16"/>
    </row>
    <row r="1223" spans="3:3" x14ac:dyDescent="0.3">
      <c r="C1223" s="16"/>
    </row>
    <row r="1224" spans="3:3" x14ac:dyDescent="0.3">
      <c r="C1224" s="16"/>
    </row>
    <row r="1225" spans="3:3" x14ac:dyDescent="0.3">
      <c r="C1225" s="16"/>
    </row>
    <row r="1226" spans="3:3" x14ac:dyDescent="0.3">
      <c r="C1226" s="16"/>
    </row>
    <row r="1227" spans="3:3" x14ac:dyDescent="0.3">
      <c r="C1227" s="16"/>
    </row>
    <row r="1228" spans="3:3" x14ac:dyDescent="0.3">
      <c r="C1228" s="16"/>
    </row>
    <row r="1229" spans="3:3" x14ac:dyDescent="0.3">
      <c r="C1229" s="16"/>
    </row>
    <row r="1230" spans="3:3" x14ac:dyDescent="0.3">
      <c r="C1230" s="16"/>
    </row>
    <row r="1231" spans="3:3" x14ac:dyDescent="0.3">
      <c r="C1231" s="16"/>
    </row>
    <row r="1232" spans="3:3" x14ac:dyDescent="0.3">
      <c r="C1232" s="16"/>
    </row>
    <row r="1233" spans="3:3" x14ac:dyDescent="0.3">
      <c r="C1233" s="16"/>
    </row>
    <row r="1234" spans="3:3" x14ac:dyDescent="0.3">
      <c r="C1234" s="16"/>
    </row>
    <row r="1235" spans="3:3" x14ac:dyDescent="0.3">
      <c r="C1235" s="16"/>
    </row>
    <row r="1236" spans="3:3" x14ac:dyDescent="0.3">
      <c r="C1236" s="16"/>
    </row>
    <row r="1237" spans="3:3" x14ac:dyDescent="0.3">
      <c r="C1237" s="16"/>
    </row>
    <row r="1238" spans="3:3" x14ac:dyDescent="0.3">
      <c r="C1238" s="16"/>
    </row>
    <row r="1239" spans="3:3" x14ac:dyDescent="0.3">
      <c r="C1239" s="16"/>
    </row>
    <row r="1240" spans="3:3" x14ac:dyDescent="0.3">
      <c r="C1240" s="16"/>
    </row>
    <row r="1241" spans="3:3" x14ac:dyDescent="0.3">
      <c r="C1241" s="16"/>
    </row>
    <row r="1242" spans="3:3" x14ac:dyDescent="0.3">
      <c r="C1242" s="16"/>
    </row>
    <row r="1243" spans="3:3" x14ac:dyDescent="0.3">
      <c r="C1243" s="16"/>
    </row>
    <row r="1244" spans="3:3" x14ac:dyDescent="0.3">
      <c r="C1244" s="16"/>
    </row>
    <row r="1245" spans="3:3" x14ac:dyDescent="0.3">
      <c r="C1245" s="16"/>
    </row>
    <row r="1246" spans="3:3" x14ac:dyDescent="0.3">
      <c r="C1246" s="16"/>
    </row>
    <row r="1247" spans="3:3" x14ac:dyDescent="0.3">
      <c r="C1247" s="16"/>
    </row>
    <row r="1248" spans="3:3" x14ac:dyDescent="0.3">
      <c r="C1248" s="16"/>
    </row>
    <row r="1249" spans="3:3" x14ac:dyDescent="0.3">
      <c r="C1249" s="16"/>
    </row>
    <row r="1250" spans="3:3" x14ac:dyDescent="0.3">
      <c r="C1250" s="16"/>
    </row>
    <row r="1251" spans="3:3" x14ac:dyDescent="0.3">
      <c r="C1251" s="16"/>
    </row>
    <row r="1252" spans="3:3" x14ac:dyDescent="0.3">
      <c r="C1252" s="16"/>
    </row>
    <row r="1253" spans="3:3" x14ac:dyDescent="0.3">
      <c r="C1253" s="16"/>
    </row>
    <row r="1254" spans="3:3" x14ac:dyDescent="0.3">
      <c r="C1254" s="16"/>
    </row>
    <row r="1255" spans="3:3" x14ac:dyDescent="0.3">
      <c r="C1255" s="16"/>
    </row>
    <row r="1256" spans="3:3" x14ac:dyDescent="0.3">
      <c r="C1256" s="16"/>
    </row>
    <row r="1257" spans="3:3" x14ac:dyDescent="0.3">
      <c r="C1257" s="16"/>
    </row>
    <row r="1258" spans="3:3" x14ac:dyDescent="0.3">
      <c r="C1258" s="16"/>
    </row>
    <row r="1259" spans="3:3" x14ac:dyDescent="0.3">
      <c r="C1259" s="16"/>
    </row>
    <row r="1260" spans="3:3" x14ac:dyDescent="0.3">
      <c r="C1260" s="16"/>
    </row>
    <row r="1261" spans="3:3" x14ac:dyDescent="0.3">
      <c r="C1261" s="16"/>
    </row>
    <row r="1262" spans="3:3" x14ac:dyDescent="0.3">
      <c r="C1262" s="16"/>
    </row>
    <row r="1263" spans="3:3" x14ac:dyDescent="0.3">
      <c r="C1263" s="16"/>
    </row>
    <row r="1264" spans="3:3" x14ac:dyDescent="0.3">
      <c r="C1264" s="16"/>
    </row>
    <row r="1265" spans="3:3" x14ac:dyDescent="0.3">
      <c r="C1265" s="16"/>
    </row>
    <row r="1266" spans="3:3" x14ac:dyDescent="0.3">
      <c r="C1266" s="16"/>
    </row>
    <row r="1267" spans="3:3" x14ac:dyDescent="0.3">
      <c r="C1267" s="16"/>
    </row>
    <row r="1268" spans="3:3" x14ac:dyDescent="0.3">
      <c r="C1268" s="16"/>
    </row>
    <row r="1269" spans="3:3" x14ac:dyDescent="0.3">
      <c r="C1269" s="16"/>
    </row>
    <row r="1270" spans="3:3" x14ac:dyDescent="0.3">
      <c r="C1270" s="16"/>
    </row>
    <row r="1271" spans="3:3" x14ac:dyDescent="0.3">
      <c r="C1271" s="16"/>
    </row>
    <row r="1272" spans="3:3" x14ac:dyDescent="0.3">
      <c r="C1272" s="16"/>
    </row>
    <row r="1273" spans="3:3" x14ac:dyDescent="0.3">
      <c r="C1273" s="16"/>
    </row>
    <row r="1274" spans="3:3" x14ac:dyDescent="0.3">
      <c r="C1274" s="16"/>
    </row>
    <row r="1275" spans="3:3" x14ac:dyDescent="0.3">
      <c r="C1275" s="16"/>
    </row>
    <row r="1276" spans="3:3" x14ac:dyDescent="0.3">
      <c r="C1276" s="16"/>
    </row>
    <row r="1277" spans="3:3" x14ac:dyDescent="0.3">
      <c r="C1277" s="16"/>
    </row>
    <row r="1278" spans="3:3" x14ac:dyDescent="0.3">
      <c r="C1278" s="16"/>
    </row>
    <row r="1279" spans="3:3" x14ac:dyDescent="0.3">
      <c r="C1279" s="16"/>
    </row>
    <row r="1280" spans="3:3" x14ac:dyDescent="0.3">
      <c r="C1280" s="16"/>
    </row>
    <row r="1281" spans="3:3" x14ac:dyDescent="0.3">
      <c r="C1281" s="16"/>
    </row>
    <row r="1282" spans="3:3" x14ac:dyDescent="0.3">
      <c r="C1282" s="16"/>
    </row>
    <row r="1283" spans="3:3" x14ac:dyDescent="0.3">
      <c r="C1283" s="16"/>
    </row>
    <row r="1284" spans="3:3" x14ac:dyDescent="0.3">
      <c r="C1284" s="16"/>
    </row>
    <row r="1285" spans="3:3" x14ac:dyDescent="0.3">
      <c r="C1285" s="16"/>
    </row>
    <row r="1286" spans="3:3" x14ac:dyDescent="0.3">
      <c r="C1286" s="16"/>
    </row>
    <row r="1287" spans="3:3" x14ac:dyDescent="0.3">
      <c r="C1287" s="16"/>
    </row>
    <row r="1288" spans="3:3" x14ac:dyDescent="0.3">
      <c r="C1288" s="16"/>
    </row>
    <row r="1289" spans="3:3" x14ac:dyDescent="0.3">
      <c r="C1289" s="16"/>
    </row>
    <row r="1290" spans="3:3" x14ac:dyDescent="0.3">
      <c r="C1290" s="16"/>
    </row>
    <row r="1291" spans="3:3" x14ac:dyDescent="0.3">
      <c r="C1291" s="16"/>
    </row>
    <row r="1292" spans="3:3" x14ac:dyDescent="0.3">
      <c r="C1292" s="16"/>
    </row>
    <row r="1293" spans="3:3" x14ac:dyDescent="0.3">
      <c r="C1293" s="16"/>
    </row>
    <row r="1294" spans="3:3" x14ac:dyDescent="0.3">
      <c r="C1294" s="16"/>
    </row>
    <row r="1295" spans="3:3" x14ac:dyDescent="0.3">
      <c r="C1295" s="16"/>
    </row>
    <row r="1296" spans="3:3" x14ac:dyDescent="0.3">
      <c r="C1296" s="16"/>
    </row>
    <row r="1297" spans="3:3" x14ac:dyDescent="0.3">
      <c r="C1297" s="16"/>
    </row>
    <row r="1298" spans="3:3" x14ac:dyDescent="0.3">
      <c r="C1298" s="16"/>
    </row>
    <row r="1299" spans="3:3" x14ac:dyDescent="0.3">
      <c r="C1299" s="16"/>
    </row>
    <row r="1300" spans="3:3" x14ac:dyDescent="0.3">
      <c r="C1300" s="16"/>
    </row>
    <row r="1301" spans="3:3" x14ac:dyDescent="0.3">
      <c r="C1301" s="16"/>
    </row>
    <row r="1302" spans="3:3" x14ac:dyDescent="0.3">
      <c r="C1302" s="16"/>
    </row>
    <row r="1303" spans="3:3" x14ac:dyDescent="0.3">
      <c r="C1303" s="16"/>
    </row>
    <row r="1304" spans="3:3" x14ac:dyDescent="0.3">
      <c r="C1304" s="16"/>
    </row>
    <row r="1305" spans="3:3" x14ac:dyDescent="0.3">
      <c r="C1305" s="16"/>
    </row>
    <row r="1306" spans="3:3" x14ac:dyDescent="0.3">
      <c r="C1306" s="16"/>
    </row>
    <row r="1307" spans="3:3" x14ac:dyDescent="0.3">
      <c r="C1307" s="16"/>
    </row>
    <row r="1308" spans="3:3" x14ac:dyDescent="0.3">
      <c r="C1308" s="16"/>
    </row>
    <row r="1309" spans="3:3" x14ac:dyDescent="0.3">
      <c r="C1309" s="16"/>
    </row>
    <row r="1310" spans="3:3" x14ac:dyDescent="0.3">
      <c r="C1310" s="16"/>
    </row>
    <row r="1311" spans="3:3" x14ac:dyDescent="0.3">
      <c r="C1311" s="16"/>
    </row>
    <row r="1312" spans="3:3" x14ac:dyDescent="0.3">
      <c r="C1312" s="16"/>
    </row>
    <row r="1313" spans="3:3" x14ac:dyDescent="0.3">
      <c r="C1313" s="16"/>
    </row>
    <row r="1314" spans="3:3" x14ac:dyDescent="0.3">
      <c r="C1314" s="16"/>
    </row>
    <row r="1315" spans="3:3" x14ac:dyDescent="0.3">
      <c r="C1315" s="16"/>
    </row>
    <row r="1316" spans="3:3" x14ac:dyDescent="0.3">
      <c r="C1316" s="16"/>
    </row>
    <row r="1317" spans="3:3" x14ac:dyDescent="0.3">
      <c r="C1317" s="16"/>
    </row>
    <row r="1318" spans="3:3" x14ac:dyDescent="0.3">
      <c r="C1318" s="16"/>
    </row>
    <row r="1319" spans="3:3" x14ac:dyDescent="0.3">
      <c r="C1319" s="16"/>
    </row>
    <row r="1320" spans="3:3" x14ac:dyDescent="0.3">
      <c r="C1320" s="16"/>
    </row>
    <row r="1321" spans="3:3" x14ac:dyDescent="0.3">
      <c r="C1321" s="16"/>
    </row>
    <row r="1322" spans="3:3" x14ac:dyDescent="0.3">
      <c r="C1322" s="16"/>
    </row>
    <row r="1323" spans="3:3" x14ac:dyDescent="0.3">
      <c r="C1323" s="16"/>
    </row>
    <row r="1324" spans="3:3" x14ac:dyDescent="0.3">
      <c r="C1324" s="16"/>
    </row>
    <row r="1325" spans="3:3" x14ac:dyDescent="0.3">
      <c r="C1325" s="16"/>
    </row>
    <row r="1326" spans="3:3" x14ac:dyDescent="0.3">
      <c r="C1326" s="16"/>
    </row>
    <row r="1327" spans="3:3" x14ac:dyDescent="0.3">
      <c r="C1327" s="16"/>
    </row>
    <row r="1328" spans="3:3" x14ac:dyDescent="0.3">
      <c r="C1328" s="16"/>
    </row>
    <row r="1329" spans="3:3" x14ac:dyDescent="0.3">
      <c r="C1329" s="16"/>
    </row>
    <row r="1330" spans="3:3" x14ac:dyDescent="0.3">
      <c r="C1330" s="16"/>
    </row>
    <row r="1331" spans="3:3" x14ac:dyDescent="0.3">
      <c r="C1331" s="16"/>
    </row>
    <row r="1332" spans="3:3" x14ac:dyDescent="0.3">
      <c r="C1332" s="16"/>
    </row>
    <row r="1333" spans="3:3" x14ac:dyDescent="0.3">
      <c r="C1333" s="16"/>
    </row>
    <row r="1334" spans="3:3" x14ac:dyDescent="0.3">
      <c r="C1334" s="16"/>
    </row>
    <row r="1335" spans="3:3" x14ac:dyDescent="0.3">
      <c r="C1335" s="16"/>
    </row>
    <row r="1336" spans="3:3" x14ac:dyDescent="0.3">
      <c r="C1336" s="16"/>
    </row>
    <row r="1337" spans="3:3" x14ac:dyDescent="0.3">
      <c r="C1337" s="16"/>
    </row>
    <row r="1338" spans="3:3" x14ac:dyDescent="0.3">
      <c r="C1338" s="16"/>
    </row>
    <row r="1339" spans="3:3" x14ac:dyDescent="0.3">
      <c r="C1339" s="16"/>
    </row>
    <row r="1340" spans="3:3" x14ac:dyDescent="0.3">
      <c r="C1340" s="16"/>
    </row>
    <row r="1341" spans="3:3" x14ac:dyDescent="0.3">
      <c r="C1341" s="16"/>
    </row>
    <row r="1342" spans="3:3" x14ac:dyDescent="0.3">
      <c r="C1342" s="16"/>
    </row>
    <row r="1343" spans="3:3" x14ac:dyDescent="0.3">
      <c r="C1343" s="16"/>
    </row>
    <row r="1344" spans="3:3" x14ac:dyDescent="0.3">
      <c r="C1344" s="16"/>
    </row>
    <row r="1345" spans="3:3" x14ac:dyDescent="0.3">
      <c r="C1345" s="16"/>
    </row>
    <row r="1346" spans="3:3" x14ac:dyDescent="0.3">
      <c r="C1346" s="16"/>
    </row>
    <row r="1347" spans="3:3" x14ac:dyDescent="0.3">
      <c r="C1347" s="16"/>
    </row>
    <row r="1348" spans="3:3" x14ac:dyDescent="0.3">
      <c r="C1348" s="16"/>
    </row>
    <row r="1349" spans="3:3" x14ac:dyDescent="0.3">
      <c r="C1349" s="16"/>
    </row>
    <row r="1350" spans="3:3" x14ac:dyDescent="0.3">
      <c r="C1350" s="16"/>
    </row>
    <row r="1351" spans="3:3" x14ac:dyDescent="0.3">
      <c r="C1351" s="16"/>
    </row>
    <row r="1352" spans="3:3" x14ac:dyDescent="0.3">
      <c r="C1352" s="16"/>
    </row>
    <row r="1353" spans="3:3" x14ac:dyDescent="0.3">
      <c r="C1353" s="16"/>
    </row>
    <row r="1354" spans="3:3" x14ac:dyDescent="0.3">
      <c r="C1354" s="16"/>
    </row>
    <row r="1355" spans="3:3" x14ac:dyDescent="0.3">
      <c r="C1355" s="16"/>
    </row>
    <row r="1356" spans="3:3" x14ac:dyDescent="0.3">
      <c r="C1356" s="16"/>
    </row>
    <row r="1357" spans="3:3" x14ac:dyDescent="0.3">
      <c r="C1357" s="16"/>
    </row>
    <row r="1358" spans="3:3" x14ac:dyDescent="0.3">
      <c r="C1358" s="16"/>
    </row>
    <row r="1359" spans="3:3" x14ac:dyDescent="0.3">
      <c r="C1359" s="16"/>
    </row>
    <row r="1360" spans="3:3" x14ac:dyDescent="0.3">
      <c r="C1360" s="16"/>
    </row>
    <row r="1361" spans="3:3" x14ac:dyDescent="0.3">
      <c r="C1361" s="16"/>
    </row>
    <row r="1362" spans="3:3" x14ac:dyDescent="0.3">
      <c r="C1362" s="16"/>
    </row>
    <row r="1363" spans="3:3" x14ac:dyDescent="0.3">
      <c r="C1363" s="16"/>
    </row>
    <row r="1364" spans="3:3" x14ac:dyDescent="0.3">
      <c r="C1364" s="16"/>
    </row>
    <row r="1365" spans="3:3" x14ac:dyDescent="0.3">
      <c r="C1365" s="16"/>
    </row>
    <row r="1366" spans="3:3" x14ac:dyDescent="0.3">
      <c r="C1366" s="16"/>
    </row>
    <row r="1367" spans="3:3" x14ac:dyDescent="0.3">
      <c r="C1367" s="16"/>
    </row>
    <row r="1368" spans="3:3" x14ac:dyDescent="0.3">
      <c r="C1368" s="16"/>
    </row>
    <row r="1369" spans="3:3" x14ac:dyDescent="0.3">
      <c r="C1369" s="16"/>
    </row>
    <row r="1370" spans="3:3" x14ac:dyDescent="0.3">
      <c r="C1370" s="16"/>
    </row>
    <row r="1371" spans="3:3" x14ac:dyDescent="0.3">
      <c r="C1371" s="16"/>
    </row>
    <row r="1372" spans="3:3" x14ac:dyDescent="0.3">
      <c r="C1372" s="16"/>
    </row>
    <row r="1373" spans="3:3" x14ac:dyDescent="0.3">
      <c r="C1373" s="16"/>
    </row>
    <row r="1374" spans="3:3" x14ac:dyDescent="0.3">
      <c r="C1374" s="16"/>
    </row>
    <row r="1375" spans="3:3" x14ac:dyDescent="0.3">
      <c r="C1375" s="16"/>
    </row>
    <row r="1376" spans="3:3" x14ac:dyDescent="0.3">
      <c r="C1376" s="16"/>
    </row>
    <row r="1377" spans="3:3" x14ac:dyDescent="0.3">
      <c r="C1377" s="16"/>
    </row>
    <row r="1378" spans="3:3" x14ac:dyDescent="0.3">
      <c r="C1378" s="16"/>
    </row>
    <row r="1379" spans="3:3" x14ac:dyDescent="0.3">
      <c r="C1379" s="16"/>
    </row>
    <row r="1380" spans="3:3" x14ac:dyDescent="0.3">
      <c r="C1380" s="16"/>
    </row>
    <row r="1381" spans="3:3" x14ac:dyDescent="0.3">
      <c r="C1381" s="16"/>
    </row>
    <row r="1382" spans="3:3" x14ac:dyDescent="0.3">
      <c r="C1382" s="16"/>
    </row>
    <row r="1383" spans="3:3" x14ac:dyDescent="0.3">
      <c r="C1383" s="16"/>
    </row>
    <row r="1384" spans="3:3" x14ac:dyDescent="0.3">
      <c r="C1384" s="16"/>
    </row>
    <row r="1385" spans="3:3" x14ac:dyDescent="0.3">
      <c r="C1385" s="16"/>
    </row>
    <row r="1386" spans="3:3" x14ac:dyDescent="0.3">
      <c r="C1386" s="16"/>
    </row>
    <row r="1387" spans="3:3" x14ac:dyDescent="0.3">
      <c r="C1387" s="16"/>
    </row>
    <row r="1388" spans="3:3" x14ac:dyDescent="0.3">
      <c r="C1388" s="16"/>
    </row>
    <row r="1389" spans="3:3" x14ac:dyDescent="0.3">
      <c r="C1389" s="16"/>
    </row>
    <row r="1390" spans="3:3" x14ac:dyDescent="0.3">
      <c r="C1390" s="16"/>
    </row>
    <row r="1391" spans="3:3" x14ac:dyDescent="0.3">
      <c r="C1391" s="16"/>
    </row>
    <row r="1392" spans="3:3" x14ac:dyDescent="0.3">
      <c r="C1392" s="16"/>
    </row>
    <row r="1393" spans="3:3" x14ac:dyDescent="0.3">
      <c r="C1393" s="16"/>
    </row>
    <row r="1394" spans="3:3" x14ac:dyDescent="0.3">
      <c r="C1394" s="16"/>
    </row>
    <row r="1395" spans="3:3" x14ac:dyDescent="0.3">
      <c r="C1395" s="16"/>
    </row>
    <row r="1396" spans="3:3" x14ac:dyDescent="0.3">
      <c r="C1396" s="16"/>
    </row>
    <row r="1397" spans="3:3" x14ac:dyDescent="0.3">
      <c r="C1397" s="16"/>
    </row>
    <row r="1398" spans="3:3" x14ac:dyDescent="0.3">
      <c r="C1398" s="16"/>
    </row>
    <row r="1399" spans="3:3" x14ac:dyDescent="0.3">
      <c r="C1399" s="16"/>
    </row>
    <row r="1400" spans="3:3" x14ac:dyDescent="0.3">
      <c r="C1400" s="16"/>
    </row>
    <row r="1401" spans="3:3" x14ac:dyDescent="0.3">
      <c r="C1401" s="16"/>
    </row>
    <row r="1402" spans="3:3" x14ac:dyDescent="0.3">
      <c r="C1402" s="16"/>
    </row>
    <row r="1403" spans="3:3" x14ac:dyDescent="0.3">
      <c r="C1403" s="16"/>
    </row>
    <row r="1404" spans="3:3" x14ac:dyDescent="0.3">
      <c r="C1404" s="16"/>
    </row>
    <row r="1405" spans="3:3" x14ac:dyDescent="0.3">
      <c r="C1405" s="16"/>
    </row>
    <row r="1406" spans="3:3" x14ac:dyDescent="0.3">
      <c r="C1406" s="16"/>
    </row>
    <row r="1407" spans="3:3" x14ac:dyDescent="0.3">
      <c r="C1407" s="16"/>
    </row>
    <row r="1408" spans="3:3" x14ac:dyDescent="0.3">
      <c r="C1408" s="16"/>
    </row>
    <row r="1409" spans="3:3" x14ac:dyDescent="0.3">
      <c r="C1409" s="16"/>
    </row>
    <row r="1410" spans="3:3" x14ac:dyDescent="0.3">
      <c r="C1410" s="16"/>
    </row>
    <row r="1411" spans="3:3" x14ac:dyDescent="0.3">
      <c r="C1411" s="16"/>
    </row>
    <row r="1412" spans="3:3" x14ac:dyDescent="0.3">
      <c r="C1412" s="16"/>
    </row>
    <row r="1413" spans="3:3" x14ac:dyDescent="0.3">
      <c r="C1413" s="16"/>
    </row>
    <row r="1414" spans="3:3" x14ac:dyDescent="0.3">
      <c r="C1414" s="16"/>
    </row>
    <row r="1415" spans="3:3" x14ac:dyDescent="0.3">
      <c r="C1415" s="16"/>
    </row>
    <row r="1416" spans="3:3" x14ac:dyDescent="0.3">
      <c r="C1416" s="16"/>
    </row>
    <row r="1417" spans="3:3" x14ac:dyDescent="0.3">
      <c r="C1417" s="16"/>
    </row>
    <row r="1418" spans="3:3" x14ac:dyDescent="0.3">
      <c r="C1418" s="16"/>
    </row>
    <row r="1419" spans="3:3" x14ac:dyDescent="0.3">
      <c r="C1419" s="16"/>
    </row>
    <row r="1420" spans="3:3" x14ac:dyDescent="0.3">
      <c r="C1420" s="16"/>
    </row>
    <row r="1421" spans="3:3" x14ac:dyDescent="0.3">
      <c r="C1421" s="16"/>
    </row>
    <row r="1422" spans="3:3" x14ac:dyDescent="0.3">
      <c r="C1422" s="16"/>
    </row>
    <row r="1423" spans="3:3" x14ac:dyDescent="0.3">
      <c r="C1423" s="16"/>
    </row>
    <row r="1424" spans="3:3" x14ac:dyDescent="0.3">
      <c r="C1424" s="16"/>
    </row>
    <row r="1425" spans="3:3" x14ac:dyDescent="0.3">
      <c r="C1425" s="16"/>
    </row>
    <row r="1426" spans="3:3" x14ac:dyDescent="0.3">
      <c r="C1426" s="16"/>
    </row>
    <row r="1427" spans="3:3" x14ac:dyDescent="0.3">
      <c r="C1427" s="16"/>
    </row>
    <row r="1428" spans="3:3" x14ac:dyDescent="0.3">
      <c r="C1428" s="16"/>
    </row>
    <row r="1429" spans="3:3" x14ac:dyDescent="0.3">
      <c r="C1429" s="16"/>
    </row>
    <row r="1430" spans="3:3" x14ac:dyDescent="0.3">
      <c r="C1430" s="16"/>
    </row>
    <row r="1431" spans="3:3" x14ac:dyDescent="0.3">
      <c r="C1431" s="16"/>
    </row>
    <row r="1432" spans="3:3" x14ac:dyDescent="0.3">
      <c r="C1432" s="16"/>
    </row>
    <row r="1433" spans="3:3" x14ac:dyDescent="0.3">
      <c r="C1433" s="16"/>
    </row>
    <row r="1434" spans="3:3" x14ac:dyDescent="0.3">
      <c r="C1434" s="16"/>
    </row>
    <row r="1435" spans="3:3" x14ac:dyDescent="0.3">
      <c r="C1435" s="16"/>
    </row>
    <row r="1436" spans="3:3" x14ac:dyDescent="0.3">
      <c r="C1436" s="16"/>
    </row>
    <row r="1437" spans="3:3" x14ac:dyDescent="0.3">
      <c r="C1437" s="16"/>
    </row>
    <row r="1438" spans="3:3" x14ac:dyDescent="0.3">
      <c r="C1438" s="16"/>
    </row>
    <row r="1439" spans="3:3" x14ac:dyDescent="0.3">
      <c r="C1439" s="16"/>
    </row>
    <row r="1440" spans="3:3" x14ac:dyDescent="0.3">
      <c r="C1440" s="16"/>
    </row>
    <row r="1441" spans="3:3" x14ac:dyDescent="0.3">
      <c r="C1441" s="16"/>
    </row>
    <row r="1442" spans="3:3" x14ac:dyDescent="0.3">
      <c r="C1442" s="16"/>
    </row>
    <row r="1443" spans="3:3" x14ac:dyDescent="0.3">
      <c r="C1443" s="16"/>
    </row>
    <row r="1444" spans="3:3" x14ac:dyDescent="0.3">
      <c r="C1444" s="16"/>
    </row>
    <row r="1445" spans="3:3" x14ac:dyDescent="0.3">
      <c r="C1445" s="16"/>
    </row>
    <row r="1446" spans="3:3" x14ac:dyDescent="0.3">
      <c r="C1446" s="16"/>
    </row>
    <row r="1447" spans="3:3" x14ac:dyDescent="0.3">
      <c r="C1447" s="16"/>
    </row>
    <row r="1448" spans="3:3" x14ac:dyDescent="0.3">
      <c r="C1448" s="16"/>
    </row>
    <row r="1449" spans="3:3" x14ac:dyDescent="0.3">
      <c r="C1449" s="16"/>
    </row>
    <row r="1450" spans="3:3" x14ac:dyDescent="0.3">
      <c r="C1450" s="16"/>
    </row>
    <row r="1451" spans="3:3" x14ac:dyDescent="0.3">
      <c r="C1451" s="16"/>
    </row>
    <row r="1452" spans="3:3" x14ac:dyDescent="0.3">
      <c r="C1452" s="16"/>
    </row>
    <row r="1453" spans="3:3" x14ac:dyDescent="0.3">
      <c r="C1453" s="16"/>
    </row>
    <row r="1454" spans="3:3" x14ac:dyDescent="0.3">
      <c r="C1454" s="16"/>
    </row>
    <row r="1455" spans="3:3" x14ac:dyDescent="0.3">
      <c r="C1455" s="16"/>
    </row>
    <row r="1456" spans="3:3" x14ac:dyDescent="0.3">
      <c r="C1456" s="16"/>
    </row>
    <row r="1457" spans="3:3" x14ac:dyDescent="0.3">
      <c r="C1457" s="16"/>
    </row>
    <row r="1458" spans="3:3" x14ac:dyDescent="0.3">
      <c r="C1458" s="16"/>
    </row>
    <row r="1459" spans="3:3" x14ac:dyDescent="0.3">
      <c r="C1459" s="16"/>
    </row>
    <row r="1460" spans="3:3" x14ac:dyDescent="0.3">
      <c r="C1460" s="16"/>
    </row>
    <row r="1461" spans="3:3" x14ac:dyDescent="0.3">
      <c r="C1461" s="16"/>
    </row>
    <row r="1462" spans="3:3" x14ac:dyDescent="0.3">
      <c r="C1462" s="16"/>
    </row>
    <row r="1463" spans="3:3" x14ac:dyDescent="0.3">
      <c r="C1463" s="16"/>
    </row>
    <row r="1464" spans="3:3" x14ac:dyDescent="0.3">
      <c r="C1464" s="16"/>
    </row>
    <row r="1465" spans="3:3" x14ac:dyDescent="0.3">
      <c r="C1465" s="16"/>
    </row>
    <row r="1466" spans="3:3" x14ac:dyDescent="0.3">
      <c r="C1466" s="16"/>
    </row>
    <row r="1467" spans="3:3" x14ac:dyDescent="0.3">
      <c r="C1467" s="16"/>
    </row>
    <row r="1468" spans="3:3" x14ac:dyDescent="0.3">
      <c r="C1468" s="16"/>
    </row>
    <row r="1469" spans="3:3" x14ac:dyDescent="0.3">
      <c r="C1469" s="16"/>
    </row>
    <row r="1470" spans="3:3" x14ac:dyDescent="0.3">
      <c r="C1470" s="16"/>
    </row>
    <row r="1471" spans="3:3" x14ac:dyDescent="0.3">
      <c r="C1471" s="16"/>
    </row>
    <row r="1472" spans="3:3" x14ac:dyDescent="0.3">
      <c r="C1472" s="16"/>
    </row>
    <row r="1473" spans="3:3" x14ac:dyDescent="0.3">
      <c r="C1473" s="16"/>
    </row>
    <row r="1474" spans="3:3" x14ac:dyDescent="0.3">
      <c r="C1474" s="16"/>
    </row>
    <row r="1475" spans="3:3" x14ac:dyDescent="0.3">
      <c r="C1475" s="16"/>
    </row>
    <row r="1476" spans="3:3" x14ac:dyDescent="0.3">
      <c r="C1476" s="16"/>
    </row>
    <row r="1477" spans="3:3" x14ac:dyDescent="0.3">
      <c r="C1477" s="16"/>
    </row>
    <row r="1478" spans="3:3" x14ac:dyDescent="0.3">
      <c r="C1478" s="16"/>
    </row>
    <row r="1479" spans="3:3" x14ac:dyDescent="0.3">
      <c r="C1479" s="16"/>
    </row>
    <row r="1480" spans="3:3" x14ac:dyDescent="0.3">
      <c r="C1480" s="16"/>
    </row>
    <row r="1481" spans="3:3" x14ac:dyDescent="0.3">
      <c r="C1481" s="16"/>
    </row>
    <row r="1482" spans="3:3" x14ac:dyDescent="0.3">
      <c r="C1482" s="16"/>
    </row>
    <row r="1483" spans="3:3" x14ac:dyDescent="0.3">
      <c r="C1483" s="16"/>
    </row>
    <row r="1484" spans="3:3" x14ac:dyDescent="0.3">
      <c r="C1484" s="16"/>
    </row>
    <row r="1485" spans="3:3" x14ac:dyDescent="0.3">
      <c r="C1485" s="16"/>
    </row>
    <row r="1486" spans="3:3" x14ac:dyDescent="0.3">
      <c r="C1486" s="16"/>
    </row>
    <row r="1487" spans="3:3" x14ac:dyDescent="0.3">
      <c r="C1487" s="16"/>
    </row>
    <row r="1488" spans="3:3" x14ac:dyDescent="0.3">
      <c r="C1488" s="16"/>
    </row>
    <row r="1489" spans="3:3" x14ac:dyDescent="0.3">
      <c r="C1489" s="16"/>
    </row>
    <row r="1490" spans="3:3" x14ac:dyDescent="0.3">
      <c r="C1490" s="16"/>
    </row>
    <row r="1491" spans="3:3" x14ac:dyDescent="0.3">
      <c r="C1491" s="16"/>
    </row>
    <row r="1492" spans="3:3" x14ac:dyDescent="0.3">
      <c r="C1492" s="16"/>
    </row>
    <row r="1493" spans="3:3" x14ac:dyDescent="0.3">
      <c r="C1493" s="16"/>
    </row>
    <row r="1494" spans="3:3" x14ac:dyDescent="0.3">
      <c r="C1494" s="16"/>
    </row>
    <row r="1495" spans="3:3" x14ac:dyDescent="0.3">
      <c r="C1495" s="16"/>
    </row>
    <row r="1496" spans="3:3" x14ac:dyDescent="0.3">
      <c r="C1496" s="16"/>
    </row>
    <row r="1497" spans="3:3" x14ac:dyDescent="0.3">
      <c r="C1497" s="16"/>
    </row>
    <row r="1498" spans="3:3" x14ac:dyDescent="0.3">
      <c r="C1498" s="16"/>
    </row>
    <row r="1499" spans="3:3" x14ac:dyDescent="0.3">
      <c r="C1499" s="16"/>
    </row>
    <row r="1500" spans="3:3" x14ac:dyDescent="0.3">
      <c r="C1500" s="16"/>
    </row>
    <row r="1501" spans="3:3" x14ac:dyDescent="0.3">
      <c r="C1501" s="16"/>
    </row>
    <row r="1502" spans="3:3" x14ac:dyDescent="0.3">
      <c r="C1502" s="16"/>
    </row>
    <row r="1503" spans="3:3" x14ac:dyDescent="0.3">
      <c r="C1503" s="16"/>
    </row>
    <row r="1504" spans="3:3" x14ac:dyDescent="0.3">
      <c r="C1504" s="16"/>
    </row>
    <row r="1505" spans="3:3" x14ac:dyDescent="0.3">
      <c r="C1505" s="16"/>
    </row>
    <row r="1506" spans="3:3" x14ac:dyDescent="0.3">
      <c r="C1506" s="16"/>
    </row>
    <row r="1507" spans="3:3" x14ac:dyDescent="0.3">
      <c r="C1507" s="16"/>
    </row>
    <row r="1508" spans="3:3" x14ac:dyDescent="0.3">
      <c r="C1508" s="16"/>
    </row>
    <row r="1509" spans="3:3" x14ac:dyDescent="0.3">
      <c r="C1509" s="16"/>
    </row>
    <row r="1510" spans="3:3" x14ac:dyDescent="0.3">
      <c r="C1510" s="16"/>
    </row>
    <row r="1511" spans="3:3" x14ac:dyDescent="0.3">
      <c r="C1511" s="16"/>
    </row>
    <row r="1512" spans="3:3" x14ac:dyDescent="0.3">
      <c r="C1512" s="16"/>
    </row>
    <row r="1513" spans="3:3" x14ac:dyDescent="0.3">
      <c r="C1513" s="16"/>
    </row>
    <row r="1514" spans="3:3" x14ac:dyDescent="0.3">
      <c r="C1514" s="16"/>
    </row>
    <row r="1515" spans="3:3" x14ac:dyDescent="0.3">
      <c r="C1515" s="16"/>
    </row>
    <row r="1516" spans="3:3" x14ac:dyDescent="0.3">
      <c r="C1516" s="16"/>
    </row>
    <row r="1517" spans="3:3" x14ac:dyDescent="0.3">
      <c r="C1517" s="16"/>
    </row>
    <row r="1518" spans="3:3" x14ac:dyDescent="0.3">
      <c r="C1518" s="16"/>
    </row>
    <row r="1519" spans="3:3" x14ac:dyDescent="0.3">
      <c r="C1519" s="16"/>
    </row>
    <row r="1520" spans="3:3" x14ac:dyDescent="0.3">
      <c r="C1520" s="16"/>
    </row>
    <row r="1521" spans="3:3" x14ac:dyDescent="0.3">
      <c r="C1521" s="16"/>
    </row>
    <row r="1522" spans="3:3" x14ac:dyDescent="0.3">
      <c r="C1522" s="16"/>
    </row>
    <row r="1523" spans="3:3" x14ac:dyDescent="0.3">
      <c r="C1523" s="16"/>
    </row>
    <row r="1524" spans="3:3" x14ac:dyDescent="0.3">
      <c r="C1524" s="16"/>
    </row>
    <row r="1525" spans="3:3" x14ac:dyDescent="0.3">
      <c r="C1525" s="16"/>
    </row>
    <row r="1526" spans="3:3" x14ac:dyDescent="0.3">
      <c r="C1526" s="16"/>
    </row>
    <row r="1527" spans="3:3" x14ac:dyDescent="0.3">
      <c r="C1527" s="16"/>
    </row>
    <row r="1528" spans="3:3" x14ac:dyDescent="0.3">
      <c r="C1528" s="16"/>
    </row>
    <row r="1529" spans="3:3" x14ac:dyDescent="0.3">
      <c r="C1529" s="16"/>
    </row>
    <row r="1530" spans="3:3" x14ac:dyDescent="0.3">
      <c r="C1530" s="16"/>
    </row>
    <row r="1531" spans="3:3" x14ac:dyDescent="0.3">
      <c r="C1531" s="16"/>
    </row>
    <row r="1532" spans="3:3" x14ac:dyDescent="0.3">
      <c r="C1532" s="16"/>
    </row>
    <row r="1533" spans="3:3" x14ac:dyDescent="0.3">
      <c r="C1533" s="16"/>
    </row>
    <row r="1534" spans="3:3" x14ac:dyDescent="0.3">
      <c r="C1534" s="16"/>
    </row>
    <row r="1535" spans="3:3" x14ac:dyDescent="0.3">
      <c r="C1535" s="16"/>
    </row>
    <row r="1536" spans="3:3" x14ac:dyDescent="0.3">
      <c r="C1536" s="16"/>
    </row>
    <row r="1537" spans="3:3" x14ac:dyDescent="0.3">
      <c r="C1537" s="16"/>
    </row>
    <row r="1538" spans="3:3" x14ac:dyDescent="0.3">
      <c r="C1538" s="16"/>
    </row>
    <row r="1539" spans="3:3" x14ac:dyDescent="0.3">
      <c r="C1539" s="16"/>
    </row>
    <row r="1540" spans="3:3" x14ac:dyDescent="0.3">
      <c r="C1540" s="16"/>
    </row>
    <row r="1541" spans="3:3" x14ac:dyDescent="0.3">
      <c r="C1541" s="16"/>
    </row>
    <row r="1542" spans="3:3" x14ac:dyDescent="0.3">
      <c r="C1542" s="16"/>
    </row>
    <row r="1543" spans="3:3" x14ac:dyDescent="0.3">
      <c r="C1543" s="16"/>
    </row>
    <row r="1544" spans="3:3" x14ac:dyDescent="0.3">
      <c r="C1544" s="16"/>
    </row>
    <row r="1545" spans="3:3" x14ac:dyDescent="0.3">
      <c r="C1545" s="16"/>
    </row>
    <row r="1546" spans="3:3" x14ac:dyDescent="0.3">
      <c r="C1546" s="16"/>
    </row>
    <row r="1547" spans="3:3" x14ac:dyDescent="0.3">
      <c r="C1547" s="16"/>
    </row>
    <row r="1548" spans="3:3" x14ac:dyDescent="0.3">
      <c r="C1548" s="16"/>
    </row>
    <row r="1549" spans="3:3" x14ac:dyDescent="0.3">
      <c r="C1549" s="16"/>
    </row>
    <row r="1550" spans="3:3" x14ac:dyDescent="0.3">
      <c r="C1550" s="16"/>
    </row>
    <row r="1551" spans="3:3" x14ac:dyDescent="0.3">
      <c r="C1551" s="16"/>
    </row>
    <row r="1552" spans="3:3" x14ac:dyDescent="0.3">
      <c r="C1552" s="16"/>
    </row>
    <row r="1553" spans="3:3" x14ac:dyDescent="0.3">
      <c r="C1553" s="16"/>
    </row>
    <row r="1554" spans="3:3" x14ac:dyDescent="0.3">
      <c r="C1554" s="16"/>
    </row>
    <row r="1555" spans="3:3" x14ac:dyDescent="0.3">
      <c r="C1555" s="16"/>
    </row>
    <row r="1556" spans="3:3" x14ac:dyDescent="0.3">
      <c r="C1556" s="16"/>
    </row>
    <row r="1557" spans="3:3" x14ac:dyDescent="0.3">
      <c r="C1557" s="16"/>
    </row>
    <row r="1558" spans="3:3" x14ac:dyDescent="0.3">
      <c r="C1558" s="16"/>
    </row>
    <row r="1559" spans="3:3" x14ac:dyDescent="0.3">
      <c r="C1559" s="16"/>
    </row>
    <row r="1560" spans="3:3" x14ac:dyDescent="0.3">
      <c r="C1560" s="16"/>
    </row>
    <row r="1561" spans="3:3" x14ac:dyDescent="0.3">
      <c r="C1561" s="16"/>
    </row>
    <row r="1562" spans="3:3" x14ac:dyDescent="0.3">
      <c r="C1562" s="16"/>
    </row>
    <row r="1563" spans="3:3" x14ac:dyDescent="0.3">
      <c r="C1563" s="16"/>
    </row>
    <row r="1564" spans="3:3" x14ac:dyDescent="0.3">
      <c r="C1564" s="16"/>
    </row>
    <row r="1565" spans="3:3" x14ac:dyDescent="0.3">
      <c r="C1565" s="16"/>
    </row>
    <row r="1566" spans="3:3" x14ac:dyDescent="0.3">
      <c r="C1566" s="16"/>
    </row>
    <row r="1567" spans="3:3" x14ac:dyDescent="0.3">
      <c r="C1567" s="16"/>
    </row>
    <row r="1568" spans="3:3" x14ac:dyDescent="0.3">
      <c r="C1568" s="16"/>
    </row>
    <row r="1569" spans="3:3" x14ac:dyDescent="0.3">
      <c r="C1569" s="16"/>
    </row>
    <row r="1570" spans="3:3" x14ac:dyDescent="0.3">
      <c r="C1570" s="16"/>
    </row>
    <row r="1571" spans="3:3" x14ac:dyDescent="0.3">
      <c r="C1571" s="16"/>
    </row>
    <row r="1572" spans="3:3" x14ac:dyDescent="0.3">
      <c r="C1572" s="16"/>
    </row>
    <row r="1573" spans="3:3" x14ac:dyDescent="0.3">
      <c r="C1573" s="16"/>
    </row>
    <row r="1574" spans="3:3" x14ac:dyDescent="0.3">
      <c r="C1574" s="16"/>
    </row>
    <row r="1575" spans="3:3" x14ac:dyDescent="0.3">
      <c r="C1575" s="16"/>
    </row>
    <row r="1576" spans="3:3" x14ac:dyDescent="0.3">
      <c r="C1576" s="16"/>
    </row>
    <row r="1577" spans="3:3" x14ac:dyDescent="0.3">
      <c r="C1577" s="16"/>
    </row>
    <row r="1578" spans="3:3" x14ac:dyDescent="0.3">
      <c r="C1578" s="16"/>
    </row>
    <row r="1579" spans="3:3" x14ac:dyDescent="0.3">
      <c r="C1579" s="16"/>
    </row>
    <row r="1580" spans="3:3" x14ac:dyDescent="0.3">
      <c r="C1580" s="16"/>
    </row>
    <row r="1581" spans="3:3" x14ac:dyDescent="0.3">
      <c r="C1581" s="16"/>
    </row>
    <row r="1582" spans="3:3" x14ac:dyDescent="0.3">
      <c r="C1582" s="16"/>
    </row>
    <row r="1583" spans="3:3" x14ac:dyDescent="0.3">
      <c r="C1583" s="16"/>
    </row>
    <row r="1584" spans="3:3" x14ac:dyDescent="0.3">
      <c r="C1584" s="16"/>
    </row>
    <row r="1585" spans="3:3" x14ac:dyDescent="0.3">
      <c r="C1585" s="16"/>
    </row>
    <row r="1586" spans="3:3" x14ac:dyDescent="0.3">
      <c r="C1586" s="16"/>
    </row>
    <row r="1587" spans="3:3" x14ac:dyDescent="0.3">
      <c r="C1587" s="16"/>
    </row>
    <row r="1588" spans="3:3" x14ac:dyDescent="0.3">
      <c r="C1588" s="16"/>
    </row>
    <row r="1589" spans="3:3" x14ac:dyDescent="0.3">
      <c r="C1589" s="16"/>
    </row>
    <row r="1590" spans="3:3" x14ac:dyDescent="0.3">
      <c r="C1590" s="16"/>
    </row>
    <row r="1591" spans="3:3" x14ac:dyDescent="0.3">
      <c r="C1591" s="16"/>
    </row>
    <row r="1592" spans="3:3" x14ac:dyDescent="0.3">
      <c r="C1592" s="16"/>
    </row>
    <row r="1593" spans="3:3" x14ac:dyDescent="0.3">
      <c r="C1593" s="16"/>
    </row>
    <row r="1594" spans="3:3" x14ac:dyDescent="0.3">
      <c r="C1594" s="16"/>
    </row>
    <row r="1595" spans="3:3" x14ac:dyDescent="0.3">
      <c r="C1595" s="16"/>
    </row>
    <row r="1596" spans="3:3" x14ac:dyDescent="0.3">
      <c r="C1596" s="16"/>
    </row>
    <row r="1597" spans="3:3" x14ac:dyDescent="0.3">
      <c r="C1597" s="16"/>
    </row>
    <row r="1598" spans="3:3" x14ac:dyDescent="0.3">
      <c r="C1598" s="16"/>
    </row>
    <row r="1599" spans="3:3" x14ac:dyDescent="0.3">
      <c r="C1599" s="16"/>
    </row>
    <row r="1600" spans="3:3" x14ac:dyDescent="0.3">
      <c r="C1600" s="16"/>
    </row>
    <row r="1601" spans="3:3" x14ac:dyDescent="0.3">
      <c r="C1601" s="16"/>
    </row>
    <row r="1602" spans="3:3" x14ac:dyDescent="0.3">
      <c r="C1602" s="16"/>
    </row>
    <row r="1603" spans="3:3" x14ac:dyDescent="0.3">
      <c r="C1603" s="16"/>
    </row>
    <row r="1604" spans="3:3" x14ac:dyDescent="0.3">
      <c r="C1604" s="16"/>
    </row>
    <row r="1605" spans="3:3" x14ac:dyDescent="0.3">
      <c r="C1605" s="16"/>
    </row>
    <row r="1606" spans="3:3" x14ac:dyDescent="0.3">
      <c r="C1606" s="16"/>
    </row>
    <row r="1607" spans="3:3" x14ac:dyDescent="0.3">
      <c r="C1607" s="16"/>
    </row>
    <row r="1608" spans="3:3" x14ac:dyDescent="0.3">
      <c r="C1608" s="16"/>
    </row>
    <row r="1609" spans="3:3" x14ac:dyDescent="0.3">
      <c r="C1609" s="16"/>
    </row>
    <row r="1610" spans="3:3" x14ac:dyDescent="0.3">
      <c r="C1610" s="16"/>
    </row>
    <row r="1611" spans="3:3" x14ac:dyDescent="0.3">
      <c r="C1611" s="16"/>
    </row>
    <row r="1612" spans="3:3" x14ac:dyDescent="0.3">
      <c r="C1612" s="16"/>
    </row>
    <row r="1613" spans="3:3" x14ac:dyDescent="0.3">
      <c r="C1613" s="16"/>
    </row>
    <row r="1614" spans="3:3" x14ac:dyDescent="0.3">
      <c r="C1614" s="16"/>
    </row>
    <row r="1615" spans="3:3" x14ac:dyDescent="0.3">
      <c r="C1615" s="16"/>
    </row>
    <row r="1616" spans="3:3" x14ac:dyDescent="0.3">
      <c r="C1616" s="16"/>
    </row>
    <row r="1617" spans="3:3" x14ac:dyDescent="0.3">
      <c r="C1617" s="16"/>
    </row>
    <row r="1618" spans="3:3" x14ac:dyDescent="0.3">
      <c r="C1618" s="16"/>
    </row>
    <row r="1619" spans="3:3" x14ac:dyDescent="0.3">
      <c r="C1619" s="16"/>
    </row>
    <row r="1620" spans="3:3" x14ac:dyDescent="0.3">
      <c r="C1620" s="16"/>
    </row>
    <row r="1621" spans="3:3" x14ac:dyDescent="0.3">
      <c r="C1621" s="16"/>
    </row>
    <row r="1622" spans="3:3" x14ac:dyDescent="0.3">
      <c r="C1622" s="16"/>
    </row>
    <row r="1623" spans="3:3" x14ac:dyDescent="0.3">
      <c r="C1623" s="16"/>
    </row>
    <row r="1624" spans="3:3" x14ac:dyDescent="0.3">
      <c r="C1624" s="16"/>
    </row>
    <row r="1625" spans="3:3" x14ac:dyDescent="0.3">
      <c r="C1625" s="16"/>
    </row>
    <row r="1626" spans="3:3" x14ac:dyDescent="0.3">
      <c r="C1626" s="16"/>
    </row>
    <row r="1627" spans="3:3" x14ac:dyDescent="0.3">
      <c r="C1627" s="16"/>
    </row>
    <row r="1628" spans="3:3" x14ac:dyDescent="0.3">
      <c r="C1628" s="16"/>
    </row>
    <row r="1629" spans="3:3" x14ac:dyDescent="0.3">
      <c r="C1629" s="16"/>
    </row>
    <row r="1630" spans="3:3" x14ac:dyDescent="0.3">
      <c r="C1630" s="16"/>
    </row>
    <row r="1631" spans="3:3" x14ac:dyDescent="0.3">
      <c r="C1631" s="16"/>
    </row>
    <row r="1632" spans="3:3" x14ac:dyDescent="0.3">
      <c r="C1632" s="16"/>
    </row>
    <row r="1633" spans="3:3" x14ac:dyDescent="0.3">
      <c r="C1633" s="16"/>
    </row>
    <row r="1634" spans="3:3" x14ac:dyDescent="0.3">
      <c r="C1634" s="16"/>
    </row>
    <row r="1635" spans="3:3" x14ac:dyDescent="0.3">
      <c r="C1635" s="16"/>
    </row>
    <row r="1636" spans="3:3" x14ac:dyDescent="0.3">
      <c r="C1636" s="16"/>
    </row>
    <row r="1637" spans="3:3" x14ac:dyDescent="0.3">
      <c r="C1637" s="16"/>
    </row>
    <row r="1638" spans="3:3" x14ac:dyDescent="0.3">
      <c r="C1638" s="16"/>
    </row>
    <row r="1639" spans="3:3" x14ac:dyDescent="0.3">
      <c r="C1639" s="16"/>
    </row>
    <row r="1640" spans="3:3" x14ac:dyDescent="0.3">
      <c r="C1640" s="16"/>
    </row>
    <row r="1641" spans="3:3" x14ac:dyDescent="0.3">
      <c r="C1641" s="16"/>
    </row>
    <row r="1642" spans="3:3" x14ac:dyDescent="0.3">
      <c r="C1642" s="16"/>
    </row>
    <row r="1643" spans="3:3" x14ac:dyDescent="0.3">
      <c r="C1643" s="16"/>
    </row>
    <row r="1644" spans="3:3" x14ac:dyDescent="0.3">
      <c r="C1644" s="16"/>
    </row>
    <row r="1645" spans="3:3" x14ac:dyDescent="0.3">
      <c r="C1645" s="16"/>
    </row>
    <row r="1646" spans="3:3" x14ac:dyDescent="0.3">
      <c r="C1646" s="16"/>
    </row>
    <row r="1647" spans="3:3" x14ac:dyDescent="0.3">
      <c r="C1647" s="16"/>
    </row>
    <row r="1648" spans="3:3" x14ac:dyDescent="0.3">
      <c r="C1648" s="16"/>
    </row>
    <row r="1649" spans="3:3" x14ac:dyDescent="0.3">
      <c r="C1649" s="16"/>
    </row>
    <row r="1650" spans="3:3" x14ac:dyDescent="0.3">
      <c r="C1650" s="16"/>
    </row>
    <row r="1651" spans="3:3" x14ac:dyDescent="0.3">
      <c r="C1651" s="16"/>
    </row>
    <row r="1652" spans="3:3" x14ac:dyDescent="0.3">
      <c r="C1652" s="16"/>
    </row>
    <row r="1653" spans="3:3" x14ac:dyDescent="0.3">
      <c r="C1653" s="16"/>
    </row>
    <row r="1654" spans="3:3" x14ac:dyDescent="0.3">
      <c r="C1654" s="16"/>
    </row>
    <row r="1655" spans="3:3" x14ac:dyDescent="0.3">
      <c r="C1655" s="16"/>
    </row>
    <row r="1656" spans="3:3" x14ac:dyDescent="0.3">
      <c r="C1656" s="16"/>
    </row>
    <row r="1657" spans="3:3" x14ac:dyDescent="0.3">
      <c r="C1657" s="16"/>
    </row>
    <row r="1658" spans="3:3" x14ac:dyDescent="0.3">
      <c r="C1658" s="16"/>
    </row>
    <row r="1659" spans="3:3" x14ac:dyDescent="0.3">
      <c r="C1659" s="16"/>
    </row>
    <row r="1660" spans="3:3" x14ac:dyDescent="0.3">
      <c r="C1660" s="16"/>
    </row>
    <row r="1661" spans="3:3" x14ac:dyDescent="0.3">
      <c r="C1661" s="16"/>
    </row>
    <row r="1662" spans="3:3" x14ac:dyDescent="0.3">
      <c r="C1662" s="16"/>
    </row>
    <row r="1663" spans="3:3" x14ac:dyDescent="0.3">
      <c r="C1663" s="16"/>
    </row>
    <row r="1664" spans="3:3" x14ac:dyDescent="0.3">
      <c r="C1664" s="16"/>
    </row>
    <row r="1665" spans="3:3" x14ac:dyDescent="0.3">
      <c r="C1665" s="16"/>
    </row>
    <row r="1666" spans="3:3" x14ac:dyDescent="0.3">
      <c r="C1666" s="16"/>
    </row>
    <row r="1667" spans="3:3" x14ac:dyDescent="0.3">
      <c r="C1667" s="16"/>
    </row>
    <row r="1668" spans="3:3" x14ac:dyDescent="0.3">
      <c r="C1668" s="16"/>
    </row>
    <row r="1669" spans="3:3" x14ac:dyDescent="0.3">
      <c r="C1669" s="16"/>
    </row>
    <row r="1670" spans="3:3" x14ac:dyDescent="0.3">
      <c r="C1670" s="16"/>
    </row>
    <row r="1671" spans="3:3" x14ac:dyDescent="0.3">
      <c r="C1671" s="16"/>
    </row>
    <row r="1672" spans="3:3" x14ac:dyDescent="0.3">
      <c r="C1672" s="16"/>
    </row>
    <row r="1673" spans="3:3" x14ac:dyDescent="0.3">
      <c r="C1673" s="16"/>
    </row>
    <row r="1674" spans="3:3" x14ac:dyDescent="0.3">
      <c r="C1674" s="16"/>
    </row>
    <row r="1675" spans="3:3" x14ac:dyDescent="0.3">
      <c r="C1675" s="16"/>
    </row>
    <row r="1676" spans="3:3" x14ac:dyDescent="0.3">
      <c r="C1676" s="16"/>
    </row>
    <row r="1677" spans="3:3" x14ac:dyDescent="0.3">
      <c r="C1677" s="16"/>
    </row>
    <row r="1678" spans="3:3" x14ac:dyDescent="0.3">
      <c r="C1678" s="16"/>
    </row>
    <row r="1679" spans="3:3" x14ac:dyDescent="0.3">
      <c r="C1679" s="16"/>
    </row>
    <row r="1680" spans="3:3" x14ac:dyDescent="0.3">
      <c r="C1680" s="16"/>
    </row>
    <row r="1681" spans="3:3" x14ac:dyDescent="0.3">
      <c r="C1681" s="16"/>
    </row>
    <row r="1682" spans="3:3" x14ac:dyDescent="0.3">
      <c r="C1682" s="16"/>
    </row>
    <row r="1683" spans="3:3" x14ac:dyDescent="0.3">
      <c r="C1683" s="16"/>
    </row>
    <row r="1684" spans="3:3" x14ac:dyDescent="0.3">
      <c r="C1684" s="16"/>
    </row>
    <row r="1685" spans="3:3" x14ac:dyDescent="0.3">
      <c r="C1685" s="16"/>
    </row>
    <row r="1686" spans="3:3" x14ac:dyDescent="0.3">
      <c r="C1686" s="16"/>
    </row>
    <row r="1687" spans="3:3" x14ac:dyDescent="0.3">
      <c r="C1687" s="16"/>
    </row>
    <row r="1688" spans="3:3" x14ac:dyDescent="0.3">
      <c r="C1688" s="16"/>
    </row>
    <row r="1689" spans="3:3" x14ac:dyDescent="0.3">
      <c r="C1689" s="16"/>
    </row>
    <row r="1690" spans="3:3" x14ac:dyDescent="0.3">
      <c r="C1690" s="16"/>
    </row>
    <row r="1691" spans="3:3" x14ac:dyDescent="0.3">
      <c r="C1691" s="16"/>
    </row>
    <row r="1692" spans="3:3" x14ac:dyDescent="0.3">
      <c r="C1692" s="16"/>
    </row>
    <row r="1693" spans="3:3" x14ac:dyDescent="0.3">
      <c r="C1693" s="16"/>
    </row>
    <row r="1694" spans="3:3" x14ac:dyDescent="0.3">
      <c r="C1694" s="16"/>
    </row>
    <row r="1695" spans="3:3" x14ac:dyDescent="0.3">
      <c r="C1695" s="16"/>
    </row>
    <row r="1696" spans="3:3" x14ac:dyDescent="0.3">
      <c r="C1696" s="16"/>
    </row>
    <row r="1697" spans="3:3" x14ac:dyDescent="0.3">
      <c r="C1697" s="16"/>
    </row>
    <row r="1698" spans="3:3" x14ac:dyDescent="0.3">
      <c r="C1698" s="16"/>
    </row>
    <row r="1699" spans="3:3" x14ac:dyDescent="0.3">
      <c r="C1699" s="16"/>
    </row>
    <row r="1700" spans="3:3" x14ac:dyDescent="0.3">
      <c r="C1700" s="16"/>
    </row>
    <row r="1701" spans="3:3" x14ac:dyDescent="0.3">
      <c r="C1701" s="16"/>
    </row>
    <row r="1702" spans="3:3" x14ac:dyDescent="0.3">
      <c r="C1702" s="16"/>
    </row>
    <row r="1703" spans="3:3" x14ac:dyDescent="0.3">
      <c r="C1703" s="16"/>
    </row>
    <row r="1704" spans="3:3" x14ac:dyDescent="0.3">
      <c r="C1704" s="16"/>
    </row>
    <row r="1705" spans="3:3" x14ac:dyDescent="0.3">
      <c r="C1705" s="16"/>
    </row>
    <row r="1706" spans="3:3" x14ac:dyDescent="0.3">
      <c r="C1706" s="16"/>
    </row>
    <row r="1707" spans="3:3" x14ac:dyDescent="0.3">
      <c r="C1707" s="16"/>
    </row>
    <row r="1708" spans="3:3" x14ac:dyDescent="0.3">
      <c r="C1708" s="16"/>
    </row>
    <row r="1709" spans="3:3" x14ac:dyDescent="0.3">
      <c r="C1709" s="16"/>
    </row>
    <row r="1710" spans="3:3" x14ac:dyDescent="0.3">
      <c r="C1710" s="16"/>
    </row>
    <row r="1711" spans="3:3" x14ac:dyDescent="0.3">
      <c r="C1711" s="16"/>
    </row>
    <row r="1712" spans="3:3" x14ac:dyDescent="0.3">
      <c r="C1712" s="16"/>
    </row>
    <row r="1713" spans="3:3" x14ac:dyDescent="0.3">
      <c r="C1713" s="16"/>
    </row>
    <row r="1714" spans="3:3" x14ac:dyDescent="0.3">
      <c r="C1714" s="16"/>
    </row>
    <row r="1715" spans="3:3" x14ac:dyDescent="0.3">
      <c r="C1715" s="16"/>
    </row>
    <row r="1716" spans="3:3" x14ac:dyDescent="0.3">
      <c r="C1716" s="16"/>
    </row>
    <row r="1717" spans="3:3" x14ac:dyDescent="0.3">
      <c r="C1717" s="16"/>
    </row>
    <row r="1718" spans="3:3" x14ac:dyDescent="0.3">
      <c r="C1718" s="16"/>
    </row>
    <row r="1719" spans="3:3" x14ac:dyDescent="0.3">
      <c r="C1719" s="16"/>
    </row>
    <row r="1720" spans="3:3" x14ac:dyDescent="0.3">
      <c r="C1720" s="16"/>
    </row>
    <row r="1721" spans="3:3" x14ac:dyDescent="0.3">
      <c r="C1721" s="16"/>
    </row>
    <row r="1722" spans="3:3" x14ac:dyDescent="0.3">
      <c r="C1722" s="16"/>
    </row>
    <row r="1723" spans="3:3" x14ac:dyDescent="0.3">
      <c r="C1723" s="16"/>
    </row>
    <row r="1724" spans="3:3" x14ac:dyDescent="0.3">
      <c r="C1724" s="16"/>
    </row>
    <row r="1725" spans="3:3" x14ac:dyDescent="0.3">
      <c r="C1725" s="16"/>
    </row>
    <row r="1726" spans="3:3" x14ac:dyDescent="0.3">
      <c r="C1726" s="16"/>
    </row>
    <row r="1727" spans="3:3" x14ac:dyDescent="0.3">
      <c r="C1727" s="16"/>
    </row>
    <row r="1728" spans="3:3" x14ac:dyDescent="0.3">
      <c r="C1728" s="16"/>
    </row>
    <row r="1729" spans="3:3" x14ac:dyDescent="0.3">
      <c r="C1729" s="16"/>
    </row>
    <row r="1730" spans="3:3" x14ac:dyDescent="0.3">
      <c r="C1730" s="16"/>
    </row>
    <row r="1731" spans="3:3" x14ac:dyDescent="0.3">
      <c r="C1731" s="16"/>
    </row>
    <row r="1732" spans="3:3" x14ac:dyDescent="0.3">
      <c r="C1732" s="16"/>
    </row>
    <row r="1733" spans="3:3" x14ac:dyDescent="0.3">
      <c r="C1733" s="16"/>
    </row>
    <row r="1734" spans="3:3" x14ac:dyDescent="0.3">
      <c r="C1734" s="16"/>
    </row>
    <row r="1735" spans="3:3" x14ac:dyDescent="0.3">
      <c r="C1735" s="16"/>
    </row>
    <row r="1736" spans="3:3" x14ac:dyDescent="0.3">
      <c r="C1736" s="16"/>
    </row>
    <row r="1737" spans="3:3" x14ac:dyDescent="0.3">
      <c r="C1737" s="16"/>
    </row>
    <row r="1738" spans="3:3" x14ac:dyDescent="0.3">
      <c r="C1738" s="16"/>
    </row>
    <row r="1739" spans="3:3" x14ac:dyDescent="0.3">
      <c r="C1739" s="16"/>
    </row>
    <row r="1740" spans="3:3" x14ac:dyDescent="0.3">
      <c r="C1740" s="16"/>
    </row>
    <row r="1741" spans="3:3" x14ac:dyDescent="0.3">
      <c r="C1741" s="16"/>
    </row>
    <row r="1742" spans="3:3" x14ac:dyDescent="0.3">
      <c r="C1742" s="16"/>
    </row>
    <row r="1743" spans="3:3" x14ac:dyDescent="0.3">
      <c r="C1743" s="16"/>
    </row>
    <row r="1744" spans="3:3" x14ac:dyDescent="0.3">
      <c r="C1744" s="16"/>
    </row>
    <row r="1745" spans="3:3" x14ac:dyDescent="0.3">
      <c r="C1745" s="16"/>
    </row>
    <row r="1746" spans="3:3" x14ac:dyDescent="0.3">
      <c r="C1746" s="16"/>
    </row>
    <row r="1747" spans="3:3" x14ac:dyDescent="0.3">
      <c r="C1747" s="16"/>
    </row>
    <row r="1748" spans="3:3" x14ac:dyDescent="0.3">
      <c r="C1748" s="16"/>
    </row>
    <row r="1749" spans="3:3" x14ac:dyDescent="0.3">
      <c r="C1749" s="16"/>
    </row>
    <row r="1750" spans="3:3" x14ac:dyDescent="0.3">
      <c r="C1750" s="16"/>
    </row>
    <row r="1751" spans="3:3" x14ac:dyDescent="0.3">
      <c r="C1751" s="16"/>
    </row>
    <row r="1752" spans="3:3" x14ac:dyDescent="0.3">
      <c r="C1752" s="16"/>
    </row>
    <row r="1753" spans="3:3" x14ac:dyDescent="0.3">
      <c r="C1753" s="16"/>
    </row>
    <row r="1754" spans="3:3" x14ac:dyDescent="0.3">
      <c r="C1754" s="16"/>
    </row>
    <row r="1755" spans="3:3" x14ac:dyDescent="0.3">
      <c r="C1755" s="16"/>
    </row>
    <row r="1756" spans="3:3" x14ac:dyDescent="0.3">
      <c r="C1756" s="16"/>
    </row>
    <row r="1757" spans="3:3" x14ac:dyDescent="0.3">
      <c r="C1757" s="16"/>
    </row>
    <row r="1758" spans="3:3" x14ac:dyDescent="0.3">
      <c r="C1758" s="16"/>
    </row>
    <row r="1759" spans="3:3" x14ac:dyDescent="0.3">
      <c r="C1759" s="16"/>
    </row>
    <row r="1760" spans="3:3" x14ac:dyDescent="0.3">
      <c r="C1760" s="16"/>
    </row>
    <row r="1761" spans="3:3" x14ac:dyDescent="0.3">
      <c r="C1761" s="16"/>
    </row>
    <row r="1762" spans="3:3" x14ac:dyDescent="0.3">
      <c r="C1762" s="16"/>
    </row>
    <row r="1763" spans="3:3" x14ac:dyDescent="0.3">
      <c r="C1763" s="16"/>
    </row>
    <row r="1764" spans="3:3" x14ac:dyDescent="0.3">
      <c r="C1764" s="16"/>
    </row>
    <row r="1765" spans="3:3" x14ac:dyDescent="0.3">
      <c r="C1765" s="16"/>
    </row>
    <row r="1766" spans="3:3" x14ac:dyDescent="0.3">
      <c r="C1766" s="16"/>
    </row>
    <row r="1767" spans="3:3" x14ac:dyDescent="0.3">
      <c r="C1767" s="16"/>
    </row>
    <row r="1768" spans="3:3" x14ac:dyDescent="0.3">
      <c r="C1768" s="16"/>
    </row>
    <row r="1769" spans="3:3" x14ac:dyDescent="0.3">
      <c r="C1769" s="16"/>
    </row>
    <row r="1770" spans="3:3" x14ac:dyDescent="0.3">
      <c r="C1770" s="16"/>
    </row>
    <row r="1771" spans="3:3" x14ac:dyDescent="0.3">
      <c r="C1771" s="16"/>
    </row>
    <row r="1772" spans="3:3" x14ac:dyDescent="0.3">
      <c r="C1772" s="16"/>
    </row>
    <row r="1773" spans="3:3" x14ac:dyDescent="0.3">
      <c r="C1773" s="16"/>
    </row>
    <row r="1774" spans="3:3" x14ac:dyDescent="0.3">
      <c r="C1774" s="16"/>
    </row>
    <row r="1775" spans="3:3" x14ac:dyDescent="0.3">
      <c r="C1775" s="16"/>
    </row>
    <row r="1776" spans="3:3" x14ac:dyDescent="0.3">
      <c r="C1776" s="16"/>
    </row>
    <row r="1777" spans="3:3" x14ac:dyDescent="0.3">
      <c r="C1777" s="16"/>
    </row>
    <row r="1778" spans="3:3" x14ac:dyDescent="0.3">
      <c r="C1778" s="16"/>
    </row>
    <row r="1779" spans="3:3" x14ac:dyDescent="0.3">
      <c r="C1779" s="16"/>
    </row>
    <row r="1780" spans="3:3" x14ac:dyDescent="0.3">
      <c r="C1780" s="16"/>
    </row>
    <row r="1781" spans="3:3" x14ac:dyDescent="0.3">
      <c r="C1781" s="16"/>
    </row>
    <row r="1782" spans="3:3" x14ac:dyDescent="0.3">
      <c r="C1782" s="16"/>
    </row>
    <row r="1783" spans="3:3" x14ac:dyDescent="0.3">
      <c r="C1783" s="16"/>
    </row>
    <row r="1784" spans="3:3" x14ac:dyDescent="0.3">
      <c r="C1784" s="16"/>
    </row>
    <row r="1785" spans="3:3" x14ac:dyDescent="0.3">
      <c r="C1785" s="16"/>
    </row>
    <row r="1786" spans="3:3" x14ac:dyDescent="0.3">
      <c r="C1786" s="16"/>
    </row>
    <row r="1787" spans="3:3" x14ac:dyDescent="0.3">
      <c r="C1787" s="16"/>
    </row>
    <row r="1788" spans="3:3" x14ac:dyDescent="0.3">
      <c r="C1788" s="16"/>
    </row>
    <row r="1789" spans="3:3" x14ac:dyDescent="0.3">
      <c r="C1789" s="16"/>
    </row>
    <row r="1790" spans="3:3" x14ac:dyDescent="0.3">
      <c r="C1790" s="16"/>
    </row>
    <row r="1791" spans="3:3" x14ac:dyDescent="0.3">
      <c r="C1791" s="16"/>
    </row>
    <row r="1792" spans="3:3" x14ac:dyDescent="0.3">
      <c r="C1792" s="16"/>
    </row>
    <row r="1793" spans="3:3" x14ac:dyDescent="0.3">
      <c r="C1793" s="16"/>
    </row>
    <row r="1794" spans="3:3" x14ac:dyDescent="0.3">
      <c r="C1794" s="16"/>
    </row>
    <row r="1795" spans="3:3" x14ac:dyDescent="0.3">
      <c r="C1795" s="16"/>
    </row>
    <row r="1796" spans="3:3" x14ac:dyDescent="0.3">
      <c r="C1796" s="16"/>
    </row>
    <row r="1797" spans="3:3" x14ac:dyDescent="0.3">
      <c r="C1797" s="16"/>
    </row>
    <row r="1798" spans="3:3" x14ac:dyDescent="0.3">
      <c r="C1798" s="16"/>
    </row>
    <row r="1799" spans="3:3" x14ac:dyDescent="0.3">
      <c r="C1799" s="16"/>
    </row>
    <row r="1800" spans="3:3" x14ac:dyDescent="0.3">
      <c r="C1800" s="16"/>
    </row>
    <row r="1801" spans="3:3" x14ac:dyDescent="0.3">
      <c r="C1801" s="16"/>
    </row>
    <row r="1802" spans="3:3" x14ac:dyDescent="0.3">
      <c r="C1802" s="16"/>
    </row>
    <row r="1803" spans="3:3" x14ac:dyDescent="0.3">
      <c r="C1803" s="16"/>
    </row>
    <row r="1804" spans="3:3" x14ac:dyDescent="0.3">
      <c r="C1804" s="16"/>
    </row>
    <row r="1805" spans="3:3" x14ac:dyDescent="0.3">
      <c r="C1805" s="16"/>
    </row>
    <row r="1806" spans="3:3" x14ac:dyDescent="0.3">
      <c r="C1806" s="16"/>
    </row>
    <row r="1807" spans="3:3" x14ac:dyDescent="0.3">
      <c r="C1807" s="16"/>
    </row>
    <row r="1808" spans="3:3" x14ac:dyDescent="0.3">
      <c r="C1808" s="16"/>
    </row>
    <row r="1809" spans="3:3" x14ac:dyDescent="0.3">
      <c r="C1809" s="16"/>
    </row>
    <row r="1810" spans="3:3" x14ac:dyDescent="0.3">
      <c r="C1810" s="16"/>
    </row>
    <row r="1811" spans="3:3" x14ac:dyDescent="0.3">
      <c r="C1811" s="16"/>
    </row>
    <row r="1812" spans="3:3" x14ac:dyDescent="0.3">
      <c r="C1812" s="16"/>
    </row>
    <row r="1813" spans="3:3" x14ac:dyDescent="0.3">
      <c r="C1813" s="16"/>
    </row>
    <row r="1814" spans="3:3" x14ac:dyDescent="0.3">
      <c r="C1814" s="16"/>
    </row>
    <row r="1815" spans="3:3" x14ac:dyDescent="0.3">
      <c r="C1815" s="16"/>
    </row>
    <row r="1816" spans="3:3" x14ac:dyDescent="0.3">
      <c r="C1816" s="16"/>
    </row>
    <row r="1817" spans="3:3" x14ac:dyDescent="0.3">
      <c r="C1817" s="16"/>
    </row>
    <row r="1818" spans="3:3" x14ac:dyDescent="0.3">
      <c r="C1818" s="16"/>
    </row>
    <row r="1819" spans="3:3" x14ac:dyDescent="0.3">
      <c r="C1819" s="16"/>
    </row>
    <row r="1820" spans="3:3" x14ac:dyDescent="0.3">
      <c r="C1820" s="16"/>
    </row>
    <row r="1821" spans="3:3" x14ac:dyDescent="0.3">
      <c r="C1821" s="16"/>
    </row>
    <row r="1822" spans="3:3" x14ac:dyDescent="0.3">
      <c r="C1822" s="16"/>
    </row>
    <row r="1823" spans="3:3" x14ac:dyDescent="0.3">
      <c r="C1823" s="16"/>
    </row>
    <row r="1824" spans="3:3" x14ac:dyDescent="0.3">
      <c r="C1824" s="16"/>
    </row>
    <row r="1825" spans="3:3" x14ac:dyDescent="0.3">
      <c r="C1825" s="16"/>
    </row>
    <row r="1826" spans="3:3" x14ac:dyDescent="0.3">
      <c r="C1826" s="16"/>
    </row>
    <row r="1827" spans="3:3" x14ac:dyDescent="0.3">
      <c r="C1827" s="16"/>
    </row>
    <row r="1828" spans="3:3" x14ac:dyDescent="0.3">
      <c r="C1828" s="16"/>
    </row>
    <row r="1829" spans="3:3" x14ac:dyDescent="0.3">
      <c r="C1829" s="16"/>
    </row>
    <row r="1830" spans="3:3" x14ac:dyDescent="0.3">
      <c r="C1830" s="16"/>
    </row>
    <row r="1831" spans="3:3" x14ac:dyDescent="0.3">
      <c r="C1831" s="16"/>
    </row>
    <row r="1832" spans="3:3" x14ac:dyDescent="0.3">
      <c r="C1832" s="16"/>
    </row>
    <row r="1833" spans="3:3" x14ac:dyDescent="0.3">
      <c r="C1833" s="16"/>
    </row>
    <row r="1834" spans="3:3" x14ac:dyDescent="0.3">
      <c r="C1834" s="16"/>
    </row>
    <row r="1835" spans="3:3" x14ac:dyDescent="0.3">
      <c r="C1835" s="16"/>
    </row>
    <row r="1836" spans="3:3" x14ac:dyDescent="0.3">
      <c r="C1836" s="16"/>
    </row>
    <row r="1837" spans="3:3" x14ac:dyDescent="0.3">
      <c r="C1837" s="16"/>
    </row>
    <row r="1838" spans="3:3" x14ac:dyDescent="0.3">
      <c r="C1838" s="16"/>
    </row>
    <row r="1839" spans="3:3" x14ac:dyDescent="0.3">
      <c r="C1839" s="16"/>
    </row>
    <row r="1840" spans="3:3" x14ac:dyDescent="0.3">
      <c r="C1840" s="16"/>
    </row>
    <row r="1841" spans="3:3" x14ac:dyDescent="0.3">
      <c r="C1841" s="16"/>
    </row>
    <row r="1842" spans="3:3" x14ac:dyDescent="0.3">
      <c r="C1842" s="16"/>
    </row>
    <row r="1843" spans="3:3" x14ac:dyDescent="0.3">
      <c r="C1843" s="16"/>
    </row>
    <row r="1844" spans="3:3" x14ac:dyDescent="0.3">
      <c r="C1844" s="16"/>
    </row>
    <row r="1845" spans="3:3" x14ac:dyDescent="0.3">
      <c r="C1845" s="16"/>
    </row>
    <row r="1846" spans="3:3" x14ac:dyDescent="0.3">
      <c r="C1846" s="16"/>
    </row>
    <row r="1847" spans="3:3" x14ac:dyDescent="0.3">
      <c r="C1847" s="16"/>
    </row>
    <row r="1848" spans="3:3" x14ac:dyDescent="0.3">
      <c r="C1848" s="16"/>
    </row>
    <row r="1849" spans="3:3" x14ac:dyDescent="0.3">
      <c r="C1849" s="16"/>
    </row>
    <row r="1850" spans="3:3" x14ac:dyDescent="0.3">
      <c r="C1850" s="16"/>
    </row>
    <row r="1851" spans="3:3" x14ac:dyDescent="0.3">
      <c r="C1851" s="16"/>
    </row>
    <row r="1852" spans="3:3" x14ac:dyDescent="0.3">
      <c r="C1852" s="16"/>
    </row>
    <row r="1853" spans="3:3" x14ac:dyDescent="0.3">
      <c r="C1853" s="16"/>
    </row>
    <row r="1854" spans="3:3" x14ac:dyDescent="0.3">
      <c r="C1854" s="16"/>
    </row>
    <row r="1855" spans="3:3" x14ac:dyDescent="0.3">
      <c r="C1855" s="16"/>
    </row>
    <row r="1856" spans="3:3" x14ac:dyDescent="0.3">
      <c r="C1856" s="16"/>
    </row>
    <row r="1857" spans="3:3" x14ac:dyDescent="0.3">
      <c r="C1857" s="16"/>
    </row>
    <row r="1858" spans="3:3" x14ac:dyDescent="0.3">
      <c r="C1858" s="16"/>
    </row>
    <row r="1859" spans="3:3" x14ac:dyDescent="0.3">
      <c r="C1859" s="16"/>
    </row>
    <row r="1860" spans="3:3" x14ac:dyDescent="0.3">
      <c r="C1860" s="16"/>
    </row>
    <row r="1861" spans="3:3" x14ac:dyDescent="0.3">
      <c r="C1861" s="16"/>
    </row>
    <row r="1862" spans="3:3" x14ac:dyDescent="0.3">
      <c r="C1862" s="16"/>
    </row>
    <row r="1863" spans="3:3" x14ac:dyDescent="0.3">
      <c r="C1863" s="16"/>
    </row>
    <row r="1864" spans="3:3" x14ac:dyDescent="0.3">
      <c r="C1864" s="16"/>
    </row>
    <row r="1865" spans="3:3" x14ac:dyDescent="0.3">
      <c r="C1865" s="16"/>
    </row>
    <row r="1866" spans="3:3" x14ac:dyDescent="0.3">
      <c r="C1866" s="16"/>
    </row>
    <row r="1867" spans="3:3" x14ac:dyDescent="0.3">
      <c r="C1867" s="16"/>
    </row>
    <row r="1868" spans="3:3" x14ac:dyDescent="0.3">
      <c r="C1868" s="16"/>
    </row>
    <row r="1869" spans="3:3" x14ac:dyDescent="0.3">
      <c r="C1869" s="16"/>
    </row>
    <row r="1870" spans="3:3" x14ac:dyDescent="0.3">
      <c r="C1870" s="16"/>
    </row>
    <row r="1871" spans="3:3" x14ac:dyDescent="0.3">
      <c r="C1871" s="16"/>
    </row>
    <row r="1872" spans="3:3" x14ac:dyDescent="0.3">
      <c r="C1872" s="16"/>
    </row>
    <row r="1873" spans="3:3" x14ac:dyDescent="0.3">
      <c r="C1873" s="16"/>
    </row>
    <row r="1874" spans="3:3" x14ac:dyDescent="0.3">
      <c r="C1874" s="16"/>
    </row>
    <row r="1875" spans="3:3" x14ac:dyDescent="0.3">
      <c r="C1875" s="16"/>
    </row>
    <row r="1876" spans="3:3" x14ac:dyDescent="0.3">
      <c r="C1876" s="16"/>
    </row>
    <row r="1877" spans="3:3" x14ac:dyDescent="0.3">
      <c r="C1877" s="16"/>
    </row>
    <row r="1878" spans="3:3" x14ac:dyDescent="0.3">
      <c r="C1878" s="16"/>
    </row>
    <row r="1879" spans="3:3" x14ac:dyDescent="0.3">
      <c r="C1879" s="16"/>
    </row>
    <row r="1880" spans="3:3" x14ac:dyDescent="0.3">
      <c r="C1880" s="16"/>
    </row>
    <row r="1881" spans="3:3" x14ac:dyDescent="0.3">
      <c r="C1881" s="16"/>
    </row>
    <row r="1882" spans="3:3" x14ac:dyDescent="0.3">
      <c r="C1882" s="16"/>
    </row>
    <row r="1883" spans="3:3" x14ac:dyDescent="0.3">
      <c r="C1883" s="16"/>
    </row>
    <row r="1884" spans="3:3" x14ac:dyDescent="0.3">
      <c r="C1884" s="16"/>
    </row>
    <row r="1885" spans="3:3" x14ac:dyDescent="0.3">
      <c r="C1885" s="16"/>
    </row>
    <row r="1886" spans="3:3" x14ac:dyDescent="0.3">
      <c r="C1886" s="16"/>
    </row>
    <row r="1887" spans="3:3" x14ac:dyDescent="0.3">
      <c r="C1887" s="16"/>
    </row>
    <row r="1888" spans="3:3" x14ac:dyDescent="0.3">
      <c r="C1888" s="16"/>
    </row>
    <row r="1889" spans="3:3" x14ac:dyDescent="0.3">
      <c r="C1889" s="16"/>
    </row>
    <row r="1890" spans="3:3" x14ac:dyDescent="0.3">
      <c r="C1890" s="16"/>
    </row>
    <row r="1891" spans="3:3" x14ac:dyDescent="0.3">
      <c r="C1891" s="16"/>
    </row>
    <row r="1892" spans="3:3" x14ac:dyDescent="0.3">
      <c r="C1892" s="16"/>
    </row>
    <row r="1893" spans="3:3" x14ac:dyDescent="0.3">
      <c r="C1893" s="16"/>
    </row>
    <row r="1894" spans="3:3" x14ac:dyDescent="0.3">
      <c r="C1894" s="16"/>
    </row>
    <row r="1895" spans="3:3" x14ac:dyDescent="0.3">
      <c r="C1895" s="16"/>
    </row>
    <row r="1896" spans="3:3" x14ac:dyDescent="0.3">
      <c r="C1896" s="16"/>
    </row>
    <row r="1897" spans="3:3" x14ac:dyDescent="0.3">
      <c r="C1897" s="16"/>
    </row>
    <row r="1898" spans="3:3" x14ac:dyDescent="0.3">
      <c r="C1898" s="16"/>
    </row>
    <row r="1899" spans="3:3" x14ac:dyDescent="0.3">
      <c r="C1899" s="16"/>
    </row>
    <row r="1900" spans="3:3" x14ac:dyDescent="0.3">
      <c r="C1900" s="16"/>
    </row>
    <row r="1901" spans="3:3" x14ac:dyDescent="0.3">
      <c r="C1901" s="16"/>
    </row>
    <row r="1902" spans="3:3" x14ac:dyDescent="0.3">
      <c r="C1902" s="16"/>
    </row>
    <row r="1903" spans="3:3" x14ac:dyDescent="0.3">
      <c r="C1903" s="16"/>
    </row>
    <row r="1904" spans="3:3" x14ac:dyDescent="0.3">
      <c r="C1904" s="16"/>
    </row>
    <row r="1905" spans="3:3" x14ac:dyDescent="0.3">
      <c r="C1905" s="16"/>
    </row>
    <row r="1906" spans="3:3" x14ac:dyDescent="0.3">
      <c r="C1906" s="16"/>
    </row>
    <row r="1907" spans="3:3" x14ac:dyDescent="0.3">
      <c r="C1907" s="16"/>
    </row>
    <row r="1908" spans="3:3" x14ac:dyDescent="0.3">
      <c r="C1908" s="16"/>
    </row>
    <row r="1909" spans="3:3" x14ac:dyDescent="0.3">
      <c r="C1909" s="16"/>
    </row>
    <row r="1910" spans="3:3" x14ac:dyDescent="0.3">
      <c r="C1910" s="16"/>
    </row>
    <row r="1911" spans="3:3" x14ac:dyDescent="0.3">
      <c r="C1911" s="16"/>
    </row>
    <row r="1912" spans="3:3" x14ac:dyDescent="0.3">
      <c r="C1912" s="16"/>
    </row>
    <row r="1913" spans="3:3" x14ac:dyDescent="0.3">
      <c r="C1913" s="16"/>
    </row>
    <row r="1914" spans="3:3" x14ac:dyDescent="0.3">
      <c r="C1914" s="16"/>
    </row>
    <row r="1915" spans="3:3" x14ac:dyDescent="0.3">
      <c r="C1915" s="16"/>
    </row>
    <row r="1916" spans="3:3" x14ac:dyDescent="0.3">
      <c r="C1916" s="16"/>
    </row>
    <row r="1917" spans="3:3" x14ac:dyDescent="0.3">
      <c r="C1917" s="16"/>
    </row>
    <row r="1918" spans="3:3" x14ac:dyDescent="0.3">
      <c r="C1918" s="16"/>
    </row>
    <row r="1919" spans="3:3" x14ac:dyDescent="0.3">
      <c r="C1919" s="16"/>
    </row>
    <row r="1920" spans="3:3" x14ac:dyDescent="0.3">
      <c r="C1920" s="16"/>
    </row>
    <row r="1921" spans="3:3" x14ac:dyDescent="0.3">
      <c r="C1921" s="16"/>
    </row>
    <row r="1922" spans="3:3" x14ac:dyDescent="0.3">
      <c r="C1922" s="16"/>
    </row>
    <row r="1923" spans="3:3" x14ac:dyDescent="0.3">
      <c r="C1923" s="16"/>
    </row>
    <row r="1924" spans="3:3" x14ac:dyDescent="0.3">
      <c r="C1924" s="16"/>
    </row>
    <row r="1925" spans="3:3" x14ac:dyDescent="0.3">
      <c r="C1925" s="16"/>
    </row>
    <row r="1926" spans="3:3" x14ac:dyDescent="0.3">
      <c r="C1926" s="16"/>
    </row>
    <row r="1927" spans="3:3" x14ac:dyDescent="0.3">
      <c r="C1927" s="16"/>
    </row>
    <row r="1928" spans="3:3" x14ac:dyDescent="0.3">
      <c r="C1928" s="16"/>
    </row>
    <row r="1929" spans="3:3" x14ac:dyDescent="0.3">
      <c r="C1929" s="16"/>
    </row>
    <row r="1930" spans="3:3" x14ac:dyDescent="0.3">
      <c r="C1930" s="16"/>
    </row>
    <row r="1931" spans="3:3" x14ac:dyDescent="0.3">
      <c r="C1931" s="16"/>
    </row>
    <row r="1932" spans="3:3" x14ac:dyDescent="0.3">
      <c r="C1932" s="16"/>
    </row>
    <row r="1933" spans="3:3" x14ac:dyDescent="0.3">
      <c r="C1933" s="16"/>
    </row>
    <row r="1934" spans="3:3" x14ac:dyDescent="0.3">
      <c r="C1934" s="16"/>
    </row>
    <row r="1935" spans="3:3" x14ac:dyDescent="0.3">
      <c r="C1935" s="16"/>
    </row>
    <row r="1936" spans="3:3" x14ac:dyDescent="0.3">
      <c r="C1936" s="16"/>
    </row>
    <row r="1937" spans="3:3" x14ac:dyDescent="0.3">
      <c r="C1937" s="16"/>
    </row>
    <row r="1938" spans="3:3" x14ac:dyDescent="0.3">
      <c r="C1938" s="16"/>
    </row>
    <row r="1939" spans="3:3" x14ac:dyDescent="0.3">
      <c r="C1939" s="16"/>
    </row>
    <row r="1940" spans="3:3" x14ac:dyDescent="0.3">
      <c r="C1940" s="16"/>
    </row>
    <row r="1941" spans="3:3" x14ac:dyDescent="0.3">
      <c r="C1941" s="16"/>
    </row>
    <row r="1942" spans="3:3" x14ac:dyDescent="0.3">
      <c r="C1942" s="16"/>
    </row>
    <row r="1943" spans="3:3" x14ac:dyDescent="0.3">
      <c r="C1943" s="16"/>
    </row>
    <row r="1944" spans="3:3" x14ac:dyDescent="0.3">
      <c r="C1944" s="16"/>
    </row>
    <row r="1945" spans="3:3" x14ac:dyDescent="0.3">
      <c r="C1945" s="16"/>
    </row>
    <row r="1946" spans="3:3" x14ac:dyDescent="0.3">
      <c r="C1946" s="16"/>
    </row>
    <row r="1947" spans="3:3" x14ac:dyDescent="0.3">
      <c r="C1947" s="16"/>
    </row>
    <row r="1948" spans="3:3" x14ac:dyDescent="0.3">
      <c r="C1948" s="16"/>
    </row>
    <row r="1949" spans="3:3" x14ac:dyDescent="0.3">
      <c r="C1949" s="16"/>
    </row>
    <row r="1950" spans="3:3" x14ac:dyDescent="0.3">
      <c r="C1950" s="16"/>
    </row>
    <row r="1951" spans="3:3" x14ac:dyDescent="0.3">
      <c r="C1951" s="16"/>
    </row>
    <row r="1952" spans="3:3" x14ac:dyDescent="0.3">
      <c r="C1952" s="16"/>
    </row>
    <row r="1953" spans="3:3" x14ac:dyDescent="0.3">
      <c r="C1953" s="16"/>
    </row>
    <row r="1954" spans="3:3" x14ac:dyDescent="0.3">
      <c r="C1954" s="16"/>
    </row>
    <row r="1955" spans="3:3" x14ac:dyDescent="0.3">
      <c r="C1955" s="16"/>
    </row>
    <row r="1956" spans="3:3" x14ac:dyDescent="0.3">
      <c r="C1956" s="16"/>
    </row>
    <row r="1957" spans="3:3" x14ac:dyDescent="0.3">
      <c r="C1957" s="16"/>
    </row>
    <row r="1958" spans="3:3" x14ac:dyDescent="0.3">
      <c r="C1958" s="16"/>
    </row>
    <row r="1959" spans="3:3" x14ac:dyDescent="0.3">
      <c r="C1959" s="16"/>
    </row>
    <row r="1960" spans="3:3" x14ac:dyDescent="0.3">
      <c r="C1960" s="16"/>
    </row>
    <row r="1961" spans="3:3" x14ac:dyDescent="0.3">
      <c r="C1961" s="16"/>
    </row>
    <row r="1962" spans="3:3" x14ac:dyDescent="0.3">
      <c r="C1962" s="16"/>
    </row>
    <row r="1963" spans="3:3" x14ac:dyDescent="0.3">
      <c r="C1963" s="16"/>
    </row>
    <row r="1964" spans="3:3" x14ac:dyDescent="0.3">
      <c r="C1964" s="16"/>
    </row>
    <row r="1965" spans="3:3" x14ac:dyDescent="0.3">
      <c r="C1965" s="16"/>
    </row>
    <row r="1966" spans="3:3" x14ac:dyDescent="0.3">
      <c r="C1966" s="16"/>
    </row>
    <row r="1967" spans="3:3" x14ac:dyDescent="0.3">
      <c r="C1967" s="16"/>
    </row>
    <row r="1968" spans="3:3" x14ac:dyDescent="0.3">
      <c r="C1968" s="16"/>
    </row>
    <row r="1969" spans="3:3" x14ac:dyDescent="0.3">
      <c r="C1969" s="16"/>
    </row>
    <row r="1970" spans="3:3" x14ac:dyDescent="0.3">
      <c r="C1970" s="16"/>
    </row>
    <row r="1971" spans="3:3" x14ac:dyDescent="0.3">
      <c r="C1971" s="16"/>
    </row>
    <row r="1972" spans="3:3" x14ac:dyDescent="0.3">
      <c r="C1972" s="16"/>
    </row>
    <row r="1973" spans="3:3" x14ac:dyDescent="0.3">
      <c r="C1973" s="16"/>
    </row>
    <row r="1974" spans="3:3" x14ac:dyDescent="0.3">
      <c r="C1974" s="16"/>
    </row>
    <row r="1975" spans="3:3" x14ac:dyDescent="0.3">
      <c r="C1975" s="16"/>
    </row>
    <row r="1976" spans="3:3" x14ac:dyDescent="0.3">
      <c r="C1976" s="16"/>
    </row>
    <row r="1977" spans="3:3" x14ac:dyDescent="0.3">
      <c r="C1977" s="16"/>
    </row>
    <row r="1978" spans="3:3" x14ac:dyDescent="0.3">
      <c r="C1978" s="16"/>
    </row>
    <row r="1979" spans="3:3" x14ac:dyDescent="0.3">
      <c r="C1979" s="16"/>
    </row>
    <row r="1980" spans="3:3" x14ac:dyDescent="0.3">
      <c r="C1980" s="16"/>
    </row>
    <row r="1981" spans="3:3" x14ac:dyDescent="0.3">
      <c r="C1981" s="16"/>
    </row>
    <row r="1982" spans="3:3" x14ac:dyDescent="0.3">
      <c r="C1982" s="16"/>
    </row>
    <row r="1983" spans="3:3" x14ac:dyDescent="0.3">
      <c r="C1983" s="16"/>
    </row>
    <row r="1984" spans="3:3" x14ac:dyDescent="0.3">
      <c r="C1984" s="16"/>
    </row>
    <row r="1985" spans="3:3" x14ac:dyDescent="0.3">
      <c r="C1985" s="16"/>
    </row>
    <row r="1986" spans="3:3" x14ac:dyDescent="0.3">
      <c r="C1986" s="16"/>
    </row>
    <row r="1987" spans="3:3" x14ac:dyDescent="0.3">
      <c r="C1987" s="16"/>
    </row>
    <row r="1988" spans="3:3" x14ac:dyDescent="0.3">
      <c r="C1988" s="16"/>
    </row>
    <row r="1989" spans="3:3" x14ac:dyDescent="0.3">
      <c r="C1989" s="16"/>
    </row>
    <row r="1990" spans="3:3" x14ac:dyDescent="0.3">
      <c r="C1990" s="16"/>
    </row>
    <row r="1991" spans="3:3" x14ac:dyDescent="0.3">
      <c r="C1991" s="16"/>
    </row>
    <row r="1992" spans="3:3" x14ac:dyDescent="0.3">
      <c r="C1992" s="16"/>
    </row>
    <row r="1993" spans="3:3" x14ac:dyDescent="0.3">
      <c r="C1993" s="16"/>
    </row>
    <row r="1994" spans="3:3" x14ac:dyDescent="0.3">
      <c r="C1994" s="16"/>
    </row>
    <row r="1995" spans="3:3" x14ac:dyDescent="0.3">
      <c r="C1995" s="16"/>
    </row>
    <row r="1996" spans="3:3" x14ac:dyDescent="0.3">
      <c r="C1996" s="16"/>
    </row>
    <row r="1997" spans="3:3" x14ac:dyDescent="0.3">
      <c r="C1997" s="16"/>
    </row>
    <row r="1998" spans="3:3" x14ac:dyDescent="0.3">
      <c r="C1998" s="16"/>
    </row>
    <row r="1999" spans="3:3" x14ac:dyDescent="0.3">
      <c r="C1999" s="16"/>
    </row>
    <row r="2000" spans="3:3" x14ac:dyDescent="0.3">
      <c r="C2000" s="16"/>
    </row>
    <row r="2001" spans="3:3" x14ac:dyDescent="0.3">
      <c r="C2001" s="16"/>
    </row>
    <row r="2002" spans="3:3" x14ac:dyDescent="0.3">
      <c r="C2002" s="16"/>
    </row>
    <row r="2003" spans="3:3" x14ac:dyDescent="0.3">
      <c r="C2003" s="16"/>
    </row>
    <row r="2004" spans="3:3" x14ac:dyDescent="0.3">
      <c r="C2004" s="16"/>
    </row>
    <row r="2005" spans="3:3" x14ac:dyDescent="0.3">
      <c r="C2005" s="16"/>
    </row>
    <row r="2006" spans="3:3" x14ac:dyDescent="0.3">
      <c r="C2006" s="16"/>
    </row>
    <row r="2007" spans="3:3" x14ac:dyDescent="0.3">
      <c r="C2007" s="16"/>
    </row>
    <row r="2008" spans="3:3" x14ac:dyDescent="0.3">
      <c r="C2008" s="16"/>
    </row>
    <row r="2009" spans="3:3" x14ac:dyDescent="0.3">
      <c r="C2009" s="16"/>
    </row>
    <row r="2010" spans="3:3" x14ac:dyDescent="0.3">
      <c r="C2010" s="16"/>
    </row>
    <row r="2011" spans="3:3" x14ac:dyDescent="0.3">
      <c r="C2011" s="16"/>
    </row>
    <row r="2012" spans="3:3" x14ac:dyDescent="0.3">
      <c r="C2012" s="16"/>
    </row>
    <row r="2013" spans="3:3" x14ac:dyDescent="0.3">
      <c r="C2013" s="16"/>
    </row>
    <row r="2014" spans="3:3" x14ac:dyDescent="0.3">
      <c r="C2014" s="16"/>
    </row>
    <row r="2015" spans="3:3" x14ac:dyDescent="0.3">
      <c r="C2015" s="16"/>
    </row>
    <row r="2016" spans="3:3" x14ac:dyDescent="0.3">
      <c r="C2016" s="16"/>
    </row>
    <row r="2017" spans="3:3" x14ac:dyDescent="0.3">
      <c r="C2017" s="16"/>
    </row>
    <row r="2018" spans="3:3" x14ac:dyDescent="0.3">
      <c r="C2018" s="16"/>
    </row>
    <row r="2019" spans="3:3" x14ac:dyDescent="0.3">
      <c r="C2019" s="16"/>
    </row>
    <row r="2020" spans="3:3" x14ac:dyDescent="0.3">
      <c r="C2020" s="16"/>
    </row>
    <row r="2021" spans="3:3" x14ac:dyDescent="0.3">
      <c r="C2021" s="16"/>
    </row>
    <row r="2022" spans="3:3" x14ac:dyDescent="0.3">
      <c r="C2022" s="16"/>
    </row>
    <row r="2023" spans="3:3" x14ac:dyDescent="0.3">
      <c r="C2023" s="16"/>
    </row>
    <row r="2024" spans="3:3" x14ac:dyDescent="0.3">
      <c r="C2024" s="16"/>
    </row>
    <row r="2025" spans="3:3" x14ac:dyDescent="0.3">
      <c r="C2025" s="16"/>
    </row>
    <row r="2026" spans="3:3" x14ac:dyDescent="0.3">
      <c r="C2026" s="16"/>
    </row>
    <row r="2027" spans="3:3" x14ac:dyDescent="0.3">
      <c r="C2027" s="16"/>
    </row>
    <row r="2028" spans="3:3" x14ac:dyDescent="0.3">
      <c r="C2028" s="16"/>
    </row>
    <row r="2029" spans="3:3" x14ac:dyDescent="0.3">
      <c r="C2029" s="16"/>
    </row>
    <row r="2030" spans="3:3" x14ac:dyDescent="0.3">
      <c r="C2030" s="16"/>
    </row>
    <row r="2031" spans="3:3" x14ac:dyDescent="0.3">
      <c r="C2031" s="16"/>
    </row>
    <row r="2032" spans="3:3" x14ac:dyDescent="0.3">
      <c r="C2032" s="16"/>
    </row>
    <row r="2033" spans="3:3" x14ac:dyDescent="0.3">
      <c r="C2033" s="16"/>
    </row>
    <row r="2034" spans="3:3" x14ac:dyDescent="0.3">
      <c r="C2034" s="16"/>
    </row>
    <row r="2035" spans="3:3" x14ac:dyDescent="0.3">
      <c r="C2035" s="16"/>
    </row>
    <row r="2036" spans="3:3" x14ac:dyDescent="0.3">
      <c r="C2036" s="16"/>
    </row>
    <row r="2037" spans="3:3" x14ac:dyDescent="0.3">
      <c r="C2037" s="16"/>
    </row>
    <row r="2038" spans="3:3" x14ac:dyDescent="0.3">
      <c r="C2038" s="16"/>
    </row>
    <row r="2039" spans="3:3" x14ac:dyDescent="0.3">
      <c r="C2039" s="16"/>
    </row>
    <row r="2040" spans="3:3" x14ac:dyDescent="0.3">
      <c r="C2040" s="16"/>
    </row>
    <row r="2041" spans="3:3" x14ac:dyDescent="0.3">
      <c r="C2041" s="16"/>
    </row>
    <row r="2042" spans="3:3" x14ac:dyDescent="0.3">
      <c r="C2042" s="16"/>
    </row>
    <row r="2043" spans="3:3" x14ac:dyDescent="0.3">
      <c r="C2043" s="16"/>
    </row>
    <row r="2044" spans="3:3" x14ac:dyDescent="0.3">
      <c r="C2044" s="16"/>
    </row>
    <row r="2045" spans="3:3" x14ac:dyDescent="0.3">
      <c r="C2045" s="16"/>
    </row>
    <row r="2046" spans="3:3" x14ac:dyDescent="0.3">
      <c r="C2046" s="16"/>
    </row>
    <row r="2047" spans="3:3" x14ac:dyDescent="0.3">
      <c r="C2047" s="16"/>
    </row>
    <row r="2048" spans="3:3" x14ac:dyDescent="0.3">
      <c r="C2048" s="16"/>
    </row>
    <row r="2049" spans="3:3" x14ac:dyDescent="0.3">
      <c r="C2049" s="16"/>
    </row>
    <row r="2050" spans="3:3" x14ac:dyDescent="0.3">
      <c r="C2050" s="16"/>
    </row>
    <row r="2051" spans="3:3" x14ac:dyDescent="0.3">
      <c r="C2051" s="16"/>
    </row>
    <row r="2052" spans="3:3" x14ac:dyDescent="0.3">
      <c r="C2052" s="16"/>
    </row>
    <row r="2053" spans="3:3" x14ac:dyDescent="0.3">
      <c r="C2053" s="16"/>
    </row>
    <row r="2054" spans="3:3" x14ac:dyDescent="0.3">
      <c r="C2054" s="16"/>
    </row>
    <row r="2055" spans="3:3" x14ac:dyDescent="0.3">
      <c r="C2055" s="16"/>
    </row>
    <row r="2056" spans="3:3" x14ac:dyDescent="0.3">
      <c r="C2056" s="16"/>
    </row>
    <row r="2057" spans="3:3" x14ac:dyDescent="0.3">
      <c r="C2057" s="16"/>
    </row>
    <row r="2058" spans="3:3" x14ac:dyDescent="0.3">
      <c r="C2058" s="16"/>
    </row>
    <row r="2059" spans="3:3" x14ac:dyDescent="0.3">
      <c r="C2059" s="16"/>
    </row>
    <row r="2060" spans="3:3" x14ac:dyDescent="0.3">
      <c r="C2060" s="16"/>
    </row>
    <row r="2061" spans="3:3" x14ac:dyDescent="0.3">
      <c r="C2061" s="16"/>
    </row>
    <row r="2062" spans="3:3" x14ac:dyDescent="0.3">
      <c r="C2062" s="16"/>
    </row>
    <row r="2063" spans="3:3" x14ac:dyDescent="0.3">
      <c r="C2063" s="16"/>
    </row>
    <row r="2064" spans="3:3" x14ac:dyDescent="0.3">
      <c r="C2064" s="16"/>
    </row>
    <row r="2065" spans="3:3" x14ac:dyDescent="0.3">
      <c r="C2065" s="16"/>
    </row>
    <row r="2066" spans="3:3" x14ac:dyDescent="0.3">
      <c r="C2066" s="16"/>
    </row>
    <row r="2067" spans="3:3" x14ac:dyDescent="0.3">
      <c r="C2067" s="16"/>
    </row>
    <row r="2068" spans="3:3" x14ac:dyDescent="0.3">
      <c r="C2068" s="16"/>
    </row>
    <row r="2069" spans="3:3" x14ac:dyDescent="0.3">
      <c r="C2069" s="16"/>
    </row>
    <row r="2070" spans="3:3" x14ac:dyDescent="0.3">
      <c r="C2070" s="16"/>
    </row>
    <row r="2071" spans="3:3" x14ac:dyDescent="0.3">
      <c r="C2071" s="16"/>
    </row>
    <row r="2072" spans="3:3" x14ac:dyDescent="0.3">
      <c r="C2072" s="16"/>
    </row>
    <row r="2073" spans="3:3" x14ac:dyDescent="0.3">
      <c r="C2073" s="16"/>
    </row>
    <row r="2074" spans="3:3" x14ac:dyDescent="0.3">
      <c r="C2074" s="16"/>
    </row>
    <row r="2075" spans="3:3" x14ac:dyDescent="0.3">
      <c r="C2075" s="16"/>
    </row>
    <row r="2076" spans="3:3" x14ac:dyDescent="0.3">
      <c r="C2076" s="16"/>
    </row>
    <row r="2077" spans="3:3" x14ac:dyDescent="0.3">
      <c r="C2077" s="16"/>
    </row>
    <row r="2078" spans="3:3" x14ac:dyDescent="0.3">
      <c r="C2078" s="16"/>
    </row>
    <row r="2079" spans="3:3" x14ac:dyDescent="0.3">
      <c r="C2079" s="16"/>
    </row>
    <row r="2080" spans="3:3" x14ac:dyDescent="0.3">
      <c r="C2080" s="16"/>
    </row>
    <row r="2081" spans="3:3" x14ac:dyDescent="0.3">
      <c r="C2081" s="16"/>
    </row>
    <row r="2082" spans="3:3" x14ac:dyDescent="0.3">
      <c r="C2082" s="16"/>
    </row>
    <row r="2083" spans="3:3" x14ac:dyDescent="0.3">
      <c r="C2083" s="16"/>
    </row>
    <row r="2084" spans="3:3" x14ac:dyDescent="0.3">
      <c r="C2084" s="16"/>
    </row>
    <row r="2085" spans="3:3" x14ac:dyDescent="0.3">
      <c r="C2085" s="16"/>
    </row>
    <row r="2086" spans="3:3" x14ac:dyDescent="0.3">
      <c r="C2086" s="16"/>
    </row>
    <row r="2087" spans="3:3" x14ac:dyDescent="0.3">
      <c r="C2087" s="16"/>
    </row>
    <row r="2088" spans="3:3" x14ac:dyDescent="0.3">
      <c r="C2088" s="16"/>
    </row>
    <row r="2089" spans="3:3" x14ac:dyDescent="0.3">
      <c r="C2089" s="16"/>
    </row>
    <row r="2090" spans="3:3" x14ac:dyDescent="0.3">
      <c r="C2090" s="16"/>
    </row>
    <row r="2091" spans="3:3" x14ac:dyDescent="0.3">
      <c r="C2091" s="16"/>
    </row>
    <row r="2092" spans="3:3" x14ac:dyDescent="0.3">
      <c r="C2092" s="16"/>
    </row>
    <row r="2093" spans="3:3" x14ac:dyDescent="0.3">
      <c r="C2093" s="16"/>
    </row>
    <row r="2094" spans="3:3" x14ac:dyDescent="0.3">
      <c r="C2094" s="16"/>
    </row>
    <row r="2095" spans="3:3" x14ac:dyDescent="0.3">
      <c r="C2095" s="16"/>
    </row>
    <row r="2096" spans="3:3" x14ac:dyDescent="0.3">
      <c r="C2096" s="16"/>
    </row>
    <row r="2097" spans="3:3" x14ac:dyDescent="0.3">
      <c r="C2097" s="16"/>
    </row>
    <row r="2098" spans="3:3" x14ac:dyDescent="0.3">
      <c r="C2098" s="16"/>
    </row>
    <row r="2099" spans="3:3" x14ac:dyDescent="0.3">
      <c r="C2099" s="16"/>
    </row>
    <row r="2100" spans="3:3" x14ac:dyDescent="0.3">
      <c r="C2100" s="16"/>
    </row>
    <row r="2101" spans="3:3" x14ac:dyDescent="0.3">
      <c r="C2101" s="16"/>
    </row>
    <row r="2102" spans="3:3" x14ac:dyDescent="0.3">
      <c r="C2102" s="16"/>
    </row>
    <row r="2103" spans="3:3" x14ac:dyDescent="0.3">
      <c r="C2103" s="16"/>
    </row>
    <row r="2104" spans="3:3" x14ac:dyDescent="0.3">
      <c r="C2104" s="16"/>
    </row>
    <row r="2105" spans="3:3" x14ac:dyDescent="0.3">
      <c r="C2105" s="16"/>
    </row>
    <row r="2106" spans="3:3" x14ac:dyDescent="0.3">
      <c r="C2106" s="16"/>
    </row>
    <row r="2107" spans="3:3" x14ac:dyDescent="0.3">
      <c r="C2107" s="16"/>
    </row>
    <row r="2108" spans="3:3" x14ac:dyDescent="0.3">
      <c r="C2108" s="16"/>
    </row>
    <row r="2109" spans="3:3" x14ac:dyDescent="0.3">
      <c r="C2109" s="16"/>
    </row>
    <row r="2110" spans="3:3" x14ac:dyDescent="0.3">
      <c r="C2110" s="16"/>
    </row>
    <row r="2111" spans="3:3" x14ac:dyDescent="0.3">
      <c r="C2111" s="16"/>
    </row>
    <row r="2112" spans="3:3" x14ac:dyDescent="0.3">
      <c r="C2112" s="16"/>
    </row>
    <row r="2113" spans="3:3" x14ac:dyDescent="0.3">
      <c r="C2113" s="16"/>
    </row>
    <row r="2114" spans="3:3" x14ac:dyDescent="0.3">
      <c r="C2114" s="16"/>
    </row>
    <row r="2115" spans="3:3" x14ac:dyDescent="0.3">
      <c r="C2115" s="16"/>
    </row>
    <row r="2116" spans="3:3" x14ac:dyDescent="0.3">
      <c r="C2116" s="16"/>
    </row>
    <row r="2117" spans="3:3" x14ac:dyDescent="0.3">
      <c r="C2117" s="16"/>
    </row>
    <row r="2118" spans="3:3" x14ac:dyDescent="0.3">
      <c r="C2118" s="16"/>
    </row>
    <row r="2119" spans="3:3" x14ac:dyDescent="0.3">
      <c r="C2119" s="16"/>
    </row>
    <row r="2120" spans="3:3" x14ac:dyDescent="0.3">
      <c r="C2120" s="16"/>
    </row>
    <row r="2121" spans="3:3" x14ac:dyDescent="0.3">
      <c r="C2121" s="16"/>
    </row>
    <row r="2122" spans="3:3" x14ac:dyDescent="0.3">
      <c r="C2122" s="16"/>
    </row>
    <row r="2123" spans="3:3" x14ac:dyDescent="0.3">
      <c r="C2123" s="16"/>
    </row>
    <row r="2124" spans="3:3" x14ac:dyDescent="0.3">
      <c r="C2124" s="16"/>
    </row>
    <row r="2125" spans="3:3" x14ac:dyDescent="0.3">
      <c r="C2125" s="16"/>
    </row>
    <row r="2126" spans="3:3" x14ac:dyDescent="0.3">
      <c r="C2126" s="16"/>
    </row>
    <row r="2127" spans="3:3" x14ac:dyDescent="0.3">
      <c r="C2127" s="16"/>
    </row>
    <row r="2128" spans="3:3" x14ac:dyDescent="0.3">
      <c r="C2128" s="16"/>
    </row>
    <row r="2129" spans="3:3" x14ac:dyDescent="0.3">
      <c r="C2129" s="16"/>
    </row>
    <row r="2130" spans="3:3" x14ac:dyDescent="0.3">
      <c r="C2130" s="16"/>
    </row>
    <row r="2131" spans="3:3" x14ac:dyDescent="0.3">
      <c r="C2131" s="16"/>
    </row>
    <row r="2132" spans="3:3" x14ac:dyDescent="0.3">
      <c r="C2132" s="16"/>
    </row>
    <row r="2133" spans="3:3" x14ac:dyDescent="0.3">
      <c r="C2133" s="16"/>
    </row>
    <row r="2134" spans="3:3" x14ac:dyDescent="0.3">
      <c r="C2134" s="16"/>
    </row>
    <row r="2135" spans="3:3" x14ac:dyDescent="0.3">
      <c r="C2135" s="16"/>
    </row>
    <row r="2136" spans="3:3" x14ac:dyDescent="0.3">
      <c r="C2136" s="16"/>
    </row>
    <row r="2137" spans="3:3" x14ac:dyDescent="0.3">
      <c r="C2137" s="16"/>
    </row>
    <row r="2138" spans="3:3" x14ac:dyDescent="0.3">
      <c r="C2138" s="16"/>
    </row>
    <row r="2139" spans="3:3" x14ac:dyDescent="0.3">
      <c r="C2139" s="16"/>
    </row>
    <row r="2140" spans="3:3" x14ac:dyDescent="0.3">
      <c r="C2140" s="16"/>
    </row>
    <row r="2141" spans="3:3" x14ac:dyDescent="0.3">
      <c r="C2141" s="16"/>
    </row>
    <row r="2142" spans="3:3" x14ac:dyDescent="0.3">
      <c r="C2142" s="16"/>
    </row>
    <row r="2143" spans="3:3" x14ac:dyDescent="0.3">
      <c r="C2143" s="16"/>
    </row>
    <row r="2144" spans="3:3" x14ac:dyDescent="0.3">
      <c r="C2144" s="16"/>
    </row>
    <row r="2145" spans="3:3" x14ac:dyDescent="0.3">
      <c r="C2145" s="16"/>
    </row>
    <row r="2146" spans="3:3" x14ac:dyDescent="0.3">
      <c r="C2146" s="16"/>
    </row>
    <row r="2147" spans="3:3" x14ac:dyDescent="0.3">
      <c r="C2147" s="16"/>
    </row>
    <row r="2148" spans="3:3" x14ac:dyDescent="0.3">
      <c r="C2148" s="16"/>
    </row>
    <row r="2149" spans="3:3" x14ac:dyDescent="0.3">
      <c r="C2149" s="16"/>
    </row>
    <row r="2150" spans="3:3" x14ac:dyDescent="0.3">
      <c r="C2150" s="16"/>
    </row>
    <row r="2151" spans="3:3" x14ac:dyDescent="0.3">
      <c r="C2151" s="16"/>
    </row>
    <row r="2152" spans="3:3" x14ac:dyDescent="0.3">
      <c r="C2152" s="16"/>
    </row>
    <row r="2153" spans="3:3" x14ac:dyDescent="0.3">
      <c r="C2153" s="16"/>
    </row>
    <row r="2154" spans="3:3" x14ac:dyDescent="0.3">
      <c r="C2154" s="16"/>
    </row>
    <row r="2155" spans="3:3" x14ac:dyDescent="0.3">
      <c r="C2155" s="16"/>
    </row>
    <row r="2156" spans="3:3" x14ac:dyDescent="0.3">
      <c r="C2156" s="16"/>
    </row>
    <row r="2157" spans="3:3" x14ac:dyDescent="0.3">
      <c r="C2157" s="16"/>
    </row>
    <row r="2158" spans="3:3" x14ac:dyDescent="0.3">
      <c r="C2158" s="16"/>
    </row>
    <row r="2159" spans="3:3" x14ac:dyDescent="0.3">
      <c r="C2159" s="16"/>
    </row>
    <row r="2160" spans="3:3" x14ac:dyDescent="0.3">
      <c r="C2160" s="16"/>
    </row>
    <row r="2161" spans="3:3" x14ac:dyDescent="0.3">
      <c r="C2161" s="16"/>
    </row>
    <row r="2162" spans="3:3" x14ac:dyDescent="0.3">
      <c r="C2162" s="16"/>
    </row>
    <row r="2163" spans="3:3" x14ac:dyDescent="0.3">
      <c r="C2163" s="16"/>
    </row>
    <row r="2164" spans="3:3" x14ac:dyDescent="0.3">
      <c r="C2164" s="16"/>
    </row>
    <row r="2165" spans="3:3" x14ac:dyDescent="0.3">
      <c r="C2165" s="16"/>
    </row>
    <row r="2166" spans="3:3" x14ac:dyDescent="0.3">
      <c r="C2166" s="16"/>
    </row>
    <row r="2167" spans="3:3" x14ac:dyDescent="0.3">
      <c r="C2167" s="16"/>
    </row>
    <row r="2168" spans="3:3" x14ac:dyDescent="0.3">
      <c r="C2168" s="16"/>
    </row>
    <row r="2169" spans="3:3" x14ac:dyDescent="0.3">
      <c r="C2169" s="16"/>
    </row>
    <row r="2170" spans="3:3" x14ac:dyDescent="0.3">
      <c r="C2170" s="16"/>
    </row>
    <row r="2171" spans="3:3" x14ac:dyDescent="0.3">
      <c r="C2171" s="16"/>
    </row>
    <row r="2172" spans="3:3" x14ac:dyDescent="0.3">
      <c r="C2172" s="16"/>
    </row>
    <row r="2173" spans="3:3" x14ac:dyDescent="0.3">
      <c r="C2173" s="16"/>
    </row>
    <row r="2174" spans="3:3" x14ac:dyDescent="0.3">
      <c r="C2174" s="16"/>
    </row>
    <row r="2175" spans="3:3" x14ac:dyDescent="0.3">
      <c r="C2175" s="16"/>
    </row>
    <row r="2176" spans="3:3" x14ac:dyDescent="0.3">
      <c r="C2176" s="16"/>
    </row>
    <row r="2177" spans="3:3" x14ac:dyDescent="0.3">
      <c r="C2177" s="16"/>
    </row>
    <row r="2178" spans="3:3" x14ac:dyDescent="0.3">
      <c r="C2178" s="16"/>
    </row>
    <row r="2179" spans="3:3" x14ac:dyDescent="0.3">
      <c r="C2179" s="16"/>
    </row>
    <row r="2180" spans="3:3" x14ac:dyDescent="0.3">
      <c r="C2180" s="16"/>
    </row>
    <row r="2181" spans="3:3" x14ac:dyDescent="0.3">
      <c r="C2181" s="16"/>
    </row>
    <row r="2182" spans="3:3" x14ac:dyDescent="0.3">
      <c r="C2182" s="16"/>
    </row>
    <row r="2183" spans="3:3" x14ac:dyDescent="0.3">
      <c r="C2183" s="16"/>
    </row>
    <row r="2184" spans="3:3" x14ac:dyDescent="0.3">
      <c r="C2184" s="16"/>
    </row>
    <row r="2185" spans="3:3" x14ac:dyDescent="0.3">
      <c r="C2185" s="16"/>
    </row>
    <row r="2186" spans="3:3" x14ac:dyDescent="0.3">
      <c r="C2186" s="16"/>
    </row>
    <row r="2187" spans="3:3" x14ac:dyDescent="0.3">
      <c r="C2187" s="16"/>
    </row>
    <row r="2188" spans="3:3" x14ac:dyDescent="0.3">
      <c r="C2188" s="16"/>
    </row>
    <row r="2189" spans="3:3" x14ac:dyDescent="0.3">
      <c r="C2189" s="16"/>
    </row>
    <row r="2190" spans="3:3" x14ac:dyDescent="0.3">
      <c r="C2190" s="16"/>
    </row>
    <row r="2191" spans="3:3" x14ac:dyDescent="0.3">
      <c r="C2191" s="16"/>
    </row>
    <row r="2192" spans="3:3" x14ac:dyDescent="0.3">
      <c r="C2192" s="16"/>
    </row>
    <row r="2193" spans="3:3" x14ac:dyDescent="0.3">
      <c r="C2193" s="16"/>
    </row>
    <row r="2194" spans="3:3" x14ac:dyDescent="0.3">
      <c r="C2194" s="16"/>
    </row>
    <row r="2195" spans="3:3" x14ac:dyDescent="0.3">
      <c r="C2195" s="16"/>
    </row>
    <row r="2196" spans="3:3" x14ac:dyDescent="0.3">
      <c r="C2196" s="16"/>
    </row>
    <row r="2197" spans="3:3" x14ac:dyDescent="0.3">
      <c r="C2197" s="16"/>
    </row>
    <row r="2198" spans="3:3" x14ac:dyDescent="0.3">
      <c r="C2198" s="16"/>
    </row>
    <row r="2199" spans="3:3" x14ac:dyDescent="0.3">
      <c r="C2199" s="16"/>
    </row>
    <row r="2200" spans="3:3" x14ac:dyDescent="0.3">
      <c r="C2200" s="16"/>
    </row>
    <row r="2201" spans="3:3" x14ac:dyDescent="0.3">
      <c r="C2201" s="16"/>
    </row>
    <row r="2202" spans="3:3" x14ac:dyDescent="0.3">
      <c r="C2202" s="16"/>
    </row>
    <row r="2203" spans="3:3" x14ac:dyDescent="0.3">
      <c r="C2203" s="16"/>
    </row>
    <row r="2204" spans="3:3" x14ac:dyDescent="0.3">
      <c r="C2204" s="16"/>
    </row>
    <row r="2205" spans="3:3" x14ac:dyDescent="0.3">
      <c r="C2205" s="16"/>
    </row>
    <row r="2206" spans="3:3" x14ac:dyDescent="0.3">
      <c r="C2206" s="16"/>
    </row>
    <row r="2207" spans="3:3" x14ac:dyDescent="0.3">
      <c r="C2207" s="16"/>
    </row>
    <row r="2208" spans="3:3" x14ac:dyDescent="0.3">
      <c r="C2208" s="16"/>
    </row>
    <row r="2209" spans="3:3" x14ac:dyDescent="0.3">
      <c r="C2209" s="16"/>
    </row>
    <row r="2210" spans="3:3" x14ac:dyDescent="0.3">
      <c r="C2210" s="16"/>
    </row>
    <row r="2211" spans="3:3" x14ac:dyDescent="0.3">
      <c r="C2211" s="16"/>
    </row>
    <row r="2212" spans="3:3" x14ac:dyDescent="0.3">
      <c r="C2212" s="16"/>
    </row>
    <row r="2213" spans="3:3" x14ac:dyDescent="0.3">
      <c r="C2213" s="16"/>
    </row>
    <row r="2214" spans="3:3" x14ac:dyDescent="0.3">
      <c r="C2214" s="16"/>
    </row>
    <row r="2215" spans="3:3" x14ac:dyDescent="0.3">
      <c r="C2215" s="16"/>
    </row>
    <row r="2216" spans="3:3" x14ac:dyDescent="0.3">
      <c r="C2216" s="16"/>
    </row>
    <row r="2217" spans="3:3" x14ac:dyDescent="0.3">
      <c r="C2217" s="16"/>
    </row>
    <row r="2218" spans="3:3" x14ac:dyDescent="0.3">
      <c r="C2218" s="16"/>
    </row>
    <row r="2219" spans="3:3" x14ac:dyDescent="0.3">
      <c r="C2219" s="16"/>
    </row>
    <row r="2220" spans="3:3" x14ac:dyDescent="0.3">
      <c r="C2220" s="16"/>
    </row>
    <row r="2221" spans="3:3" x14ac:dyDescent="0.3">
      <c r="C2221" s="16"/>
    </row>
    <row r="2222" spans="3:3" x14ac:dyDescent="0.3">
      <c r="C2222" s="16"/>
    </row>
    <row r="2223" spans="3:3" x14ac:dyDescent="0.3">
      <c r="C2223" s="16"/>
    </row>
    <row r="2224" spans="3:3" x14ac:dyDescent="0.3">
      <c r="C2224" s="16"/>
    </row>
    <row r="2225" spans="3:3" x14ac:dyDescent="0.3">
      <c r="C2225" s="16"/>
    </row>
    <row r="2226" spans="3:3" x14ac:dyDescent="0.3">
      <c r="C2226" s="16"/>
    </row>
    <row r="2227" spans="3:3" x14ac:dyDescent="0.3">
      <c r="C2227" s="16"/>
    </row>
    <row r="2228" spans="3:3" x14ac:dyDescent="0.3">
      <c r="C2228" s="16"/>
    </row>
    <row r="2229" spans="3:3" x14ac:dyDescent="0.3">
      <c r="C2229" s="16"/>
    </row>
    <row r="2230" spans="3:3" x14ac:dyDescent="0.3">
      <c r="C2230" s="16"/>
    </row>
    <row r="2231" spans="3:3" x14ac:dyDescent="0.3">
      <c r="C2231" s="16"/>
    </row>
    <row r="2232" spans="3:3" x14ac:dyDescent="0.3">
      <c r="C2232" s="16"/>
    </row>
    <row r="2233" spans="3:3" x14ac:dyDescent="0.3">
      <c r="C2233" s="16"/>
    </row>
    <row r="2234" spans="3:3" x14ac:dyDescent="0.3">
      <c r="C2234" s="16"/>
    </row>
    <row r="2235" spans="3:3" x14ac:dyDescent="0.3">
      <c r="C2235" s="16"/>
    </row>
    <row r="2236" spans="3:3" x14ac:dyDescent="0.3">
      <c r="C2236" s="16"/>
    </row>
    <row r="2237" spans="3:3" x14ac:dyDescent="0.3">
      <c r="C2237" s="16"/>
    </row>
    <row r="2238" spans="3:3" x14ac:dyDescent="0.3">
      <c r="C2238" s="16"/>
    </row>
    <row r="2239" spans="3:3" x14ac:dyDescent="0.3">
      <c r="C2239" s="16"/>
    </row>
    <row r="2240" spans="3:3" x14ac:dyDescent="0.3">
      <c r="C2240" s="16"/>
    </row>
    <row r="2241" spans="3:3" x14ac:dyDescent="0.3">
      <c r="C2241" s="16"/>
    </row>
    <row r="2242" spans="3:3" x14ac:dyDescent="0.3">
      <c r="C2242" s="16"/>
    </row>
    <row r="2243" spans="3:3" x14ac:dyDescent="0.3">
      <c r="C2243" s="16"/>
    </row>
    <row r="2244" spans="3:3" x14ac:dyDescent="0.3">
      <c r="C2244" s="16"/>
    </row>
    <row r="2245" spans="3:3" x14ac:dyDescent="0.3">
      <c r="C2245" s="16"/>
    </row>
    <row r="2246" spans="3:3" x14ac:dyDescent="0.3">
      <c r="C2246" s="16"/>
    </row>
    <row r="2247" spans="3:3" x14ac:dyDescent="0.3">
      <c r="C2247" s="16"/>
    </row>
    <row r="2248" spans="3:3" x14ac:dyDescent="0.3">
      <c r="C2248" s="16"/>
    </row>
    <row r="2249" spans="3:3" x14ac:dyDescent="0.3">
      <c r="C2249" s="16"/>
    </row>
    <row r="2250" spans="3:3" x14ac:dyDescent="0.3">
      <c r="C2250" s="16"/>
    </row>
    <row r="2251" spans="3:3" x14ac:dyDescent="0.3">
      <c r="C2251" s="16"/>
    </row>
    <row r="2252" spans="3:3" x14ac:dyDescent="0.3">
      <c r="C2252" s="16"/>
    </row>
    <row r="2253" spans="3:3" x14ac:dyDescent="0.3">
      <c r="C2253" s="16"/>
    </row>
    <row r="2254" spans="3:3" x14ac:dyDescent="0.3">
      <c r="C2254" s="16"/>
    </row>
    <row r="2255" spans="3:3" x14ac:dyDescent="0.3">
      <c r="C2255" s="16"/>
    </row>
    <row r="2256" spans="3:3" x14ac:dyDescent="0.3">
      <c r="C2256" s="16"/>
    </row>
    <row r="2257" spans="3:3" x14ac:dyDescent="0.3">
      <c r="C2257" s="16"/>
    </row>
    <row r="2258" spans="3:3" x14ac:dyDescent="0.3">
      <c r="C2258" s="16"/>
    </row>
    <row r="2259" spans="3:3" x14ac:dyDescent="0.3">
      <c r="C2259" s="16"/>
    </row>
    <row r="2260" spans="3:3" x14ac:dyDescent="0.3">
      <c r="C2260" s="16"/>
    </row>
    <row r="2261" spans="3:3" x14ac:dyDescent="0.3">
      <c r="C2261" s="16"/>
    </row>
    <row r="2262" spans="3:3" x14ac:dyDescent="0.3">
      <c r="C2262" s="16"/>
    </row>
    <row r="2263" spans="3:3" x14ac:dyDescent="0.3">
      <c r="C2263" s="16"/>
    </row>
    <row r="2264" spans="3:3" x14ac:dyDescent="0.3">
      <c r="C2264" s="16"/>
    </row>
    <row r="2265" spans="3:3" x14ac:dyDescent="0.3">
      <c r="C2265" s="16"/>
    </row>
    <row r="2266" spans="3:3" x14ac:dyDescent="0.3">
      <c r="C2266" s="16"/>
    </row>
    <row r="2267" spans="3:3" x14ac:dyDescent="0.3">
      <c r="C2267" s="16"/>
    </row>
    <row r="2268" spans="3:3" x14ac:dyDescent="0.3">
      <c r="C2268" s="16"/>
    </row>
    <row r="2269" spans="3:3" x14ac:dyDescent="0.3">
      <c r="C2269" s="16"/>
    </row>
    <row r="2270" spans="3:3" x14ac:dyDescent="0.3">
      <c r="C2270" s="16"/>
    </row>
    <row r="2271" spans="3:3" x14ac:dyDescent="0.3">
      <c r="C2271" s="16"/>
    </row>
    <row r="2272" spans="3:3" x14ac:dyDescent="0.3">
      <c r="C2272" s="16"/>
    </row>
    <row r="2273" spans="3:3" x14ac:dyDescent="0.3">
      <c r="C2273" s="16"/>
    </row>
    <row r="2274" spans="3:3" x14ac:dyDescent="0.3">
      <c r="C2274" s="16"/>
    </row>
    <row r="2275" spans="3:3" x14ac:dyDescent="0.3">
      <c r="C2275" s="16"/>
    </row>
    <row r="2276" spans="3:3" x14ac:dyDescent="0.3">
      <c r="C2276" s="16"/>
    </row>
    <row r="2277" spans="3:3" x14ac:dyDescent="0.3">
      <c r="C2277" s="16"/>
    </row>
    <row r="2278" spans="3:3" x14ac:dyDescent="0.3">
      <c r="C2278" s="16"/>
    </row>
    <row r="2279" spans="3:3" x14ac:dyDescent="0.3">
      <c r="C2279" s="16"/>
    </row>
    <row r="2280" spans="3:3" x14ac:dyDescent="0.3">
      <c r="C2280" s="16"/>
    </row>
    <row r="2281" spans="3:3" x14ac:dyDescent="0.3">
      <c r="C2281" s="16"/>
    </row>
    <row r="2282" spans="3:3" x14ac:dyDescent="0.3">
      <c r="C2282" s="16"/>
    </row>
    <row r="2283" spans="3:3" x14ac:dyDescent="0.3">
      <c r="C2283" s="16"/>
    </row>
    <row r="2284" spans="3:3" x14ac:dyDescent="0.3">
      <c r="C2284" s="16"/>
    </row>
    <row r="2285" spans="3:3" x14ac:dyDescent="0.3">
      <c r="C2285" s="16"/>
    </row>
    <row r="2286" spans="3:3" x14ac:dyDescent="0.3">
      <c r="C2286" s="16"/>
    </row>
    <row r="2287" spans="3:3" x14ac:dyDescent="0.3">
      <c r="C2287" s="16"/>
    </row>
    <row r="2288" spans="3:3" x14ac:dyDescent="0.3">
      <c r="C2288" s="16"/>
    </row>
    <row r="2289" spans="3:3" x14ac:dyDescent="0.3">
      <c r="C2289" s="16"/>
    </row>
    <row r="2290" spans="3:3" x14ac:dyDescent="0.3">
      <c r="C2290" s="16"/>
    </row>
    <row r="2291" spans="3:3" x14ac:dyDescent="0.3">
      <c r="C2291" s="16"/>
    </row>
    <row r="2292" spans="3:3" x14ac:dyDescent="0.3">
      <c r="C2292" s="16"/>
    </row>
    <row r="2293" spans="3:3" x14ac:dyDescent="0.3">
      <c r="C2293" s="16"/>
    </row>
    <row r="2294" spans="3:3" x14ac:dyDescent="0.3">
      <c r="C2294" s="16"/>
    </row>
    <row r="2295" spans="3:3" x14ac:dyDescent="0.3">
      <c r="C2295" s="16"/>
    </row>
    <row r="2296" spans="3:3" x14ac:dyDescent="0.3">
      <c r="C2296" s="16"/>
    </row>
    <row r="2297" spans="3:3" x14ac:dyDescent="0.3">
      <c r="C2297" s="16"/>
    </row>
    <row r="2298" spans="3:3" x14ac:dyDescent="0.3">
      <c r="C2298" s="16"/>
    </row>
    <row r="2299" spans="3:3" x14ac:dyDescent="0.3">
      <c r="C2299" s="16"/>
    </row>
    <row r="2300" spans="3:3" x14ac:dyDescent="0.3">
      <c r="C2300" s="16"/>
    </row>
    <row r="2301" spans="3:3" x14ac:dyDescent="0.3">
      <c r="C2301" s="16"/>
    </row>
    <row r="2302" spans="3:3" x14ac:dyDescent="0.3">
      <c r="C2302" s="16"/>
    </row>
    <row r="2303" spans="3:3" x14ac:dyDescent="0.3">
      <c r="C2303" s="16"/>
    </row>
    <row r="2304" spans="3:3" x14ac:dyDescent="0.3">
      <c r="C2304" s="16"/>
    </row>
    <row r="2305" spans="3:3" x14ac:dyDescent="0.3">
      <c r="C2305" s="16"/>
    </row>
    <row r="2306" spans="3:3" x14ac:dyDescent="0.3">
      <c r="C2306" s="16"/>
    </row>
    <row r="2307" spans="3:3" x14ac:dyDescent="0.3">
      <c r="C2307" s="16"/>
    </row>
    <row r="2308" spans="3:3" x14ac:dyDescent="0.3">
      <c r="C2308" s="16"/>
    </row>
    <row r="2309" spans="3:3" x14ac:dyDescent="0.3">
      <c r="C2309" s="16"/>
    </row>
    <row r="2310" spans="3:3" x14ac:dyDescent="0.3">
      <c r="C2310" s="16"/>
    </row>
    <row r="2311" spans="3:3" x14ac:dyDescent="0.3">
      <c r="C2311" s="16"/>
    </row>
    <row r="2312" spans="3:3" x14ac:dyDescent="0.3">
      <c r="C2312" s="16"/>
    </row>
    <row r="2313" spans="3:3" x14ac:dyDescent="0.3">
      <c r="C2313" s="16"/>
    </row>
    <row r="2314" spans="3:3" x14ac:dyDescent="0.3">
      <c r="C2314" s="16"/>
    </row>
    <row r="2315" spans="3:3" x14ac:dyDescent="0.3">
      <c r="C2315" s="16"/>
    </row>
    <row r="2316" spans="3:3" x14ac:dyDescent="0.3">
      <c r="C2316" s="16"/>
    </row>
    <row r="2317" spans="3:3" x14ac:dyDescent="0.3">
      <c r="C2317" s="16"/>
    </row>
    <row r="2318" spans="3:3" x14ac:dyDescent="0.3">
      <c r="C2318" s="16"/>
    </row>
    <row r="2319" spans="3:3" x14ac:dyDescent="0.3">
      <c r="C2319" s="16"/>
    </row>
    <row r="2320" spans="3:3" x14ac:dyDescent="0.3">
      <c r="C2320" s="16"/>
    </row>
    <row r="2321" spans="3:3" x14ac:dyDescent="0.3">
      <c r="C2321" s="16"/>
    </row>
    <row r="2322" spans="3:3" x14ac:dyDescent="0.3">
      <c r="C2322" s="16"/>
    </row>
    <row r="2323" spans="3:3" x14ac:dyDescent="0.3">
      <c r="C2323" s="16"/>
    </row>
    <row r="2324" spans="3:3" x14ac:dyDescent="0.3">
      <c r="C2324" s="16"/>
    </row>
    <row r="2325" spans="3:3" x14ac:dyDescent="0.3">
      <c r="C2325" s="16"/>
    </row>
    <row r="2326" spans="3:3" x14ac:dyDescent="0.3">
      <c r="C2326" s="16"/>
    </row>
    <row r="2327" spans="3:3" x14ac:dyDescent="0.3">
      <c r="C2327" s="16"/>
    </row>
    <row r="2328" spans="3:3" x14ac:dyDescent="0.3">
      <c r="C2328" s="16"/>
    </row>
    <row r="2329" spans="3:3" x14ac:dyDescent="0.3">
      <c r="C2329" s="16"/>
    </row>
    <row r="2330" spans="3:3" x14ac:dyDescent="0.3">
      <c r="C2330" s="16"/>
    </row>
    <row r="2331" spans="3:3" x14ac:dyDescent="0.3">
      <c r="C2331" s="16"/>
    </row>
    <row r="2332" spans="3:3" x14ac:dyDescent="0.3">
      <c r="C2332" s="16"/>
    </row>
    <row r="2333" spans="3:3" x14ac:dyDescent="0.3">
      <c r="C2333" s="16"/>
    </row>
    <row r="2334" spans="3:3" x14ac:dyDescent="0.3">
      <c r="C2334" s="16"/>
    </row>
    <row r="2335" spans="3:3" x14ac:dyDescent="0.3">
      <c r="C2335" s="16"/>
    </row>
    <row r="2336" spans="3:3" x14ac:dyDescent="0.3">
      <c r="C2336" s="16"/>
    </row>
    <row r="2337" spans="3:3" x14ac:dyDescent="0.3">
      <c r="C2337" s="16"/>
    </row>
    <row r="2338" spans="3:3" x14ac:dyDescent="0.3">
      <c r="C2338" s="16"/>
    </row>
    <row r="2339" spans="3:3" x14ac:dyDescent="0.3">
      <c r="C2339" s="16"/>
    </row>
    <row r="2340" spans="3:3" x14ac:dyDescent="0.3">
      <c r="C2340" s="16"/>
    </row>
    <row r="2341" spans="3:3" x14ac:dyDescent="0.3">
      <c r="C2341" s="16"/>
    </row>
    <row r="2342" spans="3:3" x14ac:dyDescent="0.3">
      <c r="C2342" s="16"/>
    </row>
    <row r="2343" spans="3:3" x14ac:dyDescent="0.3">
      <c r="C2343" s="16"/>
    </row>
    <row r="2344" spans="3:3" x14ac:dyDescent="0.3">
      <c r="C2344" s="16"/>
    </row>
    <row r="2345" spans="3:3" x14ac:dyDescent="0.3">
      <c r="C2345" s="16"/>
    </row>
    <row r="2346" spans="3:3" x14ac:dyDescent="0.3">
      <c r="C2346" s="16"/>
    </row>
    <row r="2347" spans="3:3" x14ac:dyDescent="0.3">
      <c r="C2347" s="16"/>
    </row>
    <row r="2348" spans="3:3" x14ac:dyDescent="0.3">
      <c r="C2348" s="16"/>
    </row>
    <row r="2349" spans="3:3" x14ac:dyDescent="0.3">
      <c r="C2349" s="16"/>
    </row>
    <row r="2350" spans="3:3" x14ac:dyDescent="0.3">
      <c r="C2350" s="16"/>
    </row>
    <row r="2351" spans="3:3" x14ac:dyDescent="0.3">
      <c r="C2351" s="16"/>
    </row>
    <row r="2352" spans="3:3" x14ac:dyDescent="0.3">
      <c r="C2352" s="16"/>
    </row>
    <row r="2353" spans="3:3" x14ac:dyDescent="0.3">
      <c r="C2353" s="16"/>
    </row>
    <row r="2354" spans="3:3" x14ac:dyDescent="0.3">
      <c r="C2354" s="16"/>
    </row>
    <row r="2355" spans="3:3" x14ac:dyDescent="0.3">
      <c r="C2355" s="16"/>
    </row>
    <row r="2356" spans="3:3" x14ac:dyDescent="0.3">
      <c r="C2356" s="16"/>
    </row>
    <row r="2357" spans="3:3" x14ac:dyDescent="0.3">
      <c r="C2357" s="16"/>
    </row>
    <row r="2358" spans="3:3" x14ac:dyDescent="0.3">
      <c r="C2358" s="16"/>
    </row>
    <row r="2359" spans="3:3" x14ac:dyDescent="0.3">
      <c r="C2359" s="16"/>
    </row>
    <row r="2360" spans="3:3" x14ac:dyDescent="0.3">
      <c r="C2360" s="16"/>
    </row>
    <row r="2361" spans="3:3" x14ac:dyDescent="0.3">
      <c r="C2361" s="16"/>
    </row>
    <row r="2362" spans="3:3" x14ac:dyDescent="0.3">
      <c r="C2362" s="16"/>
    </row>
    <row r="2363" spans="3:3" x14ac:dyDescent="0.3">
      <c r="C2363" s="16"/>
    </row>
    <row r="2364" spans="3:3" x14ac:dyDescent="0.3">
      <c r="C2364" s="16"/>
    </row>
    <row r="2365" spans="3:3" x14ac:dyDescent="0.3">
      <c r="C2365" s="16"/>
    </row>
    <row r="2366" spans="3:3" x14ac:dyDescent="0.3">
      <c r="C2366" s="16"/>
    </row>
    <row r="2367" spans="3:3" x14ac:dyDescent="0.3">
      <c r="C2367" s="16"/>
    </row>
    <row r="2368" spans="3:3" x14ac:dyDescent="0.3">
      <c r="C2368" s="16"/>
    </row>
    <row r="2369" spans="3:3" x14ac:dyDescent="0.3">
      <c r="C2369" s="16"/>
    </row>
    <row r="2370" spans="3:3" x14ac:dyDescent="0.3">
      <c r="C2370" s="16"/>
    </row>
    <row r="2371" spans="3:3" x14ac:dyDescent="0.3">
      <c r="C2371" s="16"/>
    </row>
    <row r="2372" spans="3:3" x14ac:dyDescent="0.3">
      <c r="C2372" s="16"/>
    </row>
    <row r="2373" spans="3:3" x14ac:dyDescent="0.3">
      <c r="C2373" s="16"/>
    </row>
    <row r="2374" spans="3:3" x14ac:dyDescent="0.3">
      <c r="C2374" s="16"/>
    </row>
    <row r="2375" spans="3:3" x14ac:dyDescent="0.3">
      <c r="C2375" s="16"/>
    </row>
    <row r="2376" spans="3:3" x14ac:dyDescent="0.3">
      <c r="C2376" s="16"/>
    </row>
    <row r="2377" spans="3:3" x14ac:dyDescent="0.3">
      <c r="C2377" s="16"/>
    </row>
    <row r="2378" spans="3:3" x14ac:dyDescent="0.3">
      <c r="C2378" s="16"/>
    </row>
    <row r="2379" spans="3:3" x14ac:dyDescent="0.3">
      <c r="C2379" s="16"/>
    </row>
    <row r="2380" spans="3:3" x14ac:dyDescent="0.3">
      <c r="C2380" s="16"/>
    </row>
    <row r="2381" spans="3:3" x14ac:dyDescent="0.3">
      <c r="C2381" s="16"/>
    </row>
    <row r="2382" spans="3:3" x14ac:dyDescent="0.3">
      <c r="C2382" s="16"/>
    </row>
    <row r="2383" spans="3:3" x14ac:dyDescent="0.3">
      <c r="C2383" s="16"/>
    </row>
    <row r="2384" spans="3:3" x14ac:dyDescent="0.3">
      <c r="C2384" s="16"/>
    </row>
    <row r="2385" spans="3:3" x14ac:dyDescent="0.3">
      <c r="C2385" s="16"/>
    </row>
    <row r="2386" spans="3:3" x14ac:dyDescent="0.3">
      <c r="C2386" s="16"/>
    </row>
    <row r="2387" spans="3:3" x14ac:dyDescent="0.3">
      <c r="C2387" s="16"/>
    </row>
    <row r="2388" spans="3:3" x14ac:dyDescent="0.3">
      <c r="C2388" s="16"/>
    </row>
    <row r="2389" spans="3:3" x14ac:dyDescent="0.3">
      <c r="C2389" s="16"/>
    </row>
    <row r="2390" spans="3:3" x14ac:dyDescent="0.3">
      <c r="C2390" s="16"/>
    </row>
    <row r="2391" spans="3:3" x14ac:dyDescent="0.3">
      <c r="C2391" s="16"/>
    </row>
    <row r="2392" spans="3:3" x14ac:dyDescent="0.3">
      <c r="C2392" s="16"/>
    </row>
    <row r="2393" spans="3:3" x14ac:dyDescent="0.3">
      <c r="C2393" s="16"/>
    </row>
    <row r="2394" spans="3:3" x14ac:dyDescent="0.3">
      <c r="C2394" s="16"/>
    </row>
    <row r="2395" spans="3:3" x14ac:dyDescent="0.3">
      <c r="C2395" s="16"/>
    </row>
    <row r="2396" spans="3:3" x14ac:dyDescent="0.3">
      <c r="C2396" s="16"/>
    </row>
    <row r="2397" spans="3:3" x14ac:dyDescent="0.3">
      <c r="C2397" s="16"/>
    </row>
    <row r="2398" spans="3:3" x14ac:dyDescent="0.3">
      <c r="C2398" s="16"/>
    </row>
    <row r="2399" spans="3:3" x14ac:dyDescent="0.3">
      <c r="C2399" s="16"/>
    </row>
    <row r="2400" spans="3:3" x14ac:dyDescent="0.3">
      <c r="C2400" s="16"/>
    </row>
    <row r="2401" spans="3:3" x14ac:dyDescent="0.3">
      <c r="C2401" s="16"/>
    </row>
    <row r="2402" spans="3:3" x14ac:dyDescent="0.3">
      <c r="C2402" s="16"/>
    </row>
    <row r="2403" spans="3:3" x14ac:dyDescent="0.3">
      <c r="C2403" s="16"/>
    </row>
    <row r="2404" spans="3:3" x14ac:dyDescent="0.3">
      <c r="C2404" s="16"/>
    </row>
    <row r="2405" spans="3:3" x14ac:dyDescent="0.3">
      <c r="C2405" s="16"/>
    </row>
    <row r="2406" spans="3:3" x14ac:dyDescent="0.3">
      <c r="C2406" s="16"/>
    </row>
    <row r="2407" spans="3:3" x14ac:dyDescent="0.3">
      <c r="C2407" s="16"/>
    </row>
    <row r="2408" spans="3:3" x14ac:dyDescent="0.3">
      <c r="C2408" s="16"/>
    </row>
    <row r="2409" spans="3:3" x14ac:dyDescent="0.3">
      <c r="C2409" s="16"/>
    </row>
    <row r="2410" spans="3:3" x14ac:dyDescent="0.3">
      <c r="C2410" s="16"/>
    </row>
    <row r="2411" spans="3:3" x14ac:dyDescent="0.3">
      <c r="C2411" s="16"/>
    </row>
    <row r="2412" spans="3:3" x14ac:dyDescent="0.3">
      <c r="C2412" s="16"/>
    </row>
    <row r="2413" spans="3:3" x14ac:dyDescent="0.3">
      <c r="C2413" s="16"/>
    </row>
    <row r="2414" spans="3:3" x14ac:dyDescent="0.3">
      <c r="C2414" s="16"/>
    </row>
    <row r="2415" spans="3:3" x14ac:dyDescent="0.3">
      <c r="C2415" s="16"/>
    </row>
    <row r="2416" spans="3:3" x14ac:dyDescent="0.3">
      <c r="C2416" s="16"/>
    </row>
    <row r="2417" spans="3:3" x14ac:dyDescent="0.3">
      <c r="C2417" s="16"/>
    </row>
    <row r="2418" spans="3:3" x14ac:dyDescent="0.3">
      <c r="C2418" s="16"/>
    </row>
    <row r="2419" spans="3:3" x14ac:dyDescent="0.3">
      <c r="C2419" s="16"/>
    </row>
    <row r="2420" spans="3:3" x14ac:dyDescent="0.3">
      <c r="C2420" s="16"/>
    </row>
    <row r="2421" spans="3:3" x14ac:dyDescent="0.3">
      <c r="C2421" s="16"/>
    </row>
    <row r="2422" spans="3:3" x14ac:dyDescent="0.3">
      <c r="C2422" s="16"/>
    </row>
    <row r="2423" spans="3:3" x14ac:dyDescent="0.3">
      <c r="C2423" s="16"/>
    </row>
    <row r="2424" spans="3:3" x14ac:dyDescent="0.3">
      <c r="C2424" s="16"/>
    </row>
    <row r="2425" spans="3:3" x14ac:dyDescent="0.3">
      <c r="C2425" s="16"/>
    </row>
    <row r="2426" spans="3:3" x14ac:dyDescent="0.3">
      <c r="C2426" s="16"/>
    </row>
    <row r="2427" spans="3:3" x14ac:dyDescent="0.3">
      <c r="C2427" s="16"/>
    </row>
    <row r="2428" spans="3:3" x14ac:dyDescent="0.3">
      <c r="C2428" s="16"/>
    </row>
    <row r="2429" spans="3:3" x14ac:dyDescent="0.3">
      <c r="C2429" s="16"/>
    </row>
    <row r="2430" spans="3:3" x14ac:dyDescent="0.3">
      <c r="C2430" s="16"/>
    </row>
    <row r="2431" spans="3:3" x14ac:dyDescent="0.3">
      <c r="C2431" s="16"/>
    </row>
    <row r="2432" spans="3:3" x14ac:dyDescent="0.3">
      <c r="C2432" s="16"/>
    </row>
    <row r="2433" spans="3:3" x14ac:dyDescent="0.3">
      <c r="C2433" s="16"/>
    </row>
    <row r="2434" spans="3:3" x14ac:dyDescent="0.3">
      <c r="C2434" s="16"/>
    </row>
    <row r="2435" spans="3:3" x14ac:dyDescent="0.3">
      <c r="C2435" s="16"/>
    </row>
    <row r="2436" spans="3:3" x14ac:dyDescent="0.3">
      <c r="C2436" s="16"/>
    </row>
    <row r="2437" spans="3:3" x14ac:dyDescent="0.3">
      <c r="C2437" s="16"/>
    </row>
    <row r="2438" spans="3:3" x14ac:dyDescent="0.3">
      <c r="C2438" s="16"/>
    </row>
    <row r="2439" spans="3:3" x14ac:dyDescent="0.3">
      <c r="C2439" s="16"/>
    </row>
    <row r="2440" spans="3:3" x14ac:dyDescent="0.3">
      <c r="C2440" s="16"/>
    </row>
    <row r="2441" spans="3:3" x14ac:dyDescent="0.3">
      <c r="C2441" s="16"/>
    </row>
    <row r="2442" spans="3:3" x14ac:dyDescent="0.3">
      <c r="C2442" s="16"/>
    </row>
    <row r="2443" spans="3:3" x14ac:dyDescent="0.3">
      <c r="C2443" s="16"/>
    </row>
    <row r="2444" spans="3:3" x14ac:dyDescent="0.3">
      <c r="C2444" s="16"/>
    </row>
    <row r="2445" spans="3:3" x14ac:dyDescent="0.3">
      <c r="C2445" s="16"/>
    </row>
    <row r="2446" spans="3:3" x14ac:dyDescent="0.3">
      <c r="C2446" s="16"/>
    </row>
    <row r="2447" spans="3:3" x14ac:dyDescent="0.3">
      <c r="C2447" s="16"/>
    </row>
    <row r="2448" spans="3:3" x14ac:dyDescent="0.3">
      <c r="C2448" s="16"/>
    </row>
    <row r="2449" spans="3:3" x14ac:dyDescent="0.3">
      <c r="C2449" s="16"/>
    </row>
    <row r="2450" spans="3:3" x14ac:dyDescent="0.3">
      <c r="C2450" s="16"/>
    </row>
    <row r="2451" spans="3:3" x14ac:dyDescent="0.3">
      <c r="C2451" s="16"/>
    </row>
    <row r="2452" spans="3:3" x14ac:dyDescent="0.3">
      <c r="C2452" s="16"/>
    </row>
    <row r="2453" spans="3:3" x14ac:dyDescent="0.3">
      <c r="C2453" s="16"/>
    </row>
    <row r="2454" spans="3:3" x14ac:dyDescent="0.3">
      <c r="C2454" s="16"/>
    </row>
    <row r="2455" spans="3:3" x14ac:dyDescent="0.3">
      <c r="C2455" s="16"/>
    </row>
    <row r="2456" spans="3:3" x14ac:dyDescent="0.3">
      <c r="C2456" s="16"/>
    </row>
    <row r="2457" spans="3:3" x14ac:dyDescent="0.3">
      <c r="C2457" s="16"/>
    </row>
    <row r="2458" spans="3:3" x14ac:dyDescent="0.3">
      <c r="C2458" s="16"/>
    </row>
    <row r="2459" spans="3:3" x14ac:dyDescent="0.3">
      <c r="C2459" s="16"/>
    </row>
    <row r="2460" spans="3:3" x14ac:dyDescent="0.3">
      <c r="C2460" s="16"/>
    </row>
    <row r="2461" spans="3:3" x14ac:dyDescent="0.3">
      <c r="C2461" s="16"/>
    </row>
    <row r="2462" spans="3:3" x14ac:dyDescent="0.3">
      <c r="C2462" s="16"/>
    </row>
    <row r="2463" spans="3:3" x14ac:dyDescent="0.3">
      <c r="C2463" s="16"/>
    </row>
    <row r="2464" spans="3:3" x14ac:dyDescent="0.3">
      <c r="C2464" s="16"/>
    </row>
    <row r="2465" spans="3:3" x14ac:dyDescent="0.3">
      <c r="C2465" s="16"/>
    </row>
    <row r="2466" spans="3:3" x14ac:dyDescent="0.3">
      <c r="C2466" s="16"/>
    </row>
    <row r="2467" spans="3:3" x14ac:dyDescent="0.3">
      <c r="C2467" s="16"/>
    </row>
    <row r="2468" spans="3:3" x14ac:dyDescent="0.3">
      <c r="C2468" s="16"/>
    </row>
    <row r="2469" spans="3:3" x14ac:dyDescent="0.3">
      <c r="C2469" s="16"/>
    </row>
    <row r="2470" spans="3:3" x14ac:dyDescent="0.3">
      <c r="C2470" s="16"/>
    </row>
    <row r="2471" spans="3:3" x14ac:dyDescent="0.3">
      <c r="C2471" s="16"/>
    </row>
    <row r="2472" spans="3:3" x14ac:dyDescent="0.3">
      <c r="C2472" s="16"/>
    </row>
    <row r="2473" spans="3:3" x14ac:dyDescent="0.3">
      <c r="C2473" s="16"/>
    </row>
    <row r="2474" spans="3:3" x14ac:dyDescent="0.3">
      <c r="C2474" s="16"/>
    </row>
    <row r="2475" spans="3:3" x14ac:dyDescent="0.3">
      <c r="C2475" s="16"/>
    </row>
    <row r="2476" spans="3:3" x14ac:dyDescent="0.3">
      <c r="C2476" s="16"/>
    </row>
    <row r="2477" spans="3:3" x14ac:dyDescent="0.3">
      <c r="C2477" s="16"/>
    </row>
    <row r="2478" spans="3:3" x14ac:dyDescent="0.3">
      <c r="C2478" s="16"/>
    </row>
    <row r="2479" spans="3:3" x14ac:dyDescent="0.3">
      <c r="C2479" s="16"/>
    </row>
    <row r="2480" spans="3:3" x14ac:dyDescent="0.3">
      <c r="C2480" s="16"/>
    </row>
    <row r="2481" spans="3:3" x14ac:dyDescent="0.3">
      <c r="C2481" s="16"/>
    </row>
    <row r="2482" spans="3:3" x14ac:dyDescent="0.3">
      <c r="C2482" s="16"/>
    </row>
    <row r="2483" spans="3:3" x14ac:dyDescent="0.3">
      <c r="C2483" s="16"/>
    </row>
    <row r="2484" spans="3:3" x14ac:dyDescent="0.3">
      <c r="C2484" s="16"/>
    </row>
    <row r="2485" spans="3:3" x14ac:dyDescent="0.3">
      <c r="C2485" s="16"/>
    </row>
    <row r="2486" spans="3:3" x14ac:dyDescent="0.3">
      <c r="C2486" s="16"/>
    </row>
    <row r="2487" spans="3:3" x14ac:dyDescent="0.3">
      <c r="C2487" s="16"/>
    </row>
    <row r="2488" spans="3:3" x14ac:dyDescent="0.3">
      <c r="C2488" s="16"/>
    </row>
    <row r="2489" spans="3:3" x14ac:dyDescent="0.3">
      <c r="C2489" s="16"/>
    </row>
    <row r="2490" spans="3:3" x14ac:dyDescent="0.3">
      <c r="C2490" s="16"/>
    </row>
    <row r="2491" spans="3:3" x14ac:dyDescent="0.3">
      <c r="C2491" s="16"/>
    </row>
    <row r="2492" spans="3:3" x14ac:dyDescent="0.3">
      <c r="C2492" s="16"/>
    </row>
    <row r="2493" spans="3:3" x14ac:dyDescent="0.3">
      <c r="C2493" s="16"/>
    </row>
    <row r="2494" spans="3:3" x14ac:dyDescent="0.3">
      <c r="C2494" s="16"/>
    </row>
    <row r="2495" spans="3:3" x14ac:dyDescent="0.3">
      <c r="C2495" s="16"/>
    </row>
    <row r="2496" spans="3:3" x14ac:dyDescent="0.3">
      <c r="C2496" s="16"/>
    </row>
    <row r="2497" spans="3:3" x14ac:dyDescent="0.3">
      <c r="C2497" s="16"/>
    </row>
    <row r="2498" spans="3:3" x14ac:dyDescent="0.3">
      <c r="C2498" s="16"/>
    </row>
    <row r="2499" spans="3:3" x14ac:dyDescent="0.3">
      <c r="C2499" s="16"/>
    </row>
    <row r="2500" spans="3:3" x14ac:dyDescent="0.3">
      <c r="C2500" s="16"/>
    </row>
    <row r="2501" spans="3:3" x14ac:dyDescent="0.3">
      <c r="C2501" s="16"/>
    </row>
    <row r="2502" spans="3:3" x14ac:dyDescent="0.3">
      <c r="C2502" s="16"/>
    </row>
    <row r="2503" spans="3:3" x14ac:dyDescent="0.3">
      <c r="C2503" s="16"/>
    </row>
    <row r="2504" spans="3:3" x14ac:dyDescent="0.3">
      <c r="C2504" s="16"/>
    </row>
    <row r="2505" spans="3:3" x14ac:dyDescent="0.3">
      <c r="C2505" s="16"/>
    </row>
    <row r="2506" spans="3:3" x14ac:dyDescent="0.3">
      <c r="C2506" s="16"/>
    </row>
    <row r="2507" spans="3:3" x14ac:dyDescent="0.3">
      <c r="C2507" s="16"/>
    </row>
    <row r="2508" spans="3:3" x14ac:dyDescent="0.3">
      <c r="C2508" s="16"/>
    </row>
    <row r="2509" spans="3:3" x14ac:dyDescent="0.3">
      <c r="C2509" s="16"/>
    </row>
    <row r="2510" spans="3:3" x14ac:dyDescent="0.3">
      <c r="C2510" s="16"/>
    </row>
    <row r="2511" spans="3:3" x14ac:dyDescent="0.3">
      <c r="C2511" s="16"/>
    </row>
    <row r="2512" spans="3:3" x14ac:dyDescent="0.3">
      <c r="C2512" s="16"/>
    </row>
    <row r="2513" spans="3:3" x14ac:dyDescent="0.3">
      <c r="C2513" s="16"/>
    </row>
    <row r="2514" spans="3:3" x14ac:dyDescent="0.3">
      <c r="C2514" s="16"/>
    </row>
    <row r="2515" spans="3:3" x14ac:dyDescent="0.3">
      <c r="C2515" s="16"/>
    </row>
    <row r="2516" spans="3:3" x14ac:dyDescent="0.3">
      <c r="C2516" s="16"/>
    </row>
    <row r="2517" spans="3:3" x14ac:dyDescent="0.3">
      <c r="C2517" s="16"/>
    </row>
    <row r="2518" spans="3:3" x14ac:dyDescent="0.3">
      <c r="C2518" s="16"/>
    </row>
    <row r="2519" spans="3:3" x14ac:dyDescent="0.3">
      <c r="C2519" s="16"/>
    </row>
    <row r="2520" spans="3:3" x14ac:dyDescent="0.3">
      <c r="C2520" s="16"/>
    </row>
    <row r="2521" spans="3:3" x14ac:dyDescent="0.3">
      <c r="C2521" s="16"/>
    </row>
    <row r="2522" spans="3:3" x14ac:dyDescent="0.3">
      <c r="C2522" s="16"/>
    </row>
    <row r="2523" spans="3:3" x14ac:dyDescent="0.3">
      <c r="C2523" s="16"/>
    </row>
    <row r="2524" spans="3:3" x14ac:dyDescent="0.3">
      <c r="C2524" s="16"/>
    </row>
    <row r="2525" spans="3:3" x14ac:dyDescent="0.3">
      <c r="C2525" s="16"/>
    </row>
    <row r="2526" spans="3:3" x14ac:dyDescent="0.3">
      <c r="C2526" s="16"/>
    </row>
    <row r="2527" spans="3:3" x14ac:dyDescent="0.3">
      <c r="C2527" s="16"/>
    </row>
    <row r="2528" spans="3:3" x14ac:dyDescent="0.3">
      <c r="C2528" s="16"/>
    </row>
    <row r="2529" spans="3:3" x14ac:dyDescent="0.3">
      <c r="C2529" s="16"/>
    </row>
    <row r="2530" spans="3:3" x14ac:dyDescent="0.3">
      <c r="C2530" s="16"/>
    </row>
    <row r="2531" spans="3:3" x14ac:dyDescent="0.3">
      <c r="C2531" s="16"/>
    </row>
    <row r="2532" spans="3:3" x14ac:dyDescent="0.3">
      <c r="C2532" s="16"/>
    </row>
    <row r="2533" spans="3:3" x14ac:dyDescent="0.3">
      <c r="C2533" s="16"/>
    </row>
    <row r="2534" spans="3:3" x14ac:dyDescent="0.3">
      <c r="C2534" s="16"/>
    </row>
    <row r="2535" spans="3:3" x14ac:dyDescent="0.3">
      <c r="C2535" s="16"/>
    </row>
    <row r="2536" spans="3:3" x14ac:dyDescent="0.3">
      <c r="C2536" s="16"/>
    </row>
    <row r="2537" spans="3:3" x14ac:dyDescent="0.3">
      <c r="C2537" s="16"/>
    </row>
    <row r="2538" spans="3:3" x14ac:dyDescent="0.3">
      <c r="C2538" s="16"/>
    </row>
    <row r="2539" spans="3:3" x14ac:dyDescent="0.3">
      <c r="C2539" s="16"/>
    </row>
    <row r="2540" spans="3:3" x14ac:dyDescent="0.3">
      <c r="C2540" s="16"/>
    </row>
    <row r="2541" spans="3:3" x14ac:dyDescent="0.3">
      <c r="C2541" s="16"/>
    </row>
    <row r="2542" spans="3:3" x14ac:dyDescent="0.3">
      <c r="C2542" s="16"/>
    </row>
    <row r="2543" spans="3:3" x14ac:dyDescent="0.3">
      <c r="C2543" s="16"/>
    </row>
    <row r="2544" spans="3:3" x14ac:dyDescent="0.3">
      <c r="C2544" s="16"/>
    </row>
    <row r="2545" spans="3:3" x14ac:dyDescent="0.3">
      <c r="C2545" s="16"/>
    </row>
    <row r="2546" spans="3:3" x14ac:dyDescent="0.3">
      <c r="C2546" s="16"/>
    </row>
    <row r="2547" spans="3:3" x14ac:dyDescent="0.3">
      <c r="C2547" s="16"/>
    </row>
    <row r="2548" spans="3:3" x14ac:dyDescent="0.3">
      <c r="C2548" s="16"/>
    </row>
    <row r="2549" spans="3:3" x14ac:dyDescent="0.3">
      <c r="C2549" s="16"/>
    </row>
    <row r="2550" spans="3:3" x14ac:dyDescent="0.3">
      <c r="C2550" s="16"/>
    </row>
    <row r="2551" spans="3:3" x14ac:dyDescent="0.3">
      <c r="C2551" s="16"/>
    </row>
    <row r="2552" spans="3:3" x14ac:dyDescent="0.3">
      <c r="C2552" s="16"/>
    </row>
    <row r="2553" spans="3:3" x14ac:dyDescent="0.3">
      <c r="C2553" s="16"/>
    </row>
    <row r="2554" spans="3:3" x14ac:dyDescent="0.3">
      <c r="C2554" s="16"/>
    </row>
    <row r="2555" spans="3:3" x14ac:dyDescent="0.3">
      <c r="C2555" s="16"/>
    </row>
    <row r="2556" spans="3:3" x14ac:dyDescent="0.3">
      <c r="C2556" s="16"/>
    </row>
    <row r="2557" spans="3:3" x14ac:dyDescent="0.3">
      <c r="C2557" s="16"/>
    </row>
    <row r="2558" spans="3:3" x14ac:dyDescent="0.3">
      <c r="C2558" s="16"/>
    </row>
    <row r="2559" spans="3:3" x14ac:dyDescent="0.3">
      <c r="C2559" s="16"/>
    </row>
    <row r="2560" spans="3:3" x14ac:dyDescent="0.3">
      <c r="C2560" s="16"/>
    </row>
    <row r="2561" spans="3:3" x14ac:dyDescent="0.3">
      <c r="C2561" s="16"/>
    </row>
    <row r="2562" spans="3:3" x14ac:dyDescent="0.3">
      <c r="C2562" s="16"/>
    </row>
    <row r="2563" spans="3:3" x14ac:dyDescent="0.3">
      <c r="C2563" s="16"/>
    </row>
    <row r="2564" spans="3:3" x14ac:dyDescent="0.3">
      <c r="C2564" s="16"/>
    </row>
    <row r="2565" spans="3:3" x14ac:dyDescent="0.3">
      <c r="C2565" s="16"/>
    </row>
    <row r="2566" spans="3:3" x14ac:dyDescent="0.3">
      <c r="C2566" s="16"/>
    </row>
    <row r="2567" spans="3:3" x14ac:dyDescent="0.3">
      <c r="C2567" s="16"/>
    </row>
    <row r="2568" spans="3:3" x14ac:dyDescent="0.3">
      <c r="C2568" s="16"/>
    </row>
    <row r="2569" spans="3:3" x14ac:dyDescent="0.3">
      <c r="C2569" s="16"/>
    </row>
    <row r="2570" spans="3:3" x14ac:dyDescent="0.3">
      <c r="C2570" s="16"/>
    </row>
    <row r="2571" spans="3:3" x14ac:dyDescent="0.3">
      <c r="C2571" s="16"/>
    </row>
    <row r="2572" spans="3:3" x14ac:dyDescent="0.3">
      <c r="C2572" s="16"/>
    </row>
    <row r="2573" spans="3:3" x14ac:dyDescent="0.3">
      <c r="C2573" s="16"/>
    </row>
    <row r="2574" spans="3:3" x14ac:dyDescent="0.3">
      <c r="C2574" s="16"/>
    </row>
    <row r="2575" spans="3:3" x14ac:dyDescent="0.3">
      <c r="C2575" s="16"/>
    </row>
    <row r="2576" spans="3:3" x14ac:dyDescent="0.3">
      <c r="C2576" s="16"/>
    </row>
    <row r="2577" spans="3:3" x14ac:dyDescent="0.3">
      <c r="C2577" s="16"/>
    </row>
    <row r="2578" spans="3:3" x14ac:dyDescent="0.3">
      <c r="C2578" s="16"/>
    </row>
    <row r="2579" spans="3:3" x14ac:dyDescent="0.3">
      <c r="C2579" s="16"/>
    </row>
    <row r="2580" spans="3:3" x14ac:dyDescent="0.3">
      <c r="C2580" s="16"/>
    </row>
    <row r="2581" spans="3:3" x14ac:dyDescent="0.3">
      <c r="C2581" s="16"/>
    </row>
    <row r="2582" spans="3:3" x14ac:dyDescent="0.3">
      <c r="C2582" s="16"/>
    </row>
    <row r="2583" spans="3:3" x14ac:dyDescent="0.3">
      <c r="C2583" s="16"/>
    </row>
    <row r="2584" spans="3:3" x14ac:dyDescent="0.3">
      <c r="C2584" s="16"/>
    </row>
    <row r="2585" spans="3:3" x14ac:dyDescent="0.3">
      <c r="C2585" s="16"/>
    </row>
    <row r="2586" spans="3:3" x14ac:dyDescent="0.3">
      <c r="C2586" s="16"/>
    </row>
    <row r="2587" spans="3:3" x14ac:dyDescent="0.3">
      <c r="C2587" s="16"/>
    </row>
    <row r="2588" spans="3:3" x14ac:dyDescent="0.3">
      <c r="C2588" s="16"/>
    </row>
    <row r="2589" spans="3:3" x14ac:dyDescent="0.3">
      <c r="C2589" s="16"/>
    </row>
    <row r="2590" spans="3:3" x14ac:dyDescent="0.3">
      <c r="C2590" s="16"/>
    </row>
    <row r="2591" spans="3:3" x14ac:dyDescent="0.3">
      <c r="C2591" s="16"/>
    </row>
    <row r="2592" spans="3:3" x14ac:dyDescent="0.3">
      <c r="C2592" s="16"/>
    </row>
    <row r="2593" spans="3:3" x14ac:dyDescent="0.3">
      <c r="C2593" s="16"/>
    </row>
    <row r="2594" spans="3:3" x14ac:dyDescent="0.3">
      <c r="C2594" s="16"/>
    </row>
    <row r="2595" spans="3:3" x14ac:dyDescent="0.3">
      <c r="C2595" s="16"/>
    </row>
    <row r="2596" spans="3:3" x14ac:dyDescent="0.3">
      <c r="C2596" s="16"/>
    </row>
    <row r="2597" spans="3:3" x14ac:dyDescent="0.3">
      <c r="C2597" s="16"/>
    </row>
    <row r="2598" spans="3:3" x14ac:dyDescent="0.3">
      <c r="C2598" s="16"/>
    </row>
    <row r="2599" spans="3:3" x14ac:dyDescent="0.3">
      <c r="C2599" s="16"/>
    </row>
    <row r="2600" spans="3:3" x14ac:dyDescent="0.3">
      <c r="C2600" s="16"/>
    </row>
    <row r="2601" spans="3:3" x14ac:dyDescent="0.3">
      <c r="C2601" s="16"/>
    </row>
    <row r="2602" spans="3:3" x14ac:dyDescent="0.3">
      <c r="C2602" s="16"/>
    </row>
    <row r="2603" spans="3:3" x14ac:dyDescent="0.3">
      <c r="C2603" s="16"/>
    </row>
    <row r="2604" spans="3:3" x14ac:dyDescent="0.3">
      <c r="C2604" s="16"/>
    </row>
    <row r="2605" spans="3:3" x14ac:dyDescent="0.3">
      <c r="C2605" s="16"/>
    </row>
    <row r="2606" spans="3:3" x14ac:dyDescent="0.3">
      <c r="C2606" s="16"/>
    </row>
    <row r="2607" spans="3:3" x14ac:dyDescent="0.3">
      <c r="C2607" s="16"/>
    </row>
    <row r="2608" spans="3:3" x14ac:dyDescent="0.3">
      <c r="C2608" s="16"/>
    </row>
    <row r="2609" spans="3:3" x14ac:dyDescent="0.3">
      <c r="C2609" s="16"/>
    </row>
    <row r="2610" spans="3:3" x14ac:dyDescent="0.3">
      <c r="C2610" s="16"/>
    </row>
    <row r="2611" spans="3:3" x14ac:dyDescent="0.3">
      <c r="C2611" s="16"/>
    </row>
    <row r="2612" spans="3:3" x14ac:dyDescent="0.3">
      <c r="C2612" s="16"/>
    </row>
    <row r="2613" spans="3:3" x14ac:dyDescent="0.3">
      <c r="C2613" s="16"/>
    </row>
    <row r="2614" spans="3:3" x14ac:dyDescent="0.3">
      <c r="C2614" s="16"/>
    </row>
    <row r="2615" spans="3:3" x14ac:dyDescent="0.3">
      <c r="C2615" s="16"/>
    </row>
    <row r="2616" spans="3:3" x14ac:dyDescent="0.3">
      <c r="C2616" s="16"/>
    </row>
    <row r="2617" spans="3:3" x14ac:dyDescent="0.3">
      <c r="C2617" s="16"/>
    </row>
    <row r="2618" spans="3:3" x14ac:dyDescent="0.3">
      <c r="C2618" s="16"/>
    </row>
    <row r="2619" spans="3:3" x14ac:dyDescent="0.3">
      <c r="C2619" s="16"/>
    </row>
    <row r="2620" spans="3:3" x14ac:dyDescent="0.3">
      <c r="C2620" s="16"/>
    </row>
    <row r="2621" spans="3:3" x14ac:dyDescent="0.3">
      <c r="C2621" s="16"/>
    </row>
    <row r="2622" spans="3:3" x14ac:dyDescent="0.3">
      <c r="C2622" s="16"/>
    </row>
    <row r="2623" spans="3:3" x14ac:dyDescent="0.3">
      <c r="C2623" s="16"/>
    </row>
    <row r="2624" spans="3:3" x14ac:dyDescent="0.3">
      <c r="C2624" s="16"/>
    </row>
    <row r="2625" spans="3:3" x14ac:dyDescent="0.3">
      <c r="C2625" s="16"/>
    </row>
    <row r="2626" spans="3:3" x14ac:dyDescent="0.3">
      <c r="C2626" s="16"/>
    </row>
    <row r="2627" spans="3:3" x14ac:dyDescent="0.3">
      <c r="C2627" s="16"/>
    </row>
    <row r="2628" spans="3:3" x14ac:dyDescent="0.3">
      <c r="C2628" s="16"/>
    </row>
    <row r="2629" spans="3:3" x14ac:dyDescent="0.3">
      <c r="C2629" s="16"/>
    </row>
    <row r="2630" spans="3:3" x14ac:dyDescent="0.3">
      <c r="C2630" s="16"/>
    </row>
    <row r="2631" spans="3:3" x14ac:dyDescent="0.3">
      <c r="C2631" s="16"/>
    </row>
    <row r="2632" spans="3:3" x14ac:dyDescent="0.3">
      <c r="C2632" s="16"/>
    </row>
    <row r="2633" spans="3:3" x14ac:dyDescent="0.3">
      <c r="C2633" s="16"/>
    </row>
    <row r="2634" spans="3:3" x14ac:dyDescent="0.3">
      <c r="C2634" s="16"/>
    </row>
    <row r="2635" spans="3:3" x14ac:dyDescent="0.3">
      <c r="C2635" s="16"/>
    </row>
    <row r="2636" spans="3:3" x14ac:dyDescent="0.3">
      <c r="C2636" s="16"/>
    </row>
    <row r="2637" spans="3:3" x14ac:dyDescent="0.3">
      <c r="C2637" s="16"/>
    </row>
    <row r="2638" spans="3:3" x14ac:dyDescent="0.3">
      <c r="C2638" s="16"/>
    </row>
    <row r="2639" spans="3:3" x14ac:dyDescent="0.3">
      <c r="C2639" s="16"/>
    </row>
    <row r="2640" spans="3:3" x14ac:dyDescent="0.3">
      <c r="C2640" s="16"/>
    </row>
    <row r="2641" spans="3:3" x14ac:dyDescent="0.3">
      <c r="C2641" s="16"/>
    </row>
    <row r="2642" spans="3:3" x14ac:dyDescent="0.3">
      <c r="C2642" s="16"/>
    </row>
    <row r="2643" spans="3:3" x14ac:dyDescent="0.3">
      <c r="C2643" s="16"/>
    </row>
    <row r="2644" spans="3:3" x14ac:dyDescent="0.3">
      <c r="C2644" s="16"/>
    </row>
    <row r="2645" spans="3:3" x14ac:dyDescent="0.3">
      <c r="C2645" s="16"/>
    </row>
    <row r="2646" spans="3:3" x14ac:dyDescent="0.3">
      <c r="C2646" s="16"/>
    </row>
    <row r="2647" spans="3:3" x14ac:dyDescent="0.3">
      <c r="C2647" s="16"/>
    </row>
    <row r="2648" spans="3:3" x14ac:dyDescent="0.3">
      <c r="C2648" s="16"/>
    </row>
    <row r="2649" spans="3:3" x14ac:dyDescent="0.3">
      <c r="C2649" s="16"/>
    </row>
    <row r="2650" spans="3:3" x14ac:dyDescent="0.3">
      <c r="C2650" s="16"/>
    </row>
    <row r="2651" spans="3:3" x14ac:dyDescent="0.3">
      <c r="C2651" s="16"/>
    </row>
    <row r="2652" spans="3:3" x14ac:dyDescent="0.3">
      <c r="C2652" s="16"/>
    </row>
    <row r="2653" spans="3:3" x14ac:dyDescent="0.3">
      <c r="C2653" s="16"/>
    </row>
    <row r="2654" spans="3:3" x14ac:dyDescent="0.3">
      <c r="C2654" s="16"/>
    </row>
    <row r="2655" spans="3:3" x14ac:dyDescent="0.3">
      <c r="C2655" s="16"/>
    </row>
    <row r="2656" spans="3:3" x14ac:dyDescent="0.3">
      <c r="C2656" s="16"/>
    </row>
    <row r="2657" spans="3:3" x14ac:dyDescent="0.3">
      <c r="C2657" s="16"/>
    </row>
    <row r="2658" spans="3:3" x14ac:dyDescent="0.3">
      <c r="C2658" s="16"/>
    </row>
    <row r="2659" spans="3:3" x14ac:dyDescent="0.3">
      <c r="C2659" s="16"/>
    </row>
    <row r="2660" spans="3:3" x14ac:dyDescent="0.3">
      <c r="C2660" s="16"/>
    </row>
    <row r="2661" spans="3:3" x14ac:dyDescent="0.3">
      <c r="C2661" s="16"/>
    </row>
    <row r="2662" spans="3:3" x14ac:dyDescent="0.3">
      <c r="C2662" s="16"/>
    </row>
    <row r="2663" spans="3:3" x14ac:dyDescent="0.3">
      <c r="C2663" s="16"/>
    </row>
    <row r="2664" spans="3:3" x14ac:dyDescent="0.3">
      <c r="C2664" s="16"/>
    </row>
    <row r="2665" spans="3:3" x14ac:dyDescent="0.3">
      <c r="C2665" s="16"/>
    </row>
    <row r="2666" spans="3:3" x14ac:dyDescent="0.3">
      <c r="C2666" s="16"/>
    </row>
    <row r="2667" spans="3:3" x14ac:dyDescent="0.3">
      <c r="C2667" s="16"/>
    </row>
    <row r="2668" spans="3:3" x14ac:dyDescent="0.3">
      <c r="C2668" s="16"/>
    </row>
    <row r="2669" spans="3:3" x14ac:dyDescent="0.3">
      <c r="C2669" s="16"/>
    </row>
    <row r="2670" spans="3:3" x14ac:dyDescent="0.3">
      <c r="C2670" s="16"/>
    </row>
    <row r="2671" spans="3:3" x14ac:dyDescent="0.3">
      <c r="C2671" s="16"/>
    </row>
    <row r="2672" spans="3:3" x14ac:dyDescent="0.3">
      <c r="C2672" s="16"/>
    </row>
    <row r="2673" spans="3:3" x14ac:dyDescent="0.3">
      <c r="C2673" s="16"/>
    </row>
    <row r="2674" spans="3:3" x14ac:dyDescent="0.3">
      <c r="C2674" s="16"/>
    </row>
    <row r="2675" spans="3:3" x14ac:dyDescent="0.3">
      <c r="C2675" s="16"/>
    </row>
    <row r="2676" spans="3:3" x14ac:dyDescent="0.3">
      <c r="C2676" s="16"/>
    </row>
    <row r="2677" spans="3:3" x14ac:dyDescent="0.3">
      <c r="C2677" s="16"/>
    </row>
    <row r="2678" spans="3:3" x14ac:dyDescent="0.3">
      <c r="C2678" s="16"/>
    </row>
    <row r="2679" spans="3:3" x14ac:dyDescent="0.3">
      <c r="C2679" s="16"/>
    </row>
    <row r="2680" spans="3:3" x14ac:dyDescent="0.3">
      <c r="C2680" s="16"/>
    </row>
    <row r="2681" spans="3:3" x14ac:dyDescent="0.3">
      <c r="C2681" s="16"/>
    </row>
    <row r="2682" spans="3:3" x14ac:dyDescent="0.3">
      <c r="C2682" s="16"/>
    </row>
    <row r="2683" spans="3:3" x14ac:dyDescent="0.3">
      <c r="C2683" s="16"/>
    </row>
    <row r="2684" spans="3:3" x14ac:dyDescent="0.3">
      <c r="C2684" s="16"/>
    </row>
    <row r="2685" spans="3:3" x14ac:dyDescent="0.3">
      <c r="C2685" s="16"/>
    </row>
    <row r="2686" spans="3:3" x14ac:dyDescent="0.3">
      <c r="C2686" s="16"/>
    </row>
    <row r="2687" spans="3:3" x14ac:dyDescent="0.3">
      <c r="C2687" s="16"/>
    </row>
    <row r="2688" spans="3:3" x14ac:dyDescent="0.3">
      <c r="C2688" s="16"/>
    </row>
    <row r="2689" spans="3:3" x14ac:dyDescent="0.3">
      <c r="C2689" s="16"/>
    </row>
    <row r="2690" spans="3:3" x14ac:dyDescent="0.3">
      <c r="C2690" s="16"/>
    </row>
    <row r="2691" spans="3:3" x14ac:dyDescent="0.3">
      <c r="C2691" s="16"/>
    </row>
    <row r="2692" spans="3:3" x14ac:dyDescent="0.3">
      <c r="C2692" s="16"/>
    </row>
    <row r="2693" spans="3:3" x14ac:dyDescent="0.3">
      <c r="C2693" s="16"/>
    </row>
    <row r="2694" spans="3:3" x14ac:dyDescent="0.3">
      <c r="C2694" s="16"/>
    </row>
    <row r="2695" spans="3:3" x14ac:dyDescent="0.3">
      <c r="C2695" s="16"/>
    </row>
    <row r="2696" spans="3:3" x14ac:dyDescent="0.3">
      <c r="C2696" s="16"/>
    </row>
    <row r="2697" spans="3:3" x14ac:dyDescent="0.3">
      <c r="C2697" s="16"/>
    </row>
    <row r="2698" spans="3:3" x14ac:dyDescent="0.3">
      <c r="C2698" s="16"/>
    </row>
    <row r="2699" spans="3:3" x14ac:dyDescent="0.3">
      <c r="C2699" s="16"/>
    </row>
    <row r="2700" spans="3:3" x14ac:dyDescent="0.3">
      <c r="C2700" s="16"/>
    </row>
    <row r="2701" spans="3:3" x14ac:dyDescent="0.3">
      <c r="C2701" s="16"/>
    </row>
    <row r="2702" spans="3:3" x14ac:dyDescent="0.3">
      <c r="C2702" s="16"/>
    </row>
    <row r="2703" spans="3:3" x14ac:dyDescent="0.3">
      <c r="C2703" s="16"/>
    </row>
    <row r="2704" spans="3:3" x14ac:dyDescent="0.3">
      <c r="C2704" s="16"/>
    </row>
    <row r="2705" spans="3:3" x14ac:dyDescent="0.3">
      <c r="C2705" s="16"/>
    </row>
    <row r="2706" spans="3:3" x14ac:dyDescent="0.3">
      <c r="C2706" s="16"/>
    </row>
    <row r="2707" spans="3:3" x14ac:dyDescent="0.3">
      <c r="C2707" s="16"/>
    </row>
    <row r="2708" spans="3:3" x14ac:dyDescent="0.3">
      <c r="C2708" s="16"/>
    </row>
    <row r="2709" spans="3:3" x14ac:dyDescent="0.3">
      <c r="C2709" s="16"/>
    </row>
    <row r="2710" spans="3:3" x14ac:dyDescent="0.3">
      <c r="C2710" s="16"/>
    </row>
    <row r="2711" spans="3:3" x14ac:dyDescent="0.3">
      <c r="C2711" s="16"/>
    </row>
    <row r="2712" spans="3:3" x14ac:dyDescent="0.3">
      <c r="C2712" s="16"/>
    </row>
    <row r="2713" spans="3:3" x14ac:dyDescent="0.3">
      <c r="C2713" s="16"/>
    </row>
    <row r="2714" spans="3:3" x14ac:dyDescent="0.3">
      <c r="C2714" s="16"/>
    </row>
    <row r="2715" spans="3:3" x14ac:dyDescent="0.3">
      <c r="C2715" s="16"/>
    </row>
    <row r="2716" spans="3:3" x14ac:dyDescent="0.3">
      <c r="C2716" s="16"/>
    </row>
    <row r="2717" spans="3:3" x14ac:dyDescent="0.3">
      <c r="C2717" s="16"/>
    </row>
    <row r="2718" spans="3:3" x14ac:dyDescent="0.3">
      <c r="C2718" s="16"/>
    </row>
    <row r="2719" spans="3:3" x14ac:dyDescent="0.3">
      <c r="C2719" s="16"/>
    </row>
    <row r="2720" spans="3:3" x14ac:dyDescent="0.3">
      <c r="C2720" s="16"/>
    </row>
    <row r="2721" spans="3:3" x14ac:dyDescent="0.3">
      <c r="C2721" s="16"/>
    </row>
    <row r="2722" spans="3:3" x14ac:dyDescent="0.3">
      <c r="C2722" s="16"/>
    </row>
    <row r="2723" spans="3:3" x14ac:dyDescent="0.3">
      <c r="C2723" s="16"/>
    </row>
    <row r="2724" spans="3:3" x14ac:dyDescent="0.3">
      <c r="C2724" s="16"/>
    </row>
    <row r="2725" spans="3:3" x14ac:dyDescent="0.3">
      <c r="C2725" s="16"/>
    </row>
    <row r="2726" spans="3:3" x14ac:dyDescent="0.3">
      <c r="C2726" s="16"/>
    </row>
    <row r="2727" spans="3:3" x14ac:dyDescent="0.3">
      <c r="C2727" s="16"/>
    </row>
    <row r="2728" spans="3:3" x14ac:dyDescent="0.3">
      <c r="C2728" s="16"/>
    </row>
    <row r="2729" spans="3:3" x14ac:dyDescent="0.3">
      <c r="C2729" s="16"/>
    </row>
    <row r="2730" spans="3:3" x14ac:dyDescent="0.3">
      <c r="C2730" s="16"/>
    </row>
    <row r="2731" spans="3:3" x14ac:dyDescent="0.3">
      <c r="C2731" s="16"/>
    </row>
    <row r="2732" spans="3:3" x14ac:dyDescent="0.3">
      <c r="C2732" s="16"/>
    </row>
    <row r="2733" spans="3:3" x14ac:dyDescent="0.3">
      <c r="C2733" s="16"/>
    </row>
    <row r="2734" spans="3:3" x14ac:dyDescent="0.3">
      <c r="C2734" s="16"/>
    </row>
    <row r="2735" spans="3:3" x14ac:dyDescent="0.3">
      <c r="C2735" s="16"/>
    </row>
    <row r="2736" spans="3:3" x14ac:dyDescent="0.3">
      <c r="C2736" s="16"/>
    </row>
    <row r="2737" spans="3:3" x14ac:dyDescent="0.3">
      <c r="C2737" s="16"/>
    </row>
    <row r="2738" spans="3:3" x14ac:dyDescent="0.3">
      <c r="C2738" s="16"/>
    </row>
    <row r="2739" spans="3:3" x14ac:dyDescent="0.3">
      <c r="C2739" s="16"/>
    </row>
    <row r="2740" spans="3:3" x14ac:dyDescent="0.3">
      <c r="C2740" s="16"/>
    </row>
    <row r="2741" spans="3:3" x14ac:dyDescent="0.3">
      <c r="C2741" s="16"/>
    </row>
    <row r="2742" spans="3:3" x14ac:dyDescent="0.3">
      <c r="C2742" s="16"/>
    </row>
    <row r="2743" spans="3:3" x14ac:dyDescent="0.3">
      <c r="C2743" s="16"/>
    </row>
    <row r="2744" spans="3:3" x14ac:dyDescent="0.3">
      <c r="C2744" s="16"/>
    </row>
    <row r="2745" spans="3:3" x14ac:dyDescent="0.3">
      <c r="C2745" s="16"/>
    </row>
    <row r="2746" spans="3:3" x14ac:dyDescent="0.3">
      <c r="C2746" s="16"/>
    </row>
    <row r="2747" spans="3:3" x14ac:dyDescent="0.3">
      <c r="C2747" s="16"/>
    </row>
    <row r="2748" spans="3:3" x14ac:dyDescent="0.3">
      <c r="C2748" s="16"/>
    </row>
    <row r="2749" spans="3:3" x14ac:dyDescent="0.3">
      <c r="C2749" s="16"/>
    </row>
    <row r="2750" spans="3:3" x14ac:dyDescent="0.3">
      <c r="C2750" s="16"/>
    </row>
    <row r="2751" spans="3:3" x14ac:dyDescent="0.3">
      <c r="C2751" s="16"/>
    </row>
    <row r="2752" spans="3:3" x14ac:dyDescent="0.3">
      <c r="C2752" s="16"/>
    </row>
    <row r="2753" spans="3:3" x14ac:dyDescent="0.3">
      <c r="C2753" s="16"/>
    </row>
    <row r="2754" spans="3:3" x14ac:dyDescent="0.3">
      <c r="C2754" s="16"/>
    </row>
    <row r="2755" spans="3:3" x14ac:dyDescent="0.3">
      <c r="C2755" s="16"/>
    </row>
    <row r="2756" spans="3:3" x14ac:dyDescent="0.3">
      <c r="C2756" s="16"/>
    </row>
    <row r="2757" spans="3:3" x14ac:dyDescent="0.3">
      <c r="C2757" s="16"/>
    </row>
    <row r="2758" spans="3:3" x14ac:dyDescent="0.3">
      <c r="C2758" s="16"/>
    </row>
    <row r="2759" spans="3:3" x14ac:dyDescent="0.3">
      <c r="C2759" s="16"/>
    </row>
    <row r="2760" spans="3:3" x14ac:dyDescent="0.3">
      <c r="C2760" s="16"/>
    </row>
    <row r="2761" spans="3:3" x14ac:dyDescent="0.3">
      <c r="C2761" s="16"/>
    </row>
    <row r="2762" spans="3:3" x14ac:dyDescent="0.3">
      <c r="C2762" s="16"/>
    </row>
    <row r="2763" spans="3:3" x14ac:dyDescent="0.3">
      <c r="C2763" s="16"/>
    </row>
    <row r="2764" spans="3:3" x14ac:dyDescent="0.3">
      <c r="C2764" s="16"/>
    </row>
    <row r="2765" spans="3:3" x14ac:dyDescent="0.3">
      <c r="C2765" s="16"/>
    </row>
    <row r="2766" spans="3:3" x14ac:dyDescent="0.3">
      <c r="C2766" s="16"/>
    </row>
    <row r="2767" spans="3:3" x14ac:dyDescent="0.3">
      <c r="C2767" s="16"/>
    </row>
    <row r="2768" spans="3:3" x14ac:dyDescent="0.3">
      <c r="C2768" s="16"/>
    </row>
    <row r="2769" spans="3:3" x14ac:dyDescent="0.3">
      <c r="C2769" s="16"/>
    </row>
    <row r="2770" spans="3:3" x14ac:dyDescent="0.3">
      <c r="C2770" s="16"/>
    </row>
    <row r="2771" spans="3:3" x14ac:dyDescent="0.3">
      <c r="C2771" s="16"/>
    </row>
    <row r="2772" spans="3:3" x14ac:dyDescent="0.3">
      <c r="C2772" s="16"/>
    </row>
    <row r="2773" spans="3:3" x14ac:dyDescent="0.3">
      <c r="C2773" s="16"/>
    </row>
    <row r="2774" spans="3:3" x14ac:dyDescent="0.3">
      <c r="C2774" s="16"/>
    </row>
    <row r="2775" spans="3:3" x14ac:dyDescent="0.3">
      <c r="C2775" s="16"/>
    </row>
    <row r="2776" spans="3:3" x14ac:dyDescent="0.3">
      <c r="C2776" s="16"/>
    </row>
    <row r="2777" spans="3:3" x14ac:dyDescent="0.3">
      <c r="C2777" s="16"/>
    </row>
    <row r="2778" spans="3:3" x14ac:dyDescent="0.3">
      <c r="C2778" s="16"/>
    </row>
    <row r="2779" spans="3:3" x14ac:dyDescent="0.3">
      <c r="C2779" s="16"/>
    </row>
    <row r="2780" spans="3:3" x14ac:dyDescent="0.3">
      <c r="C2780" s="16"/>
    </row>
    <row r="2781" spans="3:3" x14ac:dyDescent="0.3">
      <c r="C2781" s="16"/>
    </row>
    <row r="2782" spans="3:3" x14ac:dyDescent="0.3">
      <c r="C2782" s="16"/>
    </row>
    <row r="2783" spans="3:3" x14ac:dyDescent="0.3">
      <c r="C2783" s="16"/>
    </row>
    <row r="2784" spans="3:3" x14ac:dyDescent="0.3">
      <c r="C2784" s="16"/>
    </row>
    <row r="2785" spans="3:3" x14ac:dyDescent="0.3">
      <c r="C2785" s="16"/>
    </row>
    <row r="2786" spans="3:3" x14ac:dyDescent="0.3">
      <c r="C2786" s="16"/>
    </row>
    <row r="2787" spans="3:3" x14ac:dyDescent="0.3">
      <c r="C2787" s="16"/>
    </row>
    <row r="2788" spans="3:3" x14ac:dyDescent="0.3">
      <c r="C2788" s="16"/>
    </row>
    <row r="2789" spans="3:3" x14ac:dyDescent="0.3">
      <c r="C2789" s="16"/>
    </row>
    <row r="2790" spans="3:3" x14ac:dyDescent="0.3">
      <c r="C2790" s="16"/>
    </row>
    <row r="2791" spans="3:3" x14ac:dyDescent="0.3">
      <c r="C2791" s="16"/>
    </row>
    <row r="2792" spans="3:3" x14ac:dyDescent="0.3">
      <c r="C2792" s="16"/>
    </row>
    <row r="2793" spans="3:3" x14ac:dyDescent="0.3">
      <c r="C2793" s="16"/>
    </row>
    <row r="2794" spans="3:3" x14ac:dyDescent="0.3">
      <c r="C2794" s="16"/>
    </row>
    <row r="2795" spans="3:3" x14ac:dyDescent="0.3">
      <c r="C2795" s="16"/>
    </row>
    <row r="2796" spans="3:3" x14ac:dyDescent="0.3">
      <c r="C2796" s="16"/>
    </row>
    <row r="2797" spans="3:3" x14ac:dyDescent="0.3">
      <c r="C2797" s="16"/>
    </row>
    <row r="2798" spans="3:3" x14ac:dyDescent="0.3">
      <c r="C2798" s="16"/>
    </row>
    <row r="2799" spans="3:3" x14ac:dyDescent="0.3">
      <c r="C2799" s="16"/>
    </row>
    <row r="2800" spans="3:3" x14ac:dyDescent="0.3">
      <c r="C2800" s="16"/>
    </row>
    <row r="2801" spans="3:3" x14ac:dyDescent="0.3">
      <c r="C2801" s="16"/>
    </row>
    <row r="2802" spans="3:3" x14ac:dyDescent="0.3">
      <c r="C2802" s="16"/>
    </row>
    <row r="2803" spans="3:3" x14ac:dyDescent="0.3">
      <c r="C2803" s="16"/>
    </row>
    <row r="2804" spans="3:3" x14ac:dyDescent="0.3">
      <c r="C2804" s="16"/>
    </row>
    <row r="2805" spans="3:3" x14ac:dyDescent="0.3">
      <c r="C2805" s="16"/>
    </row>
    <row r="2806" spans="3:3" x14ac:dyDescent="0.3">
      <c r="C2806" s="16"/>
    </row>
    <row r="2807" spans="3:3" x14ac:dyDescent="0.3">
      <c r="C2807" s="16"/>
    </row>
    <row r="2808" spans="3:3" x14ac:dyDescent="0.3">
      <c r="C2808" s="16"/>
    </row>
    <row r="2809" spans="3:3" x14ac:dyDescent="0.3">
      <c r="C2809" s="16"/>
    </row>
    <row r="2810" spans="3:3" x14ac:dyDescent="0.3">
      <c r="C2810" s="16"/>
    </row>
    <row r="2811" spans="3:3" x14ac:dyDescent="0.3">
      <c r="C2811" s="16"/>
    </row>
    <row r="2812" spans="3:3" x14ac:dyDescent="0.3">
      <c r="C2812" s="16"/>
    </row>
    <row r="2813" spans="3:3" x14ac:dyDescent="0.3">
      <c r="C2813" s="16"/>
    </row>
    <row r="2814" spans="3:3" x14ac:dyDescent="0.3">
      <c r="C2814" s="16"/>
    </row>
    <row r="2815" spans="3:3" x14ac:dyDescent="0.3">
      <c r="C2815" s="16"/>
    </row>
    <row r="2816" spans="3:3" x14ac:dyDescent="0.3">
      <c r="C2816" s="16"/>
    </row>
    <row r="2817" spans="3:3" x14ac:dyDescent="0.3">
      <c r="C2817" s="16"/>
    </row>
    <row r="2818" spans="3:3" x14ac:dyDescent="0.3">
      <c r="C2818" s="16"/>
    </row>
    <row r="2819" spans="3:3" x14ac:dyDescent="0.3">
      <c r="C2819" s="16"/>
    </row>
    <row r="2820" spans="3:3" x14ac:dyDescent="0.3">
      <c r="C2820" s="16"/>
    </row>
    <row r="2821" spans="3:3" x14ac:dyDescent="0.3">
      <c r="C2821" s="16"/>
    </row>
    <row r="2822" spans="3:3" x14ac:dyDescent="0.3">
      <c r="C2822" s="16"/>
    </row>
    <row r="2823" spans="3:3" x14ac:dyDescent="0.3">
      <c r="C2823" s="16"/>
    </row>
    <row r="2824" spans="3:3" x14ac:dyDescent="0.3">
      <c r="C2824" s="16"/>
    </row>
    <row r="2825" spans="3:3" x14ac:dyDescent="0.3">
      <c r="C2825" s="16"/>
    </row>
    <row r="2826" spans="3:3" x14ac:dyDescent="0.3">
      <c r="C2826" s="16"/>
    </row>
    <row r="2827" spans="3:3" x14ac:dyDescent="0.3">
      <c r="C2827" s="16"/>
    </row>
    <row r="2828" spans="3:3" x14ac:dyDescent="0.3">
      <c r="C2828" s="16"/>
    </row>
    <row r="2829" spans="3:3" x14ac:dyDescent="0.3">
      <c r="C2829" s="16"/>
    </row>
    <row r="2830" spans="3:3" x14ac:dyDescent="0.3">
      <c r="C2830" s="16"/>
    </row>
    <row r="2831" spans="3:3" x14ac:dyDescent="0.3">
      <c r="C2831" s="16"/>
    </row>
    <row r="2832" spans="3:3" x14ac:dyDescent="0.3">
      <c r="C2832" s="16"/>
    </row>
    <row r="2833" spans="3:3" x14ac:dyDescent="0.3">
      <c r="C2833" s="16"/>
    </row>
    <row r="2834" spans="3:3" x14ac:dyDescent="0.3">
      <c r="C2834" s="16"/>
    </row>
    <row r="2835" spans="3:3" x14ac:dyDescent="0.3">
      <c r="C2835" s="16"/>
    </row>
    <row r="2836" spans="3:3" x14ac:dyDescent="0.3">
      <c r="C2836" s="16"/>
    </row>
    <row r="2837" spans="3:3" x14ac:dyDescent="0.3">
      <c r="C2837" s="16"/>
    </row>
    <row r="2838" spans="3:3" x14ac:dyDescent="0.3">
      <c r="C2838" s="16"/>
    </row>
    <row r="2839" spans="3:3" x14ac:dyDescent="0.3">
      <c r="C2839" s="16"/>
    </row>
    <row r="2840" spans="3:3" x14ac:dyDescent="0.3">
      <c r="C2840" s="16"/>
    </row>
    <row r="2841" spans="3:3" x14ac:dyDescent="0.3">
      <c r="C2841" s="16"/>
    </row>
    <row r="2842" spans="3:3" x14ac:dyDescent="0.3">
      <c r="C2842" s="16"/>
    </row>
    <row r="2843" spans="3:3" x14ac:dyDescent="0.3">
      <c r="C2843" s="16"/>
    </row>
    <row r="2844" spans="3:3" x14ac:dyDescent="0.3">
      <c r="C2844" s="16"/>
    </row>
    <row r="2845" spans="3:3" x14ac:dyDescent="0.3">
      <c r="C2845" s="16"/>
    </row>
    <row r="2846" spans="3:3" x14ac:dyDescent="0.3">
      <c r="C2846" s="16"/>
    </row>
    <row r="2847" spans="3:3" x14ac:dyDescent="0.3">
      <c r="C2847" s="16"/>
    </row>
    <row r="2848" spans="3:3" x14ac:dyDescent="0.3">
      <c r="C2848" s="16"/>
    </row>
    <row r="2849" spans="3:3" x14ac:dyDescent="0.3">
      <c r="C2849" s="16"/>
    </row>
    <row r="2850" spans="3:3" x14ac:dyDescent="0.3">
      <c r="C2850" s="16"/>
    </row>
    <row r="2851" spans="3:3" x14ac:dyDescent="0.3">
      <c r="C2851" s="16"/>
    </row>
    <row r="2852" spans="3:3" x14ac:dyDescent="0.3">
      <c r="C2852" s="16"/>
    </row>
    <row r="2853" spans="3:3" x14ac:dyDescent="0.3">
      <c r="C2853" s="16"/>
    </row>
    <row r="2854" spans="3:3" x14ac:dyDescent="0.3">
      <c r="C2854" s="16"/>
    </row>
    <row r="2855" spans="3:3" x14ac:dyDescent="0.3">
      <c r="C2855" s="16"/>
    </row>
    <row r="2856" spans="3:3" x14ac:dyDescent="0.3">
      <c r="C2856" s="16"/>
    </row>
    <row r="2857" spans="3:3" x14ac:dyDescent="0.3">
      <c r="C2857" s="16"/>
    </row>
    <row r="2858" spans="3:3" x14ac:dyDescent="0.3">
      <c r="C2858" s="16"/>
    </row>
    <row r="2859" spans="3:3" x14ac:dyDescent="0.3">
      <c r="C2859" s="16"/>
    </row>
    <row r="2860" spans="3:3" x14ac:dyDescent="0.3">
      <c r="C2860" s="16"/>
    </row>
    <row r="2861" spans="3:3" x14ac:dyDescent="0.3">
      <c r="C2861" s="16"/>
    </row>
    <row r="2862" spans="3:3" x14ac:dyDescent="0.3">
      <c r="C2862" s="16"/>
    </row>
    <row r="2863" spans="3:3" x14ac:dyDescent="0.3">
      <c r="C2863" s="16"/>
    </row>
    <row r="2864" spans="3:3" x14ac:dyDescent="0.3">
      <c r="C2864" s="16"/>
    </row>
    <row r="2865" spans="3:3" x14ac:dyDescent="0.3">
      <c r="C2865" s="16"/>
    </row>
    <row r="2866" spans="3:3" x14ac:dyDescent="0.3">
      <c r="C2866" s="16"/>
    </row>
    <row r="2867" spans="3:3" x14ac:dyDescent="0.3">
      <c r="C2867" s="16"/>
    </row>
    <row r="2868" spans="3:3" x14ac:dyDescent="0.3">
      <c r="C2868" s="16"/>
    </row>
    <row r="2869" spans="3:3" x14ac:dyDescent="0.3">
      <c r="C2869" s="16"/>
    </row>
    <row r="2870" spans="3:3" x14ac:dyDescent="0.3">
      <c r="C2870" s="16"/>
    </row>
    <row r="2871" spans="3:3" x14ac:dyDescent="0.3">
      <c r="C2871" s="16"/>
    </row>
    <row r="2872" spans="3:3" x14ac:dyDescent="0.3">
      <c r="C2872" s="16"/>
    </row>
    <row r="2873" spans="3:3" x14ac:dyDescent="0.3">
      <c r="C2873" s="16"/>
    </row>
    <row r="2874" spans="3:3" x14ac:dyDescent="0.3">
      <c r="C2874" s="16"/>
    </row>
    <row r="2875" spans="3:3" x14ac:dyDescent="0.3">
      <c r="C2875" s="16"/>
    </row>
    <row r="2876" spans="3:3" x14ac:dyDescent="0.3">
      <c r="C2876" s="16"/>
    </row>
    <row r="2877" spans="3:3" x14ac:dyDescent="0.3">
      <c r="C2877" s="16"/>
    </row>
    <row r="2878" spans="3:3" x14ac:dyDescent="0.3">
      <c r="C2878" s="16"/>
    </row>
    <row r="2879" spans="3:3" x14ac:dyDescent="0.3">
      <c r="C2879" s="16"/>
    </row>
    <row r="2880" spans="3:3" x14ac:dyDescent="0.3">
      <c r="C2880" s="16"/>
    </row>
    <row r="2881" spans="3:3" x14ac:dyDescent="0.3">
      <c r="C2881" s="16"/>
    </row>
    <row r="2882" spans="3:3" x14ac:dyDescent="0.3">
      <c r="C2882" s="16"/>
    </row>
    <row r="2883" spans="3:3" x14ac:dyDescent="0.3">
      <c r="C2883" s="16"/>
    </row>
    <row r="2884" spans="3:3" x14ac:dyDescent="0.3">
      <c r="C2884" s="16"/>
    </row>
    <row r="2885" spans="3:3" x14ac:dyDescent="0.3">
      <c r="C2885" s="16"/>
    </row>
    <row r="2886" spans="3:3" x14ac:dyDescent="0.3">
      <c r="C2886" s="16"/>
    </row>
    <row r="2887" spans="3:3" x14ac:dyDescent="0.3">
      <c r="C2887" s="16"/>
    </row>
    <row r="2888" spans="3:3" x14ac:dyDescent="0.3">
      <c r="C2888" s="16"/>
    </row>
    <row r="2889" spans="3:3" x14ac:dyDescent="0.3">
      <c r="C2889" s="16"/>
    </row>
    <row r="2890" spans="3:3" x14ac:dyDescent="0.3">
      <c r="C2890" s="16"/>
    </row>
    <row r="2891" spans="3:3" x14ac:dyDescent="0.3">
      <c r="C2891" s="16"/>
    </row>
    <row r="2892" spans="3:3" x14ac:dyDescent="0.3">
      <c r="C2892" s="16"/>
    </row>
    <row r="2893" spans="3:3" x14ac:dyDescent="0.3">
      <c r="C2893" s="16"/>
    </row>
    <row r="2894" spans="3:3" x14ac:dyDescent="0.3">
      <c r="C2894" s="16"/>
    </row>
    <row r="2895" spans="3:3" x14ac:dyDescent="0.3">
      <c r="C2895" s="16"/>
    </row>
    <row r="2896" spans="3:3" x14ac:dyDescent="0.3">
      <c r="C2896" s="16"/>
    </row>
    <row r="2897" spans="3:3" x14ac:dyDescent="0.3">
      <c r="C2897" s="16"/>
    </row>
    <row r="2898" spans="3:3" x14ac:dyDescent="0.3">
      <c r="C2898" s="16"/>
    </row>
    <row r="2899" spans="3:3" x14ac:dyDescent="0.3">
      <c r="C2899" s="16"/>
    </row>
    <row r="2900" spans="3:3" x14ac:dyDescent="0.3">
      <c r="C2900" s="16"/>
    </row>
    <row r="2901" spans="3:3" x14ac:dyDescent="0.3">
      <c r="C2901" s="16"/>
    </row>
    <row r="2902" spans="3:3" x14ac:dyDescent="0.3">
      <c r="C2902" s="16"/>
    </row>
    <row r="2903" spans="3:3" x14ac:dyDescent="0.3">
      <c r="C2903" s="16"/>
    </row>
    <row r="2904" spans="3:3" x14ac:dyDescent="0.3">
      <c r="C2904" s="16"/>
    </row>
    <row r="2905" spans="3:3" x14ac:dyDescent="0.3">
      <c r="C2905" s="16"/>
    </row>
    <row r="2906" spans="3:3" x14ac:dyDescent="0.3">
      <c r="C2906" s="16"/>
    </row>
    <row r="2907" spans="3:3" x14ac:dyDescent="0.3">
      <c r="C2907" s="16"/>
    </row>
    <row r="2908" spans="3:3" x14ac:dyDescent="0.3">
      <c r="C2908" s="16"/>
    </row>
    <row r="2909" spans="3:3" x14ac:dyDescent="0.3">
      <c r="C2909" s="16"/>
    </row>
    <row r="2910" spans="3:3" x14ac:dyDescent="0.3">
      <c r="C2910" s="16"/>
    </row>
    <row r="2911" spans="3:3" x14ac:dyDescent="0.3">
      <c r="C2911" s="16"/>
    </row>
    <row r="2912" spans="3:3" x14ac:dyDescent="0.3">
      <c r="C2912" s="16"/>
    </row>
    <row r="2913" spans="3:3" x14ac:dyDescent="0.3">
      <c r="C2913" s="16"/>
    </row>
    <row r="2914" spans="3:3" x14ac:dyDescent="0.3">
      <c r="C2914" s="16"/>
    </row>
    <row r="2915" spans="3:3" x14ac:dyDescent="0.3">
      <c r="C2915" s="16"/>
    </row>
    <row r="2916" spans="3:3" x14ac:dyDescent="0.3">
      <c r="C2916" s="16"/>
    </row>
    <row r="2917" spans="3:3" x14ac:dyDescent="0.3">
      <c r="C2917" s="16"/>
    </row>
    <row r="2918" spans="3:3" x14ac:dyDescent="0.3">
      <c r="C2918" s="16"/>
    </row>
    <row r="2919" spans="3:3" x14ac:dyDescent="0.3">
      <c r="C2919" s="16"/>
    </row>
    <row r="2920" spans="3:3" x14ac:dyDescent="0.3">
      <c r="C2920" s="16"/>
    </row>
    <row r="2921" spans="3:3" x14ac:dyDescent="0.3">
      <c r="C2921" s="16"/>
    </row>
    <row r="2922" spans="3:3" x14ac:dyDescent="0.3">
      <c r="C2922" s="16"/>
    </row>
    <row r="2923" spans="3:3" x14ac:dyDescent="0.3">
      <c r="C2923" s="16"/>
    </row>
    <row r="2924" spans="3:3" x14ac:dyDescent="0.3">
      <c r="C2924" s="16"/>
    </row>
    <row r="2925" spans="3:3" x14ac:dyDescent="0.3">
      <c r="C2925" s="16"/>
    </row>
    <row r="2926" spans="3:3" x14ac:dyDescent="0.3">
      <c r="C2926" s="16"/>
    </row>
    <row r="2927" spans="3:3" x14ac:dyDescent="0.3">
      <c r="C2927" s="16"/>
    </row>
    <row r="2928" spans="3:3" x14ac:dyDescent="0.3">
      <c r="C2928" s="16"/>
    </row>
    <row r="2929" spans="3:3" x14ac:dyDescent="0.3">
      <c r="C2929" s="16"/>
    </row>
    <row r="2930" spans="3:3" x14ac:dyDescent="0.3">
      <c r="C2930" s="16"/>
    </row>
    <row r="2931" spans="3:3" x14ac:dyDescent="0.3">
      <c r="C2931" s="16"/>
    </row>
    <row r="2932" spans="3:3" x14ac:dyDescent="0.3">
      <c r="C2932" s="16"/>
    </row>
    <row r="2933" spans="3:3" x14ac:dyDescent="0.3">
      <c r="C2933" s="16"/>
    </row>
    <row r="2934" spans="3:3" x14ac:dyDescent="0.3">
      <c r="C2934" s="16"/>
    </row>
    <row r="2935" spans="3:3" x14ac:dyDescent="0.3">
      <c r="C2935" s="16"/>
    </row>
    <row r="2936" spans="3:3" x14ac:dyDescent="0.3">
      <c r="C2936" s="16"/>
    </row>
    <row r="2937" spans="3:3" x14ac:dyDescent="0.3">
      <c r="C2937" s="16"/>
    </row>
    <row r="2938" spans="3:3" x14ac:dyDescent="0.3">
      <c r="C2938" s="16"/>
    </row>
    <row r="2939" spans="3:3" x14ac:dyDescent="0.3">
      <c r="C2939" s="16"/>
    </row>
    <row r="2940" spans="3:3" x14ac:dyDescent="0.3">
      <c r="C2940" s="16"/>
    </row>
    <row r="2941" spans="3:3" x14ac:dyDescent="0.3">
      <c r="C2941" s="16"/>
    </row>
    <row r="2942" spans="3:3" x14ac:dyDescent="0.3">
      <c r="C2942" s="16"/>
    </row>
    <row r="2943" spans="3:3" x14ac:dyDescent="0.3">
      <c r="C2943" s="16"/>
    </row>
    <row r="2944" spans="3:3" x14ac:dyDescent="0.3">
      <c r="C2944" s="16"/>
    </row>
    <row r="2945" spans="3:3" x14ac:dyDescent="0.3">
      <c r="C2945" s="16"/>
    </row>
    <row r="2946" spans="3:3" x14ac:dyDescent="0.3">
      <c r="C2946" s="16"/>
    </row>
    <row r="2947" spans="3:3" x14ac:dyDescent="0.3">
      <c r="C2947" s="16"/>
    </row>
    <row r="2948" spans="3:3" x14ac:dyDescent="0.3">
      <c r="C2948" s="16"/>
    </row>
    <row r="2949" spans="3:3" x14ac:dyDescent="0.3">
      <c r="C2949" s="16"/>
    </row>
    <row r="2950" spans="3:3" x14ac:dyDescent="0.3">
      <c r="C2950" s="16"/>
    </row>
    <row r="2951" spans="3:3" x14ac:dyDescent="0.3">
      <c r="C2951" s="16"/>
    </row>
    <row r="2952" spans="3:3" x14ac:dyDescent="0.3">
      <c r="C2952" s="16"/>
    </row>
    <row r="2953" spans="3:3" x14ac:dyDescent="0.3">
      <c r="C2953" s="16"/>
    </row>
    <row r="2954" spans="3:3" x14ac:dyDescent="0.3">
      <c r="C2954" s="16"/>
    </row>
    <row r="2955" spans="3:3" x14ac:dyDescent="0.3">
      <c r="C2955" s="16"/>
    </row>
    <row r="2956" spans="3:3" x14ac:dyDescent="0.3">
      <c r="C2956" s="16"/>
    </row>
    <row r="2957" spans="3:3" x14ac:dyDescent="0.3">
      <c r="C2957" s="16"/>
    </row>
    <row r="2958" spans="3:3" x14ac:dyDescent="0.3">
      <c r="C2958" s="16"/>
    </row>
    <row r="2959" spans="3:3" x14ac:dyDescent="0.3">
      <c r="C2959" s="16"/>
    </row>
    <row r="2960" spans="3:3" x14ac:dyDescent="0.3">
      <c r="C2960" s="16"/>
    </row>
    <row r="2961" spans="3:3" x14ac:dyDescent="0.3">
      <c r="C2961" s="16"/>
    </row>
    <row r="2962" spans="3:3" x14ac:dyDescent="0.3">
      <c r="C2962" s="16"/>
    </row>
    <row r="2963" spans="3:3" x14ac:dyDescent="0.3">
      <c r="C2963" s="16"/>
    </row>
    <row r="2964" spans="3:3" x14ac:dyDescent="0.3">
      <c r="C2964" s="16"/>
    </row>
    <row r="2965" spans="3:3" x14ac:dyDescent="0.3">
      <c r="C2965" s="16"/>
    </row>
    <row r="2966" spans="3:3" x14ac:dyDescent="0.3">
      <c r="C2966" s="16"/>
    </row>
    <row r="2967" spans="3:3" x14ac:dyDescent="0.3">
      <c r="C2967" s="16"/>
    </row>
    <row r="2968" spans="3:3" x14ac:dyDescent="0.3">
      <c r="C2968" s="16"/>
    </row>
    <row r="2969" spans="3:3" x14ac:dyDescent="0.3">
      <c r="C2969" s="16"/>
    </row>
    <row r="2970" spans="3:3" x14ac:dyDescent="0.3">
      <c r="C2970" s="16"/>
    </row>
    <row r="2971" spans="3:3" x14ac:dyDescent="0.3">
      <c r="C2971" s="16"/>
    </row>
    <row r="2972" spans="3:3" x14ac:dyDescent="0.3">
      <c r="C2972" s="16"/>
    </row>
    <row r="2973" spans="3:3" x14ac:dyDescent="0.3">
      <c r="C2973" s="16"/>
    </row>
    <row r="2974" spans="3:3" x14ac:dyDescent="0.3">
      <c r="C2974" s="16"/>
    </row>
    <row r="2975" spans="3:3" x14ac:dyDescent="0.3">
      <c r="C2975" s="16"/>
    </row>
    <row r="2976" spans="3:3" x14ac:dyDescent="0.3">
      <c r="C2976" s="16"/>
    </row>
    <row r="2977" spans="3:3" x14ac:dyDescent="0.3">
      <c r="C2977" s="16"/>
    </row>
    <row r="2978" spans="3:3" x14ac:dyDescent="0.3">
      <c r="C2978" s="16"/>
    </row>
    <row r="2979" spans="3:3" x14ac:dyDescent="0.3">
      <c r="C2979" s="16"/>
    </row>
    <row r="2980" spans="3:3" x14ac:dyDescent="0.3">
      <c r="C2980" s="16"/>
    </row>
    <row r="2981" spans="3:3" x14ac:dyDescent="0.3">
      <c r="C2981" s="16"/>
    </row>
    <row r="2982" spans="3:3" x14ac:dyDescent="0.3">
      <c r="C2982" s="16"/>
    </row>
    <row r="2983" spans="3:3" x14ac:dyDescent="0.3">
      <c r="C2983" s="16"/>
    </row>
    <row r="2984" spans="3:3" x14ac:dyDescent="0.3">
      <c r="C2984" s="16"/>
    </row>
    <row r="2985" spans="3:3" x14ac:dyDescent="0.3">
      <c r="C2985" s="16"/>
    </row>
    <row r="2986" spans="3:3" x14ac:dyDescent="0.3">
      <c r="C2986" s="16"/>
    </row>
    <row r="2987" spans="3:3" x14ac:dyDescent="0.3">
      <c r="C2987" s="16"/>
    </row>
    <row r="2988" spans="3:3" x14ac:dyDescent="0.3">
      <c r="C2988" s="16"/>
    </row>
    <row r="2989" spans="3:3" x14ac:dyDescent="0.3">
      <c r="C2989" s="16"/>
    </row>
    <row r="2990" spans="3:3" x14ac:dyDescent="0.3">
      <c r="C2990" s="16"/>
    </row>
    <row r="2991" spans="3:3" x14ac:dyDescent="0.3">
      <c r="C2991" s="16"/>
    </row>
    <row r="2992" spans="3:3" x14ac:dyDescent="0.3">
      <c r="C2992" s="16"/>
    </row>
    <row r="2993" spans="3:3" x14ac:dyDescent="0.3">
      <c r="C2993" s="16"/>
    </row>
    <row r="2994" spans="3:3" x14ac:dyDescent="0.3">
      <c r="C2994" s="16"/>
    </row>
    <row r="2995" spans="3:3" x14ac:dyDescent="0.3">
      <c r="C2995" s="16"/>
    </row>
    <row r="2996" spans="3:3" x14ac:dyDescent="0.3">
      <c r="C2996" s="16"/>
    </row>
    <row r="2997" spans="3:3" x14ac:dyDescent="0.3">
      <c r="C2997" s="16"/>
    </row>
    <row r="2998" spans="3:3" x14ac:dyDescent="0.3">
      <c r="C2998" s="16"/>
    </row>
    <row r="2999" spans="3:3" x14ac:dyDescent="0.3">
      <c r="C2999" s="16"/>
    </row>
    <row r="3000" spans="3:3" x14ac:dyDescent="0.3">
      <c r="C3000" s="16"/>
    </row>
    <row r="3001" spans="3:3" x14ac:dyDescent="0.3">
      <c r="C3001" s="16"/>
    </row>
    <row r="3002" spans="3:3" x14ac:dyDescent="0.3">
      <c r="C3002" s="16"/>
    </row>
    <row r="3003" spans="3:3" x14ac:dyDescent="0.3">
      <c r="C3003" s="16"/>
    </row>
    <row r="3004" spans="3:3" x14ac:dyDescent="0.3">
      <c r="C3004" s="16"/>
    </row>
    <row r="3005" spans="3:3" x14ac:dyDescent="0.3">
      <c r="C3005" s="16"/>
    </row>
    <row r="3006" spans="3:3" x14ac:dyDescent="0.3">
      <c r="C3006" s="16"/>
    </row>
    <row r="3007" spans="3:3" x14ac:dyDescent="0.3">
      <c r="C3007" s="16"/>
    </row>
    <row r="3008" spans="3:3" x14ac:dyDescent="0.3">
      <c r="C3008" s="16"/>
    </row>
    <row r="3009" spans="3:3" x14ac:dyDescent="0.3">
      <c r="C3009" s="16"/>
    </row>
    <row r="3010" spans="3:3" x14ac:dyDescent="0.3">
      <c r="C3010" s="16"/>
    </row>
    <row r="3011" spans="3:3" x14ac:dyDescent="0.3">
      <c r="C3011" s="16"/>
    </row>
    <row r="3012" spans="3:3" x14ac:dyDescent="0.3">
      <c r="C3012" s="16"/>
    </row>
    <row r="3013" spans="3:3" x14ac:dyDescent="0.3">
      <c r="C3013" s="16"/>
    </row>
    <row r="3014" spans="3:3" x14ac:dyDescent="0.3">
      <c r="C3014" s="16"/>
    </row>
    <row r="3015" spans="3:3" x14ac:dyDescent="0.3">
      <c r="C3015" s="16"/>
    </row>
    <row r="3016" spans="3:3" x14ac:dyDescent="0.3">
      <c r="C3016" s="16"/>
    </row>
    <row r="3017" spans="3:3" x14ac:dyDescent="0.3">
      <c r="C3017" s="16"/>
    </row>
    <row r="3018" spans="3:3" x14ac:dyDescent="0.3">
      <c r="C3018" s="16"/>
    </row>
    <row r="3019" spans="3:3" x14ac:dyDescent="0.3">
      <c r="C3019" s="16"/>
    </row>
    <row r="3020" spans="3:3" x14ac:dyDescent="0.3">
      <c r="C3020" s="16"/>
    </row>
    <row r="3021" spans="3:3" x14ac:dyDescent="0.3">
      <c r="C3021" s="16"/>
    </row>
    <row r="3022" spans="3:3" x14ac:dyDescent="0.3">
      <c r="C3022" s="16"/>
    </row>
    <row r="3023" spans="3:3" x14ac:dyDescent="0.3">
      <c r="C3023" s="16"/>
    </row>
    <row r="3024" spans="3:3" x14ac:dyDescent="0.3">
      <c r="C3024" s="16"/>
    </row>
    <row r="3025" spans="3:3" x14ac:dyDescent="0.3">
      <c r="C3025" s="16"/>
    </row>
    <row r="3026" spans="3:3" x14ac:dyDescent="0.3">
      <c r="C3026" s="16"/>
    </row>
    <row r="3027" spans="3:3" x14ac:dyDescent="0.3">
      <c r="C3027" s="16"/>
    </row>
    <row r="3028" spans="3:3" x14ac:dyDescent="0.3">
      <c r="C3028" s="16"/>
    </row>
    <row r="3029" spans="3:3" x14ac:dyDescent="0.3">
      <c r="C3029" s="16"/>
    </row>
    <row r="3030" spans="3:3" x14ac:dyDescent="0.3">
      <c r="C3030" s="16"/>
    </row>
    <row r="3031" spans="3:3" x14ac:dyDescent="0.3">
      <c r="C3031" s="16"/>
    </row>
    <row r="3032" spans="3:3" x14ac:dyDescent="0.3">
      <c r="C3032" s="16"/>
    </row>
    <row r="3033" spans="3:3" x14ac:dyDescent="0.3">
      <c r="C3033" s="16"/>
    </row>
    <row r="3034" spans="3:3" x14ac:dyDescent="0.3">
      <c r="C3034" s="16"/>
    </row>
    <row r="3035" spans="3:3" x14ac:dyDescent="0.3">
      <c r="C3035" s="16"/>
    </row>
    <row r="3036" spans="3:3" x14ac:dyDescent="0.3">
      <c r="C3036" s="16"/>
    </row>
    <row r="3037" spans="3:3" x14ac:dyDescent="0.3">
      <c r="C3037" s="16"/>
    </row>
    <row r="3038" spans="3:3" x14ac:dyDescent="0.3">
      <c r="C3038" s="16"/>
    </row>
    <row r="3039" spans="3:3" x14ac:dyDescent="0.3">
      <c r="C3039" s="16"/>
    </row>
    <row r="3040" spans="3:3" x14ac:dyDescent="0.3">
      <c r="C3040" s="16"/>
    </row>
    <row r="3041" spans="3:3" x14ac:dyDescent="0.3">
      <c r="C3041" s="16"/>
    </row>
    <row r="3042" spans="3:3" x14ac:dyDescent="0.3">
      <c r="C3042" s="16"/>
    </row>
    <row r="3043" spans="3:3" x14ac:dyDescent="0.3">
      <c r="C3043" s="16"/>
    </row>
    <row r="3044" spans="3:3" x14ac:dyDescent="0.3">
      <c r="C3044" s="16"/>
    </row>
    <row r="3045" spans="3:3" x14ac:dyDescent="0.3">
      <c r="C3045" s="16"/>
    </row>
    <row r="3046" spans="3:3" x14ac:dyDescent="0.3">
      <c r="C3046" s="16"/>
    </row>
    <row r="3047" spans="3:3" x14ac:dyDescent="0.3">
      <c r="C3047" s="16"/>
    </row>
    <row r="3048" spans="3:3" x14ac:dyDescent="0.3">
      <c r="C3048" s="16"/>
    </row>
    <row r="3049" spans="3:3" x14ac:dyDescent="0.3">
      <c r="C3049" s="16"/>
    </row>
    <row r="3050" spans="3:3" x14ac:dyDescent="0.3">
      <c r="C3050" s="16"/>
    </row>
    <row r="3051" spans="3:3" x14ac:dyDescent="0.3">
      <c r="C3051" s="16"/>
    </row>
    <row r="3052" spans="3:3" x14ac:dyDescent="0.3">
      <c r="C3052" s="16"/>
    </row>
    <row r="3053" spans="3:3" x14ac:dyDescent="0.3">
      <c r="C3053" s="16"/>
    </row>
    <row r="3054" spans="3:3" x14ac:dyDescent="0.3">
      <c r="C3054" s="16"/>
    </row>
    <row r="3055" spans="3:3" x14ac:dyDescent="0.3">
      <c r="C3055" s="16"/>
    </row>
    <row r="3056" spans="3:3" x14ac:dyDescent="0.3">
      <c r="C3056" s="16"/>
    </row>
    <row r="3057" spans="3:3" x14ac:dyDescent="0.3">
      <c r="C3057" s="16"/>
    </row>
    <row r="3058" spans="3:3" x14ac:dyDescent="0.3">
      <c r="C3058" s="16"/>
    </row>
    <row r="3059" spans="3:3" x14ac:dyDescent="0.3">
      <c r="C3059" s="16"/>
    </row>
    <row r="3060" spans="3:3" x14ac:dyDescent="0.3">
      <c r="C3060" s="16"/>
    </row>
    <row r="3061" spans="3:3" x14ac:dyDescent="0.3">
      <c r="C3061" s="16"/>
    </row>
    <row r="3062" spans="3:3" x14ac:dyDescent="0.3">
      <c r="C3062" s="16"/>
    </row>
    <row r="3063" spans="3:3" x14ac:dyDescent="0.3">
      <c r="C3063" s="16"/>
    </row>
    <row r="3064" spans="3:3" x14ac:dyDescent="0.3">
      <c r="C3064" s="16"/>
    </row>
    <row r="3065" spans="3:3" x14ac:dyDescent="0.3">
      <c r="C3065" s="16"/>
    </row>
    <row r="3066" spans="3:3" x14ac:dyDescent="0.3">
      <c r="C3066" s="16"/>
    </row>
    <row r="3067" spans="3:3" x14ac:dyDescent="0.3">
      <c r="C3067" s="16"/>
    </row>
    <row r="3068" spans="3:3" x14ac:dyDescent="0.3">
      <c r="C3068" s="16"/>
    </row>
    <row r="3069" spans="3:3" x14ac:dyDescent="0.3">
      <c r="C3069" s="16"/>
    </row>
    <row r="3070" spans="3:3" x14ac:dyDescent="0.3">
      <c r="C3070" s="16"/>
    </row>
    <row r="3071" spans="3:3" x14ac:dyDescent="0.3">
      <c r="C3071" s="16"/>
    </row>
    <row r="3072" spans="3:3" x14ac:dyDescent="0.3">
      <c r="C3072" s="16"/>
    </row>
    <row r="3073" spans="3:3" x14ac:dyDescent="0.3">
      <c r="C3073" s="16"/>
    </row>
    <row r="3074" spans="3:3" x14ac:dyDescent="0.3">
      <c r="C3074" s="16"/>
    </row>
    <row r="3075" spans="3:3" x14ac:dyDescent="0.3">
      <c r="C3075" s="16"/>
    </row>
    <row r="3076" spans="3:3" x14ac:dyDescent="0.3">
      <c r="C3076" s="16"/>
    </row>
    <row r="3077" spans="3:3" x14ac:dyDescent="0.3">
      <c r="C3077" s="16"/>
    </row>
    <row r="3078" spans="3:3" x14ac:dyDescent="0.3">
      <c r="C3078" s="16"/>
    </row>
    <row r="3079" spans="3:3" x14ac:dyDescent="0.3">
      <c r="C3079" s="16"/>
    </row>
    <row r="3080" spans="3:3" x14ac:dyDescent="0.3">
      <c r="C3080" s="16"/>
    </row>
    <row r="3081" spans="3:3" x14ac:dyDescent="0.3">
      <c r="C3081" s="16"/>
    </row>
    <row r="3082" spans="3:3" x14ac:dyDescent="0.3">
      <c r="C3082" s="16"/>
    </row>
    <row r="3083" spans="3:3" x14ac:dyDescent="0.3">
      <c r="C3083" s="16"/>
    </row>
    <row r="3084" spans="3:3" x14ac:dyDescent="0.3">
      <c r="C3084" s="16"/>
    </row>
    <row r="3085" spans="3:3" x14ac:dyDescent="0.3">
      <c r="C3085" s="16"/>
    </row>
    <row r="3086" spans="3:3" x14ac:dyDescent="0.3">
      <c r="C3086" s="16"/>
    </row>
    <row r="3087" spans="3:3" x14ac:dyDescent="0.3">
      <c r="C3087" s="16"/>
    </row>
    <row r="3088" spans="3:3" x14ac:dyDescent="0.3">
      <c r="C3088" s="16"/>
    </row>
    <row r="3089" spans="3:3" x14ac:dyDescent="0.3">
      <c r="C3089" s="16"/>
    </row>
    <row r="3090" spans="3:3" x14ac:dyDescent="0.3">
      <c r="C3090" s="16"/>
    </row>
    <row r="3091" spans="3:3" x14ac:dyDescent="0.3">
      <c r="C3091" s="16"/>
    </row>
    <row r="3092" spans="3:3" x14ac:dyDescent="0.3">
      <c r="C3092" s="16"/>
    </row>
    <row r="3093" spans="3:3" x14ac:dyDescent="0.3">
      <c r="C3093" s="16"/>
    </row>
    <row r="3094" spans="3:3" x14ac:dyDescent="0.3">
      <c r="C3094" s="16"/>
    </row>
    <row r="3095" spans="3:3" x14ac:dyDescent="0.3">
      <c r="C3095" s="16"/>
    </row>
    <row r="3096" spans="3:3" x14ac:dyDescent="0.3">
      <c r="C3096" s="16"/>
    </row>
    <row r="3097" spans="3:3" x14ac:dyDescent="0.3">
      <c r="C3097" s="16"/>
    </row>
    <row r="3098" spans="3:3" x14ac:dyDescent="0.3">
      <c r="C3098" s="16"/>
    </row>
    <row r="3099" spans="3:3" x14ac:dyDescent="0.3">
      <c r="C3099" s="16"/>
    </row>
    <row r="3100" spans="3:3" x14ac:dyDescent="0.3">
      <c r="C3100" s="16"/>
    </row>
    <row r="3101" spans="3:3" x14ac:dyDescent="0.3">
      <c r="C3101" s="16"/>
    </row>
    <row r="3102" spans="3:3" x14ac:dyDescent="0.3">
      <c r="C3102" s="16"/>
    </row>
    <row r="3103" spans="3:3" x14ac:dyDescent="0.3">
      <c r="C3103" s="16"/>
    </row>
    <row r="3104" spans="3:3" x14ac:dyDescent="0.3">
      <c r="C3104" s="16"/>
    </row>
    <row r="3105" spans="3:3" x14ac:dyDescent="0.3">
      <c r="C3105" s="16"/>
    </row>
    <row r="3106" spans="3:3" x14ac:dyDescent="0.3">
      <c r="C3106" s="16"/>
    </row>
    <row r="3107" spans="3:3" x14ac:dyDescent="0.3">
      <c r="C3107" s="16"/>
    </row>
    <row r="3108" spans="3:3" x14ac:dyDescent="0.3">
      <c r="C3108" s="16"/>
    </row>
    <row r="3109" spans="3:3" x14ac:dyDescent="0.3">
      <c r="C3109" s="16"/>
    </row>
    <row r="3110" spans="3:3" x14ac:dyDescent="0.3">
      <c r="C3110" s="16"/>
    </row>
    <row r="3111" spans="3:3" x14ac:dyDescent="0.3">
      <c r="C3111" s="16"/>
    </row>
    <row r="3112" spans="3:3" x14ac:dyDescent="0.3">
      <c r="C3112" s="16"/>
    </row>
    <row r="3113" spans="3:3" x14ac:dyDescent="0.3">
      <c r="C3113" s="16"/>
    </row>
    <row r="3114" spans="3:3" x14ac:dyDescent="0.3">
      <c r="C3114" s="16"/>
    </row>
    <row r="3115" spans="3:3" x14ac:dyDescent="0.3">
      <c r="C3115" s="16"/>
    </row>
    <row r="3116" spans="3:3" x14ac:dyDescent="0.3">
      <c r="C3116" s="16"/>
    </row>
    <row r="3117" spans="3:3" x14ac:dyDescent="0.3">
      <c r="C3117" s="16"/>
    </row>
    <row r="3118" spans="3:3" x14ac:dyDescent="0.3">
      <c r="C3118" s="16"/>
    </row>
    <row r="3119" spans="3:3" x14ac:dyDescent="0.3">
      <c r="C3119" s="16"/>
    </row>
    <row r="3120" spans="3:3" x14ac:dyDescent="0.3">
      <c r="C3120" s="16"/>
    </row>
    <row r="3121" spans="3:3" x14ac:dyDescent="0.3">
      <c r="C3121" s="16"/>
    </row>
    <row r="3122" spans="3:3" x14ac:dyDescent="0.3">
      <c r="C3122" s="16"/>
    </row>
    <row r="3123" spans="3:3" x14ac:dyDescent="0.3">
      <c r="C3123" s="16"/>
    </row>
    <row r="3124" spans="3:3" x14ac:dyDescent="0.3">
      <c r="C3124" s="16"/>
    </row>
    <row r="3125" spans="3:3" x14ac:dyDescent="0.3">
      <c r="C3125" s="16"/>
    </row>
    <row r="3126" spans="3:3" x14ac:dyDescent="0.3">
      <c r="C3126" s="16"/>
    </row>
    <row r="3127" spans="3:3" x14ac:dyDescent="0.3">
      <c r="C3127" s="16"/>
    </row>
    <row r="3128" spans="3:3" x14ac:dyDescent="0.3">
      <c r="C3128" s="16"/>
    </row>
    <row r="3129" spans="3:3" x14ac:dyDescent="0.3">
      <c r="C3129" s="16"/>
    </row>
    <row r="3130" spans="3:3" x14ac:dyDescent="0.3">
      <c r="C3130" s="16"/>
    </row>
    <row r="3131" spans="3:3" x14ac:dyDescent="0.3">
      <c r="C3131" s="16"/>
    </row>
    <row r="3132" spans="3:3" x14ac:dyDescent="0.3">
      <c r="C3132" s="16"/>
    </row>
    <row r="3133" spans="3:3" x14ac:dyDescent="0.3">
      <c r="C3133" s="16"/>
    </row>
    <row r="3134" spans="3:3" x14ac:dyDescent="0.3">
      <c r="C3134" s="16"/>
    </row>
    <row r="3135" spans="3:3" x14ac:dyDescent="0.3">
      <c r="C3135" s="16"/>
    </row>
    <row r="3136" spans="3:3" x14ac:dyDescent="0.3">
      <c r="C3136" s="16"/>
    </row>
    <row r="3137" spans="3:3" x14ac:dyDescent="0.3">
      <c r="C3137" s="16"/>
    </row>
    <row r="3138" spans="3:3" x14ac:dyDescent="0.3">
      <c r="C3138" s="16"/>
    </row>
    <row r="3139" spans="3:3" x14ac:dyDescent="0.3">
      <c r="C3139" s="16"/>
    </row>
    <row r="3140" spans="3:3" x14ac:dyDescent="0.3">
      <c r="C3140" s="16"/>
    </row>
    <row r="3141" spans="3:3" x14ac:dyDescent="0.3">
      <c r="C3141" s="16"/>
    </row>
    <row r="3142" spans="3:3" x14ac:dyDescent="0.3">
      <c r="C3142" s="16"/>
    </row>
    <row r="3143" spans="3:3" x14ac:dyDescent="0.3">
      <c r="C3143" s="16"/>
    </row>
    <row r="3144" spans="3:3" x14ac:dyDescent="0.3">
      <c r="C3144" s="16"/>
    </row>
    <row r="3145" spans="3:3" x14ac:dyDescent="0.3">
      <c r="C3145" s="16"/>
    </row>
    <row r="3146" spans="3:3" x14ac:dyDescent="0.3">
      <c r="C3146" s="16"/>
    </row>
    <row r="3147" spans="3:3" x14ac:dyDescent="0.3">
      <c r="C3147" s="16"/>
    </row>
    <row r="3148" spans="3:3" x14ac:dyDescent="0.3">
      <c r="C3148" s="16"/>
    </row>
    <row r="3149" spans="3:3" x14ac:dyDescent="0.3">
      <c r="C3149" s="16"/>
    </row>
    <row r="3150" spans="3:3" x14ac:dyDescent="0.3">
      <c r="C3150" s="16"/>
    </row>
    <row r="3151" spans="3:3" x14ac:dyDescent="0.3">
      <c r="C3151" s="16"/>
    </row>
    <row r="3152" spans="3:3" x14ac:dyDescent="0.3">
      <c r="C3152" s="16"/>
    </row>
    <row r="3153" spans="3:3" x14ac:dyDescent="0.3">
      <c r="C3153" s="16"/>
    </row>
    <row r="3154" spans="3:3" x14ac:dyDescent="0.3">
      <c r="C3154" s="16"/>
    </row>
    <row r="3155" spans="3:3" x14ac:dyDescent="0.3">
      <c r="C3155" s="16"/>
    </row>
    <row r="3156" spans="3:3" x14ac:dyDescent="0.3">
      <c r="C3156" s="16"/>
    </row>
    <row r="3157" spans="3:3" x14ac:dyDescent="0.3">
      <c r="C3157" s="16"/>
    </row>
    <row r="3158" spans="3:3" x14ac:dyDescent="0.3">
      <c r="C3158" s="16"/>
    </row>
    <row r="3159" spans="3:3" x14ac:dyDescent="0.3">
      <c r="C3159" s="16"/>
    </row>
    <row r="3160" spans="3:3" x14ac:dyDescent="0.3">
      <c r="C3160" s="16"/>
    </row>
    <row r="3161" spans="3:3" x14ac:dyDescent="0.3">
      <c r="C3161" s="16"/>
    </row>
    <row r="3162" spans="3:3" x14ac:dyDescent="0.3">
      <c r="C3162" s="16"/>
    </row>
    <row r="3163" spans="3:3" x14ac:dyDescent="0.3">
      <c r="C3163" s="16"/>
    </row>
    <row r="3164" spans="3:3" x14ac:dyDescent="0.3">
      <c r="C3164" s="16"/>
    </row>
    <row r="3165" spans="3:3" x14ac:dyDescent="0.3">
      <c r="C3165" s="16"/>
    </row>
    <row r="3166" spans="3:3" x14ac:dyDescent="0.3">
      <c r="C3166" s="16"/>
    </row>
    <row r="3167" spans="3:3" x14ac:dyDescent="0.3">
      <c r="C3167" s="16"/>
    </row>
    <row r="3168" spans="3:3" x14ac:dyDescent="0.3">
      <c r="C3168" s="16"/>
    </row>
    <row r="3169" spans="3:3" x14ac:dyDescent="0.3">
      <c r="C3169" s="16"/>
    </row>
    <row r="3170" spans="3:3" x14ac:dyDescent="0.3">
      <c r="C3170" s="16"/>
    </row>
    <row r="3171" spans="3:3" x14ac:dyDescent="0.3">
      <c r="C3171" s="16"/>
    </row>
    <row r="3172" spans="3:3" x14ac:dyDescent="0.3">
      <c r="C3172" s="16"/>
    </row>
    <row r="3173" spans="3:3" x14ac:dyDescent="0.3">
      <c r="C3173" s="16"/>
    </row>
    <row r="3174" spans="3:3" x14ac:dyDescent="0.3">
      <c r="C3174" s="16"/>
    </row>
    <row r="3175" spans="3:3" x14ac:dyDescent="0.3">
      <c r="C3175" s="16"/>
    </row>
    <row r="3176" spans="3:3" x14ac:dyDescent="0.3">
      <c r="C3176" s="16"/>
    </row>
    <row r="3177" spans="3:3" x14ac:dyDescent="0.3">
      <c r="C3177" s="16"/>
    </row>
    <row r="3178" spans="3:3" x14ac:dyDescent="0.3">
      <c r="C3178" s="16"/>
    </row>
    <row r="3179" spans="3:3" x14ac:dyDescent="0.3">
      <c r="C3179" s="16"/>
    </row>
    <row r="3180" spans="3:3" x14ac:dyDescent="0.3">
      <c r="C3180" s="16"/>
    </row>
    <row r="3181" spans="3:3" x14ac:dyDescent="0.3">
      <c r="C3181" s="16"/>
    </row>
    <row r="3182" spans="3:3" x14ac:dyDescent="0.3">
      <c r="C3182" s="16"/>
    </row>
    <row r="3183" spans="3:3" x14ac:dyDescent="0.3">
      <c r="C3183" s="16"/>
    </row>
    <row r="3184" spans="3:3" x14ac:dyDescent="0.3">
      <c r="C3184" s="16"/>
    </row>
    <row r="3185" spans="3:3" x14ac:dyDescent="0.3">
      <c r="C3185" s="16"/>
    </row>
    <row r="3186" spans="3:3" x14ac:dyDescent="0.3">
      <c r="C3186" s="16"/>
    </row>
    <row r="3187" spans="3:3" x14ac:dyDescent="0.3">
      <c r="C3187" s="16"/>
    </row>
    <row r="3188" spans="3:3" x14ac:dyDescent="0.3">
      <c r="C3188" s="16"/>
    </row>
    <row r="3189" spans="3:3" x14ac:dyDescent="0.3">
      <c r="C3189" s="16"/>
    </row>
    <row r="3190" spans="3:3" x14ac:dyDescent="0.3">
      <c r="C3190" s="16"/>
    </row>
    <row r="3191" spans="3:3" x14ac:dyDescent="0.3">
      <c r="C3191" s="16"/>
    </row>
    <row r="3192" spans="3:3" x14ac:dyDescent="0.3">
      <c r="C3192" s="16"/>
    </row>
    <row r="3193" spans="3:3" x14ac:dyDescent="0.3">
      <c r="C3193" s="16"/>
    </row>
    <row r="3194" spans="3:3" x14ac:dyDescent="0.3">
      <c r="C3194" s="16"/>
    </row>
    <row r="3195" spans="3:3" x14ac:dyDescent="0.3">
      <c r="C3195" s="16"/>
    </row>
    <row r="3196" spans="3:3" x14ac:dyDescent="0.3">
      <c r="C3196" s="16"/>
    </row>
    <row r="3197" spans="3:3" x14ac:dyDescent="0.3">
      <c r="C3197" s="16"/>
    </row>
    <row r="3198" spans="3:3" x14ac:dyDescent="0.3">
      <c r="C3198" s="16"/>
    </row>
    <row r="3199" spans="3:3" x14ac:dyDescent="0.3">
      <c r="C3199" s="16"/>
    </row>
    <row r="3200" spans="3:3" x14ac:dyDescent="0.3">
      <c r="C3200" s="16"/>
    </row>
    <row r="3201" spans="3:3" x14ac:dyDescent="0.3">
      <c r="C3201" s="16"/>
    </row>
    <row r="3202" spans="3:3" x14ac:dyDescent="0.3">
      <c r="C3202" s="16"/>
    </row>
    <row r="3203" spans="3:3" x14ac:dyDescent="0.3">
      <c r="C3203" s="16"/>
    </row>
    <row r="3204" spans="3:3" x14ac:dyDescent="0.3">
      <c r="C3204" s="16"/>
    </row>
    <row r="3205" spans="3:3" x14ac:dyDescent="0.3">
      <c r="C3205" s="16"/>
    </row>
    <row r="3206" spans="3:3" x14ac:dyDescent="0.3">
      <c r="C3206" s="16"/>
    </row>
    <row r="3207" spans="3:3" x14ac:dyDescent="0.3">
      <c r="C3207" s="16"/>
    </row>
    <row r="3208" spans="3:3" x14ac:dyDescent="0.3">
      <c r="C3208" s="16"/>
    </row>
    <row r="3209" spans="3:3" x14ac:dyDescent="0.3">
      <c r="C3209" s="16"/>
    </row>
    <row r="3210" spans="3:3" x14ac:dyDescent="0.3">
      <c r="C3210" s="16"/>
    </row>
    <row r="3211" spans="3:3" x14ac:dyDescent="0.3">
      <c r="C3211" s="16"/>
    </row>
    <row r="3212" spans="3:3" x14ac:dyDescent="0.3">
      <c r="C3212" s="16"/>
    </row>
    <row r="3213" spans="3:3" x14ac:dyDescent="0.3">
      <c r="C3213" s="16"/>
    </row>
    <row r="3214" spans="3:3" x14ac:dyDescent="0.3">
      <c r="C3214" s="16"/>
    </row>
    <row r="3215" spans="3:3" x14ac:dyDescent="0.3">
      <c r="C3215" s="16"/>
    </row>
    <row r="3216" spans="3:3" x14ac:dyDescent="0.3">
      <c r="C3216" s="16"/>
    </row>
    <row r="3217" spans="3:3" x14ac:dyDescent="0.3">
      <c r="C3217" s="16"/>
    </row>
    <row r="3218" spans="3:3" x14ac:dyDescent="0.3">
      <c r="C3218" s="16"/>
    </row>
    <row r="3219" spans="3:3" x14ac:dyDescent="0.3">
      <c r="C3219" s="16"/>
    </row>
    <row r="3220" spans="3:3" x14ac:dyDescent="0.3">
      <c r="C3220" s="16"/>
    </row>
    <row r="3221" spans="3:3" x14ac:dyDescent="0.3">
      <c r="C3221" s="16"/>
    </row>
    <row r="3222" spans="3:3" x14ac:dyDescent="0.3">
      <c r="C3222" s="16"/>
    </row>
    <row r="3223" spans="3:3" x14ac:dyDescent="0.3">
      <c r="C3223" s="16"/>
    </row>
    <row r="3224" spans="3:3" x14ac:dyDescent="0.3">
      <c r="C3224" s="16"/>
    </row>
    <row r="3225" spans="3:3" x14ac:dyDescent="0.3">
      <c r="C3225" s="16"/>
    </row>
    <row r="3226" spans="3:3" x14ac:dyDescent="0.3">
      <c r="C3226" s="16"/>
    </row>
    <row r="3227" spans="3:3" x14ac:dyDescent="0.3">
      <c r="C3227" s="16"/>
    </row>
    <row r="3228" spans="3:3" x14ac:dyDescent="0.3">
      <c r="C3228" s="16"/>
    </row>
    <row r="3229" spans="3:3" x14ac:dyDescent="0.3">
      <c r="C3229" s="16"/>
    </row>
    <row r="3230" spans="3:3" x14ac:dyDescent="0.3">
      <c r="C3230" s="16"/>
    </row>
    <row r="3231" spans="3:3" x14ac:dyDescent="0.3">
      <c r="C3231" s="16"/>
    </row>
    <row r="3232" spans="3:3" x14ac:dyDescent="0.3">
      <c r="C3232" s="16"/>
    </row>
    <row r="3233" spans="3:3" x14ac:dyDescent="0.3">
      <c r="C3233" s="16"/>
    </row>
    <row r="3234" spans="3:3" x14ac:dyDescent="0.3">
      <c r="C3234" s="16"/>
    </row>
    <row r="3235" spans="3:3" x14ac:dyDescent="0.3">
      <c r="C3235" s="16"/>
    </row>
    <row r="3236" spans="3:3" x14ac:dyDescent="0.3">
      <c r="C3236" s="16"/>
    </row>
    <row r="3237" spans="3:3" x14ac:dyDescent="0.3">
      <c r="C3237" s="16"/>
    </row>
    <row r="3238" spans="3:3" x14ac:dyDescent="0.3">
      <c r="C3238" s="16"/>
    </row>
    <row r="3239" spans="3:3" x14ac:dyDescent="0.3">
      <c r="C3239" s="16"/>
    </row>
    <row r="3240" spans="3:3" x14ac:dyDescent="0.3">
      <c r="C3240" s="16"/>
    </row>
    <row r="3241" spans="3:3" x14ac:dyDescent="0.3">
      <c r="C3241" s="16"/>
    </row>
    <row r="3242" spans="3:3" x14ac:dyDescent="0.3">
      <c r="C3242" s="16"/>
    </row>
    <row r="3243" spans="3:3" x14ac:dyDescent="0.3">
      <c r="C3243" s="16"/>
    </row>
    <row r="3244" spans="3:3" x14ac:dyDescent="0.3">
      <c r="C3244" s="16"/>
    </row>
    <row r="3245" spans="3:3" x14ac:dyDescent="0.3">
      <c r="C3245" s="16"/>
    </row>
    <row r="3246" spans="3:3" x14ac:dyDescent="0.3">
      <c r="C3246" s="16"/>
    </row>
    <row r="3247" spans="3:3" x14ac:dyDescent="0.3">
      <c r="C3247" s="16"/>
    </row>
    <row r="3248" spans="3:3" x14ac:dyDescent="0.3">
      <c r="C3248" s="16"/>
    </row>
    <row r="3249" spans="3:3" x14ac:dyDescent="0.3">
      <c r="C3249" s="16"/>
    </row>
    <row r="3250" spans="3:3" x14ac:dyDescent="0.3">
      <c r="C3250" s="16"/>
    </row>
    <row r="3251" spans="3:3" x14ac:dyDescent="0.3">
      <c r="C3251" s="16"/>
    </row>
    <row r="3252" spans="3:3" x14ac:dyDescent="0.3">
      <c r="C3252" s="16"/>
    </row>
    <row r="3253" spans="3:3" x14ac:dyDescent="0.3">
      <c r="C3253" s="16"/>
    </row>
    <row r="3254" spans="3:3" x14ac:dyDescent="0.3">
      <c r="C3254" s="16"/>
    </row>
    <row r="3255" spans="3:3" x14ac:dyDescent="0.3">
      <c r="C3255" s="16"/>
    </row>
    <row r="3256" spans="3:3" x14ac:dyDescent="0.3">
      <c r="C3256" s="16"/>
    </row>
    <row r="3257" spans="3:3" x14ac:dyDescent="0.3">
      <c r="C3257" s="16"/>
    </row>
    <row r="3258" spans="3:3" x14ac:dyDescent="0.3">
      <c r="C3258" s="16"/>
    </row>
    <row r="3259" spans="3:3" x14ac:dyDescent="0.3">
      <c r="C3259" s="16"/>
    </row>
    <row r="3260" spans="3:3" x14ac:dyDescent="0.3">
      <c r="C3260" s="16"/>
    </row>
    <row r="3261" spans="3:3" x14ac:dyDescent="0.3">
      <c r="C3261" s="16"/>
    </row>
    <row r="3262" spans="3:3" x14ac:dyDescent="0.3">
      <c r="C3262" s="16"/>
    </row>
    <row r="3263" spans="3:3" x14ac:dyDescent="0.3">
      <c r="C3263" s="16"/>
    </row>
    <row r="3264" spans="3:3" x14ac:dyDescent="0.3">
      <c r="C3264" s="16"/>
    </row>
    <row r="3265" spans="3:3" x14ac:dyDescent="0.3">
      <c r="C3265" s="16"/>
    </row>
    <row r="3266" spans="3:3" x14ac:dyDescent="0.3">
      <c r="C3266" s="16"/>
    </row>
    <row r="3267" spans="3:3" x14ac:dyDescent="0.3">
      <c r="C3267" s="16"/>
    </row>
    <row r="3268" spans="3:3" x14ac:dyDescent="0.3">
      <c r="C3268" s="16"/>
    </row>
    <row r="3269" spans="3:3" x14ac:dyDescent="0.3">
      <c r="C3269" s="16"/>
    </row>
    <row r="3270" spans="3:3" x14ac:dyDescent="0.3">
      <c r="C3270" s="16"/>
    </row>
    <row r="3271" spans="3:3" x14ac:dyDescent="0.3">
      <c r="C3271" s="16"/>
    </row>
    <row r="3272" spans="3:3" x14ac:dyDescent="0.3">
      <c r="C3272" s="16"/>
    </row>
    <row r="3273" spans="3:3" x14ac:dyDescent="0.3">
      <c r="C3273" s="16"/>
    </row>
    <row r="3274" spans="3:3" x14ac:dyDescent="0.3">
      <c r="C3274" s="16"/>
    </row>
    <row r="3275" spans="3:3" x14ac:dyDescent="0.3">
      <c r="C3275" s="16"/>
    </row>
    <row r="3276" spans="3:3" x14ac:dyDescent="0.3">
      <c r="C3276" s="16"/>
    </row>
    <row r="3277" spans="3:3" x14ac:dyDescent="0.3">
      <c r="C3277" s="16"/>
    </row>
    <row r="3278" spans="3:3" x14ac:dyDescent="0.3">
      <c r="C3278" s="16"/>
    </row>
    <row r="3279" spans="3:3" x14ac:dyDescent="0.3">
      <c r="C3279" s="16"/>
    </row>
    <row r="3280" spans="3:3" x14ac:dyDescent="0.3">
      <c r="C3280" s="16"/>
    </row>
    <row r="3281" spans="3:3" x14ac:dyDescent="0.3">
      <c r="C3281" s="16"/>
    </row>
    <row r="3282" spans="3:3" x14ac:dyDescent="0.3">
      <c r="C3282" s="16"/>
    </row>
    <row r="3283" spans="3:3" x14ac:dyDescent="0.3">
      <c r="C3283" s="16"/>
    </row>
    <row r="3284" spans="3:3" x14ac:dyDescent="0.3">
      <c r="C3284" s="16"/>
    </row>
    <row r="3285" spans="3:3" x14ac:dyDescent="0.3">
      <c r="C3285" s="16"/>
    </row>
    <row r="3286" spans="3:3" x14ac:dyDescent="0.3">
      <c r="C3286" s="16"/>
    </row>
    <row r="3287" spans="3:3" x14ac:dyDescent="0.3">
      <c r="C3287" s="16"/>
    </row>
    <row r="3288" spans="3:3" x14ac:dyDescent="0.3">
      <c r="C3288" s="16"/>
    </row>
    <row r="3289" spans="3:3" x14ac:dyDescent="0.3">
      <c r="C3289" s="16"/>
    </row>
    <row r="3290" spans="3:3" x14ac:dyDescent="0.3">
      <c r="C3290" s="16"/>
    </row>
    <row r="3291" spans="3:3" x14ac:dyDescent="0.3">
      <c r="C3291" s="16"/>
    </row>
    <row r="3292" spans="3:3" x14ac:dyDescent="0.3">
      <c r="C3292" s="16"/>
    </row>
    <row r="3293" spans="3:3" x14ac:dyDescent="0.3">
      <c r="C3293" s="16"/>
    </row>
    <row r="3294" spans="3:3" x14ac:dyDescent="0.3">
      <c r="C3294" s="16"/>
    </row>
    <row r="3295" spans="3:3" x14ac:dyDescent="0.3">
      <c r="C3295" s="16"/>
    </row>
    <row r="3296" spans="3:3" x14ac:dyDescent="0.3">
      <c r="C3296" s="16"/>
    </row>
    <row r="3297" spans="3:3" x14ac:dyDescent="0.3">
      <c r="C3297" s="16"/>
    </row>
    <row r="3298" spans="3:3" x14ac:dyDescent="0.3">
      <c r="C3298" s="16"/>
    </row>
    <row r="3299" spans="3:3" x14ac:dyDescent="0.3">
      <c r="C3299" s="16"/>
    </row>
    <row r="3300" spans="3:3" x14ac:dyDescent="0.3">
      <c r="C3300" s="16"/>
    </row>
    <row r="3301" spans="3:3" x14ac:dyDescent="0.3">
      <c r="C3301" s="16"/>
    </row>
    <row r="3302" spans="3:3" x14ac:dyDescent="0.3">
      <c r="C3302" s="16"/>
    </row>
    <row r="3303" spans="3:3" x14ac:dyDescent="0.3">
      <c r="C3303" s="16"/>
    </row>
    <row r="3304" spans="3:3" x14ac:dyDescent="0.3">
      <c r="C3304" s="16"/>
    </row>
    <row r="3305" spans="3:3" x14ac:dyDescent="0.3">
      <c r="C3305" s="16"/>
    </row>
    <row r="3306" spans="3:3" x14ac:dyDescent="0.3">
      <c r="C3306" s="16"/>
    </row>
    <row r="3307" spans="3:3" x14ac:dyDescent="0.3">
      <c r="C3307" s="16"/>
    </row>
    <row r="3308" spans="3:3" x14ac:dyDescent="0.3">
      <c r="C3308" s="16"/>
    </row>
    <row r="3309" spans="3:3" x14ac:dyDescent="0.3">
      <c r="C3309" s="16"/>
    </row>
    <row r="3310" spans="3:3" x14ac:dyDescent="0.3">
      <c r="C3310" s="16"/>
    </row>
    <row r="3311" spans="3:3" x14ac:dyDescent="0.3">
      <c r="C3311" s="16"/>
    </row>
    <row r="3312" spans="3:3" x14ac:dyDescent="0.3">
      <c r="C3312" s="16"/>
    </row>
    <row r="3313" spans="3:3" x14ac:dyDescent="0.3">
      <c r="C3313" s="16"/>
    </row>
    <row r="3314" spans="3:3" x14ac:dyDescent="0.3">
      <c r="C3314" s="16"/>
    </row>
    <row r="3315" spans="3:3" x14ac:dyDescent="0.3">
      <c r="C3315" s="16"/>
    </row>
    <row r="3316" spans="3:3" x14ac:dyDescent="0.3">
      <c r="C3316" s="16"/>
    </row>
    <row r="3317" spans="3:3" x14ac:dyDescent="0.3">
      <c r="C3317" s="16"/>
    </row>
    <row r="3318" spans="3:3" x14ac:dyDescent="0.3">
      <c r="C3318" s="16"/>
    </row>
    <row r="3319" spans="3:3" x14ac:dyDescent="0.3">
      <c r="C3319" s="16"/>
    </row>
    <row r="3320" spans="3:3" x14ac:dyDescent="0.3">
      <c r="C3320" s="16"/>
    </row>
    <row r="3321" spans="3:3" x14ac:dyDescent="0.3">
      <c r="C3321" s="16"/>
    </row>
    <row r="3322" spans="3:3" x14ac:dyDescent="0.3">
      <c r="C3322" s="16"/>
    </row>
    <row r="3323" spans="3:3" x14ac:dyDescent="0.3">
      <c r="C3323" s="16"/>
    </row>
    <row r="3324" spans="3:3" x14ac:dyDescent="0.3">
      <c r="C3324" s="16"/>
    </row>
    <row r="3325" spans="3:3" x14ac:dyDescent="0.3">
      <c r="C3325" s="16"/>
    </row>
    <row r="3326" spans="3:3" x14ac:dyDescent="0.3">
      <c r="C3326" s="16"/>
    </row>
    <row r="3327" spans="3:3" x14ac:dyDescent="0.3">
      <c r="C3327" s="16"/>
    </row>
    <row r="3328" spans="3:3" x14ac:dyDescent="0.3">
      <c r="C3328" s="16"/>
    </row>
    <row r="3329" spans="3:3" x14ac:dyDescent="0.3">
      <c r="C3329" s="16"/>
    </row>
    <row r="3330" spans="3:3" x14ac:dyDescent="0.3">
      <c r="C3330" s="16"/>
    </row>
    <row r="3331" spans="3:3" x14ac:dyDescent="0.3">
      <c r="C3331" s="16"/>
    </row>
    <row r="3332" spans="3:3" x14ac:dyDescent="0.3">
      <c r="C3332" s="16"/>
    </row>
    <row r="3333" spans="3:3" x14ac:dyDescent="0.3">
      <c r="C3333" s="16"/>
    </row>
    <row r="3334" spans="3:3" x14ac:dyDescent="0.3">
      <c r="C3334" s="16"/>
    </row>
    <row r="3335" spans="3:3" x14ac:dyDescent="0.3">
      <c r="C3335" s="16"/>
    </row>
    <row r="3336" spans="3:3" x14ac:dyDescent="0.3">
      <c r="C3336" s="16"/>
    </row>
    <row r="3337" spans="3:3" x14ac:dyDescent="0.3">
      <c r="C3337" s="16"/>
    </row>
    <row r="3338" spans="3:3" x14ac:dyDescent="0.3">
      <c r="C3338" s="16"/>
    </row>
    <row r="3339" spans="3:3" x14ac:dyDescent="0.3">
      <c r="C3339" s="16"/>
    </row>
    <row r="3340" spans="3:3" x14ac:dyDescent="0.3">
      <c r="C3340" s="16"/>
    </row>
    <row r="3341" spans="3:3" x14ac:dyDescent="0.3">
      <c r="C3341" s="16"/>
    </row>
    <row r="3342" spans="3:3" x14ac:dyDescent="0.3">
      <c r="C3342" s="16"/>
    </row>
    <row r="3343" spans="3:3" x14ac:dyDescent="0.3">
      <c r="C3343" s="16"/>
    </row>
    <row r="3344" spans="3:3" x14ac:dyDescent="0.3">
      <c r="C3344" s="16"/>
    </row>
    <row r="3345" spans="3:3" x14ac:dyDescent="0.3">
      <c r="C3345" s="16"/>
    </row>
    <row r="3346" spans="3:3" x14ac:dyDescent="0.3">
      <c r="C3346" s="16"/>
    </row>
    <row r="3347" spans="3:3" x14ac:dyDescent="0.3">
      <c r="C3347" s="16"/>
    </row>
    <row r="3348" spans="3:3" x14ac:dyDescent="0.3">
      <c r="C3348" s="16"/>
    </row>
    <row r="3349" spans="3:3" x14ac:dyDescent="0.3">
      <c r="C3349" s="16"/>
    </row>
    <row r="3350" spans="3:3" x14ac:dyDescent="0.3">
      <c r="C3350" s="16"/>
    </row>
    <row r="3351" spans="3:3" x14ac:dyDescent="0.3">
      <c r="C3351" s="16"/>
    </row>
    <row r="3352" spans="3:3" x14ac:dyDescent="0.3">
      <c r="C3352" s="16"/>
    </row>
    <row r="3353" spans="3:3" x14ac:dyDescent="0.3">
      <c r="C3353" s="16"/>
    </row>
    <row r="3354" spans="3:3" x14ac:dyDescent="0.3">
      <c r="C3354" s="16"/>
    </row>
    <row r="3355" spans="3:3" x14ac:dyDescent="0.3">
      <c r="C3355" s="16"/>
    </row>
    <row r="3356" spans="3:3" x14ac:dyDescent="0.3">
      <c r="C3356" s="16"/>
    </row>
    <row r="3357" spans="3:3" x14ac:dyDescent="0.3">
      <c r="C3357" s="16"/>
    </row>
    <row r="3358" spans="3:3" x14ac:dyDescent="0.3">
      <c r="C3358" s="16"/>
    </row>
    <row r="3359" spans="3:3" x14ac:dyDescent="0.3">
      <c r="C3359" s="16"/>
    </row>
    <row r="3360" spans="3:3" x14ac:dyDescent="0.3">
      <c r="C3360" s="16"/>
    </row>
    <row r="3361" spans="3:3" x14ac:dyDescent="0.3">
      <c r="C3361" s="16"/>
    </row>
    <row r="3362" spans="3:3" x14ac:dyDescent="0.3">
      <c r="C3362" s="16"/>
    </row>
    <row r="3363" spans="3:3" x14ac:dyDescent="0.3">
      <c r="C3363" s="16"/>
    </row>
    <row r="3364" spans="3:3" x14ac:dyDescent="0.3">
      <c r="C3364" s="16"/>
    </row>
    <row r="3365" spans="3:3" x14ac:dyDescent="0.3">
      <c r="C3365" s="16"/>
    </row>
    <row r="3366" spans="3:3" x14ac:dyDescent="0.3">
      <c r="C3366" s="16"/>
    </row>
    <row r="3367" spans="3:3" x14ac:dyDescent="0.3">
      <c r="C3367" s="16"/>
    </row>
    <row r="3368" spans="3:3" x14ac:dyDescent="0.3">
      <c r="C3368" s="16"/>
    </row>
    <row r="3369" spans="3:3" x14ac:dyDescent="0.3">
      <c r="C3369" s="16"/>
    </row>
    <row r="3370" spans="3:3" x14ac:dyDescent="0.3">
      <c r="C3370" s="16"/>
    </row>
    <row r="3371" spans="3:3" x14ac:dyDescent="0.3">
      <c r="C3371" s="16"/>
    </row>
    <row r="3372" spans="3:3" x14ac:dyDescent="0.3">
      <c r="C3372" s="16"/>
    </row>
    <row r="3373" spans="3:3" x14ac:dyDescent="0.3">
      <c r="C3373" s="16"/>
    </row>
    <row r="3374" spans="3:3" x14ac:dyDescent="0.3">
      <c r="C3374" s="16"/>
    </row>
    <row r="3375" spans="3:3" x14ac:dyDescent="0.3">
      <c r="C3375" s="16"/>
    </row>
    <row r="3376" spans="3:3" x14ac:dyDescent="0.3">
      <c r="C3376" s="16"/>
    </row>
    <row r="3377" spans="3:3" x14ac:dyDescent="0.3">
      <c r="C3377" s="16"/>
    </row>
    <row r="3378" spans="3:3" x14ac:dyDescent="0.3">
      <c r="C3378" s="16"/>
    </row>
    <row r="3379" spans="3:3" x14ac:dyDescent="0.3">
      <c r="C3379" s="16"/>
    </row>
    <row r="3380" spans="3:3" x14ac:dyDescent="0.3">
      <c r="C3380" s="16"/>
    </row>
    <row r="3381" spans="3:3" x14ac:dyDescent="0.3">
      <c r="C3381" s="16"/>
    </row>
    <row r="3382" spans="3:3" x14ac:dyDescent="0.3">
      <c r="C3382" s="16"/>
    </row>
    <row r="3383" spans="3:3" x14ac:dyDescent="0.3">
      <c r="C3383" s="16"/>
    </row>
    <row r="3384" spans="3:3" x14ac:dyDescent="0.3">
      <c r="C3384" s="16"/>
    </row>
    <row r="3385" spans="3:3" x14ac:dyDescent="0.3">
      <c r="C3385" s="16"/>
    </row>
    <row r="3386" spans="3:3" x14ac:dyDescent="0.3">
      <c r="C3386" s="16"/>
    </row>
    <row r="3387" spans="3:3" x14ac:dyDescent="0.3">
      <c r="C3387" s="16"/>
    </row>
    <row r="3388" spans="3:3" x14ac:dyDescent="0.3">
      <c r="C3388" s="16"/>
    </row>
    <row r="3389" spans="3:3" x14ac:dyDescent="0.3">
      <c r="C3389" s="16"/>
    </row>
    <row r="3390" spans="3:3" x14ac:dyDescent="0.3">
      <c r="C3390" s="16"/>
    </row>
    <row r="3391" spans="3:3" x14ac:dyDescent="0.3">
      <c r="C3391" s="16"/>
    </row>
    <row r="3392" spans="3:3" x14ac:dyDescent="0.3">
      <c r="C3392" s="16"/>
    </row>
    <row r="3393" spans="3:3" x14ac:dyDescent="0.3">
      <c r="C3393" s="16"/>
    </row>
    <row r="3394" spans="3:3" x14ac:dyDescent="0.3">
      <c r="C3394" s="16"/>
    </row>
    <row r="3395" spans="3:3" x14ac:dyDescent="0.3">
      <c r="C3395" s="16"/>
    </row>
    <row r="3396" spans="3:3" x14ac:dyDescent="0.3">
      <c r="C3396" s="16"/>
    </row>
    <row r="3397" spans="3:3" x14ac:dyDescent="0.3">
      <c r="C3397" s="16"/>
    </row>
    <row r="3398" spans="3:3" x14ac:dyDescent="0.3">
      <c r="C3398" s="16"/>
    </row>
    <row r="3399" spans="3:3" x14ac:dyDescent="0.3">
      <c r="C3399" s="16"/>
    </row>
    <row r="3400" spans="3:3" x14ac:dyDescent="0.3">
      <c r="C3400" s="16"/>
    </row>
    <row r="3401" spans="3:3" x14ac:dyDescent="0.3">
      <c r="C3401" s="16"/>
    </row>
    <row r="3402" spans="3:3" x14ac:dyDescent="0.3">
      <c r="C3402" s="16"/>
    </row>
    <row r="3403" spans="3:3" x14ac:dyDescent="0.3">
      <c r="C3403" s="16"/>
    </row>
    <row r="3404" spans="3:3" x14ac:dyDescent="0.3">
      <c r="C3404" s="16"/>
    </row>
    <row r="3405" spans="3:3" x14ac:dyDescent="0.3">
      <c r="C3405" s="16"/>
    </row>
    <row r="3406" spans="3:3" x14ac:dyDescent="0.3">
      <c r="C3406" s="16"/>
    </row>
    <row r="3407" spans="3:3" x14ac:dyDescent="0.3">
      <c r="C3407" s="16"/>
    </row>
    <row r="3408" spans="3:3" x14ac:dyDescent="0.3">
      <c r="C3408" s="16"/>
    </row>
    <row r="3409" spans="3:3" x14ac:dyDescent="0.3">
      <c r="C3409" s="16"/>
    </row>
    <row r="3410" spans="3:3" x14ac:dyDescent="0.3">
      <c r="C3410" s="16"/>
    </row>
    <row r="3411" spans="3:3" x14ac:dyDescent="0.3">
      <c r="C3411" s="16"/>
    </row>
    <row r="3412" spans="3:3" x14ac:dyDescent="0.3">
      <c r="C3412" s="16"/>
    </row>
    <row r="3413" spans="3:3" x14ac:dyDescent="0.3">
      <c r="C3413" s="16"/>
    </row>
    <row r="3414" spans="3:3" x14ac:dyDescent="0.3">
      <c r="C3414" s="16"/>
    </row>
    <row r="3415" spans="3:3" x14ac:dyDescent="0.3">
      <c r="C3415" s="16"/>
    </row>
    <row r="3416" spans="3:3" x14ac:dyDescent="0.3">
      <c r="C3416" s="16"/>
    </row>
    <row r="3417" spans="3:3" x14ac:dyDescent="0.3">
      <c r="C3417" s="16"/>
    </row>
    <row r="3418" spans="3:3" x14ac:dyDescent="0.3">
      <c r="C3418" s="16"/>
    </row>
    <row r="3419" spans="3:3" x14ac:dyDescent="0.3">
      <c r="C3419" s="16"/>
    </row>
    <row r="3420" spans="3:3" x14ac:dyDescent="0.3">
      <c r="C3420" s="16"/>
    </row>
    <row r="3421" spans="3:3" x14ac:dyDescent="0.3">
      <c r="C3421" s="16"/>
    </row>
    <row r="3422" spans="3:3" x14ac:dyDescent="0.3">
      <c r="C3422" s="16"/>
    </row>
    <row r="3423" spans="3:3" x14ac:dyDescent="0.3">
      <c r="C3423" s="16"/>
    </row>
    <row r="3424" spans="3:3" x14ac:dyDescent="0.3">
      <c r="C3424" s="16"/>
    </row>
    <row r="3425" spans="3:3" x14ac:dyDescent="0.3">
      <c r="C3425" s="16"/>
    </row>
    <row r="3426" spans="3:3" x14ac:dyDescent="0.3">
      <c r="C3426" s="16"/>
    </row>
    <row r="3427" spans="3:3" x14ac:dyDescent="0.3">
      <c r="C3427" s="16"/>
    </row>
    <row r="3428" spans="3:3" x14ac:dyDescent="0.3">
      <c r="C3428" s="16"/>
    </row>
    <row r="3429" spans="3:3" x14ac:dyDescent="0.3">
      <c r="C3429" s="16"/>
    </row>
    <row r="3430" spans="3:3" x14ac:dyDescent="0.3">
      <c r="C3430" s="16"/>
    </row>
    <row r="3431" spans="3:3" x14ac:dyDescent="0.3">
      <c r="C3431" s="16"/>
    </row>
    <row r="3432" spans="3:3" x14ac:dyDescent="0.3">
      <c r="C3432" s="16"/>
    </row>
    <row r="3433" spans="3:3" x14ac:dyDescent="0.3">
      <c r="C3433" s="16"/>
    </row>
    <row r="3434" spans="3:3" x14ac:dyDescent="0.3">
      <c r="C3434" s="16"/>
    </row>
    <row r="3435" spans="3:3" x14ac:dyDescent="0.3">
      <c r="C3435" s="16"/>
    </row>
    <row r="3436" spans="3:3" x14ac:dyDescent="0.3">
      <c r="C3436" s="16"/>
    </row>
    <row r="3437" spans="3:3" x14ac:dyDescent="0.3">
      <c r="C3437" s="16"/>
    </row>
    <row r="3438" spans="3:3" x14ac:dyDescent="0.3">
      <c r="C3438" s="16"/>
    </row>
    <row r="3439" spans="3:3" x14ac:dyDescent="0.3">
      <c r="C3439" s="16"/>
    </row>
    <row r="3440" spans="3:3" x14ac:dyDescent="0.3">
      <c r="C3440" s="16"/>
    </row>
    <row r="3441" spans="3:3" x14ac:dyDescent="0.3">
      <c r="C3441" s="16"/>
    </row>
    <row r="3442" spans="3:3" x14ac:dyDescent="0.3">
      <c r="C3442" s="16"/>
    </row>
    <row r="3443" spans="3:3" x14ac:dyDescent="0.3">
      <c r="C3443" s="16"/>
    </row>
    <row r="3444" spans="3:3" x14ac:dyDescent="0.3">
      <c r="C3444" s="16"/>
    </row>
    <row r="3445" spans="3:3" x14ac:dyDescent="0.3">
      <c r="C3445" s="16"/>
    </row>
    <row r="3446" spans="3:3" x14ac:dyDescent="0.3">
      <c r="C3446" s="16"/>
    </row>
    <row r="3447" spans="3:3" x14ac:dyDescent="0.3">
      <c r="C3447" s="16"/>
    </row>
    <row r="3448" spans="3:3" x14ac:dyDescent="0.3">
      <c r="C3448" s="16"/>
    </row>
    <row r="3449" spans="3:3" x14ac:dyDescent="0.3">
      <c r="C3449" s="16"/>
    </row>
    <row r="3450" spans="3:3" x14ac:dyDescent="0.3">
      <c r="C3450" s="16"/>
    </row>
    <row r="3451" spans="3:3" x14ac:dyDescent="0.3">
      <c r="C3451" s="16"/>
    </row>
    <row r="3452" spans="3:3" x14ac:dyDescent="0.3">
      <c r="C3452" s="16"/>
    </row>
    <row r="3453" spans="3:3" x14ac:dyDescent="0.3">
      <c r="C3453" s="16"/>
    </row>
    <row r="3454" spans="3:3" x14ac:dyDescent="0.3">
      <c r="C3454" s="16"/>
    </row>
    <row r="3455" spans="3:3" x14ac:dyDescent="0.3">
      <c r="C3455" s="16"/>
    </row>
    <row r="3456" spans="3:3" x14ac:dyDescent="0.3">
      <c r="C3456" s="16"/>
    </row>
    <row r="3457" spans="3:3" x14ac:dyDescent="0.3">
      <c r="C3457" s="16"/>
    </row>
    <row r="3458" spans="3:3" x14ac:dyDescent="0.3">
      <c r="C3458" s="16"/>
    </row>
    <row r="3459" spans="3:3" x14ac:dyDescent="0.3">
      <c r="C3459" s="16"/>
    </row>
    <row r="3460" spans="3:3" x14ac:dyDescent="0.3">
      <c r="C3460" s="16"/>
    </row>
    <row r="3461" spans="3:3" x14ac:dyDescent="0.3">
      <c r="C3461" s="16"/>
    </row>
    <row r="3462" spans="3:3" x14ac:dyDescent="0.3">
      <c r="C3462" s="16"/>
    </row>
    <row r="3463" spans="3:3" x14ac:dyDescent="0.3">
      <c r="C3463" s="16"/>
    </row>
    <row r="3464" spans="3:3" x14ac:dyDescent="0.3">
      <c r="C3464" s="16"/>
    </row>
    <row r="3465" spans="3:3" x14ac:dyDescent="0.3">
      <c r="C3465" s="16"/>
    </row>
    <row r="3466" spans="3:3" x14ac:dyDescent="0.3">
      <c r="C3466" s="16"/>
    </row>
    <row r="3467" spans="3:3" x14ac:dyDescent="0.3">
      <c r="C3467" s="16"/>
    </row>
    <row r="3468" spans="3:3" x14ac:dyDescent="0.3">
      <c r="C3468" s="16"/>
    </row>
    <row r="3469" spans="3:3" x14ac:dyDescent="0.3">
      <c r="C3469" s="16"/>
    </row>
    <row r="3470" spans="3:3" x14ac:dyDescent="0.3">
      <c r="C3470" s="16"/>
    </row>
    <row r="3471" spans="3:3" x14ac:dyDescent="0.3">
      <c r="C3471" s="16"/>
    </row>
    <row r="3472" spans="3:3" x14ac:dyDescent="0.3">
      <c r="C3472" s="16"/>
    </row>
    <row r="3473" spans="3:3" x14ac:dyDescent="0.3">
      <c r="C3473" s="16"/>
    </row>
    <row r="3474" spans="3:3" x14ac:dyDescent="0.3">
      <c r="C3474" s="16"/>
    </row>
    <row r="3475" spans="3:3" x14ac:dyDescent="0.3">
      <c r="C3475" s="16"/>
    </row>
    <row r="3476" spans="3:3" x14ac:dyDescent="0.3">
      <c r="C3476" s="16"/>
    </row>
    <row r="3477" spans="3:3" x14ac:dyDescent="0.3">
      <c r="C3477" s="16"/>
    </row>
    <row r="3478" spans="3:3" x14ac:dyDescent="0.3">
      <c r="C3478" s="16"/>
    </row>
    <row r="3479" spans="3:3" x14ac:dyDescent="0.3">
      <c r="C3479" s="16"/>
    </row>
    <row r="3480" spans="3:3" x14ac:dyDescent="0.3">
      <c r="C3480" s="16"/>
    </row>
    <row r="3481" spans="3:3" x14ac:dyDescent="0.3">
      <c r="C3481" s="16"/>
    </row>
    <row r="3482" spans="3:3" x14ac:dyDescent="0.3">
      <c r="C3482" s="16"/>
    </row>
    <row r="3483" spans="3:3" x14ac:dyDescent="0.3">
      <c r="C3483" s="16"/>
    </row>
    <row r="3484" spans="3:3" x14ac:dyDescent="0.3">
      <c r="C3484" s="16"/>
    </row>
    <row r="3485" spans="3:3" x14ac:dyDescent="0.3">
      <c r="C3485" s="16"/>
    </row>
    <row r="3486" spans="3:3" x14ac:dyDescent="0.3">
      <c r="C3486" s="16"/>
    </row>
    <row r="3487" spans="3:3" x14ac:dyDescent="0.3">
      <c r="C3487" s="16"/>
    </row>
    <row r="3488" spans="3:3" x14ac:dyDescent="0.3">
      <c r="C3488" s="16"/>
    </row>
    <row r="3489" spans="3:3" x14ac:dyDescent="0.3">
      <c r="C3489" s="16"/>
    </row>
    <row r="3490" spans="3:3" x14ac:dyDescent="0.3">
      <c r="C3490" s="16"/>
    </row>
    <row r="3491" spans="3:3" x14ac:dyDescent="0.3">
      <c r="C3491" s="16"/>
    </row>
    <row r="3492" spans="3:3" x14ac:dyDescent="0.3">
      <c r="C3492" s="16"/>
    </row>
    <row r="3493" spans="3:3" x14ac:dyDescent="0.3">
      <c r="C3493" s="16"/>
    </row>
    <row r="3494" spans="3:3" x14ac:dyDescent="0.3">
      <c r="C3494" s="16"/>
    </row>
    <row r="3495" spans="3:3" x14ac:dyDescent="0.3">
      <c r="C3495" s="16"/>
    </row>
    <row r="3496" spans="3:3" x14ac:dyDescent="0.3">
      <c r="C3496" s="16"/>
    </row>
    <row r="3497" spans="3:3" x14ac:dyDescent="0.3">
      <c r="C3497" s="16"/>
    </row>
    <row r="3498" spans="3:3" x14ac:dyDescent="0.3">
      <c r="C3498" s="16"/>
    </row>
    <row r="3499" spans="3:3" x14ac:dyDescent="0.3">
      <c r="C3499" s="16"/>
    </row>
    <row r="3500" spans="3:3" x14ac:dyDescent="0.3">
      <c r="C3500" s="16"/>
    </row>
    <row r="3501" spans="3:3" x14ac:dyDescent="0.3">
      <c r="C3501" s="16"/>
    </row>
    <row r="3502" spans="3:3" x14ac:dyDescent="0.3">
      <c r="C3502" s="16"/>
    </row>
    <row r="3503" spans="3:3" x14ac:dyDescent="0.3">
      <c r="C3503" s="16"/>
    </row>
    <row r="3504" spans="3:3" x14ac:dyDescent="0.3">
      <c r="C3504" s="16"/>
    </row>
    <row r="3505" spans="3:3" x14ac:dyDescent="0.3">
      <c r="C3505" s="16"/>
    </row>
    <row r="3506" spans="3:3" x14ac:dyDescent="0.3">
      <c r="C3506" s="16"/>
    </row>
    <row r="3507" spans="3:3" x14ac:dyDescent="0.3">
      <c r="C3507" s="16"/>
    </row>
    <row r="3508" spans="3:3" x14ac:dyDescent="0.3">
      <c r="C3508" s="16"/>
    </row>
    <row r="3509" spans="3:3" x14ac:dyDescent="0.3">
      <c r="C3509" s="16"/>
    </row>
    <row r="3510" spans="3:3" x14ac:dyDescent="0.3">
      <c r="C3510" s="16"/>
    </row>
    <row r="3511" spans="3:3" x14ac:dyDescent="0.3">
      <c r="C3511" s="16"/>
    </row>
    <row r="3512" spans="3:3" x14ac:dyDescent="0.3">
      <c r="C3512" s="16"/>
    </row>
    <row r="3513" spans="3:3" x14ac:dyDescent="0.3">
      <c r="C3513" s="16"/>
    </row>
    <row r="3514" spans="3:3" x14ac:dyDescent="0.3">
      <c r="C3514" s="16"/>
    </row>
    <row r="3515" spans="3:3" x14ac:dyDescent="0.3">
      <c r="C3515" s="16"/>
    </row>
    <row r="3516" spans="3:3" x14ac:dyDescent="0.3">
      <c r="C3516" s="16"/>
    </row>
    <row r="3517" spans="3:3" x14ac:dyDescent="0.3">
      <c r="C3517" s="16"/>
    </row>
    <row r="3518" spans="3:3" x14ac:dyDescent="0.3">
      <c r="C3518" s="16"/>
    </row>
    <row r="3519" spans="3:3" x14ac:dyDescent="0.3">
      <c r="C3519" s="16"/>
    </row>
    <row r="3520" spans="3:3" x14ac:dyDescent="0.3">
      <c r="C3520" s="16"/>
    </row>
    <row r="3521" spans="3:3" x14ac:dyDescent="0.3">
      <c r="C3521" s="16"/>
    </row>
    <row r="3522" spans="3:3" x14ac:dyDescent="0.3">
      <c r="C3522" s="16"/>
    </row>
    <row r="3523" spans="3:3" x14ac:dyDescent="0.3">
      <c r="C3523" s="16"/>
    </row>
    <row r="3524" spans="3:3" x14ac:dyDescent="0.3">
      <c r="C3524" s="16"/>
    </row>
    <row r="3525" spans="3:3" x14ac:dyDescent="0.3">
      <c r="C3525" s="16"/>
    </row>
    <row r="3526" spans="3:3" x14ac:dyDescent="0.3">
      <c r="C3526" s="16"/>
    </row>
    <row r="3527" spans="3:3" x14ac:dyDescent="0.3">
      <c r="C3527" s="16"/>
    </row>
    <row r="3528" spans="3:3" x14ac:dyDescent="0.3">
      <c r="C3528" s="16"/>
    </row>
    <row r="3529" spans="3:3" x14ac:dyDescent="0.3">
      <c r="C3529" s="16"/>
    </row>
    <row r="3530" spans="3:3" x14ac:dyDescent="0.3">
      <c r="C3530" s="16"/>
    </row>
    <row r="3531" spans="3:3" x14ac:dyDescent="0.3">
      <c r="C3531" s="16"/>
    </row>
    <row r="3532" spans="3:3" x14ac:dyDescent="0.3">
      <c r="C3532" s="16"/>
    </row>
    <row r="3533" spans="3:3" x14ac:dyDescent="0.3">
      <c r="C3533" s="16"/>
    </row>
    <row r="3534" spans="3:3" x14ac:dyDescent="0.3">
      <c r="C3534" s="16"/>
    </row>
    <row r="3535" spans="3:3" x14ac:dyDescent="0.3">
      <c r="C3535" s="16"/>
    </row>
    <row r="3536" spans="3:3" x14ac:dyDescent="0.3">
      <c r="C3536" s="16"/>
    </row>
    <row r="3537" spans="3:3" x14ac:dyDescent="0.3">
      <c r="C3537" s="16"/>
    </row>
    <row r="3538" spans="3:3" x14ac:dyDescent="0.3">
      <c r="C3538" s="16"/>
    </row>
    <row r="3539" spans="3:3" x14ac:dyDescent="0.3">
      <c r="C3539" s="16"/>
    </row>
    <row r="3540" spans="3:3" x14ac:dyDescent="0.3">
      <c r="C3540" s="16"/>
    </row>
    <row r="3541" spans="3:3" x14ac:dyDescent="0.3">
      <c r="C3541" s="16"/>
    </row>
    <row r="3542" spans="3:3" x14ac:dyDescent="0.3">
      <c r="C3542" s="16"/>
    </row>
    <row r="3543" spans="3:3" x14ac:dyDescent="0.3">
      <c r="C3543" s="16"/>
    </row>
    <row r="3544" spans="3:3" x14ac:dyDescent="0.3">
      <c r="C3544" s="16"/>
    </row>
    <row r="3545" spans="3:3" x14ac:dyDescent="0.3">
      <c r="C3545" s="16"/>
    </row>
    <row r="3546" spans="3:3" x14ac:dyDescent="0.3">
      <c r="C3546" s="16"/>
    </row>
    <row r="3547" spans="3:3" x14ac:dyDescent="0.3">
      <c r="C3547" s="16"/>
    </row>
    <row r="3548" spans="3:3" x14ac:dyDescent="0.3">
      <c r="C3548" s="16"/>
    </row>
    <row r="3549" spans="3:3" x14ac:dyDescent="0.3">
      <c r="C3549" s="16"/>
    </row>
    <row r="3550" spans="3:3" x14ac:dyDescent="0.3">
      <c r="C3550" s="16"/>
    </row>
    <row r="3551" spans="3:3" x14ac:dyDescent="0.3">
      <c r="C3551" s="16"/>
    </row>
    <row r="3552" spans="3:3" x14ac:dyDescent="0.3">
      <c r="C3552" s="16"/>
    </row>
    <row r="3553" spans="3:3" x14ac:dyDescent="0.3">
      <c r="C3553" s="16"/>
    </row>
    <row r="3554" spans="3:3" x14ac:dyDescent="0.3">
      <c r="C3554" s="16"/>
    </row>
    <row r="3555" spans="3:3" x14ac:dyDescent="0.3">
      <c r="C3555" s="16"/>
    </row>
    <row r="3556" spans="3:3" x14ac:dyDescent="0.3">
      <c r="C3556" s="16"/>
    </row>
    <row r="3557" spans="3:3" x14ac:dyDescent="0.3">
      <c r="C3557" s="16"/>
    </row>
    <row r="3558" spans="3:3" x14ac:dyDescent="0.3">
      <c r="C3558" s="16"/>
    </row>
    <row r="3559" spans="3:3" x14ac:dyDescent="0.3">
      <c r="C3559" s="16"/>
    </row>
    <row r="3560" spans="3:3" x14ac:dyDescent="0.3">
      <c r="C3560" s="16"/>
    </row>
    <row r="3561" spans="3:3" x14ac:dyDescent="0.3">
      <c r="C3561" s="16"/>
    </row>
    <row r="3562" spans="3:3" x14ac:dyDescent="0.3">
      <c r="C3562" s="16"/>
    </row>
    <row r="3563" spans="3:3" x14ac:dyDescent="0.3">
      <c r="C3563" s="16"/>
    </row>
    <row r="3564" spans="3:3" x14ac:dyDescent="0.3">
      <c r="C3564" s="16"/>
    </row>
    <row r="3565" spans="3:3" x14ac:dyDescent="0.3">
      <c r="C3565" s="16"/>
    </row>
    <row r="3566" spans="3:3" x14ac:dyDescent="0.3">
      <c r="C3566" s="16"/>
    </row>
    <row r="3567" spans="3:3" x14ac:dyDescent="0.3">
      <c r="C3567" s="16"/>
    </row>
    <row r="3568" spans="3:3" x14ac:dyDescent="0.3">
      <c r="C3568" s="16"/>
    </row>
    <row r="3569" spans="3:3" x14ac:dyDescent="0.3">
      <c r="C3569" s="16"/>
    </row>
    <row r="3570" spans="3:3" x14ac:dyDescent="0.3">
      <c r="C3570" s="16"/>
    </row>
    <row r="3571" spans="3:3" x14ac:dyDescent="0.3">
      <c r="C3571" s="16"/>
    </row>
    <row r="3572" spans="3:3" x14ac:dyDescent="0.3">
      <c r="C3572" s="16"/>
    </row>
    <row r="3573" spans="3:3" x14ac:dyDescent="0.3">
      <c r="C3573" s="16"/>
    </row>
    <row r="3574" spans="3:3" x14ac:dyDescent="0.3">
      <c r="C3574" s="16"/>
    </row>
    <row r="3575" spans="3:3" x14ac:dyDescent="0.3">
      <c r="C3575" s="16"/>
    </row>
    <row r="3576" spans="3:3" x14ac:dyDescent="0.3">
      <c r="C3576" s="16"/>
    </row>
    <row r="3577" spans="3:3" x14ac:dyDescent="0.3">
      <c r="C3577" s="16"/>
    </row>
    <row r="3578" spans="3:3" x14ac:dyDescent="0.3">
      <c r="C3578" s="16"/>
    </row>
    <row r="3579" spans="3:3" x14ac:dyDescent="0.3">
      <c r="C3579" s="16"/>
    </row>
    <row r="3580" spans="3:3" x14ac:dyDescent="0.3">
      <c r="C3580" s="16"/>
    </row>
    <row r="3581" spans="3:3" x14ac:dyDescent="0.3">
      <c r="C3581" s="16"/>
    </row>
    <row r="3582" spans="3:3" x14ac:dyDescent="0.3">
      <c r="C3582" s="16"/>
    </row>
    <row r="3583" spans="3:3" x14ac:dyDescent="0.3">
      <c r="C3583" s="16"/>
    </row>
    <row r="3584" spans="3:3" x14ac:dyDescent="0.3">
      <c r="C3584" s="16"/>
    </row>
    <row r="3585" spans="3:3" x14ac:dyDescent="0.3">
      <c r="C3585" s="16"/>
    </row>
    <row r="3586" spans="3:3" x14ac:dyDescent="0.3">
      <c r="C3586" s="16"/>
    </row>
    <row r="3587" spans="3:3" x14ac:dyDescent="0.3">
      <c r="C3587" s="16"/>
    </row>
    <row r="3588" spans="3:3" x14ac:dyDescent="0.3">
      <c r="C3588" s="16"/>
    </row>
    <row r="3589" spans="3:3" x14ac:dyDescent="0.3">
      <c r="C3589" s="16"/>
    </row>
    <row r="3590" spans="3:3" x14ac:dyDescent="0.3">
      <c r="C3590" s="16"/>
    </row>
    <row r="3591" spans="3:3" x14ac:dyDescent="0.3">
      <c r="C3591" s="16"/>
    </row>
    <row r="3592" spans="3:3" x14ac:dyDescent="0.3">
      <c r="C3592" s="16"/>
    </row>
    <row r="3593" spans="3:3" x14ac:dyDescent="0.3">
      <c r="C3593" s="16"/>
    </row>
    <row r="3594" spans="3:3" x14ac:dyDescent="0.3">
      <c r="C3594" s="16"/>
    </row>
    <row r="3595" spans="3:3" x14ac:dyDescent="0.3">
      <c r="C3595" s="16"/>
    </row>
    <row r="3596" spans="3:3" x14ac:dyDescent="0.3">
      <c r="C3596" s="16"/>
    </row>
    <row r="3597" spans="3:3" x14ac:dyDescent="0.3">
      <c r="C3597" s="16"/>
    </row>
    <row r="3598" spans="3:3" x14ac:dyDescent="0.3">
      <c r="C3598" s="16"/>
    </row>
    <row r="3599" spans="3:3" x14ac:dyDescent="0.3">
      <c r="C3599" s="16"/>
    </row>
    <row r="3600" spans="3:3" x14ac:dyDescent="0.3">
      <c r="C3600" s="16"/>
    </row>
    <row r="3601" spans="3:3" x14ac:dyDescent="0.3">
      <c r="C3601" s="16"/>
    </row>
    <row r="3602" spans="3:3" x14ac:dyDescent="0.3">
      <c r="C3602" s="16"/>
    </row>
    <row r="3603" spans="3:3" x14ac:dyDescent="0.3">
      <c r="C3603" s="16"/>
    </row>
    <row r="3604" spans="3:3" x14ac:dyDescent="0.3">
      <c r="C3604" s="16"/>
    </row>
    <row r="3605" spans="3:3" x14ac:dyDescent="0.3">
      <c r="C3605" s="16"/>
    </row>
    <row r="3606" spans="3:3" x14ac:dyDescent="0.3">
      <c r="C3606" s="16"/>
    </row>
    <row r="3607" spans="3:3" x14ac:dyDescent="0.3">
      <c r="C3607" s="16"/>
    </row>
    <row r="3608" spans="3:3" x14ac:dyDescent="0.3">
      <c r="C3608" s="16"/>
    </row>
    <row r="3609" spans="3:3" x14ac:dyDescent="0.3">
      <c r="C3609" s="16"/>
    </row>
    <row r="3610" spans="3:3" x14ac:dyDescent="0.3">
      <c r="C3610" s="16"/>
    </row>
    <row r="3611" spans="3:3" x14ac:dyDescent="0.3">
      <c r="C3611" s="16"/>
    </row>
    <row r="3612" spans="3:3" x14ac:dyDescent="0.3">
      <c r="C3612" s="16"/>
    </row>
    <row r="3613" spans="3:3" x14ac:dyDescent="0.3">
      <c r="C3613" s="16"/>
    </row>
    <row r="3614" spans="3:3" x14ac:dyDescent="0.3">
      <c r="C3614" s="16"/>
    </row>
    <row r="3615" spans="3:3" x14ac:dyDescent="0.3">
      <c r="C3615" s="16"/>
    </row>
    <row r="3616" spans="3:3" x14ac:dyDescent="0.3">
      <c r="C3616" s="16"/>
    </row>
    <row r="3617" spans="3:3" x14ac:dyDescent="0.3">
      <c r="C3617" s="16"/>
    </row>
    <row r="3618" spans="3:3" x14ac:dyDescent="0.3">
      <c r="C3618" s="16"/>
    </row>
    <row r="3619" spans="3:3" x14ac:dyDescent="0.3">
      <c r="C3619" s="16"/>
    </row>
    <row r="3620" spans="3:3" x14ac:dyDescent="0.3">
      <c r="C3620" s="16"/>
    </row>
    <row r="3621" spans="3:3" x14ac:dyDescent="0.3">
      <c r="C3621" s="16"/>
    </row>
    <row r="3622" spans="3:3" x14ac:dyDescent="0.3">
      <c r="C3622" s="16"/>
    </row>
    <row r="3623" spans="3:3" x14ac:dyDescent="0.3">
      <c r="C3623" s="16"/>
    </row>
    <row r="3624" spans="3:3" x14ac:dyDescent="0.3">
      <c r="C3624" s="16"/>
    </row>
    <row r="3625" spans="3:3" x14ac:dyDescent="0.3">
      <c r="C3625" s="16"/>
    </row>
    <row r="3626" spans="3:3" x14ac:dyDescent="0.3">
      <c r="C3626" s="16"/>
    </row>
    <row r="3627" spans="3:3" x14ac:dyDescent="0.3">
      <c r="C3627" s="16"/>
    </row>
    <row r="3628" spans="3:3" x14ac:dyDescent="0.3">
      <c r="C3628" s="16"/>
    </row>
    <row r="3629" spans="3:3" x14ac:dyDescent="0.3">
      <c r="C3629" s="16"/>
    </row>
    <row r="3630" spans="3:3" x14ac:dyDescent="0.3">
      <c r="C3630" s="16"/>
    </row>
    <row r="3631" spans="3:3" x14ac:dyDescent="0.3">
      <c r="C3631" s="16"/>
    </row>
    <row r="3632" spans="3:3" x14ac:dyDescent="0.3">
      <c r="C3632" s="16"/>
    </row>
    <row r="3633" spans="3:3" x14ac:dyDescent="0.3">
      <c r="C3633" s="16"/>
    </row>
    <row r="3634" spans="3:3" x14ac:dyDescent="0.3">
      <c r="C3634" s="16"/>
    </row>
    <row r="3635" spans="3:3" x14ac:dyDescent="0.3">
      <c r="C3635" s="16"/>
    </row>
    <row r="3636" spans="3:3" x14ac:dyDescent="0.3">
      <c r="C3636" s="16"/>
    </row>
    <row r="3637" spans="3:3" x14ac:dyDescent="0.3">
      <c r="C3637" s="16"/>
    </row>
    <row r="3638" spans="3:3" x14ac:dyDescent="0.3">
      <c r="C3638" s="16"/>
    </row>
    <row r="3639" spans="3:3" x14ac:dyDescent="0.3">
      <c r="C3639" s="16"/>
    </row>
    <row r="3640" spans="3:3" x14ac:dyDescent="0.3">
      <c r="C3640" s="16"/>
    </row>
    <row r="3641" spans="3:3" x14ac:dyDescent="0.3">
      <c r="C3641" s="16"/>
    </row>
    <row r="3642" spans="3:3" x14ac:dyDescent="0.3">
      <c r="C3642" s="16"/>
    </row>
    <row r="3643" spans="3:3" x14ac:dyDescent="0.3">
      <c r="C3643" s="16"/>
    </row>
    <row r="3644" spans="3:3" x14ac:dyDescent="0.3">
      <c r="C3644" s="16"/>
    </row>
    <row r="3645" spans="3:3" x14ac:dyDescent="0.3">
      <c r="C3645" s="16"/>
    </row>
    <row r="3646" spans="3:3" x14ac:dyDescent="0.3">
      <c r="C3646" s="16"/>
    </row>
    <row r="3647" spans="3:3" x14ac:dyDescent="0.3">
      <c r="C3647" s="16"/>
    </row>
    <row r="3648" spans="3:3" x14ac:dyDescent="0.3">
      <c r="C3648" s="16"/>
    </row>
    <row r="3649" spans="3:3" x14ac:dyDescent="0.3">
      <c r="C3649" s="16"/>
    </row>
    <row r="3650" spans="3:3" x14ac:dyDescent="0.3">
      <c r="C3650" s="16"/>
    </row>
    <row r="3651" spans="3:3" x14ac:dyDescent="0.3">
      <c r="C3651" s="16"/>
    </row>
    <row r="3652" spans="3:3" x14ac:dyDescent="0.3">
      <c r="C3652" s="16"/>
    </row>
    <row r="3653" spans="3:3" x14ac:dyDescent="0.3">
      <c r="C3653" s="16"/>
    </row>
    <row r="3654" spans="3:3" x14ac:dyDescent="0.3">
      <c r="C3654" s="16"/>
    </row>
    <row r="3655" spans="3:3" x14ac:dyDescent="0.3">
      <c r="C3655" s="16"/>
    </row>
    <row r="3656" spans="3:3" x14ac:dyDescent="0.3">
      <c r="C3656" s="16"/>
    </row>
    <row r="3657" spans="3:3" x14ac:dyDescent="0.3">
      <c r="C3657" s="16"/>
    </row>
    <row r="3658" spans="3:3" x14ac:dyDescent="0.3">
      <c r="C3658" s="16"/>
    </row>
    <row r="3659" spans="3:3" x14ac:dyDescent="0.3">
      <c r="C3659" s="16"/>
    </row>
    <row r="3660" spans="3:3" x14ac:dyDescent="0.3">
      <c r="C3660" s="16"/>
    </row>
    <row r="3661" spans="3:3" x14ac:dyDescent="0.3">
      <c r="C3661" s="16"/>
    </row>
    <row r="3662" spans="3:3" x14ac:dyDescent="0.3">
      <c r="C3662" s="16"/>
    </row>
    <row r="3663" spans="3:3" x14ac:dyDescent="0.3">
      <c r="C3663" s="16"/>
    </row>
    <row r="3664" spans="3:3" x14ac:dyDescent="0.3">
      <c r="C3664" s="16"/>
    </row>
    <row r="3665" spans="3:3" x14ac:dyDescent="0.3">
      <c r="C3665" s="16"/>
    </row>
    <row r="3666" spans="3:3" x14ac:dyDescent="0.3">
      <c r="C3666" s="16"/>
    </row>
    <row r="3667" spans="3:3" x14ac:dyDescent="0.3">
      <c r="C3667" s="16"/>
    </row>
    <row r="3668" spans="3:3" x14ac:dyDescent="0.3">
      <c r="C3668" s="16"/>
    </row>
    <row r="3669" spans="3:3" x14ac:dyDescent="0.3">
      <c r="C3669" s="16"/>
    </row>
    <row r="3670" spans="3:3" x14ac:dyDescent="0.3">
      <c r="C3670" s="16"/>
    </row>
    <row r="3671" spans="3:3" x14ac:dyDescent="0.3">
      <c r="C3671" s="16"/>
    </row>
    <row r="3672" spans="3:3" x14ac:dyDescent="0.3">
      <c r="C3672" s="16"/>
    </row>
    <row r="3673" spans="3:3" x14ac:dyDescent="0.3">
      <c r="C3673" s="16"/>
    </row>
    <row r="3674" spans="3:3" x14ac:dyDescent="0.3">
      <c r="C3674" s="16"/>
    </row>
    <row r="3675" spans="3:3" x14ac:dyDescent="0.3">
      <c r="C3675" s="16"/>
    </row>
    <row r="3676" spans="3:3" x14ac:dyDescent="0.3">
      <c r="C3676" s="16"/>
    </row>
    <row r="3677" spans="3:3" x14ac:dyDescent="0.3">
      <c r="C3677" s="16"/>
    </row>
    <row r="3678" spans="3:3" x14ac:dyDescent="0.3">
      <c r="C3678" s="16"/>
    </row>
    <row r="3679" spans="3:3" x14ac:dyDescent="0.3">
      <c r="C3679" s="16"/>
    </row>
    <row r="3680" spans="3:3" x14ac:dyDescent="0.3">
      <c r="C3680" s="16"/>
    </row>
    <row r="3681" spans="3:3" x14ac:dyDescent="0.3">
      <c r="C3681" s="16"/>
    </row>
    <row r="3682" spans="3:3" x14ac:dyDescent="0.3">
      <c r="C3682" s="16"/>
    </row>
    <row r="3683" spans="3:3" x14ac:dyDescent="0.3">
      <c r="C3683" s="16"/>
    </row>
    <row r="3684" spans="3:3" x14ac:dyDescent="0.3">
      <c r="C3684" s="16"/>
    </row>
    <row r="3685" spans="3:3" x14ac:dyDescent="0.3">
      <c r="C3685" s="16"/>
    </row>
    <row r="3686" spans="3:3" x14ac:dyDescent="0.3">
      <c r="C3686" s="16"/>
    </row>
    <row r="3687" spans="3:3" x14ac:dyDescent="0.3">
      <c r="C3687" s="16"/>
    </row>
    <row r="3688" spans="3:3" x14ac:dyDescent="0.3">
      <c r="C3688" s="16"/>
    </row>
    <row r="3689" spans="3:3" x14ac:dyDescent="0.3">
      <c r="C3689" s="16"/>
    </row>
    <row r="3690" spans="3:3" x14ac:dyDescent="0.3">
      <c r="C3690" s="16"/>
    </row>
    <row r="3691" spans="3:3" x14ac:dyDescent="0.3">
      <c r="C3691" s="16"/>
    </row>
    <row r="3692" spans="3:3" x14ac:dyDescent="0.3">
      <c r="C3692" s="16"/>
    </row>
    <row r="3693" spans="3:3" x14ac:dyDescent="0.3">
      <c r="C3693" s="16"/>
    </row>
    <row r="3694" spans="3:3" x14ac:dyDescent="0.3">
      <c r="C3694" s="16"/>
    </row>
    <row r="3695" spans="3:3" x14ac:dyDescent="0.3">
      <c r="C3695" s="16"/>
    </row>
    <row r="3696" spans="3:3" x14ac:dyDescent="0.3">
      <c r="C3696" s="16"/>
    </row>
    <row r="3697" spans="3:3" x14ac:dyDescent="0.3">
      <c r="C3697" s="16"/>
    </row>
    <row r="3698" spans="3:3" x14ac:dyDescent="0.3">
      <c r="C3698" s="16"/>
    </row>
    <row r="3699" spans="3:3" x14ac:dyDescent="0.3">
      <c r="C3699" s="16"/>
    </row>
    <row r="3700" spans="3:3" x14ac:dyDescent="0.3">
      <c r="C3700" s="16"/>
    </row>
    <row r="3701" spans="3:3" x14ac:dyDescent="0.3">
      <c r="C3701" s="16"/>
    </row>
    <row r="3702" spans="3:3" x14ac:dyDescent="0.3">
      <c r="C3702" s="16"/>
    </row>
    <row r="3703" spans="3:3" x14ac:dyDescent="0.3">
      <c r="C3703" s="16"/>
    </row>
    <row r="3704" spans="3:3" x14ac:dyDescent="0.3">
      <c r="C3704" s="16"/>
    </row>
    <row r="3705" spans="3:3" x14ac:dyDescent="0.3">
      <c r="C3705" s="16"/>
    </row>
    <row r="3706" spans="3:3" x14ac:dyDescent="0.3">
      <c r="C3706" s="16"/>
    </row>
    <row r="3707" spans="3:3" x14ac:dyDescent="0.3">
      <c r="C3707" s="16"/>
    </row>
    <row r="3708" spans="3:3" x14ac:dyDescent="0.3">
      <c r="C3708" s="16"/>
    </row>
    <row r="3709" spans="3:3" x14ac:dyDescent="0.3">
      <c r="C3709" s="16"/>
    </row>
    <row r="3710" spans="3:3" x14ac:dyDescent="0.3">
      <c r="C3710" s="16"/>
    </row>
    <row r="3711" spans="3:3" x14ac:dyDescent="0.3">
      <c r="C3711" s="16"/>
    </row>
    <row r="3712" spans="3:3" x14ac:dyDescent="0.3">
      <c r="C3712" s="16"/>
    </row>
    <row r="3713" spans="3:3" x14ac:dyDescent="0.3">
      <c r="C3713" s="16"/>
    </row>
    <row r="3714" spans="3:3" x14ac:dyDescent="0.3">
      <c r="C3714" s="16"/>
    </row>
    <row r="3715" spans="3:3" x14ac:dyDescent="0.3">
      <c r="C3715" s="16"/>
    </row>
    <row r="3716" spans="3:3" x14ac:dyDescent="0.3">
      <c r="C3716" s="16"/>
    </row>
    <row r="3717" spans="3:3" x14ac:dyDescent="0.3">
      <c r="C3717" s="16"/>
    </row>
    <row r="3718" spans="3:3" x14ac:dyDescent="0.3">
      <c r="C3718" s="16"/>
    </row>
    <row r="3719" spans="3:3" x14ac:dyDescent="0.3">
      <c r="C3719" s="16"/>
    </row>
    <row r="3720" spans="3:3" x14ac:dyDescent="0.3">
      <c r="C3720" s="16"/>
    </row>
    <row r="3721" spans="3:3" x14ac:dyDescent="0.3">
      <c r="C3721" s="16"/>
    </row>
    <row r="3722" spans="3:3" x14ac:dyDescent="0.3">
      <c r="C3722" s="16"/>
    </row>
    <row r="3723" spans="3:3" x14ac:dyDescent="0.3">
      <c r="C3723" s="16"/>
    </row>
    <row r="3724" spans="3:3" x14ac:dyDescent="0.3">
      <c r="C3724" s="16"/>
    </row>
    <row r="3725" spans="3:3" x14ac:dyDescent="0.3">
      <c r="C3725" s="16"/>
    </row>
    <row r="3726" spans="3:3" x14ac:dyDescent="0.3">
      <c r="C3726" s="16"/>
    </row>
    <row r="3727" spans="3:3" x14ac:dyDescent="0.3">
      <c r="C3727" s="16"/>
    </row>
    <row r="3728" spans="3:3" x14ac:dyDescent="0.3">
      <c r="C3728" s="16"/>
    </row>
    <row r="3729" spans="3:3" x14ac:dyDescent="0.3">
      <c r="C3729" s="16"/>
    </row>
    <row r="3730" spans="3:3" x14ac:dyDescent="0.3">
      <c r="C3730" s="16"/>
    </row>
    <row r="3731" spans="3:3" x14ac:dyDescent="0.3">
      <c r="C3731" s="16"/>
    </row>
    <row r="3732" spans="3:3" x14ac:dyDescent="0.3">
      <c r="C3732" s="16"/>
    </row>
    <row r="3733" spans="3:3" x14ac:dyDescent="0.3">
      <c r="C3733" s="16"/>
    </row>
    <row r="3734" spans="3:3" x14ac:dyDescent="0.3">
      <c r="C3734" s="16"/>
    </row>
    <row r="3735" spans="3:3" x14ac:dyDescent="0.3">
      <c r="C3735" s="16"/>
    </row>
    <row r="3736" spans="3:3" x14ac:dyDescent="0.3">
      <c r="C3736" s="16"/>
    </row>
    <row r="3737" spans="3:3" x14ac:dyDescent="0.3">
      <c r="C3737" s="16"/>
    </row>
    <row r="3738" spans="3:3" x14ac:dyDescent="0.3">
      <c r="C3738" s="16"/>
    </row>
    <row r="3739" spans="3:3" x14ac:dyDescent="0.3">
      <c r="C3739" s="16"/>
    </row>
    <row r="3740" spans="3:3" x14ac:dyDescent="0.3">
      <c r="C3740" s="16"/>
    </row>
    <row r="3741" spans="3:3" x14ac:dyDescent="0.3">
      <c r="C3741" s="16"/>
    </row>
    <row r="3742" spans="3:3" x14ac:dyDescent="0.3">
      <c r="C3742" s="16"/>
    </row>
    <row r="3743" spans="3:3" x14ac:dyDescent="0.3">
      <c r="C3743" s="16"/>
    </row>
    <row r="3744" spans="3:3" x14ac:dyDescent="0.3">
      <c r="C3744" s="16"/>
    </row>
    <row r="3745" spans="3:3" x14ac:dyDescent="0.3">
      <c r="C3745" s="16"/>
    </row>
    <row r="3746" spans="3:3" x14ac:dyDescent="0.3">
      <c r="C3746" s="16"/>
    </row>
    <row r="3747" spans="3:3" x14ac:dyDescent="0.3">
      <c r="C3747" s="16"/>
    </row>
    <row r="3748" spans="3:3" x14ac:dyDescent="0.3">
      <c r="C3748" s="16"/>
    </row>
    <row r="3749" spans="3:3" x14ac:dyDescent="0.3">
      <c r="C3749" s="16"/>
    </row>
    <row r="3750" spans="3:3" x14ac:dyDescent="0.3">
      <c r="C3750" s="16"/>
    </row>
    <row r="3751" spans="3:3" x14ac:dyDescent="0.3">
      <c r="C3751" s="16"/>
    </row>
    <row r="3752" spans="3:3" x14ac:dyDescent="0.3">
      <c r="C3752" s="16"/>
    </row>
    <row r="3753" spans="3:3" x14ac:dyDescent="0.3">
      <c r="C3753" s="16"/>
    </row>
    <row r="3754" spans="3:3" x14ac:dyDescent="0.3">
      <c r="C3754" s="16"/>
    </row>
    <row r="3755" spans="3:3" x14ac:dyDescent="0.3">
      <c r="C3755" s="16"/>
    </row>
    <row r="3756" spans="3:3" x14ac:dyDescent="0.3">
      <c r="C3756" s="16"/>
    </row>
    <row r="3757" spans="3:3" x14ac:dyDescent="0.3">
      <c r="C3757" s="16"/>
    </row>
    <row r="3758" spans="3:3" x14ac:dyDescent="0.3">
      <c r="C3758" s="16"/>
    </row>
    <row r="3759" spans="3:3" x14ac:dyDescent="0.3">
      <c r="C3759" s="16"/>
    </row>
    <row r="3760" spans="3:3" x14ac:dyDescent="0.3">
      <c r="C3760" s="16"/>
    </row>
    <row r="3761" spans="3:3" x14ac:dyDescent="0.3">
      <c r="C3761" s="16"/>
    </row>
    <row r="3762" spans="3:3" x14ac:dyDescent="0.3">
      <c r="C3762" s="16"/>
    </row>
    <row r="3763" spans="3:3" x14ac:dyDescent="0.3">
      <c r="C3763" s="16"/>
    </row>
    <row r="3764" spans="3:3" x14ac:dyDescent="0.3">
      <c r="C3764" s="16"/>
    </row>
    <row r="3765" spans="3:3" x14ac:dyDescent="0.3">
      <c r="C3765" s="16"/>
    </row>
    <row r="3766" spans="3:3" x14ac:dyDescent="0.3">
      <c r="C3766" s="16"/>
    </row>
    <row r="3767" spans="3:3" x14ac:dyDescent="0.3">
      <c r="C3767" s="16"/>
    </row>
    <row r="3768" spans="3:3" x14ac:dyDescent="0.3">
      <c r="C3768" s="16"/>
    </row>
    <row r="3769" spans="3:3" x14ac:dyDescent="0.3">
      <c r="C3769" s="16"/>
    </row>
    <row r="3770" spans="3:3" x14ac:dyDescent="0.3">
      <c r="C3770" s="16"/>
    </row>
    <row r="3771" spans="3:3" x14ac:dyDescent="0.3">
      <c r="C3771" s="16"/>
    </row>
    <row r="3772" spans="3:3" x14ac:dyDescent="0.3">
      <c r="C3772" s="16"/>
    </row>
    <row r="3773" spans="3:3" x14ac:dyDescent="0.3">
      <c r="C3773" s="16"/>
    </row>
    <row r="3774" spans="3:3" x14ac:dyDescent="0.3">
      <c r="C3774" s="16"/>
    </row>
    <row r="3775" spans="3:3" x14ac:dyDescent="0.3">
      <c r="C3775" s="16"/>
    </row>
    <row r="3776" spans="3:3" x14ac:dyDescent="0.3">
      <c r="C3776" s="16"/>
    </row>
    <row r="3777" spans="3:3" x14ac:dyDescent="0.3">
      <c r="C3777" s="16"/>
    </row>
    <row r="3778" spans="3:3" x14ac:dyDescent="0.3">
      <c r="C3778" s="16"/>
    </row>
    <row r="3779" spans="3:3" x14ac:dyDescent="0.3">
      <c r="C3779" s="16"/>
    </row>
    <row r="3780" spans="3:3" x14ac:dyDescent="0.3">
      <c r="C3780" s="16"/>
    </row>
    <row r="3781" spans="3:3" x14ac:dyDescent="0.3">
      <c r="C3781" s="16"/>
    </row>
    <row r="3782" spans="3:3" x14ac:dyDescent="0.3">
      <c r="C3782" s="16"/>
    </row>
    <row r="3783" spans="3:3" x14ac:dyDescent="0.3">
      <c r="C3783" s="16"/>
    </row>
    <row r="3784" spans="3:3" x14ac:dyDescent="0.3">
      <c r="C3784" s="16"/>
    </row>
    <row r="3785" spans="3:3" x14ac:dyDescent="0.3">
      <c r="C3785" s="16"/>
    </row>
    <row r="3786" spans="3:3" x14ac:dyDescent="0.3">
      <c r="C3786" s="16"/>
    </row>
    <row r="3787" spans="3:3" x14ac:dyDescent="0.3">
      <c r="C3787" s="16"/>
    </row>
    <row r="3788" spans="3:3" x14ac:dyDescent="0.3">
      <c r="C3788" s="16"/>
    </row>
    <row r="3789" spans="3:3" x14ac:dyDescent="0.3">
      <c r="C3789" s="16"/>
    </row>
    <row r="3790" spans="3:3" x14ac:dyDescent="0.3">
      <c r="C3790" s="16"/>
    </row>
    <row r="3791" spans="3:3" x14ac:dyDescent="0.3">
      <c r="C3791" s="16"/>
    </row>
    <row r="3792" spans="3:3" x14ac:dyDescent="0.3">
      <c r="C3792" s="16"/>
    </row>
    <row r="3793" spans="3:3" x14ac:dyDescent="0.3">
      <c r="C3793" s="16"/>
    </row>
    <row r="3794" spans="3:3" x14ac:dyDescent="0.3">
      <c r="C3794" s="16"/>
    </row>
    <row r="3795" spans="3:3" x14ac:dyDescent="0.3">
      <c r="C3795" s="16"/>
    </row>
    <row r="3796" spans="3:3" x14ac:dyDescent="0.3">
      <c r="C3796" s="16"/>
    </row>
    <row r="3797" spans="3:3" x14ac:dyDescent="0.3">
      <c r="C3797" s="16"/>
    </row>
    <row r="3798" spans="3:3" x14ac:dyDescent="0.3">
      <c r="C3798" s="16"/>
    </row>
    <row r="3799" spans="3:3" x14ac:dyDescent="0.3">
      <c r="C3799" s="16"/>
    </row>
    <row r="3800" spans="3:3" x14ac:dyDescent="0.3">
      <c r="C3800" s="16"/>
    </row>
    <row r="3801" spans="3:3" x14ac:dyDescent="0.3">
      <c r="C3801" s="16"/>
    </row>
    <row r="3802" spans="3:3" x14ac:dyDescent="0.3">
      <c r="C3802" s="16"/>
    </row>
    <row r="3803" spans="3:3" x14ac:dyDescent="0.3">
      <c r="C3803" s="16"/>
    </row>
    <row r="3804" spans="3:3" x14ac:dyDescent="0.3">
      <c r="C3804" s="16"/>
    </row>
    <row r="3805" spans="3:3" x14ac:dyDescent="0.3">
      <c r="C3805" s="16"/>
    </row>
    <row r="3806" spans="3:3" x14ac:dyDescent="0.3">
      <c r="C3806" s="16"/>
    </row>
    <row r="3807" spans="3:3" x14ac:dyDescent="0.3">
      <c r="C3807" s="16"/>
    </row>
    <row r="3808" spans="3:3" x14ac:dyDescent="0.3">
      <c r="C3808" s="16"/>
    </row>
    <row r="3809" spans="3:3" x14ac:dyDescent="0.3">
      <c r="C3809" s="16"/>
    </row>
    <row r="3810" spans="3:3" x14ac:dyDescent="0.3">
      <c r="C3810" s="16"/>
    </row>
    <row r="3811" spans="3:3" x14ac:dyDescent="0.3">
      <c r="C3811" s="16"/>
    </row>
    <row r="3812" spans="3:3" x14ac:dyDescent="0.3">
      <c r="C3812" s="16"/>
    </row>
    <row r="3813" spans="3:3" x14ac:dyDescent="0.3">
      <c r="C3813" s="16"/>
    </row>
    <row r="3814" spans="3:3" x14ac:dyDescent="0.3">
      <c r="C3814" s="16"/>
    </row>
    <row r="3815" spans="3:3" x14ac:dyDescent="0.3">
      <c r="C3815" s="16"/>
    </row>
    <row r="3816" spans="3:3" x14ac:dyDescent="0.3">
      <c r="C3816" s="16"/>
    </row>
    <row r="3817" spans="3:3" x14ac:dyDescent="0.3">
      <c r="C3817" s="16"/>
    </row>
    <row r="3818" spans="3:3" x14ac:dyDescent="0.3">
      <c r="C3818" s="16"/>
    </row>
    <row r="3819" spans="3:3" x14ac:dyDescent="0.3">
      <c r="C3819" s="16"/>
    </row>
    <row r="3820" spans="3:3" x14ac:dyDescent="0.3">
      <c r="C3820" s="16"/>
    </row>
    <row r="3821" spans="3:3" x14ac:dyDescent="0.3">
      <c r="C3821" s="16"/>
    </row>
    <row r="3822" spans="3:3" x14ac:dyDescent="0.3">
      <c r="C3822" s="16"/>
    </row>
    <row r="3823" spans="3:3" x14ac:dyDescent="0.3">
      <c r="C3823" s="16"/>
    </row>
    <row r="3824" spans="3:3" x14ac:dyDescent="0.3">
      <c r="C3824" s="16"/>
    </row>
    <row r="3825" spans="3:3" x14ac:dyDescent="0.3">
      <c r="C3825" s="16"/>
    </row>
    <row r="3826" spans="3:3" x14ac:dyDescent="0.3">
      <c r="C3826" s="16"/>
    </row>
    <row r="3827" spans="3:3" x14ac:dyDescent="0.3">
      <c r="C3827" s="16"/>
    </row>
    <row r="3828" spans="3:3" x14ac:dyDescent="0.3">
      <c r="C3828" s="16"/>
    </row>
    <row r="3829" spans="3:3" x14ac:dyDescent="0.3">
      <c r="C3829" s="16"/>
    </row>
    <row r="3830" spans="3:3" x14ac:dyDescent="0.3">
      <c r="C3830" s="16"/>
    </row>
    <row r="3831" spans="3:3" x14ac:dyDescent="0.3">
      <c r="C3831" s="16"/>
    </row>
    <row r="3832" spans="3:3" x14ac:dyDescent="0.3">
      <c r="C3832" s="16"/>
    </row>
    <row r="3833" spans="3:3" x14ac:dyDescent="0.3">
      <c r="C3833" s="16"/>
    </row>
    <row r="3834" spans="3:3" x14ac:dyDescent="0.3">
      <c r="C3834" s="16"/>
    </row>
    <row r="3835" spans="3:3" x14ac:dyDescent="0.3">
      <c r="C3835" s="16"/>
    </row>
    <row r="3836" spans="3:3" x14ac:dyDescent="0.3">
      <c r="C3836" s="16"/>
    </row>
    <row r="3837" spans="3:3" x14ac:dyDescent="0.3">
      <c r="C3837" s="16"/>
    </row>
    <row r="3838" spans="3:3" x14ac:dyDescent="0.3">
      <c r="C3838" s="16"/>
    </row>
    <row r="3839" spans="3:3" x14ac:dyDescent="0.3">
      <c r="C3839" s="16"/>
    </row>
    <row r="3840" spans="3:3" x14ac:dyDescent="0.3">
      <c r="C3840" s="16"/>
    </row>
    <row r="3841" spans="3:3" x14ac:dyDescent="0.3">
      <c r="C3841" s="16"/>
    </row>
    <row r="3842" spans="3:3" x14ac:dyDescent="0.3">
      <c r="C3842" s="16"/>
    </row>
    <row r="3843" spans="3:3" x14ac:dyDescent="0.3">
      <c r="C3843" s="16"/>
    </row>
    <row r="3844" spans="3:3" x14ac:dyDescent="0.3">
      <c r="C3844" s="16"/>
    </row>
    <row r="3845" spans="3:3" x14ac:dyDescent="0.3">
      <c r="C3845" s="16"/>
    </row>
    <row r="3846" spans="3:3" x14ac:dyDescent="0.3">
      <c r="C3846" s="16"/>
    </row>
    <row r="3847" spans="3:3" x14ac:dyDescent="0.3">
      <c r="C3847" s="16"/>
    </row>
    <row r="3848" spans="3:3" x14ac:dyDescent="0.3">
      <c r="C3848" s="16"/>
    </row>
    <row r="3849" spans="3:3" x14ac:dyDescent="0.3">
      <c r="C3849" s="16"/>
    </row>
    <row r="3850" spans="3:3" x14ac:dyDescent="0.3">
      <c r="C3850" s="16"/>
    </row>
    <row r="3851" spans="3:3" x14ac:dyDescent="0.3">
      <c r="C3851" s="16"/>
    </row>
    <row r="3852" spans="3:3" x14ac:dyDescent="0.3">
      <c r="C3852" s="16"/>
    </row>
    <row r="3853" spans="3:3" x14ac:dyDescent="0.3">
      <c r="C3853" s="16"/>
    </row>
    <row r="3854" spans="3:3" x14ac:dyDescent="0.3">
      <c r="C3854" s="16"/>
    </row>
    <row r="3855" spans="3:3" x14ac:dyDescent="0.3">
      <c r="C3855" s="16"/>
    </row>
    <row r="3856" spans="3:3" x14ac:dyDescent="0.3">
      <c r="C3856" s="16"/>
    </row>
    <row r="3857" spans="3:3" x14ac:dyDescent="0.3">
      <c r="C3857" s="16"/>
    </row>
    <row r="3858" spans="3:3" x14ac:dyDescent="0.3">
      <c r="C3858" s="16"/>
    </row>
    <row r="3859" spans="3:3" x14ac:dyDescent="0.3">
      <c r="C3859" s="16"/>
    </row>
    <row r="3860" spans="3:3" x14ac:dyDescent="0.3">
      <c r="C3860" s="16"/>
    </row>
    <row r="3861" spans="3:3" x14ac:dyDescent="0.3">
      <c r="C3861" s="16"/>
    </row>
    <row r="3862" spans="3:3" x14ac:dyDescent="0.3">
      <c r="C3862" s="16"/>
    </row>
    <row r="3863" spans="3:3" x14ac:dyDescent="0.3">
      <c r="C3863" s="16"/>
    </row>
    <row r="3864" spans="3:3" x14ac:dyDescent="0.3">
      <c r="C3864" s="16"/>
    </row>
    <row r="3865" spans="3:3" x14ac:dyDescent="0.3">
      <c r="C3865" s="16"/>
    </row>
    <row r="3866" spans="3:3" x14ac:dyDescent="0.3">
      <c r="C3866" s="16"/>
    </row>
    <row r="3867" spans="3:3" x14ac:dyDescent="0.3">
      <c r="C3867" s="16"/>
    </row>
    <row r="3868" spans="3:3" x14ac:dyDescent="0.3">
      <c r="C3868" s="16"/>
    </row>
    <row r="3869" spans="3:3" x14ac:dyDescent="0.3">
      <c r="C3869" s="16"/>
    </row>
    <row r="3870" spans="3:3" x14ac:dyDescent="0.3">
      <c r="C3870" s="16"/>
    </row>
    <row r="3871" spans="3:3" x14ac:dyDescent="0.3">
      <c r="C3871" s="16"/>
    </row>
    <row r="3872" spans="3:3" x14ac:dyDescent="0.3">
      <c r="C3872" s="16"/>
    </row>
    <row r="3873" spans="3:3" x14ac:dyDescent="0.3">
      <c r="C3873" s="16"/>
    </row>
    <row r="3874" spans="3:3" x14ac:dyDescent="0.3">
      <c r="C3874" s="16"/>
    </row>
    <row r="3875" spans="3:3" x14ac:dyDescent="0.3">
      <c r="C3875" s="16"/>
    </row>
    <row r="3876" spans="3:3" x14ac:dyDescent="0.3">
      <c r="C3876" s="16"/>
    </row>
    <row r="3877" spans="3:3" x14ac:dyDescent="0.3">
      <c r="C3877" s="16"/>
    </row>
    <row r="3878" spans="3:3" x14ac:dyDescent="0.3">
      <c r="C3878" s="16"/>
    </row>
    <row r="3879" spans="3:3" x14ac:dyDescent="0.3">
      <c r="C3879" s="16"/>
    </row>
    <row r="3880" spans="3:3" x14ac:dyDescent="0.3">
      <c r="C3880" s="16"/>
    </row>
    <row r="3881" spans="3:3" x14ac:dyDescent="0.3">
      <c r="C3881" s="16"/>
    </row>
    <row r="3882" spans="3:3" x14ac:dyDescent="0.3">
      <c r="C3882" s="16"/>
    </row>
    <row r="3883" spans="3:3" x14ac:dyDescent="0.3">
      <c r="C3883" s="16"/>
    </row>
    <row r="3884" spans="3:3" x14ac:dyDescent="0.3">
      <c r="C3884" s="16"/>
    </row>
    <row r="3885" spans="3:3" x14ac:dyDescent="0.3">
      <c r="C3885" s="16"/>
    </row>
    <row r="3886" spans="3:3" x14ac:dyDescent="0.3">
      <c r="C3886" s="16"/>
    </row>
    <row r="3887" spans="3:3" x14ac:dyDescent="0.3">
      <c r="C3887" s="16"/>
    </row>
    <row r="3888" spans="3:3" x14ac:dyDescent="0.3">
      <c r="C3888" s="16"/>
    </row>
    <row r="3889" spans="3:3" x14ac:dyDescent="0.3">
      <c r="C3889" s="16"/>
    </row>
    <row r="3890" spans="3:3" x14ac:dyDescent="0.3">
      <c r="C3890" s="16"/>
    </row>
    <row r="3891" spans="3:3" x14ac:dyDescent="0.3">
      <c r="C3891" s="16"/>
    </row>
    <row r="3892" spans="3:3" x14ac:dyDescent="0.3">
      <c r="C3892" s="16"/>
    </row>
    <row r="3893" spans="3:3" x14ac:dyDescent="0.3">
      <c r="C3893" s="16"/>
    </row>
    <row r="3894" spans="3:3" x14ac:dyDescent="0.3">
      <c r="C3894" s="16"/>
    </row>
    <row r="3895" spans="3:3" x14ac:dyDescent="0.3">
      <c r="C3895" s="16"/>
    </row>
    <row r="3896" spans="3:3" x14ac:dyDescent="0.3">
      <c r="C3896" s="16"/>
    </row>
    <row r="3897" spans="3:3" x14ac:dyDescent="0.3">
      <c r="C3897" s="16"/>
    </row>
    <row r="3898" spans="3:3" x14ac:dyDescent="0.3">
      <c r="C3898" s="16"/>
    </row>
    <row r="3899" spans="3:3" x14ac:dyDescent="0.3">
      <c r="C3899" s="16"/>
    </row>
    <row r="3900" spans="3:3" x14ac:dyDescent="0.3">
      <c r="C3900" s="16"/>
    </row>
    <row r="3901" spans="3:3" x14ac:dyDescent="0.3">
      <c r="C3901" s="16"/>
    </row>
    <row r="3902" spans="3:3" x14ac:dyDescent="0.3">
      <c r="C3902" s="16"/>
    </row>
    <row r="3903" spans="3:3" x14ac:dyDescent="0.3">
      <c r="C3903" s="16"/>
    </row>
    <row r="3904" spans="3:3" x14ac:dyDescent="0.3">
      <c r="C3904" s="16"/>
    </row>
    <row r="3905" spans="3:3" x14ac:dyDescent="0.3">
      <c r="C3905" s="16"/>
    </row>
    <row r="3906" spans="3:3" x14ac:dyDescent="0.3">
      <c r="C3906" s="16"/>
    </row>
    <row r="3907" spans="3:3" x14ac:dyDescent="0.3">
      <c r="C3907" s="16"/>
    </row>
    <row r="3908" spans="3:3" x14ac:dyDescent="0.3">
      <c r="C3908" s="16"/>
    </row>
    <row r="3909" spans="3:3" x14ac:dyDescent="0.3">
      <c r="C3909" s="16"/>
    </row>
    <row r="3910" spans="3:3" x14ac:dyDescent="0.3">
      <c r="C3910" s="16"/>
    </row>
    <row r="3911" spans="3:3" x14ac:dyDescent="0.3">
      <c r="C3911" s="16"/>
    </row>
    <row r="3912" spans="3:3" x14ac:dyDescent="0.3">
      <c r="C3912" s="16"/>
    </row>
    <row r="3913" spans="3:3" x14ac:dyDescent="0.3">
      <c r="C3913" s="16"/>
    </row>
    <row r="3914" spans="3:3" x14ac:dyDescent="0.3">
      <c r="C3914" s="16"/>
    </row>
    <row r="3915" spans="3:3" x14ac:dyDescent="0.3">
      <c r="C3915" s="16"/>
    </row>
    <row r="3916" spans="3:3" x14ac:dyDescent="0.3">
      <c r="C3916" s="16"/>
    </row>
    <row r="3917" spans="3:3" x14ac:dyDescent="0.3">
      <c r="C3917" s="16"/>
    </row>
    <row r="3918" spans="3:3" x14ac:dyDescent="0.3">
      <c r="C3918" s="16"/>
    </row>
    <row r="3919" spans="3:3" x14ac:dyDescent="0.3">
      <c r="C3919" s="16"/>
    </row>
    <row r="3920" spans="3:3" x14ac:dyDescent="0.3">
      <c r="C3920" s="16"/>
    </row>
    <row r="3921" spans="3:3" x14ac:dyDescent="0.3">
      <c r="C3921" s="16"/>
    </row>
    <row r="3922" spans="3:3" x14ac:dyDescent="0.3">
      <c r="C3922" s="16"/>
    </row>
    <row r="3923" spans="3:3" x14ac:dyDescent="0.3">
      <c r="C3923" s="16"/>
    </row>
    <row r="3924" spans="3:3" x14ac:dyDescent="0.3">
      <c r="C3924" s="16"/>
    </row>
    <row r="3925" spans="3:3" x14ac:dyDescent="0.3">
      <c r="C3925" s="16"/>
    </row>
    <row r="3926" spans="3:3" x14ac:dyDescent="0.3">
      <c r="C3926" s="16"/>
    </row>
    <row r="3927" spans="3:3" x14ac:dyDescent="0.3">
      <c r="C3927" s="16"/>
    </row>
    <row r="3928" spans="3:3" x14ac:dyDescent="0.3">
      <c r="C3928" s="16"/>
    </row>
    <row r="3929" spans="3:3" x14ac:dyDescent="0.3">
      <c r="C3929" s="16"/>
    </row>
    <row r="3930" spans="3:3" x14ac:dyDescent="0.3">
      <c r="C3930" s="16"/>
    </row>
    <row r="3931" spans="3:3" x14ac:dyDescent="0.3">
      <c r="C3931" s="16"/>
    </row>
    <row r="3932" spans="3:3" x14ac:dyDescent="0.3">
      <c r="C3932" s="16"/>
    </row>
    <row r="3933" spans="3:3" x14ac:dyDescent="0.3">
      <c r="C3933" s="16"/>
    </row>
    <row r="3934" spans="3:3" x14ac:dyDescent="0.3">
      <c r="C3934" s="16"/>
    </row>
    <row r="3935" spans="3:3" x14ac:dyDescent="0.3">
      <c r="C3935" s="16"/>
    </row>
    <row r="3936" spans="3:3" x14ac:dyDescent="0.3">
      <c r="C3936" s="16"/>
    </row>
    <row r="3937" spans="3:3" x14ac:dyDescent="0.3">
      <c r="C3937" s="16"/>
    </row>
    <row r="3938" spans="3:3" x14ac:dyDescent="0.3">
      <c r="C3938" s="16"/>
    </row>
    <row r="3939" spans="3:3" x14ac:dyDescent="0.3">
      <c r="C3939" s="16"/>
    </row>
    <row r="3940" spans="3:3" x14ac:dyDescent="0.3">
      <c r="C3940" s="16"/>
    </row>
    <row r="3941" spans="3:3" x14ac:dyDescent="0.3">
      <c r="C3941" s="16"/>
    </row>
    <row r="3942" spans="3:3" x14ac:dyDescent="0.3">
      <c r="C3942" s="16"/>
    </row>
    <row r="3943" spans="3:3" x14ac:dyDescent="0.3">
      <c r="C3943" s="16"/>
    </row>
    <row r="3944" spans="3:3" x14ac:dyDescent="0.3">
      <c r="C3944" s="16"/>
    </row>
    <row r="3945" spans="3:3" x14ac:dyDescent="0.3">
      <c r="C3945" s="16"/>
    </row>
    <row r="3946" spans="3:3" x14ac:dyDescent="0.3">
      <c r="C3946" s="16"/>
    </row>
    <row r="3947" spans="3:3" x14ac:dyDescent="0.3">
      <c r="C3947" s="16"/>
    </row>
    <row r="3948" spans="3:3" x14ac:dyDescent="0.3">
      <c r="C3948" s="16"/>
    </row>
    <row r="3949" spans="3:3" x14ac:dyDescent="0.3">
      <c r="C3949" s="16"/>
    </row>
    <row r="3950" spans="3:3" x14ac:dyDescent="0.3">
      <c r="C3950" s="16"/>
    </row>
    <row r="3951" spans="3:3" x14ac:dyDescent="0.3">
      <c r="C3951" s="16"/>
    </row>
    <row r="3952" spans="3:3" x14ac:dyDescent="0.3">
      <c r="C3952" s="16"/>
    </row>
    <row r="3953" spans="3:3" x14ac:dyDescent="0.3">
      <c r="C3953" s="16"/>
    </row>
    <row r="3954" spans="3:3" x14ac:dyDescent="0.3">
      <c r="C3954" s="16"/>
    </row>
    <row r="3955" spans="3:3" x14ac:dyDescent="0.3">
      <c r="C3955" s="16"/>
    </row>
    <row r="3956" spans="3:3" x14ac:dyDescent="0.3">
      <c r="C3956" s="16"/>
    </row>
    <row r="3957" spans="3:3" x14ac:dyDescent="0.3">
      <c r="C3957" s="16"/>
    </row>
    <row r="3958" spans="3:3" x14ac:dyDescent="0.3">
      <c r="C3958" s="16"/>
    </row>
    <row r="3959" spans="3:3" x14ac:dyDescent="0.3">
      <c r="C3959" s="16"/>
    </row>
    <row r="3960" spans="3:3" x14ac:dyDescent="0.3">
      <c r="C3960" s="16"/>
    </row>
    <row r="3961" spans="3:3" x14ac:dyDescent="0.3">
      <c r="C3961" s="16"/>
    </row>
    <row r="3962" spans="3:3" x14ac:dyDescent="0.3">
      <c r="C3962" s="16"/>
    </row>
    <row r="3963" spans="3:3" x14ac:dyDescent="0.3">
      <c r="C3963" s="16"/>
    </row>
    <row r="3964" spans="3:3" x14ac:dyDescent="0.3">
      <c r="C3964" s="16"/>
    </row>
    <row r="3965" spans="3:3" x14ac:dyDescent="0.3">
      <c r="C3965" s="16"/>
    </row>
    <row r="3966" spans="3:3" x14ac:dyDescent="0.3">
      <c r="C3966" s="16"/>
    </row>
    <row r="3967" spans="3:3" x14ac:dyDescent="0.3">
      <c r="C3967" s="16"/>
    </row>
    <row r="3968" spans="3:3" x14ac:dyDescent="0.3">
      <c r="C3968" s="16"/>
    </row>
    <row r="3969" spans="3:3" x14ac:dyDescent="0.3">
      <c r="C3969" s="16"/>
    </row>
    <row r="3970" spans="3:3" x14ac:dyDescent="0.3">
      <c r="C3970" s="16"/>
    </row>
    <row r="3971" spans="3:3" x14ac:dyDescent="0.3">
      <c r="C3971" s="16"/>
    </row>
    <row r="3972" spans="3:3" x14ac:dyDescent="0.3">
      <c r="C3972" s="16"/>
    </row>
    <row r="3973" spans="3:3" x14ac:dyDescent="0.3">
      <c r="C3973" s="16"/>
    </row>
    <row r="3974" spans="3:3" x14ac:dyDescent="0.3">
      <c r="C3974" s="16"/>
    </row>
    <row r="3975" spans="3:3" x14ac:dyDescent="0.3">
      <c r="C3975" s="16"/>
    </row>
    <row r="3976" spans="3:3" x14ac:dyDescent="0.3">
      <c r="C3976" s="16"/>
    </row>
    <row r="3977" spans="3:3" x14ac:dyDescent="0.3">
      <c r="C3977" s="16"/>
    </row>
    <row r="3978" spans="3:3" x14ac:dyDescent="0.3">
      <c r="C3978" s="16"/>
    </row>
    <row r="3979" spans="3:3" x14ac:dyDescent="0.3">
      <c r="C3979" s="16"/>
    </row>
    <row r="3980" spans="3:3" x14ac:dyDescent="0.3">
      <c r="C3980" s="16"/>
    </row>
    <row r="3981" spans="3:3" x14ac:dyDescent="0.3">
      <c r="C3981" s="16"/>
    </row>
    <row r="3982" spans="3:3" x14ac:dyDescent="0.3">
      <c r="C3982" s="16"/>
    </row>
    <row r="3983" spans="3:3" x14ac:dyDescent="0.3">
      <c r="C3983" s="16"/>
    </row>
    <row r="3984" spans="3:3" x14ac:dyDescent="0.3">
      <c r="C3984" s="16"/>
    </row>
    <row r="3985" spans="3:3" x14ac:dyDescent="0.3">
      <c r="C3985" s="16"/>
    </row>
    <row r="3986" spans="3:3" x14ac:dyDescent="0.3">
      <c r="C3986" s="16"/>
    </row>
    <row r="3987" spans="3:3" x14ac:dyDescent="0.3">
      <c r="C3987" s="16"/>
    </row>
    <row r="3988" spans="3:3" x14ac:dyDescent="0.3">
      <c r="C3988" s="16"/>
    </row>
    <row r="3989" spans="3:3" x14ac:dyDescent="0.3">
      <c r="C3989" s="16"/>
    </row>
    <row r="3990" spans="3:3" x14ac:dyDescent="0.3">
      <c r="C3990" s="16"/>
    </row>
    <row r="3991" spans="3:3" x14ac:dyDescent="0.3">
      <c r="C3991" s="16"/>
    </row>
    <row r="3992" spans="3:3" x14ac:dyDescent="0.3">
      <c r="C3992" s="16"/>
    </row>
    <row r="3993" spans="3:3" x14ac:dyDescent="0.3">
      <c r="C3993" s="16"/>
    </row>
    <row r="3994" spans="3:3" x14ac:dyDescent="0.3">
      <c r="C3994" s="16"/>
    </row>
    <row r="3995" spans="3:3" x14ac:dyDescent="0.3">
      <c r="C3995" s="16"/>
    </row>
    <row r="3996" spans="3:3" x14ac:dyDescent="0.3">
      <c r="C3996" s="16"/>
    </row>
    <row r="3997" spans="3:3" x14ac:dyDescent="0.3">
      <c r="C3997" s="16"/>
    </row>
    <row r="3998" spans="3:3" x14ac:dyDescent="0.3">
      <c r="C3998" s="16"/>
    </row>
    <row r="3999" spans="3:3" x14ac:dyDescent="0.3">
      <c r="C3999" s="16"/>
    </row>
    <row r="4000" spans="3:3" x14ac:dyDescent="0.3">
      <c r="C4000" s="16"/>
    </row>
    <row r="4001" spans="3:3" x14ac:dyDescent="0.3">
      <c r="C4001" s="16"/>
    </row>
    <row r="4002" spans="3:3" x14ac:dyDescent="0.3">
      <c r="C4002" s="16"/>
    </row>
    <row r="4003" spans="3:3" x14ac:dyDescent="0.3">
      <c r="C4003" s="16"/>
    </row>
    <row r="4004" spans="3:3" x14ac:dyDescent="0.3">
      <c r="C4004" s="16"/>
    </row>
    <row r="4005" spans="3:3" x14ac:dyDescent="0.3">
      <c r="C4005" s="16"/>
    </row>
    <row r="4006" spans="3:3" x14ac:dyDescent="0.3">
      <c r="C4006" s="16"/>
    </row>
    <row r="4007" spans="3:3" x14ac:dyDescent="0.3">
      <c r="C4007" s="16"/>
    </row>
    <row r="4008" spans="3:3" x14ac:dyDescent="0.3">
      <c r="C4008" s="16"/>
    </row>
    <row r="4009" spans="3:3" x14ac:dyDescent="0.3">
      <c r="C4009" s="16"/>
    </row>
    <row r="4010" spans="3:3" x14ac:dyDescent="0.3">
      <c r="C4010" s="16"/>
    </row>
    <row r="4011" spans="3:3" x14ac:dyDescent="0.3">
      <c r="C4011" s="16"/>
    </row>
    <row r="4012" spans="3:3" x14ac:dyDescent="0.3">
      <c r="C4012" s="16"/>
    </row>
    <row r="4013" spans="3:3" x14ac:dyDescent="0.3">
      <c r="C4013" s="16"/>
    </row>
    <row r="4014" spans="3:3" x14ac:dyDescent="0.3">
      <c r="C4014" s="16"/>
    </row>
    <row r="4015" spans="3:3" x14ac:dyDescent="0.3">
      <c r="C4015" s="16"/>
    </row>
    <row r="4016" spans="3:3" x14ac:dyDescent="0.3">
      <c r="C4016" s="16"/>
    </row>
    <row r="4017" spans="3:3" x14ac:dyDescent="0.3">
      <c r="C4017" s="16"/>
    </row>
    <row r="4018" spans="3:3" x14ac:dyDescent="0.3">
      <c r="C4018" s="16"/>
    </row>
    <row r="4019" spans="3:3" x14ac:dyDescent="0.3">
      <c r="C4019" s="16"/>
    </row>
    <row r="4020" spans="3:3" x14ac:dyDescent="0.3">
      <c r="C4020" s="16"/>
    </row>
    <row r="4021" spans="3:3" x14ac:dyDescent="0.3">
      <c r="C4021" s="16"/>
    </row>
    <row r="4022" spans="3:3" x14ac:dyDescent="0.3">
      <c r="C4022" s="16"/>
    </row>
    <row r="4023" spans="3:3" x14ac:dyDescent="0.3">
      <c r="C4023" s="16"/>
    </row>
    <row r="4024" spans="3:3" x14ac:dyDescent="0.3">
      <c r="C4024" s="16"/>
    </row>
    <row r="4025" spans="3:3" x14ac:dyDescent="0.3">
      <c r="C4025" s="16"/>
    </row>
    <row r="4026" spans="3:3" x14ac:dyDescent="0.3">
      <c r="C4026" s="16"/>
    </row>
    <row r="4027" spans="3:3" x14ac:dyDescent="0.3">
      <c r="C4027" s="16"/>
    </row>
    <row r="4028" spans="3:3" x14ac:dyDescent="0.3">
      <c r="C4028" s="16"/>
    </row>
    <row r="4029" spans="3:3" x14ac:dyDescent="0.3">
      <c r="C4029" s="16"/>
    </row>
    <row r="4030" spans="3:3" x14ac:dyDescent="0.3">
      <c r="C4030" s="16"/>
    </row>
    <row r="4031" spans="3:3" x14ac:dyDescent="0.3">
      <c r="C4031" s="16"/>
    </row>
    <row r="4032" spans="3:3" x14ac:dyDescent="0.3">
      <c r="C4032" s="16"/>
    </row>
    <row r="4033" spans="3:3" x14ac:dyDescent="0.3">
      <c r="C4033" s="16"/>
    </row>
    <row r="4034" spans="3:3" x14ac:dyDescent="0.3">
      <c r="C4034" s="16"/>
    </row>
    <row r="4035" spans="3:3" x14ac:dyDescent="0.3">
      <c r="C4035" s="16"/>
    </row>
    <row r="4036" spans="3:3" x14ac:dyDescent="0.3">
      <c r="C4036" s="16"/>
    </row>
    <row r="4037" spans="3:3" x14ac:dyDescent="0.3">
      <c r="C4037" s="16"/>
    </row>
    <row r="4038" spans="3:3" x14ac:dyDescent="0.3">
      <c r="C4038" s="16"/>
    </row>
    <row r="4039" spans="3:3" x14ac:dyDescent="0.3">
      <c r="C4039" s="16"/>
    </row>
    <row r="4040" spans="3:3" x14ac:dyDescent="0.3">
      <c r="C4040" s="16"/>
    </row>
    <row r="4041" spans="3:3" x14ac:dyDescent="0.3">
      <c r="C4041" s="16"/>
    </row>
    <row r="4042" spans="3:3" x14ac:dyDescent="0.3">
      <c r="C4042" s="16"/>
    </row>
    <row r="4043" spans="3:3" x14ac:dyDescent="0.3">
      <c r="C4043" s="16"/>
    </row>
    <row r="4044" spans="3:3" x14ac:dyDescent="0.3">
      <c r="C4044" s="16"/>
    </row>
    <row r="4045" spans="3:3" x14ac:dyDescent="0.3">
      <c r="C4045" s="16"/>
    </row>
    <row r="4046" spans="3:3" x14ac:dyDescent="0.3">
      <c r="C4046" s="16"/>
    </row>
    <row r="4047" spans="3:3" x14ac:dyDescent="0.3">
      <c r="C4047" s="16"/>
    </row>
    <row r="4048" spans="3:3" x14ac:dyDescent="0.3">
      <c r="C4048" s="16"/>
    </row>
    <row r="4049" spans="3:3" x14ac:dyDescent="0.3">
      <c r="C4049" s="16"/>
    </row>
    <row r="4050" spans="3:3" x14ac:dyDescent="0.3">
      <c r="C4050" s="16"/>
    </row>
    <row r="4051" spans="3:3" x14ac:dyDescent="0.3">
      <c r="C4051" s="16"/>
    </row>
    <row r="4052" spans="3:3" x14ac:dyDescent="0.3">
      <c r="C4052" s="16"/>
    </row>
    <row r="4053" spans="3:3" x14ac:dyDescent="0.3">
      <c r="C4053" s="16"/>
    </row>
    <row r="4054" spans="3:3" x14ac:dyDescent="0.3">
      <c r="C4054" s="16"/>
    </row>
    <row r="4055" spans="3:3" x14ac:dyDescent="0.3">
      <c r="C4055" s="16"/>
    </row>
    <row r="4056" spans="3:3" x14ac:dyDescent="0.3">
      <c r="C4056" s="16"/>
    </row>
    <row r="4057" spans="3:3" x14ac:dyDescent="0.3">
      <c r="C4057" s="16"/>
    </row>
    <row r="4058" spans="3:3" x14ac:dyDescent="0.3">
      <c r="C4058" s="16"/>
    </row>
    <row r="4059" spans="3:3" x14ac:dyDescent="0.3">
      <c r="C4059" s="16"/>
    </row>
    <row r="4060" spans="3:3" x14ac:dyDescent="0.3">
      <c r="C4060" s="16"/>
    </row>
    <row r="4061" spans="3:3" x14ac:dyDescent="0.3">
      <c r="C4061" s="16"/>
    </row>
    <row r="4062" spans="3:3" x14ac:dyDescent="0.3">
      <c r="C4062" s="16"/>
    </row>
    <row r="4063" spans="3:3" x14ac:dyDescent="0.3">
      <c r="C4063" s="16"/>
    </row>
    <row r="4064" spans="3:3" x14ac:dyDescent="0.3">
      <c r="C4064" s="16"/>
    </row>
    <row r="4065" spans="3:3" x14ac:dyDescent="0.3">
      <c r="C4065" s="16"/>
    </row>
    <row r="4066" spans="3:3" x14ac:dyDescent="0.3">
      <c r="C4066" s="16"/>
    </row>
    <row r="4067" spans="3:3" x14ac:dyDescent="0.3">
      <c r="C4067" s="16"/>
    </row>
    <row r="4068" spans="3:3" x14ac:dyDescent="0.3">
      <c r="C4068" s="16"/>
    </row>
    <row r="4069" spans="3:3" x14ac:dyDescent="0.3">
      <c r="C4069" s="16"/>
    </row>
    <row r="4070" spans="3:3" x14ac:dyDescent="0.3">
      <c r="C4070" s="16"/>
    </row>
    <row r="4071" spans="3:3" x14ac:dyDescent="0.3">
      <c r="C4071" s="16"/>
    </row>
    <row r="4072" spans="3:3" x14ac:dyDescent="0.3">
      <c r="C4072" s="16"/>
    </row>
    <row r="4073" spans="3:3" x14ac:dyDescent="0.3">
      <c r="C4073" s="16"/>
    </row>
    <row r="4074" spans="3:3" x14ac:dyDescent="0.3">
      <c r="C4074" s="16"/>
    </row>
    <row r="4075" spans="3:3" x14ac:dyDescent="0.3">
      <c r="C4075" s="16"/>
    </row>
    <row r="4076" spans="3:3" x14ac:dyDescent="0.3">
      <c r="C4076" s="16"/>
    </row>
    <row r="4077" spans="3:3" x14ac:dyDescent="0.3">
      <c r="C4077" s="16"/>
    </row>
    <row r="4078" spans="3:3" x14ac:dyDescent="0.3">
      <c r="C4078" s="16"/>
    </row>
    <row r="4079" spans="3:3" x14ac:dyDescent="0.3">
      <c r="C4079" s="16"/>
    </row>
    <row r="4080" spans="3:3" x14ac:dyDescent="0.3">
      <c r="C4080" s="16"/>
    </row>
    <row r="4081" spans="3:3" x14ac:dyDescent="0.3">
      <c r="C4081" s="16"/>
    </row>
    <row r="4082" spans="3:3" x14ac:dyDescent="0.3">
      <c r="C4082" s="16"/>
    </row>
    <row r="4083" spans="3:3" x14ac:dyDescent="0.3">
      <c r="C4083" s="16"/>
    </row>
    <row r="4084" spans="3:3" x14ac:dyDescent="0.3">
      <c r="C4084" s="16"/>
    </row>
    <row r="4085" spans="3:3" x14ac:dyDescent="0.3">
      <c r="C4085" s="16"/>
    </row>
    <row r="4086" spans="3:3" x14ac:dyDescent="0.3">
      <c r="C4086" s="16"/>
    </row>
    <row r="4087" spans="3:3" x14ac:dyDescent="0.3">
      <c r="C4087" s="16"/>
    </row>
    <row r="4088" spans="3:3" x14ac:dyDescent="0.3">
      <c r="C4088" s="16"/>
    </row>
    <row r="4089" spans="3:3" x14ac:dyDescent="0.3">
      <c r="C4089" s="16"/>
    </row>
    <row r="4090" spans="3:3" x14ac:dyDescent="0.3">
      <c r="C4090" s="16"/>
    </row>
    <row r="4091" spans="3:3" x14ac:dyDescent="0.3">
      <c r="C4091" s="16"/>
    </row>
    <row r="4092" spans="3:3" x14ac:dyDescent="0.3">
      <c r="C4092" s="16"/>
    </row>
    <row r="4093" spans="3:3" x14ac:dyDescent="0.3">
      <c r="C4093" s="16"/>
    </row>
    <row r="4094" spans="3:3" x14ac:dyDescent="0.3">
      <c r="C4094" s="16"/>
    </row>
    <row r="4095" spans="3:3" x14ac:dyDescent="0.3">
      <c r="C4095" s="16"/>
    </row>
    <row r="4096" spans="3:3" x14ac:dyDescent="0.3">
      <c r="C4096" s="16"/>
    </row>
    <row r="4097" spans="3:3" x14ac:dyDescent="0.3">
      <c r="C4097" s="16"/>
    </row>
    <row r="4098" spans="3:3" x14ac:dyDescent="0.3">
      <c r="C4098" s="16"/>
    </row>
    <row r="4099" spans="3:3" x14ac:dyDescent="0.3">
      <c r="C4099" s="16"/>
    </row>
    <row r="4100" spans="3:3" x14ac:dyDescent="0.3">
      <c r="C4100" s="16"/>
    </row>
    <row r="4101" spans="3:3" x14ac:dyDescent="0.3">
      <c r="C4101" s="16"/>
    </row>
    <row r="4102" spans="3:3" x14ac:dyDescent="0.3">
      <c r="C4102" s="16"/>
    </row>
    <row r="4103" spans="3:3" x14ac:dyDescent="0.3">
      <c r="C4103" s="16"/>
    </row>
    <row r="4104" spans="3:3" x14ac:dyDescent="0.3">
      <c r="C4104" s="16"/>
    </row>
    <row r="4105" spans="3:3" x14ac:dyDescent="0.3">
      <c r="C4105" s="16"/>
    </row>
    <row r="4106" spans="3:3" x14ac:dyDescent="0.3">
      <c r="C4106" s="16"/>
    </row>
    <row r="4107" spans="3:3" x14ac:dyDescent="0.3">
      <c r="C4107" s="16"/>
    </row>
    <row r="4108" spans="3:3" x14ac:dyDescent="0.3">
      <c r="C4108" s="16"/>
    </row>
    <row r="4109" spans="3:3" x14ac:dyDescent="0.3">
      <c r="C4109" s="16"/>
    </row>
    <row r="4110" spans="3:3" x14ac:dyDescent="0.3">
      <c r="C4110" s="16"/>
    </row>
    <row r="4111" spans="3:3" x14ac:dyDescent="0.3">
      <c r="C4111" s="16"/>
    </row>
    <row r="4112" spans="3:3" x14ac:dyDescent="0.3">
      <c r="C4112" s="16"/>
    </row>
    <row r="4113" spans="3:3" x14ac:dyDescent="0.3">
      <c r="C4113" s="16"/>
    </row>
    <row r="4114" spans="3:3" x14ac:dyDescent="0.3">
      <c r="C4114" s="16"/>
    </row>
    <row r="4115" spans="3:3" x14ac:dyDescent="0.3">
      <c r="C4115" s="16"/>
    </row>
    <row r="4116" spans="3:3" x14ac:dyDescent="0.3">
      <c r="C4116" s="16"/>
    </row>
    <row r="4117" spans="3:3" x14ac:dyDescent="0.3">
      <c r="C4117" s="16"/>
    </row>
    <row r="4118" spans="3:3" x14ac:dyDescent="0.3">
      <c r="C4118" s="16"/>
    </row>
    <row r="4119" spans="3:3" x14ac:dyDescent="0.3">
      <c r="C4119" s="16"/>
    </row>
    <row r="4120" spans="3:3" x14ac:dyDescent="0.3">
      <c r="C4120" s="16"/>
    </row>
    <row r="4121" spans="3:3" x14ac:dyDescent="0.3">
      <c r="C4121" s="16"/>
    </row>
    <row r="4122" spans="3:3" x14ac:dyDescent="0.3">
      <c r="C4122" s="16"/>
    </row>
    <row r="4123" spans="3:3" x14ac:dyDescent="0.3">
      <c r="C4123" s="16"/>
    </row>
    <row r="4124" spans="3:3" x14ac:dyDescent="0.3">
      <c r="C4124" s="16"/>
    </row>
    <row r="4125" spans="3:3" x14ac:dyDescent="0.3">
      <c r="C4125" s="16"/>
    </row>
    <row r="4126" spans="3:3" x14ac:dyDescent="0.3">
      <c r="C4126" s="16"/>
    </row>
    <row r="4127" spans="3:3" x14ac:dyDescent="0.3">
      <c r="C4127" s="16"/>
    </row>
    <row r="4128" spans="3:3" x14ac:dyDescent="0.3">
      <c r="C4128" s="16"/>
    </row>
    <row r="4129" spans="3:3" x14ac:dyDescent="0.3">
      <c r="C4129" s="16"/>
    </row>
    <row r="4130" spans="3:3" x14ac:dyDescent="0.3">
      <c r="C4130" s="16"/>
    </row>
    <row r="4131" spans="3:3" x14ac:dyDescent="0.3">
      <c r="C4131" s="16"/>
    </row>
    <row r="4132" spans="3:3" x14ac:dyDescent="0.3">
      <c r="C4132" s="16"/>
    </row>
    <row r="4133" spans="3:3" x14ac:dyDescent="0.3">
      <c r="C4133" s="16"/>
    </row>
    <row r="4134" spans="3:3" x14ac:dyDescent="0.3">
      <c r="C4134" s="16"/>
    </row>
    <row r="4135" spans="3:3" x14ac:dyDescent="0.3">
      <c r="C4135" s="16"/>
    </row>
    <row r="4136" spans="3:3" x14ac:dyDescent="0.3">
      <c r="C4136" s="16"/>
    </row>
    <row r="4137" spans="3:3" x14ac:dyDescent="0.3">
      <c r="C4137" s="16"/>
    </row>
    <row r="4138" spans="3:3" x14ac:dyDescent="0.3">
      <c r="C4138" s="16"/>
    </row>
    <row r="4139" spans="3:3" x14ac:dyDescent="0.3">
      <c r="C4139" s="16"/>
    </row>
    <row r="4140" spans="3:3" x14ac:dyDescent="0.3">
      <c r="C4140" s="16"/>
    </row>
    <row r="4141" spans="3:3" x14ac:dyDescent="0.3">
      <c r="C4141" s="16"/>
    </row>
    <row r="4142" spans="3:3" x14ac:dyDescent="0.3">
      <c r="C4142" s="16"/>
    </row>
    <row r="4143" spans="3:3" x14ac:dyDescent="0.3">
      <c r="C4143" s="16"/>
    </row>
    <row r="4144" spans="3:3" x14ac:dyDescent="0.3">
      <c r="C4144" s="16"/>
    </row>
    <row r="4145" spans="3:3" x14ac:dyDescent="0.3">
      <c r="C4145" s="16"/>
    </row>
    <row r="4146" spans="3:3" x14ac:dyDescent="0.3">
      <c r="C4146" s="16"/>
    </row>
    <row r="4147" spans="3:3" x14ac:dyDescent="0.3">
      <c r="C4147" s="16"/>
    </row>
    <row r="4148" spans="3:3" x14ac:dyDescent="0.3">
      <c r="C4148" s="16"/>
    </row>
    <row r="4149" spans="3:3" x14ac:dyDescent="0.3">
      <c r="C4149" s="16"/>
    </row>
    <row r="4150" spans="3:3" x14ac:dyDescent="0.3">
      <c r="C4150" s="16"/>
    </row>
    <row r="4151" spans="3:3" x14ac:dyDescent="0.3">
      <c r="C4151" s="16"/>
    </row>
    <row r="4152" spans="3:3" x14ac:dyDescent="0.3">
      <c r="C4152" s="16"/>
    </row>
    <row r="4153" spans="3:3" x14ac:dyDescent="0.3">
      <c r="C4153" s="16"/>
    </row>
    <row r="4154" spans="3:3" x14ac:dyDescent="0.3">
      <c r="C4154" s="16"/>
    </row>
    <row r="4155" spans="3:3" x14ac:dyDescent="0.3">
      <c r="C4155" s="16"/>
    </row>
    <row r="4156" spans="3:3" x14ac:dyDescent="0.3">
      <c r="C4156" s="16"/>
    </row>
    <row r="4157" spans="3:3" x14ac:dyDescent="0.3">
      <c r="C4157" s="16"/>
    </row>
    <row r="4158" spans="3:3" x14ac:dyDescent="0.3">
      <c r="C4158" s="16"/>
    </row>
    <row r="4159" spans="3:3" x14ac:dyDescent="0.3">
      <c r="C4159" s="16"/>
    </row>
    <row r="4160" spans="3:3" x14ac:dyDescent="0.3">
      <c r="C4160" s="16"/>
    </row>
    <row r="4161" spans="3:3" x14ac:dyDescent="0.3">
      <c r="C4161" s="16"/>
    </row>
    <row r="4162" spans="3:3" x14ac:dyDescent="0.3">
      <c r="C4162" s="16"/>
    </row>
    <row r="4163" spans="3:3" x14ac:dyDescent="0.3">
      <c r="C4163" s="16"/>
    </row>
    <row r="4164" spans="3:3" x14ac:dyDescent="0.3">
      <c r="C4164" s="16"/>
    </row>
    <row r="4165" spans="3:3" x14ac:dyDescent="0.3">
      <c r="C4165" s="16"/>
    </row>
    <row r="4166" spans="3:3" x14ac:dyDescent="0.3">
      <c r="C4166" s="16"/>
    </row>
    <row r="4167" spans="3:3" x14ac:dyDescent="0.3">
      <c r="C4167" s="16"/>
    </row>
    <row r="4168" spans="3:3" x14ac:dyDescent="0.3">
      <c r="C4168" s="16"/>
    </row>
    <row r="4169" spans="3:3" x14ac:dyDescent="0.3">
      <c r="C4169" s="16"/>
    </row>
    <row r="4170" spans="3:3" x14ac:dyDescent="0.3">
      <c r="C4170" s="16"/>
    </row>
    <row r="4171" spans="3:3" x14ac:dyDescent="0.3">
      <c r="C4171" s="16"/>
    </row>
    <row r="4172" spans="3:3" x14ac:dyDescent="0.3">
      <c r="C4172" s="16"/>
    </row>
    <row r="4173" spans="3:3" x14ac:dyDescent="0.3">
      <c r="C4173" s="16"/>
    </row>
    <row r="4174" spans="3:3" x14ac:dyDescent="0.3">
      <c r="C4174" s="16"/>
    </row>
    <row r="4175" spans="3:3" x14ac:dyDescent="0.3">
      <c r="C4175" s="16"/>
    </row>
    <row r="4176" spans="3:3" x14ac:dyDescent="0.3">
      <c r="C4176" s="16"/>
    </row>
    <row r="4177" spans="3:3" x14ac:dyDescent="0.3">
      <c r="C4177" s="16"/>
    </row>
    <row r="4178" spans="3:3" x14ac:dyDescent="0.3">
      <c r="C4178" s="16"/>
    </row>
    <row r="4179" spans="3:3" x14ac:dyDescent="0.3">
      <c r="C4179" s="16"/>
    </row>
    <row r="4180" spans="3:3" x14ac:dyDescent="0.3">
      <c r="C4180" s="16"/>
    </row>
    <row r="4181" spans="3:3" x14ac:dyDescent="0.3">
      <c r="C4181" s="16"/>
    </row>
    <row r="4182" spans="3:3" x14ac:dyDescent="0.3">
      <c r="C4182" s="16"/>
    </row>
    <row r="4183" spans="3:3" x14ac:dyDescent="0.3">
      <c r="C4183" s="16"/>
    </row>
    <row r="4184" spans="3:3" x14ac:dyDescent="0.3">
      <c r="C4184" s="16"/>
    </row>
    <row r="4185" spans="3:3" x14ac:dyDescent="0.3">
      <c r="C4185" s="16"/>
    </row>
    <row r="4186" spans="3:3" x14ac:dyDescent="0.3">
      <c r="C4186" s="16"/>
    </row>
    <row r="4187" spans="3:3" x14ac:dyDescent="0.3">
      <c r="C4187" s="16"/>
    </row>
    <row r="4188" spans="3:3" x14ac:dyDescent="0.3">
      <c r="C4188" s="16"/>
    </row>
    <row r="4189" spans="3:3" x14ac:dyDescent="0.3">
      <c r="C4189" s="16"/>
    </row>
    <row r="4190" spans="3:3" x14ac:dyDescent="0.3">
      <c r="C4190" s="16"/>
    </row>
    <row r="4191" spans="3:3" x14ac:dyDescent="0.3">
      <c r="C4191" s="16"/>
    </row>
    <row r="4192" spans="3:3" x14ac:dyDescent="0.3">
      <c r="C4192" s="16"/>
    </row>
    <row r="4193" spans="3:3" x14ac:dyDescent="0.3">
      <c r="C4193" s="16"/>
    </row>
    <row r="4194" spans="3:3" x14ac:dyDescent="0.3">
      <c r="C4194" s="16"/>
    </row>
    <row r="4195" spans="3:3" x14ac:dyDescent="0.3">
      <c r="C4195" s="16"/>
    </row>
    <row r="4196" spans="3:3" x14ac:dyDescent="0.3">
      <c r="C4196" s="16"/>
    </row>
    <row r="4197" spans="3:3" x14ac:dyDescent="0.3">
      <c r="C4197" s="16"/>
    </row>
    <row r="4198" spans="3:3" x14ac:dyDescent="0.3">
      <c r="C4198" s="16"/>
    </row>
    <row r="4199" spans="3:3" x14ac:dyDescent="0.3">
      <c r="C4199" s="16"/>
    </row>
    <row r="4200" spans="3:3" x14ac:dyDescent="0.3">
      <c r="C4200" s="16"/>
    </row>
    <row r="4201" spans="3:3" x14ac:dyDescent="0.3">
      <c r="C4201" s="16"/>
    </row>
    <row r="4202" spans="3:3" x14ac:dyDescent="0.3">
      <c r="C4202" s="16"/>
    </row>
    <row r="4203" spans="3:3" x14ac:dyDescent="0.3">
      <c r="C4203" s="16"/>
    </row>
    <row r="4204" spans="3:3" x14ac:dyDescent="0.3">
      <c r="C4204" s="16"/>
    </row>
    <row r="4205" spans="3:3" x14ac:dyDescent="0.3">
      <c r="C4205" s="16"/>
    </row>
    <row r="4206" spans="3:3" x14ac:dyDescent="0.3">
      <c r="C4206" s="16"/>
    </row>
    <row r="4207" spans="3:3" x14ac:dyDescent="0.3">
      <c r="C4207" s="16"/>
    </row>
    <row r="4208" spans="3:3" x14ac:dyDescent="0.3">
      <c r="C4208" s="16"/>
    </row>
    <row r="4209" spans="3:3" x14ac:dyDescent="0.3">
      <c r="C4209" s="16"/>
    </row>
    <row r="4210" spans="3:3" x14ac:dyDescent="0.3">
      <c r="C4210" s="16"/>
    </row>
    <row r="4211" spans="3:3" x14ac:dyDescent="0.3">
      <c r="C4211" s="16"/>
    </row>
    <row r="4212" spans="3:3" x14ac:dyDescent="0.3">
      <c r="C4212" s="16"/>
    </row>
    <row r="4213" spans="3:3" x14ac:dyDescent="0.3">
      <c r="C4213" s="16"/>
    </row>
    <row r="4214" spans="3:3" x14ac:dyDescent="0.3">
      <c r="C4214" s="16"/>
    </row>
    <row r="4215" spans="3:3" x14ac:dyDescent="0.3">
      <c r="C4215" s="16"/>
    </row>
    <row r="4216" spans="3:3" x14ac:dyDescent="0.3">
      <c r="C4216" s="16"/>
    </row>
    <row r="4217" spans="3:3" x14ac:dyDescent="0.3">
      <c r="C4217" s="16"/>
    </row>
    <row r="4218" spans="3:3" x14ac:dyDescent="0.3">
      <c r="C4218" s="16"/>
    </row>
    <row r="4219" spans="3:3" x14ac:dyDescent="0.3">
      <c r="C4219" s="16"/>
    </row>
    <row r="4220" spans="3:3" x14ac:dyDescent="0.3">
      <c r="C4220" s="16"/>
    </row>
    <row r="4221" spans="3:3" x14ac:dyDescent="0.3">
      <c r="C4221" s="16"/>
    </row>
    <row r="4222" spans="3:3" x14ac:dyDescent="0.3">
      <c r="C4222" s="16"/>
    </row>
    <row r="4223" spans="3:3" x14ac:dyDescent="0.3">
      <c r="C4223" s="16"/>
    </row>
    <row r="4224" spans="3:3" x14ac:dyDescent="0.3">
      <c r="C4224" s="16"/>
    </row>
    <row r="4225" spans="3:3" x14ac:dyDescent="0.3">
      <c r="C4225" s="16"/>
    </row>
    <row r="4226" spans="3:3" x14ac:dyDescent="0.3">
      <c r="C4226" s="16"/>
    </row>
    <row r="4227" spans="3:3" x14ac:dyDescent="0.3">
      <c r="C4227" s="16"/>
    </row>
    <row r="4228" spans="3:3" x14ac:dyDescent="0.3">
      <c r="C4228" s="16"/>
    </row>
    <row r="4229" spans="3:3" x14ac:dyDescent="0.3">
      <c r="C4229" s="16"/>
    </row>
    <row r="4230" spans="3:3" x14ac:dyDescent="0.3">
      <c r="C4230" s="16"/>
    </row>
    <row r="4231" spans="3:3" x14ac:dyDescent="0.3">
      <c r="C4231" s="16"/>
    </row>
    <row r="4232" spans="3:3" x14ac:dyDescent="0.3">
      <c r="C4232" s="16"/>
    </row>
    <row r="4233" spans="3:3" x14ac:dyDescent="0.3">
      <c r="C4233" s="16"/>
    </row>
    <row r="4234" spans="3:3" x14ac:dyDescent="0.3">
      <c r="C4234" s="16"/>
    </row>
    <row r="4235" spans="3:3" x14ac:dyDescent="0.3">
      <c r="C4235" s="16"/>
    </row>
    <row r="4236" spans="3:3" x14ac:dyDescent="0.3">
      <c r="C4236" s="16"/>
    </row>
    <row r="4237" spans="3:3" x14ac:dyDescent="0.3">
      <c r="C4237" s="16"/>
    </row>
    <row r="4238" spans="3:3" x14ac:dyDescent="0.3">
      <c r="C4238" s="16"/>
    </row>
    <row r="4239" spans="3:3" x14ac:dyDescent="0.3">
      <c r="C4239" s="16"/>
    </row>
    <row r="4240" spans="3:3" x14ac:dyDescent="0.3">
      <c r="C4240" s="16"/>
    </row>
    <row r="4241" spans="3:3" x14ac:dyDescent="0.3">
      <c r="C4241" s="16"/>
    </row>
    <row r="4242" spans="3:3" x14ac:dyDescent="0.3">
      <c r="C4242" s="16"/>
    </row>
    <row r="4243" spans="3:3" x14ac:dyDescent="0.3">
      <c r="C4243" s="16"/>
    </row>
    <row r="4244" spans="3:3" x14ac:dyDescent="0.3">
      <c r="C4244" s="16"/>
    </row>
    <row r="4245" spans="3:3" x14ac:dyDescent="0.3">
      <c r="C4245" s="16"/>
    </row>
    <row r="4246" spans="3:3" x14ac:dyDescent="0.3">
      <c r="C4246" s="16"/>
    </row>
    <row r="4247" spans="3:3" x14ac:dyDescent="0.3">
      <c r="C4247" s="16"/>
    </row>
    <row r="4248" spans="3:3" x14ac:dyDescent="0.3">
      <c r="C4248" s="16"/>
    </row>
    <row r="4249" spans="3:3" x14ac:dyDescent="0.3">
      <c r="C4249" s="16"/>
    </row>
    <row r="4250" spans="3:3" x14ac:dyDescent="0.3">
      <c r="C4250" s="16"/>
    </row>
    <row r="4251" spans="3:3" x14ac:dyDescent="0.3">
      <c r="C4251" s="16"/>
    </row>
    <row r="4252" spans="3:3" x14ac:dyDescent="0.3">
      <c r="C4252" s="16"/>
    </row>
    <row r="4253" spans="3:3" x14ac:dyDescent="0.3">
      <c r="C4253" s="16"/>
    </row>
    <row r="4254" spans="3:3" x14ac:dyDescent="0.3">
      <c r="C4254" s="16"/>
    </row>
    <row r="4255" spans="3:3" x14ac:dyDescent="0.3">
      <c r="C4255" s="16"/>
    </row>
    <row r="4256" spans="3:3" x14ac:dyDescent="0.3">
      <c r="C4256" s="16"/>
    </row>
    <row r="4257" spans="3:3" x14ac:dyDescent="0.3">
      <c r="C4257" s="16"/>
    </row>
    <row r="4258" spans="3:3" x14ac:dyDescent="0.3">
      <c r="C4258" s="16"/>
    </row>
    <row r="4259" spans="3:3" x14ac:dyDescent="0.3">
      <c r="C4259" s="16"/>
    </row>
    <row r="4260" spans="3:3" x14ac:dyDescent="0.3">
      <c r="C4260" s="16"/>
    </row>
    <row r="4261" spans="3:3" x14ac:dyDescent="0.3">
      <c r="C4261" s="16"/>
    </row>
    <row r="4262" spans="3:3" x14ac:dyDescent="0.3">
      <c r="C4262" s="16"/>
    </row>
    <row r="4263" spans="3:3" x14ac:dyDescent="0.3">
      <c r="C4263" s="16"/>
    </row>
    <row r="4264" spans="3:3" x14ac:dyDescent="0.3">
      <c r="C4264" s="16"/>
    </row>
    <row r="4265" spans="3:3" x14ac:dyDescent="0.3">
      <c r="C4265" s="16"/>
    </row>
    <row r="4266" spans="3:3" x14ac:dyDescent="0.3">
      <c r="C4266" s="16"/>
    </row>
    <row r="4267" spans="3:3" x14ac:dyDescent="0.3">
      <c r="C4267" s="16"/>
    </row>
    <row r="4268" spans="3:3" x14ac:dyDescent="0.3">
      <c r="C4268" s="16"/>
    </row>
    <row r="4269" spans="3:3" x14ac:dyDescent="0.3">
      <c r="C4269" s="16"/>
    </row>
    <row r="4270" spans="3:3" x14ac:dyDescent="0.3">
      <c r="C4270" s="16"/>
    </row>
    <row r="4271" spans="3:3" x14ac:dyDescent="0.3">
      <c r="C4271" s="16"/>
    </row>
    <row r="4272" spans="3:3" x14ac:dyDescent="0.3">
      <c r="C4272" s="16"/>
    </row>
    <row r="4273" spans="3:3" x14ac:dyDescent="0.3">
      <c r="C4273" s="16"/>
    </row>
    <row r="4274" spans="3:3" x14ac:dyDescent="0.3">
      <c r="C4274" s="16"/>
    </row>
    <row r="4275" spans="3:3" x14ac:dyDescent="0.3">
      <c r="C4275" s="16"/>
    </row>
    <row r="4276" spans="3:3" x14ac:dyDescent="0.3">
      <c r="C4276" s="16"/>
    </row>
    <row r="4277" spans="3:3" x14ac:dyDescent="0.3">
      <c r="C4277" s="16"/>
    </row>
    <row r="4278" spans="3:3" x14ac:dyDescent="0.3">
      <c r="C4278" s="16"/>
    </row>
    <row r="4279" spans="3:3" x14ac:dyDescent="0.3">
      <c r="C4279" s="16"/>
    </row>
    <row r="4280" spans="3:3" x14ac:dyDescent="0.3">
      <c r="C4280" s="16"/>
    </row>
    <row r="4281" spans="3:3" x14ac:dyDescent="0.3">
      <c r="C4281" s="16"/>
    </row>
    <row r="4282" spans="3:3" x14ac:dyDescent="0.3">
      <c r="C4282" s="16"/>
    </row>
    <row r="4283" spans="3:3" x14ac:dyDescent="0.3">
      <c r="C4283" s="16"/>
    </row>
    <row r="4284" spans="3:3" x14ac:dyDescent="0.3">
      <c r="C4284" s="16"/>
    </row>
    <row r="4285" spans="3:3" x14ac:dyDescent="0.3">
      <c r="C4285" s="16"/>
    </row>
    <row r="4286" spans="3:3" x14ac:dyDescent="0.3">
      <c r="C4286" s="16"/>
    </row>
    <row r="4287" spans="3:3" x14ac:dyDescent="0.3">
      <c r="C4287" s="16"/>
    </row>
    <row r="4288" spans="3:3" x14ac:dyDescent="0.3">
      <c r="C4288" s="16"/>
    </row>
    <row r="4289" spans="3:3" x14ac:dyDescent="0.3">
      <c r="C4289" s="16"/>
    </row>
    <row r="4290" spans="3:3" x14ac:dyDescent="0.3">
      <c r="C4290" s="16"/>
    </row>
    <row r="4291" spans="3:3" x14ac:dyDescent="0.3">
      <c r="C4291" s="16"/>
    </row>
    <row r="4292" spans="3:3" x14ac:dyDescent="0.3">
      <c r="C4292" s="16"/>
    </row>
    <row r="4293" spans="3:3" x14ac:dyDescent="0.3">
      <c r="C4293" s="16"/>
    </row>
    <row r="4294" spans="3:3" x14ac:dyDescent="0.3">
      <c r="C4294" s="16"/>
    </row>
    <row r="4295" spans="3:3" x14ac:dyDescent="0.3">
      <c r="C4295" s="16"/>
    </row>
    <row r="4296" spans="3:3" x14ac:dyDescent="0.3">
      <c r="C4296" s="16"/>
    </row>
    <row r="4297" spans="3:3" x14ac:dyDescent="0.3">
      <c r="C4297" s="16"/>
    </row>
    <row r="4298" spans="3:3" x14ac:dyDescent="0.3">
      <c r="C4298" s="16"/>
    </row>
    <row r="4299" spans="3:3" x14ac:dyDescent="0.3">
      <c r="C4299" s="16"/>
    </row>
    <row r="4300" spans="3:3" x14ac:dyDescent="0.3">
      <c r="C4300" s="16"/>
    </row>
    <row r="4301" spans="3:3" x14ac:dyDescent="0.3">
      <c r="C4301" s="16"/>
    </row>
    <row r="4302" spans="3:3" x14ac:dyDescent="0.3">
      <c r="C4302" s="16"/>
    </row>
    <row r="4303" spans="3:3" x14ac:dyDescent="0.3">
      <c r="C4303" s="16"/>
    </row>
    <row r="4304" spans="3:3" x14ac:dyDescent="0.3">
      <c r="C4304" s="16"/>
    </row>
    <row r="4305" spans="3:3" x14ac:dyDescent="0.3">
      <c r="C4305" s="16"/>
    </row>
    <row r="4306" spans="3:3" x14ac:dyDescent="0.3">
      <c r="C4306" s="16"/>
    </row>
    <row r="4307" spans="3:3" x14ac:dyDescent="0.3">
      <c r="C4307" s="16"/>
    </row>
    <row r="4308" spans="3:3" x14ac:dyDescent="0.3">
      <c r="C4308" s="16"/>
    </row>
    <row r="4309" spans="3:3" x14ac:dyDescent="0.3">
      <c r="C4309" s="16"/>
    </row>
    <row r="4310" spans="3:3" x14ac:dyDescent="0.3">
      <c r="C4310" s="16"/>
    </row>
    <row r="4311" spans="3:3" x14ac:dyDescent="0.3">
      <c r="C4311" s="16"/>
    </row>
    <row r="4312" spans="3:3" x14ac:dyDescent="0.3">
      <c r="C4312" s="16"/>
    </row>
    <row r="4313" spans="3:3" x14ac:dyDescent="0.3">
      <c r="C4313" s="16"/>
    </row>
    <row r="4314" spans="3:3" x14ac:dyDescent="0.3">
      <c r="C4314" s="16"/>
    </row>
    <row r="4315" spans="3:3" x14ac:dyDescent="0.3">
      <c r="C4315" s="16"/>
    </row>
    <row r="4316" spans="3:3" x14ac:dyDescent="0.3">
      <c r="C4316" s="16"/>
    </row>
    <row r="4317" spans="3:3" x14ac:dyDescent="0.3">
      <c r="C4317" s="16"/>
    </row>
    <row r="4318" spans="3:3" x14ac:dyDescent="0.3">
      <c r="C4318" s="16"/>
    </row>
    <row r="4319" spans="3:3" x14ac:dyDescent="0.3">
      <c r="C4319" s="16"/>
    </row>
    <row r="4320" spans="3:3" x14ac:dyDescent="0.3">
      <c r="C4320" s="16"/>
    </row>
    <row r="4321" spans="3:3" x14ac:dyDescent="0.3">
      <c r="C4321" s="16"/>
    </row>
    <row r="4322" spans="3:3" x14ac:dyDescent="0.3">
      <c r="C4322" s="16"/>
    </row>
    <row r="4323" spans="3:3" x14ac:dyDescent="0.3">
      <c r="C4323" s="16"/>
    </row>
    <row r="4324" spans="3:3" x14ac:dyDescent="0.3">
      <c r="C4324" s="16"/>
    </row>
    <row r="4325" spans="3:3" x14ac:dyDescent="0.3">
      <c r="C4325" s="16"/>
    </row>
    <row r="4326" spans="3:3" x14ac:dyDescent="0.3">
      <c r="C4326" s="16"/>
    </row>
    <row r="4327" spans="3:3" x14ac:dyDescent="0.3">
      <c r="C4327" s="16"/>
    </row>
    <row r="4328" spans="3:3" x14ac:dyDescent="0.3">
      <c r="C4328" s="16"/>
    </row>
    <row r="4329" spans="3:3" x14ac:dyDescent="0.3">
      <c r="C4329" s="16"/>
    </row>
    <row r="4330" spans="3:3" x14ac:dyDescent="0.3">
      <c r="C4330" s="16"/>
    </row>
    <row r="4331" spans="3:3" x14ac:dyDescent="0.3">
      <c r="C4331" s="16"/>
    </row>
    <row r="4332" spans="3:3" x14ac:dyDescent="0.3">
      <c r="C4332" s="16"/>
    </row>
    <row r="4333" spans="3:3" x14ac:dyDescent="0.3">
      <c r="C4333" s="16"/>
    </row>
    <row r="4334" spans="3:3" x14ac:dyDescent="0.3">
      <c r="C4334" s="16"/>
    </row>
    <row r="4335" spans="3:3" x14ac:dyDescent="0.3">
      <c r="C4335" s="16"/>
    </row>
    <row r="4336" spans="3:3" x14ac:dyDescent="0.3">
      <c r="C4336" s="16"/>
    </row>
    <row r="4337" spans="3:3" x14ac:dyDescent="0.3">
      <c r="C4337" s="16"/>
    </row>
    <row r="4338" spans="3:3" x14ac:dyDescent="0.3">
      <c r="C4338" s="16"/>
    </row>
    <row r="4339" spans="3:3" x14ac:dyDescent="0.3">
      <c r="C4339" s="16"/>
    </row>
    <row r="4340" spans="3:3" x14ac:dyDescent="0.3">
      <c r="C4340" s="16"/>
    </row>
    <row r="4341" spans="3:3" x14ac:dyDescent="0.3">
      <c r="C4341" s="16"/>
    </row>
    <row r="4342" spans="3:3" x14ac:dyDescent="0.3">
      <c r="C4342" s="16"/>
    </row>
    <row r="4343" spans="3:3" x14ac:dyDescent="0.3">
      <c r="C4343" s="16"/>
    </row>
    <row r="4344" spans="3:3" x14ac:dyDescent="0.3">
      <c r="C4344" s="16"/>
    </row>
    <row r="4345" spans="3:3" x14ac:dyDescent="0.3">
      <c r="C4345" s="16"/>
    </row>
    <row r="4346" spans="3:3" x14ac:dyDescent="0.3">
      <c r="C4346" s="16"/>
    </row>
    <row r="4347" spans="3:3" x14ac:dyDescent="0.3">
      <c r="C4347" s="16"/>
    </row>
    <row r="4348" spans="3:3" x14ac:dyDescent="0.3">
      <c r="C4348" s="16"/>
    </row>
    <row r="4349" spans="3:3" x14ac:dyDescent="0.3">
      <c r="C4349" s="16"/>
    </row>
    <row r="4350" spans="3:3" x14ac:dyDescent="0.3">
      <c r="C4350" s="16"/>
    </row>
    <row r="4351" spans="3:3" x14ac:dyDescent="0.3">
      <c r="C4351" s="16"/>
    </row>
    <row r="4352" spans="3:3" x14ac:dyDescent="0.3">
      <c r="C4352" s="16"/>
    </row>
    <row r="4353" spans="3:3" x14ac:dyDescent="0.3">
      <c r="C4353" s="16"/>
    </row>
    <row r="4354" spans="3:3" x14ac:dyDescent="0.3">
      <c r="C4354" s="16"/>
    </row>
    <row r="4355" spans="3:3" x14ac:dyDescent="0.3">
      <c r="C4355" s="16"/>
    </row>
    <row r="4356" spans="3:3" x14ac:dyDescent="0.3">
      <c r="C4356" s="16"/>
    </row>
    <row r="4357" spans="3:3" x14ac:dyDescent="0.3">
      <c r="C4357" s="16"/>
    </row>
    <row r="4358" spans="3:3" x14ac:dyDescent="0.3">
      <c r="C4358" s="16"/>
    </row>
    <row r="4359" spans="3:3" x14ac:dyDescent="0.3">
      <c r="C4359" s="16"/>
    </row>
    <row r="4360" spans="3:3" x14ac:dyDescent="0.3">
      <c r="C4360" s="16"/>
    </row>
    <row r="4361" spans="3:3" x14ac:dyDescent="0.3">
      <c r="C4361" s="16"/>
    </row>
    <row r="4362" spans="3:3" x14ac:dyDescent="0.3">
      <c r="C4362" s="16"/>
    </row>
    <row r="4363" spans="3:3" x14ac:dyDescent="0.3">
      <c r="C4363" s="16"/>
    </row>
    <row r="4364" spans="3:3" x14ac:dyDescent="0.3">
      <c r="C4364" s="16"/>
    </row>
    <row r="4365" spans="3:3" x14ac:dyDescent="0.3">
      <c r="C4365" s="16"/>
    </row>
    <row r="4366" spans="3:3" x14ac:dyDescent="0.3">
      <c r="C4366" s="16"/>
    </row>
    <row r="4367" spans="3:3" x14ac:dyDescent="0.3">
      <c r="C4367" s="16"/>
    </row>
    <row r="4368" spans="3:3" x14ac:dyDescent="0.3">
      <c r="C4368" s="16"/>
    </row>
    <row r="4369" spans="3:3" x14ac:dyDescent="0.3">
      <c r="C4369" s="16"/>
    </row>
    <row r="4370" spans="3:3" x14ac:dyDescent="0.3">
      <c r="C4370" s="16"/>
    </row>
    <row r="4371" spans="3:3" x14ac:dyDescent="0.3">
      <c r="C4371" s="16"/>
    </row>
    <row r="4372" spans="3:3" x14ac:dyDescent="0.3">
      <c r="C4372" s="16"/>
    </row>
    <row r="4373" spans="3:3" x14ac:dyDescent="0.3">
      <c r="C4373" s="16"/>
    </row>
    <row r="4374" spans="3:3" x14ac:dyDescent="0.3">
      <c r="C4374" s="16"/>
    </row>
    <row r="4375" spans="3:3" x14ac:dyDescent="0.3">
      <c r="C4375" s="16"/>
    </row>
    <row r="4376" spans="3:3" x14ac:dyDescent="0.3">
      <c r="C4376" s="16"/>
    </row>
    <row r="4377" spans="3:3" x14ac:dyDescent="0.3">
      <c r="C4377" s="16"/>
    </row>
    <row r="4378" spans="3:3" x14ac:dyDescent="0.3">
      <c r="C4378" s="16"/>
    </row>
    <row r="4379" spans="3:3" x14ac:dyDescent="0.3">
      <c r="C4379" s="16"/>
    </row>
    <row r="4380" spans="3:3" x14ac:dyDescent="0.3">
      <c r="C4380" s="16"/>
    </row>
    <row r="4381" spans="3:3" x14ac:dyDescent="0.3">
      <c r="C4381" s="16"/>
    </row>
    <row r="4382" spans="3:3" x14ac:dyDescent="0.3">
      <c r="C4382" s="16"/>
    </row>
    <row r="4383" spans="3:3" x14ac:dyDescent="0.3">
      <c r="C4383" s="16"/>
    </row>
    <row r="4384" spans="3:3" x14ac:dyDescent="0.3">
      <c r="C4384" s="16"/>
    </row>
    <row r="4385" spans="3:3" x14ac:dyDescent="0.3">
      <c r="C4385" s="16"/>
    </row>
    <row r="4386" spans="3:3" x14ac:dyDescent="0.3">
      <c r="C4386" s="16"/>
    </row>
    <row r="4387" spans="3:3" x14ac:dyDescent="0.3">
      <c r="C4387" s="16"/>
    </row>
    <row r="4388" spans="3:3" x14ac:dyDescent="0.3">
      <c r="C4388" s="16"/>
    </row>
    <row r="4389" spans="3:3" x14ac:dyDescent="0.3">
      <c r="C4389" s="16"/>
    </row>
    <row r="4390" spans="3:3" x14ac:dyDescent="0.3">
      <c r="C4390" s="16"/>
    </row>
    <row r="4391" spans="3:3" x14ac:dyDescent="0.3">
      <c r="C4391" s="16"/>
    </row>
    <row r="4392" spans="3:3" x14ac:dyDescent="0.3">
      <c r="C4392" s="16"/>
    </row>
    <row r="4393" spans="3:3" x14ac:dyDescent="0.3">
      <c r="C4393" s="16"/>
    </row>
    <row r="4394" spans="3:3" x14ac:dyDescent="0.3">
      <c r="C4394" s="16"/>
    </row>
    <row r="4395" spans="3:3" x14ac:dyDescent="0.3">
      <c r="C4395" s="16"/>
    </row>
    <row r="4396" spans="3:3" x14ac:dyDescent="0.3">
      <c r="C4396" s="16"/>
    </row>
    <row r="4397" spans="3:3" x14ac:dyDescent="0.3">
      <c r="C4397" s="16"/>
    </row>
    <row r="4398" spans="3:3" x14ac:dyDescent="0.3">
      <c r="C4398" s="16"/>
    </row>
    <row r="4399" spans="3:3" x14ac:dyDescent="0.3">
      <c r="C4399" s="16"/>
    </row>
    <row r="4400" spans="3:3" x14ac:dyDescent="0.3">
      <c r="C4400" s="16"/>
    </row>
    <row r="4401" spans="3:3" x14ac:dyDescent="0.3">
      <c r="C4401" s="16"/>
    </row>
    <row r="4402" spans="3:3" x14ac:dyDescent="0.3">
      <c r="C4402" s="16"/>
    </row>
    <row r="4403" spans="3:3" x14ac:dyDescent="0.3">
      <c r="C4403" s="16"/>
    </row>
    <row r="4404" spans="3:3" x14ac:dyDescent="0.3">
      <c r="C4404" s="16"/>
    </row>
    <row r="4405" spans="3:3" x14ac:dyDescent="0.3">
      <c r="C4405" s="16"/>
    </row>
    <row r="4406" spans="3:3" x14ac:dyDescent="0.3">
      <c r="C4406" s="16"/>
    </row>
    <row r="4407" spans="3:3" x14ac:dyDescent="0.3">
      <c r="C4407" s="16"/>
    </row>
    <row r="4408" spans="3:3" x14ac:dyDescent="0.3">
      <c r="C4408" s="16"/>
    </row>
    <row r="4409" spans="3:3" x14ac:dyDescent="0.3">
      <c r="C4409" s="16"/>
    </row>
    <row r="4410" spans="3:3" x14ac:dyDescent="0.3">
      <c r="C4410" s="16"/>
    </row>
    <row r="4411" spans="3:3" x14ac:dyDescent="0.3">
      <c r="C4411" s="16"/>
    </row>
    <row r="4412" spans="3:3" x14ac:dyDescent="0.3">
      <c r="C4412" s="16"/>
    </row>
    <row r="4413" spans="3:3" x14ac:dyDescent="0.3">
      <c r="C4413" s="16"/>
    </row>
    <row r="4414" spans="3:3" x14ac:dyDescent="0.3">
      <c r="C4414" s="16"/>
    </row>
    <row r="4415" spans="3:3" x14ac:dyDescent="0.3">
      <c r="C4415" s="16"/>
    </row>
    <row r="4416" spans="3:3" x14ac:dyDescent="0.3">
      <c r="C4416" s="16"/>
    </row>
    <row r="4417" spans="3:3" x14ac:dyDescent="0.3">
      <c r="C4417" s="16"/>
    </row>
    <row r="4418" spans="3:3" x14ac:dyDescent="0.3">
      <c r="C4418" s="16"/>
    </row>
    <row r="4419" spans="3:3" x14ac:dyDescent="0.3">
      <c r="C4419" s="16"/>
    </row>
    <row r="4420" spans="3:3" x14ac:dyDescent="0.3">
      <c r="C4420" s="16"/>
    </row>
    <row r="4421" spans="3:3" x14ac:dyDescent="0.3">
      <c r="C4421" s="16"/>
    </row>
    <row r="4422" spans="3:3" x14ac:dyDescent="0.3">
      <c r="C4422" s="16"/>
    </row>
    <row r="4423" spans="3:3" x14ac:dyDescent="0.3">
      <c r="C4423" s="16"/>
    </row>
    <row r="4424" spans="3:3" x14ac:dyDescent="0.3">
      <c r="C4424" s="16"/>
    </row>
    <row r="4425" spans="3:3" x14ac:dyDescent="0.3">
      <c r="C4425" s="16"/>
    </row>
    <row r="4426" spans="3:3" x14ac:dyDescent="0.3">
      <c r="C4426" s="16"/>
    </row>
    <row r="4427" spans="3:3" x14ac:dyDescent="0.3">
      <c r="C4427" s="16"/>
    </row>
    <row r="4428" spans="3:3" x14ac:dyDescent="0.3">
      <c r="C4428" s="16"/>
    </row>
    <row r="4429" spans="3:3" x14ac:dyDescent="0.3">
      <c r="C4429" s="16"/>
    </row>
    <row r="4430" spans="3:3" x14ac:dyDescent="0.3">
      <c r="C4430" s="16"/>
    </row>
    <row r="4431" spans="3:3" x14ac:dyDescent="0.3">
      <c r="C4431" s="16"/>
    </row>
    <row r="4432" spans="3:3" x14ac:dyDescent="0.3">
      <c r="C4432" s="16"/>
    </row>
    <row r="4433" spans="3:3" x14ac:dyDescent="0.3">
      <c r="C4433" s="16"/>
    </row>
    <row r="4434" spans="3:3" x14ac:dyDescent="0.3">
      <c r="C4434" s="16"/>
    </row>
    <row r="4435" spans="3:3" x14ac:dyDescent="0.3">
      <c r="C4435" s="16"/>
    </row>
    <row r="4436" spans="3:3" x14ac:dyDescent="0.3">
      <c r="C4436" s="16"/>
    </row>
    <row r="4437" spans="3:3" x14ac:dyDescent="0.3">
      <c r="C4437" s="16"/>
    </row>
    <row r="4438" spans="3:3" x14ac:dyDescent="0.3">
      <c r="C4438" s="16"/>
    </row>
    <row r="4439" spans="3:3" x14ac:dyDescent="0.3">
      <c r="C4439" s="16"/>
    </row>
    <row r="4440" spans="3:3" x14ac:dyDescent="0.3">
      <c r="C4440" s="16"/>
    </row>
    <row r="4441" spans="3:3" x14ac:dyDescent="0.3">
      <c r="C4441" s="16"/>
    </row>
    <row r="4442" spans="3:3" x14ac:dyDescent="0.3">
      <c r="C4442" s="16"/>
    </row>
    <row r="4443" spans="3:3" x14ac:dyDescent="0.3">
      <c r="C4443" s="16"/>
    </row>
    <row r="4444" spans="3:3" x14ac:dyDescent="0.3">
      <c r="C4444" s="16"/>
    </row>
    <row r="4445" spans="3:3" x14ac:dyDescent="0.3">
      <c r="C4445" s="16"/>
    </row>
    <row r="4446" spans="3:3" x14ac:dyDescent="0.3">
      <c r="C4446" s="16"/>
    </row>
    <row r="4447" spans="3:3" x14ac:dyDescent="0.3">
      <c r="C4447" s="16"/>
    </row>
    <row r="4448" spans="3:3" x14ac:dyDescent="0.3">
      <c r="C4448" s="16"/>
    </row>
    <row r="4449" spans="3:3" x14ac:dyDescent="0.3">
      <c r="C4449" s="16"/>
    </row>
    <row r="4450" spans="3:3" x14ac:dyDescent="0.3">
      <c r="C4450" s="16"/>
    </row>
    <row r="4451" spans="3:3" x14ac:dyDescent="0.3">
      <c r="C4451" s="16"/>
    </row>
    <row r="4452" spans="3:3" x14ac:dyDescent="0.3">
      <c r="C4452" s="16"/>
    </row>
    <row r="4453" spans="3:3" x14ac:dyDescent="0.3">
      <c r="C4453" s="16"/>
    </row>
    <row r="4454" spans="3:3" x14ac:dyDescent="0.3">
      <c r="C4454" s="16"/>
    </row>
    <row r="4455" spans="3:3" x14ac:dyDescent="0.3">
      <c r="C4455" s="16"/>
    </row>
    <row r="4456" spans="3:3" x14ac:dyDescent="0.3">
      <c r="C4456" s="16"/>
    </row>
    <row r="4457" spans="3:3" x14ac:dyDescent="0.3">
      <c r="C4457" s="16"/>
    </row>
    <row r="4458" spans="3:3" x14ac:dyDescent="0.3">
      <c r="C4458" s="16"/>
    </row>
    <row r="4459" spans="3:3" x14ac:dyDescent="0.3">
      <c r="C4459" s="16"/>
    </row>
    <row r="4460" spans="3:3" x14ac:dyDescent="0.3">
      <c r="C4460" s="16"/>
    </row>
    <row r="4461" spans="3:3" x14ac:dyDescent="0.3">
      <c r="C4461" s="16"/>
    </row>
    <row r="4462" spans="3:3" x14ac:dyDescent="0.3">
      <c r="C4462" s="16"/>
    </row>
    <row r="4463" spans="3:3" x14ac:dyDescent="0.3">
      <c r="C4463" s="16"/>
    </row>
    <row r="4464" spans="3:3" x14ac:dyDescent="0.3">
      <c r="C4464" s="16"/>
    </row>
    <row r="4465" spans="3:3" x14ac:dyDescent="0.3">
      <c r="C4465" s="16"/>
    </row>
    <row r="4466" spans="3:3" x14ac:dyDescent="0.3">
      <c r="C4466" s="16"/>
    </row>
    <row r="4467" spans="3:3" x14ac:dyDescent="0.3">
      <c r="C4467" s="16"/>
    </row>
    <row r="4468" spans="3:3" x14ac:dyDescent="0.3">
      <c r="C4468" s="16"/>
    </row>
    <row r="4469" spans="3:3" x14ac:dyDescent="0.3">
      <c r="C4469" s="16"/>
    </row>
    <row r="4470" spans="3:3" x14ac:dyDescent="0.3">
      <c r="C4470" s="16"/>
    </row>
    <row r="4471" spans="3:3" x14ac:dyDescent="0.3">
      <c r="C4471" s="16"/>
    </row>
    <row r="4472" spans="3:3" x14ac:dyDescent="0.3">
      <c r="C4472" s="16"/>
    </row>
    <row r="4473" spans="3:3" x14ac:dyDescent="0.3">
      <c r="C4473" s="16"/>
    </row>
    <row r="4474" spans="3:3" x14ac:dyDescent="0.3">
      <c r="C4474" s="16"/>
    </row>
    <row r="4475" spans="3:3" x14ac:dyDescent="0.3">
      <c r="C4475" s="16"/>
    </row>
    <row r="4476" spans="3:3" x14ac:dyDescent="0.3">
      <c r="C4476" s="16"/>
    </row>
    <row r="4477" spans="3:3" x14ac:dyDescent="0.3">
      <c r="C4477" s="16"/>
    </row>
    <row r="4478" spans="3:3" x14ac:dyDescent="0.3">
      <c r="C4478" s="16"/>
    </row>
    <row r="4479" spans="3:3" x14ac:dyDescent="0.3">
      <c r="C4479" s="16"/>
    </row>
    <row r="4480" spans="3:3" x14ac:dyDescent="0.3">
      <c r="C4480" s="16"/>
    </row>
    <row r="4481" spans="3:3" x14ac:dyDescent="0.3">
      <c r="C4481" s="16"/>
    </row>
    <row r="4482" spans="3:3" x14ac:dyDescent="0.3">
      <c r="C4482" s="16"/>
    </row>
    <row r="4483" spans="3:3" x14ac:dyDescent="0.3">
      <c r="C4483" s="16"/>
    </row>
    <row r="4484" spans="3:3" x14ac:dyDescent="0.3">
      <c r="C4484" s="16"/>
    </row>
    <row r="4485" spans="3:3" x14ac:dyDescent="0.3">
      <c r="C4485" s="16"/>
    </row>
    <row r="4486" spans="3:3" x14ac:dyDescent="0.3">
      <c r="C4486" s="16"/>
    </row>
    <row r="4487" spans="3:3" x14ac:dyDescent="0.3">
      <c r="C4487" s="16"/>
    </row>
    <row r="4488" spans="3:3" x14ac:dyDescent="0.3">
      <c r="C4488" s="16"/>
    </row>
    <row r="4489" spans="3:3" x14ac:dyDescent="0.3">
      <c r="C4489" s="16"/>
    </row>
    <row r="4490" spans="3:3" x14ac:dyDescent="0.3">
      <c r="C4490" s="16"/>
    </row>
    <row r="4491" spans="3:3" x14ac:dyDescent="0.3">
      <c r="C4491" s="16"/>
    </row>
    <row r="4492" spans="3:3" x14ac:dyDescent="0.3">
      <c r="C4492" s="16"/>
    </row>
    <row r="4493" spans="3:3" x14ac:dyDescent="0.3">
      <c r="C4493" s="16"/>
    </row>
    <row r="4494" spans="3:3" x14ac:dyDescent="0.3">
      <c r="C4494" s="16"/>
    </row>
    <row r="4495" spans="3:3" x14ac:dyDescent="0.3">
      <c r="C4495" s="16"/>
    </row>
    <row r="4496" spans="3:3" x14ac:dyDescent="0.3">
      <c r="C4496" s="16"/>
    </row>
    <row r="4497" spans="3:3" x14ac:dyDescent="0.3">
      <c r="C4497" s="16"/>
    </row>
    <row r="4498" spans="3:3" x14ac:dyDescent="0.3">
      <c r="C4498" s="16"/>
    </row>
    <row r="4499" spans="3:3" x14ac:dyDescent="0.3">
      <c r="C4499" s="16"/>
    </row>
    <row r="4500" spans="3:3" x14ac:dyDescent="0.3">
      <c r="C4500" s="16"/>
    </row>
    <row r="4501" spans="3:3" x14ac:dyDescent="0.3">
      <c r="C4501" s="16"/>
    </row>
    <row r="4502" spans="3:3" x14ac:dyDescent="0.3">
      <c r="C4502" s="16"/>
    </row>
    <row r="4503" spans="3:3" x14ac:dyDescent="0.3">
      <c r="C4503" s="16"/>
    </row>
    <row r="4504" spans="3:3" x14ac:dyDescent="0.3">
      <c r="C4504" s="16"/>
    </row>
    <row r="4505" spans="3:3" x14ac:dyDescent="0.3">
      <c r="C4505" s="16"/>
    </row>
    <row r="4506" spans="3:3" x14ac:dyDescent="0.3">
      <c r="C4506" s="16"/>
    </row>
    <row r="4507" spans="3:3" x14ac:dyDescent="0.3">
      <c r="C4507" s="16"/>
    </row>
    <row r="4508" spans="3:3" x14ac:dyDescent="0.3">
      <c r="C4508" s="16"/>
    </row>
    <row r="4509" spans="3:3" x14ac:dyDescent="0.3">
      <c r="C4509" s="16"/>
    </row>
    <row r="4510" spans="3:3" x14ac:dyDescent="0.3">
      <c r="C4510" s="16"/>
    </row>
    <row r="4511" spans="3:3" x14ac:dyDescent="0.3">
      <c r="C4511" s="16"/>
    </row>
    <row r="4512" spans="3:3" x14ac:dyDescent="0.3">
      <c r="C4512" s="16"/>
    </row>
    <row r="4513" spans="3:3" x14ac:dyDescent="0.3">
      <c r="C4513" s="16"/>
    </row>
    <row r="4514" spans="3:3" x14ac:dyDescent="0.3">
      <c r="C4514" s="16"/>
    </row>
    <row r="4515" spans="3:3" x14ac:dyDescent="0.3">
      <c r="C4515" s="16"/>
    </row>
    <row r="4516" spans="3:3" x14ac:dyDescent="0.3">
      <c r="C4516" s="16"/>
    </row>
    <row r="4517" spans="3:3" x14ac:dyDescent="0.3">
      <c r="C4517" s="16"/>
    </row>
    <row r="4518" spans="3:3" x14ac:dyDescent="0.3">
      <c r="C4518" s="16"/>
    </row>
    <row r="4519" spans="3:3" x14ac:dyDescent="0.3">
      <c r="C4519" s="16"/>
    </row>
    <row r="4520" spans="3:3" x14ac:dyDescent="0.3">
      <c r="C4520" s="16"/>
    </row>
    <row r="4521" spans="3:3" x14ac:dyDescent="0.3">
      <c r="C4521" s="16"/>
    </row>
    <row r="4522" spans="3:3" x14ac:dyDescent="0.3">
      <c r="C4522" s="16"/>
    </row>
    <row r="4523" spans="3:3" x14ac:dyDescent="0.3">
      <c r="C4523" s="16"/>
    </row>
    <row r="4524" spans="3:3" x14ac:dyDescent="0.3">
      <c r="C4524" s="16"/>
    </row>
    <row r="4525" spans="3:3" x14ac:dyDescent="0.3">
      <c r="C4525" s="16"/>
    </row>
    <row r="4526" spans="3:3" x14ac:dyDescent="0.3">
      <c r="C4526" s="16"/>
    </row>
    <row r="4527" spans="3:3" x14ac:dyDescent="0.3">
      <c r="C4527" s="16"/>
    </row>
    <row r="4528" spans="3:3" x14ac:dyDescent="0.3">
      <c r="C4528" s="16"/>
    </row>
    <row r="4529" spans="3:3" x14ac:dyDescent="0.3">
      <c r="C4529" s="16"/>
    </row>
    <row r="4530" spans="3:3" x14ac:dyDescent="0.3">
      <c r="C4530" s="16"/>
    </row>
    <row r="4531" spans="3:3" x14ac:dyDescent="0.3">
      <c r="C4531" s="16"/>
    </row>
    <row r="4532" spans="3:3" x14ac:dyDescent="0.3">
      <c r="C4532" s="16"/>
    </row>
    <row r="4533" spans="3:3" x14ac:dyDescent="0.3">
      <c r="C4533" s="16"/>
    </row>
    <row r="4534" spans="3:3" x14ac:dyDescent="0.3">
      <c r="C4534" s="16"/>
    </row>
    <row r="4535" spans="3:3" x14ac:dyDescent="0.3">
      <c r="C4535" s="16"/>
    </row>
    <row r="4536" spans="3:3" x14ac:dyDescent="0.3">
      <c r="C4536" s="16"/>
    </row>
    <row r="4537" spans="3:3" x14ac:dyDescent="0.3">
      <c r="C4537" s="16"/>
    </row>
    <row r="4538" spans="3:3" x14ac:dyDescent="0.3">
      <c r="C4538" s="16"/>
    </row>
    <row r="4539" spans="3:3" x14ac:dyDescent="0.3">
      <c r="C4539" s="16"/>
    </row>
    <row r="4540" spans="3:3" x14ac:dyDescent="0.3">
      <c r="C4540" s="16"/>
    </row>
    <row r="4541" spans="3:3" x14ac:dyDescent="0.3">
      <c r="C4541" s="16"/>
    </row>
    <row r="4542" spans="3:3" x14ac:dyDescent="0.3">
      <c r="C4542" s="16"/>
    </row>
    <row r="4543" spans="3:3" x14ac:dyDescent="0.3">
      <c r="C4543" s="16"/>
    </row>
    <row r="4544" spans="3:3" x14ac:dyDescent="0.3">
      <c r="C4544" s="16"/>
    </row>
    <row r="4545" spans="3:3" x14ac:dyDescent="0.3">
      <c r="C4545" s="16"/>
    </row>
    <row r="4546" spans="3:3" x14ac:dyDescent="0.3">
      <c r="C4546" s="16"/>
    </row>
    <row r="4547" spans="3:3" x14ac:dyDescent="0.3">
      <c r="C4547" s="16"/>
    </row>
    <row r="4548" spans="3:3" x14ac:dyDescent="0.3">
      <c r="C4548" s="16"/>
    </row>
    <row r="4549" spans="3:3" x14ac:dyDescent="0.3">
      <c r="C4549" s="16"/>
    </row>
    <row r="4550" spans="3:3" x14ac:dyDescent="0.3">
      <c r="C4550" s="16"/>
    </row>
    <row r="4551" spans="3:3" x14ac:dyDescent="0.3">
      <c r="C4551" s="16"/>
    </row>
    <row r="4552" spans="3:3" x14ac:dyDescent="0.3">
      <c r="C4552" s="16"/>
    </row>
    <row r="4553" spans="3:3" x14ac:dyDescent="0.3">
      <c r="C4553" s="16"/>
    </row>
    <row r="4554" spans="3:3" x14ac:dyDescent="0.3">
      <c r="C4554" s="16"/>
    </row>
    <row r="4555" spans="3:3" x14ac:dyDescent="0.3">
      <c r="C4555" s="16"/>
    </row>
    <row r="4556" spans="3:3" x14ac:dyDescent="0.3">
      <c r="C4556" s="16"/>
    </row>
    <row r="4557" spans="3:3" x14ac:dyDescent="0.3">
      <c r="C4557" s="16"/>
    </row>
    <row r="4558" spans="3:3" x14ac:dyDescent="0.3">
      <c r="C4558" s="16"/>
    </row>
    <row r="4559" spans="3:3" x14ac:dyDescent="0.3">
      <c r="C4559" s="16"/>
    </row>
    <row r="4560" spans="3:3" x14ac:dyDescent="0.3">
      <c r="C4560" s="16"/>
    </row>
    <row r="4561" spans="3:3" x14ac:dyDescent="0.3">
      <c r="C4561" s="16"/>
    </row>
    <row r="4562" spans="3:3" x14ac:dyDescent="0.3">
      <c r="C4562" s="16"/>
    </row>
    <row r="4563" spans="3:3" x14ac:dyDescent="0.3">
      <c r="C4563" s="16"/>
    </row>
    <row r="4564" spans="3:3" x14ac:dyDescent="0.3">
      <c r="C4564" s="16"/>
    </row>
    <row r="4565" spans="3:3" x14ac:dyDescent="0.3">
      <c r="C4565" s="16"/>
    </row>
    <row r="4566" spans="3:3" x14ac:dyDescent="0.3">
      <c r="C4566" s="16"/>
    </row>
    <row r="4567" spans="3:3" x14ac:dyDescent="0.3">
      <c r="C4567" s="16"/>
    </row>
    <row r="4568" spans="3:3" x14ac:dyDescent="0.3">
      <c r="C4568" s="16"/>
    </row>
    <row r="4569" spans="3:3" x14ac:dyDescent="0.3">
      <c r="C4569" s="16"/>
    </row>
    <row r="4570" spans="3:3" x14ac:dyDescent="0.3">
      <c r="C4570" s="16"/>
    </row>
    <row r="4571" spans="3:3" x14ac:dyDescent="0.3">
      <c r="C4571" s="16"/>
    </row>
    <row r="4572" spans="3:3" x14ac:dyDescent="0.3">
      <c r="C4572" s="16"/>
    </row>
    <row r="4573" spans="3:3" x14ac:dyDescent="0.3">
      <c r="C4573" s="16"/>
    </row>
    <row r="4574" spans="3:3" x14ac:dyDescent="0.3">
      <c r="C4574" s="16"/>
    </row>
    <row r="4575" spans="3:3" x14ac:dyDescent="0.3">
      <c r="C4575" s="16"/>
    </row>
    <row r="4576" spans="3:3" x14ac:dyDescent="0.3">
      <c r="C4576" s="16"/>
    </row>
    <row r="4577" spans="3:3" x14ac:dyDescent="0.3">
      <c r="C4577" s="16"/>
    </row>
    <row r="4578" spans="3:3" x14ac:dyDescent="0.3">
      <c r="C4578" s="16"/>
    </row>
    <row r="4579" spans="3:3" x14ac:dyDescent="0.3">
      <c r="C4579" s="16"/>
    </row>
    <row r="4580" spans="3:3" x14ac:dyDescent="0.3">
      <c r="C4580" s="16"/>
    </row>
    <row r="4581" spans="3:3" x14ac:dyDescent="0.3">
      <c r="C4581" s="16"/>
    </row>
    <row r="4582" spans="3:3" x14ac:dyDescent="0.3">
      <c r="C4582" s="16"/>
    </row>
    <row r="4583" spans="3:3" x14ac:dyDescent="0.3">
      <c r="C4583" s="16"/>
    </row>
    <row r="4584" spans="3:3" x14ac:dyDescent="0.3">
      <c r="C4584" s="16"/>
    </row>
    <row r="4585" spans="3:3" x14ac:dyDescent="0.3">
      <c r="C4585" s="16"/>
    </row>
    <row r="4586" spans="3:3" x14ac:dyDescent="0.3">
      <c r="C4586" s="16"/>
    </row>
    <row r="4587" spans="3:3" x14ac:dyDescent="0.3">
      <c r="C4587" s="16"/>
    </row>
    <row r="4588" spans="3:3" x14ac:dyDescent="0.3">
      <c r="C4588" s="16"/>
    </row>
    <row r="4589" spans="3:3" x14ac:dyDescent="0.3">
      <c r="C4589" s="16"/>
    </row>
    <row r="4590" spans="3:3" x14ac:dyDescent="0.3">
      <c r="C4590" s="16"/>
    </row>
    <row r="4591" spans="3:3" x14ac:dyDescent="0.3">
      <c r="C4591" s="16"/>
    </row>
    <row r="4592" spans="3:3" x14ac:dyDescent="0.3">
      <c r="C4592" s="16"/>
    </row>
    <row r="4593" spans="3:3" x14ac:dyDescent="0.3">
      <c r="C4593" s="16"/>
    </row>
    <row r="4594" spans="3:3" x14ac:dyDescent="0.3">
      <c r="C4594" s="16"/>
    </row>
    <row r="4595" spans="3:3" x14ac:dyDescent="0.3">
      <c r="C4595" s="16"/>
    </row>
    <row r="4596" spans="3:3" x14ac:dyDescent="0.3">
      <c r="C4596" s="16"/>
    </row>
    <row r="4597" spans="3:3" x14ac:dyDescent="0.3">
      <c r="C4597" s="16"/>
    </row>
    <row r="4598" spans="3:3" x14ac:dyDescent="0.3">
      <c r="C4598" s="16"/>
    </row>
    <row r="4599" spans="3:3" x14ac:dyDescent="0.3">
      <c r="C4599" s="16"/>
    </row>
    <row r="4600" spans="3:3" x14ac:dyDescent="0.3">
      <c r="C4600" s="16"/>
    </row>
    <row r="4601" spans="3:3" x14ac:dyDescent="0.3">
      <c r="C4601" s="16"/>
    </row>
    <row r="4602" spans="3:3" x14ac:dyDescent="0.3">
      <c r="C4602" s="16"/>
    </row>
    <row r="4603" spans="3:3" x14ac:dyDescent="0.3">
      <c r="C4603" s="16"/>
    </row>
    <row r="4604" spans="3:3" x14ac:dyDescent="0.3">
      <c r="C4604" s="16"/>
    </row>
    <row r="4605" spans="3:3" x14ac:dyDescent="0.3">
      <c r="C4605" s="16"/>
    </row>
    <row r="4606" spans="3:3" x14ac:dyDescent="0.3">
      <c r="C4606" s="16"/>
    </row>
    <row r="4607" spans="3:3" x14ac:dyDescent="0.3">
      <c r="C4607" s="16"/>
    </row>
    <row r="4608" spans="3:3" x14ac:dyDescent="0.3">
      <c r="C4608" s="16"/>
    </row>
    <row r="4609" spans="3:3" x14ac:dyDescent="0.3">
      <c r="C4609" s="16"/>
    </row>
    <row r="4610" spans="3:3" x14ac:dyDescent="0.3">
      <c r="C4610" s="16"/>
    </row>
    <row r="4611" spans="3:3" x14ac:dyDescent="0.3">
      <c r="C4611" s="16"/>
    </row>
    <row r="4612" spans="3:3" x14ac:dyDescent="0.3">
      <c r="C4612" s="16"/>
    </row>
    <row r="4613" spans="3:3" x14ac:dyDescent="0.3">
      <c r="C4613" s="16"/>
    </row>
    <row r="4614" spans="3:3" x14ac:dyDescent="0.3">
      <c r="C4614" s="16"/>
    </row>
    <row r="4615" spans="3:3" x14ac:dyDescent="0.3">
      <c r="C4615" s="16"/>
    </row>
    <row r="4616" spans="3:3" x14ac:dyDescent="0.3">
      <c r="C4616" s="16"/>
    </row>
    <row r="4617" spans="3:3" x14ac:dyDescent="0.3">
      <c r="C4617" s="16"/>
    </row>
    <row r="4618" spans="3:3" x14ac:dyDescent="0.3">
      <c r="C4618" s="16"/>
    </row>
    <row r="4619" spans="3:3" x14ac:dyDescent="0.3">
      <c r="C4619" s="16"/>
    </row>
    <row r="4620" spans="3:3" x14ac:dyDescent="0.3">
      <c r="C4620" s="16"/>
    </row>
    <row r="4621" spans="3:3" x14ac:dyDescent="0.3">
      <c r="C4621" s="16"/>
    </row>
    <row r="4622" spans="3:3" x14ac:dyDescent="0.3">
      <c r="C4622" s="16"/>
    </row>
    <row r="4623" spans="3:3" x14ac:dyDescent="0.3">
      <c r="C4623" s="16"/>
    </row>
    <row r="4624" spans="3:3" x14ac:dyDescent="0.3">
      <c r="C4624" s="16"/>
    </row>
    <row r="4625" spans="3:3" x14ac:dyDescent="0.3">
      <c r="C4625" s="16"/>
    </row>
    <row r="4626" spans="3:3" x14ac:dyDescent="0.3">
      <c r="C4626" s="16"/>
    </row>
    <row r="4627" spans="3:3" x14ac:dyDescent="0.3">
      <c r="C4627" s="16"/>
    </row>
    <row r="4628" spans="3:3" x14ac:dyDescent="0.3">
      <c r="C4628" s="16"/>
    </row>
    <row r="4629" spans="3:3" x14ac:dyDescent="0.3">
      <c r="C4629" s="16"/>
    </row>
    <row r="4630" spans="3:3" x14ac:dyDescent="0.3">
      <c r="C4630" s="16"/>
    </row>
    <row r="4631" spans="3:3" x14ac:dyDescent="0.3">
      <c r="C4631" s="16"/>
    </row>
    <row r="4632" spans="3:3" x14ac:dyDescent="0.3">
      <c r="C4632" s="16"/>
    </row>
    <row r="4633" spans="3:3" x14ac:dyDescent="0.3">
      <c r="C4633" s="16"/>
    </row>
    <row r="4634" spans="3:3" x14ac:dyDescent="0.3">
      <c r="C4634" s="16"/>
    </row>
    <row r="4635" spans="3:3" x14ac:dyDescent="0.3">
      <c r="C4635" s="16"/>
    </row>
    <row r="4636" spans="3:3" x14ac:dyDescent="0.3">
      <c r="C4636" s="16"/>
    </row>
    <row r="4637" spans="3:3" x14ac:dyDescent="0.3">
      <c r="C4637" s="16"/>
    </row>
    <row r="4638" spans="3:3" x14ac:dyDescent="0.3">
      <c r="C4638" s="16"/>
    </row>
    <row r="4639" spans="3:3" x14ac:dyDescent="0.3">
      <c r="C4639" s="16"/>
    </row>
    <row r="4640" spans="3:3" x14ac:dyDescent="0.3">
      <c r="C4640" s="16"/>
    </row>
    <row r="4641" spans="3:3" x14ac:dyDescent="0.3">
      <c r="C4641" s="16"/>
    </row>
    <row r="4642" spans="3:3" x14ac:dyDescent="0.3">
      <c r="C4642" s="16"/>
    </row>
    <row r="4643" spans="3:3" x14ac:dyDescent="0.3">
      <c r="C4643" s="16"/>
    </row>
    <row r="4644" spans="3:3" x14ac:dyDescent="0.3">
      <c r="C4644" s="16"/>
    </row>
    <row r="4645" spans="3:3" x14ac:dyDescent="0.3">
      <c r="C4645" s="16"/>
    </row>
    <row r="4646" spans="3:3" x14ac:dyDescent="0.3">
      <c r="C4646" s="16"/>
    </row>
    <row r="4647" spans="3:3" x14ac:dyDescent="0.3">
      <c r="C4647" s="16"/>
    </row>
    <row r="4648" spans="3:3" x14ac:dyDescent="0.3">
      <c r="C4648" s="16"/>
    </row>
    <row r="4649" spans="3:3" x14ac:dyDescent="0.3">
      <c r="C4649" s="16"/>
    </row>
    <row r="4650" spans="3:3" x14ac:dyDescent="0.3">
      <c r="C4650" s="16"/>
    </row>
    <row r="4651" spans="3:3" x14ac:dyDescent="0.3">
      <c r="C4651" s="16"/>
    </row>
    <row r="4652" spans="3:3" x14ac:dyDescent="0.3">
      <c r="C4652" s="16"/>
    </row>
    <row r="4653" spans="3:3" x14ac:dyDescent="0.3">
      <c r="C4653" s="16"/>
    </row>
    <row r="4654" spans="3:3" x14ac:dyDescent="0.3">
      <c r="C4654" s="16"/>
    </row>
    <row r="4655" spans="3:3" x14ac:dyDescent="0.3">
      <c r="C4655" s="16"/>
    </row>
    <row r="4656" spans="3:3" x14ac:dyDescent="0.3">
      <c r="C4656" s="16"/>
    </row>
    <row r="4657" spans="3:3" x14ac:dyDescent="0.3">
      <c r="C4657" s="16"/>
    </row>
    <row r="4658" spans="3:3" x14ac:dyDescent="0.3">
      <c r="C4658" s="16"/>
    </row>
    <row r="4659" spans="3:3" x14ac:dyDescent="0.3">
      <c r="C4659" s="16"/>
    </row>
    <row r="4660" spans="3:3" x14ac:dyDescent="0.3">
      <c r="C4660" s="16"/>
    </row>
    <row r="4661" spans="3:3" x14ac:dyDescent="0.3">
      <c r="C4661" s="16"/>
    </row>
    <row r="4662" spans="3:3" x14ac:dyDescent="0.3">
      <c r="C4662" s="16"/>
    </row>
    <row r="4663" spans="3:3" x14ac:dyDescent="0.3">
      <c r="C4663" s="16"/>
    </row>
    <row r="4664" spans="3:3" x14ac:dyDescent="0.3">
      <c r="C4664" s="16"/>
    </row>
    <row r="4665" spans="3:3" x14ac:dyDescent="0.3">
      <c r="C4665" s="16"/>
    </row>
    <row r="4666" spans="3:3" x14ac:dyDescent="0.3">
      <c r="C4666" s="16"/>
    </row>
    <row r="4667" spans="3:3" x14ac:dyDescent="0.3">
      <c r="C4667" s="16"/>
    </row>
    <row r="4668" spans="3:3" x14ac:dyDescent="0.3">
      <c r="C4668" s="16"/>
    </row>
    <row r="4669" spans="3:3" x14ac:dyDescent="0.3">
      <c r="C4669" s="16"/>
    </row>
    <row r="4670" spans="3:3" x14ac:dyDescent="0.3">
      <c r="C4670" s="16"/>
    </row>
    <row r="4671" spans="3:3" x14ac:dyDescent="0.3">
      <c r="C4671" s="16"/>
    </row>
    <row r="4672" spans="3:3" x14ac:dyDescent="0.3">
      <c r="C4672" s="16"/>
    </row>
    <row r="4673" spans="3:3" x14ac:dyDescent="0.3">
      <c r="C4673" s="16"/>
    </row>
    <row r="4674" spans="3:3" x14ac:dyDescent="0.3">
      <c r="C4674" s="16"/>
    </row>
    <row r="4675" spans="3:3" x14ac:dyDescent="0.3">
      <c r="C4675" s="16"/>
    </row>
    <row r="4676" spans="3:3" x14ac:dyDescent="0.3">
      <c r="C4676" s="16"/>
    </row>
    <row r="4677" spans="3:3" x14ac:dyDescent="0.3">
      <c r="C4677" s="16"/>
    </row>
    <row r="4678" spans="3:3" x14ac:dyDescent="0.3">
      <c r="C4678" s="16"/>
    </row>
    <row r="4679" spans="3:3" x14ac:dyDescent="0.3">
      <c r="C4679" s="16"/>
    </row>
    <row r="4680" spans="3:3" x14ac:dyDescent="0.3">
      <c r="C4680" s="16"/>
    </row>
    <row r="4681" spans="3:3" x14ac:dyDescent="0.3">
      <c r="C4681" s="16"/>
    </row>
    <row r="4682" spans="3:3" x14ac:dyDescent="0.3">
      <c r="C4682" s="16"/>
    </row>
    <row r="4683" spans="3:3" x14ac:dyDescent="0.3">
      <c r="C4683" s="16"/>
    </row>
    <row r="4684" spans="3:3" x14ac:dyDescent="0.3">
      <c r="C4684" s="16"/>
    </row>
    <row r="4685" spans="3:3" x14ac:dyDescent="0.3">
      <c r="C4685" s="16"/>
    </row>
    <row r="4686" spans="3:3" x14ac:dyDescent="0.3">
      <c r="C4686" s="16"/>
    </row>
    <row r="4687" spans="3:3" x14ac:dyDescent="0.3">
      <c r="C4687" s="16"/>
    </row>
    <row r="4688" spans="3:3" x14ac:dyDescent="0.3">
      <c r="C4688" s="16"/>
    </row>
    <row r="4689" spans="3:3" x14ac:dyDescent="0.3">
      <c r="C4689" s="16"/>
    </row>
    <row r="4690" spans="3:3" x14ac:dyDescent="0.3">
      <c r="C4690" s="16"/>
    </row>
    <row r="4691" spans="3:3" x14ac:dyDescent="0.3">
      <c r="C4691" s="16"/>
    </row>
    <row r="4692" spans="3:3" x14ac:dyDescent="0.3">
      <c r="C4692" s="16"/>
    </row>
    <row r="4693" spans="3:3" x14ac:dyDescent="0.3">
      <c r="C4693" s="16"/>
    </row>
    <row r="4694" spans="3:3" x14ac:dyDescent="0.3">
      <c r="C4694" s="16"/>
    </row>
    <row r="4695" spans="3:3" x14ac:dyDescent="0.3">
      <c r="C4695" s="16"/>
    </row>
    <row r="4696" spans="3:3" x14ac:dyDescent="0.3">
      <c r="C4696" s="16"/>
    </row>
    <row r="4697" spans="3:3" x14ac:dyDescent="0.3">
      <c r="C4697" s="16"/>
    </row>
    <row r="4698" spans="3:3" x14ac:dyDescent="0.3">
      <c r="C4698" s="16"/>
    </row>
    <row r="4699" spans="3:3" x14ac:dyDescent="0.3">
      <c r="C4699" s="16"/>
    </row>
    <row r="4700" spans="3:3" x14ac:dyDescent="0.3">
      <c r="C4700" s="16"/>
    </row>
    <row r="4701" spans="3:3" x14ac:dyDescent="0.3">
      <c r="C4701" s="16"/>
    </row>
    <row r="4702" spans="3:3" x14ac:dyDescent="0.3">
      <c r="C4702" s="16"/>
    </row>
    <row r="4703" spans="3:3" x14ac:dyDescent="0.3">
      <c r="C4703" s="16"/>
    </row>
    <row r="4704" spans="3:3" x14ac:dyDescent="0.3">
      <c r="C4704" s="16"/>
    </row>
    <row r="4705" spans="3:3" x14ac:dyDescent="0.3">
      <c r="C4705" s="16"/>
    </row>
    <row r="4706" spans="3:3" x14ac:dyDescent="0.3">
      <c r="C4706" s="16"/>
    </row>
    <row r="4707" spans="3:3" x14ac:dyDescent="0.3">
      <c r="C4707" s="16"/>
    </row>
    <row r="4708" spans="3:3" x14ac:dyDescent="0.3">
      <c r="C4708" s="16"/>
    </row>
    <row r="4709" spans="3:3" x14ac:dyDescent="0.3">
      <c r="C4709" s="16"/>
    </row>
    <row r="4710" spans="3:3" x14ac:dyDescent="0.3">
      <c r="C4710" s="16"/>
    </row>
    <row r="4711" spans="3:3" x14ac:dyDescent="0.3">
      <c r="C4711" s="16"/>
    </row>
    <row r="4712" spans="3:3" x14ac:dyDescent="0.3">
      <c r="C4712" s="16"/>
    </row>
    <row r="4713" spans="3:3" x14ac:dyDescent="0.3">
      <c r="C4713" s="16"/>
    </row>
    <row r="4714" spans="3:3" x14ac:dyDescent="0.3">
      <c r="C4714" s="16"/>
    </row>
    <row r="4715" spans="3:3" x14ac:dyDescent="0.3">
      <c r="C4715" s="16"/>
    </row>
    <row r="4716" spans="3:3" x14ac:dyDescent="0.3">
      <c r="C4716" s="16"/>
    </row>
    <row r="4717" spans="3:3" x14ac:dyDescent="0.3">
      <c r="C4717" s="16"/>
    </row>
    <row r="4718" spans="3:3" x14ac:dyDescent="0.3">
      <c r="C4718" s="16"/>
    </row>
    <row r="4719" spans="3:3" x14ac:dyDescent="0.3">
      <c r="C4719" s="16"/>
    </row>
    <row r="4720" spans="3:3" x14ac:dyDescent="0.3">
      <c r="C4720" s="16"/>
    </row>
    <row r="4721" spans="3:3" x14ac:dyDescent="0.3">
      <c r="C4721" s="16"/>
    </row>
    <row r="4722" spans="3:3" x14ac:dyDescent="0.3">
      <c r="C4722" s="16"/>
    </row>
    <row r="4723" spans="3:3" x14ac:dyDescent="0.3">
      <c r="C4723" s="16"/>
    </row>
    <row r="4724" spans="3:3" x14ac:dyDescent="0.3">
      <c r="C4724" s="16"/>
    </row>
    <row r="4725" spans="3:3" x14ac:dyDescent="0.3">
      <c r="C4725" s="16"/>
    </row>
    <row r="4726" spans="3:3" x14ac:dyDescent="0.3">
      <c r="C4726" s="16"/>
    </row>
    <row r="4727" spans="3:3" x14ac:dyDescent="0.3">
      <c r="C4727" s="16"/>
    </row>
    <row r="4728" spans="3:3" x14ac:dyDescent="0.3">
      <c r="C4728" s="16"/>
    </row>
    <row r="4729" spans="3:3" x14ac:dyDescent="0.3">
      <c r="C4729" s="16"/>
    </row>
    <row r="4730" spans="3:3" x14ac:dyDescent="0.3">
      <c r="C4730" s="16"/>
    </row>
    <row r="4731" spans="3:3" x14ac:dyDescent="0.3">
      <c r="C4731" s="16"/>
    </row>
    <row r="4732" spans="3:3" x14ac:dyDescent="0.3">
      <c r="C4732" s="16"/>
    </row>
    <row r="4733" spans="3:3" x14ac:dyDescent="0.3">
      <c r="C4733" s="16"/>
    </row>
    <row r="4734" spans="3:3" x14ac:dyDescent="0.3">
      <c r="C4734" s="16"/>
    </row>
    <row r="4735" spans="3:3" x14ac:dyDescent="0.3">
      <c r="C4735" s="16"/>
    </row>
    <row r="4736" spans="3:3" x14ac:dyDescent="0.3">
      <c r="C4736" s="16"/>
    </row>
    <row r="4737" spans="3:3" x14ac:dyDescent="0.3">
      <c r="C4737" s="16"/>
    </row>
    <row r="4738" spans="3:3" x14ac:dyDescent="0.3">
      <c r="C4738" s="16"/>
    </row>
    <row r="4739" spans="3:3" x14ac:dyDescent="0.3">
      <c r="C4739" s="16"/>
    </row>
    <row r="4740" spans="3:3" x14ac:dyDescent="0.3">
      <c r="C4740" s="16"/>
    </row>
    <row r="4741" spans="3:3" x14ac:dyDescent="0.3">
      <c r="C4741" s="16"/>
    </row>
    <row r="4742" spans="3:3" x14ac:dyDescent="0.3">
      <c r="C4742" s="16"/>
    </row>
    <row r="4743" spans="3:3" x14ac:dyDescent="0.3">
      <c r="C4743" s="16"/>
    </row>
    <row r="4744" spans="3:3" x14ac:dyDescent="0.3">
      <c r="C4744" s="16"/>
    </row>
    <row r="4745" spans="3:3" x14ac:dyDescent="0.3">
      <c r="C4745" s="16"/>
    </row>
    <row r="4746" spans="3:3" x14ac:dyDescent="0.3">
      <c r="C4746" s="16"/>
    </row>
    <row r="4747" spans="3:3" x14ac:dyDescent="0.3">
      <c r="C4747" s="16"/>
    </row>
    <row r="4748" spans="3:3" x14ac:dyDescent="0.3">
      <c r="C4748" s="16"/>
    </row>
    <row r="4749" spans="3:3" x14ac:dyDescent="0.3">
      <c r="C4749" s="16"/>
    </row>
    <row r="4750" spans="3:3" x14ac:dyDescent="0.3">
      <c r="C4750" s="16"/>
    </row>
    <row r="4751" spans="3:3" x14ac:dyDescent="0.3">
      <c r="C4751" s="16"/>
    </row>
    <row r="4752" spans="3:3" x14ac:dyDescent="0.3">
      <c r="C4752" s="16"/>
    </row>
    <row r="4753" spans="3:3" x14ac:dyDescent="0.3">
      <c r="C4753" s="16"/>
    </row>
    <row r="4754" spans="3:3" x14ac:dyDescent="0.3">
      <c r="C4754" s="16"/>
    </row>
    <row r="4755" spans="3:3" x14ac:dyDescent="0.3">
      <c r="C4755" s="16"/>
    </row>
    <row r="4756" spans="3:3" x14ac:dyDescent="0.3">
      <c r="C4756" s="16"/>
    </row>
    <row r="4757" spans="3:3" x14ac:dyDescent="0.3">
      <c r="C4757" s="16"/>
    </row>
    <row r="4758" spans="3:3" x14ac:dyDescent="0.3">
      <c r="C4758" s="16"/>
    </row>
    <row r="4759" spans="3:3" x14ac:dyDescent="0.3">
      <c r="C4759" s="16"/>
    </row>
    <row r="4760" spans="3:3" x14ac:dyDescent="0.3">
      <c r="C4760" s="16"/>
    </row>
    <row r="4761" spans="3:3" x14ac:dyDescent="0.3">
      <c r="C4761" s="16"/>
    </row>
    <row r="4762" spans="3:3" x14ac:dyDescent="0.3">
      <c r="C4762" s="16"/>
    </row>
    <row r="4763" spans="3:3" x14ac:dyDescent="0.3">
      <c r="C4763" s="16"/>
    </row>
    <row r="4764" spans="3:3" x14ac:dyDescent="0.3">
      <c r="C4764" s="16"/>
    </row>
    <row r="4765" spans="3:3" x14ac:dyDescent="0.3">
      <c r="C4765" s="16"/>
    </row>
    <row r="4766" spans="3:3" x14ac:dyDescent="0.3">
      <c r="C4766" s="16"/>
    </row>
    <row r="4767" spans="3:3" x14ac:dyDescent="0.3">
      <c r="C4767" s="16"/>
    </row>
    <row r="4768" spans="3:3" x14ac:dyDescent="0.3">
      <c r="C4768" s="16"/>
    </row>
    <row r="4769" spans="3:3" x14ac:dyDescent="0.3">
      <c r="C4769" s="16"/>
    </row>
    <row r="4770" spans="3:3" x14ac:dyDescent="0.3">
      <c r="C4770" s="16"/>
    </row>
    <row r="4771" spans="3:3" x14ac:dyDescent="0.3">
      <c r="C4771" s="16"/>
    </row>
    <row r="4772" spans="3:3" x14ac:dyDescent="0.3">
      <c r="C4772" s="16"/>
    </row>
    <row r="4773" spans="3:3" x14ac:dyDescent="0.3">
      <c r="C4773" s="16"/>
    </row>
    <row r="4774" spans="3:3" x14ac:dyDescent="0.3">
      <c r="C4774" s="16"/>
    </row>
    <row r="4775" spans="3:3" x14ac:dyDescent="0.3">
      <c r="C4775" s="16"/>
    </row>
    <row r="4776" spans="3:3" x14ac:dyDescent="0.3">
      <c r="C4776" s="16"/>
    </row>
    <row r="4777" spans="3:3" x14ac:dyDescent="0.3">
      <c r="C4777" s="16"/>
    </row>
    <row r="4778" spans="3:3" x14ac:dyDescent="0.3">
      <c r="C4778" s="16"/>
    </row>
    <row r="4779" spans="3:3" x14ac:dyDescent="0.3">
      <c r="C4779" s="16"/>
    </row>
    <row r="4780" spans="3:3" x14ac:dyDescent="0.3">
      <c r="C4780" s="16"/>
    </row>
    <row r="4781" spans="3:3" x14ac:dyDescent="0.3">
      <c r="C4781" s="16"/>
    </row>
    <row r="4782" spans="3:3" x14ac:dyDescent="0.3">
      <c r="C4782" s="16"/>
    </row>
    <row r="4783" spans="3:3" x14ac:dyDescent="0.3">
      <c r="C4783" s="16"/>
    </row>
    <row r="4784" spans="3:3" x14ac:dyDescent="0.3">
      <c r="C4784" s="16"/>
    </row>
    <row r="4785" spans="3:3" x14ac:dyDescent="0.3">
      <c r="C4785" s="16"/>
    </row>
    <row r="4786" spans="3:3" x14ac:dyDescent="0.3">
      <c r="C4786" s="16"/>
    </row>
    <row r="4787" spans="3:3" x14ac:dyDescent="0.3">
      <c r="C4787" s="16"/>
    </row>
    <row r="4788" spans="3:3" x14ac:dyDescent="0.3">
      <c r="C4788" s="16"/>
    </row>
    <row r="4789" spans="3:3" x14ac:dyDescent="0.3">
      <c r="C4789" s="16"/>
    </row>
    <row r="4790" spans="3:3" x14ac:dyDescent="0.3">
      <c r="C4790" s="16"/>
    </row>
    <row r="4791" spans="3:3" x14ac:dyDescent="0.3">
      <c r="C4791" s="16"/>
    </row>
    <row r="4792" spans="3:3" x14ac:dyDescent="0.3">
      <c r="C4792" s="16"/>
    </row>
    <row r="4793" spans="3:3" x14ac:dyDescent="0.3">
      <c r="C4793" s="16"/>
    </row>
    <row r="4794" spans="3:3" x14ac:dyDescent="0.3">
      <c r="C4794" s="16"/>
    </row>
    <row r="4795" spans="3:3" x14ac:dyDescent="0.3">
      <c r="C4795" s="16"/>
    </row>
    <row r="4796" spans="3:3" x14ac:dyDescent="0.3">
      <c r="C4796" s="16"/>
    </row>
    <row r="4797" spans="3:3" x14ac:dyDescent="0.3">
      <c r="C4797" s="16"/>
    </row>
    <row r="4798" spans="3:3" x14ac:dyDescent="0.3">
      <c r="C4798" s="16"/>
    </row>
    <row r="4799" spans="3:3" x14ac:dyDescent="0.3">
      <c r="C4799" s="16"/>
    </row>
    <row r="4800" spans="3:3" x14ac:dyDescent="0.3">
      <c r="C4800" s="16"/>
    </row>
    <row r="4801" spans="3:3" x14ac:dyDescent="0.3">
      <c r="C4801" s="16"/>
    </row>
    <row r="4802" spans="3:3" x14ac:dyDescent="0.3">
      <c r="C4802" s="16"/>
    </row>
    <row r="4803" spans="3:3" x14ac:dyDescent="0.3">
      <c r="C4803" s="16"/>
    </row>
    <row r="4804" spans="3:3" x14ac:dyDescent="0.3">
      <c r="C4804" s="16"/>
    </row>
    <row r="4805" spans="3:3" x14ac:dyDescent="0.3">
      <c r="C4805" s="16"/>
    </row>
    <row r="4806" spans="3:3" x14ac:dyDescent="0.3">
      <c r="C4806" s="16"/>
    </row>
    <row r="4807" spans="3:3" x14ac:dyDescent="0.3">
      <c r="C4807" s="16"/>
    </row>
    <row r="4808" spans="3:3" x14ac:dyDescent="0.3">
      <c r="C4808" s="16"/>
    </row>
    <row r="4809" spans="3:3" x14ac:dyDescent="0.3">
      <c r="C4809" s="16"/>
    </row>
    <row r="4810" spans="3:3" x14ac:dyDescent="0.3">
      <c r="C4810" s="16"/>
    </row>
    <row r="4811" spans="3:3" x14ac:dyDescent="0.3">
      <c r="C4811" s="16"/>
    </row>
    <row r="4812" spans="3:3" x14ac:dyDescent="0.3">
      <c r="C4812" s="16"/>
    </row>
    <row r="4813" spans="3:3" x14ac:dyDescent="0.3">
      <c r="C4813" s="16"/>
    </row>
    <row r="4814" spans="3:3" x14ac:dyDescent="0.3">
      <c r="C4814" s="16"/>
    </row>
    <row r="4815" spans="3:3" x14ac:dyDescent="0.3">
      <c r="C4815" s="16"/>
    </row>
    <row r="4816" spans="3:3" x14ac:dyDescent="0.3">
      <c r="C4816" s="16"/>
    </row>
    <row r="4817" spans="3:3" x14ac:dyDescent="0.3">
      <c r="C4817" s="16"/>
    </row>
    <row r="4818" spans="3:3" x14ac:dyDescent="0.3">
      <c r="C4818" s="16"/>
    </row>
    <row r="4819" spans="3:3" x14ac:dyDescent="0.3">
      <c r="C4819" s="16"/>
    </row>
    <row r="4820" spans="3:3" x14ac:dyDescent="0.3">
      <c r="C4820" s="16"/>
    </row>
    <row r="4821" spans="3:3" x14ac:dyDescent="0.3">
      <c r="C4821" s="16"/>
    </row>
    <row r="4822" spans="3:3" x14ac:dyDescent="0.3">
      <c r="C4822" s="16"/>
    </row>
    <row r="4823" spans="3:3" x14ac:dyDescent="0.3">
      <c r="C4823" s="16"/>
    </row>
    <row r="4824" spans="3:3" x14ac:dyDescent="0.3">
      <c r="C4824" s="16"/>
    </row>
    <row r="4825" spans="3:3" x14ac:dyDescent="0.3">
      <c r="C4825" s="16"/>
    </row>
    <row r="4826" spans="3:3" x14ac:dyDescent="0.3">
      <c r="C4826" s="16"/>
    </row>
    <row r="4827" spans="3:3" x14ac:dyDescent="0.3">
      <c r="C4827" s="16"/>
    </row>
    <row r="4828" spans="3:3" x14ac:dyDescent="0.3">
      <c r="C4828" s="16"/>
    </row>
    <row r="4829" spans="3:3" x14ac:dyDescent="0.3">
      <c r="C4829" s="16"/>
    </row>
    <row r="4830" spans="3:3" x14ac:dyDescent="0.3">
      <c r="C4830" s="16"/>
    </row>
    <row r="4831" spans="3:3" x14ac:dyDescent="0.3">
      <c r="C4831" s="16"/>
    </row>
    <row r="4832" spans="3:3" x14ac:dyDescent="0.3">
      <c r="C4832" s="16"/>
    </row>
    <row r="4833" spans="3:3" x14ac:dyDescent="0.3">
      <c r="C4833" s="16"/>
    </row>
    <row r="4834" spans="3:3" x14ac:dyDescent="0.3">
      <c r="C4834" s="16"/>
    </row>
    <row r="4835" spans="3:3" x14ac:dyDescent="0.3">
      <c r="C4835" s="16"/>
    </row>
    <row r="4836" spans="3:3" x14ac:dyDescent="0.3">
      <c r="C4836" s="16"/>
    </row>
    <row r="4837" spans="3:3" x14ac:dyDescent="0.3">
      <c r="C4837" s="16"/>
    </row>
    <row r="4838" spans="3:3" x14ac:dyDescent="0.3">
      <c r="C4838" s="16"/>
    </row>
    <row r="4839" spans="3:3" x14ac:dyDescent="0.3">
      <c r="C4839" s="16"/>
    </row>
    <row r="4840" spans="3:3" x14ac:dyDescent="0.3">
      <c r="C4840" s="16"/>
    </row>
    <row r="4841" spans="3:3" x14ac:dyDescent="0.3">
      <c r="C4841" s="16"/>
    </row>
    <row r="4842" spans="3:3" x14ac:dyDescent="0.3">
      <c r="C4842" s="16"/>
    </row>
    <row r="4843" spans="3:3" x14ac:dyDescent="0.3">
      <c r="C4843" s="16"/>
    </row>
    <row r="4844" spans="3:3" x14ac:dyDescent="0.3">
      <c r="C4844" s="16"/>
    </row>
    <row r="4845" spans="3:3" x14ac:dyDescent="0.3">
      <c r="C4845" s="16"/>
    </row>
    <row r="4846" spans="3:3" x14ac:dyDescent="0.3">
      <c r="C4846" s="16"/>
    </row>
    <row r="4847" spans="3:3" x14ac:dyDescent="0.3">
      <c r="C4847" s="16"/>
    </row>
    <row r="4848" spans="3:3" x14ac:dyDescent="0.3">
      <c r="C4848" s="16"/>
    </row>
    <row r="4849" spans="3:3" x14ac:dyDescent="0.3">
      <c r="C4849" s="16"/>
    </row>
    <row r="4850" spans="3:3" x14ac:dyDescent="0.3">
      <c r="C4850" s="16"/>
    </row>
    <row r="4851" spans="3:3" x14ac:dyDescent="0.3">
      <c r="C4851" s="16"/>
    </row>
    <row r="4852" spans="3:3" x14ac:dyDescent="0.3">
      <c r="C4852" s="16"/>
    </row>
    <row r="4853" spans="3:3" x14ac:dyDescent="0.3">
      <c r="C4853" s="16"/>
    </row>
    <row r="4854" spans="3:3" x14ac:dyDescent="0.3">
      <c r="C4854" s="16"/>
    </row>
    <row r="4855" spans="3:3" x14ac:dyDescent="0.3">
      <c r="C4855" s="16"/>
    </row>
    <row r="4856" spans="3:3" x14ac:dyDescent="0.3">
      <c r="C4856" s="16"/>
    </row>
    <row r="4857" spans="3:3" x14ac:dyDescent="0.3">
      <c r="C4857" s="16"/>
    </row>
    <row r="4858" spans="3:3" x14ac:dyDescent="0.3">
      <c r="C4858" s="16"/>
    </row>
    <row r="4859" spans="3:3" x14ac:dyDescent="0.3">
      <c r="C4859" s="16"/>
    </row>
    <row r="4860" spans="3:3" x14ac:dyDescent="0.3">
      <c r="C4860" s="16"/>
    </row>
    <row r="4861" spans="3:3" x14ac:dyDescent="0.3">
      <c r="C4861" s="16"/>
    </row>
    <row r="4862" spans="3:3" x14ac:dyDescent="0.3">
      <c r="C4862" s="16"/>
    </row>
    <row r="4863" spans="3:3" x14ac:dyDescent="0.3">
      <c r="C4863" s="16"/>
    </row>
    <row r="4864" spans="3:3" x14ac:dyDescent="0.3">
      <c r="C4864" s="16"/>
    </row>
    <row r="4865" spans="3:3" x14ac:dyDescent="0.3">
      <c r="C4865" s="16"/>
    </row>
    <row r="4866" spans="3:3" x14ac:dyDescent="0.3">
      <c r="C4866" s="16"/>
    </row>
    <row r="4867" spans="3:3" x14ac:dyDescent="0.3">
      <c r="C4867" s="16"/>
    </row>
    <row r="4868" spans="3:3" x14ac:dyDescent="0.3">
      <c r="C4868" s="16"/>
    </row>
    <row r="4869" spans="3:3" x14ac:dyDescent="0.3">
      <c r="C4869" s="16"/>
    </row>
    <row r="4870" spans="3:3" x14ac:dyDescent="0.3">
      <c r="C4870" s="16"/>
    </row>
    <row r="4871" spans="3:3" x14ac:dyDescent="0.3">
      <c r="C4871" s="16"/>
    </row>
    <row r="4872" spans="3:3" x14ac:dyDescent="0.3">
      <c r="C4872" s="16"/>
    </row>
    <row r="4873" spans="3:3" x14ac:dyDescent="0.3">
      <c r="C4873" s="16"/>
    </row>
    <row r="4874" spans="3:3" x14ac:dyDescent="0.3">
      <c r="C4874" s="16"/>
    </row>
    <row r="4875" spans="3:3" x14ac:dyDescent="0.3">
      <c r="C4875" s="16"/>
    </row>
    <row r="4876" spans="3:3" x14ac:dyDescent="0.3">
      <c r="C4876" s="16"/>
    </row>
    <row r="4877" spans="3:3" x14ac:dyDescent="0.3">
      <c r="C4877" s="16"/>
    </row>
    <row r="4878" spans="3:3" x14ac:dyDescent="0.3">
      <c r="C4878" s="16"/>
    </row>
    <row r="4879" spans="3:3" x14ac:dyDescent="0.3">
      <c r="C4879" s="16"/>
    </row>
    <row r="4880" spans="3:3" x14ac:dyDescent="0.3">
      <c r="C4880" s="16"/>
    </row>
    <row r="4881" spans="3:3" x14ac:dyDescent="0.3">
      <c r="C4881" s="16"/>
    </row>
    <row r="4882" spans="3:3" x14ac:dyDescent="0.3">
      <c r="C4882" s="16"/>
    </row>
    <row r="4883" spans="3:3" x14ac:dyDescent="0.3">
      <c r="C4883" s="16"/>
    </row>
    <row r="4884" spans="3:3" x14ac:dyDescent="0.3">
      <c r="C4884" s="16"/>
    </row>
    <row r="4885" spans="3:3" x14ac:dyDescent="0.3">
      <c r="C4885" s="16"/>
    </row>
    <row r="4886" spans="3:3" x14ac:dyDescent="0.3">
      <c r="C4886" s="16"/>
    </row>
    <row r="4887" spans="3:3" x14ac:dyDescent="0.3">
      <c r="C4887" s="16"/>
    </row>
    <row r="4888" spans="3:3" x14ac:dyDescent="0.3">
      <c r="C4888" s="16"/>
    </row>
    <row r="4889" spans="3:3" x14ac:dyDescent="0.3">
      <c r="C4889" s="16"/>
    </row>
    <row r="4890" spans="3:3" x14ac:dyDescent="0.3">
      <c r="C4890" s="16"/>
    </row>
    <row r="4891" spans="3:3" x14ac:dyDescent="0.3">
      <c r="C4891" s="16"/>
    </row>
    <row r="4892" spans="3:3" x14ac:dyDescent="0.3">
      <c r="C4892" s="16"/>
    </row>
    <row r="4893" spans="3:3" x14ac:dyDescent="0.3">
      <c r="C4893" s="16"/>
    </row>
    <row r="4894" spans="3:3" x14ac:dyDescent="0.3">
      <c r="C4894" s="16"/>
    </row>
    <row r="4895" spans="3:3" x14ac:dyDescent="0.3">
      <c r="C4895" s="16"/>
    </row>
    <row r="4896" spans="3:3" x14ac:dyDescent="0.3">
      <c r="C4896" s="16"/>
    </row>
    <row r="4897" spans="3:3" x14ac:dyDescent="0.3">
      <c r="C4897" s="16"/>
    </row>
    <row r="4898" spans="3:3" x14ac:dyDescent="0.3">
      <c r="C4898" s="16"/>
    </row>
    <row r="4899" spans="3:3" x14ac:dyDescent="0.3">
      <c r="C4899" s="16"/>
    </row>
    <row r="4900" spans="3:3" x14ac:dyDescent="0.3">
      <c r="C4900" s="16"/>
    </row>
    <row r="4901" spans="3:3" x14ac:dyDescent="0.3">
      <c r="C4901" s="16"/>
    </row>
    <row r="4902" spans="3:3" x14ac:dyDescent="0.3">
      <c r="C4902" s="16"/>
    </row>
    <row r="4903" spans="3:3" x14ac:dyDescent="0.3">
      <c r="C4903" s="16"/>
    </row>
    <row r="4904" spans="3:3" x14ac:dyDescent="0.3">
      <c r="C4904" s="16"/>
    </row>
    <row r="4905" spans="3:3" x14ac:dyDescent="0.3">
      <c r="C4905" s="16"/>
    </row>
    <row r="4906" spans="3:3" x14ac:dyDescent="0.3">
      <c r="C4906" s="16"/>
    </row>
    <row r="4907" spans="3:3" x14ac:dyDescent="0.3">
      <c r="C4907" s="16"/>
    </row>
    <row r="4908" spans="3:3" x14ac:dyDescent="0.3">
      <c r="C4908" s="16"/>
    </row>
    <row r="4909" spans="3:3" x14ac:dyDescent="0.3">
      <c r="C4909" s="16"/>
    </row>
    <row r="4910" spans="3:3" x14ac:dyDescent="0.3">
      <c r="C4910" s="16"/>
    </row>
    <row r="4911" spans="3:3" x14ac:dyDescent="0.3">
      <c r="C4911" s="16"/>
    </row>
    <row r="4912" spans="3:3" x14ac:dyDescent="0.3">
      <c r="C4912" s="16"/>
    </row>
    <row r="4913" spans="3:3" x14ac:dyDescent="0.3">
      <c r="C4913" s="16"/>
    </row>
    <row r="4914" spans="3:3" x14ac:dyDescent="0.3">
      <c r="C4914" s="16"/>
    </row>
    <row r="4915" spans="3:3" x14ac:dyDescent="0.3">
      <c r="C4915" s="16"/>
    </row>
    <row r="4916" spans="3:3" x14ac:dyDescent="0.3">
      <c r="C4916" s="16"/>
    </row>
    <row r="4917" spans="3:3" x14ac:dyDescent="0.3">
      <c r="C4917" s="16"/>
    </row>
    <row r="4918" spans="3:3" x14ac:dyDescent="0.3">
      <c r="C4918" s="16"/>
    </row>
    <row r="4919" spans="3:3" x14ac:dyDescent="0.3">
      <c r="C4919" s="16"/>
    </row>
    <row r="4920" spans="3:3" x14ac:dyDescent="0.3">
      <c r="C4920" s="16"/>
    </row>
    <row r="4921" spans="3:3" x14ac:dyDescent="0.3">
      <c r="C4921" s="16"/>
    </row>
    <row r="4922" spans="3:3" x14ac:dyDescent="0.3">
      <c r="C4922" s="16"/>
    </row>
    <row r="4923" spans="3:3" x14ac:dyDescent="0.3">
      <c r="C4923" s="16"/>
    </row>
    <row r="4924" spans="3:3" x14ac:dyDescent="0.3">
      <c r="C4924" s="16"/>
    </row>
    <row r="4925" spans="3:3" x14ac:dyDescent="0.3">
      <c r="C4925" s="16"/>
    </row>
    <row r="4926" spans="3:3" x14ac:dyDescent="0.3">
      <c r="C4926" s="16"/>
    </row>
    <row r="4927" spans="3:3" x14ac:dyDescent="0.3">
      <c r="C4927" s="16"/>
    </row>
    <row r="4928" spans="3:3" x14ac:dyDescent="0.3">
      <c r="C4928" s="16"/>
    </row>
    <row r="4929" spans="3:3" x14ac:dyDescent="0.3">
      <c r="C4929" s="16"/>
    </row>
    <row r="4930" spans="3:3" x14ac:dyDescent="0.3">
      <c r="C4930" s="16"/>
    </row>
    <row r="4931" spans="3:3" x14ac:dyDescent="0.3">
      <c r="C4931" s="16"/>
    </row>
    <row r="4932" spans="3:3" x14ac:dyDescent="0.3">
      <c r="C4932" s="16"/>
    </row>
    <row r="4933" spans="3:3" x14ac:dyDescent="0.3">
      <c r="C4933" s="16"/>
    </row>
    <row r="4934" spans="3:3" x14ac:dyDescent="0.3">
      <c r="C4934" s="16"/>
    </row>
    <row r="4935" spans="3:3" x14ac:dyDescent="0.3">
      <c r="C4935" s="16"/>
    </row>
    <row r="4936" spans="3:3" x14ac:dyDescent="0.3">
      <c r="C4936" s="16"/>
    </row>
    <row r="4937" spans="3:3" x14ac:dyDescent="0.3">
      <c r="C4937" s="16"/>
    </row>
    <row r="4938" spans="3:3" x14ac:dyDescent="0.3">
      <c r="C4938" s="16"/>
    </row>
    <row r="4939" spans="3:3" x14ac:dyDescent="0.3">
      <c r="C4939" s="16"/>
    </row>
    <row r="4940" spans="3:3" x14ac:dyDescent="0.3">
      <c r="C4940" s="16"/>
    </row>
    <row r="4941" spans="3:3" x14ac:dyDescent="0.3">
      <c r="C4941" s="16"/>
    </row>
    <row r="4942" spans="3:3" x14ac:dyDescent="0.3">
      <c r="C4942" s="16"/>
    </row>
    <row r="4943" spans="3:3" x14ac:dyDescent="0.3">
      <c r="C4943" s="16"/>
    </row>
    <row r="4944" spans="3:3" x14ac:dyDescent="0.3">
      <c r="C4944" s="16"/>
    </row>
    <row r="4945" spans="3:3" x14ac:dyDescent="0.3">
      <c r="C4945" s="16"/>
    </row>
    <row r="4946" spans="3:3" x14ac:dyDescent="0.3">
      <c r="C4946" s="16"/>
    </row>
    <row r="4947" spans="3:3" x14ac:dyDescent="0.3">
      <c r="C4947" s="16"/>
    </row>
    <row r="4948" spans="3:3" x14ac:dyDescent="0.3">
      <c r="C4948" s="16"/>
    </row>
    <row r="4949" spans="3:3" x14ac:dyDescent="0.3">
      <c r="C4949" s="16"/>
    </row>
    <row r="4950" spans="3:3" x14ac:dyDescent="0.3">
      <c r="C4950" s="16"/>
    </row>
    <row r="4951" spans="3:3" x14ac:dyDescent="0.3">
      <c r="C4951" s="16"/>
    </row>
    <row r="4952" spans="3:3" x14ac:dyDescent="0.3">
      <c r="C4952" s="16"/>
    </row>
    <row r="4953" spans="3:3" x14ac:dyDescent="0.3">
      <c r="C4953" s="16"/>
    </row>
    <row r="4954" spans="3:3" x14ac:dyDescent="0.3">
      <c r="C4954" s="16"/>
    </row>
    <row r="4955" spans="3:3" x14ac:dyDescent="0.3">
      <c r="C4955" s="16"/>
    </row>
    <row r="4956" spans="3:3" x14ac:dyDescent="0.3">
      <c r="C4956" s="16"/>
    </row>
    <row r="4957" spans="3:3" x14ac:dyDescent="0.3">
      <c r="C4957" s="16"/>
    </row>
    <row r="4958" spans="3:3" x14ac:dyDescent="0.3">
      <c r="C4958" s="16"/>
    </row>
    <row r="4959" spans="3:3" x14ac:dyDescent="0.3">
      <c r="C4959" s="16"/>
    </row>
    <row r="4960" spans="3:3" x14ac:dyDescent="0.3">
      <c r="C4960" s="16"/>
    </row>
    <row r="4961" spans="3:3" x14ac:dyDescent="0.3">
      <c r="C4961" s="16"/>
    </row>
    <row r="4962" spans="3:3" x14ac:dyDescent="0.3">
      <c r="C4962" s="16"/>
    </row>
    <row r="4963" spans="3:3" x14ac:dyDescent="0.3">
      <c r="C4963" s="16"/>
    </row>
    <row r="4964" spans="3:3" x14ac:dyDescent="0.3">
      <c r="C4964" s="16"/>
    </row>
    <row r="4965" spans="3:3" x14ac:dyDescent="0.3">
      <c r="C4965" s="16"/>
    </row>
    <row r="4966" spans="3:3" x14ac:dyDescent="0.3">
      <c r="C4966" s="16"/>
    </row>
    <row r="4967" spans="3:3" x14ac:dyDescent="0.3">
      <c r="C4967" s="16"/>
    </row>
    <row r="4968" spans="3:3" x14ac:dyDescent="0.3">
      <c r="C4968" s="16"/>
    </row>
    <row r="4969" spans="3:3" x14ac:dyDescent="0.3">
      <c r="C4969" s="16"/>
    </row>
    <row r="4970" spans="3:3" x14ac:dyDescent="0.3">
      <c r="C4970" s="16"/>
    </row>
    <row r="4971" spans="3:3" x14ac:dyDescent="0.3">
      <c r="C4971" s="16"/>
    </row>
    <row r="4972" spans="3:3" x14ac:dyDescent="0.3">
      <c r="C4972" s="16"/>
    </row>
    <row r="4973" spans="3:3" x14ac:dyDescent="0.3">
      <c r="C4973" s="16"/>
    </row>
    <row r="4974" spans="3:3" x14ac:dyDescent="0.3">
      <c r="C4974" s="16"/>
    </row>
    <row r="4975" spans="3:3" x14ac:dyDescent="0.3">
      <c r="C4975" s="16"/>
    </row>
    <row r="4976" spans="3:3" x14ac:dyDescent="0.3">
      <c r="C4976" s="16"/>
    </row>
    <row r="4977" spans="3:3" x14ac:dyDescent="0.3">
      <c r="C4977" s="16"/>
    </row>
    <row r="4978" spans="3:3" x14ac:dyDescent="0.3">
      <c r="C4978" s="16"/>
    </row>
    <row r="4979" spans="3:3" x14ac:dyDescent="0.3">
      <c r="C4979" s="16"/>
    </row>
    <row r="4980" spans="3:3" x14ac:dyDescent="0.3">
      <c r="C4980" s="16"/>
    </row>
    <row r="4981" spans="3:3" x14ac:dyDescent="0.3">
      <c r="C4981" s="16"/>
    </row>
    <row r="4982" spans="3:3" x14ac:dyDescent="0.3">
      <c r="C4982" s="16"/>
    </row>
    <row r="4983" spans="3:3" x14ac:dyDescent="0.3">
      <c r="C4983" s="16"/>
    </row>
    <row r="4984" spans="3:3" x14ac:dyDescent="0.3">
      <c r="C4984" s="16"/>
    </row>
    <row r="4985" spans="3:3" x14ac:dyDescent="0.3">
      <c r="C4985" s="16"/>
    </row>
    <row r="4986" spans="3:3" x14ac:dyDescent="0.3">
      <c r="C4986" s="16"/>
    </row>
    <row r="4987" spans="3:3" x14ac:dyDescent="0.3">
      <c r="C4987" s="16"/>
    </row>
    <row r="4988" spans="3:3" x14ac:dyDescent="0.3">
      <c r="C4988" s="16"/>
    </row>
    <row r="4989" spans="3:3" x14ac:dyDescent="0.3">
      <c r="C4989" s="16"/>
    </row>
    <row r="4990" spans="3:3" x14ac:dyDescent="0.3">
      <c r="C4990" s="16"/>
    </row>
    <row r="4991" spans="3:3" x14ac:dyDescent="0.3">
      <c r="C4991" s="16"/>
    </row>
    <row r="4992" spans="3:3" x14ac:dyDescent="0.3">
      <c r="C4992" s="16"/>
    </row>
    <row r="4993" spans="3:3" x14ac:dyDescent="0.3">
      <c r="C4993" s="16"/>
    </row>
    <row r="4994" spans="3:3" x14ac:dyDescent="0.3">
      <c r="C4994" s="16"/>
    </row>
    <row r="4995" spans="3:3" x14ac:dyDescent="0.3">
      <c r="C4995" s="16"/>
    </row>
    <row r="4996" spans="3:3" x14ac:dyDescent="0.3">
      <c r="C4996" s="16"/>
    </row>
    <row r="4997" spans="3:3" x14ac:dyDescent="0.3">
      <c r="C4997" s="16"/>
    </row>
    <row r="4998" spans="3:3" x14ac:dyDescent="0.3">
      <c r="C4998" s="16"/>
    </row>
    <row r="4999" spans="3:3" x14ac:dyDescent="0.3">
      <c r="C4999" s="16"/>
    </row>
    <row r="5000" spans="3:3" x14ac:dyDescent="0.3">
      <c r="C5000" s="16"/>
    </row>
    <row r="5001" spans="3:3" x14ac:dyDescent="0.3">
      <c r="C5001" s="16"/>
    </row>
    <row r="5002" spans="3:3" x14ac:dyDescent="0.3">
      <c r="C5002" s="16"/>
    </row>
    <row r="5003" spans="3:3" x14ac:dyDescent="0.3">
      <c r="C5003" s="16"/>
    </row>
    <row r="5004" spans="3:3" x14ac:dyDescent="0.3">
      <c r="C5004" s="16"/>
    </row>
    <row r="5005" spans="3:3" x14ac:dyDescent="0.3">
      <c r="C5005" s="16"/>
    </row>
    <row r="5006" spans="3:3" x14ac:dyDescent="0.3">
      <c r="C5006" s="16"/>
    </row>
    <row r="5007" spans="3:3" x14ac:dyDescent="0.3">
      <c r="C5007" s="16"/>
    </row>
    <row r="5008" spans="3:3" x14ac:dyDescent="0.3">
      <c r="C5008" s="16"/>
    </row>
    <row r="5009" spans="3:3" x14ac:dyDescent="0.3">
      <c r="C5009" s="16"/>
    </row>
    <row r="5010" spans="3:3" x14ac:dyDescent="0.3">
      <c r="C5010" s="16"/>
    </row>
    <row r="5011" spans="3:3" x14ac:dyDescent="0.3">
      <c r="C5011" s="16"/>
    </row>
    <row r="5012" spans="3:3" x14ac:dyDescent="0.3">
      <c r="C5012" s="16"/>
    </row>
    <row r="5013" spans="3:3" x14ac:dyDescent="0.3">
      <c r="C5013" s="16"/>
    </row>
    <row r="5014" spans="3:3" x14ac:dyDescent="0.3">
      <c r="C5014" s="16"/>
    </row>
    <row r="5015" spans="3:3" x14ac:dyDescent="0.3">
      <c r="C5015" s="16"/>
    </row>
    <row r="5016" spans="3:3" x14ac:dyDescent="0.3">
      <c r="C5016" s="16"/>
    </row>
    <row r="5017" spans="3:3" x14ac:dyDescent="0.3">
      <c r="C5017" s="16"/>
    </row>
    <row r="5018" spans="3:3" x14ac:dyDescent="0.3">
      <c r="C5018" s="16"/>
    </row>
    <row r="5019" spans="3:3" x14ac:dyDescent="0.3">
      <c r="C5019" s="16"/>
    </row>
    <row r="5020" spans="3:3" x14ac:dyDescent="0.3">
      <c r="C5020" s="16"/>
    </row>
    <row r="5021" spans="3:3" x14ac:dyDescent="0.3">
      <c r="C5021" s="16"/>
    </row>
    <row r="5022" spans="3:3" x14ac:dyDescent="0.3">
      <c r="C5022" s="16"/>
    </row>
    <row r="5023" spans="3:3" x14ac:dyDescent="0.3">
      <c r="C5023" s="16"/>
    </row>
    <row r="5024" spans="3:3" x14ac:dyDescent="0.3">
      <c r="C5024" s="16"/>
    </row>
    <row r="5025" spans="3:3" x14ac:dyDescent="0.3">
      <c r="C5025" s="16"/>
    </row>
    <row r="5026" spans="3:3" x14ac:dyDescent="0.3">
      <c r="C5026" s="16"/>
    </row>
    <row r="5027" spans="3:3" x14ac:dyDescent="0.3">
      <c r="C5027" s="16"/>
    </row>
    <row r="5028" spans="3:3" x14ac:dyDescent="0.3">
      <c r="C5028" s="16"/>
    </row>
    <row r="5029" spans="3:3" x14ac:dyDescent="0.3">
      <c r="C5029" s="16"/>
    </row>
    <row r="5030" spans="3:3" x14ac:dyDescent="0.3">
      <c r="C5030" s="16"/>
    </row>
    <row r="5031" spans="3:3" x14ac:dyDescent="0.3">
      <c r="C5031" s="16"/>
    </row>
    <row r="5032" spans="3:3" x14ac:dyDescent="0.3">
      <c r="C5032" s="16"/>
    </row>
    <row r="5033" spans="3:3" x14ac:dyDescent="0.3">
      <c r="C5033" s="16"/>
    </row>
    <row r="5034" spans="3:3" x14ac:dyDescent="0.3">
      <c r="C5034" s="16"/>
    </row>
    <row r="5035" spans="3:3" x14ac:dyDescent="0.3">
      <c r="C5035" s="16"/>
    </row>
    <row r="5036" spans="3:3" x14ac:dyDescent="0.3">
      <c r="C5036" s="16"/>
    </row>
    <row r="5037" spans="3:3" x14ac:dyDescent="0.3">
      <c r="C5037" s="16"/>
    </row>
    <row r="5038" spans="3:3" x14ac:dyDescent="0.3">
      <c r="C5038" s="16"/>
    </row>
    <row r="5039" spans="3:3" x14ac:dyDescent="0.3">
      <c r="C5039" s="16"/>
    </row>
    <row r="5040" spans="3:3" x14ac:dyDescent="0.3">
      <c r="C5040" s="16"/>
    </row>
    <row r="5041" spans="3:3" x14ac:dyDescent="0.3">
      <c r="C5041" s="16"/>
    </row>
    <row r="5042" spans="3:3" x14ac:dyDescent="0.3">
      <c r="C5042" s="16"/>
    </row>
    <row r="5043" spans="3:3" x14ac:dyDescent="0.3">
      <c r="C5043" s="16"/>
    </row>
    <row r="5044" spans="3:3" x14ac:dyDescent="0.3">
      <c r="C5044" s="16"/>
    </row>
    <row r="5045" spans="3:3" x14ac:dyDescent="0.3">
      <c r="C5045" s="16"/>
    </row>
    <row r="5046" spans="3:3" x14ac:dyDescent="0.3">
      <c r="C5046" s="16"/>
    </row>
    <row r="5047" spans="3:3" x14ac:dyDescent="0.3">
      <c r="C5047" s="16"/>
    </row>
    <row r="5048" spans="3:3" x14ac:dyDescent="0.3">
      <c r="C5048" s="16"/>
    </row>
    <row r="5049" spans="3:3" x14ac:dyDescent="0.3">
      <c r="C5049" s="16"/>
    </row>
    <row r="5050" spans="3:3" x14ac:dyDescent="0.3">
      <c r="C5050" s="16"/>
    </row>
    <row r="5051" spans="3:3" x14ac:dyDescent="0.3">
      <c r="C5051" s="16"/>
    </row>
    <row r="5052" spans="3:3" x14ac:dyDescent="0.3">
      <c r="C5052" s="16"/>
    </row>
    <row r="5053" spans="3:3" x14ac:dyDescent="0.3">
      <c r="C5053" s="16"/>
    </row>
    <row r="5054" spans="3:3" x14ac:dyDescent="0.3">
      <c r="C5054" s="16"/>
    </row>
    <row r="5055" spans="3:3" x14ac:dyDescent="0.3">
      <c r="C5055" s="16"/>
    </row>
    <row r="5056" spans="3:3" x14ac:dyDescent="0.3">
      <c r="C5056" s="16"/>
    </row>
    <row r="5057" spans="3:3" x14ac:dyDescent="0.3">
      <c r="C5057" s="16"/>
    </row>
    <row r="5058" spans="3:3" x14ac:dyDescent="0.3">
      <c r="C5058" s="16"/>
    </row>
    <row r="5059" spans="3:3" x14ac:dyDescent="0.3">
      <c r="C5059" s="16"/>
    </row>
    <row r="5060" spans="3:3" x14ac:dyDescent="0.3">
      <c r="C5060" s="16"/>
    </row>
    <row r="5061" spans="3:3" x14ac:dyDescent="0.3">
      <c r="C5061" s="16"/>
    </row>
    <row r="5062" spans="3:3" x14ac:dyDescent="0.3">
      <c r="C5062" s="16"/>
    </row>
    <row r="5063" spans="3:3" x14ac:dyDescent="0.3">
      <c r="C5063" s="16"/>
    </row>
    <row r="5064" spans="3:3" x14ac:dyDescent="0.3">
      <c r="C5064" s="16"/>
    </row>
    <row r="5065" spans="3:3" x14ac:dyDescent="0.3">
      <c r="C5065" s="16"/>
    </row>
    <row r="5066" spans="3:3" x14ac:dyDescent="0.3">
      <c r="C5066" s="16"/>
    </row>
    <row r="5067" spans="3:3" x14ac:dyDescent="0.3">
      <c r="C5067" s="16"/>
    </row>
    <row r="5068" spans="3:3" x14ac:dyDescent="0.3">
      <c r="C5068" s="16"/>
    </row>
    <row r="5069" spans="3:3" x14ac:dyDescent="0.3">
      <c r="C5069" s="16"/>
    </row>
    <row r="5070" spans="3:3" x14ac:dyDescent="0.3">
      <c r="C5070" s="16"/>
    </row>
    <row r="5071" spans="3:3" x14ac:dyDescent="0.3">
      <c r="C5071" s="16"/>
    </row>
    <row r="5072" spans="3:3" x14ac:dyDescent="0.3">
      <c r="C5072" s="16"/>
    </row>
    <row r="5073" spans="3:3" x14ac:dyDescent="0.3">
      <c r="C5073" s="16"/>
    </row>
    <row r="5074" spans="3:3" x14ac:dyDescent="0.3">
      <c r="C5074" s="16"/>
    </row>
    <row r="5075" spans="3:3" x14ac:dyDescent="0.3">
      <c r="C5075" s="16"/>
    </row>
    <row r="5076" spans="3:3" x14ac:dyDescent="0.3">
      <c r="C5076" s="16"/>
    </row>
    <row r="5077" spans="3:3" x14ac:dyDescent="0.3">
      <c r="C5077" s="16"/>
    </row>
    <row r="5078" spans="3:3" x14ac:dyDescent="0.3">
      <c r="C5078" s="16"/>
    </row>
    <row r="5079" spans="3:3" x14ac:dyDescent="0.3">
      <c r="C5079" s="16"/>
    </row>
    <row r="5080" spans="3:3" x14ac:dyDescent="0.3">
      <c r="C5080" s="16"/>
    </row>
    <row r="5081" spans="3:3" x14ac:dyDescent="0.3">
      <c r="C5081" s="16"/>
    </row>
    <row r="5082" spans="3:3" x14ac:dyDescent="0.3">
      <c r="C5082" s="16"/>
    </row>
    <row r="5083" spans="3:3" x14ac:dyDescent="0.3">
      <c r="C5083" s="16"/>
    </row>
    <row r="5084" spans="3:3" x14ac:dyDescent="0.3">
      <c r="C5084" s="16"/>
    </row>
    <row r="5085" spans="3:3" x14ac:dyDescent="0.3">
      <c r="C5085" s="16"/>
    </row>
    <row r="5086" spans="3:3" x14ac:dyDescent="0.3">
      <c r="C5086" s="16"/>
    </row>
    <row r="5087" spans="3:3" x14ac:dyDescent="0.3">
      <c r="C5087" s="16"/>
    </row>
    <row r="5088" spans="3:3" x14ac:dyDescent="0.3">
      <c r="C5088" s="16"/>
    </row>
    <row r="5089" spans="3:3" x14ac:dyDescent="0.3">
      <c r="C5089" s="16"/>
    </row>
    <row r="5090" spans="3:3" x14ac:dyDescent="0.3">
      <c r="C5090" s="16"/>
    </row>
    <row r="5091" spans="3:3" x14ac:dyDescent="0.3">
      <c r="C5091" s="16"/>
    </row>
    <row r="5092" spans="3:3" x14ac:dyDescent="0.3">
      <c r="C5092" s="16"/>
    </row>
    <row r="5093" spans="3:3" x14ac:dyDescent="0.3">
      <c r="C5093" s="16"/>
    </row>
    <row r="5094" spans="3:3" x14ac:dyDescent="0.3">
      <c r="C5094" s="16"/>
    </row>
    <row r="5095" spans="3:3" x14ac:dyDescent="0.3">
      <c r="C5095" s="16"/>
    </row>
    <row r="5096" spans="3:3" x14ac:dyDescent="0.3">
      <c r="C5096" s="16"/>
    </row>
    <row r="5097" spans="3:3" x14ac:dyDescent="0.3">
      <c r="C5097" s="16"/>
    </row>
    <row r="5098" spans="3:3" x14ac:dyDescent="0.3">
      <c r="C5098" s="16"/>
    </row>
    <row r="5099" spans="3:3" x14ac:dyDescent="0.3">
      <c r="C5099" s="16"/>
    </row>
    <row r="5100" spans="3:3" x14ac:dyDescent="0.3">
      <c r="C5100" s="16"/>
    </row>
    <row r="5101" spans="3:3" x14ac:dyDescent="0.3">
      <c r="C5101" s="16"/>
    </row>
    <row r="5102" spans="3:3" x14ac:dyDescent="0.3">
      <c r="C5102" s="16"/>
    </row>
    <row r="5103" spans="3:3" x14ac:dyDescent="0.3">
      <c r="C5103" s="16"/>
    </row>
    <row r="5104" spans="3:3" x14ac:dyDescent="0.3">
      <c r="C5104" s="16"/>
    </row>
    <row r="5105" spans="3:3" x14ac:dyDescent="0.3">
      <c r="C5105" s="16"/>
    </row>
    <row r="5106" spans="3:3" x14ac:dyDescent="0.3">
      <c r="C5106" s="16"/>
    </row>
    <row r="5107" spans="3:3" x14ac:dyDescent="0.3">
      <c r="C5107" s="16"/>
    </row>
    <row r="5108" spans="3:3" x14ac:dyDescent="0.3">
      <c r="C5108" s="16"/>
    </row>
    <row r="5109" spans="3:3" x14ac:dyDescent="0.3">
      <c r="C5109" s="16"/>
    </row>
    <row r="5110" spans="3:3" x14ac:dyDescent="0.3">
      <c r="C5110" s="16"/>
    </row>
    <row r="5111" spans="3:3" x14ac:dyDescent="0.3">
      <c r="C5111" s="16"/>
    </row>
    <row r="5112" spans="3:3" x14ac:dyDescent="0.3">
      <c r="C5112" s="16"/>
    </row>
    <row r="5113" spans="3:3" x14ac:dyDescent="0.3">
      <c r="C5113" s="16"/>
    </row>
    <row r="5114" spans="3:3" x14ac:dyDescent="0.3">
      <c r="C5114" s="16"/>
    </row>
    <row r="5115" spans="3:3" x14ac:dyDescent="0.3">
      <c r="C5115" s="16"/>
    </row>
    <row r="5116" spans="3:3" x14ac:dyDescent="0.3">
      <c r="C5116" s="16"/>
    </row>
    <row r="5117" spans="3:3" x14ac:dyDescent="0.3">
      <c r="C5117" s="16"/>
    </row>
    <row r="5118" spans="3:3" x14ac:dyDescent="0.3">
      <c r="C5118" s="16"/>
    </row>
    <row r="5119" spans="3:3" x14ac:dyDescent="0.3">
      <c r="C5119" s="16"/>
    </row>
    <row r="5120" spans="3:3" x14ac:dyDescent="0.3">
      <c r="C5120" s="16"/>
    </row>
    <row r="5121" spans="3:3" x14ac:dyDescent="0.3">
      <c r="C5121" s="16"/>
    </row>
    <row r="5122" spans="3:3" x14ac:dyDescent="0.3">
      <c r="C5122" s="16"/>
    </row>
    <row r="5123" spans="3:3" x14ac:dyDescent="0.3">
      <c r="C5123" s="16"/>
    </row>
    <row r="5124" spans="3:3" x14ac:dyDescent="0.3">
      <c r="C5124" s="16"/>
    </row>
    <row r="5125" spans="3:3" x14ac:dyDescent="0.3">
      <c r="C5125" s="16"/>
    </row>
    <row r="5126" spans="3:3" x14ac:dyDescent="0.3">
      <c r="C5126" s="16"/>
    </row>
    <row r="5127" spans="3:3" x14ac:dyDescent="0.3">
      <c r="C5127" s="16"/>
    </row>
    <row r="5128" spans="3:3" x14ac:dyDescent="0.3">
      <c r="C5128" s="16"/>
    </row>
    <row r="5129" spans="3:3" x14ac:dyDescent="0.3">
      <c r="C5129" s="16"/>
    </row>
    <row r="5130" spans="3:3" x14ac:dyDescent="0.3">
      <c r="C5130" s="16"/>
    </row>
    <row r="5131" spans="3:3" x14ac:dyDescent="0.3">
      <c r="C5131" s="16"/>
    </row>
    <row r="5132" spans="3:3" x14ac:dyDescent="0.3">
      <c r="C5132" s="16"/>
    </row>
    <row r="5133" spans="3:3" x14ac:dyDescent="0.3">
      <c r="C5133" s="16"/>
    </row>
    <row r="5134" spans="3:3" x14ac:dyDescent="0.3">
      <c r="C5134" s="16"/>
    </row>
    <row r="5135" spans="3:3" x14ac:dyDescent="0.3">
      <c r="C5135" s="16"/>
    </row>
    <row r="5136" spans="3:3" x14ac:dyDescent="0.3">
      <c r="C5136" s="16"/>
    </row>
    <row r="5137" spans="3:3" x14ac:dyDescent="0.3">
      <c r="C5137" s="16"/>
    </row>
    <row r="5138" spans="3:3" x14ac:dyDescent="0.3">
      <c r="C5138" s="16"/>
    </row>
    <row r="5139" spans="3:3" x14ac:dyDescent="0.3">
      <c r="C5139" s="16"/>
    </row>
    <row r="5140" spans="3:3" x14ac:dyDescent="0.3">
      <c r="C5140" s="16"/>
    </row>
    <row r="5141" spans="3:3" x14ac:dyDescent="0.3">
      <c r="C5141" s="16"/>
    </row>
    <row r="5142" spans="3:3" x14ac:dyDescent="0.3">
      <c r="C5142" s="16"/>
    </row>
    <row r="5143" spans="3:3" x14ac:dyDescent="0.3">
      <c r="C5143" s="16"/>
    </row>
    <row r="5144" spans="3:3" x14ac:dyDescent="0.3">
      <c r="C5144" s="16"/>
    </row>
    <row r="5145" spans="3:3" x14ac:dyDescent="0.3">
      <c r="C5145" s="16"/>
    </row>
    <row r="5146" spans="3:3" x14ac:dyDescent="0.3">
      <c r="C5146" s="16"/>
    </row>
    <row r="5147" spans="3:3" x14ac:dyDescent="0.3">
      <c r="C5147" s="16"/>
    </row>
    <row r="5148" spans="3:3" x14ac:dyDescent="0.3">
      <c r="C5148" s="16"/>
    </row>
    <row r="5149" spans="3:3" x14ac:dyDescent="0.3">
      <c r="C5149" s="16"/>
    </row>
    <row r="5150" spans="3:3" x14ac:dyDescent="0.3">
      <c r="C5150" s="16"/>
    </row>
    <row r="5151" spans="3:3" x14ac:dyDescent="0.3">
      <c r="C5151" s="16"/>
    </row>
    <row r="5152" spans="3:3" x14ac:dyDescent="0.3">
      <c r="C5152" s="16"/>
    </row>
    <row r="5153" spans="3:3" x14ac:dyDescent="0.3">
      <c r="C5153" s="16"/>
    </row>
    <row r="5154" spans="3:3" x14ac:dyDescent="0.3">
      <c r="C5154" s="16"/>
    </row>
    <row r="5155" spans="3:3" x14ac:dyDescent="0.3">
      <c r="C5155" s="16"/>
    </row>
    <row r="5156" spans="3:3" x14ac:dyDescent="0.3">
      <c r="C5156" s="16"/>
    </row>
    <row r="5157" spans="3:3" x14ac:dyDescent="0.3">
      <c r="C5157" s="16"/>
    </row>
    <row r="5158" spans="3:3" x14ac:dyDescent="0.3">
      <c r="C5158" s="16"/>
    </row>
    <row r="5159" spans="3:3" x14ac:dyDescent="0.3">
      <c r="C5159" s="16"/>
    </row>
    <row r="5160" spans="3:3" x14ac:dyDescent="0.3">
      <c r="C5160" s="16"/>
    </row>
    <row r="5161" spans="3:3" x14ac:dyDescent="0.3">
      <c r="C5161" s="16"/>
    </row>
    <row r="5162" spans="3:3" x14ac:dyDescent="0.3">
      <c r="C5162" s="16"/>
    </row>
    <row r="5163" spans="3:3" x14ac:dyDescent="0.3">
      <c r="C5163" s="16"/>
    </row>
    <row r="5164" spans="3:3" x14ac:dyDescent="0.3">
      <c r="C5164" s="16"/>
    </row>
    <row r="5165" spans="3:3" x14ac:dyDescent="0.3">
      <c r="C5165" s="16"/>
    </row>
    <row r="5166" spans="3:3" x14ac:dyDescent="0.3">
      <c r="C5166" s="16"/>
    </row>
    <row r="5167" spans="3:3" x14ac:dyDescent="0.3">
      <c r="C5167" s="16"/>
    </row>
    <row r="5168" spans="3:3" x14ac:dyDescent="0.3">
      <c r="C5168" s="16"/>
    </row>
    <row r="5169" spans="3:3" x14ac:dyDescent="0.3">
      <c r="C5169" s="16"/>
    </row>
    <row r="5170" spans="3:3" x14ac:dyDescent="0.3">
      <c r="C5170" s="16"/>
    </row>
    <row r="5171" spans="3:3" x14ac:dyDescent="0.3">
      <c r="C5171" s="16"/>
    </row>
    <row r="5172" spans="3:3" x14ac:dyDescent="0.3">
      <c r="C5172" s="16"/>
    </row>
    <row r="5173" spans="3:3" x14ac:dyDescent="0.3">
      <c r="C5173" s="16"/>
    </row>
    <row r="5174" spans="3:3" x14ac:dyDescent="0.3">
      <c r="C5174" s="16"/>
    </row>
    <row r="5175" spans="3:3" x14ac:dyDescent="0.3">
      <c r="C5175" s="16"/>
    </row>
    <row r="5176" spans="3:3" x14ac:dyDescent="0.3">
      <c r="C5176" s="16"/>
    </row>
    <row r="5177" spans="3:3" x14ac:dyDescent="0.3">
      <c r="C5177" s="16"/>
    </row>
    <row r="5178" spans="3:3" x14ac:dyDescent="0.3">
      <c r="C5178" s="16"/>
    </row>
    <row r="5179" spans="3:3" x14ac:dyDescent="0.3">
      <c r="C5179" s="16"/>
    </row>
    <row r="5180" spans="3:3" x14ac:dyDescent="0.3">
      <c r="C5180" s="16"/>
    </row>
    <row r="5181" spans="3:3" x14ac:dyDescent="0.3">
      <c r="C5181" s="16"/>
    </row>
    <row r="5182" spans="3:3" x14ac:dyDescent="0.3">
      <c r="C5182" s="16"/>
    </row>
    <row r="5183" spans="3:3" x14ac:dyDescent="0.3">
      <c r="C5183" s="16"/>
    </row>
    <row r="5184" spans="3:3" x14ac:dyDescent="0.3">
      <c r="C5184" s="16"/>
    </row>
    <row r="5185" spans="3:3" x14ac:dyDescent="0.3">
      <c r="C5185" s="16"/>
    </row>
    <row r="5186" spans="3:3" x14ac:dyDescent="0.3">
      <c r="C5186" s="16"/>
    </row>
    <row r="5187" spans="3:3" x14ac:dyDescent="0.3">
      <c r="C5187" s="16"/>
    </row>
    <row r="5188" spans="3:3" x14ac:dyDescent="0.3">
      <c r="C5188" s="16"/>
    </row>
    <row r="5189" spans="3:3" x14ac:dyDescent="0.3">
      <c r="C5189" s="16"/>
    </row>
    <row r="5190" spans="3:3" x14ac:dyDescent="0.3">
      <c r="C5190" s="16"/>
    </row>
    <row r="5191" spans="3:3" x14ac:dyDescent="0.3">
      <c r="C5191" s="16"/>
    </row>
    <row r="5192" spans="3:3" x14ac:dyDescent="0.3">
      <c r="C5192" s="16"/>
    </row>
    <row r="5193" spans="3:3" x14ac:dyDescent="0.3">
      <c r="C5193" s="16"/>
    </row>
    <row r="5194" spans="3:3" x14ac:dyDescent="0.3">
      <c r="C5194" s="16"/>
    </row>
    <row r="5195" spans="3:3" x14ac:dyDescent="0.3">
      <c r="C5195" s="16"/>
    </row>
    <row r="5196" spans="3:3" x14ac:dyDescent="0.3">
      <c r="C5196" s="16"/>
    </row>
    <row r="5197" spans="3:3" x14ac:dyDescent="0.3">
      <c r="C5197" s="16"/>
    </row>
    <row r="5198" spans="3:3" x14ac:dyDescent="0.3">
      <c r="C5198" s="16"/>
    </row>
    <row r="5199" spans="3:3" x14ac:dyDescent="0.3">
      <c r="C5199" s="16"/>
    </row>
    <row r="5200" spans="3:3" x14ac:dyDescent="0.3">
      <c r="C5200" s="16"/>
    </row>
    <row r="5201" spans="3:3" x14ac:dyDescent="0.3">
      <c r="C5201" s="16"/>
    </row>
    <row r="5202" spans="3:3" x14ac:dyDescent="0.3">
      <c r="C5202" s="16"/>
    </row>
    <row r="5203" spans="3:3" x14ac:dyDescent="0.3">
      <c r="C5203" s="16"/>
    </row>
    <row r="5204" spans="3:3" x14ac:dyDescent="0.3">
      <c r="C5204" s="16"/>
    </row>
    <row r="5205" spans="3:3" x14ac:dyDescent="0.3">
      <c r="C5205" s="16"/>
    </row>
    <row r="5206" spans="3:3" x14ac:dyDescent="0.3">
      <c r="C5206" s="16"/>
    </row>
    <row r="5207" spans="3:3" x14ac:dyDescent="0.3">
      <c r="C5207" s="16"/>
    </row>
    <row r="5208" spans="3:3" x14ac:dyDescent="0.3">
      <c r="C5208" s="16"/>
    </row>
    <row r="5209" spans="3:3" x14ac:dyDescent="0.3">
      <c r="C5209" s="16"/>
    </row>
    <row r="5210" spans="3:3" x14ac:dyDescent="0.3">
      <c r="C5210" s="16"/>
    </row>
    <row r="5211" spans="3:3" x14ac:dyDescent="0.3">
      <c r="C5211" s="16"/>
    </row>
    <row r="5212" spans="3:3" x14ac:dyDescent="0.3">
      <c r="C5212" s="16"/>
    </row>
    <row r="5213" spans="3:3" x14ac:dyDescent="0.3">
      <c r="C5213" s="16"/>
    </row>
    <row r="5214" spans="3:3" x14ac:dyDescent="0.3">
      <c r="C5214" s="16"/>
    </row>
    <row r="5215" spans="3:3" x14ac:dyDescent="0.3">
      <c r="C5215" s="16"/>
    </row>
    <row r="5216" spans="3:3" x14ac:dyDescent="0.3">
      <c r="C5216" s="16"/>
    </row>
    <row r="5217" spans="3:3" x14ac:dyDescent="0.3">
      <c r="C5217" s="16"/>
    </row>
    <row r="5218" spans="3:3" x14ac:dyDescent="0.3">
      <c r="C5218" s="16"/>
    </row>
    <row r="5219" spans="3:3" x14ac:dyDescent="0.3">
      <c r="C5219" s="16"/>
    </row>
    <row r="5220" spans="3:3" x14ac:dyDescent="0.3">
      <c r="C5220" s="16"/>
    </row>
    <row r="5221" spans="3:3" x14ac:dyDescent="0.3">
      <c r="C5221" s="16"/>
    </row>
    <row r="5222" spans="3:3" x14ac:dyDescent="0.3">
      <c r="C5222" s="16"/>
    </row>
    <row r="5223" spans="3:3" x14ac:dyDescent="0.3">
      <c r="C5223" s="16"/>
    </row>
    <row r="5224" spans="3:3" x14ac:dyDescent="0.3">
      <c r="C5224" s="16"/>
    </row>
    <row r="5225" spans="3:3" x14ac:dyDescent="0.3">
      <c r="C5225" s="16"/>
    </row>
    <row r="5226" spans="3:3" x14ac:dyDescent="0.3">
      <c r="C5226" s="16"/>
    </row>
    <row r="5227" spans="3:3" x14ac:dyDescent="0.3">
      <c r="C5227" s="16"/>
    </row>
    <row r="5228" spans="3:3" x14ac:dyDescent="0.3">
      <c r="C5228" s="16"/>
    </row>
    <row r="5229" spans="3:3" x14ac:dyDescent="0.3">
      <c r="C5229" s="16"/>
    </row>
    <row r="5230" spans="3:3" x14ac:dyDescent="0.3">
      <c r="C5230" s="16"/>
    </row>
    <row r="5231" spans="3:3" x14ac:dyDescent="0.3">
      <c r="C5231" s="16"/>
    </row>
    <row r="5232" spans="3:3" x14ac:dyDescent="0.3">
      <c r="C5232" s="16"/>
    </row>
    <row r="5233" spans="3:3" x14ac:dyDescent="0.3">
      <c r="C5233" s="16"/>
    </row>
    <row r="5234" spans="3:3" x14ac:dyDescent="0.3">
      <c r="C5234" s="16"/>
    </row>
    <row r="5235" spans="3:3" x14ac:dyDescent="0.3">
      <c r="C5235" s="16"/>
    </row>
    <row r="5236" spans="3:3" x14ac:dyDescent="0.3">
      <c r="C5236" s="16"/>
    </row>
    <row r="5237" spans="3:3" x14ac:dyDescent="0.3">
      <c r="C5237" s="16"/>
    </row>
    <row r="5238" spans="3:3" x14ac:dyDescent="0.3">
      <c r="C5238" s="16"/>
    </row>
    <row r="5239" spans="3:3" x14ac:dyDescent="0.3">
      <c r="C5239" s="16"/>
    </row>
    <row r="5240" spans="3:3" x14ac:dyDescent="0.3">
      <c r="C5240" s="16"/>
    </row>
    <row r="5241" spans="3:3" x14ac:dyDescent="0.3">
      <c r="C5241" s="16"/>
    </row>
    <row r="5242" spans="3:3" x14ac:dyDescent="0.3">
      <c r="C5242" s="16"/>
    </row>
    <row r="5243" spans="3:3" x14ac:dyDescent="0.3">
      <c r="C5243" s="16"/>
    </row>
    <row r="5244" spans="3:3" x14ac:dyDescent="0.3">
      <c r="C5244" s="16"/>
    </row>
    <row r="5245" spans="3:3" x14ac:dyDescent="0.3">
      <c r="C5245" s="16"/>
    </row>
    <row r="5246" spans="3:3" x14ac:dyDescent="0.3">
      <c r="C5246" s="16"/>
    </row>
    <row r="5247" spans="3:3" x14ac:dyDescent="0.3">
      <c r="C5247" s="16"/>
    </row>
    <row r="5248" spans="3:3" x14ac:dyDescent="0.3">
      <c r="C5248" s="16"/>
    </row>
    <row r="5249" spans="3:3" x14ac:dyDescent="0.3">
      <c r="C5249" s="16"/>
    </row>
    <row r="5250" spans="3:3" x14ac:dyDescent="0.3">
      <c r="C5250" s="16"/>
    </row>
    <row r="5251" spans="3:3" x14ac:dyDescent="0.3">
      <c r="C5251" s="16"/>
    </row>
    <row r="5252" spans="3:3" x14ac:dyDescent="0.3">
      <c r="C5252" s="16"/>
    </row>
    <row r="5253" spans="3:3" x14ac:dyDescent="0.3">
      <c r="C5253" s="16"/>
    </row>
    <row r="5254" spans="3:3" x14ac:dyDescent="0.3">
      <c r="C5254" s="16"/>
    </row>
    <row r="5255" spans="3:3" x14ac:dyDescent="0.3">
      <c r="C5255" s="16"/>
    </row>
    <row r="5256" spans="3:3" x14ac:dyDescent="0.3">
      <c r="C5256" s="16"/>
    </row>
    <row r="5257" spans="3:3" x14ac:dyDescent="0.3">
      <c r="C5257" s="16"/>
    </row>
    <row r="5258" spans="3:3" x14ac:dyDescent="0.3">
      <c r="C5258" s="16"/>
    </row>
    <row r="5259" spans="3:3" x14ac:dyDescent="0.3">
      <c r="C5259" s="16"/>
    </row>
    <row r="5260" spans="3:3" x14ac:dyDescent="0.3">
      <c r="C5260" s="16"/>
    </row>
    <row r="5261" spans="3:3" x14ac:dyDescent="0.3">
      <c r="C5261" s="16"/>
    </row>
    <row r="5262" spans="3:3" x14ac:dyDescent="0.3">
      <c r="C5262" s="16"/>
    </row>
    <row r="5263" spans="3:3" x14ac:dyDescent="0.3">
      <c r="C5263" s="16"/>
    </row>
    <row r="5264" spans="3:3" x14ac:dyDescent="0.3">
      <c r="C5264" s="16"/>
    </row>
    <row r="5265" spans="3:3" x14ac:dyDescent="0.3">
      <c r="C5265" s="16"/>
    </row>
    <row r="5266" spans="3:3" x14ac:dyDescent="0.3">
      <c r="C5266" s="16"/>
    </row>
    <row r="5267" spans="3:3" x14ac:dyDescent="0.3">
      <c r="C5267" s="16"/>
    </row>
    <row r="5268" spans="3:3" x14ac:dyDescent="0.3">
      <c r="C5268" s="16"/>
    </row>
    <row r="5269" spans="3:3" x14ac:dyDescent="0.3">
      <c r="C5269" s="16"/>
    </row>
    <row r="5270" spans="3:3" x14ac:dyDescent="0.3">
      <c r="C5270" s="16"/>
    </row>
    <row r="5271" spans="3:3" x14ac:dyDescent="0.3">
      <c r="C5271" s="16"/>
    </row>
    <row r="5272" spans="3:3" x14ac:dyDescent="0.3">
      <c r="C5272" s="16"/>
    </row>
    <row r="5273" spans="3:3" x14ac:dyDescent="0.3">
      <c r="C5273" s="16"/>
    </row>
    <row r="5274" spans="3:3" x14ac:dyDescent="0.3">
      <c r="C5274" s="16"/>
    </row>
    <row r="5275" spans="3:3" x14ac:dyDescent="0.3">
      <c r="C5275" s="16"/>
    </row>
    <row r="5276" spans="3:3" x14ac:dyDescent="0.3">
      <c r="C5276" s="16"/>
    </row>
    <row r="5277" spans="3:3" x14ac:dyDescent="0.3">
      <c r="C5277" s="16"/>
    </row>
    <row r="5278" spans="3:3" x14ac:dyDescent="0.3">
      <c r="C5278" s="16"/>
    </row>
    <row r="5279" spans="3:3" x14ac:dyDescent="0.3">
      <c r="C5279" s="16"/>
    </row>
    <row r="5280" spans="3:3" x14ac:dyDescent="0.3">
      <c r="C5280" s="16"/>
    </row>
    <row r="5281" spans="3:3" x14ac:dyDescent="0.3">
      <c r="C5281" s="16"/>
    </row>
    <row r="5282" spans="3:3" x14ac:dyDescent="0.3">
      <c r="C5282" s="16"/>
    </row>
    <row r="5283" spans="3:3" x14ac:dyDescent="0.3">
      <c r="C5283" s="16"/>
    </row>
    <row r="5284" spans="3:3" x14ac:dyDescent="0.3">
      <c r="C5284" s="16"/>
    </row>
    <row r="5285" spans="3:3" x14ac:dyDescent="0.3">
      <c r="C5285" s="16"/>
    </row>
    <row r="5286" spans="3:3" x14ac:dyDescent="0.3">
      <c r="C5286" s="16"/>
    </row>
    <row r="5287" spans="3:3" x14ac:dyDescent="0.3">
      <c r="C5287" s="16"/>
    </row>
    <row r="5288" spans="3:3" x14ac:dyDescent="0.3">
      <c r="C5288" s="16"/>
    </row>
    <row r="5289" spans="3:3" x14ac:dyDescent="0.3">
      <c r="C5289" s="16"/>
    </row>
    <row r="5290" spans="3:3" x14ac:dyDescent="0.3">
      <c r="C5290" s="16"/>
    </row>
    <row r="5291" spans="3:3" x14ac:dyDescent="0.3">
      <c r="C5291" s="16"/>
    </row>
    <row r="5292" spans="3:3" x14ac:dyDescent="0.3">
      <c r="C5292" s="16"/>
    </row>
    <row r="5293" spans="3:3" x14ac:dyDescent="0.3">
      <c r="C5293" s="16"/>
    </row>
    <row r="5294" spans="3:3" x14ac:dyDescent="0.3">
      <c r="C5294" s="16"/>
    </row>
    <row r="5295" spans="3:3" x14ac:dyDescent="0.3">
      <c r="C5295" s="16"/>
    </row>
    <row r="5296" spans="3:3" x14ac:dyDescent="0.3">
      <c r="C5296" s="16"/>
    </row>
    <row r="5297" spans="3:3" x14ac:dyDescent="0.3">
      <c r="C5297" s="16"/>
    </row>
    <row r="5298" spans="3:3" x14ac:dyDescent="0.3">
      <c r="C5298" s="16"/>
    </row>
    <row r="5299" spans="3:3" x14ac:dyDescent="0.3">
      <c r="C5299" s="16"/>
    </row>
    <row r="5300" spans="3:3" x14ac:dyDescent="0.3">
      <c r="C5300" s="16"/>
    </row>
    <row r="5301" spans="3:3" x14ac:dyDescent="0.3">
      <c r="C5301" s="16"/>
    </row>
    <row r="5302" spans="3:3" x14ac:dyDescent="0.3">
      <c r="C5302" s="16"/>
    </row>
    <row r="5303" spans="3:3" x14ac:dyDescent="0.3">
      <c r="C5303" s="16"/>
    </row>
    <row r="5304" spans="3:3" x14ac:dyDescent="0.3">
      <c r="C5304" s="16"/>
    </row>
    <row r="5305" spans="3:3" x14ac:dyDescent="0.3">
      <c r="C5305" s="16"/>
    </row>
    <row r="5306" spans="3:3" x14ac:dyDescent="0.3">
      <c r="C5306" s="16"/>
    </row>
    <row r="5307" spans="3:3" x14ac:dyDescent="0.3">
      <c r="C5307" s="16"/>
    </row>
    <row r="5308" spans="3:3" x14ac:dyDescent="0.3">
      <c r="C5308" s="16"/>
    </row>
    <row r="5309" spans="3:3" x14ac:dyDescent="0.3">
      <c r="C5309" s="16"/>
    </row>
    <row r="5310" spans="3:3" x14ac:dyDescent="0.3">
      <c r="C5310" s="16"/>
    </row>
    <row r="5311" spans="3:3" x14ac:dyDescent="0.3">
      <c r="C5311" s="16"/>
    </row>
    <row r="5312" spans="3:3" x14ac:dyDescent="0.3">
      <c r="C5312" s="16"/>
    </row>
    <row r="5313" spans="3:3" x14ac:dyDescent="0.3">
      <c r="C5313" s="16"/>
    </row>
    <row r="5314" spans="3:3" x14ac:dyDescent="0.3">
      <c r="C5314" s="16"/>
    </row>
    <row r="5315" spans="3:3" x14ac:dyDescent="0.3">
      <c r="C5315" s="16"/>
    </row>
    <row r="5316" spans="3:3" x14ac:dyDescent="0.3">
      <c r="C5316" s="16"/>
    </row>
    <row r="5317" spans="3:3" x14ac:dyDescent="0.3">
      <c r="C5317" s="16"/>
    </row>
    <row r="5318" spans="3:3" x14ac:dyDescent="0.3">
      <c r="C5318" s="16"/>
    </row>
    <row r="5319" spans="3:3" x14ac:dyDescent="0.3">
      <c r="C5319" s="16"/>
    </row>
    <row r="5320" spans="3:3" x14ac:dyDescent="0.3">
      <c r="C5320" s="16"/>
    </row>
    <row r="5321" spans="3:3" x14ac:dyDescent="0.3">
      <c r="C5321" s="16"/>
    </row>
    <row r="5322" spans="3:3" x14ac:dyDescent="0.3">
      <c r="C5322" s="16"/>
    </row>
    <row r="5323" spans="3:3" x14ac:dyDescent="0.3">
      <c r="C5323" s="16"/>
    </row>
    <row r="5324" spans="3:3" x14ac:dyDescent="0.3">
      <c r="C5324" s="16"/>
    </row>
    <row r="5325" spans="3:3" x14ac:dyDescent="0.3">
      <c r="C5325" s="16"/>
    </row>
    <row r="5326" spans="3:3" x14ac:dyDescent="0.3">
      <c r="C5326" s="16"/>
    </row>
    <row r="5327" spans="3:3" x14ac:dyDescent="0.3">
      <c r="C5327" s="16"/>
    </row>
    <row r="5328" spans="3:3" x14ac:dyDescent="0.3">
      <c r="C5328" s="16"/>
    </row>
    <row r="5329" spans="3:3" x14ac:dyDescent="0.3">
      <c r="C5329" s="16"/>
    </row>
    <row r="5330" spans="3:3" x14ac:dyDescent="0.3">
      <c r="C5330" s="16"/>
    </row>
    <row r="5331" spans="3:3" x14ac:dyDescent="0.3">
      <c r="C5331" s="16"/>
    </row>
    <row r="5332" spans="3:3" x14ac:dyDescent="0.3">
      <c r="C5332" s="16"/>
    </row>
    <row r="5333" spans="3:3" x14ac:dyDescent="0.3">
      <c r="C5333" s="16"/>
    </row>
    <row r="5334" spans="3:3" x14ac:dyDescent="0.3">
      <c r="C5334" s="16"/>
    </row>
    <row r="5335" spans="3:3" x14ac:dyDescent="0.3">
      <c r="C5335" s="16"/>
    </row>
    <row r="5336" spans="3:3" x14ac:dyDescent="0.3">
      <c r="C5336" s="16"/>
    </row>
    <row r="5337" spans="3:3" x14ac:dyDescent="0.3">
      <c r="C5337" s="16"/>
    </row>
    <row r="5338" spans="3:3" x14ac:dyDescent="0.3">
      <c r="C5338" s="16"/>
    </row>
    <row r="5339" spans="3:3" x14ac:dyDescent="0.3">
      <c r="C5339" s="16"/>
    </row>
    <row r="5340" spans="3:3" x14ac:dyDescent="0.3">
      <c r="C5340" s="16"/>
    </row>
    <row r="5341" spans="3:3" x14ac:dyDescent="0.3">
      <c r="C5341" s="16"/>
    </row>
    <row r="5342" spans="3:3" x14ac:dyDescent="0.3">
      <c r="C5342" s="16"/>
    </row>
    <row r="5343" spans="3:3" x14ac:dyDescent="0.3">
      <c r="C5343" s="16"/>
    </row>
    <row r="5344" spans="3:3" x14ac:dyDescent="0.3">
      <c r="C5344" s="16"/>
    </row>
    <row r="5345" spans="3:3" x14ac:dyDescent="0.3">
      <c r="C5345" s="16"/>
    </row>
    <row r="5346" spans="3:3" x14ac:dyDescent="0.3">
      <c r="C5346" s="16"/>
    </row>
    <row r="5347" spans="3:3" x14ac:dyDescent="0.3">
      <c r="C5347" s="16"/>
    </row>
    <row r="5348" spans="3:3" x14ac:dyDescent="0.3">
      <c r="C5348" s="16"/>
    </row>
    <row r="5349" spans="3:3" x14ac:dyDescent="0.3">
      <c r="C5349" s="16"/>
    </row>
    <row r="5350" spans="3:3" x14ac:dyDescent="0.3">
      <c r="C5350" s="16"/>
    </row>
    <row r="5351" spans="3:3" x14ac:dyDescent="0.3">
      <c r="C5351" s="16"/>
    </row>
    <row r="5352" spans="3:3" x14ac:dyDescent="0.3">
      <c r="C5352" s="16"/>
    </row>
    <row r="5353" spans="3:3" x14ac:dyDescent="0.3">
      <c r="C5353" s="16"/>
    </row>
    <row r="5354" spans="3:3" x14ac:dyDescent="0.3">
      <c r="C5354" s="16"/>
    </row>
    <row r="5355" spans="3:3" x14ac:dyDescent="0.3">
      <c r="C5355" s="16"/>
    </row>
    <row r="5356" spans="3:3" x14ac:dyDescent="0.3">
      <c r="C5356" s="16"/>
    </row>
    <row r="5357" spans="3:3" x14ac:dyDescent="0.3">
      <c r="C5357" s="16"/>
    </row>
    <row r="5358" spans="3:3" x14ac:dyDescent="0.3">
      <c r="C5358" s="16"/>
    </row>
    <row r="5359" spans="3:3" x14ac:dyDescent="0.3">
      <c r="C5359" s="16"/>
    </row>
    <row r="5360" spans="3:3" x14ac:dyDescent="0.3">
      <c r="C5360" s="16"/>
    </row>
    <row r="5361" spans="3:3" x14ac:dyDescent="0.3">
      <c r="C5361" s="16"/>
    </row>
    <row r="5362" spans="3:3" x14ac:dyDescent="0.3">
      <c r="C5362" s="16"/>
    </row>
    <row r="5363" spans="3:3" x14ac:dyDescent="0.3">
      <c r="C5363" s="16"/>
    </row>
    <row r="5364" spans="3:3" x14ac:dyDescent="0.3">
      <c r="C5364" s="16"/>
    </row>
    <row r="5365" spans="3:3" x14ac:dyDescent="0.3">
      <c r="C5365" s="16"/>
    </row>
    <row r="5366" spans="3:3" x14ac:dyDescent="0.3">
      <c r="C5366" s="16"/>
    </row>
    <row r="5367" spans="3:3" x14ac:dyDescent="0.3">
      <c r="C5367" s="16"/>
    </row>
    <row r="5368" spans="3:3" x14ac:dyDescent="0.3">
      <c r="C5368" s="16"/>
    </row>
    <row r="5369" spans="3:3" x14ac:dyDescent="0.3">
      <c r="C5369" s="16"/>
    </row>
    <row r="5370" spans="3:3" x14ac:dyDescent="0.3">
      <c r="C5370" s="16"/>
    </row>
    <row r="5371" spans="3:3" x14ac:dyDescent="0.3">
      <c r="C5371" s="16"/>
    </row>
    <row r="5372" spans="3:3" x14ac:dyDescent="0.3">
      <c r="C5372" s="16"/>
    </row>
    <row r="5373" spans="3:3" x14ac:dyDescent="0.3">
      <c r="C5373" s="16"/>
    </row>
    <row r="5374" spans="3:3" x14ac:dyDescent="0.3">
      <c r="C5374" s="16"/>
    </row>
    <row r="5375" spans="3:3" x14ac:dyDescent="0.3">
      <c r="C5375" s="16"/>
    </row>
    <row r="5376" spans="3:3" x14ac:dyDescent="0.3">
      <c r="C5376" s="16"/>
    </row>
    <row r="5377" spans="3:3" x14ac:dyDescent="0.3">
      <c r="C5377" s="16"/>
    </row>
    <row r="5378" spans="3:3" x14ac:dyDescent="0.3">
      <c r="C5378" s="16"/>
    </row>
    <row r="5379" spans="3:3" x14ac:dyDescent="0.3">
      <c r="C5379" s="16"/>
    </row>
    <row r="5380" spans="3:3" x14ac:dyDescent="0.3">
      <c r="C5380" s="16"/>
    </row>
    <row r="5381" spans="3:3" x14ac:dyDescent="0.3">
      <c r="C5381" s="16"/>
    </row>
    <row r="5382" spans="3:3" x14ac:dyDescent="0.3">
      <c r="C5382" s="16"/>
    </row>
    <row r="5383" spans="3:3" x14ac:dyDescent="0.3">
      <c r="C5383" s="16"/>
    </row>
    <row r="5384" spans="3:3" x14ac:dyDescent="0.3">
      <c r="C5384" s="16"/>
    </row>
    <row r="5385" spans="3:3" x14ac:dyDescent="0.3">
      <c r="C5385" s="16"/>
    </row>
    <row r="5386" spans="3:3" x14ac:dyDescent="0.3">
      <c r="C5386" s="16"/>
    </row>
    <row r="5387" spans="3:3" x14ac:dyDescent="0.3">
      <c r="C5387" s="16"/>
    </row>
    <row r="5388" spans="3:3" x14ac:dyDescent="0.3">
      <c r="C5388" s="16"/>
    </row>
    <row r="5389" spans="3:3" x14ac:dyDescent="0.3">
      <c r="C5389" s="16"/>
    </row>
    <row r="5390" spans="3:3" x14ac:dyDescent="0.3">
      <c r="C5390" s="16"/>
    </row>
    <row r="5391" spans="3:3" x14ac:dyDescent="0.3">
      <c r="C5391" s="16"/>
    </row>
    <row r="5392" spans="3:3" x14ac:dyDescent="0.3">
      <c r="C5392" s="16"/>
    </row>
    <row r="5393" spans="3:3" x14ac:dyDescent="0.3">
      <c r="C5393" s="16"/>
    </row>
    <row r="5394" spans="3:3" x14ac:dyDescent="0.3">
      <c r="C5394" s="16"/>
    </row>
    <row r="5395" spans="3:3" x14ac:dyDescent="0.3">
      <c r="C5395" s="16"/>
    </row>
    <row r="5396" spans="3:3" x14ac:dyDescent="0.3">
      <c r="C5396" s="16"/>
    </row>
    <row r="5397" spans="3:3" x14ac:dyDescent="0.3">
      <c r="C5397" s="16"/>
    </row>
    <row r="5398" spans="3:3" x14ac:dyDescent="0.3">
      <c r="C5398" s="16"/>
    </row>
    <row r="5399" spans="3:3" x14ac:dyDescent="0.3">
      <c r="C5399" s="16"/>
    </row>
    <row r="5400" spans="3:3" x14ac:dyDescent="0.3">
      <c r="C5400" s="16"/>
    </row>
    <row r="5401" spans="3:3" x14ac:dyDescent="0.3">
      <c r="C5401" s="16"/>
    </row>
    <row r="5402" spans="3:3" x14ac:dyDescent="0.3">
      <c r="C5402" s="16"/>
    </row>
    <row r="5403" spans="3:3" x14ac:dyDescent="0.3">
      <c r="C5403" s="16"/>
    </row>
    <row r="5404" spans="3:3" x14ac:dyDescent="0.3">
      <c r="C5404" s="16"/>
    </row>
    <row r="5405" spans="3:3" x14ac:dyDescent="0.3">
      <c r="C5405" s="16"/>
    </row>
    <row r="5406" spans="3:3" x14ac:dyDescent="0.3">
      <c r="C5406" s="16"/>
    </row>
    <row r="5407" spans="3:3" x14ac:dyDescent="0.3">
      <c r="C5407" s="16"/>
    </row>
    <row r="5408" spans="3:3" x14ac:dyDescent="0.3">
      <c r="C5408" s="16"/>
    </row>
    <row r="5409" spans="3:3" x14ac:dyDescent="0.3">
      <c r="C5409" s="16"/>
    </row>
    <row r="5410" spans="3:3" x14ac:dyDescent="0.3">
      <c r="C5410" s="16"/>
    </row>
    <row r="5411" spans="3:3" x14ac:dyDescent="0.3">
      <c r="C5411" s="16"/>
    </row>
    <row r="5412" spans="3:3" x14ac:dyDescent="0.3">
      <c r="C5412" s="16"/>
    </row>
    <row r="5413" spans="3:3" x14ac:dyDescent="0.3">
      <c r="C5413" s="16"/>
    </row>
    <row r="5414" spans="3:3" x14ac:dyDescent="0.3">
      <c r="C5414" s="16"/>
    </row>
    <row r="5415" spans="3:3" x14ac:dyDescent="0.3">
      <c r="C5415" s="16"/>
    </row>
    <row r="5416" spans="3:3" x14ac:dyDescent="0.3">
      <c r="C5416" s="16"/>
    </row>
    <row r="5417" spans="3:3" x14ac:dyDescent="0.3">
      <c r="C5417" s="16"/>
    </row>
    <row r="5418" spans="3:3" x14ac:dyDescent="0.3">
      <c r="C5418" s="16"/>
    </row>
    <row r="5419" spans="3:3" x14ac:dyDescent="0.3">
      <c r="C5419" s="16"/>
    </row>
    <row r="5420" spans="3:3" x14ac:dyDescent="0.3">
      <c r="C5420" s="16"/>
    </row>
    <row r="5421" spans="3:3" x14ac:dyDescent="0.3">
      <c r="C5421" s="16"/>
    </row>
    <row r="5422" spans="3:3" x14ac:dyDescent="0.3">
      <c r="C5422" s="16"/>
    </row>
    <row r="5423" spans="3:3" x14ac:dyDescent="0.3">
      <c r="C5423" s="16"/>
    </row>
    <row r="5424" spans="3:3" x14ac:dyDescent="0.3">
      <c r="C5424" s="16"/>
    </row>
    <row r="5425" spans="3:3" x14ac:dyDescent="0.3">
      <c r="C5425" s="16"/>
    </row>
    <row r="5426" spans="3:3" x14ac:dyDescent="0.3">
      <c r="C5426" s="16"/>
    </row>
    <row r="5427" spans="3:3" x14ac:dyDescent="0.3">
      <c r="C5427" s="16"/>
    </row>
    <row r="5428" spans="3:3" x14ac:dyDescent="0.3">
      <c r="C5428" s="16"/>
    </row>
    <row r="5429" spans="3:3" x14ac:dyDescent="0.3">
      <c r="C5429" s="16"/>
    </row>
    <row r="5430" spans="3:3" x14ac:dyDescent="0.3">
      <c r="C5430" s="16"/>
    </row>
    <row r="5431" spans="3:3" x14ac:dyDescent="0.3">
      <c r="C5431" s="16"/>
    </row>
    <row r="5432" spans="3:3" x14ac:dyDescent="0.3">
      <c r="C5432" s="16"/>
    </row>
    <row r="5433" spans="3:3" x14ac:dyDescent="0.3">
      <c r="C5433" s="16"/>
    </row>
    <row r="5434" spans="3:3" x14ac:dyDescent="0.3">
      <c r="C5434" s="16"/>
    </row>
    <row r="5435" spans="3:3" x14ac:dyDescent="0.3">
      <c r="C5435" s="16"/>
    </row>
    <row r="5436" spans="3:3" x14ac:dyDescent="0.3">
      <c r="C5436" s="16"/>
    </row>
    <row r="5437" spans="3:3" x14ac:dyDescent="0.3">
      <c r="C5437" s="16"/>
    </row>
    <row r="5438" spans="3:3" x14ac:dyDescent="0.3">
      <c r="C5438" s="16"/>
    </row>
    <row r="5439" spans="3:3" x14ac:dyDescent="0.3">
      <c r="C5439" s="16"/>
    </row>
    <row r="5440" spans="3:3" x14ac:dyDescent="0.3">
      <c r="C5440" s="16"/>
    </row>
    <row r="5441" spans="3:3" x14ac:dyDescent="0.3">
      <c r="C5441" s="16"/>
    </row>
    <row r="5442" spans="3:3" x14ac:dyDescent="0.3">
      <c r="C5442" s="16"/>
    </row>
    <row r="5443" spans="3:3" x14ac:dyDescent="0.3">
      <c r="C5443" s="16"/>
    </row>
    <row r="5444" spans="3:3" x14ac:dyDescent="0.3">
      <c r="C5444" s="16"/>
    </row>
    <row r="5445" spans="3:3" x14ac:dyDescent="0.3">
      <c r="C5445" s="16"/>
    </row>
    <row r="5446" spans="3:3" x14ac:dyDescent="0.3">
      <c r="C5446" s="16"/>
    </row>
    <row r="5447" spans="3:3" x14ac:dyDescent="0.3">
      <c r="C5447" s="16"/>
    </row>
    <row r="5448" spans="3:3" x14ac:dyDescent="0.3">
      <c r="C5448" s="16"/>
    </row>
    <row r="5449" spans="3:3" x14ac:dyDescent="0.3">
      <c r="C5449" s="16"/>
    </row>
    <row r="5450" spans="3:3" x14ac:dyDescent="0.3">
      <c r="C5450" s="16"/>
    </row>
    <row r="5451" spans="3:3" x14ac:dyDescent="0.3">
      <c r="C5451" s="16"/>
    </row>
    <row r="5452" spans="3:3" x14ac:dyDescent="0.3">
      <c r="C5452" s="16"/>
    </row>
    <row r="5453" spans="3:3" x14ac:dyDescent="0.3">
      <c r="C5453" s="16"/>
    </row>
    <row r="5454" spans="3:3" x14ac:dyDescent="0.3">
      <c r="C5454" s="16"/>
    </row>
    <row r="5455" spans="3:3" x14ac:dyDescent="0.3">
      <c r="C5455" s="16"/>
    </row>
    <row r="5456" spans="3:3" x14ac:dyDescent="0.3">
      <c r="C5456" s="16"/>
    </row>
    <row r="5457" spans="3:3" x14ac:dyDescent="0.3">
      <c r="C5457" s="16"/>
    </row>
    <row r="5458" spans="3:3" x14ac:dyDescent="0.3">
      <c r="C5458" s="16"/>
    </row>
    <row r="5459" spans="3:3" x14ac:dyDescent="0.3">
      <c r="C5459" s="16"/>
    </row>
    <row r="5460" spans="3:3" x14ac:dyDescent="0.3">
      <c r="C5460" s="16"/>
    </row>
    <row r="5461" spans="3:3" x14ac:dyDescent="0.3">
      <c r="C5461" s="16"/>
    </row>
    <row r="5462" spans="3:3" x14ac:dyDescent="0.3">
      <c r="C5462" s="16"/>
    </row>
    <row r="5463" spans="3:3" x14ac:dyDescent="0.3">
      <c r="C5463" s="16"/>
    </row>
    <row r="5464" spans="3:3" x14ac:dyDescent="0.3">
      <c r="C5464" s="16"/>
    </row>
    <row r="5465" spans="3:3" x14ac:dyDescent="0.3">
      <c r="C5465" s="16"/>
    </row>
    <row r="5466" spans="3:3" x14ac:dyDescent="0.3">
      <c r="C5466" s="16"/>
    </row>
    <row r="5467" spans="3:3" x14ac:dyDescent="0.3">
      <c r="C5467" s="16"/>
    </row>
    <row r="5468" spans="3:3" x14ac:dyDescent="0.3">
      <c r="C5468" s="16"/>
    </row>
    <row r="5469" spans="3:3" x14ac:dyDescent="0.3">
      <c r="C5469" s="16"/>
    </row>
    <row r="5470" spans="3:3" x14ac:dyDescent="0.3">
      <c r="C5470" s="16"/>
    </row>
    <row r="5471" spans="3:3" x14ac:dyDescent="0.3">
      <c r="C5471" s="16"/>
    </row>
    <row r="5472" spans="3:3" x14ac:dyDescent="0.3">
      <c r="C5472" s="16"/>
    </row>
    <row r="5473" spans="3:3" x14ac:dyDescent="0.3">
      <c r="C5473" s="16"/>
    </row>
    <row r="5474" spans="3:3" x14ac:dyDescent="0.3">
      <c r="C5474" s="16"/>
    </row>
    <row r="5475" spans="3:3" x14ac:dyDescent="0.3">
      <c r="C5475" s="16"/>
    </row>
    <row r="5476" spans="3:3" x14ac:dyDescent="0.3">
      <c r="C5476" s="16"/>
    </row>
    <row r="5477" spans="3:3" x14ac:dyDescent="0.3">
      <c r="C5477" s="16"/>
    </row>
    <row r="5478" spans="3:3" x14ac:dyDescent="0.3">
      <c r="C5478" s="16"/>
    </row>
    <row r="5479" spans="3:3" x14ac:dyDescent="0.3">
      <c r="C5479" s="16"/>
    </row>
    <row r="5480" spans="3:3" x14ac:dyDescent="0.3">
      <c r="C5480" s="16"/>
    </row>
    <row r="5481" spans="3:3" x14ac:dyDescent="0.3">
      <c r="C5481" s="16"/>
    </row>
    <row r="5482" spans="3:3" x14ac:dyDescent="0.3">
      <c r="C5482" s="16"/>
    </row>
    <row r="5483" spans="3:3" x14ac:dyDescent="0.3">
      <c r="C5483" s="16"/>
    </row>
    <row r="5484" spans="3:3" x14ac:dyDescent="0.3">
      <c r="C5484" s="16"/>
    </row>
    <row r="5485" spans="3:3" x14ac:dyDescent="0.3">
      <c r="C5485" s="16"/>
    </row>
    <row r="5486" spans="3:3" x14ac:dyDescent="0.3">
      <c r="C5486" s="16"/>
    </row>
    <row r="5487" spans="3:3" x14ac:dyDescent="0.3">
      <c r="C5487" s="16"/>
    </row>
    <row r="5488" spans="3:3" x14ac:dyDescent="0.3">
      <c r="C5488" s="16"/>
    </row>
    <row r="5489" spans="3:3" x14ac:dyDescent="0.3">
      <c r="C5489" s="16"/>
    </row>
    <row r="5490" spans="3:3" x14ac:dyDescent="0.3">
      <c r="C5490" s="16"/>
    </row>
    <row r="5491" spans="3:3" x14ac:dyDescent="0.3">
      <c r="C5491" s="16"/>
    </row>
    <row r="5492" spans="3:3" x14ac:dyDescent="0.3">
      <c r="C5492" s="16"/>
    </row>
    <row r="5493" spans="3:3" x14ac:dyDescent="0.3">
      <c r="C5493" s="16"/>
    </row>
    <row r="5494" spans="3:3" x14ac:dyDescent="0.3">
      <c r="C5494" s="16"/>
    </row>
    <row r="5495" spans="3:3" x14ac:dyDescent="0.3">
      <c r="C5495" s="16"/>
    </row>
    <row r="5496" spans="3:3" x14ac:dyDescent="0.3">
      <c r="C5496" s="16"/>
    </row>
    <row r="5497" spans="3:3" x14ac:dyDescent="0.3">
      <c r="C5497" s="16"/>
    </row>
    <row r="5498" spans="3:3" x14ac:dyDescent="0.3">
      <c r="C5498" s="16"/>
    </row>
    <row r="5499" spans="3:3" x14ac:dyDescent="0.3">
      <c r="C5499" s="16"/>
    </row>
    <row r="5500" spans="3:3" x14ac:dyDescent="0.3">
      <c r="C5500" s="16"/>
    </row>
    <row r="5501" spans="3:3" x14ac:dyDescent="0.3">
      <c r="C5501" s="16"/>
    </row>
    <row r="5502" spans="3:3" x14ac:dyDescent="0.3">
      <c r="C5502" s="16"/>
    </row>
    <row r="5503" spans="3:3" x14ac:dyDescent="0.3">
      <c r="C5503" s="16"/>
    </row>
    <row r="5504" spans="3:3" x14ac:dyDescent="0.3">
      <c r="C5504" s="16"/>
    </row>
    <row r="5505" spans="3:3" x14ac:dyDescent="0.3">
      <c r="C5505" s="16"/>
    </row>
    <row r="5506" spans="3:3" x14ac:dyDescent="0.3">
      <c r="C5506" s="16"/>
    </row>
    <row r="5507" spans="3:3" x14ac:dyDescent="0.3">
      <c r="C5507" s="16"/>
    </row>
    <row r="5508" spans="3:3" x14ac:dyDescent="0.3">
      <c r="C5508" s="16"/>
    </row>
    <row r="5509" spans="3:3" x14ac:dyDescent="0.3">
      <c r="C5509" s="16"/>
    </row>
    <row r="5510" spans="3:3" x14ac:dyDescent="0.3">
      <c r="C5510" s="16"/>
    </row>
    <row r="5511" spans="3:3" x14ac:dyDescent="0.3">
      <c r="C5511" s="16"/>
    </row>
    <row r="5512" spans="3:3" x14ac:dyDescent="0.3">
      <c r="C5512" s="16"/>
    </row>
    <row r="5513" spans="3:3" x14ac:dyDescent="0.3">
      <c r="C5513" s="16"/>
    </row>
    <row r="5514" spans="3:3" x14ac:dyDescent="0.3">
      <c r="C5514" s="16"/>
    </row>
    <row r="5515" spans="3:3" x14ac:dyDescent="0.3">
      <c r="C5515" s="16"/>
    </row>
    <row r="5516" spans="3:3" x14ac:dyDescent="0.3">
      <c r="C5516" s="16"/>
    </row>
    <row r="5517" spans="3:3" x14ac:dyDescent="0.3">
      <c r="C5517" s="16"/>
    </row>
    <row r="5518" spans="3:3" x14ac:dyDescent="0.3">
      <c r="C5518" s="16"/>
    </row>
    <row r="5519" spans="3:3" x14ac:dyDescent="0.3">
      <c r="C5519" s="16"/>
    </row>
    <row r="5520" spans="3:3" x14ac:dyDescent="0.3">
      <c r="C5520" s="16"/>
    </row>
    <row r="5521" spans="3:3" x14ac:dyDescent="0.3">
      <c r="C5521" s="16"/>
    </row>
    <row r="5522" spans="3:3" x14ac:dyDescent="0.3">
      <c r="C5522" s="16"/>
    </row>
    <row r="5523" spans="3:3" x14ac:dyDescent="0.3">
      <c r="C5523" s="16"/>
    </row>
    <row r="5524" spans="3:3" x14ac:dyDescent="0.3">
      <c r="C5524" s="16"/>
    </row>
    <row r="5525" spans="3:3" x14ac:dyDescent="0.3">
      <c r="C5525" s="16"/>
    </row>
    <row r="5526" spans="3:3" x14ac:dyDescent="0.3">
      <c r="C5526" s="16"/>
    </row>
    <row r="5527" spans="3:3" x14ac:dyDescent="0.3">
      <c r="C5527" s="16"/>
    </row>
    <row r="5528" spans="3:3" x14ac:dyDescent="0.3">
      <c r="C5528" s="16"/>
    </row>
    <row r="5529" spans="3:3" x14ac:dyDescent="0.3">
      <c r="C5529" s="16"/>
    </row>
    <row r="5530" spans="3:3" x14ac:dyDescent="0.3">
      <c r="C5530" s="16"/>
    </row>
    <row r="5531" spans="3:3" x14ac:dyDescent="0.3">
      <c r="C5531" s="16"/>
    </row>
    <row r="5532" spans="3:3" x14ac:dyDescent="0.3">
      <c r="C5532" s="16"/>
    </row>
    <row r="5533" spans="3:3" x14ac:dyDescent="0.3">
      <c r="C5533" s="16"/>
    </row>
    <row r="5534" spans="3:3" x14ac:dyDescent="0.3">
      <c r="C5534" s="16"/>
    </row>
    <row r="5535" spans="3:3" x14ac:dyDescent="0.3">
      <c r="C5535" s="16"/>
    </row>
    <row r="5536" spans="3:3" x14ac:dyDescent="0.3">
      <c r="C5536" s="16"/>
    </row>
    <row r="5537" spans="3:3" x14ac:dyDescent="0.3">
      <c r="C5537" s="16"/>
    </row>
    <row r="5538" spans="3:3" x14ac:dyDescent="0.3">
      <c r="C5538" s="16"/>
    </row>
    <row r="5539" spans="3:3" x14ac:dyDescent="0.3">
      <c r="C5539" s="16"/>
    </row>
    <row r="5540" spans="3:3" x14ac:dyDescent="0.3">
      <c r="C5540" s="16"/>
    </row>
    <row r="5541" spans="3:3" x14ac:dyDescent="0.3">
      <c r="C5541" s="16"/>
    </row>
    <row r="5542" spans="3:3" x14ac:dyDescent="0.3">
      <c r="C5542" s="16"/>
    </row>
    <row r="5543" spans="3:3" x14ac:dyDescent="0.3">
      <c r="C5543" s="16"/>
    </row>
    <row r="5544" spans="3:3" x14ac:dyDescent="0.3">
      <c r="C5544" s="16"/>
    </row>
    <row r="5545" spans="3:3" x14ac:dyDescent="0.3">
      <c r="C5545" s="16"/>
    </row>
    <row r="5546" spans="3:3" x14ac:dyDescent="0.3">
      <c r="C5546" s="16"/>
    </row>
    <row r="5547" spans="3:3" x14ac:dyDescent="0.3">
      <c r="C5547" s="16"/>
    </row>
    <row r="5548" spans="3:3" x14ac:dyDescent="0.3">
      <c r="C5548" s="16"/>
    </row>
    <row r="5549" spans="3:3" x14ac:dyDescent="0.3">
      <c r="C5549" s="16"/>
    </row>
    <row r="5550" spans="3:3" x14ac:dyDescent="0.3">
      <c r="C5550" s="16"/>
    </row>
    <row r="5551" spans="3:3" x14ac:dyDescent="0.3">
      <c r="C5551" s="16"/>
    </row>
    <row r="5552" spans="3:3" x14ac:dyDescent="0.3">
      <c r="C5552" s="16"/>
    </row>
    <row r="5553" spans="3:3" x14ac:dyDescent="0.3">
      <c r="C5553" s="16"/>
    </row>
    <row r="5554" spans="3:3" x14ac:dyDescent="0.3">
      <c r="C5554" s="16"/>
    </row>
    <row r="5555" spans="3:3" x14ac:dyDescent="0.3">
      <c r="C5555" s="16"/>
    </row>
    <row r="5556" spans="3:3" x14ac:dyDescent="0.3">
      <c r="C5556" s="16"/>
    </row>
    <row r="5557" spans="3:3" x14ac:dyDescent="0.3">
      <c r="C5557" s="16"/>
    </row>
    <row r="5558" spans="3:3" x14ac:dyDescent="0.3">
      <c r="C5558" s="16"/>
    </row>
    <row r="5559" spans="3:3" x14ac:dyDescent="0.3">
      <c r="C5559" s="16"/>
    </row>
    <row r="5560" spans="3:3" x14ac:dyDescent="0.3">
      <c r="C5560" s="16"/>
    </row>
    <row r="5561" spans="3:3" x14ac:dyDescent="0.3">
      <c r="C5561" s="16"/>
    </row>
    <row r="5562" spans="3:3" x14ac:dyDescent="0.3">
      <c r="C5562" s="16"/>
    </row>
    <row r="5563" spans="3:3" x14ac:dyDescent="0.3">
      <c r="C5563" s="16"/>
    </row>
    <row r="5564" spans="3:3" x14ac:dyDescent="0.3">
      <c r="C5564" s="16"/>
    </row>
    <row r="5565" spans="3:3" x14ac:dyDescent="0.3">
      <c r="C5565" s="16"/>
    </row>
    <row r="5566" spans="3:3" x14ac:dyDescent="0.3">
      <c r="C5566" s="16"/>
    </row>
    <row r="5567" spans="3:3" x14ac:dyDescent="0.3">
      <c r="C5567" s="16"/>
    </row>
    <row r="5568" spans="3:3" x14ac:dyDescent="0.3">
      <c r="C5568" s="16"/>
    </row>
    <row r="5569" spans="3:3" x14ac:dyDescent="0.3">
      <c r="C5569" s="16"/>
    </row>
    <row r="5570" spans="3:3" x14ac:dyDescent="0.3">
      <c r="C5570" s="16"/>
    </row>
    <row r="5571" spans="3:3" x14ac:dyDescent="0.3">
      <c r="C5571" s="16"/>
    </row>
    <row r="5572" spans="3:3" x14ac:dyDescent="0.3">
      <c r="C5572" s="16"/>
    </row>
    <row r="5573" spans="3:3" x14ac:dyDescent="0.3">
      <c r="C5573" s="16"/>
    </row>
    <row r="5574" spans="3:3" x14ac:dyDescent="0.3">
      <c r="C5574" s="16"/>
    </row>
    <row r="5575" spans="3:3" x14ac:dyDescent="0.3">
      <c r="C5575" s="16"/>
    </row>
    <row r="5576" spans="3:3" x14ac:dyDescent="0.3">
      <c r="C5576" s="16"/>
    </row>
    <row r="5577" spans="3:3" x14ac:dyDescent="0.3">
      <c r="C5577" s="16"/>
    </row>
    <row r="5578" spans="3:3" x14ac:dyDescent="0.3">
      <c r="C5578" s="16"/>
    </row>
    <row r="5579" spans="3:3" x14ac:dyDescent="0.3">
      <c r="C5579" s="16"/>
    </row>
    <row r="5580" spans="3:3" x14ac:dyDescent="0.3">
      <c r="C5580" s="16"/>
    </row>
    <row r="5581" spans="3:3" x14ac:dyDescent="0.3">
      <c r="C5581" s="16"/>
    </row>
    <row r="5582" spans="3:3" x14ac:dyDescent="0.3">
      <c r="C5582" s="16"/>
    </row>
    <row r="5583" spans="3:3" x14ac:dyDescent="0.3">
      <c r="C5583" s="16"/>
    </row>
    <row r="5584" spans="3:3" x14ac:dyDescent="0.3">
      <c r="C5584" s="16"/>
    </row>
    <row r="5585" spans="3:3" x14ac:dyDescent="0.3">
      <c r="C5585" s="16"/>
    </row>
    <row r="5586" spans="3:3" x14ac:dyDescent="0.3">
      <c r="C5586" s="16"/>
    </row>
    <row r="5587" spans="3:3" x14ac:dyDescent="0.3">
      <c r="C5587" s="16"/>
    </row>
    <row r="5588" spans="3:3" x14ac:dyDescent="0.3">
      <c r="C5588" s="16"/>
    </row>
    <row r="5589" spans="3:3" x14ac:dyDescent="0.3">
      <c r="C5589" s="16"/>
    </row>
    <row r="5590" spans="3:3" x14ac:dyDescent="0.3">
      <c r="C5590" s="16"/>
    </row>
    <row r="5591" spans="3:3" x14ac:dyDescent="0.3">
      <c r="C5591" s="16"/>
    </row>
    <row r="5592" spans="3:3" x14ac:dyDescent="0.3">
      <c r="C5592" s="16"/>
    </row>
    <row r="5593" spans="3:3" x14ac:dyDescent="0.3">
      <c r="C5593" s="16"/>
    </row>
    <row r="5594" spans="3:3" x14ac:dyDescent="0.3">
      <c r="C5594" s="16"/>
    </row>
    <row r="5595" spans="3:3" x14ac:dyDescent="0.3">
      <c r="C5595" s="16"/>
    </row>
    <row r="5596" spans="3:3" x14ac:dyDescent="0.3">
      <c r="C5596" s="16"/>
    </row>
    <row r="5597" spans="3:3" x14ac:dyDescent="0.3">
      <c r="C5597" s="16"/>
    </row>
    <row r="5598" spans="3:3" x14ac:dyDescent="0.3">
      <c r="C5598" s="16"/>
    </row>
    <row r="5599" spans="3:3" x14ac:dyDescent="0.3">
      <c r="C5599" s="16"/>
    </row>
    <row r="5600" spans="3:3" x14ac:dyDescent="0.3">
      <c r="C5600" s="16"/>
    </row>
    <row r="5601" spans="3:3" x14ac:dyDescent="0.3">
      <c r="C5601" s="16"/>
    </row>
    <row r="5602" spans="3:3" x14ac:dyDescent="0.3">
      <c r="C5602" s="16"/>
    </row>
    <row r="5603" spans="3:3" x14ac:dyDescent="0.3">
      <c r="C5603" s="16"/>
    </row>
    <row r="5604" spans="3:3" x14ac:dyDescent="0.3">
      <c r="C5604" s="16"/>
    </row>
    <row r="5605" spans="3:3" x14ac:dyDescent="0.3">
      <c r="C5605" s="16"/>
    </row>
    <row r="5606" spans="3:3" x14ac:dyDescent="0.3">
      <c r="C5606" s="16"/>
    </row>
    <row r="5607" spans="3:3" x14ac:dyDescent="0.3">
      <c r="C5607" s="16"/>
    </row>
    <row r="5608" spans="3:3" x14ac:dyDescent="0.3">
      <c r="C5608" s="16"/>
    </row>
    <row r="5609" spans="3:3" x14ac:dyDescent="0.3">
      <c r="C5609" s="16"/>
    </row>
    <row r="5610" spans="3:3" x14ac:dyDescent="0.3">
      <c r="C5610" s="16"/>
    </row>
    <row r="5611" spans="3:3" x14ac:dyDescent="0.3">
      <c r="C5611" s="16"/>
    </row>
    <row r="5612" spans="3:3" x14ac:dyDescent="0.3">
      <c r="C5612" s="16"/>
    </row>
    <row r="5613" spans="3:3" x14ac:dyDescent="0.3">
      <c r="C5613" s="16"/>
    </row>
    <row r="5614" spans="3:3" x14ac:dyDescent="0.3">
      <c r="C5614" s="16"/>
    </row>
    <row r="5615" spans="3:3" x14ac:dyDescent="0.3">
      <c r="C5615" s="16"/>
    </row>
    <row r="5616" spans="3:3" x14ac:dyDescent="0.3">
      <c r="C5616" s="16"/>
    </row>
    <row r="5617" spans="3:3" x14ac:dyDescent="0.3">
      <c r="C5617" s="16"/>
    </row>
    <row r="5618" spans="3:3" x14ac:dyDescent="0.3">
      <c r="C5618" s="16"/>
    </row>
    <row r="5619" spans="3:3" x14ac:dyDescent="0.3">
      <c r="C5619" s="16"/>
    </row>
    <row r="5620" spans="3:3" x14ac:dyDescent="0.3">
      <c r="C5620" s="16"/>
    </row>
    <row r="5621" spans="3:3" x14ac:dyDescent="0.3">
      <c r="C5621" s="16"/>
    </row>
    <row r="5622" spans="3:3" x14ac:dyDescent="0.3">
      <c r="C5622" s="16"/>
    </row>
    <row r="5623" spans="3:3" x14ac:dyDescent="0.3">
      <c r="C5623" s="16"/>
    </row>
    <row r="5624" spans="3:3" x14ac:dyDescent="0.3">
      <c r="C5624" s="16"/>
    </row>
    <row r="5625" spans="3:3" x14ac:dyDescent="0.3">
      <c r="C5625" s="16"/>
    </row>
    <row r="5626" spans="3:3" x14ac:dyDescent="0.3">
      <c r="C5626" s="16"/>
    </row>
    <row r="5627" spans="3:3" x14ac:dyDescent="0.3">
      <c r="C5627" s="16"/>
    </row>
    <row r="5628" spans="3:3" x14ac:dyDescent="0.3">
      <c r="C5628" s="16"/>
    </row>
    <row r="5629" spans="3:3" x14ac:dyDescent="0.3">
      <c r="C5629" s="16"/>
    </row>
    <row r="5630" spans="3:3" x14ac:dyDescent="0.3">
      <c r="C5630" s="16"/>
    </row>
    <row r="5631" spans="3:3" x14ac:dyDescent="0.3">
      <c r="C5631" s="16"/>
    </row>
    <row r="5632" spans="3:3" x14ac:dyDescent="0.3">
      <c r="C5632" s="16"/>
    </row>
    <row r="5633" spans="3:3" x14ac:dyDescent="0.3">
      <c r="C5633" s="16"/>
    </row>
    <row r="5634" spans="3:3" x14ac:dyDescent="0.3">
      <c r="C5634" s="16"/>
    </row>
    <row r="5635" spans="3:3" x14ac:dyDescent="0.3">
      <c r="C5635" s="16"/>
    </row>
    <row r="5636" spans="3:3" x14ac:dyDescent="0.3">
      <c r="C5636" s="16"/>
    </row>
    <row r="5637" spans="3:3" x14ac:dyDescent="0.3">
      <c r="C5637" s="16"/>
    </row>
    <row r="5638" spans="3:3" x14ac:dyDescent="0.3">
      <c r="C5638" s="16"/>
    </row>
    <row r="5639" spans="3:3" x14ac:dyDescent="0.3">
      <c r="C5639" s="16"/>
    </row>
    <row r="5640" spans="3:3" x14ac:dyDescent="0.3">
      <c r="C5640" s="16"/>
    </row>
    <row r="5641" spans="3:3" x14ac:dyDescent="0.3">
      <c r="C5641" s="16"/>
    </row>
    <row r="5642" spans="3:3" x14ac:dyDescent="0.3">
      <c r="C5642" s="16"/>
    </row>
    <row r="5643" spans="3:3" x14ac:dyDescent="0.3">
      <c r="C5643" s="16"/>
    </row>
    <row r="5644" spans="3:3" x14ac:dyDescent="0.3">
      <c r="C5644" s="16"/>
    </row>
    <row r="5645" spans="3:3" x14ac:dyDescent="0.3">
      <c r="C5645" s="16"/>
    </row>
    <row r="5646" spans="3:3" x14ac:dyDescent="0.3">
      <c r="C5646" s="16"/>
    </row>
    <row r="5647" spans="3:3" x14ac:dyDescent="0.3">
      <c r="C5647" s="16"/>
    </row>
    <row r="5648" spans="3:3" x14ac:dyDescent="0.3">
      <c r="C5648" s="16"/>
    </row>
    <row r="5649" spans="3:3" x14ac:dyDescent="0.3">
      <c r="C5649" s="16"/>
    </row>
    <row r="5650" spans="3:3" x14ac:dyDescent="0.3">
      <c r="C5650" s="16"/>
    </row>
    <row r="5651" spans="3:3" x14ac:dyDescent="0.3">
      <c r="C5651" s="16"/>
    </row>
    <row r="5652" spans="3:3" x14ac:dyDescent="0.3">
      <c r="C5652" s="16"/>
    </row>
    <row r="5653" spans="3:3" x14ac:dyDescent="0.3">
      <c r="C5653" s="16"/>
    </row>
    <row r="5654" spans="3:3" x14ac:dyDescent="0.3">
      <c r="C5654" s="16"/>
    </row>
    <row r="5655" spans="3:3" x14ac:dyDescent="0.3">
      <c r="C5655" s="16"/>
    </row>
    <row r="5656" spans="3:3" x14ac:dyDescent="0.3">
      <c r="C5656" s="16"/>
    </row>
    <row r="5657" spans="3:3" x14ac:dyDescent="0.3">
      <c r="C5657" s="16"/>
    </row>
    <row r="5658" spans="3:3" x14ac:dyDescent="0.3">
      <c r="C5658" s="16"/>
    </row>
    <row r="5659" spans="3:3" x14ac:dyDescent="0.3">
      <c r="C5659" s="16"/>
    </row>
    <row r="5660" spans="3:3" x14ac:dyDescent="0.3">
      <c r="C5660" s="16"/>
    </row>
    <row r="5661" spans="3:3" x14ac:dyDescent="0.3">
      <c r="C5661" s="16"/>
    </row>
    <row r="5662" spans="3:3" x14ac:dyDescent="0.3">
      <c r="C5662" s="16"/>
    </row>
    <row r="5663" spans="3:3" x14ac:dyDescent="0.3">
      <c r="C5663" s="16"/>
    </row>
    <row r="5664" spans="3:3" x14ac:dyDescent="0.3">
      <c r="C5664" s="16"/>
    </row>
    <row r="5665" spans="3:3" x14ac:dyDescent="0.3">
      <c r="C5665" s="16"/>
    </row>
    <row r="5666" spans="3:3" x14ac:dyDescent="0.3">
      <c r="C5666" s="16"/>
    </row>
    <row r="5667" spans="3:3" x14ac:dyDescent="0.3">
      <c r="C5667" s="16"/>
    </row>
    <row r="5668" spans="3:3" x14ac:dyDescent="0.3">
      <c r="C5668" s="16"/>
    </row>
    <row r="5669" spans="3:3" x14ac:dyDescent="0.3">
      <c r="C5669" s="16"/>
    </row>
    <row r="5670" spans="3:3" x14ac:dyDescent="0.3">
      <c r="C5670" s="16"/>
    </row>
    <row r="5671" spans="3:3" x14ac:dyDescent="0.3">
      <c r="C5671" s="16"/>
    </row>
    <row r="5672" spans="3:3" x14ac:dyDescent="0.3">
      <c r="C5672" s="16"/>
    </row>
    <row r="5673" spans="3:3" x14ac:dyDescent="0.3">
      <c r="C5673" s="16"/>
    </row>
    <row r="5674" spans="3:3" x14ac:dyDescent="0.3">
      <c r="C5674" s="16"/>
    </row>
    <row r="5675" spans="3:3" x14ac:dyDescent="0.3">
      <c r="C5675" s="16"/>
    </row>
    <row r="5676" spans="3:3" x14ac:dyDescent="0.3">
      <c r="C5676" s="16"/>
    </row>
    <row r="5677" spans="3:3" x14ac:dyDescent="0.3">
      <c r="C5677" s="16"/>
    </row>
    <row r="5678" spans="3:3" x14ac:dyDescent="0.3">
      <c r="C5678" s="16"/>
    </row>
    <row r="5679" spans="3:3" x14ac:dyDescent="0.3">
      <c r="C5679" s="16"/>
    </row>
    <row r="5680" spans="3:3" x14ac:dyDescent="0.3">
      <c r="C5680" s="16"/>
    </row>
    <row r="5681" spans="3:3" x14ac:dyDescent="0.3">
      <c r="C5681" s="16"/>
    </row>
    <row r="5682" spans="3:3" x14ac:dyDescent="0.3">
      <c r="C5682" s="16"/>
    </row>
    <row r="5683" spans="3:3" x14ac:dyDescent="0.3">
      <c r="C5683" s="16"/>
    </row>
    <row r="5684" spans="3:3" x14ac:dyDescent="0.3">
      <c r="C5684" s="16"/>
    </row>
    <row r="5685" spans="3:3" x14ac:dyDescent="0.3">
      <c r="C5685" s="16"/>
    </row>
    <row r="5686" spans="3:3" x14ac:dyDescent="0.3">
      <c r="C5686" s="16"/>
    </row>
    <row r="5687" spans="3:3" x14ac:dyDescent="0.3">
      <c r="C5687" s="16"/>
    </row>
    <row r="5688" spans="3:3" x14ac:dyDescent="0.3">
      <c r="C5688" s="16"/>
    </row>
    <row r="5689" spans="3:3" x14ac:dyDescent="0.3">
      <c r="C5689" s="16"/>
    </row>
    <row r="5690" spans="3:3" x14ac:dyDescent="0.3">
      <c r="C5690" s="16"/>
    </row>
    <row r="5691" spans="3:3" x14ac:dyDescent="0.3">
      <c r="C5691" s="16"/>
    </row>
    <row r="5692" spans="3:3" x14ac:dyDescent="0.3">
      <c r="C5692" s="16"/>
    </row>
    <row r="5693" spans="3:3" x14ac:dyDescent="0.3">
      <c r="C5693" s="16"/>
    </row>
    <row r="5694" spans="3:3" x14ac:dyDescent="0.3">
      <c r="C5694" s="16"/>
    </row>
    <row r="5695" spans="3:3" x14ac:dyDescent="0.3">
      <c r="C5695" s="16"/>
    </row>
    <row r="5696" spans="3:3" x14ac:dyDescent="0.3">
      <c r="C5696" s="16"/>
    </row>
    <row r="5697" spans="3:3" x14ac:dyDescent="0.3">
      <c r="C5697" s="16"/>
    </row>
    <row r="5698" spans="3:3" x14ac:dyDescent="0.3">
      <c r="C5698" s="16"/>
    </row>
    <row r="5699" spans="3:3" x14ac:dyDescent="0.3">
      <c r="C5699" s="16"/>
    </row>
    <row r="5700" spans="3:3" x14ac:dyDescent="0.3">
      <c r="C5700" s="16"/>
    </row>
    <row r="5701" spans="3:3" x14ac:dyDescent="0.3">
      <c r="C5701" s="16"/>
    </row>
    <row r="5702" spans="3:3" x14ac:dyDescent="0.3">
      <c r="C5702" s="16"/>
    </row>
    <row r="5703" spans="3:3" x14ac:dyDescent="0.3">
      <c r="C5703" s="16"/>
    </row>
    <row r="5704" spans="3:3" x14ac:dyDescent="0.3">
      <c r="C5704" s="16"/>
    </row>
    <row r="5705" spans="3:3" x14ac:dyDescent="0.3">
      <c r="C5705" s="16"/>
    </row>
    <row r="5706" spans="3:3" x14ac:dyDescent="0.3">
      <c r="C5706" s="16"/>
    </row>
    <row r="5707" spans="3:3" x14ac:dyDescent="0.3">
      <c r="C5707" s="16"/>
    </row>
    <row r="5708" spans="3:3" x14ac:dyDescent="0.3">
      <c r="C5708" s="16"/>
    </row>
    <row r="5709" spans="3:3" x14ac:dyDescent="0.3">
      <c r="C5709" s="16"/>
    </row>
    <row r="5710" spans="3:3" x14ac:dyDescent="0.3">
      <c r="C5710" s="16"/>
    </row>
    <row r="5711" spans="3:3" x14ac:dyDescent="0.3">
      <c r="C5711" s="16"/>
    </row>
    <row r="5712" spans="3:3" x14ac:dyDescent="0.3">
      <c r="C5712" s="16"/>
    </row>
    <row r="5713" spans="3:3" x14ac:dyDescent="0.3">
      <c r="C5713" s="16"/>
    </row>
    <row r="5714" spans="3:3" x14ac:dyDescent="0.3">
      <c r="C5714" s="16"/>
    </row>
    <row r="5715" spans="3:3" x14ac:dyDescent="0.3">
      <c r="C5715" s="16"/>
    </row>
    <row r="5716" spans="3:3" x14ac:dyDescent="0.3">
      <c r="C5716" s="16"/>
    </row>
    <row r="5717" spans="3:3" x14ac:dyDescent="0.3">
      <c r="C5717" s="16"/>
    </row>
    <row r="5718" spans="3:3" x14ac:dyDescent="0.3">
      <c r="C5718" s="16"/>
    </row>
    <row r="5719" spans="3:3" x14ac:dyDescent="0.3">
      <c r="C5719" s="16"/>
    </row>
    <row r="5720" spans="3:3" x14ac:dyDescent="0.3">
      <c r="C5720" s="16"/>
    </row>
    <row r="5721" spans="3:3" x14ac:dyDescent="0.3">
      <c r="C5721" s="16"/>
    </row>
    <row r="5722" spans="3:3" x14ac:dyDescent="0.3">
      <c r="C5722" s="16"/>
    </row>
    <row r="5723" spans="3:3" x14ac:dyDescent="0.3">
      <c r="C5723" s="16"/>
    </row>
    <row r="5724" spans="3:3" x14ac:dyDescent="0.3">
      <c r="C5724" s="16"/>
    </row>
    <row r="5725" spans="3:3" x14ac:dyDescent="0.3">
      <c r="C5725" s="16"/>
    </row>
    <row r="5726" spans="3:3" x14ac:dyDescent="0.3">
      <c r="C5726" s="16"/>
    </row>
    <row r="5727" spans="3:3" x14ac:dyDescent="0.3">
      <c r="C5727" s="16"/>
    </row>
    <row r="5728" spans="3:3" x14ac:dyDescent="0.3">
      <c r="C5728" s="16"/>
    </row>
    <row r="5729" spans="3:3" x14ac:dyDescent="0.3">
      <c r="C5729" s="16"/>
    </row>
    <row r="5730" spans="3:3" x14ac:dyDescent="0.3">
      <c r="C5730" s="16"/>
    </row>
    <row r="5731" spans="3:3" x14ac:dyDescent="0.3">
      <c r="C5731" s="16"/>
    </row>
    <row r="5732" spans="3:3" x14ac:dyDescent="0.3">
      <c r="C5732" s="16"/>
    </row>
    <row r="5733" spans="3:3" x14ac:dyDescent="0.3">
      <c r="C5733" s="16"/>
    </row>
    <row r="5734" spans="3:3" x14ac:dyDescent="0.3">
      <c r="C5734" s="16"/>
    </row>
    <row r="5735" spans="3:3" x14ac:dyDescent="0.3">
      <c r="C5735" s="16"/>
    </row>
    <row r="5736" spans="3:3" x14ac:dyDescent="0.3">
      <c r="C5736" s="16"/>
    </row>
    <row r="5737" spans="3:3" x14ac:dyDescent="0.3">
      <c r="C5737" s="16"/>
    </row>
    <row r="5738" spans="3:3" x14ac:dyDescent="0.3">
      <c r="C5738" s="16"/>
    </row>
    <row r="5739" spans="3:3" x14ac:dyDescent="0.3">
      <c r="C5739" s="16"/>
    </row>
    <row r="5740" spans="3:3" x14ac:dyDescent="0.3">
      <c r="C5740" s="16"/>
    </row>
    <row r="5741" spans="3:3" x14ac:dyDescent="0.3">
      <c r="C5741" s="16"/>
    </row>
    <row r="5742" spans="3:3" x14ac:dyDescent="0.3">
      <c r="C5742" s="16"/>
    </row>
    <row r="5743" spans="3:3" x14ac:dyDescent="0.3">
      <c r="C5743" s="16"/>
    </row>
    <row r="5744" spans="3:3" x14ac:dyDescent="0.3">
      <c r="C5744" s="16"/>
    </row>
    <row r="5745" spans="3:3" x14ac:dyDescent="0.3">
      <c r="C5745" s="16"/>
    </row>
    <row r="5746" spans="3:3" x14ac:dyDescent="0.3">
      <c r="C5746" s="16"/>
    </row>
    <row r="5747" spans="3:3" x14ac:dyDescent="0.3">
      <c r="C5747" s="16"/>
    </row>
    <row r="5748" spans="3:3" x14ac:dyDescent="0.3">
      <c r="C5748" s="16"/>
    </row>
    <row r="5749" spans="3:3" x14ac:dyDescent="0.3">
      <c r="C5749" s="16"/>
    </row>
    <row r="5750" spans="3:3" x14ac:dyDescent="0.3">
      <c r="C5750" s="16"/>
    </row>
    <row r="5751" spans="3:3" x14ac:dyDescent="0.3">
      <c r="C5751" s="16"/>
    </row>
    <row r="5752" spans="3:3" x14ac:dyDescent="0.3">
      <c r="C5752" s="16"/>
    </row>
    <row r="5753" spans="3:3" x14ac:dyDescent="0.3">
      <c r="C5753" s="16"/>
    </row>
    <row r="5754" spans="3:3" x14ac:dyDescent="0.3">
      <c r="C5754" s="16"/>
    </row>
    <row r="5755" spans="3:3" x14ac:dyDescent="0.3">
      <c r="C5755" s="16"/>
    </row>
    <row r="5756" spans="3:3" x14ac:dyDescent="0.3">
      <c r="C5756" s="16"/>
    </row>
    <row r="5757" spans="3:3" x14ac:dyDescent="0.3">
      <c r="C5757" s="16"/>
    </row>
    <row r="5758" spans="3:3" x14ac:dyDescent="0.3">
      <c r="C5758" s="16"/>
    </row>
    <row r="5759" spans="3:3" x14ac:dyDescent="0.3">
      <c r="C5759" s="16"/>
    </row>
    <row r="5760" spans="3:3" x14ac:dyDescent="0.3">
      <c r="C5760" s="16"/>
    </row>
    <row r="5761" spans="3:3" x14ac:dyDescent="0.3">
      <c r="C5761" s="16"/>
    </row>
    <row r="5762" spans="3:3" x14ac:dyDescent="0.3">
      <c r="C5762" s="16"/>
    </row>
    <row r="5763" spans="3:3" x14ac:dyDescent="0.3">
      <c r="C5763" s="16"/>
    </row>
    <row r="5764" spans="3:3" x14ac:dyDescent="0.3">
      <c r="C5764" s="16"/>
    </row>
    <row r="5765" spans="3:3" x14ac:dyDescent="0.3">
      <c r="C5765" s="16"/>
    </row>
    <row r="5766" spans="3:3" x14ac:dyDescent="0.3">
      <c r="C5766" s="16"/>
    </row>
    <row r="5767" spans="3:3" x14ac:dyDescent="0.3">
      <c r="C5767" s="16"/>
    </row>
    <row r="5768" spans="3:3" x14ac:dyDescent="0.3">
      <c r="C5768" s="16"/>
    </row>
    <row r="5769" spans="3:3" x14ac:dyDescent="0.3">
      <c r="C5769" s="16"/>
    </row>
    <row r="5770" spans="3:3" x14ac:dyDescent="0.3">
      <c r="C5770" s="16"/>
    </row>
    <row r="5771" spans="3:3" x14ac:dyDescent="0.3">
      <c r="C5771" s="16"/>
    </row>
    <row r="5772" spans="3:3" x14ac:dyDescent="0.3">
      <c r="C5772" s="16"/>
    </row>
    <row r="5773" spans="3:3" x14ac:dyDescent="0.3">
      <c r="C5773" s="16"/>
    </row>
    <row r="5774" spans="3:3" x14ac:dyDescent="0.3">
      <c r="C5774" s="16"/>
    </row>
    <row r="5775" spans="3:3" x14ac:dyDescent="0.3">
      <c r="C5775" s="16"/>
    </row>
    <row r="5776" spans="3:3" x14ac:dyDescent="0.3">
      <c r="C5776" s="16"/>
    </row>
    <row r="5777" spans="3:3" x14ac:dyDescent="0.3">
      <c r="C5777" s="16"/>
    </row>
    <row r="5778" spans="3:3" x14ac:dyDescent="0.3">
      <c r="C5778" s="16"/>
    </row>
    <row r="5779" spans="3:3" x14ac:dyDescent="0.3">
      <c r="C5779" s="16"/>
    </row>
    <row r="5780" spans="3:3" x14ac:dyDescent="0.3">
      <c r="C5780" s="16"/>
    </row>
    <row r="5781" spans="3:3" x14ac:dyDescent="0.3">
      <c r="C5781" s="16"/>
    </row>
    <row r="5782" spans="3:3" x14ac:dyDescent="0.3">
      <c r="C5782" s="16"/>
    </row>
    <row r="5783" spans="3:3" x14ac:dyDescent="0.3">
      <c r="C5783" s="16"/>
    </row>
    <row r="5784" spans="3:3" x14ac:dyDescent="0.3">
      <c r="C5784" s="16"/>
    </row>
    <row r="5785" spans="3:3" x14ac:dyDescent="0.3">
      <c r="C5785" s="16"/>
    </row>
    <row r="5786" spans="3:3" x14ac:dyDescent="0.3">
      <c r="C5786" s="16"/>
    </row>
    <row r="5787" spans="3:3" x14ac:dyDescent="0.3">
      <c r="C5787" s="16"/>
    </row>
    <row r="5788" spans="3:3" x14ac:dyDescent="0.3">
      <c r="C5788" s="16"/>
    </row>
    <row r="5789" spans="3:3" x14ac:dyDescent="0.3">
      <c r="C5789" s="16"/>
    </row>
    <row r="5790" spans="3:3" x14ac:dyDescent="0.3">
      <c r="C5790" s="16"/>
    </row>
    <row r="5791" spans="3:3" x14ac:dyDescent="0.3">
      <c r="C5791" s="16"/>
    </row>
    <row r="5792" spans="3:3" x14ac:dyDescent="0.3">
      <c r="C5792" s="16"/>
    </row>
    <row r="5793" spans="3:3" x14ac:dyDescent="0.3">
      <c r="C5793" s="16"/>
    </row>
    <row r="5794" spans="3:3" x14ac:dyDescent="0.3">
      <c r="C5794" s="16"/>
    </row>
    <row r="5795" spans="3:3" x14ac:dyDescent="0.3">
      <c r="C5795" s="16"/>
    </row>
    <row r="5796" spans="3:3" x14ac:dyDescent="0.3">
      <c r="C5796" s="16"/>
    </row>
    <row r="5797" spans="3:3" x14ac:dyDescent="0.3">
      <c r="C5797" s="16"/>
    </row>
    <row r="5798" spans="3:3" x14ac:dyDescent="0.3">
      <c r="C5798" s="16"/>
    </row>
    <row r="5799" spans="3:3" x14ac:dyDescent="0.3">
      <c r="C5799" s="16"/>
    </row>
    <row r="5800" spans="3:3" x14ac:dyDescent="0.3">
      <c r="C5800" s="16"/>
    </row>
    <row r="5801" spans="3:3" x14ac:dyDescent="0.3">
      <c r="C5801" s="16"/>
    </row>
    <row r="5802" spans="3:3" x14ac:dyDescent="0.3">
      <c r="C5802" s="16"/>
    </row>
    <row r="5803" spans="3:3" x14ac:dyDescent="0.3">
      <c r="C5803" s="16"/>
    </row>
    <row r="5804" spans="3:3" x14ac:dyDescent="0.3">
      <c r="C5804" s="16"/>
    </row>
    <row r="5805" spans="3:3" x14ac:dyDescent="0.3">
      <c r="C5805" s="16"/>
    </row>
    <row r="5806" spans="3:3" x14ac:dyDescent="0.3">
      <c r="C5806" s="16"/>
    </row>
    <row r="5807" spans="3:3" x14ac:dyDescent="0.3">
      <c r="C5807" s="16"/>
    </row>
    <row r="5808" spans="3:3" x14ac:dyDescent="0.3">
      <c r="C5808" s="16"/>
    </row>
    <row r="5809" spans="3:3" x14ac:dyDescent="0.3">
      <c r="C5809" s="16"/>
    </row>
    <row r="5810" spans="3:3" x14ac:dyDescent="0.3">
      <c r="C5810" s="16"/>
    </row>
    <row r="5811" spans="3:3" x14ac:dyDescent="0.3">
      <c r="C5811" s="16"/>
    </row>
    <row r="5812" spans="3:3" x14ac:dyDescent="0.3">
      <c r="C5812" s="16"/>
    </row>
    <row r="5813" spans="3:3" x14ac:dyDescent="0.3">
      <c r="C5813" s="16"/>
    </row>
    <row r="5814" spans="3:3" x14ac:dyDescent="0.3">
      <c r="C5814" s="16"/>
    </row>
    <row r="5815" spans="3:3" x14ac:dyDescent="0.3">
      <c r="C5815" s="16"/>
    </row>
    <row r="5816" spans="3:3" x14ac:dyDescent="0.3">
      <c r="C5816" s="16"/>
    </row>
    <row r="5817" spans="3:3" x14ac:dyDescent="0.3">
      <c r="C5817" s="16"/>
    </row>
    <row r="5818" spans="3:3" x14ac:dyDescent="0.3">
      <c r="C5818" s="16"/>
    </row>
    <row r="5819" spans="3:3" x14ac:dyDescent="0.3">
      <c r="C5819" s="16"/>
    </row>
    <row r="5820" spans="3:3" x14ac:dyDescent="0.3">
      <c r="C5820" s="16"/>
    </row>
    <row r="5821" spans="3:3" x14ac:dyDescent="0.3">
      <c r="C5821" s="16"/>
    </row>
    <row r="5822" spans="3:3" x14ac:dyDescent="0.3">
      <c r="C5822" s="16"/>
    </row>
    <row r="5823" spans="3:3" x14ac:dyDescent="0.3">
      <c r="C5823" s="16"/>
    </row>
    <row r="5824" spans="3:3" x14ac:dyDescent="0.3">
      <c r="C5824" s="16"/>
    </row>
    <row r="5825" spans="3:3" x14ac:dyDescent="0.3">
      <c r="C5825" s="16"/>
    </row>
    <row r="5826" spans="3:3" x14ac:dyDescent="0.3">
      <c r="C5826" s="16"/>
    </row>
    <row r="5827" spans="3:3" x14ac:dyDescent="0.3">
      <c r="C5827" s="16"/>
    </row>
    <row r="5828" spans="3:3" x14ac:dyDescent="0.3">
      <c r="C5828" s="16"/>
    </row>
    <row r="5829" spans="3:3" x14ac:dyDescent="0.3">
      <c r="C5829" s="16"/>
    </row>
    <row r="5830" spans="3:3" x14ac:dyDescent="0.3">
      <c r="C5830" s="16"/>
    </row>
    <row r="5831" spans="3:3" x14ac:dyDescent="0.3">
      <c r="C5831" s="16"/>
    </row>
    <row r="5832" spans="3:3" x14ac:dyDescent="0.3">
      <c r="C5832" s="16"/>
    </row>
    <row r="5833" spans="3:3" x14ac:dyDescent="0.3">
      <c r="C5833" s="16"/>
    </row>
    <row r="5834" spans="3:3" x14ac:dyDescent="0.3">
      <c r="C5834" s="16"/>
    </row>
    <row r="5835" spans="3:3" x14ac:dyDescent="0.3">
      <c r="C5835" s="16"/>
    </row>
    <row r="5836" spans="3:3" x14ac:dyDescent="0.3">
      <c r="C5836" s="16"/>
    </row>
    <row r="5837" spans="3:3" x14ac:dyDescent="0.3">
      <c r="C5837" s="16"/>
    </row>
    <row r="5838" spans="3:3" x14ac:dyDescent="0.3">
      <c r="C5838" s="16"/>
    </row>
    <row r="5839" spans="3:3" x14ac:dyDescent="0.3">
      <c r="C5839" s="16"/>
    </row>
    <row r="5840" spans="3:3" x14ac:dyDescent="0.3">
      <c r="C5840" s="16"/>
    </row>
    <row r="5841" spans="3:3" x14ac:dyDescent="0.3">
      <c r="C5841" s="16"/>
    </row>
    <row r="5842" spans="3:3" x14ac:dyDescent="0.3">
      <c r="C5842" s="16"/>
    </row>
    <row r="5843" spans="3:3" x14ac:dyDescent="0.3">
      <c r="C5843" s="16"/>
    </row>
    <row r="5844" spans="3:3" x14ac:dyDescent="0.3">
      <c r="C5844" s="16"/>
    </row>
    <row r="5845" spans="3:3" x14ac:dyDescent="0.3">
      <c r="C5845" s="16"/>
    </row>
    <row r="5846" spans="3:3" x14ac:dyDescent="0.3">
      <c r="C5846" s="16"/>
    </row>
    <row r="5847" spans="3:3" x14ac:dyDescent="0.3">
      <c r="C5847" s="16"/>
    </row>
    <row r="5848" spans="3:3" x14ac:dyDescent="0.3">
      <c r="C5848" s="16"/>
    </row>
    <row r="5849" spans="3:3" x14ac:dyDescent="0.3">
      <c r="C5849" s="16"/>
    </row>
    <row r="5850" spans="3:3" x14ac:dyDescent="0.3">
      <c r="C5850" s="16"/>
    </row>
    <row r="5851" spans="3:3" x14ac:dyDescent="0.3">
      <c r="C5851" s="16"/>
    </row>
    <row r="5852" spans="3:3" x14ac:dyDescent="0.3">
      <c r="C5852" s="16"/>
    </row>
    <row r="5853" spans="3:3" x14ac:dyDescent="0.3">
      <c r="C5853" s="16"/>
    </row>
    <row r="5854" spans="3:3" x14ac:dyDescent="0.3">
      <c r="C5854" s="16"/>
    </row>
    <row r="5855" spans="3:3" x14ac:dyDescent="0.3">
      <c r="C5855" s="16"/>
    </row>
    <row r="5856" spans="3:3" x14ac:dyDescent="0.3">
      <c r="C5856" s="16"/>
    </row>
    <row r="5857" spans="3:3" x14ac:dyDescent="0.3">
      <c r="C5857" s="16"/>
    </row>
    <row r="5858" spans="3:3" x14ac:dyDescent="0.3">
      <c r="C5858" s="16"/>
    </row>
    <row r="5859" spans="3:3" x14ac:dyDescent="0.3">
      <c r="C5859" s="16"/>
    </row>
    <row r="5860" spans="3:3" x14ac:dyDescent="0.3">
      <c r="C5860" s="16"/>
    </row>
    <row r="5861" spans="3:3" x14ac:dyDescent="0.3">
      <c r="C5861" s="16"/>
    </row>
    <row r="5862" spans="3:3" x14ac:dyDescent="0.3">
      <c r="C5862" s="16"/>
    </row>
    <row r="5863" spans="3:3" x14ac:dyDescent="0.3">
      <c r="C5863" s="16"/>
    </row>
    <row r="5864" spans="3:3" x14ac:dyDescent="0.3">
      <c r="C5864" s="16"/>
    </row>
    <row r="5865" spans="3:3" x14ac:dyDescent="0.3">
      <c r="C5865" s="16"/>
    </row>
    <row r="5866" spans="3:3" x14ac:dyDescent="0.3">
      <c r="C5866" s="16"/>
    </row>
    <row r="5867" spans="3:3" x14ac:dyDescent="0.3">
      <c r="C5867" s="16"/>
    </row>
    <row r="5868" spans="3:3" x14ac:dyDescent="0.3">
      <c r="C5868" s="16"/>
    </row>
    <row r="5869" spans="3:3" x14ac:dyDescent="0.3">
      <c r="C5869" s="16"/>
    </row>
    <row r="5870" spans="3:3" x14ac:dyDescent="0.3">
      <c r="C5870" s="16"/>
    </row>
    <row r="5871" spans="3:3" x14ac:dyDescent="0.3">
      <c r="C5871" s="16"/>
    </row>
    <row r="5872" spans="3:3" x14ac:dyDescent="0.3">
      <c r="C5872" s="16"/>
    </row>
    <row r="5873" spans="3:3" x14ac:dyDescent="0.3">
      <c r="C5873" s="16"/>
    </row>
    <row r="5874" spans="3:3" x14ac:dyDescent="0.3">
      <c r="C5874" s="16"/>
    </row>
    <row r="5875" spans="3:3" x14ac:dyDescent="0.3">
      <c r="C5875" s="16"/>
    </row>
    <row r="5876" spans="3:3" x14ac:dyDescent="0.3">
      <c r="C5876" s="16"/>
    </row>
    <row r="5877" spans="3:3" x14ac:dyDescent="0.3">
      <c r="C5877" s="16"/>
    </row>
    <row r="5878" spans="3:3" x14ac:dyDescent="0.3">
      <c r="C5878" s="16"/>
    </row>
    <row r="5879" spans="3:3" x14ac:dyDescent="0.3">
      <c r="C5879" s="16"/>
    </row>
    <row r="5880" spans="3:3" x14ac:dyDescent="0.3">
      <c r="C5880" s="16"/>
    </row>
    <row r="5881" spans="3:3" x14ac:dyDescent="0.3">
      <c r="C5881" s="16"/>
    </row>
    <row r="5882" spans="3:3" x14ac:dyDescent="0.3">
      <c r="C5882" s="16"/>
    </row>
    <row r="5883" spans="3:3" x14ac:dyDescent="0.3">
      <c r="C5883" s="16"/>
    </row>
    <row r="5884" spans="3:3" x14ac:dyDescent="0.3">
      <c r="C5884" s="16"/>
    </row>
    <row r="5885" spans="3:3" x14ac:dyDescent="0.3">
      <c r="C5885" s="16"/>
    </row>
    <row r="5886" spans="3:3" x14ac:dyDescent="0.3">
      <c r="C5886" s="16"/>
    </row>
    <row r="5887" spans="3:3" x14ac:dyDescent="0.3">
      <c r="C5887" s="16"/>
    </row>
    <row r="5888" spans="3:3" x14ac:dyDescent="0.3">
      <c r="C5888" s="16"/>
    </row>
    <row r="5889" spans="3:3" x14ac:dyDescent="0.3">
      <c r="C5889" s="16"/>
    </row>
    <row r="5890" spans="3:3" x14ac:dyDescent="0.3">
      <c r="C5890" s="16"/>
    </row>
    <row r="5891" spans="3:3" x14ac:dyDescent="0.3">
      <c r="C5891" s="16"/>
    </row>
    <row r="5892" spans="3:3" x14ac:dyDescent="0.3">
      <c r="C5892" s="16"/>
    </row>
    <row r="5893" spans="3:3" x14ac:dyDescent="0.3">
      <c r="C5893" s="16"/>
    </row>
    <row r="5894" spans="3:3" x14ac:dyDescent="0.3">
      <c r="C5894" s="16"/>
    </row>
    <row r="5895" spans="3:3" x14ac:dyDescent="0.3">
      <c r="C5895" s="16"/>
    </row>
    <row r="5896" spans="3:3" x14ac:dyDescent="0.3">
      <c r="C5896" s="16"/>
    </row>
    <row r="5897" spans="3:3" x14ac:dyDescent="0.3">
      <c r="C5897" s="16"/>
    </row>
    <row r="5898" spans="3:3" x14ac:dyDescent="0.3">
      <c r="C5898" s="16"/>
    </row>
    <row r="5899" spans="3:3" x14ac:dyDescent="0.3">
      <c r="C5899" s="16"/>
    </row>
    <row r="5900" spans="3:3" x14ac:dyDescent="0.3">
      <c r="C5900" s="16"/>
    </row>
    <row r="5901" spans="3:3" x14ac:dyDescent="0.3">
      <c r="C5901" s="16"/>
    </row>
    <row r="5902" spans="3:3" x14ac:dyDescent="0.3">
      <c r="C5902" s="16"/>
    </row>
    <row r="5903" spans="3:3" x14ac:dyDescent="0.3">
      <c r="C5903" s="16"/>
    </row>
    <row r="5904" spans="3:3" x14ac:dyDescent="0.3">
      <c r="C5904" s="16"/>
    </row>
    <row r="5905" spans="3:3" x14ac:dyDescent="0.3">
      <c r="C5905" s="16"/>
    </row>
    <row r="5906" spans="3:3" x14ac:dyDescent="0.3">
      <c r="C5906" s="16"/>
    </row>
    <row r="5907" spans="3:3" x14ac:dyDescent="0.3">
      <c r="C5907" s="16"/>
    </row>
    <row r="5908" spans="3:3" x14ac:dyDescent="0.3">
      <c r="C5908" s="16"/>
    </row>
    <row r="5909" spans="3:3" x14ac:dyDescent="0.3">
      <c r="C5909" s="16"/>
    </row>
    <row r="5910" spans="3:3" x14ac:dyDescent="0.3">
      <c r="C5910" s="16"/>
    </row>
    <row r="5911" spans="3:3" x14ac:dyDescent="0.3">
      <c r="C5911" s="16"/>
    </row>
    <row r="5912" spans="3:3" x14ac:dyDescent="0.3">
      <c r="C5912" s="16"/>
    </row>
    <row r="5913" spans="3:3" x14ac:dyDescent="0.3">
      <c r="C5913" s="16"/>
    </row>
    <row r="5914" spans="3:3" x14ac:dyDescent="0.3">
      <c r="C5914" s="16"/>
    </row>
    <row r="5915" spans="3:3" x14ac:dyDescent="0.3">
      <c r="C5915" s="16"/>
    </row>
    <row r="5916" spans="3:3" x14ac:dyDescent="0.3">
      <c r="C5916" s="16"/>
    </row>
    <row r="5917" spans="3:3" x14ac:dyDescent="0.3">
      <c r="C5917" s="16"/>
    </row>
    <row r="5918" spans="3:3" x14ac:dyDescent="0.3">
      <c r="C5918" s="16"/>
    </row>
    <row r="5919" spans="3:3" x14ac:dyDescent="0.3">
      <c r="C5919" s="16"/>
    </row>
    <row r="5920" spans="3:3" x14ac:dyDescent="0.3">
      <c r="C5920" s="16"/>
    </row>
    <row r="5921" spans="3:3" x14ac:dyDescent="0.3">
      <c r="C5921" s="16"/>
    </row>
    <row r="5922" spans="3:3" x14ac:dyDescent="0.3">
      <c r="C5922" s="16"/>
    </row>
    <row r="5923" spans="3:3" x14ac:dyDescent="0.3">
      <c r="C5923" s="16"/>
    </row>
    <row r="5924" spans="3:3" x14ac:dyDescent="0.3">
      <c r="C5924" s="16"/>
    </row>
    <row r="5925" spans="3:3" x14ac:dyDescent="0.3">
      <c r="C5925" s="16"/>
    </row>
    <row r="5926" spans="3:3" x14ac:dyDescent="0.3">
      <c r="C5926" s="16"/>
    </row>
    <row r="5927" spans="3:3" x14ac:dyDescent="0.3">
      <c r="C5927" s="16"/>
    </row>
    <row r="5928" spans="3:3" x14ac:dyDescent="0.3">
      <c r="C5928" s="16"/>
    </row>
    <row r="5929" spans="3:3" x14ac:dyDescent="0.3">
      <c r="C5929" s="16"/>
    </row>
    <row r="5930" spans="3:3" x14ac:dyDescent="0.3">
      <c r="C5930" s="16"/>
    </row>
    <row r="5931" spans="3:3" x14ac:dyDescent="0.3">
      <c r="C5931" s="16"/>
    </row>
    <row r="5932" spans="3:3" x14ac:dyDescent="0.3">
      <c r="C5932" s="16"/>
    </row>
    <row r="5933" spans="3:3" x14ac:dyDescent="0.3">
      <c r="C5933" s="16"/>
    </row>
    <row r="5934" spans="3:3" x14ac:dyDescent="0.3">
      <c r="C5934" s="16"/>
    </row>
    <row r="5935" spans="3:3" x14ac:dyDescent="0.3">
      <c r="C5935" s="16"/>
    </row>
    <row r="5936" spans="3:3" x14ac:dyDescent="0.3">
      <c r="C5936" s="16"/>
    </row>
    <row r="5937" spans="3:3" x14ac:dyDescent="0.3">
      <c r="C5937" s="16"/>
    </row>
    <row r="5938" spans="3:3" x14ac:dyDescent="0.3">
      <c r="C5938" s="16"/>
    </row>
    <row r="5939" spans="3:3" x14ac:dyDescent="0.3">
      <c r="C5939" s="16"/>
    </row>
    <row r="5940" spans="3:3" x14ac:dyDescent="0.3">
      <c r="C5940" s="16"/>
    </row>
    <row r="5941" spans="3:3" x14ac:dyDescent="0.3">
      <c r="C5941" s="16"/>
    </row>
    <row r="5942" spans="3:3" x14ac:dyDescent="0.3">
      <c r="C5942" s="16"/>
    </row>
    <row r="5943" spans="3:3" x14ac:dyDescent="0.3">
      <c r="C5943" s="16"/>
    </row>
    <row r="5944" spans="3:3" x14ac:dyDescent="0.3">
      <c r="C5944" s="16"/>
    </row>
    <row r="5945" spans="3:3" x14ac:dyDescent="0.3">
      <c r="C5945" s="16"/>
    </row>
    <row r="5946" spans="3:3" x14ac:dyDescent="0.3">
      <c r="C5946" s="16"/>
    </row>
    <row r="5947" spans="3:3" x14ac:dyDescent="0.3">
      <c r="C5947" s="16"/>
    </row>
    <row r="5948" spans="3:3" x14ac:dyDescent="0.3">
      <c r="C5948" s="16"/>
    </row>
    <row r="5949" spans="3:3" x14ac:dyDescent="0.3">
      <c r="C5949" s="16"/>
    </row>
    <row r="5950" spans="3:3" x14ac:dyDescent="0.3">
      <c r="C5950" s="16"/>
    </row>
    <row r="5951" spans="3:3" x14ac:dyDescent="0.3">
      <c r="C5951" s="16"/>
    </row>
    <row r="5952" spans="3:3" x14ac:dyDescent="0.3">
      <c r="C5952" s="16"/>
    </row>
    <row r="5953" spans="3:3" x14ac:dyDescent="0.3">
      <c r="C5953" s="16"/>
    </row>
    <row r="5954" spans="3:3" x14ac:dyDescent="0.3">
      <c r="C5954" s="16"/>
    </row>
    <row r="5955" spans="3:3" x14ac:dyDescent="0.3">
      <c r="C5955" s="16"/>
    </row>
    <row r="5956" spans="3:3" x14ac:dyDescent="0.3">
      <c r="C5956" s="16"/>
    </row>
    <row r="5957" spans="3:3" x14ac:dyDescent="0.3">
      <c r="C5957" s="16"/>
    </row>
    <row r="5958" spans="3:3" x14ac:dyDescent="0.3">
      <c r="C5958" s="16"/>
    </row>
    <row r="5959" spans="3:3" x14ac:dyDescent="0.3">
      <c r="C5959" s="16"/>
    </row>
    <row r="5960" spans="3:3" x14ac:dyDescent="0.3">
      <c r="C5960" s="16"/>
    </row>
    <row r="5961" spans="3:3" x14ac:dyDescent="0.3">
      <c r="C5961" s="16"/>
    </row>
    <row r="5962" spans="3:3" x14ac:dyDescent="0.3">
      <c r="C5962" s="16"/>
    </row>
    <row r="5963" spans="3:3" x14ac:dyDescent="0.3">
      <c r="C5963" s="16"/>
    </row>
    <row r="5964" spans="3:3" x14ac:dyDescent="0.3">
      <c r="C5964" s="16"/>
    </row>
    <row r="5965" spans="3:3" x14ac:dyDescent="0.3">
      <c r="C5965" s="16"/>
    </row>
    <row r="5966" spans="3:3" x14ac:dyDescent="0.3">
      <c r="C5966" s="16"/>
    </row>
    <row r="5967" spans="3:3" x14ac:dyDescent="0.3">
      <c r="C5967" s="16"/>
    </row>
    <row r="5968" spans="3:3" x14ac:dyDescent="0.3">
      <c r="C5968" s="16"/>
    </row>
    <row r="5969" spans="3:3" x14ac:dyDescent="0.3">
      <c r="C5969" s="16"/>
    </row>
    <row r="5970" spans="3:3" x14ac:dyDescent="0.3">
      <c r="C5970" s="16"/>
    </row>
    <row r="5971" spans="3:3" x14ac:dyDescent="0.3">
      <c r="C5971" s="16"/>
    </row>
    <row r="5972" spans="3:3" x14ac:dyDescent="0.3">
      <c r="C5972" s="16"/>
    </row>
    <row r="5973" spans="3:3" x14ac:dyDescent="0.3">
      <c r="C5973" s="16"/>
    </row>
    <row r="5974" spans="3:3" x14ac:dyDescent="0.3">
      <c r="C5974" s="16"/>
    </row>
    <row r="5975" spans="3:3" x14ac:dyDescent="0.3">
      <c r="C5975" s="16"/>
    </row>
    <row r="5976" spans="3:3" x14ac:dyDescent="0.3">
      <c r="C5976" s="16"/>
    </row>
    <row r="5977" spans="3:3" x14ac:dyDescent="0.3">
      <c r="C5977" s="16"/>
    </row>
    <row r="5978" spans="3:3" x14ac:dyDescent="0.3">
      <c r="C5978" s="16"/>
    </row>
    <row r="5979" spans="3:3" x14ac:dyDescent="0.3">
      <c r="C5979" s="16"/>
    </row>
    <row r="5980" spans="3:3" x14ac:dyDescent="0.3">
      <c r="C5980" s="16"/>
    </row>
    <row r="5981" spans="3:3" x14ac:dyDescent="0.3">
      <c r="C5981" s="16"/>
    </row>
    <row r="5982" spans="3:3" x14ac:dyDescent="0.3">
      <c r="C5982" s="16"/>
    </row>
    <row r="5983" spans="3:3" x14ac:dyDescent="0.3">
      <c r="C5983" s="16"/>
    </row>
    <row r="5984" spans="3:3" x14ac:dyDescent="0.3">
      <c r="C5984" s="16"/>
    </row>
    <row r="5985" spans="3:3" x14ac:dyDescent="0.3">
      <c r="C5985" s="16"/>
    </row>
    <row r="5986" spans="3:3" x14ac:dyDescent="0.3">
      <c r="C5986" s="16"/>
    </row>
    <row r="5987" spans="3:3" x14ac:dyDescent="0.3">
      <c r="C5987" s="16"/>
    </row>
    <row r="5988" spans="3:3" x14ac:dyDescent="0.3">
      <c r="C5988" s="16"/>
    </row>
    <row r="5989" spans="3:3" x14ac:dyDescent="0.3">
      <c r="C5989" s="16"/>
    </row>
    <row r="5990" spans="3:3" x14ac:dyDescent="0.3">
      <c r="C5990" s="16"/>
    </row>
    <row r="5991" spans="3:3" x14ac:dyDescent="0.3">
      <c r="C5991" s="16"/>
    </row>
    <row r="5992" spans="3:3" x14ac:dyDescent="0.3">
      <c r="C5992" s="16"/>
    </row>
    <row r="5993" spans="3:3" x14ac:dyDescent="0.3">
      <c r="C5993" s="16"/>
    </row>
    <row r="5994" spans="3:3" x14ac:dyDescent="0.3">
      <c r="C5994" s="16"/>
    </row>
    <row r="5995" spans="3:3" x14ac:dyDescent="0.3">
      <c r="C5995" s="16"/>
    </row>
    <row r="5996" spans="3:3" x14ac:dyDescent="0.3">
      <c r="C5996" s="16"/>
    </row>
    <row r="5997" spans="3:3" x14ac:dyDescent="0.3">
      <c r="C5997" s="16"/>
    </row>
    <row r="5998" spans="3:3" x14ac:dyDescent="0.3">
      <c r="C5998" s="16"/>
    </row>
    <row r="5999" spans="3:3" x14ac:dyDescent="0.3">
      <c r="C5999" s="16"/>
    </row>
    <row r="6000" spans="3:3" x14ac:dyDescent="0.3">
      <c r="C6000" s="16"/>
    </row>
    <row r="6001" spans="3:3" x14ac:dyDescent="0.3">
      <c r="C6001" s="16"/>
    </row>
    <row r="6002" spans="3:3" x14ac:dyDescent="0.3">
      <c r="C6002" s="16"/>
    </row>
    <row r="6003" spans="3:3" x14ac:dyDescent="0.3">
      <c r="C6003" s="16"/>
    </row>
    <row r="6004" spans="3:3" x14ac:dyDescent="0.3">
      <c r="C6004" s="16"/>
    </row>
    <row r="6005" spans="3:3" x14ac:dyDescent="0.3">
      <c r="C6005" s="16"/>
    </row>
    <row r="6006" spans="3:3" x14ac:dyDescent="0.3">
      <c r="C6006" s="16"/>
    </row>
    <row r="6007" spans="3:3" x14ac:dyDescent="0.3">
      <c r="C6007" s="16"/>
    </row>
    <row r="6008" spans="3:3" x14ac:dyDescent="0.3">
      <c r="C6008" s="16"/>
    </row>
    <row r="6009" spans="3:3" x14ac:dyDescent="0.3">
      <c r="C6009" s="16"/>
    </row>
    <row r="6010" spans="3:3" x14ac:dyDescent="0.3">
      <c r="C6010" s="16"/>
    </row>
    <row r="6011" spans="3:3" x14ac:dyDescent="0.3">
      <c r="C6011" s="16"/>
    </row>
    <row r="6012" spans="3:3" x14ac:dyDescent="0.3">
      <c r="C6012" s="16"/>
    </row>
    <row r="6013" spans="3:3" x14ac:dyDescent="0.3">
      <c r="C6013" s="16"/>
    </row>
    <row r="6014" spans="3:3" x14ac:dyDescent="0.3">
      <c r="C6014" s="16"/>
    </row>
    <row r="6015" spans="3:3" x14ac:dyDescent="0.3">
      <c r="C6015" s="16"/>
    </row>
    <row r="6016" spans="3:3" x14ac:dyDescent="0.3">
      <c r="C6016" s="16"/>
    </row>
    <row r="6017" spans="3:3" x14ac:dyDescent="0.3">
      <c r="C6017" s="16"/>
    </row>
    <row r="6018" spans="3:3" x14ac:dyDescent="0.3">
      <c r="C6018" s="16"/>
    </row>
    <row r="6019" spans="3:3" x14ac:dyDescent="0.3">
      <c r="C6019" s="16"/>
    </row>
    <row r="6020" spans="3:3" x14ac:dyDescent="0.3">
      <c r="C6020" s="16"/>
    </row>
    <row r="6021" spans="3:3" x14ac:dyDescent="0.3">
      <c r="C6021" s="16"/>
    </row>
    <row r="6022" spans="3:3" x14ac:dyDescent="0.3">
      <c r="C6022" s="16"/>
    </row>
    <row r="6023" spans="3:3" x14ac:dyDescent="0.3">
      <c r="C6023" s="16"/>
    </row>
    <row r="6024" spans="3:3" x14ac:dyDescent="0.3">
      <c r="C6024" s="16"/>
    </row>
    <row r="6025" spans="3:3" x14ac:dyDescent="0.3">
      <c r="C6025" s="16"/>
    </row>
    <row r="6026" spans="3:3" x14ac:dyDescent="0.3">
      <c r="C6026" s="16"/>
    </row>
    <row r="6027" spans="3:3" x14ac:dyDescent="0.3">
      <c r="C6027" s="16"/>
    </row>
    <row r="6028" spans="3:3" x14ac:dyDescent="0.3">
      <c r="C6028" s="16"/>
    </row>
    <row r="6029" spans="3:3" x14ac:dyDescent="0.3">
      <c r="C6029" s="16"/>
    </row>
    <row r="6030" spans="3:3" x14ac:dyDescent="0.3">
      <c r="C6030" s="16"/>
    </row>
    <row r="6031" spans="3:3" x14ac:dyDescent="0.3">
      <c r="C6031" s="16"/>
    </row>
    <row r="6032" spans="3:3" x14ac:dyDescent="0.3">
      <c r="C6032" s="16"/>
    </row>
    <row r="6033" spans="3:3" x14ac:dyDescent="0.3">
      <c r="C6033" s="16"/>
    </row>
    <row r="6034" spans="3:3" x14ac:dyDescent="0.3">
      <c r="C6034" s="16"/>
    </row>
    <row r="6035" spans="3:3" x14ac:dyDescent="0.3">
      <c r="C6035" s="16"/>
    </row>
    <row r="6036" spans="3:3" x14ac:dyDescent="0.3">
      <c r="C6036" s="16"/>
    </row>
    <row r="6037" spans="3:3" x14ac:dyDescent="0.3">
      <c r="C6037" s="16"/>
    </row>
    <row r="6038" spans="3:3" x14ac:dyDescent="0.3">
      <c r="C6038" s="16"/>
    </row>
    <row r="6039" spans="3:3" x14ac:dyDescent="0.3">
      <c r="C6039" s="16"/>
    </row>
    <row r="6040" spans="3:3" x14ac:dyDescent="0.3">
      <c r="C6040" s="16"/>
    </row>
    <row r="6041" spans="3:3" x14ac:dyDescent="0.3">
      <c r="C6041" s="16"/>
    </row>
    <row r="6042" spans="3:3" x14ac:dyDescent="0.3">
      <c r="C6042" s="16"/>
    </row>
    <row r="6043" spans="3:3" x14ac:dyDescent="0.3">
      <c r="C6043" s="16"/>
    </row>
    <row r="6044" spans="3:3" x14ac:dyDescent="0.3">
      <c r="C6044" s="16"/>
    </row>
    <row r="6045" spans="3:3" x14ac:dyDescent="0.3">
      <c r="C6045" s="16"/>
    </row>
    <row r="6046" spans="3:3" x14ac:dyDescent="0.3">
      <c r="C6046" s="16"/>
    </row>
    <row r="6047" spans="3:3" x14ac:dyDescent="0.3">
      <c r="C6047" s="16"/>
    </row>
    <row r="6048" spans="3:3" x14ac:dyDescent="0.3">
      <c r="C6048" s="16"/>
    </row>
    <row r="6049" spans="3:3" x14ac:dyDescent="0.3">
      <c r="C6049" s="16"/>
    </row>
    <row r="6050" spans="3:3" x14ac:dyDescent="0.3">
      <c r="C6050" s="16"/>
    </row>
    <row r="6051" spans="3:3" x14ac:dyDescent="0.3">
      <c r="C6051" s="16"/>
    </row>
    <row r="6052" spans="3:3" x14ac:dyDescent="0.3">
      <c r="C6052" s="16"/>
    </row>
    <row r="6053" spans="3:3" x14ac:dyDescent="0.3">
      <c r="C6053" s="16"/>
    </row>
    <row r="6054" spans="3:3" x14ac:dyDescent="0.3">
      <c r="C6054" s="16"/>
    </row>
    <row r="6055" spans="3:3" x14ac:dyDescent="0.3">
      <c r="C6055" s="16"/>
    </row>
    <row r="6056" spans="3:3" x14ac:dyDescent="0.3">
      <c r="C6056" s="16"/>
    </row>
    <row r="6057" spans="3:3" x14ac:dyDescent="0.3">
      <c r="C6057" s="16"/>
    </row>
    <row r="6058" spans="3:3" x14ac:dyDescent="0.3">
      <c r="C6058" s="16"/>
    </row>
    <row r="6059" spans="3:3" x14ac:dyDescent="0.3">
      <c r="C6059" s="16"/>
    </row>
    <row r="6060" spans="3:3" x14ac:dyDescent="0.3">
      <c r="C6060" s="16"/>
    </row>
    <row r="6061" spans="3:3" x14ac:dyDescent="0.3">
      <c r="C6061" s="16"/>
    </row>
    <row r="6062" spans="3:3" x14ac:dyDescent="0.3">
      <c r="C6062" s="16"/>
    </row>
    <row r="6063" spans="3:3" x14ac:dyDescent="0.3">
      <c r="C6063" s="16"/>
    </row>
    <row r="6064" spans="3:3" x14ac:dyDescent="0.3">
      <c r="C6064" s="16"/>
    </row>
    <row r="6065" spans="3:3" x14ac:dyDescent="0.3">
      <c r="C6065" s="16"/>
    </row>
    <row r="6066" spans="3:3" x14ac:dyDescent="0.3">
      <c r="C6066" s="16"/>
    </row>
    <row r="6067" spans="3:3" x14ac:dyDescent="0.3">
      <c r="C6067" s="16"/>
    </row>
    <row r="6068" spans="3:3" x14ac:dyDescent="0.3">
      <c r="C6068" s="16"/>
    </row>
    <row r="6069" spans="3:3" x14ac:dyDescent="0.3">
      <c r="C6069" s="16"/>
    </row>
    <row r="6070" spans="3:3" x14ac:dyDescent="0.3">
      <c r="C6070" s="16"/>
    </row>
    <row r="6071" spans="3:3" x14ac:dyDescent="0.3">
      <c r="C6071" s="16"/>
    </row>
    <row r="6072" spans="3:3" x14ac:dyDescent="0.3">
      <c r="C6072" s="16"/>
    </row>
    <row r="6073" spans="3:3" x14ac:dyDescent="0.3">
      <c r="C6073" s="16"/>
    </row>
    <row r="6074" spans="3:3" x14ac:dyDescent="0.3">
      <c r="C6074" s="16"/>
    </row>
    <row r="6075" spans="3:3" x14ac:dyDescent="0.3">
      <c r="C6075" s="16"/>
    </row>
    <row r="6076" spans="3:3" x14ac:dyDescent="0.3">
      <c r="C6076" s="16"/>
    </row>
    <row r="6077" spans="3:3" x14ac:dyDescent="0.3">
      <c r="C6077" s="16"/>
    </row>
    <row r="6078" spans="3:3" x14ac:dyDescent="0.3">
      <c r="C6078" s="16"/>
    </row>
    <row r="6079" spans="3:3" x14ac:dyDescent="0.3">
      <c r="C6079" s="16"/>
    </row>
    <row r="6080" spans="3:3" x14ac:dyDescent="0.3">
      <c r="C6080" s="16"/>
    </row>
    <row r="6081" spans="3:3" x14ac:dyDescent="0.3">
      <c r="C6081" s="16"/>
    </row>
    <row r="6082" spans="3:3" x14ac:dyDescent="0.3">
      <c r="C6082" s="16"/>
    </row>
    <row r="6083" spans="3:3" x14ac:dyDescent="0.3">
      <c r="C6083" s="16"/>
    </row>
    <row r="6084" spans="3:3" x14ac:dyDescent="0.3">
      <c r="C6084" s="16"/>
    </row>
    <row r="6085" spans="3:3" x14ac:dyDescent="0.3">
      <c r="C6085" s="16"/>
    </row>
    <row r="6086" spans="3:3" x14ac:dyDescent="0.3">
      <c r="C6086" s="16"/>
    </row>
    <row r="6087" spans="3:3" x14ac:dyDescent="0.3">
      <c r="C6087" s="16"/>
    </row>
    <row r="6088" spans="3:3" x14ac:dyDescent="0.3">
      <c r="C6088" s="16"/>
    </row>
    <row r="6089" spans="3:3" x14ac:dyDescent="0.3">
      <c r="C6089" s="16"/>
    </row>
    <row r="6090" spans="3:3" x14ac:dyDescent="0.3">
      <c r="C6090" s="16"/>
    </row>
    <row r="6091" spans="3:3" x14ac:dyDescent="0.3">
      <c r="C6091" s="16"/>
    </row>
    <row r="6092" spans="3:3" x14ac:dyDescent="0.3">
      <c r="C6092" s="16"/>
    </row>
    <row r="6093" spans="3:3" x14ac:dyDescent="0.3">
      <c r="C6093" s="16"/>
    </row>
    <row r="6094" spans="3:3" x14ac:dyDescent="0.3">
      <c r="C6094" s="16"/>
    </row>
    <row r="6095" spans="3:3" x14ac:dyDescent="0.3">
      <c r="C6095" s="16"/>
    </row>
    <row r="6096" spans="3:3" x14ac:dyDescent="0.3">
      <c r="C6096" s="16"/>
    </row>
    <row r="6097" spans="3:3" x14ac:dyDescent="0.3">
      <c r="C6097" s="16"/>
    </row>
    <row r="6098" spans="3:3" x14ac:dyDescent="0.3">
      <c r="C6098" s="16"/>
    </row>
    <row r="6099" spans="3:3" x14ac:dyDescent="0.3">
      <c r="C6099" s="16"/>
    </row>
    <row r="6100" spans="3:3" x14ac:dyDescent="0.3">
      <c r="C6100" s="16"/>
    </row>
    <row r="6101" spans="3:3" x14ac:dyDescent="0.3">
      <c r="C6101" s="16"/>
    </row>
    <row r="6102" spans="3:3" x14ac:dyDescent="0.3">
      <c r="C6102" s="16"/>
    </row>
    <row r="6103" spans="3:3" x14ac:dyDescent="0.3">
      <c r="C6103" s="16"/>
    </row>
    <row r="6104" spans="3:3" x14ac:dyDescent="0.3">
      <c r="C6104" s="16"/>
    </row>
    <row r="6105" spans="3:3" x14ac:dyDescent="0.3">
      <c r="C6105" s="16"/>
    </row>
    <row r="6106" spans="3:3" x14ac:dyDescent="0.3">
      <c r="C6106" s="16"/>
    </row>
    <row r="6107" spans="3:3" x14ac:dyDescent="0.3">
      <c r="C6107" s="16"/>
    </row>
    <row r="6108" spans="3:3" x14ac:dyDescent="0.3">
      <c r="C6108" s="16"/>
    </row>
    <row r="6109" spans="3:3" x14ac:dyDescent="0.3">
      <c r="C6109" s="16"/>
    </row>
    <row r="6110" spans="3:3" x14ac:dyDescent="0.3">
      <c r="C6110" s="16"/>
    </row>
    <row r="6111" spans="3:3" x14ac:dyDescent="0.3">
      <c r="C6111" s="16"/>
    </row>
    <row r="6112" spans="3:3" x14ac:dyDescent="0.3">
      <c r="C6112" s="16"/>
    </row>
    <row r="6113" spans="3:3" x14ac:dyDescent="0.3">
      <c r="C6113" s="16"/>
    </row>
    <row r="6114" spans="3:3" x14ac:dyDescent="0.3">
      <c r="C6114" s="16"/>
    </row>
    <row r="6115" spans="3:3" x14ac:dyDescent="0.3">
      <c r="C6115" s="16"/>
    </row>
    <row r="6116" spans="3:3" x14ac:dyDescent="0.3">
      <c r="C6116" s="16"/>
    </row>
    <row r="6117" spans="3:3" x14ac:dyDescent="0.3">
      <c r="C6117" s="16"/>
    </row>
    <row r="6118" spans="3:3" x14ac:dyDescent="0.3">
      <c r="C6118" s="16"/>
    </row>
    <row r="6119" spans="3:3" x14ac:dyDescent="0.3">
      <c r="C6119" s="16"/>
    </row>
    <row r="6120" spans="3:3" x14ac:dyDescent="0.3">
      <c r="C6120" s="16"/>
    </row>
    <row r="6121" spans="3:3" x14ac:dyDescent="0.3">
      <c r="C6121" s="16"/>
    </row>
    <row r="6122" spans="3:3" x14ac:dyDescent="0.3">
      <c r="C6122" s="16"/>
    </row>
    <row r="6123" spans="3:3" x14ac:dyDescent="0.3">
      <c r="C6123" s="16"/>
    </row>
    <row r="6124" spans="3:3" x14ac:dyDescent="0.3">
      <c r="C6124" s="16"/>
    </row>
    <row r="6125" spans="3:3" x14ac:dyDescent="0.3">
      <c r="C6125" s="16"/>
    </row>
    <row r="6126" spans="3:3" x14ac:dyDescent="0.3">
      <c r="C6126" s="16"/>
    </row>
    <row r="6127" spans="3:3" x14ac:dyDescent="0.3">
      <c r="C6127" s="16"/>
    </row>
    <row r="6128" spans="3:3" x14ac:dyDescent="0.3">
      <c r="C6128" s="16"/>
    </row>
    <row r="6129" spans="3:3" x14ac:dyDescent="0.3">
      <c r="C6129" s="16"/>
    </row>
    <row r="6130" spans="3:3" x14ac:dyDescent="0.3">
      <c r="C6130" s="16"/>
    </row>
    <row r="6131" spans="3:3" x14ac:dyDescent="0.3">
      <c r="C6131" s="16"/>
    </row>
    <row r="6132" spans="3:3" x14ac:dyDescent="0.3">
      <c r="C6132" s="16"/>
    </row>
    <row r="6133" spans="3:3" x14ac:dyDescent="0.3">
      <c r="C6133" s="16"/>
    </row>
    <row r="6134" spans="3:3" x14ac:dyDescent="0.3">
      <c r="C6134" s="16"/>
    </row>
    <row r="6135" spans="3:3" x14ac:dyDescent="0.3">
      <c r="C6135" s="16"/>
    </row>
    <row r="6136" spans="3:3" x14ac:dyDescent="0.3">
      <c r="C6136" s="16"/>
    </row>
    <row r="6137" spans="3:3" x14ac:dyDescent="0.3">
      <c r="C6137" s="16"/>
    </row>
    <row r="6138" spans="3:3" x14ac:dyDescent="0.3">
      <c r="C6138" s="16"/>
    </row>
    <row r="6139" spans="3:3" x14ac:dyDescent="0.3">
      <c r="C6139" s="16"/>
    </row>
    <row r="6140" spans="3:3" x14ac:dyDescent="0.3">
      <c r="C6140" s="16"/>
    </row>
    <row r="6141" spans="3:3" x14ac:dyDescent="0.3">
      <c r="C6141" s="16"/>
    </row>
    <row r="6142" spans="3:3" x14ac:dyDescent="0.3">
      <c r="C6142" s="16"/>
    </row>
    <row r="6143" spans="3:3" x14ac:dyDescent="0.3">
      <c r="C6143" s="16"/>
    </row>
    <row r="6144" spans="3:3" x14ac:dyDescent="0.3">
      <c r="C6144" s="16"/>
    </row>
    <row r="6145" spans="3:3" x14ac:dyDescent="0.3">
      <c r="C6145" s="16"/>
    </row>
    <row r="6146" spans="3:3" x14ac:dyDescent="0.3">
      <c r="C6146" s="16"/>
    </row>
    <row r="6147" spans="3:3" x14ac:dyDescent="0.3">
      <c r="C6147" s="16"/>
    </row>
    <row r="6148" spans="3:3" x14ac:dyDescent="0.3">
      <c r="C6148" s="16"/>
    </row>
    <row r="6149" spans="3:3" x14ac:dyDescent="0.3">
      <c r="C6149" s="16"/>
    </row>
    <row r="6150" spans="3:3" x14ac:dyDescent="0.3">
      <c r="C6150" s="16"/>
    </row>
    <row r="6151" spans="3:3" x14ac:dyDescent="0.3">
      <c r="C6151" s="16"/>
    </row>
    <row r="6152" spans="3:3" x14ac:dyDescent="0.3">
      <c r="C6152" s="16"/>
    </row>
    <row r="6153" spans="3:3" x14ac:dyDescent="0.3">
      <c r="C6153" s="16"/>
    </row>
    <row r="6154" spans="3:3" x14ac:dyDescent="0.3">
      <c r="C6154" s="16"/>
    </row>
    <row r="6155" spans="3:3" x14ac:dyDescent="0.3">
      <c r="C6155" s="16"/>
    </row>
    <row r="6156" spans="3:3" x14ac:dyDescent="0.3">
      <c r="C6156" s="16"/>
    </row>
    <row r="6157" spans="3:3" x14ac:dyDescent="0.3">
      <c r="C6157" s="16"/>
    </row>
    <row r="6158" spans="3:3" x14ac:dyDescent="0.3">
      <c r="C6158" s="16"/>
    </row>
    <row r="6159" spans="3:3" x14ac:dyDescent="0.3">
      <c r="C6159" s="16"/>
    </row>
    <row r="6160" spans="3:3" x14ac:dyDescent="0.3">
      <c r="C6160" s="16"/>
    </row>
    <row r="6161" spans="3:3" x14ac:dyDescent="0.3">
      <c r="C6161" s="16"/>
    </row>
    <row r="6162" spans="3:3" x14ac:dyDescent="0.3">
      <c r="C6162" s="16"/>
    </row>
    <row r="6163" spans="3:3" x14ac:dyDescent="0.3">
      <c r="C6163" s="16"/>
    </row>
    <row r="6164" spans="3:3" x14ac:dyDescent="0.3">
      <c r="C6164" s="16"/>
    </row>
    <row r="6165" spans="3:3" x14ac:dyDescent="0.3">
      <c r="C6165" s="16"/>
    </row>
    <row r="6166" spans="3:3" x14ac:dyDescent="0.3">
      <c r="C6166" s="16"/>
    </row>
    <row r="6167" spans="3:3" x14ac:dyDescent="0.3">
      <c r="C6167" s="16"/>
    </row>
    <row r="6168" spans="3:3" x14ac:dyDescent="0.3">
      <c r="C6168" s="16"/>
    </row>
    <row r="6169" spans="3:3" x14ac:dyDescent="0.3">
      <c r="C6169" s="16"/>
    </row>
    <row r="6170" spans="3:3" x14ac:dyDescent="0.3">
      <c r="C6170" s="16"/>
    </row>
    <row r="6171" spans="3:3" x14ac:dyDescent="0.3">
      <c r="C6171" s="16"/>
    </row>
    <row r="6172" spans="3:3" x14ac:dyDescent="0.3">
      <c r="C6172" s="16"/>
    </row>
    <row r="6173" spans="3:3" x14ac:dyDescent="0.3">
      <c r="C6173" s="16"/>
    </row>
    <row r="6174" spans="3:3" x14ac:dyDescent="0.3">
      <c r="C6174" s="16"/>
    </row>
    <row r="6175" spans="3:3" x14ac:dyDescent="0.3">
      <c r="C6175" s="16"/>
    </row>
    <row r="6176" spans="3:3" x14ac:dyDescent="0.3">
      <c r="C6176" s="16"/>
    </row>
    <row r="6177" spans="3:3" x14ac:dyDescent="0.3">
      <c r="C6177" s="16"/>
    </row>
    <row r="6178" spans="3:3" x14ac:dyDescent="0.3">
      <c r="C6178" s="16"/>
    </row>
    <row r="6179" spans="3:3" x14ac:dyDescent="0.3">
      <c r="C6179" s="16"/>
    </row>
    <row r="6180" spans="3:3" x14ac:dyDescent="0.3">
      <c r="C6180" s="16"/>
    </row>
    <row r="6181" spans="3:3" x14ac:dyDescent="0.3">
      <c r="C6181" s="16"/>
    </row>
    <row r="6182" spans="3:3" x14ac:dyDescent="0.3">
      <c r="C6182" s="16"/>
    </row>
    <row r="6183" spans="3:3" x14ac:dyDescent="0.3">
      <c r="C6183" s="16"/>
    </row>
    <row r="6184" spans="3:3" x14ac:dyDescent="0.3">
      <c r="C6184" s="16"/>
    </row>
    <row r="6185" spans="3:3" x14ac:dyDescent="0.3">
      <c r="C6185" s="16"/>
    </row>
    <row r="6186" spans="3:3" x14ac:dyDescent="0.3">
      <c r="C6186" s="16"/>
    </row>
    <row r="6187" spans="3:3" x14ac:dyDescent="0.3">
      <c r="C6187" s="16"/>
    </row>
    <row r="6188" spans="3:3" x14ac:dyDescent="0.3">
      <c r="C6188" s="16"/>
    </row>
    <row r="6189" spans="3:3" x14ac:dyDescent="0.3">
      <c r="C6189" s="16"/>
    </row>
    <row r="6190" spans="3:3" x14ac:dyDescent="0.3">
      <c r="C6190" s="16"/>
    </row>
    <row r="6191" spans="3:3" x14ac:dyDescent="0.3">
      <c r="C6191" s="16"/>
    </row>
    <row r="6192" spans="3:3" x14ac:dyDescent="0.3">
      <c r="C6192" s="16"/>
    </row>
    <row r="6193" spans="3:3" x14ac:dyDescent="0.3">
      <c r="C6193" s="16"/>
    </row>
    <row r="6194" spans="3:3" x14ac:dyDescent="0.3">
      <c r="C6194" s="16"/>
    </row>
    <row r="6195" spans="3:3" x14ac:dyDescent="0.3">
      <c r="C6195" s="16"/>
    </row>
    <row r="6196" spans="3:3" x14ac:dyDescent="0.3">
      <c r="C6196" s="16"/>
    </row>
    <row r="6197" spans="3:3" x14ac:dyDescent="0.3">
      <c r="C6197" s="16"/>
    </row>
    <row r="6198" spans="3:3" x14ac:dyDescent="0.3">
      <c r="C6198" s="16"/>
    </row>
    <row r="6199" spans="3:3" x14ac:dyDescent="0.3">
      <c r="C6199" s="16"/>
    </row>
    <row r="6200" spans="3:3" x14ac:dyDescent="0.3">
      <c r="C6200" s="16"/>
    </row>
    <row r="6201" spans="3:3" x14ac:dyDescent="0.3">
      <c r="C6201" s="16"/>
    </row>
    <row r="6202" spans="3:3" x14ac:dyDescent="0.3">
      <c r="C6202" s="16"/>
    </row>
    <row r="6203" spans="3:3" x14ac:dyDescent="0.3">
      <c r="C6203" s="16"/>
    </row>
    <row r="6204" spans="3:3" x14ac:dyDescent="0.3">
      <c r="C6204" s="16"/>
    </row>
    <row r="6205" spans="3:3" x14ac:dyDescent="0.3">
      <c r="C6205" s="16"/>
    </row>
    <row r="6206" spans="3:3" x14ac:dyDescent="0.3">
      <c r="C6206" s="16"/>
    </row>
    <row r="6207" spans="3:3" x14ac:dyDescent="0.3">
      <c r="C6207" s="16"/>
    </row>
    <row r="6208" spans="3:3" x14ac:dyDescent="0.3">
      <c r="C6208" s="16"/>
    </row>
    <row r="6209" spans="3:3" x14ac:dyDescent="0.3">
      <c r="C6209" s="16"/>
    </row>
    <row r="6210" spans="3:3" x14ac:dyDescent="0.3">
      <c r="C6210" s="16"/>
    </row>
    <row r="6211" spans="3:3" x14ac:dyDescent="0.3">
      <c r="C6211" s="16"/>
    </row>
    <row r="6212" spans="3:3" x14ac:dyDescent="0.3">
      <c r="C6212" s="16"/>
    </row>
    <row r="6213" spans="3:3" x14ac:dyDescent="0.3">
      <c r="C6213" s="16"/>
    </row>
    <row r="6214" spans="3:3" x14ac:dyDescent="0.3">
      <c r="C6214" s="16"/>
    </row>
    <row r="6215" spans="3:3" x14ac:dyDescent="0.3">
      <c r="C6215" s="16"/>
    </row>
    <row r="6216" spans="3:3" x14ac:dyDescent="0.3">
      <c r="C6216" s="16"/>
    </row>
    <row r="6217" spans="3:3" x14ac:dyDescent="0.3">
      <c r="C6217" s="16"/>
    </row>
    <row r="6218" spans="3:3" x14ac:dyDescent="0.3">
      <c r="C6218" s="16"/>
    </row>
    <row r="6219" spans="3:3" x14ac:dyDescent="0.3">
      <c r="C6219" s="16"/>
    </row>
    <row r="6220" spans="3:3" x14ac:dyDescent="0.3">
      <c r="C6220" s="16"/>
    </row>
    <row r="6221" spans="3:3" x14ac:dyDescent="0.3">
      <c r="C6221" s="16"/>
    </row>
    <row r="6222" spans="3:3" x14ac:dyDescent="0.3">
      <c r="C6222" s="16"/>
    </row>
    <row r="6223" spans="3:3" x14ac:dyDescent="0.3">
      <c r="C6223" s="16"/>
    </row>
    <row r="6224" spans="3:3" x14ac:dyDescent="0.3">
      <c r="C6224" s="16"/>
    </row>
    <row r="6225" spans="3:3" x14ac:dyDescent="0.3">
      <c r="C6225" s="16"/>
    </row>
    <row r="6226" spans="3:3" x14ac:dyDescent="0.3">
      <c r="C6226" s="16"/>
    </row>
    <row r="6227" spans="3:3" x14ac:dyDescent="0.3">
      <c r="C6227" s="16"/>
    </row>
    <row r="6228" spans="3:3" x14ac:dyDescent="0.3">
      <c r="C6228" s="16"/>
    </row>
    <row r="6229" spans="3:3" x14ac:dyDescent="0.3">
      <c r="C6229" s="16"/>
    </row>
    <row r="6230" spans="3:3" x14ac:dyDescent="0.3">
      <c r="C6230" s="16"/>
    </row>
    <row r="6231" spans="3:3" x14ac:dyDescent="0.3">
      <c r="C6231" s="16"/>
    </row>
    <row r="6232" spans="3:3" x14ac:dyDescent="0.3">
      <c r="C6232" s="16"/>
    </row>
    <row r="6233" spans="3:3" x14ac:dyDescent="0.3">
      <c r="C6233" s="16"/>
    </row>
    <row r="6234" spans="3:3" x14ac:dyDescent="0.3">
      <c r="C6234" s="16"/>
    </row>
    <row r="6235" spans="3:3" x14ac:dyDescent="0.3">
      <c r="C6235" s="16"/>
    </row>
    <row r="6236" spans="3:3" x14ac:dyDescent="0.3">
      <c r="C6236" s="16"/>
    </row>
    <row r="6237" spans="3:3" x14ac:dyDescent="0.3">
      <c r="C6237" s="16"/>
    </row>
    <row r="6238" spans="3:3" x14ac:dyDescent="0.3">
      <c r="C6238" s="16"/>
    </row>
    <row r="6239" spans="3:3" x14ac:dyDescent="0.3">
      <c r="C6239" s="16"/>
    </row>
    <row r="6240" spans="3:3" x14ac:dyDescent="0.3">
      <c r="C6240" s="16"/>
    </row>
    <row r="6241" spans="3:3" x14ac:dyDescent="0.3">
      <c r="C6241" s="16"/>
    </row>
    <row r="6242" spans="3:3" x14ac:dyDescent="0.3">
      <c r="C6242" s="16"/>
    </row>
    <row r="6243" spans="3:3" x14ac:dyDescent="0.3">
      <c r="C6243" s="16"/>
    </row>
    <row r="6244" spans="3:3" x14ac:dyDescent="0.3">
      <c r="C6244" s="16"/>
    </row>
    <row r="6245" spans="3:3" x14ac:dyDescent="0.3">
      <c r="C6245" s="16"/>
    </row>
    <row r="6246" spans="3:3" x14ac:dyDescent="0.3">
      <c r="C6246" s="16"/>
    </row>
    <row r="6247" spans="3:3" x14ac:dyDescent="0.3">
      <c r="C6247" s="16"/>
    </row>
    <row r="6248" spans="3:3" x14ac:dyDescent="0.3">
      <c r="C6248" s="16"/>
    </row>
    <row r="6249" spans="3:3" x14ac:dyDescent="0.3">
      <c r="C6249" s="16"/>
    </row>
    <row r="6250" spans="3:3" x14ac:dyDescent="0.3">
      <c r="C6250" s="16"/>
    </row>
    <row r="6251" spans="3:3" x14ac:dyDescent="0.3">
      <c r="C6251" s="16"/>
    </row>
    <row r="6252" spans="3:3" x14ac:dyDescent="0.3">
      <c r="C6252" s="16"/>
    </row>
    <row r="6253" spans="3:3" x14ac:dyDescent="0.3">
      <c r="C6253" s="16"/>
    </row>
    <row r="6254" spans="3:3" x14ac:dyDescent="0.3">
      <c r="C6254" s="16"/>
    </row>
    <row r="6255" spans="3:3" x14ac:dyDescent="0.3">
      <c r="C6255" s="16"/>
    </row>
    <row r="6256" spans="3:3" x14ac:dyDescent="0.3">
      <c r="C6256" s="16"/>
    </row>
    <row r="6257" spans="3:3" x14ac:dyDescent="0.3">
      <c r="C6257" s="16"/>
    </row>
    <row r="6258" spans="3:3" x14ac:dyDescent="0.3">
      <c r="C6258" s="16"/>
    </row>
    <row r="6259" spans="3:3" x14ac:dyDescent="0.3">
      <c r="C6259" s="16"/>
    </row>
    <row r="6260" spans="3:3" x14ac:dyDescent="0.3">
      <c r="C6260" s="16"/>
    </row>
    <row r="6261" spans="3:3" x14ac:dyDescent="0.3">
      <c r="C6261" s="16"/>
    </row>
    <row r="6262" spans="3:3" x14ac:dyDescent="0.3">
      <c r="C6262" s="16"/>
    </row>
    <row r="6263" spans="3:3" x14ac:dyDescent="0.3">
      <c r="C6263" s="16"/>
    </row>
    <row r="6264" spans="3:3" x14ac:dyDescent="0.3">
      <c r="C6264" s="16"/>
    </row>
    <row r="6265" spans="3:3" x14ac:dyDescent="0.3">
      <c r="C6265" s="16"/>
    </row>
    <row r="6266" spans="3:3" x14ac:dyDescent="0.3">
      <c r="C6266" s="16"/>
    </row>
    <row r="6267" spans="3:3" x14ac:dyDescent="0.3">
      <c r="C6267" s="16"/>
    </row>
    <row r="6268" spans="3:3" x14ac:dyDescent="0.3">
      <c r="C6268" s="16"/>
    </row>
    <row r="6269" spans="3:3" x14ac:dyDescent="0.3">
      <c r="C6269" s="16"/>
    </row>
    <row r="6270" spans="3:3" x14ac:dyDescent="0.3">
      <c r="C6270" s="16"/>
    </row>
    <row r="6271" spans="3:3" x14ac:dyDescent="0.3">
      <c r="C6271" s="16"/>
    </row>
    <row r="6272" spans="3:3" x14ac:dyDescent="0.3">
      <c r="C6272" s="16"/>
    </row>
    <row r="6273" spans="3:3" x14ac:dyDescent="0.3">
      <c r="C6273" s="16"/>
    </row>
    <row r="6274" spans="3:3" x14ac:dyDescent="0.3">
      <c r="C6274" s="16"/>
    </row>
    <row r="6275" spans="3:3" x14ac:dyDescent="0.3">
      <c r="C6275" s="16"/>
    </row>
    <row r="6276" spans="3:3" x14ac:dyDescent="0.3">
      <c r="C6276" s="16"/>
    </row>
    <row r="6277" spans="3:3" x14ac:dyDescent="0.3">
      <c r="C6277" s="16"/>
    </row>
    <row r="6278" spans="3:3" x14ac:dyDescent="0.3">
      <c r="C6278" s="16"/>
    </row>
    <row r="6279" spans="3:3" x14ac:dyDescent="0.3">
      <c r="C6279" s="16"/>
    </row>
    <row r="6280" spans="3:3" x14ac:dyDescent="0.3">
      <c r="C6280" s="16"/>
    </row>
    <row r="6281" spans="3:3" x14ac:dyDescent="0.3">
      <c r="C6281" s="16"/>
    </row>
    <row r="6282" spans="3:3" x14ac:dyDescent="0.3">
      <c r="C6282" s="16"/>
    </row>
    <row r="6283" spans="3:3" x14ac:dyDescent="0.3">
      <c r="C6283" s="16"/>
    </row>
    <row r="6284" spans="3:3" x14ac:dyDescent="0.3">
      <c r="C6284" s="16"/>
    </row>
    <row r="6285" spans="3:3" x14ac:dyDescent="0.3">
      <c r="C6285" s="16"/>
    </row>
    <row r="6286" spans="3:3" x14ac:dyDescent="0.3">
      <c r="C6286" s="16"/>
    </row>
    <row r="6287" spans="3:3" x14ac:dyDescent="0.3">
      <c r="C6287" s="16"/>
    </row>
    <row r="6288" spans="3:3" x14ac:dyDescent="0.3">
      <c r="C6288" s="16"/>
    </row>
    <row r="6289" spans="3:3" x14ac:dyDescent="0.3">
      <c r="C6289" s="16"/>
    </row>
    <row r="6290" spans="3:3" x14ac:dyDescent="0.3">
      <c r="C6290" s="16"/>
    </row>
    <row r="6291" spans="3:3" x14ac:dyDescent="0.3">
      <c r="C6291" s="16"/>
    </row>
    <row r="6292" spans="3:3" x14ac:dyDescent="0.3">
      <c r="C6292" s="16"/>
    </row>
    <row r="6293" spans="3:3" x14ac:dyDescent="0.3">
      <c r="C6293" s="16"/>
    </row>
    <row r="6294" spans="3:3" x14ac:dyDescent="0.3">
      <c r="C6294" s="16"/>
    </row>
    <row r="6295" spans="3:3" x14ac:dyDescent="0.3">
      <c r="C6295" s="16"/>
    </row>
    <row r="6296" spans="3:3" x14ac:dyDescent="0.3">
      <c r="C6296" s="16"/>
    </row>
    <row r="6297" spans="3:3" x14ac:dyDescent="0.3">
      <c r="C6297" s="16"/>
    </row>
    <row r="6298" spans="3:3" x14ac:dyDescent="0.3">
      <c r="C6298" s="16"/>
    </row>
    <row r="6299" spans="3:3" x14ac:dyDescent="0.3">
      <c r="C6299" s="16"/>
    </row>
    <row r="6300" spans="3:3" x14ac:dyDescent="0.3">
      <c r="C6300" s="16"/>
    </row>
    <row r="6301" spans="3:3" x14ac:dyDescent="0.3">
      <c r="C6301" s="16"/>
    </row>
    <row r="6302" spans="3:3" x14ac:dyDescent="0.3">
      <c r="C6302" s="16"/>
    </row>
    <row r="6303" spans="3:3" x14ac:dyDescent="0.3">
      <c r="C6303" s="16"/>
    </row>
    <row r="6304" spans="3:3" x14ac:dyDescent="0.3">
      <c r="C6304" s="16"/>
    </row>
    <row r="6305" spans="3:3" x14ac:dyDescent="0.3">
      <c r="C6305" s="16"/>
    </row>
    <row r="6306" spans="3:3" x14ac:dyDescent="0.3">
      <c r="C6306" s="16"/>
    </row>
    <row r="6307" spans="3:3" x14ac:dyDescent="0.3">
      <c r="C6307" s="16"/>
    </row>
    <row r="6308" spans="3:3" x14ac:dyDescent="0.3">
      <c r="C6308" s="16"/>
    </row>
    <row r="6309" spans="3:3" x14ac:dyDescent="0.3">
      <c r="C6309" s="16"/>
    </row>
    <row r="6310" spans="3:3" x14ac:dyDescent="0.3">
      <c r="C6310" s="16"/>
    </row>
    <row r="6311" spans="3:3" x14ac:dyDescent="0.3">
      <c r="C6311" s="16"/>
    </row>
    <row r="6312" spans="3:3" x14ac:dyDescent="0.3">
      <c r="C6312" s="16"/>
    </row>
    <row r="6313" spans="3:3" x14ac:dyDescent="0.3">
      <c r="C6313" s="16"/>
    </row>
    <row r="6314" spans="3:3" x14ac:dyDescent="0.3">
      <c r="C6314" s="16"/>
    </row>
    <row r="6315" spans="3:3" x14ac:dyDescent="0.3">
      <c r="C6315" s="16"/>
    </row>
    <row r="6316" spans="3:3" x14ac:dyDescent="0.3">
      <c r="C6316" s="16"/>
    </row>
    <row r="6317" spans="3:3" x14ac:dyDescent="0.3">
      <c r="C6317" s="16"/>
    </row>
    <row r="6318" spans="3:3" x14ac:dyDescent="0.3">
      <c r="C6318" s="16"/>
    </row>
    <row r="6319" spans="3:3" x14ac:dyDescent="0.3">
      <c r="C6319" s="16"/>
    </row>
    <row r="6320" spans="3:3" x14ac:dyDescent="0.3">
      <c r="C6320" s="16"/>
    </row>
    <row r="6321" spans="3:3" x14ac:dyDescent="0.3">
      <c r="C6321" s="16"/>
    </row>
    <row r="6322" spans="3:3" x14ac:dyDescent="0.3">
      <c r="C6322" s="16"/>
    </row>
    <row r="6323" spans="3:3" x14ac:dyDescent="0.3">
      <c r="C6323" s="16"/>
    </row>
    <row r="6324" spans="3:3" x14ac:dyDescent="0.3">
      <c r="C6324" s="16"/>
    </row>
    <row r="6325" spans="3:3" x14ac:dyDescent="0.3">
      <c r="C6325" s="16"/>
    </row>
    <row r="6326" spans="3:3" x14ac:dyDescent="0.3">
      <c r="C6326" s="16"/>
    </row>
    <row r="6327" spans="3:3" x14ac:dyDescent="0.3">
      <c r="C6327" s="16"/>
    </row>
    <row r="6328" spans="3:3" x14ac:dyDescent="0.3">
      <c r="C6328" s="16"/>
    </row>
    <row r="6329" spans="3:3" x14ac:dyDescent="0.3">
      <c r="C6329" s="16"/>
    </row>
    <row r="6330" spans="3:3" x14ac:dyDescent="0.3">
      <c r="C6330" s="16"/>
    </row>
    <row r="6331" spans="3:3" x14ac:dyDescent="0.3">
      <c r="C6331" s="16"/>
    </row>
    <row r="6332" spans="3:3" x14ac:dyDescent="0.3">
      <c r="C6332" s="16"/>
    </row>
    <row r="6333" spans="3:3" x14ac:dyDescent="0.3">
      <c r="C6333" s="16"/>
    </row>
    <row r="6334" spans="3:3" x14ac:dyDescent="0.3">
      <c r="C6334" s="16"/>
    </row>
    <row r="6335" spans="3:3" x14ac:dyDescent="0.3">
      <c r="C6335" s="16"/>
    </row>
    <row r="6336" spans="3:3" x14ac:dyDescent="0.3">
      <c r="C6336" s="16"/>
    </row>
    <row r="6337" spans="3:3" x14ac:dyDescent="0.3">
      <c r="C6337" s="16"/>
    </row>
    <row r="6338" spans="3:3" x14ac:dyDescent="0.3">
      <c r="C6338" s="16"/>
    </row>
    <row r="6339" spans="3:3" x14ac:dyDescent="0.3">
      <c r="C6339" s="16"/>
    </row>
    <row r="6340" spans="3:3" x14ac:dyDescent="0.3">
      <c r="C6340" s="16"/>
    </row>
    <row r="6341" spans="3:3" x14ac:dyDescent="0.3">
      <c r="C6341" s="16"/>
    </row>
    <row r="6342" spans="3:3" x14ac:dyDescent="0.3">
      <c r="C6342" s="16"/>
    </row>
    <row r="6343" spans="3:3" x14ac:dyDescent="0.3">
      <c r="C6343" s="16"/>
    </row>
    <row r="6344" spans="3:3" x14ac:dyDescent="0.3">
      <c r="C6344" s="16"/>
    </row>
    <row r="6345" spans="3:3" x14ac:dyDescent="0.3">
      <c r="C6345" s="16"/>
    </row>
    <row r="6346" spans="3:3" x14ac:dyDescent="0.3">
      <c r="C6346" s="16"/>
    </row>
    <row r="6347" spans="3:3" x14ac:dyDescent="0.3">
      <c r="C6347" s="16"/>
    </row>
    <row r="6348" spans="3:3" x14ac:dyDescent="0.3">
      <c r="C6348" s="16"/>
    </row>
    <row r="6349" spans="3:3" x14ac:dyDescent="0.3">
      <c r="C6349" s="16"/>
    </row>
    <row r="6350" spans="3:3" x14ac:dyDescent="0.3">
      <c r="C6350" s="16"/>
    </row>
    <row r="6351" spans="3:3" x14ac:dyDescent="0.3">
      <c r="C6351" s="16"/>
    </row>
    <row r="6352" spans="3:3" x14ac:dyDescent="0.3">
      <c r="C6352" s="16"/>
    </row>
    <row r="6353" spans="3:3" x14ac:dyDescent="0.3">
      <c r="C6353" s="16"/>
    </row>
    <row r="6354" spans="3:3" x14ac:dyDescent="0.3">
      <c r="C6354" s="16"/>
    </row>
    <row r="6355" spans="3:3" x14ac:dyDescent="0.3">
      <c r="C6355" s="16"/>
    </row>
    <row r="6356" spans="3:3" x14ac:dyDescent="0.3">
      <c r="C6356" s="16"/>
    </row>
    <row r="6357" spans="3:3" x14ac:dyDescent="0.3">
      <c r="C6357" s="16"/>
    </row>
    <row r="6358" spans="3:3" x14ac:dyDescent="0.3">
      <c r="C6358" s="16"/>
    </row>
    <row r="6359" spans="3:3" x14ac:dyDescent="0.3">
      <c r="C6359" s="16"/>
    </row>
    <row r="6360" spans="3:3" x14ac:dyDescent="0.3">
      <c r="C6360" s="16"/>
    </row>
    <row r="6361" spans="3:3" x14ac:dyDescent="0.3">
      <c r="C6361" s="16"/>
    </row>
    <row r="6362" spans="3:3" x14ac:dyDescent="0.3">
      <c r="C6362" s="16"/>
    </row>
    <row r="6363" spans="3:3" x14ac:dyDescent="0.3">
      <c r="C6363" s="16"/>
    </row>
    <row r="6364" spans="3:3" x14ac:dyDescent="0.3">
      <c r="C6364" s="16"/>
    </row>
    <row r="6365" spans="3:3" x14ac:dyDescent="0.3">
      <c r="C6365" s="16"/>
    </row>
    <row r="6366" spans="3:3" x14ac:dyDescent="0.3">
      <c r="C6366" s="16"/>
    </row>
    <row r="6367" spans="3:3" x14ac:dyDescent="0.3">
      <c r="C6367" s="16"/>
    </row>
    <row r="6368" spans="3:3" x14ac:dyDescent="0.3">
      <c r="C6368" s="16"/>
    </row>
    <row r="6369" spans="3:3" x14ac:dyDescent="0.3">
      <c r="C6369" s="16"/>
    </row>
    <row r="6370" spans="3:3" x14ac:dyDescent="0.3">
      <c r="C6370" s="16"/>
    </row>
    <row r="6371" spans="3:3" x14ac:dyDescent="0.3">
      <c r="C6371" s="16"/>
    </row>
    <row r="6372" spans="3:3" x14ac:dyDescent="0.3">
      <c r="C6372" s="16"/>
    </row>
    <row r="6373" spans="3:3" x14ac:dyDescent="0.3">
      <c r="C6373" s="16"/>
    </row>
    <row r="6374" spans="3:3" x14ac:dyDescent="0.3">
      <c r="C6374" s="16"/>
    </row>
    <row r="6375" spans="3:3" x14ac:dyDescent="0.3">
      <c r="C6375" s="16"/>
    </row>
    <row r="6376" spans="3:3" x14ac:dyDescent="0.3">
      <c r="C6376" s="16"/>
    </row>
    <row r="6377" spans="3:3" x14ac:dyDescent="0.3">
      <c r="C6377" s="16"/>
    </row>
    <row r="6378" spans="3:3" x14ac:dyDescent="0.3">
      <c r="C6378" s="16"/>
    </row>
    <row r="6379" spans="3:3" x14ac:dyDescent="0.3">
      <c r="C6379" s="16"/>
    </row>
    <row r="6380" spans="3:3" x14ac:dyDescent="0.3">
      <c r="C6380" s="16"/>
    </row>
    <row r="6381" spans="3:3" x14ac:dyDescent="0.3">
      <c r="C6381" s="16"/>
    </row>
    <row r="6382" spans="3:3" x14ac:dyDescent="0.3">
      <c r="C6382" s="16"/>
    </row>
    <row r="6383" spans="3:3" x14ac:dyDescent="0.3">
      <c r="C6383" s="16"/>
    </row>
    <row r="6384" spans="3:3" x14ac:dyDescent="0.3">
      <c r="C6384" s="16"/>
    </row>
    <row r="6385" spans="3:3" x14ac:dyDescent="0.3">
      <c r="C6385" s="16"/>
    </row>
    <row r="6386" spans="3:3" x14ac:dyDescent="0.3">
      <c r="C6386" s="16"/>
    </row>
    <row r="6387" spans="3:3" x14ac:dyDescent="0.3">
      <c r="C6387" s="16"/>
    </row>
    <row r="6388" spans="3:3" x14ac:dyDescent="0.3">
      <c r="C6388" s="16"/>
    </row>
    <row r="6389" spans="3:3" x14ac:dyDescent="0.3">
      <c r="C6389" s="16"/>
    </row>
    <row r="6390" spans="3:3" x14ac:dyDescent="0.3">
      <c r="C6390" s="16"/>
    </row>
    <row r="6391" spans="3:3" x14ac:dyDescent="0.3">
      <c r="C6391" s="16"/>
    </row>
    <row r="6392" spans="3:3" x14ac:dyDescent="0.3">
      <c r="C6392" s="16"/>
    </row>
    <row r="6393" spans="3:3" x14ac:dyDescent="0.3">
      <c r="C6393" s="16"/>
    </row>
    <row r="6394" spans="3:3" x14ac:dyDescent="0.3">
      <c r="C6394" s="16"/>
    </row>
    <row r="6395" spans="3:3" x14ac:dyDescent="0.3">
      <c r="C6395" s="16"/>
    </row>
    <row r="6396" spans="3:3" x14ac:dyDescent="0.3">
      <c r="C6396" s="16"/>
    </row>
    <row r="6397" spans="3:3" x14ac:dyDescent="0.3">
      <c r="C6397" s="16"/>
    </row>
    <row r="6398" spans="3:3" x14ac:dyDescent="0.3">
      <c r="C6398" s="16"/>
    </row>
    <row r="6399" spans="3:3" x14ac:dyDescent="0.3">
      <c r="C6399" s="16"/>
    </row>
    <row r="6400" spans="3:3" x14ac:dyDescent="0.3">
      <c r="C6400" s="16"/>
    </row>
    <row r="6401" spans="3:3" x14ac:dyDescent="0.3">
      <c r="C6401" s="16"/>
    </row>
    <row r="6402" spans="3:3" x14ac:dyDescent="0.3">
      <c r="C6402" s="16"/>
    </row>
    <row r="6403" spans="3:3" x14ac:dyDescent="0.3">
      <c r="C6403" s="16"/>
    </row>
    <row r="6404" spans="3:3" x14ac:dyDescent="0.3">
      <c r="C6404" s="16"/>
    </row>
    <row r="6405" spans="3:3" x14ac:dyDescent="0.3">
      <c r="C6405" s="16"/>
    </row>
    <row r="6406" spans="3:3" x14ac:dyDescent="0.3">
      <c r="C6406" s="16"/>
    </row>
    <row r="6407" spans="3:3" x14ac:dyDescent="0.3">
      <c r="C6407" s="16"/>
    </row>
    <row r="6408" spans="3:3" x14ac:dyDescent="0.3">
      <c r="C6408" s="16"/>
    </row>
    <row r="6409" spans="3:3" x14ac:dyDescent="0.3">
      <c r="C6409" s="16"/>
    </row>
    <row r="6410" spans="3:3" x14ac:dyDescent="0.3">
      <c r="C6410" s="16"/>
    </row>
    <row r="6411" spans="3:3" x14ac:dyDescent="0.3">
      <c r="C6411" s="16"/>
    </row>
    <row r="6412" spans="3:3" x14ac:dyDescent="0.3">
      <c r="C6412" s="16"/>
    </row>
    <row r="6413" spans="3:3" x14ac:dyDescent="0.3">
      <c r="C6413" s="16"/>
    </row>
    <row r="6414" spans="3:3" x14ac:dyDescent="0.3">
      <c r="C6414" s="16"/>
    </row>
    <row r="6415" spans="3:3" x14ac:dyDescent="0.3">
      <c r="C6415" s="16"/>
    </row>
    <row r="6416" spans="3:3" x14ac:dyDescent="0.3">
      <c r="C6416" s="16"/>
    </row>
    <row r="6417" spans="3:3" x14ac:dyDescent="0.3">
      <c r="C6417" s="16"/>
    </row>
    <row r="6418" spans="3:3" x14ac:dyDescent="0.3">
      <c r="C6418" s="16"/>
    </row>
    <row r="6419" spans="3:3" x14ac:dyDescent="0.3">
      <c r="C6419" s="16"/>
    </row>
    <row r="6420" spans="3:3" x14ac:dyDescent="0.3">
      <c r="C6420" s="16"/>
    </row>
    <row r="6421" spans="3:3" x14ac:dyDescent="0.3">
      <c r="C6421" s="16"/>
    </row>
    <row r="6422" spans="3:3" x14ac:dyDescent="0.3">
      <c r="C6422" s="16"/>
    </row>
    <row r="6423" spans="3:3" x14ac:dyDescent="0.3">
      <c r="C6423" s="16"/>
    </row>
    <row r="6424" spans="3:3" x14ac:dyDescent="0.3">
      <c r="C6424" s="16"/>
    </row>
    <row r="6425" spans="3:3" x14ac:dyDescent="0.3">
      <c r="C6425" s="16"/>
    </row>
    <row r="6426" spans="3:3" x14ac:dyDescent="0.3">
      <c r="C6426" s="16"/>
    </row>
    <row r="6427" spans="3:3" x14ac:dyDescent="0.3">
      <c r="C6427" s="16"/>
    </row>
    <row r="6428" spans="3:3" x14ac:dyDescent="0.3">
      <c r="C6428" s="16"/>
    </row>
    <row r="6429" spans="3:3" x14ac:dyDescent="0.3">
      <c r="C6429" s="16"/>
    </row>
    <row r="6430" spans="3:3" x14ac:dyDescent="0.3">
      <c r="C6430" s="16"/>
    </row>
    <row r="6431" spans="3:3" x14ac:dyDescent="0.3">
      <c r="C6431" s="16"/>
    </row>
    <row r="6432" spans="3:3" x14ac:dyDescent="0.3">
      <c r="C6432" s="16"/>
    </row>
    <row r="6433" spans="3:3" x14ac:dyDescent="0.3">
      <c r="C6433" s="16"/>
    </row>
    <row r="6434" spans="3:3" x14ac:dyDescent="0.3">
      <c r="C6434" s="16"/>
    </row>
    <row r="6435" spans="3:3" x14ac:dyDescent="0.3">
      <c r="C6435" s="16"/>
    </row>
    <row r="6436" spans="3:3" x14ac:dyDescent="0.3">
      <c r="C6436" s="16"/>
    </row>
    <row r="6437" spans="3:3" x14ac:dyDescent="0.3">
      <c r="C6437" s="16"/>
    </row>
    <row r="6438" spans="3:3" x14ac:dyDescent="0.3">
      <c r="C6438" s="16"/>
    </row>
    <row r="6439" spans="3:3" x14ac:dyDescent="0.3">
      <c r="C6439" s="16"/>
    </row>
    <row r="6440" spans="3:3" x14ac:dyDescent="0.3">
      <c r="C6440" s="16"/>
    </row>
    <row r="6441" spans="3:3" x14ac:dyDescent="0.3">
      <c r="C6441" s="16"/>
    </row>
    <row r="6442" spans="3:3" x14ac:dyDescent="0.3">
      <c r="C6442" s="16"/>
    </row>
    <row r="6443" spans="3:3" x14ac:dyDescent="0.3">
      <c r="C6443" s="16"/>
    </row>
    <row r="6444" spans="3:3" x14ac:dyDescent="0.3">
      <c r="C6444" s="16"/>
    </row>
    <row r="6445" spans="3:3" x14ac:dyDescent="0.3">
      <c r="C6445" s="16"/>
    </row>
    <row r="6446" spans="3:3" x14ac:dyDescent="0.3">
      <c r="C6446" s="16"/>
    </row>
    <row r="6447" spans="3:3" x14ac:dyDescent="0.3">
      <c r="C6447" s="16"/>
    </row>
    <row r="6448" spans="3:3" x14ac:dyDescent="0.3">
      <c r="C6448" s="16"/>
    </row>
    <row r="6449" spans="3:3" x14ac:dyDescent="0.3">
      <c r="C6449" s="16"/>
    </row>
    <row r="6450" spans="3:3" x14ac:dyDescent="0.3">
      <c r="C6450" s="16"/>
    </row>
    <row r="6451" spans="3:3" x14ac:dyDescent="0.3">
      <c r="C6451" s="16"/>
    </row>
    <row r="6452" spans="3:3" x14ac:dyDescent="0.3">
      <c r="C6452" s="16"/>
    </row>
    <row r="6453" spans="3:3" x14ac:dyDescent="0.3">
      <c r="C6453" s="16"/>
    </row>
    <row r="6454" spans="3:3" x14ac:dyDescent="0.3">
      <c r="C6454" s="16"/>
    </row>
    <row r="6455" spans="3:3" x14ac:dyDescent="0.3">
      <c r="C6455" s="16"/>
    </row>
    <row r="6456" spans="3:3" x14ac:dyDescent="0.3">
      <c r="C6456" s="16"/>
    </row>
    <row r="6457" spans="3:3" x14ac:dyDescent="0.3">
      <c r="C6457" s="16"/>
    </row>
    <row r="6458" spans="3:3" x14ac:dyDescent="0.3">
      <c r="C6458" s="16"/>
    </row>
    <row r="6459" spans="3:3" x14ac:dyDescent="0.3">
      <c r="C6459" s="16"/>
    </row>
    <row r="6460" spans="3:3" x14ac:dyDescent="0.3">
      <c r="C6460" s="16"/>
    </row>
    <row r="6461" spans="3:3" x14ac:dyDescent="0.3">
      <c r="C6461" s="16"/>
    </row>
    <row r="6462" spans="3:3" x14ac:dyDescent="0.3">
      <c r="C6462" s="16"/>
    </row>
    <row r="6463" spans="3:3" x14ac:dyDescent="0.3">
      <c r="C6463" s="16"/>
    </row>
    <row r="6464" spans="3:3" x14ac:dyDescent="0.3">
      <c r="C6464" s="16"/>
    </row>
    <row r="6465" spans="3:3" x14ac:dyDescent="0.3">
      <c r="C6465" s="16"/>
    </row>
    <row r="6466" spans="3:3" x14ac:dyDescent="0.3">
      <c r="C6466" s="16"/>
    </row>
    <row r="6467" spans="3:3" x14ac:dyDescent="0.3">
      <c r="C6467" s="16"/>
    </row>
    <row r="6468" spans="3:3" x14ac:dyDescent="0.3">
      <c r="C6468" s="16"/>
    </row>
    <row r="6469" spans="3:3" x14ac:dyDescent="0.3">
      <c r="C6469" s="16"/>
    </row>
    <row r="6470" spans="3:3" x14ac:dyDescent="0.3">
      <c r="C6470" s="16"/>
    </row>
    <row r="6471" spans="3:3" x14ac:dyDescent="0.3">
      <c r="C6471" s="16"/>
    </row>
    <row r="6472" spans="3:3" x14ac:dyDescent="0.3">
      <c r="C6472" s="16"/>
    </row>
    <row r="6473" spans="3:3" x14ac:dyDescent="0.3">
      <c r="C6473" s="16"/>
    </row>
    <row r="6474" spans="3:3" x14ac:dyDescent="0.3">
      <c r="C6474" s="16"/>
    </row>
    <row r="6475" spans="3:3" x14ac:dyDescent="0.3">
      <c r="C6475" s="16"/>
    </row>
    <row r="6476" spans="3:3" x14ac:dyDescent="0.3">
      <c r="C6476" s="16"/>
    </row>
    <row r="6477" spans="3:3" x14ac:dyDescent="0.3">
      <c r="C6477" s="16"/>
    </row>
    <row r="6478" spans="3:3" x14ac:dyDescent="0.3">
      <c r="C6478" s="16"/>
    </row>
    <row r="6479" spans="3:3" x14ac:dyDescent="0.3">
      <c r="C6479" s="16"/>
    </row>
    <row r="6480" spans="3:3" x14ac:dyDescent="0.3">
      <c r="C6480" s="16"/>
    </row>
    <row r="6481" spans="3:3" x14ac:dyDescent="0.3">
      <c r="C6481" s="16"/>
    </row>
    <row r="6482" spans="3:3" x14ac:dyDescent="0.3">
      <c r="C6482" s="16"/>
    </row>
    <row r="6483" spans="3:3" x14ac:dyDescent="0.3">
      <c r="C6483" s="16"/>
    </row>
    <row r="6484" spans="3:3" x14ac:dyDescent="0.3">
      <c r="C6484" s="16"/>
    </row>
    <row r="6485" spans="3:3" x14ac:dyDescent="0.3">
      <c r="C6485" s="16"/>
    </row>
    <row r="6486" spans="3:3" x14ac:dyDescent="0.3">
      <c r="C6486" s="16"/>
    </row>
    <row r="6487" spans="3:3" x14ac:dyDescent="0.3">
      <c r="C6487" s="16"/>
    </row>
    <row r="6488" spans="3:3" x14ac:dyDescent="0.3">
      <c r="C6488" s="16"/>
    </row>
    <row r="6489" spans="3:3" x14ac:dyDescent="0.3">
      <c r="C6489" s="16"/>
    </row>
    <row r="6490" spans="3:3" x14ac:dyDescent="0.3">
      <c r="C6490" s="16"/>
    </row>
    <row r="6491" spans="3:3" x14ac:dyDescent="0.3">
      <c r="C6491" s="16"/>
    </row>
    <row r="6492" spans="3:3" x14ac:dyDescent="0.3">
      <c r="C6492" s="16"/>
    </row>
    <row r="6493" spans="3:3" x14ac:dyDescent="0.3">
      <c r="C6493" s="16"/>
    </row>
    <row r="6494" spans="3:3" x14ac:dyDescent="0.3">
      <c r="C6494" s="16"/>
    </row>
    <row r="6495" spans="3:3" x14ac:dyDescent="0.3">
      <c r="C6495" s="16"/>
    </row>
    <row r="6496" spans="3:3" x14ac:dyDescent="0.3">
      <c r="C6496" s="16"/>
    </row>
    <row r="6497" spans="3:3" x14ac:dyDescent="0.3">
      <c r="C6497" s="16"/>
    </row>
    <row r="6498" spans="3:3" x14ac:dyDescent="0.3">
      <c r="C6498" s="16"/>
    </row>
    <row r="6499" spans="3:3" x14ac:dyDescent="0.3">
      <c r="C6499" s="16"/>
    </row>
    <row r="6500" spans="3:3" x14ac:dyDescent="0.3">
      <c r="C6500" s="16"/>
    </row>
    <row r="6501" spans="3:3" x14ac:dyDescent="0.3">
      <c r="C6501" s="16"/>
    </row>
    <row r="6502" spans="3:3" x14ac:dyDescent="0.3">
      <c r="C6502" s="16"/>
    </row>
    <row r="6503" spans="3:3" x14ac:dyDescent="0.3">
      <c r="C6503" s="16"/>
    </row>
    <row r="6504" spans="3:3" x14ac:dyDescent="0.3">
      <c r="C6504" s="16"/>
    </row>
    <row r="6505" spans="3:3" x14ac:dyDescent="0.3">
      <c r="C6505" s="16"/>
    </row>
    <row r="6506" spans="3:3" x14ac:dyDescent="0.3">
      <c r="C6506" s="16"/>
    </row>
    <row r="6507" spans="3:3" x14ac:dyDescent="0.3">
      <c r="C6507" s="16"/>
    </row>
    <row r="6508" spans="3:3" x14ac:dyDescent="0.3">
      <c r="C6508" s="16"/>
    </row>
    <row r="6509" spans="3:3" x14ac:dyDescent="0.3">
      <c r="C6509" s="16"/>
    </row>
    <row r="6510" spans="3:3" x14ac:dyDescent="0.3">
      <c r="C6510" s="16"/>
    </row>
    <row r="6511" spans="3:3" x14ac:dyDescent="0.3">
      <c r="C6511" s="16"/>
    </row>
    <row r="6512" spans="3:3" x14ac:dyDescent="0.3">
      <c r="C6512" s="16"/>
    </row>
    <row r="6513" spans="3:3" x14ac:dyDescent="0.3">
      <c r="C6513" s="16"/>
    </row>
    <row r="6514" spans="3:3" x14ac:dyDescent="0.3">
      <c r="C6514" s="16"/>
    </row>
    <row r="6515" spans="3:3" x14ac:dyDescent="0.3">
      <c r="C6515" s="16"/>
    </row>
    <row r="6516" spans="3:3" x14ac:dyDescent="0.3">
      <c r="C6516" s="16"/>
    </row>
    <row r="6517" spans="3:3" x14ac:dyDescent="0.3">
      <c r="C6517" s="16"/>
    </row>
    <row r="6518" spans="3:3" x14ac:dyDescent="0.3">
      <c r="C6518" s="16"/>
    </row>
    <row r="6519" spans="3:3" x14ac:dyDescent="0.3">
      <c r="C6519" s="16"/>
    </row>
    <row r="6520" spans="3:3" x14ac:dyDescent="0.3">
      <c r="C6520" s="16"/>
    </row>
    <row r="6521" spans="3:3" x14ac:dyDescent="0.3">
      <c r="C6521" s="16"/>
    </row>
    <row r="6522" spans="3:3" x14ac:dyDescent="0.3">
      <c r="C6522" s="16"/>
    </row>
    <row r="6523" spans="3:3" x14ac:dyDescent="0.3">
      <c r="C6523" s="16"/>
    </row>
    <row r="6524" spans="3:3" x14ac:dyDescent="0.3">
      <c r="C6524" s="16"/>
    </row>
    <row r="6525" spans="3:3" x14ac:dyDescent="0.3">
      <c r="C6525" s="16"/>
    </row>
    <row r="6526" spans="3:3" x14ac:dyDescent="0.3">
      <c r="C6526" s="16"/>
    </row>
    <row r="6527" spans="3:3" x14ac:dyDescent="0.3">
      <c r="C6527" s="16"/>
    </row>
    <row r="6528" spans="3:3" x14ac:dyDescent="0.3">
      <c r="C6528" s="16"/>
    </row>
    <row r="6529" spans="3:3" x14ac:dyDescent="0.3">
      <c r="C6529" s="16"/>
    </row>
    <row r="6530" spans="3:3" x14ac:dyDescent="0.3">
      <c r="C6530" s="16"/>
    </row>
    <row r="6531" spans="3:3" x14ac:dyDescent="0.3">
      <c r="C6531" s="16"/>
    </row>
    <row r="6532" spans="3:3" x14ac:dyDescent="0.3">
      <c r="C6532" s="16"/>
    </row>
    <row r="6533" spans="3:3" x14ac:dyDescent="0.3">
      <c r="C6533" s="16"/>
    </row>
    <row r="6534" spans="3:3" x14ac:dyDescent="0.3">
      <c r="C6534" s="16"/>
    </row>
    <row r="6535" spans="3:3" x14ac:dyDescent="0.3">
      <c r="C6535" s="16"/>
    </row>
    <row r="6536" spans="3:3" x14ac:dyDescent="0.3">
      <c r="C6536" s="16"/>
    </row>
    <row r="6537" spans="3:3" x14ac:dyDescent="0.3">
      <c r="C6537" s="16"/>
    </row>
    <row r="6538" spans="3:3" x14ac:dyDescent="0.3">
      <c r="C6538" s="16"/>
    </row>
    <row r="6539" spans="3:3" x14ac:dyDescent="0.3">
      <c r="C6539" s="16"/>
    </row>
    <row r="6540" spans="3:3" x14ac:dyDescent="0.3">
      <c r="C6540" s="16"/>
    </row>
    <row r="6541" spans="3:3" x14ac:dyDescent="0.3">
      <c r="C6541" s="16"/>
    </row>
    <row r="6542" spans="3:3" x14ac:dyDescent="0.3">
      <c r="C6542" s="16"/>
    </row>
    <row r="6543" spans="3:3" x14ac:dyDescent="0.3">
      <c r="C6543" s="16"/>
    </row>
    <row r="6544" spans="3:3" x14ac:dyDescent="0.3">
      <c r="C6544" s="16"/>
    </row>
    <row r="6545" spans="3:3" x14ac:dyDescent="0.3">
      <c r="C6545" s="16"/>
    </row>
    <row r="6546" spans="3:3" x14ac:dyDescent="0.3">
      <c r="C6546" s="16"/>
    </row>
    <row r="6547" spans="3:3" x14ac:dyDescent="0.3">
      <c r="C6547" s="16"/>
    </row>
    <row r="6548" spans="3:3" x14ac:dyDescent="0.3">
      <c r="C6548" s="16"/>
    </row>
    <row r="6549" spans="3:3" x14ac:dyDescent="0.3">
      <c r="C6549" s="16"/>
    </row>
    <row r="6550" spans="3:3" x14ac:dyDescent="0.3">
      <c r="C6550" s="16"/>
    </row>
    <row r="6551" spans="3:3" x14ac:dyDescent="0.3">
      <c r="C6551" s="16"/>
    </row>
    <row r="6552" spans="3:3" x14ac:dyDescent="0.3">
      <c r="C6552" s="16"/>
    </row>
    <row r="6553" spans="3:3" x14ac:dyDescent="0.3">
      <c r="C6553" s="16"/>
    </row>
    <row r="6554" spans="3:3" x14ac:dyDescent="0.3">
      <c r="C6554" s="16"/>
    </row>
    <row r="6555" spans="3:3" x14ac:dyDescent="0.3">
      <c r="C6555" s="16"/>
    </row>
    <row r="6556" spans="3:3" x14ac:dyDescent="0.3">
      <c r="C6556" s="16"/>
    </row>
    <row r="6557" spans="3:3" x14ac:dyDescent="0.3">
      <c r="C6557" s="16"/>
    </row>
    <row r="6558" spans="3:3" x14ac:dyDescent="0.3">
      <c r="C6558" s="16"/>
    </row>
    <row r="6559" spans="3:3" x14ac:dyDescent="0.3">
      <c r="C6559" s="16"/>
    </row>
    <row r="6560" spans="3:3" x14ac:dyDescent="0.3">
      <c r="C6560" s="16"/>
    </row>
    <row r="6561" spans="3:3" x14ac:dyDescent="0.3">
      <c r="C6561" s="16"/>
    </row>
    <row r="6562" spans="3:3" x14ac:dyDescent="0.3">
      <c r="C6562" s="16"/>
    </row>
    <row r="6563" spans="3:3" x14ac:dyDescent="0.3">
      <c r="C6563" s="16"/>
    </row>
    <row r="6564" spans="3:3" x14ac:dyDescent="0.3">
      <c r="C6564" s="16"/>
    </row>
    <row r="6565" spans="3:3" x14ac:dyDescent="0.3">
      <c r="C6565" s="16"/>
    </row>
    <row r="6566" spans="3:3" x14ac:dyDescent="0.3">
      <c r="C6566" s="16"/>
    </row>
    <row r="6567" spans="3:3" x14ac:dyDescent="0.3">
      <c r="C6567" s="16"/>
    </row>
    <row r="6568" spans="3:3" x14ac:dyDescent="0.3">
      <c r="C6568" s="16"/>
    </row>
    <row r="6569" spans="3:3" x14ac:dyDescent="0.3">
      <c r="C6569" s="16"/>
    </row>
    <row r="6570" spans="3:3" x14ac:dyDescent="0.3">
      <c r="C6570" s="16"/>
    </row>
    <row r="6571" spans="3:3" x14ac:dyDescent="0.3">
      <c r="C6571" s="16"/>
    </row>
    <row r="6572" spans="3:3" x14ac:dyDescent="0.3">
      <c r="C6572" s="16"/>
    </row>
    <row r="6573" spans="3:3" x14ac:dyDescent="0.3">
      <c r="C6573" s="16"/>
    </row>
    <row r="6574" spans="3:3" x14ac:dyDescent="0.3">
      <c r="C6574" s="16"/>
    </row>
    <row r="6575" spans="3:3" x14ac:dyDescent="0.3">
      <c r="C6575" s="16"/>
    </row>
    <row r="6576" spans="3:3" x14ac:dyDescent="0.3">
      <c r="C6576" s="16"/>
    </row>
    <row r="6577" spans="3:3" x14ac:dyDescent="0.3">
      <c r="C6577" s="16"/>
    </row>
    <row r="6578" spans="3:3" x14ac:dyDescent="0.3">
      <c r="C6578" s="16"/>
    </row>
    <row r="6579" spans="3:3" x14ac:dyDescent="0.3">
      <c r="C6579" s="16"/>
    </row>
    <row r="6580" spans="3:3" x14ac:dyDescent="0.3">
      <c r="C6580" s="16"/>
    </row>
    <row r="6581" spans="3:3" x14ac:dyDescent="0.3">
      <c r="C6581" s="16"/>
    </row>
    <row r="6582" spans="3:3" x14ac:dyDescent="0.3">
      <c r="C6582" s="16"/>
    </row>
    <row r="6583" spans="3:3" x14ac:dyDescent="0.3">
      <c r="C6583" s="16"/>
    </row>
    <row r="6584" spans="3:3" x14ac:dyDescent="0.3">
      <c r="C6584" s="16"/>
    </row>
    <row r="6585" spans="3:3" x14ac:dyDescent="0.3">
      <c r="C6585" s="16"/>
    </row>
    <row r="6586" spans="3:3" x14ac:dyDescent="0.3">
      <c r="C6586" s="16"/>
    </row>
    <row r="6587" spans="3:3" x14ac:dyDescent="0.3">
      <c r="C6587" s="16"/>
    </row>
    <row r="6588" spans="3:3" x14ac:dyDescent="0.3">
      <c r="C6588" s="16"/>
    </row>
    <row r="6589" spans="3:3" x14ac:dyDescent="0.3">
      <c r="C6589" s="16"/>
    </row>
    <row r="6590" spans="3:3" x14ac:dyDescent="0.3">
      <c r="C6590" s="16"/>
    </row>
    <row r="6591" spans="3:3" x14ac:dyDescent="0.3">
      <c r="C6591" s="16"/>
    </row>
    <row r="6592" spans="3:3" x14ac:dyDescent="0.3">
      <c r="C6592" s="16"/>
    </row>
    <row r="6593" spans="3:3" x14ac:dyDescent="0.3">
      <c r="C6593" s="16"/>
    </row>
    <row r="6594" spans="3:3" x14ac:dyDescent="0.3">
      <c r="C6594" s="16"/>
    </row>
    <row r="6595" spans="3:3" x14ac:dyDescent="0.3">
      <c r="C6595" s="16"/>
    </row>
    <row r="6596" spans="3:3" x14ac:dyDescent="0.3">
      <c r="C6596" s="16"/>
    </row>
    <row r="6597" spans="3:3" x14ac:dyDescent="0.3">
      <c r="C6597" s="16"/>
    </row>
    <row r="6598" spans="3:3" x14ac:dyDescent="0.3">
      <c r="C6598" s="16"/>
    </row>
    <row r="6599" spans="3:3" x14ac:dyDescent="0.3">
      <c r="C6599" s="16"/>
    </row>
    <row r="6600" spans="3:3" x14ac:dyDescent="0.3">
      <c r="C6600" s="16"/>
    </row>
    <row r="6601" spans="3:3" x14ac:dyDescent="0.3">
      <c r="C6601" s="16"/>
    </row>
    <row r="6602" spans="3:3" x14ac:dyDescent="0.3">
      <c r="C6602" s="16"/>
    </row>
    <row r="6603" spans="3:3" x14ac:dyDescent="0.3">
      <c r="C6603" s="16"/>
    </row>
    <row r="6604" spans="3:3" x14ac:dyDescent="0.3">
      <c r="C6604" s="16"/>
    </row>
    <row r="6605" spans="3:3" x14ac:dyDescent="0.3">
      <c r="C6605" s="16"/>
    </row>
    <row r="6606" spans="3:3" x14ac:dyDescent="0.3">
      <c r="C6606" s="16"/>
    </row>
    <row r="6607" spans="3:3" x14ac:dyDescent="0.3">
      <c r="C6607" s="16"/>
    </row>
    <row r="6608" spans="3:3" x14ac:dyDescent="0.3">
      <c r="C6608" s="16"/>
    </row>
    <row r="6609" spans="3:3" x14ac:dyDescent="0.3">
      <c r="C6609" s="16"/>
    </row>
    <row r="6610" spans="3:3" x14ac:dyDescent="0.3">
      <c r="C6610" s="16"/>
    </row>
    <row r="6611" spans="3:3" x14ac:dyDescent="0.3">
      <c r="C6611" s="16"/>
    </row>
    <row r="6612" spans="3:3" x14ac:dyDescent="0.3">
      <c r="C6612" s="16"/>
    </row>
    <row r="6613" spans="3:3" x14ac:dyDescent="0.3">
      <c r="C6613" s="16"/>
    </row>
    <row r="6614" spans="3:3" x14ac:dyDescent="0.3">
      <c r="C6614" s="16"/>
    </row>
    <row r="6615" spans="3:3" x14ac:dyDescent="0.3">
      <c r="C6615" s="16"/>
    </row>
    <row r="6616" spans="3:3" x14ac:dyDescent="0.3">
      <c r="C6616" s="16"/>
    </row>
    <row r="6617" spans="3:3" x14ac:dyDescent="0.3">
      <c r="C6617" s="16"/>
    </row>
    <row r="6618" spans="3:3" x14ac:dyDescent="0.3">
      <c r="C6618" s="16"/>
    </row>
    <row r="6619" spans="3:3" x14ac:dyDescent="0.3">
      <c r="C6619" s="16"/>
    </row>
    <row r="6620" spans="3:3" x14ac:dyDescent="0.3">
      <c r="C6620" s="16"/>
    </row>
    <row r="6621" spans="3:3" x14ac:dyDescent="0.3">
      <c r="C6621" s="16"/>
    </row>
    <row r="6622" spans="3:3" x14ac:dyDescent="0.3">
      <c r="C6622" s="16"/>
    </row>
    <row r="6623" spans="3:3" x14ac:dyDescent="0.3">
      <c r="C6623" s="16"/>
    </row>
    <row r="6624" spans="3:3" x14ac:dyDescent="0.3">
      <c r="C6624" s="16"/>
    </row>
    <row r="6625" spans="3:3" x14ac:dyDescent="0.3">
      <c r="C6625" s="16"/>
    </row>
    <row r="6626" spans="3:3" x14ac:dyDescent="0.3">
      <c r="C6626" s="16"/>
    </row>
    <row r="6627" spans="3:3" x14ac:dyDescent="0.3">
      <c r="C6627" s="16"/>
    </row>
    <row r="6628" spans="3:3" x14ac:dyDescent="0.3">
      <c r="C6628" s="16"/>
    </row>
    <row r="6629" spans="3:3" x14ac:dyDescent="0.3">
      <c r="C6629" s="16"/>
    </row>
    <row r="6630" spans="3:3" x14ac:dyDescent="0.3">
      <c r="C6630" s="16"/>
    </row>
    <row r="6631" spans="3:3" x14ac:dyDescent="0.3">
      <c r="C6631" s="16"/>
    </row>
    <row r="6632" spans="3:3" x14ac:dyDescent="0.3">
      <c r="C6632" s="16"/>
    </row>
    <row r="6633" spans="3:3" x14ac:dyDescent="0.3">
      <c r="C6633" s="16"/>
    </row>
    <row r="6634" spans="3:3" x14ac:dyDescent="0.3">
      <c r="C6634" s="16"/>
    </row>
    <row r="6635" spans="3:3" x14ac:dyDescent="0.3">
      <c r="C6635" s="16"/>
    </row>
    <row r="6636" spans="3:3" x14ac:dyDescent="0.3">
      <c r="C6636" s="16"/>
    </row>
    <row r="6637" spans="3:3" x14ac:dyDescent="0.3">
      <c r="C6637" s="16"/>
    </row>
    <row r="6638" spans="3:3" x14ac:dyDescent="0.3">
      <c r="C6638" s="16"/>
    </row>
    <row r="6639" spans="3:3" x14ac:dyDescent="0.3">
      <c r="C6639" s="16"/>
    </row>
    <row r="6640" spans="3:3" x14ac:dyDescent="0.3">
      <c r="C6640" s="16"/>
    </row>
    <row r="6641" spans="3:3" x14ac:dyDescent="0.3">
      <c r="C6641" s="16"/>
    </row>
    <row r="6642" spans="3:3" x14ac:dyDescent="0.3">
      <c r="C6642" s="16"/>
    </row>
    <row r="6643" spans="3:3" x14ac:dyDescent="0.3">
      <c r="C6643" s="16"/>
    </row>
    <row r="6644" spans="3:3" x14ac:dyDescent="0.3">
      <c r="C6644" s="16"/>
    </row>
    <row r="6645" spans="3:3" x14ac:dyDescent="0.3">
      <c r="C6645" s="16"/>
    </row>
    <row r="6646" spans="3:3" x14ac:dyDescent="0.3">
      <c r="C6646" s="16"/>
    </row>
    <row r="6647" spans="3:3" x14ac:dyDescent="0.3">
      <c r="C6647" s="16"/>
    </row>
    <row r="6648" spans="3:3" x14ac:dyDescent="0.3">
      <c r="C6648" s="16"/>
    </row>
    <row r="6649" spans="3:3" x14ac:dyDescent="0.3">
      <c r="C6649" s="16"/>
    </row>
    <row r="6650" spans="3:3" x14ac:dyDescent="0.3">
      <c r="C6650" s="16"/>
    </row>
    <row r="6651" spans="3:3" x14ac:dyDescent="0.3">
      <c r="C6651" s="16"/>
    </row>
    <row r="6652" spans="3:3" x14ac:dyDescent="0.3">
      <c r="C6652" s="16"/>
    </row>
    <row r="6653" spans="3:3" x14ac:dyDescent="0.3">
      <c r="C6653" s="16"/>
    </row>
    <row r="6654" spans="3:3" x14ac:dyDescent="0.3">
      <c r="C6654" s="16"/>
    </row>
    <row r="6655" spans="3:3" x14ac:dyDescent="0.3">
      <c r="C6655" s="16"/>
    </row>
    <row r="6656" spans="3:3" x14ac:dyDescent="0.3">
      <c r="C6656" s="16"/>
    </row>
    <row r="6657" spans="3:3" x14ac:dyDescent="0.3">
      <c r="C6657" s="16"/>
    </row>
    <row r="6658" spans="3:3" x14ac:dyDescent="0.3">
      <c r="C6658" s="16"/>
    </row>
    <row r="6659" spans="3:3" x14ac:dyDescent="0.3">
      <c r="C6659" s="16"/>
    </row>
    <row r="6660" spans="3:3" x14ac:dyDescent="0.3">
      <c r="C6660" s="16"/>
    </row>
    <row r="6661" spans="3:3" x14ac:dyDescent="0.3">
      <c r="C6661" s="16"/>
    </row>
    <row r="6662" spans="3:3" x14ac:dyDescent="0.3">
      <c r="C6662" s="16"/>
    </row>
    <row r="6663" spans="3:3" x14ac:dyDescent="0.3">
      <c r="C6663" s="16"/>
    </row>
    <row r="6664" spans="3:3" x14ac:dyDescent="0.3">
      <c r="C6664" s="16"/>
    </row>
    <row r="6665" spans="3:3" x14ac:dyDescent="0.3">
      <c r="C6665" s="16"/>
    </row>
    <row r="6666" spans="3:3" x14ac:dyDescent="0.3">
      <c r="C6666" s="16"/>
    </row>
    <row r="6667" spans="3:3" x14ac:dyDescent="0.3">
      <c r="C6667" s="16"/>
    </row>
    <row r="6668" spans="3:3" x14ac:dyDescent="0.3">
      <c r="C6668" s="16"/>
    </row>
    <row r="6669" spans="3:3" x14ac:dyDescent="0.3">
      <c r="C6669" s="16"/>
    </row>
    <row r="6670" spans="3:3" x14ac:dyDescent="0.3">
      <c r="C6670" s="16"/>
    </row>
    <row r="6671" spans="3:3" x14ac:dyDescent="0.3">
      <c r="C6671" s="16"/>
    </row>
    <row r="6672" spans="3:3" x14ac:dyDescent="0.3">
      <c r="C6672" s="16"/>
    </row>
    <row r="6673" spans="3:3" x14ac:dyDescent="0.3">
      <c r="C6673" s="16"/>
    </row>
    <row r="6674" spans="3:3" x14ac:dyDescent="0.3">
      <c r="C6674" s="16"/>
    </row>
    <row r="6675" spans="3:3" x14ac:dyDescent="0.3">
      <c r="C6675" s="16"/>
    </row>
    <row r="6676" spans="3:3" x14ac:dyDescent="0.3">
      <c r="C6676" s="16"/>
    </row>
    <row r="6677" spans="3:3" x14ac:dyDescent="0.3">
      <c r="C6677" s="16"/>
    </row>
    <row r="6678" spans="3:3" x14ac:dyDescent="0.3">
      <c r="C6678" s="16"/>
    </row>
    <row r="6679" spans="3:3" x14ac:dyDescent="0.3">
      <c r="C6679" s="16"/>
    </row>
    <row r="6680" spans="3:3" x14ac:dyDescent="0.3">
      <c r="C6680" s="16"/>
    </row>
    <row r="6681" spans="3:3" x14ac:dyDescent="0.3">
      <c r="C6681" s="16"/>
    </row>
    <row r="6682" spans="3:3" x14ac:dyDescent="0.3">
      <c r="C6682" s="16"/>
    </row>
    <row r="6683" spans="3:3" x14ac:dyDescent="0.3">
      <c r="C6683" s="16"/>
    </row>
    <row r="6684" spans="3:3" x14ac:dyDescent="0.3">
      <c r="C6684" s="16"/>
    </row>
    <row r="6685" spans="3:3" x14ac:dyDescent="0.3">
      <c r="C6685" s="16"/>
    </row>
    <row r="6686" spans="3:3" x14ac:dyDescent="0.3">
      <c r="C6686" s="16"/>
    </row>
    <row r="6687" spans="3:3" x14ac:dyDescent="0.3">
      <c r="C6687" s="16"/>
    </row>
    <row r="6688" spans="3:3" x14ac:dyDescent="0.3">
      <c r="C6688" s="16"/>
    </row>
    <row r="6689" spans="3:3" x14ac:dyDescent="0.3">
      <c r="C6689" s="16"/>
    </row>
    <row r="6690" spans="3:3" x14ac:dyDescent="0.3">
      <c r="C6690" s="16"/>
    </row>
    <row r="6691" spans="3:3" x14ac:dyDescent="0.3">
      <c r="C6691" s="16"/>
    </row>
    <row r="6692" spans="3:3" x14ac:dyDescent="0.3">
      <c r="C6692" s="16"/>
    </row>
    <row r="6693" spans="3:3" x14ac:dyDescent="0.3">
      <c r="C6693" s="16"/>
    </row>
    <row r="6694" spans="3:3" x14ac:dyDescent="0.3">
      <c r="C6694" s="16"/>
    </row>
    <row r="6695" spans="3:3" x14ac:dyDescent="0.3">
      <c r="C6695" s="16"/>
    </row>
    <row r="6696" spans="3:3" x14ac:dyDescent="0.3">
      <c r="C6696" s="16"/>
    </row>
    <row r="6697" spans="3:3" x14ac:dyDescent="0.3">
      <c r="C6697" s="16"/>
    </row>
    <row r="6698" spans="3:3" x14ac:dyDescent="0.3">
      <c r="C6698" s="16"/>
    </row>
    <row r="6699" spans="3:3" x14ac:dyDescent="0.3">
      <c r="C6699" s="16"/>
    </row>
    <row r="6700" spans="3:3" x14ac:dyDescent="0.3">
      <c r="C6700" s="16"/>
    </row>
    <row r="6701" spans="3:3" x14ac:dyDescent="0.3">
      <c r="C6701" s="16"/>
    </row>
    <row r="6702" spans="3:3" x14ac:dyDescent="0.3">
      <c r="C6702" s="16"/>
    </row>
    <row r="6703" spans="3:3" x14ac:dyDescent="0.3">
      <c r="C6703" s="16"/>
    </row>
    <row r="6704" spans="3:3" x14ac:dyDescent="0.3">
      <c r="C6704" s="16"/>
    </row>
    <row r="6705" spans="3:3" x14ac:dyDescent="0.3">
      <c r="C6705" s="16"/>
    </row>
    <row r="6706" spans="3:3" x14ac:dyDescent="0.3">
      <c r="C6706" s="16"/>
    </row>
    <row r="6707" spans="3:3" x14ac:dyDescent="0.3">
      <c r="C6707" s="16"/>
    </row>
    <row r="6708" spans="3:3" x14ac:dyDescent="0.3">
      <c r="C6708" s="16"/>
    </row>
    <row r="6709" spans="3:3" x14ac:dyDescent="0.3">
      <c r="C6709" s="16"/>
    </row>
    <row r="6710" spans="3:3" x14ac:dyDescent="0.3">
      <c r="C6710" s="16"/>
    </row>
    <row r="6711" spans="3:3" x14ac:dyDescent="0.3">
      <c r="C6711" s="16"/>
    </row>
    <row r="6712" spans="3:3" x14ac:dyDescent="0.3">
      <c r="C6712" s="16"/>
    </row>
  </sheetData>
  <autoFilter ref="A1:B1" xr:uid="{5C52071A-1FE0-4A07-B8CA-B1BB2D7D62DB}"/>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58649-5E9B-4855-A02F-1FC521B4F34A}">
  <sheetPr filterMode="1"/>
  <dimension ref="A1:H6712"/>
  <sheetViews>
    <sheetView zoomScale="98" zoomScaleNormal="98" workbookViewId="0">
      <selection sqref="A1:XFD240"/>
    </sheetView>
  </sheetViews>
  <sheetFormatPr defaultRowHeight="14.4" x14ac:dyDescent="0.3"/>
  <cols>
    <col min="1" max="1" width="51.109375" customWidth="1"/>
    <col min="2" max="2" width="24.109375" customWidth="1"/>
    <col min="3" max="3" width="20.77734375"/>
    <col min="4" max="4" width="34.33203125" customWidth="1"/>
    <col min="5" max="5" width="32.109375" style="4" customWidth="1"/>
    <col min="6" max="6" width="22.33203125" style="4" customWidth="1"/>
    <col min="7" max="7" width="46.88671875" customWidth="1"/>
    <col min="8" max="8" width="37.6640625" customWidth="1"/>
  </cols>
  <sheetData>
    <row r="1" spans="1:8" x14ac:dyDescent="0.3">
      <c r="A1" s="2" t="s">
        <v>0</v>
      </c>
      <c r="B1" s="2" t="s">
        <v>13624</v>
      </c>
      <c r="C1" s="2" t="s">
        <v>13623</v>
      </c>
      <c r="D1" s="2" t="s">
        <v>13626</v>
      </c>
      <c r="E1" s="2" t="s">
        <v>2</v>
      </c>
      <c r="F1" s="6" t="s">
        <v>13620</v>
      </c>
      <c r="G1" s="2" t="s">
        <v>13625</v>
      </c>
      <c r="H1" s="2" t="s">
        <v>1</v>
      </c>
    </row>
    <row r="2" spans="1:8" hidden="1" x14ac:dyDescent="0.3">
      <c r="A2" s="1" t="s">
        <v>5</v>
      </c>
      <c r="B2" s="1" t="str">
        <f>TRIM(MID(A2, FIND("|", SUBSTITUTE(A2, ",", "|", LEN(A2) - LEN(SUBSTITUTE(A2,",", "" )))) + 1, LEN(A2)))</f>
        <v>Russia</v>
      </c>
      <c r="C2" s="5" t="str">
        <f t="shared" ref="C2:C65" si="0">TEXT(F2, "yyyy")</f>
        <v>2024</v>
      </c>
      <c r="D2" s="1" t="str">
        <f>LEFT(G2, FIND("|", G2) - 1)</f>
        <v xml:space="preserve">Soyuz 2.1v </v>
      </c>
      <c r="E2" s="1" t="s">
        <v>8</v>
      </c>
      <c r="F2" s="7" t="str">
        <f>TEXT(DATE(MID(H2, 13, 4), CHOOSE(MATCH( MID(H2, 5, 3), {"Jan","Feb","Mar","Apr","May","Jun","Jul","Aug","Sep","Oct","Nov","Dec"}, 0), 1, 2, 3, 4, 5, 6, 7, 8, 9, 10, 11, 12), MID(H2, 9, 2)), "yyyy-mm-dd")</f>
        <v>2024-02-09</v>
      </c>
      <c r="G2" s="1" t="s">
        <v>7</v>
      </c>
      <c r="H2" s="1" t="s">
        <v>6</v>
      </c>
    </row>
    <row r="3" spans="1:8" hidden="1" x14ac:dyDescent="0.3">
      <c r="A3" s="1" t="s">
        <v>11</v>
      </c>
      <c r="B3" s="1" t="str">
        <f t="shared" ref="B3:B66" si="1">TRIM(MID(A3, FIND("|", SUBSTITUTE(A3, ",", "|", LEN(A3) - LEN(SUBSTITUTE(A3,",", "" )))) + 1, LEN(A3)))</f>
        <v>USA</v>
      </c>
      <c r="C3" s="5" t="str">
        <f t="shared" si="0"/>
        <v>2024</v>
      </c>
      <c r="D3" s="1" t="str">
        <f t="shared" ref="D3:D66" si="2">LEFT(G3, FIND("|", G3) - 1)</f>
        <v xml:space="preserve">Falcon 9 Block 5 </v>
      </c>
      <c r="E3" s="1" t="s">
        <v>8</v>
      </c>
      <c r="F3" s="7" t="str">
        <f>TEXT(DATE(MID(H3, 13, 4), CHOOSE(MATCH( MID(H3, 5, 3), {"Jan","Feb","Mar","Apr","May","Jun","Jul","Aug","Sep","Oct","Nov","Dec"}, 0), 1, 2, 3, 4, 5, 6, 7, 8, 9, 10, 11, 12), MID(H3, 9, 2)), "yyyy-mm-dd")</f>
        <v>2024-02-08</v>
      </c>
      <c r="G3" s="1" t="s">
        <v>13</v>
      </c>
      <c r="H3" s="1" t="s">
        <v>12</v>
      </c>
    </row>
    <row r="4" spans="1:8" hidden="1" x14ac:dyDescent="0.3">
      <c r="A4" s="1" t="s">
        <v>15</v>
      </c>
      <c r="B4" s="1" t="str">
        <f t="shared" si="1"/>
        <v>China Coastal Waters</v>
      </c>
      <c r="C4" s="5" t="str">
        <f t="shared" si="0"/>
        <v>2024</v>
      </c>
      <c r="D4" s="1" t="str">
        <f t="shared" si="2"/>
        <v xml:space="preserve">Jielong-3 </v>
      </c>
      <c r="E4" s="1" t="s">
        <v>8</v>
      </c>
      <c r="F4" s="7" t="str">
        <f>TEXT(DATE(MID(H4, 13, 4), CHOOSE(MATCH( MID(H4, 5, 3), {"Jan","Feb","Mar","Apr","May","Jun","Jul","Aug","Sep","Oct","Nov","Dec"}, 0), 1, 2, 3, 4, 5, 6, 7, 8, 9, 10, 11, 12), MID(H4, 9, 2)), "yyyy-mm-dd")</f>
        <v>2024-02-03</v>
      </c>
      <c r="G4" s="1" t="s">
        <v>17</v>
      </c>
      <c r="H4" s="1" t="s">
        <v>16</v>
      </c>
    </row>
    <row r="5" spans="1:8" hidden="1" x14ac:dyDescent="0.3">
      <c r="A5" s="1" t="s">
        <v>18</v>
      </c>
      <c r="B5" s="1" t="str">
        <f t="shared" si="1"/>
        <v>China</v>
      </c>
      <c r="C5" s="5" t="str">
        <f t="shared" si="0"/>
        <v>2024</v>
      </c>
      <c r="D5" s="1" t="str">
        <f t="shared" si="2"/>
        <v xml:space="preserve">Long March 2C </v>
      </c>
      <c r="E5" s="1" t="s">
        <v>8</v>
      </c>
      <c r="F5" s="7" t="str">
        <f>TEXT(DATE(MID(H5, 13, 4), CHOOSE(MATCH( MID(H5, 5, 3), {"Jan","Feb","Mar","Apr","May","Jun","Jul","Aug","Sep","Oct","Nov","Dec"}, 0), 1, 2, 3, 4, 5, 6, 7, 8, 9, 10, 11, 12), MID(H5, 9, 2)), "yyyy-mm-dd")</f>
        <v>2024-02-02</v>
      </c>
      <c r="G5" s="1" t="s">
        <v>20</v>
      </c>
      <c r="H5" s="1" t="s">
        <v>19</v>
      </c>
    </row>
    <row r="6" spans="1:8" hidden="1" x14ac:dyDescent="0.3">
      <c r="A6" s="1" t="s">
        <v>22</v>
      </c>
      <c r="B6" s="1" t="str">
        <f t="shared" si="1"/>
        <v>New Zealand</v>
      </c>
      <c r="C6" s="5" t="str">
        <f t="shared" si="0"/>
        <v>2024</v>
      </c>
      <c r="D6" s="1" t="str">
        <f t="shared" si="2"/>
        <v xml:space="preserve">Electron/Curie </v>
      </c>
      <c r="E6" s="1" t="s">
        <v>8</v>
      </c>
      <c r="F6" s="7" t="str">
        <f>TEXT(DATE(MID(H6, 13, 4), CHOOSE(MATCH( MID(H6, 5, 3), {"Jan","Feb","Mar","Apr","May","Jun","Jul","Aug","Sep","Oct","Nov","Dec"}, 0), 1, 2, 3, 4, 5, 6, 7, 8, 9, 10, 11, 12), MID(H6, 9, 2)), "yyyy-mm-dd")</f>
        <v>2024-01-31</v>
      </c>
      <c r="G6" s="1" t="s">
        <v>24</v>
      </c>
      <c r="H6" s="1" t="s">
        <v>23</v>
      </c>
    </row>
    <row r="7" spans="1:8" hidden="1" x14ac:dyDescent="0.3">
      <c r="A7" s="1" t="s">
        <v>11</v>
      </c>
      <c r="B7" s="1" t="str">
        <f t="shared" si="1"/>
        <v>USA</v>
      </c>
      <c r="C7" s="5" t="str">
        <f t="shared" si="0"/>
        <v>2024</v>
      </c>
      <c r="D7" s="1" t="str">
        <f t="shared" si="2"/>
        <v xml:space="preserve">Falcon 9 Block 5 </v>
      </c>
      <c r="E7" s="1" t="s">
        <v>8</v>
      </c>
      <c r="F7" s="7" t="str">
        <f>TEXT(DATE(MID(H7, 13, 4), CHOOSE(MATCH( MID(H7, 5, 3), {"Jan","Feb","Mar","Apr","May","Jun","Jul","Aug","Sep","Oct","Nov","Dec"}, 0), 1, 2, 3, 4, 5, 6, 7, 8, 9, 10, 11, 12), MID(H7, 9, 2)), "yyyy-mm-dd")</f>
        <v>2024-01-30</v>
      </c>
      <c r="G7" s="1" t="s">
        <v>26</v>
      </c>
      <c r="H7" s="1" t="s">
        <v>25</v>
      </c>
    </row>
    <row r="8" spans="1:8" hidden="1" x14ac:dyDescent="0.3">
      <c r="A8" s="1" t="s">
        <v>27</v>
      </c>
      <c r="B8" s="1" t="str">
        <f t="shared" si="1"/>
        <v>USA</v>
      </c>
      <c r="C8" s="5" t="str">
        <f t="shared" si="0"/>
        <v>2024</v>
      </c>
      <c r="D8" s="1" t="str">
        <f t="shared" si="2"/>
        <v xml:space="preserve">Falcon 9 Block 5 </v>
      </c>
      <c r="E8" s="1" t="s">
        <v>8</v>
      </c>
      <c r="F8" s="7" t="str">
        <f>TEXT(DATE(MID(H8, 13, 4), CHOOSE(MATCH( MID(H8, 5, 3), {"Jan","Feb","Mar","Apr","May","Jun","Jul","Aug","Sep","Oct","Nov","Dec"}, 0), 1, 2, 3, 4, 5, 6, 7, 8, 9, 10, 11, 12), MID(H8, 9, 2)), "yyyy-mm-dd")</f>
        <v>2024-01-29</v>
      </c>
      <c r="G8" s="1" t="s">
        <v>29</v>
      </c>
      <c r="H8" s="1" t="s">
        <v>28</v>
      </c>
    </row>
    <row r="9" spans="1:8" hidden="1" x14ac:dyDescent="0.3">
      <c r="A9" s="1" t="s">
        <v>30</v>
      </c>
      <c r="B9" s="1" t="str">
        <f t="shared" si="1"/>
        <v>USA</v>
      </c>
      <c r="C9" s="5" t="str">
        <f t="shared" si="0"/>
        <v>2024</v>
      </c>
      <c r="D9" s="1" t="str">
        <f t="shared" si="2"/>
        <v xml:space="preserve">Falcon 9 Block 5 </v>
      </c>
      <c r="E9" s="1" t="s">
        <v>8</v>
      </c>
      <c r="F9" s="7" t="str">
        <f>TEXT(DATE(MID(H9, 13, 4), CHOOSE(MATCH( MID(H9, 5, 3), {"Jan","Feb","Mar","Apr","May","Jun","Jul","Aug","Sep","Oct","Nov","Dec"}, 0), 1, 2, 3, 4, 5, 6, 7, 8, 9, 10, 11, 12), MID(H9, 9, 2)), "yyyy-mm-dd")</f>
        <v>2024-01-29</v>
      </c>
      <c r="G9" s="1" t="s">
        <v>32</v>
      </c>
      <c r="H9" s="1" t="s">
        <v>31</v>
      </c>
    </row>
    <row r="10" spans="1:8" hidden="1" x14ac:dyDescent="0.3">
      <c r="A10" s="1" t="s">
        <v>34</v>
      </c>
      <c r="B10" s="1" t="str">
        <f t="shared" si="1"/>
        <v>Iran</v>
      </c>
      <c r="C10" s="5" t="str">
        <f t="shared" si="0"/>
        <v>2024</v>
      </c>
      <c r="D10" s="1" t="str">
        <f t="shared" si="2"/>
        <v xml:space="preserve">Simorgh </v>
      </c>
      <c r="E10" s="1" t="s">
        <v>8</v>
      </c>
      <c r="F10" s="7" t="str">
        <f>TEXT(DATE(MID(H10, 13, 4), CHOOSE(MATCH( MID(H10, 5, 3), {"Jan","Feb","Mar","Apr","May","Jun","Jul","Aug","Sep","Oct","Nov","Dec"}, 0), 1, 2, 3, 4, 5, 6, 7, 8, 9, 10, 11, 12), MID(H10, 9, 2)), "yyyy-mm-dd")</f>
        <v>2024-01-28</v>
      </c>
      <c r="G10" s="1" t="s">
        <v>36</v>
      </c>
      <c r="H10" s="1" t="s">
        <v>35</v>
      </c>
    </row>
    <row r="11" spans="1:8" hidden="1" x14ac:dyDescent="0.3">
      <c r="A11" s="1" t="s">
        <v>38</v>
      </c>
      <c r="B11" s="1" t="str">
        <f t="shared" si="1"/>
        <v>USA</v>
      </c>
      <c r="C11" s="5" t="str">
        <f t="shared" si="0"/>
        <v>2024</v>
      </c>
      <c r="D11" s="1" t="str">
        <f t="shared" si="2"/>
        <v xml:space="preserve">SpaceShipTwo </v>
      </c>
      <c r="E11" s="1" t="s">
        <v>8</v>
      </c>
      <c r="F11" s="7" t="str">
        <f>TEXT(DATE(MID(H11, 13, 4), CHOOSE(MATCH( MID(H11, 5, 3), {"Jan","Feb","Mar","Apr","May","Jun","Jul","Aug","Sep","Oct","Nov","Dec"}, 0), 1, 2, 3, 4, 5, 6, 7, 8, 9, 10, 11, 12), MID(H11, 9, 2)), "yyyy-mm-dd")</f>
        <v>2024-01-26</v>
      </c>
      <c r="G11" s="1" t="s">
        <v>40</v>
      </c>
      <c r="H11" s="1" t="s">
        <v>39</v>
      </c>
    </row>
    <row r="12" spans="1:8" hidden="1" x14ac:dyDescent="0.3">
      <c r="A12" s="1" t="s">
        <v>27</v>
      </c>
      <c r="B12" s="1" t="str">
        <f t="shared" si="1"/>
        <v>USA</v>
      </c>
      <c r="C12" s="5" t="str">
        <f t="shared" si="0"/>
        <v>2024</v>
      </c>
      <c r="D12" s="1" t="str">
        <f t="shared" si="2"/>
        <v xml:space="preserve">Falcon 9 Block 5 </v>
      </c>
      <c r="E12" s="1" t="s">
        <v>8</v>
      </c>
      <c r="F12" s="7" t="str">
        <f>TEXT(DATE(MID(H12, 13, 4), CHOOSE(MATCH( MID(H12, 5, 3), {"Jan","Feb","Mar","Apr","May","Jun","Jul","Aug","Sep","Oct","Nov","Dec"}, 0), 1, 2, 3, 4, 5, 6, 7, 8, 9, 10, 11, 12), MID(H12, 9, 2)), "yyyy-mm-dd")</f>
        <v>2024-01-24</v>
      </c>
      <c r="G12" s="1" t="s">
        <v>42</v>
      </c>
      <c r="H12" s="1" t="s">
        <v>41</v>
      </c>
    </row>
    <row r="13" spans="1:8" hidden="1" x14ac:dyDescent="0.3">
      <c r="A13" s="1" t="s">
        <v>44</v>
      </c>
      <c r="B13" s="1" t="str">
        <f t="shared" si="1"/>
        <v>China</v>
      </c>
      <c r="C13" s="5" t="str">
        <f t="shared" si="0"/>
        <v>2024</v>
      </c>
      <c r="D13" s="1" t="str">
        <f t="shared" si="2"/>
        <v xml:space="preserve">Kinetica 1 </v>
      </c>
      <c r="E13" s="1" t="s">
        <v>8</v>
      </c>
      <c r="F13" s="7" t="str">
        <f>TEXT(DATE(MID(H13, 13, 4), CHOOSE(MATCH( MID(H13, 5, 3), {"Jan","Feb","Mar","Apr","May","Jun","Jul","Aug","Sep","Oct","Nov","Dec"}, 0), 1, 2, 3, 4, 5, 6, 7, 8, 9, 10, 11, 12), MID(H13, 9, 2)), "yyyy-mm-dd")</f>
        <v>2024-01-23</v>
      </c>
      <c r="G13" s="1" t="s">
        <v>46</v>
      </c>
      <c r="H13" s="1" t="s">
        <v>45</v>
      </c>
    </row>
    <row r="14" spans="1:8" hidden="1" x14ac:dyDescent="0.3">
      <c r="A14" s="1" t="s">
        <v>48</v>
      </c>
      <c r="B14" s="1" t="str">
        <f t="shared" si="1"/>
        <v>Iran</v>
      </c>
      <c r="C14" s="5" t="str">
        <f t="shared" si="0"/>
        <v>2024</v>
      </c>
      <c r="D14" s="1" t="str">
        <f t="shared" si="2"/>
        <v xml:space="preserve">Qaem 100 </v>
      </c>
      <c r="E14" s="1" t="s">
        <v>8</v>
      </c>
      <c r="F14" s="7" t="str">
        <f>TEXT(DATE(MID(H14, 13, 4), CHOOSE(MATCH( MID(H14, 5, 3), {"Jan","Feb","Mar","Apr","May","Jun","Jul","Aug","Sep","Oct","Nov","Dec"}, 0), 1, 2, 3, 4, 5, 6, 7, 8, 9, 10, 11, 12), MID(H14, 9, 2)), "yyyy-mm-dd")</f>
        <v>2024-01-20</v>
      </c>
      <c r="G14" s="1" t="s">
        <v>50</v>
      </c>
      <c r="H14" s="1" t="s">
        <v>49</v>
      </c>
    </row>
    <row r="15" spans="1:8" hidden="1" x14ac:dyDescent="0.3">
      <c r="A15" s="1" t="s">
        <v>30</v>
      </c>
      <c r="B15" s="1" t="str">
        <f t="shared" si="1"/>
        <v>USA</v>
      </c>
      <c r="C15" s="5" t="str">
        <f t="shared" si="0"/>
        <v>2024</v>
      </c>
      <c r="D15" s="1" t="str">
        <f t="shared" si="2"/>
        <v xml:space="preserve">Falcon 9 Block 5 </v>
      </c>
      <c r="E15" s="1" t="s">
        <v>8</v>
      </c>
      <c r="F15" s="7" t="str">
        <f>TEXT(DATE(MID(H15, 13, 4), CHOOSE(MATCH( MID(H15, 5, 3), {"Jan","Feb","Mar","Apr","May","Jun","Jul","Aug","Sep","Oct","Nov","Dec"}, 0), 1, 2, 3, 4, 5, 6, 7, 8, 9, 10, 11, 12), MID(H15, 9, 2)), "yyyy-mm-dd")</f>
        <v>2024-01-18</v>
      </c>
      <c r="G15" s="1" t="s">
        <v>52</v>
      </c>
      <c r="H15" s="1" t="s">
        <v>51</v>
      </c>
    </row>
    <row r="16" spans="1:8" hidden="1" x14ac:dyDescent="0.3">
      <c r="A16" s="1" t="s">
        <v>53</v>
      </c>
      <c r="B16" s="1" t="str">
        <f t="shared" si="1"/>
        <v>China</v>
      </c>
      <c r="C16" s="5" t="str">
        <f t="shared" si="0"/>
        <v>2024</v>
      </c>
      <c r="D16" s="1" t="str">
        <f t="shared" si="2"/>
        <v xml:space="preserve">Long March 7 </v>
      </c>
      <c r="E16" s="1" t="s">
        <v>8</v>
      </c>
      <c r="F16" s="7" t="str">
        <f>TEXT(DATE(MID(H16, 13, 4), CHOOSE(MATCH( MID(H16, 5, 3), {"Jan","Feb","Mar","Apr","May","Jun","Jul","Aug","Sep","Oct","Nov","Dec"}, 0), 1, 2, 3, 4, 5, 6, 7, 8, 9, 10, 11, 12), MID(H16, 9, 2)), "yyyy-mm-dd")</f>
        <v>2024-01-17</v>
      </c>
      <c r="G16" s="1" t="s">
        <v>55</v>
      </c>
      <c r="H16" s="1" t="s">
        <v>54</v>
      </c>
    </row>
    <row r="17" spans="1:8" hidden="1" x14ac:dyDescent="0.3">
      <c r="A17" s="1" t="s">
        <v>11</v>
      </c>
      <c r="B17" s="1" t="str">
        <f t="shared" si="1"/>
        <v>USA</v>
      </c>
      <c r="C17" s="5" t="str">
        <f t="shared" si="0"/>
        <v>2024</v>
      </c>
      <c r="D17" s="1" t="str">
        <f t="shared" si="2"/>
        <v xml:space="preserve">Falcon 9 Block 5 </v>
      </c>
      <c r="E17" s="1" t="s">
        <v>8</v>
      </c>
      <c r="F17" s="7" t="str">
        <f>TEXT(DATE(MID(H17, 13, 4), CHOOSE(MATCH( MID(H17, 5, 3), {"Jan","Feb","Mar","Apr","May","Jun","Jul","Aug","Sep","Oct","Nov","Dec"}, 0), 1, 2, 3, 4, 5, 6, 7, 8, 9, 10, 11, 12), MID(H17, 9, 2)), "yyyy-mm-dd")</f>
        <v>2024-01-15</v>
      </c>
      <c r="G17" s="1" t="s">
        <v>57</v>
      </c>
      <c r="H17" s="1" t="s">
        <v>56</v>
      </c>
    </row>
    <row r="18" spans="1:8" hidden="1" x14ac:dyDescent="0.3">
      <c r="A18" s="1" t="s">
        <v>27</v>
      </c>
      <c r="B18" s="1" t="str">
        <f t="shared" si="1"/>
        <v>USA</v>
      </c>
      <c r="C18" s="5" t="str">
        <f t="shared" si="0"/>
        <v>2024</v>
      </c>
      <c r="D18" s="1" t="str">
        <f t="shared" si="2"/>
        <v xml:space="preserve">Falcon 9 Block 5 </v>
      </c>
      <c r="E18" s="1" t="s">
        <v>8</v>
      </c>
      <c r="F18" s="7" t="str">
        <f>TEXT(DATE(MID(H18, 13, 4), CHOOSE(MATCH( MID(H18, 5, 3), {"Jan","Feb","Mar","Apr","May","Jun","Jul","Aug","Sep","Oct","Nov","Dec"}, 0), 1, 2, 3, 4, 5, 6, 7, 8, 9, 10, 11, 12), MID(H18, 9, 2)), "yyyy-mm-dd")</f>
        <v>2024-01-14</v>
      </c>
      <c r="G18" s="1" t="s">
        <v>59</v>
      </c>
      <c r="H18" s="1" t="s">
        <v>58</v>
      </c>
    </row>
    <row r="19" spans="1:8" hidden="1" x14ac:dyDescent="0.3">
      <c r="A19" s="1" t="s">
        <v>61</v>
      </c>
      <c r="B19" s="1" t="str">
        <f t="shared" si="1"/>
        <v>Japan</v>
      </c>
      <c r="C19" s="5" t="str">
        <f t="shared" si="0"/>
        <v>2024</v>
      </c>
      <c r="D19" s="1" t="str">
        <f t="shared" si="2"/>
        <v xml:space="preserve">H-IIA 202 </v>
      </c>
      <c r="E19" s="1" t="s">
        <v>8</v>
      </c>
      <c r="F19" s="7" t="str">
        <f>TEXT(DATE(MID(H19, 13, 4), CHOOSE(MATCH( MID(H19, 5, 3), {"Jan","Feb","Mar","Apr","May","Jun","Jul","Aug","Sep","Oct","Nov","Dec"}, 0), 1, 2, 3, 4, 5, 6, 7, 8, 9, 10, 11, 12), MID(H19, 9, 2)), "yyyy-mm-dd")</f>
        <v>2024-01-12</v>
      </c>
      <c r="G19" s="1" t="s">
        <v>63</v>
      </c>
      <c r="H19" s="1" t="s">
        <v>62</v>
      </c>
    </row>
    <row r="20" spans="1:8" hidden="1" x14ac:dyDescent="0.3">
      <c r="A20" s="1" t="s">
        <v>65</v>
      </c>
      <c r="B20" s="1" t="str">
        <f t="shared" si="1"/>
        <v>China Coastal Waters</v>
      </c>
      <c r="C20" s="5" t="str">
        <f t="shared" si="0"/>
        <v>2024</v>
      </c>
      <c r="D20" s="1" t="str">
        <f t="shared" si="2"/>
        <v xml:space="preserve">Gravity-1 </v>
      </c>
      <c r="E20" s="1" t="s">
        <v>8</v>
      </c>
      <c r="F20" s="7" t="str">
        <f>TEXT(DATE(MID(H20, 13, 4), CHOOSE(MATCH( MID(H20, 5, 3), {"Jan","Feb","Mar","Apr","May","Jun","Jul","Aug","Sep","Oct","Nov","Dec"}, 0), 1, 2, 3, 4, 5, 6, 7, 8, 9, 10, 11, 12), MID(H20, 9, 2)), "yyyy-mm-dd")</f>
        <v>2024-01-11</v>
      </c>
      <c r="G20" s="1" t="s">
        <v>67</v>
      </c>
      <c r="H20" s="1" t="s">
        <v>66</v>
      </c>
    </row>
    <row r="21" spans="1:8" hidden="1" x14ac:dyDescent="0.3">
      <c r="A21" s="1" t="s">
        <v>69</v>
      </c>
      <c r="B21" s="1" t="str">
        <f t="shared" si="1"/>
        <v>China</v>
      </c>
      <c r="C21" s="5" t="str">
        <f t="shared" si="0"/>
        <v>2024</v>
      </c>
      <c r="D21" s="1" t="str">
        <f t="shared" si="2"/>
        <v xml:space="preserve">Kuaizhou 1A </v>
      </c>
      <c r="E21" s="1" t="s">
        <v>8</v>
      </c>
      <c r="F21" s="7" t="str">
        <f>TEXT(DATE(MID(H21, 13, 4), CHOOSE(MATCH( MID(H21, 5, 3), {"Jan","Feb","Mar","Apr","May","Jun","Jul","Aug","Sep","Oct","Nov","Dec"}, 0), 1, 2, 3, 4, 5, 6, 7, 8, 9, 10, 11, 12), MID(H21, 9, 2)), "yyyy-mm-dd")</f>
        <v>2024-01-11</v>
      </c>
      <c r="G21" s="1" t="s">
        <v>71</v>
      </c>
      <c r="H21" s="1" t="s">
        <v>70</v>
      </c>
    </row>
    <row r="22" spans="1:8" hidden="1" x14ac:dyDescent="0.3">
      <c r="A22" s="1" t="s">
        <v>18</v>
      </c>
      <c r="B22" s="1" t="str">
        <f t="shared" si="1"/>
        <v>China</v>
      </c>
      <c r="C22" s="5" t="str">
        <f t="shared" si="0"/>
        <v>2024</v>
      </c>
      <c r="D22" s="1" t="str">
        <f t="shared" si="2"/>
        <v xml:space="preserve">Long March 2C </v>
      </c>
      <c r="E22" s="1" t="s">
        <v>8</v>
      </c>
      <c r="F22" s="7" t="str">
        <f>TEXT(DATE(MID(H22, 13, 4), CHOOSE(MATCH( MID(H22, 5, 3), {"Jan","Feb","Mar","Apr","May","Jun","Jul","Aug","Sep","Oct","Nov","Dec"}, 0), 1, 2, 3, 4, 5, 6, 7, 8, 9, 10, 11, 12), MID(H22, 9, 2)), "yyyy-mm-dd")</f>
        <v>2024-01-09</v>
      </c>
      <c r="G22" s="1" t="s">
        <v>73</v>
      </c>
      <c r="H22" s="1" t="s">
        <v>72</v>
      </c>
    </row>
    <row r="23" spans="1:8" hidden="1" x14ac:dyDescent="0.3">
      <c r="A23" s="1" t="s">
        <v>75</v>
      </c>
      <c r="B23" s="1" t="str">
        <f t="shared" si="1"/>
        <v>USA</v>
      </c>
      <c r="C23" s="5" t="str">
        <f t="shared" si="0"/>
        <v>2024</v>
      </c>
      <c r="D23" s="1" t="str">
        <f t="shared" si="2"/>
        <v xml:space="preserve">Vulcan VC2 </v>
      </c>
      <c r="E23" s="1" t="s">
        <v>8</v>
      </c>
      <c r="F23" s="7" t="str">
        <f>TEXT(DATE(MID(H23, 13, 4), CHOOSE(MATCH( MID(H23, 5, 3), {"Jan","Feb","Mar","Apr","May","Jun","Jul","Aug","Sep","Oct","Nov","Dec"}, 0), 1, 2, 3, 4, 5, 6, 7, 8, 9, 10, 11, 12), MID(H23, 9, 2)), "yyyy-mm-dd")</f>
        <v>2024-01-08</v>
      </c>
      <c r="G23" s="1" t="s">
        <v>77</v>
      </c>
      <c r="H23" s="1" t="s">
        <v>76</v>
      </c>
    </row>
    <row r="24" spans="1:8" hidden="1" x14ac:dyDescent="0.3">
      <c r="A24" s="1" t="s">
        <v>11</v>
      </c>
      <c r="B24" s="1" t="str">
        <f t="shared" si="1"/>
        <v>USA</v>
      </c>
      <c r="C24" s="5" t="str">
        <f t="shared" si="0"/>
        <v>2024</v>
      </c>
      <c r="D24" s="1" t="str">
        <f t="shared" si="2"/>
        <v xml:space="preserve">Falcon 9 Block 5 </v>
      </c>
      <c r="E24" s="1" t="s">
        <v>8</v>
      </c>
      <c r="F24" s="7" t="str">
        <f>TEXT(DATE(MID(H24, 13, 4), CHOOSE(MATCH( MID(H24, 5, 3), {"Jan","Feb","Mar","Apr","May","Jun","Jul","Aug","Sep","Oct","Nov","Dec"}, 0), 1, 2, 3, 4, 5, 6, 7, 8, 9, 10, 11, 12), MID(H24, 9, 2)), "yyyy-mm-dd")</f>
        <v>2024-01-07</v>
      </c>
      <c r="G24" s="1" t="s">
        <v>79</v>
      </c>
      <c r="H24" s="1" t="s">
        <v>78</v>
      </c>
    </row>
    <row r="25" spans="1:8" hidden="1" x14ac:dyDescent="0.3">
      <c r="A25" s="1" t="s">
        <v>69</v>
      </c>
      <c r="B25" s="1" t="str">
        <f t="shared" si="1"/>
        <v>China</v>
      </c>
      <c r="C25" s="5" t="str">
        <f t="shared" si="0"/>
        <v>2024</v>
      </c>
      <c r="D25" s="1" t="str">
        <f t="shared" si="2"/>
        <v xml:space="preserve">Kuaizhou 1A </v>
      </c>
      <c r="E25" s="1" t="s">
        <v>8</v>
      </c>
      <c r="F25" s="7" t="str">
        <f>TEXT(DATE(MID(H25, 13, 4), CHOOSE(MATCH( MID(H25, 5, 3), {"Jan","Feb","Mar","Apr","May","Jun","Jul","Aug","Sep","Oct","Nov","Dec"}, 0), 1, 2, 3, 4, 5, 6, 7, 8, 9, 10, 11, 12), MID(H25, 9, 2)), "yyyy-mm-dd")</f>
        <v>2024-01-05</v>
      </c>
      <c r="G25" s="1" t="s">
        <v>81</v>
      </c>
      <c r="H25" s="1" t="s">
        <v>80</v>
      </c>
    </row>
    <row r="26" spans="1:8" hidden="1" x14ac:dyDescent="0.3">
      <c r="A26" s="1" t="s">
        <v>11</v>
      </c>
      <c r="B26" s="1" t="str">
        <f t="shared" si="1"/>
        <v>USA</v>
      </c>
      <c r="C26" s="5" t="str">
        <f t="shared" si="0"/>
        <v>2024</v>
      </c>
      <c r="D26" s="1" t="str">
        <f t="shared" si="2"/>
        <v xml:space="preserve">Falcon 9 Block 5 </v>
      </c>
      <c r="E26" s="1" t="s">
        <v>8</v>
      </c>
      <c r="F26" s="7" t="str">
        <f>TEXT(DATE(MID(H26, 13, 4), CHOOSE(MATCH( MID(H26, 5, 3), {"Jan","Feb","Mar","Apr","May","Jun","Jul","Aug","Sep","Oct","Nov","Dec"}, 0), 1, 2, 3, 4, 5, 6, 7, 8, 9, 10, 11, 12), MID(H26, 9, 2)), "yyyy-mm-dd")</f>
        <v>2024-01-03</v>
      </c>
      <c r="G26" s="1" t="s">
        <v>83</v>
      </c>
      <c r="H26" s="1" t="s">
        <v>82</v>
      </c>
    </row>
    <row r="27" spans="1:8" hidden="1" x14ac:dyDescent="0.3">
      <c r="A27" s="1" t="s">
        <v>27</v>
      </c>
      <c r="B27" s="1" t="str">
        <f t="shared" si="1"/>
        <v>USA</v>
      </c>
      <c r="C27" s="5" t="str">
        <f t="shared" si="0"/>
        <v>2024</v>
      </c>
      <c r="D27" s="1" t="str">
        <f t="shared" si="2"/>
        <v xml:space="preserve">Falcon 9 Block 5 </v>
      </c>
      <c r="E27" s="1" t="s">
        <v>8</v>
      </c>
      <c r="F27" s="7" t="str">
        <f>TEXT(DATE(MID(H27, 13, 4), CHOOSE(MATCH( MID(H27, 5, 3), {"Jan","Feb","Mar","Apr","May","Jun","Jul","Aug","Sep","Oct","Nov","Dec"}, 0), 1, 2, 3, 4, 5, 6, 7, 8, 9, 10, 11, 12), MID(H27, 9, 2)), "yyyy-mm-dd")</f>
        <v>2024-01-03</v>
      </c>
      <c r="G27" s="1" t="s">
        <v>85</v>
      </c>
      <c r="H27" s="1" t="s">
        <v>84</v>
      </c>
    </row>
    <row r="28" spans="1:8" x14ac:dyDescent="0.3">
      <c r="A28" s="1" t="s">
        <v>87</v>
      </c>
      <c r="B28" s="1" t="str">
        <f t="shared" si="1"/>
        <v>India</v>
      </c>
      <c r="C28" s="5" t="str">
        <f t="shared" si="0"/>
        <v>2024</v>
      </c>
      <c r="D28" s="1" t="str">
        <f t="shared" si="2"/>
        <v xml:space="preserve">PSLV-DL </v>
      </c>
      <c r="E28" s="1" t="s">
        <v>8</v>
      </c>
      <c r="F28" s="7" t="str">
        <f>TEXT(DATE(MID(H28, 13, 4), CHOOSE(MATCH( MID(H28, 5, 3), {"Jan","Feb","Mar","Apr","May","Jun","Jul","Aug","Sep","Oct","Nov","Dec"}, 0), 1, 2, 3, 4, 5, 6, 7, 8, 9, 10, 11, 12), MID(H28, 9, 2)), "yyyy-mm-dd")</f>
        <v>2024-01-01</v>
      </c>
      <c r="G28" s="1" t="s">
        <v>89</v>
      </c>
      <c r="H28" s="1" t="s">
        <v>88</v>
      </c>
    </row>
    <row r="29" spans="1:8" hidden="1" x14ac:dyDescent="0.3">
      <c r="A29" s="1" t="s">
        <v>90</v>
      </c>
      <c r="B29" s="1" t="str">
        <f t="shared" si="1"/>
        <v>China</v>
      </c>
      <c r="C29" s="5" t="str">
        <f t="shared" si="0"/>
        <v>2023</v>
      </c>
      <c r="D29" s="1" t="str">
        <f t="shared" si="2"/>
        <v xml:space="preserve">Long March 2C/YZ-1S </v>
      </c>
      <c r="E29" s="1" t="s">
        <v>8</v>
      </c>
      <c r="F29" s="7" t="str">
        <f>TEXT(DATE(MID(H29, 13, 4), CHOOSE(MATCH( MID(H29, 5, 3), {"Jan","Feb","Mar","Apr","May","Jun","Jul","Aug","Sep","Oct","Nov","Dec"}, 0), 1, 2, 3, 4, 5, 6, 7, 8, 9, 10, 11, 12), MID(H29, 9, 2)), "yyyy-mm-dd")</f>
        <v>2023-12-30</v>
      </c>
      <c r="G29" s="1" t="s">
        <v>92</v>
      </c>
      <c r="H29" s="1" t="s">
        <v>91</v>
      </c>
    </row>
    <row r="30" spans="1:8" hidden="1" x14ac:dyDescent="0.3">
      <c r="A30" s="1" t="s">
        <v>11</v>
      </c>
      <c r="B30" s="1" t="str">
        <f t="shared" si="1"/>
        <v>USA</v>
      </c>
      <c r="C30" s="5" t="str">
        <f t="shared" si="0"/>
        <v>2023</v>
      </c>
      <c r="D30" s="1" t="str">
        <f t="shared" si="2"/>
        <v xml:space="preserve">Falcon 9 Block 5 </v>
      </c>
      <c r="E30" s="1" t="s">
        <v>8</v>
      </c>
      <c r="F30" s="7" t="str">
        <f>TEXT(DATE(MID(H30, 13, 4), CHOOSE(MATCH( MID(H30, 5, 3), {"Jan","Feb","Mar","Apr","May","Jun","Jul","Aug","Sep","Oct","Nov","Dec"}, 0), 1, 2, 3, 4, 5, 6, 7, 8, 9, 10, 11, 12), MID(H30, 9, 2)), "yyyy-mm-dd")</f>
        <v>2023-12-29</v>
      </c>
      <c r="G30" s="1" t="s">
        <v>94</v>
      </c>
      <c r="H30" s="1" t="s">
        <v>93</v>
      </c>
    </row>
    <row r="31" spans="1:8" hidden="1" x14ac:dyDescent="0.3">
      <c r="A31" s="1" t="s">
        <v>30</v>
      </c>
      <c r="B31" s="1" t="str">
        <f t="shared" si="1"/>
        <v>USA</v>
      </c>
      <c r="C31" s="5" t="str">
        <f t="shared" si="0"/>
        <v>2023</v>
      </c>
      <c r="D31" s="1" t="str">
        <f t="shared" si="2"/>
        <v xml:space="preserve">Falcon Heavy </v>
      </c>
      <c r="E31" s="1" t="s">
        <v>8</v>
      </c>
      <c r="F31" s="7" t="str">
        <f>TEXT(DATE(MID(H31, 13, 4), CHOOSE(MATCH( MID(H31, 5, 3), {"Jan","Feb","Mar","Apr","May","Jun","Jul","Aug","Sep","Oct","Nov","Dec"}, 0), 1, 2, 3, 4, 5, 6, 7, 8, 9, 10, 11, 12), MID(H31, 9, 2)), "yyyy-mm-dd")</f>
        <v>2023-12-29</v>
      </c>
      <c r="G31" s="1" t="s">
        <v>96</v>
      </c>
      <c r="H31" s="1" t="s">
        <v>95</v>
      </c>
    </row>
    <row r="32" spans="1:8" hidden="1" x14ac:dyDescent="0.3">
      <c r="A32" s="1" t="s">
        <v>5</v>
      </c>
      <c r="B32" s="1" t="str">
        <f t="shared" si="1"/>
        <v>Russia</v>
      </c>
      <c r="C32" s="5" t="str">
        <f t="shared" si="0"/>
        <v>2023</v>
      </c>
      <c r="D32" s="1" t="str">
        <f t="shared" si="2"/>
        <v xml:space="preserve">Soyuz 2.1v </v>
      </c>
      <c r="E32" s="1" t="s">
        <v>8</v>
      </c>
      <c r="F32" s="7" t="str">
        <f>TEXT(DATE(MID(H32, 13, 4), CHOOSE(MATCH( MID(H32, 5, 3), {"Jan","Feb","Mar","Apr","May","Jun","Jul","Aug","Sep","Oct","Nov","Dec"}, 0), 1, 2, 3, 4, 5, 6, 7, 8, 9, 10, 11, 12), MID(H32, 9, 2)), "yyyy-mm-dd")</f>
        <v>2023-12-27</v>
      </c>
      <c r="G32" s="1" t="s">
        <v>98</v>
      </c>
      <c r="H32" s="1" t="s">
        <v>97</v>
      </c>
    </row>
    <row r="33" spans="1:8" hidden="1" x14ac:dyDescent="0.3">
      <c r="A33" s="1" t="s">
        <v>69</v>
      </c>
      <c r="B33" s="1" t="str">
        <f t="shared" si="1"/>
        <v>China</v>
      </c>
      <c r="C33" s="5" t="str">
        <f t="shared" si="0"/>
        <v>2023</v>
      </c>
      <c r="D33" s="1" t="str">
        <f t="shared" si="2"/>
        <v xml:space="preserve">Kuaizhou 1A </v>
      </c>
      <c r="E33" s="1" t="s">
        <v>8</v>
      </c>
      <c r="F33" s="7" t="str">
        <f>TEXT(DATE(MID(H33, 13, 4), CHOOSE(MATCH( MID(H33, 5, 3), {"Jan","Feb","Mar","Apr","May","Jun","Jul","Aug","Sep","Oct","Nov","Dec"}, 0), 1, 2, 3, 4, 5, 6, 7, 8, 9, 10, 11, 12), MID(H33, 9, 2)), "yyyy-mm-dd")</f>
        <v>2023-12-27</v>
      </c>
      <c r="G33" s="1" t="s">
        <v>100</v>
      </c>
      <c r="H33" s="1" t="s">
        <v>99</v>
      </c>
    </row>
    <row r="34" spans="1:8" hidden="1" x14ac:dyDescent="0.3">
      <c r="A34" s="1" t="s">
        <v>101</v>
      </c>
      <c r="B34" s="1" t="str">
        <f t="shared" si="1"/>
        <v>China</v>
      </c>
      <c r="C34" s="5" t="str">
        <f t="shared" si="0"/>
        <v>2023</v>
      </c>
      <c r="D34" s="1" t="str">
        <f t="shared" si="2"/>
        <v xml:space="preserve">Long March 3B/YZ-1 </v>
      </c>
      <c r="E34" s="1" t="s">
        <v>8</v>
      </c>
      <c r="F34" s="7" t="str">
        <f>TEXT(DATE(MID(H34, 13, 4), CHOOSE(MATCH( MID(H34, 5, 3), {"Jan","Feb","Mar","Apr","May","Jun","Jul","Aug","Sep","Oct","Nov","Dec"}, 0), 1, 2, 3, 4, 5, 6, 7, 8, 9, 10, 11, 12), MID(H34, 9, 2)), "yyyy-mm-dd")</f>
        <v>2023-12-26</v>
      </c>
      <c r="G34" s="1" t="s">
        <v>103</v>
      </c>
      <c r="H34" s="1" t="s">
        <v>102</v>
      </c>
    </row>
    <row r="35" spans="1:8" hidden="1" x14ac:dyDescent="0.3">
      <c r="A35" s="1" t="s">
        <v>104</v>
      </c>
      <c r="B35" s="1" t="str">
        <f t="shared" si="1"/>
        <v>China Coastal Waters</v>
      </c>
      <c r="C35" s="5" t="str">
        <f t="shared" si="0"/>
        <v>2023</v>
      </c>
      <c r="D35" s="1" t="str">
        <f t="shared" si="2"/>
        <v xml:space="preserve">Long March 11H </v>
      </c>
      <c r="E35" s="1" t="s">
        <v>8</v>
      </c>
      <c r="F35" s="7" t="str">
        <f>TEXT(DATE(MID(H35, 13, 4), CHOOSE(MATCH( MID(H35, 5, 3), {"Jan","Feb","Mar","Apr","May","Jun","Jul","Aug","Sep","Oct","Nov","Dec"}, 0), 1, 2, 3, 4, 5, 6, 7, 8, 9, 10, 11, 12), MID(H35, 9, 2)), "yyyy-mm-dd")</f>
        <v>2023-12-25</v>
      </c>
      <c r="G35" s="1" t="s">
        <v>106</v>
      </c>
      <c r="H35" s="1" t="s">
        <v>105</v>
      </c>
    </row>
    <row r="36" spans="1:8" hidden="1" x14ac:dyDescent="0.3">
      <c r="A36" s="1" t="s">
        <v>69</v>
      </c>
      <c r="B36" s="1" t="str">
        <f t="shared" si="1"/>
        <v>China</v>
      </c>
      <c r="C36" s="5" t="str">
        <f t="shared" si="0"/>
        <v>2023</v>
      </c>
      <c r="D36" s="1" t="str">
        <f t="shared" si="2"/>
        <v xml:space="preserve">Kuaizhou 1A </v>
      </c>
      <c r="E36" s="1" t="s">
        <v>8</v>
      </c>
      <c r="F36" s="7" t="str">
        <f>TEXT(DATE(MID(H36, 13, 4), CHOOSE(MATCH( MID(H36, 5, 3), {"Jan","Feb","Mar","Apr","May","Jun","Jul","Aug","Sep","Oct","Nov","Dec"}, 0), 1, 2, 3, 4, 5, 6, 7, 8, 9, 10, 11, 12), MID(H36, 9, 2)), "yyyy-mm-dd")</f>
        <v>2023-12-25</v>
      </c>
      <c r="G36" s="1" t="s">
        <v>108</v>
      </c>
      <c r="H36" s="1" t="s">
        <v>107</v>
      </c>
    </row>
    <row r="37" spans="1:8" hidden="1" x14ac:dyDescent="0.3">
      <c r="A37" s="1" t="s">
        <v>27</v>
      </c>
      <c r="B37" s="1" t="str">
        <f t="shared" si="1"/>
        <v>USA</v>
      </c>
      <c r="C37" s="5" t="str">
        <f t="shared" si="0"/>
        <v>2023</v>
      </c>
      <c r="D37" s="1" t="str">
        <f t="shared" si="2"/>
        <v xml:space="preserve">Falcon 9 Block 5 </v>
      </c>
      <c r="E37" s="1" t="s">
        <v>8</v>
      </c>
      <c r="F37" s="7" t="str">
        <f>TEXT(DATE(MID(H37, 13, 4), CHOOSE(MATCH( MID(H37, 5, 3), {"Jan","Feb","Mar","Apr","May","Jun","Jul","Aug","Sep","Oct","Nov","Dec"}, 0), 1, 2, 3, 4, 5, 6, 7, 8, 9, 10, 11, 12), MID(H37, 9, 2)), "yyyy-mm-dd")</f>
        <v>2023-12-24</v>
      </c>
      <c r="G37" s="1" t="s">
        <v>110</v>
      </c>
      <c r="H37" s="1" t="s">
        <v>109</v>
      </c>
    </row>
    <row r="38" spans="1:8" hidden="1" x14ac:dyDescent="0.3">
      <c r="A38" s="1" t="s">
        <v>11</v>
      </c>
      <c r="B38" s="1" t="str">
        <f t="shared" si="1"/>
        <v>USA</v>
      </c>
      <c r="C38" s="5" t="str">
        <f t="shared" si="0"/>
        <v>2023</v>
      </c>
      <c r="D38" s="1" t="str">
        <f t="shared" si="2"/>
        <v xml:space="preserve">Falcon 9 Block 5 </v>
      </c>
      <c r="E38" s="1" t="s">
        <v>8</v>
      </c>
      <c r="F38" s="7" t="str">
        <f>TEXT(DATE(MID(H38, 13, 4), CHOOSE(MATCH( MID(H38, 5, 3), {"Jan","Feb","Mar","Apr","May","Jun","Jul","Aug","Sep","Oct","Nov","Dec"}, 0), 1, 2, 3, 4, 5, 6, 7, 8, 9, 10, 11, 12), MID(H38, 9, 2)), "yyyy-mm-dd")</f>
        <v>2023-12-23</v>
      </c>
      <c r="G38" s="1" t="s">
        <v>112</v>
      </c>
      <c r="H38" s="1" t="s">
        <v>111</v>
      </c>
    </row>
    <row r="39" spans="1:8" hidden="1" x14ac:dyDescent="0.3">
      <c r="A39" s="1" t="s">
        <v>114</v>
      </c>
      <c r="B39" s="1" t="str">
        <f t="shared" si="1"/>
        <v>USA</v>
      </c>
      <c r="C39" s="5" t="str">
        <f t="shared" si="0"/>
        <v>2023</v>
      </c>
      <c r="D39" s="1" t="str">
        <f t="shared" si="2"/>
        <v xml:space="preserve">Alpha </v>
      </c>
      <c r="E39" s="1" t="s">
        <v>8</v>
      </c>
      <c r="F39" s="7" t="str">
        <f>TEXT(DATE(MID(H39, 13, 4), CHOOSE(MATCH( MID(H39, 5, 3), {"Jan","Feb","Mar","Apr","May","Jun","Jul","Aug","Sep","Oct","Nov","Dec"}, 0), 1, 2, 3, 4, 5, 6, 7, 8, 9, 10, 11, 12), MID(H39, 9, 2)), "yyyy-mm-dd")</f>
        <v>2023-12-22</v>
      </c>
      <c r="G39" s="1" t="s">
        <v>116</v>
      </c>
      <c r="H39" s="1" t="s">
        <v>115</v>
      </c>
    </row>
    <row r="40" spans="1:8" hidden="1" x14ac:dyDescent="0.3">
      <c r="A40" s="1" t="s">
        <v>5</v>
      </c>
      <c r="B40" s="1" t="str">
        <f t="shared" si="1"/>
        <v>Russia</v>
      </c>
      <c r="C40" s="5" t="str">
        <f t="shared" si="0"/>
        <v>2023</v>
      </c>
      <c r="D40" s="1" t="str">
        <f t="shared" si="2"/>
        <v xml:space="preserve">Soyuz 2.1b </v>
      </c>
      <c r="E40" s="1" t="s">
        <v>8</v>
      </c>
      <c r="F40" s="7" t="str">
        <f>TEXT(DATE(MID(H40, 13, 4), CHOOSE(MATCH( MID(H40, 5, 3), {"Jan","Feb","Mar","Apr","May","Jun","Jul","Aug","Sep","Oct","Nov","Dec"}, 0), 1, 2, 3, 4, 5, 6, 7, 8, 9, 10, 11, 12), MID(H40, 9, 2)), "yyyy-mm-dd")</f>
        <v>2023-12-21</v>
      </c>
      <c r="G40" s="1" t="s">
        <v>119</v>
      </c>
      <c r="H40" s="1" t="s">
        <v>118</v>
      </c>
    </row>
    <row r="41" spans="1:8" hidden="1" x14ac:dyDescent="0.3">
      <c r="A41" s="1" t="s">
        <v>121</v>
      </c>
      <c r="B41" s="1" t="str">
        <f t="shared" si="1"/>
        <v>USA</v>
      </c>
      <c r="C41" s="5" t="str">
        <f t="shared" si="0"/>
        <v>2023</v>
      </c>
      <c r="D41" s="1" t="str">
        <f t="shared" si="2"/>
        <v xml:space="preserve">New Shepard </v>
      </c>
      <c r="E41" s="1" t="s">
        <v>8</v>
      </c>
      <c r="F41" s="7" t="str">
        <f>TEXT(DATE(MID(H41, 13, 4), CHOOSE(MATCH( MID(H41, 5, 3), {"Jan","Feb","Mar","Apr","May","Jun","Jul","Aug","Sep","Oct","Nov","Dec"}, 0), 1, 2, 3, 4, 5, 6, 7, 8, 9, 10, 11, 12), MID(H41, 9, 2)), "yyyy-mm-dd")</f>
        <v>2023-12-19</v>
      </c>
      <c r="G41" s="1" t="s">
        <v>123</v>
      </c>
      <c r="H41" s="1" t="s">
        <v>122</v>
      </c>
    </row>
    <row r="42" spans="1:8" hidden="1" x14ac:dyDescent="0.3">
      <c r="A42" s="1" t="s">
        <v>11</v>
      </c>
      <c r="B42" s="1" t="str">
        <f t="shared" si="1"/>
        <v>USA</v>
      </c>
      <c r="C42" s="5" t="str">
        <f t="shared" si="0"/>
        <v>2023</v>
      </c>
      <c r="D42" s="1" t="str">
        <f t="shared" si="2"/>
        <v xml:space="preserve">Falcon 9 Block 5 </v>
      </c>
      <c r="E42" s="1" t="s">
        <v>8</v>
      </c>
      <c r="F42" s="7" t="str">
        <f>TEXT(DATE(MID(H42, 13, 4), CHOOSE(MATCH( MID(H42, 5, 3), {"Jan","Feb","Mar","Apr","May","Jun","Jul","Aug","Sep","Oct","Nov","Dec"}, 0), 1, 2, 3, 4, 5, 6, 7, 8, 9, 10, 11, 12), MID(H42, 9, 2)), "yyyy-mm-dd")</f>
        <v>2023-12-19</v>
      </c>
      <c r="G42" s="1" t="s">
        <v>125</v>
      </c>
      <c r="H42" s="1" t="s">
        <v>124</v>
      </c>
    </row>
    <row r="43" spans="1:8" hidden="1" x14ac:dyDescent="0.3">
      <c r="A43" s="1" t="s">
        <v>69</v>
      </c>
      <c r="B43" s="1" t="str">
        <f t="shared" si="1"/>
        <v>China</v>
      </c>
      <c r="C43" s="5" t="str">
        <f t="shared" si="0"/>
        <v>2023</v>
      </c>
      <c r="D43" s="1" t="str">
        <f t="shared" si="2"/>
        <v xml:space="preserve">Hyperbola-1 </v>
      </c>
      <c r="E43" s="1" t="s">
        <v>8</v>
      </c>
      <c r="F43" s="7" t="str">
        <f>TEXT(DATE(MID(H43, 13, 4), CHOOSE(MATCH( MID(H43, 5, 3), {"Jan","Feb","Mar","Apr","May","Jun","Jul","Aug","Sep","Oct","Nov","Dec"}, 0), 1, 2, 3, 4, 5, 6, 7, 8, 9, 10, 11, 12), MID(H43, 9, 2)), "yyyy-mm-dd")</f>
        <v>2023-12-17</v>
      </c>
      <c r="G43" s="1" t="s">
        <v>128</v>
      </c>
      <c r="H43" s="1" t="s">
        <v>127</v>
      </c>
    </row>
    <row r="44" spans="1:8" hidden="1" x14ac:dyDescent="0.3">
      <c r="A44" s="1" t="s">
        <v>130</v>
      </c>
      <c r="B44" s="1" t="str">
        <f t="shared" si="1"/>
        <v>Kazakhstan</v>
      </c>
      <c r="C44" s="5" t="str">
        <f t="shared" si="0"/>
        <v>2023</v>
      </c>
      <c r="D44" s="1" t="str">
        <f t="shared" si="2"/>
        <v xml:space="preserve">Soyuz 2.1b/Fregat-M </v>
      </c>
      <c r="E44" s="1" t="s">
        <v>8</v>
      </c>
      <c r="F44" s="7" t="str">
        <f>TEXT(DATE(MID(H44, 13, 4), CHOOSE(MATCH( MID(H44, 5, 3), {"Jan","Feb","Mar","Apr","May","Jun","Jul","Aug","Sep","Oct","Nov","Dec"}, 0), 1, 2, 3, 4, 5, 6, 7, 8, 9, 10, 11, 12), MID(H44, 9, 2)), "yyyy-mm-dd")</f>
        <v>2023-12-16</v>
      </c>
      <c r="G44" s="1" t="s">
        <v>132</v>
      </c>
      <c r="H44" s="1" t="s">
        <v>131</v>
      </c>
    </row>
    <row r="45" spans="1:8" hidden="1" x14ac:dyDescent="0.3">
      <c r="A45" s="1" t="s">
        <v>133</v>
      </c>
      <c r="B45" s="1" t="str">
        <f t="shared" si="1"/>
        <v>China</v>
      </c>
      <c r="C45" s="5" t="str">
        <f t="shared" si="0"/>
        <v>2023</v>
      </c>
      <c r="D45" s="1" t="str">
        <f t="shared" si="2"/>
        <v xml:space="preserve">Long March 5 </v>
      </c>
      <c r="E45" s="1" t="s">
        <v>8</v>
      </c>
      <c r="F45" s="7" t="str">
        <f>TEXT(DATE(MID(H45, 13, 4), CHOOSE(MATCH( MID(H45, 5, 3), {"Jan","Feb","Mar","Apr","May","Jun","Jul","Aug","Sep","Oct","Nov","Dec"}, 0), 1, 2, 3, 4, 5, 6, 7, 8, 9, 10, 11, 12), MID(H45, 9, 2)), "yyyy-mm-dd")</f>
        <v>2023-12-15</v>
      </c>
      <c r="G45" s="1" t="s">
        <v>135</v>
      </c>
      <c r="H45" s="1" t="s">
        <v>134</v>
      </c>
    </row>
    <row r="46" spans="1:8" hidden="1" x14ac:dyDescent="0.3">
      <c r="A46" s="1" t="s">
        <v>22</v>
      </c>
      <c r="B46" s="1" t="str">
        <f t="shared" si="1"/>
        <v>New Zealand</v>
      </c>
      <c r="C46" s="5" t="str">
        <f t="shared" si="0"/>
        <v>2023</v>
      </c>
      <c r="D46" s="1" t="str">
        <f t="shared" si="2"/>
        <v xml:space="preserve">Electron/Curie </v>
      </c>
      <c r="E46" s="1" t="s">
        <v>8</v>
      </c>
      <c r="F46" s="7" t="str">
        <f>TEXT(DATE(MID(H46, 13, 4), CHOOSE(MATCH( MID(H46, 5, 3), {"Jan","Feb","Mar","Apr","May","Jun","Jul","Aug","Sep","Oct","Nov","Dec"}, 0), 1, 2, 3, 4, 5, 6, 7, 8, 9, 10, 11, 12), MID(H46, 9, 2)), "yyyy-mm-dd")</f>
        <v>2023-12-15</v>
      </c>
      <c r="G46" s="1" t="s">
        <v>137</v>
      </c>
      <c r="H46" s="1" t="s">
        <v>136</v>
      </c>
    </row>
    <row r="47" spans="1:8" hidden="1" x14ac:dyDescent="0.3">
      <c r="A47" s="1" t="s">
        <v>138</v>
      </c>
      <c r="B47" s="1" t="str">
        <f t="shared" si="1"/>
        <v>China</v>
      </c>
      <c r="C47" s="5" t="str">
        <f t="shared" si="0"/>
        <v>2023</v>
      </c>
      <c r="D47" s="1" t="str">
        <f t="shared" si="2"/>
        <v xml:space="preserve">Long March 2F/T </v>
      </c>
      <c r="E47" s="1" t="s">
        <v>8</v>
      </c>
      <c r="F47" s="7" t="str">
        <f>TEXT(DATE(MID(H47, 13, 4), CHOOSE(MATCH( MID(H47, 5, 3), {"Jan","Feb","Mar","Apr","May","Jun","Jul","Aug","Sep","Oct","Nov","Dec"}, 0), 1, 2, 3, 4, 5, 6, 7, 8, 9, 10, 11, 12), MID(H47, 9, 2)), "yyyy-mm-dd")</f>
        <v>2023-12-14</v>
      </c>
      <c r="G47" s="1" t="s">
        <v>140</v>
      </c>
      <c r="H47" s="1" t="s">
        <v>139</v>
      </c>
    </row>
    <row r="48" spans="1:8" hidden="1" x14ac:dyDescent="0.3">
      <c r="A48" s="1" t="s">
        <v>18</v>
      </c>
      <c r="B48" s="1" t="str">
        <f t="shared" si="1"/>
        <v>China</v>
      </c>
      <c r="C48" s="5" t="str">
        <f t="shared" si="0"/>
        <v>2023</v>
      </c>
      <c r="D48" s="1" t="str">
        <f t="shared" si="2"/>
        <v xml:space="preserve">Long March 2D </v>
      </c>
      <c r="E48" s="1" t="s">
        <v>8</v>
      </c>
      <c r="F48" s="7" t="str">
        <f>TEXT(DATE(MID(H48, 13, 4), CHOOSE(MATCH( MID(H48, 5, 3), {"Jan","Feb","Mar","Apr","May","Jun","Jul","Aug","Sep","Oct","Nov","Dec"}, 0), 1, 2, 3, 4, 5, 6, 7, 8, 9, 10, 11, 12), MID(H48, 9, 2)), "yyyy-mm-dd")</f>
        <v>2023-12-10</v>
      </c>
      <c r="G48" s="1" t="s">
        <v>142</v>
      </c>
      <c r="H48" s="1" t="s">
        <v>141</v>
      </c>
    </row>
    <row r="49" spans="1:8" hidden="1" x14ac:dyDescent="0.3">
      <c r="A49" s="1" t="s">
        <v>144</v>
      </c>
      <c r="B49" s="1" t="str">
        <f t="shared" si="1"/>
        <v>China</v>
      </c>
      <c r="C49" s="5" t="str">
        <f t="shared" si="0"/>
        <v>2023</v>
      </c>
      <c r="D49" s="1" t="str">
        <f t="shared" si="2"/>
        <v xml:space="preserve">ZhuQue-2 </v>
      </c>
      <c r="E49" s="1" t="s">
        <v>8</v>
      </c>
      <c r="F49" s="7" t="str">
        <f>TEXT(DATE(MID(H49, 13, 4), CHOOSE(MATCH( MID(H49, 5, 3), {"Jan","Feb","Mar","Apr","May","Jun","Jul","Aug","Sep","Oct","Nov","Dec"}, 0), 1, 2, 3, 4, 5, 6, 7, 8, 9, 10, 11, 12), MID(H49, 9, 2)), "yyyy-mm-dd")</f>
        <v>2023-12-08</v>
      </c>
      <c r="G49" s="1" t="s">
        <v>146</v>
      </c>
      <c r="H49" s="1" t="s">
        <v>145</v>
      </c>
    </row>
    <row r="50" spans="1:8" hidden="1" x14ac:dyDescent="0.3">
      <c r="A50" s="1" t="s">
        <v>27</v>
      </c>
      <c r="B50" s="1" t="str">
        <f t="shared" si="1"/>
        <v>USA</v>
      </c>
      <c r="C50" s="5" t="str">
        <f t="shared" si="0"/>
        <v>2023</v>
      </c>
      <c r="D50" s="1" t="str">
        <f t="shared" si="2"/>
        <v xml:space="preserve">Falcon 9 Block 5 </v>
      </c>
      <c r="E50" s="1" t="s">
        <v>8</v>
      </c>
      <c r="F50" s="7" t="str">
        <f>TEXT(DATE(MID(H50, 13, 4), CHOOSE(MATCH( MID(H50, 5, 3), {"Jan","Feb","Mar","Apr","May","Jun","Jul","Aug","Sep","Oct","Nov","Dec"}, 0), 1, 2, 3, 4, 5, 6, 7, 8, 9, 10, 11, 12), MID(H50, 9, 2)), "yyyy-mm-dd")</f>
        <v>2023-12-08</v>
      </c>
      <c r="G50" s="1" t="s">
        <v>148</v>
      </c>
      <c r="H50" s="1" t="s">
        <v>147</v>
      </c>
    </row>
    <row r="51" spans="1:8" hidden="1" x14ac:dyDescent="0.3">
      <c r="A51" s="1" t="s">
        <v>11</v>
      </c>
      <c r="B51" s="1" t="str">
        <f t="shared" si="1"/>
        <v>USA</v>
      </c>
      <c r="C51" s="5" t="str">
        <f t="shared" si="0"/>
        <v>2023</v>
      </c>
      <c r="D51" s="1" t="str">
        <f t="shared" si="2"/>
        <v xml:space="preserve">Falcon 9 Block 5 </v>
      </c>
      <c r="E51" s="1" t="s">
        <v>8</v>
      </c>
      <c r="F51" s="7" t="str">
        <f>TEXT(DATE(MID(H51, 13, 4), CHOOSE(MATCH( MID(H51, 5, 3), {"Jan","Feb","Mar","Apr","May","Jun","Jul","Aug","Sep","Oct","Nov","Dec"}, 0), 1, 2, 3, 4, 5, 6, 7, 8, 9, 10, 11, 12), MID(H51, 9, 2)), "yyyy-mm-dd")</f>
        <v>2023-12-07</v>
      </c>
      <c r="G51" s="1" t="s">
        <v>150</v>
      </c>
      <c r="H51" s="1" t="s">
        <v>149</v>
      </c>
    </row>
    <row r="52" spans="1:8" hidden="1" x14ac:dyDescent="0.3">
      <c r="A52" s="1" t="s">
        <v>104</v>
      </c>
      <c r="B52" s="1" t="str">
        <f t="shared" si="1"/>
        <v>China Coastal Waters</v>
      </c>
      <c r="C52" s="5" t="str">
        <f t="shared" si="0"/>
        <v>2023</v>
      </c>
      <c r="D52" s="1" t="str">
        <f t="shared" si="2"/>
        <v xml:space="preserve">Jielong-3 </v>
      </c>
      <c r="E52" s="1" t="s">
        <v>8</v>
      </c>
      <c r="F52" s="7" t="str">
        <f>TEXT(DATE(MID(H52, 13, 4), CHOOSE(MATCH( MID(H52, 5, 3), {"Jan","Feb","Mar","Apr","May","Jun","Jul","Aug","Sep","Oct","Nov","Dec"}, 0), 1, 2, 3, 4, 5, 6, 7, 8, 9, 10, 11, 12), MID(H52, 9, 2)), "yyyy-mm-dd")</f>
        <v>2023-12-05</v>
      </c>
      <c r="G52" s="1" t="s">
        <v>152</v>
      </c>
      <c r="H52" s="1" t="s">
        <v>151</v>
      </c>
    </row>
    <row r="53" spans="1:8" hidden="1" x14ac:dyDescent="0.3">
      <c r="A53" s="1" t="s">
        <v>69</v>
      </c>
      <c r="B53" s="1" t="str">
        <f t="shared" si="1"/>
        <v>China</v>
      </c>
      <c r="C53" s="5" t="str">
        <f t="shared" si="0"/>
        <v>2023</v>
      </c>
      <c r="D53" s="1" t="str">
        <f t="shared" si="2"/>
        <v xml:space="preserve">Ceres-1 </v>
      </c>
      <c r="E53" s="1" t="s">
        <v>8</v>
      </c>
      <c r="F53" s="7" t="str">
        <f>TEXT(DATE(MID(H53, 13, 4), CHOOSE(MATCH( MID(H53, 5, 3), {"Jan","Feb","Mar","Apr","May","Jun","Jul","Aug","Sep","Oct","Nov","Dec"}, 0), 1, 2, 3, 4, 5, 6, 7, 8, 9, 10, 11, 12), MID(H53, 9, 2)), "yyyy-mm-dd")</f>
        <v>2023-12-04</v>
      </c>
      <c r="G53" s="1" t="s">
        <v>155</v>
      </c>
      <c r="H53" s="1" t="s">
        <v>154</v>
      </c>
    </row>
    <row r="54" spans="1:8" hidden="1" x14ac:dyDescent="0.3">
      <c r="A54" s="1" t="s">
        <v>157</v>
      </c>
      <c r="B54" s="1" t="str">
        <f t="shared" si="1"/>
        <v>South Korea</v>
      </c>
      <c r="C54" s="5" t="str">
        <f t="shared" si="0"/>
        <v>2023</v>
      </c>
      <c r="D54" s="1" t="str">
        <f t="shared" si="2"/>
        <v xml:space="preserve">South Korean ADD Solid-Fuel SLV (3 stage) </v>
      </c>
      <c r="E54" s="1" t="s">
        <v>8</v>
      </c>
      <c r="F54" s="7" t="str">
        <f>TEXT(DATE(MID(H54, 13, 4), CHOOSE(MATCH( MID(H54, 5, 3), {"Jan","Feb","Mar","Apr","May","Jun","Jul","Aug","Sep","Oct","Nov","Dec"}, 0), 1, 2, 3, 4, 5, 6, 7, 8, 9, 10, 11, 12), MID(H54, 9, 2)), "yyyy-mm-dd")</f>
        <v>2023-12-04</v>
      </c>
      <c r="G54" s="1" t="s">
        <v>159</v>
      </c>
      <c r="H54" s="1" t="s">
        <v>158</v>
      </c>
    </row>
    <row r="55" spans="1:8" hidden="1" x14ac:dyDescent="0.3">
      <c r="A55" s="1" t="s">
        <v>90</v>
      </c>
      <c r="B55" s="1" t="str">
        <f t="shared" si="1"/>
        <v>China</v>
      </c>
      <c r="C55" s="5" t="str">
        <f t="shared" si="0"/>
        <v>2023</v>
      </c>
      <c r="D55" s="1" t="str">
        <f t="shared" si="2"/>
        <v xml:space="preserve">Long March 2C </v>
      </c>
      <c r="E55" s="1" t="s">
        <v>8</v>
      </c>
      <c r="F55" s="7" t="str">
        <f>TEXT(DATE(MID(H55, 13, 4), CHOOSE(MATCH( MID(H55, 5, 3), {"Jan","Feb","Mar","Apr","May","Jun","Jul","Aug","Sep","Oct","Nov","Dec"}, 0), 1, 2, 3, 4, 5, 6, 7, 8, 9, 10, 11, 12), MID(H55, 9, 2)), "yyyy-mm-dd")</f>
        <v>2023-12-04</v>
      </c>
      <c r="G55" s="1" t="s">
        <v>161</v>
      </c>
      <c r="H55" s="1" t="s">
        <v>160</v>
      </c>
    </row>
    <row r="56" spans="1:8" hidden="1" x14ac:dyDescent="0.3">
      <c r="A56" s="1" t="s">
        <v>11</v>
      </c>
      <c r="B56" s="1" t="str">
        <f t="shared" si="1"/>
        <v>USA</v>
      </c>
      <c r="C56" s="5" t="str">
        <f t="shared" si="0"/>
        <v>2023</v>
      </c>
      <c r="D56" s="1" t="str">
        <f t="shared" si="2"/>
        <v xml:space="preserve">Falcon 9 Block 5 </v>
      </c>
      <c r="E56" s="1" t="s">
        <v>8</v>
      </c>
      <c r="F56" s="7" t="str">
        <f>TEXT(DATE(MID(H56, 13, 4), CHOOSE(MATCH( MID(H56, 5, 3), {"Jan","Feb","Mar","Apr","May","Jun","Jul","Aug","Sep","Oct","Nov","Dec"}, 0), 1, 2, 3, 4, 5, 6, 7, 8, 9, 10, 11, 12), MID(H56, 9, 2)), "yyyy-mm-dd")</f>
        <v>2023-12-03</v>
      </c>
      <c r="G56" s="1" t="s">
        <v>163</v>
      </c>
      <c r="H56" s="1" t="s">
        <v>162</v>
      </c>
    </row>
    <row r="57" spans="1:8" hidden="1" x14ac:dyDescent="0.3">
      <c r="A57" s="1" t="s">
        <v>27</v>
      </c>
      <c r="B57" s="1" t="str">
        <f t="shared" si="1"/>
        <v>USA</v>
      </c>
      <c r="C57" s="5" t="str">
        <f t="shared" si="0"/>
        <v>2023</v>
      </c>
      <c r="D57" s="1" t="str">
        <f t="shared" si="2"/>
        <v xml:space="preserve">Falcon 9 Block 5 </v>
      </c>
      <c r="E57" s="1" t="s">
        <v>8</v>
      </c>
      <c r="F57" s="7" t="str">
        <f>TEXT(DATE(MID(H57, 13, 4), CHOOSE(MATCH( MID(H57, 5, 3), {"Jan","Feb","Mar","Apr","May","Jun","Jul","Aug","Sep","Oct","Nov","Dec"}, 0), 1, 2, 3, 4, 5, 6, 7, 8, 9, 10, 11, 12), MID(H57, 9, 2)), "yyyy-mm-dd")</f>
        <v>2023-12-01</v>
      </c>
      <c r="G57" s="1" t="s">
        <v>165</v>
      </c>
      <c r="H57" s="1" t="s">
        <v>164</v>
      </c>
    </row>
    <row r="58" spans="1:8" hidden="1" x14ac:dyDescent="0.3">
      <c r="A58" s="1" t="s">
        <v>130</v>
      </c>
      <c r="B58" s="1" t="str">
        <f t="shared" si="1"/>
        <v>Kazakhstan</v>
      </c>
      <c r="C58" s="5" t="str">
        <f t="shared" si="0"/>
        <v>2023</v>
      </c>
      <c r="D58" s="1" t="str">
        <f t="shared" si="2"/>
        <v xml:space="preserve">Soyuz 2.1a </v>
      </c>
      <c r="E58" s="1" t="s">
        <v>8</v>
      </c>
      <c r="F58" s="7" t="str">
        <f>TEXT(DATE(MID(H58, 13, 4), CHOOSE(MATCH( MID(H58, 5, 3), {"Jan","Feb","Mar","Apr","May","Jun","Jul","Aug","Sep","Oct","Nov","Dec"}, 0), 1, 2, 3, 4, 5, 6, 7, 8, 9, 10, 11, 12), MID(H58, 9, 2)), "yyyy-mm-dd")</f>
        <v>2023-12-01</v>
      </c>
      <c r="G58" s="1" t="s">
        <v>167</v>
      </c>
      <c r="H58" s="1" t="s">
        <v>166</v>
      </c>
    </row>
    <row r="59" spans="1:8" hidden="1" x14ac:dyDescent="0.3">
      <c r="A59" s="1" t="s">
        <v>11</v>
      </c>
      <c r="B59" s="1" t="str">
        <f t="shared" si="1"/>
        <v>USA</v>
      </c>
      <c r="C59" s="5" t="str">
        <f t="shared" si="0"/>
        <v>2023</v>
      </c>
      <c r="D59" s="1" t="str">
        <f t="shared" si="2"/>
        <v xml:space="preserve">Falcon 9 Block 5 </v>
      </c>
      <c r="E59" s="1" t="s">
        <v>8</v>
      </c>
      <c r="F59" s="7" t="str">
        <f>TEXT(DATE(MID(H59, 13, 4), CHOOSE(MATCH( MID(H59, 5, 3), {"Jan","Feb","Mar","Apr","May","Jun","Jul","Aug","Sep","Oct","Nov","Dec"}, 0), 1, 2, 3, 4, 5, 6, 7, 8, 9, 10, 11, 12), MID(H59, 9, 2)), "yyyy-mm-dd")</f>
        <v>2023-11-28</v>
      </c>
      <c r="G59" s="1" t="s">
        <v>169</v>
      </c>
      <c r="H59" s="1" t="s">
        <v>168</v>
      </c>
    </row>
    <row r="60" spans="1:8" hidden="1" x14ac:dyDescent="0.3">
      <c r="A60" s="1" t="s">
        <v>5</v>
      </c>
      <c r="B60" s="1" t="str">
        <f t="shared" si="1"/>
        <v>Russia</v>
      </c>
      <c r="C60" s="5" t="str">
        <f t="shared" si="0"/>
        <v>2023</v>
      </c>
      <c r="D60" s="1" t="str">
        <f t="shared" si="2"/>
        <v xml:space="preserve">Soyuz 2.1b </v>
      </c>
      <c r="E60" s="1" t="s">
        <v>8</v>
      </c>
      <c r="F60" s="7" t="str">
        <f>TEXT(DATE(MID(H60, 13, 4), CHOOSE(MATCH( MID(H60, 5, 3), {"Jan","Feb","Mar","Apr","May","Jun","Jul","Aug","Sep","Oct","Nov","Dec"}, 0), 1, 2, 3, 4, 5, 6, 7, 8, 9, 10, 11, 12), MID(H60, 9, 2)), "yyyy-mm-dd")</f>
        <v>2023-11-25</v>
      </c>
      <c r="G60" s="1" t="s">
        <v>171</v>
      </c>
      <c r="H60" s="1" t="s">
        <v>170</v>
      </c>
    </row>
    <row r="61" spans="1:8" hidden="1" x14ac:dyDescent="0.3">
      <c r="A61" s="1" t="s">
        <v>18</v>
      </c>
      <c r="B61" s="1" t="str">
        <f t="shared" si="1"/>
        <v>China</v>
      </c>
      <c r="C61" s="5" t="str">
        <f t="shared" si="0"/>
        <v>2023</v>
      </c>
      <c r="D61" s="1" t="str">
        <f t="shared" si="2"/>
        <v xml:space="preserve">Long March 2D/YZ-3 </v>
      </c>
      <c r="E61" s="1" t="s">
        <v>8</v>
      </c>
      <c r="F61" s="7" t="str">
        <f>TEXT(DATE(MID(H61, 13, 4), CHOOSE(MATCH( MID(H61, 5, 3), {"Jan","Feb","Mar","Apr","May","Jun","Jul","Aug","Sep","Oct","Nov","Dec"}, 0), 1, 2, 3, 4, 5, 6, 7, 8, 9, 10, 11, 12), MID(H61, 9, 2)), "yyyy-mm-dd")</f>
        <v>2023-11-23</v>
      </c>
      <c r="G61" s="1" t="s">
        <v>173</v>
      </c>
      <c r="H61" s="1" t="s">
        <v>172</v>
      </c>
    </row>
    <row r="62" spans="1:8" hidden="1" x14ac:dyDescent="0.3">
      <c r="A62" s="1" t="s">
        <v>11</v>
      </c>
      <c r="B62" s="1" t="str">
        <f t="shared" si="1"/>
        <v>USA</v>
      </c>
      <c r="C62" s="5" t="str">
        <f t="shared" si="0"/>
        <v>2023</v>
      </c>
      <c r="D62" s="1" t="str">
        <f t="shared" si="2"/>
        <v xml:space="preserve">Falcon 9 Block 5 </v>
      </c>
      <c r="E62" s="1" t="s">
        <v>8</v>
      </c>
      <c r="F62" s="7" t="str">
        <f>TEXT(DATE(MID(H62, 13, 4), CHOOSE(MATCH( MID(H62, 5, 3), {"Jan","Feb","Mar","Apr","May","Jun","Jul","Aug","Sep","Oct","Nov","Dec"}, 0), 1, 2, 3, 4, 5, 6, 7, 8, 9, 10, 11, 12), MID(H62, 9, 2)), "yyyy-mm-dd")</f>
        <v>2023-11-22</v>
      </c>
      <c r="G62" s="1" t="s">
        <v>175</v>
      </c>
      <c r="H62" s="1" t="s">
        <v>174</v>
      </c>
    </row>
    <row r="63" spans="1:8" hidden="1" x14ac:dyDescent="0.3">
      <c r="A63" s="1" t="s">
        <v>177</v>
      </c>
      <c r="B63" s="1" t="str">
        <f t="shared" si="1"/>
        <v>North Korea</v>
      </c>
      <c r="C63" s="5" t="str">
        <f t="shared" si="0"/>
        <v>2023</v>
      </c>
      <c r="D63" s="1" t="str">
        <f t="shared" si="2"/>
        <v xml:space="preserve">ChÅllima 1 </v>
      </c>
      <c r="E63" s="1" t="s">
        <v>8</v>
      </c>
      <c r="F63" s="7" t="str">
        <f>TEXT(DATE(MID(H63, 13, 4), CHOOSE(MATCH( MID(H63, 5, 3), {"Jan","Feb","Mar","Apr","May","Jun","Jul","Aug","Sep","Oct","Nov","Dec"}, 0), 1, 2, 3, 4, 5, 6, 7, 8, 9, 10, 11, 12), MID(H63, 9, 2)), "yyyy-mm-dd")</f>
        <v>2023-11-21</v>
      </c>
      <c r="G63" s="1" t="s">
        <v>179</v>
      </c>
      <c r="H63" s="1" t="s">
        <v>178</v>
      </c>
    </row>
    <row r="64" spans="1:8" hidden="1" x14ac:dyDescent="0.3">
      <c r="A64" s="1" t="s">
        <v>27</v>
      </c>
      <c r="B64" s="1" t="str">
        <f t="shared" si="1"/>
        <v>USA</v>
      </c>
      <c r="C64" s="5" t="str">
        <f t="shared" si="0"/>
        <v>2023</v>
      </c>
      <c r="D64" s="1" t="str">
        <f t="shared" si="2"/>
        <v xml:space="preserve">Falcon 9 Block 5 </v>
      </c>
      <c r="E64" s="1" t="s">
        <v>8</v>
      </c>
      <c r="F64" s="7" t="str">
        <f>TEXT(DATE(MID(H64, 13, 4), CHOOSE(MATCH( MID(H64, 5, 3), {"Jan","Feb","Mar","Apr","May","Jun","Jul","Aug","Sep","Oct","Nov","Dec"}, 0), 1, 2, 3, 4, 5, 6, 7, 8, 9, 10, 11, 12), MID(H64, 9, 2)), "yyyy-mm-dd")</f>
        <v>2023-11-20</v>
      </c>
      <c r="G64" s="1" t="s">
        <v>181</v>
      </c>
      <c r="H64" s="1" t="s">
        <v>180</v>
      </c>
    </row>
    <row r="65" spans="1:8" hidden="1" x14ac:dyDescent="0.3">
      <c r="A65" s="1" t="s">
        <v>182</v>
      </c>
      <c r="B65" s="1" t="str">
        <f t="shared" si="1"/>
        <v>USA</v>
      </c>
      <c r="C65" s="5" t="str">
        <f t="shared" si="0"/>
        <v>2023</v>
      </c>
      <c r="D65" s="1" t="str">
        <f t="shared" si="2"/>
        <v xml:space="preserve">Starship-Super Heavy (Prototype) </v>
      </c>
      <c r="E65" s="1" t="s">
        <v>8</v>
      </c>
      <c r="F65" s="7" t="str">
        <f>TEXT(DATE(MID(H65, 13, 4), CHOOSE(MATCH( MID(H65, 5, 3), {"Jan","Feb","Mar","Apr","May","Jun","Jul","Aug","Sep","Oct","Nov","Dec"}, 0), 1, 2, 3, 4, 5, 6, 7, 8, 9, 10, 11, 12), MID(H65, 9, 2)), "yyyy-mm-dd")</f>
        <v>2023-11-18</v>
      </c>
      <c r="G65" s="1" t="s">
        <v>184</v>
      </c>
      <c r="H65" s="1" t="s">
        <v>183</v>
      </c>
    </row>
    <row r="66" spans="1:8" hidden="1" x14ac:dyDescent="0.3">
      <c r="A66" s="1" t="s">
        <v>11</v>
      </c>
      <c r="B66" s="1" t="str">
        <f t="shared" si="1"/>
        <v>USA</v>
      </c>
      <c r="C66" s="5" t="str">
        <f t="shared" ref="C66:C129" si="3">TEXT(F66, "yyyy")</f>
        <v>2023</v>
      </c>
      <c r="D66" s="1" t="str">
        <f t="shared" si="2"/>
        <v xml:space="preserve">Falcon 9 Block 5 </v>
      </c>
      <c r="E66" s="1" t="s">
        <v>8</v>
      </c>
      <c r="F66" s="7" t="str">
        <f>TEXT(DATE(MID(H66, 13, 4), CHOOSE(MATCH( MID(H66, 5, 3), {"Jan","Feb","Mar","Apr","May","Jun","Jul","Aug","Sep","Oct","Nov","Dec"}, 0), 1, 2, 3, 4, 5, 6, 7, 8, 9, 10, 11, 12), MID(H66, 9, 2)), "yyyy-mm-dd")</f>
        <v>2023-11-18</v>
      </c>
      <c r="G66" s="1" t="s">
        <v>186</v>
      </c>
      <c r="H66" s="1" t="s">
        <v>185</v>
      </c>
    </row>
    <row r="67" spans="1:8" hidden="1" x14ac:dyDescent="0.3">
      <c r="A67" s="1" t="s">
        <v>90</v>
      </c>
      <c r="B67" s="1" t="str">
        <f t="shared" ref="B67:B130" si="4">TRIM(MID(A67, FIND("|", SUBSTITUTE(A67, ",", "|", LEN(A67) - LEN(SUBSTITUTE(A67,",", "" )))) + 1, LEN(A67)))</f>
        <v>China</v>
      </c>
      <c r="C67" s="5" t="str">
        <f t="shared" si="3"/>
        <v>2023</v>
      </c>
      <c r="D67" s="1" t="str">
        <f t="shared" ref="D67:D130" si="5">LEFT(G67, FIND("|", G67) - 1)</f>
        <v xml:space="preserve">Long March 2C/YZ-1S </v>
      </c>
      <c r="E67" s="1" t="s">
        <v>8</v>
      </c>
      <c r="F67" s="7" t="str">
        <f>TEXT(DATE(MID(H67, 13, 4), CHOOSE(MATCH( MID(H67, 5, 3), {"Jan","Feb","Mar","Apr","May","Jun","Jul","Aug","Sep","Oct","Nov","Dec"}, 0), 1, 2, 3, 4, 5, 6, 7, 8, 9, 10, 11, 12), MID(H67, 9, 2)), "yyyy-mm-dd")</f>
        <v>2023-11-16</v>
      </c>
      <c r="G67" s="1" t="s">
        <v>188</v>
      </c>
      <c r="H67" s="1" t="s">
        <v>187</v>
      </c>
    </row>
    <row r="68" spans="1:8" hidden="1" x14ac:dyDescent="0.3">
      <c r="A68" s="1" t="s">
        <v>11</v>
      </c>
      <c r="B68" s="1" t="str">
        <f t="shared" si="4"/>
        <v>USA</v>
      </c>
      <c r="C68" s="5" t="str">
        <f t="shared" si="3"/>
        <v>2023</v>
      </c>
      <c r="D68" s="1" t="str">
        <f t="shared" si="5"/>
        <v xml:space="preserve">Falcon 9 Block 5 </v>
      </c>
      <c r="E68" s="1" t="s">
        <v>8</v>
      </c>
      <c r="F68" s="7" t="str">
        <f>TEXT(DATE(MID(H68, 13, 4), CHOOSE(MATCH( MID(H68, 5, 3), {"Jan","Feb","Mar","Apr","May","Jun","Jul","Aug","Sep","Oct","Nov","Dec"}, 0), 1, 2, 3, 4, 5, 6, 7, 8, 9, 10, 11, 12), MID(H68, 9, 2)), "yyyy-mm-dd")</f>
        <v>2023-11-12</v>
      </c>
      <c r="G68" s="1" t="s">
        <v>190</v>
      </c>
      <c r="H68" s="1" t="s">
        <v>189</v>
      </c>
    </row>
    <row r="69" spans="1:8" hidden="1" x14ac:dyDescent="0.3">
      <c r="A69" s="1" t="s">
        <v>27</v>
      </c>
      <c r="B69" s="1" t="str">
        <f t="shared" si="4"/>
        <v>USA</v>
      </c>
      <c r="C69" s="5" t="str">
        <f t="shared" si="3"/>
        <v>2023</v>
      </c>
      <c r="D69" s="1" t="str">
        <f t="shared" si="5"/>
        <v xml:space="preserve">Falcon 9 Block 5 </v>
      </c>
      <c r="E69" s="1" t="s">
        <v>8</v>
      </c>
      <c r="F69" s="7" t="str">
        <f>TEXT(DATE(MID(H69, 13, 4), CHOOSE(MATCH( MID(H69, 5, 3), {"Jan","Feb","Mar","Apr","May","Jun","Jul","Aug","Sep","Oct","Nov","Dec"}, 0), 1, 2, 3, 4, 5, 6, 7, 8, 9, 10, 11, 12), MID(H69, 9, 2)), "yyyy-mm-dd")</f>
        <v>2023-11-11</v>
      </c>
      <c r="G69" s="1" t="s">
        <v>192</v>
      </c>
      <c r="H69" s="1" t="s">
        <v>191</v>
      </c>
    </row>
    <row r="70" spans="1:8" hidden="1" x14ac:dyDescent="0.3">
      <c r="A70" s="1" t="s">
        <v>30</v>
      </c>
      <c r="B70" s="1" t="str">
        <f t="shared" si="4"/>
        <v>USA</v>
      </c>
      <c r="C70" s="5" t="str">
        <f t="shared" si="3"/>
        <v>2023</v>
      </c>
      <c r="D70" s="1" t="str">
        <f t="shared" si="5"/>
        <v xml:space="preserve">Falcon 9 Block 5 </v>
      </c>
      <c r="E70" s="1" t="s">
        <v>8</v>
      </c>
      <c r="F70" s="7" t="str">
        <f>TEXT(DATE(MID(H70, 13, 4), CHOOSE(MATCH( MID(H70, 5, 3), {"Jan","Feb","Mar","Apr","May","Jun","Jul","Aug","Sep","Oct","Nov","Dec"}, 0), 1, 2, 3, 4, 5, 6, 7, 8, 9, 10, 11, 12), MID(H70, 9, 2)), "yyyy-mm-dd")</f>
        <v>2023-11-10</v>
      </c>
      <c r="G70" s="1" t="s">
        <v>194</v>
      </c>
      <c r="H70" s="1" t="s">
        <v>193</v>
      </c>
    </row>
    <row r="71" spans="1:8" hidden="1" x14ac:dyDescent="0.3">
      <c r="A71" s="1" t="s">
        <v>101</v>
      </c>
      <c r="B71" s="1" t="str">
        <f t="shared" si="4"/>
        <v>China</v>
      </c>
      <c r="C71" s="5" t="str">
        <f t="shared" si="3"/>
        <v>2023</v>
      </c>
      <c r="D71" s="1" t="str">
        <f t="shared" si="5"/>
        <v xml:space="preserve">Long March 3B/E </v>
      </c>
      <c r="E71" s="1" t="s">
        <v>8</v>
      </c>
      <c r="F71" s="7" t="str">
        <f>TEXT(DATE(MID(H71, 13, 4), CHOOSE(MATCH( MID(H71, 5, 3), {"Jan","Feb","Mar","Apr","May","Jun","Jul","Aug","Sep","Oct","Nov","Dec"}, 0), 1, 2, 3, 4, 5, 6, 7, 8, 9, 10, 11, 12), MID(H71, 9, 2)), "yyyy-mm-dd")</f>
        <v>2023-11-09</v>
      </c>
      <c r="G71" s="1" t="s">
        <v>196</v>
      </c>
      <c r="H71" s="1" t="s">
        <v>195</v>
      </c>
    </row>
    <row r="72" spans="1:8" hidden="1" x14ac:dyDescent="0.3">
      <c r="A72" s="1" t="s">
        <v>11</v>
      </c>
      <c r="B72" s="1" t="str">
        <f t="shared" si="4"/>
        <v>USA</v>
      </c>
      <c r="C72" s="5" t="str">
        <f t="shared" si="3"/>
        <v>2023</v>
      </c>
      <c r="D72" s="1" t="str">
        <f t="shared" si="5"/>
        <v xml:space="preserve">Falcon 9 Block 5 </v>
      </c>
      <c r="E72" s="1" t="s">
        <v>8</v>
      </c>
      <c r="F72" s="7" t="str">
        <f>TEXT(DATE(MID(H72, 13, 4), CHOOSE(MATCH( MID(H72, 5, 3), {"Jan","Feb","Mar","Apr","May","Jun","Jul","Aug","Sep","Oct","Nov","Dec"}, 0), 1, 2, 3, 4, 5, 6, 7, 8, 9, 10, 11, 12), MID(H72, 9, 2)), "yyyy-mm-dd")</f>
        <v>2023-11-08</v>
      </c>
      <c r="G72" s="1" t="s">
        <v>198</v>
      </c>
      <c r="H72" s="1" t="s">
        <v>197</v>
      </c>
    </row>
    <row r="73" spans="1:8" hidden="1" x14ac:dyDescent="0.3">
      <c r="A73" s="1" t="s">
        <v>11</v>
      </c>
      <c r="B73" s="1" t="str">
        <f t="shared" si="4"/>
        <v>USA</v>
      </c>
      <c r="C73" s="5" t="str">
        <f t="shared" si="3"/>
        <v>2023</v>
      </c>
      <c r="D73" s="1" t="str">
        <f t="shared" si="5"/>
        <v xml:space="preserve">Falcon 9 Block 5 </v>
      </c>
      <c r="E73" s="1" t="s">
        <v>8</v>
      </c>
      <c r="F73" s="7" t="str">
        <f>TEXT(DATE(MID(H73, 13, 4), CHOOSE(MATCH( MID(H73, 5, 3), {"Jan","Feb","Mar","Apr","May","Jun","Jul","Aug","Sep","Oct","Nov","Dec"}, 0), 1, 2, 3, 4, 5, 6, 7, 8, 9, 10, 11, 12), MID(H73, 9, 2)), "yyyy-mm-dd")</f>
        <v>2023-11-04</v>
      </c>
      <c r="G73" s="1" t="s">
        <v>200</v>
      </c>
      <c r="H73" s="1" t="s">
        <v>199</v>
      </c>
    </row>
    <row r="74" spans="1:8" hidden="1" x14ac:dyDescent="0.3">
      <c r="A74" s="1" t="s">
        <v>53</v>
      </c>
      <c r="B74" s="1" t="str">
        <f t="shared" si="4"/>
        <v>China</v>
      </c>
      <c r="C74" s="5" t="str">
        <f t="shared" si="3"/>
        <v>2023</v>
      </c>
      <c r="D74" s="1" t="str">
        <f t="shared" si="5"/>
        <v xml:space="preserve">Long March 7A </v>
      </c>
      <c r="E74" s="1" t="s">
        <v>8</v>
      </c>
      <c r="F74" s="7" t="str">
        <f>TEXT(DATE(MID(H74, 13, 4), CHOOSE(MATCH( MID(H74, 5, 3), {"Jan","Feb","Mar","Apr","May","Jun","Jul","Aug","Sep","Oct","Nov","Dec"}, 0), 1, 2, 3, 4, 5, 6, 7, 8, 9, 10, 11, 12), MID(H74, 9, 2)), "yyyy-mm-dd")</f>
        <v>2023-11-03</v>
      </c>
      <c r="G74" s="1" t="s">
        <v>202</v>
      </c>
      <c r="H74" s="1" t="s">
        <v>201</v>
      </c>
    </row>
    <row r="75" spans="1:8" hidden="1" x14ac:dyDescent="0.3">
      <c r="A75" s="1" t="s">
        <v>38</v>
      </c>
      <c r="B75" s="1" t="str">
        <f t="shared" si="4"/>
        <v>USA</v>
      </c>
      <c r="C75" s="5" t="str">
        <f t="shared" si="3"/>
        <v>2023</v>
      </c>
      <c r="D75" s="1" t="str">
        <f t="shared" si="5"/>
        <v xml:space="preserve">SpaceShipTwo </v>
      </c>
      <c r="E75" s="1" t="s">
        <v>8</v>
      </c>
      <c r="F75" s="7" t="str">
        <f>TEXT(DATE(MID(H75, 13, 4), CHOOSE(MATCH( MID(H75, 5, 3), {"Jan","Feb","Mar","Apr","May","Jun","Jul","Aug","Sep","Oct","Nov","Dec"}, 0), 1, 2, 3, 4, 5, 6, 7, 8, 9, 10, 11, 12), MID(H75, 9, 2)), "yyyy-mm-dd")</f>
        <v>2023-11-02</v>
      </c>
      <c r="G75" s="1" t="s">
        <v>204</v>
      </c>
      <c r="H75" s="1" t="s">
        <v>203</v>
      </c>
    </row>
    <row r="76" spans="1:8" hidden="1" x14ac:dyDescent="0.3">
      <c r="A76" s="1" t="s">
        <v>205</v>
      </c>
      <c r="B76" s="1" t="str">
        <f t="shared" si="4"/>
        <v>China</v>
      </c>
      <c r="C76" s="5" t="str">
        <f t="shared" si="3"/>
        <v>2023</v>
      </c>
      <c r="D76" s="1" t="str">
        <f t="shared" si="5"/>
        <v xml:space="preserve">Long March 6A </v>
      </c>
      <c r="E76" s="1" t="s">
        <v>8</v>
      </c>
      <c r="F76" s="7" t="str">
        <f>TEXT(DATE(MID(H76, 13, 4), CHOOSE(MATCH( MID(H76, 5, 3), {"Jan","Feb","Mar","Apr","May","Jun","Jul","Aug","Sep","Oct","Nov","Dec"}, 0), 1, 2, 3, 4, 5, 6, 7, 8, 9, 10, 11, 12), MID(H76, 9, 2)), "yyyy-mm-dd")</f>
        <v>2023-10-31</v>
      </c>
      <c r="G76" s="1" t="s">
        <v>207</v>
      </c>
      <c r="H76" s="1" t="s">
        <v>206</v>
      </c>
    </row>
    <row r="77" spans="1:8" hidden="1" x14ac:dyDescent="0.3">
      <c r="A77" s="1" t="s">
        <v>11</v>
      </c>
      <c r="B77" s="1" t="str">
        <f t="shared" si="4"/>
        <v>USA</v>
      </c>
      <c r="C77" s="5" t="str">
        <f t="shared" si="3"/>
        <v>2023</v>
      </c>
      <c r="D77" s="1" t="str">
        <f t="shared" si="5"/>
        <v xml:space="preserve">Falcon 9 Block 5 </v>
      </c>
      <c r="E77" s="1" t="s">
        <v>8</v>
      </c>
      <c r="F77" s="7" t="str">
        <f>TEXT(DATE(MID(H77, 13, 4), CHOOSE(MATCH( MID(H77, 5, 3), {"Jan","Feb","Mar","Apr","May","Jun","Jul","Aug","Sep","Oct","Nov","Dec"}, 0), 1, 2, 3, 4, 5, 6, 7, 8, 9, 10, 11, 12), MID(H77, 9, 2)), "yyyy-mm-dd")</f>
        <v>2023-10-30</v>
      </c>
      <c r="G77" s="1" t="s">
        <v>209</v>
      </c>
      <c r="H77" s="1" t="s">
        <v>208</v>
      </c>
    </row>
    <row r="78" spans="1:8" hidden="1" x14ac:dyDescent="0.3">
      <c r="A78" s="1" t="s">
        <v>27</v>
      </c>
      <c r="B78" s="1" t="str">
        <f t="shared" si="4"/>
        <v>USA</v>
      </c>
      <c r="C78" s="5" t="str">
        <f t="shared" si="3"/>
        <v>2023</v>
      </c>
      <c r="D78" s="1" t="str">
        <f t="shared" si="5"/>
        <v xml:space="preserve">Falcon 9 Block 5 </v>
      </c>
      <c r="E78" s="1" t="s">
        <v>8</v>
      </c>
      <c r="F78" s="7" t="str">
        <f>TEXT(DATE(MID(H78, 13, 4), CHOOSE(MATCH( MID(H78, 5, 3), {"Jan","Feb","Mar","Apr","May","Jun","Jul","Aug","Sep","Oct","Nov","Dec"}, 0), 1, 2, 3, 4, 5, 6, 7, 8, 9, 10, 11, 12), MID(H78, 9, 2)), "yyyy-mm-dd")</f>
        <v>2023-10-29</v>
      </c>
      <c r="G78" s="1" t="s">
        <v>211</v>
      </c>
      <c r="H78" s="1" t="s">
        <v>210</v>
      </c>
    </row>
    <row r="79" spans="1:8" hidden="1" x14ac:dyDescent="0.3">
      <c r="A79" s="1" t="s">
        <v>212</v>
      </c>
      <c r="B79" s="1" t="str">
        <f t="shared" si="4"/>
        <v>Russia</v>
      </c>
      <c r="C79" s="5" t="str">
        <f t="shared" si="3"/>
        <v>2023</v>
      </c>
      <c r="D79" s="1" t="str">
        <f t="shared" si="5"/>
        <v xml:space="preserve">Soyuz 2.1b </v>
      </c>
      <c r="E79" s="1" t="s">
        <v>8</v>
      </c>
      <c r="F79" s="7" t="str">
        <f>TEXT(DATE(MID(H79, 13, 4), CHOOSE(MATCH( MID(H79, 5, 3), {"Jan","Feb","Mar","Apr","May","Jun","Jul","Aug","Sep","Oct","Nov","Dec"}, 0), 1, 2, 3, 4, 5, 6, 7, 8, 9, 10, 11, 12), MID(H79, 9, 2)), "yyyy-mm-dd")</f>
        <v>2023-10-27</v>
      </c>
      <c r="G79" s="1" t="s">
        <v>214</v>
      </c>
      <c r="H79" s="1" t="s">
        <v>213</v>
      </c>
    </row>
    <row r="80" spans="1:8" hidden="1" x14ac:dyDescent="0.3">
      <c r="A80" s="1" t="s">
        <v>138</v>
      </c>
      <c r="B80" s="1" t="str">
        <f t="shared" si="4"/>
        <v>China</v>
      </c>
      <c r="C80" s="5" t="str">
        <f t="shared" si="3"/>
        <v>2023</v>
      </c>
      <c r="D80" s="1" t="str">
        <f t="shared" si="5"/>
        <v xml:space="preserve">Long March 2F/G </v>
      </c>
      <c r="E80" s="1" t="s">
        <v>8</v>
      </c>
      <c r="F80" s="7" t="str">
        <f>TEXT(DATE(MID(H80, 13, 4), CHOOSE(MATCH( MID(H80, 5, 3), {"Jan","Feb","Mar","Apr","May","Jun","Jul","Aug","Sep","Oct","Nov","Dec"}, 0), 1, 2, 3, 4, 5, 6, 7, 8, 9, 10, 11, 12), MID(H80, 9, 2)), "yyyy-mm-dd")</f>
        <v>2023-10-26</v>
      </c>
      <c r="G80" s="1" t="s">
        <v>216</v>
      </c>
      <c r="H80" s="1" t="s">
        <v>215</v>
      </c>
    </row>
    <row r="81" spans="1:8" hidden="1" x14ac:dyDescent="0.3">
      <c r="A81" s="1" t="s">
        <v>18</v>
      </c>
      <c r="B81" s="1" t="str">
        <f t="shared" si="4"/>
        <v>China</v>
      </c>
      <c r="C81" s="5" t="str">
        <f t="shared" si="3"/>
        <v>2023</v>
      </c>
      <c r="D81" s="1" t="str">
        <f t="shared" si="5"/>
        <v xml:space="preserve">Long March 2D </v>
      </c>
      <c r="E81" s="1" t="s">
        <v>8</v>
      </c>
      <c r="F81" s="7" t="str">
        <f>TEXT(DATE(MID(H81, 13, 4), CHOOSE(MATCH( MID(H81, 5, 3), {"Jan","Feb","Mar","Apr","May","Jun","Jul","Aug","Sep","Oct","Nov","Dec"}, 0), 1, 2, 3, 4, 5, 6, 7, 8, 9, 10, 11, 12), MID(H81, 9, 2)), "yyyy-mm-dd")</f>
        <v>2023-10-23</v>
      </c>
      <c r="G81" s="1" t="s">
        <v>218</v>
      </c>
      <c r="H81" s="1" t="s">
        <v>217</v>
      </c>
    </row>
    <row r="82" spans="1:8" hidden="1" x14ac:dyDescent="0.3">
      <c r="A82" s="1" t="s">
        <v>11</v>
      </c>
      <c r="B82" s="1" t="str">
        <f t="shared" si="4"/>
        <v>USA</v>
      </c>
      <c r="C82" s="5" t="str">
        <f t="shared" si="3"/>
        <v>2023</v>
      </c>
      <c r="D82" s="1" t="str">
        <f t="shared" si="5"/>
        <v xml:space="preserve">Falcon 9 Block 5 </v>
      </c>
      <c r="E82" s="1" t="s">
        <v>8</v>
      </c>
      <c r="F82" s="7" t="str">
        <f>TEXT(DATE(MID(H82, 13, 4), CHOOSE(MATCH( MID(H82, 5, 3), {"Jan","Feb","Mar","Apr","May","Jun","Jul","Aug","Sep","Oct","Nov","Dec"}, 0), 1, 2, 3, 4, 5, 6, 7, 8, 9, 10, 11, 12), MID(H82, 9, 2)), "yyyy-mm-dd")</f>
        <v>2023-10-22</v>
      </c>
      <c r="G82" s="1" t="s">
        <v>220</v>
      </c>
      <c r="H82" s="1" t="s">
        <v>219</v>
      </c>
    </row>
    <row r="83" spans="1:8" hidden="1" x14ac:dyDescent="0.3">
      <c r="A83" s="1" t="s">
        <v>27</v>
      </c>
      <c r="B83" s="1" t="str">
        <f t="shared" si="4"/>
        <v>USA</v>
      </c>
      <c r="C83" s="5" t="str">
        <f t="shared" si="3"/>
        <v>2023</v>
      </c>
      <c r="D83" s="1" t="str">
        <f t="shared" si="5"/>
        <v xml:space="preserve">Falcon 9 Block 5 </v>
      </c>
      <c r="E83" s="1" t="s">
        <v>8</v>
      </c>
      <c r="F83" s="7" t="str">
        <f>TEXT(DATE(MID(H83, 13, 4), CHOOSE(MATCH( MID(H83, 5, 3), {"Jan","Feb","Mar","Apr","May","Jun","Jul","Aug","Sep","Oct","Nov","Dec"}, 0), 1, 2, 3, 4, 5, 6, 7, 8, 9, 10, 11, 12), MID(H83, 9, 2)), "yyyy-mm-dd")</f>
        <v>2023-10-21</v>
      </c>
      <c r="G83" s="1" t="s">
        <v>222</v>
      </c>
      <c r="H83" s="1" t="s">
        <v>221</v>
      </c>
    </row>
    <row r="84" spans="1:8" hidden="1" x14ac:dyDescent="0.3">
      <c r="A84" s="1" t="s">
        <v>11</v>
      </c>
      <c r="B84" s="1" t="str">
        <f t="shared" si="4"/>
        <v>USA</v>
      </c>
      <c r="C84" s="5" t="str">
        <f t="shared" si="3"/>
        <v>2023</v>
      </c>
      <c r="D84" s="1" t="str">
        <f t="shared" si="5"/>
        <v xml:space="preserve">Falcon 9 Block 5 </v>
      </c>
      <c r="E84" s="1" t="s">
        <v>8</v>
      </c>
      <c r="F84" s="7" t="str">
        <f>TEXT(DATE(MID(H84, 13, 4), CHOOSE(MATCH( MID(H84, 5, 3), {"Jan","Feb","Mar","Apr","May","Jun","Jul","Aug","Sep","Oct","Nov","Dec"}, 0), 1, 2, 3, 4, 5, 6, 7, 8, 9, 10, 11, 12), MID(H84, 9, 2)), "yyyy-mm-dd")</f>
        <v>2023-10-18</v>
      </c>
      <c r="G84" s="1" t="s">
        <v>224</v>
      </c>
      <c r="H84" s="1" t="s">
        <v>223</v>
      </c>
    </row>
    <row r="85" spans="1:8" hidden="1" x14ac:dyDescent="0.3">
      <c r="A85" s="1" t="s">
        <v>90</v>
      </c>
      <c r="B85" s="1" t="str">
        <f t="shared" si="4"/>
        <v>China</v>
      </c>
      <c r="C85" s="5" t="str">
        <f t="shared" si="3"/>
        <v>2023</v>
      </c>
      <c r="D85" s="1" t="str">
        <f t="shared" si="5"/>
        <v xml:space="preserve">Long March 2D </v>
      </c>
      <c r="E85" s="1" t="s">
        <v>8</v>
      </c>
      <c r="F85" s="7" t="str">
        <f>TEXT(DATE(MID(H85, 13, 4), CHOOSE(MATCH( MID(H85, 5, 3), {"Jan","Feb","Mar","Apr","May","Jun","Jul","Aug","Sep","Oct","Nov","Dec"}, 0), 1, 2, 3, 4, 5, 6, 7, 8, 9, 10, 11, 12), MID(H85, 9, 2)), "yyyy-mm-dd")</f>
        <v>2023-10-15</v>
      </c>
      <c r="G85" s="1" t="s">
        <v>226</v>
      </c>
      <c r="H85" s="1" t="s">
        <v>225</v>
      </c>
    </row>
    <row r="86" spans="1:8" hidden="1" x14ac:dyDescent="0.3">
      <c r="A86" s="1" t="s">
        <v>11</v>
      </c>
      <c r="B86" s="1" t="str">
        <f t="shared" si="4"/>
        <v>USA</v>
      </c>
      <c r="C86" s="5" t="str">
        <f t="shared" si="3"/>
        <v>2023</v>
      </c>
      <c r="D86" s="1" t="str">
        <f t="shared" si="5"/>
        <v xml:space="preserve">Falcon 9 Block 5 </v>
      </c>
      <c r="E86" s="1" t="s">
        <v>8</v>
      </c>
      <c r="F86" s="7" t="str">
        <f>TEXT(DATE(MID(H86, 13, 4), CHOOSE(MATCH( MID(H86, 5, 3), {"Jan","Feb","Mar","Apr","May","Jun","Jul","Aug","Sep","Oct","Nov","Dec"}, 0), 1, 2, 3, 4, 5, 6, 7, 8, 9, 10, 11, 12), MID(H86, 9, 2)), "yyyy-mm-dd")</f>
        <v>2023-10-13</v>
      </c>
      <c r="G86" s="1" t="s">
        <v>228</v>
      </c>
      <c r="H86" s="1" t="s">
        <v>227</v>
      </c>
    </row>
    <row r="87" spans="1:8" hidden="1" x14ac:dyDescent="0.3">
      <c r="A87" s="1" t="s">
        <v>30</v>
      </c>
      <c r="B87" s="1" t="str">
        <f t="shared" si="4"/>
        <v>USA</v>
      </c>
      <c r="C87" s="5" t="str">
        <f t="shared" si="3"/>
        <v>2023</v>
      </c>
      <c r="D87" s="1" t="str">
        <f t="shared" si="5"/>
        <v xml:space="preserve">Falcon Heavy </v>
      </c>
      <c r="E87" s="1" t="s">
        <v>8</v>
      </c>
      <c r="F87" s="7" t="str">
        <f>TEXT(DATE(MID(H87, 13, 4), CHOOSE(MATCH( MID(H87, 5, 3), {"Jan","Feb","Mar","Apr","May","Jun","Jul","Aug","Sep","Oct","Nov","Dec"}, 0), 1, 2, 3, 4, 5, 6, 7, 8, 9, 10, 11, 12), MID(H87, 9, 2)), "yyyy-mm-dd")</f>
        <v>2023-10-13</v>
      </c>
      <c r="G87" s="1" t="s">
        <v>230</v>
      </c>
      <c r="H87" s="1" t="s">
        <v>229</v>
      </c>
    </row>
    <row r="88" spans="1:8" hidden="1" x14ac:dyDescent="0.3">
      <c r="A88" s="1" t="s">
        <v>27</v>
      </c>
      <c r="B88" s="1" t="str">
        <f t="shared" si="4"/>
        <v>USA</v>
      </c>
      <c r="C88" s="5" t="str">
        <f t="shared" si="3"/>
        <v>2023</v>
      </c>
      <c r="D88" s="1" t="str">
        <f t="shared" si="5"/>
        <v xml:space="preserve">Falcon 9 Block 5 </v>
      </c>
      <c r="E88" s="1" t="s">
        <v>8</v>
      </c>
      <c r="F88" s="7" t="str">
        <f>TEXT(DATE(MID(H88, 13, 4), CHOOSE(MATCH( MID(H88, 5, 3), {"Jan","Feb","Mar","Apr","May","Jun","Jul","Aug","Sep","Oct","Nov","Dec"}, 0), 1, 2, 3, 4, 5, 6, 7, 8, 9, 10, 11, 12), MID(H88, 9, 2)), "yyyy-mm-dd")</f>
        <v>2023-10-09</v>
      </c>
      <c r="G88" s="1" t="s">
        <v>232</v>
      </c>
      <c r="H88" s="1" t="s">
        <v>231</v>
      </c>
    </row>
    <row r="89" spans="1:8" hidden="1" x14ac:dyDescent="0.3">
      <c r="A89" s="1" t="s">
        <v>234</v>
      </c>
      <c r="B89" s="1" t="str">
        <f t="shared" si="4"/>
        <v>France</v>
      </c>
      <c r="C89" s="5" t="str">
        <f t="shared" si="3"/>
        <v>2023</v>
      </c>
      <c r="D89" s="1" t="str">
        <f t="shared" si="5"/>
        <v xml:space="preserve">Vega </v>
      </c>
      <c r="E89" s="1" t="s">
        <v>8</v>
      </c>
      <c r="F89" s="7" t="str">
        <f>TEXT(DATE(MID(H89, 13, 4), CHOOSE(MATCH( MID(H89, 5, 3), {"Jan","Feb","Mar","Apr","May","Jun","Jul","Aug","Sep","Oct","Nov","Dec"}, 0), 1, 2, 3, 4, 5, 6, 7, 8, 9, 10, 11, 12), MID(H89, 9, 2)), "yyyy-mm-dd")</f>
        <v>2023-10-09</v>
      </c>
      <c r="G89" s="1" t="s">
        <v>236</v>
      </c>
      <c r="H89" s="1" t="s">
        <v>235</v>
      </c>
    </row>
    <row r="90" spans="1:8" hidden="1" x14ac:dyDescent="0.3">
      <c r="A90" s="1" t="s">
        <v>75</v>
      </c>
      <c r="B90" s="1" t="str">
        <f t="shared" si="4"/>
        <v>USA</v>
      </c>
      <c r="C90" s="5" t="str">
        <f t="shared" si="3"/>
        <v>2023</v>
      </c>
      <c r="D90" s="1" t="str">
        <f t="shared" si="5"/>
        <v xml:space="preserve">Atlas V 501 </v>
      </c>
      <c r="E90" s="1" t="s">
        <v>8</v>
      </c>
      <c r="F90" s="7" t="str">
        <f>TEXT(DATE(MID(H90, 13, 4), CHOOSE(MATCH( MID(H90, 5, 3), {"Jan","Feb","Mar","Apr","May","Jun","Jul","Aug","Sep","Oct","Nov","Dec"}, 0), 1, 2, 3, 4, 5, 6, 7, 8, 9, 10, 11, 12), MID(H90, 9, 2)), "yyyy-mm-dd")</f>
        <v>2023-10-06</v>
      </c>
      <c r="G90" s="1" t="s">
        <v>238</v>
      </c>
      <c r="H90" s="1" t="s">
        <v>237</v>
      </c>
    </row>
    <row r="91" spans="1:8" hidden="1" x14ac:dyDescent="0.3">
      <c r="A91" s="1" t="s">
        <v>38</v>
      </c>
      <c r="B91" s="1" t="str">
        <f t="shared" si="4"/>
        <v>USA</v>
      </c>
      <c r="C91" s="5" t="str">
        <f t="shared" si="3"/>
        <v>2023</v>
      </c>
      <c r="D91" s="1" t="str">
        <f t="shared" si="5"/>
        <v xml:space="preserve">SpaceShipTwo </v>
      </c>
      <c r="E91" s="1" t="s">
        <v>8</v>
      </c>
      <c r="F91" s="7" t="str">
        <f>TEXT(DATE(MID(H91, 13, 4), CHOOSE(MATCH( MID(H91, 5, 3), {"Jan","Feb","Mar","Apr","May","Jun","Jul","Aug","Sep","Oct","Nov","Dec"}, 0), 1, 2, 3, 4, 5, 6, 7, 8, 9, 10, 11, 12), MID(H91, 9, 2)), "yyyy-mm-dd")</f>
        <v>2023-10-06</v>
      </c>
      <c r="G91" s="1" t="s">
        <v>240</v>
      </c>
      <c r="H91" s="1" t="s">
        <v>239</v>
      </c>
    </row>
    <row r="92" spans="1:8" hidden="1" x14ac:dyDescent="0.3">
      <c r="A92" s="1" t="s">
        <v>11</v>
      </c>
      <c r="B92" s="1" t="str">
        <f t="shared" si="4"/>
        <v>USA</v>
      </c>
      <c r="C92" s="5" t="str">
        <f t="shared" si="3"/>
        <v>2023</v>
      </c>
      <c r="D92" s="1" t="str">
        <f t="shared" si="5"/>
        <v xml:space="preserve">Falcon 9 Block 5 </v>
      </c>
      <c r="E92" s="1" t="s">
        <v>8</v>
      </c>
      <c r="F92" s="7" t="str">
        <f>TEXT(DATE(MID(H92, 13, 4), CHOOSE(MATCH( MID(H92, 5, 3), {"Jan","Feb","Mar","Apr","May","Jun","Jul","Aug","Sep","Oct","Nov","Dec"}, 0), 1, 2, 3, 4, 5, 6, 7, 8, 9, 10, 11, 12), MID(H92, 9, 2)), "yyyy-mm-dd")</f>
        <v>2023-10-05</v>
      </c>
      <c r="G92" s="1" t="s">
        <v>242</v>
      </c>
      <c r="H92" s="1" t="s">
        <v>241</v>
      </c>
    </row>
    <row r="93" spans="1:8" hidden="1" x14ac:dyDescent="0.3">
      <c r="A93" s="1" t="s">
        <v>18</v>
      </c>
      <c r="B93" s="1" t="str">
        <f t="shared" si="4"/>
        <v>China</v>
      </c>
      <c r="C93" s="5" t="str">
        <f t="shared" si="3"/>
        <v>2023</v>
      </c>
      <c r="D93" s="1" t="str">
        <f t="shared" si="5"/>
        <v xml:space="preserve">Long March 2D </v>
      </c>
      <c r="E93" s="1" t="s">
        <v>8</v>
      </c>
      <c r="F93" s="7" t="str">
        <f>TEXT(DATE(MID(H93, 13, 4), CHOOSE(MATCH( MID(H93, 5, 3), {"Jan","Feb","Mar","Apr","May","Jun","Jul","Aug","Sep","Oct","Nov","Dec"}, 0), 1, 2, 3, 4, 5, 6, 7, 8, 9, 10, 11, 12), MID(H93, 9, 2)), "yyyy-mm-dd")</f>
        <v>2023-10-05</v>
      </c>
      <c r="G93" s="1" t="s">
        <v>244</v>
      </c>
      <c r="H93" s="1" t="s">
        <v>243</v>
      </c>
    </row>
    <row r="94" spans="1:8" hidden="1" x14ac:dyDescent="0.3">
      <c r="A94" s="1" t="s">
        <v>11</v>
      </c>
      <c r="B94" s="1" t="str">
        <f t="shared" si="4"/>
        <v>USA</v>
      </c>
      <c r="C94" s="5" t="str">
        <f t="shared" si="3"/>
        <v>2023</v>
      </c>
      <c r="D94" s="1" t="str">
        <f t="shared" si="5"/>
        <v xml:space="preserve">Falcon 9 Block 5 </v>
      </c>
      <c r="E94" s="1" t="s">
        <v>8</v>
      </c>
      <c r="F94" s="7" t="str">
        <f>TEXT(DATE(MID(H94, 13, 4), CHOOSE(MATCH( MID(H94, 5, 3), {"Jan","Feb","Mar","Apr","May","Jun","Jul","Aug","Sep","Oct","Nov","Dec"}, 0), 1, 2, 3, 4, 5, 6, 7, 8, 9, 10, 11, 12), MID(H94, 9, 2)), "yyyy-mm-dd")</f>
        <v>2023-09-30</v>
      </c>
      <c r="G94" s="1" t="s">
        <v>246</v>
      </c>
      <c r="H94" s="1" t="s">
        <v>245</v>
      </c>
    </row>
    <row r="95" spans="1:8" hidden="1" x14ac:dyDescent="0.3">
      <c r="A95" s="1" t="s">
        <v>48</v>
      </c>
      <c r="B95" s="1" t="str">
        <f t="shared" si="4"/>
        <v>Iran</v>
      </c>
      <c r="C95" s="5" t="str">
        <f t="shared" si="3"/>
        <v>2023</v>
      </c>
      <c r="D95" s="1" t="str">
        <f t="shared" si="5"/>
        <v xml:space="preserve">Qased </v>
      </c>
      <c r="E95" s="1" t="s">
        <v>8</v>
      </c>
      <c r="F95" s="7" t="str">
        <f>TEXT(DATE(MID(H95, 13, 4), CHOOSE(MATCH( MID(H95, 5, 3), {"Jan","Feb","Mar","Apr","May","Jun","Jul","Aug","Sep","Oct","Nov","Dec"}, 0), 1, 2, 3, 4, 5, 6, 7, 8, 9, 10, 11, 12), MID(H95, 9, 2)), "yyyy-mm-dd")</f>
        <v>2023-09-27</v>
      </c>
      <c r="G95" s="1" t="s">
        <v>248</v>
      </c>
      <c r="H95" s="1" t="s">
        <v>247</v>
      </c>
    </row>
    <row r="96" spans="1:8" hidden="1" x14ac:dyDescent="0.3">
      <c r="A96" s="1" t="s">
        <v>90</v>
      </c>
      <c r="B96" s="1" t="str">
        <f t="shared" si="4"/>
        <v>China</v>
      </c>
      <c r="C96" s="5" t="str">
        <f t="shared" si="3"/>
        <v>2023</v>
      </c>
      <c r="D96" s="1" t="str">
        <f t="shared" si="5"/>
        <v xml:space="preserve">Long March 4C </v>
      </c>
      <c r="E96" s="1" t="s">
        <v>8</v>
      </c>
      <c r="F96" s="7" t="str">
        <f>TEXT(DATE(MID(H96, 13, 4), CHOOSE(MATCH( MID(H96, 5, 3), {"Jan","Feb","Mar","Apr","May","Jun","Jul","Aug","Sep","Oct","Nov","Dec"}, 0), 1, 2, 3, 4, 5, 6, 7, 8, 9, 10, 11, 12), MID(H96, 9, 2)), "yyyy-mm-dd")</f>
        <v>2023-09-26</v>
      </c>
      <c r="G96" s="1" t="s">
        <v>250</v>
      </c>
      <c r="H96" s="1" t="s">
        <v>249</v>
      </c>
    </row>
    <row r="97" spans="1:8" hidden="1" x14ac:dyDescent="0.3">
      <c r="A97" s="1" t="s">
        <v>27</v>
      </c>
      <c r="B97" s="1" t="str">
        <f t="shared" si="4"/>
        <v>USA</v>
      </c>
      <c r="C97" s="5" t="str">
        <f t="shared" si="3"/>
        <v>2023</v>
      </c>
      <c r="D97" s="1" t="str">
        <f t="shared" si="5"/>
        <v xml:space="preserve">Falcon 9 Block 5 </v>
      </c>
      <c r="E97" s="1" t="s">
        <v>8</v>
      </c>
      <c r="F97" s="7" t="str">
        <f>TEXT(DATE(MID(H97, 13, 4), CHOOSE(MATCH( MID(H97, 5, 3), {"Jan","Feb","Mar","Apr","May","Jun","Jul","Aug","Sep","Oct","Nov","Dec"}, 0), 1, 2, 3, 4, 5, 6, 7, 8, 9, 10, 11, 12), MID(H97, 9, 2)), "yyyy-mm-dd")</f>
        <v>2023-09-25</v>
      </c>
      <c r="G97" s="1" t="s">
        <v>252</v>
      </c>
      <c r="H97" s="1" t="s">
        <v>251</v>
      </c>
    </row>
    <row r="98" spans="1:8" hidden="1" x14ac:dyDescent="0.3">
      <c r="A98" s="1" t="s">
        <v>11</v>
      </c>
      <c r="B98" s="1" t="str">
        <f t="shared" si="4"/>
        <v>USA</v>
      </c>
      <c r="C98" s="5" t="str">
        <f t="shared" si="3"/>
        <v>2023</v>
      </c>
      <c r="D98" s="1" t="str">
        <f t="shared" si="5"/>
        <v xml:space="preserve">Falcon 9 Block 5 </v>
      </c>
      <c r="E98" s="1" t="s">
        <v>8</v>
      </c>
      <c r="F98" s="7" t="str">
        <f>TEXT(DATE(MID(H98, 13, 4), CHOOSE(MATCH( MID(H98, 5, 3), {"Jan","Feb","Mar","Apr","May","Jun","Jul","Aug","Sep","Oct","Nov","Dec"}, 0), 1, 2, 3, 4, 5, 6, 7, 8, 9, 10, 11, 12), MID(H98, 9, 2)), "yyyy-mm-dd")</f>
        <v>2023-09-24</v>
      </c>
      <c r="G98" s="1" t="s">
        <v>254</v>
      </c>
      <c r="H98" s="1" t="s">
        <v>253</v>
      </c>
    </row>
    <row r="99" spans="1:8" hidden="1" x14ac:dyDescent="0.3">
      <c r="A99" s="1" t="s">
        <v>69</v>
      </c>
      <c r="B99" s="1" t="str">
        <f t="shared" si="4"/>
        <v>China</v>
      </c>
      <c r="C99" s="5" t="str">
        <f t="shared" si="3"/>
        <v>2023</v>
      </c>
      <c r="D99" s="1" t="str">
        <f t="shared" si="5"/>
        <v xml:space="preserve">Ceres-1 </v>
      </c>
      <c r="E99" s="1" t="s">
        <v>8</v>
      </c>
      <c r="F99" s="7" t="str">
        <f>TEXT(DATE(MID(H99, 13, 4), CHOOSE(MATCH( MID(H99, 5, 3), {"Jan","Feb","Mar","Apr","May","Jun","Jul","Aug","Sep","Oct","Nov","Dec"}, 0), 1, 2, 3, 4, 5, 6, 7, 8, 9, 10, 11, 12), MID(H99, 9, 2)), "yyyy-mm-dd")</f>
        <v>2023-09-21</v>
      </c>
      <c r="G99" s="1" t="s">
        <v>256</v>
      </c>
      <c r="H99" s="1" t="s">
        <v>255</v>
      </c>
    </row>
    <row r="100" spans="1:8" hidden="1" x14ac:dyDescent="0.3">
      <c r="A100" s="1" t="s">
        <v>11</v>
      </c>
      <c r="B100" s="1" t="str">
        <f t="shared" si="4"/>
        <v>USA</v>
      </c>
      <c r="C100" s="5" t="str">
        <f t="shared" si="3"/>
        <v>2023</v>
      </c>
      <c r="D100" s="1" t="str">
        <f t="shared" si="5"/>
        <v xml:space="preserve">Falcon 9 Block 5 </v>
      </c>
      <c r="E100" s="1" t="s">
        <v>8</v>
      </c>
      <c r="F100" s="7" t="str">
        <f>TEXT(DATE(MID(H100, 13, 4), CHOOSE(MATCH( MID(H100, 5, 3), {"Jan","Feb","Mar","Apr","May","Jun","Jul","Aug","Sep","Oct","Nov","Dec"}, 0), 1, 2, 3, 4, 5, 6, 7, 8, 9, 10, 11, 12), MID(H100, 9, 2)), "yyyy-mm-dd")</f>
        <v>2023-09-20</v>
      </c>
      <c r="G100" s="1" t="s">
        <v>259</v>
      </c>
      <c r="H100" s="1" t="s">
        <v>258</v>
      </c>
    </row>
    <row r="101" spans="1:8" hidden="1" x14ac:dyDescent="0.3">
      <c r="A101" s="1" t="s">
        <v>22</v>
      </c>
      <c r="B101" s="1" t="str">
        <f t="shared" si="4"/>
        <v>New Zealand</v>
      </c>
      <c r="C101" s="5" t="str">
        <f t="shared" si="3"/>
        <v>2023</v>
      </c>
      <c r="D101" s="1" t="str">
        <f t="shared" si="5"/>
        <v xml:space="preserve">Electron/Curie </v>
      </c>
      <c r="E101" s="1" t="s">
        <v>8</v>
      </c>
      <c r="F101" s="7" t="str">
        <f>TEXT(DATE(MID(H101, 13, 4), CHOOSE(MATCH( MID(H101, 5, 3), {"Jan","Feb","Mar","Apr","May","Jun","Jul","Aug","Sep","Oct","Nov","Dec"}, 0), 1, 2, 3, 4, 5, 6, 7, 8, 9, 10, 11, 12), MID(H101, 9, 2)), "yyyy-mm-dd")</f>
        <v>2023-09-19</v>
      </c>
      <c r="G101" s="1" t="s">
        <v>261</v>
      </c>
      <c r="H101" s="1" t="s">
        <v>260</v>
      </c>
    </row>
    <row r="102" spans="1:8" hidden="1" x14ac:dyDescent="0.3">
      <c r="A102" s="1" t="s">
        <v>18</v>
      </c>
      <c r="B102" s="1" t="str">
        <f t="shared" si="4"/>
        <v>China</v>
      </c>
      <c r="C102" s="5" t="str">
        <f t="shared" si="3"/>
        <v>2023</v>
      </c>
      <c r="D102" s="1" t="str">
        <f t="shared" si="5"/>
        <v xml:space="preserve">Long March 2D </v>
      </c>
      <c r="E102" s="1" t="s">
        <v>8</v>
      </c>
      <c r="F102" s="7" t="str">
        <f>TEXT(DATE(MID(H102, 13, 4), CHOOSE(MATCH( MID(H102, 5, 3), {"Jan","Feb","Mar","Apr","May","Jun","Jul","Aug","Sep","Oct","Nov","Dec"}, 0), 1, 2, 3, 4, 5, 6, 7, 8, 9, 10, 11, 12), MID(H102, 9, 2)), "yyyy-mm-dd")</f>
        <v>2023-09-17</v>
      </c>
      <c r="G102" s="1" t="s">
        <v>263</v>
      </c>
      <c r="H102" s="1" t="s">
        <v>262</v>
      </c>
    </row>
    <row r="103" spans="1:8" hidden="1" x14ac:dyDescent="0.3">
      <c r="A103" s="1" t="s">
        <v>11</v>
      </c>
      <c r="B103" s="1" t="str">
        <f t="shared" si="4"/>
        <v>USA</v>
      </c>
      <c r="C103" s="5" t="str">
        <f t="shared" si="3"/>
        <v>2023</v>
      </c>
      <c r="D103" s="1" t="str">
        <f t="shared" si="5"/>
        <v xml:space="preserve">Falcon 9 Block 5 </v>
      </c>
      <c r="E103" s="1" t="s">
        <v>8</v>
      </c>
      <c r="F103" s="7" t="str">
        <f>TEXT(DATE(MID(H103, 13, 4), CHOOSE(MATCH( MID(H103, 5, 3), {"Jan","Feb","Mar","Apr","May","Jun","Jul","Aug","Sep","Oct","Nov","Dec"}, 0), 1, 2, 3, 4, 5, 6, 7, 8, 9, 10, 11, 12), MID(H103, 9, 2)), "yyyy-mm-dd")</f>
        <v>2023-09-16</v>
      </c>
      <c r="G103" s="1" t="s">
        <v>265</v>
      </c>
      <c r="H103" s="1" t="s">
        <v>264</v>
      </c>
    </row>
    <row r="104" spans="1:8" hidden="1" x14ac:dyDescent="0.3">
      <c r="A104" s="1" t="s">
        <v>130</v>
      </c>
      <c r="B104" s="1" t="str">
        <f t="shared" si="4"/>
        <v>Kazakhstan</v>
      </c>
      <c r="C104" s="5" t="str">
        <f t="shared" si="3"/>
        <v>2023</v>
      </c>
      <c r="D104" s="1" t="str">
        <f t="shared" si="5"/>
        <v xml:space="preserve">Soyuz 2.1a </v>
      </c>
      <c r="E104" s="1" t="s">
        <v>8</v>
      </c>
      <c r="F104" s="7" t="str">
        <f>TEXT(DATE(MID(H104, 13, 4), CHOOSE(MATCH( MID(H104, 5, 3), {"Jan","Feb","Mar","Apr","May","Jun","Jul","Aug","Sep","Oct","Nov","Dec"}, 0), 1, 2, 3, 4, 5, 6, 7, 8, 9, 10, 11, 12), MID(H104, 9, 2)), "yyyy-mm-dd")</f>
        <v>2023-09-15</v>
      </c>
      <c r="G104" s="1" t="s">
        <v>267</v>
      </c>
      <c r="H104" s="1" t="s">
        <v>266</v>
      </c>
    </row>
    <row r="105" spans="1:8" hidden="1" x14ac:dyDescent="0.3">
      <c r="A105" s="1" t="s">
        <v>114</v>
      </c>
      <c r="B105" s="1" t="str">
        <f t="shared" si="4"/>
        <v>USA</v>
      </c>
      <c r="C105" s="5" t="str">
        <f t="shared" si="3"/>
        <v>2023</v>
      </c>
      <c r="D105" s="1" t="str">
        <f t="shared" si="5"/>
        <v xml:space="preserve">Alpha </v>
      </c>
      <c r="E105" s="1" t="s">
        <v>8</v>
      </c>
      <c r="F105" s="7" t="str">
        <f>TEXT(DATE(MID(H105, 13, 4), CHOOSE(MATCH( MID(H105, 5, 3), {"Jan","Feb","Mar","Apr","May","Jun","Jul","Aug","Sep","Oct","Nov","Dec"}, 0), 1, 2, 3, 4, 5, 6, 7, 8, 9, 10, 11, 12), MID(H105, 9, 2)), "yyyy-mm-dd")</f>
        <v>2023-09-15</v>
      </c>
      <c r="G105" s="1" t="s">
        <v>269</v>
      </c>
      <c r="H105" s="1" t="s">
        <v>268</v>
      </c>
    </row>
    <row r="106" spans="1:8" hidden="1" x14ac:dyDescent="0.3">
      <c r="A106" s="1" t="s">
        <v>27</v>
      </c>
      <c r="B106" s="1" t="str">
        <f t="shared" si="4"/>
        <v>USA</v>
      </c>
      <c r="C106" s="5" t="str">
        <f t="shared" si="3"/>
        <v>2023</v>
      </c>
      <c r="D106" s="1" t="str">
        <f t="shared" si="5"/>
        <v xml:space="preserve">Falcon 9 Block 5 </v>
      </c>
      <c r="E106" s="1" t="s">
        <v>8</v>
      </c>
      <c r="F106" s="7" t="str">
        <f>TEXT(DATE(MID(H106, 13, 4), CHOOSE(MATCH( MID(H106, 5, 3), {"Jan","Feb","Mar","Apr","May","Jun","Jul","Aug","Sep","Oct","Nov","Dec"}, 0), 1, 2, 3, 4, 5, 6, 7, 8, 9, 10, 11, 12), MID(H106, 9, 2)), "yyyy-mm-dd")</f>
        <v>2023-09-12</v>
      </c>
      <c r="G106" s="1" t="s">
        <v>271</v>
      </c>
      <c r="H106" s="1" t="s">
        <v>270</v>
      </c>
    </row>
    <row r="107" spans="1:8" hidden="1" x14ac:dyDescent="0.3">
      <c r="A107" s="1" t="s">
        <v>75</v>
      </c>
      <c r="B107" s="1" t="str">
        <f t="shared" si="4"/>
        <v>USA</v>
      </c>
      <c r="C107" s="5" t="str">
        <f t="shared" si="3"/>
        <v>2023</v>
      </c>
      <c r="D107" s="1" t="str">
        <f t="shared" si="5"/>
        <v xml:space="preserve">Atlas V 551 </v>
      </c>
      <c r="E107" s="1" t="s">
        <v>8</v>
      </c>
      <c r="F107" s="7" t="str">
        <f>TEXT(DATE(MID(H107, 13, 4), CHOOSE(MATCH( MID(H107, 5, 3), {"Jan","Feb","Mar","Apr","May","Jun","Jul","Aug","Sep","Oct","Nov","Dec"}, 0), 1, 2, 3, 4, 5, 6, 7, 8, 9, 10, 11, 12), MID(H107, 9, 2)), "yyyy-mm-dd")</f>
        <v>2023-09-10</v>
      </c>
      <c r="G107" s="1" t="s">
        <v>273</v>
      </c>
      <c r="H107" s="1" t="s">
        <v>272</v>
      </c>
    </row>
    <row r="108" spans="1:8" hidden="1" x14ac:dyDescent="0.3">
      <c r="A108" s="1" t="s">
        <v>205</v>
      </c>
      <c r="B108" s="1" t="str">
        <f t="shared" si="4"/>
        <v>China</v>
      </c>
      <c r="C108" s="5" t="str">
        <f t="shared" si="3"/>
        <v>2023</v>
      </c>
      <c r="D108" s="1" t="str">
        <f t="shared" si="5"/>
        <v xml:space="preserve">Long March 6A </v>
      </c>
      <c r="E108" s="1" t="s">
        <v>8</v>
      </c>
      <c r="F108" s="7" t="str">
        <f>TEXT(DATE(MID(H108, 13, 4), CHOOSE(MATCH( MID(H108, 5, 3), {"Jan","Feb","Mar","Apr","May","Jun","Jul","Aug","Sep","Oct","Nov","Dec"}, 0), 1, 2, 3, 4, 5, 6, 7, 8, 9, 10, 11, 12), MID(H108, 9, 2)), "yyyy-mm-dd")</f>
        <v>2023-09-10</v>
      </c>
      <c r="G108" s="1" t="s">
        <v>275</v>
      </c>
      <c r="H108" s="1" t="s">
        <v>274</v>
      </c>
    </row>
    <row r="109" spans="1:8" hidden="1" x14ac:dyDescent="0.3">
      <c r="A109" s="1" t="s">
        <v>11</v>
      </c>
      <c r="B109" s="1" t="str">
        <f t="shared" si="4"/>
        <v>USA</v>
      </c>
      <c r="C109" s="5" t="str">
        <f t="shared" si="3"/>
        <v>2023</v>
      </c>
      <c r="D109" s="1" t="str">
        <f t="shared" si="5"/>
        <v xml:space="preserve">Falcon 9 Block 5 </v>
      </c>
      <c r="E109" s="1" t="s">
        <v>8</v>
      </c>
      <c r="F109" s="7" t="str">
        <f>TEXT(DATE(MID(H109, 13, 4), CHOOSE(MATCH( MID(H109, 5, 3), {"Jan","Feb","Mar","Apr","May","Jun","Jul","Aug","Sep","Oct","Nov","Dec"}, 0), 1, 2, 3, 4, 5, 6, 7, 8, 9, 10, 11, 12), MID(H109, 9, 2)), "yyyy-mm-dd")</f>
        <v>2023-09-09</v>
      </c>
      <c r="G109" s="1" t="s">
        <v>277</v>
      </c>
      <c r="H109" s="1" t="s">
        <v>276</v>
      </c>
    </row>
    <row r="110" spans="1:8" hidden="1" x14ac:dyDescent="0.3">
      <c r="A110" s="1" t="s">
        <v>38</v>
      </c>
      <c r="B110" s="1" t="str">
        <f t="shared" si="4"/>
        <v>USA</v>
      </c>
      <c r="C110" s="5" t="str">
        <f t="shared" si="3"/>
        <v>2023</v>
      </c>
      <c r="D110" s="1" t="str">
        <f t="shared" si="5"/>
        <v xml:space="preserve">SpaceShipTwo </v>
      </c>
      <c r="E110" s="1" t="s">
        <v>8</v>
      </c>
      <c r="F110" s="7" t="str">
        <f>TEXT(DATE(MID(H110, 13, 4), CHOOSE(MATCH( MID(H110, 5, 3), {"Jan","Feb","Mar","Apr","May","Jun","Jul","Aug","Sep","Oct","Nov","Dec"}, 0), 1, 2, 3, 4, 5, 6, 7, 8, 9, 10, 11, 12), MID(H110, 9, 2)), "yyyy-mm-dd")</f>
        <v>2023-09-08</v>
      </c>
      <c r="G110" s="1" t="s">
        <v>279</v>
      </c>
      <c r="H110" s="1" t="s">
        <v>278</v>
      </c>
    </row>
    <row r="111" spans="1:8" hidden="1" x14ac:dyDescent="0.3">
      <c r="A111" s="1" t="s">
        <v>61</v>
      </c>
      <c r="B111" s="1" t="str">
        <f t="shared" si="4"/>
        <v>Japan</v>
      </c>
      <c r="C111" s="5" t="str">
        <f t="shared" si="3"/>
        <v>2023</v>
      </c>
      <c r="D111" s="1" t="str">
        <f t="shared" si="5"/>
        <v xml:space="preserve">H-IIA 202 </v>
      </c>
      <c r="E111" s="1" t="s">
        <v>8</v>
      </c>
      <c r="F111" s="7" t="str">
        <f>TEXT(DATE(MID(H111, 13, 4), CHOOSE(MATCH( MID(H111, 5, 3), {"Jan","Feb","Mar","Apr","May","Jun","Jul","Aug","Sep","Oct","Nov","Dec"}, 0), 1, 2, 3, 4, 5, 6, 7, 8, 9, 10, 11, 12), MID(H111, 9, 2)), "yyyy-mm-dd")</f>
        <v>2023-09-06</v>
      </c>
      <c r="G111" s="1" t="s">
        <v>281</v>
      </c>
      <c r="H111" s="1" t="s">
        <v>280</v>
      </c>
    </row>
    <row r="112" spans="1:8" hidden="1" x14ac:dyDescent="0.3">
      <c r="A112" s="1" t="s">
        <v>90</v>
      </c>
      <c r="B112" s="1" t="str">
        <f t="shared" si="4"/>
        <v>China</v>
      </c>
      <c r="C112" s="5" t="str">
        <f t="shared" si="3"/>
        <v>2023</v>
      </c>
      <c r="D112" s="1" t="str">
        <f t="shared" si="5"/>
        <v xml:space="preserve">Long March 4C </v>
      </c>
      <c r="E112" s="1" t="s">
        <v>8</v>
      </c>
      <c r="F112" s="7" t="str">
        <f>TEXT(DATE(MID(H112, 13, 4), CHOOSE(MATCH( MID(H112, 5, 3), {"Jan","Feb","Mar","Apr","May","Jun","Jul","Aug","Sep","Oct","Nov","Dec"}, 0), 1, 2, 3, 4, 5, 6, 7, 8, 9, 10, 11, 12), MID(H112, 9, 2)), "yyyy-mm-dd")</f>
        <v>2023-09-06</v>
      </c>
      <c r="G112" s="1" t="s">
        <v>283</v>
      </c>
      <c r="H112" s="1" t="s">
        <v>282</v>
      </c>
    </row>
    <row r="113" spans="1:8" hidden="1" x14ac:dyDescent="0.3">
      <c r="A113" s="1" t="s">
        <v>65</v>
      </c>
      <c r="B113" s="1" t="str">
        <f t="shared" si="4"/>
        <v>China Coastal Waters</v>
      </c>
      <c r="C113" s="5" t="str">
        <f t="shared" si="3"/>
        <v>2023</v>
      </c>
      <c r="D113" s="1" t="str">
        <f t="shared" si="5"/>
        <v xml:space="preserve">Ceres-1S </v>
      </c>
      <c r="E113" s="1" t="s">
        <v>8</v>
      </c>
      <c r="F113" s="7" t="str">
        <f>TEXT(DATE(MID(H113, 13, 4), CHOOSE(MATCH( MID(H113, 5, 3), {"Jan","Feb","Mar","Apr","May","Jun","Jul","Aug","Sep","Oct","Nov","Dec"}, 0), 1, 2, 3, 4, 5, 6, 7, 8, 9, 10, 11, 12), MID(H113, 9, 2)), "yyyy-mm-dd")</f>
        <v>2023-09-05</v>
      </c>
      <c r="G113" s="1" t="s">
        <v>285</v>
      </c>
      <c r="H113" s="1" t="s">
        <v>284</v>
      </c>
    </row>
    <row r="114" spans="1:8" hidden="1" x14ac:dyDescent="0.3">
      <c r="A114" s="1" t="s">
        <v>30</v>
      </c>
      <c r="B114" s="1" t="str">
        <f t="shared" si="4"/>
        <v>USA</v>
      </c>
      <c r="C114" s="5" t="str">
        <f t="shared" si="3"/>
        <v>2023</v>
      </c>
      <c r="D114" s="1" t="str">
        <f t="shared" si="5"/>
        <v xml:space="preserve">Falcon 9 Block 5 </v>
      </c>
      <c r="E114" s="1" t="s">
        <v>8</v>
      </c>
      <c r="F114" s="7" t="str">
        <f>TEXT(DATE(MID(H114, 13, 4), CHOOSE(MATCH( MID(H114, 5, 3), {"Jan","Feb","Mar","Apr","May","Jun","Jul","Aug","Sep","Oct","Nov","Dec"}, 0), 1, 2, 3, 4, 5, 6, 7, 8, 9, 10, 11, 12), MID(H114, 9, 2)), "yyyy-mm-dd")</f>
        <v>2023-09-04</v>
      </c>
      <c r="G114" s="1" t="s">
        <v>287</v>
      </c>
      <c r="H114" s="1" t="s">
        <v>286</v>
      </c>
    </row>
    <row r="115" spans="1:8" hidden="1" x14ac:dyDescent="0.3">
      <c r="A115" s="1" t="s">
        <v>27</v>
      </c>
      <c r="B115" s="1" t="str">
        <f t="shared" si="4"/>
        <v>USA</v>
      </c>
      <c r="C115" s="5" t="str">
        <f t="shared" si="3"/>
        <v>2023</v>
      </c>
      <c r="D115" s="1" t="str">
        <f t="shared" si="5"/>
        <v xml:space="preserve">Falcon 9 Block 5 </v>
      </c>
      <c r="E115" s="1" t="s">
        <v>8</v>
      </c>
      <c r="F115" s="7" t="str">
        <f>TEXT(DATE(MID(H115, 13, 4), CHOOSE(MATCH( MID(H115, 5, 3), {"Jan","Feb","Mar","Apr","May","Jun","Jul","Aug","Sep","Oct","Nov","Dec"}, 0), 1, 2, 3, 4, 5, 6, 7, 8, 9, 10, 11, 12), MID(H115, 9, 2)), "yyyy-mm-dd")</f>
        <v>2023-09-02</v>
      </c>
      <c r="G115" s="1" t="s">
        <v>289</v>
      </c>
      <c r="H115" s="1" t="s">
        <v>288</v>
      </c>
    </row>
    <row r="116" spans="1:8" x14ac:dyDescent="0.3">
      <c r="A116" s="1" t="s">
        <v>290</v>
      </c>
      <c r="B116" s="1" t="str">
        <f t="shared" si="4"/>
        <v>India</v>
      </c>
      <c r="C116" s="5" t="str">
        <f t="shared" si="3"/>
        <v>2023</v>
      </c>
      <c r="D116" s="1" t="str">
        <f t="shared" si="5"/>
        <v xml:space="preserve">PSLV-XL </v>
      </c>
      <c r="E116" s="1" t="s">
        <v>8</v>
      </c>
      <c r="F116" s="7" t="str">
        <f>TEXT(DATE(MID(H116, 13, 4), CHOOSE(MATCH( MID(H116, 5, 3), {"Jan","Feb","Mar","Apr","May","Jun","Jul","Aug","Sep","Oct","Nov","Dec"}, 0), 1, 2, 3, 4, 5, 6, 7, 8, 9, 10, 11, 12), MID(H116, 9, 2)), "yyyy-mm-dd")</f>
        <v>2023-09-02</v>
      </c>
      <c r="G116" s="1" t="s">
        <v>292</v>
      </c>
      <c r="H116" s="1" t="s">
        <v>291</v>
      </c>
    </row>
    <row r="117" spans="1:8" hidden="1" x14ac:dyDescent="0.3">
      <c r="A117" s="1" t="s">
        <v>11</v>
      </c>
      <c r="B117" s="1" t="str">
        <f t="shared" si="4"/>
        <v>USA</v>
      </c>
      <c r="C117" s="5" t="str">
        <f t="shared" si="3"/>
        <v>2023</v>
      </c>
      <c r="D117" s="1" t="str">
        <f t="shared" si="5"/>
        <v xml:space="preserve">Falcon 9 Block 5 </v>
      </c>
      <c r="E117" s="1" t="s">
        <v>8</v>
      </c>
      <c r="F117" s="7" t="str">
        <f>TEXT(DATE(MID(H117, 13, 4), CHOOSE(MATCH( MID(H117, 5, 3), {"Jan","Feb","Mar","Apr","May","Jun","Jul","Aug","Sep","Oct","Nov","Dec"}, 0), 1, 2, 3, 4, 5, 6, 7, 8, 9, 10, 11, 12), MID(H117, 9, 2)), "yyyy-mm-dd")</f>
        <v>2023-09-01</v>
      </c>
      <c r="G117" s="1" t="s">
        <v>294</v>
      </c>
      <c r="H117" s="1" t="s">
        <v>293</v>
      </c>
    </row>
    <row r="118" spans="1:8" hidden="1" x14ac:dyDescent="0.3">
      <c r="A118" s="1" t="s">
        <v>18</v>
      </c>
      <c r="B118" s="1" t="str">
        <f t="shared" si="4"/>
        <v>China</v>
      </c>
      <c r="C118" s="5" t="str">
        <f t="shared" si="3"/>
        <v>2023</v>
      </c>
      <c r="D118" s="1" t="str">
        <f t="shared" si="5"/>
        <v xml:space="preserve">Long March 2D </v>
      </c>
      <c r="E118" s="1" t="s">
        <v>8</v>
      </c>
      <c r="F118" s="7" t="str">
        <f>TEXT(DATE(MID(H118, 13, 4), CHOOSE(MATCH( MID(H118, 5, 3), {"Jan","Feb","Mar","Apr","May","Jun","Jul","Aug","Sep","Oct","Nov","Dec"}, 0), 1, 2, 3, 4, 5, 6, 7, 8, 9, 10, 11, 12), MID(H118, 9, 2)), "yyyy-mm-dd")</f>
        <v>2023-08-31</v>
      </c>
      <c r="G118" s="1" t="s">
        <v>296</v>
      </c>
      <c r="H118" s="1" t="s">
        <v>295</v>
      </c>
    </row>
    <row r="119" spans="1:8" hidden="1" x14ac:dyDescent="0.3">
      <c r="A119" s="1" t="s">
        <v>11</v>
      </c>
      <c r="B119" s="1" t="str">
        <f t="shared" si="4"/>
        <v>USA</v>
      </c>
      <c r="C119" s="5" t="str">
        <f t="shared" si="3"/>
        <v>2023</v>
      </c>
      <c r="D119" s="1" t="str">
        <f t="shared" si="5"/>
        <v xml:space="preserve">Falcon 9 Block 5 </v>
      </c>
      <c r="E119" s="1" t="s">
        <v>8</v>
      </c>
      <c r="F119" s="7" t="str">
        <f>TEXT(DATE(MID(H119, 13, 4), CHOOSE(MATCH( MID(H119, 5, 3), {"Jan","Feb","Mar","Apr","May","Jun","Jul","Aug","Sep","Oct","Nov","Dec"}, 0), 1, 2, 3, 4, 5, 6, 7, 8, 9, 10, 11, 12), MID(H119, 9, 2)), "yyyy-mm-dd")</f>
        <v>2023-08-27</v>
      </c>
      <c r="G119" s="1" t="s">
        <v>298</v>
      </c>
      <c r="H119" s="1" t="s">
        <v>297</v>
      </c>
    </row>
    <row r="120" spans="1:8" hidden="1" x14ac:dyDescent="0.3">
      <c r="A120" s="1" t="s">
        <v>30</v>
      </c>
      <c r="B120" s="1" t="str">
        <f t="shared" si="4"/>
        <v>USA</v>
      </c>
      <c r="C120" s="5" t="str">
        <f t="shared" si="3"/>
        <v>2023</v>
      </c>
      <c r="D120" s="1" t="str">
        <f t="shared" si="5"/>
        <v xml:space="preserve">Falcon 9 Block 5 </v>
      </c>
      <c r="E120" s="1" t="s">
        <v>8</v>
      </c>
      <c r="F120" s="7" t="str">
        <f>TEXT(DATE(MID(H120, 13, 4), CHOOSE(MATCH( MID(H120, 5, 3), {"Jan","Feb","Mar","Apr","May","Jun","Jul","Aug","Sep","Oct","Nov","Dec"}, 0), 1, 2, 3, 4, 5, 6, 7, 8, 9, 10, 11, 12), MID(H120, 9, 2)), "yyyy-mm-dd")</f>
        <v>2023-08-26</v>
      </c>
      <c r="G120" s="1" t="s">
        <v>300</v>
      </c>
      <c r="H120" s="1" t="s">
        <v>299</v>
      </c>
    </row>
    <row r="121" spans="1:8" hidden="1" x14ac:dyDescent="0.3">
      <c r="A121" s="1" t="s">
        <v>69</v>
      </c>
      <c r="B121" s="1" t="str">
        <f t="shared" si="4"/>
        <v>China</v>
      </c>
      <c r="C121" s="5" t="str">
        <f t="shared" si="3"/>
        <v>2023</v>
      </c>
      <c r="D121" s="1" t="str">
        <f t="shared" si="5"/>
        <v xml:space="preserve">Ceres-1 </v>
      </c>
      <c r="E121" s="1" t="s">
        <v>8</v>
      </c>
      <c r="F121" s="7" t="str">
        <f>TEXT(DATE(MID(H121, 13, 4), CHOOSE(MATCH( MID(H121, 5, 3), {"Jan","Feb","Mar","Apr","May","Jun","Jul","Aug","Sep","Oct","Nov","Dec"}, 0), 1, 2, 3, 4, 5, 6, 7, 8, 9, 10, 11, 12), MID(H121, 9, 2)), "yyyy-mm-dd")</f>
        <v>2023-08-25</v>
      </c>
      <c r="G121" s="1" t="s">
        <v>302</v>
      </c>
      <c r="H121" s="1" t="s">
        <v>301</v>
      </c>
    </row>
    <row r="122" spans="1:8" hidden="1" x14ac:dyDescent="0.3">
      <c r="A122" s="1" t="s">
        <v>22</v>
      </c>
      <c r="B122" s="1" t="str">
        <f t="shared" si="4"/>
        <v>New Zealand</v>
      </c>
      <c r="C122" s="5" t="str">
        <f t="shared" si="3"/>
        <v>2023</v>
      </c>
      <c r="D122" s="1" t="str">
        <f t="shared" si="5"/>
        <v xml:space="preserve">Electron/Curie </v>
      </c>
      <c r="E122" s="1" t="s">
        <v>8</v>
      </c>
      <c r="F122" s="7" t="str">
        <f>TEXT(DATE(MID(H122, 13, 4), CHOOSE(MATCH( MID(H122, 5, 3), {"Jan","Feb","Mar","Apr","May","Jun","Jul","Aug","Sep","Oct","Nov","Dec"}, 0), 1, 2, 3, 4, 5, 6, 7, 8, 9, 10, 11, 12), MID(H122, 9, 2)), "yyyy-mm-dd")</f>
        <v>2023-08-23</v>
      </c>
      <c r="G122" s="1" t="s">
        <v>304</v>
      </c>
      <c r="H122" s="1" t="s">
        <v>303</v>
      </c>
    </row>
    <row r="123" spans="1:8" hidden="1" x14ac:dyDescent="0.3">
      <c r="A123" s="1" t="s">
        <v>177</v>
      </c>
      <c r="B123" s="1" t="str">
        <f t="shared" si="4"/>
        <v>North Korea</v>
      </c>
      <c r="C123" s="5" t="str">
        <f t="shared" si="3"/>
        <v>2023</v>
      </c>
      <c r="D123" s="1" t="str">
        <f t="shared" si="5"/>
        <v xml:space="preserve">ChÅllima 1 </v>
      </c>
      <c r="E123" s="1" t="s">
        <v>8</v>
      </c>
      <c r="F123" s="7" t="str">
        <f>TEXT(DATE(MID(H123, 13, 4), CHOOSE(MATCH( MID(H123, 5, 3), {"Jan","Feb","Mar","Apr","May","Jun","Jul","Aug","Sep","Oct","Nov","Dec"}, 0), 1, 2, 3, 4, 5, 6, 7, 8, 9, 10, 11, 12), MID(H123, 9, 2)), "yyyy-mm-dd")</f>
        <v>2023-08-23</v>
      </c>
      <c r="G123" s="1" t="s">
        <v>306</v>
      </c>
      <c r="H123" s="1" t="s">
        <v>305</v>
      </c>
    </row>
    <row r="124" spans="1:8" hidden="1" x14ac:dyDescent="0.3">
      <c r="A124" s="1" t="s">
        <v>130</v>
      </c>
      <c r="B124" s="1" t="str">
        <f t="shared" si="4"/>
        <v>Kazakhstan</v>
      </c>
      <c r="C124" s="5" t="str">
        <f t="shared" si="3"/>
        <v>2023</v>
      </c>
      <c r="D124" s="1" t="str">
        <f t="shared" si="5"/>
        <v xml:space="preserve">Soyuz 2.1a </v>
      </c>
      <c r="E124" s="1" t="s">
        <v>8</v>
      </c>
      <c r="F124" s="7" t="str">
        <f>TEXT(DATE(MID(H124, 13, 4), CHOOSE(MATCH( MID(H124, 5, 3), {"Jan","Feb","Mar","Apr","May","Jun","Jul","Aug","Sep","Oct","Nov","Dec"}, 0), 1, 2, 3, 4, 5, 6, 7, 8, 9, 10, 11, 12), MID(H124, 9, 2)), "yyyy-mm-dd")</f>
        <v>2023-08-23</v>
      </c>
      <c r="G124" s="1" t="s">
        <v>308</v>
      </c>
      <c r="H124" s="1" t="s">
        <v>307</v>
      </c>
    </row>
    <row r="125" spans="1:8" hidden="1" x14ac:dyDescent="0.3">
      <c r="A125" s="1" t="s">
        <v>27</v>
      </c>
      <c r="B125" s="1" t="str">
        <f t="shared" si="4"/>
        <v>USA</v>
      </c>
      <c r="C125" s="5" t="str">
        <f t="shared" si="3"/>
        <v>2023</v>
      </c>
      <c r="D125" s="1" t="str">
        <f t="shared" si="5"/>
        <v xml:space="preserve">Falcon 9 Block 5 </v>
      </c>
      <c r="E125" s="1" t="s">
        <v>8</v>
      </c>
      <c r="F125" s="7" t="str">
        <f>TEXT(DATE(MID(H125, 13, 4), CHOOSE(MATCH( MID(H125, 5, 3), {"Jan","Feb","Mar","Apr","May","Jun","Jul","Aug","Sep","Oct","Nov","Dec"}, 0), 1, 2, 3, 4, 5, 6, 7, 8, 9, 10, 11, 12), MID(H125, 9, 2)), "yyyy-mm-dd")</f>
        <v>2023-08-22</v>
      </c>
      <c r="G125" s="1" t="s">
        <v>310</v>
      </c>
      <c r="H125" s="1" t="s">
        <v>309</v>
      </c>
    </row>
    <row r="126" spans="1:8" hidden="1" x14ac:dyDescent="0.3">
      <c r="A126" s="1" t="s">
        <v>90</v>
      </c>
      <c r="B126" s="1" t="str">
        <f t="shared" si="4"/>
        <v>China</v>
      </c>
      <c r="C126" s="5" t="str">
        <f t="shared" si="3"/>
        <v>2023</v>
      </c>
      <c r="D126" s="1" t="str">
        <f t="shared" si="5"/>
        <v xml:space="preserve">Long March 4C </v>
      </c>
      <c r="E126" s="1" t="s">
        <v>8</v>
      </c>
      <c r="F126" s="7" t="str">
        <f>TEXT(DATE(MID(H126, 13, 4), CHOOSE(MATCH( MID(H126, 5, 3), {"Jan","Feb","Mar","Apr","May","Jun","Jul","Aug","Sep","Oct","Nov","Dec"}, 0), 1, 2, 3, 4, 5, 6, 7, 8, 9, 10, 11, 12), MID(H126, 9, 2)), "yyyy-mm-dd")</f>
        <v>2023-08-20</v>
      </c>
      <c r="G126" s="1" t="s">
        <v>312</v>
      </c>
      <c r="H126" s="1" t="s">
        <v>311</v>
      </c>
    </row>
    <row r="127" spans="1:8" hidden="1" x14ac:dyDescent="0.3">
      <c r="A127" s="1" t="s">
        <v>11</v>
      </c>
      <c r="B127" s="1" t="str">
        <f t="shared" si="4"/>
        <v>USA</v>
      </c>
      <c r="C127" s="5" t="str">
        <f t="shared" si="3"/>
        <v>2023</v>
      </c>
      <c r="D127" s="1" t="str">
        <f t="shared" si="5"/>
        <v xml:space="preserve">Falcon 9 Block 5 </v>
      </c>
      <c r="E127" s="1" t="s">
        <v>8</v>
      </c>
      <c r="F127" s="7" t="str">
        <f>TEXT(DATE(MID(H127, 13, 4), CHOOSE(MATCH( MID(H127, 5, 3), {"Jan","Feb","Mar","Apr","May","Jun","Jul","Aug","Sep","Oct","Nov","Dec"}, 0), 1, 2, 3, 4, 5, 6, 7, 8, 9, 10, 11, 12), MID(H127, 9, 2)), "yyyy-mm-dd")</f>
        <v>2023-08-17</v>
      </c>
      <c r="G127" s="1" t="s">
        <v>314</v>
      </c>
      <c r="H127" s="1" t="s">
        <v>313</v>
      </c>
    </row>
    <row r="128" spans="1:8" hidden="1" x14ac:dyDescent="0.3">
      <c r="A128" s="1" t="s">
        <v>315</v>
      </c>
      <c r="B128" s="1" t="str">
        <f t="shared" si="4"/>
        <v>China</v>
      </c>
      <c r="C128" s="5" t="str">
        <f t="shared" si="3"/>
        <v>2023</v>
      </c>
      <c r="D128" s="1" t="str">
        <f t="shared" si="5"/>
        <v xml:space="preserve">Kuaizhou 1A </v>
      </c>
      <c r="E128" s="1" t="s">
        <v>8</v>
      </c>
      <c r="F128" s="7" t="str">
        <f>TEXT(DATE(MID(H128, 13, 4), CHOOSE(MATCH( MID(H128, 5, 3), {"Jan","Feb","Mar","Apr","May","Jun","Jul","Aug","Sep","Oct","Nov","Dec"}, 0), 1, 2, 3, 4, 5, 6, 7, 8, 9, 10, 11, 12), MID(H128, 9, 2)), "yyyy-mm-dd")</f>
        <v>2023-08-14</v>
      </c>
      <c r="G128" s="1" t="s">
        <v>317</v>
      </c>
      <c r="H128" s="1" t="s">
        <v>316</v>
      </c>
    </row>
    <row r="129" spans="1:8" hidden="1" x14ac:dyDescent="0.3">
      <c r="A129" s="1" t="s">
        <v>101</v>
      </c>
      <c r="B129" s="1" t="str">
        <f t="shared" si="4"/>
        <v>China</v>
      </c>
      <c r="C129" s="5" t="str">
        <f t="shared" si="3"/>
        <v>2023</v>
      </c>
      <c r="D129" s="1" t="str">
        <f t="shared" si="5"/>
        <v xml:space="preserve">Long March 3B/E </v>
      </c>
      <c r="E129" s="1" t="s">
        <v>8</v>
      </c>
      <c r="F129" s="7" t="str">
        <f>TEXT(DATE(MID(H129, 13, 4), CHOOSE(MATCH( MID(H129, 5, 3), {"Jan","Feb","Mar","Apr","May","Jun","Jul","Aug","Sep","Oct","Nov","Dec"}, 0), 1, 2, 3, 4, 5, 6, 7, 8, 9, 10, 11, 12), MID(H129, 9, 2)), "yyyy-mm-dd")</f>
        <v>2023-08-12</v>
      </c>
      <c r="G129" s="1" t="s">
        <v>319</v>
      </c>
      <c r="H129" s="1" t="s">
        <v>318</v>
      </c>
    </row>
    <row r="130" spans="1:8" hidden="1" x14ac:dyDescent="0.3">
      <c r="A130" s="1" t="s">
        <v>11</v>
      </c>
      <c r="B130" s="1" t="str">
        <f t="shared" si="4"/>
        <v>USA</v>
      </c>
      <c r="C130" s="5" t="str">
        <f t="shared" ref="C130:C193" si="6">TEXT(F130, "yyyy")</f>
        <v>2023</v>
      </c>
      <c r="D130" s="1" t="str">
        <f t="shared" si="5"/>
        <v xml:space="preserve">Falcon 9 Block 5 </v>
      </c>
      <c r="E130" s="1" t="s">
        <v>8</v>
      </c>
      <c r="F130" s="7" t="str">
        <f>TEXT(DATE(MID(H130, 13, 4), CHOOSE(MATCH( MID(H130, 5, 3), {"Jan","Feb","Mar","Apr","May","Jun","Jul","Aug","Sep","Oct","Nov","Dec"}, 0), 1, 2, 3, 4, 5, 6, 7, 8, 9, 10, 11, 12), MID(H130, 9, 2)), "yyyy-mm-dd")</f>
        <v>2023-08-11</v>
      </c>
      <c r="G130" s="1" t="s">
        <v>321</v>
      </c>
      <c r="H130" s="1" t="s">
        <v>320</v>
      </c>
    </row>
    <row r="131" spans="1:8" hidden="1" x14ac:dyDescent="0.3">
      <c r="A131" s="1" t="s">
        <v>322</v>
      </c>
      <c r="B131" s="1" t="str">
        <f t="shared" ref="B131:B194" si="7">TRIM(MID(A131, FIND("|", SUBSTITUTE(A131, ",", "|", LEN(A131) - LEN(SUBSTITUTE(A131,",", "" )))) + 1, LEN(A131)))</f>
        <v>Russia</v>
      </c>
      <c r="C131" s="5" t="str">
        <f t="shared" si="6"/>
        <v>2023</v>
      </c>
      <c r="D131" s="1" t="str">
        <f t="shared" ref="D131:D194" si="8">LEFT(G131, FIND("|", G131) - 1)</f>
        <v xml:space="preserve">Soyuz 2.1b/Fregat-M </v>
      </c>
      <c r="E131" s="1" t="s">
        <v>8</v>
      </c>
      <c r="F131" s="7" t="str">
        <f>TEXT(DATE(MID(H131, 13, 4), CHOOSE(MATCH( MID(H131, 5, 3), {"Jan","Feb","Mar","Apr","May","Jun","Jul","Aug","Sep","Oct","Nov","Dec"}, 0), 1, 2, 3, 4, 5, 6, 7, 8, 9, 10, 11, 12), MID(H131, 9, 2)), "yyyy-mm-dd")</f>
        <v>2023-08-10</v>
      </c>
      <c r="G131" s="1" t="s">
        <v>324</v>
      </c>
      <c r="H131" s="1" t="s">
        <v>323</v>
      </c>
    </row>
    <row r="132" spans="1:8" hidden="1" x14ac:dyDescent="0.3">
      <c r="A132" s="1" t="s">
        <v>38</v>
      </c>
      <c r="B132" s="1" t="str">
        <f t="shared" si="7"/>
        <v>USA</v>
      </c>
      <c r="C132" s="5" t="str">
        <f t="shared" si="6"/>
        <v>2023</v>
      </c>
      <c r="D132" s="1" t="str">
        <f t="shared" si="8"/>
        <v xml:space="preserve">SpaceShipTwo </v>
      </c>
      <c r="E132" s="1" t="s">
        <v>8</v>
      </c>
      <c r="F132" s="7" t="str">
        <f>TEXT(DATE(MID(H132, 13, 4), CHOOSE(MATCH( MID(H132, 5, 3), {"Jan","Feb","Mar","Apr","May","Jun","Jul","Aug","Sep","Oct","Nov","Dec"}, 0), 1, 2, 3, 4, 5, 6, 7, 8, 9, 10, 11, 12), MID(H132, 9, 2)), "yyyy-mm-dd")</f>
        <v>2023-08-10</v>
      </c>
      <c r="G132" s="1" t="s">
        <v>326</v>
      </c>
      <c r="H132" s="1" t="s">
        <v>325</v>
      </c>
    </row>
    <row r="133" spans="1:8" hidden="1" x14ac:dyDescent="0.3">
      <c r="A133" s="1" t="s">
        <v>69</v>
      </c>
      <c r="B133" s="1" t="str">
        <f t="shared" si="7"/>
        <v>China</v>
      </c>
      <c r="C133" s="5" t="str">
        <f t="shared" si="6"/>
        <v>2023</v>
      </c>
      <c r="D133" s="1" t="str">
        <f t="shared" si="8"/>
        <v xml:space="preserve">Ceres-1 </v>
      </c>
      <c r="E133" s="1" t="s">
        <v>8</v>
      </c>
      <c r="F133" s="7" t="str">
        <f>TEXT(DATE(MID(H133, 13, 4), CHOOSE(MATCH( MID(H133, 5, 3), {"Jan","Feb","Mar","Apr","May","Jun","Jul","Aug","Sep","Oct","Nov","Dec"}, 0), 1, 2, 3, 4, 5, 6, 7, 8, 9, 10, 11, 12), MID(H133, 9, 2)), "yyyy-mm-dd")</f>
        <v>2023-08-10</v>
      </c>
      <c r="G133" s="1" t="s">
        <v>328</v>
      </c>
      <c r="H133" s="1" t="s">
        <v>327</v>
      </c>
    </row>
    <row r="134" spans="1:8" hidden="1" x14ac:dyDescent="0.3">
      <c r="A134" s="1" t="s">
        <v>329</v>
      </c>
      <c r="B134" s="1" t="str">
        <f t="shared" si="7"/>
        <v>China</v>
      </c>
      <c r="C134" s="5" t="str">
        <f t="shared" si="6"/>
        <v>2023</v>
      </c>
      <c r="D134" s="1" t="str">
        <f t="shared" si="8"/>
        <v xml:space="preserve">Long March 2C </v>
      </c>
      <c r="E134" s="1" t="s">
        <v>8</v>
      </c>
      <c r="F134" s="7" t="str">
        <f>TEXT(DATE(MID(H134, 13, 4), CHOOSE(MATCH( MID(H134, 5, 3), {"Jan","Feb","Mar","Apr","May","Jun","Jul","Aug","Sep","Oct","Nov","Dec"}, 0), 1, 2, 3, 4, 5, 6, 7, 8, 9, 10, 11, 12), MID(H134, 9, 2)), "yyyy-mm-dd")</f>
        <v>2023-08-08</v>
      </c>
      <c r="G134" s="1" t="s">
        <v>331</v>
      </c>
      <c r="H134" s="1" t="s">
        <v>330</v>
      </c>
    </row>
    <row r="135" spans="1:8" hidden="1" x14ac:dyDescent="0.3">
      <c r="A135" s="1" t="s">
        <v>27</v>
      </c>
      <c r="B135" s="1" t="str">
        <f t="shared" si="7"/>
        <v>USA</v>
      </c>
      <c r="C135" s="5" t="str">
        <f t="shared" si="6"/>
        <v>2023</v>
      </c>
      <c r="D135" s="1" t="str">
        <f t="shared" si="8"/>
        <v xml:space="preserve">Falcon 9 Block 5 </v>
      </c>
      <c r="E135" s="1" t="s">
        <v>8</v>
      </c>
      <c r="F135" s="7" t="str">
        <f>TEXT(DATE(MID(H135, 13, 4), CHOOSE(MATCH( MID(H135, 5, 3), {"Jan","Feb","Mar","Apr","May","Jun","Jul","Aug","Sep","Oct","Nov","Dec"}, 0), 1, 2, 3, 4, 5, 6, 7, 8, 9, 10, 11, 12), MID(H135, 9, 2)), "yyyy-mm-dd")</f>
        <v>2023-08-08</v>
      </c>
      <c r="G135" s="1" t="s">
        <v>333</v>
      </c>
      <c r="H135" s="1" t="s">
        <v>332</v>
      </c>
    </row>
    <row r="136" spans="1:8" hidden="1" x14ac:dyDescent="0.3">
      <c r="A136" s="1" t="s">
        <v>212</v>
      </c>
      <c r="B136" s="1" t="str">
        <f t="shared" si="7"/>
        <v>Russia</v>
      </c>
      <c r="C136" s="5" t="str">
        <f t="shared" si="6"/>
        <v>2023</v>
      </c>
      <c r="D136" s="1" t="str">
        <f t="shared" si="8"/>
        <v xml:space="preserve">Soyuz 2.1b/Fregat-M </v>
      </c>
      <c r="E136" s="1" t="s">
        <v>8</v>
      </c>
      <c r="F136" s="7" t="str">
        <f>TEXT(DATE(MID(H136, 13, 4), CHOOSE(MATCH( MID(H136, 5, 3), {"Jan","Feb","Mar","Apr","May","Jun","Jul","Aug","Sep","Oct","Nov","Dec"}, 0), 1, 2, 3, 4, 5, 6, 7, 8, 9, 10, 11, 12), MID(H136, 9, 2)), "yyyy-mm-dd")</f>
        <v>2023-08-07</v>
      </c>
      <c r="G136" s="1" t="s">
        <v>335</v>
      </c>
      <c r="H136" s="1" t="s">
        <v>334</v>
      </c>
    </row>
    <row r="137" spans="1:8" hidden="1" x14ac:dyDescent="0.3">
      <c r="A137" s="1" t="s">
        <v>11</v>
      </c>
      <c r="B137" s="1" t="str">
        <f t="shared" si="7"/>
        <v>USA</v>
      </c>
      <c r="C137" s="5" t="str">
        <f t="shared" si="6"/>
        <v>2023</v>
      </c>
      <c r="D137" s="1" t="str">
        <f t="shared" si="8"/>
        <v xml:space="preserve">Falcon 9 Block 5 </v>
      </c>
      <c r="E137" s="1" t="s">
        <v>8</v>
      </c>
      <c r="F137" s="7" t="str">
        <f>TEXT(DATE(MID(H137, 13, 4), CHOOSE(MATCH( MID(H137, 5, 3), {"Jan","Feb","Mar","Apr","May","Jun","Jul","Aug","Sep","Oct","Nov","Dec"}, 0), 1, 2, 3, 4, 5, 6, 7, 8, 9, 10, 11, 12), MID(H137, 9, 2)), "yyyy-mm-dd")</f>
        <v>2023-08-07</v>
      </c>
      <c r="G137" s="1" t="s">
        <v>337</v>
      </c>
      <c r="H137" s="1" t="s">
        <v>336</v>
      </c>
    </row>
    <row r="138" spans="1:8" hidden="1" x14ac:dyDescent="0.3">
      <c r="A138" s="1" t="s">
        <v>11</v>
      </c>
      <c r="B138" s="1" t="str">
        <f t="shared" si="7"/>
        <v>USA</v>
      </c>
      <c r="C138" s="5" t="str">
        <f t="shared" si="6"/>
        <v>2023</v>
      </c>
      <c r="D138" s="1" t="str">
        <f t="shared" si="8"/>
        <v xml:space="preserve">Falcon 9 Block 5 </v>
      </c>
      <c r="E138" s="1" t="s">
        <v>8</v>
      </c>
      <c r="F138" s="7" t="str">
        <f>TEXT(DATE(MID(H138, 13, 4), CHOOSE(MATCH( MID(H138, 5, 3), {"Jan","Feb","Mar","Apr","May","Jun","Jul","Aug","Sep","Oct","Nov","Dec"}, 0), 1, 2, 3, 4, 5, 6, 7, 8, 9, 10, 11, 12), MID(H138, 9, 2)), "yyyy-mm-dd")</f>
        <v>2023-08-03</v>
      </c>
      <c r="G138" s="1" t="s">
        <v>339</v>
      </c>
      <c r="H138" s="1" t="s">
        <v>338</v>
      </c>
    </row>
    <row r="139" spans="1:8" hidden="1" x14ac:dyDescent="0.3">
      <c r="A139" s="1" t="s">
        <v>90</v>
      </c>
      <c r="B139" s="1" t="str">
        <f t="shared" si="7"/>
        <v>China</v>
      </c>
      <c r="C139" s="5" t="str">
        <f t="shared" si="6"/>
        <v>2023</v>
      </c>
      <c r="D139" s="1" t="str">
        <f t="shared" si="8"/>
        <v xml:space="preserve">Long March 4C </v>
      </c>
      <c r="E139" s="1" t="s">
        <v>8</v>
      </c>
      <c r="F139" s="7" t="str">
        <f>TEXT(DATE(MID(H139, 13, 4), CHOOSE(MATCH( MID(H139, 5, 3), {"Jan","Feb","Mar","Apr","May","Jun","Jul","Aug","Sep","Oct","Nov","Dec"}, 0), 1, 2, 3, 4, 5, 6, 7, 8, 9, 10, 11, 12), MID(H139, 9, 2)), "yyyy-mm-dd")</f>
        <v>2023-08-03</v>
      </c>
      <c r="G139" s="1" t="s">
        <v>341</v>
      </c>
      <c r="H139" s="1" t="s">
        <v>340</v>
      </c>
    </row>
    <row r="140" spans="1:8" hidden="1" x14ac:dyDescent="0.3">
      <c r="A140" s="1" t="s">
        <v>343</v>
      </c>
      <c r="B140" s="1" t="str">
        <f t="shared" si="7"/>
        <v>USA</v>
      </c>
      <c r="C140" s="5" t="str">
        <f t="shared" si="6"/>
        <v>2023</v>
      </c>
      <c r="D140" s="1" t="str">
        <f t="shared" si="8"/>
        <v xml:space="preserve">Antares 230+ </v>
      </c>
      <c r="E140" s="1" t="s">
        <v>346</v>
      </c>
      <c r="F140" s="7" t="str">
        <f>TEXT(DATE(MID(H140, 13, 4), CHOOSE(MATCH( MID(H140, 5, 3), {"Jan","Feb","Mar","Apr","May","Jun","Jul","Aug","Sep","Oct","Nov","Dec"}, 0), 1, 2, 3, 4, 5, 6, 7, 8, 9, 10, 11, 12), MID(H140, 9, 2)), "yyyy-mm-dd")</f>
        <v>2023-08-02</v>
      </c>
      <c r="G140" s="1" t="s">
        <v>345</v>
      </c>
      <c r="H140" s="1" t="s">
        <v>344</v>
      </c>
    </row>
    <row r="141" spans="1:8" x14ac:dyDescent="0.3">
      <c r="A141" s="1" t="s">
        <v>87</v>
      </c>
      <c r="B141" s="1" t="str">
        <f t="shared" si="7"/>
        <v>India</v>
      </c>
      <c r="C141" s="5" t="str">
        <f t="shared" si="6"/>
        <v>2023</v>
      </c>
      <c r="D141" s="1" t="str">
        <f t="shared" si="8"/>
        <v xml:space="preserve">PSLV-CA </v>
      </c>
      <c r="E141" s="1" t="s">
        <v>8</v>
      </c>
      <c r="F141" s="7" t="str">
        <f>TEXT(DATE(MID(H141, 13, 4), CHOOSE(MATCH( MID(H141, 5, 3), {"Jan","Feb","Mar","Apr","May","Jun","Jul","Aug","Sep","Oct","Nov","Dec"}, 0), 1, 2, 3, 4, 5, 6, 7, 8, 9, 10, 11, 12), MID(H141, 9, 2)), "yyyy-mm-dd")</f>
        <v>2023-07-30</v>
      </c>
      <c r="G141" s="1" t="s">
        <v>348</v>
      </c>
      <c r="H141" s="1" t="s">
        <v>347</v>
      </c>
    </row>
    <row r="142" spans="1:8" hidden="1" x14ac:dyDescent="0.3">
      <c r="A142" s="1" t="s">
        <v>30</v>
      </c>
      <c r="B142" s="1" t="str">
        <f t="shared" si="7"/>
        <v>USA</v>
      </c>
      <c r="C142" s="5" t="str">
        <f t="shared" si="6"/>
        <v>2023</v>
      </c>
      <c r="D142" s="1" t="str">
        <f t="shared" si="8"/>
        <v xml:space="preserve">Falcon Heavy </v>
      </c>
      <c r="E142" s="1" t="s">
        <v>8</v>
      </c>
      <c r="F142" s="7" t="str">
        <f>TEXT(DATE(MID(H142, 13, 4), CHOOSE(MATCH( MID(H142, 5, 3), {"Jan","Feb","Mar","Apr","May","Jun","Jul","Aug","Sep","Oct","Nov","Dec"}, 0), 1, 2, 3, 4, 5, 6, 7, 8, 9, 10, 11, 12), MID(H142, 9, 2)), "yyyy-mm-dd")</f>
        <v>2023-07-29</v>
      </c>
      <c r="G142" s="1" t="s">
        <v>350</v>
      </c>
      <c r="H142" s="1" t="s">
        <v>349</v>
      </c>
    </row>
    <row r="143" spans="1:8" hidden="1" x14ac:dyDescent="0.3">
      <c r="A143" s="1" t="s">
        <v>11</v>
      </c>
      <c r="B143" s="1" t="str">
        <f t="shared" si="7"/>
        <v>USA</v>
      </c>
      <c r="C143" s="5" t="str">
        <f t="shared" si="6"/>
        <v>2023</v>
      </c>
      <c r="D143" s="1" t="str">
        <f t="shared" si="8"/>
        <v xml:space="preserve">Falcon 9 Block 5 </v>
      </c>
      <c r="E143" s="1" t="s">
        <v>8</v>
      </c>
      <c r="F143" s="7" t="str">
        <f>TEXT(DATE(MID(H143, 13, 4), CHOOSE(MATCH( MID(H143, 5, 3), {"Jan","Feb","Mar","Apr","May","Jun","Jul","Aug","Sep","Oct","Nov","Dec"}, 0), 1, 2, 3, 4, 5, 6, 7, 8, 9, 10, 11, 12), MID(H143, 9, 2)), "yyyy-mm-dd")</f>
        <v>2023-07-28</v>
      </c>
      <c r="G143" s="1" t="s">
        <v>352</v>
      </c>
      <c r="H143" s="1" t="s">
        <v>351</v>
      </c>
    </row>
    <row r="144" spans="1:8" hidden="1" x14ac:dyDescent="0.3">
      <c r="A144" s="1" t="s">
        <v>18</v>
      </c>
      <c r="B144" s="1" t="str">
        <f t="shared" si="7"/>
        <v>China</v>
      </c>
      <c r="C144" s="5" t="str">
        <f t="shared" si="6"/>
        <v>2023</v>
      </c>
      <c r="D144" s="1" t="str">
        <f t="shared" si="8"/>
        <v xml:space="preserve">Long March 2D </v>
      </c>
      <c r="E144" s="1" t="s">
        <v>8</v>
      </c>
      <c r="F144" s="7" t="str">
        <f>TEXT(DATE(MID(H144, 13, 4), CHOOSE(MATCH( MID(H144, 5, 3), {"Jan","Feb","Mar","Apr","May","Jun","Jul","Aug","Sep","Oct","Nov","Dec"}, 0), 1, 2, 3, 4, 5, 6, 7, 8, 9, 10, 11, 12), MID(H144, 9, 2)), "yyyy-mm-dd")</f>
        <v>2023-07-26</v>
      </c>
      <c r="G144" s="1" t="s">
        <v>354</v>
      </c>
      <c r="H144" s="1" t="s">
        <v>353</v>
      </c>
    </row>
    <row r="145" spans="1:8" hidden="1" x14ac:dyDescent="0.3">
      <c r="A145" s="1" t="s">
        <v>11</v>
      </c>
      <c r="B145" s="1" t="str">
        <f t="shared" si="7"/>
        <v>USA</v>
      </c>
      <c r="C145" s="5" t="str">
        <f t="shared" si="6"/>
        <v>2023</v>
      </c>
      <c r="D145" s="1" t="str">
        <f t="shared" si="8"/>
        <v xml:space="preserve">Falcon 9 Block 5 </v>
      </c>
      <c r="E145" s="1" t="s">
        <v>8</v>
      </c>
      <c r="F145" s="7" t="str">
        <f>TEXT(DATE(MID(H145, 13, 4), CHOOSE(MATCH( MID(H145, 5, 3), {"Jan","Feb","Mar","Apr","May","Jun","Jul","Aug","Sep","Oct","Nov","Dec"}, 0), 1, 2, 3, 4, 5, 6, 7, 8, 9, 10, 11, 12), MID(H145, 9, 2)), "yyyy-mm-dd")</f>
        <v>2023-07-24</v>
      </c>
      <c r="G145" s="1" t="s">
        <v>356</v>
      </c>
      <c r="H145" s="1" t="s">
        <v>355</v>
      </c>
    </row>
    <row r="146" spans="1:8" hidden="1" x14ac:dyDescent="0.3">
      <c r="A146" s="1" t="s">
        <v>329</v>
      </c>
      <c r="B146" s="1" t="str">
        <f t="shared" si="7"/>
        <v>China</v>
      </c>
      <c r="C146" s="5" t="str">
        <f t="shared" si="6"/>
        <v>2023</v>
      </c>
      <c r="D146" s="1" t="str">
        <f t="shared" si="8"/>
        <v xml:space="preserve">Long March 2D </v>
      </c>
      <c r="E146" s="1" t="s">
        <v>8</v>
      </c>
      <c r="F146" s="7" t="str">
        <f>TEXT(DATE(MID(H146, 13, 4), CHOOSE(MATCH( MID(H146, 5, 3), {"Jan","Feb","Mar","Apr","May","Jun","Jul","Aug","Sep","Oct","Nov","Dec"}, 0), 1, 2, 3, 4, 5, 6, 7, 8, 9, 10, 11, 12), MID(H146, 9, 2)), "yyyy-mm-dd")</f>
        <v>2023-07-23</v>
      </c>
      <c r="G146" s="1" t="s">
        <v>358</v>
      </c>
      <c r="H146" s="1" t="s">
        <v>357</v>
      </c>
    </row>
    <row r="147" spans="1:8" hidden="1" x14ac:dyDescent="0.3">
      <c r="A147" s="1" t="s">
        <v>69</v>
      </c>
      <c r="B147" s="1" t="str">
        <f t="shared" si="7"/>
        <v>China</v>
      </c>
      <c r="C147" s="5" t="str">
        <f t="shared" si="6"/>
        <v>2023</v>
      </c>
      <c r="D147" s="1" t="str">
        <f t="shared" si="8"/>
        <v xml:space="preserve">Ceres-1 </v>
      </c>
      <c r="E147" s="1" t="s">
        <v>8</v>
      </c>
      <c r="F147" s="7" t="str">
        <f>TEXT(DATE(MID(H147, 13, 4), CHOOSE(MATCH( MID(H147, 5, 3), {"Jan","Feb","Mar","Apr","May","Jun","Jul","Aug","Sep","Oct","Nov","Dec"}, 0), 1, 2, 3, 4, 5, 6, 7, 8, 9, 10, 11, 12), MID(H147, 9, 2)), "yyyy-mm-dd")</f>
        <v>2023-07-22</v>
      </c>
      <c r="G147" s="1" t="s">
        <v>360</v>
      </c>
      <c r="H147" s="1" t="s">
        <v>359</v>
      </c>
    </row>
    <row r="148" spans="1:8" hidden="1" x14ac:dyDescent="0.3">
      <c r="A148" s="1" t="s">
        <v>27</v>
      </c>
      <c r="B148" s="1" t="str">
        <f t="shared" si="7"/>
        <v>USA</v>
      </c>
      <c r="C148" s="5" t="str">
        <f t="shared" si="6"/>
        <v>2023</v>
      </c>
      <c r="D148" s="1" t="str">
        <f t="shared" si="8"/>
        <v xml:space="preserve">Falcon 9 Block 5 </v>
      </c>
      <c r="E148" s="1" t="s">
        <v>8</v>
      </c>
      <c r="F148" s="7" t="str">
        <f>TEXT(DATE(MID(H148, 13, 4), CHOOSE(MATCH( MID(H148, 5, 3), {"Jan","Feb","Mar","Apr","May","Jun","Jul","Aug","Sep","Oct","Nov","Dec"}, 0), 1, 2, 3, 4, 5, 6, 7, 8, 9, 10, 11, 12), MID(H148, 9, 2)), "yyyy-mm-dd")</f>
        <v>2023-07-20</v>
      </c>
      <c r="G148" s="1" t="s">
        <v>362</v>
      </c>
      <c r="H148" s="1" t="s">
        <v>361</v>
      </c>
    </row>
    <row r="149" spans="1:8" hidden="1" x14ac:dyDescent="0.3">
      <c r="A149" s="1" t="s">
        <v>69</v>
      </c>
      <c r="B149" s="1" t="str">
        <f t="shared" si="7"/>
        <v>China</v>
      </c>
      <c r="C149" s="5" t="str">
        <f t="shared" si="6"/>
        <v>2023</v>
      </c>
      <c r="D149" s="1" t="str">
        <f t="shared" si="8"/>
        <v xml:space="preserve">Kuaizhou 1A </v>
      </c>
      <c r="E149" s="1" t="s">
        <v>8</v>
      </c>
      <c r="F149" s="7" t="str">
        <f>TEXT(DATE(MID(H149, 13, 4), CHOOSE(MATCH( MID(H149, 5, 3), {"Jan","Feb","Mar","Apr","May","Jun","Jul","Aug","Sep","Oct","Nov","Dec"}, 0), 1, 2, 3, 4, 5, 6, 7, 8, 9, 10, 11, 12), MID(H149, 9, 2)), "yyyy-mm-dd")</f>
        <v>2023-07-20</v>
      </c>
      <c r="G149" s="1" t="s">
        <v>364</v>
      </c>
      <c r="H149" s="1" t="s">
        <v>363</v>
      </c>
    </row>
    <row r="150" spans="1:8" hidden="1" x14ac:dyDescent="0.3">
      <c r="A150" s="1" t="s">
        <v>22</v>
      </c>
      <c r="B150" s="1" t="str">
        <f t="shared" si="7"/>
        <v>New Zealand</v>
      </c>
      <c r="C150" s="5" t="str">
        <f t="shared" si="6"/>
        <v>2023</v>
      </c>
      <c r="D150" s="1" t="str">
        <f t="shared" si="8"/>
        <v xml:space="preserve">Electron/Curie </v>
      </c>
      <c r="E150" s="1" t="s">
        <v>8</v>
      </c>
      <c r="F150" s="7" t="str">
        <f>TEXT(DATE(MID(H150, 13, 4), CHOOSE(MATCH( MID(H150, 5, 3), {"Jan","Feb","Mar","Apr","May","Jun","Jul","Aug","Sep","Oct","Nov","Dec"}, 0), 1, 2, 3, 4, 5, 6, 7, 8, 9, 10, 11, 12), MID(H150, 9, 2)), "yyyy-mm-dd")</f>
        <v>2023-07-18</v>
      </c>
      <c r="G150" s="1" t="s">
        <v>366</v>
      </c>
      <c r="H150" s="1" t="s">
        <v>365</v>
      </c>
    </row>
    <row r="151" spans="1:8" hidden="1" x14ac:dyDescent="0.3">
      <c r="A151" s="1" t="s">
        <v>11</v>
      </c>
      <c r="B151" s="1" t="str">
        <f t="shared" si="7"/>
        <v>USA</v>
      </c>
      <c r="C151" s="5" t="str">
        <f t="shared" si="6"/>
        <v>2023</v>
      </c>
      <c r="D151" s="1" t="str">
        <f t="shared" si="8"/>
        <v xml:space="preserve">Falcon 9 Block 5 </v>
      </c>
      <c r="E151" s="1" t="s">
        <v>8</v>
      </c>
      <c r="F151" s="7" t="str">
        <f>TEXT(DATE(MID(H151, 13, 4), CHOOSE(MATCH( MID(H151, 5, 3), {"Jan","Feb","Mar","Apr","May","Jun","Jul","Aug","Sep","Oct","Nov","Dec"}, 0), 1, 2, 3, 4, 5, 6, 7, 8, 9, 10, 11, 12), MID(H151, 9, 2)), "yyyy-mm-dd")</f>
        <v>2023-07-16</v>
      </c>
      <c r="G151" s="1" t="s">
        <v>368</v>
      </c>
      <c r="H151" s="1" t="s">
        <v>367</v>
      </c>
    </row>
    <row r="152" spans="1:8" x14ac:dyDescent="0.3">
      <c r="A152" s="1" t="s">
        <v>290</v>
      </c>
      <c r="B152" s="1" t="str">
        <f t="shared" si="7"/>
        <v>India</v>
      </c>
      <c r="C152" s="5" t="str">
        <f t="shared" si="6"/>
        <v>2023</v>
      </c>
      <c r="D152" s="1" t="str">
        <f t="shared" si="8"/>
        <v xml:space="preserve">LVM-3 </v>
      </c>
      <c r="E152" s="1" t="s">
        <v>8</v>
      </c>
      <c r="F152" s="7" t="str">
        <f>TEXT(DATE(MID(H152, 13, 4), CHOOSE(MATCH( MID(H152, 5, 3), {"Jan","Feb","Mar","Apr","May","Jun","Jul","Aug","Sep","Oct","Nov","Dec"}, 0), 1, 2, 3, 4, 5, 6, 7, 8, 9, 10, 11, 12), MID(H152, 9, 2)), "yyyy-mm-dd")</f>
        <v>2023-07-14</v>
      </c>
      <c r="G152" s="1" t="s">
        <v>370</v>
      </c>
      <c r="H152" s="1" t="s">
        <v>369</v>
      </c>
    </row>
    <row r="153" spans="1:8" hidden="1" x14ac:dyDescent="0.3">
      <c r="A153" s="1" t="s">
        <v>144</v>
      </c>
      <c r="B153" s="1" t="str">
        <f t="shared" si="7"/>
        <v>China</v>
      </c>
      <c r="C153" s="5" t="str">
        <f t="shared" si="6"/>
        <v>2023</v>
      </c>
      <c r="D153" s="1" t="str">
        <f t="shared" si="8"/>
        <v xml:space="preserve">ZhuQue-2 </v>
      </c>
      <c r="E153" s="1" t="s">
        <v>8</v>
      </c>
      <c r="F153" s="7" t="str">
        <f>TEXT(DATE(MID(H153, 13, 4), CHOOSE(MATCH( MID(H153, 5, 3), {"Jan","Feb","Mar","Apr","May","Jun","Jul","Aug","Sep","Oct","Nov","Dec"}, 0), 1, 2, 3, 4, 5, 6, 7, 8, 9, 10, 11, 12), MID(H153, 9, 2)), "yyyy-mm-dd")</f>
        <v>2023-07-12</v>
      </c>
      <c r="G153" s="1" t="s">
        <v>372</v>
      </c>
      <c r="H153" s="1" t="s">
        <v>371</v>
      </c>
    </row>
    <row r="154" spans="1:8" hidden="1" x14ac:dyDescent="0.3">
      <c r="A154" s="1" t="s">
        <v>11</v>
      </c>
      <c r="B154" s="1" t="str">
        <f t="shared" si="7"/>
        <v>USA</v>
      </c>
      <c r="C154" s="5" t="str">
        <f t="shared" si="6"/>
        <v>2023</v>
      </c>
      <c r="D154" s="1" t="str">
        <f t="shared" si="8"/>
        <v xml:space="preserve">Falcon 9 Block 5 </v>
      </c>
      <c r="E154" s="1" t="s">
        <v>8</v>
      </c>
      <c r="F154" s="7" t="str">
        <f>TEXT(DATE(MID(H154, 13, 4), CHOOSE(MATCH( MID(H154, 5, 3), {"Jan","Feb","Mar","Apr","May","Jun","Jul","Aug","Sep","Oct","Nov","Dec"}, 0), 1, 2, 3, 4, 5, 6, 7, 8, 9, 10, 11, 12), MID(H154, 9, 2)), "yyyy-mm-dd")</f>
        <v>2023-07-10</v>
      </c>
      <c r="G154" s="1" t="s">
        <v>374</v>
      </c>
      <c r="H154" s="1" t="s">
        <v>373</v>
      </c>
    </row>
    <row r="155" spans="1:8" hidden="1" x14ac:dyDescent="0.3">
      <c r="A155" s="1" t="s">
        <v>90</v>
      </c>
      <c r="B155" s="1" t="str">
        <f t="shared" si="7"/>
        <v>China</v>
      </c>
      <c r="C155" s="5" t="str">
        <f t="shared" si="6"/>
        <v>2023</v>
      </c>
      <c r="D155" s="1" t="str">
        <f t="shared" si="8"/>
        <v xml:space="preserve">Long March 2C/YZ-1S </v>
      </c>
      <c r="E155" s="1" t="s">
        <v>8</v>
      </c>
      <c r="F155" s="7" t="str">
        <f>TEXT(DATE(MID(H155, 13, 4), CHOOSE(MATCH( MID(H155, 5, 3), {"Jan","Feb","Mar","Apr","May","Jun","Jul","Aug","Sep","Oct","Nov","Dec"}, 0), 1, 2, 3, 4, 5, 6, 7, 8, 9, 10, 11, 12), MID(H155, 9, 2)), "yyyy-mm-dd")</f>
        <v>2023-07-09</v>
      </c>
      <c r="G155" s="1" t="s">
        <v>376</v>
      </c>
      <c r="H155" s="1" t="s">
        <v>375</v>
      </c>
    </row>
    <row r="156" spans="1:8" hidden="1" x14ac:dyDescent="0.3">
      <c r="A156" s="1" t="s">
        <v>27</v>
      </c>
      <c r="B156" s="1" t="str">
        <f t="shared" si="7"/>
        <v>USA</v>
      </c>
      <c r="C156" s="5" t="str">
        <f t="shared" si="6"/>
        <v>2023</v>
      </c>
      <c r="D156" s="1" t="str">
        <f t="shared" si="8"/>
        <v xml:space="preserve">Falcon 9 Block 5 </v>
      </c>
      <c r="E156" s="1" t="s">
        <v>8</v>
      </c>
      <c r="F156" s="7" t="str">
        <f>TEXT(DATE(MID(H156, 13, 4), CHOOSE(MATCH( MID(H156, 5, 3), {"Jan","Feb","Mar","Apr","May","Jun","Jul","Aug","Sep","Oct","Nov","Dec"}, 0), 1, 2, 3, 4, 5, 6, 7, 8, 9, 10, 11, 12), MID(H156, 9, 2)), "yyyy-mm-dd")</f>
        <v>2023-07-07</v>
      </c>
      <c r="G156" s="1" t="s">
        <v>378</v>
      </c>
      <c r="H156" s="1" t="s">
        <v>377</v>
      </c>
    </row>
    <row r="157" spans="1:8" hidden="1" x14ac:dyDescent="0.3">
      <c r="A157" s="1" t="s">
        <v>379</v>
      </c>
      <c r="B157" s="1" t="str">
        <f t="shared" si="7"/>
        <v>France</v>
      </c>
      <c r="C157" s="5" t="str">
        <f t="shared" si="6"/>
        <v>2023</v>
      </c>
      <c r="D157" s="1" t="str">
        <f t="shared" si="8"/>
        <v xml:space="preserve">Ariane 5 ECA </v>
      </c>
      <c r="E157" s="1" t="s">
        <v>346</v>
      </c>
      <c r="F157" s="7" t="str">
        <f>TEXT(DATE(MID(H157, 13, 4), CHOOSE(MATCH( MID(H157, 5, 3), {"Jan","Feb","Mar","Apr","May","Jun","Jul","Aug","Sep","Oct","Nov","Dec"}, 0), 1, 2, 3, 4, 5, 6, 7, 8, 9, 10, 11, 12), MID(H157, 9, 2)), "yyyy-mm-dd")</f>
        <v>2023-07-05</v>
      </c>
      <c r="G157" s="1" t="s">
        <v>381</v>
      </c>
      <c r="H157" s="1" t="s">
        <v>380</v>
      </c>
    </row>
    <row r="158" spans="1:8" hidden="1" x14ac:dyDescent="0.3">
      <c r="A158" s="1" t="s">
        <v>11</v>
      </c>
      <c r="B158" s="1" t="str">
        <f t="shared" si="7"/>
        <v>USA</v>
      </c>
      <c r="C158" s="5" t="str">
        <f t="shared" si="6"/>
        <v>2023</v>
      </c>
      <c r="D158" s="1" t="str">
        <f t="shared" si="8"/>
        <v xml:space="preserve">Falcon 9 Block 5 </v>
      </c>
      <c r="E158" s="1" t="s">
        <v>8</v>
      </c>
      <c r="F158" s="7" t="str">
        <f>TEXT(DATE(MID(H158, 13, 4), CHOOSE(MATCH( MID(H158, 5, 3), {"Jan","Feb","Mar","Apr","May","Jun","Jul","Aug","Sep","Oct","Nov","Dec"}, 0), 1, 2, 3, 4, 5, 6, 7, 8, 9, 10, 11, 12), MID(H158, 9, 2)), "yyyy-mm-dd")</f>
        <v>2023-07-01</v>
      </c>
      <c r="G158" s="1" t="s">
        <v>383</v>
      </c>
      <c r="H158" s="1" t="s">
        <v>382</v>
      </c>
    </row>
    <row r="159" spans="1:8" hidden="1" x14ac:dyDescent="0.3">
      <c r="A159" s="1" t="s">
        <v>38</v>
      </c>
      <c r="B159" s="1" t="str">
        <f t="shared" si="7"/>
        <v>USA</v>
      </c>
      <c r="C159" s="5" t="str">
        <f t="shared" si="6"/>
        <v>2023</v>
      </c>
      <c r="D159" s="1" t="str">
        <f t="shared" si="8"/>
        <v xml:space="preserve">SpaceShipTwo </v>
      </c>
      <c r="E159" s="1" t="s">
        <v>8</v>
      </c>
      <c r="F159" s="7" t="str">
        <f>TEXT(DATE(MID(H159, 13, 4), CHOOSE(MATCH( MID(H159, 5, 3), {"Jan","Feb","Mar","Apr","May","Jun","Jul","Aug","Sep","Oct","Nov","Dec"}, 0), 1, 2, 3, 4, 5, 6, 7, 8, 9, 10, 11, 12), MID(H159, 9, 2)), "yyyy-mm-dd")</f>
        <v>2023-06-29</v>
      </c>
      <c r="G159" s="1" t="s">
        <v>385</v>
      </c>
      <c r="H159" s="1" t="s">
        <v>384</v>
      </c>
    </row>
    <row r="160" spans="1:8" hidden="1" x14ac:dyDescent="0.3">
      <c r="A160" s="1" t="s">
        <v>322</v>
      </c>
      <c r="B160" s="1" t="str">
        <f t="shared" si="7"/>
        <v>Russia</v>
      </c>
      <c r="C160" s="5" t="str">
        <f t="shared" si="6"/>
        <v>2023</v>
      </c>
      <c r="D160" s="1" t="str">
        <f t="shared" si="8"/>
        <v xml:space="preserve">Soyuz 2.1b/Fregat-M </v>
      </c>
      <c r="E160" s="1" t="s">
        <v>8</v>
      </c>
      <c r="F160" s="7" t="str">
        <f>TEXT(DATE(MID(H160, 13, 4), CHOOSE(MATCH( MID(H160, 5, 3), {"Jan","Feb","Mar","Apr","May","Jun","Jul","Aug","Sep","Oct","Nov","Dec"}, 0), 1, 2, 3, 4, 5, 6, 7, 8, 9, 10, 11, 12), MID(H160, 9, 2)), "yyyy-mm-dd")</f>
        <v>2023-06-27</v>
      </c>
      <c r="G160" s="1" t="s">
        <v>387</v>
      </c>
      <c r="H160" s="1" t="s">
        <v>386</v>
      </c>
    </row>
    <row r="161" spans="1:8" hidden="1" x14ac:dyDescent="0.3">
      <c r="A161" s="1" t="s">
        <v>11</v>
      </c>
      <c r="B161" s="1" t="str">
        <f t="shared" si="7"/>
        <v>USA</v>
      </c>
      <c r="C161" s="5" t="str">
        <f t="shared" si="6"/>
        <v>2023</v>
      </c>
      <c r="D161" s="1" t="str">
        <f t="shared" si="8"/>
        <v xml:space="preserve">Falcon 9 Block 5 </v>
      </c>
      <c r="E161" s="1" t="s">
        <v>8</v>
      </c>
      <c r="F161" s="7" t="str">
        <f>TEXT(DATE(MID(H161, 13, 4), CHOOSE(MATCH( MID(H161, 5, 3), {"Jan","Feb","Mar","Apr","May","Jun","Jul","Aug","Sep","Oct","Nov","Dec"}, 0), 1, 2, 3, 4, 5, 6, 7, 8, 9, 10, 11, 12), MID(H161, 9, 2)), "yyyy-mm-dd")</f>
        <v>2023-06-23</v>
      </c>
      <c r="G161" s="1" t="s">
        <v>389</v>
      </c>
      <c r="H161" s="1" t="s">
        <v>388</v>
      </c>
    </row>
    <row r="162" spans="1:8" hidden="1" x14ac:dyDescent="0.3">
      <c r="A162" s="1" t="s">
        <v>390</v>
      </c>
      <c r="B162" s="1" t="str">
        <f t="shared" si="7"/>
        <v>USA</v>
      </c>
      <c r="C162" s="5" t="str">
        <f t="shared" si="6"/>
        <v>2023</v>
      </c>
      <c r="D162" s="1" t="str">
        <f t="shared" si="8"/>
        <v xml:space="preserve">Delta IV Heavy </v>
      </c>
      <c r="E162" s="1" t="s">
        <v>8</v>
      </c>
      <c r="F162" s="7" t="str">
        <f>TEXT(DATE(MID(H162, 13, 4), CHOOSE(MATCH( MID(H162, 5, 3), {"Jan","Feb","Mar","Apr","May","Jun","Jul","Aug","Sep","Oct","Nov","Dec"}, 0), 1, 2, 3, 4, 5, 6, 7, 8, 9, 10, 11, 12), MID(H162, 9, 2)), "yyyy-mm-dd")</f>
        <v>2023-06-22</v>
      </c>
      <c r="G162" s="1" t="s">
        <v>392</v>
      </c>
      <c r="H162" s="1" t="s">
        <v>391</v>
      </c>
    </row>
    <row r="163" spans="1:8" hidden="1" x14ac:dyDescent="0.3">
      <c r="A163" s="1" t="s">
        <v>27</v>
      </c>
      <c r="B163" s="1" t="str">
        <f t="shared" si="7"/>
        <v>USA</v>
      </c>
      <c r="C163" s="5" t="str">
        <f t="shared" si="6"/>
        <v>2023</v>
      </c>
      <c r="D163" s="1" t="str">
        <f t="shared" si="8"/>
        <v xml:space="preserve">Falcon 9 Block 5 </v>
      </c>
      <c r="E163" s="1" t="s">
        <v>8</v>
      </c>
      <c r="F163" s="7" t="str">
        <f>TEXT(DATE(MID(H163, 13, 4), CHOOSE(MATCH( MID(H163, 5, 3), {"Jan","Feb","Mar","Apr","May","Jun","Jul","Aug","Sep","Oct","Nov","Dec"}, 0), 1, 2, 3, 4, 5, 6, 7, 8, 9, 10, 11, 12), MID(H163, 9, 2)), "yyyy-mm-dd")</f>
        <v>2023-06-22</v>
      </c>
      <c r="G163" s="1" t="s">
        <v>394</v>
      </c>
      <c r="H163" s="1" t="s">
        <v>393</v>
      </c>
    </row>
    <row r="164" spans="1:8" hidden="1" x14ac:dyDescent="0.3">
      <c r="A164" s="1" t="s">
        <v>395</v>
      </c>
      <c r="B164" s="1" t="str">
        <f t="shared" si="7"/>
        <v>China</v>
      </c>
      <c r="C164" s="5" t="str">
        <f t="shared" si="6"/>
        <v>2023</v>
      </c>
      <c r="D164" s="1" t="str">
        <f t="shared" si="8"/>
        <v xml:space="preserve">Long March 6 </v>
      </c>
      <c r="E164" s="1" t="s">
        <v>8</v>
      </c>
      <c r="F164" s="7" t="str">
        <f>TEXT(DATE(MID(H164, 13, 4), CHOOSE(MATCH( MID(H164, 5, 3), {"Jan","Feb","Mar","Apr","May","Jun","Jul","Aug","Sep","Oct","Nov","Dec"}, 0), 1, 2, 3, 4, 5, 6, 7, 8, 9, 10, 11, 12), MID(H164, 9, 2)), "yyyy-mm-dd")</f>
        <v>2023-06-20</v>
      </c>
      <c r="G164" s="1" t="s">
        <v>397</v>
      </c>
      <c r="H164" s="1" t="s">
        <v>396</v>
      </c>
    </row>
    <row r="165" spans="1:8" hidden="1" x14ac:dyDescent="0.3">
      <c r="A165" s="1" t="s">
        <v>11</v>
      </c>
      <c r="B165" s="1" t="str">
        <f t="shared" si="7"/>
        <v>USA</v>
      </c>
      <c r="C165" s="5" t="str">
        <f t="shared" si="6"/>
        <v>2023</v>
      </c>
      <c r="D165" s="1" t="str">
        <f t="shared" si="8"/>
        <v xml:space="preserve">Falcon 9 Block 5 </v>
      </c>
      <c r="E165" s="1" t="s">
        <v>8</v>
      </c>
      <c r="F165" s="7" t="str">
        <f>TEXT(DATE(MID(H165, 13, 4), CHOOSE(MATCH( MID(H165, 5, 3), {"Jan","Feb","Mar","Apr","May","Jun","Jul","Aug","Sep","Oct","Nov","Dec"}, 0), 1, 2, 3, 4, 5, 6, 7, 8, 9, 10, 11, 12), MID(H165, 9, 2)), "yyyy-mm-dd")</f>
        <v>2023-06-18</v>
      </c>
      <c r="G165" s="1" t="s">
        <v>399</v>
      </c>
      <c r="H165" s="1" t="s">
        <v>398</v>
      </c>
    </row>
    <row r="166" spans="1:8" hidden="1" x14ac:dyDescent="0.3">
      <c r="A166" s="1" t="s">
        <v>400</v>
      </c>
      <c r="B166" s="1" t="str">
        <f t="shared" si="7"/>
        <v>USA</v>
      </c>
      <c r="C166" s="5" t="str">
        <f t="shared" si="6"/>
        <v>2023</v>
      </c>
      <c r="D166" s="1" t="str">
        <f t="shared" si="8"/>
        <v xml:space="preserve">Electron </v>
      </c>
      <c r="E166" s="1" t="s">
        <v>8</v>
      </c>
      <c r="F166" s="7" t="str">
        <f>TEXT(DATE(MID(H166, 13, 4), CHOOSE(MATCH( MID(H166, 5, 3), {"Jan","Feb","Mar","Apr","May","Jun","Jul","Aug","Sep","Oct","Nov","Dec"}, 0), 1, 2, 3, 4, 5, 6, 7, 8, 9, 10, 11, 12), MID(H166, 9, 2)), "yyyy-mm-dd")</f>
        <v>2023-06-18</v>
      </c>
      <c r="G166" s="1" t="s">
        <v>402</v>
      </c>
      <c r="H166" s="1" t="s">
        <v>401</v>
      </c>
    </row>
    <row r="167" spans="1:8" hidden="1" x14ac:dyDescent="0.3">
      <c r="A167" s="1" t="s">
        <v>329</v>
      </c>
      <c r="B167" s="1" t="str">
        <f t="shared" si="7"/>
        <v>China</v>
      </c>
      <c r="C167" s="5" t="str">
        <f t="shared" si="6"/>
        <v>2023</v>
      </c>
      <c r="D167" s="1" t="str">
        <f t="shared" si="8"/>
        <v xml:space="preserve">Long March 2D </v>
      </c>
      <c r="E167" s="1" t="s">
        <v>8</v>
      </c>
      <c r="F167" s="7" t="str">
        <f>TEXT(DATE(MID(H167, 13, 4), CHOOSE(MATCH( MID(H167, 5, 3), {"Jan","Feb","Mar","Apr","May","Jun","Jul","Aug","Sep","Oct","Nov","Dec"}, 0), 1, 2, 3, 4, 5, 6, 7, 8, 9, 10, 11, 12), MID(H167, 9, 2)), "yyyy-mm-dd")</f>
        <v>2023-06-15</v>
      </c>
      <c r="G167" s="1" t="s">
        <v>404</v>
      </c>
      <c r="H167" s="1" t="s">
        <v>403</v>
      </c>
    </row>
    <row r="168" spans="1:8" hidden="1" x14ac:dyDescent="0.3">
      <c r="A168" s="1" t="s">
        <v>27</v>
      </c>
      <c r="B168" s="1" t="str">
        <f t="shared" si="7"/>
        <v>USA</v>
      </c>
      <c r="C168" s="5" t="str">
        <f t="shared" si="6"/>
        <v>2023</v>
      </c>
      <c r="D168" s="1" t="str">
        <f t="shared" si="8"/>
        <v xml:space="preserve">Falcon 9 Block 5 </v>
      </c>
      <c r="E168" s="1" t="s">
        <v>8</v>
      </c>
      <c r="F168" s="7" t="str">
        <f>TEXT(DATE(MID(H168, 13, 4), CHOOSE(MATCH( MID(H168, 5, 3), {"Jan","Feb","Mar","Apr","May","Jun","Jul","Aug","Sep","Oct","Nov","Dec"}, 0), 1, 2, 3, 4, 5, 6, 7, 8, 9, 10, 11, 12), MID(H168, 9, 2)), "yyyy-mm-dd")</f>
        <v>2023-06-12</v>
      </c>
      <c r="G168" s="1" t="s">
        <v>406</v>
      </c>
      <c r="H168" s="1" t="s">
        <v>405</v>
      </c>
    </row>
    <row r="169" spans="1:8" hidden="1" x14ac:dyDescent="0.3">
      <c r="A169" s="1" t="s">
        <v>11</v>
      </c>
      <c r="B169" s="1" t="str">
        <f t="shared" si="7"/>
        <v>USA</v>
      </c>
      <c r="C169" s="5" t="str">
        <f t="shared" si="6"/>
        <v>2023</v>
      </c>
      <c r="D169" s="1" t="str">
        <f t="shared" si="8"/>
        <v xml:space="preserve">Falcon 9 Block 5 </v>
      </c>
      <c r="E169" s="1" t="s">
        <v>8</v>
      </c>
      <c r="F169" s="7" t="str">
        <f>TEXT(DATE(MID(H169, 13, 4), CHOOSE(MATCH( MID(H169, 5, 3), {"Jan","Feb","Mar","Apr","May","Jun","Jul","Aug","Sep","Oct","Nov","Dec"}, 0), 1, 2, 3, 4, 5, 6, 7, 8, 9, 10, 11, 12), MID(H169, 9, 2)), "yyyy-mm-dd")</f>
        <v>2023-06-12</v>
      </c>
      <c r="G169" s="1" t="s">
        <v>408</v>
      </c>
      <c r="H169" s="1" t="s">
        <v>407</v>
      </c>
    </row>
    <row r="170" spans="1:8" hidden="1" x14ac:dyDescent="0.3">
      <c r="A170" s="1" t="s">
        <v>69</v>
      </c>
      <c r="B170" s="1" t="str">
        <f t="shared" si="7"/>
        <v>China</v>
      </c>
      <c r="C170" s="5" t="str">
        <f t="shared" si="6"/>
        <v>2023</v>
      </c>
      <c r="D170" s="1" t="str">
        <f t="shared" si="8"/>
        <v xml:space="preserve">Kuaizhou 1A </v>
      </c>
      <c r="E170" s="1" t="s">
        <v>8</v>
      </c>
      <c r="F170" s="7" t="str">
        <f>TEXT(DATE(MID(H170, 13, 4), CHOOSE(MATCH( MID(H170, 5, 3), {"Jan","Feb","Mar","Apr","May","Jun","Jul","Aug","Sep","Oct","Nov","Dec"}, 0), 1, 2, 3, 4, 5, 6, 7, 8, 9, 10, 11, 12), MID(H170, 9, 2)), "yyyy-mm-dd")</f>
        <v>2023-06-09</v>
      </c>
      <c r="G170" s="1" t="s">
        <v>410</v>
      </c>
      <c r="H170" s="1" t="s">
        <v>409</v>
      </c>
    </row>
    <row r="171" spans="1:8" hidden="1" x14ac:dyDescent="0.3">
      <c r="A171" s="1" t="s">
        <v>44</v>
      </c>
      <c r="B171" s="1" t="str">
        <f t="shared" si="7"/>
        <v>China</v>
      </c>
      <c r="C171" s="5" t="str">
        <f t="shared" si="6"/>
        <v>2023</v>
      </c>
      <c r="D171" s="1" t="str">
        <f t="shared" si="8"/>
        <v xml:space="preserve">Kinetica 1 </v>
      </c>
      <c r="E171" s="1" t="s">
        <v>8</v>
      </c>
      <c r="F171" s="7" t="str">
        <f>TEXT(DATE(MID(H171, 13, 4), CHOOSE(MATCH( MID(H171, 5, 3), {"Jan","Feb","Mar","Apr","May","Jun","Jul","Aug","Sep","Oct","Nov","Dec"}, 0), 1, 2, 3, 4, 5, 6, 7, 8, 9, 10, 11, 12), MID(H171, 9, 2)), "yyyy-mm-dd")</f>
        <v>2023-06-07</v>
      </c>
      <c r="G171" s="1" t="s">
        <v>412</v>
      </c>
      <c r="H171" s="1" t="s">
        <v>411</v>
      </c>
    </row>
    <row r="172" spans="1:8" hidden="1" x14ac:dyDescent="0.3">
      <c r="A172" s="1" t="s">
        <v>30</v>
      </c>
      <c r="B172" s="1" t="str">
        <f t="shared" si="7"/>
        <v>USA</v>
      </c>
      <c r="C172" s="5" t="str">
        <f t="shared" si="6"/>
        <v>2023</v>
      </c>
      <c r="D172" s="1" t="str">
        <f t="shared" si="8"/>
        <v xml:space="preserve">Falcon 9 Block 5 </v>
      </c>
      <c r="E172" s="1" t="s">
        <v>8</v>
      </c>
      <c r="F172" s="7" t="str">
        <f>TEXT(DATE(MID(H172, 13, 4), CHOOSE(MATCH( MID(H172, 5, 3), {"Jan","Feb","Mar","Apr","May","Jun","Jul","Aug","Sep","Oct","Nov","Dec"}, 0), 1, 2, 3, 4, 5, 6, 7, 8, 9, 10, 11, 12), MID(H172, 9, 2)), "yyyy-mm-dd")</f>
        <v>2023-06-05</v>
      </c>
      <c r="G172" s="1" t="s">
        <v>414</v>
      </c>
      <c r="H172" s="1" t="s">
        <v>413</v>
      </c>
    </row>
    <row r="173" spans="1:8" hidden="1" x14ac:dyDescent="0.3">
      <c r="A173" s="1" t="s">
        <v>11</v>
      </c>
      <c r="B173" s="1" t="str">
        <f t="shared" si="7"/>
        <v>USA</v>
      </c>
      <c r="C173" s="5" t="str">
        <f t="shared" si="6"/>
        <v>2023</v>
      </c>
      <c r="D173" s="1" t="str">
        <f t="shared" si="8"/>
        <v xml:space="preserve">Falcon 9 Block 5 </v>
      </c>
      <c r="E173" s="1" t="s">
        <v>8</v>
      </c>
      <c r="F173" s="7" t="str">
        <f>TEXT(DATE(MID(H173, 13, 4), CHOOSE(MATCH( MID(H173, 5, 3), {"Jan","Feb","Mar","Apr","May","Jun","Jul","Aug","Sep","Oct","Nov","Dec"}, 0), 1, 2, 3, 4, 5, 6, 7, 8, 9, 10, 11, 12), MID(H173, 9, 2)), "yyyy-mm-dd")</f>
        <v>2023-06-04</v>
      </c>
      <c r="G173" s="1" t="s">
        <v>416</v>
      </c>
      <c r="H173" s="1" t="s">
        <v>415</v>
      </c>
    </row>
    <row r="174" spans="1:8" hidden="1" x14ac:dyDescent="0.3">
      <c r="A174" s="1" t="s">
        <v>27</v>
      </c>
      <c r="B174" s="1" t="str">
        <f t="shared" si="7"/>
        <v>USA</v>
      </c>
      <c r="C174" s="5" t="str">
        <f t="shared" si="6"/>
        <v>2023</v>
      </c>
      <c r="D174" s="1" t="str">
        <f t="shared" si="8"/>
        <v xml:space="preserve">Falcon 9 Block 5 </v>
      </c>
      <c r="E174" s="1" t="s">
        <v>8</v>
      </c>
      <c r="F174" s="7" t="str">
        <f>TEXT(DATE(MID(H174, 13, 4), CHOOSE(MATCH( MID(H174, 5, 3), {"Jan","Feb","Mar","Apr","May","Jun","Jul","Aug","Sep","Oct","Nov","Dec"}, 0), 1, 2, 3, 4, 5, 6, 7, 8, 9, 10, 11, 12), MID(H174, 9, 2)), "yyyy-mm-dd")</f>
        <v>2023-05-31</v>
      </c>
      <c r="G174" s="1" t="s">
        <v>418</v>
      </c>
      <c r="H174" s="1" t="s">
        <v>417</v>
      </c>
    </row>
    <row r="175" spans="1:8" hidden="1" x14ac:dyDescent="0.3">
      <c r="A175" s="1" t="s">
        <v>177</v>
      </c>
      <c r="B175" s="1" t="str">
        <f t="shared" si="7"/>
        <v>North Korea</v>
      </c>
      <c r="C175" s="5" t="str">
        <f t="shared" si="6"/>
        <v>2023</v>
      </c>
      <c r="D175" s="1" t="str">
        <f t="shared" si="8"/>
        <v xml:space="preserve">ChÅllima 1 </v>
      </c>
      <c r="E175" s="1" t="s">
        <v>8</v>
      </c>
      <c r="F175" s="7" t="str">
        <f>TEXT(DATE(MID(H175, 13, 4), CHOOSE(MATCH( MID(H175, 5, 3), {"Jan","Feb","Mar","Apr","May","Jun","Jul","Aug","Sep","Oct","Nov","Dec"}, 0), 1, 2, 3, 4, 5, 6, 7, 8, 9, 10, 11, 12), MID(H175, 9, 2)), "yyyy-mm-dd")</f>
        <v>2023-05-30</v>
      </c>
      <c r="G175" s="1" t="s">
        <v>420</v>
      </c>
      <c r="H175" s="1" t="s">
        <v>419</v>
      </c>
    </row>
    <row r="176" spans="1:8" hidden="1" x14ac:dyDescent="0.3">
      <c r="A176" s="1" t="s">
        <v>138</v>
      </c>
      <c r="B176" s="1" t="str">
        <f t="shared" si="7"/>
        <v>China</v>
      </c>
      <c r="C176" s="5" t="str">
        <f t="shared" si="6"/>
        <v>2023</v>
      </c>
      <c r="D176" s="1" t="str">
        <f t="shared" si="8"/>
        <v xml:space="preserve">Long March 2F/G </v>
      </c>
      <c r="E176" s="1" t="s">
        <v>8</v>
      </c>
      <c r="F176" s="7" t="str">
        <f>TEXT(DATE(MID(H176, 13, 4), CHOOSE(MATCH( MID(H176, 5, 3), {"Jan","Feb","Mar","Apr","May","Jun","Jul","Aug","Sep","Oct","Nov","Dec"}, 0), 1, 2, 3, 4, 5, 6, 7, 8, 9, 10, 11, 12), MID(H176, 9, 2)), "yyyy-mm-dd")</f>
        <v>2023-05-30</v>
      </c>
      <c r="G176" s="1" t="s">
        <v>422</v>
      </c>
      <c r="H176" s="1" t="s">
        <v>421</v>
      </c>
    </row>
    <row r="177" spans="1:8" x14ac:dyDescent="0.3">
      <c r="A177" s="1" t="s">
        <v>290</v>
      </c>
      <c r="B177" s="1" t="str">
        <f t="shared" si="7"/>
        <v>India</v>
      </c>
      <c r="C177" s="5" t="str">
        <f t="shared" si="6"/>
        <v>2023</v>
      </c>
      <c r="D177" s="1" t="str">
        <f t="shared" si="8"/>
        <v xml:space="preserve">GSLV Mk II </v>
      </c>
      <c r="E177" s="1" t="s">
        <v>8</v>
      </c>
      <c r="F177" s="7" t="str">
        <f>TEXT(DATE(MID(H177, 13, 4), CHOOSE(MATCH( MID(H177, 5, 3), {"Jan","Feb","Mar","Apr","May","Jun","Jul","Aug","Sep","Oct","Nov","Dec"}, 0), 1, 2, 3, 4, 5, 6, 7, 8, 9, 10, 11, 12), MID(H177, 9, 2)), "yyyy-mm-dd")</f>
        <v>2023-05-29</v>
      </c>
      <c r="G177" s="1" t="s">
        <v>424</v>
      </c>
      <c r="H177" s="1" t="s">
        <v>423</v>
      </c>
    </row>
    <row r="178" spans="1:8" hidden="1" x14ac:dyDescent="0.3">
      <c r="A178" s="1" t="s">
        <v>11</v>
      </c>
      <c r="B178" s="1" t="str">
        <f t="shared" si="7"/>
        <v>USA</v>
      </c>
      <c r="C178" s="5" t="str">
        <f t="shared" si="6"/>
        <v>2023</v>
      </c>
      <c r="D178" s="1" t="str">
        <f t="shared" si="8"/>
        <v xml:space="preserve">Falcon 9 Block 5 </v>
      </c>
      <c r="E178" s="1" t="s">
        <v>8</v>
      </c>
      <c r="F178" s="7" t="str">
        <f>TEXT(DATE(MID(H178, 13, 4), CHOOSE(MATCH( MID(H178, 5, 3), {"Jan","Feb","Mar","Apr","May","Jun","Jul","Aug","Sep","Oct","Nov","Dec"}, 0), 1, 2, 3, 4, 5, 6, 7, 8, 9, 10, 11, 12), MID(H178, 9, 2)), "yyyy-mm-dd")</f>
        <v>2023-05-27</v>
      </c>
      <c r="G178" s="1" t="s">
        <v>426</v>
      </c>
      <c r="H178" s="1" t="s">
        <v>425</v>
      </c>
    </row>
    <row r="179" spans="1:8" hidden="1" x14ac:dyDescent="0.3">
      <c r="A179" s="1" t="s">
        <v>322</v>
      </c>
      <c r="B179" s="1" t="str">
        <f t="shared" si="7"/>
        <v>Russia</v>
      </c>
      <c r="C179" s="5" t="str">
        <f t="shared" si="6"/>
        <v>2023</v>
      </c>
      <c r="D179" s="1" t="str">
        <f t="shared" si="8"/>
        <v xml:space="preserve">Soyuz 2.1a/Fregat-M </v>
      </c>
      <c r="E179" s="1" t="s">
        <v>8</v>
      </c>
      <c r="F179" s="7" t="str">
        <f>TEXT(DATE(MID(H179, 13, 4), CHOOSE(MATCH( MID(H179, 5, 3), {"Jan","Feb","Mar","Apr","May","Jun","Jul","Aug","Sep","Oct","Nov","Dec"}, 0), 1, 2, 3, 4, 5, 6, 7, 8, 9, 10, 11, 12), MID(H179, 9, 2)), "yyyy-mm-dd")</f>
        <v>2023-05-26</v>
      </c>
      <c r="G179" s="1" t="s">
        <v>428</v>
      </c>
      <c r="H179" s="1" t="s">
        <v>427</v>
      </c>
    </row>
    <row r="180" spans="1:8" hidden="1" x14ac:dyDescent="0.3">
      <c r="A180" s="1" t="s">
        <v>22</v>
      </c>
      <c r="B180" s="1" t="str">
        <f t="shared" si="7"/>
        <v>New Zealand</v>
      </c>
      <c r="C180" s="5" t="str">
        <f t="shared" si="6"/>
        <v>2023</v>
      </c>
      <c r="D180" s="1" t="str">
        <f t="shared" si="8"/>
        <v xml:space="preserve">Electron/Curie </v>
      </c>
      <c r="E180" s="1" t="s">
        <v>8</v>
      </c>
      <c r="F180" s="7" t="str">
        <f>TEXT(DATE(MID(H180, 13, 4), CHOOSE(MATCH( MID(H180, 5, 3), {"Jan","Feb","Mar","Apr","May","Jun","Jul","Aug","Sep","Oct","Nov","Dec"}, 0), 1, 2, 3, 4, 5, 6, 7, 8, 9, 10, 11, 12), MID(H180, 9, 2)), "yyyy-mm-dd")</f>
        <v>2023-05-26</v>
      </c>
      <c r="G180" s="1" t="s">
        <v>430</v>
      </c>
      <c r="H180" s="1" t="s">
        <v>429</v>
      </c>
    </row>
    <row r="181" spans="1:8" hidden="1" x14ac:dyDescent="0.3">
      <c r="A181" s="1" t="s">
        <v>38</v>
      </c>
      <c r="B181" s="1" t="str">
        <f t="shared" si="7"/>
        <v>USA</v>
      </c>
      <c r="C181" s="5" t="str">
        <f t="shared" si="6"/>
        <v>2023</v>
      </c>
      <c r="D181" s="1" t="str">
        <f t="shared" si="8"/>
        <v xml:space="preserve">SpaceShipTwo </v>
      </c>
      <c r="E181" s="1" t="s">
        <v>8</v>
      </c>
      <c r="F181" s="7" t="str">
        <f>TEXT(DATE(MID(H181, 13, 4), CHOOSE(MATCH( MID(H181, 5, 3), {"Jan","Feb","Mar","Apr","May","Jun","Jul","Aug","Sep","Oct","Nov","Dec"}, 0), 1, 2, 3, 4, 5, 6, 7, 8, 9, 10, 11, 12), MID(H181, 9, 2)), "yyyy-mm-dd")</f>
        <v>2023-05-25</v>
      </c>
      <c r="G181" s="1" t="s">
        <v>432</v>
      </c>
      <c r="H181" s="1" t="s">
        <v>431</v>
      </c>
    </row>
    <row r="182" spans="1:8" hidden="1" x14ac:dyDescent="0.3">
      <c r="A182" s="1" t="s">
        <v>434</v>
      </c>
      <c r="B182" s="1" t="str">
        <f t="shared" si="7"/>
        <v>South Korea</v>
      </c>
      <c r="C182" s="5" t="str">
        <f t="shared" si="6"/>
        <v>2023</v>
      </c>
      <c r="D182" s="1" t="str">
        <f t="shared" si="8"/>
        <v xml:space="preserve">KSLV-2 </v>
      </c>
      <c r="E182" s="1" t="s">
        <v>8</v>
      </c>
      <c r="F182" s="7" t="str">
        <f>TEXT(DATE(MID(H182, 13, 4), CHOOSE(MATCH( MID(H182, 5, 3), {"Jan","Feb","Mar","Apr","May","Jun","Jul","Aug","Sep","Oct","Nov","Dec"}, 0), 1, 2, 3, 4, 5, 6, 7, 8, 9, 10, 11, 12), MID(H182, 9, 2)), "yyyy-mm-dd")</f>
        <v>2023-05-25</v>
      </c>
      <c r="G182" s="1" t="s">
        <v>436</v>
      </c>
      <c r="H182" s="1" t="s">
        <v>435</v>
      </c>
    </row>
    <row r="183" spans="1:8" hidden="1" x14ac:dyDescent="0.3">
      <c r="A183" s="1" t="s">
        <v>130</v>
      </c>
      <c r="B183" s="1" t="str">
        <f t="shared" si="7"/>
        <v>Kazakhstan</v>
      </c>
      <c r="C183" s="5" t="str">
        <f t="shared" si="6"/>
        <v>2023</v>
      </c>
      <c r="D183" s="1" t="str">
        <f t="shared" si="8"/>
        <v xml:space="preserve">Soyuz 2.1a </v>
      </c>
      <c r="E183" s="1" t="s">
        <v>8</v>
      </c>
      <c r="F183" s="7" t="str">
        <f>TEXT(DATE(MID(H183, 13, 4), CHOOSE(MATCH( MID(H183, 5, 3), {"Jan","Feb","Mar","Apr","May","Jun","Jul","Aug","Sep","Oct","Nov","Dec"}, 0), 1, 2, 3, 4, 5, 6, 7, 8, 9, 10, 11, 12), MID(H183, 9, 2)), "yyyy-mm-dd")</f>
        <v>2023-05-24</v>
      </c>
      <c r="G183" s="1" t="s">
        <v>438</v>
      </c>
      <c r="H183" s="1" t="s">
        <v>437</v>
      </c>
    </row>
    <row r="184" spans="1:8" hidden="1" x14ac:dyDescent="0.3">
      <c r="A184" s="1" t="s">
        <v>30</v>
      </c>
      <c r="B184" s="1" t="str">
        <f t="shared" si="7"/>
        <v>USA</v>
      </c>
      <c r="C184" s="5" t="str">
        <f t="shared" si="6"/>
        <v>2023</v>
      </c>
      <c r="D184" s="1" t="str">
        <f t="shared" si="8"/>
        <v xml:space="preserve">Falcon 9 Block 5 </v>
      </c>
      <c r="E184" s="1" t="s">
        <v>8</v>
      </c>
      <c r="F184" s="7" t="str">
        <f>TEXT(DATE(MID(H184, 13, 4), CHOOSE(MATCH( MID(H184, 5, 3), {"Jan","Feb","Mar","Apr","May","Jun","Jul","Aug","Sep","Oct","Nov","Dec"}, 0), 1, 2, 3, 4, 5, 6, 7, 8, 9, 10, 11, 12), MID(H184, 9, 2)), "yyyy-mm-dd")</f>
        <v>2023-05-21</v>
      </c>
      <c r="G184" s="1" t="s">
        <v>440</v>
      </c>
      <c r="H184" s="1" t="s">
        <v>439</v>
      </c>
    </row>
    <row r="185" spans="1:8" hidden="1" x14ac:dyDescent="0.3">
      <c r="A185" s="1" t="s">
        <v>90</v>
      </c>
      <c r="B185" s="1" t="str">
        <f t="shared" si="7"/>
        <v>China</v>
      </c>
      <c r="C185" s="5" t="str">
        <f t="shared" si="6"/>
        <v>2023</v>
      </c>
      <c r="D185" s="1" t="str">
        <f t="shared" si="8"/>
        <v xml:space="preserve">Long March 2C </v>
      </c>
      <c r="E185" s="1" t="s">
        <v>8</v>
      </c>
      <c r="F185" s="7" t="str">
        <f>TEXT(DATE(MID(H185, 13, 4), CHOOSE(MATCH( MID(H185, 5, 3), {"Jan","Feb","Mar","Apr","May","Jun","Jul","Aug","Sep","Oct","Nov","Dec"}, 0), 1, 2, 3, 4, 5, 6, 7, 8, 9, 10, 11, 12), MID(H185, 9, 2)), "yyyy-mm-dd")</f>
        <v>2023-05-21</v>
      </c>
      <c r="G185" s="1" t="s">
        <v>442</v>
      </c>
      <c r="H185" s="1" t="s">
        <v>441</v>
      </c>
    </row>
    <row r="186" spans="1:8" hidden="1" x14ac:dyDescent="0.3">
      <c r="A186" s="1" t="s">
        <v>27</v>
      </c>
      <c r="B186" s="1" t="str">
        <f t="shared" si="7"/>
        <v>USA</v>
      </c>
      <c r="C186" s="5" t="str">
        <f t="shared" si="6"/>
        <v>2023</v>
      </c>
      <c r="D186" s="1" t="str">
        <f t="shared" si="8"/>
        <v xml:space="preserve">Falcon 9 Block 5 </v>
      </c>
      <c r="E186" s="1" t="s">
        <v>8</v>
      </c>
      <c r="F186" s="7" t="str">
        <f>TEXT(DATE(MID(H186, 13, 4), CHOOSE(MATCH( MID(H186, 5, 3), {"Jan","Feb","Mar","Apr","May","Jun","Jul","Aug","Sep","Oct","Nov","Dec"}, 0), 1, 2, 3, 4, 5, 6, 7, 8, 9, 10, 11, 12), MID(H186, 9, 2)), "yyyy-mm-dd")</f>
        <v>2023-05-20</v>
      </c>
      <c r="G186" s="1" t="s">
        <v>444</v>
      </c>
      <c r="H186" s="1" t="s">
        <v>443</v>
      </c>
    </row>
    <row r="187" spans="1:8" hidden="1" x14ac:dyDescent="0.3">
      <c r="A187" s="1" t="s">
        <v>11</v>
      </c>
      <c r="B187" s="1" t="str">
        <f t="shared" si="7"/>
        <v>USA</v>
      </c>
      <c r="C187" s="5" t="str">
        <f t="shared" si="6"/>
        <v>2023</v>
      </c>
      <c r="D187" s="1" t="str">
        <f t="shared" si="8"/>
        <v xml:space="preserve">Falcon 9 Block 5 </v>
      </c>
      <c r="E187" s="1" t="s">
        <v>8</v>
      </c>
      <c r="F187" s="7" t="str">
        <f>TEXT(DATE(MID(H187, 13, 4), CHOOSE(MATCH( MID(H187, 5, 3), {"Jan","Feb","Mar","Apr","May","Jun","Jul","Aug","Sep","Oct","Nov","Dec"}, 0), 1, 2, 3, 4, 5, 6, 7, 8, 9, 10, 11, 12), MID(H187, 9, 2)), "yyyy-mm-dd")</f>
        <v>2023-05-19</v>
      </c>
      <c r="G187" s="1" t="s">
        <v>446</v>
      </c>
      <c r="H187" s="1" t="s">
        <v>445</v>
      </c>
    </row>
    <row r="188" spans="1:8" hidden="1" x14ac:dyDescent="0.3">
      <c r="A188" s="1" t="s">
        <v>101</v>
      </c>
      <c r="B188" s="1" t="str">
        <f t="shared" si="7"/>
        <v>China</v>
      </c>
      <c r="C188" s="5" t="str">
        <f t="shared" si="6"/>
        <v>2023</v>
      </c>
      <c r="D188" s="1" t="str">
        <f t="shared" si="8"/>
        <v xml:space="preserve">Long March 3B/E </v>
      </c>
      <c r="E188" s="1" t="s">
        <v>8</v>
      </c>
      <c r="F188" s="7" t="str">
        <f>TEXT(DATE(MID(H188, 13, 4), CHOOSE(MATCH( MID(H188, 5, 3), {"Jan","Feb","Mar","Apr","May","Jun","Jul","Aug","Sep","Oct","Nov","Dec"}, 0), 1, 2, 3, 4, 5, 6, 7, 8, 9, 10, 11, 12), MID(H188, 9, 2)), "yyyy-mm-dd")</f>
        <v>2023-05-17</v>
      </c>
      <c r="G188" s="1" t="s">
        <v>448</v>
      </c>
      <c r="H188" s="1" t="s">
        <v>447</v>
      </c>
    </row>
    <row r="189" spans="1:8" hidden="1" x14ac:dyDescent="0.3">
      <c r="A189" s="1" t="s">
        <v>11</v>
      </c>
      <c r="B189" s="1" t="str">
        <f t="shared" si="7"/>
        <v>USA</v>
      </c>
      <c r="C189" s="5" t="str">
        <f t="shared" si="6"/>
        <v>2023</v>
      </c>
      <c r="D189" s="1" t="str">
        <f t="shared" si="8"/>
        <v xml:space="preserve">Falcon 9 Block 5 </v>
      </c>
      <c r="E189" s="1" t="s">
        <v>8</v>
      </c>
      <c r="F189" s="7" t="str">
        <f>TEXT(DATE(MID(H189, 13, 4), CHOOSE(MATCH( MID(H189, 5, 3), {"Jan","Feb","Mar","Apr","May","Jun","Jul","Aug","Sep","Oct","Nov","Dec"}, 0), 1, 2, 3, 4, 5, 6, 7, 8, 9, 10, 11, 12), MID(H189, 9, 2)), "yyyy-mm-dd")</f>
        <v>2023-05-14</v>
      </c>
      <c r="G189" s="1" t="s">
        <v>450</v>
      </c>
      <c r="H189" s="1" t="s">
        <v>449</v>
      </c>
    </row>
    <row r="190" spans="1:8" hidden="1" x14ac:dyDescent="0.3">
      <c r="A190" s="1" t="s">
        <v>27</v>
      </c>
      <c r="B190" s="1" t="str">
        <f t="shared" si="7"/>
        <v>USA</v>
      </c>
      <c r="C190" s="5" t="str">
        <f t="shared" si="6"/>
        <v>2023</v>
      </c>
      <c r="D190" s="1" t="str">
        <f t="shared" si="8"/>
        <v xml:space="preserve">Falcon 9 Block 5 </v>
      </c>
      <c r="E190" s="1" t="s">
        <v>8</v>
      </c>
      <c r="F190" s="7" t="str">
        <f>TEXT(DATE(MID(H190, 13, 4), CHOOSE(MATCH( MID(H190, 5, 3), {"Jan","Feb","Mar","Apr","May","Jun","Jul","Aug","Sep","Oct","Nov","Dec"}, 0), 1, 2, 3, 4, 5, 6, 7, 8, 9, 10, 11, 12), MID(H190, 9, 2)), "yyyy-mm-dd")</f>
        <v>2023-05-10</v>
      </c>
      <c r="G190" s="1" t="s">
        <v>452</v>
      </c>
      <c r="H190" s="1" t="s">
        <v>451</v>
      </c>
    </row>
    <row r="191" spans="1:8" hidden="1" x14ac:dyDescent="0.3">
      <c r="A191" s="1" t="s">
        <v>53</v>
      </c>
      <c r="B191" s="1" t="str">
        <f t="shared" si="7"/>
        <v>China</v>
      </c>
      <c r="C191" s="5" t="str">
        <f t="shared" si="6"/>
        <v>2023</v>
      </c>
      <c r="D191" s="1" t="str">
        <f t="shared" si="8"/>
        <v xml:space="preserve">Long March 7 </v>
      </c>
      <c r="E191" s="1" t="s">
        <v>8</v>
      </c>
      <c r="F191" s="7" t="str">
        <f>TEXT(DATE(MID(H191, 13, 4), CHOOSE(MATCH( MID(H191, 5, 3), {"Jan","Feb","Mar","Apr","May","Jun","Jul","Aug","Sep","Oct","Nov","Dec"}, 0), 1, 2, 3, 4, 5, 6, 7, 8, 9, 10, 11, 12), MID(H191, 9, 2)), "yyyy-mm-dd")</f>
        <v>2023-05-10</v>
      </c>
      <c r="G191" s="1" t="s">
        <v>454</v>
      </c>
      <c r="H191" s="1" t="s">
        <v>453</v>
      </c>
    </row>
    <row r="192" spans="1:8" hidden="1" x14ac:dyDescent="0.3">
      <c r="A192" s="1" t="s">
        <v>22</v>
      </c>
      <c r="B192" s="1" t="str">
        <f t="shared" si="7"/>
        <v>New Zealand</v>
      </c>
      <c r="C192" s="5" t="str">
        <f t="shared" si="6"/>
        <v>2023</v>
      </c>
      <c r="D192" s="1" t="str">
        <f t="shared" si="8"/>
        <v xml:space="preserve">Electron/Curie </v>
      </c>
      <c r="E192" s="1" t="s">
        <v>8</v>
      </c>
      <c r="F192" s="7" t="str">
        <f>TEXT(DATE(MID(H192, 13, 4), CHOOSE(MATCH( MID(H192, 5, 3), {"Jan","Feb","Mar","Apr","May","Jun","Jul","Aug","Sep","Oct","Nov","Dec"}, 0), 1, 2, 3, 4, 5, 6, 7, 8, 9, 10, 11, 12), MID(H192, 9, 2)), "yyyy-mm-dd")</f>
        <v>2023-05-08</v>
      </c>
      <c r="G192" s="1" t="s">
        <v>456</v>
      </c>
      <c r="H192" s="1" t="s">
        <v>455</v>
      </c>
    </row>
    <row r="193" spans="1:8" hidden="1" x14ac:dyDescent="0.3">
      <c r="A193" s="1" t="s">
        <v>11</v>
      </c>
      <c r="B193" s="1" t="str">
        <f t="shared" si="7"/>
        <v>USA</v>
      </c>
      <c r="C193" s="5" t="str">
        <f t="shared" si="6"/>
        <v>2023</v>
      </c>
      <c r="D193" s="1" t="str">
        <f t="shared" si="8"/>
        <v xml:space="preserve">Falcon 9 Block 5 </v>
      </c>
      <c r="E193" s="1" t="s">
        <v>8</v>
      </c>
      <c r="F193" s="7" t="str">
        <f>TEXT(DATE(MID(H193, 13, 4), CHOOSE(MATCH( MID(H193, 5, 3), {"Jan","Feb","Mar","Apr","May","Jun","Jul","Aug","Sep","Oct","Nov","Dec"}, 0), 1, 2, 3, 4, 5, 6, 7, 8, 9, 10, 11, 12), MID(H193, 9, 2)), "yyyy-mm-dd")</f>
        <v>2023-05-04</v>
      </c>
      <c r="G193" s="1" t="s">
        <v>458</v>
      </c>
      <c r="H193" s="1" t="s">
        <v>457</v>
      </c>
    </row>
    <row r="194" spans="1:8" hidden="1" x14ac:dyDescent="0.3">
      <c r="A194" s="1" t="s">
        <v>30</v>
      </c>
      <c r="B194" s="1" t="str">
        <f t="shared" si="7"/>
        <v>USA</v>
      </c>
      <c r="C194" s="5" t="str">
        <f t="shared" ref="C194:C257" si="9">TEXT(F194, "yyyy")</f>
        <v>2023</v>
      </c>
      <c r="D194" s="1" t="str">
        <f t="shared" si="8"/>
        <v xml:space="preserve">Falcon Heavy </v>
      </c>
      <c r="E194" s="1" t="s">
        <v>8</v>
      </c>
      <c r="F194" s="7" t="str">
        <f>TEXT(DATE(MID(H194, 13, 4), CHOOSE(MATCH( MID(H194, 5, 3), {"Jan","Feb","Mar","Apr","May","Jun","Jul","Aug","Sep","Oct","Nov","Dec"}, 0), 1, 2, 3, 4, 5, 6, 7, 8, 9, 10, 11, 12), MID(H194, 9, 2)), "yyyy-mm-dd")</f>
        <v>2023-05-01</v>
      </c>
      <c r="G194" s="1" t="s">
        <v>460</v>
      </c>
      <c r="H194" s="1" t="s">
        <v>459</v>
      </c>
    </row>
    <row r="195" spans="1:8" hidden="1" x14ac:dyDescent="0.3">
      <c r="A195" s="1" t="s">
        <v>11</v>
      </c>
      <c r="B195" s="1" t="str">
        <f t="shared" ref="B195:B258" si="10">TRIM(MID(A195, FIND("|", SUBSTITUTE(A195, ",", "|", LEN(A195) - LEN(SUBSTITUTE(A195,",", "" )))) + 1, LEN(A195)))</f>
        <v>USA</v>
      </c>
      <c r="C195" s="5" t="str">
        <f t="shared" si="9"/>
        <v>2023</v>
      </c>
      <c r="D195" s="1" t="str">
        <f t="shared" ref="D195:D258" si="11">LEFT(G195, FIND("|", G195) - 1)</f>
        <v xml:space="preserve">Falcon 9 Block 5 </v>
      </c>
      <c r="E195" s="1" t="s">
        <v>8</v>
      </c>
      <c r="F195" s="7" t="str">
        <f>TEXT(DATE(MID(H195, 13, 4), CHOOSE(MATCH( MID(H195, 5, 3), {"Jan","Feb","Mar","Apr","May","Jun","Jul","Aug","Sep","Oct","Nov","Dec"}, 0), 1, 2, 3, 4, 5, 6, 7, 8, 9, 10, 11, 12), MID(H195, 9, 2)), "yyyy-mm-dd")</f>
        <v>2023-04-28</v>
      </c>
      <c r="G195" s="1" t="s">
        <v>462</v>
      </c>
      <c r="H195" s="1" t="s">
        <v>461</v>
      </c>
    </row>
    <row r="196" spans="1:8" hidden="1" x14ac:dyDescent="0.3">
      <c r="A196" s="1" t="s">
        <v>27</v>
      </c>
      <c r="B196" s="1" t="str">
        <f t="shared" si="10"/>
        <v>USA</v>
      </c>
      <c r="C196" s="5" t="str">
        <f t="shared" si="9"/>
        <v>2023</v>
      </c>
      <c r="D196" s="1" t="str">
        <f t="shared" si="11"/>
        <v xml:space="preserve">Falcon 9 Block 5 </v>
      </c>
      <c r="E196" s="1" t="s">
        <v>8</v>
      </c>
      <c r="F196" s="7" t="str">
        <f>TEXT(DATE(MID(H196, 13, 4), CHOOSE(MATCH( MID(H196, 5, 3), {"Jan","Feb","Mar","Apr","May","Jun","Jul","Aug","Sep","Oct","Nov","Dec"}, 0), 1, 2, 3, 4, 5, 6, 7, 8, 9, 10, 11, 12), MID(H196, 9, 2)), "yyyy-mm-dd")</f>
        <v>2023-04-27</v>
      </c>
      <c r="G196" s="1" t="s">
        <v>464</v>
      </c>
      <c r="H196" s="1" t="s">
        <v>463</v>
      </c>
    </row>
    <row r="197" spans="1:8" hidden="1" x14ac:dyDescent="0.3">
      <c r="A197" s="1" t="s">
        <v>38</v>
      </c>
      <c r="B197" s="1" t="str">
        <f t="shared" si="10"/>
        <v>USA</v>
      </c>
      <c r="C197" s="5" t="str">
        <f t="shared" si="9"/>
        <v>2023</v>
      </c>
      <c r="D197" s="1" t="str">
        <f t="shared" si="11"/>
        <v xml:space="preserve">SpaceShipTwo </v>
      </c>
      <c r="E197" s="1" t="s">
        <v>8</v>
      </c>
      <c r="F197" s="7" t="str">
        <f>TEXT(DATE(MID(H197, 13, 4), CHOOSE(MATCH( MID(H197, 5, 3), {"Jan","Feb","Mar","Apr","May","Jun","Jul","Aug","Sep","Oct","Nov","Dec"}, 0), 1, 2, 3, 4, 5, 6, 7, 8, 9, 10, 11, 12), MID(H197, 9, 2)), "yyyy-mm-dd")</f>
        <v>2023-04-26</v>
      </c>
      <c r="G197" s="1" t="s">
        <v>466</v>
      </c>
      <c r="H197" s="1" t="s">
        <v>465</v>
      </c>
    </row>
    <row r="198" spans="1:8" x14ac:dyDescent="0.3">
      <c r="A198" s="1" t="s">
        <v>87</v>
      </c>
      <c r="B198" s="1" t="str">
        <f t="shared" si="10"/>
        <v>India</v>
      </c>
      <c r="C198" s="5" t="str">
        <f t="shared" si="9"/>
        <v>2023</v>
      </c>
      <c r="D198" s="1" t="str">
        <f t="shared" si="11"/>
        <v xml:space="preserve">PSLV-CA </v>
      </c>
      <c r="E198" s="1" t="s">
        <v>8</v>
      </c>
      <c r="F198" s="7" t="str">
        <f>TEXT(DATE(MID(H198, 13, 4), CHOOSE(MATCH( MID(H198, 5, 3), {"Jan","Feb","Mar","Apr","May","Jun","Jul","Aug","Sep","Oct","Nov","Dec"}, 0), 1, 2, 3, 4, 5, 6, 7, 8, 9, 10, 11, 12), MID(H198, 9, 2)), "yyyy-mm-dd")</f>
        <v>2023-04-22</v>
      </c>
      <c r="G198" s="1" t="s">
        <v>468</v>
      </c>
      <c r="H198" s="1" t="s">
        <v>467</v>
      </c>
    </row>
    <row r="199" spans="1:8" hidden="1" x14ac:dyDescent="0.3">
      <c r="A199" s="1" t="s">
        <v>182</v>
      </c>
      <c r="B199" s="1" t="str">
        <f t="shared" si="10"/>
        <v>USA</v>
      </c>
      <c r="C199" s="5" t="str">
        <f t="shared" si="9"/>
        <v>2023</v>
      </c>
      <c r="D199" s="1" t="str">
        <f t="shared" si="11"/>
        <v xml:space="preserve">Starship-Super Heavy (Prototype) </v>
      </c>
      <c r="E199" s="1" t="s">
        <v>8</v>
      </c>
      <c r="F199" s="7" t="str">
        <f>TEXT(DATE(MID(H199, 13, 4), CHOOSE(MATCH( MID(H199, 5, 3), {"Jan","Feb","Mar","Apr","May","Jun","Jul","Aug","Sep","Oct","Nov","Dec"}, 0), 1, 2, 3, 4, 5, 6, 7, 8, 9, 10, 11, 12), MID(H199, 9, 2)), "yyyy-mm-dd")</f>
        <v>2023-04-20</v>
      </c>
      <c r="G199" s="1" t="s">
        <v>470</v>
      </c>
      <c r="H199" s="1" t="s">
        <v>469</v>
      </c>
    </row>
    <row r="200" spans="1:8" hidden="1" x14ac:dyDescent="0.3">
      <c r="A200" s="1" t="s">
        <v>11</v>
      </c>
      <c r="B200" s="1" t="str">
        <f t="shared" si="10"/>
        <v>USA</v>
      </c>
      <c r="C200" s="5" t="str">
        <f t="shared" si="9"/>
        <v>2023</v>
      </c>
      <c r="D200" s="1" t="str">
        <f t="shared" si="11"/>
        <v xml:space="preserve">Falcon 9 Block 5 </v>
      </c>
      <c r="E200" s="1" t="s">
        <v>8</v>
      </c>
      <c r="F200" s="7" t="str">
        <f>TEXT(DATE(MID(H200, 13, 4), CHOOSE(MATCH( MID(H200, 5, 3), {"Jan","Feb","Mar","Apr","May","Jun","Jul","Aug","Sep","Oct","Nov","Dec"}, 0), 1, 2, 3, 4, 5, 6, 7, 8, 9, 10, 11, 12), MID(H200, 9, 2)), "yyyy-mm-dd")</f>
        <v>2023-04-19</v>
      </c>
      <c r="G200" s="1" t="s">
        <v>472</v>
      </c>
      <c r="H200" s="1" t="s">
        <v>471</v>
      </c>
    </row>
    <row r="201" spans="1:8" hidden="1" x14ac:dyDescent="0.3">
      <c r="A201" s="1" t="s">
        <v>90</v>
      </c>
      <c r="B201" s="1" t="str">
        <f t="shared" si="10"/>
        <v>China</v>
      </c>
      <c r="C201" s="5" t="str">
        <f t="shared" si="9"/>
        <v>2023</v>
      </c>
      <c r="D201" s="1" t="str">
        <f t="shared" si="11"/>
        <v xml:space="preserve">Long March 4B </v>
      </c>
      <c r="E201" s="1" t="s">
        <v>8</v>
      </c>
      <c r="F201" s="7" t="str">
        <f>TEXT(DATE(MID(H201, 13, 4), CHOOSE(MATCH( MID(H201, 5, 3), {"Jan","Feb","Mar","Apr","May","Jun","Jul","Aug","Sep","Oct","Nov","Dec"}, 0), 1, 2, 3, 4, 5, 6, 7, 8, 9, 10, 11, 12), MID(H201, 9, 2)), "yyyy-mm-dd")</f>
        <v>2023-04-16</v>
      </c>
      <c r="G201" s="1" t="s">
        <v>474</v>
      </c>
      <c r="H201" s="1" t="s">
        <v>473</v>
      </c>
    </row>
    <row r="202" spans="1:8" hidden="1" x14ac:dyDescent="0.3">
      <c r="A202" s="1" t="s">
        <v>27</v>
      </c>
      <c r="B202" s="1" t="str">
        <f t="shared" si="10"/>
        <v>USA</v>
      </c>
      <c r="C202" s="5" t="str">
        <f t="shared" si="9"/>
        <v>2023</v>
      </c>
      <c r="D202" s="1" t="str">
        <f t="shared" si="11"/>
        <v xml:space="preserve">Falcon 9 Block 5 </v>
      </c>
      <c r="E202" s="1" t="s">
        <v>8</v>
      </c>
      <c r="F202" s="7" t="str">
        <f>TEXT(DATE(MID(H202, 13, 4), CHOOSE(MATCH( MID(H202, 5, 3), {"Jan","Feb","Mar","Apr","May","Jun","Jul","Aug","Sep","Oct","Nov","Dec"}, 0), 1, 2, 3, 4, 5, 6, 7, 8, 9, 10, 11, 12), MID(H202, 9, 2)), "yyyy-mm-dd")</f>
        <v>2023-04-15</v>
      </c>
      <c r="G202" s="1" t="s">
        <v>476</v>
      </c>
      <c r="H202" s="1" t="s">
        <v>475</v>
      </c>
    </row>
    <row r="203" spans="1:8" hidden="1" x14ac:dyDescent="0.3">
      <c r="A203" s="1" t="s">
        <v>379</v>
      </c>
      <c r="B203" s="1" t="str">
        <f t="shared" si="10"/>
        <v>France</v>
      </c>
      <c r="C203" s="5" t="str">
        <f t="shared" si="9"/>
        <v>2023</v>
      </c>
      <c r="D203" s="1" t="str">
        <f t="shared" si="11"/>
        <v xml:space="preserve">Ariane 5 ECA </v>
      </c>
      <c r="E203" s="1" t="s">
        <v>346</v>
      </c>
      <c r="F203" s="7" t="str">
        <f>TEXT(DATE(MID(H203, 13, 4), CHOOSE(MATCH( MID(H203, 5, 3), {"Jan","Feb","Mar","Apr","May","Jun","Jul","Aug","Sep","Oct","Nov","Dec"}, 0), 1, 2, 3, 4, 5, 6, 7, 8, 9, 10, 11, 12), MID(H203, 9, 2)), "yyyy-mm-dd")</f>
        <v>2023-04-14</v>
      </c>
      <c r="G203" s="1" t="s">
        <v>478</v>
      </c>
      <c r="H203" s="1" t="s">
        <v>477</v>
      </c>
    </row>
    <row r="204" spans="1:8" hidden="1" x14ac:dyDescent="0.3">
      <c r="A204" s="1" t="s">
        <v>11</v>
      </c>
      <c r="B204" s="1" t="str">
        <f t="shared" si="10"/>
        <v>USA</v>
      </c>
      <c r="C204" s="5" t="str">
        <f t="shared" si="9"/>
        <v>2023</v>
      </c>
      <c r="D204" s="1" t="str">
        <f t="shared" si="11"/>
        <v xml:space="preserve">Falcon 9 Block 5 </v>
      </c>
      <c r="E204" s="1" t="s">
        <v>8</v>
      </c>
      <c r="F204" s="7" t="str">
        <f>TEXT(DATE(MID(H204, 13, 4), CHOOSE(MATCH( MID(H204, 5, 3), {"Jan","Feb","Mar","Apr","May","Jun","Jul","Aug","Sep","Oct","Nov","Dec"}, 0), 1, 2, 3, 4, 5, 6, 7, 8, 9, 10, 11, 12), MID(H204, 9, 2)), "yyyy-mm-dd")</f>
        <v>2023-04-07</v>
      </c>
      <c r="G204" s="1" t="s">
        <v>480</v>
      </c>
      <c r="H204" s="1" t="s">
        <v>479</v>
      </c>
    </row>
    <row r="205" spans="1:8" hidden="1" x14ac:dyDescent="0.3">
      <c r="A205" s="1" t="s">
        <v>69</v>
      </c>
      <c r="B205" s="1" t="str">
        <f t="shared" si="10"/>
        <v>China</v>
      </c>
      <c r="C205" s="5" t="str">
        <f t="shared" si="9"/>
        <v>2023</v>
      </c>
      <c r="D205" s="1" t="str">
        <f t="shared" si="11"/>
        <v xml:space="preserve">Hyperbola-1 </v>
      </c>
      <c r="E205" s="1" t="s">
        <v>8</v>
      </c>
      <c r="F205" s="7" t="str">
        <f>TEXT(DATE(MID(H205, 13, 4), CHOOSE(MATCH( MID(H205, 5, 3), {"Jan","Feb","Mar","Apr","May","Jun","Jul","Aug","Sep","Oct","Nov","Dec"}, 0), 1, 2, 3, 4, 5, 6, 7, 8, 9, 10, 11, 12), MID(H205, 9, 2)), "yyyy-mm-dd")</f>
        <v>2023-04-07</v>
      </c>
      <c r="G205" s="1" t="s">
        <v>482</v>
      </c>
      <c r="H205" s="1" t="s">
        <v>481</v>
      </c>
    </row>
    <row r="206" spans="1:8" hidden="1" x14ac:dyDescent="0.3">
      <c r="A206" s="1" t="s">
        <v>27</v>
      </c>
      <c r="B206" s="1" t="str">
        <f t="shared" si="10"/>
        <v>USA</v>
      </c>
      <c r="C206" s="5" t="str">
        <f t="shared" si="9"/>
        <v>2023</v>
      </c>
      <c r="D206" s="1" t="str">
        <f t="shared" si="11"/>
        <v xml:space="preserve">Falcon 9 Block 5 </v>
      </c>
      <c r="E206" s="1" t="s">
        <v>8</v>
      </c>
      <c r="F206" s="7" t="str">
        <f>TEXT(DATE(MID(H206, 13, 4), CHOOSE(MATCH( MID(H206, 5, 3), {"Jan","Feb","Mar","Apr","May","Jun","Jul","Aug","Sep","Oct","Nov","Dec"}, 0), 1, 2, 3, 4, 5, 6, 7, 8, 9, 10, 11, 12), MID(H206, 9, 2)), "yyyy-mm-dd")</f>
        <v>2023-04-02</v>
      </c>
      <c r="G206" s="1" t="s">
        <v>484</v>
      </c>
      <c r="H206" s="1" t="s">
        <v>483</v>
      </c>
    </row>
    <row r="207" spans="1:8" hidden="1" x14ac:dyDescent="0.3">
      <c r="A207" s="1" t="s">
        <v>486</v>
      </c>
      <c r="B207" s="1" t="str">
        <f t="shared" si="10"/>
        <v>China</v>
      </c>
      <c r="C207" s="5" t="str">
        <f t="shared" si="9"/>
        <v>2023</v>
      </c>
      <c r="D207" s="1" t="str">
        <f t="shared" si="11"/>
        <v xml:space="preserve">Tianlong-2 </v>
      </c>
      <c r="E207" s="1" t="s">
        <v>8</v>
      </c>
      <c r="F207" s="7" t="str">
        <f>TEXT(DATE(MID(H207, 13, 4), CHOOSE(MATCH( MID(H207, 5, 3), {"Jan","Feb","Mar","Apr","May","Jun","Jul","Aug","Sep","Oct","Nov","Dec"}, 0), 1, 2, 3, 4, 5, 6, 7, 8, 9, 10, 11, 12), MID(H207, 9, 2)), "yyyy-mm-dd")</f>
        <v>2023-04-02</v>
      </c>
      <c r="G207" s="1" t="s">
        <v>488</v>
      </c>
      <c r="H207" s="1" t="s">
        <v>487</v>
      </c>
    </row>
    <row r="208" spans="1:8" hidden="1" x14ac:dyDescent="0.3">
      <c r="A208" s="1" t="s">
        <v>90</v>
      </c>
      <c r="B208" s="1" t="str">
        <f t="shared" si="10"/>
        <v>China</v>
      </c>
      <c r="C208" s="5" t="str">
        <f t="shared" si="9"/>
        <v>2023</v>
      </c>
      <c r="D208" s="1" t="str">
        <f t="shared" si="11"/>
        <v xml:space="preserve">Long March 4C </v>
      </c>
      <c r="E208" s="1" t="s">
        <v>8</v>
      </c>
      <c r="F208" s="7" t="str">
        <f>TEXT(DATE(MID(H208, 13, 4), CHOOSE(MATCH( MID(H208, 5, 3), {"Jan","Feb","Mar","Apr","May","Jun","Jul","Aug","Sep","Oct","Nov","Dec"}, 0), 1, 2, 3, 4, 5, 6, 7, 8, 9, 10, 11, 12), MID(H208, 9, 2)), "yyyy-mm-dd")</f>
        <v>2023-03-31</v>
      </c>
      <c r="G208" s="1" t="s">
        <v>490</v>
      </c>
      <c r="H208" s="1" t="s">
        <v>489</v>
      </c>
    </row>
    <row r="209" spans="1:8" hidden="1" x14ac:dyDescent="0.3">
      <c r="A209" s="1" t="s">
        <v>329</v>
      </c>
      <c r="B209" s="1" t="str">
        <f t="shared" si="10"/>
        <v>China</v>
      </c>
      <c r="C209" s="5" t="str">
        <f t="shared" si="9"/>
        <v>2023</v>
      </c>
      <c r="D209" s="1" t="str">
        <f t="shared" si="11"/>
        <v xml:space="preserve">Long March 2D </v>
      </c>
      <c r="E209" s="1" t="s">
        <v>8</v>
      </c>
      <c r="F209" s="7" t="str">
        <f>TEXT(DATE(MID(H209, 13, 4), CHOOSE(MATCH( MID(H209, 5, 3), {"Jan","Feb","Mar","Apr","May","Jun","Jul","Aug","Sep","Oct","Nov","Dec"}, 0), 1, 2, 3, 4, 5, 6, 7, 8, 9, 10, 11, 12), MID(H209, 9, 2)), "yyyy-mm-dd")</f>
        <v>2023-03-30</v>
      </c>
      <c r="G209" s="1" t="s">
        <v>492</v>
      </c>
      <c r="H209" s="1" t="s">
        <v>491</v>
      </c>
    </row>
    <row r="210" spans="1:8" hidden="1" x14ac:dyDescent="0.3">
      <c r="A210" s="1" t="s">
        <v>11</v>
      </c>
      <c r="B210" s="1" t="str">
        <f t="shared" si="10"/>
        <v>USA</v>
      </c>
      <c r="C210" s="5" t="str">
        <f t="shared" si="9"/>
        <v>2023</v>
      </c>
      <c r="D210" s="1" t="str">
        <f t="shared" si="11"/>
        <v xml:space="preserve">Falcon 9 Block 5 </v>
      </c>
      <c r="E210" s="1" t="s">
        <v>8</v>
      </c>
      <c r="F210" s="7" t="str">
        <f>TEXT(DATE(MID(H210, 13, 4), CHOOSE(MATCH( MID(H210, 5, 3), {"Jan","Feb","Mar","Apr","May","Jun","Jul","Aug","Sep","Oct","Nov","Dec"}, 0), 1, 2, 3, 4, 5, 6, 7, 8, 9, 10, 11, 12), MID(H210, 9, 2)), "yyyy-mm-dd")</f>
        <v>2023-03-29</v>
      </c>
      <c r="G210" s="1" t="s">
        <v>494</v>
      </c>
      <c r="H210" s="1" t="s">
        <v>493</v>
      </c>
    </row>
    <row r="211" spans="1:8" hidden="1" x14ac:dyDescent="0.3">
      <c r="A211" s="1" t="s">
        <v>5</v>
      </c>
      <c r="B211" s="1" t="str">
        <f t="shared" si="10"/>
        <v>Russia</v>
      </c>
      <c r="C211" s="5" t="str">
        <f t="shared" si="9"/>
        <v>2023</v>
      </c>
      <c r="D211" s="1" t="str">
        <f t="shared" si="11"/>
        <v xml:space="preserve">Soyuz 2.1v </v>
      </c>
      <c r="E211" s="1" t="s">
        <v>8</v>
      </c>
      <c r="F211" s="7" t="str">
        <f>TEXT(DATE(MID(H211, 13, 4), CHOOSE(MATCH( MID(H211, 5, 3), {"Jan","Feb","Mar","Apr","May","Jun","Jul","Aug","Sep","Oct","Nov","Dec"}, 0), 1, 2, 3, 4, 5, 6, 7, 8, 9, 10, 11, 12), MID(H211, 9, 2)), "yyyy-mm-dd")</f>
        <v>2023-03-29</v>
      </c>
      <c r="G211" s="1" t="s">
        <v>496</v>
      </c>
      <c r="H211" s="1" t="s">
        <v>495</v>
      </c>
    </row>
    <row r="212" spans="1:8" hidden="1" x14ac:dyDescent="0.3">
      <c r="A212" s="1" t="s">
        <v>498</v>
      </c>
      <c r="B212" s="1" t="str">
        <f t="shared" si="10"/>
        <v>Israel</v>
      </c>
      <c r="C212" s="5" t="str">
        <f t="shared" si="9"/>
        <v>2023</v>
      </c>
      <c r="D212" s="1" t="str">
        <f t="shared" si="11"/>
        <v xml:space="preserve">Shavit-2 </v>
      </c>
      <c r="E212" s="1" t="s">
        <v>8</v>
      </c>
      <c r="F212" s="7" t="str">
        <f>TEXT(DATE(MID(H212, 13, 4), CHOOSE(MATCH( MID(H212, 5, 3), {"Jan","Feb","Mar","Apr","May","Jun","Jul","Aug","Sep","Oct","Nov","Dec"}, 0), 1, 2, 3, 4, 5, 6, 7, 8, 9, 10, 11, 12), MID(H212, 9, 2)), "yyyy-mm-dd")</f>
        <v>2023-03-28</v>
      </c>
      <c r="G212" s="1" t="s">
        <v>500</v>
      </c>
      <c r="H212" s="1" t="s">
        <v>499</v>
      </c>
    </row>
    <row r="213" spans="1:8" x14ac:dyDescent="0.3">
      <c r="A213" s="1" t="s">
        <v>290</v>
      </c>
      <c r="B213" s="1" t="str">
        <f t="shared" si="10"/>
        <v>India</v>
      </c>
      <c r="C213" s="5" t="str">
        <f t="shared" si="9"/>
        <v>2023</v>
      </c>
      <c r="D213" s="1" t="str">
        <f t="shared" si="11"/>
        <v xml:space="preserve">LVM-3 </v>
      </c>
      <c r="E213" s="1" t="s">
        <v>8</v>
      </c>
      <c r="F213" s="7" t="str">
        <f>TEXT(DATE(MID(H213, 13, 4), CHOOSE(MATCH( MID(H213, 5, 3), {"Jan","Feb","Mar","Apr","May","Jun","Jul","Aug","Sep","Oct","Nov","Dec"}, 0), 1, 2, 3, 4, 5, 6, 7, 8, 9, 10, 11, 12), MID(H213, 9, 2)), "yyyy-mm-dd")</f>
        <v>2023-03-26</v>
      </c>
      <c r="G213" s="1" t="s">
        <v>502</v>
      </c>
      <c r="H213" s="1" t="s">
        <v>501</v>
      </c>
    </row>
    <row r="214" spans="1:8" hidden="1" x14ac:dyDescent="0.3">
      <c r="A214" s="1" t="s">
        <v>11</v>
      </c>
      <c r="B214" s="1" t="str">
        <f t="shared" si="10"/>
        <v>USA</v>
      </c>
      <c r="C214" s="5" t="str">
        <f t="shared" si="9"/>
        <v>2023</v>
      </c>
      <c r="D214" s="1" t="str">
        <f t="shared" si="11"/>
        <v xml:space="preserve">Falcon 9 Block 5 </v>
      </c>
      <c r="E214" s="1" t="s">
        <v>8</v>
      </c>
      <c r="F214" s="7" t="str">
        <f>TEXT(DATE(MID(H214, 13, 4), CHOOSE(MATCH( MID(H214, 5, 3), {"Jan","Feb","Mar","Apr","May","Jun","Jul","Aug","Sep","Oct","Nov","Dec"}, 0), 1, 2, 3, 4, 5, 6, 7, 8, 9, 10, 11, 12), MID(H214, 9, 2)), "yyyy-mm-dd")</f>
        <v>2023-03-24</v>
      </c>
      <c r="G214" s="1" t="s">
        <v>504</v>
      </c>
      <c r="H214" s="1" t="s">
        <v>503</v>
      </c>
    </row>
    <row r="215" spans="1:8" hidden="1" x14ac:dyDescent="0.3">
      <c r="A215" s="1" t="s">
        <v>22</v>
      </c>
      <c r="B215" s="1" t="str">
        <f t="shared" si="10"/>
        <v>New Zealand</v>
      </c>
      <c r="C215" s="5" t="str">
        <f t="shared" si="9"/>
        <v>2023</v>
      </c>
      <c r="D215" s="1" t="str">
        <f t="shared" si="11"/>
        <v xml:space="preserve">Electron/Curie </v>
      </c>
      <c r="E215" s="1" t="s">
        <v>8</v>
      </c>
      <c r="F215" s="7" t="str">
        <f>TEXT(DATE(MID(H215, 13, 4), CHOOSE(MATCH( MID(H215, 5, 3), {"Jan","Feb","Mar","Apr","May","Jun","Jul","Aug","Sep","Oct","Nov","Dec"}, 0), 1, 2, 3, 4, 5, 6, 7, 8, 9, 10, 11, 12), MID(H215, 9, 2)), "yyyy-mm-dd")</f>
        <v>2023-03-24</v>
      </c>
      <c r="G215" s="1" t="s">
        <v>506</v>
      </c>
      <c r="H215" s="1" t="s">
        <v>505</v>
      </c>
    </row>
    <row r="216" spans="1:8" hidden="1" x14ac:dyDescent="0.3">
      <c r="A216" s="1" t="s">
        <v>212</v>
      </c>
      <c r="B216" s="1" t="str">
        <f t="shared" si="10"/>
        <v>Russia</v>
      </c>
      <c r="C216" s="5" t="str">
        <f t="shared" si="9"/>
        <v>2023</v>
      </c>
      <c r="D216" s="1" t="str">
        <f t="shared" si="11"/>
        <v xml:space="preserve">Soyuz 2.1a </v>
      </c>
      <c r="E216" s="1" t="s">
        <v>8</v>
      </c>
      <c r="F216" s="7" t="str">
        <f>TEXT(DATE(MID(H216, 13, 4), CHOOSE(MATCH( MID(H216, 5, 3), {"Jan","Feb","Mar","Apr","May","Jun","Jul","Aug","Sep","Oct","Nov","Dec"}, 0), 1, 2, 3, 4, 5, 6, 7, 8, 9, 10, 11, 12), MID(H216, 9, 2)), "yyyy-mm-dd")</f>
        <v>2023-03-23</v>
      </c>
      <c r="G216" s="1" t="s">
        <v>508</v>
      </c>
      <c r="H216" s="1" t="s">
        <v>507</v>
      </c>
    </row>
    <row r="217" spans="1:8" hidden="1" x14ac:dyDescent="0.3">
      <c r="A217" s="1" t="s">
        <v>510</v>
      </c>
      <c r="B217" s="1" t="str">
        <f t="shared" si="10"/>
        <v>USA</v>
      </c>
      <c r="C217" s="5" t="str">
        <f t="shared" si="9"/>
        <v>2023</v>
      </c>
      <c r="D217" s="1" t="str">
        <f t="shared" si="11"/>
        <v xml:space="preserve">Terran 1 </v>
      </c>
      <c r="E217" s="1" t="s">
        <v>346</v>
      </c>
      <c r="F217" s="7" t="str">
        <f>TEXT(DATE(MID(H217, 13, 4), CHOOSE(MATCH( MID(H217, 5, 3), {"Jan","Feb","Mar","Apr","May","Jun","Jul","Aug","Sep","Oct","Nov","Dec"}, 0), 1, 2, 3, 4, 5, 6, 7, 8, 9, 10, 11, 12), MID(H217, 9, 2)), "yyyy-mm-dd")</f>
        <v>2023-03-23</v>
      </c>
      <c r="G217" s="1" t="s">
        <v>512</v>
      </c>
      <c r="H217" s="1" t="s">
        <v>511</v>
      </c>
    </row>
    <row r="218" spans="1:8" hidden="1" x14ac:dyDescent="0.3">
      <c r="A218" s="1" t="s">
        <v>69</v>
      </c>
      <c r="B218" s="1" t="str">
        <f t="shared" si="10"/>
        <v>China</v>
      </c>
      <c r="C218" s="5" t="str">
        <f t="shared" si="9"/>
        <v>2023</v>
      </c>
      <c r="D218" s="1" t="str">
        <f t="shared" si="11"/>
        <v xml:space="preserve">Kuaizhou 1A </v>
      </c>
      <c r="E218" s="1" t="s">
        <v>8</v>
      </c>
      <c r="F218" s="7" t="str">
        <f>TEXT(DATE(MID(H218, 13, 4), CHOOSE(MATCH( MID(H218, 5, 3), {"Jan","Feb","Mar","Apr","May","Jun","Jul","Aug","Sep","Oct","Nov","Dec"}, 0), 1, 2, 3, 4, 5, 6, 7, 8, 9, 10, 11, 12), MID(H218, 9, 2)), "yyyy-mm-dd")</f>
        <v>2023-03-22</v>
      </c>
      <c r="G218" s="1" t="s">
        <v>514</v>
      </c>
      <c r="H218" s="1" t="s">
        <v>513</v>
      </c>
    </row>
    <row r="219" spans="1:8" hidden="1" x14ac:dyDescent="0.3">
      <c r="A219" s="1" t="s">
        <v>11</v>
      </c>
      <c r="B219" s="1" t="str">
        <f t="shared" si="10"/>
        <v>USA</v>
      </c>
      <c r="C219" s="5" t="str">
        <f t="shared" si="9"/>
        <v>2023</v>
      </c>
      <c r="D219" s="1" t="str">
        <f t="shared" si="11"/>
        <v xml:space="preserve">Falcon 9 Block 5 </v>
      </c>
      <c r="E219" s="1" t="s">
        <v>8</v>
      </c>
      <c r="F219" s="7" t="str">
        <f>TEXT(DATE(MID(H219, 13, 4), CHOOSE(MATCH( MID(H219, 5, 3), {"Jan","Feb","Mar","Apr","May","Jun","Jul","Aug","Sep","Oct","Nov","Dec"}, 0), 1, 2, 3, 4, 5, 6, 7, 8, 9, 10, 11, 12), MID(H219, 9, 2)), "yyyy-mm-dd")</f>
        <v>2023-03-17</v>
      </c>
      <c r="G219" s="1" t="s">
        <v>516</v>
      </c>
      <c r="H219" s="1" t="s">
        <v>515</v>
      </c>
    </row>
    <row r="220" spans="1:8" hidden="1" x14ac:dyDescent="0.3">
      <c r="A220" s="1" t="s">
        <v>27</v>
      </c>
      <c r="B220" s="1" t="str">
        <f t="shared" si="10"/>
        <v>USA</v>
      </c>
      <c r="C220" s="5" t="str">
        <f t="shared" si="9"/>
        <v>2023</v>
      </c>
      <c r="D220" s="1" t="str">
        <f t="shared" si="11"/>
        <v xml:space="preserve">Falcon 9 Block 5 </v>
      </c>
      <c r="E220" s="1" t="s">
        <v>8</v>
      </c>
      <c r="F220" s="7" t="str">
        <f>TEXT(DATE(MID(H220, 13, 4), CHOOSE(MATCH( MID(H220, 5, 3), {"Jan","Feb","Mar","Apr","May","Jun","Jul","Aug","Sep","Oct","Nov","Dec"}, 0), 1, 2, 3, 4, 5, 6, 7, 8, 9, 10, 11, 12), MID(H220, 9, 2)), "yyyy-mm-dd")</f>
        <v>2023-03-17</v>
      </c>
      <c r="G220" s="1" t="s">
        <v>518</v>
      </c>
      <c r="H220" s="1" t="s">
        <v>517</v>
      </c>
    </row>
    <row r="221" spans="1:8" hidden="1" x14ac:dyDescent="0.3">
      <c r="A221" s="1" t="s">
        <v>101</v>
      </c>
      <c r="B221" s="1" t="str">
        <f t="shared" si="10"/>
        <v>China</v>
      </c>
      <c r="C221" s="5" t="str">
        <f t="shared" si="9"/>
        <v>2023</v>
      </c>
      <c r="D221" s="1" t="str">
        <f t="shared" si="11"/>
        <v xml:space="preserve">Long March 3B/E </v>
      </c>
      <c r="E221" s="1" t="s">
        <v>8</v>
      </c>
      <c r="F221" s="7" t="str">
        <f>TEXT(DATE(MID(H221, 13, 4), CHOOSE(MATCH( MID(H221, 5, 3), {"Jan","Feb","Mar","Apr","May","Jun","Jul","Aug","Sep","Oct","Nov","Dec"}, 0), 1, 2, 3, 4, 5, 6, 7, 8, 9, 10, 11, 12), MID(H221, 9, 2)), "yyyy-mm-dd")</f>
        <v>2023-03-17</v>
      </c>
      <c r="G221" s="1" t="s">
        <v>520</v>
      </c>
      <c r="H221" s="1" t="s">
        <v>519</v>
      </c>
    </row>
    <row r="222" spans="1:8" hidden="1" x14ac:dyDescent="0.3">
      <c r="A222" s="1" t="s">
        <v>400</v>
      </c>
      <c r="B222" s="1" t="str">
        <f t="shared" si="10"/>
        <v>USA</v>
      </c>
      <c r="C222" s="5" t="str">
        <f t="shared" si="9"/>
        <v>2023</v>
      </c>
      <c r="D222" s="1" t="str">
        <f t="shared" si="11"/>
        <v xml:space="preserve">Electron/Curie </v>
      </c>
      <c r="E222" s="1" t="s">
        <v>8</v>
      </c>
      <c r="F222" s="7" t="str">
        <f>TEXT(DATE(MID(H222, 13, 4), CHOOSE(MATCH( MID(H222, 5, 3), {"Jan","Feb","Mar","Apr","May","Jun","Jul","Aug","Sep","Oct","Nov","Dec"}, 0), 1, 2, 3, 4, 5, 6, 7, 8, 9, 10, 11, 12), MID(H222, 9, 2)), "yyyy-mm-dd")</f>
        <v>2023-03-16</v>
      </c>
      <c r="G222" s="1" t="s">
        <v>522</v>
      </c>
      <c r="H222" s="1" t="s">
        <v>521</v>
      </c>
    </row>
    <row r="223" spans="1:8" hidden="1" x14ac:dyDescent="0.3">
      <c r="A223" s="1" t="s">
        <v>69</v>
      </c>
      <c r="B223" s="1" t="str">
        <f t="shared" si="10"/>
        <v>China</v>
      </c>
      <c r="C223" s="5" t="str">
        <f t="shared" si="9"/>
        <v>2023</v>
      </c>
      <c r="D223" s="1" t="str">
        <f t="shared" si="11"/>
        <v xml:space="preserve">Long March 11 </v>
      </c>
      <c r="E223" s="1" t="s">
        <v>8</v>
      </c>
      <c r="F223" s="7" t="str">
        <f>TEXT(DATE(MID(H223, 13, 4), CHOOSE(MATCH( MID(H223, 5, 3), {"Jan","Feb","Mar","Apr","May","Jun","Jul","Aug","Sep","Oct","Nov","Dec"}, 0), 1, 2, 3, 4, 5, 6, 7, 8, 9, 10, 11, 12), MID(H223, 9, 2)), "yyyy-mm-dd")</f>
        <v>2023-03-15</v>
      </c>
      <c r="G223" s="1" t="s">
        <v>524</v>
      </c>
      <c r="H223" s="1" t="s">
        <v>523</v>
      </c>
    </row>
    <row r="224" spans="1:8" hidden="1" x14ac:dyDescent="0.3">
      <c r="A224" s="1" t="s">
        <v>30</v>
      </c>
      <c r="B224" s="1" t="str">
        <f t="shared" si="10"/>
        <v>USA</v>
      </c>
      <c r="C224" s="5" t="str">
        <f t="shared" si="9"/>
        <v>2023</v>
      </c>
      <c r="D224" s="1" t="str">
        <f t="shared" si="11"/>
        <v xml:space="preserve">Falcon 9 Block 5 </v>
      </c>
      <c r="E224" s="1" t="s">
        <v>8</v>
      </c>
      <c r="F224" s="7" t="str">
        <f>TEXT(DATE(MID(H224, 13, 4), CHOOSE(MATCH( MID(H224, 5, 3), {"Jan","Feb","Mar","Apr","May","Jun","Jul","Aug","Sep","Oct","Nov","Dec"}, 0), 1, 2, 3, 4, 5, 6, 7, 8, 9, 10, 11, 12), MID(H224, 9, 2)), "yyyy-mm-dd")</f>
        <v>2023-03-15</v>
      </c>
      <c r="G224" s="1" t="s">
        <v>526</v>
      </c>
      <c r="H224" s="1" t="s">
        <v>525</v>
      </c>
    </row>
    <row r="225" spans="1:8" hidden="1" x14ac:dyDescent="0.3">
      <c r="A225" s="1" t="s">
        <v>90</v>
      </c>
      <c r="B225" s="1" t="str">
        <f t="shared" si="10"/>
        <v>China</v>
      </c>
      <c r="C225" s="5" t="str">
        <f t="shared" si="9"/>
        <v>2023</v>
      </c>
      <c r="D225" s="1" t="str">
        <f t="shared" si="11"/>
        <v xml:space="preserve">Long March 2C </v>
      </c>
      <c r="E225" s="1" t="s">
        <v>8</v>
      </c>
      <c r="F225" s="7" t="str">
        <f>TEXT(DATE(MID(H225, 13, 4), CHOOSE(MATCH( MID(H225, 5, 3), {"Jan","Feb","Mar","Apr","May","Jun","Jul","Aug","Sep","Oct","Nov","Dec"}, 0), 1, 2, 3, 4, 5, 6, 7, 8, 9, 10, 11, 12), MID(H225, 9, 2)), "yyyy-mm-dd")</f>
        <v>2023-03-13</v>
      </c>
      <c r="G225" s="1" t="s">
        <v>528</v>
      </c>
      <c r="H225" s="1" t="s">
        <v>527</v>
      </c>
    </row>
    <row r="226" spans="1:8" hidden="1" x14ac:dyDescent="0.3">
      <c r="A226" s="1" t="s">
        <v>529</v>
      </c>
      <c r="B226" s="1" t="str">
        <f t="shared" si="10"/>
        <v>Kazakhstan</v>
      </c>
      <c r="C226" s="5" t="str">
        <f t="shared" si="9"/>
        <v>2023</v>
      </c>
      <c r="D226" s="1" t="str">
        <f t="shared" si="11"/>
        <v xml:space="preserve">Proton-M/Briz-M </v>
      </c>
      <c r="E226" s="1" t="s">
        <v>8</v>
      </c>
      <c r="F226" s="7" t="str">
        <f>TEXT(DATE(MID(H226, 13, 4), CHOOSE(MATCH( MID(H226, 5, 3), {"Jan","Feb","Mar","Apr","May","Jun","Jul","Aug","Sep","Oct","Nov","Dec"}, 0), 1, 2, 3, 4, 5, 6, 7, 8, 9, 10, 11, 12), MID(H226, 9, 2)), "yyyy-mm-dd")</f>
        <v>2023-03-12</v>
      </c>
      <c r="G226" s="1" t="s">
        <v>531</v>
      </c>
      <c r="H226" s="1" t="s">
        <v>530</v>
      </c>
    </row>
    <row r="227" spans="1:8" hidden="1" x14ac:dyDescent="0.3">
      <c r="A227" s="1" t="s">
        <v>329</v>
      </c>
      <c r="B227" s="1" t="str">
        <f t="shared" si="10"/>
        <v>China</v>
      </c>
      <c r="C227" s="5" t="str">
        <f t="shared" si="9"/>
        <v>2023</v>
      </c>
      <c r="D227" s="1" t="str">
        <f t="shared" si="11"/>
        <v xml:space="preserve">Long March 4C </v>
      </c>
      <c r="E227" s="1" t="s">
        <v>8</v>
      </c>
      <c r="F227" s="7" t="str">
        <f>TEXT(DATE(MID(H227, 13, 4), CHOOSE(MATCH( MID(H227, 5, 3), {"Jan","Feb","Mar","Apr","May","Jun","Jul","Aug","Sep","Oct","Nov","Dec"}, 0), 1, 2, 3, 4, 5, 6, 7, 8, 9, 10, 11, 12), MID(H227, 9, 2)), "yyyy-mm-dd")</f>
        <v>2023-03-09</v>
      </c>
      <c r="G227" s="1" t="s">
        <v>533</v>
      </c>
      <c r="H227" s="1" t="s">
        <v>532</v>
      </c>
    </row>
    <row r="228" spans="1:8" hidden="1" x14ac:dyDescent="0.3">
      <c r="A228" s="1" t="s">
        <v>11</v>
      </c>
      <c r="B228" s="1" t="str">
        <f t="shared" si="10"/>
        <v>USA</v>
      </c>
      <c r="C228" s="5" t="str">
        <f t="shared" si="9"/>
        <v>2023</v>
      </c>
      <c r="D228" s="1" t="str">
        <f t="shared" si="11"/>
        <v xml:space="preserve">Falcon 9 Block 5 </v>
      </c>
      <c r="E228" s="1" t="s">
        <v>8</v>
      </c>
      <c r="F228" s="7" t="str">
        <f>TEXT(DATE(MID(H228, 13, 4), CHOOSE(MATCH( MID(H228, 5, 3), {"Jan","Feb","Mar","Apr","May","Jun","Jul","Aug","Sep","Oct","Nov","Dec"}, 0), 1, 2, 3, 4, 5, 6, 7, 8, 9, 10, 11, 12), MID(H228, 9, 2)), "yyyy-mm-dd")</f>
        <v>2023-03-09</v>
      </c>
      <c r="G228" s="1" t="s">
        <v>535</v>
      </c>
      <c r="H228" s="1" t="s">
        <v>534</v>
      </c>
    </row>
    <row r="229" spans="1:8" hidden="1" x14ac:dyDescent="0.3">
      <c r="A229" s="1" t="s">
        <v>536</v>
      </c>
      <c r="B229" s="1" t="str">
        <f t="shared" si="10"/>
        <v>Japan</v>
      </c>
      <c r="C229" s="5" t="str">
        <f t="shared" si="9"/>
        <v>2023</v>
      </c>
      <c r="D229" s="1" t="str">
        <f t="shared" si="11"/>
        <v xml:space="preserve">H3-22 </v>
      </c>
      <c r="E229" s="1" t="s">
        <v>8</v>
      </c>
      <c r="F229" s="7" t="str">
        <f>TEXT(DATE(MID(H229, 13, 4), CHOOSE(MATCH( MID(H229, 5, 3), {"Jan","Feb","Mar","Apr","May","Jun","Jul","Aug","Sep","Oct","Nov","Dec"}, 0), 1, 2, 3, 4, 5, 6, 7, 8, 9, 10, 11, 12), MID(H229, 9, 2)), "yyyy-mm-dd")</f>
        <v>2023-03-07</v>
      </c>
      <c r="G229" s="1" t="s">
        <v>538</v>
      </c>
      <c r="H229" s="1" t="s">
        <v>537</v>
      </c>
    </row>
    <row r="230" spans="1:8" hidden="1" x14ac:dyDescent="0.3">
      <c r="A230" s="1" t="s">
        <v>48</v>
      </c>
      <c r="B230" s="1" t="str">
        <f t="shared" si="10"/>
        <v>Iran</v>
      </c>
      <c r="C230" s="5" t="str">
        <f t="shared" si="9"/>
        <v>2023</v>
      </c>
      <c r="D230" s="1" t="str">
        <f t="shared" si="11"/>
        <v xml:space="preserve">Qaem 100 </v>
      </c>
      <c r="E230" s="1" t="s">
        <v>8</v>
      </c>
      <c r="F230" s="7" t="str">
        <f>TEXT(DATE(MID(H230, 13, 4), CHOOSE(MATCH( MID(H230, 5, 3), {"Jan","Feb","Mar","Apr","May","Jun","Jul","Aug","Sep","Oct","Nov","Dec"}, 0), 1, 2, 3, 4, 5, 6, 7, 8, 9, 10, 11, 12), MID(H230, 9, 2)), "yyyy-mm-dd")</f>
        <v>2023-03-04</v>
      </c>
      <c r="G230" s="1" t="s">
        <v>540</v>
      </c>
      <c r="H230" s="1" t="s">
        <v>539</v>
      </c>
    </row>
    <row r="231" spans="1:8" hidden="1" x14ac:dyDescent="0.3">
      <c r="A231" s="1" t="s">
        <v>27</v>
      </c>
      <c r="B231" s="1" t="str">
        <f t="shared" si="10"/>
        <v>USA</v>
      </c>
      <c r="C231" s="5" t="str">
        <f t="shared" si="9"/>
        <v>2023</v>
      </c>
      <c r="D231" s="1" t="str">
        <f t="shared" si="11"/>
        <v xml:space="preserve">Falcon 9 Block 5 </v>
      </c>
      <c r="E231" s="1" t="s">
        <v>8</v>
      </c>
      <c r="F231" s="7" t="str">
        <f>TEXT(DATE(MID(H231, 13, 4), CHOOSE(MATCH( MID(H231, 5, 3), {"Jan","Feb","Mar","Apr","May","Jun","Jul","Aug","Sep","Oct","Nov","Dec"}, 0), 1, 2, 3, 4, 5, 6, 7, 8, 9, 10, 11, 12), MID(H231, 9, 2)), "yyyy-mm-dd")</f>
        <v>2023-03-03</v>
      </c>
      <c r="G231" s="1" t="s">
        <v>542</v>
      </c>
      <c r="H231" s="1" t="s">
        <v>541</v>
      </c>
    </row>
    <row r="232" spans="1:8" hidden="1" x14ac:dyDescent="0.3">
      <c r="A232" s="1" t="s">
        <v>30</v>
      </c>
      <c r="B232" s="1" t="str">
        <f t="shared" si="10"/>
        <v>USA</v>
      </c>
      <c r="C232" s="5" t="str">
        <f t="shared" si="9"/>
        <v>2023</v>
      </c>
      <c r="D232" s="1" t="str">
        <f t="shared" si="11"/>
        <v xml:space="preserve">Falcon 9 Block 5 </v>
      </c>
      <c r="E232" s="1" t="s">
        <v>8</v>
      </c>
      <c r="F232" s="7" t="str">
        <f>TEXT(DATE(MID(H232, 13, 4), CHOOSE(MATCH( MID(H232, 5, 3), {"Jan","Feb","Mar","Apr","May","Jun","Jul","Aug","Sep","Oct","Nov","Dec"}, 0), 1, 2, 3, 4, 5, 6, 7, 8, 9, 10, 11, 12), MID(H232, 9, 2)), "yyyy-mm-dd")</f>
        <v>2023-03-02</v>
      </c>
      <c r="G232" s="1" t="s">
        <v>544</v>
      </c>
      <c r="H232" s="1" t="s">
        <v>543</v>
      </c>
    </row>
    <row r="233" spans="1:8" hidden="1" x14ac:dyDescent="0.3">
      <c r="A233" s="1" t="s">
        <v>11</v>
      </c>
      <c r="B233" s="1" t="str">
        <f t="shared" si="10"/>
        <v>USA</v>
      </c>
      <c r="C233" s="5" t="str">
        <f t="shared" si="9"/>
        <v>2023</v>
      </c>
      <c r="D233" s="1" t="str">
        <f t="shared" si="11"/>
        <v xml:space="preserve">Falcon 9 Block 5 </v>
      </c>
      <c r="E233" s="1" t="s">
        <v>8</v>
      </c>
      <c r="F233" s="7" t="str">
        <f>TEXT(DATE(MID(H233, 13, 4), CHOOSE(MATCH( MID(H233, 5, 3), {"Jan","Feb","Mar","Apr","May","Jun","Jul","Aug","Sep","Oct","Nov","Dec"}, 0), 1, 2, 3, 4, 5, 6, 7, 8, 9, 10, 11, 12), MID(H233, 9, 2)), "yyyy-mm-dd")</f>
        <v>2023-02-27</v>
      </c>
      <c r="G233" s="1" t="s">
        <v>546</v>
      </c>
      <c r="H233" s="1" t="s">
        <v>545</v>
      </c>
    </row>
    <row r="234" spans="1:8" hidden="1" x14ac:dyDescent="0.3">
      <c r="A234" s="1" t="s">
        <v>90</v>
      </c>
      <c r="B234" s="1" t="str">
        <f t="shared" si="10"/>
        <v>China</v>
      </c>
      <c r="C234" s="5" t="str">
        <f t="shared" si="9"/>
        <v>2023</v>
      </c>
      <c r="D234" s="1" t="str">
        <f t="shared" si="11"/>
        <v xml:space="preserve">Long March 2C </v>
      </c>
      <c r="E234" s="1" t="s">
        <v>8</v>
      </c>
      <c r="F234" s="7" t="str">
        <f>TEXT(DATE(MID(H234, 13, 4), CHOOSE(MATCH( MID(H234, 5, 3), {"Jan","Feb","Mar","Apr","May","Jun","Jul","Aug","Sep","Oct","Nov","Dec"}, 0), 1, 2, 3, 4, 5, 6, 7, 8, 9, 10, 11, 12), MID(H234, 9, 2)), "yyyy-mm-dd")</f>
        <v>2023-02-24</v>
      </c>
      <c r="G234" s="1" t="s">
        <v>548</v>
      </c>
      <c r="H234" s="1" t="s">
        <v>547</v>
      </c>
    </row>
    <row r="235" spans="1:8" hidden="1" x14ac:dyDescent="0.3">
      <c r="A235" s="1" t="s">
        <v>130</v>
      </c>
      <c r="B235" s="1" t="str">
        <f t="shared" si="10"/>
        <v>Kazakhstan</v>
      </c>
      <c r="C235" s="5" t="str">
        <f t="shared" si="9"/>
        <v>2023</v>
      </c>
      <c r="D235" s="1" t="str">
        <f t="shared" si="11"/>
        <v xml:space="preserve">Soyuz 2.1a </v>
      </c>
      <c r="E235" s="1" t="s">
        <v>8</v>
      </c>
      <c r="F235" s="7" t="str">
        <f>TEXT(DATE(MID(H235, 13, 4), CHOOSE(MATCH( MID(H235, 5, 3), {"Jan","Feb","Mar","Apr","May","Jun","Jul","Aug","Sep","Oct","Nov","Dec"}, 0), 1, 2, 3, 4, 5, 6, 7, 8, 9, 10, 11, 12), MID(H235, 9, 2)), "yyyy-mm-dd")</f>
        <v>2023-02-24</v>
      </c>
      <c r="G235" s="1" t="s">
        <v>550</v>
      </c>
      <c r="H235" s="1" t="s">
        <v>549</v>
      </c>
    </row>
    <row r="236" spans="1:8" hidden="1" x14ac:dyDescent="0.3">
      <c r="A236" s="1" t="s">
        <v>101</v>
      </c>
      <c r="B236" s="1" t="str">
        <f t="shared" si="10"/>
        <v>China</v>
      </c>
      <c r="C236" s="5" t="str">
        <f t="shared" si="9"/>
        <v>2023</v>
      </c>
      <c r="D236" s="1" t="str">
        <f t="shared" si="11"/>
        <v xml:space="preserve">Long March 3B/E </v>
      </c>
      <c r="E236" s="1" t="s">
        <v>8</v>
      </c>
      <c r="F236" s="7" t="str">
        <f>TEXT(DATE(MID(H236, 13, 4), CHOOSE(MATCH( MID(H236, 5, 3), {"Jan","Feb","Mar","Apr","May","Jun","Jul","Aug","Sep","Oct","Nov","Dec"}, 0), 1, 2, 3, 4, 5, 6, 7, 8, 9, 10, 11, 12), MID(H236, 9, 2)), "yyyy-mm-dd")</f>
        <v>2023-02-23</v>
      </c>
      <c r="G236" s="1" t="s">
        <v>552</v>
      </c>
      <c r="H236" s="1" t="s">
        <v>551</v>
      </c>
    </row>
    <row r="237" spans="1:8" hidden="1" x14ac:dyDescent="0.3">
      <c r="A237" s="1" t="s">
        <v>11</v>
      </c>
      <c r="B237" s="1" t="str">
        <f t="shared" si="10"/>
        <v>USA</v>
      </c>
      <c r="C237" s="5" t="str">
        <f t="shared" si="9"/>
        <v>2023</v>
      </c>
      <c r="D237" s="1" t="str">
        <f t="shared" si="11"/>
        <v xml:space="preserve">Falcon 9 Block 5 </v>
      </c>
      <c r="E237" s="1" t="s">
        <v>8</v>
      </c>
      <c r="F237" s="7" t="str">
        <f>TEXT(DATE(MID(H237, 13, 4), CHOOSE(MATCH( MID(H237, 5, 3), {"Jan","Feb","Mar","Apr","May","Jun","Jul","Aug","Sep","Oct","Nov","Dec"}, 0), 1, 2, 3, 4, 5, 6, 7, 8, 9, 10, 11, 12), MID(H237, 9, 2)), "yyyy-mm-dd")</f>
        <v>2023-02-18</v>
      </c>
      <c r="G237" s="1" t="s">
        <v>554</v>
      </c>
      <c r="H237" s="1" t="s">
        <v>553</v>
      </c>
    </row>
    <row r="238" spans="1:8" hidden="1" x14ac:dyDescent="0.3">
      <c r="A238" s="1" t="s">
        <v>27</v>
      </c>
      <c r="B238" s="1" t="str">
        <f t="shared" si="10"/>
        <v>USA</v>
      </c>
      <c r="C238" s="5" t="str">
        <f t="shared" si="9"/>
        <v>2023</v>
      </c>
      <c r="D238" s="1" t="str">
        <f t="shared" si="11"/>
        <v xml:space="preserve">Falcon 9 Block 5 </v>
      </c>
      <c r="E238" s="1" t="s">
        <v>8</v>
      </c>
      <c r="F238" s="7" t="str">
        <f>TEXT(DATE(MID(H238, 13, 4), CHOOSE(MATCH( MID(H238, 5, 3), {"Jan","Feb","Mar","Apr","May","Jun","Jul","Aug","Sep","Oct","Nov","Dec"}, 0), 1, 2, 3, 4, 5, 6, 7, 8, 9, 10, 11, 12), MID(H238, 9, 2)), "yyyy-mm-dd")</f>
        <v>2023-02-17</v>
      </c>
      <c r="G238" s="1" t="s">
        <v>556</v>
      </c>
      <c r="H238" s="1" t="s">
        <v>555</v>
      </c>
    </row>
    <row r="239" spans="1:8" hidden="1" x14ac:dyDescent="0.3">
      <c r="A239" s="1" t="s">
        <v>11</v>
      </c>
      <c r="B239" s="1" t="str">
        <f t="shared" si="10"/>
        <v>USA</v>
      </c>
      <c r="C239" s="5" t="str">
        <f t="shared" si="9"/>
        <v>2023</v>
      </c>
      <c r="D239" s="1" t="str">
        <f t="shared" si="11"/>
        <v xml:space="preserve">Falcon 9 Block 5 </v>
      </c>
      <c r="E239" s="1" t="s">
        <v>8</v>
      </c>
      <c r="F239" s="7" t="str">
        <f>TEXT(DATE(MID(H239, 13, 4), CHOOSE(MATCH( MID(H239, 5, 3), {"Jan","Feb","Mar","Apr","May","Jun","Jul","Aug","Sep","Oct","Nov","Dec"}, 0), 1, 2, 3, 4, 5, 6, 7, 8, 9, 10, 11, 12), MID(H239, 9, 2)), "yyyy-mm-dd")</f>
        <v>2023-02-12</v>
      </c>
      <c r="G239" s="1" t="s">
        <v>558</v>
      </c>
      <c r="H239" s="1" t="s">
        <v>557</v>
      </c>
    </row>
    <row r="240" spans="1:8" x14ac:dyDescent="0.3">
      <c r="A240" s="1" t="s">
        <v>87</v>
      </c>
      <c r="B240" s="1" t="str">
        <f t="shared" si="10"/>
        <v>India</v>
      </c>
      <c r="C240" s="5" t="str">
        <f t="shared" si="9"/>
        <v>2023</v>
      </c>
      <c r="D240" s="1" t="str">
        <f t="shared" si="11"/>
        <v xml:space="preserve">SSLV </v>
      </c>
      <c r="E240" s="1" t="s">
        <v>8</v>
      </c>
      <c r="F240" s="7" t="str">
        <f>TEXT(DATE(MID(H240, 13, 4), CHOOSE(MATCH( MID(H240, 5, 3), {"Jan","Feb","Mar","Apr","May","Jun","Jul","Aug","Sep","Oct","Nov","Dec"}, 0), 1, 2, 3, 4, 5, 6, 7, 8, 9, 10, 11, 12), MID(H240, 9, 2)), "yyyy-mm-dd")</f>
        <v>2023-02-10</v>
      </c>
      <c r="G240" s="1" t="s">
        <v>560</v>
      </c>
      <c r="H240" s="1" t="s">
        <v>559</v>
      </c>
    </row>
    <row r="241" spans="1:8" hidden="1" x14ac:dyDescent="0.3">
      <c r="A241" s="1" t="s">
        <v>130</v>
      </c>
      <c r="B241" s="1" t="str">
        <f t="shared" si="10"/>
        <v>Kazakhstan</v>
      </c>
      <c r="C241" s="5" t="str">
        <f t="shared" si="9"/>
        <v>2023</v>
      </c>
      <c r="D241" s="1" t="str">
        <f t="shared" si="11"/>
        <v xml:space="preserve">Soyuz 2.1a </v>
      </c>
      <c r="E241" s="1" t="s">
        <v>8</v>
      </c>
      <c r="F241" s="7" t="str">
        <f>TEXT(DATE(MID(H241, 13, 4), CHOOSE(MATCH( MID(H241, 5, 3), {"Jan","Feb","Mar","Apr","May","Jun","Jul","Aug","Sep","Oct","Nov","Dec"}, 0), 1, 2, 3, 4, 5, 6, 7, 8, 9, 10, 11, 12), MID(H241, 9, 2)), "yyyy-mm-dd")</f>
        <v>2023-02-09</v>
      </c>
      <c r="G241" s="1" t="s">
        <v>562</v>
      </c>
      <c r="H241" s="1" t="s">
        <v>561</v>
      </c>
    </row>
    <row r="242" spans="1:8" hidden="1" x14ac:dyDescent="0.3">
      <c r="A242" s="1" t="s">
        <v>11</v>
      </c>
      <c r="B242" s="1" t="str">
        <f t="shared" si="10"/>
        <v>USA</v>
      </c>
      <c r="C242" s="5" t="str">
        <f t="shared" si="9"/>
        <v>2023</v>
      </c>
      <c r="D242" s="1" t="str">
        <f t="shared" si="11"/>
        <v xml:space="preserve">Falcon 9 Block 5 </v>
      </c>
      <c r="E242" s="1" t="s">
        <v>8</v>
      </c>
      <c r="F242" s="7" t="str">
        <f>TEXT(DATE(MID(H242, 13, 4), CHOOSE(MATCH( MID(H242, 5, 3), {"Jan","Feb","Mar","Apr","May","Jun","Jul","Aug","Sep","Oct","Nov","Dec"}, 0), 1, 2, 3, 4, 5, 6, 7, 8, 9, 10, 11, 12), MID(H242, 9, 2)), "yyyy-mm-dd")</f>
        <v>2023-02-07</v>
      </c>
      <c r="G242" s="1" t="s">
        <v>564</v>
      </c>
      <c r="H242" s="1" t="s">
        <v>563</v>
      </c>
    </row>
    <row r="243" spans="1:8" hidden="1" x14ac:dyDescent="0.3">
      <c r="A243" s="1" t="s">
        <v>565</v>
      </c>
      <c r="B243" s="1" t="str">
        <f t="shared" si="10"/>
        <v>Kazakhstan</v>
      </c>
      <c r="C243" s="5" t="str">
        <f t="shared" si="9"/>
        <v>2023</v>
      </c>
      <c r="D243" s="1" t="str">
        <f t="shared" si="11"/>
        <v xml:space="preserve">Proton-M/DM-3 </v>
      </c>
      <c r="E243" s="1" t="s">
        <v>8</v>
      </c>
      <c r="F243" s="7" t="str">
        <f>TEXT(DATE(MID(H243, 13, 4), CHOOSE(MATCH( MID(H243, 5, 3), {"Jan","Feb","Mar","Apr","May","Jun","Jul","Aug","Sep","Oct","Nov","Dec"}, 0), 1, 2, 3, 4, 5, 6, 7, 8, 9, 10, 11, 12), MID(H243, 9, 2)), "yyyy-mm-dd")</f>
        <v>2023-02-05</v>
      </c>
      <c r="G243" s="1" t="s">
        <v>567</v>
      </c>
      <c r="H243" s="1" t="s">
        <v>566</v>
      </c>
    </row>
    <row r="244" spans="1:8" hidden="1" x14ac:dyDescent="0.3">
      <c r="A244" s="1" t="s">
        <v>30</v>
      </c>
      <c r="B244" s="1" t="str">
        <f t="shared" si="10"/>
        <v>USA</v>
      </c>
      <c r="C244" s="5" t="str">
        <f t="shared" si="9"/>
        <v>2023</v>
      </c>
      <c r="D244" s="1" t="str">
        <f t="shared" si="11"/>
        <v xml:space="preserve">Falcon 9 Block 5 </v>
      </c>
      <c r="E244" s="1" t="s">
        <v>8</v>
      </c>
      <c r="F244" s="7" t="str">
        <f>TEXT(DATE(MID(H244, 13, 4), CHOOSE(MATCH( MID(H244, 5, 3), {"Jan","Feb","Mar","Apr","May","Jun","Jul","Aug","Sep","Oct","Nov","Dec"}, 0), 1, 2, 3, 4, 5, 6, 7, 8, 9, 10, 11, 12), MID(H244, 9, 2)), "yyyy-mm-dd")</f>
        <v>2023-02-02</v>
      </c>
      <c r="G244" s="1" t="s">
        <v>569</v>
      </c>
      <c r="H244" s="1" t="s">
        <v>568</v>
      </c>
    </row>
    <row r="245" spans="1:8" hidden="1" x14ac:dyDescent="0.3">
      <c r="A245" s="1" t="s">
        <v>27</v>
      </c>
      <c r="B245" s="1" t="str">
        <f t="shared" si="10"/>
        <v>USA</v>
      </c>
      <c r="C245" s="5" t="str">
        <f t="shared" si="9"/>
        <v>2023</v>
      </c>
      <c r="D245" s="1" t="str">
        <f t="shared" si="11"/>
        <v xml:space="preserve">Falcon 9 Block 5 </v>
      </c>
      <c r="E245" s="1" t="s">
        <v>8</v>
      </c>
      <c r="F245" s="7" t="str">
        <f>TEXT(DATE(MID(H245, 13, 4), CHOOSE(MATCH( MID(H245, 5, 3), {"Jan","Feb","Mar","Apr","May","Jun","Jul","Aug","Sep","Oct","Nov","Dec"}, 0), 1, 2, 3, 4, 5, 6, 7, 8, 9, 10, 11, 12), MID(H245, 9, 2)), "yyyy-mm-dd")</f>
        <v>2023-01-31</v>
      </c>
      <c r="G245" s="1" t="s">
        <v>571</v>
      </c>
      <c r="H245" s="1" t="s">
        <v>570</v>
      </c>
    </row>
    <row r="246" spans="1:8" hidden="1" x14ac:dyDescent="0.3">
      <c r="A246" s="1" t="s">
        <v>11</v>
      </c>
      <c r="B246" s="1" t="str">
        <f t="shared" si="10"/>
        <v>USA</v>
      </c>
      <c r="C246" s="5" t="str">
        <f t="shared" si="9"/>
        <v>2023</v>
      </c>
      <c r="D246" s="1" t="str">
        <f t="shared" si="11"/>
        <v xml:space="preserve">Falcon 9 Block 5 </v>
      </c>
      <c r="E246" s="1" t="s">
        <v>8</v>
      </c>
      <c r="F246" s="7" t="str">
        <f>TEXT(DATE(MID(H246, 13, 4), CHOOSE(MATCH( MID(H246, 5, 3), {"Jan","Feb","Mar","Apr","May","Jun","Jul","Aug","Sep","Oct","Nov","Dec"}, 0), 1, 2, 3, 4, 5, 6, 7, 8, 9, 10, 11, 12), MID(H246, 9, 2)), "yyyy-mm-dd")</f>
        <v>2023-01-26</v>
      </c>
      <c r="G246" s="1" t="s">
        <v>573</v>
      </c>
      <c r="H246" s="1" t="s">
        <v>572</v>
      </c>
    </row>
    <row r="247" spans="1:8" hidden="1" x14ac:dyDescent="0.3">
      <c r="A247" s="1" t="s">
        <v>61</v>
      </c>
      <c r="B247" s="1" t="str">
        <f t="shared" si="10"/>
        <v>Japan</v>
      </c>
      <c r="C247" s="5" t="str">
        <f t="shared" si="9"/>
        <v>2023</v>
      </c>
      <c r="D247" s="1" t="str">
        <f t="shared" si="11"/>
        <v xml:space="preserve">H-IIA 202 </v>
      </c>
      <c r="E247" s="1" t="s">
        <v>8</v>
      </c>
      <c r="F247" s="7" t="str">
        <f>TEXT(DATE(MID(H247, 13, 4), CHOOSE(MATCH( MID(H247, 5, 3), {"Jan","Feb","Mar","Apr","May","Jun","Jul","Aug","Sep","Oct","Nov","Dec"}, 0), 1, 2, 3, 4, 5, 6, 7, 8, 9, 10, 11, 12), MID(H247, 9, 2)), "yyyy-mm-dd")</f>
        <v>2023-01-26</v>
      </c>
      <c r="G247" s="1" t="s">
        <v>575</v>
      </c>
      <c r="H247" s="1" t="s">
        <v>574</v>
      </c>
    </row>
    <row r="248" spans="1:8" hidden="1" x14ac:dyDescent="0.3">
      <c r="A248" s="1" t="s">
        <v>400</v>
      </c>
      <c r="B248" s="1" t="str">
        <f t="shared" si="10"/>
        <v>USA</v>
      </c>
      <c r="C248" s="5" t="str">
        <f t="shared" si="9"/>
        <v>2023</v>
      </c>
      <c r="D248" s="1" t="str">
        <f t="shared" si="11"/>
        <v xml:space="preserve">Electron/Curie </v>
      </c>
      <c r="E248" s="1" t="s">
        <v>8</v>
      </c>
      <c r="F248" s="7" t="str">
        <f>TEXT(DATE(MID(H248, 13, 4), CHOOSE(MATCH( MID(H248, 5, 3), {"Jan","Feb","Mar","Apr","May","Jun","Jul","Aug","Sep","Oct","Nov","Dec"}, 0), 1, 2, 3, 4, 5, 6, 7, 8, 9, 10, 11, 12), MID(H248, 9, 2)), "yyyy-mm-dd")</f>
        <v>2023-01-24</v>
      </c>
      <c r="G248" s="1" t="s">
        <v>577</v>
      </c>
      <c r="H248" s="1" t="s">
        <v>576</v>
      </c>
    </row>
    <row r="249" spans="1:8" hidden="1" x14ac:dyDescent="0.3">
      <c r="A249" s="1" t="s">
        <v>27</v>
      </c>
      <c r="B249" s="1" t="str">
        <f t="shared" si="10"/>
        <v>USA</v>
      </c>
      <c r="C249" s="5" t="str">
        <f t="shared" si="9"/>
        <v>2023</v>
      </c>
      <c r="D249" s="1" t="str">
        <f t="shared" si="11"/>
        <v xml:space="preserve">Falcon 9 Block 5 </v>
      </c>
      <c r="E249" s="1" t="s">
        <v>8</v>
      </c>
      <c r="F249" s="7" t="str">
        <f>TEXT(DATE(MID(H249, 13, 4), CHOOSE(MATCH( MID(H249, 5, 3), {"Jan","Feb","Mar","Apr","May","Jun","Jul","Aug","Sep","Oct","Nov","Dec"}, 0), 1, 2, 3, 4, 5, 6, 7, 8, 9, 10, 11, 12), MID(H249, 9, 2)), "yyyy-mm-dd")</f>
        <v>2023-01-19</v>
      </c>
      <c r="G249" s="1" t="s">
        <v>579</v>
      </c>
      <c r="H249" s="1" t="s">
        <v>578</v>
      </c>
    </row>
    <row r="250" spans="1:8" hidden="1" x14ac:dyDescent="0.3">
      <c r="A250" s="1" t="s">
        <v>11</v>
      </c>
      <c r="B250" s="1" t="str">
        <f t="shared" si="10"/>
        <v>USA</v>
      </c>
      <c r="C250" s="5" t="str">
        <f t="shared" si="9"/>
        <v>2023</v>
      </c>
      <c r="D250" s="1" t="str">
        <f t="shared" si="11"/>
        <v xml:space="preserve">Falcon 9 Block 5 </v>
      </c>
      <c r="E250" s="1" t="s">
        <v>8</v>
      </c>
      <c r="F250" s="7" t="str">
        <f>TEXT(DATE(MID(H250, 13, 4), CHOOSE(MATCH( MID(H250, 5, 3), {"Jan","Feb","Mar","Apr","May","Jun","Jul","Aug","Sep","Oct","Nov","Dec"}, 0), 1, 2, 3, 4, 5, 6, 7, 8, 9, 10, 11, 12), MID(H250, 9, 2)), "yyyy-mm-dd")</f>
        <v>2023-01-18</v>
      </c>
      <c r="G250" s="1" t="s">
        <v>581</v>
      </c>
      <c r="H250" s="1" t="s">
        <v>580</v>
      </c>
    </row>
    <row r="251" spans="1:8" hidden="1" x14ac:dyDescent="0.3">
      <c r="A251" s="1" t="s">
        <v>30</v>
      </c>
      <c r="B251" s="1" t="str">
        <f t="shared" si="10"/>
        <v>USA</v>
      </c>
      <c r="C251" s="5" t="str">
        <f t="shared" si="9"/>
        <v>2023</v>
      </c>
      <c r="D251" s="1" t="str">
        <f t="shared" si="11"/>
        <v xml:space="preserve">Falcon Heavy </v>
      </c>
      <c r="E251" s="1" t="s">
        <v>8</v>
      </c>
      <c r="F251" s="7" t="str">
        <f>TEXT(DATE(MID(H251, 13, 4), CHOOSE(MATCH( MID(H251, 5, 3), {"Jan","Feb","Mar","Apr","May","Jun","Jul","Aug","Sep","Oct","Nov","Dec"}, 0), 1, 2, 3, 4, 5, 6, 7, 8, 9, 10, 11, 12), MID(H251, 9, 2)), "yyyy-mm-dd")</f>
        <v>2023-01-15</v>
      </c>
      <c r="G251" s="1" t="s">
        <v>583</v>
      </c>
      <c r="H251" s="1" t="s">
        <v>582</v>
      </c>
    </row>
    <row r="252" spans="1:8" hidden="1" x14ac:dyDescent="0.3">
      <c r="A252" s="1" t="s">
        <v>329</v>
      </c>
      <c r="B252" s="1" t="str">
        <f t="shared" si="10"/>
        <v>China</v>
      </c>
      <c r="C252" s="5" t="str">
        <f t="shared" si="9"/>
        <v>2023</v>
      </c>
      <c r="D252" s="1" t="str">
        <f t="shared" si="11"/>
        <v xml:space="preserve">Long March 2D </v>
      </c>
      <c r="E252" s="1" t="s">
        <v>8</v>
      </c>
      <c r="F252" s="7" t="str">
        <f>TEXT(DATE(MID(H252, 13, 4), CHOOSE(MATCH( MID(H252, 5, 3), {"Jan","Feb","Mar","Apr","May","Jun","Jul","Aug","Sep","Oct","Nov","Dec"}, 0), 1, 2, 3, 4, 5, 6, 7, 8, 9, 10, 11, 12), MID(H252, 9, 2)), "yyyy-mm-dd")</f>
        <v>2023-01-15</v>
      </c>
      <c r="G252" s="1" t="s">
        <v>585</v>
      </c>
      <c r="H252" s="1" t="s">
        <v>584</v>
      </c>
    </row>
    <row r="253" spans="1:8" hidden="1" x14ac:dyDescent="0.3">
      <c r="A253" s="1" t="s">
        <v>90</v>
      </c>
      <c r="B253" s="1" t="str">
        <f t="shared" si="10"/>
        <v>China</v>
      </c>
      <c r="C253" s="5" t="str">
        <f t="shared" si="9"/>
        <v>2023</v>
      </c>
      <c r="D253" s="1" t="str">
        <f t="shared" si="11"/>
        <v xml:space="preserve">Long March 2D </v>
      </c>
      <c r="E253" s="1" t="s">
        <v>8</v>
      </c>
      <c r="F253" s="7" t="str">
        <f>TEXT(DATE(MID(H253, 13, 4), CHOOSE(MATCH( MID(H253, 5, 3), {"Jan","Feb","Mar","Apr","May","Jun","Jul","Aug","Sep","Oct","Nov","Dec"}, 0), 1, 2, 3, 4, 5, 6, 7, 8, 9, 10, 11, 12), MID(H253, 9, 2)), "yyyy-mm-dd")</f>
        <v>2023-01-13</v>
      </c>
      <c r="G253" s="1" t="s">
        <v>587</v>
      </c>
      <c r="H253" s="1" t="s">
        <v>586</v>
      </c>
    </row>
    <row r="254" spans="1:8" hidden="1" x14ac:dyDescent="0.3">
      <c r="A254" s="1" t="s">
        <v>18</v>
      </c>
      <c r="B254" s="1" t="str">
        <f t="shared" si="10"/>
        <v>China</v>
      </c>
      <c r="C254" s="5" t="str">
        <f t="shared" si="9"/>
        <v>2023</v>
      </c>
      <c r="D254" s="1" t="str">
        <f t="shared" si="11"/>
        <v xml:space="preserve">Long March 2C </v>
      </c>
      <c r="E254" s="1" t="s">
        <v>8</v>
      </c>
      <c r="F254" s="7" t="str">
        <f>TEXT(DATE(MID(H254, 13, 4), CHOOSE(MATCH( MID(H254, 5, 3), {"Jan","Feb","Mar","Apr","May","Jun","Jul","Aug","Sep","Oct","Nov","Dec"}, 0), 1, 2, 3, 4, 5, 6, 7, 8, 9, 10, 11, 12), MID(H254, 9, 2)), "yyyy-mm-dd")</f>
        <v>2023-01-12</v>
      </c>
      <c r="G254" s="1" t="s">
        <v>589</v>
      </c>
      <c r="H254" s="1" t="s">
        <v>588</v>
      </c>
    </row>
    <row r="255" spans="1:8" hidden="1" x14ac:dyDescent="0.3">
      <c r="A255" s="1" t="s">
        <v>591</v>
      </c>
      <c r="B255" s="1" t="str">
        <f t="shared" si="10"/>
        <v>USA</v>
      </c>
      <c r="C255" s="5" t="str">
        <f t="shared" si="9"/>
        <v>2023</v>
      </c>
      <c r="D255" s="1" t="str">
        <f t="shared" si="11"/>
        <v xml:space="preserve">RS1 </v>
      </c>
      <c r="E255" s="1" t="s">
        <v>8</v>
      </c>
      <c r="F255" s="7" t="str">
        <f>TEXT(DATE(MID(H255, 13, 4), CHOOSE(MATCH( MID(H255, 5, 3), {"Jan","Feb","Mar","Apr","May","Jun","Jul","Aug","Sep","Oct","Nov","Dec"}, 0), 1, 2, 3, 4, 5, 6, 7, 8, 9, 10, 11, 12), MID(H255, 9, 2)), "yyyy-mm-dd")</f>
        <v>2023-01-10</v>
      </c>
      <c r="G255" s="1" t="s">
        <v>593</v>
      </c>
      <c r="H255" s="1" t="s">
        <v>592</v>
      </c>
    </row>
    <row r="256" spans="1:8" hidden="1" x14ac:dyDescent="0.3">
      <c r="A256" s="1" t="s">
        <v>11</v>
      </c>
      <c r="B256" s="1" t="str">
        <f t="shared" si="10"/>
        <v>USA</v>
      </c>
      <c r="C256" s="5" t="str">
        <f t="shared" si="9"/>
        <v>2023</v>
      </c>
      <c r="D256" s="1" t="str">
        <f t="shared" si="11"/>
        <v xml:space="preserve">Falcon 9 Block 5 </v>
      </c>
      <c r="E256" s="1" t="s">
        <v>8</v>
      </c>
      <c r="F256" s="7" t="str">
        <f>TEXT(DATE(MID(H256, 13, 4), CHOOSE(MATCH( MID(H256, 5, 3), {"Jan","Feb","Mar","Apr","May","Jun","Jul","Aug","Sep","Oct","Nov","Dec"}, 0), 1, 2, 3, 4, 5, 6, 7, 8, 9, 10, 11, 12), MID(H256, 9, 2)), "yyyy-mm-dd")</f>
        <v>2023-01-10</v>
      </c>
      <c r="G256" s="1" t="s">
        <v>595</v>
      </c>
      <c r="H256" s="1" t="s">
        <v>594</v>
      </c>
    </row>
    <row r="257" spans="1:8" hidden="1" x14ac:dyDescent="0.3">
      <c r="A257" s="1" t="s">
        <v>597</v>
      </c>
      <c r="B257" s="1" t="str">
        <f t="shared" si="10"/>
        <v>United Kingdom</v>
      </c>
      <c r="C257" s="5" t="str">
        <f t="shared" si="9"/>
        <v>2023</v>
      </c>
      <c r="D257" s="1" t="str">
        <f t="shared" si="11"/>
        <v xml:space="preserve">LauncherOne </v>
      </c>
      <c r="E257" s="1" t="s">
        <v>346</v>
      </c>
      <c r="F257" s="7" t="str">
        <f>TEXT(DATE(MID(H257, 13, 4), CHOOSE(MATCH( MID(H257, 5, 3), {"Jan","Feb","Mar","Apr","May","Jun","Jul","Aug","Sep","Oct","Nov","Dec"}, 0), 1, 2, 3, 4, 5, 6, 7, 8, 9, 10, 11, 12), MID(H257, 9, 2)), "yyyy-mm-dd")</f>
        <v>2023-01-09</v>
      </c>
      <c r="G257" s="1" t="s">
        <v>599</v>
      </c>
      <c r="H257" s="1" t="s">
        <v>598</v>
      </c>
    </row>
    <row r="258" spans="1:8" hidden="1" x14ac:dyDescent="0.3">
      <c r="A258" s="1" t="s">
        <v>69</v>
      </c>
      <c r="B258" s="1" t="str">
        <f t="shared" si="10"/>
        <v>China</v>
      </c>
      <c r="C258" s="5" t="str">
        <f t="shared" ref="C258:C321" si="12">TEXT(F258, "yyyy")</f>
        <v>2023</v>
      </c>
      <c r="D258" s="1" t="str">
        <f t="shared" si="11"/>
        <v xml:space="preserve">Ceres-1 </v>
      </c>
      <c r="E258" s="1" t="s">
        <v>8</v>
      </c>
      <c r="F258" s="7" t="str">
        <f>TEXT(DATE(MID(H258, 13, 4), CHOOSE(MATCH( MID(H258, 5, 3), {"Jan","Feb","Mar","Apr","May","Jun","Jul","Aug","Sep","Oct","Nov","Dec"}, 0), 1, 2, 3, 4, 5, 6, 7, 8, 9, 10, 11, 12), MID(H258, 9, 2)), "yyyy-mm-dd")</f>
        <v>2023-01-09</v>
      </c>
      <c r="G258" s="1" t="s">
        <v>601</v>
      </c>
      <c r="H258" s="1" t="s">
        <v>600</v>
      </c>
    </row>
    <row r="259" spans="1:8" hidden="1" x14ac:dyDescent="0.3">
      <c r="A259" s="1" t="s">
        <v>53</v>
      </c>
      <c r="B259" s="1" t="str">
        <f t="shared" ref="B259:B322" si="13">TRIM(MID(A259, FIND("|", SUBSTITUTE(A259, ",", "|", LEN(A259) - LEN(SUBSTITUTE(A259,",", "" )))) + 1, LEN(A259)))</f>
        <v>China</v>
      </c>
      <c r="C259" s="5" t="str">
        <f t="shared" si="12"/>
        <v>2023</v>
      </c>
      <c r="D259" s="1" t="str">
        <f t="shared" ref="D259:D322" si="14">LEFT(G259, FIND("|", G259) - 1)</f>
        <v xml:space="preserve">Long March 7A </v>
      </c>
      <c r="E259" s="1" t="s">
        <v>8</v>
      </c>
      <c r="F259" s="7" t="str">
        <f>TEXT(DATE(MID(H259, 13, 4), CHOOSE(MATCH( MID(H259, 5, 3), {"Jan","Feb","Mar","Apr","May","Jun","Jul","Aug","Sep","Oct","Nov","Dec"}, 0), 1, 2, 3, 4, 5, 6, 7, 8, 9, 10, 11, 12), MID(H259, 9, 2)), "yyyy-mm-dd")</f>
        <v>2023-01-08</v>
      </c>
      <c r="G259" s="1" t="s">
        <v>603</v>
      </c>
      <c r="H259" s="1" t="s">
        <v>602</v>
      </c>
    </row>
    <row r="260" spans="1:8" hidden="1" x14ac:dyDescent="0.3">
      <c r="A260" s="1" t="s">
        <v>11</v>
      </c>
      <c r="B260" s="1" t="str">
        <f t="shared" si="13"/>
        <v>USA</v>
      </c>
      <c r="C260" s="5" t="str">
        <f t="shared" si="12"/>
        <v>2023</v>
      </c>
      <c r="D260" s="1" t="str">
        <f t="shared" si="14"/>
        <v xml:space="preserve">Falcon 9 Block 5 </v>
      </c>
      <c r="E260" s="1" t="s">
        <v>8</v>
      </c>
      <c r="F260" s="7" t="str">
        <f>TEXT(DATE(MID(H260, 13, 4), CHOOSE(MATCH( MID(H260, 5, 3), {"Jan","Feb","Mar","Apr","May","Jun","Jul","Aug","Sep","Oct","Nov","Dec"}, 0), 1, 2, 3, 4, 5, 6, 7, 8, 9, 10, 11, 12), MID(H260, 9, 2)), "yyyy-mm-dd")</f>
        <v>2023-01-03</v>
      </c>
      <c r="G260" s="1" t="s">
        <v>605</v>
      </c>
      <c r="H260" s="1" t="s">
        <v>604</v>
      </c>
    </row>
    <row r="261" spans="1:8" hidden="1" x14ac:dyDescent="0.3">
      <c r="A261" s="1" t="s">
        <v>27</v>
      </c>
      <c r="B261" s="1" t="str">
        <f t="shared" si="13"/>
        <v>USA</v>
      </c>
      <c r="C261" s="5" t="str">
        <f t="shared" si="12"/>
        <v>2022</v>
      </c>
      <c r="D261" s="1" t="str">
        <f t="shared" si="14"/>
        <v xml:space="preserve">Falcon 9 Block 5 </v>
      </c>
      <c r="E261" s="1" t="s">
        <v>8</v>
      </c>
      <c r="F261" s="7" t="str">
        <f>TEXT(DATE(MID(H261, 13, 4), CHOOSE(MATCH( MID(H261, 5, 3), {"Jan","Feb","Mar","Apr","May","Jun","Jul","Aug","Sep","Oct","Nov","Dec"}, 0), 1, 2, 3, 4, 5, 6, 7, 8, 9, 10, 11, 12), MID(H261, 9, 2)), "yyyy-mm-dd")</f>
        <v>2022-12-30</v>
      </c>
      <c r="G261" s="1" t="s">
        <v>607</v>
      </c>
      <c r="H261" s="1" t="s">
        <v>606</v>
      </c>
    </row>
    <row r="262" spans="1:8" hidden="1" x14ac:dyDescent="0.3">
      <c r="A262" s="1" t="s">
        <v>101</v>
      </c>
      <c r="B262" s="1" t="str">
        <f t="shared" si="13"/>
        <v>China</v>
      </c>
      <c r="C262" s="5" t="str">
        <f t="shared" si="12"/>
        <v>2022</v>
      </c>
      <c r="D262" s="1" t="str">
        <f t="shared" si="14"/>
        <v xml:space="preserve">Long March 3B/E </v>
      </c>
      <c r="E262" s="1" t="s">
        <v>8</v>
      </c>
      <c r="F262" s="7" t="str">
        <f>TEXT(DATE(MID(H262, 13, 4), CHOOSE(MATCH( MID(H262, 5, 3), {"Jan","Feb","Mar","Apr","May","Jun","Jul","Aug","Sep","Oct","Nov","Dec"}, 0), 1, 2, 3, 4, 5, 6, 7, 8, 9, 10, 11, 12), MID(H262, 9, 2)), "yyyy-mm-dd")</f>
        <v>2022-12-29</v>
      </c>
      <c r="G262" s="1" t="s">
        <v>609</v>
      </c>
      <c r="H262" s="1" t="s">
        <v>608</v>
      </c>
    </row>
    <row r="263" spans="1:8" hidden="1" x14ac:dyDescent="0.3">
      <c r="A263" s="1" t="s">
        <v>11</v>
      </c>
      <c r="B263" s="1" t="str">
        <f t="shared" si="13"/>
        <v>USA</v>
      </c>
      <c r="C263" s="5" t="str">
        <f t="shared" si="12"/>
        <v>2022</v>
      </c>
      <c r="D263" s="1" t="str">
        <f t="shared" si="14"/>
        <v xml:space="preserve">Falcon 9 Block 5 </v>
      </c>
      <c r="E263" s="1" t="s">
        <v>8</v>
      </c>
      <c r="F263" s="7" t="str">
        <f>TEXT(DATE(MID(H263, 13, 4), CHOOSE(MATCH( MID(H263, 5, 3), {"Jan","Feb","Mar","Apr","May","Jun","Jul","Aug","Sep","Oct","Nov","Dec"}, 0), 1, 2, 3, 4, 5, 6, 7, 8, 9, 10, 11, 12), MID(H263, 9, 2)), "yyyy-mm-dd")</f>
        <v>2022-12-28</v>
      </c>
      <c r="G263" s="1" t="s">
        <v>611</v>
      </c>
      <c r="H263" s="1" t="s">
        <v>610</v>
      </c>
    </row>
    <row r="264" spans="1:8" hidden="1" x14ac:dyDescent="0.3">
      <c r="A264" s="1" t="s">
        <v>329</v>
      </c>
      <c r="B264" s="1" t="str">
        <f t="shared" si="13"/>
        <v>China</v>
      </c>
      <c r="C264" s="5" t="str">
        <f t="shared" si="12"/>
        <v>2022</v>
      </c>
      <c r="D264" s="1" t="str">
        <f t="shared" si="14"/>
        <v xml:space="preserve">Long March 4B </v>
      </c>
      <c r="E264" s="1" t="s">
        <v>8</v>
      </c>
      <c r="F264" s="7" t="str">
        <f>TEXT(DATE(MID(H264, 13, 4), CHOOSE(MATCH( MID(H264, 5, 3), {"Jan","Feb","Mar","Apr","May","Jun","Jul","Aug","Sep","Oct","Nov","Dec"}, 0), 1, 2, 3, 4, 5, 6, 7, 8, 9, 10, 11, 12), MID(H264, 9, 2)), "yyyy-mm-dd")</f>
        <v>2022-12-27</v>
      </c>
      <c r="G264" s="1" t="s">
        <v>613</v>
      </c>
      <c r="H264" s="1" t="s">
        <v>612</v>
      </c>
    </row>
    <row r="265" spans="1:8" hidden="1" x14ac:dyDescent="0.3">
      <c r="A265" s="1" t="s">
        <v>234</v>
      </c>
      <c r="B265" s="1" t="str">
        <f t="shared" si="13"/>
        <v>France</v>
      </c>
      <c r="C265" s="5" t="str">
        <f t="shared" si="12"/>
        <v>2022</v>
      </c>
      <c r="D265" s="1" t="str">
        <f t="shared" si="14"/>
        <v xml:space="preserve">Vega-C </v>
      </c>
      <c r="E265" s="1" t="s">
        <v>8</v>
      </c>
      <c r="F265" s="7" t="str">
        <f>TEXT(DATE(MID(H265, 13, 4), CHOOSE(MATCH( MID(H265, 5, 3), {"Jan","Feb","Mar","Apr","May","Jun","Jul","Aug","Sep","Oct","Nov","Dec"}, 0), 1, 2, 3, 4, 5, 6, 7, 8, 9, 10, 11, 12), MID(H265, 9, 2)), "yyyy-mm-dd")</f>
        <v>2022-12-21</v>
      </c>
      <c r="G265" s="1" t="s">
        <v>615</v>
      </c>
      <c r="H265" s="1" t="s">
        <v>614</v>
      </c>
    </row>
    <row r="266" spans="1:8" hidden="1" x14ac:dyDescent="0.3">
      <c r="A266" s="1" t="s">
        <v>30</v>
      </c>
      <c r="B266" s="1" t="str">
        <f t="shared" si="13"/>
        <v>USA</v>
      </c>
      <c r="C266" s="5" t="str">
        <f t="shared" si="12"/>
        <v>2022</v>
      </c>
      <c r="D266" s="1" t="str">
        <f t="shared" si="14"/>
        <v xml:space="preserve">Falcon 9 Block 5 </v>
      </c>
      <c r="E266" s="1" t="s">
        <v>8</v>
      </c>
      <c r="F266" s="7" t="str">
        <f>TEXT(DATE(MID(H266, 13, 4), CHOOSE(MATCH( MID(H266, 5, 3), {"Jan","Feb","Mar","Apr","May","Jun","Jul","Aug","Sep","Oct","Nov","Dec"}, 0), 1, 2, 3, 4, 5, 6, 7, 8, 9, 10, 11, 12), MID(H266, 9, 2)), "yyyy-mm-dd")</f>
        <v>2022-12-17</v>
      </c>
      <c r="G266" s="1" t="s">
        <v>617</v>
      </c>
      <c r="H266" s="1" t="s">
        <v>616</v>
      </c>
    </row>
    <row r="267" spans="1:8" hidden="1" x14ac:dyDescent="0.3">
      <c r="A267" s="1" t="s">
        <v>11</v>
      </c>
      <c r="B267" s="1" t="str">
        <f t="shared" si="13"/>
        <v>USA</v>
      </c>
      <c r="C267" s="5" t="str">
        <f t="shared" si="12"/>
        <v>2022</v>
      </c>
      <c r="D267" s="1" t="str">
        <f t="shared" si="14"/>
        <v xml:space="preserve">Falcon 9 Block 5 </v>
      </c>
      <c r="E267" s="1" t="s">
        <v>8</v>
      </c>
      <c r="F267" s="7" t="str">
        <f>TEXT(DATE(MID(H267, 13, 4), CHOOSE(MATCH( MID(H267, 5, 3), {"Jan","Feb","Mar","Apr","May","Jun","Jul","Aug","Sep","Oct","Nov","Dec"}, 0), 1, 2, 3, 4, 5, 6, 7, 8, 9, 10, 11, 12), MID(H267, 9, 2)), "yyyy-mm-dd")</f>
        <v>2022-12-16</v>
      </c>
      <c r="G267" s="1" t="s">
        <v>619</v>
      </c>
      <c r="H267" s="1" t="s">
        <v>618</v>
      </c>
    </row>
    <row r="268" spans="1:8" hidden="1" x14ac:dyDescent="0.3">
      <c r="A268" s="1" t="s">
        <v>27</v>
      </c>
      <c r="B268" s="1" t="str">
        <f t="shared" si="13"/>
        <v>USA</v>
      </c>
      <c r="C268" s="5" t="str">
        <f t="shared" si="12"/>
        <v>2022</v>
      </c>
      <c r="D268" s="1" t="str">
        <f t="shared" si="14"/>
        <v xml:space="preserve">Falcon 9 Block 5 </v>
      </c>
      <c r="E268" s="1" t="s">
        <v>8</v>
      </c>
      <c r="F268" s="7" t="str">
        <f>TEXT(DATE(MID(H268, 13, 4), CHOOSE(MATCH( MID(H268, 5, 3), {"Jan","Feb","Mar","Apr","May","Jun","Jul","Aug","Sep","Oct","Nov","Dec"}, 0), 1, 2, 3, 4, 5, 6, 7, 8, 9, 10, 11, 12), MID(H268, 9, 2)), "yyyy-mm-dd")</f>
        <v>2022-12-16</v>
      </c>
      <c r="G268" s="1" t="s">
        <v>621</v>
      </c>
      <c r="H268" s="1" t="s">
        <v>620</v>
      </c>
    </row>
    <row r="269" spans="1:8" hidden="1" x14ac:dyDescent="0.3">
      <c r="A269" s="1" t="s">
        <v>315</v>
      </c>
      <c r="B269" s="1" t="str">
        <f t="shared" si="13"/>
        <v>China</v>
      </c>
      <c r="C269" s="5" t="str">
        <f t="shared" si="12"/>
        <v>2022</v>
      </c>
      <c r="D269" s="1" t="str">
        <f t="shared" si="14"/>
        <v xml:space="preserve">Long March 11 </v>
      </c>
      <c r="E269" s="1" t="s">
        <v>8</v>
      </c>
      <c r="F269" s="7" t="str">
        <f>TEXT(DATE(MID(H269, 13, 4), CHOOSE(MATCH( MID(H269, 5, 3), {"Jan","Feb","Mar","Apr","May","Jun","Jul","Aug","Sep","Oct","Nov","Dec"}, 0), 1, 2, 3, 4, 5, 6, 7, 8, 9, 10, 11, 12), MID(H269, 9, 2)), "yyyy-mm-dd")</f>
        <v>2022-12-16</v>
      </c>
      <c r="G269" s="1" t="s">
        <v>623</v>
      </c>
      <c r="H269" s="1" t="s">
        <v>622</v>
      </c>
    </row>
    <row r="270" spans="1:8" hidden="1" x14ac:dyDescent="0.3">
      <c r="A270" s="1" t="s">
        <v>18</v>
      </c>
      <c r="B270" s="1" t="str">
        <f t="shared" si="13"/>
        <v>China</v>
      </c>
      <c r="C270" s="5" t="str">
        <f t="shared" si="12"/>
        <v>2022</v>
      </c>
      <c r="D270" s="1" t="str">
        <f t="shared" si="14"/>
        <v xml:space="preserve">Long March 2D </v>
      </c>
      <c r="E270" s="1" t="s">
        <v>8</v>
      </c>
      <c r="F270" s="7" t="str">
        <f>TEXT(DATE(MID(H270, 13, 4), CHOOSE(MATCH( MID(H270, 5, 3), {"Jan","Feb","Mar","Apr","May","Jun","Jul","Aug","Sep","Oct","Nov","Dec"}, 0), 1, 2, 3, 4, 5, 6, 7, 8, 9, 10, 11, 12), MID(H270, 9, 2)), "yyyy-mm-dd")</f>
        <v>2022-12-14</v>
      </c>
      <c r="G270" s="1" t="s">
        <v>625</v>
      </c>
      <c r="H270" s="1" t="s">
        <v>624</v>
      </c>
    </row>
    <row r="271" spans="1:8" hidden="1" x14ac:dyDescent="0.3">
      <c r="A271" s="1" t="s">
        <v>144</v>
      </c>
      <c r="B271" s="1" t="str">
        <f t="shared" si="13"/>
        <v>China</v>
      </c>
      <c r="C271" s="5" t="str">
        <f t="shared" si="12"/>
        <v>2022</v>
      </c>
      <c r="D271" s="1" t="str">
        <f t="shared" si="14"/>
        <v xml:space="preserve">ZhuQue-2 </v>
      </c>
      <c r="E271" s="1" t="s">
        <v>8</v>
      </c>
      <c r="F271" s="7" t="str">
        <f>TEXT(DATE(MID(H271, 13, 4), CHOOSE(MATCH( MID(H271, 5, 3), {"Jan","Feb","Mar","Apr","May","Jun","Jul","Aug","Sep","Oct","Nov","Dec"}, 0), 1, 2, 3, 4, 5, 6, 7, 8, 9, 10, 11, 12), MID(H271, 9, 2)), "yyyy-mm-dd")</f>
        <v>2022-12-14</v>
      </c>
      <c r="G271" s="1" t="s">
        <v>627</v>
      </c>
      <c r="H271" s="1" t="s">
        <v>626</v>
      </c>
    </row>
    <row r="272" spans="1:8" hidden="1" x14ac:dyDescent="0.3">
      <c r="A272" s="1" t="s">
        <v>379</v>
      </c>
      <c r="B272" s="1" t="str">
        <f t="shared" si="13"/>
        <v>France</v>
      </c>
      <c r="C272" s="5" t="str">
        <f t="shared" si="12"/>
        <v>2022</v>
      </c>
      <c r="D272" s="1" t="str">
        <f t="shared" si="14"/>
        <v xml:space="preserve">Ariane 5 ECA </v>
      </c>
      <c r="E272" s="1" t="s">
        <v>346</v>
      </c>
      <c r="F272" s="7" t="str">
        <f>TEXT(DATE(MID(H272, 13, 4), CHOOSE(MATCH( MID(H272, 5, 3), {"Jan","Feb","Mar","Apr","May","Jun","Jul","Aug","Sep","Oct","Nov","Dec"}, 0), 1, 2, 3, 4, 5, 6, 7, 8, 9, 10, 11, 12), MID(H272, 9, 2)), "yyyy-mm-dd")</f>
        <v>2022-12-13</v>
      </c>
      <c r="G272" s="1" t="s">
        <v>629</v>
      </c>
      <c r="H272" s="1" t="s">
        <v>628</v>
      </c>
    </row>
    <row r="273" spans="1:8" hidden="1" x14ac:dyDescent="0.3">
      <c r="A273" s="1" t="s">
        <v>90</v>
      </c>
      <c r="B273" s="1" t="str">
        <f t="shared" si="13"/>
        <v>China</v>
      </c>
      <c r="C273" s="5" t="str">
        <f t="shared" si="12"/>
        <v>2022</v>
      </c>
      <c r="D273" s="1" t="str">
        <f t="shared" si="14"/>
        <v xml:space="preserve">Long March 4C </v>
      </c>
      <c r="E273" s="1" t="s">
        <v>8</v>
      </c>
      <c r="F273" s="7" t="str">
        <f>TEXT(DATE(MID(H273, 13, 4), CHOOSE(MATCH( MID(H273, 5, 3), {"Jan","Feb","Mar","Apr","May","Jun","Jul","Aug","Sep","Oct","Nov","Dec"}, 0), 1, 2, 3, 4, 5, 6, 7, 8, 9, 10, 11, 12), MID(H273, 9, 2)), "yyyy-mm-dd")</f>
        <v>2022-12-12</v>
      </c>
      <c r="G273" s="1" t="s">
        <v>631</v>
      </c>
      <c r="H273" s="1" t="s">
        <v>630</v>
      </c>
    </row>
    <row r="274" spans="1:8" hidden="1" x14ac:dyDescent="0.3">
      <c r="A274" s="1" t="s">
        <v>11</v>
      </c>
      <c r="B274" s="1" t="str">
        <f t="shared" si="13"/>
        <v>USA</v>
      </c>
      <c r="C274" s="5" t="str">
        <f t="shared" si="12"/>
        <v>2022</v>
      </c>
      <c r="D274" s="1" t="str">
        <f t="shared" si="14"/>
        <v xml:space="preserve">Falcon 9 Block 5 </v>
      </c>
      <c r="E274" s="1" t="s">
        <v>8</v>
      </c>
      <c r="F274" s="7" t="str">
        <f>TEXT(DATE(MID(H274, 13, 4), CHOOSE(MATCH( MID(H274, 5, 3), {"Jan","Feb","Mar","Apr","May","Jun","Jul","Aug","Sep","Oct","Nov","Dec"}, 0), 1, 2, 3, 4, 5, 6, 7, 8, 9, 10, 11, 12), MID(H274, 9, 2)), "yyyy-mm-dd")</f>
        <v>2022-12-11</v>
      </c>
      <c r="G274" s="1" t="s">
        <v>633</v>
      </c>
      <c r="H274" s="1" t="s">
        <v>632</v>
      </c>
    </row>
    <row r="275" spans="1:8" hidden="1" x14ac:dyDescent="0.3">
      <c r="A275" s="1" t="s">
        <v>634</v>
      </c>
      <c r="B275" s="1" t="str">
        <f t="shared" si="13"/>
        <v>China Coastal Waters</v>
      </c>
      <c r="C275" s="5" t="str">
        <f t="shared" si="12"/>
        <v>2022</v>
      </c>
      <c r="D275" s="1" t="str">
        <f t="shared" si="14"/>
        <v xml:space="preserve">Jielong-3 </v>
      </c>
      <c r="E275" s="1" t="s">
        <v>8</v>
      </c>
      <c r="F275" s="7" t="str">
        <f>TEXT(DATE(MID(H275, 13, 4), CHOOSE(MATCH( MID(H275, 5, 3), {"Jan","Feb","Mar","Apr","May","Jun","Jul","Aug","Sep","Oct","Nov","Dec"}, 0), 1, 2, 3, 4, 5, 6, 7, 8, 9, 10, 11, 12), MID(H275, 9, 2)), "yyyy-mm-dd")</f>
        <v>2022-12-09</v>
      </c>
      <c r="G275" s="1" t="s">
        <v>636</v>
      </c>
      <c r="H275" s="1" t="s">
        <v>635</v>
      </c>
    </row>
    <row r="276" spans="1:8" hidden="1" x14ac:dyDescent="0.3">
      <c r="A276" s="1" t="s">
        <v>30</v>
      </c>
      <c r="B276" s="1" t="str">
        <f t="shared" si="13"/>
        <v>USA</v>
      </c>
      <c r="C276" s="5" t="str">
        <f t="shared" si="12"/>
        <v>2022</v>
      </c>
      <c r="D276" s="1" t="str">
        <f t="shared" si="14"/>
        <v xml:space="preserve">Falcon 9 Block 5 </v>
      </c>
      <c r="E276" s="1" t="s">
        <v>8</v>
      </c>
      <c r="F276" s="7" t="str">
        <f>TEXT(DATE(MID(H276, 13, 4), CHOOSE(MATCH( MID(H276, 5, 3), {"Jan","Feb","Mar","Apr","May","Jun","Jul","Aug","Sep","Oct","Nov","Dec"}, 0), 1, 2, 3, 4, 5, 6, 7, 8, 9, 10, 11, 12), MID(H276, 9, 2)), "yyyy-mm-dd")</f>
        <v>2022-12-08</v>
      </c>
      <c r="G276" s="1" t="s">
        <v>638</v>
      </c>
      <c r="H276" s="1" t="s">
        <v>637</v>
      </c>
    </row>
    <row r="277" spans="1:8" hidden="1" x14ac:dyDescent="0.3">
      <c r="A277" s="1" t="s">
        <v>329</v>
      </c>
      <c r="B277" s="1" t="str">
        <f t="shared" si="13"/>
        <v>China</v>
      </c>
      <c r="C277" s="5" t="str">
        <f t="shared" si="12"/>
        <v>2022</v>
      </c>
      <c r="D277" s="1" t="str">
        <f t="shared" si="14"/>
        <v xml:space="preserve">Long March 2D </v>
      </c>
      <c r="E277" s="1" t="s">
        <v>8</v>
      </c>
      <c r="F277" s="7" t="str">
        <f>TEXT(DATE(MID(H277, 13, 4), CHOOSE(MATCH( MID(H277, 5, 3), {"Jan","Feb","Mar","Apr","May","Jun","Jul","Aug","Sep","Oct","Nov","Dec"}, 0), 1, 2, 3, 4, 5, 6, 7, 8, 9, 10, 11, 12), MID(H277, 9, 2)), "yyyy-mm-dd")</f>
        <v>2022-12-08</v>
      </c>
      <c r="G277" s="1" t="s">
        <v>640</v>
      </c>
      <c r="H277" s="1" t="s">
        <v>639</v>
      </c>
    </row>
    <row r="278" spans="1:8" hidden="1" x14ac:dyDescent="0.3">
      <c r="A278" s="1" t="s">
        <v>69</v>
      </c>
      <c r="B278" s="1" t="str">
        <f t="shared" si="13"/>
        <v>China</v>
      </c>
      <c r="C278" s="5" t="str">
        <f t="shared" si="12"/>
        <v>2022</v>
      </c>
      <c r="D278" s="1" t="str">
        <f t="shared" si="14"/>
        <v xml:space="preserve">Kuaizhou 11 </v>
      </c>
      <c r="E278" s="1" t="s">
        <v>8</v>
      </c>
      <c r="F278" s="7" t="str">
        <f>TEXT(DATE(MID(H278, 13, 4), CHOOSE(MATCH( MID(H278, 5, 3), {"Jan","Feb","Mar","Apr","May","Jun","Jul","Aug","Sep","Oct","Nov","Dec"}, 0), 1, 2, 3, 4, 5, 6, 7, 8, 9, 10, 11, 12), MID(H278, 9, 2)), "yyyy-mm-dd")</f>
        <v>2022-12-07</v>
      </c>
      <c r="G278" s="1" t="s">
        <v>642</v>
      </c>
      <c r="H278" s="1" t="s">
        <v>641</v>
      </c>
    </row>
    <row r="279" spans="1:8" hidden="1" x14ac:dyDescent="0.3">
      <c r="A279" s="1" t="s">
        <v>5</v>
      </c>
      <c r="B279" s="1" t="str">
        <f t="shared" si="13"/>
        <v>Russia</v>
      </c>
      <c r="C279" s="5" t="str">
        <f t="shared" si="12"/>
        <v>2022</v>
      </c>
      <c r="D279" s="1" t="str">
        <f t="shared" si="14"/>
        <v xml:space="preserve">Soyuz 2.1b </v>
      </c>
      <c r="E279" s="1" t="s">
        <v>8</v>
      </c>
      <c r="F279" s="7" t="str">
        <f>TEXT(DATE(MID(H279, 13, 4), CHOOSE(MATCH( MID(H279, 5, 3), {"Jan","Feb","Mar","Apr","May","Jun","Jul","Aug","Sep","Oct","Nov","Dec"}, 0), 1, 2, 3, 4, 5, 6, 7, 8, 9, 10, 11, 12), MID(H279, 9, 2)), "yyyy-mm-dd")</f>
        <v>2022-11-30</v>
      </c>
      <c r="G279" s="1" t="s">
        <v>644</v>
      </c>
      <c r="H279" s="1" t="s">
        <v>643</v>
      </c>
    </row>
    <row r="280" spans="1:8" hidden="1" x14ac:dyDescent="0.3">
      <c r="A280" s="1" t="s">
        <v>138</v>
      </c>
      <c r="B280" s="1" t="str">
        <f t="shared" si="13"/>
        <v>China</v>
      </c>
      <c r="C280" s="5" t="str">
        <f t="shared" si="12"/>
        <v>2022</v>
      </c>
      <c r="D280" s="1" t="str">
        <f t="shared" si="14"/>
        <v xml:space="preserve">Long March 2F/G </v>
      </c>
      <c r="E280" s="1" t="s">
        <v>8</v>
      </c>
      <c r="F280" s="7" t="str">
        <f>TEXT(DATE(MID(H280, 13, 4), CHOOSE(MATCH( MID(H280, 5, 3), {"Jan","Feb","Mar","Apr","May","Jun","Jul","Aug","Sep","Oct","Nov","Dec"}, 0), 1, 2, 3, 4, 5, 6, 7, 8, 9, 10, 11, 12), MID(H280, 9, 2)), "yyyy-mm-dd")</f>
        <v>2022-11-29</v>
      </c>
      <c r="G280" s="1" t="s">
        <v>646</v>
      </c>
      <c r="H280" s="1" t="s">
        <v>645</v>
      </c>
    </row>
    <row r="281" spans="1:8" hidden="1" x14ac:dyDescent="0.3">
      <c r="A281" s="1" t="s">
        <v>212</v>
      </c>
      <c r="B281" s="1" t="str">
        <f t="shared" si="13"/>
        <v>Russia</v>
      </c>
      <c r="C281" s="5" t="str">
        <f t="shared" si="12"/>
        <v>2022</v>
      </c>
      <c r="D281" s="1" t="str">
        <f t="shared" si="14"/>
        <v xml:space="preserve">Soyuz 2.1b/Fregat-M </v>
      </c>
      <c r="E281" s="1" t="s">
        <v>8</v>
      </c>
      <c r="F281" s="7" t="str">
        <f>TEXT(DATE(MID(H281, 13, 4), CHOOSE(MATCH( MID(H281, 5, 3), {"Jan","Feb","Mar","Apr","May","Jun","Jul","Aug","Sep","Oct","Nov","Dec"}, 0), 1, 2, 3, 4, 5, 6, 7, 8, 9, 10, 11, 12), MID(H281, 9, 2)), "yyyy-mm-dd")</f>
        <v>2022-11-28</v>
      </c>
      <c r="G281" s="1" t="s">
        <v>648</v>
      </c>
      <c r="H281" s="1" t="s">
        <v>647</v>
      </c>
    </row>
    <row r="282" spans="1:8" hidden="1" x14ac:dyDescent="0.3">
      <c r="A282" s="1" t="s">
        <v>18</v>
      </c>
      <c r="B282" s="1" t="str">
        <f t="shared" si="13"/>
        <v>China</v>
      </c>
      <c r="C282" s="5" t="str">
        <f t="shared" si="12"/>
        <v>2022</v>
      </c>
      <c r="D282" s="1" t="str">
        <f t="shared" si="14"/>
        <v xml:space="preserve">Long March 2D </v>
      </c>
      <c r="E282" s="1" t="s">
        <v>8</v>
      </c>
      <c r="F282" s="7" t="str">
        <f>TEXT(DATE(MID(H282, 13, 4), CHOOSE(MATCH( MID(H282, 5, 3), {"Jan","Feb","Mar","Apr","May","Jun","Jul","Aug","Sep","Oct","Nov","Dec"}, 0), 1, 2, 3, 4, 5, 6, 7, 8, 9, 10, 11, 12), MID(H282, 9, 2)), "yyyy-mm-dd")</f>
        <v>2022-11-27</v>
      </c>
      <c r="G282" s="1" t="s">
        <v>650</v>
      </c>
      <c r="H282" s="1" t="s">
        <v>649</v>
      </c>
    </row>
    <row r="283" spans="1:8" hidden="1" x14ac:dyDescent="0.3">
      <c r="A283" s="1" t="s">
        <v>30</v>
      </c>
      <c r="B283" s="1" t="str">
        <f t="shared" si="13"/>
        <v>USA</v>
      </c>
      <c r="C283" s="5" t="str">
        <f t="shared" si="12"/>
        <v>2022</v>
      </c>
      <c r="D283" s="1" t="str">
        <f t="shared" si="14"/>
        <v xml:space="preserve">Falcon 9 Block 5 </v>
      </c>
      <c r="E283" s="1" t="s">
        <v>8</v>
      </c>
      <c r="F283" s="7" t="str">
        <f>TEXT(DATE(MID(H283, 13, 4), CHOOSE(MATCH( MID(H283, 5, 3), {"Jan","Feb","Mar","Apr","May","Jun","Jul","Aug","Sep","Oct","Nov","Dec"}, 0), 1, 2, 3, 4, 5, 6, 7, 8, 9, 10, 11, 12), MID(H283, 9, 2)), "yyyy-mm-dd")</f>
        <v>2022-11-26</v>
      </c>
      <c r="G283" s="1" t="s">
        <v>652</v>
      </c>
      <c r="H283" s="1" t="s">
        <v>651</v>
      </c>
    </row>
    <row r="284" spans="1:8" hidden="1" x14ac:dyDescent="0.3">
      <c r="A284" s="1" t="s">
        <v>87</v>
      </c>
      <c r="B284" s="1" t="str">
        <f t="shared" si="13"/>
        <v>India</v>
      </c>
      <c r="C284" s="5" t="str">
        <f t="shared" si="12"/>
        <v>2022</v>
      </c>
      <c r="D284" s="1" t="str">
        <f t="shared" si="14"/>
        <v xml:space="preserve">PSLV-XL </v>
      </c>
      <c r="E284" s="1" t="s">
        <v>8</v>
      </c>
      <c r="F284" s="7" t="str">
        <f>TEXT(DATE(MID(H284, 13, 4), CHOOSE(MATCH( MID(H284, 5, 3), {"Jan","Feb","Mar","Apr","May","Jun","Jul","Aug","Sep","Oct","Nov","Dec"}, 0), 1, 2, 3, 4, 5, 6, 7, 8, 9, 10, 11, 12), MID(H284, 9, 2)), "yyyy-mm-dd")</f>
        <v>2022-11-26</v>
      </c>
      <c r="G284" s="1" t="s">
        <v>654</v>
      </c>
      <c r="H284" s="1" t="s">
        <v>653</v>
      </c>
    </row>
    <row r="285" spans="1:8" hidden="1" x14ac:dyDescent="0.3">
      <c r="A285" s="1" t="s">
        <v>11</v>
      </c>
      <c r="B285" s="1" t="str">
        <f t="shared" si="13"/>
        <v>USA</v>
      </c>
      <c r="C285" s="5" t="str">
        <f t="shared" si="12"/>
        <v>2022</v>
      </c>
      <c r="D285" s="1" t="str">
        <f t="shared" si="14"/>
        <v xml:space="preserve">Falcon 9 Block 5 </v>
      </c>
      <c r="E285" s="1" t="s">
        <v>8</v>
      </c>
      <c r="F285" s="7" t="str">
        <f>TEXT(DATE(MID(H285, 13, 4), CHOOSE(MATCH( MID(H285, 5, 3), {"Jan","Feb","Mar","Apr","May","Jun","Jul","Aug","Sep","Oct","Nov","Dec"}, 0), 1, 2, 3, 4, 5, 6, 7, 8, 9, 10, 11, 12), MID(H285, 9, 2)), "yyyy-mm-dd")</f>
        <v>2022-11-23</v>
      </c>
      <c r="G285" s="1" t="s">
        <v>656</v>
      </c>
      <c r="H285" s="1" t="s">
        <v>655</v>
      </c>
    </row>
    <row r="286" spans="1:8" hidden="1" x14ac:dyDescent="0.3">
      <c r="A286" s="1" t="s">
        <v>658</v>
      </c>
      <c r="B286" s="1" t="str">
        <f t="shared" si="13"/>
        <v>USA</v>
      </c>
      <c r="C286" s="5" t="str">
        <f t="shared" si="12"/>
        <v>2022</v>
      </c>
      <c r="D286" s="1" t="str">
        <f t="shared" si="14"/>
        <v xml:space="preserve">SLS Block 1 </v>
      </c>
      <c r="E286" s="1" t="s">
        <v>8</v>
      </c>
      <c r="F286" s="7" t="str">
        <f>TEXT(DATE(MID(H286, 13, 4), CHOOSE(MATCH( MID(H286, 5, 3), {"Jan","Feb","Mar","Apr","May","Jun","Jul","Aug","Sep","Oct","Nov","Dec"}, 0), 1, 2, 3, 4, 5, 6, 7, 8, 9, 10, 11, 12), MID(H286, 9, 2)), "yyyy-mm-dd")</f>
        <v>2022-11-16</v>
      </c>
      <c r="G286" s="1" t="s">
        <v>660</v>
      </c>
      <c r="H286" s="1" t="s">
        <v>659</v>
      </c>
    </row>
    <row r="287" spans="1:8" hidden="1" x14ac:dyDescent="0.3">
      <c r="A287" s="1" t="s">
        <v>69</v>
      </c>
      <c r="B287" s="1" t="str">
        <f t="shared" si="13"/>
        <v>China</v>
      </c>
      <c r="C287" s="5" t="str">
        <f t="shared" si="12"/>
        <v>2022</v>
      </c>
      <c r="D287" s="1" t="str">
        <f t="shared" si="14"/>
        <v xml:space="preserve">Ceres-1 </v>
      </c>
      <c r="E287" s="1" t="s">
        <v>8</v>
      </c>
      <c r="F287" s="7" t="str">
        <f>TEXT(DATE(MID(H287, 13, 4), CHOOSE(MATCH( MID(H287, 5, 3), {"Jan","Feb","Mar","Apr","May","Jun","Jul","Aug","Sep","Oct","Nov","Dec"}, 0), 1, 2, 3, 4, 5, 6, 7, 8, 9, 10, 11, 12), MID(H287, 9, 2)), "yyyy-mm-dd")</f>
        <v>2022-11-16</v>
      </c>
      <c r="G287" s="1" t="s">
        <v>662</v>
      </c>
      <c r="H287" s="1" t="s">
        <v>661</v>
      </c>
    </row>
    <row r="288" spans="1:8" hidden="1" x14ac:dyDescent="0.3">
      <c r="A288" s="1" t="s">
        <v>90</v>
      </c>
      <c r="B288" s="1" t="str">
        <f t="shared" si="13"/>
        <v>China</v>
      </c>
      <c r="C288" s="5" t="str">
        <f t="shared" si="12"/>
        <v>2022</v>
      </c>
      <c r="D288" s="1" t="str">
        <f t="shared" si="14"/>
        <v xml:space="preserve">Long March 4C </v>
      </c>
      <c r="E288" s="1" t="s">
        <v>8</v>
      </c>
      <c r="F288" s="7" t="str">
        <f>TEXT(DATE(MID(H288, 13, 4), CHOOSE(MATCH( MID(H288, 5, 3), {"Jan","Feb","Mar","Apr","May","Jun","Jul","Aug","Sep","Oct","Nov","Dec"}, 0), 1, 2, 3, 4, 5, 6, 7, 8, 9, 10, 11, 12), MID(H288, 9, 2)), "yyyy-mm-dd")</f>
        <v>2022-11-15</v>
      </c>
      <c r="G288" s="1" t="s">
        <v>664</v>
      </c>
      <c r="H288" s="1" t="s">
        <v>663</v>
      </c>
    </row>
    <row r="289" spans="1:8" hidden="1" x14ac:dyDescent="0.3">
      <c r="A289" s="1" t="s">
        <v>11</v>
      </c>
      <c r="B289" s="1" t="str">
        <f t="shared" si="13"/>
        <v>USA</v>
      </c>
      <c r="C289" s="5" t="str">
        <f t="shared" si="12"/>
        <v>2022</v>
      </c>
      <c r="D289" s="1" t="str">
        <f t="shared" si="14"/>
        <v xml:space="preserve">Falcon 9 Block 5 </v>
      </c>
      <c r="E289" s="1" t="s">
        <v>8</v>
      </c>
      <c r="F289" s="7" t="str">
        <f>TEXT(DATE(MID(H289, 13, 4), CHOOSE(MATCH( MID(H289, 5, 3), {"Jan","Feb","Mar","Apr","May","Jun","Jul","Aug","Sep","Oct","Nov","Dec"}, 0), 1, 2, 3, 4, 5, 6, 7, 8, 9, 10, 11, 12), MID(H289, 9, 2)), "yyyy-mm-dd")</f>
        <v>2022-11-12</v>
      </c>
      <c r="G289" s="1" t="s">
        <v>666</v>
      </c>
      <c r="H289" s="1" t="s">
        <v>665</v>
      </c>
    </row>
    <row r="290" spans="1:8" hidden="1" x14ac:dyDescent="0.3">
      <c r="A290" s="1" t="s">
        <v>53</v>
      </c>
      <c r="B290" s="1" t="str">
        <f t="shared" si="13"/>
        <v>China</v>
      </c>
      <c r="C290" s="5" t="str">
        <f t="shared" si="12"/>
        <v>2022</v>
      </c>
      <c r="D290" s="1" t="str">
        <f t="shared" si="14"/>
        <v xml:space="preserve">Long March 7 </v>
      </c>
      <c r="E290" s="1" t="s">
        <v>8</v>
      </c>
      <c r="F290" s="7" t="str">
        <f>TEXT(DATE(MID(H290, 13, 4), CHOOSE(MATCH( MID(H290, 5, 3), {"Jan","Feb","Mar","Apr","May","Jun","Jul","Aug","Sep","Oct","Nov","Dec"}, 0), 1, 2, 3, 4, 5, 6, 7, 8, 9, 10, 11, 12), MID(H290, 9, 2)), "yyyy-mm-dd")</f>
        <v>2022-11-12</v>
      </c>
      <c r="G290" s="1" t="s">
        <v>668</v>
      </c>
      <c r="H290" s="1" t="s">
        <v>667</v>
      </c>
    </row>
    <row r="291" spans="1:8" hidden="1" x14ac:dyDescent="0.3">
      <c r="A291" s="1" t="s">
        <v>205</v>
      </c>
      <c r="B291" s="1" t="str">
        <f t="shared" si="13"/>
        <v>China</v>
      </c>
      <c r="C291" s="5" t="str">
        <f t="shared" si="12"/>
        <v>2022</v>
      </c>
      <c r="D291" s="1" t="str">
        <f t="shared" si="14"/>
        <v xml:space="preserve">Long March 6A </v>
      </c>
      <c r="E291" s="1" t="s">
        <v>8</v>
      </c>
      <c r="F291" s="7" t="str">
        <f>TEXT(DATE(MID(H291, 13, 4), CHOOSE(MATCH( MID(H291, 5, 3), {"Jan","Feb","Mar","Apr","May","Jun","Jul","Aug","Sep","Oct","Nov","Dec"}, 0), 1, 2, 3, 4, 5, 6, 7, 8, 9, 10, 11, 12), MID(H291, 9, 2)), "yyyy-mm-dd")</f>
        <v>2022-11-11</v>
      </c>
      <c r="G291" s="1" t="s">
        <v>670</v>
      </c>
      <c r="H291" s="1" t="s">
        <v>669</v>
      </c>
    </row>
    <row r="292" spans="1:8" hidden="1" x14ac:dyDescent="0.3">
      <c r="A292" s="1" t="s">
        <v>671</v>
      </c>
      <c r="B292" s="1" t="str">
        <f t="shared" si="13"/>
        <v>USA</v>
      </c>
      <c r="C292" s="5" t="str">
        <f t="shared" si="12"/>
        <v>2022</v>
      </c>
      <c r="D292" s="1" t="str">
        <f t="shared" si="14"/>
        <v xml:space="preserve">Atlas V 401 </v>
      </c>
      <c r="E292" s="1" t="s">
        <v>8</v>
      </c>
      <c r="F292" s="7" t="str">
        <f>TEXT(DATE(MID(H292, 13, 4), CHOOSE(MATCH( MID(H292, 5, 3), {"Jan","Feb","Mar","Apr","May","Jun","Jul","Aug","Sep","Oct","Nov","Dec"}, 0), 1, 2, 3, 4, 5, 6, 7, 8, 9, 10, 11, 12), MID(H292, 9, 2)), "yyyy-mm-dd")</f>
        <v>2022-11-10</v>
      </c>
      <c r="G292" s="1" t="s">
        <v>673</v>
      </c>
      <c r="H292" s="1" t="s">
        <v>672</v>
      </c>
    </row>
    <row r="293" spans="1:8" hidden="1" x14ac:dyDescent="0.3">
      <c r="A293" s="1" t="s">
        <v>343</v>
      </c>
      <c r="B293" s="1" t="str">
        <f t="shared" si="13"/>
        <v>USA</v>
      </c>
      <c r="C293" s="5" t="str">
        <f t="shared" si="12"/>
        <v>2022</v>
      </c>
      <c r="D293" s="1" t="str">
        <f t="shared" si="14"/>
        <v xml:space="preserve">Antares 230+ </v>
      </c>
      <c r="E293" s="1" t="s">
        <v>346</v>
      </c>
      <c r="F293" s="7" t="str">
        <f>TEXT(DATE(MID(H293, 13, 4), CHOOSE(MATCH( MID(H293, 5, 3), {"Jan","Feb","Mar","Apr","May","Jun","Jul","Aug","Sep","Oct","Nov","Dec"}, 0), 1, 2, 3, 4, 5, 6, 7, 8, 9, 10, 11, 12), MID(H293, 9, 2)), "yyyy-mm-dd")</f>
        <v>2022-11-07</v>
      </c>
      <c r="G293" s="1" t="s">
        <v>675</v>
      </c>
      <c r="H293" s="1" t="s">
        <v>674</v>
      </c>
    </row>
    <row r="294" spans="1:8" hidden="1" x14ac:dyDescent="0.3">
      <c r="A294" s="1" t="s">
        <v>101</v>
      </c>
      <c r="B294" s="1" t="str">
        <f t="shared" si="13"/>
        <v>China</v>
      </c>
      <c r="C294" s="5" t="str">
        <f t="shared" si="12"/>
        <v>2022</v>
      </c>
      <c r="D294" s="1" t="str">
        <f t="shared" si="14"/>
        <v xml:space="preserve">Long March 3B/E </v>
      </c>
      <c r="E294" s="1" t="s">
        <v>8</v>
      </c>
      <c r="F294" s="7" t="str">
        <f>TEXT(DATE(MID(H294, 13, 4), CHOOSE(MATCH( MID(H294, 5, 3), {"Jan","Feb","Mar","Apr","May","Jun","Jul","Aug","Sep","Oct","Nov","Dec"}, 0), 1, 2, 3, 4, 5, 6, 7, 8, 9, 10, 11, 12), MID(H294, 9, 2)), "yyyy-mm-dd")</f>
        <v>2022-11-05</v>
      </c>
      <c r="G294" s="1" t="s">
        <v>677</v>
      </c>
      <c r="H294" s="1" t="s">
        <v>676</v>
      </c>
    </row>
    <row r="295" spans="1:8" hidden="1" x14ac:dyDescent="0.3">
      <c r="A295" s="1" t="s">
        <v>22</v>
      </c>
      <c r="B295" s="1" t="str">
        <f t="shared" si="13"/>
        <v>New Zealand</v>
      </c>
      <c r="C295" s="5" t="str">
        <f t="shared" si="12"/>
        <v>2022</v>
      </c>
      <c r="D295" s="1" t="str">
        <f t="shared" si="14"/>
        <v xml:space="preserve">Electron/Curie </v>
      </c>
      <c r="E295" s="1" t="s">
        <v>8</v>
      </c>
      <c r="F295" s="7" t="str">
        <f>TEXT(DATE(MID(H295, 13, 4), CHOOSE(MATCH( MID(H295, 5, 3), {"Jan","Feb","Mar","Apr","May","Jun","Jul","Aug","Sep","Oct","Nov","Dec"}, 0), 1, 2, 3, 4, 5, 6, 7, 8, 9, 10, 11, 12), MID(H295, 9, 2)), "yyyy-mm-dd")</f>
        <v>2022-11-04</v>
      </c>
      <c r="G295" s="1" t="s">
        <v>679</v>
      </c>
      <c r="H295" s="1" t="s">
        <v>678</v>
      </c>
    </row>
    <row r="296" spans="1:8" hidden="1" x14ac:dyDescent="0.3">
      <c r="A296" s="1" t="s">
        <v>11</v>
      </c>
      <c r="B296" s="1" t="str">
        <f t="shared" si="13"/>
        <v>USA</v>
      </c>
      <c r="C296" s="5" t="str">
        <f t="shared" si="12"/>
        <v>2022</v>
      </c>
      <c r="D296" s="1" t="str">
        <f t="shared" si="14"/>
        <v xml:space="preserve">Falcon 9 Block 5 </v>
      </c>
      <c r="E296" s="1" t="s">
        <v>8</v>
      </c>
      <c r="F296" s="7" t="str">
        <f>TEXT(DATE(MID(H296, 13, 4), CHOOSE(MATCH( MID(H296, 5, 3), {"Jan","Feb","Mar","Apr","May","Jun","Jul","Aug","Sep","Oct","Nov","Dec"}, 0), 1, 2, 3, 4, 5, 6, 7, 8, 9, 10, 11, 12), MID(H296, 9, 2)), "yyyy-mm-dd")</f>
        <v>2022-11-03</v>
      </c>
      <c r="G296" s="1" t="s">
        <v>681</v>
      </c>
      <c r="H296" s="1" t="s">
        <v>680</v>
      </c>
    </row>
    <row r="297" spans="1:8" hidden="1" x14ac:dyDescent="0.3">
      <c r="A297" s="1" t="s">
        <v>5</v>
      </c>
      <c r="B297" s="1" t="str">
        <f t="shared" si="13"/>
        <v>Russia</v>
      </c>
      <c r="C297" s="5" t="str">
        <f t="shared" si="12"/>
        <v>2022</v>
      </c>
      <c r="D297" s="1" t="str">
        <f t="shared" si="14"/>
        <v xml:space="preserve">Soyuz 2.1b/Fregat-M </v>
      </c>
      <c r="E297" s="1" t="s">
        <v>8</v>
      </c>
      <c r="F297" s="7" t="str">
        <f>TEXT(DATE(MID(H297, 13, 4), CHOOSE(MATCH( MID(H297, 5, 3), {"Jan","Feb","Mar","Apr","May","Jun","Jul","Aug","Sep","Oct","Nov","Dec"}, 0), 1, 2, 3, 4, 5, 6, 7, 8, 9, 10, 11, 12), MID(H297, 9, 2)), "yyyy-mm-dd")</f>
        <v>2022-11-02</v>
      </c>
      <c r="G297" s="1" t="s">
        <v>683</v>
      </c>
      <c r="H297" s="1" t="s">
        <v>682</v>
      </c>
    </row>
    <row r="298" spans="1:8" hidden="1" x14ac:dyDescent="0.3">
      <c r="A298" s="1" t="s">
        <v>30</v>
      </c>
      <c r="B298" s="1" t="str">
        <f t="shared" si="13"/>
        <v>USA</v>
      </c>
      <c r="C298" s="5" t="str">
        <f t="shared" si="12"/>
        <v>2022</v>
      </c>
      <c r="D298" s="1" t="str">
        <f t="shared" si="14"/>
        <v xml:space="preserve">Falcon Heavy </v>
      </c>
      <c r="E298" s="1" t="s">
        <v>8</v>
      </c>
      <c r="F298" s="7" t="str">
        <f>TEXT(DATE(MID(H298, 13, 4), CHOOSE(MATCH( MID(H298, 5, 3), {"Jan","Feb","Mar","Apr","May","Jun","Jul","Aug","Sep","Oct","Nov","Dec"}, 0), 1, 2, 3, 4, 5, 6, 7, 8, 9, 10, 11, 12), MID(H298, 9, 2)), "yyyy-mm-dd")</f>
        <v>2022-11-01</v>
      </c>
      <c r="G298" s="1" t="s">
        <v>685</v>
      </c>
      <c r="H298" s="1" t="s">
        <v>684</v>
      </c>
    </row>
    <row r="299" spans="1:8" hidden="1" x14ac:dyDescent="0.3">
      <c r="A299" s="1" t="s">
        <v>133</v>
      </c>
      <c r="B299" s="1" t="str">
        <f t="shared" si="13"/>
        <v>China</v>
      </c>
      <c r="C299" s="5" t="str">
        <f t="shared" si="12"/>
        <v>2022</v>
      </c>
      <c r="D299" s="1" t="str">
        <f t="shared" si="14"/>
        <v xml:space="preserve">Long March 5B </v>
      </c>
      <c r="E299" s="1" t="s">
        <v>8</v>
      </c>
      <c r="F299" s="7" t="str">
        <f>TEXT(DATE(MID(H299, 13, 4), CHOOSE(MATCH( MID(H299, 5, 3), {"Jan","Feb","Mar","Apr","May","Jun","Jul","Aug","Sep","Oct","Nov","Dec"}, 0), 1, 2, 3, 4, 5, 6, 7, 8, 9, 10, 11, 12), MID(H299, 9, 2)), "yyyy-mm-dd")</f>
        <v>2022-10-31</v>
      </c>
      <c r="G299" s="1" t="s">
        <v>687</v>
      </c>
      <c r="H299" s="1" t="s">
        <v>686</v>
      </c>
    </row>
    <row r="300" spans="1:8" hidden="1" x14ac:dyDescent="0.3">
      <c r="A300" s="1" t="s">
        <v>90</v>
      </c>
      <c r="B300" s="1" t="str">
        <f t="shared" si="13"/>
        <v>China</v>
      </c>
      <c r="C300" s="5" t="str">
        <f t="shared" si="12"/>
        <v>2022</v>
      </c>
      <c r="D300" s="1" t="str">
        <f t="shared" si="14"/>
        <v xml:space="preserve">Long March 2D </v>
      </c>
      <c r="E300" s="1" t="s">
        <v>8</v>
      </c>
      <c r="F300" s="7" t="str">
        <f>TEXT(DATE(MID(H300, 13, 4), CHOOSE(MATCH( MID(H300, 5, 3), {"Jan","Feb","Mar","Apr","May","Jun","Jul","Aug","Sep","Oct","Nov","Dec"}, 0), 1, 2, 3, 4, 5, 6, 7, 8, 9, 10, 11, 12), MID(H300, 9, 2)), "yyyy-mm-dd")</f>
        <v>2022-10-29</v>
      </c>
      <c r="G300" s="1" t="s">
        <v>689</v>
      </c>
      <c r="H300" s="1" t="s">
        <v>688</v>
      </c>
    </row>
    <row r="301" spans="1:8" hidden="1" x14ac:dyDescent="0.3">
      <c r="A301" s="1" t="s">
        <v>27</v>
      </c>
      <c r="B301" s="1" t="str">
        <f t="shared" si="13"/>
        <v>USA</v>
      </c>
      <c r="C301" s="5" t="str">
        <f t="shared" si="12"/>
        <v>2022</v>
      </c>
      <c r="D301" s="1" t="str">
        <f t="shared" si="14"/>
        <v xml:space="preserve">Falcon 9 Block 5 </v>
      </c>
      <c r="E301" s="1" t="s">
        <v>8</v>
      </c>
      <c r="F301" s="7" t="str">
        <f>TEXT(DATE(MID(H301, 13, 4), CHOOSE(MATCH( MID(H301, 5, 3), {"Jan","Feb","Mar","Apr","May","Jun","Jul","Aug","Sep","Oct","Nov","Dec"}, 0), 1, 2, 3, 4, 5, 6, 7, 8, 9, 10, 11, 12), MID(H301, 9, 2)), "yyyy-mm-dd")</f>
        <v>2022-10-28</v>
      </c>
      <c r="G301" s="1" t="s">
        <v>691</v>
      </c>
      <c r="H301" s="1" t="s">
        <v>690</v>
      </c>
    </row>
    <row r="302" spans="1:8" hidden="1" x14ac:dyDescent="0.3">
      <c r="A302" s="1" t="s">
        <v>130</v>
      </c>
      <c r="B302" s="1" t="str">
        <f t="shared" si="13"/>
        <v>Kazakhstan</v>
      </c>
      <c r="C302" s="5" t="str">
        <f t="shared" si="12"/>
        <v>2022</v>
      </c>
      <c r="D302" s="1" t="str">
        <f t="shared" si="14"/>
        <v xml:space="preserve">Soyuz 2.1a </v>
      </c>
      <c r="E302" s="1" t="s">
        <v>8</v>
      </c>
      <c r="F302" s="7" t="str">
        <f>TEXT(DATE(MID(H302, 13, 4), CHOOSE(MATCH( MID(H302, 5, 3), {"Jan","Feb","Mar","Apr","May","Jun","Jul","Aug","Sep","Oct","Nov","Dec"}, 0), 1, 2, 3, 4, 5, 6, 7, 8, 9, 10, 11, 12), MID(H302, 9, 2)), "yyyy-mm-dd")</f>
        <v>2022-10-26</v>
      </c>
      <c r="G302" s="1" t="s">
        <v>693</v>
      </c>
      <c r="H302" s="1" t="s">
        <v>692</v>
      </c>
    </row>
    <row r="303" spans="1:8" hidden="1" x14ac:dyDescent="0.3">
      <c r="A303" s="1" t="s">
        <v>322</v>
      </c>
      <c r="B303" s="1" t="str">
        <f t="shared" si="13"/>
        <v>Russia</v>
      </c>
      <c r="C303" s="5" t="str">
        <f t="shared" si="12"/>
        <v>2022</v>
      </c>
      <c r="D303" s="1" t="str">
        <f t="shared" si="14"/>
        <v xml:space="preserve">Soyuz 2.1b/Fregat-M </v>
      </c>
      <c r="E303" s="1" t="s">
        <v>8</v>
      </c>
      <c r="F303" s="7" t="str">
        <f>TEXT(DATE(MID(H303, 13, 4), CHOOSE(MATCH( MID(H303, 5, 3), {"Jan","Feb","Mar","Apr","May","Jun","Jul","Aug","Sep","Oct","Nov","Dec"}, 0), 1, 2, 3, 4, 5, 6, 7, 8, 9, 10, 11, 12), MID(H303, 9, 2)), "yyyy-mm-dd")</f>
        <v>2022-10-22</v>
      </c>
      <c r="G303" s="1" t="s">
        <v>695</v>
      </c>
      <c r="H303" s="1" t="s">
        <v>694</v>
      </c>
    </row>
    <row r="304" spans="1:8" hidden="1" x14ac:dyDescent="0.3">
      <c r="A304" s="1" t="s">
        <v>290</v>
      </c>
      <c r="B304" s="1" t="str">
        <f t="shared" si="13"/>
        <v>India</v>
      </c>
      <c r="C304" s="5" t="str">
        <f t="shared" si="12"/>
        <v>2022</v>
      </c>
      <c r="D304" s="1" t="str">
        <f t="shared" si="14"/>
        <v xml:space="preserve">LVM-3 </v>
      </c>
      <c r="E304" s="1" t="s">
        <v>8</v>
      </c>
      <c r="F304" s="7" t="str">
        <f>TEXT(DATE(MID(H304, 13, 4), CHOOSE(MATCH( MID(H304, 5, 3), {"Jan","Feb","Mar","Apr","May","Jun","Jul","Aug","Sep","Oct","Nov","Dec"}, 0), 1, 2, 3, 4, 5, 6, 7, 8, 9, 10, 11, 12), MID(H304, 9, 2)), "yyyy-mm-dd")</f>
        <v>2022-10-22</v>
      </c>
      <c r="G304" s="1" t="s">
        <v>697</v>
      </c>
      <c r="H304" s="1" t="s">
        <v>696</v>
      </c>
    </row>
    <row r="305" spans="1:8" hidden="1" x14ac:dyDescent="0.3">
      <c r="A305" s="1" t="s">
        <v>5</v>
      </c>
      <c r="B305" s="1" t="str">
        <f t="shared" si="13"/>
        <v>Russia</v>
      </c>
      <c r="C305" s="5" t="str">
        <f t="shared" si="12"/>
        <v>2022</v>
      </c>
      <c r="D305" s="1" t="str">
        <f t="shared" si="14"/>
        <v xml:space="preserve">Soyuz 2.1v/Volga </v>
      </c>
      <c r="E305" s="1" t="s">
        <v>8</v>
      </c>
      <c r="F305" s="7" t="str">
        <f>TEXT(DATE(MID(H305, 13, 4), CHOOSE(MATCH( MID(H305, 5, 3), {"Jan","Feb","Mar","Apr","May","Jun","Jul","Aug","Sep","Oct","Nov","Dec"}, 0), 1, 2, 3, 4, 5, 6, 7, 8, 9, 10, 11, 12), MID(H305, 9, 2)), "yyyy-mm-dd")</f>
        <v>2022-10-21</v>
      </c>
      <c r="G305" s="1" t="s">
        <v>699</v>
      </c>
      <c r="H305" s="1" t="s">
        <v>698</v>
      </c>
    </row>
    <row r="306" spans="1:8" hidden="1" x14ac:dyDescent="0.3">
      <c r="A306" s="1" t="s">
        <v>11</v>
      </c>
      <c r="B306" s="1" t="str">
        <f t="shared" si="13"/>
        <v>USA</v>
      </c>
      <c r="C306" s="5" t="str">
        <f t="shared" si="12"/>
        <v>2022</v>
      </c>
      <c r="D306" s="1" t="str">
        <f t="shared" si="14"/>
        <v xml:space="preserve">Falcon 9 Block 5 </v>
      </c>
      <c r="E306" s="1" t="s">
        <v>8</v>
      </c>
      <c r="F306" s="7" t="str">
        <f>TEXT(DATE(MID(H306, 13, 4), CHOOSE(MATCH( MID(H306, 5, 3), {"Jan","Feb","Mar","Apr","May","Jun","Jul","Aug","Sep","Oct","Nov","Dec"}, 0), 1, 2, 3, 4, 5, 6, 7, 8, 9, 10, 11, 12), MID(H306, 9, 2)), "yyyy-mm-dd")</f>
        <v>2022-10-20</v>
      </c>
      <c r="G306" s="1" t="s">
        <v>701</v>
      </c>
      <c r="H306" s="1" t="s">
        <v>700</v>
      </c>
    </row>
    <row r="307" spans="1:8" hidden="1" x14ac:dyDescent="0.3">
      <c r="A307" s="1" t="s">
        <v>702</v>
      </c>
      <c r="B307" s="1" t="str">
        <f t="shared" si="13"/>
        <v>Russia</v>
      </c>
      <c r="C307" s="5" t="str">
        <f t="shared" si="12"/>
        <v>2022</v>
      </c>
      <c r="D307" s="1" t="str">
        <f t="shared" si="14"/>
        <v xml:space="preserve">Angara 1.2 </v>
      </c>
      <c r="E307" s="1" t="s">
        <v>8</v>
      </c>
      <c r="F307" s="7" t="str">
        <f>TEXT(DATE(MID(H307, 13, 4), CHOOSE(MATCH( MID(H307, 5, 3), {"Jan","Feb","Mar","Apr","May","Jun","Jul","Aug","Sep","Oct","Nov","Dec"}, 0), 1, 2, 3, 4, 5, 6, 7, 8, 9, 10, 11, 12), MID(H307, 9, 2)), "yyyy-mm-dd")</f>
        <v>2022-10-15</v>
      </c>
      <c r="G307" s="1" t="s">
        <v>704</v>
      </c>
      <c r="H307" s="1" t="s">
        <v>703</v>
      </c>
    </row>
    <row r="308" spans="1:8" hidden="1" x14ac:dyDescent="0.3">
      <c r="A308" s="1" t="s">
        <v>11</v>
      </c>
      <c r="B308" s="1" t="str">
        <f t="shared" si="13"/>
        <v>USA</v>
      </c>
      <c r="C308" s="5" t="str">
        <f t="shared" si="12"/>
        <v>2022</v>
      </c>
      <c r="D308" s="1" t="str">
        <f t="shared" si="14"/>
        <v xml:space="preserve">Falcon 9 Block 5 </v>
      </c>
      <c r="E308" s="1" t="s">
        <v>8</v>
      </c>
      <c r="F308" s="7" t="str">
        <f>TEXT(DATE(MID(H308, 13, 4), CHOOSE(MATCH( MID(H308, 5, 3), {"Jan","Feb","Mar","Apr","May","Jun","Jul","Aug","Sep","Oct","Nov","Dec"}, 0), 1, 2, 3, 4, 5, 6, 7, 8, 9, 10, 11, 12), MID(H308, 9, 2)), "yyyy-mm-dd")</f>
        <v>2022-10-15</v>
      </c>
      <c r="G308" s="1" t="s">
        <v>706</v>
      </c>
      <c r="H308" s="1" t="s">
        <v>705</v>
      </c>
    </row>
    <row r="309" spans="1:8" hidden="1" x14ac:dyDescent="0.3">
      <c r="A309" s="1" t="s">
        <v>18</v>
      </c>
      <c r="B309" s="1" t="str">
        <f t="shared" si="13"/>
        <v>China</v>
      </c>
      <c r="C309" s="5" t="str">
        <f t="shared" si="12"/>
        <v>2022</v>
      </c>
      <c r="D309" s="1" t="str">
        <f t="shared" si="14"/>
        <v xml:space="preserve">Long March 2D </v>
      </c>
      <c r="E309" s="1" t="s">
        <v>8</v>
      </c>
      <c r="F309" s="7" t="str">
        <f>TEXT(DATE(MID(H309, 13, 4), CHOOSE(MATCH( MID(H309, 5, 3), {"Jan","Feb","Mar","Apr","May","Jun","Jul","Aug","Sep","Oct","Nov","Dec"}, 0), 1, 2, 3, 4, 5, 6, 7, 8, 9, 10, 11, 12), MID(H309, 9, 2)), "yyyy-mm-dd")</f>
        <v>2022-10-14</v>
      </c>
      <c r="G309" s="1" t="s">
        <v>708</v>
      </c>
      <c r="H309" s="1" t="s">
        <v>707</v>
      </c>
    </row>
    <row r="310" spans="1:8" hidden="1" x14ac:dyDescent="0.3">
      <c r="A310" s="1" t="s">
        <v>329</v>
      </c>
      <c r="B310" s="1" t="str">
        <f t="shared" si="13"/>
        <v>China</v>
      </c>
      <c r="C310" s="5" t="str">
        <f t="shared" si="12"/>
        <v>2022</v>
      </c>
      <c r="D310" s="1" t="str">
        <f t="shared" si="14"/>
        <v xml:space="preserve">Long March 2C </v>
      </c>
      <c r="E310" s="1" t="s">
        <v>8</v>
      </c>
      <c r="F310" s="7" t="str">
        <f>TEXT(DATE(MID(H310, 13, 4), CHOOSE(MATCH( MID(H310, 5, 3), {"Jan","Feb","Mar","Apr","May","Jun","Jul","Aug","Sep","Oct","Nov","Dec"}, 0), 1, 2, 3, 4, 5, 6, 7, 8, 9, 10, 11, 12), MID(H310, 9, 2)), "yyyy-mm-dd")</f>
        <v>2022-10-12</v>
      </c>
      <c r="G310" s="1" t="s">
        <v>710</v>
      </c>
      <c r="H310" s="1" t="s">
        <v>709</v>
      </c>
    </row>
    <row r="311" spans="1:8" hidden="1" x14ac:dyDescent="0.3">
      <c r="A311" s="1" t="s">
        <v>565</v>
      </c>
      <c r="B311" s="1" t="str">
        <f t="shared" si="13"/>
        <v>Kazakhstan</v>
      </c>
      <c r="C311" s="5" t="str">
        <f t="shared" si="12"/>
        <v>2022</v>
      </c>
      <c r="D311" s="1" t="str">
        <f t="shared" si="14"/>
        <v xml:space="preserve">Proton-M/DM-3 </v>
      </c>
      <c r="E311" s="1" t="s">
        <v>8</v>
      </c>
      <c r="F311" s="7" t="str">
        <f>TEXT(DATE(MID(H311, 13, 4), CHOOSE(MATCH( MID(H311, 5, 3), {"Jan","Feb","Mar","Apr","May","Jun","Jul","Aug","Sep","Oct","Nov","Dec"}, 0), 1, 2, 3, 4, 5, 6, 7, 8, 9, 10, 11, 12), MID(H311, 9, 2)), "yyyy-mm-dd")</f>
        <v>2022-10-12</v>
      </c>
      <c r="G311" s="1" t="s">
        <v>712</v>
      </c>
      <c r="H311" s="1" t="s">
        <v>711</v>
      </c>
    </row>
    <row r="312" spans="1:8" hidden="1" x14ac:dyDescent="0.3">
      <c r="A312" s="1" t="s">
        <v>714</v>
      </c>
      <c r="B312" s="1" t="str">
        <f t="shared" si="13"/>
        <v>Japan</v>
      </c>
      <c r="C312" s="5" t="str">
        <f t="shared" si="12"/>
        <v>2022</v>
      </c>
      <c r="D312" s="1" t="str">
        <f t="shared" si="14"/>
        <v xml:space="preserve">Epsilon PBS </v>
      </c>
      <c r="E312" s="1" t="s">
        <v>8</v>
      </c>
      <c r="F312" s="7" t="str">
        <f>TEXT(DATE(MID(H312, 13, 4), CHOOSE(MATCH( MID(H312, 5, 3), {"Jan","Feb","Mar","Apr","May","Jun","Jul","Aug","Sep","Oct","Nov","Dec"}, 0), 1, 2, 3, 4, 5, 6, 7, 8, 9, 10, 11, 12), MID(H312, 9, 2)), "yyyy-mm-dd")</f>
        <v>2022-10-12</v>
      </c>
      <c r="G312" s="1" t="s">
        <v>716</v>
      </c>
      <c r="H312" s="1" t="s">
        <v>715</v>
      </c>
    </row>
    <row r="313" spans="1:8" hidden="1" x14ac:dyDescent="0.3">
      <c r="A313" s="1" t="s">
        <v>212</v>
      </c>
      <c r="B313" s="1" t="str">
        <f t="shared" si="13"/>
        <v>Russia</v>
      </c>
      <c r="C313" s="5" t="str">
        <f t="shared" si="12"/>
        <v>2022</v>
      </c>
      <c r="D313" s="1" t="str">
        <f t="shared" si="14"/>
        <v xml:space="preserve">Soyuz 2.1b/Fregat-M </v>
      </c>
      <c r="E313" s="1" t="s">
        <v>8</v>
      </c>
      <c r="F313" s="7" t="str">
        <f>TEXT(DATE(MID(H313, 13, 4), CHOOSE(MATCH( MID(H313, 5, 3), {"Jan","Feb","Mar","Apr","May","Jun","Jul","Aug","Sep","Oct","Nov","Dec"}, 0), 1, 2, 3, 4, 5, 6, 7, 8, 9, 10, 11, 12), MID(H313, 9, 2)), "yyyy-mm-dd")</f>
        <v>2022-10-10</v>
      </c>
      <c r="G313" s="1" t="s">
        <v>718</v>
      </c>
      <c r="H313" s="1" t="s">
        <v>717</v>
      </c>
    </row>
    <row r="314" spans="1:8" hidden="1" x14ac:dyDescent="0.3">
      <c r="A314" s="1" t="s">
        <v>90</v>
      </c>
      <c r="B314" s="1" t="str">
        <f t="shared" si="13"/>
        <v>China</v>
      </c>
      <c r="C314" s="5" t="str">
        <f t="shared" si="12"/>
        <v>2022</v>
      </c>
      <c r="D314" s="1" t="str">
        <f t="shared" si="14"/>
        <v xml:space="preserve">Long March 2D </v>
      </c>
      <c r="E314" s="1" t="s">
        <v>8</v>
      </c>
      <c r="F314" s="7" t="str">
        <f>TEXT(DATE(MID(H314, 13, 4), CHOOSE(MATCH( MID(H314, 5, 3), {"Jan","Feb","Mar","Apr","May","Jun","Jul","Aug","Sep","Oct","Nov","Dec"}, 0), 1, 2, 3, 4, 5, 6, 7, 8, 9, 10, 11, 12), MID(H314, 9, 2)), "yyyy-mm-dd")</f>
        <v>2022-10-08</v>
      </c>
      <c r="G314" s="1" t="s">
        <v>720</v>
      </c>
      <c r="H314" s="1" t="s">
        <v>719</v>
      </c>
    </row>
    <row r="315" spans="1:8" hidden="1" x14ac:dyDescent="0.3">
      <c r="A315" s="1" t="s">
        <v>11</v>
      </c>
      <c r="B315" s="1" t="str">
        <f t="shared" si="13"/>
        <v>USA</v>
      </c>
      <c r="C315" s="5" t="str">
        <f t="shared" si="12"/>
        <v>2022</v>
      </c>
      <c r="D315" s="1" t="str">
        <f t="shared" si="14"/>
        <v xml:space="preserve">Falcon 9 Block 5 </v>
      </c>
      <c r="E315" s="1" t="s">
        <v>8</v>
      </c>
      <c r="F315" s="7" t="str">
        <f>TEXT(DATE(MID(H315, 13, 4), CHOOSE(MATCH( MID(H315, 5, 3), {"Jan","Feb","Mar","Apr","May","Jun","Jul","Aug","Sep","Oct","Nov","Dec"}, 0), 1, 2, 3, 4, 5, 6, 7, 8, 9, 10, 11, 12), MID(H315, 9, 2)), "yyyy-mm-dd")</f>
        <v>2022-10-08</v>
      </c>
      <c r="G315" s="1" t="s">
        <v>722</v>
      </c>
      <c r="H315" s="1" t="s">
        <v>721</v>
      </c>
    </row>
    <row r="316" spans="1:8" hidden="1" x14ac:dyDescent="0.3">
      <c r="A316" s="1" t="s">
        <v>22</v>
      </c>
      <c r="B316" s="1" t="str">
        <f t="shared" si="13"/>
        <v>New Zealand</v>
      </c>
      <c r="C316" s="5" t="str">
        <f t="shared" si="12"/>
        <v>2022</v>
      </c>
      <c r="D316" s="1" t="str">
        <f t="shared" si="14"/>
        <v xml:space="preserve">Electron/Curie </v>
      </c>
      <c r="E316" s="1" t="s">
        <v>8</v>
      </c>
      <c r="F316" s="7" t="str">
        <f>TEXT(DATE(MID(H316, 13, 4), CHOOSE(MATCH( MID(H316, 5, 3), {"Jan","Feb","Mar","Apr","May","Jun","Jul","Aug","Sep","Oct","Nov","Dec"}, 0), 1, 2, 3, 4, 5, 6, 7, 8, 9, 10, 11, 12), MID(H316, 9, 2)), "yyyy-mm-dd")</f>
        <v>2022-10-07</v>
      </c>
      <c r="G316" s="1" t="s">
        <v>724</v>
      </c>
      <c r="H316" s="1" t="s">
        <v>723</v>
      </c>
    </row>
    <row r="317" spans="1:8" hidden="1" x14ac:dyDescent="0.3">
      <c r="A317" s="1" t="s">
        <v>65</v>
      </c>
      <c r="B317" s="1" t="str">
        <f t="shared" si="13"/>
        <v>China Coastal Waters</v>
      </c>
      <c r="C317" s="5" t="str">
        <f t="shared" si="12"/>
        <v>2022</v>
      </c>
      <c r="D317" s="1" t="str">
        <f t="shared" si="14"/>
        <v xml:space="preserve">Long March 11H </v>
      </c>
      <c r="E317" s="1" t="s">
        <v>8</v>
      </c>
      <c r="F317" s="7" t="str">
        <f>TEXT(DATE(MID(H317, 13, 4), CHOOSE(MATCH( MID(H317, 5, 3), {"Jan","Feb","Mar","Apr","May","Jun","Jul","Aug","Sep","Oct","Nov","Dec"}, 0), 1, 2, 3, 4, 5, 6, 7, 8, 9, 10, 11, 12), MID(H317, 9, 2)), "yyyy-mm-dd")</f>
        <v>2022-10-07</v>
      </c>
      <c r="G317" s="1" t="s">
        <v>726</v>
      </c>
      <c r="H317" s="1" t="s">
        <v>725</v>
      </c>
    </row>
    <row r="318" spans="1:8" hidden="1" x14ac:dyDescent="0.3">
      <c r="A318" s="1" t="s">
        <v>27</v>
      </c>
      <c r="B318" s="1" t="str">
        <f t="shared" si="13"/>
        <v>USA</v>
      </c>
      <c r="C318" s="5" t="str">
        <f t="shared" si="12"/>
        <v>2022</v>
      </c>
      <c r="D318" s="1" t="str">
        <f t="shared" si="14"/>
        <v xml:space="preserve">Falcon 9 Block 5 </v>
      </c>
      <c r="E318" s="1" t="s">
        <v>8</v>
      </c>
      <c r="F318" s="7" t="str">
        <f>TEXT(DATE(MID(H318, 13, 4), CHOOSE(MATCH( MID(H318, 5, 3), {"Jan","Feb","Mar","Apr","May","Jun","Jul","Aug","Sep","Oct","Nov","Dec"}, 0), 1, 2, 3, 4, 5, 6, 7, 8, 9, 10, 11, 12), MID(H318, 9, 2)), "yyyy-mm-dd")</f>
        <v>2022-10-05</v>
      </c>
      <c r="G318" s="1" t="s">
        <v>728</v>
      </c>
      <c r="H318" s="1" t="s">
        <v>727</v>
      </c>
    </row>
    <row r="319" spans="1:8" hidden="1" x14ac:dyDescent="0.3">
      <c r="A319" s="1" t="s">
        <v>30</v>
      </c>
      <c r="B319" s="1" t="str">
        <f t="shared" si="13"/>
        <v>USA</v>
      </c>
      <c r="C319" s="5" t="str">
        <f t="shared" si="12"/>
        <v>2022</v>
      </c>
      <c r="D319" s="1" t="str">
        <f t="shared" si="14"/>
        <v xml:space="preserve">Falcon 9 Block 5 </v>
      </c>
      <c r="E319" s="1" t="s">
        <v>8</v>
      </c>
      <c r="F319" s="7" t="str">
        <f>TEXT(DATE(MID(H319, 13, 4), CHOOSE(MATCH( MID(H319, 5, 3), {"Jan","Feb","Mar","Apr","May","Jun","Jul","Aug","Sep","Oct","Nov","Dec"}, 0), 1, 2, 3, 4, 5, 6, 7, 8, 9, 10, 11, 12), MID(H319, 9, 2)), "yyyy-mm-dd")</f>
        <v>2022-10-05</v>
      </c>
      <c r="G319" s="1" t="s">
        <v>730</v>
      </c>
      <c r="H319" s="1" t="s">
        <v>729</v>
      </c>
    </row>
    <row r="320" spans="1:8" hidden="1" x14ac:dyDescent="0.3">
      <c r="A320" s="1" t="s">
        <v>75</v>
      </c>
      <c r="B320" s="1" t="str">
        <f t="shared" si="13"/>
        <v>USA</v>
      </c>
      <c r="C320" s="5" t="str">
        <f t="shared" si="12"/>
        <v>2022</v>
      </c>
      <c r="D320" s="1" t="str">
        <f t="shared" si="14"/>
        <v xml:space="preserve">Atlas V 531 </v>
      </c>
      <c r="E320" s="1" t="s">
        <v>8</v>
      </c>
      <c r="F320" s="7" t="str">
        <f>TEXT(DATE(MID(H320, 13, 4), CHOOSE(MATCH( MID(H320, 5, 3), {"Jan","Feb","Mar","Apr","May","Jun","Jul","Aug","Sep","Oct","Nov","Dec"}, 0), 1, 2, 3, 4, 5, 6, 7, 8, 9, 10, 11, 12), MID(H320, 9, 2)), "yyyy-mm-dd")</f>
        <v>2022-10-04</v>
      </c>
      <c r="G320" s="1" t="s">
        <v>732</v>
      </c>
      <c r="H320" s="1" t="s">
        <v>731</v>
      </c>
    </row>
    <row r="321" spans="1:8" hidden="1" x14ac:dyDescent="0.3">
      <c r="A321" s="1" t="s">
        <v>114</v>
      </c>
      <c r="B321" s="1" t="str">
        <f t="shared" si="13"/>
        <v>USA</v>
      </c>
      <c r="C321" s="5" t="str">
        <f t="shared" si="12"/>
        <v>2022</v>
      </c>
      <c r="D321" s="1" t="str">
        <f t="shared" si="14"/>
        <v xml:space="preserve">Alpha </v>
      </c>
      <c r="E321" s="1" t="s">
        <v>8</v>
      </c>
      <c r="F321" s="7" t="str">
        <f>TEXT(DATE(MID(H321, 13, 4), CHOOSE(MATCH( MID(H321, 5, 3), {"Jan","Feb","Mar","Apr","May","Jun","Jul","Aug","Sep","Oct","Nov","Dec"}, 0), 1, 2, 3, 4, 5, 6, 7, 8, 9, 10, 11, 12), MID(H321, 9, 2)), "yyyy-mm-dd")</f>
        <v>2022-10-01</v>
      </c>
      <c r="G321" s="1" t="s">
        <v>734</v>
      </c>
      <c r="H321" s="1" t="s">
        <v>733</v>
      </c>
    </row>
    <row r="322" spans="1:8" hidden="1" x14ac:dyDescent="0.3">
      <c r="A322" s="1" t="s">
        <v>395</v>
      </c>
      <c r="B322" s="1" t="str">
        <f t="shared" si="13"/>
        <v>China</v>
      </c>
      <c r="C322" s="5" t="str">
        <f t="shared" ref="C322:C385" si="15">TEXT(F322, "yyyy")</f>
        <v>2022</v>
      </c>
      <c r="D322" s="1" t="str">
        <f t="shared" si="14"/>
        <v xml:space="preserve">Long March 6 </v>
      </c>
      <c r="E322" s="1" t="s">
        <v>8</v>
      </c>
      <c r="F322" s="7" t="str">
        <f>TEXT(DATE(MID(H322, 13, 4), CHOOSE(MATCH( MID(H322, 5, 3), {"Jan","Feb","Mar","Apr","May","Jun","Jul","Aug","Sep","Oct","Nov","Dec"}, 0), 1, 2, 3, 4, 5, 6, 7, 8, 9, 10, 11, 12), MID(H322, 9, 2)), "yyyy-mm-dd")</f>
        <v>2022-09-26</v>
      </c>
      <c r="G322" s="1" t="s">
        <v>736</v>
      </c>
      <c r="H322" s="1" t="s">
        <v>735</v>
      </c>
    </row>
    <row r="323" spans="1:8" hidden="1" x14ac:dyDescent="0.3">
      <c r="A323" s="1" t="s">
        <v>18</v>
      </c>
      <c r="B323" s="1" t="str">
        <f t="shared" ref="B323:B386" si="16">TRIM(MID(A323, FIND("|", SUBSTITUTE(A323, ",", "|", LEN(A323) - LEN(SUBSTITUTE(A323,",", "" )))) + 1, LEN(A323)))</f>
        <v>China</v>
      </c>
      <c r="C323" s="5" t="str">
        <f t="shared" si="15"/>
        <v>2022</v>
      </c>
      <c r="D323" s="1" t="str">
        <f t="shared" ref="D323:D386" si="17">LEFT(G323, FIND("|", G323) - 1)</f>
        <v xml:space="preserve">Long March 2D </v>
      </c>
      <c r="E323" s="1" t="s">
        <v>8</v>
      </c>
      <c r="F323" s="7" t="str">
        <f>TEXT(DATE(MID(H323, 13, 4), CHOOSE(MATCH( MID(H323, 5, 3), {"Jan","Feb","Mar","Apr","May","Jun","Jul","Aug","Sep","Oct","Nov","Dec"}, 0), 1, 2, 3, 4, 5, 6, 7, 8, 9, 10, 11, 12), MID(H323, 9, 2)), "yyyy-mm-dd")</f>
        <v>2022-09-26</v>
      </c>
      <c r="G323" s="1" t="s">
        <v>738</v>
      </c>
      <c r="H323" s="1" t="s">
        <v>737</v>
      </c>
    </row>
    <row r="324" spans="1:8" hidden="1" x14ac:dyDescent="0.3">
      <c r="A324" s="1" t="s">
        <v>11</v>
      </c>
      <c r="B324" s="1" t="str">
        <f t="shared" si="16"/>
        <v>USA</v>
      </c>
      <c r="C324" s="5" t="str">
        <f t="shared" si="15"/>
        <v>2022</v>
      </c>
      <c r="D324" s="1" t="str">
        <f t="shared" si="17"/>
        <v xml:space="preserve">Falcon 9 Block 5 </v>
      </c>
      <c r="E324" s="1" t="s">
        <v>8</v>
      </c>
      <c r="F324" s="7" t="str">
        <f>TEXT(DATE(MID(H324, 13, 4), CHOOSE(MATCH( MID(H324, 5, 3), {"Jan","Feb","Mar","Apr","May","Jun","Jul","Aug","Sep","Oct","Nov","Dec"}, 0), 1, 2, 3, 4, 5, 6, 7, 8, 9, 10, 11, 12), MID(H324, 9, 2)), "yyyy-mm-dd")</f>
        <v>2022-09-24</v>
      </c>
      <c r="G324" s="1" t="s">
        <v>740</v>
      </c>
      <c r="H324" s="1" t="s">
        <v>739</v>
      </c>
    </row>
    <row r="325" spans="1:8" hidden="1" x14ac:dyDescent="0.3">
      <c r="A325" s="1" t="s">
        <v>742</v>
      </c>
      <c r="B325" s="1" t="str">
        <f t="shared" si="16"/>
        <v>China</v>
      </c>
      <c r="C325" s="5" t="str">
        <f t="shared" si="15"/>
        <v>2022</v>
      </c>
      <c r="D325" s="1" t="str">
        <f t="shared" si="17"/>
        <v xml:space="preserve">Kuaizhou 1A </v>
      </c>
      <c r="E325" s="1" t="s">
        <v>8</v>
      </c>
      <c r="F325" s="7" t="str">
        <f>TEXT(DATE(MID(H325, 13, 4), CHOOSE(MATCH( MID(H325, 5, 3), {"Jan","Feb","Mar","Apr","May","Jun","Jul","Aug","Sep","Oct","Nov","Dec"}, 0), 1, 2, 3, 4, 5, 6, 7, 8, 9, 10, 11, 12), MID(H325, 9, 2)), "yyyy-mm-dd")</f>
        <v>2022-09-24</v>
      </c>
      <c r="G325" s="1" t="s">
        <v>744</v>
      </c>
      <c r="H325" s="1" t="s">
        <v>743</v>
      </c>
    </row>
    <row r="326" spans="1:8" hidden="1" x14ac:dyDescent="0.3">
      <c r="A326" s="1" t="s">
        <v>745</v>
      </c>
      <c r="B326" s="1" t="str">
        <f t="shared" si="16"/>
        <v>USA</v>
      </c>
      <c r="C326" s="5" t="str">
        <f t="shared" si="15"/>
        <v>2022</v>
      </c>
      <c r="D326" s="1" t="str">
        <f t="shared" si="17"/>
        <v xml:space="preserve">Delta IV Heavy </v>
      </c>
      <c r="E326" s="1" t="s">
        <v>8</v>
      </c>
      <c r="F326" s="7" t="str">
        <f>TEXT(DATE(MID(H326, 13, 4), CHOOSE(MATCH( MID(H326, 5, 3), {"Jan","Feb","Mar","Apr","May","Jun","Jul","Aug","Sep","Oct","Nov","Dec"}, 0), 1, 2, 3, 4, 5, 6, 7, 8, 9, 10, 11, 12), MID(H326, 9, 2)), "yyyy-mm-dd")</f>
        <v>2022-09-24</v>
      </c>
      <c r="G326" s="1" t="s">
        <v>747</v>
      </c>
      <c r="H326" s="1" t="s">
        <v>746</v>
      </c>
    </row>
    <row r="327" spans="1:8" hidden="1" x14ac:dyDescent="0.3">
      <c r="A327" s="1" t="s">
        <v>130</v>
      </c>
      <c r="B327" s="1" t="str">
        <f t="shared" si="16"/>
        <v>Kazakhstan</v>
      </c>
      <c r="C327" s="5" t="str">
        <f t="shared" si="15"/>
        <v>2022</v>
      </c>
      <c r="D327" s="1" t="str">
        <f t="shared" si="17"/>
        <v xml:space="preserve">Soyuz 2.1a </v>
      </c>
      <c r="E327" s="1" t="s">
        <v>8</v>
      </c>
      <c r="F327" s="7" t="str">
        <f>TEXT(DATE(MID(H327, 13, 4), CHOOSE(MATCH( MID(H327, 5, 3), {"Jan","Feb","Mar","Apr","May","Jun","Jul","Aug","Sep","Oct","Nov","Dec"}, 0), 1, 2, 3, 4, 5, 6, 7, 8, 9, 10, 11, 12), MID(H327, 9, 2)), "yyyy-mm-dd")</f>
        <v>2022-09-21</v>
      </c>
      <c r="G327" s="1" t="s">
        <v>749</v>
      </c>
      <c r="H327" s="1" t="s">
        <v>748</v>
      </c>
    </row>
    <row r="328" spans="1:8" hidden="1" x14ac:dyDescent="0.3">
      <c r="A328" s="1" t="s">
        <v>90</v>
      </c>
      <c r="B328" s="1" t="str">
        <f t="shared" si="16"/>
        <v>China</v>
      </c>
      <c r="C328" s="5" t="str">
        <f t="shared" si="15"/>
        <v>2022</v>
      </c>
      <c r="D328" s="1" t="str">
        <f t="shared" si="17"/>
        <v xml:space="preserve">Long March 2D </v>
      </c>
      <c r="E328" s="1" t="s">
        <v>8</v>
      </c>
      <c r="F328" s="7" t="str">
        <f>TEXT(DATE(MID(H328, 13, 4), CHOOSE(MATCH( MID(H328, 5, 3), {"Jan","Feb","Mar","Apr","May","Jun","Jul","Aug","Sep","Oct","Nov","Dec"}, 0), 1, 2, 3, 4, 5, 6, 7, 8, 9, 10, 11, 12), MID(H328, 9, 2)), "yyyy-mm-dd")</f>
        <v>2022-09-20</v>
      </c>
      <c r="G328" s="1" t="s">
        <v>751</v>
      </c>
      <c r="H328" s="1" t="s">
        <v>750</v>
      </c>
    </row>
    <row r="329" spans="1:8" hidden="1" x14ac:dyDescent="0.3">
      <c r="A329" s="1" t="s">
        <v>11</v>
      </c>
      <c r="B329" s="1" t="str">
        <f t="shared" si="16"/>
        <v>USA</v>
      </c>
      <c r="C329" s="5" t="str">
        <f t="shared" si="15"/>
        <v>2022</v>
      </c>
      <c r="D329" s="1" t="str">
        <f t="shared" si="17"/>
        <v xml:space="preserve">Falcon 9 Block 5 </v>
      </c>
      <c r="E329" s="1" t="s">
        <v>8</v>
      </c>
      <c r="F329" s="7" t="str">
        <f>TEXT(DATE(MID(H329, 13, 4), CHOOSE(MATCH( MID(H329, 5, 3), {"Jan","Feb","Mar","Apr","May","Jun","Jul","Aug","Sep","Oct","Nov","Dec"}, 0), 1, 2, 3, 4, 5, 6, 7, 8, 9, 10, 11, 12), MID(H329, 9, 2)), "yyyy-mm-dd")</f>
        <v>2022-09-19</v>
      </c>
      <c r="G329" s="1" t="s">
        <v>753</v>
      </c>
      <c r="H329" s="1" t="s">
        <v>752</v>
      </c>
    </row>
    <row r="330" spans="1:8" hidden="1" x14ac:dyDescent="0.3">
      <c r="A330" s="1" t="s">
        <v>22</v>
      </c>
      <c r="B330" s="1" t="str">
        <f t="shared" si="16"/>
        <v>New Zealand</v>
      </c>
      <c r="C330" s="5" t="str">
        <f t="shared" si="15"/>
        <v>2022</v>
      </c>
      <c r="D330" s="1" t="str">
        <f t="shared" si="17"/>
        <v xml:space="preserve">Electron/Curie </v>
      </c>
      <c r="E330" s="1" t="s">
        <v>8</v>
      </c>
      <c r="F330" s="7" t="str">
        <f>TEXT(DATE(MID(H330, 13, 4), CHOOSE(MATCH( MID(H330, 5, 3), {"Jan","Feb","Mar","Apr","May","Jun","Jul","Aug","Sep","Oct","Nov","Dec"}, 0), 1, 2, 3, 4, 5, 6, 7, 8, 9, 10, 11, 12), MID(H330, 9, 2)), "yyyy-mm-dd")</f>
        <v>2022-09-15</v>
      </c>
      <c r="G330" s="1" t="s">
        <v>755</v>
      </c>
      <c r="H330" s="1" t="s">
        <v>754</v>
      </c>
    </row>
    <row r="331" spans="1:8" hidden="1" x14ac:dyDescent="0.3">
      <c r="A331" s="1" t="s">
        <v>53</v>
      </c>
      <c r="B331" s="1" t="str">
        <f t="shared" si="16"/>
        <v>China</v>
      </c>
      <c r="C331" s="5" t="str">
        <f t="shared" si="15"/>
        <v>2022</v>
      </c>
      <c r="D331" s="1" t="str">
        <f t="shared" si="17"/>
        <v xml:space="preserve">Long March 7A </v>
      </c>
      <c r="E331" s="1" t="s">
        <v>8</v>
      </c>
      <c r="F331" s="7" t="str">
        <f>TEXT(DATE(MID(H331, 13, 4), CHOOSE(MATCH( MID(H331, 5, 3), {"Jan","Feb","Mar","Apr","May","Jun","Jul","Aug","Sep","Oct","Nov","Dec"}, 0), 1, 2, 3, 4, 5, 6, 7, 8, 9, 10, 11, 12), MID(H331, 9, 2)), "yyyy-mm-dd")</f>
        <v>2022-09-13</v>
      </c>
      <c r="G331" s="1" t="s">
        <v>757</v>
      </c>
      <c r="H331" s="1" t="s">
        <v>756</v>
      </c>
    </row>
    <row r="332" spans="1:8" hidden="1" x14ac:dyDescent="0.3">
      <c r="A332" s="1" t="s">
        <v>121</v>
      </c>
      <c r="B332" s="1" t="str">
        <f t="shared" si="16"/>
        <v>USA</v>
      </c>
      <c r="C332" s="5" t="str">
        <f t="shared" si="15"/>
        <v>2022</v>
      </c>
      <c r="D332" s="1" t="str">
        <f t="shared" si="17"/>
        <v xml:space="preserve">New Shepard </v>
      </c>
      <c r="E332" s="1" t="s">
        <v>8</v>
      </c>
      <c r="F332" s="7" t="str">
        <f>TEXT(DATE(MID(H332, 13, 4), CHOOSE(MATCH( MID(H332, 5, 3), {"Jan","Feb","Mar","Apr","May","Jun","Jul","Aug","Sep","Oct","Nov","Dec"}, 0), 1, 2, 3, 4, 5, 6, 7, 8, 9, 10, 11, 12), MID(H332, 9, 2)), "yyyy-mm-dd")</f>
        <v>2022-09-12</v>
      </c>
      <c r="G332" s="1" t="s">
        <v>759</v>
      </c>
      <c r="H332" s="1" t="s">
        <v>758</v>
      </c>
    </row>
    <row r="333" spans="1:8" hidden="1" x14ac:dyDescent="0.3">
      <c r="A333" s="1" t="s">
        <v>30</v>
      </c>
      <c r="B333" s="1" t="str">
        <f t="shared" si="16"/>
        <v>USA</v>
      </c>
      <c r="C333" s="5" t="str">
        <f t="shared" si="15"/>
        <v>2022</v>
      </c>
      <c r="D333" s="1" t="str">
        <f t="shared" si="17"/>
        <v xml:space="preserve">Falcon 9 Block 5 </v>
      </c>
      <c r="E333" s="1" t="s">
        <v>8</v>
      </c>
      <c r="F333" s="7" t="str">
        <f>TEXT(DATE(MID(H333, 13, 4), CHOOSE(MATCH( MID(H333, 5, 3), {"Jan","Feb","Mar","Apr","May","Jun","Jul","Aug","Sep","Oct","Nov","Dec"}, 0), 1, 2, 3, 4, 5, 6, 7, 8, 9, 10, 11, 12), MID(H333, 9, 2)), "yyyy-mm-dd")</f>
        <v>2022-09-11</v>
      </c>
      <c r="G333" s="1" t="s">
        <v>761</v>
      </c>
      <c r="H333" s="1" t="s">
        <v>760</v>
      </c>
    </row>
    <row r="334" spans="1:8" hidden="1" x14ac:dyDescent="0.3">
      <c r="A334" s="1" t="s">
        <v>379</v>
      </c>
      <c r="B334" s="1" t="str">
        <f t="shared" si="16"/>
        <v>France</v>
      </c>
      <c r="C334" s="5" t="str">
        <f t="shared" si="15"/>
        <v>2022</v>
      </c>
      <c r="D334" s="1" t="str">
        <f t="shared" si="17"/>
        <v xml:space="preserve">Ariane 5 ECA </v>
      </c>
      <c r="E334" s="1" t="s">
        <v>346</v>
      </c>
      <c r="F334" s="7" t="str">
        <f>TEXT(DATE(MID(H334, 13, 4), CHOOSE(MATCH( MID(H334, 5, 3), {"Jan","Feb","Mar","Apr","May","Jun","Jul","Aug","Sep","Oct","Nov","Dec"}, 0), 1, 2, 3, 4, 5, 6, 7, 8, 9, 10, 11, 12), MID(H334, 9, 2)), "yyyy-mm-dd")</f>
        <v>2022-09-07</v>
      </c>
      <c r="G334" s="1" t="s">
        <v>763</v>
      </c>
      <c r="H334" s="1" t="s">
        <v>762</v>
      </c>
    </row>
    <row r="335" spans="1:8" hidden="1" x14ac:dyDescent="0.3">
      <c r="A335" s="1" t="s">
        <v>18</v>
      </c>
      <c r="B335" s="1" t="str">
        <f t="shared" si="16"/>
        <v>China</v>
      </c>
      <c r="C335" s="5" t="str">
        <f t="shared" si="15"/>
        <v>2022</v>
      </c>
      <c r="D335" s="1" t="str">
        <f t="shared" si="17"/>
        <v xml:space="preserve">Long March 2D </v>
      </c>
      <c r="E335" s="1" t="s">
        <v>8</v>
      </c>
      <c r="F335" s="7" t="str">
        <f>TEXT(DATE(MID(H335, 13, 4), CHOOSE(MATCH( MID(H335, 5, 3), {"Jan","Feb","Mar","Apr","May","Jun","Jul","Aug","Sep","Oct","Nov","Dec"}, 0), 1, 2, 3, 4, 5, 6, 7, 8, 9, 10, 11, 12), MID(H335, 9, 2)), "yyyy-mm-dd")</f>
        <v>2022-09-06</v>
      </c>
      <c r="G335" s="1" t="s">
        <v>765</v>
      </c>
      <c r="H335" s="1" t="s">
        <v>764</v>
      </c>
    </row>
    <row r="336" spans="1:8" hidden="1" x14ac:dyDescent="0.3">
      <c r="A336" s="1" t="s">
        <v>69</v>
      </c>
      <c r="B336" s="1" t="str">
        <f t="shared" si="16"/>
        <v>China</v>
      </c>
      <c r="C336" s="5" t="str">
        <f t="shared" si="15"/>
        <v>2022</v>
      </c>
      <c r="D336" s="1" t="str">
        <f t="shared" si="17"/>
        <v xml:space="preserve">Kuaizhou 1A </v>
      </c>
      <c r="E336" s="1" t="s">
        <v>8</v>
      </c>
      <c r="F336" s="7" t="str">
        <f>TEXT(DATE(MID(H336, 13, 4), CHOOSE(MATCH( MID(H336, 5, 3), {"Jan","Feb","Mar","Apr","May","Jun","Jul","Aug","Sep","Oct","Nov","Dec"}, 0), 1, 2, 3, 4, 5, 6, 7, 8, 9, 10, 11, 12), MID(H336, 9, 2)), "yyyy-mm-dd")</f>
        <v>2022-09-06</v>
      </c>
      <c r="G336" s="1" t="s">
        <v>767</v>
      </c>
      <c r="H336" s="1" t="s">
        <v>766</v>
      </c>
    </row>
    <row r="337" spans="1:8" hidden="1" x14ac:dyDescent="0.3">
      <c r="A337" s="1" t="s">
        <v>11</v>
      </c>
      <c r="B337" s="1" t="str">
        <f t="shared" si="16"/>
        <v>USA</v>
      </c>
      <c r="C337" s="5" t="str">
        <f t="shared" si="15"/>
        <v>2022</v>
      </c>
      <c r="D337" s="1" t="str">
        <f t="shared" si="17"/>
        <v xml:space="preserve">Falcon 9 Block 5 </v>
      </c>
      <c r="E337" s="1" t="s">
        <v>8</v>
      </c>
      <c r="F337" s="7" t="str">
        <f>TEXT(DATE(MID(H337, 13, 4), CHOOSE(MATCH( MID(H337, 5, 3), {"Jan","Feb","Mar","Apr","May","Jun","Jul","Aug","Sep","Oct","Nov","Dec"}, 0), 1, 2, 3, 4, 5, 6, 7, 8, 9, 10, 11, 12), MID(H337, 9, 2)), "yyyy-mm-dd")</f>
        <v>2022-09-05</v>
      </c>
      <c r="G337" s="1" t="s">
        <v>769</v>
      </c>
      <c r="H337" s="1" t="s">
        <v>768</v>
      </c>
    </row>
    <row r="338" spans="1:8" hidden="1" x14ac:dyDescent="0.3">
      <c r="A338" s="1" t="s">
        <v>90</v>
      </c>
      <c r="B338" s="1" t="str">
        <f t="shared" si="16"/>
        <v>China</v>
      </c>
      <c r="C338" s="5" t="str">
        <f t="shared" si="15"/>
        <v>2022</v>
      </c>
      <c r="D338" s="1" t="str">
        <f t="shared" si="17"/>
        <v xml:space="preserve">Long March 4C </v>
      </c>
      <c r="E338" s="1" t="s">
        <v>8</v>
      </c>
      <c r="F338" s="7" t="str">
        <f>TEXT(DATE(MID(H338, 13, 4), CHOOSE(MATCH( MID(H338, 5, 3), {"Jan","Feb","Mar","Apr","May","Jun","Jul","Aug","Sep","Oct","Nov","Dec"}, 0), 1, 2, 3, 4, 5, 6, 7, 8, 9, 10, 11, 12), MID(H338, 9, 2)), "yyyy-mm-dd")</f>
        <v>2022-09-02</v>
      </c>
      <c r="G338" s="1" t="s">
        <v>771</v>
      </c>
      <c r="H338" s="1" t="s">
        <v>770</v>
      </c>
    </row>
    <row r="339" spans="1:8" hidden="1" x14ac:dyDescent="0.3">
      <c r="A339" s="1" t="s">
        <v>27</v>
      </c>
      <c r="B339" s="1" t="str">
        <f t="shared" si="16"/>
        <v>USA</v>
      </c>
      <c r="C339" s="5" t="str">
        <f t="shared" si="15"/>
        <v>2022</v>
      </c>
      <c r="D339" s="1" t="str">
        <f t="shared" si="17"/>
        <v xml:space="preserve">Falcon 9 Block 5 </v>
      </c>
      <c r="E339" s="1" t="s">
        <v>8</v>
      </c>
      <c r="F339" s="7" t="str">
        <f>TEXT(DATE(MID(H339, 13, 4), CHOOSE(MATCH( MID(H339, 5, 3), {"Jan","Feb","Mar","Apr","May","Jun","Jul","Aug","Sep","Oct","Nov","Dec"}, 0), 1, 2, 3, 4, 5, 6, 7, 8, 9, 10, 11, 12), MID(H339, 9, 2)), "yyyy-mm-dd")</f>
        <v>2022-08-31</v>
      </c>
      <c r="G339" s="1" t="s">
        <v>773</v>
      </c>
      <c r="H339" s="1" t="s">
        <v>772</v>
      </c>
    </row>
    <row r="340" spans="1:8" hidden="1" x14ac:dyDescent="0.3">
      <c r="A340" s="1" t="s">
        <v>11</v>
      </c>
      <c r="B340" s="1" t="str">
        <f t="shared" si="16"/>
        <v>USA</v>
      </c>
      <c r="C340" s="5" t="str">
        <f t="shared" si="15"/>
        <v>2022</v>
      </c>
      <c r="D340" s="1" t="str">
        <f t="shared" si="17"/>
        <v xml:space="preserve">Falcon 9 Block 5 </v>
      </c>
      <c r="E340" s="1" t="s">
        <v>8</v>
      </c>
      <c r="F340" s="7" t="str">
        <f>TEXT(DATE(MID(H340, 13, 4), CHOOSE(MATCH( MID(H340, 5, 3), {"Jan","Feb","Mar","Apr","May","Jun","Jul","Aug","Sep","Oct","Nov","Dec"}, 0), 1, 2, 3, 4, 5, 6, 7, 8, 9, 10, 11, 12), MID(H340, 9, 2)), "yyyy-mm-dd")</f>
        <v>2022-08-28</v>
      </c>
      <c r="G340" s="1" t="s">
        <v>775</v>
      </c>
      <c r="H340" s="1" t="s">
        <v>774</v>
      </c>
    </row>
    <row r="341" spans="1:8" hidden="1" x14ac:dyDescent="0.3">
      <c r="A341" s="1" t="s">
        <v>329</v>
      </c>
      <c r="B341" s="1" t="str">
        <f t="shared" si="16"/>
        <v>China</v>
      </c>
      <c r="C341" s="5" t="str">
        <f t="shared" si="15"/>
        <v>2022</v>
      </c>
      <c r="D341" s="1" t="str">
        <f t="shared" si="17"/>
        <v xml:space="preserve">Long March 2D </v>
      </c>
      <c r="E341" s="1" t="s">
        <v>8</v>
      </c>
      <c r="F341" s="7" t="str">
        <f>TEXT(DATE(MID(H341, 13, 4), CHOOSE(MATCH( MID(H341, 5, 3), {"Jan","Feb","Mar","Apr","May","Jun","Jul","Aug","Sep","Oct","Nov","Dec"}, 0), 1, 2, 3, 4, 5, 6, 7, 8, 9, 10, 11, 12), MID(H341, 9, 2)), "yyyy-mm-dd")</f>
        <v>2022-08-24</v>
      </c>
      <c r="G341" s="1" t="s">
        <v>777</v>
      </c>
      <c r="H341" s="1" t="s">
        <v>776</v>
      </c>
    </row>
    <row r="342" spans="1:8" hidden="1" x14ac:dyDescent="0.3">
      <c r="A342" s="1" t="s">
        <v>315</v>
      </c>
      <c r="B342" s="1" t="str">
        <f t="shared" si="16"/>
        <v>China</v>
      </c>
      <c r="C342" s="5" t="str">
        <f t="shared" si="15"/>
        <v>2022</v>
      </c>
      <c r="D342" s="1" t="str">
        <f t="shared" si="17"/>
        <v xml:space="preserve">Kuaizhou 1A </v>
      </c>
      <c r="E342" s="1" t="s">
        <v>8</v>
      </c>
      <c r="F342" s="7" t="str">
        <f>TEXT(DATE(MID(H342, 13, 4), CHOOSE(MATCH( MID(H342, 5, 3), {"Jan","Feb","Mar","Apr","May","Jun","Jul","Aug","Sep","Oct","Nov","Dec"}, 0), 1, 2, 3, 4, 5, 6, 7, 8, 9, 10, 11, 12), MID(H342, 9, 2)), "yyyy-mm-dd")</f>
        <v>2022-08-23</v>
      </c>
      <c r="G342" s="1" t="s">
        <v>779</v>
      </c>
      <c r="H342" s="1" t="s">
        <v>778</v>
      </c>
    </row>
    <row r="343" spans="1:8" hidden="1" x14ac:dyDescent="0.3">
      <c r="A343" s="1" t="s">
        <v>11</v>
      </c>
      <c r="B343" s="1" t="str">
        <f t="shared" si="16"/>
        <v>USA</v>
      </c>
      <c r="C343" s="5" t="str">
        <f t="shared" si="15"/>
        <v>2022</v>
      </c>
      <c r="D343" s="1" t="str">
        <f t="shared" si="17"/>
        <v xml:space="preserve">Falcon 9 Block 5 </v>
      </c>
      <c r="E343" s="1" t="s">
        <v>8</v>
      </c>
      <c r="F343" s="7" t="str">
        <f>TEXT(DATE(MID(H343, 13, 4), CHOOSE(MATCH( MID(H343, 5, 3), {"Jan","Feb","Mar","Apr","May","Jun","Jul","Aug","Sep","Oct","Nov","Dec"}, 0), 1, 2, 3, 4, 5, 6, 7, 8, 9, 10, 11, 12), MID(H343, 9, 2)), "yyyy-mm-dd")</f>
        <v>2022-08-19</v>
      </c>
      <c r="G343" s="1" t="s">
        <v>781</v>
      </c>
      <c r="H343" s="1" t="s">
        <v>780</v>
      </c>
    </row>
    <row r="344" spans="1:8" hidden="1" x14ac:dyDescent="0.3">
      <c r="A344" s="1" t="s">
        <v>18</v>
      </c>
      <c r="B344" s="1" t="str">
        <f t="shared" si="16"/>
        <v>China</v>
      </c>
      <c r="C344" s="5" t="str">
        <f t="shared" si="15"/>
        <v>2022</v>
      </c>
      <c r="D344" s="1" t="str">
        <f t="shared" si="17"/>
        <v xml:space="preserve">Long March 2D </v>
      </c>
      <c r="E344" s="1" t="s">
        <v>8</v>
      </c>
      <c r="F344" s="7" t="str">
        <f>TEXT(DATE(MID(H344, 13, 4), CHOOSE(MATCH( MID(H344, 5, 3), {"Jan","Feb","Mar","Apr","May","Jun","Jul","Aug","Sep","Oct","Nov","Dec"}, 0), 1, 2, 3, 4, 5, 6, 7, 8, 9, 10, 11, 12), MID(H344, 9, 2)), "yyyy-mm-dd")</f>
        <v>2022-08-19</v>
      </c>
      <c r="G344" s="1" t="s">
        <v>783</v>
      </c>
      <c r="H344" s="1" t="s">
        <v>782</v>
      </c>
    </row>
    <row r="345" spans="1:8" hidden="1" x14ac:dyDescent="0.3">
      <c r="A345" s="1" t="s">
        <v>27</v>
      </c>
      <c r="B345" s="1" t="str">
        <f t="shared" si="16"/>
        <v>USA</v>
      </c>
      <c r="C345" s="5" t="str">
        <f t="shared" si="15"/>
        <v>2022</v>
      </c>
      <c r="D345" s="1" t="str">
        <f t="shared" si="17"/>
        <v xml:space="preserve">Falcon 9 Block 5 </v>
      </c>
      <c r="E345" s="1" t="s">
        <v>8</v>
      </c>
      <c r="F345" s="7" t="str">
        <f>TEXT(DATE(MID(H345, 13, 4), CHOOSE(MATCH( MID(H345, 5, 3), {"Jan","Feb","Mar","Apr","May","Jun","Jul","Aug","Sep","Oct","Nov","Dec"}, 0), 1, 2, 3, 4, 5, 6, 7, 8, 9, 10, 11, 12), MID(H345, 9, 2)), "yyyy-mm-dd")</f>
        <v>2022-08-12</v>
      </c>
      <c r="G345" s="1" t="s">
        <v>785</v>
      </c>
      <c r="H345" s="1" t="s">
        <v>784</v>
      </c>
    </row>
    <row r="346" spans="1:8" hidden="1" x14ac:dyDescent="0.3">
      <c r="A346" s="1" t="s">
        <v>395</v>
      </c>
      <c r="B346" s="1" t="str">
        <f t="shared" si="16"/>
        <v>China</v>
      </c>
      <c r="C346" s="5" t="str">
        <f t="shared" si="15"/>
        <v>2022</v>
      </c>
      <c r="D346" s="1" t="str">
        <f t="shared" si="17"/>
        <v xml:space="preserve">Long March 6 </v>
      </c>
      <c r="E346" s="1" t="s">
        <v>8</v>
      </c>
      <c r="F346" s="7" t="str">
        <f>TEXT(DATE(MID(H346, 13, 4), CHOOSE(MATCH( MID(H346, 5, 3), {"Jan","Feb","Mar","Apr","May","Jun","Jul","Aug","Sep","Oct","Nov","Dec"}, 0), 1, 2, 3, 4, 5, 6, 7, 8, 9, 10, 11, 12), MID(H346, 9, 2)), "yyyy-mm-dd")</f>
        <v>2022-08-10</v>
      </c>
      <c r="G346" s="1" t="s">
        <v>787</v>
      </c>
      <c r="H346" s="1" t="s">
        <v>786</v>
      </c>
    </row>
    <row r="347" spans="1:8" hidden="1" x14ac:dyDescent="0.3">
      <c r="A347" s="1" t="s">
        <v>30</v>
      </c>
      <c r="B347" s="1" t="str">
        <f t="shared" si="16"/>
        <v>USA</v>
      </c>
      <c r="C347" s="5" t="str">
        <f t="shared" si="15"/>
        <v>2022</v>
      </c>
      <c r="D347" s="1" t="str">
        <f t="shared" si="17"/>
        <v xml:space="preserve">Falcon 9 Block 5 </v>
      </c>
      <c r="E347" s="1" t="s">
        <v>8</v>
      </c>
      <c r="F347" s="7" t="str">
        <f>TEXT(DATE(MID(H347, 13, 4), CHOOSE(MATCH( MID(H347, 5, 3), {"Jan","Feb","Mar","Apr","May","Jun","Jul","Aug","Sep","Oct","Nov","Dec"}, 0), 1, 2, 3, 4, 5, 6, 7, 8, 9, 10, 11, 12), MID(H347, 9, 2)), "yyyy-mm-dd")</f>
        <v>2022-08-10</v>
      </c>
      <c r="G347" s="1" t="s">
        <v>789</v>
      </c>
      <c r="H347" s="1" t="s">
        <v>788</v>
      </c>
    </row>
    <row r="348" spans="1:8" hidden="1" x14ac:dyDescent="0.3">
      <c r="A348" s="1" t="s">
        <v>130</v>
      </c>
      <c r="B348" s="1" t="str">
        <f t="shared" si="16"/>
        <v>Kazakhstan</v>
      </c>
      <c r="C348" s="5" t="str">
        <f t="shared" si="15"/>
        <v>2022</v>
      </c>
      <c r="D348" s="1" t="str">
        <f t="shared" si="17"/>
        <v xml:space="preserve">Soyuz 2.1b/Fregat-M </v>
      </c>
      <c r="E348" s="1" t="s">
        <v>8</v>
      </c>
      <c r="F348" s="7" t="str">
        <f>TEXT(DATE(MID(H348, 13, 4), CHOOSE(MATCH( MID(H348, 5, 3), {"Jan","Feb","Mar","Apr","May","Jun","Jul","Aug","Sep","Oct","Nov","Dec"}, 0), 1, 2, 3, 4, 5, 6, 7, 8, 9, 10, 11, 12), MID(H348, 9, 2)), "yyyy-mm-dd")</f>
        <v>2022-08-09</v>
      </c>
      <c r="G348" s="1" t="s">
        <v>791</v>
      </c>
      <c r="H348" s="1" t="s">
        <v>790</v>
      </c>
    </row>
    <row r="349" spans="1:8" hidden="1" x14ac:dyDescent="0.3">
      <c r="A349" s="1" t="s">
        <v>69</v>
      </c>
      <c r="B349" s="1" t="str">
        <f t="shared" si="16"/>
        <v>China</v>
      </c>
      <c r="C349" s="5" t="str">
        <f t="shared" si="15"/>
        <v>2022</v>
      </c>
      <c r="D349" s="1" t="str">
        <f t="shared" si="17"/>
        <v xml:space="preserve">Ceres-1 </v>
      </c>
      <c r="E349" s="1" t="s">
        <v>8</v>
      </c>
      <c r="F349" s="7" t="str">
        <f>TEXT(DATE(MID(H349, 13, 4), CHOOSE(MATCH( MID(H349, 5, 3), {"Jan","Feb","Mar","Apr","May","Jun","Jul","Aug","Sep","Oct","Nov","Dec"}, 0), 1, 2, 3, 4, 5, 6, 7, 8, 9, 10, 11, 12), MID(H349, 9, 2)), "yyyy-mm-dd")</f>
        <v>2022-08-09</v>
      </c>
      <c r="G349" s="1" t="s">
        <v>793</v>
      </c>
      <c r="H349" s="1" t="s">
        <v>792</v>
      </c>
    </row>
    <row r="350" spans="1:8" hidden="1" x14ac:dyDescent="0.3">
      <c r="A350" s="1" t="s">
        <v>87</v>
      </c>
      <c r="B350" s="1" t="str">
        <f t="shared" si="16"/>
        <v>India</v>
      </c>
      <c r="C350" s="5" t="str">
        <f t="shared" si="15"/>
        <v>2022</v>
      </c>
      <c r="D350" s="1" t="str">
        <f t="shared" si="17"/>
        <v xml:space="preserve">SSLV </v>
      </c>
      <c r="E350" s="1" t="s">
        <v>8</v>
      </c>
      <c r="F350" s="7" t="str">
        <f>TEXT(DATE(MID(H350, 13, 4), CHOOSE(MATCH( MID(H350, 5, 3), {"Jan","Feb","Mar","Apr","May","Jun","Jul","Aug","Sep","Oct","Nov","Dec"}, 0), 1, 2, 3, 4, 5, 6, 7, 8, 9, 10, 11, 12), MID(H350, 9, 2)), "yyyy-mm-dd")</f>
        <v>2022-08-07</v>
      </c>
      <c r="G350" s="1" t="s">
        <v>795</v>
      </c>
      <c r="H350" s="1" t="s">
        <v>794</v>
      </c>
    </row>
    <row r="351" spans="1:8" hidden="1" x14ac:dyDescent="0.3">
      <c r="A351" s="1" t="s">
        <v>11</v>
      </c>
      <c r="B351" s="1" t="str">
        <f t="shared" si="16"/>
        <v>USA</v>
      </c>
      <c r="C351" s="5" t="str">
        <f t="shared" si="15"/>
        <v>2022</v>
      </c>
      <c r="D351" s="1" t="str">
        <f t="shared" si="17"/>
        <v xml:space="preserve">Falcon 9 Block 5 </v>
      </c>
      <c r="E351" s="1" t="s">
        <v>8</v>
      </c>
      <c r="F351" s="7" t="str">
        <f>TEXT(DATE(MID(H351, 13, 4), CHOOSE(MATCH( MID(H351, 5, 3), {"Jan","Feb","Mar","Apr","May","Jun","Jul","Aug","Sep","Oct","Nov","Dec"}, 0), 1, 2, 3, 4, 5, 6, 7, 8, 9, 10, 11, 12), MID(H351, 9, 2)), "yyyy-mm-dd")</f>
        <v>2022-08-04</v>
      </c>
      <c r="G351" s="1" t="s">
        <v>797</v>
      </c>
      <c r="H351" s="1" t="s">
        <v>796</v>
      </c>
    </row>
    <row r="352" spans="1:8" hidden="1" x14ac:dyDescent="0.3">
      <c r="A352" s="1" t="s">
        <v>138</v>
      </c>
      <c r="B352" s="1" t="str">
        <f t="shared" si="16"/>
        <v>China</v>
      </c>
      <c r="C352" s="5" t="str">
        <f t="shared" si="15"/>
        <v>2022</v>
      </c>
      <c r="D352" s="1" t="str">
        <f t="shared" si="17"/>
        <v xml:space="preserve">Long March 2F/T </v>
      </c>
      <c r="E352" s="1" t="s">
        <v>8</v>
      </c>
      <c r="F352" s="7" t="str">
        <f>TEXT(DATE(MID(H352, 13, 4), CHOOSE(MATCH( MID(H352, 5, 3), {"Jan","Feb","Mar","Apr","May","Jun","Jul","Aug","Sep","Oct","Nov","Dec"}, 0), 1, 2, 3, 4, 5, 6, 7, 8, 9, 10, 11, 12), MID(H352, 9, 2)), "yyyy-mm-dd")</f>
        <v>2022-08-04</v>
      </c>
      <c r="G352" s="1" t="s">
        <v>140</v>
      </c>
      <c r="H352" s="1" t="s">
        <v>798</v>
      </c>
    </row>
    <row r="353" spans="1:8" hidden="1" x14ac:dyDescent="0.3">
      <c r="A353" s="1" t="s">
        <v>121</v>
      </c>
      <c r="B353" s="1" t="str">
        <f t="shared" si="16"/>
        <v>USA</v>
      </c>
      <c r="C353" s="5" t="str">
        <f t="shared" si="15"/>
        <v>2022</v>
      </c>
      <c r="D353" s="1" t="str">
        <f t="shared" si="17"/>
        <v xml:space="preserve">New Shepard </v>
      </c>
      <c r="E353" s="1" t="s">
        <v>8</v>
      </c>
      <c r="F353" s="7" t="str">
        <f>TEXT(DATE(MID(H353, 13, 4), CHOOSE(MATCH( MID(H353, 5, 3), {"Jan","Feb","Mar","Apr","May","Jun","Jul","Aug","Sep","Oct","Nov","Dec"}, 0), 1, 2, 3, 4, 5, 6, 7, 8, 9, 10, 11, 12), MID(H353, 9, 2)), "yyyy-mm-dd")</f>
        <v>2022-08-04</v>
      </c>
      <c r="G353" s="1" t="s">
        <v>800</v>
      </c>
      <c r="H353" s="1" t="s">
        <v>799</v>
      </c>
    </row>
    <row r="354" spans="1:8" hidden="1" x14ac:dyDescent="0.3">
      <c r="A354" s="1" t="s">
        <v>75</v>
      </c>
      <c r="B354" s="1" t="str">
        <f t="shared" si="16"/>
        <v>USA</v>
      </c>
      <c r="C354" s="5" t="str">
        <f t="shared" si="15"/>
        <v>2022</v>
      </c>
      <c r="D354" s="1" t="str">
        <f t="shared" si="17"/>
        <v xml:space="preserve">Atlas V 421 </v>
      </c>
      <c r="E354" s="1" t="s">
        <v>8</v>
      </c>
      <c r="F354" s="7" t="str">
        <f>TEXT(DATE(MID(H354, 13, 4), CHOOSE(MATCH( MID(H354, 5, 3), {"Jan","Feb","Mar","Apr","May","Jun","Jul","Aug","Sep","Oct","Nov","Dec"}, 0), 1, 2, 3, 4, 5, 6, 7, 8, 9, 10, 11, 12), MID(H354, 9, 2)), "yyyy-mm-dd")</f>
        <v>2022-08-04</v>
      </c>
      <c r="G354" s="1" t="s">
        <v>802</v>
      </c>
      <c r="H354" s="1" t="s">
        <v>801</v>
      </c>
    </row>
    <row r="355" spans="1:8" hidden="1" x14ac:dyDescent="0.3">
      <c r="A355" s="1" t="s">
        <v>22</v>
      </c>
      <c r="B355" s="1" t="str">
        <f t="shared" si="16"/>
        <v>New Zealand</v>
      </c>
      <c r="C355" s="5" t="str">
        <f t="shared" si="15"/>
        <v>2022</v>
      </c>
      <c r="D355" s="1" t="str">
        <f t="shared" si="17"/>
        <v xml:space="preserve">Electron/Curie </v>
      </c>
      <c r="E355" s="1" t="s">
        <v>8</v>
      </c>
      <c r="F355" s="7" t="str">
        <f>TEXT(DATE(MID(H355, 13, 4), CHOOSE(MATCH( MID(H355, 5, 3), {"Jan","Feb","Mar","Apr","May","Jun","Jul","Aug","Sep","Oct","Nov","Dec"}, 0), 1, 2, 3, 4, 5, 6, 7, 8, 9, 10, 11, 12), MID(H355, 9, 2)), "yyyy-mm-dd")</f>
        <v>2022-08-04</v>
      </c>
      <c r="G355" s="1" t="s">
        <v>804</v>
      </c>
      <c r="H355" s="1" t="s">
        <v>803</v>
      </c>
    </row>
    <row r="356" spans="1:8" hidden="1" x14ac:dyDescent="0.3">
      <c r="A356" s="1" t="s">
        <v>329</v>
      </c>
      <c r="B356" s="1" t="str">
        <f t="shared" si="16"/>
        <v>China</v>
      </c>
      <c r="C356" s="5" t="str">
        <f t="shared" si="15"/>
        <v>2022</v>
      </c>
      <c r="D356" s="1" t="str">
        <f t="shared" si="17"/>
        <v xml:space="preserve">Long March 4B </v>
      </c>
      <c r="E356" s="1" t="s">
        <v>8</v>
      </c>
      <c r="F356" s="7" t="str">
        <f>TEXT(DATE(MID(H356, 13, 4), CHOOSE(MATCH( MID(H356, 5, 3), {"Jan","Feb","Mar","Apr","May","Jun","Jul","Aug","Sep","Oct","Nov","Dec"}, 0), 1, 2, 3, 4, 5, 6, 7, 8, 9, 10, 11, 12), MID(H356, 9, 2)), "yyyy-mm-dd")</f>
        <v>2022-08-04</v>
      </c>
      <c r="G356" s="1" t="s">
        <v>806</v>
      </c>
      <c r="H356" s="1" t="s">
        <v>805</v>
      </c>
    </row>
    <row r="357" spans="1:8" hidden="1" x14ac:dyDescent="0.3">
      <c r="A357" s="1" t="s">
        <v>5</v>
      </c>
      <c r="B357" s="1" t="str">
        <f t="shared" si="16"/>
        <v>Russia</v>
      </c>
      <c r="C357" s="5" t="str">
        <f t="shared" si="15"/>
        <v>2022</v>
      </c>
      <c r="D357" s="1" t="str">
        <f t="shared" si="17"/>
        <v xml:space="preserve">Soyuz 2.1v/Volga </v>
      </c>
      <c r="E357" s="1" t="s">
        <v>8</v>
      </c>
      <c r="F357" s="7" t="str">
        <f>TEXT(DATE(MID(H357, 13, 4), CHOOSE(MATCH( MID(H357, 5, 3), {"Jan","Feb","Mar","Apr","May","Jun","Jul","Aug","Sep","Oct","Nov","Dec"}, 0), 1, 2, 3, 4, 5, 6, 7, 8, 9, 10, 11, 12), MID(H357, 9, 2)), "yyyy-mm-dd")</f>
        <v>2022-08-01</v>
      </c>
      <c r="G357" s="1" t="s">
        <v>808</v>
      </c>
      <c r="H357" s="1" t="s">
        <v>807</v>
      </c>
    </row>
    <row r="358" spans="1:8" hidden="1" x14ac:dyDescent="0.3">
      <c r="A358" s="1" t="s">
        <v>18</v>
      </c>
      <c r="B358" s="1" t="str">
        <f t="shared" si="16"/>
        <v>China</v>
      </c>
      <c r="C358" s="5" t="str">
        <f t="shared" si="15"/>
        <v>2022</v>
      </c>
      <c r="D358" s="1" t="str">
        <f t="shared" si="17"/>
        <v xml:space="preserve">Long March 2D </v>
      </c>
      <c r="E358" s="1" t="s">
        <v>8</v>
      </c>
      <c r="F358" s="7" t="str">
        <f>TEXT(DATE(MID(H358, 13, 4), CHOOSE(MATCH( MID(H358, 5, 3), {"Jan","Feb","Mar","Apr","May","Jun","Jul","Aug","Sep","Oct","Nov","Dec"}, 0), 1, 2, 3, 4, 5, 6, 7, 8, 9, 10, 11, 12), MID(H358, 9, 2)), "yyyy-mm-dd")</f>
        <v>2022-07-29</v>
      </c>
      <c r="G358" s="1" t="s">
        <v>810</v>
      </c>
      <c r="H358" s="1" t="s">
        <v>809</v>
      </c>
    </row>
    <row r="359" spans="1:8" hidden="1" x14ac:dyDescent="0.3">
      <c r="A359" s="1" t="s">
        <v>44</v>
      </c>
      <c r="B359" s="1" t="str">
        <f t="shared" si="16"/>
        <v>China</v>
      </c>
      <c r="C359" s="5" t="str">
        <f t="shared" si="15"/>
        <v>2022</v>
      </c>
      <c r="D359" s="1" t="str">
        <f t="shared" si="17"/>
        <v xml:space="preserve">Kinetica 1 </v>
      </c>
      <c r="E359" s="1" t="s">
        <v>8</v>
      </c>
      <c r="F359" s="7" t="str">
        <f>TEXT(DATE(MID(H359, 13, 4), CHOOSE(MATCH( MID(H359, 5, 3), {"Jan","Feb","Mar","Apr","May","Jun","Jul","Aug","Sep","Oct","Nov","Dec"}, 0), 1, 2, 3, 4, 5, 6, 7, 8, 9, 10, 11, 12), MID(H359, 9, 2)), "yyyy-mm-dd")</f>
        <v>2022-07-27</v>
      </c>
      <c r="G359" s="1" t="s">
        <v>812</v>
      </c>
      <c r="H359" s="1" t="s">
        <v>811</v>
      </c>
    </row>
    <row r="360" spans="1:8" hidden="1" x14ac:dyDescent="0.3">
      <c r="A360" s="1" t="s">
        <v>30</v>
      </c>
      <c r="B360" s="1" t="str">
        <f t="shared" si="16"/>
        <v>USA</v>
      </c>
      <c r="C360" s="5" t="str">
        <f t="shared" si="15"/>
        <v>2022</v>
      </c>
      <c r="D360" s="1" t="str">
        <f t="shared" si="17"/>
        <v xml:space="preserve">Falcon 9 Block 5 </v>
      </c>
      <c r="E360" s="1" t="s">
        <v>8</v>
      </c>
      <c r="F360" s="7" t="str">
        <f>TEXT(DATE(MID(H360, 13, 4), CHOOSE(MATCH( MID(H360, 5, 3), {"Jan","Feb","Mar","Apr","May","Jun","Jul","Aug","Sep","Oct","Nov","Dec"}, 0), 1, 2, 3, 4, 5, 6, 7, 8, 9, 10, 11, 12), MID(H360, 9, 2)), "yyyy-mm-dd")</f>
        <v>2022-07-24</v>
      </c>
      <c r="G360" s="1" t="s">
        <v>814</v>
      </c>
      <c r="H360" s="1" t="s">
        <v>813</v>
      </c>
    </row>
    <row r="361" spans="1:8" hidden="1" x14ac:dyDescent="0.3">
      <c r="A361" s="1" t="s">
        <v>133</v>
      </c>
      <c r="B361" s="1" t="str">
        <f t="shared" si="16"/>
        <v>China</v>
      </c>
      <c r="C361" s="5" t="str">
        <f t="shared" si="15"/>
        <v>2022</v>
      </c>
      <c r="D361" s="1" t="str">
        <f t="shared" si="17"/>
        <v xml:space="preserve">Long March 5B </v>
      </c>
      <c r="E361" s="1" t="s">
        <v>8</v>
      </c>
      <c r="F361" s="7" t="str">
        <f>TEXT(DATE(MID(H361, 13, 4), CHOOSE(MATCH( MID(H361, 5, 3), {"Jan","Feb","Mar","Apr","May","Jun","Jul","Aug","Sep","Oct","Nov","Dec"}, 0), 1, 2, 3, 4, 5, 6, 7, 8, 9, 10, 11, 12), MID(H361, 9, 2)), "yyyy-mm-dd")</f>
        <v>2022-07-24</v>
      </c>
      <c r="G361" s="1" t="s">
        <v>816</v>
      </c>
      <c r="H361" s="1" t="s">
        <v>815</v>
      </c>
    </row>
    <row r="362" spans="1:8" hidden="1" x14ac:dyDescent="0.3">
      <c r="A362" s="1" t="s">
        <v>27</v>
      </c>
      <c r="B362" s="1" t="str">
        <f t="shared" si="16"/>
        <v>USA</v>
      </c>
      <c r="C362" s="5" t="str">
        <f t="shared" si="15"/>
        <v>2022</v>
      </c>
      <c r="D362" s="1" t="str">
        <f t="shared" si="17"/>
        <v xml:space="preserve">Falcon 9 Block 5 </v>
      </c>
      <c r="E362" s="1" t="s">
        <v>8</v>
      </c>
      <c r="F362" s="7" t="str">
        <f>TEXT(DATE(MID(H362, 13, 4), CHOOSE(MATCH( MID(H362, 5, 3), {"Jan","Feb","Mar","Apr","May","Jun","Jul","Aug","Sep","Oct","Nov","Dec"}, 0), 1, 2, 3, 4, 5, 6, 7, 8, 9, 10, 11, 12), MID(H362, 9, 2)), "yyyy-mm-dd")</f>
        <v>2022-07-22</v>
      </c>
      <c r="G362" s="1" t="s">
        <v>818</v>
      </c>
      <c r="H362" s="1" t="s">
        <v>817</v>
      </c>
    </row>
    <row r="363" spans="1:8" hidden="1" x14ac:dyDescent="0.3">
      <c r="A363" s="1" t="s">
        <v>11</v>
      </c>
      <c r="B363" s="1" t="str">
        <f t="shared" si="16"/>
        <v>USA</v>
      </c>
      <c r="C363" s="5" t="str">
        <f t="shared" si="15"/>
        <v>2022</v>
      </c>
      <c r="D363" s="1" t="str">
        <f t="shared" si="17"/>
        <v xml:space="preserve">Falcon 9 Block 5 </v>
      </c>
      <c r="E363" s="1" t="s">
        <v>8</v>
      </c>
      <c r="F363" s="7" t="str">
        <f>TEXT(DATE(MID(H363, 13, 4), CHOOSE(MATCH( MID(H363, 5, 3), {"Jan","Feb","Mar","Apr","May","Jun","Jul","Aug","Sep","Oct","Nov","Dec"}, 0), 1, 2, 3, 4, 5, 6, 7, 8, 9, 10, 11, 12), MID(H363, 9, 2)), "yyyy-mm-dd")</f>
        <v>2022-07-17</v>
      </c>
      <c r="G363" s="1" t="s">
        <v>820</v>
      </c>
      <c r="H363" s="1" t="s">
        <v>819</v>
      </c>
    </row>
    <row r="364" spans="1:8" hidden="1" x14ac:dyDescent="0.3">
      <c r="A364" s="1" t="s">
        <v>329</v>
      </c>
      <c r="B364" s="1" t="str">
        <f t="shared" si="16"/>
        <v>China</v>
      </c>
      <c r="C364" s="5" t="str">
        <f t="shared" si="15"/>
        <v>2022</v>
      </c>
      <c r="D364" s="1" t="str">
        <f t="shared" si="17"/>
        <v xml:space="preserve">Long March 2C </v>
      </c>
      <c r="E364" s="1" t="s">
        <v>8</v>
      </c>
      <c r="F364" s="7" t="str">
        <f>TEXT(DATE(MID(H364, 13, 4), CHOOSE(MATCH( MID(H364, 5, 3), {"Jan","Feb","Mar","Apr","May","Jun","Jul","Aug","Sep","Oct","Nov","Dec"}, 0), 1, 2, 3, 4, 5, 6, 7, 8, 9, 10, 11, 12), MID(H364, 9, 2)), "yyyy-mm-dd")</f>
        <v>2022-07-15</v>
      </c>
      <c r="G364" s="1" t="s">
        <v>822</v>
      </c>
      <c r="H364" s="1" t="s">
        <v>821</v>
      </c>
    </row>
    <row r="365" spans="1:8" hidden="1" x14ac:dyDescent="0.3">
      <c r="A365" s="1" t="s">
        <v>30</v>
      </c>
      <c r="B365" s="1" t="str">
        <f t="shared" si="16"/>
        <v>USA</v>
      </c>
      <c r="C365" s="5" t="str">
        <f t="shared" si="15"/>
        <v>2022</v>
      </c>
      <c r="D365" s="1" t="str">
        <f t="shared" si="17"/>
        <v xml:space="preserve">Falcon 9 Block 5 </v>
      </c>
      <c r="E365" s="1" t="s">
        <v>8</v>
      </c>
      <c r="F365" s="7" t="str">
        <f>TEXT(DATE(MID(H365, 13, 4), CHOOSE(MATCH( MID(H365, 5, 3), {"Jan","Feb","Mar","Apr","May","Jun","Jul","Aug","Sep","Oct","Nov","Dec"}, 0), 1, 2, 3, 4, 5, 6, 7, 8, 9, 10, 11, 12), MID(H365, 9, 2)), "yyyy-mm-dd")</f>
        <v>2022-07-15</v>
      </c>
      <c r="G365" s="1" t="s">
        <v>824</v>
      </c>
      <c r="H365" s="1" t="s">
        <v>823</v>
      </c>
    </row>
    <row r="366" spans="1:8" hidden="1" x14ac:dyDescent="0.3">
      <c r="A366" s="1" t="s">
        <v>234</v>
      </c>
      <c r="B366" s="1" t="str">
        <f t="shared" si="16"/>
        <v>France</v>
      </c>
      <c r="C366" s="5" t="str">
        <f t="shared" si="15"/>
        <v>2022</v>
      </c>
      <c r="D366" s="1" t="str">
        <f t="shared" si="17"/>
        <v xml:space="preserve">Vega-C </v>
      </c>
      <c r="E366" s="1" t="s">
        <v>8</v>
      </c>
      <c r="F366" s="7" t="str">
        <f>TEXT(DATE(MID(H366, 13, 4), CHOOSE(MATCH( MID(H366, 5, 3), {"Jan","Feb","Mar","Apr","May","Jun","Jul","Aug","Sep","Oct","Nov","Dec"}, 0), 1, 2, 3, 4, 5, 6, 7, 8, 9, 10, 11, 12), MID(H366, 9, 2)), "yyyy-mm-dd")</f>
        <v>2022-07-13</v>
      </c>
      <c r="G366" s="1" t="s">
        <v>827</v>
      </c>
      <c r="H366" s="1" t="s">
        <v>826</v>
      </c>
    </row>
    <row r="367" spans="1:8" hidden="1" x14ac:dyDescent="0.3">
      <c r="A367" s="1" t="s">
        <v>828</v>
      </c>
      <c r="B367" s="1" t="str">
        <f t="shared" si="16"/>
        <v>New Zealand</v>
      </c>
      <c r="C367" s="5" t="str">
        <f t="shared" si="15"/>
        <v>2022</v>
      </c>
      <c r="D367" s="1" t="str">
        <f t="shared" si="17"/>
        <v xml:space="preserve">Electron/Curie </v>
      </c>
      <c r="E367" s="1" t="s">
        <v>8</v>
      </c>
      <c r="F367" s="7" t="str">
        <f>TEXT(DATE(MID(H367, 13, 4), CHOOSE(MATCH( MID(H367, 5, 3), {"Jan","Feb","Mar","Apr","May","Jun","Jul","Aug","Sep","Oct","Nov","Dec"}, 0), 1, 2, 3, 4, 5, 6, 7, 8, 9, 10, 11, 12), MID(H367, 9, 2)), "yyyy-mm-dd")</f>
        <v>2022-07-13</v>
      </c>
      <c r="G367" s="1" t="s">
        <v>830</v>
      </c>
      <c r="H367" s="1" t="s">
        <v>829</v>
      </c>
    </row>
    <row r="368" spans="1:8" hidden="1" x14ac:dyDescent="0.3">
      <c r="A368" s="1" t="s">
        <v>101</v>
      </c>
      <c r="B368" s="1" t="str">
        <f t="shared" si="16"/>
        <v>China</v>
      </c>
      <c r="C368" s="5" t="str">
        <f t="shared" si="15"/>
        <v>2022</v>
      </c>
      <c r="D368" s="1" t="str">
        <f t="shared" si="17"/>
        <v xml:space="preserve">Long March 3B/E </v>
      </c>
      <c r="E368" s="1" t="s">
        <v>8</v>
      </c>
      <c r="F368" s="7" t="str">
        <f>TEXT(DATE(MID(H368, 13, 4), CHOOSE(MATCH( MID(H368, 5, 3), {"Jan","Feb","Mar","Apr","May","Jun","Jul","Aug","Sep","Oct","Nov","Dec"}, 0), 1, 2, 3, 4, 5, 6, 7, 8, 9, 10, 11, 12), MID(H368, 9, 2)), "yyyy-mm-dd")</f>
        <v>2022-07-12</v>
      </c>
      <c r="G368" s="1" t="s">
        <v>832</v>
      </c>
      <c r="H368" s="1" t="s">
        <v>831</v>
      </c>
    </row>
    <row r="369" spans="1:8" hidden="1" x14ac:dyDescent="0.3">
      <c r="A369" s="1" t="s">
        <v>27</v>
      </c>
      <c r="B369" s="1" t="str">
        <f t="shared" si="16"/>
        <v>USA</v>
      </c>
      <c r="C369" s="5" t="str">
        <f t="shared" si="15"/>
        <v>2022</v>
      </c>
      <c r="D369" s="1" t="str">
        <f t="shared" si="17"/>
        <v xml:space="preserve">Falcon 9 Block 5 </v>
      </c>
      <c r="E369" s="1" t="s">
        <v>8</v>
      </c>
      <c r="F369" s="7" t="str">
        <f>TEXT(DATE(MID(H369, 13, 4), CHOOSE(MATCH( MID(H369, 5, 3), {"Jan","Feb","Mar","Apr","May","Jun","Jul","Aug","Sep","Oct","Nov","Dec"}, 0), 1, 2, 3, 4, 5, 6, 7, 8, 9, 10, 11, 12), MID(H369, 9, 2)), "yyyy-mm-dd")</f>
        <v>2022-07-11</v>
      </c>
      <c r="G369" s="1" t="s">
        <v>834</v>
      </c>
      <c r="H369" s="1" t="s">
        <v>833</v>
      </c>
    </row>
    <row r="370" spans="1:8" hidden="1" x14ac:dyDescent="0.3">
      <c r="A370" s="1" t="s">
        <v>11</v>
      </c>
      <c r="B370" s="1" t="str">
        <f t="shared" si="16"/>
        <v>USA</v>
      </c>
      <c r="C370" s="5" t="str">
        <f t="shared" si="15"/>
        <v>2022</v>
      </c>
      <c r="D370" s="1" t="str">
        <f t="shared" si="17"/>
        <v xml:space="preserve">Falcon 9 Block 5 </v>
      </c>
      <c r="E370" s="1" t="s">
        <v>8</v>
      </c>
      <c r="F370" s="7" t="str">
        <f>TEXT(DATE(MID(H370, 13, 4), CHOOSE(MATCH( MID(H370, 5, 3), {"Jan","Feb","Mar","Apr","May","Jun","Jul","Aug","Sep","Oct","Nov","Dec"}, 0), 1, 2, 3, 4, 5, 6, 7, 8, 9, 10, 11, 12), MID(H370, 9, 2)), "yyyy-mm-dd")</f>
        <v>2022-07-07</v>
      </c>
      <c r="G370" s="1" t="s">
        <v>836</v>
      </c>
      <c r="H370" s="1" t="s">
        <v>835</v>
      </c>
    </row>
    <row r="371" spans="1:8" hidden="1" x14ac:dyDescent="0.3">
      <c r="A371" s="1" t="s">
        <v>5</v>
      </c>
      <c r="B371" s="1" t="str">
        <f t="shared" si="16"/>
        <v>Russia</v>
      </c>
      <c r="C371" s="5" t="str">
        <f t="shared" si="15"/>
        <v>2022</v>
      </c>
      <c r="D371" s="1" t="str">
        <f t="shared" si="17"/>
        <v xml:space="preserve">Soyuz 2.1b/Fregat-M </v>
      </c>
      <c r="E371" s="1" t="s">
        <v>8</v>
      </c>
      <c r="F371" s="7" t="str">
        <f>TEXT(DATE(MID(H371, 13, 4), CHOOSE(MATCH( MID(H371, 5, 3), {"Jan","Feb","Mar","Apr","May","Jun","Jul","Aug","Sep","Oct","Nov","Dec"}, 0), 1, 2, 3, 4, 5, 6, 7, 8, 9, 10, 11, 12), MID(H371, 9, 2)), "yyyy-mm-dd")</f>
        <v>2022-07-07</v>
      </c>
      <c r="G371" s="1" t="s">
        <v>838</v>
      </c>
      <c r="H371" s="1" t="s">
        <v>837</v>
      </c>
    </row>
    <row r="372" spans="1:8" hidden="1" x14ac:dyDescent="0.3">
      <c r="A372" s="1" t="s">
        <v>839</v>
      </c>
      <c r="B372" s="1" t="str">
        <f t="shared" si="16"/>
        <v>USA</v>
      </c>
      <c r="C372" s="5" t="str">
        <f t="shared" si="15"/>
        <v>2022</v>
      </c>
      <c r="D372" s="1" t="str">
        <f t="shared" si="17"/>
        <v xml:space="preserve">LauncherOne </v>
      </c>
      <c r="E372" s="1" t="s">
        <v>346</v>
      </c>
      <c r="F372" s="7" t="str">
        <f>TEXT(DATE(MID(H372, 13, 4), CHOOSE(MATCH( MID(H372, 5, 3), {"Jan","Feb","Mar","Apr","May","Jun","Jul","Aug","Sep","Oct","Nov","Dec"}, 0), 1, 2, 3, 4, 5, 6, 7, 8, 9, 10, 11, 12), MID(H372, 9, 2)), "yyyy-mm-dd")</f>
        <v>2022-07-02</v>
      </c>
      <c r="G372" s="1" t="s">
        <v>841</v>
      </c>
      <c r="H372" s="1" t="s">
        <v>840</v>
      </c>
    </row>
    <row r="373" spans="1:8" hidden="1" x14ac:dyDescent="0.3">
      <c r="A373" s="1" t="s">
        <v>75</v>
      </c>
      <c r="B373" s="1" t="str">
        <f t="shared" si="16"/>
        <v>USA</v>
      </c>
      <c r="C373" s="5" t="str">
        <f t="shared" si="15"/>
        <v>2022</v>
      </c>
      <c r="D373" s="1" t="str">
        <f t="shared" si="17"/>
        <v xml:space="preserve">Atlas V 541 </v>
      </c>
      <c r="E373" s="1" t="s">
        <v>8</v>
      </c>
      <c r="F373" s="7" t="str">
        <f>TEXT(DATE(MID(H373, 13, 4), CHOOSE(MATCH( MID(H373, 5, 3), {"Jan","Feb","Mar","Apr","May","Jun","Jul","Aug","Sep","Oct","Nov","Dec"}, 0), 1, 2, 3, 4, 5, 6, 7, 8, 9, 10, 11, 12), MID(H373, 9, 2)), "yyyy-mm-dd")</f>
        <v>2022-07-01</v>
      </c>
      <c r="G373" s="1" t="s">
        <v>843</v>
      </c>
      <c r="H373" s="1" t="s">
        <v>842</v>
      </c>
    </row>
    <row r="374" spans="1:8" hidden="1" x14ac:dyDescent="0.3">
      <c r="A374" s="1" t="s">
        <v>290</v>
      </c>
      <c r="B374" s="1" t="str">
        <f t="shared" si="16"/>
        <v>India</v>
      </c>
      <c r="C374" s="5" t="str">
        <f t="shared" si="15"/>
        <v>2022</v>
      </c>
      <c r="D374" s="1" t="str">
        <f t="shared" si="17"/>
        <v xml:space="preserve">PSLV-CA </v>
      </c>
      <c r="E374" s="1" t="s">
        <v>8</v>
      </c>
      <c r="F374" s="7" t="str">
        <f>TEXT(DATE(MID(H374, 13, 4), CHOOSE(MATCH( MID(H374, 5, 3), {"Jan","Feb","Mar","Apr","May","Jun","Jul","Aug","Sep","Oct","Nov","Dec"}, 0), 1, 2, 3, 4, 5, 6, 7, 8, 9, 10, 11, 12), MID(H374, 9, 2)), "yyyy-mm-dd")</f>
        <v>2022-06-30</v>
      </c>
      <c r="G374" s="1" t="s">
        <v>845</v>
      </c>
      <c r="H374" s="1" t="s">
        <v>844</v>
      </c>
    </row>
    <row r="375" spans="1:8" hidden="1" x14ac:dyDescent="0.3">
      <c r="A375" s="1" t="s">
        <v>11</v>
      </c>
      <c r="B375" s="1" t="str">
        <f t="shared" si="16"/>
        <v>USA</v>
      </c>
      <c r="C375" s="5" t="str">
        <f t="shared" si="15"/>
        <v>2022</v>
      </c>
      <c r="D375" s="1" t="str">
        <f t="shared" si="17"/>
        <v xml:space="preserve">Falcon 9 Block 5 </v>
      </c>
      <c r="E375" s="1" t="s">
        <v>8</v>
      </c>
      <c r="F375" s="7" t="str">
        <f>TEXT(DATE(MID(H375, 13, 4), CHOOSE(MATCH( MID(H375, 5, 3), {"Jan","Feb","Mar","Apr","May","Jun","Jul","Aug","Sep","Oct","Nov","Dec"}, 0), 1, 2, 3, 4, 5, 6, 7, 8, 9, 10, 11, 12), MID(H375, 9, 2)), "yyyy-mm-dd")</f>
        <v>2022-06-29</v>
      </c>
      <c r="G375" s="1" t="s">
        <v>847</v>
      </c>
      <c r="H375" s="1" t="s">
        <v>846</v>
      </c>
    </row>
    <row r="376" spans="1:8" hidden="1" x14ac:dyDescent="0.3">
      <c r="A376" s="1" t="s">
        <v>22</v>
      </c>
      <c r="B376" s="1" t="str">
        <f t="shared" si="16"/>
        <v>New Zealand</v>
      </c>
      <c r="C376" s="5" t="str">
        <f t="shared" si="15"/>
        <v>2022</v>
      </c>
      <c r="D376" s="1" t="str">
        <f t="shared" si="17"/>
        <v xml:space="preserve">Electron/Photon </v>
      </c>
      <c r="E376" s="1" t="s">
        <v>8</v>
      </c>
      <c r="F376" s="7" t="str">
        <f>TEXT(DATE(MID(H376, 13, 4), CHOOSE(MATCH( MID(H376, 5, 3), {"Jan","Feb","Mar","Apr","May","Jun","Jul","Aug","Sep","Oct","Nov","Dec"}, 0), 1, 2, 3, 4, 5, 6, 7, 8, 9, 10, 11, 12), MID(H376, 9, 2)), "yyyy-mm-dd")</f>
        <v>2022-06-28</v>
      </c>
      <c r="G376" s="1" t="s">
        <v>849</v>
      </c>
      <c r="H376" s="1" t="s">
        <v>848</v>
      </c>
    </row>
    <row r="377" spans="1:8" hidden="1" x14ac:dyDescent="0.3">
      <c r="A377" s="1" t="s">
        <v>90</v>
      </c>
      <c r="B377" s="1" t="str">
        <f t="shared" si="16"/>
        <v>China</v>
      </c>
      <c r="C377" s="5" t="str">
        <f t="shared" si="15"/>
        <v>2022</v>
      </c>
      <c r="D377" s="1" t="str">
        <f t="shared" si="17"/>
        <v xml:space="preserve">Long March 4C </v>
      </c>
      <c r="E377" s="1" t="s">
        <v>8</v>
      </c>
      <c r="F377" s="7" t="str">
        <f>TEXT(DATE(MID(H377, 13, 4), CHOOSE(MATCH( MID(H377, 5, 3), {"Jan","Feb","Mar","Apr","May","Jun","Jul","Aug","Sep","Oct","Nov","Dec"}, 0), 1, 2, 3, 4, 5, 6, 7, 8, 9, 10, 11, 12), MID(H377, 9, 2)), "yyyy-mm-dd")</f>
        <v>2022-06-27</v>
      </c>
      <c r="G377" s="1" t="s">
        <v>851</v>
      </c>
      <c r="H377" s="1" t="s">
        <v>850</v>
      </c>
    </row>
    <row r="378" spans="1:8" hidden="1" x14ac:dyDescent="0.3">
      <c r="A378" s="1" t="s">
        <v>852</v>
      </c>
      <c r="B378" s="1" t="str">
        <f t="shared" si="16"/>
        <v>Iran</v>
      </c>
      <c r="C378" s="5" t="str">
        <f t="shared" si="15"/>
        <v>2022</v>
      </c>
      <c r="D378" s="1" t="str">
        <f t="shared" si="17"/>
        <v xml:space="preserve">Zoljanah </v>
      </c>
      <c r="E378" s="1" t="s">
        <v>8</v>
      </c>
      <c r="F378" s="7" t="str">
        <f>TEXT(DATE(MID(H378, 13, 4), CHOOSE(MATCH( MID(H378, 5, 3), {"Jan","Feb","Mar","Apr","May","Jun","Jul","Aug","Sep","Oct","Nov","Dec"}, 0), 1, 2, 3, 4, 5, 6, 7, 8, 9, 10, 11, 12), MID(H378, 9, 2)), "yyyy-mm-dd")</f>
        <v>2022-06-26</v>
      </c>
      <c r="G378" s="1" t="s">
        <v>854</v>
      </c>
      <c r="H378" s="1" t="s">
        <v>853</v>
      </c>
    </row>
    <row r="379" spans="1:8" hidden="1" x14ac:dyDescent="0.3">
      <c r="A379" s="1" t="s">
        <v>18</v>
      </c>
      <c r="B379" s="1" t="str">
        <f t="shared" si="16"/>
        <v>China</v>
      </c>
      <c r="C379" s="5" t="str">
        <f t="shared" si="15"/>
        <v>2022</v>
      </c>
      <c r="D379" s="1" t="str">
        <f t="shared" si="17"/>
        <v xml:space="preserve">Long March 2D </v>
      </c>
      <c r="E379" s="1" t="s">
        <v>8</v>
      </c>
      <c r="F379" s="7" t="str">
        <f>TEXT(DATE(MID(H379, 13, 4), CHOOSE(MATCH( MID(H379, 5, 3), {"Jan","Feb","Mar","Apr","May","Jun","Jul","Aug","Sep","Oct","Nov","Dec"}, 0), 1, 2, 3, 4, 5, 6, 7, 8, 9, 10, 11, 12), MID(H379, 9, 2)), "yyyy-mm-dd")</f>
        <v>2022-06-23</v>
      </c>
      <c r="G379" s="1" t="s">
        <v>856</v>
      </c>
      <c r="H379" s="1" t="s">
        <v>855</v>
      </c>
    </row>
    <row r="380" spans="1:8" hidden="1" x14ac:dyDescent="0.3">
      <c r="A380" s="1" t="s">
        <v>379</v>
      </c>
      <c r="B380" s="1" t="str">
        <f t="shared" si="16"/>
        <v>France</v>
      </c>
      <c r="C380" s="5" t="str">
        <f t="shared" si="15"/>
        <v>2022</v>
      </c>
      <c r="D380" s="1" t="str">
        <f t="shared" si="17"/>
        <v xml:space="preserve">Ariane 5 ECA </v>
      </c>
      <c r="E380" s="1" t="s">
        <v>346</v>
      </c>
      <c r="F380" s="7" t="str">
        <f>TEXT(DATE(MID(H380, 13, 4), CHOOSE(MATCH( MID(H380, 5, 3), {"Jan","Feb","Mar","Apr","May","Jun","Jul","Aug","Sep","Oct","Nov","Dec"}, 0), 1, 2, 3, 4, 5, 6, 7, 8, 9, 10, 11, 12), MID(H380, 9, 2)), "yyyy-mm-dd")</f>
        <v>2022-06-22</v>
      </c>
      <c r="G380" s="1" t="s">
        <v>858</v>
      </c>
      <c r="H380" s="1" t="s">
        <v>857</v>
      </c>
    </row>
    <row r="381" spans="1:8" hidden="1" x14ac:dyDescent="0.3">
      <c r="A381" s="1" t="s">
        <v>69</v>
      </c>
      <c r="B381" s="1" t="str">
        <f t="shared" si="16"/>
        <v>China</v>
      </c>
      <c r="C381" s="5" t="str">
        <f t="shared" si="15"/>
        <v>2022</v>
      </c>
      <c r="D381" s="1" t="str">
        <f t="shared" si="17"/>
        <v xml:space="preserve">Kuaizhou 1A </v>
      </c>
      <c r="E381" s="1" t="s">
        <v>8</v>
      </c>
      <c r="F381" s="7" t="str">
        <f>TEXT(DATE(MID(H381, 13, 4), CHOOSE(MATCH( MID(H381, 5, 3), {"Jan","Feb","Mar","Apr","May","Jun","Jul","Aug","Sep","Oct","Nov","Dec"}, 0), 1, 2, 3, 4, 5, 6, 7, 8, 9, 10, 11, 12), MID(H381, 9, 2)), "yyyy-mm-dd")</f>
        <v>2022-06-22</v>
      </c>
      <c r="G381" s="1" t="s">
        <v>860</v>
      </c>
      <c r="H381" s="1" t="s">
        <v>859</v>
      </c>
    </row>
    <row r="382" spans="1:8" hidden="1" x14ac:dyDescent="0.3">
      <c r="A382" s="1" t="s">
        <v>434</v>
      </c>
      <c r="B382" s="1" t="str">
        <f t="shared" si="16"/>
        <v>South Korea</v>
      </c>
      <c r="C382" s="5" t="str">
        <f t="shared" si="15"/>
        <v>2022</v>
      </c>
      <c r="D382" s="1" t="str">
        <f t="shared" si="17"/>
        <v xml:space="preserve">KSLV-2 </v>
      </c>
      <c r="E382" s="1" t="s">
        <v>8</v>
      </c>
      <c r="F382" s="7" t="str">
        <f>TEXT(DATE(MID(H382, 13, 4), CHOOSE(MATCH( MID(H382, 5, 3), {"Jan","Feb","Mar","Apr","May","Jun","Jul","Aug","Sep","Oct","Nov","Dec"}, 0), 1, 2, 3, 4, 5, 6, 7, 8, 9, 10, 11, 12), MID(H382, 9, 2)), "yyyy-mm-dd")</f>
        <v>2022-06-21</v>
      </c>
      <c r="G382" s="1" t="s">
        <v>862</v>
      </c>
      <c r="H382" s="1" t="s">
        <v>861</v>
      </c>
    </row>
    <row r="383" spans="1:8" hidden="1" x14ac:dyDescent="0.3">
      <c r="A383" s="1" t="s">
        <v>11</v>
      </c>
      <c r="B383" s="1" t="str">
        <f t="shared" si="16"/>
        <v>USA</v>
      </c>
      <c r="C383" s="5" t="str">
        <f t="shared" si="15"/>
        <v>2022</v>
      </c>
      <c r="D383" s="1" t="str">
        <f t="shared" si="17"/>
        <v xml:space="preserve">Falcon 9 Block 5 </v>
      </c>
      <c r="E383" s="1" t="s">
        <v>8</v>
      </c>
      <c r="F383" s="7" t="str">
        <f>TEXT(DATE(MID(H383, 13, 4), CHOOSE(MATCH( MID(H383, 5, 3), {"Jan","Feb","Mar","Apr","May","Jun","Jul","Aug","Sep","Oct","Nov","Dec"}, 0), 1, 2, 3, 4, 5, 6, 7, 8, 9, 10, 11, 12), MID(H383, 9, 2)), "yyyy-mm-dd")</f>
        <v>2022-06-19</v>
      </c>
      <c r="G383" s="1" t="s">
        <v>864</v>
      </c>
      <c r="H383" s="1" t="s">
        <v>863</v>
      </c>
    </row>
    <row r="384" spans="1:8" hidden="1" x14ac:dyDescent="0.3">
      <c r="A384" s="1" t="s">
        <v>27</v>
      </c>
      <c r="B384" s="1" t="str">
        <f t="shared" si="16"/>
        <v>USA</v>
      </c>
      <c r="C384" s="5" t="str">
        <f t="shared" si="15"/>
        <v>2022</v>
      </c>
      <c r="D384" s="1" t="str">
        <f t="shared" si="17"/>
        <v xml:space="preserve">Falcon 9 Block 5 </v>
      </c>
      <c r="E384" s="1" t="s">
        <v>8</v>
      </c>
      <c r="F384" s="7" t="str">
        <f>TEXT(DATE(MID(H384, 13, 4), CHOOSE(MATCH( MID(H384, 5, 3), {"Jan","Feb","Mar","Apr","May","Jun","Jul","Aug","Sep","Oct","Nov","Dec"}, 0), 1, 2, 3, 4, 5, 6, 7, 8, 9, 10, 11, 12), MID(H384, 9, 2)), "yyyy-mm-dd")</f>
        <v>2022-06-18</v>
      </c>
      <c r="G384" s="1" t="s">
        <v>866</v>
      </c>
      <c r="H384" s="1" t="s">
        <v>865</v>
      </c>
    </row>
    <row r="385" spans="1:8" hidden="1" x14ac:dyDescent="0.3">
      <c r="A385" s="1" t="s">
        <v>30</v>
      </c>
      <c r="B385" s="1" t="str">
        <f t="shared" si="16"/>
        <v>USA</v>
      </c>
      <c r="C385" s="5" t="str">
        <f t="shared" si="15"/>
        <v>2022</v>
      </c>
      <c r="D385" s="1" t="str">
        <f t="shared" si="17"/>
        <v xml:space="preserve">Falcon 9 Block 5 </v>
      </c>
      <c r="E385" s="1" t="s">
        <v>8</v>
      </c>
      <c r="F385" s="7" t="str">
        <f>TEXT(DATE(MID(H385, 13, 4), CHOOSE(MATCH( MID(H385, 5, 3), {"Jan","Feb","Mar","Apr","May","Jun","Jul","Aug","Sep","Oct","Nov","Dec"}, 0), 1, 2, 3, 4, 5, 6, 7, 8, 9, 10, 11, 12), MID(H385, 9, 2)), "yyyy-mm-dd")</f>
        <v>2022-06-17</v>
      </c>
      <c r="G385" s="1" t="s">
        <v>868</v>
      </c>
      <c r="H385" s="1" t="s">
        <v>867</v>
      </c>
    </row>
    <row r="386" spans="1:8" hidden="1" x14ac:dyDescent="0.3">
      <c r="A386" s="1" t="s">
        <v>870</v>
      </c>
      <c r="B386" s="1" t="str">
        <f t="shared" si="16"/>
        <v>USA</v>
      </c>
      <c r="C386" s="5" t="str">
        <f t="shared" ref="C386:C449" si="18">TEXT(F386, "yyyy")</f>
        <v>2022</v>
      </c>
      <c r="D386" s="1" t="str">
        <f t="shared" si="17"/>
        <v xml:space="preserve">Rocket 3 </v>
      </c>
      <c r="E386" s="1" t="s">
        <v>346</v>
      </c>
      <c r="F386" s="7" t="str">
        <f>TEXT(DATE(MID(H386, 13, 4), CHOOSE(MATCH( MID(H386, 5, 3), {"Jan","Feb","Mar","Apr","May","Jun","Jul","Aug","Sep","Oct","Nov","Dec"}, 0), 1, 2, 3, 4, 5, 6, 7, 8, 9, 10, 11, 12), MID(H386, 9, 2)), "yyyy-mm-dd")</f>
        <v>2022-06-12</v>
      </c>
      <c r="G386" s="1" t="s">
        <v>872</v>
      </c>
      <c r="H386" s="1" t="s">
        <v>871</v>
      </c>
    </row>
    <row r="387" spans="1:8" hidden="1" x14ac:dyDescent="0.3">
      <c r="A387" s="1" t="s">
        <v>11</v>
      </c>
      <c r="B387" s="1" t="str">
        <f t="shared" ref="B387:B450" si="19">TRIM(MID(A387, FIND("|", SUBSTITUTE(A387, ",", "|", LEN(A387) - LEN(SUBSTITUTE(A387,",", "" )))) + 1, LEN(A387)))</f>
        <v>USA</v>
      </c>
      <c r="C387" s="5" t="str">
        <f t="shared" si="18"/>
        <v>2022</v>
      </c>
      <c r="D387" s="1" t="str">
        <f t="shared" ref="D387:D450" si="20">LEFT(G387, FIND("|", G387) - 1)</f>
        <v xml:space="preserve">Falcon 9 Block 5 </v>
      </c>
      <c r="E387" s="1" t="s">
        <v>8</v>
      </c>
      <c r="F387" s="7" t="str">
        <f>TEXT(DATE(MID(H387, 13, 4), CHOOSE(MATCH( MID(H387, 5, 3), {"Jan","Feb","Mar","Apr","May","Jun","Jul","Aug","Sep","Oct","Nov","Dec"}, 0), 1, 2, 3, 4, 5, 6, 7, 8, 9, 10, 11, 12), MID(H387, 9, 2)), "yyyy-mm-dd")</f>
        <v>2022-06-08</v>
      </c>
      <c r="G387" s="1" t="s">
        <v>874</v>
      </c>
      <c r="H387" s="1" t="s">
        <v>873</v>
      </c>
    </row>
    <row r="388" spans="1:8" hidden="1" x14ac:dyDescent="0.3">
      <c r="A388" s="1" t="s">
        <v>138</v>
      </c>
      <c r="B388" s="1" t="str">
        <f t="shared" si="19"/>
        <v>China</v>
      </c>
      <c r="C388" s="5" t="str">
        <f t="shared" si="18"/>
        <v>2022</v>
      </c>
      <c r="D388" s="1" t="str">
        <f t="shared" si="20"/>
        <v xml:space="preserve">Long March 2F/G </v>
      </c>
      <c r="E388" s="1" t="s">
        <v>8</v>
      </c>
      <c r="F388" s="7" t="str">
        <f>TEXT(DATE(MID(H388, 13, 4), CHOOSE(MATCH( MID(H388, 5, 3), {"Jan","Feb","Mar","Apr","May","Jun","Jul","Aug","Sep","Oct","Nov","Dec"}, 0), 1, 2, 3, 4, 5, 6, 7, 8, 9, 10, 11, 12), MID(H388, 9, 2)), "yyyy-mm-dd")</f>
        <v>2022-06-05</v>
      </c>
      <c r="G388" s="1" t="s">
        <v>876</v>
      </c>
      <c r="H388" s="1" t="s">
        <v>875</v>
      </c>
    </row>
    <row r="389" spans="1:8" hidden="1" x14ac:dyDescent="0.3">
      <c r="A389" s="1" t="s">
        <v>121</v>
      </c>
      <c r="B389" s="1" t="str">
        <f t="shared" si="19"/>
        <v>USA</v>
      </c>
      <c r="C389" s="5" t="str">
        <f t="shared" si="18"/>
        <v>2022</v>
      </c>
      <c r="D389" s="1" t="str">
        <f t="shared" si="20"/>
        <v xml:space="preserve">New Shepard </v>
      </c>
      <c r="E389" s="1" t="s">
        <v>8</v>
      </c>
      <c r="F389" s="7" t="str">
        <f>TEXT(DATE(MID(H389, 13, 4), CHOOSE(MATCH( MID(H389, 5, 3), {"Jan","Feb","Mar","Apr","May","Jun","Jul","Aug","Sep","Oct","Nov","Dec"}, 0), 1, 2, 3, 4, 5, 6, 7, 8, 9, 10, 11, 12), MID(H389, 9, 2)), "yyyy-mm-dd")</f>
        <v>2022-06-04</v>
      </c>
      <c r="G389" s="1" t="s">
        <v>878</v>
      </c>
      <c r="H389" s="1" t="s">
        <v>877</v>
      </c>
    </row>
    <row r="390" spans="1:8" hidden="1" x14ac:dyDescent="0.3">
      <c r="A390" s="1" t="s">
        <v>130</v>
      </c>
      <c r="B390" s="1" t="str">
        <f t="shared" si="19"/>
        <v>Kazakhstan</v>
      </c>
      <c r="C390" s="5" t="str">
        <f t="shared" si="18"/>
        <v>2022</v>
      </c>
      <c r="D390" s="1" t="str">
        <f t="shared" si="20"/>
        <v xml:space="preserve">Soyuz 2.1a </v>
      </c>
      <c r="E390" s="1" t="s">
        <v>8</v>
      </c>
      <c r="F390" s="7" t="str">
        <f>TEXT(DATE(MID(H390, 13, 4), CHOOSE(MATCH( MID(H390, 5, 3), {"Jan","Feb","Mar","Apr","May","Jun","Jul","Aug","Sep","Oct","Nov","Dec"}, 0), 1, 2, 3, 4, 5, 6, 7, 8, 9, 10, 11, 12), MID(H390, 9, 2)), "yyyy-mm-dd")</f>
        <v>2022-06-03</v>
      </c>
      <c r="G390" s="1" t="s">
        <v>880</v>
      </c>
      <c r="H390" s="1" t="s">
        <v>879</v>
      </c>
    </row>
    <row r="391" spans="1:8" hidden="1" x14ac:dyDescent="0.3">
      <c r="A391" s="1" t="s">
        <v>18</v>
      </c>
      <c r="B391" s="1" t="str">
        <f t="shared" si="19"/>
        <v>China</v>
      </c>
      <c r="C391" s="5" t="str">
        <f t="shared" si="18"/>
        <v>2022</v>
      </c>
      <c r="D391" s="1" t="str">
        <f t="shared" si="20"/>
        <v xml:space="preserve">Long March 2C </v>
      </c>
      <c r="E391" s="1" t="s">
        <v>8</v>
      </c>
      <c r="F391" s="7" t="str">
        <f>TEXT(DATE(MID(H391, 13, 4), CHOOSE(MATCH( MID(H391, 5, 3), {"Jan","Feb","Mar","Apr","May","Jun","Jul","Aug","Sep","Oct","Nov","Dec"}, 0), 1, 2, 3, 4, 5, 6, 7, 8, 9, 10, 11, 12), MID(H391, 9, 2)), "yyyy-mm-dd")</f>
        <v>2022-06-02</v>
      </c>
      <c r="G391" s="1" t="s">
        <v>882</v>
      </c>
      <c r="H391" s="1" t="s">
        <v>881</v>
      </c>
    </row>
    <row r="392" spans="1:8" hidden="1" x14ac:dyDescent="0.3">
      <c r="A392" s="1" t="s">
        <v>11</v>
      </c>
      <c r="B392" s="1" t="str">
        <f t="shared" si="19"/>
        <v>USA</v>
      </c>
      <c r="C392" s="5" t="str">
        <f t="shared" si="18"/>
        <v>2022</v>
      </c>
      <c r="D392" s="1" t="str">
        <f t="shared" si="20"/>
        <v xml:space="preserve">Falcon 9 Block 5 </v>
      </c>
      <c r="E392" s="1" t="s">
        <v>8</v>
      </c>
      <c r="F392" s="7" t="str">
        <f>TEXT(DATE(MID(H392, 13, 4), CHOOSE(MATCH( MID(H392, 5, 3), {"Jan","Feb","Mar","Apr","May","Jun","Jul","Aug","Sep","Oct","Nov","Dec"}, 0), 1, 2, 3, 4, 5, 6, 7, 8, 9, 10, 11, 12), MID(H392, 9, 2)), "yyyy-mm-dd")</f>
        <v>2022-05-25</v>
      </c>
      <c r="G392" s="1" t="s">
        <v>884</v>
      </c>
      <c r="H392" s="1" t="s">
        <v>883</v>
      </c>
    </row>
    <row r="393" spans="1:8" hidden="1" x14ac:dyDescent="0.3">
      <c r="A393" s="1" t="s">
        <v>90</v>
      </c>
      <c r="B393" s="1" t="str">
        <f t="shared" si="19"/>
        <v>China</v>
      </c>
      <c r="C393" s="5" t="str">
        <f t="shared" si="18"/>
        <v>2022</v>
      </c>
      <c r="D393" s="1" t="str">
        <f t="shared" si="20"/>
        <v xml:space="preserve">Long March 2C/YZ-1S </v>
      </c>
      <c r="E393" s="1" t="s">
        <v>8</v>
      </c>
      <c r="F393" s="7" t="str">
        <f>TEXT(DATE(MID(H393, 13, 4), CHOOSE(MATCH( MID(H393, 5, 3), {"Jan","Feb","Mar","Apr","May","Jun","Jul","Aug","Sep","Oct","Nov","Dec"}, 0), 1, 2, 3, 4, 5, 6, 7, 8, 9, 10, 11, 12), MID(H393, 9, 2)), "yyyy-mm-dd")</f>
        <v>2022-05-20</v>
      </c>
      <c r="G393" s="1" t="s">
        <v>886</v>
      </c>
      <c r="H393" s="1" t="s">
        <v>885</v>
      </c>
    </row>
    <row r="394" spans="1:8" hidden="1" x14ac:dyDescent="0.3">
      <c r="A394" s="1" t="s">
        <v>75</v>
      </c>
      <c r="B394" s="1" t="str">
        <f t="shared" si="19"/>
        <v>USA</v>
      </c>
      <c r="C394" s="5" t="str">
        <f t="shared" si="18"/>
        <v>2022</v>
      </c>
      <c r="D394" s="1" t="str">
        <f t="shared" si="20"/>
        <v xml:space="preserve">Atlas V N22 </v>
      </c>
      <c r="E394" s="1" t="s">
        <v>8</v>
      </c>
      <c r="F394" s="7" t="str">
        <f>TEXT(DATE(MID(H394, 13, 4), CHOOSE(MATCH( MID(H394, 5, 3), {"Jan","Feb","Mar","Apr","May","Jun","Jul","Aug","Sep","Oct","Nov","Dec"}, 0), 1, 2, 3, 4, 5, 6, 7, 8, 9, 10, 11, 12), MID(H394, 9, 2)), "yyyy-mm-dd")</f>
        <v>2022-05-19</v>
      </c>
      <c r="G394" s="1" t="s">
        <v>888</v>
      </c>
      <c r="H394" s="1" t="s">
        <v>887</v>
      </c>
    </row>
    <row r="395" spans="1:8" hidden="1" x14ac:dyDescent="0.3">
      <c r="A395" s="1" t="s">
        <v>5</v>
      </c>
      <c r="B395" s="1" t="str">
        <f t="shared" si="19"/>
        <v>Russia</v>
      </c>
      <c r="C395" s="5" t="str">
        <f t="shared" si="18"/>
        <v>2022</v>
      </c>
      <c r="D395" s="1" t="str">
        <f t="shared" si="20"/>
        <v xml:space="preserve">Soyuz 2.1a </v>
      </c>
      <c r="E395" s="1" t="s">
        <v>8</v>
      </c>
      <c r="F395" s="7" t="str">
        <f>TEXT(DATE(MID(H395, 13, 4), CHOOSE(MATCH( MID(H395, 5, 3), {"Jan","Feb","Mar","Apr","May","Jun","Jul","Aug","Sep","Oct","Nov","Dec"}, 0), 1, 2, 3, 4, 5, 6, 7, 8, 9, 10, 11, 12), MID(H395, 9, 2)), "yyyy-mm-dd")</f>
        <v>2022-05-19</v>
      </c>
      <c r="G395" s="1" t="s">
        <v>890</v>
      </c>
      <c r="H395" s="1" t="s">
        <v>889</v>
      </c>
    </row>
    <row r="396" spans="1:8" hidden="1" x14ac:dyDescent="0.3">
      <c r="A396" s="1" t="s">
        <v>30</v>
      </c>
      <c r="B396" s="1" t="str">
        <f t="shared" si="19"/>
        <v>USA</v>
      </c>
      <c r="C396" s="5" t="str">
        <f t="shared" si="18"/>
        <v>2022</v>
      </c>
      <c r="D396" s="1" t="str">
        <f t="shared" si="20"/>
        <v xml:space="preserve">Falcon 9 Block 5 </v>
      </c>
      <c r="E396" s="1" t="s">
        <v>8</v>
      </c>
      <c r="F396" s="7" t="str">
        <f>TEXT(DATE(MID(H396, 13, 4), CHOOSE(MATCH( MID(H396, 5, 3), {"Jan","Feb","Mar","Apr","May","Jun","Jul","Aug","Sep","Oct","Nov","Dec"}, 0), 1, 2, 3, 4, 5, 6, 7, 8, 9, 10, 11, 12), MID(H396, 9, 2)), "yyyy-mm-dd")</f>
        <v>2022-05-18</v>
      </c>
      <c r="G396" s="1" t="s">
        <v>892</v>
      </c>
      <c r="H396" s="1" t="s">
        <v>891</v>
      </c>
    </row>
    <row r="397" spans="1:8" hidden="1" x14ac:dyDescent="0.3">
      <c r="A397" s="1" t="s">
        <v>11</v>
      </c>
      <c r="B397" s="1" t="str">
        <f t="shared" si="19"/>
        <v>USA</v>
      </c>
      <c r="C397" s="5" t="str">
        <f t="shared" si="18"/>
        <v>2022</v>
      </c>
      <c r="D397" s="1" t="str">
        <f t="shared" si="20"/>
        <v xml:space="preserve">Falcon 9 Block 5 </v>
      </c>
      <c r="E397" s="1" t="s">
        <v>8</v>
      </c>
      <c r="F397" s="7" t="str">
        <f>TEXT(DATE(MID(H397, 13, 4), CHOOSE(MATCH( MID(H397, 5, 3), {"Jan","Feb","Mar","Apr","May","Jun","Jul","Aug","Sep","Oct","Nov","Dec"}, 0), 1, 2, 3, 4, 5, 6, 7, 8, 9, 10, 11, 12), MID(H397, 9, 2)), "yyyy-mm-dd")</f>
        <v>2022-05-14</v>
      </c>
      <c r="G397" s="1" t="s">
        <v>894</v>
      </c>
      <c r="H397" s="1" t="s">
        <v>893</v>
      </c>
    </row>
    <row r="398" spans="1:8" hidden="1" x14ac:dyDescent="0.3">
      <c r="A398" s="1" t="s">
        <v>27</v>
      </c>
      <c r="B398" s="1" t="str">
        <f t="shared" si="19"/>
        <v>USA</v>
      </c>
      <c r="C398" s="5" t="str">
        <f t="shared" si="18"/>
        <v>2022</v>
      </c>
      <c r="D398" s="1" t="str">
        <f t="shared" si="20"/>
        <v xml:space="preserve">Falcon 9 Block 5 </v>
      </c>
      <c r="E398" s="1" t="s">
        <v>8</v>
      </c>
      <c r="F398" s="7" t="str">
        <f>TEXT(DATE(MID(H398, 13, 4), CHOOSE(MATCH( MID(H398, 5, 3), {"Jan","Feb","Mar","Apr","May","Jun","Jul","Aug","Sep","Oct","Nov","Dec"}, 0), 1, 2, 3, 4, 5, 6, 7, 8, 9, 10, 11, 12), MID(H398, 9, 2)), "yyyy-mm-dd")</f>
        <v>2022-05-13</v>
      </c>
      <c r="G398" s="1" t="s">
        <v>896</v>
      </c>
      <c r="H398" s="1" t="s">
        <v>895</v>
      </c>
    </row>
    <row r="399" spans="1:8" hidden="1" x14ac:dyDescent="0.3">
      <c r="A399" s="1" t="s">
        <v>69</v>
      </c>
      <c r="B399" s="1" t="str">
        <f t="shared" si="19"/>
        <v>China</v>
      </c>
      <c r="C399" s="5" t="str">
        <f t="shared" si="18"/>
        <v>2022</v>
      </c>
      <c r="D399" s="1" t="str">
        <f t="shared" si="20"/>
        <v xml:space="preserve">Hyperbola-1 </v>
      </c>
      <c r="E399" s="1" t="s">
        <v>8</v>
      </c>
      <c r="F399" s="7" t="str">
        <f>TEXT(DATE(MID(H399, 13, 4), CHOOSE(MATCH( MID(H399, 5, 3), {"Jan","Feb","Mar","Apr","May","Jun","Jul","Aug","Sep","Oct","Nov","Dec"}, 0), 1, 2, 3, 4, 5, 6, 7, 8, 9, 10, 11, 12), MID(H399, 9, 2)), "yyyy-mm-dd")</f>
        <v>2022-05-13</v>
      </c>
      <c r="G399" s="1" t="s">
        <v>898</v>
      </c>
      <c r="H399" s="1" t="s">
        <v>897</v>
      </c>
    </row>
    <row r="400" spans="1:8" hidden="1" x14ac:dyDescent="0.3">
      <c r="A400" s="1" t="s">
        <v>53</v>
      </c>
      <c r="B400" s="1" t="str">
        <f t="shared" si="19"/>
        <v>China</v>
      </c>
      <c r="C400" s="5" t="str">
        <f t="shared" si="18"/>
        <v>2022</v>
      </c>
      <c r="D400" s="1" t="str">
        <f t="shared" si="20"/>
        <v xml:space="preserve">Long March 7 </v>
      </c>
      <c r="E400" s="1" t="s">
        <v>8</v>
      </c>
      <c r="F400" s="7" t="str">
        <f>TEXT(DATE(MID(H400, 13, 4), CHOOSE(MATCH( MID(H400, 5, 3), {"Jan","Feb","Mar","Apr","May","Jun","Jul","Aug","Sep","Oct","Nov","Dec"}, 0), 1, 2, 3, 4, 5, 6, 7, 8, 9, 10, 11, 12), MID(H400, 9, 2)), "yyyy-mm-dd")</f>
        <v>2022-05-09</v>
      </c>
      <c r="G400" s="1" t="s">
        <v>900</v>
      </c>
      <c r="H400" s="1" t="s">
        <v>899</v>
      </c>
    </row>
    <row r="401" spans="1:8" hidden="1" x14ac:dyDescent="0.3">
      <c r="A401" s="1" t="s">
        <v>30</v>
      </c>
      <c r="B401" s="1" t="str">
        <f t="shared" si="19"/>
        <v>USA</v>
      </c>
      <c r="C401" s="5" t="str">
        <f t="shared" si="18"/>
        <v>2022</v>
      </c>
      <c r="D401" s="1" t="str">
        <f t="shared" si="20"/>
        <v xml:space="preserve">Falcon 9 Block 5 </v>
      </c>
      <c r="E401" s="1" t="s">
        <v>8</v>
      </c>
      <c r="F401" s="7" t="str">
        <f>TEXT(DATE(MID(H401, 13, 4), CHOOSE(MATCH( MID(H401, 5, 3), {"Jan","Feb","Mar","Apr","May","Jun","Jul","Aug","Sep","Oct","Nov","Dec"}, 0), 1, 2, 3, 4, 5, 6, 7, 8, 9, 10, 11, 12), MID(H401, 9, 2)), "yyyy-mm-dd")</f>
        <v>2022-05-06</v>
      </c>
      <c r="G401" s="1" t="s">
        <v>902</v>
      </c>
      <c r="H401" s="1" t="s">
        <v>901</v>
      </c>
    </row>
    <row r="402" spans="1:8" hidden="1" x14ac:dyDescent="0.3">
      <c r="A402" s="1" t="s">
        <v>329</v>
      </c>
      <c r="B402" s="1" t="str">
        <f t="shared" si="19"/>
        <v>China</v>
      </c>
      <c r="C402" s="5" t="str">
        <f t="shared" si="18"/>
        <v>2022</v>
      </c>
      <c r="D402" s="1" t="str">
        <f t="shared" si="20"/>
        <v xml:space="preserve">Long March 2D </v>
      </c>
      <c r="E402" s="1" t="s">
        <v>8</v>
      </c>
      <c r="F402" s="7" t="str">
        <f>TEXT(DATE(MID(H402, 13, 4), CHOOSE(MATCH( MID(H402, 5, 3), {"Jan","Feb","Mar","Apr","May","Jun","Jul","Aug","Sep","Oct","Nov","Dec"}, 0), 1, 2, 3, 4, 5, 6, 7, 8, 9, 10, 11, 12), MID(H402, 9, 2)), "yyyy-mm-dd")</f>
        <v>2022-05-05</v>
      </c>
      <c r="G402" s="1" t="s">
        <v>904</v>
      </c>
      <c r="H402" s="1" t="s">
        <v>903</v>
      </c>
    </row>
    <row r="403" spans="1:8" hidden="1" x14ac:dyDescent="0.3">
      <c r="A403" s="1" t="s">
        <v>828</v>
      </c>
      <c r="B403" s="1" t="str">
        <f t="shared" si="19"/>
        <v>New Zealand</v>
      </c>
      <c r="C403" s="5" t="str">
        <f t="shared" si="18"/>
        <v>2022</v>
      </c>
      <c r="D403" s="1" t="str">
        <f t="shared" si="20"/>
        <v xml:space="preserve">Electron/Curie </v>
      </c>
      <c r="E403" s="1" t="s">
        <v>8</v>
      </c>
      <c r="F403" s="7" t="str">
        <f>TEXT(DATE(MID(H403, 13, 4), CHOOSE(MATCH( MID(H403, 5, 3), {"Jan","Feb","Mar","Apr","May","Jun","Jul","Aug","Sep","Oct","Nov","Dec"}, 0), 1, 2, 3, 4, 5, 6, 7, 8, 9, 10, 11, 12), MID(H403, 9, 2)), "yyyy-mm-dd")</f>
        <v>2022-05-02</v>
      </c>
      <c r="G403" s="1" t="s">
        <v>906</v>
      </c>
      <c r="H403" s="1" t="s">
        <v>905</v>
      </c>
    </row>
    <row r="404" spans="1:8" hidden="1" x14ac:dyDescent="0.3">
      <c r="A404" s="1" t="s">
        <v>907</v>
      </c>
      <c r="B404" s="1" t="str">
        <f t="shared" si="19"/>
        <v>China Coastal Waters</v>
      </c>
      <c r="C404" s="5" t="str">
        <f t="shared" si="18"/>
        <v>2022</v>
      </c>
      <c r="D404" s="1" t="str">
        <f t="shared" si="20"/>
        <v xml:space="preserve">Long March 11H </v>
      </c>
      <c r="E404" s="1" t="s">
        <v>8</v>
      </c>
      <c r="F404" s="7" t="str">
        <f>TEXT(DATE(MID(H404, 13, 4), CHOOSE(MATCH( MID(H404, 5, 3), {"Jan","Feb","Mar","Apr","May","Jun","Jul","Aug","Sep","Oct","Nov","Dec"}, 0), 1, 2, 3, 4, 5, 6, 7, 8, 9, 10, 11, 12), MID(H404, 9, 2)), "yyyy-mm-dd")</f>
        <v>2022-04-30</v>
      </c>
      <c r="G404" s="1" t="s">
        <v>909</v>
      </c>
      <c r="H404" s="1" t="s">
        <v>908</v>
      </c>
    </row>
    <row r="405" spans="1:8" hidden="1" x14ac:dyDescent="0.3">
      <c r="A405" s="1" t="s">
        <v>11</v>
      </c>
      <c r="B405" s="1" t="str">
        <f t="shared" si="19"/>
        <v>USA</v>
      </c>
      <c r="C405" s="5" t="str">
        <f t="shared" si="18"/>
        <v>2022</v>
      </c>
      <c r="D405" s="1" t="str">
        <f t="shared" si="20"/>
        <v xml:space="preserve">Falcon 9 Block 5 </v>
      </c>
      <c r="E405" s="1" t="s">
        <v>8</v>
      </c>
      <c r="F405" s="7" t="str">
        <f>TEXT(DATE(MID(H405, 13, 4), CHOOSE(MATCH( MID(H405, 5, 3), {"Jan","Feb","Mar","Apr","May","Jun","Jul","Aug","Sep","Oct","Nov","Dec"}, 0), 1, 2, 3, 4, 5, 6, 7, 8, 9, 10, 11, 12), MID(H405, 9, 2)), "yyyy-mm-dd")</f>
        <v>2022-04-29</v>
      </c>
      <c r="G405" s="1" t="s">
        <v>911</v>
      </c>
      <c r="H405" s="1" t="s">
        <v>910</v>
      </c>
    </row>
    <row r="406" spans="1:8" hidden="1" x14ac:dyDescent="0.3">
      <c r="A406" s="1" t="s">
        <v>702</v>
      </c>
      <c r="B406" s="1" t="str">
        <f t="shared" si="19"/>
        <v>Russia</v>
      </c>
      <c r="C406" s="5" t="str">
        <f t="shared" si="18"/>
        <v>2022</v>
      </c>
      <c r="D406" s="1" t="str">
        <f t="shared" si="20"/>
        <v xml:space="preserve">Angara 1.2 </v>
      </c>
      <c r="E406" s="1" t="s">
        <v>8</v>
      </c>
      <c r="F406" s="7" t="str">
        <f>TEXT(DATE(MID(H406, 13, 4), CHOOSE(MATCH( MID(H406, 5, 3), {"Jan","Feb","Mar","Apr","May","Jun","Jul","Aug","Sep","Oct","Nov","Dec"}, 0), 1, 2, 3, 4, 5, 6, 7, 8, 9, 10, 11, 12), MID(H406, 9, 2)), "yyyy-mm-dd")</f>
        <v>2022-04-29</v>
      </c>
      <c r="G406" s="1" t="s">
        <v>913</v>
      </c>
      <c r="H406" s="1" t="s">
        <v>912</v>
      </c>
    </row>
    <row r="407" spans="1:8" hidden="1" x14ac:dyDescent="0.3">
      <c r="A407" s="1" t="s">
        <v>90</v>
      </c>
      <c r="B407" s="1" t="str">
        <f t="shared" si="19"/>
        <v>China</v>
      </c>
      <c r="C407" s="5" t="str">
        <f t="shared" si="18"/>
        <v>2022</v>
      </c>
      <c r="D407" s="1" t="str">
        <f t="shared" si="20"/>
        <v xml:space="preserve">Long March 2C </v>
      </c>
      <c r="E407" s="1" t="s">
        <v>8</v>
      </c>
      <c r="F407" s="7" t="str">
        <f>TEXT(DATE(MID(H407, 13, 4), CHOOSE(MATCH( MID(H407, 5, 3), {"Jan","Feb","Mar","Apr","May","Jun","Jul","Aug","Sep","Oct","Nov","Dec"}, 0), 1, 2, 3, 4, 5, 6, 7, 8, 9, 10, 11, 12), MID(H407, 9, 2)), "yyyy-mm-dd")</f>
        <v>2022-04-29</v>
      </c>
      <c r="G407" s="1" t="s">
        <v>915</v>
      </c>
      <c r="H407" s="1" t="s">
        <v>914</v>
      </c>
    </row>
    <row r="408" spans="1:8" hidden="1" x14ac:dyDescent="0.3">
      <c r="A408" s="1" t="s">
        <v>30</v>
      </c>
      <c r="B408" s="1" t="str">
        <f t="shared" si="19"/>
        <v>USA</v>
      </c>
      <c r="C408" s="5" t="str">
        <f t="shared" si="18"/>
        <v>2022</v>
      </c>
      <c r="D408" s="1" t="str">
        <f t="shared" si="20"/>
        <v xml:space="preserve">Falcon 9 Block 5 </v>
      </c>
      <c r="E408" s="1" t="s">
        <v>8</v>
      </c>
      <c r="F408" s="7" t="str">
        <f>TEXT(DATE(MID(H408, 13, 4), CHOOSE(MATCH( MID(H408, 5, 3), {"Jan","Feb","Mar","Apr","May","Jun","Jul","Aug","Sep","Oct","Nov","Dec"}, 0), 1, 2, 3, 4, 5, 6, 7, 8, 9, 10, 11, 12), MID(H408, 9, 2)), "yyyy-mm-dd")</f>
        <v>2022-04-27</v>
      </c>
      <c r="G408" s="1" t="s">
        <v>917</v>
      </c>
      <c r="H408" s="1" t="s">
        <v>916</v>
      </c>
    </row>
    <row r="409" spans="1:8" hidden="1" x14ac:dyDescent="0.3">
      <c r="A409" s="1" t="s">
        <v>11</v>
      </c>
      <c r="B409" s="1" t="str">
        <f t="shared" si="19"/>
        <v>USA</v>
      </c>
      <c r="C409" s="5" t="str">
        <f t="shared" si="18"/>
        <v>2022</v>
      </c>
      <c r="D409" s="1" t="str">
        <f t="shared" si="20"/>
        <v xml:space="preserve">Falcon 9 Block 5 </v>
      </c>
      <c r="E409" s="1" t="s">
        <v>8</v>
      </c>
      <c r="F409" s="7" t="str">
        <f>TEXT(DATE(MID(H409, 13, 4), CHOOSE(MATCH( MID(H409, 5, 3), {"Jan","Feb","Mar","Apr","May","Jun","Jul","Aug","Sep","Oct","Nov","Dec"}, 0), 1, 2, 3, 4, 5, 6, 7, 8, 9, 10, 11, 12), MID(H409, 9, 2)), "yyyy-mm-dd")</f>
        <v>2022-04-21</v>
      </c>
      <c r="G409" s="1" t="s">
        <v>919</v>
      </c>
      <c r="H409" s="1" t="s">
        <v>918</v>
      </c>
    </row>
    <row r="410" spans="1:8" hidden="1" x14ac:dyDescent="0.3">
      <c r="A410" s="1" t="s">
        <v>27</v>
      </c>
      <c r="B410" s="1" t="str">
        <f t="shared" si="19"/>
        <v>USA</v>
      </c>
      <c r="C410" s="5" t="str">
        <f t="shared" si="18"/>
        <v>2022</v>
      </c>
      <c r="D410" s="1" t="str">
        <f t="shared" si="20"/>
        <v xml:space="preserve">Falcon 9 Block 5 </v>
      </c>
      <c r="E410" s="1" t="s">
        <v>8</v>
      </c>
      <c r="F410" s="7" t="str">
        <f>TEXT(DATE(MID(H410, 13, 4), CHOOSE(MATCH( MID(H410, 5, 3), {"Jan","Feb","Mar","Apr","May","Jun","Jul","Aug","Sep","Oct","Nov","Dec"}, 0), 1, 2, 3, 4, 5, 6, 7, 8, 9, 10, 11, 12), MID(H410, 9, 2)), "yyyy-mm-dd")</f>
        <v>2022-04-17</v>
      </c>
      <c r="G410" s="1" t="s">
        <v>921</v>
      </c>
      <c r="H410" s="1" t="s">
        <v>920</v>
      </c>
    </row>
    <row r="411" spans="1:8" hidden="1" x14ac:dyDescent="0.3">
      <c r="A411" s="1" t="s">
        <v>329</v>
      </c>
      <c r="B411" s="1" t="str">
        <f t="shared" si="19"/>
        <v>China</v>
      </c>
      <c r="C411" s="5" t="str">
        <f t="shared" si="18"/>
        <v>2022</v>
      </c>
      <c r="D411" s="1" t="str">
        <f t="shared" si="20"/>
        <v xml:space="preserve">Long March 4C </v>
      </c>
      <c r="E411" s="1" t="s">
        <v>8</v>
      </c>
      <c r="F411" s="7" t="str">
        <f>TEXT(DATE(MID(H411, 13, 4), CHOOSE(MATCH( MID(H411, 5, 3), {"Jan","Feb","Mar","Apr","May","Jun","Jul","Aug","Sep","Oct","Nov","Dec"}, 0), 1, 2, 3, 4, 5, 6, 7, 8, 9, 10, 11, 12), MID(H411, 9, 2)), "yyyy-mm-dd")</f>
        <v>2022-04-15</v>
      </c>
      <c r="G411" s="1" t="s">
        <v>923</v>
      </c>
      <c r="H411" s="1" t="s">
        <v>922</v>
      </c>
    </row>
    <row r="412" spans="1:8" hidden="1" x14ac:dyDescent="0.3">
      <c r="A412" s="1" t="s">
        <v>101</v>
      </c>
      <c r="B412" s="1" t="str">
        <f t="shared" si="19"/>
        <v>China</v>
      </c>
      <c r="C412" s="5" t="str">
        <f t="shared" si="18"/>
        <v>2022</v>
      </c>
      <c r="D412" s="1" t="str">
        <f t="shared" si="20"/>
        <v xml:space="preserve">Long March 3B/E </v>
      </c>
      <c r="E412" s="1" t="s">
        <v>8</v>
      </c>
      <c r="F412" s="7" t="str">
        <f>TEXT(DATE(MID(H412, 13, 4), CHOOSE(MATCH( MID(H412, 5, 3), {"Jan","Feb","Mar","Apr","May","Jun","Jul","Aug","Sep","Oct","Nov","Dec"}, 0), 1, 2, 3, 4, 5, 6, 7, 8, 9, 10, 11, 12), MID(H412, 9, 2)), "yyyy-mm-dd")</f>
        <v>2022-04-15</v>
      </c>
      <c r="G412" s="1" t="s">
        <v>925</v>
      </c>
      <c r="H412" s="1" t="s">
        <v>924</v>
      </c>
    </row>
    <row r="413" spans="1:8" hidden="1" x14ac:dyDescent="0.3">
      <c r="A413" s="1" t="s">
        <v>30</v>
      </c>
      <c r="B413" s="1" t="str">
        <f t="shared" si="19"/>
        <v>USA</v>
      </c>
      <c r="C413" s="5" t="str">
        <f t="shared" si="18"/>
        <v>2022</v>
      </c>
      <c r="D413" s="1" t="str">
        <f t="shared" si="20"/>
        <v xml:space="preserve">Falcon 9 Block 5 </v>
      </c>
      <c r="E413" s="1" t="s">
        <v>8</v>
      </c>
      <c r="F413" s="7" t="str">
        <f>TEXT(DATE(MID(H413, 13, 4), CHOOSE(MATCH( MID(H413, 5, 3), {"Jan","Feb","Mar","Apr","May","Jun","Jul","Aug","Sep","Oct","Nov","Dec"}, 0), 1, 2, 3, 4, 5, 6, 7, 8, 9, 10, 11, 12), MID(H413, 9, 2)), "yyyy-mm-dd")</f>
        <v>2022-04-08</v>
      </c>
      <c r="G413" s="1" t="s">
        <v>927</v>
      </c>
      <c r="H413" s="1" t="s">
        <v>926</v>
      </c>
    </row>
    <row r="414" spans="1:8" hidden="1" x14ac:dyDescent="0.3">
      <c r="A414" s="1" t="s">
        <v>212</v>
      </c>
      <c r="B414" s="1" t="str">
        <f t="shared" si="19"/>
        <v>Russia</v>
      </c>
      <c r="C414" s="5" t="str">
        <f t="shared" si="18"/>
        <v>2022</v>
      </c>
      <c r="D414" s="1" t="str">
        <f t="shared" si="20"/>
        <v xml:space="preserve">Soyuz 2.1b </v>
      </c>
      <c r="E414" s="1" t="s">
        <v>8</v>
      </c>
      <c r="F414" s="7" t="str">
        <f>TEXT(DATE(MID(H414, 13, 4), CHOOSE(MATCH( MID(H414, 5, 3), {"Jan","Feb","Mar","Apr","May","Jun","Jul","Aug","Sep","Oct","Nov","Dec"}, 0), 1, 2, 3, 4, 5, 6, 7, 8, 9, 10, 11, 12), MID(H414, 9, 2)), "yyyy-mm-dd")</f>
        <v>2022-04-07</v>
      </c>
      <c r="G414" s="1" t="s">
        <v>929</v>
      </c>
      <c r="H414" s="1" t="s">
        <v>928</v>
      </c>
    </row>
    <row r="415" spans="1:8" hidden="1" x14ac:dyDescent="0.3">
      <c r="A415" s="1" t="s">
        <v>90</v>
      </c>
      <c r="B415" s="1" t="str">
        <f t="shared" si="19"/>
        <v>China</v>
      </c>
      <c r="C415" s="5" t="str">
        <f t="shared" si="18"/>
        <v>2022</v>
      </c>
      <c r="D415" s="1" t="str">
        <f t="shared" si="20"/>
        <v xml:space="preserve">Long March 4C </v>
      </c>
      <c r="E415" s="1" t="s">
        <v>8</v>
      </c>
      <c r="F415" s="7" t="str">
        <f>TEXT(DATE(MID(H415, 13, 4), CHOOSE(MATCH( MID(H415, 5, 3), {"Jan","Feb","Mar","Apr","May","Jun","Jul","Aug","Sep","Oct","Nov","Dec"}, 0), 1, 2, 3, 4, 5, 6, 7, 8, 9, 10, 11, 12), MID(H415, 9, 2)), "yyyy-mm-dd")</f>
        <v>2022-04-06</v>
      </c>
      <c r="G415" s="1" t="s">
        <v>931</v>
      </c>
      <c r="H415" s="1" t="s">
        <v>930</v>
      </c>
    </row>
    <row r="416" spans="1:8" hidden="1" x14ac:dyDescent="0.3">
      <c r="A416" s="1" t="s">
        <v>828</v>
      </c>
      <c r="B416" s="1" t="str">
        <f t="shared" si="19"/>
        <v>New Zealand</v>
      </c>
      <c r="C416" s="5" t="str">
        <f t="shared" si="18"/>
        <v>2022</v>
      </c>
      <c r="D416" s="1" t="str">
        <f t="shared" si="20"/>
        <v xml:space="preserve">Electron/Curie </v>
      </c>
      <c r="E416" s="1" t="s">
        <v>8</v>
      </c>
      <c r="F416" s="7" t="str">
        <f>TEXT(DATE(MID(H416, 13, 4), CHOOSE(MATCH( MID(H416, 5, 3), {"Jan","Feb","Mar","Apr","May","Jun","Jul","Aug","Sep","Oct","Nov","Dec"}, 0), 1, 2, 3, 4, 5, 6, 7, 8, 9, 10, 11, 12), MID(H416, 9, 2)), "yyyy-mm-dd")</f>
        <v>2022-04-02</v>
      </c>
      <c r="G416" s="1" t="s">
        <v>933</v>
      </c>
      <c r="H416" s="1" t="s">
        <v>932</v>
      </c>
    </row>
    <row r="417" spans="1:8" hidden="1" x14ac:dyDescent="0.3">
      <c r="A417" s="1" t="s">
        <v>11</v>
      </c>
      <c r="B417" s="1" t="str">
        <f t="shared" si="19"/>
        <v>USA</v>
      </c>
      <c r="C417" s="5" t="str">
        <f t="shared" si="18"/>
        <v>2022</v>
      </c>
      <c r="D417" s="1" t="str">
        <f t="shared" si="20"/>
        <v xml:space="preserve">Falcon 9 Block 5 </v>
      </c>
      <c r="E417" s="1" t="s">
        <v>8</v>
      </c>
      <c r="F417" s="7" t="str">
        <f>TEXT(DATE(MID(H417, 13, 4), CHOOSE(MATCH( MID(H417, 5, 3), {"Jan","Feb","Mar","Apr","May","Jun","Jul","Aug","Sep","Oct","Nov","Dec"}, 0), 1, 2, 3, 4, 5, 6, 7, 8, 9, 10, 11, 12), MID(H417, 9, 2)), "yyyy-mm-dd")</f>
        <v>2022-04-01</v>
      </c>
      <c r="G417" s="1" t="s">
        <v>935</v>
      </c>
      <c r="H417" s="1" t="s">
        <v>934</v>
      </c>
    </row>
    <row r="418" spans="1:8" hidden="1" x14ac:dyDescent="0.3">
      <c r="A418" s="1" t="s">
        <v>121</v>
      </c>
      <c r="B418" s="1" t="str">
        <f t="shared" si="19"/>
        <v>USA</v>
      </c>
      <c r="C418" s="5" t="str">
        <f t="shared" si="18"/>
        <v>2022</v>
      </c>
      <c r="D418" s="1" t="str">
        <f t="shared" si="20"/>
        <v xml:space="preserve">New Shepard </v>
      </c>
      <c r="E418" s="1" t="s">
        <v>8</v>
      </c>
      <c r="F418" s="7" t="str">
        <f>TEXT(DATE(MID(H418, 13, 4), CHOOSE(MATCH( MID(H418, 5, 3), {"Jan","Feb","Mar","Apr","May","Jun","Jul","Aug","Sep","Oct","Nov","Dec"}, 0), 1, 2, 3, 4, 5, 6, 7, 8, 9, 10, 11, 12), MID(H418, 9, 2)), "yyyy-mm-dd")</f>
        <v>2022-03-31</v>
      </c>
      <c r="G418" s="1" t="s">
        <v>937</v>
      </c>
      <c r="H418" s="1" t="s">
        <v>936</v>
      </c>
    </row>
    <row r="419" spans="1:8" hidden="1" x14ac:dyDescent="0.3">
      <c r="A419" s="1" t="s">
        <v>69</v>
      </c>
      <c r="B419" s="1" t="str">
        <f t="shared" si="19"/>
        <v>China</v>
      </c>
      <c r="C419" s="5" t="str">
        <f t="shared" si="18"/>
        <v>2022</v>
      </c>
      <c r="D419" s="1" t="str">
        <f t="shared" si="20"/>
        <v xml:space="preserve">Long March 11 </v>
      </c>
      <c r="E419" s="1" t="s">
        <v>8</v>
      </c>
      <c r="F419" s="7" t="str">
        <f>TEXT(DATE(MID(H419, 13, 4), CHOOSE(MATCH( MID(H419, 5, 3), {"Jan","Feb","Mar","Apr","May","Jun","Jul","Aug","Sep","Oct","Nov","Dec"}, 0), 1, 2, 3, 4, 5, 6, 7, 8, 9, 10, 11, 12), MID(H419, 9, 2)), "yyyy-mm-dd")</f>
        <v>2022-03-30</v>
      </c>
      <c r="G419" s="1" t="s">
        <v>939</v>
      </c>
      <c r="H419" s="1" t="s">
        <v>938</v>
      </c>
    </row>
    <row r="420" spans="1:8" hidden="1" x14ac:dyDescent="0.3">
      <c r="A420" s="1" t="s">
        <v>205</v>
      </c>
      <c r="B420" s="1" t="str">
        <f t="shared" si="19"/>
        <v>China</v>
      </c>
      <c r="C420" s="5" t="str">
        <f t="shared" si="18"/>
        <v>2022</v>
      </c>
      <c r="D420" s="1" t="str">
        <f t="shared" si="20"/>
        <v xml:space="preserve">Long March 6A </v>
      </c>
      <c r="E420" s="1" t="s">
        <v>8</v>
      </c>
      <c r="F420" s="7" t="str">
        <f>TEXT(DATE(MID(H420, 13, 4), CHOOSE(MATCH( MID(H420, 5, 3), {"Jan","Feb","Mar","Apr","May","Jun","Jul","Aug","Sep","Oct","Nov","Dec"}, 0), 1, 2, 3, 4, 5, 6, 7, 8, 9, 10, 11, 12), MID(H420, 9, 2)), "yyyy-mm-dd")</f>
        <v>2022-03-29</v>
      </c>
      <c r="G420" s="1" t="s">
        <v>941</v>
      </c>
      <c r="H420" s="1" t="s">
        <v>940</v>
      </c>
    </row>
    <row r="421" spans="1:8" hidden="1" x14ac:dyDescent="0.3">
      <c r="A421" s="1" t="s">
        <v>212</v>
      </c>
      <c r="B421" s="1" t="str">
        <f t="shared" si="19"/>
        <v>Russia</v>
      </c>
      <c r="C421" s="5" t="str">
        <f t="shared" si="18"/>
        <v>2022</v>
      </c>
      <c r="D421" s="1" t="str">
        <f t="shared" si="20"/>
        <v xml:space="preserve">Soyuz 2.1a/Fregat-M </v>
      </c>
      <c r="E421" s="1" t="s">
        <v>8</v>
      </c>
      <c r="F421" s="7" t="str">
        <f>TEXT(DATE(MID(H421, 13, 4), CHOOSE(MATCH( MID(H421, 5, 3), {"Jan","Feb","Mar","Apr","May","Jun","Jul","Aug","Sep","Oct","Nov","Dec"}, 0), 1, 2, 3, 4, 5, 6, 7, 8, 9, 10, 11, 12), MID(H421, 9, 2)), "yyyy-mm-dd")</f>
        <v>2022-03-22</v>
      </c>
      <c r="G421" s="1" t="s">
        <v>943</v>
      </c>
      <c r="H421" s="1" t="s">
        <v>942</v>
      </c>
    </row>
    <row r="422" spans="1:8" hidden="1" x14ac:dyDescent="0.3">
      <c r="A422" s="1" t="s">
        <v>11</v>
      </c>
      <c r="B422" s="1" t="str">
        <f t="shared" si="19"/>
        <v>USA</v>
      </c>
      <c r="C422" s="5" t="str">
        <f t="shared" si="18"/>
        <v>2022</v>
      </c>
      <c r="D422" s="1" t="str">
        <f t="shared" si="20"/>
        <v xml:space="preserve">Falcon 9 Block 5 </v>
      </c>
      <c r="E422" s="1" t="s">
        <v>8</v>
      </c>
      <c r="F422" s="7" t="str">
        <f>TEXT(DATE(MID(H422, 13, 4), CHOOSE(MATCH( MID(H422, 5, 3), {"Jan","Feb","Mar","Apr","May","Jun","Jul","Aug","Sep","Oct","Nov","Dec"}, 0), 1, 2, 3, 4, 5, 6, 7, 8, 9, 10, 11, 12), MID(H422, 9, 2)), "yyyy-mm-dd")</f>
        <v>2022-03-19</v>
      </c>
      <c r="G422" s="1" t="s">
        <v>945</v>
      </c>
      <c r="H422" s="1" t="s">
        <v>944</v>
      </c>
    </row>
    <row r="423" spans="1:8" hidden="1" x14ac:dyDescent="0.3">
      <c r="A423" s="1" t="s">
        <v>130</v>
      </c>
      <c r="B423" s="1" t="str">
        <f t="shared" si="19"/>
        <v>Kazakhstan</v>
      </c>
      <c r="C423" s="5" t="str">
        <f t="shared" si="18"/>
        <v>2022</v>
      </c>
      <c r="D423" s="1" t="str">
        <f t="shared" si="20"/>
        <v xml:space="preserve">Soyuz 2.1a </v>
      </c>
      <c r="E423" s="1" t="s">
        <v>8</v>
      </c>
      <c r="F423" s="7" t="str">
        <f>TEXT(DATE(MID(H423, 13, 4), CHOOSE(MATCH( MID(H423, 5, 3), {"Jan","Feb","Mar","Apr","May","Jun","Jul","Aug","Sep","Oct","Nov","Dec"}, 0), 1, 2, 3, 4, 5, 6, 7, 8, 9, 10, 11, 12), MID(H423, 9, 2)), "yyyy-mm-dd")</f>
        <v>2022-03-18</v>
      </c>
      <c r="G423" s="1" t="s">
        <v>947</v>
      </c>
      <c r="H423" s="1" t="s">
        <v>946</v>
      </c>
    </row>
    <row r="424" spans="1:8" hidden="1" x14ac:dyDescent="0.3">
      <c r="A424" s="1" t="s">
        <v>90</v>
      </c>
      <c r="B424" s="1" t="str">
        <f t="shared" si="19"/>
        <v>China</v>
      </c>
      <c r="C424" s="5" t="str">
        <f t="shared" si="18"/>
        <v>2022</v>
      </c>
      <c r="D424" s="1" t="str">
        <f t="shared" si="20"/>
        <v xml:space="preserve">Long March 4C </v>
      </c>
      <c r="E424" s="1" t="s">
        <v>8</v>
      </c>
      <c r="F424" s="7" t="str">
        <f>TEXT(DATE(MID(H424, 13, 4), CHOOSE(MATCH( MID(H424, 5, 3), {"Jan","Feb","Mar","Apr","May","Jun","Jul","Aug","Sep","Oct","Nov","Dec"}, 0), 1, 2, 3, 4, 5, 6, 7, 8, 9, 10, 11, 12), MID(H424, 9, 2)), "yyyy-mm-dd")</f>
        <v>2022-03-17</v>
      </c>
      <c r="G424" s="1" t="s">
        <v>949</v>
      </c>
      <c r="H424" s="1" t="s">
        <v>948</v>
      </c>
    </row>
    <row r="425" spans="1:8" hidden="1" x14ac:dyDescent="0.3">
      <c r="A425" s="1" t="s">
        <v>950</v>
      </c>
      <c r="B425" s="1" t="str">
        <f t="shared" si="19"/>
        <v>USA</v>
      </c>
      <c r="C425" s="5" t="str">
        <f t="shared" si="18"/>
        <v>2022</v>
      </c>
      <c r="D425" s="1" t="str">
        <f t="shared" si="20"/>
        <v xml:space="preserve">Rocket 3 </v>
      </c>
      <c r="E425" s="1" t="s">
        <v>346</v>
      </c>
      <c r="F425" s="7" t="str">
        <f>TEXT(DATE(MID(H425, 13, 4), CHOOSE(MATCH( MID(H425, 5, 3), {"Jan","Feb","Mar","Apr","May","Jun","Jul","Aug","Sep","Oct","Nov","Dec"}, 0), 1, 2, 3, 4, 5, 6, 7, 8, 9, 10, 11, 12), MID(H425, 9, 2)), "yyyy-mm-dd")</f>
        <v>2022-03-15</v>
      </c>
      <c r="G425" s="1" t="s">
        <v>952</v>
      </c>
      <c r="H425" s="1" t="s">
        <v>951</v>
      </c>
    </row>
    <row r="426" spans="1:8" hidden="1" x14ac:dyDescent="0.3">
      <c r="A426" s="1" t="s">
        <v>11</v>
      </c>
      <c r="B426" s="1" t="str">
        <f t="shared" si="19"/>
        <v>USA</v>
      </c>
      <c r="C426" s="5" t="str">
        <f t="shared" si="18"/>
        <v>2022</v>
      </c>
      <c r="D426" s="1" t="str">
        <f t="shared" si="20"/>
        <v xml:space="preserve">Falcon 9 Block 5 </v>
      </c>
      <c r="E426" s="1" t="s">
        <v>8</v>
      </c>
      <c r="F426" s="7" t="str">
        <f>TEXT(DATE(MID(H426, 13, 4), CHOOSE(MATCH( MID(H426, 5, 3), {"Jan","Feb","Mar","Apr","May","Jun","Jul","Aug","Sep","Oct","Nov","Dec"}, 0), 1, 2, 3, 4, 5, 6, 7, 8, 9, 10, 11, 12), MID(H426, 9, 2)), "yyyy-mm-dd")</f>
        <v>2022-03-09</v>
      </c>
      <c r="G426" s="1" t="s">
        <v>954</v>
      </c>
      <c r="H426" s="1" t="s">
        <v>953</v>
      </c>
    </row>
    <row r="427" spans="1:8" hidden="1" x14ac:dyDescent="0.3">
      <c r="A427" s="1" t="s">
        <v>48</v>
      </c>
      <c r="B427" s="1" t="str">
        <f t="shared" si="19"/>
        <v>Iran</v>
      </c>
      <c r="C427" s="5" t="str">
        <f t="shared" si="18"/>
        <v>2022</v>
      </c>
      <c r="D427" s="1" t="str">
        <f t="shared" si="20"/>
        <v xml:space="preserve">Qased </v>
      </c>
      <c r="E427" s="1" t="s">
        <v>8</v>
      </c>
      <c r="F427" s="7" t="str">
        <f>TEXT(DATE(MID(H427, 13, 4), CHOOSE(MATCH( MID(H427, 5, 3), {"Jan","Feb","Mar","Apr","May","Jun","Jul","Aug","Sep","Oct","Nov","Dec"}, 0), 1, 2, 3, 4, 5, 6, 7, 8, 9, 10, 11, 12), MID(H427, 9, 2)), "yyyy-mm-dd")</f>
        <v>2022-03-08</v>
      </c>
      <c r="G427" s="1" t="s">
        <v>956</v>
      </c>
      <c r="H427" s="1" t="s">
        <v>955</v>
      </c>
    </row>
    <row r="428" spans="1:8" hidden="1" x14ac:dyDescent="0.3">
      <c r="A428" s="1" t="s">
        <v>18</v>
      </c>
      <c r="B428" s="1" t="str">
        <f t="shared" si="19"/>
        <v>China</v>
      </c>
      <c r="C428" s="5" t="str">
        <f t="shared" si="18"/>
        <v>2022</v>
      </c>
      <c r="D428" s="1" t="str">
        <f t="shared" si="20"/>
        <v xml:space="preserve">Long March 2C </v>
      </c>
      <c r="E428" s="1" t="s">
        <v>8</v>
      </c>
      <c r="F428" s="7" t="str">
        <f>TEXT(DATE(MID(H428, 13, 4), CHOOSE(MATCH( MID(H428, 5, 3), {"Jan","Feb","Mar","Apr","May","Jun","Jul","Aug","Sep","Oct","Nov","Dec"}, 0), 1, 2, 3, 4, 5, 6, 7, 8, 9, 10, 11, 12), MID(H428, 9, 2)), "yyyy-mm-dd")</f>
        <v>2022-03-05</v>
      </c>
      <c r="G428" s="1" t="s">
        <v>958</v>
      </c>
      <c r="H428" s="1" t="s">
        <v>957</v>
      </c>
    </row>
    <row r="429" spans="1:8" hidden="1" x14ac:dyDescent="0.3">
      <c r="A429" s="1" t="s">
        <v>30</v>
      </c>
      <c r="B429" s="1" t="str">
        <f t="shared" si="19"/>
        <v>USA</v>
      </c>
      <c r="C429" s="5" t="str">
        <f t="shared" si="18"/>
        <v>2022</v>
      </c>
      <c r="D429" s="1" t="str">
        <f t="shared" si="20"/>
        <v xml:space="preserve">Falcon 9 Block 5 </v>
      </c>
      <c r="E429" s="1" t="s">
        <v>8</v>
      </c>
      <c r="F429" s="7" t="str">
        <f>TEXT(DATE(MID(H429, 13, 4), CHOOSE(MATCH( MID(H429, 5, 3), {"Jan","Feb","Mar","Apr","May","Jun","Jul","Aug","Sep","Oct","Nov","Dec"}, 0), 1, 2, 3, 4, 5, 6, 7, 8, 9, 10, 11, 12), MID(H429, 9, 2)), "yyyy-mm-dd")</f>
        <v>2022-03-03</v>
      </c>
      <c r="G429" s="1" t="s">
        <v>960</v>
      </c>
      <c r="H429" s="1" t="s">
        <v>959</v>
      </c>
    </row>
    <row r="430" spans="1:8" hidden="1" x14ac:dyDescent="0.3">
      <c r="A430" s="1" t="s">
        <v>75</v>
      </c>
      <c r="B430" s="1" t="str">
        <f t="shared" si="19"/>
        <v>USA</v>
      </c>
      <c r="C430" s="5" t="str">
        <f t="shared" si="18"/>
        <v>2022</v>
      </c>
      <c r="D430" s="1" t="str">
        <f t="shared" si="20"/>
        <v xml:space="preserve">Atlas V 541 </v>
      </c>
      <c r="E430" s="1" t="s">
        <v>8</v>
      </c>
      <c r="F430" s="7" t="str">
        <f>TEXT(DATE(MID(H430, 13, 4), CHOOSE(MATCH( MID(H430, 5, 3), {"Jan","Feb","Mar","Apr","May","Jun","Jul","Aug","Sep","Oct","Nov","Dec"}, 0), 1, 2, 3, 4, 5, 6, 7, 8, 9, 10, 11, 12), MID(H430, 9, 2)), "yyyy-mm-dd")</f>
        <v>2022-03-01</v>
      </c>
      <c r="G430" s="1" t="s">
        <v>962</v>
      </c>
      <c r="H430" s="1" t="s">
        <v>961</v>
      </c>
    </row>
    <row r="431" spans="1:8" hidden="1" x14ac:dyDescent="0.3">
      <c r="A431" s="1" t="s">
        <v>22</v>
      </c>
      <c r="B431" s="1" t="str">
        <f t="shared" si="19"/>
        <v>New Zealand</v>
      </c>
      <c r="C431" s="5" t="str">
        <f t="shared" si="18"/>
        <v>2022</v>
      </c>
      <c r="D431" s="1" t="str">
        <f t="shared" si="20"/>
        <v xml:space="preserve">Electron/Curie </v>
      </c>
      <c r="E431" s="1" t="s">
        <v>8</v>
      </c>
      <c r="F431" s="7" t="str">
        <f>TEXT(DATE(MID(H431, 13, 4), CHOOSE(MATCH( MID(H431, 5, 3), {"Jan","Feb","Mar","Apr","May","Jun","Jul","Aug","Sep","Oct","Nov","Dec"}, 0), 1, 2, 3, 4, 5, 6, 7, 8, 9, 10, 11, 12), MID(H431, 9, 2)), "yyyy-mm-dd")</f>
        <v>2022-02-28</v>
      </c>
      <c r="G431" s="1" t="s">
        <v>964</v>
      </c>
      <c r="H431" s="1" t="s">
        <v>963</v>
      </c>
    </row>
    <row r="432" spans="1:8" hidden="1" x14ac:dyDescent="0.3">
      <c r="A432" s="1" t="s">
        <v>53</v>
      </c>
      <c r="B432" s="1" t="str">
        <f t="shared" si="19"/>
        <v>China</v>
      </c>
      <c r="C432" s="5" t="str">
        <f t="shared" si="18"/>
        <v>2022</v>
      </c>
      <c r="D432" s="1" t="str">
        <f t="shared" si="20"/>
        <v xml:space="preserve">Long March 8 (Core Only) </v>
      </c>
      <c r="E432" s="1" t="s">
        <v>8</v>
      </c>
      <c r="F432" s="7" t="str">
        <f>TEXT(DATE(MID(H432, 13, 4), CHOOSE(MATCH( MID(H432, 5, 3), {"Jan","Feb","Mar","Apr","May","Jun","Jul","Aug","Sep","Oct","Nov","Dec"}, 0), 1, 2, 3, 4, 5, 6, 7, 8, 9, 10, 11, 12), MID(H432, 9, 2)), "yyyy-mm-dd")</f>
        <v>2022-02-27</v>
      </c>
      <c r="G432" s="1" t="s">
        <v>966</v>
      </c>
      <c r="H432" s="1" t="s">
        <v>965</v>
      </c>
    </row>
    <row r="433" spans="1:8" hidden="1" x14ac:dyDescent="0.3">
      <c r="A433" s="1" t="s">
        <v>90</v>
      </c>
      <c r="B433" s="1" t="str">
        <f t="shared" si="19"/>
        <v>China</v>
      </c>
      <c r="C433" s="5" t="str">
        <f t="shared" si="18"/>
        <v>2022</v>
      </c>
      <c r="D433" s="1" t="str">
        <f t="shared" si="20"/>
        <v xml:space="preserve">Long March 4C </v>
      </c>
      <c r="E433" s="1" t="s">
        <v>8</v>
      </c>
      <c r="F433" s="7" t="str">
        <f>TEXT(DATE(MID(H433, 13, 4), CHOOSE(MATCH( MID(H433, 5, 3), {"Jan","Feb","Mar","Apr","May","Jun","Jul","Aug","Sep","Oct","Nov","Dec"}, 0), 1, 2, 3, 4, 5, 6, 7, 8, 9, 10, 11, 12), MID(H433, 9, 2)), "yyyy-mm-dd")</f>
        <v>2022-02-26</v>
      </c>
      <c r="G433" s="1" t="s">
        <v>968</v>
      </c>
      <c r="H433" s="1" t="s">
        <v>967</v>
      </c>
    </row>
    <row r="434" spans="1:8" hidden="1" x14ac:dyDescent="0.3">
      <c r="A434" s="1" t="s">
        <v>27</v>
      </c>
      <c r="B434" s="1" t="str">
        <f t="shared" si="19"/>
        <v>USA</v>
      </c>
      <c r="C434" s="5" t="str">
        <f t="shared" si="18"/>
        <v>2022</v>
      </c>
      <c r="D434" s="1" t="str">
        <f t="shared" si="20"/>
        <v xml:space="preserve">Falcon 9 Block 5 </v>
      </c>
      <c r="E434" s="1" t="s">
        <v>8</v>
      </c>
      <c r="F434" s="7" t="str">
        <f>TEXT(DATE(MID(H434, 13, 4), CHOOSE(MATCH( MID(H434, 5, 3), {"Jan","Feb","Mar","Apr","May","Jun","Jul","Aug","Sep","Oct","Nov","Dec"}, 0), 1, 2, 3, 4, 5, 6, 7, 8, 9, 10, 11, 12), MID(H434, 9, 2)), "yyyy-mm-dd")</f>
        <v>2022-02-25</v>
      </c>
      <c r="G434" s="1" t="s">
        <v>970</v>
      </c>
      <c r="H434" s="1" t="s">
        <v>969</v>
      </c>
    </row>
    <row r="435" spans="1:8" hidden="1" x14ac:dyDescent="0.3">
      <c r="A435" s="1" t="s">
        <v>11</v>
      </c>
      <c r="B435" s="1" t="str">
        <f t="shared" si="19"/>
        <v>USA</v>
      </c>
      <c r="C435" s="5" t="str">
        <f t="shared" si="18"/>
        <v>2022</v>
      </c>
      <c r="D435" s="1" t="str">
        <f t="shared" si="20"/>
        <v xml:space="preserve">Falcon 9 Block 5 </v>
      </c>
      <c r="E435" s="1" t="s">
        <v>8</v>
      </c>
      <c r="F435" s="7" t="str">
        <f>TEXT(DATE(MID(H435, 13, 4), CHOOSE(MATCH( MID(H435, 5, 3), {"Jan","Feb","Mar","Apr","May","Jun","Jul","Aug","Sep","Oct","Nov","Dec"}, 0), 1, 2, 3, 4, 5, 6, 7, 8, 9, 10, 11, 12), MID(H435, 9, 2)), "yyyy-mm-dd")</f>
        <v>2022-02-21</v>
      </c>
      <c r="G435" s="1" t="s">
        <v>972</v>
      </c>
      <c r="H435" s="1" t="s">
        <v>971</v>
      </c>
    </row>
    <row r="436" spans="1:8" hidden="1" x14ac:dyDescent="0.3">
      <c r="A436" s="1" t="s">
        <v>343</v>
      </c>
      <c r="B436" s="1" t="str">
        <f t="shared" si="19"/>
        <v>USA</v>
      </c>
      <c r="C436" s="5" t="str">
        <f t="shared" si="18"/>
        <v>2022</v>
      </c>
      <c r="D436" s="1" t="str">
        <f t="shared" si="20"/>
        <v xml:space="preserve">Antares 230+ </v>
      </c>
      <c r="E436" s="1" t="s">
        <v>346</v>
      </c>
      <c r="F436" s="7" t="str">
        <f>TEXT(DATE(MID(H436, 13, 4), CHOOSE(MATCH( MID(H436, 5, 3), {"Jan","Feb","Mar","Apr","May","Jun","Jul","Aug","Sep","Oct","Nov","Dec"}, 0), 1, 2, 3, 4, 5, 6, 7, 8, 9, 10, 11, 12), MID(H436, 9, 2)), "yyyy-mm-dd")</f>
        <v>2022-02-19</v>
      </c>
      <c r="G436" s="1" t="s">
        <v>974</v>
      </c>
      <c r="H436" s="1" t="s">
        <v>973</v>
      </c>
    </row>
    <row r="437" spans="1:8" hidden="1" x14ac:dyDescent="0.3">
      <c r="A437" s="1" t="s">
        <v>130</v>
      </c>
      <c r="B437" s="1" t="str">
        <f t="shared" si="19"/>
        <v>Kazakhstan</v>
      </c>
      <c r="C437" s="5" t="str">
        <f t="shared" si="18"/>
        <v>2022</v>
      </c>
      <c r="D437" s="1" t="str">
        <f t="shared" si="20"/>
        <v xml:space="preserve">Soyuz 2.1a </v>
      </c>
      <c r="E437" s="1" t="s">
        <v>8</v>
      </c>
      <c r="F437" s="7" t="str">
        <f>TEXT(DATE(MID(H437, 13, 4), CHOOSE(MATCH( MID(H437, 5, 3), {"Jan","Feb","Mar","Apr","May","Jun","Jul","Aug","Sep","Oct","Nov","Dec"}, 0), 1, 2, 3, 4, 5, 6, 7, 8, 9, 10, 11, 12), MID(H437, 9, 2)), "yyyy-mm-dd")</f>
        <v>2022-02-15</v>
      </c>
      <c r="G437" s="1" t="s">
        <v>976</v>
      </c>
      <c r="H437" s="1" t="s">
        <v>975</v>
      </c>
    </row>
    <row r="438" spans="1:8" hidden="1" x14ac:dyDescent="0.3">
      <c r="A438" s="1" t="s">
        <v>87</v>
      </c>
      <c r="B438" s="1" t="str">
        <f t="shared" si="19"/>
        <v>India</v>
      </c>
      <c r="C438" s="5" t="str">
        <f t="shared" si="18"/>
        <v>2022</v>
      </c>
      <c r="D438" s="1" t="str">
        <f t="shared" si="20"/>
        <v xml:space="preserve">PSLV-XL </v>
      </c>
      <c r="E438" s="1" t="s">
        <v>8</v>
      </c>
      <c r="F438" s="7" t="str">
        <f>TEXT(DATE(MID(H438, 13, 4), CHOOSE(MATCH( MID(H438, 5, 3), {"Jan","Feb","Mar","Apr","May","Jun","Jul","Aug","Sep","Oct","Nov","Dec"}, 0), 1, 2, 3, 4, 5, 6, 7, 8, 9, 10, 11, 12), MID(H438, 9, 2)), "yyyy-mm-dd")</f>
        <v>2022-02-14</v>
      </c>
      <c r="G438" s="1" t="s">
        <v>978</v>
      </c>
      <c r="H438" s="1" t="s">
        <v>977</v>
      </c>
    </row>
    <row r="439" spans="1:8" hidden="1" x14ac:dyDescent="0.3">
      <c r="A439" s="1" t="s">
        <v>870</v>
      </c>
      <c r="B439" s="1" t="str">
        <f t="shared" si="19"/>
        <v>USA</v>
      </c>
      <c r="C439" s="5" t="str">
        <f t="shared" si="18"/>
        <v>2022</v>
      </c>
      <c r="D439" s="1" t="str">
        <f t="shared" si="20"/>
        <v xml:space="preserve">Rocket 3 </v>
      </c>
      <c r="E439" s="1" t="s">
        <v>346</v>
      </c>
      <c r="F439" s="7" t="str">
        <f>TEXT(DATE(MID(H439, 13, 4), CHOOSE(MATCH( MID(H439, 5, 3), {"Jan","Feb","Mar","Apr","May","Jun","Jul","Aug","Sep","Oct","Nov","Dec"}, 0), 1, 2, 3, 4, 5, 6, 7, 8, 9, 10, 11, 12), MID(H439, 9, 2)), "yyyy-mm-dd")</f>
        <v>2022-02-10</v>
      </c>
      <c r="G439" s="1" t="s">
        <v>980</v>
      </c>
      <c r="H439" s="1" t="s">
        <v>979</v>
      </c>
    </row>
    <row r="440" spans="1:8" hidden="1" x14ac:dyDescent="0.3">
      <c r="A440" s="1" t="s">
        <v>981</v>
      </c>
      <c r="B440" s="1" t="str">
        <f t="shared" si="19"/>
        <v>France</v>
      </c>
      <c r="C440" s="5" t="str">
        <f t="shared" si="18"/>
        <v>2022</v>
      </c>
      <c r="D440" s="1" t="str">
        <f t="shared" si="20"/>
        <v xml:space="preserve">Soyuz ST-B/Fregat-MT </v>
      </c>
      <c r="E440" s="1" t="s">
        <v>8</v>
      </c>
      <c r="F440" s="7" t="str">
        <f>TEXT(DATE(MID(H440, 13, 4), CHOOSE(MATCH( MID(H440, 5, 3), {"Jan","Feb","Mar","Apr","May","Jun","Jul","Aug","Sep","Oct","Nov","Dec"}, 0), 1, 2, 3, 4, 5, 6, 7, 8, 9, 10, 11, 12), MID(H440, 9, 2)), "yyyy-mm-dd")</f>
        <v>2022-02-10</v>
      </c>
      <c r="G440" s="1" t="s">
        <v>983</v>
      </c>
      <c r="H440" s="1" t="s">
        <v>982</v>
      </c>
    </row>
    <row r="441" spans="1:8" hidden="1" x14ac:dyDescent="0.3">
      <c r="A441" s="1" t="s">
        <v>5</v>
      </c>
      <c r="B441" s="1" t="str">
        <f t="shared" si="19"/>
        <v>Russia</v>
      </c>
      <c r="C441" s="5" t="str">
        <f t="shared" si="18"/>
        <v>2022</v>
      </c>
      <c r="D441" s="1" t="str">
        <f t="shared" si="20"/>
        <v xml:space="preserve">Soyuz 2.1a/Fregat-M </v>
      </c>
      <c r="E441" s="1" t="s">
        <v>8</v>
      </c>
      <c r="F441" s="7" t="str">
        <f>TEXT(DATE(MID(H441, 13, 4), CHOOSE(MATCH( MID(H441, 5, 3), {"Jan","Feb","Mar","Apr","May","Jun","Jul","Aug","Sep","Oct","Nov","Dec"}, 0), 1, 2, 3, 4, 5, 6, 7, 8, 9, 10, 11, 12), MID(H441, 9, 2)), "yyyy-mm-dd")</f>
        <v>2022-02-05</v>
      </c>
      <c r="G441" s="1" t="s">
        <v>985</v>
      </c>
      <c r="H441" s="1" t="s">
        <v>984</v>
      </c>
    </row>
    <row r="442" spans="1:8" hidden="1" x14ac:dyDescent="0.3">
      <c r="A442" s="1" t="s">
        <v>30</v>
      </c>
      <c r="B442" s="1" t="str">
        <f t="shared" si="19"/>
        <v>USA</v>
      </c>
      <c r="C442" s="5" t="str">
        <f t="shared" si="18"/>
        <v>2022</v>
      </c>
      <c r="D442" s="1" t="str">
        <f t="shared" si="20"/>
        <v xml:space="preserve">Falcon 9 Block 5 </v>
      </c>
      <c r="E442" s="1" t="s">
        <v>8</v>
      </c>
      <c r="F442" s="7" t="str">
        <f>TEXT(DATE(MID(H442, 13, 4), CHOOSE(MATCH( MID(H442, 5, 3), {"Jan","Feb","Mar","Apr","May","Jun","Jul","Aug","Sep","Oct","Nov","Dec"}, 0), 1, 2, 3, 4, 5, 6, 7, 8, 9, 10, 11, 12), MID(H442, 9, 2)), "yyyy-mm-dd")</f>
        <v>2022-02-03</v>
      </c>
      <c r="G442" s="1" t="s">
        <v>987</v>
      </c>
      <c r="H442" s="1" t="s">
        <v>986</v>
      </c>
    </row>
    <row r="443" spans="1:8" hidden="1" x14ac:dyDescent="0.3">
      <c r="A443" s="1" t="s">
        <v>27</v>
      </c>
      <c r="B443" s="1" t="str">
        <f t="shared" si="19"/>
        <v>USA</v>
      </c>
      <c r="C443" s="5" t="str">
        <f t="shared" si="18"/>
        <v>2022</v>
      </c>
      <c r="D443" s="1" t="str">
        <f t="shared" si="20"/>
        <v xml:space="preserve">Falcon 9 Block 5 </v>
      </c>
      <c r="E443" s="1" t="s">
        <v>8</v>
      </c>
      <c r="F443" s="7" t="str">
        <f>TEXT(DATE(MID(H443, 13, 4), CHOOSE(MATCH( MID(H443, 5, 3), {"Jan","Feb","Mar","Apr","May","Jun","Jul","Aug","Sep","Oct","Nov","Dec"}, 0), 1, 2, 3, 4, 5, 6, 7, 8, 9, 10, 11, 12), MID(H443, 9, 2)), "yyyy-mm-dd")</f>
        <v>2022-02-02</v>
      </c>
      <c r="G443" s="1" t="s">
        <v>989</v>
      </c>
      <c r="H443" s="1" t="s">
        <v>988</v>
      </c>
    </row>
    <row r="444" spans="1:8" hidden="1" x14ac:dyDescent="0.3">
      <c r="A444" s="1" t="s">
        <v>11</v>
      </c>
      <c r="B444" s="1" t="str">
        <f t="shared" si="19"/>
        <v>USA</v>
      </c>
      <c r="C444" s="5" t="str">
        <f t="shared" si="18"/>
        <v>2022</v>
      </c>
      <c r="D444" s="1" t="str">
        <f t="shared" si="20"/>
        <v xml:space="preserve">Falcon 9 Block 5 </v>
      </c>
      <c r="E444" s="1" t="s">
        <v>8</v>
      </c>
      <c r="F444" s="7" t="str">
        <f>TEXT(DATE(MID(H444, 13, 4), CHOOSE(MATCH( MID(H444, 5, 3), {"Jan","Feb","Mar","Apr","May","Jun","Jul","Aug","Sep","Oct","Nov","Dec"}, 0), 1, 2, 3, 4, 5, 6, 7, 8, 9, 10, 11, 12), MID(H444, 9, 2)), "yyyy-mm-dd")</f>
        <v>2022-01-31</v>
      </c>
      <c r="G444" s="1" t="s">
        <v>991</v>
      </c>
      <c r="H444" s="1" t="s">
        <v>990</v>
      </c>
    </row>
    <row r="445" spans="1:8" hidden="1" x14ac:dyDescent="0.3">
      <c r="A445" s="1" t="s">
        <v>90</v>
      </c>
      <c r="B445" s="1" t="str">
        <f t="shared" si="19"/>
        <v>China</v>
      </c>
      <c r="C445" s="5" t="str">
        <f t="shared" si="18"/>
        <v>2022</v>
      </c>
      <c r="D445" s="1" t="str">
        <f t="shared" si="20"/>
        <v xml:space="preserve">Long March 4C </v>
      </c>
      <c r="E445" s="1" t="s">
        <v>8</v>
      </c>
      <c r="F445" s="7" t="str">
        <f>TEXT(DATE(MID(H445, 13, 4), CHOOSE(MATCH( MID(H445, 5, 3), {"Jan","Feb","Mar","Apr","May","Jun","Jul","Aug","Sep","Oct","Nov","Dec"}, 0), 1, 2, 3, 4, 5, 6, 7, 8, 9, 10, 11, 12), MID(H445, 9, 2)), "yyyy-mm-dd")</f>
        <v>2022-01-25</v>
      </c>
      <c r="G445" s="1" t="s">
        <v>993</v>
      </c>
      <c r="H445" s="1" t="s">
        <v>992</v>
      </c>
    </row>
    <row r="446" spans="1:8" hidden="1" x14ac:dyDescent="0.3">
      <c r="A446" s="1" t="s">
        <v>75</v>
      </c>
      <c r="B446" s="1" t="str">
        <f t="shared" si="19"/>
        <v>USA</v>
      </c>
      <c r="C446" s="5" t="str">
        <f t="shared" si="18"/>
        <v>2022</v>
      </c>
      <c r="D446" s="1" t="str">
        <f t="shared" si="20"/>
        <v xml:space="preserve">Atlas V 511 </v>
      </c>
      <c r="E446" s="1" t="s">
        <v>346</v>
      </c>
      <c r="F446" s="7" t="str">
        <f>TEXT(DATE(MID(H446, 13, 4), CHOOSE(MATCH( MID(H446, 5, 3), {"Jan","Feb","Mar","Apr","May","Jun","Jul","Aug","Sep","Oct","Nov","Dec"}, 0), 1, 2, 3, 4, 5, 6, 7, 8, 9, 10, 11, 12), MID(H446, 9, 2)), "yyyy-mm-dd")</f>
        <v>2022-01-21</v>
      </c>
      <c r="G446" s="1" t="s">
        <v>995</v>
      </c>
      <c r="H446" s="1" t="s">
        <v>994</v>
      </c>
    </row>
    <row r="447" spans="1:8" hidden="1" x14ac:dyDescent="0.3">
      <c r="A447" s="1" t="s">
        <v>30</v>
      </c>
      <c r="B447" s="1" t="str">
        <f t="shared" si="19"/>
        <v>USA</v>
      </c>
      <c r="C447" s="5" t="str">
        <f t="shared" si="18"/>
        <v>2022</v>
      </c>
      <c r="D447" s="1" t="str">
        <f t="shared" si="20"/>
        <v xml:space="preserve">Falcon 9 Block 5 </v>
      </c>
      <c r="E447" s="1" t="s">
        <v>8</v>
      </c>
      <c r="F447" s="7" t="str">
        <f>TEXT(DATE(MID(H447, 13, 4), CHOOSE(MATCH( MID(H447, 5, 3), {"Jan","Feb","Mar","Apr","May","Jun","Jul","Aug","Sep","Oct","Nov","Dec"}, 0), 1, 2, 3, 4, 5, 6, 7, 8, 9, 10, 11, 12), MID(H447, 9, 2)), "yyyy-mm-dd")</f>
        <v>2022-01-19</v>
      </c>
      <c r="G447" s="1" t="s">
        <v>997</v>
      </c>
      <c r="H447" s="1" t="s">
        <v>996</v>
      </c>
    </row>
    <row r="448" spans="1:8" hidden="1" x14ac:dyDescent="0.3">
      <c r="A448" s="1" t="s">
        <v>329</v>
      </c>
      <c r="B448" s="1" t="str">
        <f t="shared" si="19"/>
        <v>China</v>
      </c>
      <c r="C448" s="5" t="str">
        <f t="shared" si="18"/>
        <v>2022</v>
      </c>
      <c r="D448" s="1" t="str">
        <f t="shared" si="20"/>
        <v xml:space="preserve">Long March 2D </v>
      </c>
      <c r="E448" s="1" t="s">
        <v>8</v>
      </c>
      <c r="F448" s="7" t="str">
        <f>TEXT(DATE(MID(H448, 13, 4), CHOOSE(MATCH( MID(H448, 5, 3), {"Jan","Feb","Mar","Apr","May","Jun","Jul","Aug","Sep","Oct","Nov","Dec"}, 0), 1, 2, 3, 4, 5, 6, 7, 8, 9, 10, 11, 12), MID(H448, 9, 2)), "yyyy-mm-dd")</f>
        <v>2022-01-17</v>
      </c>
      <c r="G448" s="1" t="s">
        <v>999</v>
      </c>
      <c r="H448" s="1" t="s">
        <v>998</v>
      </c>
    </row>
    <row r="449" spans="1:8" hidden="1" x14ac:dyDescent="0.3">
      <c r="A449" s="1" t="s">
        <v>839</v>
      </c>
      <c r="B449" s="1" t="str">
        <f t="shared" si="19"/>
        <v>USA</v>
      </c>
      <c r="C449" s="5" t="str">
        <f t="shared" si="18"/>
        <v>2022</v>
      </c>
      <c r="D449" s="1" t="str">
        <f t="shared" si="20"/>
        <v xml:space="preserve">LauncherOne </v>
      </c>
      <c r="E449" s="1" t="s">
        <v>346</v>
      </c>
      <c r="F449" s="7" t="str">
        <f>TEXT(DATE(MID(H449, 13, 4), CHOOSE(MATCH( MID(H449, 5, 3), {"Jan","Feb","Mar","Apr","May","Jun","Jul","Aug","Sep","Oct","Nov","Dec"}, 0), 1, 2, 3, 4, 5, 6, 7, 8, 9, 10, 11, 12), MID(H449, 9, 2)), "yyyy-mm-dd")</f>
        <v>2022-01-13</v>
      </c>
      <c r="G449" s="1" t="s">
        <v>1001</v>
      </c>
      <c r="H449" s="1" t="s">
        <v>1000</v>
      </c>
    </row>
    <row r="450" spans="1:8" hidden="1" x14ac:dyDescent="0.3">
      <c r="A450" s="1" t="s">
        <v>11</v>
      </c>
      <c r="B450" s="1" t="str">
        <f t="shared" si="19"/>
        <v>USA</v>
      </c>
      <c r="C450" s="5" t="str">
        <f t="shared" ref="C450:C513" si="21">TEXT(F450, "yyyy")</f>
        <v>2022</v>
      </c>
      <c r="D450" s="1" t="str">
        <f t="shared" si="20"/>
        <v xml:space="preserve">Falcon 9 Block 5 </v>
      </c>
      <c r="E450" s="1" t="s">
        <v>8</v>
      </c>
      <c r="F450" s="7" t="str">
        <f>TEXT(DATE(MID(H450, 13, 4), CHOOSE(MATCH( MID(H450, 5, 3), {"Jan","Feb","Mar","Apr","May","Jun","Jul","Aug","Sep","Oct","Nov","Dec"}, 0), 1, 2, 3, 4, 5, 6, 7, 8, 9, 10, 11, 12), MID(H450, 9, 2)), "yyyy-mm-dd")</f>
        <v>2022-01-13</v>
      </c>
      <c r="G450" s="1" t="s">
        <v>1003</v>
      </c>
      <c r="H450" s="1" t="s">
        <v>1002</v>
      </c>
    </row>
    <row r="451" spans="1:8" hidden="1" x14ac:dyDescent="0.3">
      <c r="A451" s="1" t="s">
        <v>30</v>
      </c>
      <c r="B451" s="1" t="str">
        <f t="shared" ref="B451:B514" si="22">TRIM(MID(A451, FIND("|", SUBSTITUTE(A451, ",", "|", LEN(A451) - LEN(SUBSTITUTE(A451,",", "" )))) + 1, LEN(A451)))</f>
        <v>USA</v>
      </c>
      <c r="C451" s="5" t="str">
        <f t="shared" si="21"/>
        <v>2022</v>
      </c>
      <c r="D451" s="1" t="str">
        <f t="shared" ref="D451:D514" si="23">LEFT(G451, FIND("|", G451) - 1)</f>
        <v xml:space="preserve">Falcon 9 Block 5 </v>
      </c>
      <c r="E451" s="1" t="s">
        <v>8</v>
      </c>
      <c r="F451" s="7" t="str">
        <f>TEXT(DATE(MID(H451, 13, 4), CHOOSE(MATCH( MID(H451, 5, 3), {"Jan","Feb","Mar","Apr","May","Jun","Jul","Aug","Sep","Oct","Nov","Dec"}, 0), 1, 2, 3, 4, 5, 6, 7, 8, 9, 10, 11, 12), MID(H451, 9, 2)), "yyyy-mm-dd")</f>
        <v>2022-01-06</v>
      </c>
      <c r="G451" s="1" t="s">
        <v>1005</v>
      </c>
      <c r="H451" s="1" t="s">
        <v>1004</v>
      </c>
    </row>
    <row r="452" spans="1:8" hidden="1" x14ac:dyDescent="0.3">
      <c r="A452" s="1" t="s">
        <v>34</v>
      </c>
      <c r="B452" s="1" t="str">
        <f t="shared" si="22"/>
        <v>Iran</v>
      </c>
      <c r="C452" s="5" t="str">
        <f t="shared" si="21"/>
        <v>2021</v>
      </c>
      <c r="D452" s="1" t="str">
        <f t="shared" si="23"/>
        <v xml:space="preserve">Simorgh </v>
      </c>
      <c r="E452" s="1" t="s">
        <v>8</v>
      </c>
      <c r="F452" s="7" t="str">
        <f>TEXT(DATE(MID(H452, 13, 4), CHOOSE(MATCH( MID(H452, 5, 3), {"Jan","Feb","Mar","Apr","May","Jun","Jul","Aug","Sep","Oct","Nov","Dec"}, 0), 1, 2, 3, 4, 5, 6, 7, 8, 9, 10, 11, 12), MID(H452, 9, 2)), "yyyy-mm-dd")</f>
        <v>2021-12-30</v>
      </c>
      <c r="G452" s="1" t="s">
        <v>1007</v>
      </c>
      <c r="H452" s="1" t="s">
        <v>1006</v>
      </c>
    </row>
    <row r="453" spans="1:8" hidden="1" x14ac:dyDescent="0.3">
      <c r="A453" s="1" t="s">
        <v>101</v>
      </c>
      <c r="B453" s="1" t="str">
        <f t="shared" si="22"/>
        <v>China</v>
      </c>
      <c r="C453" s="5" t="str">
        <f t="shared" si="21"/>
        <v>2021</v>
      </c>
      <c r="D453" s="1" t="str">
        <f t="shared" si="23"/>
        <v xml:space="preserve">Long March 3B/E </v>
      </c>
      <c r="E453" s="1" t="s">
        <v>8</v>
      </c>
      <c r="F453" s="7" t="str">
        <f>TEXT(DATE(MID(H453, 13, 4), CHOOSE(MATCH( MID(H453, 5, 3), {"Jan","Feb","Mar","Apr","May","Jun","Jul","Aug","Sep","Oct","Nov","Dec"}, 0), 1, 2, 3, 4, 5, 6, 7, 8, 9, 10, 11, 12), MID(H453, 9, 2)), "yyyy-mm-dd")</f>
        <v>2021-12-29</v>
      </c>
      <c r="G453" s="1" t="s">
        <v>1009</v>
      </c>
      <c r="H453" s="1" t="s">
        <v>1008</v>
      </c>
    </row>
    <row r="454" spans="1:8" hidden="1" x14ac:dyDescent="0.3">
      <c r="A454" s="1" t="s">
        <v>90</v>
      </c>
      <c r="B454" s="1" t="str">
        <f t="shared" si="22"/>
        <v>China</v>
      </c>
      <c r="C454" s="5" t="str">
        <f t="shared" si="21"/>
        <v>2021</v>
      </c>
      <c r="D454" s="1" t="str">
        <f t="shared" si="23"/>
        <v xml:space="preserve">Long March 2D </v>
      </c>
      <c r="E454" s="1" t="s">
        <v>8</v>
      </c>
      <c r="F454" s="7" t="str">
        <f>TEXT(DATE(MID(H454, 13, 4), CHOOSE(MATCH( MID(H454, 5, 3), {"Jan","Feb","Mar","Apr","May","Jun","Jul","Aug","Sep","Oct","Nov","Dec"}, 0), 1, 2, 3, 4, 5, 6, 7, 8, 9, 10, 11, 12), MID(H454, 9, 2)), "yyyy-mm-dd")</f>
        <v>2021-12-29</v>
      </c>
      <c r="G454" s="1" t="s">
        <v>1011</v>
      </c>
      <c r="H454" s="1" t="s">
        <v>1010</v>
      </c>
    </row>
    <row r="455" spans="1:8" hidden="1" x14ac:dyDescent="0.3">
      <c r="A455" s="1" t="s">
        <v>702</v>
      </c>
      <c r="B455" s="1" t="str">
        <f t="shared" si="22"/>
        <v>Russia</v>
      </c>
      <c r="C455" s="5" t="str">
        <f t="shared" si="21"/>
        <v>2021</v>
      </c>
      <c r="D455" s="1" t="str">
        <f t="shared" si="23"/>
        <v xml:space="preserve">Angara A5/Blok DM-03 </v>
      </c>
      <c r="E455" s="1" t="s">
        <v>8</v>
      </c>
      <c r="F455" s="7" t="str">
        <f>TEXT(DATE(MID(H455, 13, 4), CHOOSE(MATCH( MID(H455, 5, 3), {"Jan","Feb","Mar","Apr","May","Jun","Jul","Aug","Sep","Oct","Nov","Dec"}, 0), 1, 2, 3, 4, 5, 6, 7, 8, 9, 10, 11, 12), MID(H455, 9, 2)), "yyyy-mm-dd")</f>
        <v>2021-12-27</v>
      </c>
      <c r="G455" s="1" t="s">
        <v>1013</v>
      </c>
      <c r="H455" s="1" t="s">
        <v>1012</v>
      </c>
    </row>
    <row r="456" spans="1:8" hidden="1" x14ac:dyDescent="0.3">
      <c r="A456" s="1" t="s">
        <v>130</v>
      </c>
      <c r="B456" s="1" t="str">
        <f t="shared" si="22"/>
        <v>Kazakhstan</v>
      </c>
      <c r="C456" s="5" t="str">
        <f t="shared" si="21"/>
        <v>2021</v>
      </c>
      <c r="D456" s="1" t="str">
        <f t="shared" si="23"/>
        <v xml:space="preserve">Soyuz 2.1b/Fregat </v>
      </c>
      <c r="E456" s="1" t="s">
        <v>8</v>
      </c>
      <c r="F456" s="7" t="str">
        <f>TEXT(DATE(MID(H456, 13, 4), CHOOSE(MATCH( MID(H456, 5, 3), {"Jan","Feb","Mar","Apr","May","Jun","Jul","Aug","Sep","Oct","Nov","Dec"}, 0), 1, 2, 3, 4, 5, 6, 7, 8, 9, 10, 11, 12), MID(H456, 9, 2)), "yyyy-mm-dd")</f>
        <v>2021-12-27</v>
      </c>
      <c r="G456" s="1" t="s">
        <v>1016</v>
      </c>
      <c r="H456" s="1" t="s">
        <v>1015</v>
      </c>
    </row>
    <row r="457" spans="1:8" hidden="1" x14ac:dyDescent="0.3">
      <c r="A457" s="1" t="s">
        <v>329</v>
      </c>
      <c r="B457" s="1" t="str">
        <f t="shared" si="22"/>
        <v>China</v>
      </c>
      <c r="C457" s="5" t="str">
        <f t="shared" si="21"/>
        <v>2021</v>
      </c>
      <c r="D457" s="1" t="str">
        <f t="shared" si="23"/>
        <v xml:space="preserve">Long March 4C </v>
      </c>
      <c r="E457" s="1" t="s">
        <v>8</v>
      </c>
      <c r="F457" s="7" t="str">
        <f>TEXT(DATE(MID(H457, 13, 4), CHOOSE(MATCH( MID(H457, 5, 3), {"Jan","Feb","Mar","Apr","May","Jun","Jul","Aug","Sep","Oct","Nov","Dec"}, 0), 1, 2, 3, 4, 5, 6, 7, 8, 9, 10, 11, 12), MID(H457, 9, 2)), "yyyy-mm-dd")</f>
        <v>2021-12-26</v>
      </c>
      <c r="G457" s="1" t="s">
        <v>1018</v>
      </c>
      <c r="H457" s="1" t="s">
        <v>1017</v>
      </c>
    </row>
    <row r="458" spans="1:8" hidden="1" x14ac:dyDescent="0.3">
      <c r="A458" s="1" t="s">
        <v>379</v>
      </c>
      <c r="B458" s="1" t="str">
        <f t="shared" si="22"/>
        <v>France</v>
      </c>
      <c r="C458" s="5" t="str">
        <f t="shared" si="21"/>
        <v>2021</v>
      </c>
      <c r="D458" s="1" t="str">
        <f t="shared" si="23"/>
        <v xml:space="preserve">Ariane 5 ECA </v>
      </c>
      <c r="E458" s="1" t="s">
        <v>346</v>
      </c>
      <c r="F458" s="7" t="str">
        <f>TEXT(DATE(MID(H458, 13, 4), CHOOSE(MATCH( MID(H458, 5, 3), {"Jan","Feb","Mar","Apr","May","Jun","Jul","Aug","Sep","Oct","Nov","Dec"}, 0), 1, 2, 3, 4, 5, 6, 7, 8, 9, 10, 11, 12), MID(H458, 9, 2)), "yyyy-mm-dd")</f>
        <v>2021-12-25</v>
      </c>
      <c r="G458" s="1" t="s">
        <v>1020</v>
      </c>
      <c r="H458" s="1" t="s">
        <v>1019</v>
      </c>
    </row>
    <row r="459" spans="1:8" hidden="1" x14ac:dyDescent="0.3">
      <c r="A459" s="1" t="s">
        <v>53</v>
      </c>
      <c r="B459" s="1" t="str">
        <f t="shared" si="22"/>
        <v>China</v>
      </c>
      <c r="C459" s="5" t="str">
        <f t="shared" si="21"/>
        <v>2021</v>
      </c>
      <c r="D459" s="1" t="str">
        <f t="shared" si="23"/>
        <v xml:space="preserve">Long March 7A </v>
      </c>
      <c r="E459" s="1" t="s">
        <v>8</v>
      </c>
      <c r="F459" s="7" t="str">
        <f>TEXT(DATE(MID(H459, 13, 4), CHOOSE(MATCH( MID(H459, 5, 3), {"Jan","Feb","Mar","Apr","May","Jun","Jul","Aug","Sep","Oct","Nov","Dec"}, 0), 1, 2, 3, 4, 5, 6, 7, 8, 9, 10, 11, 12), MID(H459, 9, 2)), "yyyy-mm-dd")</f>
        <v>2021-12-23</v>
      </c>
      <c r="G459" s="1" t="s">
        <v>1022</v>
      </c>
      <c r="H459" s="1" t="s">
        <v>1021</v>
      </c>
    </row>
    <row r="460" spans="1:8" hidden="1" x14ac:dyDescent="0.3">
      <c r="A460" s="1" t="s">
        <v>61</v>
      </c>
      <c r="B460" s="1" t="str">
        <f t="shared" si="22"/>
        <v>Japan</v>
      </c>
      <c r="C460" s="5" t="str">
        <f t="shared" si="21"/>
        <v>2021</v>
      </c>
      <c r="D460" s="1" t="str">
        <f t="shared" si="23"/>
        <v xml:space="preserve">H-IIA 204 </v>
      </c>
      <c r="E460" s="1" t="s">
        <v>8</v>
      </c>
      <c r="F460" s="7" t="str">
        <f>TEXT(DATE(MID(H460, 13, 4), CHOOSE(MATCH( MID(H460, 5, 3), {"Jan","Feb","Mar","Apr","May","Jun","Jul","Aug","Sep","Oct","Nov","Dec"}, 0), 1, 2, 3, 4, 5, 6, 7, 8, 9, 10, 11, 12), MID(H460, 9, 2)), "yyyy-mm-dd")</f>
        <v>2021-12-22</v>
      </c>
      <c r="G460" s="1" t="s">
        <v>1024</v>
      </c>
      <c r="H460" s="1" t="s">
        <v>1023</v>
      </c>
    </row>
    <row r="461" spans="1:8" hidden="1" x14ac:dyDescent="0.3">
      <c r="A461" s="1" t="s">
        <v>30</v>
      </c>
      <c r="B461" s="1" t="str">
        <f t="shared" si="22"/>
        <v>USA</v>
      </c>
      <c r="C461" s="5" t="str">
        <f t="shared" si="21"/>
        <v>2021</v>
      </c>
      <c r="D461" s="1" t="str">
        <f t="shared" si="23"/>
        <v xml:space="preserve">Falcon 9 Block 5 </v>
      </c>
      <c r="E461" s="1" t="s">
        <v>8</v>
      </c>
      <c r="F461" s="7" t="str">
        <f>TEXT(DATE(MID(H461, 13, 4), CHOOSE(MATCH( MID(H461, 5, 3), {"Jan","Feb","Mar","Apr","May","Jun","Jul","Aug","Sep","Oct","Nov","Dec"}, 0), 1, 2, 3, 4, 5, 6, 7, 8, 9, 10, 11, 12), MID(H461, 9, 2)), "yyyy-mm-dd")</f>
        <v>2021-12-21</v>
      </c>
      <c r="G461" s="1" t="s">
        <v>1026</v>
      </c>
      <c r="H461" s="1" t="s">
        <v>1025</v>
      </c>
    </row>
    <row r="462" spans="1:8" hidden="1" x14ac:dyDescent="0.3">
      <c r="A462" s="1" t="s">
        <v>11</v>
      </c>
      <c r="B462" s="1" t="str">
        <f t="shared" si="22"/>
        <v>USA</v>
      </c>
      <c r="C462" s="5" t="str">
        <f t="shared" si="21"/>
        <v>2021</v>
      </c>
      <c r="D462" s="1" t="str">
        <f t="shared" si="23"/>
        <v xml:space="preserve">Falcon 9 Block 5 </v>
      </c>
      <c r="E462" s="1" t="s">
        <v>8</v>
      </c>
      <c r="F462" s="7" t="str">
        <f>TEXT(DATE(MID(H462, 13, 4), CHOOSE(MATCH( MID(H462, 5, 3), {"Jan","Feb","Mar","Apr","May","Jun","Jul","Aug","Sep","Oct","Nov","Dec"}, 0), 1, 2, 3, 4, 5, 6, 7, 8, 9, 10, 11, 12), MID(H462, 9, 2)), "yyyy-mm-dd")</f>
        <v>2021-12-19</v>
      </c>
      <c r="G462" s="1" t="s">
        <v>1028</v>
      </c>
      <c r="H462" s="1" t="s">
        <v>1027</v>
      </c>
    </row>
    <row r="463" spans="1:8" hidden="1" x14ac:dyDescent="0.3">
      <c r="A463" s="1" t="s">
        <v>27</v>
      </c>
      <c r="B463" s="1" t="str">
        <f t="shared" si="22"/>
        <v>USA</v>
      </c>
      <c r="C463" s="5" t="str">
        <f t="shared" si="21"/>
        <v>2021</v>
      </c>
      <c r="D463" s="1" t="str">
        <f t="shared" si="23"/>
        <v xml:space="preserve">Falcon 9 Block 5 </v>
      </c>
      <c r="E463" s="1" t="s">
        <v>8</v>
      </c>
      <c r="F463" s="7" t="str">
        <f>TEXT(DATE(MID(H463, 13, 4), CHOOSE(MATCH( MID(H463, 5, 3), {"Jan","Feb","Mar","Apr","May","Jun","Jul","Aug","Sep","Oct","Nov","Dec"}, 0), 1, 2, 3, 4, 5, 6, 7, 8, 9, 10, 11, 12), MID(H463, 9, 2)), "yyyy-mm-dd")</f>
        <v>2021-12-18</v>
      </c>
      <c r="G463" s="1" t="s">
        <v>1030</v>
      </c>
      <c r="H463" s="1" t="s">
        <v>1029</v>
      </c>
    </row>
    <row r="464" spans="1:8" hidden="1" x14ac:dyDescent="0.3">
      <c r="A464" s="1" t="s">
        <v>69</v>
      </c>
      <c r="B464" s="1" t="str">
        <f t="shared" si="22"/>
        <v>China</v>
      </c>
      <c r="C464" s="5" t="str">
        <f t="shared" si="21"/>
        <v>2021</v>
      </c>
      <c r="D464" s="1" t="str">
        <f t="shared" si="23"/>
        <v xml:space="preserve">Kuaizhou 1A </v>
      </c>
      <c r="E464" s="1" t="s">
        <v>8</v>
      </c>
      <c r="F464" s="7" t="str">
        <f>TEXT(DATE(MID(H464, 13, 4), CHOOSE(MATCH( MID(H464, 5, 3), {"Jan","Feb","Mar","Apr","May","Jun","Jul","Aug","Sep","Oct","Nov","Dec"}, 0), 1, 2, 3, 4, 5, 6, 7, 8, 9, 10, 11, 12), MID(H464, 9, 2)), "yyyy-mm-dd")</f>
        <v>2021-12-15</v>
      </c>
      <c r="G464" s="1" t="s">
        <v>1032</v>
      </c>
      <c r="H464" s="1" t="s">
        <v>1031</v>
      </c>
    </row>
    <row r="465" spans="1:8" hidden="1" x14ac:dyDescent="0.3">
      <c r="A465" s="1" t="s">
        <v>18</v>
      </c>
      <c r="B465" s="1" t="str">
        <f t="shared" si="22"/>
        <v>China</v>
      </c>
      <c r="C465" s="5" t="str">
        <f t="shared" si="21"/>
        <v>2021</v>
      </c>
      <c r="D465" s="1" t="str">
        <f t="shared" si="23"/>
        <v xml:space="preserve">Long March 3B/E </v>
      </c>
      <c r="E465" s="1" t="s">
        <v>8</v>
      </c>
      <c r="F465" s="7" t="str">
        <f>TEXT(DATE(MID(H465, 13, 4), CHOOSE(MATCH( MID(H465, 5, 3), {"Jan","Feb","Mar","Apr","May","Jun","Jul","Aug","Sep","Oct","Nov","Dec"}, 0), 1, 2, 3, 4, 5, 6, 7, 8, 9, 10, 11, 12), MID(H465, 9, 2)), "yyyy-mm-dd")</f>
        <v>2021-12-13</v>
      </c>
      <c r="G465" s="1" t="s">
        <v>1034</v>
      </c>
      <c r="H465" s="1" t="s">
        <v>1033</v>
      </c>
    </row>
    <row r="466" spans="1:8" hidden="1" x14ac:dyDescent="0.3">
      <c r="A466" s="1" t="s">
        <v>529</v>
      </c>
      <c r="B466" s="1" t="str">
        <f t="shared" si="22"/>
        <v>Kazakhstan</v>
      </c>
      <c r="C466" s="5" t="str">
        <f t="shared" si="21"/>
        <v>2021</v>
      </c>
      <c r="D466" s="1" t="str">
        <f t="shared" si="23"/>
        <v xml:space="preserve">Proton-M/Briz-M </v>
      </c>
      <c r="E466" s="1" t="s">
        <v>8</v>
      </c>
      <c r="F466" s="7" t="str">
        <f>TEXT(DATE(MID(H466, 13, 4), CHOOSE(MATCH( MID(H466, 5, 3), {"Jan","Feb","Mar","Apr","May","Jun","Jul","Aug","Sep","Oct","Nov","Dec"}, 0), 1, 2, 3, 4, 5, 6, 7, 8, 9, 10, 11, 12), MID(H466, 9, 2)), "yyyy-mm-dd")</f>
        <v>2021-12-13</v>
      </c>
      <c r="G466" s="1" t="s">
        <v>1036</v>
      </c>
      <c r="H466" s="1" t="s">
        <v>1035</v>
      </c>
    </row>
    <row r="467" spans="1:8" hidden="1" x14ac:dyDescent="0.3">
      <c r="A467" s="1" t="s">
        <v>121</v>
      </c>
      <c r="B467" s="1" t="str">
        <f t="shared" si="22"/>
        <v>USA</v>
      </c>
      <c r="C467" s="5" t="str">
        <f t="shared" si="21"/>
        <v>2021</v>
      </c>
      <c r="D467" s="1" t="str">
        <f t="shared" si="23"/>
        <v xml:space="preserve">New Shepard </v>
      </c>
      <c r="E467" s="1" t="s">
        <v>8</v>
      </c>
      <c r="F467" s="7" t="str">
        <f>TEXT(DATE(MID(H467, 13, 4), CHOOSE(MATCH( MID(H467, 5, 3), {"Jan","Feb","Mar","Apr","May","Jun","Jul","Aug","Sep","Oct","Nov","Dec"}, 0), 1, 2, 3, 4, 5, 6, 7, 8, 9, 10, 11, 12), MID(H467, 9, 2)), "yyyy-mm-dd")</f>
        <v>2021-12-11</v>
      </c>
      <c r="G467" s="1" t="s">
        <v>1038</v>
      </c>
      <c r="H467" s="1" t="s">
        <v>1037</v>
      </c>
    </row>
    <row r="468" spans="1:8" hidden="1" x14ac:dyDescent="0.3">
      <c r="A468" s="1" t="s">
        <v>90</v>
      </c>
      <c r="B468" s="1" t="str">
        <f t="shared" si="22"/>
        <v>China</v>
      </c>
      <c r="C468" s="5" t="str">
        <f t="shared" si="21"/>
        <v>2021</v>
      </c>
      <c r="D468" s="1" t="str">
        <f t="shared" si="23"/>
        <v xml:space="preserve">Long March 4B </v>
      </c>
      <c r="E468" s="1" t="s">
        <v>8</v>
      </c>
      <c r="F468" s="7" t="str">
        <f>TEXT(DATE(MID(H468, 13, 4), CHOOSE(MATCH( MID(H468, 5, 3), {"Jan","Feb","Mar","Apr","May","Jun","Jul","Aug","Sep","Oct","Nov","Dec"}, 0), 1, 2, 3, 4, 5, 6, 7, 8, 9, 10, 11, 12), MID(H468, 9, 2)), "yyyy-mm-dd")</f>
        <v>2021-12-10</v>
      </c>
      <c r="G468" s="1" t="s">
        <v>1040</v>
      </c>
      <c r="H468" s="1" t="s">
        <v>1039</v>
      </c>
    </row>
    <row r="469" spans="1:8" hidden="1" x14ac:dyDescent="0.3">
      <c r="A469" s="1" t="s">
        <v>30</v>
      </c>
      <c r="B469" s="1" t="str">
        <f t="shared" si="22"/>
        <v>USA</v>
      </c>
      <c r="C469" s="5" t="str">
        <f t="shared" si="21"/>
        <v>2021</v>
      </c>
      <c r="D469" s="1" t="str">
        <f t="shared" si="23"/>
        <v xml:space="preserve">Falcon 9 Block 5 </v>
      </c>
      <c r="E469" s="1" t="s">
        <v>8</v>
      </c>
      <c r="F469" s="7" t="str">
        <f>TEXT(DATE(MID(H469, 13, 4), CHOOSE(MATCH( MID(H469, 5, 3), {"Jan","Feb","Mar","Apr","May","Jun","Jul","Aug","Sep","Oct","Nov","Dec"}, 0), 1, 2, 3, 4, 5, 6, 7, 8, 9, 10, 11, 12), MID(H469, 9, 2)), "yyyy-mm-dd")</f>
        <v>2021-12-09</v>
      </c>
      <c r="G469" s="1" t="s">
        <v>1042</v>
      </c>
      <c r="H469" s="1" t="s">
        <v>1041</v>
      </c>
    </row>
    <row r="470" spans="1:8" hidden="1" x14ac:dyDescent="0.3">
      <c r="A470" s="1" t="s">
        <v>828</v>
      </c>
      <c r="B470" s="1" t="str">
        <f t="shared" si="22"/>
        <v>New Zealand</v>
      </c>
      <c r="C470" s="5" t="str">
        <f t="shared" si="21"/>
        <v>2021</v>
      </c>
      <c r="D470" s="1" t="str">
        <f t="shared" si="23"/>
        <v xml:space="preserve">Electron/Curie </v>
      </c>
      <c r="E470" s="1" t="s">
        <v>8</v>
      </c>
      <c r="F470" s="7" t="str">
        <f>TEXT(DATE(MID(H470, 13, 4), CHOOSE(MATCH( MID(H470, 5, 3), {"Jan","Feb","Mar","Apr","May","Jun","Jul","Aug","Sep","Oct","Nov","Dec"}, 0), 1, 2, 3, 4, 5, 6, 7, 8, 9, 10, 11, 12), MID(H470, 9, 2)), "yyyy-mm-dd")</f>
        <v>2021-12-09</v>
      </c>
      <c r="G470" s="1" t="s">
        <v>1044</v>
      </c>
      <c r="H470" s="1" t="s">
        <v>1043</v>
      </c>
    </row>
    <row r="471" spans="1:8" hidden="1" x14ac:dyDescent="0.3">
      <c r="A471" s="1" t="s">
        <v>130</v>
      </c>
      <c r="B471" s="1" t="str">
        <f t="shared" si="22"/>
        <v>Kazakhstan</v>
      </c>
      <c r="C471" s="5" t="str">
        <f t="shared" si="21"/>
        <v>2021</v>
      </c>
      <c r="D471" s="1" t="str">
        <f t="shared" si="23"/>
        <v xml:space="preserve">Soyuz 2.1a </v>
      </c>
      <c r="E471" s="1" t="s">
        <v>8</v>
      </c>
      <c r="F471" s="7" t="str">
        <f>TEXT(DATE(MID(H471, 13, 4), CHOOSE(MATCH( MID(H471, 5, 3), {"Jan","Feb","Mar","Apr","May","Jun","Jul","Aug","Sep","Oct","Nov","Dec"}, 0), 1, 2, 3, 4, 5, 6, 7, 8, 9, 10, 11, 12), MID(H471, 9, 2)), "yyyy-mm-dd")</f>
        <v>2021-12-08</v>
      </c>
      <c r="G471" s="1" t="s">
        <v>1046</v>
      </c>
      <c r="H471" s="1" t="s">
        <v>1045</v>
      </c>
    </row>
    <row r="472" spans="1:8" hidden="1" x14ac:dyDescent="0.3">
      <c r="A472" s="1" t="s">
        <v>75</v>
      </c>
      <c r="B472" s="1" t="str">
        <f t="shared" si="22"/>
        <v>USA</v>
      </c>
      <c r="C472" s="5" t="str">
        <f t="shared" si="21"/>
        <v>2021</v>
      </c>
      <c r="D472" s="1" t="str">
        <f t="shared" si="23"/>
        <v xml:space="preserve">Atlas V 551 </v>
      </c>
      <c r="E472" s="1" t="s">
        <v>8</v>
      </c>
      <c r="F472" s="7" t="str">
        <f>TEXT(DATE(MID(H472, 13, 4), CHOOSE(MATCH( MID(H472, 5, 3), {"Jan","Feb","Mar","Apr","May","Jun","Jul","Aug","Sep","Oct","Nov","Dec"}, 0), 1, 2, 3, 4, 5, 6, 7, 8, 9, 10, 11, 12), MID(H472, 9, 2)), "yyyy-mm-dd")</f>
        <v>2021-12-07</v>
      </c>
      <c r="G472" s="1" t="s">
        <v>1048</v>
      </c>
      <c r="H472" s="1" t="s">
        <v>1047</v>
      </c>
    </row>
    <row r="473" spans="1:8" hidden="1" x14ac:dyDescent="0.3">
      <c r="A473" s="1" t="s">
        <v>69</v>
      </c>
      <c r="B473" s="1" t="str">
        <f t="shared" si="22"/>
        <v>China</v>
      </c>
      <c r="C473" s="5" t="str">
        <f t="shared" si="21"/>
        <v>2021</v>
      </c>
      <c r="D473" s="1" t="str">
        <f t="shared" si="23"/>
        <v xml:space="preserve">Ceres-1 </v>
      </c>
      <c r="E473" s="1" t="s">
        <v>8</v>
      </c>
      <c r="F473" s="7" t="str">
        <f>TEXT(DATE(MID(H473, 13, 4), CHOOSE(MATCH( MID(H473, 5, 3), {"Jan","Feb","Mar","Apr","May","Jun","Jul","Aug","Sep","Oct","Nov","Dec"}, 0), 1, 2, 3, 4, 5, 6, 7, 8, 9, 10, 11, 12), MID(H473, 9, 2)), "yyyy-mm-dd")</f>
        <v>2021-12-07</v>
      </c>
      <c r="G473" s="1" t="s">
        <v>1050</v>
      </c>
      <c r="H473" s="1" t="s">
        <v>1049</v>
      </c>
    </row>
    <row r="474" spans="1:8" hidden="1" x14ac:dyDescent="0.3">
      <c r="A474" s="1" t="s">
        <v>981</v>
      </c>
      <c r="B474" s="1" t="str">
        <f t="shared" si="22"/>
        <v>France</v>
      </c>
      <c r="C474" s="5" t="str">
        <f t="shared" si="21"/>
        <v>2021</v>
      </c>
      <c r="D474" s="1" t="str">
        <f t="shared" si="23"/>
        <v xml:space="preserve">Soyuz ST-B/Fregat-MT </v>
      </c>
      <c r="E474" s="1" t="s">
        <v>8</v>
      </c>
      <c r="F474" s="7" t="str">
        <f>TEXT(DATE(MID(H474, 13, 4), CHOOSE(MATCH( MID(H474, 5, 3), {"Jan","Feb","Mar","Apr","May","Jun","Jul","Aug","Sep","Oct","Nov","Dec"}, 0), 1, 2, 3, 4, 5, 6, 7, 8, 9, 10, 11, 12), MID(H474, 9, 2)), "yyyy-mm-dd")</f>
        <v>2021-12-05</v>
      </c>
      <c r="G474" s="1" t="s">
        <v>1052</v>
      </c>
      <c r="H474" s="1" t="s">
        <v>1051</v>
      </c>
    </row>
    <row r="475" spans="1:8" hidden="1" x14ac:dyDescent="0.3">
      <c r="A475" s="1" t="s">
        <v>11</v>
      </c>
      <c r="B475" s="1" t="str">
        <f t="shared" si="22"/>
        <v>USA</v>
      </c>
      <c r="C475" s="5" t="str">
        <f t="shared" si="21"/>
        <v>2021</v>
      </c>
      <c r="D475" s="1" t="str">
        <f t="shared" si="23"/>
        <v xml:space="preserve">Falcon 9 Block 5 </v>
      </c>
      <c r="E475" s="1" t="s">
        <v>8</v>
      </c>
      <c r="F475" s="7" t="str">
        <f>TEXT(DATE(MID(H475, 13, 4), CHOOSE(MATCH( MID(H475, 5, 3), {"Jan","Feb","Mar","Apr","May","Jun","Jul","Aug","Sep","Oct","Nov","Dec"}, 0), 1, 2, 3, 4, 5, 6, 7, 8, 9, 10, 11, 12), MID(H475, 9, 2)), "yyyy-mm-dd")</f>
        <v>2021-12-02</v>
      </c>
      <c r="G475" s="1" t="s">
        <v>1054</v>
      </c>
      <c r="H475" s="1" t="s">
        <v>1053</v>
      </c>
    </row>
    <row r="476" spans="1:8" hidden="1" x14ac:dyDescent="0.3">
      <c r="A476" s="1" t="s">
        <v>101</v>
      </c>
      <c r="B476" s="1" t="str">
        <f t="shared" si="22"/>
        <v>China</v>
      </c>
      <c r="C476" s="5" t="str">
        <f t="shared" si="21"/>
        <v>2021</v>
      </c>
      <c r="D476" s="1" t="str">
        <f t="shared" si="23"/>
        <v xml:space="preserve">Long March 3B/E </v>
      </c>
      <c r="E476" s="1" t="s">
        <v>8</v>
      </c>
      <c r="F476" s="7" t="str">
        <f>TEXT(DATE(MID(H476, 13, 4), CHOOSE(MATCH( MID(H476, 5, 3), {"Jan","Feb","Mar","Apr","May","Jun","Jul","Aug","Sep","Oct","Nov","Dec"}, 0), 1, 2, 3, 4, 5, 6, 7, 8, 9, 10, 11, 12), MID(H476, 9, 2)), "yyyy-mm-dd")</f>
        <v>2021-11-26</v>
      </c>
      <c r="G476" s="1" t="s">
        <v>1056</v>
      </c>
      <c r="H476" s="1" t="s">
        <v>1055</v>
      </c>
    </row>
    <row r="477" spans="1:8" hidden="1" x14ac:dyDescent="0.3">
      <c r="A477" s="1" t="s">
        <v>5</v>
      </c>
      <c r="B477" s="1" t="str">
        <f t="shared" si="22"/>
        <v>Russia</v>
      </c>
      <c r="C477" s="5" t="str">
        <f t="shared" si="21"/>
        <v>2021</v>
      </c>
      <c r="D477" s="1" t="str">
        <f t="shared" si="23"/>
        <v xml:space="preserve">Soyuz 2.1b/Fregat </v>
      </c>
      <c r="E477" s="1" t="s">
        <v>8</v>
      </c>
      <c r="F477" s="7" t="str">
        <f>TEXT(DATE(MID(H477, 13, 4), CHOOSE(MATCH( MID(H477, 5, 3), {"Jan","Feb","Mar","Apr","May","Jun","Jul","Aug","Sep","Oct","Nov","Dec"}, 0), 1, 2, 3, 4, 5, 6, 7, 8, 9, 10, 11, 12), MID(H477, 9, 2)), "yyyy-mm-dd")</f>
        <v>2021-11-25</v>
      </c>
      <c r="G477" s="1" t="s">
        <v>1058</v>
      </c>
      <c r="H477" s="1" t="s">
        <v>1057</v>
      </c>
    </row>
    <row r="478" spans="1:8" hidden="1" x14ac:dyDescent="0.3">
      <c r="A478" s="1" t="s">
        <v>69</v>
      </c>
      <c r="B478" s="1" t="str">
        <f t="shared" si="22"/>
        <v>China</v>
      </c>
      <c r="C478" s="5" t="str">
        <f t="shared" si="21"/>
        <v>2021</v>
      </c>
      <c r="D478" s="1" t="str">
        <f t="shared" si="23"/>
        <v xml:space="preserve">Kuaizhou 1A </v>
      </c>
      <c r="E478" s="1" t="s">
        <v>8</v>
      </c>
      <c r="F478" s="7" t="str">
        <f>TEXT(DATE(MID(H478, 13, 4), CHOOSE(MATCH( MID(H478, 5, 3), {"Jan","Feb","Mar","Apr","May","Jun","Jul","Aug","Sep","Oct","Nov","Dec"}, 0), 1, 2, 3, 4, 5, 6, 7, 8, 9, 10, 11, 12), MID(H478, 9, 2)), "yyyy-mm-dd")</f>
        <v>2021-11-24</v>
      </c>
      <c r="G478" s="1" t="s">
        <v>1060</v>
      </c>
      <c r="H478" s="1" t="s">
        <v>1059</v>
      </c>
    </row>
    <row r="479" spans="1:8" hidden="1" x14ac:dyDescent="0.3">
      <c r="A479" s="1" t="s">
        <v>130</v>
      </c>
      <c r="B479" s="1" t="str">
        <f t="shared" si="22"/>
        <v>Kazakhstan</v>
      </c>
      <c r="C479" s="5" t="str">
        <f t="shared" si="21"/>
        <v>2021</v>
      </c>
      <c r="D479" s="1" t="str">
        <f t="shared" si="23"/>
        <v xml:space="preserve">Soyuz 2.1b </v>
      </c>
      <c r="E479" s="1" t="s">
        <v>8</v>
      </c>
      <c r="F479" s="7" t="str">
        <f>TEXT(DATE(MID(H479, 13, 4), CHOOSE(MATCH( MID(H479, 5, 3), {"Jan","Feb","Mar","Apr","May","Jun","Jul","Aug","Sep","Oct","Nov","Dec"}, 0), 1, 2, 3, 4, 5, 6, 7, 8, 9, 10, 11, 12), MID(H479, 9, 2)), "yyyy-mm-dd")</f>
        <v>2021-11-24</v>
      </c>
      <c r="G479" s="1" t="s">
        <v>1062</v>
      </c>
      <c r="H479" s="1" t="s">
        <v>1061</v>
      </c>
    </row>
    <row r="480" spans="1:8" hidden="1" x14ac:dyDescent="0.3">
      <c r="A480" s="1" t="s">
        <v>27</v>
      </c>
      <c r="B480" s="1" t="str">
        <f t="shared" si="22"/>
        <v>USA</v>
      </c>
      <c r="C480" s="5" t="str">
        <f t="shared" si="21"/>
        <v>2021</v>
      </c>
      <c r="D480" s="1" t="str">
        <f t="shared" si="23"/>
        <v xml:space="preserve">Falcon 9 Block 5 </v>
      </c>
      <c r="E480" s="1" t="s">
        <v>8</v>
      </c>
      <c r="F480" s="7" t="str">
        <f>TEXT(DATE(MID(H480, 13, 4), CHOOSE(MATCH( MID(H480, 5, 3), {"Jan","Feb","Mar","Apr","May","Jun","Jul","Aug","Sep","Oct","Nov","Dec"}, 0), 1, 2, 3, 4, 5, 6, 7, 8, 9, 10, 11, 12), MID(H480, 9, 2)), "yyyy-mm-dd")</f>
        <v>2021-11-24</v>
      </c>
      <c r="G480" s="1" t="s">
        <v>1064</v>
      </c>
      <c r="H480" s="1" t="s">
        <v>1063</v>
      </c>
    </row>
    <row r="481" spans="1:8" hidden="1" x14ac:dyDescent="0.3">
      <c r="A481" s="1" t="s">
        <v>90</v>
      </c>
      <c r="B481" s="1" t="str">
        <f t="shared" si="22"/>
        <v>China</v>
      </c>
      <c r="C481" s="5" t="str">
        <f t="shared" si="21"/>
        <v>2021</v>
      </c>
      <c r="D481" s="1" t="str">
        <f t="shared" si="23"/>
        <v xml:space="preserve">Long March 4C </v>
      </c>
      <c r="E481" s="1" t="s">
        <v>8</v>
      </c>
      <c r="F481" s="7" t="str">
        <f>TEXT(DATE(MID(H481, 13, 4), CHOOSE(MATCH( MID(H481, 5, 3), {"Jan","Feb","Mar","Apr","May","Jun","Jul","Aug","Sep","Oct","Nov","Dec"}, 0), 1, 2, 3, 4, 5, 6, 7, 8, 9, 10, 11, 12), MID(H481, 9, 2)), "yyyy-mm-dd")</f>
        <v>2021-11-22</v>
      </c>
      <c r="G481" s="1" t="s">
        <v>1066</v>
      </c>
      <c r="H481" s="1" t="s">
        <v>1065</v>
      </c>
    </row>
    <row r="482" spans="1:8" hidden="1" x14ac:dyDescent="0.3">
      <c r="A482" s="1" t="s">
        <v>950</v>
      </c>
      <c r="B482" s="1" t="str">
        <f t="shared" si="22"/>
        <v>USA</v>
      </c>
      <c r="C482" s="5" t="str">
        <f t="shared" si="21"/>
        <v>2021</v>
      </c>
      <c r="D482" s="1" t="str">
        <f t="shared" si="23"/>
        <v xml:space="preserve">Rocket 3 </v>
      </c>
      <c r="E482" s="1" t="s">
        <v>346</v>
      </c>
      <c r="F482" s="7" t="str">
        <f>TEXT(DATE(MID(H482, 13, 4), CHOOSE(MATCH( MID(H482, 5, 3), {"Jan","Feb","Mar","Apr","May","Jun","Jul","Aug","Sep","Oct","Nov","Dec"}, 0), 1, 2, 3, 4, 5, 6, 7, 8, 9, 10, 11, 12), MID(H482, 9, 2)), "yyyy-mm-dd")</f>
        <v>2021-11-20</v>
      </c>
      <c r="G482" s="1" t="s">
        <v>1068</v>
      </c>
      <c r="H482" s="1" t="s">
        <v>1067</v>
      </c>
    </row>
    <row r="483" spans="1:8" hidden="1" x14ac:dyDescent="0.3">
      <c r="A483" s="1" t="s">
        <v>329</v>
      </c>
      <c r="B483" s="1" t="str">
        <f t="shared" si="22"/>
        <v>China</v>
      </c>
      <c r="C483" s="5" t="str">
        <f t="shared" si="21"/>
        <v>2021</v>
      </c>
      <c r="D483" s="1" t="str">
        <f t="shared" si="23"/>
        <v xml:space="preserve">Long March 4B </v>
      </c>
      <c r="E483" s="1" t="s">
        <v>8</v>
      </c>
      <c r="F483" s="7" t="str">
        <f>TEXT(DATE(MID(H483, 13, 4), CHOOSE(MATCH( MID(H483, 5, 3), {"Jan","Feb","Mar","Apr","May","Jun","Jul","Aug","Sep","Oct","Nov","Dec"}, 0), 1, 2, 3, 4, 5, 6, 7, 8, 9, 10, 11, 12), MID(H483, 9, 2)), "yyyy-mm-dd")</f>
        <v>2021-11-20</v>
      </c>
      <c r="G483" s="1" t="s">
        <v>1070</v>
      </c>
      <c r="H483" s="1" t="s">
        <v>1069</v>
      </c>
    </row>
    <row r="484" spans="1:8" hidden="1" x14ac:dyDescent="0.3">
      <c r="A484" s="1" t="s">
        <v>828</v>
      </c>
      <c r="B484" s="1" t="str">
        <f t="shared" si="22"/>
        <v>New Zealand</v>
      </c>
      <c r="C484" s="5" t="str">
        <f t="shared" si="21"/>
        <v>2021</v>
      </c>
      <c r="D484" s="1" t="str">
        <f t="shared" si="23"/>
        <v xml:space="preserve">Electron/Curie </v>
      </c>
      <c r="E484" s="1" t="s">
        <v>8</v>
      </c>
      <c r="F484" s="7" t="str">
        <f>TEXT(DATE(MID(H484, 13, 4), CHOOSE(MATCH( MID(H484, 5, 3), {"Jan","Feb","Mar","Apr","May","Jun","Jul","Aug","Sep","Oct","Nov","Dec"}, 0), 1, 2, 3, 4, 5, 6, 7, 8, 9, 10, 11, 12), MID(H484, 9, 2)), "yyyy-mm-dd")</f>
        <v>2021-11-18</v>
      </c>
      <c r="G484" s="1" t="s">
        <v>1072</v>
      </c>
      <c r="H484" s="1" t="s">
        <v>1071</v>
      </c>
    </row>
    <row r="485" spans="1:8" hidden="1" x14ac:dyDescent="0.3">
      <c r="A485" s="1" t="s">
        <v>234</v>
      </c>
      <c r="B485" s="1" t="str">
        <f t="shared" si="22"/>
        <v>France</v>
      </c>
      <c r="C485" s="5" t="str">
        <f t="shared" si="21"/>
        <v>2021</v>
      </c>
      <c r="D485" s="1" t="str">
        <f t="shared" si="23"/>
        <v xml:space="preserve">Vega </v>
      </c>
      <c r="E485" s="1" t="s">
        <v>8</v>
      </c>
      <c r="F485" s="7" t="str">
        <f>TEXT(DATE(MID(H485, 13, 4), CHOOSE(MATCH( MID(H485, 5, 3), {"Jan","Feb","Mar","Apr","May","Jun","Jul","Aug","Sep","Oct","Nov","Dec"}, 0), 1, 2, 3, 4, 5, 6, 7, 8, 9, 10, 11, 12), MID(H485, 9, 2)), "yyyy-mm-dd")</f>
        <v>2021-11-16</v>
      </c>
      <c r="G485" s="1" t="s">
        <v>1074</v>
      </c>
      <c r="H485" s="1" t="s">
        <v>1073</v>
      </c>
    </row>
    <row r="486" spans="1:8" hidden="1" x14ac:dyDescent="0.3">
      <c r="A486" s="1" t="s">
        <v>11</v>
      </c>
      <c r="B486" s="1" t="str">
        <f t="shared" si="22"/>
        <v>USA</v>
      </c>
      <c r="C486" s="5" t="str">
        <f t="shared" si="21"/>
        <v>2021</v>
      </c>
      <c r="D486" s="1" t="str">
        <f t="shared" si="23"/>
        <v xml:space="preserve">Falcon 9 Block 5 </v>
      </c>
      <c r="E486" s="1" t="s">
        <v>8</v>
      </c>
      <c r="F486" s="7" t="str">
        <f>TEXT(DATE(MID(H486, 13, 4), CHOOSE(MATCH( MID(H486, 5, 3), {"Jan","Feb","Mar","Apr","May","Jun","Jul","Aug","Sep","Oct","Nov","Dec"}, 0), 1, 2, 3, 4, 5, 6, 7, 8, 9, 10, 11, 12), MID(H486, 9, 2)), "yyyy-mm-dd")</f>
        <v>2021-11-13</v>
      </c>
      <c r="G486" s="1" t="s">
        <v>1076</v>
      </c>
      <c r="H486" s="1" t="s">
        <v>1075</v>
      </c>
    </row>
    <row r="487" spans="1:8" hidden="1" x14ac:dyDescent="0.3">
      <c r="A487" s="1" t="s">
        <v>30</v>
      </c>
      <c r="B487" s="1" t="str">
        <f t="shared" si="22"/>
        <v>USA</v>
      </c>
      <c r="C487" s="5" t="str">
        <f t="shared" si="21"/>
        <v>2021</v>
      </c>
      <c r="D487" s="1" t="str">
        <f t="shared" si="23"/>
        <v xml:space="preserve">Falcon 9 Block 5 </v>
      </c>
      <c r="E487" s="1" t="s">
        <v>8</v>
      </c>
      <c r="F487" s="7" t="str">
        <f>TEXT(DATE(MID(H487, 13, 4), CHOOSE(MATCH( MID(H487, 5, 3), {"Jan","Feb","Mar","Apr","May","Jun","Jul","Aug","Sep","Oct","Nov","Dec"}, 0), 1, 2, 3, 4, 5, 6, 7, 8, 9, 10, 11, 12), MID(H487, 9, 2)), "yyyy-mm-dd")</f>
        <v>2021-11-11</v>
      </c>
      <c r="G487" s="1" t="s">
        <v>1078</v>
      </c>
      <c r="H487" s="1" t="s">
        <v>1077</v>
      </c>
    </row>
    <row r="488" spans="1:8" hidden="1" x14ac:dyDescent="0.3">
      <c r="A488" s="1" t="s">
        <v>714</v>
      </c>
      <c r="B488" s="1" t="str">
        <f t="shared" si="22"/>
        <v>Japan</v>
      </c>
      <c r="C488" s="5" t="str">
        <f t="shared" si="21"/>
        <v>2021</v>
      </c>
      <c r="D488" s="1" t="str">
        <f t="shared" si="23"/>
        <v xml:space="preserve">Epsilon PBS </v>
      </c>
      <c r="E488" s="1" t="s">
        <v>8</v>
      </c>
      <c r="F488" s="7" t="str">
        <f>TEXT(DATE(MID(H488, 13, 4), CHOOSE(MATCH( MID(H488, 5, 3), {"Jan","Feb","Mar","Apr","May","Jun","Jul","Aug","Sep","Oct","Nov","Dec"}, 0), 1, 2, 3, 4, 5, 6, 7, 8, 9, 10, 11, 12), MID(H488, 9, 2)), "yyyy-mm-dd")</f>
        <v>2021-11-09</v>
      </c>
      <c r="G488" s="1" t="s">
        <v>1080</v>
      </c>
      <c r="H488" s="1" t="s">
        <v>1079</v>
      </c>
    </row>
    <row r="489" spans="1:8" hidden="1" x14ac:dyDescent="0.3">
      <c r="A489" s="1" t="s">
        <v>18</v>
      </c>
      <c r="B489" s="1" t="str">
        <f t="shared" si="22"/>
        <v>China</v>
      </c>
      <c r="C489" s="5" t="str">
        <f t="shared" si="21"/>
        <v>2021</v>
      </c>
      <c r="D489" s="1" t="str">
        <f t="shared" si="23"/>
        <v xml:space="preserve">Long March 2D </v>
      </c>
      <c r="E489" s="1" t="s">
        <v>8</v>
      </c>
      <c r="F489" s="7" t="str">
        <f>TEXT(DATE(MID(H489, 13, 4), CHOOSE(MATCH( MID(H489, 5, 3), {"Jan","Feb","Mar","Apr","May","Jun","Jul","Aug","Sep","Oct","Nov","Dec"}, 0), 1, 2, 3, 4, 5, 6, 7, 8, 9, 10, 11, 12), MID(H489, 9, 2)), "yyyy-mm-dd")</f>
        <v>2021-11-06</v>
      </c>
      <c r="G489" s="1" t="s">
        <v>1082</v>
      </c>
      <c r="H489" s="1" t="s">
        <v>1081</v>
      </c>
    </row>
    <row r="490" spans="1:8" hidden="1" x14ac:dyDescent="0.3">
      <c r="A490" s="1" t="s">
        <v>395</v>
      </c>
      <c r="B490" s="1" t="str">
        <f t="shared" si="22"/>
        <v>China</v>
      </c>
      <c r="C490" s="5" t="str">
        <f t="shared" si="21"/>
        <v>2021</v>
      </c>
      <c r="D490" s="1" t="str">
        <f t="shared" si="23"/>
        <v xml:space="preserve">Long March 6 </v>
      </c>
      <c r="E490" s="1" t="s">
        <v>8</v>
      </c>
      <c r="F490" s="7" t="str">
        <f>TEXT(DATE(MID(H490, 13, 4), CHOOSE(MATCH( MID(H490, 5, 3), {"Jan","Feb","Mar","Apr","May","Jun","Jul","Aug","Sep","Oct","Nov","Dec"}, 0), 1, 2, 3, 4, 5, 6, 7, 8, 9, 10, 11, 12), MID(H490, 9, 2)), "yyyy-mm-dd")</f>
        <v>2021-11-05</v>
      </c>
      <c r="G490" s="1" t="s">
        <v>1084</v>
      </c>
      <c r="H490" s="1" t="s">
        <v>1083</v>
      </c>
    </row>
    <row r="491" spans="1:8" hidden="1" x14ac:dyDescent="0.3">
      <c r="A491" s="1" t="s">
        <v>90</v>
      </c>
      <c r="B491" s="1" t="str">
        <f t="shared" si="22"/>
        <v>China</v>
      </c>
      <c r="C491" s="5" t="str">
        <f t="shared" si="21"/>
        <v>2021</v>
      </c>
      <c r="D491" s="1" t="str">
        <f t="shared" si="23"/>
        <v xml:space="preserve">Long March 2C/YZ-1S </v>
      </c>
      <c r="E491" s="1" t="s">
        <v>8</v>
      </c>
      <c r="F491" s="7" t="str">
        <f>TEXT(DATE(MID(H491, 13, 4), CHOOSE(MATCH( MID(H491, 5, 3), {"Jan","Feb","Mar","Apr","May","Jun","Jul","Aug","Sep","Oct","Nov","Dec"}, 0), 1, 2, 3, 4, 5, 6, 7, 8, 9, 10, 11, 12), MID(H491, 9, 2)), "yyyy-mm-dd")</f>
        <v>2021-11-03</v>
      </c>
      <c r="G491" s="1" t="s">
        <v>1086</v>
      </c>
      <c r="H491" s="1" t="s">
        <v>1085</v>
      </c>
    </row>
    <row r="492" spans="1:8" hidden="1" x14ac:dyDescent="0.3">
      <c r="A492" s="1" t="s">
        <v>130</v>
      </c>
      <c r="B492" s="1" t="str">
        <f t="shared" si="22"/>
        <v>Kazakhstan</v>
      </c>
      <c r="C492" s="5" t="str">
        <f t="shared" si="21"/>
        <v>2021</v>
      </c>
      <c r="D492" s="1" t="str">
        <f t="shared" si="23"/>
        <v xml:space="preserve">Soyuz 2.1a </v>
      </c>
      <c r="E492" s="1" t="s">
        <v>8</v>
      </c>
      <c r="F492" s="7" t="str">
        <f>TEXT(DATE(MID(H492, 13, 4), CHOOSE(MATCH( MID(H492, 5, 3), {"Jan","Feb","Mar","Apr","May","Jun","Jul","Aug","Sep","Oct","Nov","Dec"}, 0), 1, 2, 3, 4, 5, 6, 7, 8, 9, 10, 11, 12), MID(H492, 9, 2)), "yyyy-mm-dd")</f>
        <v>2021-10-28</v>
      </c>
      <c r="G492" s="1" t="s">
        <v>1088</v>
      </c>
      <c r="H492" s="1" t="s">
        <v>1087</v>
      </c>
    </row>
    <row r="493" spans="1:8" hidden="1" x14ac:dyDescent="0.3">
      <c r="A493" s="1" t="s">
        <v>69</v>
      </c>
      <c r="B493" s="1" t="str">
        <f t="shared" si="22"/>
        <v>China</v>
      </c>
      <c r="C493" s="5" t="str">
        <f t="shared" si="21"/>
        <v>2021</v>
      </c>
      <c r="D493" s="1" t="str">
        <f t="shared" si="23"/>
        <v xml:space="preserve">Kuaizhou 1A </v>
      </c>
      <c r="E493" s="1" t="s">
        <v>8</v>
      </c>
      <c r="F493" s="7" t="str">
        <f>TEXT(DATE(MID(H493, 13, 4), CHOOSE(MATCH( MID(H493, 5, 3), {"Jan","Feb","Mar","Apr","May","Jun","Jul","Aug","Sep","Oct","Nov","Dec"}, 0), 1, 2, 3, 4, 5, 6, 7, 8, 9, 10, 11, 12), MID(H493, 9, 2)), "yyyy-mm-dd")</f>
        <v>2021-10-27</v>
      </c>
      <c r="G493" s="1" t="s">
        <v>1090</v>
      </c>
      <c r="H493" s="1" t="s">
        <v>1089</v>
      </c>
    </row>
    <row r="494" spans="1:8" hidden="1" x14ac:dyDescent="0.3">
      <c r="A494" s="1" t="s">
        <v>61</v>
      </c>
      <c r="B494" s="1" t="str">
        <f t="shared" si="22"/>
        <v>Japan</v>
      </c>
      <c r="C494" s="5" t="str">
        <f t="shared" si="21"/>
        <v>2021</v>
      </c>
      <c r="D494" s="1" t="str">
        <f t="shared" si="23"/>
        <v xml:space="preserve">H-IIA 202 </v>
      </c>
      <c r="E494" s="1" t="s">
        <v>8</v>
      </c>
      <c r="F494" s="7" t="str">
        <f>TEXT(DATE(MID(H494, 13, 4), CHOOSE(MATCH( MID(H494, 5, 3), {"Jan","Feb","Mar","Apr","May","Jun","Jul","Aug","Sep","Oct","Nov","Dec"}, 0), 1, 2, 3, 4, 5, 6, 7, 8, 9, 10, 11, 12), MID(H494, 9, 2)), "yyyy-mm-dd")</f>
        <v>2021-10-26</v>
      </c>
      <c r="G494" s="1" t="s">
        <v>1092</v>
      </c>
      <c r="H494" s="1" t="s">
        <v>1091</v>
      </c>
    </row>
    <row r="495" spans="1:8" hidden="1" x14ac:dyDescent="0.3">
      <c r="A495" s="1" t="s">
        <v>379</v>
      </c>
      <c r="B495" s="1" t="str">
        <f t="shared" si="22"/>
        <v>France</v>
      </c>
      <c r="C495" s="5" t="str">
        <f t="shared" si="21"/>
        <v>2021</v>
      </c>
      <c r="D495" s="1" t="str">
        <f t="shared" si="23"/>
        <v xml:space="preserve">Ariane 5 ECA </v>
      </c>
      <c r="E495" s="1" t="s">
        <v>346</v>
      </c>
      <c r="F495" s="7" t="str">
        <f>TEXT(DATE(MID(H495, 13, 4), CHOOSE(MATCH( MID(H495, 5, 3), {"Jan","Feb","Mar","Apr","May","Jun","Jul","Aug","Sep","Oct","Nov","Dec"}, 0), 1, 2, 3, 4, 5, 6, 7, 8, 9, 10, 11, 12), MID(H495, 9, 2)), "yyyy-mm-dd")</f>
        <v>2021-10-24</v>
      </c>
      <c r="G495" s="1" t="s">
        <v>1094</v>
      </c>
      <c r="H495" s="1" t="s">
        <v>1093</v>
      </c>
    </row>
    <row r="496" spans="1:8" hidden="1" x14ac:dyDescent="0.3">
      <c r="A496" s="1" t="s">
        <v>101</v>
      </c>
      <c r="B496" s="1" t="str">
        <f t="shared" si="22"/>
        <v>China</v>
      </c>
      <c r="C496" s="5" t="str">
        <f t="shared" si="21"/>
        <v>2021</v>
      </c>
      <c r="D496" s="1" t="str">
        <f t="shared" si="23"/>
        <v xml:space="preserve">Long March 3B/E </v>
      </c>
      <c r="E496" s="1" t="s">
        <v>8</v>
      </c>
      <c r="F496" s="7" t="str">
        <f>TEXT(DATE(MID(H496, 13, 4), CHOOSE(MATCH( MID(H496, 5, 3), {"Jan","Feb","Mar","Apr","May","Jun","Jul","Aug","Sep","Oct","Nov","Dec"}, 0), 1, 2, 3, 4, 5, 6, 7, 8, 9, 10, 11, 12), MID(H496, 9, 2)), "yyyy-mm-dd")</f>
        <v>2021-10-24</v>
      </c>
      <c r="G496" s="1" t="s">
        <v>1096</v>
      </c>
      <c r="H496" s="1" t="s">
        <v>1095</v>
      </c>
    </row>
    <row r="497" spans="1:8" hidden="1" x14ac:dyDescent="0.3">
      <c r="A497" s="1" t="s">
        <v>434</v>
      </c>
      <c r="B497" s="1" t="str">
        <f t="shared" si="22"/>
        <v>South Korea</v>
      </c>
      <c r="C497" s="5" t="str">
        <f t="shared" si="21"/>
        <v>2021</v>
      </c>
      <c r="D497" s="1" t="str">
        <f t="shared" si="23"/>
        <v xml:space="preserve">KSLV-2 </v>
      </c>
      <c r="E497" s="1" t="s">
        <v>8</v>
      </c>
      <c r="F497" s="7" t="str">
        <f>TEXT(DATE(MID(H497, 13, 4), CHOOSE(MATCH( MID(H497, 5, 3), {"Jan","Feb","Mar","Apr","May","Jun","Jul","Aug","Sep","Oct","Nov","Dec"}, 0), 1, 2, 3, 4, 5, 6, 7, 8, 9, 10, 11, 12), MID(H497, 9, 2)), "yyyy-mm-dd")</f>
        <v>2021-10-21</v>
      </c>
      <c r="G497" s="1" t="s">
        <v>1098</v>
      </c>
      <c r="H497" s="1" t="s">
        <v>1097</v>
      </c>
    </row>
    <row r="498" spans="1:8" hidden="1" x14ac:dyDescent="0.3">
      <c r="A498" s="1" t="s">
        <v>75</v>
      </c>
      <c r="B498" s="1" t="str">
        <f t="shared" si="22"/>
        <v>USA</v>
      </c>
      <c r="C498" s="5" t="str">
        <f t="shared" si="21"/>
        <v>2021</v>
      </c>
      <c r="D498" s="1" t="str">
        <f t="shared" si="23"/>
        <v xml:space="preserve">Atlas V 401 </v>
      </c>
      <c r="E498" s="1" t="s">
        <v>8</v>
      </c>
      <c r="F498" s="7" t="str">
        <f>TEXT(DATE(MID(H498, 13, 4), CHOOSE(MATCH( MID(H498, 5, 3), {"Jan","Feb","Mar","Apr","May","Jun","Jul","Aug","Sep","Oct","Nov","Dec"}, 0), 1, 2, 3, 4, 5, 6, 7, 8, 9, 10, 11, 12), MID(H498, 9, 2)), "yyyy-mm-dd")</f>
        <v>2021-10-16</v>
      </c>
      <c r="G498" s="1" t="s">
        <v>1100</v>
      </c>
      <c r="H498" s="1" t="s">
        <v>1099</v>
      </c>
    </row>
    <row r="499" spans="1:8" hidden="1" x14ac:dyDescent="0.3">
      <c r="A499" s="1" t="s">
        <v>138</v>
      </c>
      <c r="B499" s="1" t="str">
        <f t="shared" si="22"/>
        <v>China</v>
      </c>
      <c r="C499" s="5" t="str">
        <f t="shared" si="21"/>
        <v>2021</v>
      </c>
      <c r="D499" s="1" t="str">
        <f t="shared" si="23"/>
        <v xml:space="preserve">Long March 2F/G </v>
      </c>
      <c r="E499" s="1" t="s">
        <v>8</v>
      </c>
      <c r="F499" s="7" t="str">
        <f>TEXT(DATE(MID(H499, 13, 4), CHOOSE(MATCH( MID(H499, 5, 3), {"Jan","Feb","Mar","Apr","May","Jun","Jul","Aug","Sep","Oct","Nov","Dec"}, 0), 1, 2, 3, 4, 5, 6, 7, 8, 9, 10, 11, 12), MID(H499, 9, 2)), "yyyy-mm-dd")</f>
        <v>2021-10-15</v>
      </c>
      <c r="G499" s="1" t="s">
        <v>1102</v>
      </c>
      <c r="H499" s="1" t="s">
        <v>1101</v>
      </c>
    </row>
    <row r="500" spans="1:8" hidden="1" x14ac:dyDescent="0.3">
      <c r="A500" s="1" t="s">
        <v>329</v>
      </c>
      <c r="B500" s="1" t="str">
        <f t="shared" si="22"/>
        <v>China</v>
      </c>
      <c r="C500" s="5" t="str">
        <f t="shared" si="21"/>
        <v>2021</v>
      </c>
      <c r="D500" s="1" t="str">
        <f t="shared" si="23"/>
        <v xml:space="preserve">Long March 2D </v>
      </c>
      <c r="E500" s="1" t="s">
        <v>8</v>
      </c>
      <c r="F500" s="7" t="str">
        <f>TEXT(DATE(MID(H500, 13, 4), CHOOSE(MATCH( MID(H500, 5, 3), {"Jan","Feb","Mar","Apr","May","Jun","Jul","Aug","Sep","Oct","Nov","Dec"}, 0), 1, 2, 3, 4, 5, 6, 7, 8, 9, 10, 11, 12), MID(H500, 9, 2)), "yyyy-mm-dd")</f>
        <v>2021-10-14</v>
      </c>
      <c r="G500" s="1" t="s">
        <v>1104</v>
      </c>
      <c r="H500" s="1" t="s">
        <v>1103</v>
      </c>
    </row>
    <row r="501" spans="1:8" hidden="1" x14ac:dyDescent="0.3">
      <c r="A501" s="1" t="s">
        <v>322</v>
      </c>
      <c r="B501" s="1" t="str">
        <f t="shared" si="22"/>
        <v>Russia</v>
      </c>
      <c r="C501" s="5" t="str">
        <f t="shared" si="21"/>
        <v>2021</v>
      </c>
      <c r="D501" s="1" t="str">
        <f t="shared" si="23"/>
        <v xml:space="preserve">Soyuz 2.1b/Fregat </v>
      </c>
      <c r="E501" s="1" t="s">
        <v>8</v>
      </c>
      <c r="F501" s="7" t="str">
        <f>TEXT(DATE(MID(H501, 13, 4), CHOOSE(MATCH( MID(H501, 5, 3), {"Jan","Feb","Mar","Apr","May","Jun","Jul","Aug","Sep","Oct","Nov","Dec"}, 0), 1, 2, 3, 4, 5, 6, 7, 8, 9, 10, 11, 12), MID(H501, 9, 2)), "yyyy-mm-dd")</f>
        <v>2021-10-14</v>
      </c>
      <c r="G501" s="1" t="s">
        <v>1106</v>
      </c>
      <c r="H501" s="1" t="s">
        <v>1105</v>
      </c>
    </row>
    <row r="502" spans="1:8" hidden="1" x14ac:dyDescent="0.3">
      <c r="A502" s="1" t="s">
        <v>121</v>
      </c>
      <c r="B502" s="1" t="str">
        <f t="shared" si="22"/>
        <v>USA</v>
      </c>
      <c r="C502" s="5" t="str">
        <f t="shared" si="21"/>
        <v>2021</v>
      </c>
      <c r="D502" s="1" t="str">
        <f t="shared" si="23"/>
        <v xml:space="preserve">New Shepard </v>
      </c>
      <c r="E502" s="1" t="s">
        <v>8</v>
      </c>
      <c r="F502" s="7" t="str">
        <f>TEXT(DATE(MID(H502, 13, 4), CHOOSE(MATCH( MID(H502, 5, 3), {"Jan","Feb","Mar","Apr","May","Jun","Jul","Aug","Sep","Oct","Nov","Dec"}, 0), 1, 2, 3, 4, 5, 6, 7, 8, 9, 10, 11, 12), MID(H502, 9, 2)), "yyyy-mm-dd")</f>
        <v>2021-10-13</v>
      </c>
      <c r="G502" s="1" t="s">
        <v>1108</v>
      </c>
      <c r="H502" s="1" t="s">
        <v>1107</v>
      </c>
    </row>
    <row r="503" spans="1:8" hidden="1" x14ac:dyDescent="0.3">
      <c r="A503" s="1" t="s">
        <v>130</v>
      </c>
      <c r="B503" s="1" t="str">
        <f t="shared" si="22"/>
        <v>Kazakhstan</v>
      </c>
      <c r="C503" s="5" t="str">
        <f t="shared" si="21"/>
        <v>2021</v>
      </c>
      <c r="D503" s="1" t="str">
        <f t="shared" si="23"/>
        <v xml:space="preserve">Soyuz 2.1a </v>
      </c>
      <c r="E503" s="1" t="s">
        <v>8</v>
      </c>
      <c r="F503" s="7" t="str">
        <f>TEXT(DATE(MID(H503, 13, 4), CHOOSE(MATCH( MID(H503, 5, 3), {"Jan","Feb","Mar","Apr","May","Jun","Jul","Aug","Sep","Oct","Nov","Dec"}, 0), 1, 2, 3, 4, 5, 6, 7, 8, 9, 10, 11, 12), MID(H503, 9, 2)), "yyyy-mm-dd")</f>
        <v>2021-10-05</v>
      </c>
      <c r="G503" s="1" t="s">
        <v>1110</v>
      </c>
      <c r="H503" s="1" t="s">
        <v>1109</v>
      </c>
    </row>
    <row r="504" spans="1:8" hidden="1" x14ac:dyDescent="0.3">
      <c r="A504" s="1" t="s">
        <v>671</v>
      </c>
      <c r="B504" s="1" t="str">
        <f t="shared" si="22"/>
        <v>USA</v>
      </c>
      <c r="C504" s="5" t="str">
        <f t="shared" si="21"/>
        <v>2021</v>
      </c>
      <c r="D504" s="1" t="str">
        <f t="shared" si="23"/>
        <v xml:space="preserve">Atlas V 401 </v>
      </c>
      <c r="E504" s="1" t="s">
        <v>8</v>
      </c>
      <c r="F504" s="7" t="str">
        <f>TEXT(DATE(MID(H504, 13, 4), CHOOSE(MATCH( MID(H504, 5, 3), {"Jan","Feb","Mar","Apr","May","Jun","Jul","Aug","Sep","Oct","Nov","Dec"}, 0), 1, 2, 3, 4, 5, 6, 7, 8, 9, 10, 11, 12), MID(H504, 9, 2)), "yyyy-mm-dd")</f>
        <v>2021-09-27</v>
      </c>
      <c r="G504" s="1" t="s">
        <v>1112</v>
      </c>
      <c r="H504" s="1" t="s">
        <v>1111</v>
      </c>
    </row>
    <row r="505" spans="1:8" hidden="1" x14ac:dyDescent="0.3">
      <c r="A505" s="1" t="s">
        <v>18</v>
      </c>
      <c r="B505" s="1" t="str">
        <f t="shared" si="22"/>
        <v>China</v>
      </c>
      <c r="C505" s="5" t="str">
        <f t="shared" si="21"/>
        <v>2021</v>
      </c>
      <c r="D505" s="1" t="str">
        <f t="shared" si="23"/>
        <v xml:space="preserve">Long March 3B/E </v>
      </c>
      <c r="E505" s="1" t="s">
        <v>8</v>
      </c>
      <c r="F505" s="7" t="str">
        <f>TEXT(DATE(MID(H505, 13, 4), CHOOSE(MATCH( MID(H505, 5, 3), {"Jan","Feb","Mar","Apr","May","Jun","Jul","Aug","Sep","Oct","Nov","Dec"}, 0), 1, 2, 3, 4, 5, 6, 7, 8, 9, 10, 11, 12), MID(H505, 9, 2)), "yyyy-mm-dd")</f>
        <v>2021-09-27</v>
      </c>
      <c r="G505" s="1" t="s">
        <v>1114</v>
      </c>
      <c r="H505" s="1" t="s">
        <v>1113</v>
      </c>
    </row>
    <row r="506" spans="1:8" hidden="1" x14ac:dyDescent="0.3">
      <c r="A506" s="1" t="s">
        <v>69</v>
      </c>
      <c r="B506" s="1" t="str">
        <f t="shared" si="22"/>
        <v>China</v>
      </c>
      <c r="C506" s="5" t="str">
        <f t="shared" si="21"/>
        <v>2021</v>
      </c>
      <c r="D506" s="1" t="str">
        <f t="shared" si="23"/>
        <v xml:space="preserve">Kuaizhou 1A </v>
      </c>
      <c r="E506" s="1" t="s">
        <v>8</v>
      </c>
      <c r="F506" s="7" t="str">
        <f>TEXT(DATE(MID(H506, 13, 4), CHOOSE(MATCH( MID(H506, 5, 3), {"Jan","Feb","Mar","Apr","May","Jun","Jul","Aug","Sep","Oct","Nov","Dec"}, 0), 1, 2, 3, 4, 5, 6, 7, 8, 9, 10, 11, 12), MID(H506, 9, 2)), "yyyy-mm-dd")</f>
        <v>2021-09-27</v>
      </c>
      <c r="G506" s="1" t="s">
        <v>1116</v>
      </c>
      <c r="H506" s="1" t="s">
        <v>1115</v>
      </c>
    </row>
    <row r="507" spans="1:8" hidden="1" x14ac:dyDescent="0.3">
      <c r="A507" s="1" t="s">
        <v>53</v>
      </c>
      <c r="B507" s="1" t="str">
        <f t="shared" si="22"/>
        <v>China</v>
      </c>
      <c r="C507" s="5" t="str">
        <f t="shared" si="21"/>
        <v>2021</v>
      </c>
      <c r="D507" s="1" t="str">
        <f t="shared" si="23"/>
        <v xml:space="preserve">Long March 7 </v>
      </c>
      <c r="E507" s="1" t="s">
        <v>8</v>
      </c>
      <c r="F507" s="7" t="str">
        <f>TEXT(DATE(MID(H507, 13, 4), CHOOSE(MATCH( MID(H507, 5, 3), {"Jan","Feb","Mar","Apr","May","Jun","Jul","Aug","Sep","Oct","Nov","Dec"}, 0), 1, 2, 3, 4, 5, 6, 7, 8, 9, 10, 11, 12), MID(H507, 9, 2)), "yyyy-mm-dd")</f>
        <v>2021-09-20</v>
      </c>
      <c r="G507" s="1" t="s">
        <v>1118</v>
      </c>
      <c r="H507" s="1" t="s">
        <v>1117</v>
      </c>
    </row>
    <row r="508" spans="1:8" hidden="1" x14ac:dyDescent="0.3">
      <c r="A508" s="1" t="s">
        <v>30</v>
      </c>
      <c r="B508" s="1" t="str">
        <f t="shared" si="22"/>
        <v>USA</v>
      </c>
      <c r="C508" s="5" t="str">
        <f t="shared" si="21"/>
        <v>2021</v>
      </c>
      <c r="D508" s="1" t="str">
        <f t="shared" si="23"/>
        <v xml:space="preserve">Falcon 9 Block 5 </v>
      </c>
      <c r="E508" s="1" t="s">
        <v>8</v>
      </c>
      <c r="F508" s="7" t="str">
        <f>TEXT(DATE(MID(H508, 13, 4), CHOOSE(MATCH( MID(H508, 5, 3), {"Jan","Feb","Mar","Apr","May","Jun","Jul","Aug","Sep","Oct","Nov","Dec"}, 0), 1, 2, 3, 4, 5, 6, 7, 8, 9, 10, 11, 12), MID(H508, 9, 2)), "yyyy-mm-dd")</f>
        <v>2021-09-16</v>
      </c>
      <c r="G508" s="1" t="s">
        <v>1120</v>
      </c>
      <c r="H508" s="1" t="s">
        <v>1119</v>
      </c>
    </row>
    <row r="509" spans="1:8" hidden="1" x14ac:dyDescent="0.3">
      <c r="A509" s="1" t="s">
        <v>130</v>
      </c>
      <c r="B509" s="1" t="str">
        <f t="shared" si="22"/>
        <v>Kazakhstan</v>
      </c>
      <c r="C509" s="5" t="str">
        <f t="shared" si="21"/>
        <v>2021</v>
      </c>
      <c r="D509" s="1" t="str">
        <f t="shared" si="23"/>
        <v xml:space="preserve">Soyuz 2.1b/Fregat </v>
      </c>
      <c r="E509" s="1" t="s">
        <v>8</v>
      </c>
      <c r="F509" s="7" t="str">
        <f>TEXT(DATE(MID(H509, 13, 4), CHOOSE(MATCH( MID(H509, 5, 3), {"Jan","Feb","Mar","Apr","May","Jun","Jul","Aug","Sep","Oct","Nov","Dec"}, 0), 1, 2, 3, 4, 5, 6, 7, 8, 9, 10, 11, 12), MID(H509, 9, 2)), "yyyy-mm-dd")</f>
        <v>2021-09-14</v>
      </c>
      <c r="G509" s="1" t="s">
        <v>1122</v>
      </c>
      <c r="H509" s="1" t="s">
        <v>1121</v>
      </c>
    </row>
    <row r="510" spans="1:8" hidden="1" x14ac:dyDescent="0.3">
      <c r="A510" s="1" t="s">
        <v>27</v>
      </c>
      <c r="B510" s="1" t="str">
        <f t="shared" si="22"/>
        <v>USA</v>
      </c>
      <c r="C510" s="5" t="str">
        <f t="shared" si="21"/>
        <v>2021</v>
      </c>
      <c r="D510" s="1" t="str">
        <f t="shared" si="23"/>
        <v xml:space="preserve">Falcon 9 Block 5 </v>
      </c>
      <c r="E510" s="1" t="s">
        <v>8</v>
      </c>
      <c r="F510" s="7" t="str">
        <f>TEXT(DATE(MID(H510, 13, 4), CHOOSE(MATCH( MID(H510, 5, 3), {"Jan","Feb","Mar","Apr","May","Jun","Jul","Aug","Sep","Oct","Nov","Dec"}, 0), 1, 2, 3, 4, 5, 6, 7, 8, 9, 10, 11, 12), MID(H510, 9, 2)), "yyyy-mm-dd")</f>
        <v>2021-09-14</v>
      </c>
      <c r="G510" s="1" t="s">
        <v>1124</v>
      </c>
      <c r="H510" s="1" t="s">
        <v>1123</v>
      </c>
    </row>
    <row r="511" spans="1:8" hidden="1" x14ac:dyDescent="0.3">
      <c r="A511" s="1" t="s">
        <v>5</v>
      </c>
      <c r="B511" s="1" t="str">
        <f t="shared" si="22"/>
        <v>Russia</v>
      </c>
      <c r="C511" s="5" t="str">
        <f t="shared" si="21"/>
        <v>2021</v>
      </c>
      <c r="D511" s="1" t="str">
        <f t="shared" si="23"/>
        <v xml:space="preserve">Soyuz 2.1v/Volga </v>
      </c>
      <c r="E511" s="1" t="s">
        <v>8</v>
      </c>
      <c r="F511" s="7" t="str">
        <f>TEXT(DATE(MID(H511, 13, 4), CHOOSE(MATCH( MID(H511, 5, 3), {"Jan","Feb","Mar","Apr","May","Jun","Jul","Aug","Sep","Oct","Nov","Dec"}, 0), 1, 2, 3, 4, 5, 6, 7, 8, 9, 10, 11, 12), MID(H511, 9, 2)), "yyyy-mm-dd")</f>
        <v>2021-09-09</v>
      </c>
      <c r="G511" s="1" t="s">
        <v>1126</v>
      </c>
      <c r="H511" s="1" t="s">
        <v>1125</v>
      </c>
    </row>
    <row r="512" spans="1:8" hidden="1" x14ac:dyDescent="0.3">
      <c r="A512" s="1" t="s">
        <v>101</v>
      </c>
      <c r="B512" s="1" t="str">
        <f t="shared" si="22"/>
        <v>China</v>
      </c>
      <c r="C512" s="5" t="str">
        <f t="shared" si="21"/>
        <v>2021</v>
      </c>
      <c r="D512" s="1" t="str">
        <f t="shared" si="23"/>
        <v xml:space="preserve">Long March 3B/E </v>
      </c>
      <c r="E512" s="1" t="s">
        <v>8</v>
      </c>
      <c r="F512" s="7" t="str">
        <f>TEXT(DATE(MID(H512, 13, 4), CHOOSE(MATCH( MID(H512, 5, 3), {"Jan","Feb","Mar","Apr","May","Jun","Jul","Aug","Sep","Oct","Nov","Dec"}, 0), 1, 2, 3, 4, 5, 6, 7, 8, 9, 10, 11, 12), MID(H512, 9, 2)), "yyyy-mm-dd")</f>
        <v>2021-09-09</v>
      </c>
      <c r="G512" s="1" t="s">
        <v>1128</v>
      </c>
      <c r="H512" s="1" t="s">
        <v>1127</v>
      </c>
    </row>
    <row r="513" spans="1:8" hidden="1" x14ac:dyDescent="0.3">
      <c r="A513" s="1" t="s">
        <v>329</v>
      </c>
      <c r="B513" s="1" t="str">
        <f t="shared" si="22"/>
        <v>China</v>
      </c>
      <c r="C513" s="5" t="str">
        <f t="shared" si="21"/>
        <v>2021</v>
      </c>
      <c r="D513" s="1" t="str">
        <f t="shared" si="23"/>
        <v xml:space="preserve">Long March 4C </v>
      </c>
      <c r="E513" s="1" t="s">
        <v>8</v>
      </c>
      <c r="F513" s="7" t="str">
        <f>TEXT(DATE(MID(H513, 13, 4), CHOOSE(MATCH( MID(H513, 5, 3), {"Jan","Feb","Mar","Apr","May","Jun","Jul","Aug","Sep","Oct","Nov","Dec"}, 0), 1, 2, 3, 4, 5, 6, 7, 8, 9, 10, 11, 12), MID(H513, 9, 2)), "yyyy-mm-dd")</f>
        <v>2021-09-07</v>
      </c>
      <c r="G513" s="1" t="s">
        <v>1130</v>
      </c>
      <c r="H513" s="1" t="s">
        <v>1129</v>
      </c>
    </row>
    <row r="514" spans="1:8" hidden="1" x14ac:dyDescent="0.3">
      <c r="A514" s="1" t="s">
        <v>114</v>
      </c>
      <c r="B514" s="1" t="str">
        <f t="shared" si="22"/>
        <v>USA</v>
      </c>
      <c r="C514" s="5" t="str">
        <f t="shared" ref="C514:C577" si="24">TEXT(F514, "yyyy")</f>
        <v>2021</v>
      </c>
      <c r="D514" s="1" t="str">
        <f t="shared" si="23"/>
        <v xml:space="preserve">Alpha </v>
      </c>
      <c r="E514" s="1" t="s">
        <v>8</v>
      </c>
      <c r="F514" s="7" t="str">
        <f>TEXT(DATE(MID(H514, 13, 4), CHOOSE(MATCH( MID(H514, 5, 3), {"Jan","Feb","Mar","Apr","May","Jun","Jul","Aug","Sep","Oct","Nov","Dec"}, 0), 1, 2, 3, 4, 5, 6, 7, 8, 9, 10, 11, 12), MID(H514, 9, 2)), "yyyy-mm-dd")</f>
        <v>2021-09-03</v>
      </c>
      <c r="G514" s="1" t="s">
        <v>1132</v>
      </c>
      <c r="H514" s="1" t="s">
        <v>1131</v>
      </c>
    </row>
    <row r="515" spans="1:8" hidden="1" x14ac:dyDescent="0.3">
      <c r="A515" s="1" t="s">
        <v>30</v>
      </c>
      <c r="B515" s="1" t="str">
        <f t="shared" ref="B515:B578" si="25">TRIM(MID(A515, FIND("|", SUBSTITUTE(A515, ",", "|", LEN(A515) - LEN(SUBSTITUTE(A515,",", "" )))) + 1, LEN(A515)))</f>
        <v>USA</v>
      </c>
      <c r="C515" s="5" t="str">
        <f t="shared" si="24"/>
        <v>2021</v>
      </c>
      <c r="D515" s="1" t="str">
        <f t="shared" ref="D515:D578" si="26">LEFT(G515, FIND("|", G515) - 1)</f>
        <v xml:space="preserve">Falcon 9 Block 5 </v>
      </c>
      <c r="E515" s="1" t="s">
        <v>8</v>
      </c>
      <c r="F515" s="7" t="str">
        <f>TEXT(DATE(MID(H515, 13, 4), CHOOSE(MATCH( MID(H515, 5, 3), {"Jan","Feb","Mar","Apr","May","Jun","Jul","Aug","Sep","Oct","Nov","Dec"}, 0), 1, 2, 3, 4, 5, 6, 7, 8, 9, 10, 11, 12), MID(H515, 9, 2)), "yyyy-mm-dd")</f>
        <v>2021-08-29</v>
      </c>
      <c r="G515" s="1" t="s">
        <v>1134</v>
      </c>
      <c r="H515" s="1" t="s">
        <v>1133</v>
      </c>
    </row>
    <row r="516" spans="1:8" hidden="1" x14ac:dyDescent="0.3">
      <c r="A516" s="1" t="s">
        <v>950</v>
      </c>
      <c r="B516" s="1" t="str">
        <f t="shared" si="25"/>
        <v>USA</v>
      </c>
      <c r="C516" s="5" t="str">
        <f t="shared" si="24"/>
        <v>2021</v>
      </c>
      <c r="D516" s="1" t="str">
        <f t="shared" si="26"/>
        <v xml:space="preserve">Rocket 3 </v>
      </c>
      <c r="E516" s="1" t="s">
        <v>346</v>
      </c>
      <c r="F516" s="7" t="str">
        <f>TEXT(DATE(MID(H516, 13, 4), CHOOSE(MATCH( MID(H516, 5, 3), {"Jan","Feb","Mar","Apr","May","Jun","Jul","Aug","Sep","Oct","Nov","Dec"}, 0), 1, 2, 3, 4, 5, 6, 7, 8, 9, 10, 11, 12), MID(H516, 9, 2)), "yyyy-mm-dd")</f>
        <v>2021-08-28</v>
      </c>
      <c r="G516" s="1" t="s">
        <v>1136</v>
      </c>
      <c r="H516" s="1" t="s">
        <v>1135</v>
      </c>
    </row>
    <row r="517" spans="1:8" hidden="1" x14ac:dyDescent="0.3">
      <c r="A517" s="1" t="s">
        <v>121</v>
      </c>
      <c r="B517" s="1" t="str">
        <f t="shared" si="25"/>
        <v>USA</v>
      </c>
      <c r="C517" s="5" t="str">
        <f t="shared" si="24"/>
        <v>2021</v>
      </c>
      <c r="D517" s="1" t="str">
        <f t="shared" si="26"/>
        <v xml:space="preserve">New Shepard </v>
      </c>
      <c r="E517" s="1" t="s">
        <v>8</v>
      </c>
      <c r="F517" s="7" t="str">
        <f>TEXT(DATE(MID(H517, 13, 4), CHOOSE(MATCH( MID(H517, 5, 3), {"Jan","Feb","Mar","Apr","May","Jun","Jul","Aug","Sep","Oct","Nov","Dec"}, 0), 1, 2, 3, 4, 5, 6, 7, 8, 9, 10, 11, 12), MID(H517, 9, 2)), "yyyy-mm-dd")</f>
        <v>2021-08-26</v>
      </c>
      <c r="G517" s="1" t="s">
        <v>1138</v>
      </c>
      <c r="H517" s="1" t="s">
        <v>1137</v>
      </c>
    </row>
    <row r="518" spans="1:8" hidden="1" x14ac:dyDescent="0.3">
      <c r="A518" s="1" t="s">
        <v>18</v>
      </c>
      <c r="B518" s="1" t="str">
        <f t="shared" si="25"/>
        <v>China</v>
      </c>
      <c r="C518" s="5" t="str">
        <f t="shared" si="24"/>
        <v>2021</v>
      </c>
      <c r="D518" s="1" t="str">
        <f t="shared" si="26"/>
        <v xml:space="preserve">Long March 3B/E </v>
      </c>
      <c r="E518" s="1" t="s">
        <v>8</v>
      </c>
      <c r="F518" s="7" t="str">
        <f>TEXT(DATE(MID(H518, 13, 4), CHOOSE(MATCH( MID(H518, 5, 3), {"Jan","Feb","Mar","Apr","May","Jun","Jul","Aug","Sep","Oct","Nov","Dec"}, 0), 1, 2, 3, 4, 5, 6, 7, 8, 9, 10, 11, 12), MID(H518, 9, 2)), "yyyy-mm-dd")</f>
        <v>2021-08-24</v>
      </c>
      <c r="G518" s="1" t="s">
        <v>1140</v>
      </c>
      <c r="H518" s="1" t="s">
        <v>1139</v>
      </c>
    </row>
    <row r="519" spans="1:8" hidden="1" x14ac:dyDescent="0.3">
      <c r="A519" s="1" t="s">
        <v>90</v>
      </c>
      <c r="B519" s="1" t="str">
        <f t="shared" si="25"/>
        <v>China</v>
      </c>
      <c r="C519" s="5" t="str">
        <f t="shared" si="24"/>
        <v>2021</v>
      </c>
      <c r="D519" s="1" t="str">
        <f t="shared" si="26"/>
        <v xml:space="preserve">Long March 2C/YZ-1S </v>
      </c>
      <c r="E519" s="1" t="s">
        <v>8</v>
      </c>
      <c r="F519" s="7" t="str">
        <f>TEXT(DATE(MID(H519, 13, 4), CHOOSE(MATCH( MID(H519, 5, 3), {"Jan","Feb","Mar","Apr","May","Jun","Jul","Aug","Sep","Oct","Nov","Dec"}, 0), 1, 2, 3, 4, 5, 6, 7, 8, 9, 10, 11, 12), MID(H519, 9, 2)), "yyyy-mm-dd")</f>
        <v>2021-08-24</v>
      </c>
      <c r="G519" s="1" t="s">
        <v>1142</v>
      </c>
      <c r="H519" s="1" t="s">
        <v>1141</v>
      </c>
    </row>
    <row r="520" spans="1:8" hidden="1" x14ac:dyDescent="0.3">
      <c r="A520" s="1" t="s">
        <v>130</v>
      </c>
      <c r="B520" s="1" t="str">
        <f t="shared" si="25"/>
        <v>Kazakhstan</v>
      </c>
      <c r="C520" s="5" t="str">
        <f t="shared" si="24"/>
        <v>2021</v>
      </c>
      <c r="D520" s="1" t="str">
        <f t="shared" si="26"/>
        <v xml:space="preserve">Soyuz 2.1b/Fregat </v>
      </c>
      <c r="E520" s="1" t="s">
        <v>8</v>
      </c>
      <c r="F520" s="7" t="str">
        <f>TEXT(DATE(MID(H520, 13, 4), CHOOSE(MATCH( MID(H520, 5, 3), {"Jan","Feb","Mar","Apr","May","Jun","Jul","Aug","Sep","Oct","Nov","Dec"}, 0), 1, 2, 3, 4, 5, 6, 7, 8, 9, 10, 11, 12), MID(H520, 9, 2)), "yyyy-mm-dd")</f>
        <v>2021-08-21</v>
      </c>
      <c r="G520" s="1" t="s">
        <v>1144</v>
      </c>
      <c r="H520" s="1" t="s">
        <v>1143</v>
      </c>
    </row>
    <row r="521" spans="1:8" hidden="1" x14ac:dyDescent="0.3">
      <c r="A521" s="1" t="s">
        <v>329</v>
      </c>
      <c r="B521" s="1" t="str">
        <f t="shared" si="25"/>
        <v>China</v>
      </c>
      <c r="C521" s="5" t="str">
        <f t="shared" si="24"/>
        <v>2021</v>
      </c>
      <c r="D521" s="1" t="str">
        <f t="shared" si="26"/>
        <v xml:space="preserve">Long March 4B </v>
      </c>
      <c r="E521" s="1" t="s">
        <v>8</v>
      </c>
      <c r="F521" s="7" t="str">
        <f>TEXT(DATE(MID(H521, 13, 4), CHOOSE(MATCH( MID(H521, 5, 3), {"Jan","Feb","Mar","Apr","May","Jun","Jul","Aug","Sep","Oct","Nov","Dec"}, 0), 1, 2, 3, 4, 5, 6, 7, 8, 9, 10, 11, 12), MID(H521, 9, 2)), "yyyy-mm-dd")</f>
        <v>2021-08-18</v>
      </c>
      <c r="G521" s="1" t="s">
        <v>1146</v>
      </c>
      <c r="H521" s="1" t="s">
        <v>1145</v>
      </c>
    </row>
    <row r="522" spans="1:8" hidden="1" x14ac:dyDescent="0.3">
      <c r="A522" s="1" t="s">
        <v>234</v>
      </c>
      <c r="B522" s="1" t="str">
        <f t="shared" si="25"/>
        <v>France</v>
      </c>
      <c r="C522" s="5" t="str">
        <f t="shared" si="24"/>
        <v>2021</v>
      </c>
      <c r="D522" s="1" t="str">
        <f t="shared" si="26"/>
        <v xml:space="preserve">Vega </v>
      </c>
      <c r="E522" s="1" t="s">
        <v>8</v>
      </c>
      <c r="F522" s="7" t="str">
        <f>TEXT(DATE(MID(H522, 13, 4), CHOOSE(MATCH( MID(H522, 5, 3), {"Jan","Feb","Mar","Apr","May","Jun","Jul","Aug","Sep","Oct","Nov","Dec"}, 0), 1, 2, 3, 4, 5, 6, 7, 8, 9, 10, 11, 12), MID(H522, 9, 2)), "yyyy-mm-dd")</f>
        <v>2021-08-17</v>
      </c>
      <c r="G522" s="1" t="s">
        <v>1148</v>
      </c>
      <c r="H522" s="1" t="s">
        <v>1147</v>
      </c>
    </row>
    <row r="523" spans="1:8" hidden="1" x14ac:dyDescent="0.3">
      <c r="A523" s="1" t="s">
        <v>290</v>
      </c>
      <c r="B523" s="1" t="str">
        <f t="shared" si="25"/>
        <v>India</v>
      </c>
      <c r="C523" s="5" t="str">
        <f t="shared" si="24"/>
        <v>2021</v>
      </c>
      <c r="D523" s="1" t="str">
        <f t="shared" si="26"/>
        <v xml:space="preserve">GSLV Mk II </v>
      </c>
      <c r="E523" s="1" t="s">
        <v>8</v>
      </c>
      <c r="F523" s="7" t="str">
        <f>TEXT(DATE(MID(H523, 13, 4), CHOOSE(MATCH( MID(H523, 5, 3), {"Jan","Feb","Mar","Apr","May","Jun","Jul","Aug","Sep","Oct","Nov","Dec"}, 0), 1, 2, 3, 4, 5, 6, 7, 8, 9, 10, 11, 12), MID(H523, 9, 2)), "yyyy-mm-dd")</f>
        <v>2021-08-12</v>
      </c>
      <c r="G523" s="1" t="s">
        <v>1150</v>
      </c>
      <c r="H523" s="1" t="s">
        <v>1149</v>
      </c>
    </row>
    <row r="524" spans="1:8" hidden="1" x14ac:dyDescent="0.3">
      <c r="A524" s="1" t="s">
        <v>343</v>
      </c>
      <c r="B524" s="1" t="str">
        <f t="shared" si="25"/>
        <v>USA</v>
      </c>
      <c r="C524" s="5" t="str">
        <f t="shared" si="24"/>
        <v>2021</v>
      </c>
      <c r="D524" s="1" t="str">
        <f t="shared" si="26"/>
        <v xml:space="preserve">Antares 230+ </v>
      </c>
      <c r="E524" s="1" t="s">
        <v>346</v>
      </c>
      <c r="F524" s="7" t="str">
        <f>TEXT(DATE(MID(H524, 13, 4), CHOOSE(MATCH( MID(H524, 5, 3), {"Jan","Feb","Mar","Apr","May","Jun","Jul","Aug","Sep","Oct","Nov","Dec"}, 0), 1, 2, 3, 4, 5, 6, 7, 8, 9, 10, 11, 12), MID(H524, 9, 2)), "yyyy-mm-dd")</f>
        <v>2021-08-10</v>
      </c>
      <c r="G524" s="1" t="s">
        <v>1152</v>
      </c>
      <c r="H524" s="1" t="s">
        <v>1151</v>
      </c>
    </row>
    <row r="525" spans="1:8" hidden="1" x14ac:dyDescent="0.3">
      <c r="A525" s="1" t="s">
        <v>101</v>
      </c>
      <c r="B525" s="1" t="str">
        <f t="shared" si="25"/>
        <v>China</v>
      </c>
      <c r="C525" s="5" t="str">
        <f t="shared" si="24"/>
        <v>2021</v>
      </c>
      <c r="D525" s="1" t="str">
        <f t="shared" si="26"/>
        <v xml:space="preserve">Long March 3B/E </v>
      </c>
      <c r="E525" s="1" t="s">
        <v>8</v>
      </c>
      <c r="F525" s="7" t="str">
        <f>TEXT(DATE(MID(H525, 13, 4), CHOOSE(MATCH( MID(H525, 5, 3), {"Jan","Feb","Mar","Apr","May","Jun","Jul","Aug","Sep","Oct","Nov","Dec"}, 0), 1, 2, 3, 4, 5, 6, 7, 8, 9, 10, 11, 12), MID(H525, 9, 2)), "yyyy-mm-dd")</f>
        <v>2021-08-05</v>
      </c>
      <c r="G525" s="1" t="s">
        <v>1154</v>
      </c>
      <c r="H525" s="1" t="s">
        <v>1153</v>
      </c>
    </row>
    <row r="526" spans="1:8" hidden="1" x14ac:dyDescent="0.3">
      <c r="A526" s="1" t="s">
        <v>395</v>
      </c>
      <c r="B526" s="1" t="str">
        <f t="shared" si="25"/>
        <v>China</v>
      </c>
      <c r="C526" s="5" t="str">
        <f t="shared" si="24"/>
        <v>2021</v>
      </c>
      <c r="D526" s="1" t="str">
        <f t="shared" si="26"/>
        <v xml:space="preserve">Long March 6 </v>
      </c>
      <c r="E526" s="1" t="s">
        <v>8</v>
      </c>
      <c r="F526" s="7" t="str">
        <f>TEXT(DATE(MID(H526, 13, 4), CHOOSE(MATCH( MID(H526, 5, 3), {"Jan","Feb","Mar","Apr","May","Jun","Jul","Aug","Sep","Oct","Nov","Dec"}, 0), 1, 2, 3, 4, 5, 6, 7, 8, 9, 10, 11, 12), MID(H526, 9, 2)), "yyyy-mm-dd")</f>
        <v>2021-08-04</v>
      </c>
      <c r="G526" s="1" t="s">
        <v>1156</v>
      </c>
      <c r="H526" s="1" t="s">
        <v>1155</v>
      </c>
    </row>
    <row r="527" spans="1:8" hidden="1" x14ac:dyDescent="0.3">
      <c r="A527" s="1" t="s">
        <v>69</v>
      </c>
      <c r="B527" s="1" t="str">
        <f t="shared" si="25"/>
        <v>China</v>
      </c>
      <c r="C527" s="5" t="str">
        <f t="shared" si="24"/>
        <v>2021</v>
      </c>
      <c r="D527" s="1" t="str">
        <f t="shared" si="26"/>
        <v xml:space="preserve">Hyperbola-1 </v>
      </c>
      <c r="E527" s="1" t="s">
        <v>8</v>
      </c>
      <c r="F527" s="7" t="str">
        <f>TEXT(DATE(MID(H527, 13, 4), CHOOSE(MATCH( MID(H527, 5, 3), {"Jan","Feb","Mar","Apr","May","Jun","Jul","Aug","Sep","Oct","Nov","Dec"}, 0), 1, 2, 3, 4, 5, 6, 7, 8, 9, 10, 11, 12), MID(H527, 9, 2)), "yyyy-mm-dd")</f>
        <v>2021-08-03</v>
      </c>
      <c r="G527" s="1" t="s">
        <v>1158</v>
      </c>
      <c r="H527" s="1" t="s">
        <v>1157</v>
      </c>
    </row>
    <row r="528" spans="1:8" hidden="1" x14ac:dyDescent="0.3">
      <c r="A528" s="1" t="s">
        <v>379</v>
      </c>
      <c r="B528" s="1" t="str">
        <f t="shared" si="25"/>
        <v>France</v>
      </c>
      <c r="C528" s="5" t="str">
        <f t="shared" si="24"/>
        <v>2021</v>
      </c>
      <c r="D528" s="1" t="str">
        <f t="shared" si="26"/>
        <v xml:space="preserve">Ariane 5 ECA </v>
      </c>
      <c r="E528" s="1" t="s">
        <v>346</v>
      </c>
      <c r="F528" s="7" t="str">
        <f>TEXT(DATE(MID(H528, 13, 4), CHOOSE(MATCH( MID(H528, 5, 3), {"Jan","Feb","Mar","Apr","May","Jun","Jul","Aug","Sep","Oct","Nov","Dec"}, 0), 1, 2, 3, 4, 5, 6, 7, 8, 9, 10, 11, 12), MID(H528, 9, 2)), "yyyy-mm-dd")</f>
        <v>2021-07-30</v>
      </c>
      <c r="G528" s="1" t="s">
        <v>1160</v>
      </c>
      <c r="H528" s="1" t="s">
        <v>1159</v>
      </c>
    </row>
    <row r="529" spans="1:8" hidden="1" x14ac:dyDescent="0.3">
      <c r="A529" s="1" t="s">
        <v>828</v>
      </c>
      <c r="B529" s="1" t="str">
        <f t="shared" si="25"/>
        <v>New Zealand</v>
      </c>
      <c r="C529" s="5" t="str">
        <f t="shared" si="24"/>
        <v>2021</v>
      </c>
      <c r="D529" s="1" t="str">
        <f t="shared" si="26"/>
        <v xml:space="preserve">Electron/Curie </v>
      </c>
      <c r="E529" s="1" t="s">
        <v>8</v>
      </c>
      <c r="F529" s="7" t="str">
        <f>TEXT(DATE(MID(H529, 13, 4), CHOOSE(MATCH( MID(H529, 5, 3), {"Jan","Feb","Mar","Apr","May","Jun","Jul","Aug","Sep","Oct","Nov","Dec"}, 0), 1, 2, 3, 4, 5, 6, 7, 8, 9, 10, 11, 12), MID(H529, 9, 2)), "yyyy-mm-dd")</f>
        <v>2021-07-29</v>
      </c>
      <c r="G529" s="1" t="s">
        <v>1162</v>
      </c>
      <c r="H529" s="1" t="s">
        <v>1161</v>
      </c>
    </row>
    <row r="530" spans="1:8" hidden="1" x14ac:dyDescent="0.3">
      <c r="A530" s="1" t="s">
        <v>90</v>
      </c>
      <c r="B530" s="1" t="str">
        <f t="shared" si="25"/>
        <v>China</v>
      </c>
      <c r="C530" s="5" t="str">
        <f t="shared" si="24"/>
        <v>2021</v>
      </c>
      <c r="D530" s="1" t="str">
        <f t="shared" si="26"/>
        <v xml:space="preserve">Long March 2D </v>
      </c>
      <c r="E530" s="1" t="s">
        <v>8</v>
      </c>
      <c r="F530" s="7" t="str">
        <f>TEXT(DATE(MID(H530, 13, 4), CHOOSE(MATCH( MID(H530, 5, 3), {"Jan","Feb","Mar","Apr","May","Jun","Jul","Aug","Sep","Oct","Nov","Dec"}, 0), 1, 2, 3, 4, 5, 6, 7, 8, 9, 10, 11, 12), MID(H530, 9, 2)), "yyyy-mm-dd")</f>
        <v>2021-07-29</v>
      </c>
      <c r="G530" s="1" t="s">
        <v>1164</v>
      </c>
      <c r="H530" s="1" t="s">
        <v>1163</v>
      </c>
    </row>
    <row r="531" spans="1:8" hidden="1" x14ac:dyDescent="0.3">
      <c r="A531" s="1" t="s">
        <v>529</v>
      </c>
      <c r="B531" s="1" t="str">
        <f t="shared" si="25"/>
        <v>Kazakhstan</v>
      </c>
      <c r="C531" s="5" t="str">
        <f t="shared" si="24"/>
        <v>2021</v>
      </c>
      <c r="D531" s="1" t="str">
        <f t="shared" si="26"/>
        <v xml:space="preserve">Proton-M </v>
      </c>
      <c r="E531" s="1" t="s">
        <v>8</v>
      </c>
      <c r="F531" s="7" t="str">
        <f>TEXT(DATE(MID(H531, 13, 4), CHOOSE(MATCH( MID(H531, 5, 3), {"Jan","Feb","Mar","Apr","May","Jun","Jul","Aug","Sep","Oct","Nov","Dec"}, 0), 1, 2, 3, 4, 5, 6, 7, 8, 9, 10, 11, 12), MID(H531, 9, 2)), "yyyy-mm-dd")</f>
        <v>2021-07-21</v>
      </c>
      <c r="G531" s="1" t="s">
        <v>1166</v>
      </c>
      <c r="H531" s="1" t="s">
        <v>1165</v>
      </c>
    </row>
    <row r="532" spans="1:8" hidden="1" x14ac:dyDescent="0.3">
      <c r="A532" s="1" t="s">
        <v>121</v>
      </c>
      <c r="B532" s="1" t="str">
        <f t="shared" si="25"/>
        <v>USA</v>
      </c>
      <c r="C532" s="5" t="str">
        <f t="shared" si="24"/>
        <v>2021</v>
      </c>
      <c r="D532" s="1" t="str">
        <f t="shared" si="26"/>
        <v xml:space="preserve">New Shepard </v>
      </c>
      <c r="E532" s="1" t="s">
        <v>8</v>
      </c>
      <c r="F532" s="7" t="str">
        <f>TEXT(DATE(MID(H532, 13, 4), CHOOSE(MATCH( MID(H532, 5, 3), {"Jan","Feb","Mar","Apr","May","Jun","Jul","Aug","Sep","Oct","Nov","Dec"}, 0), 1, 2, 3, 4, 5, 6, 7, 8, 9, 10, 11, 12), MID(H532, 9, 2)), "yyyy-mm-dd")</f>
        <v>2021-07-20</v>
      </c>
      <c r="G532" s="1" t="s">
        <v>1168</v>
      </c>
      <c r="H532" s="1" t="s">
        <v>1167</v>
      </c>
    </row>
    <row r="533" spans="1:8" hidden="1" x14ac:dyDescent="0.3">
      <c r="A533" s="1" t="s">
        <v>18</v>
      </c>
      <c r="B533" s="1" t="str">
        <f t="shared" si="25"/>
        <v>China</v>
      </c>
      <c r="C533" s="5" t="str">
        <f t="shared" si="24"/>
        <v>2021</v>
      </c>
      <c r="D533" s="1" t="str">
        <f t="shared" si="26"/>
        <v xml:space="preserve">Long March 2C </v>
      </c>
      <c r="E533" s="1" t="s">
        <v>8</v>
      </c>
      <c r="F533" s="7" t="str">
        <f>TEXT(DATE(MID(H533, 13, 4), CHOOSE(MATCH( MID(H533, 5, 3), {"Jan","Feb","Mar","Apr","May","Jun","Jul","Aug","Sep","Oct","Nov","Dec"}, 0), 1, 2, 3, 4, 5, 6, 7, 8, 9, 10, 11, 12), MID(H533, 9, 2)), "yyyy-mm-dd")</f>
        <v>2021-07-19</v>
      </c>
      <c r="G533" s="1" t="s">
        <v>1170</v>
      </c>
      <c r="H533" s="1" t="s">
        <v>1169</v>
      </c>
    </row>
    <row r="534" spans="1:8" hidden="1" x14ac:dyDescent="0.3">
      <c r="A534" s="1" t="s">
        <v>38</v>
      </c>
      <c r="B534" s="1" t="str">
        <f t="shared" si="25"/>
        <v>USA</v>
      </c>
      <c r="C534" s="5" t="str">
        <f t="shared" si="24"/>
        <v>2021</v>
      </c>
      <c r="D534" s="1" t="str">
        <f t="shared" si="26"/>
        <v xml:space="preserve">SpaceShipTwo </v>
      </c>
      <c r="E534" s="1" t="s">
        <v>8</v>
      </c>
      <c r="F534" s="7" t="str">
        <f>TEXT(DATE(MID(H534, 13, 4), CHOOSE(MATCH( MID(H534, 5, 3), {"Jan","Feb","Mar","Apr","May","Jun","Jul","Aug","Sep","Oct","Nov","Dec"}, 0), 1, 2, 3, 4, 5, 6, 7, 8, 9, 10, 11, 12), MID(H534, 9, 2)), "yyyy-mm-dd")</f>
        <v>2021-07-11</v>
      </c>
      <c r="G534" s="1" t="s">
        <v>1172</v>
      </c>
      <c r="H534" s="1" t="s">
        <v>1171</v>
      </c>
    </row>
    <row r="535" spans="1:8" hidden="1" x14ac:dyDescent="0.3">
      <c r="A535" s="1" t="s">
        <v>395</v>
      </c>
      <c r="B535" s="1" t="str">
        <f t="shared" si="25"/>
        <v>China</v>
      </c>
      <c r="C535" s="5" t="str">
        <f t="shared" si="24"/>
        <v>2021</v>
      </c>
      <c r="D535" s="1" t="str">
        <f t="shared" si="26"/>
        <v xml:space="preserve">Long March 6 </v>
      </c>
      <c r="E535" s="1" t="s">
        <v>8</v>
      </c>
      <c r="F535" s="7" t="str">
        <f>TEXT(DATE(MID(H535, 13, 4), CHOOSE(MATCH( MID(H535, 5, 3), {"Jan","Feb","Mar","Apr","May","Jun","Jul","Aug","Sep","Oct","Nov","Dec"}, 0), 1, 2, 3, 4, 5, 6, 7, 8, 9, 10, 11, 12), MID(H535, 9, 2)), "yyyy-mm-dd")</f>
        <v>2021-07-09</v>
      </c>
      <c r="G535" s="1" t="s">
        <v>1174</v>
      </c>
      <c r="H535" s="1" t="s">
        <v>1173</v>
      </c>
    </row>
    <row r="536" spans="1:8" hidden="1" x14ac:dyDescent="0.3">
      <c r="A536" s="1" t="s">
        <v>101</v>
      </c>
      <c r="B536" s="1" t="str">
        <f t="shared" si="25"/>
        <v>China</v>
      </c>
      <c r="C536" s="5" t="str">
        <f t="shared" si="24"/>
        <v>2021</v>
      </c>
      <c r="D536" s="1" t="str">
        <f t="shared" si="26"/>
        <v xml:space="preserve">Long March 3C/E </v>
      </c>
      <c r="E536" s="1" t="s">
        <v>8</v>
      </c>
      <c r="F536" s="7" t="str">
        <f>TEXT(DATE(MID(H536, 13, 4), CHOOSE(MATCH( MID(H536, 5, 3), {"Jan","Feb","Mar","Apr","May","Jun","Jul","Aug","Sep","Oct","Nov","Dec"}, 0), 1, 2, 3, 4, 5, 6, 7, 8, 9, 10, 11, 12), MID(H536, 9, 2)), "yyyy-mm-dd")</f>
        <v>2021-07-06</v>
      </c>
      <c r="G536" s="1" t="s">
        <v>1176</v>
      </c>
      <c r="H536" s="1" t="s">
        <v>1175</v>
      </c>
    </row>
    <row r="537" spans="1:8" hidden="1" x14ac:dyDescent="0.3">
      <c r="A537" s="1" t="s">
        <v>90</v>
      </c>
      <c r="B537" s="1" t="str">
        <f t="shared" si="25"/>
        <v>China</v>
      </c>
      <c r="C537" s="5" t="str">
        <f t="shared" si="24"/>
        <v>2021</v>
      </c>
      <c r="D537" s="1" t="str">
        <f t="shared" si="26"/>
        <v xml:space="preserve">Long March 4C </v>
      </c>
      <c r="E537" s="1" t="s">
        <v>8</v>
      </c>
      <c r="F537" s="7" t="str">
        <f>TEXT(DATE(MID(H537, 13, 4), CHOOSE(MATCH( MID(H537, 5, 3), {"Jan","Feb","Mar","Apr","May","Jun","Jul","Aug","Sep","Oct","Nov","Dec"}, 0), 1, 2, 3, 4, 5, 6, 7, 8, 9, 10, 11, 12), MID(H537, 9, 2)), "yyyy-mm-dd")</f>
        <v>2021-07-04</v>
      </c>
      <c r="G537" s="1" t="s">
        <v>1178</v>
      </c>
      <c r="H537" s="1" t="s">
        <v>1177</v>
      </c>
    </row>
    <row r="538" spans="1:8" hidden="1" x14ac:dyDescent="0.3">
      <c r="A538" s="1" t="s">
        <v>329</v>
      </c>
      <c r="B538" s="1" t="str">
        <f t="shared" si="25"/>
        <v>China</v>
      </c>
      <c r="C538" s="5" t="str">
        <f t="shared" si="24"/>
        <v>2021</v>
      </c>
      <c r="D538" s="1" t="str">
        <f t="shared" si="26"/>
        <v xml:space="preserve">Long March 2D </v>
      </c>
      <c r="E538" s="1" t="s">
        <v>8</v>
      </c>
      <c r="F538" s="7" t="str">
        <f>TEXT(DATE(MID(H538, 13, 4), CHOOSE(MATCH( MID(H538, 5, 3), {"Jan","Feb","Mar","Apr","May","Jun","Jul","Aug","Sep","Oct","Nov","Dec"}, 0), 1, 2, 3, 4, 5, 6, 7, 8, 9, 10, 11, 12), MID(H538, 9, 2)), "yyyy-mm-dd")</f>
        <v>2021-07-03</v>
      </c>
      <c r="G538" s="1" t="s">
        <v>1180</v>
      </c>
      <c r="H538" s="1" t="s">
        <v>1179</v>
      </c>
    </row>
    <row r="539" spans="1:8" hidden="1" x14ac:dyDescent="0.3">
      <c r="A539" s="1" t="s">
        <v>322</v>
      </c>
      <c r="B539" s="1" t="str">
        <f t="shared" si="25"/>
        <v>Russia</v>
      </c>
      <c r="C539" s="5" t="str">
        <f t="shared" si="24"/>
        <v>2021</v>
      </c>
      <c r="D539" s="1" t="str">
        <f t="shared" si="26"/>
        <v xml:space="preserve">Soyuz 2.1b/Fregat </v>
      </c>
      <c r="E539" s="1" t="s">
        <v>8</v>
      </c>
      <c r="F539" s="7" t="str">
        <f>TEXT(DATE(MID(H539, 13, 4), CHOOSE(MATCH( MID(H539, 5, 3), {"Jan","Feb","Mar","Apr","May","Jun","Jul","Aug","Sep","Oct","Nov","Dec"}, 0), 1, 2, 3, 4, 5, 6, 7, 8, 9, 10, 11, 12), MID(H539, 9, 2)), "yyyy-mm-dd")</f>
        <v>2021-07-01</v>
      </c>
      <c r="G539" s="1" t="s">
        <v>1182</v>
      </c>
      <c r="H539" s="1" t="s">
        <v>1181</v>
      </c>
    </row>
    <row r="540" spans="1:8" hidden="1" x14ac:dyDescent="0.3">
      <c r="A540" s="1" t="s">
        <v>11</v>
      </c>
      <c r="B540" s="1" t="str">
        <f t="shared" si="25"/>
        <v>USA</v>
      </c>
      <c r="C540" s="5" t="str">
        <f t="shared" si="24"/>
        <v>2021</v>
      </c>
      <c r="D540" s="1" t="str">
        <f t="shared" si="26"/>
        <v xml:space="preserve">Falcon 9 Block 5 </v>
      </c>
      <c r="E540" s="1" t="s">
        <v>8</v>
      </c>
      <c r="F540" s="7" t="str">
        <f>TEXT(DATE(MID(H540, 13, 4), CHOOSE(MATCH( MID(H540, 5, 3), {"Jan","Feb","Mar","Apr","May","Jun","Jul","Aug","Sep","Oct","Nov","Dec"}, 0), 1, 2, 3, 4, 5, 6, 7, 8, 9, 10, 11, 12), MID(H540, 9, 2)), "yyyy-mm-dd")</f>
        <v>2021-06-30</v>
      </c>
      <c r="G540" s="1" t="s">
        <v>1184</v>
      </c>
      <c r="H540" s="1" t="s">
        <v>1183</v>
      </c>
    </row>
    <row r="541" spans="1:8" hidden="1" x14ac:dyDescent="0.3">
      <c r="A541" s="1" t="s">
        <v>839</v>
      </c>
      <c r="B541" s="1" t="str">
        <f t="shared" si="25"/>
        <v>USA</v>
      </c>
      <c r="C541" s="5" t="str">
        <f t="shared" si="24"/>
        <v>2021</v>
      </c>
      <c r="D541" s="1" t="str">
        <f t="shared" si="26"/>
        <v xml:space="preserve">LauncherOne </v>
      </c>
      <c r="E541" s="1" t="s">
        <v>346</v>
      </c>
      <c r="F541" s="7" t="str">
        <f>TEXT(DATE(MID(H541, 13, 4), CHOOSE(MATCH( MID(H541, 5, 3), {"Jan","Feb","Mar","Apr","May","Jun","Jul","Aug","Sep","Oct","Nov","Dec"}, 0), 1, 2, 3, 4, 5, 6, 7, 8, 9, 10, 11, 12), MID(H541, 9, 2)), "yyyy-mm-dd")</f>
        <v>2021-06-30</v>
      </c>
      <c r="G541" s="1" t="s">
        <v>1186</v>
      </c>
      <c r="H541" s="1" t="s">
        <v>1185</v>
      </c>
    </row>
    <row r="542" spans="1:8" hidden="1" x14ac:dyDescent="0.3">
      <c r="A542" s="1" t="s">
        <v>130</v>
      </c>
      <c r="B542" s="1" t="str">
        <f t="shared" si="25"/>
        <v>Kazakhstan</v>
      </c>
      <c r="C542" s="5" t="str">
        <f t="shared" si="24"/>
        <v>2021</v>
      </c>
      <c r="D542" s="1" t="str">
        <f t="shared" si="26"/>
        <v xml:space="preserve">Soyuz 2.1a </v>
      </c>
      <c r="E542" s="1" t="s">
        <v>8</v>
      </c>
      <c r="F542" s="7" t="str">
        <f>TEXT(DATE(MID(H542, 13, 4), CHOOSE(MATCH( MID(H542, 5, 3), {"Jan","Feb","Mar","Apr","May","Jun","Jul","Aug","Sep","Oct","Nov","Dec"}, 0), 1, 2, 3, 4, 5, 6, 7, 8, 9, 10, 11, 12), MID(H542, 9, 2)), "yyyy-mm-dd")</f>
        <v>2021-06-29</v>
      </c>
      <c r="G542" s="1" t="s">
        <v>1188</v>
      </c>
      <c r="H542" s="1" t="s">
        <v>1187</v>
      </c>
    </row>
    <row r="543" spans="1:8" hidden="1" x14ac:dyDescent="0.3">
      <c r="A543" s="1" t="s">
        <v>5</v>
      </c>
      <c r="B543" s="1" t="str">
        <f t="shared" si="25"/>
        <v>Russia</v>
      </c>
      <c r="C543" s="5" t="str">
        <f t="shared" si="24"/>
        <v>2021</v>
      </c>
      <c r="D543" s="1" t="str">
        <f t="shared" si="26"/>
        <v xml:space="preserve">Soyuz 2.1b </v>
      </c>
      <c r="E543" s="1" t="s">
        <v>8</v>
      </c>
      <c r="F543" s="7" t="str">
        <f>TEXT(DATE(MID(H543, 13, 4), CHOOSE(MATCH( MID(H543, 5, 3), {"Jan","Feb","Mar","Apr","May","Jun","Jul","Aug","Sep","Oct","Nov","Dec"}, 0), 1, 2, 3, 4, 5, 6, 7, 8, 9, 10, 11, 12), MID(H543, 9, 2)), "yyyy-mm-dd")</f>
        <v>2021-06-25</v>
      </c>
      <c r="G543" s="1" t="s">
        <v>1190</v>
      </c>
      <c r="H543" s="1" t="s">
        <v>1189</v>
      </c>
    </row>
    <row r="544" spans="1:8" hidden="1" x14ac:dyDescent="0.3">
      <c r="A544" s="1" t="s">
        <v>18</v>
      </c>
      <c r="B544" s="1" t="str">
        <f t="shared" si="25"/>
        <v>China</v>
      </c>
      <c r="C544" s="5" t="str">
        <f t="shared" si="24"/>
        <v>2021</v>
      </c>
      <c r="D544" s="1" t="str">
        <f t="shared" si="26"/>
        <v xml:space="preserve">Long March 2C </v>
      </c>
      <c r="E544" s="1" t="s">
        <v>8</v>
      </c>
      <c r="F544" s="7" t="str">
        <f>TEXT(DATE(MID(H544, 13, 4), CHOOSE(MATCH( MID(H544, 5, 3), {"Jan","Feb","Mar","Apr","May","Jun","Jul","Aug","Sep","Oct","Nov","Dec"}, 0), 1, 2, 3, 4, 5, 6, 7, 8, 9, 10, 11, 12), MID(H544, 9, 2)), "yyyy-mm-dd")</f>
        <v>2021-06-18</v>
      </c>
      <c r="G544" s="1" t="s">
        <v>1192</v>
      </c>
      <c r="H544" s="1" t="s">
        <v>1191</v>
      </c>
    </row>
    <row r="545" spans="1:8" hidden="1" x14ac:dyDescent="0.3">
      <c r="A545" s="1" t="s">
        <v>11</v>
      </c>
      <c r="B545" s="1" t="str">
        <f t="shared" si="25"/>
        <v>USA</v>
      </c>
      <c r="C545" s="5" t="str">
        <f t="shared" si="24"/>
        <v>2021</v>
      </c>
      <c r="D545" s="1" t="str">
        <f t="shared" si="26"/>
        <v xml:space="preserve">Falcon 9 Block 5 </v>
      </c>
      <c r="E545" s="1" t="s">
        <v>8</v>
      </c>
      <c r="F545" s="7" t="str">
        <f>TEXT(DATE(MID(H545, 13, 4), CHOOSE(MATCH( MID(H545, 5, 3), {"Jan","Feb","Mar","Apr","May","Jun","Jul","Aug","Sep","Oct","Nov","Dec"}, 0), 1, 2, 3, 4, 5, 6, 7, 8, 9, 10, 11, 12), MID(H545, 9, 2)), "yyyy-mm-dd")</f>
        <v>2021-06-17</v>
      </c>
      <c r="G545" s="1" t="s">
        <v>1194</v>
      </c>
      <c r="H545" s="1" t="s">
        <v>1193</v>
      </c>
    </row>
    <row r="546" spans="1:8" hidden="1" x14ac:dyDescent="0.3">
      <c r="A546" s="1" t="s">
        <v>138</v>
      </c>
      <c r="B546" s="1" t="str">
        <f t="shared" si="25"/>
        <v>China</v>
      </c>
      <c r="C546" s="5" t="str">
        <f t="shared" si="24"/>
        <v>2021</v>
      </c>
      <c r="D546" s="1" t="str">
        <f t="shared" si="26"/>
        <v xml:space="preserve">Long March 2F/G </v>
      </c>
      <c r="E546" s="1" t="s">
        <v>8</v>
      </c>
      <c r="F546" s="7" t="str">
        <f>TEXT(DATE(MID(H546, 13, 4), CHOOSE(MATCH( MID(H546, 5, 3), {"Jan","Feb","Mar","Apr","May","Jun","Jul","Aug","Sep","Oct","Nov","Dec"}, 0), 1, 2, 3, 4, 5, 6, 7, 8, 9, 10, 11, 12), MID(H546, 9, 2)), "yyyy-mm-dd")</f>
        <v>2021-06-17</v>
      </c>
      <c r="G546" s="1" t="s">
        <v>1196</v>
      </c>
      <c r="H546" s="1" t="s">
        <v>1195</v>
      </c>
    </row>
    <row r="547" spans="1:8" hidden="1" x14ac:dyDescent="0.3">
      <c r="A547" s="1" t="s">
        <v>1197</v>
      </c>
      <c r="B547" s="1" t="str">
        <f t="shared" si="25"/>
        <v>USA</v>
      </c>
      <c r="C547" s="5" t="str">
        <f t="shared" si="24"/>
        <v>2021</v>
      </c>
      <c r="D547" s="1" t="str">
        <f t="shared" si="26"/>
        <v xml:space="preserve">Minotaur I </v>
      </c>
      <c r="E547" s="1" t="s">
        <v>8</v>
      </c>
      <c r="F547" s="7" t="str">
        <f>TEXT(DATE(MID(H547, 13, 4), CHOOSE(MATCH( MID(H547, 5, 3), {"Jan","Feb","Mar","Apr","May","Jun","Jul","Aug","Sep","Oct","Nov","Dec"}, 0), 1, 2, 3, 4, 5, 6, 7, 8, 9, 10, 11, 12), MID(H547, 9, 2)), "yyyy-mm-dd")</f>
        <v>2021-06-15</v>
      </c>
      <c r="G547" s="1" t="s">
        <v>1199</v>
      </c>
      <c r="H547" s="1" t="s">
        <v>1198</v>
      </c>
    </row>
    <row r="548" spans="1:8" hidden="1" x14ac:dyDescent="0.3">
      <c r="A548" s="1" t="s">
        <v>1200</v>
      </c>
      <c r="B548" s="1" t="str">
        <f t="shared" si="25"/>
        <v>USA</v>
      </c>
      <c r="C548" s="5" t="str">
        <f t="shared" si="24"/>
        <v>2021</v>
      </c>
      <c r="D548" s="1" t="str">
        <f t="shared" si="26"/>
        <v xml:space="preserve">Pegasus XL </v>
      </c>
      <c r="E548" s="1" t="s">
        <v>8</v>
      </c>
      <c r="F548" s="7" t="str">
        <f>TEXT(DATE(MID(H548, 13, 4), CHOOSE(MATCH( MID(H548, 5, 3), {"Jan","Feb","Mar","Apr","May","Jun","Jul","Aug","Sep","Oct","Nov","Dec"}, 0), 1, 2, 3, 4, 5, 6, 7, 8, 9, 10, 11, 12), MID(H548, 9, 2)), "yyyy-mm-dd")</f>
        <v>2021-06-13</v>
      </c>
      <c r="G548" s="1" t="s">
        <v>1202</v>
      </c>
      <c r="H548" s="1" t="s">
        <v>1201</v>
      </c>
    </row>
    <row r="549" spans="1:8" hidden="1" x14ac:dyDescent="0.3">
      <c r="A549" s="1" t="s">
        <v>329</v>
      </c>
      <c r="B549" s="1" t="str">
        <f t="shared" si="25"/>
        <v>China</v>
      </c>
      <c r="C549" s="5" t="str">
        <f t="shared" si="24"/>
        <v>2021</v>
      </c>
      <c r="D549" s="1" t="str">
        <f t="shared" si="26"/>
        <v xml:space="preserve">Long March 2D </v>
      </c>
      <c r="E549" s="1" t="s">
        <v>8</v>
      </c>
      <c r="F549" s="7" t="str">
        <f>TEXT(DATE(MID(H549, 13, 4), CHOOSE(MATCH( MID(H549, 5, 3), {"Jan","Feb","Mar","Apr","May","Jun","Jul","Aug","Sep","Oct","Nov","Dec"}, 0), 1, 2, 3, 4, 5, 6, 7, 8, 9, 10, 11, 12), MID(H549, 9, 2)), "yyyy-mm-dd")</f>
        <v>2021-06-11</v>
      </c>
      <c r="G549" s="1" t="s">
        <v>1204</v>
      </c>
      <c r="H549" s="1" t="s">
        <v>1203</v>
      </c>
    </row>
    <row r="550" spans="1:8" hidden="1" x14ac:dyDescent="0.3">
      <c r="A550" s="1" t="s">
        <v>11</v>
      </c>
      <c r="B550" s="1" t="str">
        <f t="shared" si="25"/>
        <v>USA</v>
      </c>
      <c r="C550" s="5" t="str">
        <f t="shared" si="24"/>
        <v>2021</v>
      </c>
      <c r="D550" s="1" t="str">
        <f t="shared" si="26"/>
        <v xml:space="preserve">Falcon 9 Block 5 </v>
      </c>
      <c r="E550" s="1" t="s">
        <v>8</v>
      </c>
      <c r="F550" s="7" t="str">
        <f>TEXT(DATE(MID(H550, 13, 4), CHOOSE(MATCH( MID(H550, 5, 3), {"Jan","Feb","Mar","Apr","May","Jun","Jul","Aug","Sep","Oct","Nov","Dec"}, 0), 1, 2, 3, 4, 5, 6, 7, 8, 9, 10, 11, 12), MID(H550, 9, 2)), "yyyy-mm-dd")</f>
        <v>2021-06-06</v>
      </c>
      <c r="G550" s="1" t="s">
        <v>1206</v>
      </c>
      <c r="H550" s="1" t="s">
        <v>1205</v>
      </c>
    </row>
    <row r="551" spans="1:8" hidden="1" x14ac:dyDescent="0.3">
      <c r="A551" s="1" t="s">
        <v>30</v>
      </c>
      <c r="B551" s="1" t="str">
        <f t="shared" si="25"/>
        <v>USA</v>
      </c>
      <c r="C551" s="5" t="str">
        <f t="shared" si="24"/>
        <v>2021</v>
      </c>
      <c r="D551" s="1" t="str">
        <f t="shared" si="26"/>
        <v xml:space="preserve">Falcon 9 Block 5 </v>
      </c>
      <c r="E551" s="1" t="s">
        <v>8</v>
      </c>
      <c r="F551" s="7" t="str">
        <f>TEXT(DATE(MID(H551, 13, 4), CHOOSE(MATCH( MID(H551, 5, 3), {"Jan","Feb","Mar","Apr","May","Jun","Jul","Aug","Sep","Oct","Nov","Dec"}, 0), 1, 2, 3, 4, 5, 6, 7, 8, 9, 10, 11, 12), MID(H551, 9, 2)), "yyyy-mm-dd")</f>
        <v>2021-06-03</v>
      </c>
      <c r="G551" s="1" t="s">
        <v>1208</v>
      </c>
      <c r="H551" s="1" t="s">
        <v>1207</v>
      </c>
    </row>
    <row r="552" spans="1:8" hidden="1" x14ac:dyDescent="0.3">
      <c r="A552" s="1" t="s">
        <v>101</v>
      </c>
      <c r="B552" s="1" t="str">
        <f t="shared" si="25"/>
        <v>China</v>
      </c>
      <c r="C552" s="5" t="str">
        <f t="shared" si="24"/>
        <v>2021</v>
      </c>
      <c r="D552" s="1" t="str">
        <f t="shared" si="26"/>
        <v xml:space="preserve">Long March 3B/E </v>
      </c>
      <c r="E552" s="1" t="s">
        <v>8</v>
      </c>
      <c r="F552" s="7" t="str">
        <f>TEXT(DATE(MID(H552, 13, 4), CHOOSE(MATCH( MID(H552, 5, 3), {"Jan","Feb","Mar","Apr","May","Jun","Jul","Aug","Sep","Oct","Nov","Dec"}, 0), 1, 2, 3, 4, 5, 6, 7, 8, 9, 10, 11, 12), MID(H552, 9, 2)), "yyyy-mm-dd")</f>
        <v>2021-06-02</v>
      </c>
      <c r="G552" s="1" t="s">
        <v>1210</v>
      </c>
      <c r="H552" s="1" t="s">
        <v>1209</v>
      </c>
    </row>
    <row r="553" spans="1:8" hidden="1" x14ac:dyDescent="0.3">
      <c r="A553" s="1" t="s">
        <v>53</v>
      </c>
      <c r="B553" s="1" t="str">
        <f t="shared" si="25"/>
        <v>China</v>
      </c>
      <c r="C553" s="5" t="str">
        <f t="shared" si="24"/>
        <v>2021</v>
      </c>
      <c r="D553" s="1" t="str">
        <f t="shared" si="26"/>
        <v xml:space="preserve">Long March 7 </v>
      </c>
      <c r="E553" s="1" t="s">
        <v>8</v>
      </c>
      <c r="F553" s="7" t="str">
        <f>TEXT(DATE(MID(H553, 13, 4), CHOOSE(MATCH( MID(H553, 5, 3), {"Jan","Feb","Mar","Apr","May","Jun","Jul","Aug","Sep","Oct","Nov","Dec"}, 0), 1, 2, 3, 4, 5, 6, 7, 8, 9, 10, 11, 12), MID(H553, 9, 2)), "yyyy-mm-dd")</f>
        <v>2021-05-29</v>
      </c>
      <c r="G553" s="1" t="s">
        <v>1212</v>
      </c>
      <c r="H553" s="1" t="s">
        <v>1211</v>
      </c>
    </row>
    <row r="554" spans="1:8" hidden="1" x14ac:dyDescent="0.3">
      <c r="A554" s="1" t="s">
        <v>322</v>
      </c>
      <c r="B554" s="1" t="str">
        <f t="shared" si="25"/>
        <v>Russia</v>
      </c>
      <c r="C554" s="5" t="str">
        <f t="shared" si="24"/>
        <v>2021</v>
      </c>
      <c r="D554" s="1" t="str">
        <f t="shared" si="26"/>
        <v xml:space="preserve">Soyuz 2.1b/Fregat </v>
      </c>
      <c r="E554" s="1" t="s">
        <v>8</v>
      </c>
      <c r="F554" s="7" t="str">
        <f>TEXT(DATE(MID(H554, 13, 4), CHOOSE(MATCH( MID(H554, 5, 3), {"Jan","Feb","Mar","Apr","May","Jun","Jul","Aug","Sep","Oct","Nov","Dec"}, 0), 1, 2, 3, 4, 5, 6, 7, 8, 9, 10, 11, 12), MID(H554, 9, 2)), "yyyy-mm-dd")</f>
        <v>2021-05-28</v>
      </c>
      <c r="G554" s="1" t="s">
        <v>1214</v>
      </c>
      <c r="H554" s="1" t="s">
        <v>1213</v>
      </c>
    </row>
    <row r="555" spans="1:8" hidden="1" x14ac:dyDescent="0.3">
      <c r="A555" s="1" t="s">
        <v>11</v>
      </c>
      <c r="B555" s="1" t="str">
        <f t="shared" si="25"/>
        <v>USA</v>
      </c>
      <c r="C555" s="5" t="str">
        <f t="shared" si="24"/>
        <v>2021</v>
      </c>
      <c r="D555" s="1" t="str">
        <f t="shared" si="26"/>
        <v xml:space="preserve">Falcon 9 Block 5 </v>
      </c>
      <c r="E555" s="1" t="s">
        <v>8</v>
      </c>
      <c r="F555" s="7" t="str">
        <f>TEXT(DATE(MID(H555, 13, 4), CHOOSE(MATCH( MID(H555, 5, 3), {"Jan","Feb","Mar","Apr","May","Jun","Jul","Aug","Sep","Oct","Nov","Dec"}, 0), 1, 2, 3, 4, 5, 6, 7, 8, 9, 10, 11, 12), MID(H555, 9, 2)), "yyyy-mm-dd")</f>
        <v>2021-05-26</v>
      </c>
      <c r="G555" s="1" t="s">
        <v>1216</v>
      </c>
      <c r="H555" s="1" t="s">
        <v>1215</v>
      </c>
    </row>
    <row r="556" spans="1:8" hidden="1" x14ac:dyDescent="0.3">
      <c r="A556" s="1" t="s">
        <v>38</v>
      </c>
      <c r="B556" s="1" t="str">
        <f t="shared" si="25"/>
        <v>USA</v>
      </c>
      <c r="C556" s="5" t="str">
        <f t="shared" si="24"/>
        <v>2021</v>
      </c>
      <c r="D556" s="1" t="str">
        <f t="shared" si="26"/>
        <v xml:space="preserve">SpaceShipTwo </v>
      </c>
      <c r="E556" s="1" t="s">
        <v>8</v>
      </c>
      <c r="F556" s="7" t="str">
        <f>TEXT(DATE(MID(H556, 13, 4), CHOOSE(MATCH( MID(H556, 5, 3), {"Jan","Feb","Mar","Apr","May","Jun","Jul","Aug","Sep","Oct","Nov","Dec"}, 0), 1, 2, 3, 4, 5, 6, 7, 8, 9, 10, 11, 12), MID(H556, 9, 2)), "yyyy-mm-dd")</f>
        <v>2021-05-22</v>
      </c>
      <c r="G556" s="1" t="s">
        <v>1218</v>
      </c>
      <c r="H556" s="1" t="s">
        <v>1217</v>
      </c>
    </row>
    <row r="557" spans="1:8" hidden="1" x14ac:dyDescent="0.3">
      <c r="A557" s="1" t="s">
        <v>90</v>
      </c>
      <c r="B557" s="1" t="str">
        <f t="shared" si="25"/>
        <v>China</v>
      </c>
      <c r="C557" s="5" t="str">
        <f t="shared" si="24"/>
        <v>2021</v>
      </c>
      <c r="D557" s="1" t="str">
        <f t="shared" si="26"/>
        <v xml:space="preserve">Long March 4B </v>
      </c>
      <c r="E557" s="1" t="s">
        <v>8</v>
      </c>
      <c r="F557" s="7" t="str">
        <f>TEXT(DATE(MID(H557, 13, 4), CHOOSE(MATCH( MID(H557, 5, 3), {"Jan","Feb","Mar","Apr","May","Jun","Jul","Aug","Sep","Oct","Nov","Dec"}, 0), 1, 2, 3, 4, 5, 6, 7, 8, 9, 10, 11, 12), MID(H557, 9, 2)), "yyyy-mm-dd")</f>
        <v>2021-05-19</v>
      </c>
      <c r="G557" s="1" t="s">
        <v>1220</v>
      </c>
      <c r="H557" s="1" t="s">
        <v>1219</v>
      </c>
    </row>
    <row r="558" spans="1:8" hidden="1" x14ac:dyDescent="0.3">
      <c r="A558" s="1" t="s">
        <v>75</v>
      </c>
      <c r="B558" s="1" t="str">
        <f t="shared" si="25"/>
        <v>USA</v>
      </c>
      <c r="C558" s="5" t="str">
        <f t="shared" si="24"/>
        <v>2021</v>
      </c>
      <c r="D558" s="1" t="str">
        <f t="shared" si="26"/>
        <v xml:space="preserve">Atlas V 421 </v>
      </c>
      <c r="E558" s="1" t="s">
        <v>8</v>
      </c>
      <c r="F558" s="7" t="str">
        <f>TEXT(DATE(MID(H558, 13, 4), CHOOSE(MATCH( MID(H558, 5, 3), {"Jan","Feb","Mar","Apr","May","Jun","Jul","Aug","Sep","Oct","Nov","Dec"}, 0), 1, 2, 3, 4, 5, 6, 7, 8, 9, 10, 11, 12), MID(H558, 9, 2)), "yyyy-mm-dd")</f>
        <v>2021-05-18</v>
      </c>
      <c r="G558" s="1" t="s">
        <v>1222</v>
      </c>
      <c r="H558" s="1" t="s">
        <v>1221</v>
      </c>
    </row>
    <row r="559" spans="1:8" hidden="1" x14ac:dyDescent="0.3">
      <c r="A559" s="1" t="s">
        <v>30</v>
      </c>
      <c r="B559" s="1" t="str">
        <f t="shared" si="25"/>
        <v>USA</v>
      </c>
      <c r="C559" s="5" t="str">
        <f t="shared" si="24"/>
        <v>2021</v>
      </c>
      <c r="D559" s="1" t="str">
        <f t="shared" si="26"/>
        <v xml:space="preserve">Falcon 9 Block 5 </v>
      </c>
      <c r="E559" s="1" t="s">
        <v>8</v>
      </c>
      <c r="F559" s="7" t="str">
        <f>TEXT(DATE(MID(H559, 13, 4), CHOOSE(MATCH( MID(H559, 5, 3), {"Jan","Feb","Mar","Apr","May","Jun","Jul","Aug","Sep","Oct","Nov","Dec"}, 0), 1, 2, 3, 4, 5, 6, 7, 8, 9, 10, 11, 12), MID(H559, 9, 2)), "yyyy-mm-dd")</f>
        <v>2021-05-15</v>
      </c>
      <c r="G559" s="1" t="s">
        <v>1224</v>
      </c>
      <c r="H559" s="1" t="s">
        <v>1223</v>
      </c>
    </row>
    <row r="560" spans="1:8" hidden="1" x14ac:dyDescent="0.3">
      <c r="A560" s="1" t="s">
        <v>828</v>
      </c>
      <c r="B560" s="1" t="str">
        <f t="shared" si="25"/>
        <v>New Zealand</v>
      </c>
      <c r="C560" s="5" t="str">
        <f t="shared" si="24"/>
        <v>2021</v>
      </c>
      <c r="D560" s="1" t="str">
        <f t="shared" si="26"/>
        <v xml:space="preserve">Electron/Curie </v>
      </c>
      <c r="E560" s="1" t="s">
        <v>8</v>
      </c>
      <c r="F560" s="7" t="str">
        <f>TEXT(DATE(MID(H560, 13, 4), CHOOSE(MATCH( MID(H560, 5, 3), {"Jan","Feb","Mar","Apr","May","Jun","Jul","Aug","Sep","Oct","Nov","Dec"}, 0), 1, 2, 3, 4, 5, 6, 7, 8, 9, 10, 11, 12), MID(H560, 9, 2)), "yyyy-mm-dd")</f>
        <v>2021-05-15</v>
      </c>
      <c r="G560" s="1" t="s">
        <v>1226</v>
      </c>
      <c r="H560" s="1" t="s">
        <v>1225</v>
      </c>
    </row>
    <row r="561" spans="1:8" hidden="1" x14ac:dyDescent="0.3">
      <c r="A561" s="1" t="s">
        <v>11</v>
      </c>
      <c r="B561" s="1" t="str">
        <f t="shared" si="25"/>
        <v>USA</v>
      </c>
      <c r="C561" s="5" t="str">
        <f t="shared" si="24"/>
        <v>2021</v>
      </c>
      <c r="D561" s="1" t="str">
        <f t="shared" si="26"/>
        <v xml:space="preserve">Falcon 9 Block 5 </v>
      </c>
      <c r="E561" s="1" t="s">
        <v>8</v>
      </c>
      <c r="F561" s="7" t="str">
        <f>TEXT(DATE(MID(H561, 13, 4), CHOOSE(MATCH( MID(H561, 5, 3), {"Jan","Feb","Mar","Apr","May","Jun","Jul","Aug","Sep","Oct","Nov","Dec"}, 0), 1, 2, 3, 4, 5, 6, 7, 8, 9, 10, 11, 12), MID(H561, 9, 2)), "yyyy-mm-dd")</f>
        <v>2021-05-09</v>
      </c>
      <c r="G561" s="1" t="s">
        <v>1228</v>
      </c>
      <c r="H561" s="1" t="s">
        <v>1227</v>
      </c>
    </row>
    <row r="562" spans="1:8" hidden="1" x14ac:dyDescent="0.3">
      <c r="A562" s="1" t="s">
        <v>18</v>
      </c>
      <c r="B562" s="1" t="str">
        <f t="shared" si="25"/>
        <v>China</v>
      </c>
      <c r="C562" s="5" t="str">
        <f t="shared" si="24"/>
        <v>2021</v>
      </c>
      <c r="D562" s="1" t="str">
        <f t="shared" si="26"/>
        <v xml:space="preserve">Long March 2C </v>
      </c>
      <c r="E562" s="1" t="s">
        <v>8</v>
      </c>
      <c r="F562" s="7" t="str">
        <f>TEXT(DATE(MID(H562, 13, 4), CHOOSE(MATCH( MID(H562, 5, 3), {"Jan","Feb","Mar","Apr","May","Jun","Jul","Aug","Sep","Oct","Nov","Dec"}, 0), 1, 2, 3, 4, 5, 6, 7, 8, 9, 10, 11, 12), MID(H562, 9, 2)), "yyyy-mm-dd")</f>
        <v>2021-05-06</v>
      </c>
      <c r="G562" s="1" t="s">
        <v>1230</v>
      </c>
      <c r="H562" s="1" t="s">
        <v>1229</v>
      </c>
    </row>
    <row r="563" spans="1:8" hidden="1" x14ac:dyDescent="0.3">
      <c r="A563" s="1" t="s">
        <v>1231</v>
      </c>
      <c r="B563" s="1" t="str">
        <f t="shared" si="25"/>
        <v>USA</v>
      </c>
      <c r="C563" s="5" t="str">
        <f t="shared" si="24"/>
        <v>2021</v>
      </c>
      <c r="D563" s="1" t="str">
        <f t="shared" si="26"/>
        <v xml:space="preserve">Starship Prototype </v>
      </c>
      <c r="E563" s="1" t="s">
        <v>8</v>
      </c>
      <c r="F563" s="7" t="str">
        <f>TEXT(DATE(MID(H563, 13, 4), CHOOSE(MATCH( MID(H563, 5, 3), {"Jan","Feb","Mar","Apr","May","Jun","Jul","Aug","Sep","Oct","Nov","Dec"}, 0), 1, 2, 3, 4, 5, 6, 7, 8, 9, 10, 11, 12), MID(H563, 9, 2)), "yyyy-mm-dd")</f>
        <v>2021-05-05</v>
      </c>
      <c r="G563" s="1" t="s">
        <v>1233</v>
      </c>
      <c r="H563" s="1" t="s">
        <v>1232</v>
      </c>
    </row>
    <row r="564" spans="1:8" hidden="1" x14ac:dyDescent="0.3">
      <c r="A564" s="1" t="s">
        <v>30</v>
      </c>
      <c r="B564" s="1" t="str">
        <f t="shared" si="25"/>
        <v>USA</v>
      </c>
      <c r="C564" s="5" t="str">
        <f t="shared" si="24"/>
        <v>2021</v>
      </c>
      <c r="D564" s="1" t="str">
        <f t="shared" si="26"/>
        <v xml:space="preserve">Falcon 9 Block 5 </v>
      </c>
      <c r="E564" s="1" t="s">
        <v>8</v>
      </c>
      <c r="F564" s="7" t="str">
        <f>TEXT(DATE(MID(H564, 13, 4), CHOOSE(MATCH( MID(H564, 5, 3), {"Jan","Feb","Mar","Apr","May","Jun","Jul","Aug","Sep","Oct","Nov","Dec"}, 0), 1, 2, 3, 4, 5, 6, 7, 8, 9, 10, 11, 12), MID(H564, 9, 2)), "yyyy-mm-dd")</f>
        <v>2021-05-04</v>
      </c>
      <c r="G564" s="1" t="s">
        <v>1235</v>
      </c>
      <c r="H564" s="1" t="s">
        <v>1234</v>
      </c>
    </row>
    <row r="565" spans="1:8" hidden="1" x14ac:dyDescent="0.3">
      <c r="A565" s="1" t="s">
        <v>90</v>
      </c>
      <c r="B565" s="1" t="str">
        <f t="shared" si="25"/>
        <v>China</v>
      </c>
      <c r="C565" s="5" t="str">
        <f t="shared" si="24"/>
        <v>2021</v>
      </c>
      <c r="D565" s="1" t="str">
        <f t="shared" si="26"/>
        <v xml:space="preserve">Long March 4C </v>
      </c>
      <c r="E565" s="1" t="s">
        <v>8</v>
      </c>
      <c r="F565" s="7" t="str">
        <f>TEXT(DATE(MID(H565, 13, 4), CHOOSE(MATCH( MID(H565, 5, 3), {"Jan","Feb","Mar","Apr","May","Jun","Jul","Aug","Sep","Oct","Nov","Dec"}, 0), 1, 2, 3, 4, 5, 6, 7, 8, 9, 10, 11, 12), MID(H565, 9, 2)), "yyyy-mm-dd")</f>
        <v>2021-04-30</v>
      </c>
      <c r="G565" s="1" t="s">
        <v>1237</v>
      </c>
      <c r="H565" s="1" t="s">
        <v>1236</v>
      </c>
    </row>
    <row r="566" spans="1:8" hidden="1" x14ac:dyDescent="0.3">
      <c r="A566" s="1" t="s">
        <v>11</v>
      </c>
      <c r="B566" s="1" t="str">
        <f t="shared" si="25"/>
        <v>USA</v>
      </c>
      <c r="C566" s="5" t="str">
        <f t="shared" si="24"/>
        <v>2021</v>
      </c>
      <c r="D566" s="1" t="str">
        <f t="shared" si="26"/>
        <v xml:space="preserve">Falcon 9 Block 5 </v>
      </c>
      <c r="E566" s="1" t="s">
        <v>8</v>
      </c>
      <c r="F566" s="7" t="str">
        <f>TEXT(DATE(MID(H566, 13, 4), CHOOSE(MATCH( MID(H566, 5, 3), {"Jan","Feb","Mar","Apr","May","Jun","Jul","Aug","Sep","Oct","Nov","Dec"}, 0), 1, 2, 3, 4, 5, 6, 7, 8, 9, 10, 11, 12), MID(H566, 9, 2)), "yyyy-mm-dd")</f>
        <v>2021-04-29</v>
      </c>
      <c r="G566" s="1" t="s">
        <v>1239</v>
      </c>
      <c r="H566" s="1" t="s">
        <v>1238</v>
      </c>
    </row>
    <row r="567" spans="1:8" hidden="1" x14ac:dyDescent="0.3">
      <c r="A567" s="1" t="s">
        <v>133</v>
      </c>
      <c r="B567" s="1" t="str">
        <f t="shared" si="25"/>
        <v>China</v>
      </c>
      <c r="C567" s="5" t="str">
        <f t="shared" si="24"/>
        <v>2021</v>
      </c>
      <c r="D567" s="1" t="str">
        <f t="shared" si="26"/>
        <v xml:space="preserve">Long March 5B </v>
      </c>
      <c r="E567" s="1" t="s">
        <v>8</v>
      </c>
      <c r="F567" s="7" t="str">
        <f>TEXT(DATE(MID(H567, 13, 4), CHOOSE(MATCH( MID(H567, 5, 3), {"Jan","Feb","Mar","Apr","May","Jun","Jul","Aug","Sep","Oct","Nov","Dec"}, 0), 1, 2, 3, 4, 5, 6, 7, 8, 9, 10, 11, 12), MID(H567, 9, 2)), "yyyy-mm-dd")</f>
        <v>2021-04-29</v>
      </c>
      <c r="G567" s="1" t="s">
        <v>1241</v>
      </c>
      <c r="H567" s="1" t="s">
        <v>1240</v>
      </c>
    </row>
    <row r="568" spans="1:8" hidden="1" x14ac:dyDescent="0.3">
      <c r="A568" s="1" t="s">
        <v>234</v>
      </c>
      <c r="B568" s="1" t="str">
        <f t="shared" si="25"/>
        <v>France</v>
      </c>
      <c r="C568" s="5" t="str">
        <f t="shared" si="24"/>
        <v>2021</v>
      </c>
      <c r="D568" s="1" t="str">
        <f t="shared" si="26"/>
        <v xml:space="preserve">Vega </v>
      </c>
      <c r="E568" s="1" t="s">
        <v>8</v>
      </c>
      <c r="F568" s="7" t="str">
        <f>TEXT(DATE(MID(H568, 13, 4), CHOOSE(MATCH( MID(H568, 5, 3), {"Jan","Feb","Mar","Apr","May","Jun","Jul","Aug","Sep","Oct","Nov","Dec"}, 0), 1, 2, 3, 4, 5, 6, 7, 8, 9, 10, 11, 12), MID(H568, 9, 2)), "yyyy-mm-dd")</f>
        <v>2021-04-29</v>
      </c>
      <c r="G568" s="1" t="s">
        <v>1243</v>
      </c>
      <c r="H568" s="1" t="s">
        <v>1242</v>
      </c>
    </row>
    <row r="569" spans="1:8" hidden="1" x14ac:dyDescent="0.3">
      <c r="A569" s="1" t="s">
        <v>395</v>
      </c>
      <c r="B569" s="1" t="str">
        <f t="shared" si="25"/>
        <v>China</v>
      </c>
      <c r="C569" s="5" t="str">
        <f t="shared" si="24"/>
        <v>2021</v>
      </c>
      <c r="D569" s="1" t="str">
        <f t="shared" si="26"/>
        <v xml:space="preserve">Long March 6 </v>
      </c>
      <c r="E569" s="1" t="s">
        <v>8</v>
      </c>
      <c r="F569" s="7" t="str">
        <f>TEXT(DATE(MID(H569, 13, 4), CHOOSE(MATCH( MID(H569, 5, 3), {"Jan","Feb","Mar","Apr","May","Jun","Jul","Aug","Sep","Oct","Nov","Dec"}, 0), 1, 2, 3, 4, 5, 6, 7, 8, 9, 10, 11, 12), MID(H569, 9, 2)), "yyyy-mm-dd")</f>
        <v>2021-04-27</v>
      </c>
      <c r="G569" s="1" t="s">
        <v>1245</v>
      </c>
      <c r="H569" s="1" t="s">
        <v>1244</v>
      </c>
    </row>
    <row r="570" spans="1:8" hidden="1" x14ac:dyDescent="0.3">
      <c r="A570" s="1" t="s">
        <v>745</v>
      </c>
      <c r="B570" s="1" t="str">
        <f t="shared" si="25"/>
        <v>USA</v>
      </c>
      <c r="C570" s="5" t="str">
        <f t="shared" si="24"/>
        <v>2021</v>
      </c>
      <c r="D570" s="1" t="str">
        <f t="shared" si="26"/>
        <v xml:space="preserve">Delta IV Heavy </v>
      </c>
      <c r="E570" s="1" t="s">
        <v>8</v>
      </c>
      <c r="F570" s="7" t="str">
        <f>TEXT(DATE(MID(H570, 13, 4), CHOOSE(MATCH( MID(H570, 5, 3), {"Jan","Feb","Mar","Apr","May","Jun","Jul","Aug","Sep","Oct","Nov","Dec"}, 0), 1, 2, 3, 4, 5, 6, 7, 8, 9, 10, 11, 12), MID(H570, 9, 2)), "yyyy-mm-dd")</f>
        <v>2021-04-26</v>
      </c>
      <c r="G570" s="1" t="s">
        <v>1247</v>
      </c>
      <c r="H570" s="1" t="s">
        <v>1246</v>
      </c>
    </row>
    <row r="571" spans="1:8" hidden="1" x14ac:dyDescent="0.3">
      <c r="A571" s="1" t="s">
        <v>322</v>
      </c>
      <c r="B571" s="1" t="str">
        <f t="shared" si="25"/>
        <v>Russia</v>
      </c>
      <c r="C571" s="5" t="str">
        <f t="shared" si="24"/>
        <v>2021</v>
      </c>
      <c r="D571" s="1" t="str">
        <f t="shared" si="26"/>
        <v xml:space="preserve">Soyuz 2.1b/Fregat </v>
      </c>
      <c r="E571" s="1" t="s">
        <v>8</v>
      </c>
      <c r="F571" s="7" t="str">
        <f>TEXT(DATE(MID(H571, 13, 4), CHOOSE(MATCH( MID(H571, 5, 3), {"Jan","Feb","Mar","Apr","May","Jun","Jul","Aug","Sep","Oct","Nov","Dec"}, 0), 1, 2, 3, 4, 5, 6, 7, 8, 9, 10, 11, 12), MID(H571, 9, 2)), "yyyy-mm-dd")</f>
        <v>2021-04-25</v>
      </c>
      <c r="G571" s="1" t="s">
        <v>1249</v>
      </c>
      <c r="H571" s="1" t="s">
        <v>1248</v>
      </c>
    </row>
    <row r="572" spans="1:8" hidden="1" x14ac:dyDescent="0.3">
      <c r="A572" s="1" t="s">
        <v>30</v>
      </c>
      <c r="B572" s="1" t="str">
        <f t="shared" si="25"/>
        <v>USA</v>
      </c>
      <c r="C572" s="5" t="str">
        <f t="shared" si="24"/>
        <v>2021</v>
      </c>
      <c r="D572" s="1" t="str">
        <f t="shared" si="26"/>
        <v xml:space="preserve">Falcon 9 Block 5 </v>
      </c>
      <c r="E572" s="1" t="s">
        <v>8</v>
      </c>
      <c r="F572" s="7" t="str">
        <f>TEXT(DATE(MID(H572, 13, 4), CHOOSE(MATCH( MID(H572, 5, 3), {"Jan","Feb","Mar","Apr","May","Jun","Jul","Aug","Sep","Oct","Nov","Dec"}, 0), 1, 2, 3, 4, 5, 6, 7, 8, 9, 10, 11, 12), MID(H572, 9, 2)), "yyyy-mm-dd")</f>
        <v>2021-04-23</v>
      </c>
      <c r="G572" s="1" t="s">
        <v>1251</v>
      </c>
      <c r="H572" s="1" t="s">
        <v>1250</v>
      </c>
    </row>
    <row r="573" spans="1:8" hidden="1" x14ac:dyDescent="0.3">
      <c r="A573" s="1" t="s">
        <v>121</v>
      </c>
      <c r="B573" s="1" t="str">
        <f t="shared" si="25"/>
        <v>USA</v>
      </c>
      <c r="C573" s="5" t="str">
        <f t="shared" si="24"/>
        <v>2021</v>
      </c>
      <c r="D573" s="1" t="str">
        <f t="shared" si="26"/>
        <v xml:space="preserve">New Shepard </v>
      </c>
      <c r="E573" s="1" t="s">
        <v>8</v>
      </c>
      <c r="F573" s="7" t="str">
        <f>TEXT(DATE(MID(H573, 13, 4), CHOOSE(MATCH( MID(H573, 5, 3), {"Jan","Feb","Mar","Apr","May","Jun","Jul","Aug","Sep","Oct","Nov","Dec"}, 0), 1, 2, 3, 4, 5, 6, 7, 8, 9, 10, 11, 12), MID(H573, 9, 2)), "yyyy-mm-dd")</f>
        <v>2021-04-14</v>
      </c>
      <c r="G573" s="1" t="s">
        <v>1253</v>
      </c>
      <c r="H573" s="1" t="s">
        <v>1252</v>
      </c>
    </row>
    <row r="574" spans="1:8" hidden="1" x14ac:dyDescent="0.3">
      <c r="A574" s="1" t="s">
        <v>130</v>
      </c>
      <c r="B574" s="1" t="str">
        <f t="shared" si="25"/>
        <v>Kazakhstan</v>
      </c>
      <c r="C574" s="5" t="str">
        <f t="shared" si="24"/>
        <v>2021</v>
      </c>
      <c r="D574" s="1" t="str">
        <f t="shared" si="26"/>
        <v xml:space="preserve">Soyuz 2.1a </v>
      </c>
      <c r="E574" s="1" t="s">
        <v>8</v>
      </c>
      <c r="F574" s="7" t="str">
        <f>TEXT(DATE(MID(H574, 13, 4), CHOOSE(MATCH( MID(H574, 5, 3), {"Jan","Feb","Mar","Apr","May","Jun","Jul","Aug","Sep","Oct","Nov","Dec"}, 0), 1, 2, 3, 4, 5, 6, 7, 8, 9, 10, 11, 12), MID(H574, 9, 2)), "yyyy-mm-dd")</f>
        <v>2021-04-09</v>
      </c>
      <c r="G574" s="1" t="s">
        <v>1255</v>
      </c>
      <c r="H574" s="1" t="s">
        <v>1254</v>
      </c>
    </row>
    <row r="575" spans="1:8" hidden="1" x14ac:dyDescent="0.3">
      <c r="A575" s="1" t="s">
        <v>329</v>
      </c>
      <c r="B575" s="1" t="str">
        <f t="shared" si="25"/>
        <v>China</v>
      </c>
      <c r="C575" s="5" t="str">
        <f t="shared" si="24"/>
        <v>2021</v>
      </c>
      <c r="D575" s="1" t="str">
        <f t="shared" si="26"/>
        <v xml:space="preserve">Long March 4B </v>
      </c>
      <c r="E575" s="1" t="s">
        <v>8</v>
      </c>
      <c r="F575" s="7" t="str">
        <f>TEXT(DATE(MID(H575, 13, 4), CHOOSE(MATCH( MID(H575, 5, 3), {"Jan","Feb","Mar","Apr","May","Jun","Jul","Aug","Sep","Oct","Nov","Dec"}, 0), 1, 2, 3, 4, 5, 6, 7, 8, 9, 10, 11, 12), MID(H575, 9, 2)), "yyyy-mm-dd")</f>
        <v>2021-04-08</v>
      </c>
      <c r="G575" s="1" t="s">
        <v>1257</v>
      </c>
      <c r="H575" s="1" t="s">
        <v>1256</v>
      </c>
    </row>
    <row r="576" spans="1:8" hidden="1" x14ac:dyDescent="0.3">
      <c r="A576" s="1" t="s">
        <v>11</v>
      </c>
      <c r="B576" s="1" t="str">
        <f t="shared" si="25"/>
        <v>USA</v>
      </c>
      <c r="C576" s="5" t="str">
        <f t="shared" si="24"/>
        <v>2021</v>
      </c>
      <c r="D576" s="1" t="str">
        <f t="shared" si="26"/>
        <v xml:space="preserve">Falcon 9 Block 5 </v>
      </c>
      <c r="E576" s="1" t="s">
        <v>8</v>
      </c>
      <c r="F576" s="7" t="str">
        <f>TEXT(DATE(MID(H576, 13, 4), CHOOSE(MATCH( MID(H576, 5, 3), {"Jan","Feb","Mar","Apr","May","Jun","Jul","Aug","Sep","Oct","Nov","Dec"}, 0), 1, 2, 3, 4, 5, 6, 7, 8, 9, 10, 11, 12), MID(H576, 9, 2)), "yyyy-mm-dd")</f>
        <v>2021-04-07</v>
      </c>
      <c r="G576" s="1" t="s">
        <v>1259</v>
      </c>
      <c r="H576" s="1" t="s">
        <v>1258</v>
      </c>
    </row>
    <row r="577" spans="1:8" hidden="1" x14ac:dyDescent="0.3">
      <c r="A577" s="1" t="s">
        <v>90</v>
      </c>
      <c r="B577" s="1" t="str">
        <f t="shared" si="25"/>
        <v>China</v>
      </c>
      <c r="C577" s="5" t="str">
        <f t="shared" si="24"/>
        <v>2021</v>
      </c>
      <c r="D577" s="1" t="str">
        <f t="shared" si="26"/>
        <v xml:space="preserve">Long March 4C </v>
      </c>
      <c r="E577" s="1" t="s">
        <v>8</v>
      </c>
      <c r="F577" s="7" t="str">
        <f>TEXT(DATE(MID(H577, 13, 4), CHOOSE(MATCH( MID(H577, 5, 3), {"Jan","Feb","Mar","Apr","May","Jun","Jul","Aug","Sep","Oct","Nov","Dec"}, 0), 1, 2, 3, 4, 5, 6, 7, 8, 9, 10, 11, 12), MID(H577, 9, 2)), "yyyy-mm-dd")</f>
        <v>2021-03-30</v>
      </c>
      <c r="G577" s="1" t="s">
        <v>1261</v>
      </c>
      <c r="H577" s="1" t="s">
        <v>1260</v>
      </c>
    </row>
    <row r="578" spans="1:8" hidden="1" x14ac:dyDescent="0.3">
      <c r="A578" s="1" t="s">
        <v>1262</v>
      </c>
      <c r="B578" s="1" t="str">
        <f t="shared" si="25"/>
        <v>USA</v>
      </c>
      <c r="C578" s="5" t="str">
        <f t="shared" ref="C578:C641" si="27">TEXT(F578, "yyyy")</f>
        <v>2021</v>
      </c>
      <c r="D578" s="1" t="str">
        <f t="shared" si="26"/>
        <v xml:space="preserve">Starship Prototype </v>
      </c>
      <c r="E578" s="1" t="s">
        <v>8</v>
      </c>
      <c r="F578" s="7" t="str">
        <f>TEXT(DATE(MID(H578, 13, 4), CHOOSE(MATCH( MID(H578, 5, 3), {"Jan","Feb","Mar","Apr","May","Jun","Jul","Aug","Sep","Oct","Nov","Dec"}, 0), 1, 2, 3, 4, 5, 6, 7, 8, 9, 10, 11, 12), MID(H578, 9, 2)), "yyyy-mm-dd")</f>
        <v>2021-03-30</v>
      </c>
      <c r="G578" s="1" t="s">
        <v>1233</v>
      </c>
      <c r="H578" s="1" t="s">
        <v>1263</v>
      </c>
    </row>
    <row r="579" spans="1:8" hidden="1" x14ac:dyDescent="0.3">
      <c r="A579" s="1" t="s">
        <v>322</v>
      </c>
      <c r="B579" s="1" t="str">
        <f t="shared" ref="B579:B642" si="28">TRIM(MID(A579, FIND("|", SUBSTITUTE(A579, ",", "|", LEN(A579) - LEN(SUBSTITUTE(A579,",", "" )))) + 1, LEN(A579)))</f>
        <v>Russia</v>
      </c>
      <c r="C579" s="5" t="str">
        <f t="shared" si="27"/>
        <v>2021</v>
      </c>
      <c r="D579" s="1" t="str">
        <f t="shared" ref="D579:D642" si="29">LEFT(G579, FIND("|", G579) - 1)</f>
        <v xml:space="preserve">Soyuz 2.1b/Fregat </v>
      </c>
      <c r="E579" s="1" t="s">
        <v>8</v>
      </c>
      <c r="F579" s="7" t="str">
        <f>TEXT(DATE(MID(H579, 13, 4), CHOOSE(MATCH( MID(H579, 5, 3), {"Jan","Feb","Mar","Apr","May","Jun","Jul","Aug","Sep","Oct","Nov","Dec"}, 0), 1, 2, 3, 4, 5, 6, 7, 8, 9, 10, 11, 12), MID(H579, 9, 2)), "yyyy-mm-dd")</f>
        <v>2021-03-25</v>
      </c>
      <c r="G579" s="1" t="s">
        <v>1265</v>
      </c>
      <c r="H579" s="1" t="s">
        <v>1264</v>
      </c>
    </row>
    <row r="580" spans="1:8" hidden="1" x14ac:dyDescent="0.3">
      <c r="A580" s="1" t="s">
        <v>11</v>
      </c>
      <c r="B580" s="1" t="str">
        <f t="shared" si="28"/>
        <v>USA</v>
      </c>
      <c r="C580" s="5" t="str">
        <f t="shared" si="27"/>
        <v>2021</v>
      </c>
      <c r="D580" s="1" t="str">
        <f t="shared" si="29"/>
        <v xml:space="preserve">Falcon 9 Block 5 </v>
      </c>
      <c r="E580" s="1" t="s">
        <v>8</v>
      </c>
      <c r="F580" s="7" t="str">
        <f>TEXT(DATE(MID(H580, 13, 4), CHOOSE(MATCH( MID(H580, 5, 3), {"Jan","Feb","Mar","Apr","May","Jun","Jul","Aug","Sep","Oct","Nov","Dec"}, 0), 1, 2, 3, 4, 5, 6, 7, 8, 9, 10, 11, 12), MID(H580, 9, 2)), "yyyy-mm-dd")</f>
        <v>2021-03-24</v>
      </c>
      <c r="G580" s="1" t="s">
        <v>1267</v>
      </c>
      <c r="H580" s="1" t="s">
        <v>1266</v>
      </c>
    </row>
    <row r="581" spans="1:8" hidden="1" x14ac:dyDescent="0.3">
      <c r="A581" s="1" t="s">
        <v>828</v>
      </c>
      <c r="B581" s="1" t="str">
        <f t="shared" si="28"/>
        <v>New Zealand</v>
      </c>
      <c r="C581" s="5" t="str">
        <f t="shared" si="27"/>
        <v>2021</v>
      </c>
      <c r="D581" s="1" t="str">
        <f t="shared" si="29"/>
        <v xml:space="preserve">Electron/Photon </v>
      </c>
      <c r="E581" s="1" t="s">
        <v>8</v>
      </c>
      <c r="F581" s="7" t="str">
        <f>TEXT(DATE(MID(H581, 13, 4), CHOOSE(MATCH( MID(H581, 5, 3), {"Jan","Feb","Mar","Apr","May","Jun","Jul","Aug","Sep","Oct","Nov","Dec"}, 0), 1, 2, 3, 4, 5, 6, 7, 8, 9, 10, 11, 12), MID(H581, 9, 2)), "yyyy-mm-dd")</f>
        <v>2021-03-22</v>
      </c>
      <c r="G581" s="1" t="s">
        <v>1269</v>
      </c>
      <c r="H581" s="1" t="s">
        <v>1268</v>
      </c>
    </row>
    <row r="582" spans="1:8" hidden="1" x14ac:dyDescent="0.3">
      <c r="A582" s="1" t="s">
        <v>130</v>
      </c>
      <c r="B582" s="1" t="str">
        <f t="shared" si="28"/>
        <v>Kazakhstan</v>
      </c>
      <c r="C582" s="5" t="str">
        <f t="shared" si="27"/>
        <v>2021</v>
      </c>
      <c r="D582" s="1" t="str">
        <f t="shared" si="29"/>
        <v xml:space="preserve">Soyuz 2.1a/Fregat-M </v>
      </c>
      <c r="E582" s="1" t="s">
        <v>8</v>
      </c>
      <c r="F582" s="7" t="str">
        <f>TEXT(DATE(MID(H582, 13, 4), CHOOSE(MATCH( MID(H582, 5, 3), {"Jan","Feb","Mar","Apr","May","Jun","Jul","Aug","Sep","Oct","Nov","Dec"}, 0), 1, 2, 3, 4, 5, 6, 7, 8, 9, 10, 11, 12), MID(H582, 9, 2)), "yyyy-mm-dd")</f>
        <v>2021-03-22</v>
      </c>
      <c r="G582" s="1" t="s">
        <v>1272</v>
      </c>
      <c r="H582" s="1" t="s">
        <v>1271</v>
      </c>
    </row>
    <row r="583" spans="1:8" hidden="1" x14ac:dyDescent="0.3">
      <c r="A583" s="1" t="s">
        <v>30</v>
      </c>
      <c r="B583" s="1" t="str">
        <f t="shared" si="28"/>
        <v>USA</v>
      </c>
      <c r="C583" s="5" t="str">
        <f t="shared" si="27"/>
        <v>2021</v>
      </c>
      <c r="D583" s="1" t="str">
        <f t="shared" si="29"/>
        <v xml:space="preserve">Falcon 9 Block 5 </v>
      </c>
      <c r="E583" s="1" t="s">
        <v>8</v>
      </c>
      <c r="F583" s="7" t="str">
        <f>TEXT(DATE(MID(H583, 13, 4), CHOOSE(MATCH( MID(H583, 5, 3), {"Jan","Feb","Mar","Apr","May","Jun","Jul","Aug","Sep","Oct","Nov","Dec"}, 0), 1, 2, 3, 4, 5, 6, 7, 8, 9, 10, 11, 12), MID(H583, 9, 2)), "yyyy-mm-dd")</f>
        <v>2021-03-14</v>
      </c>
      <c r="G583" s="1" t="s">
        <v>1274</v>
      </c>
      <c r="H583" s="1" t="s">
        <v>1273</v>
      </c>
    </row>
    <row r="584" spans="1:8" hidden="1" x14ac:dyDescent="0.3">
      <c r="A584" s="1" t="s">
        <v>90</v>
      </c>
      <c r="B584" s="1" t="str">
        <f t="shared" si="28"/>
        <v>China</v>
      </c>
      <c r="C584" s="5" t="str">
        <f t="shared" si="27"/>
        <v>2021</v>
      </c>
      <c r="D584" s="1" t="str">
        <f t="shared" si="29"/>
        <v xml:space="preserve">Long March 4C </v>
      </c>
      <c r="E584" s="1" t="s">
        <v>8</v>
      </c>
      <c r="F584" s="7" t="str">
        <f>TEXT(DATE(MID(H584, 13, 4), CHOOSE(MATCH( MID(H584, 5, 3), {"Jan","Feb","Mar","Apr","May","Jun","Jul","Aug","Sep","Oct","Nov","Dec"}, 0), 1, 2, 3, 4, 5, 6, 7, 8, 9, 10, 11, 12), MID(H584, 9, 2)), "yyyy-mm-dd")</f>
        <v>2021-03-13</v>
      </c>
      <c r="G584" s="1" t="s">
        <v>1276</v>
      </c>
      <c r="H584" s="1" t="s">
        <v>1275</v>
      </c>
    </row>
    <row r="585" spans="1:8" hidden="1" x14ac:dyDescent="0.3">
      <c r="A585" s="1" t="s">
        <v>53</v>
      </c>
      <c r="B585" s="1" t="str">
        <f t="shared" si="28"/>
        <v>China</v>
      </c>
      <c r="C585" s="5" t="str">
        <f t="shared" si="27"/>
        <v>2021</v>
      </c>
      <c r="D585" s="1" t="str">
        <f t="shared" si="29"/>
        <v xml:space="preserve">Long March 7A </v>
      </c>
      <c r="E585" s="1" t="s">
        <v>8</v>
      </c>
      <c r="F585" s="7" t="str">
        <f>TEXT(DATE(MID(H585, 13, 4), CHOOSE(MATCH( MID(H585, 5, 3), {"Jan","Feb","Mar","Apr","May","Jun","Jul","Aug","Sep","Oct","Nov","Dec"}, 0), 1, 2, 3, 4, 5, 6, 7, 8, 9, 10, 11, 12), MID(H585, 9, 2)), "yyyy-mm-dd")</f>
        <v>2021-03-11</v>
      </c>
      <c r="G585" s="1" t="s">
        <v>1278</v>
      </c>
      <c r="H585" s="1" t="s">
        <v>1277</v>
      </c>
    </row>
    <row r="586" spans="1:8" hidden="1" x14ac:dyDescent="0.3">
      <c r="A586" s="1" t="s">
        <v>11</v>
      </c>
      <c r="B586" s="1" t="str">
        <f t="shared" si="28"/>
        <v>USA</v>
      </c>
      <c r="C586" s="5" t="str">
        <f t="shared" si="27"/>
        <v>2021</v>
      </c>
      <c r="D586" s="1" t="str">
        <f t="shared" si="29"/>
        <v xml:space="preserve">Falcon 9 Block 5 </v>
      </c>
      <c r="E586" s="1" t="s">
        <v>8</v>
      </c>
      <c r="F586" s="7" t="str">
        <f>TEXT(DATE(MID(H586, 13, 4), CHOOSE(MATCH( MID(H586, 5, 3), {"Jan","Feb","Mar","Apr","May","Jun","Jul","Aug","Sep","Oct","Nov","Dec"}, 0), 1, 2, 3, 4, 5, 6, 7, 8, 9, 10, 11, 12), MID(H586, 9, 2)), "yyyy-mm-dd")</f>
        <v>2021-03-11</v>
      </c>
      <c r="G586" s="1" t="s">
        <v>1280</v>
      </c>
      <c r="H586" s="1" t="s">
        <v>1279</v>
      </c>
    </row>
    <row r="587" spans="1:8" hidden="1" x14ac:dyDescent="0.3">
      <c r="A587" s="1" t="s">
        <v>30</v>
      </c>
      <c r="B587" s="1" t="str">
        <f t="shared" si="28"/>
        <v>USA</v>
      </c>
      <c r="C587" s="5" t="str">
        <f t="shared" si="27"/>
        <v>2021</v>
      </c>
      <c r="D587" s="1" t="str">
        <f t="shared" si="29"/>
        <v xml:space="preserve">Falcon 9 Block 5 </v>
      </c>
      <c r="E587" s="1" t="s">
        <v>8</v>
      </c>
      <c r="F587" s="7" t="str">
        <f>TEXT(DATE(MID(H587, 13, 4), CHOOSE(MATCH( MID(H587, 5, 3), {"Jan","Feb","Mar","Apr","May","Jun","Jul","Aug","Sep","Oct","Nov","Dec"}, 0), 1, 2, 3, 4, 5, 6, 7, 8, 9, 10, 11, 12), MID(H587, 9, 2)), "yyyy-mm-dd")</f>
        <v>2021-03-04</v>
      </c>
      <c r="G587" s="1" t="s">
        <v>1282</v>
      </c>
      <c r="H587" s="1" t="s">
        <v>1281</v>
      </c>
    </row>
    <row r="588" spans="1:8" hidden="1" x14ac:dyDescent="0.3">
      <c r="A588" s="1" t="s">
        <v>1231</v>
      </c>
      <c r="B588" s="1" t="str">
        <f t="shared" si="28"/>
        <v>USA</v>
      </c>
      <c r="C588" s="5" t="str">
        <f t="shared" si="27"/>
        <v>2021</v>
      </c>
      <c r="D588" s="1" t="str">
        <f t="shared" si="29"/>
        <v xml:space="preserve">Starship Prototype </v>
      </c>
      <c r="E588" s="1" t="s">
        <v>8</v>
      </c>
      <c r="F588" s="7" t="str">
        <f>TEXT(DATE(MID(H588, 13, 4), CHOOSE(MATCH( MID(H588, 5, 3), {"Jan","Feb","Mar","Apr","May","Jun","Jul","Aug","Sep","Oct","Nov","Dec"}, 0), 1, 2, 3, 4, 5, 6, 7, 8, 9, 10, 11, 12), MID(H588, 9, 2)), "yyyy-mm-dd")</f>
        <v>2021-03-03</v>
      </c>
      <c r="G588" s="1" t="s">
        <v>1233</v>
      </c>
      <c r="H588" s="1" t="s">
        <v>1283</v>
      </c>
    </row>
    <row r="589" spans="1:8" hidden="1" x14ac:dyDescent="0.3">
      <c r="A589" s="1" t="s">
        <v>130</v>
      </c>
      <c r="B589" s="1" t="str">
        <f t="shared" si="28"/>
        <v>Kazakhstan</v>
      </c>
      <c r="C589" s="5" t="str">
        <f t="shared" si="27"/>
        <v>2021</v>
      </c>
      <c r="D589" s="1" t="str">
        <f t="shared" si="29"/>
        <v xml:space="preserve">Soyuz 2.1b/Fregat-M </v>
      </c>
      <c r="E589" s="1" t="s">
        <v>8</v>
      </c>
      <c r="F589" s="7" t="str">
        <f>TEXT(DATE(MID(H589, 13, 4), CHOOSE(MATCH( MID(H589, 5, 3), {"Jan","Feb","Mar","Apr","May","Jun","Jul","Aug","Sep","Oct","Nov","Dec"}, 0), 1, 2, 3, 4, 5, 6, 7, 8, 9, 10, 11, 12), MID(H589, 9, 2)), "yyyy-mm-dd")</f>
        <v>2021-02-28</v>
      </c>
      <c r="G589" s="1" t="s">
        <v>1285</v>
      </c>
      <c r="H589" s="1" t="s">
        <v>1284</v>
      </c>
    </row>
    <row r="590" spans="1:8" hidden="1" x14ac:dyDescent="0.3">
      <c r="A590" s="1" t="s">
        <v>87</v>
      </c>
      <c r="B590" s="1" t="str">
        <f t="shared" si="28"/>
        <v>India</v>
      </c>
      <c r="C590" s="5" t="str">
        <f t="shared" si="27"/>
        <v>2021</v>
      </c>
      <c r="D590" s="1" t="str">
        <f t="shared" si="29"/>
        <v xml:space="preserve">PSLV-DL </v>
      </c>
      <c r="E590" s="1" t="s">
        <v>8</v>
      </c>
      <c r="F590" s="7" t="str">
        <f>TEXT(DATE(MID(H590, 13, 4), CHOOSE(MATCH( MID(H590, 5, 3), {"Jan","Feb","Mar","Apr","May","Jun","Jul","Aug","Sep","Oct","Nov","Dec"}, 0), 1, 2, 3, 4, 5, 6, 7, 8, 9, 10, 11, 12), MID(H590, 9, 2)), "yyyy-mm-dd")</f>
        <v>2021-02-28</v>
      </c>
      <c r="G590" s="1" t="s">
        <v>1287</v>
      </c>
      <c r="H590" s="1" t="s">
        <v>1286</v>
      </c>
    </row>
    <row r="591" spans="1:8" hidden="1" x14ac:dyDescent="0.3">
      <c r="A591" s="1" t="s">
        <v>90</v>
      </c>
      <c r="B591" s="1" t="str">
        <f t="shared" si="28"/>
        <v>China</v>
      </c>
      <c r="C591" s="5" t="str">
        <f t="shared" si="27"/>
        <v>2021</v>
      </c>
      <c r="D591" s="1" t="str">
        <f t="shared" si="29"/>
        <v xml:space="preserve">Long March 4C </v>
      </c>
      <c r="E591" s="1" t="s">
        <v>8</v>
      </c>
      <c r="F591" s="7" t="str">
        <f>TEXT(DATE(MID(H591, 13, 4), CHOOSE(MATCH( MID(H591, 5, 3), {"Jan","Feb","Mar","Apr","May","Jun","Jul","Aug","Sep","Oct","Nov","Dec"}, 0), 1, 2, 3, 4, 5, 6, 7, 8, 9, 10, 11, 12), MID(H591, 9, 2)), "yyyy-mm-dd")</f>
        <v>2021-02-24</v>
      </c>
      <c r="G591" s="1" t="s">
        <v>1289</v>
      </c>
      <c r="H591" s="1" t="s">
        <v>1288</v>
      </c>
    </row>
    <row r="592" spans="1:8" hidden="1" x14ac:dyDescent="0.3">
      <c r="A592" s="1" t="s">
        <v>343</v>
      </c>
      <c r="B592" s="1" t="str">
        <f t="shared" si="28"/>
        <v>USA</v>
      </c>
      <c r="C592" s="5" t="str">
        <f t="shared" si="27"/>
        <v>2021</v>
      </c>
      <c r="D592" s="1" t="str">
        <f t="shared" si="29"/>
        <v xml:space="preserve">Antares 230+ </v>
      </c>
      <c r="E592" s="1" t="s">
        <v>346</v>
      </c>
      <c r="F592" s="7" t="str">
        <f>TEXT(DATE(MID(H592, 13, 4), CHOOSE(MATCH( MID(H592, 5, 3), {"Jan","Feb","Mar","Apr","May","Jun","Jul","Aug","Sep","Oct","Nov","Dec"}, 0), 1, 2, 3, 4, 5, 6, 7, 8, 9, 10, 11, 12), MID(H592, 9, 2)), "yyyy-mm-dd")</f>
        <v>2021-02-20</v>
      </c>
      <c r="G592" s="1" t="s">
        <v>1291</v>
      </c>
      <c r="H592" s="1" t="s">
        <v>1290</v>
      </c>
    </row>
    <row r="593" spans="1:8" hidden="1" x14ac:dyDescent="0.3">
      <c r="A593" s="1" t="s">
        <v>11</v>
      </c>
      <c r="B593" s="1" t="str">
        <f t="shared" si="28"/>
        <v>USA</v>
      </c>
      <c r="C593" s="5" t="str">
        <f t="shared" si="27"/>
        <v>2021</v>
      </c>
      <c r="D593" s="1" t="str">
        <f t="shared" si="29"/>
        <v xml:space="preserve">Falcon 9 Block 5 </v>
      </c>
      <c r="E593" s="1" t="s">
        <v>8</v>
      </c>
      <c r="F593" s="7" t="str">
        <f>TEXT(DATE(MID(H593, 13, 4), CHOOSE(MATCH( MID(H593, 5, 3), {"Jan","Feb","Mar","Apr","May","Jun","Jul","Aug","Sep","Oct","Nov","Dec"}, 0), 1, 2, 3, 4, 5, 6, 7, 8, 9, 10, 11, 12), MID(H593, 9, 2)), "yyyy-mm-dd")</f>
        <v>2021-02-16</v>
      </c>
      <c r="G593" s="1" t="s">
        <v>1293</v>
      </c>
      <c r="H593" s="1" t="s">
        <v>1292</v>
      </c>
    </row>
    <row r="594" spans="1:8" hidden="1" x14ac:dyDescent="0.3">
      <c r="A594" s="1" t="s">
        <v>130</v>
      </c>
      <c r="B594" s="1" t="str">
        <f t="shared" si="28"/>
        <v>Kazakhstan</v>
      </c>
      <c r="C594" s="5" t="str">
        <f t="shared" si="27"/>
        <v>2021</v>
      </c>
      <c r="D594" s="1" t="str">
        <f t="shared" si="29"/>
        <v xml:space="preserve">Soyuz 2.1a </v>
      </c>
      <c r="E594" s="1" t="s">
        <v>8</v>
      </c>
      <c r="F594" s="7" t="str">
        <f>TEXT(DATE(MID(H594, 13, 4), CHOOSE(MATCH( MID(H594, 5, 3), {"Jan","Feb","Mar","Apr","May","Jun","Jul","Aug","Sep","Oct","Nov","Dec"}, 0), 1, 2, 3, 4, 5, 6, 7, 8, 9, 10, 11, 12), MID(H594, 9, 2)), "yyyy-mm-dd")</f>
        <v>2021-02-15</v>
      </c>
      <c r="G594" s="1" t="s">
        <v>1295</v>
      </c>
      <c r="H594" s="1" t="s">
        <v>1294</v>
      </c>
    </row>
    <row r="595" spans="1:8" hidden="1" x14ac:dyDescent="0.3">
      <c r="A595" s="1" t="s">
        <v>18</v>
      </c>
      <c r="B595" s="1" t="str">
        <f t="shared" si="28"/>
        <v>China</v>
      </c>
      <c r="C595" s="5" t="str">
        <f t="shared" si="27"/>
        <v>2021</v>
      </c>
      <c r="D595" s="1" t="str">
        <f t="shared" si="29"/>
        <v xml:space="preserve">Long March 3B/E </v>
      </c>
      <c r="E595" s="1" t="s">
        <v>8</v>
      </c>
      <c r="F595" s="7" t="str">
        <f>TEXT(DATE(MID(H595, 13, 4), CHOOSE(MATCH( MID(H595, 5, 3), {"Jan","Feb","Mar","Apr","May","Jun","Jul","Aug","Sep","Oct","Nov","Dec"}, 0), 1, 2, 3, 4, 5, 6, 7, 8, 9, 10, 11, 12), MID(H595, 9, 2)), "yyyy-mm-dd")</f>
        <v>2021-02-04</v>
      </c>
      <c r="G595" s="1" t="s">
        <v>1297</v>
      </c>
      <c r="H595" s="1" t="s">
        <v>1296</v>
      </c>
    </row>
    <row r="596" spans="1:8" hidden="1" x14ac:dyDescent="0.3">
      <c r="A596" s="1" t="s">
        <v>11</v>
      </c>
      <c r="B596" s="1" t="str">
        <f t="shared" si="28"/>
        <v>USA</v>
      </c>
      <c r="C596" s="5" t="str">
        <f t="shared" si="27"/>
        <v>2021</v>
      </c>
      <c r="D596" s="1" t="str">
        <f t="shared" si="29"/>
        <v xml:space="preserve">Falcon 9 Block 5 </v>
      </c>
      <c r="E596" s="1" t="s">
        <v>8</v>
      </c>
      <c r="F596" s="7" t="str">
        <f>TEXT(DATE(MID(H596, 13, 4), CHOOSE(MATCH( MID(H596, 5, 3), {"Jan","Feb","Mar","Apr","May","Jun","Jul","Aug","Sep","Oct","Nov","Dec"}, 0), 1, 2, 3, 4, 5, 6, 7, 8, 9, 10, 11, 12), MID(H596, 9, 2)), "yyyy-mm-dd")</f>
        <v>2021-02-04</v>
      </c>
      <c r="G596" s="1" t="s">
        <v>1299</v>
      </c>
      <c r="H596" s="1" t="s">
        <v>1298</v>
      </c>
    </row>
    <row r="597" spans="1:8" hidden="1" x14ac:dyDescent="0.3">
      <c r="A597" s="1" t="s">
        <v>5</v>
      </c>
      <c r="B597" s="1" t="str">
        <f t="shared" si="28"/>
        <v>Russia</v>
      </c>
      <c r="C597" s="5" t="str">
        <f t="shared" si="27"/>
        <v>2021</v>
      </c>
      <c r="D597" s="1" t="str">
        <f t="shared" si="29"/>
        <v xml:space="preserve">Soyuz 2.1b </v>
      </c>
      <c r="E597" s="1" t="s">
        <v>8</v>
      </c>
      <c r="F597" s="7" t="str">
        <f>TEXT(DATE(MID(H597, 13, 4), CHOOSE(MATCH( MID(H597, 5, 3), {"Jan","Feb","Mar","Apr","May","Jun","Jul","Aug","Sep","Oct","Nov","Dec"}, 0), 1, 2, 3, 4, 5, 6, 7, 8, 9, 10, 11, 12), MID(H597, 9, 2)), "yyyy-mm-dd")</f>
        <v>2021-02-02</v>
      </c>
      <c r="G597" s="1" t="s">
        <v>1301</v>
      </c>
      <c r="H597" s="1" t="s">
        <v>1300</v>
      </c>
    </row>
    <row r="598" spans="1:8" hidden="1" x14ac:dyDescent="0.3">
      <c r="A598" s="1" t="s">
        <v>1262</v>
      </c>
      <c r="B598" s="1" t="str">
        <f t="shared" si="28"/>
        <v>USA</v>
      </c>
      <c r="C598" s="5" t="str">
        <f t="shared" si="27"/>
        <v>2021</v>
      </c>
      <c r="D598" s="1" t="str">
        <f t="shared" si="29"/>
        <v xml:space="preserve">Starship Prototype </v>
      </c>
      <c r="E598" s="1" t="s">
        <v>8</v>
      </c>
      <c r="F598" s="7" t="str">
        <f>TEXT(DATE(MID(H598, 13, 4), CHOOSE(MATCH( MID(H598, 5, 3), {"Jan","Feb","Mar","Apr","May","Jun","Jul","Aug","Sep","Oct","Nov","Dec"}, 0), 1, 2, 3, 4, 5, 6, 7, 8, 9, 10, 11, 12), MID(H598, 9, 2)), "yyyy-mm-dd")</f>
        <v>2021-02-02</v>
      </c>
      <c r="G598" s="1" t="s">
        <v>1233</v>
      </c>
      <c r="H598" s="1" t="s">
        <v>1302</v>
      </c>
    </row>
    <row r="599" spans="1:8" hidden="1" x14ac:dyDescent="0.3">
      <c r="A599" s="1" t="s">
        <v>852</v>
      </c>
      <c r="B599" s="1" t="str">
        <f t="shared" si="28"/>
        <v>Iran</v>
      </c>
      <c r="C599" s="5" t="str">
        <f t="shared" si="27"/>
        <v>2021</v>
      </c>
      <c r="D599" s="1" t="str">
        <f t="shared" si="29"/>
        <v xml:space="preserve">Zoljanah </v>
      </c>
      <c r="E599" s="1" t="s">
        <v>8</v>
      </c>
      <c r="F599" s="7" t="str">
        <f>TEXT(DATE(MID(H599, 13, 4), CHOOSE(MATCH( MID(H599, 5, 3), {"Jan","Feb","Mar","Apr","May","Jun","Jul","Aug","Sep","Oct","Nov","Dec"}, 0), 1, 2, 3, 4, 5, 6, 7, 8, 9, 10, 11, 12), MID(H599, 9, 2)), "yyyy-mm-dd")</f>
        <v>2021-02-01</v>
      </c>
      <c r="G599" s="1" t="s">
        <v>1304</v>
      </c>
      <c r="H599" s="1" t="s">
        <v>1303</v>
      </c>
    </row>
    <row r="600" spans="1:8" hidden="1" x14ac:dyDescent="0.3">
      <c r="A600" s="1" t="s">
        <v>69</v>
      </c>
      <c r="B600" s="1" t="str">
        <f t="shared" si="28"/>
        <v>China</v>
      </c>
      <c r="C600" s="5" t="str">
        <f t="shared" si="27"/>
        <v>2021</v>
      </c>
      <c r="D600" s="1" t="str">
        <f t="shared" si="29"/>
        <v xml:space="preserve">Hyperbola-1 </v>
      </c>
      <c r="E600" s="1" t="s">
        <v>8</v>
      </c>
      <c r="F600" s="7" t="str">
        <f>TEXT(DATE(MID(H600, 13, 4), CHOOSE(MATCH( MID(H600, 5, 3), {"Jan","Feb","Mar","Apr","May","Jun","Jul","Aug","Sep","Oct","Nov","Dec"}, 0), 1, 2, 3, 4, 5, 6, 7, 8, 9, 10, 11, 12), MID(H600, 9, 2)), "yyyy-mm-dd")</f>
        <v>2021-02-01</v>
      </c>
      <c r="G600" s="1" t="s">
        <v>1306</v>
      </c>
      <c r="H600" s="1" t="s">
        <v>1305</v>
      </c>
    </row>
    <row r="601" spans="1:8" hidden="1" x14ac:dyDescent="0.3">
      <c r="A601" s="1" t="s">
        <v>90</v>
      </c>
      <c r="B601" s="1" t="str">
        <f t="shared" si="28"/>
        <v>China</v>
      </c>
      <c r="C601" s="5" t="str">
        <f t="shared" si="27"/>
        <v>2021</v>
      </c>
      <c r="D601" s="1" t="str">
        <f t="shared" si="29"/>
        <v xml:space="preserve">Long March 4C </v>
      </c>
      <c r="E601" s="1" t="s">
        <v>8</v>
      </c>
      <c r="F601" s="7" t="str">
        <f>TEXT(DATE(MID(H601, 13, 4), CHOOSE(MATCH( MID(H601, 5, 3), {"Jan","Feb","Mar","Apr","May","Jun","Jul","Aug","Sep","Oct","Nov","Dec"}, 0), 1, 2, 3, 4, 5, 6, 7, 8, 9, 10, 11, 12), MID(H601, 9, 2)), "yyyy-mm-dd")</f>
        <v>2021-01-29</v>
      </c>
      <c r="G601" s="1" t="s">
        <v>1308</v>
      </c>
      <c r="H601" s="1" t="s">
        <v>1307</v>
      </c>
    </row>
    <row r="602" spans="1:8" hidden="1" x14ac:dyDescent="0.3">
      <c r="A602" s="1" t="s">
        <v>11</v>
      </c>
      <c r="B602" s="1" t="str">
        <f t="shared" si="28"/>
        <v>USA</v>
      </c>
      <c r="C602" s="5" t="str">
        <f t="shared" si="27"/>
        <v>2021</v>
      </c>
      <c r="D602" s="1" t="str">
        <f t="shared" si="29"/>
        <v xml:space="preserve">Falcon 9 Block 5 </v>
      </c>
      <c r="E602" s="1" t="s">
        <v>8</v>
      </c>
      <c r="F602" s="7" t="str">
        <f>TEXT(DATE(MID(H602, 13, 4), CHOOSE(MATCH( MID(H602, 5, 3), {"Jan","Feb","Mar","Apr","May","Jun","Jul","Aug","Sep","Oct","Nov","Dec"}, 0), 1, 2, 3, 4, 5, 6, 7, 8, 9, 10, 11, 12), MID(H602, 9, 2)), "yyyy-mm-dd")</f>
        <v>2021-01-24</v>
      </c>
      <c r="G602" s="1" t="s">
        <v>1310</v>
      </c>
      <c r="H602" s="1" t="s">
        <v>1309</v>
      </c>
    </row>
    <row r="603" spans="1:8" hidden="1" x14ac:dyDescent="0.3">
      <c r="A603" s="1" t="s">
        <v>30</v>
      </c>
      <c r="B603" s="1" t="str">
        <f t="shared" si="28"/>
        <v>USA</v>
      </c>
      <c r="C603" s="5" t="str">
        <f t="shared" si="27"/>
        <v>2021</v>
      </c>
      <c r="D603" s="1" t="str">
        <f t="shared" si="29"/>
        <v xml:space="preserve">Falcon 9 Block 5 </v>
      </c>
      <c r="E603" s="1" t="s">
        <v>8</v>
      </c>
      <c r="F603" s="7" t="str">
        <f>TEXT(DATE(MID(H603, 13, 4), CHOOSE(MATCH( MID(H603, 5, 3), {"Jan","Feb","Mar","Apr","May","Jun","Jul","Aug","Sep","Oct","Nov","Dec"}, 0), 1, 2, 3, 4, 5, 6, 7, 8, 9, 10, 11, 12), MID(H603, 9, 2)), "yyyy-mm-dd")</f>
        <v>2021-01-20</v>
      </c>
      <c r="G603" s="1" t="s">
        <v>1312</v>
      </c>
      <c r="H603" s="1" t="s">
        <v>1311</v>
      </c>
    </row>
    <row r="604" spans="1:8" hidden="1" x14ac:dyDescent="0.3">
      <c r="A604" s="1" t="s">
        <v>828</v>
      </c>
      <c r="B604" s="1" t="str">
        <f t="shared" si="28"/>
        <v>New Zealand</v>
      </c>
      <c r="C604" s="5" t="str">
        <f t="shared" si="27"/>
        <v>2021</v>
      </c>
      <c r="D604" s="1" t="str">
        <f t="shared" si="29"/>
        <v xml:space="preserve">Electron/Curie </v>
      </c>
      <c r="E604" s="1" t="s">
        <v>8</v>
      </c>
      <c r="F604" s="7" t="str">
        <f>TEXT(DATE(MID(H604, 13, 4), CHOOSE(MATCH( MID(H604, 5, 3), {"Jan","Feb","Mar","Apr","May","Jun","Jul","Aug","Sep","Oct","Nov","Dec"}, 0), 1, 2, 3, 4, 5, 6, 7, 8, 9, 10, 11, 12), MID(H604, 9, 2)), "yyyy-mm-dd")</f>
        <v>2021-01-20</v>
      </c>
      <c r="G604" s="1" t="s">
        <v>1314</v>
      </c>
      <c r="H604" s="1" t="s">
        <v>1313</v>
      </c>
    </row>
    <row r="605" spans="1:8" hidden="1" x14ac:dyDescent="0.3">
      <c r="A605" s="1" t="s">
        <v>101</v>
      </c>
      <c r="B605" s="1" t="str">
        <f t="shared" si="28"/>
        <v>China</v>
      </c>
      <c r="C605" s="5" t="str">
        <f t="shared" si="27"/>
        <v>2021</v>
      </c>
      <c r="D605" s="1" t="str">
        <f t="shared" si="29"/>
        <v xml:space="preserve">Long March 3B/E </v>
      </c>
      <c r="E605" s="1" t="s">
        <v>8</v>
      </c>
      <c r="F605" s="7" t="str">
        <f>TEXT(DATE(MID(H605, 13, 4), CHOOSE(MATCH( MID(H605, 5, 3), {"Jan","Feb","Mar","Apr","May","Jun","Jul","Aug","Sep","Oct","Nov","Dec"}, 0), 1, 2, 3, 4, 5, 6, 7, 8, 9, 10, 11, 12), MID(H605, 9, 2)), "yyyy-mm-dd")</f>
        <v>2021-01-19</v>
      </c>
      <c r="G605" s="1" t="s">
        <v>1316</v>
      </c>
      <c r="H605" s="1" t="s">
        <v>1315</v>
      </c>
    </row>
    <row r="606" spans="1:8" hidden="1" x14ac:dyDescent="0.3">
      <c r="A606" s="1" t="s">
        <v>839</v>
      </c>
      <c r="B606" s="1" t="str">
        <f t="shared" si="28"/>
        <v>USA</v>
      </c>
      <c r="C606" s="5" t="str">
        <f t="shared" si="27"/>
        <v>2021</v>
      </c>
      <c r="D606" s="1" t="str">
        <f t="shared" si="29"/>
        <v xml:space="preserve">LauncherOne </v>
      </c>
      <c r="E606" s="1" t="s">
        <v>346</v>
      </c>
      <c r="F606" s="7" t="str">
        <f>TEXT(DATE(MID(H606, 13, 4), CHOOSE(MATCH( MID(H606, 5, 3), {"Jan","Feb","Mar","Apr","May","Jun","Jul","Aug","Sep","Oct","Nov","Dec"}, 0), 1, 2, 3, 4, 5, 6, 7, 8, 9, 10, 11, 12), MID(H606, 9, 2)), "yyyy-mm-dd")</f>
        <v>2021-01-17</v>
      </c>
      <c r="G606" s="1" t="s">
        <v>1318</v>
      </c>
      <c r="H606" s="1" t="s">
        <v>1317</v>
      </c>
    </row>
    <row r="607" spans="1:8" hidden="1" x14ac:dyDescent="0.3">
      <c r="A607" s="1" t="s">
        <v>121</v>
      </c>
      <c r="B607" s="1" t="str">
        <f t="shared" si="28"/>
        <v>USA</v>
      </c>
      <c r="C607" s="5" t="str">
        <f t="shared" si="27"/>
        <v>2021</v>
      </c>
      <c r="D607" s="1" t="str">
        <f t="shared" si="29"/>
        <v xml:space="preserve">New Shepard </v>
      </c>
      <c r="E607" s="1" t="s">
        <v>8</v>
      </c>
      <c r="F607" s="7" t="str">
        <f>TEXT(DATE(MID(H607, 13, 4), CHOOSE(MATCH( MID(H607, 5, 3), {"Jan","Feb","Mar","Apr","May","Jun","Jul","Aug","Sep","Oct","Nov","Dec"}, 0), 1, 2, 3, 4, 5, 6, 7, 8, 9, 10, 11, 12), MID(H607, 9, 2)), "yyyy-mm-dd")</f>
        <v>2021-01-14</v>
      </c>
      <c r="G607" s="1" t="s">
        <v>1320</v>
      </c>
      <c r="H607" s="1" t="s">
        <v>1319</v>
      </c>
    </row>
    <row r="608" spans="1:8" hidden="1" x14ac:dyDescent="0.3">
      <c r="A608" s="1" t="s">
        <v>11</v>
      </c>
      <c r="B608" s="1" t="str">
        <f t="shared" si="28"/>
        <v>USA</v>
      </c>
      <c r="C608" s="5" t="str">
        <f t="shared" si="27"/>
        <v>2021</v>
      </c>
      <c r="D608" s="1" t="str">
        <f t="shared" si="29"/>
        <v xml:space="preserve">Falcon 9 Block 5 </v>
      </c>
      <c r="E608" s="1" t="s">
        <v>8</v>
      </c>
      <c r="F608" s="7" t="str">
        <f>TEXT(DATE(MID(H608, 13, 4), CHOOSE(MATCH( MID(H608, 5, 3), {"Jan","Feb","Mar","Apr","May","Jun","Jul","Aug","Sep","Oct","Nov","Dec"}, 0), 1, 2, 3, 4, 5, 6, 7, 8, 9, 10, 11, 12), MID(H608, 9, 2)), "yyyy-mm-dd")</f>
        <v>2021-01-08</v>
      </c>
      <c r="G608" s="1" t="s">
        <v>1322</v>
      </c>
      <c r="H608" s="1" t="s">
        <v>1321</v>
      </c>
    </row>
    <row r="609" spans="1:8" hidden="1" x14ac:dyDescent="0.3">
      <c r="A609" s="1" t="s">
        <v>981</v>
      </c>
      <c r="B609" s="1" t="str">
        <f t="shared" si="28"/>
        <v>France</v>
      </c>
      <c r="C609" s="5" t="str">
        <f t="shared" si="27"/>
        <v>2020</v>
      </c>
      <c r="D609" s="1" t="str">
        <f t="shared" si="29"/>
        <v xml:space="preserve">Soyuz ST-A/Fregat-M </v>
      </c>
      <c r="E609" s="1" t="s">
        <v>8</v>
      </c>
      <c r="F609" s="7" t="str">
        <f>TEXT(DATE(MID(H609, 13, 4), CHOOSE(MATCH( MID(H609, 5, 3), {"Jan","Feb","Mar","Apr","May","Jun","Jul","Aug","Sep","Oct","Nov","Dec"}, 0), 1, 2, 3, 4, 5, 6, 7, 8, 9, 10, 11, 12), MID(H609, 9, 2)), "yyyy-mm-dd")</f>
        <v>2020-12-29</v>
      </c>
      <c r="G609" s="1" t="s">
        <v>1324</v>
      </c>
      <c r="H609" s="1" t="s">
        <v>1323</v>
      </c>
    </row>
    <row r="610" spans="1:8" hidden="1" x14ac:dyDescent="0.3">
      <c r="A610" s="1" t="s">
        <v>90</v>
      </c>
      <c r="B610" s="1" t="str">
        <f t="shared" si="28"/>
        <v>China</v>
      </c>
      <c r="C610" s="5" t="str">
        <f t="shared" si="27"/>
        <v>2020</v>
      </c>
      <c r="D610" s="1" t="str">
        <f t="shared" si="29"/>
        <v xml:space="preserve">Long March 4C </v>
      </c>
      <c r="E610" s="1" t="s">
        <v>8</v>
      </c>
      <c r="F610" s="7" t="str">
        <f>TEXT(DATE(MID(H610, 13, 4), CHOOSE(MATCH( MID(H610, 5, 3), {"Jan","Feb","Mar","Apr","May","Jun","Jul","Aug","Sep","Oct","Nov","Dec"}, 0), 1, 2, 3, 4, 5, 6, 7, 8, 9, 10, 11, 12), MID(H610, 9, 2)), "yyyy-mm-dd")</f>
        <v>2020-12-27</v>
      </c>
      <c r="G610" s="1" t="s">
        <v>1326</v>
      </c>
      <c r="H610" s="1" t="s">
        <v>1325</v>
      </c>
    </row>
    <row r="611" spans="1:8" hidden="1" x14ac:dyDescent="0.3">
      <c r="A611" s="1" t="s">
        <v>53</v>
      </c>
      <c r="B611" s="1" t="str">
        <f t="shared" si="28"/>
        <v>China</v>
      </c>
      <c r="C611" s="5" t="str">
        <f t="shared" si="27"/>
        <v>2020</v>
      </c>
      <c r="D611" s="1" t="str">
        <f t="shared" si="29"/>
        <v xml:space="preserve">Long March 8 </v>
      </c>
      <c r="E611" s="1" t="s">
        <v>8</v>
      </c>
      <c r="F611" s="7" t="str">
        <f>TEXT(DATE(MID(H611, 13, 4), CHOOSE(MATCH( MID(H611, 5, 3), {"Jan","Feb","Mar","Apr","May","Jun","Jul","Aug","Sep","Oct","Nov","Dec"}, 0), 1, 2, 3, 4, 5, 6, 7, 8, 9, 10, 11, 12), MID(H611, 9, 2)), "yyyy-mm-dd")</f>
        <v>2020-12-22</v>
      </c>
      <c r="G611" s="1" t="s">
        <v>1328</v>
      </c>
      <c r="H611" s="1" t="s">
        <v>1327</v>
      </c>
    </row>
    <row r="612" spans="1:8" hidden="1" x14ac:dyDescent="0.3">
      <c r="A612" s="1" t="s">
        <v>30</v>
      </c>
      <c r="B612" s="1" t="str">
        <f t="shared" si="28"/>
        <v>USA</v>
      </c>
      <c r="C612" s="5" t="str">
        <f t="shared" si="27"/>
        <v>2020</v>
      </c>
      <c r="D612" s="1" t="str">
        <f t="shared" si="29"/>
        <v xml:space="preserve">Falcon 9 Block 5 </v>
      </c>
      <c r="E612" s="1" t="s">
        <v>8</v>
      </c>
      <c r="F612" s="7" t="str">
        <f>TEXT(DATE(MID(H612, 13, 4), CHOOSE(MATCH( MID(H612, 5, 3), {"Jan","Feb","Mar","Apr","May","Jun","Jul","Aug","Sep","Oct","Nov","Dec"}, 0), 1, 2, 3, 4, 5, 6, 7, 8, 9, 10, 11, 12), MID(H612, 9, 2)), "yyyy-mm-dd")</f>
        <v>2020-12-19</v>
      </c>
      <c r="G612" s="1" t="s">
        <v>1330</v>
      </c>
      <c r="H612" s="1" t="s">
        <v>1329</v>
      </c>
    </row>
    <row r="613" spans="1:8" hidden="1" x14ac:dyDescent="0.3">
      <c r="A613" s="1" t="s">
        <v>322</v>
      </c>
      <c r="B613" s="1" t="str">
        <f t="shared" si="28"/>
        <v>Russia</v>
      </c>
      <c r="C613" s="5" t="str">
        <f t="shared" si="27"/>
        <v>2020</v>
      </c>
      <c r="D613" s="1" t="str">
        <f t="shared" si="29"/>
        <v xml:space="preserve">Soyuz 2.1b/Fregat </v>
      </c>
      <c r="E613" s="1" t="s">
        <v>8</v>
      </c>
      <c r="F613" s="7" t="str">
        <f>TEXT(DATE(MID(H613, 13, 4), CHOOSE(MATCH( MID(H613, 5, 3), {"Jan","Feb","Mar","Apr","May","Jun","Jul","Aug","Sep","Oct","Nov","Dec"}, 0), 1, 2, 3, 4, 5, 6, 7, 8, 9, 10, 11, 12), MID(H613, 9, 2)), "yyyy-mm-dd")</f>
        <v>2020-12-18</v>
      </c>
      <c r="G613" s="1" t="s">
        <v>1332</v>
      </c>
      <c r="H613" s="1" t="s">
        <v>1331</v>
      </c>
    </row>
    <row r="614" spans="1:8" hidden="1" x14ac:dyDescent="0.3">
      <c r="A614" s="1" t="s">
        <v>290</v>
      </c>
      <c r="B614" s="1" t="str">
        <f t="shared" si="28"/>
        <v>India</v>
      </c>
      <c r="C614" s="5" t="str">
        <f t="shared" si="27"/>
        <v>2020</v>
      </c>
      <c r="D614" s="1" t="str">
        <f t="shared" si="29"/>
        <v xml:space="preserve">PSLV-XL </v>
      </c>
      <c r="E614" s="1" t="s">
        <v>8</v>
      </c>
      <c r="F614" s="7" t="str">
        <f>TEXT(DATE(MID(H614, 13, 4), CHOOSE(MATCH( MID(H614, 5, 3), {"Jan","Feb","Mar","Apr","May","Jun","Jul","Aug","Sep","Oct","Nov","Dec"}, 0), 1, 2, 3, 4, 5, 6, 7, 8, 9, 10, 11, 12), MID(H614, 9, 2)), "yyyy-mm-dd")</f>
        <v>2020-12-17</v>
      </c>
      <c r="G614" s="1" t="s">
        <v>1334</v>
      </c>
      <c r="H614" s="1" t="s">
        <v>1333</v>
      </c>
    </row>
    <row r="615" spans="1:8" hidden="1" x14ac:dyDescent="0.3">
      <c r="A615" s="1" t="s">
        <v>950</v>
      </c>
      <c r="B615" s="1" t="str">
        <f t="shared" si="28"/>
        <v>USA</v>
      </c>
      <c r="C615" s="5" t="str">
        <f t="shared" si="27"/>
        <v>2020</v>
      </c>
      <c r="D615" s="1" t="str">
        <f t="shared" si="29"/>
        <v xml:space="preserve">Rocket 3 </v>
      </c>
      <c r="E615" s="1" t="s">
        <v>346</v>
      </c>
      <c r="F615" s="7" t="str">
        <f>TEXT(DATE(MID(H615, 13, 4), CHOOSE(MATCH( MID(H615, 5, 3), {"Jan","Feb","Mar","Apr","May","Jun","Jul","Aug","Sep","Oct","Nov","Dec"}, 0), 1, 2, 3, 4, 5, 6, 7, 8, 9, 10, 11, 12), MID(H615, 9, 2)), "yyyy-mm-dd")</f>
        <v>2020-12-15</v>
      </c>
      <c r="G615" s="1" t="s">
        <v>1336</v>
      </c>
      <c r="H615" s="1" t="s">
        <v>1335</v>
      </c>
    </row>
    <row r="616" spans="1:8" hidden="1" x14ac:dyDescent="0.3">
      <c r="A616" s="1" t="s">
        <v>828</v>
      </c>
      <c r="B616" s="1" t="str">
        <f t="shared" si="28"/>
        <v>New Zealand</v>
      </c>
      <c r="C616" s="5" t="str">
        <f t="shared" si="27"/>
        <v>2020</v>
      </c>
      <c r="D616" s="1" t="str">
        <f t="shared" si="29"/>
        <v xml:space="preserve">Electron/Curie </v>
      </c>
      <c r="E616" s="1" t="s">
        <v>8</v>
      </c>
      <c r="F616" s="7" t="str">
        <f>TEXT(DATE(MID(H616, 13, 4), CHOOSE(MATCH( MID(H616, 5, 3), {"Jan","Feb","Mar","Apr","May","Jun","Jul","Aug","Sep","Oct","Nov","Dec"}, 0), 1, 2, 3, 4, 5, 6, 7, 8, 9, 10, 11, 12), MID(H616, 9, 2)), "yyyy-mm-dd")</f>
        <v>2020-12-15</v>
      </c>
      <c r="G616" s="1" t="s">
        <v>1338</v>
      </c>
      <c r="H616" s="1" t="s">
        <v>1337</v>
      </c>
    </row>
    <row r="617" spans="1:8" hidden="1" x14ac:dyDescent="0.3">
      <c r="A617" s="1" t="s">
        <v>702</v>
      </c>
      <c r="B617" s="1" t="str">
        <f t="shared" si="28"/>
        <v>Russia</v>
      </c>
      <c r="C617" s="5" t="str">
        <f t="shared" si="27"/>
        <v>2020</v>
      </c>
      <c r="D617" s="1" t="str">
        <f t="shared" si="29"/>
        <v xml:space="preserve">Angara A5/Briz-M </v>
      </c>
      <c r="E617" s="1" t="s">
        <v>8</v>
      </c>
      <c r="F617" s="7" t="str">
        <f>TEXT(DATE(MID(H617, 13, 4), CHOOSE(MATCH( MID(H617, 5, 3), {"Jan","Feb","Mar","Apr","May","Jun","Jul","Aug","Sep","Oct","Nov","Dec"}, 0), 1, 2, 3, 4, 5, 6, 7, 8, 9, 10, 11, 12), MID(H617, 9, 2)), "yyyy-mm-dd")</f>
        <v>2020-12-14</v>
      </c>
      <c r="G617" s="1" t="s">
        <v>1340</v>
      </c>
      <c r="H617" s="1" t="s">
        <v>1339</v>
      </c>
    </row>
    <row r="618" spans="1:8" hidden="1" x14ac:dyDescent="0.3">
      <c r="A618" s="1" t="s">
        <v>11</v>
      </c>
      <c r="B618" s="1" t="str">
        <f t="shared" si="28"/>
        <v>USA</v>
      </c>
      <c r="C618" s="5" t="str">
        <f t="shared" si="27"/>
        <v>2020</v>
      </c>
      <c r="D618" s="1" t="str">
        <f t="shared" si="29"/>
        <v xml:space="preserve">Falcon 9 Block 5 </v>
      </c>
      <c r="E618" s="1" t="s">
        <v>8</v>
      </c>
      <c r="F618" s="7" t="str">
        <f>TEXT(DATE(MID(H618, 13, 4), CHOOSE(MATCH( MID(H618, 5, 3), {"Jan","Feb","Mar","Apr","May","Jun","Jul","Aug","Sep","Oct","Nov","Dec"}, 0), 1, 2, 3, 4, 5, 6, 7, 8, 9, 10, 11, 12), MID(H618, 9, 2)), "yyyy-mm-dd")</f>
        <v>2020-12-13</v>
      </c>
      <c r="G618" s="1" t="s">
        <v>1342</v>
      </c>
      <c r="H618" s="1" t="s">
        <v>1341</v>
      </c>
    </row>
    <row r="619" spans="1:8" hidden="1" x14ac:dyDescent="0.3">
      <c r="A619" s="1" t="s">
        <v>38</v>
      </c>
      <c r="B619" s="1" t="str">
        <f t="shared" si="28"/>
        <v>USA</v>
      </c>
      <c r="C619" s="5" t="str">
        <f t="shared" si="27"/>
        <v>2020</v>
      </c>
      <c r="D619" s="1" t="str">
        <f t="shared" si="29"/>
        <v xml:space="preserve">SpaceShipTwo </v>
      </c>
      <c r="E619" s="1" t="s">
        <v>8</v>
      </c>
      <c r="F619" s="7" t="str">
        <f>TEXT(DATE(MID(H619, 13, 4), CHOOSE(MATCH( MID(H619, 5, 3), {"Jan","Feb","Mar","Apr","May","Jun","Jul","Aug","Sep","Oct","Nov","Dec"}, 0), 1, 2, 3, 4, 5, 6, 7, 8, 9, 10, 11, 12), MID(H619, 9, 2)), "yyyy-mm-dd")</f>
        <v>2020-12-12</v>
      </c>
      <c r="G619" s="1" t="s">
        <v>1344</v>
      </c>
      <c r="H619" s="1" t="s">
        <v>1343</v>
      </c>
    </row>
    <row r="620" spans="1:8" hidden="1" x14ac:dyDescent="0.3">
      <c r="A620" s="1" t="s">
        <v>390</v>
      </c>
      <c r="B620" s="1" t="str">
        <f t="shared" si="28"/>
        <v>USA</v>
      </c>
      <c r="C620" s="5" t="str">
        <f t="shared" si="27"/>
        <v>2020</v>
      </c>
      <c r="D620" s="1" t="str">
        <f t="shared" si="29"/>
        <v xml:space="preserve">Delta IV Heavy </v>
      </c>
      <c r="E620" s="1" t="s">
        <v>8</v>
      </c>
      <c r="F620" s="7" t="str">
        <f>TEXT(DATE(MID(H620, 13, 4), CHOOSE(MATCH( MID(H620, 5, 3), {"Jan","Feb","Mar","Apr","May","Jun","Jul","Aug","Sep","Oct","Nov","Dec"}, 0), 1, 2, 3, 4, 5, 6, 7, 8, 9, 10, 11, 12), MID(H620, 9, 2)), "yyyy-mm-dd")</f>
        <v>2020-12-11</v>
      </c>
      <c r="G620" s="1" t="s">
        <v>1346</v>
      </c>
      <c r="H620" s="1" t="s">
        <v>1345</v>
      </c>
    </row>
    <row r="621" spans="1:8" hidden="1" x14ac:dyDescent="0.3">
      <c r="A621" s="1" t="s">
        <v>1231</v>
      </c>
      <c r="B621" s="1" t="str">
        <f t="shared" si="28"/>
        <v>USA</v>
      </c>
      <c r="C621" s="5" t="str">
        <f t="shared" si="27"/>
        <v>2020</v>
      </c>
      <c r="D621" s="1" t="str">
        <f t="shared" si="29"/>
        <v xml:space="preserve">Starship Prototype </v>
      </c>
      <c r="E621" s="1" t="s">
        <v>8</v>
      </c>
      <c r="F621" s="7" t="str">
        <f>TEXT(DATE(MID(H621, 13, 4), CHOOSE(MATCH( MID(H621, 5, 3), {"Jan","Feb","Mar","Apr","May","Jun","Jul","Aug","Sep","Oct","Nov","Dec"}, 0), 1, 2, 3, 4, 5, 6, 7, 8, 9, 10, 11, 12), MID(H621, 9, 2)), "yyyy-mm-dd")</f>
        <v>2020-12-09</v>
      </c>
      <c r="G621" s="1" t="s">
        <v>1348</v>
      </c>
      <c r="H621" s="1" t="s">
        <v>1347</v>
      </c>
    </row>
    <row r="622" spans="1:8" hidden="1" x14ac:dyDescent="0.3">
      <c r="A622" s="1" t="s">
        <v>315</v>
      </c>
      <c r="B622" s="1" t="str">
        <f t="shared" si="28"/>
        <v>China</v>
      </c>
      <c r="C622" s="5" t="str">
        <f t="shared" si="27"/>
        <v>2020</v>
      </c>
      <c r="D622" s="1" t="str">
        <f t="shared" si="29"/>
        <v xml:space="preserve">Long March 11 </v>
      </c>
      <c r="E622" s="1" t="s">
        <v>8</v>
      </c>
      <c r="F622" s="7" t="str">
        <f>TEXT(DATE(MID(H622, 13, 4), CHOOSE(MATCH( MID(H622, 5, 3), {"Jan","Feb","Mar","Apr","May","Jun","Jul","Aug","Sep","Oct","Nov","Dec"}, 0), 1, 2, 3, 4, 5, 6, 7, 8, 9, 10, 11, 12), MID(H622, 9, 2)), "yyyy-mm-dd")</f>
        <v>2020-12-09</v>
      </c>
      <c r="G622" s="1" t="s">
        <v>1350</v>
      </c>
      <c r="H622" s="1" t="s">
        <v>1349</v>
      </c>
    </row>
    <row r="623" spans="1:8" hidden="1" x14ac:dyDescent="0.3">
      <c r="A623" s="1" t="s">
        <v>30</v>
      </c>
      <c r="B623" s="1" t="str">
        <f t="shared" si="28"/>
        <v>USA</v>
      </c>
      <c r="C623" s="5" t="str">
        <f t="shared" si="27"/>
        <v>2020</v>
      </c>
      <c r="D623" s="1" t="str">
        <f t="shared" si="29"/>
        <v xml:space="preserve">Falcon 9 Block 5 </v>
      </c>
      <c r="E623" s="1" t="s">
        <v>8</v>
      </c>
      <c r="F623" s="7" t="str">
        <f>TEXT(DATE(MID(H623, 13, 4), CHOOSE(MATCH( MID(H623, 5, 3), {"Jan","Feb","Mar","Apr","May","Jun","Jul","Aug","Sep","Oct","Nov","Dec"}, 0), 1, 2, 3, 4, 5, 6, 7, 8, 9, 10, 11, 12), MID(H623, 9, 2)), "yyyy-mm-dd")</f>
        <v>2020-12-06</v>
      </c>
      <c r="G623" s="1" t="s">
        <v>1352</v>
      </c>
      <c r="H623" s="1" t="s">
        <v>1351</v>
      </c>
    </row>
    <row r="624" spans="1:8" hidden="1" x14ac:dyDescent="0.3">
      <c r="A624" s="1" t="s">
        <v>18</v>
      </c>
      <c r="B624" s="1" t="str">
        <f t="shared" si="28"/>
        <v>China</v>
      </c>
      <c r="C624" s="5" t="str">
        <f t="shared" si="27"/>
        <v>2020</v>
      </c>
      <c r="D624" s="1" t="str">
        <f t="shared" si="29"/>
        <v xml:space="preserve">Long March 3B/E </v>
      </c>
      <c r="E624" s="1" t="s">
        <v>8</v>
      </c>
      <c r="F624" s="7" t="str">
        <f>TEXT(DATE(MID(H624, 13, 4), CHOOSE(MATCH( MID(H624, 5, 3), {"Jan","Feb","Mar","Apr","May","Jun","Jul","Aug","Sep","Oct","Nov","Dec"}, 0), 1, 2, 3, 4, 5, 6, 7, 8, 9, 10, 11, 12), MID(H624, 9, 2)), "yyyy-mm-dd")</f>
        <v>2020-12-06</v>
      </c>
      <c r="G624" s="1" t="s">
        <v>1354</v>
      </c>
      <c r="H624" s="1" t="s">
        <v>1353</v>
      </c>
    </row>
    <row r="625" spans="1:8" hidden="1" x14ac:dyDescent="0.3">
      <c r="A625" s="1" t="s">
        <v>212</v>
      </c>
      <c r="B625" s="1" t="str">
        <f t="shared" si="28"/>
        <v>Russia</v>
      </c>
      <c r="C625" s="5" t="str">
        <f t="shared" si="27"/>
        <v>2020</v>
      </c>
      <c r="D625" s="1" t="str">
        <f t="shared" si="29"/>
        <v xml:space="preserve">Soyuz 2.1b/Fregat-M </v>
      </c>
      <c r="E625" s="1" t="s">
        <v>8</v>
      </c>
      <c r="F625" s="7" t="str">
        <f>TEXT(DATE(MID(H625, 13, 4), CHOOSE(MATCH( MID(H625, 5, 3), {"Jan","Feb","Mar","Apr","May","Jun","Jul","Aug","Sep","Oct","Nov","Dec"}, 0), 1, 2, 3, 4, 5, 6, 7, 8, 9, 10, 11, 12), MID(H625, 9, 2)), "yyyy-mm-dd")</f>
        <v>2020-12-03</v>
      </c>
      <c r="G625" s="1" t="s">
        <v>1356</v>
      </c>
      <c r="H625" s="1" t="s">
        <v>1355</v>
      </c>
    </row>
    <row r="626" spans="1:8" hidden="1" x14ac:dyDescent="0.3">
      <c r="A626" s="1" t="s">
        <v>981</v>
      </c>
      <c r="B626" s="1" t="str">
        <f t="shared" si="28"/>
        <v>France</v>
      </c>
      <c r="C626" s="5" t="str">
        <f t="shared" si="27"/>
        <v>2020</v>
      </c>
      <c r="D626" s="1" t="str">
        <f t="shared" si="29"/>
        <v xml:space="preserve">Soyuz ST-A/Fregat-M </v>
      </c>
      <c r="E626" s="1" t="s">
        <v>8</v>
      </c>
      <c r="F626" s="7" t="str">
        <f>TEXT(DATE(MID(H626, 13, 4), CHOOSE(MATCH( MID(H626, 5, 3), {"Jan","Feb","Mar","Apr","May","Jun","Jul","Aug","Sep","Oct","Nov","Dec"}, 0), 1, 2, 3, 4, 5, 6, 7, 8, 9, 10, 11, 12), MID(H626, 9, 2)), "yyyy-mm-dd")</f>
        <v>2020-12-02</v>
      </c>
      <c r="G626" s="1" t="s">
        <v>1358</v>
      </c>
      <c r="H626" s="1" t="s">
        <v>1357</v>
      </c>
    </row>
    <row r="627" spans="1:8" hidden="1" x14ac:dyDescent="0.3">
      <c r="A627" s="1" t="s">
        <v>61</v>
      </c>
      <c r="B627" s="1" t="str">
        <f t="shared" si="28"/>
        <v>Japan</v>
      </c>
      <c r="C627" s="5" t="str">
        <f t="shared" si="27"/>
        <v>2020</v>
      </c>
      <c r="D627" s="1" t="str">
        <f t="shared" si="29"/>
        <v xml:space="preserve">H-IIA 202 </v>
      </c>
      <c r="E627" s="1" t="s">
        <v>8</v>
      </c>
      <c r="F627" s="7" t="str">
        <f>TEXT(DATE(MID(H627, 13, 4), CHOOSE(MATCH( MID(H627, 5, 3), {"Jan","Feb","Mar","Apr","May","Jun","Jul","Aug","Sep","Oct","Nov","Dec"}, 0), 1, 2, 3, 4, 5, 6, 7, 8, 9, 10, 11, 12), MID(H627, 9, 2)), "yyyy-mm-dd")</f>
        <v>2020-11-29</v>
      </c>
      <c r="G627" s="1" t="s">
        <v>1360</v>
      </c>
      <c r="H627" s="1" t="s">
        <v>1359</v>
      </c>
    </row>
    <row r="628" spans="1:8" hidden="1" x14ac:dyDescent="0.3">
      <c r="A628" s="1" t="s">
        <v>11</v>
      </c>
      <c r="B628" s="1" t="str">
        <f t="shared" si="28"/>
        <v>USA</v>
      </c>
      <c r="C628" s="5" t="str">
        <f t="shared" si="27"/>
        <v>2020</v>
      </c>
      <c r="D628" s="1" t="str">
        <f t="shared" si="29"/>
        <v xml:space="preserve">Falcon 9 Block 5 </v>
      </c>
      <c r="E628" s="1" t="s">
        <v>8</v>
      </c>
      <c r="F628" s="7" t="str">
        <f>TEXT(DATE(MID(H628, 13, 4), CHOOSE(MATCH( MID(H628, 5, 3), {"Jan","Feb","Mar","Apr","May","Jun","Jul","Aug","Sep","Oct","Nov","Dec"}, 0), 1, 2, 3, 4, 5, 6, 7, 8, 9, 10, 11, 12), MID(H628, 9, 2)), "yyyy-mm-dd")</f>
        <v>2020-11-25</v>
      </c>
      <c r="G628" s="1" t="s">
        <v>1362</v>
      </c>
      <c r="H628" s="1" t="s">
        <v>1361</v>
      </c>
    </row>
    <row r="629" spans="1:8" hidden="1" x14ac:dyDescent="0.3">
      <c r="A629" s="1" t="s">
        <v>133</v>
      </c>
      <c r="B629" s="1" t="str">
        <f t="shared" si="28"/>
        <v>China</v>
      </c>
      <c r="C629" s="5" t="str">
        <f t="shared" si="27"/>
        <v>2020</v>
      </c>
      <c r="D629" s="1" t="str">
        <f t="shared" si="29"/>
        <v xml:space="preserve">Long March 5 </v>
      </c>
      <c r="E629" s="1" t="s">
        <v>8</v>
      </c>
      <c r="F629" s="7" t="str">
        <f>TEXT(DATE(MID(H629, 13, 4), CHOOSE(MATCH( MID(H629, 5, 3), {"Jan","Feb","Mar","Apr","May","Jun","Jul","Aug","Sep","Oct","Nov","Dec"}, 0), 1, 2, 3, 4, 5, 6, 7, 8, 9, 10, 11, 12), MID(H629, 9, 2)), "yyyy-mm-dd")</f>
        <v>2020-11-23</v>
      </c>
      <c r="G629" s="1" t="s">
        <v>1364</v>
      </c>
      <c r="H629" s="1" t="s">
        <v>1363</v>
      </c>
    </row>
    <row r="630" spans="1:8" hidden="1" x14ac:dyDescent="0.3">
      <c r="A630" s="1" t="s">
        <v>27</v>
      </c>
      <c r="B630" s="1" t="str">
        <f t="shared" si="28"/>
        <v>USA</v>
      </c>
      <c r="C630" s="5" t="str">
        <f t="shared" si="27"/>
        <v>2020</v>
      </c>
      <c r="D630" s="1" t="str">
        <f t="shared" si="29"/>
        <v xml:space="preserve">Falcon 9 Block 5 </v>
      </c>
      <c r="E630" s="1" t="s">
        <v>8</v>
      </c>
      <c r="F630" s="7" t="str">
        <f>TEXT(DATE(MID(H630, 13, 4), CHOOSE(MATCH( MID(H630, 5, 3), {"Jan","Feb","Mar","Apr","May","Jun","Jul","Aug","Sep","Oct","Nov","Dec"}, 0), 1, 2, 3, 4, 5, 6, 7, 8, 9, 10, 11, 12), MID(H630, 9, 2)), "yyyy-mm-dd")</f>
        <v>2020-11-21</v>
      </c>
      <c r="G630" s="1" t="s">
        <v>1366</v>
      </c>
      <c r="H630" s="1" t="s">
        <v>1365</v>
      </c>
    </row>
    <row r="631" spans="1:8" hidden="1" x14ac:dyDescent="0.3">
      <c r="A631" s="1" t="s">
        <v>828</v>
      </c>
      <c r="B631" s="1" t="str">
        <f t="shared" si="28"/>
        <v>New Zealand</v>
      </c>
      <c r="C631" s="5" t="str">
        <f t="shared" si="27"/>
        <v>2020</v>
      </c>
      <c r="D631" s="1" t="str">
        <f t="shared" si="29"/>
        <v xml:space="preserve">Electron/Curie </v>
      </c>
      <c r="E631" s="1" t="s">
        <v>8</v>
      </c>
      <c r="F631" s="7" t="str">
        <f>TEXT(DATE(MID(H631, 13, 4), CHOOSE(MATCH( MID(H631, 5, 3), {"Jan","Feb","Mar","Apr","May","Jun","Jul","Aug","Sep","Oct","Nov","Dec"}, 0), 1, 2, 3, 4, 5, 6, 7, 8, 9, 10, 11, 12), MID(H631, 9, 2)), "yyyy-mm-dd")</f>
        <v>2020-11-20</v>
      </c>
      <c r="G631" s="1" t="s">
        <v>1368</v>
      </c>
      <c r="H631" s="1" t="s">
        <v>1367</v>
      </c>
    </row>
    <row r="632" spans="1:8" hidden="1" x14ac:dyDescent="0.3">
      <c r="A632" s="1" t="s">
        <v>234</v>
      </c>
      <c r="B632" s="1" t="str">
        <f t="shared" si="28"/>
        <v>France</v>
      </c>
      <c r="C632" s="5" t="str">
        <f t="shared" si="27"/>
        <v>2020</v>
      </c>
      <c r="D632" s="1" t="str">
        <f t="shared" si="29"/>
        <v xml:space="preserve">Vega </v>
      </c>
      <c r="E632" s="1" t="s">
        <v>8</v>
      </c>
      <c r="F632" s="7" t="str">
        <f>TEXT(DATE(MID(H632, 13, 4), CHOOSE(MATCH( MID(H632, 5, 3), {"Jan","Feb","Mar","Apr","May","Jun","Jul","Aug","Sep","Oct","Nov","Dec"}, 0), 1, 2, 3, 4, 5, 6, 7, 8, 9, 10, 11, 12), MID(H632, 9, 2)), "yyyy-mm-dd")</f>
        <v>2020-11-17</v>
      </c>
      <c r="G632" s="1" t="s">
        <v>1370</v>
      </c>
      <c r="H632" s="1" t="s">
        <v>1369</v>
      </c>
    </row>
    <row r="633" spans="1:8" hidden="1" x14ac:dyDescent="0.3">
      <c r="A633" s="1" t="s">
        <v>30</v>
      </c>
      <c r="B633" s="1" t="str">
        <f t="shared" si="28"/>
        <v>USA</v>
      </c>
      <c r="C633" s="5" t="str">
        <f t="shared" si="27"/>
        <v>2020</v>
      </c>
      <c r="D633" s="1" t="str">
        <f t="shared" si="29"/>
        <v xml:space="preserve">Falcon 9 Block 5 </v>
      </c>
      <c r="E633" s="1" t="s">
        <v>8</v>
      </c>
      <c r="F633" s="7" t="str">
        <f>TEXT(DATE(MID(H633, 13, 4), CHOOSE(MATCH( MID(H633, 5, 3), {"Jan","Feb","Mar","Apr","May","Jun","Jul","Aug","Sep","Oct","Nov","Dec"}, 0), 1, 2, 3, 4, 5, 6, 7, 8, 9, 10, 11, 12), MID(H633, 9, 2)), "yyyy-mm-dd")</f>
        <v>2020-11-16</v>
      </c>
      <c r="G633" s="1" t="s">
        <v>1372</v>
      </c>
      <c r="H633" s="1" t="s">
        <v>1371</v>
      </c>
    </row>
    <row r="634" spans="1:8" hidden="1" x14ac:dyDescent="0.3">
      <c r="A634" s="1" t="s">
        <v>75</v>
      </c>
      <c r="B634" s="1" t="str">
        <f t="shared" si="28"/>
        <v>USA</v>
      </c>
      <c r="C634" s="5" t="str">
        <f t="shared" si="27"/>
        <v>2020</v>
      </c>
      <c r="D634" s="1" t="str">
        <f t="shared" si="29"/>
        <v xml:space="preserve">Atlas V 531 </v>
      </c>
      <c r="E634" s="1" t="s">
        <v>8</v>
      </c>
      <c r="F634" s="7" t="str">
        <f>TEXT(DATE(MID(H634, 13, 4), CHOOSE(MATCH( MID(H634, 5, 3), {"Jan","Feb","Mar","Apr","May","Jun","Jul","Aug","Sep","Oct","Nov","Dec"}, 0), 1, 2, 3, 4, 5, 6, 7, 8, 9, 10, 11, 12), MID(H634, 9, 2)), "yyyy-mm-dd")</f>
        <v>2020-11-13</v>
      </c>
      <c r="G634" s="1" t="s">
        <v>1374</v>
      </c>
      <c r="H634" s="1" t="s">
        <v>1373</v>
      </c>
    </row>
    <row r="635" spans="1:8" hidden="1" x14ac:dyDescent="0.3">
      <c r="A635" s="1" t="s">
        <v>101</v>
      </c>
      <c r="B635" s="1" t="str">
        <f t="shared" si="28"/>
        <v>China</v>
      </c>
      <c r="C635" s="5" t="str">
        <f t="shared" si="27"/>
        <v>2020</v>
      </c>
      <c r="D635" s="1" t="str">
        <f t="shared" si="29"/>
        <v xml:space="preserve">Long March 3B/E </v>
      </c>
      <c r="E635" s="1" t="s">
        <v>8</v>
      </c>
      <c r="F635" s="7" t="str">
        <f>TEXT(DATE(MID(H635, 13, 4), CHOOSE(MATCH( MID(H635, 5, 3), {"Jan","Feb","Mar","Apr","May","Jun","Jul","Aug","Sep","Oct","Nov","Dec"}, 0), 1, 2, 3, 4, 5, 6, 7, 8, 9, 10, 11, 12), MID(H635, 9, 2)), "yyyy-mm-dd")</f>
        <v>2020-11-12</v>
      </c>
      <c r="G635" s="1" t="s">
        <v>1376</v>
      </c>
      <c r="H635" s="1" t="s">
        <v>1375</v>
      </c>
    </row>
    <row r="636" spans="1:8" hidden="1" x14ac:dyDescent="0.3">
      <c r="A636" s="1" t="s">
        <v>87</v>
      </c>
      <c r="B636" s="1" t="str">
        <f t="shared" si="28"/>
        <v>India</v>
      </c>
      <c r="C636" s="5" t="str">
        <f t="shared" si="27"/>
        <v>2020</v>
      </c>
      <c r="D636" s="1" t="str">
        <f t="shared" si="29"/>
        <v xml:space="preserve">PSLV-DL </v>
      </c>
      <c r="E636" s="1" t="s">
        <v>8</v>
      </c>
      <c r="F636" s="7" t="str">
        <f>TEXT(DATE(MID(H636, 13, 4), CHOOSE(MATCH( MID(H636, 5, 3), {"Jan","Feb","Mar","Apr","May","Jun","Jul","Aug","Sep","Oct","Nov","Dec"}, 0), 1, 2, 3, 4, 5, 6, 7, 8, 9, 10, 11, 12), MID(H636, 9, 2)), "yyyy-mm-dd")</f>
        <v>2020-11-07</v>
      </c>
      <c r="G636" s="1" t="s">
        <v>1378</v>
      </c>
      <c r="H636" s="1" t="s">
        <v>1377</v>
      </c>
    </row>
    <row r="637" spans="1:8" hidden="1" x14ac:dyDescent="0.3">
      <c r="A637" s="1" t="s">
        <v>69</v>
      </c>
      <c r="B637" s="1" t="str">
        <f t="shared" si="28"/>
        <v>China</v>
      </c>
      <c r="C637" s="5" t="str">
        <f t="shared" si="27"/>
        <v>2020</v>
      </c>
      <c r="D637" s="1" t="str">
        <f t="shared" si="29"/>
        <v xml:space="preserve">Ceres-1 </v>
      </c>
      <c r="E637" s="1" t="s">
        <v>8</v>
      </c>
      <c r="F637" s="7" t="str">
        <f>TEXT(DATE(MID(H637, 13, 4), CHOOSE(MATCH( MID(H637, 5, 3), {"Jan","Feb","Mar","Apr","May","Jun","Jul","Aug","Sep","Oct","Nov","Dec"}, 0), 1, 2, 3, 4, 5, 6, 7, 8, 9, 10, 11, 12), MID(H637, 9, 2)), "yyyy-mm-dd")</f>
        <v>2020-11-07</v>
      </c>
      <c r="G637" s="1" t="s">
        <v>1380</v>
      </c>
      <c r="H637" s="1" t="s">
        <v>1379</v>
      </c>
    </row>
    <row r="638" spans="1:8" hidden="1" x14ac:dyDescent="0.3">
      <c r="A638" s="1" t="s">
        <v>395</v>
      </c>
      <c r="B638" s="1" t="str">
        <f t="shared" si="28"/>
        <v>China</v>
      </c>
      <c r="C638" s="5" t="str">
        <f t="shared" si="27"/>
        <v>2020</v>
      </c>
      <c r="D638" s="1" t="str">
        <f t="shared" si="29"/>
        <v xml:space="preserve">Long March 6 </v>
      </c>
      <c r="E638" s="1" t="s">
        <v>8</v>
      </c>
      <c r="F638" s="7" t="str">
        <f>TEXT(DATE(MID(H638, 13, 4), CHOOSE(MATCH( MID(H638, 5, 3), {"Jan","Feb","Mar","Apr","May","Jun","Jul","Aug","Sep","Oct","Nov","Dec"}, 0), 1, 2, 3, 4, 5, 6, 7, 8, 9, 10, 11, 12), MID(H638, 9, 2)), "yyyy-mm-dd")</f>
        <v>2020-11-06</v>
      </c>
      <c r="G638" s="1" t="s">
        <v>1382</v>
      </c>
      <c r="H638" s="1" t="s">
        <v>1381</v>
      </c>
    </row>
    <row r="639" spans="1:8" hidden="1" x14ac:dyDescent="0.3">
      <c r="A639" s="1" t="s">
        <v>11</v>
      </c>
      <c r="B639" s="1" t="str">
        <f t="shared" si="28"/>
        <v>USA</v>
      </c>
      <c r="C639" s="5" t="str">
        <f t="shared" si="27"/>
        <v>2020</v>
      </c>
      <c r="D639" s="1" t="str">
        <f t="shared" si="29"/>
        <v xml:space="preserve">Falcon 9 Block 5 </v>
      </c>
      <c r="E639" s="1" t="s">
        <v>8</v>
      </c>
      <c r="F639" s="7" t="str">
        <f>TEXT(DATE(MID(H639, 13, 4), CHOOSE(MATCH( MID(H639, 5, 3), {"Jan","Feb","Mar","Apr","May","Jun","Jul","Aug","Sep","Oct","Nov","Dec"}, 0), 1, 2, 3, 4, 5, 6, 7, 8, 9, 10, 11, 12), MID(H639, 9, 2)), "yyyy-mm-dd")</f>
        <v>2020-11-05</v>
      </c>
      <c r="G639" s="1" t="s">
        <v>1384</v>
      </c>
      <c r="H639" s="1" t="s">
        <v>1383</v>
      </c>
    </row>
    <row r="640" spans="1:8" hidden="1" x14ac:dyDescent="0.3">
      <c r="A640" s="1" t="s">
        <v>828</v>
      </c>
      <c r="B640" s="1" t="str">
        <f t="shared" si="28"/>
        <v>New Zealand</v>
      </c>
      <c r="C640" s="5" t="str">
        <f t="shared" si="27"/>
        <v>2020</v>
      </c>
      <c r="D640" s="1" t="str">
        <f t="shared" si="29"/>
        <v xml:space="preserve">Electron/Curie </v>
      </c>
      <c r="E640" s="1" t="s">
        <v>8</v>
      </c>
      <c r="F640" s="7" t="str">
        <f>TEXT(DATE(MID(H640, 13, 4), CHOOSE(MATCH( MID(H640, 5, 3), {"Jan","Feb","Mar","Apr","May","Jun","Jul","Aug","Sep","Oct","Nov","Dec"}, 0), 1, 2, 3, 4, 5, 6, 7, 8, 9, 10, 11, 12), MID(H640, 9, 2)), "yyyy-mm-dd")</f>
        <v>2020-10-28</v>
      </c>
      <c r="G640" s="1" t="s">
        <v>1386</v>
      </c>
      <c r="H640" s="1" t="s">
        <v>1385</v>
      </c>
    </row>
    <row r="641" spans="1:8" hidden="1" x14ac:dyDescent="0.3">
      <c r="A641" s="1" t="s">
        <v>18</v>
      </c>
      <c r="B641" s="1" t="str">
        <f t="shared" si="28"/>
        <v>China</v>
      </c>
      <c r="C641" s="5" t="str">
        <f t="shared" si="27"/>
        <v>2020</v>
      </c>
      <c r="D641" s="1" t="str">
        <f t="shared" si="29"/>
        <v xml:space="preserve">Long March 2C </v>
      </c>
      <c r="E641" s="1" t="s">
        <v>8</v>
      </c>
      <c r="F641" s="7" t="str">
        <f>TEXT(DATE(MID(H641, 13, 4), CHOOSE(MATCH( MID(H641, 5, 3), {"Jan","Feb","Mar","Apr","May","Jun","Jul","Aug","Sep","Oct","Nov","Dec"}, 0), 1, 2, 3, 4, 5, 6, 7, 8, 9, 10, 11, 12), MID(H641, 9, 2)), "yyyy-mm-dd")</f>
        <v>2020-10-26</v>
      </c>
      <c r="G641" s="1" t="s">
        <v>1388</v>
      </c>
      <c r="H641" s="1" t="s">
        <v>1387</v>
      </c>
    </row>
    <row r="642" spans="1:8" hidden="1" x14ac:dyDescent="0.3">
      <c r="A642" s="1" t="s">
        <v>5</v>
      </c>
      <c r="B642" s="1" t="str">
        <f t="shared" si="28"/>
        <v>Russia</v>
      </c>
      <c r="C642" s="5" t="str">
        <f t="shared" ref="C642:C705" si="30">TEXT(F642, "yyyy")</f>
        <v>2020</v>
      </c>
      <c r="D642" s="1" t="str">
        <f t="shared" si="29"/>
        <v xml:space="preserve">Soyuz 2.1b/Fregat-M </v>
      </c>
      <c r="E642" s="1" t="s">
        <v>8</v>
      </c>
      <c r="F642" s="7" t="str">
        <f>TEXT(DATE(MID(H642, 13, 4), CHOOSE(MATCH( MID(H642, 5, 3), {"Jan","Feb","Mar","Apr","May","Jun","Jul","Aug","Sep","Oct","Nov","Dec"}, 0), 1, 2, 3, 4, 5, 6, 7, 8, 9, 10, 11, 12), MID(H642, 9, 2)), "yyyy-mm-dd")</f>
        <v>2020-10-25</v>
      </c>
      <c r="G642" s="1" t="s">
        <v>1390</v>
      </c>
      <c r="H642" s="1" t="s">
        <v>1389</v>
      </c>
    </row>
    <row r="643" spans="1:8" hidden="1" x14ac:dyDescent="0.3">
      <c r="A643" s="1" t="s">
        <v>11</v>
      </c>
      <c r="B643" s="1" t="str">
        <f t="shared" ref="B643:B706" si="31">TRIM(MID(A643, FIND("|", SUBSTITUTE(A643, ",", "|", LEN(A643) - LEN(SUBSTITUTE(A643,",", "" )))) + 1, LEN(A643)))</f>
        <v>USA</v>
      </c>
      <c r="C643" s="5" t="str">
        <f t="shared" si="30"/>
        <v>2020</v>
      </c>
      <c r="D643" s="1" t="str">
        <f t="shared" ref="D643:D706" si="32">LEFT(G643, FIND("|", G643) - 1)</f>
        <v xml:space="preserve">Falcon 9 Block 5 </v>
      </c>
      <c r="E643" s="1" t="s">
        <v>8</v>
      </c>
      <c r="F643" s="7" t="str">
        <f>TEXT(DATE(MID(H643, 13, 4), CHOOSE(MATCH( MID(H643, 5, 3), {"Jan","Feb","Mar","Apr","May","Jun","Jul","Aug","Sep","Oct","Nov","Dec"}, 0), 1, 2, 3, 4, 5, 6, 7, 8, 9, 10, 11, 12), MID(H643, 9, 2)), "yyyy-mm-dd")</f>
        <v>2020-10-24</v>
      </c>
      <c r="G643" s="1" t="s">
        <v>1392</v>
      </c>
      <c r="H643" s="1" t="s">
        <v>1391</v>
      </c>
    </row>
    <row r="644" spans="1:8" hidden="1" x14ac:dyDescent="0.3">
      <c r="A644" s="1" t="s">
        <v>30</v>
      </c>
      <c r="B644" s="1" t="str">
        <f t="shared" si="31"/>
        <v>USA</v>
      </c>
      <c r="C644" s="5" t="str">
        <f t="shared" si="30"/>
        <v>2020</v>
      </c>
      <c r="D644" s="1" t="str">
        <f t="shared" si="32"/>
        <v xml:space="preserve">Falcon 9 Block 5 </v>
      </c>
      <c r="E644" s="1" t="s">
        <v>8</v>
      </c>
      <c r="F644" s="7" t="str">
        <f>TEXT(DATE(MID(H644, 13, 4), CHOOSE(MATCH( MID(H644, 5, 3), {"Jan","Feb","Mar","Apr","May","Jun","Jul","Aug","Sep","Oct","Nov","Dec"}, 0), 1, 2, 3, 4, 5, 6, 7, 8, 9, 10, 11, 12), MID(H644, 9, 2)), "yyyy-mm-dd")</f>
        <v>2020-10-18</v>
      </c>
      <c r="G644" s="1" t="s">
        <v>1394</v>
      </c>
      <c r="H644" s="1" t="s">
        <v>1393</v>
      </c>
    </row>
    <row r="645" spans="1:8" hidden="1" x14ac:dyDescent="0.3">
      <c r="A645" s="1" t="s">
        <v>130</v>
      </c>
      <c r="B645" s="1" t="str">
        <f t="shared" si="31"/>
        <v>Kazakhstan</v>
      </c>
      <c r="C645" s="5" t="str">
        <f t="shared" si="30"/>
        <v>2020</v>
      </c>
      <c r="D645" s="1" t="str">
        <f t="shared" si="32"/>
        <v xml:space="preserve">Soyuz 2.1a </v>
      </c>
      <c r="E645" s="1" t="s">
        <v>8</v>
      </c>
      <c r="F645" s="7" t="str">
        <f>TEXT(DATE(MID(H645, 13, 4), CHOOSE(MATCH( MID(H645, 5, 3), {"Jan","Feb","Mar","Apr","May","Jun","Jul","Aug","Sep","Oct","Nov","Dec"}, 0), 1, 2, 3, 4, 5, 6, 7, 8, 9, 10, 11, 12), MID(H645, 9, 2)), "yyyy-mm-dd")</f>
        <v>2020-10-14</v>
      </c>
      <c r="G645" s="1" t="s">
        <v>1396</v>
      </c>
      <c r="H645" s="1" t="s">
        <v>1395</v>
      </c>
    </row>
    <row r="646" spans="1:8" hidden="1" x14ac:dyDescent="0.3">
      <c r="A646" s="1" t="s">
        <v>121</v>
      </c>
      <c r="B646" s="1" t="str">
        <f t="shared" si="31"/>
        <v>USA</v>
      </c>
      <c r="C646" s="5" t="str">
        <f t="shared" si="30"/>
        <v>2020</v>
      </c>
      <c r="D646" s="1" t="str">
        <f t="shared" si="32"/>
        <v xml:space="preserve">New Shepard </v>
      </c>
      <c r="E646" s="1" t="s">
        <v>8</v>
      </c>
      <c r="F646" s="7" t="str">
        <f>TEXT(DATE(MID(H646, 13, 4), CHOOSE(MATCH( MID(H646, 5, 3), {"Jan","Feb","Mar","Apr","May","Jun","Jul","Aug","Sep","Oct","Nov","Dec"}, 0), 1, 2, 3, 4, 5, 6, 7, 8, 9, 10, 11, 12), MID(H646, 9, 2)), "yyyy-mm-dd")</f>
        <v>2020-10-13</v>
      </c>
      <c r="G646" s="1" t="s">
        <v>1398</v>
      </c>
      <c r="H646" s="1" t="s">
        <v>1397</v>
      </c>
    </row>
    <row r="647" spans="1:8" hidden="1" x14ac:dyDescent="0.3">
      <c r="A647" s="1" t="s">
        <v>101</v>
      </c>
      <c r="B647" s="1" t="str">
        <f t="shared" si="31"/>
        <v>China</v>
      </c>
      <c r="C647" s="5" t="str">
        <f t="shared" si="30"/>
        <v>2020</v>
      </c>
      <c r="D647" s="1" t="str">
        <f t="shared" si="32"/>
        <v xml:space="preserve">Long March 3B/E </v>
      </c>
      <c r="E647" s="1" t="s">
        <v>8</v>
      </c>
      <c r="F647" s="7" t="str">
        <f>TEXT(DATE(MID(H647, 13, 4), CHOOSE(MATCH( MID(H647, 5, 3), {"Jan","Feb","Mar","Apr","May","Jun","Jul","Aug","Sep","Oct","Nov","Dec"}, 0), 1, 2, 3, 4, 5, 6, 7, 8, 9, 10, 11, 12), MID(H647, 9, 2)), "yyyy-mm-dd")</f>
        <v>2020-10-11</v>
      </c>
      <c r="G647" s="1" t="s">
        <v>1400</v>
      </c>
      <c r="H647" s="1" t="s">
        <v>1399</v>
      </c>
    </row>
    <row r="648" spans="1:8" hidden="1" x14ac:dyDescent="0.3">
      <c r="A648" s="1" t="s">
        <v>30</v>
      </c>
      <c r="B648" s="1" t="str">
        <f t="shared" si="31"/>
        <v>USA</v>
      </c>
      <c r="C648" s="5" t="str">
        <f t="shared" si="30"/>
        <v>2020</v>
      </c>
      <c r="D648" s="1" t="str">
        <f t="shared" si="32"/>
        <v xml:space="preserve">Falcon 9 Block 5 </v>
      </c>
      <c r="E648" s="1" t="s">
        <v>8</v>
      </c>
      <c r="F648" s="7" t="str">
        <f>TEXT(DATE(MID(H648, 13, 4), CHOOSE(MATCH( MID(H648, 5, 3), {"Jan","Feb","Mar","Apr","May","Jun","Jul","Aug","Sep","Oct","Nov","Dec"}, 0), 1, 2, 3, 4, 5, 6, 7, 8, 9, 10, 11, 12), MID(H648, 9, 2)), "yyyy-mm-dd")</f>
        <v>2020-10-06</v>
      </c>
      <c r="G648" s="1" t="s">
        <v>1402</v>
      </c>
      <c r="H648" s="1" t="s">
        <v>1401</v>
      </c>
    </row>
    <row r="649" spans="1:8" hidden="1" x14ac:dyDescent="0.3">
      <c r="A649" s="1" t="s">
        <v>343</v>
      </c>
      <c r="B649" s="1" t="str">
        <f t="shared" si="31"/>
        <v>USA</v>
      </c>
      <c r="C649" s="5" t="str">
        <f t="shared" si="30"/>
        <v>2020</v>
      </c>
      <c r="D649" s="1" t="str">
        <f t="shared" si="32"/>
        <v xml:space="preserve">Antares 230+ </v>
      </c>
      <c r="E649" s="1" t="s">
        <v>346</v>
      </c>
      <c r="F649" s="7" t="str">
        <f>TEXT(DATE(MID(H649, 13, 4), CHOOSE(MATCH( MID(H649, 5, 3), {"Jan","Feb","Mar","Apr","May","Jun","Jul","Aug","Sep","Oct","Nov","Dec"}, 0), 1, 2, 3, 4, 5, 6, 7, 8, 9, 10, 11, 12), MID(H649, 9, 2)), "yyyy-mm-dd")</f>
        <v>2020-10-03</v>
      </c>
      <c r="G649" s="1" t="s">
        <v>1404</v>
      </c>
      <c r="H649" s="1" t="s">
        <v>1403</v>
      </c>
    </row>
    <row r="650" spans="1:8" hidden="1" x14ac:dyDescent="0.3">
      <c r="A650" s="1" t="s">
        <v>5</v>
      </c>
      <c r="B650" s="1" t="str">
        <f t="shared" si="31"/>
        <v>Russia</v>
      </c>
      <c r="C650" s="5" t="str">
        <f t="shared" si="30"/>
        <v>2020</v>
      </c>
      <c r="D650" s="1" t="str">
        <f t="shared" si="32"/>
        <v xml:space="preserve">Soyuz 2.1b/Fregat </v>
      </c>
      <c r="E650" s="1" t="s">
        <v>8</v>
      </c>
      <c r="F650" s="7" t="str">
        <f>TEXT(DATE(MID(H650, 13, 4), CHOOSE(MATCH( MID(H650, 5, 3), {"Jan","Feb","Mar","Apr","May","Jun","Jul","Aug","Sep","Oct","Nov","Dec"}, 0), 1, 2, 3, 4, 5, 6, 7, 8, 9, 10, 11, 12), MID(H650, 9, 2)), "yyyy-mm-dd")</f>
        <v>2020-09-28</v>
      </c>
      <c r="G650" s="1" t="s">
        <v>1406</v>
      </c>
      <c r="H650" s="1" t="s">
        <v>1405</v>
      </c>
    </row>
    <row r="651" spans="1:8" hidden="1" x14ac:dyDescent="0.3">
      <c r="A651" s="1" t="s">
        <v>329</v>
      </c>
      <c r="B651" s="1" t="str">
        <f t="shared" si="31"/>
        <v>China</v>
      </c>
      <c r="C651" s="5" t="str">
        <f t="shared" si="30"/>
        <v>2020</v>
      </c>
      <c r="D651" s="1" t="str">
        <f t="shared" si="32"/>
        <v xml:space="preserve">Long March 4B </v>
      </c>
      <c r="E651" s="1" t="s">
        <v>8</v>
      </c>
      <c r="F651" s="7" t="str">
        <f>TEXT(DATE(MID(H651, 13, 4), CHOOSE(MATCH( MID(H651, 5, 3), {"Jan","Feb","Mar","Apr","May","Jun","Jul","Aug","Sep","Oct","Nov","Dec"}, 0), 1, 2, 3, 4, 5, 6, 7, 8, 9, 10, 11, 12), MID(H651, 9, 2)), "yyyy-mm-dd")</f>
        <v>2020-09-27</v>
      </c>
      <c r="G651" s="1" t="s">
        <v>1408</v>
      </c>
      <c r="H651" s="1" t="s">
        <v>1407</v>
      </c>
    </row>
    <row r="652" spans="1:8" hidden="1" x14ac:dyDescent="0.3">
      <c r="A652" s="1" t="s">
        <v>90</v>
      </c>
      <c r="B652" s="1" t="str">
        <f t="shared" si="31"/>
        <v>China</v>
      </c>
      <c r="C652" s="5" t="str">
        <f t="shared" si="30"/>
        <v>2020</v>
      </c>
      <c r="D652" s="1" t="str">
        <f t="shared" si="32"/>
        <v xml:space="preserve">Long March 4B </v>
      </c>
      <c r="E652" s="1" t="s">
        <v>8</v>
      </c>
      <c r="F652" s="7" t="str">
        <f>TEXT(DATE(MID(H652, 13, 4), CHOOSE(MATCH( MID(H652, 5, 3), {"Jan","Feb","Mar","Apr","May","Jun","Jul","Aug","Sep","Oct","Nov","Dec"}, 0), 1, 2, 3, 4, 5, 6, 7, 8, 9, 10, 11, 12), MID(H652, 9, 2)), "yyyy-mm-dd")</f>
        <v>2020-09-21</v>
      </c>
      <c r="G652" s="1" t="s">
        <v>1410</v>
      </c>
      <c r="H652" s="1" t="s">
        <v>1409</v>
      </c>
    </row>
    <row r="653" spans="1:8" hidden="1" x14ac:dyDescent="0.3">
      <c r="A653" s="1" t="s">
        <v>1411</v>
      </c>
      <c r="B653" s="1" t="str">
        <f t="shared" si="31"/>
        <v>China Coastal Waters</v>
      </c>
      <c r="C653" s="5" t="str">
        <f t="shared" si="30"/>
        <v>2020</v>
      </c>
      <c r="D653" s="1" t="str">
        <f t="shared" si="32"/>
        <v xml:space="preserve">Long March 11H </v>
      </c>
      <c r="E653" s="1" t="s">
        <v>8</v>
      </c>
      <c r="F653" s="7" t="str">
        <f>TEXT(DATE(MID(H653, 13, 4), CHOOSE(MATCH( MID(H653, 5, 3), {"Jan","Feb","Mar","Apr","May","Jun","Jul","Aug","Sep","Oct","Nov","Dec"}, 0), 1, 2, 3, 4, 5, 6, 7, 8, 9, 10, 11, 12), MID(H653, 9, 2)), "yyyy-mm-dd")</f>
        <v>2020-09-15</v>
      </c>
      <c r="G653" s="1" t="s">
        <v>1413</v>
      </c>
      <c r="H653" s="1" t="s">
        <v>1412</v>
      </c>
    </row>
    <row r="654" spans="1:8" hidden="1" x14ac:dyDescent="0.3">
      <c r="A654" s="1" t="s">
        <v>69</v>
      </c>
      <c r="B654" s="1" t="str">
        <f t="shared" si="31"/>
        <v>China</v>
      </c>
      <c r="C654" s="5" t="str">
        <f t="shared" si="30"/>
        <v>2020</v>
      </c>
      <c r="D654" s="1" t="str">
        <f t="shared" si="32"/>
        <v xml:space="preserve">Kuaizhou 1A </v>
      </c>
      <c r="E654" s="1" t="s">
        <v>8</v>
      </c>
      <c r="F654" s="7" t="str">
        <f>TEXT(DATE(MID(H654, 13, 4), CHOOSE(MATCH( MID(H654, 5, 3), {"Jan","Feb","Mar","Apr","May","Jun","Jul","Aug","Sep","Oct","Nov","Dec"}, 0), 1, 2, 3, 4, 5, 6, 7, 8, 9, 10, 11, 12), MID(H654, 9, 2)), "yyyy-mm-dd")</f>
        <v>2020-09-12</v>
      </c>
      <c r="G654" s="1" t="s">
        <v>1415</v>
      </c>
      <c r="H654" s="1" t="s">
        <v>1414</v>
      </c>
    </row>
    <row r="655" spans="1:8" hidden="1" x14ac:dyDescent="0.3">
      <c r="A655" s="1" t="s">
        <v>950</v>
      </c>
      <c r="B655" s="1" t="str">
        <f t="shared" si="31"/>
        <v>USA</v>
      </c>
      <c r="C655" s="5" t="str">
        <f t="shared" si="30"/>
        <v>2020</v>
      </c>
      <c r="D655" s="1" t="str">
        <f t="shared" si="32"/>
        <v xml:space="preserve">Rocket 3 </v>
      </c>
      <c r="E655" s="1" t="s">
        <v>346</v>
      </c>
      <c r="F655" s="7" t="str">
        <f>TEXT(DATE(MID(H655, 13, 4), CHOOSE(MATCH( MID(H655, 5, 3), {"Jan","Feb","Mar","Apr","May","Jun","Jul","Aug","Sep","Oct","Nov","Dec"}, 0), 1, 2, 3, 4, 5, 6, 7, 8, 9, 10, 11, 12), MID(H655, 9, 2)), "yyyy-mm-dd")</f>
        <v>2020-09-12</v>
      </c>
      <c r="G655" s="1" t="s">
        <v>1417</v>
      </c>
      <c r="H655" s="1" t="s">
        <v>1416</v>
      </c>
    </row>
    <row r="656" spans="1:8" hidden="1" x14ac:dyDescent="0.3">
      <c r="A656" s="1" t="s">
        <v>329</v>
      </c>
      <c r="B656" s="1" t="str">
        <f t="shared" si="31"/>
        <v>China</v>
      </c>
      <c r="C656" s="5" t="str">
        <f t="shared" si="30"/>
        <v>2020</v>
      </c>
      <c r="D656" s="1" t="str">
        <f t="shared" si="32"/>
        <v xml:space="preserve">Long March 4B </v>
      </c>
      <c r="E656" s="1" t="s">
        <v>8</v>
      </c>
      <c r="F656" s="7" t="str">
        <f>TEXT(DATE(MID(H656, 13, 4), CHOOSE(MATCH( MID(H656, 5, 3), {"Jan","Feb","Mar","Apr","May","Jun","Jul","Aug","Sep","Oct","Nov","Dec"}, 0), 1, 2, 3, 4, 5, 6, 7, 8, 9, 10, 11, 12), MID(H656, 9, 2)), "yyyy-mm-dd")</f>
        <v>2020-09-07</v>
      </c>
      <c r="G656" s="1" t="s">
        <v>1419</v>
      </c>
      <c r="H656" s="1" t="s">
        <v>1418</v>
      </c>
    </row>
    <row r="657" spans="1:8" hidden="1" x14ac:dyDescent="0.3">
      <c r="A657" s="1" t="s">
        <v>138</v>
      </c>
      <c r="B657" s="1" t="str">
        <f t="shared" si="31"/>
        <v>China</v>
      </c>
      <c r="C657" s="5" t="str">
        <f t="shared" si="30"/>
        <v>2020</v>
      </c>
      <c r="D657" s="1" t="str">
        <f t="shared" si="32"/>
        <v xml:space="preserve">Long March 2F/T </v>
      </c>
      <c r="E657" s="1" t="s">
        <v>8</v>
      </c>
      <c r="F657" s="7" t="str">
        <f>TEXT(DATE(MID(H657, 13, 4), CHOOSE(MATCH( MID(H657, 5, 3), {"Jan","Feb","Mar","Apr","May","Jun","Jul","Aug","Sep","Oct","Nov","Dec"}, 0), 1, 2, 3, 4, 5, 6, 7, 8, 9, 10, 11, 12), MID(H657, 9, 2)), "yyyy-mm-dd")</f>
        <v>2020-09-04</v>
      </c>
      <c r="G657" s="1" t="s">
        <v>140</v>
      </c>
      <c r="H657" s="1" t="s">
        <v>1420</v>
      </c>
    </row>
    <row r="658" spans="1:8" hidden="1" x14ac:dyDescent="0.3">
      <c r="A658" s="1" t="s">
        <v>30</v>
      </c>
      <c r="B658" s="1" t="str">
        <f t="shared" si="31"/>
        <v>USA</v>
      </c>
      <c r="C658" s="5" t="str">
        <f t="shared" si="30"/>
        <v>2020</v>
      </c>
      <c r="D658" s="1" t="str">
        <f t="shared" si="32"/>
        <v xml:space="preserve">Falcon 9 Block 5 </v>
      </c>
      <c r="E658" s="1" t="s">
        <v>8</v>
      </c>
      <c r="F658" s="7" t="str">
        <f>TEXT(DATE(MID(H658, 13, 4), CHOOSE(MATCH( MID(H658, 5, 3), {"Jan","Feb","Mar","Apr","May","Jun","Jul","Aug","Sep","Oct","Nov","Dec"}, 0), 1, 2, 3, 4, 5, 6, 7, 8, 9, 10, 11, 12), MID(H658, 9, 2)), "yyyy-mm-dd")</f>
        <v>2020-09-03</v>
      </c>
      <c r="G658" s="1" t="s">
        <v>1422</v>
      </c>
      <c r="H658" s="1" t="s">
        <v>1421</v>
      </c>
    </row>
    <row r="659" spans="1:8" hidden="1" x14ac:dyDescent="0.3">
      <c r="A659" s="1" t="s">
        <v>234</v>
      </c>
      <c r="B659" s="1" t="str">
        <f t="shared" si="31"/>
        <v>France</v>
      </c>
      <c r="C659" s="5" t="str">
        <f t="shared" si="30"/>
        <v>2020</v>
      </c>
      <c r="D659" s="1" t="str">
        <f t="shared" si="32"/>
        <v xml:space="preserve">Vega </v>
      </c>
      <c r="E659" s="1" t="s">
        <v>8</v>
      </c>
      <c r="F659" s="7" t="str">
        <f>TEXT(DATE(MID(H659, 13, 4), CHOOSE(MATCH( MID(H659, 5, 3), {"Jan","Feb","Mar","Apr","May","Jun","Jul","Aug","Sep","Oct","Nov","Dec"}, 0), 1, 2, 3, 4, 5, 6, 7, 8, 9, 10, 11, 12), MID(H659, 9, 2)), "yyyy-mm-dd")</f>
        <v>2020-09-03</v>
      </c>
      <c r="G659" s="1" t="s">
        <v>1424</v>
      </c>
      <c r="H659" s="1" t="s">
        <v>1423</v>
      </c>
    </row>
    <row r="660" spans="1:8" hidden="1" x14ac:dyDescent="0.3">
      <c r="A660" s="1" t="s">
        <v>828</v>
      </c>
      <c r="B660" s="1" t="str">
        <f t="shared" si="31"/>
        <v>New Zealand</v>
      </c>
      <c r="C660" s="5" t="str">
        <f t="shared" si="30"/>
        <v>2020</v>
      </c>
      <c r="D660" s="1" t="str">
        <f t="shared" si="32"/>
        <v xml:space="preserve">Electron/Photon </v>
      </c>
      <c r="E660" s="1" t="s">
        <v>8</v>
      </c>
      <c r="F660" s="7" t="str">
        <f>TEXT(DATE(MID(H660, 13, 4), CHOOSE(MATCH( MID(H660, 5, 3), {"Jan","Feb","Mar","Apr","May","Jun","Jul","Aug","Sep","Oct","Nov","Dec"}, 0), 1, 2, 3, 4, 5, 6, 7, 8, 9, 10, 11, 12), MID(H660, 9, 2)), "yyyy-mm-dd")</f>
        <v>2020-08-31</v>
      </c>
      <c r="G660" s="1" t="s">
        <v>1426</v>
      </c>
      <c r="H660" s="1" t="s">
        <v>1425</v>
      </c>
    </row>
    <row r="661" spans="1:8" hidden="1" x14ac:dyDescent="0.3">
      <c r="A661" s="1" t="s">
        <v>11</v>
      </c>
      <c r="B661" s="1" t="str">
        <f t="shared" si="31"/>
        <v>USA</v>
      </c>
      <c r="C661" s="5" t="str">
        <f t="shared" si="30"/>
        <v>2020</v>
      </c>
      <c r="D661" s="1" t="str">
        <f t="shared" si="32"/>
        <v xml:space="preserve">Falcon 9 Block 5 </v>
      </c>
      <c r="E661" s="1" t="s">
        <v>8</v>
      </c>
      <c r="F661" s="7" t="str">
        <f>TEXT(DATE(MID(H661, 13, 4), CHOOSE(MATCH( MID(H661, 5, 3), {"Jan","Feb","Mar","Apr","May","Jun","Jul","Aug","Sep","Oct","Nov","Dec"}, 0), 1, 2, 3, 4, 5, 6, 7, 8, 9, 10, 11, 12), MID(H661, 9, 2)), "yyyy-mm-dd")</f>
        <v>2020-08-30</v>
      </c>
      <c r="G661" s="1" t="s">
        <v>1428</v>
      </c>
      <c r="H661" s="1" t="s">
        <v>1427</v>
      </c>
    </row>
    <row r="662" spans="1:8" hidden="1" x14ac:dyDescent="0.3">
      <c r="A662" s="1" t="s">
        <v>90</v>
      </c>
      <c r="B662" s="1" t="str">
        <f t="shared" si="31"/>
        <v>China</v>
      </c>
      <c r="C662" s="5" t="str">
        <f t="shared" si="30"/>
        <v>2020</v>
      </c>
      <c r="D662" s="1" t="str">
        <f t="shared" si="32"/>
        <v xml:space="preserve">Long March 2D </v>
      </c>
      <c r="E662" s="1" t="s">
        <v>8</v>
      </c>
      <c r="F662" s="7" t="str">
        <f>TEXT(DATE(MID(H662, 13, 4), CHOOSE(MATCH( MID(H662, 5, 3), {"Jan","Feb","Mar","Apr","May","Jun","Jul","Aug","Sep","Oct","Nov","Dec"}, 0), 1, 2, 3, 4, 5, 6, 7, 8, 9, 10, 11, 12), MID(H662, 9, 2)), "yyyy-mm-dd")</f>
        <v>2020-08-23</v>
      </c>
      <c r="G662" s="1" t="s">
        <v>1430</v>
      </c>
      <c r="H662" s="1" t="s">
        <v>1429</v>
      </c>
    </row>
    <row r="663" spans="1:8" hidden="1" x14ac:dyDescent="0.3">
      <c r="A663" s="1" t="s">
        <v>11</v>
      </c>
      <c r="B663" s="1" t="str">
        <f t="shared" si="31"/>
        <v>USA</v>
      </c>
      <c r="C663" s="5" t="str">
        <f t="shared" si="30"/>
        <v>2020</v>
      </c>
      <c r="D663" s="1" t="str">
        <f t="shared" si="32"/>
        <v xml:space="preserve">Falcon 9 Block 5 </v>
      </c>
      <c r="E663" s="1" t="s">
        <v>8</v>
      </c>
      <c r="F663" s="7" t="str">
        <f>TEXT(DATE(MID(H663, 13, 4), CHOOSE(MATCH( MID(H663, 5, 3), {"Jan","Feb","Mar","Apr","May","Jun","Jul","Aug","Sep","Oct","Nov","Dec"}, 0), 1, 2, 3, 4, 5, 6, 7, 8, 9, 10, 11, 12), MID(H663, 9, 2)), "yyyy-mm-dd")</f>
        <v>2020-08-18</v>
      </c>
      <c r="G663" s="1" t="s">
        <v>1432</v>
      </c>
      <c r="H663" s="1" t="s">
        <v>1431</v>
      </c>
    </row>
    <row r="664" spans="1:8" hidden="1" x14ac:dyDescent="0.3">
      <c r="A664" s="1" t="s">
        <v>379</v>
      </c>
      <c r="B664" s="1" t="str">
        <f t="shared" si="31"/>
        <v>France</v>
      </c>
      <c r="C664" s="5" t="str">
        <f t="shared" si="30"/>
        <v>2020</v>
      </c>
      <c r="D664" s="1" t="str">
        <f t="shared" si="32"/>
        <v xml:space="preserve">Ariane 5 ECA </v>
      </c>
      <c r="E664" s="1" t="s">
        <v>346</v>
      </c>
      <c r="F664" s="7" t="str">
        <f>TEXT(DATE(MID(H664, 13, 4), CHOOSE(MATCH( MID(H664, 5, 3), {"Jan","Feb","Mar","Apr","May","Jun","Jul","Aug","Sep","Oct","Nov","Dec"}, 0), 1, 2, 3, 4, 5, 6, 7, 8, 9, 10, 11, 12), MID(H664, 9, 2)), "yyyy-mm-dd")</f>
        <v>2020-08-15</v>
      </c>
      <c r="G664" s="1" t="s">
        <v>1434</v>
      </c>
      <c r="H664" s="1" t="s">
        <v>1433</v>
      </c>
    </row>
    <row r="665" spans="1:8" hidden="1" x14ac:dyDescent="0.3">
      <c r="A665" s="1" t="s">
        <v>30</v>
      </c>
      <c r="B665" s="1" t="str">
        <f t="shared" si="31"/>
        <v>USA</v>
      </c>
      <c r="C665" s="5" t="str">
        <f t="shared" si="30"/>
        <v>2020</v>
      </c>
      <c r="D665" s="1" t="str">
        <f t="shared" si="32"/>
        <v xml:space="preserve">Falcon 9 Block 5 </v>
      </c>
      <c r="E665" s="1" t="s">
        <v>8</v>
      </c>
      <c r="F665" s="7" t="str">
        <f>TEXT(DATE(MID(H665, 13, 4), CHOOSE(MATCH( MID(H665, 5, 3), {"Jan","Feb","Mar","Apr","May","Jun","Jul","Aug","Sep","Oct","Nov","Dec"}, 0), 1, 2, 3, 4, 5, 6, 7, 8, 9, 10, 11, 12), MID(H665, 9, 2)), "yyyy-mm-dd")</f>
        <v>2020-08-07</v>
      </c>
      <c r="G665" s="1" t="s">
        <v>1436</v>
      </c>
      <c r="H665" s="1" t="s">
        <v>1435</v>
      </c>
    </row>
    <row r="666" spans="1:8" hidden="1" x14ac:dyDescent="0.3">
      <c r="A666" s="1" t="s">
        <v>90</v>
      </c>
      <c r="B666" s="1" t="str">
        <f t="shared" si="31"/>
        <v>China</v>
      </c>
      <c r="C666" s="5" t="str">
        <f t="shared" si="30"/>
        <v>2020</v>
      </c>
      <c r="D666" s="1" t="str">
        <f t="shared" si="32"/>
        <v xml:space="preserve">Long March 2D </v>
      </c>
      <c r="E666" s="1" t="s">
        <v>8</v>
      </c>
      <c r="F666" s="7" t="str">
        <f>TEXT(DATE(MID(H666, 13, 4), CHOOSE(MATCH( MID(H666, 5, 3), {"Jan","Feb","Mar","Apr","May","Jun","Jul","Aug","Sep","Oct","Nov","Dec"}, 0), 1, 2, 3, 4, 5, 6, 7, 8, 9, 10, 11, 12), MID(H666, 9, 2)), "yyyy-mm-dd")</f>
        <v>2020-08-06</v>
      </c>
      <c r="G666" s="1" t="s">
        <v>1438</v>
      </c>
      <c r="H666" s="1" t="s">
        <v>1437</v>
      </c>
    </row>
    <row r="667" spans="1:8" hidden="1" x14ac:dyDescent="0.3">
      <c r="A667" s="1" t="s">
        <v>529</v>
      </c>
      <c r="B667" s="1" t="str">
        <f t="shared" si="31"/>
        <v>Kazakhstan</v>
      </c>
      <c r="C667" s="5" t="str">
        <f t="shared" si="30"/>
        <v>2020</v>
      </c>
      <c r="D667" s="1" t="str">
        <f t="shared" si="32"/>
        <v xml:space="preserve">Proton-M/Briz-M </v>
      </c>
      <c r="E667" s="1" t="s">
        <v>8</v>
      </c>
      <c r="F667" s="7" t="str">
        <f>TEXT(DATE(MID(H667, 13, 4), CHOOSE(MATCH( MID(H667, 5, 3), {"Jan","Feb","Mar","Apr","May","Jun","Jul","Aug","Sep","Oct","Nov","Dec"}, 0), 1, 2, 3, 4, 5, 6, 7, 8, 9, 10, 11, 12), MID(H667, 9, 2)), "yyyy-mm-dd")</f>
        <v>2020-07-30</v>
      </c>
      <c r="G667" s="1" t="s">
        <v>1440</v>
      </c>
      <c r="H667" s="1" t="s">
        <v>1439</v>
      </c>
    </row>
    <row r="668" spans="1:8" hidden="1" x14ac:dyDescent="0.3">
      <c r="A668" s="1" t="s">
        <v>75</v>
      </c>
      <c r="B668" s="1" t="str">
        <f t="shared" si="31"/>
        <v>USA</v>
      </c>
      <c r="C668" s="5" t="str">
        <f t="shared" si="30"/>
        <v>2020</v>
      </c>
      <c r="D668" s="1" t="str">
        <f t="shared" si="32"/>
        <v xml:space="preserve">Atlas V 541 </v>
      </c>
      <c r="E668" s="1" t="s">
        <v>8</v>
      </c>
      <c r="F668" s="7" t="str">
        <f>TEXT(DATE(MID(H668, 13, 4), CHOOSE(MATCH( MID(H668, 5, 3), {"Jan","Feb","Mar","Apr","May","Jun","Jul","Aug","Sep","Oct","Nov","Dec"}, 0), 1, 2, 3, 4, 5, 6, 7, 8, 9, 10, 11, 12), MID(H668, 9, 2)), "yyyy-mm-dd")</f>
        <v>2020-07-30</v>
      </c>
      <c r="G668" s="1" t="s">
        <v>1442</v>
      </c>
      <c r="H668" s="1" t="s">
        <v>1441</v>
      </c>
    </row>
    <row r="669" spans="1:8" hidden="1" x14ac:dyDescent="0.3">
      <c r="A669" s="1" t="s">
        <v>329</v>
      </c>
      <c r="B669" s="1" t="str">
        <f t="shared" si="31"/>
        <v>China</v>
      </c>
      <c r="C669" s="5" t="str">
        <f t="shared" si="30"/>
        <v>2020</v>
      </c>
      <c r="D669" s="1" t="str">
        <f t="shared" si="32"/>
        <v xml:space="preserve">Long March 4B </v>
      </c>
      <c r="E669" s="1" t="s">
        <v>8</v>
      </c>
      <c r="F669" s="7" t="str">
        <f>TEXT(DATE(MID(H669, 13, 4), CHOOSE(MATCH( MID(H669, 5, 3), {"Jan","Feb","Mar","Apr","May","Jun","Jul","Aug","Sep","Oct","Nov","Dec"}, 0), 1, 2, 3, 4, 5, 6, 7, 8, 9, 10, 11, 12), MID(H669, 9, 2)), "yyyy-mm-dd")</f>
        <v>2020-07-25</v>
      </c>
      <c r="G669" s="1" t="s">
        <v>1444</v>
      </c>
      <c r="H669" s="1" t="s">
        <v>1443</v>
      </c>
    </row>
    <row r="670" spans="1:8" hidden="1" x14ac:dyDescent="0.3">
      <c r="A670" s="1" t="s">
        <v>130</v>
      </c>
      <c r="B670" s="1" t="str">
        <f t="shared" si="31"/>
        <v>Kazakhstan</v>
      </c>
      <c r="C670" s="5" t="str">
        <f t="shared" si="30"/>
        <v>2020</v>
      </c>
      <c r="D670" s="1" t="str">
        <f t="shared" si="32"/>
        <v xml:space="preserve">Soyuz 2.1a </v>
      </c>
      <c r="E670" s="1" t="s">
        <v>8</v>
      </c>
      <c r="F670" s="7" t="str">
        <f>TEXT(DATE(MID(H670, 13, 4), CHOOSE(MATCH( MID(H670, 5, 3), {"Jan","Feb","Mar","Apr","May","Jun","Jul","Aug","Sep","Oct","Nov","Dec"}, 0), 1, 2, 3, 4, 5, 6, 7, 8, 9, 10, 11, 12), MID(H670, 9, 2)), "yyyy-mm-dd")</f>
        <v>2020-07-23</v>
      </c>
      <c r="G670" s="1" t="s">
        <v>1446</v>
      </c>
      <c r="H670" s="1" t="s">
        <v>1445</v>
      </c>
    </row>
    <row r="671" spans="1:8" hidden="1" x14ac:dyDescent="0.3">
      <c r="A671" s="1" t="s">
        <v>133</v>
      </c>
      <c r="B671" s="1" t="str">
        <f t="shared" si="31"/>
        <v>China</v>
      </c>
      <c r="C671" s="5" t="str">
        <f t="shared" si="30"/>
        <v>2020</v>
      </c>
      <c r="D671" s="1" t="str">
        <f t="shared" si="32"/>
        <v xml:space="preserve">Long March 5 </v>
      </c>
      <c r="E671" s="1" t="s">
        <v>8</v>
      </c>
      <c r="F671" s="7" t="str">
        <f>TEXT(DATE(MID(H671, 13, 4), CHOOSE(MATCH( MID(H671, 5, 3), {"Jan","Feb","Mar","Apr","May","Jun","Jul","Aug","Sep","Oct","Nov","Dec"}, 0), 1, 2, 3, 4, 5, 6, 7, 8, 9, 10, 11, 12), MID(H671, 9, 2)), "yyyy-mm-dd")</f>
        <v>2020-07-23</v>
      </c>
      <c r="G671" s="1" t="s">
        <v>1448</v>
      </c>
      <c r="H671" s="1" t="s">
        <v>1447</v>
      </c>
    </row>
    <row r="672" spans="1:8" hidden="1" x14ac:dyDescent="0.3">
      <c r="A672" s="1" t="s">
        <v>11</v>
      </c>
      <c r="B672" s="1" t="str">
        <f t="shared" si="31"/>
        <v>USA</v>
      </c>
      <c r="C672" s="5" t="str">
        <f t="shared" si="30"/>
        <v>2020</v>
      </c>
      <c r="D672" s="1" t="str">
        <f t="shared" si="32"/>
        <v xml:space="preserve">Falcon 9 Block 5 </v>
      </c>
      <c r="E672" s="1" t="s">
        <v>8</v>
      </c>
      <c r="F672" s="7" t="str">
        <f>TEXT(DATE(MID(H672, 13, 4), CHOOSE(MATCH( MID(H672, 5, 3), {"Jan","Feb","Mar","Apr","May","Jun","Jul","Aug","Sep","Oct","Nov","Dec"}, 0), 1, 2, 3, 4, 5, 6, 7, 8, 9, 10, 11, 12), MID(H672, 9, 2)), "yyyy-mm-dd")</f>
        <v>2020-07-20</v>
      </c>
      <c r="G672" s="1" t="s">
        <v>1450</v>
      </c>
      <c r="H672" s="1" t="s">
        <v>1449</v>
      </c>
    </row>
    <row r="673" spans="1:8" hidden="1" x14ac:dyDescent="0.3">
      <c r="A673" s="1" t="s">
        <v>61</v>
      </c>
      <c r="B673" s="1" t="str">
        <f t="shared" si="31"/>
        <v>Japan</v>
      </c>
      <c r="C673" s="5" t="str">
        <f t="shared" si="30"/>
        <v>2020</v>
      </c>
      <c r="D673" s="1" t="str">
        <f t="shared" si="32"/>
        <v xml:space="preserve">H-IIA 202 </v>
      </c>
      <c r="E673" s="1" t="s">
        <v>8</v>
      </c>
      <c r="F673" s="7" t="str">
        <f>TEXT(DATE(MID(H673, 13, 4), CHOOSE(MATCH( MID(H673, 5, 3), {"Jan","Feb","Mar","Apr","May","Jun","Jul","Aug","Sep","Oct","Nov","Dec"}, 0), 1, 2, 3, 4, 5, 6, 7, 8, 9, 10, 11, 12), MID(H673, 9, 2)), "yyyy-mm-dd")</f>
        <v>2020-07-19</v>
      </c>
      <c r="G673" s="1" t="s">
        <v>1452</v>
      </c>
      <c r="H673" s="1" t="s">
        <v>1451</v>
      </c>
    </row>
    <row r="674" spans="1:8" hidden="1" x14ac:dyDescent="0.3">
      <c r="A674" s="1" t="s">
        <v>1197</v>
      </c>
      <c r="B674" s="1" t="str">
        <f t="shared" si="31"/>
        <v>USA</v>
      </c>
      <c r="C674" s="5" t="str">
        <f t="shared" si="30"/>
        <v>2020</v>
      </c>
      <c r="D674" s="1" t="str">
        <f t="shared" si="32"/>
        <v xml:space="preserve">Minotaur IV </v>
      </c>
      <c r="E674" s="1" t="s">
        <v>8</v>
      </c>
      <c r="F674" s="7" t="str">
        <f>TEXT(DATE(MID(H674, 13, 4), CHOOSE(MATCH( MID(H674, 5, 3), {"Jan","Feb","Mar","Apr","May","Jun","Jul","Aug","Sep","Oct","Nov","Dec"}, 0), 1, 2, 3, 4, 5, 6, 7, 8, 9, 10, 11, 12), MID(H674, 9, 2)), "yyyy-mm-dd")</f>
        <v>2020-07-15</v>
      </c>
      <c r="G674" s="1" t="s">
        <v>1454</v>
      </c>
      <c r="H674" s="1" t="s">
        <v>1453</v>
      </c>
    </row>
    <row r="675" spans="1:8" hidden="1" x14ac:dyDescent="0.3">
      <c r="A675" s="1" t="s">
        <v>69</v>
      </c>
      <c r="B675" s="1" t="str">
        <f t="shared" si="31"/>
        <v>China</v>
      </c>
      <c r="C675" s="5" t="str">
        <f t="shared" si="30"/>
        <v>2020</v>
      </c>
      <c r="D675" s="1" t="str">
        <f t="shared" si="32"/>
        <v xml:space="preserve">Kuaizhou 11 </v>
      </c>
      <c r="E675" s="1" t="s">
        <v>8</v>
      </c>
      <c r="F675" s="7" t="str">
        <f>TEXT(DATE(MID(H675, 13, 4), CHOOSE(MATCH( MID(H675, 5, 3), {"Jan","Feb","Mar","Apr","May","Jun","Jul","Aug","Sep","Oct","Nov","Dec"}, 0), 1, 2, 3, 4, 5, 6, 7, 8, 9, 10, 11, 12), MID(H675, 9, 2)), "yyyy-mm-dd")</f>
        <v>2020-07-10</v>
      </c>
      <c r="G675" s="1" t="s">
        <v>1456</v>
      </c>
      <c r="H675" s="1" t="s">
        <v>1455</v>
      </c>
    </row>
    <row r="676" spans="1:8" hidden="1" x14ac:dyDescent="0.3">
      <c r="A676" s="1" t="s">
        <v>18</v>
      </c>
      <c r="B676" s="1" t="str">
        <f t="shared" si="31"/>
        <v>China</v>
      </c>
      <c r="C676" s="5" t="str">
        <f t="shared" si="30"/>
        <v>2020</v>
      </c>
      <c r="D676" s="1" t="str">
        <f t="shared" si="32"/>
        <v xml:space="preserve">Long March 3B/E </v>
      </c>
      <c r="E676" s="1" t="s">
        <v>8</v>
      </c>
      <c r="F676" s="7" t="str">
        <f>TEXT(DATE(MID(H676, 13, 4), CHOOSE(MATCH( MID(H676, 5, 3), {"Jan","Feb","Mar","Apr","May","Jun","Jul","Aug","Sep","Oct","Nov","Dec"}, 0), 1, 2, 3, 4, 5, 6, 7, 8, 9, 10, 11, 12), MID(H676, 9, 2)), "yyyy-mm-dd")</f>
        <v>2020-07-09</v>
      </c>
      <c r="G676" s="1" t="s">
        <v>1458</v>
      </c>
      <c r="H676" s="1" t="s">
        <v>1457</v>
      </c>
    </row>
    <row r="677" spans="1:8" hidden="1" x14ac:dyDescent="0.3">
      <c r="A677" s="1" t="s">
        <v>498</v>
      </c>
      <c r="B677" s="1" t="str">
        <f t="shared" si="31"/>
        <v>Israel</v>
      </c>
      <c r="C677" s="5" t="str">
        <f t="shared" si="30"/>
        <v>2020</v>
      </c>
      <c r="D677" s="1" t="str">
        <f t="shared" si="32"/>
        <v xml:space="preserve">Shavit-2 </v>
      </c>
      <c r="E677" s="1" t="s">
        <v>8</v>
      </c>
      <c r="F677" s="7" t="str">
        <f>TEXT(DATE(MID(H677, 13, 4), CHOOSE(MATCH( MID(H677, 5, 3), {"Jan","Feb","Mar","Apr","May","Jun","Jul","Aug","Sep","Oct","Nov","Dec"}, 0), 1, 2, 3, 4, 5, 6, 7, 8, 9, 10, 11, 12), MID(H677, 9, 2)), "yyyy-mm-dd")</f>
        <v>2020-07-06</v>
      </c>
      <c r="G677" s="1" t="s">
        <v>1460</v>
      </c>
      <c r="H677" s="1" t="s">
        <v>1459</v>
      </c>
    </row>
    <row r="678" spans="1:8" hidden="1" x14ac:dyDescent="0.3">
      <c r="A678" s="1" t="s">
        <v>90</v>
      </c>
      <c r="B678" s="1" t="str">
        <f t="shared" si="31"/>
        <v>China</v>
      </c>
      <c r="C678" s="5" t="str">
        <f t="shared" si="30"/>
        <v>2020</v>
      </c>
      <c r="D678" s="1" t="str">
        <f t="shared" si="32"/>
        <v xml:space="preserve">Long March 2D </v>
      </c>
      <c r="E678" s="1" t="s">
        <v>8</v>
      </c>
      <c r="F678" s="7" t="str">
        <f>TEXT(DATE(MID(H678, 13, 4), CHOOSE(MATCH( MID(H678, 5, 3), {"Jan","Feb","Mar","Apr","May","Jun","Jul","Aug","Sep","Oct","Nov","Dec"}, 0), 1, 2, 3, 4, 5, 6, 7, 8, 9, 10, 11, 12), MID(H678, 9, 2)), "yyyy-mm-dd")</f>
        <v>2020-07-04</v>
      </c>
      <c r="G678" s="1" t="s">
        <v>1462</v>
      </c>
      <c r="H678" s="1" t="s">
        <v>1461</v>
      </c>
    </row>
    <row r="679" spans="1:8" hidden="1" x14ac:dyDescent="0.3">
      <c r="A679" s="1" t="s">
        <v>828</v>
      </c>
      <c r="B679" s="1" t="str">
        <f t="shared" si="31"/>
        <v>New Zealand</v>
      </c>
      <c r="C679" s="5" t="str">
        <f t="shared" si="30"/>
        <v>2020</v>
      </c>
      <c r="D679" s="1" t="str">
        <f t="shared" si="32"/>
        <v xml:space="preserve">Electron/Curie </v>
      </c>
      <c r="E679" s="1" t="s">
        <v>8</v>
      </c>
      <c r="F679" s="7" t="str">
        <f>TEXT(DATE(MID(H679, 13, 4), CHOOSE(MATCH( MID(H679, 5, 3), {"Jan","Feb","Mar","Apr","May","Jun","Jul","Aug","Sep","Oct","Nov","Dec"}, 0), 1, 2, 3, 4, 5, 6, 7, 8, 9, 10, 11, 12), MID(H679, 9, 2)), "yyyy-mm-dd")</f>
        <v>2020-07-04</v>
      </c>
      <c r="G679" s="1" t="s">
        <v>1464</v>
      </c>
      <c r="H679" s="1" t="s">
        <v>1463</v>
      </c>
    </row>
    <row r="680" spans="1:8" hidden="1" x14ac:dyDescent="0.3">
      <c r="A680" s="1" t="s">
        <v>329</v>
      </c>
      <c r="B680" s="1" t="str">
        <f t="shared" si="31"/>
        <v>China</v>
      </c>
      <c r="C680" s="5" t="str">
        <f t="shared" si="30"/>
        <v>2020</v>
      </c>
      <c r="D680" s="1" t="str">
        <f t="shared" si="32"/>
        <v xml:space="preserve">Long March 4B </v>
      </c>
      <c r="E680" s="1" t="s">
        <v>8</v>
      </c>
      <c r="F680" s="7" t="str">
        <f>TEXT(DATE(MID(H680, 13, 4), CHOOSE(MATCH( MID(H680, 5, 3), {"Jan","Feb","Mar","Apr","May","Jun","Jul","Aug","Sep","Oct","Nov","Dec"}, 0), 1, 2, 3, 4, 5, 6, 7, 8, 9, 10, 11, 12), MID(H680, 9, 2)), "yyyy-mm-dd")</f>
        <v>2020-07-03</v>
      </c>
      <c r="G680" s="1" t="s">
        <v>1466</v>
      </c>
      <c r="H680" s="1" t="s">
        <v>1465</v>
      </c>
    </row>
    <row r="681" spans="1:8" hidden="1" x14ac:dyDescent="0.3">
      <c r="A681" s="1" t="s">
        <v>11</v>
      </c>
      <c r="B681" s="1" t="str">
        <f t="shared" si="31"/>
        <v>USA</v>
      </c>
      <c r="C681" s="5" t="str">
        <f t="shared" si="30"/>
        <v>2020</v>
      </c>
      <c r="D681" s="1" t="str">
        <f t="shared" si="32"/>
        <v xml:space="preserve">Falcon 9 Block 5 </v>
      </c>
      <c r="E681" s="1" t="s">
        <v>8</v>
      </c>
      <c r="F681" s="7" t="str">
        <f>TEXT(DATE(MID(H681, 13, 4), CHOOSE(MATCH( MID(H681, 5, 3), {"Jan","Feb","Mar","Apr","May","Jun","Jul","Aug","Sep","Oct","Nov","Dec"}, 0), 1, 2, 3, 4, 5, 6, 7, 8, 9, 10, 11, 12), MID(H681, 9, 2)), "yyyy-mm-dd")</f>
        <v>2020-06-30</v>
      </c>
      <c r="G681" s="1" t="s">
        <v>1468</v>
      </c>
      <c r="H681" s="1" t="s">
        <v>1467</v>
      </c>
    </row>
    <row r="682" spans="1:8" hidden="1" x14ac:dyDescent="0.3">
      <c r="A682" s="1" t="s">
        <v>101</v>
      </c>
      <c r="B682" s="1" t="str">
        <f t="shared" si="31"/>
        <v>China</v>
      </c>
      <c r="C682" s="5" t="str">
        <f t="shared" si="30"/>
        <v>2020</v>
      </c>
      <c r="D682" s="1" t="str">
        <f t="shared" si="32"/>
        <v xml:space="preserve">Long March 3B/E </v>
      </c>
      <c r="E682" s="1" t="s">
        <v>8</v>
      </c>
      <c r="F682" s="7" t="str">
        <f>TEXT(DATE(MID(H682, 13, 4), CHOOSE(MATCH( MID(H682, 5, 3), {"Jan","Feb","Mar","Apr","May","Jun","Jul","Aug","Sep","Oct","Nov","Dec"}, 0), 1, 2, 3, 4, 5, 6, 7, 8, 9, 10, 11, 12), MID(H682, 9, 2)), "yyyy-mm-dd")</f>
        <v>2020-06-23</v>
      </c>
      <c r="G682" s="1" t="s">
        <v>1470</v>
      </c>
      <c r="H682" s="1" t="s">
        <v>1469</v>
      </c>
    </row>
    <row r="683" spans="1:8" hidden="1" x14ac:dyDescent="0.3">
      <c r="A683" s="1" t="s">
        <v>90</v>
      </c>
      <c r="B683" s="1" t="str">
        <f t="shared" si="31"/>
        <v>China</v>
      </c>
      <c r="C683" s="5" t="str">
        <f t="shared" si="30"/>
        <v>2020</v>
      </c>
      <c r="D683" s="1" t="str">
        <f t="shared" si="32"/>
        <v xml:space="preserve">Long March 2D </v>
      </c>
      <c r="E683" s="1" t="s">
        <v>8</v>
      </c>
      <c r="F683" s="7" t="str">
        <f>TEXT(DATE(MID(H683, 13, 4), CHOOSE(MATCH( MID(H683, 5, 3), {"Jan","Feb","Mar","Apr","May","Jun","Jul","Aug","Sep","Oct","Nov","Dec"}, 0), 1, 2, 3, 4, 5, 6, 7, 8, 9, 10, 11, 12), MID(H683, 9, 2)), "yyyy-mm-dd")</f>
        <v>2020-06-17</v>
      </c>
      <c r="G683" s="1" t="s">
        <v>1472</v>
      </c>
      <c r="H683" s="1" t="s">
        <v>1471</v>
      </c>
    </row>
    <row r="684" spans="1:8" hidden="1" x14ac:dyDescent="0.3">
      <c r="A684" s="1" t="s">
        <v>11</v>
      </c>
      <c r="B684" s="1" t="str">
        <f t="shared" si="31"/>
        <v>USA</v>
      </c>
      <c r="C684" s="5" t="str">
        <f t="shared" si="30"/>
        <v>2020</v>
      </c>
      <c r="D684" s="1" t="str">
        <f t="shared" si="32"/>
        <v xml:space="preserve">Falcon 9 Block 5 </v>
      </c>
      <c r="E684" s="1" t="s">
        <v>8</v>
      </c>
      <c r="F684" s="7" t="str">
        <f>TEXT(DATE(MID(H684, 13, 4), CHOOSE(MATCH( MID(H684, 5, 3), {"Jan","Feb","Mar","Apr","May","Jun","Jul","Aug","Sep","Oct","Nov","Dec"}, 0), 1, 2, 3, 4, 5, 6, 7, 8, 9, 10, 11, 12), MID(H684, 9, 2)), "yyyy-mm-dd")</f>
        <v>2020-06-13</v>
      </c>
      <c r="G684" s="1" t="s">
        <v>1474</v>
      </c>
      <c r="H684" s="1" t="s">
        <v>1473</v>
      </c>
    </row>
    <row r="685" spans="1:8" hidden="1" x14ac:dyDescent="0.3">
      <c r="A685" s="1" t="s">
        <v>828</v>
      </c>
      <c r="B685" s="1" t="str">
        <f t="shared" si="31"/>
        <v>New Zealand</v>
      </c>
      <c r="C685" s="5" t="str">
        <f t="shared" si="30"/>
        <v>2020</v>
      </c>
      <c r="D685" s="1" t="str">
        <f t="shared" si="32"/>
        <v xml:space="preserve">Electron/Curie </v>
      </c>
      <c r="E685" s="1" t="s">
        <v>8</v>
      </c>
      <c r="F685" s="7" t="str">
        <f>TEXT(DATE(MID(H685, 13, 4), CHOOSE(MATCH( MID(H685, 5, 3), {"Jan","Feb","Mar","Apr","May","Jun","Jul","Aug","Sep","Oct","Nov","Dec"}, 0), 1, 2, 3, 4, 5, 6, 7, 8, 9, 10, 11, 12), MID(H685, 9, 2)), "yyyy-mm-dd")</f>
        <v>2020-06-13</v>
      </c>
      <c r="G685" s="1" t="s">
        <v>1476</v>
      </c>
      <c r="H685" s="1" t="s">
        <v>1475</v>
      </c>
    </row>
    <row r="686" spans="1:8" hidden="1" x14ac:dyDescent="0.3">
      <c r="A686" s="1" t="s">
        <v>329</v>
      </c>
      <c r="B686" s="1" t="str">
        <f t="shared" si="31"/>
        <v>China</v>
      </c>
      <c r="C686" s="5" t="str">
        <f t="shared" si="30"/>
        <v>2020</v>
      </c>
      <c r="D686" s="1" t="str">
        <f t="shared" si="32"/>
        <v xml:space="preserve">Long March 2C </v>
      </c>
      <c r="E686" s="1" t="s">
        <v>8</v>
      </c>
      <c r="F686" s="7" t="str">
        <f>TEXT(DATE(MID(H686, 13, 4), CHOOSE(MATCH( MID(H686, 5, 3), {"Jan","Feb","Mar","Apr","May","Jun","Jul","Aug","Sep","Oct","Nov","Dec"}, 0), 1, 2, 3, 4, 5, 6, 7, 8, 9, 10, 11, 12), MID(H686, 9, 2)), "yyyy-mm-dd")</f>
        <v>2020-06-10</v>
      </c>
      <c r="G686" s="1" t="s">
        <v>1478</v>
      </c>
      <c r="H686" s="1" t="s">
        <v>1477</v>
      </c>
    </row>
    <row r="687" spans="1:8" hidden="1" x14ac:dyDescent="0.3">
      <c r="A687" s="1" t="s">
        <v>11</v>
      </c>
      <c r="B687" s="1" t="str">
        <f t="shared" si="31"/>
        <v>USA</v>
      </c>
      <c r="C687" s="5" t="str">
        <f t="shared" si="30"/>
        <v>2020</v>
      </c>
      <c r="D687" s="1" t="str">
        <f t="shared" si="32"/>
        <v xml:space="preserve">Falcon 9 Block 5 </v>
      </c>
      <c r="E687" s="1" t="s">
        <v>8</v>
      </c>
      <c r="F687" s="7" t="str">
        <f>TEXT(DATE(MID(H687, 13, 4), CHOOSE(MATCH( MID(H687, 5, 3), {"Jan","Feb","Mar","Apr","May","Jun","Jul","Aug","Sep","Oct","Nov","Dec"}, 0), 1, 2, 3, 4, 5, 6, 7, 8, 9, 10, 11, 12), MID(H687, 9, 2)), "yyyy-mm-dd")</f>
        <v>2020-06-04</v>
      </c>
      <c r="G687" s="1" t="s">
        <v>1480</v>
      </c>
      <c r="H687" s="1" t="s">
        <v>1479</v>
      </c>
    </row>
    <row r="688" spans="1:8" hidden="1" x14ac:dyDescent="0.3">
      <c r="A688" s="1" t="s">
        <v>90</v>
      </c>
      <c r="B688" s="1" t="str">
        <f t="shared" si="31"/>
        <v>China</v>
      </c>
      <c r="C688" s="5" t="str">
        <f t="shared" si="30"/>
        <v>2020</v>
      </c>
      <c r="D688" s="1" t="str">
        <f t="shared" si="32"/>
        <v xml:space="preserve">Long March 2D </v>
      </c>
      <c r="E688" s="1" t="s">
        <v>8</v>
      </c>
      <c r="F688" s="7" t="str">
        <f>TEXT(DATE(MID(H688, 13, 4), CHOOSE(MATCH( MID(H688, 5, 3), {"Jan","Feb","Mar","Apr","May","Jun","Jul","Aug","Sep","Oct","Nov","Dec"}, 0), 1, 2, 3, 4, 5, 6, 7, 8, 9, 10, 11, 12), MID(H688, 9, 2)), "yyyy-mm-dd")</f>
        <v>2020-05-31</v>
      </c>
      <c r="G688" s="1" t="s">
        <v>1482</v>
      </c>
      <c r="H688" s="1" t="s">
        <v>1481</v>
      </c>
    </row>
    <row r="689" spans="1:8" hidden="1" x14ac:dyDescent="0.3">
      <c r="A689" s="1" t="s">
        <v>30</v>
      </c>
      <c r="B689" s="1" t="str">
        <f t="shared" si="31"/>
        <v>USA</v>
      </c>
      <c r="C689" s="5" t="str">
        <f t="shared" si="30"/>
        <v>2020</v>
      </c>
      <c r="D689" s="1" t="str">
        <f t="shared" si="32"/>
        <v xml:space="preserve">Falcon 9 Block 5 </v>
      </c>
      <c r="E689" s="1" t="s">
        <v>8</v>
      </c>
      <c r="F689" s="7" t="str">
        <f>TEXT(DATE(MID(H689, 13, 4), CHOOSE(MATCH( MID(H689, 5, 3), {"Jan","Feb","Mar","Apr","May","Jun","Jul","Aug","Sep","Oct","Nov","Dec"}, 0), 1, 2, 3, 4, 5, 6, 7, 8, 9, 10, 11, 12), MID(H689, 9, 2)), "yyyy-mm-dd")</f>
        <v>2020-05-30</v>
      </c>
      <c r="G689" s="1" t="s">
        <v>1484</v>
      </c>
      <c r="H689" s="1" t="s">
        <v>1483</v>
      </c>
    </row>
    <row r="690" spans="1:8" hidden="1" x14ac:dyDescent="0.3">
      <c r="A690" s="1" t="s">
        <v>315</v>
      </c>
      <c r="B690" s="1" t="str">
        <f t="shared" si="31"/>
        <v>China</v>
      </c>
      <c r="C690" s="5" t="str">
        <f t="shared" si="30"/>
        <v>2020</v>
      </c>
      <c r="D690" s="1" t="str">
        <f t="shared" si="32"/>
        <v xml:space="preserve">Long March 11 </v>
      </c>
      <c r="E690" s="1" t="s">
        <v>8</v>
      </c>
      <c r="F690" s="7" t="str">
        <f>TEXT(DATE(MID(H690, 13, 4), CHOOSE(MATCH( MID(H690, 5, 3), {"Jan","Feb","Mar","Apr","May","Jun","Jul","Aug","Sep","Oct","Nov","Dec"}, 0), 1, 2, 3, 4, 5, 6, 7, 8, 9, 10, 11, 12), MID(H690, 9, 2)), "yyyy-mm-dd")</f>
        <v>2020-05-29</v>
      </c>
      <c r="G690" s="1" t="s">
        <v>1486</v>
      </c>
      <c r="H690" s="1" t="s">
        <v>1485</v>
      </c>
    </row>
    <row r="691" spans="1:8" hidden="1" x14ac:dyDescent="0.3">
      <c r="A691" s="1" t="s">
        <v>839</v>
      </c>
      <c r="B691" s="1" t="str">
        <f t="shared" si="31"/>
        <v>USA</v>
      </c>
      <c r="C691" s="5" t="str">
        <f t="shared" si="30"/>
        <v>2020</v>
      </c>
      <c r="D691" s="1" t="str">
        <f t="shared" si="32"/>
        <v xml:space="preserve">LauncherOne </v>
      </c>
      <c r="E691" s="1" t="s">
        <v>346</v>
      </c>
      <c r="F691" s="7" t="str">
        <f>TEXT(DATE(MID(H691, 13, 4), CHOOSE(MATCH( MID(H691, 5, 3), {"Jan","Feb","Mar","Apr","May","Jun","Jul","Aug","Sep","Oct","Nov","Dec"}, 0), 1, 2, 3, 4, 5, 6, 7, 8, 9, 10, 11, 12), MID(H691, 9, 2)), "yyyy-mm-dd")</f>
        <v>2020-05-25</v>
      </c>
      <c r="G691" s="1" t="s">
        <v>1488</v>
      </c>
      <c r="H691" s="1" t="s">
        <v>1487</v>
      </c>
    </row>
    <row r="692" spans="1:8" hidden="1" x14ac:dyDescent="0.3">
      <c r="A692" s="1" t="s">
        <v>5</v>
      </c>
      <c r="B692" s="1" t="str">
        <f t="shared" si="31"/>
        <v>Russia</v>
      </c>
      <c r="C692" s="5" t="str">
        <f t="shared" si="30"/>
        <v>2020</v>
      </c>
      <c r="D692" s="1" t="str">
        <f t="shared" si="32"/>
        <v xml:space="preserve">Soyuz 2.1b/Fregat-M </v>
      </c>
      <c r="E692" s="1" t="s">
        <v>8</v>
      </c>
      <c r="F692" s="7" t="str">
        <f>TEXT(DATE(MID(H692, 13, 4), CHOOSE(MATCH( MID(H692, 5, 3), {"Jan","Feb","Mar","Apr","May","Jun","Jul","Aug","Sep","Oct","Nov","Dec"}, 0), 1, 2, 3, 4, 5, 6, 7, 8, 9, 10, 11, 12), MID(H692, 9, 2)), "yyyy-mm-dd")</f>
        <v>2020-05-22</v>
      </c>
      <c r="G692" s="1" t="s">
        <v>1490</v>
      </c>
      <c r="H692" s="1" t="s">
        <v>1489</v>
      </c>
    </row>
    <row r="693" spans="1:8" hidden="1" x14ac:dyDescent="0.3">
      <c r="A693" s="1" t="s">
        <v>536</v>
      </c>
      <c r="B693" s="1" t="str">
        <f t="shared" si="31"/>
        <v>Japan</v>
      </c>
      <c r="C693" s="5" t="str">
        <f t="shared" si="30"/>
        <v>2020</v>
      </c>
      <c r="D693" s="1" t="str">
        <f t="shared" si="32"/>
        <v xml:space="preserve">H-IIB </v>
      </c>
      <c r="E693" s="1" t="s">
        <v>346</v>
      </c>
      <c r="F693" s="7" t="str">
        <f>TEXT(DATE(MID(H693, 13, 4), CHOOSE(MATCH( MID(H693, 5, 3), {"Jan","Feb","Mar","Apr","May","Jun","Jul","Aug","Sep","Oct","Nov","Dec"}, 0), 1, 2, 3, 4, 5, 6, 7, 8, 9, 10, 11, 12), MID(H693, 9, 2)), "yyyy-mm-dd")</f>
        <v>2020-05-20</v>
      </c>
      <c r="G693" s="1" t="s">
        <v>1492</v>
      </c>
      <c r="H693" s="1" t="s">
        <v>1491</v>
      </c>
    </row>
    <row r="694" spans="1:8" hidden="1" x14ac:dyDescent="0.3">
      <c r="A694" s="1" t="s">
        <v>75</v>
      </c>
      <c r="B694" s="1" t="str">
        <f t="shared" si="31"/>
        <v>USA</v>
      </c>
      <c r="C694" s="5" t="str">
        <f t="shared" si="30"/>
        <v>2020</v>
      </c>
      <c r="D694" s="1" t="str">
        <f t="shared" si="32"/>
        <v xml:space="preserve">Atlas V 501 </v>
      </c>
      <c r="E694" s="1" t="s">
        <v>8</v>
      </c>
      <c r="F694" s="7" t="str">
        <f>TEXT(DATE(MID(H694, 13, 4), CHOOSE(MATCH( MID(H694, 5, 3), {"Jan","Feb","Mar","Apr","May","Jun","Jul","Aug","Sep","Oct","Nov","Dec"}, 0), 1, 2, 3, 4, 5, 6, 7, 8, 9, 10, 11, 12), MID(H694, 9, 2)), "yyyy-mm-dd")</f>
        <v>2020-05-17</v>
      </c>
      <c r="G694" s="1" t="s">
        <v>1494</v>
      </c>
      <c r="H694" s="1" t="s">
        <v>1493</v>
      </c>
    </row>
    <row r="695" spans="1:8" hidden="1" x14ac:dyDescent="0.3">
      <c r="A695" s="1" t="s">
        <v>69</v>
      </c>
      <c r="B695" s="1" t="str">
        <f t="shared" si="31"/>
        <v>China</v>
      </c>
      <c r="C695" s="5" t="str">
        <f t="shared" si="30"/>
        <v>2020</v>
      </c>
      <c r="D695" s="1" t="str">
        <f t="shared" si="32"/>
        <v xml:space="preserve">Kuaizhou 1A </v>
      </c>
      <c r="E695" s="1" t="s">
        <v>8</v>
      </c>
      <c r="F695" s="7" t="str">
        <f>TEXT(DATE(MID(H695, 13, 4), CHOOSE(MATCH( MID(H695, 5, 3), {"Jan","Feb","Mar","Apr","May","Jun","Jul","Aug","Sep","Oct","Nov","Dec"}, 0), 1, 2, 3, 4, 5, 6, 7, 8, 9, 10, 11, 12), MID(H695, 9, 2)), "yyyy-mm-dd")</f>
        <v>2020-05-12</v>
      </c>
      <c r="G695" s="1" t="s">
        <v>1496</v>
      </c>
      <c r="H695" s="1" t="s">
        <v>1495</v>
      </c>
    </row>
    <row r="696" spans="1:8" hidden="1" x14ac:dyDescent="0.3">
      <c r="A696" s="1" t="s">
        <v>133</v>
      </c>
      <c r="B696" s="1" t="str">
        <f t="shared" si="31"/>
        <v>China</v>
      </c>
      <c r="C696" s="5" t="str">
        <f t="shared" si="30"/>
        <v>2020</v>
      </c>
      <c r="D696" s="1" t="str">
        <f t="shared" si="32"/>
        <v xml:space="preserve">Long March 5B </v>
      </c>
      <c r="E696" s="1" t="s">
        <v>8</v>
      </c>
      <c r="F696" s="7" t="str">
        <f>TEXT(DATE(MID(H696, 13, 4), CHOOSE(MATCH( MID(H696, 5, 3), {"Jan","Feb","Mar","Apr","May","Jun","Jul","Aug","Sep","Oct","Nov","Dec"}, 0), 1, 2, 3, 4, 5, 6, 7, 8, 9, 10, 11, 12), MID(H696, 9, 2)), "yyyy-mm-dd")</f>
        <v>2020-05-05</v>
      </c>
      <c r="G696" s="1" t="s">
        <v>1498</v>
      </c>
      <c r="H696" s="1" t="s">
        <v>1497</v>
      </c>
    </row>
    <row r="697" spans="1:8" hidden="1" x14ac:dyDescent="0.3">
      <c r="A697" s="1" t="s">
        <v>130</v>
      </c>
      <c r="B697" s="1" t="str">
        <f t="shared" si="31"/>
        <v>Kazakhstan</v>
      </c>
      <c r="C697" s="5" t="str">
        <f t="shared" si="30"/>
        <v>2020</v>
      </c>
      <c r="D697" s="1" t="str">
        <f t="shared" si="32"/>
        <v xml:space="preserve">Soyuz 2.1a </v>
      </c>
      <c r="E697" s="1" t="s">
        <v>8</v>
      </c>
      <c r="F697" s="7" t="str">
        <f>TEXT(DATE(MID(H697, 13, 4), CHOOSE(MATCH( MID(H697, 5, 3), {"Jan","Feb","Mar","Apr","May","Jun","Jul","Aug","Sep","Oct","Nov","Dec"}, 0), 1, 2, 3, 4, 5, 6, 7, 8, 9, 10, 11, 12), MID(H697, 9, 2)), "yyyy-mm-dd")</f>
        <v>2020-04-25</v>
      </c>
      <c r="G697" s="1" t="s">
        <v>1500</v>
      </c>
      <c r="H697" s="1" t="s">
        <v>1499</v>
      </c>
    </row>
    <row r="698" spans="1:8" hidden="1" x14ac:dyDescent="0.3">
      <c r="A698" s="1" t="s">
        <v>30</v>
      </c>
      <c r="B698" s="1" t="str">
        <f t="shared" si="31"/>
        <v>USA</v>
      </c>
      <c r="C698" s="5" t="str">
        <f t="shared" si="30"/>
        <v>2020</v>
      </c>
      <c r="D698" s="1" t="str">
        <f t="shared" si="32"/>
        <v xml:space="preserve">Falcon 9 Block 5 </v>
      </c>
      <c r="E698" s="1" t="s">
        <v>8</v>
      </c>
      <c r="F698" s="7" t="str">
        <f>TEXT(DATE(MID(H698, 13, 4), CHOOSE(MATCH( MID(H698, 5, 3), {"Jan","Feb","Mar","Apr","May","Jun","Jul","Aug","Sep","Oct","Nov","Dec"}, 0), 1, 2, 3, 4, 5, 6, 7, 8, 9, 10, 11, 12), MID(H698, 9, 2)), "yyyy-mm-dd")</f>
        <v>2020-04-22</v>
      </c>
      <c r="G698" s="1" t="s">
        <v>1502</v>
      </c>
      <c r="H698" s="1" t="s">
        <v>1501</v>
      </c>
    </row>
    <row r="699" spans="1:8" hidden="1" x14ac:dyDescent="0.3">
      <c r="A699" s="1" t="s">
        <v>48</v>
      </c>
      <c r="B699" s="1" t="str">
        <f t="shared" si="31"/>
        <v>Iran</v>
      </c>
      <c r="C699" s="5" t="str">
        <f t="shared" si="30"/>
        <v>2020</v>
      </c>
      <c r="D699" s="1" t="str">
        <f t="shared" si="32"/>
        <v xml:space="preserve">Qased </v>
      </c>
      <c r="E699" s="1" t="s">
        <v>8</v>
      </c>
      <c r="F699" s="7" t="str">
        <f>TEXT(DATE(MID(H699, 13, 4), CHOOSE(MATCH( MID(H699, 5, 3), {"Jan","Feb","Mar","Apr","May","Jun","Jul","Aug","Sep","Oct","Nov","Dec"}, 0), 1, 2, 3, 4, 5, 6, 7, 8, 9, 10, 11, 12), MID(H699, 9, 2)), "yyyy-mm-dd")</f>
        <v>2020-04-22</v>
      </c>
      <c r="G699" s="1" t="s">
        <v>1504</v>
      </c>
      <c r="H699" s="1" t="s">
        <v>1503</v>
      </c>
    </row>
    <row r="700" spans="1:8" hidden="1" x14ac:dyDescent="0.3">
      <c r="A700" s="1" t="s">
        <v>101</v>
      </c>
      <c r="B700" s="1" t="str">
        <f t="shared" si="31"/>
        <v>China</v>
      </c>
      <c r="C700" s="5" t="str">
        <f t="shared" si="30"/>
        <v>2020</v>
      </c>
      <c r="D700" s="1" t="str">
        <f t="shared" si="32"/>
        <v xml:space="preserve">Long March 3B/E </v>
      </c>
      <c r="E700" s="1" t="s">
        <v>8</v>
      </c>
      <c r="F700" s="7" t="str">
        <f>TEXT(DATE(MID(H700, 13, 4), CHOOSE(MATCH( MID(H700, 5, 3), {"Jan","Feb","Mar","Apr","May","Jun","Jul","Aug","Sep","Oct","Nov","Dec"}, 0), 1, 2, 3, 4, 5, 6, 7, 8, 9, 10, 11, 12), MID(H700, 9, 2)), "yyyy-mm-dd")</f>
        <v>2020-04-09</v>
      </c>
      <c r="G700" s="1" t="s">
        <v>1506</v>
      </c>
      <c r="H700" s="1" t="s">
        <v>1505</v>
      </c>
    </row>
    <row r="701" spans="1:8" hidden="1" x14ac:dyDescent="0.3">
      <c r="A701" s="1" t="s">
        <v>130</v>
      </c>
      <c r="B701" s="1" t="str">
        <f t="shared" si="31"/>
        <v>Kazakhstan</v>
      </c>
      <c r="C701" s="5" t="str">
        <f t="shared" si="30"/>
        <v>2020</v>
      </c>
      <c r="D701" s="1" t="str">
        <f t="shared" si="32"/>
        <v xml:space="preserve">Soyuz 2.1a </v>
      </c>
      <c r="E701" s="1" t="s">
        <v>8</v>
      </c>
      <c r="F701" s="7" t="str">
        <f>TEXT(DATE(MID(H701, 13, 4), CHOOSE(MATCH( MID(H701, 5, 3), {"Jan","Feb","Mar","Apr","May","Jun","Jul","Aug","Sep","Oct","Nov","Dec"}, 0), 1, 2, 3, 4, 5, 6, 7, 8, 9, 10, 11, 12), MID(H701, 9, 2)), "yyyy-mm-dd")</f>
        <v>2020-04-09</v>
      </c>
      <c r="G701" s="1" t="s">
        <v>1508</v>
      </c>
      <c r="H701" s="1" t="s">
        <v>1507</v>
      </c>
    </row>
    <row r="702" spans="1:8" hidden="1" x14ac:dyDescent="0.3">
      <c r="A702" s="1" t="s">
        <v>75</v>
      </c>
      <c r="B702" s="1" t="str">
        <f t="shared" si="31"/>
        <v>USA</v>
      </c>
      <c r="C702" s="5" t="str">
        <f t="shared" si="30"/>
        <v>2020</v>
      </c>
      <c r="D702" s="1" t="str">
        <f t="shared" si="32"/>
        <v xml:space="preserve">Atlas V 551 </v>
      </c>
      <c r="E702" s="1" t="s">
        <v>8</v>
      </c>
      <c r="F702" s="7" t="str">
        <f>TEXT(DATE(MID(H702, 13, 4), CHOOSE(MATCH( MID(H702, 5, 3), {"Jan","Feb","Mar","Apr","May","Jun","Jul","Aug","Sep","Oct","Nov","Dec"}, 0), 1, 2, 3, 4, 5, 6, 7, 8, 9, 10, 11, 12), MID(H702, 9, 2)), "yyyy-mm-dd")</f>
        <v>2020-03-26</v>
      </c>
      <c r="G702" s="1" t="s">
        <v>1510</v>
      </c>
      <c r="H702" s="1" t="s">
        <v>1509</v>
      </c>
    </row>
    <row r="703" spans="1:8" hidden="1" x14ac:dyDescent="0.3">
      <c r="A703" s="1" t="s">
        <v>18</v>
      </c>
      <c r="B703" s="1" t="str">
        <f t="shared" si="31"/>
        <v>China</v>
      </c>
      <c r="C703" s="5" t="str">
        <f t="shared" si="30"/>
        <v>2020</v>
      </c>
      <c r="D703" s="1" t="str">
        <f t="shared" si="32"/>
        <v xml:space="preserve">Long March 2C </v>
      </c>
      <c r="E703" s="1" t="s">
        <v>8</v>
      </c>
      <c r="F703" s="7" t="str">
        <f>TEXT(DATE(MID(H703, 13, 4), CHOOSE(MATCH( MID(H703, 5, 3), {"Jan","Feb","Mar","Apr","May","Jun","Jul","Aug","Sep","Oct","Nov","Dec"}, 0), 1, 2, 3, 4, 5, 6, 7, 8, 9, 10, 11, 12), MID(H703, 9, 2)), "yyyy-mm-dd")</f>
        <v>2020-03-24</v>
      </c>
      <c r="G703" s="1" t="s">
        <v>1512</v>
      </c>
      <c r="H703" s="1" t="s">
        <v>1511</v>
      </c>
    </row>
    <row r="704" spans="1:8" hidden="1" x14ac:dyDescent="0.3">
      <c r="A704" s="1" t="s">
        <v>130</v>
      </c>
      <c r="B704" s="1" t="str">
        <f t="shared" si="31"/>
        <v>Kazakhstan</v>
      </c>
      <c r="C704" s="5" t="str">
        <f t="shared" si="30"/>
        <v>2020</v>
      </c>
      <c r="D704" s="1" t="str">
        <f t="shared" si="32"/>
        <v xml:space="preserve">Soyuz 2.1b/Fregat </v>
      </c>
      <c r="E704" s="1" t="s">
        <v>8</v>
      </c>
      <c r="F704" s="7" t="str">
        <f>TEXT(DATE(MID(H704, 13, 4), CHOOSE(MATCH( MID(H704, 5, 3), {"Jan","Feb","Mar","Apr","May","Jun","Jul","Aug","Sep","Oct","Nov","Dec"}, 0), 1, 2, 3, 4, 5, 6, 7, 8, 9, 10, 11, 12), MID(H704, 9, 2)), "yyyy-mm-dd")</f>
        <v>2020-03-21</v>
      </c>
      <c r="G704" s="1" t="s">
        <v>1514</v>
      </c>
      <c r="H704" s="1" t="s">
        <v>1513</v>
      </c>
    </row>
    <row r="705" spans="1:8" hidden="1" x14ac:dyDescent="0.3">
      <c r="A705" s="1" t="s">
        <v>30</v>
      </c>
      <c r="B705" s="1" t="str">
        <f t="shared" si="31"/>
        <v>USA</v>
      </c>
      <c r="C705" s="5" t="str">
        <f t="shared" si="30"/>
        <v>2020</v>
      </c>
      <c r="D705" s="1" t="str">
        <f t="shared" si="32"/>
        <v xml:space="preserve">Falcon 9 Block 5 </v>
      </c>
      <c r="E705" s="1" t="s">
        <v>8</v>
      </c>
      <c r="F705" s="7" t="str">
        <f>TEXT(DATE(MID(H705, 13, 4), CHOOSE(MATCH( MID(H705, 5, 3), {"Jan","Feb","Mar","Apr","May","Jun","Jul","Aug","Sep","Oct","Nov","Dec"}, 0), 1, 2, 3, 4, 5, 6, 7, 8, 9, 10, 11, 12), MID(H705, 9, 2)), "yyyy-mm-dd")</f>
        <v>2020-03-18</v>
      </c>
      <c r="G705" s="1" t="s">
        <v>1516</v>
      </c>
      <c r="H705" s="1" t="s">
        <v>1515</v>
      </c>
    </row>
    <row r="706" spans="1:8" hidden="1" x14ac:dyDescent="0.3">
      <c r="A706" s="1" t="s">
        <v>5</v>
      </c>
      <c r="B706" s="1" t="str">
        <f t="shared" si="31"/>
        <v>Russia</v>
      </c>
      <c r="C706" s="5" t="str">
        <f t="shared" ref="C706:C769" si="33">TEXT(F706, "yyyy")</f>
        <v>2020</v>
      </c>
      <c r="D706" s="1" t="str">
        <f t="shared" si="32"/>
        <v xml:space="preserve">Soyuz 2.1b/Fregat-M </v>
      </c>
      <c r="E706" s="1" t="s">
        <v>8</v>
      </c>
      <c r="F706" s="7" t="str">
        <f>TEXT(DATE(MID(H706, 13, 4), CHOOSE(MATCH( MID(H706, 5, 3), {"Jan","Feb","Mar","Apr","May","Jun","Jul","Aug","Sep","Oct","Nov","Dec"}, 0), 1, 2, 3, 4, 5, 6, 7, 8, 9, 10, 11, 12), MID(H706, 9, 2)), "yyyy-mm-dd")</f>
        <v>2020-03-16</v>
      </c>
      <c r="G706" s="1" t="s">
        <v>1518</v>
      </c>
      <c r="H706" s="1" t="s">
        <v>1517</v>
      </c>
    </row>
    <row r="707" spans="1:8" hidden="1" x14ac:dyDescent="0.3">
      <c r="A707" s="1" t="s">
        <v>53</v>
      </c>
      <c r="B707" s="1" t="str">
        <f t="shared" ref="B707:B770" si="34">TRIM(MID(A707, FIND("|", SUBSTITUTE(A707, ",", "|", LEN(A707) - LEN(SUBSTITUTE(A707,",", "" )))) + 1, LEN(A707)))</f>
        <v>China</v>
      </c>
      <c r="C707" s="5" t="str">
        <f t="shared" si="33"/>
        <v>2020</v>
      </c>
      <c r="D707" s="1" t="str">
        <f t="shared" ref="D707:D770" si="35">LEFT(G707, FIND("|", G707) - 1)</f>
        <v xml:space="preserve">Long March 7A </v>
      </c>
      <c r="E707" s="1" t="s">
        <v>8</v>
      </c>
      <c r="F707" s="7" t="str">
        <f>TEXT(DATE(MID(H707, 13, 4), CHOOSE(MATCH( MID(H707, 5, 3), {"Jan","Feb","Mar","Apr","May","Jun","Jul","Aug","Sep","Oct","Nov","Dec"}, 0), 1, 2, 3, 4, 5, 6, 7, 8, 9, 10, 11, 12), MID(H707, 9, 2)), "yyyy-mm-dd")</f>
        <v>2020-03-16</v>
      </c>
      <c r="G707" s="1" t="s">
        <v>1520</v>
      </c>
      <c r="H707" s="1" t="s">
        <v>1519</v>
      </c>
    </row>
    <row r="708" spans="1:8" hidden="1" x14ac:dyDescent="0.3">
      <c r="A708" s="1" t="s">
        <v>101</v>
      </c>
      <c r="B708" s="1" t="str">
        <f t="shared" si="34"/>
        <v>China</v>
      </c>
      <c r="C708" s="5" t="str">
        <f t="shared" si="33"/>
        <v>2020</v>
      </c>
      <c r="D708" s="1" t="str">
        <f t="shared" si="35"/>
        <v xml:space="preserve">Long March 3B/E </v>
      </c>
      <c r="E708" s="1" t="s">
        <v>8</v>
      </c>
      <c r="F708" s="7" t="str">
        <f>TEXT(DATE(MID(H708, 13, 4), CHOOSE(MATCH( MID(H708, 5, 3), {"Jan","Feb","Mar","Apr","May","Jun","Jul","Aug","Sep","Oct","Nov","Dec"}, 0), 1, 2, 3, 4, 5, 6, 7, 8, 9, 10, 11, 12), MID(H708, 9, 2)), "yyyy-mm-dd")</f>
        <v>2020-03-09</v>
      </c>
      <c r="G708" s="1" t="s">
        <v>1522</v>
      </c>
      <c r="H708" s="1" t="s">
        <v>1521</v>
      </c>
    </row>
    <row r="709" spans="1:8" hidden="1" x14ac:dyDescent="0.3">
      <c r="A709" s="1" t="s">
        <v>11</v>
      </c>
      <c r="B709" s="1" t="str">
        <f t="shared" si="34"/>
        <v>USA</v>
      </c>
      <c r="C709" s="5" t="str">
        <f t="shared" si="33"/>
        <v>2020</v>
      </c>
      <c r="D709" s="1" t="str">
        <f t="shared" si="35"/>
        <v xml:space="preserve">Falcon 9 Block 5 </v>
      </c>
      <c r="E709" s="1" t="s">
        <v>8</v>
      </c>
      <c r="F709" s="7" t="str">
        <f>TEXT(DATE(MID(H709, 13, 4), CHOOSE(MATCH( MID(H709, 5, 3), {"Jan","Feb","Mar","Apr","May","Jun","Jul","Aug","Sep","Oct","Nov","Dec"}, 0), 1, 2, 3, 4, 5, 6, 7, 8, 9, 10, 11, 12), MID(H709, 9, 2)), "yyyy-mm-dd")</f>
        <v>2020-03-07</v>
      </c>
      <c r="G709" s="1" t="s">
        <v>1524</v>
      </c>
      <c r="H709" s="1" t="s">
        <v>1523</v>
      </c>
    </row>
    <row r="710" spans="1:8" hidden="1" x14ac:dyDescent="0.3">
      <c r="A710" s="1" t="s">
        <v>212</v>
      </c>
      <c r="B710" s="1" t="str">
        <f t="shared" si="34"/>
        <v>Russia</v>
      </c>
      <c r="C710" s="5" t="str">
        <f t="shared" si="33"/>
        <v>2020</v>
      </c>
      <c r="D710" s="1" t="str">
        <f t="shared" si="35"/>
        <v xml:space="preserve">Soyuz 2.1a/Fregat-M </v>
      </c>
      <c r="E710" s="1" t="s">
        <v>8</v>
      </c>
      <c r="F710" s="7" t="str">
        <f>TEXT(DATE(MID(H710, 13, 4), CHOOSE(MATCH( MID(H710, 5, 3), {"Jan","Feb","Mar","Apr","May","Jun","Jul","Aug","Sep","Oct","Nov","Dec"}, 0), 1, 2, 3, 4, 5, 6, 7, 8, 9, 10, 11, 12), MID(H710, 9, 2)), "yyyy-mm-dd")</f>
        <v>2020-02-20</v>
      </c>
      <c r="G710" s="1" t="s">
        <v>1526</v>
      </c>
      <c r="H710" s="1" t="s">
        <v>1525</v>
      </c>
    </row>
    <row r="711" spans="1:8" hidden="1" x14ac:dyDescent="0.3">
      <c r="A711" s="1" t="s">
        <v>18</v>
      </c>
      <c r="B711" s="1" t="str">
        <f t="shared" si="34"/>
        <v>China</v>
      </c>
      <c r="C711" s="5" t="str">
        <f t="shared" si="33"/>
        <v>2020</v>
      </c>
      <c r="D711" s="1" t="str">
        <f t="shared" si="35"/>
        <v xml:space="preserve">Long March 2D </v>
      </c>
      <c r="E711" s="1" t="s">
        <v>8</v>
      </c>
      <c r="F711" s="7" t="str">
        <f>TEXT(DATE(MID(H711, 13, 4), CHOOSE(MATCH( MID(H711, 5, 3), {"Jan","Feb","Mar","Apr","May","Jun","Jul","Aug","Sep","Oct","Nov","Dec"}, 0), 1, 2, 3, 4, 5, 6, 7, 8, 9, 10, 11, 12), MID(H711, 9, 2)), "yyyy-mm-dd")</f>
        <v>2020-02-19</v>
      </c>
      <c r="G711" s="1" t="s">
        <v>1528</v>
      </c>
      <c r="H711" s="1" t="s">
        <v>1527</v>
      </c>
    </row>
    <row r="712" spans="1:8" hidden="1" x14ac:dyDescent="0.3">
      <c r="A712" s="1" t="s">
        <v>379</v>
      </c>
      <c r="B712" s="1" t="str">
        <f t="shared" si="34"/>
        <v>France</v>
      </c>
      <c r="C712" s="5" t="str">
        <f t="shared" si="33"/>
        <v>2020</v>
      </c>
      <c r="D712" s="1" t="str">
        <f t="shared" si="35"/>
        <v xml:space="preserve">Ariane 5 ECA </v>
      </c>
      <c r="E712" s="1" t="s">
        <v>346</v>
      </c>
      <c r="F712" s="7" t="str">
        <f>TEXT(DATE(MID(H712, 13, 4), CHOOSE(MATCH( MID(H712, 5, 3), {"Jan","Feb","Mar","Apr","May","Jun","Jul","Aug","Sep","Oct","Nov","Dec"}, 0), 1, 2, 3, 4, 5, 6, 7, 8, 9, 10, 11, 12), MID(H712, 9, 2)), "yyyy-mm-dd")</f>
        <v>2020-02-18</v>
      </c>
      <c r="G712" s="1" t="s">
        <v>1530</v>
      </c>
      <c r="H712" s="1" t="s">
        <v>1529</v>
      </c>
    </row>
    <row r="713" spans="1:8" hidden="1" x14ac:dyDescent="0.3">
      <c r="A713" s="1" t="s">
        <v>11</v>
      </c>
      <c r="B713" s="1" t="str">
        <f t="shared" si="34"/>
        <v>USA</v>
      </c>
      <c r="C713" s="5" t="str">
        <f t="shared" si="33"/>
        <v>2020</v>
      </c>
      <c r="D713" s="1" t="str">
        <f t="shared" si="35"/>
        <v xml:space="preserve">Falcon 9 Block 5 </v>
      </c>
      <c r="E713" s="1" t="s">
        <v>8</v>
      </c>
      <c r="F713" s="7" t="str">
        <f>TEXT(DATE(MID(H713, 13, 4), CHOOSE(MATCH( MID(H713, 5, 3), {"Jan","Feb","Mar","Apr","May","Jun","Jul","Aug","Sep","Oct","Nov","Dec"}, 0), 1, 2, 3, 4, 5, 6, 7, 8, 9, 10, 11, 12), MID(H713, 9, 2)), "yyyy-mm-dd")</f>
        <v>2020-02-17</v>
      </c>
      <c r="G713" s="1" t="s">
        <v>1532</v>
      </c>
      <c r="H713" s="1" t="s">
        <v>1531</v>
      </c>
    </row>
    <row r="714" spans="1:8" hidden="1" x14ac:dyDescent="0.3">
      <c r="A714" s="1" t="s">
        <v>343</v>
      </c>
      <c r="B714" s="1" t="str">
        <f t="shared" si="34"/>
        <v>USA</v>
      </c>
      <c r="C714" s="5" t="str">
        <f t="shared" si="33"/>
        <v>2020</v>
      </c>
      <c r="D714" s="1" t="str">
        <f t="shared" si="35"/>
        <v xml:space="preserve">Antares 230+ </v>
      </c>
      <c r="E714" s="1" t="s">
        <v>346</v>
      </c>
      <c r="F714" s="7" t="str">
        <f>TEXT(DATE(MID(H714, 13, 4), CHOOSE(MATCH( MID(H714, 5, 3), {"Jan","Feb","Mar","Apr","May","Jun","Jul","Aug","Sep","Oct","Nov","Dec"}, 0), 1, 2, 3, 4, 5, 6, 7, 8, 9, 10, 11, 12), MID(H714, 9, 2)), "yyyy-mm-dd")</f>
        <v>2020-02-15</v>
      </c>
      <c r="G714" s="1" t="s">
        <v>1534</v>
      </c>
      <c r="H714" s="1" t="s">
        <v>1533</v>
      </c>
    </row>
    <row r="715" spans="1:8" hidden="1" x14ac:dyDescent="0.3">
      <c r="A715" s="1" t="s">
        <v>75</v>
      </c>
      <c r="B715" s="1" t="str">
        <f t="shared" si="34"/>
        <v>USA</v>
      </c>
      <c r="C715" s="5" t="str">
        <f t="shared" si="33"/>
        <v>2020</v>
      </c>
      <c r="D715" s="1" t="str">
        <f t="shared" si="35"/>
        <v xml:space="preserve">Atlas V 411 </v>
      </c>
      <c r="E715" s="1" t="s">
        <v>346</v>
      </c>
      <c r="F715" s="7" t="str">
        <f>TEXT(DATE(MID(H715, 13, 4), CHOOSE(MATCH( MID(H715, 5, 3), {"Jan","Feb","Mar","Apr","May","Jun","Jul","Aug","Sep","Oct","Nov","Dec"}, 0), 1, 2, 3, 4, 5, 6, 7, 8, 9, 10, 11, 12), MID(H715, 9, 2)), "yyyy-mm-dd")</f>
        <v>2020-02-10</v>
      </c>
      <c r="G715" s="1" t="s">
        <v>1536</v>
      </c>
      <c r="H715" s="1" t="s">
        <v>1535</v>
      </c>
    </row>
    <row r="716" spans="1:8" hidden="1" x14ac:dyDescent="0.3">
      <c r="A716" s="1" t="s">
        <v>34</v>
      </c>
      <c r="B716" s="1" t="str">
        <f t="shared" si="34"/>
        <v>Iran</v>
      </c>
      <c r="C716" s="5" t="str">
        <f t="shared" si="33"/>
        <v>2020</v>
      </c>
      <c r="D716" s="1" t="str">
        <f t="shared" si="35"/>
        <v xml:space="preserve">Simorgh </v>
      </c>
      <c r="E716" s="1" t="s">
        <v>8</v>
      </c>
      <c r="F716" s="7" t="str">
        <f>TEXT(DATE(MID(H716, 13, 4), CHOOSE(MATCH( MID(H716, 5, 3), {"Jan","Feb","Mar","Apr","May","Jun","Jul","Aug","Sep","Oct","Nov","Dec"}, 0), 1, 2, 3, 4, 5, 6, 7, 8, 9, 10, 11, 12), MID(H716, 9, 2)), "yyyy-mm-dd")</f>
        <v>2020-02-09</v>
      </c>
      <c r="G716" s="1" t="s">
        <v>1538</v>
      </c>
      <c r="H716" s="1" t="s">
        <v>1537</v>
      </c>
    </row>
    <row r="717" spans="1:8" hidden="1" x14ac:dyDescent="0.3">
      <c r="A717" s="1" t="s">
        <v>61</v>
      </c>
      <c r="B717" s="1" t="str">
        <f t="shared" si="34"/>
        <v>Japan</v>
      </c>
      <c r="C717" s="5" t="str">
        <f t="shared" si="33"/>
        <v>2020</v>
      </c>
      <c r="D717" s="1" t="str">
        <f t="shared" si="35"/>
        <v xml:space="preserve">H-IIA 202 </v>
      </c>
      <c r="E717" s="1" t="s">
        <v>8</v>
      </c>
      <c r="F717" s="7" t="str">
        <f>TEXT(DATE(MID(H717, 13, 4), CHOOSE(MATCH( MID(H717, 5, 3), {"Jan","Feb","Mar","Apr","May","Jun","Jul","Aug","Sep","Oct","Nov","Dec"}, 0), 1, 2, 3, 4, 5, 6, 7, 8, 9, 10, 11, 12), MID(H717, 9, 2)), "yyyy-mm-dd")</f>
        <v>2020-02-09</v>
      </c>
      <c r="G717" s="1" t="s">
        <v>1540</v>
      </c>
      <c r="H717" s="1" t="s">
        <v>1539</v>
      </c>
    </row>
    <row r="718" spans="1:8" hidden="1" x14ac:dyDescent="0.3">
      <c r="A718" s="1" t="s">
        <v>130</v>
      </c>
      <c r="B718" s="1" t="str">
        <f t="shared" si="34"/>
        <v>Kazakhstan</v>
      </c>
      <c r="C718" s="5" t="str">
        <f t="shared" si="33"/>
        <v>2020</v>
      </c>
      <c r="D718" s="1" t="str">
        <f t="shared" si="35"/>
        <v xml:space="preserve">Soyuz 2.1b/Fregat </v>
      </c>
      <c r="E718" s="1" t="s">
        <v>8</v>
      </c>
      <c r="F718" s="7" t="str">
        <f>TEXT(DATE(MID(H718, 13, 4), CHOOSE(MATCH( MID(H718, 5, 3), {"Jan","Feb","Mar","Apr","May","Jun","Jul","Aug","Sep","Oct","Nov","Dec"}, 0), 1, 2, 3, 4, 5, 6, 7, 8, 9, 10, 11, 12), MID(H718, 9, 2)), "yyyy-mm-dd")</f>
        <v>2020-02-06</v>
      </c>
      <c r="G718" s="1" t="s">
        <v>1542</v>
      </c>
      <c r="H718" s="1" t="s">
        <v>1541</v>
      </c>
    </row>
    <row r="719" spans="1:8" hidden="1" x14ac:dyDescent="0.3">
      <c r="A719" s="1" t="s">
        <v>828</v>
      </c>
      <c r="B719" s="1" t="str">
        <f t="shared" si="34"/>
        <v>New Zealand</v>
      </c>
      <c r="C719" s="5" t="str">
        <f t="shared" si="33"/>
        <v>2020</v>
      </c>
      <c r="D719" s="1" t="str">
        <f t="shared" si="35"/>
        <v xml:space="preserve">Electron/Curie </v>
      </c>
      <c r="E719" s="1" t="s">
        <v>8</v>
      </c>
      <c r="F719" s="7" t="str">
        <f>TEXT(DATE(MID(H719, 13, 4), CHOOSE(MATCH( MID(H719, 5, 3), {"Jan","Feb","Mar","Apr","May","Jun","Jul","Aug","Sep","Oct","Nov","Dec"}, 0), 1, 2, 3, 4, 5, 6, 7, 8, 9, 10, 11, 12), MID(H719, 9, 2)), "yyyy-mm-dd")</f>
        <v>2020-01-31</v>
      </c>
      <c r="G719" s="1" t="s">
        <v>1544</v>
      </c>
      <c r="H719" s="1" t="s">
        <v>1543</v>
      </c>
    </row>
    <row r="720" spans="1:8" hidden="1" x14ac:dyDescent="0.3">
      <c r="A720" s="1" t="s">
        <v>11</v>
      </c>
      <c r="B720" s="1" t="str">
        <f t="shared" si="34"/>
        <v>USA</v>
      </c>
      <c r="C720" s="5" t="str">
        <f t="shared" si="33"/>
        <v>2020</v>
      </c>
      <c r="D720" s="1" t="str">
        <f t="shared" si="35"/>
        <v xml:space="preserve">Falcon 9 Block 5 </v>
      </c>
      <c r="E720" s="1" t="s">
        <v>8</v>
      </c>
      <c r="F720" s="7" t="str">
        <f>TEXT(DATE(MID(H720, 13, 4), CHOOSE(MATCH( MID(H720, 5, 3), {"Jan","Feb","Mar","Apr","May","Jun","Jul","Aug","Sep","Oct","Nov","Dec"}, 0), 1, 2, 3, 4, 5, 6, 7, 8, 9, 10, 11, 12), MID(H720, 9, 2)), "yyyy-mm-dd")</f>
        <v>2020-01-29</v>
      </c>
      <c r="G720" s="1" t="s">
        <v>1546</v>
      </c>
      <c r="H720" s="1" t="s">
        <v>1545</v>
      </c>
    </row>
    <row r="721" spans="1:8" hidden="1" x14ac:dyDescent="0.3">
      <c r="A721" s="1" t="s">
        <v>30</v>
      </c>
      <c r="B721" s="1" t="str">
        <f t="shared" si="34"/>
        <v>USA</v>
      </c>
      <c r="C721" s="5" t="str">
        <f t="shared" si="33"/>
        <v>2020</v>
      </c>
      <c r="D721" s="1" t="str">
        <f t="shared" si="35"/>
        <v xml:space="preserve">Falcon 9 Block 5 </v>
      </c>
      <c r="E721" s="1" t="s">
        <v>8</v>
      </c>
      <c r="F721" s="7" t="str">
        <f>TEXT(DATE(MID(H721, 13, 4), CHOOSE(MATCH( MID(H721, 5, 3), {"Jan","Feb","Mar","Apr","May","Jun","Jul","Aug","Sep","Oct","Nov","Dec"}, 0), 1, 2, 3, 4, 5, 6, 7, 8, 9, 10, 11, 12), MID(H721, 9, 2)), "yyyy-mm-dd")</f>
        <v>2020-01-19</v>
      </c>
      <c r="G721" s="1" t="s">
        <v>1548</v>
      </c>
      <c r="H721" s="1" t="s">
        <v>1547</v>
      </c>
    </row>
    <row r="722" spans="1:8" hidden="1" x14ac:dyDescent="0.3">
      <c r="A722" s="1" t="s">
        <v>379</v>
      </c>
      <c r="B722" s="1" t="str">
        <f t="shared" si="34"/>
        <v>France</v>
      </c>
      <c r="C722" s="5" t="str">
        <f t="shared" si="33"/>
        <v>2020</v>
      </c>
      <c r="D722" s="1" t="str">
        <f t="shared" si="35"/>
        <v xml:space="preserve">Ariane 5 ECA </v>
      </c>
      <c r="E722" s="1" t="s">
        <v>346</v>
      </c>
      <c r="F722" s="7" t="str">
        <f>TEXT(DATE(MID(H722, 13, 4), CHOOSE(MATCH( MID(H722, 5, 3), {"Jan","Feb","Mar","Apr","May","Jun","Jul","Aug","Sep","Oct","Nov","Dec"}, 0), 1, 2, 3, 4, 5, 6, 7, 8, 9, 10, 11, 12), MID(H722, 9, 2)), "yyyy-mm-dd")</f>
        <v>2020-01-16</v>
      </c>
      <c r="G722" s="1" t="s">
        <v>1550</v>
      </c>
      <c r="H722" s="1" t="s">
        <v>1549</v>
      </c>
    </row>
    <row r="723" spans="1:8" hidden="1" x14ac:dyDescent="0.3">
      <c r="A723" s="1" t="s">
        <v>69</v>
      </c>
      <c r="B723" s="1" t="str">
        <f t="shared" si="34"/>
        <v>China</v>
      </c>
      <c r="C723" s="5" t="str">
        <f t="shared" si="33"/>
        <v>2020</v>
      </c>
      <c r="D723" s="1" t="str">
        <f t="shared" si="35"/>
        <v xml:space="preserve">Kuaizhou 1A </v>
      </c>
      <c r="E723" s="1" t="s">
        <v>8</v>
      </c>
      <c r="F723" s="7" t="str">
        <f>TEXT(DATE(MID(H723, 13, 4), CHOOSE(MATCH( MID(H723, 5, 3), {"Jan","Feb","Mar","Apr","May","Jun","Jul","Aug","Sep","Oct","Nov","Dec"}, 0), 1, 2, 3, 4, 5, 6, 7, 8, 9, 10, 11, 12), MID(H723, 9, 2)), "yyyy-mm-dd")</f>
        <v>2020-01-16</v>
      </c>
      <c r="G723" s="1" t="s">
        <v>1552</v>
      </c>
      <c r="H723" s="1" t="s">
        <v>1551</v>
      </c>
    </row>
    <row r="724" spans="1:8" hidden="1" x14ac:dyDescent="0.3">
      <c r="A724" s="1" t="s">
        <v>329</v>
      </c>
      <c r="B724" s="1" t="str">
        <f t="shared" si="34"/>
        <v>China</v>
      </c>
      <c r="C724" s="5" t="str">
        <f t="shared" si="33"/>
        <v>2020</v>
      </c>
      <c r="D724" s="1" t="str">
        <f t="shared" si="35"/>
        <v xml:space="preserve">Long March 2D </v>
      </c>
      <c r="E724" s="1" t="s">
        <v>8</v>
      </c>
      <c r="F724" s="7" t="str">
        <f>TEXT(DATE(MID(H724, 13, 4), CHOOSE(MATCH( MID(H724, 5, 3), {"Jan","Feb","Mar","Apr","May","Jun","Jul","Aug","Sep","Oct","Nov","Dec"}, 0), 1, 2, 3, 4, 5, 6, 7, 8, 9, 10, 11, 12), MID(H724, 9, 2)), "yyyy-mm-dd")</f>
        <v>2020-01-15</v>
      </c>
      <c r="G724" s="1" t="s">
        <v>1554</v>
      </c>
      <c r="H724" s="1" t="s">
        <v>1553</v>
      </c>
    </row>
    <row r="725" spans="1:8" hidden="1" x14ac:dyDescent="0.3">
      <c r="A725" s="1" t="s">
        <v>101</v>
      </c>
      <c r="B725" s="1" t="str">
        <f t="shared" si="34"/>
        <v>China</v>
      </c>
      <c r="C725" s="5" t="str">
        <f t="shared" si="33"/>
        <v>2020</v>
      </c>
      <c r="D725" s="1" t="str">
        <f t="shared" si="35"/>
        <v xml:space="preserve">Long March 3B/E </v>
      </c>
      <c r="E725" s="1" t="s">
        <v>8</v>
      </c>
      <c r="F725" s="7" t="str">
        <f>TEXT(DATE(MID(H725, 13, 4), CHOOSE(MATCH( MID(H725, 5, 3), {"Jan","Feb","Mar","Apr","May","Jun","Jul","Aug","Sep","Oct","Nov","Dec"}, 0), 1, 2, 3, 4, 5, 6, 7, 8, 9, 10, 11, 12), MID(H725, 9, 2)), "yyyy-mm-dd")</f>
        <v>2020-01-07</v>
      </c>
      <c r="G725" s="1" t="s">
        <v>1556</v>
      </c>
      <c r="H725" s="1" t="s">
        <v>1555</v>
      </c>
    </row>
    <row r="726" spans="1:8" hidden="1" x14ac:dyDescent="0.3">
      <c r="A726" s="1" t="s">
        <v>11</v>
      </c>
      <c r="B726" s="1" t="str">
        <f t="shared" si="34"/>
        <v>USA</v>
      </c>
      <c r="C726" s="5" t="str">
        <f t="shared" si="33"/>
        <v>2020</v>
      </c>
      <c r="D726" s="1" t="str">
        <f t="shared" si="35"/>
        <v xml:space="preserve">Falcon 9 Block 5 </v>
      </c>
      <c r="E726" s="1" t="s">
        <v>8</v>
      </c>
      <c r="F726" s="7" t="str">
        <f>TEXT(DATE(MID(H726, 13, 4), CHOOSE(MATCH( MID(H726, 5, 3), {"Jan","Feb","Mar","Apr","May","Jun","Jul","Aug","Sep","Oct","Nov","Dec"}, 0), 1, 2, 3, 4, 5, 6, 7, 8, 9, 10, 11, 12), MID(H726, 9, 2)), "yyyy-mm-dd")</f>
        <v>2020-01-07</v>
      </c>
      <c r="G726" s="1" t="s">
        <v>1558</v>
      </c>
      <c r="H726" s="1" t="s">
        <v>1557</v>
      </c>
    </row>
    <row r="727" spans="1:8" hidden="1" x14ac:dyDescent="0.3">
      <c r="A727" s="1" t="s">
        <v>133</v>
      </c>
      <c r="B727" s="1" t="str">
        <f t="shared" si="34"/>
        <v>China</v>
      </c>
      <c r="C727" s="5" t="str">
        <f t="shared" si="33"/>
        <v>2019</v>
      </c>
      <c r="D727" s="1" t="str">
        <f t="shared" si="35"/>
        <v xml:space="preserve">Long March 5 </v>
      </c>
      <c r="E727" s="1" t="s">
        <v>8</v>
      </c>
      <c r="F727" s="7" t="str">
        <f>TEXT(DATE(MID(H727, 13, 4), CHOOSE(MATCH( MID(H727, 5, 3), {"Jan","Feb","Mar","Apr","May","Jun","Jul","Aug","Sep","Oct","Nov","Dec"}, 0), 1, 2, 3, 4, 5, 6, 7, 8, 9, 10, 11, 12), MID(H727, 9, 2)), "yyyy-mm-dd")</f>
        <v>2019-12-27</v>
      </c>
      <c r="G727" s="1" t="s">
        <v>1560</v>
      </c>
      <c r="H727" s="1" t="s">
        <v>1559</v>
      </c>
    </row>
    <row r="728" spans="1:8" hidden="1" x14ac:dyDescent="0.3">
      <c r="A728" s="1" t="s">
        <v>1561</v>
      </c>
      <c r="B728" s="1" t="str">
        <f t="shared" si="34"/>
        <v>Russia</v>
      </c>
      <c r="C728" s="5" t="str">
        <f t="shared" si="33"/>
        <v>2019</v>
      </c>
      <c r="D728" s="1" t="str">
        <f t="shared" si="35"/>
        <v xml:space="preserve">Rokot/Briz KM </v>
      </c>
      <c r="E728" s="1" t="s">
        <v>346</v>
      </c>
      <c r="F728" s="7" t="str">
        <f>TEXT(DATE(MID(H728, 13, 4), CHOOSE(MATCH( MID(H728, 5, 3), {"Jan","Feb","Mar","Apr","May","Jun","Jul","Aug","Sep","Oct","Nov","Dec"}, 0), 1, 2, 3, 4, 5, 6, 7, 8, 9, 10, 11, 12), MID(H728, 9, 2)), "yyyy-mm-dd")</f>
        <v>2019-12-26</v>
      </c>
      <c r="G728" s="1" t="s">
        <v>1563</v>
      </c>
      <c r="H728" s="1" t="s">
        <v>1562</v>
      </c>
    </row>
    <row r="729" spans="1:8" hidden="1" x14ac:dyDescent="0.3">
      <c r="A729" s="1" t="s">
        <v>565</v>
      </c>
      <c r="B729" s="1" t="str">
        <f t="shared" si="34"/>
        <v>Kazakhstan</v>
      </c>
      <c r="C729" s="5" t="str">
        <f t="shared" si="33"/>
        <v>2019</v>
      </c>
      <c r="D729" s="1" t="str">
        <f t="shared" si="35"/>
        <v xml:space="preserve">Proton-M/DM-3 </v>
      </c>
      <c r="E729" s="1" t="s">
        <v>8</v>
      </c>
      <c r="F729" s="7" t="str">
        <f>TEXT(DATE(MID(H729, 13, 4), CHOOSE(MATCH( MID(H729, 5, 3), {"Jan","Feb","Mar","Apr","May","Jun","Jul","Aug","Sep","Oct","Nov","Dec"}, 0), 1, 2, 3, 4, 5, 6, 7, 8, 9, 10, 11, 12), MID(H729, 9, 2)), "yyyy-mm-dd")</f>
        <v>2019-12-24</v>
      </c>
      <c r="G729" s="1" t="s">
        <v>1565</v>
      </c>
      <c r="H729" s="1" t="s">
        <v>1564</v>
      </c>
    </row>
    <row r="730" spans="1:8" hidden="1" x14ac:dyDescent="0.3">
      <c r="A730" s="1" t="s">
        <v>75</v>
      </c>
      <c r="B730" s="1" t="str">
        <f t="shared" si="34"/>
        <v>USA</v>
      </c>
      <c r="C730" s="5" t="str">
        <f t="shared" si="33"/>
        <v>2019</v>
      </c>
      <c r="D730" s="1" t="str">
        <f t="shared" si="35"/>
        <v xml:space="preserve">Atlas V N22 </v>
      </c>
      <c r="E730" s="1" t="s">
        <v>8</v>
      </c>
      <c r="F730" s="7" t="str">
        <f>TEXT(DATE(MID(H730, 13, 4), CHOOSE(MATCH( MID(H730, 5, 3), {"Jan","Feb","Mar","Apr","May","Jun","Jul","Aug","Sep","Oct","Nov","Dec"}, 0), 1, 2, 3, 4, 5, 6, 7, 8, 9, 10, 11, 12), MID(H730, 9, 2)), "yyyy-mm-dd")</f>
        <v>2019-12-20</v>
      </c>
      <c r="G730" s="1" t="s">
        <v>1567</v>
      </c>
      <c r="H730" s="1" t="s">
        <v>1566</v>
      </c>
    </row>
    <row r="731" spans="1:8" hidden="1" x14ac:dyDescent="0.3">
      <c r="A731" s="1" t="s">
        <v>329</v>
      </c>
      <c r="B731" s="1" t="str">
        <f t="shared" si="34"/>
        <v>China</v>
      </c>
      <c r="C731" s="5" t="str">
        <f t="shared" si="33"/>
        <v>2019</v>
      </c>
      <c r="D731" s="1" t="str">
        <f t="shared" si="35"/>
        <v xml:space="preserve">Long March 4B </v>
      </c>
      <c r="E731" s="1" t="s">
        <v>8</v>
      </c>
      <c r="F731" s="7" t="str">
        <f>TEXT(DATE(MID(H731, 13, 4), CHOOSE(MATCH( MID(H731, 5, 3), {"Jan","Feb","Mar","Apr","May","Jun","Jul","Aug","Sep","Oct","Nov","Dec"}, 0), 1, 2, 3, 4, 5, 6, 7, 8, 9, 10, 11, 12), MID(H731, 9, 2)), "yyyy-mm-dd")</f>
        <v>2019-12-20</v>
      </c>
      <c r="G731" s="1" t="s">
        <v>1569</v>
      </c>
      <c r="H731" s="1" t="s">
        <v>1568</v>
      </c>
    </row>
    <row r="732" spans="1:8" hidden="1" x14ac:dyDescent="0.3">
      <c r="A732" s="1" t="s">
        <v>981</v>
      </c>
      <c r="B732" s="1" t="str">
        <f t="shared" si="34"/>
        <v>France</v>
      </c>
      <c r="C732" s="5" t="str">
        <f t="shared" si="33"/>
        <v>2019</v>
      </c>
      <c r="D732" s="1" t="str">
        <f t="shared" si="35"/>
        <v xml:space="preserve">Soyuz ST-A/Fregat-M </v>
      </c>
      <c r="E732" s="1" t="s">
        <v>8</v>
      </c>
      <c r="F732" s="7" t="str">
        <f>TEXT(DATE(MID(H732, 13, 4), CHOOSE(MATCH( MID(H732, 5, 3), {"Jan","Feb","Mar","Apr","May","Jun","Jul","Aug","Sep","Oct","Nov","Dec"}, 0), 1, 2, 3, 4, 5, 6, 7, 8, 9, 10, 11, 12), MID(H732, 9, 2)), "yyyy-mm-dd")</f>
        <v>2019-12-18</v>
      </c>
      <c r="G732" s="1" t="s">
        <v>1571</v>
      </c>
      <c r="H732" s="1" t="s">
        <v>1570</v>
      </c>
    </row>
    <row r="733" spans="1:8" hidden="1" x14ac:dyDescent="0.3">
      <c r="A733" s="1" t="s">
        <v>11</v>
      </c>
      <c r="B733" s="1" t="str">
        <f t="shared" si="34"/>
        <v>USA</v>
      </c>
      <c r="C733" s="5" t="str">
        <f t="shared" si="33"/>
        <v>2019</v>
      </c>
      <c r="D733" s="1" t="str">
        <f t="shared" si="35"/>
        <v xml:space="preserve">Falcon 9 Block 5 </v>
      </c>
      <c r="E733" s="1" t="s">
        <v>8</v>
      </c>
      <c r="F733" s="7" t="str">
        <f>TEXT(DATE(MID(H733, 13, 4), CHOOSE(MATCH( MID(H733, 5, 3), {"Jan","Feb","Mar","Apr","May","Jun","Jul","Aug","Sep","Oct","Nov","Dec"}, 0), 1, 2, 3, 4, 5, 6, 7, 8, 9, 10, 11, 12), MID(H733, 9, 2)), "yyyy-mm-dd")</f>
        <v>2019-12-17</v>
      </c>
      <c r="G733" s="1" t="s">
        <v>1573</v>
      </c>
      <c r="H733" s="1" t="s">
        <v>1572</v>
      </c>
    </row>
    <row r="734" spans="1:8" hidden="1" x14ac:dyDescent="0.3">
      <c r="A734" s="1" t="s">
        <v>18</v>
      </c>
      <c r="B734" s="1" t="str">
        <f t="shared" si="34"/>
        <v>China</v>
      </c>
      <c r="C734" s="5" t="str">
        <f t="shared" si="33"/>
        <v>2019</v>
      </c>
      <c r="D734" s="1" t="str">
        <f t="shared" si="35"/>
        <v xml:space="preserve">Long March 3B/YZ-1 </v>
      </c>
      <c r="E734" s="1" t="s">
        <v>8</v>
      </c>
      <c r="F734" s="7" t="str">
        <f>TEXT(DATE(MID(H734, 13, 4), CHOOSE(MATCH( MID(H734, 5, 3), {"Jan","Feb","Mar","Apr","May","Jun","Jul","Aug","Sep","Oct","Nov","Dec"}, 0), 1, 2, 3, 4, 5, 6, 7, 8, 9, 10, 11, 12), MID(H734, 9, 2)), "yyyy-mm-dd")</f>
        <v>2019-12-16</v>
      </c>
      <c r="G734" s="1" t="s">
        <v>1575</v>
      </c>
      <c r="H734" s="1" t="s">
        <v>1574</v>
      </c>
    </row>
    <row r="735" spans="1:8" hidden="1" x14ac:dyDescent="0.3">
      <c r="A735" s="1" t="s">
        <v>121</v>
      </c>
      <c r="B735" s="1" t="str">
        <f t="shared" si="34"/>
        <v>USA</v>
      </c>
      <c r="C735" s="5" t="str">
        <f t="shared" si="33"/>
        <v>2019</v>
      </c>
      <c r="D735" s="1" t="str">
        <f t="shared" si="35"/>
        <v xml:space="preserve">New Shepard </v>
      </c>
      <c r="E735" s="1" t="s">
        <v>8</v>
      </c>
      <c r="F735" s="7" t="str">
        <f>TEXT(DATE(MID(H735, 13, 4), CHOOSE(MATCH( MID(H735, 5, 3), {"Jan","Feb","Mar","Apr","May","Jun","Jul","Aug","Sep","Oct","Nov","Dec"}, 0), 1, 2, 3, 4, 5, 6, 7, 8, 9, 10, 11, 12), MID(H735, 9, 2)), "yyyy-mm-dd")</f>
        <v>2019-12-11</v>
      </c>
      <c r="G735" s="1" t="s">
        <v>1577</v>
      </c>
      <c r="H735" s="1" t="s">
        <v>1576</v>
      </c>
    </row>
    <row r="736" spans="1:8" hidden="1" x14ac:dyDescent="0.3">
      <c r="A736" s="1" t="s">
        <v>87</v>
      </c>
      <c r="B736" s="1" t="str">
        <f t="shared" si="34"/>
        <v>India</v>
      </c>
      <c r="C736" s="5" t="str">
        <f t="shared" si="33"/>
        <v>2019</v>
      </c>
      <c r="D736" s="1" t="str">
        <f t="shared" si="35"/>
        <v xml:space="preserve">PSLV-QL </v>
      </c>
      <c r="E736" s="1" t="s">
        <v>8</v>
      </c>
      <c r="F736" s="7" t="str">
        <f>TEXT(DATE(MID(H736, 13, 4), CHOOSE(MATCH( MID(H736, 5, 3), {"Jan","Feb","Mar","Apr","May","Jun","Jul","Aug","Sep","Oct","Nov","Dec"}, 0), 1, 2, 3, 4, 5, 6, 7, 8, 9, 10, 11, 12), MID(H736, 9, 2)), "yyyy-mm-dd")</f>
        <v>2019-12-11</v>
      </c>
      <c r="G736" s="1" t="s">
        <v>1579</v>
      </c>
      <c r="H736" s="1" t="s">
        <v>1578</v>
      </c>
    </row>
    <row r="737" spans="1:8" hidden="1" x14ac:dyDescent="0.3">
      <c r="A737" s="1" t="s">
        <v>212</v>
      </c>
      <c r="B737" s="1" t="str">
        <f t="shared" si="34"/>
        <v>Russia</v>
      </c>
      <c r="C737" s="5" t="str">
        <f t="shared" si="33"/>
        <v>2019</v>
      </c>
      <c r="D737" s="1" t="str">
        <f t="shared" si="35"/>
        <v xml:space="preserve">Soyuz 2.1b/Fregat </v>
      </c>
      <c r="E737" s="1" t="s">
        <v>8</v>
      </c>
      <c r="F737" s="7" t="str">
        <f>TEXT(DATE(MID(H737, 13, 4), CHOOSE(MATCH( MID(H737, 5, 3), {"Jan","Feb","Mar","Apr","May","Jun","Jul","Aug","Sep","Oct","Nov","Dec"}, 0), 1, 2, 3, 4, 5, 6, 7, 8, 9, 10, 11, 12), MID(H737, 9, 2)), "yyyy-mm-dd")</f>
        <v>2019-12-11</v>
      </c>
      <c r="G737" s="1" t="s">
        <v>1581</v>
      </c>
      <c r="H737" s="1" t="s">
        <v>1580</v>
      </c>
    </row>
    <row r="738" spans="1:8" hidden="1" x14ac:dyDescent="0.3">
      <c r="A738" s="1" t="s">
        <v>395</v>
      </c>
      <c r="B738" s="1" t="str">
        <f t="shared" si="34"/>
        <v>China</v>
      </c>
      <c r="C738" s="5" t="str">
        <f t="shared" si="33"/>
        <v>2019</v>
      </c>
      <c r="D738" s="1" t="str">
        <f t="shared" si="35"/>
        <v xml:space="preserve">Kuaizhou 1A </v>
      </c>
      <c r="E738" s="1" t="s">
        <v>8</v>
      </c>
      <c r="F738" s="7" t="str">
        <f>TEXT(DATE(MID(H738, 13, 4), CHOOSE(MATCH( MID(H738, 5, 3), {"Jan","Feb","Mar","Apr","May","Jun","Jul","Aug","Sep","Oct","Nov","Dec"}, 0), 1, 2, 3, 4, 5, 6, 7, 8, 9, 10, 11, 12), MID(H738, 9, 2)), "yyyy-mm-dd")</f>
        <v>2019-12-07</v>
      </c>
      <c r="G738" s="1" t="s">
        <v>1583</v>
      </c>
      <c r="H738" s="1" t="s">
        <v>1582</v>
      </c>
    </row>
    <row r="739" spans="1:8" hidden="1" x14ac:dyDescent="0.3">
      <c r="A739" s="1" t="s">
        <v>742</v>
      </c>
      <c r="B739" s="1" t="str">
        <f t="shared" si="34"/>
        <v>China</v>
      </c>
      <c r="C739" s="5" t="str">
        <f t="shared" si="33"/>
        <v>2019</v>
      </c>
      <c r="D739" s="1" t="str">
        <f t="shared" si="35"/>
        <v xml:space="preserve">Kuaizhou 1A </v>
      </c>
      <c r="E739" s="1" t="s">
        <v>8</v>
      </c>
      <c r="F739" s="7" t="str">
        <f>TEXT(DATE(MID(H739, 13, 4), CHOOSE(MATCH( MID(H739, 5, 3), {"Jan","Feb","Mar","Apr","May","Jun","Jul","Aug","Sep","Oct","Nov","Dec"}, 0), 1, 2, 3, 4, 5, 6, 7, 8, 9, 10, 11, 12), MID(H739, 9, 2)), "yyyy-mm-dd")</f>
        <v>2019-12-07</v>
      </c>
      <c r="G739" s="1" t="s">
        <v>1585</v>
      </c>
      <c r="H739" s="1" t="s">
        <v>1584</v>
      </c>
    </row>
    <row r="740" spans="1:8" hidden="1" x14ac:dyDescent="0.3">
      <c r="A740" s="1" t="s">
        <v>130</v>
      </c>
      <c r="B740" s="1" t="str">
        <f t="shared" si="34"/>
        <v>Kazakhstan</v>
      </c>
      <c r="C740" s="5" t="str">
        <f t="shared" si="33"/>
        <v>2019</v>
      </c>
      <c r="D740" s="1" t="str">
        <f t="shared" si="35"/>
        <v xml:space="preserve">Soyuz 2.1a </v>
      </c>
      <c r="E740" s="1" t="s">
        <v>8</v>
      </c>
      <c r="F740" s="7" t="str">
        <f>TEXT(DATE(MID(H740, 13, 4), CHOOSE(MATCH( MID(H740, 5, 3), {"Jan","Feb","Mar","Apr","May","Jun","Jul","Aug","Sep","Oct","Nov","Dec"}, 0), 1, 2, 3, 4, 5, 6, 7, 8, 9, 10, 11, 12), MID(H740, 9, 2)), "yyyy-mm-dd")</f>
        <v>2019-12-06</v>
      </c>
      <c r="G740" s="1" t="s">
        <v>1587</v>
      </c>
      <c r="H740" s="1" t="s">
        <v>1586</v>
      </c>
    </row>
    <row r="741" spans="1:8" hidden="1" x14ac:dyDescent="0.3">
      <c r="A741" s="1" t="s">
        <v>828</v>
      </c>
      <c r="B741" s="1" t="str">
        <f t="shared" si="34"/>
        <v>New Zealand</v>
      </c>
      <c r="C741" s="5" t="str">
        <f t="shared" si="33"/>
        <v>2019</v>
      </c>
      <c r="D741" s="1" t="str">
        <f t="shared" si="35"/>
        <v xml:space="preserve">Electron/Curie </v>
      </c>
      <c r="E741" s="1" t="s">
        <v>8</v>
      </c>
      <c r="F741" s="7" t="str">
        <f>TEXT(DATE(MID(H741, 13, 4), CHOOSE(MATCH( MID(H741, 5, 3), {"Jan","Feb","Mar","Apr","May","Jun","Jul","Aug","Sep","Oct","Nov","Dec"}, 0), 1, 2, 3, 4, 5, 6, 7, 8, 9, 10, 11, 12), MID(H741, 9, 2)), "yyyy-mm-dd")</f>
        <v>2019-12-06</v>
      </c>
      <c r="G741" s="1" t="s">
        <v>1589</v>
      </c>
      <c r="H741" s="1" t="s">
        <v>1588</v>
      </c>
    </row>
    <row r="742" spans="1:8" hidden="1" x14ac:dyDescent="0.3">
      <c r="A742" s="1" t="s">
        <v>11</v>
      </c>
      <c r="B742" s="1" t="str">
        <f t="shared" si="34"/>
        <v>USA</v>
      </c>
      <c r="C742" s="5" t="str">
        <f t="shared" si="33"/>
        <v>2019</v>
      </c>
      <c r="D742" s="1" t="str">
        <f t="shared" si="35"/>
        <v xml:space="preserve">Falcon 9 Block 5 </v>
      </c>
      <c r="E742" s="1" t="s">
        <v>8</v>
      </c>
      <c r="F742" s="7" t="str">
        <f>TEXT(DATE(MID(H742, 13, 4), CHOOSE(MATCH( MID(H742, 5, 3), {"Jan","Feb","Mar","Apr","May","Jun","Jul","Aug","Sep","Oct","Nov","Dec"}, 0), 1, 2, 3, 4, 5, 6, 7, 8, 9, 10, 11, 12), MID(H742, 9, 2)), "yyyy-mm-dd")</f>
        <v>2019-12-05</v>
      </c>
      <c r="G742" s="1" t="s">
        <v>1591</v>
      </c>
      <c r="H742" s="1" t="s">
        <v>1590</v>
      </c>
    </row>
    <row r="743" spans="1:8" hidden="1" x14ac:dyDescent="0.3">
      <c r="A743" s="1" t="s">
        <v>329</v>
      </c>
      <c r="B743" s="1" t="str">
        <f t="shared" si="34"/>
        <v>China</v>
      </c>
      <c r="C743" s="5" t="str">
        <f t="shared" si="33"/>
        <v>2019</v>
      </c>
      <c r="D743" s="1" t="str">
        <f t="shared" si="35"/>
        <v xml:space="preserve">Long March 4C </v>
      </c>
      <c r="E743" s="1" t="s">
        <v>8</v>
      </c>
      <c r="F743" s="7" t="str">
        <f>TEXT(DATE(MID(H743, 13, 4), CHOOSE(MATCH( MID(H743, 5, 3), {"Jan","Feb","Mar","Apr","May","Jun","Jul","Aug","Sep","Oct","Nov","Dec"}, 0), 1, 2, 3, 4, 5, 6, 7, 8, 9, 10, 11, 12), MID(H743, 9, 2)), "yyyy-mm-dd")</f>
        <v>2019-11-27</v>
      </c>
      <c r="G743" s="1" t="s">
        <v>1593</v>
      </c>
      <c r="H743" s="1" t="s">
        <v>1592</v>
      </c>
    </row>
    <row r="744" spans="1:8" hidden="1" x14ac:dyDescent="0.3">
      <c r="A744" s="1" t="s">
        <v>290</v>
      </c>
      <c r="B744" s="1" t="str">
        <f t="shared" si="34"/>
        <v>India</v>
      </c>
      <c r="C744" s="5" t="str">
        <f t="shared" si="33"/>
        <v>2019</v>
      </c>
      <c r="D744" s="1" t="str">
        <f t="shared" si="35"/>
        <v xml:space="preserve">PSLV-XL </v>
      </c>
      <c r="E744" s="1" t="s">
        <v>8</v>
      </c>
      <c r="F744" s="7" t="str">
        <f>TEXT(DATE(MID(H744, 13, 4), CHOOSE(MATCH( MID(H744, 5, 3), {"Jan","Feb","Mar","Apr","May","Jun","Jul","Aug","Sep","Oct","Nov","Dec"}, 0), 1, 2, 3, 4, 5, 6, 7, 8, 9, 10, 11, 12), MID(H744, 9, 2)), "yyyy-mm-dd")</f>
        <v>2019-11-27</v>
      </c>
      <c r="G744" s="1" t="s">
        <v>1595</v>
      </c>
      <c r="H744" s="1" t="s">
        <v>1594</v>
      </c>
    </row>
    <row r="745" spans="1:8" hidden="1" x14ac:dyDescent="0.3">
      <c r="A745" s="1" t="s">
        <v>379</v>
      </c>
      <c r="B745" s="1" t="str">
        <f t="shared" si="34"/>
        <v>France</v>
      </c>
      <c r="C745" s="5" t="str">
        <f t="shared" si="33"/>
        <v>2019</v>
      </c>
      <c r="D745" s="1" t="str">
        <f t="shared" si="35"/>
        <v xml:space="preserve">Ariane 5 ECA </v>
      </c>
      <c r="E745" s="1" t="s">
        <v>346</v>
      </c>
      <c r="F745" s="7" t="str">
        <f>TEXT(DATE(MID(H745, 13, 4), CHOOSE(MATCH( MID(H745, 5, 3), {"Jan","Feb","Mar","Apr","May","Jun","Jul","Aug","Sep","Oct","Nov","Dec"}, 0), 1, 2, 3, 4, 5, 6, 7, 8, 9, 10, 11, 12), MID(H745, 9, 2)), "yyyy-mm-dd")</f>
        <v>2019-11-26</v>
      </c>
      <c r="G745" s="1" t="s">
        <v>1597</v>
      </c>
      <c r="H745" s="1" t="s">
        <v>1596</v>
      </c>
    </row>
    <row r="746" spans="1:8" hidden="1" x14ac:dyDescent="0.3">
      <c r="A746" s="1" t="s">
        <v>5</v>
      </c>
      <c r="B746" s="1" t="str">
        <f t="shared" si="34"/>
        <v>Russia</v>
      </c>
      <c r="C746" s="5" t="str">
        <f t="shared" si="33"/>
        <v>2019</v>
      </c>
      <c r="D746" s="1" t="str">
        <f t="shared" si="35"/>
        <v xml:space="preserve">Soyuz 2.1v/Volga </v>
      </c>
      <c r="E746" s="1" t="s">
        <v>8</v>
      </c>
      <c r="F746" s="7" t="str">
        <f>TEXT(DATE(MID(H746, 13, 4), CHOOSE(MATCH( MID(H746, 5, 3), {"Jan","Feb","Mar","Apr","May","Jun","Jul","Aug","Sep","Oct","Nov","Dec"}, 0), 1, 2, 3, 4, 5, 6, 7, 8, 9, 10, 11, 12), MID(H746, 9, 2)), "yyyy-mm-dd")</f>
        <v>2019-11-25</v>
      </c>
      <c r="G746" s="1" t="s">
        <v>1599</v>
      </c>
      <c r="H746" s="1" t="s">
        <v>1598</v>
      </c>
    </row>
    <row r="747" spans="1:8" hidden="1" x14ac:dyDescent="0.3">
      <c r="A747" s="1" t="s">
        <v>18</v>
      </c>
      <c r="B747" s="1" t="str">
        <f t="shared" si="34"/>
        <v>China</v>
      </c>
      <c r="C747" s="5" t="str">
        <f t="shared" si="33"/>
        <v>2019</v>
      </c>
      <c r="D747" s="1" t="str">
        <f t="shared" si="35"/>
        <v xml:space="preserve">Long March 3B/YZ-1 </v>
      </c>
      <c r="E747" s="1" t="s">
        <v>8</v>
      </c>
      <c r="F747" s="7" t="str">
        <f>TEXT(DATE(MID(H747, 13, 4), CHOOSE(MATCH( MID(H747, 5, 3), {"Jan","Feb","Mar","Apr","May","Jun","Jul","Aug","Sep","Oct","Nov","Dec"}, 0), 1, 2, 3, 4, 5, 6, 7, 8, 9, 10, 11, 12), MID(H747, 9, 2)), "yyyy-mm-dd")</f>
        <v>2019-11-23</v>
      </c>
      <c r="G747" s="1" t="s">
        <v>1601</v>
      </c>
      <c r="H747" s="1" t="s">
        <v>1600</v>
      </c>
    </row>
    <row r="748" spans="1:8" hidden="1" x14ac:dyDescent="0.3">
      <c r="A748" s="1" t="s">
        <v>69</v>
      </c>
      <c r="B748" s="1" t="str">
        <f t="shared" si="34"/>
        <v>China</v>
      </c>
      <c r="C748" s="5" t="str">
        <f t="shared" si="33"/>
        <v>2019</v>
      </c>
      <c r="D748" s="1" t="str">
        <f t="shared" si="35"/>
        <v xml:space="preserve">Kuaizhou 1A </v>
      </c>
      <c r="E748" s="1" t="s">
        <v>8</v>
      </c>
      <c r="F748" s="7" t="str">
        <f>TEXT(DATE(MID(H748, 13, 4), CHOOSE(MATCH( MID(H748, 5, 3), {"Jan","Feb","Mar","Apr","May","Jun","Jul","Aug","Sep","Oct","Nov","Dec"}, 0), 1, 2, 3, 4, 5, 6, 7, 8, 9, 10, 11, 12), MID(H748, 9, 2)), "yyyy-mm-dd")</f>
        <v>2019-11-17</v>
      </c>
      <c r="G748" s="1" t="s">
        <v>1603</v>
      </c>
      <c r="H748" s="1" t="s">
        <v>1602</v>
      </c>
    </row>
    <row r="749" spans="1:8" hidden="1" x14ac:dyDescent="0.3">
      <c r="A749" s="1" t="s">
        <v>395</v>
      </c>
      <c r="B749" s="1" t="str">
        <f t="shared" si="34"/>
        <v>China</v>
      </c>
      <c r="C749" s="5" t="str">
        <f t="shared" si="33"/>
        <v>2019</v>
      </c>
      <c r="D749" s="1" t="str">
        <f t="shared" si="35"/>
        <v xml:space="preserve">Long March 6 </v>
      </c>
      <c r="E749" s="1" t="s">
        <v>8</v>
      </c>
      <c r="F749" s="7" t="str">
        <f>TEXT(DATE(MID(H749, 13, 4), CHOOSE(MATCH( MID(H749, 5, 3), {"Jan","Feb","Mar","Apr","May","Jun","Jul","Aug","Sep","Oct","Nov","Dec"}, 0), 1, 2, 3, 4, 5, 6, 7, 8, 9, 10, 11, 12), MID(H749, 9, 2)), "yyyy-mm-dd")</f>
        <v>2019-11-13</v>
      </c>
      <c r="G749" s="1" t="s">
        <v>1605</v>
      </c>
      <c r="H749" s="1" t="s">
        <v>1604</v>
      </c>
    </row>
    <row r="750" spans="1:8" hidden="1" x14ac:dyDescent="0.3">
      <c r="A750" s="1" t="s">
        <v>69</v>
      </c>
      <c r="B750" s="1" t="str">
        <f t="shared" si="34"/>
        <v>China</v>
      </c>
      <c r="C750" s="5" t="str">
        <f t="shared" si="33"/>
        <v>2019</v>
      </c>
      <c r="D750" s="1" t="str">
        <f t="shared" si="35"/>
        <v xml:space="preserve">Kuaizhou 1A </v>
      </c>
      <c r="E750" s="1" t="s">
        <v>8</v>
      </c>
      <c r="F750" s="7" t="str">
        <f>TEXT(DATE(MID(H750, 13, 4), CHOOSE(MATCH( MID(H750, 5, 3), {"Jan","Feb","Mar","Apr","May","Jun","Jul","Aug","Sep","Oct","Nov","Dec"}, 0), 1, 2, 3, 4, 5, 6, 7, 8, 9, 10, 11, 12), MID(H750, 9, 2)), "yyyy-mm-dd")</f>
        <v>2019-11-13</v>
      </c>
      <c r="G750" s="1" t="s">
        <v>1607</v>
      </c>
      <c r="H750" s="1" t="s">
        <v>1606</v>
      </c>
    </row>
    <row r="751" spans="1:8" hidden="1" x14ac:dyDescent="0.3">
      <c r="A751" s="1" t="s">
        <v>11</v>
      </c>
      <c r="B751" s="1" t="str">
        <f t="shared" si="34"/>
        <v>USA</v>
      </c>
      <c r="C751" s="5" t="str">
        <f t="shared" si="33"/>
        <v>2019</v>
      </c>
      <c r="D751" s="1" t="str">
        <f t="shared" si="35"/>
        <v xml:space="preserve">Falcon 9 Block 5 </v>
      </c>
      <c r="E751" s="1" t="s">
        <v>8</v>
      </c>
      <c r="F751" s="7" t="str">
        <f>TEXT(DATE(MID(H751, 13, 4), CHOOSE(MATCH( MID(H751, 5, 3), {"Jan","Feb","Mar","Apr","May","Jun","Jul","Aug","Sep","Oct","Nov","Dec"}, 0), 1, 2, 3, 4, 5, 6, 7, 8, 9, 10, 11, 12), MID(H751, 9, 2)), "yyyy-mm-dd")</f>
        <v>2019-11-11</v>
      </c>
      <c r="G751" s="1" t="s">
        <v>1609</v>
      </c>
      <c r="H751" s="1" t="s">
        <v>1608</v>
      </c>
    </row>
    <row r="752" spans="1:8" hidden="1" x14ac:dyDescent="0.3">
      <c r="A752" s="1" t="s">
        <v>101</v>
      </c>
      <c r="B752" s="1" t="str">
        <f t="shared" si="34"/>
        <v>China</v>
      </c>
      <c r="C752" s="5" t="str">
        <f t="shared" si="33"/>
        <v>2019</v>
      </c>
      <c r="D752" s="1" t="str">
        <f t="shared" si="35"/>
        <v xml:space="preserve">Long March 3B/E </v>
      </c>
      <c r="E752" s="1" t="s">
        <v>8</v>
      </c>
      <c r="F752" s="7" t="str">
        <f>TEXT(DATE(MID(H752, 13, 4), CHOOSE(MATCH( MID(H752, 5, 3), {"Jan","Feb","Mar","Apr","May","Jun","Jul","Aug","Sep","Oct","Nov","Dec"}, 0), 1, 2, 3, 4, 5, 6, 7, 8, 9, 10, 11, 12), MID(H752, 9, 2)), "yyyy-mm-dd")</f>
        <v>2019-11-04</v>
      </c>
      <c r="G752" s="1" t="s">
        <v>1611</v>
      </c>
      <c r="H752" s="1" t="s">
        <v>1610</v>
      </c>
    </row>
    <row r="753" spans="1:8" hidden="1" x14ac:dyDescent="0.3">
      <c r="A753" s="1" t="s">
        <v>329</v>
      </c>
      <c r="B753" s="1" t="str">
        <f t="shared" si="34"/>
        <v>China</v>
      </c>
      <c r="C753" s="5" t="str">
        <f t="shared" si="33"/>
        <v>2019</v>
      </c>
      <c r="D753" s="1" t="str">
        <f t="shared" si="35"/>
        <v xml:space="preserve">Long March 4B </v>
      </c>
      <c r="E753" s="1" t="s">
        <v>8</v>
      </c>
      <c r="F753" s="7" t="str">
        <f>TEXT(DATE(MID(H753, 13, 4), CHOOSE(MATCH( MID(H753, 5, 3), {"Jan","Feb","Mar","Apr","May","Jun","Jul","Aug","Sep","Oct","Nov","Dec"}, 0), 1, 2, 3, 4, 5, 6, 7, 8, 9, 10, 11, 12), MID(H753, 9, 2)), "yyyy-mm-dd")</f>
        <v>2019-11-03</v>
      </c>
      <c r="G753" s="1" t="s">
        <v>1613</v>
      </c>
      <c r="H753" s="1" t="s">
        <v>1612</v>
      </c>
    </row>
    <row r="754" spans="1:8" hidden="1" x14ac:dyDescent="0.3">
      <c r="A754" s="1" t="s">
        <v>343</v>
      </c>
      <c r="B754" s="1" t="str">
        <f t="shared" si="34"/>
        <v>USA</v>
      </c>
      <c r="C754" s="5" t="str">
        <f t="shared" si="33"/>
        <v>2019</v>
      </c>
      <c r="D754" s="1" t="str">
        <f t="shared" si="35"/>
        <v xml:space="preserve">Antares 230+ </v>
      </c>
      <c r="E754" s="1" t="s">
        <v>346</v>
      </c>
      <c r="F754" s="7" t="str">
        <f>TEXT(DATE(MID(H754, 13, 4), CHOOSE(MATCH( MID(H754, 5, 3), {"Jan","Feb","Mar","Apr","May","Jun","Jul","Aug","Sep","Oct","Nov","Dec"}, 0), 1, 2, 3, 4, 5, 6, 7, 8, 9, 10, 11, 12), MID(H754, 9, 2)), "yyyy-mm-dd")</f>
        <v>2019-11-02</v>
      </c>
      <c r="G754" s="1" t="s">
        <v>1615</v>
      </c>
      <c r="H754" s="1" t="s">
        <v>1614</v>
      </c>
    </row>
    <row r="755" spans="1:8" hidden="1" x14ac:dyDescent="0.3">
      <c r="A755" s="1" t="s">
        <v>18</v>
      </c>
      <c r="B755" s="1" t="str">
        <f t="shared" si="34"/>
        <v>China</v>
      </c>
      <c r="C755" s="5" t="str">
        <f t="shared" si="33"/>
        <v>2019</v>
      </c>
      <c r="D755" s="1" t="str">
        <f t="shared" si="35"/>
        <v xml:space="preserve">Long March 3B/E </v>
      </c>
      <c r="E755" s="1" t="s">
        <v>8</v>
      </c>
      <c r="F755" s="7" t="str">
        <f>TEXT(DATE(MID(H755, 13, 4), CHOOSE(MATCH( MID(H755, 5, 3), {"Jan","Feb","Mar","Apr","May","Jun","Jul","Aug","Sep","Oct","Nov","Dec"}, 0), 1, 2, 3, 4, 5, 6, 7, 8, 9, 10, 11, 12), MID(H755, 9, 2)), "yyyy-mm-dd")</f>
        <v>2019-10-17</v>
      </c>
      <c r="G755" s="1" t="s">
        <v>1617</v>
      </c>
      <c r="H755" s="1" t="s">
        <v>1616</v>
      </c>
    </row>
    <row r="756" spans="1:8" hidden="1" x14ac:dyDescent="0.3">
      <c r="A756" s="1" t="s">
        <v>828</v>
      </c>
      <c r="B756" s="1" t="str">
        <f t="shared" si="34"/>
        <v>New Zealand</v>
      </c>
      <c r="C756" s="5" t="str">
        <f t="shared" si="33"/>
        <v>2019</v>
      </c>
      <c r="D756" s="1" t="str">
        <f t="shared" si="35"/>
        <v xml:space="preserve">Electron/Curie </v>
      </c>
      <c r="E756" s="1" t="s">
        <v>8</v>
      </c>
      <c r="F756" s="7" t="str">
        <f>TEXT(DATE(MID(H756, 13, 4), CHOOSE(MATCH( MID(H756, 5, 3), {"Jan","Feb","Mar","Apr","May","Jun","Jul","Aug","Sep","Oct","Nov","Dec"}, 0), 1, 2, 3, 4, 5, 6, 7, 8, 9, 10, 11, 12), MID(H756, 9, 2)), "yyyy-mm-dd")</f>
        <v>2019-10-17</v>
      </c>
      <c r="G756" s="1" t="s">
        <v>1619</v>
      </c>
      <c r="H756" s="1" t="s">
        <v>1618</v>
      </c>
    </row>
    <row r="757" spans="1:8" hidden="1" x14ac:dyDescent="0.3">
      <c r="A757" s="1" t="s">
        <v>1620</v>
      </c>
      <c r="B757" s="1" t="str">
        <f t="shared" si="34"/>
        <v>USA</v>
      </c>
      <c r="C757" s="5" t="str">
        <f t="shared" si="33"/>
        <v>2019</v>
      </c>
      <c r="D757" s="1" t="str">
        <f t="shared" si="35"/>
        <v xml:space="preserve">Pegasus XL </v>
      </c>
      <c r="E757" s="1" t="s">
        <v>8</v>
      </c>
      <c r="F757" s="7" t="str">
        <f>TEXT(DATE(MID(H757, 13, 4), CHOOSE(MATCH( MID(H757, 5, 3), {"Jan","Feb","Mar","Apr","May","Jun","Jul","Aug","Sep","Oct","Nov","Dec"}, 0), 1, 2, 3, 4, 5, 6, 7, 8, 9, 10, 11, 12), MID(H757, 9, 2)), "yyyy-mm-dd")</f>
        <v>2019-10-11</v>
      </c>
      <c r="G757" s="1" t="s">
        <v>1622</v>
      </c>
      <c r="H757" s="1" t="s">
        <v>1621</v>
      </c>
    </row>
    <row r="758" spans="1:8" hidden="1" x14ac:dyDescent="0.3">
      <c r="A758" s="1" t="s">
        <v>529</v>
      </c>
      <c r="B758" s="1" t="str">
        <f t="shared" si="34"/>
        <v>Kazakhstan</v>
      </c>
      <c r="C758" s="5" t="str">
        <f t="shared" si="33"/>
        <v>2019</v>
      </c>
      <c r="D758" s="1" t="str">
        <f t="shared" si="35"/>
        <v xml:space="preserve">Proton-M/Briz-M </v>
      </c>
      <c r="E758" s="1" t="s">
        <v>8</v>
      </c>
      <c r="F758" s="7" t="str">
        <f>TEXT(DATE(MID(H758, 13, 4), CHOOSE(MATCH( MID(H758, 5, 3), {"Jan","Feb","Mar","Apr","May","Jun","Jul","Aug","Sep","Oct","Nov","Dec"}, 0), 1, 2, 3, 4, 5, 6, 7, 8, 9, 10, 11, 12), MID(H758, 9, 2)), "yyyy-mm-dd")</f>
        <v>2019-10-09</v>
      </c>
      <c r="G758" s="1" t="s">
        <v>1625</v>
      </c>
      <c r="H758" s="1" t="s">
        <v>1624</v>
      </c>
    </row>
    <row r="759" spans="1:8" hidden="1" x14ac:dyDescent="0.3">
      <c r="A759" s="1" t="s">
        <v>329</v>
      </c>
      <c r="B759" s="1" t="str">
        <f t="shared" si="34"/>
        <v>China</v>
      </c>
      <c r="C759" s="5" t="str">
        <f t="shared" si="33"/>
        <v>2019</v>
      </c>
      <c r="D759" s="1" t="str">
        <f t="shared" si="35"/>
        <v xml:space="preserve">Long March 4C </v>
      </c>
      <c r="E759" s="1" t="s">
        <v>8</v>
      </c>
      <c r="F759" s="7" t="str">
        <f>TEXT(DATE(MID(H759, 13, 4), CHOOSE(MATCH( MID(H759, 5, 3), {"Jan","Feb","Mar","Apr","May","Jun","Jul","Aug","Sep","Oct","Nov","Dec"}, 0), 1, 2, 3, 4, 5, 6, 7, 8, 9, 10, 11, 12), MID(H759, 9, 2)), "yyyy-mm-dd")</f>
        <v>2019-10-04</v>
      </c>
      <c r="G759" s="1" t="s">
        <v>1627</v>
      </c>
      <c r="H759" s="1" t="s">
        <v>1626</v>
      </c>
    </row>
    <row r="760" spans="1:8" hidden="1" x14ac:dyDescent="0.3">
      <c r="A760" s="1" t="s">
        <v>5</v>
      </c>
      <c r="B760" s="1" t="str">
        <f t="shared" si="34"/>
        <v>Russia</v>
      </c>
      <c r="C760" s="5" t="str">
        <f t="shared" si="33"/>
        <v>2019</v>
      </c>
      <c r="D760" s="1" t="str">
        <f t="shared" si="35"/>
        <v xml:space="preserve">Soyuz 2.1b/Fregat </v>
      </c>
      <c r="E760" s="1" t="s">
        <v>8</v>
      </c>
      <c r="F760" s="7" t="str">
        <f>TEXT(DATE(MID(H760, 13, 4), CHOOSE(MATCH( MID(H760, 5, 3), {"Jan","Feb","Mar","Apr","May","Jun","Jul","Aug","Sep","Oct","Nov","Dec"}, 0), 1, 2, 3, 4, 5, 6, 7, 8, 9, 10, 11, 12), MID(H760, 9, 2)), "yyyy-mm-dd")</f>
        <v>2019-09-26</v>
      </c>
      <c r="G760" s="1" t="s">
        <v>1629</v>
      </c>
      <c r="H760" s="1" t="s">
        <v>1628</v>
      </c>
    </row>
    <row r="761" spans="1:8" hidden="1" x14ac:dyDescent="0.3">
      <c r="A761" s="1" t="s">
        <v>1630</v>
      </c>
      <c r="B761" s="1" t="str">
        <f t="shared" si="34"/>
        <v>Kazakhstan</v>
      </c>
      <c r="C761" s="5" t="str">
        <f t="shared" si="33"/>
        <v>2019</v>
      </c>
      <c r="D761" s="1" t="str">
        <f t="shared" si="35"/>
        <v xml:space="preserve">Soyuz FG </v>
      </c>
      <c r="E761" s="1" t="s">
        <v>346</v>
      </c>
      <c r="F761" s="7" t="str">
        <f>TEXT(DATE(MID(H761, 13, 4), CHOOSE(MATCH( MID(H761, 5, 3), {"Jan","Feb","Mar","Apr","May","Jun","Jul","Aug","Sep","Oct","Nov","Dec"}, 0), 1, 2, 3, 4, 5, 6, 7, 8, 9, 10, 11, 12), MID(H761, 9, 2)), "yyyy-mm-dd")</f>
        <v>2019-09-25</v>
      </c>
      <c r="G761" s="1" t="s">
        <v>1632</v>
      </c>
      <c r="H761" s="1" t="s">
        <v>1631</v>
      </c>
    </row>
    <row r="762" spans="1:8" hidden="1" x14ac:dyDescent="0.3">
      <c r="A762" s="1" t="s">
        <v>90</v>
      </c>
      <c r="B762" s="1" t="str">
        <f t="shared" si="34"/>
        <v>China</v>
      </c>
      <c r="C762" s="5" t="str">
        <f t="shared" si="33"/>
        <v>2019</v>
      </c>
      <c r="D762" s="1" t="str">
        <f t="shared" si="35"/>
        <v xml:space="preserve">Long March 2D </v>
      </c>
      <c r="E762" s="1" t="s">
        <v>8</v>
      </c>
      <c r="F762" s="7" t="str">
        <f>TEXT(DATE(MID(H762, 13, 4), CHOOSE(MATCH( MID(H762, 5, 3), {"Jan","Feb","Mar","Apr","May","Jun","Jul","Aug","Sep","Oct","Nov","Dec"}, 0), 1, 2, 3, 4, 5, 6, 7, 8, 9, 10, 11, 12), MID(H762, 9, 2)), "yyyy-mm-dd")</f>
        <v>2019-09-25</v>
      </c>
      <c r="G762" s="1" t="s">
        <v>1634</v>
      </c>
      <c r="H762" s="1" t="s">
        <v>1633</v>
      </c>
    </row>
    <row r="763" spans="1:8" hidden="1" x14ac:dyDescent="0.3">
      <c r="A763" s="1" t="s">
        <v>536</v>
      </c>
      <c r="B763" s="1" t="str">
        <f t="shared" si="34"/>
        <v>Japan</v>
      </c>
      <c r="C763" s="5" t="str">
        <f t="shared" si="33"/>
        <v>2019</v>
      </c>
      <c r="D763" s="1" t="str">
        <f t="shared" si="35"/>
        <v xml:space="preserve">H-IIB </v>
      </c>
      <c r="E763" s="1" t="s">
        <v>346</v>
      </c>
      <c r="F763" s="7" t="str">
        <f>TEXT(DATE(MID(H763, 13, 4), CHOOSE(MATCH( MID(H763, 5, 3), {"Jan","Feb","Mar","Apr","May","Jun","Jul","Aug","Sep","Oct","Nov","Dec"}, 0), 1, 2, 3, 4, 5, 6, 7, 8, 9, 10, 11, 12), MID(H763, 9, 2)), "yyyy-mm-dd")</f>
        <v>2019-09-24</v>
      </c>
      <c r="G763" s="1" t="s">
        <v>1636</v>
      </c>
      <c r="H763" s="1" t="s">
        <v>1635</v>
      </c>
    </row>
    <row r="764" spans="1:8" hidden="1" x14ac:dyDescent="0.3">
      <c r="A764" s="1" t="s">
        <v>101</v>
      </c>
      <c r="B764" s="1" t="str">
        <f t="shared" si="34"/>
        <v>China</v>
      </c>
      <c r="C764" s="5" t="str">
        <f t="shared" si="33"/>
        <v>2019</v>
      </c>
      <c r="D764" s="1" t="str">
        <f t="shared" si="35"/>
        <v xml:space="preserve">Long March 3B/YZ-1 </v>
      </c>
      <c r="E764" s="1" t="s">
        <v>8</v>
      </c>
      <c r="F764" s="7" t="str">
        <f>TEXT(DATE(MID(H764, 13, 4), CHOOSE(MATCH( MID(H764, 5, 3), {"Jan","Feb","Mar","Apr","May","Jun","Jul","Aug","Sep","Oct","Nov","Dec"}, 0), 1, 2, 3, 4, 5, 6, 7, 8, 9, 10, 11, 12), MID(H764, 9, 2)), "yyyy-mm-dd")</f>
        <v>2019-09-22</v>
      </c>
      <c r="G764" s="1" t="s">
        <v>1638</v>
      </c>
      <c r="H764" s="1" t="s">
        <v>1637</v>
      </c>
    </row>
    <row r="765" spans="1:8" hidden="1" x14ac:dyDescent="0.3">
      <c r="A765" s="1" t="s">
        <v>69</v>
      </c>
      <c r="B765" s="1" t="str">
        <f t="shared" si="34"/>
        <v>China</v>
      </c>
      <c r="C765" s="5" t="str">
        <f t="shared" si="33"/>
        <v>2019</v>
      </c>
      <c r="D765" s="1" t="str">
        <f t="shared" si="35"/>
        <v xml:space="preserve">Long March 11 </v>
      </c>
      <c r="E765" s="1" t="s">
        <v>8</v>
      </c>
      <c r="F765" s="7" t="str">
        <f>TEXT(DATE(MID(H765, 13, 4), CHOOSE(MATCH( MID(H765, 5, 3), {"Jan","Feb","Mar","Apr","May","Jun","Jul","Aug","Sep","Oct","Nov","Dec"}, 0), 1, 2, 3, 4, 5, 6, 7, 8, 9, 10, 11, 12), MID(H765, 9, 2)), "yyyy-mm-dd")</f>
        <v>2019-09-19</v>
      </c>
      <c r="G765" s="1" t="s">
        <v>1640</v>
      </c>
      <c r="H765" s="1" t="s">
        <v>1639</v>
      </c>
    </row>
    <row r="766" spans="1:8" hidden="1" x14ac:dyDescent="0.3">
      <c r="A766" s="1" t="s">
        <v>329</v>
      </c>
      <c r="B766" s="1" t="str">
        <f t="shared" si="34"/>
        <v>China</v>
      </c>
      <c r="C766" s="5" t="str">
        <f t="shared" si="33"/>
        <v>2019</v>
      </c>
      <c r="D766" s="1" t="str">
        <f t="shared" si="35"/>
        <v xml:space="preserve">Long March 4B </v>
      </c>
      <c r="E766" s="1" t="s">
        <v>8</v>
      </c>
      <c r="F766" s="7" t="str">
        <f>TEXT(DATE(MID(H766, 13, 4), CHOOSE(MATCH( MID(H766, 5, 3), {"Jan","Feb","Mar","Apr","May","Jun","Jul","Aug","Sep","Oct","Nov","Dec"}, 0), 1, 2, 3, 4, 5, 6, 7, 8, 9, 10, 11, 12), MID(H766, 9, 2)), "yyyy-mm-dd")</f>
        <v>2019-09-12</v>
      </c>
      <c r="G766" s="1" t="s">
        <v>1642</v>
      </c>
      <c r="H766" s="1" t="s">
        <v>1641</v>
      </c>
    </row>
    <row r="767" spans="1:8" hidden="1" x14ac:dyDescent="0.3">
      <c r="A767" s="1" t="s">
        <v>69</v>
      </c>
      <c r="B767" s="1" t="str">
        <f t="shared" si="34"/>
        <v>China</v>
      </c>
      <c r="C767" s="5" t="str">
        <f t="shared" si="33"/>
        <v>2019</v>
      </c>
      <c r="D767" s="1" t="str">
        <f t="shared" si="35"/>
        <v xml:space="preserve">Kuaizhou 1A </v>
      </c>
      <c r="E767" s="1" t="s">
        <v>8</v>
      </c>
      <c r="F767" s="7" t="str">
        <f>TEXT(DATE(MID(H767, 13, 4), CHOOSE(MATCH( MID(H767, 5, 3), {"Jan","Feb","Mar","Apr","May","Jun","Jul","Aug","Sep","Oct","Nov","Dec"}, 0), 1, 2, 3, 4, 5, 6, 7, 8, 9, 10, 11, 12), MID(H767, 9, 2)), "yyyy-mm-dd")</f>
        <v>2019-08-30</v>
      </c>
      <c r="G767" s="1" t="s">
        <v>1644</v>
      </c>
      <c r="H767" s="1" t="s">
        <v>1643</v>
      </c>
    </row>
    <row r="768" spans="1:8" hidden="1" x14ac:dyDescent="0.3">
      <c r="A768" s="1" t="s">
        <v>1561</v>
      </c>
      <c r="B768" s="1" t="str">
        <f t="shared" si="34"/>
        <v>Russia</v>
      </c>
      <c r="C768" s="5" t="str">
        <f t="shared" si="33"/>
        <v>2019</v>
      </c>
      <c r="D768" s="1" t="str">
        <f t="shared" si="35"/>
        <v xml:space="preserve">Rokot/Briz KM </v>
      </c>
      <c r="E768" s="1" t="s">
        <v>346</v>
      </c>
      <c r="F768" s="7" t="str">
        <f>TEXT(DATE(MID(H768, 13, 4), CHOOSE(MATCH( MID(H768, 5, 3), {"Jan","Feb","Mar","Apr","May","Jun","Jul","Aug","Sep","Oct","Nov","Dec"}, 0), 1, 2, 3, 4, 5, 6, 7, 8, 9, 10, 11, 12), MID(H768, 9, 2)), "yyyy-mm-dd")</f>
        <v>2019-08-30</v>
      </c>
      <c r="G768" s="1" t="s">
        <v>1646</v>
      </c>
      <c r="H768" s="1" t="s">
        <v>1645</v>
      </c>
    </row>
    <row r="769" spans="1:8" hidden="1" x14ac:dyDescent="0.3">
      <c r="A769" s="1" t="s">
        <v>852</v>
      </c>
      <c r="B769" s="1" t="str">
        <f t="shared" si="34"/>
        <v>Iran</v>
      </c>
      <c r="C769" s="5" t="str">
        <f t="shared" si="33"/>
        <v>2019</v>
      </c>
      <c r="D769" s="1" t="str">
        <f t="shared" si="35"/>
        <v xml:space="preserve">Safir-1B+ </v>
      </c>
      <c r="E769" s="1" t="s">
        <v>8</v>
      </c>
      <c r="F769" s="7" t="str">
        <f>TEXT(DATE(MID(H769, 13, 4), CHOOSE(MATCH( MID(H769, 5, 3), {"Jan","Feb","Mar","Apr","May","Jun","Jul","Aug","Sep","Oct","Nov","Dec"}, 0), 1, 2, 3, 4, 5, 6, 7, 8, 9, 10, 11, 12), MID(H769, 9, 2)), "yyyy-mm-dd")</f>
        <v>2019-08-29</v>
      </c>
      <c r="G769" s="1" t="s">
        <v>1648</v>
      </c>
      <c r="H769" s="1" t="s">
        <v>1647</v>
      </c>
    </row>
    <row r="770" spans="1:8" hidden="1" x14ac:dyDescent="0.3">
      <c r="A770" s="1" t="s">
        <v>390</v>
      </c>
      <c r="B770" s="1" t="str">
        <f t="shared" si="34"/>
        <v>USA</v>
      </c>
      <c r="C770" s="5" t="str">
        <f t="shared" ref="C770:C833" si="36">TEXT(F770, "yyyy")</f>
        <v>2019</v>
      </c>
      <c r="D770" s="1" t="str">
        <f t="shared" si="35"/>
        <v xml:space="preserve">Delta IV Medium+ (4,2) </v>
      </c>
      <c r="E770" s="1" t="s">
        <v>346</v>
      </c>
      <c r="F770" s="7" t="str">
        <f>TEXT(DATE(MID(H770, 13, 4), CHOOSE(MATCH( MID(H770, 5, 3), {"Jan","Feb","Mar","Apr","May","Jun","Jul","Aug","Sep","Oct","Nov","Dec"}, 0), 1, 2, 3, 4, 5, 6, 7, 8, 9, 10, 11, 12), MID(H770, 9, 2)), "yyyy-mm-dd")</f>
        <v>2019-08-22</v>
      </c>
      <c r="G770" s="1" t="s">
        <v>1651</v>
      </c>
      <c r="H770" s="1" t="s">
        <v>1650</v>
      </c>
    </row>
    <row r="771" spans="1:8" hidden="1" x14ac:dyDescent="0.3">
      <c r="A771" s="1" t="s">
        <v>130</v>
      </c>
      <c r="B771" s="1" t="str">
        <f t="shared" ref="B771:B834" si="37">TRIM(MID(A771, FIND("|", SUBSTITUTE(A771, ",", "|", LEN(A771) - LEN(SUBSTITUTE(A771,",", "" )))) + 1, LEN(A771)))</f>
        <v>Kazakhstan</v>
      </c>
      <c r="C771" s="5" t="str">
        <f t="shared" si="36"/>
        <v>2019</v>
      </c>
      <c r="D771" s="1" t="str">
        <f t="shared" ref="D771:D834" si="38">LEFT(G771, FIND("|", G771) - 1)</f>
        <v xml:space="preserve">Soyuz 2.1a </v>
      </c>
      <c r="E771" s="1" t="s">
        <v>8</v>
      </c>
      <c r="F771" s="7" t="str">
        <f>TEXT(DATE(MID(H771, 13, 4), CHOOSE(MATCH( MID(H771, 5, 3), {"Jan","Feb","Mar","Apr","May","Jun","Jul","Aug","Sep","Oct","Nov","Dec"}, 0), 1, 2, 3, 4, 5, 6, 7, 8, 9, 10, 11, 12), MID(H771, 9, 2)), "yyyy-mm-dd")</f>
        <v>2019-08-22</v>
      </c>
      <c r="G771" s="1" t="s">
        <v>1653</v>
      </c>
      <c r="H771" s="1" t="s">
        <v>1652</v>
      </c>
    </row>
    <row r="772" spans="1:8" hidden="1" x14ac:dyDescent="0.3">
      <c r="A772" s="1" t="s">
        <v>828</v>
      </c>
      <c r="B772" s="1" t="str">
        <f t="shared" si="37"/>
        <v>New Zealand</v>
      </c>
      <c r="C772" s="5" t="str">
        <f t="shared" si="36"/>
        <v>2019</v>
      </c>
      <c r="D772" s="1" t="str">
        <f t="shared" si="38"/>
        <v xml:space="preserve">Electron/Curie </v>
      </c>
      <c r="E772" s="1" t="s">
        <v>8</v>
      </c>
      <c r="F772" s="7" t="str">
        <f>TEXT(DATE(MID(H772, 13, 4), CHOOSE(MATCH( MID(H772, 5, 3), {"Jan","Feb","Mar","Apr","May","Jun","Jul","Aug","Sep","Oct","Nov","Dec"}, 0), 1, 2, 3, 4, 5, 6, 7, 8, 9, 10, 11, 12), MID(H772, 9, 2)), "yyyy-mm-dd")</f>
        <v>2019-08-19</v>
      </c>
      <c r="G772" s="1" t="s">
        <v>1655</v>
      </c>
      <c r="H772" s="1" t="s">
        <v>1654</v>
      </c>
    </row>
    <row r="773" spans="1:8" hidden="1" x14ac:dyDescent="0.3">
      <c r="A773" s="1" t="s">
        <v>101</v>
      </c>
      <c r="B773" s="1" t="str">
        <f t="shared" si="37"/>
        <v>China</v>
      </c>
      <c r="C773" s="5" t="str">
        <f t="shared" si="36"/>
        <v>2019</v>
      </c>
      <c r="D773" s="1" t="str">
        <f t="shared" si="38"/>
        <v xml:space="preserve">Long March 3B/E </v>
      </c>
      <c r="E773" s="1" t="s">
        <v>8</v>
      </c>
      <c r="F773" s="7" t="str">
        <f>TEXT(DATE(MID(H773, 13, 4), CHOOSE(MATCH( MID(H773, 5, 3), {"Jan","Feb","Mar","Apr","May","Jun","Jul","Aug","Sep","Oct","Nov","Dec"}, 0), 1, 2, 3, 4, 5, 6, 7, 8, 9, 10, 11, 12), MID(H773, 9, 2)), "yyyy-mm-dd")</f>
        <v>2019-08-19</v>
      </c>
      <c r="G773" s="1" t="s">
        <v>1657</v>
      </c>
      <c r="H773" s="1" t="s">
        <v>1656</v>
      </c>
    </row>
    <row r="774" spans="1:8" hidden="1" x14ac:dyDescent="0.3">
      <c r="A774" s="1" t="s">
        <v>69</v>
      </c>
      <c r="B774" s="1" t="str">
        <f t="shared" si="37"/>
        <v>China</v>
      </c>
      <c r="C774" s="5" t="str">
        <f t="shared" si="36"/>
        <v>2019</v>
      </c>
      <c r="D774" s="1" t="str">
        <f t="shared" si="38"/>
        <v xml:space="preserve">Jielong-1 </v>
      </c>
      <c r="E774" s="1" t="s">
        <v>8</v>
      </c>
      <c r="F774" s="7" t="str">
        <f>TEXT(DATE(MID(H774, 13, 4), CHOOSE(MATCH( MID(H774, 5, 3), {"Jan","Feb","Mar","Apr","May","Jun","Jul","Aug","Sep","Oct","Nov","Dec"}, 0), 1, 2, 3, 4, 5, 6, 7, 8, 9, 10, 11, 12), MID(H774, 9, 2)), "yyyy-mm-dd")</f>
        <v>2019-08-17</v>
      </c>
      <c r="G774" s="1" t="s">
        <v>1659</v>
      </c>
      <c r="H774" s="1" t="s">
        <v>1658</v>
      </c>
    </row>
    <row r="775" spans="1:8" hidden="1" x14ac:dyDescent="0.3">
      <c r="A775" s="1" t="s">
        <v>75</v>
      </c>
      <c r="B775" s="1" t="str">
        <f t="shared" si="37"/>
        <v>USA</v>
      </c>
      <c r="C775" s="5" t="str">
        <f t="shared" si="36"/>
        <v>2019</v>
      </c>
      <c r="D775" s="1" t="str">
        <f t="shared" si="38"/>
        <v xml:space="preserve">Atlas V 551 </v>
      </c>
      <c r="E775" s="1" t="s">
        <v>8</v>
      </c>
      <c r="F775" s="7" t="str">
        <f>TEXT(DATE(MID(H775, 13, 4), CHOOSE(MATCH( MID(H775, 5, 3), {"Jan","Feb","Mar","Apr","May","Jun","Jul","Aug","Sep","Oct","Nov","Dec"}, 0), 1, 2, 3, 4, 5, 6, 7, 8, 9, 10, 11, 12), MID(H775, 9, 2)), "yyyy-mm-dd")</f>
        <v>2019-08-08</v>
      </c>
      <c r="G775" s="1" t="s">
        <v>1661</v>
      </c>
      <c r="H775" s="1" t="s">
        <v>1660</v>
      </c>
    </row>
    <row r="776" spans="1:8" hidden="1" x14ac:dyDescent="0.3">
      <c r="A776" s="1" t="s">
        <v>11</v>
      </c>
      <c r="B776" s="1" t="str">
        <f t="shared" si="37"/>
        <v>USA</v>
      </c>
      <c r="C776" s="5" t="str">
        <f t="shared" si="36"/>
        <v>2019</v>
      </c>
      <c r="D776" s="1" t="str">
        <f t="shared" si="38"/>
        <v xml:space="preserve">Falcon 9 Block 5 </v>
      </c>
      <c r="E776" s="1" t="s">
        <v>8</v>
      </c>
      <c r="F776" s="7" t="str">
        <f>TEXT(DATE(MID(H776, 13, 4), CHOOSE(MATCH( MID(H776, 5, 3), {"Jan","Feb","Mar","Apr","May","Jun","Jul","Aug","Sep","Oct","Nov","Dec"}, 0), 1, 2, 3, 4, 5, 6, 7, 8, 9, 10, 11, 12), MID(H776, 9, 2)), "yyyy-mm-dd")</f>
        <v>2019-08-06</v>
      </c>
      <c r="G776" s="1" t="s">
        <v>1663</v>
      </c>
      <c r="H776" s="1" t="s">
        <v>1662</v>
      </c>
    </row>
    <row r="777" spans="1:8" hidden="1" x14ac:dyDescent="0.3">
      <c r="A777" s="1" t="s">
        <v>379</v>
      </c>
      <c r="B777" s="1" t="str">
        <f t="shared" si="37"/>
        <v>France</v>
      </c>
      <c r="C777" s="5" t="str">
        <f t="shared" si="36"/>
        <v>2019</v>
      </c>
      <c r="D777" s="1" t="str">
        <f t="shared" si="38"/>
        <v xml:space="preserve">Ariane 5 ECA </v>
      </c>
      <c r="E777" s="1" t="s">
        <v>346</v>
      </c>
      <c r="F777" s="7" t="str">
        <f>TEXT(DATE(MID(H777, 13, 4), CHOOSE(MATCH( MID(H777, 5, 3), {"Jan","Feb","Mar","Apr","May","Jun","Jul","Aug","Sep","Oct","Nov","Dec"}, 0), 1, 2, 3, 4, 5, 6, 7, 8, 9, 10, 11, 12), MID(H777, 9, 2)), "yyyy-mm-dd")</f>
        <v>2019-08-06</v>
      </c>
      <c r="G777" s="1" t="s">
        <v>1665</v>
      </c>
      <c r="H777" s="1" t="s">
        <v>1664</v>
      </c>
    </row>
    <row r="778" spans="1:8" hidden="1" x14ac:dyDescent="0.3">
      <c r="A778" s="1" t="s">
        <v>565</v>
      </c>
      <c r="B778" s="1" t="str">
        <f t="shared" si="37"/>
        <v>Kazakhstan</v>
      </c>
      <c r="C778" s="5" t="str">
        <f t="shared" si="36"/>
        <v>2019</v>
      </c>
      <c r="D778" s="1" t="str">
        <f t="shared" si="38"/>
        <v xml:space="preserve">Proton-M/Briz-M </v>
      </c>
      <c r="E778" s="1" t="s">
        <v>8</v>
      </c>
      <c r="F778" s="7" t="str">
        <f>TEXT(DATE(MID(H778, 13, 4), CHOOSE(MATCH( MID(H778, 5, 3), {"Jan","Feb","Mar","Apr","May","Jun","Jul","Aug","Sep","Oct","Nov","Dec"}, 0), 1, 2, 3, 4, 5, 6, 7, 8, 9, 10, 11, 12), MID(H778, 9, 2)), "yyyy-mm-dd")</f>
        <v>2019-08-05</v>
      </c>
      <c r="G778" s="1" t="s">
        <v>1667</v>
      </c>
      <c r="H778" s="1" t="s">
        <v>1666</v>
      </c>
    </row>
    <row r="779" spans="1:8" hidden="1" x14ac:dyDescent="0.3">
      <c r="A779" s="1" t="s">
        <v>130</v>
      </c>
      <c r="B779" s="1" t="str">
        <f t="shared" si="37"/>
        <v>Kazakhstan</v>
      </c>
      <c r="C779" s="5" t="str">
        <f t="shared" si="36"/>
        <v>2019</v>
      </c>
      <c r="D779" s="1" t="str">
        <f t="shared" si="38"/>
        <v xml:space="preserve">Soyuz 2.1a </v>
      </c>
      <c r="E779" s="1" t="s">
        <v>8</v>
      </c>
      <c r="F779" s="7" t="str">
        <f>TEXT(DATE(MID(H779, 13, 4), CHOOSE(MATCH( MID(H779, 5, 3), {"Jan","Feb","Mar","Apr","May","Jun","Jul","Aug","Sep","Oct","Nov","Dec"}, 0), 1, 2, 3, 4, 5, 6, 7, 8, 9, 10, 11, 12), MID(H779, 9, 2)), "yyyy-mm-dd")</f>
        <v>2019-07-31</v>
      </c>
      <c r="G779" s="1" t="s">
        <v>1669</v>
      </c>
      <c r="H779" s="1" t="s">
        <v>1668</v>
      </c>
    </row>
    <row r="780" spans="1:8" hidden="1" x14ac:dyDescent="0.3">
      <c r="A780" s="1" t="s">
        <v>5</v>
      </c>
      <c r="B780" s="1" t="str">
        <f t="shared" si="37"/>
        <v>Russia</v>
      </c>
      <c r="C780" s="5" t="str">
        <f t="shared" si="36"/>
        <v>2019</v>
      </c>
      <c r="D780" s="1" t="str">
        <f t="shared" si="38"/>
        <v xml:space="preserve">Soyuz 2.1a/Fregat-M </v>
      </c>
      <c r="E780" s="1" t="s">
        <v>8</v>
      </c>
      <c r="F780" s="7" t="str">
        <f>TEXT(DATE(MID(H780, 13, 4), CHOOSE(MATCH( MID(H780, 5, 3), {"Jan","Feb","Mar","Apr","May","Jun","Jul","Aug","Sep","Oct","Nov","Dec"}, 0), 1, 2, 3, 4, 5, 6, 7, 8, 9, 10, 11, 12), MID(H780, 9, 2)), "yyyy-mm-dd")</f>
        <v>2019-07-30</v>
      </c>
      <c r="G780" s="1" t="s">
        <v>1671</v>
      </c>
      <c r="H780" s="1" t="s">
        <v>1670</v>
      </c>
    </row>
    <row r="781" spans="1:8" hidden="1" x14ac:dyDescent="0.3">
      <c r="A781" s="1" t="s">
        <v>18</v>
      </c>
      <c r="B781" s="1" t="str">
        <f t="shared" si="37"/>
        <v>China</v>
      </c>
      <c r="C781" s="5" t="str">
        <f t="shared" si="36"/>
        <v>2019</v>
      </c>
      <c r="D781" s="1" t="str">
        <f t="shared" si="38"/>
        <v xml:space="preserve">Long March 2C </v>
      </c>
      <c r="E781" s="1" t="s">
        <v>8</v>
      </c>
      <c r="F781" s="7" t="str">
        <f>TEXT(DATE(MID(H781, 13, 4), CHOOSE(MATCH( MID(H781, 5, 3), {"Jan","Feb","Mar","Apr","May","Jun","Jul","Aug","Sep","Oct","Nov","Dec"}, 0), 1, 2, 3, 4, 5, 6, 7, 8, 9, 10, 11, 12), MID(H781, 9, 2)), "yyyy-mm-dd")</f>
        <v>2019-07-26</v>
      </c>
      <c r="G781" s="1" t="s">
        <v>1673</v>
      </c>
      <c r="H781" s="1" t="s">
        <v>1672</v>
      </c>
    </row>
    <row r="782" spans="1:8" hidden="1" x14ac:dyDescent="0.3">
      <c r="A782" s="1" t="s">
        <v>11</v>
      </c>
      <c r="B782" s="1" t="str">
        <f t="shared" si="37"/>
        <v>USA</v>
      </c>
      <c r="C782" s="5" t="str">
        <f t="shared" si="36"/>
        <v>2019</v>
      </c>
      <c r="D782" s="1" t="str">
        <f t="shared" si="38"/>
        <v xml:space="preserve">Falcon 9 Block 5 </v>
      </c>
      <c r="E782" s="1" t="s">
        <v>8</v>
      </c>
      <c r="F782" s="7" t="str">
        <f>TEXT(DATE(MID(H782, 13, 4), CHOOSE(MATCH( MID(H782, 5, 3), {"Jan","Feb","Mar","Apr","May","Jun","Jul","Aug","Sep","Oct","Nov","Dec"}, 0), 1, 2, 3, 4, 5, 6, 7, 8, 9, 10, 11, 12), MID(H782, 9, 2)), "yyyy-mm-dd")</f>
        <v>2019-07-25</v>
      </c>
      <c r="G782" s="1" t="s">
        <v>1675</v>
      </c>
      <c r="H782" s="1" t="s">
        <v>1674</v>
      </c>
    </row>
    <row r="783" spans="1:8" hidden="1" x14ac:dyDescent="0.3">
      <c r="A783" s="1" t="s">
        <v>69</v>
      </c>
      <c r="B783" s="1" t="str">
        <f t="shared" si="37"/>
        <v>China</v>
      </c>
      <c r="C783" s="5" t="str">
        <f t="shared" si="36"/>
        <v>2019</v>
      </c>
      <c r="D783" s="1" t="str">
        <f t="shared" si="38"/>
        <v xml:space="preserve">Hyperbola-1 </v>
      </c>
      <c r="E783" s="1" t="s">
        <v>8</v>
      </c>
      <c r="F783" s="7" t="str">
        <f>TEXT(DATE(MID(H783, 13, 4), CHOOSE(MATCH( MID(H783, 5, 3), {"Jan","Feb","Mar","Apr","May","Jun","Jul","Aug","Sep","Oct","Nov","Dec"}, 0), 1, 2, 3, 4, 5, 6, 7, 8, 9, 10, 11, 12), MID(H783, 9, 2)), "yyyy-mm-dd")</f>
        <v>2019-07-25</v>
      </c>
      <c r="G783" s="1" t="s">
        <v>1677</v>
      </c>
      <c r="H783" s="1" t="s">
        <v>1676</v>
      </c>
    </row>
    <row r="784" spans="1:8" hidden="1" x14ac:dyDescent="0.3">
      <c r="A784" s="1" t="s">
        <v>290</v>
      </c>
      <c r="B784" s="1" t="str">
        <f t="shared" si="37"/>
        <v>India</v>
      </c>
      <c r="C784" s="5" t="str">
        <f t="shared" si="36"/>
        <v>2019</v>
      </c>
      <c r="D784" s="1" t="str">
        <f t="shared" si="38"/>
        <v xml:space="preserve">LVM-3 </v>
      </c>
      <c r="E784" s="1" t="s">
        <v>8</v>
      </c>
      <c r="F784" s="7" t="str">
        <f>TEXT(DATE(MID(H784, 13, 4), CHOOSE(MATCH( MID(H784, 5, 3), {"Jan","Feb","Mar","Apr","May","Jun","Jul","Aug","Sep","Oct","Nov","Dec"}, 0), 1, 2, 3, 4, 5, 6, 7, 8, 9, 10, 11, 12), MID(H784, 9, 2)), "yyyy-mm-dd")</f>
        <v>2019-07-22</v>
      </c>
      <c r="G784" s="1" t="s">
        <v>1679</v>
      </c>
      <c r="H784" s="1" t="s">
        <v>1678</v>
      </c>
    </row>
    <row r="785" spans="1:8" hidden="1" x14ac:dyDescent="0.3">
      <c r="A785" s="1" t="s">
        <v>1630</v>
      </c>
      <c r="B785" s="1" t="str">
        <f t="shared" si="37"/>
        <v>Kazakhstan</v>
      </c>
      <c r="C785" s="5" t="str">
        <f t="shared" si="36"/>
        <v>2019</v>
      </c>
      <c r="D785" s="1" t="str">
        <f t="shared" si="38"/>
        <v xml:space="preserve">Soyuz FG </v>
      </c>
      <c r="E785" s="1" t="s">
        <v>346</v>
      </c>
      <c r="F785" s="7" t="str">
        <f>TEXT(DATE(MID(H785, 13, 4), CHOOSE(MATCH( MID(H785, 5, 3), {"Jan","Feb","Mar","Apr","May","Jun","Jul","Aug","Sep","Oct","Nov","Dec"}, 0), 1, 2, 3, 4, 5, 6, 7, 8, 9, 10, 11, 12), MID(H785, 9, 2)), "yyyy-mm-dd")</f>
        <v>2019-07-20</v>
      </c>
      <c r="G785" s="1" t="s">
        <v>1681</v>
      </c>
      <c r="H785" s="1" t="s">
        <v>1680</v>
      </c>
    </row>
    <row r="786" spans="1:8" hidden="1" x14ac:dyDescent="0.3">
      <c r="A786" s="1" t="s">
        <v>565</v>
      </c>
      <c r="B786" s="1" t="str">
        <f t="shared" si="37"/>
        <v>Kazakhstan</v>
      </c>
      <c r="C786" s="5" t="str">
        <f t="shared" si="36"/>
        <v>2019</v>
      </c>
      <c r="D786" s="1" t="str">
        <f t="shared" si="38"/>
        <v xml:space="preserve">Proton-M/DM-3 </v>
      </c>
      <c r="E786" s="1" t="s">
        <v>8</v>
      </c>
      <c r="F786" s="7" t="str">
        <f>TEXT(DATE(MID(H786, 13, 4), CHOOSE(MATCH( MID(H786, 5, 3), {"Jan","Feb","Mar","Apr","May","Jun","Jul","Aug","Sep","Oct","Nov","Dec"}, 0), 1, 2, 3, 4, 5, 6, 7, 8, 9, 10, 11, 12), MID(H786, 9, 2)), "yyyy-mm-dd")</f>
        <v>2019-07-13</v>
      </c>
      <c r="G786" s="1" t="s">
        <v>1683</v>
      </c>
      <c r="H786" s="1" t="s">
        <v>1682</v>
      </c>
    </row>
    <row r="787" spans="1:8" hidden="1" x14ac:dyDescent="0.3">
      <c r="A787" s="1" t="s">
        <v>234</v>
      </c>
      <c r="B787" s="1" t="str">
        <f t="shared" si="37"/>
        <v>France</v>
      </c>
      <c r="C787" s="5" t="str">
        <f t="shared" si="36"/>
        <v>2019</v>
      </c>
      <c r="D787" s="1" t="str">
        <f t="shared" si="38"/>
        <v xml:space="preserve">Vega </v>
      </c>
      <c r="E787" s="1" t="s">
        <v>8</v>
      </c>
      <c r="F787" s="7" t="str">
        <f>TEXT(DATE(MID(H787, 13, 4), CHOOSE(MATCH( MID(H787, 5, 3), {"Jan","Feb","Mar","Apr","May","Jun","Jul","Aug","Sep","Oct","Nov","Dec"}, 0), 1, 2, 3, 4, 5, 6, 7, 8, 9, 10, 11, 12), MID(H787, 9, 2)), "yyyy-mm-dd")</f>
        <v>2019-07-11</v>
      </c>
      <c r="G787" s="1" t="s">
        <v>1685</v>
      </c>
      <c r="H787" s="1" t="s">
        <v>1684</v>
      </c>
    </row>
    <row r="788" spans="1:8" hidden="1" x14ac:dyDescent="0.3">
      <c r="A788" s="1" t="s">
        <v>5</v>
      </c>
      <c r="B788" s="1" t="str">
        <f t="shared" si="37"/>
        <v>Russia</v>
      </c>
      <c r="C788" s="5" t="str">
        <f t="shared" si="36"/>
        <v>2019</v>
      </c>
      <c r="D788" s="1" t="str">
        <f t="shared" si="38"/>
        <v xml:space="preserve">Soyuz 2.1v/Volga </v>
      </c>
      <c r="E788" s="1" t="s">
        <v>8</v>
      </c>
      <c r="F788" s="7" t="str">
        <f>TEXT(DATE(MID(H788, 13, 4), CHOOSE(MATCH( MID(H788, 5, 3), {"Jan","Feb","Mar","Apr","May","Jun","Jul","Aug","Sep","Oct","Nov","Dec"}, 0), 1, 2, 3, 4, 5, 6, 7, 8, 9, 10, 11, 12), MID(H788, 9, 2)), "yyyy-mm-dd")</f>
        <v>2019-07-10</v>
      </c>
      <c r="G788" s="1" t="s">
        <v>1687</v>
      </c>
      <c r="H788" s="1" t="s">
        <v>1686</v>
      </c>
    </row>
    <row r="789" spans="1:8" hidden="1" x14ac:dyDescent="0.3">
      <c r="A789" s="1" t="s">
        <v>322</v>
      </c>
      <c r="B789" s="1" t="str">
        <f t="shared" si="37"/>
        <v>Russia</v>
      </c>
      <c r="C789" s="5" t="str">
        <f t="shared" si="36"/>
        <v>2019</v>
      </c>
      <c r="D789" s="1" t="str">
        <f t="shared" si="38"/>
        <v xml:space="preserve">Soyuz 2.1b/Fregat-M </v>
      </c>
      <c r="E789" s="1" t="s">
        <v>8</v>
      </c>
      <c r="F789" s="7" t="str">
        <f>TEXT(DATE(MID(H789, 13, 4), CHOOSE(MATCH( MID(H789, 5, 3), {"Jan","Feb","Mar","Apr","May","Jun","Jul","Aug","Sep","Oct","Nov","Dec"}, 0), 1, 2, 3, 4, 5, 6, 7, 8, 9, 10, 11, 12), MID(H789, 9, 2)), "yyyy-mm-dd")</f>
        <v>2019-07-05</v>
      </c>
      <c r="G789" s="1" t="s">
        <v>1689</v>
      </c>
      <c r="H789" s="1" t="s">
        <v>1688</v>
      </c>
    </row>
    <row r="790" spans="1:8" hidden="1" x14ac:dyDescent="0.3">
      <c r="A790" s="1" t="s">
        <v>828</v>
      </c>
      <c r="B790" s="1" t="str">
        <f t="shared" si="37"/>
        <v>New Zealand</v>
      </c>
      <c r="C790" s="5" t="str">
        <f t="shared" si="36"/>
        <v>2019</v>
      </c>
      <c r="D790" s="1" t="str">
        <f t="shared" si="38"/>
        <v xml:space="preserve">Electron/Curie </v>
      </c>
      <c r="E790" s="1" t="s">
        <v>8</v>
      </c>
      <c r="F790" s="7" t="str">
        <f>TEXT(DATE(MID(H790, 13, 4), CHOOSE(MATCH( MID(H790, 5, 3), {"Jan","Feb","Mar","Apr","May","Jun","Jul","Aug","Sep","Oct","Nov","Dec"}, 0), 1, 2, 3, 4, 5, 6, 7, 8, 9, 10, 11, 12), MID(H790, 9, 2)), "yyyy-mm-dd")</f>
        <v>2019-06-29</v>
      </c>
      <c r="G790" s="1" t="s">
        <v>1691</v>
      </c>
      <c r="H790" s="1" t="s">
        <v>1690</v>
      </c>
    </row>
    <row r="791" spans="1:8" hidden="1" x14ac:dyDescent="0.3">
      <c r="A791" s="1" t="s">
        <v>30</v>
      </c>
      <c r="B791" s="1" t="str">
        <f t="shared" si="37"/>
        <v>USA</v>
      </c>
      <c r="C791" s="5" t="str">
        <f t="shared" si="36"/>
        <v>2019</v>
      </c>
      <c r="D791" s="1" t="str">
        <f t="shared" si="38"/>
        <v xml:space="preserve">Falcon Heavy </v>
      </c>
      <c r="E791" s="1" t="s">
        <v>8</v>
      </c>
      <c r="F791" s="7" t="str">
        <f>TEXT(DATE(MID(H791, 13, 4), CHOOSE(MATCH( MID(H791, 5, 3), {"Jan","Feb","Mar","Apr","May","Jun","Jul","Aug","Sep","Oct","Nov","Dec"}, 0), 1, 2, 3, 4, 5, 6, 7, 8, 9, 10, 11, 12), MID(H791, 9, 2)), "yyyy-mm-dd")</f>
        <v>2019-06-25</v>
      </c>
      <c r="G791" s="1" t="s">
        <v>1693</v>
      </c>
      <c r="H791" s="1" t="s">
        <v>1692</v>
      </c>
    </row>
    <row r="792" spans="1:8" hidden="1" x14ac:dyDescent="0.3">
      <c r="A792" s="1" t="s">
        <v>18</v>
      </c>
      <c r="B792" s="1" t="str">
        <f t="shared" si="37"/>
        <v>China</v>
      </c>
      <c r="C792" s="5" t="str">
        <f t="shared" si="36"/>
        <v>2019</v>
      </c>
      <c r="D792" s="1" t="str">
        <f t="shared" si="38"/>
        <v xml:space="preserve">Long March 3B/E </v>
      </c>
      <c r="E792" s="1" t="s">
        <v>8</v>
      </c>
      <c r="F792" s="7" t="str">
        <f>TEXT(DATE(MID(H792, 13, 4), CHOOSE(MATCH( MID(H792, 5, 3), {"Jan","Feb","Mar","Apr","May","Jun","Jul","Aug","Sep","Oct","Nov","Dec"}, 0), 1, 2, 3, 4, 5, 6, 7, 8, 9, 10, 11, 12), MID(H792, 9, 2)), "yyyy-mm-dd")</f>
        <v>2019-06-24</v>
      </c>
      <c r="G792" s="1" t="s">
        <v>1695</v>
      </c>
      <c r="H792" s="1" t="s">
        <v>1694</v>
      </c>
    </row>
    <row r="793" spans="1:8" hidden="1" x14ac:dyDescent="0.3">
      <c r="A793" s="1" t="s">
        <v>379</v>
      </c>
      <c r="B793" s="1" t="str">
        <f t="shared" si="37"/>
        <v>France</v>
      </c>
      <c r="C793" s="5" t="str">
        <f t="shared" si="36"/>
        <v>2019</v>
      </c>
      <c r="D793" s="1" t="str">
        <f t="shared" si="38"/>
        <v xml:space="preserve">Ariane 5 ECA </v>
      </c>
      <c r="E793" s="1" t="s">
        <v>346</v>
      </c>
      <c r="F793" s="7" t="str">
        <f>TEXT(DATE(MID(H793, 13, 4), CHOOSE(MATCH( MID(H793, 5, 3), {"Jan","Feb","Mar","Apr","May","Jun","Jul","Aug","Sep","Oct","Nov","Dec"}, 0), 1, 2, 3, 4, 5, 6, 7, 8, 9, 10, 11, 12), MID(H793, 9, 2)), "yyyy-mm-dd")</f>
        <v>2019-06-20</v>
      </c>
      <c r="G793" s="1" t="s">
        <v>1697</v>
      </c>
      <c r="H793" s="1" t="s">
        <v>1696</v>
      </c>
    </row>
    <row r="794" spans="1:8" hidden="1" x14ac:dyDescent="0.3">
      <c r="A794" s="1" t="s">
        <v>27</v>
      </c>
      <c r="B794" s="1" t="str">
        <f t="shared" si="37"/>
        <v>USA</v>
      </c>
      <c r="C794" s="5" t="str">
        <f t="shared" si="36"/>
        <v>2019</v>
      </c>
      <c r="D794" s="1" t="str">
        <f t="shared" si="38"/>
        <v xml:space="preserve">Falcon 9 Block 5 </v>
      </c>
      <c r="E794" s="1" t="s">
        <v>8</v>
      </c>
      <c r="F794" s="7" t="str">
        <f>TEXT(DATE(MID(H794, 13, 4), CHOOSE(MATCH( MID(H794, 5, 3), {"Jan","Feb","Mar","Apr","May","Jun","Jul","Aug","Sep","Oct","Nov","Dec"}, 0), 1, 2, 3, 4, 5, 6, 7, 8, 9, 10, 11, 12), MID(H794, 9, 2)), "yyyy-mm-dd")</f>
        <v>2019-06-12</v>
      </c>
      <c r="G794" s="1" t="s">
        <v>1699</v>
      </c>
      <c r="H794" s="1" t="s">
        <v>1698</v>
      </c>
    </row>
    <row r="795" spans="1:8" hidden="1" x14ac:dyDescent="0.3">
      <c r="A795" s="1" t="s">
        <v>1700</v>
      </c>
      <c r="B795" s="1" t="str">
        <f t="shared" si="37"/>
        <v>China Coastal Waters</v>
      </c>
      <c r="C795" s="5" t="str">
        <f t="shared" si="36"/>
        <v>2019</v>
      </c>
      <c r="D795" s="1" t="str">
        <f t="shared" si="38"/>
        <v xml:space="preserve">Long March 11H </v>
      </c>
      <c r="E795" s="1" t="s">
        <v>8</v>
      </c>
      <c r="F795" s="7" t="str">
        <f>TEXT(DATE(MID(H795, 13, 4), CHOOSE(MATCH( MID(H795, 5, 3), {"Jan","Feb","Mar","Apr","May","Jun","Jul","Aug","Sep","Oct","Nov","Dec"}, 0), 1, 2, 3, 4, 5, 6, 7, 8, 9, 10, 11, 12), MID(H795, 9, 2)), "yyyy-mm-dd")</f>
        <v>2019-06-05</v>
      </c>
      <c r="G795" s="1" t="s">
        <v>1702</v>
      </c>
      <c r="H795" s="1" t="s">
        <v>1701</v>
      </c>
    </row>
    <row r="796" spans="1:8" hidden="1" x14ac:dyDescent="0.3">
      <c r="A796" s="1" t="s">
        <v>529</v>
      </c>
      <c r="B796" s="1" t="str">
        <f t="shared" si="37"/>
        <v>Kazakhstan</v>
      </c>
      <c r="C796" s="5" t="str">
        <f t="shared" si="36"/>
        <v>2019</v>
      </c>
      <c r="D796" s="1" t="str">
        <f t="shared" si="38"/>
        <v xml:space="preserve">Proton-M/Briz-M </v>
      </c>
      <c r="E796" s="1" t="s">
        <v>8</v>
      </c>
      <c r="F796" s="7" t="str">
        <f>TEXT(DATE(MID(H796, 13, 4), CHOOSE(MATCH( MID(H796, 5, 3), {"Jan","Feb","Mar","Apr","May","Jun","Jul","Aug","Sep","Oct","Nov","Dec"}, 0), 1, 2, 3, 4, 5, 6, 7, 8, 9, 10, 11, 12), MID(H796, 9, 2)), "yyyy-mm-dd")</f>
        <v>2019-05-30</v>
      </c>
      <c r="G796" s="1" t="s">
        <v>1704</v>
      </c>
      <c r="H796" s="1" t="s">
        <v>1703</v>
      </c>
    </row>
    <row r="797" spans="1:8" hidden="1" x14ac:dyDescent="0.3">
      <c r="A797" s="1" t="s">
        <v>5</v>
      </c>
      <c r="B797" s="1" t="str">
        <f t="shared" si="37"/>
        <v>Russia</v>
      </c>
      <c r="C797" s="5" t="str">
        <f t="shared" si="36"/>
        <v>2019</v>
      </c>
      <c r="D797" s="1" t="str">
        <f t="shared" si="38"/>
        <v xml:space="preserve">Soyuz 2.1b/Fregat-M </v>
      </c>
      <c r="E797" s="1" t="s">
        <v>8</v>
      </c>
      <c r="F797" s="7" t="str">
        <f>TEXT(DATE(MID(H797, 13, 4), CHOOSE(MATCH( MID(H797, 5, 3), {"Jan","Feb","Mar","Apr","May","Jun","Jul","Aug","Sep","Oct","Nov","Dec"}, 0), 1, 2, 3, 4, 5, 6, 7, 8, 9, 10, 11, 12), MID(H797, 9, 2)), "yyyy-mm-dd")</f>
        <v>2019-05-27</v>
      </c>
      <c r="G797" s="1" t="s">
        <v>1706</v>
      </c>
      <c r="H797" s="1" t="s">
        <v>1705</v>
      </c>
    </row>
    <row r="798" spans="1:8" hidden="1" x14ac:dyDescent="0.3">
      <c r="A798" s="1" t="s">
        <v>11</v>
      </c>
      <c r="B798" s="1" t="str">
        <f t="shared" si="37"/>
        <v>USA</v>
      </c>
      <c r="C798" s="5" t="str">
        <f t="shared" si="36"/>
        <v>2019</v>
      </c>
      <c r="D798" s="1" t="str">
        <f t="shared" si="38"/>
        <v xml:space="preserve">Falcon 9 Block 5 </v>
      </c>
      <c r="E798" s="1" t="s">
        <v>8</v>
      </c>
      <c r="F798" s="7" t="str">
        <f>TEXT(DATE(MID(H798, 13, 4), CHOOSE(MATCH( MID(H798, 5, 3), {"Jan","Feb","Mar","Apr","May","Jun","Jul","Aug","Sep","Oct","Nov","Dec"}, 0), 1, 2, 3, 4, 5, 6, 7, 8, 9, 10, 11, 12), MID(H798, 9, 2)), "yyyy-mm-dd")</f>
        <v>2019-05-24</v>
      </c>
      <c r="G798" s="1" t="s">
        <v>1708</v>
      </c>
      <c r="H798" s="1" t="s">
        <v>1707</v>
      </c>
    </row>
    <row r="799" spans="1:8" hidden="1" x14ac:dyDescent="0.3">
      <c r="A799" s="1" t="s">
        <v>329</v>
      </c>
      <c r="B799" s="1" t="str">
        <f t="shared" si="37"/>
        <v>China</v>
      </c>
      <c r="C799" s="5" t="str">
        <f t="shared" si="36"/>
        <v>2019</v>
      </c>
      <c r="D799" s="1" t="str">
        <f t="shared" si="38"/>
        <v xml:space="preserve">Long March 4C </v>
      </c>
      <c r="E799" s="1" t="s">
        <v>8</v>
      </c>
      <c r="F799" s="7" t="str">
        <f>TEXT(DATE(MID(H799, 13, 4), CHOOSE(MATCH( MID(H799, 5, 3), {"Jan","Feb","Mar","Apr","May","Jun","Jul","Aug","Sep","Oct","Nov","Dec"}, 0), 1, 2, 3, 4, 5, 6, 7, 8, 9, 10, 11, 12), MID(H799, 9, 2)), "yyyy-mm-dd")</f>
        <v>2019-05-22</v>
      </c>
      <c r="G799" s="1" t="s">
        <v>1710</v>
      </c>
      <c r="H799" s="1" t="s">
        <v>1709</v>
      </c>
    </row>
    <row r="800" spans="1:8" hidden="1" x14ac:dyDescent="0.3">
      <c r="A800" s="1" t="s">
        <v>87</v>
      </c>
      <c r="B800" s="1" t="str">
        <f t="shared" si="37"/>
        <v>India</v>
      </c>
      <c r="C800" s="5" t="str">
        <f t="shared" si="36"/>
        <v>2019</v>
      </c>
      <c r="D800" s="1" t="str">
        <f t="shared" si="38"/>
        <v xml:space="preserve">PSLV-CA </v>
      </c>
      <c r="E800" s="1" t="s">
        <v>8</v>
      </c>
      <c r="F800" s="7" t="str">
        <f>TEXT(DATE(MID(H800, 13, 4), CHOOSE(MATCH( MID(H800, 5, 3), {"Jan","Feb","Mar","Apr","May","Jun","Jul","Aug","Sep","Oct","Nov","Dec"}, 0), 1, 2, 3, 4, 5, 6, 7, 8, 9, 10, 11, 12), MID(H800, 9, 2)), "yyyy-mm-dd")</f>
        <v>2019-05-22</v>
      </c>
      <c r="G800" s="1" t="s">
        <v>1712</v>
      </c>
      <c r="H800" s="1" t="s">
        <v>1711</v>
      </c>
    </row>
    <row r="801" spans="1:8" hidden="1" x14ac:dyDescent="0.3">
      <c r="A801" s="1" t="s">
        <v>101</v>
      </c>
      <c r="B801" s="1" t="str">
        <f t="shared" si="37"/>
        <v>China</v>
      </c>
      <c r="C801" s="5" t="str">
        <f t="shared" si="36"/>
        <v>2019</v>
      </c>
      <c r="D801" s="1" t="str">
        <f t="shared" si="38"/>
        <v xml:space="preserve">Long March 3C/E </v>
      </c>
      <c r="E801" s="1" t="s">
        <v>8</v>
      </c>
      <c r="F801" s="7" t="str">
        <f>TEXT(DATE(MID(H801, 13, 4), CHOOSE(MATCH( MID(H801, 5, 3), {"Jan","Feb","Mar","Apr","May","Jun","Jul","Aug","Sep","Oct","Nov","Dec"}, 0), 1, 2, 3, 4, 5, 6, 7, 8, 9, 10, 11, 12), MID(H801, 9, 2)), "yyyy-mm-dd")</f>
        <v>2019-05-17</v>
      </c>
      <c r="G801" s="1" t="s">
        <v>1714</v>
      </c>
      <c r="H801" s="1" t="s">
        <v>1713</v>
      </c>
    </row>
    <row r="802" spans="1:8" hidden="1" x14ac:dyDescent="0.3">
      <c r="A802" s="1" t="s">
        <v>828</v>
      </c>
      <c r="B802" s="1" t="str">
        <f t="shared" si="37"/>
        <v>New Zealand</v>
      </c>
      <c r="C802" s="5" t="str">
        <f t="shared" si="36"/>
        <v>2019</v>
      </c>
      <c r="D802" s="1" t="str">
        <f t="shared" si="38"/>
        <v xml:space="preserve">Electron/Curie </v>
      </c>
      <c r="E802" s="1" t="s">
        <v>8</v>
      </c>
      <c r="F802" s="7" t="str">
        <f>TEXT(DATE(MID(H802, 13, 4), CHOOSE(MATCH( MID(H802, 5, 3), {"Jan","Feb","Mar","Apr","May","Jun","Jul","Aug","Sep","Oct","Nov","Dec"}, 0), 1, 2, 3, 4, 5, 6, 7, 8, 9, 10, 11, 12), MID(H802, 9, 2)), "yyyy-mm-dd")</f>
        <v>2019-05-05</v>
      </c>
      <c r="G802" s="1" t="s">
        <v>1716</v>
      </c>
      <c r="H802" s="1" t="s">
        <v>1715</v>
      </c>
    </row>
    <row r="803" spans="1:8" hidden="1" x14ac:dyDescent="0.3">
      <c r="A803" s="1" t="s">
        <v>11</v>
      </c>
      <c r="B803" s="1" t="str">
        <f t="shared" si="37"/>
        <v>USA</v>
      </c>
      <c r="C803" s="5" t="str">
        <f t="shared" si="36"/>
        <v>2019</v>
      </c>
      <c r="D803" s="1" t="str">
        <f t="shared" si="38"/>
        <v xml:space="preserve">Falcon 9 Block 5 </v>
      </c>
      <c r="E803" s="1" t="s">
        <v>8</v>
      </c>
      <c r="F803" s="7" t="str">
        <f>TEXT(DATE(MID(H803, 13, 4), CHOOSE(MATCH( MID(H803, 5, 3), {"Jan","Feb","Mar","Apr","May","Jun","Jul","Aug","Sep","Oct","Nov","Dec"}, 0), 1, 2, 3, 4, 5, 6, 7, 8, 9, 10, 11, 12), MID(H803, 9, 2)), "yyyy-mm-dd")</f>
        <v>2019-05-04</v>
      </c>
      <c r="G803" s="1" t="s">
        <v>1718</v>
      </c>
      <c r="H803" s="1" t="s">
        <v>1717</v>
      </c>
    </row>
    <row r="804" spans="1:8" hidden="1" x14ac:dyDescent="0.3">
      <c r="A804" s="1" t="s">
        <v>121</v>
      </c>
      <c r="B804" s="1" t="str">
        <f t="shared" si="37"/>
        <v>USA</v>
      </c>
      <c r="C804" s="5" t="str">
        <f t="shared" si="36"/>
        <v>2019</v>
      </c>
      <c r="D804" s="1" t="str">
        <f t="shared" si="38"/>
        <v xml:space="preserve">New Shepard </v>
      </c>
      <c r="E804" s="1" t="s">
        <v>8</v>
      </c>
      <c r="F804" s="7" t="str">
        <f>TEXT(DATE(MID(H804, 13, 4), CHOOSE(MATCH( MID(H804, 5, 3), {"Jan","Feb","Mar","Apr","May","Jun","Jul","Aug","Sep","Oct","Nov","Dec"}, 0), 1, 2, 3, 4, 5, 6, 7, 8, 9, 10, 11, 12), MID(H804, 9, 2)), "yyyy-mm-dd")</f>
        <v>2019-05-02</v>
      </c>
      <c r="G804" s="1" t="s">
        <v>1720</v>
      </c>
      <c r="H804" s="1" t="s">
        <v>1719</v>
      </c>
    </row>
    <row r="805" spans="1:8" hidden="1" x14ac:dyDescent="0.3">
      <c r="A805" s="1" t="s">
        <v>329</v>
      </c>
      <c r="B805" s="1" t="str">
        <f t="shared" si="37"/>
        <v>China</v>
      </c>
      <c r="C805" s="5" t="str">
        <f t="shared" si="36"/>
        <v>2019</v>
      </c>
      <c r="D805" s="1" t="str">
        <f t="shared" si="38"/>
        <v xml:space="preserve">Long March 4B </v>
      </c>
      <c r="E805" s="1" t="s">
        <v>8</v>
      </c>
      <c r="F805" s="7" t="str">
        <f>TEXT(DATE(MID(H805, 13, 4), CHOOSE(MATCH( MID(H805, 5, 3), {"Jan","Feb","Mar","Apr","May","Jun","Jul","Aug","Sep","Oct","Nov","Dec"}, 0), 1, 2, 3, 4, 5, 6, 7, 8, 9, 10, 11, 12), MID(H805, 9, 2)), "yyyy-mm-dd")</f>
        <v>2019-04-29</v>
      </c>
      <c r="G805" s="1" t="s">
        <v>1722</v>
      </c>
      <c r="H805" s="1" t="s">
        <v>1721</v>
      </c>
    </row>
    <row r="806" spans="1:8" hidden="1" x14ac:dyDescent="0.3">
      <c r="A806" s="1" t="s">
        <v>18</v>
      </c>
      <c r="B806" s="1" t="str">
        <f t="shared" si="37"/>
        <v>China</v>
      </c>
      <c r="C806" s="5" t="str">
        <f t="shared" si="36"/>
        <v>2019</v>
      </c>
      <c r="D806" s="1" t="str">
        <f t="shared" si="38"/>
        <v xml:space="preserve">Long March 3B/E </v>
      </c>
      <c r="E806" s="1" t="s">
        <v>8</v>
      </c>
      <c r="F806" s="7" t="str">
        <f>TEXT(DATE(MID(H806, 13, 4), CHOOSE(MATCH( MID(H806, 5, 3), {"Jan","Feb","Mar","Apr","May","Jun","Jul","Aug","Sep","Oct","Nov","Dec"}, 0), 1, 2, 3, 4, 5, 6, 7, 8, 9, 10, 11, 12), MID(H806, 9, 2)), "yyyy-mm-dd")</f>
        <v>2019-04-20</v>
      </c>
      <c r="G806" s="1" t="s">
        <v>1724</v>
      </c>
      <c r="H806" s="1" t="s">
        <v>1723</v>
      </c>
    </row>
    <row r="807" spans="1:8" hidden="1" x14ac:dyDescent="0.3">
      <c r="A807" s="1" t="s">
        <v>343</v>
      </c>
      <c r="B807" s="1" t="str">
        <f t="shared" si="37"/>
        <v>USA</v>
      </c>
      <c r="C807" s="5" t="str">
        <f t="shared" si="36"/>
        <v>2019</v>
      </c>
      <c r="D807" s="1" t="str">
        <f t="shared" si="38"/>
        <v xml:space="preserve">Antares 230 </v>
      </c>
      <c r="E807" s="1" t="s">
        <v>346</v>
      </c>
      <c r="F807" s="7" t="str">
        <f>TEXT(DATE(MID(H807, 13, 4), CHOOSE(MATCH( MID(H807, 5, 3), {"Jan","Feb","Mar","Apr","May","Jun","Jul","Aug","Sep","Oct","Nov","Dec"}, 0), 1, 2, 3, 4, 5, 6, 7, 8, 9, 10, 11, 12), MID(H807, 9, 2)), "yyyy-mm-dd")</f>
        <v>2019-04-17</v>
      </c>
      <c r="G807" s="1" t="s">
        <v>1726</v>
      </c>
      <c r="H807" s="1" t="s">
        <v>1725</v>
      </c>
    </row>
    <row r="808" spans="1:8" hidden="1" x14ac:dyDescent="0.3">
      <c r="A808" s="1" t="s">
        <v>30</v>
      </c>
      <c r="B808" s="1" t="str">
        <f t="shared" si="37"/>
        <v>USA</v>
      </c>
      <c r="C808" s="5" t="str">
        <f t="shared" si="36"/>
        <v>2019</v>
      </c>
      <c r="D808" s="1" t="str">
        <f t="shared" si="38"/>
        <v xml:space="preserve">Falcon Heavy </v>
      </c>
      <c r="E808" s="1" t="s">
        <v>8</v>
      </c>
      <c r="F808" s="7" t="str">
        <f>TEXT(DATE(MID(H808, 13, 4), CHOOSE(MATCH( MID(H808, 5, 3), {"Jan","Feb","Mar","Apr","May","Jun","Jul","Aug","Sep","Oct","Nov","Dec"}, 0), 1, 2, 3, 4, 5, 6, 7, 8, 9, 10, 11, 12), MID(H808, 9, 2)), "yyyy-mm-dd")</f>
        <v>2019-04-11</v>
      </c>
      <c r="G808" s="1" t="s">
        <v>1728</v>
      </c>
      <c r="H808" s="1" t="s">
        <v>1727</v>
      </c>
    </row>
    <row r="809" spans="1:8" hidden="1" x14ac:dyDescent="0.3">
      <c r="A809" s="1" t="s">
        <v>981</v>
      </c>
      <c r="B809" s="1" t="str">
        <f t="shared" si="37"/>
        <v>France</v>
      </c>
      <c r="C809" s="5" t="str">
        <f t="shared" si="36"/>
        <v>2019</v>
      </c>
      <c r="D809" s="1" t="str">
        <f t="shared" si="38"/>
        <v xml:space="preserve">Soyuz ST-B/Fregat-MT </v>
      </c>
      <c r="E809" s="1" t="s">
        <v>8</v>
      </c>
      <c r="F809" s="7" t="str">
        <f>TEXT(DATE(MID(H809, 13, 4), CHOOSE(MATCH( MID(H809, 5, 3), {"Jan","Feb","Mar","Apr","May","Jun","Jul","Aug","Sep","Oct","Nov","Dec"}, 0), 1, 2, 3, 4, 5, 6, 7, 8, 9, 10, 11, 12), MID(H809, 9, 2)), "yyyy-mm-dd")</f>
        <v>2019-04-04</v>
      </c>
      <c r="G809" s="1" t="s">
        <v>1730</v>
      </c>
      <c r="H809" s="1" t="s">
        <v>1729</v>
      </c>
    </row>
    <row r="810" spans="1:8" hidden="1" x14ac:dyDescent="0.3">
      <c r="A810" s="1" t="s">
        <v>130</v>
      </c>
      <c r="B810" s="1" t="str">
        <f t="shared" si="37"/>
        <v>Kazakhstan</v>
      </c>
      <c r="C810" s="5" t="str">
        <f t="shared" si="36"/>
        <v>2019</v>
      </c>
      <c r="D810" s="1" t="str">
        <f t="shared" si="38"/>
        <v xml:space="preserve">Soyuz 2.1a </v>
      </c>
      <c r="E810" s="1" t="s">
        <v>8</v>
      </c>
      <c r="F810" s="7" t="str">
        <f>TEXT(DATE(MID(H810, 13, 4), CHOOSE(MATCH( MID(H810, 5, 3), {"Jan","Feb","Mar","Apr","May","Jun","Jul","Aug","Sep","Oct","Nov","Dec"}, 0), 1, 2, 3, 4, 5, 6, 7, 8, 9, 10, 11, 12), MID(H810, 9, 2)), "yyyy-mm-dd")</f>
        <v>2019-04-04</v>
      </c>
      <c r="G810" s="1" t="s">
        <v>1732</v>
      </c>
      <c r="H810" s="1" t="s">
        <v>1731</v>
      </c>
    </row>
    <row r="811" spans="1:8" hidden="1" x14ac:dyDescent="0.3">
      <c r="A811" s="1" t="s">
        <v>290</v>
      </c>
      <c r="B811" s="1" t="str">
        <f t="shared" si="37"/>
        <v>India</v>
      </c>
      <c r="C811" s="5" t="str">
        <f t="shared" si="36"/>
        <v>2019</v>
      </c>
      <c r="D811" s="1" t="str">
        <f t="shared" si="38"/>
        <v xml:space="preserve">PSLV-QL </v>
      </c>
      <c r="E811" s="1" t="s">
        <v>8</v>
      </c>
      <c r="F811" s="7" t="str">
        <f>TEXT(DATE(MID(H811, 13, 4), CHOOSE(MATCH( MID(H811, 5, 3), {"Jan","Feb","Mar","Apr","May","Jun","Jul","Aug","Sep","Oct","Nov","Dec"}, 0), 1, 2, 3, 4, 5, 6, 7, 8, 9, 10, 11, 12), MID(H811, 9, 2)), "yyyy-mm-dd")</f>
        <v>2019-04-01</v>
      </c>
      <c r="G811" s="1" t="s">
        <v>1734</v>
      </c>
      <c r="H811" s="1" t="s">
        <v>1733</v>
      </c>
    </row>
    <row r="812" spans="1:8" hidden="1" x14ac:dyDescent="0.3">
      <c r="A812" s="1" t="s">
        <v>101</v>
      </c>
      <c r="B812" s="1" t="str">
        <f t="shared" si="37"/>
        <v>China</v>
      </c>
      <c r="C812" s="5" t="str">
        <f t="shared" si="36"/>
        <v>2019</v>
      </c>
      <c r="D812" s="1" t="str">
        <f t="shared" si="38"/>
        <v xml:space="preserve">Long March 3B/E </v>
      </c>
      <c r="E812" s="1" t="s">
        <v>8</v>
      </c>
      <c r="F812" s="7" t="str">
        <f>TEXT(DATE(MID(H812, 13, 4), CHOOSE(MATCH( MID(H812, 5, 3), {"Jan","Feb","Mar","Apr","May","Jun","Jul","Aug","Sep","Oct","Nov","Dec"}, 0), 1, 2, 3, 4, 5, 6, 7, 8, 9, 10, 11, 12), MID(H812, 9, 2)), "yyyy-mm-dd")</f>
        <v>2019-03-31</v>
      </c>
      <c r="G812" s="1" t="s">
        <v>1736</v>
      </c>
      <c r="H812" s="1" t="s">
        <v>1735</v>
      </c>
    </row>
    <row r="813" spans="1:8" hidden="1" x14ac:dyDescent="0.3">
      <c r="A813" s="1" t="s">
        <v>828</v>
      </c>
      <c r="B813" s="1" t="str">
        <f t="shared" si="37"/>
        <v>New Zealand</v>
      </c>
      <c r="C813" s="5" t="str">
        <f t="shared" si="36"/>
        <v>2019</v>
      </c>
      <c r="D813" s="1" t="str">
        <f t="shared" si="38"/>
        <v xml:space="preserve">Electron/Curie </v>
      </c>
      <c r="E813" s="1" t="s">
        <v>8</v>
      </c>
      <c r="F813" s="7" t="str">
        <f>TEXT(DATE(MID(H813, 13, 4), CHOOSE(MATCH( MID(H813, 5, 3), {"Jan","Feb","Mar","Apr","May","Jun","Jul","Aug","Sep","Oct","Nov","Dec"}, 0), 1, 2, 3, 4, 5, 6, 7, 8, 9, 10, 11, 12), MID(H813, 9, 2)), "yyyy-mm-dd")</f>
        <v>2019-03-28</v>
      </c>
      <c r="G813" s="1" t="s">
        <v>1738</v>
      </c>
      <c r="H813" s="1" t="s">
        <v>1737</v>
      </c>
    </row>
    <row r="814" spans="1:8" hidden="1" x14ac:dyDescent="0.3">
      <c r="A814" s="1" t="s">
        <v>69</v>
      </c>
      <c r="B814" s="1" t="str">
        <f t="shared" si="37"/>
        <v>China</v>
      </c>
      <c r="C814" s="5" t="str">
        <f t="shared" si="36"/>
        <v>2019</v>
      </c>
      <c r="D814" s="1" t="str">
        <f t="shared" si="38"/>
        <v xml:space="preserve">OS-M1 </v>
      </c>
      <c r="E814" s="1" t="s">
        <v>346</v>
      </c>
      <c r="F814" s="7" t="str">
        <f>TEXT(DATE(MID(H814, 13, 4), CHOOSE(MATCH( MID(H814, 5, 3), {"Jan","Feb","Mar","Apr","May","Jun","Jul","Aug","Sep","Oct","Nov","Dec"}, 0), 1, 2, 3, 4, 5, 6, 7, 8, 9, 10, 11, 12), MID(H814, 9, 2)), "yyyy-mm-dd")</f>
        <v>2019-03-27</v>
      </c>
      <c r="G814" s="1" t="s">
        <v>1741</v>
      </c>
      <c r="H814" s="1" t="s">
        <v>1740</v>
      </c>
    </row>
    <row r="815" spans="1:8" hidden="1" x14ac:dyDescent="0.3">
      <c r="A815" s="1" t="s">
        <v>234</v>
      </c>
      <c r="B815" s="1" t="str">
        <f t="shared" si="37"/>
        <v>France</v>
      </c>
      <c r="C815" s="5" t="str">
        <f t="shared" si="36"/>
        <v>2019</v>
      </c>
      <c r="D815" s="1" t="str">
        <f t="shared" si="38"/>
        <v xml:space="preserve">Vega </v>
      </c>
      <c r="E815" s="1" t="s">
        <v>8</v>
      </c>
      <c r="F815" s="7" t="str">
        <f>TEXT(DATE(MID(H815, 13, 4), CHOOSE(MATCH( MID(H815, 5, 3), {"Jan","Feb","Mar","Apr","May","Jun","Jul","Aug","Sep","Oct","Nov","Dec"}, 0), 1, 2, 3, 4, 5, 6, 7, 8, 9, 10, 11, 12), MID(H815, 9, 2)), "yyyy-mm-dd")</f>
        <v>2019-03-22</v>
      </c>
      <c r="G815" s="1" t="s">
        <v>1743</v>
      </c>
      <c r="H815" s="1" t="s">
        <v>1742</v>
      </c>
    </row>
    <row r="816" spans="1:8" hidden="1" x14ac:dyDescent="0.3">
      <c r="A816" s="1" t="s">
        <v>390</v>
      </c>
      <c r="B816" s="1" t="str">
        <f t="shared" si="37"/>
        <v>USA</v>
      </c>
      <c r="C816" s="5" t="str">
        <f t="shared" si="36"/>
        <v>2019</v>
      </c>
      <c r="D816" s="1" t="str">
        <f t="shared" si="38"/>
        <v xml:space="preserve">Delta IV Medium+ (5,4) </v>
      </c>
      <c r="E816" s="1" t="s">
        <v>346</v>
      </c>
      <c r="F816" s="7" t="str">
        <f>TEXT(DATE(MID(H816, 13, 4), CHOOSE(MATCH( MID(H816, 5, 3), {"Jan","Feb","Mar","Apr","May","Jun","Jul","Aug","Sep","Oct","Nov","Dec"}, 0), 1, 2, 3, 4, 5, 6, 7, 8, 9, 10, 11, 12), MID(H816, 9, 2)), "yyyy-mm-dd")</f>
        <v>2019-03-16</v>
      </c>
      <c r="G816" s="1" t="s">
        <v>1745</v>
      </c>
      <c r="H816" s="1" t="s">
        <v>1744</v>
      </c>
    </row>
    <row r="817" spans="1:8" hidden="1" x14ac:dyDescent="0.3">
      <c r="A817" s="1" t="s">
        <v>1630</v>
      </c>
      <c r="B817" s="1" t="str">
        <f t="shared" si="37"/>
        <v>Kazakhstan</v>
      </c>
      <c r="C817" s="5" t="str">
        <f t="shared" si="36"/>
        <v>2019</v>
      </c>
      <c r="D817" s="1" t="str">
        <f t="shared" si="38"/>
        <v xml:space="preserve">Soyuz FG </v>
      </c>
      <c r="E817" s="1" t="s">
        <v>346</v>
      </c>
      <c r="F817" s="7" t="str">
        <f>TEXT(DATE(MID(H817, 13, 4), CHOOSE(MATCH( MID(H817, 5, 3), {"Jan","Feb","Mar","Apr","May","Jun","Jul","Aug","Sep","Oct","Nov","Dec"}, 0), 1, 2, 3, 4, 5, 6, 7, 8, 9, 10, 11, 12), MID(H817, 9, 2)), "yyyy-mm-dd")</f>
        <v>2019-03-14</v>
      </c>
      <c r="G817" s="1" t="s">
        <v>1747</v>
      </c>
      <c r="H817" s="1" t="s">
        <v>1746</v>
      </c>
    </row>
    <row r="818" spans="1:8" hidden="1" x14ac:dyDescent="0.3">
      <c r="A818" s="1" t="s">
        <v>18</v>
      </c>
      <c r="B818" s="1" t="str">
        <f t="shared" si="37"/>
        <v>China</v>
      </c>
      <c r="C818" s="5" t="str">
        <f t="shared" si="36"/>
        <v>2019</v>
      </c>
      <c r="D818" s="1" t="str">
        <f t="shared" si="38"/>
        <v xml:space="preserve">Long March 3B/E </v>
      </c>
      <c r="E818" s="1" t="s">
        <v>8</v>
      </c>
      <c r="F818" s="7" t="str">
        <f>TEXT(DATE(MID(H818, 13, 4), CHOOSE(MATCH( MID(H818, 5, 3), {"Jan","Feb","Mar","Apr","May","Jun","Jul","Aug","Sep","Oct","Nov","Dec"}, 0), 1, 2, 3, 4, 5, 6, 7, 8, 9, 10, 11, 12), MID(H818, 9, 2)), "yyyy-mm-dd")</f>
        <v>2019-03-09</v>
      </c>
      <c r="G818" s="1" t="s">
        <v>1749</v>
      </c>
      <c r="H818" s="1" t="s">
        <v>1748</v>
      </c>
    </row>
    <row r="819" spans="1:8" hidden="1" x14ac:dyDescent="0.3">
      <c r="A819" s="1" t="s">
        <v>30</v>
      </c>
      <c r="B819" s="1" t="str">
        <f t="shared" si="37"/>
        <v>USA</v>
      </c>
      <c r="C819" s="5" t="str">
        <f t="shared" si="36"/>
        <v>2019</v>
      </c>
      <c r="D819" s="1" t="str">
        <f t="shared" si="38"/>
        <v xml:space="preserve">Falcon 9 Block 5 </v>
      </c>
      <c r="E819" s="1" t="s">
        <v>8</v>
      </c>
      <c r="F819" s="7" t="str">
        <f>TEXT(DATE(MID(H819, 13, 4), CHOOSE(MATCH( MID(H819, 5, 3), {"Jan","Feb","Mar","Apr","May","Jun","Jul","Aug","Sep","Oct","Nov","Dec"}, 0), 1, 2, 3, 4, 5, 6, 7, 8, 9, 10, 11, 12), MID(H819, 9, 2)), "yyyy-mm-dd")</f>
        <v>2019-03-02</v>
      </c>
      <c r="G819" s="1" t="s">
        <v>1751</v>
      </c>
      <c r="H819" s="1" t="s">
        <v>1750</v>
      </c>
    </row>
    <row r="820" spans="1:8" hidden="1" x14ac:dyDescent="0.3">
      <c r="A820" s="1" t="s">
        <v>981</v>
      </c>
      <c r="B820" s="1" t="str">
        <f t="shared" si="37"/>
        <v>France</v>
      </c>
      <c r="C820" s="5" t="str">
        <f t="shared" si="36"/>
        <v>2019</v>
      </c>
      <c r="D820" s="1" t="str">
        <f t="shared" si="38"/>
        <v xml:space="preserve">Soyuz ST-B/Fregat-M </v>
      </c>
      <c r="E820" s="1" t="s">
        <v>8</v>
      </c>
      <c r="F820" s="7" t="str">
        <f>TEXT(DATE(MID(H820, 13, 4), CHOOSE(MATCH( MID(H820, 5, 3), {"Jan","Feb","Mar","Apr","May","Jun","Jul","Aug","Sep","Oct","Nov","Dec"}, 0), 1, 2, 3, 4, 5, 6, 7, 8, 9, 10, 11, 12), MID(H820, 9, 2)), "yyyy-mm-dd")</f>
        <v>2019-02-27</v>
      </c>
      <c r="G820" s="1" t="s">
        <v>1753</v>
      </c>
      <c r="H820" s="1" t="s">
        <v>1752</v>
      </c>
    </row>
    <row r="821" spans="1:8" hidden="1" x14ac:dyDescent="0.3">
      <c r="A821" s="1" t="s">
        <v>1754</v>
      </c>
      <c r="B821" s="1" t="str">
        <f t="shared" si="37"/>
        <v>USA</v>
      </c>
      <c r="C821" s="5" t="str">
        <f t="shared" si="36"/>
        <v>2019</v>
      </c>
      <c r="D821" s="1" t="str">
        <f t="shared" si="38"/>
        <v xml:space="preserve">SpaceShipTwo </v>
      </c>
      <c r="E821" s="1" t="s">
        <v>8</v>
      </c>
      <c r="F821" s="7" t="str">
        <f>TEXT(DATE(MID(H821, 13, 4), CHOOSE(MATCH( MID(H821, 5, 3), {"Jan","Feb","Mar","Apr","May","Jun","Jul","Aug","Sep","Oct","Nov","Dec"}, 0), 1, 2, 3, 4, 5, 6, 7, 8, 9, 10, 11, 12), MID(H821, 9, 2)), "yyyy-mm-dd")</f>
        <v>2019-02-22</v>
      </c>
      <c r="G821" s="1" t="s">
        <v>1756</v>
      </c>
      <c r="H821" s="1" t="s">
        <v>1755</v>
      </c>
    </row>
    <row r="822" spans="1:8" hidden="1" x14ac:dyDescent="0.3">
      <c r="A822" s="1" t="s">
        <v>11</v>
      </c>
      <c r="B822" s="1" t="str">
        <f t="shared" si="37"/>
        <v>USA</v>
      </c>
      <c r="C822" s="5" t="str">
        <f t="shared" si="36"/>
        <v>2019</v>
      </c>
      <c r="D822" s="1" t="str">
        <f t="shared" si="38"/>
        <v xml:space="preserve">Falcon 9 Block 5 </v>
      </c>
      <c r="E822" s="1" t="s">
        <v>8</v>
      </c>
      <c r="F822" s="7" t="str">
        <f>TEXT(DATE(MID(H822, 13, 4), CHOOSE(MATCH( MID(H822, 5, 3), {"Jan","Feb","Mar","Apr","May","Jun","Jul","Aug","Sep","Oct","Nov","Dec"}, 0), 1, 2, 3, 4, 5, 6, 7, 8, 9, 10, 11, 12), MID(H822, 9, 2)), "yyyy-mm-dd")</f>
        <v>2019-02-22</v>
      </c>
      <c r="G822" s="1" t="s">
        <v>1758</v>
      </c>
      <c r="H822" s="1" t="s">
        <v>1757</v>
      </c>
    </row>
    <row r="823" spans="1:8" hidden="1" x14ac:dyDescent="0.3">
      <c r="A823" s="1" t="s">
        <v>130</v>
      </c>
      <c r="B823" s="1" t="str">
        <f t="shared" si="37"/>
        <v>Kazakhstan</v>
      </c>
      <c r="C823" s="5" t="str">
        <f t="shared" si="36"/>
        <v>2019</v>
      </c>
      <c r="D823" s="1" t="str">
        <f t="shared" si="38"/>
        <v xml:space="preserve">Soyuz 2.1b/Fregat-M </v>
      </c>
      <c r="E823" s="1" t="s">
        <v>8</v>
      </c>
      <c r="F823" s="7" t="str">
        <f>TEXT(DATE(MID(H823, 13, 4), CHOOSE(MATCH( MID(H823, 5, 3), {"Jan","Feb","Mar","Apr","May","Jun","Jul","Aug","Sep","Oct","Nov","Dec"}, 0), 1, 2, 3, 4, 5, 6, 7, 8, 9, 10, 11, 12), MID(H823, 9, 2)), "yyyy-mm-dd")</f>
        <v>2019-02-21</v>
      </c>
      <c r="G823" s="1" t="s">
        <v>1760</v>
      </c>
      <c r="H823" s="1" t="s">
        <v>1759</v>
      </c>
    </row>
    <row r="824" spans="1:8" hidden="1" x14ac:dyDescent="0.3">
      <c r="A824" s="1" t="s">
        <v>852</v>
      </c>
      <c r="B824" s="1" t="str">
        <f t="shared" si="37"/>
        <v>Iran</v>
      </c>
      <c r="C824" s="5" t="str">
        <f t="shared" si="36"/>
        <v>2019</v>
      </c>
      <c r="D824" s="1" t="str">
        <f t="shared" si="38"/>
        <v xml:space="preserve">Safir-1B+ </v>
      </c>
      <c r="E824" s="1" t="s">
        <v>8</v>
      </c>
      <c r="F824" s="7" t="str">
        <f>TEXT(DATE(MID(H824, 13, 4), CHOOSE(MATCH( MID(H824, 5, 3), {"Jan","Feb","Mar","Apr","May","Jun","Jul","Aug","Sep","Oct","Nov","Dec"}, 0), 1, 2, 3, 4, 5, 6, 7, 8, 9, 10, 11, 12), MID(H824, 9, 2)), "yyyy-mm-dd")</f>
        <v>2019-02-05</v>
      </c>
      <c r="G824" s="1" t="s">
        <v>1762</v>
      </c>
      <c r="H824" s="1" t="s">
        <v>1761</v>
      </c>
    </row>
    <row r="825" spans="1:8" hidden="1" x14ac:dyDescent="0.3">
      <c r="A825" s="1" t="s">
        <v>379</v>
      </c>
      <c r="B825" s="1" t="str">
        <f t="shared" si="37"/>
        <v>France</v>
      </c>
      <c r="C825" s="5" t="str">
        <f t="shared" si="36"/>
        <v>2019</v>
      </c>
      <c r="D825" s="1" t="str">
        <f t="shared" si="38"/>
        <v xml:space="preserve">Ariane 5 ECA </v>
      </c>
      <c r="E825" s="1" t="s">
        <v>346</v>
      </c>
      <c r="F825" s="7" t="str">
        <f>TEXT(DATE(MID(H825, 13, 4), CHOOSE(MATCH( MID(H825, 5, 3), {"Jan","Feb","Mar","Apr","May","Jun","Jul","Aug","Sep","Oct","Nov","Dec"}, 0), 1, 2, 3, 4, 5, 6, 7, 8, 9, 10, 11, 12), MID(H825, 9, 2)), "yyyy-mm-dd")</f>
        <v>2019-02-05</v>
      </c>
      <c r="G825" s="1" t="s">
        <v>1763</v>
      </c>
      <c r="H825" s="1" t="s">
        <v>1761</v>
      </c>
    </row>
    <row r="826" spans="1:8" hidden="1" x14ac:dyDescent="0.3">
      <c r="A826" s="1" t="s">
        <v>87</v>
      </c>
      <c r="B826" s="1" t="str">
        <f t="shared" si="37"/>
        <v>India</v>
      </c>
      <c r="C826" s="5" t="str">
        <f t="shared" si="36"/>
        <v>2019</v>
      </c>
      <c r="D826" s="1" t="str">
        <f t="shared" si="38"/>
        <v xml:space="preserve">PSLV-DL </v>
      </c>
      <c r="E826" s="1" t="s">
        <v>8</v>
      </c>
      <c r="F826" s="7" t="str">
        <f>TEXT(DATE(MID(H826, 13, 4), CHOOSE(MATCH( MID(H826, 5, 3), {"Jan","Feb","Mar","Apr","May","Jun","Jul","Aug","Sep","Oct","Nov","Dec"}, 0), 1, 2, 3, 4, 5, 6, 7, 8, 9, 10, 11, 12), MID(H826, 9, 2)), "yyyy-mm-dd")</f>
        <v>2019-01-24</v>
      </c>
      <c r="G826" s="1" t="s">
        <v>1765</v>
      </c>
      <c r="H826" s="1" t="s">
        <v>1764</v>
      </c>
    </row>
    <row r="827" spans="1:8" hidden="1" x14ac:dyDescent="0.3">
      <c r="A827" s="1" t="s">
        <v>121</v>
      </c>
      <c r="B827" s="1" t="str">
        <f t="shared" si="37"/>
        <v>USA</v>
      </c>
      <c r="C827" s="5" t="str">
        <f t="shared" si="36"/>
        <v>2019</v>
      </c>
      <c r="D827" s="1" t="str">
        <f t="shared" si="38"/>
        <v xml:space="preserve">New Shepard </v>
      </c>
      <c r="E827" s="1" t="s">
        <v>8</v>
      </c>
      <c r="F827" s="7" t="str">
        <f>TEXT(DATE(MID(H827, 13, 4), CHOOSE(MATCH( MID(H827, 5, 3), {"Jan","Feb","Mar","Apr","May","Jun","Jul","Aug","Sep","Oct","Nov","Dec"}, 0), 1, 2, 3, 4, 5, 6, 7, 8, 9, 10, 11, 12), MID(H827, 9, 2)), "yyyy-mm-dd")</f>
        <v>2019-01-23</v>
      </c>
      <c r="G827" s="1" t="s">
        <v>1767</v>
      </c>
      <c r="H827" s="1" t="s">
        <v>1766</v>
      </c>
    </row>
    <row r="828" spans="1:8" hidden="1" x14ac:dyDescent="0.3">
      <c r="A828" s="1" t="s">
        <v>69</v>
      </c>
      <c r="B828" s="1" t="str">
        <f t="shared" si="37"/>
        <v>China</v>
      </c>
      <c r="C828" s="5" t="str">
        <f t="shared" si="36"/>
        <v>2019</v>
      </c>
      <c r="D828" s="1" t="str">
        <f t="shared" si="38"/>
        <v xml:space="preserve">Long March 11 </v>
      </c>
      <c r="E828" s="1" t="s">
        <v>8</v>
      </c>
      <c r="F828" s="7" t="str">
        <f>TEXT(DATE(MID(H828, 13, 4), CHOOSE(MATCH( MID(H828, 5, 3), {"Jan","Feb","Mar","Apr","May","Jun","Jul","Aug","Sep","Oct","Nov","Dec"}, 0), 1, 2, 3, 4, 5, 6, 7, 8, 9, 10, 11, 12), MID(H828, 9, 2)), "yyyy-mm-dd")</f>
        <v>2019-01-21</v>
      </c>
      <c r="G828" s="1" t="s">
        <v>1769</v>
      </c>
      <c r="H828" s="1" t="s">
        <v>1768</v>
      </c>
    </row>
    <row r="829" spans="1:8" hidden="1" x14ac:dyDescent="0.3">
      <c r="A829" s="1" t="s">
        <v>745</v>
      </c>
      <c r="B829" s="1" t="str">
        <f t="shared" si="37"/>
        <v>USA</v>
      </c>
      <c r="C829" s="5" t="str">
        <f t="shared" si="36"/>
        <v>2019</v>
      </c>
      <c r="D829" s="1" t="str">
        <f t="shared" si="38"/>
        <v xml:space="preserve">Delta IV Heavy </v>
      </c>
      <c r="E829" s="1" t="s">
        <v>8</v>
      </c>
      <c r="F829" s="7" t="str">
        <f>TEXT(DATE(MID(H829, 13, 4), CHOOSE(MATCH( MID(H829, 5, 3), {"Jan","Feb","Mar","Apr","May","Jun","Jul","Aug","Sep","Oct","Nov","Dec"}, 0), 1, 2, 3, 4, 5, 6, 7, 8, 9, 10, 11, 12), MID(H829, 9, 2)), "yyyy-mm-dd")</f>
        <v>2019-01-19</v>
      </c>
      <c r="G829" s="1" t="s">
        <v>1771</v>
      </c>
      <c r="H829" s="1" t="s">
        <v>1770</v>
      </c>
    </row>
    <row r="830" spans="1:8" hidden="1" x14ac:dyDescent="0.3">
      <c r="A830" s="1" t="s">
        <v>714</v>
      </c>
      <c r="B830" s="1" t="str">
        <f t="shared" si="37"/>
        <v>Japan</v>
      </c>
      <c r="C830" s="5" t="str">
        <f t="shared" si="36"/>
        <v>2019</v>
      </c>
      <c r="D830" s="1" t="str">
        <f t="shared" si="38"/>
        <v xml:space="preserve">Epsilon PBS </v>
      </c>
      <c r="E830" s="1" t="s">
        <v>8</v>
      </c>
      <c r="F830" s="7" t="str">
        <f>TEXT(DATE(MID(H830, 13, 4), CHOOSE(MATCH( MID(H830, 5, 3), {"Jan","Feb","Mar","Apr","May","Jun","Jul","Aug","Sep","Oct","Nov","Dec"}, 0), 1, 2, 3, 4, 5, 6, 7, 8, 9, 10, 11, 12), MID(H830, 9, 2)), "yyyy-mm-dd")</f>
        <v>2019-01-18</v>
      </c>
      <c r="G830" s="1" t="s">
        <v>1773</v>
      </c>
      <c r="H830" s="1" t="s">
        <v>1772</v>
      </c>
    </row>
    <row r="831" spans="1:8" hidden="1" x14ac:dyDescent="0.3">
      <c r="A831" s="1" t="s">
        <v>34</v>
      </c>
      <c r="B831" s="1" t="str">
        <f t="shared" si="37"/>
        <v>Iran</v>
      </c>
      <c r="C831" s="5" t="str">
        <f t="shared" si="36"/>
        <v>2019</v>
      </c>
      <c r="D831" s="1" t="str">
        <f t="shared" si="38"/>
        <v xml:space="preserve">Simorgh </v>
      </c>
      <c r="E831" s="1" t="s">
        <v>8</v>
      </c>
      <c r="F831" s="7" t="str">
        <f>TEXT(DATE(MID(H831, 13, 4), CHOOSE(MATCH( MID(H831, 5, 3), {"Jan","Feb","Mar","Apr","May","Jun","Jul","Aug","Sep","Oct","Nov","Dec"}, 0), 1, 2, 3, 4, 5, 6, 7, 8, 9, 10, 11, 12), MID(H831, 9, 2)), "yyyy-mm-dd")</f>
        <v>2019-01-15</v>
      </c>
      <c r="G831" s="1" t="s">
        <v>1775</v>
      </c>
      <c r="H831" s="1" t="s">
        <v>1774</v>
      </c>
    </row>
    <row r="832" spans="1:8" hidden="1" x14ac:dyDescent="0.3">
      <c r="A832" s="1" t="s">
        <v>27</v>
      </c>
      <c r="B832" s="1" t="str">
        <f t="shared" si="37"/>
        <v>USA</v>
      </c>
      <c r="C832" s="5" t="str">
        <f t="shared" si="36"/>
        <v>2019</v>
      </c>
      <c r="D832" s="1" t="str">
        <f t="shared" si="38"/>
        <v xml:space="preserve">Falcon 9 Block 5 </v>
      </c>
      <c r="E832" s="1" t="s">
        <v>8</v>
      </c>
      <c r="F832" s="7" t="str">
        <f>TEXT(DATE(MID(H832, 13, 4), CHOOSE(MATCH( MID(H832, 5, 3), {"Jan","Feb","Mar","Apr","May","Jun","Jul","Aug","Sep","Oct","Nov","Dec"}, 0), 1, 2, 3, 4, 5, 6, 7, 8, 9, 10, 11, 12), MID(H832, 9, 2)), "yyyy-mm-dd")</f>
        <v>2019-01-11</v>
      </c>
      <c r="G832" s="1" t="s">
        <v>1777</v>
      </c>
      <c r="H832" s="1" t="s">
        <v>1776</v>
      </c>
    </row>
    <row r="833" spans="1:8" hidden="1" x14ac:dyDescent="0.3">
      <c r="A833" s="1" t="s">
        <v>101</v>
      </c>
      <c r="B833" s="1" t="str">
        <f t="shared" si="37"/>
        <v>China</v>
      </c>
      <c r="C833" s="5" t="str">
        <f t="shared" si="36"/>
        <v>2019</v>
      </c>
      <c r="D833" s="1" t="str">
        <f t="shared" si="38"/>
        <v xml:space="preserve">Long March 3B/E </v>
      </c>
      <c r="E833" s="1" t="s">
        <v>8</v>
      </c>
      <c r="F833" s="7" t="str">
        <f>TEXT(DATE(MID(H833, 13, 4), CHOOSE(MATCH( MID(H833, 5, 3), {"Jan","Feb","Mar","Apr","May","Jun","Jul","Aug","Sep","Oct","Nov","Dec"}, 0), 1, 2, 3, 4, 5, 6, 7, 8, 9, 10, 11, 12), MID(H833, 9, 2)), "yyyy-mm-dd")</f>
        <v>2019-01-10</v>
      </c>
      <c r="G833" s="1" t="s">
        <v>1779</v>
      </c>
      <c r="H833" s="1" t="s">
        <v>1778</v>
      </c>
    </row>
    <row r="834" spans="1:8" hidden="1" x14ac:dyDescent="0.3">
      <c r="A834" s="1" t="s">
        <v>90</v>
      </c>
      <c r="B834" s="1" t="str">
        <f t="shared" si="37"/>
        <v>China</v>
      </c>
      <c r="C834" s="5" t="str">
        <f t="shared" ref="C834:C897" si="39">TEXT(F834, "yyyy")</f>
        <v>2018</v>
      </c>
      <c r="D834" s="1" t="str">
        <f t="shared" si="38"/>
        <v xml:space="preserve">Long March 2D/YZ-3 </v>
      </c>
      <c r="E834" s="1" t="s">
        <v>8</v>
      </c>
      <c r="F834" s="7" t="str">
        <f>TEXT(DATE(MID(H834, 13, 4), CHOOSE(MATCH( MID(H834, 5, 3), {"Jan","Feb","Mar","Apr","May","Jun","Jul","Aug","Sep","Oct","Nov","Dec"}, 0), 1, 2, 3, 4, 5, 6, 7, 8, 9, 10, 11, 12), MID(H834, 9, 2)), "yyyy-mm-dd")</f>
        <v>2018-12-29</v>
      </c>
      <c r="G834" s="1" t="s">
        <v>1781</v>
      </c>
      <c r="H834" s="1" t="s">
        <v>1780</v>
      </c>
    </row>
    <row r="835" spans="1:8" hidden="1" x14ac:dyDescent="0.3">
      <c r="A835" s="1" t="s">
        <v>322</v>
      </c>
      <c r="B835" s="1" t="str">
        <f t="shared" ref="B835:B898" si="40">TRIM(MID(A835, FIND("|", SUBSTITUTE(A835, ",", "|", LEN(A835) - LEN(SUBSTITUTE(A835,",", "" )))) + 1, LEN(A835)))</f>
        <v>Russia</v>
      </c>
      <c r="C835" s="5" t="str">
        <f t="shared" si="39"/>
        <v>2018</v>
      </c>
      <c r="D835" s="1" t="str">
        <f t="shared" ref="D835:D898" si="41">LEFT(G835, FIND("|", G835) - 1)</f>
        <v xml:space="preserve">Soyuz 2.1a/Fregat </v>
      </c>
      <c r="E835" s="1" t="s">
        <v>8</v>
      </c>
      <c r="F835" s="7" t="str">
        <f>TEXT(DATE(MID(H835, 13, 4), CHOOSE(MATCH( MID(H835, 5, 3), {"Jan","Feb","Mar","Apr","May","Jun","Jul","Aug","Sep","Oct","Nov","Dec"}, 0), 1, 2, 3, 4, 5, 6, 7, 8, 9, 10, 11, 12), MID(H835, 9, 2)), "yyyy-mm-dd")</f>
        <v>2018-12-27</v>
      </c>
      <c r="G835" s="1" t="s">
        <v>1783</v>
      </c>
      <c r="H835" s="1" t="s">
        <v>1782</v>
      </c>
    </row>
    <row r="836" spans="1:8" hidden="1" x14ac:dyDescent="0.3">
      <c r="A836" s="1" t="s">
        <v>18</v>
      </c>
      <c r="B836" s="1" t="str">
        <f t="shared" si="40"/>
        <v>China</v>
      </c>
      <c r="C836" s="5" t="str">
        <f t="shared" si="39"/>
        <v>2018</v>
      </c>
      <c r="D836" s="1" t="str">
        <f t="shared" si="41"/>
        <v xml:space="preserve">Long March 3C/E </v>
      </c>
      <c r="E836" s="1" t="s">
        <v>8</v>
      </c>
      <c r="F836" s="7" t="str">
        <f>TEXT(DATE(MID(H836, 13, 4), CHOOSE(MATCH( MID(H836, 5, 3), {"Jan","Feb","Mar","Apr","May","Jun","Jul","Aug","Sep","Oct","Nov","Dec"}, 0), 1, 2, 3, 4, 5, 6, 7, 8, 9, 10, 11, 12), MID(H836, 9, 2)), "yyyy-mm-dd")</f>
        <v>2018-12-24</v>
      </c>
      <c r="G836" s="1" t="s">
        <v>1785</v>
      </c>
      <c r="H836" s="1" t="s">
        <v>1784</v>
      </c>
    </row>
    <row r="837" spans="1:8" hidden="1" x14ac:dyDescent="0.3">
      <c r="A837" s="1" t="s">
        <v>11</v>
      </c>
      <c r="B837" s="1" t="str">
        <f t="shared" si="40"/>
        <v>USA</v>
      </c>
      <c r="C837" s="5" t="str">
        <f t="shared" si="39"/>
        <v>2018</v>
      </c>
      <c r="D837" s="1" t="str">
        <f t="shared" si="41"/>
        <v xml:space="preserve">Falcon 9 Block 5 </v>
      </c>
      <c r="E837" s="1" t="s">
        <v>8</v>
      </c>
      <c r="F837" s="7" t="str">
        <f>TEXT(DATE(MID(H837, 13, 4), CHOOSE(MATCH( MID(H837, 5, 3), {"Jan","Feb","Mar","Apr","May","Jun","Jul","Aug","Sep","Oct","Nov","Dec"}, 0), 1, 2, 3, 4, 5, 6, 7, 8, 9, 10, 11, 12), MID(H837, 9, 2)), "yyyy-mm-dd")</f>
        <v>2018-12-23</v>
      </c>
      <c r="G837" s="1" t="s">
        <v>1787</v>
      </c>
      <c r="H837" s="1" t="s">
        <v>1786</v>
      </c>
    </row>
    <row r="838" spans="1:8" hidden="1" x14ac:dyDescent="0.3">
      <c r="A838" s="1" t="s">
        <v>69</v>
      </c>
      <c r="B838" s="1" t="str">
        <f t="shared" si="40"/>
        <v>China</v>
      </c>
      <c r="C838" s="5" t="str">
        <f t="shared" si="39"/>
        <v>2018</v>
      </c>
      <c r="D838" s="1" t="str">
        <f t="shared" si="41"/>
        <v xml:space="preserve">Long March 11 </v>
      </c>
      <c r="E838" s="1" t="s">
        <v>8</v>
      </c>
      <c r="F838" s="7" t="str">
        <f>TEXT(DATE(MID(H838, 13, 4), CHOOSE(MATCH( MID(H838, 5, 3), {"Jan","Feb","Mar","Apr","May","Jun","Jul","Aug","Sep","Oct","Nov","Dec"}, 0), 1, 2, 3, 4, 5, 6, 7, 8, 9, 10, 11, 12), MID(H838, 9, 2)), "yyyy-mm-dd")</f>
        <v>2018-12-21</v>
      </c>
      <c r="G838" s="1" t="s">
        <v>1789</v>
      </c>
      <c r="H838" s="1" t="s">
        <v>1788</v>
      </c>
    </row>
    <row r="839" spans="1:8" hidden="1" x14ac:dyDescent="0.3">
      <c r="A839" s="1" t="s">
        <v>529</v>
      </c>
      <c r="B839" s="1" t="str">
        <f t="shared" si="40"/>
        <v>Kazakhstan</v>
      </c>
      <c r="C839" s="5" t="str">
        <f t="shared" si="39"/>
        <v>2018</v>
      </c>
      <c r="D839" s="1" t="str">
        <f t="shared" si="41"/>
        <v xml:space="preserve">Proton-M/Briz-M </v>
      </c>
      <c r="E839" s="1" t="s">
        <v>8</v>
      </c>
      <c r="F839" s="7" t="str">
        <f>TEXT(DATE(MID(H839, 13, 4), CHOOSE(MATCH( MID(H839, 5, 3), {"Jan","Feb","Mar","Apr","May","Jun","Jul","Aug","Sep","Oct","Nov","Dec"}, 0), 1, 2, 3, 4, 5, 6, 7, 8, 9, 10, 11, 12), MID(H839, 9, 2)), "yyyy-mm-dd")</f>
        <v>2018-12-21</v>
      </c>
      <c r="G839" s="1" t="s">
        <v>1791</v>
      </c>
      <c r="H839" s="1" t="s">
        <v>1790</v>
      </c>
    </row>
    <row r="840" spans="1:8" hidden="1" x14ac:dyDescent="0.3">
      <c r="A840" s="1" t="s">
        <v>981</v>
      </c>
      <c r="B840" s="1" t="str">
        <f t="shared" si="40"/>
        <v>France</v>
      </c>
      <c r="C840" s="5" t="str">
        <f t="shared" si="39"/>
        <v>2018</v>
      </c>
      <c r="D840" s="1" t="str">
        <f t="shared" si="41"/>
        <v xml:space="preserve">Soyuz ST-A/Fregat-M </v>
      </c>
      <c r="E840" s="1" t="s">
        <v>8</v>
      </c>
      <c r="F840" s="7" t="str">
        <f>TEXT(DATE(MID(H840, 13, 4), CHOOSE(MATCH( MID(H840, 5, 3), {"Jan","Feb","Mar","Apr","May","Jun","Jul","Aug","Sep","Oct","Nov","Dec"}, 0), 1, 2, 3, 4, 5, 6, 7, 8, 9, 10, 11, 12), MID(H840, 9, 2)), "yyyy-mm-dd")</f>
        <v>2018-12-19</v>
      </c>
      <c r="G840" s="1" t="s">
        <v>1793</v>
      </c>
      <c r="H840" s="1" t="s">
        <v>1792</v>
      </c>
    </row>
    <row r="841" spans="1:8" hidden="1" x14ac:dyDescent="0.3">
      <c r="A841" s="1" t="s">
        <v>290</v>
      </c>
      <c r="B841" s="1" t="str">
        <f t="shared" si="40"/>
        <v>India</v>
      </c>
      <c r="C841" s="5" t="str">
        <f t="shared" si="39"/>
        <v>2018</v>
      </c>
      <c r="D841" s="1" t="str">
        <f t="shared" si="41"/>
        <v xml:space="preserve">GSLV Mk II </v>
      </c>
      <c r="E841" s="1" t="s">
        <v>8</v>
      </c>
      <c r="F841" s="7" t="str">
        <f>TEXT(DATE(MID(H841, 13, 4), CHOOSE(MATCH( MID(H841, 5, 3), {"Jan","Feb","Mar","Apr","May","Jun","Jul","Aug","Sep","Oct","Nov","Dec"}, 0), 1, 2, 3, 4, 5, 6, 7, 8, 9, 10, 11, 12), MID(H841, 9, 2)), "yyyy-mm-dd")</f>
        <v>2018-12-19</v>
      </c>
      <c r="G841" s="1" t="s">
        <v>1795</v>
      </c>
      <c r="H841" s="1" t="s">
        <v>1794</v>
      </c>
    </row>
    <row r="842" spans="1:8" hidden="1" x14ac:dyDescent="0.3">
      <c r="A842" s="1" t="s">
        <v>828</v>
      </c>
      <c r="B842" s="1" t="str">
        <f t="shared" si="40"/>
        <v>New Zealand</v>
      </c>
      <c r="C842" s="5" t="str">
        <f t="shared" si="39"/>
        <v>2018</v>
      </c>
      <c r="D842" s="1" t="str">
        <f t="shared" si="41"/>
        <v xml:space="preserve">Electron/Curie </v>
      </c>
      <c r="E842" s="1" t="s">
        <v>8</v>
      </c>
      <c r="F842" s="7" t="str">
        <f>TEXT(DATE(MID(H842, 13, 4), CHOOSE(MATCH( MID(H842, 5, 3), {"Jan","Feb","Mar","Apr","May","Jun","Jul","Aug","Sep","Oct","Nov","Dec"}, 0), 1, 2, 3, 4, 5, 6, 7, 8, 9, 10, 11, 12), MID(H842, 9, 2)), "yyyy-mm-dd")</f>
        <v>2018-12-16</v>
      </c>
      <c r="G842" s="1" t="s">
        <v>1797</v>
      </c>
      <c r="H842" s="1" t="s">
        <v>1796</v>
      </c>
    </row>
    <row r="843" spans="1:8" hidden="1" x14ac:dyDescent="0.3">
      <c r="A843" s="1" t="s">
        <v>1754</v>
      </c>
      <c r="B843" s="1" t="str">
        <f t="shared" si="40"/>
        <v>USA</v>
      </c>
      <c r="C843" s="5" t="str">
        <f t="shared" si="39"/>
        <v>2018</v>
      </c>
      <c r="D843" s="1" t="str">
        <f t="shared" si="41"/>
        <v xml:space="preserve">SpaceShipTwo </v>
      </c>
      <c r="E843" s="1" t="s">
        <v>8</v>
      </c>
      <c r="F843" s="7" t="str">
        <f>TEXT(DATE(MID(H843, 13, 4), CHOOSE(MATCH( MID(H843, 5, 3), {"Jan","Feb","Mar","Apr","May","Jun","Jul","Aug","Sep","Oct","Nov","Dec"}, 0), 1, 2, 3, 4, 5, 6, 7, 8, 9, 10, 11, 12), MID(H843, 9, 2)), "yyyy-mm-dd")</f>
        <v>2018-12-13</v>
      </c>
      <c r="G843" s="1" t="s">
        <v>1799</v>
      </c>
      <c r="H843" s="1" t="s">
        <v>1798</v>
      </c>
    </row>
    <row r="844" spans="1:8" hidden="1" x14ac:dyDescent="0.3">
      <c r="A844" s="1" t="s">
        <v>101</v>
      </c>
      <c r="B844" s="1" t="str">
        <f t="shared" si="40"/>
        <v>China</v>
      </c>
      <c r="C844" s="5" t="str">
        <f t="shared" si="39"/>
        <v>2018</v>
      </c>
      <c r="D844" s="1" t="str">
        <f t="shared" si="41"/>
        <v xml:space="preserve">Long March 3B/E </v>
      </c>
      <c r="E844" s="1" t="s">
        <v>8</v>
      </c>
      <c r="F844" s="7" t="str">
        <f>TEXT(DATE(MID(H844, 13, 4), CHOOSE(MATCH( MID(H844, 5, 3), {"Jan","Feb","Mar","Apr","May","Jun","Jul","Aug","Sep","Oct","Nov","Dec"}, 0), 1, 2, 3, 4, 5, 6, 7, 8, 9, 10, 11, 12), MID(H844, 9, 2)), "yyyy-mm-dd")</f>
        <v>2018-12-07</v>
      </c>
      <c r="G844" s="1" t="s">
        <v>1801</v>
      </c>
      <c r="H844" s="1" t="s">
        <v>1800</v>
      </c>
    </row>
    <row r="845" spans="1:8" hidden="1" x14ac:dyDescent="0.3">
      <c r="A845" s="1" t="s">
        <v>90</v>
      </c>
      <c r="B845" s="1" t="str">
        <f t="shared" si="40"/>
        <v>China</v>
      </c>
      <c r="C845" s="5" t="str">
        <f t="shared" si="39"/>
        <v>2018</v>
      </c>
      <c r="D845" s="1" t="str">
        <f t="shared" si="41"/>
        <v xml:space="preserve">Long March 2D </v>
      </c>
      <c r="E845" s="1" t="s">
        <v>8</v>
      </c>
      <c r="F845" s="7" t="str">
        <f>TEXT(DATE(MID(H845, 13, 4), CHOOSE(MATCH( MID(H845, 5, 3), {"Jan","Feb","Mar","Apr","May","Jun","Jul","Aug","Sep","Oct","Nov","Dec"}, 0), 1, 2, 3, 4, 5, 6, 7, 8, 9, 10, 11, 12), MID(H845, 9, 2)), "yyyy-mm-dd")</f>
        <v>2018-12-07</v>
      </c>
      <c r="G845" s="1" t="s">
        <v>1803</v>
      </c>
      <c r="H845" s="1" t="s">
        <v>1802</v>
      </c>
    </row>
    <row r="846" spans="1:8" hidden="1" x14ac:dyDescent="0.3">
      <c r="A846" s="1" t="s">
        <v>11</v>
      </c>
      <c r="B846" s="1" t="str">
        <f t="shared" si="40"/>
        <v>USA</v>
      </c>
      <c r="C846" s="5" t="str">
        <f t="shared" si="39"/>
        <v>2018</v>
      </c>
      <c r="D846" s="1" t="str">
        <f t="shared" si="41"/>
        <v xml:space="preserve">Falcon 9 Block 5 </v>
      </c>
      <c r="E846" s="1" t="s">
        <v>8</v>
      </c>
      <c r="F846" s="7" t="str">
        <f>TEXT(DATE(MID(H846, 13, 4), CHOOSE(MATCH( MID(H846, 5, 3), {"Jan","Feb","Mar","Apr","May","Jun","Jul","Aug","Sep","Oct","Nov","Dec"}, 0), 1, 2, 3, 4, 5, 6, 7, 8, 9, 10, 11, 12), MID(H846, 9, 2)), "yyyy-mm-dd")</f>
        <v>2018-12-05</v>
      </c>
      <c r="G846" s="1" t="s">
        <v>1805</v>
      </c>
      <c r="H846" s="1" t="s">
        <v>1804</v>
      </c>
    </row>
    <row r="847" spans="1:8" hidden="1" x14ac:dyDescent="0.3">
      <c r="A847" s="1" t="s">
        <v>379</v>
      </c>
      <c r="B847" s="1" t="str">
        <f t="shared" si="40"/>
        <v>France</v>
      </c>
      <c r="C847" s="5" t="str">
        <f t="shared" si="39"/>
        <v>2018</v>
      </c>
      <c r="D847" s="1" t="str">
        <f t="shared" si="41"/>
        <v xml:space="preserve">Ariane 5 ECA </v>
      </c>
      <c r="E847" s="1" t="s">
        <v>346</v>
      </c>
      <c r="F847" s="7" t="str">
        <f>TEXT(DATE(MID(H847, 13, 4), CHOOSE(MATCH( MID(H847, 5, 3), {"Jan","Feb","Mar","Apr","May","Jun","Jul","Aug","Sep","Oct","Nov","Dec"}, 0), 1, 2, 3, 4, 5, 6, 7, 8, 9, 10, 11, 12), MID(H847, 9, 2)), "yyyy-mm-dd")</f>
        <v>2018-12-04</v>
      </c>
      <c r="G847" s="1" t="s">
        <v>1807</v>
      </c>
      <c r="H847" s="1" t="s">
        <v>1806</v>
      </c>
    </row>
    <row r="848" spans="1:8" hidden="1" x14ac:dyDescent="0.3">
      <c r="A848" s="1" t="s">
        <v>27</v>
      </c>
      <c r="B848" s="1" t="str">
        <f t="shared" si="40"/>
        <v>USA</v>
      </c>
      <c r="C848" s="5" t="str">
        <f t="shared" si="39"/>
        <v>2018</v>
      </c>
      <c r="D848" s="1" t="str">
        <f t="shared" si="41"/>
        <v xml:space="preserve">Falcon 9 Block 5 </v>
      </c>
      <c r="E848" s="1" t="s">
        <v>8</v>
      </c>
      <c r="F848" s="7" t="str">
        <f>TEXT(DATE(MID(H848, 13, 4), CHOOSE(MATCH( MID(H848, 5, 3), {"Jan","Feb","Mar","Apr","May","Jun","Jul","Aug","Sep","Oct","Nov","Dec"}, 0), 1, 2, 3, 4, 5, 6, 7, 8, 9, 10, 11, 12), MID(H848, 9, 2)), "yyyy-mm-dd")</f>
        <v>2018-12-03</v>
      </c>
      <c r="G848" s="1" t="s">
        <v>1809</v>
      </c>
      <c r="H848" s="1" t="s">
        <v>1808</v>
      </c>
    </row>
    <row r="849" spans="1:8" hidden="1" x14ac:dyDescent="0.3">
      <c r="A849" s="1" t="s">
        <v>1630</v>
      </c>
      <c r="B849" s="1" t="str">
        <f t="shared" si="40"/>
        <v>Kazakhstan</v>
      </c>
      <c r="C849" s="5" t="str">
        <f t="shared" si="39"/>
        <v>2018</v>
      </c>
      <c r="D849" s="1" t="str">
        <f t="shared" si="41"/>
        <v xml:space="preserve">Soyuz FG </v>
      </c>
      <c r="E849" s="1" t="s">
        <v>346</v>
      </c>
      <c r="F849" s="7" t="str">
        <f>TEXT(DATE(MID(H849, 13, 4), CHOOSE(MATCH( MID(H849, 5, 3), {"Jan","Feb","Mar","Apr","May","Jun","Jul","Aug","Sep","Oct","Nov","Dec"}, 0), 1, 2, 3, 4, 5, 6, 7, 8, 9, 10, 11, 12), MID(H849, 9, 2)), "yyyy-mm-dd")</f>
        <v>2018-12-03</v>
      </c>
      <c r="G849" s="1" t="s">
        <v>1811</v>
      </c>
      <c r="H849" s="1" t="s">
        <v>1810</v>
      </c>
    </row>
    <row r="850" spans="1:8" hidden="1" x14ac:dyDescent="0.3">
      <c r="A850" s="1" t="s">
        <v>1561</v>
      </c>
      <c r="B850" s="1" t="str">
        <f t="shared" si="40"/>
        <v>Russia</v>
      </c>
      <c r="C850" s="5" t="str">
        <f t="shared" si="39"/>
        <v>2018</v>
      </c>
      <c r="D850" s="1" t="str">
        <f t="shared" si="41"/>
        <v xml:space="preserve">Rokot/Briz KM </v>
      </c>
      <c r="E850" s="1" t="s">
        <v>346</v>
      </c>
      <c r="F850" s="7" t="str">
        <f>TEXT(DATE(MID(H850, 13, 4), CHOOSE(MATCH( MID(H850, 5, 3), {"Jan","Feb","Mar","Apr","May","Jun","Jul","Aug","Sep","Oct","Nov","Dec"}, 0), 1, 2, 3, 4, 5, 6, 7, 8, 9, 10, 11, 12), MID(H850, 9, 2)), "yyyy-mm-dd")</f>
        <v>2018-11-30</v>
      </c>
      <c r="G850" s="1" t="s">
        <v>1813</v>
      </c>
      <c r="H850" s="1" t="s">
        <v>1812</v>
      </c>
    </row>
    <row r="851" spans="1:8" hidden="1" x14ac:dyDescent="0.3">
      <c r="A851" s="1" t="s">
        <v>87</v>
      </c>
      <c r="B851" s="1" t="str">
        <f t="shared" si="40"/>
        <v>India</v>
      </c>
      <c r="C851" s="5" t="str">
        <f t="shared" si="39"/>
        <v>2018</v>
      </c>
      <c r="D851" s="1" t="str">
        <f t="shared" si="41"/>
        <v xml:space="preserve">PSLV-CA </v>
      </c>
      <c r="E851" s="1" t="s">
        <v>8</v>
      </c>
      <c r="F851" s="7" t="str">
        <f>TEXT(DATE(MID(H851, 13, 4), CHOOSE(MATCH( MID(H851, 5, 3), {"Jan","Feb","Mar","Apr","May","Jun","Jul","Aug","Sep","Oct","Nov","Dec"}, 0), 1, 2, 3, 4, 5, 6, 7, 8, 9, 10, 11, 12), MID(H851, 9, 2)), "yyyy-mm-dd")</f>
        <v>2018-11-29</v>
      </c>
      <c r="G851" s="1" t="s">
        <v>1815</v>
      </c>
      <c r="H851" s="1" t="s">
        <v>1814</v>
      </c>
    </row>
    <row r="852" spans="1:8" hidden="1" x14ac:dyDescent="0.3">
      <c r="A852" s="1" t="s">
        <v>234</v>
      </c>
      <c r="B852" s="1" t="str">
        <f t="shared" si="40"/>
        <v>France</v>
      </c>
      <c r="C852" s="5" t="str">
        <f t="shared" si="39"/>
        <v>2018</v>
      </c>
      <c r="D852" s="1" t="str">
        <f t="shared" si="41"/>
        <v xml:space="preserve">Vega </v>
      </c>
      <c r="E852" s="1" t="s">
        <v>8</v>
      </c>
      <c r="F852" s="7" t="str">
        <f>TEXT(DATE(MID(H852, 13, 4), CHOOSE(MATCH( MID(H852, 5, 3), {"Jan","Feb","Mar","Apr","May","Jun","Jul","Aug","Sep","Oct","Nov","Dec"}, 0), 1, 2, 3, 4, 5, 6, 7, 8, 9, 10, 11, 12), MID(H852, 9, 2)), "yyyy-mm-dd")</f>
        <v>2018-11-21</v>
      </c>
      <c r="G852" s="1" t="s">
        <v>1817</v>
      </c>
      <c r="H852" s="1" t="s">
        <v>1816</v>
      </c>
    </row>
    <row r="853" spans="1:8" hidden="1" x14ac:dyDescent="0.3">
      <c r="A853" s="1" t="s">
        <v>90</v>
      </c>
      <c r="B853" s="1" t="str">
        <f t="shared" si="40"/>
        <v>China</v>
      </c>
      <c r="C853" s="5" t="str">
        <f t="shared" si="39"/>
        <v>2018</v>
      </c>
      <c r="D853" s="1" t="str">
        <f t="shared" si="41"/>
        <v xml:space="preserve">Long March 2D </v>
      </c>
      <c r="E853" s="1" t="s">
        <v>8</v>
      </c>
      <c r="F853" s="7" t="str">
        <f>TEXT(DATE(MID(H853, 13, 4), CHOOSE(MATCH( MID(H853, 5, 3), {"Jan","Feb","Mar","Apr","May","Jun","Jul","Aug","Sep","Oct","Nov","Dec"}, 0), 1, 2, 3, 4, 5, 6, 7, 8, 9, 10, 11, 12), MID(H853, 9, 2)), "yyyy-mm-dd")</f>
        <v>2018-11-19</v>
      </c>
      <c r="G853" s="1" t="s">
        <v>1819</v>
      </c>
      <c r="H853" s="1" t="s">
        <v>1818</v>
      </c>
    </row>
    <row r="854" spans="1:8" hidden="1" x14ac:dyDescent="0.3">
      <c r="A854" s="1" t="s">
        <v>18</v>
      </c>
      <c r="B854" s="1" t="str">
        <f t="shared" si="40"/>
        <v>China</v>
      </c>
      <c r="C854" s="5" t="str">
        <f t="shared" si="39"/>
        <v>2018</v>
      </c>
      <c r="D854" s="1" t="str">
        <f t="shared" si="41"/>
        <v xml:space="preserve">Long March 3B/YZ-1 </v>
      </c>
      <c r="E854" s="1" t="s">
        <v>8</v>
      </c>
      <c r="F854" s="7" t="str">
        <f>TEXT(DATE(MID(H854, 13, 4), CHOOSE(MATCH( MID(H854, 5, 3), {"Jan","Feb","Mar","Apr","May","Jun","Jul","Aug","Sep","Oct","Nov","Dec"}, 0), 1, 2, 3, 4, 5, 6, 7, 8, 9, 10, 11, 12), MID(H854, 9, 2)), "yyyy-mm-dd")</f>
        <v>2018-11-18</v>
      </c>
      <c r="G854" s="1" t="s">
        <v>1821</v>
      </c>
      <c r="H854" s="1" t="s">
        <v>1820</v>
      </c>
    </row>
    <row r="855" spans="1:8" hidden="1" x14ac:dyDescent="0.3">
      <c r="A855" s="1" t="s">
        <v>343</v>
      </c>
      <c r="B855" s="1" t="str">
        <f t="shared" si="40"/>
        <v>USA</v>
      </c>
      <c r="C855" s="5" t="str">
        <f t="shared" si="39"/>
        <v>2018</v>
      </c>
      <c r="D855" s="1" t="str">
        <f t="shared" si="41"/>
        <v xml:space="preserve">Antares 230 </v>
      </c>
      <c r="E855" s="1" t="s">
        <v>346</v>
      </c>
      <c r="F855" s="7" t="str">
        <f>TEXT(DATE(MID(H855, 13, 4), CHOOSE(MATCH( MID(H855, 5, 3), {"Jan","Feb","Mar","Apr","May","Jun","Jul","Aug","Sep","Oct","Nov","Dec"}, 0), 1, 2, 3, 4, 5, 6, 7, 8, 9, 10, 11, 12), MID(H855, 9, 2)), "yyyy-mm-dd")</f>
        <v>2018-11-17</v>
      </c>
      <c r="G855" s="1" t="s">
        <v>1823</v>
      </c>
      <c r="H855" s="1" t="s">
        <v>1822</v>
      </c>
    </row>
    <row r="856" spans="1:8" hidden="1" x14ac:dyDescent="0.3">
      <c r="A856" s="1" t="s">
        <v>130</v>
      </c>
      <c r="B856" s="1" t="str">
        <f t="shared" si="40"/>
        <v>Kazakhstan</v>
      </c>
      <c r="C856" s="5" t="str">
        <f t="shared" si="39"/>
        <v>2018</v>
      </c>
      <c r="D856" s="1" t="str">
        <f t="shared" si="41"/>
        <v xml:space="preserve">Soyuz FG </v>
      </c>
      <c r="E856" s="1" t="s">
        <v>346</v>
      </c>
      <c r="F856" s="7" t="str">
        <f>TEXT(DATE(MID(H856, 13, 4), CHOOSE(MATCH( MID(H856, 5, 3), {"Jan","Feb","Mar","Apr","May","Jun","Jul","Aug","Sep","Oct","Nov","Dec"}, 0), 1, 2, 3, 4, 5, 6, 7, 8, 9, 10, 11, 12), MID(H856, 9, 2)), "yyyy-mm-dd")</f>
        <v>2018-11-16</v>
      </c>
      <c r="G856" s="1" t="s">
        <v>1825</v>
      </c>
      <c r="H856" s="1" t="s">
        <v>1824</v>
      </c>
    </row>
    <row r="857" spans="1:8" hidden="1" x14ac:dyDescent="0.3">
      <c r="A857" s="1" t="s">
        <v>30</v>
      </c>
      <c r="B857" s="1" t="str">
        <f t="shared" si="40"/>
        <v>USA</v>
      </c>
      <c r="C857" s="5" t="str">
        <f t="shared" si="39"/>
        <v>2018</v>
      </c>
      <c r="D857" s="1" t="str">
        <f t="shared" si="41"/>
        <v xml:space="preserve">Falcon 9 Block 5 </v>
      </c>
      <c r="E857" s="1" t="s">
        <v>8</v>
      </c>
      <c r="F857" s="7" t="str">
        <f>TEXT(DATE(MID(H857, 13, 4), CHOOSE(MATCH( MID(H857, 5, 3), {"Jan","Feb","Mar","Apr","May","Jun","Jul","Aug","Sep","Oct","Nov","Dec"}, 0), 1, 2, 3, 4, 5, 6, 7, 8, 9, 10, 11, 12), MID(H857, 9, 2)), "yyyy-mm-dd")</f>
        <v>2018-11-15</v>
      </c>
      <c r="G857" s="1" t="s">
        <v>1827</v>
      </c>
      <c r="H857" s="1" t="s">
        <v>1826</v>
      </c>
    </row>
    <row r="858" spans="1:8" hidden="1" x14ac:dyDescent="0.3">
      <c r="A858" s="1" t="s">
        <v>290</v>
      </c>
      <c r="B858" s="1" t="str">
        <f t="shared" si="40"/>
        <v>India</v>
      </c>
      <c r="C858" s="5" t="str">
        <f t="shared" si="39"/>
        <v>2018</v>
      </c>
      <c r="D858" s="1" t="str">
        <f t="shared" si="41"/>
        <v xml:space="preserve">LVM-3 </v>
      </c>
      <c r="E858" s="1" t="s">
        <v>8</v>
      </c>
      <c r="F858" s="7" t="str">
        <f>TEXT(DATE(MID(H858, 13, 4), CHOOSE(MATCH( MID(H858, 5, 3), {"Jan","Feb","Mar","Apr","May","Jun","Jul","Aug","Sep","Oct","Nov","Dec"}, 0), 1, 2, 3, 4, 5, 6, 7, 8, 9, 10, 11, 12), MID(H858, 9, 2)), "yyyy-mm-dd")</f>
        <v>2018-11-14</v>
      </c>
      <c r="G858" s="1" t="s">
        <v>1829</v>
      </c>
      <c r="H858" s="1" t="s">
        <v>1828</v>
      </c>
    </row>
    <row r="859" spans="1:8" hidden="1" x14ac:dyDescent="0.3">
      <c r="A859" s="1" t="s">
        <v>828</v>
      </c>
      <c r="B859" s="1" t="str">
        <f t="shared" si="40"/>
        <v>New Zealand</v>
      </c>
      <c r="C859" s="5" t="str">
        <f t="shared" si="39"/>
        <v>2018</v>
      </c>
      <c r="D859" s="1" t="str">
        <f t="shared" si="41"/>
        <v xml:space="preserve">Electron/Curie </v>
      </c>
      <c r="E859" s="1" t="s">
        <v>8</v>
      </c>
      <c r="F859" s="7" t="str">
        <f>TEXT(DATE(MID(H859, 13, 4), CHOOSE(MATCH( MID(H859, 5, 3), {"Jan","Feb","Mar","Apr","May","Jun","Jul","Aug","Sep","Oct","Nov","Dec"}, 0), 1, 2, 3, 4, 5, 6, 7, 8, 9, 10, 11, 12), MID(H859, 9, 2)), "yyyy-mm-dd")</f>
        <v>2018-11-11</v>
      </c>
      <c r="G859" s="1" t="s">
        <v>1831</v>
      </c>
      <c r="H859" s="1" t="s">
        <v>1830</v>
      </c>
    </row>
    <row r="860" spans="1:8" hidden="1" x14ac:dyDescent="0.3">
      <c r="A860" s="1" t="s">
        <v>981</v>
      </c>
      <c r="B860" s="1" t="str">
        <f t="shared" si="40"/>
        <v>France</v>
      </c>
      <c r="C860" s="5" t="str">
        <f t="shared" si="39"/>
        <v>2018</v>
      </c>
      <c r="D860" s="1" t="str">
        <f t="shared" si="41"/>
        <v xml:space="preserve">Soyuz ST-B/Fregat-M </v>
      </c>
      <c r="E860" s="1" t="s">
        <v>8</v>
      </c>
      <c r="F860" s="7" t="str">
        <f>TEXT(DATE(MID(H860, 13, 4), CHOOSE(MATCH( MID(H860, 5, 3), {"Jan","Feb","Mar","Apr","May","Jun","Jul","Aug","Sep","Oct","Nov","Dec"}, 0), 1, 2, 3, 4, 5, 6, 7, 8, 9, 10, 11, 12), MID(H860, 9, 2)), "yyyy-mm-dd")</f>
        <v>2018-11-07</v>
      </c>
      <c r="G860" s="1" t="s">
        <v>1833</v>
      </c>
      <c r="H860" s="1" t="s">
        <v>1832</v>
      </c>
    </row>
    <row r="861" spans="1:8" hidden="1" x14ac:dyDescent="0.3">
      <c r="A861" s="1" t="s">
        <v>5</v>
      </c>
      <c r="B861" s="1" t="str">
        <f t="shared" si="40"/>
        <v>Russia</v>
      </c>
      <c r="C861" s="5" t="str">
        <f t="shared" si="39"/>
        <v>2018</v>
      </c>
      <c r="D861" s="1" t="str">
        <f t="shared" si="41"/>
        <v xml:space="preserve">Soyuz 2.1b/Fregat </v>
      </c>
      <c r="E861" s="1" t="s">
        <v>8</v>
      </c>
      <c r="F861" s="7" t="str">
        <f>TEXT(DATE(MID(H861, 13, 4), CHOOSE(MATCH( MID(H861, 5, 3), {"Jan","Feb","Mar","Apr","May","Jun","Jul","Aug","Sep","Oct","Nov","Dec"}, 0), 1, 2, 3, 4, 5, 6, 7, 8, 9, 10, 11, 12), MID(H861, 9, 2)), "yyyy-mm-dd")</f>
        <v>2018-11-03</v>
      </c>
      <c r="G861" s="1" t="s">
        <v>1835</v>
      </c>
      <c r="H861" s="1" t="s">
        <v>1834</v>
      </c>
    </row>
    <row r="862" spans="1:8" hidden="1" x14ac:dyDescent="0.3">
      <c r="A862" s="1" t="s">
        <v>101</v>
      </c>
      <c r="B862" s="1" t="str">
        <f t="shared" si="40"/>
        <v>China</v>
      </c>
      <c r="C862" s="5" t="str">
        <f t="shared" si="39"/>
        <v>2018</v>
      </c>
      <c r="D862" s="1" t="str">
        <f t="shared" si="41"/>
        <v xml:space="preserve">Long March 3B/E </v>
      </c>
      <c r="E862" s="1" t="s">
        <v>8</v>
      </c>
      <c r="F862" s="7" t="str">
        <f>TEXT(DATE(MID(H862, 13, 4), CHOOSE(MATCH( MID(H862, 5, 3), {"Jan","Feb","Mar","Apr","May","Jun","Jul","Aug","Sep","Oct","Nov","Dec"}, 0), 1, 2, 3, 4, 5, 6, 7, 8, 9, 10, 11, 12), MID(H862, 9, 2)), "yyyy-mm-dd")</f>
        <v>2018-11-01</v>
      </c>
      <c r="G862" s="1" t="s">
        <v>1837</v>
      </c>
      <c r="H862" s="1" t="s">
        <v>1836</v>
      </c>
    </row>
    <row r="863" spans="1:8" hidden="1" x14ac:dyDescent="0.3">
      <c r="A863" s="1" t="s">
        <v>61</v>
      </c>
      <c r="B863" s="1" t="str">
        <f t="shared" si="40"/>
        <v>Japan</v>
      </c>
      <c r="C863" s="5" t="str">
        <f t="shared" si="39"/>
        <v>2018</v>
      </c>
      <c r="D863" s="1" t="str">
        <f t="shared" si="41"/>
        <v xml:space="preserve">H-IIA 202 </v>
      </c>
      <c r="E863" s="1" t="s">
        <v>8</v>
      </c>
      <c r="F863" s="7" t="str">
        <f>TEXT(DATE(MID(H863, 13, 4), CHOOSE(MATCH( MID(H863, 5, 3), {"Jan","Feb","Mar","Apr","May","Jun","Jul","Aug","Sep","Oct","Nov","Dec"}, 0), 1, 2, 3, 4, 5, 6, 7, 8, 9, 10, 11, 12), MID(H863, 9, 2)), "yyyy-mm-dd")</f>
        <v>2018-10-29</v>
      </c>
      <c r="G863" s="1" t="s">
        <v>1839</v>
      </c>
      <c r="H863" s="1" t="s">
        <v>1838</v>
      </c>
    </row>
    <row r="864" spans="1:8" hidden="1" x14ac:dyDescent="0.3">
      <c r="A864" s="1" t="s">
        <v>90</v>
      </c>
      <c r="B864" s="1" t="str">
        <f t="shared" si="40"/>
        <v>China</v>
      </c>
      <c r="C864" s="5" t="str">
        <f t="shared" si="39"/>
        <v>2018</v>
      </c>
      <c r="D864" s="1" t="str">
        <f t="shared" si="41"/>
        <v xml:space="preserve">Long March 2C </v>
      </c>
      <c r="E864" s="1" t="s">
        <v>8</v>
      </c>
      <c r="F864" s="7" t="str">
        <f>TEXT(DATE(MID(H864, 13, 4), CHOOSE(MATCH( MID(H864, 5, 3), {"Jan","Feb","Mar","Apr","May","Jun","Jul","Aug","Sep","Oct","Nov","Dec"}, 0), 1, 2, 3, 4, 5, 6, 7, 8, 9, 10, 11, 12), MID(H864, 9, 2)), "yyyy-mm-dd")</f>
        <v>2018-10-29</v>
      </c>
      <c r="G864" s="1" t="s">
        <v>1841</v>
      </c>
      <c r="H864" s="1" t="s">
        <v>1840</v>
      </c>
    </row>
    <row r="865" spans="1:8" hidden="1" x14ac:dyDescent="0.3">
      <c r="A865" s="1" t="s">
        <v>69</v>
      </c>
      <c r="B865" s="1" t="str">
        <f t="shared" si="40"/>
        <v>China</v>
      </c>
      <c r="C865" s="5" t="str">
        <f t="shared" si="39"/>
        <v>2018</v>
      </c>
      <c r="D865" s="1" t="str">
        <f t="shared" si="41"/>
        <v xml:space="preserve">ZhuQue-1 </v>
      </c>
      <c r="E865" s="1" t="s">
        <v>346</v>
      </c>
      <c r="F865" s="7" t="str">
        <f>TEXT(DATE(MID(H865, 13, 4), CHOOSE(MATCH( MID(H865, 5, 3), {"Jan","Feb","Mar","Apr","May","Jun","Jul","Aug","Sep","Oct","Nov","Dec"}, 0), 1, 2, 3, 4, 5, 6, 7, 8, 9, 10, 11, 12), MID(H865, 9, 2)), "yyyy-mm-dd")</f>
        <v>2018-10-27</v>
      </c>
      <c r="G865" s="1" t="s">
        <v>1843</v>
      </c>
      <c r="H865" s="1" t="s">
        <v>1842</v>
      </c>
    </row>
    <row r="866" spans="1:8" hidden="1" x14ac:dyDescent="0.3">
      <c r="A866" s="1" t="s">
        <v>5</v>
      </c>
      <c r="B866" s="1" t="str">
        <f t="shared" si="40"/>
        <v>Russia</v>
      </c>
      <c r="C866" s="5" t="str">
        <f t="shared" si="39"/>
        <v>2018</v>
      </c>
      <c r="D866" s="1" t="str">
        <f t="shared" si="41"/>
        <v xml:space="preserve">Soyuz 2.1b </v>
      </c>
      <c r="E866" s="1" t="s">
        <v>8</v>
      </c>
      <c r="F866" s="7" t="str">
        <f>TEXT(DATE(MID(H866, 13, 4), CHOOSE(MATCH( MID(H866, 5, 3), {"Jan","Feb","Mar","Apr","May","Jun","Jul","Aug","Sep","Oct","Nov","Dec"}, 0), 1, 2, 3, 4, 5, 6, 7, 8, 9, 10, 11, 12), MID(H866, 9, 2)), "yyyy-mm-dd")</f>
        <v>2018-10-25</v>
      </c>
      <c r="G866" s="1" t="s">
        <v>1845</v>
      </c>
      <c r="H866" s="1" t="s">
        <v>1844</v>
      </c>
    </row>
    <row r="867" spans="1:8" hidden="1" x14ac:dyDescent="0.3">
      <c r="A867" s="1" t="s">
        <v>329</v>
      </c>
      <c r="B867" s="1" t="str">
        <f t="shared" si="40"/>
        <v>China</v>
      </c>
      <c r="C867" s="5" t="str">
        <f t="shared" si="39"/>
        <v>2018</v>
      </c>
      <c r="D867" s="1" t="str">
        <f t="shared" si="41"/>
        <v xml:space="preserve">Long March 4B </v>
      </c>
      <c r="E867" s="1" t="s">
        <v>8</v>
      </c>
      <c r="F867" s="7" t="str">
        <f>TEXT(DATE(MID(H867, 13, 4), CHOOSE(MATCH( MID(H867, 5, 3), {"Jan","Feb","Mar","Apr","May","Jun","Jul","Aug","Sep","Oct","Nov","Dec"}, 0), 1, 2, 3, 4, 5, 6, 7, 8, 9, 10, 11, 12), MID(H867, 9, 2)), "yyyy-mm-dd")</f>
        <v>2018-10-24</v>
      </c>
      <c r="G867" s="1" t="s">
        <v>1847</v>
      </c>
      <c r="H867" s="1" t="s">
        <v>1846</v>
      </c>
    </row>
    <row r="868" spans="1:8" hidden="1" x14ac:dyDescent="0.3">
      <c r="A868" s="1" t="s">
        <v>379</v>
      </c>
      <c r="B868" s="1" t="str">
        <f t="shared" si="40"/>
        <v>France</v>
      </c>
      <c r="C868" s="5" t="str">
        <f t="shared" si="39"/>
        <v>2018</v>
      </c>
      <c r="D868" s="1" t="str">
        <f t="shared" si="41"/>
        <v xml:space="preserve">Ariane 5 ECA </v>
      </c>
      <c r="E868" s="1" t="s">
        <v>346</v>
      </c>
      <c r="F868" s="7" t="str">
        <f>TEXT(DATE(MID(H868, 13, 4), CHOOSE(MATCH( MID(H868, 5, 3), {"Jan","Feb","Mar","Apr","May","Jun","Jul","Aug","Sep","Oct","Nov","Dec"}, 0), 1, 2, 3, 4, 5, 6, 7, 8, 9, 10, 11, 12), MID(H868, 9, 2)), "yyyy-mm-dd")</f>
        <v>2018-10-20</v>
      </c>
      <c r="G868" s="1" t="s">
        <v>1849</v>
      </c>
      <c r="H868" s="1" t="s">
        <v>1848</v>
      </c>
    </row>
    <row r="869" spans="1:8" hidden="1" x14ac:dyDescent="0.3">
      <c r="A869" s="1" t="s">
        <v>75</v>
      </c>
      <c r="B869" s="1" t="str">
        <f t="shared" si="40"/>
        <v>USA</v>
      </c>
      <c r="C869" s="5" t="str">
        <f t="shared" si="39"/>
        <v>2018</v>
      </c>
      <c r="D869" s="1" t="str">
        <f t="shared" si="41"/>
        <v xml:space="preserve">Atlas V 551 </v>
      </c>
      <c r="E869" s="1" t="s">
        <v>8</v>
      </c>
      <c r="F869" s="7" t="str">
        <f>TEXT(DATE(MID(H869, 13, 4), CHOOSE(MATCH( MID(H869, 5, 3), {"Jan","Feb","Mar","Apr","May","Jun","Jul","Aug","Sep","Oct","Nov","Dec"}, 0), 1, 2, 3, 4, 5, 6, 7, 8, 9, 10, 11, 12), MID(H869, 9, 2)), "yyyy-mm-dd")</f>
        <v>2018-10-17</v>
      </c>
      <c r="G869" s="1" t="s">
        <v>1851</v>
      </c>
      <c r="H869" s="1" t="s">
        <v>1850</v>
      </c>
    </row>
    <row r="870" spans="1:8" hidden="1" x14ac:dyDescent="0.3">
      <c r="A870" s="1" t="s">
        <v>18</v>
      </c>
      <c r="B870" s="1" t="str">
        <f t="shared" si="40"/>
        <v>China</v>
      </c>
      <c r="C870" s="5" t="str">
        <f t="shared" si="39"/>
        <v>2018</v>
      </c>
      <c r="D870" s="1" t="str">
        <f t="shared" si="41"/>
        <v xml:space="preserve">Long March 3B/YZ-1 </v>
      </c>
      <c r="E870" s="1" t="s">
        <v>8</v>
      </c>
      <c r="F870" s="7" t="str">
        <f>TEXT(DATE(MID(H870, 13, 4), CHOOSE(MATCH( MID(H870, 5, 3), {"Jan","Feb","Mar","Apr","May","Jun","Jul","Aug","Sep","Oct","Nov","Dec"}, 0), 1, 2, 3, 4, 5, 6, 7, 8, 9, 10, 11, 12), MID(H870, 9, 2)), "yyyy-mm-dd")</f>
        <v>2018-10-15</v>
      </c>
      <c r="G870" s="1" t="s">
        <v>1853</v>
      </c>
      <c r="H870" s="1" t="s">
        <v>1852</v>
      </c>
    </row>
    <row r="871" spans="1:8" hidden="1" x14ac:dyDescent="0.3">
      <c r="A871" s="1" t="s">
        <v>1630</v>
      </c>
      <c r="B871" s="1" t="str">
        <f t="shared" si="40"/>
        <v>Kazakhstan</v>
      </c>
      <c r="C871" s="5" t="str">
        <f t="shared" si="39"/>
        <v>2018</v>
      </c>
      <c r="D871" s="1" t="str">
        <f t="shared" si="41"/>
        <v xml:space="preserve">Soyuz FG </v>
      </c>
      <c r="E871" s="1" t="s">
        <v>346</v>
      </c>
      <c r="F871" s="7" t="str">
        <f>TEXT(DATE(MID(H871, 13, 4), CHOOSE(MATCH( MID(H871, 5, 3), {"Jan","Feb","Mar","Apr","May","Jun","Jul","Aug","Sep","Oct","Nov","Dec"}, 0), 1, 2, 3, 4, 5, 6, 7, 8, 9, 10, 11, 12), MID(H871, 9, 2)), "yyyy-mm-dd")</f>
        <v>2018-10-11</v>
      </c>
      <c r="G871" s="1" t="s">
        <v>1855</v>
      </c>
      <c r="H871" s="1" t="s">
        <v>1854</v>
      </c>
    </row>
    <row r="872" spans="1:8" hidden="1" x14ac:dyDescent="0.3">
      <c r="A872" s="1" t="s">
        <v>90</v>
      </c>
      <c r="B872" s="1" t="str">
        <f t="shared" si="40"/>
        <v>China</v>
      </c>
      <c r="C872" s="5" t="str">
        <f t="shared" si="39"/>
        <v>2018</v>
      </c>
      <c r="D872" s="1" t="str">
        <f t="shared" si="41"/>
        <v xml:space="preserve">Long March 2C/YZ-1S </v>
      </c>
      <c r="E872" s="1" t="s">
        <v>8</v>
      </c>
      <c r="F872" s="7" t="str">
        <f>TEXT(DATE(MID(H872, 13, 4), CHOOSE(MATCH( MID(H872, 5, 3), {"Jan","Feb","Mar","Apr","May","Jun","Jul","Aug","Sep","Oct","Nov","Dec"}, 0), 1, 2, 3, 4, 5, 6, 7, 8, 9, 10, 11, 12), MID(H872, 9, 2)), "yyyy-mm-dd")</f>
        <v>2018-10-09</v>
      </c>
      <c r="G872" s="1" t="s">
        <v>1857</v>
      </c>
      <c r="H872" s="1" t="s">
        <v>1856</v>
      </c>
    </row>
    <row r="873" spans="1:8" hidden="1" x14ac:dyDescent="0.3">
      <c r="A873" s="1" t="s">
        <v>27</v>
      </c>
      <c r="B873" s="1" t="str">
        <f t="shared" si="40"/>
        <v>USA</v>
      </c>
      <c r="C873" s="5" t="str">
        <f t="shared" si="39"/>
        <v>2018</v>
      </c>
      <c r="D873" s="1" t="str">
        <f t="shared" si="41"/>
        <v xml:space="preserve">Falcon 9 Block 5 </v>
      </c>
      <c r="E873" s="1" t="s">
        <v>8</v>
      </c>
      <c r="F873" s="7" t="str">
        <f>TEXT(DATE(MID(H873, 13, 4), CHOOSE(MATCH( MID(H873, 5, 3), {"Jan","Feb","Mar","Apr","May","Jun","Jul","Aug","Sep","Oct","Nov","Dec"}, 0), 1, 2, 3, 4, 5, 6, 7, 8, 9, 10, 11, 12), MID(H873, 9, 2)), "yyyy-mm-dd")</f>
        <v>2018-10-08</v>
      </c>
      <c r="G873" s="1" t="s">
        <v>1859</v>
      </c>
      <c r="H873" s="1" t="s">
        <v>1858</v>
      </c>
    </row>
    <row r="874" spans="1:8" hidden="1" x14ac:dyDescent="0.3">
      <c r="A874" s="1" t="s">
        <v>69</v>
      </c>
      <c r="B874" s="1" t="str">
        <f t="shared" si="40"/>
        <v>China</v>
      </c>
      <c r="C874" s="5" t="str">
        <f t="shared" si="39"/>
        <v>2018</v>
      </c>
      <c r="D874" s="1" t="str">
        <f t="shared" si="41"/>
        <v xml:space="preserve">Kuaizhou 1A </v>
      </c>
      <c r="E874" s="1" t="s">
        <v>8</v>
      </c>
      <c r="F874" s="7" t="str">
        <f>TEXT(DATE(MID(H874, 13, 4), CHOOSE(MATCH( MID(H874, 5, 3), {"Jan","Feb","Mar","Apr","May","Jun","Jul","Aug","Sep","Oct","Nov","Dec"}, 0), 1, 2, 3, 4, 5, 6, 7, 8, 9, 10, 11, 12), MID(H874, 9, 2)), "yyyy-mm-dd")</f>
        <v>2018-09-29</v>
      </c>
      <c r="G874" s="1" t="s">
        <v>1861</v>
      </c>
      <c r="H874" s="1" t="s">
        <v>1860</v>
      </c>
    </row>
    <row r="875" spans="1:8" hidden="1" x14ac:dyDescent="0.3">
      <c r="A875" s="1" t="s">
        <v>379</v>
      </c>
      <c r="B875" s="1" t="str">
        <f t="shared" si="40"/>
        <v>France</v>
      </c>
      <c r="C875" s="5" t="str">
        <f t="shared" si="39"/>
        <v>2018</v>
      </c>
      <c r="D875" s="1" t="str">
        <f t="shared" si="41"/>
        <v xml:space="preserve">Ariane 5 ECA </v>
      </c>
      <c r="E875" s="1" t="s">
        <v>346</v>
      </c>
      <c r="F875" s="7" t="str">
        <f>TEXT(DATE(MID(H875, 13, 4), CHOOSE(MATCH( MID(H875, 5, 3), {"Jan","Feb","Mar","Apr","May","Jun","Jul","Aug","Sep","Oct","Nov","Dec"}, 0), 1, 2, 3, 4, 5, 6, 7, 8, 9, 10, 11, 12), MID(H875, 9, 2)), "yyyy-mm-dd")</f>
        <v>2018-09-25</v>
      </c>
      <c r="G875" s="1" t="s">
        <v>1863</v>
      </c>
      <c r="H875" s="1" t="s">
        <v>1862</v>
      </c>
    </row>
    <row r="876" spans="1:8" hidden="1" x14ac:dyDescent="0.3">
      <c r="A876" s="1" t="s">
        <v>536</v>
      </c>
      <c r="B876" s="1" t="str">
        <f t="shared" si="40"/>
        <v>Japan</v>
      </c>
      <c r="C876" s="5" t="str">
        <f t="shared" si="39"/>
        <v>2018</v>
      </c>
      <c r="D876" s="1" t="str">
        <f t="shared" si="41"/>
        <v xml:space="preserve">H-IIB </v>
      </c>
      <c r="E876" s="1" t="s">
        <v>346</v>
      </c>
      <c r="F876" s="7" t="str">
        <f>TEXT(DATE(MID(H876, 13, 4), CHOOSE(MATCH( MID(H876, 5, 3), {"Jan","Feb","Mar","Apr","May","Jun","Jul","Aug","Sep","Oct","Nov","Dec"}, 0), 1, 2, 3, 4, 5, 6, 7, 8, 9, 10, 11, 12), MID(H876, 9, 2)), "yyyy-mm-dd")</f>
        <v>2018-09-22</v>
      </c>
      <c r="G876" s="1" t="s">
        <v>1865</v>
      </c>
      <c r="H876" s="1" t="s">
        <v>1864</v>
      </c>
    </row>
    <row r="877" spans="1:8" hidden="1" x14ac:dyDescent="0.3">
      <c r="A877" s="1" t="s">
        <v>101</v>
      </c>
      <c r="B877" s="1" t="str">
        <f t="shared" si="40"/>
        <v>China</v>
      </c>
      <c r="C877" s="5" t="str">
        <f t="shared" si="39"/>
        <v>2018</v>
      </c>
      <c r="D877" s="1" t="str">
        <f t="shared" si="41"/>
        <v xml:space="preserve">Long March 3B/YZ-1 </v>
      </c>
      <c r="E877" s="1" t="s">
        <v>8</v>
      </c>
      <c r="F877" s="7" t="str">
        <f>TEXT(DATE(MID(H877, 13, 4), CHOOSE(MATCH( MID(H877, 5, 3), {"Jan","Feb","Mar","Apr","May","Jun","Jul","Aug","Sep","Oct","Nov","Dec"}, 0), 1, 2, 3, 4, 5, 6, 7, 8, 9, 10, 11, 12), MID(H877, 9, 2)), "yyyy-mm-dd")</f>
        <v>2018-09-19</v>
      </c>
      <c r="G877" s="1" t="s">
        <v>1867</v>
      </c>
      <c r="H877" s="1" t="s">
        <v>1866</v>
      </c>
    </row>
    <row r="878" spans="1:8" hidden="1" x14ac:dyDescent="0.3">
      <c r="A878" s="1" t="s">
        <v>87</v>
      </c>
      <c r="B878" s="1" t="str">
        <f t="shared" si="40"/>
        <v>India</v>
      </c>
      <c r="C878" s="5" t="str">
        <f t="shared" si="39"/>
        <v>2018</v>
      </c>
      <c r="D878" s="1" t="str">
        <f t="shared" si="41"/>
        <v xml:space="preserve">PSLV-CA </v>
      </c>
      <c r="E878" s="1" t="s">
        <v>8</v>
      </c>
      <c r="F878" s="7" t="str">
        <f>TEXT(DATE(MID(H878, 13, 4), CHOOSE(MATCH( MID(H878, 5, 3), {"Jan","Feb","Mar","Apr","May","Jun","Jul","Aug","Sep","Oct","Nov","Dec"}, 0), 1, 2, 3, 4, 5, 6, 7, 8, 9, 10, 11, 12), MID(H878, 9, 2)), "yyyy-mm-dd")</f>
        <v>2018-09-16</v>
      </c>
      <c r="G878" s="1" t="s">
        <v>1869</v>
      </c>
      <c r="H878" s="1" t="s">
        <v>1868</v>
      </c>
    </row>
    <row r="879" spans="1:8" hidden="1" x14ac:dyDescent="0.3">
      <c r="A879" s="1" t="s">
        <v>114</v>
      </c>
      <c r="B879" s="1" t="str">
        <f t="shared" si="40"/>
        <v>USA</v>
      </c>
      <c r="C879" s="5" t="str">
        <f t="shared" si="39"/>
        <v>2018</v>
      </c>
      <c r="D879" s="1" t="str">
        <f t="shared" si="41"/>
        <v xml:space="preserve">Delta II 7420-10C </v>
      </c>
      <c r="E879" s="1" t="s">
        <v>346</v>
      </c>
      <c r="F879" s="7" t="str">
        <f>TEXT(DATE(MID(H879, 13, 4), CHOOSE(MATCH( MID(H879, 5, 3), {"Jan","Feb","Mar","Apr","May","Jun","Jul","Aug","Sep","Oct","Nov","Dec"}, 0), 1, 2, 3, 4, 5, 6, 7, 8, 9, 10, 11, 12), MID(H879, 9, 2)), "yyyy-mm-dd")</f>
        <v>2018-09-15</v>
      </c>
      <c r="G879" s="1" t="s">
        <v>1871</v>
      </c>
      <c r="H879" s="1" t="s">
        <v>1870</v>
      </c>
    </row>
    <row r="880" spans="1:8" hidden="1" x14ac:dyDescent="0.3">
      <c r="A880" s="1" t="s">
        <v>11</v>
      </c>
      <c r="B880" s="1" t="str">
        <f t="shared" si="40"/>
        <v>USA</v>
      </c>
      <c r="C880" s="5" t="str">
        <f t="shared" si="39"/>
        <v>2018</v>
      </c>
      <c r="D880" s="1" t="str">
        <f t="shared" si="41"/>
        <v xml:space="preserve">Falcon 9 Block 5 </v>
      </c>
      <c r="E880" s="1" t="s">
        <v>8</v>
      </c>
      <c r="F880" s="7" t="str">
        <f>TEXT(DATE(MID(H880, 13, 4), CHOOSE(MATCH( MID(H880, 5, 3), {"Jan","Feb","Mar","Apr","May","Jun","Jul","Aug","Sep","Oct","Nov","Dec"}, 0), 1, 2, 3, 4, 5, 6, 7, 8, 9, 10, 11, 12), MID(H880, 9, 2)), "yyyy-mm-dd")</f>
        <v>2018-09-10</v>
      </c>
      <c r="G880" s="1" t="s">
        <v>1873</v>
      </c>
      <c r="H880" s="1" t="s">
        <v>1872</v>
      </c>
    </row>
    <row r="881" spans="1:8" hidden="1" x14ac:dyDescent="0.3">
      <c r="A881" s="1" t="s">
        <v>329</v>
      </c>
      <c r="B881" s="1" t="str">
        <f t="shared" si="40"/>
        <v>China</v>
      </c>
      <c r="C881" s="5" t="str">
        <f t="shared" si="39"/>
        <v>2018</v>
      </c>
      <c r="D881" s="1" t="str">
        <f t="shared" si="41"/>
        <v xml:space="preserve">Long March 2C </v>
      </c>
      <c r="E881" s="1" t="s">
        <v>8</v>
      </c>
      <c r="F881" s="7" t="str">
        <f>TEXT(DATE(MID(H881, 13, 4), CHOOSE(MATCH( MID(H881, 5, 3), {"Jan","Feb","Mar","Apr","May","Jun","Jul","Aug","Sep","Oct","Nov","Dec"}, 0), 1, 2, 3, 4, 5, 6, 7, 8, 9, 10, 11, 12), MID(H881, 9, 2)), "yyyy-mm-dd")</f>
        <v>2018-09-07</v>
      </c>
      <c r="G881" s="1" t="s">
        <v>1875</v>
      </c>
      <c r="H881" s="1" t="s">
        <v>1874</v>
      </c>
    </row>
    <row r="882" spans="1:8" hidden="1" x14ac:dyDescent="0.3">
      <c r="A882" s="1" t="s">
        <v>18</v>
      </c>
      <c r="B882" s="1" t="str">
        <f t="shared" si="40"/>
        <v>China</v>
      </c>
      <c r="C882" s="5" t="str">
        <f t="shared" si="39"/>
        <v>2018</v>
      </c>
      <c r="D882" s="1" t="str">
        <f t="shared" si="41"/>
        <v xml:space="preserve">Long March 3B/YZ-1 </v>
      </c>
      <c r="E882" s="1" t="s">
        <v>8</v>
      </c>
      <c r="F882" s="7" t="str">
        <f>TEXT(DATE(MID(H882, 13, 4), CHOOSE(MATCH( MID(H882, 5, 3), {"Jan","Feb","Mar","Apr","May","Jun","Jul","Aug","Sep","Oct","Nov","Dec"}, 0), 1, 2, 3, 4, 5, 6, 7, 8, 9, 10, 11, 12), MID(H882, 9, 2)), "yyyy-mm-dd")</f>
        <v>2018-08-24</v>
      </c>
      <c r="G882" s="1" t="s">
        <v>1877</v>
      </c>
      <c r="H882" s="1" t="s">
        <v>1876</v>
      </c>
    </row>
    <row r="883" spans="1:8" hidden="1" x14ac:dyDescent="0.3">
      <c r="A883" s="1" t="s">
        <v>234</v>
      </c>
      <c r="B883" s="1" t="str">
        <f t="shared" si="40"/>
        <v>France</v>
      </c>
      <c r="C883" s="5" t="str">
        <f t="shared" si="39"/>
        <v>2018</v>
      </c>
      <c r="D883" s="1" t="str">
        <f t="shared" si="41"/>
        <v xml:space="preserve">Vega </v>
      </c>
      <c r="E883" s="1" t="s">
        <v>8</v>
      </c>
      <c r="F883" s="7" t="str">
        <f>TEXT(DATE(MID(H883, 13, 4), CHOOSE(MATCH( MID(H883, 5, 3), {"Jan","Feb","Mar","Apr","May","Jun","Jul","Aug","Sep","Oct","Nov","Dec"}, 0), 1, 2, 3, 4, 5, 6, 7, 8, 9, 10, 11, 12), MID(H883, 9, 2)), "yyyy-mm-dd")</f>
        <v>2018-08-22</v>
      </c>
      <c r="G883" s="1" t="s">
        <v>1879</v>
      </c>
      <c r="H883" s="1" t="s">
        <v>1878</v>
      </c>
    </row>
    <row r="884" spans="1:8" hidden="1" x14ac:dyDescent="0.3">
      <c r="A884" s="1" t="s">
        <v>390</v>
      </c>
      <c r="B884" s="1" t="str">
        <f t="shared" si="40"/>
        <v>USA</v>
      </c>
      <c r="C884" s="5" t="str">
        <f t="shared" si="39"/>
        <v>2018</v>
      </c>
      <c r="D884" s="1" t="str">
        <f t="shared" si="41"/>
        <v xml:space="preserve">Delta IV Heavy </v>
      </c>
      <c r="E884" s="1" t="s">
        <v>8</v>
      </c>
      <c r="F884" s="7" t="str">
        <f>TEXT(DATE(MID(H884, 13, 4), CHOOSE(MATCH( MID(H884, 5, 3), {"Jan","Feb","Mar","Apr","May","Jun","Jul","Aug","Sep","Oct","Nov","Dec"}, 0), 1, 2, 3, 4, 5, 6, 7, 8, 9, 10, 11, 12), MID(H884, 9, 2)), "yyyy-mm-dd")</f>
        <v>2018-08-12</v>
      </c>
      <c r="G884" s="1" t="s">
        <v>1881</v>
      </c>
      <c r="H884" s="1" t="s">
        <v>1880</v>
      </c>
    </row>
    <row r="885" spans="1:8" hidden="1" x14ac:dyDescent="0.3">
      <c r="A885" s="1" t="s">
        <v>11</v>
      </c>
      <c r="B885" s="1" t="str">
        <f t="shared" si="40"/>
        <v>USA</v>
      </c>
      <c r="C885" s="5" t="str">
        <f t="shared" si="39"/>
        <v>2018</v>
      </c>
      <c r="D885" s="1" t="str">
        <f t="shared" si="41"/>
        <v xml:space="preserve">Falcon 9 Block 5 </v>
      </c>
      <c r="E885" s="1" t="s">
        <v>8</v>
      </c>
      <c r="F885" s="7" t="str">
        <f>TEXT(DATE(MID(H885, 13, 4), CHOOSE(MATCH( MID(H885, 5, 3), {"Jan","Feb","Mar","Apr","May","Jun","Jul","Aug","Sep","Oct","Nov","Dec"}, 0), 1, 2, 3, 4, 5, 6, 7, 8, 9, 10, 11, 12), MID(H885, 9, 2)), "yyyy-mm-dd")</f>
        <v>2018-08-07</v>
      </c>
      <c r="G885" s="1" t="s">
        <v>1883</v>
      </c>
      <c r="H885" s="1" t="s">
        <v>1882</v>
      </c>
    </row>
    <row r="886" spans="1:8" hidden="1" x14ac:dyDescent="0.3">
      <c r="A886" s="1" t="s">
        <v>329</v>
      </c>
      <c r="B886" s="1" t="str">
        <f t="shared" si="40"/>
        <v>China</v>
      </c>
      <c r="C886" s="5" t="str">
        <f t="shared" si="39"/>
        <v>2018</v>
      </c>
      <c r="D886" s="1" t="str">
        <f t="shared" si="41"/>
        <v xml:space="preserve">Long March 4B </v>
      </c>
      <c r="E886" s="1" t="s">
        <v>8</v>
      </c>
      <c r="F886" s="7" t="str">
        <f>TEXT(DATE(MID(H886, 13, 4), CHOOSE(MATCH( MID(H886, 5, 3), {"Jan","Feb","Mar","Apr","May","Jun","Jul","Aug","Sep","Oct","Nov","Dec"}, 0), 1, 2, 3, 4, 5, 6, 7, 8, 9, 10, 11, 12), MID(H886, 9, 2)), "yyyy-mm-dd")</f>
        <v>2018-07-31</v>
      </c>
      <c r="G886" s="1" t="s">
        <v>1885</v>
      </c>
      <c r="H886" s="1" t="s">
        <v>1884</v>
      </c>
    </row>
    <row r="887" spans="1:8" hidden="1" x14ac:dyDescent="0.3">
      <c r="A887" s="1" t="s">
        <v>18</v>
      </c>
      <c r="B887" s="1" t="str">
        <f t="shared" si="40"/>
        <v>China</v>
      </c>
      <c r="C887" s="5" t="str">
        <f t="shared" si="39"/>
        <v>2018</v>
      </c>
      <c r="D887" s="1" t="str">
        <f t="shared" si="41"/>
        <v xml:space="preserve">Long March 3B/YZ-1 </v>
      </c>
      <c r="E887" s="1" t="s">
        <v>8</v>
      </c>
      <c r="F887" s="7" t="str">
        <f>TEXT(DATE(MID(H887, 13, 4), CHOOSE(MATCH( MID(H887, 5, 3), {"Jan","Feb","Mar","Apr","May","Jun","Jul","Aug","Sep","Oct","Nov","Dec"}, 0), 1, 2, 3, 4, 5, 6, 7, 8, 9, 10, 11, 12), MID(H887, 9, 2)), "yyyy-mm-dd")</f>
        <v>2018-07-29</v>
      </c>
      <c r="G887" s="1" t="s">
        <v>1887</v>
      </c>
      <c r="H887" s="1" t="s">
        <v>1886</v>
      </c>
    </row>
    <row r="888" spans="1:8" hidden="1" x14ac:dyDescent="0.3">
      <c r="A888" s="1" t="s">
        <v>1754</v>
      </c>
      <c r="B888" s="1" t="str">
        <f t="shared" si="40"/>
        <v>USA</v>
      </c>
      <c r="C888" s="5" t="str">
        <f t="shared" si="39"/>
        <v>2018</v>
      </c>
      <c r="D888" s="1" t="str">
        <f t="shared" si="41"/>
        <v xml:space="preserve">SpaceShipTwo </v>
      </c>
      <c r="E888" s="1" t="s">
        <v>8</v>
      </c>
      <c r="F888" s="7" t="str">
        <f>TEXT(DATE(MID(H888, 13, 4), CHOOSE(MATCH( MID(H888, 5, 3), {"Jan","Feb","Mar","Apr","May","Jun","Jul","Aug","Sep","Oct","Nov","Dec"}, 0), 1, 2, 3, 4, 5, 6, 7, 8, 9, 10, 11, 12), MID(H888, 9, 2)), "yyyy-mm-dd")</f>
        <v>2018-07-26</v>
      </c>
      <c r="G888" s="1" t="s">
        <v>1889</v>
      </c>
      <c r="H888" s="1" t="s">
        <v>1888</v>
      </c>
    </row>
    <row r="889" spans="1:8" hidden="1" x14ac:dyDescent="0.3">
      <c r="A889" s="1" t="s">
        <v>27</v>
      </c>
      <c r="B889" s="1" t="str">
        <f t="shared" si="40"/>
        <v>USA</v>
      </c>
      <c r="C889" s="5" t="str">
        <f t="shared" si="39"/>
        <v>2018</v>
      </c>
      <c r="D889" s="1" t="str">
        <f t="shared" si="41"/>
        <v xml:space="preserve">Falcon 9 Block 5 </v>
      </c>
      <c r="E889" s="1" t="s">
        <v>8</v>
      </c>
      <c r="F889" s="7" t="str">
        <f>TEXT(DATE(MID(H889, 13, 4), CHOOSE(MATCH( MID(H889, 5, 3), {"Jan","Feb","Mar","Apr","May","Jun","Jul","Aug","Sep","Oct","Nov","Dec"}, 0), 1, 2, 3, 4, 5, 6, 7, 8, 9, 10, 11, 12), MID(H889, 9, 2)), "yyyy-mm-dd")</f>
        <v>2018-07-25</v>
      </c>
      <c r="G889" s="1" t="s">
        <v>1891</v>
      </c>
      <c r="H889" s="1" t="s">
        <v>1890</v>
      </c>
    </row>
    <row r="890" spans="1:8" hidden="1" x14ac:dyDescent="0.3">
      <c r="A890" s="1" t="s">
        <v>379</v>
      </c>
      <c r="B890" s="1" t="str">
        <f t="shared" si="40"/>
        <v>France</v>
      </c>
      <c r="C890" s="5" t="str">
        <f t="shared" si="39"/>
        <v>2018</v>
      </c>
      <c r="D890" s="1" t="str">
        <f t="shared" si="41"/>
        <v xml:space="preserve">Ariane 5 ES </v>
      </c>
      <c r="E890" s="1" t="s">
        <v>346</v>
      </c>
      <c r="F890" s="7" t="str">
        <f>TEXT(DATE(MID(H890, 13, 4), CHOOSE(MATCH( MID(H890, 5, 3), {"Jan","Feb","Mar","Apr","May","Jun","Jul","Aug","Sep","Oct","Nov","Dec"}, 0), 1, 2, 3, 4, 5, 6, 7, 8, 9, 10, 11, 12), MID(H890, 9, 2)), "yyyy-mm-dd")</f>
        <v>2018-07-25</v>
      </c>
      <c r="G890" s="1" t="s">
        <v>1893</v>
      </c>
      <c r="H890" s="1" t="s">
        <v>1892</v>
      </c>
    </row>
    <row r="891" spans="1:8" hidden="1" x14ac:dyDescent="0.3">
      <c r="A891" s="1" t="s">
        <v>11</v>
      </c>
      <c r="B891" s="1" t="str">
        <f t="shared" si="40"/>
        <v>USA</v>
      </c>
      <c r="C891" s="5" t="str">
        <f t="shared" si="39"/>
        <v>2018</v>
      </c>
      <c r="D891" s="1" t="str">
        <f t="shared" si="41"/>
        <v xml:space="preserve">Falcon 9 Block 5 </v>
      </c>
      <c r="E891" s="1" t="s">
        <v>8</v>
      </c>
      <c r="F891" s="7" t="str">
        <f>TEXT(DATE(MID(H891, 13, 4), CHOOSE(MATCH( MID(H891, 5, 3), {"Jan","Feb","Mar","Apr","May","Jun","Jul","Aug","Sep","Oct","Nov","Dec"}, 0), 1, 2, 3, 4, 5, 6, 7, 8, 9, 10, 11, 12), MID(H891, 9, 2)), "yyyy-mm-dd")</f>
        <v>2018-07-22</v>
      </c>
      <c r="G891" s="1" t="s">
        <v>1895</v>
      </c>
      <c r="H891" s="1" t="s">
        <v>1894</v>
      </c>
    </row>
    <row r="892" spans="1:8" hidden="1" x14ac:dyDescent="0.3">
      <c r="A892" s="1" t="s">
        <v>121</v>
      </c>
      <c r="B892" s="1" t="str">
        <f t="shared" si="40"/>
        <v>USA</v>
      </c>
      <c r="C892" s="5" t="str">
        <f t="shared" si="39"/>
        <v>2018</v>
      </c>
      <c r="D892" s="1" t="str">
        <f t="shared" si="41"/>
        <v xml:space="preserve">New Shepard </v>
      </c>
      <c r="E892" s="1" t="s">
        <v>8</v>
      </c>
      <c r="F892" s="7" t="str">
        <f>TEXT(DATE(MID(H892, 13, 4), CHOOSE(MATCH( MID(H892, 5, 3), {"Jan","Feb","Mar","Apr","May","Jun","Jul","Aug","Sep","Oct","Nov","Dec"}, 0), 1, 2, 3, 4, 5, 6, 7, 8, 9, 10, 11, 12), MID(H892, 9, 2)), "yyyy-mm-dd")</f>
        <v>2018-07-18</v>
      </c>
      <c r="G892" s="1" t="s">
        <v>1897</v>
      </c>
      <c r="H892" s="1" t="s">
        <v>1896</v>
      </c>
    </row>
    <row r="893" spans="1:8" hidden="1" x14ac:dyDescent="0.3">
      <c r="A893" s="1" t="s">
        <v>130</v>
      </c>
      <c r="B893" s="1" t="str">
        <f t="shared" si="40"/>
        <v>Kazakhstan</v>
      </c>
      <c r="C893" s="5" t="str">
        <f t="shared" si="39"/>
        <v>2018</v>
      </c>
      <c r="D893" s="1" t="str">
        <f t="shared" si="41"/>
        <v xml:space="preserve">Soyuz 2.1a </v>
      </c>
      <c r="E893" s="1" t="s">
        <v>8</v>
      </c>
      <c r="F893" s="7" t="str">
        <f>TEXT(DATE(MID(H893, 13, 4), CHOOSE(MATCH( MID(H893, 5, 3), {"Jan","Feb","Mar","Apr","May","Jun","Jul","Aug","Sep","Oct","Nov","Dec"}, 0), 1, 2, 3, 4, 5, 6, 7, 8, 9, 10, 11, 12), MID(H893, 9, 2)), "yyyy-mm-dd")</f>
        <v>2018-07-09</v>
      </c>
      <c r="G893" s="1" t="s">
        <v>1899</v>
      </c>
      <c r="H893" s="1" t="s">
        <v>1898</v>
      </c>
    </row>
    <row r="894" spans="1:8" hidden="1" x14ac:dyDescent="0.3">
      <c r="A894" s="1" t="s">
        <v>101</v>
      </c>
      <c r="B894" s="1" t="str">
        <f t="shared" si="40"/>
        <v>China</v>
      </c>
      <c r="C894" s="5" t="str">
        <f t="shared" si="39"/>
        <v>2018</v>
      </c>
      <c r="D894" s="1" t="str">
        <f t="shared" si="41"/>
        <v xml:space="preserve">Long March 3A </v>
      </c>
      <c r="E894" s="1" t="s">
        <v>8</v>
      </c>
      <c r="F894" s="7" t="str">
        <f>TEXT(DATE(MID(H894, 13, 4), CHOOSE(MATCH( MID(H894, 5, 3), {"Jan","Feb","Mar","Apr","May","Jun","Jul","Aug","Sep","Oct","Nov","Dec"}, 0), 1, 2, 3, 4, 5, 6, 7, 8, 9, 10, 11, 12), MID(H894, 9, 2)), "yyyy-mm-dd")</f>
        <v>2018-07-09</v>
      </c>
      <c r="G894" s="1" t="s">
        <v>1901</v>
      </c>
      <c r="H894" s="1" t="s">
        <v>1900</v>
      </c>
    </row>
    <row r="895" spans="1:8" hidden="1" x14ac:dyDescent="0.3">
      <c r="A895" s="1" t="s">
        <v>90</v>
      </c>
      <c r="B895" s="1" t="str">
        <f t="shared" si="40"/>
        <v>China</v>
      </c>
      <c r="C895" s="5" t="str">
        <f t="shared" si="39"/>
        <v>2018</v>
      </c>
      <c r="D895" s="1" t="str">
        <f t="shared" si="41"/>
        <v xml:space="preserve">Long March 2C/SMA </v>
      </c>
      <c r="E895" s="1" t="s">
        <v>346</v>
      </c>
      <c r="F895" s="7" t="str">
        <f>TEXT(DATE(MID(H895, 13, 4), CHOOSE(MATCH( MID(H895, 5, 3), {"Jan","Feb","Mar","Apr","May","Jun","Jul","Aug","Sep","Oct","Nov","Dec"}, 0), 1, 2, 3, 4, 5, 6, 7, 8, 9, 10, 11, 12), MID(H895, 9, 2)), "yyyy-mm-dd")</f>
        <v>2018-07-09</v>
      </c>
      <c r="G895" s="1" t="s">
        <v>1903</v>
      </c>
      <c r="H895" s="1" t="s">
        <v>1902</v>
      </c>
    </row>
    <row r="896" spans="1:8" hidden="1" x14ac:dyDescent="0.3">
      <c r="A896" s="1" t="s">
        <v>11</v>
      </c>
      <c r="B896" s="1" t="str">
        <f t="shared" si="40"/>
        <v>USA</v>
      </c>
      <c r="C896" s="5" t="str">
        <f t="shared" si="39"/>
        <v>2018</v>
      </c>
      <c r="D896" s="1" t="str">
        <f t="shared" si="41"/>
        <v xml:space="preserve">Falcon 9 Block 4 </v>
      </c>
      <c r="E896" s="1" t="s">
        <v>346</v>
      </c>
      <c r="F896" s="7" t="str">
        <f>TEXT(DATE(MID(H896, 13, 4), CHOOSE(MATCH( MID(H896, 5, 3), {"Jan","Feb","Mar","Apr","May","Jun","Jul","Aug","Sep","Oct","Nov","Dec"}, 0), 1, 2, 3, 4, 5, 6, 7, 8, 9, 10, 11, 12), MID(H896, 9, 2)), "yyyy-mm-dd")</f>
        <v>2018-06-29</v>
      </c>
      <c r="G896" s="1" t="s">
        <v>1905</v>
      </c>
      <c r="H896" s="1" t="s">
        <v>1904</v>
      </c>
    </row>
    <row r="897" spans="1:8" hidden="1" x14ac:dyDescent="0.3">
      <c r="A897" s="1" t="s">
        <v>18</v>
      </c>
      <c r="B897" s="1" t="str">
        <f t="shared" si="40"/>
        <v>China</v>
      </c>
      <c r="C897" s="5" t="str">
        <f t="shared" si="39"/>
        <v>2018</v>
      </c>
      <c r="D897" s="1" t="str">
        <f t="shared" si="41"/>
        <v xml:space="preserve">Long March 2C </v>
      </c>
      <c r="E897" s="1" t="s">
        <v>8</v>
      </c>
      <c r="F897" s="7" t="str">
        <f>TEXT(DATE(MID(H897, 13, 4), CHOOSE(MATCH( MID(H897, 5, 3), {"Jan","Feb","Mar","Apr","May","Jun","Jul","Aug","Sep","Oct","Nov","Dec"}, 0), 1, 2, 3, 4, 5, 6, 7, 8, 9, 10, 11, 12), MID(H897, 9, 2)), "yyyy-mm-dd")</f>
        <v>2018-06-27</v>
      </c>
      <c r="G897" s="1" t="s">
        <v>1907</v>
      </c>
      <c r="H897" s="1" t="s">
        <v>1906</v>
      </c>
    </row>
    <row r="898" spans="1:8" hidden="1" x14ac:dyDescent="0.3">
      <c r="A898" s="1" t="s">
        <v>5</v>
      </c>
      <c r="B898" s="1" t="str">
        <f t="shared" si="40"/>
        <v>Russia</v>
      </c>
      <c r="C898" s="5" t="str">
        <f t="shared" ref="C898:C961" si="42">TEXT(F898, "yyyy")</f>
        <v>2018</v>
      </c>
      <c r="D898" s="1" t="str">
        <f t="shared" si="41"/>
        <v xml:space="preserve">Soyuz 2.1b/Fregat-M </v>
      </c>
      <c r="E898" s="1" t="s">
        <v>8</v>
      </c>
      <c r="F898" s="7" t="str">
        <f>TEXT(DATE(MID(H898, 13, 4), CHOOSE(MATCH( MID(H898, 5, 3), {"Jan","Feb","Mar","Apr","May","Jun","Jul","Aug","Sep","Oct","Nov","Dec"}, 0), 1, 2, 3, 4, 5, 6, 7, 8, 9, 10, 11, 12), MID(H898, 9, 2)), "yyyy-mm-dd")</f>
        <v>2018-06-17</v>
      </c>
      <c r="G898" s="1" t="s">
        <v>1909</v>
      </c>
      <c r="H898" s="1" t="s">
        <v>1908</v>
      </c>
    </row>
    <row r="899" spans="1:8" hidden="1" x14ac:dyDescent="0.3">
      <c r="A899" s="1" t="s">
        <v>61</v>
      </c>
      <c r="B899" s="1" t="str">
        <f t="shared" ref="B899:B962" si="43">TRIM(MID(A899, FIND("|", SUBSTITUTE(A899, ",", "|", LEN(A899) - LEN(SUBSTITUTE(A899,",", "" )))) + 1, LEN(A899)))</f>
        <v>Japan</v>
      </c>
      <c r="C899" s="5" t="str">
        <f t="shared" si="42"/>
        <v>2018</v>
      </c>
      <c r="D899" s="1" t="str">
        <f t="shared" ref="D899:D962" si="44">LEFT(G899, FIND("|", G899) - 1)</f>
        <v xml:space="preserve">H-IIA 202 </v>
      </c>
      <c r="E899" s="1" t="s">
        <v>8</v>
      </c>
      <c r="F899" s="7" t="str">
        <f>TEXT(DATE(MID(H899, 13, 4), CHOOSE(MATCH( MID(H899, 5, 3), {"Jan","Feb","Mar","Apr","May","Jun","Jul","Aug","Sep","Oct","Nov","Dec"}, 0), 1, 2, 3, 4, 5, 6, 7, 8, 9, 10, 11, 12), MID(H899, 9, 2)), "yyyy-mm-dd")</f>
        <v>2018-06-12</v>
      </c>
      <c r="G899" s="1" t="s">
        <v>1911</v>
      </c>
      <c r="H899" s="1" t="s">
        <v>1910</v>
      </c>
    </row>
    <row r="900" spans="1:8" hidden="1" x14ac:dyDescent="0.3">
      <c r="A900" s="1" t="s">
        <v>1630</v>
      </c>
      <c r="B900" s="1" t="str">
        <f t="shared" si="43"/>
        <v>Kazakhstan</v>
      </c>
      <c r="C900" s="5" t="str">
        <f t="shared" si="42"/>
        <v>2018</v>
      </c>
      <c r="D900" s="1" t="str">
        <f t="shared" si="44"/>
        <v xml:space="preserve">Soyuz FG </v>
      </c>
      <c r="E900" s="1" t="s">
        <v>346</v>
      </c>
      <c r="F900" s="7" t="str">
        <f>TEXT(DATE(MID(H900, 13, 4), CHOOSE(MATCH( MID(H900, 5, 3), {"Jan","Feb","Mar","Apr","May","Jun","Jul","Aug","Sep","Oct","Nov","Dec"}, 0), 1, 2, 3, 4, 5, 6, 7, 8, 9, 10, 11, 12), MID(H900, 9, 2)), "yyyy-mm-dd")</f>
        <v>2018-06-06</v>
      </c>
      <c r="G900" s="1" t="s">
        <v>1913</v>
      </c>
      <c r="H900" s="1" t="s">
        <v>1912</v>
      </c>
    </row>
    <row r="901" spans="1:8" hidden="1" x14ac:dyDescent="0.3">
      <c r="A901" s="1" t="s">
        <v>101</v>
      </c>
      <c r="B901" s="1" t="str">
        <f t="shared" si="43"/>
        <v>China</v>
      </c>
      <c r="C901" s="5" t="str">
        <f t="shared" si="42"/>
        <v>2018</v>
      </c>
      <c r="D901" s="1" t="str">
        <f t="shared" si="44"/>
        <v xml:space="preserve">Long March 3A </v>
      </c>
      <c r="E901" s="1" t="s">
        <v>8</v>
      </c>
      <c r="F901" s="7" t="str">
        <f>TEXT(DATE(MID(H901, 13, 4), CHOOSE(MATCH( MID(H901, 5, 3), {"Jan","Feb","Mar","Apr","May","Jun","Jul","Aug","Sep","Oct","Nov","Dec"}, 0), 1, 2, 3, 4, 5, 6, 7, 8, 9, 10, 11, 12), MID(H901, 9, 2)), "yyyy-mm-dd")</f>
        <v>2018-06-05</v>
      </c>
      <c r="G901" s="1" t="s">
        <v>1915</v>
      </c>
      <c r="H901" s="1" t="s">
        <v>1914</v>
      </c>
    </row>
    <row r="902" spans="1:8" hidden="1" x14ac:dyDescent="0.3">
      <c r="A902" s="1" t="s">
        <v>11</v>
      </c>
      <c r="B902" s="1" t="str">
        <f t="shared" si="43"/>
        <v>USA</v>
      </c>
      <c r="C902" s="5" t="str">
        <f t="shared" si="42"/>
        <v>2018</v>
      </c>
      <c r="D902" s="1" t="str">
        <f t="shared" si="44"/>
        <v xml:space="preserve">Falcon 9 Block 4 </v>
      </c>
      <c r="E902" s="1" t="s">
        <v>346</v>
      </c>
      <c r="F902" s="7" t="str">
        <f>TEXT(DATE(MID(H902, 13, 4), CHOOSE(MATCH( MID(H902, 5, 3), {"Jan","Feb","Mar","Apr","May","Jun","Jul","Aug","Sep","Oct","Nov","Dec"}, 0), 1, 2, 3, 4, 5, 6, 7, 8, 9, 10, 11, 12), MID(H902, 9, 2)), "yyyy-mm-dd")</f>
        <v>2018-06-04</v>
      </c>
      <c r="G902" s="1" t="s">
        <v>1917</v>
      </c>
      <c r="H902" s="1" t="s">
        <v>1916</v>
      </c>
    </row>
    <row r="903" spans="1:8" hidden="1" x14ac:dyDescent="0.3">
      <c r="A903" s="1" t="s">
        <v>90</v>
      </c>
      <c r="B903" s="1" t="str">
        <f t="shared" si="43"/>
        <v>China</v>
      </c>
      <c r="C903" s="5" t="str">
        <f t="shared" si="42"/>
        <v>2018</v>
      </c>
      <c r="D903" s="1" t="str">
        <f t="shared" si="44"/>
        <v xml:space="preserve">Long March 2D </v>
      </c>
      <c r="E903" s="1" t="s">
        <v>8</v>
      </c>
      <c r="F903" s="7" t="str">
        <f>TEXT(DATE(MID(H903, 13, 4), CHOOSE(MATCH( MID(H903, 5, 3), {"Jan","Feb","Mar","Apr","May","Jun","Jul","Aug","Sep","Oct","Nov","Dec"}, 0), 1, 2, 3, 4, 5, 6, 7, 8, 9, 10, 11, 12), MID(H903, 9, 2)), "yyyy-mm-dd")</f>
        <v>2018-06-02</v>
      </c>
      <c r="G903" s="1" t="s">
        <v>1919</v>
      </c>
      <c r="H903" s="1" t="s">
        <v>1918</v>
      </c>
    </row>
    <row r="904" spans="1:8" hidden="1" x14ac:dyDescent="0.3">
      <c r="A904" s="1" t="s">
        <v>1754</v>
      </c>
      <c r="B904" s="1" t="str">
        <f t="shared" si="43"/>
        <v>USA</v>
      </c>
      <c r="C904" s="5" t="str">
        <f t="shared" si="42"/>
        <v>2018</v>
      </c>
      <c r="D904" s="1" t="str">
        <f t="shared" si="44"/>
        <v xml:space="preserve">SpaceShipTwo </v>
      </c>
      <c r="E904" s="1" t="s">
        <v>8</v>
      </c>
      <c r="F904" s="7" t="str">
        <f>TEXT(DATE(MID(H904, 13, 4), CHOOSE(MATCH( MID(H904, 5, 3), {"Jan","Feb","Mar","Apr","May","Jun","Jul","Aug","Sep","Oct","Nov","Dec"}, 0), 1, 2, 3, 4, 5, 6, 7, 8, 9, 10, 11, 12), MID(H904, 9, 2)), "yyyy-mm-dd")</f>
        <v>2018-05-29</v>
      </c>
      <c r="G904" s="1" t="s">
        <v>1921</v>
      </c>
      <c r="H904" s="1" t="s">
        <v>1920</v>
      </c>
    </row>
    <row r="905" spans="1:8" hidden="1" x14ac:dyDescent="0.3">
      <c r="A905" s="1" t="s">
        <v>27</v>
      </c>
      <c r="B905" s="1" t="str">
        <f t="shared" si="43"/>
        <v>USA</v>
      </c>
      <c r="C905" s="5" t="str">
        <f t="shared" si="42"/>
        <v>2018</v>
      </c>
      <c r="D905" s="1" t="str">
        <f t="shared" si="44"/>
        <v xml:space="preserve">Falcon 9 Block 4 </v>
      </c>
      <c r="E905" s="1" t="s">
        <v>346</v>
      </c>
      <c r="F905" s="7" t="str">
        <f>TEXT(DATE(MID(H905, 13, 4), CHOOSE(MATCH( MID(H905, 5, 3), {"Jan","Feb","Mar","Apr","May","Jun","Jul","Aug","Sep","Oct","Nov","Dec"}, 0), 1, 2, 3, 4, 5, 6, 7, 8, 9, 10, 11, 12), MID(H905, 9, 2)), "yyyy-mm-dd")</f>
        <v>2018-05-22</v>
      </c>
      <c r="G905" s="1" t="s">
        <v>1923</v>
      </c>
      <c r="H905" s="1" t="s">
        <v>1922</v>
      </c>
    </row>
    <row r="906" spans="1:8" hidden="1" x14ac:dyDescent="0.3">
      <c r="A906" s="1" t="s">
        <v>343</v>
      </c>
      <c r="B906" s="1" t="str">
        <f t="shared" si="43"/>
        <v>USA</v>
      </c>
      <c r="C906" s="5" t="str">
        <f t="shared" si="42"/>
        <v>2018</v>
      </c>
      <c r="D906" s="1" t="str">
        <f t="shared" si="44"/>
        <v xml:space="preserve">Antares 230 </v>
      </c>
      <c r="E906" s="1" t="s">
        <v>346</v>
      </c>
      <c r="F906" s="7" t="str">
        <f>TEXT(DATE(MID(H906, 13, 4), CHOOSE(MATCH( MID(H906, 5, 3), {"Jan","Feb","Mar","Apr","May","Jun","Jul","Aug","Sep","Oct","Nov","Dec"}, 0), 1, 2, 3, 4, 5, 6, 7, 8, 9, 10, 11, 12), MID(H906, 9, 2)), "yyyy-mm-dd")</f>
        <v>2018-05-21</v>
      </c>
      <c r="G906" s="1" t="s">
        <v>1925</v>
      </c>
      <c r="H906" s="1" t="s">
        <v>1924</v>
      </c>
    </row>
    <row r="907" spans="1:8" hidden="1" x14ac:dyDescent="0.3">
      <c r="A907" s="1" t="s">
        <v>18</v>
      </c>
      <c r="B907" s="1" t="str">
        <f t="shared" si="43"/>
        <v>China</v>
      </c>
      <c r="C907" s="5" t="str">
        <f t="shared" si="42"/>
        <v>2018</v>
      </c>
      <c r="D907" s="1" t="str">
        <f t="shared" si="44"/>
        <v xml:space="preserve">Long March 4C </v>
      </c>
      <c r="E907" s="1" t="s">
        <v>8</v>
      </c>
      <c r="F907" s="7" t="str">
        <f>TEXT(DATE(MID(H907, 13, 4), CHOOSE(MATCH( MID(H907, 5, 3), {"Jan","Feb","Mar","Apr","May","Jun","Jul","Aug","Sep","Oct","Nov","Dec"}, 0), 1, 2, 3, 4, 5, 6, 7, 8, 9, 10, 11, 12), MID(H907, 9, 2)), "yyyy-mm-dd")</f>
        <v>2018-05-20</v>
      </c>
      <c r="G907" s="1" t="s">
        <v>1927</v>
      </c>
      <c r="H907" s="1" t="s">
        <v>1926</v>
      </c>
    </row>
    <row r="908" spans="1:8" hidden="1" x14ac:dyDescent="0.3">
      <c r="A908" s="1" t="s">
        <v>30</v>
      </c>
      <c r="B908" s="1" t="str">
        <f t="shared" si="43"/>
        <v>USA</v>
      </c>
      <c r="C908" s="5" t="str">
        <f t="shared" si="42"/>
        <v>2018</v>
      </c>
      <c r="D908" s="1" t="str">
        <f t="shared" si="44"/>
        <v xml:space="preserve">Falcon 9 Block 5 </v>
      </c>
      <c r="E908" s="1" t="s">
        <v>8</v>
      </c>
      <c r="F908" s="7" t="str">
        <f>TEXT(DATE(MID(H908, 13, 4), CHOOSE(MATCH( MID(H908, 5, 3), {"Jan","Feb","Mar","Apr","May","Jun","Jul","Aug","Sep","Oct","Nov","Dec"}, 0), 1, 2, 3, 4, 5, 6, 7, 8, 9, 10, 11, 12), MID(H908, 9, 2)), "yyyy-mm-dd")</f>
        <v>2018-05-11</v>
      </c>
      <c r="G908" s="1" t="s">
        <v>1929</v>
      </c>
      <c r="H908" s="1" t="s">
        <v>1928</v>
      </c>
    </row>
    <row r="909" spans="1:8" hidden="1" x14ac:dyDescent="0.3">
      <c r="A909" s="1" t="s">
        <v>329</v>
      </c>
      <c r="B909" s="1" t="str">
        <f t="shared" si="43"/>
        <v>China</v>
      </c>
      <c r="C909" s="5" t="str">
        <f t="shared" si="42"/>
        <v>2018</v>
      </c>
      <c r="D909" s="1" t="str">
        <f t="shared" si="44"/>
        <v xml:space="preserve">Long March 4C </v>
      </c>
      <c r="E909" s="1" t="s">
        <v>8</v>
      </c>
      <c r="F909" s="7" t="str">
        <f>TEXT(DATE(MID(H909, 13, 4), CHOOSE(MATCH( MID(H909, 5, 3), {"Jan","Feb","Mar","Apr","May","Jun","Jul","Aug","Sep","Oct","Nov","Dec"}, 0), 1, 2, 3, 4, 5, 6, 7, 8, 9, 10, 11, 12), MID(H909, 9, 2)), "yyyy-mm-dd")</f>
        <v>2018-05-08</v>
      </c>
      <c r="G909" s="1" t="s">
        <v>1931</v>
      </c>
      <c r="H909" s="1" t="s">
        <v>1930</v>
      </c>
    </row>
    <row r="910" spans="1:8" hidden="1" x14ac:dyDescent="0.3">
      <c r="A910" s="1" t="s">
        <v>671</v>
      </c>
      <c r="B910" s="1" t="str">
        <f t="shared" si="43"/>
        <v>USA</v>
      </c>
      <c r="C910" s="5" t="str">
        <f t="shared" si="42"/>
        <v>2018</v>
      </c>
      <c r="D910" s="1" t="str">
        <f t="shared" si="44"/>
        <v xml:space="preserve">Atlas V 401 </v>
      </c>
      <c r="E910" s="1" t="s">
        <v>8</v>
      </c>
      <c r="F910" s="7" t="str">
        <f>TEXT(DATE(MID(H910, 13, 4), CHOOSE(MATCH( MID(H910, 5, 3), {"Jan","Feb","Mar","Apr","May","Jun","Jul","Aug","Sep","Oct","Nov","Dec"}, 0), 1, 2, 3, 4, 5, 6, 7, 8, 9, 10, 11, 12), MID(H910, 9, 2)), "yyyy-mm-dd")</f>
        <v>2018-05-05</v>
      </c>
      <c r="G910" s="1" t="s">
        <v>1933</v>
      </c>
      <c r="H910" s="1" t="s">
        <v>1932</v>
      </c>
    </row>
    <row r="911" spans="1:8" hidden="1" x14ac:dyDescent="0.3">
      <c r="A911" s="1" t="s">
        <v>101</v>
      </c>
      <c r="B911" s="1" t="str">
        <f t="shared" si="43"/>
        <v>China</v>
      </c>
      <c r="C911" s="5" t="str">
        <f t="shared" si="42"/>
        <v>2018</v>
      </c>
      <c r="D911" s="1" t="str">
        <f t="shared" si="44"/>
        <v xml:space="preserve">Long March 3B/E </v>
      </c>
      <c r="E911" s="1" t="s">
        <v>8</v>
      </c>
      <c r="F911" s="7" t="str">
        <f>TEXT(DATE(MID(H911, 13, 4), CHOOSE(MATCH( MID(H911, 5, 3), {"Jan","Feb","Mar","Apr","May","Jun","Jul","Aug","Sep","Oct","Nov","Dec"}, 0), 1, 2, 3, 4, 5, 6, 7, 8, 9, 10, 11, 12), MID(H911, 9, 2)), "yyyy-mm-dd")</f>
        <v>2018-05-03</v>
      </c>
      <c r="G911" s="1" t="s">
        <v>1935</v>
      </c>
      <c r="H911" s="1" t="s">
        <v>1934</v>
      </c>
    </row>
    <row r="912" spans="1:8" hidden="1" x14ac:dyDescent="0.3">
      <c r="A912" s="1" t="s">
        <v>121</v>
      </c>
      <c r="B912" s="1" t="str">
        <f t="shared" si="43"/>
        <v>USA</v>
      </c>
      <c r="C912" s="5" t="str">
        <f t="shared" si="42"/>
        <v>2018</v>
      </c>
      <c r="D912" s="1" t="str">
        <f t="shared" si="44"/>
        <v xml:space="preserve">New Shepard </v>
      </c>
      <c r="E912" s="1" t="s">
        <v>8</v>
      </c>
      <c r="F912" s="7" t="str">
        <f>TEXT(DATE(MID(H912, 13, 4), CHOOSE(MATCH( MID(H912, 5, 3), {"Jan","Feb","Mar","Apr","May","Jun","Jul","Aug","Sep","Oct","Nov","Dec"}, 0), 1, 2, 3, 4, 5, 6, 7, 8, 9, 10, 11, 12), MID(H912, 9, 2)), "yyyy-mm-dd")</f>
        <v>2018-04-29</v>
      </c>
      <c r="G912" s="1" t="s">
        <v>1937</v>
      </c>
      <c r="H912" s="1" t="s">
        <v>1936</v>
      </c>
    </row>
    <row r="913" spans="1:8" hidden="1" x14ac:dyDescent="0.3">
      <c r="A913" s="1" t="s">
        <v>69</v>
      </c>
      <c r="B913" s="1" t="str">
        <f t="shared" si="43"/>
        <v>China</v>
      </c>
      <c r="C913" s="5" t="str">
        <f t="shared" si="42"/>
        <v>2018</v>
      </c>
      <c r="D913" s="1" t="str">
        <f t="shared" si="44"/>
        <v xml:space="preserve">Long March 11 </v>
      </c>
      <c r="E913" s="1" t="s">
        <v>8</v>
      </c>
      <c r="F913" s="7" t="str">
        <f>TEXT(DATE(MID(H913, 13, 4), CHOOSE(MATCH( MID(H913, 5, 3), {"Jan","Feb","Mar","Apr","May","Jun","Jul","Aug","Sep","Oct","Nov","Dec"}, 0), 1, 2, 3, 4, 5, 6, 7, 8, 9, 10, 11, 12), MID(H913, 9, 2)), "yyyy-mm-dd")</f>
        <v>2018-04-26</v>
      </c>
      <c r="G913" s="1" t="s">
        <v>1939</v>
      </c>
      <c r="H913" s="1" t="s">
        <v>1938</v>
      </c>
    </row>
    <row r="914" spans="1:8" hidden="1" x14ac:dyDescent="0.3">
      <c r="A914" s="1" t="s">
        <v>1561</v>
      </c>
      <c r="B914" s="1" t="str">
        <f t="shared" si="43"/>
        <v>Russia</v>
      </c>
      <c r="C914" s="5" t="str">
        <f t="shared" si="42"/>
        <v>2018</v>
      </c>
      <c r="D914" s="1" t="str">
        <f t="shared" si="44"/>
        <v xml:space="preserve">Rokot/Briz KM </v>
      </c>
      <c r="E914" s="1" t="s">
        <v>346</v>
      </c>
      <c r="F914" s="7" t="str">
        <f>TEXT(DATE(MID(H914, 13, 4), CHOOSE(MATCH( MID(H914, 5, 3), {"Jan","Feb","Mar","Apr","May","Jun","Jul","Aug","Sep","Oct","Nov","Dec"}, 0), 1, 2, 3, 4, 5, 6, 7, 8, 9, 10, 11, 12), MID(H914, 9, 2)), "yyyy-mm-dd")</f>
        <v>2018-04-25</v>
      </c>
      <c r="G914" s="1" t="s">
        <v>1942</v>
      </c>
      <c r="H914" s="1" t="s">
        <v>1941</v>
      </c>
    </row>
    <row r="915" spans="1:8" hidden="1" x14ac:dyDescent="0.3">
      <c r="A915" s="1" t="s">
        <v>11</v>
      </c>
      <c r="B915" s="1" t="str">
        <f t="shared" si="43"/>
        <v>USA</v>
      </c>
      <c r="C915" s="5" t="str">
        <f t="shared" si="42"/>
        <v>2018</v>
      </c>
      <c r="D915" s="1" t="str">
        <f t="shared" si="44"/>
        <v xml:space="preserve">Falcon 9 Block 4 </v>
      </c>
      <c r="E915" s="1" t="s">
        <v>346</v>
      </c>
      <c r="F915" s="7" t="str">
        <f>TEXT(DATE(MID(H915, 13, 4), CHOOSE(MATCH( MID(H915, 5, 3), {"Jan","Feb","Mar","Apr","May","Jun","Jul","Aug","Sep","Oct","Nov","Dec"}, 0), 1, 2, 3, 4, 5, 6, 7, 8, 9, 10, 11, 12), MID(H915, 9, 2)), "yyyy-mm-dd")</f>
        <v>2018-04-18</v>
      </c>
      <c r="G915" s="1" t="s">
        <v>1944</v>
      </c>
      <c r="H915" s="1" t="s">
        <v>1943</v>
      </c>
    </row>
    <row r="916" spans="1:8" hidden="1" x14ac:dyDescent="0.3">
      <c r="A916" s="1" t="s">
        <v>565</v>
      </c>
      <c r="B916" s="1" t="str">
        <f t="shared" si="43"/>
        <v>Kazakhstan</v>
      </c>
      <c r="C916" s="5" t="str">
        <f t="shared" si="42"/>
        <v>2018</v>
      </c>
      <c r="D916" s="1" t="str">
        <f t="shared" si="44"/>
        <v xml:space="preserve">Proton-M/Briz-M </v>
      </c>
      <c r="E916" s="1" t="s">
        <v>8</v>
      </c>
      <c r="F916" s="7" t="str">
        <f>TEXT(DATE(MID(H916, 13, 4), CHOOSE(MATCH( MID(H916, 5, 3), {"Jan","Feb","Mar","Apr","May","Jun","Jul","Aug","Sep","Oct","Nov","Dec"}, 0), 1, 2, 3, 4, 5, 6, 7, 8, 9, 10, 11, 12), MID(H916, 9, 2)), "yyyy-mm-dd")</f>
        <v>2018-04-18</v>
      </c>
      <c r="G916" s="1" t="s">
        <v>1946</v>
      </c>
      <c r="H916" s="1" t="s">
        <v>1945</v>
      </c>
    </row>
    <row r="917" spans="1:8" hidden="1" x14ac:dyDescent="0.3">
      <c r="A917" s="1" t="s">
        <v>75</v>
      </c>
      <c r="B917" s="1" t="str">
        <f t="shared" si="43"/>
        <v>USA</v>
      </c>
      <c r="C917" s="5" t="str">
        <f t="shared" si="42"/>
        <v>2018</v>
      </c>
      <c r="D917" s="1" t="str">
        <f t="shared" si="44"/>
        <v xml:space="preserve">Atlas V 551 </v>
      </c>
      <c r="E917" s="1" t="s">
        <v>8</v>
      </c>
      <c r="F917" s="7" t="str">
        <f>TEXT(DATE(MID(H917, 13, 4), CHOOSE(MATCH( MID(H917, 5, 3), {"Jan","Feb","Mar","Apr","May","Jun","Jul","Aug","Sep","Oct","Nov","Dec"}, 0), 1, 2, 3, 4, 5, 6, 7, 8, 9, 10, 11, 12), MID(H917, 9, 2)), "yyyy-mm-dd")</f>
        <v>2018-04-14</v>
      </c>
      <c r="G917" s="1" t="s">
        <v>1948</v>
      </c>
      <c r="H917" s="1" t="s">
        <v>1947</v>
      </c>
    </row>
    <row r="918" spans="1:8" hidden="1" x14ac:dyDescent="0.3">
      <c r="A918" s="1" t="s">
        <v>87</v>
      </c>
      <c r="B918" s="1" t="str">
        <f t="shared" si="43"/>
        <v>India</v>
      </c>
      <c r="C918" s="5" t="str">
        <f t="shared" si="42"/>
        <v>2018</v>
      </c>
      <c r="D918" s="1" t="str">
        <f t="shared" si="44"/>
        <v xml:space="preserve">PSLV-XL </v>
      </c>
      <c r="E918" s="1" t="s">
        <v>8</v>
      </c>
      <c r="F918" s="7" t="str">
        <f>TEXT(DATE(MID(H918, 13, 4), CHOOSE(MATCH( MID(H918, 5, 3), {"Jan","Feb","Mar","Apr","May","Jun","Jul","Aug","Sep","Oct","Nov","Dec"}, 0), 1, 2, 3, 4, 5, 6, 7, 8, 9, 10, 11, 12), MID(H918, 9, 2)), "yyyy-mm-dd")</f>
        <v>2018-04-11</v>
      </c>
      <c r="G918" s="1" t="s">
        <v>1950</v>
      </c>
      <c r="H918" s="1" t="s">
        <v>1949</v>
      </c>
    </row>
    <row r="919" spans="1:8" hidden="1" x14ac:dyDescent="0.3">
      <c r="A919" s="1" t="s">
        <v>90</v>
      </c>
      <c r="B919" s="1" t="str">
        <f t="shared" si="43"/>
        <v>China</v>
      </c>
      <c r="C919" s="5" t="str">
        <f t="shared" si="42"/>
        <v>2018</v>
      </c>
      <c r="D919" s="1" t="str">
        <f t="shared" si="44"/>
        <v xml:space="preserve">Long March 4C </v>
      </c>
      <c r="E919" s="1" t="s">
        <v>8</v>
      </c>
      <c r="F919" s="7" t="str">
        <f>TEXT(DATE(MID(H919, 13, 4), CHOOSE(MATCH( MID(H919, 5, 3), {"Jan","Feb","Mar","Apr","May","Jun","Jul","Aug","Sep","Oct","Nov","Dec"}, 0), 1, 2, 3, 4, 5, 6, 7, 8, 9, 10, 11, 12), MID(H919, 9, 2)), "yyyy-mm-dd")</f>
        <v>2018-04-10</v>
      </c>
      <c r="G919" s="1" t="s">
        <v>1952</v>
      </c>
      <c r="H919" s="1" t="s">
        <v>1951</v>
      </c>
    </row>
    <row r="920" spans="1:8" hidden="1" x14ac:dyDescent="0.3">
      <c r="A920" s="1" t="s">
        <v>1754</v>
      </c>
      <c r="B920" s="1" t="str">
        <f t="shared" si="43"/>
        <v>USA</v>
      </c>
      <c r="C920" s="5" t="str">
        <f t="shared" si="42"/>
        <v>2018</v>
      </c>
      <c r="D920" s="1" t="str">
        <f t="shared" si="44"/>
        <v xml:space="preserve">SpaceShipTwo </v>
      </c>
      <c r="E920" s="1" t="s">
        <v>8</v>
      </c>
      <c r="F920" s="7" t="str">
        <f>TEXT(DATE(MID(H920, 13, 4), CHOOSE(MATCH( MID(H920, 5, 3), {"Jan","Feb","Mar","Apr","May","Jun","Jul","Aug","Sep","Oct","Nov","Dec"}, 0), 1, 2, 3, 4, 5, 6, 7, 8, 9, 10, 11, 12), MID(H920, 9, 2)), "yyyy-mm-dd")</f>
        <v>2018-04-05</v>
      </c>
      <c r="G920" s="1" t="s">
        <v>1954</v>
      </c>
      <c r="H920" s="1" t="s">
        <v>1953</v>
      </c>
    </row>
    <row r="921" spans="1:8" hidden="1" x14ac:dyDescent="0.3">
      <c r="A921" s="1" t="s">
        <v>379</v>
      </c>
      <c r="B921" s="1" t="str">
        <f t="shared" si="43"/>
        <v>France</v>
      </c>
      <c r="C921" s="5" t="str">
        <f t="shared" si="42"/>
        <v>2018</v>
      </c>
      <c r="D921" s="1" t="str">
        <f t="shared" si="44"/>
        <v xml:space="preserve">Ariane 5 ECA </v>
      </c>
      <c r="E921" s="1" t="s">
        <v>346</v>
      </c>
      <c r="F921" s="7" t="str">
        <f>TEXT(DATE(MID(H921, 13, 4), CHOOSE(MATCH( MID(H921, 5, 3), {"Jan","Feb","Mar","Apr","May","Jun","Jul","Aug","Sep","Oct","Nov","Dec"}, 0), 1, 2, 3, 4, 5, 6, 7, 8, 9, 10, 11, 12), MID(H921, 9, 2)), "yyyy-mm-dd")</f>
        <v>2018-04-05</v>
      </c>
      <c r="G921" s="1" t="s">
        <v>1956</v>
      </c>
      <c r="H921" s="1" t="s">
        <v>1955</v>
      </c>
    </row>
    <row r="922" spans="1:8" hidden="1" x14ac:dyDescent="0.3">
      <c r="A922" s="1" t="s">
        <v>11</v>
      </c>
      <c r="B922" s="1" t="str">
        <f t="shared" si="43"/>
        <v>USA</v>
      </c>
      <c r="C922" s="5" t="str">
        <f t="shared" si="42"/>
        <v>2018</v>
      </c>
      <c r="D922" s="1" t="str">
        <f t="shared" si="44"/>
        <v xml:space="preserve">Falcon 9 Block 4 </v>
      </c>
      <c r="E922" s="1" t="s">
        <v>346</v>
      </c>
      <c r="F922" s="7" t="str">
        <f>TEXT(DATE(MID(H922, 13, 4), CHOOSE(MATCH( MID(H922, 5, 3), {"Jan","Feb","Mar","Apr","May","Jun","Jul","Aug","Sep","Oct","Nov","Dec"}, 0), 1, 2, 3, 4, 5, 6, 7, 8, 9, 10, 11, 12), MID(H922, 9, 2)), "yyyy-mm-dd")</f>
        <v>2018-04-02</v>
      </c>
      <c r="G922" s="1" t="s">
        <v>1958</v>
      </c>
      <c r="H922" s="1" t="s">
        <v>1957</v>
      </c>
    </row>
    <row r="923" spans="1:8" hidden="1" x14ac:dyDescent="0.3">
      <c r="A923" s="1" t="s">
        <v>329</v>
      </c>
      <c r="B923" s="1" t="str">
        <f t="shared" si="43"/>
        <v>China</v>
      </c>
      <c r="C923" s="5" t="str">
        <f t="shared" si="42"/>
        <v>2018</v>
      </c>
      <c r="D923" s="1" t="str">
        <f t="shared" si="44"/>
        <v xml:space="preserve">Long March 4C </v>
      </c>
      <c r="E923" s="1" t="s">
        <v>8</v>
      </c>
      <c r="F923" s="7" t="str">
        <f>TEXT(DATE(MID(H923, 13, 4), CHOOSE(MATCH( MID(H923, 5, 3), {"Jan","Feb","Mar","Apr","May","Jun","Jul","Aug","Sep","Oct","Nov","Dec"}, 0), 1, 2, 3, 4, 5, 6, 7, 8, 9, 10, 11, 12), MID(H923, 9, 2)), "yyyy-mm-dd")</f>
        <v>2018-03-31</v>
      </c>
      <c r="G923" s="1" t="s">
        <v>1960</v>
      </c>
      <c r="H923" s="1" t="s">
        <v>1959</v>
      </c>
    </row>
    <row r="924" spans="1:8" hidden="1" x14ac:dyDescent="0.3">
      <c r="A924" s="1" t="s">
        <v>27</v>
      </c>
      <c r="B924" s="1" t="str">
        <f t="shared" si="43"/>
        <v>USA</v>
      </c>
      <c r="C924" s="5" t="str">
        <f t="shared" si="42"/>
        <v>2018</v>
      </c>
      <c r="D924" s="1" t="str">
        <f t="shared" si="44"/>
        <v xml:space="preserve">Falcon 9 Block 4 </v>
      </c>
      <c r="E924" s="1" t="s">
        <v>346</v>
      </c>
      <c r="F924" s="7" t="str">
        <f>TEXT(DATE(MID(H924, 13, 4), CHOOSE(MATCH( MID(H924, 5, 3), {"Jan","Feb","Mar","Apr","May","Jun","Jul","Aug","Sep","Oct","Nov","Dec"}, 0), 1, 2, 3, 4, 5, 6, 7, 8, 9, 10, 11, 12), MID(H924, 9, 2)), "yyyy-mm-dd")</f>
        <v>2018-03-30</v>
      </c>
      <c r="G924" s="1" t="s">
        <v>1962</v>
      </c>
      <c r="H924" s="1" t="s">
        <v>1961</v>
      </c>
    </row>
    <row r="925" spans="1:8" hidden="1" x14ac:dyDescent="0.3">
      <c r="A925" s="1" t="s">
        <v>101</v>
      </c>
      <c r="B925" s="1" t="str">
        <f t="shared" si="43"/>
        <v>China</v>
      </c>
      <c r="C925" s="5" t="str">
        <f t="shared" si="42"/>
        <v>2018</v>
      </c>
      <c r="D925" s="1" t="str">
        <f t="shared" si="44"/>
        <v xml:space="preserve">Long March 3B/YZ-1 </v>
      </c>
      <c r="E925" s="1" t="s">
        <v>8</v>
      </c>
      <c r="F925" s="7" t="str">
        <f>TEXT(DATE(MID(H925, 13, 4), CHOOSE(MATCH( MID(H925, 5, 3), {"Jan","Feb","Mar","Apr","May","Jun","Jul","Aug","Sep","Oct","Nov","Dec"}, 0), 1, 2, 3, 4, 5, 6, 7, 8, 9, 10, 11, 12), MID(H925, 9, 2)), "yyyy-mm-dd")</f>
        <v>2018-03-29</v>
      </c>
      <c r="G925" s="1" t="s">
        <v>1964</v>
      </c>
      <c r="H925" s="1" t="s">
        <v>1963</v>
      </c>
    </row>
    <row r="926" spans="1:8" hidden="1" x14ac:dyDescent="0.3">
      <c r="A926" s="1" t="s">
        <v>5</v>
      </c>
      <c r="B926" s="1" t="str">
        <f t="shared" si="43"/>
        <v>Russia</v>
      </c>
      <c r="C926" s="5" t="str">
        <f t="shared" si="42"/>
        <v>2018</v>
      </c>
      <c r="D926" s="1" t="str">
        <f t="shared" si="44"/>
        <v xml:space="preserve">Soyuz 2.1v </v>
      </c>
      <c r="E926" s="1" t="s">
        <v>8</v>
      </c>
      <c r="F926" s="7" t="str">
        <f>TEXT(DATE(MID(H926, 13, 4), CHOOSE(MATCH( MID(H926, 5, 3), {"Jan","Feb","Mar","Apr","May","Jun","Jul","Aug","Sep","Oct","Nov","Dec"}, 0), 1, 2, 3, 4, 5, 6, 7, 8, 9, 10, 11, 12), MID(H926, 9, 2)), "yyyy-mm-dd")</f>
        <v>2018-03-29</v>
      </c>
      <c r="G926" s="1" t="s">
        <v>1966</v>
      </c>
      <c r="H926" s="1" t="s">
        <v>1965</v>
      </c>
    </row>
    <row r="927" spans="1:8" hidden="1" x14ac:dyDescent="0.3">
      <c r="A927" s="1" t="s">
        <v>290</v>
      </c>
      <c r="B927" s="1" t="str">
        <f t="shared" si="43"/>
        <v>India</v>
      </c>
      <c r="C927" s="5" t="str">
        <f t="shared" si="42"/>
        <v>2018</v>
      </c>
      <c r="D927" s="1" t="str">
        <f t="shared" si="44"/>
        <v xml:space="preserve">GSLV Mk II </v>
      </c>
      <c r="E927" s="1" t="s">
        <v>8</v>
      </c>
      <c r="F927" s="7" t="str">
        <f>TEXT(DATE(MID(H927, 13, 4), CHOOSE(MATCH( MID(H927, 5, 3), {"Jan","Feb","Mar","Apr","May","Jun","Jul","Aug","Sep","Oct","Nov","Dec"}, 0), 1, 2, 3, 4, 5, 6, 7, 8, 9, 10, 11, 12), MID(H927, 9, 2)), "yyyy-mm-dd")</f>
        <v>2018-03-29</v>
      </c>
      <c r="G927" s="1" t="s">
        <v>1968</v>
      </c>
      <c r="H927" s="1" t="s">
        <v>1967</v>
      </c>
    </row>
    <row r="928" spans="1:8" hidden="1" x14ac:dyDescent="0.3">
      <c r="A928" s="1" t="s">
        <v>1630</v>
      </c>
      <c r="B928" s="1" t="str">
        <f t="shared" si="43"/>
        <v>Kazakhstan</v>
      </c>
      <c r="C928" s="5" t="str">
        <f t="shared" si="42"/>
        <v>2018</v>
      </c>
      <c r="D928" s="1" t="str">
        <f t="shared" si="44"/>
        <v xml:space="preserve">Soyuz FG </v>
      </c>
      <c r="E928" s="1" t="s">
        <v>346</v>
      </c>
      <c r="F928" s="7" t="str">
        <f>TEXT(DATE(MID(H928, 13, 4), CHOOSE(MATCH( MID(H928, 5, 3), {"Jan","Feb","Mar","Apr","May","Jun","Jul","Aug","Sep","Oct","Nov","Dec"}, 0), 1, 2, 3, 4, 5, 6, 7, 8, 9, 10, 11, 12), MID(H928, 9, 2)), "yyyy-mm-dd")</f>
        <v>2018-03-21</v>
      </c>
      <c r="G928" s="1" t="s">
        <v>1970</v>
      </c>
      <c r="H928" s="1" t="s">
        <v>1969</v>
      </c>
    </row>
    <row r="929" spans="1:8" hidden="1" x14ac:dyDescent="0.3">
      <c r="A929" s="1" t="s">
        <v>90</v>
      </c>
      <c r="B929" s="1" t="str">
        <f t="shared" si="43"/>
        <v>China</v>
      </c>
      <c r="C929" s="5" t="str">
        <f t="shared" si="42"/>
        <v>2018</v>
      </c>
      <c r="D929" s="1" t="str">
        <f t="shared" si="44"/>
        <v xml:space="preserve">Long March 2D </v>
      </c>
      <c r="E929" s="1" t="s">
        <v>8</v>
      </c>
      <c r="F929" s="7" t="str">
        <f>TEXT(DATE(MID(H929, 13, 4), CHOOSE(MATCH( MID(H929, 5, 3), {"Jan","Feb","Mar","Apr","May","Jun","Jul","Aug","Sep","Oct","Nov","Dec"}, 0), 1, 2, 3, 4, 5, 6, 7, 8, 9, 10, 11, 12), MID(H929, 9, 2)), "yyyy-mm-dd")</f>
        <v>2018-03-17</v>
      </c>
      <c r="G929" s="1" t="s">
        <v>1972</v>
      </c>
      <c r="H929" s="1" t="s">
        <v>1971</v>
      </c>
    </row>
    <row r="930" spans="1:8" hidden="1" x14ac:dyDescent="0.3">
      <c r="A930" s="1" t="s">
        <v>981</v>
      </c>
      <c r="B930" s="1" t="str">
        <f t="shared" si="43"/>
        <v>France</v>
      </c>
      <c r="C930" s="5" t="str">
        <f t="shared" si="42"/>
        <v>2018</v>
      </c>
      <c r="D930" s="1" t="str">
        <f t="shared" si="44"/>
        <v xml:space="preserve">Soyuz ST-B/Fregat-MT </v>
      </c>
      <c r="E930" s="1" t="s">
        <v>8</v>
      </c>
      <c r="F930" s="7" t="str">
        <f>TEXT(DATE(MID(H930, 13, 4), CHOOSE(MATCH( MID(H930, 5, 3), {"Jan","Feb","Mar","Apr","May","Jun","Jul","Aug","Sep","Oct","Nov","Dec"}, 0), 1, 2, 3, 4, 5, 6, 7, 8, 9, 10, 11, 12), MID(H930, 9, 2)), "yyyy-mm-dd")</f>
        <v>2018-03-09</v>
      </c>
      <c r="G930" s="1" t="s">
        <v>1974</v>
      </c>
      <c r="H930" s="1" t="s">
        <v>1973</v>
      </c>
    </row>
    <row r="931" spans="1:8" hidden="1" x14ac:dyDescent="0.3">
      <c r="A931" s="1" t="s">
        <v>11</v>
      </c>
      <c r="B931" s="1" t="str">
        <f t="shared" si="43"/>
        <v>USA</v>
      </c>
      <c r="C931" s="5" t="str">
        <f t="shared" si="42"/>
        <v>2018</v>
      </c>
      <c r="D931" s="1" t="str">
        <f t="shared" si="44"/>
        <v xml:space="preserve">Falcon 9 Block 4 </v>
      </c>
      <c r="E931" s="1" t="s">
        <v>346</v>
      </c>
      <c r="F931" s="7" t="str">
        <f>TEXT(DATE(MID(H931, 13, 4), CHOOSE(MATCH( MID(H931, 5, 3), {"Jan","Feb","Mar","Apr","May","Jun","Jul","Aug","Sep","Oct","Nov","Dec"}, 0), 1, 2, 3, 4, 5, 6, 7, 8, 9, 10, 11, 12), MID(H931, 9, 2)), "yyyy-mm-dd")</f>
        <v>2018-03-06</v>
      </c>
      <c r="G931" s="1" t="s">
        <v>1976</v>
      </c>
      <c r="H931" s="1" t="s">
        <v>1975</v>
      </c>
    </row>
    <row r="932" spans="1:8" hidden="1" x14ac:dyDescent="0.3">
      <c r="A932" s="1" t="s">
        <v>75</v>
      </c>
      <c r="B932" s="1" t="str">
        <f t="shared" si="43"/>
        <v>USA</v>
      </c>
      <c r="C932" s="5" t="str">
        <f t="shared" si="42"/>
        <v>2018</v>
      </c>
      <c r="D932" s="1" t="str">
        <f t="shared" si="44"/>
        <v xml:space="preserve">Atlas V 541 </v>
      </c>
      <c r="E932" s="1" t="s">
        <v>8</v>
      </c>
      <c r="F932" s="7" t="str">
        <f>TEXT(DATE(MID(H932, 13, 4), CHOOSE(MATCH( MID(H932, 5, 3), {"Jan","Feb","Mar","Apr","May","Jun","Jul","Aug","Sep","Oct","Nov","Dec"}, 0), 1, 2, 3, 4, 5, 6, 7, 8, 9, 10, 11, 12), MID(H932, 9, 2)), "yyyy-mm-dd")</f>
        <v>2018-03-01</v>
      </c>
      <c r="G932" s="1" t="s">
        <v>1978</v>
      </c>
      <c r="H932" s="1" t="s">
        <v>1977</v>
      </c>
    </row>
    <row r="933" spans="1:8" hidden="1" x14ac:dyDescent="0.3">
      <c r="A933" s="1" t="s">
        <v>61</v>
      </c>
      <c r="B933" s="1" t="str">
        <f t="shared" si="43"/>
        <v>Japan</v>
      </c>
      <c r="C933" s="5" t="str">
        <f t="shared" si="42"/>
        <v>2018</v>
      </c>
      <c r="D933" s="1" t="str">
        <f t="shared" si="44"/>
        <v xml:space="preserve">H-IIA 202 </v>
      </c>
      <c r="E933" s="1" t="s">
        <v>8</v>
      </c>
      <c r="F933" s="7" t="str">
        <f>TEXT(DATE(MID(H933, 13, 4), CHOOSE(MATCH( MID(H933, 5, 3), {"Jan","Feb","Mar","Apr","May","Jun","Jul","Aug","Sep","Oct","Nov","Dec"}, 0), 1, 2, 3, 4, 5, 6, 7, 8, 9, 10, 11, 12), MID(H933, 9, 2)), "yyyy-mm-dd")</f>
        <v>2018-02-27</v>
      </c>
      <c r="G933" s="1" t="s">
        <v>1980</v>
      </c>
      <c r="H933" s="1" t="s">
        <v>1979</v>
      </c>
    </row>
    <row r="934" spans="1:8" hidden="1" x14ac:dyDescent="0.3">
      <c r="A934" s="1" t="s">
        <v>27</v>
      </c>
      <c r="B934" s="1" t="str">
        <f t="shared" si="43"/>
        <v>USA</v>
      </c>
      <c r="C934" s="5" t="str">
        <f t="shared" si="42"/>
        <v>2018</v>
      </c>
      <c r="D934" s="1" t="str">
        <f t="shared" si="44"/>
        <v xml:space="preserve">Falcon 9 Block 3 (v1.2/FT) </v>
      </c>
      <c r="E934" s="1" t="s">
        <v>346</v>
      </c>
      <c r="F934" s="7" t="str">
        <f>TEXT(DATE(MID(H934, 13, 4), CHOOSE(MATCH( MID(H934, 5, 3), {"Jan","Feb","Mar","Apr","May","Jun","Jul","Aug","Sep","Oct","Nov","Dec"}, 0), 1, 2, 3, 4, 5, 6, 7, 8, 9, 10, 11, 12), MID(H934, 9, 2)), "yyyy-mm-dd")</f>
        <v>2018-02-22</v>
      </c>
      <c r="G934" s="1" t="s">
        <v>1982</v>
      </c>
      <c r="H934" s="1" t="s">
        <v>1981</v>
      </c>
    </row>
    <row r="935" spans="1:8" hidden="1" x14ac:dyDescent="0.3">
      <c r="A935" s="1" t="s">
        <v>130</v>
      </c>
      <c r="B935" s="1" t="str">
        <f t="shared" si="43"/>
        <v>Kazakhstan</v>
      </c>
      <c r="C935" s="5" t="str">
        <f t="shared" si="42"/>
        <v>2018</v>
      </c>
      <c r="D935" s="1" t="str">
        <f t="shared" si="44"/>
        <v xml:space="preserve">Soyuz 2.1a </v>
      </c>
      <c r="E935" s="1" t="s">
        <v>8</v>
      </c>
      <c r="F935" s="7" t="str">
        <f>TEXT(DATE(MID(H935, 13, 4), CHOOSE(MATCH( MID(H935, 5, 3), {"Jan","Feb","Mar","Apr","May","Jun","Jul","Aug","Sep","Oct","Nov","Dec"}, 0), 1, 2, 3, 4, 5, 6, 7, 8, 9, 10, 11, 12), MID(H935, 9, 2)), "yyyy-mm-dd")</f>
        <v>2018-02-13</v>
      </c>
      <c r="G935" s="1" t="s">
        <v>1984</v>
      </c>
      <c r="H935" s="1" t="s">
        <v>1983</v>
      </c>
    </row>
    <row r="936" spans="1:8" hidden="1" x14ac:dyDescent="0.3">
      <c r="A936" s="1" t="s">
        <v>101</v>
      </c>
      <c r="B936" s="1" t="str">
        <f t="shared" si="43"/>
        <v>China</v>
      </c>
      <c r="C936" s="5" t="str">
        <f t="shared" si="42"/>
        <v>2018</v>
      </c>
      <c r="D936" s="1" t="str">
        <f t="shared" si="44"/>
        <v xml:space="preserve">Long March 3B/YZ-1 </v>
      </c>
      <c r="E936" s="1" t="s">
        <v>8</v>
      </c>
      <c r="F936" s="7" t="str">
        <f>TEXT(DATE(MID(H936, 13, 4), CHOOSE(MATCH( MID(H936, 5, 3), {"Jan","Feb","Mar","Apr","May","Jun","Jul","Aug","Sep","Oct","Nov","Dec"}, 0), 1, 2, 3, 4, 5, 6, 7, 8, 9, 10, 11, 12), MID(H936, 9, 2)), "yyyy-mm-dd")</f>
        <v>2018-02-12</v>
      </c>
      <c r="G936" s="1" t="s">
        <v>1986</v>
      </c>
      <c r="H936" s="1" t="s">
        <v>1985</v>
      </c>
    </row>
    <row r="937" spans="1:8" hidden="1" x14ac:dyDescent="0.3">
      <c r="A937" s="1" t="s">
        <v>30</v>
      </c>
      <c r="B937" s="1" t="str">
        <f t="shared" si="43"/>
        <v>USA</v>
      </c>
      <c r="C937" s="5" t="str">
        <f t="shared" si="42"/>
        <v>2018</v>
      </c>
      <c r="D937" s="1" t="str">
        <f t="shared" si="44"/>
        <v xml:space="preserve">Falcon Heavy </v>
      </c>
      <c r="E937" s="1" t="s">
        <v>8</v>
      </c>
      <c r="F937" s="7" t="str">
        <f>TEXT(DATE(MID(H937, 13, 4), CHOOSE(MATCH( MID(H937, 5, 3), {"Jan","Feb","Mar","Apr","May","Jun","Jul","Aug","Sep","Oct","Nov","Dec"}, 0), 1, 2, 3, 4, 5, 6, 7, 8, 9, 10, 11, 12), MID(H937, 9, 2)), "yyyy-mm-dd")</f>
        <v>2018-02-06</v>
      </c>
      <c r="G937" s="1" t="s">
        <v>1988</v>
      </c>
      <c r="H937" s="1" t="s">
        <v>1987</v>
      </c>
    </row>
    <row r="938" spans="1:8" hidden="1" x14ac:dyDescent="0.3">
      <c r="A938" s="1" t="s">
        <v>1989</v>
      </c>
      <c r="B938" s="1" t="str">
        <f t="shared" si="43"/>
        <v>Japan</v>
      </c>
      <c r="C938" s="5" t="str">
        <f t="shared" si="42"/>
        <v>2018</v>
      </c>
      <c r="D938" s="1" t="str">
        <f t="shared" si="44"/>
        <v xml:space="preserve">SS-520 </v>
      </c>
      <c r="E938" s="1" t="s">
        <v>346</v>
      </c>
      <c r="F938" s="7" t="str">
        <f>TEXT(DATE(MID(H938, 13, 4), CHOOSE(MATCH( MID(H938, 5, 3), {"Jan","Feb","Mar","Apr","May","Jun","Jul","Aug","Sep","Oct","Nov","Dec"}, 0), 1, 2, 3, 4, 5, 6, 7, 8, 9, 10, 11, 12), MID(H938, 9, 2)), "yyyy-mm-dd")</f>
        <v>2018-02-03</v>
      </c>
      <c r="G938" s="1" t="s">
        <v>1991</v>
      </c>
      <c r="H938" s="1" t="s">
        <v>1990</v>
      </c>
    </row>
    <row r="939" spans="1:8" hidden="1" x14ac:dyDescent="0.3">
      <c r="A939" s="1" t="s">
        <v>90</v>
      </c>
      <c r="B939" s="1" t="str">
        <f t="shared" si="43"/>
        <v>China</v>
      </c>
      <c r="C939" s="5" t="str">
        <f t="shared" si="42"/>
        <v>2018</v>
      </c>
      <c r="D939" s="1" t="str">
        <f t="shared" si="44"/>
        <v xml:space="preserve">Long March 2D </v>
      </c>
      <c r="E939" s="1" t="s">
        <v>8</v>
      </c>
      <c r="F939" s="7" t="str">
        <f>TEXT(DATE(MID(H939, 13, 4), CHOOSE(MATCH( MID(H939, 5, 3), {"Jan","Feb","Mar","Apr","May","Jun","Jul","Aug","Sep","Oct","Nov","Dec"}, 0), 1, 2, 3, 4, 5, 6, 7, 8, 9, 10, 11, 12), MID(H939, 9, 2)), "yyyy-mm-dd")</f>
        <v>2018-02-02</v>
      </c>
      <c r="G939" s="1" t="s">
        <v>1993</v>
      </c>
      <c r="H939" s="1" t="s">
        <v>1992</v>
      </c>
    </row>
    <row r="940" spans="1:8" hidden="1" x14ac:dyDescent="0.3">
      <c r="A940" s="1" t="s">
        <v>322</v>
      </c>
      <c r="B940" s="1" t="str">
        <f t="shared" si="43"/>
        <v>Russia</v>
      </c>
      <c r="C940" s="5" t="str">
        <f t="shared" si="42"/>
        <v>2018</v>
      </c>
      <c r="D940" s="1" t="str">
        <f t="shared" si="44"/>
        <v xml:space="preserve">Soyuz 2.1a/Fregat-M </v>
      </c>
      <c r="E940" s="1" t="s">
        <v>8</v>
      </c>
      <c r="F940" s="7" t="str">
        <f>TEXT(DATE(MID(H940, 13, 4), CHOOSE(MATCH( MID(H940, 5, 3), {"Jan","Feb","Mar","Apr","May","Jun","Jul","Aug","Sep","Oct","Nov","Dec"}, 0), 1, 2, 3, 4, 5, 6, 7, 8, 9, 10, 11, 12), MID(H940, 9, 2)), "yyyy-mm-dd")</f>
        <v>2018-02-01</v>
      </c>
      <c r="G940" s="1" t="s">
        <v>1995</v>
      </c>
      <c r="H940" s="1" t="s">
        <v>1994</v>
      </c>
    </row>
    <row r="941" spans="1:8" hidden="1" x14ac:dyDescent="0.3">
      <c r="A941" s="1" t="s">
        <v>11</v>
      </c>
      <c r="B941" s="1" t="str">
        <f t="shared" si="43"/>
        <v>USA</v>
      </c>
      <c r="C941" s="5" t="str">
        <f t="shared" si="42"/>
        <v>2018</v>
      </c>
      <c r="D941" s="1" t="str">
        <f t="shared" si="44"/>
        <v xml:space="preserve">Falcon 9 Block 3 (v1.2/FT) </v>
      </c>
      <c r="E941" s="1" t="s">
        <v>346</v>
      </c>
      <c r="F941" s="7" t="str">
        <f>TEXT(DATE(MID(H941, 13, 4), CHOOSE(MATCH( MID(H941, 5, 3), {"Jan","Feb","Mar","Apr","May","Jun","Jul","Aug","Sep","Oct","Nov","Dec"}, 0), 1, 2, 3, 4, 5, 6, 7, 8, 9, 10, 11, 12), MID(H941, 9, 2)), "yyyy-mm-dd")</f>
        <v>2018-01-31</v>
      </c>
      <c r="G941" s="1" t="s">
        <v>1997</v>
      </c>
      <c r="H941" s="1" t="s">
        <v>1996</v>
      </c>
    </row>
    <row r="942" spans="1:8" hidden="1" x14ac:dyDescent="0.3">
      <c r="A942" s="1" t="s">
        <v>379</v>
      </c>
      <c r="B942" s="1" t="str">
        <f t="shared" si="43"/>
        <v>France</v>
      </c>
      <c r="C942" s="5" t="str">
        <f t="shared" si="42"/>
        <v>2018</v>
      </c>
      <c r="D942" s="1" t="str">
        <f t="shared" si="44"/>
        <v xml:space="preserve">Ariane 5 ECA </v>
      </c>
      <c r="E942" s="1" t="s">
        <v>346</v>
      </c>
      <c r="F942" s="7" t="str">
        <f>TEXT(DATE(MID(H942, 13, 4), CHOOSE(MATCH( MID(H942, 5, 3), {"Jan","Feb","Mar","Apr","May","Jun","Jul","Aug","Sep","Oct","Nov","Dec"}, 0), 1, 2, 3, 4, 5, 6, 7, 8, 9, 10, 11, 12), MID(H942, 9, 2)), "yyyy-mm-dd")</f>
        <v>2018-01-25</v>
      </c>
      <c r="G942" s="1" t="s">
        <v>1999</v>
      </c>
      <c r="H942" s="1" t="s">
        <v>1998</v>
      </c>
    </row>
    <row r="943" spans="1:8" hidden="1" x14ac:dyDescent="0.3">
      <c r="A943" s="1" t="s">
        <v>18</v>
      </c>
      <c r="B943" s="1" t="str">
        <f t="shared" si="43"/>
        <v>China</v>
      </c>
      <c r="C943" s="5" t="str">
        <f t="shared" si="42"/>
        <v>2018</v>
      </c>
      <c r="D943" s="1" t="str">
        <f t="shared" si="44"/>
        <v xml:space="preserve">Long March 2C </v>
      </c>
      <c r="E943" s="1" t="s">
        <v>8</v>
      </c>
      <c r="F943" s="7" t="str">
        <f>TEXT(DATE(MID(H943, 13, 4), CHOOSE(MATCH( MID(H943, 5, 3), {"Jan","Feb","Mar","Apr","May","Jun","Jul","Aug","Sep","Oct","Nov","Dec"}, 0), 1, 2, 3, 4, 5, 6, 7, 8, 9, 10, 11, 12), MID(H943, 9, 2)), "yyyy-mm-dd")</f>
        <v>2018-01-25</v>
      </c>
      <c r="G943" s="1" t="s">
        <v>2001</v>
      </c>
      <c r="H943" s="1" t="s">
        <v>2000</v>
      </c>
    </row>
    <row r="944" spans="1:8" hidden="1" x14ac:dyDescent="0.3">
      <c r="A944" s="1" t="s">
        <v>828</v>
      </c>
      <c r="B944" s="1" t="str">
        <f t="shared" si="43"/>
        <v>New Zealand</v>
      </c>
      <c r="C944" s="5" t="str">
        <f t="shared" si="42"/>
        <v>2018</v>
      </c>
      <c r="D944" s="1" t="str">
        <f t="shared" si="44"/>
        <v xml:space="preserve">Electron/Curie </v>
      </c>
      <c r="E944" s="1" t="s">
        <v>8</v>
      </c>
      <c r="F944" s="7" t="str">
        <f>TEXT(DATE(MID(H944, 13, 4), CHOOSE(MATCH( MID(H944, 5, 3), {"Jan","Feb","Mar","Apr","May","Jun","Jul","Aug","Sep","Oct","Nov","Dec"}, 0), 1, 2, 3, 4, 5, 6, 7, 8, 9, 10, 11, 12), MID(H944, 9, 2)), "yyyy-mm-dd")</f>
        <v>2018-01-21</v>
      </c>
      <c r="G944" s="1" t="s">
        <v>2003</v>
      </c>
      <c r="H944" s="1" t="s">
        <v>2002</v>
      </c>
    </row>
    <row r="945" spans="1:8" hidden="1" x14ac:dyDescent="0.3">
      <c r="A945" s="1" t="s">
        <v>75</v>
      </c>
      <c r="B945" s="1" t="str">
        <f t="shared" si="43"/>
        <v>USA</v>
      </c>
      <c r="C945" s="5" t="str">
        <f t="shared" si="42"/>
        <v>2018</v>
      </c>
      <c r="D945" s="1" t="str">
        <f t="shared" si="44"/>
        <v xml:space="preserve">Atlas V 411 </v>
      </c>
      <c r="E945" s="1" t="s">
        <v>346</v>
      </c>
      <c r="F945" s="7" t="str">
        <f>TEXT(DATE(MID(H945, 13, 4), CHOOSE(MATCH( MID(H945, 5, 3), {"Jan","Feb","Mar","Apr","May","Jun","Jul","Aug","Sep","Oct","Nov","Dec"}, 0), 1, 2, 3, 4, 5, 6, 7, 8, 9, 10, 11, 12), MID(H945, 9, 2)), "yyyy-mm-dd")</f>
        <v>2018-01-20</v>
      </c>
      <c r="G945" s="1" t="s">
        <v>2005</v>
      </c>
      <c r="H945" s="1" t="s">
        <v>2004</v>
      </c>
    </row>
    <row r="946" spans="1:8" hidden="1" x14ac:dyDescent="0.3">
      <c r="A946" s="1" t="s">
        <v>69</v>
      </c>
      <c r="B946" s="1" t="str">
        <f t="shared" si="43"/>
        <v>China</v>
      </c>
      <c r="C946" s="5" t="str">
        <f t="shared" si="42"/>
        <v>2018</v>
      </c>
      <c r="D946" s="1" t="str">
        <f t="shared" si="44"/>
        <v xml:space="preserve">Long March 11 </v>
      </c>
      <c r="E946" s="1" t="s">
        <v>8</v>
      </c>
      <c r="F946" s="7" t="str">
        <f>TEXT(DATE(MID(H946, 13, 4), CHOOSE(MATCH( MID(H946, 5, 3), {"Jan","Feb","Mar","Apr","May","Jun","Jul","Aug","Sep","Oct","Nov","Dec"}, 0), 1, 2, 3, 4, 5, 6, 7, 8, 9, 10, 11, 12), MID(H946, 9, 2)), "yyyy-mm-dd")</f>
        <v>2018-01-19</v>
      </c>
      <c r="G946" s="1" t="s">
        <v>2007</v>
      </c>
      <c r="H946" s="1" t="s">
        <v>2006</v>
      </c>
    </row>
    <row r="947" spans="1:8" hidden="1" x14ac:dyDescent="0.3">
      <c r="A947" s="1" t="s">
        <v>714</v>
      </c>
      <c r="B947" s="1" t="str">
        <f t="shared" si="43"/>
        <v>Japan</v>
      </c>
      <c r="C947" s="5" t="str">
        <f t="shared" si="42"/>
        <v>2018</v>
      </c>
      <c r="D947" s="1" t="str">
        <f t="shared" si="44"/>
        <v xml:space="preserve">Epsilon PBS </v>
      </c>
      <c r="E947" s="1" t="s">
        <v>8</v>
      </c>
      <c r="F947" s="7" t="str">
        <f>TEXT(DATE(MID(H947, 13, 4), CHOOSE(MATCH( MID(H947, 5, 3), {"Jan","Feb","Mar","Apr","May","Jun","Jul","Aug","Sep","Oct","Nov","Dec"}, 0), 1, 2, 3, 4, 5, 6, 7, 8, 9, 10, 11, 12), MID(H947, 9, 2)), "yyyy-mm-dd")</f>
        <v>2018-01-17</v>
      </c>
      <c r="G947" s="1" t="s">
        <v>2009</v>
      </c>
      <c r="H947" s="1" t="s">
        <v>2008</v>
      </c>
    </row>
    <row r="948" spans="1:8" hidden="1" x14ac:dyDescent="0.3">
      <c r="A948" s="1" t="s">
        <v>90</v>
      </c>
      <c r="B948" s="1" t="str">
        <f t="shared" si="43"/>
        <v>China</v>
      </c>
      <c r="C948" s="5" t="str">
        <f t="shared" si="42"/>
        <v>2018</v>
      </c>
      <c r="D948" s="1" t="str">
        <f t="shared" si="44"/>
        <v xml:space="preserve">Long March 2D </v>
      </c>
      <c r="E948" s="1" t="s">
        <v>8</v>
      </c>
      <c r="F948" s="7" t="str">
        <f>TEXT(DATE(MID(H948, 13, 4), CHOOSE(MATCH( MID(H948, 5, 3), {"Jan","Feb","Mar","Apr","May","Jun","Jul","Aug","Sep","Oct","Nov","Dec"}, 0), 1, 2, 3, 4, 5, 6, 7, 8, 9, 10, 11, 12), MID(H948, 9, 2)), "yyyy-mm-dd")</f>
        <v>2018-01-13</v>
      </c>
      <c r="G948" s="1" t="s">
        <v>2011</v>
      </c>
      <c r="H948" s="1" t="s">
        <v>2010</v>
      </c>
    </row>
    <row r="949" spans="1:8" hidden="1" x14ac:dyDescent="0.3">
      <c r="A949" s="1" t="s">
        <v>745</v>
      </c>
      <c r="B949" s="1" t="str">
        <f t="shared" si="43"/>
        <v>USA</v>
      </c>
      <c r="C949" s="5" t="str">
        <f t="shared" si="42"/>
        <v>2018</v>
      </c>
      <c r="D949" s="1" t="str">
        <f t="shared" si="44"/>
        <v xml:space="preserve">Delta IV Medium+ (5,2) </v>
      </c>
      <c r="E949" s="1" t="s">
        <v>346</v>
      </c>
      <c r="F949" s="7" t="str">
        <f>TEXT(DATE(MID(H949, 13, 4), CHOOSE(MATCH( MID(H949, 5, 3), {"Jan","Feb","Mar","Apr","May","Jun","Jul","Aug","Sep","Oct","Nov","Dec"}, 0), 1, 2, 3, 4, 5, 6, 7, 8, 9, 10, 11, 12), MID(H949, 9, 2)), "yyyy-mm-dd")</f>
        <v>2018-01-12</v>
      </c>
      <c r="G949" s="1" t="s">
        <v>2013</v>
      </c>
      <c r="H949" s="1" t="s">
        <v>2012</v>
      </c>
    </row>
    <row r="950" spans="1:8" hidden="1" x14ac:dyDescent="0.3">
      <c r="A950" s="1" t="s">
        <v>87</v>
      </c>
      <c r="B950" s="1" t="str">
        <f t="shared" si="43"/>
        <v>India</v>
      </c>
      <c r="C950" s="5" t="str">
        <f t="shared" si="42"/>
        <v>2018</v>
      </c>
      <c r="D950" s="1" t="str">
        <f t="shared" si="44"/>
        <v xml:space="preserve">PSLV-XL </v>
      </c>
      <c r="E950" s="1" t="s">
        <v>8</v>
      </c>
      <c r="F950" s="7" t="str">
        <f>TEXT(DATE(MID(H950, 13, 4), CHOOSE(MATCH( MID(H950, 5, 3), {"Jan","Feb","Mar","Apr","May","Jun","Jul","Aug","Sep","Oct","Nov","Dec"}, 0), 1, 2, 3, 4, 5, 6, 7, 8, 9, 10, 11, 12), MID(H950, 9, 2)), "yyyy-mm-dd")</f>
        <v>2018-01-12</v>
      </c>
      <c r="G950" s="1" t="s">
        <v>2015</v>
      </c>
      <c r="H950" s="1" t="s">
        <v>2014</v>
      </c>
    </row>
    <row r="951" spans="1:8" hidden="1" x14ac:dyDescent="0.3">
      <c r="A951" s="1" t="s">
        <v>101</v>
      </c>
      <c r="B951" s="1" t="str">
        <f t="shared" si="43"/>
        <v>China</v>
      </c>
      <c r="C951" s="5" t="str">
        <f t="shared" si="42"/>
        <v>2018</v>
      </c>
      <c r="D951" s="1" t="str">
        <f t="shared" si="44"/>
        <v xml:space="preserve">Long March 3B/YZ-1 </v>
      </c>
      <c r="E951" s="1" t="s">
        <v>8</v>
      </c>
      <c r="F951" s="7" t="str">
        <f>TEXT(DATE(MID(H951, 13, 4), CHOOSE(MATCH( MID(H951, 5, 3), {"Jan","Feb","Mar","Apr","May","Jun","Jul","Aug","Sep","Oct","Nov","Dec"}, 0), 1, 2, 3, 4, 5, 6, 7, 8, 9, 10, 11, 12), MID(H951, 9, 2)), "yyyy-mm-dd")</f>
        <v>2018-01-11</v>
      </c>
      <c r="G951" s="1" t="s">
        <v>2017</v>
      </c>
      <c r="H951" s="1" t="s">
        <v>2016</v>
      </c>
    </row>
    <row r="952" spans="1:8" hidden="1" x14ac:dyDescent="0.3">
      <c r="A952" s="1" t="s">
        <v>329</v>
      </c>
      <c r="B952" s="1" t="str">
        <f t="shared" si="43"/>
        <v>China</v>
      </c>
      <c r="C952" s="5" t="str">
        <f t="shared" si="42"/>
        <v>2018</v>
      </c>
      <c r="D952" s="1" t="str">
        <f t="shared" si="44"/>
        <v xml:space="preserve">Long March 2D </v>
      </c>
      <c r="E952" s="1" t="s">
        <v>8</v>
      </c>
      <c r="F952" s="7" t="str">
        <f>TEXT(DATE(MID(H952, 13, 4), CHOOSE(MATCH( MID(H952, 5, 3), {"Jan","Feb","Mar","Apr","May","Jun","Jul","Aug","Sep","Oct","Nov","Dec"}, 0), 1, 2, 3, 4, 5, 6, 7, 8, 9, 10, 11, 12), MID(H952, 9, 2)), "yyyy-mm-dd")</f>
        <v>2018-01-09</v>
      </c>
      <c r="G952" s="1" t="s">
        <v>2019</v>
      </c>
      <c r="H952" s="1" t="s">
        <v>2018</v>
      </c>
    </row>
    <row r="953" spans="1:8" hidden="1" x14ac:dyDescent="0.3">
      <c r="A953" s="1" t="s">
        <v>11</v>
      </c>
      <c r="B953" s="1" t="str">
        <f t="shared" si="43"/>
        <v>USA</v>
      </c>
      <c r="C953" s="5" t="str">
        <f t="shared" si="42"/>
        <v>2018</v>
      </c>
      <c r="D953" s="1" t="str">
        <f t="shared" si="44"/>
        <v xml:space="preserve">Falcon 9 Block 4 </v>
      </c>
      <c r="E953" s="1" t="s">
        <v>346</v>
      </c>
      <c r="F953" s="7" t="str">
        <f>TEXT(DATE(MID(H953, 13, 4), CHOOSE(MATCH( MID(H953, 5, 3), {"Jan","Feb","Mar","Apr","May","Jun","Jul","Aug","Sep","Oct","Nov","Dec"}, 0), 1, 2, 3, 4, 5, 6, 7, 8, 9, 10, 11, 12), MID(H953, 9, 2)), "yyyy-mm-dd")</f>
        <v>2018-01-08</v>
      </c>
      <c r="G953" s="1" t="s">
        <v>2021</v>
      </c>
      <c r="H953" s="1" t="s">
        <v>2020</v>
      </c>
    </row>
    <row r="954" spans="1:8" hidden="1" x14ac:dyDescent="0.3">
      <c r="A954" s="1" t="s">
        <v>2022</v>
      </c>
      <c r="B954" s="1" t="str">
        <f t="shared" si="43"/>
        <v>Kazakhstan</v>
      </c>
      <c r="C954" s="5" t="str">
        <f t="shared" si="42"/>
        <v>2017</v>
      </c>
      <c r="D954" s="1" t="str">
        <f t="shared" si="44"/>
        <v xml:space="preserve">Zenit-3 SLBF </v>
      </c>
      <c r="E954" s="1" t="s">
        <v>346</v>
      </c>
      <c r="F954" s="7" t="str">
        <f>TEXT(DATE(MID(H954, 13, 4), CHOOSE(MATCH( MID(H954, 5, 3), {"Jan","Feb","Mar","Apr","May","Jun","Jul","Aug","Sep","Oct","Nov","Dec"}, 0), 1, 2, 3, 4, 5, 6, 7, 8, 9, 10, 11, 12), MID(H954, 9, 2)), "yyyy-mm-dd")</f>
        <v>2017-12-26</v>
      </c>
      <c r="G954" s="1" t="s">
        <v>2024</v>
      </c>
      <c r="H954" s="1" t="s">
        <v>2023</v>
      </c>
    </row>
    <row r="955" spans="1:8" hidden="1" x14ac:dyDescent="0.3">
      <c r="A955" s="1" t="s">
        <v>18</v>
      </c>
      <c r="B955" s="1" t="str">
        <f t="shared" si="43"/>
        <v>China</v>
      </c>
      <c r="C955" s="5" t="str">
        <f t="shared" si="42"/>
        <v>2017</v>
      </c>
      <c r="D955" s="1" t="str">
        <f t="shared" si="44"/>
        <v xml:space="preserve">Long March 2C </v>
      </c>
      <c r="E955" s="1" t="s">
        <v>8</v>
      </c>
      <c r="F955" s="7" t="str">
        <f>TEXT(DATE(MID(H955, 13, 4), CHOOSE(MATCH( MID(H955, 5, 3), {"Jan","Feb","Mar","Apr","May","Jun","Jul","Aug","Sep","Oct","Nov","Dec"}, 0), 1, 2, 3, 4, 5, 6, 7, 8, 9, 10, 11, 12), MID(H955, 9, 2)), "yyyy-mm-dd")</f>
        <v>2017-12-25</v>
      </c>
      <c r="G955" s="1" t="s">
        <v>2026</v>
      </c>
      <c r="H955" s="1" t="s">
        <v>2025</v>
      </c>
    </row>
    <row r="956" spans="1:8" hidden="1" x14ac:dyDescent="0.3">
      <c r="A956" s="1" t="s">
        <v>90</v>
      </c>
      <c r="B956" s="1" t="str">
        <f t="shared" si="43"/>
        <v>China</v>
      </c>
      <c r="C956" s="5" t="str">
        <f t="shared" si="42"/>
        <v>2017</v>
      </c>
      <c r="D956" s="1" t="str">
        <f t="shared" si="44"/>
        <v xml:space="preserve">Long March 2D </v>
      </c>
      <c r="E956" s="1" t="s">
        <v>8</v>
      </c>
      <c r="F956" s="7" t="str">
        <f>TEXT(DATE(MID(H956, 13, 4), CHOOSE(MATCH( MID(H956, 5, 3), {"Jan","Feb","Mar","Apr","May","Jun","Jul","Aug","Sep","Oct","Nov","Dec"}, 0), 1, 2, 3, 4, 5, 6, 7, 8, 9, 10, 11, 12), MID(H956, 9, 2)), "yyyy-mm-dd")</f>
        <v>2017-12-23</v>
      </c>
      <c r="G956" s="1" t="s">
        <v>2028</v>
      </c>
      <c r="H956" s="1" t="s">
        <v>2027</v>
      </c>
    </row>
    <row r="957" spans="1:8" hidden="1" x14ac:dyDescent="0.3">
      <c r="A957" s="1" t="s">
        <v>27</v>
      </c>
      <c r="B957" s="1" t="str">
        <f t="shared" si="43"/>
        <v>USA</v>
      </c>
      <c r="C957" s="5" t="str">
        <f t="shared" si="42"/>
        <v>2017</v>
      </c>
      <c r="D957" s="1" t="str">
        <f t="shared" si="44"/>
        <v xml:space="preserve">Falcon 9 Block 3 (v1.2/FT) </v>
      </c>
      <c r="E957" s="1" t="s">
        <v>346</v>
      </c>
      <c r="F957" s="7" t="str">
        <f>TEXT(DATE(MID(H957, 13, 4), CHOOSE(MATCH( MID(H957, 5, 3), {"Jan","Feb","Mar","Apr","May","Jun","Jul","Aug","Sep","Oct","Nov","Dec"}, 0), 1, 2, 3, 4, 5, 6, 7, 8, 9, 10, 11, 12), MID(H957, 9, 2)), "yyyy-mm-dd")</f>
        <v>2017-12-23</v>
      </c>
      <c r="G957" s="1" t="s">
        <v>2030</v>
      </c>
      <c r="H957" s="1" t="s">
        <v>2029</v>
      </c>
    </row>
    <row r="958" spans="1:8" hidden="1" x14ac:dyDescent="0.3">
      <c r="A958" s="1" t="s">
        <v>61</v>
      </c>
      <c r="B958" s="1" t="str">
        <f t="shared" si="43"/>
        <v>Japan</v>
      </c>
      <c r="C958" s="5" t="str">
        <f t="shared" si="42"/>
        <v>2017</v>
      </c>
      <c r="D958" s="1" t="str">
        <f t="shared" si="44"/>
        <v xml:space="preserve">H-IIA 202 </v>
      </c>
      <c r="E958" s="1" t="s">
        <v>8</v>
      </c>
      <c r="F958" s="7" t="str">
        <f>TEXT(DATE(MID(H958, 13, 4), CHOOSE(MATCH( MID(H958, 5, 3), {"Jan","Feb","Mar","Apr","May","Jun","Jul","Aug","Sep","Oct","Nov","Dec"}, 0), 1, 2, 3, 4, 5, 6, 7, 8, 9, 10, 11, 12), MID(H958, 9, 2)), "yyyy-mm-dd")</f>
        <v>2017-12-23</v>
      </c>
      <c r="G958" s="1" t="s">
        <v>2032</v>
      </c>
      <c r="H958" s="1" t="s">
        <v>2031</v>
      </c>
    </row>
    <row r="959" spans="1:8" hidden="1" x14ac:dyDescent="0.3">
      <c r="A959" s="1" t="s">
        <v>1630</v>
      </c>
      <c r="B959" s="1" t="str">
        <f t="shared" si="43"/>
        <v>Kazakhstan</v>
      </c>
      <c r="C959" s="5" t="str">
        <f t="shared" si="42"/>
        <v>2017</v>
      </c>
      <c r="D959" s="1" t="str">
        <f t="shared" si="44"/>
        <v xml:space="preserve">Soyuz FG </v>
      </c>
      <c r="E959" s="1" t="s">
        <v>346</v>
      </c>
      <c r="F959" s="7" t="str">
        <f>TEXT(DATE(MID(H959, 13, 4), CHOOSE(MATCH( MID(H959, 5, 3), {"Jan","Feb","Mar","Apr","May","Jun","Jul","Aug","Sep","Oct","Nov","Dec"}, 0), 1, 2, 3, 4, 5, 6, 7, 8, 9, 10, 11, 12), MID(H959, 9, 2)), "yyyy-mm-dd")</f>
        <v>2017-12-17</v>
      </c>
      <c r="G959" s="1" t="s">
        <v>2034</v>
      </c>
      <c r="H959" s="1" t="s">
        <v>2033</v>
      </c>
    </row>
    <row r="960" spans="1:8" hidden="1" x14ac:dyDescent="0.3">
      <c r="A960" s="1" t="s">
        <v>11</v>
      </c>
      <c r="B960" s="1" t="str">
        <f t="shared" si="43"/>
        <v>USA</v>
      </c>
      <c r="C960" s="5" t="str">
        <f t="shared" si="42"/>
        <v>2017</v>
      </c>
      <c r="D960" s="1" t="str">
        <f t="shared" si="44"/>
        <v xml:space="preserve">Falcon 9 Block 3 (v1.2/FT) </v>
      </c>
      <c r="E960" s="1" t="s">
        <v>346</v>
      </c>
      <c r="F960" s="7" t="str">
        <f>TEXT(DATE(MID(H960, 13, 4), CHOOSE(MATCH( MID(H960, 5, 3), {"Jan","Feb","Mar","Apr","May","Jun","Jul","Aug","Sep","Oct","Nov","Dec"}, 0), 1, 2, 3, 4, 5, 6, 7, 8, 9, 10, 11, 12), MID(H960, 9, 2)), "yyyy-mm-dd")</f>
        <v>2017-12-15</v>
      </c>
      <c r="G960" s="1" t="s">
        <v>2036</v>
      </c>
      <c r="H960" s="1" t="s">
        <v>2035</v>
      </c>
    </row>
    <row r="961" spans="1:8" hidden="1" x14ac:dyDescent="0.3">
      <c r="A961" s="1" t="s">
        <v>379</v>
      </c>
      <c r="B961" s="1" t="str">
        <f t="shared" si="43"/>
        <v>France</v>
      </c>
      <c r="C961" s="5" t="str">
        <f t="shared" si="42"/>
        <v>2017</v>
      </c>
      <c r="D961" s="1" t="str">
        <f t="shared" si="44"/>
        <v xml:space="preserve">Ariane 5 ES </v>
      </c>
      <c r="E961" s="1" t="s">
        <v>346</v>
      </c>
      <c r="F961" s="7" t="str">
        <f>TEXT(DATE(MID(H961, 13, 4), CHOOSE(MATCH( MID(H961, 5, 3), {"Jan","Feb","Mar","Apr","May","Jun","Jul","Aug","Sep","Oct","Nov","Dec"}, 0), 1, 2, 3, 4, 5, 6, 7, 8, 9, 10, 11, 12), MID(H961, 9, 2)), "yyyy-mm-dd")</f>
        <v>2017-12-12</v>
      </c>
      <c r="G961" s="1" t="s">
        <v>2038</v>
      </c>
      <c r="H961" s="1" t="s">
        <v>2037</v>
      </c>
    </row>
    <row r="962" spans="1:8" hidden="1" x14ac:dyDescent="0.3">
      <c r="A962" s="1" t="s">
        <v>121</v>
      </c>
      <c r="B962" s="1" t="str">
        <f t="shared" si="43"/>
        <v>USA</v>
      </c>
      <c r="C962" s="5" t="str">
        <f t="shared" ref="C962:C1025" si="45">TEXT(F962, "yyyy")</f>
        <v>2017</v>
      </c>
      <c r="D962" s="1" t="str">
        <f t="shared" si="44"/>
        <v xml:space="preserve">New Shepard </v>
      </c>
      <c r="E962" s="1" t="s">
        <v>8</v>
      </c>
      <c r="F962" s="7" t="str">
        <f>TEXT(DATE(MID(H962, 13, 4), CHOOSE(MATCH( MID(H962, 5, 3), {"Jan","Feb","Mar","Apr","May","Jun","Jul","Aug","Sep","Oct","Nov","Dec"}, 0), 1, 2, 3, 4, 5, 6, 7, 8, 9, 10, 11, 12), MID(H962, 9, 2)), "yyyy-mm-dd")</f>
        <v>2017-12-12</v>
      </c>
      <c r="G962" s="1" t="s">
        <v>2040</v>
      </c>
      <c r="H962" s="1" t="s">
        <v>2039</v>
      </c>
    </row>
    <row r="963" spans="1:8" hidden="1" x14ac:dyDescent="0.3">
      <c r="A963" s="1" t="s">
        <v>101</v>
      </c>
      <c r="B963" s="1" t="str">
        <f t="shared" ref="B963:B1026" si="46">TRIM(MID(A963, FIND("|", SUBSTITUTE(A963, ",", "|", LEN(A963) - LEN(SUBSTITUTE(A963,",", "" )))) + 1, LEN(A963)))</f>
        <v>China</v>
      </c>
      <c r="C963" s="5" t="str">
        <f t="shared" si="45"/>
        <v>2017</v>
      </c>
      <c r="D963" s="1" t="str">
        <f t="shared" ref="D963:D1026" si="47">LEFT(G963, FIND("|", G963) - 1)</f>
        <v xml:space="preserve">Long March 3B/E </v>
      </c>
      <c r="E963" s="1" t="s">
        <v>8</v>
      </c>
      <c r="F963" s="7" t="str">
        <f>TEXT(DATE(MID(H963, 13, 4), CHOOSE(MATCH( MID(H963, 5, 3), {"Jan","Feb","Mar","Apr","May","Jun","Jul","Aug","Sep","Oct","Nov","Dec"}, 0), 1, 2, 3, 4, 5, 6, 7, 8, 9, 10, 11, 12), MID(H963, 9, 2)), "yyyy-mm-dd")</f>
        <v>2017-12-10</v>
      </c>
      <c r="G963" s="1" t="s">
        <v>2042</v>
      </c>
      <c r="H963" s="1" t="s">
        <v>2041</v>
      </c>
    </row>
    <row r="964" spans="1:8" hidden="1" x14ac:dyDescent="0.3">
      <c r="A964" s="1" t="s">
        <v>90</v>
      </c>
      <c r="B964" s="1" t="str">
        <f t="shared" si="46"/>
        <v>China</v>
      </c>
      <c r="C964" s="5" t="str">
        <f t="shared" si="45"/>
        <v>2017</v>
      </c>
      <c r="D964" s="1" t="str">
        <f t="shared" si="47"/>
        <v xml:space="preserve">Long March 2D </v>
      </c>
      <c r="E964" s="1" t="s">
        <v>8</v>
      </c>
      <c r="F964" s="7" t="str">
        <f>TEXT(DATE(MID(H964, 13, 4), CHOOSE(MATCH( MID(H964, 5, 3), {"Jan","Feb","Mar","Apr","May","Jun","Jul","Aug","Sep","Oct","Nov","Dec"}, 0), 1, 2, 3, 4, 5, 6, 7, 8, 9, 10, 11, 12), MID(H964, 9, 2)), "yyyy-mm-dd")</f>
        <v>2017-12-03</v>
      </c>
      <c r="G964" s="1" t="s">
        <v>2044</v>
      </c>
      <c r="H964" s="1" t="s">
        <v>2043</v>
      </c>
    </row>
    <row r="965" spans="1:8" hidden="1" x14ac:dyDescent="0.3">
      <c r="A965" s="1" t="s">
        <v>5</v>
      </c>
      <c r="B965" s="1" t="str">
        <f t="shared" si="46"/>
        <v>Russia</v>
      </c>
      <c r="C965" s="5" t="str">
        <f t="shared" si="45"/>
        <v>2017</v>
      </c>
      <c r="D965" s="1" t="str">
        <f t="shared" si="47"/>
        <v xml:space="preserve">Soyuz 2.1b </v>
      </c>
      <c r="E965" s="1" t="s">
        <v>8</v>
      </c>
      <c r="F965" s="7" t="str">
        <f>TEXT(DATE(MID(H965, 13, 4), CHOOSE(MATCH( MID(H965, 5, 3), {"Jan","Feb","Mar","Apr","May","Jun","Jul","Aug","Sep","Oct","Nov","Dec"}, 0), 1, 2, 3, 4, 5, 6, 7, 8, 9, 10, 11, 12), MID(H965, 9, 2)), "yyyy-mm-dd")</f>
        <v>2017-12-02</v>
      </c>
      <c r="G965" s="1" t="s">
        <v>2046</v>
      </c>
      <c r="H965" s="1" t="s">
        <v>2045</v>
      </c>
    </row>
    <row r="966" spans="1:8" hidden="1" x14ac:dyDescent="0.3">
      <c r="A966" s="1" t="s">
        <v>322</v>
      </c>
      <c r="B966" s="1" t="str">
        <f t="shared" si="46"/>
        <v>Russia</v>
      </c>
      <c r="C966" s="5" t="str">
        <f t="shared" si="45"/>
        <v>2017</v>
      </c>
      <c r="D966" s="1" t="str">
        <f t="shared" si="47"/>
        <v xml:space="preserve">Soyuz 2.1b/Fregat-M </v>
      </c>
      <c r="E966" s="1" t="s">
        <v>8</v>
      </c>
      <c r="F966" s="7" t="str">
        <f>TEXT(DATE(MID(H966, 13, 4), CHOOSE(MATCH( MID(H966, 5, 3), {"Jan","Feb","Mar","Apr","May","Jun","Jul","Aug","Sep","Oct","Nov","Dec"}, 0), 1, 2, 3, 4, 5, 6, 7, 8, 9, 10, 11, 12), MID(H966, 9, 2)), "yyyy-mm-dd")</f>
        <v>2017-11-28</v>
      </c>
      <c r="G966" s="1" t="s">
        <v>2048</v>
      </c>
      <c r="H966" s="1" t="s">
        <v>2047</v>
      </c>
    </row>
    <row r="967" spans="1:8" hidden="1" x14ac:dyDescent="0.3">
      <c r="A967" s="1" t="s">
        <v>18</v>
      </c>
      <c r="B967" s="1" t="str">
        <f t="shared" si="46"/>
        <v>China</v>
      </c>
      <c r="C967" s="5" t="str">
        <f t="shared" si="45"/>
        <v>2017</v>
      </c>
      <c r="D967" s="1" t="str">
        <f t="shared" si="47"/>
        <v xml:space="preserve">Long March 2C </v>
      </c>
      <c r="E967" s="1" t="s">
        <v>8</v>
      </c>
      <c r="F967" s="7" t="str">
        <f>TEXT(DATE(MID(H967, 13, 4), CHOOSE(MATCH( MID(H967, 5, 3), {"Jan","Feb","Mar","Apr","May","Jun","Jul","Aug","Sep","Oct","Nov","Dec"}, 0), 1, 2, 3, 4, 5, 6, 7, 8, 9, 10, 11, 12), MID(H967, 9, 2)), "yyyy-mm-dd")</f>
        <v>2017-11-24</v>
      </c>
      <c r="G967" s="1" t="s">
        <v>2050</v>
      </c>
      <c r="H967" s="1" t="s">
        <v>2049</v>
      </c>
    </row>
    <row r="968" spans="1:8" hidden="1" x14ac:dyDescent="0.3">
      <c r="A968" s="1" t="s">
        <v>395</v>
      </c>
      <c r="B968" s="1" t="str">
        <f t="shared" si="46"/>
        <v>China</v>
      </c>
      <c r="C968" s="5" t="str">
        <f t="shared" si="45"/>
        <v>2017</v>
      </c>
      <c r="D968" s="1" t="str">
        <f t="shared" si="47"/>
        <v xml:space="preserve">Long March 6 </v>
      </c>
      <c r="E968" s="1" t="s">
        <v>8</v>
      </c>
      <c r="F968" s="7" t="str">
        <f>TEXT(DATE(MID(H968, 13, 4), CHOOSE(MATCH( MID(H968, 5, 3), {"Jan","Feb","Mar","Apr","May","Jun","Jul","Aug","Sep","Oct","Nov","Dec"}, 0), 1, 2, 3, 4, 5, 6, 7, 8, 9, 10, 11, 12), MID(H968, 9, 2)), "yyyy-mm-dd")</f>
        <v>2017-11-21</v>
      </c>
      <c r="G968" s="1" t="s">
        <v>2052</v>
      </c>
      <c r="H968" s="1" t="s">
        <v>2051</v>
      </c>
    </row>
    <row r="969" spans="1:8" hidden="1" x14ac:dyDescent="0.3">
      <c r="A969" s="1" t="s">
        <v>114</v>
      </c>
      <c r="B969" s="1" t="str">
        <f t="shared" si="46"/>
        <v>USA</v>
      </c>
      <c r="C969" s="5" t="str">
        <f t="shared" si="45"/>
        <v>2017</v>
      </c>
      <c r="D969" s="1" t="str">
        <f t="shared" si="47"/>
        <v xml:space="preserve">Delta II 7920-10C </v>
      </c>
      <c r="E969" s="1" t="s">
        <v>346</v>
      </c>
      <c r="F969" s="7" t="str">
        <f>TEXT(DATE(MID(H969, 13, 4), CHOOSE(MATCH( MID(H969, 5, 3), {"Jan","Feb","Mar","Apr","May","Jun","Jul","Aug","Sep","Oct","Nov","Dec"}, 0), 1, 2, 3, 4, 5, 6, 7, 8, 9, 10, 11, 12), MID(H969, 9, 2)), "yyyy-mm-dd")</f>
        <v>2017-11-18</v>
      </c>
      <c r="G969" s="1" t="s">
        <v>2054</v>
      </c>
      <c r="H969" s="1" t="s">
        <v>2053</v>
      </c>
    </row>
    <row r="970" spans="1:8" hidden="1" x14ac:dyDescent="0.3">
      <c r="A970" s="1" t="s">
        <v>329</v>
      </c>
      <c r="B970" s="1" t="str">
        <f t="shared" si="46"/>
        <v>China</v>
      </c>
      <c r="C970" s="5" t="str">
        <f t="shared" si="45"/>
        <v>2017</v>
      </c>
      <c r="D970" s="1" t="str">
        <f t="shared" si="47"/>
        <v xml:space="preserve">Long March 4C </v>
      </c>
      <c r="E970" s="1" t="s">
        <v>8</v>
      </c>
      <c r="F970" s="7" t="str">
        <f>TEXT(DATE(MID(H970, 13, 4), CHOOSE(MATCH( MID(H970, 5, 3), {"Jan","Feb","Mar","Apr","May","Jun","Jul","Aug","Sep","Oct","Nov","Dec"}, 0), 1, 2, 3, 4, 5, 6, 7, 8, 9, 10, 11, 12), MID(H970, 9, 2)), "yyyy-mm-dd")</f>
        <v>2017-11-14</v>
      </c>
      <c r="G970" s="1" t="s">
        <v>2056</v>
      </c>
      <c r="H970" s="1" t="s">
        <v>2055</v>
      </c>
    </row>
    <row r="971" spans="1:8" hidden="1" x14ac:dyDescent="0.3">
      <c r="A971" s="1" t="s">
        <v>343</v>
      </c>
      <c r="B971" s="1" t="str">
        <f t="shared" si="46"/>
        <v>USA</v>
      </c>
      <c r="C971" s="5" t="str">
        <f t="shared" si="45"/>
        <v>2017</v>
      </c>
      <c r="D971" s="1" t="str">
        <f t="shared" si="47"/>
        <v xml:space="preserve">Antares 230 </v>
      </c>
      <c r="E971" s="1" t="s">
        <v>346</v>
      </c>
      <c r="F971" s="7" t="str">
        <f>TEXT(DATE(MID(H971, 13, 4), CHOOSE(MATCH( MID(H971, 5, 3), {"Jan","Feb","Mar","Apr","May","Jun","Jul","Aug","Sep","Oct","Nov","Dec"}, 0), 1, 2, 3, 4, 5, 6, 7, 8, 9, 10, 11, 12), MID(H971, 9, 2)), "yyyy-mm-dd")</f>
        <v>2017-11-12</v>
      </c>
      <c r="G971" s="1" t="s">
        <v>2058</v>
      </c>
      <c r="H971" s="1" t="s">
        <v>2057</v>
      </c>
    </row>
    <row r="972" spans="1:8" hidden="1" x14ac:dyDescent="0.3">
      <c r="A972" s="1" t="s">
        <v>234</v>
      </c>
      <c r="B972" s="1" t="str">
        <f t="shared" si="46"/>
        <v>France</v>
      </c>
      <c r="C972" s="5" t="str">
        <f t="shared" si="45"/>
        <v>2017</v>
      </c>
      <c r="D972" s="1" t="str">
        <f t="shared" si="47"/>
        <v xml:space="preserve">Vega </v>
      </c>
      <c r="E972" s="1" t="s">
        <v>8</v>
      </c>
      <c r="F972" s="7" t="str">
        <f>TEXT(DATE(MID(H972, 13, 4), CHOOSE(MATCH( MID(H972, 5, 3), {"Jan","Feb","Mar","Apr","May","Jun","Jul","Aug","Sep","Oct","Nov","Dec"}, 0), 1, 2, 3, 4, 5, 6, 7, 8, 9, 10, 11, 12), MID(H972, 9, 2)), "yyyy-mm-dd")</f>
        <v>2017-11-08</v>
      </c>
      <c r="G972" s="1" t="s">
        <v>2060</v>
      </c>
      <c r="H972" s="1" t="s">
        <v>2059</v>
      </c>
    </row>
    <row r="973" spans="1:8" hidden="1" x14ac:dyDescent="0.3">
      <c r="A973" s="1" t="s">
        <v>101</v>
      </c>
      <c r="B973" s="1" t="str">
        <f t="shared" si="46"/>
        <v>China</v>
      </c>
      <c r="C973" s="5" t="str">
        <f t="shared" si="45"/>
        <v>2017</v>
      </c>
      <c r="D973" s="1" t="str">
        <f t="shared" si="47"/>
        <v xml:space="preserve">Long March 3B/YZ-1 </v>
      </c>
      <c r="E973" s="1" t="s">
        <v>8</v>
      </c>
      <c r="F973" s="7" t="str">
        <f>TEXT(DATE(MID(H973, 13, 4), CHOOSE(MATCH( MID(H973, 5, 3), {"Jan","Feb","Mar","Apr","May","Jun","Jul","Aug","Sep","Oct","Nov","Dec"}, 0), 1, 2, 3, 4, 5, 6, 7, 8, 9, 10, 11, 12), MID(H973, 9, 2)), "yyyy-mm-dd")</f>
        <v>2017-11-05</v>
      </c>
      <c r="G973" s="1" t="s">
        <v>2062</v>
      </c>
      <c r="H973" s="1" t="s">
        <v>2061</v>
      </c>
    </row>
    <row r="974" spans="1:8" hidden="1" x14ac:dyDescent="0.3">
      <c r="A974" s="1" t="s">
        <v>2063</v>
      </c>
      <c r="B974" s="1" t="str">
        <f t="shared" si="46"/>
        <v>USA</v>
      </c>
      <c r="C974" s="5" t="str">
        <f t="shared" si="45"/>
        <v>2017</v>
      </c>
      <c r="D974" s="1" t="str">
        <f t="shared" si="47"/>
        <v xml:space="preserve">Minotaur C (Taurus) </v>
      </c>
      <c r="E974" s="1" t="s">
        <v>8</v>
      </c>
      <c r="F974" s="7" t="str">
        <f>TEXT(DATE(MID(H974, 13, 4), CHOOSE(MATCH( MID(H974, 5, 3), {"Jan","Feb","Mar","Apr","May","Jun","Jul","Aug","Sep","Oct","Nov","Dec"}, 0), 1, 2, 3, 4, 5, 6, 7, 8, 9, 10, 11, 12), MID(H974, 9, 2)), "yyyy-mm-dd")</f>
        <v>2017-10-31</v>
      </c>
      <c r="G974" s="1" t="s">
        <v>2065</v>
      </c>
      <c r="H974" s="1" t="s">
        <v>2064</v>
      </c>
    </row>
    <row r="975" spans="1:8" hidden="1" x14ac:dyDescent="0.3">
      <c r="A975" s="1" t="s">
        <v>30</v>
      </c>
      <c r="B975" s="1" t="str">
        <f t="shared" si="46"/>
        <v>USA</v>
      </c>
      <c r="C975" s="5" t="str">
        <f t="shared" si="45"/>
        <v>2017</v>
      </c>
      <c r="D975" s="1" t="str">
        <f t="shared" si="47"/>
        <v xml:space="preserve">Falcon 9 Block 4 </v>
      </c>
      <c r="E975" s="1" t="s">
        <v>346</v>
      </c>
      <c r="F975" s="7" t="str">
        <f>TEXT(DATE(MID(H975, 13, 4), CHOOSE(MATCH( MID(H975, 5, 3), {"Jan","Feb","Mar","Apr","May","Jun","Jul","Aug","Sep","Oct","Nov","Dec"}, 0), 1, 2, 3, 4, 5, 6, 7, 8, 9, 10, 11, 12), MID(H975, 9, 2)), "yyyy-mm-dd")</f>
        <v>2017-10-30</v>
      </c>
      <c r="G975" s="1" t="s">
        <v>2067</v>
      </c>
      <c r="H975" s="1" t="s">
        <v>2066</v>
      </c>
    </row>
    <row r="976" spans="1:8" hidden="1" x14ac:dyDescent="0.3">
      <c r="A976" s="1" t="s">
        <v>75</v>
      </c>
      <c r="B976" s="1" t="str">
        <f t="shared" si="46"/>
        <v>USA</v>
      </c>
      <c r="C976" s="5" t="str">
        <f t="shared" si="45"/>
        <v>2017</v>
      </c>
      <c r="D976" s="1" t="str">
        <f t="shared" si="47"/>
        <v xml:space="preserve">Atlas V 421 </v>
      </c>
      <c r="E976" s="1" t="s">
        <v>8</v>
      </c>
      <c r="F976" s="7" t="str">
        <f>TEXT(DATE(MID(H976, 13, 4), CHOOSE(MATCH( MID(H976, 5, 3), {"Jan","Feb","Mar","Apr","May","Jun","Jul","Aug","Sep","Oct","Nov","Dec"}, 0), 1, 2, 3, 4, 5, 6, 7, 8, 9, 10, 11, 12), MID(H976, 9, 2)), "yyyy-mm-dd")</f>
        <v>2017-10-15</v>
      </c>
      <c r="G976" s="1" t="s">
        <v>2069</v>
      </c>
      <c r="H976" s="1" t="s">
        <v>2068</v>
      </c>
    </row>
    <row r="977" spans="1:8" hidden="1" x14ac:dyDescent="0.3">
      <c r="A977" s="1" t="s">
        <v>130</v>
      </c>
      <c r="B977" s="1" t="str">
        <f t="shared" si="46"/>
        <v>Kazakhstan</v>
      </c>
      <c r="C977" s="5" t="str">
        <f t="shared" si="45"/>
        <v>2017</v>
      </c>
      <c r="D977" s="1" t="str">
        <f t="shared" si="47"/>
        <v xml:space="preserve">Soyuz 2.1a </v>
      </c>
      <c r="E977" s="1" t="s">
        <v>8</v>
      </c>
      <c r="F977" s="7" t="str">
        <f>TEXT(DATE(MID(H977, 13, 4), CHOOSE(MATCH( MID(H977, 5, 3), {"Jan","Feb","Mar","Apr","May","Jun","Jul","Aug","Sep","Oct","Nov","Dec"}, 0), 1, 2, 3, 4, 5, 6, 7, 8, 9, 10, 11, 12), MID(H977, 9, 2)), "yyyy-mm-dd")</f>
        <v>2017-10-14</v>
      </c>
      <c r="G977" s="1" t="s">
        <v>2071</v>
      </c>
      <c r="H977" s="1" t="s">
        <v>2070</v>
      </c>
    </row>
    <row r="978" spans="1:8" hidden="1" x14ac:dyDescent="0.3">
      <c r="A978" s="1" t="s">
        <v>1561</v>
      </c>
      <c r="B978" s="1" t="str">
        <f t="shared" si="46"/>
        <v>Russia</v>
      </c>
      <c r="C978" s="5" t="str">
        <f t="shared" si="45"/>
        <v>2017</v>
      </c>
      <c r="D978" s="1" t="str">
        <f t="shared" si="47"/>
        <v xml:space="preserve">Rokot/Briz KM </v>
      </c>
      <c r="E978" s="1" t="s">
        <v>346</v>
      </c>
      <c r="F978" s="7" t="str">
        <f>TEXT(DATE(MID(H978, 13, 4), CHOOSE(MATCH( MID(H978, 5, 3), {"Jan","Feb","Mar","Apr","May","Jun","Jul","Aug","Sep","Oct","Nov","Dec"}, 0), 1, 2, 3, 4, 5, 6, 7, 8, 9, 10, 11, 12), MID(H978, 9, 2)), "yyyy-mm-dd")</f>
        <v>2017-10-13</v>
      </c>
      <c r="G978" s="1" t="s">
        <v>2073</v>
      </c>
      <c r="H978" s="1" t="s">
        <v>2072</v>
      </c>
    </row>
    <row r="979" spans="1:8" hidden="1" x14ac:dyDescent="0.3">
      <c r="A979" s="1" t="s">
        <v>30</v>
      </c>
      <c r="B979" s="1" t="str">
        <f t="shared" si="46"/>
        <v>USA</v>
      </c>
      <c r="C979" s="5" t="str">
        <f t="shared" si="45"/>
        <v>2017</v>
      </c>
      <c r="D979" s="1" t="str">
        <f t="shared" si="47"/>
        <v xml:space="preserve">Falcon 9 Block 3 (v1.2/FT) </v>
      </c>
      <c r="E979" s="1" t="s">
        <v>346</v>
      </c>
      <c r="F979" s="7" t="str">
        <f>TEXT(DATE(MID(H979, 13, 4), CHOOSE(MATCH( MID(H979, 5, 3), {"Jan","Feb","Mar","Apr","May","Jun","Jul","Aug","Sep","Oct","Nov","Dec"}, 0), 1, 2, 3, 4, 5, 6, 7, 8, 9, 10, 11, 12), MID(H979, 9, 2)), "yyyy-mm-dd")</f>
        <v>2017-10-11</v>
      </c>
      <c r="G979" s="1" t="s">
        <v>2075</v>
      </c>
      <c r="H979" s="1" t="s">
        <v>2074</v>
      </c>
    </row>
    <row r="980" spans="1:8" hidden="1" x14ac:dyDescent="0.3">
      <c r="A980" s="1" t="s">
        <v>61</v>
      </c>
      <c r="B980" s="1" t="str">
        <f t="shared" si="46"/>
        <v>Japan</v>
      </c>
      <c r="C980" s="5" t="str">
        <f t="shared" si="45"/>
        <v>2017</v>
      </c>
      <c r="D980" s="1" t="str">
        <f t="shared" si="47"/>
        <v xml:space="preserve">H-IIA 202 </v>
      </c>
      <c r="E980" s="1" t="s">
        <v>8</v>
      </c>
      <c r="F980" s="7" t="str">
        <f>TEXT(DATE(MID(H980, 13, 4), CHOOSE(MATCH( MID(H980, 5, 3), {"Jan","Feb","Mar","Apr","May","Jun","Jul","Aug","Sep","Oct","Nov","Dec"}, 0), 1, 2, 3, 4, 5, 6, 7, 8, 9, 10, 11, 12), MID(H980, 9, 2)), "yyyy-mm-dd")</f>
        <v>2017-10-09</v>
      </c>
      <c r="G980" s="1" t="s">
        <v>2077</v>
      </c>
      <c r="H980" s="1" t="s">
        <v>2076</v>
      </c>
    </row>
    <row r="981" spans="1:8" hidden="1" x14ac:dyDescent="0.3">
      <c r="A981" s="1" t="s">
        <v>27</v>
      </c>
      <c r="B981" s="1" t="str">
        <f t="shared" si="46"/>
        <v>USA</v>
      </c>
      <c r="C981" s="5" t="str">
        <f t="shared" si="45"/>
        <v>2017</v>
      </c>
      <c r="D981" s="1" t="str">
        <f t="shared" si="47"/>
        <v xml:space="preserve">Falcon 9 Block 4 </v>
      </c>
      <c r="E981" s="1" t="s">
        <v>346</v>
      </c>
      <c r="F981" s="7" t="str">
        <f>TEXT(DATE(MID(H981, 13, 4), CHOOSE(MATCH( MID(H981, 5, 3), {"Jan","Feb","Mar","Apr","May","Jun","Jul","Aug","Sep","Oct","Nov","Dec"}, 0), 1, 2, 3, 4, 5, 6, 7, 8, 9, 10, 11, 12), MID(H981, 9, 2)), "yyyy-mm-dd")</f>
        <v>2017-10-09</v>
      </c>
      <c r="G981" s="1" t="s">
        <v>2079</v>
      </c>
      <c r="H981" s="1" t="s">
        <v>2078</v>
      </c>
    </row>
    <row r="982" spans="1:8" hidden="1" x14ac:dyDescent="0.3">
      <c r="A982" s="1" t="s">
        <v>90</v>
      </c>
      <c r="B982" s="1" t="str">
        <f t="shared" si="46"/>
        <v>China</v>
      </c>
      <c r="C982" s="5" t="str">
        <f t="shared" si="45"/>
        <v>2017</v>
      </c>
      <c r="D982" s="1" t="str">
        <f t="shared" si="47"/>
        <v xml:space="preserve">Long March 2D </v>
      </c>
      <c r="E982" s="1" t="s">
        <v>8</v>
      </c>
      <c r="F982" s="7" t="str">
        <f>TEXT(DATE(MID(H982, 13, 4), CHOOSE(MATCH( MID(H982, 5, 3), {"Jan","Feb","Mar","Apr","May","Jun","Jul","Aug","Sep","Oct","Nov","Dec"}, 0), 1, 2, 3, 4, 5, 6, 7, 8, 9, 10, 11, 12), MID(H982, 9, 2)), "yyyy-mm-dd")</f>
        <v>2017-10-09</v>
      </c>
      <c r="G982" s="1" t="s">
        <v>2081</v>
      </c>
      <c r="H982" s="1" t="s">
        <v>2080</v>
      </c>
    </row>
    <row r="983" spans="1:8" hidden="1" x14ac:dyDescent="0.3">
      <c r="A983" s="1" t="s">
        <v>379</v>
      </c>
      <c r="B983" s="1" t="str">
        <f t="shared" si="46"/>
        <v>France</v>
      </c>
      <c r="C983" s="5" t="str">
        <f t="shared" si="45"/>
        <v>2017</v>
      </c>
      <c r="D983" s="1" t="str">
        <f t="shared" si="47"/>
        <v xml:space="preserve">Ariane 5 ECA </v>
      </c>
      <c r="E983" s="1" t="s">
        <v>346</v>
      </c>
      <c r="F983" s="7" t="str">
        <f>TEXT(DATE(MID(H983, 13, 4), CHOOSE(MATCH( MID(H983, 5, 3), {"Jan","Feb","Mar","Apr","May","Jun","Jul","Aug","Sep","Oct","Nov","Dec"}, 0), 1, 2, 3, 4, 5, 6, 7, 8, 9, 10, 11, 12), MID(H983, 9, 2)), "yyyy-mm-dd")</f>
        <v>2017-09-29</v>
      </c>
      <c r="G983" s="1" t="s">
        <v>2083</v>
      </c>
      <c r="H983" s="1" t="s">
        <v>2082</v>
      </c>
    </row>
    <row r="984" spans="1:8" hidden="1" x14ac:dyDescent="0.3">
      <c r="A984" s="1" t="s">
        <v>18</v>
      </c>
      <c r="B984" s="1" t="str">
        <f t="shared" si="46"/>
        <v>China</v>
      </c>
      <c r="C984" s="5" t="str">
        <f t="shared" si="45"/>
        <v>2017</v>
      </c>
      <c r="D984" s="1" t="str">
        <f t="shared" si="47"/>
        <v xml:space="preserve">Long March 2C </v>
      </c>
      <c r="E984" s="1" t="s">
        <v>8</v>
      </c>
      <c r="F984" s="7" t="str">
        <f>TEXT(DATE(MID(H984, 13, 4), CHOOSE(MATCH( MID(H984, 5, 3), {"Jan","Feb","Mar","Apr","May","Jun","Jul","Aug","Sep","Oct","Nov","Dec"}, 0), 1, 2, 3, 4, 5, 6, 7, 8, 9, 10, 11, 12), MID(H984, 9, 2)), "yyyy-mm-dd")</f>
        <v>2017-09-29</v>
      </c>
      <c r="G984" s="1" t="s">
        <v>2085</v>
      </c>
      <c r="H984" s="1" t="s">
        <v>2084</v>
      </c>
    </row>
    <row r="985" spans="1:8" hidden="1" x14ac:dyDescent="0.3">
      <c r="A985" s="1" t="s">
        <v>529</v>
      </c>
      <c r="B985" s="1" t="str">
        <f t="shared" si="46"/>
        <v>Kazakhstan</v>
      </c>
      <c r="C985" s="5" t="str">
        <f t="shared" si="45"/>
        <v>2017</v>
      </c>
      <c r="D985" s="1" t="str">
        <f t="shared" si="47"/>
        <v xml:space="preserve">Proton-M/Briz-M </v>
      </c>
      <c r="E985" s="1" t="s">
        <v>8</v>
      </c>
      <c r="F985" s="7" t="str">
        <f>TEXT(DATE(MID(H985, 13, 4), CHOOSE(MATCH( MID(H985, 5, 3), {"Jan","Feb","Mar","Apr","May","Jun","Jul","Aug","Sep","Oct","Nov","Dec"}, 0), 1, 2, 3, 4, 5, 6, 7, 8, 9, 10, 11, 12), MID(H985, 9, 2)), "yyyy-mm-dd")</f>
        <v>2017-09-28</v>
      </c>
      <c r="G985" s="1" t="s">
        <v>2087</v>
      </c>
      <c r="H985" s="1" t="s">
        <v>2086</v>
      </c>
    </row>
    <row r="986" spans="1:8" hidden="1" x14ac:dyDescent="0.3">
      <c r="A986" s="1" t="s">
        <v>671</v>
      </c>
      <c r="B986" s="1" t="str">
        <f t="shared" si="46"/>
        <v>USA</v>
      </c>
      <c r="C986" s="5" t="str">
        <f t="shared" si="45"/>
        <v>2017</v>
      </c>
      <c r="D986" s="1" t="str">
        <f t="shared" si="47"/>
        <v xml:space="preserve">Atlas V 541 </v>
      </c>
      <c r="E986" s="1" t="s">
        <v>8</v>
      </c>
      <c r="F986" s="7" t="str">
        <f>TEXT(DATE(MID(H986, 13, 4), CHOOSE(MATCH( MID(H986, 5, 3), {"Jan","Feb","Mar","Apr","May","Jun","Jul","Aug","Sep","Oct","Nov","Dec"}, 0), 1, 2, 3, 4, 5, 6, 7, 8, 9, 10, 11, 12), MID(H986, 9, 2)), "yyyy-mm-dd")</f>
        <v>2017-09-24</v>
      </c>
      <c r="G986" s="1" t="s">
        <v>2089</v>
      </c>
      <c r="H986" s="1" t="s">
        <v>2088</v>
      </c>
    </row>
    <row r="987" spans="1:8" hidden="1" x14ac:dyDescent="0.3">
      <c r="A987" s="1" t="s">
        <v>5</v>
      </c>
      <c r="B987" s="1" t="str">
        <f t="shared" si="46"/>
        <v>Russia</v>
      </c>
      <c r="C987" s="5" t="str">
        <f t="shared" si="45"/>
        <v>2017</v>
      </c>
      <c r="D987" s="1" t="str">
        <f t="shared" si="47"/>
        <v xml:space="preserve">Soyuz 2.1b/Fregat-M </v>
      </c>
      <c r="E987" s="1" t="s">
        <v>8</v>
      </c>
      <c r="F987" s="7" t="str">
        <f>TEXT(DATE(MID(H987, 13, 4), CHOOSE(MATCH( MID(H987, 5, 3), {"Jan","Feb","Mar","Apr","May","Jun","Jul","Aug","Sep","Oct","Nov","Dec"}, 0), 1, 2, 3, 4, 5, 6, 7, 8, 9, 10, 11, 12), MID(H987, 9, 2)), "yyyy-mm-dd")</f>
        <v>2017-09-22</v>
      </c>
      <c r="G987" s="1" t="s">
        <v>2091</v>
      </c>
      <c r="H987" s="1" t="s">
        <v>2090</v>
      </c>
    </row>
    <row r="988" spans="1:8" hidden="1" x14ac:dyDescent="0.3">
      <c r="A988" s="1" t="s">
        <v>1630</v>
      </c>
      <c r="B988" s="1" t="str">
        <f t="shared" si="46"/>
        <v>Kazakhstan</v>
      </c>
      <c r="C988" s="5" t="str">
        <f t="shared" si="45"/>
        <v>2017</v>
      </c>
      <c r="D988" s="1" t="str">
        <f t="shared" si="47"/>
        <v xml:space="preserve">Soyuz FG </v>
      </c>
      <c r="E988" s="1" t="s">
        <v>346</v>
      </c>
      <c r="F988" s="7" t="str">
        <f>TEXT(DATE(MID(H988, 13, 4), CHOOSE(MATCH( MID(H988, 5, 3), {"Jan","Feb","Mar","Apr","May","Jun","Jul","Aug","Sep","Oct","Nov","Dec"}, 0), 1, 2, 3, 4, 5, 6, 7, 8, 9, 10, 11, 12), MID(H988, 9, 2)), "yyyy-mm-dd")</f>
        <v>2017-09-12</v>
      </c>
      <c r="G988" s="1" t="s">
        <v>2093</v>
      </c>
      <c r="H988" s="1" t="s">
        <v>2092</v>
      </c>
    </row>
    <row r="989" spans="1:8" hidden="1" x14ac:dyDescent="0.3">
      <c r="A989" s="1" t="s">
        <v>529</v>
      </c>
      <c r="B989" s="1" t="str">
        <f t="shared" si="46"/>
        <v>Kazakhstan</v>
      </c>
      <c r="C989" s="5" t="str">
        <f t="shared" si="45"/>
        <v>2017</v>
      </c>
      <c r="D989" s="1" t="str">
        <f t="shared" si="47"/>
        <v xml:space="preserve">Proton-M/Briz-M </v>
      </c>
      <c r="E989" s="1" t="s">
        <v>8</v>
      </c>
      <c r="F989" s="7" t="str">
        <f>TEXT(DATE(MID(H989, 13, 4), CHOOSE(MATCH( MID(H989, 5, 3), {"Jan","Feb","Mar","Apr","May","Jun","Jul","Aug","Sep","Oct","Nov","Dec"}, 0), 1, 2, 3, 4, 5, 6, 7, 8, 9, 10, 11, 12), MID(H989, 9, 2)), "yyyy-mm-dd")</f>
        <v>2017-09-11</v>
      </c>
      <c r="G989" s="1" t="s">
        <v>2095</v>
      </c>
      <c r="H989" s="1" t="s">
        <v>2094</v>
      </c>
    </row>
    <row r="990" spans="1:8" hidden="1" x14ac:dyDescent="0.3">
      <c r="A990" s="1" t="s">
        <v>30</v>
      </c>
      <c r="B990" s="1" t="str">
        <f t="shared" si="46"/>
        <v>USA</v>
      </c>
      <c r="C990" s="5" t="str">
        <f t="shared" si="45"/>
        <v>2017</v>
      </c>
      <c r="D990" s="1" t="str">
        <f t="shared" si="47"/>
        <v xml:space="preserve">Falcon 9 Block 4 </v>
      </c>
      <c r="E990" s="1" t="s">
        <v>346</v>
      </c>
      <c r="F990" s="7" t="str">
        <f>TEXT(DATE(MID(H990, 13, 4), CHOOSE(MATCH( MID(H990, 5, 3), {"Jan","Feb","Mar","Apr","May","Jun","Jul","Aug","Sep","Oct","Nov","Dec"}, 0), 1, 2, 3, 4, 5, 6, 7, 8, 9, 10, 11, 12), MID(H990, 9, 2)), "yyyy-mm-dd")</f>
        <v>2017-09-07</v>
      </c>
      <c r="G990" s="1" t="s">
        <v>2097</v>
      </c>
      <c r="H990" s="1" t="s">
        <v>2096</v>
      </c>
    </row>
    <row r="991" spans="1:8" hidden="1" x14ac:dyDescent="0.3">
      <c r="A991" s="1" t="s">
        <v>87</v>
      </c>
      <c r="B991" s="1" t="str">
        <f t="shared" si="46"/>
        <v>India</v>
      </c>
      <c r="C991" s="5" t="str">
        <f t="shared" si="45"/>
        <v>2017</v>
      </c>
      <c r="D991" s="1" t="str">
        <f t="shared" si="47"/>
        <v xml:space="preserve">PSLV-XL </v>
      </c>
      <c r="E991" s="1" t="s">
        <v>8</v>
      </c>
      <c r="F991" s="7" t="str">
        <f>TEXT(DATE(MID(H991, 13, 4), CHOOSE(MATCH( MID(H991, 5, 3), {"Jan","Feb","Mar","Apr","May","Jun","Jul","Aug","Sep","Oct","Nov","Dec"}, 0), 1, 2, 3, 4, 5, 6, 7, 8, 9, 10, 11, 12), MID(H991, 9, 2)), "yyyy-mm-dd")</f>
        <v>2017-08-31</v>
      </c>
      <c r="G991" s="1" t="s">
        <v>2099</v>
      </c>
      <c r="H991" s="1" t="s">
        <v>2098</v>
      </c>
    </row>
    <row r="992" spans="1:8" hidden="1" x14ac:dyDescent="0.3">
      <c r="A992" s="1" t="s">
        <v>870</v>
      </c>
      <c r="B992" s="1" t="str">
        <f t="shared" si="46"/>
        <v>USA</v>
      </c>
      <c r="C992" s="5" t="str">
        <f t="shared" si="45"/>
        <v>2017</v>
      </c>
      <c r="D992" s="1" t="str">
        <f t="shared" si="47"/>
        <v xml:space="preserve">Minotaur IV </v>
      </c>
      <c r="E992" s="1" t="s">
        <v>8</v>
      </c>
      <c r="F992" s="7" t="str">
        <f>TEXT(DATE(MID(H992, 13, 4), CHOOSE(MATCH( MID(H992, 5, 3), {"Jan","Feb","Mar","Apr","May","Jun","Jul","Aug","Sep","Oct","Nov","Dec"}, 0), 1, 2, 3, 4, 5, 6, 7, 8, 9, 10, 11, 12), MID(H992, 9, 2)), "yyyy-mm-dd")</f>
        <v>2017-08-26</v>
      </c>
      <c r="G992" s="1" t="s">
        <v>2101</v>
      </c>
      <c r="H992" s="1" t="s">
        <v>2100</v>
      </c>
    </row>
    <row r="993" spans="1:8" hidden="1" x14ac:dyDescent="0.3">
      <c r="A993" s="1" t="s">
        <v>27</v>
      </c>
      <c r="B993" s="1" t="str">
        <f t="shared" si="46"/>
        <v>USA</v>
      </c>
      <c r="C993" s="5" t="str">
        <f t="shared" si="45"/>
        <v>2017</v>
      </c>
      <c r="D993" s="1" t="str">
        <f t="shared" si="47"/>
        <v xml:space="preserve">Falcon 9 Block 3 (v1.2/FT) </v>
      </c>
      <c r="E993" s="1" t="s">
        <v>346</v>
      </c>
      <c r="F993" s="7" t="str">
        <f>TEXT(DATE(MID(H993, 13, 4), CHOOSE(MATCH( MID(H993, 5, 3), {"Jan","Feb","Mar","Apr","May","Jun","Jul","Aug","Sep","Oct","Nov","Dec"}, 0), 1, 2, 3, 4, 5, 6, 7, 8, 9, 10, 11, 12), MID(H993, 9, 2)), "yyyy-mm-dd")</f>
        <v>2017-08-24</v>
      </c>
      <c r="G993" s="1" t="s">
        <v>2103</v>
      </c>
      <c r="H993" s="1" t="s">
        <v>2102</v>
      </c>
    </row>
    <row r="994" spans="1:8" hidden="1" x14ac:dyDescent="0.3">
      <c r="A994" s="1" t="s">
        <v>61</v>
      </c>
      <c r="B994" s="1" t="str">
        <f t="shared" si="46"/>
        <v>Japan</v>
      </c>
      <c r="C994" s="5" t="str">
        <f t="shared" si="45"/>
        <v>2017</v>
      </c>
      <c r="D994" s="1" t="str">
        <f t="shared" si="47"/>
        <v xml:space="preserve">H-IIA 204 </v>
      </c>
      <c r="E994" s="1" t="s">
        <v>8</v>
      </c>
      <c r="F994" s="7" t="str">
        <f>TEXT(DATE(MID(H994, 13, 4), CHOOSE(MATCH( MID(H994, 5, 3), {"Jan","Feb","Mar","Apr","May","Jun","Jul","Aug","Sep","Oct","Nov","Dec"}, 0), 1, 2, 3, 4, 5, 6, 7, 8, 9, 10, 11, 12), MID(H994, 9, 2)), "yyyy-mm-dd")</f>
        <v>2017-08-19</v>
      </c>
      <c r="G994" s="1" t="s">
        <v>2105</v>
      </c>
      <c r="H994" s="1" t="s">
        <v>2104</v>
      </c>
    </row>
    <row r="995" spans="1:8" hidden="1" x14ac:dyDescent="0.3">
      <c r="A995" s="1" t="s">
        <v>75</v>
      </c>
      <c r="B995" s="1" t="str">
        <f t="shared" si="46"/>
        <v>USA</v>
      </c>
      <c r="C995" s="5" t="str">
        <f t="shared" si="45"/>
        <v>2017</v>
      </c>
      <c r="D995" s="1" t="str">
        <f t="shared" si="47"/>
        <v xml:space="preserve">Atlas V 401 </v>
      </c>
      <c r="E995" s="1" t="s">
        <v>8</v>
      </c>
      <c r="F995" s="7" t="str">
        <f>TEXT(DATE(MID(H995, 13, 4), CHOOSE(MATCH( MID(H995, 5, 3), {"Jan","Feb","Mar","Apr","May","Jun","Jul","Aug","Sep","Oct","Nov","Dec"}, 0), 1, 2, 3, 4, 5, 6, 7, 8, 9, 10, 11, 12), MID(H995, 9, 2)), "yyyy-mm-dd")</f>
        <v>2017-08-18</v>
      </c>
      <c r="G995" s="1" t="s">
        <v>2107</v>
      </c>
      <c r="H995" s="1" t="s">
        <v>2106</v>
      </c>
    </row>
    <row r="996" spans="1:8" hidden="1" x14ac:dyDescent="0.3">
      <c r="A996" s="1" t="s">
        <v>565</v>
      </c>
      <c r="B996" s="1" t="str">
        <f t="shared" si="46"/>
        <v>Kazakhstan</v>
      </c>
      <c r="C996" s="5" t="str">
        <f t="shared" si="45"/>
        <v>2017</v>
      </c>
      <c r="D996" s="1" t="str">
        <f t="shared" si="47"/>
        <v xml:space="preserve">Proton-M/Briz-M </v>
      </c>
      <c r="E996" s="1" t="s">
        <v>8</v>
      </c>
      <c r="F996" s="7" t="str">
        <f>TEXT(DATE(MID(H996, 13, 4), CHOOSE(MATCH( MID(H996, 5, 3), {"Jan","Feb","Mar","Apr","May","Jun","Jul","Aug","Sep","Oct","Nov","Dec"}, 0), 1, 2, 3, 4, 5, 6, 7, 8, 9, 10, 11, 12), MID(H996, 9, 2)), "yyyy-mm-dd")</f>
        <v>2017-08-16</v>
      </c>
      <c r="G996" s="1" t="s">
        <v>2109</v>
      </c>
      <c r="H996" s="1" t="s">
        <v>2108</v>
      </c>
    </row>
    <row r="997" spans="1:8" hidden="1" x14ac:dyDescent="0.3">
      <c r="A997" s="1" t="s">
        <v>30</v>
      </c>
      <c r="B997" s="1" t="str">
        <f t="shared" si="46"/>
        <v>USA</v>
      </c>
      <c r="C997" s="5" t="str">
        <f t="shared" si="45"/>
        <v>2017</v>
      </c>
      <c r="D997" s="1" t="str">
        <f t="shared" si="47"/>
        <v xml:space="preserve">Falcon 9 Block 4 </v>
      </c>
      <c r="E997" s="1" t="s">
        <v>346</v>
      </c>
      <c r="F997" s="7" t="str">
        <f>TEXT(DATE(MID(H997, 13, 4), CHOOSE(MATCH( MID(H997, 5, 3), {"Jan","Feb","Mar","Apr","May","Jun","Jul","Aug","Sep","Oct","Nov","Dec"}, 0), 1, 2, 3, 4, 5, 6, 7, 8, 9, 10, 11, 12), MID(H997, 9, 2)), "yyyy-mm-dd")</f>
        <v>2017-08-14</v>
      </c>
      <c r="G997" s="1" t="s">
        <v>2111</v>
      </c>
      <c r="H997" s="1" t="s">
        <v>2110</v>
      </c>
    </row>
    <row r="998" spans="1:8" hidden="1" x14ac:dyDescent="0.3">
      <c r="A998" s="1" t="s">
        <v>234</v>
      </c>
      <c r="B998" s="1" t="str">
        <f t="shared" si="46"/>
        <v>France</v>
      </c>
      <c r="C998" s="5" t="str">
        <f t="shared" si="45"/>
        <v>2017</v>
      </c>
      <c r="D998" s="1" t="str">
        <f t="shared" si="47"/>
        <v xml:space="preserve">Vega </v>
      </c>
      <c r="E998" s="1" t="s">
        <v>8</v>
      </c>
      <c r="F998" s="7" t="str">
        <f>TEXT(DATE(MID(H998, 13, 4), CHOOSE(MATCH( MID(H998, 5, 3), {"Jan","Feb","Mar","Apr","May","Jun","Jul","Aug","Sep","Oct","Nov","Dec"}, 0), 1, 2, 3, 4, 5, 6, 7, 8, 9, 10, 11, 12), MID(H998, 9, 2)), "yyyy-mm-dd")</f>
        <v>2017-08-02</v>
      </c>
      <c r="G998" s="1" t="s">
        <v>2113</v>
      </c>
      <c r="H998" s="1" t="s">
        <v>2112</v>
      </c>
    </row>
    <row r="999" spans="1:8" hidden="1" x14ac:dyDescent="0.3">
      <c r="A999" s="1" t="s">
        <v>1630</v>
      </c>
      <c r="B999" s="1" t="str">
        <f t="shared" si="46"/>
        <v>Kazakhstan</v>
      </c>
      <c r="C999" s="5" t="str">
        <f t="shared" si="45"/>
        <v>2017</v>
      </c>
      <c r="D999" s="1" t="str">
        <f t="shared" si="47"/>
        <v xml:space="preserve">Soyuz FG </v>
      </c>
      <c r="E999" s="1" t="s">
        <v>346</v>
      </c>
      <c r="F999" s="7" t="str">
        <f>TEXT(DATE(MID(H999, 13, 4), CHOOSE(MATCH( MID(H999, 5, 3), {"Jan","Feb","Mar","Apr","May","Jun","Jul","Aug","Sep","Oct","Nov","Dec"}, 0), 1, 2, 3, 4, 5, 6, 7, 8, 9, 10, 11, 12), MID(H999, 9, 2)), "yyyy-mm-dd")</f>
        <v>2017-07-28</v>
      </c>
      <c r="G999" s="1" t="s">
        <v>2115</v>
      </c>
      <c r="H999" s="1" t="s">
        <v>2114</v>
      </c>
    </row>
    <row r="1000" spans="1:8" hidden="1" x14ac:dyDescent="0.3">
      <c r="A1000" s="1" t="s">
        <v>34</v>
      </c>
      <c r="B1000" s="1" t="str">
        <f t="shared" si="46"/>
        <v>Iran</v>
      </c>
      <c r="C1000" s="5" t="str">
        <f t="shared" si="45"/>
        <v>2017</v>
      </c>
      <c r="D1000" s="1" t="str">
        <f t="shared" si="47"/>
        <v xml:space="preserve">Simorgh </v>
      </c>
      <c r="E1000" s="1" t="s">
        <v>8</v>
      </c>
      <c r="F1000" s="7" t="str">
        <f>TEXT(DATE(MID(H1000, 13, 4), CHOOSE(MATCH( MID(H1000, 5, 3), {"Jan","Feb","Mar","Apr","May","Jun","Jul","Aug","Sep","Oct","Nov","Dec"}, 0), 1, 2, 3, 4, 5, 6, 7, 8, 9, 10, 11, 12), MID(H1000, 9, 2)), "yyyy-mm-dd")</f>
        <v>2017-07-27</v>
      </c>
      <c r="G1000" s="1" t="s">
        <v>2117</v>
      </c>
      <c r="H1000" s="1" t="s">
        <v>2116</v>
      </c>
    </row>
    <row r="1001" spans="1:8" hidden="1" x14ac:dyDescent="0.3">
      <c r="A1001" s="1" t="s">
        <v>130</v>
      </c>
      <c r="B1001" s="1" t="str">
        <f t="shared" si="46"/>
        <v>Kazakhstan</v>
      </c>
      <c r="C1001" s="5" t="str">
        <f t="shared" si="45"/>
        <v>2017</v>
      </c>
      <c r="D1001" s="1" t="str">
        <f t="shared" si="47"/>
        <v xml:space="preserve">Soyuz 2.1a/Fregat </v>
      </c>
      <c r="E1001" s="1" t="s">
        <v>8</v>
      </c>
      <c r="F1001" s="7" t="str">
        <f>TEXT(DATE(MID(H1001, 13, 4), CHOOSE(MATCH( MID(H1001, 5, 3), {"Jan","Feb","Mar","Apr","May","Jun","Jul","Aug","Sep","Oct","Nov","Dec"}, 0), 1, 2, 3, 4, 5, 6, 7, 8, 9, 10, 11, 12), MID(H1001, 9, 2)), "yyyy-mm-dd")</f>
        <v>2017-07-14</v>
      </c>
      <c r="G1001" s="1" t="s">
        <v>2119</v>
      </c>
      <c r="H1001" s="1" t="s">
        <v>2118</v>
      </c>
    </row>
    <row r="1002" spans="1:8" hidden="1" x14ac:dyDescent="0.3">
      <c r="A1002" s="1" t="s">
        <v>30</v>
      </c>
      <c r="B1002" s="1" t="str">
        <f t="shared" si="46"/>
        <v>USA</v>
      </c>
      <c r="C1002" s="5" t="str">
        <f t="shared" si="45"/>
        <v>2017</v>
      </c>
      <c r="D1002" s="1" t="str">
        <f t="shared" si="47"/>
        <v xml:space="preserve">Falcon 9 Block 3 (v1.2/FT) </v>
      </c>
      <c r="E1002" s="1" t="s">
        <v>346</v>
      </c>
      <c r="F1002" s="7" t="str">
        <f>TEXT(DATE(MID(H1002, 13, 4), CHOOSE(MATCH( MID(H1002, 5, 3), {"Jan","Feb","Mar","Apr","May","Jun","Jul","Aug","Sep","Oct","Nov","Dec"}, 0), 1, 2, 3, 4, 5, 6, 7, 8, 9, 10, 11, 12), MID(H1002, 9, 2)), "yyyy-mm-dd")</f>
        <v>2017-07-05</v>
      </c>
      <c r="G1002" s="1" t="s">
        <v>2121</v>
      </c>
      <c r="H1002" s="1" t="s">
        <v>2120</v>
      </c>
    </row>
    <row r="1003" spans="1:8" hidden="1" x14ac:dyDescent="0.3">
      <c r="A1003" s="1" t="s">
        <v>133</v>
      </c>
      <c r="B1003" s="1" t="str">
        <f t="shared" si="46"/>
        <v>China</v>
      </c>
      <c r="C1003" s="5" t="str">
        <f t="shared" si="45"/>
        <v>2017</v>
      </c>
      <c r="D1003" s="1" t="str">
        <f t="shared" si="47"/>
        <v xml:space="preserve">Long March 5 </v>
      </c>
      <c r="E1003" s="1" t="s">
        <v>8</v>
      </c>
      <c r="F1003" s="7" t="str">
        <f>TEXT(DATE(MID(H1003, 13, 4), CHOOSE(MATCH( MID(H1003, 5, 3), {"Jan","Feb","Mar","Apr","May","Jun","Jul","Aug","Sep","Oct","Nov","Dec"}, 0), 1, 2, 3, 4, 5, 6, 7, 8, 9, 10, 11, 12), MID(H1003, 9, 2)), "yyyy-mm-dd")</f>
        <v>2017-07-02</v>
      </c>
      <c r="G1003" s="1" t="s">
        <v>2123</v>
      </c>
      <c r="H1003" s="1" t="s">
        <v>2122</v>
      </c>
    </row>
    <row r="1004" spans="1:8" hidden="1" x14ac:dyDescent="0.3">
      <c r="A1004" s="1" t="s">
        <v>379</v>
      </c>
      <c r="B1004" s="1" t="str">
        <f t="shared" si="46"/>
        <v>France</v>
      </c>
      <c r="C1004" s="5" t="str">
        <f t="shared" si="45"/>
        <v>2017</v>
      </c>
      <c r="D1004" s="1" t="str">
        <f t="shared" si="47"/>
        <v xml:space="preserve">Ariane 5 ECA </v>
      </c>
      <c r="E1004" s="1" t="s">
        <v>346</v>
      </c>
      <c r="F1004" s="7" t="str">
        <f>TEXT(DATE(MID(H1004, 13, 4), CHOOSE(MATCH( MID(H1004, 5, 3), {"Jan","Feb","Mar","Apr","May","Jun","Jul","Aug","Sep","Oct","Nov","Dec"}, 0), 1, 2, 3, 4, 5, 6, 7, 8, 9, 10, 11, 12), MID(H1004, 9, 2)), "yyyy-mm-dd")</f>
        <v>2017-06-28</v>
      </c>
      <c r="G1004" s="1" t="s">
        <v>2125</v>
      </c>
      <c r="H1004" s="1" t="s">
        <v>2124</v>
      </c>
    </row>
    <row r="1005" spans="1:8" hidden="1" x14ac:dyDescent="0.3">
      <c r="A1005" s="1" t="s">
        <v>27</v>
      </c>
      <c r="B1005" s="1" t="str">
        <f t="shared" si="46"/>
        <v>USA</v>
      </c>
      <c r="C1005" s="5" t="str">
        <f t="shared" si="45"/>
        <v>2017</v>
      </c>
      <c r="D1005" s="1" t="str">
        <f t="shared" si="47"/>
        <v xml:space="preserve">Falcon 9 Block 3 (v1.2/FT) </v>
      </c>
      <c r="E1005" s="1" t="s">
        <v>346</v>
      </c>
      <c r="F1005" s="7" t="str">
        <f>TEXT(DATE(MID(H1005, 13, 4), CHOOSE(MATCH( MID(H1005, 5, 3), {"Jan","Feb","Mar","Apr","May","Jun","Jul","Aug","Sep","Oct","Nov","Dec"}, 0), 1, 2, 3, 4, 5, 6, 7, 8, 9, 10, 11, 12), MID(H1005, 9, 2)), "yyyy-mm-dd")</f>
        <v>2017-06-25</v>
      </c>
      <c r="G1005" s="1" t="s">
        <v>2127</v>
      </c>
      <c r="H1005" s="1" t="s">
        <v>2126</v>
      </c>
    </row>
    <row r="1006" spans="1:8" hidden="1" x14ac:dyDescent="0.3">
      <c r="A1006" s="1" t="s">
        <v>30</v>
      </c>
      <c r="B1006" s="1" t="str">
        <f t="shared" si="46"/>
        <v>USA</v>
      </c>
      <c r="C1006" s="5" t="str">
        <f t="shared" si="45"/>
        <v>2017</v>
      </c>
      <c r="D1006" s="1" t="str">
        <f t="shared" si="47"/>
        <v xml:space="preserve">Falcon 9 Block 3 (v1.2/FT) </v>
      </c>
      <c r="E1006" s="1" t="s">
        <v>346</v>
      </c>
      <c r="F1006" s="7" t="str">
        <f>TEXT(DATE(MID(H1006, 13, 4), CHOOSE(MATCH( MID(H1006, 5, 3), {"Jan","Feb","Mar","Apr","May","Jun","Jul","Aug","Sep","Oct","Nov","Dec"}, 0), 1, 2, 3, 4, 5, 6, 7, 8, 9, 10, 11, 12), MID(H1006, 9, 2)), "yyyy-mm-dd")</f>
        <v>2017-06-23</v>
      </c>
      <c r="G1006" s="1" t="s">
        <v>2129</v>
      </c>
      <c r="H1006" s="1" t="s">
        <v>2128</v>
      </c>
    </row>
    <row r="1007" spans="1:8" hidden="1" x14ac:dyDescent="0.3">
      <c r="A1007" s="1" t="s">
        <v>5</v>
      </c>
      <c r="B1007" s="1" t="str">
        <f t="shared" si="46"/>
        <v>Russia</v>
      </c>
      <c r="C1007" s="5" t="str">
        <f t="shared" si="45"/>
        <v>2017</v>
      </c>
      <c r="D1007" s="1" t="str">
        <f t="shared" si="47"/>
        <v xml:space="preserve">Soyuz 2.1v/Volga </v>
      </c>
      <c r="E1007" s="1" t="s">
        <v>8</v>
      </c>
      <c r="F1007" s="7" t="str">
        <f>TEXT(DATE(MID(H1007, 13, 4), CHOOSE(MATCH( MID(H1007, 5, 3), {"Jan","Feb","Mar","Apr","May","Jun","Jul","Aug","Sep","Oct","Nov","Dec"}, 0), 1, 2, 3, 4, 5, 6, 7, 8, 9, 10, 11, 12), MID(H1007, 9, 2)), "yyyy-mm-dd")</f>
        <v>2017-06-23</v>
      </c>
      <c r="G1007" s="1" t="s">
        <v>2131</v>
      </c>
      <c r="H1007" s="1" t="s">
        <v>2130</v>
      </c>
    </row>
    <row r="1008" spans="1:8" hidden="1" x14ac:dyDescent="0.3">
      <c r="A1008" s="1" t="s">
        <v>87</v>
      </c>
      <c r="B1008" s="1" t="str">
        <f t="shared" si="46"/>
        <v>India</v>
      </c>
      <c r="C1008" s="5" t="str">
        <f t="shared" si="45"/>
        <v>2017</v>
      </c>
      <c r="D1008" s="1" t="str">
        <f t="shared" si="47"/>
        <v xml:space="preserve">PSLV-XL </v>
      </c>
      <c r="E1008" s="1" t="s">
        <v>8</v>
      </c>
      <c r="F1008" s="7" t="str">
        <f>TEXT(DATE(MID(H1008, 13, 4), CHOOSE(MATCH( MID(H1008, 5, 3), {"Jan","Feb","Mar","Apr","May","Jun","Jul","Aug","Sep","Oct","Nov","Dec"}, 0), 1, 2, 3, 4, 5, 6, 7, 8, 9, 10, 11, 12), MID(H1008, 9, 2)), "yyyy-mm-dd")</f>
        <v>2017-06-23</v>
      </c>
      <c r="G1008" s="1" t="s">
        <v>2133</v>
      </c>
      <c r="H1008" s="1" t="s">
        <v>2132</v>
      </c>
    </row>
    <row r="1009" spans="1:8" hidden="1" x14ac:dyDescent="0.3">
      <c r="A1009" s="1" t="s">
        <v>101</v>
      </c>
      <c r="B1009" s="1" t="str">
        <f t="shared" si="46"/>
        <v>China</v>
      </c>
      <c r="C1009" s="5" t="str">
        <f t="shared" si="45"/>
        <v>2017</v>
      </c>
      <c r="D1009" s="1" t="str">
        <f t="shared" si="47"/>
        <v xml:space="preserve">Long March 3B/E </v>
      </c>
      <c r="E1009" s="1" t="s">
        <v>8</v>
      </c>
      <c r="F1009" s="7" t="str">
        <f>TEXT(DATE(MID(H1009, 13, 4), CHOOSE(MATCH( MID(H1009, 5, 3), {"Jan","Feb","Mar","Apr","May","Jun","Jul","Aug","Sep","Oct","Nov","Dec"}, 0), 1, 2, 3, 4, 5, 6, 7, 8, 9, 10, 11, 12), MID(H1009, 9, 2)), "yyyy-mm-dd")</f>
        <v>2017-06-18</v>
      </c>
      <c r="G1009" s="1" t="s">
        <v>2135</v>
      </c>
      <c r="H1009" s="1" t="s">
        <v>2134</v>
      </c>
    </row>
    <row r="1010" spans="1:8" hidden="1" x14ac:dyDescent="0.3">
      <c r="A1010" s="1" t="s">
        <v>90</v>
      </c>
      <c r="B1010" s="1" t="str">
        <f t="shared" si="46"/>
        <v>China</v>
      </c>
      <c r="C1010" s="5" t="str">
        <f t="shared" si="45"/>
        <v>2017</v>
      </c>
      <c r="D1010" s="1" t="str">
        <f t="shared" si="47"/>
        <v xml:space="preserve">Long March 4B </v>
      </c>
      <c r="E1010" s="1" t="s">
        <v>8</v>
      </c>
      <c r="F1010" s="7" t="str">
        <f>TEXT(DATE(MID(H1010, 13, 4), CHOOSE(MATCH( MID(H1010, 5, 3), {"Jan","Feb","Mar","Apr","May","Jun","Jul","Aug","Sep","Oct","Nov","Dec"}, 0), 1, 2, 3, 4, 5, 6, 7, 8, 9, 10, 11, 12), MID(H1010, 9, 2)), "yyyy-mm-dd")</f>
        <v>2017-06-15</v>
      </c>
      <c r="G1010" s="1" t="s">
        <v>2137</v>
      </c>
      <c r="H1010" s="1" t="s">
        <v>2136</v>
      </c>
    </row>
    <row r="1011" spans="1:8" hidden="1" x14ac:dyDescent="0.3">
      <c r="A1011" s="1" t="s">
        <v>130</v>
      </c>
      <c r="B1011" s="1" t="str">
        <f t="shared" si="46"/>
        <v>Kazakhstan</v>
      </c>
      <c r="C1011" s="5" t="str">
        <f t="shared" si="45"/>
        <v>2017</v>
      </c>
      <c r="D1011" s="1" t="str">
        <f t="shared" si="47"/>
        <v xml:space="preserve">Soyuz 2.1a </v>
      </c>
      <c r="E1011" s="1" t="s">
        <v>8</v>
      </c>
      <c r="F1011" s="7" t="str">
        <f>TEXT(DATE(MID(H1011, 13, 4), CHOOSE(MATCH( MID(H1011, 5, 3), {"Jan","Feb","Mar","Apr","May","Jun","Jul","Aug","Sep","Oct","Nov","Dec"}, 0), 1, 2, 3, 4, 5, 6, 7, 8, 9, 10, 11, 12), MID(H1011, 9, 2)), "yyyy-mm-dd")</f>
        <v>2017-06-14</v>
      </c>
      <c r="G1011" s="1" t="s">
        <v>2139</v>
      </c>
      <c r="H1011" s="1" t="s">
        <v>2138</v>
      </c>
    </row>
    <row r="1012" spans="1:8" hidden="1" x14ac:dyDescent="0.3">
      <c r="A1012" s="1" t="s">
        <v>565</v>
      </c>
      <c r="B1012" s="1" t="str">
        <f t="shared" si="46"/>
        <v>Kazakhstan</v>
      </c>
      <c r="C1012" s="5" t="str">
        <f t="shared" si="45"/>
        <v>2017</v>
      </c>
      <c r="D1012" s="1" t="str">
        <f t="shared" si="47"/>
        <v xml:space="preserve">Proton-M/Briz-M </v>
      </c>
      <c r="E1012" s="1" t="s">
        <v>8</v>
      </c>
      <c r="F1012" s="7" t="str">
        <f>TEXT(DATE(MID(H1012, 13, 4), CHOOSE(MATCH( MID(H1012, 5, 3), {"Jan","Feb","Mar","Apr","May","Jun","Jul","Aug","Sep","Oct","Nov","Dec"}, 0), 1, 2, 3, 4, 5, 6, 7, 8, 9, 10, 11, 12), MID(H1012, 9, 2)), "yyyy-mm-dd")</f>
        <v>2017-06-08</v>
      </c>
      <c r="G1012" s="1" t="s">
        <v>2141</v>
      </c>
      <c r="H1012" s="1" t="s">
        <v>2140</v>
      </c>
    </row>
    <row r="1013" spans="1:8" hidden="1" x14ac:dyDescent="0.3">
      <c r="A1013" s="1" t="s">
        <v>290</v>
      </c>
      <c r="B1013" s="1" t="str">
        <f t="shared" si="46"/>
        <v>India</v>
      </c>
      <c r="C1013" s="5" t="str">
        <f t="shared" si="45"/>
        <v>2017</v>
      </c>
      <c r="D1013" s="1" t="str">
        <f t="shared" si="47"/>
        <v xml:space="preserve">LVM-3 </v>
      </c>
      <c r="E1013" s="1" t="s">
        <v>8</v>
      </c>
      <c r="F1013" s="7" t="str">
        <f>TEXT(DATE(MID(H1013, 13, 4), CHOOSE(MATCH( MID(H1013, 5, 3), {"Jan","Feb","Mar","Apr","May","Jun","Jul","Aug","Sep","Oct","Nov","Dec"}, 0), 1, 2, 3, 4, 5, 6, 7, 8, 9, 10, 11, 12), MID(H1013, 9, 2)), "yyyy-mm-dd")</f>
        <v>2017-06-05</v>
      </c>
      <c r="G1013" s="1" t="s">
        <v>2143</v>
      </c>
      <c r="H1013" s="1" t="s">
        <v>2142</v>
      </c>
    </row>
    <row r="1014" spans="1:8" hidden="1" x14ac:dyDescent="0.3">
      <c r="A1014" s="1" t="s">
        <v>30</v>
      </c>
      <c r="B1014" s="1" t="str">
        <f t="shared" si="46"/>
        <v>USA</v>
      </c>
      <c r="C1014" s="5" t="str">
        <f t="shared" si="45"/>
        <v>2017</v>
      </c>
      <c r="D1014" s="1" t="str">
        <f t="shared" si="47"/>
        <v xml:space="preserve">Falcon 9 Block 3 (v1.2/FT) </v>
      </c>
      <c r="E1014" s="1" t="s">
        <v>346</v>
      </c>
      <c r="F1014" s="7" t="str">
        <f>TEXT(DATE(MID(H1014, 13, 4), CHOOSE(MATCH( MID(H1014, 5, 3), {"Jan","Feb","Mar","Apr","May","Jun","Jul","Aug","Sep","Oct","Nov","Dec"}, 0), 1, 2, 3, 4, 5, 6, 7, 8, 9, 10, 11, 12), MID(H1014, 9, 2)), "yyyy-mm-dd")</f>
        <v>2017-06-03</v>
      </c>
      <c r="G1014" s="1" t="s">
        <v>2145</v>
      </c>
      <c r="H1014" s="1" t="s">
        <v>2144</v>
      </c>
    </row>
    <row r="1015" spans="1:8" hidden="1" x14ac:dyDescent="0.3">
      <c r="A1015" s="1" t="s">
        <v>379</v>
      </c>
      <c r="B1015" s="1" t="str">
        <f t="shared" si="46"/>
        <v>France</v>
      </c>
      <c r="C1015" s="5" t="str">
        <f t="shared" si="45"/>
        <v>2017</v>
      </c>
      <c r="D1015" s="1" t="str">
        <f t="shared" si="47"/>
        <v xml:space="preserve">Ariane 5 ECA </v>
      </c>
      <c r="E1015" s="1" t="s">
        <v>346</v>
      </c>
      <c r="F1015" s="7" t="str">
        <f>TEXT(DATE(MID(H1015, 13, 4), CHOOSE(MATCH( MID(H1015, 5, 3), {"Jan","Feb","Mar","Apr","May","Jun","Jul","Aug","Sep","Oct","Nov","Dec"}, 0), 1, 2, 3, 4, 5, 6, 7, 8, 9, 10, 11, 12), MID(H1015, 9, 2)), "yyyy-mm-dd")</f>
        <v>2017-06-01</v>
      </c>
      <c r="G1015" s="1" t="s">
        <v>2147</v>
      </c>
      <c r="H1015" s="1" t="s">
        <v>2146</v>
      </c>
    </row>
    <row r="1016" spans="1:8" hidden="1" x14ac:dyDescent="0.3">
      <c r="A1016" s="1" t="s">
        <v>61</v>
      </c>
      <c r="B1016" s="1" t="str">
        <f t="shared" si="46"/>
        <v>Japan</v>
      </c>
      <c r="C1016" s="5" t="str">
        <f t="shared" si="45"/>
        <v>2017</v>
      </c>
      <c r="D1016" s="1" t="str">
        <f t="shared" si="47"/>
        <v xml:space="preserve">H-IIA 202 </v>
      </c>
      <c r="E1016" s="1" t="s">
        <v>8</v>
      </c>
      <c r="F1016" s="7" t="str">
        <f>TEXT(DATE(MID(H1016, 13, 4), CHOOSE(MATCH( MID(H1016, 5, 3), {"Jan","Feb","Mar","Apr","May","Jun","Jul","Aug","Sep","Oct","Nov","Dec"}, 0), 1, 2, 3, 4, 5, 6, 7, 8, 9, 10, 11, 12), MID(H1016, 9, 2)), "yyyy-mm-dd")</f>
        <v>2017-06-01</v>
      </c>
      <c r="G1016" s="1" t="s">
        <v>2149</v>
      </c>
      <c r="H1016" s="1" t="s">
        <v>2148</v>
      </c>
    </row>
    <row r="1017" spans="1:8" hidden="1" x14ac:dyDescent="0.3">
      <c r="A1017" s="1" t="s">
        <v>5</v>
      </c>
      <c r="B1017" s="1" t="str">
        <f t="shared" si="46"/>
        <v>Russia</v>
      </c>
      <c r="C1017" s="5" t="str">
        <f t="shared" si="45"/>
        <v>2017</v>
      </c>
      <c r="D1017" s="1" t="str">
        <f t="shared" si="47"/>
        <v xml:space="preserve">Soyuz 2.1b/Fregat-M </v>
      </c>
      <c r="E1017" s="1" t="s">
        <v>8</v>
      </c>
      <c r="F1017" s="7" t="str">
        <f>TEXT(DATE(MID(H1017, 13, 4), CHOOSE(MATCH( MID(H1017, 5, 3), {"Jan","Feb","Mar","Apr","May","Jun","Jul","Aug","Sep","Oct","Nov","Dec"}, 0), 1, 2, 3, 4, 5, 6, 7, 8, 9, 10, 11, 12), MID(H1017, 9, 2)), "yyyy-mm-dd")</f>
        <v>2017-05-25</v>
      </c>
      <c r="G1017" s="1" t="s">
        <v>2151</v>
      </c>
      <c r="H1017" s="1" t="s">
        <v>2150</v>
      </c>
    </row>
    <row r="1018" spans="1:8" hidden="1" x14ac:dyDescent="0.3">
      <c r="A1018" s="1" t="s">
        <v>828</v>
      </c>
      <c r="B1018" s="1" t="str">
        <f t="shared" si="46"/>
        <v>New Zealand</v>
      </c>
      <c r="C1018" s="5" t="str">
        <f t="shared" si="45"/>
        <v>2017</v>
      </c>
      <c r="D1018" s="1" t="str">
        <f t="shared" si="47"/>
        <v xml:space="preserve">Electron </v>
      </c>
      <c r="E1018" s="1" t="s">
        <v>8</v>
      </c>
      <c r="F1018" s="7" t="str">
        <f>TEXT(DATE(MID(H1018, 13, 4), CHOOSE(MATCH( MID(H1018, 5, 3), {"Jan","Feb","Mar","Apr","May","Jun","Jul","Aug","Sep","Oct","Nov","Dec"}, 0), 1, 2, 3, 4, 5, 6, 7, 8, 9, 10, 11, 12), MID(H1018, 9, 2)), "yyyy-mm-dd")</f>
        <v>2017-05-25</v>
      </c>
      <c r="G1018" s="1" t="s">
        <v>2153</v>
      </c>
      <c r="H1018" s="1" t="s">
        <v>2152</v>
      </c>
    </row>
    <row r="1019" spans="1:8" hidden="1" x14ac:dyDescent="0.3">
      <c r="A1019" s="1" t="s">
        <v>981</v>
      </c>
      <c r="B1019" s="1" t="str">
        <f t="shared" si="46"/>
        <v>France</v>
      </c>
      <c r="C1019" s="5" t="str">
        <f t="shared" si="45"/>
        <v>2017</v>
      </c>
      <c r="D1019" s="1" t="str">
        <f t="shared" si="47"/>
        <v xml:space="preserve">Soyuz ST-A/Fregat-M </v>
      </c>
      <c r="E1019" s="1" t="s">
        <v>8</v>
      </c>
      <c r="F1019" s="7" t="str">
        <f>TEXT(DATE(MID(H1019, 13, 4), CHOOSE(MATCH( MID(H1019, 5, 3), {"Jan","Feb","Mar","Apr","May","Jun","Jul","Aug","Sep","Oct","Nov","Dec"}, 0), 1, 2, 3, 4, 5, 6, 7, 8, 9, 10, 11, 12), MID(H1019, 9, 2)), "yyyy-mm-dd")</f>
        <v>2017-05-18</v>
      </c>
      <c r="G1019" s="1" t="s">
        <v>2155</v>
      </c>
      <c r="H1019" s="1" t="s">
        <v>2154</v>
      </c>
    </row>
    <row r="1020" spans="1:8" hidden="1" x14ac:dyDescent="0.3">
      <c r="A1020" s="1" t="s">
        <v>30</v>
      </c>
      <c r="B1020" s="1" t="str">
        <f t="shared" si="46"/>
        <v>USA</v>
      </c>
      <c r="C1020" s="5" t="str">
        <f t="shared" si="45"/>
        <v>2017</v>
      </c>
      <c r="D1020" s="1" t="str">
        <f t="shared" si="47"/>
        <v xml:space="preserve">Falcon 9 Block 3 (v1.2/FT) </v>
      </c>
      <c r="E1020" s="1" t="s">
        <v>346</v>
      </c>
      <c r="F1020" s="7" t="str">
        <f>TEXT(DATE(MID(H1020, 13, 4), CHOOSE(MATCH( MID(H1020, 5, 3), {"Jan","Feb","Mar","Apr","May","Jun","Jul","Aug","Sep","Oct","Nov","Dec"}, 0), 1, 2, 3, 4, 5, 6, 7, 8, 9, 10, 11, 12), MID(H1020, 9, 2)), "yyyy-mm-dd")</f>
        <v>2017-05-15</v>
      </c>
      <c r="G1020" s="1" t="s">
        <v>2157</v>
      </c>
      <c r="H1020" s="1" t="s">
        <v>2156</v>
      </c>
    </row>
    <row r="1021" spans="1:8" hidden="1" x14ac:dyDescent="0.3">
      <c r="A1021" s="1" t="s">
        <v>290</v>
      </c>
      <c r="B1021" s="1" t="str">
        <f t="shared" si="46"/>
        <v>India</v>
      </c>
      <c r="C1021" s="5" t="str">
        <f t="shared" si="45"/>
        <v>2017</v>
      </c>
      <c r="D1021" s="1" t="str">
        <f t="shared" si="47"/>
        <v xml:space="preserve">GSLV Mk II </v>
      </c>
      <c r="E1021" s="1" t="s">
        <v>8</v>
      </c>
      <c r="F1021" s="7" t="str">
        <f>TEXT(DATE(MID(H1021, 13, 4), CHOOSE(MATCH( MID(H1021, 5, 3), {"Jan","Feb","Mar","Apr","May","Jun","Jul","Aug","Sep","Oct","Nov","Dec"}, 0), 1, 2, 3, 4, 5, 6, 7, 8, 9, 10, 11, 12), MID(H1021, 9, 2)), "yyyy-mm-dd")</f>
        <v>2017-05-05</v>
      </c>
      <c r="G1021" s="1" t="s">
        <v>2159</v>
      </c>
      <c r="H1021" s="1" t="s">
        <v>2158</v>
      </c>
    </row>
    <row r="1022" spans="1:8" hidden="1" x14ac:dyDescent="0.3">
      <c r="A1022" s="1" t="s">
        <v>379</v>
      </c>
      <c r="B1022" s="1" t="str">
        <f t="shared" si="46"/>
        <v>France</v>
      </c>
      <c r="C1022" s="5" t="str">
        <f t="shared" si="45"/>
        <v>2017</v>
      </c>
      <c r="D1022" s="1" t="str">
        <f t="shared" si="47"/>
        <v xml:space="preserve">Ariane 5 ECA </v>
      </c>
      <c r="E1022" s="1" t="s">
        <v>346</v>
      </c>
      <c r="F1022" s="7" t="str">
        <f>TEXT(DATE(MID(H1022, 13, 4), CHOOSE(MATCH( MID(H1022, 5, 3), {"Jan","Feb","Mar","Apr","May","Jun","Jul","Aug","Sep","Oct","Nov","Dec"}, 0), 1, 2, 3, 4, 5, 6, 7, 8, 9, 10, 11, 12), MID(H1022, 9, 2)), "yyyy-mm-dd")</f>
        <v>2017-05-04</v>
      </c>
      <c r="G1022" s="1" t="s">
        <v>2161</v>
      </c>
      <c r="H1022" s="1" t="s">
        <v>2160</v>
      </c>
    </row>
    <row r="1023" spans="1:8" hidden="1" x14ac:dyDescent="0.3">
      <c r="A1023" s="1" t="s">
        <v>30</v>
      </c>
      <c r="B1023" s="1" t="str">
        <f t="shared" si="46"/>
        <v>USA</v>
      </c>
      <c r="C1023" s="5" t="str">
        <f t="shared" si="45"/>
        <v>2017</v>
      </c>
      <c r="D1023" s="1" t="str">
        <f t="shared" si="47"/>
        <v xml:space="preserve">Falcon 9 Block 3 (v1.2/FT) </v>
      </c>
      <c r="E1023" s="1" t="s">
        <v>346</v>
      </c>
      <c r="F1023" s="7" t="str">
        <f>TEXT(DATE(MID(H1023, 13, 4), CHOOSE(MATCH( MID(H1023, 5, 3), {"Jan","Feb","Mar","Apr","May","Jun","Jul","Aug","Sep","Oct","Nov","Dec"}, 0), 1, 2, 3, 4, 5, 6, 7, 8, 9, 10, 11, 12), MID(H1023, 9, 2)), "yyyy-mm-dd")</f>
        <v>2017-05-01</v>
      </c>
      <c r="G1023" s="1" t="s">
        <v>2163</v>
      </c>
      <c r="H1023" s="1" t="s">
        <v>2162</v>
      </c>
    </row>
    <row r="1024" spans="1:8" hidden="1" x14ac:dyDescent="0.3">
      <c r="A1024" s="1" t="s">
        <v>53</v>
      </c>
      <c r="B1024" s="1" t="str">
        <f t="shared" si="46"/>
        <v>China</v>
      </c>
      <c r="C1024" s="5" t="str">
        <f t="shared" si="45"/>
        <v>2017</v>
      </c>
      <c r="D1024" s="1" t="str">
        <f t="shared" si="47"/>
        <v xml:space="preserve">Long March 7 </v>
      </c>
      <c r="E1024" s="1" t="s">
        <v>8</v>
      </c>
      <c r="F1024" s="7" t="str">
        <f>TEXT(DATE(MID(H1024, 13, 4), CHOOSE(MATCH( MID(H1024, 5, 3), {"Jan","Feb","Mar","Apr","May","Jun","Jul","Aug","Sep","Oct","Nov","Dec"}, 0), 1, 2, 3, 4, 5, 6, 7, 8, 9, 10, 11, 12), MID(H1024, 9, 2)), "yyyy-mm-dd")</f>
        <v>2017-04-20</v>
      </c>
      <c r="G1024" s="1" t="s">
        <v>2165</v>
      </c>
      <c r="H1024" s="1" t="s">
        <v>2164</v>
      </c>
    </row>
    <row r="1025" spans="1:8" hidden="1" x14ac:dyDescent="0.3">
      <c r="A1025" s="1" t="s">
        <v>1630</v>
      </c>
      <c r="B1025" s="1" t="str">
        <f t="shared" si="46"/>
        <v>Kazakhstan</v>
      </c>
      <c r="C1025" s="5" t="str">
        <f t="shared" si="45"/>
        <v>2017</v>
      </c>
      <c r="D1025" s="1" t="str">
        <f t="shared" si="47"/>
        <v xml:space="preserve">Soyuz FG </v>
      </c>
      <c r="E1025" s="1" t="s">
        <v>346</v>
      </c>
      <c r="F1025" s="7" t="str">
        <f>TEXT(DATE(MID(H1025, 13, 4), CHOOSE(MATCH( MID(H1025, 5, 3), {"Jan","Feb","Mar","Apr","May","Jun","Jul","Aug","Sep","Oct","Nov","Dec"}, 0), 1, 2, 3, 4, 5, 6, 7, 8, 9, 10, 11, 12), MID(H1025, 9, 2)), "yyyy-mm-dd")</f>
        <v>2017-04-20</v>
      </c>
      <c r="G1025" s="1" t="s">
        <v>2167</v>
      </c>
      <c r="H1025" s="1" t="s">
        <v>2166</v>
      </c>
    </row>
    <row r="1026" spans="1:8" hidden="1" x14ac:dyDescent="0.3">
      <c r="A1026" s="1" t="s">
        <v>75</v>
      </c>
      <c r="B1026" s="1" t="str">
        <f t="shared" si="46"/>
        <v>USA</v>
      </c>
      <c r="C1026" s="5" t="str">
        <f t="shared" ref="C1026:C1089" si="48">TEXT(F1026, "yyyy")</f>
        <v>2017</v>
      </c>
      <c r="D1026" s="1" t="str">
        <f t="shared" si="47"/>
        <v xml:space="preserve">Atlas V 401 </v>
      </c>
      <c r="E1026" s="1" t="s">
        <v>8</v>
      </c>
      <c r="F1026" s="7" t="str">
        <f>TEXT(DATE(MID(H1026, 13, 4), CHOOSE(MATCH( MID(H1026, 5, 3), {"Jan","Feb","Mar","Apr","May","Jun","Jul","Aug","Sep","Oct","Nov","Dec"}, 0), 1, 2, 3, 4, 5, 6, 7, 8, 9, 10, 11, 12), MID(H1026, 9, 2)), "yyyy-mm-dd")</f>
        <v>2017-04-18</v>
      </c>
      <c r="G1026" s="1" t="s">
        <v>2169</v>
      </c>
      <c r="H1026" s="1" t="s">
        <v>2168</v>
      </c>
    </row>
    <row r="1027" spans="1:8" hidden="1" x14ac:dyDescent="0.3">
      <c r="A1027" s="1" t="s">
        <v>101</v>
      </c>
      <c r="B1027" s="1" t="str">
        <f t="shared" ref="B1027:B1090" si="49">TRIM(MID(A1027, FIND("|", SUBSTITUTE(A1027, ",", "|", LEN(A1027) - LEN(SUBSTITUTE(A1027,",", "" )))) + 1, LEN(A1027)))</f>
        <v>China</v>
      </c>
      <c r="C1027" s="5" t="str">
        <f t="shared" si="48"/>
        <v>2017</v>
      </c>
      <c r="D1027" s="1" t="str">
        <f t="shared" ref="D1027:D1090" si="50">LEFT(G1027, FIND("|", G1027) - 1)</f>
        <v xml:space="preserve">Long March 3B/E </v>
      </c>
      <c r="E1027" s="1" t="s">
        <v>8</v>
      </c>
      <c r="F1027" s="7" t="str">
        <f>TEXT(DATE(MID(H1027, 13, 4), CHOOSE(MATCH( MID(H1027, 5, 3), {"Jan","Feb","Mar","Apr","May","Jun","Jul","Aug","Sep","Oct","Nov","Dec"}, 0), 1, 2, 3, 4, 5, 6, 7, 8, 9, 10, 11, 12), MID(H1027, 9, 2)), "yyyy-mm-dd")</f>
        <v>2017-04-12</v>
      </c>
      <c r="G1027" s="1" t="s">
        <v>2171</v>
      </c>
      <c r="H1027" s="1" t="s">
        <v>2170</v>
      </c>
    </row>
    <row r="1028" spans="1:8" hidden="1" x14ac:dyDescent="0.3">
      <c r="A1028" s="1" t="s">
        <v>30</v>
      </c>
      <c r="B1028" s="1" t="str">
        <f t="shared" si="49"/>
        <v>USA</v>
      </c>
      <c r="C1028" s="5" t="str">
        <f t="shared" si="48"/>
        <v>2017</v>
      </c>
      <c r="D1028" s="1" t="str">
        <f t="shared" si="50"/>
        <v xml:space="preserve">Falcon 9 Block 3 (v1.2/FT) </v>
      </c>
      <c r="E1028" s="1" t="s">
        <v>346</v>
      </c>
      <c r="F1028" s="7" t="str">
        <f>TEXT(DATE(MID(H1028, 13, 4), CHOOSE(MATCH( MID(H1028, 5, 3), {"Jan","Feb","Mar","Apr","May","Jun","Jul","Aug","Sep","Oct","Nov","Dec"}, 0), 1, 2, 3, 4, 5, 6, 7, 8, 9, 10, 11, 12), MID(H1028, 9, 2)), "yyyy-mm-dd")</f>
        <v>2017-03-30</v>
      </c>
      <c r="G1028" s="1" t="s">
        <v>2173</v>
      </c>
      <c r="H1028" s="1" t="s">
        <v>2172</v>
      </c>
    </row>
    <row r="1029" spans="1:8" hidden="1" x14ac:dyDescent="0.3">
      <c r="A1029" s="1" t="s">
        <v>390</v>
      </c>
      <c r="B1029" s="1" t="str">
        <f t="shared" si="49"/>
        <v>USA</v>
      </c>
      <c r="C1029" s="5" t="str">
        <f t="shared" si="48"/>
        <v>2017</v>
      </c>
      <c r="D1029" s="1" t="str">
        <f t="shared" si="50"/>
        <v xml:space="preserve">Delta IV Medium+ (5,4) </v>
      </c>
      <c r="E1029" s="1" t="s">
        <v>346</v>
      </c>
      <c r="F1029" s="7" t="str">
        <f>TEXT(DATE(MID(H1029, 13, 4), CHOOSE(MATCH( MID(H1029, 5, 3), {"Jan","Feb","Mar","Apr","May","Jun","Jul","Aug","Sep","Oct","Nov","Dec"}, 0), 1, 2, 3, 4, 5, 6, 7, 8, 9, 10, 11, 12), MID(H1029, 9, 2)), "yyyy-mm-dd")</f>
        <v>2017-03-19</v>
      </c>
      <c r="G1029" s="1" t="s">
        <v>2175</v>
      </c>
      <c r="H1029" s="1" t="s">
        <v>2174</v>
      </c>
    </row>
    <row r="1030" spans="1:8" hidden="1" x14ac:dyDescent="0.3">
      <c r="A1030" s="1" t="s">
        <v>61</v>
      </c>
      <c r="B1030" s="1" t="str">
        <f t="shared" si="49"/>
        <v>Japan</v>
      </c>
      <c r="C1030" s="5" t="str">
        <f t="shared" si="48"/>
        <v>2017</v>
      </c>
      <c r="D1030" s="1" t="str">
        <f t="shared" si="50"/>
        <v xml:space="preserve">H-IIA 202 </v>
      </c>
      <c r="E1030" s="1" t="s">
        <v>8</v>
      </c>
      <c r="F1030" s="7" t="str">
        <f>TEXT(DATE(MID(H1030, 13, 4), CHOOSE(MATCH( MID(H1030, 5, 3), {"Jan","Feb","Mar","Apr","May","Jun","Jul","Aug","Sep","Oct","Nov","Dec"}, 0), 1, 2, 3, 4, 5, 6, 7, 8, 9, 10, 11, 12), MID(H1030, 9, 2)), "yyyy-mm-dd")</f>
        <v>2017-03-17</v>
      </c>
      <c r="G1030" s="1" t="s">
        <v>2177</v>
      </c>
      <c r="H1030" s="1" t="s">
        <v>2176</v>
      </c>
    </row>
    <row r="1031" spans="1:8" hidden="1" x14ac:dyDescent="0.3">
      <c r="A1031" s="1" t="s">
        <v>30</v>
      </c>
      <c r="B1031" s="1" t="str">
        <f t="shared" si="49"/>
        <v>USA</v>
      </c>
      <c r="C1031" s="5" t="str">
        <f t="shared" si="48"/>
        <v>2017</v>
      </c>
      <c r="D1031" s="1" t="str">
        <f t="shared" si="50"/>
        <v xml:space="preserve">Falcon 9 Block 3 (v1.2/FT) </v>
      </c>
      <c r="E1031" s="1" t="s">
        <v>346</v>
      </c>
      <c r="F1031" s="7" t="str">
        <f>TEXT(DATE(MID(H1031, 13, 4), CHOOSE(MATCH( MID(H1031, 5, 3), {"Jan","Feb","Mar","Apr","May","Jun","Jul","Aug","Sep","Oct","Nov","Dec"}, 0), 1, 2, 3, 4, 5, 6, 7, 8, 9, 10, 11, 12), MID(H1031, 9, 2)), "yyyy-mm-dd")</f>
        <v>2017-03-16</v>
      </c>
      <c r="G1031" s="1" t="s">
        <v>2179</v>
      </c>
      <c r="H1031" s="1" t="s">
        <v>2178</v>
      </c>
    </row>
    <row r="1032" spans="1:8" hidden="1" x14ac:dyDescent="0.3">
      <c r="A1032" s="1" t="s">
        <v>234</v>
      </c>
      <c r="B1032" s="1" t="str">
        <f t="shared" si="49"/>
        <v>France</v>
      </c>
      <c r="C1032" s="5" t="str">
        <f t="shared" si="48"/>
        <v>2017</v>
      </c>
      <c r="D1032" s="1" t="str">
        <f t="shared" si="50"/>
        <v xml:space="preserve">Vega </v>
      </c>
      <c r="E1032" s="1" t="s">
        <v>8</v>
      </c>
      <c r="F1032" s="7" t="str">
        <f>TEXT(DATE(MID(H1032, 13, 4), CHOOSE(MATCH( MID(H1032, 5, 3), {"Jan","Feb","Mar","Apr","May","Jun","Jul","Aug","Sep","Oct","Nov","Dec"}, 0), 1, 2, 3, 4, 5, 6, 7, 8, 9, 10, 11, 12), MID(H1032, 9, 2)), "yyyy-mm-dd")</f>
        <v>2017-03-07</v>
      </c>
      <c r="G1032" s="1" t="s">
        <v>2181</v>
      </c>
      <c r="H1032" s="1" t="s">
        <v>2180</v>
      </c>
    </row>
    <row r="1033" spans="1:8" hidden="1" x14ac:dyDescent="0.3">
      <c r="A1033" s="1" t="s">
        <v>69</v>
      </c>
      <c r="B1033" s="1" t="str">
        <f t="shared" si="49"/>
        <v>China</v>
      </c>
      <c r="C1033" s="5" t="str">
        <f t="shared" si="48"/>
        <v>2017</v>
      </c>
      <c r="D1033" s="1" t="str">
        <f t="shared" si="50"/>
        <v xml:space="preserve">Kaituozhe 2 </v>
      </c>
      <c r="E1033" s="1" t="s">
        <v>346</v>
      </c>
      <c r="F1033" s="7" t="str">
        <f>TEXT(DATE(MID(H1033, 13, 4), CHOOSE(MATCH( MID(H1033, 5, 3), {"Jan","Feb","Mar","Apr","May","Jun","Jul","Aug","Sep","Oct","Nov","Dec"}, 0), 1, 2, 3, 4, 5, 6, 7, 8, 9, 10, 11, 12), MID(H1033, 9, 2)), "yyyy-mm-dd")</f>
        <v>2017-03-02</v>
      </c>
      <c r="G1033" s="1" t="s">
        <v>2183</v>
      </c>
      <c r="H1033" s="1" t="s">
        <v>2182</v>
      </c>
    </row>
    <row r="1034" spans="1:8" hidden="1" x14ac:dyDescent="0.3">
      <c r="A1034" s="1" t="s">
        <v>671</v>
      </c>
      <c r="B1034" s="1" t="str">
        <f t="shared" si="49"/>
        <v>USA</v>
      </c>
      <c r="C1034" s="5" t="str">
        <f t="shared" si="48"/>
        <v>2017</v>
      </c>
      <c r="D1034" s="1" t="str">
        <f t="shared" si="50"/>
        <v xml:space="preserve">Atlas V 401 </v>
      </c>
      <c r="E1034" s="1" t="s">
        <v>8</v>
      </c>
      <c r="F1034" s="7" t="str">
        <f>TEXT(DATE(MID(H1034, 13, 4), CHOOSE(MATCH( MID(H1034, 5, 3), {"Jan","Feb","Mar","Apr","May","Jun","Jul","Aug","Sep","Oct","Nov","Dec"}, 0), 1, 2, 3, 4, 5, 6, 7, 8, 9, 10, 11, 12), MID(H1034, 9, 2)), "yyyy-mm-dd")</f>
        <v>2017-03-01</v>
      </c>
      <c r="G1034" s="1" t="s">
        <v>2185</v>
      </c>
      <c r="H1034" s="1" t="s">
        <v>2184</v>
      </c>
    </row>
    <row r="1035" spans="1:8" hidden="1" x14ac:dyDescent="0.3">
      <c r="A1035" s="1" t="s">
        <v>1630</v>
      </c>
      <c r="B1035" s="1" t="str">
        <f t="shared" si="49"/>
        <v>Kazakhstan</v>
      </c>
      <c r="C1035" s="5" t="str">
        <f t="shared" si="48"/>
        <v>2017</v>
      </c>
      <c r="D1035" s="1" t="str">
        <f t="shared" si="50"/>
        <v xml:space="preserve">Soyuz U </v>
      </c>
      <c r="E1035" s="1" t="s">
        <v>346</v>
      </c>
      <c r="F1035" s="7" t="str">
        <f>TEXT(DATE(MID(H1035, 13, 4), CHOOSE(MATCH( MID(H1035, 5, 3), {"Jan","Feb","Mar","Apr","May","Jun","Jul","Aug","Sep","Oct","Nov","Dec"}, 0), 1, 2, 3, 4, 5, 6, 7, 8, 9, 10, 11, 12), MID(H1035, 9, 2)), "yyyy-mm-dd")</f>
        <v>2017-02-22</v>
      </c>
      <c r="G1035" s="1" t="s">
        <v>2187</v>
      </c>
      <c r="H1035" s="1" t="s">
        <v>2186</v>
      </c>
    </row>
    <row r="1036" spans="1:8" hidden="1" x14ac:dyDescent="0.3">
      <c r="A1036" s="1" t="s">
        <v>30</v>
      </c>
      <c r="B1036" s="1" t="str">
        <f t="shared" si="49"/>
        <v>USA</v>
      </c>
      <c r="C1036" s="5" t="str">
        <f t="shared" si="48"/>
        <v>2017</v>
      </c>
      <c r="D1036" s="1" t="str">
        <f t="shared" si="50"/>
        <v xml:space="preserve">Falcon 9 Block 3 (v1.2/FT) </v>
      </c>
      <c r="E1036" s="1" t="s">
        <v>346</v>
      </c>
      <c r="F1036" s="7" t="str">
        <f>TEXT(DATE(MID(H1036, 13, 4), CHOOSE(MATCH( MID(H1036, 5, 3), {"Jan","Feb","Mar","Apr","May","Jun","Jul","Aug","Sep","Oct","Nov","Dec"}, 0), 1, 2, 3, 4, 5, 6, 7, 8, 9, 10, 11, 12), MID(H1036, 9, 2)), "yyyy-mm-dd")</f>
        <v>2017-02-19</v>
      </c>
      <c r="G1036" s="1" t="s">
        <v>2189</v>
      </c>
      <c r="H1036" s="1" t="s">
        <v>2188</v>
      </c>
    </row>
    <row r="1037" spans="1:8" hidden="1" x14ac:dyDescent="0.3">
      <c r="A1037" s="1" t="s">
        <v>87</v>
      </c>
      <c r="B1037" s="1" t="str">
        <f t="shared" si="49"/>
        <v>India</v>
      </c>
      <c r="C1037" s="5" t="str">
        <f t="shared" si="48"/>
        <v>2017</v>
      </c>
      <c r="D1037" s="1" t="str">
        <f t="shared" si="50"/>
        <v xml:space="preserve">PSLV-XL </v>
      </c>
      <c r="E1037" s="1" t="s">
        <v>8</v>
      </c>
      <c r="F1037" s="7" t="str">
        <f>TEXT(DATE(MID(H1037, 13, 4), CHOOSE(MATCH( MID(H1037, 5, 3), {"Jan","Feb","Mar","Apr","May","Jun","Jul","Aug","Sep","Oct","Nov","Dec"}, 0), 1, 2, 3, 4, 5, 6, 7, 8, 9, 10, 11, 12), MID(H1037, 9, 2)), "yyyy-mm-dd")</f>
        <v>2017-02-15</v>
      </c>
      <c r="G1037" s="1" t="s">
        <v>2191</v>
      </c>
      <c r="H1037" s="1" t="s">
        <v>2190</v>
      </c>
    </row>
    <row r="1038" spans="1:8" hidden="1" x14ac:dyDescent="0.3">
      <c r="A1038" s="1" t="s">
        <v>379</v>
      </c>
      <c r="B1038" s="1" t="str">
        <f t="shared" si="49"/>
        <v>France</v>
      </c>
      <c r="C1038" s="5" t="str">
        <f t="shared" si="48"/>
        <v>2017</v>
      </c>
      <c r="D1038" s="1" t="str">
        <f t="shared" si="50"/>
        <v xml:space="preserve">Ariane 5 ECA </v>
      </c>
      <c r="E1038" s="1" t="s">
        <v>346</v>
      </c>
      <c r="F1038" s="7" t="str">
        <f>TEXT(DATE(MID(H1038, 13, 4), CHOOSE(MATCH( MID(H1038, 5, 3), {"Jan","Feb","Mar","Apr","May","Jun","Jul","Aug","Sep","Oct","Nov","Dec"}, 0), 1, 2, 3, 4, 5, 6, 7, 8, 9, 10, 11, 12), MID(H1038, 9, 2)), "yyyy-mm-dd")</f>
        <v>2017-02-14</v>
      </c>
      <c r="G1038" s="1" t="s">
        <v>2193</v>
      </c>
      <c r="H1038" s="1" t="s">
        <v>2192</v>
      </c>
    </row>
    <row r="1039" spans="1:8" hidden="1" x14ac:dyDescent="0.3">
      <c r="A1039" s="1" t="s">
        <v>981</v>
      </c>
      <c r="B1039" s="1" t="str">
        <f t="shared" si="49"/>
        <v>France</v>
      </c>
      <c r="C1039" s="5" t="str">
        <f t="shared" si="48"/>
        <v>2017</v>
      </c>
      <c r="D1039" s="1" t="str">
        <f t="shared" si="50"/>
        <v xml:space="preserve">Soyuz ST-B/Fregat-MT </v>
      </c>
      <c r="E1039" s="1" t="s">
        <v>8</v>
      </c>
      <c r="F1039" s="7" t="str">
        <f>TEXT(DATE(MID(H1039, 13, 4), CHOOSE(MATCH( MID(H1039, 5, 3), {"Jan","Feb","Mar","Apr","May","Jun","Jul","Aug","Sep","Oct","Nov","Dec"}, 0), 1, 2, 3, 4, 5, 6, 7, 8, 9, 10, 11, 12), MID(H1039, 9, 2)), "yyyy-mm-dd")</f>
        <v>2017-01-28</v>
      </c>
      <c r="G1039" s="1" t="s">
        <v>2195</v>
      </c>
      <c r="H1039" s="1" t="s">
        <v>2194</v>
      </c>
    </row>
    <row r="1040" spans="1:8" hidden="1" x14ac:dyDescent="0.3">
      <c r="A1040" s="1" t="s">
        <v>61</v>
      </c>
      <c r="B1040" s="1" t="str">
        <f t="shared" si="49"/>
        <v>Japan</v>
      </c>
      <c r="C1040" s="5" t="str">
        <f t="shared" si="48"/>
        <v>2017</v>
      </c>
      <c r="D1040" s="1" t="str">
        <f t="shared" si="50"/>
        <v xml:space="preserve">H-IIA 204 </v>
      </c>
      <c r="E1040" s="1" t="s">
        <v>8</v>
      </c>
      <c r="F1040" s="7" t="str">
        <f>TEXT(DATE(MID(H1040, 13, 4), CHOOSE(MATCH( MID(H1040, 5, 3), {"Jan","Feb","Mar","Apr","May","Jun","Jul","Aug","Sep","Oct","Nov","Dec"}, 0), 1, 2, 3, 4, 5, 6, 7, 8, 9, 10, 11, 12), MID(H1040, 9, 2)), "yyyy-mm-dd")</f>
        <v>2017-01-24</v>
      </c>
      <c r="G1040" s="1" t="s">
        <v>2197</v>
      </c>
      <c r="H1040" s="1" t="s">
        <v>2196</v>
      </c>
    </row>
    <row r="1041" spans="1:8" hidden="1" x14ac:dyDescent="0.3">
      <c r="A1041" s="1" t="s">
        <v>75</v>
      </c>
      <c r="B1041" s="1" t="str">
        <f t="shared" si="49"/>
        <v>USA</v>
      </c>
      <c r="C1041" s="5" t="str">
        <f t="shared" si="48"/>
        <v>2017</v>
      </c>
      <c r="D1041" s="1" t="str">
        <f t="shared" si="50"/>
        <v xml:space="preserve">Atlas V 401 </v>
      </c>
      <c r="E1041" s="1" t="s">
        <v>8</v>
      </c>
      <c r="F1041" s="7" t="str">
        <f>TEXT(DATE(MID(H1041, 13, 4), CHOOSE(MATCH( MID(H1041, 5, 3), {"Jan","Feb","Mar","Apr","May","Jun","Jul","Aug","Sep","Oct","Nov","Dec"}, 0), 1, 2, 3, 4, 5, 6, 7, 8, 9, 10, 11, 12), MID(H1041, 9, 2)), "yyyy-mm-dd")</f>
        <v>2017-01-21</v>
      </c>
      <c r="G1041" s="1" t="s">
        <v>2199</v>
      </c>
      <c r="H1041" s="1" t="s">
        <v>2198</v>
      </c>
    </row>
    <row r="1042" spans="1:8" hidden="1" x14ac:dyDescent="0.3">
      <c r="A1042" s="1" t="s">
        <v>1989</v>
      </c>
      <c r="B1042" s="1" t="str">
        <f t="shared" si="49"/>
        <v>Japan</v>
      </c>
      <c r="C1042" s="5" t="str">
        <f t="shared" si="48"/>
        <v>2017</v>
      </c>
      <c r="D1042" s="1" t="str">
        <f t="shared" si="50"/>
        <v xml:space="preserve">SS-520 </v>
      </c>
      <c r="E1042" s="1" t="s">
        <v>346</v>
      </c>
      <c r="F1042" s="7" t="str">
        <f>TEXT(DATE(MID(H1042, 13, 4), CHOOSE(MATCH( MID(H1042, 5, 3), {"Jan","Feb","Mar","Apr","May","Jun","Jul","Aug","Sep","Oct","Nov","Dec"}, 0), 1, 2, 3, 4, 5, 6, 7, 8, 9, 10, 11, 12), MID(H1042, 9, 2)), "yyyy-mm-dd")</f>
        <v>2017-01-14</v>
      </c>
      <c r="G1042" s="1" t="s">
        <v>2201</v>
      </c>
      <c r="H1042" s="1" t="s">
        <v>2200</v>
      </c>
    </row>
    <row r="1043" spans="1:8" hidden="1" x14ac:dyDescent="0.3">
      <c r="A1043" s="1" t="s">
        <v>27</v>
      </c>
      <c r="B1043" s="1" t="str">
        <f t="shared" si="49"/>
        <v>USA</v>
      </c>
      <c r="C1043" s="5" t="str">
        <f t="shared" si="48"/>
        <v>2017</v>
      </c>
      <c r="D1043" s="1" t="str">
        <f t="shared" si="50"/>
        <v xml:space="preserve">Falcon 9 Block 3 (v1.2/FT) </v>
      </c>
      <c r="E1043" s="1" t="s">
        <v>346</v>
      </c>
      <c r="F1043" s="7" t="str">
        <f>TEXT(DATE(MID(H1043, 13, 4), CHOOSE(MATCH( MID(H1043, 5, 3), {"Jan","Feb","Mar","Apr","May","Jun","Jul","Aug","Sep","Oct","Nov","Dec"}, 0), 1, 2, 3, 4, 5, 6, 7, 8, 9, 10, 11, 12), MID(H1043, 9, 2)), "yyyy-mm-dd")</f>
        <v>2017-01-14</v>
      </c>
      <c r="G1043" s="1" t="s">
        <v>2203</v>
      </c>
      <c r="H1043" s="1" t="s">
        <v>2202</v>
      </c>
    </row>
    <row r="1044" spans="1:8" hidden="1" x14ac:dyDescent="0.3">
      <c r="A1044" s="1" t="s">
        <v>69</v>
      </c>
      <c r="B1044" s="1" t="str">
        <f t="shared" si="49"/>
        <v>China</v>
      </c>
      <c r="C1044" s="5" t="str">
        <f t="shared" si="48"/>
        <v>2017</v>
      </c>
      <c r="D1044" s="1" t="str">
        <f t="shared" si="50"/>
        <v xml:space="preserve">Kuaizhou 1A </v>
      </c>
      <c r="E1044" s="1" t="s">
        <v>8</v>
      </c>
      <c r="F1044" s="7" t="str">
        <f>TEXT(DATE(MID(H1044, 13, 4), CHOOSE(MATCH( MID(H1044, 5, 3), {"Jan","Feb","Mar","Apr","May","Jun","Jul","Aug","Sep","Oct","Nov","Dec"}, 0), 1, 2, 3, 4, 5, 6, 7, 8, 9, 10, 11, 12), MID(H1044, 9, 2)), "yyyy-mm-dd")</f>
        <v>2017-01-09</v>
      </c>
      <c r="G1044" s="1" t="s">
        <v>2205</v>
      </c>
      <c r="H1044" s="1" t="s">
        <v>2204</v>
      </c>
    </row>
    <row r="1045" spans="1:8" hidden="1" x14ac:dyDescent="0.3">
      <c r="A1045" s="1" t="s">
        <v>101</v>
      </c>
      <c r="B1045" s="1" t="str">
        <f t="shared" si="49"/>
        <v>China</v>
      </c>
      <c r="C1045" s="5" t="str">
        <f t="shared" si="48"/>
        <v>2017</v>
      </c>
      <c r="D1045" s="1" t="str">
        <f t="shared" si="50"/>
        <v xml:space="preserve">Long March 3B/E </v>
      </c>
      <c r="E1045" s="1" t="s">
        <v>8</v>
      </c>
      <c r="F1045" s="7" t="str">
        <f>TEXT(DATE(MID(H1045, 13, 4), CHOOSE(MATCH( MID(H1045, 5, 3), {"Jan","Feb","Mar","Apr","May","Jun","Jul","Aug","Sep","Oct","Nov","Dec"}, 0), 1, 2, 3, 4, 5, 6, 7, 8, 9, 10, 11, 12), MID(H1045, 9, 2)), "yyyy-mm-dd")</f>
        <v>2017-01-05</v>
      </c>
      <c r="G1045" s="1" t="s">
        <v>2207</v>
      </c>
      <c r="H1045" s="1" t="s">
        <v>2206</v>
      </c>
    </row>
    <row r="1046" spans="1:8" hidden="1" x14ac:dyDescent="0.3">
      <c r="A1046" s="1" t="s">
        <v>329</v>
      </c>
      <c r="B1046" s="1" t="str">
        <f t="shared" si="49"/>
        <v>China</v>
      </c>
      <c r="C1046" s="5" t="str">
        <f t="shared" si="48"/>
        <v>2016</v>
      </c>
      <c r="D1046" s="1" t="str">
        <f t="shared" si="50"/>
        <v xml:space="preserve">Long March 2D </v>
      </c>
      <c r="E1046" s="1" t="s">
        <v>8</v>
      </c>
      <c r="F1046" s="7" t="str">
        <f>TEXT(DATE(MID(H1046, 13, 4), CHOOSE(MATCH( MID(H1046, 5, 3), {"Jan","Feb","Mar","Apr","May","Jun","Jul","Aug","Sep","Oct","Nov","Dec"}, 0), 1, 2, 3, 4, 5, 6, 7, 8, 9, 10, 11, 12), MID(H1046, 9, 2)), "yyyy-mm-dd")</f>
        <v>2016-12-28</v>
      </c>
      <c r="G1046" s="1" t="s">
        <v>2209</v>
      </c>
      <c r="H1046" s="1" t="s">
        <v>2208</v>
      </c>
    </row>
    <row r="1047" spans="1:8" hidden="1" x14ac:dyDescent="0.3">
      <c r="A1047" s="1" t="s">
        <v>379</v>
      </c>
      <c r="B1047" s="1" t="str">
        <f t="shared" si="49"/>
        <v>France</v>
      </c>
      <c r="C1047" s="5" t="str">
        <f t="shared" si="48"/>
        <v>2016</v>
      </c>
      <c r="D1047" s="1" t="str">
        <f t="shared" si="50"/>
        <v xml:space="preserve">Ariane 5 ECA </v>
      </c>
      <c r="E1047" s="1" t="s">
        <v>346</v>
      </c>
      <c r="F1047" s="7" t="str">
        <f>TEXT(DATE(MID(H1047, 13, 4), CHOOSE(MATCH( MID(H1047, 5, 3), {"Jan","Feb","Mar","Apr","May","Jun","Jul","Aug","Sep","Oct","Nov","Dec"}, 0), 1, 2, 3, 4, 5, 6, 7, 8, 9, 10, 11, 12), MID(H1047, 9, 2)), "yyyy-mm-dd")</f>
        <v>2016-12-21</v>
      </c>
      <c r="G1047" s="1" t="s">
        <v>2211</v>
      </c>
      <c r="H1047" s="1" t="s">
        <v>2210</v>
      </c>
    </row>
    <row r="1048" spans="1:8" hidden="1" x14ac:dyDescent="0.3">
      <c r="A1048" s="1" t="s">
        <v>90</v>
      </c>
      <c r="B1048" s="1" t="str">
        <f t="shared" si="49"/>
        <v>China</v>
      </c>
      <c r="C1048" s="5" t="str">
        <f t="shared" si="48"/>
        <v>2016</v>
      </c>
      <c r="D1048" s="1" t="str">
        <f t="shared" si="50"/>
        <v xml:space="preserve">Long March 2D </v>
      </c>
      <c r="E1048" s="1" t="s">
        <v>8</v>
      </c>
      <c r="F1048" s="7" t="str">
        <f>TEXT(DATE(MID(H1048, 13, 4), CHOOSE(MATCH( MID(H1048, 5, 3), {"Jan","Feb","Mar","Apr","May","Jun","Jul","Aug","Sep","Oct","Nov","Dec"}, 0), 1, 2, 3, 4, 5, 6, 7, 8, 9, 10, 11, 12), MID(H1048, 9, 2)), "yyyy-mm-dd")</f>
        <v>2016-12-21</v>
      </c>
      <c r="G1048" s="1" t="s">
        <v>2213</v>
      </c>
      <c r="H1048" s="1" t="s">
        <v>2212</v>
      </c>
    </row>
    <row r="1049" spans="1:8" hidden="1" x14ac:dyDescent="0.3">
      <c r="A1049" s="1" t="s">
        <v>714</v>
      </c>
      <c r="B1049" s="1" t="str">
        <f t="shared" si="49"/>
        <v>Japan</v>
      </c>
      <c r="C1049" s="5" t="str">
        <f t="shared" si="48"/>
        <v>2016</v>
      </c>
      <c r="D1049" s="1" t="str">
        <f t="shared" si="50"/>
        <v xml:space="preserve">Epsilon </v>
      </c>
      <c r="E1049" s="1" t="s">
        <v>8</v>
      </c>
      <c r="F1049" s="7" t="str">
        <f>TEXT(DATE(MID(H1049, 13, 4), CHOOSE(MATCH( MID(H1049, 5, 3), {"Jan","Feb","Mar","Apr","May","Jun","Jul","Aug","Sep","Oct","Nov","Dec"}, 0), 1, 2, 3, 4, 5, 6, 7, 8, 9, 10, 11, 12), MID(H1049, 9, 2)), "yyyy-mm-dd")</f>
        <v>2016-12-20</v>
      </c>
      <c r="G1049" s="1" t="s">
        <v>2215</v>
      </c>
      <c r="H1049" s="1" t="s">
        <v>2214</v>
      </c>
    </row>
    <row r="1050" spans="1:8" hidden="1" x14ac:dyDescent="0.3">
      <c r="A1050" s="1" t="s">
        <v>75</v>
      </c>
      <c r="B1050" s="1" t="str">
        <f t="shared" si="49"/>
        <v>USA</v>
      </c>
      <c r="C1050" s="5" t="str">
        <f t="shared" si="48"/>
        <v>2016</v>
      </c>
      <c r="D1050" s="1" t="str">
        <f t="shared" si="50"/>
        <v xml:space="preserve">Atlas V 431 </v>
      </c>
      <c r="E1050" s="1" t="s">
        <v>346</v>
      </c>
      <c r="F1050" s="7" t="str">
        <f>TEXT(DATE(MID(H1050, 13, 4), CHOOSE(MATCH( MID(H1050, 5, 3), {"Jan","Feb","Mar","Apr","May","Jun","Jul","Aug","Sep","Oct","Nov","Dec"}, 0), 1, 2, 3, 4, 5, 6, 7, 8, 9, 10, 11, 12), MID(H1050, 9, 2)), "yyyy-mm-dd")</f>
        <v>2016-12-18</v>
      </c>
      <c r="G1050" s="1" t="s">
        <v>2217</v>
      </c>
      <c r="H1050" s="1" t="s">
        <v>2216</v>
      </c>
    </row>
    <row r="1051" spans="1:8" hidden="1" x14ac:dyDescent="0.3">
      <c r="A1051" s="1" t="s">
        <v>1620</v>
      </c>
      <c r="B1051" s="1" t="str">
        <f t="shared" si="49"/>
        <v>USA</v>
      </c>
      <c r="C1051" s="5" t="str">
        <f t="shared" si="48"/>
        <v>2016</v>
      </c>
      <c r="D1051" s="1" t="str">
        <f t="shared" si="50"/>
        <v xml:space="preserve">Pegasus XL </v>
      </c>
      <c r="E1051" s="1" t="s">
        <v>8</v>
      </c>
      <c r="F1051" s="7" t="str">
        <f>TEXT(DATE(MID(H1051, 13, 4), CHOOSE(MATCH( MID(H1051, 5, 3), {"Jan","Feb","Mar","Apr","May","Jun","Jul","Aug","Sep","Oct","Nov","Dec"}, 0), 1, 2, 3, 4, 5, 6, 7, 8, 9, 10, 11, 12), MID(H1051, 9, 2)), "yyyy-mm-dd")</f>
        <v>2016-12-15</v>
      </c>
      <c r="G1051" s="1" t="s">
        <v>2219</v>
      </c>
      <c r="H1051" s="1" t="s">
        <v>2218</v>
      </c>
    </row>
    <row r="1052" spans="1:8" hidden="1" x14ac:dyDescent="0.3">
      <c r="A1052" s="1" t="s">
        <v>18</v>
      </c>
      <c r="B1052" s="1" t="str">
        <f t="shared" si="49"/>
        <v>China</v>
      </c>
      <c r="C1052" s="5" t="str">
        <f t="shared" si="48"/>
        <v>2016</v>
      </c>
      <c r="D1052" s="1" t="str">
        <f t="shared" si="50"/>
        <v xml:space="preserve">Long March 3B/E </v>
      </c>
      <c r="E1052" s="1" t="s">
        <v>8</v>
      </c>
      <c r="F1052" s="7" t="str">
        <f>TEXT(DATE(MID(H1052, 13, 4), CHOOSE(MATCH( MID(H1052, 5, 3), {"Jan","Feb","Mar","Apr","May","Jun","Jul","Aug","Sep","Oct","Nov","Dec"}, 0), 1, 2, 3, 4, 5, 6, 7, 8, 9, 10, 11, 12), MID(H1052, 9, 2)), "yyyy-mm-dd")</f>
        <v>2016-12-10</v>
      </c>
      <c r="G1052" s="1" t="s">
        <v>2221</v>
      </c>
      <c r="H1052" s="1" t="s">
        <v>2220</v>
      </c>
    </row>
    <row r="1053" spans="1:8" hidden="1" x14ac:dyDescent="0.3">
      <c r="A1053" s="1" t="s">
        <v>536</v>
      </c>
      <c r="B1053" s="1" t="str">
        <f t="shared" si="49"/>
        <v>Japan</v>
      </c>
      <c r="C1053" s="5" t="str">
        <f t="shared" si="48"/>
        <v>2016</v>
      </c>
      <c r="D1053" s="1" t="str">
        <f t="shared" si="50"/>
        <v xml:space="preserve">H-IIB </v>
      </c>
      <c r="E1053" s="1" t="s">
        <v>346</v>
      </c>
      <c r="F1053" s="7" t="str">
        <f>TEXT(DATE(MID(H1053, 13, 4), CHOOSE(MATCH( MID(H1053, 5, 3), {"Jan","Feb","Mar","Apr","May","Jun","Jul","Aug","Sep","Oct","Nov","Dec"}, 0), 1, 2, 3, 4, 5, 6, 7, 8, 9, 10, 11, 12), MID(H1053, 9, 2)), "yyyy-mm-dd")</f>
        <v>2016-12-09</v>
      </c>
      <c r="G1053" s="1" t="s">
        <v>2223</v>
      </c>
      <c r="H1053" s="1" t="s">
        <v>2222</v>
      </c>
    </row>
    <row r="1054" spans="1:8" hidden="1" x14ac:dyDescent="0.3">
      <c r="A1054" s="1" t="s">
        <v>390</v>
      </c>
      <c r="B1054" s="1" t="str">
        <f t="shared" si="49"/>
        <v>USA</v>
      </c>
      <c r="C1054" s="5" t="str">
        <f t="shared" si="48"/>
        <v>2016</v>
      </c>
      <c r="D1054" s="1" t="str">
        <f t="shared" si="50"/>
        <v xml:space="preserve">Delta IV Medium+ (5,4) </v>
      </c>
      <c r="E1054" s="1" t="s">
        <v>346</v>
      </c>
      <c r="F1054" s="7" t="str">
        <f>TEXT(DATE(MID(H1054, 13, 4), CHOOSE(MATCH( MID(H1054, 5, 3), {"Jan","Feb","Mar","Apr","May","Jun","Jul","Aug","Sep","Oct","Nov","Dec"}, 0), 1, 2, 3, 4, 5, 6, 7, 8, 9, 10, 11, 12), MID(H1054, 9, 2)), "yyyy-mm-dd")</f>
        <v>2016-12-07</v>
      </c>
      <c r="G1054" s="1" t="s">
        <v>2225</v>
      </c>
      <c r="H1054" s="1" t="s">
        <v>2224</v>
      </c>
    </row>
    <row r="1055" spans="1:8" hidden="1" x14ac:dyDescent="0.3">
      <c r="A1055" s="1" t="s">
        <v>87</v>
      </c>
      <c r="B1055" s="1" t="str">
        <f t="shared" si="49"/>
        <v>India</v>
      </c>
      <c r="C1055" s="5" t="str">
        <f t="shared" si="48"/>
        <v>2016</v>
      </c>
      <c r="D1055" s="1" t="str">
        <f t="shared" si="50"/>
        <v xml:space="preserve">PSLV-XL </v>
      </c>
      <c r="E1055" s="1" t="s">
        <v>8</v>
      </c>
      <c r="F1055" s="7" t="str">
        <f>TEXT(DATE(MID(H1055, 13, 4), CHOOSE(MATCH( MID(H1055, 5, 3), {"Jan","Feb","Mar","Apr","May","Jun","Jul","Aug","Sep","Oct","Nov","Dec"}, 0), 1, 2, 3, 4, 5, 6, 7, 8, 9, 10, 11, 12), MID(H1055, 9, 2)), "yyyy-mm-dd")</f>
        <v>2016-12-07</v>
      </c>
      <c r="G1055" s="1" t="s">
        <v>2227</v>
      </c>
      <c r="H1055" s="1" t="s">
        <v>2226</v>
      </c>
    </row>
    <row r="1056" spans="1:8" hidden="1" x14ac:dyDescent="0.3">
      <c r="A1056" s="1" t="s">
        <v>234</v>
      </c>
      <c r="B1056" s="1" t="str">
        <f t="shared" si="49"/>
        <v>France</v>
      </c>
      <c r="C1056" s="5" t="str">
        <f t="shared" si="48"/>
        <v>2016</v>
      </c>
      <c r="D1056" s="1" t="str">
        <f t="shared" si="50"/>
        <v xml:space="preserve">Vega </v>
      </c>
      <c r="E1056" s="1" t="s">
        <v>8</v>
      </c>
      <c r="F1056" s="7" t="str">
        <f>TEXT(DATE(MID(H1056, 13, 4), CHOOSE(MATCH( MID(H1056, 5, 3), {"Jan","Feb","Mar","Apr","May","Jun","Jul","Aug","Sep","Oct","Nov","Dec"}, 0), 1, 2, 3, 4, 5, 6, 7, 8, 9, 10, 11, 12), MID(H1056, 9, 2)), "yyyy-mm-dd")</f>
        <v>2016-12-05</v>
      </c>
      <c r="G1056" s="1" t="s">
        <v>2229</v>
      </c>
      <c r="H1056" s="1" t="s">
        <v>2228</v>
      </c>
    </row>
    <row r="1057" spans="1:8" hidden="1" x14ac:dyDescent="0.3">
      <c r="A1057" s="1" t="s">
        <v>1630</v>
      </c>
      <c r="B1057" s="1" t="str">
        <f t="shared" si="49"/>
        <v>Kazakhstan</v>
      </c>
      <c r="C1057" s="5" t="str">
        <f t="shared" si="48"/>
        <v>2016</v>
      </c>
      <c r="D1057" s="1" t="str">
        <f t="shared" si="50"/>
        <v xml:space="preserve">Soyuz U </v>
      </c>
      <c r="E1057" s="1" t="s">
        <v>346</v>
      </c>
      <c r="F1057" s="7" t="str">
        <f>TEXT(DATE(MID(H1057, 13, 4), CHOOSE(MATCH( MID(H1057, 5, 3), {"Jan","Feb","Mar","Apr","May","Jun","Jul","Aug","Sep","Oct","Nov","Dec"}, 0), 1, 2, 3, 4, 5, 6, 7, 8, 9, 10, 11, 12), MID(H1057, 9, 2)), "yyyy-mm-dd")</f>
        <v>2016-12-01</v>
      </c>
      <c r="G1057" s="1" t="s">
        <v>2231</v>
      </c>
      <c r="H1057" s="1" t="s">
        <v>2230</v>
      </c>
    </row>
    <row r="1058" spans="1:8" hidden="1" x14ac:dyDescent="0.3">
      <c r="A1058" s="1" t="s">
        <v>101</v>
      </c>
      <c r="B1058" s="1" t="str">
        <f t="shared" si="49"/>
        <v>China</v>
      </c>
      <c r="C1058" s="5" t="str">
        <f t="shared" si="48"/>
        <v>2016</v>
      </c>
      <c r="D1058" s="1" t="str">
        <f t="shared" si="50"/>
        <v xml:space="preserve">Long March 3C/E </v>
      </c>
      <c r="E1058" s="1" t="s">
        <v>8</v>
      </c>
      <c r="F1058" s="7" t="str">
        <f>TEXT(DATE(MID(H1058, 13, 4), CHOOSE(MATCH( MID(H1058, 5, 3), {"Jan","Feb","Mar","Apr","May","Jun","Jul","Aug","Sep","Oct","Nov","Dec"}, 0), 1, 2, 3, 4, 5, 6, 7, 8, 9, 10, 11, 12), MID(H1058, 9, 2)), "yyyy-mm-dd")</f>
        <v>2016-11-22</v>
      </c>
      <c r="G1058" s="1" t="s">
        <v>2233</v>
      </c>
      <c r="H1058" s="1" t="s">
        <v>2232</v>
      </c>
    </row>
    <row r="1059" spans="1:8" hidden="1" x14ac:dyDescent="0.3">
      <c r="A1059" s="1" t="s">
        <v>75</v>
      </c>
      <c r="B1059" s="1" t="str">
        <f t="shared" si="49"/>
        <v>USA</v>
      </c>
      <c r="C1059" s="5" t="str">
        <f t="shared" si="48"/>
        <v>2016</v>
      </c>
      <c r="D1059" s="1" t="str">
        <f t="shared" si="50"/>
        <v xml:space="preserve">Atlas V 541 </v>
      </c>
      <c r="E1059" s="1" t="s">
        <v>8</v>
      </c>
      <c r="F1059" s="7" t="str">
        <f>TEXT(DATE(MID(H1059, 13, 4), CHOOSE(MATCH( MID(H1059, 5, 3), {"Jan","Feb","Mar","Apr","May","Jun","Jul","Aug","Sep","Oct","Nov","Dec"}, 0), 1, 2, 3, 4, 5, 6, 7, 8, 9, 10, 11, 12), MID(H1059, 9, 2)), "yyyy-mm-dd")</f>
        <v>2016-11-19</v>
      </c>
      <c r="G1059" s="1" t="s">
        <v>2235</v>
      </c>
      <c r="H1059" s="1" t="s">
        <v>2234</v>
      </c>
    </row>
    <row r="1060" spans="1:8" hidden="1" x14ac:dyDescent="0.3">
      <c r="A1060" s="1" t="s">
        <v>1630</v>
      </c>
      <c r="B1060" s="1" t="str">
        <f t="shared" si="49"/>
        <v>Kazakhstan</v>
      </c>
      <c r="C1060" s="5" t="str">
        <f t="shared" si="48"/>
        <v>2016</v>
      </c>
      <c r="D1060" s="1" t="str">
        <f t="shared" si="50"/>
        <v xml:space="preserve">Soyuz FG </v>
      </c>
      <c r="E1060" s="1" t="s">
        <v>346</v>
      </c>
      <c r="F1060" s="7" t="str">
        <f>TEXT(DATE(MID(H1060, 13, 4), CHOOSE(MATCH( MID(H1060, 5, 3), {"Jan","Feb","Mar","Apr","May","Jun","Jul","Aug","Sep","Oct","Nov","Dec"}, 0), 1, 2, 3, 4, 5, 6, 7, 8, 9, 10, 11, 12), MID(H1060, 9, 2)), "yyyy-mm-dd")</f>
        <v>2016-11-17</v>
      </c>
      <c r="G1060" s="1" t="s">
        <v>2237</v>
      </c>
      <c r="H1060" s="1" t="s">
        <v>2236</v>
      </c>
    </row>
    <row r="1061" spans="1:8" hidden="1" x14ac:dyDescent="0.3">
      <c r="A1061" s="1" t="s">
        <v>379</v>
      </c>
      <c r="B1061" s="1" t="str">
        <f t="shared" si="49"/>
        <v>France</v>
      </c>
      <c r="C1061" s="5" t="str">
        <f t="shared" si="48"/>
        <v>2016</v>
      </c>
      <c r="D1061" s="1" t="str">
        <f t="shared" si="50"/>
        <v xml:space="preserve">Ariane 5 ES </v>
      </c>
      <c r="E1061" s="1" t="s">
        <v>346</v>
      </c>
      <c r="F1061" s="7" t="str">
        <f>TEXT(DATE(MID(H1061, 13, 4), CHOOSE(MATCH( MID(H1061, 5, 3), {"Jan","Feb","Mar","Apr","May","Jun","Jul","Aug","Sep","Oct","Nov","Dec"}, 0), 1, 2, 3, 4, 5, 6, 7, 8, 9, 10, 11, 12), MID(H1061, 9, 2)), "yyyy-mm-dd")</f>
        <v>2016-11-17</v>
      </c>
      <c r="G1061" s="1" t="s">
        <v>2239</v>
      </c>
      <c r="H1061" s="1" t="s">
        <v>2238</v>
      </c>
    </row>
    <row r="1062" spans="1:8" hidden="1" x14ac:dyDescent="0.3">
      <c r="A1062" s="1" t="s">
        <v>90</v>
      </c>
      <c r="B1062" s="1" t="str">
        <f t="shared" si="49"/>
        <v>China</v>
      </c>
      <c r="C1062" s="5" t="str">
        <f t="shared" si="48"/>
        <v>2016</v>
      </c>
      <c r="D1062" s="1" t="str">
        <f t="shared" si="50"/>
        <v xml:space="preserve">Long March 2D </v>
      </c>
      <c r="E1062" s="1" t="s">
        <v>8</v>
      </c>
      <c r="F1062" s="7" t="str">
        <f>TEXT(DATE(MID(H1062, 13, 4), CHOOSE(MATCH( MID(H1062, 5, 3), {"Jan","Feb","Mar","Apr","May","Jun","Jul","Aug","Sep","Oct","Nov","Dec"}, 0), 1, 2, 3, 4, 5, 6, 7, 8, 9, 10, 11, 12), MID(H1062, 9, 2)), "yyyy-mm-dd")</f>
        <v>2016-11-11</v>
      </c>
      <c r="G1062" s="1" t="s">
        <v>2241</v>
      </c>
      <c r="H1062" s="1" t="s">
        <v>2240</v>
      </c>
    </row>
    <row r="1063" spans="1:8" hidden="1" x14ac:dyDescent="0.3">
      <c r="A1063" s="1" t="s">
        <v>671</v>
      </c>
      <c r="B1063" s="1" t="str">
        <f t="shared" si="49"/>
        <v>USA</v>
      </c>
      <c r="C1063" s="5" t="str">
        <f t="shared" si="48"/>
        <v>2016</v>
      </c>
      <c r="D1063" s="1" t="str">
        <f t="shared" si="50"/>
        <v xml:space="preserve">Atlas V 401 </v>
      </c>
      <c r="E1063" s="1" t="s">
        <v>8</v>
      </c>
      <c r="F1063" s="7" t="str">
        <f>TEXT(DATE(MID(H1063, 13, 4), CHOOSE(MATCH( MID(H1063, 5, 3), {"Jan","Feb","Mar","Apr","May","Jun","Jul","Aug","Sep","Oct","Nov","Dec"}, 0), 1, 2, 3, 4, 5, 6, 7, 8, 9, 10, 11, 12), MID(H1063, 9, 2)), "yyyy-mm-dd")</f>
        <v>2016-11-11</v>
      </c>
      <c r="G1063" s="1" t="s">
        <v>2243</v>
      </c>
      <c r="H1063" s="1" t="s">
        <v>2242</v>
      </c>
    </row>
    <row r="1064" spans="1:8" hidden="1" x14ac:dyDescent="0.3">
      <c r="A1064" s="1" t="s">
        <v>69</v>
      </c>
      <c r="B1064" s="1" t="str">
        <f t="shared" si="49"/>
        <v>China</v>
      </c>
      <c r="C1064" s="5" t="str">
        <f t="shared" si="48"/>
        <v>2016</v>
      </c>
      <c r="D1064" s="1" t="str">
        <f t="shared" si="50"/>
        <v xml:space="preserve">Long March 11 </v>
      </c>
      <c r="E1064" s="1" t="s">
        <v>8</v>
      </c>
      <c r="F1064" s="7" t="str">
        <f>TEXT(DATE(MID(H1064, 13, 4), CHOOSE(MATCH( MID(H1064, 5, 3), {"Jan","Feb","Mar","Apr","May","Jun","Jul","Aug","Sep","Oct","Nov","Dec"}, 0), 1, 2, 3, 4, 5, 6, 7, 8, 9, 10, 11, 12), MID(H1064, 9, 2)), "yyyy-mm-dd")</f>
        <v>2016-11-09</v>
      </c>
      <c r="G1064" s="1" t="s">
        <v>2245</v>
      </c>
      <c r="H1064" s="1" t="s">
        <v>2244</v>
      </c>
    </row>
    <row r="1065" spans="1:8" hidden="1" x14ac:dyDescent="0.3">
      <c r="A1065" s="1" t="s">
        <v>133</v>
      </c>
      <c r="B1065" s="1" t="str">
        <f t="shared" si="49"/>
        <v>China</v>
      </c>
      <c r="C1065" s="5" t="str">
        <f t="shared" si="48"/>
        <v>2016</v>
      </c>
      <c r="D1065" s="1" t="str">
        <f t="shared" si="50"/>
        <v xml:space="preserve">Long March 5/YZ-2 </v>
      </c>
      <c r="E1065" s="1" t="s">
        <v>8</v>
      </c>
      <c r="F1065" s="7" t="str">
        <f>TEXT(DATE(MID(H1065, 13, 4), CHOOSE(MATCH( MID(H1065, 5, 3), {"Jan","Feb","Mar","Apr","May","Jun","Jul","Aug","Sep","Oct","Nov","Dec"}, 0), 1, 2, 3, 4, 5, 6, 7, 8, 9, 10, 11, 12), MID(H1065, 9, 2)), "yyyy-mm-dd")</f>
        <v>2016-11-03</v>
      </c>
      <c r="G1065" s="1" t="s">
        <v>2247</v>
      </c>
      <c r="H1065" s="1" t="s">
        <v>2246</v>
      </c>
    </row>
    <row r="1066" spans="1:8" hidden="1" x14ac:dyDescent="0.3">
      <c r="A1066" s="1" t="s">
        <v>61</v>
      </c>
      <c r="B1066" s="1" t="str">
        <f t="shared" si="49"/>
        <v>Japan</v>
      </c>
      <c r="C1066" s="5" t="str">
        <f t="shared" si="48"/>
        <v>2016</v>
      </c>
      <c r="D1066" s="1" t="str">
        <f t="shared" si="50"/>
        <v xml:space="preserve">H-IIA 202 </v>
      </c>
      <c r="E1066" s="1" t="s">
        <v>8</v>
      </c>
      <c r="F1066" s="7" t="str">
        <f>TEXT(DATE(MID(H1066, 13, 4), CHOOSE(MATCH( MID(H1066, 5, 3), {"Jan","Feb","Mar","Apr","May","Jun","Jul","Aug","Sep","Oct","Nov","Dec"}, 0), 1, 2, 3, 4, 5, 6, 7, 8, 9, 10, 11, 12), MID(H1066, 9, 2)), "yyyy-mm-dd")</f>
        <v>2016-11-02</v>
      </c>
      <c r="G1066" s="1" t="s">
        <v>2249</v>
      </c>
      <c r="H1066" s="1" t="s">
        <v>2248</v>
      </c>
    </row>
    <row r="1067" spans="1:8" hidden="1" x14ac:dyDescent="0.3">
      <c r="A1067" s="1" t="s">
        <v>130</v>
      </c>
      <c r="B1067" s="1" t="str">
        <f t="shared" si="49"/>
        <v>Kazakhstan</v>
      </c>
      <c r="C1067" s="5" t="str">
        <f t="shared" si="48"/>
        <v>2016</v>
      </c>
      <c r="D1067" s="1" t="str">
        <f t="shared" si="50"/>
        <v xml:space="preserve">Soyuz FG </v>
      </c>
      <c r="E1067" s="1" t="s">
        <v>346</v>
      </c>
      <c r="F1067" s="7" t="str">
        <f>TEXT(DATE(MID(H1067, 13, 4), CHOOSE(MATCH( MID(H1067, 5, 3), {"Jan","Feb","Mar","Apr","May","Jun","Jul","Aug","Sep","Oct","Nov","Dec"}, 0), 1, 2, 3, 4, 5, 6, 7, 8, 9, 10, 11, 12), MID(H1067, 9, 2)), "yyyy-mm-dd")</f>
        <v>2016-10-19</v>
      </c>
      <c r="G1067" s="1" t="s">
        <v>2251</v>
      </c>
      <c r="H1067" s="1" t="s">
        <v>2250</v>
      </c>
    </row>
    <row r="1068" spans="1:8" hidden="1" x14ac:dyDescent="0.3">
      <c r="A1068" s="1" t="s">
        <v>343</v>
      </c>
      <c r="B1068" s="1" t="str">
        <f t="shared" si="49"/>
        <v>USA</v>
      </c>
      <c r="C1068" s="5" t="str">
        <f t="shared" si="48"/>
        <v>2016</v>
      </c>
      <c r="D1068" s="1" t="str">
        <f t="shared" si="50"/>
        <v xml:space="preserve">Antares 230 </v>
      </c>
      <c r="E1068" s="1" t="s">
        <v>346</v>
      </c>
      <c r="F1068" s="7" t="str">
        <f>TEXT(DATE(MID(H1068, 13, 4), CHOOSE(MATCH( MID(H1068, 5, 3), {"Jan","Feb","Mar","Apr","May","Jun","Jul","Aug","Sep","Oct","Nov","Dec"}, 0), 1, 2, 3, 4, 5, 6, 7, 8, 9, 10, 11, 12), MID(H1068, 9, 2)), "yyyy-mm-dd")</f>
        <v>2016-10-17</v>
      </c>
      <c r="G1068" s="1" t="s">
        <v>2253</v>
      </c>
      <c r="H1068" s="1" t="s">
        <v>2252</v>
      </c>
    </row>
    <row r="1069" spans="1:8" hidden="1" x14ac:dyDescent="0.3">
      <c r="A1069" s="1" t="s">
        <v>138</v>
      </c>
      <c r="B1069" s="1" t="str">
        <f t="shared" si="49"/>
        <v>China</v>
      </c>
      <c r="C1069" s="5" t="str">
        <f t="shared" si="48"/>
        <v>2016</v>
      </c>
      <c r="D1069" s="1" t="str">
        <f t="shared" si="50"/>
        <v xml:space="preserve">Long March 2F/G </v>
      </c>
      <c r="E1069" s="1" t="s">
        <v>8</v>
      </c>
      <c r="F1069" s="7" t="str">
        <f>TEXT(DATE(MID(H1069, 13, 4), CHOOSE(MATCH( MID(H1069, 5, 3), {"Jan","Feb","Mar","Apr","May","Jun","Jul","Aug","Sep","Oct","Nov","Dec"}, 0), 1, 2, 3, 4, 5, 6, 7, 8, 9, 10, 11, 12), MID(H1069, 9, 2)), "yyyy-mm-dd")</f>
        <v>2016-10-16</v>
      </c>
      <c r="G1069" s="1" t="s">
        <v>2255</v>
      </c>
      <c r="H1069" s="1" t="s">
        <v>2254</v>
      </c>
    </row>
    <row r="1070" spans="1:8" hidden="1" x14ac:dyDescent="0.3">
      <c r="A1070" s="1" t="s">
        <v>379</v>
      </c>
      <c r="B1070" s="1" t="str">
        <f t="shared" si="49"/>
        <v>France</v>
      </c>
      <c r="C1070" s="5" t="str">
        <f t="shared" si="48"/>
        <v>2016</v>
      </c>
      <c r="D1070" s="1" t="str">
        <f t="shared" si="50"/>
        <v xml:space="preserve">Ariane 5 ECA </v>
      </c>
      <c r="E1070" s="1" t="s">
        <v>346</v>
      </c>
      <c r="F1070" s="7" t="str">
        <f>TEXT(DATE(MID(H1070, 13, 4), CHOOSE(MATCH( MID(H1070, 5, 3), {"Jan","Feb","Mar","Apr","May","Jun","Jul","Aug","Sep","Oct","Nov","Dec"}, 0), 1, 2, 3, 4, 5, 6, 7, 8, 9, 10, 11, 12), MID(H1070, 9, 2)), "yyyy-mm-dd")</f>
        <v>2016-10-05</v>
      </c>
      <c r="G1070" s="1" t="s">
        <v>2257</v>
      </c>
      <c r="H1070" s="1" t="s">
        <v>2256</v>
      </c>
    </row>
    <row r="1071" spans="1:8" hidden="1" x14ac:dyDescent="0.3">
      <c r="A1071" s="1" t="s">
        <v>121</v>
      </c>
      <c r="B1071" s="1" t="str">
        <f t="shared" si="49"/>
        <v>USA</v>
      </c>
      <c r="C1071" s="5" t="str">
        <f t="shared" si="48"/>
        <v>2016</v>
      </c>
      <c r="D1071" s="1" t="str">
        <f t="shared" si="50"/>
        <v xml:space="preserve">New Shepard </v>
      </c>
      <c r="E1071" s="1" t="s">
        <v>8</v>
      </c>
      <c r="F1071" s="7" t="str">
        <f>TEXT(DATE(MID(H1071, 13, 4), CHOOSE(MATCH( MID(H1071, 5, 3), {"Jan","Feb","Mar","Apr","May","Jun","Jul","Aug","Sep","Oct","Nov","Dec"}, 0), 1, 2, 3, 4, 5, 6, 7, 8, 9, 10, 11, 12), MID(H1071, 9, 2)), "yyyy-mm-dd")</f>
        <v>2016-10-05</v>
      </c>
      <c r="G1071" s="1" t="s">
        <v>2259</v>
      </c>
      <c r="H1071" s="1" t="s">
        <v>2258</v>
      </c>
    </row>
    <row r="1072" spans="1:8" hidden="1" x14ac:dyDescent="0.3">
      <c r="A1072" s="1" t="s">
        <v>87</v>
      </c>
      <c r="B1072" s="1" t="str">
        <f t="shared" si="49"/>
        <v>India</v>
      </c>
      <c r="C1072" s="5" t="str">
        <f t="shared" si="48"/>
        <v>2016</v>
      </c>
      <c r="D1072" s="1" t="str">
        <f t="shared" si="50"/>
        <v xml:space="preserve">PSLV-G </v>
      </c>
      <c r="E1072" s="1" t="s">
        <v>346</v>
      </c>
      <c r="F1072" s="7" t="str">
        <f>TEXT(DATE(MID(H1072, 13, 4), CHOOSE(MATCH( MID(H1072, 5, 3), {"Jan","Feb","Mar","Apr","May","Jun","Jul","Aug","Sep","Oct","Nov","Dec"}, 0), 1, 2, 3, 4, 5, 6, 7, 8, 9, 10, 11, 12), MID(H1072, 9, 2)), "yyyy-mm-dd")</f>
        <v>2016-09-26</v>
      </c>
      <c r="G1072" s="1" t="s">
        <v>2261</v>
      </c>
      <c r="H1072" s="1" t="s">
        <v>2260</v>
      </c>
    </row>
    <row r="1073" spans="1:8" hidden="1" x14ac:dyDescent="0.3">
      <c r="A1073" s="1" t="s">
        <v>234</v>
      </c>
      <c r="B1073" s="1" t="str">
        <f t="shared" si="49"/>
        <v>France</v>
      </c>
      <c r="C1073" s="5" t="str">
        <f t="shared" si="48"/>
        <v>2016</v>
      </c>
      <c r="D1073" s="1" t="str">
        <f t="shared" si="50"/>
        <v xml:space="preserve">Vega </v>
      </c>
      <c r="E1073" s="1" t="s">
        <v>8</v>
      </c>
      <c r="F1073" s="7" t="str">
        <f>TEXT(DATE(MID(H1073, 13, 4), CHOOSE(MATCH( MID(H1073, 5, 3), {"Jan","Feb","Mar","Apr","May","Jun","Jul","Aug","Sep","Oct","Nov","Dec"}, 0), 1, 2, 3, 4, 5, 6, 7, 8, 9, 10, 11, 12), MID(H1073, 9, 2)), "yyyy-mm-dd")</f>
        <v>2016-09-16</v>
      </c>
      <c r="G1073" s="1" t="s">
        <v>2263</v>
      </c>
      <c r="H1073" s="1" t="s">
        <v>2262</v>
      </c>
    </row>
    <row r="1074" spans="1:8" hidden="1" x14ac:dyDescent="0.3">
      <c r="A1074" s="1" t="s">
        <v>138</v>
      </c>
      <c r="B1074" s="1" t="str">
        <f t="shared" si="49"/>
        <v>China</v>
      </c>
      <c r="C1074" s="5" t="str">
        <f t="shared" si="48"/>
        <v>2016</v>
      </c>
      <c r="D1074" s="1" t="str">
        <f t="shared" si="50"/>
        <v xml:space="preserve">Long March 2F/T </v>
      </c>
      <c r="E1074" s="1" t="s">
        <v>8</v>
      </c>
      <c r="F1074" s="7" t="str">
        <f>TEXT(DATE(MID(H1074, 13, 4), CHOOSE(MATCH( MID(H1074, 5, 3), {"Jan","Feb","Mar","Apr","May","Jun","Jul","Aug","Sep","Oct","Nov","Dec"}, 0), 1, 2, 3, 4, 5, 6, 7, 8, 9, 10, 11, 12), MID(H1074, 9, 2)), "yyyy-mm-dd")</f>
        <v>2016-09-15</v>
      </c>
      <c r="G1074" s="1" t="s">
        <v>2265</v>
      </c>
      <c r="H1074" s="1" t="s">
        <v>2264</v>
      </c>
    </row>
    <row r="1075" spans="1:8" hidden="1" x14ac:dyDescent="0.3">
      <c r="A1075" s="1" t="s">
        <v>498</v>
      </c>
      <c r="B1075" s="1" t="str">
        <f t="shared" si="49"/>
        <v>Israel</v>
      </c>
      <c r="C1075" s="5" t="str">
        <f t="shared" si="48"/>
        <v>2016</v>
      </c>
      <c r="D1075" s="1" t="str">
        <f t="shared" si="50"/>
        <v xml:space="preserve">Shavit-2 </v>
      </c>
      <c r="E1075" s="1" t="s">
        <v>8</v>
      </c>
      <c r="F1075" s="7" t="str">
        <f>TEXT(DATE(MID(H1075, 13, 4), CHOOSE(MATCH( MID(H1075, 5, 3), {"Jan","Feb","Mar","Apr","May","Jun","Jul","Aug","Sep","Oct","Nov","Dec"}, 0), 1, 2, 3, 4, 5, 6, 7, 8, 9, 10, 11, 12), MID(H1075, 9, 2)), "yyyy-mm-dd")</f>
        <v>2016-09-13</v>
      </c>
      <c r="G1075" s="1" t="s">
        <v>2267</v>
      </c>
      <c r="H1075" s="1" t="s">
        <v>2266</v>
      </c>
    </row>
    <row r="1076" spans="1:8" hidden="1" x14ac:dyDescent="0.3">
      <c r="A1076" s="1" t="s">
        <v>75</v>
      </c>
      <c r="B1076" s="1" t="str">
        <f t="shared" si="49"/>
        <v>USA</v>
      </c>
      <c r="C1076" s="5" t="str">
        <f t="shared" si="48"/>
        <v>2016</v>
      </c>
      <c r="D1076" s="1" t="str">
        <f t="shared" si="50"/>
        <v xml:space="preserve">Atlas V 411 </v>
      </c>
      <c r="E1076" s="1" t="s">
        <v>346</v>
      </c>
      <c r="F1076" s="7" t="str">
        <f>TEXT(DATE(MID(H1076, 13, 4), CHOOSE(MATCH( MID(H1076, 5, 3), {"Jan","Feb","Mar","Apr","May","Jun","Jul","Aug","Sep","Oct","Nov","Dec"}, 0), 1, 2, 3, 4, 5, 6, 7, 8, 9, 10, 11, 12), MID(H1076, 9, 2)), "yyyy-mm-dd")</f>
        <v>2016-09-08</v>
      </c>
      <c r="G1076" s="1" t="s">
        <v>2269</v>
      </c>
      <c r="H1076" s="1" t="s">
        <v>2268</v>
      </c>
    </row>
    <row r="1077" spans="1:8" hidden="1" x14ac:dyDescent="0.3">
      <c r="A1077" s="1" t="s">
        <v>290</v>
      </c>
      <c r="B1077" s="1" t="str">
        <f t="shared" si="49"/>
        <v>India</v>
      </c>
      <c r="C1077" s="5" t="str">
        <f t="shared" si="48"/>
        <v>2016</v>
      </c>
      <c r="D1077" s="1" t="str">
        <f t="shared" si="50"/>
        <v xml:space="preserve">GSLV Mk II </v>
      </c>
      <c r="E1077" s="1" t="s">
        <v>8</v>
      </c>
      <c r="F1077" s="7" t="str">
        <f>TEXT(DATE(MID(H1077, 13, 4), CHOOSE(MATCH( MID(H1077, 5, 3), {"Jan","Feb","Mar","Apr","May","Jun","Jul","Aug","Sep","Oct","Nov","Dec"}, 0), 1, 2, 3, 4, 5, 6, 7, 8, 9, 10, 11, 12), MID(H1077, 9, 2)), "yyyy-mm-dd")</f>
        <v>2016-09-08</v>
      </c>
      <c r="G1077" s="1" t="s">
        <v>2271</v>
      </c>
      <c r="H1077" s="1" t="s">
        <v>2270</v>
      </c>
    </row>
    <row r="1078" spans="1:8" hidden="1" x14ac:dyDescent="0.3">
      <c r="A1078" s="1" t="s">
        <v>11</v>
      </c>
      <c r="B1078" s="1" t="str">
        <f t="shared" si="49"/>
        <v>USA</v>
      </c>
      <c r="C1078" s="5" t="str">
        <f t="shared" si="48"/>
        <v>2016</v>
      </c>
      <c r="D1078" s="1" t="str">
        <f t="shared" si="50"/>
        <v xml:space="preserve">Falcon 9 Block 3 (v1.2/FT) </v>
      </c>
      <c r="E1078" s="1" t="s">
        <v>346</v>
      </c>
      <c r="F1078" s="7" t="str">
        <f>TEXT(DATE(MID(H1078, 13, 4), CHOOSE(MATCH( MID(H1078, 5, 3), {"Jan","Feb","Mar","Apr","May","Jun","Jul","Aug","Sep","Oct","Nov","Dec"}, 0), 1, 2, 3, 4, 5, 6, 7, 8, 9, 10, 11, 12), MID(H1078, 9, 2)), "yyyy-mm-dd")</f>
        <v>2016-09-01</v>
      </c>
      <c r="G1078" s="1" t="s">
        <v>2273</v>
      </c>
      <c r="H1078" s="1" t="s">
        <v>2272</v>
      </c>
    </row>
    <row r="1079" spans="1:8" hidden="1" x14ac:dyDescent="0.3">
      <c r="A1079" s="1" t="s">
        <v>329</v>
      </c>
      <c r="B1079" s="1" t="str">
        <f t="shared" si="49"/>
        <v>China</v>
      </c>
      <c r="C1079" s="5" t="str">
        <f t="shared" si="48"/>
        <v>2016</v>
      </c>
      <c r="D1079" s="1" t="str">
        <f t="shared" si="50"/>
        <v xml:space="preserve">Long March 4C </v>
      </c>
      <c r="E1079" s="1" t="s">
        <v>8</v>
      </c>
      <c r="F1079" s="7" t="str">
        <f>TEXT(DATE(MID(H1079, 13, 4), CHOOSE(MATCH( MID(H1079, 5, 3), {"Jan","Feb","Mar","Apr","May","Jun","Jul","Aug","Sep","Oct","Nov","Dec"}, 0), 1, 2, 3, 4, 5, 6, 7, 8, 9, 10, 11, 12), MID(H1079, 9, 2)), "yyyy-mm-dd")</f>
        <v>2016-08-31</v>
      </c>
      <c r="G1079" s="1" t="s">
        <v>2275</v>
      </c>
      <c r="H1079" s="1" t="s">
        <v>2274</v>
      </c>
    </row>
    <row r="1080" spans="1:8" hidden="1" x14ac:dyDescent="0.3">
      <c r="A1080" s="1" t="s">
        <v>379</v>
      </c>
      <c r="B1080" s="1" t="str">
        <f t="shared" si="49"/>
        <v>France</v>
      </c>
      <c r="C1080" s="5" t="str">
        <f t="shared" si="48"/>
        <v>2016</v>
      </c>
      <c r="D1080" s="1" t="str">
        <f t="shared" si="50"/>
        <v xml:space="preserve">Ariane 5 ECA </v>
      </c>
      <c r="E1080" s="1" t="s">
        <v>346</v>
      </c>
      <c r="F1080" s="7" t="str">
        <f>TEXT(DATE(MID(H1080, 13, 4), CHOOSE(MATCH( MID(H1080, 5, 3), {"Jan","Feb","Mar","Apr","May","Jun","Jul","Aug","Sep","Oct","Nov","Dec"}, 0), 1, 2, 3, 4, 5, 6, 7, 8, 9, 10, 11, 12), MID(H1080, 9, 2)), "yyyy-mm-dd")</f>
        <v>2016-08-24</v>
      </c>
      <c r="G1080" s="1" t="s">
        <v>2277</v>
      </c>
      <c r="H1080" s="1" t="s">
        <v>2276</v>
      </c>
    </row>
    <row r="1081" spans="1:8" hidden="1" x14ac:dyDescent="0.3">
      <c r="A1081" s="1" t="s">
        <v>390</v>
      </c>
      <c r="B1081" s="1" t="str">
        <f t="shared" si="49"/>
        <v>USA</v>
      </c>
      <c r="C1081" s="5" t="str">
        <f t="shared" si="48"/>
        <v>2016</v>
      </c>
      <c r="D1081" s="1" t="str">
        <f t="shared" si="50"/>
        <v xml:space="preserve">Delta IV Medium+ (4,2) </v>
      </c>
      <c r="E1081" s="1" t="s">
        <v>346</v>
      </c>
      <c r="F1081" s="7" t="str">
        <f>TEXT(DATE(MID(H1081, 13, 4), CHOOSE(MATCH( MID(H1081, 5, 3), {"Jan","Feb","Mar","Apr","May","Jun","Jul","Aug","Sep","Oct","Nov","Dec"}, 0), 1, 2, 3, 4, 5, 6, 7, 8, 9, 10, 11, 12), MID(H1081, 9, 2)), "yyyy-mm-dd")</f>
        <v>2016-08-19</v>
      </c>
      <c r="G1081" s="1" t="s">
        <v>2279</v>
      </c>
      <c r="H1081" s="1" t="s">
        <v>2278</v>
      </c>
    </row>
    <row r="1082" spans="1:8" hidden="1" x14ac:dyDescent="0.3">
      <c r="A1082" s="1" t="s">
        <v>90</v>
      </c>
      <c r="B1082" s="1" t="str">
        <f t="shared" si="49"/>
        <v>China</v>
      </c>
      <c r="C1082" s="5" t="str">
        <f t="shared" si="48"/>
        <v>2016</v>
      </c>
      <c r="D1082" s="1" t="str">
        <f t="shared" si="50"/>
        <v xml:space="preserve">Long March 2D </v>
      </c>
      <c r="E1082" s="1" t="s">
        <v>8</v>
      </c>
      <c r="F1082" s="7" t="str">
        <f>TEXT(DATE(MID(H1082, 13, 4), CHOOSE(MATCH( MID(H1082, 5, 3), {"Jan","Feb","Mar","Apr","May","Jun","Jul","Aug","Sep","Oct","Nov","Dec"}, 0), 1, 2, 3, 4, 5, 6, 7, 8, 9, 10, 11, 12), MID(H1082, 9, 2)), "yyyy-mm-dd")</f>
        <v>2016-08-15</v>
      </c>
      <c r="G1082" s="1" t="s">
        <v>2281</v>
      </c>
      <c r="H1082" s="1" t="s">
        <v>2280</v>
      </c>
    </row>
    <row r="1083" spans="1:8" hidden="1" x14ac:dyDescent="0.3">
      <c r="A1083" s="1" t="s">
        <v>11</v>
      </c>
      <c r="B1083" s="1" t="str">
        <f t="shared" si="49"/>
        <v>USA</v>
      </c>
      <c r="C1083" s="5" t="str">
        <f t="shared" si="48"/>
        <v>2016</v>
      </c>
      <c r="D1083" s="1" t="str">
        <f t="shared" si="50"/>
        <v xml:space="preserve">Falcon 9 Block 3 (v1.2/FT) </v>
      </c>
      <c r="E1083" s="1" t="s">
        <v>346</v>
      </c>
      <c r="F1083" s="7" t="str">
        <f>TEXT(DATE(MID(H1083, 13, 4), CHOOSE(MATCH( MID(H1083, 5, 3), {"Jan","Feb","Mar","Apr","May","Jun","Jul","Aug","Sep","Oct","Nov","Dec"}, 0), 1, 2, 3, 4, 5, 6, 7, 8, 9, 10, 11, 12), MID(H1083, 9, 2)), "yyyy-mm-dd")</f>
        <v>2016-08-14</v>
      </c>
      <c r="G1083" s="1" t="s">
        <v>2283</v>
      </c>
      <c r="H1083" s="1" t="s">
        <v>2282</v>
      </c>
    </row>
    <row r="1084" spans="1:8" hidden="1" x14ac:dyDescent="0.3">
      <c r="A1084" s="1" t="s">
        <v>329</v>
      </c>
      <c r="B1084" s="1" t="str">
        <f t="shared" si="49"/>
        <v>China</v>
      </c>
      <c r="C1084" s="5" t="str">
        <f t="shared" si="48"/>
        <v>2016</v>
      </c>
      <c r="D1084" s="1" t="str">
        <f t="shared" si="50"/>
        <v xml:space="preserve">Long March 4C </v>
      </c>
      <c r="E1084" s="1" t="s">
        <v>8</v>
      </c>
      <c r="F1084" s="7" t="str">
        <f>TEXT(DATE(MID(H1084, 13, 4), CHOOSE(MATCH( MID(H1084, 5, 3), {"Jan","Feb","Mar","Apr","May","Jun","Jul","Aug","Sep","Oct","Nov","Dec"}, 0), 1, 2, 3, 4, 5, 6, 7, 8, 9, 10, 11, 12), MID(H1084, 9, 2)), "yyyy-mm-dd")</f>
        <v>2016-08-09</v>
      </c>
      <c r="G1084" s="1" t="s">
        <v>2285</v>
      </c>
      <c r="H1084" s="1" t="s">
        <v>2284</v>
      </c>
    </row>
    <row r="1085" spans="1:8" hidden="1" x14ac:dyDescent="0.3">
      <c r="A1085" s="1" t="s">
        <v>18</v>
      </c>
      <c r="B1085" s="1" t="str">
        <f t="shared" si="49"/>
        <v>China</v>
      </c>
      <c r="C1085" s="5" t="str">
        <f t="shared" si="48"/>
        <v>2016</v>
      </c>
      <c r="D1085" s="1" t="str">
        <f t="shared" si="50"/>
        <v xml:space="preserve">Long March 3B/E </v>
      </c>
      <c r="E1085" s="1" t="s">
        <v>8</v>
      </c>
      <c r="F1085" s="7" t="str">
        <f>TEXT(DATE(MID(H1085, 13, 4), CHOOSE(MATCH( MID(H1085, 5, 3), {"Jan","Feb","Mar","Apr","May","Jun","Jul","Aug","Sep","Oct","Nov","Dec"}, 0), 1, 2, 3, 4, 5, 6, 7, 8, 9, 10, 11, 12), MID(H1085, 9, 2)), "yyyy-mm-dd")</f>
        <v>2016-08-05</v>
      </c>
      <c r="G1085" s="1" t="s">
        <v>2287</v>
      </c>
      <c r="H1085" s="1" t="s">
        <v>2286</v>
      </c>
    </row>
    <row r="1086" spans="1:8" hidden="1" x14ac:dyDescent="0.3">
      <c r="A1086" s="1" t="s">
        <v>75</v>
      </c>
      <c r="B1086" s="1" t="str">
        <f t="shared" si="49"/>
        <v>USA</v>
      </c>
      <c r="C1086" s="5" t="str">
        <f t="shared" si="48"/>
        <v>2016</v>
      </c>
      <c r="D1086" s="1" t="str">
        <f t="shared" si="50"/>
        <v xml:space="preserve">Atlas V 421 </v>
      </c>
      <c r="E1086" s="1" t="s">
        <v>8</v>
      </c>
      <c r="F1086" s="7" t="str">
        <f>TEXT(DATE(MID(H1086, 13, 4), CHOOSE(MATCH( MID(H1086, 5, 3), {"Jan","Feb","Mar","Apr","May","Jun","Jul","Aug","Sep","Oct","Nov","Dec"}, 0), 1, 2, 3, 4, 5, 6, 7, 8, 9, 10, 11, 12), MID(H1086, 9, 2)), "yyyy-mm-dd")</f>
        <v>2016-07-28</v>
      </c>
      <c r="G1086" s="1" t="s">
        <v>2289</v>
      </c>
      <c r="H1086" s="1" t="s">
        <v>2288</v>
      </c>
    </row>
    <row r="1087" spans="1:8" hidden="1" x14ac:dyDescent="0.3">
      <c r="A1087" s="1" t="s">
        <v>11</v>
      </c>
      <c r="B1087" s="1" t="str">
        <f t="shared" si="49"/>
        <v>USA</v>
      </c>
      <c r="C1087" s="5" t="str">
        <f t="shared" si="48"/>
        <v>2016</v>
      </c>
      <c r="D1087" s="1" t="str">
        <f t="shared" si="50"/>
        <v xml:space="preserve">Falcon 9 Block 3 (v1.2/FT) </v>
      </c>
      <c r="E1087" s="1" t="s">
        <v>346</v>
      </c>
      <c r="F1087" s="7" t="str">
        <f>TEXT(DATE(MID(H1087, 13, 4), CHOOSE(MATCH( MID(H1087, 5, 3), {"Jan","Feb","Mar","Apr","May","Jun","Jul","Aug","Sep","Oct","Nov","Dec"}, 0), 1, 2, 3, 4, 5, 6, 7, 8, 9, 10, 11, 12), MID(H1087, 9, 2)), "yyyy-mm-dd")</f>
        <v>2016-07-18</v>
      </c>
      <c r="G1087" s="1" t="s">
        <v>2291</v>
      </c>
      <c r="H1087" s="1" t="s">
        <v>2290</v>
      </c>
    </row>
    <row r="1088" spans="1:8" hidden="1" x14ac:dyDescent="0.3">
      <c r="A1088" s="1" t="s">
        <v>130</v>
      </c>
      <c r="B1088" s="1" t="str">
        <f t="shared" si="49"/>
        <v>Kazakhstan</v>
      </c>
      <c r="C1088" s="5" t="str">
        <f t="shared" si="48"/>
        <v>2016</v>
      </c>
      <c r="D1088" s="1" t="str">
        <f t="shared" si="50"/>
        <v xml:space="preserve">Soyuz U </v>
      </c>
      <c r="E1088" s="1" t="s">
        <v>346</v>
      </c>
      <c r="F1088" s="7" t="str">
        <f>TEXT(DATE(MID(H1088, 13, 4), CHOOSE(MATCH( MID(H1088, 5, 3), {"Jan","Feb","Mar","Apr","May","Jun","Jul","Aug","Sep","Oct","Nov","Dec"}, 0), 1, 2, 3, 4, 5, 6, 7, 8, 9, 10, 11, 12), MID(H1088, 9, 2)), "yyyy-mm-dd")</f>
        <v>2016-07-16</v>
      </c>
      <c r="G1088" s="1" t="s">
        <v>2293</v>
      </c>
      <c r="H1088" s="1" t="s">
        <v>2292</v>
      </c>
    </row>
    <row r="1089" spans="1:8" hidden="1" x14ac:dyDescent="0.3">
      <c r="A1089" s="1" t="s">
        <v>1630</v>
      </c>
      <c r="B1089" s="1" t="str">
        <f t="shared" si="49"/>
        <v>Kazakhstan</v>
      </c>
      <c r="C1089" s="5" t="str">
        <f t="shared" si="48"/>
        <v>2016</v>
      </c>
      <c r="D1089" s="1" t="str">
        <f t="shared" si="50"/>
        <v xml:space="preserve">Soyuz FG </v>
      </c>
      <c r="E1089" s="1" t="s">
        <v>346</v>
      </c>
      <c r="F1089" s="7" t="str">
        <f>TEXT(DATE(MID(H1089, 13, 4), CHOOSE(MATCH( MID(H1089, 5, 3), {"Jan","Feb","Mar","Apr","May","Jun","Jul","Aug","Sep","Oct","Nov","Dec"}, 0), 1, 2, 3, 4, 5, 6, 7, 8, 9, 10, 11, 12), MID(H1089, 9, 2)), "yyyy-mm-dd")</f>
        <v>2016-07-07</v>
      </c>
      <c r="G1089" s="1" t="s">
        <v>2295</v>
      </c>
      <c r="H1089" s="1" t="s">
        <v>2294</v>
      </c>
    </row>
    <row r="1090" spans="1:8" hidden="1" x14ac:dyDescent="0.3">
      <c r="A1090" s="1" t="s">
        <v>90</v>
      </c>
      <c r="B1090" s="1" t="str">
        <f t="shared" si="49"/>
        <v>China</v>
      </c>
      <c r="C1090" s="5" t="str">
        <f t="shared" ref="C1090:C1153" si="51">TEXT(F1090, "yyyy")</f>
        <v>2016</v>
      </c>
      <c r="D1090" s="1" t="str">
        <f t="shared" si="50"/>
        <v xml:space="preserve">Long March 4B </v>
      </c>
      <c r="E1090" s="1" t="s">
        <v>8</v>
      </c>
      <c r="F1090" s="7" t="str">
        <f>TEXT(DATE(MID(H1090, 13, 4), CHOOSE(MATCH( MID(H1090, 5, 3), {"Jan","Feb","Mar","Apr","May","Jun","Jul","Aug","Sep","Oct","Nov","Dec"}, 0), 1, 2, 3, 4, 5, 6, 7, 8, 9, 10, 11, 12), MID(H1090, 9, 2)), "yyyy-mm-dd")</f>
        <v>2016-06-29</v>
      </c>
      <c r="G1090" s="1" t="s">
        <v>2297</v>
      </c>
      <c r="H1090" s="1" t="s">
        <v>2296</v>
      </c>
    </row>
    <row r="1091" spans="1:8" hidden="1" x14ac:dyDescent="0.3">
      <c r="A1091" s="1" t="s">
        <v>53</v>
      </c>
      <c r="B1091" s="1" t="str">
        <f t="shared" ref="B1091:B1154" si="52">TRIM(MID(A1091, FIND("|", SUBSTITUTE(A1091, ",", "|", LEN(A1091) - LEN(SUBSTITUTE(A1091,",", "" )))) + 1, LEN(A1091)))</f>
        <v>China</v>
      </c>
      <c r="C1091" s="5" t="str">
        <f t="shared" si="51"/>
        <v>2016</v>
      </c>
      <c r="D1091" s="1" t="str">
        <f t="shared" ref="D1091:D1154" si="53">LEFT(G1091, FIND("|", G1091) - 1)</f>
        <v xml:space="preserve">Long March 7/YZ-1A </v>
      </c>
      <c r="E1091" s="1" t="s">
        <v>8</v>
      </c>
      <c r="F1091" s="7" t="str">
        <f>TEXT(DATE(MID(H1091, 13, 4), CHOOSE(MATCH( MID(H1091, 5, 3), {"Jan","Feb","Mar","Apr","May","Jun","Jul","Aug","Sep","Oct","Nov","Dec"}, 0), 1, 2, 3, 4, 5, 6, 7, 8, 9, 10, 11, 12), MID(H1091, 9, 2)), "yyyy-mm-dd")</f>
        <v>2016-06-25</v>
      </c>
      <c r="G1091" s="1" t="s">
        <v>2299</v>
      </c>
      <c r="H1091" s="1" t="s">
        <v>2298</v>
      </c>
    </row>
    <row r="1092" spans="1:8" hidden="1" x14ac:dyDescent="0.3">
      <c r="A1092" s="1" t="s">
        <v>75</v>
      </c>
      <c r="B1092" s="1" t="str">
        <f t="shared" si="52"/>
        <v>USA</v>
      </c>
      <c r="C1092" s="5" t="str">
        <f t="shared" si="51"/>
        <v>2016</v>
      </c>
      <c r="D1092" s="1" t="str">
        <f t="shared" si="53"/>
        <v xml:space="preserve">Atlas V 551 </v>
      </c>
      <c r="E1092" s="1" t="s">
        <v>8</v>
      </c>
      <c r="F1092" s="7" t="str">
        <f>TEXT(DATE(MID(H1092, 13, 4), CHOOSE(MATCH( MID(H1092, 5, 3), {"Jan","Feb","Mar","Apr","May","Jun","Jul","Aug","Sep","Oct","Nov","Dec"}, 0), 1, 2, 3, 4, 5, 6, 7, 8, 9, 10, 11, 12), MID(H1092, 9, 2)), "yyyy-mm-dd")</f>
        <v>2016-06-24</v>
      </c>
      <c r="G1092" s="1" t="s">
        <v>2301</v>
      </c>
      <c r="H1092" s="1" t="s">
        <v>2300</v>
      </c>
    </row>
    <row r="1093" spans="1:8" hidden="1" x14ac:dyDescent="0.3">
      <c r="A1093" s="1" t="s">
        <v>290</v>
      </c>
      <c r="B1093" s="1" t="str">
        <f t="shared" si="52"/>
        <v>India</v>
      </c>
      <c r="C1093" s="5" t="str">
        <f t="shared" si="51"/>
        <v>2016</v>
      </c>
      <c r="D1093" s="1" t="str">
        <f t="shared" si="53"/>
        <v xml:space="preserve">PSLV-XL </v>
      </c>
      <c r="E1093" s="1" t="s">
        <v>8</v>
      </c>
      <c r="F1093" s="7" t="str">
        <f>TEXT(DATE(MID(H1093, 13, 4), CHOOSE(MATCH( MID(H1093, 5, 3), {"Jan","Feb","Mar","Apr","May","Jun","Jul","Aug","Sep","Oct","Nov","Dec"}, 0), 1, 2, 3, 4, 5, 6, 7, 8, 9, 10, 11, 12), MID(H1093, 9, 2)), "yyyy-mm-dd")</f>
        <v>2016-06-22</v>
      </c>
      <c r="G1093" s="1" t="s">
        <v>2303</v>
      </c>
      <c r="H1093" s="1" t="s">
        <v>2302</v>
      </c>
    </row>
    <row r="1094" spans="1:8" hidden="1" x14ac:dyDescent="0.3">
      <c r="A1094" s="1" t="s">
        <v>121</v>
      </c>
      <c r="B1094" s="1" t="str">
        <f t="shared" si="52"/>
        <v>USA</v>
      </c>
      <c r="C1094" s="5" t="str">
        <f t="shared" si="51"/>
        <v>2016</v>
      </c>
      <c r="D1094" s="1" t="str">
        <f t="shared" si="53"/>
        <v xml:space="preserve">New Shepard </v>
      </c>
      <c r="E1094" s="1" t="s">
        <v>8</v>
      </c>
      <c r="F1094" s="7" t="str">
        <f>TEXT(DATE(MID(H1094, 13, 4), CHOOSE(MATCH( MID(H1094, 5, 3), {"Jan","Feb","Mar","Apr","May","Jun","Jul","Aug","Sep","Oct","Nov","Dec"}, 0), 1, 2, 3, 4, 5, 6, 7, 8, 9, 10, 11, 12), MID(H1094, 9, 2)), "yyyy-mm-dd")</f>
        <v>2016-06-19</v>
      </c>
      <c r="G1094" s="1" t="s">
        <v>2305</v>
      </c>
      <c r="H1094" s="1" t="s">
        <v>2304</v>
      </c>
    </row>
    <row r="1095" spans="1:8" hidden="1" x14ac:dyDescent="0.3">
      <c r="A1095" s="1" t="s">
        <v>379</v>
      </c>
      <c r="B1095" s="1" t="str">
        <f t="shared" si="52"/>
        <v>France</v>
      </c>
      <c r="C1095" s="5" t="str">
        <f t="shared" si="51"/>
        <v>2016</v>
      </c>
      <c r="D1095" s="1" t="str">
        <f t="shared" si="53"/>
        <v xml:space="preserve">Ariane 5 ECA </v>
      </c>
      <c r="E1095" s="1" t="s">
        <v>346</v>
      </c>
      <c r="F1095" s="7" t="str">
        <f>TEXT(DATE(MID(H1095, 13, 4), CHOOSE(MATCH( MID(H1095, 5, 3), {"Jan","Feb","Mar","Apr","May","Jun","Jul","Aug","Sep","Oct","Nov","Dec"}, 0), 1, 2, 3, 4, 5, 6, 7, 8, 9, 10, 11, 12), MID(H1095, 9, 2)), "yyyy-mm-dd")</f>
        <v>2016-06-18</v>
      </c>
      <c r="G1095" s="1" t="s">
        <v>2307</v>
      </c>
      <c r="H1095" s="1" t="s">
        <v>2306</v>
      </c>
    </row>
    <row r="1096" spans="1:8" hidden="1" x14ac:dyDescent="0.3">
      <c r="A1096" s="1" t="s">
        <v>11</v>
      </c>
      <c r="B1096" s="1" t="str">
        <f t="shared" si="52"/>
        <v>USA</v>
      </c>
      <c r="C1096" s="5" t="str">
        <f t="shared" si="51"/>
        <v>2016</v>
      </c>
      <c r="D1096" s="1" t="str">
        <f t="shared" si="53"/>
        <v xml:space="preserve">Falcon 9 Block 3 (v1.2/FT) </v>
      </c>
      <c r="E1096" s="1" t="s">
        <v>346</v>
      </c>
      <c r="F1096" s="7" t="str">
        <f>TEXT(DATE(MID(H1096, 13, 4), CHOOSE(MATCH( MID(H1096, 5, 3), {"Jan","Feb","Mar","Apr","May","Jun","Jul","Aug","Sep","Oct","Nov","Dec"}, 0), 1, 2, 3, 4, 5, 6, 7, 8, 9, 10, 11, 12), MID(H1096, 9, 2)), "yyyy-mm-dd")</f>
        <v>2016-06-15</v>
      </c>
      <c r="G1096" s="1" t="s">
        <v>2309</v>
      </c>
      <c r="H1096" s="1" t="s">
        <v>2308</v>
      </c>
    </row>
    <row r="1097" spans="1:8" hidden="1" x14ac:dyDescent="0.3">
      <c r="A1097" s="1" t="s">
        <v>18</v>
      </c>
      <c r="B1097" s="1" t="str">
        <f t="shared" si="52"/>
        <v>China</v>
      </c>
      <c r="C1097" s="5" t="str">
        <f t="shared" si="51"/>
        <v>2016</v>
      </c>
      <c r="D1097" s="1" t="str">
        <f t="shared" si="53"/>
        <v xml:space="preserve">Long March 3C/E </v>
      </c>
      <c r="E1097" s="1" t="s">
        <v>8</v>
      </c>
      <c r="F1097" s="7" t="str">
        <f>TEXT(DATE(MID(H1097, 13, 4), CHOOSE(MATCH( MID(H1097, 5, 3), {"Jan","Feb","Mar","Apr","May","Jun","Jul","Aug","Sep","Oct","Nov","Dec"}, 0), 1, 2, 3, 4, 5, 6, 7, 8, 9, 10, 11, 12), MID(H1097, 9, 2)), "yyyy-mm-dd")</f>
        <v>2016-06-12</v>
      </c>
      <c r="G1097" s="1" t="s">
        <v>2311</v>
      </c>
      <c r="H1097" s="1" t="s">
        <v>2310</v>
      </c>
    </row>
    <row r="1098" spans="1:8" hidden="1" x14ac:dyDescent="0.3">
      <c r="A1098" s="1" t="s">
        <v>390</v>
      </c>
      <c r="B1098" s="1" t="str">
        <f t="shared" si="52"/>
        <v>USA</v>
      </c>
      <c r="C1098" s="5" t="str">
        <f t="shared" si="51"/>
        <v>2016</v>
      </c>
      <c r="D1098" s="1" t="str">
        <f t="shared" si="53"/>
        <v xml:space="preserve">Delta IV Heavy </v>
      </c>
      <c r="E1098" s="1" t="s">
        <v>8</v>
      </c>
      <c r="F1098" s="7" t="str">
        <f>TEXT(DATE(MID(H1098, 13, 4), CHOOSE(MATCH( MID(H1098, 5, 3), {"Jan","Feb","Mar","Apr","May","Jun","Jul","Aug","Sep","Oct","Nov","Dec"}, 0), 1, 2, 3, 4, 5, 6, 7, 8, 9, 10, 11, 12), MID(H1098, 9, 2)), "yyyy-mm-dd")</f>
        <v>2016-06-11</v>
      </c>
      <c r="G1098" s="1" t="s">
        <v>2313</v>
      </c>
      <c r="H1098" s="1" t="s">
        <v>2312</v>
      </c>
    </row>
    <row r="1099" spans="1:8" hidden="1" x14ac:dyDescent="0.3">
      <c r="A1099" s="1" t="s">
        <v>565</v>
      </c>
      <c r="B1099" s="1" t="str">
        <f t="shared" si="52"/>
        <v>Kazakhstan</v>
      </c>
      <c r="C1099" s="5" t="str">
        <f t="shared" si="51"/>
        <v>2016</v>
      </c>
      <c r="D1099" s="1" t="str">
        <f t="shared" si="53"/>
        <v xml:space="preserve">Proton-M/Briz-M </v>
      </c>
      <c r="E1099" s="1" t="s">
        <v>8</v>
      </c>
      <c r="F1099" s="7" t="str">
        <f>TEXT(DATE(MID(H1099, 13, 4), CHOOSE(MATCH( MID(H1099, 5, 3), {"Jan","Feb","Mar","Apr","May","Jun","Jul","Aug","Sep","Oct","Nov","Dec"}, 0), 1, 2, 3, 4, 5, 6, 7, 8, 9, 10, 11, 12), MID(H1099, 9, 2)), "yyyy-mm-dd")</f>
        <v>2016-06-09</v>
      </c>
      <c r="G1099" s="1" t="s">
        <v>2315</v>
      </c>
      <c r="H1099" s="1" t="s">
        <v>2314</v>
      </c>
    </row>
    <row r="1100" spans="1:8" hidden="1" x14ac:dyDescent="0.3">
      <c r="A1100" s="1" t="s">
        <v>1561</v>
      </c>
      <c r="B1100" s="1" t="str">
        <f t="shared" si="52"/>
        <v>Russia</v>
      </c>
      <c r="C1100" s="5" t="str">
        <f t="shared" si="51"/>
        <v>2016</v>
      </c>
      <c r="D1100" s="1" t="str">
        <f t="shared" si="53"/>
        <v xml:space="preserve">Rokot/Briz KM </v>
      </c>
      <c r="E1100" s="1" t="s">
        <v>346</v>
      </c>
      <c r="F1100" s="7" t="str">
        <f>TEXT(DATE(MID(H1100, 13, 4), CHOOSE(MATCH( MID(H1100, 5, 3), {"Jan","Feb","Mar","Apr","May","Jun","Jul","Aug","Sep","Oct","Nov","Dec"}, 0), 1, 2, 3, 4, 5, 6, 7, 8, 9, 10, 11, 12), MID(H1100, 9, 2)), "yyyy-mm-dd")</f>
        <v>2016-06-04</v>
      </c>
      <c r="G1100" s="1" t="s">
        <v>2317</v>
      </c>
      <c r="H1100" s="1" t="s">
        <v>2316</v>
      </c>
    </row>
    <row r="1101" spans="1:8" hidden="1" x14ac:dyDescent="0.3">
      <c r="A1101" s="1" t="s">
        <v>329</v>
      </c>
      <c r="B1101" s="1" t="str">
        <f t="shared" si="52"/>
        <v>China</v>
      </c>
      <c r="C1101" s="5" t="str">
        <f t="shared" si="51"/>
        <v>2016</v>
      </c>
      <c r="D1101" s="1" t="str">
        <f t="shared" si="53"/>
        <v xml:space="preserve">Long March 4B </v>
      </c>
      <c r="E1101" s="1" t="s">
        <v>8</v>
      </c>
      <c r="F1101" s="7" t="str">
        <f>TEXT(DATE(MID(H1101, 13, 4), CHOOSE(MATCH( MID(H1101, 5, 3), {"Jan","Feb","Mar","Apr","May","Jun","Jul","Aug","Sep","Oct","Nov","Dec"}, 0), 1, 2, 3, 4, 5, 6, 7, 8, 9, 10, 11, 12), MID(H1101, 9, 2)), "yyyy-mm-dd")</f>
        <v>2016-05-30</v>
      </c>
      <c r="G1101" s="1" t="s">
        <v>2319</v>
      </c>
      <c r="H1101" s="1" t="s">
        <v>2318</v>
      </c>
    </row>
    <row r="1102" spans="1:8" hidden="1" x14ac:dyDescent="0.3">
      <c r="A1102" s="1" t="s">
        <v>5</v>
      </c>
      <c r="B1102" s="1" t="str">
        <f t="shared" si="52"/>
        <v>Russia</v>
      </c>
      <c r="C1102" s="5" t="str">
        <f t="shared" si="51"/>
        <v>2016</v>
      </c>
      <c r="D1102" s="1" t="str">
        <f t="shared" si="53"/>
        <v xml:space="preserve">Soyuz 2.1b/Fregat </v>
      </c>
      <c r="E1102" s="1" t="s">
        <v>8</v>
      </c>
      <c r="F1102" s="7" t="str">
        <f>TEXT(DATE(MID(H1102, 13, 4), CHOOSE(MATCH( MID(H1102, 5, 3), {"Jan","Feb","Mar","Apr","May","Jun","Jul","Aug","Sep","Oct","Nov","Dec"}, 0), 1, 2, 3, 4, 5, 6, 7, 8, 9, 10, 11, 12), MID(H1102, 9, 2)), "yyyy-mm-dd")</f>
        <v>2016-05-29</v>
      </c>
      <c r="G1102" s="1" t="s">
        <v>2321</v>
      </c>
      <c r="H1102" s="1" t="s">
        <v>2320</v>
      </c>
    </row>
    <row r="1103" spans="1:8" hidden="1" x14ac:dyDescent="0.3">
      <c r="A1103" s="1" t="s">
        <v>11</v>
      </c>
      <c r="B1103" s="1" t="str">
        <f t="shared" si="52"/>
        <v>USA</v>
      </c>
      <c r="C1103" s="5" t="str">
        <f t="shared" si="51"/>
        <v>2016</v>
      </c>
      <c r="D1103" s="1" t="str">
        <f t="shared" si="53"/>
        <v xml:space="preserve">Falcon 9 Block 3 (v1.2/FT) </v>
      </c>
      <c r="E1103" s="1" t="s">
        <v>346</v>
      </c>
      <c r="F1103" s="7" t="str">
        <f>TEXT(DATE(MID(H1103, 13, 4), CHOOSE(MATCH( MID(H1103, 5, 3), {"Jan","Feb","Mar","Apr","May","Jun","Jul","Aug","Sep","Oct","Nov","Dec"}, 0), 1, 2, 3, 4, 5, 6, 7, 8, 9, 10, 11, 12), MID(H1103, 9, 2)), "yyyy-mm-dd")</f>
        <v>2016-05-27</v>
      </c>
      <c r="G1103" s="1" t="s">
        <v>2323</v>
      </c>
      <c r="H1103" s="1" t="s">
        <v>2322</v>
      </c>
    </row>
    <row r="1104" spans="1:8" hidden="1" x14ac:dyDescent="0.3">
      <c r="A1104" s="1" t="s">
        <v>981</v>
      </c>
      <c r="B1104" s="1" t="str">
        <f t="shared" si="52"/>
        <v>France</v>
      </c>
      <c r="C1104" s="5" t="str">
        <f t="shared" si="51"/>
        <v>2016</v>
      </c>
      <c r="D1104" s="1" t="str">
        <f t="shared" si="53"/>
        <v xml:space="preserve">Soyuz ST-B/Fregat-MT </v>
      </c>
      <c r="E1104" s="1" t="s">
        <v>8</v>
      </c>
      <c r="F1104" s="7" t="str">
        <f>TEXT(DATE(MID(H1104, 13, 4), CHOOSE(MATCH( MID(H1104, 5, 3), {"Jan","Feb","Mar","Apr","May","Jun","Jul","Aug","Sep","Oct","Nov","Dec"}, 0), 1, 2, 3, 4, 5, 6, 7, 8, 9, 10, 11, 12), MID(H1104, 9, 2)), "yyyy-mm-dd")</f>
        <v>2016-05-24</v>
      </c>
      <c r="G1104" s="1" t="s">
        <v>2325</v>
      </c>
      <c r="H1104" s="1" t="s">
        <v>2324</v>
      </c>
    </row>
    <row r="1105" spans="1:8" hidden="1" x14ac:dyDescent="0.3">
      <c r="A1105" s="1" t="s">
        <v>90</v>
      </c>
      <c r="B1105" s="1" t="str">
        <f t="shared" si="52"/>
        <v>China</v>
      </c>
      <c r="C1105" s="5" t="str">
        <f t="shared" si="51"/>
        <v>2016</v>
      </c>
      <c r="D1105" s="1" t="str">
        <f t="shared" si="53"/>
        <v xml:space="preserve">Long March 2D </v>
      </c>
      <c r="E1105" s="1" t="s">
        <v>8</v>
      </c>
      <c r="F1105" s="7" t="str">
        <f>TEXT(DATE(MID(H1105, 13, 4), CHOOSE(MATCH( MID(H1105, 5, 3), {"Jan","Feb","Mar","Apr","May","Jun","Jul","Aug","Sep","Oct","Nov","Dec"}, 0), 1, 2, 3, 4, 5, 6, 7, 8, 9, 10, 11, 12), MID(H1105, 9, 2)), "yyyy-mm-dd")</f>
        <v>2016-05-15</v>
      </c>
      <c r="G1105" s="1" t="s">
        <v>2327</v>
      </c>
      <c r="H1105" s="1" t="s">
        <v>2326</v>
      </c>
    </row>
    <row r="1106" spans="1:8" hidden="1" x14ac:dyDescent="0.3">
      <c r="A1106" s="1" t="s">
        <v>11</v>
      </c>
      <c r="B1106" s="1" t="str">
        <f t="shared" si="52"/>
        <v>USA</v>
      </c>
      <c r="C1106" s="5" t="str">
        <f t="shared" si="51"/>
        <v>2016</v>
      </c>
      <c r="D1106" s="1" t="str">
        <f t="shared" si="53"/>
        <v xml:space="preserve">Falcon 9 Block 3 (v1.2/FT) </v>
      </c>
      <c r="E1106" s="1" t="s">
        <v>346</v>
      </c>
      <c r="F1106" s="7" t="str">
        <f>TEXT(DATE(MID(H1106, 13, 4), CHOOSE(MATCH( MID(H1106, 5, 3), {"Jan","Feb","Mar","Apr","May","Jun","Jul","Aug","Sep","Oct","Nov","Dec"}, 0), 1, 2, 3, 4, 5, 6, 7, 8, 9, 10, 11, 12), MID(H1106, 9, 2)), "yyyy-mm-dd")</f>
        <v>2016-05-06</v>
      </c>
      <c r="G1106" s="1" t="s">
        <v>2329</v>
      </c>
      <c r="H1106" s="1" t="s">
        <v>2328</v>
      </c>
    </row>
    <row r="1107" spans="1:8" hidden="1" x14ac:dyDescent="0.3">
      <c r="A1107" s="1" t="s">
        <v>87</v>
      </c>
      <c r="B1107" s="1" t="str">
        <f t="shared" si="52"/>
        <v>India</v>
      </c>
      <c r="C1107" s="5" t="str">
        <f t="shared" si="51"/>
        <v>2016</v>
      </c>
      <c r="D1107" s="1" t="str">
        <f t="shared" si="53"/>
        <v xml:space="preserve">PSLV-XL </v>
      </c>
      <c r="E1107" s="1" t="s">
        <v>8</v>
      </c>
      <c r="F1107" s="7" t="str">
        <f>TEXT(DATE(MID(H1107, 13, 4), CHOOSE(MATCH( MID(H1107, 5, 3), {"Jan","Feb","Mar","Apr","May","Jun","Jul","Aug","Sep","Oct","Nov","Dec"}, 0), 1, 2, 3, 4, 5, 6, 7, 8, 9, 10, 11, 12), MID(H1107, 9, 2)), "yyyy-mm-dd")</f>
        <v>2016-04-28</v>
      </c>
      <c r="G1107" s="1" t="s">
        <v>2331</v>
      </c>
      <c r="H1107" s="1" t="s">
        <v>2330</v>
      </c>
    </row>
    <row r="1108" spans="1:8" hidden="1" x14ac:dyDescent="0.3">
      <c r="A1108" s="1" t="s">
        <v>322</v>
      </c>
      <c r="B1108" s="1" t="str">
        <f t="shared" si="52"/>
        <v>Russia</v>
      </c>
      <c r="C1108" s="5" t="str">
        <f t="shared" si="51"/>
        <v>2016</v>
      </c>
      <c r="D1108" s="1" t="str">
        <f t="shared" si="53"/>
        <v xml:space="preserve">Soyuz 2.1a/Volga </v>
      </c>
      <c r="E1108" s="1" t="s">
        <v>8</v>
      </c>
      <c r="F1108" s="7" t="str">
        <f>TEXT(DATE(MID(H1108, 13, 4), CHOOSE(MATCH( MID(H1108, 5, 3), {"Jan","Feb","Mar","Apr","May","Jun","Jul","Aug","Sep","Oct","Nov","Dec"}, 0), 1, 2, 3, 4, 5, 6, 7, 8, 9, 10, 11, 12), MID(H1108, 9, 2)), "yyyy-mm-dd")</f>
        <v>2016-04-28</v>
      </c>
      <c r="G1108" s="1" t="s">
        <v>2333</v>
      </c>
      <c r="H1108" s="1" t="s">
        <v>2332</v>
      </c>
    </row>
    <row r="1109" spans="1:8" hidden="1" x14ac:dyDescent="0.3">
      <c r="A1109" s="1" t="s">
        <v>981</v>
      </c>
      <c r="B1109" s="1" t="str">
        <f t="shared" si="52"/>
        <v>France</v>
      </c>
      <c r="C1109" s="5" t="str">
        <f t="shared" si="51"/>
        <v>2016</v>
      </c>
      <c r="D1109" s="1" t="str">
        <f t="shared" si="53"/>
        <v xml:space="preserve">Soyuz ST-A/Fregat-M </v>
      </c>
      <c r="E1109" s="1" t="s">
        <v>8</v>
      </c>
      <c r="F1109" s="7" t="str">
        <f>TEXT(DATE(MID(H1109, 13, 4), CHOOSE(MATCH( MID(H1109, 5, 3), {"Jan","Feb","Mar","Apr","May","Jun","Jul","Aug","Sep","Oct","Nov","Dec"}, 0), 1, 2, 3, 4, 5, 6, 7, 8, 9, 10, 11, 12), MID(H1109, 9, 2)), "yyyy-mm-dd")</f>
        <v>2016-04-25</v>
      </c>
      <c r="G1109" s="1" t="s">
        <v>2335</v>
      </c>
      <c r="H1109" s="1" t="s">
        <v>2334</v>
      </c>
    </row>
    <row r="1110" spans="1:8" hidden="1" x14ac:dyDescent="0.3">
      <c r="A1110" s="1" t="s">
        <v>11</v>
      </c>
      <c r="B1110" s="1" t="str">
        <f t="shared" si="52"/>
        <v>USA</v>
      </c>
      <c r="C1110" s="5" t="str">
        <f t="shared" si="51"/>
        <v>2016</v>
      </c>
      <c r="D1110" s="1" t="str">
        <f t="shared" si="53"/>
        <v xml:space="preserve">Falcon 9 Block 3 (v1.2/FT) </v>
      </c>
      <c r="E1110" s="1" t="s">
        <v>346</v>
      </c>
      <c r="F1110" s="7" t="str">
        <f>TEXT(DATE(MID(H1110, 13, 4), CHOOSE(MATCH( MID(H1110, 5, 3), {"Jan","Feb","Mar","Apr","May","Jun","Jul","Aug","Sep","Oct","Nov","Dec"}, 0), 1, 2, 3, 4, 5, 6, 7, 8, 9, 10, 11, 12), MID(H1110, 9, 2)), "yyyy-mm-dd")</f>
        <v>2016-04-08</v>
      </c>
      <c r="G1110" s="1" t="s">
        <v>2337</v>
      </c>
      <c r="H1110" s="1" t="s">
        <v>2336</v>
      </c>
    </row>
    <row r="1111" spans="1:8" hidden="1" x14ac:dyDescent="0.3">
      <c r="A1111" s="1" t="s">
        <v>90</v>
      </c>
      <c r="B1111" s="1" t="str">
        <f t="shared" si="52"/>
        <v>China</v>
      </c>
      <c r="C1111" s="5" t="str">
        <f t="shared" si="51"/>
        <v>2016</v>
      </c>
      <c r="D1111" s="1" t="str">
        <f t="shared" si="53"/>
        <v xml:space="preserve">Long March 2D </v>
      </c>
      <c r="E1111" s="1" t="s">
        <v>8</v>
      </c>
      <c r="F1111" s="7" t="str">
        <f>TEXT(DATE(MID(H1111, 13, 4), CHOOSE(MATCH( MID(H1111, 5, 3), {"Jan","Feb","Mar","Apr","May","Jun","Jul","Aug","Sep","Oct","Nov","Dec"}, 0), 1, 2, 3, 4, 5, 6, 7, 8, 9, 10, 11, 12), MID(H1111, 9, 2)), "yyyy-mm-dd")</f>
        <v>2016-04-05</v>
      </c>
      <c r="G1111" s="1" t="s">
        <v>2339</v>
      </c>
      <c r="H1111" s="1" t="s">
        <v>2338</v>
      </c>
    </row>
    <row r="1112" spans="1:8" hidden="1" x14ac:dyDescent="0.3">
      <c r="A1112" s="1" t="s">
        <v>121</v>
      </c>
      <c r="B1112" s="1" t="str">
        <f t="shared" si="52"/>
        <v>USA</v>
      </c>
      <c r="C1112" s="5" t="str">
        <f t="shared" si="51"/>
        <v>2016</v>
      </c>
      <c r="D1112" s="1" t="str">
        <f t="shared" si="53"/>
        <v xml:space="preserve">New Shepard </v>
      </c>
      <c r="E1112" s="1" t="s">
        <v>8</v>
      </c>
      <c r="F1112" s="7" t="str">
        <f>TEXT(DATE(MID(H1112, 13, 4), CHOOSE(MATCH( MID(H1112, 5, 3), {"Jan","Feb","Mar","Apr","May","Jun","Jul","Aug","Sep","Oct","Nov","Dec"}, 0), 1, 2, 3, 4, 5, 6, 7, 8, 9, 10, 11, 12), MID(H1112, 9, 2)), "yyyy-mm-dd")</f>
        <v>2016-04-02</v>
      </c>
      <c r="G1112" s="1" t="s">
        <v>2341</v>
      </c>
      <c r="H1112" s="1" t="s">
        <v>2340</v>
      </c>
    </row>
    <row r="1113" spans="1:8" hidden="1" x14ac:dyDescent="0.3">
      <c r="A1113" s="1" t="s">
        <v>130</v>
      </c>
      <c r="B1113" s="1" t="str">
        <f t="shared" si="52"/>
        <v>Kazakhstan</v>
      </c>
      <c r="C1113" s="5" t="str">
        <f t="shared" si="51"/>
        <v>2016</v>
      </c>
      <c r="D1113" s="1" t="str">
        <f t="shared" si="53"/>
        <v xml:space="preserve">Soyuz 2.1a </v>
      </c>
      <c r="E1113" s="1" t="s">
        <v>8</v>
      </c>
      <c r="F1113" s="7" t="str">
        <f>TEXT(DATE(MID(H1113, 13, 4), CHOOSE(MATCH( MID(H1113, 5, 3), {"Jan","Feb","Mar","Apr","May","Jun","Jul","Aug","Sep","Oct","Nov","Dec"}, 0), 1, 2, 3, 4, 5, 6, 7, 8, 9, 10, 11, 12), MID(H1113, 9, 2)), "yyyy-mm-dd")</f>
        <v>2016-03-31</v>
      </c>
      <c r="G1113" s="1" t="s">
        <v>2343</v>
      </c>
      <c r="H1113" s="1" t="s">
        <v>2342</v>
      </c>
    </row>
    <row r="1114" spans="1:8" hidden="1" x14ac:dyDescent="0.3">
      <c r="A1114" s="1" t="s">
        <v>101</v>
      </c>
      <c r="B1114" s="1" t="str">
        <f t="shared" si="52"/>
        <v>China</v>
      </c>
      <c r="C1114" s="5" t="str">
        <f t="shared" si="51"/>
        <v>2016</v>
      </c>
      <c r="D1114" s="1" t="str">
        <f t="shared" si="53"/>
        <v xml:space="preserve">Long March 3A </v>
      </c>
      <c r="E1114" s="1" t="s">
        <v>8</v>
      </c>
      <c r="F1114" s="7" t="str">
        <f>TEXT(DATE(MID(H1114, 13, 4), CHOOSE(MATCH( MID(H1114, 5, 3), {"Jan","Feb","Mar","Apr","May","Jun","Jul","Aug","Sep","Oct","Nov","Dec"}, 0), 1, 2, 3, 4, 5, 6, 7, 8, 9, 10, 11, 12), MID(H1114, 9, 2)), "yyyy-mm-dd")</f>
        <v>2016-03-29</v>
      </c>
      <c r="G1114" s="1" t="s">
        <v>2345</v>
      </c>
      <c r="H1114" s="1" t="s">
        <v>2344</v>
      </c>
    </row>
    <row r="1115" spans="1:8" hidden="1" x14ac:dyDescent="0.3">
      <c r="A1115" s="1" t="s">
        <v>5</v>
      </c>
      <c r="B1115" s="1" t="str">
        <f t="shared" si="52"/>
        <v>Russia</v>
      </c>
      <c r="C1115" s="5" t="str">
        <f t="shared" si="51"/>
        <v>2016</v>
      </c>
      <c r="D1115" s="1" t="str">
        <f t="shared" si="53"/>
        <v xml:space="preserve">Soyuz 2.1a </v>
      </c>
      <c r="E1115" s="1" t="s">
        <v>8</v>
      </c>
      <c r="F1115" s="7" t="str">
        <f>TEXT(DATE(MID(H1115, 13, 4), CHOOSE(MATCH( MID(H1115, 5, 3), {"Jan","Feb","Mar","Apr","May","Jun","Jul","Aug","Sep","Oct","Nov","Dec"}, 0), 1, 2, 3, 4, 5, 6, 7, 8, 9, 10, 11, 12), MID(H1115, 9, 2)), "yyyy-mm-dd")</f>
        <v>2016-03-24</v>
      </c>
      <c r="G1115" s="1" t="s">
        <v>2347</v>
      </c>
      <c r="H1115" s="1" t="s">
        <v>2346</v>
      </c>
    </row>
    <row r="1116" spans="1:8" hidden="1" x14ac:dyDescent="0.3">
      <c r="A1116" s="1" t="s">
        <v>75</v>
      </c>
      <c r="B1116" s="1" t="str">
        <f t="shared" si="52"/>
        <v>USA</v>
      </c>
      <c r="C1116" s="5" t="str">
        <f t="shared" si="51"/>
        <v>2016</v>
      </c>
      <c r="D1116" s="1" t="str">
        <f t="shared" si="53"/>
        <v xml:space="preserve">Atlas V 401 </v>
      </c>
      <c r="E1116" s="1" t="s">
        <v>8</v>
      </c>
      <c r="F1116" s="7" t="str">
        <f>TEXT(DATE(MID(H1116, 13, 4), CHOOSE(MATCH( MID(H1116, 5, 3), {"Jan","Feb","Mar","Apr","May","Jun","Jul","Aug","Sep","Oct","Nov","Dec"}, 0), 1, 2, 3, 4, 5, 6, 7, 8, 9, 10, 11, 12), MID(H1116, 9, 2)), "yyyy-mm-dd")</f>
        <v>2016-03-23</v>
      </c>
      <c r="G1116" s="1" t="s">
        <v>2349</v>
      </c>
      <c r="H1116" s="1" t="s">
        <v>2348</v>
      </c>
    </row>
    <row r="1117" spans="1:8" hidden="1" x14ac:dyDescent="0.3">
      <c r="A1117" s="1" t="s">
        <v>1630</v>
      </c>
      <c r="B1117" s="1" t="str">
        <f t="shared" si="52"/>
        <v>Kazakhstan</v>
      </c>
      <c r="C1117" s="5" t="str">
        <f t="shared" si="51"/>
        <v>2016</v>
      </c>
      <c r="D1117" s="1" t="str">
        <f t="shared" si="53"/>
        <v xml:space="preserve">Soyuz FG </v>
      </c>
      <c r="E1117" s="1" t="s">
        <v>346</v>
      </c>
      <c r="F1117" s="7" t="str">
        <f>TEXT(DATE(MID(H1117, 13, 4), CHOOSE(MATCH( MID(H1117, 5, 3), {"Jan","Feb","Mar","Apr","May","Jun","Jul","Aug","Sep","Oct","Nov","Dec"}, 0), 1, 2, 3, 4, 5, 6, 7, 8, 9, 10, 11, 12), MID(H1117, 9, 2)), "yyyy-mm-dd")</f>
        <v>2016-03-18</v>
      </c>
      <c r="G1117" s="1" t="s">
        <v>2351</v>
      </c>
      <c r="H1117" s="1" t="s">
        <v>2350</v>
      </c>
    </row>
    <row r="1118" spans="1:8" hidden="1" x14ac:dyDescent="0.3">
      <c r="A1118" s="1" t="s">
        <v>529</v>
      </c>
      <c r="B1118" s="1" t="str">
        <f t="shared" si="52"/>
        <v>Kazakhstan</v>
      </c>
      <c r="C1118" s="5" t="str">
        <f t="shared" si="51"/>
        <v>2016</v>
      </c>
      <c r="D1118" s="1" t="str">
        <f t="shared" si="53"/>
        <v xml:space="preserve">Proton-M/Briz-M </v>
      </c>
      <c r="E1118" s="1" t="s">
        <v>8</v>
      </c>
      <c r="F1118" s="7" t="str">
        <f>TEXT(DATE(MID(H1118, 13, 4), CHOOSE(MATCH( MID(H1118, 5, 3), {"Jan","Feb","Mar","Apr","May","Jun","Jul","Aug","Sep","Oct","Nov","Dec"}, 0), 1, 2, 3, 4, 5, 6, 7, 8, 9, 10, 11, 12), MID(H1118, 9, 2)), "yyyy-mm-dd")</f>
        <v>2016-03-14</v>
      </c>
      <c r="G1118" s="1" t="s">
        <v>2353</v>
      </c>
      <c r="H1118" s="1" t="s">
        <v>2352</v>
      </c>
    </row>
    <row r="1119" spans="1:8" hidden="1" x14ac:dyDescent="0.3">
      <c r="A1119" s="1" t="s">
        <v>130</v>
      </c>
      <c r="B1119" s="1" t="str">
        <f t="shared" si="52"/>
        <v>Kazakhstan</v>
      </c>
      <c r="C1119" s="5" t="str">
        <f t="shared" si="51"/>
        <v>2016</v>
      </c>
      <c r="D1119" s="1" t="str">
        <f t="shared" si="53"/>
        <v xml:space="preserve">Soyuz 2.1b </v>
      </c>
      <c r="E1119" s="1" t="s">
        <v>8</v>
      </c>
      <c r="F1119" s="7" t="str">
        <f>TEXT(DATE(MID(H1119, 13, 4), CHOOSE(MATCH( MID(H1119, 5, 3), {"Jan","Feb","Mar","Apr","May","Jun","Jul","Aug","Sep","Oct","Nov","Dec"}, 0), 1, 2, 3, 4, 5, 6, 7, 8, 9, 10, 11, 12), MID(H1119, 9, 2)), "yyyy-mm-dd")</f>
        <v>2016-03-13</v>
      </c>
      <c r="G1119" s="1" t="s">
        <v>2355</v>
      </c>
      <c r="H1119" s="1" t="s">
        <v>2354</v>
      </c>
    </row>
    <row r="1120" spans="1:8" hidden="1" x14ac:dyDescent="0.3">
      <c r="A1120" s="1" t="s">
        <v>290</v>
      </c>
      <c r="B1120" s="1" t="str">
        <f t="shared" si="52"/>
        <v>India</v>
      </c>
      <c r="C1120" s="5" t="str">
        <f t="shared" si="51"/>
        <v>2016</v>
      </c>
      <c r="D1120" s="1" t="str">
        <f t="shared" si="53"/>
        <v xml:space="preserve">PSLV-XL </v>
      </c>
      <c r="E1120" s="1" t="s">
        <v>8</v>
      </c>
      <c r="F1120" s="7" t="str">
        <f>TEXT(DATE(MID(H1120, 13, 4), CHOOSE(MATCH( MID(H1120, 5, 3), {"Jan","Feb","Mar","Apr","May","Jun","Jul","Aug","Sep","Oct","Nov","Dec"}, 0), 1, 2, 3, 4, 5, 6, 7, 8, 9, 10, 11, 12), MID(H1120, 9, 2)), "yyyy-mm-dd")</f>
        <v>2016-03-10</v>
      </c>
      <c r="G1120" s="1" t="s">
        <v>2357</v>
      </c>
      <c r="H1120" s="1" t="s">
        <v>2356</v>
      </c>
    </row>
    <row r="1121" spans="1:8" hidden="1" x14ac:dyDescent="0.3">
      <c r="A1121" s="1" t="s">
        <v>379</v>
      </c>
      <c r="B1121" s="1" t="str">
        <f t="shared" si="52"/>
        <v>France</v>
      </c>
      <c r="C1121" s="5" t="str">
        <f t="shared" si="51"/>
        <v>2016</v>
      </c>
      <c r="D1121" s="1" t="str">
        <f t="shared" si="53"/>
        <v xml:space="preserve">Ariane 5 ECA </v>
      </c>
      <c r="E1121" s="1" t="s">
        <v>346</v>
      </c>
      <c r="F1121" s="7" t="str">
        <f>TEXT(DATE(MID(H1121, 13, 4), CHOOSE(MATCH( MID(H1121, 5, 3), {"Jan","Feb","Mar","Apr","May","Jun","Jul","Aug","Sep","Oct","Nov","Dec"}, 0), 1, 2, 3, 4, 5, 6, 7, 8, 9, 10, 11, 12), MID(H1121, 9, 2)), "yyyy-mm-dd")</f>
        <v>2016-03-09</v>
      </c>
      <c r="G1121" s="1" t="s">
        <v>2359</v>
      </c>
      <c r="H1121" s="1" t="s">
        <v>2358</v>
      </c>
    </row>
    <row r="1122" spans="1:8" hidden="1" x14ac:dyDescent="0.3">
      <c r="A1122" s="1" t="s">
        <v>11</v>
      </c>
      <c r="B1122" s="1" t="str">
        <f t="shared" si="52"/>
        <v>USA</v>
      </c>
      <c r="C1122" s="5" t="str">
        <f t="shared" si="51"/>
        <v>2016</v>
      </c>
      <c r="D1122" s="1" t="str">
        <f t="shared" si="53"/>
        <v xml:space="preserve">Falcon 9 Block 3 (v1.2/FT) </v>
      </c>
      <c r="E1122" s="1" t="s">
        <v>346</v>
      </c>
      <c r="F1122" s="7" t="str">
        <f>TEXT(DATE(MID(H1122, 13, 4), CHOOSE(MATCH( MID(H1122, 5, 3), {"Jan","Feb","Mar","Apr","May","Jun","Jul","Aug","Sep","Oct","Nov","Dec"}, 0), 1, 2, 3, 4, 5, 6, 7, 8, 9, 10, 11, 12), MID(H1122, 9, 2)), "yyyy-mm-dd")</f>
        <v>2016-03-04</v>
      </c>
      <c r="G1122" s="1" t="s">
        <v>2361</v>
      </c>
      <c r="H1122" s="1" t="s">
        <v>2360</v>
      </c>
    </row>
    <row r="1123" spans="1:8" hidden="1" x14ac:dyDescent="0.3">
      <c r="A1123" s="1" t="s">
        <v>61</v>
      </c>
      <c r="B1123" s="1" t="str">
        <f t="shared" si="52"/>
        <v>Japan</v>
      </c>
      <c r="C1123" s="5" t="str">
        <f t="shared" si="51"/>
        <v>2016</v>
      </c>
      <c r="D1123" s="1" t="str">
        <f t="shared" si="53"/>
        <v xml:space="preserve">H-IIA 202 </v>
      </c>
      <c r="E1123" s="1" t="s">
        <v>8</v>
      </c>
      <c r="F1123" s="7" t="str">
        <f>TEXT(DATE(MID(H1123, 13, 4), CHOOSE(MATCH( MID(H1123, 5, 3), {"Jan","Feb","Mar","Apr","May","Jun","Jul","Aug","Sep","Oct","Nov","Dec"}, 0), 1, 2, 3, 4, 5, 6, 7, 8, 9, 10, 11, 12), MID(H1123, 9, 2)), "yyyy-mm-dd")</f>
        <v>2016-02-17</v>
      </c>
      <c r="G1123" s="1" t="s">
        <v>2363</v>
      </c>
      <c r="H1123" s="1" t="s">
        <v>2362</v>
      </c>
    </row>
    <row r="1124" spans="1:8" hidden="1" x14ac:dyDescent="0.3">
      <c r="A1124" s="1" t="s">
        <v>1561</v>
      </c>
      <c r="B1124" s="1" t="str">
        <f t="shared" si="52"/>
        <v>Russia</v>
      </c>
      <c r="C1124" s="5" t="str">
        <f t="shared" si="51"/>
        <v>2016</v>
      </c>
      <c r="D1124" s="1" t="str">
        <f t="shared" si="53"/>
        <v xml:space="preserve">Rokot/Briz KM </v>
      </c>
      <c r="E1124" s="1" t="s">
        <v>346</v>
      </c>
      <c r="F1124" s="7" t="str">
        <f>TEXT(DATE(MID(H1124, 13, 4), CHOOSE(MATCH( MID(H1124, 5, 3), {"Jan","Feb","Mar","Apr","May","Jun","Jul","Aug","Sep","Oct","Nov","Dec"}, 0), 1, 2, 3, 4, 5, 6, 7, 8, 9, 10, 11, 12), MID(H1124, 9, 2)), "yyyy-mm-dd")</f>
        <v>2016-02-16</v>
      </c>
      <c r="G1124" s="1" t="s">
        <v>2365</v>
      </c>
      <c r="H1124" s="1" t="s">
        <v>2364</v>
      </c>
    </row>
    <row r="1125" spans="1:8" hidden="1" x14ac:dyDescent="0.3">
      <c r="A1125" s="1" t="s">
        <v>745</v>
      </c>
      <c r="B1125" s="1" t="str">
        <f t="shared" si="52"/>
        <v>USA</v>
      </c>
      <c r="C1125" s="5" t="str">
        <f t="shared" si="51"/>
        <v>2016</v>
      </c>
      <c r="D1125" s="1" t="str">
        <f t="shared" si="53"/>
        <v xml:space="preserve">Delta IV Medium+ (5,2) </v>
      </c>
      <c r="E1125" s="1" t="s">
        <v>346</v>
      </c>
      <c r="F1125" s="7" t="str">
        <f>TEXT(DATE(MID(H1125, 13, 4), CHOOSE(MATCH( MID(H1125, 5, 3), {"Jan","Feb","Mar","Apr","May","Jun","Jul","Aug","Sep","Oct","Nov","Dec"}, 0), 1, 2, 3, 4, 5, 6, 7, 8, 9, 10, 11, 12), MID(H1125, 9, 2)), "yyyy-mm-dd")</f>
        <v>2016-02-10</v>
      </c>
      <c r="G1125" s="1" t="s">
        <v>2367</v>
      </c>
      <c r="H1125" s="1" t="s">
        <v>2366</v>
      </c>
    </row>
    <row r="1126" spans="1:8" hidden="1" x14ac:dyDescent="0.3">
      <c r="A1126" s="1" t="s">
        <v>2368</v>
      </c>
      <c r="B1126" s="1" t="str">
        <f t="shared" si="52"/>
        <v>North Korea</v>
      </c>
      <c r="C1126" s="5" t="str">
        <f t="shared" si="51"/>
        <v>2016</v>
      </c>
      <c r="D1126" s="1" t="str">
        <f t="shared" si="53"/>
        <v xml:space="preserve">Unha-3 </v>
      </c>
      <c r="E1126" s="1" t="s">
        <v>8</v>
      </c>
      <c r="F1126" s="7" t="str">
        <f>TEXT(DATE(MID(H1126, 13, 4), CHOOSE(MATCH( MID(H1126, 5, 3), {"Jan","Feb","Mar","Apr","May","Jun","Jul","Aug","Sep","Oct","Nov","Dec"}, 0), 1, 2, 3, 4, 5, 6, 7, 8, 9, 10, 11, 12), MID(H1126, 9, 2)), "yyyy-mm-dd")</f>
        <v>2016-02-07</v>
      </c>
      <c r="G1126" s="1" t="s">
        <v>2370</v>
      </c>
      <c r="H1126" s="1" t="s">
        <v>2369</v>
      </c>
    </row>
    <row r="1127" spans="1:8" hidden="1" x14ac:dyDescent="0.3">
      <c r="A1127" s="1" t="s">
        <v>5</v>
      </c>
      <c r="B1127" s="1" t="str">
        <f t="shared" si="52"/>
        <v>Russia</v>
      </c>
      <c r="C1127" s="5" t="str">
        <f t="shared" si="51"/>
        <v>2016</v>
      </c>
      <c r="D1127" s="1" t="str">
        <f t="shared" si="53"/>
        <v xml:space="preserve">Soyuz 2.1b/Fregat </v>
      </c>
      <c r="E1127" s="1" t="s">
        <v>8</v>
      </c>
      <c r="F1127" s="7" t="str">
        <f>TEXT(DATE(MID(H1127, 13, 4), CHOOSE(MATCH( MID(H1127, 5, 3), {"Jan","Feb","Mar","Apr","May","Jun","Jul","Aug","Sep","Oct","Nov","Dec"}, 0), 1, 2, 3, 4, 5, 6, 7, 8, 9, 10, 11, 12), MID(H1127, 9, 2)), "yyyy-mm-dd")</f>
        <v>2016-02-07</v>
      </c>
      <c r="G1127" s="1" t="s">
        <v>2372</v>
      </c>
      <c r="H1127" s="1" t="s">
        <v>2371</v>
      </c>
    </row>
    <row r="1128" spans="1:8" hidden="1" x14ac:dyDescent="0.3">
      <c r="A1128" s="1" t="s">
        <v>75</v>
      </c>
      <c r="B1128" s="1" t="str">
        <f t="shared" si="52"/>
        <v>USA</v>
      </c>
      <c r="C1128" s="5" t="str">
        <f t="shared" si="51"/>
        <v>2016</v>
      </c>
      <c r="D1128" s="1" t="str">
        <f t="shared" si="53"/>
        <v xml:space="preserve">Atlas V 401 </v>
      </c>
      <c r="E1128" s="1" t="s">
        <v>8</v>
      </c>
      <c r="F1128" s="7" t="str">
        <f>TEXT(DATE(MID(H1128, 13, 4), CHOOSE(MATCH( MID(H1128, 5, 3), {"Jan","Feb","Mar","Apr","May","Jun","Jul","Aug","Sep","Oct","Nov","Dec"}, 0), 1, 2, 3, 4, 5, 6, 7, 8, 9, 10, 11, 12), MID(H1128, 9, 2)), "yyyy-mm-dd")</f>
        <v>2016-02-05</v>
      </c>
      <c r="G1128" s="1" t="s">
        <v>2374</v>
      </c>
      <c r="H1128" s="1" t="s">
        <v>2373</v>
      </c>
    </row>
    <row r="1129" spans="1:8" hidden="1" x14ac:dyDescent="0.3">
      <c r="A1129" s="1" t="s">
        <v>101</v>
      </c>
      <c r="B1129" s="1" t="str">
        <f t="shared" si="52"/>
        <v>China</v>
      </c>
      <c r="C1129" s="5" t="str">
        <f t="shared" si="51"/>
        <v>2016</v>
      </c>
      <c r="D1129" s="1" t="str">
        <f t="shared" si="53"/>
        <v xml:space="preserve">Long March 3C/YZ-1 </v>
      </c>
      <c r="E1129" s="1" t="s">
        <v>8</v>
      </c>
      <c r="F1129" s="7" t="str">
        <f>TEXT(DATE(MID(H1129, 13, 4), CHOOSE(MATCH( MID(H1129, 5, 3), {"Jan","Feb","Mar","Apr","May","Jun","Jul","Aug","Sep","Oct","Nov","Dec"}, 0), 1, 2, 3, 4, 5, 6, 7, 8, 9, 10, 11, 12), MID(H1129, 9, 2)), "yyyy-mm-dd")</f>
        <v>2016-02-01</v>
      </c>
      <c r="G1129" s="1" t="s">
        <v>2376</v>
      </c>
      <c r="H1129" s="1" t="s">
        <v>2375</v>
      </c>
    </row>
    <row r="1130" spans="1:8" hidden="1" x14ac:dyDescent="0.3">
      <c r="A1130" s="1" t="s">
        <v>529</v>
      </c>
      <c r="B1130" s="1" t="str">
        <f t="shared" si="52"/>
        <v>Kazakhstan</v>
      </c>
      <c r="C1130" s="5" t="str">
        <f t="shared" si="51"/>
        <v>2016</v>
      </c>
      <c r="D1130" s="1" t="str">
        <f t="shared" si="53"/>
        <v xml:space="preserve">Proton-M/Briz-M </v>
      </c>
      <c r="E1130" s="1" t="s">
        <v>8</v>
      </c>
      <c r="F1130" s="7" t="str">
        <f>TEXT(DATE(MID(H1130, 13, 4), CHOOSE(MATCH( MID(H1130, 5, 3), {"Jan","Feb","Mar","Apr","May","Jun","Jul","Aug","Sep","Oct","Nov","Dec"}, 0), 1, 2, 3, 4, 5, 6, 7, 8, 9, 10, 11, 12), MID(H1130, 9, 2)), "yyyy-mm-dd")</f>
        <v>2016-01-29</v>
      </c>
      <c r="G1130" s="1" t="s">
        <v>2378</v>
      </c>
      <c r="H1130" s="1" t="s">
        <v>2377</v>
      </c>
    </row>
    <row r="1131" spans="1:8" hidden="1" x14ac:dyDescent="0.3">
      <c r="A1131" s="1" t="s">
        <v>379</v>
      </c>
      <c r="B1131" s="1" t="str">
        <f t="shared" si="52"/>
        <v>France</v>
      </c>
      <c r="C1131" s="5" t="str">
        <f t="shared" si="51"/>
        <v>2016</v>
      </c>
      <c r="D1131" s="1" t="str">
        <f t="shared" si="53"/>
        <v xml:space="preserve">Ariane 5 ECA </v>
      </c>
      <c r="E1131" s="1" t="s">
        <v>346</v>
      </c>
      <c r="F1131" s="7" t="str">
        <f>TEXT(DATE(MID(H1131, 13, 4), CHOOSE(MATCH( MID(H1131, 5, 3), {"Jan","Feb","Mar","Apr","May","Jun","Jul","Aug","Sep","Oct","Nov","Dec"}, 0), 1, 2, 3, 4, 5, 6, 7, 8, 9, 10, 11, 12), MID(H1131, 9, 2)), "yyyy-mm-dd")</f>
        <v>2016-01-27</v>
      </c>
      <c r="G1131" s="1" t="s">
        <v>2380</v>
      </c>
      <c r="H1131" s="1" t="s">
        <v>2379</v>
      </c>
    </row>
    <row r="1132" spans="1:8" hidden="1" x14ac:dyDescent="0.3">
      <c r="A1132" s="1" t="s">
        <v>121</v>
      </c>
      <c r="B1132" s="1" t="str">
        <f t="shared" si="52"/>
        <v>USA</v>
      </c>
      <c r="C1132" s="5" t="str">
        <f t="shared" si="51"/>
        <v>2016</v>
      </c>
      <c r="D1132" s="1" t="str">
        <f t="shared" si="53"/>
        <v xml:space="preserve">New Shepard </v>
      </c>
      <c r="E1132" s="1" t="s">
        <v>8</v>
      </c>
      <c r="F1132" s="7" t="str">
        <f>TEXT(DATE(MID(H1132, 13, 4), CHOOSE(MATCH( MID(H1132, 5, 3), {"Jan","Feb","Mar","Apr","May","Jun","Jul","Aug","Sep","Oct","Nov","Dec"}, 0), 1, 2, 3, 4, 5, 6, 7, 8, 9, 10, 11, 12), MID(H1132, 9, 2)), "yyyy-mm-dd")</f>
        <v>2016-01-22</v>
      </c>
      <c r="G1132" s="1" t="s">
        <v>2382</v>
      </c>
      <c r="H1132" s="1" t="s">
        <v>2381</v>
      </c>
    </row>
    <row r="1133" spans="1:8" hidden="1" x14ac:dyDescent="0.3">
      <c r="A1133" s="1" t="s">
        <v>290</v>
      </c>
      <c r="B1133" s="1" t="str">
        <f t="shared" si="52"/>
        <v>India</v>
      </c>
      <c r="C1133" s="5" t="str">
        <f t="shared" si="51"/>
        <v>2016</v>
      </c>
      <c r="D1133" s="1" t="str">
        <f t="shared" si="53"/>
        <v xml:space="preserve">PSLV-XL </v>
      </c>
      <c r="E1133" s="1" t="s">
        <v>8</v>
      </c>
      <c r="F1133" s="7" t="str">
        <f>TEXT(DATE(MID(H1133, 13, 4), CHOOSE(MATCH( MID(H1133, 5, 3), {"Jan","Feb","Mar","Apr","May","Jun","Jul","Aug","Sep","Oct","Nov","Dec"}, 0), 1, 2, 3, 4, 5, 6, 7, 8, 9, 10, 11, 12), MID(H1133, 9, 2)), "yyyy-mm-dd")</f>
        <v>2016-01-20</v>
      </c>
      <c r="G1133" s="1" t="s">
        <v>2384</v>
      </c>
      <c r="H1133" s="1" t="s">
        <v>2383</v>
      </c>
    </row>
    <row r="1134" spans="1:8" hidden="1" x14ac:dyDescent="0.3">
      <c r="A1134" s="1" t="s">
        <v>27</v>
      </c>
      <c r="B1134" s="1" t="str">
        <f t="shared" si="52"/>
        <v>USA</v>
      </c>
      <c r="C1134" s="5" t="str">
        <f t="shared" si="51"/>
        <v>2016</v>
      </c>
      <c r="D1134" s="1" t="str">
        <f t="shared" si="53"/>
        <v xml:space="preserve">Falcon 9 Block 2 (v1.1) </v>
      </c>
      <c r="E1134" s="1" t="s">
        <v>346</v>
      </c>
      <c r="F1134" s="7" t="str">
        <f>TEXT(DATE(MID(H1134, 13, 4), CHOOSE(MATCH( MID(H1134, 5, 3), {"Jan","Feb","Mar","Apr","May","Jun","Jul","Aug","Sep","Oct","Nov","Dec"}, 0), 1, 2, 3, 4, 5, 6, 7, 8, 9, 10, 11, 12), MID(H1134, 9, 2)), "yyyy-mm-dd")</f>
        <v>2016-01-17</v>
      </c>
      <c r="G1134" s="1" t="s">
        <v>2386</v>
      </c>
      <c r="H1134" s="1" t="s">
        <v>2385</v>
      </c>
    </row>
    <row r="1135" spans="1:8" hidden="1" x14ac:dyDescent="0.3">
      <c r="A1135" s="1" t="s">
        <v>18</v>
      </c>
      <c r="B1135" s="1" t="str">
        <f t="shared" si="52"/>
        <v>China</v>
      </c>
      <c r="C1135" s="5" t="str">
        <f t="shared" si="51"/>
        <v>2016</v>
      </c>
      <c r="D1135" s="1" t="str">
        <f t="shared" si="53"/>
        <v xml:space="preserve">Long March 3B/E </v>
      </c>
      <c r="E1135" s="1" t="s">
        <v>8</v>
      </c>
      <c r="F1135" s="7" t="str">
        <f>TEXT(DATE(MID(H1135, 13, 4), CHOOSE(MATCH( MID(H1135, 5, 3), {"Jan","Feb","Mar","Apr","May","Jun","Jul","Aug","Sep","Oct","Nov","Dec"}, 0), 1, 2, 3, 4, 5, 6, 7, 8, 9, 10, 11, 12), MID(H1135, 9, 2)), "yyyy-mm-dd")</f>
        <v>2016-01-15</v>
      </c>
      <c r="G1135" s="1" t="s">
        <v>2388</v>
      </c>
      <c r="H1135" s="1" t="s">
        <v>2387</v>
      </c>
    </row>
    <row r="1136" spans="1:8" hidden="1" x14ac:dyDescent="0.3">
      <c r="A1136" s="1" t="s">
        <v>101</v>
      </c>
      <c r="B1136" s="1" t="str">
        <f t="shared" si="52"/>
        <v>China</v>
      </c>
      <c r="C1136" s="5" t="str">
        <f t="shared" si="51"/>
        <v>2015</v>
      </c>
      <c r="D1136" s="1" t="str">
        <f t="shared" si="53"/>
        <v xml:space="preserve">Long March 3B/E </v>
      </c>
      <c r="E1136" s="1" t="s">
        <v>8</v>
      </c>
      <c r="F1136" s="7" t="str">
        <f>TEXT(DATE(MID(H1136, 13, 4), CHOOSE(MATCH( MID(H1136, 5, 3), {"Jan","Feb","Mar","Apr","May","Jun","Jul","Aug","Sep","Oct","Nov","Dec"}, 0), 1, 2, 3, 4, 5, 6, 7, 8, 9, 10, 11, 12), MID(H1136, 9, 2)), "yyyy-mm-dd")</f>
        <v>2015-12-28</v>
      </c>
      <c r="G1136" s="1" t="s">
        <v>2390</v>
      </c>
      <c r="H1136" s="1" t="s">
        <v>2389</v>
      </c>
    </row>
    <row r="1137" spans="1:8" hidden="1" x14ac:dyDescent="0.3">
      <c r="A1137" s="1" t="s">
        <v>529</v>
      </c>
      <c r="B1137" s="1" t="str">
        <f t="shared" si="52"/>
        <v>Kazakhstan</v>
      </c>
      <c r="C1137" s="5" t="str">
        <f t="shared" si="51"/>
        <v>2015</v>
      </c>
      <c r="D1137" s="1" t="str">
        <f t="shared" si="53"/>
        <v xml:space="preserve">Proton-M/Briz-M </v>
      </c>
      <c r="E1137" s="1" t="s">
        <v>8</v>
      </c>
      <c r="F1137" s="7" t="str">
        <f>TEXT(DATE(MID(H1137, 13, 4), CHOOSE(MATCH( MID(H1137, 5, 3), {"Jan","Feb","Mar","Apr","May","Jun","Jul","Aug","Sep","Oct","Nov","Dec"}, 0), 1, 2, 3, 4, 5, 6, 7, 8, 9, 10, 11, 12), MID(H1137, 9, 2)), "yyyy-mm-dd")</f>
        <v>2015-12-24</v>
      </c>
      <c r="G1137" s="1" t="s">
        <v>2392</v>
      </c>
      <c r="H1137" s="1" t="s">
        <v>2391</v>
      </c>
    </row>
    <row r="1138" spans="1:8" hidden="1" x14ac:dyDescent="0.3">
      <c r="A1138" s="1" t="s">
        <v>11</v>
      </c>
      <c r="B1138" s="1" t="str">
        <f t="shared" si="52"/>
        <v>USA</v>
      </c>
      <c r="C1138" s="5" t="str">
        <f t="shared" si="51"/>
        <v>2015</v>
      </c>
      <c r="D1138" s="1" t="str">
        <f t="shared" si="53"/>
        <v xml:space="preserve">Falcon 9 Block 3 (v1.2/FT) </v>
      </c>
      <c r="E1138" s="1" t="s">
        <v>346</v>
      </c>
      <c r="F1138" s="7" t="str">
        <f>TEXT(DATE(MID(H1138, 13, 4), CHOOSE(MATCH( MID(H1138, 5, 3), {"Jan","Feb","Mar","Apr","May","Jun","Jul","Aug","Sep","Oct","Nov","Dec"}, 0), 1, 2, 3, 4, 5, 6, 7, 8, 9, 10, 11, 12), MID(H1138, 9, 2)), "yyyy-mm-dd")</f>
        <v>2015-12-22</v>
      </c>
      <c r="G1138" s="1" t="s">
        <v>2394</v>
      </c>
      <c r="H1138" s="1" t="s">
        <v>2393</v>
      </c>
    </row>
    <row r="1139" spans="1:8" hidden="1" x14ac:dyDescent="0.3">
      <c r="A1139" s="1" t="s">
        <v>130</v>
      </c>
      <c r="B1139" s="1" t="str">
        <f t="shared" si="52"/>
        <v>Kazakhstan</v>
      </c>
      <c r="C1139" s="5" t="str">
        <f t="shared" si="51"/>
        <v>2015</v>
      </c>
      <c r="D1139" s="1" t="str">
        <f t="shared" si="53"/>
        <v xml:space="preserve">Soyuz 2.1a </v>
      </c>
      <c r="E1139" s="1" t="s">
        <v>8</v>
      </c>
      <c r="F1139" s="7" t="str">
        <f>TEXT(DATE(MID(H1139, 13, 4), CHOOSE(MATCH( MID(H1139, 5, 3), {"Jan","Feb","Mar","Apr","May","Jun","Jul","Aug","Sep","Oct","Nov","Dec"}, 0), 1, 2, 3, 4, 5, 6, 7, 8, 9, 10, 11, 12), MID(H1139, 9, 2)), "yyyy-mm-dd")</f>
        <v>2015-12-21</v>
      </c>
      <c r="G1139" s="1" t="s">
        <v>2396</v>
      </c>
      <c r="H1139" s="1" t="s">
        <v>2395</v>
      </c>
    </row>
    <row r="1140" spans="1:8" hidden="1" x14ac:dyDescent="0.3">
      <c r="A1140" s="1" t="s">
        <v>981</v>
      </c>
      <c r="B1140" s="1" t="str">
        <f t="shared" si="52"/>
        <v>France</v>
      </c>
      <c r="C1140" s="5" t="str">
        <f t="shared" si="51"/>
        <v>2015</v>
      </c>
      <c r="D1140" s="1" t="str">
        <f t="shared" si="53"/>
        <v xml:space="preserve">Soyuz ST-B/Fregat-MT </v>
      </c>
      <c r="E1140" s="1" t="s">
        <v>8</v>
      </c>
      <c r="F1140" s="7" t="str">
        <f>TEXT(DATE(MID(H1140, 13, 4), CHOOSE(MATCH( MID(H1140, 5, 3), {"Jan","Feb","Mar","Apr","May","Jun","Jul","Aug","Sep","Oct","Nov","Dec"}, 0), 1, 2, 3, 4, 5, 6, 7, 8, 9, 10, 11, 12), MID(H1140, 9, 2)), "yyyy-mm-dd")</f>
        <v>2015-12-17</v>
      </c>
      <c r="G1140" s="1" t="s">
        <v>2398</v>
      </c>
      <c r="H1140" s="1" t="s">
        <v>2397</v>
      </c>
    </row>
    <row r="1141" spans="1:8" hidden="1" x14ac:dyDescent="0.3">
      <c r="A1141" s="1" t="s">
        <v>90</v>
      </c>
      <c r="B1141" s="1" t="str">
        <f t="shared" si="52"/>
        <v>China</v>
      </c>
      <c r="C1141" s="5" t="str">
        <f t="shared" si="51"/>
        <v>2015</v>
      </c>
      <c r="D1141" s="1" t="str">
        <f t="shared" si="53"/>
        <v xml:space="preserve">Long March 2D </v>
      </c>
      <c r="E1141" s="1" t="s">
        <v>8</v>
      </c>
      <c r="F1141" s="7" t="str">
        <f>TEXT(DATE(MID(H1141, 13, 4), CHOOSE(MATCH( MID(H1141, 5, 3), {"Jan","Feb","Mar","Apr","May","Jun","Jul","Aug","Sep","Oct","Nov","Dec"}, 0), 1, 2, 3, 4, 5, 6, 7, 8, 9, 10, 11, 12), MID(H1141, 9, 2)), "yyyy-mm-dd")</f>
        <v>2015-12-17</v>
      </c>
      <c r="G1141" s="1" t="s">
        <v>2400</v>
      </c>
      <c r="H1141" s="1" t="s">
        <v>2399</v>
      </c>
    </row>
    <row r="1142" spans="1:8" hidden="1" x14ac:dyDescent="0.3">
      <c r="A1142" s="1" t="s">
        <v>87</v>
      </c>
      <c r="B1142" s="1" t="str">
        <f t="shared" si="52"/>
        <v>India</v>
      </c>
      <c r="C1142" s="5" t="str">
        <f t="shared" si="51"/>
        <v>2015</v>
      </c>
      <c r="D1142" s="1" t="str">
        <f t="shared" si="53"/>
        <v xml:space="preserve">PSLV-CA </v>
      </c>
      <c r="E1142" s="1" t="s">
        <v>8</v>
      </c>
      <c r="F1142" s="7" t="str">
        <f>TEXT(DATE(MID(H1142, 13, 4), CHOOSE(MATCH( MID(H1142, 5, 3), {"Jan","Feb","Mar","Apr","May","Jun","Jul","Aug","Sep","Oct","Nov","Dec"}, 0), 1, 2, 3, 4, 5, 6, 7, 8, 9, 10, 11, 12), MID(H1142, 9, 2)), "yyyy-mm-dd")</f>
        <v>2015-12-16</v>
      </c>
      <c r="G1142" s="1" t="s">
        <v>2402</v>
      </c>
      <c r="H1142" s="1" t="s">
        <v>2401</v>
      </c>
    </row>
    <row r="1143" spans="1:8" hidden="1" x14ac:dyDescent="0.3">
      <c r="A1143" s="1" t="s">
        <v>1630</v>
      </c>
      <c r="B1143" s="1" t="str">
        <f t="shared" si="52"/>
        <v>Kazakhstan</v>
      </c>
      <c r="C1143" s="5" t="str">
        <f t="shared" si="51"/>
        <v>2015</v>
      </c>
      <c r="D1143" s="1" t="str">
        <f t="shared" si="53"/>
        <v xml:space="preserve">Soyuz FG </v>
      </c>
      <c r="E1143" s="1" t="s">
        <v>346</v>
      </c>
      <c r="F1143" s="7" t="str">
        <f>TEXT(DATE(MID(H1143, 13, 4), CHOOSE(MATCH( MID(H1143, 5, 3), {"Jan","Feb","Mar","Apr","May","Jun","Jul","Aug","Sep","Oct","Nov","Dec"}, 0), 1, 2, 3, 4, 5, 6, 7, 8, 9, 10, 11, 12), MID(H1143, 9, 2)), "yyyy-mm-dd")</f>
        <v>2015-12-15</v>
      </c>
      <c r="G1143" s="1" t="s">
        <v>2404</v>
      </c>
      <c r="H1143" s="1" t="s">
        <v>2403</v>
      </c>
    </row>
    <row r="1144" spans="1:8" hidden="1" x14ac:dyDescent="0.3">
      <c r="A1144" s="1" t="s">
        <v>565</v>
      </c>
      <c r="B1144" s="1" t="str">
        <f t="shared" si="52"/>
        <v>Kazakhstan</v>
      </c>
      <c r="C1144" s="5" t="str">
        <f t="shared" si="51"/>
        <v>2015</v>
      </c>
      <c r="D1144" s="1" t="str">
        <f t="shared" si="53"/>
        <v xml:space="preserve">Proton-M/Briz-M </v>
      </c>
      <c r="E1144" s="1" t="s">
        <v>8</v>
      </c>
      <c r="F1144" s="7" t="str">
        <f>TEXT(DATE(MID(H1144, 13, 4), CHOOSE(MATCH( MID(H1144, 5, 3), {"Jan","Feb","Mar","Apr","May","Jun","Jul","Aug","Sep","Oct","Nov","Dec"}, 0), 1, 2, 3, 4, 5, 6, 7, 8, 9, 10, 11, 12), MID(H1144, 9, 2)), "yyyy-mm-dd")</f>
        <v>2015-12-13</v>
      </c>
      <c r="G1144" s="1" t="s">
        <v>2406</v>
      </c>
      <c r="H1144" s="1" t="s">
        <v>2405</v>
      </c>
    </row>
    <row r="1145" spans="1:8" hidden="1" x14ac:dyDescent="0.3">
      <c r="A1145" s="1" t="s">
        <v>2022</v>
      </c>
      <c r="B1145" s="1" t="str">
        <f t="shared" si="52"/>
        <v>Kazakhstan</v>
      </c>
      <c r="C1145" s="5" t="str">
        <f t="shared" si="51"/>
        <v>2015</v>
      </c>
      <c r="D1145" s="1" t="str">
        <f t="shared" si="53"/>
        <v xml:space="preserve">Zenit-3 SLBF </v>
      </c>
      <c r="E1145" s="1" t="s">
        <v>346</v>
      </c>
      <c r="F1145" s="7" t="str">
        <f>TEXT(DATE(MID(H1145, 13, 4), CHOOSE(MATCH( MID(H1145, 5, 3), {"Jan","Feb","Mar","Apr","May","Jun","Jul","Aug","Sep","Oct","Nov","Dec"}, 0), 1, 2, 3, 4, 5, 6, 7, 8, 9, 10, 11, 12), MID(H1145, 9, 2)), "yyyy-mm-dd")</f>
        <v>2015-12-11</v>
      </c>
      <c r="G1145" s="1" t="s">
        <v>2408</v>
      </c>
      <c r="H1145" s="1" t="s">
        <v>2407</v>
      </c>
    </row>
    <row r="1146" spans="1:8" hidden="1" x14ac:dyDescent="0.3">
      <c r="A1146" s="1" t="s">
        <v>18</v>
      </c>
      <c r="B1146" s="1" t="str">
        <f t="shared" si="52"/>
        <v>China</v>
      </c>
      <c r="C1146" s="5" t="str">
        <f t="shared" si="51"/>
        <v>2015</v>
      </c>
      <c r="D1146" s="1" t="str">
        <f t="shared" si="53"/>
        <v xml:space="preserve">Long March 3B/E </v>
      </c>
      <c r="E1146" s="1" t="s">
        <v>8</v>
      </c>
      <c r="F1146" s="7" t="str">
        <f>TEXT(DATE(MID(H1146, 13, 4), CHOOSE(MATCH( MID(H1146, 5, 3), {"Jan","Feb","Mar","Apr","May","Jun","Jul","Aug","Sep","Oct","Nov","Dec"}, 0), 1, 2, 3, 4, 5, 6, 7, 8, 9, 10, 11, 12), MID(H1146, 9, 2)), "yyyy-mm-dd")</f>
        <v>2015-12-09</v>
      </c>
      <c r="G1146" s="1" t="s">
        <v>2410</v>
      </c>
      <c r="H1146" s="1" t="s">
        <v>2409</v>
      </c>
    </row>
    <row r="1147" spans="1:8" hidden="1" x14ac:dyDescent="0.3">
      <c r="A1147" s="1" t="s">
        <v>75</v>
      </c>
      <c r="B1147" s="1" t="str">
        <f t="shared" si="52"/>
        <v>USA</v>
      </c>
      <c r="C1147" s="5" t="str">
        <f t="shared" si="51"/>
        <v>2015</v>
      </c>
      <c r="D1147" s="1" t="str">
        <f t="shared" si="53"/>
        <v xml:space="preserve">Atlas V 401 </v>
      </c>
      <c r="E1147" s="1" t="s">
        <v>8</v>
      </c>
      <c r="F1147" s="7" t="str">
        <f>TEXT(DATE(MID(H1147, 13, 4), CHOOSE(MATCH( MID(H1147, 5, 3), {"Jan","Feb","Mar","Apr","May","Jun","Jul","Aug","Sep","Oct","Nov","Dec"}, 0), 1, 2, 3, 4, 5, 6, 7, 8, 9, 10, 11, 12), MID(H1147, 9, 2)), "yyyy-mm-dd")</f>
        <v>2015-12-06</v>
      </c>
      <c r="G1147" s="1" t="s">
        <v>2412</v>
      </c>
      <c r="H1147" s="1" t="s">
        <v>2411</v>
      </c>
    </row>
    <row r="1148" spans="1:8" hidden="1" x14ac:dyDescent="0.3">
      <c r="A1148" s="1" t="s">
        <v>5</v>
      </c>
      <c r="B1148" s="1" t="str">
        <f t="shared" si="52"/>
        <v>Russia</v>
      </c>
      <c r="C1148" s="5" t="str">
        <f t="shared" si="51"/>
        <v>2015</v>
      </c>
      <c r="D1148" s="1" t="str">
        <f t="shared" si="53"/>
        <v xml:space="preserve">Soyuz 2.1v/Volga </v>
      </c>
      <c r="E1148" s="1" t="s">
        <v>8</v>
      </c>
      <c r="F1148" s="7" t="str">
        <f>TEXT(DATE(MID(H1148, 13, 4), CHOOSE(MATCH( MID(H1148, 5, 3), {"Jan","Feb","Mar","Apr","May","Jun","Jul","Aug","Sep","Oct","Nov","Dec"}, 0), 1, 2, 3, 4, 5, 6, 7, 8, 9, 10, 11, 12), MID(H1148, 9, 2)), "yyyy-mm-dd")</f>
        <v>2015-12-05</v>
      </c>
      <c r="G1148" s="1" t="s">
        <v>2414</v>
      </c>
      <c r="H1148" s="1" t="s">
        <v>2413</v>
      </c>
    </row>
    <row r="1149" spans="1:8" hidden="1" x14ac:dyDescent="0.3">
      <c r="A1149" s="1" t="s">
        <v>234</v>
      </c>
      <c r="B1149" s="1" t="str">
        <f t="shared" si="52"/>
        <v>France</v>
      </c>
      <c r="C1149" s="5" t="str">
        <f t="shared" si="51"/>
        <v>2015</v>
      </c>
      <c r="D1149" s="1" t="str">
        <f t="shared" si="53"/>
        <v xml:space="preserve">Vega </v>
      </c>
      <c r="E1149" s="1" t="s">
        <v>8</v>
      </c>
      <c r="F1149" s="7" t="str">
        <f>TEXT(DATE(MID(H1149, 13, 4), CHOOSE(MATCH( MID(H1149, 5, 3), {"Jan","Feb","Mar","Apr","May","Jun","Jul","Aug","Sep","Oct","Nov","Dec"}, 0), 1, 2, 3, 4, 5, 6, 7, 8, 9, 10, 11, 12), MID(H1149, 9, 2)), "yyyy-mm-dd")</f>
        <v>2015-12-03</v>
      </c>
      <c r="G1149" s="1" t="s">
        <v>2416</v>
      </c>
      <c r="H1149" s="1" t="s">
        <v>2415</v>
      </c>
    </row>
    <row r="1150" spans="1:8" hidden="1" x14ac:dyDescent="0.3">
      <c r="A1150" s="1" t="s">
        <v>329</v>
      </c>
      <c r="B1150" s="1" t="str">
        <f t="shared" si="52"/>
        <v>China</v>
      </c>
      <c r="C1150" s="5" t="str">
        <f t="shared" si="51"/>
        <v>2015</v>
      </c>
      <c r="D1150" s="1" t="str">
        <f t="shared" si="53"/>
        <v xml:space="preserve">Long March 4C </v>
      </c>
      <c r="E1150" s="1" t="s">
        <v>8</v>
      </c>
      <c r="F1150" s="7" t="str">
        <f>TEXT(DATE(MID(H1150, 13, 4), CHOOSE(MATCH( MID(H1150, 5, 3), {"Jan","Feb","Mar","Apr","May","Jun","Jul","Aug","Sep","Oct","Nov","Dec"}, 0), 1, 2, 3, 4, 5, 6, 7, 8, 9, 10, 11, 12), MID(H1150, 9, 2)), "yyyy-mm-dd")</f>
        <v>2015-11-26</v>
      </c>
      <c r="G1150" s="1" t="s">
        <v>2418</v>
      </c>
      <c r="H1150" s="1" t="s">
        <v>2417</v>
      </c>
    </row>
    <row r="1151" spans="1:8" hidden="1" x14ac:dyDescent="0.3">
      <c r="A1151" s="1" t="s">
        <v>61</v>
      </c>
      <c r="B1151" s="1" t="str">
        <f t="shared" si="52"/>
        <v>Japan</v>
      </c>
      <c r="C1151" s="5" t="str">
        <f t="shared" si="51"/>
        <v>2015</v>
      </c>
      <c r="D1151" s="1" t="str">
        <f t="shared" si="53"/>
        <v xml:space="preserve">H-IIA 204 </v>
      </c>
      <c r="E1151" s="1" t="s">
        <v>8</v>
      </c>
      <c r="F1151" s="7" t="str">
        <f>TEXT(DATE(MID(H1151, 13, 4), CHOOSE(MATCH( MID(H1151, 5, 3), {"Jan","Feb","Mar","Apr","May","Jun","Jul","Aug","Sep","Oct","Nov","Dec"}, 0), 1, 2, 3, 4, 5, 6, 7, 8, 9, 10, 11, 12), MID(H1151, 9, 2)), "yyyy-mm-dd")</f>
        <v>2015-11-24</v>
      </c>
      <c r="G1151" s="1" t="s">
        <v>2420</v>
      </c>
      <c r="H1151" s="1" t="s">
        <v>2419</v>
      </c>
    </row>
    <row r="1152" spans="1:8" hidden="1" x14ac:dyDescent="0.3">
      <c r="A1152" s="1" t="s">
        <v>121</v>
      </c>
      <c r="B1152" s="1" t="str">
        <f t="shared" si="52"/>
        <v>USA</v>
      </c>
      <c r="C1152" s="5" t="str">
        <f t="shared" si="51"/>
        <v>2015</v>
      </c>
      <c r="D1152" s="1" t="str">
        <f t="shared" si="53"/>
        <v xml:space="preserve">New Shepard </v>
      </c>
      <c r="E1152" s="1" t="s">
        <v>8</v>
      </c>
      <c r="F1152" s="7" t="str">
        <f>TEXT(DATE(MID(H1152, 13, 4), CHOOSE(MATCH( MID(H1152, 5, 3), {"Jan","Feb","Mar","Apr","May","Jun","Jul","Aug","Sep","Oct","Nov","Dec"}, 0), 1, 2, 3, 4, 5, 6, 7, 8, 9, 10, 11, 12), MID(H1152, 9, 2)), "yyyy-mm-dd")</f>
        <v>2015-11-23</v>
      </c>
      <c r="G1152" s="1" t="s">
        <v>2422</v>
      </c>
      <c r="H1152" s="1" t="s">
        <v>2421</v>
      </c>
    </row>
    <row r="1153" spans="1:8" hidden="1" x14ac:dyDescent="0.3">
      <c r="A1153" s="1" t="s">
        <v>101</v>
      </c>
      <c r="B1153" s="1" t="str">
        <f t="shared" si="52"/>
        <v>China</v>
      </c>
      <c r="C1153" s="5" t="str">
        <f t="shared" si="51"/>
        <v>2015</v>
      </c>
      <c r="D1153" s="1" t="str">
        <f t="shared" si="53"/>
        <v xml:space="preserve">Long March 3B/E </v>
      </c>
      <c r="E1153" s="1" t="s">
        <v>8</v>
      </c>
      <c r="F1153" s="7" t="str">
        <f>TEXT(DATE(MID(H1153, 13, 4), CHOOSE(MATCH( MID(H1153, 5, 3), {"Jan","Feb","Mar","Apr","May","Jun","Jul","Aug","Sep","Oct","Nov","Dec"}, 0), 1, 2, 3, 4, 5, 6, 7, 8, 9, 10, 11, 12), MID(H1153, 9, 2)), "yyyy-mm-dd")</f>
        <v>2015-11-20</v>
      </c>
      <c r="G1153" s="1" t="s">
        <v>2424</v>
      </c>
      <c r="H1153" s="1" t="s">
        <v>2423</v>
      </c>
    </row>
    <row r="1154" spans="1:8" hidden="1" x14ac:dyDescent="0.3">
      <c r="A1154" s="1" t="s">
        <v>5</v>
      </c>
      <c r="B1154" s="1" t="str">
        <f t="shared" si="52"/>
        <v>Russia</v>
      </c>
      <c r="C1154" s="5" t="str">
        <f t="shared" ref="C1154:C1217" si="54">TEXT(F1154, "yyyy")</f>
        <v>2015</v>
      </c>
      <c r="D1154" s="1" t="str">
        <f t="shared" si="53"/>
        <v xml:space="preserve">Soyuz 2.1b/Fregat-M </v>
      </c>
      <c r="E1154" s="1" t="s">
        <v>8</v>
      </c>
      <c r="F1154" s="7" t="str">
        <f>TEXT(DATE(MID(H1154, 13, 4), CHOOSE(MATCH( MID(H1154, 5, 3), {"Jan","Feb","Mar","Apr","May","Jun","Jul","Aug","Sep","Oct","Nov","Dec"}, 0), 1, 2, 3, 4, 5, 6, 7, 8, 9, 10, 11, 12), MID(H1154, 9, 2)), "yyyy-mm-dd")</f>
        <v>2015-11-17</v>
      </c>
      <c r="G1154" s="1" t="s">
        <v>2426</v>
      </c>
      <c r="H1154" s="1" t="s">
        <v>2425</v>
      </c>
    </row>
    <row r="1155" spans="1:8" hidden="1" x14ac:dyDescent="0.3">
      <c r="A1155" s="1" t="s">
        <v>379</v>
      </c>
      <c r="B1155" s="1" t="str">
        <f t="shared" ref="B1155:B1218" si="55">TRIM(MID(A1155, FIND("|", SUBSTITUTE(A1155, ",", "|", LEN(A1155) - LEN(SUBSTITUTE(A1155,",", "" )))) + 1, LEN(A1155)))</f>
        <v>France</v>
      </c>
      <c r="C1155" s="5" t="str">
        <f t="shared" si="54"/>
        <v>2015</v>
      </c>
      <c r="D1155" s="1" t="str">
        <f t="shared" ref="D1155:D1218" si="56">LEFT(G1155, FIND("|", G1155) - 1)</f>
        <v xml:space="preserve">Ariane 5 ECA </v>
      </c>
      <c r="E1155" s="1" t="s">
        <v>346</v>
      </c>
      <c r="F1155" s="7" t="str">
        <f>TEXT(DATE(MID(H1155, 13, 4), CHOOSE(MATCH( MID(H1155, 5, 3), {"Jan","Feb","Mar","Apr","May","Jun","Jul","Aug","Sep","Oct","Nov","Dec"}, 0), 1, 2, 3, 4, 5, 6, 7, 8, 9, 10, 11, 12), MID(H1155, 9, 2)), "yyyy-mm-dd")</f>
        <v>2015-11-10</v>
      </c>
      <c r="G1155" s="1" t="s">
        <v>2428</v>
      </c>
      <c r="H1155" s="1" t="s">
        <v>2427</v>
      </c>
    </row>
    <row r="1156" spans="1:8" hidden="1" x14ac:dyDescent="0.3">
      <c r="A1156" s="1" t="s">
        <v>329</v>
      </c>
      <c r="B1156" s="1" t="str">
        <f t="shared" si="55"/>
        <v>China</v>
      </c>
      <c r="C1156" s="5" t="str">
        <f t="shared" si="54"/>
        <v>2015</v>
      </c>
      <c r="D1156" s="1" t="str">
        <f t="shared" si="56"/>
        <v xml:space="preserve">Long March 4B </v>
      </c>
      <c r="E1156" s="1" t="s">
        <v>8</v>
      </c>
      <c r="F1156" s="7" t="str">
        <f>TEXT(DATE(MID(H1156, 13, 4), CHOOSE(MATCH( MID(H1156, 5, 3), {"Jan","Feb","Mar","Apr","May","Jun","Jul","Aug","Sep","Oct","Nov","Dec"}, 0), 1, 2, 3, 4, 5, 6, 7, 8, 9, 10, 11, 12), MID(H1156, 9, 2)), "yyyy-mm-dd")</f>
        <v>2015-11-08</v>
      </c>
      <c r="G1156" s="1" t="s">
        <v>2430</v>
      </c>
      <c r="H1156" s="1" t="s">
        <v>2429</v>
      </c>
    </row>
    <row r="1157" spans="1:8" hidden="1" x14ac:dyDescent="0.3">
      <c r="A1157" s="1" t="s">
        <v>2432</v>
      </c>
      <c r="B1157" s="1" t="str">
        <f t="shared" si="55"/>
        <v>Pacific Missile Range Facility</v>
      </c>
      <c r="C1157" s="5" t="str">
        <f t="shared" si="54"/>
        <v>2015</v>
      </c>
      <c r="D1157" s="1" t="str">
        <f t="shared" si="56"/>
        <v xml:space="preserve">Super Strypi </v>
      </c>
      <c r="E1157" s="1" t="s">
        <v>346</v>
      </c>
      <c r="F1157" s="7" t="str">
        <f>TEXT(DATE(MID(H1157, 13, 4), CHOOSE(MATCH( MID(H1157, 5, 3), {"Jan","Feb","Mar","Apr","May","Jun","Jul","Aug","Sep","Oct","Nov","Dec"}, 0), 1, 2, 3, 4, 5, 6, 7, 8, 9, 10, 11, 12), MID(H1157, 9, 2)), "yyyy-mm-dd")</f>
        <v>2015-11-04</v>
      </c>
      <c r="G1157" s="1" t="s">
        <v>2434</v>
      </c>
      <c r="H1157" s="1" t="s">
        <v>2433</v>
      </c>
    </row>
    <row r="1158" spans="1:8" hidden="1" x14ac:dyDescent="0.3">
      <c r="A1158" s="1" t="s">
        <v>18</v>
      </c>
      <c r="B1158" s="1" t="str">
        <f t="shared" si="55"/>
        <v>China</v>
      </c>
      <c r="C1158" s="5" t="str">
        <f t="shared" si="54"/>
        <v>2015</v>
      </c>
      <c r="D1158" s="1" t="str">
        <f t="shared" si="56"/>
        <v xml:space="preserve">Long March 3B/E </v>
      </c>
      <c r="E1158" s="1" t="s">
        <v>8</v>
      </c>
      <c r="F1158" s="7" t="str">
        <f>TEXT(DATE(MID(H1158, 13, 4), CHOOSE(MATCH( MID(H1158, 5, 3), {"Jan","Feb","Mar","Apr","May","Jun","Jul","Aug","Sep","Oct","Nov","Dec"}, 0), 1, 2, 3, 4, 5, 6, 7, 8, 9, 10, 11, 12), MID(H1158, 9, 2)), "yyyy-mm-dd")</f>
        <v>2015-11-03</v>
      </c>
      <c r="G1158" s="1" t="s">
        <v>2436</v>
      </c>
      <c r="H1158" s="1" t="s">
        <v>2435</v>
      </c>
    </row>
    <row r="1159" spans="1:8" hidden="1" x14ac:dyDescent="0.3">
      <c r="A1159" s="1" t="s">
        <v>75</v>
      </c>
      <c r="B1159" s="1" t="str">
        <f t="shared" si="55"/>
        <v>USA</v>
      </c>
      <c r="C1159" s="5" t="str">
        <f t="shared" si="54"/>
        <v>2015</v>
      </c>
      <c r="D1159" s="1" t="str">
        <f t="shared" si="56"/>
        <v xml:space="preserve">Atlas V 401 </v>
      </c>
      <c r="E1159" s="1" t="s">
        <v>8</v>
      </c>
      <c r="F1159" s="7" t="str">
        <f>TEXT(DATE(MID(H1159, 13, 4), CHOOSE(MATCH( MID(H1159, 5, 3), {"Jan","Feb","Mar","Apr","May","Jun","Jul","Aug","Sep","Oct","Nov","Dec"}, 0), 1, 2, 3, 4, 5, 6, 7, 8, 9, 10, 11, 12), MID(H1159, 9, 2)), "yyyy-mm-dd")</f>
        <v>2015-10-31</v>
      </c>
      <c r="G1159" s="1" t="s">
        <v>2438</v>
      </c>
      <c r="H1159" s="1" t="s">
        <v>2437</v>
      </c>
    </row>
    <row r="1160" spans="1:8" hidden="1" x14ac:dyDescent="0.3">
      <c r="A1160" s="1" t="s">
        <v>90</v>
      </c>
      <c r="B1160" s="1" t="str">
        <f t="shared" si="55"/>
        <v>China</v>
      </c>
      <c r="C1160" s="5" t="str">
        <f t="shared" si="54"/>
        <v>2015</v>
      </c>
      <c r="D1160" s="1" t="str">
        <f t="shared" si="56"/>
        <v xml:space="preserve">Long March 2D </v>
      </c>
      <c r="E1160" s="1" t="s">
        <v>8</v>
      </c>
      <c r="F1160" s="7" t="str">
        <f>TEXT(DATE(MID(H1160, 13, 4), CHOOSE(MATCH( MID(H1160, 5, 3), {"Jan","Feb","Mar","Apr","May","Jun","Jul","Aug","Sep","Oct","Nov","Dec"}, 0), 1, 2, 3, 4, 5, 6, 7, 8, 9, 10, 11, 12), MID(H1160, 9, 2)), "yyyy-mm-dd")</f>
        <v>2015-10-26</v>
      </c>
      <c r="G1160" s="1" t="s">
        <v>2440</v>
      </c>
      <c r="H1160" s="1" t="s">
        <v>2439</v>
      </c>
    </row>
    <row r="1161" spans="1:8" hidden="1" x14ac:dyDescent="0.3">
      <c r="A1161" s="1" t="s">
        <v>529</v>
      </c>
      <c r="B1161" s="1" t="str">
        <f t="shared" si="55"/>
        <v>Kazakhstan</v>
      </c>
      <c r="C1161" s="5" t="str">
        <f t="shared" si="54"/>
        <v>2015</v>
      </c>
      <c r="D1161" s="1" t="str">
        <f t="shared" si="56"/>
        <v xml:space="preserve">Proton-M/Briz-M </v>
      </c>
      <c r="E1161" s="1" t="s">
        <v>8</v>
      </c>
      <c r="F1161" s="7" t="str">
        <f>TEXT(DATE(MID(H1161, 13, 4), CHOOSE(MATCH( MID(H1161, 5, 3), {"Jan","Feb","Mar","Apr","May","Jun","Jul","Aug","Sep","Oct","Nov","Dec"}, 0), 1, 2, 3, 4, 5, 6, 7, 8, 9, 10, 11, 12), MID(H1161, 9, 2)), "yyyy-mm-dd")</f>
        <v>2015-10-16</v>
      </c>
      <c r="G1161" s="1" t="s">
        <v>2442</v>
      </c>
      <c r="H1161" s="1" t="s">
        <v>2441</v>
      </c>
    </row>
    <row r="1162" spans="1:8" hidden="1" x14ac:dyDescent="0.3">
      <c r="A1162" s="1" t="s">
        <v>101</v>
      </c>
      <c r="B1162" s="1" t="str">
        <f t="shared" si="55"/>
        <v>China</v>
      </c>
      <c r="C1162" s="5" t="str">
        <f t="shared" si="54"/>
        <v>2015</v>
      </c>
      <c r="D1162" s="1" t="str">
        <f t="shared" si="56"/>
        <v xml:space="preserve">Long March 3B/E </v>
      </c>
      <c r="E1162" s="1" t="s">
        <v>8</v>
      </c>
      <c r="F1162" s="7" t="str">
        <f>TEXT(DATE(MID(H1162, 13, 4), CHOOSE(MATCH( MID(H1162, 5, 3), {"Jan","Feb","Mar","Apr","May","Jun","Jul","Aug","Sep","Oct","Nov","Dec"}, 0), 1, 2, 3, 4, 5, 6, 7, 8, 9, 10, 11, 12), MID(H1162, 9, 2)), "yyyy-mm-dd")</f>
        <v>2015-10-16</v>
      </c>
      <c r="G1162" s="1" t="s">
        <v>2444</v>
      </c>
      <c r="H1162" s="1" t="s">
        <v>2443</v>
      </c>
    </row>
    <row r="1163" spans="1:8" hidden="1" x14ac:dyDescent="0.3">
      <c r="A1163" s="1" t="s">
        <v>671</v>
      </c>
      <c r="B1163" s="1" t="str">
        <f t="shared" si="55"/>
        <v>USA</v>
      </c>
      <c r="C1163" s="5" t="str">
        <f t="shared" si="54"/>
        <v>2015</v>
      </c>
      <c r="D1163" s="1" t="str">
        <f t="shared" si="56"/>
        <v xml:space="preserve">Atlas V 401 </v>
      </c>
      <c r="E1163" s="1" t="s">
        <v>8</v>
      </c>
      <c r="F1163" s="7" t="str">
        <f>TEXT(DATE(MID(H1163, 13, 4), CHOOSE(MATCH( MID(H1163, 5, 3), {"Jan","Feb","Mar","Apr","May","Jun","Jul","Aug","Sep","Oct","Nov","Dec"}, 0), 1, 2, 3, 4, 5, 6, 7, 8, 9, 10, 11, 12), MID(H1163, 9, 2)), "yyyy-mm-dd")</f>
        <v>2015-10-08</v>
      </c>
      <c r="G1163" s="1" t="s">
        <v>2446</v>
      </c>
      <c r="H1163" s="1" t="s">
        <v>2445</v>
      </c>
    </row>
    <row r="1164" spans="1:8" hidden="1" x14ac:dyDescent="0.3">
      <c r="A1164" s="1" t="s">
        <v>90</v>
      </c>
      <c r="B1164" s="1" t="str">
        <f t="shared" si="55"/>
        <v>China</v>
      </c>
      <c r="C1164" s="5" t="str">
        <f t="shared" si="54"/>
        <v>2015</v>
      </c>
      <c r="D1164" s="1" t="str">
        <f t="shared" si="56"/>
        <v xml:space="preserve">Long March 2D </v>
      </c>
      <c r="E1164" s="1" t="s">
        <v>8</v>
      </c>
      <c r="F1164" s="7" t="str">
        <f>TEXT(DATE(MID(H1164, 13, 4), CHOOSE(MATCH( MID(H1164, 5, 3), {"Jan","Feb","Mar","Apr","May","Jun","Jul","Aug","Sep","Oct","Nov","Dec"}, 0), 1, 2, 3, 4, 5, 6, 7, 8, 9, 10, 11, 12), MID(H1164, 9, 2)), "yyyy-mm-dd")</f>
        <v>2015-10-07</v>
      </c>
      <c r="G1164" s="1" t="s">
        <v>2448</v>
      </c>
      <c r="H1164" s="1" t="s">
        <v>2447</v>
      </c>
    </row>
    <row r="1165" spans="1:8" hidden="1" x14ac:dyDescent="0.3">
      <c r="A1165" s="1" t="s">
        <v>75</v>
      </c>
      <c r="B1165" s="1" t="str">
        <f t="shared" si="55"/>
        <v>USA</v>
      </c>
      <c r="C1165" s="5" t="str">
        <f t="shared" si="54"/>
        <v>2015</v>
      </c>
      <c r="D1165" s="1" t="str">
        <f t="shared" si="56"/>
        <v xml:space="preserve">Atlas V 421 </v>
      </c>
      <c r="E1165" s="1" t="s">
        <v>8</v>
      </c>
      <c r="F1165" s="7" t="str">
        <f>TEXT(DATE(MID(H1165, 13, 4), CHOOSE(MATCH( MID(H1165, 5, 3), {"Jan","Feb","Mar","Apr","May","Jun","Jul","Aug","Sep","Oct","Nov","Dec"}, 0), 1, 2, 3, 4, 5, 6, 7, 8, 9, 10, 11, 12), MID(H1165, 9, 2)), "yyyy-mm-dd")</f>
        <v>2015-10-02</v>
      </c>
      <c r="G1165" s="1" t="s">
        <v>2450</v>
      </c>
      <c r="H1165" s="1" t="s">
        <v>2449</v>
      </c>
    </row>
    <row r="1166" spans="1:8" hidden="1" x14ac:dyDescent="0.3">
      <c r="A1166" s="1" t="s">
        <v>1630</v>
      </c>
      <c r="B1166" s="1" t="str">
        <f t="shared" si="55"/>
        <v>Kazakhstan</v>
      </c>
      <c r="C1166" s="5" t="str">
        <f t="shared" si="54"/>
        <v>2015</v>
      </c>
      <c r="D1166" s="1" t="str">
        <f t="shared" si="56"/>
        <v xml:space="preserve">Soyuz U </v>
      </c>
      <c r="E1166" s="1" t="s">
        <v>346</v>
      </c>
      <c r="F1166" s="7" t="str">
        <f>TEXT(DATE(MID(H1166, 13, 4), CHOOSE(MATCH( MID(H1166, 5, 3), {"Jan","Feb","Mar","Apr","May","Jun","Jul","Aug","Sep","Oct","Nov","Dec"}, 0), 1, 2, 3, 4, 5, 6, 7, 8, 9, 10, 11, 12), MID(H1166, 9, 2)), "yyyy-mm-dd")</f>
        <v>2015-10-01</v>
      </c>
      <c r="G1166" s="1" t="s">
        <v>2452</v>
      </c>
      <c r="H1166" s="1" t="s">
        <v>2451</v>
      </c>
    </row>
    <row r="1167" spans="1:8" hidden="1" x14ac:dyDescent="0.3">
      <c r="A1167" s="1" t="s">
        <v>379</v>
      </c>
      <c r="B1167" s="1" t="str">
        <f t="shared" si="55"/>
        <v>France</v>
      </c>
      <c r="C1167" s="5" t="str">
        <f t="shared" si="54"/>
        <v>2015</v>
      </c>
      <c r="D1167" s="1" t="str">
        <f t="shared" si="56"/>
        <v xml:space="preserve">Ariane 5 ECA </v>
      </c>
      <c r="E1167" s="1" t="s">
        <v>346</v>
      </c>
      <c r="F1167" s="7" t="str">
        <f>TEXT(DATE(MID(H1167, 13, 4), CHOOSE(MATCH( MID(H1167, 5, 3), {"Jan","Feb","Mar","Apr","May","Jun","Jul","Aug","Sep","Oct","Nov","Dec"}, 0), 1, 2, 3, 4, 5, 6, 7, 8, 9, 10, 11, 12), MID(H1167, 9, 2)), "yyyy-mm-dd")</f>
        <v>2015-09-30</v>
      </c>
      <c r="G1167" s="1" t="s">
        <v>2454</v>
      </c>
      <c r="H1167" s="1" t="s">
        <v>2453</v>
      </c>
    </row>
    <row r="1168" spans="1:8" hidden="1" x14ac:dyDescent="0.3">
      <c r="A1168" s="1" t="s">
        <v>18</v>
      </c>
      <c r="B1168" s="1" t="str">
        <f t="shared" si="55"/>
        <v>China</v>
      </c>
      <c r="C1168" s="5" t="str">
        <f t="shared" si="54"/>
        <v>2015</v>
      </c>
      <c r="D1168" s="1" t="str">
        <f t="shared" si="56"/>
        <v xml:space="preserve">Long March 3B/E </v>
      </c>
      <c r="E1168" s="1" t="s">
        <v>8</v>
      </c>
      <c r="F1168" s="7" t="str">
        <f>TEXT(DATE(MID(H1168, 13, 4), CHOOSE(MATCH( MID(H1168, 5, 3), {"Jan","Feb","Mar","Apr","May","Jun","Jul","Aug","Sep","Oct","Nov","Dec"}, 0), 1, 2, 3, 4, 5, 6, 7, 8, 9, 10, 11, 12), MID(H1168, 9, 2)), "yyyy-mm-dd")</f>
        <v>2015-09-29</v>
      </c>
      <c r="G1168" s="1" t="s">
        <v>2456</v>
      </c>
      <c r="H1168" s="1" t="s">
        <v>2455</v>
      </c>
    </row>
    <row r="1169" spans="1:8" hidden="1" x14ac:dyDescent="0.3">
      <c r="A1169" s="1" t="s">
        <v>87</v>
      </c>
      <c r="B1169" s="1" t="str">
        <f t="shared" si="55"/>
        <v>India</v>
      </c>
      <c r="C1169" s="5" t="str">
        <f t="shared" si="54"/>
        <v>2015</v>
      </c>
      <c r="D1169" s="1" t="str">
        <f t="shared" si="56"/>
        <v xml:space="preserve">PSLV-XL </v>
      </c>
      <c r="E1169" s="1" t="s">
        <v>8</v>
      </c>
      <c r="F1169" s="7" t="str">
        <f>TEXT(DATE(MID(H1169, 13, 4), CHOOSE(MATCH( MID(H1169, 5, 3), {"Jan","Feb","Mar","Apr","May","Jun","Jul","Aug","Sep","Oct","Nov","Dec"}, 0), 1, 2, 3, 4, 5, 6, 7, 8, 9, 10, 11, 12), MID(H1169, 9, 2)), "yyyy-mm-dd")</f>
        <v>2015-09-28</v>
      </c>
      <c r="G1169" s="1" t="s">
        <v>2458</v>
      </c>
      <c r="H1169" s="1" t="s">
        <v>2457</v>
      </c>
    </row>
    <row r="1170" spans="1:8" hidden="1" x14ac:dyDescent="0.3">
      <c r="A1170" s="1" t="s">
        <v>69</v>
      </c>
      <c r="B1170" s="1" t="str">
        <f t="shared" si="55"/>
        <v>China</v>
      </c>
      <c r="C1170" s="5" t="str">
        <f t="shared" si="54"/>
        <v>2015</v>
      </c>
      <c r="D1170" s="1" t="str">
        <f t="shared" si="56"/>
        <v xml:space="preserve">Long March 11 </v>
      </c>
      <c r="E1170" s="1" t="s">
        <v>8</v>
      </c>
      <c r="F1170" s="7" t="str">
        <f>TEXT(DATE(MID(H1170, 13, 4), CHOOSE(MATCH( MID(H1170, 5, 3), {"Jan","Feb","Mar","Apr","May","Jun","Jul","Aug","Sep","Oct","Nov","Dec"}, 0), 1, 2, 3, 4, 5, 6, 7, 8, 9, 10, 11, 12), MID(H1170, 9, 2)), "yyyy-mm-dd")</f>
        <v>2015-09-25</v>
      </c>
      <c r="G1170" s="1" t="s">
        <v>2460</v>
      </c>
      <c r="H1170" s="1" t="s">
        <v>2459</v>
      </c>
    </row>
    <row r="1171" spans="1:8" hidden="1" x14ac:dyDescent="0.3">
      <c r="A1171" s="1" t="s">
        <v>1561</v>
      </c>
      <c r="B1171" s="1" t="str">
        <f t="shared" si="55"/>
        <v>Russia</v>
      </c>
      <c r="C1171" s="5" t="str">
        <f t="shared" si="54"/>
        <v>2015</v>
      </c>
      <c r="D1171" s="1" t="str">
        <f t="shared" si="56"/>
        <v xml:space="preserve">Rokot/Briz KM </v>
      </c>
      <c r="E1171" s="1" t="s">
        <v>346</v>
      </c>
      <c r="F1171" s="7" t="str">
        <f>TEXT(DATE(MID(H1171, 13, 4), CHOOSE(MATCH( MID(H1171, 5, 3), {"Jan","Feb","Mar","Apr","May","Jun","Jul","Aug","Sep","Oct","Nov","Dec"}, 0), 1, 2, 3, 4, 5, 6, 7, 8, 9, 10, 11, 12), MID(H1171, 9, 2)), "yyyy-mm-dd")</f>
        <v>2015-09-23</v>
      </c>
      <c r="G1171" s="1" t="s">
        <v>2462</v>
      </c>
      <c r="H1171" s="1" t="s">
        <v>2461</v>
      </c>
    </row>
    <row r="1172" spans="1:8" hidden="1" x14ac:dyDescent="0.3">
      <c r="A1172" s="1" t="s">
        <v>395</v>
      </c>
      <c r="B1172" s="1" t="str">
        <f t="shared" si="55"/>
        <v>China</v>
      </c>
      <c r="C1172" s="5" t="str">
        <f t="shared" si="54"/>
        <v>2015</v>
      </c>
      <c r="D1172" s="1" t="str">
        <f t="shared" si="56"/>
        <v xml:space="preserve">Long March 6 </v>
      </c>
      <c r="E1172" s="1" t="s">
        <v>8</v>
      </c>
      <c r="F1172" s="7" t="str">
        <f>TEXT(DATE(MID(H1172, 13, 4), CHOOSE(MATCH( MID(H1172, 5, 3), {"Jan","Feb","Mar","Apr","May","Jun","Jul","Aug","Sep","Oct","Nov","Dec"}, 0), 1, 2, 3, 4, 5, 6, 7, 8, 9, 10, 11, 12), MID(H1172, 9, 2)), "yyyy-mm-dd")</f>
        <v>2015-09-19</v>
      </c>
      <c r="G1172" s="1" t="s">
        <v>2464</v>
      </c>
      <c r="H1172" s="1" t="s">
        <v>2463</v>
      </c>
    </row>
    <row r="1173" spans="1:8" hidden="1" x14ac:dyDescent="0.3">
      <c r="A1173" s="1" t="s">
        <v>565</v>
      </c>
      <c r="B1173" s="1" t="str">
        <f t="shared" si="55"/>
        <v>Kazakhstan</v>
      </c>
      <c r="C1173" s="5" t="str">
        <f t="shared" si="54"/>
        <v>2015</v>
      </c>
      <c r="D1173" s="1" t="str">
        <f t="shared" si="56"/>
        <v xml:space="preserve">Proton-M/DM-3 </v>
      </c>
      <c r="E1173" s="1" t="s">
        <v>8</v>
      </c>
      <c r="F1173" s="7" t="str">
        <f>TEXT(DATE(MID(H1173, 13, 4), CHOOSE(MATCH( MID(H1173, 5, 3), {"Jan","Feb","Mar","Apr","May","Jun","Jul","Aug","Sep","Oct","Nov","Dec"}, 0), 1, 2, 3, 4, 5, 6, 7, 8, 9, 10, 11, 12), MID(H1173, 9, 2)), "yyyy-mm-dd")</f>
        <v>2015-09-14</v>
      </c>
      <c r="G1173" s="1" t="s">
        <v>2466</v>
      </c>
      <c r="H1173" s="1" t="s">
        <v>2465</v>
      </c>
    </row>
    <row r="1174" spans="1:8" hidden="1" x14ac:dyDescent="0.3">
      <c r="A1174" s="1" t="s">
        <v>90</v>
      </c>
      <c r="B1174" s="1" t="str">
        <f t="shared" si="55"/>
        <v>China</v>
      </c>
      <c r="C1174" s="5" t="str">
        <f t="shared" si="54"/>
        <v>2015</v>
      </c>
      <c r="D1174" s="1" t="str">
        <f t="shared" si="56"/>
        <v xml:space="preserve">Long March 2D </v>
      </c>
      <c r="E1174" s="1" t="s">
        <v>8</v>
      </c>
      <c r="F1174" s="7" t="str">
        <f>TEXT(DATE(MID(H1174, 13, 4), CHOOSE(MATCH( MID(H1174, 5, 3), {"Jan","Feb","Mar","Apr","May","Jun","Jul","Aug","Sep","Oct","Nov","Dec"}, 0), 1, 2, 3, 4, 5, 6, 7, 8, 9, 10, 11, 12), MID(H1174, 9, 2)), "yyyy-mm-dd")</f>
        <v>2015-09-14</v>
      </c>
      <c r="G1174" s="1" t="s">
        <v>2468</v>
      </c>
      <c r="H1174" s="1" t="s">
        <v>2467</v>
      </c>
    </row>
    <row r="1175" spans="1:8" hidden="1" x14ac:dyDescent="0.3">
      <c r="A1175" s="1" t="s">
        <v>101</v>
      </c>
      <c r="B1175" s="1" t="str">
        <f t="shared" si="55"/>
        <v>China</v>
      </c>
      <c r="C1175" s="5" t="str">
        <f t="shared" si="54"/>
        <v>2015</v>
      </c>
      <c r="D1175" s="1" t="str">
        <f t="shared" si="56"/>
        <v xml:space="preserve">Long March 3B/E </v>
      </c>
      <c r="E1175" s="1" t="s">
        <v>8</v>
      </c>
      <c r="F1175" s="7" t="str">
        <f>TEXT(DATE(MID(H1175, 13, 4), CHOOSE(MATCH( MID(H1175, 5, 3), {"Jan","Feb","Mar","Apr","May","Jun","Jul","Aug","Sep","Oct","Nov","Dec"}, 0), 1, 2, 3, 4, 5, 6, 7, 8, 9, 10, 11, 12), MID(H1175, 9, 2)), "yyyy-mm-dd")</f>
        <v>2015-09-12</v>
      </c>
      <c r="G1175" s="1" t="s">
        <v>2470</v>
      </c>
      <c r="H1175" s="1" t="s">
        <v>2469</v>
      </c>
    </row>
    <row r="1176" spans="1:8" hidden="1" x14ac:dyDescent="0.3">
      <c r="A1176" s="1" t="s">
        <v>981</v>
      </c>
      <c r="B1176" s="1" t="str">
        <f t="shared" si="55"/>
        <v>France</v>
      </c>
      <c r="C1176" s="5" t="str">
        <f t="shared" si="54"/>
        <v>2015</v>
      </c>
      <c r="D1176" s="1" t="str">
        <f t="shared" si="56"/>
        <v xml:space="preserve">Soyuz ST-B/Fregat-MT </v>
      </c>
      <c r="E1176" s="1" t="s">
        <v>8</v>
      </c>
      <c r="F1176" s="7" t="str">
        <f>TEXT(DATE(MID(H1176, 13, 4), CHOOSE(MATCH( MID(H1176, 5, 3), {"Jan","Feb","Mar","Apr","May","Jun","Jul","Aug","Sep","Oct","Nov","Dec"}, 0), 1, 2, 3, 4, 5, 6, 7, 8, 9, 10, 11, 12), MID(H1176, 9, 2)), "yyyy-mm-dd")</f>
        <v>2015-09-11</v>
      </c>
      <c r="G1176" s="1" t="s">
        <v>2472</v>
      </c>
      <c r="H1176" s="1" t="s">
        <v>2471</v>
      </c>
    </row>
    <row r="1177" spans="1:8" hidden="1" x14ac:dyDescent="0.3">
      <c r="A1177" s="1" t="s">
        <v>75</v>
      </c>
      <c r="B1177" s="1" t="str">
        <f t="shared" si="55"/>
        <v>USA</v>
      </c>
      <c r="C1177" s="5" t="str">
        <f t="shared" si="54"/>
        <v>2015</v>
      </c>
      <c r="D1177" s="1" t="str">
        <f t="shared" si="56"/>
        <v xml:space="preserve">Atlas V 551 </v>
      </c>
      <c r="E1177" s="1" t="s">
        <v>8</v>
      </c>
      <c r="F1177" s="7" t="str">
        <f>TEXT(DATE(MID(H1177, 13, 4), CHOOSE(MATCH( MID(H1177, 5, 3), {"Jan","Feb","Mar","Apr","May","Jun","Jul","Aug","Sep","Oct","Nov","Dec"}, 0), 1, 2, 3, 4, 5, 6, 7, 8, 9, 10, 11, 12), MID(H1177, 9, 2)), "yyyy-mm-dd")</f>
        <v>2015-09-02</v>
      </c>
      <c r="G1177" s="1" t="s">
        <v>2474</v>
      </c>
      <c r="H1177" s="1" t="s">
        <v>2473</v>
      </c>
    </row>
    <row r="1178" spans="1:8" hidden="1" x14ac:dyDescent="0.3">
      <c r="A1178" s="1" t="s">
        <v>1630</v>
      </c>
      <c r="B1178" s="1" t="str">
        <f t="shared" si="55"/>
        <v>Kazakhstan</v>
      </c>
      <c r="C1178" s="5" t="str">
        <f t="shared" si="54"/>
        <v>2015</v>
      </c>
      <c r="D1178" s="1" t="str">
        <f t="shared" si="56"/>
        <v xml:space="preserve">Soyuz FG </v>
      </c>
      <c r="E1178" s="1" t="s">
        <v>346</v>
      </c>
      <c r="F1178" s="7" t="str">
        <f>TEXT(DATE(MID(H1178, 13, 4), CHOOSE(MATCH( MID(H1178, 5, 3), {"Jan","Feb","Mar","Apr","May","Jun","Jul","Aug","Sep","Oct","Nov","Dec"}, 0), 1, 2, 3, 4, 5, 6, 7, 8, 9, 10, 11, 12), MID(H1178, 9, 2)), "yyyy-mm-dd")</f>
        <v>2015-09-02</v>
      </c>
      <c r="G1178" s="1" t="s">
        <v>2476</v>
      </c>
      <c r="H1178" s="1" t="s">
        <v>2475</v>
      </c>
    </row>
    <row r="1179" spans="1:8" hidden="1" x14ac:dyDescent="0.3">
      <c r="A1179" s="1" t="s">
        <v>529</v>
      </c>
      <c r="B1179" s="1" t="str">
        <f t="shared" si="55"/>
        <v>Kazakhstan</v>
      </c>
      <c r="C1179" s="5" t="str">
        <f t="shared" si="54"/>
        <v>2015</v>
      </c>
      <c r="D1179" s="1" t="str">
        <f t="shared" si="56"/>
        <v xml:space="preserve">Proton-M/Briz-M </v>
      </c>
      <c r="E1179" s="1" t="s">
        <v>8</v>
      </c>
      <c r="F1179" s="7" t="str">
        <f>TEXT(DATE(MID(H1179, 13, 4), CHOOSE(MATCH( MID(H1179, 5, 3), {"Jan","Feb","Mar","Apr","May","Jun","Jul","Aug","Sep","Oct","Nov","Dec"}, 0), 1, 2, 3, 4, 5, 6, 7, 8, 9, 10, 11, 12), MID(H1179, 9, 2)), "yyyy-mm-dd")</f>
        <v>2015-08-28</v>
      </c>
      <c r="G1179" s="1" t="s">
        <v>2478</v>
      </c>
      <c r="H1179" s="1" t="s">
        <v>2477</v>
      </c>
    </row>
    <row r="1180" spans="1:8" hidden="1" x14ac:dyDescent="0.3">
      <c r="A1180" s="1" t="s">
        <v>290</v>
      </c>
      <c r="B1180" s="1" t="str">
        <f t="shared" si="55"/>
        <v>India</v>
      </c>
      <c r="C1180" s="5" t="str">
        <f t="shared" si="54"/>
        <v>2015</v>
      </c>
      <c r="D1180" s="1" t="str">
        <f t="shared" si="56"/>
        <v xml:space="preserve">GSLV Mk II </v>
      </c>
      <c r="E1180" s="1" t="s">
        <v>8</v>
      </c>
      <c r="F1180" s="7" t="str">
        <f>TEXT(DATE(MID(H1180, 13, 4), CHOOSE(MATCH( MID(H1180, 5, 3), {"Jan","Feb","Mar","Apr","May","Jun","Jul","Aug","Sep","Oct","Nov","Dec"}, 0), 1, 2, 3, 4, 5, 6, 7, 8, 9, 10, 11, 12), MID(H1180, 9, 2)), "yyyy-mm-dd")</f>
        <v>2015-08-27</v>
      </c>
      <c r="G1180" s="1" t="s">
        <v>2480</v>
      </c>
      <c r="H1180" s="1" t="s">
        <v>2479</v>
      </c>
    </row>
    <row r="1181" spans="1:8" hidden="1" x14ac:dyDescent="0.3">
      <c r="A1181" s="1" t="s">
        <v>329</v>
      </c>
      <c r="B1181" s="1" t="str">
        <f t="shared" si="55"/>
        <v>China</v>
      </c>
      <c r="C1181" s="5" t="str">
        <f t="shared" si="54"/>
        <v>2015</v>
      </c>
      <c r="D1181" s="1" t="str">
        <f t="shared" si="56"/>
        <v xml:space="preserve">Long March 4C </v>
      </c>
      <c r="E1181" s="1" t="s">
        <v>8</v>
      </c>
      <c r="F1181" s="7" t="str">
        <f>TEXT(DATE(MID(H1181, 13, 4), CHOOSE(MATCH( MID(H1181, 5, 3), {"Jan","Feb","Mar","Apr","May","Jun","Jul","Aug","Sep","Oct","Nov","Dec"}, 0), 1, 2, 3, 4, 5, 6, 7, 8, 9, 10, 11, 12), MID(H1181, 9, 2)), "yyyy-mm-dd")</f>
        <v>2015-08-27</v>
      </c>
      <c r="G1181" s="1" t="s">
        <v>2482</v>
      </c>
      <c r="H1181" s="1" t="s">
        <v>2481</v>
      </c>
    </row>
    <row r="1182" spans="1:8" hidden="1" x14ac:dyDescent="0.3">
      <c r="A1182" s="1" t="s">
        <v>379</v>
      </c>
      <c r="B1182" s="1" t="str">
        <f t="shared" si="55"/>
        <v>France</v>
      </c>
      <c r="C1182" s="5" t="str">
        <f t="shared" si="54"/>
        <v>2015</v>
      </c>
      <c r="D1182" s="1" t="str">
        <f t="shared" si="56"/>
        <v xml:space="preserve">Ariane 5 ECA </v>
      </c>
      <c r="E1182" s="1" t="s">
        <v>346</v>
      </c>
      <c r="F1182" s="7" t="str">
        <f>TEXT(DATE(MID(H1182, 13, 4), CHOOSE(MATCH( MID(H1182, 5, 3), {"Jan","Feb","Mar","Apr","May","Jun","Jul","Aug","Sep","Oct","Nov","Dec"}, 0), 1, 2, 3, 4, 5, 6, 7, 8, 9, 10, 11, 12), MID(H1182, 9, 2)), "yyyy-mm-dd")</f>
        <v>2015-08-20</v>
      </c>
      <c r="G1182" s="1" t="s">
        <v>2484</v>
      </c>
      <c r="H1182" s="1" t="s">
        <v>2483</v>
      </c>
    </row>
    <row r="1183" spans="1:8" hidden="1" x14ac:dyDescent="0.3">
      <c r="A1183" s="1" t="s">
        <v>536</v>
      </c>
      <c r="B1183" s="1" t="str">
        <f t="shared" si="55"/>
        <v>Japan</v>
      </c>
      <c r="C1183" s="5" t="str">
        <f t="shared" si="54"/>
        <v>2015</v>
      </c>
      <c r="D1183" s="1" t="str">
        <f t="shared" si="56"/>
        <v xml:space="preserve">H-IIB </v>
      </c>
      <c r="E1183" s="1" t="s">
        <v>346</v>
      </c>
      <c r="F1183" s="7" t="str">
        <f>TEXT(DATE(MID(H1183, 13, 4), CHOOSE(MATCH( MID(H1183, 5, 3), {"Jan","Feb","Mar","Apr","May","Jun","Jul","Aug","Sep","Oct","Nov","Dec"}, 0), 1, 2, 3, 4, 5, 6, 7, 8, 9, 10, 11, 12), MID(H1183, 9, 2)), "yyyy-mm-dd")</f>
        <v>2015-08-19</v>
      </c>
      <c r="G1183" s="1" t="s">
        <v>2486</v>
      </c>
      <c r="H1183" s="1" t="s">
        <v>2485</v>
      </c>
    </row>
    <row r="1184" spans="1:8" hidden="1" x14ac:dyDescent="0.3">
      <c r="A1184" s="1" t="s">
        <v>101</v>
      </c>
      <c r="B1184" s="1" t="str">
        <f t="shared" si="55"/>
        <v>China</v>
      </c>
      <c r="C1184" s="5" t="str">
        <f t="shared" si="54"/>
        <v>2015</v>
      </c>
      <c r="D1184" s="1" t="str">
        <f t="shared" si="56"/>
        <v xml:space="preserve">Long March 3B/YZ-1 </v>
      </c>
      <c r="E1184" s="1" t="s">
        <v>8</v>
      </c>
      <c r="F1184" s="7" t="str">
        <f>TEXT(DATE(MID(H1184, 13, 4), CHOOSE(MATCH( MID(H1184, 5, 3), {"Jan","Feb","Mar","Apr","May","Jun","Jul","Aug","Sep","Oct","Nov","Dec"}, 0), 1, 2, 3, 4, 5, 6, 7, 8, 9, 10, 11, 12), MID(H1184, 9, 2)), "yyyy-mm-dd")</f>
        <v>2015-07-25</v>
      </c>
      <c r="G1184" s="1" t="s">
        <v>2488</v>
      </c>
      <c r="H1184" s="1" t="s">
        <v>2487</v>
      </c>
    </row>
    <row r="1185" spans="1:8" hidden="1" x14ac:dyDescent="0.3">
      <c r="A1185" s="1" t="s">
        <v>390</v>
      </c>
      <c r="B1185" s="1" t="str">
        <f t="shared" si="55"/>
        <v>USA</v>
      </c>
      <c r="C1185" s="5" t="str">
        <f t="shared" si="54"/>
        <v>2015</v>
      </c>
      <c r="D1185" s="1" t="str">
        <f t="shared" si="56"/>
        <v xml:space="preserve">Delta IV Medium+ (5,4) </v>
      </c>
      <c r="E1185" s="1" t="s">
        <v>346</v>
      </c>
      <c r="F1185" s="7" t="str">
        <f>TEXT(DATE(MID(H1185, 13, 4), CHOOSE(MATCH( MID(H1185, 5, 3), {"Jan","Feb","Mar","Apr","May","Jun","Jul","Aug","Sep","Oct","Nov","Dec"}, 0), 1, 2, 3, 4, 5, 6, 7, 8, 9, 10, 11, 12), MID(H1185, 9, 2)), "yyyy-mm-dd")</f>
        <v>2015-07-24</v>
      </c>
      <c r="G1185" s="1" t="s">
        <v>2490</v>
      </c>
      <c r="H1185" s="1" t="s">
        <v>2489</v>
      </c>
    </row>
    <row r="1186" spans="1:8" hidden="1" x14ac:dyDescent="0.3">
      <c r="A1186" s="1" t="s">
        <v>1630</v>
      </c>
      <c r="B1186" s="1" t="str">
        <f t="shared" si="55"/>
        <v>Kazakhstan</v>
      </c>
      <c r="C1186" s="5" t="str">
        <f t="shared" si="54"/>
        <v>2015</v>
      </c>
      <c r="D1186" s="1" t="str">
        <f t="shared" si="56"/>
        <v xml:space="preserve">Soyuz FG </v>
      </c>
      <c r="E1186" s="1" t="s">
        <v>346</v>
      </c>
      <c r="F1186" s="7" t="str">
        <f>TEXT(DATE(MID(H1186, 13, 4), CHOOSE(MATCH( MID(H1186, 5, 3), {"Jan","Feb","Mar","Apr","May","Jun","Jul","Aug","Sep","Oct","Nov","Dec"}, 0), 1, 2, 3, 4, 5, 6, 7, 8, 9, 10, 11, 12), MID(H1186, 9, 2)), "yyyy-mm-dd")</f>
        <v>2015-07-22</v>
      </c>
      <c r="G1186" s="1" t="s">
        <v>2492</v>
      </c>
      <c r="H1186" s="1" t="s">
        <v>2491</v>
      </c>
    </row>
    <row r="1187" spans="1:8" hidden="1" x14ac:dyDescent="0.3">
      <c r="A1187" s="1" t="s">
        <v>379</v>
      </c>
      <c r="B1187" s="1" t="str">
        <f t="shared" si="55"/>
        <v>France</v>
      </c>
      <c r="C1187" s="5" t="str">
        <f t="shared" si="54"/>
        <v>2015</v>
      </c>
      <c r="D1187" s="1" t="str">
        <f t="shared" si="56"/>
        <v xml:space="preserve">Ariane 5 ECA </v>
      </c>
      <c r="E1187" s="1" t="s">
        <v>346</v>
      </c>
      <c r="F1187" s="7" t="str">
        <f>TEXT(DATE(MID(H1187, 13, 4), CHOOSE(MATCH( MID(H1187, 5, 3), {"Jan","Feb","Mar","Apr","May","Jun","Jul","Aug","Sep","Oct","Nov","Dec"}, 0), 1, 2, 3, 4, 5, 6, 7, 8, 9, 10, 11, 12), MID(H1187, 9, 2)), "yyyy-mm-dd")</f>
        <v>2015-07-15</v>
      </c>
      <c r="G1187" s="1" t="s">
        <v>2494</v>
      </c>
      <c r="H1187" s="1" t="s">
        <v>2493</v>
      </c>
    </row>
    <row r="1188" spans="1:8" hidden="1" x14ac:dyDescent="0.3">
      <c r="A1188" s="1" t="s">
        <v>75</v>
      </c>
      <c r="B1188" s="1" t="str">
        <f t="shared" si="55"/>
        <v>USA</v>
      </c>
      <c r="C1188" s="5" t="str">
        <f t="shared" si="54"/>
        <v>2015</v>
      </c>
      <c r="D1188" s="1" t="str">
        <f t="shared" si="56"/>
        <v xml:space="preserve">Atlas V 401 </v>
      </c>
      <c r="E1188" s="1" t="s">
        <v>8</v>
      </c>
      <c r="F1188" s="7" t="str">
        <f>TEXT(DATE(MID(H1188, 13, 4), CHOOSE(MATCH( MID(H1188, 5, 3), {"Jan","Feb","Mar","Apr","May","Jun","Jul","Aug","Sep","Oct","Nov","Dec"}, 0), 1, 2, 3, 4, 5, 6, 7, 8, 9, 10, 11, 12), MID(H1188, 9, 2)), "yyyy-mm-dd")</f>
        <v>2015-07-15</v>
      </c>
      <c r="G1188" s="1" t="s">
        <v>2496</v>
      </c>
      <c r="H1188" s="1" t="s">
        <v>2495</v>
      </c>
    </row>
    <row r="1189" spans="1:8" hidden="1" x14ac:dyDescent="0.3">
      <c r="A1189" s="1" t="s">
        <v>87</v>
      </c>
      <c r="B1189" s="1" t="str">
        <f t="shared" si="55"/>
        <v>India</v>
      </c>
      <c r="C1189" s="5" t="str">
        <f t="shared" si="54"/>
        <v>2015</v>
      </c>
      <c r="D1189" s="1" t="str">
        <f t="shared" si="56"/>
        <v xml:space="preserve">PSLV-XL </v>
      </c>
      <c r="E1189" s="1" t="s">
        <v>8</v>
      </c>
      <c r="F1189" s="7" t="str">
        <f>TEXT(DATE(MID(H1189, 13, 4), CHOOSE(MATCH( MID(H1189, 5, 3), {"Jan","Feb","Mar","Apr","May","Jun","Jul","Aug","Sep","Oct","Nov","Dec"}, 0), 1, 2, 3, 4, 5, 6, 7, 8, 9, 10, 11, 12), MID(H1189, 9, 2)), "yyyy-mm-dd")</f>
        <v>2015-07-10</v>
      </c>
      <c r="G1189" s="1" t="s">
        <v>2498</v>
      </c>
      <c r="H1189" s="1" t="s">
        <v>2497</v>
      </c>
    </row>
    <row r="1190" spans="1:8" hidden="1" x14ac:dyDescent="0.3">
      <c r="A1190" s="1" t="s">
        <v>1630</v>
      </c>
      <c r="B1190" s="1" t="str">
        <f t="shared" si="55"/>
        <v>Kazakhstan</v>
      </c>
      <c r="C1190" s="5" t="str">
        <f t="shared" si="54"/>
        <v>2015</v>
      </c>
      <c r="D1190" s="1" t="str">
        <f t="shared" si="56"/>
        <v xml:space="preserve">Soyuz U </v>
      </c>
      <c r="E1190" s="1" t="s">
        <v>346</v>
      </c>
      <c r="F1190" s="7" t="str">
        <f>TEXT(DATE(MID(H1190, 13, 4), CHOOSE(MATCH( MID(H1190, 5, 3), {"Jan","Feb","Mar","Apr","May","Jun","Jul","Aug","Sep","Oct","Nov","Dec"}, 0), 1, 2, 3, 4, 5, 6, 7, 8, 9, 10, 11, 12), MID(H1190, 9, 2)), "yyyy-mm-dd")</f>
        <v>2015-07-03</v>
      </c>
      <c r="G1190" s="1" t="s">
        <v>2500</v>
      </c>
      <c r="H1190" s="1" t="s">
        <v>2499</v>
      </c>
    </row>
    <row r="1191" spans="1:8" hidden="1" x14ac:dyDescent="0.3">
      <c r="A1191" s="1" t="s">
        <v>11</v>
      </c>
      <c r="B1191" s="1" t="str">
        <f t="shared" si="55"/>
        <v>USA</v>
      </c>
      <c r="C1191" s="5" t="str">
        <f t="shared" si="54"/>
        <v>2015</v>
      </c>
      <c r="D1191" s="1" t="str">
        <f t="shared" si="56"/>
        <v xml:space="preserve">Falcon 9 Block 2 (v1.1) </v>
      </c>
      <c r="E1191" s="1" t="s">
        <v>346</v>
      </c>
      <c r="F1191" s="7" t="str">
        <f>TEXT(DATE(MID(H1191, 13, 4), CHOOSE(MATCH( MID(H1191, 5, 3), {"Jan","Feb","Mar","Apr","May","Jun","Jul","Aug","Sep","Oct","Nov","Dec"}, 0), 1, 2, 3, 4, 5, 6, 7, 8, 9, 10, 11, 12), MID(H1191, 9, 2)), "yyyy-mm-dd")</f>
        <v>2015-06-28</v>
      </c>
      <c r="G1191" s="1" t="s">
        <v>2502</v>
      </c>
      <c r="H1191" s="1" t="s">
        <v>2501</v>
      </c>
    </row>
    <row r="1192" spans="1:8" hidden="1" x14ac:dyDescent="0.3">
      <c r="A1192" s="1" t="s">
        <v>329</v>
      </c>
      <c r="B1192" s="1" t="str">
        <f t="shared" si="55"/>
        <v>China</v>
      </c>
      <c r="C1192" s="5" t="str">
        <f t="shared" si="54"/>
        <v>2015</v>
      </c>
      <c r="D1192" s="1" t="str">
        <f t="shared" si="56"/>
        <v xml:space="preserve">Long March 4B </v>
      </c>
      <c r="E1192" s="1" t="s">
        <v>8</v>
      </c>
      <c r="F1192" s="7" t="str">
        <f>TEXT(DATE(MID(H1192, 13, 4), CHOOSE(MATCH( MID(H1192, 5, 3), {"Jan","Feb","Mar","Apr","May","Jun","Jul","Aug","Sep","Oct","Nov","Dec"}, 0), 1, 2, 3, 4, 5, 6, 7, 8, 9, 10, 11, 12), MID(H1192, 9, 2)), "yyyy-mm-dd")</f>
        <v>2015-06-26</v>
      </c>
      <c r="G1192" s="1" t="s">
        <v>2504</v>
      </c>
      <c r="H1192" s="1" t="s">
        <v>2503</v>
      </c>
    </row>
    <row r="1193" spans="1:8" hidden="1" x14ac:dyDescent="0.3">
      <c r="A1193" s="1" t="s">
        <v>5</v>
      </c>
      <c r="B1193" s="1" t="str">
        <f t="shared" si="55"/>
        <v>Russia</v>
      </c>
      <c r="C1193" s="5" t="str">
        <f t="shared" si="54"/>
        <v>2015</v>
      </c>
      <c r="D1193" s="1" t="str">
        <f t="shared" si="56"/>
        <v xml:space="preserve">Soyuz 2.1b </v>
      </c>
      <c r="E1193" s="1" t="s">
        <v>8</v>
      </c>
      <c r="F1193" s="7" t="str">
        <f>TEXT(DATE(MID(H1193, 13, 4), CHOOSE(MATCH( MID(H1193, 5, 3), {"Jan","Feb","Mar","Apr","May","Jun","Jul","Aug","Sep","Oct","Nov","Dec"}, 0), 1, 2, 3, 4, 5, 6, 7, 8, 9, 10, 11, 12), MID(H1193, 9, 2)), "yyyy-mm-dd")</f>
        <v>2015-06-23</v>
      </c>
      <c r="G1193" s="1" t="s">
        <v>2506</v>
      </c>
      <c r="H1193" s="1" t="s">
        <v>2505</v>
      </c>
    </row>
    <row r="1194" spans="1:8" hidden="1" x14ac:dyDescent="0.3">
      <c r="A1194" s="1" t="s">
        <v>234</v>
      </c>
      <c r="B1194" s="1" t="str">
        <f t="shared" si="55"/>
        <v>France</v>
      </c>
      <c r="C1194" s="5" t="str">
        <f t="shared" si="54"/>
        <v>2015</v>
      </c>
      <c r="D1194" s="1" t="str">
        <f t="shared" si="56"/>
        <v xml:space="preserve">Vega </v>
      </c>
      <c r="E1194" s="1" t="s">
        <v>8</v>
      </c>
      <c r="F1194" s="7" t="str">
        <f>TEXT(DATE(MID(H1194, 13, 4), CHOOSE(MATCH( MID(H1194, 5, 3), {"Jan","Feb","Mar","Apr","May","Jun","Jul","Aug","Sep","Oct","Nov","Dec"}, 0), 1, 2, 3, 4, 5, 6, 7, 8, 9, 10, 11, 12), MID(H1194, 9, 2)), "yyyy-mm-dd")</f>
        <v>2015-06-23</v>
      </c>
      <c r="G1194" s="1" t="s">
        <v>2508</v>
      </c>
      <c r="H1194" s="1" t="s">
        <v>2507</v>
      </c>
    </row>
    <row r="1195" spans="1:8" hidden="1" x14ac:dyDescent="0.3">
      <c r="A1195" s="1" t="s">
        <v>5</v>
      </c>
      <c r="B1195" s="1" t="str">
        <f t="shared" si="55"/>
        <v>Russia</v>
      </c>
      <c r="C1195" s="5" t="str">
        <f t="shared" si="54"/>
        <v>2015</v>
      </c>
      <c r="D1195" s="1" t="str">
        <f t="shared" si="56"/>
        <v xml:space="preserve">Soyuz 2.1a </v>
      </c>
      <c r="E1195" s="1" t="s">
        <v>8</v>
      </c>
      <c r="F1195" s="7" t="str">
        <f>TEXT(DATE(MID(H1195, 13, 4), CHOOSE(MATCH( MID(H1195, 5, 3), {"Jan","Feb","Mar","Apr","May","Jun","Jul","Aug","Sep","Oct","Nov","Dec"}, 0), 1, 2, 3, 4, 5, 6, 7, 8, 9, 10, 11, 12), MID(H1195, 9, 2)), "yyyy-mm-dd")</f>
        <v>2015-06-05</v>
      </c>
      <c r="G1195" s="1" t="s">
        <v>2510</v>
      </c>
      <c r="H1195" s="1" t="s">
        <v>2509</v>
      </c>
    </row>
    <row r="1196" spans="1:8" hidden="1" x14ac:dyDescent="0.3">
      <c r="A1196" s="1" t="s">
        <v>379</v>
      </c>
      <c r="B1196" s="1" t="str">
        <f t="shared" si="55"/>
        <v>France</v>
      </c>
      <c r="C1196" s="5" t="str">
        <f t="shared" si="54"/>
        <v>2015</v>
      </c>
      <c r="D1196" s="1" t="str">
        <f t="shared" si="56"/>
        <v xml:space="preserve">Ariane 5 ECA </v>
      </c>
      <c r="E1196" s="1" t="s">
        <v>346</v>
      </c>
      <c r="F1196" s="7" t="str">
        <f>TEXT(DATE(MID(H1196, 13, 4), CHOOSE(MATCH( MID(H1196, 5, 3), {"Jan","Feb","Mar","Apr","May","Jun","Jul","Aug","Sep","Oct","Nov","Dec"}, 0), 1, 2, 3, 4, 5, 6, 7, 8, 9, 10, 11, 12), MID(H1196, 9, 2)), "yyyy-mm-dd")</f>
        <v>2015-05-27</v>
      </c>
      <c r="G1196" s="1" t="s">
        <v>2512</v>
      </c>
      <c r="H1196" s="1" t="s">
        <v>2511</v>
      </c>
    </row>
    <row r="1197" spans="1:8" hidden="1" x14ac:dyDescent="0.3">
      <c r="A1197" s="1" t="s">
        <v>75</v>
      </c>
      <c r="B1197" s="1" t="str">
        <f t="shared" si="55"/>
        <v>USA</v>
      </c>
      <c r="C1197" s="5" t="str">
        <f t="shared" si="54"/>
        <v>2015</v>
      </c>
      <c r="D1197" s="1" t="str">
        <f t="shared" si="56"/>
        <v xml:space="preserve">Atlas V 501 </v>
      </c>
      <c r="E1197" s="1" t="s">
        <v>8</v>
      </c>
      <c r="F1197" s="7" t="str">
        <f>TEXT(DATE(MID(H1197, 13, 4), CHOOSE(MATCH( MID(H1197, 5, 3), {"Jan","Feb","Mar","Apr","May","Jun","Jul","Aug","Sep","Oct","Nov","Dec"}, 0), 1, 2, 3, 4, 5, 6, 7, 8, 9, 10, 11, 12), MID(H1197, 9, 2)), "yyyy-mm-dd")</f>
        <v>2015-05-20</v>
      </c>
      <c r="G1197" s="1" t="s">
        <v>2514</v>
      </c>
      <c r="H1197" s="1" t="s">
        <v>2513</v>
      </c>
    </row>
    <row r="1198" spans="1:8" hidden="1" x14ac:dyDescent="0.3">
      <c r="A1198" s="1" t="s">
        <v>529</v>
      </c>
      <c r="B1198" s="1" t="str">
        <f t="shared" si="55"/>
        <v>Kazakhstan</v>
      </c>
      <c r="C1198" s="5" t="str">
        <f t="shared" si="54"/>
        <v>2015</v>
      </c>
      <c r="D1198" s="1" t="str">
        <f t="shared" si="56"/>
        <v xml:space="preserve">Proton-M/Briz-M </v>
      </c>
      <c r="E1198" s="1" t="s">
        <v>8</v>
      </c>
      <c r="F1198" s="7" t="str">
        <f>TEXT(DATE(MID(H1198, 13, 4), CHOOSE(MATCH( MID(H1198, 5, 3), {"Jan","Feb","Mar","Apr","May","Jun","Jul","Aug","Sep","Oct","Nov","Dec"}, 0), 1, 2, 3, 4, 5, 6, 7, 8, 9, 10, 11, 12), MID(H1198, 9, 2)), "yyyy-mm-dd")</f>
        <v>2015-05-16</v>
      </c>
      <c r="G1198" s="1" t="s">
        <v>2516</v>
      </c>
      <c r="H1198" s="1" t="s">
        <v>2515</v>
      </c>
    </row>
    <row r="1199" spans="1:8" hidden="1" x14ac:dyDescent="0.3">
      <c r="A1199" s="1" t="s">
        <v>121</v>
      </c>
      <c r="B1199" s="1" t="str">
        <f t="shared" si="55"/>
        <v>USA</v>
      </c>
      <c r="C1199" s="5" t="str">
        <f t="shared" si="54"/>
        <v>2015</v>
      </c>
      <c r="D1199" s="1" t="str">
        <f t="shared" si="56"/>
        <v xml:space="preserve">New Shepard </v>
      </c>
      <c r="E1199" s="1" t="s">
        <v>8</v>
      </c>
      <c r="F1199" s="7" t="str">
        <f>TEXT(DATE(MID(H1199, 13, 4), CHOOSE(MATCH( MID(H1199, 5, 3), {"Jan","Feb","Mar","Apr","May","Jun","Jul","Aug","Sep","Oct","Nov","Dec"}, 0), 1, 2, 3, 4, 5, 6, 7, 8, 9, 10, 11, 12), MID(H1199, 9, 2)), "yyyy-mm-dd")</f>
        <v>2015-04-29</v>
      </c>
      <c r="G1199" s="1" t="s">
        <v>2518</v>
      </c>
      <c r="H1199" s="1" t="s">
        <v>2517</v>
      </c>
    </row>
    <row r="1200" spans="1:8" hidden="1" x14ac:dyDescent="0.3">
      <c r="A1200" s="1" t="s">
        <v>130</v>
      </c>
      <c r="B1200" s="1" t="str">
        <f t="shared" si="55"/>
        <v>Kazakhstan</v>
      </c>
      <c r="C1200" s="5" t="str">
        <f t="shared" si="54"/>
        <v>2015</v>
      </c>
      <c r="D1200" s="1" t="str">
        <f t="shared" si="56"/>
        <v xml:space="preserve">Soyuz 2.1a </v>
      </c>
      <c r="E1200" s="1" t="s">
        <v>8</v>
      </c>
      <c r="F1200" s="7" t="str">
        <f>TEXT(DATE(MID(H1200, 13, 4), CHOOSE(MATCH( MID(H1200, 5, 3), {"Jan","Feb","Mar","Apr","May","Jun","Jul","Aug","Sep","Oct","Nov","Dec"}, 0), 1, 2, 3, 4, 5, 6, 7, 8, 9, 10, 11, 12), MID(H1200, 9, 2)), "yyyy-mm-dd")</f>
        <v>2015-04-28</v>
      </c>
      <c r="G1200" s="1" t="s">
        <v>2520</v>
      </c>
      <c r="H1200" s="1" t="s">
        <v>2519</v>
      </c>
    </row>
    <row r="1201" spans="1:8" hidden="1" x14ac:dyDescent="0.3">
      <c r="A1201" s="1" t="s">
        <v>11</v>
      </c>
      <c r="B1201" s="1" t="str">
        <f t="shared" si="55"/>
        <v>USA</v>
      </c>
      <c r="C1201" s="5" t="str">
        <f t="shared" si="54"/>
        <v>2015</v>
      </c>
      <c r="D1201" s="1" t="str">
        <f t="shared" si="56"/>
        <v xml:space="preserve">Falcon 9 Block 2 (v1.1) </v>
      </c>
      <c r="E1201" s="1" t="s">
        <v>346</v>
      </c>
      <c r="F1201" s="7" t="str">
        <f>TEXT(DATE(MID(H1201, 13, 4), CHOOSE(MATCH( MID(H1201, 5, 3), {"Jan","Feb","Mar","Apr","May","Jun","Jul","Aug","Sep","Oct","Nov","Dec"}, 0), 1, 2, 3, 4, 5, 6, 7, 8, 9, 10, 11, 12), MID(H1201, 9, 2)), "yyyy-mm-dd")</f>
        <v>2015-04-27</v>
      </c>
      <c r="G1201" s="1" t="s">
        <v>2522</v>
      </c>
      <c r="H1201" s="1" t="s">
        <v>2521</v>
      </c>
    </row>
    <row r="1202" spans="1:8" hidden="1" x14ac:dyDescent="0.3">
      <c r="A1202" s="1" t="s">
        <v>379</v>
      </c>
      <c r="B1202" s="1" t="str">
        <f t="shared" si="55"/>
        <v>France</v>
      </c>
      <c r="C1202" s="5" t="str">
        <f t="shared" si="54"/>
        <v>2015</v>
      </c>
      <c r="D1202" s="1" t="str">
        <f t="shared" si="56"/>
        <v xml:space="preserve">Ariane 5 ECA </v>
      </c>
      <c r="E1202" s="1" t="s">
        <v>346</v>
      </c>
      <c r="F1202" s="7" t="str">
        <f>TEXT(DATE(MID(H1202, 13, 4), CHOOSE(MATCH( MID(H1202, 5, 3), {"Jan","Feb","Mar","Apr","May","Jun","Jul","Aug","Sep","Oct","Nov","Dec"}, 0), 1, 2, 3, 4, 5, 6, 7, 8, 9, 10, 11, 12), MID(H1202, 9, 2)), "yyyy-mm-dd")</f>
        <v>2015-04-26</v>
      </c>
      <c r="G1202" s="1" t="s">
        <v>2524</v>
      </c>
      <c r="H1202" s="1" t="s">
        <v>2523</v>
      </c>
    </row>
    <row r="1203" spans="1:8" hidden="1" x14ac:dyDescent="0.3">
      <c r="A1203" s="1" t="s">
        <v>11</v>
      </c>
      <c r="B1203" s="1" t="str">
        <f t="shared" si="55"/>
        <v>USA</v>
      </c>
      <c r="C1203" s="5" t="str">
        <f t="shared" si="54"/>
        <v>2015</v>
      </c>
      <c r="D1203" s="1" t="str">
        <f t="shared" si="56"/>
        <v xml:space="preserve">Falcon 9 Block 2 (v1.1) </v>
      </c>
      <c r="E1203" s="1" t="s">
        <v>346</v>
      </c>
      <c r="F1203" s="7" t="str">
        <f>TEXT(DATE(MID(H1203, 13, 4), CHOOSE(MATCH( MID(H1203, 5, 3), {"Jan","Feb","Mar","Apr","May","Jun","Jul","Aug","Sep","Oct","Nov","Dec"}, 0), 1, 2, 3, 4, 5, 6, 7, 8, 9, 10, 11, 12), MID(H1203, 9, 2)), "yyyy-mm-dd")</f>
        <v>2015-04-14</v>
      </c>
      <c r="G1203" s="1" t="s">
        <v>2526</v>
      </c>
      <c r="H1203" s="1" t="s">
        <v>2525</v>
      </c>
    </row>
    <row r="1204" spans="1:8" hidden="1" x14ac:dyDescent="0.3">
      <c r="A1204" s="1" t="s">
        <v>1561</v>
      </c>
      <c r="B1204" s="1" t="str">
        <f t="shared" si="55"/>
        <v>Russia</v>
      </c>
      <c r="C1204" s="5" t="str">
        <f t="shared" si="54"/>
        <v>2015</v>
      </c>
      <c r="D1204" s="1" t="str">
        <f t="shared" si="56"/>
        <v xml:space="preserve">Rokot/Briz KM </v>
      </c>
      <c r="E1204" s="1" t="s">
        <v>346</v>
      </c>
      <c r="F1204" s="7" t="str">
        <f>TEXT(DATE(MID(H1204, 13, 4), CHOOSE(MATCH( MID(H1204, 5, 3), {"Jan","Feb","Mar","Apr","May","Jun","Jul","Aug","Sep","Oct","Nov","Dec"}, 0), 1, 2, 3, 4, 5, 6, 7, 8, 9, 10, 11, 12), MID(H1204, 9, 2)), "yyyy-mm-dd")</f>
        <v>2015-03-31</v>
      </c>
      <c r="G1204" s="1" t="s">
        <v>2528</v>
      </c>
      <c r="H1204" s="1" t="s">
        <v>2527</v>
      </c>
    </row>
    <row r="1205" spans="1:8" hidden="1" x14ac:dyDescent="0.3">
      <c r="A1205" s="1" t="s">
        <v>101</v>
      </c>
      <c r="B1205" s="1" t="str">
        <f t="shared" si="55"/>
        <v>China</v>
      </c>
      <c r="C1205" s="5" t="str">
        <f t="shared" si="54"/>
        <v>2015</v>
      </c>
      <c r="D1205" s="1" t="str">
        <f t="shared" si="56"/>
        <v xml:space="preserve">Long March 3C/YZ-1 </v>
      </c>
      <c r="E1205" s="1" t="s">
        <v>8</v>
      </c>
      <c r="F1205" s="7" t="str">
        <f>TEXT(DATE(MID(H1205, 13, 4), CHOOSE(MATCH( MID(H1205, 5, 3), {"Jan","Feb","Mar","Apr","May","Jun","Jul","Aug","Sep","Oct","Nov","Dec"}, 0), 1, 2, 3, 4, 5, 6, 7, 8, 9, 10, 11, 12), MID(H1205, 9, 2)), "yyyy-mm-dd")</f>
        <v>2015-03-30</v>
      </c>
      <c r="G1205" s="1" t="s">
        <v>2530</v>
      </c>
      <c r="H1205" s="1" t="s">
        <v>2529</v>
      </c>
    </row>
    <row r="1206" spans="1:8" hidden="1" x14ac:dyDescent="0.3">
      <c r="A1206" s="1" t="s">
        <v>290</v>
      </c>
      <c r="B1206" s="1" t="str">
        <f t="shared" si="55"/>
        <v>India</v>
      </c>
      <c r="C1206" s="5" t="str">
        <f t="shared" si="54"/>
        <v>2015</v>
      </c>
      <c r="D1206" s="1" t="str">
        <f t="shared" si="56"/>
        <v xml:space="preserve">PSLV-XL </v>
      </c>
      <c r="E1206" s="1" t="s">
        <v>8</v>
      </c>
      <c r="F1206" s="7" t="str">
        <f>TEXT(DATE(MID(H1206, 13, 4), CHOOSE(MATCH( MID(H1206, 5, 3), {"Jan","Feb","Mar","Apr","May","Jun","Jul","Aug","Sep","Oct","Nov","Dec"}, 0), 1, 2, 3, 4, 5, 6, 7, 8, 9, 10, 11, 12), MID(H1206, 9, 2)), "yyyy-mm-dd")</f>
        <v>2015-03-28</v>
      </c>
      <c r="G1206" s="1" t="s">
        <v>2532</v>
      </c>
      <c r="H1206" s="1" t="s">
        <v>2531</v>
      </c>
    </row>
    <row r="1207" spans="1:8" hidden="1" x14ac:dyDescent="0.3">
      <c r="A1207" s="1" t="s">
        <v>981</v>
      </c>
      <c r="B1207" s="1" t="str">
        <f t="shared" si="55"/>
        <v>France</v>
      </c>
      <c r="C1207" s="5" t="str">
        <f t="shared" si="54"/>
        <v>2015</v>
      </c>
      <c r="D1207" s="1" t="str">
        <f t="shared" si="56"/>
        <v xml:space="preserve">Soyuz ST-B/Fregat-MT </v>
      </c>
      <c r="E1207" s="1" t="s">
        <v>8</v>
      </c>
      <c r="F1207" s="7" t="str">
        <f>TEXT(DATE(MID(H1207, 13, 4), CHOOSE(MATCH( MID(H1207, 5, 3), {"Jan","Feb","Mar","Apr","May","Jun","Jul","Aug","Sep","Oct","Nov","Dec"}, 0), 1, 2, 3, 4, 5, 6, 7, 8, 9, 10, 11, 12), MID(H1207, 9, 2)), "yyyy-mm-dd")</f>
        <v>2015-03-27</v>
      </c>
      <c r="G1207" s="1" t="s">
        <v>2534</v>
      </c>
      <c r="H1207" s="1" t="s">
        <v>2533</v>
      </c>
    </row>
    <row r="1208" spans="1:8" hidden="1" x14ac:dyDescent="0.3">
      <c r="A1208" s="1" t="s">
        <v>1630</v>
      </c>
      <c r="B1208" s="1" t="str">
        <f t="shared" si="55"/>
        <v>Kazakhstan</v>
      </c>
      <c r="C1208" s="5" t="str">
        <f t="shared" si="54"/>
        <v>2015</v>
      </c>
      <c r="D1208" s="1" t="str">
        <f t="shared" si="56"/>
        <v xml:space="preserve">Soyuz FG </v>
      </c>
      <c r="E1208" s="1" t="s">
        <v>346</v>
      </c>
      <c r="F1208" s="7" t="str">
        <f>TEXT(DATE(MID(H1208, 13, 4), CHOOSE(MATCH( MID(H1208, 5, 3), {"Jan","Feb","Mar","Apr","May","Jun","Jul","Aug","Sep","Oct","Nov","Dec"}, 0), 1, 2, 3, 4, 5, 6, 7, 8, 9, 10, 11, 12), MID(H1208, 9, 2)), "yyyy-mm-dd")</f>
        <v>2015-03-27</v>
      </c>
      <c r="G1208" s="1" t="s">
        <v>2536</v>
      </c>
      <c r="H1208" s="1" t="s">
        <v>2535</v>
      </c>
    </row>
    <row r="1209" spans="1:8" hidden="1" x14ac:dyDescent="0.3">
      <c r="A1209" s="1" t="s">
        <v>61</v>
      </c>
      <c r="B1209" s="1" t="str">
        <f t="shared" si="55"/>
        <v>Japan</v>
      </c>
      <c r="C1209" s="5" t="str">
        <f t="shared" si="54"/>
        <v>2015</v>
      </c>
      <c r="D1209" s="1" t="str">
        <f t="shared" si="56"/>
        <v xml:space="preserve">H-IIA 202 </v>
      </c>
      <c r="E1209" s="1" t="s">
        <v>8</v>
      </c>
      <c r="F1209" s="7" t="str">
        <f>TEXT(DATE(MID(H1209, 13, 4), CHOOSE(MATCH( MID(H1209, 5, 3), {"Jan","Feb","Mar","Apr","May","Jun","Jul","Aug","Sep","Oct","Nov","Dec"}, 0), 1, 2, 3, 4, 5, 6, 7, 8, 9, 10, 11, 12), MID(H1209, 9, 2)), "yyyy-mm-dd")</f>
        <v>2015-03-26</v>
      </c>
      <c r="G1209" s="1" t="s">
        <v>2538</v>
      </c>
      <c r="H1209" s="1" t="s">
        <v>2537</v>
      </c>
    </row>
    <row r="1210" spans="1:8" hidden="1" x14ac:dyDescent="0.3">
      <c r="A1210" s="1" t="s">
        <v>2540</v>
      </c>
      <c r="B1210" s="1" t="str">
        <f t="shared" si="55"/>
        <v>Russia</v>
      </c>
      <c r="C1210" s="5" t="str">
        <f t="shared" si="54"/>
        <v>2015</v>
      </c>
      <c r="D1210" s="1" t="str">
        <f t="shared" si="56"/>
        <v xml:space="preserve">Dnepr </v>
      </c>
      <c r="E1210" s="1" t="s">
        <v>346</v>
      </c>
      <c r="F1210" s="7" t="str">
        <f>TEXT(DATE(MID(H1210, 13, 4), CHOOSE(MATCH( MID(H1210, 5, 3), {"Jan","Feb","Mar","Apr","May","Jun","Jul","Aug","Sep","Oct","Nov","Dec"}, 0), 1, 2, 3, 4, 5, 6, 7, 8, 9, 10, 11, 12), MID(H1210, 9, 2)), "yyyy-mm-dd")</f>
        <v>2015-03-25</v>
      </c>
      <c r="G1210" s="1" t="s">
        <v>2542</v>
      </c>
      <c r="H1210" s="1" t="s">
        <v>2541</v>
      </c>
    </row>
    <row r="1211" spans="1:8" hidden="1" x14ac:dyDescent="0.3">
      <c r="A1211" s="1" t="s">
        <v>390</v>
      </c>
      <c r="B1211" s="1" t="str">
        <f t="shared" si="55"/>
        <v>USA</v>
      </c>
      <c r="C1211" s="5" t="str">
        <f t="shared" si="54"/>
        <v>2015</v>
      </c>
      <c r="D1211" s="1" t="str">
        <f t="shared" si="56"/>
        <v xml:space="preserve">Delta IV Medium+ (4,2) </v>
      </c>
      <c r="E1211" s="1" t="s">
        <v>346</v>
      </c>
      <c r="F1211" s="7" t="str">
        <f>TEXT(DATE(MID(H1211, 13, 4), CHOOSE(MATCH( MID(H1211, 5, 3), {"Jan","Feb","Mar","Apr","May","Jun","Jul","Aug","Sep","Oct","Nov","Dec"}, 0), 1, 2, 3, 4, 5, 6, 7, 8, 9, 10, 11, 12), MID(H1211, 9, 2)), "yyyy-mm-dd")</f>
        <v>2015-03-25</v>
      </c>
      <c r="G1211" s="1" t="s">
        <v>2544</v>
      </c>
      <c r="H1211" s="1" t="s">
        <v>2543</v>
      </c>
    </row>
    <row r="1212" spans="1:8" hidden="1" x14ac:dyDescent="0.3">
      <c r="A1212" s="1" t="s">
        <v>529</v>
      </c>
      <c r="B1212" s="1" t="str">
        <f t="shared" si="55"/>
        <v>Kazakhstan</v>
      </c>
      <c r="C1212" s="5" t="str">
        <f t="shared" si="54"/>
        <v>2015</v>
      </c>
      <c r="D1212" s="1" t="str">
        <f t="shared" si="56"/>
        <v xml:space="preserve">Proton-M/Briz-M </v>
      </c>
      <c r="E1212" s="1" t="s">
        <v>8</v>
      </c>
      <c r="F1212" s="7" t="str">
        <f>TEXT(DATE(MID(H1212, 13, 4), CHOOSE(MATCH( MID(H1212, 5, 3), {"Jan","Feb","Mar","Apr","May","Jun","Jul","Aug","Sep","Oct","Nov","Dec"}, 0), 1, 2, 3, 4, 5, 6, 7, 8, 9, 10, 11, 12), MID(H1212, 9, 2)), "yyyy-mm-dd")</f>
        <v>2015-03-18</v>
      </c>
      <c r="G1212" s="1" t="s">
        <v>2546</v>
      </c>
      <c r="H1212" s="1" t="s">
        <v>2545</v>
      </c>
    </row>
    <row r="1213" spans="1:8" hidden="1" x14ac:dyDescent="0.3">
      <c r="A1213" s="1" t="s">
        <v>75</v>
      </c>
      <c r="B1213" s="1" t="str">
        <f t="shared" si="55"/>
        <v>USA</v>
      </c>
      <c r="C1213" s="5" t="str">
        <f t="shared" si="54"/>
        <v>2015</v>
      </c>
      <c r="D1213" s="1" t="str">
        <f t="shared" si="56"/>
        <v xml:space="preserve">Atlas V 421 </v>
      </c>
      <c r="E1213" s="1" t="s">
        <v>8</v>
      </c>
      <c r="F1213" s="7" t="str">
        <f>TEXT(DATE(MID(H1213, 13, 4), CHOOSE(MATCH( MID(H1213, 5, 3), {"Jan","Feb","Mar","Apr","May","Jun","Jul","Aug","Sep","Oct","Nov","Dec"}, 0), 1, 2, 3, 4, 5, 6, 7, 8, 9, 10, 11, 12), MID(H1213, 9, 2)), "yyyy-mm-dd")</f>
        <v>2015-03-13</v>
      </c>
      <c r="G1213" s="1" t="s">
        <v>2548</v>
      </c>
      <c r="H1213" s="1" t="s">
        <v>2547</v>
      </c>
    </row>
    <row r="1214" spans="1:8" hidden="1" x14ac:dyDescent="0.3">
      <c r="A1214" s="1" t="s">
        <v>11</v>
      </c>
      <c r="B1214" s="1" t="str">
        <f t="shared" si="55"/>
        <v>USA</v>
      </c>
      <c r="C1214" s="5" t="str">
        <f t="shared" si="54"/>
        <v>2015</v>
      </c>
      <c r="D1214" s="1" t="str">
        <f t="shared" si="56"/>
        <v xml:space="preserve">Falcon 9 Block 2 (v1.1) </v>
      </c>
      <c r="E1214" s="1" t="s">
        <v>346</v>
      </c>
      <c r="F1214" s="7" t="str">
        <f>TEXT(DATE(MID(H1214, 13, 4), CHOOSE(MATCH( MID(H1214, 5, 3), {"Jan","Feb","Mar","Apr","May","Jun","Jul","Aug","Sep","Oct","Nov","Dec"}, 0), 1, 2, 3, 4, 5, 6, 7, 8, 9, 10, 11, 12), MID(H1214, 9, 2)), "yyyy-mm-dd")</f>
        <v>2015-03-02</v>
      </c>
      <c r="G1214" s="1" t="s">
        <v>2550</v>
      </c>
      <c r="H1214" s="1" t="s">
        <v>2549</v>
      </c>
    </row>
    <row r="1215" spans="1:8" hidden="1" x14ac:dyDescent="0.3">
      <c r="A1215" s="1" t="s">
        <v>5</v>
      </c>
      <c r="B1215" s="1" t="str">
        <f t="shared" si="55"/>
        <v>Russia</v>
      </c>
      <c r="C1215" s="5" t="str">
        <f t="shared" si="54"/>
        <v>2015</v>
      </c>
      <c r="D1215" s="1" t="str">
        <f t="shared" si="56"/>
        <v xml:space="preserve">Soyuz 2.1a </v>
      </c>
      <c r="E1215" s="1" t="s">
        <v>8</v>
      </c>
      <c r="F1215" s="7" t="str">
        <f>TEXT(DATE(MID(H1215, 13, 4), CHOOSE(MATCH( MID(H1215, 5, 3), {"Jan","Feb","Mar","Apr","May","Jun","Jul","Aug","Sep","Oct","Nov","Dec"}, 0), 1, 2, 3, 4, 5, 6, 7, 8, 9, 10, 11, 12), MID(H1215, 9, 2)), "yyyy-mm-dd")</f>
        <v>2015-02-27</v>
      </c>
      <c r="G1215" s="1" t="s">
        <v>2552</v>
      </c>
      <c r="H1215" s="1" t="s">
        <v>2551</v>
      </c>
    </row>
    <row r="1216" spans="1:8" hidden="1" x14ac:dyDescent="0.3">
      <c r="A1216" s="1" t="s">
        <v>1630</v>
      </c>
      <c r="B1216" s="1" t="str">
        <f t="shared" si="55"/>
        <v>Kazakhstan</v>
      </c>
      <c r="C1216" s="5" t="str">
        <f t="shared" si="54"/>
        <v>2015</v>
      </c>
      <c r="D1216" s="1" t="str">
        <f t="shared" si="56"/>
        <v xml:space="preserve">Soyuz U </v>
      </c>
      <c r="E1216" s="1" t="s">
        <v>346</v>
      </c>
      <c r="F1216" s="7" t="str">
        <f>TEXT(DATE(MID(H1216, 13, 4), CHOOSE(MATCH( MID(H1216, 5, 3), {"Jan","Feb","Mar","Apr","May","Jun","Jul","Aug","Sep","Oct","Nov","Dec"}, 0), 1, 2, 3, 4, 5, 6, 7, 8, 9, 10, 11, 12), MID(H1216, 9, 2)), "yyyy-mm-dd")</f>
        <v>2015-02-17</v>
      </c>
      <c r="G1216" s="1" t="s">
        <v>2554</v>
      </c>
      <c r="H1216" s="1" t="s">
        <v>2553</v>
      </c>
    </row>
    <row r="1217" spans="1:8" hidden="1" x14ac:dyDescent="0.3">
      <c r="A1217" s="1" t="s">
        <v>11</v>
      </c>
      <c r="B1217" s="1" t="str">
        <f t="shared" si="55"/>
        <v>USA</v>
      </c>
      <c r="C1217" s="5" t="str">
        <f t="shared" si="54"/>
        <v>2015</v>
      </c>
      <c r="D1217" s="1" t="str">
        <f t="shared" si="56"/>
        <v xml:space="preserve">Falcon 9 Block 2 (v1.1) </v>
      </c>
      <c r="E1217" s="1" t="s">
        <v>346</v>
      </c>
      <c r="F1217" s="7" t="str">
        <f>TEXT(DATE(MID(H1217, 13, 4), CHOOSE(MATCH( MID(H1217, 5, 3), {"Jan","Feb","Mar","Apr","May","Jun","Jul","Aug","Sep","Oct","Nov","Dec"}, 0), 1, 2, 3, 4, 5, 6, 7, 8, 9, 10, 11, 12), MID(H1217, 9, 2)), "yyyy-mm-dd")</f>
        <v>2015-02-11</v>
      </c>
      <c r="G1217" s="1" t="s">
        <v>2556</v>
      </c>
      <c r="H1217" s="1" t="s">
        <v>2555</v>
      </c>
    </row>
    <row r="1218" spans="1:8" hidden="1" x14ac:dyDescent="0.3">
      <c r="A1218" s="1" t="s">
        <v>234</v>
      </c>
      <c r="B1218" s="1" t="str">
        <f t="shared" si="55"/>
        <v>France</v>
      </c>
      <c r="C1218" s="5" t="str">
        <f t="shared" ref="C1218:C1281" si="57">TEXT(F1218, "yyyy")</f>
        <v>2015</v>
      </c>
      <c r="D1218" s="1" t="str">
        <f t="shared" si="56"/>
        <v xml:space="preserve">Vega </v>
      </c>
      <c r="E1218" s="1" t="s">
        <v>8</v>
      </c>
      <c r="F1218" s="7" t="str">
        <f>TEXT(DATE(MID(H1218, 13, 4), CHOOSE(MATCH( MID(H1218, 5, 3), {"Jan","Feb","Mar","Apr","May","Jun","Jul","Aug","Sep","Oct","Nov","Dec"}, 0), 1, 2, 3, 4, 5, 6, 7, 8, 9, 10, 11, 12), MID(H1218, 9, 2)), "yyyy-mm-dd")</f>
        <v>2015-02-11</v>
      </c>
      <c r="G1218" s="1" t="s">
        <v>2558</v>
      </c>
      <c r="H1218" s="1" t="s">
        <v>2557</v>
      </c>
    </row>
    <row r="1219" spans="1:8" hidden="1" x14ac:dyDescent="0.3">
      <c r="A1219" s="1" t="s">
        <v>852</v>
      </c>
      <c r="B1219" s="1" t="str">
        <f t="shared" ref="B1219:B1282" si="58">TRIM(MID(A1219, FIND("|", SUBSTITUTE(A1219, ",", "|", LEN(A1219) - LEN(SUBSTITUTE(A1219,",", "" )))) + 1, LEN(A1219)))</f>
        <v>Iran</v>
      </c>
      <c r="C1219" s="5" t="str">
        <f t="shared" si="57"/>
        <v>2015</v>
      </c>
      <c r="D1219" s="1" t="str">
        <f t="shared" ref="D1219:D1282" si="59">LEFT(G1219, FIND("|", G1219) - 1)</f>
        <v xml:space="preserve">Safir-1B+ </v>
      </c>
      <c r="E1219" s="1" t="s">
        <v>8</v>
      </c>
      <c r="F1219" s="7" t="str">
        <f>TEXT(DATE(MID(H1219, 13, 4), CHOOSE(MATCH( MID(H1219, 5, 3), {"Jan","Feb","Mar","Apr","May","Jun","Jul","Aug","Sep","Oct","Nov","Dec"}, 0), 1, 2, 3, 4, 5, 6, 7, 8, 9, 10, 11, 12), MID(H1219, 9, 2)), "yyyy-mm-dd")</f>
        <v>2015-02-02</v>
      </c>
      <c r="G1219" s="1" t="s">
        <v>2560</v>
      </c>
      <c r="H1219" s="1" t="s">
        <v>2559</v>
      </c>
    </row>
    <row r="1220" spans="1:8" hidden="1" x14ac:dyDescent="0.3">
      <c r="A1220" s="1" t="s">
        <v>529</v>
      </c>
      <c r="B1220" s="1" t="str">
        <f t="shared" si="58"/>
        <v>Kazakhstan</v>
      </c>
      <c r="C1220" s="5" t="str">
        <f t="shared" si="57"/>
        <v>2015</v>
      </c>
      <c r="D1220" s="1" t="str">
        <f t="shared" si="59"/>
        <v xml:space="preserve">Proton-M/Briz-M </v>
      </c>
      <c r="E1220" s="1" t="s">
        <v>8</v>
      </c>
      <c r="F1220" s="7" t="str">
        <f>TEXT(DATE(MID(H1220, 13, 4), CHOOSE(MATCH( MID(H1220, 5, 3), {"Jan","Feb","Mar","Apr","May","Jun","Jul","Aug","Sep","Oct","Nov","Dec"}, 0), 1, 2, 3, 4, 5, 6, 7, 8, 9, 10, 11, 12), MID(H1220, 9, 2)), "yyyy-mm-dd")</f>
        <v>2015-02-01</v>
      </c>
      <c r="G1220" s="1" t="s">
        <v>2562</v>
      </c>
      <c r="H1220" s="1" t="s">
        <v>2561</v>
      </c>
    </row>
    <row r="1221" spans="1:8" hidden="1" x14ac:dyDescent="0.3">
      <c r="A1221" s="1" t="s">
        <v>61</v>
      </c>
      <c r="B1221" s="1" t="str">
        <f t="shared" si="58"/>
        <v>Japan</v>
      </c>
      <c r="C1221" s="5" t="str">
        <f t="shared" si="57"/>
        <v>2015</v>
      </c>
      <c r="D1221" s="1" t="str">
        <f t="shared" si="59"/>
        <v xml:space="preserve">H-IIA 202 </v>
      </c>
      <c r="E1221" s="1" t="s">
        <v>8</v>
      </c>
      <c r="F1221" s="7" t="str">
        <f>TEXT(DATE(MID(H1221, 13, 4), CHOOSE(MATCH( MID(H1221, 5, 3), {"Jan","Feb","Mar","Apr","May","Jun","Jul","Aug","Sep","Oct","Nov","Dec"}, 0), 1, 2, 3, 4, 5, 6, 7, 8, 9, 10, 11, 12), MID(H1221, 9, 2)), "yyyy-mm-dd")</f>
        <v>2015-02-01</v>
      </c>
      <c r="G1221" s="1" t="s">
        <v>2564</v>
      </c>
      <c r="H1221" s="1" t="s">
        <v>2563</v>
      </c>
    </row>
    <row r="1222" spans="1:8" hidden="1" x14ac:dyDescent="0.3">
      <c r="A1222" s="1" t="s">
        <v>114</v>
      </c>
      <c r="B1222" s="1" t="str">
        <f t="shared" si="58"/>
        <v>USA</v>
      </c>
      <c r="C1222" s="5" t="str">
        <f t="shared" si="57"/>
        <v>2015</v>
      </c>
      <c r="D1222" s="1" t="str">
        <f t="shared" si="59"/>
        <v xml:space="preserve">Delta II 7320-10C </v>
      </c>
      <c r="E1222" s="1" t="s">
        <v>346</v>
      </c>
      <c r="F1222" s="7" t="str">
        <f>TEXT(DATE(MID(H1222, 13, 4), CHOOSE(MATCH( MID(H1222, 5, 3), {"Jan","Feb","Mar","Apr","May","Jun","Jul","Aug","Sep","Oct","Nov","Dec"}, 0), 1, 2, 3, 4, 5, 6, 7, 8, 9, 10, 11, 12), MID(H1222, 9, 2)), "yyyy-mm-dd")</f>
        <v>2015-01-31</v>
      </c>
      <c r="G1222" s="1" t="s">
        <v>2566</v>
      </c>
      <c r="H1222" s="1" t="s">
        <v>2565</v>
      </c>
    </row>
    <row r="1223" spans="1:8" hidden="1" x14ac:dyDescent="0.3">
      <c r="A1223" s="1" t="s">
        <v>75</v>
      </c>
      <c r="B1223" s="1" t="str">
        <f t="shared" si="58"/>
        <v>USA</v>
      </c>
      <c r="C1223" s="5" t="str">
        <f t="shared" si="57"/>
        <v>2015</v>
      </c>
      <c r="D1223" s="1" t="str">
        <f t="shared" si="59"/>
        <v xml:space="preserve">Atlas V 551 </v>
      </c>
      <c r="E1223" s="1" t="s">
        <v>8</v>
      </c>
      <c r="F1223" s="7" t="str">
        <f>TEXT(DATE(MID(H1223, 13, 4), CHOOSE(MATCH( MID(H1223, 5, 3), {"Jan","Feb","Mar","Apr","May","Jun","Jul","Aug","Sep","Oct","Nov","Dec"}, 0), 1, 2, 3, 4, 5, 6, 7, 8, 9, 10, 11, 12), MID(H1223, 9, 2)), "yyyy-mm-dd")</f>
        <v>2015-01-21</v>
      </c>
      <c r="G1223" s="1" t="s">
        <v>2568</v>
      </c>
      <c r="H1223" s="1" t="s">
        <v>2567</v>
      </c>
    </row>
    <row r="1224" spans="1:8" hidden="1" x14ac:dyDescent="0.3">
      <c r="A1224" s="1" t="s">
        <v>11</v>
      </c>
      <c r="B1224" s="1" t="str">
        <f t="shared" si="58"/>
        <v>USA</v>
      </c>
      <c r="C1224" s="5" t="str">
        <f t="shared" si="57"/>
        <v>2015</v>
      </c>
      <c r="D1224" s="1" t="str">
        <f t="shared" si="59"/>
        <v xml:space="preserve">Falcon 9 Block 2 (v1.1) </v>
      </c>
      <c r="E1224" s="1" t="s">
        <v>346</v>
      </c>
      <c r="F1224" s="7" t="str">
        <f>TEXT(DATE(MID(H1224, 13, 4), CHOOSE(MATCH( MID(H1224, 5, 3), {"Jan","Feb","Mar","Apr","May","Jun","Jul","Aug","Sep","Oct","Nov","Dec"}, 0), 1, 2, 3, 4, 5, 6, 7, 8, 9, 10, 11, 12), MID(H1224, 9, 2)), "yyyy-mm-dd")</f>
        <v>2015-01-10</v>
      </c>
      <c r="G1224" s="1" t="s">
        <v>2570</v>
      </c>
      <c r="H1224" s="1" t="s">
        <v>2569</v>
      </c>
    </row>
    <row r="1225" spans="1:8" hidden="1" x14ac:dyDescent="0.3">
      <c r="A1225" s="1" t="s">
        <v>101</v>
      </c>
      <c r="B1225" s="1" t="str">
        <f t="shared" si="58"/>
        <v>China</v>
      </c>
      <c r="C1225" s="5" t="str">
        <f t="shared" si="57"/>
        <v>2014</v>
      </c>
      <c r="D1225" s="1" t="str">
        <f t="shared" si="59"/>
        <v xml:space="preserve">Long March 3A </v>
      </c>
      <c r="E1225" s="1" t="s">
        <v>8</v>
      </c>
      <c r="F1225" s="7" t="str">
        <f>TEXT(DATE(MID(H1225, 13, 4), CHOOSE(MATCH( MID(H1225, 5, 3), {"Jan","Feb","Mar","Apr","May","Jun","Jul","Aug","Sep","Oct","Nov","Dec"}, 0), 1, 2, 3, 4, 5, 6, 7, 8, 9, 10, 11, 12), MID(H1225, 9, 2)), "yyyy-mm-dd")</f>
        <v>2014-12-31</v>
      </c>
      <c r="G1225" s="1" t="s">
        <v>2572</v>
      </c>
      <c r="H1225" s="1" t="s">
        <v>2571</v>
      </c>
    </row>
    <row r="1226" spans="1:8" hidden="1" x14ac:dyDescent="0.3">
      <c r="A1226" s="1" t="s">
        <v>529</v>
      </c>
      <c r="B1226" s="1" t="str">
        <f t="shared" si="58"/>
        <v>Kazakhstan</v>
      </c>
      <c r="C1226" s="5" t="str">
        <f t="shared" si="57"/>
        <v>2014</v>
      </c>
      <c r="D1226" s="1" t="str">
        <f t="shared" si="59"/>
        <v xml:space="preserve">Proton-M/Briz-M </v>
      </c>
      <c r="E1226" s="1" t="s">
        <v>8</v>
      </c>
      <c r="F1226" s="7" t="str">
        <f>TEXT(DATE(MID(H1226, 13, 4), CHOOSE(MATCH( MID(H1226, 5, 3), {"Jan","Feb","Mar","Apr","May","Jun","Jul","Aug","Sep","Oct","Nov","Dec"}, 0), 1, 2, 3, 4, 5, 6, 7, 8, 9, 10, 11, 12), MID(H1226, 9, 2)), "yyyy-mm-dd")</f>
        <v>2014-12-27</v>
      </c>
      <c r="G1226" s="1" t="s">
        <v>2574</v>
      </c>
      <c r="H1226" s="1" t="s">
        <v>2573</v>
      </c>
    </row>
    <row r="1227" spans="1:8" hidden="1" x14ac:dyDescent="0.3">
      <c r="A1227" s="1" t="s">
        <v>329</v>
      </c>
      <c r="B1227" s="1" t="str">
        <f t="shared" si="58"/>
        <v>China</v>
      </c>
      <c r="C1227" s="5" t="str">
        <f t="shared" si="57"/>
        <v>2014</v>
      </c>
      <c r="D1227" s="1" t="str">
        <f t="shared" si="59"/>
        <v xml:space="preserve">Long March 4B </v>
      </c>
      <c r="E1227" s="1" t="s">
        <v>8</v>
      </c>
      <c r="F1227" s="7" t="str">
        <f>TEXT(DATE(MID(H1227, 13, 4), CHOOSE(MATCH( MID(H1227, 5, 3), {"Jan","Feb","Mar","Apr","May","Jun","Jul","Aug","Sep","Oct","Nov","Dec"}, 0), 1, 2, 3, 4, 5, 6, 7, 8, 9, 10, 11, 12), MID(H1227, 9, 2)), "yyyy-mm-dd")</f>
        <v>2014-12-27</v>
      </c>
      <c r="G1227" s="1" t="s">
        <v>2576</v>
      </c>
      <c r="H1227" s="1" t="s">
        <v>2575</v>
      </c>
    </row>
    <row r="1228" spans="1:8" hidden="1" x14ac:dyDescent="0.3">
      <c r="A1228" s="1" t="s">
        <v>130</v>
      </c>
      <c r="B1228" s="1" t="str">
        <f t="shared" si="58"/>
        <v>Kazakhstan</v>
      </c>
      <c r="C1228" s="5" t="str">
        <f t="shared" si="57"/>
        <v>2014</v>
      </c>
      <c r="D1228" s="1" t="str">
        <f t="shared" si="59"/>
        <v xml:space="preserve">Soyuz 2.1b </v>
      </c>
      <c r="E1228" s="1" t="s">
        <v>8</v>
      </c>
      <c r="F1228" s="7" t="str">
        <f>TEXT(DATE(MID(H1228, 13, 4), CHOOSE(MATCH( MID(H1228, 5, 3), {"Jan","Feb","Mar","Apr","May","Jun","Jul","Aug","Sep","Oct","Nov","Dec"}, 0), 1, 2, 3, 4, 5, 6, 7, 8, 9, 10, 11, 12), MID(H1228, 9, 2)), "yyyy-mm-dd")</f>
        <v>2014-12-26</v>
      </c>
      <c r="G1228" s="1" t="s">
        <v>2578</v>
      </c>
      <c r="H1228" s="1" t="s">
        <v>2577</v>
      </c>
    </row>
    <row r="1229" spans="1:8" hidden="1" x14ac:dyDescent="0.3">
      <c r="A1229" s="1" t="s">
        <v>5</v>
      </c>
      <c r="B1229" s="1" t="str">
        <f t="shared" si="58"/>
        <v>Russia</v>
      </c>
      <c r="C1229" s="5" t="str">
        <f t="shared" si="57"/>
        <v>2014</v>
      </c>
      <c r="D1229" s="1" t="str">
        <f t="shared" si="59"/>
        <v xml:space="preserve">Soyuz 2.1b </v>
      </c>
      <c r="E1229" s="1" t="s">
        <v>8</v>
      </c>
      <c r="F1229" s="7" t="str">
        <f>TEXT(DATE(MID(H1229, 13, 4), CHOOSE(MATCH( MID(H1229, 5, 3), {"Jan","Feb","Mar","Apr","May","Jun","Jul","Aug","Sep","Oct","Nov","Dec"}, 0), 1, 2, 3, 4, 5, 6, 7, 8, 9, 10, 11, 12), MID(H1229, 9, 2)), "yyyy-mm-dd")</f>
        <v>2014-12-25</v>
      </c>
      <c r="G1229" s="1" t="s">
        <v>2580</v>
      </c>
      <c r="H1229" s="1" t="s">
        <v>2579</v>
      </c>
    </row>
    <row r="1230" spans="1:8" hidden="1" x14ac:dyDescent="0.3">
      <c r="A1230" s="1" t="s">
        <v>702</v>
      </c>
      <c r="B1230" s="1" t="str">
        <f t="shared" si="58"/>
        <v>Russia</v>
      </c>
      <c r="C1230" s="5" t="str">
        <f t="shared" si="57"/>
        <v>2014</v>
      </c>
      <c r="D1230" s="1" t="str">
        <f t="shared" si="59"/>
        <v xml:space="preserve">Angara A5/Briz-M </v>
      </c>
      <c r="E1230" s="1" t="s">
        <v>8</v>
      </c>
      <c r="F1230" s="7" t="str">
        <f>TEXT(DATE(MID(H1230, 13, 4), CHOOSE(MATCH( MID(H1230, 5, 3), {"Jan","Feb","Mar","Apr","May","Jun","Jul","Aug","Sep","Oct","Nov","Dec"}, 0), 1, 2, 3, 4, 5, 6, 7, 8, 9, 10, 11, 12), MID(H1230, 9, 2)), "yyyy-mm-dd")</f>
        <v>2014-12-23</v>
      </c>
      <c r="G1230" s="1" t="s">
        <v>2582</v>
      </c>
      <c r="H1230" s="1" t="s">
        <v>2581</v>
      </c>
    </row>
    <row r="1231" spans="1:8" hidden="1" x14ac:dyDescent="0.3">
      <c r="A1231" s="1" t="s">
        <v>2583</v>
      </c>
      <c r="B1231" s="1" t="str">
        <f t="shared" si="58"/>
        <v>Kazakhstan</v>
      </c>
      <c r="C1231" s="5" t="str">
        <f t="shared" si="57"/>
        <v>2014</v>
      </c>
      <c r="D1231" s="1" t="str">
        <f t="shared" si="59"/>
        <v xml:space="preserve">Strela </v>
      </c>
      <c r="E1231" s="1" t="s">
        <v>346</v>
      </c>
      <c r="F1231" s="7" t="str">
        <f>TEXT(DATE(MID(H1231, 13, 4), CHOOSE(MATCH( MID(H1231, 5, 3), {"Jan","Feb","Mar","Apr","May","Jun","Jul","Aug","Sep","Oct","Nov","Dec"}, 0), 1, 2, 3, 4, 5, 6, 7, 8, 9, 10, 11, 12), MID(H1231, 9, 2)), "yyyy-mm-dd")</f>
        <v>2014-12-19</v>
      </c>
      <c r="G1231" s="1" t="s">
        <v>2585</v>
      </c>
      <c r="H1231" s="1" t="s">
        <v>2584</v>
      </c>
    </row>
    <row r="1232" spans="1:8" hidden="1" x14ac:dyDescent="0.3">
      <c r="A1232" s="1" t="s">
        <v>981</v>
      </c>
      <c r="B1232" s="1" t="str">
        <f t="shared" si="58"/>
        <v>France</v>
      </c>
      <c r="C1232" s="5" t="str">
        <f t="shared" si="57"/>
        <v>2014</v>
      </c>
      <c r="D1232" s="1" t="str">
        <f t="shared" si="59"/>
        <v xml:space="preserve">Soyuz ST-B/Fregat-MT </v>
      </c>
      <c r="E1232" s="1" t="s">
        <v>8</v>
      </c>
      <c r="F1232" s="7" t="str">
        <f>TEXT(DATE(MID(H1232, 13, 4), CHOOSE(MATCH( MID(H1232, 5, 3), {"Jan","Feb","Mar","Apr","May","Jun","Jul","Aug","Sep","Oct","Nov","Dec"}, 0), 1, 2, 3, 4, 5, 6, 7, 8, 9, 10, 11, 12), MID(H1232, 9, 2)), "yyyy-mm-dd")</f>
        <v>2014-12-18</v>
      </c>
      <c r="G1232" s="1" t="s">
        <v>2587</v>
      </c>
      <c r="H1232" s="1" t="s">
        <v>2586</v>
      </c>
    </row>
    <row r="1233" spans="1:8" hidden="1" x14ac:dyDescent="0.3">
      <c r="A1233" s="1" t="s">
        <v>290</v>
      </c>
      <c r="B1233" s="1" t="str">
        <f t="shared" si="58"/>
        <v>India</v>
      </c>
      <c r="C1233" s="5" t="str">
        <f t="shared" si="57"/>
        <v>2014</v>
      </c>
      <c r="D1233" s="1" t="str">
        <f t="shared" si="59"/>
        <v xml:space="preserve">LVM-3 </v>
      </c>
      <c r="E1233" s="1" t="s">
        <v>8</v>
      </c>
      <c r="F1233" s="7" t="str">
        <f>TEXT(DATE(MID(H1233, 13, 4), CHOOSE(MATCH( MID(H1233, 5, 3), {"Jan","Feb","Mar","Apr","May","Jun","Jul","Aug","Sep","Oct","Nov","Dec"}, 0), 1, 2, 3, 4, 5, 6, 7, 8, 9, 10, 11, 12), MID(H1233, 9, 2)), "yyyy-mm-dd")</f>
        <v>2014-12-18</v>
      </c>
      <c r="G1233" s="1" t="s">
        <v>2589</v>
      </c>
      <c r="H1233" s="1" t="s">
        <v>2588</v>
      </c>
    </row>
    <row r="1234" spans="1:8" hidden="1" x14ac:dyDescent="0.3">
      <c r="A1234" s="1" t="s">
        <v>565</v>
      </c>
      <c r="B1234" s="1" t="str">
        <f t="shared" si="58"/>
        <v>Kazakhstan</v>
      </c>
      <c r="C1234" s="5" t="str">
        <f t="shared" si="57"/>
        <v>2014</v>
      </c>
      <c r="D1234" s="1" t="str">
        <f t="shared" si="59"/>
        <v xml:space="preserve">Proton-M/Briz-M </v>
      </c>
      <c r="E1234" s="1" t="s">
        <v>8</v>
      </c>
      <c r="F1234" s="7" t="str">
        <f>TEXT(DATE(MID(H1234, 13, 4), CHOOSE(MATCH( MID(H1234, 5, 3), {"Jan","Feb","Mar","Apr","May","Jun","Jul","Aug","Sep","Oct","Nov","Dec"}, 0), 1, 2, 3, 4, 5, 6, 7, 8, 9, 10, 11, 12), MID(H1234, 9, 2)), "yyyy-mm-dd")</f>
        <v>2014-12-15</v>
      </c>
      <c r="G1234" s="1" t="s">
        <v>2591</v>
      </c>
      <c r="H1234" s="1" t="s">
        <v>2590</v>
      </c>
    </row>
    <row r="1235" spans="1:8" hidden="1" x14ac:dyDescent="0.3">
      <c r="A1235" s="1" t="s">
        <v>671</v>
      </c>
      <c r="B1235" s="1" t="str">
        <f t="shared" si="58"/>
        <v>USA</v>
      </c>
      <c r="C1235" s="5" t="str">
        <f t="shared" si="57"/>
        <v>2014</v>
      </c>
      <c r="D1235" s="1" t="str">
        <f t="shared" si="59"/>
        <v xml:space="preserve">Atlas V 541 </v>
      </c>
      <c r="E1235" s="1" t="s">
        <v>8</v>
      </c>
      <c r="F1235" s="7" t="str">
        <f>TEXT(DATE(MID(H1235, 13, 4), CHOOSE(MATCH( MID(H1235, 5, 3), {"Jan","Feb","Mar","Apr","May","Jun","Jul","Aug","Sep","Oct","Nov","Dec"}, 0), 1, 2, 3, 4, 5, 6, 7, 8, 9, 10, 11, 12), MID(H1235, 9, 2)), "yyyy-mm-dd")</f>
        <v>2014-12-13</v>
      </c>
      <c r="G1235" s="1" t="s">
        <v>2593</v>
      </c>
      <c r="H1235" s="1" t="s">
        <v>2592</v>
      </c>
    </row>
    <row r="1236" spans="1:8" hidden="1" x14ac:dyDescent="0.3">
      <c r="A1236" s="1" t="s">
        <v>90</v>
      </c>
      <c r="B1236" s="1" t="str">
        <f t="shared" si="58"/>
        <v>China</v>
      </c>
      <c r="C1236" s="5" t="str">
        <f t="shared" si="57"/>
        <v>2014</v>
      </c>
      <c r="D1236" s="1" t="str">
        <f t="shared" si="59"/>
        <v xml:space="preserve">Long March 4C </v>
      </c>
      <c r="E1236" s="1" t="s">
        <v>8</v>
      </c>
      <c r="F1236" s="7" t="str">
        <f>TEXT(DATE(MID(H1236, 13, 4), CHOOSE(MATCH( MID(H1236, 5, 3), {"Jan","Feb","Mar","Apr","May","Jun","Jul","Aug","Sep","Oct","Nov","Dec"}, 0), 1, 2, 3, 4, 5, 6, 7, 8, 9, 10, 11, 12), MID(H1236, 9, 2)), "yyyy-mm-dd")</f>
        <v>2014-12-10</v>
      </c>
      <c r="G1236" s="1" t="s">
        <v>2595</v>
      </c>
      <c r="H1236" s="1" t="s">
        <v>2594</v>
      </c>
    </row>
    <row r="1237" spans="1:8" hidden="1" x14ac:dyDescent="0.3">
      <c r="A1237" s="1" t="s">
        <v>329</v>
      </c>
      <c r="B1237" s="1" t="str">
        <f t="shared" si="58"/>
        <v>China</v>
      </c>
      <c r="C1237" s="5" t="str">
        <f t="shared" si="57"/>
        <v>2014</v>
      </c>
      <c r="D1237" s="1" t="str">
        <f t="shared" si="59"/>
        <v xml:space="preserve">Long March 4B </v>
      </c>
      <c r="E1237" s="1" t="s">
        <v>8</v>
      </c>
      <c r="F1237" s="7" t="str">
        <f>TEXT(DATE(MID(H1237, 13, 4), CHOOSE(MATCH( MID(H1237, 5, 3), {"Jan","Feb","Mar","Apr","May","Jun","Jul","Aug","Sep","Oct","Nov","Dec"}, 0), 1, 2, 3, 4, 5, 6, 7, 8, 9, 10, 11, 12), MID(H1237, 9, 2)), "yyyy-mm-dd")</f>
        <v>2014-12-07</v>
      </c>
      <c r="G1237" s="1" t="s">
        <v>2597</v>
      </c>
      <c r="H1237" s="1" t="s">
        <v>2596</v>
      </c>
    </row>
    <row r="1238" spans="1:8" hidden="1" x14ac:dyDescent="0.3">
      <c r="A1238" s="1" t="s">
        <v>379</v>
      </c>
      <c r="B1238" s="1" t="str">
        <f t="shared" si="58"/>
        <v>France</v>
      </c>
      <c r="C1238" s="5" t="str">
        <f t="shared" si="57"/>
        <v>2014</v>
      </c>
      <c r="D1238" s="1" t="str">
        <f t="shared" si="59"/>
        <v xml:space="preserve">Ariane 5 ECA </v>
      </c>
      <c r="E1238" s="1" t="s">
        <v>346</v>
      </c>
      <c r="F1238" s="7" t="str">
        <f>TEXT(DATE(MID(H1238, 13, 4), CHOOSE(MATCH( MID(H1238, 5, 3), {"Jan","Feb","Mar","Apr","May","Jun","Jul","Aug","Sep","Oct","Nov","Dec"}, 0), 1, 2, 3, 4, 5, 6, 7, 8, 9, 10, 11, 12), MID(H1238, 9, 2)), "yyyy-mm-dd")</f>
        <v>2014-12-06</v>
      </c>
      <c r="G1238" s="1" t="s">
        <v>2599</v>
      </c>
      <c r="H1238" s="1" t="s">
        <v>2598</v>
      </c>
    </row>
    <row r="1239" spans="1:8" hidden="1" x14ac:dyDescent="0.3">
      <c r="A1239" s="1" t="s">
        <v>390</v>
      </c>
      <c r="B1239" s="1" t="str">
        <f t="shared" si="58"/>
        <v>USA</v>
      </c>
      <c r="C1239" s="5" t="str">
        <f t="shared" si="57"/>
        <v>2014</v>
      </c>
      <c r="D1239" s="1" t="str">
        <f t="shared" si="59"/>
        <v xml:space="preserve">Delta IV Heavy </v>
      </c>
      <c r="E1239" s="1" t="s">
        <v>8</v>
      </c>
      <c r="F1239" s="7" t="str">
        <f>TEXT(DATE(MID(H1239, 13, 4), CHOOSE(MATCH( MID(H1239, 5, 3), {"Jan","Feb","Mar","Apr","May","Jun","Jul","Aug","Sep","Oct","Nov","Dec"}, 0), 1, 2, 3, 4, 5, 6, 7, 8, 9, 10, 11, 12), MID(H1239, 9, 2)), "yyyy-mm-dd")</f>
        <v>2014-12-05</v>
      </c>
      <c r="G1239" s="1" t="s">
        <v>2601</v>
      </c>
      <c r="H1239" s="1" t="s">
        <v>2600</v>
      </c>
    </row>
    <row r="1240" spans="1:8" hidden="1" x14ac:dyDescent="0.3">
      <c r="A1240" s="1" t="s">
        <v>61</v>
      </c>
      <c r="B1240" s="1" t="str">
        <f t="shared" si="58"/>
        <v>Japan</v>
      </c>
      <c r="C1240" s="5" t="str">
        <f t="shared" si="57"/>
        <v>2014</v>
      </c>
      <c r="D1240" s="1" t="str">
        <f t="shared" si="59"/>
        <v xml:space="preserve">H-IIA 202 </v>
      </c>
      <c r="E1240" s="1" t="s">
        <v>8</v>
      </c>
      <c r="F1240" s="7" t="str">
        <f>TEXT(DATE(MID(H1240, 13, 4), CHOOSE(MATCH( MID(H1240, 5, 3), {"Jan","Feb","Mar","Apr","May","Jun","Jul","Aug","Sep","Oct","Nov","Dec"}, 0), 1, 2, 3, 4, 5, 6, 7, 8, 9, 10, 11, 12), MID(H1240, 9, 2)), "yyyy-mm-dd")</f>
        <v>2014-12-03</v>
      </c>
      <c r="G1240" s="1" t="s">
        <v>2603</v>
      </c>
      <c r="H1240" s="1" t="s">
        <v>2602</v>
      </c>
    </row>
    <row r="1241" spans="1:8" hidden="1" x14ac:dyDescent="0.3">
      <c r="A1241" s="1" t="s">
        <v>5</v>
      </c>
      <c r="B1241" s="1" t="str">
        <f t="shared" si="58"/>
        <v>Russia</v>
      </c>
      <c r="C1241" s="5" t="str">
        <f t="shared" si="57"/>
        <v>2014</v>
      </c>
      <c r="D1241" s="1" t="str">
        <f t="shared" si="59"/>
        <v xml:space="preserve">Soyuz 2.1b/Fregat-M </v>
      </c>
      <c r="E1241" s="1" t="s">
        <v>8</v>
      </c>
      <c r="F1241" s="7" t="str">
        <f>TEXT(DATE(MID(H1241, 13, 4), CHOOSE(MATCH( MID(H1241, 5, 3), {"Jan","Feb","Mar","Apr","May","Jun","Jul","Aug","Sep","Oct","Nov","Dec"}, 0), 1, 2, 3, 4, 5, 6, 7, 8, 9, 10, 11, 12), MID(H1241, 9, 2)), "yyyy-mm-dd")</f>
        <v>2014-11-30</v>
      </c>
      <c r="G1241" s="1" t="s">
        <v>2605</v>
      </c>
      <c r="H1241" s="1" t="s">
        <v>2604</v>
      </c>
    </row>
    <row r="1242" spans="1:8" hidden="1" x14ac:dyDescent="0.3">
      <c r="A1242" s="1" t="s">
        <v>130</v>
      </c>
      <c r="B1242" s="1" t="str">
        <f t="shared" si="58"/>
        <v>Kazakhstan</v>
      </c>
      <c r="C1242" s="5" t="str">
        <f t="shared" si="57"/>
        <v>2014</v>
      </c>
      <c r="D1242" s="1" t="str">
        <f t="shared" si="59"/>
        <v xml:space="preserve">Soyuz FG </v>
      </c>
      <c r="E1242" s="1" t="s">
        <v>346</v>
      </c>
      <c r="F1242" s="7" t="str">
        <f>TEXT(DATE(MID(H1242, 13, 4), CHOOSE(MATCH( MID(H1242, 5, 3), {"Jan","Feb","Mar","Apr","May","Jun","Jul","Aug","Sep","Oct","Nov","Dec"}, 0), 1, 2, 3, 4, 5, 6, 7, 8, 9, 10, 11, 12), MID(H1242, 9, 2)), "yyyy-mm-dd")</f>
        <v>2014-11-23</v>
      </c>
      <c r="G1242" s="1" t="s">
        <v>2607</v>
      </c>
      <c r="H1242" s="1" t="s">
        <v>2606</v>
      </c>
    </row>
    <row r="1243" spans="1:8" hidden="1" x14ac:dyDescent="0.3">
      <c r="A1243" s="1" t="s">
        <v>2608</v>
      </c>
      <c r="B1243" s="1" t="str">
        <f t="shared" si="58"/>
        <v>China</v>
      </c>
      <c r="C1243" s="5" t="str">
        <f t="shared" si="57"/>
        <v>2014</v>
      </c>
      <c r="D1243" s="1" t="str">
        <f t="shared" si="59"/>
        <v xml:space="preserve">Kuaizhou 1 </v>
      </c>
      <c r="E1243" s="1" t="s">
        <v>346</v>
      </c>
      <c r="F1243" s="7" t="str">
        <f>TEXT(DATE(MID(H1243, 13, 4), CHOOSE(MATCH( MID(H1243, 5, 3), {"Jan","Feb","Mar","Apr","May","Jun","Jul","Aug","Sep","Oct","Nov","Dec"}, 0), 1, 2, 3, 4, 5, 6, 7, 8, 9, 10, 11, 12), MID(H1243, 9, 2)), "yyyy-mm-dd")</f>
        <v>2014-11-21</v>
      </c>
      <c r="G1243" s="1" t="s">
        <v>2610</v>
      </c>
      <c r="H1243" s="1" t="s">
        <v>2609</v>
      </c>
    </row>
    <row r="1244" spans="1:8" hidden="1" x14ac:dyDescent="0.3">
      <c r="A1244" s="1" t="s">
        <v>90</v>
      </c>
      <c r="B1244" s="1" t="str">
        <f t="shared" si="58"/>
        <v>China</v>
      </c>
      <c r="C1244" s="5" t="str">
        <f t="shared" si="57"/>
        <v>2014</v>
      </c>
      <c r="D1244" s="1" t="str">
        <f t="shared" si="59"/>
        <v xml:space="preserve">Long March 2D </v>
      </c>
      <c r="E1244" s="1" t="s">
        <v>8</v>
      </c>
      <c r="F1244" s="7" t="str">
        <f>TEXT(DATE(MID(H1244, 13, 4), CHOOSE(MATCH( MID(H1244, 5, 3), {"Jan","Feb","Mar","Apr","May","Jun","Jul","Aug","Sep","Oct","Nov","Dec"}, 0), 1, 2, 3, 4, 5, 6, 7, 8, 9, 10, 11, 12), MID(H1244, 9, 2)), "yyyy-mm-dd")</f>
        <v>2014-11-20</v>
      </c>
      <c r="G1244" s="1" t="s">
        <v>2612</v>
      </c>
      <c r="H1244" s="1" t="s">
        <v>2611</v>
      </c>
    </row>
    <row r="1245" spans="1:8" hidden="1" x14ac:dyDescent="0.3">
      <c r="A1245" s="1" t="s">
        <v>329</v>
      </c>
      <c r="B1245" s="1" t="str">
        <f t="shared" si="58"/>
        <v>China</v>
      </c>
      <c r="C1245" s="5" t="str">
        <f t="shared" si="57"/>
        <v>2014</v>
      </c>
      <c r="D1245" s="1" t="str">
        <f t="shared" si="59"/>
        <v xml:space="preserve">Long March 2C </v>
      </c>
      <c r="E1245" s="1" t="s">
        <v>8</v>
      </c>
      <c r="F1245" s="7" t="str">
        <f>TEXT(DATE(MID(H1245, 13, 4), CHOOSE(MATCH( MID(H1245, 5, 3), {"Jan","Feb","Mar","Apr","May","Jun","Jul","Aug","Sep","Oct","Nov","Dec"}, 0), 1, 2, 3, 4, 5, 6, 7, 8, 9, 10, 11, 12), MID(H1245, 9, 2)), "yyyy-mm-dd")</f>
        <v>2014-11-14</v>
      </c>
      <c r="G1245" s="1" t="s">
        <v>2614</v>
      </c>
      <c r="H1245" s="1" t="s">
        <v>2613</v>
      </c>
    </row>
    <row r="1246" spans="1:8" hidden="1" x14ac:dyDescent="0.3">
      <c r="A1246" s="1" t="s">
        <v>2540</v>
      </c>
      <c r="B1246" s="1" t="str">
        <f t="shared" si="58"/>
        <v>Russia</v>
      </c>
      <c r="C1246" s="5" t="str">
        <f t="shared" si="57"/>
        <v>2014</v>
      </c>
      <c r="D1246" s="1" t="str">
        <f t="shared" si="59"/>
        <v xml:space="preserve">Dnepr </v>
      </c>
      <c r="E1246" s="1" t="s">
        <v>346</v>
      </c>
      <c r="F1246" s="7" t="str">
        <f>TEXT(DATE(MID(H1246, 13, 4), CHOOSE(MATCH( MID(H1246, 5, 3), {"Jan","Feb","Mar","Apr","May","Jun","Jul","Aug","Sep","Oct","Nov","Dec"}, 0), 1, 2, 3, 4, 5, 6, 7, 8, 9, 10, 11, 12), MID(H1246, 9, 2)), "yyyy-mm-dd")</f>
        <v>2014-11-06</v>
      </c>
      <c r="G1246" s="1" t="s">
        <v>2616</v>
      </c>
      <c r="H1246" s="1" t="s">
        <v>2615</v>
      </c>
    </row>
    <row r="1247" spans="1:8" hidden="1" x14ac:dyDescent="0.3">
      <c r="A1247" s="1" t="s">
        <v>1754</v>
      </c>
      <c r="B1247" s="1" t="str">
        <f t="shared" si="58"/>
        <v>USA</v>
      </c>
      <c r="C1247" s="5" t="str">
        <f t="shared" si="57"/>
        <v>2014</v>
      </c>
      <c r="D1247" s="1" t="str">
        <f t="shared" si="59"/>
        <v xml:space="preserve">SpaceShipTwo </v>
      </c>
      <c r="E1247" s="1" t="s">
        <v>8</v>
      </c>
      <c r="F1247" s="7" t="str">
        <f>TEXT(DATE(MID(H1247, 13, 4), CHOOSE(MATCH( MID(H1247, 5, 3), {"Jan","Feb","Mar","Apr","May","Jun","Jul","Aug","Sep","Oct","Nov","Dec"}, 0), 1, 2, 3, 4, 5, 6, 7, 8, 9, 10, 11, 12), MID(H1247, 9, 2)), "yyyy-mm-dd")</f>
        <v>2014-10-31</v>
      </c>
      <c r="G1247" s="1" t="s">
        <v>2618</v>
      </c>
      <c r="H1247" s="1" t="s">
        <v>2617</v>
      </c>
    </row>
    <row r="1248" spans="1:8" hidden="1" x14ac:dyDescent="0.3">
      <c r="A1248" s="1" t="s">
        <v>5</v>
      </c>
      <c r="B1248" s="1" t="str">
        <f t="shared" si="58"/>
        <v>Russia</v>
      </c>
      <c r="C1248" s="5" t="str">
        <f t="shared" si="57"/>
        <v>2014</v>
      </c>
      <c r="D1248" s="1" t="str">
        <f t="shared" si="59"/>
        <v xml:space="preserve">Soyuz 2.1a/Fregat-M </v>
      </c>
      <c r="E1248" s="1" t="s">
        <v>8</v>
      </c>
      <c r="F1248" s="7" t="str">
        <f>TEXT(DATE(MID(H1248, 13, 4), CHOOSE(MATCH( MID(H1248, 5, 3), {"Jan","Feb","Mar","Apr","May","Jun","Jul","Aug","Sep","Oct","Nov","Dec"}, 0), 1, 2, 3, 4, 5, 6, 7, 8, 9, 10, 11, 12), MID(H1248, 9, 2)), "yyyy-mm-dd")</f>
        <v>2014-10-30</v>
      </c>
      <c r="G1248" s="1" t="s">
        <v>2620</v>
      </c>
      <c r="H1248" s="1" t="s">
        <v>2619</v>
      </c>
    </row>
    <row r="1249" spans="1:8" hidden="1" x14ac:dyDescent="0.3">
      <c r="A1249" s="1" t="s">
        <v>75</v>
      </c>
      <c r="B1249" s="1" t="str">
        <f t="shared" si="58"/>
        <v>USA</v>
      </c>
      <c r="C1249" s="5" t="str">
        <f t="shared" si="57"/>
        <v>2014</v>
      </c>
      <c r="D1249" s="1" t="str">
        <f t="shared" si="59"/>
        <v xml:space="preserve">Atlas V 401 </v>
      </c>
      <c r="E1249" s="1" t="s">
        <v>8</v>
      </c>
      <c r="F1249" s="7" t="str">
        <f>TEXT(DATE(MID(H1249, 13, 4), CHOOSE(MATCH( MID(H1249, 5, 3), {"Jan","Feb","Mar","Apr","May","Jun","Jul","Aug","Sep","Oct","Nov","Dec"}, 0), 1, 2, 3, 4, 5, 6, 7, 8, 9, 10, 11, 12), MID(H1249, 9, 2)), "yyyy-mm-dd")</f>
        <v>2014-10-29</v>
      </c>
      <c r="G1249" s="1" t="s">
        <v>2622</v>
      </c>
      <c r="H1249" s="1" t="s">
        <v>2621</v>
      </c>
    </row>
    <row r="1250" spans="1:8" hidden="1" x14ac:dyDescent="0.3">
      <c r="A1250" s="1" t="s">
        <v>130</v>
      </c>
      <c r="B1250" s="1" t="str">
        <f t="shared" si="58"/>
        <v>Kazakhstan</v>
      </c>
      <c r="C1250" s="5" t="str">
        <f t="shared" si="57"/>
        <v>2014</v>
      </c>
      <c r="D1250" s="1" t="str">
        <f t="shared" si="59"/>
        <v xml:space="preserve">Soyuz 2.1a </v>
      </c>
      <c r="E1250" s="1" t="s">
        <v>8</v>
      </c>
      <c r="F1250" s="7" t="str">
        <f>TEXT(DATE(MID(H1250, 13, 4), CHOOSE(MATCH( MID(H1250, 5, 3), {"Jan","Feb","Mar","Apr","May","Jun","Jul","Aug","Sep","Oct","Nov","Dec"}, 0), 1, 2, 3, 4, 5, 6, 7, 8, 9, 10, 11, 12), MID(H1250, 9, 2)), "yyyy-mm-dd")</f>
        <v>2014-10-29</v>
      </c>
      <c r="G1250" s="1" t="s">
        <v>2624</v>
      </c>
      <c r="H1250" s="1" t="s">
        <v>2623</v>
      </c>
    </row>
    <row r="1251" spans="1:8" hidden="1" x14ac:dyDescent="0.3">
      <c r="A1251" s="1" t="s">
        <v>343</v>
      </c>
      <c r="B1251" s="1" t="str">
        <f t="shared" si="58"/>
        <v>USA</v>
      </c>
      <c r="C1251" s="5" t="str">
        <f t="shared" si="57"/>
        <v>2014</v>
      </c>
      <c r="D1251" s="1" t="str">
        <f t="shared" si="59"/>
        <v xml:space="preserve">Antares 130 </v>
      </c>
      <c r="E1251" s="1" t="s">
        <v>346</v>
      </c>
      <c r="F1251" s="7" t="str">
        <f>TEXT(DATE(MID(H1251, 13, 4), CHOOSE(MATCH( MID(H1251, 5, 3), {"Jan","Feb","Mar","Apr","May","Jun","Jul","Aug","Sep","Oct","Nov","Dec"}, 0), 1, 2, 3, 4, 5, 6, 7, 8, 9, 10, 11, 12), MID(H1251, 9, 2)), "yyyy-mm-dd")</f>
        <v>2014-10-28</v>
      </c>
      <c r="G1251" s="1" t="s">
        <v>2626</v>
      </c>
      <c r="H1251" s="1" t="s">
        <v>2625</v>
      </c>
    </row>
    <row r="1252" spans="1:8" hidden="1" x14ac:dyDescent="0.3">
      <c r="A1252" s="1" t="s">
        <v>90</v>
      </c>
      <c r="B1252" s="1" t="str">
        <f t="shared" si="58"/>
        <v>China</v>
      </c>
      <c r="C1252" s="5" t="str">
        <f t="shared" si="57"/>
        <v>2014</v>
      </c>
      <c r="D1252" s="1" t="str">
        <f t="shared" si="59"/>
        <v xml:space="preserve">Long March 2C </v>
      </c>
      <c r="E1252" s="1" t="s">
        <v>8</v>
      </c>
      <c r="F1252" s="7" t="str">
        <f>TEXT(DATE(MID(H1252, 13, 4), CHOOSE(MATCH( MID(H1252, 5, 3), {"Jan","Feb","Mar","Apr","May","Jun","Jul","Aug","Sep","Oct","Nov","Dec"}, 0), 1, 2, 3, 4, 5, 6, 7, 8, 9, 10, 11, 12), MID(H1252, 9, 2)), "yyyy-mm-dd")</f>
        <v>2014-10-27</v>
      </c>
      <c r="G1252" s="1" t="s">
        <v>2628</v>
      </c>
      <c r="H1252" s="1" t="s">
        <v>2627</v>
      </c>
    </row>
    <row r="1253" spans="1:8" hidden="1" x14ac:dyDescent="0.3">
      <c r="A1253" s="1" t="s">
        <v>101</v>
      </c>
      <c r="B1253" s="1" t="str">
        <f t="shared" si="58"/>
        <v>China</v>
      </c>
      <c r="C1253" s="5" t="str">
        <f t="shared" si="57"/>
        <v>2014</v>
      </c>
      <c r="D1253" s="1" t="str">
        <f t="shared" si="59"/>
        <v xml:space="preserve">Long March 3C/E </v>
      </c>
      <c r="E1253" s="1" t="s">
        <v>8</v>
      </c>
      <c r="F1253" s="7" t="str">
        <f>TEXT(DATE(MID(H1253, 13, 4), CHOOSE(MATCH( MID(H1253, 5, 3), {"Jan","Feb","Mar","Apr","May","Jun","Jul","Aug","Sep","Oct","Nov","Dec"}, 0), 1, 2, 3, 4, 5, 6, 7, 8, 9, 10, 11, 12), MID(H1253, 9, 2)), "yyyy-mm-dd")</f>
        <v>2014-10-23</v>
      </c>
      <c r="G1253" s="1" t="s">
        <v>2630</v>
      </c>
      <c r="H1253" s="1" t="s">
        <v>2629</v>
      </c>
    </row>
    <row r="1254" spans="1:8" hidden="1" x14ac:dyDescent="0.3">
      <c r="A1254" s="1" t="s">
        <v>565</v>
      </c>
      <c r="B1254" s="1" t="str">
        <f t="shared" si="58"/>
        <v>Kazakhstan</v>
      </c>
      <c r="C1254" s="5" t="str">
        <f t="shared" si="57"/>
        <v>2014</v>
      </c>
      <c r="D1254" s="1" t="str">
        <f t="shared" si="59"/>
        <v xml:space="preserve">Proton-M/Briz-M </v>
      </c>
      <c r="E1254" s="1" t="s">
        <v>8</v>
      </c>
      <c r="F1254" s="7" t="str">
        <f>TEXT(DATE(MID(H1254, 13, 4), CHOOSE(MATCH( MID(H1254, 5, 3), {"Jan","Feb","Mar","Apr","May","Jun","Jul","Aug","Sep","Oct","Nov","Dec"}, 0), 1, 2, 3, 4, 5, 6, 7, 8, 9, 10, 11, 12), MID(H1254, 9, 2)), "yyyy-mm-dd")</f>
        <v>2014-10-21</v>
      </c>
      <c r="G1254" s="1" t="s">
        <v>2632</v>
      </c>
      <c r="H1254" s="1" t="s">
        <v>2631</v>
      </c>
    </row>
    <row r="1255" spans="1:8" hidden="1" x14ac:dyDescent="0.3">
      <c r="A1255" s="1" t="s">
        <v>329</v>
      </c>
      <c r="B1255" s="1" t="str">
        <f t="shared" si="58"/>
        <v>China</v>
      </c>
      <c r="C1255" s="5" t="str">
        <f t="shared" si="57"/>
        <v>2014</v>
      </c>
      <c r="D1255" s="1" t="str">
        <f t="shared" si="59"/>
        <v xml:space="preserve">Long March 4C </v>
      </c>
      <c r="E1255" s="1" t="s">
        <v>8</v>
      </c>
      <c r="F1255" s="7" t="str">
        <f>TEXT(DATE(MID(H1255, 13, 4), CHOOSE(MATCH( MID(H1255, 5, 3), {"Jan","Feb","Mar","Apr","May","Jun","Jul","Aug","Sep","Oct","Nov","Dec"}, 0), 1, 2, 3, 4, 5, 6, 7, 8, 9, 10, 11, 12), MID(H1255, 9, 2)), "yyyy-mm-dd")</f>
        <v>2014-10-20</v>
      </c>
      <c r="G1255" s="1" t="s">
        <v>2634</v>
      </c>
      <c r="H1255" s="1" t="s">
        <v>2633</v>
      </c>
    </row>
    <row r="1256" spans="1:8" hidden="1" x14ac:dyDescent="0.3">
      <c r="A1256" s="1" t="s">
        <v>379</v>
      </c>
      <c r="B1256" s="1" t="str">
        <f t="shared" si="58"/>
        <v>France</v>
      </c>
      <c r="C1256" s="5" t="str">
        <f t="shared" si="57"/>
        <v>2014</v>
      </c>
      <c r="D1256" s="1" t="str">
        <f t="shared" si="59"/>
        <v xml:space="preserve">Ariane 5 ECA </v>
      </c>
      <c r="E1256" s="1" t="s">
        <v>346</v>
      </c>
      <c r="F1256" s="7" t="str">
        <f>TEXT(DATE(MID(H1256, 13, 4), CHOOSE(MATCH( MID(H1256, 5, 3), {"Jan","Feb","Mar","Apr","May","Jun","Jul","Aug","Sep","Oct","Nov","Dec"}, 0), 1, 2, 3, 4, 5, 6, 7, 8, 9, 10, 11, 12), MID(H1256, 9, 2)), "yyyy-mm-dd")</f>
        <v>2014-10-16</v>
      </c>
      <c r="G1256" s="1" t="s">
        <v>2636</v>
      </c>
      <c r="H1256" s="1" t="s">
        <v>2635</v>
      </c>
    </row>
    <row r="1257" spans="1:8" hidden="1" x14ac:dyDescent="0.3">
      <c r="A1257" s="1" t="s">
        <v>87</v>
      </c>
      <c r="B1257" s="1" t="str">
        <f t="shared" si="58"/>
        <v>India</v>
      </c>
      <c r="C1257" s="5" t="str">
        <f t="shared" si="57"/>
        <v>2014</v>
      </c>
      <c r="D1257" s="1" t="str">
        <f t="shared" si="59"/>
        <v xml:space="preserve">PSLV-XL </v>
      </c>
      <c r="E1257" s="1" t="s">
        <v>8</v>
      </c>
      <c r="F1257" s="7" t="str">
        <f>TEXT(DATE(MID(H1257, 13, 4), CHOOSE(MATCH( MID(H1257, 5, 3), {"Jan","Feb","Mar","Apr","May","Jun","Jul","Aug","Sep","Oct","Nov","Dec"}, 0), 1, 2, 3, 4, 5, 6, 7, 8, 9, 10, 11, 12), MID(H1257, 9, 2)), "yyyy-mm-dd")</f>
        <v>2014-10-15</v>
      </c>
      <c r="G1257" s="1" t="s">
        <v>2638</v>
      </c>
      <c r="H1257" s="1" t="s">
        <v>2637</v>
      </c>
    </row>
    <row r="1258" spans="1:8" hidden="1" x14ac:dyDescent="0.3">
      <c r="A1258" s="1" t="s">
        <v>61</v>
      </c>
      <c r="B1258" s="1" t="str">
        <f t="shared" si="58"/>
        <v>Japan</v>
      </c>
      <c r="C1258" s="5" t="str">
        <f t="shared" si="57"/>
        <v>2014</v>
      </c>
      <c r="D1258" s="1" t="str">
        <f t="shared" si="59"/>
        <v xml:space="preserve">H-IIA 202 </v>
      </c>
      <c r="E1258" s="1" t="s">
        <v>8</v>
      </c>
      <c r="F1258" s="7" t="str">
        <f>TEXT(DATE(MID(H1258, 13, 4), CHOOSE(MATCH( MID(H1258, 5, 3), {"Jan","Feb","Mar","Apr","May","Jun","Jul","Aug","Sep","Oct","Nov","Dec"}, 0), 1, 2, 3, 4, 5, 6, 7, 8, 9, 10, 11, 12), MID(H1258, 9, 2)), "yyyy-mm-dd")</f>
        <v>2014-10-07</v>
      </c>
      <c r="G1258" s="1" t="s">
        <v>2640</v>
      </c>
      <c r="H1258" s="1" t="s">
        <v>2639</v>
      </c>
    </row>
    <row r="1259" spans="1:8" hidden="1" x14ac:dyDescent="0.3">
      <c r="A1259" s="1" t="s">
        <v>90</v>
      </c>
      <c r="B1259" s="1" t="str">
        <f t="shared" si="58"/>
        <v>China</v>
      </c>
      <c r="C1259" s="5" t="str">
        <f t="shared" si="57"/>
        <v>2014</v>
      </c>
      <c r="D1259" s="1" t="str">
        <f t="shared" si="59"/>
        <v xml:space="preserve">Long March 2C </v>
      </c>
      <c r="E1259" s="1" t="s">
        <v>8</v>
      </c>
      <c r="F1259" s="7" t="str">
        <f>TEXT(DATE(MID(H1259, 13, 4), CHOOSE(MATCH( MID(H1259, 5, 3), {"Jan","Feb","Mar","Apr","May","Jun","Jul","Aug","Sep","Oct","Nov","Dec"}, 0), 1, 2, 3, 4, 5, 6, 7, 8, 9, 10, 11, 12), MID(H1259, 9, 2)), "yyyy-mm-dd")</f>
        <v>2014-09-28</v>
      </c>
      <c r="G1259" s="1" t="s">
        <v>2642</v>
      </c>
      <c r="H1259" s="1" t="s">
        <v>2641</v>
      </c>
    </row>
    <row r="1260" spans="1:8" hidden="1" x14ac:dyDescent="0.3">
      <c r="A1260" s="1" t="s">
        <v>565</v>
      </c>
      <c r="B1260" s="1" t="str">
        <f t="shared" si="58"/>
        <v>Kazakhstan</v>
      </c>
      <c r="C1260" s="5" t="str">
        <f t="shared" si="57"/>
        <v>2014</v>
      </c>
      <c r="D1260" s="1" t="str">
        <f t="shared" si="59"/>
        <v xml:space="preserve">Proton-M/Briz-M </v>
      </c>
      <c r="E1260" s="1" t="s">
        <v>8</v>
      </c>
      <c r="F1260" s="7" t="str">
        <f>TEXT(DATE(MID(H1260, 13, 4), CHOOSE(MATCH( MID(H1260, 5, 3), {"Jan","Feb","Mar","Apr","May","Jun","Jul","Aug","Sep","Oct","Nov","Dec"}, 0), 1, 2, 3, 4, 5, 6, 7, 8, 9, 10, 11, 12), MID(H1260, 9, 2)), "yyyy-mm-dd")</f>
        <v>2014-09-27</v>
      </c>
      <c r="G1260" s="1" t="s">
        <v>2644</v>
      </c>
      <c r="H1260" s="1" t="s">
        <v>2643</v>
      </c>
    </row>
    <row r="1261" spans="1:8" hidden="1" x14ac:dyDescent="0.3">
      <c r="A1261" s="1" t="s">
        <v>1630</v>
      </c>
      <c r="B1261" s="1" t="str">
        <f t="shared" si="58"/>
        <v>Kazakhstan</v>
      </c>
      <c r="C1261" s="5" t="str">
        <f t="shared" si="57"/>
        <v>2014</v>
      </c>
      <c r="D1261" s="1" t="str">
        <f t="shared" si="59"/>
        <v xml:space="preserve">Soyuz FG </v>
      </c>
      <c r="E1261" s="1" t="s">
        <v>346</v>
      </c>
      <c r="F1261" s="7" t="str">
        <f>TEXT(DATE(MID(H1261, 13, 4), CHOOSE(MATCH( MID(H1261, 5, 3), {"Jan","Feb","Mar","Apr","May","Jun","Jul","Aug","Sep","Oct","Nov","Dec"}, 0), 1, 2, 3, 4, 5, 6, 7, 8, 9, 10, 11, 12), MID(H1261, 9, 2)), "yyyy-mm-dd")</f>
        <v>2014-09-25</v>
      </c>
      <c r="G1261" s="1" t="s">
        <v>2646</v>
      </c>
      <c r="H1261" s="1" t="s">
        <v>2645</v>
      </c>
    </row>
    <row r="1262" spans="1:8" hidden="1" x14ac:dyDescent="0.3">
      <c r="A1262" s="1" t="s">
        <v>11</v>
      </c>
      <c r="B1262" s="1" t="str">
        <f t="shared" si="58"/>
        <v>USA</v>
      </c>
      <c r="C1262" s="5" t="str">
        <f t="shared" si="57"/>
        <v>2014</v>
      </c>
      <c r="D1262" s="1" t="str">
        <f t="shared" si="59"/>
        <v xml:space="preserve">Falcon 9 Block 2 (v1.1) </v>
      </c>
      <c r="E1262" s="1" t="s">
        <v>346</v>
      </c>
      <c r="F1262" s="7" t="str">
        <f>TEXT(DATE(MID(H1262, 13, 4), CHOOSE(MATCH( MID(H1262, 5, 3), {"Jan","Feb","Mar","Apr","May","Jun","Jul","Aug","Sep","Oct","Nov","Dec"}, 0), 1, 2, 3, 4, 5, 6, 7, 8, 9, 10, 11, 12), MID(H1262, 9, 2)), "yyyy-mm-dd")</f>
        <v>2014-09-21</v>
      </c>
      <c r="G1262" s="1" t="s">
        <v>2648</v>
      </c>
      <c r="H1262" s="1" t="s">
        <v>2647</v>
      </c>
    </row>
    <row r="1263" spans="1:8" hidden="1" x14ac:dyDescent="0.3">
      <c r="A1263" s="1" t="s">
        <v>75</v>
      </c>
      <c r="B1263" s="1" t="str">
        <f t="shared" si="58"/>
        <v>USA</v>
      </c>
      <c r="C1263" s="5" t="str">
        <f t="shared" si="57"/>
        <v>2014</v>
      </c>
      <c r="D1263" s="1" t="str">
        <f t="shared" si="59"/>
        <v xml:space="preserve">Atlas V 401 </v>
      </c>
      <c r="E1263" s="1" t="s">
        <v>8</v>
      </c>
      <c r="F1263" s="7" t="str">
        <f>TEXT(DATE(MID(H1263, 13, 4), CHOOSE(MATCH( MID(H1263, 5, 3), {"Jan","Feb","Mar","Apr","May","Jun","Jul","Aug","Sep","Oct","Nov","Dec"}, 0), 1, 2, 3, 4, 5, 6, 7, 8, 9, 10, 11, 12), MID(H1263, 9, 2)), "yyyy-mm-dd")</f>
        <v>2014-09-17</v>
      </c>
      <c r="G1263" s="1" t="s">
        <v>2650</v>
      </c>
      <c r="H1263" s="1" t="s">
        <v>2649</v>
      </c>
    </row>
    <row r="1264" spans="1:8" hidden="1" x14ac:dyDescent="0.3">
      <c r="A1264" s="1" t="s">
        <v>379</v>
      </c>
      <c r="B1264" s="1" t="str">
        <f t="shared" si="58"/>
        <v>France</v>
      </c>
      <c r="C1264" s="5" t="str">
        <f t="shared" si="57"/>
        <v>2014</v>
      </c>
      <c r="D1264" s="1" t="str">
        <f t="shared" si="59"/>
        <v xml:space="preserve">Ariane 5 ECA </v>
      </c>
      <c r="E1264" s="1" t="s">
        <v>346</v>
      </c>
      <c r="F1264" s="7" t="str">
        <f>TEXT(DATE(MID(H1264, 13, 4), CHOOSE(MATCH( MID(H1264, 5, 3), {"Jan","Feb","Mar","Apr","May","Jun","Jul","Aug","Sep","Oct","Nov","Dec"}, 0), 1, 2, 3, 4, 5, 6, 7, 8, 9, 10, 11, 12), MID(H1264, 9, 2)), "yyyy-mm-dd")</f>
        <v>2014-09-11</v>
      </c>
      <c r="G1264" s="1" t="s">
        <v>2652</v>
      </c>
      <c r="H1264" s="1" t="s">
        <v>2651</v>
      </c>
    </row>
    <row r="1265" spans="1:8" hidden="1" x14ac:dyDescent="0.3">
      <c r="A1265" s="1" t="s">
        <v>329</v>
      </c>
      <c r="B1265" s="1" t="str">
        <f t="shared" si="58"/>
        <v>China</v>
      </c>
      <c r="C1265" s="5" t="str">
        <f t="shared" si="57"/>
        <v>2014</v>
      </c>
      <c r="D1265" s="1" t="str">
        <f t="shared" si="59"/>
        <v xml:space="preserve">Long March 4B </v>
      </c>
      <c r="E1265" s="1" t="s">
        <v>8</v>
      </c>
      <c r="F1265" s="7" t="str">
        <f>TEXT(DATE(MID(H1265, 13, 4), CHOOSE(MATCH( MID(H1265, 5, 3), {"Jan","Feb","Mar","Apr","May","Jun","Jul","Aug","Sep","Oct","Nov","Dec"}, 0), 1, 2, 3, 4, 5, 6, 7, 8, 9, 10, 11, 12), MID(H1265, 9, 2)), "yyyy-mm-dd")</f>
        <v>2014-09-08</v>
      </c>
      <c r="G1265" s="1" t="s">
        <v>2654</v>
      </c>
      <c r="H1265" s="1" t="s">
        <v>2653</v>
      </c>
    </row>
    <row r="1266" spans="1:8" hidden="1" x14ac:dyDescent="0.3">
      <c r="A1266" s="1" t="s">
        <v>11</v>
      </c>
      <c r="B1266" s="1" t="str">
        <f t="shared" si="58"/>
        <v>USA</v>
      </c>
      <c r="C1266" s="5" t="str">
        <f t="shared" si="57"/>
        <v>2014</v>
      </c>
      <c r="D1266" s="1" t="str">
        <f t="shared" si="59"/>
        <v xml:space="preserve">Falcon 9 Block 2 (v1.1) </v>
      </c>
      <c r="E1266" s="1" t="s">
        <v>346</v>
      </c>
      <c r="F1266" s="7" t="str">
        <f>TEXT(DATE(MID(H1266, 13, 4), CHOOSE(MATCH( MID(H1266, 5, 3), {"Jan","Feb","Mar","Apr","May","Jun","Jul","Aug","Sep","Oct","Nov","Dec"}, 0), 1, 2, 3, 4, 5, 6, 7, 8, 9, 10, 11, 12), MID(H1266, 9, 2)), "yyyy-mm-dd")</f>
        <v>2014-09-07</v>
      </c>
      <c r="G1266" s="1" t="s">
        <v>2656</v>
      </c>
      <c r="H1266" s="1" t="s">
        <v>2655</v>
      </c>
    </row>
    <row r="1267" spans="1:8" hidden="1" x14ac:dyDescent="0.3">
      <c r="A1267" s="1" t="s">
        <v>90</v>
      </c>
      <c r="B1267" s="1" t="str">
        <f t="shared" si="58"/>
        <v>China</v>
      </c>
      <c r="C1267" s="5" t="str">
        <f t="shared" si="57"/>
        <v>2014</v>
      </c>
      <c r="D1267" s="1" t="str">
        <f t="shared" si="59"/>
        <v xml:space="preserve">Long March 2D </v>
      </c>
      <c r="E1267" s="1" t="s">
        <v>8</v>
      </c>
      <c r="F1267" s="7" t="str">
        <f>TEXT(DATE(MID(H1267, 13, 4), CHOOSE(MATCH( MID(H1267, 5, 3), {"Jan","Feb","Mar","Apr","May","Jun","Jul","Aug","Sep","Oct","Nov","Dec"}, 0), 1, 2, 3, 4, 5, 6, 7, 8, 9, 10, 11, 12), MID(H1267, 9, 2)), "yyyy-mm-dd")</f>
        <v>2014-09-04</v>
      </c>
      <c r="G1267" s="1" t="s">
        <v>2658</v>
      </c>
      <c r="H1267" s="1" t="s">
        <v>2657</v>
      </c>
    </row>
    <row r="1268" spans="1:8" hidden="1" x14ac:dyDescent="0.3">
      <c r="A1268" s="1" t="s">
        <v>981</v>
      </c>
      <c r="B1268" s="1" t="str">
        <f t="shared" si="58"/>
        <v>France</v>
      </c>
      <c r="C1268" s="5" t="str">
        <f t="shared" si="57"/>
        <v>2014</v>
      </c>
      <c r="D1268" s="1" t="str">
        <f t="shared" si="59"/>
        <v xml:space="preserve">Soyuz ST-B/Fregat-MT </v>
      </c>
      <c r="E1268" s="1" t="s">
        <v>8</v>
      </c>
      <c r="F1268" s="7" t="str">
        <f>TEXT(DATE(MID(H1268, 13, 4), CHOOSE(MATCH( MID(H1268, 5, 3), {"Jan","Feb","Mar","Apr","May","Jun","Jul","Aug","Sep","Oct","Nov","Dec"}, 0), 1, 2, 3, 4, 5, 6, 7, 8, 9, 10, 11, 12), MID(H1268, 9, 2)), "yyyy-mm-dd")</f>
        <v>2014-08-22</v>
      </c>
      <c r="G1268" s="1" t="s">
        <v>2660</v>
      </c>
      <c r="H1268" s="1" t="s">
        <v>2659</v>
      </c>
    </row>
    <row r="1269" spans="1:8" hidden="1" x14ac:dyDescent="0.3">
      <c r="A1269" s="1" t="s">
        <v>329</v>
      </c>
      <c r="B1269" s="1" t="str">
        <f t="shared" si="58"/>
        <v>China</v>
      </c>
      <c r="C1269" s="5" t="str">
        <f t="shared" si="57"/>
        <v>2014</v>
      </c>
      <c r="D1269" s="1" t="str">
        <f t="shared" si="59"/>
        <v xml:space="preserve">Long March 4B </v>
      </c>
      <c r="E1269" s="1" t="s">
        <v>8</v>
      </c>
      <c r="F1269" s="7" t="str">
        <f>TEXT(DATE(MID(H1269, 13, 4), CHOOSE(MATCH( MID(H1269, 5, 3), {"Jan","Feb","Mar","Apr","May","Jun","Jul","Aug","Sep","Oct","Nov","Dec"}, 0), 1, 2, 3, 4, 5, 6, 7, 8, 9, 10, 11, 12), MID(H1269, 9, 2)), "yyyy-mm-dd")</f>
        <v>2014-08-19</v>
      </c>
      <c r="G1269" s="1" t="s">
        <v>2662</v>
      </c>
      <c r="H1269" s="1" t="s">
        <v>2661</v>
      </c>
    </row>
    <row r="1270" spans="1:8" hidden="1" x14ac:dyDescent="0.3">
      <c r="A1270" s="1" t="s">
        <v>671</v>
      </c>
      <c r="B1270" s="1" t="str">
        <f t="shared" si="58"/>
        <v>USA</v>
      </c>
      <c r="C1270" s="5" t="str">
        <f t="shared" si="57"/>
        <v>2014</v>
      </c>
      <c r="D1270" s="1" t="str">
        <f t="shared" si="59"/>
        <v xml:space="preserve">Atlas V 401 </v>
      </c>
      <c r="E1270" s="1" t="s">
        <v>8</v>
      </c>
      <c r="F1270" s="7" t="str">
        <f>TEXT(DATE(MID(H1270, 13, 4), CHOOSE(MATCH( MID(H1270, 5, 3), {"Jan","Feb","Mar","Apr","May","Jun","Jul","Aug","Sep","Oct","Nov","Dec"}, 0), 1, 2, 3, 4, 5, 6, 7, 8, 9, 10, 11, 12), MID(H1270, 9, 2)), "yyyy-mm-dd")</f>
        <v>2014-08-13</v>
      </c>
      <c r="G1270" s="1" t="s">
        <v>2664</v>
      </c>
      <c r="H1270" s="1" t="s">
        <v>2663</v>
      </c>
    </row>
    <row r="1271" spans="1:8" hidden="1" x14ac:dyDescent="0.3">
      <c r="A1271" s="1" t="s">
        <v>90</v>
      </c>
      <c r="B1271" s="1" t="str">
        <f t="shared" si="58"/>
        <v>China</v>
      </c>
      <c r="C1271" s="5" t="str">
        <f t="shared" si="57"/>
        <v>2014</v>
      </c>
      <c r="D1271" s="1" t="str">
        <f t="shared" si="59"/>
        <v xml:space="preserve">Long March 4C </v>
      </c>
      <c r="E1271" s="1" t="s">
        <v>8</v>
      </c>
      <c r="F1271" s="7" t="str">
        <f>TEXT(DATE(MID(H1271, 13, 4), CHOOSE(MATCH( MID(H1271, 5, 3), {"Jan","Feb","Mar","Apr","May","Jun","Jul","Aug","Sep","Oct","Nov","Dec"}, 0), 1, 2, 3, 4, 5, 6, 7, 8, 9, 10, 11, 12), MID(H1271, 9, 2)), "yyyy-mm-dd")</f>
        <v>2014-08-09</v>
      </c>
      <c r="G1271" s="1" t="s">
        <v>2666</v>
      </c>
      <c r="H1271" s="1" t="s">
        <v>2665</v>
      </c>
    </row>
    <row r="1272" spans="1:8" hidden="1" x14ac:dyDescent="0.3">
      <c r="A1272" s="1" t="s">
        <v>11</v>
      </c>
      <c r="B1272" s="1" t="str">
        <f t="shared" si="58"/>
        <v>USA</v>
      </c>
      <c r="C1272" s="5" t="str">
        <f t="shared" si="57"/>
        <v>2014</v>
      </c>
      <c r="D1272" s="1" t="str">
        <f t="shared" si="59"/>
        <v xml:space="preserve">Falcon 9 Block 2 (v1.1) </v>
      </c>
      <c r="E1272" s="1" t="s">
        <v>346</v>
      </c>
      <c r="F1272" s="7" t="str">
        <f>TEXT(DATE(MID(H1272, 13, 4), CHOOSE(MATCH( MID(H1272, 5, 3), {"Jan","Feb","Mar","Apr","May","Jun","Jul","Aug","Sep","Oct","Nov","Dec"}, 0), 1, 2, 3, 4, 5, 6, 7, 8, 9, 10, 11, 12), MID(H1272, 9, 2)), "yyyy-mm-dd")</f>
        <v>2014-08-05</v>
      </c>
      <c r="G1272" s="1" t="s">
        <v>2668</v>
      </c>
      <c r="H1272" s="1" t="s">
        <v>2667</v>
      </c>
    </row>
    <row r="1273" spans="1:8" hidden="1" x14ac:dyDescent="0.3">
      <c r="A1273" s="1" t="s">
        <v>75</v>
      </c>
      <c r="B1273" s="1" t="str">
        <f t="shared" si="58"/>
        <v>USA</v>
      </c>
      <c r="C1273" s="5" t="str">
        <f t="shared" si="57"/>
        <v>2014</v>
      </c>
      <c r="D1273" s="1" t="str">
        <f t="shared" si="59"/>
        <v xml:space="preserve">Atlas V 401 </v>
      </c>
      <c r="E1273" s="1" t="s">
        <v>8</v>
      </c>
      <c r="F1273" s="7" t="str">
        <f>TEXT(DATE(MID(H1273, 13, 4), CHOOSE(MATCH( MID(H1273, 5, 3), {"Jan","Feb","Mar","Apr","May","Jun","Jul","Aug","Sep","Oct","Nov","Dec"}, 0), 1, 2, 3, 4, 5, 6, 7, 8, 9, 10, 11, 12), MID(H1273, 9, 2)), "yyyy-mm-dd")</f>
        <v>2014-08-02</v>
      </c>
      <c r="G1273" s="1" t="s">
        <v>2670</v>
      </c>
      <c r="H1273" s="1" t="s">
        <v>2669</v>
      </c>
    </row>
    <row r="1274" spans="1:8" hidden="1" x14ac:dyDescent="0.3">
      <c r="A1274" s="1" t="s">
        <v>379</v>
      </c>
      <c r="B1274" s="1" t="str">
        <f t="shared" si="58"/>
        <v>France</v>
      </c>
      <c r="C1274" s="5" t="str">
        <f t="shared" si="57"/>
        <v>2014</v>
      </c>
      <c r="D1274" s="1" t="str">
        <f t="shared" si="59"/>
        <v xml:space="preserve">Ariane 5 ES </v>
      </c>
      <c r="E1274" s="1" t="s">
        <v>346</v>
      </c>
      <c r="F1274" s="7" t="str">
        <f>TEXT(DATE(MID(H1274, 13, 4), CHOOSE(MATCH( MID(H1274, 5, 3), {"Jan","Feb","Mar","Apr","May","Jun","Jul","Aug","Sep","Oct","Nov","Dec"}, 0), 1, 2, 3, 4, 5, 6, 7, 8, 9, 10, 11, 12), MID(H1274, 9, 2)), "yyyy-mm-dd")</f>
        <v>2014-07-29</v>
      </c>
      <c r="G1274" s="1" t="s">
        <v>2672</v>
      </c>
      <c r="H1274" s="1" t="s">
        <v>2671</v>
      </c>
    </row>
    <row r="1275" spans="1:8" hidden="1" x14ac:dyDescent="0.3">
      <c r="A1275" s="1" t="s">
        <v>390</v>
      </c>
      <c r="B1275" s="1" t="str">
        <f t="shared" si="58"/>
        <v>USA</v>
      </c>
      <c r="C1275" s="5" t="str">
        <f t="shared" si="57"/>
        <v>2014</v>
      </c>
      <c r="D1275" s="1" t="str">
        <f t="shared" si="59"/>
        <v xml:space="preserve">Delta IV Medium+ (4,2) </v>
      </c>
      <c r="E1275" s="1" t="s">
        <v>346</v>
      </c>
      <c r="F1275" s="7" t="str">
        <f>TEXT(DATE(MID(H1275, 13, 4), CHOOSE(MATCH( MID(H1275, 5, 3), {"Jan","Feb","Mar","Apr","May","Jun","Jul","Aug","Sep","Oct","Nov","Dec"}, 0), 1, 2, 3, 4, 5, 6, 7, 8, 9, 10, 11, 12), MID(H1275, 9, 2)), "yyyy-mm-dd")</f>
        <v>2014-07-28</v>
      </c>
      <c r="G1275" s="1" t="s">
        <v>2674</v>
      </c>
      <c r="H1275" s="1" t="s">
        <v>2673</v>
      </c>
    </row>
    <row r="1276" spans="1:8" hidden="1" x14ac:dyDescent="0.3">
      <c r="A1276" s="1" t="s">
        <v>1630</v>
      </c>
      <c r="B1276" s="1" t="str">
        <f t="shared" si="58"/>
        <v>Kazakhstan</v>
      </c>
      <c r="C1276" s="5" t="str">
        <f t="shared" si="57"/>
        <v>2014</v>
      </c>
      <c r="D1276" s="1" t="str">
        <f t="shared" si="59"/>
        <v xml:space="preserve">Soyuz U </v>
      </c>
      <c r="E1276" s="1" t="s">
        <v>346</v>
      </c>
      <c r="F1276" s="7" t="str">
        <f>TEXT(DATE(MID(H1276, 13, 4), CHOOSE(MATCH( MID(H1276, 5, 3), {"Jan","Feb","Mar","Apr","May","Jun","Jul","Aug","Sep","Oct","Nov","Dec"}, 0), 1, 2, 3, 4, 5, 6, 7, 8, 9, 10, 11, 12), MID(H1276, 9, 2)), "yyyy-mm-dd")</f>
        <v>2014-07-23</v>
      </c>
      <c r="G1276" s="1" t="s">
        <v>2676</v>
      </c>
      <c r="H1276" s="1" t="s">
        <v>2675</v>
      </c>
    </row>
    <row r="1277" spans="1:8" hidden="1" x14ac:dyDescent="0.3">
      <c r="A1277" s="1" t="s">
        <v>130</v>
      </c>
      <c r="B1277" s="1" t="str">
        <f t="shared" si="58"/>
        <v>Kazakhstan</v>
      </c>
      <c r="C1277" s="5" t="str">
        <f t="shared" si="57"/>
        <v>2014</v>
      </c>
      <c r="D1277" s="1" t="str">
        <f t="shared" si="59"/>
        <v xml:space="preserve">Soyuz 2.1a </v>
      </c>
      <c r="E1277" s="1" t="s">
        <v>8</v>
      </c>
      <c r="F1277" s="7" t="str">
        <f>TEXT(DATE(MID(H1277, 13, 4), CHOOSE(MATCH( MID(H1277, 5, 3), {"Jan","Feb","Mar","Apr","May","Jun","Jul","Aug","Sep","Oct","Nov","Dec"}, 0), 1, 2, 3, 4, 5, 6, 7, 8, 9, 10, 11, 12), MID(H1277, 9, 2)), "yyyy-mm-dd")</f>
        <v>2014-07-18</v>
      </c>
      <c r="G1277" s="1" t="s">
        <v>2678</v>
      </c>
      <c r="H1277" s="1" t="s">
        <v>2677</v>
      </c>
    </row>
    <row r="1278" spans="1:8" hidden="1" x14ac:dyDescent="0.3">
      <c r="A1278" s="1" t="s">
        <v>11</v>
      </c>
      <c r="B1278" s="1" t="str">
        <f t="shared" si="58"/>
        <v>USA</v>
      </c>
      <c r="C1278" s="5" t="str">
        <f t="shared" si="57"/>
        <v>2014</v>
      </c>
      <c r="D1278" s="1" t="str">
        <f t="shared" si="59"/>
        <v xml:space="preserve">Falcon 9 Block 2 (v1.1) </v>
      </c>
      <c r="E1278" s="1" t="s">
        <v>346</v>
      </c>
      <c r="F1278" s="7" t="str">
        <f>TEXT(DATE(MID(H1278, 13, 4), CHOOSE(MATCH( MID(H1278, 5, 3), {"Jan","Feb","Mar","Apr","May","Jun","Jul","Aug","Sep","Oct","Nov","Dec"}, 0), 1, 2, 3, 4, 5, 6, 7, 8, 9, 10, 11, 12), MID(H1278, 9, 2)), "yyyy-mm-dd")</f>
        <v>2014-07-14</v>
      </c>
      <c r="G1278" s="1" t="s">
        <v>2680</v>
      </c>
      <c r="H1278" s="1" t="s">
        <v>2679</v>
      </c>
    </row>
    <row r="1279" spans="1:8" hidden="1" x14ac:dyDescent="0.3">
      <c r="A1279" s="1" t="s">
        <v>343</v>
      </c>
      <c r="B1279" s="1" t="str">
        <f t="shared" si="58"/>
        <v>USA</v>
      </c>
      <c r="C1279" s="5" t="str">
        <f t="shared" si="57"/>
        <v>2014</v>
      </c>
      <c r="D1279" s="1" t="str">
        <f t="shared" si="59"/>
        <v xml:space="preserve">Antares 120 </v>
      </c>
      <c r="E1279" s="1" t="s">
        <v>346</v>
      </c>
      <c r="F1279" s="7" t="str">
        <f>TEXT(DATE(MID(H1279, 13, 4), CHOOSE(MATCH( MID(H1279, 5, 3), {"Jan","Feb","Mar","Apr","May","Jun","Jul","Aug","Sep","Oct","Nov","Dec"}, 0), 1, 2, 3, 4, 5, 6, 7, 8, 9, 10, 11, 12), MID(H1279, 9, 2)), "yyyy-mm-dd")</f>
        <v>2014-07-13</v>
      </c>
      <c r="G1279" s="1" t="s">
        <v>2682</v>
      </c>
      <c r="H1279" s="1" t="s">
        <v>2681</v>
      </c>
    </row>
    <row r="1280" spans="1:8" hidden="1" x14ac:dyDescent="0.3">
      <c r="A1280" s="1" t="s">
        <v>981</v>
      </c>
      <c r="B1280" s="1" t="str">
        <f t="shared" si="58"/>
        <v>France</v>
      </c>
      <c r="C1280" s="5" t="str">
        <f t="shared" si="57"/>
        <v>2014</v>
      </c>
      <c r="D1280" s="1" t="str">
        <f t="shared" si="59"/>
        <v xml:space="preserve">Soyuz ST-B/Fregat-MT </v>
      </c>
      <c r="E1280" s="1" t="s">
        <v>8</v>
      </c>
      <c r="F1280" s="7" t="str">
        <f>TEXT(DATE(MID(H1280, 13, 4), CHOOSE(MATCH( MID(H1280, 5, 3), {"Jan","Feb","Mar","Apr","May","Jun","Jul","Aug","Sep","Oct","Nov","Dec"}, 0), 1, 2, 3, 4, 5, 6, 7, 8, 9, 10, 11, 12), MID(H1280, 9, 2)), "yyyy-mm-dd")</f>
        <v>2014-07-10</v>
      </c>
      <c r="G1280" s="1" t="s">
        <v>2684</v>
      </c>
      <c r="H1280" s="1" t="s">
        <v>2683</v>
      </c>
    </row>
    <row r="1281" spans="1:8" hidden="1" x14ac:dyDescent="0.3">
      <c r="A1281" s="1" t="s">
        <v>702</v>
      </c>
      <c r="B1281" s="1" t="str">
        <f t="shared" si="58"/>
        <v>Russia</v>
      </c>
      <c r="C1281" s="5" t="str">
        <f t="shared" si="57"/>
        <v>2014</v>
      </c>
      <c r="D1281" s="1" t="str">
        <f t="shared" si="59"/>
        <v xml:space="preserve">Angara 1.2PP </v>
      </c>
      <c r="E1281" s="1" t="s">
        <v>346</v>
      </c>
      <c r="F1281" s="7" t="str">
        <f>TEXT(DATE(MID(H1281, 13, 4), CHOOSE(MATCH( MID(H1281, 5, 3), {"Jan","Feb","Mar","Apr","May","Jun","Jul","Aug","Sep","Oct","Nov","Dec"}, 0), 1, 2, 3, 4, 5, 6, 7, 8, 9, 10, 11, 12), MID(H1281, 9, 2)), "yyyy-mm-dd")</f>
        <v>2014-07-09</v>
      </c>
      <c r="G1281" s="1" t="s">
        <v>2686</v>
      </c>
      <c r="H1281" s="1" t="s">
        <v>2685</v>
      </c>
    </row>
    <row r="1282" spans="1:8" hidden="1" x14ac:dyDescent="0.3">
      <c r="A1282" s="1" t="s">
        <v>130</v>
      </c>
      <c r="B1282" s="1" t="str">
        <f t="shared" si="58"/>
        <v>Kazakhstan</v>
      </c>
      <c r="C1282" s="5" t="str">
        <f t="shared" ref="C1282:C1345" si="60">TEXT(F1282, "yyyy")</f>
        <v>2014</v>
      </c>
      <c r="D1282" s="1" t="str">
        <f t="shared" si="59"/>
        <v xml:space="preserve">Soyuz 2.1b/Fregat-M </v>
      </c>
      <c r="E1282" s="1" t="s">
        <v>8</v>
      </c>
      <c r="F1282" s="7" t="str">
        <f>TEXT(DATE(MID(H1282, 13, 4), CHOOSE(MATCH( MID(H1282, 5, 3), {"Jan","Feb","Mar","Apr","May","Jun","Jul","Aug","Sep","Oct","Nov","Dec"}, 0), 1, 2, 3, 4, 5, 6, 7, 8, 9, 10, 11, 12), MID(H1282, 9, 2)), "yyyy-mm-dd")</f>
        <v>2014-07-08</v>
      </c>
      <c r="G1282" s="1" t="s">
        <v>2688</v>
      </c>
      <c r="H1282" s="1" t="s">
        <v>2687</v>
      </c>
    </row>
    <row r="1283" spans="1:8" hidden="1" x14ac:dyDescent="0.3">
      <c r="A1283" s="1" t="s">
        <v>1561</v>
      </c>
      <c r="B1283" s="1" t="str">
        <f t="shared" ref="B1283:B1346" si="61">TRIM(MID(A1283, FIND("|", SUBSTITUTE(A1283, ",", "|", LEN(A1283) - LEN(SUBSTITUTE(A1283,",", "" )))) + 1, LEN(A1283)))</f>
        <v>Russia</v>
      </c>
      <c r="C1283" s="5" t="str">
        <f t="shared" si="60"/>
        <v>2014</v>
      </c>
      <c r="D1283" s="1" t="str">
        <f t="shared" ref="D1283:D1346" si="62">LEFT(G1283, FIND("|", G1283) - 1)</f>
        <v xml:space="preserve">Rokot/Briz KM </v>
      </c>
      <c r="E1283" s="1" t="s">
        <v>346</v>
      </c>
      <c r="F1283" s="7" t="str">
        <f>TEXT(DATE(MID(H1283, 13, 4), CHOOSE(MATCH( MID(H1283, 5, 3), {"Jan","Feb","Mar","Apr","May","Jun","Jul","Aug","Sep","Oct","Nov","Dec"}, 0), 1, 2, 3, 4, 5, 6, 7, 8, 9, 10, 11, 12), MID(H1283, 9, 2)), "yyyy-mm-dd")</f>
        <v>2014-07-03</v>
      </c>
      <c r="G1283" s="1" t="s">
        <v>2690</v>
      </c>
      <c r="H1283" s="1" t="s">
        <v>2689</v>
      </c>
    </row>
    <row r="1284" spans="1:8" hidden="1" x14ac:dyDescent="0.3">
      <c r="A1284" s="1" t="s">
        <v>114</v>
      </c>
      <c r="B1284" s="1" t="str">
        <f t="shared" si="61"/>
        <v>USA</v>
      </c>
      <c r="C1284" s="5" t="str">
        <f t="shared" si="60"/>
        <v>2014</v>
      </c>
      <c r="D1284" s="1" t="str">
        <f t="shared" si="62"/>
        <v xml:space="preserve">Delta II 7320-10C </v>
      </c>
      <c r="E1284" s="1" t="s">
        <v>346</v>
      </c>
      <c r="F1284" s="7" t="str">
        <f>TEXT(DATE(MID(H1284, 13, 4), CHOOSE(MATCH( MID(H1284, 5, 3), {"Jan","Feb","Mar","Apr","May","Jun","Jul","Aug","Sep","Oct","Nov","Dec"}, 0), 1, 2, 3, 4, 5, 6, 7, 8, 9, 10, 11, 12), MID(H1284, 9, 2)), "yyyy-mm-dd")</f>
        <v>2014-07-02</v>
      </c>
      <c r="G1284" s="1" t="s">
        <v>2692</v>
      </c>
      <c r="H1284" s="1" t="s">
        <v>2691</v>
      </c>
    </row>
    <row r="1285" spans="1:8" hidden="1" x14ac:dyDescent="0.3">
      <c r="A1285" s="1" t="s">
        <v>87</v>
      </c>
      <c r="B1285" s="1" t="str">
        <f t="shared" si="61"/>
        <v>India</v>
      </c>
      <c r="C1285" s="5" t="str">
        <f t="shared" si="60"/>
        <v>2014</v>
      </c>
      <c r="D1285" s="1" t="str">
        <f t="shared" si="62"/>
        <v xml:space="preserve">PSLV-CA </v>
      </c>
      <c r="E1285" s="1" t="s">
        <v>8</v>
      </c>
      <c r="F1285" s="7" t="str">
        <f>TEXT(DATE(MID(H1285, 13, 4), CHOOSE(MATCH( MID(H1285, 5, 3), {"Jan","Feb","Mar","Apr","May","Jun","Jul","Aug","Sep","Oct","Nov","Dec"}, 0), 1, 2, 3, 4, 5, 6, 7, 8, 9, 10, 11, 12), MID(H1285, 9, 2)), "yyyy-mm-dd")</f>
        <v>2014-06-30</v>
      </c>
      <c r="G1285" s="1" t="s">
        <v>2694</v>
      </c>
      <c r="H1285" s="1" t="s">
        <v>2693</v>
      </c>
    </row>
    <row r="1286" spans="1:8" hidden="1" x14ac:dyDescent="0.3">
      <c r="A1286" s="1" t="s">
        <v>2540</v>
      </c>
      <c r="B1286" s="1" t="str">
        <f t="shared" si="61"/>
        <v>Russia</v>
      </c>
      <c r="C1286" s="5" t="str">
        <f t="shared" si="60"/>
        <v>2014</v>
      </c>
      <c r="D1286" s="1" t="str">
        <f t="shared" si="62"/>
        <v xml:space="preserve">Dnepr </v>
      </c>
      <c r="E1286" s="1" t="s">
        <v>346</v>
      </c>
      <c r="F1286" s="7" t="str">
        <f>TEXT(DATE(MID(H1286, 13, 4), CHOOSE(MATCH( MID(H1286, 5, 3), {"Jan","Feb","Mar","Apr","May","Jun","Jul","Aug","Sep","Oct","Nov","Dec"}, 0), 1, 2, 3, 4, 5, 6, 7, 8, 9, 10, 11, 12), MID(H1286, 9, 2)), "yyyy-mm-dd")</f>
        <v>2014-06-19</v>
      </c>
      <c r="G1286" s="1" t="s">
        <v>2696</v>
      </c>
      <c r="H1286" s="1" t="s">
        <v>2695</v>
      </c>
    </row>
    <row r="1287" spans="1:8" hidden="1" x14ac:dyDescent="0.3">
      <c r="A1287" s="1" t="s">
        <v>5</v>
      </c>
      <c r="B1287" s="1" t="str">
        <f t="shared" si="61"/>
        <v>Russia</v>
      </c>
      <c r="C1287" s="5" t="str">
        <f t="shared" si="60"/>
        <v>2014</v>
      </c>
      <c r="D1287" s="1" t="str">
        <f t="shared" si="62"/>
        <v xml:space="preserve">Soyuz 2.1b/Fregat-M </v>
      </c>
      <c r="E1287" s="1" t="s">
        <v>8</v>
      </c>
      <c r="F1287" s="7" t="str">
        <f>TEXT(DATE(MID(H1287, 13, 4), CHOOSE(MATCH( MID(H1287, 5, 3), {"Jan","Feb","Mar","Apr","May","Jun","Jul","Aug","Sep","Oct","Nov","Dec"}, 0), 1, 2, 3, 4, 5, 6, 7, 8, 9, 10, 11, 12), MID(H1287, 9, 2)), "yyyy-mm-dd")</f>
        <v>2014-06-14</v>
      </c>
      <c r="G1287" s="1" t="s">
        <v>2698</v>
      </c>
      <c r="H1287" s="1" t="s">
        <v>2697</v>
      </c>
    </row>
    <row r="1288" spans="1:8" hidden="1" x14ac:dyDescent="0.3">
      <c r="A1288" s="1" t="s">
        <v>1630</v>
      </c>
      <c r="B1288" s="1" t="str">
        <f t="shared" si="61"/>
        <v>Kazakhstan</v>
      </c>
      <c r="C1288" s="5" t="str">
        <f t="shared" si="60"/>
        <v>2014</v>
      </c>
      <c r="D1288" s="1" t="str">
        <f t="shared" si="62"/>
        <v xml:space="preserve">Soyuz FG </v>
      </c>
      <c r="E1288" s="1" t="s">
        <v>346</v>
      </c>
      <c r="F1288" s="7" t="str">
        <f>TEXT(DATE(MID(H1288, 13, 4), CHOOSE(MATCH( MID(H1288, 5, 3), {"Jan","Feb","Mar","Apr","May","Jun","Jul","Aug","Sep","Oct","Nov","Dec"}, 0), 1, 2, 3, 4, 5, 6, 7, 8, 9, 10, 11, 12), MID(H1288, 9, 2)), "yyyy-mm-dd")</f>
        <v>2014-05-28</v>
      </c>
      <c r="G1288" s="1" t="s">
        <v>2700</v>
      </c>
      <c r="H1288" s="1" t="s">
        <v>2699</v>
      </c>
    </row>
    <row r="1289" spans="1:8" hidden="1" x14ac:dyDescent="0.3">
      <c r="A1289" s="1" t="s">
        <v>2702</v>
      </c>
      <c r="B1289" s="1" t="str">
        <f t="shared" si="61"/>
        <v>Pacific Ocean</v>
      </c>
      <c r="C1289" s="5" t="str">
        <f t="shared" si="60"/>
        <v>2014</v>
      </c>
      <c r="D1289" s="1" t="str">
        <f t="shared" si="62"/>
        <v xml:space="preserve">Zenit-3 SL </v>
      </c>
      <c r="E1289" s="1" t="s">
        <v>346</v>
      </c>
      <c r="F1289" s="7" t="str">
        <f>TEXT(DATE(MID(H1289, 13, 4), CHOOSE(MATCH( MID(H1289, 5, 3), {"Jan","Feb","Mar","Apr","May","Jun","Jul","Aug","Sep","Oct","Nov","Dec"}, 0), 1, 2, 3, 4, 5, 6, 7, 8, 9, 10, 11, 12), MID(H1289, 9, 2)), "yyyy-mm-dd")</f>
        <v>2014-05-26</v>
      </c>
      <c r="G1289" s="1" t="s">
        <v>2704</v>
      </c>
      <c r="H1289" s="1" t="s">
        <v>2703</v>
      </c>
    </row>
    <row r="1290" spans="1:8" hidden="1" x14ac:dyDescent="0.3">
      <c r="A1290" s="1" t="s">
        <v>61</v>
      </c>
      <c r="B1290" s="1" t="str">
        <f t="shared" si="61"/>
        <v>Japan</v>
      </c>
      <c r="C1290" s="5" t="str">
        <f t="shared" si="60"/>
        <v>2014</v>
      </c>
      <c r="D1290" s="1" t="str">
        <f t="shared" si="62"/>
        <v xml:space="preserve">H-IIA 202 </v>
      </c>
      <c r="E1290" s="1" t="s">
        <v>8</v>
      </c>
      <c r="F1290" s="7" t="str">
        <f>TEXT(DATE(MID(H1290, 13, 4), CHOOSE(MATCH( MID(H1290, 5, 3), {"Jan","Feb","Mar","Apr","May","Jun","Jul","Aug","Sep","Oct","Nov","Dec"}, 0), 1, 2, 3, 4, 5, 6, 7, 8, 9, 10, 11, 12), MID(H1290, 9, 2)), "yyyy-mm-dd")</f>
        <v>2014-05-24</v>
      </c>
      <c r="G1290" s="1" t="s">
        <v>2706</v>
      </c>
      <c r="H1290" s="1" t="s">
        <v>2705</v>
      </c>
    </row>
    <row r="1291" spans="1:8" hidden="1" x14ac:dyDescent="0.3">
      <c r="A1291" s="1" t="s">
        <v>1561</v>
      </c>
      <c r="B1291" s="1" t="str">
        <f t="shared" si="61"/>
        <v>Russia</v>
      </c>
      <c r="C1291" s="5" t="str">
        <f t="shared" si="60"/>
        <v>2014</v>
      </c>
      <c r="D1291" s="1" t="str">
        <f t="shared" si="62"/>
        <v xml:space="preserve">Rokot/Briz KM </v>
      </c>
      <c r="E1291" s="1" t="s">
        <v>346</v>
      </c>
      <c r="F1291" s="7" t="str">
        <f>TEXT(DATE(MID(H1291, 13, 4), CHOOSE(MATCH( MID(H1291, 5, 3), {"Jan","Feb","Mar","Apr","May","Jun","Jul","Aug","Sep","Oct","Nov","Dec"}, 0), 1, 2, 3, 4, 5, 6, 7, 8, 9, 10, 11, 12), MID(H1291, 9, 2)), "yyyy-mm-dd")</f>
        <v>2014-05-23</v>
      </c>
      <c r="G1291" s="1" t="s">
        <v>2708</v>
      </c>
      <c r="H1291" s="1" t="s">
        <v>2707</v>
      </c>
    </row>
    <row r="1292" spans="1:8" hidden="1" x14ac:dyDescent="0.3">
      <c r="A1292" s="1" t="s">
        <v>75</v>
      </c>
      <c r="B1292" s="1" t="str">
        <f t="shared" si="61"/>
        <v>USA</v>
      </c>
      <c r="C1292" s="5" t="str">
        <f t="shared" si="60"/>
        <v>2014</v>
      </c>
      <c r="D1292" s="1" t="str">
        <f t="shared" si="62"/>
        <v xml:space="preserve">Atlas V 401 </v>
      </c>
      <c r="E1292" s="1" t="s">
        <v>8</v>
      </c>
      <c r="F1292" s="7" t="str">
        <f>TEXT(DATE(MID(H1292, 13, 4), CHOOSE(MATCH( MID(H1292, 5, 3), {"Jan","Feb","Mar","Apr","May","Jun","Jul","Aug","Sep","Oct","Nov","Dec"}, 0), 1, 2, 3, 4, 5, 6, 7, 8, 9, 10, 11, 12), MID(H1292, 9, 2)), "yyyy-mm-dd")</f>
        <v>2014-05-22</v>
      </c>
      <c r="G1292" s="1" t="s">
        <v>2710</v>
      </c>
      <c r="H1292" s="1" t="s">
        <v>2709</v>
      </c>
    </row>
    <row r="1293" spans="1:8" hidden="1" x14ac:dyDescent="0.3">
      <c r="A1293" s="1" t="s">
        <v>390</v>
      </c>
      <c r="B1293" s="1" t="str">
        <f t="shared" si="61"/>
        <v>USA</v>
      </c>
      <c r="C1293" s="5" t="str">
        <f t="shared" si="60"/>
        <v>2014</v>
      </c>
      <c r="D1293" s="1" t="str">
        <f t="shared" si="62"/>
        <v xml:space="preserve">Delta IV Medium+ (4,2) </v>
      </c>
      <c r="E1293" s="1" t="s">
        <v>346</v>
      </c>
      <c r="F1293" s="7" t="str">
        <f>TEXT(DATE(MID(H1293, 13, 4), CHOOSE(MATCH( MID(H1293, 5, 3), {"Jan","Feb","Mar","Apr","May","Jun","Jul","Aug","Sep","Oct","Nov","Dec"}, 0), 1, 2, 3, 4, 5, 6, 7, 8, 9, 10, 11, 12), MID(H1293, 9, 2)), "yyyy-mm-dd")</f>
        <v>2014-05-17</v>
      </c>
      <c r="G1293" s="1" t="s">
        <v>2712</v>
      </c>
      <c r="H1293" s="1" t="s">
        <v>2711</v>
      </c>
    </row>
    <row r="1294" spans="1:8" hidden="1" x14ac:dyDescent="0.3">
      <c r="A1294" s="1" t="s">
        <v>529</v>
      </c>
      <c r="B1294" s="1" t="str">
        <f t="shared" si="61"/>
        <v>Kazakhstan</v>
      </c>
      <c r="C1294" s="5" t="str">
        <f t="shared" si="60"/>
        <v>2014</v>
      </c>
      <c r="D1294" s="1" t="str">
        <f t="shared" si="62"/>
        <v xml:space="preserve">Proton-M/Briz-M </v>
      </c>
      <c r="E1294" s="1" t="s">
        <v>8</v>
      </c>
      <c r="F1294" s="7" t="str">
        <f>TEXT(DATE(MID(H1294, 13, 4), CHOOSE(MATCH( MID(H1294, 5, 3), {"Jan","Feb","Mar","Apr","May","Jun","Jul","Aug","Sep","Oct","Nov","Dec"}, 0), 1, 2, 3, 4, 5, 6, 7, 8, 9, 10, 11, 12), MID(H1294, 9, 2)), "yyyy-mm-dd")</f>
        <v>2014-05-15</v>
      </c>
      <c r="G1294" s="1" t="s">
        <v>2714</v>
      </c>
      <c r="H1294" s="1" t="s">
        <v>2713</v>
      </c>
    </row>
    <row r="1295" spans="1:8" hidden="1" x14ac:dyDescent="0.3">
      <c r="A1295" s="1" t="s">
        <v>5</v>
      </c>
      <c r="B1295" s="1" t="str">
        <f t="shared" si="61"/>
        <v>Russia</v>
      </c>
      <c r="C1295" s="5" t="str">
        <f t="shared" si="60"/>
        <v>2014</v>
      </c>
      <c r="D1295" s="1" t="str">
        <f t="shared" si="62"/>
        <v xml:space="preserve">Soyuz 2.1a </v>
      </c>
      <c r="E1295" s="1" t="s">
        <v>8</v>
      </c>
      <c r="F1295" s="7" t="str">
        <f>TEXT(DATE(MID(H1295, 13, 4), CHOOSE(MATCH( MID(H1295, 5, 3), {"Jan","Feb","Mar","Apr","May","Jun","Jul","Aug","Sep","Oct","Nov","Dec"}, 0), 1, 2, 3, 4, 5, 6, 7, 8, 9, 10, 11, 12), MID(H1295, 9, 2)), "yyyy-mm-dd")</f>
        <v>2014-05-06</v>
      </c>
      <c r="G1295" s="1" t="s">
        <v>2716</v>
      </c>
      <c r="H1295" s="1" t="s">
        <v>2715</v>
      </c>
    </row>
    <row r="1296" spans="1:8" hidden="1" x14ac:dyDescent="0.3">
      <c r="A1296" s="1" t="s">
        <v>234</v>
      </c>
      <c r="B1296" s="1" t="str">
        <f t="shared" si="61"/>
        <v>France</v>
      </c>
      <c r="C1296" s="5" t="str">
        <f t="shared" si="60"/>
        <v>2014</v>
      </c>
      <c r="D1296" s="1" t="str">
        <f t="shared" si="62"/>
        <v xml:space="preserve">Vega </v>
      </c>
      <c r="E1296" s="1" t="s">
        <v>8</v>
      </c>
      <c r="F1296" s="7" t="str">
        <f>TEXT(DATE(MID(H1296, 13, 4), CHOOSE(MATCH( MID(H1296, 5, 3), {"Jan","Feb","Mar","Apr","May","Jun","Jul","Aug","Sep","Oct","Nov","Dec"}, 0), 1, 2, 3, 4, 5, 6, 7, 8, 9, 10, 11, 12), MID(H1296, 9, 2)), "yyyy-mm-dd")</f>
        <v>2014-04-30</v>
      </c>
      <c r="G1296" s="1" t="s">
        <v>2718</v>
      </c>
      <c r="H1296" s="1" t="s">
        <v>2717</v>
      </c>
    </row>
    <row r="1297" spans="1:8" hidden="1" x14ac:dyDescent="0.3">
      <c r="A1297" s="1" t="s">
        <v>565</v>
      </c>
      <c r="B1297" s="1" t="str">
        <f t="shared" si="61"/>
        <v>Kazakhstan</v>
      </c>
      <c r="C1297" s="5" t="str">
        <f t="shared" si="60"/>
        <v>2014</v>
      </c>
      <c r="D1297" s="1" t="str">
        <f t="shared" si="62"/>
        <v xml:space="preserve">Proton-M/Briz-M </v>
      </c>
      <c r="E1297" s="1" t="s">
        <v>8</v>
      </c>
      <c r="F1297" s="7" t="str">
        <f>TEXT(DATE(MID(H1297, 13, 4), CHOOSE(MATCH( MID(H1297, 5, 3), {"Jan","Feb","Mar","Apr","May","Jun","Jul","Aug","Sep","Oct","Nov","Dec"}, 0), 1, 2, 3, 4, 5, 6, 7, 8, 9, 10, 11, 12), MID(H1297, 9, 2)), "yyyy-mm-dd")</f>
        <v>2014-04-28</v>
      </c>
      <c r="G1297" s="1" t="s">
        <v>2720</v>
      </c>
      <c r="H1297" s="1" t="s">
        <v>2719</v>
      </c>
    </row>
    <row r="1298" spans="1:8" hidden="1" x14ac:dyDescent="0.3">
      <c r="A1298" s="1" t="s">
        <v>11</v>
      </c>
      <c r="B1298" s="1" t="str">
        <f t="shared" si="61"/>
        <v>USA</v>
      </c>
      <c r="C1298" s="5" t="str">
        <f t="shared" si="60"/>
        <v>2014</v>
      </c>
      <c r="D1298" s="1" t="str">
        <f t="shared" si="62"/>
        <v xml:space="preserve">Falcon 9 Block 2 (v1.1) </v>
      </c>
      <c r="E1298" s="1" t="s">
        <v>346</v>
      </c>
      <c r="F1298" s="7" t="str">
        <f>TEXT(DATE(MID(H1298, 13, 4), CHOOSE(MATCH( MID(H1298, 5, 3), {"Jan","Feb","Mar","Apr","May","Jun","Jul","Aug","Sep","Oct","Nov","Dec"}, 0), 1, 2, 3, 4, 5, 6, 7, 8, 9, 10, 11, 12), MID(H1298, 9, 2)), "yyyy-mm-dd")</f>
        <v>2014-04-18</v>
      </c>
      <c r="G1298" s="1" t="s">
        <v>2722</v>
      </c>
      <c r="H1298" s="1" t="s">
        <v>2721</v>
      </c>
    </row>
    <row r="1299" spans="1:8" hidden="1" x14ac:dyDescent="0.3">
      <c r="A1299" s="1" t="s">
        <v>130</v>
      </c>
      <c r="B1299" s="1" t="str">
        <f t="shared" si="61"/>
        <v>Kazakhstan</v>
      </c>
      <c r="C1299" s="5" t="str">
        <f t="shared" si="60"/>
        <v>2014</v>
      </c>
      <c r="D1299" s="1" t="str">
        <f t="shared" si="62"/>
        <v xml:space="preserve">Soyuz U </v>
      </c>
      <c r="E1299" s="1" t="s">
        <v>346</v>
      </c>
      <c r="F1299" s="7" t="str">
        <f>TEXT(DATE(MID(H1299, 13, 4), CHOOSE(MATCH( MID(H1299, 5, 3), {"Jan","Feb","Mar","Apr","May","Jun","Jul","Aug","Sep","Oct","Nov","Dec"}, 0), 1, 2, 3, 4, 5, 6, 7, 8, 9, 10, 11, 12), MID(H1299, 9, 2)), "yyyy-mm-dd")</f>
        <v>2014-04-16</v>
      </c>
      <c r="G1299" s="1" t="s">
        <v>2724</v>
      </c>
      <c r="H1299" s="1" t="s">
        <v>2723</v>
      </c>
    </row>
    <row r="1300" spans="1:8" hidden="1" x14ac:dyDescent="0.3">
      <c r="A1300" s="1" t="s">
        <v>75</v>
      </c>
      <c r="B1300" s="1" t="str">
        <f t="shared" si="61"/>
        <v>USA</v>
      </c>
      <c r="C1300" s="5" t="str">
        <f t="shared" si="60"/>
        <v>2014</v>
      </c>
      <c r="D1300" s="1" t="str">
        <f t="shared" si="62"/>
        <v xml:space="preserve">Atlas V 541 </v>
      </c>
      <c r="E1300" s="1" t="s">
        <v>8</v>
      </c>
      <c r="F1300" s="7" t="str">
        <f>TEXT(DATE(MID(H1300, 13, 4), CHOOSE(MATCH( MID(H1300, 5, 3), {"Jan","Feb","Mar","Apr","May","Jun","Jul","Aug","Sep","Oct","Nov","Dec"}, 0), 1, 2, 3, 4, 5, 6, 7, 8, 9, 10, 11, 12), MID(H1300, 9, 2)), "yyyy-mm-dd")</f>
        <v>2014-04-10</v>
      </c>
      <c r="G1300" s="1" t="s">
        <v>2726</v>
      </c>
      <c r="H1300" s="1" t="s">
        <v>2725</v>
      </c>
    </row>
    <row r="1301" spans="1:8" hidden="1" x14ac:dyDescent="0.3">
      <c r="A1301" s="1" t="s">
        <v>498</v>
      </c>
      <c r="B1301" s="1" t="str">
        <f t="shared" si="61"/>
        <v>Israel</v>
      </c>
      <c r="C1301" s="5" t="str">
        <f t="shared" si="60"/>
        <v>2014</v>
      </c>
      <c r="D1301" s="1" t="str">
        <f t="shared" si="62"/>
        <v xml:space="preserve">Shavit-2 </v>
      </c>
      <c r="E1301" s="1" t="s">
        <v>8</v>
      </c>
      <c r="F1301" s="7" t="str">
        <f>TEXT(DATE(MID(H1301, 13, 4), CHOOSE(MATCH( MID(H1301, 5, 3), {"Jan","Feb","Mar","Apr","May","Jun","Jul","Aug","Sep","Oct","Nov","Dec"}, 0), 1, 2, 3, 4, 5, 6, 7, 8, 9, 10, 11, 12), MID(H1301, 9, 2)), "yyyy-mm-dd")</f>
        <v>2014-04-09</v>
      </c>
      <c r="G1301" s="1" t="s">
        <v>2728</v>
      </c>
      <c r="H1301" s="1" t="s">
        <v>2727</v>
      </c>
    </row>
    <row r="1302" spans="1:8" hidden="1" x14ac:dyDescent="0.3">
      <c r="A1302" s="1" t="s">
        <v>1630</v>
      </c>
      <c r="B1302" s="1" t="str">
        <f t="shared" si="61"/>
        <v>Kazakhstan</v>
      </c>
      <c r="C1302" s="5" t="str">
        <f t="shared" si="60"/>
        <v>2014</v>
      </c>
      <c r="D1302" s="1" t="str">
        <f t="shared" si="62"/>
        <v xml:space="preserve">Soyuz U </v>
      </c>
      <c r="E1302" s="1" t="s">
        <v>346</v>
      </c>
      <c r="F1302" s="7" t="str">
        <f>TEXT(DATE(MID(H1302, 13, 4), CHOOSE(MATCH( MID(H1302, 5, 3), {"Jan","Feb","Mar","Apr","May","Jun","Jul","Aug","Sep","Oct","Nov","Dec"}, 0), 1, 2, 3, 4, 5, 6, 7, 8, 9, 10, 11, 12), MID(H1302, 9, 2)), "yyyy-mm-dd")</f>
        <v>2014-04-09</v>
      </c>
      <c r="G1302" s="1" t="s">
        <v>2730</v>
      </c>
      <c r="H1302" s="1" t="s">
        <v>2729</v>
      </c>
    </row>
    <row r="1303" spans="1:8" hidden="1" x14ac:dyDescent="0.3">
      <c r="A1303" s="1" t="s">
        <v>87</v>
      </c>
      <c r="B1303" s="1" t="str">
        <f t="shared" si="61"/>
        <v>India</v>
      </c>
      <c r="C1303" s="5" t="str">
        <f t="shared" si="60"/>
        <v>2014</v>
      </c>
      <c r="D1303" s="1" t="str">
        <f t="shared" si="62"/>
        <v xml:space="preserve">PSLV-XL </v>
      </c>
      <c r="E1303" s="1" t="s">
        <v>8</v>
      </c>
      <c r="F1303" s="7" t="str">
        <f>TEXT(DATE(MID(H1303, 13, 4), CHOOSE(MATCH( MID(H1303, 5, 3), {"Jan","Feb","Mar","Apr","May","Jun","Jul","Aug","Sep","Oct","Nov","Dec"}, 0), 1, 2, 3, 4, 5, 6, 7, 8, 9, 10, 11, 12), MID(H1303, 9, 2)), "yyyy-mm-dd")</f>
        <v>2014-04-04</v>
      </c>
      <c r="G1303" s="1" t="s">
        <v>2732</v>
      </c>
      <c r="H1303" s="1" t="s">
        <v>2731</v>
      </c>
    </row>
    <row r="1304" spans="1:8" hidden="1" x14ac:dyDescent="0.3">
      <c r="A1304" s="1" t="s">
        <v>981</v>
      </c>
      <c r="B1304" s="1" t="str">
        <f t="shared" si="61"/>
        <v>France</v>
      </c>
      <c r="C1304" s="5" t="str">
        <f t="shared" si="60"/>
        <v>2014</v>
      </c>
      <c r="D1304" s="1" t="str">
        <f t="shared" si="62"/>
        <v xml:space="preserve">Soyuz ST-A/Fregat-M </v>
      </c>
      <c r="E1304" s="1" t="s">
        <v>8</v>
      </c>
      <c r="F1304" s="7" t="str">
        <f>TEXT(DATE(MID(H1304, 13, 4), CHOOSE(MATCH( MID(H1304, 5, 3), {"Jan","Feb","Mar","Apr","May","Jun","Jul","Aug","Sep","Oct","Nov","Dec"}, 0), 1, 2, 3, 4, 5, 6, 7, 8, 9, 10, 11, 12), MID(H1304, 9, 2)), "yyyy-mm-dd")</f>
        <v>2014-04-03</v>
      </c>
      <c r="G1304" s="1" t="s">
        <v>2734</v>
      </c>
      <c r="H1304" s="1" t="s">
        <v>2733</v>
      </c>
    </row>
    <row r="1305" spans="1:8" hidden="1" x14ac:dyDescent="0.3">
      <c r="A1305" s="1" t="s">
        <v>671</v>
      </c>
      <c r="B1305" s="1" t="str">
        <f t="shared" si="61"/>
        <v>USA</v>
      </c>
      <c r="C1305" s="5" t="str">
        <f t="shared" si="60"/>
        <v>2014</v>
      </c>
      <c r="D1305" s="1" t="str">
        <f t="shared" si="62"/>
        <v xml:space="preserve">Atlas V 401 </v>
      </c>
      <c r="E1305" s="1" t="s">
        <v>8</v>
      </c>
      <c r="F1305" s="7" t="str">
        <f>TEXT(DATE(MID(H1305, 13, 4), CHOOSE(MATCH( MID(H1305, 5, 3), {"Jan","Feb","Mar","Apr","May","Jun","Jul","Aug","Sep","Oct","Nov","Dec"}, 0), 1, 2, 3, 4, 5, 6, 7, 8, 9, 10, 11, 12), MID(H1305, 9, 2)), "yyyy-mm-dd")</f>
        <v>2014-04-03</v>
      </c>
      <c r="G1305" s="1" t="s">
        <v>2736</v>
      </c>
      <c r="H1305" s="1" t="s">
        <v>2735</v>
      </c>
    </row>
    <row r="1306" spans="1:8" hidden="1" x14ac:dyDescent="0.3">
      <c r="A1306" s="1" t="s">
        <v>90</v>
      </c>
      <c r="B1306" s="1" t="str">
        <f t="shared" si="61"/>
        <v>China</v>
      </c>
      <c r="C1306" s="5" t="str">
        <f t="shared" si="60"/>
        <v>2014</v>
      </c>
      <c r="D1306" s="1" t="str">
        <f t="shared" si="62"/>
        <v xml:space="preserve">Long March 2C </v>
      </c>
      <c r="E1306" s="1" t="s">
        <v>8</v>
      </c>
      <c r="F1306" s="7" t="str">
        <f>TEXT(DATE(MID(H1306, 13, 4), CHOOSE(MATCH( MID(H1306, 5, 3), {"Jan","Feb","Mar","Apr","May","Jun","Jul","Aug","Sep","Oct","Nov","Dec"}, 0), 1, 2, 3, 4, 5, 6, 7, 8, 9, 10, 11, 12), MID(H1306, 9, 2)), "yyyy-mm-dd")</f>
        <v>2014-03-31</v>
      </c>
      <c r="G1306" s="1" t="s">
        <v>2738</v>
      </c>
      <c r="H1306" s="1" t="s">
        <v>2737</v>
      </c>
    </row>
    <row r="1307" spans="1:8" hidden="1" x14ac:dyDescent="0.3">
      <c r="A1307" s="1" t="s">
        <v>1630</v>
      </c>
      <c r="B1307" s="1" t="str">
        <f t="shared" si="61"/>
        <v>Kazakhstan</v>
      </c>
      <c r="C1307" s="5" t="str">
        <f t="shared" si="60"/>
        <v>2014</v>
      </c>
      <c r="D1307" s="1" t="str">
        <f t="shared" si="62"/>
        <v xml:space="preserve">Soyuz FG </v>
      </c>
      <c r="E1307" s="1" t="s">
        <v>346</v>
      </c>
      <c r="F1307" s="7" t="str">
        <f>TEXT(DATE(MID(H1307, 13, 4), CHOOSE(MATCH( MID(H1307, 5, 3), {"Jan","Feb","Mar","Apr","May","Jun","Jul","Aug","Sep","Oct","Nov","Dec"}, 0), 1, 2, 3, 4, 5, 6, 7, 8, 9, 10, 11, 12), MID(H1307, 9, 2)), "yyyy-mm-dd")</f>
        <v>2014-03-25</v>
      </c>
      <c r="G1307" s="1" t="s">
        <v>2740</v>
      </c>
      <c r="H1307" s="1" t="s">
        <v>2739</v>
      </c>
    </row>
    <row r="1308" spans="1:8" hidden="1" x14ac:dyDescent="0.3">
      <c r="A1308" s="1" t="s">
        <v>5</v>
      </c>
      <c r="B1308" s="1" t="str">
        <f t="shared" si="61"/>
        <v>Russia</v>
      </c>
      <c r="C1308" s="5" t="str">
        <f t="shared" si="60"/>
        <v>2014</v>
      </c>
      <c r="D1308" s="1" t="str">
        <f t="shared" si="62"/>
        <v xml:space="preserve">Soyuz 2.1b/Fregat-M </v>
      </c>
      <c r="E1308" s="1" t="s">
        <v>8</v>
      </c>
      <c r="F1308" s="7" t="str">
        <f>TEXT(DATE(MID(H1308, 13, 4), CHOOSE(MATCH( MID(H1308, 5, 3), {"Jan","Feb","Mar","Apr","May","Jun","Jul","Aug","Sep","Oct","Nov","Dec"}, 0), 1, 2, 3, 4, 5, 6, 7, 8, 9, 10, 11, 12), MID(H1308, 9, 2)), "yyyy-mm-dd")</f>
        <v>2014-03-23</v>
      </c>
      <c r="G1308" s="1" t="s">
        <v>2742</v>
      </c>
      <c r="H1308" s="1" t="s">
        <v>2741</v>
      </c>
    </row>
    <row r="1309" spans="1:8" hidden="1" x14ac:dyDescent="0.3">
      <c r="A1309" s="1" t="s">
        <v>379</v>
      </c>
      <c r="B1309" s="1" t="str">
        <f t="shared" si="61"/>
        <v>France</v>
      </c>
      <c r="C1309" s="5" t="str">
        <f t="shared" si="60"/>
        <v>2014</v>
      </c>
      <c r="D1309" s="1" t="str">
        <f t="shared" si="62"/>
        <v xml:space="preserve">Ariane 5 ECA </v>
      </c>
      <c r="E1309" s="1" t="s">
        <v>346</v>
      </c>
      <c r="F1309" s="7" t="str">
        <f>TEXT(DATE(MID(H1309, 13, 4), CHOOSE(MATCH( MID(H1309, 5, 3), {"Jan","Feb","Mar","Apr","May","Jun","Jul","Aug","Sep","Oct","Nov","Dec"}, 0), 1, 2, 3, 4, 5, 6, 7, 8, 9, 10, 11, 12), MID(H1309, 9, 2)), "yyyy-mm-dd")</f>
        <v>2014-03-22</v>
      </c>
      <c r="G1309" s="1" t="s">
        <v>2744</v>
      </c>
      <c r="H1309" s="1" t="s">
        <v>2743</v>
      </c>
    </row>
    <row r="1310" spans="1:8" hidden="1" x14ac:dyDescent="0.3">
      <c r="A1310" s="1" t="s">
        <v>565</v>
      </c>
      <c r="B1310" s="1" t="str">
        <f t="shared" si="61"/>
        <v>Kazakhstan</v>
      </c>
      <c r="C1310" s="5" t="str">
        <f t="shared" si="60"/>
        <v>2014</v>
      </c>
      <c r="D1310" s="1" t="str">
        <f t="shared" si="62"/>
        <v xml:space="preserve">Proton-M/Briz-M </v>
      </c>
      <c r="E1310" s="1" t="s">
        <v>8</v>
      </c>
      <c r="F1310" s="7" t="str">
        <f>TEXT(DATE(MID(H1310, 13, 4), CHOOSE(MATCH( MID(H1310, 5, 3), {"Jan","Feb","Mar","Apr","May","Jun","Jul","Aug","Sep","Oct","Nov","Dec"}, 0), 1, 2, 3, 4, 5, 6, 7, 8, 9, 10, 11, 12), MID(H1310, 9, 2)), "yyyy-mm-dd")</f>
        <v>2014-03-15</v>
      </c>
      <c r="G1310" s="1" t="s">
        <v>2746</v>
      </c>
      <c r="H1310" s="1" t="s">
        <v>2745</v>
      </c>
    </row>
    <row r="1311" spans="1:8" hidden="1" x14ac:dyDescent="0.3">
      <c r="A1311" s="1" t="s">
        <v>61</v>
      </c>
      <c r="B1311" s="1" t="str">
        <f t="shared" si="61"/>
        <v>Japan</v>
      </c>
      <c r="C1311" s="5" t="str">
        <f t="shared" si="60"/>
        <v>2014</v>
      </c>
      <c r="D1311" s="1" t="str">
        <f t="shared" si="62"/>
        <v xml:space="preserve">H-IIA 202 </v>
      </c>
      <c r="E1311" s="1" t="s">
        <v>8</v>
      </c>
      <c r="F1311" s="7" t="str">
        <f>TEXT(DATE(MID(H1311, 13, 4), CHOOSE(MATCH( MID(H1311, 5, 3), {"Jan","Feb","Mar","Apr","May","Jun","Jul","Aug","Sep","Oct","Nov","Dec"}, 0), 1, 2, 3, 4, 5, 6, 7, 8, 9, 10, 11, 12), MID(H1311, 9, 2)), "yyyy-mm-dd")</f>
        <v>2014-02-27</v>
      </c>
      <c r="G1311" s="1" t="s">
        <v>2748</v>
      </c>
      <c r="H1311" s="1" t="s">
        <v>2747</v>
      </c>
    </row>
    <row r="1312" spans="1:8" hidden="1" x14ac:dyDescent="0.3">
      <c r="A1312" s="1" t="s">
        <v>390</v>
      </c>
      <c r="B1312" s="1" t="str">
        <f t="shared" si="61"/>
        <v>USA</v>
      </c>
      <c r="C1312" s="5" t="str">
        <f t="shared" si="60"/>
        <v>2014</v>
      </c>
      <c r="D1312" s="1" t="str">
        <f t="shared" si="62"/>
        <v xml:space="preserve">Delta IV Medium+ (4,2) </v>
      </c>
      <c r="E1312" s="1" t="s">
        <v>346</v>
      </c>
      <c r="F1312" s="7" t="str">
        <f>TEXT(DATE(MID(H1312, 13, 4), CHOOSE(MATCH( MID(H1312, 5, 3), {"Jan","Feb","Mar","Apr","May","Jun","Jul","Aug","Sep","Oct","Nov","Dec"}, 0), 1, 2, 3, 4, 5, 6, 7, 8, 9, 10, 11, 12), MID(H1312, 9, 2)), "yyyy-mm-dd")</f>
        <v>2014-02-21</v>
      </c>
      <c r="G1312" s="1" t="s">
        <v>2750</v>
      </c>
      <c r="H1312" s="1" t="s">
        <v>2749</v>
      </c>
    </row>
    <row r="1313" spans="1:8" hidden="1" x14ac:dyDescent="0.3">
      <c r="A1313" s="1" t="s">
        <v>565</v>
      </c>
      <c r="B1313" s="1" t="str">
        <f t="shared" si="61"/>
        <v>Kazakhstan</v>
      </c>
      <c r="C1313" s="5" t="str">
        <f t="shared" si="60"/>
        <v>2014</v>
      </c>
      <c r="D1313" s="1" t="str">
        <f t="shared" si="62"/>
        <v xml:space="preserve">Proton-M/Briz-M </v>
      </c>
      <c r="E1313" s="1" t="s">
        <v>8</v>
      </c>
      <c r="F1313" s="7" t="str">
        <f>TEXT(DATE(MID(H1313, 13, 4), CHOOSE(MATCH( MID(H1313, 5, 3), {"Jan","Feb","Mar","Apr","May","Jun","Jul","Aug","Sep","Oct","Nov","Dec"}, 0), 1, 2, 3, 4, 5, 6, 7, 8, 9, 10, 11, 12), MID(H1313, 9, 2)), "yyyy-mm-dd")</f>
        <v>2014-02-14</v>
      </c>
      <c r="G1313" s="1" t="s">
        <v>2752</v>
      </c>
      <c r="H1313" s="1" t="s">
        <v>2751</v>
      </c>
    </row>
    <row r="1314" spans="1:8" hidden="1" x14ac:dyDescent="0.3">
      <c r="A1314" s="1" t="s">
        <v>379</v>
      </c>
      <c r="B1314" s="1" t="str">
        <f t="shared" si="61"/>
        <v>France</v>
      </c>
      <c r="C1314" s="5" t="str">
        <f t="shared" si="60"/>
        <v>2014</v>
      </c>
      <c r="D1314" s="1" t="str">
        <f t="shared" si="62"/>
        <v xml:space="preserve">Ariane 5 ECA </v>
      </c>
      <c r="E1314" s="1" t="s">
        <v>346</v>
      </c>
      <c r="F1314" s="7" t="str">
        <f>TEXT(DATE(MID(H1314, 13, 4), CHOOSE(MATCH( MID(H1314, 5, 3), {"Jan","Feb","Mar","Apr","May","Jun","Jul","Aug","Sep","Oct","Nov","Dec"}, 0), 1, 2, 3, 4, 5, 6, 7, 8, 9, 10, 11, 12), MID(H1314, 9, 2)), "yyyy-mm-dd")</f>
        <v>2014-02-06</v>
      </c>
      <c r="G1314" s="1" t="s">
        <v>2754</v>
      </c>
      <c r="H1314" s="1" t="s">
        <v>2753</v>
      </c>
    </row>
    <row r="1315" spans="1:8" hidden="1" x14ac:dyDescent="0.3">
      <c r="A1315" s="1" t="s">
        <v>1630</v>
      </c>
      <c r="B1315" s="1" t="str">
        <f t="shared" si="61"/>
        <v>Kazakhstan</v>
      </c>
      <c r="C1315" s="5" t="str">
        <f t="shared" si="60"/>
        <v>2014</v>
      </c>
      <c r="D1315" s="1" t="str">
        <f t="shared" si="62"/>
        <v xml:space="preserve">Soyuz U </v>
      </c>
      <c r="E1315" s="1" t="s">
        <v>346</v>
      </c>
      <c r="F1315" s="7" t="str">
        <f>TEXT(DATE(MID(H1315, 13, 4), CHOOSE(MATCH( MID(H1315, 5, 3), {"Jan","Feb","Mar","Apr","May","Jun","Jul","Aug","Sep","Oct","Nov","Dec"}, 0), 1, 2, 3, 4, 5, 6, 7, 8, 9, 10, 11, 12), MID(H1315, 9, 2)), "yyyy-mm-dd")</f>
        <v>2014-02-05</v>
      </c>
      <c r="G1315" s="1" t="s">
        <v>2756</v>
      </c>
      <c r="H1315" s="1" t="s">
        <v>2755</v>
      </c>
    </row>
    <row r="1316" spans="1:8" hidden="1" x14ac:dyDescent="0.3">
      <c r="A1316" s="1" t="s">
        <v>75</v>
      </c>
      <c r="B1316" s="1" t="str">
        <f t="shared" si="61"/>
        <v>USA</v>
      </c>
      <c r="C1316" s="5" t="str">
        <f t="shared" si="60"/>
        <v>2014</v>
      </c>
      <c r="D1316" s="1" t="str">
        <f t="shared" si="62"/>
        <v xml:space="preserve">Atlas V 401 </v>
      </c>
      <c r="E1316" s="1" t="s">
        <v>8</v>
      </c>
      <c r="F1316" s="7" t="str">
        <f>TEXT(DATE(MID(H1316, 13, 4), CHOOSE(MATCH( MID(H1316, 5, 3), {"Jan","Feb","Mar","Apr","May","Jun","Jul","Aug","Sep","Oct","Nov","Dec"}, 0), 1, 2, 3, 4, 5, 6, 7, 8, 9, 10, 11, 12), MID(H1316, 9, 2)), "yyyy-mm-dd")</f>
        <v>2014-01-24</v>
      </c>
      <c r="G1316" s="1" t="s">
        <v>2758</v>
      </c>
      <c r="H1316" s="1" t="s">
        <v>2757</v>
      </c>
    </row>
    <row r="1317" spans="1:8" hidden="1" x14ac:dyDescent="0.3">
      <c r="A1317" s="1" t="s">
        <v>1754</v>
      </c>
      <c r="B1317" s="1" t="str">
        <f t="shared" si="61"/>
        <v>USA</v>
      </c>
      <c r="C1317" s="5" t="str">
        <f t="shared" si="60"/>
        <v>2014</v>
      </c>
      <c r="D1317" s="1" t="str">
        <f t="shared" si="62"/>
        <v xml:space="preserve">SpaceShipTwo </v>
      </c>
      <c r="E1317" s="1" t="s">
        <v>8</v>
      </c>
      <c r="F1317" s="7" t="str">
        <f>TEXT(DATE(MID(H1317, 13, 4), CHOOSE(MATCH( MID(H1317, 5, 3), {"Jan","Feb","Mar","Apr","May","Jun","Jul","Aug","Sep","Oct","Nov","Dec"}, 0), 1, 2, 3, 4, 5, 6, 7, 8, 9, 10, 11, 12), MID(H1317, 9, 2)), "yyyy-mm-dd")</f>
        <v>2014-01-10</v>
      </c>
      <c r="G1317" s="1" t="s">
        <v>1889</v>
      </c>
      <c r="H1317" s="1" t="s">
        <v>2759</v>
      </c>
    </row>
    <row r="1318" spans="1:8" hidden="1" x14ac:dyDescent="0.3">
      <c r="A1318" s="1" t="s">
        <v>343</v>
      </c>
      <c r="B1318" s="1" t="str">
        <f t="shared" si="61"/>
        <v>USA</v>
      </c>
      <c r="C1318" s="5" t="str">
        <f t="shared" si="60"/>
        <v>2014</v>
      </c>
      <c r="D1318" s="1" t="str">
        <f t="shared" si="62"/>
        <v xml:space="preserve">Antares 120 </v>
      </c>
      <c r="E1318" s="1" t="s">
        <v>346</v>
      </c>
      <c r="F1318" s="7" t="str">
        <f>TEXT(DATE(MID(H1318, 13, 4), CHOOSE(MATCH( MID(H1318, 5, 3), {"Jan","Feb","Mar","Apr","May","Jun","Jul","Aug","Sep","Oct","Nov","Dec"}, 0), 1, 2, 3, 4, 5, 6, 7, 8, 9, 10, 11, 12), MID(H1318, 9, 2)), "yyyy-mm-dd")</f>
        <v>2014-01-09</v>
      </c>
      <c r="G1318" s="1" t="s">
        <v>2761</v>
      </c>
      <c r="H1318" s="1" t="s">
        <v>2760</v>
      </c>
    </row>
    <row r="1319" spans="1:8" hidden="1" x14ac:dyDescent="0.3">
      <c r="A1319" s="1" t="s">
        <v>11</v>
      </c>
      <c r="B1319" s="1" t="str">
        <f t="shared" si="61"/>
        <v>USA</v>
      </c>
      <c r="C1319" s="5" t="str">
        <f t="shared" si="60"/>
        <v>2014</v>
      </c>
      <c r="D1319" s="1" t="str">
        <f t="shared" si="62"/>
        <v xml:space="preserve">Falcon 9 Block 2 (v1.1) </v>
      </c>
      <c r="E1319" s="1" t="s">
        <v>346</v>
      </c>
      <c r="F1319" s="7" t="str">
        <f>TEXT(DATE(MID(H1319, 13, 4), CHOOSE(MATCH( MID(H1319, 5, 3), {"Jan","Feb","Mar","Apr","May","Jun","Jul","Aug","Sep","Oct","Nov","Dec"}, 0), 1, 2, 3, 4, 5, 6, 7, 8, 9, 10, 11, 12), MID(H1319, 9, 2)), "yyyy-mm-dd")</f>
        <v>2014-01-06</v>
      </c>
      <c r="G1319" s="1" t="s">
        <v>2763</v>
      </c>
      <c r="H1319" s="1" t="s">
        <v>2762</v>
      </c>
    </row>
    <row r="1320" spans="1:8" hidden="1" x14ac:dyDescent="0.3">
      <c r="A1320" s="1" t="s">
        <v>290</v>
      </c>
      <c r="B1320" s="1" t="str">
        <f t="shared" si="61"/>
        <v>India</v>
      </c>
      <c r="C1320" s="5" t="str">
        <f t="shared" si="60"/>
        <v>2014</v>
      </c>
      <c r="D1320" s="1" t="str">
        <f t="shared" si="62"/>
        <v xml:space="preserve">GSLV Mk II </v>
      </c>
      <c r="E1320" s="1" t="s">
        <v>8</v>
      </c>
      <c r="F1320" s="7" t="str">
        <f>TEXT(DATE(MID(H1320, 13, 4), CHOOSE(MATCH( MID(H1320, 5, 3), {"Jan","Feb","Mar","Apr","May","Jun","Jul","Aug","Sep","Oct","Nov","Dec"}, 0), 1, 2, 3, 4, 5, 6, 7, 8, 9, 10, 11, 12), MID(H1320, 9, 2)), "yyyy-mm-dd")</f>
        <v>2014-01-05</v>
      </c>
      <c r="G1320" s="1" t="s">
        <v>2765</v>
      </c>
      <c r="H1320" s="1" t="s">
        <v>2764</v>
      </c>
    </row>
    <row r="1321" spans="1:8" hidden="1" x14ac:dyDescent="0.3">
      <c r="A1321" s="1" t="s">
        <v>5</v>
      </c>
      <c r="B1321" s="1" t="str">
        <f t="shared" si="61"/>
        <v>Russia</v>
      </c>
      <c r="C1321" s="5" t="str">
        <f t="shared" si="60"/>
        <v>2013</v>
      </c>
      <c r="D1321" s="1" t="str">
        <f t="shared" si="62"/>
        <v xml:space="preserve">Soyuz 2.1v/Volga </v>
      </c>
      <c r="E1321" s="1" t="s">
        <v>8</v>
      </c>
      <c r="F1321" s="7" t="str">
        <f>TEXT(DATE(MID(H1321, 13, 4), CHOOSE(MATCH( MID(H1321, 5, 3), {"Jan","Feb","Mar","Apr","May","Jun","Jul","Aug","Sep","Oct","Nov","Dec"}, 0), 1, 2, 3, 4, 5, 6, 7, 8, 9, 10, 11, 12), MID(H1321, 9, 2)), "yyyy-mm-dd")</f>
        <v>2013-12-28</v>
      </c>
      <c r="G1321" s="1" t="s">
        <v>2767</v>
      </c>
      <c r="H1321" s="1" t="s">
        <v>2766</v>
      </c>
    </row>
    <row r="1322" spans="1:8" hidden="1" x14ac:dyDescent="0.3">
      <c r="A1322" s="1" t="s">
        <v>565</v>
      </c>
      <c r="B1322" s="1" t="str">
        <f t="shared" si="61"/>
        <v>Kazakhstan</v>
      </c>
      <c r="C1322" s="5" t="str">
        <f t="shared" si="60"/>
        <v>2013</v>
      </c>
      <c r="D1322" s="1" t="str">
        <f t="shared" si="62"/>
        <v xml:space="preserve">Proton-M/Briz-M </v>
      </c>
      <c r="E1322" s="1" t="s">
        <v>8</v>
      </c>
      <c r="F1322" s="7" t="str">
        <f>TEXT(DATE(MID(H1322, 13, 4), CHOOSE(MATCH( MID(H1322, 5, 3), {"Jan","Feb","Mar","Apr","May","Jun","Jul","Aug","Sep","Oct","Nov","Dec"}, 0), 1, 2, 3, 4, 5, 6, 7, 8, 9, 10, 11, 12), MID(H1322, 9, 2)), "yyyy-mm-dd")</f>
        <v>2013-12-26</v>
      </c>
      <c r="G1322" s="1" t="s">
        <v>2769</v>
      </c>
      <c r="H1322" s="1" t="s">
        <v>2768</v>
      </c>
    </row>
    <row r="1323" spans="1:8" hidden="1" x14ac:dyDescent="0.3">
      <c r="A1323" s="1" t="s">
        <v>1561</v>
      </c>
      <c r="B1323" s="1" t="str">
        <f t="shared" si="61"/>
        <v>Russia</v>
      </c>
      <c r="C1323" s="5" t="str">
        <f t="shared" si="60"/>
        <v>2013</v>
      </c>
      <c r="D1323" s="1" t="str">
        <f t="shared" si="62"/>
        <v xml:space="preserve">Rokot/Briz KM </v>
      </c>
      <c r="E1323" s="1" t="s">
        <v>346</v>
      </c>
      <c r="F1323" s="7" t="str">
        <f>TEXT(DATE(MID(H1323, 13, 4), CHOOSE(MATCH( MID(H1323, 5, 3), {"Jan","Feb","Mar","Apr","May","Jun","Jul","Aug","Sep","Oct","Nov","Dec"}, 0), 1, 2, 3, 4, 5, 6, 7, 8, 9, 10, 11, 12), MID(H1323, 9, 2)), "yyyy-mm-dd")</f>
        <v>2013-12-25</v>
      </c>
      <c r="G1323" s="1" t="s">
        <v>2771</v>
      </c>
      <c r="H1323" s="1" t="s">
        <v>2770</v>
      </c>
    </row>
    <row r="1324" spans="1:8" hidden="1" x14ac:dyDescent="0.3">
      <c r="A1324" s="1" t="s">
        <v>101</v>
      </c>
      <c r="B1324" s="1" t="str">
        <f t="shared" si="61"/>
        <v>China</v>
      </c>
      <c r="C1324" s="5" t="str">
        <f t="shared" si="60"/>
        <v>2013</v>
      </c>
      <c r="D1324" s="1" t="str">
        <f t="shared" si="62"/>
        <v xml:space="preserve">Long March 3B/E </v>
      </c>
      <c r="E1324" s="1" t="s">
        <v>8</v>
      </c>
      <c r="F1324" s="7" t="str">
        <f>TEXT(DATE(MID(H1324, 13, 4), CHOOSE(MATCH( MID(H1324, 5, 3), {"Jan","Feb","Mar","Apr","May","Jun","Jul","Aug","Sep","Oct","Nov","Dec"}, 0), 1, 2, 3, 4, 5, 6, 7, 8, 9, 10, 11, 12), MID(H1324, 9, 2)), "yyyy-mm-dd")</f>
        <v>2013-12-20</v>
      </c>
      <c r="G1324" s="1" t="s">
        <v>2773</v>
      </c>
      <c r="H1324" s="1" t="s">
        <v>2772</v>
      </c>
    </row>
    <row r="1325" spans="1:8" hidden="1" x14ac:dyDescent="0.3">
      <c r="A1325" s="1" t="s">
        <v>981</v>
      </c>
      <c r="B1325" s="1" t="str">
        <f t="shared" si="61"/>
        <v>France</v>
      </c>
      <c r="C1325" s="5" t="str">
        <f t="shared" si="60"/>
        <v>2013</v>
      </c>
      <c r="D1325" s="1" t="str">
        <f t="shared" si="62"/>
        <v xml:space="preserve">Soyuz ST-B/Fregat-MT </v>
      </c>
      <c r="E1325" s="1" t="s">
        <v>8</v>
      </c>
      <c r="F1325" s="7" t="str">
        <f>TEXT(DATE(MID(H1325, 13, 4), CHOOSE(MATCH( MID(H1325, 5, 3), {"Jan","Feb","Mar","Apr","May","Jun","Jul","Aug","Sep","Oct","Nov","Dec"}, 0), 1, 2, 3, 4, 5, 6, 7, 8, 9, 10, 11, 12), MID(H1325, 9, 2)), "yyyy-mm-dd")</f>
        <v>2013-12-19</v>
      </c>
      <c r="G1325" s="1" t="s">
        <v>2775</v>
      </c>
      <c r="H1325" s="1" t="s">
        <v>2774</v>
      </c>
    </row>
    <row r="1326" spans="1:8" hidden="1" x14ac:dyDescent="0.3">
      <c r="A1326" s="1" t="s">
        <v>329</v>
      </c>
      <c r="B1326" s="1" t="str">
        <f t="shared" si="61"/>
        <v>China</v>
      </c>
      <c r="C1326" s="5" t="str">
        <f t="shared" si="60"/>
        <v>2013</v>
      </c>
      <c r="D1326" s="1" t="str">
        <f t="shared" si="62"/>
        <v xml:space="preserve">Long March 4B </v>
      </c>
      <c r="E1326" s="1" t="s">
        <v>8</v>
      </c>
      <c r="F1326" s="7" t="str">
        <f>TEXT(DATE(MID(H1326, 13, 4), CHOOSE(MATCH( MID(H1326, 5, 3), {"Jan","Feb","Mar","Apr","May","Jun","Jul","Aug","Sep","Oct","Nov","Dec"}, 0), 1, 2, 3, 4, 5, 6, 7, 8, 9, 10, 11, 12), MID(H1326, 9, 2)), "yyyy-mm-dd")</f>
        <v>2013-12-09</v>
      </c>
      <c r="G1326" s="1" t="s">
        <v>2777</v>
      </c>
      <c r="H1326" s="1" t="s">
        <v>2776</v>
      </c>
    </row>
    <row r="1327" spans="1:8" hidden="1" x14ac:dyDescent="0.3">
      <c r="A1327" s="1" t="s">
        <v>529</v>
      </c>
      <c r="B1327" s="1" t="str">
        <f t="shared" si="61"/>
        <v>Kazakhstan</v>
      </c>
      <c r="C1327" s="5" t="str">
        <f t="shared" si="60"/>
        <v>2013</v>
      </c>
      <c r="D1327" s="1" t="str">
        <f t="shared" si="62"/>
        <v xml:space="preserve">Proton-M/Briz-M </v>
      </c>
      <c r="E1327" s="1" t="s">
        <v>8</v>
      </c>
      <c r="F1327" s="7" t="str">
        <f>TEXT(DATE(MID(H1327, 13, 4), CHOOSE(MATCH( MID(H1327, 5, 3), {"Jan","Feb","Mar","Apr","May","Jun","Jul","Aug","Sep","Oct","Nov","Dec"}, 0), 1, 2, 3, 4, 5, 6, 7, 8, 9, 10, 11, 12), MID(H1327, 9, 2)), "yyyy-mm-dd")</f>
        <v>2013-12-08</v>
      </c>
      <c r="G1327" s="1" t="s">
        <v>2779</v>
      </c>
      <c r="H1327" s="1" t="s">
        <v>2778</v>
      </c>
    </row>
    <row r="1328" spans="1:8" hidden="1" x14ac:dyDescent="0.3">
      <c r="A1328" s="1" t="s">
        <v>671</v>
      </c>
      <c r="B1328" s="1" t="str">
        <f t="shared" si="61"/>
        <v>USA</v>
      </c>
      <c r="C1328" s="5" t="str">
        <f t="shared" si="60"/>
        <v>2013</v>
      </c>
      <c r="D1328" s="1" t="str">
        <f t="shared" si="62"/>
        <v xml:space="preserve">Atlas V 501 </v>
      </c>
      <c r="E1328" s="1" t="s">
        <v>8</v>
      </c>
      <c r="F1328" s="7" t="str">
        <f>TEXT(DATE(MID(H1328, 13, 4), CHOOSE(MATCH( MID(H1328, 5, 3), {"Jan","Feb","Mar","Apr","May","Jun","Jul","Aug","Sep","Oct","Nov","Dec"}, 0), 1, 2, 3, 4, 5, 6, 7, 8, 9, 10, 11, 12), MID(H1328, 9, 2)), "yyyy-mm-dd")</f>
        <v>2013-12-06</v>
      </c>
      <c r="G1328" s="1" t="s">
        <v>2781</v>
      </c>
      <c r="H1328" s="1" t="s">
        <v>2780</v>
      </c>
    </row>
    <row r="1329" spans="1:8" hidden="1" x14ac:dyDescent="0.3">
      <c r="A1329" s="1" t="s">
        <v>11</v>
      </c>
      <c r="B1329" s="1" t="str">
        <f t="shared" si="61"/>
        <v>USA</v>
      </c>
      <c r="C1329" s="5" t="str">
        <f t="shared" si="60"/>
        <v>2013</v>
      </c>
      <c r="D1329" s="1" t="str">
        <f t="shared" si="62"/>
        <v xml:space="preserve">Falcon 9 Block 2 (v1.1) </v>
      </c>
      <c r="E1329" s="1" t="s">
        <v>346</v>
      </c>
      <c r="F1329" s="7" t="str">
        <f>TEXT(DATE(MID(H1329, 13, 4), CHOOSE(MATCH( MID(H1329, 5, 3), {"Jan","Feb","Mar","Apr","May","Jun","Jul","Aug","Sep","Oct","Nov","Dec"}, 0), 1, 2, 3, 4, 5, 6, 7, 8, 9, 10, 11, 12), MID(H1329, 9, 2)), "yyyy-mm-dd")</f>
        <v>2013-12-03</v>
      </c>
      <c r="G1329" s="1" t="s">
        <v>2783</v>
      </c>
      <c r="H1329" s="1" t="s">
        <v>2782</v>
      </c>
    </row>
    <row r="1330" spans="1:8" hidden="1" x14ac:dyDescent="0.3">
      <c r="A1330" s="1" t="s">
        <v>101</v>
      </c>
      <c r="B1330" s="1" t="str">
        <f t="shared" si="61"/>
        <v>China</v>
      </c>
      <c r="C1330" s="5" t="str">
        <f t="shared" si="60"/>
        <v>2013</v>
      </c>
      <c r="D1330" s="1" t="str">
        <f t="shared" si="62"/>
        <v xml:space="preserve">Long March 3B/E </v>
      </c>
      <c r="E1330" s="1" t="s">
        <v>8</v>
      </c>
      <c r="F1330" s="7" t="str">
        <f>TEXT(DATE(MID(H1330, 13, 4), CHOOSE(MATCH( MID(H1330, 5, 3), {"Jan","Feb","Mar","Apr","May","Jun","Jul","Aug","Sep","Oct","Nov","Dec"}, 0), 1, 2, 3, 4, 5, 6, 7, 8, 9, 10, 11, 12), MID(H1330, 9, 2)), "yyyy-mm-dd")</f>
        <v>2013-12-01</v>
      </c>
      <c r="G1330" s="1" t="s">
        <v>2785</v>
      </c>
      <c r="H1330" s="1" t="s">
        <v>2784</v>
      </c>
    </row>
    <row r="1331" spans="1:8" hidden="1" x14ac:dyDescent="0.3">
      <c r="A1331" s="1" t="s">
        <v>130</v>
      </c>
      <c r="B1331" s="1" t="str">
        <f t="shared" si="61"/>
        <v>Kazakhstan</v>
      </c>
      <c r="C1331" s="5" t="str">
        <f t="shared" si="60"/>
        <v>2013</v>
      </c>
      <c r="D1331" s="1" t="str">
        <f t="shared" si="62"/>
        <v xml:space="preserve">Soyuz U </v>
      </c>
      <c r="E1331" s="1" t="s">
        <v>346</v>
      </c>
      <c r="F1331" s="7" t="str">
        <f>TEXT(DATE(MID(H1331, 13, 4), CHOOSE(MATCH( MID(H1331, 5, 3), {"Jan","Feb","Mar","Apr","May","Jun","Jul","Aug","Sep","Oct","Nov","Dec"}, 0), 1, 2, 3, 4, 5, 6, 7, 8, 9, 10, 11, 12), MID(H1331, 9, 2)), "yyyy-mm-dd")</f>
        <v>2013-11-25</v>
      </c>
      <c r="G1331" s="1" t="s">
        <v>2787</v>
      </c>
      <c r="H1331" s="1" t="s">
        <v>2786</v>
      </c>
    </row>
    <row r="1332" spans="1:8" hidden="1" x14ac:dyDescent="0.3">
      <c r="A1332" s="1" t="s">
        <v>90</v>
      </c>
      <c r="B1332" s="1" t="str">
        <f t="shared" si="61"/>
        <v>China</v>
      </c>
      <c r="C1332" s="5" t="str">
        <f t="shared" si="60"/>
        <v>2013</v>
      </c>
      <c r="D1332" s="1" t="str">
        <f t="shared" si="62"/>
        <v xml:space="preserve">Long March 2D </v>
      </c>
      <c r="E1332" s="1" t="s">
        <v>8</v>
      </c>
      <c r="F1332" s="7" t="str">
        <f>TEXT(DATE(MID(H1332, 13, 4), CHOOSE(MATCH( MID(H1332, 5, 3), {"Jan","Feb","Mar","Apr","May","Jun","Jul","Aug","Sep","Oct","Nov","Dec"}, 0), 1, 2, 3, 4, 5, 6, 7, 8, 9, 10, 11, 12), MID(H1332, 9, 2)), "yyyy-mm-dd")</f>
        <v>2013-11-25</v>
      </c>
      <c r="G1332" s="1" t="s">
        <v>2789</v>
      </c>
      <c r="H1332" s="1" t="s">
        <v>2788</v>
      </c>
    </row>
    <row r="1333" spans="1:8" hidden="1" x14ac:dyDescent="0.3">
      <c r="A1333" s="1" t="s">
        <v>1561</v>
      </c>
      <c r="B1333" s="1" t="str">
        <f t="shared" si="61"/>
        <v>Russia</v>
      </c>
      <c r="C1333" s="5" t="str">
        <f t="shared" si="60"/>
        <v>2013</v>
      </c>
      <c r="D1333" s="1" t="str">
        <f t="shared" si="62"/>
        <v xml:space="preserve">Rokot/Briz KM </v>
      </c>
      <c r="E1333" s="1" t="s">
        <v>346</v>
      </c>
      <c r="F1333" s="7" t="str">
        <f>TEXT(DATE(MID(H1333, 13, 4), CHOOSE(MATCH( MID(H1333, 5, 3), {"Jan","Feb","Mar","Apr","May","Jun","Jul","Aug","Sep","Oct","Nov","Dec"}, 0), 1, 2, 3, 4, 5, 6, 7, 8, 9, 10, 11, 12), MID(H1333, 9, 2)), "yyyy-mm-dd")</f>
        <v>2013-11-22</v>
      </c>
      <c r="G1333" s="1" t="s">
        <v>2791</v>
      </c>
      <c r="H1333" s="1" t="s">
        <v>2790</v>
      </c>
    </row>
    <row r="1334" spans="1:8" hidden="1" x14ac:dyDescent="0.3">
      <c r="A1334" s="1" t="s">
        <v>2540</v>
      </c>
      <c r="B1334" s="1" t="str">
        <f t="shared" si="61"/>
        <v>Russia</v>
      </c>
      <c r="C1334" s="5" t="str">
        <f t="shared" si="60"/>
        <v>2013</v>
      </c>
      <c r="D1334" s="1" t="str">
        <f t="shared" si="62"/>
        <v xml:space="preserve">Dnepr </v>
      </c>
      <c r="E1334" s="1" t="s">
        <v>346</v>
      </c>
      <c r="F1334" s="7" t="str">
        <f>TEXT(DATE(MID(H1334, 13, 4), CHOOSE(MATCH( MID(H1334, 5, 3), {"Jan","Feb","Mar","Apr","May","Jun","Jul","Aug","Sep","Oct","Nov","Dec"}, 0), 1, 2, 3, 4, 5, 6, 7, 8, 9, 10, 11, 12), MID(H1334, 9, 2)), "yyyy-mm-dd")</f>
        <v>2013-11-21</v>
      </c>
      <c r="G1334" s="1" t="s">
        <v>2793</v>
      </c>
      <c r="H1334" s="1" t="s">
        <v>2792</v>
      </c>
    </row>
    <row r="1335" spans="1:8" hidden="1" x14ac:dyDescent="0.3">
      <c r="A1335" s="1" t="s">
        <v>329</v>
      </c>
      <c r="B1335" s="1" t="str">
        <f t="shared" si="61"/>
        <v>China</v>
      </c>
      <c r="C1335" s="5" t="str">
        <f t="shared" si="60"/>
        <v>2013</v>
      </c>
      <c r="D1335" s="1" t="str">
        <f t="shared" si="62"/>
        <v xml:space="preserve">Long March 4C </v>
      </c>
      <c r="E1335" s="1" t="s">
        <v>8</v>
      </c>
      <c r="F1335" s="7" t="str">
        <f>TEXT(DATE(MID(H1335, 13, 4), CHOOSE(MATCH( MID(H1335, 5, 3), {"Jan","Feb","Mar","Apr","May","Jun","Jul","Aug","Sep","Oct","Nov","Dec"}, 0), 1, 2, 3, 4, 5, 6, 7, 8, 9, 10, 11, 12), MID(H1335, 9, 2)), "yyyy-mm-dd")</f>
        <v>2013-11-20</v>
      </c>
      <c r="G1335" s="1" t="s">
        <v>2795</v>
      </c>
      <c r="H1335" s="1" t="s">
        <v>2794</v>
      </c>
    </row>
    <row r="1336" spans="1:8" hidden="1" x14ac:dyDescent="0.3">
      <c r="A1336" s="1" t="s">
        <v>1197</v>
      </c>
      <c r="B1336" s="1" t="str">
        <f t="shared" si="61"/>
        <v>USA</v>
      </c>
      <c r="C1336" s="5" t="str">
        <f t="shared" si="60"/>
        <v>2013</v>
      </c>
      <c r="D1336" s="1" t="str">
        <f t="shared" si="62"/>
        <v xml:space="preserve">Minotaur I </v>
      </c>
      <c r="E1336" s="1" t="s">
        <v>8</v>
      </c>
      <c r="F1336" s="7" t="str">
        <f>TEXT(DATE(MID(H1336, 13, 4), CHOOSE(MATCH( MID(H1336, 5, 3), {"Jan","Feb","Mar","Apr","May","Jun","Jul","Aug","Sep","Oct","Nov","Dec"}, 0), 1, 2, 3, 4, 5, 6, 7, 8, 9, 10, 11, 12), MID(H1336, 9, 2)), "yyyy-mm-dd")</f>
        <v>2013-11-20</v>
      </c>
      <c r="G1336" s="1" t="s">
        <v>2797</v>
      </c>
      <c r="H1336" s="1" t="s">
        <v>2796</v>
      </c>
    </row>
    <row r="1337" spans="1:8" hidden="1" x14ac:dyDescent="0.3">
      <c r="A1337" s="1" t="s">
        <v>75</v>
      </c>
      <c r="B1337" s="1" t="str">
        <f t="shared" si="61"/>
        <v>USA</v>
      </c>
      <c r="C1337" s="5" t="str">
        <f t="shared" si="60"/>
        <v>2013</v>
      </c>
      <c r="D1337" s="1" t="str">
        <f t="shared" si="62"/>
        <v xml:space="preserve">Atlas V 401 </v>
      </c>
      <c r="E1337" s="1" t="s">
        <v>8</v>
      </c>
      <c r="F1337" s="7" t="str">
        <f>TEXT(DATE(MID(H1337, 13, 4), CHOOSE(MATCH( MID(H1337, 5, 3), {"Jan","Feb","Mar","Apr","May","Jun","Jul","Aug","Sep","Oct","Nov","Dec"}, 0), 1, 2, 3, 4, 5, 6, 7, 8, 9, 10, 11, 12), MID(H1337, 9, 2)), "yyyy-mm-dd")</f>
        <v>2013-11-18</v>
      </c>
      <c r="G1337" s="1" t="s">
        <v>2799</v>
      </c>
      <c r="H1337" s="1" t="s">
        <v>2798</v>
      </c>
    </row>
    <row r="1338" spans="1:8" hidden="1" x14ac:dyDescent="0.3">
      <c r="A1338" s="1" t="s">
        <v>565</v>
      </c>
      <c r="B1338" s="1" t="str">
        <f t="shared" si="61"/>
        <v>Kazakhstan</v>
      </c>
      <c r="C1338" s="5" t="str">
        <f t="shared" si="60"/>
        <v>2013</v>
      </c>
      <c r="D1338" s="1" t="str">
        <f t="shared" si="62"/>
        <v xml:space="preserve">Proton-M/Briz-M </v>
      </c>
      <c r="E1338" s="1" t="s">
        <v>8</v>
      </c>
      <c r="F1338" s="7" t="str">
        <f>TEXT(DATE(MID(H1338, 13, 4), CHOOSE(MATCH( MID(H1338, 5, 3), {"Jan","Feb","Mar","Apr","May","Jun","Jul","Aug","Sep","Oct","Nov","Dec"}, 0), 1, 2, 3, 4, 5, 6, 7, 8, 9, 10, 11, 12), MID(H1338, 9, 2)), "yyyy-mm-dd")</f>
        <v>2013-11-11</v>
      </c>
      <c r="G1338" s="1" t="s">
        <v>2801</v>
      </c>
      <c r="H1338" s="1" t="s">
        <v>2800</v>
      </c>
    </row>
    <row r="1339" spans="1:8" hidden="1" x14ac:dyDescent="0.3">
      <c r="A1339" s="1" t="s">
        <v>1630</v>
      </c>
      <c r="B1339" s="1" t="str">
        <f t="shared" si="61"/>
        <v>Kazakhstan</v>
      </c>
      <c r="C1339" s="5" t="str">
        <f t="shared" si="60"/>
        <v>2013</v>
      </c>
      <c r="D1339" s="1" t="str">
        <f t="shared" si="62"/>
        <v xml:space="preserve">Soyuz FG </v>
      </c>
      <c r="E1339" s="1" t="s">
        <v>346</v>
      </c>
      <c r="F1339" s="7" t="str">
        <f>TEXT(DATE(MID(H1339, 13, 4), CHOOSE(MATCH( MID(H1339, 5, 3), {"Jan","Feb","Mar","Apr","May","Jun","Jul","Aug","Sep","Oct","Nov","Dec"}, 0), 1, 2, 3, 4, 5, 6, 7, 8, 9, 10, 11, 12), MID(H1339, 9, 2)), "yyyy-mm-dd")</f>
        <v>2013-11-07</v>
      </c>
      <c r="G1339" s="1" t="s">
        <v>2803</v>
      </c>
      <c r="H1339" s="1" t="s">
        <v>2802</v>
      </c>
    </row>
    <row r="1340" spans="1:8" hidden="1" x14ac:dyDescent="0.3">
      <c r="A1340" s="1" t="s">
        <v>87</v>
      </c>
      <c r="B1340" s="1" t="str">
        <f t="shared" si="61"/>
        <v>India</v>
      </c>
      <c r="C1340" s="5" t="str">
        <f t="shared" si="60"/>
        <v>2013</v>
      </c>
      <c r="D1340" s="1" t="str">
        <f t="shared" si="62"/>
        <v xml:space="preserve">PSLV-XL </v>
      </c>
      <c r="E1340" s="1" t="s">
        <v>8</v>
      </c>
      <c r="F1340" s="7" t="str">
        <f>TEXT(DATE(MID(H1340, 13, 4), CHOOSE(MATCH( MID(H1340, 5, 3), {"Jan","Feb","Mar","Apr","May","Jun","Jul","Aug","Sep","Oct","Nov","Dec"}, 0), 1, 2, 3, 4, 5, 6, 7, 8, 9, 10, 11, 12), MID(H1340, 9, 2)), "yyyy-mm-dd")</f>
        <v>2013-11-05</v>
      </c>
      <c r="G1340" s="1" t="s">
        <v>2805</v>
      </c>
      <c r="H1340" s="1" t="s">
        <v>2804</v>
      </c>
    </row>
    <row r="1341" spans="1:8" hidden="1" x14ac:dyDescent="0.3">
      <c r="A1341" s="1" t="s">
        <v>329</v>
      </c>
      <c r="B1341" s="1" t="str">
        <f t="shared" si="61"/>
        <v>China</v>
      </c>
      <c r="C1341" s="5" t="str">
        <f t="shared" si="60"/>
        <v>2013</v>
      </c>
      <c r="D1341" s="1" t="str">
        <f t="shared" si="62"/>
        <v xml:space="preserve">Long March 2C </v>
      </c>
      <c r="E1341" s="1" t="s">
        <v>8</v>
      </c>
      <c r="F1341" s="7" t="str">
        <f>TEXT(DATE(MID(H1341, 13, 4), CHOOSE(MATCH( MID(H1341, 5, 3), {"Jan","Feb","Mar","Apr","May","Jun","Jul","Aug","Sep","Oct","Nov","Dec"}, 0), 1, 2, 3, 4, 5, 6, 7, 8, 9, 10, 11, 12), MID(H1341, 9, 2)), "yyyy-mm-dd")</f>
        <v>2013-10-29</v>
      </c>
      <c r="G1341" s="1" t="s">
        <v>2807</v>
      </c>
      <c r="H1341" s="1" t="s">
        <v>2806</v>
      </c>
    </row>
    <row r="1342" spans="1:8" hidden="1" x14ac:dyDescent="0.3">
      <c r="A1342" s="1" t="s">
        <v>529</v>
      </c>
      <c r="B1342" s="1" t="str">
        <f t="shared" si="61"/>
        <v>Kazakhstan</v>
      </c>
      <c r="C1342" s="5" t="str">
        <f t="shared" si="60"/>
        <v>2013</v>
      </c>
      <c r="D1342" s="1" t="str">
        <f t="shared" si="62"/>
        <v xml:space="preserve">Proton-M/Briz-M </v>
      </c>
      <c r="E1342" s="1" t="s">
        <v>8</v>
      </c>
      <c r="F1342" s="7" t="str">
        <f>TEXT(DATE(MID(H1342, 13, 4), CHOOSE(MATCH( MID(H1342, 5, 3), {"Jan","Feb","Mar","Apr","May","Jun","Jul","Aug","Sep","Oct","Nov","Dec"}, 0), 1, 2, 3, 4, 5, 6, 7, 8, 9, 10, 11, 12), MID(H1342, 9, 2)), "yyyy-mm-dd")</f>
        <v>2013-10-25</v>
      </c>
      <c r="G1342" s="1" t="s">
        <v>2809</v>
      </c>
      <c r="H1342" s="1" t="s">
        <v>2808</v>
      </c>
    </row>
    <row r="1343" spans="1:8" hidden="1" x14ac:dyDescent="0.3">
      <c r="A1343" s="1" t="s">
        <v>90</v>
      </c>
      <c r="B1343" s="1" t="str">
        <f t="shared" si="61"/>
        <v>China</v>
      </c>
      <c r="C1343" s="5" t="str">
        <f t="shared" si="60"/>
        <v>2013</v>
      </c>
      <c r="D1343" s="1" t="str">
        <f t="shared" si="62"/>
        <v xml:space="preserve">Long March 4B </v>
      </c>
      <c r="E1343" s="1" t="s">
        <v>8</v>
      </c>
      <c r="F1343" s="7" t="str">
        <f>TEXT(DATE(MID(H1343, 13, 4), CHOOSE(MATCH( MID(H1343, 5, 3), {"Jan","Feb","Mar","Apr","May","Jun","Jul","Aug","Sep","Oct","Nov","Dec"}, 0), 1, 2, 3, 4, 5, 6, 7, 8, 9, 10, 11, 12), MID(H1343, 9, 2)), "yyyy-mm-dd")</f>
        <v>2013-10-25</v>
      </c>
      <c r="G1343" s="1" t="s">
        <v>2811</v>
      </c>
      <c r="H1343" s="1" t="s">
        <v>2810</v>
      </c>
    </row>
    <row r="1344" spans="1:8" hidden="1" x14ac:dyDescent="0.3">
      <c r="A1344" s="1" t="s">
        <v>529</v>
      </c>
      <c r="B1344" s="1" t="str">
        <f t="shared" si="61"/>
        <v>Kazakhstan</v>
      </c>
      <c r="C1344" s="5" t="str">
        <f t="shared" si="60"/>
        <v>2013</v>
      </c>
      <c r="D1344" s="1" t="str">
        <f t="shared" si="62"/>
        <v xml:space="preserve">Proton-M/Briz-M </v>
      </c>
      <c r="E1344" s="1" t="s">
        <v>8</v>
      </c>
      <c r="F1344" s="7" t="str">
        <f>TEXT(DATE(MID(H1344, 13, 4), CHOOSE(MATCH( MID(H1344, 5, 3), {"Jan","Feb","Mar","Apr","May","Jun","Jul","Aug","Sep","Oct","Nov","Dec"}, 0), 1, 2, 3, 4, 5, 6, 7, 8, 9, 10, 11, 12), MID(H1344, 9, 2)), "yyyy-mm-dd")</f>
        <v>2013-09-29</v>
      </c>
      <c r="G1344" s="1" t="s">
        <v>2813</v>
      </c>
      <c r="H1344" s="1" t="s">
        <v>2812</v>
      </c>
    </row>
    <row r="1345" spans="1:8" hidden="1" x14ac:dyDescent="0.3">
      <c r="A1345" s="1" t="s">
        <v>27</v>
      </c>
      <c r="B1345" s="1" t="str">
        <f t="shared" si="61"/>
        <v>USA</v>
      </c>
      <c r="C1345" s="5" t="str">
        <f t="shared" si="60"/>
        <v>2013</v>
      </c>
      <c r="D1345" s="1" t="str">
        <f t="shared" si="62"/>
        <v xml:space="preserve">Falcon 9 Block 2 (v1.1) </v>
      </c>
      <c r="E1345" s="1" t="s">
        <v>346</v>
      </c>
      <c r="F1345" s="7" t="str">
        <f>TEXT(DATE(MID(H1345, 13, 4), CHOOSE(MATCH( MID(H1345, 5, 3), {"Jan","Feb","Mar","Apr","May","Jun","Jul","Aug","Sep","Oct","Nov","Dec"}, 0), 1, 2, 3, 4, 5, 6, 7, 8, 9, 10, 11, 12), MID(H1345, 9, 2)), "yyyy-mm-dd")</f>
        <v>2013-09-29</v>
      </c>
      <c r="G1345" s="1" t="s">
        <v>2815</v>
      </c>
      <c r="H1345" s="1" t="s">
        <v>2814</v>
      </c>
    </row>
    <row r="1346" spans="1:8" hidden="1" x14ac:dyDescent="0.3">
      <c r="A1346" s="1" t="s">
        <v>1630</v>
      </c>
      <c r="B1346" s="1" t="str">
        <f t="shared" si="61"/>
        <v>Kazakhstan</v>
      </c>
      <c r="C1346" s="5" t="str">
        <f t="shared" ref="C1346:C1409" si="63">TEXT(F1346, "yyyy")</f>
        <v>2013</v>
      </c>
      <c r="D1346" s="1" t="str">
        <f t="shared" si="62"/>
        <v xml:space="preserve">Soyuz FG </v>
      </c>
      <c r="E1346" s="1" t="s">
        <v>346</v>
      </c>
      <c r="F1346" s="7" t="str">
        <f>TEXT(DATE(MID(H1346, 13, 4), CHOOSE(MATCH( MID(H1346, 5, 3), {"Jan","Feb","Mar","Apr","May","Jun","Jul","Aug","Sep","Oct","Nov","Dec"}, 0), 1, 2, 3, 4, 5, 6, 7, 8, 9, 10, 11, 12), MID(H1346, 9, 2)), "yyyy-mm-dd")</f>
        <v>2013-09-25</v>
      </c>
      <c r="G1346" s="1" t="s">
        <v>2817</v>
      </c>
      <c r="H1346" s="1" t="s">
        <v>2816</v>
      </c>
    </row>
    <row r="1347" spans="1:8" hidden="1" x14ac:dyDescent="0.3">
      <c r="A1347" s="1" t="s">
        <v>2608</v>
      </c>
      <c r="B1347" s="1" t="str">
        <f t="shared" ref="B1347:B1410" si="64">TRIM(MID(A1347, FIND("|", SUBSTITUTE(A1347, ",", "|", LEN(A1347) - LEN(SUBSTITUTE(A1347,",", "" )))) + 1, LEN(A1347)))</f>
        <v>China</v>
      </c>
      <c r="C1347" s="5" t="str">
        <f t="shared" si="63"/>
        <v>2013</v>
      </c>
      <c r="D1347" s="1" t="str">
        <f t="shared" ref="D1347:D1410" si="65">LEFT(G1347, FIND("|", G1347) - 1)</f>
        <v xml:space="preserve">Kuaizhou 1 </v>
      </c>
      <c r="E1347" s="1" t="s">
        <v>346</v>
      </c>
      <c r="F1347" s="7" t="str">
        <f>TEXT(DATE(MID(H1347, 13, 4), CHOOSE(MATCH( MID(H1347, 5, 3), {"Jan","Feb","Mar","Apr","May","Jun","Jul","Aug","Sep","Oct","Nov","Dec"}, 0), 1, 2, 3, 4, 5, 6, 7, 8, 9, 10, 11, 12), MID(H1347, 9, 2)), "yyyy-mm-dd")</f>
        <v>2013-09-25</v>
      </c>
      <c r="G1347" s="1" t="s">
        <v>2819</v>
      </c>
      <c r="H1347" s="1" t="s">
        <v>2818</v>
      </c>
    </row>
    <row r="1348" spans="1:8" hidden="1" x14ac:dyDescent="0.3">
      <c r="A1348" s="1" t="s">
        <v>329</v>
      </c>
      <c r="B1348" s="1" t="str">
        <f t="shared" si="64"/>
        <v>China</v>
      </c>
      <c r="C1348" s="5" t="str">
        <f t="shared" si="63"/>
        <v>2013</v>
      </c>
      <c r="D1348" s="1" t="str">
        <f t="shared" si="65"/>
        <v xml:space="preserve">Long March 4C </v>
      </c>
      <c r="E1348" s="1" t="s">
        <v>8</v>
      </c>
      <c r="F1348" s="7" t="str">
        <f>TEXT(DATE(MID(H1348, 13, 4), CHOOSE(MATCH( MID(H1348, 5, 3), {"Jan","Feb","Mar","Apr","May","Jun","Jul","Aug","Sep","Oct","Nov","Dec"}, 0), 1, 2, 3, 4, 5, 6, 7, 8, 9, 10, 11, 12), MID(H1348, 9, 2)), "yyyy-mm-dd")</f>
        <v>2013-09-23</v>
      </c>
      <c r="G1348" s="1" t="s">
        <v>2821</v>
      </c>
      <c r="H1348" s="1" t="s">
        <v>2820</v>
      </c>
    </row>
    <row r="1349" spans="1:8" hidden="1" x14ac:dyDescent="0.3">
      <c r="A1349" s="1" t="s">
        <v>343</v>
      </c>
      <c r="B1349" s="1" t="str">
        <f t="shared" si="64"/>
        <v>USA</v>
      </c>
      <c r="C1349" s="5" t="str">
        <f t="shared" si="63"/>
        <v>2013</v>
      </c>
      <c r="D1349" s="1" t="str">
        <f t="shared" si="65"/>
        <v xml:space="preserve">Antares 110 </v>
      </c>
      <c r="E1349" s="1" t="s">
        <v>346</v>
      </c>
      <c r="F1349" s="7" t="str">
        <f>TEXT(DATE(MID(H1349, 13, 4), CHOOSE(MATCH( MID(H1349, 5, 3), {"Jan","Feb","Mar","Apr","May","Jun","Jul","Aug","Sep","Oct","Nov","Dec"}, 0), 1, 2, 3, 4, 5, 6, 7, 8, 9, 10, 11, 12), MID(H1349, 9, 2)), "yyyy-mm-dd")</f>
        <v>2013-09-18</v>
      </c>
      <c r="G1349" s="1" t="s">
        <v>2823</v>
      </c>
      <c r="H1349" s="1" t="s">
        <v>2822</v>
      </c>
    </row>
    <row r="1350" spans="1:8" hidden="1" x14ac:dyDescent="0.3">
      <c r="A1350" s="1" t="s">
        <v>75</v>
      </c>
      <c r="B1350" s="1" t="str">
        <f t="shared" si="64"/>
        <v>USA</v>
      </c>
      <c r="C1350" s="5" t="str">
        <f t="shared" si="63"/>
        <v>2013</v>
      </c>
      <c r="D1350" s="1" t="str">
        <f t="shared" si="65"/>
        <v xml:space="preserve">Atlas V 531 </v>
      </c>
      <c r="E1350" s="1" t="s">
        <v>8</v>
      </c>
      <c r="F1350" s="7" t="str">
        <f>TEXT(DATE(MID(H1350, 13, 4), CHOOSE(MATCH( MID(H1350, 5, 3), {"Jan","Feb","Mar","Apr","May","Jun","Jul","Aug","Sep","Oct","Nov","Dec"}, 0), 1, 2, 3, 4, 5, 6, 7, 8, 9, 10, 11, 12), MID(H1350, 9, 2)), "yyyy-mm-dd")</f>
        <v>2013-09-18</v>
      </c>
      <c r="G1350" s="1" t="s">
        <v>2825</v>
      </c>
      <c r="H1350" s="1" t="s">
        <v>2824</v>
      </c>
    </row>
    <row r="1351" spans="1:8" hidden="1" x14ac:dyDescent="0.3">
      <c r="A1351" s="1" t="s">
        <v>714</v>
      </c>
      <c r="B1351" s="1" t="str">
        <f t="shared" si="64"/>
        <v>Japan</v>
      </c>
      <c r="C1351" s="5" t="str">
        <f t="shared" si="63"/>
        <v>2013</v>
      </c>
      <c r="D1351" s="1" t="str">
        <f t="shared" si="65"/>
        <v xml:space="preserve">Epsilon Demo </v>
      </c>
      <c r="E1351" s="1" t="s">
        <v>346</v>
      </c>
      <c r="F1351" s="7" t="str">
        <f>TEXT(DATE(MID(H1351, 13, 4), CHOOSE(MATCH( MID(H1351, 5, 3), {"Jan","Feb","Mar","Apr","May","Jun","Jul","Aug","Sep","Oct","Nov","Dec"}, 0), 1, 2, 3, 4, 5, 6, 7, 8, 9, 10, 11, 12), MID(H1351, 9, 2)), "yyyy-mm-dd")</f>
        <v>2013-09-14</v>
      </c>
      <c r="G1351" s="1" t="s">
        <v>2827</v>
      </c>
      <c r="H1351" s="1" t="s">
        <v>2826</v>
      </c>
    </row>
    <row r="1352" spans="1:8" hidden="1" x14ac:dyDescent="0.3">
      <c r="A1352" s="1" t="s">
        <v>1561</v>
      </c>
      <c r="B1352" s="1" t="str">
        <f t="shared" si="64"/>
        <v>Russia</v>
      </c>
      <c r="C1352" s="5" t="str">
        <f t="shared" si="63"/>
        <v>2013</v>
      </c>
      <c r="D1352" s="1" t="str">
        <f t="shared" si="65"/>
        <v xml:space="preserve">Rokot/Briz KM </v>
      </c>
      <c r="E1352" s="1" t="s">
        <v>346</v>
      </c>
      <c r="F1352" s="7" t="str">
        <f>TEXT(DATE(MID(H1352, 13, 4), CHOOSE(MATCH( MID(H1352, 5, 3), {"Jan","Feb","Mar","Apr","May","Jun","Jul","Aug","Sep","Oct","Nov","Dec"}, 0), 1, 2, 3, 4, 5, 6, 7, 8, 9, 10, 11, 12), MID(H1352, 9, 2)), "yyyy-mm-dd")</f>
        <v>2013-09-11</v>
      </c>
      <c r="G1352" s="1" t="s">
        <v>2829</v>
      </c>
      <c r="H1352" s="1" t="s">
        <v>2828</v>
      </c>
    </row>
    <row r="1353" spans="1:8" hidden="1" x14ac:dyDescent="0.3">
      <c r="A1353" s="1" t="s">
        <v>1197</v>
      </c>
      <c r="B1353" s="1" t="str">
        <f t="shared" si="64"/>
        <v>USA</v>
      </c>
      <c r="C1353" s="5" t="str">
        <f t="shared" si="63"/>
        <v>2013</v>
      </c>
      <c r="D1353" s="1" t="str">
        <f t="shared" si="65"/>
        <v xml:space="preserve">Minotaur V </v>
      </c>
      <c r="E1353" s="1" t="s">
        <v>8</v>
      </c>
      <c r="F1353" s="7" t="str">
        <f>TEXT(DATE(MID(H1353, 13, 4), CHOOSE(MATCH( MID(H1353, 5, 3), {"Jan","Feb","Mar","Apr","May","Jun","Jul","Aug","Sep","Oct","Nov","Dec"}, 0), 1, 2, 3, 4, 5, 6, 7, 8, 9, 10, 11, 12), MID(H1353, 9, 2)), "yyyy-mm-dd")</f>
        <v>2013-09-07</v>
      </c>
      <c r="G1353" s="1" t="s">
        <v>2831</v>
      </c>
      <c r="H1353" s="1" t="s">
        <v>2830</v>
      </c>
    </row>
    <row r="1354" spans="1:8" hidden="1" x14ac:dyDescent="0.3">
      <c r="A1354" s="1" t="s">
        <v>1754</v>
      </c>
      <c r="B1354" s="1" t="str">
        <f t="shared" si="64"/>
        <v>USA</v>
      </c>
      <c r="C1354" s="5" t="str">
        <f t="shared" si="63"/>
        <v>2013</v>
      </c>
      <c r="D1354" s="1" t="str">
        <f t="shared" si="65"/>
        <v xml:space="preserve">SpaceShipTwo </v>
      </c>
      <c r="E1354" s="1" t="s">
        <v>8</v>
      </c>
      <c r="F1354" s="7" t="str">
        <f>TEXT(DATE(MID(H1354, 13, 4), CHOOSE(MATCH( MID(H1354, 5, 3), {"Jan","Feb","Mar","Apr","May","Jun","Jul","Aug","Sep","Oct","Nov","Dec"}, 0), 1, 2, 3, 4, 5, 6, 7, 8, 9, 10, 11, 12), MID(H1354, 9, 2)), "yyyy-mm-dd")</f>
        <v>2013-09-05</v>
      </c>
      <c r="G1354" s="1" t="s">
        <v>1921</v>
      </c>
      <c r="H1354" s="1" t="s">
        <v>2832</v>
      </c>
    </row>
    <row r="1355" spans="1:8" hidden="1" x14ac:dyDescent="0.3">
      <c r="A1355" s="1" t="s">
        <v>90</v>
      </c>
      <c r="B1355" s="1" t="str">
        <f t="shared" si="64"/>
        <v>China</v>
      </c>
      <c r="C1355" s="5" t="str">
        <f t="shared" si="63"/>
        <v>2013</v>
      </c>
      <c r="D1355" s="1" t="str">
        <f t="shared" si="65"/>
        <v xml:space="preserve">Long March 4C </v>
      </c>
      <c r="E1355" s="1" t="s">
        <v>8</v>
      </c>
      <c r="F1355" s="7" t="str">
        <f>TEXT(DATE(MID(H1355, 13, 4), CHOOSE(MATCH( MID(H1355, 5, 3), {"Jan","Feb","Mar","Apr","May","Jun","Jul","Aug","Sep","Oct","Nov","Dec"}, 0), 1, 2, 3, 4, 5, 6, 7, 8, 9, 10, 11, 12), MID(H1355, 9, 2)), "yyyy-mm-dd")</f>
        <v>2013-09-01</v>
      </c>
      <c r="G1355" s="1" t="s">
        <v>2834</v>
      </c>
      <c r="H1355" s="1" t="s">
        <v>2833</v>
      </c>
    </row>
    <row r="1356" spans="1:8" hidden="1" x14ac:dyDescent="0.3">
      <c r="A1356" s="1" t="s">
        <v>2022</v>
      </c>
      <c r="B1356" s="1" t="str">
        <f t="shared" si="64"/>
        <v>Kazakhstan</v>
      </c>
      <c r="C1356" s="5" t="str">
        <f t="shared" si="63"/>
        <v>2013</v>
      </c>
      <c r="D1356" s="1" t="str">
        <f t="shared" si="65"/>
        <v xml:space="preserve">Zenit-3 SLB </v>
      </c>
      <c r="E1356" s="1" t="s">
        <v>346</v>
      </c>
      <c r="F1356" s="7" t="str">
        <f>TEXT(DATE(MID(H1356, 13, 4), CHOOSE(MATCH( MID(H1356, 5, 3), {"Jan","Feb","Mar","Apr","May","Jun","Jul","Aug","Sep","Oct","Nov","Dec"}, 0), 1, 2, 3, 4, 5, 6, 7, 8, 9, 10, 11, 12), MID(H1356, 9, 2)), "yyyy-mm-dd")</f>
        <v>2013-08-31</v>
      </c>
      <c r="G1356" s="1" t="s">
        <v>2837</v>
      </c>
      <c r="H1356" s="1" t="s">
        <v>2836</v>
      </c>
    </row>
    <row r="1357" spans="1:8" hidden="1" x14ac:dyDescent="0.3">
      <c r="A1357" s="1" t="s">
        <v>379</v>
      </c>
      <c r="B1357" s="1" t="str">
        <f t="shared" si="64"/>
        <v>France</v>
      </c>
      <c r="C1357" s="5" t="str">
        <f t="shared" si="63"/>
        <v>2013</v>
      </c>
      <c r="D1357" s="1" t="str">
        <f t="shared" si="65"/>
        <v xml:space="preserve">Ariane 5 ECA </v>
      </c>
      <c r="E1357" s="1" t="s">
        <v>346</v>
      </c>
      <c r="F1357" s="7" t="str">
        <f>TEXT(DATE(MID(H1357, 13, 4), CHOOSE(MATCH( MID(H1357, 5, 3), {"Jan","Feb","Mar","Apr","May","Jun","Jul","Aug","Sep","Oct","Nov","Dec"}, 0), 1, 2, 3, 4, 5, 6, 7, 8, 9, 10, 11, 12), MID(H1357, 9, 2)), "yyyy-mm-dd")</f>
        <v>2013-08-29</v>
      </c>
      <c r="G1357" s="1" t="s">
        <v>2839</v>
      </c>
      <c r="H1357" s="1" t="s">
        <v>2838</v>
      </c>
    </row>
    <row r="1358" spans="1:8" hidden="1" x14ac:dyDescent="0.3">
      <c r="A1358" s="1" t="s">
        <v>745</v>
      </c>
      <c r="B1358" s="1" t="str">
        <f t="shared" si="64"/>
        <v>USA</v>
      </c>
      <c r="C1358" s="5" t="str">
        <f t="shared" si="63"/>
        <v>2013</v>
      </c>
      <c r="D1358" s="1" t="str">
        <f t="shared" si="65"/>
        <v xml:space="preserve">Delta IV Heavy </v>
      </c>
      <c r="E1358" s="1" t="s">
        <v>8</v>
      </c>
      <c r="F1358" s="7" t="str">
        <f>TEXT(DATE(MID(H1358, 13, 4), CHOOSE(MATCH( MID(H1358, 5, 3), {"Jan","Feb","Mar","Apr","May","Jun","Jul","Aug","Sep","Oct","Nov","Dec"}, 0), 1, 2, 3, 4, 5, 6, 7, 8, 9, 10, 11, 12), MID(H1358, 9, 2)), "yyyy-mm-dd")</f>
        <v>2013-08-28</v>
      </c>
      <c r="G1358" s="1" t="s">
        <v>2841</v>
      </c>
      <c r="H1358" s="1" t="s">
        <v>2840</v>
      </c>
    </row>
    <row r="1359" spans="1:8" hidden="1" x14ac:dyDescent="0.3">
      <c r="A1359" s="1" t="s">
        <v>2540</v>
      </c>
      <c r="B1359" s="1" t="str">
        <f t="shared" si="64"/>
        <v>Russia</v>
      </c>
      <c r="C1359" s="5" t="str">
        <f t="shared" si="63"/>
        <v>2013</v>
      </c>
      <c r="D1359" s="1" t="str">
        <f t="shared" si="65"/>
        <v xml:space="preserve">Dnepr </v>
      </c>
      <c r="E1359" s="1" t="s">
        <v>346</v>
      </c>
      <c r="F1359" s="7" t="str">
        <f>TEXT(DATE(MID(H1359, 13, 4), CHOOSE(MATCH( MID(H1359, 5, 3), {"Jan","Feb","Mar","Apr","May","Jun","Jul","Aug","Sep","Oct","Nov","Dec"}, 0), 1, 2, 3, 4, 5, 6, 7, 8, 9, 10, 11, 12), MID(H1359, 9, 2)), "yyyy-mm-dd")</f>
        <v>2013-08-22</v>
      </c>
      <c r="G1359" s="1" t="s">
        <v>2843</v>
      </c>
      <c r="H1359" s="1" t="s">
        <v>2842</v>
      </c>
    </row>
    <row r="1360" spans="1:8" hidden="1" x14ac:dyDescent="0.3">
      <c r="A1360" s="1" t="s">
        <v>390</v>
      </c>
      <c r="B1360" s="1" t="str">
        <f t="shared" si="64"/>
        <v>USA</v>
      </c>
      <c r="C1360" s="5" t="str">
        <f t="shared" si="63"/>
        <v>2013</v>
      </c>
      <c r="D1360" s="1" t="str">
        <f t="shared" si="65"/>
        <v xml:space="preserve">Delta IV Medium+ (5,4) </v>
      </c>
      <c r="E1360" s="1" t="s">
        <v>346</v>
      </c>
      <c r="F1360" s="7" t="str">
        <f>TEXT(DATE(MID(H1360, 13, 4), CHOOSE(MATCH( MID(H1360, 5, 3), {"Jan","Feb","Mar","Apr","May","Jun","Jul","Aug","Sep","Oct","Nov","Dec"}, 0), 1, 2, 3, 4, 5, 6, 7, 8, 9, 10, 11, 12), MID(H1360, 9, 2)), "yyyy-mm-dd")</f>
        <v>2013-08-08</v>
      </c>
      <c r="G1360" s="1" t="s">
        <v>2845</v>
      </c>
      <c r="H1360" s="1" t="s">
        <v>2844</v>
      </c>
    </row>
    <row r="1361" spans="1:8" hidden="1" x14ac:dyDescent="0.3">
      <c r="A1361" s="1" t="s">
        <v>536</v>
      </c>
      <c r="B1361" s="1" t="str">
        <f t="shared" si="64"/>
        <v>Japan</v>
      </c>
      <c r="C1361" s="5" t="str">
        <f t="shared" si="63"/>
        <v>2013</v>
      </c>
      <c r="D1361" s="1" t="str">
        <f t="shared" si="65"/>
        <v xml:space="preserve">H-IIB </v>
      </c>
      <c r="E1361" s="1" t="s">
        <v>346</v>
      </c>
      <c r="F1361" s="7" t="str">
        <f>TEXT(DATE(MID(H1361, 13, 4), CHOOSE(MATCH( MID(H1361, 5, 3), {"Jan","Feb","Mar","Apr","May","Jun","Jul","Aug","Sep","Oct","Nov","Dec"}, 0), 1, 2, 3, 4, 5, 6, 7, 8, 9, 10, 11, 12), MID(H1361, 9, 2)), "yyyy-mm-dd")</f>
        <v>2013-08-03</v>
      </c>
      <c r="G1361" s="1" t="s">
        <v>2847</v>
      </c>
      <c r="H1361" s="1" t="s">
        <v>2846</v>
      </c>
    </row>
    <row r="1362" spans="1:8" hidden="1" x14ac:dyDescent="0.3">
      <c r="A1362" s="1" t="s">
        <v>130</v>
      </c>
      <c r="B1362" s="1" t="str">
        <f t="shared" si="64"/>
        <v>Kazakhstan</v>
      </c>
      <c r="C1362" s="5" t="str">
        <f t="shared" si="63"/>
        <v>2013</v>
      </c>
      <c r="D1362" s="1" t="str">
        <f t="shared" si="65"/>
        <v xml:space="preserve">Soyuz U </v>
      </c>
      <c r="E1362" s="1" t="s">
        <v>346</v>
      </c>
      <c r="F1362" s="7" t="str">
        <f>TEXT(DATE(MID(H1362, 13, 4), CHOOSE(MATCH( MID(H1362, 5, 3), {"Jan","Feb","Mar","Apr","May","Jun","Jul","Aug","Sep","Oct","Nov","Dec"}, 0), 1, 2, 3, 4, 5, 6, 7, 8, 9, 10, 11, 12), MID(H1362, 9, 2)), "yyyy-mm-dd")</f>
        <v>2013-07-27</v>
      </c>
      <c r="G1362" s="1" t="s">
        <v>2849</v>
      </c>
      <c r="H1362" s="1" t="s">
        <v>2848</v>
      </c>
    </row>
    <row r="1363" spans="1:8" hidden="1" x14ac:dyDescent="0.3">
      <c r="A1363" s="1" t="s">
        <v>379</v>
      </c>
      <c r="B1363" s="1" t="str">
        <f t="shared" si="64"/>
        <v>France</v>
      </c>
      <c r="C1363" s="5" t="str">
        <f t="shared" si="63"/>
        <v>2013</v>
      </c>
      <c r="D1363" s="1" t="str">
        <f t="shared" si="65"/>
        <v xml:space="preserve">Ariane 5 ECA </v>
      </c>
      <c r="E1363" s="1" t="s">
        <v>346</v>
      </c>
      <c r="F1363" s="7" t="str">
        <f>TEXT(DATE(MID(H1363, 13, 4), CHOOSE(MATCH( MID(H1363, 5, 3), {"Jan","Feb","Mar","Apr","May","Jun","Jul","Aug","Sep","Oct","Nov","Dec"}, 0), 1, 2, 3, 4, 5, 6, 7, 8, 9, 10, 11, 12), MID(H1363, 9, 2)), "yyyy-mm-dd")</f>
        <v>2013-07-25</v>
      </c>
      <c r="G1363" s="1" t="s">
        <v>2851</v>
      </c>
      <c r="H1363" s="1" t="s">
        <v>2850</v>
      </c>
    </row>
    <row r="1364" spans="1:8" hidden="1" x14ac:dyDescent="0.3">
      <c r="A1364" s="1" t="s">
        <v>329</v>
      </c>
      <c r="B1364" s="1" t="str">
        <f t="shared" si="64"/>
        <v>China</v>
      </c>
      <c r="C1364" s="5" t="str">
        <f t="shared" si="63"/>
        <v>2013</v>
      </c>
      <c r="D1364" s="1" t="str">
        <f t="shared" si="65"/>
        <v xml:space="preserve">Long March 4C </v>
      </c>
      <c r="E1364" s="1" t="s">
        <v>8</v>
      </c>
      <c r="F1364" s="7" t="str">
        <f>TEXT(DATE(MID(H1364, 13, 4), CHOOSE(MATCH( MID(H1364, 5, 3), {"Jan","Feb","Mar","Apr","May","Jun","Jul","Aug","Sep","Oct","Nov","Dec"}, 0), 1, 2, 3, 4, 5, 6, 7, 8, 9, 10, 11, 12), MID(H1364, 9, 2)), "yyyy-mm-dd")</f>
        <v>2013-07-19</v>
      </c>
      <c r="G1364" s="1" t="s">
        <v>2853</v>
      </c>
      <c r="H1364" s="1" t="s">
        <v>2852</v>
      </c>
    </row>
    <row r="1365" spans="1:8" hidden="1" x14ac:dyDescent="0.3">
      <c r="A1365" s="1" t="s">
        <v>75</v>
      </c>
      <c r="B1365" s="1" t="str">
        <f t="shared" si="64"/>
        <v>USA</v>
      </c>
      <c r="C1365" s="5" t="str">
        <f t="shared" si="63"/>
        <v>2013</v>
      </c>
      <c r="D1365" s="1" t="str">
        <f t="shared" si="65"/>
        <v xml:space="preserve">Atlas V 551 </v>
      </c>
      <c r="E1365" s="1" t="s">
        <v>8</v>
      </c>
      <c r="F1365" s="7" t="str">
        <f>TEXT(DATE(MID(H1365, 13, 4), CHOOSE(MATCH( MID(H1365, 5, 3), {"Jan","Feb","Mar","Apr","May","Jun","Jul","Aug","Sep","Oct","Nov","Dec"}, 0), 1, 2, 3, 4, 5, 6, 7, 8, 9, 10, 11, 12), MID(H1365, 9, 2)), "yyyy-mm-dd")</f>
        <v>2013-07-19</v>
      </c>
      <c r="G1365" s="1" t="s">
        <v>2855</v>
      </c>
      <c r="H1365" s="1" t="s">
        <v>2854</v>
      </c>
    </row>
    <row r="1366" spans="1:8" hidden="1" x14ac:dyDescent="0.3">
      <c r="A1366" s="1" t="s">
        <v>90</v>
      </c>
      <c r="B1366" s="1" t="str">
        <f t="shared" si="64"/>
        <v>China</v>
      </c>
      <c r="C1366" s="5" t="str">
        <f t="shared" si="63"/>
        <v>2013</v>
      </c>
      <c r="D1366" s="1" t="str">
        <f t="shared" si="65"/>
        <v xml:space="preserve">Long March 2C </v>
      </c>
      <c r="E1366" s="1" t="s">
        <v>8</v>
      </c>
      <c r="F1366" s="7" t="str">
        <f>TEXT(DATE(MID(H1366, 13, 4), CHOOSE(MATCH( MID(H1366, 5, 3), {"Jan","Feb","Mar","Apr","May","Jun","Jul","Aug","Sep","Oct","Nov","Dec"}, 0), 1, 2, 3, 4, 5, 6, 7, 8, 9, 10, 11, 12), MID(H1366, 9, 2)), "yyyy-mm-dd")</f>
        <v>2013-07-15</v>
      </c>
      <c r="G1366" s="1" t="s">
        <v>2857</v>
      </c>
      <c r="H1366" s="1" t="s">
        <v>2856</v>
      </c>
    </row>
    <row r="1367" spans="1:8" hidden="1" x14ac:dyDescent="0.3">
      <c r="A1367" s="1" t="s">
        <v>565</v>
      </c>
      <c r="B1367" s="1" t="str">
        <f t="shared" si="64"/>
        <v>Kazakhstan</v>
      </c>
      <c r="C1367" s="5" t="str">
        <f t="shared" si="63"/>
        <v>2013</v>
      </c>
      <c r="D1367" s="1" t="str">
        <f t="shared" si="65"/>
        <v xml:space="preserve">Proton-M/DM-3 </v>
      </c>
      <c r="E1367" s="1" t="s">
        <v>8</v>
      </c>
      <c r="F1367" s="7" t="str">
        <f>TEXT(DATE(MID(H1367, 13, 4), CHOOSE(MATCH( MID(H1367, 5, 3), {"Jan","Feb","Mar","Apr","May","Jun","Jul","Aug","Sep","Oct","Nov","Dec"}, 0), 1, 2, 3, 4, 5, 6, 7, 8, 9, 10, 11, 12), MID(H1367, 9, 2)), "yyyy-mm-dd")</f>
        <v>2013-07-02</v>
      </c>
      <c r="G1367" s="1" t="s">
        <v>2859</v>
      </c>
      <c r="H1367" s="1" t="s">
        <v>2858</v>
      </c>
    </row>
    <row r="1368" spans="1:8" hidden="1" x14ac:dyDescent="0.3">
      <c r="A1368" s="1" t="s">
        <v>87</v>
      </c>
      <c r="B1368" s="1" t="str">
        <f t="shared" si="64"/>
        <v>India</v>
      </c>
      <c r="C1368" s="5" t="str">
        <f t="shared" si="63"/>
        <v>2013</v>
      </c>
      <c r="D1368" s="1" t="str">
        <f t="shared" si="65"/>
        <v xml:space="preserve">PSLV-XL </v>
      </c>
      <c r="E1368" s="1" t="s">
        <v>8</v>
      </c>
      <c r="F1368" s="7" t="str">
        <f>TEXT(DATE(MID(H1368, 13, 4), CHOOSE(MATCH( MID(H1368, 5, 3), {"Jan","Feb","Mar","Apr","May","Jun","Jul","Aug","Sep","Oct","Nov","Dec"}, 0), 1, 2, 3, 4, 5, 6, 7, 8, 9, 10, 11, 12), MID(H1368, 9, 2)), "yyyy-mm-dd")</f>
        <v>2013-07-01</v>
      </c>
      <c r="G1368" s="1" t="s">
        <v>2861</v>
      </c>
      <c r="H1368" s="1" t="s">
        <v>2860</v>
      </c>
    </row>
    <row r="1369" spans="1:8" hidden="1" x14ac:dyDescent="0.3">
      <c r="A1369" s="1" t="s">
        <v>1200</v>
      </c>
      <c r="B1369" s="1" t="str">
        <f t="shared" si="64"/>
        <v>USA</v>
      </c>
      <c r="C1369" s="5" t="str">
        <f t="shared" si="63"/>
        <v>2013</v>
      </c>
      <c r="D1369" s="1" t="str">
        <f t="shared" si="65"/>
        <v xml:space="preserve">Pegasus XL </v>
      </c>
      <c r="E1369" s="1" t="s">
        <v>8</v>
      </c>
      <c r="F1369" s="7" t="str">
        <f>TEXT(DATE(MID(H1369, 13, 4), CHOOSE(MATCH( MID(H1369, 5, 3), {"Jan","Feb","Mar","Apr","May","Jun","Jul","Aug","Sep","Oct","Nov","Dec"}, 0), 1, 2, 3, 4, 5, 6, 7, 8, 9, 10, 11, 12), MID(H1369, 9, 2)), "yyyy-mm-dd")</f>
        <v>2013-06-28</v>
      </c>
      <c r="G1369" s="1" t="s">
        <v>2863</v>
      </c>
      <c r="H1369" s="1" t="s">
        <v>2862</v>
      </c>
    </row>
    <row r="1370" spans="1:8" hidden="1" x14ac:dyDescent="0.3">
      <c r="A1370" s="1" t="s">
        <v>2583</v>
      </c>
      <c r="B1370" s="1" t="str">
        <f t="shared" si="64"/>
        <v>Kazakhstan</v>
      </c>
      <c r="C1370" s="5" t="str">
        <f t="shared" si="63"/>
        <v>2013</v>
      </c>
      <c r="D1370" s="1" t="str">
        <f t="shared" si="65"/>
        <v xml:space="preserve">Strela </v>
      </c>
      <c r="E1370" s="1" t="s">
        <v>346</v>
      </c>
      <c r="F1370" s="7" t="str">
        <f>TEXT(DATE(MID(H1370, 13, 4), CHOOSE(MATCH( MID(H1370, 5, 3), {"Jan","Feb","Mar","Apr","May","Jun","Jul","Aug","Sep","Oct","Nov","Dec"}, 0), 1, 2, 3, 4, 5, 6, 7, 8, 9, 10, 11, 12), MID(H1370, 9, 2)), "yyyy-mm-dd")</f>
        <v>2013-06-27</v>
      </c>
      <c r="G1370" s="1" t="s">
        <v>2865</v>
      </c>
      <c r="H1370" s="1" t="s">
        <v>2864</v>
      </c>
    </row>
    <row r="1371" spans="1:8" hidden="1" x14ac:dyDescent="0.3">
      <c r="A1371" s="1" t="s">
        <v>981</v>
      </c>
      <c r="B1371" s="1" t="str">
        <f t="shared" si="64"/>
        <v>France</v>
      </c>
      <c r="C1371" s="5" t="str">
        <f t="shared" si="63"/>
        <v>2013</v>
      </c>
      <c r="D1371" s="1" t="str">
        <f t="shared" si="65"/>
        <v xml:space="preserve">Soyuz ST-B/Fregat-MT </v>
      </c>
      <c r="E1371" s="1" t="s">
        <v>8</v>
      </c>
      <c r="F1371" s="7" t="str">
        <f>TEXT(DATE(MID(H1371, 13, 4), CHOOSE(MATCH( MID(H1371, 5, 3), {"Jan","Feb","Mar","Apr","May","Jun","Jul","Aug","Sep","Oct","Nov","Dec"}, 0), 1, 2, 3, 4, 5, 6, 7, 8, 9, 10, 11, 12), MID(H1371, 9, 2)), "yyyy-mm-dd")</f>
        <v>2013-06-25</v>
      </c>
      <c r="G1371" s="1" t="s">
        <v>2867</v>
      </c>
      <c r="H1371" s="1" t="s">
        <v>2866</v>
      </c>
    </row>
    <row r="1372" spans="1:8" hidden="1" x14ac:dyDescent="0.3">
      <c r="A1372" s="1" t="s">
        <v>130</v>
      </c>
      <c r="B1372" s="1" t="str">
        <f t="shared" si="64"/>
        <v>Kazakhstan</v>
      </c>
      <c r="C1372" s="5" t="str">
        <f t="shared" si="63"/>
        <v>2013</v>
      </c>
      <c r="D1372" s="1" t="str">
        <f t="shared" si="65"/>
        <v xml:space="preserve">Soyuz 2.1b </v>
      </c>
      <c r="E1372" s="1" t="s">
        <v>8</v>
      </c>
      <c r="F1372" s="7" t="str">
        <f>TEXT(DATE(MID(H1372, 13, 4), CHOOSE(MATCH( MID(H1372, 5, 3), {"Jan","Feb","Mar","Apr","May","Jun","Jul","Aug","Sep","Oct","Nov","Dec"}, 0), 1, 2, 3, 4, 5, 6, 7, 8, 9, 10, 11, 12), MID(H1372, 9, 2)), "yyyy-mm-dd")</f>
        <v>2013-06-25</v>
      </c>
      <c r="G1372" s="1" t="s">
        <v>2869</v>
      </c>
      <c r="H1372" s="1" t="s">
        <v>2868</v>
      </c>
    </row>
    <row r="1373" spans="1:8" hidden="1" x14ac:dyDescent="0.3">
      <c r="A1373" s="1" t="s">
        <v>138</v>
      </c>
      <c r="B1373" s="1" t="str">
        <f t="shared" si="64"/>
        <v>China</v>
      </c>
      <c r="C1373" s="5" t="str">
        <f t="shared" si="63"/>
        <v>2013</v>
      </c>
      <c r="D1373" s="1" t="str">
        <f t="shared" si="65"/>
        <v xml:space="preserve">Long March 2F/G </v>
      </c>
      <c r="E1373" s="1" t="s">
        <v>8</v>
      </c>
      <c r="F1373" s="7" t="str">
        <f>TEXT(DATE(MID(H1373, 13, 4), CHOOSE(MATCH( MID(H1373, 5, 3), {"Jan","Feb","Mar","Apr","May","Jun","Jul","Aug","Sep","Oct","Nov","Dec"}, 0), 1, 2, 3, 4, 5, 6, 7, 8, 9, 10, 11, 12), MID(H1373, 9, 2)), "yyyy-mm-dd")</f>
        <v>2013-06-11</v>
      </c>
      <c r="G1373" s="1" t="s">
        <v>2871</v>
      </c>
      <c r="H1373" s="1" t="s">
        <v>2870</v>
      </c>
    </row>
    <row r="1374" spans="1:8" hidden="1" x14ac:dyDescent="0.3">
      <c r="A1374" s="1" t="s">
        <v>5</v>
      </c>
      <c r="B1374" s="1" t="str">
        <f t="shared" si="64"/>
        <v>Russia</v>
      </c>
      <c r="C1374" s="5" t="str">
        <f t="shared" si="63"/>
        <v>2013</v>
      </c>
      <c r="D1374" s="1" t="str">
        <f t="shared" si="65"/>
        <v xml:space="preserve">Soyuz 2.1b </v>
      </c>
      <c r="E1374" s="1" t="s">
        <v>8</v>
      </c>
      <c r="F1374" s="7" t="str">
        <f>TEXT(DATE(MID(H1374, 13, 4), CHOOSE(MATCH( MID(H1374, 5, 3), {"Jan","Feb","Mar","Apr","May","Jun","Jul","Aug","Sep","Oct","Nov","Dec"}, 0), 1, 2, 3, 4, 5, 6, 7, 8, 9, 10, 11, 12), MID(H1374, 9, 2)), "yyyy-mm-dd")</f>
        <v>2013-06-07</v>
      </c>
      <c r="G1374" s="1" t="s">
        <v>2873</v>
      </c>
      <c r="H1374" s="1" t="s">
        <v>2872</v>
      </c>
    </row>
    <row r="1375" spans="1:8" hidden="1" x14ac:dyDescent="0.3">
      <c r="A1375" s="1" t="s">
        <v>379</v>
      </c>
      <c r="B1375" s="1" t="str">
        <f t="shared" si="64"/>
        <v>France</v>
      </c>
      <c r="C1375" s="5" t="str">
        <f t="shared" si="63"/>
        <v>2013</v>
      </c>
      <c r="D1375" s="1" t="str">
        <f t="shared" si="65"/>
        <v xml:space="preserve">Ariane 5 ES </v>
      </c>
      <c r="E1375" s="1" t="s">
        <v>346</v>
      </c>
      <c r="F1375" s="7" t="str">
        <f>TEXT(DATE(MID(H1375, 13, 4), CHOOSE(MATCH( MID(H1375, 5, 3), {"Jan","Feb","Mar","Apr","May","Jun","Jul","Aug","Sep","Oct","Nov","Dec"}, 0), 1, 2, 3, 4, 5, 6, 7, 8, 9, 10, 11, 12), MID(H1375, 9, 2)), "yyyy-mm-dd")</f>
        <v>2013-06-05</v>
      </c>
      <c r="G1375" s="1" t="s">
        <v>2875</v>
      </c>
      <c r="H1375" s="1" t="s">
        <v>2874</v>
      </c>
    </row>
    <row r="1376" spans="1:8" hidden="1" x14ac:dyDescent="0.3">
      <c r="A1376" s="1" t="s">
        <v>529</v>
      </c>
      <c r="B1376" s="1" t="str">
        <f t="shared" si="64"/>
        <v>Kazakhstan</v>
      </c>
      <c r="C1376" s="5" t="str">
        <f t="shared" si="63"/>
        <v>2013</v>
      </c>
      <c r="D1376" s="1" t="str">
        <f t="shared" si="65"/>
        <v xml:space="preserve">Proton-M/Briz-M </v>
      </c>
      <c r="E1376" s="1" t="s">
        <v>8</v>
      </c>
      <c r="F1376" s="7" t="str">
        <f>TEXT(DATE(MID(H1376, 13, 4), CHOOSE(MATCH( MID(H1376, 5, 3), {"Jan","Feb","Mar","Apr","May","Jun","Jul","Aug","Sep","Oct","Nov","Dec"}, 0), 1, 2, 3, 4, 5, 6, 7, 8, 9, 10, 11, 12), MID(H1376, 9, 2)), "yyyy-mm-dd")</f>
        <v>2013-06-03</v>
      </c>
      <c r="G1376" s="1" t="s">
        <v>2877</v>
      </c>
      <c r="H1376" s="1" t="s">
        <v>2876</v>
      </c>
    </row>
    <row r="1377" spans="1:8" hidden="1" x14ac:dyDescent="0.3">
      <c r="A1377" s="1" t="s">
        <v>1630</v>
      </c>
      <c r="B1377" s="1" t="str">
        <f t="shared" si="64"/>
        <v>Kazakhstan</v>
      </c>
      <c r="C1377" s="5" t="str">
        <f t="shared" si="63"/>
        <v>2013</v>
      </c>
      <c r="D1377" s="1" t="str">
        <f t="shared" si="65"/>
        <v xml:space="preserve">Soyuz FG </v>
      </c>
      <c r="E1377" s="1" t="s">
        <v>346</v>
      </c>
      <c r="F1377" s="7" t="str">
        <f>TEXT(DATE(MID(H1377, 13, 4), CHOOSE(MATCH( MID(H1377, 5, 3), {"Jan","Feb","Mar","Apr","May","Jun","Jul","Aug","Sep","Oct","Nov","Dec"}, 0), 1, 2, 3, 4, 5, 6, 7, 8, 9, 10, 11, 12), MID(H1377, 9, 2)), "yyyy-mm-dd")</f>
        <v>2013-05-28</v>
      </c>
      <c r="G1377" s="1" t="s">
        <v>2879</v>
      </c>
      <c r="H1377" s="1" t="s">
        <v>2878</v>
      </c>
    </row>
    <row r="1378" spans="1:8" hidden="1" x14ac:dyDescent="0.3">
      <c r="A1378" s="1" t="s">
        <v>390</v>
      </c>
      <c r="B1378" s="1" t="str">
        <f t="shared" si="64"/>
        <v>USA</v>
      </c>
      <c r="C1378" s="5" t="str">
        <f t="shared" si="63"/>
        <v>2013</v>
      </c>
      <c r="D1378" s="1" t="str">
        <f t="shared" si="65"/>
        <v xml:space="preserve">Delta IV Medium+ (5,4) </v>
      </c>
      <c r="E1378" s="1" t="s">
        <v>346</v>
      </c>
      <c r="F1378" s="7" t="str">
        <f>TEXT(DATE(MID(H1378, 13, 4), CHOOSE(MATCH( MID(H1378, 5, 3), {"Jan","Feb","Mar","Apr","May","Jun","Jul","Aug","Sep","Oct","Nov","Dec"}, 0), 1, 2, 3, 4, 5, 6, 7, 8, 9, 10, 11, 12), MID(H1378, 9, 2)), "yyyy-mm-dd")</f>
        <v>2013-05-25</v>
      </c>
      <c r="G1378" s="1" t="s">
        <v>2881</v>
      </c>
      <c r="H1378" s="1" t="s">
        <v>2880</v>
      </c>
    </row>
    <row r="1379" spans="1:8" hidden="1" x14ac:dyDescent="0.3">
      <c r="A1379" s="1" t="s">
        <v>75</v>
      </c>
      <c r="B1379" s="1" t="str">
        <f t="shared" si="64"/>
        <v>USA</v>
      </c>
      <c r="C1379" s="5" t="str">
        <f t="shared" si="63"/>
        <v>2013</v>
      </c>
      <c r="D1379" s="1" t="str">
        <f t="shared" si="65"/>
        <v xml:space="preserve">Atlas V 401 </v>
      </c>
      <c r="E1379" s="1" t="s">
        <v>8</v>
      </c>
      <c r="F1379" s="7" t="str">
        <f>TEXT(DATE(MID(H1379, 13, 4), CHOOSE(MATCH( MID(H1379, 5, 3), {"Jan","Feb","Mar","Apr","May","Jun","Jul","Aug","Sep","Oct","Nov","Dec"}, 0), 1, 2, 3, 4, 5, 6, 7, 8, 9, 10, 11, 12), MID(H1379, 9, 2)), "yyyy-mm-dd")</f>
        <v>2013-05-15</v>
      </c>
      <c r="G1379" s="1" t="s">
        <v>2883</v>
      </c>
      <c r="H1379" s="1" t="s">
        <v>2882</v>
      </c>
    </row>
    <row r="1380" spans="1:8" hidden="1" x14ac:dyDescent="0.3">
      <c r="A1380" s="1" t="s">
        <v>529</v>
      </c>
      <c r="B1380" s="1" t="str">
        <f t="shared" si="64"/>
        <v>Kazakhstan</v>
      </c>
      <c r="C1380" s="5" t="str">
        <f t="shared" si="63"/>
        <v>2013</v>
      </c>
      <c r="D1380" s="1" t="str">
        <f t="shared" si="65"/>
        <v xml:space="preserve">Proton-M/Briz-M </v>
      </c>
      <c r="E1380" s="1" t="s">
        <v>8</v>
      </c>
      <c r="F1380" s="7" t="str">
        <f>TEXT(DATE(MID(H1380, 13, 4), CHOOSE(MATCH( MID(H1380, 5, 3), {"Jan","Feb","Mar","Apr","May","Jun","Jul","Aug","Sep","Oct","Nov","Dec"}, 0), 1, 2, 3, 4, 5, 6, 7, 8, 9, 10, 11, 12), MID(H1380, 9, 2)), "yyyy-mm-dd")</f>
        <v>2013-05-14</v>
      </c>
      <c r="G1380" s="1" t="s">
        <v>2885</v>
      </c>
      <c r="H1380" s="1" t="s">
        <v>2884</v>
      </c>
    </row>
    <row r="1381" spans="1:8" hidden="1" x14ac:dyDescent="0.3">
      <c r="A1381" s="1" t="s">
        <v>234</v>
      </c>
      <c r="B1381" s="1" t="str">
        <f t="shared" si="64"/>
        <v>France</v>
      </c>
      <c r="C1381" s="5" t="str">
        <f t="shared" si="63"/>
        <v>2013</v>
      </c>
      <c r="D1381" s="1" t="str">
        <f t="shared" si="65"/>
        <v xml:space="preserve">Vega </v>
      </c>
      <c r="E1381" s="1" t="s">
        <v>8</v>
      </c>
      <c r="F1381" s="7" t="str">
        <f>TEXT(DATE(MID(H1381, 13, 4), CHOOSE(MATCH( MID(H1381, 5, 3), {"Jan","Feb","Mar","Apr","May","Jun","Jul","Aug","Sep","Oct","Nov","Dec"}, 0), 1, 2, 3, 4, 5, 6, 7, 8, 9, 10, 11, 12), MID(H1381, 9, 2)), "yyyy-mm-dd")</f>
        <v>2013-05-07</v>
      </c>
      <c r="G1381" s="1" t="s">
        <v>2887</v>
      </c>
      <c r="H1381" s="1" t="s">
        <v>2886</v>
      </c>
    </row>
    <row r="1382" spans="1:8" hidden="1" x14ac:dyDescent="0.3">
      <c r="A1382" s="1" t="s">
        <v>101</v>
      </c>
      <c r="B1382" s="1" t="str">
        <f t="shared" si="64"/>
        <v>China</v>
      </c>
      <c r="C1382" s="5" t="str">
        <f t="shared" si="63"/>
        <v>2013</v>
      </c>
      <c r="D1382" s="1" t="str">
        <f t="shared" si="65"/>
        <v xml:space="preserve">Long March 3B/E </v>
      </c>
      <c r="E1382" s="1" t="s">
        <v>8</v>
      </c>
      <c r="F1382" s="7" t="str">
        <f>TEXT(DATE(MID(H1382, 13, 4), CHOOSE(MATCH( MID(H1382, 5, 3), {"Jan","Feb","Mar","Apr","May","Jun","Jul","Aug","Sep","Oct","Nov","Dec"}, 0), 1, 2, 3, 4, 5, 6, 7, 8, 9, 10, 11, 12), MID(H1382, 9, 2)), "yyyy-mm-dd")</f>
        <v>2013-05-01</v>
      </c>
      <c r="G1382" s="1" t="s">
        <v>2889</v>
      </c>
      <c r="H1382" s="1" t="s">
        <v>2888</v>
      </c>
    </row>
    <row r="1383" spans="1:8" hidden="1" x14ac:dyDescent="0.3">
      <c r="A1383" s="1" t="s">
        <v>1754</v>
      </c>
      <c r="B1383" s="1" t="str">
        <f t="shared" si="64"/>
        <v>USA</v>
      </c>
      <c r="C1383" s="5" t="str">
        <f t="shared" si="63"/>
        <v>2013</v>
      </c>
      <c r="D1383" s="1" t="str">
        <f t="shared" si="65"/>
        <v xml:space="preserve">SpaceShipTwo </v>
      </c>
      <c r="E1383" s="1" t="s">
        <v>8</v>
      </c>
      <c r="F1383" s="7" t="str">
        <f>TEXT(DATE(MID(H1383, 13, 4), CHOOSE(MATCH( MID(H1383, 5, 3), {"Jan","Feb","Mar","Apr","May","Jun","Jul","Aug","Sep","Oct","Nov","Dec"}, 0), 1, 2, 3, 4, 5, 6, 7, 8, 9, 10, 11, 12), MID(H1383, 9, 2)), "yyyy-mm-dd")</f>
        <v>2013-04-29</v>
      </c>
      <c r="G1383" s="1" t="s">
        <v>1954</v>
      </c>
      <c r="H1383" s="1" t="s">
        <v>2890</v>
      </c>
    </row>
    <row r="1384" spans="1:8" hidden="1" x14ac:dyDescent="0.3">
      <c r="A1384" s="1" t="s">
        <v>5</v>
      </c>
      <c r="B1384" s="1" t="str">
        <f t="shared" si="64"/>
        <v>Russia</v>
      </c>
      <c r="C1384" s="5" t="str">
        <f t="shared" si="63"/>
        <v>2013</v>
      </c>
      <c r="D1384" s="1" t="str">
        <f t="shared" si="65"/>
        <v xml:space="preserve">Soyuz 2.1b/Fregat-M </v>
      </c>
      <c r="E1384" s="1" t="s">
        <v>8</v>
      </c>
      <c r="F1384" s="7" t="str">
        <f>TEXT(DATE(MID(H1384, 13, 4), CHOOSE(MATCH( MID(H1384, 5, 3), {"Jan","Feb","Mar","Apr","May","Jun","Jul","Aug","Sep","Oct","Nov","Dec"}, 0), 1, 2, 3, 4, 5, 6, 7, 8, 9, 10, 11, 12), MID(H1384, 9, 2)), "yyyy-mm-dd")</f>
        <v>2013-04-26</v>
      </c>
      <c r="G1384" s="1" t="s">
        <v>2892</v>
      </c>
      <c r="H1384" s="1" t="s">
        <v>2891</v>
      </c>
    </row>
    <row r="1385" spans="1:8" hidden="1" x14ac:dyDescent="0.3">
      <c r="A1385" s="1" t="s">
        <v>90</v>
      </c>
      <c r="B1385" s="1" t="str">
        <f t="shared" si="64"/>
        <v>China</v>
      </c>
      <c r="C1385" s="5" t="str">
        <f t="shared" si="63"/>
        <v>2013</v>
      </c>
      <c r="D1385" s="1" t="str">
        <f t="shared" si="65"/>
        <v xml:space="preserve">Long March 2D </v>
      </c>
      <c r="E1385" s="1" t="s">
        <v>8</v>
      </c>
      <c r="F1385" s="7" t="str">
        <f>TEXT(DATE(MID(H1385, 13, 4), CHOOSE(MATCH( MID(H1385, 5, 3), {"Jan","Feb","Mar","Apr","May","Jun","Jul","Aug","Sep","Oct","Nov","Dec"}, 0), 1, 2, 3, 4, 5, 6, 7, 8, 9, 10, 11, 12), MID(H1385, 9, 2)), "yyyy-mm-dd")</f>
        <v>2013-04-26</v>
      </c>
      <c r="G1385" s="1" t="s">
        <v>2894</v>
      </c>
      <c r="H1385" s="1" t="s">
        <v>2893</v>
      </c>
    </row>
    <row r="1386" spans="1:8" hidden="1" x14ac:dyDescent="0.3">
      <c r="A1386" s="1" t="s">
        <v>1630</v>
      </c>
      <c r="B1386" s="1" t="str">
        <f t="shared" si="64"/>
        <v>Kazakhstan</v>
      </c>
      <c r="C1386" s="5" t="str">
        <f t="shared" si="63"/>
        <v>2013</v>
      </c>
      <c r="D1386" s="1" t="str">
        <f t="shared" si="65"/>
        <v xml:space="preserve">Soyuz U </v>
      </c>
      <c r="E1386" s="1" t="s">
        <v>346</v>
      </c>
      <c r="F1386" s="7" t="str">
        <f>TEXT(DATE(MID(H1386, 13, 4), CHOOSE(MATCH( MID(H1386, 5, 3), {"Jan","Feb","Mar","Apr","May","Jun","Jul","Aug","Sep","Oct","Nov","Dec"}, 0), 1, 2, 3, 4, 5, 6, 7, 8, 9, 10, 11, 12), MID(H1386, 9, 2)), "yyyy-mm-dd")</f>
        <v>2013-04-24</v>
      </c>
      <c r="G1386" s="1" t="s">
        <v>2896</v>
      </c>
      <c r="H1386" s="1" t="s">
        <v>2895</v>
      </c>
    </row>
    <row r="1387" spans="1:8" hidden="1" x14ac:dyDescent="0.3">
      <c r="A1387" s="1" t="s">
        <v>343</v>
      </c>
      <c r="B1387" s="1" t="str">
        <f t="shared" si="64"/>
        <v>USA</v>
      </c>
      <c r="C1387" s="5" t="str">
        <f t="shared" si="63"/>
        <v>2013</v>
      </c>
      <c r="D1387" s="1" t="str">
        <f t="shared" si="65"/>
        <v xml:space="preserve">Antares 110 </v>
      </c>
      <c r="E1387" s="1" t="s">
        <v>346</v>
      </c>
      <c r="F1387" s="7" t="str">
        <f>TEXT(DATE(MID(H1387, 13, 4), CHOOSE(MATCH( MID(H1387, 5, 3), {"Jan","Feb","Mar","Apr","May","Jun","Jul","Aug","Sep","Oct","Nov","Dec"}, 0), 1, 2, 3, 4, 5, 6, 7, 8, 9, 10, 11, 12), MID(H1387, 9, 2)), "yyyy-mm-dd")</f>
        <v>2013-04-21</v>
      </c>
      <c r="G1387" s="1" t="s">
        <v>2898</v>
      </c>
      <c r="H1387" s="1" t="s">
        <v>2897</v>
      </c>
    </row>
    <row r="1388" spans="1:8" hidden="1" x14ac:dyDescent="0.3">
      <c r="A1388" s="1" t="s">
        <v>130</v>
      </c>
      <c r="B1388" s="1" t="str">
        <f t="shared" si="64"/>
        <v>Kazakhstan</v>
      </c>
      <c r="C1388" s="5" t="str">
        <f t="shared" si="63"/>
        <v>2013</v>
      </c>
      <c r="D1388" s="1" t="str">
        <f t="shared" si="65"/>
        <v xml:space="preserve">Soyuz 2.1a </v>
      </c>
      <c r="E1388" s="1" t="s">
        <v>8</v>
      </c>
      <c r="F1388" s="7" t="str">
        <f>TEXT(DATE(MID(H1388, 13, 4), CHOOSE(MATCH( MID(H1388, 5, 3), {"Jan","Feb","Mar","Apr","May","Jun","Jul","Aug","Sep","Oct","Nov","Dec"}, 0), 1, 2, 3, 4, 5, 6, 7, 8, 9, 10, 11, 12), MID(H1388, 9, 2)), "yyyy-mm-dd")</f>
        <v>2013-04-19</v>
      </c>
      <c r="G1388" s="1" t="s">
        <v>2900</v>
      </c>
      <c r="H1388" s="1" t="s">
        <v>2899</v>
      </c>
    </row>
    <row r="1389" spans="1:8" hidden="1" x14ac:dyDescent="0.3">
      <c r="A1389" s="1" t="s">
        <v>529</v>
      </c>
      <c r="B1389" s="1" t="str">
        <f t="shared" si="64"/>
        <v>Kazakhstan</v>
      </c>
      <c r="C1389" s="5" t="str">
        <f t="shared" si="63"/>
        <v>2013</v>
      </c>
      <c r="D1389" s="1" t="str">
        <f t="shared" si="65"/>
        <v xml:space="preserve">Proton-M/Briz-M </v>
      </c>
      <c r="E1389" s="1" t="s">
        <v>8</v>
      </c>
      <c r="F1389" s="7" t="str">
        <f>TEXT(DATE(MID(H1389, 13, 4), CHOOSE(MATCH( MID(H1389, 5, 3), {"Jan","Feb","Mar","Apr","May","Jun","Jul","Aug","Sep","Oct","Nov","Dec"}, 0), 1, 2, 3, 4, 5, 6, 7, 8, 9, 10, 11, 12), MID(H1389, 9, 2)), "yyyy-mm-dd")</f>
        <v>2013-04-15</v>
      </c>
      <c r="G1389" s="1" t="s">
        <v>2902</v>
      </c>
      <c r="H1389" s="1" t="s">
        <v>2901</v>
      </c>
    </row>
    <row r="1390" spans="1:8" hidden="1" x14ac:dyDescent="0.3">
      <c r="A1390" s="1" t="s">
        <v>1630</v>
      </c>
      <c r="B1390" s="1" t="str">
        <f t="shared" si="64"/>
        <v>Kazakhstan</v>
      </c>
      <c r="C1390" s="5" t="str">
        <f t="shared" si="63"/>
        <v>2013</v>
      </c>
      <c r="D1390" s="1" t="str">
        <f t="shared" si="65"/>
        <v xml:space="preserve">Soyuz FG </v>
      </c>
      <c r="E1390" s="1" t="s">
        <v>346</v>
      </c>
      <c r="F1390" s="7" t="str">
        <f>TEXT(DATE(MID(H1390, 13, 4), CHOOSE(MATCH( MID(H1390, 5, 3), {"Jan","Feb","Mar","Apr","May","Jun","Jul","Aug","Sep","Oct","Nov","Dec"}, 0), 1, 2, 3, 4, 5, 6, 7, 8, 9, 10, 11, 12), MID(H1390, 9, 2)), "yyyy-mm-dd")</f>
        <v>2013-03-28</v>
      </c>
      <c r="G1390" s="1" t="s">
        <v>2904</v>
      </c>
      <c r="H1390" s="1" t="s">
        <v>2903</v>
      </c>
    </row>
    <row r="1391" spans="1:8" hidden="1" x14ac:dyDescent="0.3">
      <c r="A1391" s="1" t="s">
        <v>529</v>
      </c>
      <c r="B1391" s="1" t="str">
        <f t="shared" si="64"/>
        <v>Kazakhstan</v>
      </c>
      <c r="C1391" s="5" t="str">
        <f t="shared" si="63"/>
        <v>2013</v>
      </c>
      <c r="D1391" s="1" t="str">
        <f t="shared" si="65"/>
        <v xml:space="preserve">Proton-M/Briz-M </v>
      </c>
      <c r="E1391" s="1" t="s">
        <v>8</v>
      </c>
      <c r="F1391" s="7" t="str">
        <f>TEXT(DATE(MID(H1391, 13, 4), CHOOSE(MATCH( MID(H1391, 5, 3), {"Jan","Feb","Mar","Apr","May","Jun","Jul","Aug","Sep","Oct","Nov","Dec"}, 0), 1, 2, 3, 4, 5, 6, 7, 8, 9, 10, 11, 12), MID(H1391, 9, 2)), "yyyy-mm-dd")</f>
        <v>2013-03-26</v>
      </c>
      <c r="G1391" s="1" t="s">
        <v>2906</v>
      </c>
      <c r="H1391" s="1" t="s">
        <v>2905</v>
      </c>
    </row>
    <row r="1392" spans="1:8" hidden="1" x14ac:dyDescent="0.3">
      <c r="A1392" s="1" t="s">
        <v>75</v>
      </c>
      <c r="B1392" s="1" t="str">
        <f t="shared" si="64"/>
        <v>USA</v>
      </c>
      <c r="C1392" s="5" t="str">
        <f t="shared" si="63"/>
        <v>2013</v>
      </c>
      <c r="D1392" s="1" t="str">
        <f t="shared" si="65"/>
        <v xml:space="preserve">Atlas V 401 </v>
      </c>
      <c r="E1392" s="1" t="s">
        <v>8</v>
      </c>
      <c r="F1392" s="7" t="str">
        <f>TEXT(DATE(MID(H1392, 13, 4), CHOOSE(MATCH( MID(H1392, 5, 3), {"Jan","Feb","Mar","Apr","May","Jun","Jul","Aug","Sep","Oct","Nov","Dec"}, 0), 1, 2, 3, 4, 5, 6, 7, 8, 9, 10, 11, 12), MID(H1392, 9, 2)), "yyyy-mm-dd")</f>
        <v>2013-03-19</v>
      </c>
      <c r="G1392" s="1" t="s">
        <v>2908</v>
      </c>
      <c r="H1392" s="1" t="s">
        <v>2907</v>
      </c>
    </row>
    <row r="1393" spans="1:8" hidden="1" x14ac:dyDescent="0.3">
      <c r="A1393" s="1" t="s">
        <v>11</v>
      </c>
      <c r="B1393" s="1" t="str">
        <f t="shared" si="64"/>
        <v>USA</v>
      </c>
      <c r="C1393" s="5" t="str">
        <f t="shared" si="63"/>
        <v>2013</v>
      </c>
      <c r="D1393" s="1" t="str">
        <f t="shared" si="65"/>
        <v xml:space="preserve">Falcon 9 Block 1 (v1.0) </v>
      </c>
      <c r="E1393" s="1" t="s">
        <v>346</v>
      </c>
      <c r="F1393" s="7" t="str">
        <f>TEXT(DATE(MID(H1393, 13, 4), CHOOSE(MATCH( MID(H1393, 5, 3), {"Jan","Feb","Mar","Apr","May","Jun","Jul","Aug","Sep","Oct","Nov","Dec"}, 0), 1, 2, 3, 4, 5, 6, 7, 8, 9, 10, 11, 12), MID(H1393, 9, 2)), "yyyy-mm-dd")</f>
        <v>2013-03-01</v>
      </c>
      <c r="G1393" s="1" t="s">
        <v>2910</v>
      </c>
      <c r="H1393" s="1" t="s">
        <v>2909</v>
      </c>
    </row>
    <row r="1394" spans="1:8" hidden="1" x14ac:dyDescent="0.3">
      <c r="A1394" s="1" t="s">
        <v>87</v>
      </c>
      <c r="B1394" s="1" t="str">
        <f t="shared" si="64"/>
        <v>India</v>
      </c>
      <c r="C1394" s="5" t="str">
        <f t="shared" si="63"/>
        <v>2013</v>
      </c>
      <c r="D1394" s="1" t="str">
        <f t="shared" si="65"/>
        <v xml:space="preserve">PSLV-CA </v>
      </c>
      <c r="E1394" s="1" t="s">
        <v>8</v>
      </c>
      <c r="F1394" s="7" t="str">
        <f>TEXT(DATE(MID(H1394, 13, 4), CHOOSE(MATCH( MID(H1394, 5, 3), {"Jan","Feb","Mar","Apr","May","Jun","Jul","Aug","Sep","Oct","Nov","Dec"}, 0), 1, 2, 3, 4, 5, 6, 7, 8, 9, 10, 11, 12), MID(H1394, 9, 2)), "yyyy-mm-dd")</f>
        <v>2013-02-25</v>
      </c>
      <c r="G1394" s="1" t="s">
        <v>2912</v>
      </c>
      <c r="H1394" s="1" t="s">
        <v>2911</v>
      </c>
    </row>
    <row r="1395" spans="1:8" hidden="1" x14ac:dyDescent="0.3">
      <c r="A1395" s="1" t="s">
        <v>671</v>
      </c>
      <c r="B1395" s="1" t="str">
        <f t="shared" si="64"/>
        <v>USA</v>
      </c>
      <c r="C1395" s="5" t="str">
        <f t="shared" si="63"/>
        <v>2013</v>
      </c>
      <c r="D1395" s="1" t="str">
        <f t="shared" si="65"/>
        <v xml:space="preserve">Atlas V 401 </v>
      </c>
      <c r="E1395" s="1" t="s">
        <v>8</v>
      </c>
      <c r="F1395" s="7" t="str">
        <f>TEXT(DATE(MID(H1395, 13, 4), CHOOSE(MATCH( MID(H1395, 5, 3), {"Jan","Feb","Mar","Apr","May","Jun","Jul","Aug","Sep","Oct","Nov","Dec"}, 0), 1, 2, 3, 4, 5, 6, 7, 8, 9, 10, 11, 12), MID(H1395, 9, 2)), "yyyy-mm-dd")</f>
        <v>2013-02-11</v>
      </c>
      <c r="G1395" s="1" t="s">
        <v>2914</v>
      </c>
      <c r="H1395" s="1" t="s">
        <v>2913</v>
      </c>
    </row>
    <row r="1396" spans="1:8" hidden="1" x14ac:dyDescent="0.3">
      <c r="A1396" s="1" t="s">
        <v>1630</v>
      </c>
      <c r="B1396" s="1" t="str">
        <f t="shared" si="64"/>
        <v>Kazakhstan</v>
      </c>
      <c r="C1396" s="5" t="str">
        <f t="shared" si="63"/>
        <v>2013</v>
      </c>
      <c r="D1396" s="1" t="str">
        <f t="shared" si="65"/>
        <v xml:space="preserve">Soyuz U </v>
      </c>
      <c r="E1396" s="1" t="s">
        <v>346</v>
      </c>
      <c r="F1396" s="7" t="str">
        <f>TEXT(DATE(MID(H1396, 13, 4), CHOOSE(MATCH( MID(H1396, 5, 3), {"Jan","Feb","Mar","Apr","May","Jun","Jul","Aug","Sep","Oct","Nov","Dec"}, 0), 1, 2, 3, 4, 5, 6, 7, 8, 9, 10, 11, 12), MID(H1396, 9, 2)), "yyyy-mm-dd")</f>
        <v>2013-02-11</v>
      </c>
      <c r="G1396" s="1" t="s">
        <v>2916</v>
      </c>
      <c r="H1396" s="1" t="s">
        <v>2915</v>
      </c>
    </row>
    <row r="1397" spans="1:8" hidden="1" x14ac:dyDescent="0.3">
      <c r="A1397" s="1" t="s">
        <v>379</v>
      </c>
      <c r="B1397" s="1" t="str">
        <f t="shared" si="64"/>
        <v>France</v>
      </c>
      <c r="C1397" s="5" t="str">
        <f t="shared" si="63"/>
        <v>2013</v>
      </c>
      <c r="D1397" s="1" t="str">
        <f t="shared" si="65"/>
        <v xml:space="preserve">Ariane 5 ECA </v>
      </c>
      <c r="E1397" s="1" t="s">
        <v>346</v>
      </c>
      <c r="F1397" s="7" t="str">
        <f>TEXT(DATE(MID(H1397, 13, 4), CHOOSE(MATCH( MID(H1397, 5, 3), {"Jan","Feb","Mar","Apr","May","Jun","Jul","Aug","Sep","Oct","Nov","Dec"}, 0), 1, 2, 3, 4, 5, 6, 7, 8, 9, 10, 11, 12), MID(H1397, 9, 2)), "yyyy-mm-dd")</f>
        <v>2013-02-07</v>
      </c>
      <c r="G1397" s="1" t="s">
        <v>2918</v>
      </c>
      <c r="H1397" s="1" t="s">
        <v>2917</v>
      </c>
    </row>
    <row r="1398" spans="1:8" hidden="1" x14ac:dyDescent="0.3">
      <c r="A1398" s="1" t="s">
        <v>130</v>
      </c>
      <c r="B1398" s="1" t="str">
        <f t="shared" si="64"/>
        <v>Kazakhstan</v>
      </c>
      <c r="C1398" s="5" t="str">
        <f t="shared" si="63"/>
        <v>2013</v>
      </c>
      <c r="D1398" s="1" t="str">
        <f t="shared" si="65"/>
        <v xml:space="preserve">Soyuz 2.1a/Fregat </v>
      </c>
      <c r="E1398" s="1" t="s">
        <v>8</v>
      </c>
      <c r="F1398" s="7" t="str">
        <f>TEXT(DATE(MID(H1398, 13, 4), CHOOSE(MATCH( MID(H1398, 5, 3), {"Jan","Feb","Mar","Apr","May","Jun","Jul","Aug","Sep","Oct","Nov","Dec"}, 0), 1, 2, 3, 4, 5, 6, 7, 8, 9, 10, 11, 12), MID(H1398, 9, 2)), "yyyy-mm-dd")</f>
        <v>2013-02-06</v>
      </c>
      <c r="G1398" s="1" t="s">
        <v>2920</v>
      </c>
      <c r="H1398" s="1" t="s">
        <v>2919</v>
      </c>
    </row>
    <row r="1399" spans="1:8" hidden="1" x14ac:dyDescent="0.3">
      <c r="A1399" s="1" t="s">
        <v>2702</v>
      </c>
      <c r="B1399" s="1" t="str">
        <f t="shared" si="64"/>
        <v>Pacific Ocean</v>
      </c>
      <c r="C1399" s="5" t="str">
        <f t="shared" si="63"/>
        <v>2013</v>
      </c>
      <c r="D1399" s="1" t="str">
        <f t="shared" si="65"/>
        <v xml:space="preserve">Zenit-3 SL </v>
      </c>
      <c r="E1399" s="1" t="s">
        <v>346</v>
      </c>
      <c r="F1399" s="7" t="str">
        <f>TEXT(DATE(MID(H1399, 13, 4), CHOOSE(MATCH( MID(H1399, 5, 3), {"Jan","Feb","Mar","Apr","May","Jun","Jul","Aug","Sep","Oct","Nov","Dec"}, 0), 1, 2, 3, 4, 5, 6, 7, 8, 9, 10, 11, 12), MID(H1399, 9, 2)), "yyyy-mm-dd")</f>
        <v>2013-02-01</v>
      </c>
      <c r="G1399" s="1" t="s">
        <v>2922</v>
      </c>
      <c r="H1399" s="1" t="s">
        <v>2921</v>
      </c>
    </row>
    <row r="1400" spans="1:8" hidden="1" x14ac:dyDescent="0.3">
      <c r="A1400" s="1" t="s">
        <v>75</v>
      </c>
      <c r="B1400" s="1" t="str">
        <f t="shared" si="64"/>
        <v>USA</v>
      </c>
      <c r="C1400" s="5" t="str">
        <f t="shared" si="63"/>
        <v>2013</v>
      </c>
      <c r="D1400" s="1" t="str">
        <f t="shared" si="65"/>
        <v xml:space="preserve">Atlas V 401 </v>
      </c>
      <c r="E1400" s="1" t="s">
        <v>8</v>
      </c>
      <c r="F1400" s="7" t="str">
        <f>TEXT(DATE(MID(H1400, 13, 4), CHOOSE(MATCH( MID(H1400, 5, 3), {"Jan","Feb","Mar","Apr","May","Jun","Jul","Aug","Sep","Oct","Nov","Dec"}, 0), 1, 2, 3, 4, 5, 6, 7, 8, 9, 10, 11, 12), MID(H1400, 9, 2)), "yyyy-mm-dd")</f>
        <v>2013-01-31</v>
      </c>
      <c r="G1400" s="1" t="s">
        <v>2924</v>
      </c>
      <c r="H1400" s="1" t="s">
        <v>2923</v>
      </c>
    </row>
    <row r="1401" spans="1:8" hidden="1" x14ac:dyDescent="0.3">
      <c r="A1401" s="1" t="s">
        <v>2925</v>
      </c>
      <c r="B1401" s="1" t="str">
        <f t="shared" si="64"/>
        <v>South Korea</v>
      </c>
      <c r="C1401" s="5" t="str">
        <f t="shared" si="63"/>
        <v>2013</v>
      </c>
      <c r="D1401" s="1" t="str">
        <f t="shared" si="65"/>
        <v xml:space="preserve">KSLV-1 </v>
      </c>
      <c r="E1401" s="1" t="s">
        <v>346</v>
      </c>
      <c r="F1401" s="7" t="str">
        <f>TEXT(DATE(MID(H1401, 13, 4), CHOOSE(MATCH( MID(H1401, 5, 3), {"Jan","Feb","Mar","Apr","May","Jun","Jul","Aug","Sep","Oct","Nov","Dec"}, 0), 1, 2, 3, 4, 5, 6, 7, 8, 9, 10, 11, 12), MID(H1401, 9, 2)), "yyyy-mm-dd")</f>
        <v>2013-01-30</v>
      </c>
      <c r="G1401" s="1" t="s">
        <v>2927</v>
      </c>
      <c r="H1401" s="1" t="s">
        <v>2926</v>
      </c>
    </row>
    <row r="1402" spans="1:8" hidden="1" x14ac:dyDescent="0.3">
      <c r="A1402" s="1" t="s">
        <v>61</v>
      </c>
      <c r="B1402" s="1" t="str">
        <f t="shared" si="64"/>
        <v>Japan</v>
      </c>
      <c r="C1402" s="5" t="str">
        <f t="shared" si="63"/>
        <v>2013</v>
      </c>
      <c r="D1402" s="1" t="str">
        <f t="shared" si="65"/>
        <v xml:space="preserve">H-IIA 202 </v>
      </c>
      <c r="E1402" s="1" t="s">
        <v>8</v>
      </c>
      <c r="F1402" s="7" t="str">
        <f>TEXT(DATE(MID(H1402, 13, 4), CHOOSE(MATCH( MID(H1402, 5, 3), {"Jan","Feb","Mar","Apr","May","Jun","Jul","Aug","Sep","Oct","Nov","Dec"}, 0), 1, 2, 3, 4, 5, 6, 7, 8, 9, 10, 11, 12), MID(H1402, 9, 2)), "yyyy-mm-dd")</f>
        <v>2013-01-27</v>
      </c>
      <c r="G1402" s="1" t="s">
        <v>2929</v>
      </c>
      <c r="H1402" s="1" t="s">
        <v>2928</v>
      </c>
    </row>
    <row r="1403" spans="1:8" hidden="1" x14ac:dyDescent="0.3">
      <c r="A1403" s="1" t="s">
        <v>1561</v>
      </c>
      <c r="B1403" s="1" t="str">
        <f t="shared" si="64"/>
        <v>Russia</v>
      </c>
      <c r="C1403" s="5" t="str">
        <f t="shared" si="63"/>
        <v>2013</v>
      </c>
      <c r="D1403" s="1" t="str">
        <f t="shared" si="65"/>
        <v xml:space="preserve">Rokot/Briz KM </v>
      </c>
      <c r="E1403" s="1" t="s">
        <v>346</v>
      </c>
      <c r="F1403" s="7" t="str">
        <f>TEXT(DATE(MID(H1403, 13, 4), CHOOSE(MATCH( MID(H1403, 5, 3), {"Jan","Feb","Mar","Apr","May","Jun","Jul","Aug","Sep","Oct","Nov","Dec"}, 0), 1, 2, 3, 4, 5, 6, 7, 8, 9, 10, 11, 12), MID(H1403, 9, 2)), "yyyy-mm-dd")</f>
        <v>2013-01-15</v>
      </c>
      <c r="G1403" s="1" t="s">
        <v>2931</v>
      </c>
      <c r="H1403" s="1" t="s">
        <v>2930</v>
      </c>
    </row>
    <row r="1404" spans="1:8" hidden="1" x14ac:dyDescent="0.3">
      <c r="A1404" s="1" t="s">
        <v>379</v>
      </c>
      <c r="B1404" s="1" t="str">
        <f t="shared" si="64"/>
        <v>France</v>
      </c>
      <c r="C1404" s="5" t="str">
        <f t="shared" si="63"/>
        <v>2012</v>
      </c>
      <c r="D1404" s="1" t="str">
        <f t="shared" si="65"/>
        <v xml:space="preserve">Ariane 5 ECA </v>
      </c>
      <c r="E1404" s="1" t="s">
        <v>346</v>
      </c>
      <c r="F1404" s="7" t="str">
        <f>TEXT(DATE(MID(H1404, 13, 4), CHOOSE(MATCH( MID(H1404, 5, 3), {"Jan","Feb","Mar","Apr","May","Jun","Jul","Aug","Sep","Oct","Nov","Dec"}, 0), 1, 2, 3, 4, 5, 6, 7, 8, 9, 10, 11, 12), MID(H1404, 9, 2)), "yyyy-mm-dd")</f>
        <v>2012-12-19</v>
      </c>
      <c r="G1404" s="1" t="s">
        <v>2933</v>
      </c>
      <c r="H1404" s="1" t="s">
        <v>2932</v>
      </c>
    </row>
    <row r="1405" spans="1:8" hidden="1" x14ac:dyDescent="0.3">
      <c r="A1405" s="1" t="s">
        <v>1630</v>
      </c>
      <c r="B1405" s="1" t="str">
        <f t="shared" si="64"/>
        <v>Kazakhstan</v>
      </c>
      <c r="C1405" s="5" t="str">
        <f t="shared" si="63"/>
        <v>2012</v>
      </c>
      <c r="D1405" s="1" t="str">
        <f t="shared" si="65"/>
        <v xml:space="preserve">Soyuz FG </v>
      </c>
      <c r="E1405" s="1" t="s">
        <v>346</v>
      </c>
      <c r="F1405" s="7" t="str">
        <f>TEXT(DATE(MID(H1405, 13, 4), CHOOSE(MATCH( MID(H1405, 5, 3), {"Jan","Feb","Mar","Apr","May","Jun","Jul","Aug","Sep","Oct","Nov","Dec"}, 0), 1, 2, 3, 4, 5, 6, 7, 8, 9, 10, 11, 12), MID(H1405, 9, 2)), "yyyy-mm-dd")</f>
        <v>2012-12-19</v>
      </c>
      <c r="G1405" s="1" t="s">
        <v>2935</v>
      </c>
      <c r="H1405" s="1" t="s">
        <v>2934</v>
      </c>
    </row>
    <row r="1406" spans="1:8" hidden="1" x14ac:dyDescent="0.3">
      <c r="A1406" s="1" t="s">
        <v>90</v>
      </c>
      <c r="B1406" s="1" t="str">
        <f t="shared" si="64"/>
        <v>China</v>
      </c>
      <c r="C1406" s="5" t="str">
        <f t="shared" si="63"/>
        <v>2012</v>
      </c>
      <c r="D1406" s="1" t="str">
        <f t="shared" si="65"/>
        <v xml:space="preserve">Long March 2D </v>
      </c>
      <c r="E1406" s="1" t="s">
        <v>8</v>
      </c>
      <c r="F1406" s="7" t="str">
        <f>TEXT(DATE(MID(H1406, 13, 4), CHOOSE(MATCH( MID(H1406, 5, 3), {"Jan","Feb","Mar","Apr","May","Jun","Jul","Aug","Sep","Oct","Nov","Dec"}, 0), 1, 2, 3, 4, 5, 6, 7, 8, 9, 10, 11, 12), MID(H1406, 9, 2)), "yyyy-mm-dd")</f>
        <v>2012-12-18</v>
      </c>
      <c r="G1406" s="1" t="s">
        <v>2937</v>
      </c>
      <c r="H1406" s="1" t="s">
        <v>2936</v>
      </c>
    </row>
    <row r="1407" spans="1:8" hidden="1" x14ac:dyDescent="0.3">
      <c r="A1407" s="1" t="s">
        <v>2368</v>
      </c>
      <c r="B1407" s="1" t="str">
        <f t="shared" si="64"/>
        <v>North Korea</v>
      </c>
      <c r="C1407" s="5" t="str">
        <f t="shared" si="63"/>
        <v>2012</v>
      </c>
      <c r="D1407" s="1" t="str">
        <f t="shared" si="65"/>
        <v xml:space="preserve">Unha-3 </v>
      </c>
      <c r="E1407" s="1" t="s">
        <v>8</v>
      </c>
      <c r="F1407" s="7" t="str">
        <f>TEXT(DATE(MID(H1407, 13, 4), CHOOSE(MATCH( MID(H1407, 5, 3), {"Jan","Feb","Mar","Apr","May","Jun","Jul","Aug","Sep","Oct","Nov","Dec"}, 0), 1, 2, 3, 4, 5, 6, 7, 8, 9, 10, 11, 12), MID(H1407, 9, 2)), "yyyy-mm-dd")</f>
        <v>2012-12-12</v>
      </c>
      <c r="G1407" s="1" t="s">
        <v>2940</v>
      </c>
      <c r="H1407" s="1" t="s">
        <v>2939</v>
      </c>
    </row>
    <row r="1408" spans="1:8" hidden="1" x14ac:dyDescent="0.3">
      <c r="A1408" s="1" t="s">
        <v>75</v>
      </c>
      <c r="B1408" s="1" t="str">
        <f t="shared" si="64"/>
        <v>USA</v>
      </c>
      <c r="C1408" s="5" t="str">
        <f t="shared" si="63"/>
        <v>2012</v>
      </c>
      <c r="D1408" s="1" t="str">
        <f t="shared" si="65"/>
        <v xml:space="preserve">Atlas V 501 </v>
      </c>
      <c r="E1408" s="1" t="s">
        <v>8</v>
      </c>
      <c r="F1408" s="7" t="str">
        <f>TEXT(DATE(MID(H1408, 13, 4), CHOOSE(MATCH( MID(H1408, 5, 3), {"Jan","Feb","Mar","Apr","May","Jun","Jul","Aug","Sep","Oct","Nov","Dec"}, 0), 1, 2, 3, 4, 5, 6, 7, 8, 9, 10, 11, 12), MID(H1408, 9, 2)), "yyyy-mm-dd")</f>
        <v>2012-12-11</v>
      </c>
      <c r="G1408" s="1" t="s">
        <v>2942</v>
      </c>
      <c r="H1408" s="1" t="s">
        <v>2941</v>
      </c>
    </row>
    <row r="1409" spans="1:8" hidden="1" x14ac:dyDescent="0.3">
      <c r="A1409" s="1" t="s">
        <v>529</v>
      </c>
      <c r="B1409" s="1" t="str">
        <f t="shared" si="64"/>
        <v>Kazakhstan</v>
      </c>
      <c r="C1409" s="5" t="str">
        <f t="shared" si="63"/>
        <v>2012</v>
      </c>
      <c r="D1409" s="1" t="str">
        <f t="shared" si="65"/>
        <v xml:space="preserve">Proton-M/Briz-M </v>
      </c>
      <c r="E1409" s="1" t="s">
        <v>8</v>
      </c>
      <c r="F1409" s="7" t="str">
        <f>TEXT(DATE(MID(H1409, 13, 4), CHOOSE(MATCH( MID(H1409, 5, 3), {"Jan","Feb","Mar","Apr","May","Jun","Jul","Aug","Sep","Oct","Nov","Dec"}, 0), 1, 2, 3, 4, 5, 6, 7, 8, 9, 10, 11, 12), MID(H1409, 9, 2)), "yyyy-mm-dd")</f>
        <v>2012-12-08</v>
      </c>
      <c r="G1409" s="1" t="s">
        <v>2944</v>
      </c>
      <c r="H1409" s="1" t="s">
        <v>2943</v>
      </c>
    </row>
    <row r="1410" spans="1:8" hidden="1" x14ac:dyDescent="0.3">
      <c r="A1410" s="1" t="s">
        <v>2702</v>
      </c>
      <c r="B1410" s="1" t="str">
        <f t="shared" si="64"/>
        <v>Pacific Ocean</v>
      </c>
      <c r="C1410" s="5" t="str">
        <f t="shared" ref="C1410:C1473" si="66">TEXT(F1410, "yyyy")</f>
        <v>2012</v>
      </c>
      <c r="D1410" s="1" t="str">
        <f t="shared" si="65"/>
        <v xml:space="preserve">Zenit-3 SL </v>
      </c>
      <c r="E1410" s="1" t="s">
        <v>346</v>
      </c>
      <c r="F1410" s="7" t="str">
        <f>TEXT(DATE(MID(H1410, 13, 4), CHOOSE(MATCH( MID(H1410, 5, 3), {"Jan","Feb","Mar","Apr","May","Jun","Jul","Aug","Sep","Oct","Nov","Dec"}, 0), 1, 2, 3, 4, 5, 6, 7, 8, 9, 10, 11, 12), MID(H1410, 9, 2)), "yyyy-mm-dd")</f>
        <v>2012-12-03</v>
      </c>
      <c r="G1410" s="1" t="s">
        <v>2946</v>
      </c>
      <c r="H1410" s="1" t="s">
        <v>2945</v>
      </c>
    </row>
    <row r="1411" spans="1:8" hidden="1" x14ac:dyDescent="0.3">
      <c r="A1411" s="1" t="s">
        <v>981</v>
      </c>
      <c r="B1411" s="1" t="str">
        <f t="shared" ref="B1411:B1474" si="67">TRIM(MID(A1411, FIND("|", SUBSTITUTE(A1411, ",", "|", LEN(A1411) - LEN(SUBSTITUTE(A1411,",", "" )))) + 1, LEN(A1411)))</f>
        <v>France</v>
      </c>
      <c r="C1411" s="5" t="str">
        <f t="shared" si="66"/>
        <v>2012</v>
      </c>
      <c r="D1411" s="1" t="str">
        <f t="shared" ref="D1411:D1474" si="68">LEFT(G1411, FIND("|", G1411) - 1)</f>
        <v xml:space="preserve">Soyuz ST-A/Fregat </v>
      </c>
      <c r="E1411" s="1" t="s">
        <v>8</v>
      </c>
      <c r="F1411" s="7" t="str">
        <f>TEXT(DATE(MID(H1411, 13, 4), CHOOSE(MATCH( MID(H1411, 5, 3), {"Jan","Feb","Mar","Apr","May","Jun","Jul","Aug","Sep","Oct","Nov","Dec"}, 0), 1, 2, 3, 4, 5, 6, 7, 8, 9, 10, 11, 12), MID(H1411, 9, 2)), "yyyy-mm-dd")</f>
        <v>2012-12-02</v>
      </c>
      <c r="G1411" s="1" t="s">
        <v>2948</v>
      </c>
      <c r="H1411" s="1" t="s">
        <v>2947</v>
      </c>
    </row>
    <row r="1412" spans="1:8" hidden="1" x14ac:dyDescent="0.3">
      <c r="A1412" s="1" t="s">
        <v>101</v>
      </c>
      <c r="B1412" s="1" t="str">
        <f t="shared" si="67"/>
        <v>China</v>
      </c>
      <c r="C1412" s="5" t="str">
        <f t="shared" si="66"/>
        <v>2012</v>
      </c>
      <c r="D1412" s="1" t="str">
        <f t="shared" si="68"/>
        <v xml:space="preserve">Long March 3B/E </v>
      </c>
      <c r="E1412" s="1" t="s">
        <v>8</v>
      </c>
      <c r="F1412" s="7" t="str">
        <f>TEXT(DATE(MID(H1412, 13, 4), CHOOSE(MATCH( MID(H1412, 5, 3), {"Jan","Feb","Mar","Apr","May","Jun","Jul","Aug","Sep","Oct","Nov","Dec"}, 0), 1, 2, 3, 4, 5, 6, 7, 8, 9, 10, 11, 12), MID(H1412, 9, 2)), "yyyy-mm-dd")</f>
        <v>2012-11-27</v>
      </c>
      <c r="G1412" s="1" t="s">
        <v>2950</v>
      </c>
      <c r="H1412" s="1" t="s">
        <v>2949</v>
      </c>
    </row>
    <row r="1413" spans="1:8" hidden="1" x14ac:dyDescent="0.3">
      <c r="A1413" s="1" t="s">
        <v>90</v>
      </c>
      <c r="B1413" s="1" t="str">
        <f t="shared" si="67"/>
        <v>China</v>
      </c>
      <c r="C1413" s="5" t="str">
        <f t="shared" si="66"/>
        <v>2012</v>
      </c>
      <c r="D1413" s="1" t="str">
        <f t="shared" si="68"/>
        <v xml:space="preserve">Long March 4C </v>
      </c>
      <c r="E1413" s="1" t="s">
        <v>8</v>
      </c>
      <c r="F1413" s="7" t="str">
        <f>TEXT(DATE(MID(H1413, 13, 4), CHOOSE(MATCH( MID(H1413, 5, 3), {"Jan","Feb","Mar","Apr","May","Jun","Jul","Aug","Sep","Oct","Nov","Dec"}, 0), 1, 2, 3, 4, 5, 6, 7, 8, 9, 10, 11, 12), MID(H1413, 9, 2)), "yyyy-mm-dd")</f>
        <v>2012-11-25</v>
      </c>
      <c r="G1413" s="1" t="s">
        <v>2952</v>
      </c>
      <c r="H1413" s="1" t="s">
        <v>2951</v>
      </c>
    </row>
    <row r="1414" spans="1:8" hidden="1" x14ac:dyDescent="0.3">
      <c r="A1414" s="1" t="s">
        <v>529</v>
      </c>
      <c r="B1414" s="1" t="str">
        <f t="shared" si="67"/>
        <v>Kazakhstan</v>
      </c>
      <c r="C1414" s="5" t="str">
        <f t="shared" si="66"/>
        <v>2012</v>
      </c>
      <c r="D1414" s="1" t="str">
        <f t="shared" si="68"/>
        <v xml:space="preserve">Proton-M/Briz-M </v>
      </c>
      <c r="E1414" s="1" t="s">
        <v>8</v>
      </c>
      <c r="F1414" s="7" t="str">
        <f>TEXT(DATE(MID(H1414, 13, 4), CHOOSE(MATCH( MID(H1414, 5, 3), {"Jan","Feb","Mar","Apr","May","Jun","Jul","Aug","Sep","Oct","Nov","Dec"}, 0), 1, 2, 3, 4, 5, 6, 7, 8, 9, 10, 11, 12), MID(H1414, 9, 2)), "yyyy-mm-dd")</f>
        <v>2012-11-20</v>
      </c>
      <c r="G1414" s="1" t="s">
        <v>2954</v>
      </c>
      <c r="H1414" s="1" t="s">
        <v>2953</v>
      </c>
    </row>
    <row r="1415" spans="1:8" hidden="1" x14ac:dyDescent="0.3">
      <c r="A1415" s="1" t="s">
        <v>329</v>
      </c>
      <c r="B1415" s="1" t="str">
        <f t="shared" si="67"/>
        <v>China</v>
      </c>
      <c r="C1415" s="5" t="str">
        <f t="shared" si="66"/>
        <v>2012</v>
      </c>
      <c r="D1415" s="1" t="str">
        <f t="shared" si="68"/>
        <v xml:space="preserve">Long March 2C </v>
      </c>
      <c r="E1415" s="1" t="s">
        <v>8</v>
      </c>
      <c r="F1415" s="7" t="str">
        <f>TEXT(DATE(MID(H1415, 13, 4), CHOOSE(MATCH( MID(H1415, 5, 3), {"Jan","Feb","Mar","Apr","May","Jun","Jul","Aug","Sep","Oct","Nov","Dec"}, 0), 1, 2, 3, 4, 5, 6, 7, 8, 9, 10, 11, 12), MID(H1415, 9, 2)), "yyyy-mm-dd")</f>
        <v>2012-11-18</v>
      </c>
      <c r="G1415" s="1" t="s">
        <v>2956</v>
      </c>
      <c r="H1415" s="1" t="s">
        <v>2955</v>
      </c>
    </row>
    <row r="1416" spans="1:8" hidden="1" x14ac:dyDescent="0.3">
      <c r="A1416" s="1" t="s">
        <v>5</v>
      </c>
      <c r="B1416" s="1" t="str">
        <f t="shared" si="67"/>
        <v>Russia</v>
      </c>
      <c r="C1416" s="5" t="str">
        <f t="shared" si="66"/>
        <v>2012</v>
      </c>
      <c r="D1416" s="1" t="str">
        <f t="shared" si="68"/>
        <v xml:space="preserve">Soyuz 2.1a/Fregat-M </v>
      </c>
      <c r="E1416" s="1" t="s">
        <v>8</v>
      </c>
      <c r="F1416" s="7" t="str">
        <f>TEXT(DATE(MID(H1416, 13, 4), CHOOSE(MATCH( MID(H1416, 5, 3), {"Jan","Feb","Mar","Apr","May","Jun","Jul","Aug","Sep","Oct","Nov","Dec"}, 0), 1, 2, 3, 4, 5, 6, 7, 8, 9, 10, 11, 12), MID(H1416, 9, 2)), "yyyy-mm-dd")</f>
        <v>2012-11-14</v>
      </c>
      <c r="G1416" s="1" t="s">
        <v>2958</v>
      </c>
      <c r="H1416" s="1" t="s">
        <v>2957</v>
      </c>
    </row>
    <row r="1417" spans="1:8" hidden="1" x14ac:dyDescent="0.3">
      <c r="A1417" s="1" t="s">
        <v>379</v>
      </c>
      <c r="B1417" s="1" t="str">
        <f t="shared" si="67"/>
        <v>France</v>
      </c>
      <c r="C1417" s="5" t="str">
        <f t="shared" si="66"/>
        <v>2012</v>
      </c>
      <c r="D1417" s="1" t="str">
        <f t="shared" si="68"/>
        <v xml:space="preserve">Ariane 5 ECA </v>
      </c>
      <c r="E1417" s="1" t="s">
        <v>346</v>
      </c>
      <c r="F1417" s="7" t="str">
        <f>TEXT(DATE(MID(H1417, 13, 4), CHOOSE(MATCH( MID(H1417, 5, 3), {"Jan","Feb","Mar","Apr","May","Jun","Jul","Aug","Sep","Oct","Nov","Dec"}, 0), 1, 2, 3, 4, 5, 6, 7, 8, 9, 10, 11, 12), MID(H1417, 9, 2)), "yyyy-mm-dd")</f>
        <v>2012-11-10</v>
      </c>
      <c r="G1417" s="1" t="s">
        <v>2960</v>
      </c>
      <c r="H1417" s="1" t="s">
        <v>2959</v>
      </c>
    </row>
    <row r="1418" spans="1:8" hidden="1" x14ac:dyDescent="0.3">
      <c r="A1418" s="1" t="s">
        <v>565</v>
      </c>
      <c r="B1418" s="1" t="str">
        <f t="shared" si="67"/>
        <v>Kazakhstan</v>
      </c>
      <c r="C1418" s="5" t="str">
        <f t="shared" si="66"/>
        <v>2012</v>
      </c>
      <c r="D1418" s="1" t="str">
        <f t="shared" si="68"/>
        <v xml:space="preserve">Proton-M/Briz-M </v>
      </c>
      <c r="E1418" s="1" t="s">
        <v>8</v>
      </c>
      <c r="F1418" s="7" t="str">
        <f>TEXT(DATE(MID(H1418, 13, 4), CHOOSE(MATCH( MID(H1418, 5, 3), {"Jan","Feb","Mar","Apr","May","Jun","Jul","Aug","Sep","Oct","Nov","Dec"}, 0), 1, 2, 3, 4, 5, 6, 7, 8, 9, 10, 11, 12), MID(H1418, 9, 2)), "yyyy-mm-dd")</f>
        <v>2012-11-02</v>
      </c>
      <c r="G1418" s="1" t="s">
        <v>2962</v>
      </c>
      <c r="H1418" s="1" t="s">
        <v>2961</v>
      </c>
    </row>
    <row r="1419" spans="1:8" hidden="1" x14ac:dyDescent="0.3">
      <c r="A1419" s="1" t="s">
        <v>1630</v>
      </c>
      <c r="B1419" s="1" t="str">
        <f t="shared" si="67"/>
        <v>Kazakhstan</v>
      </c>
      <c r="C1419" s="5" t="str">
        <f t="shared" si="66"/>
        <v>2012</v>
      </c>
      <c r="D1419" s="1" t="str">
        <f t="shared" si="68"/>
        <v xml:space="preserve">Soyuz U </v>
      </c>
      <c r="E1419" s="1" t="s">
        <v>346</v>
      </c>
      <c r="F1419" s="7" t="str">
        <f>TEXT(DATE(MID(H1419, 13, 4), CHOOSE(MATCH( MID(H1419, 5, 3), {"Jan","Feb","Mar","Apr","May","Jun","Jul","Aug","Sep","Oct","Nov","Dec"}, 0), 1, 2, 3, 4, 5, 6, 7, 8, 9, 10, 11, 12), MID(H1419, 9, 2)), "yyyy-mm-dd")</f>
        <v>2012-10-31</v>
      </c>
      <c r="G1419" s="1" t="s">
        <v>2964</v>
      </c>
      <c r="H1419" s="1" t="s">
        <v>2963</v>
      </c>
    </row>
    <row r="1420" spans="1:8" hidden="1" x14ac:dyDescent="0.3">
      <c r="A1420" s="1" t="s">
        <v>101</v>
      </c>
      <c r="B1420" s="1" t="str">
        <f t="shared" si="67"/>
        <v>China</v>
      </c>
      <c r="C1420" s="5" t="str">
        <f t="shared" si="66"/>
        <v>2012</v>
      </c>
      <c r="D1420" s="1" t="str">
        <f t="shared" si="68"/>
        <v xml:space="preserve">Long March 3C </v>
      </c>
      <c r="E1420" s="1" t="s">
        <v>346</v>
      </c>
      <c r="F1420" s="7" t="str">
        <f>TEXT(DATE(MID(H1420, 13, 4), CHOOSE(MATCH( MID(H1420, 5, 3), {"Jan","Feb","Mar","Apr","May","Jun","Jul","Aug","Sep","Oct","Nov","Dec"}, 0), 1, 2, 3, 4, 5, 6, 7, 8, 9, 10, 11, 12), MID(H1420, 9, 2)), "yyyy-mm-dd")</f>
        <v>2012-10-25</v>
      </c>
      <c r="G1420" s="1" t="s">
        <v>2966</v>
      </c>
      <c r="H1420" s="1" t="s">
        <v>2965</v>
      </c>
    </row>
    <row r="1421" spans="1:8" hidden="1" x14ac:dyDescent="0.3">
      <c r="A1421" s="1" t="s">
        <v>130</v>
      </c>
      <c r="B1421" s="1" t="str">
        <f t="shared" si="67"/>
        <v>Kazakhstan</v>
      </c>
      <c r="C1421" s="5" t="str">
        <f t="shared" si="66"/>
        <v>2012</v>
      </c>
      <c r="D1421" s="1" t="str">
        <f t="shared" si="68"/>
        <v xml:space="preserve">Soyuz FG </v>
      </c>
      <c r="E1421" s="1" t="s">
        <v>346</v>
      </c>
      <c r="F1421" s="7" t="str">
        <f>TEXT(DATE(MID(H1421, 13, 4), CHOOSE(MATCH( MID(H1421, 5, 3), {"Jan","Feb","Mar","Apr","May","Jun","Jul","Aug","Sep","Oct","Nov","Dec"}, 0), 1, 2, 3, 4, 5, 6, 7, 8, 9, 10, 11, 12), MID(H1421, 9, 2)), "yyyy-mm-dd")</f>
        <v>2012-10-23</v>
      </c>
      <c r="G1421" s="1" t="s">
        <v>2968</v>
      </c>
      <c r="H1421" s="1" t="s">
        <v>2967</v>
      </c>
    </row>
    <row r="1422" spans="1:8" hidden="1" x14ac:dyDescent="0.3">
      <c r="A1422" s="1" t="s">
        <v>565</v>
      </c>
      <c r="B1422" s="1" t="str">
        <f t="shared" si="67"/>
        <v>Kazakhstan</v>
      </c>
      <c r="C1422" s="5" t="str">
        <f t="shared" si="66"/>
        <v>2012</v>
      </c>
      <c r="D1422" s="1" t="str">
        <f t="shared" si="68"/>
        <v xml:space="preserve">Proton-M/Briz-M </v>
      </c>
      <c r="E1422" s="1" t="s">
        <v>8</v>
      </c>
      <c r="F1422" s="7" t="str">
        <f>TEXT(DATE(MID(H1422, 13, 4), CHOOSE(MATCH( MID(H1422, 5, 3), {"Jan","Feb","Mar","Apr","May","Jun","Jul","Aug","Sep","Oct","Nov","Dec"}, 0), 1, 2, 3, 4, 5, 6, 7, 8, 9, 10, 11, 12), MID(H1422, 9, 2)), "yyyy-mm-dd")</f>
        <v>2012-10-14</v>
      </c>
      <c r="G1422" s="1" t="s">
        <v>2970</v>
      </c>
      <c r="H1422" s="1" t="s">
        <v>2969</v>
      </c>
    </row>
    <row r="1423" spans="1:8" hidden="1" x14ac:dyDescent="0.3">
      <c r="A1423" s="1" t="s">
        <v>329</v>
      </c>
      <c r="B1423" s="1" t="str">
        <f t="shared" si="67"/>
        <v>China</v>
      </c>
      <c r="C1423" s="5" t="str">
        <f t="shared" si="66"/>
        <v>2012</v>
      </c>
      <c r="D1423" s="1" t="str">
        <f t="shared" si="68"/>
        <v xml:space="preserve">Long March 2C/SMA </v>
      </c>
      <c r="E1423" s="1" t="s">
        <v>346</v>
      </c>
      <c r="F1423" s="7" t="str">
        <f>TEXT(DATE(MID(H1423, 13, 4), CHOOSE(MATCH( MID(H1423, 5, 3), {"Jan","Feb","Mar","Apr","May","Jun","Jul","Aug","Sep","Oct","Nov","Dec"}, 0), 1, 2, 3, 4, 5, 6, 7, 8, 9, 10, 11, 12), MID(H1423, 9, 2)), "yyyy-mm-dd")</f>
        <v>2012-10-14</v>
      </c>
      <c r="G1423" s="1" t="s">
        <v>2972</v>
      </c>
      <c r="H1423" s="1" t="s">
        <v>2971</v>
      </c>
    </row>
    <row r="1424" spans="1:8" hidden="1" x14ac:dyDescent="0.3">
      <c r="A1424" s="1" t="s">
        <v>981</v>
      </c>
      <c r="B1424" s="1" t="str">
        <f t="shared" si="67"/>
        <v>France</v>
      </c>
      <c r="C1424" s="5" t="str">
        <f t="shared" si="66"/>
        <v>2012</v>
      </c>
      <c r="D1424" s="1" t="str">
        <f t="shared" si="68"/>
        <v xml:space="preserve">Soyuz ST-B/Fregat-MT </v>
      </c>
      <c r="E1424" s="1" t="s">
        <v>8</v>
      </c>
      <c r="F1424" s="7" t="str">
        <f>TEXT(DATE(MID(H1424, 13, 4), CHOOSE(MATCH( MID(H1424, 5, 3), {"Jan","Feb","Mar","Apr","May","Jun","Jul","Aug","Sep","Oct","Nov","Dec"}, 0), 1, 2, 3, 4, 5, 6, 7, 8, 9, 10, 11, 12), MID(H1424, 9, 2)), "yyyy-mm-dd")</f>
        <v>2012-10-12</v>
      </c>
      <c r="G1424" s="1" t="s">
        <v>2974</v>
      </c>
      <c r="H1424" s="1" t="s">
        <v>2973</v>
      </c>
    </row>
    <row r="1425" spans="1:8" hidden="1" x14ac:dyDescent="0.3">
      <c r="A1425" s="1" t="s">
        <v>11</v>
      </c>
      <c r="B1425" s="1" t="str">
        <f t="shared" si="67"/>
        <v>USA</v>
      </c>
      <c r="C1425" s="5" t="str">
        <f t="shared" si="66"/>
        <v>2012</v>
      </c>
      <c r="D1425" s="1" t="str">
        <f t="shared" si="68"/>
        <v xml:space="preserve">Falcon 9 Block 1 (v1.0) </v>
      </c>
      <c r="E1425" s="1" t="s">
        <v>346</v>
      </c>
      <c r="F1425" s="7" t="str">
        <f>TEXT(DATE(MID(H1425, 13, 4), CHOOSE(MATCH( MID(H1425, 5, 3), {"Jan","Feb","Mar","Apr","May","Jun","Jul","Aug","Sep","Oct","Nov","Dec"}, 0), 1, 2, 3, 4, 5, 6, 7, 8, 9, 10, 11, 12), MID(H1425, 9, 2)), "yyyy-mm-dd")</f>
        <v>2012-10-08</v>
      </c>
      <c r="G1425" s="1" t="s">
        <v>2976</v>
      </c>
      <c r="H1425" s="1" t="s">
        <v>2975</v>
      </c>
    </row>
    <row r="1426" spans="1:8" hidden="1" x14ac:dyDescent="0.3">
      <c r="A1426" s="1" t="s">
        <v>390</v>
      </c>
      <c r="B1426" s="1" t="str">
        <f t="shared" si="67"/>
        <v>USA</v>
      </c>
      <c r="C1426" s="5" t="str">
        <f t="shared" si="66"/>
        <v>2012</v>
      </c>
      <c r="D1426" s="1" t="str">
        <f t="shared" si="68"/>
        <v xml:space="preserve">Delta IV Medium+ (4,2) </v>
      </c>
      <c r="E1426" s="1" t="s">
        <v>346</v>
      </c>
      <c r="F1426" s="7" t="str">
        <f>TEXT(DATE(MID(H1426, 13, 4), CHOOSE(MATCH( MID(H1426, 5, 3), {"Jan","Feb","Mar","Apr","May","Jun","Jul","Aug","Sep","Oct","Nov","Dec"}, 0), 1, 2, 3, 4, 5, 6, 7, 8, 9, 10, 11, 12), MID(H1426, 9, 2)), "yyyy-mm-dd")</f>
        <v>2012-10-04</v>
      </c>
      <c r="G1426" s="1" t="s">
        <v>2978</v>
      </c>
      <c r="H1426" s="1" t="s">
        <v>2977</v>
      </c>
    </row>
    <row r="1427" spans="1:8" hidden="1" x14ac:dyDescent="0.3">
      <c r="A1427" s="1" t="s">
        <v>90</v>
      </c>
      <c r="B1427" s="1" t="str">
        <f t="shared" si="67"/>
        <v>China</v>
      </c>
      <c r="C1427" s="5" t="str">
        <f t="shared" si="66"/>
        <v>2012</v>
      </c>
      <c r="D1427" s="1" t="str">
        <f t="shared" si="68"/>
        <v xml:space="preserve">Long March 2D </v>
      </c>
      <c r="E1427" s="1" t="s">
        <v>8</v>
      </c>
      <c r="F1427" s="7" t="str">
        <f>TEXT(DATE(MID(H1427, 13, 4), CHOOSE(MATCH( MID(H1427, 5, 3), {"Jan","Feb","Mar","Apr","May","Jun","Jul","Aug","Sep","Oct","Nov","Dec"}, 0), 1, 2, 3, 4, 5, 6, 7, 8, 9, 10, 11, 12), MID(H1427, 9, 2)), "yyyy-mm-dd")</f>
        <v>2012-09-29</v>
      </c>
      <c r="G1427" s="1" t="s">
        <v>2980</v>
      </c>
      <c r="H1427" s="1" t="s">
        <v>2979</v>
      </c>
    </row>
    <row r="1428" spans="1:8" hidden="1" x14ac:dyDescent="0.3">
      <c r="A1428" s="1" t="s">
        <v>379</v>
      </c>
      <c r="B1428" s="1" t="str">
        <f t="shared" si="67"/>
        <v>France</v>
      </c>
      <c r="C1428" s="5" t="str">
        <f t="shared" si="66"/>
        <v>2012</v>
      </c>
      <c r="D1428" s="1" t="str">
        <f t="shared" si="68"/>
        <v xml:space="preserve">Ariane 5 ECA </v>
      </c>
      <c r="E1428" s="1" t="s">
        <v>346</v>
      </c>
      <c r="F1428" s="7" t="str">
        <f>TEXT(DATE(MID(H1428, 13, 4), CHOOSE(MATCH( MID(H1428, 5, 3), {"Jan","Feb","Mar","Apr","May","Jun","Jul","Aug","Sep","Oct","Nov","Dec"}, 0), 1, 2, 3, 4, 5, 6, 7, 8, 9, 10, 11, 12), MID(H1428, 9, 2)), "yyyy-mm-dd")</f>
        <v>2012-09-28</v>
      </c>
      <c r="G1428" s="1" t="s">
        <v>2982</v>
      </c>
      <c r="H1428" s="1" t="s">
        <v>2981</v>
      </c>
    </row>
    <row r="1429" spans="1:8" hidden="1" x14ac:dyDescent="0.3">
      <c r="A1429" s="1" t="s">
        <v>852</v>
      </c>
      <c r="B1429" s="1" t="str">
        <f t="shared" si="67"/>
        <v>Iran</v>
      </c>
      <c r="C1429" s="5" t="str">
        <f t="shared" si="66"/>
        <v>2012</v>
      </c>
      <c r="D1429" s="1" t="str">
        <f t="shared" si="68"/>
        <v xml:space="preserve">Safir-1B+ </v>
      </c>
      <c r="E1429" s="1" t="s">
        <v>8</v>
      </c>
      <c r="F1429" s="7" t="str">
        <f>TEXT(DATE(MID(H1429, 13, 4), CHOOSE(MATCH( MID(H1429, 5, 3), {"Jan","Feb","Mar","Apr","May","Jun","Jul","Aug","Sep","Oct","Nov","Dec"}, 0), 1, 2, 3, 4, 5, 6, 7, 8, 9, 10, 11, 12), MID(H1429, 9, 2)), "yyyy-mm-dd")</f>
        <v>2012-09-22</v>
      </c>
      <c r="G1429" s="1" t="s">
        <v>2560</v>
      </c>
      <c r="H1429" s="1" t="s">
        <v>2983</v>
      </c>
    </row>
    <row r="1430" spans="1:8" hidden="1" x14ac:dyDescent="0.3">
      <c r="A1430" s="1" t="s">
        <v>101</v>
      </c>
      <c r="B1430" s="1" t="str">
        <f t="shared" si="67"/>
        <v>China</v>
      </c>
      <c r="C1430" s="5" t="str">
        <f t="shared" si="66"/>
        <v>2012</v>
      </c>
      <c r="D1430" s="1" t="str">
        <f t="shared" si="68"/>
        <v xml:space="preserve">Long March 3B/E </v>
      </c>
      <c r="E1430" s="1" t="s">
        <v>8</v>
      </c>
      <c r="F1430" s="7" t="str">
        <f>TEXT(DATE(MID(H1430, 13, 4), CHOOSE(MATCH( MID(H1430, 5, 3), {"Jan","Feb","Mar","Apr","May","Jun","Jul","Aug","Sep","Oct","Nov","Dec"}, 0), 1, 2, 3, 4, 5, 6, 7, 8, 9, 10, 11, 12), MID(H1430, 9, 2)), "yyyy-mm-dd")</f>
        <v>2012-09-18</v>
      </c>
      <c r="G1430" s="1" t="s">
        <v>2985</v>
      </c>
      <c r="H1430" s="1" t="s">
        <v>2984</v>
      </c>
    </row>
    <row r="1431" spans="1:8" hidden="1" x14ac:dyDescent="0.3">
      <c r="A1431" s="1" t="s">
        <v>130</v>
      </c>
      <c r="B1431" s="1" t="str">
        <f t="shared" si="67"/>
        <v>Kazakhstan</v>
      </c>
      <c r="C1431" s="5" t="str">
        <f t="shared" si="66"/>
        <v>2012</v>
      </c>
      <c r="D1431" s="1" t="str">
        <f t="shared" si="68"/>
        <v xml:space="preserve">Soyuz 2.1a/Fregat </v>
      </c>
      <c r="E1431" s="1" t="s">
        <v>8</v>
      </c>
      <c r="F1431" s="7" t="str">
        <f>TEXT(DATE(MID(H1431, 13, 4), CHOOSE(MATCH( MID(H1431, 5, 3), {"Jan","Feb","Mar","Apr","May","Jun","Jul","Aug","Sep","Oct","Nov","Dec"}, 0), 1, 2, 3, 4, 5, 6, 7, 8, 9, 10, 11, 12), MID(H1431, 9, 2)), "yyyy-mm-dd")</f>
        <v>2012-09-17</v>
      </c>
      <c r="G1431" s="1" t="s">
        <v>2987</v>
      </c>
      <c r="H1431" s="1" t="s">
        <v>2986</v>
      </c>
    </row>
    <row r="1432" spans="1:8" hidden="1" x14ac:dyDescent="0.3">
      <c r="A1432" s="1" t="s">
        <v>671</v>
      </c>
      <c r="B1432" s="1" t="str">
        <f t="shared" si="67"/>
        <v>USA</v>
      </c>
      <c r="C1432" s="5" t="str">
        <f t="shared" si="66"/>
        <v>2012</v>
      </c>
      <c r="D1432" s="1" t="str">
        <f t="shared" si="68"/>
        <v xml:space="preserve">Atlas V 401 </v>
      </c>
      <c r="E1432" s="1" t="s">
        <v>8</v>
      </c>
      <c r="F1432" s="7" t="str">
        <f>TEXT(DATE(MID(H1432, 13, 4), CHOOSE(MATCH( MID(H1432, 5, 3), {"Jan","Feb","Mar","Apr","May","Jun","Jul","Aug","Sep","Oct","Nov","Dec"}, 0), 1, 2, 3, 4, 5, 6, 7, 8, 9, 10, 11, 12), MID(H1432, 9, 2)), "yyyy-mm-dd")</f>
        <v>2012-09-13</v>
      </c>
      <c r="G1432" s="1" t="s">
        <v>2989</v>
      </c>
      <c r="H1432" s="1" t="s">
        <v>2988</v>
      </c>
    </row>
    <row r="1433" spans="1:8" hidden="1" x14ac:dyDescent="0.3">
      <c r="A1433" s="1" t="s">
        <v>87</v>
      </c>
      <c r="B1433" s="1" t="str">
        <f t="shared" si="67"/>
        <v>India</v>
      </c>
      <c r="C1433" s="5" t="str">
        <f t="shared" si="66"/>
        <v>2012</v>
      </c>
      <c r="D1433" s="1" t="str">
        <f t="shared" si="68"/>
        <v xml:space="preserve">PSLV-CA </v>
      </c>
      <c r="E1433" s="1" t="s">
        <v>8</v>
      </c>
      <c r="F1433" s="7" t="str">
        <f>TEXT(DATE(MID(H1433, 13, 4), CHOOSE(MATCH( MID(H1433, 5, 3), {"Jan","Feb","Mar","Apr","May","Jun","Jul","Aug","Sep","Oct","Nov","Dec"}, 0), 1, 2, 3, 4, 5, 6, 7, 8, 9, 10, 11, 12), MID(H1433, 9, 2)), "yyyy-mm-dd")</f>
        <v>2012-09-09</v>
      </c>
      <c r="G1433" s="1" t="s">
        <v>2991</v>
      </c>
      <c r="H1433" s="1" t="s">
        <v>2990</v>
      </c>
    </row>
    <row r="1434" spans="1:8" hidden="1" x14ac:dyDescent="0.3">
      <c r="A1434" s="1" t="s">
        <v>75</v>
      </c>
      <c r="B1434" s="1" t="str">
        <f t="shared" si="67"/>
        <v>USA</v>
      </c>
      <c r="C1434" s="5" t="str">
        <f t="shared" si="66"/>
        <v>2012</v>
      </c>
      <c r="D1434" s="1" t="str">
        <f t="shared" si="68"/>
        <v xml:space="preserve">Atlas V 401 </v>
      </c>
      <c r="E1434" s="1" t="s">
        <v>8</v>
      </c>
      <c r="F1434" s="7" t="str">
        <f>TEXT(DATE(MID(H1434, 13, 4), CHOOSE(MATCH( MID(H1434, 5, 3), {"Jan","Feb","Mar","Apr","May","Jun","Jul","Aug","Sep","Oct","Nov","Dec"}, 0), 1, 2, 3, 4, 5, 6, 7, 8, 9, 10, 11, 12), MID(H1434, 9, 2)), "yyyy-mm-dd")</f>
        <v>2012-08-30</v>
      </c>
      <c r="G1434" s="1" t="s">
        <v>2993</v>
      </c>
      <c r="H1434" s="1" t="s">
        <v>2992</v>
      </c>
    </row>
    <row r="1435" spans="1:8" hidden="1" x14ac:dyDescent="0.3">
      <c r="A1435" s="1" t="s">
        <v>2702</v>
      </c>
      <c r="B1435" s="1" t="str">
        <f t="shared" si="67"/>
        <v>Pacific Ocean</v>
      </c>
      <c r="C1435" s="5" t="str">
        <f t="shared" si="66"/>
        <v>2012</v>
      </c>
      <c r="D1435" s="1" t="str">
        <f t="shared" si="68"/>
        <v xml:space="preserve">Zenit-3 SL </v>
      </c>
      <c r="E1435" s="1" t="s">
        <v>346</v>
      </c>
      <c r="F1435" s="7" t="str">
        <f>TEXT(DATE(MID(H1435, 13, 4), CHOOSE(MATCH( MID(H1435, 5, 3), {"Jan","Feb","Mar","Apr","May","Jun","Jul","Aug","Sep","Oct","Nov","Dec"}, 0), 1, 2, 3, 4, 5, 6, 7, 8, 9, 10, 11, 12), MID(H1435, 9, 2)), "yyyy-mm-dd")</f>
        <v>2012-08-19</v>
      </c>
      <c r="G1435" s="1" t="s">
        <v>2995</v>
      </c>
      <c r="H1435" s="1" t="s">
        <v>2994</v>
      </c>
    </row>
    <row r="1436" spans="1:8" hidden="1" x14ac:dyDescent="0.3">
      <c r="A1436" s="1" t="s">
        <v>565</v>
      </c>
      <c r="B1436" s="1" t="str">
        <f t="shared" si="67"/>
        <v>Kazakhstan</v>
      </c>
      <c r="C1436" s="5" t="str">
        <f t="shared" si="66"/>
        <v>2012</v>
      </c>
      <c r="D1436" s="1" t="str">
        <f t="shared" si="68"/>
        <v xml:space="preserve">Proton-M/Briz-M </v>
      </c>
      <c r="E1436" s="1" t="s">
        <v>8</v>
      </c>
      <c r="F1436" s="7" t="str">
        <f>TEXT(DATE(MID(H1436, 13, 4), CHOOSE(MATCH( MID(H1436, 5, 3), {"Jan","Feb","Mar","Apr","May","Jun","Jul","Aug","Sep","Oct","Nov","Dec"}, 0), 1, 2, 3, 4, 5, 6, 7, 8, 9, 10, 11, 12), MID(H1436, 9, 2)), "yyyy-mm-dd")</f>
        <v>2012-08-06</v>
      </c>
      <c r="G1436" s="1" t="s">
        <v>2997</v>
      </c>
      <c r="H1436" s="1" t="s">
        <v>2996</v>
      </c>
    </row>
    <row r="1437" spans="1:8" hidden="1" x14ac:dyDescent="0.3">
      <c r="A1437" s="1" t="s">
        <v>379</v>
      </c>
      <c r="B1437" s="1" t="str">
        <f t="shared" si="67"/>
        <v>France</v>
      </c>
      <c r="C1437" s="5" t="str">
        <f t="shared" si="66"/>
        <v>2012</v>
      </c>
      <c r="D1437" s="1" t="str">
        <f t="shared" si="68"/>
        <v xml:space="preserve">Ariane 5 ECA </v>
      </c>
      <c r="E1437" s="1" t="s">
        <v>346</v>
      </c>
      <c r="F1437" s="7" t="str">
        <f>TEXT(DATE(MID(H1437, 13, 4), CHOOSE(MATCH( MID(H1437, 5, 3), {"Jan","Feb","Mar","Apr","May","Jun","Jul","Aug","Sep","Oct","Nov","Dec"}, 0), 1, 2, 3, 4, 5, 6, 7, 8, 9, 10, 11, 12), MID(H1437, 9, 2)), "yyyy-mm-dd")</f>
        <v>2012-08-02</v>
      </c>
      <c r="G1437" s="1" t="s">
        <v>2999</v>
      </c>
      <c r="H1437" s="1" t="s">
        <v>2998</v>
      </c>
    </row>
    <row r="1438" spans="1:8" hidden="1" x14ac:dyDescent="0.3">
      <c r="A1438" s="1" t="s">
        <v>1630</v>
      </c>
      <c r="B1438" s="1" t="str">
        <f t="shared" si="67"/>
        <v>Kazakhstan</v>
      </c>
      <c r="C1438" s="5" t="str">
        <f t="shared" si="66"/>
        <v>2012</v>
      </c>
      <c r="D1438" s="1" t="str">
        <f t="shared" si="68"/>
        <v xml:space="preserve">Soyuz U </v>
      </c>
      <c r="E1438" s="1" t="s">
        <v>346</v>
      </c>
      <c r="F1438" s="7" t="str">
        <f>TEXT(DATE(MID(H1438, 13, 4), CHOOSE(MATCH( MID(H1438, 5, 3), {"Jan","Feb","Mar","Apr","May","Jun","Jul","Aug","Sep","Oct","Nov","Dec"}, 0), 1, 2, 3, 4, 5, 6, 7, 8, 9, 10, 11, 12), MID(H1438, 9, 2)), "yyyy-mm-dd")</f>
        <v>2012-08-01</v>
      </c>
      <c r="G1438" s="1" t="s">
        <v>3001</v>
      </c>
      <c r="H1438" s="1" t="s">
        <v>3000</v>
      </c>
    </row>
    <row r="1439" spans="1:8" hidden="1" x14ac:dyDescent="0.3">
      <c r="A1439" s="1" t="s">
        <v>1561</v>
      </c>
      <c r="B1439" s="1" t="str">
        <f t="shared" si="67"/>
        <v>Russia</v>
      </c>
      <c r="C1439" s="5" t="str">
        <f t="shared" si="66"/>
        <v>2012</v>
      </c>
      <c r="D1439" s="1" t="str">
        <f t="shared" si="68"/>
        <v xml:space="preserve">Rokot/Briz KM </v>
      </c>
      <c r="E1439" s="1" t="s">
        <v>346</v>
      </c>
      <c r="F1439" s="7" t="str">
        <f>TEXT(DATE(MID(H1439, 13, 4), CHOOSE(MATCH( MID(H1439, 5, 3), {"Jan","Feb","Mar","Apr","May","Jun","Jul","Aug","Sep","Oct","Nov","Dec"}, 0), 1, 2, 3, 4, 5, 6, 7, 8, 9, 10, 11, 12), MID(H1439, 9, 2)), "yyyy-mm-dd")</f>
        <v>2012-07-28</v>
      </c>
      <c r="G1439" s="1" t="s">
        <v>3003</v>
      </c>
      <c r="H1439" s="1" t="s">
        <v>3002</v>
      </c>
    </row>
    <row r="1440" spans="1:8" hidden="1" x14ac:dyDescent="0.3">
      <c r="A1440" s="1" t="s">
        <v>101</v>
      </c>
      <c r="B1440" s="1" t="str">
        <f t="shared" si="67"/>
        <v>China</v>
      </c>
      <c r="C1440" s="5" t="str">
        <f t="shared" si="66"/>
        <v>2012</v>
      </c>
      <c r="D1440" s="1" t="str">
        <f t="shared" si="68"/>
        <v xml:space="preserve">Long March 3C </v>
      </c>
      <c r="E1440" s="1" t="s">
        <v>346</v>
      </c>
      <c r="F1440" s="7" t="str">
        <f>TEXT(DATE(MID(H1440, 13, 4), CHOOSE(MATCH( MID(H1440, 5, 3), {"Jan","Feb","Mar","Apr","May","Jun","Jul","Aug","Sep","Oct","Nov","Dec"}, 0), 1, 2, 3, 4, 5, 6, 7, 8, 9, 10, 11, 12), MID(H1440, 9, 2)), "yyyy-mm-dd")</f>
        <v>2012-07-25</v>
      </c>
      <c r="G1440" s="1" t="s">
        <v>3005</v>
      </c>
      <c r="H1440" s="1" t="s">
        <v>3004</v>
      </c>
    </row>
    <row r="1441" spans="1:8" hidden="1" x14ac:dyDescent="0.3">
      <c r="A1441" s="1" t="s">
        <v>130</v>
      </c>
      <c r="B1441" s="1" t="str">
        <f t="shared" si="67"/>
        <v>Kazakhstan</v>
      </c>
      <c r="C1441" s="5" t="str">
        <f t="shared" si="66"/>
        <v>2012</v>
      </c>
      <c r="D1441" s="1" t="str">
        <f t="shared" si="68"/>
        <v xml:space="preserve">Soyuz FG/Fregat </v>
      </c>
      <c r="E1441" s="1" t="s">
        <v>346</v>
      </c>
      <c r="F1441" s="7" t="str">
        <f>TEXT(DATE(MID(H1441, 13, 4), CHOOSE(MATCH( MID(H1441, 5, 3), {"Jan","Feb","Mar","Apr","May","Jun","Jul","Aug","Sep","Oct","Nov","Dec"}, 0), 1, 2, 3, 4, 5, 6, 7, 8, 9, 10, 11, 12), MID(H1441, 9, 2)), "yyyy-mm-dd")</f>
        <v>2012-07-22</v>
      </c>
      <c r="G1441" s="1" t="s">
        <v>3007</v>
      </c>
      <c r="H1441" s="1" t="s">
        <v>3006</v>
      </c>
    </row>
    <row r="1442" spans="1:8" hidden="1" x14ac:dyDescent="0.3">
      <c r="A1442" s="1" t="s">
        <v>536</v>
      </c>
      <c r="B1442" s="1" t="str">
        <f t="shared" si="67"/>
        <v>Japan</v>
      </c>
      <c r="C1442" s="5" t="str">
        <f t="shared" si="66"/>
        <v>2012</v>
      </c>
      <c r="D1442" s="1" t="str">
        <f t="shared" si="68"/>
        <v xml:space="preserve">H-IIB </v>
      </c>
      <c r="E1442" s="1" t="s">
        <v>346</v>
      </c>
      <c r="F1442" s="7" t="str">
        <f>TEXT(DATE(MID(H1442, 13, 4), CHOOSE(MATCH( MID(H1442, 5, 3), {"Jan","Feb","Mar","Apr","May","Jun","Jul","Aug","Sep","Oct","Nov","Dec"}, 0), 1, 2, 3, 4, 5, 6, 7, 8, 9, 10, 11, 12), MID(H1442, 9, 2)), "yyyy-mm-dd")</f>
        <v>2012-07-21</v>
      </c>
      <c r="G1442" s="1" t="s">
        <v>3009</v>
      </c>
      <c r="H1442" s="1" t="s">
        <v>3008</v>
      </c>
    </row>
    <row r="1443" spans="1:8" hidden="1" x14ac:dyDescent="0.3">
      <c r="A1443" s="1" t="s">
        <v>1630</v>
      </c>
      <c r="B1443" s="1" t="str">
        <f t="shared" si="67"/>
        <v>Kazakhstan</v>
      </c>
      <c r="C1443" s="5" t="str">
        <f t="shared" si="66"/>
        <v>2012</v>
      </c>
      <c r="D1443" s="1" t="str">
        <f t="shared" si="68"/>
        <v xml:space="preserve">Soyuz FG </v>
      </c>
      <c r="E1443" s="1" t="s">
        <v>346</v>
      </c>
      <c r="F1443" s="7" t="str">
        <f>TEXT(DATE(MID(H1443, 13, 4), CHOOSE(MATCH( MID(H1443, 5, 3), {"Jan","Feb","Mar","Apr","May","Jun","Jul","Aug","Sep","Oct","Nov","Dec"}, 0), 1, 2, 3, 4, 5, 6, 7, 8, 9, 10, 11, 12), MID(H1443, 9, 2)), "yyyy-mm-dd")</f>
        <v>2012-07-15</v>
      </c>
      <c r="G1443" s="1" t="s">
        <v>3011</v>
      </c>
      <c r="H1443" s="1" t="s">
        <v>3010</v>
      </c>
    </row>
    <row r="1444" spans="1:8" hidden="1" x14ac:dyDescent="0.3">
      <c r="A1444" s="1" t="s">
        <v>565</v>
      </c>
      <c r="B1444" s="1" t="str">
        <f t="shared" si="67"/>
        <v>Kazakhstan</v>
      </c>
      <c r="C1444" s="5" t="str">
        <f t="shared" si="66"/>
        <v>2012</v>
      </c>
      <c r="D1444" s="1" t="str">
        <f t="shared" si="68"/>
        <v xml:space="preserve">Proton-M/Briz-M </v>
      </c>
      <c r="E1444" s="1" t="s">
        <v>8</v>
      </c>
      <c r="F1444" s="7" t="str">
        <f>TEXT(DATE(MID(H1444, 13, 4), CHOOSE(MATCH( MID(H1444, 5, 3), {"Jan","Feb","Mar","Apr","May","Jun","Jul","Aug","Sep","Oct","Nov","Dec"}, 0), 1, 2, 3, 4, 5, 6, 7, 8, 9, 10, 11, 12), MID(H1444, 9, 2)), "yyyy-mm-dd")</f>
        <v>2012-07-09</v>
      </c>
      <c r="G1444" s="1" t="s">
        <v>3013</v>
      </c>
      <c r="H1444" s="1" t="s">
        <v>3012</v>
      </c>
    </row>
    <row r="1445" spans="1:8" hidden="1" x14ac:dyDescent="0.3">
      <c r="A1445" s="1" t="s">
        <v>379</v>
      </c>
      <c r="B1445" s="1" t="str">
        <f t="shared" si="67"/>
        <v>France</v>
      </c>
      <c r="C1445" s="5" t="str">
        <f t="shared" si="66"/>
        <v>2012</v>
      </c>
      <c r="D1445" s="1" t="str">
        <f t="shared" si="68"/>
        <v xml:space="preserve">Ariane 5 ECA </v>
      </c>
      <c r="E1445" s="1" t="s">
        <v>346</v>
      </c>
      <c r="F1445" s="7" t="str">
        <f>TEXT(DATE(MID(H1445, 13, 4), CHOOSE(MATCH( MID(H1445, 5, 3), {"Jan","Feb","Mar","Apr","May","Jun","Jul","Aug","Sep","Oct","Nov","Dec"}, 0), 1, 2, 3, 4, 5, 6, 7, 8, 9, 10, 11, 12), MID(H1445, 9, 2)), "yyyy-mm-dd")</f>
        <v>2012-07-05</v>
      </c>
      <c r="G1445" s="1" t="s">
        <v>3015</v>
      </c>
      <c r="H1445" s="1" t="s">
        <v>3014</v>
      </c>
    </row>
    <row r="1446" spans="1:8" hidden="1" x14ac:dyDescent="0.3">
      <c r="A1446" s="1" t="s">
        <v>390</v>
      </c>
      <c r="B1446" s="1" t="str">
        <f t="shared" si="67"/>
        <v>USA</v>
      </c>
      <c r="C1446" s="5" t="str">
        <f t="shared" si="66"/>
        <v>2012</v>
      </c>
      <c r="D1446" s="1" t="str">
        <f t="shared" si="68"/>
        <v xml:space="preserve">Delta IV Heavy </v>
      </c>
      <c r="E1446" s="1" t="s">
        <v>8</v>
      </c>
      <c r="F1446" s="7" t="str">
        <f>TEXT(DATE(MID(H1446, 13, 4), CHOOSE(MATCH( MID(H1446, 5, 3), {"Jan","Feb","Mar","Apr","May","Jun","Jul","Aug","Sep","Oct","Nov","Dec"}, 0), 1, 2, 3, 4, 5, 6, 7, 8, 9, 10, 11, 12), MID(H1446, 9, 2)), "yyyy-mm-dd")</f>
        <v>2012-06-29</v>
      </c>
      <c r="G1446" s="1" t="s">
        <v>3017</v>
      </c>
      <c r="H1446" s="1" t="s">
        <v>3016</v>
      </c>
    </row>
    <row r="1447" spans="1:8" hidden="1" x14ac:dyDescent="0.3">
      <c r="A1447" s="1" t="s">
        <v>75</v>
      </c>
      <c r="B1447" s="1" t="str">
        <f t="shared" si="67"/>
        <v>USA</v>
      </c>
      <c r="C1447" s="5" t="str">
        <f t="shared" si="66"/>
        <v>2012</v>
      </c>
      <c r="D1447" s="1" t="str">
        <f t="shared" si="68"/>
        <v xml:space="preserve">Atlas V 401 </v>
      </c>
      <c r="E1447" s="1" t="s">
        <v>8</v>
      </c>
      <c r="F1447" s="7" t="str">
        <f>TEXT(DATE(MID(H1447, 13, 4), CHOOSE(MATCH( MID(H1447, 5, 3), {"Jan","Feb","Mar","Apr","May","Jun","Jul","Aug","Sep","Oct","Nov","Dec"}, 0), 1, 2, 3, 4, 5, 6, 7, 8, 9, 10, 11, 12), MID(H1447, 9, 2)), "yyyy-mm-dd")</f>
        <v>2012-06-20</v>
      </c>
      <c r="G1447" s="1" t="s">
        <v>3019</v>
      </c>
      <c r="H1447" s="1" t="s">
        <v>3018</v>
      </c>
    </row>
    <row r="1448" spans="1:8" hidden="1" x14ac:dyDescent="0.3">
      <c r="A1448" s="1" t="s">
        <v>138</v>
      </c>
      <c r="B1448" s="1" t="str">
        <f t="shared" si="67"/>
        <v>China</v>
      </c>
      <c r="C1448" s="5" t="str">
        <f t="shared" si="66"/>
        <v>2012</v>
      </c>
      <c r="D1448" s="1" t="str">
        <f t="shared" si="68"/>
        <v xml:space="preserve">Long March 2F/G </v>
      </c>
      <c r="E1448" s="1" t="s">
        <v>8</v>
      </c>
      <c r="F1448" s="7" t="str">
        <f>TEXT(DATE(MID(H1448, 13, 4), CHOOSE(MATCH( MID(H1448, 5, 3), {"Jan","Feb","Mar","Apr","May","Jun","Jul","Aug","Sep","Oct","Nov","Dec"}, 0), 1, 2, 3, 4, 5, 6, 7, 8, 9, 10, 11, 12), MID(H1448, 9, 2)), "yyyy-mm-dd")</f>
        <v>2012-06-16</v>
      </c>
      <c r="G1448" s="1" t="s">
        <v>3021</v>
      </c>
      <c r="H1448" s="1" t="s">
        <v>3020</v>
      </c>
    </row>
    <row r="1449" spans="1:8" hidden="1" x14ac:dyDescent="0.3">
      <c r="A1449" s="1" t="s">
        <v>3022</v>
      </c>
      <c r="B1449" s="1" t="str">
        <f t="shared" si="67"/>
        <v>Marshall Islands</v>
      </c>
      <c r="C1449" s="5" t="str">
        <f t="shared" si="66"/>
        <v>2012</v>
      </c>
      <c r="D1449" s="1" t="str">
        <f t="shared" si="68"/>
        <v xml:space="preserve">Pegasus XL </v>
      </c>
      <c r="E1449" s="1" t="s">
        <v>8</v>
      </c>
      <c r="F1449" s="7" t="str">
        <f>TEXT(DATE(MID(H1449, 13, 4), CHOOSE(MATCH( MID(H1449, 5, 3), {"Jan","Feb","Mar","Apr","May","Jun","Jul","Aug","Sep","Oct","Nov","Dec"}, 0), 1, 2, 3, 4, 5, 6, 7, 8, 9, 10, 11, 12), MID(H1449, 9, 2)), "yyyy-mm-dd")</f>
        <v>2012-06-13</v>
      </c>
      <c r="G1449" s="1" t="s">
        <v>3024</v>
      </c>
      <c r="H1449" s="1" t="s">
        <v>3023</v>
      </c>
    </row>
    <row r="1450" spans="1:8" hidden="1" x14ac:dyDescent="0.3">
      <c r="A1450" s="1" t="s">
        <v>2702</v>
      </c>
      <c r="B1450" s="1" t="str">
        <f t="shared" si="67"/>
        <v>Pacific Ocean</v>
      </c>
      <c r="C1450" s="5" t="str">
        <f t="shared" si="66"/>
        <v>2012</v>
      </c>
      <c r="D1450" s="1" t="str">
        <f t="shared" si="68"/>
        <v xml:space="preserve">Zenit-3 SL </v>
      </c>
      <c r="E1450" s="1" t="s">
        <v>346</v>
      </c>
      <c r="F1450" s="7" t="str">
        <f>TEXT(DATE(MID(H1450, 13, 4), CHOOSE(MATCH( MID(H1450, 5, 3), {"Jan","Feb","Mar","Apr","May","Jun","Jul","Aug","Sep","Oct","Nov","Dec"}, 0), 1, 2, 3, 4, 5, 6, 7, 8, 9, 10, 11, 12), MID(H1450, 9, 2)), "yyyy-mm-dd")</f>
        <v>2012-06-01</v>
      </c>
      <c r="G1450" s="1" t="s">
        <v>3026</v>
      </c>
      <c r="H1450" s="1" t="s">
        <v>3025</v>
      </c>
    </row>
    <row r="1451" spans="1:8" hidden="1" x14ac:dyDescent="0.3">
      <c r="A1451" s="1" t="s">
        <v>329</v>
      </c>
      <c r="B1451" s="1" t="str">
        <f t="shared" si="67"/>
        <v>China</v>
      </c>
      <c r="C1451" s="5" t="str">
        <f t="shared" si="66"/>
        <v>2012</v>
      </c>
      <c r="D1451" s="1" t="str">
        <f t="shared" si="68"/>
        <v xml:space="preserve">Long March 4C </v>
      </c>
      <c r="E1451" s="1" t="s">
        <v>8</v>
      </c>
      <c r="F1451" s="7" t="str">
        <f>TEXT(DATE(MID(H1451, 13, 4), CHOOSE(MATCH( MID(H1451, 5, 3), {"Jan","Feb","Mar","Apr","May","Jun","Jul","Aug","Sep","Oct","Nov","Dec"}, 0), 1, 2, 3, 4, 5, 6, 7, 8, 9, 10, 11, 12), MID(H1451, 9, 2)), "yyyy-mm-dd")</f>
        <v>2012-05-29</v>
      </c>
      <c r="G1451" s="1" t="s">
        <v>3028</v>
      </c>
      <c r="H1451" s="1" t="s">
        <v>3027</v>
      </c>
    </row>
    <row r="1452" spans="1:8" hidden="1" x14ac:dyDescent="0.3">
      <c r="A1452" s="1" t="s">
        <v>101</v>
      </c>
      <c r="B1452" s="1" t="str">
        <f t="shared" si="67"/>
        <v>China</v>
      </c>
      <c r="C1452" s="5" t="str">
        <f t="shared" si="66"/>
        <v>2012</v>
      </c>
      <c r="D1452" s="1" t="str">
        <f t="shared" si="68"/>
        <v xml:space="preserve">Long March 3B/E </v>
      </c>
      <c r="E1452" s="1" t="s">
        <v>8</v>
      </c>
      <c r="F1452" s="7" t="str">
        <f>TEXT(DATE(MID(H1452, 13, 4), CHOOSE(MATCH( MID(H1452, 5, 3), {"Jan","Feb","Mar","Apr","May","Jun","Jul","Aug","Sep","Oct","Nov","Dec"}, 0), 1, 2, 3, 4, 5, 6, 7, 8, 9, 10, 11, 12), MID(H1452, 9, 2)), "yyyy-mm-dd")</f>
        <v>2012-05-26</v>
      </c>
      <c r="G1452" s="1" t="s">
        <v>3030</v>
      </c>
      <c r="H1452" s="1" t="s">
        <v>3029</v>
      </c>
    </row>
    <row r="1453" spans="1:8" hidden="1" x14ac:dyDescent="0.3">
      <c r="A1453" s="1" t="s">
        <v>852</v>
      </c>
      <c r="B1453" s="1" t="str">
        <f t="shared" si="67"/>
        <v>Iran</v>
      </c>
      <c r="C1453" s="5" t="str">
        <f t="shared" si="66"/>
        <v>2012</v>
      </c>
      <c r="D1453" s="1" t="str">
        <f t="shared" si="68"/>
        <v xml:space="preserve">Safir-1B+ </v>
      </c>
      <c r="E1453" s="1" t="s">
        <v>8</v>
      </c>
      <c r="F1453" s="7" t="str">
        <f>TEXT(DATE(MID(H1453, 13, 4), CHOOSE(MATCH( MID(H1453, 5, 3), {"Jan","Feb","Mar","Apr","May","Jun","Jul","Aug","Sep","Oct","Nov","Dec"}, 0), 1, 2, 3, 4, 5, 6, 7, 8, 9, 10, 11, 12), MID(H1453, 9, 2)), "yyyy-mm-dd")</f>
        <v>2012-05-23</v>
      </c>
      <c r="G1453" s="1" t="s">
        <v>2560</v>
      </c>
      <c r="H1453" s="1" t="s">
        <v>3031</v>
      </c>
    </row>
    <row r="1454" spans="1:8" hidden="1" x14ac:dyDescent="0.3">
      <c r="A1454" s="1" t="s">
        <v>11</v>
      </c>
      <c r="B1454" s="1" t="str">
        <f t="shared" si="67"/>
        <v>USA</v>
      </c>
      <c r="C1454" s="5" t="str">
        <f t="shared" si="66"/>
        <v>2012</v>
      </c>
      <c r="D1454" s="1" t="str">
        <f t="shared" si="68"/>
        <v xml:space="preserve">Falcon 9 Block 1 (v1.0) </v>
      </c>
      <c r="E1454" s="1" t="s">
        <v>346</v>
      </c>
      <c r="F1454" s="7" t="str">
        <f>TEXT(DATE(MID(H1454, 13, 4), CHOOSE(MATCH( MID(H1454, 5, 3), {"Jan","Feb","Mar","Apr","May","Jun","Jul","Aug","Sep","Oct","Nov","Dec"}, 0), 1, 2, 3, 4, 5, 6, 7, 8, 9, 10, 11, 12), MID(H1454, 9, 2)), "yyyy-mm-dd")</f>
        <v>2012-05-22</v>
      </c>
      <c r="G1454" s="1" t="s">
        <v>3033</v>
      </c>
      <c r="H1454" s="1" t="s">
        <v>3032</v>
      </c>
    </row>
    <row r="1455" spans="1:8" hidden="1" x14ac:dyDescent="0.3">
      <c r="A1455" s="1" t="s">
        <v>565</v>
      </c>
      <c r="B1455" s="1" t="str">
        <f t="shared" si="67"/>
        <v>Kazakhstan</v>
      </c>
      <c r="C1455" s="5" t="str">
        <f t="shared" si="66"/>
        <v>2012</v>
      </c>
      <c r="D1455" s="1" t="str">
        <f t="shared" si="68"/>
        <v xml:space="preserve">Proton-M/Briz-M </v>
      </c>
      <c r="E1455" s="1" t="s">
        <v>8</v>
      </c>
      <c r="F1455" s="7" t="str">
        <f>TEXT(DATE(MID(H1455, 13, 4), CHOOSE(MATCH( MID(H1455, 5, 3), {"Jan","Feb","Mar","Apr","May","Jun","Jul","Aug","Sep","Oct","Nov","Dec"}, 0), 1, 2, 3, 4, 5, 6, 7, 8, 9, 10, 11, 12), MID(H1455, 9, 2)), "yyyy-mm-dd")</f>
        <v>2012-05-17</v>
      </c>
      <c r="G1455" s="1" t="s">
        <v>3035</v>
      </c>
      <c r="H1455" s="1" t="s">
        <v>3034</v>
      </c>
    </row>
    <row r="1456" spans="1:8" hidden="1" x14ac:dyDescent="0.3">
      <c r="A1456" s="1" t="s">
        <v>61</v>
      </c>
      <c r="B1456" s="1" t="str">
        <f t="shared" si="67"/>
        <v>Japan</v>
      </c>
      <c r="C1456" s="5" t="str">
        <f t="shared" si="66"/>
        <v>2012</v>
      </c>
      <c r="D1456" s="1" t="str">
        <f t="shared" si="68"/>
        <v xml:space="preserve">H-IIA 202 </v>
      </c>
      <c r="E1456" s="1" t="s">
        <v>8</v>
      </c>
      <c r="F1456" s="7" t="str">
        <f>TEXT(DATE(MID(H1456, 13, 4), CHOOSE(MATCH( MID(H1456, 5, 3), {"Jan","Feb","Mar","Apr","May","Jun","Jul","Aug","Sep","Oct","Nov","Dec"}, 0), 1, 2, 3, 4, 5, 6, 7, 8, 9, 10, 11, 12), MID(H1456, 9, 2)), "yyyy-mm-dd")</f>
        <v>2012-05-17</v>
      </c>
      <c r="G1456" s="1" t="s">
        <v>3037</v>
      </c>
      <c r="H1456" s="1" t="s">
        <v>3036</v>
      </c>
    </row>
    <row r="1457" spans="1:8" hidden="1" x14ac:dyDescent="0.3">
      <c r="A1457" s="1" t="s">
        <v>3038</v>
      </c>
      <c r="B1457" s="1" t="str">
        <f t="shared" si="67"/>
        <v>Russia</v>
      </c>
      <c r="C1457" s="5" t="str">
        <f t="shared" si="66"/>
        <v>2012</v>
      </c>
      <c r="D1457" s="1" t="str">
        <f t="shared" si="68"/>
        <v xml:space="preserve">Soyuz U </v>
      </c>
      <c r="E1457" s="1" t="s">
        <v>346</v>
      </c>
      <c r="F1457" s="7" t="str">
        <f>TEXT(DATE(MID(H1457, 13, 4), CHOOSE(MATCH( MID(H1457, 5, 3), {"Jan","Feb","Mar","Apr","May","Jun","Jul","Aug","Sep","Oct","Nov","Dec"}, 0), 1, 2, 3, 4, 5, 6, 7, 8, 9, 10, 11, 12), MID(H1457, 9, 2)), "yyyy-mm-dd")</f>
        <v>2012-05-17</v>
      </c>
      <c r="G1457" s="1" t="s">
        <v>3040</v>
      </c>
      <c r="H1457" s="1" t="s">
        <v>3039</v>
      </c>
    </row>
    <row r="1458" spans="1:8" hidden="1" x14ac:dyDescent="0.3">
      <c r="A1458" s="1" t="s">
        <v>379</v>
      </c>
      <c r="B1458" s="1" t="str">
        <f t="shared" si="67"/>
        <v>France</v>
      </c>
      <c r="C1458" s="5" t="str">
        <f t="shared" si="66"/>
        <v>2012</v>
      </c>
      <c r="D1458" s="1" t="str">
        <f t="shared" si="68"/>
        <v xml:space="preserve">Ariane 5 ECA </v>
      </c>
      <c r="E1458" s="1" t="s">
        <v>346</v>
      </c>
      <c r="F1458" s="7" t="str">
        <f>TEXT(DATE(MID(H1458, 13, 4), CHOOSE(MATCH( MID(H1458, 5, 3), {"Jan","Feb","Mar","Apr","May","Jun","Jul","Aug","Sep","Oct","Nov","Dec"}, 0), 1, 2, 3, 4, 5, 6, 7, 8, 9, 10, 11, 12), MID(H1458, 9, 2)), "yyyy-mm-dd")</f>
        <v>2012-05-15</v>
      </c>
      <c r="G1458" s="1" t="s">
        <v>3042</v>
      </c>
      <c r="H1458" s="1" t="s">
        <v>3041</v>
      </c>
    </row>
    <row r="1459" spans="1:8" hidden="1" x14ac:dyDescent="0.3">
      <c r="A1459" s="1" t="s">
        <v>1630</v>
      </c>
      <c r="B1459" s="1" t="str">
        <f t="shared" si="67"/>
        <v>Kazakhstan</v>
      </c>
      <c r="C1459" s="5" t="str">
        <f t="shared" si="66"/>
        <v>2012</v>
      </c>
      <c r="D1459" s="1" t="str">
        <f t="shared" si="68"/>
        <v xml:space="preserve">Soyuz FG </v>
      </c>
      <c r="E1459" s="1" t="s">
        <v>346</v>
      </c>
      <c r="F1459" s="7" t="str">
        <f>TEXT(DATE(MID(H1459, 13, 4), CHOOSE(MATCH( MID(H1459, 5, 3), {"Jan","Feb","Mar","Apr","May","Jun","Jul","Aug","Sep","Oct","Nov","Dec"}, 0), 1, 2, 3, 4, 5, 6, 7, 8, 9, 10, 11, 12), MID(H1459, 9, 2)), "yyyy-mm-dd")</f>
        <v>2012-05-15</v>
      </c>
      <c r="G1459" s="1" t="s">
        <v>3044</v>
      </c>
      <c r="H1459" s="1" t="s">
        <v>3043</v>
      </c>
    </row>
    <row r="1460" spans="1:8" hidden="1" x14ac:dyDescent="0.3">
      <c r="A1460" s="1" t="s">
        <v>329</v>
      </c>
      <c r="B1460" s="1" t="str">
        <f t="shared" si="67"/>
        <v>China</v>
      </c>
      <c r="C1460" s="5" t="str">
        <f t="shared" si="66"/>
        <v>2012</v>
      </c>
      <c r="D1460" s="1" t="str">
        <f t="shared" si="68"/>
        <v xml:space="preserve">Long March 4B </v>
      </c>
      <c r="E1460" s="1" t="s">
        <v>8</v>
      </c>
      <c r="F1460" s="7" t="str">
        <f>TEXT(DATE(MID(H1460, 13, 4), CHOOSE(MATCH( MID(H1460, 5, 3), {"Jan","Feb","Mar","Apr","May","Jun","Jul","Aug","Sep","Oct","Nov","Dec"}, 0), 1, 2, 3, 4, 5, 6, 7, 8, 9, 10, 11, 12), MID(H1460, 9, 2)), "yyyy-mm-dd")</f>
        <v>2012-05-10</v>
      </c>
      <c r="G1460" s="1" t="s">
        <v>3046</v>
      </c>
      <c r="H1460" s="1" t="s">
        <v>3045</v>
      </c>
    </row>
    <row r="1461" spans="1:8" hidden="1" x14ac:dyDescent="0.3">
      <c r="A1461" s="1" t="s">
        <v>90</v>
      </c>
      <c r="B1461" s="1" t="str">
        <f t="shared" si="67"/>
        <v>China</v>
      </c>
      <c r="C1461" s="5" t="str">
        <f t="shared" si="66"/>
        <v>2012</v>
      </c>
      <c r="D1461" s="1" t="str">
        <f t="shared" si="68"/>
        <v xml:space="preserve">Long March 2D </v>
      </c>
      <c r="E1461" s="1" t="s">
        <v>8</v>
      </c>
      <c r="F1461" s="7" t="str">
        <f>TEXT(DATE(MID(H1461, 13, 4), CHOOSE(MATCH( MID(H1461, 5, 3), {"Jan","Feb","Mar","Apr","May","Jun","Jul","Aug","Sep","Oct","Nov","Dec"}, 0), 1, 2, 3, 4, 5, 6, 7, 8, 9, 10, 11, 12), MID(H1461, 9, 2)), "yyyy-mm-dd")</f>
        <v>2012-05-06</v>
      </c>
      <c r="G1461" s="1" t="s">
        <v>3048</v>
      </c>
      <c r="H1461" s="1" t="s">
        <v>3047</v>
      </c>
    </row>
    <row r="1462" spans="1:8" hidden="1" x14ac:dyDescent="0.3">
      <c r="A1462" s="1" t="s">
        <v>75</v>
      </c>
      <c r="B1462" s="1" t="str">
        <f t="shared" si="67"/>
        <v>USA</v>
      </c>
      <c r="C1462" s="5" t="str">
        <f t="shared" si="66"/>
        <v>2012</v>
      </c>
      <c r="D1462" s="1" t="str">
        <f t="shared" si="68"/>
        <v xml:space="preserve">Atlas V 531 </v>
      </c>
      <c r="E1462" s="1" t="s">
        <v>8</v>
      </c>
      <c r="F1462" s="7" t="str">
        <f>TEXT(DATE(MID(H1462, 13, 4), CHOOSE(MATCH( MID(H1462, 5, 3), {"Jan","Feb","Mar","Apr","May","Jun","Jul","Aug","Sep","Oct","Nov","Dec"}, 0), 1, 2, 3, 4, 5, 6, 7, 8, 9, 10, 11, 12), MID(H1462, 9, 2)), "yyyy-mm-dd")</f>
        <v>2012-05-04</v>
      </c>
      <c r="G1462" s="1" t="s">
        <v>3050</v>
      </c>
      <c r="H1462" s="1" t="s">
        <v>3049</v>
      </c>
    </row>
    <row r="1463" spans="1:8" hidden="1" x14ac:dyDescent="0.3">
      <c r="A1463" s="1" t="s">
        <v>101</v>
      </c>
      <c r="B1463" s="1" t="str">
        <f t="shared" si="67"/>
        <v>China</v>
      </c>
      <c r="C1463" s="5" t="str">
        <f t="shared" si="66"/>
        <v>2012</v>
      </c>
      <c r="D1463" s="1" t="str">
        <f t="shared" si="68"/>
        <v xml:space="preserve">Long March 3B/E </v>
      </c>
      <c r="E1463" s="1" t="s">
        <v>8</v>
      </c>
      <c r="F1463" s="7" t="str">
        <f>TEXT(DATE(MID(H1463, 13, 4), CHOOSE(MATCH( MID(H1463, 5, 3), {"Jan","Feb","Mar","Apr","May","Jun","Jul","Aug","Sep","Oct","Nov","Dec"}, 0), 1, 2, 3, 4, 5, 6, 7, 8, 9, 10, 11, 12), MID(H1463, 9, 2)), "yyyy-mm-dd")</f>
        <v>2012-04-29</v>
      </c>
      <c r="G1463" s="1" t="s">
        <v>3052</v>
      </c>
      <c r="H1463" s="1" t="s">
        <v>3051</v>
      </c>
    </row>
    <row r="1464" spans="1:8" hidden="1" x14ac:dyDescent="0.3">
      <c r="A1464" s="1" t="s">
        <v>87</v>
      </c>
      <c r="B1464" s="1" t="str">
        <f t="shared" si="67"/>
        <v>India</v>
      </c>
      <c r="C1464" s="5" t="str">
        <f t="shared" si="66"/>
        <v>2012</v>
      </c>
      <c r="D1464" s="1" t="str">
        <f t="shared" si="68"/>
        <v xml:space="preserve">PSLV-XL </v>
      </c>
      <c r="E1464" s="1" t="s">
        <v>8</v>
      </c>
      <c r="F1464" s="7" t="str">
        <f>TEXT(DATE(MID(H1464, 13, 4), CHOOSE(MATCH( MID(H1464, 5, 3), {"Jan","Feb","Mar","Apr","May","Jun","Jul","Aug","Sep","Oct","Nov","Dec"}, 0), 1, 2, 3, 4, 5, 6, 7, 8, 9, 10, 11, 12), MID(H1464, 9, 2)), "yyyy-mm-dd")</f>
        <v>2012-04-26</v>
      </c>
      <c r="G1464" s="1" t="s">
        <v>3054</v>
      </c>
      <c r="H1464" s="1" t="s">
        <v>3053</v>
      </c>
    </row>
    <row r="1465" spans="1:8" hidden="1" x14ac:dyDescent="0.3">
      <c r="A1465" s="1" t="s">
        <v>529</v>
      </c>
      <c r="B1465" s="1" t="str">
        <f t="shared" si="67"/>
        <v>Kazakhstan</v>
      </c>
      <c r="C1465" s="5" t="str">
        <f t="shared" si="66"/>
        <v>2012</v>
      </c>
      <c r="D1465" s="1" t="str">
        <f t="shared" si="68"/>
        <v xml:space="preserve">Proton-M/Briz-M </v>
      </c>
      <c r="E1465" s="1" t="s">
        <v>8</v>
      </c>
      <c r="F1465" s="7" t="str">
        <f>TEXT(DATE(MID(H1465, 13, 4), CHOOSE(MATCH( MID(H1465, 5, 3), {"Jan","Feb","Mar","Apr","May","Jun","Jul","Aug","Sep","Oct","Nov","Dec"}, 0), 1, 2, 3, 4, 5, 6, 7, 8, 9, 10, 11, 12), MID(H1465, 9, 2)), "yyyy-mm-dd")</f>
        <v>2012-04-23</v>
      </c>
      <c r="G1465" s="1" t="s">
        <v>3056</v>
      </c>
      <c r="H1465" s="1" t="s">
        <v>3055</v>
      </c>
    </row>
    <row r="1466" spans="1:8" hidden="1" x14ac:dyDescent="0.3">
      <c r="A1466" s="1" t="s">
        <v>130</v>
      </c>
      <c r="B1466" s="1" t="str">
        <f t="shared" si="67"/>
        <v>Kazakhstan</v>
      </c>
      <c r="C1466" s="5" t="str">
        <f t="shared" si="66"/>
        <v>2012</v>
      </c>
      <c r="D1466" s="1" t="str">
        <f t="shared" si="68"/>
        <v xml:space="preserve">Soyuz U </v>
      </c>
      <c r="E1466" s="1" t="s">
        <v>346</v>
      </c>
      <c r="F1466" s="7" t="str">
        <f>TEXT(DATE(MID(H1466, 13, 4), CHOOSE(MATCH( MID(H1466, 5, 3), {"Jan","Feb","Mar","Apr","May","Jun","Jul","Aug","Sep","Oct","Nov","Dec"}, 0), 1, 2, 3, 4, 5, 6, 7, 8, 9, 10, 11, 12), MID(H1466, 9, 2)), "yyyy-mm-dd")</f>
        <v>2012-04-20</v>
      </c>
      <c r="G1466" s="1" t="s">
        <v>3058</v>
      </c>
      <c r="H1466" s="1" t="s">
        <v>3057</v>
      </c>
    </row>
    <row r="1467" spans="1:8" hidden="1" x14ac:dyDescent="0.3">
      <c r="A1467" s="1" t="s">
        <v>2368</v>
      </c>
      <c r="B1467" s="1" t="str">
        <f t="shared" si="67"/>
        <v>North Korea</v>
      </c>
      <c r="C1467" s="5" t="str">
        <f t="shared" si="66"/>
        <v>2012</v>
      </c>
      <c r="D1467" s="1" t="str">
        <f t="shared" si="68"/>
        <v xml:space="preserve">Unha-3 </v>
      </c>
      <c r="E1467" s="1" t="s">
        <v>8</v>
      </c>
      <c r="F1467" s="7" t="str">
        <f>TEXT(DATE(MID(H1467, 13, 4), CHOOSE(MATCH( MID(H1467, 5, 3), {"Jan","Feb","Mar","Apr","May","Jun","Jul","Aug","Sep","Oct","Nov","Dec"}, 0), 1, 2, 3, 4, 5, 6, 7, 8, 9, 10, 11, 12), MID(H1467, 9, 2)), "yyyy-mm-dd")</f>
        <v>2012-04-12</v>
      </c>
      <c r="G1467" s="1" t="s">
        <v>3060</v>
      </c>
      <c r="H1467" s="1" t="s">
        <v>3059</v>
      </c>
    </row>
    <row r="1468" spans="1:8" hidden="1" x14ac:dyDescent="0.3">
      <c r="A1468" s="1" t="s">
        <v>745</v>
      </c>
      <c r="B1468" s="1" t="str">
        <f t="shared" si="67"/>
        <v>USA</v>
      </c>
      <c r="C1468" s="5" t="str">
        <f t="shared" si="66"/>
        <v>2012</v>
      </c>
      <c r="D1468" s="1" t="str">
        <f t="shared" si="68"/>
        <v xml:space="preserve">Delta IV Medium+ (5,2) </v>
      </c>
      <c r="E1468" s="1" t="s">
        <v>346</v>
      </c>
      <c r="F1468" s="7" t="str">
        <f>TEXT(DATE(MID(H1468, 13, 4), CHOOSE(MATCH( MID(H1468, 5, 3), {"Jan","Feb","Mar","Apr","May","Jun","Jul","Aug","Sep","Oct","Nov","Dec"}, 0), 1, 2, 3, 4, 5, 6, 7, 8, 9, 10, 11, 12), MID(H1468, 9, 2)), "yyyy-mm-dd")</f>
        <v>2012-04-03</v>
      </c>
      <c r="G1468" s="1" t="s">
        <v>3062</v>
      </c>
      <c r="H1468" s="1" t="s">
        <v>3061</v>
      </c>
    </row>
    <row r="1469" spans="1:8" hidden="1" x14ac:dyDescent="0.3">
      <c r="A1469" s="1" t="s">
        <v>101</v>
      </c>
      <c r="B1469" s="1" t="str">
        <f t="shared" si="67"/>
        <v>China</v>
      </c>
      <c r="C1469" s="5" t="str">
        <f t="shared" si="66"/>
        <v>2012</v>
      </c>
      <c r="D1469" s="1" t="str">
        <f t="shared" si="68"/>
        <v xml:space="preserve">Long March 3B/E </v>
      </c>
      <c r="E1469" s="1" t="s">
        <v>8</v>
      </c>
      <c r="F1469" s="7" t="str">
        <f>TEXT(DATE(MID(H1469, 13, 4), CHOOSE(MATCH( MID(H1469, 5, 3), {"Jan","Feb","Mar","Apr","May","Jun","Jul","Aug","Sep","Oct","Nov","Dec"}, 0), 1, 2, 3, 4, 5, 6, 7, 8, 9, 10, 11, 12), MID(H1469, 9, 2)), "yyyy-mm-dd")</f>
        <v>2012-03-31</v>
      </c>
      <c r="G1469" s="1" t="s">
        <v>3064</v>
      </c>
      <c r="H1469" s="1" t="s">
        <v>3063</v>
      </c>
    </row>
    <row r="1470" spans="1:8" hidden="1" x14ac:dyDescent="0.3">
      <c r="A1470" s="1" t="s">
        <v>565</v>
      </c>
      <c r="B1470" s="1" t="str">
        <f t="shared" si="67"/>
        <v>Kazakhstan</v>
      </c>
      <c r="C1470" s="5" t="str">
        <f t="shared" si="66"/>
        <v>2012</v>
      </c>
      <c r="D1470" s="1" t="str">
        <f t="shared" si="68"/>
        <v xml:space="preserve">Proton K/Block-DM-2 </v>
      </c>
      <c r="E1470" s="1" t="s">
        <v>346</v>
      </c>
      <c r="F1470" s="7" t="str">
        <f>TEXT(DATE(MID(H1470, 13, 4), CHOOSE(MATCH( MID(H1470, 5, 3), {"Jan","Feb","Mar","Apr","May","Jun","Jul","Aug","Sep","Oct","Nov","Dec"}, 0), 1, 2, 3, 4, 5, 6, 7, 8, 9, 10, 11, 12), MID(H1470, 9, 2)), "yyyy-mm-dd")</f>
        <v>2012-03-30</v>
      </c>
      <c r="G1470" s="1" t="s">
        <v>3066</v>
      </c>
      <c r="H1470" s="1" t="s">
        <v>3065</v>
      </c>
    </row>
    <row r="1471" spans="1:8" hidden="1" x14ac:dyDescent="0.3">
      <c r="A1471" s="1" t="s">
        <v>529</v>
      </c>
      <c r="B1471" s="1" t="str">
        <f t="shared" si="67"/>
        <v>Kazakhstan</v>
      </c>
      <c r="C1471" s="5" t="str">
        <f t="shared" si="66"/>
        <v>2012</v>
      </c>
      <c r="D1471" s="1" t="str">
        <f t="shared" si="68"/>
        <v xml:space="preserve">Proton-M/Briz-M </v>
      </c>
      <c r="E1471" s="1" t="s">
        <v>8</v>
      </c>
      <c r="F1471" s="7" t="str">
        <f>TEXT(DATE(MID(H1471, 13, 4), CHOOSE(MATCH( MID(H1471, 5, 3), {"Jan","Feb","Mar","Apr","May","Jun","Jul","Aug","Sep","Oct","Nov","Dec"}, 0), 1, 2, 3, 4, 5, 6, 7, 8, 9, 10, 11, 12), MID(H1471, 9, 2)), "yyyy-mm-dd")</f>
        <v>2012-03-25</v>
      </c>
      <c r="G1471" s="1" t="s">
        <v>3068</v>
      </c>
      <c r="H1471" s="1" t="s">
        <v>3067</v>
      </c>
    </row>
    <row r="1472" spans="1:8" hidden="1" x14ac:dyDescent="0.3">
      <c r="A1472" s="1" t="s">
        <v>379</v>
      </c>
      <c r="B1472" s="1" t="str">
        <f t="shared" si="67"/>
        <v>France</v>
      </c>
      <c r="C1472" s="5" t="str">
        <f t="shared" si="66"/>
        <v>2012</v>
      </c>
      <c r="D1472" s="1" t="str">
        <f t="shared" si="68"/>
        <v xml:space="preserve">Ariane 5 ES </v>
      </c>
      <c r="E1472" s="1" t="s">
        <v>346</v>
      </c>
      <c r="F1472" s="7" t="str">
        <f>TEXT(DATE(MID(H1472, 13, 4), CHOOSE(MATCH( MID(H1472, 5, 3), {"Jan","Feb","Mar","Apr","May","Jun","Jul","Aug","Sep","Oct","Nov","Dec"}, 0), 1, 2, 3, 4, 5, 6, 7, 8, 9, 10, 11, 12), MID(H1472, 9, 2)), "yyyy-mm-dd")</f>
        <v>2012-03-23</v>
      </c>
      <c r="G1472" s="1" t="s">
        <v>3070</v>
      </c>
      <c r="H1472" s="1" t="s">
        <v>3069</v>
      </c>
    </row>
    <row r="1473" spans="1:8" hidden="1" x14ac:dyDescent="0.3">
      <c r="A1473" s="1" t="s">
        <v>75</v>
      </c>
      <c r="B1473" s="1" t="str">
        <f t="shared" si="67"/>
        <v>USA</v>
      </c>
      <c r="C1473" s="5" t="str">
        <f t="shared" si="66"/>
        <v>2012</v>
      </c>
      <c r="D1473" s="1" t="str">
        <f t="shared" si="68"/>
        <v xml:space="preserve">Atlas V 551 </v>
      </c>
      <c r="E1473" s="1" t="s">
        <v>8</v>
      </c>
      <c r="F1473" s="7" t="str">
        <f>TEXT(DATE(MID(H1473, 13, 4), CHOOSE(MATCH( MID(H1473, 5, 3), {"Jan","Feb","Mar","Apr","May","Jun","Jul","Aug","Sep","Oct","Nov","Dec"}, 0), 1, 2, 3, 4, 5, 6, 7, 8, 9, 10, 11, 12), MID(H1473, 9, 2)), "yyyy-mm-dd")</f>
        <v>2012-02-24</v>
      </c>
      <c r="G1473" s="1" t="s">
        <v>3072</v>
      </c>
      <c r="H1473" s="1" t="s">
        <v>3071</v>
      </c>
    </row>
    <row r="1474" spans="1:8" hidden="1" x14ac:dyDescent="0.3">
      <c r="A1474" s="1" t="s">
        <v>101</v>
      </c>
      <c r="B1474" s="1" t="str">
        <f t="shared" si="67"/>
        <v>China</v>
      </c>
      <c r="C1474" s="5" t="str">
        <f t="shared" ref="C1474:C1537" si="69">TEXT(F1474, "yyyy")</f>
        <v>2012</v>
      </c>
      <c r="D1474" s="1" t="str">
        <f t="shared" si="68"/>
        <v xml:space="preserve">Long March 3C </v>
      </c>
      <c r="E1474" s="1" t="s">
        <v>346</v>
      </c>
      <c r="F1474" s="7" t="str">
        <f>TEXT(DATE(MID(H1474, 13, 4), CHOOSE(MATCH( MID(H1474, 5, 3), {"Jan","Feb","Mar","Apr","May","Jun","Jul","Aug","Sep","Oct","Nov","Dec"}, 0), 1, 2, 3, 4, 5, 6, 7, 8, 9, 10, 11, 12), MID(H1474, 9, 2)), "yyyy-mm-dd")</f>
        <v>2012-02-24</v>
      </c>
      <c r="G1474" s="1" t="s">
        <v>3074</v>
      </c>
      <c r="H1474" s="1" t="s">
        <v>3073</v>
      </c>
    </row>
    <row r="1475" spans="1:8" hidden="1" x14ac:dyDescent="0.3">
      <c r="A1475" s="1" t="s">
        <v>529</v>
      </c>
      <c r="B1475" s="1" t="str">
        <f t="shared" ref="B1475:B1538" si="70">TRIM(MID(A1475, FIND("|", SUBSTITUTE(A1475, ",", "|", LEN(A1475) - LEN(SUBSTITUTE(A1475,",", "" )))) + 1, LEN(A1475)))</f>
        <v>Kazakhstan</v>
      </c>
      <c r="C1475" s="5" t="str">
        <f t="shared" si="69"/>
        <v>2012</v>
      </c>
      <c r="D1475" s="1" t="str">
        <f t="shared" ref="D1475:D1538" si="71">LEFT(G1475, FIND("|", G1475) - 1)</f>
        <v xml:space="preserve">Proton-M/Briz-M </v>
      </c>
      <c r="E1475" s="1" t="s">
        <v>8</v>
      </c>
      <c r="F1475" s="7" t="str">
        <f>TEXT(DATE(MID(H1475, 13, 4), CHOOSE(MATCH( MID(H1475, 5, 3), {"Jan","Feb","Mar","Apr","May","Jun","Jul","Aug","Sep","Oct","Nov","Dec"}, 0), 1, 2, 3, 4, 5, 6, 7, 8, 9, 10, 11, 12), MID(H1475, 9, 2)), "yyyy-mm-dd")</f>
        <v>2012-02-14</v>
      </c>
      <c r="G1475" s="1" t="s">
        <v>3076</v>
      </c>
      <c r="H1475" s="1" t="s">
        <v>3075</v>
      </c>
    </row>
    <row r="1476" spans="1:8" hidden="1" x14ac:dyDescent="0.3">
      <c r="A1476" s="1" t="s">
        <v>234</v>
      </c>
      <c r="B1476" s="1" t="str">
        <f t="shared" si="70"/>
        <v>France</v>
      </c>
      <c r="C1476" s="5" t="str">
        <f t="shared" si="69"/>
        <v>2012</v>
      </c>
      <c r="D1476" s="1" t="str">
        <f t="shared" si="71"/>
        <v xml:space="preserve">Vega </v>
      </c>
      <c r="E1476" s="1" t="s">
        <v>8</v>
      </c>
      <c r="F1476" s="7" t="str">
        <f>TEXT(DATE(MID(H1476, 13, 4), CHOOSE(MATCH( MID(H1476, 5, 3), {"Jan","Feb","Mar","Apr","May","Jun","Jul","Aug","Sep","Oct","Nov","Dec"}, 0), 1, 2, 3, 4, 5, 6, 7, 8, 9, 10, 11, 12), MID(H1476, 9, 2)), "yyyy-mm-dd")</f>
        <v>2012-02-13</v>
      </c>
      <c r="G1476" s="1" t="s">
        <v>3078</v>
      </c>
      <c r="H1476" s="1" t="s">
        <v>3077</v>
      </c>
    </row>
    <row r="1477" spans="1:8" hidden="1" x14ac:dyDescent="0.3">
      <c r="A1477" s="1" t="s">
        <v>852</v>
      </c>
      <c r="B1477" s="1" t="str">
        <f t="shared" si="70"/>
        <v>Iran</v>
      </c>
      <c r="C1477" s="5" t="str">
        <f t="shared" si="69"/>
        <v>2012</v>
      </c>
      <c r="D1477" s="1" t="str">
        <f t="shared" si="71"/>
        <v xml:space="preserve">Safir-1B </v>
      </c>
      <c r="E1477" s="1" t="s">
        <v>346</v>
      </c>
      <c r="F1477" s="7" t="str">
        <f>TEXT(DATE(MID(H1477, 13, 4), CHOOSE(MATCH( MID(H1477, 5, 3), {"Jan","Feb","Mar","Apr","May","Jun","Jul","Aug","Sep","Oct","Nov","Dec"}, 0), 1, 2, 3, 4, 5, 6, 7, 8, 9, 10, 11, 12), MID(H1477, 9, 2)), "yyyy-mm-dd")</f>
        <v>2012-02-03</v>
      </c>
      <c r="G1477" s="1" t="s">
        <v>3080</v>
      </c>
      <c r="H1477" s="1" t="s">
        <v>3079</v>
      </c>
    </row>
    <row r="1478" spans="1:8" hidden="1" x14ac:dyDescent="0.3">
      <c r="A1478" s="1" t="s">
        <v>1630</v>
      </c>
      <c r="B1478" s="1" t="str">
        <f t="shared" si="70"/>
        <v>Kazakhstan</v>
      </c>
      <c r="C1478" s="5" t="str">
        <f t="shared" si="69"/>
        <v>2012</v>
      </c>
      <c r="D1478" s="1" t="str">
        <f t="shared" si="71"/>
        <v xml:space="preserve">Soyuz U </v>
      </c>
      <c r="E1478" s="1" t="s">
        <v>346</v>
      </c>
      <c r="F1478" s="7" t="str">
        <f>TEXT(DATE(MID(H1478, 13, 4), CHOOSE(MATCH( MID(H1478, 5, 3), {"Jan","Feb","Mar","Apr","May","Jun","Jul","Aug","Sep","Oct","Nov","Dec"}, 0), 1, 2, 3, 4, 5, 6, 7, 8, 9, 10, 11, 12), MID(H1478, 9, 2)), "yyyy-mm-dd")</f>
        <v>2012-01-25</v>
      </c>
      <c r="G1478" s="1" t="s">
        <v>3082</v>
      </c>
      <c r="H1478" s="1" t="s">
        <v>3081</v>
      </c>
    </row>
    <row r="1479" spans="1:8" hidden="1" x14ac:dyDescent="0.3">
      <c r="A1479" s="1" t="s">
        <v>390</v>
      </c>
      <c r="B1479" s="1" t="str">
        <f t="shared" si="70"/>
        <v>USA</v>
      </c>
      <c r="C1479" s="5" t="str">
        <f t="shared" si="69"/>
        <v>2012</v>
      </c>
      <c r="D1479" s="1" t="str">
        <f t="shared" si="71"/>
        <v xml:space="preserve">Delta IV Medium+ (5,4) </v>
      </c>
      <c r="E1479" s="1" t="s">
        <v>346</v>
      </c>
      <c r="F1479" s="7" t="str">
        <f>TEXT(DATE(MID(H1479, 13, 4), CHOOSE(MATCH( MID(H1479, 5, 3), {"Jan","Feb","Mar","Apr","May","Jun","Jul","Aug","Sep","Oct","Nov","Dec"}, 0), 1, 2, 3, 4, 5, 6, 7, 8, 9, 10, 11, 12), MID(H1479, 9, 2)), "yyyy-mm-dd")</f>
        <v>2012-01-20</v>
      </c>
      <c r="G1479" s="1" t="s">
        <v>3084</v>
      </c>
      <c r="H1479" s="1" t="s">
        <v>3083</v>
      </c>
    </row>
    <row r="1480" spans="1:8" hidden="1" x14ac:dyDescent="0.3">
      <c r="A1480" s="1" t="s">
        <v>18</v>
      </c>
      <c r="B1480" s="1" t="str">
        <f t="shared" si="70"/>
        <v>China</v>
      </c>
      <c r="C1480" s="5" t="str">
        <f t="shared" si="69"/>
        <v>2012</v>
      </c>
      <c r="D1480" s="1" t="str">
        <f t="shared" si="71"/>
        <v xml:space="preserve">Long March 3A </v>
      </c>
      <c r="E1480" s="1" t="s">
        <v>8</v>
      </c>
      <c r="F1480" s="7" t="str">
        <f>TEXT(DATE(MID(H1480, 13, 4), CHOOSE(MATCH( MID(H1480, 5, 3), {"Jan","Feb","Mar","Apr","May","Jun","Jul","Aug","Sep","Oct","Nov","Dec"}, 0), 1, 2, 3, 4, 5, 6, 7, 8, 9, 10, 11, 12), MID(H1480, 9, 2)), "yyyy-mm-dd")</f>
        <v>2012-01-13</v>
      </c>
      <c r="G1480" s="1" t="s">
        <v>3086</v>
      </c>
      <c r="H1480" s="1" t="s">
        <v>3085</v>
      </c>
    </row>
    <row r="1481" spans="1:8" hidden="1" x14ac:dyDescent="0.3">
      <c r="A1481" s="1" t="s">
        <v>329</v>
      </c>
      <c r="B1481" s="1" t="str">
        <f t="shared" si="70"/>
        <v>China</v>
      </c>
      <c r="C1481" s="5" t="str">
        <f t="shared" si="69"/>
        <v>2012</v>
      </c>
      <c r="D1481" s="1" t="str">
        <f t="shared" si="71"/>
        <v xml:space="preserve">Long March 4B </v>
      </c>
      <c r="E1481" s="1" t="s">
        <v>8</v>
      </c>
      <c r="F1481" s="7" t="str">
        <f>TEXT(DATE(MID(H1481, 13, 4), CHOOSE(MATCH( MID(H1481, 5, 3), {"Jan","Feb","Mar","Apr","May","Jun","Jul","Aug","Sep","Oct","Nov","Dec"}, 0), 1, 2, 3, 4, 5, 6, 7, 8, 9, 10, 11, 12), MID(H1481, 9, 2)), "yyyy-mm-dd")</f>
        <v>2012-01-09</v>
      </c>
      <c r="G1481" s="1" t="s">
        <v>3088</v>
      </c>
      <c r="H1481" s="1" t="s">
        <v>3087</v>
      </c>
    </row>
    <row r="1482" spans="1:8" hidden="1" x14ac:dyDescent="0.3">
      <c r="A1482" s="1" t="s">
        <v>130</v>
      </c>
      <c r="B1482" s="1" t="str">
        <f t="shared" si="70"/>
        <v>Kazakhstan</v>
      </c>
      <c r="C1482" s="5" t="str">
        <f t="shared" si="69"/>
        <v>2011</v>
      </c>
      <c r="D1482" s="1" t="str">
        <f t="shared" si="71"/>
        <v xml:space="preserve">Soyuz 2.1a/Fregat </v>
      </c>
      <c r="E1482" s="1" t="s">
        <v>8</v>
      </c>
      <c r="F1482" s="7" t="str">
        <f>TEXT(DATE(MID(H1482, 13, 4), CHOOSE(MATCH( MID(H1482, 5, 3), {"Jan","Feb","Mar","Apr","May","Jun","Jul","Aug","Sep","Oct","Nov","Dec"}, 0), 1, 2, 3, 4, 5, 6, 7, 8, 9, 10, 11, 12), MID(H1482, 9, 2)), "yyyy-mm-dd")</f>
        <v>2011-12-28</v>
      </c>
      <c r="G1482" s="1" t="s">
        <v>3090</v>
      </c>
      <c r="H1482" s="1" t="s">
        <v>3089</v>
      </c>
    </row>
    <row r="1483" spans="1:8" hidden="1" x14ac:dyDescent="0.3">
      <c r="A1483" s="1" t="s">
        <v>5</v>
      </c>
      <c r="B1483" s="1" t="str">
        <f t="shared" si="70"/>
        <v>Russia</v>
      </c>
      <c r="C1483" s="5" t="str">
        <f t="shared" si="69"/>
        <v>2011</v>
      </c>
      <c r="D1483" s="1" t="str">
        <f t="shared" si="71"/>
        <v xml:space="preserve">Soyuz 2.1b/Fregat-M </v>
      </c>
      <c r="E1483" s="1" t="s">
        <v>8</v>
      </c>
      <c r="F1483" s="7" t="str">
        <f>TEXT(DATE(MID(H1483, 13, 4), CHOOSE(MATCH( MID(H1483, 5, 3), {"Jan","Feb","Mar","Apr","May","Jun","Jul","Aug","Sep","Oct","Nov","Dec"}, 0), 1, 2, 3, 4, 5, 6, 7, 8, 9, 10, 11, 12), MID(H1483, 9, 2)), "yyyy-mm-dd")</f>
        <v>2011-12-23</v>
      </c>
      <c r="G1483" s="1" t="s">
        <v>3092</v>
      </c>
      <c r="H1483" s="1" t="s">
        <v>3091</v>
      </c>
    </row>
    <row r="1484" spans="1:8" hidden="1" x14ac:dyDescent="0.3">
      <c r="A1484" s="1" t="s">
        <v>329</v>
      </c>
      <c r="B1484" s="1" t="str">
        <f t="shared" si="70"/>
        <v>China</v>
      </c>
      <c r="C1484" s="5" t="str">
        <f t="shared" si="69"/>
        <v>2011</v>
      </c>
      <c r="D1484" s="1" t="str">
        <f t="shared" si="71"/>
        <v xml:space="preserve">Long March 4B </v>
      </c>
      <c r="E1484" s="1" t="s">
        <v>8</v>
      </c>
      <c r="F1484" s="7" t="str">
        <f>TEXT(DATE(MID(H1484, 13, 4), CHOOSE(MATCH( MID(H1484, 5, 3), {"Jan","Feb","Mar","Apr","May","Jun","Jul","Aug","Sep","Oct","Nov","Dec"}, 0), 1, 2, 3, 4, 5, 6, 7, 8, 9, 10, 11, 12), MID(H1484, 9, 2)), "yyyy-mm-dd")</f>
        <v>2011-12-22</v>
      </c>
      <c r="G1484" s="1" t="s">
        <v>3094</v>
      </c>
      <c r="H1484" s="1" t="s">
        <v>3093</v>
      </c>
    </row>
    <row r="1485" spans="1:8" hidden="1" x14ac:dyDescent="0.3">
      <c r="A1485" s="1" t="s">
        <v>1630</v>
      </c>
      <c r="B1485" s="1" t="str">
        <f t="shared" si="70"/>
        <v>Kazakhstan</v>
      </c>
      <c r="C1485" s="5" t="str">
        <f t="shared" si="69"/>
        <v>2011</v>
      </c>
      <c r="D1485" s="1" t="str">
        <f t="shared" si="71"/>
        <v xml:space="preserve">Soyuz FG </v>
      </c>
      <c r="E1485" s="1" t="s">
        <v>346</v>
      </c>
      <c r="F1485" s="7" t="str">
        <f>TEXT(DATE(MID(H1485, 13, 4), CHOOSE(MATCH( MID(H1485, 5, 3), {"Jan","Feb","Mar","Apr","May","Jun","Jul","Aug","Sep","Oct","Nov","Dec"}, 0), 1, 2, 3, 4, 5, 6, 7, 8, 9, 10, 11, 12), MID(H1485, 9, 2)), "yyyy-mm-dd")</f>
        <v>2011-12-21</v>
      </c>
      <c r="G1485" s="1" t="s">
        <v>3096</v>
      </c>
      <c r="H1485" s="1" t="s">
        <v>3095</v>
      </c>
    </row>
    <row r="1486" spans="1:8" hidden="1" x14ac:dyDescent="0.3">
      <c r="A1486" s="1" t="s">
        <v>101</v>
      </c>
      <c r="B1486" s="1" t="str">
        <f t="shared" si="70"/>
        <v>China</v>
      </c>
      <c r="C1486" s="5" t="str">
        <f t="shared" si="69"/>
        <v>2011</v>
      </c>
      <c r="D1486" s="1" t="str">
        <f t="shared" si="71"/>
        <v xml:space="preserve">Long March 3B/E </v>
      </c>
      <c r="E1486" s="1" t="s">
        <v>8</v>
      </c>
      <c r="F1486" s="7" t="str">
        <f>TEXT(DATE(MID(H1486, 13, 4), CHOOSE(MATCH( MID(H1486, 5, 3), {"Jan","Feb","Mar","Apr","May","Jun","Jul","Aug","Sep","Oct","Nov","Dec"}, 0), 1, 2, 3, 4, 5, 6, 7, 8, 9, 10, 11, 12), MID(H1486, 9, 2)), "yyyy-mm-dd")</f>
        <v>2011-12-19</v>
      </c>
      <c r="G1486" s="1" t="s">
        <v>3098</v>
      </c>
      <c r="H1486" s="1" t="s">
        <v>3097</v>
      </c>
    </row>
    <row r="1487" spans="1:8" hidden="1" x14ac:dyDescent="0.3">
      <c r="A1487" s="1" t="s">
        <v>981</v>
      </c>
      <c r="B1487" s="1" t="str">
        <f t="shared" si="70"/>
        <v>France</v>
      </c>
      <c r="C1487" s="5" t="str">
        <f t="shared" si="69"/>
        <v>2011</v>
      </c>
      <c r="D1487" s="1" t="str">
        <f t="shared" si="71"/>
        <v xml:space="preserve">Soyuz ST-A/Fregat </v>
      </c>
      <c r="E1487" s="1" t="s">
        <v>8</v>
      </c>
      <c r="F1487" s="7" t="str">
        <f>TEXT(DATE(MID(H1487, 13, 4), CHOOSE(MATCH( MID(H1487, 5, 3), {"Jan","Feb","Mar","Apr","May","Jun","Jul","Aug","Sep","Oct","Nov","Dec"}, 0), 1, 2, 3, 4, 5, 6, 7, 8, 9, 10, 11, 12), MID(H1487, 9, 2)), "yyyy-mm-dd")</f>
        <v>2011-12-17</v>
      </c>
      <c r="G1487" s="1" t="s">
        <v>3100</v>
      </c>
      <c r="H1487" s="1" t="s">
        <v>3099</v>
      </c>
    </row>
    <row r="1488" spans="1:8" hidden="1" x14ac:dyDescent="0.3">
      <c r="A1488" s="1" t="s">
        <v>61</v>
      </c>
      <c r="B1488" s="1" t="str">
        <f t="shared" si="70"/>
        <v>Japan</v>
      </c>
      <c r="C1488" s="5" t="str">
        <f t="shared" si="69"/>
        <v>2011</v>
      </c>
      <c r="D1488" s="1" t="str">
        <f t="shared" si="71"/>
        <v xml:space="preserve">H-IIA 202 </v>
      </c>
      <c r="E1488" s="1" t="s">
        <v>8</v>
      </c>
      <c r="F1488" s="7" t="str">
        <f>TEXT(DATE(MID(H1488, 13, 4), CHOOSE(MATCH( MID(H1488, 5, 3), {"Jan","Feb","Mar","Apr","May","Jun","Jul","Aug","Sep","Oct","Nov","Dec"}, 0), 1, 2, 3, 4, 5, 6, 7, 8, 9, 10, 11, 12), MID(H1488, 9, 2)), "yyyy-mm-dd")</f>
        <v>2011-12-12</v>
      </c>
      <c r="G1488" s="1" t="s">
        <v>3102</v>
      </c>
      <c r="H1488" s="1" t="s">
        <v>3101</v>
      </c>
    </row>
    <row r="1489" spans="1:8" hidden="1" x14ac:dyDescent="0.3">
      <c r="A1489" s="1" t="s">
        <v>565</v>
      </c>
      <c r="B1489" s="1" t="str">
        <f t="shared" si="70"/>
        <v>Kazakhstan</v>
      </c>
      <c r="C1489" s="5" t="str">
        <f t="shared" si="69"/>
        <v>2011</v>
      </c>
      <c r="D1489" s="1" t="str">
        <f t="shared" si="71"/>
        <v xml:space="preserve">Proton-M/Briz-M </v>
      </c>
      <c r="E1489" s="1" t="s">
        <v>8</v>
      </c>
      <c r="F1489" s="7" t="str">
        <f>TEXT(DATE(MID(H1489, 13, 4), CHOOSE(MATCH( MID(H1489, 5, 3), {"Jan","Feb","Mar","Apr","May","Jun","Jul","Aug","Sep","Oct","Nov","Dec"}, 0), 1, 2, 3, 4, 5, 6, 7, 8, 9, 10, 11, 12), MID(H1489, 9, 2)), "yyyy-mm-dd")</f>
        <v>2011-12-11</v>
      </c>
      <c r="G1489" s="1" t="s">
        <v>3104</v>
      </c>
      <c r="H1489" s="1" t="s">
        <v>3103</v>
      </c>
    </row>
    <row r="1490" spans="1:8" hidden="1" x14ac:dyDescent="0.3">
      <c r="A1490" s="1" t="s">
        <v>18</v>
      </c>
      <c r="B1490" s="1" t="str">
        <f t="shared" si="70"/>
        <v>China</v>
      </c>
      <c r="C1490" s="5" t="str">
        <f t="shared" si="69"/>
        <v>2011</v>
      </c>
      <c r="D1490" s="1" t="str">
        <f t="shared" si="71"/>
        <v xml:space="preserve">Long March 3A </v>
      </c>
      <c r="E1490" s="1" t="s">
        <v>8</v>
      </c>
      <c r="F1490" s="7" t="str">
        <f>TEXT(DATE(MID(H1490, 13, 4), CHOOSE(MATCH( MID(H1490, 5, 3), {"Jan","Feb","Mar","Apr","May","Jun","Jul","Aug","Sep","Oct","Nov","Dec"}, 0), 1, 2, 3, 4, 5, 6, 7, 8, 9, 10, 11, 12), MID(H1490, 9, 2)), "yyyy-mm-dd")</f>
        <v>2011-12-01</v>
      </c>
      <c r="G1490" s="1" t="s">
        <v>3106</v>
      </c>
      <c r="H1490" s="1" t="s">
        <v>3105</v>
      </c>
    </row>
    <row r="1491" spans="1:8" hidden="1" x14ac:dyDescent="0.3">
      <c r="A1491" s="1" t="s">
        <v>329</v>
      </c>
      <c r="B1491" s="1" t="str">
        <f t="shared" si="70"/>
        <v>China</v>
      </c>
      <c r="C1491" s="5" t="str">
        <f t="shared" si="69"/>
        <v>2011</v>
      </c>
      <c r="D1491" s="1" t="str">
        <f t="shared" si="71"/>
        <v xml:space="preserve">Long March 2C </v>
      </c>
      <c r="E1491" s="1" t="s">
        <v>8</v>
      </c>
      <c r="F1491" s="7" t="str">
        <f>TEXT(DATE(MID(H1491, 13, 4), CHOOSE(MATCH( MID(H1491, 5, 3), {"Jan","Feb","Mar","Apr","May","Jun","Jul","Aug","Sep","Oct","Nov","Dec"}, 0), 1, 2, 3, 4, 5, 6, 7, 8, 9, 10, 11, 12), MID(H1491, 9, 2)), "yyyy-mm-dd")</f>
        <v>2011-11-29</v>
      </c>
      <c r="G1491" s="1" t="s">
        <v>3108</v>
      </c>
      <c r="H1491" s="1" t="s">
        <v>3107</v>
      </c>
    </row>
    <row r="1492" spans="1:8" hidden="1" x14ac:dyDescent="0.3">
      <c r="A1492" s="1" t="s">
        <v>5</v>
      </c>
      <c r="B1492" s="1" t="str">
        <f t="shared" si="70"/>
        <v>Russia</v>
      </c>
      <c r="C1492" s="5" t="str">
        <f t="shared" si="69"/>
        <v>2011</v>
      </c>
      <c r="D1492" s="1" t="str">
        <f t="shared" si="71"/>
        <v xml:space="preserve">Soyuz 2.1b/Fregat-M </v>
      </c>
      <c r="E1492" s="1" t="s">
        <v>8</v>
      </c>
      <c r="F1492" s="7" t="str">
        <f>TEXT(DATE(MID(H1492, 13, 4), CHOOSE(MATCH( MID(H1492, 5, 3), {"Jan","Feb","Mar","Apr","May","Jun","Jul","Aug","Sep","Oct","Nov","Dec"}, 0), 1, 2, 3, 4, 5, 6, 7, 8, 9, 10, 11, 12), MID(H1492, 9, 2)), "yyyy-mm-dd")</f>
        <v>2011-11-28</v>
      </c>
      <c r="G1492" s="1" t="s">
        <v>3110</v>
      </c>
      <c r="H1492" s="1" t="s">
        <v>3109</v>
      </c>
    </row>
    <row r="1493" spans="1:8" hidden="1" x14ac:dyDescent="0.3">
      <c r="A1493" s="1" t="s">
        <v>75</v>
      </c>
      <c r="B1493" s="1" t="str">
        <f t="shared" si="70"/>
        <v>USA</v>
      </c>
      <c r="C1493" s="5" t="str">
        <f t="shared" si="69"/>
        <v>2011</v>
      </c>
      <c r="D1493" s="1" t="str">
        <f t="shared" si="71"/>
        <v xml:space="preserve">Atlas V 541 </v>
      </c>
      <c r="E1493" s="1" t="s">
        <v>8</v>
      </c>
      <c r="F1493" s="7" t="str">
        <f>TEXT(DATE(MID(H1493, 13, 4), CHOOSE(MATCH( MID(H1493, 5, 3), {"Jan","Feb","Mar","Apr","May","Jun","Jul","Aug","Sep","Oct","Nov","Dec"}, 0), 1, 2, 3, 4, 5, 6, 7, 8, 9, 10, 11, 12), MID(H1493, 9, 2)), "yyyy-mm-dd")</f>
        <v>2011-11-26</v>
      </c>
      <c r="G1493" s="1" t="s">
        <v>3112</v>
      </c>
      <c r="H1493" s="1" t="s">
        <v>3111</v>
      </c>
    </row>
    <row r="1494" spans="1:8" hidden="1" x14ac:dyDescent="0.3">
      <c r="A1494" s="1" t="s">
        <v>529</v>
      </c>
      <c r="B1494" s="1" t="str">
        <f t="shared" si="70"/>
        <v>Kazakhstan</v>
      </c>
      <c r="C1494" s="5" t="str">
        <f t="shared" si="69"/>
        <v>2011</v>
      </c>
      <c r="D1494" s="1" t="str">
        <f t="shared" si="71"/>
        <v xml:space="preserve">Proton-M/Briz-M </v>
      </c>
      <c r="E1494" s="1" t="s">
        <v>8</v>
      </c>
      <c r="F1494" s="7" t="str">
        <f>TEXT(DATE(MID(H1494, 13, 4), CHOOSE(MATCH( MID(H1494, 5, 3), {"Jan","Feb","Mar","Apr","May","Jun","Jul","Aug","Sep","Oct","Nov","Dec"}, 0), 1, 2, 3, 4, 5, 6, 7, 8, 9, 10, 11, 12), MID(H1494, 9, 2)), "yyyy-mm-dd")</f>
        <v>2011-11-25</v>
      </c>
      <c r="G1494" s="1" t="s">
        <v>3114</v>
      </c>
      <c r="H1494" s="1" t="s">
        <v>3113</v>
      </c>
    </row>
    <row r="1495" spans="1:8" hidden="1" x14ac:dyDescent="0.3">
      <c r="A1495" s="1" t="s">
        <v>90</v>
      </c>
      <c r="B1495" s="1" t="str">
        <f t="shared" si="70"/>
        <v>China</v>
      </c>
      <c r="C1495" s="5" t="str">
        <f t="shared" si="69"/>
        <v>2011</v>
      </c>
      <c r="D1495" s="1" t="str">
        <f t="shared" si="71"/>
        <v xml:space="preserve">Long March 2D </v>
      </c>
      <c r="E1495" s="1" t="s">
        <v>8</v>
      </c>
      <c r="F1495" s="7" t="str">
        <f>TEXT(DATE(MID(H1495, 13, 4), CHOOSE(MATCH( MID(H1495, 5, 3), {"Jan","Feb","Mar","Apr","May","Jun","Jul","Aug","Sep","Oct","Nov","Dec"}, 0), 1, 2, 3, 4, 5, 6, 7, 8, 9, 10, 11, 12), MID(H1495, 9, 2)), "yyyy-mm-dd")</f>
        <v>2011-11-20</v>
      </c>
      <c r="G1495" s="1" t="s">
        <v>3116</v>
      </c>
      <c r="H1495" s="1" t="s">
        <v>3115</v>
      </c>
    </row>
    <row r="1496" spans="1:8" hidden="1" x14ac:dyDescent="0.3">
      <c r="A1496" s="1" t="s">
        <v>1630</v>
      </c>
      <c r="B1496" s="1" t="str">
        <f t="shared" si="70"/>
        <v>Kazakhstan</v>
      </c>
      <c r="C1496" s="5" t="str">
        <f t="shared" si="69"/>
        <v>2011</v>
      </c>
      <c r="D1496" s="1" t="str">
        <f t="shared" si="71"/>
        <v xml:space="preserve">Soyuz FG </v>
      </c>
      <c r="E1496" s="1" t="s">
        <v>346</v>
      </c>
      <c r="F1496" s="7" t="str">
        <f>TEXT(DATE(MID(H1496, 13, 4), CHOOSE(MATCH( MID(H1496, 5, 3), {"Jan","Feb","Mar","Apr","May","Jun","Jul","Aug","Sep","Oct","Nov","Dec"}, 0), 1, 2, 3, 4, 5, 6, 7, 8, 9, 10, 11, 12), MID(H1496, 9, 2)), "yyyy-mm-dd")</f>
        <v>2011-11-14</v>
      </c>
      <c r="G1496" s="1" t="s">
        <v>3118</v>
      </c>
      <c r="H1496" s="1" t="s">
        <v>3117</v>
      </c>
    </row>
    <row r="1497" spans="1:8" hidden="1" x14ac:dyDescent="0.3">
      <c r="A1497" s="1" t="s">
        <v>329</v>
      </c>
      <c r="B1497" s="1" t="str">
        <f t="shared" si="70"/>
        <v>China</v>
      </c>
      <c r="C1497" s="5" t="str">
        <f t="shared" si="69"/>
        <v>2011</v>
      </c>
      <c r="D1497" s="1" t="str">
        <f t="shared" si="71"/>
        <v xml:space="preserve">Long March 4B </v>
      </c>
      <c r="E1497" s="1" t="s">
        <v>8</v>
      </c>
      <c r="F1497" s="7" t="str">
        <f>TEXT(DATE(MID(H1497, 13, 4), CHOOSE(MATCH( MID(H1497, 5, 3), {"Jan","Feb","Mar","Apr","May","Jun","Jul","Aug","Sep","Oct","Nov","Dec"}, 0), 1, 2, 3, 4, 5, 6, 7, 8, 9, 10, 11, 12), MID(H1497, 9, 2)), "yyyy-mm-dd")</f>
        <v>2011-11-09</v>
      </c>
      <c r="G1497" s="1" t="s">
        <v>3120</v>
      </c>
      <c r="H1497" s="1" t="s">
        <v>3119</v>
      </c>
    </row>
    <row r="1498" spans="1:8" hidden="1" x14ac:dyDescent="0.3">
      <c r="A1498" s="1" t="s">
        <v>2022</v>
      </c>
      <c r="B1498" s="1" t="str">
        <f t="shared" si="70"/>
        <v>Kazakhstan</v>
      </c>
      <c r="C1498" s="5" t="str">
        <f t="shared" si="69"/>
        <v>2011</v>
      </c>
      <c r="D1498" s="1" t="str">
        <f t="shared" si="71"/>
        <v xml:space="preserve">Zenit-2 FG </v>
      </c>
      <c r="E1498" s="1" t="s">
        <v>346</v>
      </c>
      <c r="F1498" s="7" t="str">
        <f>TEXT(DATE(MID(H1498, 13, 4), CHOOSE(MATCH( MID(H1498, 5, 3), {"Jan","Feb","Mar","Apr","May","Jun","Jul","Aug","Sep","Oct","Nov","Dec"}, 0), 1, 2, 3, 4, 5, 6, 7, 8, 9, 10, 11, 12), MID(H1498, 9, 2)), "yyyy-mm-dd")</f>
        <v>2011-11-08</v>
      </c>
      <c r="G1498" s="1" t="s">
        <v>3122</v>
      </c>
      <c r="H1498" s="1" t="s">
        <v>3121</v>
      </c>
    </row>
    <row r="1499" spans="1:8" hidden="1" x14ac:dyDescent="0.3">
      <c r="A1499" s="1" t="s">
        <v>565</v>
      </c>
      <c r="B1499" s="1" t="str">
        <f t="shared" si="70"/>
        <v>Kazakhstan</v>
      </c>
      <c r="C1499" s="5" t="str">
        <f t="shared" si="69"/>
        <v>2011</v>
      </c>
      <c r="D1499" s="1" t="str">
        <f t="shared" si="71"/>
        <v xml:space="preserve">Proton-M/Briz-M </v>
      </c>
      <c r="E1499" s="1" t="s">
        <v>8</v>
      </c>
      <c r="F1499" s="7" t="str">
        <f>TEXT(DATE(MID(H1499, 13, 4), CHOOSE(MATCH( MID(H1499, 5, 3), {"Jan","Feb","Mar","Apr","May","Jun","Jul","Aug","Sep","Oct","Nov","Dec"}, 0), 1, 2, 3, 4, 5, 6, 7, 8, 9, 10, 11, 12), MID(H1499, 9, 2)), "yyyy-mm-dd")</f>
        <v>2011-11-04</v>
      </c>
      <c r="G1499" s="1" t="s">
        <v>3124</v>
      </c>
      <c r="H1499" s="1" t="s">
        <v>3123</v>
      </c>
    </row>
    <row r="1500" spans="1:8" hidden="1" x14ac:dyDescent="0.3">
      <c r="A1500" s="1" t="s">
        <v>138</v>
      </c>
      <c r="B1500" s="1" t="str">
        <f t="shared" si="70"/>
        <v>China</v>
      </c>
      <c r="C1500" s="5" t="str">
        <f t="shared" si="69"/>
        <v>2011</v>
      </c>
      <c r="D1500" s="1" t="str">
        <f t="shared" si="71"/>
        <v xml:space="preserve">Long March 2F/G </v>
      </c>
      <c r="E1500" s="1" t="s">
        <v>8</v>
      </c>
      <c r="F1500" s="7" t="str">
        <f>TEXT(DATE(MID(H1500, 13, 4), CHOOSE(MATCH( MID(H1500, 5, 3), {"Jan","Feb","Mar","Apr","May","Jun","Jul","Aug","Sep","Oct","Nov","Dec"}, 0), 1, 2, 3, 4, 5, 6, 7, 8, 9, 10, 11, 12), MID(H1500, 9, 2)), "yyyy-mm-dd")</f>
        <v>2011-10-31</v>
      </c>
      <c r="G1500" s="1" t="s">
        <v>3126</v>
      </c>
      <c r="H1500" s="1" t="s">
        <v>3125</v>
      </c>
    </row>
    <row r="1501" spans="1:8" hidden="1" x14ac:dyDescent="0.3">
      <c r="A1501" s="1" t="s">
        <v>1630</v>
      </c>
      <c r="B1501" s="1" t="str">
        <f t="shared" si="70"/>
        <v>Kazakhstan</v>
      </c>
      <c r="C1501" s="5" t="str">
        <f t="shared" si="69"/>
        <v>2011</v>
      </c>
      <c r="D1501" s="1" t="str">
        <f t="shared" si="71"/>
        <v xml:space="preserve">Soyuz U </v>
      </c>
      <c r="E1501" s="1" t="s">
        <v>346</v>
      </c>
      <c r="F1501" s="7" t="str">
        <f>TEXT(DATE(MID(H1501, 13, 4), CHOOSE(MATCH( MID(H1501, 5, 3), {"Jan","Feb","Mar","Apr","May","Jun","Jul","Aug","Sep","Oct","Nov","Dec"}, 0), 1, 2, 3, 4, 5, 6, 7, 8, 9, 10, 11, 12), MID(H1501, 9, 2)), "yyyy-mm-dd")</f>
        <v>2011-10-30</v>
      </c>
      <c r="G1501" s="1" t="s">
        <v>3128</v>
      </c>
      <c r="H1501" s="1" t="s">
        <v>3127</v>
      </c>
    </row>
    <row r="1502" spans="1:8" hidden="1" x14ac:dyDescent="0.3">
      <c r="A1502" s="1" t="s">
        <v>114</v>
      </c>
      <c r="B1502" s="1" t="str">
        <f t="shared" si="70"/>
        <v>USA</v>
      </c>
      <c r="C1502" s="5" t="str">
        <f t="shared" si="69"/>
        <v>2011</v>
      </c>
      <c r="D1502" s="1" t="str">
        <f t="shared" si="71"/>
        <v xml:space="preserve">Delta II 7920-10C </v>
      </c>
      <c r="E1502" s="1" t="s">
        <v>346</v>
      </c>
      <c r="F1502" s="7" t="str">
        <f>TEXT(DATE(MID(H1502, 13, 4), CHOOSE(MATCH( MID(H1502, 5, 3), {"Jan","Feb","Mar","Apr","May","Jun","Jul","Aug","Sep","Oct","Nov","Dec"}, 0), 1, 2, 3, 4, 5, 6, 7, 8, 9, 10, 11, 12), MID(H1502, 9, 2)), "yyyy-mm-dd")</f>
        <v>2011-10-28</v>
      </c>
      <c r="G1502" s="1" t="s">
        <v>3130</v>
      </c>
      <c r="H1502" s="1" t="s">
        <v>3129</v>
      </c>
    </row>
    <row r="1503" spans="1:8" hidden="1" x14ac:dyDescent="0.3">
      <c r="A1503" s="1" t="s">
        <v>981</v>
      </c>
      <c r="B1503" s="1" t="str">
        <f t="shared" si="70"/>
        <v>France</v>
      </c>
      <c r="C1503" s="5" t="str">
        <f t="shared" si="69"/>
        <v>2011</v>
      </c>
      <c r="D1503" s="1" t="str">
        <f t="shared" si="71"/>
        <v xml:space="preserve">Soyuz ST-B/Fregat-MT </v>
      </c>
      <c r="E1503" s="1" t="s">
        <v>8</v>
      </c>
      <c r="F1503" s="7" t="str">
        <f>TEXT(DATE(MID(H1503, 13, 4), CHOOSE(MATCH( MID(H1503, 5, 3), {"Jan","Feb","Mar","Apr","May","Jun","Jul","Aug","Sep","Oct","Nov","Dec"}, 0), 1, 2, 3, 4, 5, 6, 7, 8, 9, 10, 11, 12), MID(H1503, 9, 2)), "yyyy-mm-dd")</f>
        <v>2011-10-21</v>
      </c>
      <c r="G1503" s="1" t="s">
        <v>3132</v>
      </c>
      <c r="H1503" s="1" t="s">
        <v>3131</v>
      </c>
    </row>
    <row r="1504" spans="1:8" hidden="1" x14ac:dyDescent="0.3">
      <c r="A1504" s="1" t="s">
        <v>529</v>
      </c>
      <c r="B1504" s="1" t="str">
        <f t="shared" si="70"/>
        <v>Kazakhstan</v>
      </c>
      <c r="C1504" s="5" t="str">
        <f t="shared" si="69"/>
        <v>2011</v>
      </c>
      <c r="D1504" s="1" t="str">
        <f t="shared" si="71"/>
        <v xml:space="preserve">Proton-M/Briz-M </v>
      </c>
      <c r="E1504" s="1" t="s">
        <v>8</v>
      </c>
      <c r="F1504" s="7" t="str">
        <f>TEXT(DATE(MID(H1504, 13, 4), CHOOSE(MATCH( MID(H1504, 5, 3), {"Jan","Feb","Mar","Apr","May","Jun","Jul","Aug","Sep","Oct","Nov","Dec"}, 0), 1, 2, 3, 4, 5, 6, 7, 8, 9, 10, 11, 12), MID(H1504, 9, 2)), "yyyy-mm-dd")</f>
        <v>2011-10-19</v>
      </c>
      <c r="G1504" s="1" t="s">
        <v>3134</v>
      </c>
      <c r="H1504" s="1" t="s">
        <v>3133</v>
      </c>
    </row>
    <row r="1505" spans="1:8" hidden="1" x14ac:dyDescent="0.3">
      <c r="A1505" s="1" t="s">
        <v>87</v>
      </c>
      <c r="B1505" s="1" t="str">
        <f t="shared" si="70"/>
        <v>India</v>
      </c>
      <c r="C1505" s="5" t="str">
        <f t="shared" si="69"/>
        <v>2011</v>
      </c>
      <c r="D1505" s="1" t="str">
        <f t="shared" si="71"/>
        <v xml:space="preserve">PSLV-CA </v>
      </c>
      <c r="E1505" s="1" t="s">
        <v>8</v>
      </c>
      <c r="F1505" s="7" t="str">
        <f>TEXT(DATE(MID(H1505, 13, 4), CHOOSE(MATCH( MID(H1505, 5, 3), {"Jan","Feb","Mar","Apr","May","Jun","Jul","Aug","Sep","Oct","Nov","Dec"}, 0), 1, 2, 3, 4, 5, 6, 7, 8, 9, 10, 11, 12), MID(H1505, 9, 2)), "yyyy-mm-dd")</f>
        <v>2011-10-12</v>
      </c>
      <c r="G1505" s="1" t="s">
        <v>3136</v>
      </c>
      <c r="H1505" s="1" t="s">
        <v>3135</v>
      </c>
    </row>
    <row r="1506" spans="1:8" hidden="1" x14ac:dyDescent="0.3">
      <c r="A1506" s="1" t="s">
        <v>101</v>
      </c>
      <c r="B1506" s="1" t="str">
        <f t="shared" si="70"/>
        <v>China</v>
      </c>
      <c r="C1506" s="5" t="str">
        <f t="shared" si="69"/>
        <v>2011</v>
      </c>
      <c r="D1506" s="1" t="str">
        <f t="shared" si="71"/>
        <v xml:space="preserve">Long March 3B/E </v>
      </c>
      <c r="E1506" s="1" t="s">
        <v>8</v>
      </c>
      <c r="F1506" s="7" t="str">
        <f>TEXT(DATE(MID(H1506, 13, 4), CHOOSE(MATCH( MID(H1506, 5, 3), {"Jan","Feb","Mar","Apr","May","Jun","Jul","Aug","Sep","Oct","Nov","Dec"}, 0), 1, 2, 3, 4, 5, 6, 7, 8, 9, 10, 11, 12), MID(H1506, 9, 2)), "yyyy-mm-dd")</f>
        <v>2011-10-07</v>
      </c>
      <c r="G1506" s="1" t="s">
        <v>3138</v>
      </c>
      <c r="H1506" s="1" t="s">
        <v>3137</v>
      </c>
    </row>
    <row r="1507" spans="1:8" hidden="1" x14ac:dyDescent="0.3">
      <c r="A1507" s="1" t="s">
        <v>2022</v>
      </c>
      <c r="B1507" s="1" t="str">
        <f t="shared" si="70"/>
        <v>Kazakhstan</v>
      </c>
      <c r="C1507" s="5" t="str">
        <f t="shared" si="69"/>
        <v>2011</v>
      </c>
      <c r="D1507" s="1" t="str">
        <f t="shared" si="71"/>
        <v xml:space="preserve">Zenit-3 SLB </v>
      </c>
      <c r="E1507" s="1" t="s">
        <v>346</v>
      </c>
      <c r="F1507" s="7" t="str">
        <f>TEXT(DATE(MID(H1507, 13, 4), CHOOSE(MATCH( MID(H1507, 5, 3), {"Jan","Feb","Mar","Apr","May","Jun","Jul","Aug","Sep","Oct","Nov","Dec"}, 0), 1, 2, 3, 4, 5, 6, 7, 8, 9, 10, 11, 12), MID(H1507, 9, 2)), "yyyy-mm-dd")</f>
        <v>2011-10-05</v>
      </c>
      <c r="G1507" s="1" t="s">
        <v>3140</v>
      </c>
      <c r="H1507" s="1" t="s">
        <v>3139</v>
      </c>
    </row>
    <row r="1508" spans="1:8" hidden="1" x14ac:dyDescent="0.3">
      <c r="A1508" s="1" t="s">
        <v>5</v>
      </c>
      <c r="B1508" s="1" t="str">
        <f t="shared" si="70"/>
        <v>Russia</v>
      </c>
      <c r="C1508" s="5" t="str">
        <f t="shared" si="69"/>
        <v>2011</v>
      </c>
      <c r="D1508" s="1" t="str">
        <f t="shared" si="71"/>
        <v xml:space="preserve">Soyuz 2.1b/Fregat-M </v>
      </c>
      <c r="E1508" s="1" t="s">
        <v>8</v>
      </c>
      <c r="F1508" s="7" t="str">
        <f>TEXT(DATE(MID(H1508, 13, 4), CHOOSE(MATCH( MID(H1508, 5, 3), {"Jan","Feb","Mar","Apr","May","Jun","Jul","Aug","Sep","Oct","Nov","Dec"}, 0), 1, 2, 3, 4, 5, 6, 7, 8, 9, 10, 11, 12), MID(H1508, 9, 2)), "yyyy-mm-dd")</f>
        <v>2011-10-02</v>
      </c>
      <c r="G1508" s="1" t="s">
        <v>3142</v>
      </c>
      <c r="H1508" s="1" t="s">
        <v>3141</v>
      </c>
    </row>
    <row r="1509" spans="1:8" hidden="1" x14ac:dyDescent="0.3">
      <c r="A1509" s="1" t="s">
        <v>529</v>
      </c>
      <c r="B1509" s="1" t="str">
        <f t="shared" si="70"/>
        <v>Kazakhstan</v>
      </c>
      <c r="C1509" s="5" t="str">
        <f t="shared" si="69"/>
        <v>2011</v>
      </c>
      <c r="D1509" s="1" t="str">
        <f t="shared" si="71"/>
        <v xml:space="preserve">Proton-M/Briz-M </v>
      </c>
      <c r="E1509" s="1" t="s">
        <v>8</v>
      </c>
      <c r="F1509" s="7" t="str">
        <f>TEXT(DATE(MID(H1509, 13, 4), CHOOSE(MATCH( MID(H1509, 5, 3), {"Jan","Feb","Mar","Apr","May","Jun","Jul","Aug","Sep","Oct","Nov","Dec"}, 0), 1, 2, 3, 4, 5, 6, 7, 8, 9, 10, 11, 12), MID(H1509, 9, 2)), "yyyy-mm-dd")</f>
        <v>2011-09-29</v>
      </c>
      <c r="G1509" s="1" t="s">
        <v>3144</v>
      </c>
      <c r="H1509" s="1" t="s">
        <v>3143</v>
      </c>
    </row>
    <row r="1510" spans="1:8" hidden="1" x14ac:dyDescent="0.3">
      <c r="A1510" s="1" t="s">
        <v>138</v>
      </c>
      <c r="B1510" s="1" t="str">
        <f t="shared" si="70"/>
        <v>China</v>
      </c>
      <c r="C1510" s="5" t="str">
        <f t="shared" si="69"/>
        <v>2011</v>
      </c>
      <c r="D1510" s="1" t="str">
        <f t="shared" si="71"/>
        <v xml:space="preserve">Long March 2F/T </v>
      </c>
      <c r="E1510" s="1" t="s">
        <v>8</v>
      </c>
      <c r="F1510" s="7" t="str">
        <f>TEXT(DATE(MID(H1510, 13, 4), CHOOSE(MATCH( MID(H1510, 5, 3), {"Jan","Feb","Mar","Apr","May","Jun","Jul","Aug","Sep","Oct","Nov","Dec"}, 0), 1, 2, 3, 4, 5, 6, 7, 8, 9, 10, 11, 12), MID(H1510, 9, 2)), "yyyy-mm-dd")</f>
        <v>2011-09-29</v>
      </c>
      <c r="G1510" s="1" t="s">
        <v>3146</v>
      </c>
      <c r="H1510" s="1" t="s">
        <v>3145</v>
      </c>
    </row>
    <row r="1511" spans="1:8" hidden="1" x14ac:dyDescent="0.3">
      <c r="A1511" s="1" t="s">
        <v>3147</v>
      </c>
      <c r="B1511" s="1" t="str">
        <f t="shared" si="70"/>
        <v>USA</v>
      </c>
      <c r="C1511" s="5" t="str">
        <f t="shared" si="69"/>
        <v>2011</v>
      </c>
      <c r="D1511" s="1" t="str">
        <f t="shared" si="71"/>
        <v xml:space="preserve">Minotaur IV </v>
      </c>
      <c r="E1511" s="1" t="s">
        <v>8</v>
      </c>
      <c r="F1511" s="7" t="str">
        <f>TEXT(DATE(MID(H1511, 13, 4), CHOOSE(MATCH( MID(H1511, 5, 3), {"Jan","Feb","Mar","Apr","May","Jun","Jul","Aug","Sep","Oct","Nov","Dec"}, 0), 1, 2, 3, 4, 5, 6, 7, 8, 9, 10, 11, 12), MID(H1511, 9, 2)), "yyyy-mm-dd")</f>
        <v>2011-09-27</v>
      </c>
      <c r="G1511" s="1" t="s">
        <v>3149</v>
      </c>
      <c r="H1511" s="1" t="s">
        <v>3148</v>
      </c>
    </row>
    <row r="1512" spans="1:8" hidden="1" x14ac:dyDescent="0.3">
      <c r="A1512" s="1" t="s">
        <v>2702</v>
      </c>
      <c r="B1512" s="1" t="str">
        <f t="shared" si="70"/>
        <v>Pacific Ocean</v>
      </c>
      <c r="C1512" s="5" t="str">
        <f t="shared" si="69"/>
        <v>2011</v>
      </c>
      <c r="D1512" s="1" t="str">
        <f t="shared" si="71"/>
        <v xml:space="preserve">Zenit-3 SL </v>
      </c>
      <c r="E1512" s="1" t="s">
        <v>346</v>
      </c>
      <c r="F1512" s="7" t="str">
        <f>TEXT(DATE(MID(H1512, 13, 4), CHOOSE(MATCH( MID(H1512, 5, 3), {"Jan","Feb","Mar","Apr","May","Jun","Jul","Aug","Sep","Oct","Nov","Dec"}, 0), 1, 2, 3, 4, 5, 6, 7, 8, 9, 10, 11, 12), MID(H1512, 9, 2)), "yyyy-mm-dd")</f>
        <v>2011-09-24</v>
      </c>
      <c r="G1512" s="1" t="s">
        <v>3151</v>
      </c>
      <c r="H1512" s="1" t="s">
        <v>3150</v>
      </c>
    </row>
    <row r="1513" spans="1:8" hidden="1" x14ac:dyDescent="0.3">
      <c r="A1513" s="1" t="s">
        <v>61</v>
      </c>
      <c r="B1513" s="1" t="str">
        <f t="shared" si="70"/>
        <v>Japan</v>
      </c>
      <c r="C1513" s="5" t="str">
        <f t="shared" si="69"/>
        <v>2011</v>
      </c>
      <c r="D1513" s="1" t="str">
        <f t="shared" si="71"/>
        <v xml:space="preserve">H-IIA 202 </v>
      </c>
      <c r="E1513" s="1" t="s">
        <v>8</v>
      </c>
      <c r="F1513" s="7" t="str">
        <f>TEXT(DATE(MID(H1513, 13, 4), CHOOSE(MATCH( MID(H1513, 5, 3), {"Jan","Feb","Mar","Apr","May","Jun","Jul","Aug","Sep","Oct","Nov","Dec"}, 0), 1, 2, 3, 4, 5, 6, 7, 8, 9, 10, 11, 12), MID(H1513, 9, 2)), "yyyy-mm-dd")</f>
        <v>2011-09-23</v>
      </c>
      <c r="G1513" s="1" t="s">
        <v>3153</v>
      </c>
      <c r="H1513" s="1" t="s">
        <v>3152</v>
      </c>
    </row>
    <row r="1514" spans="1:8" hidden="1" x14ac:dyDescent="0.3">
      <c r="A1514" s="1" t="s">
        <v>379</v>
      </c>
      <c r="B1514" s="1" t="str">
        <f t="shared" si="70"/>
        <v>France</v>
      </c>
      <c r="C1514" s="5" t="str">
        <f t="shared" si="69"/>
        <v>2011</v>
      </c>
      <c r="D1514" s="1" t="str">
        <f t="shared" si="71"/>
        <v xml:space="preserve">Ariane 5 ECA </v>
      </c>
      <c r="E1514" s="1" t="s">
        <v>346</v>
      </c>
      <c r="F1514" s="7" t="str">
        <f>TEXT(DATE(MID(H1514, 13, 4), CHOOSE(MATCH( MID(H1514, 5, 3), {"Jan","Feb","Mar","Apr","May","Jun","Jul","Aug","Sep","Oct","Nov","Dec"}, 0), 1, 2, 3, 4, 5, 6, 7, 8, 9, 10, 11, 12), MID(H1514, 9, 2)), "yyyy-mm-dd")</f>
        <v>2011-09-21</v>
      </c>
      <c r="G1514" s="1" t="s">
        <v>3155</v>
      </c>
      <c r="H1514" s="1" t="s">
        <v>3154</v>
      </c>
    </row>
    <row r="1515" spans="1:8" hidden="1" x14ac:dyDescent="0.3">
      <c r="A1515" s="1" t="s">
        <v>565</v>
      </c>
      <c r="B1515" s="1" t="str">
        <f t="shared" si="70"/>
        <v>Kazakhstan</v>
      </c>
      <c r="C1515" s="5" t="str">
        <f t="shared" si="69"/>
        <v>2011</v>
      </c>
      <c r="D1515" s="1" t="str">
        <f t="shared" si="71"/>
        <v xml:space="preserve">Proton-M/Briz-M </v>
      </c>
      <c r="E1515" s="1" t="s">
        <v>8</v>
      </c>
      <c r="F1515" s="7" t="str">
        <f>TEXT(DATE(MID(H1515, 13, 4), CHOOSE(MATCH( MID(H1515, 5, 3), {"Jan","Feb","Mar","Apr","May","Jun","Jul","Aug","Sep","Oct","Nov","Dec"}, 0), 1, 2, 3, 4, 5, 6, 7, 8, 9, 10, 11, 12), MID(H1515, 9, 2)), "yyyy-mm-dd")</f>
        <v>2011-09-20</v>
      </c>
      <c r="G1515" s="1" t="s">
        <v>3157</v>
      </c>
      <c r="H1515" s="1" t="s">
        <v>3156</v>
      </c>
    </row>
    <row r="1516" spans="1:8" hidden="1" x14ac:dyDescent="0.3">
      <c r="A1516" s="1" t="s">
        <v>101</v>
      </c>
      <c r="B1516" s="1" t="str">
        <f t="shared" si="70"/>
        <v>China</v>
      </c>
      <c r="C1516" s="5" t="str">
        <f t="shared" si="69"/>
        <v>2011</v>
      </c>
      <c r="D1516" s="1" t="str">
        <f t="shared" si="71"/>
        <v xml:space="preserve">Long March 3B/E </v>
      </c>
      <c r="E1516" s="1" t="s">
        <v>8</v>
      </c>
      <c r="F1516" s="7" t="str">
        <f>TEXT(DATE(MID(H1516, 13, 4), CHOOSE(MATCH( MID(H1516, 5, 3), {"Jan","Feb","Mar","Apr","May","Jun","Jul","Aug","Sep","Oct","Nov","Dec"}, 0), 1, 2, 3, 4, 5, 6, 7, 8, 9, 10, 11, 12), MID(H1516, 9, 2)), "yyyy-mm-dd")</f>
        <v>2011-09-18</v>
      </c>
      <c r="G1516" s="1" t="s">
        <v>3159</v>
      </c>
      <c r="H1516" s="1" t="s">
        <v>3158</v>
      </c>
    </row>
    <row r="1517" spans="1:8" hidden="1" x14ac:dyDescent="0.3">
      <c r="A1517" s="1" t="s">
        <v>3160</v>
      </c>
      <c r="B1517" s="1" t="str">
        <f t="shared" si="70"/>
        <v>USA</v>
      </c>
      <c r="C1517" s="5" t="str">
        <f t="shared" si="69"/>
        <v>2011</v>
      </c>
      <c r="D1517" s="1" t="str">
        <f t="shared" si="71"/>
        <v xml:space="preserve">Delta II 7920H-10C </v>
      </c>
      <c r="E1517" s="1" t="s">
        <v>346</v>
      </c>
      <c r="F1517" s="7" t="str">
        <f>TEXT(DATE(MID(H1517, 13, 4), CHOOSE(MATCH( MID(H1517, 5, 3), {"Jan","Feb","Mar","Apr","May","Jun","Jul","Aug","Sep","Oct","Nov","Dec"}, 0), 1, 2, 3, 4, 5, 6, 7, 8, 9, 10, 11, 12), MID(H1517, 9, 2)), "yyyy-mm-dd")</f>
        <v>2011-09-10</v>
      </c>
      <c r="G1517" s="1" t="s">
        <v>3162</v>
      </c>
      <c r="H1517" s="1" t="s">
        <v>3161</v>
      </c>
    </row>
    <row r="1518" spans="1:8" hidden="1" x14ac:dyDescent="0.3">
      <c r="A1518" s="1" t="s">
        <v>1630</v>
      </c>
      <c r="B1518" s="1" t="str">
        <f t="shared" si="70"/>
        <v>Kazakhstan</v>
      </c>
      <c r="C1518" s="5" t="str">
        <f t="shared" si="69"/>
        <v>2011</v>
      </c>
      <c r="D1518" s="1" t="str">
        <f t="shared" si="71"/>
        <v xml:space="preserve">Soyuz U </v>
      </c>
      <c r="E1518" s="1" t="s">
        <v>346</v>
      </c>
      <c r="F1518" s="7" t="str">
        <f>TEXT(DATE(MID(H1518, 13, 4), CHOOSE(MATCH( MID(H1518, 5, 3), {"Jan","Feb","Mar","Apr","May","Jun","Jul","Aug","Sep","Oct","Nov","Dec"}, 0), 1, 2, 3, 4, 5, 6, 7, 8, 9, 10, 11, 12), MID(H1518, 9, 2)), "yyyy-mm-dd")</f>
        <v>2011-08-24</v>
      </c>
      <c r="G1518" s="1" t="s">
        <v>3164</v>
      </c>
      <c r="H1518" s="1" t="s">
        <v>3163</v>
      </c>
    </row>
    <row r="1519" spans="1:8" hidden="1" x14ac:dyDescent="0.3">
      <c r="A1519" s="1" t="s">
        <v>90</v>
      </c>
      <c r="B1519" s="1" t="str">
        <f t="shared" si="70"/>
        <v>China</v>
      </c>
      <c r="C1519" s="5" t="str">
        <f t="shared" si="69"/>
        <v>2011</v>
      </c>
      <c r="D1519" s="1" t="str">
        <f t="shared" si="71"/>
        <v xml:space="preserve">Long March 2C </v>
      </c>
      <c r="E1519" s="1" t="s">
        <v>8</v>
      </c>
      <c r="F1519" s="7" t="str">
        <f>TEXT(DATE(MID(H1519, 13, 4), CHOOSE(MATCH( MID(H1519, 5, 3), {"Jan","Feb","Mar","Apr","May","Jun","Jul","Aug","Sep","Oct","Nov","Dec"}, 0), 1, 2, 3, 4, 5, 6, 7, 8, 9, 10, 11, 12), MID(H1519, 9, 2)), "yyyy-mm-dd")</f>
        <v>2011-08-18</v>
      </c>
      <c r="G1519" s="1" t="s">
        <v>3166</v>
      </c>
      <c r="H1519" s="1" t="s">
        <v>3165</v>
      </c>
    </row>
    <row r="1520" spans="1:8" hidden="1" x14ac:dyDescent="0.3">
      <c r="A1520" s="1" t="s">
        <v>529</v>
      </c>
      <c r="B1520" s="1" t="str">
        <f t="shared" si="70"/>
        <v>Kazakhstan</v>
      </c>
      <c r="C1520" s="5" t="str">
        <f t="shared" si="69"/>
        <v>2011</v>
      </c>
      <c r="D1520" s="1" t="str">
        <f t="shared" si="71"/>
        <v xml:space="preserve">Proton-M/Briz-M </v>
      </c>
      <c r="E1520" s="1" t="s">
        <v>8</v>
      </c>
      <c r="F1520" s="7" t="str">
        <f>TEXT(DATE(MID(H1520, 13, 4), CHOOSE(MATCH( MID(H1520, 5, 3), {"Jan","Feb","Mar","Apr","May","Jun","Jul","Aug","Sep","Oct","Nov","Dec"}, 0), 1, 2, 3, 4, 5, 6, 7, 8, 9, 10, 11, 12), MID(H1520, 9, 2)), "yyyy-mm-dd")</f>
        <v>2011-08-17</v>
      </c>
      <c r="G1520" s="1" t="s">
        <v>3168</v>
      </c>
      <c r="H1520" s="1" t="s">
        <v>3167</v>
      </c>
    </row>
    <row r="1521" spans="1:8" hidden="1" x14ac:dyDescent="0.3">
      <c r="A1521" s="1" t="s">
        <v>2540</v>
      </c>
      <c r="B1521" s="1" t="str">
        <f t="shared" si="70"/>
        <v>Russia</v>
      </c>
      <c r="C1521" s="5" t="str">
        <f t="shared" si="69"/>
        <v>2011</v>
      </c>
      <c r="D1521" s="1" t="str">
        <f t="shared" si="71"/>
        <v xml:space="preserve">Dnepr </v>
      </c>
      <c r="E1521" s="1" t="s">
        <v>346</v>
      </c>
      <c r="F1521" s="7" t="str">
        <f>TEXT(DATE(MID(H1521, 13, 4), CHOOSE(MATCH( MID(H1521, 5, 3), {"Jan","Feb","Mar","Apr","May","Jun","Jul","Aug","Sep","Oct","Nov","Dec"}, 0), 1, 2, 3, 4, 5, 6, 7, 8, 9, 10, 11, 12), MID(H1521, 9, 2)), "yyyy-mm-dd")</f>
        <v>2011-08-17</v>
      </c>
      <c r="G1521" s="1" t="s">
        <v>3170</v>
      </c>
      <c r="H1521" s="1" t="s">
        <v>3169</v>
      </c>
    </row>
    <row r="1522" spans="1:8" hidden="1" x14ac:dyDescent="0.3">
      <c r="A1522" s="1" t="s">
        <v>329</v>
      </c>
      <c r="B1522" s="1" t="str">
        <f t="shared" si="70"/>
        <v>China</v>
      </c>
      <c r="C1522" s="5" t="str">
        <f t="shared" si="69"/>
        <v>2011</v>
      </c>
      <c r="D1522" s="1" t="str">
        <f t="shared" si="71"/>
        <v xml:space="preserve">Long March 4B </v>
      </c>
      <c r="E1522" s="1" t="s">
        <v>8</v>
      </c>
      <c r="F1522" s="7" t="str">
        <f>TEXT(DATE(MID(H1522, 13, 4), CHOOSE(MATCH( MID(H1522, 5, 3), {"Jan","Feb","Mar","Apr","May","Jun","Jul","Aug","Sep","Oct","Nov","Dec"}, 0), 1, 2, 3, 4, 5, 6, 7, 8, 9, 10, 11, 12), MID(H1522, 9, 2)), "yyyy-mm-dd")</f>
        <v>2011-08-15</v>
      </c>
      <c r="G1522" s="1" t="s">
        <v>3172</v>
      </c>
      <c r="H1522" s="1" t="s">
        <v>3171</v>
      </c>
    </row>
    <row r="1523" spans="1:8" hidden="1" x14ac:dyDescent="0.3">
      <c r="A1523" s="1" t="s">
        <v>101</v>
      </c>
      <c r="B1523" s="1" t="str">
        <f t="shared" si="70"/>
        <v>China</v>
      </c>
      <c r="C1523" s="5" t="str">
        <f t="shared" si="69"/>
        <v>2011</v>
      </c>
      <c r="D1523" s="1" t="str">
        <f t="shared" si="71"/>
        <v xml:space="preserve">Long March 3B/E </v>
      </c>
      <c r="E1523" s="1" t="s">
        <v>8</v>
      </c>
      <c r="F1523" s="7" t="str">
        <f>TEXT(DATE(MID(H1523, 13, 4), CHOOSE(MATCH( MID(H1523, 5, 3), {"Jan","Feb","Mar","Apr","May","Jun","Jul","Aug","Sep","Oct","Nov","Dec"}, 0), 1, 2, 3, 4, 5, 6, 7, 8, 9, 10, 11, 12), MID(H1523, 9, 2)), "yyyy-mm-dd")</f>
        <v>2011-08-11</v>
      </c>
      <c r="G1523" s="1" t="s">
        <v>3174</v>
      </c>
      <c r="H1523" s="1" t="s">
        <v>3173</v>
      </c>
    </row>
    <row r="1524" spans="1:8" hidden="1" x14ac:dyDescent="0.3">
      <c r="A1524" s="1" t="s">
        <v>379</v>
      </c>
      <c r="B1524" s="1" t="str">
        <f t="shared" si="70"/>
        <v>France</v>
      </c>
      <c r="C1524" s="5" t="str">
        <f t="shared" si="69"/>
        <v>2011</v>
      </c>
      <c r="D1524" s="1" t="str">
        <f t="shared" si="71"/>
        <v xml:space="preserve">Ariane 5 ECA </v>
      </c>
      <c r="E1524" s="1" t="s">
        <v>346</v>
      </c>
      <c r="F1524" s="7" t="str">
        <f>TEXT(DATE(MID(H1524, 13, 4), CHOOSE(MATCH( MID(H1524, 5, 3), {"Jan","Feb","Mar","Apr","May","Jun","Jul","Aug","Sep","Oct","Nov","Dec"}, 0), 1, 2, 3, 4, 5, 6, 7, 8, 9, 10, 11, 12), MID(H1524, 9, 2)), "yyyy-mm-dd")</f>
        <v>2011-08-06</v>
      </c>
      <c r="G1524" s="1" t="s">
        <v>3176</v>
      </c>
      <c r="H1524" s="1" t="s">
        <v>3175</v>
      </c>
    </row>
    <row r="1525" spans="1:8" hidden="1" x14ac:dyDescent="0.3">
      <c r="A1525" s="1" t="s">
        <v>75</v>
      </c>
      <c r="B1525" s="1" t="str">
        <f t="shared" si="70"/>
        <v>USA</v>
      </c>
      <c r="C1525" s="5" t="str">
        <f t="shared" si="69"/>
        <v>2011</v>
      </c>
      <c r="D1525" s="1" t="str">
        <f t="shared" si="71"/>
        <v xml:space="preserve">Atlas V 551 </v>
      </c>
      <c r="E1525" s="1" t="s">
        <v>8</v>
      </c>
      <c r="F1525" s="7" t="str">
        <f>TEXT(DATE(MID(H1525, 13, 4), CHOOSE(MATCH( MID(H1525, 5, 3), {"Jan","Feb","Mar","Apr","May","Jun","Jul","Aug","Sep","Oct","Nov","Dec"}, 0), 1, 2, 3, 4, 5, 6, 7, 8, 9, 10, 11, 12), MID(H1525, 9, 2)), "yyyy-mm-dd")</f>
        <v>2011-08-05</v>
      </c>
      <c r="G1525" s="1" t="s">
        <v>3178</v>
      </c>
      <c r="H1525" s="1" t="s">
        <v>3177</v>
      </c>
    </row>
    <row r="1526" spans="1:8" hidden="1" x14ac:dyDescent="0.3">
      <c r="A1526" s="1" t="s">
        <v>90</v>
      </c>
      <c r="B1526" s="1" t="str">
        <f t="shared" si="70"/>
        <v>China</v>
      </c>
      <c r="C1526" s="5" t="str">
        <f t="shared" si="69"/>
        <v>2011</v>
      </c>
      <c r="D1526" s="1" t="str">
        <f t="shared" si="71"/>
        <v xml:space="preserve">Long March 2C </v>
      </c>
      <c r="E1526" s="1" t="s">
        <v>8</v>
      </c>
      <c r="F1526" s="7" t="str">
        <f>TEXT(DATE(MID(H1526, 13, 4), CHOOSE(MATCH( MID(H1526, 5, 3), {"Jan","Feb","Mar","Apr","May","Jun","Jul","Aug","Sep","Oct","Nov","Dec"}, 0), 1, 2, 3, 4, 5, 6, 7, 8, 9, 10, 11, 12), MID(H1526, 9, 2)), "yyyy-mm-dd")</f>
        <v>2011-07-29</v>
      </c>
      <c r="G1526" s="1" t="s">
        <v>3180</v>
      </c>
      <c r="H1526" s="1" t="s">
        <v>3179</v>
      </c>
    </row>
    <row r="1527" spans="1:8" hidden="1" x14ac:dyDescent="0.3">
      <c r="A1527" s="1" t="s">
        <v>18</v>
      </c>
      <c r="B1527" s="1" t="str">
        <f t="shared" si="70"/>
        <v>China</v>
      </c>
      <c r="C1527" s="5" t="str">
        <f t="shared" si="69"/>
        <v>2011</v>
      </c>
      <c r="D1527" s="1" t="str">
        <f t="shared" si="71"/>
        <v xml:space="preserve">Long March 3A </v>
      </c>
      <c r="E1527" s="1" t="s">
        <v>8</v>
      </c>
      <c r="F1527" s="7" t="str">
        <f>TEXT(DATE(MID(H1527, 13, 4), CHOOSE(MATCH( MID(H1527, 5, 3), {"Jan","Feb","Mar","Apr","May","Jun","Jul","Aug","Sep","Oct","Nov","Dec"}, 0), 1, 2, 3, 4, 5, 6, 7, 8, 9, 10, 11, 12), MID(H1527, 9, 2)), "yyyy-mm-dd")</f>
        <v>2011-07-26</v>
      </c>
      <c r="G1527" s="1" t="s">
        <v>3182</v>
      </c>
      <c r="H1527" s="1" t="s">
        <v>3181</v>
      </c>
    </row>
    <row r="1528" spans="1:8" hidden="1" x14ac:dyDescent="0.3">
      <c r="A1528" s="1" t="s">
        <v>2022</v>
      </c>
      <c r="B1528" s="1" t="str">
        <f t="shared" si="70"/>
        <v>Kazakhstan</v>
      </c>
      <c r="C1528" s="5" t="str">
        <f t="shared" si="69"/>
        <v>2011</v>
      </c>
      <c r="D1528" s="1" t="str">
        <f t="shared" si="71"/>
        <v xml:space="preserve">Zenit-3 SLBF </v>
      </c>
      <c r="E1528" s="1" t="s">
        <v>346</v>
      </c>
      <c r="F1528" s="7" t="str">
        <f>TEXT(DATE(MID(H1528, 13, 4), CHOOSE(MATCH( MID(H1528, 5, 3), {"Jan","Feb","Mar","Apr","May","Jun","Jul","Aug","Sep","Oct","Nov","Dec"}, 0), 1, 2, 3, 4, 5, 6, 7, 8, 9, 10, 11, 12), MID(H1528, 9, 2)), "yyyy-mm-dd")</f>
        <v>2011-07-18</v>
      </c>
      <c r="G1528" s="1" t="s">
        <v>3184</v>
      </c>
      <c r="H1528" s="1" t="s">
        <v>3183</v>
      </c>
    </row>
    <row r="1529" spans="1:8" hidden="1" x14ac:dyDescent="0.3">
      <c r="A1529" s="1" t="s">
        <v>390</v>
      </c>
      <c r="B1529" s="1" t="str">
        <f t="shared" si="70"/>
        <v>USA</v>
      </c>
      <c r="C1529" s="5" t="str">
        <f t="shared" si="69"/>
        <v>2011</v>
      </c>
      <c r="D1529" s="1" t="str">
        <f t="shared" si="71"/>
        <v xml:space="preserve">Delta IV Medium+ (4,2) </v>
      </c>
      <c r="E1529" s="1" t="s">
        <v>346</v>
      </c>
      <c r="F1529" s="7" t="str">
        <f>TEXT(DATE(MID(H1529, 13, 4), CHOOSE(MATCH( MID(H1529, 5, 3), {"Jan","Feb","Mar","Apr","May","Jun","Jul","Aug","Sep","Oct","Nov","Dec"}, 0), 1, 2, 3, 4, 5, 6, 7, 8, 9, 10, 11, 12), MID(H1529, 9, 2)), "yyyy-mm-dd")</f>
        <v>2011-07-16</v>
      </c>
      <c r="G1529" s="1" t="s">
        <v>3186</v>
      </c>
      <c r="H1529" s="1" t="s">
        <v>3185</v>
      </c>
    </row>
    <row r="1530" spans="1:8" hidden="1" x14ac:dyDescent="0.3">
      <c r="A1530" s="1" t="s">
        <v>529</v>
      </c>
      <c r="B1530" s="1" t="str">
        <f t="shared" si="70"/>
        <v>Kazakhstan</v>
      </c>
      <c r="C1530" s="5" t="str">
        <f t="shared" si="69"/>
        <v>2011</v>
      </c>
      <c r="D1530" s="1" t="str">
        <f t="shared" si="71"/>
        <v xml:space="preserve">Proton-M/Briz-M </v>
      </c>
      <c r="E1530" s="1" t="s">
        <v>8</v>
      </c>
      <c r="F1530" s="7" t="str">
        <f>TEXT(DATE(MID(H1530, 13, 4), CHOOSE(MATCH( MID(H1530, 5, 3), {"Jan","Feb","Mar","Apr","May","Jun","Jul","Aug","Sep","Oct","Nov","Dec"}, 0), 1, 2, 3, 4, 5, 6, 7, 8, 9, 10, 11, 12), MID(H1530, 9, 2)), "yyyy-mm-dd")</f>
        <v>2011-07-15</v>
      </c>
      <c r="G1530" s="1" t="s">
        <v>3188</v>
      </c>
      <c r="H1530" s="1" t="s">
        <v>3187</v>
      </c>
    </row>
    <row r="1531" spans="1:8" hidden="1" x14ac:dyDescent="0.3">
      <c r="A1531" s="1" t="s">
        <v>290</v>
      </c>
      <c r="B1531" s="1" t="str">
        <f t="shared" si="70"/>
        <v>India</v>
      </c>
      <c r="C1531" s="5" t="str">
        <f t="shared" si="69"/>
        <v>2011</v>
      </c>
      <c r="D1531" s="1" t="str">
        <f t="shared" si="71"/>
        <v xml:space="preserve">PSLV-XL </v>
      </c>
      <c r="E1531" s="1" t="s">
        <v>8</v>
      </c>
      <c r="F1531" s="7" t="str">
        <f>TEXT(DATE(MID(H1531, 13, 4), CHOOSE(MATCH( MID(H1531, 5, 3), {"Jan","Feb","Mar","Apr","May","Jun","Jul","Aug","Sep","Oct","Nov","Dec"}, 0), 1, 2, 3, 4, 5, 6, 7, 8, 9, 10, 11, 12), MID(H1531, 9, 2)), "yyyy-mm-dd")</f>
        <v>2011-07-15</v>
      </c>
      <c r="G1531" s="1" t="s">
        <v>3190</v>
      </c>
      <c r="H1531" s="1" t="s">
        <v>3189</v>
      </c>
    </row>
    <row r="1532" spans="1:8" hidden="1" x14ac:dyDescent="0.3">
      <c r="A1532" s="1" t="s">
        <v>130</v>
      </c>
      <c r="B1532" s="1" t="str">
        <f t="shared" si="70"/>
        <v>Kazakhstan</v>
      </c>
      <c r="C1532" s="5" t="str">
        <f t="shared" si="69"/>
        <v>2011</v>
      </c>
      <c r="D1532" s="1" t="str">
        <f t="shared" si="71"/>
        <v xml:space="preserve">Soyuz 2.1a/Fregat </v>
      </c>
      <c r="E1532" s="1" t="s">
        <v>8</v>
      </c>
      <c r="F1532" s="7" t="str">
        <f>TEXT(DATE(MID(H1532, 13, 4), CHOOSE(MATCH( MID(H1532, 5, 3), {"Jan","Feb","Mar","Apr","May","Jun","Jul","Aug","Sep","Oct","Nov","Dec"}, 0), 1, 2, 3, 4, 5, 6, 7, 8, 9, 10, 11, 12), MID(H1532, 9, 2)), "yyyy-mm-dd")</f>
        <v>2011-07-13</v>
      </c>
      <c r="G1532" s="1" t="s">
        <v>3192</v>
      </c>
      <c r="H1532" s="1" t="s">
        <v>3191</v>
      </c>
    </row>
    <row r="1533" spans="1:8" hidden="1" x14ac:dyDescent="0.3">
      <c r="A1533" s="1" t="s">
        <v>101</v>
      </c>
      <c r="B1533" s="1" t="str">
        <f t="shared" si="70"/>
        <v>China</v>
      </c>
      <c r="C1533" s="5" t="str">
        <f t="shared" si="69"/>
        <v>2011</v>
      </c>
      <c r="D1533" s="1" t="str">
        <f t="shared" si="71"/>
        <v xml:space="preserve">Long March 3C </v>
      </c>
      <c r="E1533" s="1" t="s">
        <v>346</v>
      </c>
      <c r="F1533" s="7" t="str">
        <f>TEXT(DATE(MID(H1533, 13, 4), CHOOSE(MATCH( MID(H1533, 5, 3), {"Jan","Feb","Mar","Apr","May","Jun","Jul","Aug","Sep","Oct","Nov","Dec"}, 0), 1, 2, 3, 4, 5, 6, 7, 8, 9, 10, 11, 12), MID(H1533, 9, 2)), "yyyy-mm-dd")</f>
        <v>2011-07-11</v>
      </c>
      <c r="G1533" s="1" t="s">
        <v>3194</v>
      </c>
      <c r="H1533" s="1" t="s">
        <v>3193</v>
      </c>
    </row>
    <row r="1534" spans="1:8" hidden="1" x14ac:dyDescent="0.3">
      <c r="A1534" s="1" t="s">
        <v>30</v>
      </c>
      <c r="B1534" s="1" t="str">
        <f t="shared" si="70"/>
        <v>USA</v>
      </c>
      <c r="C1534" s="5" t="str">
        <f t="shared" si="69"/>
        <v>2011</v>
      </c>
      <c r="D1534" s="1" t="str">
        <f t="shared" si="71"/>
        <v xml:space="preserve">Space Shuttle Atlantis </v>
      </c>
      <c r="E1534" s="1" t="s">
        <v>346</v>
      </c>
      <c r="F1534" s="7" t="str">
        <f>TEXT(DATE(MID(H1534, 13, 4), CHOOSE(MATCH( MID(H1534, 5, 3), {"Jan","Feb","Mar","Apr","May","Jun","Jul","Aug","Sep","Oct","Nov","Dec"}, 0), 1, 2, 3, 4, 5, 6, 7, 8, 9, 10, 11, 12), MID(H1534, 9, 2)), "yyyy-mm-dd")</f>
        <v>2011-07-08</v>
      </c>
      <c r="G1534" s="1" t="s">
        <v>3196</v>
      </c>
      <c r="H1534" s="1" t="s">
        <v>3195</v>
      </c>
    </row>
    <row r="1535" spans="1:8" hidden="1" x14ac:dyDescent="0.3">
      <c r="A1535" s="1" t="s">
        <v>90</v>
      </c>
      <c r="B1535" s="1" t="str">
        <f t="shared" si="70"/>
        <v>China</v>
      </c>
      <c r="C1535" s="5" t="str">
        <f t="shared" si="69"/>
        <v>2011</v>
      </c>
      <c r="D1535" s="1" t="str">
        <f t="shared" si="71"/>
        <v xml:space="preserve">Long March 2C </v>
      </c>
      <c r="E1535" s="1" t="s">
        <v>8</v>
      </c>
      <c r="F1535" s="7" t="str">
        <f>TEXT(DATE(MID(H1535, 13, 4), CHOOSE(MATCH( MID(H1535, 5, 3), {"Jan","Feb","Mar","Apr","May","Jun","Jul","Aug","Sep","Oct","Nov","Dec"}, 0), 1, 2, 3, 4, 5, 6, 7, 8, 9, 10, 11, 12), MID(H1535, 9, 2)), "yyyy-mm-dd")</f>
        <v>2011-07-06</v>
      </c>
      <c r="G1535" s="1" t="s">
        <v>3198</v>
      </c>
      <c r="H1535" s="1" t="s">
        <v>3197</v>
      </c>
    </row>
    <row r="1536" spans="1:8" hidden="1" x14ac:dyDescent="0.3">
      <c r="A1536" s="1" t="s">
        <v>1197</v>
      </c>
      <c r="B1536" s="1" t="str">
        <f t="shared" si="70"/>
        <v>USA</v>
      </c>
      <c r="C1536" s="5" t="str">
        <f t="shared" si="69"/>
        <v>2011</v>
      </c>
      <c r="D1536" s="1" t="str">
        <f t="shared" si="71"/>
        <v xml:space="preserve">Minotaur I </v>
      </c>
      <c r="E1536" s="1" t="s">
        <v>8</v>
      </c>
      <c r="F1536" s="7" t="str">
        <f>TEXT(DATE(MID(H1536, 13, 4), CHOOSE(MATCH( MID(H1536, 5, 3), {"Jan","Feb","Mar","Apr","May","Jun","Jul","Aug","Sep","Oct","Nov","Dec"}, 0), 1, 2, 3, 4, 5, 6, 7, 8, 9, 10, 11, 12), MID(H1536, 9, 2)), "yyyy-mm-dd")</f>
        <v>2011-06-30</v>
      </c>
      <c r="G1536" s="1" t="s">
        <v>3200</v>
      </c>
      <c r="H1536" s="1" t="s">
        <v>3199</v>
      </c>
    </row>
    <row r="1537" spans="1:8" hidden="1" x14ac:dyDescent="0.3">
      <c r="A1537" s="1" t="s">
        <v>3038</v>
      </c>
      <c r="B1537" s="1" t="str">
        <f t="shared" si="70"/>
        <v>Russia</v>
      </c>
      <c r="C1537" s="5" t="str">
        <f t="shared" si="69"/>
        <v>2011</v>
      </c>
      <c r="D1537" s="1" t="str">
        <f t="shared" si="71"/>
        <v xml:space="preserve">Soyuz U </v>
      </c>
      <c r="E1537" s="1" t="s">
        <v>346</v>
      </c>
      <c r="F1537" s="7" t="str">
        <f>TEXT(DATE(MID(H1537, 13, 4), CHOOSE(MATCH( MID(H1537, 5, 3), {"Jan","Feb","Mar","Apr","May","Jun","Jul","Aug","Sep","Oct","Nov","Dec"}, 0), 1, 2, 3, 4, 5, 6, 7, 8, 9, 10, 11, 12), MID(H1537, 9, 2)), "yyyy-mm-dd")</f>
        <v>2011-06-27</v>
      </c>
      <c r="G1537" s="1" t="s">
        <v>3202</v>
      </c>
      <c r="H1537" s="1" t="s">
        <v>3201</v>
      </c>
    </row>
    <row r="1538" spans="1:8" hidden="1" x14ac:dyDescent="0.3">
      <c r="A1538" s="1" t="s">
        <v>1630</v>
      </c>
      <c r="B1538" s="1" t="str">
        <f t="shared" si="70"/>
        <v>Kazakhstan</v>
      </c>
      <c r="C1538" s="5" t="str">
        <f t="shared" ref="C1538:C1601" si="72">TEXT(F1538, "yyyy")</f>
        <v>2011</v>
      </c>
      <c r="D1538" s="1" t="str">
        <f t="shared" si="71"/>
        <v xml:space="preserve">Soyuz U </v>
      </c>
      <c r="E1538" s="1" t="s">
        <v>346</v>
      </c>
      <c r="F1538" s="7" t="str">
        <f>TEXT(DATE(MID(H1538, 13, 4), CHOOSE(MATCH( MID(H1538, 5, 3), {"Jan","Feb","Mar","Apr","May","Jun","Jul","Aug","Sep","Oct","Nov","Dec"}, 0), 1, 2, 3, 4, 5, 6, 7, 8, 9, 10, 11, 12), MID(H1538, 9, 2)), "yyyy-mm-dd")</f>
        <v>2011-06-21</v>
      </c>
      <c r="G1538" s="1" t="s">
        <v>3204</v>
      </c>
      <c r="H1538" s="1" t="s">
        <v>3203</v>
      </c>
    </row>
    <row r="1539" spans="1:8" hidden="1" x14ac:dyDescent="0.3">
      <c r="A1539" s="1" t="s">
        <v>101</v>
      </c>
      <c r="B1539" s="1" t="str">
        <f t="shared" ref="B1539:B1602" si="73">TRIM(MID(A1539, FIND("|", SUBSTITUTE(A1539, ",", "|", LEN(A1539) - LEN(SUBSTITUTE(A1539,",", "" )))) + 1, LEN(A1539)))</f>
        <v>China</v>
      </c>
      <c r="C1539" s="5" t="str">
        <f t="shared" si="72"/>
        <v>2011</v>
      </c>
      <c r="D1539" s="1" t="str">
        <f t="shared" ref="D1539:D1602" si="74">LEFT(G1539, FIND("|", G1539) - 1)</f>
        <v xml:space="preserve">Long March 3B/E </v>
      </c>
      <c r="E1539" s="1" t="s">
        <v>8</v>
      </c>
      <c r="F1539" s="7" t="str">
        <f>TEXT(DATE(MID(H1539, 13, 4), CHOOSE(MATCH( MID(H1539, 5, 3), {"Jan","Feb","Mar","Apr","May","Jun","Jul","Aug","Sep","Oct","Nov","Dec"}, 0), 1, 2, 3, 4, 5, 6, 7, 8, 9, 10, 11, 12), MID(H1539, 9, 2)), "yyyy-mm-dd")</f>
        <v>2011-06-20</v>
      </c>
      <c r="G1539" s="1" t="s">
        <v>3206</v>
      </c>
      <c r="H1539" s="1" t="s">
        <v>3205</v>
      </c>
    </row>
    <row r="1540" spans="1:8" hidden="1" x14ac:dyDescent="0.3">
      <c r="A1540" s="1" t="s">
        <v>852</v>
      </c>
      <c r="B1540" s="1" t="str">
        <f t="shared" si="73"/>
        <v>Iran</v>
      </c>
      <c r="C1540" s="5" t="str">
        <f t="shared" si="72"/>
        <v>2011</v>
      </c>
      <c r="D1540" s="1" t="str">
        <f t="shared" si="74"/>
        <v xml:space="preserve">Safir-1A </v>
      </c>
      <c r="E1540" s="1" t="s">
        <v>346</v>
      </c>
      <c r="F1540" s="7" t="str">
        <f>TEXT(DATE(MID(H1540, 13, 4), CHOOSE(MATCH( MID(H1540, 5, 3), {"Jan","Feb","Mar","Apr","May","Jun","Jul","Aug","Sep","Oct","Nov","Dec"}, 0), 1, 2, 3, 4, 5, 6, 7, 8, 9, 10, 11, 12), MID(H1540, 9, 2)), "yyyy-mm-dd")</f>
        <v>2011-06-15</v>
      </c>
      <c r="G1540" s="1" t="s">
        <v>3208</v>
      </c>
      <c r="H1540" s="1" t="s">
        <v>3207</v>
      </c>
    </row>
    <row r="1541" spans="1:8" hidden="1" x14ac:dyDescent="0.3">
      <c r="A1541" s="1" t="s">
        <v>114</v>
      </c>
      <c r="B1541" s="1" t="str">
        <f t="shared" si="73"/>
        <v>USA</v>
      </c>
      <c r="C1541" s="5" t="str">
        <f t="shared" si="72"/>
        <v>2011</v>
      </c>
      <c r="D1541" s="1" t="str">
        <f t="shared" si="74"/>
        <v xml:space="preserve">Delta II 7320-10C </v>
      </c>
      <c r="E1541" s="1" t="s">
        <v>346</v>
      </c>
      <c r="F1541" s="7" t="str">
        <f>TEXT(DATE(MID(H1541, 13, 4), CHOOSE(MATCH( MID(H1541, 5, 3), {"Jan","Feb","Mar","Apr","May","Jun","Jul","Aug","Sep","Oct","Nov","Dec"}, 0), 1, 2, 3, 4, 5, 6, 7, 8, 9, 10, 11, 12), MID(H1541, 9, 2)), "yyyy-mm-dd")</f>
        <v>2011-06-10</v>
      </c>
      <c r="G1541" s="1" t="s">
        <v>3210</v>
      </c>
      <c r="H1541" s="1" t="s">
        <v>3209</v>
      </c>
    </row>
    <row r="1542" spans="1:8" hidden="1" x14ac:dyDescent="0.3">
      <c r="A1542" s="1" t="s">
        <v>1630</v>
      </c>
      <c r="B1542" s="1" t="str">
        <f t="shared" si="73"/>
        <v>Kazakhstan</v>
      </c>
      <c r="C1542" s="5" t="str">
        <f t="shared" si="72"/>
        <v>2011</v>
      </c>
      <c r="D1542" s="1" t="str">
        <f t="shared" si="74"/>
        <v xml:space="preserve">Soyuz FG </v>
      </c>
      <c r="E1542" s="1" t="s">
        <v>346</v>
      </c>
      <c r="F1542" s="7" t="str">
        <f>TEXT(DATE(MID(H1542, 13, 4), CHOOSE(MATCH( MID(H1542, 5, 3), {"Jan","Feb","Mar","Apr","May","Jun","Jul","Aug","Sep","Oct","Nov","Dec"}, 0), 1, 2, 3, 4, 5, 6, 7, 8, 9, 10, 11, 12), MID(H1542, 9, 2)), "yyyy-mm-dd")</f>
        <v>2011-06-07</v>
      </c>
      <c r="G1542" s="1" t="s">
        <v>3212</v>
      </c>
      <c r="H1542" s="1" t="s">
        <v>3211</v>
      </c>
    </row>
    <row r="1543" spans="1:8" hidden="1" x14ac:dyDescent="0.3">
      <c r="A1543" s="1" t="s">
        <v>379</v>
      </c>
      <c r="B1543" s="1" t="str">
        <f t="shared" si="73"/>
        <v>France</v>
      </c>
      <c r="C1543" s="5" t="str">
        <f t="shared" si="72"/>
        <v>2011</v>
      </c>
      <c r="D1543" s="1" t="str">
        <f t="shared" si="74"/>
        <v xml:space="preserve">Ariane 5 ECA </v>
      </c>
      <c r="E1543" s="1" t="s">
        <v>346</v>
      </c>
      <c r="F1543" s="7" t="str">
        <f>TEXT(DATE(MID(H1543, 13, 4), CHOOSE(MATCH( MID(H1543, 5, 3), {"Jan","Feb","Mar","Apr","May","Jun","Jul","Aug","Sep","Oct","Nov","Dec"}, 0), 1, 2, 3, 4, 5, 6, 7, 8, 9, 10, 11, 12), MID(H1543, 9, 2)), "yyyy-mm-dd")</f>
        <v>2011-05-20</v>
      </c>
      <c r="G1543" s="1" t="s">
        <v>3214</v>
      </c>
      <c r="H1543" s="1" t="s">
        <v>3213</v>
      </c>
    </row>
    <row r="1544" spans="1:8" hidden="1" x14ac:dyDescent="0.3">
      <c r="A1544" s="1" t="s">
        <v>529</v>
      </c>
      <c r="B1544" s="1" t="str">
        <f t="shared" si="73"/>
        <v>Kazakhstan</v>
      </c>
      <c r="C1544" s="5" t="str">
        <f t="shared" si="72"/>
        <v>2011</v>
      </c>
      <c r="D1544" s="1" t="str">
        <f t="shared" si="74"/>
        <v xml:space="preserve">Proton-M/Briz-M </v>
      </c>
      <c r="E1544" s="1" t="s">
        <v>8</v>
      </c>
      <c r="F1544" s="7" t="str">
        <f>TEXT(DATE(MID(H1544, 13, 4), CHOOSE(MATCH( MID(H1544, 5, 3), {"Jan","Feb","Mar","Apr","May","Jun","Jul","Aug","Sep","Oct","Nov","Dec"}, 0), 1, 2, 3, 4, 5, 6, 7, 8, 9, 10, 11, 12), MID(H1544, 9, 2)), "yyyy-mm-dd")</f>
        <v>2011-05-20</v>
      </c>
      <c r="G1544" s="1" t="s">
        <v>3216</v>
      </c>
      <c r="H1544" s="1" t="s">
        <v>3215</v>
      </c>
    </row>
    <row r="1545" spans="1:8" hidden="1" x14ac:dyDescent="0.3">
      <c r="A1545" s="1" t="s">
        <v>30</v>
      </c>
      <c r="B1545" s="1" t="str">
        <f t="shared" si="73"/>
        <v>USA</v>
      </c>
      <c r="C1545" s="5" t="str">
        <f t="shared" si="72"/>
        <v>2011</v>
      </c>
      <c r="D1545" s="1" t="str">
        <f t="shared" si="74"/>
        <v xml:space="preserve">Space Shuttle Endeavour </v>
      </c>
      <c r="E1545" s="1" t="s">
        <v>346</v>
      </c>
      <c r="F1545" s="7" t="str">
        <f>TEXT(DATE(MID(H1545, 13, 4), CHOOSE(MATCH( MID(H1545, 5, 3), {"Jan","Feb","Mar","Apr","May","Jun","Jul","Aug","Sep","Oct","Nov","Dec"}, 0), 1, 2, 3, 4, 5, 6, 7, 8, 9, 10, 11, 12), MID(H1545, 9, 2)), "yyyy-mm-dd")</f>
        <v>2011-05-16</v>
      </c>
      <c r="G1545" s="1" t="s">
        <v>3218</v>
      </c>
      <c r="H1545" s="1" t="s">
        <v>3217</v>
      </c>
    </row>
    <row r="1546" spans="1:8" hidden="1" x14ac:dyDescent="0.3">
      <c r="A1546" s="1" t="s">
        <v>75</v>
      </c>
      <c r="B1546" s="1" t="str">
        <f t="shared" si="73"/>
        <v>USA</v>
      </c>
      <c r="C1546" s="5" t="str">
        <f t="shared" si="72"/>
        <v>2011</v>
      </c>
      <c r="D1546" s="1" t="str">
        <f t="shared" si="74"/>
        <v xml:space="preserve">Atlas V 401 </v>
      </c>
      <c r="E1546" s="1" t="s">
        <v>8</v>
      </c>
      <c r="F1546" s="7" t="str">
        <f>TEXT(DATE(MID(H1546, 13, 4), CHOOSE(MATCH( MID(H1546, 5, 3), {"Jan","Feb","Mar","Apr","May","Jun","Jul","Aug","Sep","Oct","Nov","Dec"}, 0), 1, 2, 3, 4, 5, 6, 7, 8, 9, 10, 11, 12), MID(H1546, 9, 2)), "yyyy-mm-dd")</f>
        <v>2011-05-07</v>
      </c>
      <c r="G1546" s="1" t="s">
        <v>3220</v>
      </c>
      <c r="H1546" s="1" t="s">
        <v>3219</v>
      </c>
    </row>
    <row r="1547" spans="1:8" hidden="1" x14ac:dyDescent="0.3">
      <c r="A1547" s="1" t="s">
        <v>5</v>
      </c>
      <c r="B1547" s="1" t="str">
        <f t="shared" si="73"/>
        <v>Russia</v>
      </c>
      <c r="C1547" s="5" t="str">
        <f t="shared" si="72"/>
        <v>2011</v>
      </c>
      <c r="D1547" s="1" t="str">
        <f t="shared" si="74"/>
        <v xml:space="preserve">Soyuz 2.1a/Fregat-M </v>
      </c>
      <c r="E1547" s="1" t="s">
        <v>8</v>
      </c>
      <c r="F1547" s="7" t="str">
        <f>TEXT(DATE(MID(H1547, 13, 4), CHOOSE(MATCH( MID(H1547, 5, 3), {"Jan","Feb","Mar","Apr","May","Jun","Jul","Aug","Sep","Oct","Nov","Dec"}, 0), 1, 2, 3, 4, 5, 6, 7, 8, 9, 10, 11, 12), MID(H1547, 9, 2)), "yyyy-mm-dd")</f>
        <v>2011-05-04</v>
      </c>
      <c r="G1547" s="1" t="s">
        <v>3222</v>
      </c>
      <c r="H1547" s="1" t="s">
        <v>3221</v>
      </c>
    </row>
    <row r="1548" spans="1:8" hidden="1" x14ac:dyDescent="0.3">
      <c r="A1548" s="1" t="s">
        <v>1630</v>
      </c>
      <c r="B1548" s="1" t="str">
        <f t="shared" si="73"/>
        <v>Kazakhstan</v>
      </c>
      <c r="C1548" s="5" t="str">
        <f t="shared" si="72"/>
        <v>2011</v>
      </c>
      <c r="D1548" s="1" t="str">
        <f t="shared" si="74"/>
        <v xml:space="preserve">Soyuz U </v>
      </c>
      <c r="E1548" s="1" t="s">
        <v>346</v>
      </c>
      <c r="F1548" s="7" t="str">
        <f>TEXT(DATE(MID(H1548, 13, 4), CHOOSE(MATCH( MID(H1548, 5, 3), {"Jan","Feb","Mar","Apr","May","Jun","Jul","Aug","Sep","Oct","Nov","Dec"}, 0), 1, 2, 3, 4, 5, 6, 7, 8, 9, 10, 11, 12), MID(H1548, 9, 2)), "yyyy-mm-dd")</f>
        <v>2011-04-27</v>
      </c>
      <c r="G1548" s="1" t="s">
        <v>3224</v>
      </c>
      <c r="H1548" s="1" t="s">
        <v>3223</v>
      </c>
    </row>
    <row r="1549" spans="1:8" hidden="1" x14ac:dyDescent="0.3">
      <c r="A1549" s="1" t="s">
        <v>379</v>
      </c>
      <c r="B1549" s="1" t="str">
        <f t="shared" si="73"/>
        <v>France</v>
      </c>
      <c r="C1549" s="5" t="str">
        <f t="shared" si="72"/>
        <v>2011</v>
      </c>
      <c r="D1549" s="1" t="str">
        <f t="shared" si="74"/>
        <v xml:space="preserve">Ariane 5 ECA </v>
      </c>
      <c r="E1549" s="1" t="s">
        <v>346</v>
      </c>
      <c r="F1549" s="7" t="str">
        <f>TEXT(DATE(MID(H1549, 13, 4), CHOOSE(MATCH( MID(H1549, 5, 3), {"Jan","Feb","Mar","Apr","May","Jun","Jul","Aug","Sep","Oct","Nov","Dec"}, 0), 1, 2, 3, 4, 5, 6, 7, 8, 9, 10, 11, 12), MID(H1549, 9, 2)), "yyyy-mm-dd")</f>
        <v>2011-04-22</v>
      </c>
      <c r="G1549" s="1" t="s">
        <v>3226</v>
      </c>
      <c r="H1549" s="1" t="s">
        <v>3225</v>
      </c>
    </row>
    <row r="1550" spans="1:8" hidden="1" x14ac:dyDescent="0.3">
      <c r="A1550" s="1" t="s">
        <v>87</v>
      </c>
      <c r="B1550" s="1" t="str">
        <f t="shared" si="73"/>
        <v>India</v>
      </c>
      <c r="C1550" s="5" t="str">
        <f t="shared" si="72"/>
        <v>2011</v>
      </c>
      <c r="D1550" s="1" t="str">
        <f t="shared" si="74"/>
        <v xml:space="preserve">PSLV-G </v>
      </c>
      <c r="E1550" s="1" t="s">
        <v>346</v>
      </c>
      <c r="F1550" s="7" t="str">
        <f>TEXT(DATE(MID(H1550, 13, 4), CHOOSE(MATCH( MID(H1550, 5, 3), {"Jan","Feb","Mar","Apr","May","Jun","Jul","Aug","Sep","Oct","Nov","Dec"}, 0), 1, 2, 3, 4, 5, 6, 7, 8, 9, 10, 11, 12), MID(H1550, 9, 2)), "yyyy-mm-dd")</f>
        <v>2011-04-20</v>
      </c>
      <c r="G1550" s="1" t="s">
        <v>3228</v>
      </c>
      <c r="H1550" s="1" t="s">
        <v>3227</v>
      </c>
    </row>
    <row r="1551" spans="1:8" hidden="1" x14ac:dyDescent="0.3">
      <c r="A1551" s="1" t="s">
        <v>671</v>
      </c>
      <c r="B1551" s="1" t="str">
        <f t="shared" si="73"/>
        <v>USA</v>
      </c>
      <c r="C1551" s="5" t="str">
        <f t="shared" si="72"/>
        <v>2011</v>
      </c>
      <c r="D1551" s="1" t="str">
        <f t="shared" si="74"/>
        <v xml:space="preserve">Atlas V 411 </v>
      </c>
      <c r="E1551" s="1" t="s">
        <v>346</v>
      </c>
      <c r="F1551" s="7" t="str">
        <f>TEXT(DATE(MID(H1551, 13, 4), CHOOSE(MATCH( MID(H1551, 5, 3), {"Jan","Feb","Mar","Apr","May","Jun","Jul","Aug","Sep","Oct","Nov","Dec"}, 0), 1, 2, 3, 4, 5, 6, 7, 8, 9, 10, 11, 12), MID(H1551, 9, 2)), "yyyy-mm-dd")</f>
        <v>2011-04-15</v>
      </c>
      <c r="G1551" s="1" t="s">
        <v>3230</v>
      </c>
      <c r="H1551" s="1" t="s">
        <v>3229</v>
      </c>
    </row>
    <row r="1552" spans="1:8" hidden="1" x14ac:dyDescent="0.3">
      <c r="A1552" s="1" t="s">
        <v>18</v>
      </c>
      <c r="B1552" s="1" t="str">
        <f t="shared" si="73"/>
        <v>China</v>
      </c>
      <c r="C1552" s="5" t="str">
        <f t="shared" si="72"/>
        <v>2011</v>
      </c>
      <c r="D1552" s="1" t="str">
        <f t="shared" si="74"/>
        <v xml:space="preserve">Long March 3A </v>
      </c>
      <c r="E1552" s="1" t="s">
        <v>8</v>
      </c>
      <c r="F1552" s="7" t="str">
        <f>TEXT(DATE(MID(H1552, 13, 4), CHOOSE(MATCH( MID(H1552, 5, 3), {"Jan","Feb","Mar","Apr","May","Jun","Jul","Aug","Sep","Oct","Nov","Dec"}, 0), 1, 2, 3, 4, 5, 6, 7, 8, 9, 10, 11, 12), MID(H1552, 9, 2)), "yyyy-mm-dd")</f>
        <v>2011-04-09</v>
      </c>
      <c r="G1552" s="1" t="s">
        <v>3232</v>
      </c>
      <c r="H1552" s="1" t="s">
        <v>3231</v>
      </c>
    </row>
    <row r="1553" spans="1:8" hidden="1" x14ac:dyDescent="0.3">
      <c r="A1553" s="1" t="s">
        <v>1630</v>
      </c>
      <c r="B1553" s="1" t="str">
        <f t="shared" si="73"/>
        <v>Kazakhstan</v>
      </c>
      <c r="C1553" s="5" t="str">
        <f t="shared" si="72"/>
        <v>2011</v>
      </c>
      <c r="D1553" s="1" t="str">
        <f t="shared" si="74"/>
        <v xml:space="preserve">Soyuz FG </v>
      </c>
      <c r="E1553" s="1" t="s">
        <v>346</v>
      </c>
      <c r="F1553" s="7" t="str">
        <f>TEXT(DATE(MID(H1553, 13, 4), CHOOSE(MATCH( MID(H1553, 5, 3), {"Jan","Feb","Mar","Apr","May","Jun","Jul","Aug","Sep","Oct","Nov","Dec"}, 0), 1, 2, 3, 4, 5, 6, 7, 8, 9, 10, 11, 12), MID(H1553, 9, 2)), "yyyy-mm-dd")</f>
        <v>2011-04-04</v>
      </c>
      <c r="G1553" s="1" t="s">
        <v>3234</v>
      </c>
      <c r="H1553" s="1" t="s">
        <v>3233</v>
      </c>
    </row>
    <row r="1554" spans="1:8" hidden="1" x14ac:dyDescent="0.3">
      <c r="A1554" s="1" t="s">
        <v>390</v>
      </c>
      <c r="B1554" s="1" t="str">
        <f t="shared" si="73"/>
        <v>USA</v>
      </c>
      <c r="C1554" s="5" t="str">
        <f t="shared" si="72"/>
        <v>2011</v>
      </c>
      <c r="D1554" s="1" t="str">
        <f t="shared" si="74"/>
        <v xml:space="preserve">Delta IV Medium+ (4,2) </v>
      </c>
      <c r="E1554" s="1" t="s">
        <v>346</v>
      </c>
      <c r="F1554" s="7" t="str">
        <f>TEXT(DATE(MID(H1554, 13, 4), CHOOSE(MATCH( MID(H1554, 5, 3), {"Jan","Feb","Mar","Apr","May","Jun","Jul","Aug","Sep","Oct","Nov","Dec"}, 0), 1, 2, 3, 4, 5, 6, 7, 8, 9, 10, 11, 12), MID(H1554, 9, 2)), "yyyy-mm-dd")</f>
        <v>2011-03-11</v>
      </c>
      <c r="G1554" s="1" t="s">
        <v>3236</v>
      </c>
      <c r="H1554" s="1" t="s">
        <v>3235</v>
      </c>
    </row>
    <row r="1555" spans="1:8" hidden="1" x14ac:dyDescent="0.3">
      <c r="A1555" s="1" t="s">
        <v>75</v>
      </c>
      <c r="B1555" s="1" t="str">
        <f t="shared" si="73"/>
        <v>USA</v>
      </c>
      <c r="C1555" s="5" t="str">
        <f t="shared" si="72"/>
        <v>2011</v>
      </c>
      <c r="D1555" s="1" t="str">
        <f t="shared" si="74"/>
        <v xml:space="preserve">Atlas V 501 </v>
      </c>
      <c r="E1555" s="1" t="s">
        <v>8</v>
      </c>
      <c r="F1555" s="7" t="str">
        <f>TEXT(DATE(MID(H1555, 13, 4), CHOOSE(MATCH( MID(H1555, 5, 3), {"Jan","Feb","Mar","Apr","May","Jun","Jul","Aug","Sep","Oct","Nov","Dec"}, 0), 1, 2, 3, 4, 5, 6, 7, 8, 9, 10, 11, 12), MID(H1555, 9, 2)), "yyyy-mm-dd")</f>
        <v>2011-03-05</v>
      </c>
      <c r="G1555" s="1" t="s">
        <v>3238</v>
      </c>
      <c r="H1555" s="1" t="s">
        <v>3237</v>
      </c>
    </row>
    <row r="1556" spans="1:8" hidden="1" x14ac:dyDescent="0.3">
      <c r="A1556" s="1" t="s">
        <v>2063</v>
      </c>
      <c r="B1556" s="1" t="str">
        <f t="shared" si="73"/>
        <v>USA</v>
      </c>
      <c r="C1556" s="5" t="str">
        <f t="shared" si="72"/>
        <v>2011</v>
      </c>
      <c r="D1556" s="1" t="str">
        <f t="shared" si="74"/>
        <v xml:space="preserve">Minotaur C (Taurus) </v>
      </c>
      <c r="E1556" s="1" t="s">
        <v>8</v>
      </c>
      <c r="F1556" s="7" t="str">
        <f>TEXT(DATE(MID(H1556, 13, 4), CHOOSE(MATCH( MID(H1556, 5, 3), {"Jan","Feb","Mar","Apr","May","Jun","Jul","Aug","Sep","Oct","Nov","Dec"}, 0), 1, 2, 3, 4, 5, 6, 7, 8, 9, 10, 11, 12), MID(H1556, 9, 2)), "yyyy-mm-dd")</f>
        <v>2011-03-04</v>
      </c>
      <c r="G1556" s="1" t="s">
        <v>3240</v>
      </c>
      <c r="H1556" s="1" t="s">
        <v>3239</v>
      </c>
    </row>
    <row r="1557" spans="1:8" hidden="1" x14ac:dyDescent="0.3">
      <c r="A1557" s="1" t="s">
        <v>5</v>
      </c>
      <c r="B1557" s="1" t="str">
        <f t="shared" si="73"/>
        <v>Russia</v>
      </c>
      <c r="C1557" s="5" t="str">
        <f t="shared" si="72"/>
        <v>2011</v>
      </c>
      <c r="D1557" s="1" t="str">
        <f t="shared" si="74"/>
        <v xml:space="preserve">Soyuz 2.1b/Fregat-M </v>
      </c>
      <c r="E1557" s="1" t="s">
        <v>8</v>
      </c>
      <c r="F1557" s="7" t="str">
        <f>TEXT(DATE(MID(H1557, 13, 4), CHOOSE(MATCH( MID(H1557, 5, 3), {"Jan","Feb","Mar","Apr","May","Jun","Jul","Aug","Sep","Oct","Nov","Dec"}, 0), 1, 2, 3, 4, 5, 6, 7, 8, 9, 10, 11, 12), MID(H1557, 9, 2)), "yyyy-mm-dd")</f>
        <v>2011-02-26</v>
      </c>
      <c r="G1557" s="1" t="s">
        <v>3242</v>
      </c>
      <c r="H1557" s="1" t="s">
        <v>3241</v>
      </c>
    </row>
    <row r="1558" spans="1:8" hidden="1" x14ac:dyDescent="0.3">
      <c r="A1558" s="1" t="s">
        <v>30</v>
      </c>
      <c r="B1558" s="1" t="str">
        <f t="shared" si="73"/>
        <v>USA</v>
      </c>
      <c r="C1558" s="5" t="str">
        <f t="shared" si="72"/>
        <v>2011</v>
      </c>
      <c r="D1558" s="1" t="str">
        <f t="shared" si="74"/>
        <v xml:space="preserve">Space Shuttle Discovery </v>
      </c>
      <c r="E1558" s="1" t="s">
        <v>346</v>
      </c>
      <c r="F1558" s="7" t="str">
        <f>TEXT(DATE(MID(H1558, 13, 4), CHOOSE(MATCH( MID(H1558, 5, 3), {"Jan","Feb","Mar","Apr","May","Jun","Jul","Aug","Sep","Oct","Nov","Dec"}, 0), 1, 2, 3, 4, 5, 6, 7, 8, 9, 10, 11, 12), MID(H1558, 9, 2)), "yyyy-mm-dd")</f>
        <v>2011-02-24</v>
      </c>
      <c r="G1558" s="1" t="s">
        <v>3244</v>
      </c>
      <c r="H1558" s="1" t="s">
        <v>3243</v>
      </c>
    </row>
    <row r="1559" spans="1:8" hidden="1" x14ac:dyDescent="0.3">
      <c r="A1559" s="1" t="s">
        <v>379</v>
      </c>
      <c r="B1559" s="1" t="str">
        <f t="shared" si="73"/>
        <v>France</v>
      </c>
      <c r="C1559" s="5" t="str">
        <f t="shared" si="72"/>
        <v>2011</v>
      </c>
      <c r="D1559" s="1" t="str">
        <f t="shared" si="74"/>
        <v xml:space="preserve">Ariane 5 ES </v>
      </c>
      <c r="E1559" s="1" t="s">
        <v>346</v>
      </c>
      <c r="F1559" s="7" t="str">
        <f>TEXT(DATE(MID(H1559, 13, 4), CHOOSE(MATCH( MID(H1559, 5, 3), {"Jan","Feb","Mar","Apr","May","Jun","Jul","Aug","Sep","Oct","Nov","Dec"}, 0), 1, 2, 3, 4, 5, 6, 7, 8, 9, 10, 11, 12), MID(H1559, 9, 2)), "yyyy-mm-dd")</f>
        <v>2011-02-16</v>
      </c>
      <c r="G1559" s="1" t="s">
        <v>3246</v>
      </c>
      <c r="H1559" s="1" t="s">
        <v>3245</v>
      </c>
    </row>
    <row r="1560" spans="1:8" hidden="1" x14ac:dyDescent="0.3">
      <c r="A1560" s="1" t="s">
        <v>3247</v>
      </c>
      <c r="B1560" s="1" t="str">
        <f t="shared" si="73"/>
        <v>USA</v>
      </c>
      <c r="C1560" s="5" t="str">
        <f t="shared" si="72"/>
        <v>2011</v>
      </c>
      <c r="D1560" s="1" t="str">
        <f t="shared" si="74"/>
        <v xml:space="preserve">Minotaur I </v>
      </c>
      <c r="E1560" s="1" t="s">
        <v>8</v>
      </c>
      <c r="F1560" s="7" t="str">
        <f>TEXT(DATE(MID(H1560, 13, 4), CHOOSE(MATCH( MID(H1560, 5, 3), {"Jan","Feb","Mar","Apr","May","Jun","Jul","Aug","Sep","Oct","Nov","Dec"}, 0), 1, 2, 3, 4, 5, 6, 7, 8, 9, 10, 11, 12), MID(H1560, 9, 2)), "yyyy-mm-dd")</f>
        <v>2011-02-06</v>
      </c>
      <c r="G1560" s="1" t="s">
        <v>3249</v>
      </c>
      <c r="H1560" s="1" t="s">
        <v>3248</v>
      </c>
    </row>
    <row r="1561" spans="1:8" hidden="1" x14ac:dyDescent="0.3">
      <c r="A1561" s="1" t="s">
        <v>1561</v>
      </c>
      <c r="B1561" s="1" t="str">
        <f t="shared" si="73"/>
        <v>Russia</v>
      </c>
      <c r="C1561" s="5" t="str">
        <f t="shared" si="72"/>
        <v>2011</v>
      </c>
      <c r="D1561" s="1" t="str">
        <f t="shared" si="74"/>
        <v xml:space="preserve">Rokot/Briz KM </v>
      </c>
      <c r="E1561" s="1" t="s">
        <v>346</v>
      </c>
      <c r="F1561" s="7" t="str">
        <f>TEXT(DATE(MID(H1561, 13, 4), CHOOSE(MATCH( MID(H1561, 5, 3), {"Jan","Feb","Mar","Apr","May","Jun","Jul","Aug","Sep","Oct","Nov","Dec"}, 0), 1, 2, 3, 4, 5, 6, 7, 8, 9, 10, 11, 12), MID(H1561, 9, 2)), "yyyy-mm-dd")</f>
        <v>2011-02-01</v>
      </c>
      <c r="G1561" s="1" t="s">
        <v>3251</v>
      </c>
      <c r="H1561" s="1" t="s">
        <v>3250</v>
      </c>
    </row>
    <row r="1562" spans="1:8" hidden="1" x14ac:dyDescent="0.3">
      <c r="A1562" s="1" t="s">
        <v>1630</v>
      </c>
      <c r="B1562" s="1" t="str">
        <f t="shared" si="73"/>
        <v>Kazakhstan</v>
      </c>
      <c r="C1562" s="5" t="str">
        <f t="shared" si="72"/>
        <v>2011</v>
      </c>
      <c r="D1562" s="1" t="str">
        <f t="shared" si="74"/>
        <v xml:space="preserve">Soyuz U </v>
      </c>
      <c r="E1562" s="1" t="s">
        <v>346</v>
      </c>
      <c r="F1562" s="7" t="str">
        <f>TEXT(DATE(MID(H1562, 13, 4), CHOOSE(MATCH( MID(H1562, 5, 3), {"Jan","Feb","Mar","Apr","May","Jun","Jul","Aug","Sep","Oct","Nov","Dec"}, 0), 1, 2, 3, 4, 5, 6, 7, 8, 9, 10, 11, 12), MID(H1562, 9, 2)), "yyyy-mm-dd")</f>
        <v>2011-01-28</v>
      </c>
      <c r="G1562" s="1" t="s">
        <v>3253</v>
      </c>
      <c r="H1562" s="1" t="s">
        <v>3252</v>
      </c>
    </row>
    <row r="1563" spans="1:8" hidden="1" x14ac:dyDescent="0.3">
      <c r="A1563" s="1" t="s">
        <v>536</v>
      </c>
      <c r="B1563" s="1" t="str">
        <f t="shared" si="73"/>
        <v>Japan</v>
      </c>
      <c r="C1563" s="5" t="str">
        <f t="shared" si="72"/>
        <v>2011</v>
      </c>
      <c r="D1563" s="1" t="str">
        <f t="shared" si="74"/>
        <v xml:space="preserve">H-IIB </v>
      </c>
      <c r="E1563" s="1" t="s">
        <v>346</v>
      </c>
      <c r="F1563" s="7" t="str">
        <f>TEXT(DATE(MID(H1563, 13, 4), CHOOSE(MATCH( MID(H1563, 5, 3), {"Jan","Feb","Mar","Apr","May","Jun","Jul","Aug","Sep","Oct","Nov","Dec"}, 0), 1, 2, 3, 4, 5, 6, 7, 8, 9, 10, 11, 12), MID(H1563, 9, 2)), "yyyy-mm-dd")</f>
        <v>2011-01-22</v>
      </c>
      <c r="G1563" s="1" t="s">
        <v>3255</v>
      </c>
      <c r="H1563" s="1" t="s">
        <v>3254</v>
      </c>
    </row>
    <row r="1564" spans="1:8" hidden="1" x14ac:dyDescent="0.3">
      <c r="A1564" s="1" t="s">
        <v>745</v>
      </c>
      <c r="B1564" s="1" t="str">
        <f t="shared" si="73"/>
        <v>USA</v>
      </c>
      <c r="C1564" s="5" t="str">
        <f t="shared" si="72"/>
        <v>2011</v>
      </c>
      <c r="D1564" s="1" t="str">
        <f t="shared" si="74"/>
        <v xml:space="preserve">Delta IV Heavy </v>
      </c>
      <c r="E1564" s="1" t="s">
        <v>8</v>
      </c>
      <c r="F1564" s="7" t="str">
        <f>TEXT(DATE(MID(H1564, 13, 4), CHOOSE(MATCH( MID(H1564, 5, 3), {"Jan","Feb","Mar","Apr","May","Jun","Jul","Aug","Sep","Oct","Nov","Dec"}, 0), 1, 2, 3, 4, 5, 6, 7, 8, 9, 10, 11, 12), MID(H1564, 9, 2)), "yyyy-mm-dd")</f>
        <v>2011-01-20</v>
      </c>
      <c r="G1564" s="1" t="s">
        <v>3257</v>
      </c>
      <c r="H1564" s="1" t="s">
        <v>3256</v>
      </c>
    </row>
    <row r="1565" spans="1:8" hidden="1" x14ac:dyDescent="0.3">
      <c r="A1565" s="1" t="s">
        <v>2022</v>
      </c>
      <c r="B1565" s="1" t="str">
        <f t="shared" si="73"/>
        <v>Kazakhstan</v>
      </c>
      <c r="C1565" s="5" t="str">
        <f t="shared" si="72"/>
        <v>2011</v>
      </c>
      <c r="D1565" s="1" t="str">
        <f t="shared" si="74"/>
        <v xml:space="preserve">Zenit-3 SLBF </v>
      </c>
      <c r="E1565" s="1" t="s">
        <v>346</v>
      </c>
      <c r="F1565" s="7" t="str">
        <f>TEXT(DATE(MID(H1565, 13, 4), CHOOSE(MATCH( MID(H1565, 5, 3), {"Jan","Feb","Mar","Apr","May","Jun","Jul","Aug","Sep","Oct","Nov","Dec"}, 0), 1, 2, 3, 4, 5, 6, 7, 8, 9, 10, 11, 12), MID(H1565, 9, 2)), "yyyy-mm-dd")</f>
        <v>2011-01-20</v>
      </c>
      <c r="G1565" s="1" t="s">
        <v>3259</v>
      </c>
      <c r="H1565" s="1" t="s">
        <v>3258</v>
      </c>
    </row>
    <row r="1566" spans="1:8" hidden="1" x14ac:dyDescent="0.3">
      <c r="A1566" s="1" t="s">
        <v>379</v>
      </c>
      <c r="B1566" s="1" t="str">
        <f t="shared" si="73"/>
        <v>France</v>
      </c>
      <c r="C1566" s="5" t="str">
        <f t="shared" si="72"/>
        <v>2010</v>
      </c>
      <c r="D1566" s="1" t="str">
        <f t="shared" si="74"/>
        <v xml:space="preserve">Ariane 5 ECA </v>
      </c>
      <c r="E1566" s="1" t="s">
        <v>346</v>
      </c>
      <c r="F1566" s="7" t="str">
        <f>TEXT(DATE(MID(H1566, 13, 4), CHOOSE(MATCH( MID(H1566, 5, 3), {"Jan","Feb","Mar","Apr","May","Jun","Jul","Aug","Sep","Oct","Nov","Dec"}, 0), 1, 2, 3, 4, 5, 6, 7, 8, 9, 10, 11, 12), MID(H1566, 9, 2)), "yyyy-mm-dd")</f>
        <v>2010-12-29</v>
      </c>
      <c r="G1566" s="1" t="s">
        <v>3261</v>
      </c>
      <c r="H1566" s="1" t="s">
        <v>3260</v>
      </c>
    </row>
    <row r="1567" spans="1:8" hidden="1" x14ac:dyDescent="0.3">
      <c r="A1567" s="1" t="s">
        <v>529</v>
      </c>
      <c r="B1567" s="1" t="str">
        <f t="shared" si="73"/>
        <v>Kazakhstan</v>
      </c>
      <c r="C1567" s="5" t="str">
        <f t="shared" si="72"/>
        <v>2010</v>
      </c>
      <c r="D1567" s="1" t="str">
        <f t="shared" si="74"/>
        <v xml:space="preserve">Proton-M/Briz-M </v>
      </c>
      <c r="E1567" s="1" t="s">
        <v>8</v>
      </c>
      <c r="F1567" s="7" t="str">
        <f>TEXT(DATE(MID(H1567, 13, 4), CHOOSE(MATCH( MID(H1567, 5, 3), {"Jan","Feb","Mar","Apr","May","Jun","Jul","Aug","Sep","Oct","Nov","Dec"}, 0), 1, 2, 3, 4, 5, 6, 7, 8, 9, 10, 11, 12), MID(H1567, 9, 2)), "yyyy-mm-dd")</f>
        <v>2010-12-26</v>
      </c>
      <c r="G1567" s="1" t="s">
        <v>3263</v>
      </c>
      <c r="H1567" s="1" t="s">
        <v>3262</v>
      </c>
    </row>
    <row r="1568" spans="1:8" hidden="1" x14ac:dyDescent="0.3">
      <c r="A1568" s="1" t="s">
        <v>290</v>
      </c>
      <c r="B1568" s="1" t="str">
        <f t="shared" si="73"/>
        <v>India</v>
      </c>
      <c r="C1568" s="5" t="str">
        <f t="shared" si="72"/>
        <v>2010</v>
      </c>
      <c r="D1568" s="1" t="str">
        <f t="shared" si="74"/>
        <v xml:space="preserve">GSLV Mk I </v>
      </c>
      <c r="E1568" s="1" t="s">
        <v>346</v>
      </c>
      <c r="F1568" s="7" t="str">
        <f>TEXT(DATE(MID(H1568, 13, 4), CHOOSE(MATCH( MID(H1568, 5, 3), {"Jan","Feb","Mar","Apr","May","Jun","Jul","Aug","Sep","Oct","Nov","Dec"}, 0), 1, 2, 3, 4, 5, 6, 7, 8, 9, 10, 11, 12), MID(H1568, 9, 2)), "yyyy-mm-dd")</f>
        <v>2010-12-25</v>
      </c>
      <c r="G1568" s="1" t="s">
        <v>3265</v>
      </c>
      <c r="H1568" s="1" t="s">
        <v>3264</v>
      </c>
    </row>
    <row r="1569" spans="1:8" hidden="1" x14ac:dyDescent="0.3">
      <c r="A1569" s="1" t="s">
        <v>18</v>
      </c>
      <c r="B1569" s="1" t="str">
        <f t="shared" si="73"/>
        <v>China</v>
      </c>
      <c r="C1569" s="5" t="str">
        <f t="shared" si="72"/>
        <v>2010</v>
      </c>
      <c r="D1569" s="1" t="str">
        <f t="shared" si="74"/>
        <v xml:space="preserve">Long March 3A </v>
      </c>
      <c r="E1569" s="1" t="s">
        <v>8</v>
      </c>
      <c r="F1569" s="7" t="str">
        <f>TEXT(DATE(MID(H1569, 13, 4), CHOOSE(MATCH( MID(H1569, 5, 3), {"Jan","Feb","Mar","Apr","May","Jun","Jul","Aug","Sep","Oct","Nov","Dec"}, 0), 1, 2, 3, 4, 5, 6, 7, 8, 9, 10, 11, 12), MID(H1569, 9, 2)), "yyyy-mm-dd")</f>
        <v>2010-12-17</v>
      </c>
      <c r="G1569" s="1" t="s">
        <v>3267</v>
      </c>
      <c r="H1569" s="1" t="s">
        <v>3266</v>
      </c>
    </row>
    <row r="1570" spans="1:8" hidden="1" x14ac:dyDescent="0.3">
      <c r="A1570" s="1" t="s">
        <v>1630</v>
      </c>
      <c r="B1570" s="1" t="str">
        <f t="shared" si="73"/>
        <v>Kazakhstan</v>
      </c>
      <c r="C1570" s="5" t="str">
        <f t="shared" si="72"/>
        <v>2010</v>
      </c>
      <c r="D1570" s="1" t="str">
        <f t="shared" si="74"/>
        <v xml:space="preserve">Soyuz FG </v>
      </c>
      <c r="E1570" s="1" t="s">
        <v>346</v>
      </c>
      <c r="F1570" s="7" t="str">
        <f>TEXT(DATE(MID(H1570, 13, 4), CHOOSE(MATCH( MID(H1570, 5, 3), {"Jan","Feb","Mar","Apr","May","Jun","Jul","Aug","Sep","Oct","Nov","Dec"}, 0), 1, 2, 3, 4, 5, 6, 7, 8, 9, 10, 11, 12), MID(H1570, 9, 2)), "yyyy-mm-dd")</f>
        <v>2010-12-15</v>
      </c>
      <c r="G1570" s="1" t="s">
        <v>3269</v>
      </c>
      <c r="H1570" s="1" t="s">
        <v>3268</v>
      </c>
    </row>
    <row r="1571" spans="1:8" hidden="1" x14ac:dyDescent="0.3">
      <c r="A1571" s="1" t="s">
        <v>11</v>
      </c>
      <c r="B1571" s="1" t="str">
        <f t="shared" si="73"/>
        <v>USA</v>
      </c>
      <c r="C1571" s="5" t="str">
        <f t="shared" si="72"/>
        <v>2010</v>
      </c>
      <c r="D1571" s="1" t="str">
        <f t="shared" si="74"/>
        <v xml:space="preserve">Falcon 9 Block 1 (v1.0) </v>
      </c>
      <c r="E1571" s="1" t="s">
        <v>346</v>
      </c>
      <c r="F1571" s="7" t="str">
        <f>TEXT(DATE(MID(H1571, 13, 4), CHOOSE(MATCH( MID(H1571, 5, 3), {"Jan","Feb","Mar","Apr","May","Jun","Jul","Aug","Sep","Oct","Nov","Dec"}, 0), 1, 2, 3, 4, 5, 6, 7, 8, 9, 10, 11, 12), MID(H1571, 9, 2)), "yyyy-mm-dd")</f>
        <v>2010-12-08</v>
      </c>
      <c r="G1571" s="1" t="s">
        <v>3271</v>
      </c>
      <c r="H1571" s="1" t="s">
        <v>3270</v>
      </c>
    </row>
    <row r="1572" spans="1:8" hidden="1" x14ac:dyDescent="0.3">
      <c r="A1572" s="1" t="s">
        <v>565</v>
      </c>
      <c r="B1572" s="1" t="str">
        <f t="shared" si="73"/>
        <v>Kazakhstan</v>
      </c>
      <c r="C1572" s="5" t="str">
        <f t="shared" si="72"/>
        <v>2010</v>
      </c>
      <c r="D1572" s="1" t="str">
        <f t="shared" si="74"/>
        <v xml:space="preserve">Proton-M/DM-3 </v>
      </c>
      <c r="E1572" s="1" t="s">
        <v>8</v>
      </c>
      <c r="F1572" s="7" t="str">
        <f>TEXT(DATE(MID(H1572, 13, 4), CHOOSE(MATCH( MID(H1572, 5, 3), {"Jan","Feb","Mar","Apr","May","Jun","Jul","Aug","Sep","Oct","Nov","Dec"}, 0), 1, 2, 3, 4, 5, 6, 7, 8, 9, 10, 11, 12), MID(H1572, 9, 2)), "yyyy-mm-dd")</f>
        <v>2010-12-05</v>
      </c>
      <c r="G1572" s="1" t="s">
        <v>3273</v>
      </c>
      <c r="H1572" s="1" t="s">
        <v>3272</v>
      </c>
    </row>
    <row r="1573" spans="1:8" hidden="1" x14ac:dyDescent="0.3">
      <c r="A1573" s="1" t="s">
        <v>379</v>
      </c>
      <c r="B1573" s="1" t="str">
        <f t="shared" si="73"/>
        <v>France</v>
      </c>
      <c r="C1573" s="5" t="str">
        <f t="shared" si="72"/>
        <v>2010</v>
      </c>
      <c r="D1573" s="1" t="str">
        <f t="shared" si="74"/>
        <v xml:space="preserve">Ariane 5 ECA </v>
      </c>
      <c r="E1573" s="1" t="s">
        <v>346</v>
      </c>
      <c r="F1573" s="7" t="str">
        <f>TEXT(DATE(MID(H1573, 13, 4), CHOOSE(MATCH( MID(H1573, 5, 3), {"Jan","Feb","Mar","Apr","May","Jun","Jul","Aug","Sep","Oct","Nov","Dec"}, 0), 1, 2, 3, 4, 5, 6, 7, 8, 9, 10, 11, 12), MID(H1573, 9, 2)), "yyyy-mm-dd")</f>
        <v>2010-11-26</v>
      </c>
      <c r="G1573" s="1" t="s">
        <v>3275</v>
      </c>
      <c r="H1573" s="1" t="s">
        <v>3274</v>
      </c>
    </row>
    <row r="1574" spans="1:8" hidden="1" x14ac:dyDescent="0.3">
      <c r="A1574" s="1" t="s">
        <v>18</v>
      </c>
      <c r="B1574" s="1" t="str">
        <f t="shared" si="73"/>
        <v>China</v>
      </c>
      <c r="C1574" s="5" t="str">
        <f t="shared" si="72"/>
        <v>2010</v>
      </c>
      <c r="D1574" s="1" t="str">
        <f t="shared" si="74"/>
        <v xml:space="preserve">Long March 3A </v>
      </c>
      <c r="E1574" s="1" t="s">
        <v>8</v>
      </c>
      <c r="F1574" s="7" t="str">
        <f>TEXT(DATE(MID(H1574, 13, 4), CHOOSE(MATCH( MID(H1574, 5, 3), {"Jan","Feb","Mar","Apr","May","Jun","Jul","Aug","Sep","Oct","Nov","Dec"}, 0), 1, 2, 3, 4, 5, 6, 7, 8, 9, 10, 11, 12), MID(H1574, 9, 2)), "yyyy-mm-dd")</f>
        <v>2010-11-24</v>
      </c>
      <c r="G1574" s="1" t="s">
        <v>3277</v>
      </c>
      <c r="H1574" s="1" t="s">
        <v>3276</v>
      </c>
    </row>
    <row r="1575" spans="1:8" hidden="1" x14ac:dyDescent="0.3">
      <c r="A1575" s="1" t="s">
        <v>390</v>
      </c>
      <c r="B1575" s="1" t="str">
        <f t="shared" si="73"/>
        <v>USA</v>
      </c>
      <c r="C1575" s="5" t="str">
        <f t="shared" si="72"/>
        <v>2010</v>
      </c>
      <c r="D1575" s="1" t="str">
        <f t="shared" si="74"/>
        <v xml:space="preserve">Delta IV Heavy </v>
      </c>
      <c r="E1575" s="1" t="s">
        <v>8</v>
      </c>
      <c r="F1575" s="7" t="str">
        <f>TEXT(DATE(MID(H1575, 13, 4), CHOOSE(MATCH( MID(H1575, 5, 3), {"Jan","Feb","Mar","Apr","May","Jun","Jul","Aug","Sep","Oct","Nov","Dec"}, 0), 1, 2, 3, 4, 5, 6, 7, 8, 9, 10, 11, 12), MID(H1575, 9, 2)), "yyyy-mm-dd")</f>
        <v>2010-11-21</v>
      </c>
      <c r="G1575" s="1" t="s">
        <v>3279</v>
      </c>
      <c r="H1575" s="1" t="s">
        <v>3278</v>
      </c>
    </row>
    <row r="1576" spans="1:8" hidden="1" x14ac:dyDescent="0.3">
      <c r="A1576" s="1" t="s">
        <v>3147</v>
      </c>
      <c r="B1576" s="1" t="str">
        <f t="shared" si="73"/>
        <v>USA</v>
      </c>
      <c r="C1576" s="5" t="str">
        <f t="shared" si="72"/>
        <v>2010</v>
      </c>
      <c r="D1576" s="1" t="str">
        <f t="shared" si="74"/>
        <v xml:space="preserve">Minotaur IV </v>
      </c>
      <c r="E1576" s="1" t="s">
        <v>8</v>
      </c>
      <c r="F1576" s="7" t="str">
        <f>TEXT(DATE(MID(H1576, 13, 4), CHOOSE(MATCH( MID(H1576, 5, 3), {"Jan","Feb","Mar","Apr","May","Jun","Jul","Aug","Sep","Oct","Nov","Dec"}, 0), 1, 2, 3, 4, 5, 6, 7, 8, 9, 10, 11, 12), MID(H1576, 9, 2)), "yyyy-mm-dd")</f>
        <v>2010-11-20</v>
      </c>
      <c r="G1576" s="1" t="s">
        <v>3281</v>
      </c>
      <c r="H1576" s="1" t="s">
        <v>3280</v>
      </c>
    </row>
    <row r="1577" spans="1:8" hidden="1" x14ac:dyDescent="0.3">
      <c r="A1577" s="1" t="s">
        <v>529</v>
      </c>
      <c r="B1577" s="1" t="str">
        <f t="shared" si="73"/>
        <v>Kazakhstan</v>
      </c>
      <c r="C1577" s="5" t="str">
        <f t="shared" si="72"/>
        <v>2010</v>
      </c>
      <c r="D1577" s="1" t="str">
        <f t="shared" si="74"/>
        <v xml:space="preserve">Proton-M/Briz-M </v>
      </c>
      <c r="E1577" s="1" t="s">
        <v>8</v>
      </c>
      <c r="F1577" s="7" t="str">
        <f>TEXT(DATE(MID(H1577, 13, 4), CHOOSE(MATCH( MID(H1577, 5, 3), {"Jan","Feb","Mar","Apr","May","Jun","Jul","Aug","Sep","Oct","Nov","Dec"}, 0), 1, 2, 3, 4, 5, 6, 7, 8, 9, 10, 11, 12), MID(H1577, 9, 2)), "yyyy-mm-dd")</f>
        <v>2010-11-14</v>
      </c>
      <c r="G1577" s="1" t="s">
        <v>3283</v>
      </c>
      <c r="H1577" s="1" t="s">
        <v>3282</v>
      </c>
    </row>
    <row r="1578" spans="1:8" hidden="1" x14ac:dyDescent="0.3">
      <c r="A1578" s="1" t="s">
        <v>114</v>
      </c>
      <c r="B1578" s="1" t="str">
        <f t="shared" si="73"/>
        <v>USA</v>
      </c>
      <c r="C1578" s="5" t="str">
        <f t="shared" si="72"/>
        <v>2010</v>
      </c>
      <c r="D1578" s="1" t="str">
        <f t="shared" si="74"/>
        <v xml:space="preserve">Delta II 7420-10C </v>
      </c>
      <c r="E1578" s="1" t="s">
        <v>346</v>
      </c>
      <c r="F1578" s="7" t="str">
        <f>TEXT(DATE(MID(H1578, 13, 4), CHOOSE(MATCH( MID(H1578, 5, 3), {"Jan","Feb","Mar","Apr","May","Jun","Jul","Aug","Sep","Oct","Nov","Dec"}, 0), 1, 2, 3, 4, 5, 6, 7, 8, 9, 10, 11, 12), MID(H1578, 9, 2)), "yyyy-mm-dd")</f>
        <v>2010-11-06</v>
      </c>
      <c r="G1578" s="1" t="s">
        <v>3285</v>
      </c>
      <c r="H1578" s="1" t="s">
        <v>3284</v>
      </c>
    </row>
    <row r="1579" spans="1:8" hidden="1" x14ac:dyDescent="0.3">
      <c r="A1579" s="1" t="s">
        <v>329</v>
      </c>
      <c r="B1579" s="1" t="str">
        <f t="shared" si="73"/>
        <v>China</v>
      </c>
      <c r="C1579" s="5" t="str">
        <f t="shared" si="72"/>
        <v>2010</v>
      </c>
      <c r="D1579" s="1" t="str">
        <f t="shared" si="74"/>
        <v xml:space="preserve">Long March 4C </v>
      </c>
      <c r="E1579" s="1" t="s">
        <v>8</v>
      </c>
      <c r="F1579" s="7" t="str">
        <f>TEXT(DATE(MID(H1579, 13, 4), CHOOSE(MATCH( MID(H1579, 5, 3), {"Jan","Feb","Mar","Apr","May","Jun","Jul","Aug","Sep","Oct","Nov","Dec"}, 0), 1, 2, 3, 4, 5, 6, 7, 8, 9, 10, 11, 12), MID(H1579, 9, 2)), "yyyy-mm-dd")</f>
        <v>2010-11-04</v>
      </c>
      <c r="G1579" s="1" t="s">
        <v>3287</v>
      </c>
      <c r="H1579" s="1" t="s">
        <v>3286</v>
      </c>
    </row>
    <row r="1580" spans="1:8" hidden="1" x14ac:dyDescent="0.3">
      <c r="A1580" s="1" t="s">
        <v>5</v>
      </c>
      <c r="B1580" s="1" t="str">
        <f t="shared" si="73"/>
        <v>Russia</v>
      </c>
      <c r="C1580" s="5" t="str">
        <f t="shared" si="72"/>
        <v>2010</v>
      </c>
      <c r="D1580" s="1" t="str">
        <f t="shared" si="74"/>
        <v xml:space="preserve">Soyuz 2.1a/Fregat-M </v>
      </c>
      <c r="E1580" s="1" t="s">
        <v>8</v>
      </c>
      <c r="F1580" s="7" t="str">
        <f>TEXT(DATE(MID(H1580, 13, 4), CHOOSE(MATCH( MID(H1580, 5, 3), {"Jan","Feb","Mar","Apr","May","Jun","Jul","Aug","Sep","Oct","Nov","Dec"}, 0), 1, 2, 3, 4, 5, 6, 7, 8, 9, 10, 11, 12), MID(H1580, 9, 2)), "yyyy-mm-dd")</f>
        <v>2010-11-02</v>
      </c>
      <c r="G1580" s="1" t="s">
        <v>3289</v>
      </c>
      <c r="H1580" s="1" t="s">
        <v>3288</v>
      </c>
    </row>
    <row r="1581" spans="1:8" hidden="1" x14ac:dyDescent="0.3">
      <c r="A1581" s="1" t="s">
        <v>101</v>
      </c>
      <c r="B1581" s="1" t="str">
        <f t="shared" si="73"/>
        <v>China</v>
      </c>
      <c r="C1581" s="5" t="str">
        <f t="shared" si="72"/>
        <v>2010</v>
      </c>
      <c r="D1581" s="1" t="str">
        <f t="shared" si="74"/>
        <v xml:space="preserve">Long March 3C </v>
      </c>
      <c r="E1581" s="1" t="s">
        <v>346</v>
      </c>
      <c r="F1581" s="7" t="str">
        <f>TEXT(DATE(MID(H1581, 13, 4), CHOOSE(MATCH( MID(H1581, 5, 3), {"Jan","Feb","Mar","Apr","May","Jun","Jul","Aug","Sep","Oct","Nov","Dec"}, 0), 1, 2, 3, 4, 5, 6, 7, 8, 9, 10, 11, 12), MID(H1581, 9, 2)), "yyyy-mm-dd")</f>
        <v>2010-10-31</v>
      </c>
      <c r="G1581" s="1" t="s">
        <v>3291</v>
      </c>
      <c r="H1581" s="1" t="s">
        <v>3290</v>
      </c>
    </row>
    <row r="1582" spans="1:8" hidden="1" x14ac:dyDescent="0.3">
      <c r="A1582" s="1" t="s">
        <v>379</v>
      </c>
      <c r="B1582" s="1" t="str">
        <f t="shared" si="73"/>
        <v>France</v>
      </c>
      <c r="C1582" s="5" t="str">
        <f t="shared" si="72"/>
        <v>2010</v>
      </c>
      <c r="D1582" s="1" t="str">
        <f t="shared" si="74"/>
        <v xml:space="preserve">Ariane 5 ECA </v>
      </c>
      <c r="E1582" s="1" t="s">
        <v>346</v>
      </c>
      <c r="F1582" s="7" t="str">
        <f>TEXT(DATE(MID(H1582, 13, 4), CHOOSE(MATCH( MID(H1582, 5, 3), {"Jan","Feb","Mar","Apr","May","Jun","Jul","Aug","Sep","Oct","Nov","Dec"}, 0), 1, 2, 3, 4, 5, 6, 7, 8, 9, 10, 11, 12), MID(H1582, 9, 2)), "yyyy-mm-dd")</f>
        <v>2010-10-28</v>
      </c>
      <c r="G1582" s="1" t="s">
        <v>3293</v>
      </c>
      <c r="H1582" s="1" t="s">
        <v>3292</v>
      </c>
    </row>
    <row r="1583" spans="1:8" hidden="1" x14ac:dyDescent="0.3">
      <c r="A1583" s="1" t="s">
        <v>1630</v>
      </c>
      <c r="B1583" s="1" t="str">
        <f t="shared" si="73"/>
        <v>Kazakhstan</v>
      </c>
      <c r="C1583" s="5" t="str">
        <f t="shared" si="72"/>
        <v>2010</v>
      </c>
      <c r="D1583" s="1" t="str">
        <f t="shared" si="74"/>
        <v xml:space="preserve">Soyuz U </v>
      </c>
      <c r="E1583" s="1" t="s">
        <v>346</v>
      </c>
      <c r="F1583" s="7" t="str">
        <f>TEXT(DATE(MID(H1583, 13, 4), CHOOSE(MATCH( MID(H1583, 5, 3), {"Jan","Feb","Mar","Apr","May","Jun","Jul","Aug","Sep","Oct","Nov","Dec"}, 0), 1, 2, 3, 4, 5, 6, 7, 8, 9, 10, 11, 12), MID(H1583, 9, 2)), "yyyy-mm-dd")</f>
        <v>2010-10-27</v>
      </c>
      <c r="G1583" s="1" t="s">
        <v>3295</v>
      </c>
      <c r="H1583" s="1" t="s">
        <v>3294</v>
      </c>
    </row>
    <row r="1584" spans="1:8" hidden="1" x14ac:dyDescent="0.3">
      <c r="A1584" s="1" t="s">
        <v>130</v>
      </c>
      <c r="B1584" s="1" t="str">
        <f t="shared" si="73"/>
        <v>Kazakhstan</v>
      </c>
      <c r="C1584" s="5" t="str">
        <f t="shared" si="72"/>
        <v>2010</v>
      </c>
      <c r="D1584" s="1" t="str">
        <f t="shared" si="74"/>
        <v xml:space="preserve">Soyuz 2.1a/Fregat </v>
      </c>
      <c r="E1584" s="1" t="s">
        <v>8</v>
      </c>
      <c r="F1584" s="7" t="str">
        <f>TEXT(DATE(MID(H1584, 13, 4), CHOOSE(MATCH( MID(H1584, 5, 3), {"Jan","Feb","Mar","Apr","May","Jun","Jul","Aug","Sep","Oct","Nov","Dec"}, 0), 1, 2, 3, 4, 5, 6, 7, 8, 9, 10, 11, 12), MID(H1584, 9, 2)), "yyyy-mm-dd")</f>
        <v>2010-10-19</v>
      </c>
      <c r="G1584" s="1" t="s">
        <v>3297</v>
      </c>
      <c r="H1584" s="1" t="s">
        <v>3296</v>
      </c>
    </row>
    <row r="1585" spans="1:8" hidden="1" x14ac:dyDescent="0.3">
      <c r="A1585" s="1" t="s">
        <v>565</v>
      </c>
      <c r="B1585" s="1" t="str">
        <f t="shared" si="73"/>
        <v>Kazakhstan</v>
      </c>
      <c r="C1585" s="5" t="str">
        <f t="shared" si="72"/>
        <v>2010</v>
      </c>
      <c r="D1585" s="1" t="str">
        <f t="shared" si="74"/>
        <v xml:space="preserve">Proton-M/Briz-M </v>
      </c>
      <c r="E1585" s="1" t="s">
        <v>8</v>
      </c>
      <c r="F1585" s="7" t="str">
        <f>TEXT(DATE(MID(H1585, 13, 4), CHOOSE(MATCH( MID(H1585, 5, 3), {"Jan","Feb","Mar","Apr","May","Jun","Jul","Aug","Sep","Oct","Nov","Dec"}, 0), 1, 2, 3, 4, 5, 6, 7, 8, 9, 10, 11, 12), MID(H1585, 9, 2)), "yyyy-mm-dd")</f>
        <v>2010-10-14</v>
      </c>
      <c r="G1585" s="1" t="s">
        <v>3299</v>
      </c>
      <c r="H1585" s="1" t="s">
        <v>3298</v>
      </c>
    </row>
    <row r="1586" spans="1:8" hidden="1" x14ac:dyDescent="0.3">
      <c r="A1586" s="1" t="s">
        <v>1630</v>
      </c>
      <c r="B1586" s="1" t="str">
        <f t="shared" si="73"/>
        <v>Kazakhstan</v>
      </c>
      <c r="C1586" s="5" t="str">
        <f t="shared" si="72"/>
        <v>2010</v>
      </c>
      <c r="D1586" s="1" t="str">
        <f t="shared" si="74"/>
        <v xml:space="preserve">Soyuz FG </v>
      </c>
      <c r="E1586" s="1" t="s">
        <v>346</v>
      </c>
      <c r="F1586" s="7" t="str">
        <f>TEXT(DATE(MID(H1586, 13, 4), CHOOSE(MATCH( MID(H1586, 5, 3), {"Jan","Feb","Mar","Apr","May","Jun","Jul","Aug","Sep","Oct","Nov","Dec"}, 0), 1, 2, 3, 4, 5, 6, 7, 8, 9, 10, 11, 12), MID(H1586, 9, 2)), "yyyy-mm-dd")</f>
        <v>2010-10-07</v>
      </c>
      <c r="G1586" s="1" t="s">
        <v>3301</v>
      </c>
      <c r="H1586" s="1" t="s">
        <v>3300</v>
      </c>
    </row>
    <row r="1587" spans="1:8" hidden="1" x14ac:dyDescent="0.3">
      <c r="A1587" s="1" t="s">
        <v>329</v>
      </c>
      <c r="B1587" s="1" t="str">
        <f t="shared" si="73"/>
        <v>China</v>
      </c>
      <c r="C1587" s="5" t="str">
        <f t="shared" si="72"/>
        <v>2010</v>
      </c>
      <c r="D1587" s="1" t="str">
        <f t="shared" si="74"/>
        <v xml:space="preserve">Long March 4B </v>
      </c>
      <c r="E1587" s="1" t="s">
        <v>8</v>
      </c>
      <c r="F1587" s="7" t="str">
        <f>TEXT(DATE(MID(H1587, 13, 4), CHOOSE(MATCH( MID(H1587, 5, 3), {"Jan","Feb","Mar","Apr","May","Jun","Jul","Aug","Sep","Oct","Nov","Dec"}, 0), 1, 2, 3, 4, 5, 6, 7, 8, 9, 10, 11, 12), MID(H1587, 9, 2)), "yyyy-mm-dd")</f>
        <v>2010-10-06</v>
      </c>
      <c r="G1587" s="1" t="s">
        <v>3303</v>
      </c>
      <c r="H1587" s="1" t="s">
        <v>3302</v>
      </c>
    </row>
    <row r="1588" spans="1:8" hidden="1" x14ac:dyDescent="0.3">
      <c r="A1588" s="1" t="s">
        <v>101</v>
      </c>
      <c r="B1588" s="1" t="str">
        <f t="shared" si="73"/>
        <v>China</v>
      </c>
      <c r="C1588" s="5" t="str">
        <f t="shared" si="72"/>
        <v>2010</v>
      </c>
      <c r="D1588" s="1" t="str">
        <f t="shared" si="74"/>
        <v xml:space="preserve">Long March 3C </v>
      </c>
      <c r="E1588" s="1" t="s">
        <v>346</v>
      </c>
      <c r="F1588" s="7" t="str">
        <f>TEXT(DATE(MID(H1588, 13, 4), CHOOSE(MATCH( MID(H1588, 5, 3), {"Jan","Feb","Mar","Apr","May","Jun","Jul","Aug","Sep","Oct","Nov","Dec"}, 0), 1, 2, 3, 4, 5, 6, 7, 8, 9, 10, 11, 12), MID(H1588, 9, 2)), "yyyy-mm-dd")</f>
        <v>2010-10-01</v>
      </c>
      <c r="G1588" s="1" t="s">
        <v>3305</v>
      </c>
      <c r="H1588" s="1" t="s">
        <v>3304</v>
      </c>
    </row>
    <row r="1589" spans="1:8" hidden="1" x14ac:dyDescent="0.3">
      <c r="A1589" s="1" t="s">
        <v>3038</v>
      </c>
      <c r="B1589" s="1" t="str">
        <f t="shared" si="73"/>
        <v>Russia</v>
      </c>
      <c r="C1589" s="5" t="str">
        <f t="shared" si="72"/>
        <v>2010</v>
      </c>
      <c r="D1589" s="1" t="str">
        <f t="shared" si="74"/>
        <v xml:space="preserve">Molniya-M /Block 2BL </v>
      </c>
      <c r="E1589" s="1" t="s">
        <v>346</v>
      </c>
      <c r="F1589" s="7" t="str">
        <f>TEXT(DATE(MID(H1589, 13, 4), CHOOSE(MATCH( MID(H1589, 5, 3), {"Jan","Feb","Mar","Apr","May","Jun","Jul","Aug","Sep","Oct","Nov","Dec"}, 0), 1, 2, 3, 4, 5, 6, 7, 8, 9, 10, 11, 12), MID(H1589, 9, 2)), "yyyy-mm-dd")</f>
        <v>2010-09-30</v>
      </c>
      <c r="G1589" s="1" t="s">
        <v>3307</v>
      </c>
      <c r="H1589" s="1" t="s">
        <v>3306</v>
      </c>
    </row>
    <row r="1590" spans="1:8" hidden="1" x14ac:dyDescent="0.3">
      <c r="A1590" s="1" t="s">
        <v>3247</v>
      </c>
      <c r="B1590" s="1" t="str">
        <f t="shared" si="73"/>
        <v>USA</v>
      </c>
      <c r="C1590" s="5" t="str">
        <f t="shared" si="72"/>
        <v>2010</v>
      </c>
      <c r="D1590" s="1" t="str">
        <f t="shared" si="74"/>
        <v xml:space="preserve">Minotaur IV </v>
      </c>
      <c r="E1590" s="1" t="s">
        <v>8</v>
      </c>
      <c r="F1590" s="7" t="str">
        <f>TEXT(DATE(MID(H1590, 13, 4), CHOOSE(MATCH( MID(H1590, 5, 3), {"Jan","Feb","Mar","Apr","May","Jun","Jul","Aug","Sep","Oct","Nov","Dec"}, 0), 1, 2, 3, 4, 5, 6, 7, 8, 9, 10, 11, 12), MID(H1590, 9, 2)), "yyyy-mm-dd")</f>
        <v>2010-09-26</v>
      </c>
      <c r="G1590" s="1" t="s">
        <v>3309</v>
      </c>
      <c r="H1590" s="1" t="s">
        <v>3308</v>
      </c>
    </row>
    <row r="1591" spans="1:8" hidden="1" x14ac:dyDescent="0.3">
      <c r="A1591" s="1" t="s">
        <v>90</v>
      </c>
      <c r="B1591" s="1" t="str">
        <f t="shared" si="73"/>
        <v>China</v>
      </c>
      <c r="C1591" s="5" t="str">
        <f t="shared" si="72"/>
        <v>2010</v>
      </c>
      <c r="D1591" s="1" t="str">
        <f t="shared" si="74"/>
        <v xml:space="preserve">Long March 2D </v>
      </c>
      <c r="E1591" s="1" t="s">
        <v>8</v>
      </c>
      <c r="F1591" s="7" t="str">
        <f>TEXT(DATE(MID(H1591, 13, 4), CHOOSE(MATCH( MID(H1591, 5, 3), {"Jan","Feb","Mar","Apr","May","Jun","Jul","Aug","Sep","Oct","Nov","Dec"}, 0), 1, 2, 3, 4, 5, 6, 7, 8, 9, 10, 11, 12), MID(H1591, 9, 2)), "yyyy-mm-dd")</f>
        <v>2010-09-22</v>
      </c>
      <c r="G1591" s="1" t="s">
        <v>3311</v>
      </c>
      <c r="H1591" s="1" t="s">
        <v>3310</v>
      </c>
    </row>
    <row r="1592" spans="1:8" hidden="1" x14ac:dyDescent="0.3">
      <c r="A1592" s="1" t="s">
        <v>671</v>
      </c>
      <c r="B1592" s="1" t="str">
        <f t="shared" si="73"/>
        <v>USA</v>
      </c>
      <c r="C1592" s="5" t="str">
        <f t="shared" si="72"/>
        <v>2010</v>
      </c>
      <c r="D1592" s="1" t="str">
        <f t="shared" si="74"/>
        <v xml:space="preserve">Atlas V 501 </v>
      </c>
      <c r="E1592" s="1" t="s">
        <v>8</v>
      </c>
      <c r="F1592" s="7" t="str">
        <f>TEXT(DATE(MID(H1592, 13, 4), CHOOSE(MATCH( MID(H1592, 5, 3), {"Jan","Feb","Mar","Apr","May","Jun","Jul","Aug","Sep","Oct","Nov","Dec"}, 0), 1, 2, 3, 4, 5, 6, 7, 8, 9, 10, 11, 12), MID(H1592, 9, 2)), "yyyy-mm-dd")</f>
        <v>2010-09-21</v>
      </c>
      <c r="G1592" s="1" t="s">
        <v>3313</v>
      </c>
      <c r="H1592" s="1" t="s">
        <v>3312</v>
      </c>
    </row>
    <row r="1593" spans="1:8" hidden="1" x14ac:dyDescent="0.3">
      <c r="A1593" s="1" t="s">
        <v>61</v>
      </c>
      <c r="B1593" s="1" t="str">
        <f t="shared" si="73"/>
        <v>Japan</v>
      </c>
      <c r="C1593" s="5" t="str">
        <f t="shared" si="72"/>
        <v>2010</v>
      </c>
      <c r="D1593" s="1" t="str">
        <f t="shared" si="74"/>
        <v xml:space="preserve">H-IIA 202 </v>
      </c>
      <c r="E1593" s="1" t="s">
        <v>8</v>
      </c>
      <c r="F1593" s="7" t="str">
        <f>TEXT(DATE(MID(H1593, 13, 4), CHOOSE(MATCH( MID(H1593, 5, 3), {"Jan","Feb","Mar","Apr","May","Jun","Jul","Aug","Sep","Oct","Nov","Dec"}, 0), 1, 2, 3, 4, 5, 6, 7, 8, 9, 10, 11, 12), MID(H1593, 9, 2)), "yyyy-mm-dd")</f>
        <v>2010-09-11</v>
      </c>
      <c r="G1593" s="1" t="s">
        <v>3315</v>
      </c>
      <c r="H1593" s="1" t="s">
        <v>3314</v>
      </c>
    </row>
    <row r="1594" spans="1:8" hidden="1" x14ac:dyDescent="0.3">
      <c r="A1594" s="1" t="s">
        <v>130</v>
      </c>
      <c r="B1594" s="1" t="str">
        <f t="shared" si="73"/>
        <v>Kazakhstan</v>
      </c>
      <c r="C1594" s="5" t="str">
        <f t="shared" si="72"/>
        <v>2010</v>
      </c>
      <c r="D1594" s="1" t="str">
        <f t="shared" si="74"/>
        <v xml:space="preserve">Soyuz U </v>
      </c>
      <c r="E1594" s="1" t="s">
        <v>346</v>
      </c>
      <c r="F1594" s="7" t="str">
        <f>TEXT(DATE(MID(H1594, 13, 4), CHOOSE(MATCH( MID(H1594, 5, 3), {"Jan","Feb","Mar","Apr","May","Jun","Jul","Aug","Sep","Oct","Nov","Dec"}, 0), 1, 2, 3, 4, 5, 6, 7, 8, 9, 10, 11, 12), MID(H1594, 9, 2)), "yyyy-mm-dd")</f>
        <v>2010-09-10</v>
      </c>
      <c r="G1594" s="1" t="s">
        <v>3317</v>
      </c>
      <c r="H1594" s="1" t="s">
        <v>3316</v>
      </c>
    </row>
    <row r="1595" spans="1:8" hidden="1" x14ac:dyDescent="0.3">
      <c r="A1595" s="1" t="s">
        <v>1561</v>
      </c>
      <c r="B1595" s="1" t="str">
        <f t="shared" si="73"/>
        <v>Russia</v>
      </c>
      <c r="C1595" s="5" t="str">
        <f t="shared" si="72"/>
        <v>2010</v>
      </c>
      <c r="D1595" s="1" t="str">
        <f t="shared" si="74"/>
        <v xml:space="preserve">Rokot/Briz KM </v>
      </c>
      <c r="E1595" s="1" t="s">
        <v>346</v>
      </c>
      <c r="F1595" s="7" t="str">
        <f>TEXT(DATE(MID(H1595, 13, 4), CHOOSE(MATCH( MID(H1595, 5, 3), {"Jan","Feb","Mar","Apr","May","Jun","Jul","Aug","Sep","Oct","Nov","Dec"}, 0), 1, 2, 3, 4, 5, 6, 7, 8, 9, 10, 11, 12), MID(H1595, 9, 2)), "yyyy-mm-dd")</f>
        <v>2010-09-08</v>
      </c>
      <c r="G1595" s="1" t="s">
        <v>3319</v>
      </c>
      <c r="H1595" s="1" t="s">
        <v>3318</v>
      </c>
    </row>
    <row r="1596" spans="1:8" hidden="1" x14ac:dyDescent="0.3">
      <c r="A1596" s="1" t="s">
        <v>101</v>
      </c>
      <c r="B1596" s="1" t="str">
        <f t="shared" si="73"/>
        <v>China</v>
      </c>
      <c r="C1596" s="5" t="str">
        <f t="shared" si="72"/>
        <v>2010</v>
      </c>
      <c r="D1596" s="1" t="str">
        <f t="shared" si="74"/>
        <v xml:space="preserve">Long March 3B/E </v>
      </c>
      <c r="E1596" s="1" t="s">
        <v>8</v>
      </c>
      <c r="F1596" s="7" t="str">
        <f>TEXT(DATE(MID(H1596, 13, 4), CHOOSE(MATCH( MID(H1596, 5, 3), {"Jan","Feb","Mar","Apr","May","Jun","Jul","Aug","Sep","Oct","Nov","Dec"}, 0), 1, 2, 3, 4, 5, 6, 7, 8, 9, 10, 11, 12), MID(H1596, 9, 2)), "yyyy-mm-dd")</f>
        <v>2010-09-04</v>
      </c>
      <c r="G1596" s="1" t="s">
        <v>3321</v>
      </c>
      <c r="H1596" s="1" t="s">
        <v>3320</v>
      </c>
    </row>
    <row r="1597" spans="1:8" hidden="1" x14ac:dyDescent="0.3">
      <c r="A1597" s="1" t="s">
        <v>565</v>
      </c>
      <c r="B1597" s="1" t="str">
        <f t="shared" si="73"/>
        <v>Kazakhstan</v>
      </c>
      <c r="C1597" s="5" t="str">
        <f t="shared" si="72"/>
        <v>2010</v>
      </c>
      <c r="D1597" s="1" t="str">
        <f t="shared" si="74"/>
        <v xml:space="preserve">Proton-M/DM-2 </v>
      </c>
      <c r="E1597" s="1" t="s">
        <v>8</v>
      </c>
      <c r="F1597" s="7" t="str">
        <f>TEXT(DATE(MID(H1597, 13, 4), CHOOSE(MATCH( MID(H1597, 5, 3), {"Jan","Feb","Mar","Apr","May","Jun","Jul","Aug","Sep","Oct","Nov","Dec"}, 0), 1, 2, 3, 4, 5, 6, 7, 8, 9, 10, 11, 12), MID(H1597, 9, 2)), "yyyy-mm-dd")</f>
        <v>2010-09-02</v>
      </c>
      <c r="G1597" s="1" t="s">
        <v>3323</v>
      </c>
      <c r="H1597" s="1" t="s">
        <v>3322</v>
      </c>
    </row>
    <row r="1598" spans="1:8" hidden="1" x14ac:dyDescent="0.3">
      <c r="A1598" s="1" t="s">
        <v>90</v>
      </c>
      <c r="B1598" s="1" t="str">
        <f t="shared" si="73"/>
        <v>China</v>
      </c>
      <c r="C1598" s="5" t="str">
        <f t="shared" si="72"/>
        <v>2010</v>
      </c>
      <c r="D1598" s="1" t="str">
        <f t="shared" si="74"/>
        <v xml:space="preserve">Long March 2D </v>
      </c>
      <c r="E1598" s="1" t="s">
        <v>8</v>
      </c>
      <c r="F1598" s="7" t="str">
        <f>TEXT(DATE(MID(H1598, 13, 4), CHOOSE(MATCH( MID(H1598, 5, 3), {"Jan","Feb","Mar","Apr","May","Jun","Jul","Aug","Sep","Oct","Nov","Dec"}, 0), 1, 2, 3, 4, 5, 6, 7, 8, 9, 10, 11, 12), MID(H1598, 9, 2)), "yyyy-mm-dd")</f>
        <v>2010-08-24</v>
      </c>
      <c r="G1598" s="1" t="s">
        <v>3325</v>
      </c>
      <c r="H1598" s="1" t="s">
        <v>3324</v>
      </c>
    </row>
    <row r="1599" spans="1:8" hidden="1" x14ac:dyDescent="0.3">
      <c r="A1599" s="1" t="s">
        <v>75</v>
      </c>
      <c r="B1599" s="1" t="str">
        <f t="shared" si="73"/>
        <v>USA</v>
      </c>
      <c r="C1599" s="5" t="str">
        <f t="shared" si="72"/>
        <v>2010</v>
      </c>
      <c r="D1599" s="1" t="str">
        <f t="shared" si="74"/>
        <v xml:space="preserve">Atlas V 531 </v>
      </c>
      <c r="E1599" s="1" t="s">
        <v>8</v>
      </c>
      <c r="F1599" s="7" t="str">
        <f>TEXT(DATE(MID(H1599, 13, 4), CHOOSE(MATCH( MID(H1599, 5, 3), {"Jan","Feb","Mar","Apr","May","Jun","Jul","Aug","Sep","Oct","Nov","Dec"}, 0), 1, 2, 3, 4, 5, 6, 7, 8, 9, 10, 11, 12), MID(H1599, 9, 2)), "yyyy-mm-dd")</f>
        <v>2010-08-14</v>
      </c>
      <c r="G1599" s="1" t="s">
        <v>3327</v>
      </c>
      <c r="H1599" s="1" t="s">
        <v>3326</v>
      </c>
    </row>
    <row r="1600" spans="1:8" hidden="1" x14ac:dyDescent="0.3">
      <c r="A1600" s="1" t="s">
        <v>329</v>
      </c>
      <c r="B1600" s="1" t="str">
        <f t="shared" si="73"/>
        <v>China</v>
      </c>
      <c r="C1600" s="5" t="str">
        <f t="shared" si="72"/>
        <v>2010</v>
      </c>
      <c r="D1600" s="1" t="str">
        <f t="shared" si="74"/>
        <v xml:space="preserve">Long March 4C </v>
      </c>
      <c r="E1600" s="1" t="s">
        <v>8</v>
      </c>
      <c r="F1600" s="7" t="str">
        <f>TEXT(DATE(MID(H1600, 13, 4), CHOOSE(MATCH( MID(H1600, 5, 3), {"Jan","Feb","Mar","Apr","May","Jun","Jul","Aug","Sep","Oct","Nov","Dec"}, 0), 1, 2, 3, 4, 5, 6, 7, 8, 9, 10, 11, 12), MID(H1600, 9, 2)), "yyyy-mm-dd")</f>
        <v>2010-08-09</v>
      </c>
      <c r="G1600" s="1" t="s">
        <v>3329</v>
      </c>
      <c r="H1600" s="1" t="s">
        <v>3328</v>
      </c>
    </row>
    <row r="1601" spans="1:8" hidden="1" x14ac:dyDescent="0.3">
      <c r="A1601" s="1" t="s">
        <v>379</v>
      </c>
      <c r="B1601" s="1" t="str">
        <f t="shared" si="73"/>
        <v>France</v>
      </c>
      <c r="C1601" s="5" t="str">
        <f t="shared" si="72"/>
        <v>2010</v>
      </c>
      <c r="D1601" s="1" t="str">
        <f t="shared" si="74"/>
        <v xml:space="preserve">Ariane 5 ECA </v>
      </c>
      <c r="E1601" s="1" t="s">
        <v>346</v>
      </c>
      <c r="F1601" s="7" t="str">
        <f>TEXT(DATE(MID(H1601, 13, 4), CHOOSE(MATCH( MID(H1601, 5, 3), {"Jan","Feb","Mar","Apr","May","Jun","Jul","Aug","Sep","Oct","Nov","Dec"}, 0), 1, 2, 3, 4, 5, 6, 7, 8, 9, 10, 11, 12), MID(H1601, 9, 2)), "yyyy-mm-dd")</f>
        <v>2010-08-04</v>
      </c>
      <c r="G1601" s="1" t="s">
        <v>3331</v>
      </c>
      <c r="H1601" s="1" t="s">
        <v>3330</v>
      </c>
    </row>
    <row r="1602" spans="1:8" hidden="1" x14ac:dyDescent="0.3">
      <c r="A1602" s="1" t="s">
        <v>18</v>
      </c>
      <c r="B1602" s="1" t="str">
        <f t="shared" si="73"/>
        <v>China</v>
      </c>
      <c r="C1602" s="5" t="str">
        <f t="shared" ref="C1602:C1665" si="75">TEXT(F1602, "yyyy")</f>
        <v>2010</v>
      </c>
      <c r="D1602" s="1" t="str">
        <f t="shared" si="74"/>
        <v xml:space="preserve">Long March 3A </v>
      </c>
      <c r="E1602" s="1" t="s">
        <v>8</v>
      </c>
      <c r="F1602" s="7" t="str">
        <f>TEXT(DATE(MID(H1602, 13, 4), CHOOSE(MATCH( MID(H1602, 5, 3), {"Jan","Feb","Mar","Apr","May","Jun","Jul","Aug","Sep","Oct","Nov","Dec"}, 0), 1, 2, 3, 4, 5, 6, 7, 8, 9, 10, 11, 12), MID(H1602, 9, 2)), "yyyy-mm-dd")</f>
        <v>2010-07-31</v>
      </c>
      <c r="G1602" s="1" t="s">
        <v>3333</v>
      </c>
      <c r="H1602" s="1" t="s">
        <v>3332</v>
      </c>
    </row>
    <row r="1603" spans="1:8" hidden="1" x14ac:dyDescent="0.3">
      <c r="A1603" s="1" t="s">
        <v>87</v>
      </c>
      <c r="B1603" s="1" t="str">
        <f t="shared" ref="B1603:B1666" si="76">TRIM(MID(A1603, FIND("|", SUBSTITUTE(A1603, ",", "|", LEN(A1603) - LEN(SUBSTITUTE(A1603,",", "" )))) + 1, LEN(A1603)))</f>
        <v>India</v>
      </c>
      <c r="C1603" s="5" t="str">
        <f t="shared" si="75"/>
        <v>2010</v>
      </c>
      <c r="D1603" s="1" t="str">
        <f t="shared" ref="D1603:D1666" si="77">LEFT(G1603, FIND("|", G1603) - 1)</f>
        <v xml:space="preserve">PSLV-CA </v>
      </c>
      <c r="E1603" s="1" t="s">
        <v>8</v>
      </c>
      <c r="F1603" s="7" t="str">
        <f>TEXT(DATE(MID(H1603, 13, 4), CHOOSE(MATCH( MID(H1603, 5, 3), {"Jan","Feb","Mar","Apr","May","Jun","Jul","Aug","Sep","Oct","Nov","Dec"}, 0), 1, 2, 3, 4, 5, 6, 7, 8, 9, 10, 11, 12), MID(H1603, 9, 2)), "yyyy-mm-dd")</f>
        <v>2010-07-12</v>
      </c>
      <c r="G1603" s="1" t="s">
        <v>3335</v>
      </c>
      <c r="H1603" s="1" t="s">
        <v>3334</v>
      </c>
    </row>
    <row r="1604" spans="1:8" hidden="1" x14ac:dyDescent="0.3">
      <c r="A1604" s="1" t="s">
        <v>529</v>
      </c>
      <c r="B1604" s="1" t="str">
        <f t="shared" si="76"/>
        <v>Kazakhstan</v>
      </c>
      <c r="C1604" s="5" t="str">
        <f t="shared" si="75"/>
        <v>2010</v>
      </c>
      <c r="D1604" s="1" t="str">
        <f t="shared" si="77"/>
        <v xml:space="preserve">Proton-M/Briz-M </v>
      </c>
      <c r="E1604" s="1" t="s">
        <v>8</v>
      </c>
      <c r="F1604" s="7" t="str">
        <f>TEXT(DATE(MID(H1604, 13, 4), CHOOSE(MATCH( MID(H1604, 5, 3), {"Jan","Feb","Mar","Apr","May","Jun","Jul","Aug","Sep","Oct","Nov","Dec"}, 0), 1, 2, 3, 4, 5, 6, 7, 8, 9, 10, 11, 12), MID(H1604, 9, 2)), "yyyy-mm-dd")</f>
        <v>2010-07-10</v>
      </c>
      <c r="G1604" s="1" t="s">
        <v>3337</v>
      </c>
      <c r="H1604" s="1" t="s">
        <v>3336</v>
      </c>
    </row>
    <row r="1605" spans="1:8" hidden="1" x14ac:dyDescent="0.3">
      <c r="A1605" s="1" t="s">
        <v>1630</v>
      </c>
      <c r="B1605" s="1" t="str">
        <f t="shared" si="76"/>
        <v>Kazakhstan</v>
      </c>
      <c r="C1605" s="5" t="str">
        <f t="shared" si="75"/>
        <v>2010</v>
      </c>
      <c r="D1605" s="1" t="str">
        <f t="shared" si="77"/>
        <v xml:space="preserve">Soyuz U </v>
      </c>
      <c r="E1605" s="1" t="s">
        <v>346</v>
      </c>
      <c r="F1605" s="7" t="str">
        <f>TEXT(DATE(MID(H1605, 13, 4), CHOOSE(MATCH( MID(H1605, 5, 3), {"Jan","Feb","Mar","Apr","May","Jun","Jul","Aug","Sep","Oct","Nov","Dec"}, 0), 1, 2, 3, 4, 5, 6, 7, 8, 9, 10, 11, 12), MID(H1605, 9, 2)), "yyyy-mm-dd")</f>
        <v>2010-06-30</v>
      </c>
      <c r="G1605" s="1" t="s">
        <v>3339</v>
      </c>
      <c r="H1605" s="1" t="s">
        <v>3338</v>
      </c>
    </row>
    <row r="1606" spans="1:8" hidden="1" x14ac:dyDescent="0.3">
      <c r="A1606" s="1" t="s">
        <v>379</v>
      </c>
      <c r="B1606" s="1" t="str">
        <f t="shared" si="76"/>
        <v>France</v>
      </c>
      <c r="C1606" s="5" t="str">
        <f t="shared" si="75"/>
        <v>2010</v>
      </c>
      <c r="D1606" s="1" t="str">
        <f t="shared" si="77"/>
        <v xml:space="preserve">Ariane 5 ECA </v>
      </c>
      <c r="E1606" s="1" t="s">
        <v>346</v>
      </c>
      <c r="F1606" s="7" t="str">
        <f>TEXT(DATE(MID(H1606, 13, 4), CHOOSE(MATCH( MID(H1606, 5, 3), {"Jan","Feb","Mar","Apr","May","Jun","Jul","Aug","Sep","Oct","Nov","Dec"}, 0), 1, 2, 3, 4, 5, 6, 7, 8, 9, 10, 11, 12), MID(H1606, 9, 2)), "yyyy-mm-dd")</f>
        <v>2010-06-26</v>
      </c>
      <c r="G1606" s="1" t="s">
        <v>3341</v>
      </c>
      <c r="H1606" s="1" t="s">
        <v>3340</v>
      </c>
    </row>
    <row r="1607" spans="1:8" hidden="1" x14ac:dyDescent="0.3">
      <c r="A1607" s="1" t="s">
        <v>498</v>
      </c>
      <c r="B1607" s="1" t="str">
        <f t="shared" si="76"/>
        <v>Israel</v>
      </c>
      <c r="C1607" s="5" t="str">
        <f t="shared" si="75"/>
        <v>2010</v>
      </c>
      <c r="D1607" s="1" t="str">
        <f t="shared" si="77"/>
        <v xml:space="preserve">Shavit-2 </v>
      </c>
      <c r="E1607" s="1" t="s">
        <v>8</v>
      </c>
      <c r="F1607" s="7" t="str">
        <f>TEXT(DATE(MID(H1607, 13, 4), CHOOSE(MATCH( MID(H1607, 5, 3), {"Jan","Feb","Mar","Apr","May","Jun","Jul","Aug","Sep","Oct","Nov","Dec"}, 0), 1, 2, 3, 4, 5, 6, 7, 8, 9, 10, 11, 12), MID(H1607, 9, 2)), "yyyy-mm-dd")</f>
        <v>2010-06-22</v>
      </c>
      <c r="G1607" s="1" t="s">
        <v>3343</v>
      </c>
      <c r="H1607" s="1" t="s">
        <v>3342</v>
      </c>
    </row>
    <row r="1608" spans="1:8" hidden="1" x14ac:dyDescent="0.3">
      <c r="A1608" s="1" t="s">
        <v>3344</v>
      </c>
      <c r="B1608" s="1" t="str">
        <f t="shared" si="76"/>
        <v>Kazakhstan</v>
      </c>
      <c r="C1608" s="5" t="str">
        <f t="shared" si="75"/>
        <v>2010</v>
      </c>
      <c r="D1608" s="1" t="str">
        <f t="shared" si="77"/>
        <v xml:space="preserve">Dnepr </v>
      </c>
      <c r="E1608" s="1" t="s">
        <v>346</v>
      </c>
      <c r="F1608" s="7" t="str">
        <f>TEXT(DATE(MID(H1608, 13, 4), CHOOSE(MATCH( MID(H1608, 5, 3), {"Jan","Feb","Mar","Apr","May","Jun","Jul","Aug","Sep","Oct","Nov","Dec"}, 0), 1, 2, 3, 4, 5, 6, 7, 8, 9, 10, 11, 12), MID(H1608, 9, 2)), "yyyy-mm-dd")</f>
        <v>2010-06-21</v>
      </c>
      <c r="G1608" s="1" t="s">
        <v>3346</v>
      </c>
      <c r="H1608" s="1" t="s">
        <v>3345</v>
      </c>
    </row>
    <row r="1609" spans="1:8" hidden="1" x14ac:dyDescent="0.3">
      <c r="A1609" s="1" t="s">
        <v>1630</v>
      </c>
      <c r="B1609" s="1" t="str">
        <f t="shared" si="76"/>
        <v>Kazakhstan</v>
      </c>
      <c r="C1609" s="5" t="str">
        <f t="shared" si="75"/>
        <v>2010</v>
      </c>
      <c r="D1609" s="1" t="str">
        <f t="shared" si="77"/>
        <v xml:space="preserve">Soyuz FG </v>
      </c>
      <c r="E1609" s="1" t="s">
        <v>346</v>
      </c>
      <c r="F1609" s="7" t="str">
        <f>TEXT(DATE(MID(H1609, 13, 4), CHOOSE(MATCH( MID(H1609, 5, 3), {"Jan","Feb","Mar","Apr","May","Jun","Jul","Aug","Sep","Oct","Nov","Dec"}, 0), 1, 2, 3, 4, 5, 6, 7, 8, 9, 10, 11, 12), MID(H1609, 9, 2)), "yyyy-mm-dd")</f>
        <v>2010-06-15</v>
      </c>
      <c r="G1609" s="1" t="s">
        <v>3348</v>
      </c>
      <c r="H1609" s="1" t="s">
        <v>3347</v>
      </c>
    </row>
    <row r="1610" spans="1:8" hidden="1" x14ac:dyDescent="0.3">
      <c r="A1610" s="1" t="s">
        <v>2540</v>
      </c>
      <c r="B1610" s="1" t="str">
        <f t="shared" si="76"/>
        <v>Russia</v>
      </c>
      <c r="C1610" s="5" t="str">
        <f t="shared" si="75"/>
        <v>2010</v>
      </c>
      <c r="D1610" s="1" t="str">
        <f t="shared" si="77"/>
        <v xml:space="preserve">Dnepr </v>
      </c>
      <c r="E1610" s="1" t="s">
        <v>346</v>
      </c>
      <c r="F1610" s="7" t="str">
        <f>TEXT(DATE(MID(H1610, 13, 4), CHOOSE(MATCH( MID(H1610, 5, 3), {"Jan","Feb","Mar","Apr","May","Jun","Jul","Aug","Sep","Oct","Nov","Dec"}, 0), 1, 2, 3, 4, 5, 6, 7, 8, 9, 10, 11, 12), MID(H1610, 9, 2)), "yyyy-mm-dd")</f>
        <v>2010-06-15</v>
      </c>
      <c r="G1610" s="1" t="s">
        <v>3350</v>
      </c>
      <c r="H1610" s="1" t="s">
        <v>3349</v>
      </c>
    </row>
    <row r="1611" spans="1:8" hidden="1" x14ac:dyDescent="0.3">
      <c r="A1611" s="1" t="s">
        <v>90</v>
      </c>
      <c r="B1611" s="1" t="str">
        <f t="shared" si="76"/>
        <v>China</v>
      </c>
      <c r="C1611" s="5" t="str">
        <f t="shared" si="75"/>
        <v>2010</v>
      </c>
      <c r="D1611" s="1" t="str">
        <f t="shared" si="77"/>
        <v xml:space="preserve">Long March 2D </v>
      </c>
      <c r="E1611" s="1" t="s">
        <v>8</v>
      </c>
      <c r="F1611" s="7" t="str">
        <f>TEXT(DATE(MID(H1611, 13, 4), CHOOSE(MATCH( MID(H1611, 5, 3), {"Jan","Feb","Mar","Apr","May","Jun","Jul","Aug","Sep","Oct","Nov","Dec"}, 0), 1, 2, 3, 4, 5, 6, 7, 8, 9, 10, 11, 12), MID(H1611, 9, 2)), "yyyy-mm-dd")</f>
        <v>2010-06-15</v>
      </c>
      <c r="G1611" s="1" t="s">
        <v>3352</v>
      </c>
      <c r="H1611" s="1" t="s">
        <v>3351</v>
      </c>
    </row>
    <row r="1612" spans="1:8" hidden="1" x14ac:dyDescent="0.3">
      <c r="A1612" s="1" t="s">
        <v>2925</v>
      </c>
      <c r="B1612" s="1" t="str">
        <f t="shared" si="76"/>
        <v>South Korea</v>
      </c>
      <c r="C1612" s="5" t="str">
        <f t="shared" si="75"/>
        <v>2010</v>
      </c>
      <c r="D1612" s="1" t="str">
        <f t="shared" si="77"/>
        <v xml:space="preserve">KSLV-1 </v>
      </c>
      <c r="E1612" s="1" t="s">
        <v>346</v>
      </c>
      <c r="F1612" s="7" t="str">
        <f>TEXT(DATE(MID(H1612, 13, 4), CHOOSE(MATCH( MID(H1612, 5, 3), {"Jan","Feb","Mar","Apr","May","Jun","Jul","Aug","Sep","Oct","Nov","Dec"}, 0), 1, 2, 3, 4, 5, 6, 7, 8, 9, 10, 11, 12), MID(H1612, 9, 2)), "yyyy-mm-dd")</f>
        <v>2010-06-10</v>
      </c>
      <c r="G1612" s="1" t="s">
        <v>3354</v>
      </c>
      <c r="H1612" s="1" t="s">
        <v>3353</v>
      </c>
    </row>
    <row r="1613" spans="1:8" hidden="1" x14ac:dyDescent="0.3">
      <c r="A1613" s="1" t="s">
        <v>11</v>
      </c>
      <c r="B1613" s="1" t="str">
        <f t="shared" si="76"/>
        <v>USA</v>
      </c>
      <c r="C1613" s="5" t="str">
        <f t="shared" si="75"/>
        <v>2010</v>
      </c>
      <c r="D1613" s="1" t="str">
        <f t="shared" si="77"/>
        <v xml:space="preserve">Falcon 9 Block 1 (v1.0) </v>
      </c>
      <c r="E1613" s="1" t="s">
        <v>346</v>
      </c>
      <c r="F1613" s="7" t="str">
        <f>TEXT(DATE(MID(H1613, 13, 4), CHOOSE(MATCH( MID(H1613, 5, 3), {"Jan","Feb","Mar","Apr","May","Jun","Jul","Aug","Sep","Oct","Nov","Dec"}, 0), 1, 2, 3, 4, 5, 6, 7, 8, 9, 10, 11, 12), MID(H1613, 9, 2)), "yyyy-mm-dd")</f>
        <v>2010-06-04</v>
      </c>
      <c r="G1613" s="1" t="s">
        <v>3356</v>
      </c>
      <c r="H1613" s="1" t="s">
        <v>3355</v>
      </c>
    </row>
    <row r="1614" spans="1:8" hidden="1" x14ac:dyDescent="0.3">
      <c r="A1614" s="1" t="s">
        <v>529</v>
      </c>
      <c r="B1614" s="1" t="str">
        <f t="shared" si="76"/>
        <v>Kazakhstan</v>
      </c>
      <c r="C1614" s="5" t="str">
        <f t="shared" si="75"/>
        <v>2010</v>
      </c>
      <c r="D1614" s="1" t="str">
        <f t="shared" si="77"/>
        <v xml:space="preserve">Proton-M/Briz-M </v>
      </c>
      <c r="E1614" s="1" t="s">
        <v>8</v>
      </c>
      <c r="F1614" s="7" t="str">
        <f>TEXT(DATE(MID(H1614, 13, 4), CHOOSE(MATCH( MID(H1614, 5, 3), {"Jan","Feb","Mar","Apr","May","Jun","Jul","Aug","Sep","Oct","Nov","Dec"}, 0), 1, 2, 3, 4, 5, 6, 7, 8, 9, 10, 11, 12), MID(H1614, 9, 2)), "yyyy-mm-dd")</f>
        <v>2010-06-03</v>
      </c>
      <c r="G1614" s="1" t="s">
        <v>3358</v>
      </c>
      <c r="H1614" s="1" t="s">
        <v>3357</v>
      </c>
    </row>
    <row r="1615" spans="1:8" hidden="1" x14ac:dyDescent="0.3">
      <c r="A1615" s="1" t="s">
        <v>101</v>
      </c>
      <c r="B1615" s="1" t="str">
        <f t="shared" si="76"/>
        <v>China</v>
      </c>
      <c r="C1615" s="5" t="str">
        <f t="shared" si="75"/>
        <v>2010</v>
      </c>
      <c r="D1615" s="1" t="str">
        <f t="shared" si="77"/>
        <v xml:space="preserve">Long March 3C </v>
      </c>
      <c r="E1615" s="1" t="s">
        <v>346</v>
      </c>
      <c r="F1615" s="7" t="str">
        <f>TEXT(DATE(MID(H1615, 13, 4), CHOOSE(MATCH( MID(H1615, 5, 3), {"Jan","Feb","Mar","Apr","May","Jun","Jul","Aug","Sep","Oct","Nov","Dec"}, 0), 1, 2, 3, 4, 5, 6, 7, 8, 9, 10, 11, 12), MID(H1615, 9, 2)), "yyyy-mm-dd")</f>
        <v>2010-06-02</v>
      </c>
      <c r="G1615" s="1" t="s">
        <v>3360</v>
      </c>
      <c r="H1615" s="1" t="s">
        <v>3359</v>
      </c>
    </row>
    <row r="1616" spans="1:8" hidden="1" x14ac:dyDescent="0.3">
      <c r="A1616" s="1" t="s">
        <v>1561</v>
      </c>
      <c r="B1616" s="1" t="str">
        <f t="shared" si="76"/>
        <v>Russia</v>
      </c>
      <c r="C1616" s="5" t="str">
        <f t="shared" si="75"/>
        <v>2010</v>
      </c>
      <c r="D1616" s="1" t="str">
        <f t="shared" si="77"/>
        <v xml:space="preserve">Rokot/Briz KM </v>
      </c>
      <c r="E1616" s="1" t="s">
        <v>346</v>
      </c>
      <c r="F1616" s="7" t="str">
        <f>TEXT(DATE(MID(H1616, 13, 4), CHOOSE(MATCH( MID(H1616, 5, 3), {"Jan","Feb","Mar","Apr","May","Jun","Jul","Aug","Sep","Oct","Nov","Dec"}, 0), 1, 2, 3, 4, 5, 6, 7, 8, 9, 10, 11, 12), MID(H1616, 9, 2)), "yyyy-mm-dd")</f>
        <v>2010-06-02</v>
      </c>
      <c r="G1616" s="1" t="s">
        <v>3362</v>
      </c>
      <c r="H1616" s="1" t="s">
        <v>3361</v>
      </c>
    </row>
    <row r="1617" spans="1:8" hidden="1" x14ac:dyDescent="0.3">
      <c r="A1617" s="1" t="s">
        <v>390</v>
      </c>
      <c r="B1617" s="1" t="str">
        <f t="shared" si="76"/>
        <v>USA</v>
      </c>
      <c r="C1617" s="5" t="str">
        <f t="shared" si="75"/>
        <v>2010</v>
      </c>
      <c r="D1617" s="1" t="str">
        <f t="shared" si="77"/>
        <v xml:space="preserve">Delta IV Medium+ (4,2) </v>
      </c>
      <c r="E1617" s="1" t="s">
        <v>346</v>
      </c>
      <c r="F1617" s="7" t="str">
        <f>TEXT(DATE(MID(H1617, 13, 4), CHOOSE(MATCH( MID(H1617, 5, 3), {"Jan","Feb","Mar","Apr","May","Jun","Jul","Aug","Sep","Oct","Nov","Dec"}, 0), 1, 2, 3, 4, 5, 6, 7, 8, 9, 10, 11, 12), MID(H1617, 9, 2)), "yyyy-mm-dd")</f>
        <v>2010-05-28</v>
      </c>
      <c r="G1617" s="1" t="s">
        <v>3364</v>
      </c>
      <c r="H1617" s="1" t="s">
        <v>3363</v>
      </c>
    </row>
    <row r="1618" spans="1:8" hidden="1" x14ac:dyDescent="0.3">
      <c r="A1618" s="1" t="s">
        <v>379</v>
      </c>
      <c r="B1618" s="1" t="str">
        <f t="shared" si="76"/>
        <v>France</v>
      </c>
      <c r="C1618" s="5" t="str">
        <f t="shared" si="75"/>
        <v>2010</v>
      </c>
      <c r="D1618" s="1" t="str">
        <f t="shared" si="77"/>
        <v xml:space="preserve">Ariane 5 ECA </v>
      </c>
      <c r="E1618" s="1" t="s">
        <v>346</v>
      </c>
      <c r="F1618" s="7" t="str">
        <f>TEXT(DATE(MID(H1618, 13, 4), CHOOSE(MATCH( MID(H1618, 5, 3), {"Jan","Feb","Mar","Apr","May","Jun","Jul","Aug","Sep","Oct","Nov","Dec"}, 0), 1, 2, 3, 4, 5, 6, 7, 8, 9, 10, 11, 12), MID(H1618, 9, 2)), "yyyy-mm-dd")</f>
        <v>2010-05-21</v>
      </c>
      <c r="G1618" s="1" t="s">
        <v>3366</v>
      </c>
      <c r="H1618" s="1" t="s">
        <v>3365</v>
      </c>
    </row>
    <row r="1619" spans="1:8" hidden="1" x14ac:dyDescent="0.3">
      <c r="A1619" s="1" t="s">
        <v>61</v>
      </c>
      <c r="B1619" s="1" t="str">
        <f t="shared" si="76"/>
        <v>Japan</v>
      </c>
      <c r="C1619" s="5" t="str">
        <f t="shared" si="75"/>
        <v>2010</v>
      </c>
      <c r="D1619" s="1" t="str">
        <f t="shared" si="77"/>
        <v xml:space="preserve">H-IIA 202 </v>
      </c>
      <c r="E1619" s="1" t="s">
        <v>8</v>
      </c>
      <c r="F1619" s="7" t="str">
        <f>TEXT(DATE(MID(H1619, 13, 4), CHOOSE(MATCH( MID(H1619, 5, 3), {"Jan","Feb","Mar","Apr","May","Jun","Jul","Aug","Sep","Oct","Nov","Dec"}, 0), 1, 2, 3, 4, 5, 6, 7, 8, 9, 10, 11, 12), MID(H1619, 9, 2)), "yyyy-mm-dd")</f>
        <v>2010-05-20</v>
      </c>
      <c r="G1619" s="1" t="s">
        <v>3368</v>
      </c>
      <c r="H1619" s="1" t="s">
        <v>3367</v>
      </c>
    </row>
    <row r="1620" spans="1:8" hidden="1" x14ac:dyDescent="0.3">
      <c r="A1620" s="1" t="s">
        <v>30</v>
      </c>
      <c r="B1620" s="1" t="str">
        <f t="shared" si="76"/>
        <v>USA</v>
      </c>
      <c r="C1620" s="5" t="str">
        <f t="shared" si="75"/>
        <v>2010</v>
      </c>
      <c r="D1620" s="1" t="str">
        <f t="shared" si="77"/>
        <v xml:space="preserve">Space Shuttle Atlantis </v>
      </c>
      <c r="E1620" s="1" t="s">
        <v>346</v>
      </c>
      <c r="F1620" s="7" t="str">
        <f>TEXT(DATE(MID(H1620, 13, 4), CHOOSE(MATCH( MID(H1620, 5, 3), {"Jan","Feb","Mar","Apr","May","Jun","Jul","Aug","Sep","Oct","Nov","Dec"}, 0), 1, 2, 3, 4, 5, 6, 7, 8, 9, 10, 11, 12), MID(H1620, 9, 2)), "yyyy-mm-dd")</f>
        <v>2010-05-14</v>
      </c>
      <c r="G1620" s="1" t="s">
        <v>3370</v>
      </c>
      <c r="H1620" s="1" t="s">
        <v>3369</v>
      </c>
    </row>
    <row r="1621" spans="1:8" hidden="1" x14ac:dyDescent="0.3">
      <c r="A1621" s="1" t="s">
        <v>1630</v>
      </c>
      <c r="B1621" s="1" t="str">
        <f t="shared" si="76"/>
        <v>Kazakhstan</v>
      </c>
      <c r="C1621" s="5" t="str">
        <f t="shared" si="75"/>
        <v>2010</v>
      </c>
      <c r="D1621" s="1" t="str">
        <f t="shared" si="77"/>
        <v xml:space="preserve">Soyuz U </v>
      </c>
      <c r="E1621" s="1" t="s">
        <v>346</v>
      </c>
      <c r="F1621" s="7" t="str">
        <f>TEXT(DATE(MID(H1621, 13, 4), CHOOSE(MATCH( MID(H1621, 5, 3), {"Jan","Feb","Mar","Apr","May","Jun","Jul","Aug","Sep","Oct","Nov","Dec"}, 0), 1, 2, 3, 4, 5, 6, 7, 8, 9, 10, 11, 12), MID(H1621, 9, 2)), "yyyy-mm-dd")</f>
        <v>2010-04-28</v>
      </c>
      <c r="G1621" s="1" t="s">
        <v>3372</v>
      </c>
      <c r="H1621" s="1" t="s">
        <v>3371</v>
      </c>
    </row>
    <row r="1622" spans="1:8" hidden="1" x14ac:dyDescent="0.3">
      <c r="A1622" s="1" t="s">
        <v>3373</v>
      </c>
      <c r="B1622" s="1" t="str">
        <f t="shared" si="76"/>
        <v>Russia</v>
      </c>
      <c r="C1622" s="5" t="str">
        <f t="shared" si="75"/>
        <v>2010</v>
      </c>
      <c r="D1622" s="1" t="str">
        <f t="shared" si="77"/>
        <v xml:space="preserve">Cosmos-3M </v>
      </c>
      <c r="E1622" s="1" t="s">
        <v>346</v>
      </c>
      <c r="F1622" s="7" t="str">
        <f>TEXT(DATE(MID(H1622, 13, 4), CHOOSE(MATCH( MID(H1622, 5, 3), {"Jan","Feb","Mar","Apr","May","Jun","Jul","Aug","Sep","Oct","Nov","Dec"}, 0), 1, 2, 3, 4, 5, 6, 7, 8, 9, 10, 11, 12), MID(H1622, 9, 2)), "yyyy-mm-dd")</f>
        <v>2010-04-27</v>
      </c>
      <c r="G1622" s="1" t="s">
        <v>3375</v>
      </c>
      <c r="H1622" s="1" t="s">
        <v>3374</v>
      </c>
    </row>
    <row r="1623" spans="1:8" hidden="1" x14ac:dyDescent="0.3">
      <c r="A1623" s="1" t="s">
        <v>529</v>
      </c>
      <c r="B1623" s="1" t="str">
        <f t="shared" si="76"/>
        <v>Kazakhstan</v>
      </c>
      <c r="C1623" s="5" t="str">
        <f t="shared" si="75"/>
        <v>2010</v>
      </c>
      <c r="D1623" s="1" t="str">
        <f t="shared" si="77"/>
        <v xml:space="preserve">Proton-M/Briz-M </v>
      </c>
      <c r="E1623" s="1" t="s">
        <v>8</v>
      </c>
      <c r="F1623" s="7" t="str">
        <f>TEXT(DATE(MID(H1623, 13, 4), CHOOSE(MATCH( MID(H1623, 5, 3), {"Jan","Feb","Mar","Apr","May","Jun","Jul","Aug","Sep","Oct","Nov","Dec"}, 0), 1, 2, 3, 4, 5, 6, 7, 8, 9, 10, 11, 12), MID(H1623, 9, 2)), "yyyy-mm-dd")</f>
        <v>2010-04-24</v>
      </c>
      <c r="G1623" s="1" t="s">
        <v>3377</v>
      </c>
      <c r="H1623" s="1" t="s">
        <v>3376</v>
      </c>
    </row>
    <row r="1624" spans="1:8" hidden="1" x14ac:dyDescent="0.3">
      <c r="A1624" s="1" t="s">
        <v>75</v>
      </c>
      <c r="B1624" s="1" t="str">
        <f t="shared" si="76"/>
        <v>USA</v>
      </c>
      <c r="C1624" s="5" t="str">
        <f t="shared" si="75"/>
        <v>2010</v>
      </c>
      <c r="D1624" s="1" t="str">
        <f t="shared" si="77"/>
        <v xml:space="preserve">Atlas V 501 </v>
      </c>
      <c r="E1624" s="1" t="s">
        <v>8</v>
      </c>
      <c r="F1624" s="7" t="str">
        <f>TEXT(DATE(MID(H1624, 13, 4), CHOOSE(MATCH( MID(H1624, 5, 3), {"Jan","Feb","Mar","Apr","May","Jun","Jul","Aug","Sep","Oct","Nov","Dec"}, 0), 1, 2, 3, 4, 5, 6, 7, 8, 9, 10, 11, 12), MID(H1624, 9, 2)), "yyyy-mm-dd")</f>
        <v>2010-04-22</v>
      </c>
      <c r="G1624" s="1" t="s">
        <v>3379</v>
      </c>
      <c r="H1624" s="1" t="s">
        <v>3378</v>
      </c>
    </row>
    <row r="1625" spans="1:8" hidden="1" x14ac:dyDescent="0.3">
      <c r="A1625" s="1" t="s">
        <v>3038</v>
      </c>
      <c r="B1625" s="1" t="str">
        <f t="shared" si="76"/>
        <v>Russia</v>
      </c>
      <c r="C1625" s="5" t="str">
        <f t="shared" si="75"/>
        <v>2010</v>
      </c>
      <c r="D1625" s="1" t="str">
        <f t="shared" si="77"/>
        <v xml:space="preserve">Soyuz U </v>
      </c>
      <c r="E1625" s="1" t="s">
        <v>346</v>
      </c>
      <c r="F1625" s="7" t="str">
        <f>TEXT(DATE(MID(H1625, 13, 4), CHOOSE(MATCH( MID(H1625, 5, 3), {"Jan","Feb","Mar","Apr","May","Jun","Jul","Aug","Sep","Oct","Nov","Dec"}, 0), 1, 2, 3, 4, 5, 6, 7, 8, 9, 10, 11, 12), MID(H1625, 9, 2)), "yyyy-mm-dd")</f>
        <v>2010-04-16</v>
      </c>
      <c r="G1625" s="1" t="s">
        <v>3381</v>
      </c>
      <c r="H1625" s="1" t="s">
        <v>3380</v>
      </c>
    </row>
    <row r="1626" spans="1:8" hidden="1" x14ac:dyDescent="0.3">
      <c r="A1626" s="1" t="s">
        <v>290</v>
      </c>
      <c r="B1626" s="1" t="str">
        <f t="shared" si="76"/>
        <v>India</v>
      </c>
      <c r="C1626" s="5" t="str">
        <f t="shared" si="75"/>
        <v>2010</v>
      </c>
      <c r="D1626" s="1" t="str">
        <f t="shared" si="77"/>
        <v xml:space="preserve">GSLV Mk II </v>
      </c>
      <c r="E1626" s="1" t="s">
        <v>8</v>
      </c>
      <c r="F1626" s="7" t="str">
        <f>TEXT(DATE(MID(H1626, 13, 4), CHOOSE(MATCH( MID(H1626, 5, 3), {"Jan","Feb","Mar","Apr","May","Jun","Jul","Aug","Sep","Oct","Nov","Dec"}, 0), 1, 2, 3, 4, 5, 6, 7, 8, 9, 10, 11, 12), MID(H1626, 9, 2)), "yyyy-mm-dd")</f>
        <v>2010-04-15</v>
      </c>
      <c r="G1626" s="1" t="s">
        <v>3383</v>
      </c>
      <c r="H1626" s="1" t="s">
        <v>3382</v>
      </c>
    </row>
    <row r="1627" spans="1:8" hidden="1" x14ac:dyDescent="0.3">
      <c r="A1627" s="1" t="s">
        <v>3344</v>
      </c>
      <c r="B1627" s="1" t="str">
        <f t="shared" si="76"/>
        <v>Kazakhstan</v>
      </c>
      <c r="C1627" s="5" t="str">
        <f t="shared" si="75"/>
        <v>2010</v>
      </c>
      <c r="D1627" s="1" t="str">
        <f t="shared" si="77"/>
        <v xml:space="preserve">Dnepr </v>
      </c>
      <c r="E1627" s="1" t="s">
        <v>346</v>
      </c>
      <c r="F1627" s="7" t="str">
        <f>TEXT(DATE(MID(H1627, 13, 4), CHOOSE(MATCH( MID(H1627, 5, 3), {"Jan","Feb","Mar","Apr","May","Jun","Jul","Aug","Sep","Oct","Nov","Dec"}, 0), 1, 2, 3, 4, 5, 6, 7, 8, 9, 10, 11, 12), MID(H1627, 9, 2)), "yyyy-mm-dd")</f>
        <v>2010-04-08</v>
      </c>
      <c r="G1627" s="1" t="s">
        <v>3385</v>
      </c>
      <c r="H1627" s="1" t="s">
        <v>3384</v>
      </c>
    </row>
    <row r="1628" spans="1:8" hidden="1" x14ac:dyDescent="0.3">
      <c r="A1628" s="1" t="s">
        <v>30</v>
      </c>
      <c r="B1628" s="1" t="str">
        <f t="shared" si="76"/>
        <v>USA</v>
      </c>
      <c r="C1628" s="5" t="str">
        <f t="shared" si="75"/>
        <v>2010</v>
      </c>
      <c r="D1628" s="1" t="str">
        <f t="shared" si="77"/>
        <v xml:space="preserve">Space Shuttle Discovery </v>
      </c>
      <c r="E1628" s="1" t="s">
        <v>346</v>
      </c>
      <c r="F1628" s="7" t="str">
        <f>TEXT(DATE(MID(H1628, 13, 4), CHOOSE(MATCH( MID(H1628, 5, 3), {"Jan","Feb","Mar","Apr","May","Jun","Jul","Aug","Sep","Oct","Nov","Dec"}, 0), 1, 2, 3, 4, 5, 6, 7, 8, 9, 10, 11, 12), MID(H1628, 9, 2)), "yyyy-mm-dd")</f>
        <v>2010-04-05</v>
      </c>
      <c r="G1628" s="1" t="s">
        <v>3387</v>
      </c>
      <c r="H1628" s="1" t="s">
        <v>3386</v>
      </c>
    </row>
    <row r="1629" spans="1:8" hidden="1" x14ac:dyDescent="0.3">
      <c r="A1629" s="1" t="s">
        <v>1630</v>
      </c>
      <c r="B1629" s="1" t="str">
        <f t="shared" si="76"/>
        <v>Kazakhstan</v>
      </c>
      <c r="C1629" s="5" t="str">
        <f t="shared" si="75"/>
        <v>2010</v>
      </c>
      <c r="D1629" s="1" t="str">
        <f t="shared" si="77"/>
        <v xml:space="preserve">Soyuz FG </v>
      </c>
      <c r="E1629" s="1" t="s">
        <v>346</v>
      </c>
      <c r="F1629" s="7" t="str">
        <f>TEXT(DATE(MID(H1629, 13, 4), CHOOSE(MATCH( MID(H1629, 5, 3), {"Jan","Feb","Mar","Apr","May","Jun","Jul","Aug","Sep","Oct","Nov","Dec"}, 0), 1, 2, 3, 4, 5, 6, 7, 8, 9, 10, 11, 12), MID(H1629, 9, 2)), "yyyy-mm-dd")</f>
        <v>2010-04-02</v>
      </c>
      <c r="G1629" s="1" t="s">
        <v>3389</v>
      </c>
      <c r="H1629" s="1" t="s">
        <v>3388</v>
      </c>
    </row>
    <row r="1630" spans="1:8" hidden="1" x14ac:dyDescent="0.3">
      <c r="A1630" s="1" t="s">
        <v>529</v>
      </c>
      <c r="B1630" s="1" t="str">
        <f t="shared" si="76"/>
        <v>Kazakhstan</v>
      </c>
      <c r="C1630" s="5" t="str">
        <f t="shared" si="75"/>
        <v>2010</v>
      </c>
      <c r="D1630" s="1" t="str">
        <f t="shared" si="77"/>
        <v xml:space="preserve">Proton-M/Briz-M </v>
      </c>
      <c r="E1630" s="1" t="s">
        <v>8</v>
      </c>
      <c r="F1630" s="7" t="str">
        <f>TEXT(DATE(MID(H1630, 13, 4), CHOOSE(MATCH( MID(H1630, 5, 3), {"Jan","Feb","Mar","Apr","May","Jun","Jul","Aug","Sep","Oct","Nov","Dec"}, 0), 1, 2, 3, 4, 5, 6, 7, 8, 9, 10, 11, 12), MID(H1630, 9, 2)), "yyyy-mm-dd")</f>
        <v>2010-03-20</v>
      </c>
      <c r="G1630" s="1" t="s">
        <v>3391</v>
      </c>
      <c r="H1630" s="1" t="s">
        <v>3390</v>
      </c>
    </row>
    <row r="1631" spans="1:8" hidden="1" x14ac:dyDescent="0.3">
      <c r="A1631" s="1" t="s">
        <v>90</v>
      </c>
      <c r="B1631" s="1" t="str">
        <f t="shared" si="76"/>
        <v>China</v>
      </c>
      <c r="C1631" s="5" t="str">
        <f t="shared" si="75"/>
        <v>2010</v>
      </c>
      <c r="D1631" s="1" t="str">
        <f t="shared" si="77"/>
        <v xml:space="preserve">Long March 4C </v>
      </c>
      <c r="E1631" s="1" t="s">
        <v>8</v>
      </c>
      <c r="F1631" s="7" t="str">
        <f>TEXT(DATE(MID(H1631, 13, 4), CHOOSE(MATCH( MID(H1631, 5, 3), {"Jan","Feb","Mar","Apr","May","Jun","Jul","Aug","Sep","Oct","Nov","Dec"}, 0), 1, 2, 3, 4, 5, 6, 7, 8, 9, 10, 11, 12), MID(H1631, 9, 2)), "yyyy-mm-dd")</f>
        <v>2010-03-05</v>
      </c>
      <c r="G1631" s="1" t="s">
        <v>3393</v>
      </c>
      <c r="H1631" s="1" t="s">
        <v>3392</v>
      </c>
    </row>
    <row r="1632" spans="1:8" hidden="1" x14ac:dyDescent="0.3">
      <c r="A1632" s="1" t="s">
        <v>390</v>
      </c>
      <c r="B1632" s="1" t="str">
        <f t="shared" si="76"/>
        <v>USA</v>
      </c>
      <c r="C1632" s="5" t="str">
        <f t="shared" si="75"/>
        <v>2010</v>
      </c>
      <c r="D1632" s="1" t="str">
        <f t="shared" si="77"/>
        <v xml:space="preserve">Delta IV Medium+ (4,2) </v>
      </c>
      <c r="E1632" s="1" t="s">
        <v>346</v>
      </c>
      <c r="F1632" s="7" t="str">
        <f>TEXT(DATE(MID(H1632, 13, 4), CHOOSE(MATCH( MID(H1632, 5, 3), {"Jan","Feb","Mar","Apr","May","Jun","Jul","Aug","Sep","Oct","Nov","Dec"}, 0), 1, 2, 3, 4, 5, 6, 7, 8, 9, 10, 11, 12), MID(H1632, 9, 2)), "yyyy-mm-dd")</f>
        <v>2010-03-04</v>
      </c>
      <c r="G1632" s="1" t="s">
        <v>3395</v>
      </c>
      <c r="H1632" s="1" t="s">
        <v>3394</v>
      </c>
    </row>
    <row r="1633" spans="1:8" hidden="1" x14ac:dyDescent="0.3">
      <c r="A1633" s="1" t="s">
        <v>565</v>
      </c>
      <c r="B1633" s="1" t="str">
        <f t="shared" si="76"/>
        <v>Kazakhstan</v>
      </c>
      <c r="C1633" s="5" t="str">
        <f t="shared" si="75"/>
        <v>2010</v>
      </c>
      <c r="D1633" s="1" t="str">
        <f t="shared" si="77"/>
        <v xml:space="preserve">Proton-M/DM-2 </v>
      </c>
      <c r="E1633" s="1" t="s">
        <v>8</v>
      </c>
      <c r="F1633" s="7" t="str">
        <f>TEXT(DATE(MID(H1633, 13, 4), CHOOSE(MATCH( MID(H1633, 5, 3), {"Jan","Feb","Mar","Apr","May","Jun","Jul","Aug","Sep","Oct","Nov","Dec"}, 0), 1, 2, 3, 4, 5, 6, 7, 8, 9, 10, 11, 12), MID(H1633, 9, 2)), "yyyy-mm-dd")</f>
        <v>2010-03-01</v>
      </c>
      <c r="G1633" s="1" t="s">
        <v>3397</v>
      </c>
      <c r="H1633" s="1" t="s">
        <v>3396</v>
      </c>
    </row>
    <row r="1634" spans="1:8" hidden="1" x14ac:dyDescent="0.3">
      <c r="A1634" s="1" t="s">
        <v>529</v>
      </c>
      <c r="B1634" s="1" t="str">
        <f t="shared" si="76"/>
        <v>Kazakhstan</v>
      </c>
      <c r="C1634" s="5" t="str">
        <f t="shared" si="75"/>
        <v>2010</v>
      </c>
      <c r="D1634" s="1" t="str">
        <f t="shared" si="77"/>
        <v xml:space="preserve">Proton-M/Briz-M </v>
      </c>
      <c r="E1634" s="1" t="s">
        <v>8</v>
      </c>
      <c r="F1634" s="7" t="str">
        <f>TEXT(DATE(MID(H1634, 13, 4), CHOOSE(MATCH( MID(H1634, 5, 3), {"Jan","Feb","Mar","Apr","May","Jun","Jul","Aug","Sep","Oct","Nov","Dec"}, 0), 1, 2, 3, 4, 5, 6, 7, 8, 9, 10, 11, 12), MID(H1634, 9, 2)), "yyyy-mm-dd")</f>
        <v>2010-02-12</v>
      </c>
      <c r="G1634" s="1" t="s">
        <v>3399</v>
      </c>
      <c r="H1634" s="1" t="s">
        <v>3398</v>
      </c>
    </row>
    <row r="1635" spans="1:8" hidden="1" x14ac:dyDescent="0.3">
      <c r="A1635" s="1" t="s">
        <v>75</v>
      </c>
      <c r="B1635" s="1" t="str">
        <f t="shared" si="76"/>
        <v>USA</v>
      </c>
      <c r="C1635" s="5" t="str">
        <f t="shared" si="75"/>
        <v>2010</v>
      </c>
      <c r="D1635" s="1" t="str">
        <f t="shared" si="77"/>
        <v xml:space="preserve">Atlas V 401 </v>
      </c>
      <c r="E1635" s="1" t="s">
        <v>8</v>
      </c>
      <c r="F1635" s="7" t="str">
        <f>TEXT(DATE(MID(H1635, 13, 4), CHOOSE(MATCH( MID(H1635, 5, 3), {"Jan","Feb","Mar","Apr","May","Jun","Jul","Aug","Sep","Oct","Nov","Dec"}, 0), 1, 2, 3, 4, 5, 6, 7, 8, 9, 10, 11, 12), MID(H1635, 9, 2)), "yyyy-mm-dd")</f>
        <v>2010-02-11</v>
      </c>
      <c r="G1635" s="1" t="s">
        <v>3401</v>
      </c>
      <c r="H1635" s="1" t="s">
        <v>3400</v>
      </c>
    </row>
    <row r="1636" spans="1:8" hidden="1" x14ac:dyDescent="0.3">
      <c r="A1636" s="1" t="s">
        <v>30</v>
      </c>
      <c r="B1636" s="1" t="str">
        <f t="shared" si="76"/>
        <v>USA</v>
      </c>
      <c r="C1636" s="5" t="str">
        <f t="shared" si="75"/>
        <v>2010</v>
      </c>
      <c r="D1636" s="1" t="str">
        <f t="shared" si="77"/>
        <v xml:space="preserve">Space Shuttle Endeavour </v>
      </c>
      <c r="E1636" s="1" t="s">
        <v>346</v>
      </c>
      <c r="F1636" s="7" t="str">
        <f>TEXT(DATE(MID(H1636, 13, 4), CHOOSE(MATCH( MID(H1636, 5, 3), {"Jan","Feb","Mar","Apr","May","Jun","Jul","Aug","Sep","Oct","Nov","Dec"}, 0), 1, 2, 3, 4, 5, 6, 7, 8, 9, 10, 11, 12), MID(H1636, 9, 2)), "yyyy-mm-dd")</f>
        <v>2010-02-08</v>
      </c>
      <c r="G1636" s="1" t="s">
        <v>3403</v>
      </c>
      <c r="H1636" s="1" t="s">
        <v>3402</v>
      </c>
    </row>
    <row r="1637" spans="1:8" hidden="1" x14ac:dyDescent="0.3">
      <c r="A1637" s="1" t="s">
        <v>1630</v>
      </c>
      <c r="B1637" s="1" t="str">
        <f t="shared" si="76"/>
        <v>Kazakhstan</v>
      </c>
      <c r="C1637" s="5" t="str">
        <f t="shared" si="75"/>
        <v>2010</v>
      </c>
      <c r="D1637" s="1" t="str">
        <f t="shared" si="77"/>
        <v xml:space="preserve">Soyuz U </v>
      </c>
      <c r="E1637" s="1" t="s">
        <v>346</v>
      </c>
      <c r="F1637" s="7" t="str">
        <f>TEXT(DATE(MID(H1637, 13, 4), CHOOSE(MATCH( MID(H1637, 5, 3), {"Jan","Feb","Mar","Apr","May","Jun","Jul","Aug","Sep","Oct","Nov","Dec"}, 0), 1, 2, 3, 4, 5, 6, 7, 8, 9, 10, 11, 12), MID(H1637, 9, 2)), "yyyy-mm-dd")</f>
        <v>2010-02-03</v>
      </c>
      <c r="G1637" s="1" t="s">
        <v>3405</v>
      </c>
      <c r="H1637" s="1" t="s">
        <v>3404</v>
      </c>
    </row>
    <row r="1638" spans="1:8" hidden="1" x14ac:dyDescent="0.3">
      <c r="A1638" s="1" t="s">
        <v>565</v>
      </c>
      <c r="B1638" s="1" t="str">
        <f t="shared" si="76"/>
        <v>Kazakhstan</v>
      </c>
      <c r="C1638" s="5" t="str">
        <f t="shared" si="75"/>
        <v>2010</v>
      </c>
      <c r="D1638" s="1" t="str">
        <f t="shared" si="77"/>
        <v xml:space="preserve">Proton-M/Briz-M </v>
      </c>
      <c r="E1638" s="1" t="s">
        <v>8</v>
      </c>
      <c r="F1638" s="7" t="str">
        <f>TEXT(DATE(MID(H1638, 13, 4), CHOOSE(MATCH( MID(H1638, 5, 3), {"Jan","Feb","Mar","Apr","May","Jun","Jul","Aug","Sep","Oct","Nov","Dec"}, 0), 1, 2, 3, 4, 5, 6, 7, 8, 9, 10, 11, 12), MID(H1638, 9, 2)), "yyyy-mm-dd")</f>
        <v>2010-01-28</v>
      </c>
      <c r="G1638" s="1" t="s">
        <v>3407</v>
      </c>
      <c r="H1638" s="1" t="s">
        <v>3406</v>
      </c>
    </row>
    <row r="1639" spans="1:8" hidden="1" x14ac:dyDescent="0.3">
      <c r="A1639" s="1" t="s">
        <v>101</v>
      </c>
      <c r="B1639" s="1" t="str">
        <f t="shared" si="76"/>
        <v>China</v>
      </c>
      <c r="C1639" s="5" t="str">
        <f t="shared" si="75"/>
        <v>2010</v>
      </c>
      <c r="D1639" s="1" t="str">
        <f t="shared" si="77"/>
        <v xml:space="preserve">Long March 3C </v>
      </c>
      <c r="E1639" s="1" t="s">
        <v>346</v>
      </c>
      <c r="F1639" s="7" t="str">
        <f>TEXT(DATE(MID(H1639, 13, 4), CHOOSE(MATCH( MID(H1639, 5, 3), {"Jan","Feb","Mar","Apr","May","Jun","Jul","Aug","Sep","Oct","Nov","Dec"}, 0), 1, 2, 3, 4, 5, 6, 7, 8, 9, 10, 11, 12), MID(H1639, 9, 2)), "yyyy-mm-dd")</f>
        <v>2010-01-16</v>
      </c>
      <c r="G1639" s="1" t="s">
        <v>3409</v>
      </c>
      <c r="H1639" s="1" t="s">
        <v>3408</v>
      </c>
    </row>
    <row r="1640" spans="1:8" hidden="1" x14ac:dyDescent="0.3">
      <c r="A1640" s="1" t="s">
        <v>529</v>
      </c>
      <c r="B1640" s="1" t="str">
        <f t="shared" si="76"/>
        <v>Kazakhstan</v>
      </c>
      <c r="C1640" s="5" t="str">
        <f t="shared" si="75"/>
        <v>2009</v>
      </c>
      <c r="D1640" s="1" t="str">
        <f t="shared" si="77"/>
        <v xml:space="preserve">Proton-M/Briz-M </v>
      </c>
      <c r="E1640" s="1" t="s">
        <v>8</v>
      </c>
      <c r="F1640" s="7" t="str">
        <f>TEXT(DATE(MID(H1640, 13, 4), CHOOSE(MATCH( MID(H1640, 5, 3), {"Jan","Feb","Mar","Apr","May","Jun","Jul","Aug","Sep","Oct","Nov","Dec"}, 0), 1, 2, 3, 4, 5, 6, 7, 8, 9, 10, 11, 12), MID(H1640, 9, 2)), "yyyy-mm-dd")</f>
        <v>2009-12-29</v>
      </c>
      <c r="G1640" s="1" t="s">
        <v>3411</v>
      </c>
      <c r="H1640" s="1" t="s">
        <v>3410</v>
      </c>
    </row>
    <row r="1641" spans="1:8" hidden="1" x14ac:dyDescent="0.3">
      <c r="A1641" s="1" t="s">
        <v>1630</v>
      </c>
      <c r="B1641" s="1" t="str">
        <f t="shared" si="76"/>
        <v>Kazakhstan</v>
      </c>
      <c r="C1641" s="5" t="str">
        <f t="shared" si="75"/>
        <v>2009</v>
      </c>
      <c r="D1641" s="1" t="str">
        <f t="shared" si="77"/>
        <v xml:space="preserve">Soyuz FG </v>
      </c>
      <c r="E1641" s="1" t="s">
        <v>346</v>
      </c>
      <c r="F1641" s="7" t="str">
        <f>TEXT(DATE(MID(H1641, 13, 4), CHOOSE(MATCH( MID(H1641, 5, 3), {"Jan","Feb","Mar","Apr","May","Jun","Jul","Aug","Sep","Oct","Nov","Dec"}, 0), 1, 2, 3, 4, 5, 6, 7, 8, 9, 10, 11, 12), MID(H1641, 9, 2)), "yyyy-mm-dd")</f>
        <v>2009-12-20</v>
      </c>
      <c r="G1641" s="1" t="s">
        <v>3413</v>
      </c>
      <c r="H1641" s="1" t="s">
        <v>3412</v>
      </c>
    </row>
    <row r="1642" spans="1:8" hidden="1" x14ac:dyDescent="0.3">
      <c r="A1642" s="1" t="s">
        <v>379</v>
      </c>
      <c r="B1642" s="1" t="str">
        <f t="shared" si="76"/>
        <v>France</v>
      </c>
      <c r="C1642" s="5" t="str">
        <f t="shared" si="75"/>
        <v>2009</v>
      </c>
      <c r="D1642" s="1" t="str">
        <f t="shared" si="77"/>
        <v xml:space="preserve">Ariane 5 GS </v>
      </c>
      <c r="E1642" s="1" t="s">
        <v>346</v>
      </c>
      <c r="F1642" s="7" t="str">
        <f>TEXT(DATE(MID(H1642, 13, 4), CHOOSE(MATCH( MID(H1642, 5, 3), {"Jan","Feb","Mar","Apr","May","Jun","Jul","Aug","Sep","Oct","Nov","Dec"}, 0), 1, 2, 3, 4, 5, 6, 7, 8, 9, 10, 11, 12), MID(H1642, 9, 2)), "yyyy-mm-dd")</f>
        <v>2009-12-18</v>
      </c>
      <c r="G1642" s="1" t="s">
        <v>3415</v>
      </c>
      <c r="H1642" s="1" t="s">
        <v>3414</v>
      </c>
    </row>
    <row r="1643" spans="1:8" hidden="1" x14ac:dyDescent="0.3">
      <c r="A1643" s="1" t="s">
        <v>329</v>
      </c>
      <c r="B1643" s="1" t="str">
        <f t="shared" si="76"/>
        <v>China</v>
      </c>
      <c r="C1643" s="5" t="str">
        <f t="shared" si="75"/>
        <v>2009</v>
      </c>
      <c r="D1643" s="1" t="str">
        <f t="shared" si="77"/>
        <v xml:space="preserve">Long March 4C </v>
      </c>
      <c r="E1643" s="1" t="s">
        <v>8</v>
      </c>
      <c r="F1643" s="7" t="str">
        <f>TEXT(DATE(MID(H1643, 13, 4), CHOOSE(MATCH( MID(H1643, 5, 3), {"Jan","Feb","Mar","Apr","May","Jun","Jul","Aug","Sep","Oct","Nov","Dec"}, 0), 1, 2, 3, 4, 5, 6, 7, 8, 9, 10, 11, 12), MID(H1643, 9, 2)), "yyyy-mm-dd")</f>
        <v>2009-12-15</v>
      </c>
      <c r="G1643" s="1" t="s">
        <v>3417</v>
      </c>
      <c r="H1643" s="1" t="s">
        <v>3416</v>
      </c>
    </row>
    <row r="1644" spans="1:8" hidden="1" x14ac:dyDescent="0.3">
      <c r="A1644" s="1" t="s">
        <v>114</v>
      </c>
      <c r="B1644" s="1" t="str">
        <f t="shared" si="76"/>
        <v>USA</v>
      </c>
      <c r="C1644" s="5" t="str">
        <f t="shared" si="75"/>
        <v>2009</v>
      </c>
      <c r="D1644" s="1" t="str">
        <f t="shared" si="77"/>
        <v xml:space="preserve">Delta II 7320-10C </v>
      </c>
      <c r="E1644" s="1" t="s">
        <v>346</v>
      </c>
      <c r="F1644" s="7" t="str">
        <f>TEXT(DATE(MID(H1644, 13, 4), CHOOSE(MATCH( MID(H1644, 5, 3), {"Jan","Feb","Mar","Apr","May","Jun","Jul","Aug","Sep","Oct","Nov","Dec"}, 0), 1, 2, 3, 4, 5, 6, 7, 8, 9, 10, 11, 12), MID(H1644, 9, 2)), "yyyy-mm-dd")</f>
        <v>2009-12-14</v>
      </c>
      <c r="G1644" s="1" t="s">
        <v>3419</v>
      </c>
      <c r="H1644" s="1" t="s">
        <v>3418</v>
      </c>
    </row>
    <row r="1645" spans="1:8" hidden="1" x14ac:dyDescent="0.3">
      <c r="A1645" s="1" t="s">
        <v>565</v>
      </c>
      <c r="B1645" s="1" t="str">
        <f t="shared" si="76"/>
        <v>Kazakhstan</v>
      </c>
      <c r="C1645" s="5" t="str">
        <f t="shared" si="75"/>
        <v>2009</v>
      </c>
      <c r="D1645" s="1" t="str">
        <f t="shared" si="77"/>
        <v xml:space="preserve">Proton-M/DM-2 </v>
      </c>
      <c r="E1645" s="1" t="s">
        <v>8</v>
      </c>
      <c r="F1645" s="7" t="str">
        <f>TEXT(DATE(MID(H1645, 13, 4), CHOOSE(MATCH( MID(H1645, 5, 3), {"Jan","Feb","Mar","Apr","May","Jun","Jul","Aug","Sep","Oct","Nov","Dec"}, 0), 1, 2, 3, 4, 5, 6, 7, 8, 9, 10, 11, 12), MID(H1645, 9, 2)), "yyyy-mm-dd")</f>
        <v>2009-12-14</v>
      </c>
      <c r="G1645" s="1" t="s">
        <v>3421</v>
      </c>
      <c r="H1645" s="1" t="s">
        <v>3420</v>
      </c>
    </row>
    <row r="1646" spans="1:8" hidden="1" x14ac:dyDescent="0.3">
      <c r="A1646" s="1" t="s">
        <v>90</v>
      </c>
      <c r="B1646" s="1" t="str">
        <f t="shared" si="76"/>
        <v>China</v>
      </c>
      <c r="C1646" s="5" t="str">
        <f t="shared" si="75"/>
        <v>2009</v>
      </c>
      <c r="D1646" s="1" t="str">
        <f t="shared" si="77"/>
        <v xml:space="preserve">Long March 2D </v>
      </c>
      <c r="E1646" s="1" t="s">
        <v>8</v>
      </c>
      <c r="F1646" s="7" t="str">
        <f>TEXT(DATE(MID(H1646, 13, 4), CHOOSE(MATCH( MID(H1646, 5, 3), {"Jan","Feb","Mar","Apr","May","Jun","Jul","Aug","Sep","Oct","Nov","Dec"}, 0), 1, 2, 3, 4, 5, 6, 7, 8, 9, 10, 11, 12), MID(H1646, 9, 2)), "yyyy-mm-dd")</f>
        <v>2009-12-09</v>
      </c>
      <c r="G1646" s="1" t="s">
        <v>3423</v>
      </c>
      <c r="H1646" s="1" t="s">
        <v>3422</v>
      </c>
    </row>
    <row r="1647" spans="1:8" hidden="1" x14ac:dyDescent="0.3">
      <c r="A1647" s="1" t="s">
        <v>390</v>
      </c>
      <c r="B1647" s="1" t="str">
        <f t="shared" si="76"/>
        <v>USA</v>
      </c>
      <c r="C1647" s="5" t="str">
        <f t="shared" si="75"/>
        <v>2009</v>
      </c>
      <c r="D1647" s="1" t="str">
        <f t="shared" si="77"/>
        <v xml:space="preserve">Delta IV Medium+ (5,4) </v>
      </c>
      <c r="E1647" s="1" t="s">
        <v>346</v>
      </c>
      <c r="F1647" s="7" t="str">
        <f>TEXT(DATE(MID(H1647, 13, 4), CHOOSE(MATCH( MID(H1647, 5, 3), {"Jan","Feb","Mar","Apr","May","Jun","Jul","Aug","Sep","Oct","Nov","Dec"}, 0), 1, 2, 3, 4, 5, 6, 7, 8, 9, 10, 11, 12), MID(H1647, 9, 2)), "yyyy-mm-dd")</f>
        <v>2009-12-06</v>
      </c>
      <c r="G1647" s="1" t="s">
        <v>3425</v>
      </c>
      <c r="H1647" s="1" t="s">
        <v>3424</v>
      </c>
    </row>
    <row r="1648" spans="1:8" hidden="1" x14ac:dyDescent="0.3">
      <c r="A1648" s="1" t="s">
        <v>2022</v>
      </c>
      <c r="B1648" s="1" t="str">
        <f t="shared" si="76"/>
        <v>Kazakhstan</v>
      </c>
      <c r="C1648" s="5" t="str">
        <f t="shared" si="75"/>
        <v>2009</v>
      </c>
      <c r="D1648" s="1" t="str">
        <f t="shared" si="77"/>
        <v xml:space="preserve">Zenit-3 SLB </v>
      </c>
      <c r="E1648" s="1" t="s">
        <v>346</v>
      </c>
      <c r="F1648" s="7" t="str">
        <f>TEXT(DATE(MID(H1648, 13, 4), CHOOSE(MATCH( MID(H1648, 5, 3), {"Jan","Feb","Mar","Apr","May","Jun","Jul","Aug","Sep","Oct","Nov","Dec"}, 0), 1, 2, 3, 4, 5, 6, 7, 8, 9, 10, 11, 12), MID(H1648, 9, 2)), "yyyy-mm-dd")</f>
        <v>2009-11-30</v>
      </c>
      <c r="G1648" s="1" t="s">
        <v>3427</v>
      </c>
      <c r="H1648" s="1" t="s">
        <v>3426</v>
      </c>
    </row>
    <row r="1649" spans="1:8" hidden="1" x14ac:dyDescent="0.3">
      <c r="A1649" s="1" t="s">
        <v>61</v>
      </c>
      <c r="B1649" s="1" t="str">
        <f t="shared" si="76"/>
        <v>Japan</v>
      </c>
      <c r="C1649" s="5" t="str">
        <f t="shared" si="75"/>
        <v>2009</v>
      </c>
      <c r="D1649" s="1" t="str">
        <f t="shared" si="77"/>
        <v xml:space="preserve">H-IIA 202 </v>
      </c>
      <c r="E1649" s="1" t="s">
        <v>8</v>
      </c>
      <c r="F1649" s="7" t="str">
        <f>TEXT(DATE(MID(H1649, 13, 4), CHOOSE(MATCH( MID(H1649, 5, 3), {"Jan","Feb","Mar","Apr","May","Jun","Jul","Aug","Sep","Oct","Nov","Dec"}, 0), 1, 2, 3, 4, 5, 6, 7, 8, 9, 10, 11, 12), MID(H1649, 9, 2)), "yyyy-mm-dd")</f>
        <v>2009-11-28</v>
      </c>
      <c r="G1649" s="1" t="s">
        <v>3429</v>
      </c>
      <c r="H1649" s="1" t="s">
        <v>3428</v>
      </c>
    </row>
    <row r="1650" spans="1:8" hidden="1" x14ac:dyDescent="0.3">
      <c r="A1650" s="1" t="s">
        <v>529</v>
      </c>
      <c r="B1650" s="1" t="str">
        <f t="shared" si="76"/>
        <v>Kazakhstan</v>
      </c>
      <c r="C1650" s="5" t="str">
        <f t="shared" si="75"/>
        <v>2009</v>
      </c>
      <c r="D1650" s="1" t="str">
        <f t="shared" si="77"/>
        <v xml:space="preserve">Proton-M/Briz-M </v>
      </c>
      <c r="E1650" s="1" t="s">
        <v>8</v>
      </c>
      <c r="F1650" s="7" t="str">
        <f>TEXT(DATE(MID(H1650, 13, 4), CHOOSE(MATCH( MID(H1650, 5, 3), {"Jan","Feb","Mar","Apr","May","Jun","Jul","Aug","Sep","Oct","Nov","Dec"}, 0), 1, 2, 3, 4, 5, 6, 7, 8, 9, 10, 11, 12), MID(H1650, 9, 2)), "yyyy-mm-dd")</f>
        <v>2009-11-24</v>
      </c>
      <c r="G1650" s="1" t="s">
        <v>3431</v>
      </c>
      <c r="H1650" s="1" t="s">
        <v>3430</v>
      </c>
    </row>
    <row r="1651" spans="1:8" hidden="1" x14ac:dyDescent="0.3">
      <c r="A1651" s="1" t="s">
        <v>75</v>
      </c>
      <c r="B1651" s="1" t="str">
        <f t="shared" si="76"/>
        <v>USA</v>
      </c>
      <c r="C1651" s="5" t="str">
        <f t="shared" si="75"/>
        <v>2009</v>
      </c>
      <c r="D1651" s="1" t="str">
        <f t="shared" si="77"/>
        <v xml:space="preserve">Atlas V 431 </v>
      </c>
      <c r="E1651" s="1" t="s">
        <v>346</v>
      </c>
      <c r="F1651" s="7" t="str">
        <f>TEXT(DATE(MID(H1651, 13, 4), CHOOSE(MATCH( MID(H1651, 5, 3), {"Jan","Feb","Mar","Apr","May","Jun","Jul","Aug","Sep","Oct","Nov","Dec"}, 0), 1, 2, 3, 4, 5, 6, 7, 8, 9, 10, 11, 12), MID(H1651, 9, 2)), "yyyy-mm-dd")</f>
        <v>2009-11-23</v>
      </c>
      <c r="G1651" s="1" t="s">
        <v>3433</v>
      </c>
      <c r="H1651" s="1" t="s">
        <v>3432</v>
      </c>
    </row>
    <row r="1652" spans="1:8" hidden="1" x14ac:dyDescent="0.3">
      <c r="A1652" s="1" t="s">
        <v>3038</v>
      </c>
      <c r="B1652" s="1" t="str">
        <f t="shared" si="76"/>
        <v>Russia</v>
      </c>
      <c r="C1652" s="5" t="str">
        <f t="shared" si="75"/>
        <v>2009</v>
      </c>
      <c r="D1652" s="1" t="str">
        <f t="shared" si="77"/>
        <v xml:space="preserve">Soyuz U </v>
      </c>
      <c r="E1652" s="1" t="s">
        <v>346</v>
      </c>
      <c r="F1652" s="7" t="str">
        <f>TEXT(DATE(MID(H1652, 13, 4), CHOOSE(MATCH( MID(H1652, 5, 3), {"Jan","Feb","Mar","Apr","May","Jun","Jul","Aug","Sep","Oct","Nov","Dec"}, 0), 1, 2, 3, 4, 5, 6, 7, 8, 9, 10, 11, 12), MID(H1652, 9, 2)), "yyyy-mm-dd")</f>
        <v>2009-11-20</v>
      </c>
      <c r="G1652" s="1" t="s">
        <v>3435</v>
      </c>
      <c r="H1652" s="1" t="s">
        <v>3434</v>
      </c>
    </row>
    <row r="1653" spans="1:8" hidden="1" x14ac:dyDescent="0.3">
      <c r="A1653" s="1" t="s">
        <v>30</v>
      </c>
      <c r="B1653" s="1" t="str">
        <f t="shared" si="76"/>
        <v>USA</v>
      </c>
      <c r="C1653" s="5" t="str">
        <f t="shared" si="75"/>
        <v>2009</v>
      </c>
      <c r="D1653" s="1" t="str">
        <f t="shared" si="77"/>
        <v xml:space="preserve">Space Shuttle Atlantis </v>
      </c>
      <c r="E1653" s="1" t="s">
        <v>346</v>
      </c>
      <c r="F1653" s="7" t="str">
        <f>TEXT(DATE(MID(H1653, 13, 4), CHOOSE(MATCH( MID(H1653, 5, 3), {"Jan","Feb","Mar","Apr","May","Jun","Jul","Aug","Sep","Oct","Nov","Dec"}, 0), 1, 2, 3, 4, 5, 6, 7, 8, 9, 10, 11, 12), MID(H1653, 9, 2)), "yyyy-mm-dd")</f>
        <v>2009-11-16</v>
      </c>
      <c r="G1653" s="1" t="s">
        <v>3437</v>
      </c>
      <c r="H1653" s="1" t="s">
        <v>3436</v>
      </c>
    </row>
    <row r="1654" spans="1:8" hidden="1" x14ac:dyDescent="0.3">
      <c r="A1654" s="1" t="s">
        <v>90</v>
      </c>
      <c r="B1654" s="1" t="str">
        <f t="shared" si="76"/>
        <v>China</v>
      </c>
      <c r="C1654" s="5" t="str">
        <f t="shared" si="75"/>
        <v>2009</v>
      </c>
      <c r="D1654" s="1" t="str">
        <f t="shared" si="77"/>
        <v xml:space="preserve">Long March 2C </v>
      </c>
      <c r="E1654" s="1" t="s">
        <v>8</v>
      </c>
      <c r="F1654" s="7" t="str">
        <f>TEXT(DATE(MID(H1654, 13, 4), CHOOSE(MATCH( MID(H1654, 5, 3), {"Jan","Feb","Mar","Apr","May","Jun","Jul","Aug","Sep","Oct","Nov","Dec"}, 0), 1, 2, 3, 4, 5, 6, 7, 8, 9, 10, 11, 12), MID(H1654, 9, 2)), "yyyy-mm-dd")</f>
        <v>2009-11-12</v>
      </c>
      <c r="G1654" s="1" t="s">
        <v>3439</v>
      </c>
      <c r="H1654" s="1" t="s">
        <v>3438</v>
      </c>
    </row>
    <row r="1655" spans="1:8" hidden="1" x14ac:dyDescent="0.3">
      <c r="A1655" s="1" t="s">
        <v>1630</v>
      </c>
      <c r="B1655" s="1" t="str">
        <f t="shared" si="76"/>
        <v>Kazakhstan</v>
      </c>
      <c r="C1655" s="5" t="str">
        <f t="shared" si="75"/>
        <v>2009</v>
      </c>
      <c r="D1655" s="1" t="str">
        <f t="shared" si="77"/>
        <v xml:space="preserve">Soyuz U </v>
      </c>
      <c r="E1655" s="1" t="s">
        <v>346</v>
      </c>
      <c r="F1655" s="7" t="str">
        <f>TEXT(DATE(MID(H1655, 13, 4), CHOOSE(MATCH( MID(H1655, 5, 3), {"Jan","Feb","Mar","Apr","May","Jun","Jul","Aug","Sep","Oct","Nov","Dec"}, 0), 1, 2, 3, 4, 5, 6, 7, 8, 9, 10, 11, 12), MID(H1655, 9, 2)), "yyyy-mm-dd")</f>
        <v>2009-11-10</v>
      </c>
      <c r="G1655" s="1" t="s">
        <v>3441</v>
      </c>
      <c r="H1655" s="1" t="s">
        <v>3440</v>
      </c>
    </row>
    <row r="1656" spans="1:8" hidden="1" x14ac:dyDescent="0.3">
      <c r="A1656" s="1" t="s">
        <v>1561</v>
      </c>
      <c r="B1656" s="1" t="str">
        <f t="shared" si="76"/>
        <v>Russia</v>
      </c>
      <c r="C1656" s="5" t="str">
        <f t="shared" si="75"/>
        <v>2009</v>
      </c>
      <c r="D1656" s="1" t="str">
        <f t="shared" si="77"/>
        <v xml:space="preserve">Rokot/Briz KM </v>
      </c>
      <c r="E1656" s="1" t="s">
        <v>346</v>
      </c>
      <c r="F1656" s="7" t="str">
        <f>TEXT(DATE(MID(H1656, 13, 4), CHOOSE(MATCH( MID(H1656, 5, 3), {"Jan","Feb","Mar","Apr","May","Jun","Jul","Aug","Sep","Oct","Nov","Dec"}, 0), 1, 2, 3, 4, 5, 6, 7, 8, 9, 10, 11, 12), MID(H1656, 9, 2)), "yyyy-mm-dd")</f>
        <v>2009-11-02</v>
      </c>
      <c r="G1656" s="1" t="s">
        <v>3443</v>
      </c>
      <c r="H1656" s="1" t="s">
        <v>3442</v>
      </c>
    </row>
    <row r="1657" spans="1:8" hidden="1" x14ac:dyDescent="0.3">
      <c r="A1657" s="1" t="s">
        <v>379</v>
      </c>
      <c r="B1657" s="1" t="str">
        <f t="shared" si="76"/>
        <v>France</v>
      </c>
      <c r="C1657" s="5" t="str">
        <f t="shared" si="75"/>
        <v>2009</v>
      </c>
      <c r="D1657" s="1" t="str">
        <f t="shared" si="77"/>
        <v xml:space="preserve">Ariane 5 ECA </v>
      </c>
      <c r="E1657" s="1" t="s">
        <v>346</v>
      </c>
      <c r="F1657" s="7" t="str">
        <f>TEXT(DATE(MID(H1657, 13, 4), CHOOSE(MATCH( MID(H1657, 5, 3), {"Jan","Feb","Mar","Apr","May","Jun","Jul","Aug","Sep","Oct","Nov","Dec"}, 0), 1, 2, 3, 4, 5, 6, 7, 8, 9, 10, 11, 12), MID(H1657, 9, 2)), "yyyy-mm-dd")</f>
        <v>2009-10-29</v>
      </c>
      <c r="G1657" s="1" t="s">
        <v>3445</v>
      </c>
      <c r="H1657" s="1" t="s">
        <v>3444</v>
      </c>
    </row>
    <row r="1658" spans="1:8" hidden="1" x14ac:dyDescent="0.3">
      <c r="A1658" s="1" t="s">
        <v>658</v>
      </c>
      <c r="B1658" s="1" t="str">
        <f t="shared" si="76"/>
        <v>USA</v>
      </c>
      <c r="C1658" s="5" t="str">
        <f t="shared" si="75"/>
        <v>2009</v>
      </c>
      <c r="D1658" s="1" t="str">
        <f t="shared" si="77"/>
        <v xml:space="preserve">Ares 1-X </v>
      </c>
      <c r="E1658" s="1" t="s">
        <v>346</v>
      </c>
      <c r="F1658" s="7" t="str">
        <f>TEXT(DATE(MID(H1658, 13, 4), CHOOSE(MATCH( MID(H1658, 5, 3), {"Jan","Feb","Mar","Apr","May","Jun","Jul","Aug","Sep","Oct","Nov","Dec"}, 0), 1, 2, 3, 4, 5, 6, 7, 8, 9, 10, 11, 12), MID(H1658, 9, 2)), "yyyy-mm-dd")</f>
        <v>2009-10-28</v>
      </c>
      <c r="G1658" s="1" t="s">
        <v>3447</v>
      </c>
      <c r="H1658" s="1" t="s">
        <v>3446</v>
      </c>
    </row>
    <row r="1659" spans="1:8" hidden="1" x14ac:dyDescent="0.3">
      <c r="A1659" s="1" t="s">
        <v>671</v>
      </c>
      <c r="B1659" s="1" t="str">
        <f t="shared" si="76"/>
        <v>USA</v>
      </c>
      <c r="C1659" s="5" t="str">
        <f t="shared" si="75"/>
        <v>2009</v>
      </c>
      <c r="D1659" s="1" t="str">
        <f t="shared" si="77"/>
        <v xml:space="preserve">Atlas V 401 </v>
      </c>
      <c r="E1659" s="1" t="s">
        <v>8</v>
      </c>
      <c r="F1659" s="7" t="str">
        <f>TEXT(DATE(MID(H1659, 13, 4), CHOOSE(MATCH( MID(H1659, 5, 3), {"Jan","Feb","Mar","Apr","May","Jun","Jul","Aug","Sep","Oct","Nov","Dec"}, 0), 1, 2, 3, 4, 5, 6, 7, 8, 9, 10, 11, 12), MID(H1659, 9, 2)), "yyyy-mm-dd")</f>
        <v>2009-10-18</v>
      </c>
      <c r="G1659" s="1" t="s">
        <v>3449</v>
      </c>
      <c r="H1659" s="1" t="s">
        <v>3448</v>
      </c>
    </row>
    <row r="1660" spans="1:8" hidden="1" x14ac:dyDescent="0.3">
      <c r="A1660" s="1" t="s">
        <v>1630</v>
      </c>
      <c r="B1660" s="1" t="str">
        <f t="shared" si="76"/>
        <v>Kazakhstan</v>
      </c>
      <c r="C1660" s="5" t="str">
        <f t="shared" si="75"/>
        <v>2009</v>
      </c>
      <c r="D1660" s="1" t="str">
        <f t="shared" si="77"/>
        <v xml:space="preserve">Soyuz U </v>
      </c>
      <c r="E1660" s="1" t="s">
        <v>346</v>
      </c>
      <c r="F1660" s="7" t="str">
        <f>TEXT(DATE(MID(H1660, 13, 4), CHOOSE(MATCH( MID(H1660, 5, 3), {"Jan","Feb","Mar","Apr","May","Jun","Jul","Aug","Sep","Oct","Nov","Dec"}, 0), 1, 2, 3, 4, 5, 6, 7, 8, 9, 10, 11, 12), MID(H1660, 9, 2)), "yyyy-mm-dd")</f>
        <v>2009-10-15</v>
      </c>
      <c r="G1660" s="1" t="s">
        <v>3451</v>
      </c>
      <c r="H1660" s="1" t="s">
        <v>3450</v>
      </c>
    </row>
    <row r="1661" spans="1:8" hidden="1" x14ac:dyDescent="0.3">
      <c r="A1661" s="1" t="s">
        <v>114</v>
      </c>
      <c r="B1661" s="1" t="str">
        <f t="shared" si="76"/>
        <v>USA</v>
      </c>
      <c r="C1661" s="5" t="str">
        <f t="shared" si="75"/>
        <v>2009</v>
      </c>
      <c r="D1661" s="1" t="str">
        <f t="shared" si="77"/>
        <v xml:space="preserve">Delta II 7920-10C </v>
      </c>
      <c r="E1661" s="1" t="s">
        <v>346</v>
      </c>
      <c r="F1661" s="7" t="str">
        <f>TEXT(DATE(MID(H1661, 13, 4), CHOOSE(MATCH( MID(H1661, 5, 3), {"Jan","Feb","Mar","Apr","May","Jun","Jul","Aug","Sep","Oct","Nov","Dec"}, 0), 1, 2, 3, 4, 5, 6, 7, 8, 9, 10, 11, 12), MID(H1661, 9, 2)), "yyyy-mm-dd")</f>
        <v>2009-10-08</v>
      </c>
      <c r="G1661" s="1" t="s">
        <v>3453</v>
      </c>
      <c r="H1661" s="1" t="s">
        <v>3452</v>
      </c>
    </row>
    <row r="1662" spans="1:8" hidden="1" x14ac:dyDescent="0.3">
      <c r="A1662" s="1" t="s">
        <v>379</v>
      </c>
      <c r="B1662" s="1" t="str">
        <f t="shared" si="76"/>
        <v>France</v>
      </c>
      <c r="C1662" s="5" t="str">
        <f t="shared" si="75"/>
        <v>2009</v>
      </c>
      <c r="D1662" s="1" t="str">
        <f t="shared" si="77"/>
        <v xml:space="preserve">Ariane 5 ECA </v>
      </c>
      <c r="E1662" s="1" t="s">
        <v>346</v>
      </c>
      <c r="F1662" s="7" t="str">
        <f>TEXT(DATE(MID(H1662, 13, 4), CHOOSE(MATCH( MID(H1662, 5, 3), {"Jan","Feb","Mar","Apr","May","Jun","Jul","Aug","Sep","Oct","Nov","Dec"}, 0), 1, 2, 3, 4, 5, 6, 7, 8, 9, 10, 11, 12), MID(H1662, 9, 2)), "yyyy-mm-dd")</f>
        <v>2009-10-01</v>
      </c>
      <c r="G1662" s="1" t="s">
        <v>3455</v>
      </c>
      <c r="H1662" s="1" t="s">
        <v>3454</v>
      </c>
    </row>
    <row r="1663" spans="1:8" hidden="1" x14ac:dyDescent="0.3">
      <c r="A1663" s="1" t="s">
        <v>1630</v>
      </c>
      <c r="B1663" s="1" t="str">
        <f t="shared" si="76"/>
        <v>Kazakhstan</v>
      </c>
      <c r="C1663" s="5" t="str">
        <f t="shared" si="75"/>
        <v>2009</v>
      </c>
      <c r="D1663" s="1" t="str">
        <f t="shared" si="77"/>
        <v xml:space="preserve">Soyuz FG </v>
      </c>
      <c r="E1663" s="1" t="s">
        <v>346</v>
      </c>
      <c r="F1663" s="7" t="str">
        <f>TEXT(DATE(MID(H1663, 13, 4), CHOOSE(MATCH( MID(H1663, 5, 3), {"Jan","Feb","Mar","Apr","May","Jun","Jul","Aug","Sep","Oct","Nov","Dec"}, 0), 1, 2, 3, 4, 5, 6, 7, 8, 9, 10, 11, 12), MID(H1663, 9, 2)), "yyyy-mm-dd")</f>
        <v>2009-09-30</v>
      </c>
      <c r="G1663" s="1" t="s">
        <v>3457</v>
      </c>
      <c r="H1663" s="1" t="s">
        <v>3456</v>
      </c>
    </row>
    <row r="1664" spans="1:8" hidden="1" x14ac:dyDescent="0.3">
      <c r="A1664" s="1" t="s">
        <v>3160</v>
      </c>
      <c r="B1664" s="1" t="str">
        <f t="shared" si="76"/>
        <v>USA</v>
      </c>
      <c r="C1664" s="5" t="str">
        <f t="shared" si="75"/>
        <v>2009</v>
      </c>
      <c r="D1664" s="1" t="str">
        <f t="shared" si="77"/>
        <v xml:space="preserve">Delta II 7920-10C </v>
      </c>
      <c r="E1664" s="1" t="s">
        <v>346</v>
      </c>
      <c r="F1664" s="7" t="str">
        <f>TEXT(DATE(MID(H1664, 13, 4), CHOOSE(MATCH( MID(H1664, 5, 3), {"Jan","Feb","Mar","Apr","May","Jun","Jul","Aug","Sep","Oct","Nov","Dec"}, 0), 1, 2, 3, 4, 5, 6, 7, 8, 9, 10, 11, 12), MID(H1664, 9, 2)), "yyyy-mm-dd")</f>
        <v>2009-09-25</v>
      </c>
      <c r="G1664" s="1" t="s">
        <v>3459</v>
      </c>
      <c r="H1664" s="1" t="s">
        <v>3458</v>
      </c>
    </row>
    <row r="1665" spans="1:8" hidden="1" x14ac:dyDescent="0.3">
      <c r="A1665" s="1" t="s">
        <v>87</v>
      </c>
      <c r="B1665" s="1" t="str">
        <f t="shared" si="76"/>
        <v>India</v>
      </c>
      <c r="C1665" s="5" t="str">
        <f t="shared" si="75"/>
        <v>2009</v>
      </c>
      <c r="D1665" s="1" t="str">
        <f t="shared" si="77"/>
        <v xml:space="preserve">PSLV-CA </v>
      </c>
      <c r="E1665" s="1" t="s">
        <v>8</v>
      </c>
      <c r="F1665" s="7" t="str">
        <f>TEXT(DATE(MID(H1665, 13, 4), CHOOSE(MATCH( MID(H1665, 5, 3), {"Jan","Feb","Mar","Apr","May","Jun","Jul","Aug","Sep","Oct","Nov","Dec"}, 0), 1, 2, 3, 4, 5, 6, 7, 8, 9, 10, 11, 12), MID(H1665, 9, 2)), "yyyy-mm-dd")</f>
        <v>2009-09-23</v>
      </c>
      <c r="G1665" s="1" t="s">
        <v>3461</v>
      </c>
      <c r="H1665" s="1" t="s">
        <v>3460</v>
      </c>
    </row>
    <row r="1666" spans="1:8" hidden="1" x14ac:dyDescent="0.3">
      <c r="A1666" s="1" t="s">
        <v>529</v>
      </c>
      <c r="B1666" s="1" t="str">
        <f t="shared" si="76"/>
        <v>Kazakhstan</v>
      </c>
      <c r="C1666" s="5" t="str">
        <f t="shared" ref="C1666:C1729" si="78">TEXT(F1666, "yyyy")</f>
        <v>2009</v>
      </c>
      <c r="D1666" s="1" t="str">
        <f t="shared" si="77"/>
        <v xml:space="preserve">Proton-M/Briz-M </v>
      </c>
      <c r="E1666" s="1" t="s">
        <v>8</v>
      </c>
      <c r="F1666" s="7" t="str">
        <f>TEXT(DATE(MID(H1666, 13, 4), CHOOSE(MATCH( MID(H1666, 5, 3), {"Jan","Feb","Mar","Apr","May","Jun","Jul","Aug","Sep","Oct","Nov","Dec"}, 0), 1, 2, 3, 4, 5, 6, 7, 8, 9, 10, 11, 12), MID(H1666, 9, 2)), "yyyy-mm-dd")</f>
        <v>2009-09-17</v>
      </c>
      <c r="G1666" s="1" t="s">
        <v>3463</v>
      </c>
      <c r="H1666" s="1" t="s">
        <v>3462</v>
      </c>
    </row>
    <row r="1667" spans="1:8" hidden="1" x14ac:dyDescent="0.3">
      <c r="A1667" s="1" t="s">
        <v>130</v>
      </c>
      <c r="B1667" s="1" t="str">
        <f t="shared" ref="B1667:B1730" si="79">TRIM(MID(A1667, FIND("|", SUBSTITUTE(A1667, ",", "|", LEN(A1667) - LEN(SUBSTITUTE(A1667,",", "" )))) + 1, LEN(A1667)))</f>
        <v>Kazakhstan</v>
      </c>
      <c r="C1667" s="5" t="str">
        <f t="shared" si="78"/>
        <v>2009</v>
      </c>
      <c r="D1667" s="1" t="str">
        <f t="shared" ref="D1667:D1730" si="80">LEFT(G1667, FIND("|", G1667) - 1)</f>
        <v xml:space="preserve">Soyuz 2.1b/Fregat </v>
      </c>
      <c r="E1667" s="1" t="s">
        <v>8</v>
      </c>
      <c r="F1667" s="7" t="str">
        <f>TEXT(DATE(MID(H1667, 13, 4), CHOOSE(MATCH( MID(H1667, 5, 3), {"Jan","Feb","Mar","Apr","May","Jun","Jul","Aug","Sep","Oct","Nov","Dec"}, 0), 1, 2, 3, 4, 5, 6, 7, 8, 9, 10, 11, 12), MID(H1667, 9, 2)), "yyyy-mm-dd")</f>
        <v>2009-09-17</v>
      </c>
      <c r="G1667" s="1" t="s">
        <v>3465</v>
      </c>
      <c r="H1667" s="1" t="s">
        <v>3464</v>
      </c>
    </row>
    <row r="1668" spans="1:8" hidden="1" x14ac:dyDescent="0.3">
      <c r="A1668" s="1" t="s">
        <v>536</v>
      </c>
      <c r="B1668" s="1" t="str">
        <f t="shared" si="79"/>
        <v>Japan</v>
      </c>
      <c r="C1668" s="5" t="str">
        <f t="shared" si="78"/>
        <v>2009</v>
      </c>
      <c r="D1668" s="1" t="str">
        <f t="shared" si="80"/>
        <v xml:space="preserve">H-IIB </v>
      </c>
      <c r="E1668" s="1" t="s">
        <v>346</v>
      </c>
      <c r="F1668" s="7" t="str">
        <f>TEXT(DATE(MID(H1668, 13, 4), CHOOSE(MATCH( MID(H1668, 5, 3), {"Jan","Feb","Mar","Apr","May","Jun","Jul","Aug","Sep","Oct","Nov","Dec"}, 0), 1, 2, 3, 4, 5, 6, 7, 8, 9, 10, 11, 12), MID(H1668, 9, 2)), "yyyy-mm-dd")</f>
        <v>2009-09-10</v>
      </c>
      <c r="G1668" s="1" t="s">
        <v>3467</v>
      </c>
      <c r="H1668" s="1" t="s">
        <v>3466</v>
      </c>
    </row>
    <row r="1669" spans="1:8" hidden="1" x14ac:dyDescent="0.3">
      <c r="A1669" s="1" t="s">
        <v>75</v>
      </c>
      <c r="B1669" s="1" t="str">
        <f t="shared" si="79"/>
        <v>USA</v>
      </c>
      <c r="C1669" s="5" t="str">
        <f t="shared" si="78"/>
        <v>2009</v>
      </c>
      <c r="D1669" s="1" t="str">
        <f t="shared" si="80"/>
        <v xml:space="preserve">Atlas V 401 </v>
      </c>
      <c r="E1669" s="1" t="s">
        <v>8</v>
      </c>
      <c r="F1669" s="7" t="str">
        <f>TEXT(DATE(MID(H1669, 13, 4), CHOOSE(MATCH( MID(H1669, 5, 3), {"Jan","Feb","Mar","Apr","May","Jun","Jul","Aug","Sep","Oct","Nov","Dec"}, 0), 1, 2, 3, 4, 5, 6, 7, 8, 9, 10, 11, 12), MID(H1669, 9, 2)), "yyyy-mm-dd")</f>
        <v>2009-09-08</v>
      </c>
      <c r="G1669" s="1" t="s">
        <v>3469</v>
      </c>
      <c r="H1669" s="1" t="s">
        <v>3468</v>
      </c>
    </row>
    <row r="1670" spans="1:8" hidden="1" x14ac:dyDescent="0.3">
      <c r="A1670" s="1" t="s">
        <v>101</v>
      </c>
      <c r="B1670" s="1" t="str">
        <f t="shared" si="79"/>
        <v>China</v>
      </c>
      <c r="C1670" s="5" t="str">
        <f t="shared" si="78"/>
        <v>2009</v>
      </c>
      <c r="D1670" s="1" t="str">
        <f t="shared" si="80"/>
        <v xml:space="preserve">Long March 3B </v>
      </c>
      <c r="E1670" s="1" t="s">
        <v>346</v>
      </c>
      <c r="F1670" s="7" t="str">
        <f>TEXT(DATE(MID(H1670, 13, 4), CHOOSE(MATCH( MID(H1670, 5, 3), {"Jan","Feb","Mar","Apr","May","Jun","Jul","Aug","Sep","Oct","Nov","Dec"}, 0), 1, 2, 3, 4, 5, 6, 7, 8, 9, 10, 11, 12), MID(H1670, 9, 2)), "yyyy-mm-dd")</f>
        <v>2009-08-31</v>
      </c>
      <c r="G1670" s="1" t="s">
        <v>3471</v>
      </c>
      <c r="H1670" s="1" t="s">
        <v>3470</v>
      </c>
    </row>
    <row r="1671" spans="1:8" hidden="1" x14ac:dyDescent="0.3">
      <c r="A1671" s="1" t="s">
        <v>30</v>
      </c>
      <c r="B1671" s="1" t="str">
        <f t="shared" si="79"/>
        <v>USA</v>
      </c>
      <c r="C1671" s="5" t="str">
        <f t="shared" si="78"/>
        <v>2009</v>
      </c>
      <c r="D1671" s="1" t="str">
        <f t="shared" si="80"/>
        <v xml:space="preserve">Space Shuttle Discovery </v>
      </c>
      <c r="E1671" s="1" t="s">
        <v>346</v>
      </c>
      <c r="F1671" s="7" t="str">
        <f>TEXT(DATE(MID(H1671, 13, 4), CHOOSE(MATCH( MID(H1671, 5, 3), {"Jan","Feb","Mar","Apr","May","Jun","Jul","Aug","Sep","Oct","Nov","Dec"}, 0), 1, 2, 3, 4, 5, 6, 7, 8, 9, 10, 11, 12), MID(H1671, 9, 2)), "yyyy-mm-dd")</f>
        <v>2009-08-29</v>
      </c>
      <c r="G1671" s="1" t="s">
        <v>3473</v>
      </c>
      <c r="H1671" s="1" t="s">
        <v>3472</v>
      </c>
    </row>
    <row r="1672" spans="1:8" hidden="1" x14ac:dyDescent="0.3">
      <c r="A1672" s="1" t="s">
        <v>2925</v>
      </c>
      <c r="B1672" s="1" t="str">
        <f t="shared" si="79"/>
        <v>South Korea</v>
      </c>
      <c r="C1672" s="5" t="str">
        <f t="shared" si="78"/>
        <v>2009</v>
      </c>
      <c r="D1672" s="1" t="str">
        <f t="shared" si="80"/>
        <v xml:space="preserve">KSLV-1 </v>
      </c>
      <c r="E1672" s="1" t="s">
        <v>346</v>
      </c>
      <c r="F1672" s="7" t="str">
        <f>TEXT(DATE(MID(H1672, 13, 4), CHOOSE(MATCH( MID(H1672, 5, 3), {"Jan","Feb","Mar","Apr","May","Jun","Jul","Aug","Sep","Oct","Nov","Dec"}, 0), 1, 2, 3, 4, 5, 6, 7, 8, 9, 10, 11, 12), MID(H1672, 9, 2)), "yyyy-mm-dd")</f>
        <v>2009-08-25</v>
      </c>
      <c r="G1672" s="1" t="s">
        <v>3475</v>
      </c>
      <c r="H1672" s="1" t="s">
        <v>3474</v>
      </c>
    </row>
    <row r="1673" spans="1:8" hidden="1" x14ac:dyDescent="0.3">
      <c r="A1673" s="1" t="s">
        <v>379</v>
      </c>
      <c r="B1673" s="1" t="str">
        <f t="shared" si="79"/>
        <v>France</v>
      </c>
      <c r="C1673" s="5" t="str">
        <f t="shared" si="78"/>
        <v>2009</v>
      </c>
      <c r="D1673" s="1" t="str">
        <f t="shared" si="80"/>
        <v xml:space="preserve">Ariane 5 ECA </v>
      </c>
      <c r="E1673" s="1" t="s">
        <v>346</v>
      </c>
      <c r="F1673" s="7" t="str">
        <f>TEXT(DATE(MID(H1673, 13, 4), CHOOSE(MATCH( MID(H1673, 5, 3), {"Jan","Feb","Mar","Apr","May","Jun","Jul","Aug","Sep","Oct","Nov","Dec"}, 0), 1, 2, 3, 4, 5, 6, 7, 8, 9, 10, 11, 12), MID(H1673, 9, 2)), "yyyy-mm-dd")</f>
        <v>2009-08-21</v>
      </c>
      <c r="G1673" s="1" t="s">
        <v>3477</v>
      </c>
      <c r="H1673" s="1" t="s">
        <v>3476</v>
      </c>
    </row>
    <row r="1674" spans="1:8" hidden="1" x14ac:dyDescent="0.3">
      <c r="A1674" s="1" t="s">
        <v>3478</v>
      </c>
      <c r="B1674" s="1" t="str">
        <f t="shared" si="79"/>
        <v>USA</v>
      </c>
      <c r="C1674" s="5" t="str">
        <f t="shared" si="78"/>
        <v>2009</v>
      </c>
      <c r="D1674" s="1" t="str">
        <f t="shared" si="80"/>
        <v xml:space="preserve">Delta II 7925 </v>
      </c>
      <c r="E1674" s="1" t="s">
        <v>346</v>
      </c>
      <c r="F1674" s="7" t="str">
        <f>TEXT(DATE(MID(H1674, 13, 4), CHOOSE(MATCH( MID(H1674, 5, 3), {"Jan","Feb","Mar","Apr","May","Jun","Jul","Aug","Sep","Oct","Nov","Dec"}, 0), 1, 2, 3, 4, 5, 6, 7, 8, 9, 10, 11, 12), MID(H1674, 9, 2)), "yyyy-mm-dd")</f>
        <v>2009-08-17</v>
      </c>
      <c r="G1674" s="1" t="s">
        <v>3480</v>
      </c>
      <c r="H1674" s="1" t="s">
        <v>3479</v>
      </c>
    </row>
    <row r="1675" spans="1:8" hidden="1" x14ac:dyDescent="0.3">
      <c r="A1675" s="1" t="s">
        <v>529</v>
      </c>
      <c r="B1675" s="1" t="str">
        <f t="shared" si="79"/>
        <v>Kazakhstan</v>
      </c>
      <c r="C1675" s="5" t="str">
        <f t="shared" si="78"/>
        <v>2009</v>
      </c>
      <c r="D1675" s="1" t="str">
        <f t="shared" si="80"/>
        <v xml:space="preserve">Proton-M/Briz-M </v>
      </c>
      <c r="E1675" s="1" t="s">
        <v>8</v>
      </c>
      <c r="F1675" s="7" t="str">
        <f>TEXT(DATE(MID(H1675, 13, 4), CHOOSE(MATCH( MID(H1675, 5, 3), {"Jan","Feb","Mar","Apr","May","Jun","Jul","Aug","Sep","Oct","Nov","Dec"}, 0), 1, 2, 3, 4, 5, 6, 7, 8, 9, 10, 11, 12), MID(H1675, 9, 2)), "yyyy-mm-dd")</f>
        <v>2009-08-11</v>
      </c>
      <c r="G1675" s="1" t="s">
        <v>3482</v>
      </c>
      <c r="H1675" s="1" t="s">
        <v>3481</v>
      </c>
    </row>
    <row r="1676" spans="1:8" hidden="1" x14ac:dyDescent="0.3">
      <c r="A1676" s="1" t="s">
        <v>3344</v>
      </c>
      <c r="B1676" s="1" t="str">
        <f t="shared" si="79"/>
        <v>Kazakhstan</v>
      </c>
      <c r="C1676" s="5" t="str">
        <f t="shared" si="78"/>
        <v>2009</v>
      </c>
      <c r="D1676" s="1" t="str">
        <f t="shared" si="80"/>
        <v xml:space="preserve">Dnepr </v>
      </c>
      <c r="E1676" s="1" t="s">
        <v>346</v>
      </c>
      <c r="F1676" s="7" t="str">
        <f>TEXT(DATE(MID(H1676, 13, 4), CHOOSE(MATCH( MID(H1676, 5, 3), {"Jan","Feb","Mar","Apr","May","Jun","Jul","Aug","Sep","Oct","Nov","Dec"}, 0), 1, 2, 3, 4, 5, 6, 7, 8, 9, 10, 11, 12), MID(H1676, 9, 2)), "yyyy-mm-dd")</f>
        <v>2009-07-29</v>
      </c>
      <c r="G1676" s="1" t="s">
        <v>3484</v>
      </c>
      <c r="H1676" s="1" t="s">
        <v>3483</v>
      </c>
    </row>
    <row r="1677" spans="1:8" hidden="1" x14ac:dyDescent="0.3">
      <c r="A1677" s="1" t="s">
        <v>1630</v>
      </c>
      <c r="B1677" s="1" t="str">
        <f t="shared" si="79"/>
        <v>Kazakhstan</v>
      </c>
      <c r="C1677" s="5" t="str">
        <f t="shared" si="78"/>
        <v>2009</v>
      </c>
      <c r="D1677" s="1" t="str">
        <f t="shared" si="80"/>
        <v xml:space="preserve">Soyuz U </v>
      </c>
      <c r="E1677" s="1" t="s">
        <v>346</v>
      </c>
      <c r="F1677" s="7" t="str">
        <f>TEXT(DATE(MID(H1677, 13, 4), CHOOSE(MATCH( MID(H1677, 5, 3), {"Jan","Feb","Mar","Apr","May","Jun","Jul","Aug","Sep","Oct","Nov","Dec"}, 0), 1, 2, 3, 4, 5, 6, 7, 8, 9, 10, 11, 12), MID(H1677, 9, 2)), "yyyy-mm-dd")</f>
        <v>2009-07-24</v>
      </c>
      <c r="G1677" s="1" t="s">
        <v>3486</v>
      </c>
      <c r="H1677" s="1" t="s">
        <v>3485</v>
      </c>
    </row>
    <row r="1678" spans="1:8" hidden="1" x14ac:dyDescent="0.3">
      <c r="A1678" s="1" t="s">
        <v>3373</v>
      </c>
      <c r="B1678" s="1" t="str">
        <f t="shared" si="79"/>
        <v>Russia</v>
      </c>
      <c r="C1678" s="5" t="str">
        <f t="shared" si="78"/>
        <v>2009</v>
      </c>
      <c r="D1678" s="1" t="str">
        <f t="shared" si="80"/>
        <v xml:space="preserve">Cosmos-3M </v>
      </c>
      <c r="E1678" s="1" t="s">
        <v>346</v>
      </c>
      <c r="F1678" s="7" t="str">
        <f>TEXT(DATE(MID(H1678, 13, 4), CHOOSE(MATCH( MID(H1678, 5, 3), {"Jan","Feb","Mar","Apr","May","Jun","Jul","Aug","Sep","Oct","Nov","Dec"}, 0), 1, 2, 3, 4, 5, 6, 7, 8, 9, 10, 11, 12), MID(H1678, 9, 2)), "yyyy-mm-dd")</f>
        <v>2009-07-21</v>
      </c>
      <c r="G1678" s="1" t="s">
        <v>3488</v>
      </c>
      <c r="H1678" s="1" t="s">
        <v>3487</v>
      </c>
    </row>
    <row r="1679" spans="1:8" hidden="1" x14ac:dyDescent="0.3">
      <c r="A1679" s="1" t="s">
        <v>30</v>
      </c>
      <c r="B1679" s="1" t="str">
        <f t="shared" si="79"/>
        <v>USA</v>
      </c>
      <c r="C1679" s="5" t="str">
        <f t="shared" si="78"/>
        <v>2009</v>
      </c>
      <c r="D1679" s="1" t="str">
        <f t="shared" si="80"/>
        <v xml:space="preserve">Space Shuttle Endeavour </v>
      </c>
      <c r="E1679" s="1" t="s">
        <v>346</v>
      </c>
      <c r="F1679" s="7" t="str">
        <f>TEXT(DATE(MID(H1679, 13, 4), CHOOSE(MATCH( MID(H1679, 5, 3), {"Jan","Feb","Mar","Apr","May","Jun","Jul","Aug","Sep","Oct","Nov","Dec"}, 0), 1, 2, 3, 4, 5, 6, 7, 8, 9, 10, 11, 12), MID(H1679, 9, 2)), "yyyy-mm-dd")</f>
        <v>2009-07-15</v>
      </c>
      <c r="G1679" s="1" t="s">
        <v>3490</v>
      </c>
      <c r="H1679" s="1" t="s">
        <v>3489</v>
      </c>
    </row>
    <row r="1680" spans="1:8" hidden="1" x14ac:dyDescent="0.3">
      <c r="A1680" s="1" t="s">
        <v>3491</v>
      </c>
      <c r="B1680" s="1" t="str">
        <f t="shared" si="79"/>
        <v>Marshall Islands</v>
      </c>
      <c r="C1680" s="5" t="str">
        <f t="shared" si="78"/>
        <v>2009</v>
      </c>
      <c r="D1680" s="1" t="str">
        <f t="shared" si="80"/>
        <v xml:space="preserve">Falcon 1 </v>
      </c>
      <c r="E1680" s="1" t="s">
        <v>346</v>
      </c>
      <c r="F1680" s="7" t="str">
        <f>TEXT(DATE(MID(H1680, 13, 4), CHOOSE(MATCH( MID(H1680, 5, 3), {"Jan","Feb","Mar","Apr","May","Jun","Jul","Aug","Sep","Oct","Nov","Dec"}, 0), 1, 2, 3, 4, 5, 6, 7, 8, 9, 10, 11, 12), MID(H1680, 9, 2)), "yyyy-mm-dd")</f>
        <v>2009-07-14</v>
      </c>
      <c r="G1680" s="1" t="s">
        <v>3493</v>
      </c>
      <c r="H1680" s="1" t="s">
        <v>3492</v>
      </c>
    </row>
    <row r="1681" spans="1:8" hidden="1" x14ac:dyDescent="0.3">
      <c r="A1681" s="1" t="s">
        <v>1561</v>
      </c>
      <c r="B1681" s="1" t="str">
        <f t="shared" si="79"/>
        <v>Russia</v>
      </c>
      <c r="C1681" s="5" t="str">
        <f t="shared" si="78"/>
        <v>2009</v>
      </c>
      <c r="D1681" s="1" t="str">
        <f t="shared" si="80"/>
        <v xml:space="preserve">Rokot/Briz KM </v>
      </c>
      <c r="E1681" s="1" t="s">
        <v>346</v>
      </c>
      <c r="F1681" s="7" t="str">
        <f>TEXT(DATE(MID(H1681, 13, 4), CHOOSE(MATCH( MID(H1681, 5, 3), {"Jan","Feb","Mar","Apr","May","Jun","Jul","Aug","Sep","Oct","Nov","Dec"}, 0), 1, 2, 3, 4, 5, 6, 7, 8, 9, 10, 11, 12), MID(H1681, 9, 2)), "yyyy-mm-dd")</f>
        <v>2009-07-06</v>
      </c>
      <c r="G1681" s="1" t="s">
        <v>3495</v>
      </c>
      <c r="H1681" s="1" t="s">
        <v>3494</v>
      </c>
    </row>
    <row r="1682" spans="1:8" hidden="1" x14ac:dyDescent="0.3">
      <c r="A1682" s="1" t="s">
        <v>379</v>
      </c>
      <c r="B1682" s="1" t="str">
        <f t="shared" si="79"/>
        <v>France</v>
      </c>
      <c r="C1682" s="5" t="str">
        <f t="shared" si="78"/>
        <v>2009</v>
      </c>
      <c r="D1682" s="1" t="str">
        <f t="shared" si="80"/>
        <v xml:space="preserve">Ariane 5 ECA </v>
      </c>
      <c r="E1682" s="1" t="s">
        <v>346</v>
      </c>
      <c r="F1682" s="7" t="str">
        <f>TEXT(DATE(MID(H1682, 13, 4), CHOOSE(MATCH( MID(H1682, 5, 3), {"Jan","Feb","Mar","Apr","May","Jun","Jul","Aug","Sep","Oct","Nov","Dec"}, 0), 1, 2, 3, 4, 5, 6, 7, 8, 9, 10, 11, 12), MID(H1682, 9, 2)), "yyyy-mm-dd")</f>
        <v>2009-07-01</v>
      </c>
      <c r="G1682" s="1" t="s">
        <v>3497</v>
      </c>
      <c r="H1682" s="1" t="s">
        <v>3496</v>
      </c>
    </row>
    <row r="1683" spans="1:8" hidden="1" x14ac:dyDescent="0.3">
      <c r="A1683" s="1" t="s">
        <v>529</v>
      </c>
      <c r="B1683" s="1" t="str">
        <f t="shared" si="79"/>
        <v>Kazakhstan</v>
      </c>
      <c r="C1683" s="5" t="str">
        <f t="shared" si="78"/>
        <v>2009</v>
      </c>
      <c r="D1683" s="1" t="str">
        <f t="shared" si="80"/>
        <v xml:space="preserve">Proton-M/Briz-M </v>
      </c>
      <c r="E1683" s="1" t="s">
        <v>8</v>
      </c>
      <c r="F1683" s="7" t="str">
        <f>TEXT(DATE(MID(H1683, 13, 4), CHOOSE(MATCH( MID(H1683, 5, 3), {"Jan","Feb","Mar","Apr","May","Jun","Jul","Aug","Sep","Oct","Nov","Dec"}, 0), 1, 2, 3, 4, 5, 6, 7, 8, 9, 10, 11, 12), MID(H1683, 9, 2)), "yyyy-mm-dd")</f>
        <v>2009-06-30</v>
      </c>
      <c r="G1683" s="1" t="s">
        <v>3499</v>
      </c>
      <c r="H1683" s="1" t="s">
        <v>3498</v>
      </c>
    </row>
    <row r="1684" spans="1:8" hidden="1" x14ac:dyDescent="0.3">
      <c r="A1684" s="1" t="s">
        <v>390</v>
      </c>
      <c r="B1684" s="1" t="str">
        <f t="shared" si="79"/>
        <v>USA</v>
      </c>
      <c r="C1684" s="5" t="str">
        <f t="shared" si="78"/>
        <v>2009</v>
      </c>
      <c r="D1684" s="1" t="str">
        <f t="shared" si="80"/>
        <v xml:space="preserve">Delta IV Medium+ (4,2) </v>
      </c>
      <c r="E1684" s="1" t="s">
        <v>346</v>
      </c>
      <c r="F1684" s="7" t="str">
        <f>TEXT(DATE(MID(H1684, 13, 4), CHOOSE(MATCH( MID(H1684, 5, 3), {"Jan","Feb","Mar","Apr","May","Jun","Jul","Aug","Sep","Oct","Nov","Dec"}, 0), 1, 2, 3, 4, 5, 6, 7, 8, 9, 10, 11, 12), MID(H1684, 9, 2)), "yyyy-mm-dd")</f>
        <v>2009-06-27</v>
      </c>
      <c r="G1684" s="1" t="s">
        <v>3501</v>
      </c>
      <c r="H1684" s="1" t="s">
        <v>3500</v>
      </c>
    </row>
    <row r="1685" spans="1:8" hidden="1" x14ac:dyDescent="0.3">
      <c r="A1685" s="1" t="s">
        <v>2022</v>
      </c>
      <c r="B1685" s="1" t="str">
        <f t="shared" si="79"/>
        <v>Kazakhstan</v>
      </c>
      <c r="C1685" s="5" t="str">
        <f t="shared" si="78"/>
        <v>2009</v>
      </c>
      <c r="D1685" s="1" t="str">
        <f t="shared" si="80"/>
        <v xml:space="preserve">Zenit-3 SLB </v>
      </c>
      <c r="E1685" s="1" t="s">
        <v>346</v>
      </c>
      <c r="F1685" s="7" t="str">
        <f>TEXT(DATE(MID(H1685, 13, 4), CHOOSE(MATCH( MID(H1685, 5, 3), {"Jan","Feb","Mar","Apr","May","Jun","Jul","Aug","Sep","Oct","Nov","Dec"}, 0), 1, 2, 3, 4, 5, 6, 7, 8, 9, 10, 11, 12), MID(H1685, 9, 2)), "yyyy-mm-dd")</f>
        <v>2009-06-21</v>
      </c>
      <c r="G1685" s="1" t="s">
        <v>3503</v>
      </c>
      <c r="H1685" s="1" t="s">
        <v>3502</v>
      </c>
    </row>
    <row r="1686" spans="1:8" hidden="1" x14ac:dyDescent="0.3">
      <c r="A1686" s="1" t="s">
        <v>75</v>
      </c>
      <c r="B1686" s="1" t="str">
        <f t="shared" si="79"/>
        <v>USA</v>
      </c>
      <c r="C1686" s="5" t="str">
        <f t="shared" si="78"/>
        <v>2009</v>
      </c>
      <c r="D1686" s="1" t="str">
        <f t="shared" si="80"/>
        <v xml:space="preserve">Atlas V 401 </v>
      </c>
      <c r="E1686" s="1" t="s">
        <v>8</v>
      </c>
      <c r="F1686" s="7" t="str">
        <f>TEXT(DATE(MID(H1686, 13, 4), CHOOSE(MATCH( MID(H1686, 5, 3), {"Jan","Feb","Mar","Apr","May","Jun","Jul","Aug","Sep","Oct","Nov","Dec"}, 0), 1, 2, 3, 4, 5, 6, 7, 8, 9, 10, 11, 12), MID(H1686, 9, 2)), "yyyy-mm-dd")</f>
        <v>2009-06-18</v>
      </c>
      <c r="G1686" s="1" t="s">
        <v>3505</v>
      </c>
      <c r="H1686" s="1" t="s">
        <v>3504</v>
      </c>
    </row>
    <row r="1687" spans="1:8" hidden="1" x14ac:dyDescent="0.3">
      <c r="A1687" s="1" t="s">
        <v>1630</v>
      </c>
      <c r="B1687" s="1" t="str">
        <f t="shared" si="79"/>
        <v>Kazakhstan</v>
      </c>
      <c r="C1687" s="5" t="str">
        <f t="shared" si="78"/>
        <v>2009</v>
      </c>
      <c r="D1687" s="1" t="str">
        <f t="shared" si="80"/>
        <v xml:space="preserve">Soyuz FG </v>
      </c>
      <c r="E1687" s="1" t="s">
        <v>346</v>
      </c>
      <c r="F1687" s="7" t="str">
        <f>TEXT(DATE(MID(H1687, 13, 4), CHOOSE(MATCH( MID(H1687, 5, 3), {"Jan","Feb","Mar","Apr","May","Jun","Jul","Aug","Sep","Oct","Nov","Dec"}, 0), 1, 2, 3, 4, 5, 6, 7, 8, 9, 10, 11, 12), MID(H1687, 9, 2)), "yyyy-mm-dd")</f>
        <v>2009-05-27</v>
      </c>
      <c r="G1687" s="1" t="s">
        <v>3507</v>
      </c>
      <c r="H1687" s="1" t="s">
        <v>3506</v>
      </c>
    </row>
    <row r="1688" spans="1:8" hidden="1" x14ac:dyDescent="0.3">
      <c r="A1688" s="1" t="s">
        <v>5</v>
      </c>
      <c r="B1688" s="1" t="str">
        <f t="shared" si="79"/>
        <v>Russia</v>
      </c>
      <c r="C1688" s="5" t="str">
        <f t="shared" si="78"/>
        <v>2009</v>
      </c>
      <c r="D1688" s="1" t="str">
        <f t="shared" si="80"/>
        <v xml:space="preserve">Soyuz 2.1a/Fregat-M </v>
      </c>
      <c r="E1688" s="1" t="s">
        <v>8</v>
      </c>
      <c r="F1688" s="7" t="str">
        <f>TEXT(DATE(MID(H1688, 13, 4), CHOOSE(MATCH( MID(H1688, 5, 3), {"Jan","Feb","Mar","Apr","May","Jun","Jul","Aug","Sep","Oct","Nov","Dec"}, 0), 1, 2, 3, 4, 5, 6, 7, 8, 9, 10, 11, 12), MID(H1688, 9, 2)), "yyyy-mm-dd")</f>
        <v>2009-05-21</v>
      </c>
      <c r="G1688" s="1" t="s">
        <v>3509</v>
      </c>
      <c r="H1688" s="1" t="s">
        <v>3508</v>
      </c>
    </row>
    <row r="1689" spans="1:8" hidden="1" x14ac:dyDescent="0.3">
      <c r="A1689" s="1" t="s">
        <v>1197</v>
      </c>
      <c r="B1689" s="1" t="str">
        <f t="shared" si="79"/>
        <v>USA</v>
      </c>
      <c r="C1689" s="5" t="str">
        <f t="shared" si="78"/>
        <v>2009</v>
      </c>
      <c r="D1689" s="1" t="str">
        <f t="shared" si="80"/>
        <v xml:space="preserve">Minotaur I </v>
      </c>
      <c r="E1689" s="1" t="s">
        <v>8</v>
      </c>
      <c r="F1689" s="7" t="str">
        <f>TEXT(DATE(MID(H1689, 13, 4), CHOOSE(MATCH( MID(H1689, 5, 3), {"Jan","Feb","Mar","Apr","May","Jun","Jul","Aug","Sep","Oct","Nov","Dec"}, 0), 1, 2, 3, 4, 5, 6, 7, 8, 9, 10, 11, 12), MID(H1689, 9, 2)), "yyyy-mm-dd")</f>
        <v>2009-05-19</v>
      </c>
      <c r="G1689" s="1" t="s">
        <v>3511</v>
      </c>
      <c r="H1689" s="1" t="s">
        <v>3510</v>
      </c>
    </row>
    <row r="1690" spans="1:8" hidden="1" x14ac:dyDescent="0.3">
      <c r="A1690" s="1" t="s">
        <v>529</v>
      </c>
      <c r="B1690" s="1" t="str">
        <f t="shared" si="79"/>
        <v>Kazakhstan</v>
      </c>
      <c r="C1690" s="5" t="str">
        <f t="shared" si="78"/>
        <v>2009</v>
      </c>
      <c r="D1690" s="1" t="str">
        <f t="shared" si="80"/>
        <v xml:space="preserve">Proton-M/Briz-M </v>
      </c>
      <c r="E1690" s="1" t="s">
        <v>8</v>
      </c>
      <c r="F1690" s="7" t="str">
        <f>TEXT(DATE(MID(H1690, 13, 4), CHOOSE(MATCH( MID(H1690, 5, 3), {"Jan","Feb","Mar","Apr","May","Jun","Jul","Aug","Sep","Oct","Nov","Dec"}, 0), 1, 2, 3, 4, 5, 6, 7, 8, 9, 10, 11, 12), MID(H1690, 9, 2)), "yyyy-mm-dd")</f>
        <v>2009-05-16</v>
      </c>
      <c r="G1690" s="1" t="s">
        <v>3513</v>
      </c>
      <c r="H1690" s="1" t="s">
        <v>3512</v>
      </c>
    </row>
    <row r="1691" spans="1:8" hidden="1" x14ac:dyDescent="0.3">
      <c r="A1691" s="1" t="s">
        <v>379</v>
      </c>
      <c r="B1691" s="1" t="str">
        <f t="shared" si="79"/>
        <v>France</v>
      </c>
      <c r="C1691" s="5" t="str">
        <f t="shared" si="78"/>
        <v>2009</v>
      </c>
      <c r="D1691" s="1" t="str">
        <f t="shared" si="80"/>
        <v xml:space="preserve">Ariane 5 ECA </v>
      </c>
      <c r="E1691" s="1" t="s">
        <v>346</v>
      </c>
      <c r="F1691" s="7" t="str">
        <f>TEXT(DATE(MID(H1691, 13, 4), CHOOSE(MATCH( MID(H1691, 5, 3), {"Jan","Feb","Mar","Apr","May","Jun","Jul","Aug","Sep","Oct","Nov","Dec"}, 0), 1, 2, 3, 4, 5, 6, 7, 8, 9, 10, 11, 12), MID(H1691, 9, 2)), "yyyy-mm-dd")</f>
        <v>2009-05-14</v>
      </c>
      <c r="G1691" s="1" t="s">
        <v>3515</v>
      </c>
      <c r="H1691" s="1" t="s">
        <v>3514</v>
      </c>
    </row>
    <row r="1692" spans="1:8" hidden="1" x14ac:dyDescent="0.3">
      <c r="A1692" s="1" t="s">
        <v>30</v>
      </c>
      <c r="B1692" s="1" t="str">
        <f t="shared" si="79"/>
        <v>USA</v>
      </c>
      <c r="C1692" s="5" t="str">
        <f t="shared" si="78"/>
        <v>2009</v>
      </c>
      <c r="D1692" s="1" t="str">
        <f t="shared" si="80"/>
        <v xml:space="preserve">Space Shuttle Atlantis </v>
      </c>
      <c r="E1692" s="1" t="s">
        <v>346</v>
      </c>
      <c r="F1692" s="7" t="str">
        <f>TEXT(DATE(MID(H1692, 13, 4), CHOOSE(MATCH( MID(H1692, 5, 3), {"Jan","Feb","Mar","Apr","May","Jun","Jul","Aug","Sep","Oct","Nov","Dec"}, 0), 1, 2, 3, 4, 5, 6, 7, 8, 9, 10, 11, 12), MID(H1692, 9, 2)), "yyyy-mm-dd")</f>
        <v>2009-05-11</v>
      </c>
      <c r="G1692" s="1" t="s">
        <v>3517</v>
      </c>
      <c r="H1692" s="1" t="s">
        <v>3516</v>
      </c>
    </row>
    <row r="1693" spans="1:8" hidden="1" x14ac:dyDescent="0.3">
      <c r="A1693" s="1" t="s">
        <v>1630</v>
      </c>
      <c r="B1693" s="1" t="str">
        <f t="shared" si="79"/>
        <v>Kazakhstan</v>
      </c>
      <c r="C1693" s="5" t="str">
        <f t="shared" si="78"/>
        <v>2009</v>
      </c>
      <c r="D1693" s="1" t="str">
        <f t="shared" si="80"/>
        <v xml:space="preserve">Soyuz U </v>
      </c>
      <c r="E1693" s="1" t="s">
        <v>346</v>
      </c>
      <c r="F1693" s="7" t="str">
        <f>TEXT(DATE(MID(H1693, 13, 4), CHOOSE(MATCH( MID(H1693, 5, 3), {"Jan","Feb","Mar","Apr","May","Jun","Jul","Aug","Sep","Oct","Nov","Dec"}, 0), 1, 2, 3, 4, 5, 6, 7, 8, 9, 10, 11, 12), MID(H1693, 9, 2)), "yyyy-mm-dd")</f>
        <v>2009-05-07</v>
      </c>
      <c r="G1693" s="1" t="s">
        <v>3519</v>
      </c>
      <c r="H1693" s="1" t="s">
        <v>3518</v>
      </c>
    </row>
    <row r="1694" spans="1:8" hidden="1" x14ac:dyDescent="0.3">
      <c r="A1694" s="1" t="s">
        <v>114</v>
      </c>
      <c r="B1694" s="1" t="str">
        <f t="shared" si="79"/>
        <v>USA</v>
      </c>
      <c r="C1694" s="5" t="str">
        <f t="shared" si="78"/>
        <v>2009</v>
      </c>
      <c r="D1694" s="1" t="str">
        <f t="shared" si="80"/>
        <v xml:space="preserve">Delta II 7920-10C </v>
      </c>
      <c r="E1694" s="1" t="s">
        <v>346</v>
      </c>
      <c r="F1694" s="7" t="str">
        <f>TEXT(DATE(MID(H1694, 13, 4), CHOOSE(MATCH( MID(H1694, 5, 3), {"Jan","Feb","Mar","Apr","May","Jun","Jul","Aug","Sep","Oct","Nov","Dec"}, 0), 1, 2, 3, 4, 5, 6, 7, 8, 9, 10, 11, 12), MID(H1694, 9, 2)), "yyyy-mm-dd")</f>
        <v>2009-05-05</v>
      </c>
      <c r="G1694" s="1" t="s">
        <v>3521</v>
      </c>
      <c r="H1694" s="1" t="s">
        <v>3520</v>
      </c>
    </row>
    <row r="1695" spans="1:8" hidden="1" x14ac:dyDescent="0.3">
      <c r="A1695" s="1" t="s">
        <v>3038</v>
      </c>
      <c r="B1695" s="1" t="str">
        <f t="shared" si="79"/>
        <v>Russia</v>
      </c>
      <c r="C1695" s="5" t="str">
        <f t="shared" si="78"/>
        <v>2009</v>
      </c>
      <c r="D1695" s="1" t="str">
        <f t="shared" si="80"/>
        <v xml:space="preserve">Soyuz U </v>
      </c>
      <c r="E1695" s="1" t="s">
        <v>346</v>
      </c>
      <c r="F1695" s="7" t="str">
        <f>TEXT(DATE(MID(H1695, 13, 4), CHOOSE(MATCH( MID(H1695, 5, 3), {"Jan","Feb","Mar","Apr","May","Jun","Jul","Aug","Sep","Oct","Nov","Dec"}, 0), 1, 2, 3, 4, 5, 6, 7, 8, 9, 10, 11, 12), MID(H1695, 9, 2)), "yyyy-mm-dd")</f>
        <v>2009-04-29</v>
      </c>
      <c r="G1695" s="1" t="s">
        <v>3523</v>
      </c>
      <c r="H1695" s="1" t="s">
        <v>3522</v>
      </c>
    </row>
    <row r="1696" spans="1:8" hidden="1" x14ac:dyDescent="0.3">
      <c r="A1696" s="1" t="s">
        <v>3524</v>
      </c>
      <c r="B1696" s="1" t="str">
        <f t="shared" si="79"/>
        <v>China</v>
      </c>
      <c r="C1696" s="5" t="str">
        <f t="shared" si="78"/>
        <v>2009</v>
      </c>
      <c r="D1696" s="1" t="str">
        <f t="shared" si="80"/>
        <v xml:space="preserve">Long March 2C </v>
      </c>
      <c r="E1696" s="1" t="s">
        <v>8</v>
      </c>
      <c r="F1696" s="7" t="str">
        <f>TEXT(DATE(MID(H1696, 13, 4), CHOOSE(MATCH( MID(H1696, 5, 3), {"Jan","Feb","Mar","Apr","May","Jun","Jul","Aug","Sep","Oct","Nov","Dec"}, 0), 1, 2, 3, 4, 5, 6, 7, 8, 9, 10, 11, 12), MID(H1696, 9, 2)), "yyyy-mm-dd")</f>
        <v>2009-04-22</v>
      </c>
      <c r="G1696" s="1" t="s">
        <v>3526</v>
      </c>
      <c r="H1696" s="1" t="s">
        <v>3525</v>
      </c>
    </row>
    <row r="1697" spans="1:8" hidden="1" x14ac:dyDescent="0.3">
      <c r="A1697" s="1" t="s">
        <v>2702</v>
      </c>
      <c r="B1697" s="1" t="str">
        <f t="shared" si="79"/>
        <v>Pacific Ocean</v>
      </c>
      <c r="C1697" s="5" t="str">
        <f t="shared" si="78"/>
        <v>2009</v>
      </c>
      <c r="D1697" s="1" t="str">
        <f t="shared" si="80"/>
        <v xml:space="preserve">Zenit-3 SL </v>
      </c>
      <c r="E1697" s="1" t="s">
        <v>346</v>
      </c>
      <c r="F1697" s="7" t="str">
        <f>TEXT(DATE(MID(H1697, 13, 4), CHOOSE(MATCH( MID(H1697, 5, 3), {"Jan","Feb","Mar","Apr","May","Jun","Jul","Aug","Sep","Oct","Nov","Dec"}, 0), 1, 2, 3, 4, 5, 6, 7, 8, 9, 10, 11, 12), MID(H1697, 9, 2)), "yyyy-mm-dd")</f>
        <v>2009-04-20</v>
      </c>
      <c r="G1697" s="1" t="s">
        <v>3528</v>
      </c>
      <c r="H1697" s="1" t="s">
        <v>3527</v>
      </c>
    </row>
    <row r="1698" spans="1:8" hidden="1" x14ac:dyDescent="0.3">
      <c r="A1698" s="1" t="s">
        <v>290</v>
      </c>
      <c r="B1698" s="1" t="str">
        <f t="shared" si="79"/>
        <v>India</v>
      </c>
      <c r="C1698" s="5" t="str">
        <f t="shared" si="78"/>
        <v>2009</v>
      </c>
      <c r="D1698" s="1" t="str">
        <f t="shared" si="80"/>
        <v xml:space="preserve">PSLV-CA </v>
      </c>
      <c r="E1698" s="1" t="s">
        <v>8</v>
      </c>
      <c r="F1698" s="7" t="str">
        <f>TEXT(DATE(MID(H1698, 13, 4), CHOOSE(MATCH( MID(H1698, 5, 3), {"Jan","Feb","Mar","Apr","May","Jun","Jul","Aug","Sep","Oct","Nov","Dec"}, 0), 1, 2, 3, 4, 5, 6, 7, 8, 9, 10, 11, 12), MID(H1698, 9, 2)), "yyyy-mm-dd")</f>
        <v>2009-04-20</v>
      </c>
      <c r="G1698" s="1" t="s">
        <v>3530</v>
      </c>
      <c r="H1698" s="1" t="s">
        <v>3529</v>
      </c>
    </row>
    <row r="1699" spans="1:8" hidden="1" x14ac:dyDescent="0.3">
      <c r="A1699" s="1" t="s">
        <v>101</v>
      </c>
      <c r="B1699" s="1" t="str">
        <f t="shared" si="79"/>
        <v>China</v>
      </c>
      <c r="C1699" s="5" t="str">
        <f t="shared" si="78"/>
        <v>2009</v>
      </c>
      <c r="D1699" s="1" t="str">
        <f t="shared" si="80"/>
        <v xml:space="preserve">Long March 3C </v>
      </c>
      <c r="E1699" s="1" t="s">
        <v>346</v>
      </c>
      <c r="F1699" s="7" t="str">
        <f>TEXT(DATE(MID(H1699, 13, 4), CHOOSE(MATCH( MID(H1699, 5, 3), {"Jan","Feb","Mar","Apr","May","Jun","Jul","Aug","Sep","Oct","Nov","Dec"}, 0), 1, 2, 3, 4, 5, 6, 7, 8, 9, 10, 11, 12), MID(H1699, 9, 2)), "yyyy-mm-dd")</f>
        <v>2009-04-14</v>
      </c>
      <c r="G1699" s="1" t="s">
        <v>3532</v>
      </c>
      <c r="H1699" s="1" t="s">
        <v>3531</v>
      </c>
    </row>
    <row r="1700" spans="1:8" hidden="1" x14ac:dyDescent="0.3">
      <c r="A1700" s="1" t="s">
        <v>3533</v>
      </c>
      <c r="B1700" s="1" t="str">
        <f t="shared" si="79"/>
        <v>North Korea</v>
      </c>
      <c r="C1700" s="5" t="str">
        <f t="shared" si="78"/>
        <v>2009</v>
      </c>
      <c r="D1700" s="1" t="str">
        <f t="shared" si="80"/>
        <v xml:space="preserve">Unha-2 </v>
      </c>
      <c r="E1700" s="1" t="s">
        <v>346</v>
      </c>
      <c r="F1700" s="7" t="str">
        <f>TEXT(DATE(MID(H1700, 13, 4), CHOOSE(MATCH( MID(H1700, 5, 3), {"Jan","Feb","Mar","Apr","May","Jun","Jul","Aug","Sep","Oct","Nov","Dec"}, 0), 1, 2, 3, 4, 5, 6, 7, 8, 9, 10, 11, 12), MID(H1700, 9, 2)), "yyyy-mm-dd")</f>
        <v>2009-04-05</v>
      </c>
      <c r="G1700" s="1" t="s">
        <v>3535</v>
      </c>
      <c r="H1700" s="1" t="s">
        <v>3534</v>
      </c>
    </row>
    <row r="1701" spans="1:8" hidden="1" x14ac:dyDescent="0.3">
      <c r="A1701" s="1" t="s">
        <v>75</v>
      </c>
      <c r="B1701" s="1" t="str">
        <f t="shared" si="79"/>
        <v>USA</v>
      </c>
      <c r="C1701" s="5" t="str">
        <f t="shared" si="78"/>
        <v>2009</v>
      </c>
      <c r="D1701" s="1" t="str">
        <f t="shared" si="80"/>
        <v xml:space="preserve">Atlas V 421 </v>
      </c>
      <c r="E1701" s="1" t="s">
        <v>8</v>
      </c>
      <c r="F1701" s="7" t="str">
        <f>TEXT(DATE(MID(H1701, 13, 4), CHOOSE(MATCH( MID(H1701, 5, 3), {"Jan","Feb","Mar","Apr","May","Jun","Jul","Aug","Sep","Oct","Nov","Dec"}, 0), 1, 2, 3, 4, 5, 6, 7, 8, 9, 10, 11, 12), MID(H1701, 9, 2)), "yyyy-mm-dd")</f>
        <v>2009-04-04</v>
      </c>
      <c r="G1701" s="1" t="s">
        <v>3537</v>
      </c>
      <c r="H1701" s="1" t="s">
        <v>3536</v>
      </c>
    </row>
    <row r="1702" spans="1:8" hidden="1" x14ac:dyDescent="0.3">
      <c r="A1702" s="1" t="s">
        <v>529</v>
      </c>
      <c r="B1702" s="1" t="str">
        <f t="shared" si="79"/>
        <v>Kazakhstan</v>
      </c>
      <c r="C1702" s="5" t="str">
        <f t="shared" si="78"/>
        <v>2009</v>
      </c>
      <c r="D1702" s="1" t="str">
        <f t="shared" si="80"/>
        <v xml:space="preserve">Proton-M/Briz-M </v>
      </c>
      <c r="E1702" s="1" t="s">
        <v>8</v>
      </c>
      <c r="F1702" s="7" t="str">
        <f>TEXT(DATE(MID(H1702, 13, 4), CHOOSE(MATCH( MID(H1702, 5, 3), {"Jan","Feb","Mar","Apr","May","Jun","Jul","Aug","Sep","Oct","Nov","Dec"}, 0), 1, 2, 3, 4, 5, 6, 7, 8, 9, 10, 11, 12), MID(H1702, 9, 2)), "yyyy-mm-dd")</f>
        <v>2009-04-03</v>
      </c>
      <c r="G1702" s="1" t="s">
        <v>3539</v>
      </c>
      <c r="H1702" s="1" t="s">
        <v>3538</v>
      </c>
    </row>
    <row r="1703" spans="1:8" hidden="1" x14ac:dyDescent="0.3">
      <c r="A1703" s="1" t="s">
        <v>1630</v>
      </c>
      <c r="B1703" s="1" t="str">
        <f t="shared" si="79"/>
        <v>Kazakhstan</v>
      </c>
      <c r="C1703" s="5" t="str">
        <f t="shared" si="78"/>
        <v>2009</v>
      </c>
      <c r="D1703" s="1" t="str">
        <f t="shared" si="80"/>
        <v xml:space="preserve">Soyuz FG </v>
      </c>
      <c r="E1703" s="1" t="s">
        <v>346</v>
      </c>
      <c r="F1703" s="7" t="str">
        <f>TEXT(DATE(MID(H1703, 13, 4), CHOOSE(MATCH( MID(H1703, 5, 3), {"Jan","Feb","Mar","Apr","May","Jun","Jul","Aug","Sep","Oct","Nov","Dec"}, 0), 1, 2, 3, 4, 5, 6, 7, 8, 9, 10, 11, 12), MID(H1703, 9, 2)), "yyyy-mm-dd")</f>
        <v>2009-03-26</v>
      </c>
      <c r="G1703" s="1" t="s">
        <v>3541</v>
      </c>
      <c r="H1703" s="1" t="s">
        <v>3540</v>
      </c>
    </row>
    <row r="1704" spans="1:8" hidden="1" x14ac:dyDescent="0.3">
      <c r="A1704" s="1" t="s">
        <v>3478</v>
      </c>
      <c r="B1704" s="1" t="str">
        <f t="shared" si="79"/>
        <v>USA</v>
      </c>
      <c r="C1704" s="5" t="str">
        <f t="shared" si="78"/>
        <v>2009</v>
      </c>
      <c r="D1704" s="1" t="str">
        <f t="shared" si="80"/>
        <v xml:space="preserve">Delta II 7925 </v>
      </c>
      <c r="E1704" s="1" t="s">
        <v>346</v>
      </c>
      <c r="F1704" s="7" t="str">
        <f>TEXT(DATE(MID(H1704, 13, 4), CHOOSE(MATCH( MID(H1704, 5, 3), {"Jan","Feb","Mar","Apr","May","Jun","Jul","Aug","Sep","Oct","Nov","Dec"}, 0), 1, 2, 3, 4, 5, 6, 7, 8, 9, 10, 11, 12), MID(H1704, 9, 2)), "yyyy-mm-dd")</f>
        <v>2009-03-24</v>
      </c>
      <c r="G1704" s="1" t="s">
        <v>3543</v>
      </c>
      <c r="H1704" s="1" t="s">
        <v>3542</v>
      </c>
    </row>
    <row r="1705" spans="1:8" hidden="1" x14ac:dyDescent="0.3">
      <c r="A1705" s="1" t="s">
        <v>1561</v>
      </c>
      <c r="B1705" s="1" t="str">
        <f t="shared" si="79"/>
        <v>Russia</v>
      </c>
      <c r="C1705" s="5" t="str">
        <f t="shared" si="78"/>
        <v>2009</v>
      </c>
      <c r="D1705" s="1" t="str">
        <f t="shared" si="80"/>
        <v xml:space="preserve">Rokot/Briz KM </v>
      </c>
      <c r="E1705" s="1" t="s">
        <v>346</v>
      </c>
      <c r="F1705" s="7" t="str">
        <f>TEXT(DATE(MID(H1705, 13, 4), CHOOSE(MATCH( MID(H1705, 5, 3), {"Jan","Feb","Mar","Apr","May","Jun","Jul","Aug","Sep","Oct","Nov","Dec"}, 0), 1, 2, 3, 4, 5, 6, 7, 8, 9, 10, 11, 12), MID(H1705, 9, 2)), "yyyy-mm-dd")</f>
        <v>2009-03-17</v>
      </c>
      <c r="G1705" s="1" t="s">
        <v>3545</v>
      </c>
      <c r="H1705" s="1" t="s">
        <v>3544</v>
      </c>
    </row>
    <row r="1706" spans="1:8" hidden="1" x14ac:dyDescent="0.3">
      <c r="A1706" s="1" t="s">
        <v>30</v>
      </c>
      <c r="B1706" s="1" t="str">
        <f t="shared" si="79"/>
        <v>USA</v>
      </c>
      <c r="C1706" s="5" t="str">
        <f t="shared" si="78"/>
        <v>2009</v>
      </c>
      <c r="D1706" s="1" t="str">
        <f t="shared" si="80"/>
        <v xml:space="preserve">Space Shuttle Discovery </v>
      </c>
      <c r="E1706" s="1" t="s">
        <v>346</v>
      </c>
      <c r="F1706" s="7" t="str">
        <f>TEXT(DATE(MID(H1706, 13, 4), CHOOSE(MATCH( MID(H1706, 5, 3), {"Jan","Feb","Mar","Apr","May","Jun","Jul","Aug","Sep","Oct","Nov","Dec"}, 0), 1, 2, 3, 4, 5, 6, 7, 8, 9, 10, 11, 12), MID(H1706, 9, 2)), "yyyy-mm-dd")</f>
        <v>2009-03-15</v>
      </c>
      <c r="G1706" s="1" t="s">
        <v>3547</v>
      </c>
      <c r="H1706" s="1" t="s">
        <v>3546</v>
      </c>
    </row>
    <row r="1707" spans="1:8" hidden="1" x14ac:dyDescent="0.3">
      <c r="A1707" s="1" t="s">
        <v>3160</v>
      </c>
      <c r="B1707" s="1" t="str">
        <f t="shared" si="79"/>
        <v>USA</v>
      </c>
      <c r="C1707" s="5" t="str">
        <f t="shared" si="78"/>
        <v>2009</v>
      </c>
      <c r="D1707" s="1" t="str">
        <f t="shared" si="80"/>
        <v xml:space="preserve">Delta II 7925-10L </v>
      </c>
      <c r="E1707" s="1" t="s">
        <v>346</v>
      </c>
      <c r="F1707" s="7" t="str">
        <f>TEXT(DATE(MID(H1707, 13, 4), CHOOSE(MATCH( MID(H1707, 5, 3), {"Jan","Feb","Mar","Apr","May","Jun","Jul","Aug","Sep","Oct","Nov","Dec"}, 0), 1, 2, 3, 4, 5, 6, 7, 8, 9, 10, 11, 12), MID(H1707, 9, 2)), "yyyy-mm-dd")</f>
        <v>2009-03-07</v>
      </c>
      <c r="G1707" s="1" t="s">
        <v>3549</v>
      </c>
      <c r="H1707" s="1" t="s">
        <v>3548</v>
      </c>
    </row>
    <row r="1708" spans="1:8" hidden="1" x14ac:dyDescent="0.3">
      <c r="A1708" s="1" t="s">
        <v>565</v>
      </c>
      <c r="B1708" s="1" t="str">
        <f t="shared" si="79"/>
        <v>Kazakhstan</v>
      </c>
      <c r="C1708" s="5" t="str">
        <f t="shared" si="78"/>
        <v>2009</v>
      </c>
      <c r="D1708" s="1" t="str">
        <f t="shared" si="80"/>
        <v xml:space="preserve">Proton K/Block-DM-2 </v>
      </c>
      <c r="E1708" s="1" t="s">
        <v>346</v>
      </c>
      <c r="F1708" s="7" t="str">
        <f>TEXT(DATE(MID(H1708, 13, 4), CHOOSE(MATCH( MID(H1708, 5, 3), {"Jan","Feb","Mar","Apr","May","Jun","Jul","Aug","Sep","Oct","Nov","Dec"}, 0), 1, 2, 3, 4, 5, 6, 7, 8, 9, 10, 11, 12), MID(H1708, 9, 2)), "yyyy-mm-dd")</f>
        <v>2009-02-28</v>
      </c>
      <c r="G1708" s="1" t="s">
        <v>3551</v>
      </c>
      <c r="H1708" s="1" t="s">
        <v>3550</v>
      </c>
    </row>
    <row r="1709" spans="1:8" hidden="1" x14ac:dyDescent="0.3">
      <c r="A1709" s="1" t="s">
        <v>2022</v>
      </c>
      <c r="B1709" s="1" t="str">
        <f t="shared" si="79"/>
        <v>Kazakhstan</v>
      </c>
      <c r="C1709" s="5" t="str">
        <f t="shared" si="78"/>
        <v>2009</v>
      </c>
      <c r="D1709" s="1" t="str">
        <f t="shared" si="80"/>
        <v xml:space="preserve">Zenit-3 SLB </v>
      </c>
      <c r="E1709" s="1" t="s">
        <v>346</v>
      </c>
      <c r="F1709" s="7" t="str">
        <f>TEXT(DATE(MID(H1709, 13, 4), CHOOSE(MATCH( MID(H1709, 5, 3), {"Jan","Feb","Mar","Apr","May","Jun","Jul","Aug","Sep","Oct","Nov","Dec"}, 0), 1, 2, 3, 4, 5, 6, 7, 8, 9, 10, 11, 12), MID(H1709, 9, 2)), "yyyy-mm-dd")</f>
        <v>2009-02-26</v>
      </c>
      <c r="G1709" s="1" t="s">
        <v>3553</v>
      </c>
      <c r="H1709" s="1" t="s">
        <v>3552</v>
      </c>
    </row>
    <row r="1710" spans="1:8" hidden="1" x14ac:dyDescent="0.3">
      <c r="A1710" s="1" t="s">
        <v>2063</v>
      </c>
      <c r="B1710" s="1" t="str">
        <f t="shared" si="79"/>
        <v>USA</v>
      </c>
      <c r="C1710" s="5" t="str">
        <f t="shared" si="78"/>
        <v>2009</v>
      </c>
      <c r="D1710" s="1" t="str">
        <f t="shared" si="80"/>
        <v xml:space="preserve">Minotaur C (Taurus) </v>
      </c>
      <c r="E1710" s="1" t="s">
        <v>8</v>
      </c>
      <c r="F1710" s="7" t="str">
        <f>TEXT(DATE(MID(H1710, 13, 4), CHOOSE(MATCH( MID(H1710, 5, 3), {"Jan","Feb","Mar","Apr","May","Jun","Jul","Aug","Sep","Oct","Nov","Dec"}, 0), 1, 2, 3, 4, 5, 6, 7, 8, 9, 10, 11, 12), MID(H1710, 9, 2)), "yyyy-mm-dd")</f>
        <v>2009-02-24</v>
      </c>
      <c r="G1710" s="1" t="s">
        <v>3555</v>
      </c>
      <c r="H1710" s="1" t="s">
        <v>3554</v>
      </c>
    </row>
    <row r="1711" spans="1:8" hidden="1" x14ac:dyDescent="0.3">
      <c r="A1711" s="1" t="s">
        <v>379</v>
      </c>
      <c r="B1711" s="1" t="str">
        <f t="shared" si="79"/>
        <v>France</v>
      </c>
      <c r="C1711" s="5" t="str">
        <f t="shared" si="78"/>
        <v>2009</v>
      </c>
      <c r="D1711" s="1" t="str">
        <f t="shared" si="80"/>
        <v xml:space="preserve">Ariane 5 ECA </v>
      </c>
      <c r="E1711" s="1" t="s">
        <v>346</v>
      </c>
      <c r="F1711" s="7" t="str">
        <f>TEXT(DATE(MID(H1711, 13, 4), CHOOSE(MATCH( MID(H1711, 5, 3), {"Jan","Feb","Mar","Apr","May","Jun","Jul","Aug","Sep","Oct","Nov","Dec"}, 0), 1, 2, 3, 4, 5, 6, 7, 8, 9, 10, 11, 12), MID(H1711, 9, 2)), "yyyy-mm-dd")</f>
        <v>2009-02-12</v>
      </c>
      <c r="G1711" s="1" t="s">
        <v>3557</v>
      </c>
      <c r="H1711" s="1" t="s">
        <v>3556</v>
      </c>
    </row>
    <row r="1712" spans="1:8" hidden="1" x14ac:dyDescent="0.3">
      <c r="A1712" s="1" t="s">
        <v>529</v>
      </c>
      <c r="B1712" s="1" t="str">
        <f t="shared" si="79"/>
        <v>Kazakhstan</v>
      </c>
      <c r="C1712" s="5" t="str">
        <f t="shared" si="78"/>
        <v>2009</v>
      </c>
      <c r="D1712" s="1" t="str">
        <f t="shared" si="80"/>
        <v xml:space="preserve">Proton-M/Briz-M </v>
      </c>
      <c r="E1712" s="1" t="s">
        <v>8</v>
      </c>
      <c r="F1712" s="7" t="str">
        <f>TEXT(DATE(MID(H1712, 13, 4), CHOOSE(MATCH( MID(H1712, 5, 3), {"Jan","Feb","Mar","Apr","May","Jun","Jul","Aug","Sep","Oct","Nov","Dec"}, 0), 1, 2, 3, 4, 5, 6, 7, 8, 9, 10, 11, 12), MID(H1712, 9, 2)), "yyyy-mm-dd")</f>
        <v>2009-02-11</v>
      </c>
      <c r="G1712" s="1" t="s">
        <v>3559</v>
      </c>
      <c r="H1712" s="1" t="s">
        <v>3558</v>
      </c>
    </row>
    <row r="1713" spans="1:8" hidden="1" x14ac:dyDescent="0.3">
      <c r="A1713" s="1" t="s">
        <v>130</v>
      </c>
      <c r="B1713" s="1" t="str">
        <f t="shared" si="79"/>
        <v>Kazakhstan</v>
      </c>
      <c r="C1713" s="5" t="str">
        <f t="shared" si="78"/>
        <v>2009</v>
      </c>
      <c r="D1713" s="1" t="str">
        <f t="shared" si="80"/>
        <v xml:space="preserve">Soyuz U </v>
      </c>
      <c r="E1713" s="1" t="s">
        <v>346</v>
      </c>
      <c r="F1713" s="7" t="str">
        <f>TEXT(DATE(MID(H1713, 13, 4), CHOOSE(MATCH( MID(H1713, 5, 3), {"Jan","Feb","Mar","Apr","May","Jun","Jul","Aug","Sep","Oct","Nov","Dec"}, 0), 1, 2, 3, 4, 5, 6, 7, 8, 9, 10, 11, 12), MID(H1713, 9, 2)), "yyyy-mm-dd")</f>
        <v>2009-02-10</v>
      </c>
      <c r="G1713" s="1" t="s">
        <v>3561</v>
      </c>
      <c r="H1713" s="1" t="s">
        <v>3560</v>
      </c>
    </row>
    <row r="1714" spans="1:8" hidden="1" x14ac:dyDescent="0.3">
      <c r="A1714" s="1" t="s">
        <v>114</v>
      </c>
      <c r="B1714" s="1" t="str">
        <f t="shared" si="79"/>
        <v>USA</v>
      </c>
      <c r="C1714" s="5" t="str">
        <f t="shared" si="78"/>
        <v>2009</v>
      </c>
      <c r="D1714" s="1" t="str">
        <f t="shared" si="80"/>
        <v xml:space="preserve">Delta II 7320-10C </v>
      </c>
      <c r="E1714" s="1" t="s">
        <v>346</v>
      </c>
      <c r="F1714" s="7" t="str">
        <f>TEXT(DATE(MID(H1714, 13, 4), CHOOSE(MATCH( MID(H1714, 5, 3), {"Jan","Feb","Mar","Apr","May","Jun","Jul","Aug","Sep","Oct","Nov","Dec"}, 0), 1, 2, 3, 4, 5, 6, 7, 8, 9, 10, 11, 12), MID(H1714, 9, 2)), "yyyy-mm-dd")</f>
        <v>2009-02-06</v>
      </c>
      <c r="G1714" s="1" t="s">
        <v>3563</v>
      </c>
      <c r="H1714" s="1" t="s">
        <v>3562</v>
      </c>
    </row>
    <row r="1715" spans="1:8" hidden="1" x14ac:dyDescent="0.3">
      <c r="A1715" s="1" t="s">
        <v>852</v>
      </c>
      <c r="B1715" s="1" t="str">
        <f t="shared" si="79"/>
        <v>Iran</v>
      </c>
      <c r="C1715" s="5" t="str">
        <f t="shared" si="78"/>
        <v>2009</v>
      </c>
      <c r="D1715" s="1" t="str">
        <f t="shared" si="80"/>
        <v xml:space="preserve">Safir-1 </v>
      </c>
      <c r="E1715" s="1" t="s">
        <v>346</v>
      </c>
      <c r="F1715" s="7" t="str">
        <f>TEXT(DATE(MID(H1715, 13, 4), CHOOSE(MATCH( MID(H1715, 5, 3), {"Jan","Feb","Mar","Apr","May","Jun","Jul","Aug","Sep","Oct","Nov","Dec"}, 0), 1, 2, 3, 4, 5, 6, 7, 8, 9, 10, 11, 12), MID(H1715, 9, 2)), "yyyy-mm-dd")</f>
        <v>2009-02-02</v>
      </c>
      <c r="G1715" s="1" t="s">
        <v>3565</v>
      </c>
      <c r="H1715" s="1" t="s">
        <v>3564</v>
      </c>
    </row>
    <row r="1716" spans="1:8" hidden="1" x14ac:dyDescent="0.3">
      <c r="A1716" s="1" t="s">
        <v>3566</v>
      </c>
      <c r="B1716" s="1" t="str">
        <f t="shared" si="79"/>
        <v>Russia</v>
      </c>
      <c r="C1716" s="5" t="str">
        <f t="shared" si="78"/>
        <v>2009</v>
      </c>
      <c r="D1716" s="1" t="str">
        <f t="shared" si="80"/>
        <v xml:space="preserve">Tsyklon-3 </v>
      </c>
      <c r="E1716" s="1" t="s">
        <v>346</v>
      </c>
      <c r="F1716" s="7" t="str">
        <f>TEXT(DATE(MID(H1716, 13, 4), CHOOSE(MATCH( MID(H1716, 5, 3), {"Jan","Feb","Mar","Apr","May","Jun","Jul","Aug","Sep","Oct","Nov","Dec"}, 0), 1, 2, 3, 4, 5, 6, 7, 8, 9, 10, 11, 12), MID(H1716, 9, 2)), "yyyy-mm-dd")</f>
        <v>2009-01-30</v>
      </c>
      <c r="G1716" s="1" t="s">
        <v>3568</v>
      </c>
      <c r="H1716" s="1" t="s">
        <v>3567</v>
      </c>
    </row>
    <row r="1717" spans="1:8" hidden="1" x14ac:dyDescent="0.3">
      <c r="A1717" s="1" t="s">
        <v>61</v>
      </c>
      <c r="B1717" s="1" t="str">
        <f t="shared" si="79"/>
        <v>Japan</v>
      </c>
      <c r="C1717" s="5" t="str">
        <f t="shared" si="78"/>
        <v>2009</v>
      </c>
      <c r="D1717" s="1" t="str">
        <f t="shared" si="80"/>
        <v xml:space="preserve">H-IIA 202 </v>
      </c>
      <c r="E1717" s="1" t="s">
        <v>8</v>
      </c>
      <c r="F1717" s="7" t="str">
        <f>TEXT(DATE(MID(H1717, 13, 4), CHOOSE(MATCH( MID(H1717, 5, 3), {"Jan","Feb","Mar","Apr","May","Jun","Jul","Aug","Sep","Oct","Nov","Dec"}, 0), 1, 2, 3, 4, 5, 6, 7, 8, 9, 10, 11, 12), MID(H1717, 9, 2)), "yyyy-mm-dd")</f>
        <v>2009-01-23</v>
      </c>
      <c r="G1717" s="1" t="s">
        <v>3570</v>
      </c>
      <c r="H1717" s="1" t="s">
        <v>3569</v>
      </c>
    </row>
    <row r="1718" spans="1:8" hidden="1" x14ac:dyDescent="0.3">
      <c r="A1718" s="1" t="s">
        <v>390</v>
      </c>
      <c r="B1718" s="1" t="str">
        <f t="shared" si="79"/>
        <v>USA</v>
      </c>
      <c r="C1718" s="5" t="str">
        <f t="shared" si="78"/>
        <v>2009</v>
      </c>
      <c r="D1718" s="1" t="str">
        <f t="shared" si="80"/>
        <v xml:space="preserve">Delta IV Heavy </v>
      </c>
      <c r="E1718" s="1" t="s">
        <v>8</v>
      </c>
      <c r="F1718" s="7" t="str">
        <f>TEXT(DATE(MID(H1718, 13, 4), CHOOSE(MATCH( MID(H1718, 5, 3), {"Jan","Feb","Mar","Apr","May","Jun","Jul","Aug","Sep","Oct","Nov","Dec"}, 0), 1, 2, 3, 4, 5, 6, 7, 8, 9, 10, 11, 12), MID(H1718, 9, 2)), "yyyy-mm-dd")</f>
        <v>2009-01-18</v>
      </c>
      <c r="G1718" s="1" t="s">
        <v>3572</v>
      </c>
      <c r="H1718" s="1" t="s">
        <v>3571</v>
      </c>
    </row>
    <row r="1719" spans="1:8" hidden="1" x14ac:dyDescent="0.3">
      <c r="A1719" s="1" t="s">
        <v>565</v>
      </c>
      <c r="B1719" s="1" t="str">
        <f t="shared" si="79"/>
        <v>Kazakhstan</v>
      </c>
      <c r="C1719" s="5" t="str">
        <f t="shared" si="78"/>
        <v>2008</v>
      </c>
      <c r="D1719" s="1" t="str">
        <f t="shared" si="80"/>
        <v xml:space="preserve">Proton-M/DM-2 </v>
      </c>
      <c r="E1719" s="1" t="s">
        <v>8</v>
      </c>
      <c r="F1719" s="7" t="str">
        <f>TEXT(DATE(MID(H1719, 13, 4), CHOOSE(MATCH( MID(H1719, 5, 3), {"Jan","Feb","Mar","Apr","May","Jun","Jul","Aug","Sep","Oct","Nov","Dec"}, 0), 1, 2, 3, 4, 5, 6, 7, 8, 9, 10, 11, 12), MID(H1719, 9, 2)), "yyyy-mm-dd")</f>
        <v>2008-12-25</v>
      </c>
      <c r="G1719" s="1" t="s">
        <v>3574</v>
      </c>
      <c r="H1719" s="1" t="s">
        <v>3573</v>
      </c>
    </row>
    <row r="1720" spans="1:8" hidden="1" x14ac:dyDescent="0.3">
      <c r="A1720" s="1" t="s">
        <v>18</v>
      </c>
      <c r="B1720" s="1" t="str">
        <f t="shared" si="79"/>
        <v>China</v>
      </c>
      <c r="C1720" s="5" t="str">
        <f t="shared" si="78"/>
        <v>2008</v>
      </c>
      <c r="D1720" s="1" t="str">
        <f t="shared" si="80"/>
        <v xml:space="preserve">Long March 3A </v>
      </c>
      <c r="E1720" s="1" t="s">
        <v>8</v>
      </c>
      <c r="F1720" s="7" t="str">
        <f>TEXT(DATE(MID(H1720, 13, 4), CHOOSE(MATCH( MID(H1720, 5, 3), {"Jan","Feb","Mar","Apr","May","Jun","Jul","Aug","Sep","Oct","Nov","Dec"}, 0), 1, 2, 3, 4, 5, 6, 7, 8, 9, 10, 11, 12), MID(H1720, 9, 2)), "yyyy-mm-dd")</f>
        <v>2008-12-23</v>
      </c>
      <c r="G1720" s="1" t="s">
        <v>3576</v>
      </c>
      <c r="H1720" s="1" t="s">
        <v>3575</v>
      </c>
    </row>
    <row r="1721" spans="1:8" hidden="1" x14ac:dyDescent="0.3">
      <c r="A1721" s="1" t="s">
        <v>379</v>
      </c>
      <c r="B1721" s="1" t="str">
        <f t="shared" si="79"/>
        <v>France</v>
      </c>
      <c r="C1721" s="5" t="str">
        <f t="shared" si="78"/>
        <v>2008</v>
      </c>
      <c r="D1721" s="1" t="str">
        <f t="shared" si="80"/>
        <v xml:space="preserve">Ariane 5 ECA </v>
      </c>
      <c r="E1721" s="1" t="s">
        <v>346</v>
      </c>
      <c r="F1721" s="7" t="str">
        <f>TEXT(DATE(MID(H1721, 13, 4), CHOOSE(MATCH( MID(H1721, 5, 3), {"Jan","Feb","Mar","Apr","May","Jun","Jul","Aug","Sep","Oct","Nov","Dec"}, 0), 1, 2, 3, 4, 5, 6, 7, 8, 9, 10, 11, 12), MID(H1721, 9, 2)), "yyyy-mm-dd")</f>
        <v>2008-12-20</v>
      </c>
      <c r="G1721" s="1" t="s">
        <v>3578</v>
      </c>
      <c r="H1721" s="1" t="s">
        <v>3577</v>
      </c>
    </row>
    <row r="1722" spans="1:8" hidden="1" x14ac:dyDescent="0.3">
      <c r="A1722" s="1" t="s">
        <v>329</v>
      </c>
      <c r="B1722" s="1" t="str">
        <f t="shared" si="79"/>
        <v>China</v>
      </c>
      <c r="C1722" s="5" t="str">
        <f t="shared" si="78"/>
        <v>2008</v>
      </c>
      <c r="D1722" s="1" t="str">
        <f t="shared" si="80"/>
        <v xml:space="preserve">Long March 4B </v>
      </c>
      <c r="E1722" s="1" t="s">
        <v>8</v>
      </c>
      <c r="F1722" s="7" t="str">
        <f>TEXT(DATE(MID(H1722, 13, 4), CHOOSE(MATCH( MID(H1722, 5, 3), {"Jan","Feb","Mar","Apr","May","Jun","Jul","Aug","Sep","Oct","Nov","Dec"}, 0), 1, 2, 3, 4, 5, 6, 7, 8, 9, 10, 11, 12), MID(H1722, 9, 2)), "yyyy-mm-dd")</f>
        <v>2008-12-15</v>
      </c>
      <c r="G1722" s="1" t="s">
        <v>3580</v>
      </c>
      <c r="H1722" s="1" t="s">
        <v>3579</v>
      </c>
    </row>
    <row r="1723" spans="1:8" hidden="1" x14ac:dyDescent="0.3">
      <c r="A1723" s="1" t="s">
        <v>529</v>
      </c>
      <c r="B1723" s="1" t="str">
        <f t="shared" si="79"/>
        <v>Kazakhstan</v>
      </c>
      <c r="C1723" s="5" t="str">
        <f t="shared" si="78"/>
        <v>2008</v>
      </c>
      <c r="D1723" s="1" t="str">
        <f t="shared" si="80"/>
        <v xml:space="preserve">Proton-M/Briz-M </v>
      </c>
      <c r="E1723" s="1" t="s">
        <v>8</v>
      </c>
      <c r="F1723" s="7" t="str">
        <f>TEXT(DATE(MID(H1723, 13, 4), CHOOSE(MATCH( MID(H1723, 5, 3), {"Jan","Feb","Mar","Apr","May","Jun","Jul","Aug","Sep","Oct","Nov","Dec"}, 0), 1, 2, 3, 4, 5, 6, 7, 8, 9, 10, 11, 12), MID(H1723, 9, 2)), "yyyy-mm-dd")</f>
        <v>2008-12-10</v>
      </c>
      <c r="G1723" s="1" t="s">
        <v>3582</v>
      </c>
      <c r="H1723" s="1" t="s">
        <v>3581</v>
      </c>
    </row>
    <row r="1724" spans="1:8" hidden="1" x14ac:dyDescent="0.3">
      <c r="A1724" s="1" t="s">
        <v>3038</v>
      </c>
      <c r="B1724" s="1" t="str">
        <f t="shared" si="79"/>
        <v>Russia</v>
      </c>
      <c r="C1724" s="5" t="str">
        <f t="shared" si="78"/>
        <v>2008</v>
      </c>
      <c r="D1724" s="1" t="str">
        <f t="shared" si="80"/>
        <v xml:space="preserve">Molniya-M /Block 2BL </v>
      </c>
      <c r="E1724" s="1" t="s">
        <v>346</v>
      </c>
      <c r="F1724" s="7" t="str">
        <f>TEXT(DATE(MID(H1724, 13, 4), CHOOSE(MATCH( MID(H1724, 5, 3), {"Jan","Feb","Mar","Apr","May","Jun","Jul","Aug","Sep","Oct","Nov","Dec"}, 0), 1, 2, 3, 4, 5, 6, 7, 8, 9, 10, 11, 12), MID(H1724, 9, 2)), "yyyy-mm-dd")</f>
        <v>2008-12-02</v>
      </c>
      <c r="G1724" s="1" t="s">
        <v>3584</v>
      </c>
      <c r="H1724" s="1" t="s">
        <v>3583</v>
      </c>
    </row>
    <row r="1725" spans="1:8" hidden="1" x14ac:dyDescent="0.3">
      <c r="A1725" s="1" t="s">
        <v>90</v>
      </c>
      <c r="B1725" s="1" t="str">
        <f t="shared" si="79"/>
        <v>China</v>
      </c>
      <c r="C1725" s="5" t="str">
        <f t="shared" si="78"/>
        <v>2008</v>
      </c>
      <c r="D1725" s="1" t="str">
        <f t="shared" si="80"/>
        <v xml:space="preserve">Long March 2D </v>
      </c>
      <c r="E1725" s="1" t="s">
        <v>8</v>
      </c>
      <c r="F1725" s="7" t="str">
        <f>TEXT(DATE(MID(H1725, 13, 4), CHOOSE(MATCH( MID(H1725, 5, 3), {"Jan","Feb","Mar","Apr","May","Jun","Jul","Aug","Sep","Oct","Nov","Dec"}, 0), 1, 2, 3, 4, 5, 6, 7, 8, 9, 10, 11, 12), MID(H1725, 9, 2)), "yyyy-mm-dd")</f>
        <v>2008-12-01</v>
      </c>
      <c r="G1725" s="1" t="s">
        <v>3586</v>
      </c>
      <c r="H1725" s="1" t="s">
        <v>3585</v>
      </c>
    </row>
    <row r="1726" spans="1:8" hidden="1" x14ac:dyDescent="0.3">
      <c r="A1726" s="1" t="s">
        <v>1630</v>
      </c>
      <c r="B1726" s="1" t="str">
        <f t="shared" si="79"/>
        <v>Kazakhstan</v>
      </c>
      <c r="C1726" s="5" t="str">
        <f t="shared" si="78"/>
        <v>2008</v>
      </c>
      <c r="D1726" s="1" t="str">
        <f t="shared" si="80"/>
        <v xml:space="preserve">Soyuz U </v>
      </c>
      <c r="E1726" s="1" t="s">
        <v>346</v>
      </c>
      <c r="F1726" s="7" t="str">
        <f>TEXT(DATE(MID(H1726, 13, 4), CHOOSE(MATCH( MID(H1726, 5, 3), {"Jan","Feb","Mar","Apr","May","Jun","Jul","Aug","Sep","Oct","Nov","Dec"}, 0), 1, 2, 3, 4, 5, 6, 7, 8, 9, 10, 11, 12), MID(H1726, 9, 2)), "yyyy-mm-dd")</f>
        <v>2008-11-26</v>
      </c>
      <c r="G1726" s="1" t="s">
        <v>3588</v>
      </c>
      <c r="H1726" s="1" t="s">
        <v>3587</v>
      </c>
    </row>
    <row r="1727" spans="1:8" hidden="1" x14ac:dyDescent="0.3">
      <c r="A1727" s="1" t="s">
        <v>30</v>
      </c>
      <c r="B1727" s="1" t="str">
        <f t="shared" si="79"/>
        <v>USA</v>
      </c>
      <c r="C1727" s="5" t="str">
        <f t="shared" si="78"/>
        <v>2008</v>
      </c>
      <c r="D1727" s="1" t="str">
        <f t="shared" si="80"/>
        <v xml:space="preserve">Space Shuttle Endeavour </v>
      </c>
      <c r="E1727" s="1" t="s">
        <v>346</v>
      </c>
      <c r="F1727" s="7" t="str">
        <f>TEXT(DATE(MID(H1727, 13, 4), CHOOSE(MATCH( MID(H1727, 5, 3), {"Jan","Feb","Mar","Apr","May","Jun","Jul","Aug","Sep","Oct","Nov","Dec"}, 0), 1, 2, 3, 4, 5, 6, 7, 8, 9, 10, 11, 12), MID(H1727, 9, 2)), "yyyy-mm-dd")</f>
        <v>2008-11-15</v>
      </c>
      <c r="G1727" s="1" t="s">
        <v>3590</v>
      </c>
      <c r="H1727" s="1" t="s">
        <v>3589</v>
      </c>
    </row>
    <row r="1728" spans="1:8" hidden="1" x14ac:dyDescent="0.3">
      <c r="A1728" s="1" t="s">
        <v>3038</v>
      </c>
      <c r="B1728" s="1" t="str">
        <f t="shared" si="79"/>
        <v>Russia</v>
      </c>
      <c r="C1728" s="5" t="str">
        <f t="shared" si="78"/>
        <v>2008</v>
      </c>
      <c r="D1728" s="1" t="str">
        <f t="shared" si="80"/>
        <v xml:space="preserve">Soyuz U </v>
      </c>
      <c r="E1728" s="1" t="s">
        <v>346</v>
      </c>
      <c r="F1728" s="7" t="str">
        <f>TEXT(DATE(MID(H1728, 13, 4), CHOOSE(MATCH( MID(H1728, 5, 3), {"Jan","Feb","Mar","Apr","May","Jun","Jul","Aug","Sep","Oct","Nov","Dec"}, 0), 1, 2, 3, 4, 5, 6, 7, 8, 9, 10, 11, 12), MID(H1728, 9, 2)), "yyyy-mm-dd")</f>
        <v>2008-11-14</v>
      </c>
      <c r="G1728" s="1" t="s">
        <v>3592</v>
      </c>
      <c r="H1728" s="1" t="s">
        <v>3591</v>
      </c>
    </row>
    <row r="1729" spans="1:8" hidden="1" x14ac:dyDescent="0.3">
      <c r="A1729" s="1" t="s">
        <v>529</v>
      </c>
      <c r="B1729" s="1" t="str">
        <f t="shared" si="79"/>
        <v>Kazakhstan</v>
      </c>
      <c r="C1729" s="5" t="str">
        <f t="shared" si="78"/>
        <v>2008</v>
      </c>
      <c r="D1729" s="1" t="str">
        <f t="shared" si="80"/>
        <v xml:space="preserve">Proton-M/Briz-M </v>
      </c>
      <c r="E1729" s="1" t="s">
        <v>8</v>
      </c>
      <c r="F1729" s="7" t="str">
        <f>TEXT(DATE(MID(H1729, 13, 4), CHOOSE(MATCH( MID(H1729, 5, 3), {"Jan","Feb","Mar","Apr","May","Jun","Jul","Aug","Sep","Oct","Nov","Dec"}, 0), 1, 2, 3, 4, 5, 6, 7, 8, 9, 10, 11, 12), MID(H1729, 9, 2)), "yyyy-mm-dd")</f>
        <v>2008-11-05</v>
      </c>
      <c r="G1729" s="1" t="s">
        <v>3594</v>
      </c>
      <c r="H1729" s="1" t="s">
        <v>3593</v>
      </c>
    </row>
    <row r="1730" spans="1:8" hidden="1" x14ac:dyDescent="0.3">
      <c r="A1730" s="1" t="s">
        <v>90</v>
      </c>
      <c r="B1730" s="1" t="str">
        <f t="shared" si="79"/>
        <v>China</v>
      </c>
      <c r="C1730" s="5" t="str">
        <f t="shared" ref="C1730:C1793" si="81">TEXT(F1730, "yyyy")</f>
        <v>2008</v>
      </c>
      <c r="D1730" s="1" t="str">
        <f t="shared" si="80"/>
        <v xml:space="preserve">Long March 2D </v>
      </c>
      <c r="E1730" s="1" t="s">
        <v>8</v>
      </c>
      <c r="F1730" s="7" t="str">
        <f>TEXT(DATE(MID(H1730, 13, 4), CHOOSE(MATCH( MID(H1730, 5, 3), {"Jan","Feb","Mar","Apr","May","Jun","Jul","Aug","Sep","Oct","Nov","Dec"}, 0), 1, 2, 3, 4, 5, 6, 7, 8, 9, 10, 11, 12), MID(H1730, 9, 2)), "yyyy-mm-dd")</f>
        <v>2008-11-05</v>
      </c>
      <c r="G1730" s="1" t="s">
        <v>3596</v>
      </c>
      <c r="H1730" s="1" t="s">
        <v>3595</v>
      </c>
    </row>
    <row r="1731" spans="1:8" hidden="1" x14ac:dyDescent="0.3">
      <c r="A1731" s="1" t="s">
        <v>101</v>
      </c>
      <c r="B1731" s="1" t="str">
        <f t="shared" ref="B1731:B1794" si="82">TRIM(MID(A1731, FIND("|", SUBSTITUTE(A1731, ",", "|", LEN(A1731) - LEN(SUBSTITUTE(A1731,",", "" )))) + 1, LEN(A1731)))</f>
        <v>China</v>
      </c>
      <c r="C1731" s="5" t="str">
        <f t="shared" si="81"/>
        <v>2008</v>
      </c>
      <c r="D1731" s="1" t="str">
        <f t="shared" ref="D1731:D1794" si="83">LEFT(G1731, FIND("|", G1731) - 1)</f>
        <v xml:space="preserve">Long March 3B/E </v>
      </c>
      <c r="E1731" s="1" t="s">
        <v>8</v>
      </c>
      <c r="F1731" s="7" t="str">
        <f>TEXT(DATE(MID(H1731, 13, 4), CHOOSE(MATCH( MID(H1731, 5, 3), {"Jan","Feb","Mar","Apr","May","Jun","Jul","Aug","Sep","Oct","Nov","Dec"}, 0), 1, 2, 3, 4, 5, 6, 7, 8, 9, 10, 11, 12), MID(H1731, 9, 2)), "yyyy-mm-dd")</f>
        <v>2008-10-29</v>
      </c>
      <c r="G1731" s="1" t="s">
        <v>3598</v>
      </c>
      <c r="H1731" s="1" t="s">
        <v>3597</v>
      </c>
    </row>
    <row r="1732" spans="1:8" hidden="1" x14ac:dyDescent="0.3">
      <c r="A1732" s="1" t="s">
        <v>114</v>
      </c>
      <c r="B1732" s="1" t="str">
        <f t="shared" si="82"/>
        <v>USA</v>
      </c>
      <c r="C1732" s="5" t="str">
        <f t="shared" si="81"/>
        <v>2008</v>
      </c>
      <c r="D1732" s="1" t="str">
        <f t="shared" si="83"/>
        <v xml:space="preserve">Delta II 7420-10C </v>
      </c>
      <c r="E1732" s="1" t="s">
        <v>346</v>
      </c>
      <c r="F1732" s="7" t="str">
        <f>TEXT(DATE(MID(H1732, 13, 4), CHOOSE(MATCH( MID(H1732, 5, 3), {"Jan","Feb","Mar","Apr","May","Jun","Jul","Aug","Sep","Oct","Nov","Dec"}, 0), 1, 2, 3, 4, 5, 6, 7, 8, 9, 10, 11, 12), MID(H1732, 9, 2)), "yyyy-mm-dd")</f>
        <v>2008-10-25</v>
      </c>
      <c r="G1732" s="1" t="s">
        <v>3600</v>
      </c>
      <c r="H1732" s="1" t="s">
        <v>3599</v>
      </c>
    </row>
    <row r="1733" spans="1:8" hidden="1" x14ac:dyDescent="0.3">
      <c r="A1733" s="1" t="s">
        <v>329</v>
      </c>
      <c r="B1733" s="1" t="str">
        <f t="shared" si="82"/>
        <v>China</v>
      </c>
      <c r="C1733" s="5" t="str">
        <f t="shared" si="81"/>
        <v>2008</v>
      </c>
      <c r="D1733" s="1" t="str">
        <f t="shared" si="83"/>
        <v xml:space="preserve">Long March 4B </v>
      </c>
      <c r="E1733" s="1" t="s">
        <v>8</v>
      </c>
      <c r="F1733" s="7" t="str">
        <f>TEXT(DATE(MID(H1733, 13, 4), CHOOSE(MATCH( MID(H1733, 5, 3), {"Jan","Feb","Mar","Apr","May","Jun","Jul","Aug","Sep","Oct","Nov","Dec"}, 0), 1, 2, 3, 4, 5, 6, 7, 8, 9, 10, 11, 12), MID(H1733, 9, 2)), "yyyy-mm-dd")</f>
        <v>2008-10-25</v>
      </c>
      <c r="G1733" s="1" t="s">
        <v>3602</v>
      </c>
      <c r="H1733" s="1" t="s">
        <v>3601</v>
      </c>
    </row>
    <row r="1734" spans="1:8" hidden="1" x14ac:dyDescent="0.3">
      <c r="A1734" s="1" t="s">
        <v>290</v>
      </c>
      <c r="B1734" s="1" t="str">
        <f t="shared" si="82"/>
        <v>India</v>
      </c>
      <c r="C1734" s="5" t="str">
        <f t="shared" si="81"/>
        <v>2008</v>
      </c>
      <c r="D1734" s="1" t="str">
        <f t="shared" si="83"/>
        <v xml:space="preserve">PSLV-XL </v>
      </c>
      <c r="E1734" s="1" t="s">
        <v>8</v>
      </c>
      <c r="F1734" s="7" t="str">
        <f>TEXT(DATE(MID(H1734, 13, 4), CHOOSE(MATCH( MID(H1734, 5, 3), {"Jan","Feb","Mar","Apr","May","Jun","Jul","Aug","Sep","Oct","Nov","Dec"}, 0), 1, 2, 3, 4, 5, 6, 7, 8, 9, 10, 11, 12), MID(H1734, 9, 2)), "yyyy-mm-dd")</f>
        <v>2008-10-22</v>
      </c>
      <c r="G1734" s="1" t="s">
        <v>3604</v>
      </c>
      <c r="H1734" s="1" t="s">
        <v>3603</v>
      </c>
    </row>
    <row r="1735" spans="1:8" hidden="1" x14ac:dyDescent="0.3">
      <c r="A1735" s="1" t="s">
        <v>3022</v>
      </c>
      <c r="B1735" s="1" t="str">
        <f t="shared" si="82"/>
        <v>Marshall Islands</v>
      </c>
      <c r="C1735" s="5" t="str">
        <f t="shared" si="81"/>
        <v>2008</v>
      </c>
      <c r="D1735" s="1" t="str">
        <f t="shared" si="83"/>
        <v xml:space="preserve">Pegasus XL </v>
      </c>
      <c r="E1735" s="1" t="s">
        <v>8</v>
      </c>
      <c r="F1735" s="7" t="str">
        <f>TEXT(DATE(MID(H1735, 13, 4), CHOOSE(MATCH( MID(H1735, 5, 3), {"Jan","Feb","Mar","Apr","May","Jun","Jul","Aug","Sep","Oct","Nov","Dec"}, 0), 1, 2, 3, 4, 5, 6, 7, 8, 9, 10, 11, 12), MID(H1735, 9, 2)), "yyyy-mm-dd")</f>
        <v>2008-10-19</v>
      </c>
      <c r="G1735" s="1" t="s">
        <v>3606</v>
      </c>
      <c r="H1735" s="1" t="s">
        <v>3605</v>
      </c>
    </row>
    <row r="1736" spans="1:8" hidden="1" x14ac:dyDescent="0.3">
      <c r="A1736" s="1" t="s">
        <v>1630</v>
      </c>
      <c r="B1736" s="1" t="str">
        <f t="shared" si="82"/>
        <v>Kazakhstan</v>
      </c>
      <c r="C1736" s="5" t="str">
        <f t="shared" si="81"/>
        <v>2008</v>
      </c>
      <c r="D1736" s="1" t="str">
        <f t="shared" si="83"/>
        <v xml:space="preserve">Soyuz FG </v>
      </c>
      <c r="E1736" s="1" t="s">
        <v>346</v>
      </c>
      <c r="F1736" s="7" t="str">
        <f>TEXT(DATE(MID(H1736, 13, 4), CHOOSE(MATCH( MID(H1736, 5, 3), {"Jan","Feb","Mar","Apr","May","Jun","Jul","Aug","Sep","Oct","Nov","Dec"}, 0), 1, 2, 3, 4, 5, 6, 7, 8, 9, 10, 11, 12), MID(H1736, 9, 2)), "yyyy-mm-dd")</f>
        <v>2008-10-12</v>
      </c>
      <c r="G1736" s="1" t="s">
        <v>3608</v>
      </c>
      <c r="H1736" s="1" t="s">
        <v>3607</v>
      </c>
    </row>
    <row r="1737" spans="1:8" hidden="1" x14ac:dyDescent="0.3">
      <c r="A1737" s="1" t="s">
        <v>2540</v>
      </c>
      <c r="B1737" s="1" t="str">
        <f t="shared" si="82"/>
        <v>Russia</v>
      </c>
      <c r="C1737" s="5" t="str">
        <f t="shared" si="81"/>
        <v>2008</v>
      </c>
      <c r="D1737" s="1" t="str">
        <f t="shared" si="83"/>
        <v xml:space="preserve">Dnepr </v>
      </c>
      <c r="E1737" s="1" t="s">
        <v>346</v>
      </c>
      <c r="F1737" s="7" t="str">
        <f>TEXT(DATE(MID(H1737, 13, 4), CHOOSE(MATCH( MID(H1737, 5, 3), {"Jan","Feb","Mar","Apr","May","Jun","Jul","Aug","Sep","Oct","Nov","Dec"}, 0), 1, 2, 3, 4, 5, 6, 7, 8, 9, 10, 11, 12), MID(H1737, 9, 2)), "yyyy-mm-dd")</f>
        <v>2008-10-01</v>
      </c>
      <c r="G1737" s="1" t="s">
        <v>3610</v>
      </c>
      <c r="H1737" s="1" t="s">
        <v>3609</v>
      </c>
    </row>
    <row r="1738" spans="1:8" hidden="1" x14ac:dyDescent="0.3">
      <c r="A1738" s="1" t="s">
        <v>3491</v>
      </c>
      <c r="B1738" s="1" t="str">
        <f t="shared" si="82"/>
        <v>Marshall Islands</v>
      </c>
      <c r="C1738" s="5" t="str">
        <f t="shared" si="81"/>
        <v>2008</v>
      </c>
      <c r="D1738" s="1" t="str">
        <f t="shared" si="83"/>
        <v xml:space="preserve">Falcon 1 </v>
      </c>
      <c r="E1738" s="1" t="s">
        <v>346</v>
      </c>
      <c r="F1738" s="7" t="str">
        <f>TEXT(DATE(MID(H1738, 13, 4), CHOOSE(MATCH( MID(H1738, 5, 3), {"Jan","Feb","Mar","Apr","May","Jun","Jul","Aug","Sep","Oct","Nov","Dec"}, 0), 1, 2, 3, 4, 5, 6, 7, 8, 9, 10, 11, 12), MID(H1738, 9, 2)), "yyyy-mm-dd")</f>
        <v>2008-09-28</v>
      </c>
      <c r="G1738" s="1" t="s">
        <v>3612</v>
      </c>
      <c r="H1738" s="1" t="s">
        <v>3611</v>
      </c>
    </row>
    <row r="1739" spans="1:8" hidden="1" x14ac:dyDescent="0.3">
      <c r="A1739" s="1" t="s">
        <v>138</v>
      </c>
      <c r="B1739" s="1" t="str">
        <f t="shared" si="82"/>
        <v>China</v>
      </c>
      <c r="C1739" s="5" t="str">
        <f t="shared" si="81"/>
        <v>2008</v>
      </c>
      <c r="D1739" s="1" t="str">
        <f t="shared" si="83"/>
        <v xml:space="preserve">Long March 2F </v>
      </c>
      <c r="E1739" s="1" t="s">
        <v>346</v>
      </c>
      <c r="F1739" s="7" t="str">
        <f>TEXT(DATE(MID(H1739, 13, 4), CHOOSE(MATCH( MID(H1739, 5, 3), {"Jan","Feb","Mar","Apr","May","Jun","Jul","Aug","Sep","Oct","Nov","Dec"}, 0), 1, 2, 3, 4, 5, 6, 7, 8, 9, 10, 11, 12), MID(H1739, 9, 2)), "yyyy-mm-dd")</f>
        <v>2008-09-25</v>
      </c>
      <c r="G1739" s="1" t="s">
        <v>3614</v>
      </c>
      <c r="H1739" s="1" t="s">
        <v>3613</v>
      </c>
    </row>
    <row r="1740" spans="1:8" hidden="1" x14ac:dyDescent="0.3">
      <c r="A1740" s="1" t="s">
        <v>565</v>
      </c>
      <c r="B1740" s="1" t="str">
        <f t="shared" si="82"/>
        <v>Kazakhstan</v>
      </c>
      <c r="C1740" s="5" t="str">
        <f t="shared" si="81"/>
        <v>2008</v>
      </c>
      <c r="D1740" s="1" t="str">
        <f t="shared" si="83"/>
        <v xml:space="preserve">Proton-M/DM-2 </v>
      </c>
      <c r="E1740" s="1" t="s">
        <v>8</v>
      </c>
      <c r="F1740" s="7" t="str">
        <f>TEXT(DATE(MID(H1740, 13, 4), CHOOSE(MATCH( MID(H1740, 5, 3), {"Jan","Feb","Mar","Apr","May","Jun","Jul","Aug","Sep","Oct","Nov","Dec"}, 0), 1, 2, 3, 4, 5, 6, 7, 8, 9, 10, 11, 12), MID(H1740, 9, 2)), "yyyy-mm-dd")</f>
        <v>2008-09-25</v>
      </c>
      <c r="G1740" s="1" t="s">
        <v>3616</v>
      </c>
      <c r="H1740" s="1" t="s">
        <v>3615</v>
      </c>
    </row>
    <row r="1741" spans="1:8" hidden="1" x14ac:dyDescent="0.3">
      <c r="A1741" s="1" t="s">
        <v>2702</v>
      </c>
      <c r="B1741" s="1" t="str">
        <f t="shared" si="82"/>
        <v>Pacific Ocean</v>
      </c>
      <c r="C1741" s="5" t="str">
        <f t="shared" si="81"/>
        <v>2008</v>
      </c>
      <c r="D1741" s="1" t="str">
        <f t="shared" si="83"/>
        <v xml:space="preserve">Zenit-3 SL </v>
      </c>
      <c r="E1741" s="1" t="s">
        <v>346</v>
      </c>
      <c r="F1741" s="7" t="str">
        <f>TEXT(DATE(MID(H1741, 13, 4), CHOOSE(MATCH( MID(H1741, 5, 3), {"Jan","Feb","Mar","Apr","May","Jun","Jul","Aug","Sep","Oct","Nov","Dec"}, 0), 1, 2, 3, 4, 5, 6, 7, 8, 9, 10, 11, 12), MID(H1741, 9, 2)), "yyyy-mm-dd")</f>
        <v>2008-09-24</v>
      </c>
      <c r="G1741" s="1" t="s">
        <v>3618</v>
      </c>
      <c r="H1741" s="1" t="s">
        <v>3617</v>
      </c>
    </row>
    <row r="1742" spans="1:8" hidden="1" x14ac:dyDescent="0.3">
      <c r="A1742" s="1" t="s">
        <v>529</v>
      </c>
      <c r="B1742" s="1" t="str">
        <f t="shared" si="82"/>
        <v>Kazakhstan</v>
      </c>
      <c r="C1742" s="5" t="str">
        <f t="shared" si="81"/>
        <v>2008</v>
      </c>
      <c r="D1742" s="1" t="str">
        <f t="shared" si="83"/>
        <v xml:space="preserve">Proton-M/Briz-M </v>
      </c>
      <c r="E1742" s="1" t="s">
        <v>8</v>
      </c>
      <c r="F1742" s="7" t="str">
        <f>TEXT(DATE(MID(H1742, 13, 4), CHOOSE(MATCH( MID(H1742, 5, 3), {"Jan","Feb","Mar","Apr","May","Jun","Jul","Aug","Sep","Oct","Nov","Dec"}, 0), 1, 2, 3, 4, 5, 6, 7, 8, 9, 10, 11, 12), MID(H1742, 9, 2)), "yyyy-mm-dd")</f>
        <v>2008-09-19</v>
      </c>
      <c r="G1742" s="1" t="s">
        <v>3620</v>
      </c>
      <c r="H1742" s="1" t="s">
        <v>3619</v>
      </c>
    </row>
    <row r="1743" spans="1:8" hidden="1" x14ac:dyDescent="0.3">
      <c r="A1743" s="1" t="s">
        <v>1630</v>
      </c>
      <c r="B1743" s="1" t="str">
        <f t="shared" si="82"/>
        <v>Kazakhstan</v>
      </c>
      <c r="C1743" s="5" t="str">
        <f t="shared" si="81"/>
        <v>2008</v>
      </c>
      <c r="D1743" s="1" t="str">
        <f t="shared" si="83"/>
        <v xml:space="preserve">Soyuz U </v>
      </c>
      <c r="E1743" s="1" t="s">
        <v>346</v>
      </c>
      <c r="F1743" s="7" t="str">
        <f>TEXT(DATE(MID(H1743, 13, 4), CHOOSE(MATCH( MID(H1743, 5, 3), {"Jan","Feb","Mar","Apr","May","Jun","Jul","Aug","Sep","Oct","Nov","Dec"}, 0), 1, 2, 3, 4, 5, 6, 7, 8, 9, 10, 11, 12), MID(H1743, 9, 2)), "yyyy-mm-dd")</f>
        <v>2008-09-10</v>
      </c>
      <c r="G1743" s="1" t="s">
        <v>3622</v>
      </c>
      <c r="H1743" s="1" t="s">
        <v>3621</v>
      </c>
    </row>
    <row r="1744" spans="1:8" hidden="1" x14ac:dyDescent="0.3">
      <c r="A1744" s="1" t="s">
        <v>114</v>
      </c>
      <c r="B1744" s="1" t="str">
        <f t="shared" si="82"/>
        <v>USA</v>
      </c>
      <c r="C1744" s="5" t="str">
        <f t="shared" si="81"/>
        <v>2008</v>
      </c>
      <c r="D1744" s="1" t="str">
        <f t="shared" si="83"/>
        <v xml:space="preserve">Delta II 7420-10C </v>
      </c>
      <c r="E1744" s="1" t="s">
        <v>346</v>
      </c>
      <c r="F1744" s="7" t="str">
        <f>TEXT(DATE(MID(H1744, 13, 4), CHOOSE(MATCH( MID(H1744, 5, 3), {"Jan","Feb","Mar","Apr","May","Jun","Jul","Aug","Sep","Oct","Nov","Dec"}, 0), 1, 2, 3, 4, 5, 6, 7, 8, 9, 10, 11, 12), MID(H1744, 9, 2)), "yyyy-mm-dd")</f>
        <v>2008-09-06</v>
      </c>
      <c r="G1744" s="1" t="s">
        <v>3624</v>
      </c>
      <c r="H1744" s="1" t="s">
        <v>3623</v>
      </c>
    </row>
    <row r="1745" spans="1:8" hidden="1" x14ac:dyDescent="0.3">
      <c r="A1745" s="1" t="s">
        <v>3524</v>
      </c>
      <c r="B1745" s="1" t="str">
        <f t="shared" si="82"/>
        <v>China</v>
      </c>
      <c r="C1745" s="5" t="str">
        <f t="shared" si="81"/>
        <v>2008</v>
      </c>
      <c r="D1745" s="1" t="str">
        <f t="shared" si="83"/>
        <v xml:space="preserve">Long March 2C/SMA </v>
      </c>
      <c r="E1745" s="1" t="s">
        <v>346</v>
      </c>
      <c r="F1745" s="7" t="str">
        <f>TEXT(DATE(MID(H1745, 13, 4), CHOOSE(MATCH( MID(H1745, 5, 3), {"Jan","Feb","Mar","Apr","May","Jun","Jul","Aug","Sep","Oct","Nov","Dec"}, 0), 1, 2, 3, 4, 5, 6, 7, 8, 9, 10, 11, 12), MID(H1745, 9, 2)), "yyyy-mm-dd")</f>
        <v>2008-09-06</v>
      </c>
      <c r="G1745" s="1" t="s">
        <v>3626</v>
      </c>
      <c r="H1745" s="1" t="s">
        <v>3625</v>
      </c>
    </row>
    <row r="1746" spans="1:8" hidden="1" x14ac:dyDescent="0.3">
      <c r="A1746" s="1" t="s">
        <v>3344</v>
      </c>
      <c r="B1746" s="1" t="str">
        <f t="shared" si="82"/>
        <v>Kazakhstan</v>
      </c>
      <c r="C1746" s="5" t="str">
        <f t="shared" si="81"/>
        <v>2008</v>
      </c>
      <c r="D1746" s="1" t="str">
        <f t="shared" si="83"/>
        <v xml:space="preserve">Dnepr </v>
      </c>
      <c r="E1746" s="1" t="s">
        <v>346</v>
      </c>
      <c r="F1746" s="7" t="str">
        <f>TEXT(DATE(MID(H1746, 13, 4), CHOOSE(MATCH( MID(H1746, 5, 3), {"Jan","Feb","Mar","Apr","May","Jun","Jul","Aug","Sep","Oct","Nov","Dec"}, 0), 1, 2, 3, 4, 5, 6, 7, 8, 9, 10, 11, 12), MID(H1746, 9, 2)), "yyyy-mm-dd")</f>
        <v>2008-08-29</v>
      </c>
      <c r="G1746" s="1" t="s">
        <v>3628</v>
      </c>
      <c r="H1746" s="1" t="s">
        <v>3627</v>
      </c>
    </row>
    <row r="1747" spans="1:8" hidden="1" x14ac:dyDescent="0.3">
      <c r="A1747" s="1" t="s">
        <v>529</v>
      </c>
      <c r="B1747" s="1" t="str">
        <f t="shared" si="82"/>
        <v>Kazakhstan</v>
      </c>
      <c r="C1747" s="5" t="str">
        <f t="shared" si="81"/>
        <v>2008</v>
      </c>
      <c r="D1747" s="1" t="str">
        <f t="shared" si="83"/>
        <v xml:space="preserve">Proton-M/Briz-M </v>
      </c>
      <c r="E1747" s="1" t="s">
        <v>8</v>
      </c>
      <c r="F1747" s="7" t="str">
        <f>TEXT(DATE(MID(H1747, 13, 4), CHOOSE(MATCH( MID(H1747, 5, 3), {"Jan","Feb","Mar","Apr","May","Jun","Jul","Aug","Sep","Oct","Nov","Dec"}, 0), 1, 2, 3, 4, 5, 6, 7, 8, 9, 10, 11, 12), MID(H1747, 9, 2)), "yyyy-mm-dd")</f>
        <v>2008-08-18</v>
      </c>
      <c r="G1747" s="1" t="s">
        <v>3630</v>
      </c>
      <c r="H1747" s="1" t="s">
        <v>3629</v>
      </c>
    </row>
    <row r="1748" spans="1:8" hidden="1" x14ac:dyDescent="0.3">
      <c r="A1748" s="1" t="s">
        <v>852</v>
      </c>
      <c r="B1748" s="1" t="str">
        <f t="shared" si="82"/>
        <v>Iran</v>
      </c>
      <c r="C1748" s="5" t="str">
        <f t="shared" si="81"/>
        <v>2008</v>
      </c>
      <c r="D1748" s="1" t="str">
        <f t="shared" si="83"/>
        <v xml:space="preserve">Safir-1 </v>
      </c>
      <c r="E1748" s="1" t="s">
        <v>346</v>
      </c>
      <c r="F1748" s="7" t="str">
        <f>TEXT(DATE(MID(H1748, 13, 4), CHOOSE(MATCH( MID(H1748, 5, 3), {"Jan","Feb","Mar","Apr","May","Jun","Jul","Aug","Sep","Oct","Nov","Dec"}, 0), 1, 2, 3, 4, 5, 6, 7, 8, 9, 10, 11, 12), MID(H1748, 9, 2)), "yyyy-mm-dd")</f>
        <v>2008-08-16</v>
      </c>
      <c r="G1748" s="1" t="s">
        <v>3565</v>
      </c>
      <c r="H1748" s="1" t="s">
        <v>3631</v>
      </c>
    </row>
    <row r="1749" spans="1:8" hidden="1" x14ac:dyDescent="0.3">
      <c r="A1749" s="1" t="s">
        <v>379</v>
      </c>
      <c r="B1749" s="1" t="str">
        <f t="shared" si="82"/>
        <v>France</v>
      </c>
      <c r="C1749" s="5" t="str">
        <f t="shared" si="81"/>
        <v>2008</v>
      </c>
      <c r="D1749" s="1" t="str">
        <f t="shared" si="83"/>
        <v xml:space="preserve">Ariane 5 ECA </v>
      </c>
      <c r="E1749" s="1" t="s">
        <v>346</v>
      </c>
      <c r="F1749" s="7" t="str">
        <f>TEXT(DATE(MID(H1749, 13, 4), CHOOSE(MATCH( MID(H1749, 5, 3), {"Jan","Feb","Mar","Apr","May","Jun","Jul","Aug","Sep","Oct","Nov","Dec"}, 0), 1, 2, 3, 4, 5, 6, 7, 8, 9, 10, 11, 12), MID(H1749, 9, 2)), "yyyy-mm-dd")</f>
        <v>2008-08-14</v>
      </c>
      <c r="G1749" s="1" t="s">
        <v>3633</v>
      </c>
      <c r="H1749" s="1" t="s">
        <v>3632</v>
      </c>
    </row>
    <row r="1750" spans="1:8" hidden="1" x14ac:dyDescent="0.3">
      <c r="A1750" s="1" t="s">
        <v>3491</v>
      </c>
      <c r="B1750" s="1" t="str">
        <f t="shared" si="82"/>
        <v>Marshall Islands</v>
      </c>
      <c r="C1750" s="5" t="str">
        <f t="shared" si="81"/>
        <v>2008</v>
      </c>
      <c r="D1750" s="1" t="str">
        <f t="shared" si="83"/>
        <v xml:space="preserve">Falcon 1 </v>
      </c>
      <c r="E1750" s="1" t="s">
        <v>346</v>
      </c>
      <c r="F1750" s="7" t="str">
        <f>TEXT(DATE(MID(H1750, 13, 4), CHOOSE(MATCH( MID(H1750, 5, 3), {"Jan","Feb","Mar","Apr","May","Jun","Jul","Aug","Sep","Oct","Nov","Dec"}, 0), 1, 2, 3, 4, 5, 6, 7, 8, 9, 10, 11, 12), MID(H1750, 9, 2)), "yyyy-mm-dd")</f>
        <v>2008-08-03</v>
      </c>
      <c r="G1750" s="1" t="s">
        <v>3635</v>
      </c>
      <c r="H1750" s="1" t="s">
        <v>3634</v>
      </c>
    </row>
    <row r="1751" spans="1:8" hidden="1" x14ac:dyDescent="0.3">
      <c r="A1751" s="1" t="s">
        <v>5</v>
      </c>
      <c r="B1751" s="1" t="str">
        <f t="shared" si="82"/>
        <v>Russia</v>
      </c>
      <c r="C1751" s="5" t="str">
        <f t="shared" si="81"/>
        <v>2008</v>
      </c>
      <c r="D1751" s="1" t="str">
        <f t="shared" si="83"/>
        <v xml:space="preserve">Soyuz 2.1b </v>
      </c>
      <c r="E1751" s="1" t="s">
        <v>8</v>
      </c>
      <c r="F1751" s="7" t="str">
        <f>TEXT(DATE(MID(H1751, 13, 4), CHOOSE(MATCH( MID(H1751, 5, 3), {"Jan","Feb","Mar","Apr","May","Jun","Jul","Aug","Sep","Oct","Nov","Dec"}, 0), 1, 2, 3, 4, 5, 6, 7, 8, 9, 10, 11, 12), MID(H1751, 9, 2)), "yyyy-mm-dd")</f>
        <v>2008-07-26</v>
      </c>
      <c r="G1751" s="1" t="s">
        <v>3637</v>
      </c>
      <c r="H1751" s="1" t="s">
        <v>3636</v>
      </c>
    </row>
    <row r="1752" spans="1:8" hidden="1" x14ac:dyDescent="0.3">
      <c r="A1752" s="1" t="s">
        <v>3373</v>
      </c>
      <c r="B1752" s="1" t="str">
        <f t="shared" si="82"/>
        <v>Russia</v>
      </c>
      <c r="C1752" s="5" t="str">
        <f t="shared" si="81"/>
        <v>2008</v>
      </c>
      <c r="D1752" s="1" t="str">
        <f t="shared" si="83"/>
        <v xml:space="preserve">Cosmos-3M </v>
      </c>
      <c r="E1752" s="1" t="s">
        <v>346</v>
      </c>
      <c r="F1752" s="7" t="str">
        <f>TEXT(DATE(MID(H1752, 13, 4), CHOOSE(MATCH( MID(H1752, 5, 3), {"Jan","Feb","Mar","Apr","May","Jun","Jul","Aug","Sep","Oct","Nov","Dec"}, 0), 1, 2, 3, 4, 5, 6, 7, 8, 9, 10, 11, 12), MID(H1752, 9, 2)), "yyyy-mm-dd")</f>
        <v>2008-07-22</v>
      </c>
      <c r="G1752" s="1" t="s">
        <v>3639</v>
      </c>
      <c r="H1752" s="1" t="s">
        <v>3638</v>
      </c>
    </row>
    <row r="1753" spans="1:8" hidden="1" x14ac:dyDescent="0.3">
      <c r="A1753" s="1" t="s">
        <v>2702</v>
      </c>
      <c r="B1753" s="1" t="str">
        <f t="shared" si="82"/>
        <v>Pacific Ocean</v>
      </c>
      <c r="C1753" s="5" t="str">
        <f t="shared" si="81"/>
        <v>2008</v>
      </c>
      <c r="D1753" s="1" t="str">
        <f t="shared" si="83"/>
        <v xml:space="preserve">Zenit-3 SL </v>
      </c>
      <c r="E1753" s="1" t="s">
        <v>346</v>
      </c>
      <c r="F1753" s="7" t="str">
        <f>TEXT(DATE(MID(H1753, 13, 4), CHOOSE(MATCH( MID(H1753, 5, 3), {"Jan","Feb","Mar","Apr","May","Jun","Jul","Aug","Sep","Oct","Nov","Dec"}, 0), 1, 2, 3, 4, 5, 6, 7, 8, 9, 10, 11, 12), MID(H1753, 9, 2)), "yyyy-mm-dd")</f>
        <v>2008-07-16</v>
      </c>
      <c r="G1753" s="1" t="s">
        <v>3641</v>
      </c>
      <c r="H1753" s="1" t="s">
        <v>3640</v>
      </c>
    </row>
    <row r="1754" spans="1:8" hidden="1" x14ac:dyDescent="0.3">
      <c r="A1754" s="1" t="s">
        <v>379</v>
      </c>
      <c r="B1754" s="1" t="str">
        <f t="shared" si="82"/>
        <v>France</v>
      </c>
      <c r="C1754" s="5" t="str">
        <f t="shared" si="81"/>
        <v>2008</v>
      </c>
      <c r="D1754" s="1" t="str">
        <f t="shared" si="83"/>
        <v xml:space="preserve">Ariane 5 ECA </v>
      </c>
      <c r="E1754" s="1" t="s">
        <v>346</v>
      </c>
      <c r="F1754" s="7" t="str">
        <f>TEXT(DATE(MID(H1754, 13, 4), CHOOSE(MATCH( MID(H1754, 5, 3), {"Jan","Feb","Mar","Apr","May","Jun","Jul","Aug","Sep","Oct","Nov","Dec"}, 0), 1, 2, 3, 4, 5, 6, 7, 8, 9, 10, 11, 12), MID(H1754, 9, 2)), "yyyy-mm-dd")</f>
        <v>2008-07-07</v>
      </c>
      <c r="G1754" s="1" t="s">
        <v>3643</v>
      </c>
      <c r="H1754" s="1" t="s">
        <v>3642</v>
      </c>
    </row>
    <row r="1755" spans="1:8" hidden="1" x14ac:dyDescent="0.3">
      <c r="A1755" s="1" t="s">
        <v>565</v>
      </c>
      <c r="B1755" s="1" t="str">
        <f t="shared" si="82"/>
        <v>Kazakhstan</v>
      </c>
      <c r="C1755" s="5" t="str">
        <f t="shared" si="81"/>
        <v>2008</v>
      </c>
      <c r="D1755" s="1" t="str">
        <f t="shared" si="83"/>
        <v xml:space="preserve">Proton K/Block-DM-2 </v>
      </c>
      <c r="E1755" s="1" t="s">
        <v>346</v>
      </c>
      <c r="F1755" s="7" t="str">
        <f>TEXT(DATE(MID(H1755, 13, 4), CHOOSE(MATCH( MID(H1755, 5, 3), {"Jan","Feb","Mar","Apr","May","Jun","Jul","Aug","Sep","Oct","Nov","Dec"}, 0), 1, 2, 3, 4, 5, 6, 7, 8, 9, 10, 11, 12), MID(H1755, 9, 2)), "yyyy-mm-dd")</f>
        <v>2008-06-26</v>
      </c>
      <c r="G1755" s="1" t="s">
        <v>3645</v>
      </c>
      <c r="H1755" s="1" t="s">
        <v>3644</v>
      </c>
    </row>
    <row r="1756" spans="1:8" hidden="1" x14ac:dyDescent="0.3">
      <c r="A1756" s="1" t="s">
        <v>114</v>
      </c>
      <c r="B1756" s="1" t="str">
        <f t="shared" si="82"/>
        <v>USA</v>
      </c>
      <c r="C1756" s="5" t="str">
        <f t="shared" si="81"/>
        <v>2008</v>
      </c>
      <c r="D1756" s="1" t="str">
        <f t="shared" si="83"/>
        <v xml:space="preserve">Delta II 7320-10C </v>
      </c>
      <c r="E1756" s="1" t="s">
        <v>346</v>
      </c>
      <c r="F1756" s="7" t="str">
        <f>TEXT(DATE(MID(H1756, 13, 4), CHOOSE(MATCH( MID(H1756, 5, 3), {"Jan","Feb","Mar","Apr","May","Jun","Jul","Aug","Sep","Oct","Nov","Dec"}, 0), 1, 2, 3, 4, 5, 6, 7, 8, 9, 10, 11, 12), MID(H1756, 9, 2)), "yyyy-mm-dd")</f>
        <v>2008-06-20</v>
      </c>
      <c r="G1756" s="1" t="s">
        <v>3647</v>
      </c>
      <c r="H1756" s="1" t="s">
        <v>3646</v>
      </c>
    </row>
    <row r="1757" spans="1:8" hidden="1" x14ac:dyDescent="0.3">
      <c r="A1757" s="1" t="s">
        <v>3373</v>
      </c>
      <c r="B1757" s="1" t="str">
        <f t="shared" si="82"/>
        <v>Russia</v>
      </c>
      <c r="C1757" s="5" t="str">
        <f t="shared" si="81"/>
        <v>2008</v>
      </c>
      <c r="D1757" s="1" t="str">
        <f t="shared" si="83"/>
        <v xml:space="preserve">Cosmos-3M </v>
      </c>
      <c r="E1757" s="1" t="s">
        <v>346</v>
      </c>
      <c r="F1757" s="7" t="str">
        <f>TEXT(DATE(MID(H1757, 13, 4), CHOOSE(MATCH( MID(H1757, 5, 3), {"Jan","Feb","Mar","Apr","May","Jun","Jul","Aug","Sep","Oct","Nov","Dec"}, 0), 1, 2, 3, 4, 5, 6, 7, 8, 9, 10, 11, 12), MID(H1757, 9, 2)), "yyyy-mm-dd")</f>
        <v>2008-06-19</v>
      </c>
      <c r="G1757" s="1" t="s">
        <v>3649</v>
      </c>
      <c r="H1757" s="1" t="s">
        <v>3648</v>
      </c>
    </row>
    <row r="1758" spans="1:8" hidden="1" x14ac:dyDescent="0.3">
      <c r="A1758" s="1" t="s">
        <v>379</v>
      </c>
      <c r="B1758" s="1" t="str">
        <f t="shared" si="82"/>
        <v>France</v>
      </c>
      <c r="C1758" s="5" t="str">
        <f t="shared" si="81"/>
        <v>2008</v>
      </c>
      <c r="D1758" s="1" t="str">
        <f t="shared" si="83"/>
        <v xml:space="preserve">Ariane 5 ECA </v>
      </c>
      <c r="E1758" s="1" t="s">
        <v>346</v>
      </c>
      <c r="F1758" s="7" t="str">
        <f>TEXT(DATE(MID(H1758, 13, 4), CHOOSE(MATCH( MID(H1758, 5, 3), {"Jan","Feb","Mar","Apr","May","Jun","Jul","Aug","Sep","Oct","Nov","Dec"}, 0), 1, 2, 3, 4, 5, 6, 7, 8, 9, 10, 11, 12), MID(H1758, 9, 2)), "yyyy-mm-dd")</f>
        <v>2008-06-12</v>
      </c>
      <c r="G1758" s="1" t="s">
        <v>3651</v>
      </c>
      <c r="H1758" s="1" t="s">
        <v>3650</v>
      </c>
    </row>
    <row r="1759" spans="1:8" hidden="1" x14ac:dyDescent="0.3">
      <c r="A1759" s="1" t="s">
        <v>3160</v>
      </c>
      <c r="B1759" s="1" t="str">
        <f t="shared" si="82"/>
        <v>USA</v>
      </c>
      <c r="C1759" s="5" t="str">
        <f t="shared" si="81"/>
        <v>2008</v>
      </c>
      <c r="D1759" s="1" t="str">
        <f t="shared" si="83"/>
        <v xml:space="preserve">Delta II 7920H-10C </v>
      </c>
      <c r="E1759" s="1" t="s">
        <v>346</v>
      </c>
      <c r="F1759" s="7" t="str">
        <f>TEXT(DATE(MID(H1759, 13, 4), CHOOSE(MATCH( MID(H1759, 5, 3), {"Jan","Feb","Mar","Apr","May","Jun","Jul","Aug","Sep","Oct","Nov","Dec"}, 0), 1, 2, 3, 4, 5, 6, 7, 8, 9, 10, 11, 12), MID(H1759, 9, 2)), "yyyy-mm-dd")</f>
        <v>2008-06-11</v>
      </c>
      <c r="G1759" s="1" t="s">
        <v>3653</v>
      </c>
      <c r="H1759" s="1" t="s">
        <v>3652</v>
      </c>
    </row>
    <row r="1760" spans="1:8" hidden="1" x14ac:dyDescent="0.3">
      <c r="A1760" s="1" t="s">
        <v>101</v>
      </c>
      <c r="B1760" s="1" t="str">
        <f t="shared" si="82"/>
        <v>China</v>
      </c>
      <c r="C1760" s="5" t="str">
        <f t="shared" si="81"/>
        <v>2008</v>
      </c>
      <c r="D1760" s="1" t="str">
        <f t="shared" si="83"/>
        <v xml:space="preserve">Long March 3B </v>
      </c>
      <c r="E1760" s="1" t="s">
        <v>346</v>
      </c>
      <c r="F1760" s="7" t="str">
        <f>TEXT(DATE(MID(H1760, 13, 4), CHOOSE(MATCH( MID(H1760, 5, 3), {"Jan","Feb","Mar","Apr","May","Jun","Jul","Aug","Sep","Oct","Nov","Dec"}, 0), 1, 2, 3, 4, 5, 6, 7, 8, 9, 10, 11, 12), MID(H1760, 9, 2)), "yyyy-mm-dd")</f>
        <v>2008-06-09</v>
      </c>
      <c r="G1760" s="1" t="s">
        <v>3655</v>
      </c>
      <c r="H1760" s="1" t="s">
        <v>3654</v>
      </c>
    </row>
    <row r="1761" spans="1:8" hidden="1" x14ac:dyDescent="0.3">
      <c r="A1761" s="1" t="s">
        <v>30</v>
      </c>
      <c r="B1761" s="1" t="str">
        <f t="shared" si="82"/>
        <v>USA</v>
      </c>
      <c r="C1761" s="5" t="str">
        <f t="shared" si="81"/>
        <v>2008</v>
      </c>
      <c r="D1761" s="1" t="str">
        <f t="shared" si="83"/>
        <v xml:space="preserve">Space Shuttle Discovery </v>
      </c>
      <c r="E1761" s="1" t="s">
        <v>346</v>
      </c>
      <c r="F1761" s="7" t="str">
        <f>TEXT(DATE(MID(H1761, 13, 4), CHOOSE(MATCH( MID(H1761, 5, 3), {"Jan","Feb","Mar","Apr","May","Jun","Jul","Aug","Sep","Oct","Nov","Dec"}, 0), 1, 2, 3, 4, 5, 6, 7, 8, 9, 10, 11, 12), MID(H1761, 9, 2)), "yyyy-mm-dd")</f>
        <v>2008-05-31</v>
      </c>
      <c r="G1761" s="1" t="s">
        <v>3657</v>
      </c>
      <c r="H1761" s="1" t="s">
        <v>3656</v>
      </c>
    </row>
    <row r="1762" spans="1:8" hidden="1" x14ac:dyDescent="0.3">
      <c r="A1762" s="1" t="s">
        <v>3524</v>
      </c>
      <c r="B1762" s="1" t="str">
        <f t="shared" si="82"/>
        <v>China</v>
      </c>
      <c r="C1762" s="5" t="str">
        <f t="shared" si="81"/>
        <v>2008</v>
      </c>
      <c r="D1762" s="1" t="str">
        <f t="shared" si="83"/>
        <v xml:space="preserve">Long March 4C </v>
      </c>
      <c r="E1762" s="1" t="s">
        <v>8</v>
      </c>
      <c r="F1762" s="7" t="str">
        <f>TEXT(DATE(MID(H1762, 13, 4), CHOOSE(MATCH( MID(H1762, 5, 3), {"Jan","Feb","Mar","Apr","May","Jun","Jul","Aug","Sep","Oct","Nov","Dec"}, 0), 1, 2, 3, 4, 5, 6, 7, 8, 9, 10, 11, 12), MID(H1762, 9, 2)), "yyyy-mm-dd")</f>
        <v>2008-05-27</v>
      </c>
      <c r="G1762" s="1" t="s">
        <v>3659</v>
      </c>
      <c r="H1762" s="1" t="s">
        <v>3658</v>
      </c>
    </row>
    <row r="1763" spans="1:8" hidden="1" x14ac:dyDescent="0.3">
      <c r="A1763" s="1" t="s">
        <v>1561</v>
      </c>
      <c r="B1763" s="1" t="str">
        <f t="shared" si="82"/>
        <v>Russia</v>
      </c>
      <c r="C1763" s="5" t="str">
        <f t="shared" si="81"/>
        <v>2008</v>
      </c>
      <c r="D1763" s="1" t="str">
        <f t="shared" si="83"/>
        <v xml:space="preserve">Rokot/Briz KM </v>
      </c>
      <c r="E1763" s="1" t="s">
        <v>346</v>
      </c>
      <c r="F1763" s="7" t="str">
        <f>TEXT(DATE(MID(H1763, 13, 4), CHOOSE(MATCH( MID(H1763, 5, 3), {"Jan","Feb","Mar","Apr","May","Jun","Jul","Aug","Sep","Oct","Nov","Dec"}, 0), 1, 2, 3, 4, 5, 6, 7, 8, 9, 10, 11, 12), MID(H1763, 9, 2)), "yyyy-mm-dd")</f>
        <v>2008-05-23</v>
      </c>
      <c r="G1763" s="1" t="s">
        <v>3661</v>
      </c>
      <c r="H1763" s="1" t="s">
        <v>3660</v>
      </c>
    </row>
    <row r="1764" spans="1:8" hidden="1" x14ac:dyDescent="0.3">
      <c r="A1764" s="1" t="s">
        <v>2702</v>
      </c>
      <c r="B1764" s="1" t="str">
        <f t="shared" si="82"/>
        <v>Pacific Ocean</v>
      </c>
      <c r="C1764" s="5" t="str">
        <f t="shared" si="81"/>
        <v>2008</v>
      </c>
      <c r="D1764" s="1" t="str">
        <f t="shared" si="83"/>
        <v xml:space="preserve">Zenit-3 SL </v>
      </c>
      <c r="E1764" s="1" t="s">
        <v>346</v>
      </c>
      <c r="F1764" s="7" t="str">
        <f>TEXT(DATE(MID(H1764, 13, 4), CHOOSE(MATCH( MID(H1764, 5, 3), {"Jan","Feb","Mar","Apr","May","Jun","Jul","Aug","Sep","Oct","Nov","Dec"}, 0), 1, 2, 3, 4, 5, 6, 7, 8, 9, 10, 11, 12), MID(H1764, 9, 2)), "yyyy-mm-dd")</f>
        <v>2008-05-21</v>
      </c>
      <c r="G1764" s="1" t="s">
        <v>3663</v>
      </c>
      <c r="H1764" s="1" t="s">
        <v>3662</v>
      </c>
    </row>
    <row r="1765" spans="1:8" hidden="1" x14ac:dyDescent="0.3">
      <c r="A1765" s="1" t="s">
        <v>1630</v>
      </c>
      <c r="B1765" s="1" t="str">
        <f t="shared" si="82"/>
        <v>Kazakhstan</v>
      </c>
      <c r="C1765" s="5" t="str">
        <f t="shared" si="81"/>
        <v>2008</v>
      </c>
      <c r="D1765" s="1" t="str">
        <f t="shared" si="83"/>
        <v xml:space="preserve">Soyuz U </v>
      </c>
      <c r="E1765" s="1" t="s">
        <v>346</v>
      </c>
      <c r="F1765" s="7" t="str">
        <f>TEXT(DATE(MID(H1765, 13, 4), CHOOSE(MATCH( MID(H1765, 5, 3), {"Jan","Feb","Mar","Apr","May","Jun","Jul","Aug","Sep","Oct","Nov","Dec"}, 0), 1, 2, 3, 4, 5, 6, 7, 8, 9, 10, 11, 12), MID(H1765, 9, 2)), "yyyy-mm-dd")</f>
        <v>2008-05-14</v>
      </c>
      <c r="G1765" s="1" t="s">
        <v>3665</v>
      </c>
      <c r="H1765" s="1" t="s">
        <v>3664</v>
      </c>
    </row>
    <row r="1766" spans="1:8" hidden="1" x14ac:dyDescent="0.3">
      <c r="A1766" s="1" t="s">
        <v>2022</v>
      </c>
      <c r="B1766" s="1" t="str">
        <f t="shared" si="82"/>
        <v>Kazakhstan</v>
      </c>
      <c r="C1766" s="5" t="str">
        <f t="shared" si="81"/>
        <v>2008</v>
      </c>
      <c r="D1766" s="1" t="str">
        <f t="shared" si="83"/>
        <v xml:space="preserve">Zenit-3 SLB </v>
      </c>
      <c r="E1766" s="1" t="s">
        <v>346</v>
      </c>
      <c r="F1766" s="7" t="str">
        <f>TEXT(DATE(MID(H1766, 13, 4), CHOOSE(MATCH( MID(H1766, 5, 3), {"Jan","Feb","Mar","Apr","May","Jun","Jul","Aug","Sep","Oct","Nov","Dec"}, 0), 1, 2, 3, 4, 5, 6, 7, 8, 9, 10, 11, 12), MID(H1766, 9, 2)), "yyyy-mm-dd")</f>
        <v>2008-04-28</v>
      </c>
      <c r="G1766" s="1" t="s">
        <v>3667</v>
      </c>
      <c r="H1766" s="1" t="s">
        <v>3666</v>
      </c>
    </row>
    <row r="1767" spans="1:8" hidden="1" x14ac:dyDescent="0.3">
      <c r="A1767" s="1" t="s">
        <v>290</v>
      </c>
      <c r="B1767" s="1" t="str">
        <f t="shared" si="82"/>
        <v>India</v>
      </c>
      <c r="C1767" s="5" t="str">
        <f t="shared" si="81"/>
        <v>2008</v>
      </c>
      <c r="D1767" s="1" t="str">
        <f t="shared" si="83"/>
        <v xml:space="preserve">PSLV-CA </v>
      </c>
      <c r="E1767" s="1" t="s">
        <v>8</v>
      </c>
      <c r="F1767" s="7" t="str">
        <f>TEXT(DATE(MID(H1767, 13, 4), CHOOSE(MATCH( MID(H1767, 5, 3), {"Jan","Feb","Mar","Apr","May","Jun","Jul","Aug","Sep","Oct","Nov","Dec"}, 0), 1, 2, 3, 4, 5, 6, 7, 8, 9, 10, 11, 12), MID(H1767, 9, 2)), "yyyy-mm-dd")</f>
        <v>2008-04-28</v>
      </c>
      <c r="G1767" s="1" t="s">
        <v>3669</v>
      </c>
      <c r="H1767" s="1" t="s">
        <v>3668</v>
      </c>
    </row>
    <row r="1768" spans="1:8" hidden="1" x14ac:dyDescent="0.3">
      <c r="A1768" s="1" t="s">
        <v>130</v>
      </c>
      <c r="B1768" s="1" t="str">
        <f t="shared" si="82"/>
        <v>Kazakhstan</v>
      </c>
      <c r="C1768" s="5" t="str">
        <f t="shared" si="81"/>
        <v>2008</v>
      </c>
      <c r="D1768" s="1" t="str">
        <f t="shared" si="83"/>
        <v xml:space="preserve">Soyuz FG/Fregat </v>
      </c>
      <c r="E1768" s="1" t="s">
        <v>346</v>
      </c>
      <c r="F1768" s="7" t="str">
        <f>TEXT(DATE(MID(H1768, 13, 4), CHOOSE(MATCH( MID(H1768, 5, 3), {"Jan","Feb","Mar","Apr","May","Jun","Jul","Aug","Sep","Oct","Nov","Dec"}, 0), 1, 2, 3, 4, 5, 6, 7, 8, 9, 10, 11, 12), MID(H1768, 9, 2)), "yyyy-mm-dd")</f>
        <v>2008-04-26</v>
      </c>
      <c r="G1768" s="1" t="s">
        <v>3671</v>
      </c>
      <c r="H1768" s="1" t="s">
        <v>3670</v>
      </c>
    </row>
    <row r="1769" spans="1:8" hidden="1" x14ac:dyDescent="0.3">
      <c r="A1769" s="1" t="s">
        <v>101</v>
      </c>
      <c r="B1769" s="1" t="str">
        <f t="shared" si="82"/>
        <v>China</v>
      </c>
      <c r="C1769" s="5" t="str">
        <f t="shared" si="81"/>
        <v>2008</v>
      </c>
      <c r="D1769" s="1" t="str">
        <f t="shared" si="83"/>
        <v xml:space="preserve">Long March 3C </v>
      </c>
      <c r="E1769" s="1" t="s">
        <v>346</v>
      </c>
      <c r="F1769" s="7" t="str">
        <f>TEXT(DATE(MID(H1769, 13, 4), CHOOSE(MATCH( MID(H1769, 5, 3), {"Jan","Feb","Mar","Apr","May","Jun","Jul","Aug","Sep","Oct","Nov","Dec"}, 0), 1, 2, 3, 4, 5, 6, 7, 8, 9, 10, 11, 12), MID(H1769, 9, 2)), "yyyy-mm-dd")</f>
        <v>2008-04-25</v>
      </c>
      <c r="G1769" s="1" t="s">
        <v>3673</v>
      </c>
      <c r="H1769" s="1" t="s">
        <v>3672</v>
      </c>
    </row>
    <row r="1770" spans="1:8" hidden="1" x14ac:dyDescent="0.3">
      <c r="A1770" s="1" t="s">
        <v>379</v>
      </c>
      <c r="B1770" s="1" t="str">
        <f t="shared" si="82"/>
        <v>France</v>
      </c>
      <c r="C1770" s="5" t="str">
        <f t="shared" si="81"/>
        <v>2008</v>
      </c>
      <c r="D1770" s="1" t="str">
        <f t="shared" si="83"/>
        <v xml:space="preserve">Ariane 5 ECA </v>
      </c>
      <c r="E1770" s="1" t="s">
        <v>346</v>
      </c>
      <c r="F1770" s="7" t="str">
        <f>TEXT(DATE(MID(H1770, 13, 4), CHOOSE(MATCH( MID(H1770, 5, 3), {"Jan","Feb","Mar","Apr","May","Jun","Jul","Aug","Sep","Oct","Nov","Dec"}, 0), 1, 2, 3, 4, 5, 6, 7, 8, 9, 10, 11, 12), MID(H1770, 9, 2)), "yyyy-mm-dd")</f>
        <v>2008-04-18</v>
      </c>
      <c r="G1770" s="1" t="s">
        <v>3675</v>
      </c>
      <c r="H1770" s="1" t="s">
        <v>3674</v>
      </c>
    </row>
    <row r="1771" spans="1:8" hidden="1" x14ac:dyDescent="0.3">
      <c r="A1771" s="1" t="s">
        <v>3022</v>
      </c>
      <c r="B1771" s="1" t="str">
        <f t="shared" si="82"/>
        <v>Marshall Islands</v>
      </c>
      <c r="C1771" s="5" t="str">
        <f t="shared" si="81"/>
        <v>2008</v>
      </c>
      <c r="D1771" s="1" t="str">
        <f t="shared" si="83"/>
        <v xml:space="preserve">Pegasus XL </v>
      </c>
      <c r="E1771" s="1" t="s">
        <v>8</v>
      </c>
      <c r="F1771" s="7" t="str">
        <f>TEXT(DATE(MID(H1771, 13, 4), CHOOSE(MATCH( MID(H1771, 5, 3), {"Jan","Feb","Mar","Apr","May","Jun","Jul","Aug","Sep","Oct","Nov","Dec"}, 0), 1, 2, 3, 4, 5, 6, 7, 8, 9, 10, 11, 12), MID(H1771, 9, 2)), "yyyy-mm-dd")</f>
        <v>2008-04-16</v>
      </c>
      <c r="G1771" s="1" t="s">
        <v>3677</v>
      </c>
      <c r="H1771" s="1" t="s">
        <v>3676</v>
      </c>
    </row>
    <row r="1772" spans="1:8" hidden="1" x14ac:dyDescent="0.3">
      <c r="A1772" s="1" t="s">
        <v>75</v>
      </c>
      <c r="B1772" s="1" t="str">
        <f t="shared" si="82"/>
        <v>USA</v>
      </c>
      <c r="C1772" s="5" t="str">
        <f t="shared" si="81"/>
        <v>2008</v>
      </c>
      <c r="D1772" s="1" t="str">
        <f t="shared" si="83"/>
        <v xml:space="preserve">Atlas V 421 </v>
      </c>
      <c r="E1772" s="1" t="s">
        <v>8</v>
      </c>
      <c r="F1772" s="7" t="str">
        <f>TEXT(DATE(MID(H1772, 13, 4), CHOOSE(MATCH( MID(H1772, 5, 3), {"Jan","Feb","Mar","Apr","May","Jun","Jul","Aug","Sep","Oct","Nov","Dec"}, 0), 1, 2, 3, 4, 5, 6, 7, 8, 9, 10, 11, 12), MID(H1772, 9, 2)), "yyyy-mm-dd")</f>
        <v>2008-04-14</v>
      </c>
      <c r="G1772" s="1" t="s">
        <v>3679</v>
      </c>
      <c r="H1772" s="1" t="s">
        <v>3678</v>
      </c>
    </row>
    <row r="1773" spans="1:8" hidden="1" x14ac:dyDescent="0.3">
      <c r="A1773" s="1" t="s">
        <v>1630</v>
      </c>
      <c r="B1773" s="1" t="str">
        <f t="shared" si="82"/>
        <v>Kazakhstan</v>
      </c>
      <c r="C1773" s="5" t="str">
        <f t="shared" si="81"/>
        <v>2008</v>
      </c>
      <c r="D1773" s="1" t="str">
        <f t="shared" si="83"/>
        <v xml:space="preserve">Soyuz FG </v>
      </c>
      <c r="E1773" s="1" t="s">
        <v>346</v>
      </c>
      <c r="F1773" s="7" t="str">
        <f>TEXT(DATE(MID(H1773, 13, 4), CHOOSE(MATCH( MID(H1773, 5, 3), {"Jan","Feb","Mar","Apr","May","Jun","Jul","Aug","Sep","Oct","Nov","Dec"}, 0), 1, 2, 3, 4, 5, 6, 7, 8, 9, 10, 11, 12), MID(H1773, 9, 2)), "yyyy-mm-dd")</f>
        <v>2008-04-08</v>
      </c>
      <c r="G1773" s="1" t="s">
        <v>3681</v>
      </c>
      <c r="H1773" s="1" t="s">
        <v>3680</v>
      </c>
    </row>
    <row r="1774" spans="1:8" hidden="1" x14ac:dyDescent="0.3">
      <c r="A1774" s="1" t="s">
        <v>3373</v>
      </c>
      <c r="B1774" s="1" t="str">
        <f t="shared" si="82"/>
        <v>Russia</v>
      </c>
      <c r="C1774" s="5" t="str">
        <f t="shared" si="81"/>
        <v>2008</v>
      </c>
      <c r="D1774" s="1" t="str">
        <f t="shared" si="83"/>
        <v xml:space="preserve">Cosmos-3M </v>
      </c>
      <c r="E1774" s="1" t="s">
        <v>346</v>
      </c>
      <c r="F1774" s="7" t="str">
        <f>TEXT(DATE(MID(H1774, 13, 4), CHOOSE(MATCH( MID(H1774, 5, 3), {"Jan","Feb","Mar","Apr","May","Jun","Jul","Aug","Sep","Oct","Nov","Dec"}, 0), 1, 2, 3, 4, 5, 6, 7, 8, 9, 10, 11, 12), MID(H1774, 9, 2)), "yyyy-mm-dd")</f>
        <v>2008-03-27</v>
      </c>
      <c r="G1774" s="1" t="s">
        <v>3683</v>
      </c>
      <c r="H1774" s="1" t="s">
        <v>3682</v>
      </c>
    </row>
    <row r="1775" spans="1:8" hidden="1" x14ac:dyDescent="0.3">
      <c r="A1775" s="1" t="s">
        <v>2702</v>
      </c>
      <c r="B1775" s="1" t="str">
        <f t="shared" si="82"/>
        <v>Pacific Ocean</v>
      </c>
      <c r="C1775" s="5" t="str">
        <f t="shared" si="81"/>
        <v>2008</v>
      </c>
      <c r="D1775" s="1" t="str">
        <f t="shared" si="83"/>
        <v xml:space="preserve">Zenit-3 SL </v>
      </c>
      <c r="E1775" s="1" t="s">
        <v>346</v>
      </c>
      <c r="F1775" s="7" t="str">
        <f>TEXT(DATE(MID(H1775, 13, 4), CHOOSE(MATCH( MID(H1775, 5, 3), {"Jan","Feb","Mar","Apr","May","Jun","Jul","Aug","Sep","Oct","Nov","Dec"}, 0), 1, 2, 3, 4, 5, 6, 7, 8, 9, 10, 11, 12), MID(H1775, 9, 2)), "yyyy-mm-dd")</f>
        <v>2008-03-19</v>
      </c>
      <c r="G1775" s="1" t="s">
        <v>3685</v>
      </c>
      <c r="H1775" s="1" t="s">
        <v>3684</v>
      </c>
    </row>
    <row r="1776" spans="1:8" hidden="1" x14ac:dyDescent="0.3">
      <c r="A1776" s="1" t="s">
        <v>3478</v>
      </c>
      <c r="B1776" s="1" t="str">
        <f t="shared" si="82"/>
        <v>USA</v>
      </c>
      <c r="C1776" s="5" t="str">
        <f t="shared" si="81"/>
        <v>2008</v>
      </c>
      <c r="D1776" s="1" t="str">
        <f t="shared" si="83"/>
        <v xml:space="preserve">Delta II 7925 </v>
      </c>
      <c r="E1776" s="1" t="s">
        <v>346</v>
      </c>
      <c r="F1776" s="7" t="str">
        <f>TEXT(DATE(MID(H1776, 13, 4), CHOOSE(MATCH( MID(H1776, 5, 3), {"Jan","Feb","Mar","Apr","May","Jun","Jul","Aug","Sep","Oct","Nov","Dec"}, 0), 1, 2, 3, 4, 5, 6, 7, 8, 9, 10, 11, 12), MID(H1776, 9, 2)), "yyyy-mm-dd")</f>
        <v>2008-03-15</v>
      </c>
      <c r="G1776" s="1" t="s">
        <v>3687</v>
      </c>
      <c r="H1776" s="1" t="s">
        <v>3686</v>
      </c>
    </row>
    <row r="1777" spans="1:8" hidden="1" x14ac:dyDescent="0.3">
      <c r="A1777" s="1" t="s">
        <v>529</v>
      </c>
      <c r="B1777" s="1" t="str">
        <f t="shared" si="82"/>
        <v>Kazakhstan</v>
      </c>
      <c r="C1777" s="5" t="str">
        <f t="shared" si="81"/>
        <v>2008</v>
      </c>
      <c r="D1777" s="1" t="str">
        <f t="shared" si="83"/>
        <v xml:space="preserve">Proton-M/Briz-M </v>
      </c>
      <c r="E1777" s="1" t="s">
        <v>8</v>
      </c>
      <c r="F1777" s="7" t="str">
        <f>TEXT(DATE(MID(H1777, 13, 4), CHOOSE(MATCH( MID(H1777, 5, 3), {"Jan","Feb","Mar","Apr","May","Jun","Jul","Aug","Sep","Oct","Nov","Dec"}, 0), 1, 2, 3, 4, 5, 6, 7, 8, 9, 10, 11, 12), MID(H1777, 9, 2)), "yyyy-mm-dd")</f>
        <v>2008-03-14</v>
      </c>
      <c r="G1777" s="1" t="s">
        <v>3689</v>
      </c>
      <c r="H1777" s="1" t="s">
        <v>3688</v>
      </c>
    </row>
    <row r="1778" spans="1:8" hidden="1" x14ac:dyDescent="0.3">
      <c r="A1778" s="1" t="s">
        <v>671</v>
      </c>
      <c r="B1778" s="1" t="str">
        <f t="shared" si="82"/>
        <v>USA</v>
      </c>
      <c r="C1778" s="5" t="str">
        <f t="shared" si="81"/>
        <v>2008</v>
      </c>
      <c r="D1778" s="1" t="str">
        <f t="shared" si="83"/>
        <v xml:space="preserve">Atlas V 411 </v>
      </c>
      <c r="E1778" s="1" t="s">
        <v>346</v>
      </c>
      <c r="F1778" s="7" t="str">
        <f>TEXT(DATE(MID(H1778, 13, 4), CHOOSE(MATCH( MID(H1778, 5, 3), {"Jan","Feb","Mar","Apr","May","Jun","Jul","Aug","Sep","Oct","Nov","Dec"}, 0), 1, 2, 3, 4, 5, 6, 7, 8, 9, 10, 11, 12), MID(H1778, 9, 2)), "yyyy-mm-dd")</f>
        <v>2008-03-13</v>
      </c>
      <c r="G1778" s="1" t="s">
        <v>3691</v>
      </c>
      <c r="H1778" s="1" t="s">
        <v>3690</v>
      </c>
    </row>
    <row r="1779" spans="1:8" hidden="1" x14ac:dyDescent="0.3">
      <c r="A1779" s="1" t="s">
        <v>30</v>
      </c>
      <c r="B1779" s="1" t="str">
        <f t="shared" si="82"/>
        <v>USA</v>
      </c>
      <c r="C1779" s="5" t="str">
        <f t="shared" si="81"/>
        <v>2008</v>
      </c>
      <c r="D1779" s="1" t="str">
        <f t="shared" si="83"/>
        <v xml:space="preserve">Space Shuttle Endeavour </v>
      </c>
      <c r="E1779" s="1" t="s">
        <v>346</v>
      </c>
      <c r="F1779" s="7" t="str">
        <f>TEXT(DATE(MID(H1779, 13, 4), CHOOSE(MATCH( MID(H1779, 5, 3), {"Jan","Feb","Mar","Apr","May","Jun","Jul","Aug","Sep","Oct","Nov","Dec"}, 0), 1, 2, 3, 4, 5, 6, 7, 8, 9, 10, 11, 12), MID(H1779, 9, 2)), "yyyy-mm-dd")</f>
        <v>2008-03-11</v>
      </c>
      <c r="G1779" s="1" t="s">
        <v>3693</v>
      </c>
      <c r="H1779" s="1" t="s">
        <v>3692</v>
      </c>
    </row>
    <row r="1780" spans="1:8" hidden="1" x14ac:dyDescent="0.3">
      <c r="A1780" s="1" t="s">
        <v>379</v>
      </c>
      <c r="B1780" s="1" t="str">
        <f t="shared" si="82"/>
        <v>France</v>
      </c>
      <c r="C1780" s="5" t="str">
        <f t="shared" si="81"/>
        <v>2008</v>
      </c>
      <c r="D1780" s="1" t="str">
        <f t="shared" si="83"/>
        <v xml:space="preserve">Ariane 5 ES </v>
      </c>
      <c r="E1780" s="1" t="s">
        <v>346</v>
      </c>
      <c r="F1780" s="7" t="str">
        <f>TEXT(DATE(MID(H1780, 13, 4), CHOOSE(MATCH( MID(H1780, 5, 3), {"Jan","Feb","Mar","Apr","May","Jun","Jul","Aug","Sep","Oct","Nov","Dec"}, 0), 1, 2, 3, 4, 5, 6, 7, 8, 9, 10, 11, 12), MID(H1780, 9, 2)), "yyyy-mm-dd")</f>
        <v>2008-03-09</v>
      </c>
      <c r="G1780" s="1" t="s">
        <v>3695</v>
      </c>
      <c r="H1780" s="1" t="s">
        <v>3694</v>
      </c>
    </row>
    <row r="1781" spans="1:8" hidden="1" x14ac:dyDescent="0.3">
      <c r="A1781" s="1" t="s">
        <v>61</v>
      </c>
      <c r="B1781" s="1" t="str">
        <f t="shared" si="82"/>
        <v>Japan</v>
      </c>
      <c r="C1781" s="5" t="str">
        <f t="shared" si="81"/>
        <v>2008</v>
      </c>
      <c r="D1781" s="1" t="str">
        <f t="shared" si="83"/>
        <v xml:space="preserve">H-IIA 2024 </v>
      </c>
      <c r="E1781" s="1" t="s">
        <v>346</v>
      </c>
      <c r="F1781" s="7" t="str">
        <f>TEXT(DATE(MID(H1781, 13, 4), CHOOSE(MATCH( MID(H1781, 5, 3), {"Jan","Feb","Mar","Apr","May","Jun","Jul","Aug","Sep","Oct","Nov","Dec"}, 0), 1, 2, 3, 4, 5, 6, 7, 8, 9, 10, 11, 12), MID(H1781, 9, 2)), "yyyy-mm-dd")</f>
        <v>2008-02-23</v>
      </c>
      <c r="G1781" s="1" t="s">
        <v>3697</v>
      </c>
      <c r="H1781" s="1" t="s">
        <v>3696</v>
      </c>
    </row>
    <row r="1782" spans="1:8" hidden="1" x14ac:dyDescent="0.3">
      <c r="A1782" s="1" t="s">
        <v>529</v>
      </c>
      <c r="B1782" s="1" t="str">
        <f t="shared" si="82"/>
        <v>Kazakhstan</v>
      </c>
      <c r="C1782" s="5" t="str">
        <f t="shared" si="81"/>
        <v>2008</v>
      </c>
      <c r="D1782" s="1" t="str">
        <f t="shared" si="83"/>
        <v xml:space="preserve">Proton-M/Briz-M </v>
      </c>
      <c r="E1782" s="1" t="s">
        <v>8</v>
      </c>
      <c r="F1782" s="7" t="str">
        <f>TEXT(DATE(MID(H1782, 13, 4), CHOOSE(MATCH( MID(H1782, 5, 3), {"Jan","Feb","Mar","Apr","May","Jun","Jul","Aug","Sep","Oct","Nov","Dec"}, 0), 1, 2, 3, 4, 5, 6, 7, 8, 9, 10, 11, 12), MID(H1782, 9, 2)), "yyyy-mm-dd")</f>
        <v>2008-02-11</v>
      </c>
      <c r="G1782" s="1" t="s">
        <v>3699</v>
      </c>
      <c r="H1782" s="1" t="s">
        <v>3698</v>
      </c>
    </row>
    <row r="1783" spans="1:8" hidden="1" x14ac:dyDescent="0.3">
      <c r="A1783" s="1" t="s">
        <v>30</v>
      </c>
      <c r="B1783" s="1" t="str">
        <f t="shared" si="82"/>
        <v>USA</v>
      </c>
      <c r="C1783" s="5" t="str">
        <f t="shared" si="81"/>
        <v>2008</v>
      </c>
      <c r="D1783" s="1" t="str">
        <f t="shared" si="83"/>
        <v xml:space="preserve">Space Shuttle Atlantis </v>
      </c>
      <c r="E1783" s="1" t="s">
        <v>346</v>
      </c>
      <c r="F1783" s="7" t="str">
        <f>TEXT(DATE(MID(H1783, 13, 4), CHOOSE(MATCH( MID(H1783, 5, 3), {"Jan","Feb","Mar","Apr","May","Jun","Jul","Aug","Sep","Oct","Nov","Dec"}, 0), 1, 2, 3, 4, 5, 6, 7, 8, 9, 10, 11, 12), MID(H1783, 9, 2)), "yyyy-mm-dd")</f>
        <v>2008-02-07</v>
      </c>
      <c r="G1783" s="1" t="s">
        <v>3701</v>
      </c>
      <c r="H1783" s="1" t="s">
        <v>3700</v>
      </c>
    </row>
    <row r="1784" spans="1:8" hidden="1" x14ac:dyDescent="0.3">
      <c r="A1784" s="1" t="s">
        <v>1630</v>
      </c>
      <c r="B1784" s="1" t="str">
        <f t="shared" si="82"/>
        <v>Kazakhstan</v>
      </c>
      <c r="C1784" s="5" t="str">
        <f t="shared" si="81"/>
        <v>2008</v>
      </c>
      <c r="D1784" s="1" t="str">
        <f t="shared" si="83"/>
        <v xml:space="preserve">Soyuz U </v>
      </c>
      <c r="E1784" s="1" t="s">
        <v>346</v>
      </c>
      <c r="F1784" s="7" t="str">
        <f>TEXT(DATE(MID(H1784, 13, 4), CHOOSE(MATCH( MID(H1784, 5, 3), {"Jan","Feb","Mar","Apr","May","Jun","Jul","Aug","Sep","Oct","Nov","Dec"}, 0), 1, 2, 3, 4, 5, 6, 7, 8, 9, 10, 11, 12), MID(H1784, 9, 2)), "yyyy-mm-dd")</f>
        <v>2008-02-05</v>
      </c>
      <c r="G1784" s="1" t="s">
        <v>3703</v>
      </c>
      <c r="H1784" s="1" t="s">
        <v>3702</v>
      </c>
    </row>
    <row r="1785" spans="1:8" hidden="1" x14ac:dyDescent="0.3">
      <c r="A1785" s="1" t="s">
        <v>529</v>
      </c>
      <c r="B1785" s="1" t="str">
        <f t="shared" si="82"/>
        <v>Kazakhstan</v>
      </c>
      <c r="C1785" s="5" t="str">
        <f t="shared" si="81"/>
        <v>2008</v>
      </c>
      <c r="D1785" s="1" t="str">
        <f t="shared" si="83"/>
        <v xml:space="preserve">Proton-M/Briz-M </v>
      </c>
      <c r="E1785" s="1" t="s">
        <v>8</v>
      </c>
      <c r="F1785" s="7" t="str">
        <f>TEXT(DATE(MID(H1785, 13, 4), CHOOSE(MATCH( MID(H1785, 5, 3), {"Jan","Feb","Mar","Apr","May","Jun","Jul","Aug","Sep","Oct","Nov","Dec"}, 0), 1, 2, 3, 4, 5, 6, 7, 8, 9, 10, 11, 12), MID(H1785, 9, 2)), "yyyy-mm-dd")</f>
        <v>2008-01-28</v>
      </c>
      <c r="G1785" s="1" t="s">
        <v>3705</v>
      </c>
      <c r="H1785" s="1" t="s">
        <v>3704</v>
      </c>
    </row>
    <row r="1786" spans="1:8" hidden="1" x14ac:dyDescent="0.3">
      <c r="A1786" s="1" t="s">
        <v>87</v>
      </c>
      <c r="B1786" s="1" t="str">
        <f t="shared" si="82"/>
        <v>India</v>
      </c>
      <c r="C1786" s="5" t="str">
        <f t="shared" si="81"/>
        <v>2008</v>
      </c>
      <c r="D1786" s="1" t="str">
        <f t="shared" si="83"/>
        <v xml:space="preserve">PSLV-CA </v>
      </c>
      <c r="E1786" s="1" t="s">
        <v>8</v>
      </c>
      <c r="F1786" s="7" t="str">
        <f>TEXT(DATE(MID(H1786, 13, 4), CHOOSE(MATCH( MID(H1786, 5, 3), {"Jan","Feb","Mar","Apr","May","Jun","Jul","Aug","Sep","Oct","Nov","Dec"}, 0), 1, 2, 3, 4, 5, 6, 7, 8, 9, 10, 11, 12), MID(H1786, 9, 2)), "yyyy-mm-dd")</f>
        <v>2008-01-21</v>
      </c>
      <c r="G1786" s="1" t="s">
        <v>3707</v>
      </c>
      <c r="H1786" s="1" t="s">
        <v>3706</v>
      </c>
    </row>
    <row r="1787" spans="1:8" hidden="1" x14ac:dyDescent="0.3">
      <c r="A1787" s="1" t="s">
        <v>2702</v>
      </c>
      <c r="B1787" s="1" t="str">
        <f t="shared" si="82"/>
        <v>Pacific Ocean</v>
      </c>
      <c r="C1787" s="5" t="str">
        <f t="shared" si="81"/>
        <v>2008</v>
      </c>
      <c r="D1787" s="1" t="str">
        <f t="shared" si="83"/>
        <v xml:space="preserve">Zenit-3 SL </v>
      </c>
      <c r="E1787" s="1" t="s">
        <v>346</v>
      </c>
      <c r="F1787" s="7" t="str">
        <f>TEXT(DATE(MID(H1787, 13, 4), CHOOSE(MATCH( MID(H1787, 5, 3), {"Jan","Feb","Mar","Apr","May","Jun","Jul","Aug","Sep","Oct","Nov","Dec"}, 0), 1, 2, 3, 4, 5, 6, 7, 8, 9, 10, 11, 12), MID(H1787, 9, 2)), "yyyy-mm-dd")</f>
        <v>2008-01-15</v>
      </c>
      <c r="G1787" s="1" t="s">
        <v>3709</v>
      </c>
      <c r="H1787" s="1" t="s">
        <v>3708</v>
      </c>
    </row>
    <row r="1788" spans="1:8" hidden="1" x14ac:dyDescent="0.3">
      <c r="A1788" s="1" t="s">
        <v>565</v>
      </c>
      <c r="B1788" s="1" t="str">
        <f t="shared" si="82"/>
        <v>Kazakhstan</v>
      </c>
      <c r="C1788" s="5" t="str">
        <f t="shared" si="81"/>
        <v>2007</v>
      </c>
      <c r="D1788" s="1" t="str">
        <f t="shared" si="83"/>
        <v xml:space="preserve">Proton-M/DM-2 </v>
      </c>
      <c r="E1788" s="1" t="s">
        <v>8</v>
      </c>
      <c r="F1788" s="7" t="str">
        <f>TEXT(DATE(MID(H1788, 13, 4), CHOOSE(MATCH( MID(H1788, 5, 3), {"Jan","Feb","Mar","Apr","May","Jun","Jul","Aug","Sep","Oct","Nov","Dec"}, 0), 1, 2, 3, 4, 5, 6, 7, 8, 9, 10, 11, 12), MID(H1788, 9, 2)), "yyyy-mm-dd")</f>
        <v>2007-12-25</v>
      </c>
      <c r="G1788" s="1" t="s">
        <v>3711</v>
      </c>
      <c r="H1788" s="1" t="s">
        <v>3710</v>
      </c>
    </row>
    <row r="1789" spans="1:8" hidden="1" x14ac:dyDescent="0.3">
      <c r="A1789" s="1" t="s">
        <v>1630</v>
      </c>
      <c r="B1789" s="1" t="str">
        <f t="shared" si="82"/>
        <v>Kazakhstan</v>
      </c>
      <c r="C1789" s="5" t="str">
        <f t="shared" si="81"/>
        <v>2007</v>
      </c>
      <c r="D1789" s="1" t="str">
        <f t="shared" si="83"/>
        <v xml:space="preserve">Soyuz U </v>
      </c>
      <c r="E1789" s="1" t="s">
        <v>346</v>
      </c>
      <c r="F1789" s="7" t="str">
        <f>TEXT(DATE(MID(H1789, 13, 4), CHOOSE(MATCH( MID(H1789, 5, 3), {"Jan","Feb","Mar","Apr","May","Jun","Jul","Aug","Sep","Oct","Nov","Dec"}, 0), 1, 2, 3, 4, 5, 6, 7, 8, 9, 10, 11, 12), MID(H1789, 9, 2)), "yyyy-mm-dd")</f>
        <v>2007-12-23</v>
      </c>
      <c r="G1789" s="1" t="s">
        <v>3713</v>
      </c>
      <c r="H1789" s="1" t="s">
        <v>3712</v>
      </c>
    </row>
    <row r="1790" spans="1:8" hidden="1" x14ac:dyDescent="0.3">
      <c r="A1790" s="1" t="s">
        <v>379</v>
      </c>
      <c r="B1790" s="1" t="str">
        <f t="shared" si="82"/>
        <v>France</v>
      </c>
      <c r="C1790" s="5" t="str">
        <f t="shared" si="81"/>
        <v>2007</v>
      </c>
      <c r="D1790" s="1" t="str">
        <f t="shared" si="83"/>
        <v xml:space="preserve">Ariane 5 GS </v>
      </c>
      <c r="E1790" s="1" t="s">
        <v>346</v>
      </c>
      <c r="F1790" s="7" t="str">
        <f>TEXT(DATE(MID(H1790, 13, 4), CHOOSE(MATCH( MID(H1790, 5, 3), {"Jan","Feb","Mar","Apr","May","Jun","Jul","Aug","Sep","Oct","Nov","Dec"}, 0), 1, 2, 3, 4, 5, 6, 7, 8, 9, 10, 11, 12), MID(H1790, 9, 2)), "yyyy-mm-dd")</f>
        <v>2007-12-21</v>
      </c>
      <c r="G1790" s="1" t="s">
        <v>3715</v>
      </c>
      <c r="H1790" s="1" t="s">
        <v>3714</v>
      </c>
    </row>
    <row r="1791" spans="1:8" hidden="1" x14ac:dyDescent="0.3">
      <c r="A1791" s="1" t="s">
        <v>3478</v>
      </c>
      <c r="B1791" s="1" t="str">
        <f t="shared" si="82"/>
        <v>USA</v>
      </c>
      <c r="C1791" s="5" t="str">
        <f t="shared" si="81"/>
        <v>2007</v>
      </c>
      <c r="D1791" s="1" t="str">
        <f t="shared" si="83"/>
        <v xml:space="preserve">Delta II 7925 </v>
      </c>
      <c r="E1791" s="1" t="s">
        <v>346</v>
      </c>
      <c r="F1791" s="7" t="str">
        <f>TEXT(DATE(MID(H1791, 13, 4), CHOOSE(MATCH( MID(H1791, 5, 3), {"Jan","Feb","Mar","Apr","May","Jun","Jul","Aug","Sep","Oct","Nov","Dec"}, 0), 1, 2, 3, 4, 5, 6, 7, 8, 9, 10, 11, 12), MID(H1791, 9, 2)), "yyyy-mm-dd")</f>
        <v>2007-12-20</v>
      </c>
      <c r="G1791" s="1" t="s">
        <v>3717</v>
      </c>
      <c r="H1791" s="1" t="s">
        <v>3716</v>
      </c>
    </row>
    <row r="1792" spans="1:8" hidden="1" x14ac:dyDescent="0.3">
      <c r="A1792" s="1" t="s">
        <v>130</v>
      </c>
      <c r="B1792" s="1" t="str">
        <f t="shared" si="82"/>
        <v>Kazakhstan</v>
      </c>
      <c r="C1792" s="5" t="str">
        <f t="shared" si="81"/>
        <v>2007</v>
      </c>
      <c r="D1792" s="1" t="str">
        <f t="shared" si="83"/>
        <v xml:space="preserve">Soyuz FG/Fregat </v>
      </c>
      <c r="E1792" s="1" t="s">
        <v>346</v>
      </c>
      <c r="F1792" s="7" t="str">
        <f>TEXT(DATE(MID(H1792, 13, 4), CHOOSE(MATCH( MID(H1792, 5, 3), {"Jan","Feb","Mar","Apr","May","Jun","Jul","Aug","Sep","Oct","Nov","Dec"}, 0), 1, 2, 3, 4, 5, 6, 7, 8, 9, 10, 11, 12), MID(H1792, 9, 2)), "yyyy-mm-dd")</f>
        <v>2007-12-14</v>
      </c>
      <c r="G1792" s="1" t="s">
        <v>3719</v>
      </c>
      <c r="H1792" s="1" t="s">
        <v>3718</v>
      </c>
    </row>
    <row r="1793" spans="1:8" hidden="1" x14ac:dyDescent="0.3">
      <c r="A1793" s="1" t="s">
        <v>75</v>
      </c>
      <c r="B1793" s="1" t="str">
        <f t="shared" si="82"/>
        <v>USA</v>
      </c>
      <c r="C1793" s="5" t="str">
        <f t="shared" si="81"/>
        <v>2007</v>
      </c>
      <c r="D1793" s="1" t="str">
        <f t="shared" si="83"/>
        <v xml:space="preserve">Atlas V 401 </v>
      </c>
      <c r="E1793" s="1" t="s">
        <v>8</v>
      </c>
      <c r="F1793" s="7" t="str">
        <f>TEXT(DATE(MID(H1793, 13, 4), CHOOSE(MATCH( MID(H1793, 5, 3), {"Jan","Feb","Mar","Apr","May","Jun","Jul","Aug","Sep","Oct","Nov","Dec"}, 0), 1, 2, 3, 4, 5, 6, 7, 8, 9, 10, 11, 12), MID(H1793, 9, 2)), "yyyy-mm-dd")</f>
        <v>2007-12-10</v>
      </c>
      <c r="G1793" s="1" t="s">
        <v>3721</v>
      </c>
      <c r="H1793" s="1" t="s">
        <v>3720</v>
      </c>
    </row>
    <row r="1794" spans="1:8" hidden="1" x14ac:dyDescent="0.3">
      <c r="A1794" s="1" t="s">
        <v>114</v>
      </c>
      <c r="B1794" s="1" t="str">
        <f t="shared" si="82"/>
        <v>USA</v>
      </c>
      <c r="C1794" s="5" t="str">
        <f t="shared" ref="C1794:C1857" si="84">TEXT(F1794, "yyyy")</f>
        <v>2007</v>
      </c>
      <c r="D1794" s="1" t="str">
        <f t="shared" si="83"/>
        <v xml:space="preserve">Delta II 7420-10C </v>
      </c>
      <c r="E1794" s="1" t="s">
        <v>346</v>
      </c>
      <c r="F1794" s="7" t="str">
        <f>TEXT(DATE(MID(H1794, 13, 4), CHOOSE(MATCH( MID(H1794, 5, 3), {"Jan","Feb","Mar","Apr","May","Jun","Jul","Aug","Sep","Oct","Nov","Dec"}, 0), 1, 2, 3, 4, 5, 6, 7, 8, 9, 10, 11, 12), MID(H1794, 9, 2)), "yyyy-mm-dd")</f>
        <v>2007-12-09</v>
      </c>
      <c r="G1794" s="1" t="s">
        <v>3723</v>
      </c>
      <c r="H1794" s="1" t="s">
        <v>3722</v>
      </c>
    </row>
    <row r="1795" spans="1:8" hidden="1" x14ac:dyDescent="0.3">
      <c r="A1795" s="1" t="s">
        <v>565</v>
      </c>
      <c r="B1795" s="1" t="str">
        <f t="shared" ref="B1795:B1858" si="85">TRIM(MID(A1795, FIND("|", SUBSTITUTE(A1795, ",", "|", LEN(A1795) - LEN(SUBSTITUTE(A1795,",", "" )))) + 1, LEN(A1795)))</f>
        <v>Kazakhstan</v>
      </c>
      <c r="C1795" s="5" t="str">
        <f t="shared" si="84"/>
        <v>2007</v>
      </c>
      <c r="D1795" s="1" t="str">
        <f t="shared" ref="D1795:D1858" si="86">LEFT(G1795, FIND("|", G1795) - 1)</f>
        <v xml:space="preserve">Proton-M/Briz-M </v>
      </c>
      <c r="E1795" s="1" t="s">
        <v>8</v>
      </c>
      <c r="F1795" s="7" t="str">
        <f>TEXT(DATE(MID(H1795, 13, 4), CHOOSE(MATCH( MID(H1795, 5, 3), {"Jan","Feb","Mar","Apr","May","Jun","Jul","Aug","Sep","Oct","Nov","Dec"}, 0), 1, 2, 3, 4, 5, 6, 7, 8, 9, 10, 11, 12), MID(H1795, 9, 2)), "yyyy-mm-dd")</f>
        <v>2007-12-09</v>
      </c>
      <c r="G1795" s="1" t="s">
        <v>3725</v>
      </c>
      <c r="H1795" s="1" t="s">
        <v>3724</v>
      </c>
    </row>
    <row r="1796" spans="1:8" hidden="1" x14ac:dyDescent="0.3">
      <c r="A1796" s="1" t="s">
        <v>529</v>
      </c>
      <c r="B1796" s="1" t="str">
        <f t="shared" si="85"/>
        <v>Kazakhstan</v>
      </c>
      <c r="C1796" s="5" t="str">
        <f t="shared" si="84"/>
        <v>2007</v>
      </c>
      <c r="D1796" s="1" t="str">
        <f t="shared" si="86"/>
        <v xml:space="preserve">Proton-M/Briz-M </v>
      </c>
      <c r="E1796" s="1" t="s">
        <v>8</v>
      </c>
      <c r="F1796" s="7" t="str">
        <f>TEXT(DATE(MID(H1796, 13, 4), CHOOSE(MATCH( MID(H1796, 5, 3), {"Jan","Feb","Mar","Apr","May","Jun","Jul","Aug","Sep","Oct","Nov","Dec"}, 0), 1, 2, 3, 4, 5, 6, 7, 8, 9, 10, 11, 12), MID(H1796, 9, 2)), "yyyy-mm-dd")</f>
        <v>2007-11-17</v>
      </c>
      <c r="G1796" s="1" t="s">
        <v>3727</v>
      </c>
      <c r="H1796" s="1" t="s">
        <v>3726</v>
      </c>
    </row>
    <row r="1797" spans="1:8" hidden="1" x14ac:dyDescent="0.3">
      <c r="A1797" s="1" t="s">
        <v>379</v>
      </c>
      <c r="B1797" s="1" t="str">
        <f t="shared" si="85"/>
        <v>France</v>
      </c>
      <c r="C1797" s="5" t="str">
        <f t="shared" si="84"/>
        <v>2007</v>
      </c>
      <c r="D1797" s="1" t="str">
        <f t="shared" si="86"/>
        <v xml:space="preserve">Ariane 5 ECA </v>
      </c>
      <c r="E1797" s="1" t="s">
        <v>346</v>
      </c>
      <c r="F1797" s="7" t="str">
        <f>TEXT(DATE(MID(H1797, 13, 4), CHOOSE(MATCH( MID(H1797, 5, 3), {"Jan","Feb","Mar","Apr","May","Jun","Jul","Aug","Sep","Oct","Nov","Dec"}, 0), 1, 2, 3, 4, 5, 6, 7, 8, 9, 10, 11, 12), MID(H1797, 9, 2)), "yyyy-mm-dd")</f>
        <v>2007-11-14</v>
      </c>
      <c r="G1797" s="1" t="s">
        <v>3729</v>
      </c>
      <c r="H1797" s="1" t="s">
        <v>3728</v>
      </c>
    </row>
    <row r="1798" spans="1:8" hidden="1" x14ac:dyDescent="0.3">
      <c r="A1798" s="1" t="s">
        <v>3524</v>
      </c>
      <c r="B1798" s="1" t="str">
        <f t="shared" si="85"/>
        <v>China</v>
      </c>
      <c r="C1798" s="5" t="str">
        <f t="shared" si="84"/>
        <v>2007</v>
      </c>
      <c r="D1798" s="1" t="str">
        <f t="shared" si="86"/>
        <v xml:space="preserve">Long March 4C </v>
      </c>
      <c r="E1798" s="1" t="s">
        <v>8</v>
      </c>
      <c r="F1798" s="7" t="str">
        <f>TEXT(DATE(MID(H1798, 13, 4), CHOOSE(MATCH( MID(H1798, 5, 3), {"Jan","Feb","Mar","Apr","May","Jun","Jul","Aug","Sep","Oct","Nov","Dec"}, 0), 1, 2, 3, 4, 5, 6, 7, 8, 9, 10, 11, 12), MID(H1798, 9, 2)), "yyyy-mm-dd")</f>
        <v>2007-11-11</v>
      </c>
      <c r="G1798" s="1" t="s">
        <v>3731</v>
      </c>
      <c r="H1798" s="1" t="s">
        <v>3730</v>
      </c>
    </row>
    <row r="1799" spans="1:8" hidden="1" x14ac:dyDescent="0.3">
      <c r="A1799" s="1" t="s">
        <v>390</v>
      </c>
      <c r="B1799" s="1" t="str">
        <f t="shared" si="85"/>
        <v>USA</v>
      </c>
      <c r="C1799" s="5" t="str">
        <f t="shared" si="84"/>
        <v>2007</v>
      </c>
      <c r="D1799" s="1" t="str">
        <f t="shared" si="86"/>
        <v xml:space="preserve">Delta IV Heavy </v>
      </c>
      <c r="E1799" s="1" t="s">
        <v>8</v>
      </c>
      <c r="F1799" s="7" t="str">
        <f>TEXT(DATE(MID(H1799, 13, 4), CHOOSE(MATCH( MID(H1799, 5, 3), {"Jan","Feb","Mar","Apr","May","Jun","Jul","Aug","Sep","Oct","Nov","Dec"}, 0), 1, 2, 3, 4, 5, 6, 7, 8, 9, 10, 11, 12), MID(H1799, 9, 2)), "yyyy-mm-dd")</f>
        <v>2007-11-11</v>
      </c>
      <c r="G1799" s="1" t="s">
        <v>3733</v>
      </c>
      <c r="H1799" s="1" t="s">
        <v>3732</v>
      </c>
    </row>
    <row r="1800" spans="1:8" hidden="1" x14ac:dyDescent="0.3">
      <c r="A1800" s="1" t="s">
        <v>3373</v>
      </c>
      <c r="B1800" s="1" t="str">
        <f t="shared" si="85"/>
        <v>Russia</v>
      </c>
      <c r="C1800" s="5" t="str">
        <f t="shared" si="84"/>
        <v>2007</v>
      </c>
      <c r="D1800" s="1" t="str">
        <f t="shared" si="86"/>
        <v xml:space="preserve">Cosmos-3M </v>
      </c>
      <c r="E1800" s="1" t="s">
        <v>346</v>
      </c>
      <c r="F1800" s="7" t="str">
        <f>TEXT(DATE(MID(H1800, 13, 4), CHOOSE(MATCH( MID(H1800, 5, 3), {"Jan","Feb","Mar","Apr","May","Jun","Jul","Aug","Sep","Oct","Nov","Dec"}, 0), 1, 2, 3, 4, 5, 6, 7, 8, 9, 10, 11, 12), MID(H1800, 9, 2)), "yyyy-mm-dd")</f>
        <v>2007-11-01</v>
      </c>
      <c r="G1800" s="1" t="s">
        <v>3735</v>
      </c>
      <c r="H1800" s="1" t="s">
        <v>3734</v>
      </c>
    </row>
    <row r="1801" spans="1:8" hidden="1" x14ac:dyDescent="0.3">
      <c r="A1801" s="1" t="s">
        <v>565</v>
      </c>
      <c r="B1801" s="1" t="str">
        <f t="shared" si="85"/>
        <v>Kazakhstan</v>
      </c>
      <c r="C1801" s="5" t="str">
        <f t="shared" si="84"/>
        <v>2007</v>
      </c>
      <c r="D1801" s="1" t="str">
        <f t="shared" si="86"/>
        <v xml:space="preserve">Proton K/Block-DM-2 </v>
      </c>
      <c r="E1801" s="1" t="s">
        <v>346</v>
      </c>
      <c r="F1801" s="7" t="str">
        <f>TEXT(DATE(MID(H1801, 13, 4), CHOOSE(MATCH( MID(H1801, 5, 3), {"Jan","Feb","Mar","Apr","May","Jun","Jul","Aug","Sep","Oct","Nov","Dec"}, 0), 1, 2, 3, 4, 5, 6, 7, 8, 9, 10, 11, 12), MID(H1801, 9, 2)), "yyyy-mm-dd")</f>
        <v>2007-10-26</v>
      </c>
      <c r="G1801" s="1" t="s">
        <v>3737</v>
      </c>
      <c r="H1801" s="1" t="s">
        <v>3736</v>
      </c>
    </row>
    <row r="1802" spans="1:8" hidden="1" x14ac:dyDescent="0.3">
      <c r="A1802" s="1" t="s">
        <v>18</v>
      </c>
      <c r="B1802" s="1" t="str">
        <f t="shared" si="85"/>
        <v>China</v>
      </c>
      <c r="C1802" s="5" t="str">
        <f t="shared" si="84"/>
        <v>2007</v>
      </c>
      <c r="D1802" s="1" t="str">
        <f t="shared" si="86"/>
        <v xml:space="preserve">Long March 3A </v>
      </c>
      <c r="E1802" s="1" t="s">
        <v>8</v>
      </c>
      <c r="F1802" s="7" t="str">
        <f>TEXT(DATE(MID(H1802, 13, 4), CHOOSE(MATCH( MID(H1802, 5, 3), {"Jan","Feb","Mar","Apr","May","Jun","Jul","Aug","Sep","Oct","Nov","Dec"}, 0), 1, 2, 3, 4, 5, 6, 7, 8, 9, 10, 11, 12), MID(H1802, 9, 2)), "yyyy-mm-dd")</f>
        <v>2007-10-24</v>
      </c>
      <c r="G1802" s="1" t="s">
        <v>3739</v>
      </c>
      <c r="H1802" s="1" t="s">
        <v>3738</v>
      </c>
    </row>
    <row r="1803" spans="1:8" hidden="1" x14ac:dyDescent="0.3">
      <c r="A1803" s="1" t="s">
        <v>3038</v>
      </c>
      <c r="B1803" s="1" t="str">
        <f t="shared" si="85"/>
        <v>Russia</v>
      </c>
      <c r="C1803" s="5" t="str">
        <f t="shared" si="84"/>
        <v>2007</v>
      </c>
      <c r="D1803" s="1" t="str">
        <f t="shared" si="86"/>
        <v xml:space="preserve">Molniya-M /Block 2BL </v>
      </c>
      <c r="E1803" s="1" t="s">
        <v>346</v>
      </c>
      <c r="F1803" s="7" t="str">
        <f>TEXT(DATE(MID(H1803, 13, 4), CHOOSE(MATCH( MID(H1803, 5, 3), {"Jan","Feb","Mar","Apr","May","Jun","Jul","Aug","Sep","Oct","Nov","Dec"}, 0), 1, 2, 3, 4, 5, 6, 7, 8, 9, 10, 11, 12), MID(H1803, 9, 2)), "yyyy-mm-dd")</f>
        <v>2007-10-23</v>
      </c>
      <c r="G1803" s="1" t="s">
        <v>3741</v>
      </c>
      <c r="H1803" s="1" t="s">
        <v>3740</v>
      </c>
    </row>
    <row r="1804" spans="1:8" hidden="1" x14ac:dyDescent="0.3">
      <c r="A1804" s="1" t="s">
        <v>30</v>
      </c>
      <c r="B1804" s="1" t="str">
        <f t="shared" si="85"/>
        <v>USA</v>
      </c>
      <c r="C1804" s="5" t="str">
        <f t="shared" si="84"/>
        <v>2007</v>
      </c>
      <c r="D1804" s="1" t="str">
        <f t="shared" si="86"/>
        <v xml:space="preserve">Space Shuttle Discovery </v>
      </c>
      <c r="E1804" s="1" t="s">
        <v>346</v>
      </c>
      <c r="F1804" s="7" t="str">
        <f>TEXT(DATE(MID(H1804, 13, 4), CHOOSE(MATCH( MID(H1804, 5, 3), {"Jan","Feb","Mar","Apr","May","Jun","Jul","Aug","Sep","Oct","Nov","Dec"}, 0), 1, 2, 3, 4, 5, 6, 7, 8, 9, 10, 11, 12), MID(H1804, 9, 2)), "yyyy-mm-dd")</f>
        <v>2007-10-23</v>
      </c>
      <c r="G1804" s="1" t="s">
        <v>3743</v>
      </c>
      <c r="H1804" s="1" t="s">
        <v>3742</v>
      </c>
    </row>
    <row r="1805" spans="1:8" hidden="1" x14ac:dyDescent="0.3">
      <c r="A1805" s="1" t="s">
        <v>130</v>
      </c>
      <c r="B1805" s="1" t="str">
        <f t="shared" si="85"/>
        <v>Kazakhstan</v>
      </c>
      <c r="C1805" s="5" t="str">
        <f t="shared" si="84"/>
        <v>2007</v>
      </c>
      <c r="D1805" s="1" t="str">
        <f t="shared" si="86"/>
        <v xml:space="preserve">Soyuz FG/Fregat </v>
      </c>
      <c r="E1805" s="1" t="s">
        <v>346</v>
      </c>
      <c r="F1805" s="7" t="str">
        <f>TEXT(DATE(MID(H1805, 13, 4), CHOOSE(MATCH( MID(H1805, 5, 3), {"Jan","Feb","Mar","Apr","May","Jun","Jul","Aug","Sep","Oct","Nov","Dec"}, 0), 1, 2, 3, 4, 5, 6, 7, 8, 9, 10, 11, 12), MID(H1805, 9, 2)), "yyyy-mm-dd")</f>
        <v>2007-10-20</v>
      </c>
      <c r="G1805" s="1" t="s">
        <v>3745</v>
      </c>
      <c r="H1805" s="1" t="s">
        <v>3744</v>
      </c>
    </row>
    <row r="1806" spans="1:8" hidden="1" x14ac:dyDescent="0.3">
      <c r="A1806" s="1" t="s">
        <v>3478</v>
      </c>
      <c r="B1806" s="1" t="str">
        <f t="shared" si="85"/>
        <v>USA</v>
      </c>
      <c r="C1806" s="5" t="str">
        <f t="shared" si="84"/>
        <v>2007</v>
      </c>
      <c r="D1806" s="1" t="str">
        <f t="shared" si="86"/>
        <v xml:space="preserve">Delta II 7925 </v>
      </c>
      <c r="E1806" s="1" t="s">
        <v>346</v>
      </c>
      <c r="F1806" s="7" t="str">
        <f>TEXT(DATE(MID(H1806, 13, 4), CHOOSE(MATCH( MID(H1806, 5, 3), {"Jan","Feb","Mar","Apr","May","Jun","Jul","Aug","Sep","Oct","Nov","Dec"}, 0), 1, 2, 3, 4, 5, 6, 7, 8, 9, 10, 11, 12), MID(H1806, 9, 2)), "yyyy-mm-dd")</f>
        <v>2007-10-17</v>
      </c>
      <c r="G1806" s="1" t="s">
        <v>3747</v>
      </c>
      <c r="H1806" s="1" t="s">
        <v>3746</v>
      </c>
    </row>
    <row r="1807" spans="1:8" hidden="1" x14ac:dyDescent="0.3">
      <c r="A1807" s="1" t="s">
        <v>75</v>
      </c>
      <c r="B1807" s="1" t="str">
        <f t="shared" si="85"/>
        <v>USA</v>
      </c>
      <c r="C1807" s="5" t="str">
        <f t="shared" si="84"/>
        <v>2007</v>
      </c>
      <c r="D1807" s="1" t="str">
        <f t="shared" si="86"/>
        <v xml:space="preserve">Atlas V 421 </v>
      </c>
      <c r="E1807" s="1" t="s">
        <v>8</v>
      </c>
      <c r="F1807" s="7" t="str">
        <f>TEXT(DATE(MID(H1807, 13, 4), CHOOSE(MATCH( MID(H1807, 5, 3), {"Jan","Feb","Mar","Apr","May","Jun","Jul","Aug","Sep","Oct","Nov","Dec"}, 0), 1, 2, 3, 4, 5, 6, 7, 8, 9, 10, 11, 12), MID(H1807, 9, 2)), "yyyy-mm-dd")</f>
        <v>2007-10-11</v>
      </c>
      <c r="G1807" s="1" t="s">
        <v>3749</v>
      </c>
      <c r="H1807" s="1" t="s">
        <v>3748</v>
      </c>
    </row>
    <row r="1808" spans="1:8" hidden="1" x14ac:dyDescent="0.3">
      <c r="A1808" s="1" t="s">
        <v>1630</v>
      </c>
      <c r="B1808" s="1" t="str">
        <f t="shared" si="85"/>
        <v>Kazakhstan</v>
      </c>
      <c r="C1808" s="5" t="str">
        <f t="shared" si="84"/>
        <v>2007</v>
      </c>
      <c r="D1808" s="1" t="str">
        <f t="shared" si="86"/>
        <v xml:space="preserve">Soyuz FG </v>
      </c>
      <c r="E1808" s="1" t="s">
        <v>346</v>
      </c>
      <c r="F1808" s="7" t="str">
        <f>TEXT(DATE(MID(H1808, 13, 4), CHOOSE(MATCH( MID(H1808, 5, 3), {"Jan","Feb","Mar","Apr","May","Jun","Jul","Aug","Sep","Oct","Nov","Dec"}, 0), 1, 2, 3, 4, 5, 6, 7, 8, 9, 10, 11, 12), MID(H1808, 9, 2)), "yyyy-mm-dd")</f>
        <v>2007-10-10</v>
      </c>
      <c r="G1808" s="1" t="s">
        <v>3751</v>
      </c>
      <c r="H1808" s="1" t="s">
        <v>3750</v>
      </c>
    </row>
    <row r="1809" spans="1:8" hidden="1" x14ac:dyDescent="0.3">
      <c r="A1809" s="1" t="s">
        <v>379</v>
      </c>
      <c r="B1809" s="1" t="str">
        <f t="shared" si="85"/>
        <v>France</v>
      </c>
      <c r="C1809" s="5" t="str">
        <f t="shared" si="84"/>
        <v>2007</v>
      </c>
      <c r="D1809" s="1" t="str">
        <f t="shared" si="86"/>
        <v xml:space="preserve">Ariane 5 GS </v>
      </c>
      <c r="E1809" s="1" t="s">
        <v>346</v>
      </c>
      <c r="F1809" s="7" t="str">
        <f>TEXT(DATE(MID(H1809, 13, 4), CHOOSE(MATCH( MID(H1809, 5, 3), {"Jan","Feb","Mar","Apr","May","Jun","Jul","Aug","Sep","Oct","Nov","Dec"}, 0), 1, 2, 3, 4, 5, 6, 7, 8, 9, 10, 11, 12), MID(H1809, 9, 2)), "yyyy-mm-dd")</f>
        <v>2007-10-05</v>
      </c>
      <c r="G1809" s="1" t="s">
        <v>3753</v>
      </c>
      <c r="H1809" s="1" t="s">
        <v>3752</v>
      </c>
    </row>
    <row r="1810" spans="1:8" hidden="1" x14ac:dyDescent="0.3">
      <c r="A1810" s="1" t="s">
        <v>3160</v>
      </c>
      <c r="B1810" s="1" t="str">
        <f t="shared" si="85"/>
        <v>USA</v>
      </c>
      <c r="C1810" s="5" t="str">
        <f t="shared" si="84"/>
        <v>2007</v>
      </c>
      <c r="D1810" s="1" t="str">
        <f t="shared" si="86"/>
        <v xml:space="preserve">Delta II 7925H </v>
      </c>
      <c r="E1810" s="1" t="s">
        <v>346</v>
      </c>
      <c r="F1810" s="7" t="str">
        <f>TEXT(DATE(MID(H1810, 13, 4), CHOOSE(MATCH( MID(H1810, 5, 3), {"Jan","Feb","Mar","Apr","May","Jun","Jul","Aug","Sep","Oct","Nov","Dec"}, 0), 1, 2, 3, 4, 5, 6, 7, 8, 9, 10, 11, 12), MID(H1810, 9, 2)), "yyyy-mm-dd")</f>
        <v>2007-09-27</v>
      </c>
      <c r="G1810" s="1" t="s">
        <v>3755</v>
      </c>
      <c r="H1810" s="1" t="s">
        <v>3754</v>
      </c>
    </row>
    <row r="1811" spans="1:8" hidden="1" x14ac:dyDescent="0.3">
      <c r="A1811" s="1" t="s">
        <v>3524</v>
      </c>
      <c r="B1811" s="1" t="str">
        <f t="shared" si="85"/>
        <v>China</v>
      </c>
      <c r="C1811" s="5" t="str">
        <f t="shared" si="84"/>
        <v>2007</v>
      </c>
      <c r="D1811" s="1" t="str">
        <f t="shared" si="86"/>
        <v xml:space="preserve">Long March 4B </v>
      </c>
      <c r="E1811" s="1" t="s">
        <v>8</v>
      </c>
      <c r="F1811" s="7" t="str">
        <f>TEXT(DATE(MID(H1811, 13, 4), CHOOSE(MATCH( MID(H1811, 5, 3), {"Jan","Feb","Mar","Apr","May","Jun","Jul","Aug","Sep","Oct","Nov","Dec"}, 0), 1, 2, 3, 4, 5, 6, 7, 8, 9, 10, 11, 12), MID(H1811, 9, 2)), "yyyy-mm-dd")</f>
        <v>2007-09-19</v>
      </c>
      <c r="G1811" s="1" t="s">
        <v>3757</v>
      </c>
      <c r="H1811" s="1" t="s">
        <v>3756</v>
      </c>
    </row>
    <row r="1812" spans="1:8" hidden="1" x14ac:dyDescent="0.3">
      <c r="A1812" s="1" t="s">
        <v>114</v>
      </c>
      <c r="B1812" s="1" t="str">
        <f t="shared" si="85"/>
        <v>USA</v>
      </c>
      <c r="C1812" s="5" t="str">
        <f t="shared" si="84"/>
        <v>2007</v>
      </c>
      <c r="D1812" s="1" t="str">
        <f t="shared" si="86"/>
        <v xml:space="preserve">Delta II 7920-10C </v>
      </c>
      <c r="E1812" s="1" t="s">
        <v>346</v>
      </c>
      <c r="F1812" s="7" t="str">
        <f>TEXT(DATE(MID(H1812, 13, 4), CHOOSE(MATCH( MID(H1812, 5, 3), {"Jan","Feb","Mar","Apr","May","Jun","Jul","Aug","Sep","Oct","Nov","Dec"}, 0), 1, 2, 3, 4, 5, 6, 7, 8, 9, 10, 11, 12), MID(H1812, 9, 2)), "yyyy-mm-dd")</f>
        <v>2007-09-18</v>
      </c>
      <c r="G1812" s="1" t="s">
        <v>3759</v>
      </c>
      <c r="H1812" s="1" t="s">
        <v>3758</v>
      </c>
    </row>
    <row r="1813" spans="1:8" hidden="1" x14ac:dyDescent="0.3">
      <c r="A1813" s="1" t="s">
        <v>1630</v>
      </c>
      <c r="B1813" s="1" t="str">
        <f t="shared" si="85"/>
        <v>Kazakhstan</v>
      </c>
      <c r="C1813" s="5" t="str">
        <f t="shared" si="84"/>
        <v>2007</v>
      </c>
      <c r="D1813" s="1" t="str">
        <f t="shared" si="86"/>
        <v xml:space="preserve">Soyuz U </v>
      </c>
      <c r="E1813" s="1" t="s">
        <v>346</v>
      </c>
      <c r="F1813" s="7" t="str">
        <f>TEXT(DATE(MID(H1813, 13, 4), CHOOSE(MATCH( MID(H1813, 5, 3), {"Jan","Feb","Mar","Apr","May","Jun","Jul","Aug","Sep","Oct","Nov","Dec"}, 0), 1, 2, 3, 4, 5, 6, 7, 8, 9, 10, 11, 12), MID(H1813, 9, 2)), "yyyy-mm-dd")</f>
        <v>2007-09-14</v>
      </c>
      <c r="G1813" s="1" t="s">
        <v>3761</v>
      </c>
      <c r="H1813" s="1" t="s">
        <v>3760</v>
      </c>
    </row>
    <row r="1814" spans="1:8" hidden="1" x14ac:dyDescent="0.3">
      <c r="A1814" s="1" t="s">
        <v>61</v>
      </c>
      <c r="B1814" s="1" t="str">
        <f t="shared" si="85"/>
        <v>Japan</v>
      </c>
      <c r="C1814" s="5" t="str">
        <f t="shared" si="84"/>
        <v>2007</v>
      </c>
      <c r="D1814" s="1" t="str">
        <f t="shared" si="86"/>
        <v xml:space="preserve">H-IIA 2022 </v>
      </c>
      <c r="E1814" s="1" t="s">
        <v>346</v>
      </c>
      <c r="F1814" s="7" t="str">
        <f>TEXT(DATE(MID(H1814, 13, 4), CHOOSE(MATCH( MID(H1814, 5, 3), {"Jan","Feb","Mar","Apr","May","Jun","Jul","Aug","Sep","Oct","Nov","Dec"}, 0), 1, 2, 3, 4, 5, 6, 7, 8, 9, 10, 11, 12), MID(H1814, 9, 2)), "yyyy-mm-dd")</f>
        <v>2007-09-14</v>
      </c>
      <c r="G1814" s="1" t="s">
        <v>3763</v>
      </c>
      <c r="H1814" s="1" t="s">
        <v>3762</v>
      </c>
    </row>
    <row r="1815" spans="1:8" hidden="1" x14ac:dyDescent="0.3">
      <c r="A1815" s="1" t="s">
        <v>3373</v>
      </c>
      <c r="B1815" s="1" t="str">
        <f t="shared" si="85"/>
        <v>Russia</v>
      </c>
      <c r="C1815" s="5" t="str">
        <f t="shared" si="84"/>
        <v>2007</v>
      </c>
      <c r="D1815" s="1" t="str">
        <f t="shared" si="86"/>
        <v xml:space="preserve">Cosmos-3M </v>
      </c>
      <c r="E1815" s="1" t="s">
        <v>346</v>
      </c>
      <c r="F1815" s="7" t="str">
        <f>TEXT(DATE(MID(H1815, 13, 4), CHOOSE(MATCH( MID(H1815, 5, 3), {"Jan","Feb","Mar","Apr","May","Jun","Jul","Aug","Sep","Oct","Nov","Dec"}, 0), 1, 2, 3, 4, 5, 6, 7, 8, 9, 10, 11, 12), MID(H1815, 9, 2)), "yyyy-mm-dd")</f>
        <v>2007-09-11</v>
      </c>
      <c r="G1815" s="1" t="s">
        <v>3765</v>
      </c>
      <c r="H1815" s="1" t="s">
        <v>3764</v>
      </c>
    </row>
    <row r="1816" spans="1:8" hidden="1" x14ac:dyDescent="0.3">
      <c r="A1816" s="1" t="s">
        <v>529</v>
      </c>
      <c r="B1816" s="1" t="str">
        <f t="shared" si="85"/>
        <v>Kazakhstan</v>
      </c>
      <c r="C1816" s="5" t="str">
        <f t="shared" si="84"/>
        <v>2007</v>
      </c>
      <c r="D1816" s="1" t="str">
        <f t="shared" si="86"/>
        <v xml:space="preserve">Proton-M/Briz-M </v>
      </c>
      <c r="E1816" s="1" t="s">
        <v>8</v>
      </c>
      <c r="F1816" s="7" t="str">
        <f>TEXT(DATE(MID(H1816, 13, 4), CHOOSE(MATCH( MID(H1816, 5, 3), {"Jan","Feb","Mar","Apr","May","Jun","Jul","Aug","Sep","Oct","Nov","Dec"}, 0), 1, 2, 3, 4, 5, 6, 7, 8, 9, 10, 11, 12), MID(H1816, 9, 2)), "yyyy-mm-dd")</f>
        <v>2007-09-05</v>
      </c>
      <c r="G1816" s="1" t="s">
        <v>3767</v>
      </c>
      <c r="H1816" s="1" t="s">
        <v>3766</v>
      </c>
    </row>
    <row r="1817" spans="1:8" hidden="1" x14ac:dyDescent="0.3">
      <c r="A1817" s="1" t="s">
        <v>290</v>
      </c>
      <c r="B1817" s="1" t="str">
        <f t="shared" si="85"/>
        <v>India</v>
      </c>
      <c r="C1817" s="5" t="str">
        <f t="shared" si="84"/>
        <v>2007</v>
      </c>
      <c r="D1817" s="1" t="str">
        <f t="shared" si="86"/>
        <v xml:space="preserve">GSLV Mk I </v>
      </c>
      <c r="E1817" s="1" t="s">
        <v>346</v>
      </c>
      <c r="F1817" s="7" t="str">
        <f>TEXT(DATE(MID(H1817, 13, 4), CHOOSE(MATCH( MID(H1817, 5, 3), {"Jan","Feb","Mar","Apr","May","Jun","Jul","Aug","Sep","Oct","Nov","Dec"}, 0), 1, 2, 3, 4, 5, 6, 7, 8, 9, 10, 11, 12), MID(H1817, 9, 2)), "yyyy-mm-dd")</f>
        <v>2007-09-02</v>
      </c>
      <c r="G1817" s="1" t="s">
        <v>3769</v>
      </c>
      <c r="H1817" s="1" t="s">
        <v>3768</v>
      </c>
    </row>
    <row r="1818" spans="1:8" hidden="1" x14ac:dyDescent="0.3">
      <c r="A1818" s="1" t="s">
        <v>379</v>
      </c>
      <c r="B1818" s="1" t="str">
        <f t="shared" si="85"/>
        <v>France</v>
      </c>
      <c r="C1818" s="5" t="str">
        <f t="shared" si="84"/>
        <v>2007</v>
      </c>
      <c r="D1818" s="1" t="str">
        <f t="shared" si="86"/>
        <v xml:space="preserve">Ariane 5 ECA </v>
      </c>
      <c r="E1818" s="1" t="s">
        <v>346</v>
      </c>
      <c r="F1818" s="7" t="str">
        <f>TEXT(DATE(MID(H1818, 13, 4), CHOOSE(MATCH( MID(H1818, 5, 3), {"Jan","Feb","Mar","Apr","May","Jun","Jul","Aug","Sep","Oct","Nov","Dec"}, 0), 1, 2, 3, 4, 5, 6, 7, 8, 9, 10, 11, 12), MID(H1818, 9, 2)), "yyyy-mm-dd")</f>
        <v>2007-08-14</v>
      </c>
      <c r="G1818" s="1" t="s">
        <v>3771</v>
      </c>
      <c r="H1818" s="1" t="s">
        <v>3770</v>
      </c>
    </row>
    <row r="1819" spans="1:8" hidden="1" x14ac:dyDescent="0.3">
      <c r="A1819" s="1" t="s">
        <v>30</v>
      </c>
      <c r="B1819" s="1" t="str">
        <f t="shared" si="85"/>
        <v>USA</v>
      </c>
      <c r="C1819" s="5" t="str">
        <f t="shared" si="84"/>
        <v>2007</v>
      </c>
      <c r="D1819" s="1" t="str">
        <f t="shared" si="86"/>
        <v xml:space="preserve">Space Shuttle Endeavour </v>
      </c>
      <c r="E1819" s="1" t="s">
        <v>346</v>
      </c>
      <c r="F1819" s="7" t="str">
        <f>TEXT(DATE(MID(H1819, 13, 4), CHOOSE(MATCH( MID(H1819, 5, 3), {"Jan","Feb","Mar","Apr","May","Jun","Jul","Aug","Sep","Oct","Nov","Dec"}, 0), 1, 2, 3, 4, 5, 6, 7, 8, 9, 10, 11, 12), MID(H1819, 9, 2)), "yyyy-mm-dd")</f>
        <v>2007-08-08</v>
      </c>
      <c r="G1819" s="1" t="s">
        <v>3773</v>
      </c>
      <c r="H1819" s="1" t="s">
        <v>3772</v>
      </c>
    </row>
    <row r="1820" spans="1:8" hidden="1" x14ac:dyDescent="0.3">
      <c r="A1820" s="1" t="s">
        <v>3478</v>
      </c>
      <c r="B1820" s="1" t="str">
        <f t="shared" si="85"/>
        <v>USA</v>
      </c>
      <c r="C1820" s="5" t="str">
        <f t="shared" si="84"/>
        <v>2007</v>
      </c>
      <c r="D1820" s="1" t="str">
        <f t="shared" si="86"/>
        <v xml:space="preserve">Delta II 7925 </v>
      </c>
      <c r="E1820" s="1" t="s">
        <v>346</v>
      </c>
      <c r="F1820" s="7" t="str">
        <f>TEXT(DATE(MID(H1820, 13, 4), CHOOSE(MATCH( MID(H1820, 5, 3), {"Jan","Feb","Mar","Apr","May","Jun","Jul","Aug","Sep","Oct","Nov","Dec"}, 0), 1, 2, 3, 4, 5, 6, 7, 8, 9, 10, 11, 12), MID(H1820, 9, 2)), "yyyy-mm-dd")</f>
        <v>2007-08-04</v>
      </c>
      <c r="G1820" s="1" t="s">
        <v>3775</v>
      </c>
      <c r="H1820" s="1" t="s">
        <v>3774</v>
      </c>
    </row>
    <row r="1821" spans="1:8" hidden="1" x14ac:dyDescent="0.3">
      <c r="A1821" s="1" t="s">
        <v>1630</v>
      </c>
      <c r="B1821" s="1" t="str">
        <f t="shared" si="85"/>
        <v>Kazakhstan</v>
      </c>
      <c r="C1821" s="5" t="str">
        <f t="shared" si="84"/>
        <v>2007</v>
      </c>
      <c r="D1821" s="1" t="str">
        <f t="shared" si="86"/>
        <v xml:space="preserve">Soyuz U </v>
      </c>
      <c r="E1821" s="1" t="s">
        <v>346</v>
      </c>
      <c r="F1821" s="7" t="str">
        <f>TEXT(DATE(MID(H1821, 13, 4), CHOOSE(MATCH( MID(H1821, 5, 3), {"Jan","Feb","Mar","Apr","May","Jun","Jul","Aug","Sep","Oct","Nov","Dec"}, 0), 1, 2, 3, 4, 5, 6, 7, 8, 9, 10, 11, 12), MID(H1821, 9, 2)), "yyyy-mm-dd")</f>
        <v>2007-08-02</v>
      </c>
      <c r="G1821" s="1" t="s">
        <v>3777</v>
      </c>
      <c r="H1821" s="1" t="s">
        <v>3776</v>
      </c>
    </row>
    <row r="1822" spans="1:8" hidden="1" x14ac:dyDescent="0.3">
      <c r="A1822" s="1" t="s">
        <v>529</v>
      </c>
      <c r="B1822" s="1" t="str">
        <f t="shared" si="85"/>
        <v>Kazakhstan</v>
      </c>
      <c r="C1822" s="5" t="str">
        <f t="shared" si="84"/>
        <v>2007</v>
      </c>
      <c r="D1822" s="1" t="str">
        <f t="shared" si="86"/>
        <v xml:space="preserve">Proton-M/Briz-M </v>
      </c>
      <c r="E1822" s="1" t="s">
        <v>8</v>
      </c>
      <c r="F1822" s="7" t="str">
        <f>TEXT(DATE(MID(H1822, 13, 4), CHOOSE(MATCH( MID(H1822, 5, 3), {"Jan","Feb","Mar","Apr","May","Jun","Jul","Aug","Sep","Oct","Nov","Dec"}, 0), 1, 2, 3, 4, 5, 6, 7, 8, 9, 10, 11, 12), MID(H1822, 9, 2)), "yyyy-mm-dd")</f>
        <v>2007-07-07</v>
      </c>
      <c r="G1822" s="1" t="s">
        <v>3779</v>
      </c>
      <c r="H1822" s="1" t="s">
        <v>3778</v>
      </c>
    </row>
    <row r="1823" spans="1:8" hidden="1" x14ac:dyDescent="0.3">
      <c r="A1823" s="1" t="s">
        <v>101</v>
      </c>
      <c r="B1823" s="1" t="str">
        <f t="shared" si="85"/>
        <v>China</v>
      </c>
      <c r="C1823" s="5" t="str">
        <f t="shared" si="84"/>
        <v>2007</v>
      </c>
      <c r="D1823" s="1" t="str">
        <f t="shared" si="86"/>
        <v xml:space="preserve">Long March 3B </v>
      </c>
      <c r="E1823" s="1" t="s">
        <v>346</v>
      </c>
      <c r="F1823" s="7" t="str">
        <f>TEXT(DATE(MID(H1823, 13, 4), CHOOSE(MATCH( MID(H1823, 5, 3), {"Jan","Feb","Mar","Apr","May","Jun","Jul","Aug","Sep","Oct","Nov","Dec"}, 0), 1, 2, 3, 4, 5, 6, 7, 8, 9, 10, 11, 12), MID(H1823, 9, 2)), "yyyy-mm-dd")</f>
        <v>2007-07-05</v>
      </c>
      <c r="G1823" s="1" t="s">
        <v>3781</v>
      </c>
      <c r="H1823" s="1" t="s">
        <v>3780</v>
      </c>
    </row>
    <row r="1824" spans="1:8" hidden="1" x14ac:dyDescent="0.3">
      <c r="A1824" s="1" t="s">
        <v>3373</v>
      </c>
      <c r="B1824" s="1" t="str">
        <f t="shared" si="85"/>
        <v>Russia</v>
      </c>
      <c r="C1824" s="5" t="str">
        <f t="shared" si="84"/>
        <v>2007</v>
      </c>
      <c r="D1824" s="1" t="str">
        <f t="shared" si="86"/>
        <v xml:space="preserve">Cosmos-3M </v>
      </c>
      <c r="E1824" s="1" t="s">
        <v>346</v>
      </c>
      <c r="F1824" s="7" t="str">
        <f>TEXT(DATE(MID(H1824, 13, 4), CHOOSE(MATCH( MID(H1824, 5, 3), {"Jan","Feb","Mar","Apr","May","Jun","Jul","Aug","Sep","Oct","Nov","Dec"}, 0), 1, 2, 3, 4, 5, 6, 7, 8, 9, 10, 11, 12), MID(H1824, 9, 2)), "yyyy-mm-dd")</f>
        <v>2007-07-02</v>
      </c>
      <c r="G1824" s="1" t="s">
        <v>3783</v>
      </c>
      <c r="H1824" s="1" t="s">
        <v>3782</v>
      </c>
    </row>
    <row r="1825" spans="1:8" hidden="1" x14ac:dyDescent="0.3">
      <c r="A1825" s="1" t="s">
        <v>2022</v>
      </c>
      <c r="B1825" s="1" t="str">
        <f t="shared" si="85"/>
        <v>Kazakhstan</v>
      </c>
      <c r="C1825" s="5" t="str">
        <f t="shared" si="84"/>
        <v>2007</v>
      </c>
      <c r="D1825" s="1" t="str">
        <f t="shared" si="86"/>
        <v xml:space="preserve">Zenit-2 </v>
      </c>
      <c r="E1825" s="1" t="s">
        <v>346</v>
      </c>
      <c r="F1825" s="7" t="str">
        <f>TEXT(DATE(MID(H1825, 13, 4), CHOOSE(MATCH( MID(H1825, 5, 3), {"Jan","Feb","Mar","Apr","May","Jun","Jul","Aug","Sep","Oct","Nov","Dec"}, 0), 1, 2, 3, 4, 5, 6, 7, 8, 9, 10, 11, 12), MID(H1825, 9, 2)), "yyyy-mm-dd")</f>
        <v>2007-06-29</v>
      </c>
      <c r="G1825" s="1" t="s">
        <v>3785</v>
      </c>
      <c r="H1825" s="1" t="s">
        <v>3784</v>
      </c>
    </row>
    <row r="1826" spans="1:8" hidden="1" x14ac:dyDescent="0.3">
      <c r="A1826" s="1" t="s">
        <v>2540</v>
      </c>
      <c r="B1826" s="1" t="str">
        <f t="shared" si="85"/>
        <v>Russia</v>
      </c>
      <c r="C1826" s="5" t="str">
        <f t="shared" si="84"/>
        <v>2007</v>
      </c>
      <c r="D1826" s="1" t="str">
        <f t="shared" si="86"/>
        <v xml:space="preserve">Dnepr </v>
      </c>
      <c r="E1826" s="1" t="s">
        <v>346</v>
      </c>
      <c r="F1826" s="7" t="str">
        <f>TEXT(DATE(MID(H1826, 13, 4), CHOOSE(MATCH( MID(H1826, 5, 3), {"Jan","Feb","Mar","Apr","May","Jun","Jul","Aug","Sep","Oct","Nov","Dec"}, 0), 1, 2, 3, 4, 5, 6, 7, 8, 9, 10, 11, 12), MID(H1826, 9, 2)), "yyyy-mm-dd")</f>
        <v>2007-06-28</v>
      </c>
      <c r="G1826" s="1" t="s">
        <v>3787</v>
      </c>
      <c r="H1826" s="1" t="s">
        <v>3786</v>
      </c>
    </row>
    <row r="1827" spans="1:8" hidden="1" x14ac:dyDescent="0.3">
      <c r="A1827" s="1" t="s">
        <v>75</v>
      </c>
      <c r="B1827" s="1" t="str">
        <f t="shared" si="85"/>
        <v>USA</v>
      </c>
      <c r="C1827" s="5" t="str">
        <f t="shared" si="84"/>
        <v>2007</v>
      </c>
      <c r="D1827" s="1" t="str">
        <f t="shared" si="86"/>
        <v xml:space="preserve">Atlas V 401 </v>
      </c>
      <c r="E1827" s="1" t="s">
        <v>8</v>
      </c>
      <c r="F1827" s="7" t="str">
        <f>TEXT(DATE(MID(H1827, 13, 4), CHOOSE(MATCH( MID(H1827, 5, 3), {"Jan","Feb","Mar","Apr","May","Jun","Jul","Aug","Sep","Oct","Nov","Dec"}, 0), 1, 2, 3, 4, 5, 6, 7, 8, 9, 10, 11, 12), MID(H1827, 9, 2)), "yyyy-mm-dd")</f>
        <v>2007-06-15</v>
      </c>
      <c r="G1827" s="1" t="s">
        <v>3789</v>
      </c>
      <c r="H1827" s="1" t="s">
        <v>3788</v>
      </c>
    </row>
    <row r="1828" spans="1:8" hidden="1" x14ac:dyDescent="0.3">
      <c r="A1828" s="1" t="s">
        <v>3344</v>
      </c>
      <c r="B1828" s="1" t="str">
        <f t="shared" si="85"/>
        <v>Kazakhstan</v>
      </c>
      <c r="C1828" s="5" t="str">
        <f t="shared" si="84"/>
        <v>2007</v>
      </c>
      <c r="D1828" s="1" t="str">
        <f t="shared" si="86"/>
        <v xml:space="preserve">Dnepr </v>
      </c>
      <c r="E1828" s="1" t="s">
        <v>346</v>
      </c>
      <c r="F1828" s="7" t="str">
        <f>TEXT(DATE(MID(H1828, 13, 4), CHOOSE(MATCH( MID(H1828, 5, 3), {"Jan","Feb","Mar","Apr","May","Jun","Jul","Aug","Sep","Oct","Nov","Dec"}, 0), 1, 2, 3, 4, 5, 6, 7, 8, 9, 10, 11, 12), MID(H1828, 9, 2)), "yyyy-mm-dd")</f>
        <v>2007-06-15</v>
      </c>
      <c r="G1828" s="1" t="s">
        <v>3791</v>
      </c>
      <c r="H1828" s="1" t="s">
        <v>3790</v>
      </c>
    </row>
    <row r="1829" spans="1:8" hidden="1" x14ac:dyDescent="0.3">
      <c r="A1829" s="1" t="s">
        <v>498</v>
      </c>
      <c r="B1829" s="1" t="str">
        <f t="shared" si="85"/>
        <v>Israel</v>
      </c>
      <c r="C1829" s="5" t="str">
        <f t="shared" si="84"/>
        <v>2007</v>
      </c>
      <c r="D1829" s="1" t="str">
        <f t="shared" si="86"/>
        <v xml:space="preserve">Shavit-2 </v>
      </c>
      <c r="E1829" s="1" t="s">
        <v>8</v>
      </c>
      <c r="F1829" s="7" t="str">
        <f>TEXT(DATE(MID(H1829, 13, 4), CHOOSE(MATCH( MID(H1829, 5, 3), {"Jan","Feb","Mar","Apr","May","Jun","Jul","Aug","Sep","Oct","Nov","Dec"}, 0), 1, 2, 3, 4, 5, 6, 7, 8, 9, 10, 11, 12), MID(H1829, 9, 2)), "yyyy-mm-dd")</f>
        <v>2007-06-10</v>
      </c>
      <c r="G1829" s="1" t="s">
        <v>3793</v>
      </c>
      <c r="H1829" s="1" t="s">
        <v>3792</v>
      </c>
    </row>
    <row r="1830" spans="1:8" hidden="1" x14ac:dyDescent="0.3">
      <c r="A1830" s="1" t="s">
        <v>30</v>
      </c>
      <c r="B1830" s="1" t="str">
        <f t="shared" si="85"/>
        <v>USA</v>
      </c>
      <c r="C1830" s="5" t="str">
        <f t="shared" si="84"/>
        <v>2007</v>
      </c>
      <c r="D1830" s="1" t="str">
        <f t="shared" si="86"/>
        <v xml:space="preserve">Space Shuttle Atlantis </v>
      </c>
      <c r="E1830" s="1" t="s">
        <v>346</v>
      </c>
      <c r="F1830" s="7" t="str">
        <f>TEXT(DATE(MID(H1830, 13, 4), CHOOSE(MATCH( MID(H1830, 5, 3), {"Jan","Feb","Mar","Apr","May","Jun","Jul","Aug","Sep","Oct","Nov","Dec"}, 0), 1, 2, 3, 4, 5, 6, 7, 8, 9, 10, 11, 12), MID(H1830, 9, 2)), "yyyy-mm-dd")</f>
        <v>2007-06-08</v>
      </c>
      <c r="G1830" s="1" t="s">
        <v>3795</v>
      </c>
      <c r="H1830" s="1" t="s">
        <v>3794</v>
      </c>
    </row>
    <row r="1831" spans="1:8" hidden="1" x14ac:dyDescent="0.3">
      <c r="A1831" s="1" t="s">
        <v>114</v>
      </c>
      <c r="B1831" s="1" t="str">
        <f t="shared" si="85"/>
        <v>USA</v>
      </c>
      <c r="C1831" s="5" t="str">
        <f t="shared" si="84"/>
        <v>2007</v>
      </c>
      <c r="D1831" s="1" t="str">
        <f t="shared" si="86"/>
        <v xml:space="preserve">Delta II 7420-10C </v>
      </c>
      <c r="E1831" s="1" t="s">
        <v>346</v>
      </c>
      <c r="F1831" s="7" t="str">
        <f>TEXT(DATE(MID(H1831, 13, 4), CHOOSE(MATCH( MID(H1831, 5, 3), {"Jan","Feb","Mar","Apr","May","Jun","Jul","Aug","Sep","Oct","Nov","Dec"}, 0), 1, 2, 3, 4, 5, 6, 7, 8, 9, 10, 11, 12), MID(H1831, 9, 2)), "yyyy-mm-dd")</f>
        <v>2007-06-08</v>
      </c>
      <c r="G1831" s="1" t="s">
        <v>3797</v>
      </c>
      <c r="H1831" s="1" t="s">
        <v>3796</v>
      </c>
    </row>
    <row r="1832" spans="1:8" hidden="1" x14ac:dyDescent="0.3">
      <c r="A1832" s="1" t="s">
        <v>3038</v>
      </c>
      <c r="B1832" s="1" t="str">
        <f t="shared" si="85"/>
        <v>Russia</v>
      </c>
      <c r="C1832" s="5" t="str">
        <f t="shared" si="84"/>
        <v>2007</v>
      </c>
      <c r="D1832" s="1" t="str">
        <f t="shared" si="86"/>
        <v xml:space="preserve">Soyuz U </v>
      </c>
      <c r="E1832" s="1" t="s">
        <v>346</v>
      </c>
      <c r="F1832" s="7" t="str">
        <f>TEXT(DATE(MID(H1832, 13, 4), CHOOSE(MATCH( MID(H1832, 5, 3), {"Jan","Feb","Mar","Apr","May","Jun","Jul","Aug","Sep","Oct","Nov","Dec"}, 0), 1, 2, 3, 4, 5, 6, 7, 8, 9, 10, 11, 12), MID(H1832, 9, 2)), "yyyy-mm-dd")</f>
        <v>2007-06-07</v>
      </c>
      <c r="G1832" s="1" t="s">
        <v>3799</v>
      </c>
      <c r="H1832" s="1" t="s">
        <v>3798</v>
      </c>
    </row>
    <row r="1833" spans="1:8" hidden="1" x14ac:dyDescent="0.3">
      <c r="A1833" s="1" t="s">
        <v>101</v>
      </c>
      <c r="B1833" s="1" t="str">
        <f t="shared" si="85"/>
        <v>China</v>
      </c>
      <c r="C1833" s="5" t="str">
        <f t="shared" si="84"/>
        <v>2007</v>
      </c>
      <c r="D1833" s="1" t="str">
        <f t="shared" si="86"/>
        <v xml:space="preserve">Long March 3A </v>
      </c>
      <c r="E1833" s="1" t="s">
        <v>8</v>
      </c>
      <c r="F1833" s="7" t="str">
        <f>TEXT(DATE(MID(H1833, 13, 4), CHOOSE(MATCH( MID(H1833, 5, 3), {"Jan","Feb","Mar","Apr","May","Jun","Jul","Aug","Sep","Oct","Nov","Dec"}, 0), 1, 2, 3, 4, 5, 6, 7, 8, 9, 10, 11, 12), MID(H1833, 9, 2)), "yyyy-mm-dd")</f>
        <v>2007-05-31</v>
      </c>
      <c r="G1833" s="1" t="s">
        <v>3801</v>
      </c>
      <c r="H1833" s="1" t="s">
        <v>3800</v>
      </c>
    </row>
    <row r="1834" spans="1:8" hidden="1" x14ac:dyDescent="0.3">
      <c r="A1834" s="1" t="s">
        <v>130</v>
      </c>
      <c r="B1834" s="1" t="str">
        <f t="shared" si="85"/>
        <v>Kazakhstan</v>
      </c>
      <c r="C1834" s="5" t="str">
        <f t="shared" si="84"/>
        <v>2007</v>
      </c>
      <c r="D1834" s="1" t="str">
        <f t="shared" si="86"/>
        <v xml:space="preserve">Soyuz FG/Fregat </v>
      </c>
      <c r="E1834" s="1" t="s">
        <v>346</v>
      </c>
      <c r="F1834" s="7" t="str">
        <f>TEXT(DATE(MID(H1834, 13, 4), CHOOSE(MATCH( MID(H1834, 5, 3), {"Jan","Feb","Mar","Apr","May","Jun","Jul","Aug","Sep","Oct","Nov","Dec"}, 0), 1, 2, 3, 4, 5, 6, 7, 8, 9, 10, 11, 12), MID(H1834, 9, 2)), "yyyy-mm-dd")</f>
        <v>2007-05-29</v>
      </c>
      <c r="G1834" s="1" t="s">
        <v>3803</v>
      </c>
      <c r="H1834" s="1" t="s">
        <v>3802</v>
      </c>
    </row>
    <row r="1835" spans="1:8" hidden="1" x14ac:dyDescent="0.3">
      <c r="A1835" s="1" t="s">
        <v>90</v>
      </c>
      <c r="B1835" s="1" t="str">
        <f t="shared" si="85"/>
        <v>China</v>
      </c>
      <c r="C1835" s="5" t="str">
        <f t="shared" si="84"/>
        <v>2007</v>
      </c>
      <c r="D1835" s="1" t="str">
        <f t="shared" si="86"/>
        <v xml:space="preserve">Long March 2D </v>
      </c>
      <c r="E1835" s="1" t="s">
        <v>8</v>
      </c>
      <c r="F1835" s="7" t="str">
        <f>TEXT(DATE(MID(H1835, 13, 4), CHOOSE(MATCH( MID(H1835, 5, 3), {"Jan","Feb","Mar","Apr","May","Jun","Jul","Aug","Sep","Oct","Nov","Dec"}, 0), 1, 2, 3, 4, 5, 6, 7, 8, 9, 10, 11, 12), MID(H1835, 9, 2)), "yyyy-mm-dd")</f>
        <v>2007-05-25</v>
      </c>
      <c r="G1835" s="1" t="s">
        <v>3805</v>
      </c>
      <c r="H1835" s="1" t="s">
        <v>3804</v>
      </c>
    </row>
    <row r="1836" spans="1:8" hidden="1" x14ac:dyDescent="0.3">
      <c r="A1836" s="1" t="s">
        <v>101</v>
      </c>
      <c r="B1836" s="1" t="str">
        <f t="shared" si="85"/>
        <v>China</v>
      </c>
      <c r="C1836" s="5" t="str">
        <f t="shared" si="84"/>
        <v>2007</v>
      </c>
      <c r="D1836" s="1" t="str">
        <f t="shared" si="86"/>
        <v xml:space="preserve">Long March 3B/E </v>
      </c>
      <c r="E1836" s="1" t="s">
        <v>8</v>
      </c>
      <c r="F1836" s="7" t="str">
        <f>TEXT(DATE(MID(H1836, 13, 4), CHOOSE(MATCH( MID(H1836, 5, 3), {"Jan","Feb","Mar","Apr","May","Jun","Jul","Aug","Sep","Oct","Nov","Dec"}, 0), 1, 2, 3, 4, 5, 6, 7, 8, 9, 10, 11, 12), MID(H1836, 9, 2)), "yyyy-mm-dd")</f>
        <v>2007-05-13</v>
      </c>
      <c r="G1836" s="1" t="s">
        <v>3807</v>
      </c>
      <c r="H1836" s="1" t="s">
        <v>3806</v>
      </c>
    </row>
    <row r="1837" spans="1:8" hidden="1" x14ac:dyDescent="0.3">
      <c r="A1837" s="1" t="s">
        <v>1630</v>
      </c>
      <c r="B1837" s="1" t="str">
        <f t="shared" si="85"/>
        <v>Kazakhstan</v>
      </c>
      <c r="C1837" s="5" t="str">
        <f t="shared" si="84"/>
        <v>2007</v>
      </c>
      <c r="D1837" s="1" t="str">
        <f t="shared" si="86"/>
        <v xml:space="preserve">Soyuz U </v>
      </c>
      <c r="E1837" s="1" t="s">
        <v>346</v>
      </c>
      <c r="F1837" s="7" t="str">
        <f>TEXT(DATE(MID(H1837, 13, 4), CHOOSE(MATCH( MID(H1837, 5, 3), {"Jan","Feb","Mar","Apr","May","Jun","Jul","Aug","Sep","Oct","Nov","Dec"}, 0), 1, 2, 3, 4, 5, 6, 7, 8, 9, 10, 11, 12), MID(H1837, 9, 2)), "yyyy-mm-dd")</f>
        <v>2007-05-12</v>
      </c>
      <c r="G1837" s="1" t="s">
        <v>3809</v>
      </c>
      <c r="H1837" s="1" t="s">
        <v>3808</v>
      </c>
    </row>
    <row r="1838" spans="1:8" hidden="1" x14ac:dyDescent="0.3">
      <c r="A1838" s="1" t="s">
        <v>379</v>
      </c>
      <c r="B1838" s="1" t="str">
        <f t="shared" si="85"/>
        <v>France</v>
      </c>
      <c r="C1838" s="5" t="str">
        <f t="shared" si="84"/>
        <v>2007</v>
      </c>
      <c r="D1838" s="1" t="str">
        <f t="shared" si="86"/>
        <v xml:space="preserve">Ariane 5 ECA </v>
      </c>
      <c r="E1838" s="1" t="s">
        <v>346</v>
      </c>
      <c r="F1838" s="7" t="str">
        <f>TEXT(DATE(MID(H1838, 13, 4), CHOOSE(MATCH( MID(H1838, 5, 3), {"Jan","Feb","Mar","Apr","May","Jun","Jul","Aug","Sep","Oct","Nov","Dec"}, 0), 1, 2, 3, 4, 5, 6, 7, 8, 9, 10, 11, 12), MID(H1838, 9, 2)), "yyyy-mm-dd")</f>
        <v>2007-05-04</v>
      </c>
      <c r="G1838" s="1" t="s">
        <v>3811</v>
      </c>
      <c r="H1838" s="1" t="s">
        <v>3810</v>
      </c>
    </row>
    <row r="1839" spans="1:8" hidden="1" x14ac:dyDescent="0.3">
      <c r="A1839" s="1" t="s">
        <v>1200</v>
      </c>
      <c r="B1839" s="1" t="str">
        <f t="shared" si="85"/>
        <v>USA</v>
      </c>
      <c r="C1839" s="5" t="str">
        <f t="shared" si="84"/>
        <v>2007</v>
      </c>
      <c r="D1839" s="1" t="str">
        <f t="shared" si="86"/>
        <v xml:space="preserve">Pegasus XL </v>
      </c>
      <c r="E1839" s="1" t="s">
        <v>8</v>
      </c>
      <c r="F1839" s="7" t="str">
        <f>TEXT(DATE(MID(H1839, 13, 4), CHOOSE(MATCH( MID(H1839, 5, 3), {"Jan","Feb","Mar","Apr","May","Jun","Jul","Aug","Sep","Oct","Nov","Dec"}, 0), 1, 2, 3, 4, 5, 6, 7, 8, 9, 10, 11, 12), MID(H1839, 9, 2)), "yyyy-mm-dd")</f>
        <v>2007-04-25</v>
      </c>
      <c r="G1839" s="1" t="s">
        <v>3813</v>
      </c>
      <c r="H1839" s="1" t="s">
        <v>3812</v>
      </c>
    </row>
    <row r="1840" spans="1:8" hidden="1" x14ac:dyDescent="0.3">
      <c r="A1840" s="1" t="s">
        <v>1197</v>
      </c>
      <c r="B1840" s="1" t="str">
        <f t="shared" si="85"/>
        <v>USA</v>
      </c>
      <c r="C1840" s="5" t="str">
        <f t="shared" si="84"/>
        <v>2007</v>
      </c>
      <c r="D1840" s="1" t="str">
        <f t="shared" si="86"/>
        <v xml:space="preserve">Minotaur I </v>
      </c>
      <c r="E1840" s="1" t="s">
        <v>8</v>
      </c>
      <c r="F1840" s="7" t="str">
        <f>TEXT(DATE(MID(H1840, 13, 4), CHOOSE(MATCH( MID(H1840, 5, 3), {"Jan","Feb","Mar","Apr","May","Jun","Jul","Aug","Sep","Oct","Nov","Dec"}, 0), 1, 2, 3, 4, 5, 6, 7, 8, 9, 10, 11, 12), MID(H1840, 9, 2)), "yyyy-mm-dd")</f>
        <v>2007-04-24</v>
      </c>
      <c r="G1840" s="1" t="s">
        <v>3815</v>
      </c>
      <c r="H1840" s="1" t="s">
        <v>3814</v>
      </c>
    </row>
    <row r="1841" spans="1:8" hidden="1" x14ac:dyDescent="0.3">
      <c r="A1841" s="1" t="s">
        <v>290</v>
      </c>
      <c r="B1841" s="1" t="str">
        <f t="shared" si="85"/>
        <v>India</v>
      </c>
      <c r="C1841" s="5" t="str">
        <f t="shared" si="84"/>
        <v>2007</v>
      </c>
      <c r="D1841" s="1" t="str">
        <f t="shared" si="86"/>
        <v xml:space="preserve">PSLV-CA </v>
      </c>
      <c r="E1841" s="1" t="s">
        <v>8</v>
      </c>
      <c r="F1841" s="7" t="str">
        <f>TEXT(DATE(MID(H1841, 13, 4), CHOOSE(MATCH( MID(H1841, 5, 3), {"Jan","Feb","Mar","Apr","May","Jun","Jul","Aug","Sep","Oct","Nov","Dec"}, 0), 1, 2, 3, 4, 5, 6, 7, 8, 9, 10, 11, 12), MID(H1841, 9, 2)), "yyyy-mm-dd")</f>
        <v>2007-04-23</v>
      </c>
      <c r="G1841" s="1" t="s">
        <v>3817</v>
      </c>
      <c r="H1841" s="1" t="s">
        <v>3816</v>
      </c>
    </row>
    <row r="1842" spans="1:8" hidden="1" x14ac:dyDescent="0.3">
      <c r="A1842" s="1" t="s">
        <v>3344</v>
      </c>
      <c r="B1842" s="1" t="str">
        <f t="shared" si="85"/>
        <v>Kazakhstan</v>
      </c>
      <c r="C1842" s="5" t="str">
        <f t="shared" si="84"/>
        <v>2007</v>
      </c>
      <c r="D1842" s="1" t="str">
        <f t="shared" si="86"/>
        <v xml:space="preserve">Dnepr </v>
      </c>
      <c r="E1842" s="1" t="s">
        <v>346</v>
      </c>
      <c r="F1842" s="7" t="str">
        <f>TEXT(DATE(MID(H1842, 13, 4), CHOOSE(MATCH( MID(H1842, 5, 3), {"Jan","Feb","Mar","Apr","May","Jun","Jul","Aug","Sep","Oct","Nov","Dec"}, 0), 1, 2, 3, 4, 5, 6, 7, 8, 9, 10, 11, 12), MID(H1842, 9, 2)), "yyyy-mm-dd")</f>
        <v>2007-04-17</v>
      </c>
      <c r="G1842" s="1" t="s">
        <v>3819</v>
      </c>
      <c r="H1842" s="1" t="s">
        <v>3818</v>
      </c>
    </row>
    <row r="1843" spans="1:8" hidden="1" x14ac:dyDescent="0.3">
      <c r="A1843" s="1" t="s">
        <v>101</v>
      </c>
      <c r="B1843" s="1" t="str">
        <f t="shared" si="85"/>
        <v>China</v>
      </c>
      <c r="C1843" s="5" t="str">
        <f t="shared" si="84"/>
        <v>2007</v>
      </c>
      <c r="D1843" s="1" t="str">
        <f t="shared" si="86"/>
        <v xml:space="preserve">Long March 3A </v>
      </c>
      <c r="E1843" s="1" t="s">
        <v>8</v>
      </c>
      <c r="F1843" s="7" t="str">
        <f>TEXT(DATE(MID(H1843, 13, 4), CHOOSE(MATCH( MID(H1843, 5, 3), {"Jan","Feb","Mar","Apr","May","Jun","Jul","Aug","Sep","Oct","Nov","Dec"}, 0), 1, 2, 3, 4, 5, 6, 7, 8, 9, 10, 11, 12), MID(H1843, 9, 2)), "yyyy-mm-dd")</f>
        <v>2007-04-13</v>
      </c>
      <c r="G1843" s="1" t="s">
        <v>3821</v>
      </c>
      <c r="H1843" s="1" t="s">
        <v>3820</v>
      </c>
    </row>
    <row r="1844" spans="1:8" hidden="1" x14ac:dyDescent="0.3">
      <c r="A1844" s="1" t="s">
        <v>3524</v>
      </c>
      <c r="B1844" s="1" t="str">
        <f t="shared" si="85"/>
        <v>China</v>
      </c>
      <c r="C1844" s="5" t="str">
        <f t="shared" si="84"/>
        <v>2007</v>
      </c>
      <c r="D1844" s="1" t="str">
        <f t="shared" si="86"/>
        <v xml:space="preserve">Long March 2C </v>
      </c>
      <c r="E1844" s="1" t="s">
        <v>8</v>
      </c>
      <c r="F1844" s="7" t="str">
        <f>TEXT(DATE(MID(H1844, 13, 4), CHOOSE(MATCH( MID(H1844, 5, 3), {"Jan","Feb","Mar","Apr","May","Jun","Jul","Aug","Sep","Oct","Nov","Dec"}, 0), 1, 2, 3, 4, 5, 6, 7, 8, 9, 10, 11, 12), MID(H1844, 9, 2)), "yyyy-mm-dd")</f>
        <v>2007-04-11</v>
      </c>
      <c r="G1844" s="1" t="s">
        <v>3823</v>
      </c>
      <c r="H1844" s="1" t="s">
        <v>3822</v>
      </c>
    </row>
    <row r="1845" spans="1:8" hidden="1" x14ac:dyDescent="0.3">
      <c r="A1845" s="1" t="s">
        <v>529</v>
      </c>
      <c r="B1845" s="1" t="str">
        <f t="shared" si="85"/>
        <v>Kazakhstan</v>
      </c>
      <c r="C1845" s="5" t="str">
        <f t="shared" si="84"/>
        <v>2007</v>
      </c>
      <c r="D1845" s="1" t="str">
        <f t="shared" si="86"/>
        <v xml:space="preserve">Proton-M/Briz-M </v>
      </c>
      <c r="E1845" s="1" t="s">
        <v>8</v>
      </c>
      <c r="F1845" s="7" t="str">
        <f>TEXT(DATE(MID(H1845, 13, 4), CHOOSE(MATCH( MID(H1845, 5, 3), {"Jan","Feb","Mar","Apr","May","Jun","Jul","Aug","Sep","Oct","Nov","Dec"}, 0), 1, 2, 3, 4, 5, 6, 7, 8, 9, 10, 11, 12), MID(H1845, 9, 2)), "yyyy-mm-dd")</f>
        <v>2007-04-09</v>
      </c>
      <c r="G1845" s="1" t="s">
        <v>3825</v>
      </c>
      <c r="H1845" s="1" t="s">
        <v>3824</v>
      </c>
    </row>
    <row r="1846" spans="1:8" hidden="1" x14ac:dyDescent="0.3">
      <c r="A1846" s="1" t="s">
        <v>1630</v>
      </c>
      <c r="B1846" s="1" t="str">
        <f t="shared" si="85"/>
        <v>Kazakhstan</v>
      </c>
      <c r="C1846" s="5" t="str">
        <f t="shared" si="84"/>
        <v>2007</v>
      </c>
      <c r="D1846" s="1" t="str">
        <f t="shared" si="86"/>
        <v xml:space="preserve">Soyuz FG </v>
      </c>
      <c r="E1846" s="1" t="s">
        <v>346</v>
      </c>
      <c r="F1846" s="7" t="str">
        <f>TEXT(DATE(MID(H1846, 13, 4), CHOOSE(MATCH( MID(H1846, 5, 3), {"Jan","Feb","Mar","Apr","May","Jun","Jul","Aug","Sep","Oct","Nov","Dec"}, 0), 1, 2, 3, 4, 5, 6, 7, 8, 9, 10, 11, 12), MID(H1846, 9, 2)), "yyyy-mm-dd")</f>
        <v>2007-04-07</v>
      </c>
      <c r="G1846" s="1" t="s">
        <v>3827</v>
      </c>
      <c r="H1846" s="1" t="s">
        <v>3826</v>
      </c>
    </row>
    <row r="1847" spans="1:8" hidden="1" x14ac:dyDescent="0.3">
      <c r="A1847" s="1" t="s">
        <v>3491</v>
      </c>
      <c r="B1847" s="1" t="str">
        <f t="shared" si="85"/>
        <v>Marshall Islands</v>
      </c>
      <c r="C1847" s="5" t="str">
        <f t="shared" si="84"/>
        <v>2007</v>
      </c>
      <c r="D1847" s="1" t="str">
        <f t="shared" si="86"/>
        <v xml:space="preserve">Falcon 1 </v>
      </c>
      <c r="E1847" s="1" t="s">
        <v>346</v>
      </c>
      <c r="F1847" s="7" t="str">
        <f>TEXT(DATE(MID(H1847, 13, 4), CHOOSE(MATCH( MID(H1847, 5, 3), {"Jan","Feb","Mar","Apr","May","Jun","Jul","Aug","Sep","Oct","Nov","Dec"}, 0), 1, 2, 3, 4, 5, 6, 7, 8, 9, 10, 11, 12), MID(H1847, 9, 2)), "yyyy-mm-dd")</f>
        <v>2007-03-21</v>
      </c>
      <c r="G1847" s="1" t="s">
        <v>3829</v>
      </c>
      <c r="H1847" s="1" t="s">
        <v>3828</v>
      </c>
    </row>
    <row r="1848" spans="1:8" hidden="1" x14ac:dyDescent="0.3">
      <c r="A1848" s="1" t="s">
        <v>379</v>
      </c>
      <c r="B1848" s="1" t="str">
        <f t="shared" si="85"/>
        <v>France</v>
      </c>
      <c r="C1848" s="5" t="str">
        <f t="shared" si="84"/>
        <v>2007</v>
      </c>
      <c r="D1848" s="1" t="str">
        <f t="shared" si="86"/>
        <v xml:space="preserve">Ariane 5 ECA </v>
      </c>
      <c r="E1848" s="1" t="s">
        <v>346</v>
      </c>
      <c r="F1848" s="7" t="str">
        <f>TEXT(DATE(MID(H1848, 13, 4), CHOOSE(MATCH( MID(H1848, 5, 3), {"Jan","Feb","Mar","Apr","May","Jun","Jul","Aug","Sep","Oct","Nov","Dec"}, 0), 1, 2, 3, 4, 5, 6, 7, 8, 9, 10, 11, 12), MID(H1848, 9, 2)), "yyyy-mm-dd")</f>
        <v>2007-03-11</v>
      </c>
      <c r="G1848" s="1" t="s">
        <v>3831</v>
      </c>
      <c r="H1848" s="1" t="s">
        <v>3830</v>
      </c>
    </row>
    <row r="1849" spans="1:8" hidden="1" x14ac:dyDescent="0.3">
      <c r="A1849" s="1" t="s">
        <v>75</v>
      </c>
      <c r="B1849" s="1" t="str">
        <f t="shared" si="85"/>
        <v>USA</v>
      </c>
      <c r="C1849" s="5" t="str">
        <f t="shared" si="84"/>
        <v>2007</v>
      </c>
      <c r="D1849" s="1" t="str">
        <f t="shared" si="86"/>
        <v xml:space="preserve">Atlas V 401 </v>
      </c>
      <c r="E1849" s="1" t="s">
        <v>8</v>
      </c>
      <c r="F1849" s="7" t="str">
        <f>TEXT(DATE(MID(H1849, 13, 4), CHOOSE(MATCH( MID(H1849, 5, 3), {"Jan","Feb","Mar","Apr","May","Jun","Jul","Aug","Sep","Oct","Nov","Dec"}, 0), 1, 2, 3, 4, 5, 6, 7, 8, 9, 10, 11, 12), MID(H1849, 9, 2)), "yyyy-mm-dd")</f>
        <v>2007-03-09</v>
      </c>
      <c r="G1849" s="1" t="s">
        <v>3833</v>
      </c>
      <c r="H1849" s="1" t="s">
        <v>3832</v>
      </c>
    </row>
    <row r="1850" spans="1:8" hidden="1" x14ac:dyDescent="0.3">
      <c r="A1850" s="1" t="s">
        <v>61</v>
      </c>
      <c r="B1850" s="1" t="str">
        <f t="shared" si="85"/>
        <v>Japan</v>
      </c>
      <c r="C1850" s="5" t="str">
        <f t="shared" si="84"/>
        <v>2007</v>
      </c>
      <c r="D1850" s="1" t="str">
        <f t="shared" si="86"/>
        <v xml:space="preserve">H-IIA 2024 </v>
      </c>
      <c r="E1850" s="1" t="s">
        <v>346</v>
      </c>
      <c r="F1850" s="7" t="str">
        <f>TEXT(DATE(MID(H1850, 13, 4), CHOOSE(MATCH( MID(H1850, 5, 3), {"Jan","Feb","Mar","Apr","May","Jun","Jul","Aug","Sep","Oct","Nov","Dec"}, 0), 1, 2, 3, 4, 5, 6, 7, 8, 9, 10, 11, 12), MID(H1850, 9, 2)), "yyyy-mm-dd")</f>
        <v>2007-02-24</v>
      </c>
      <c r="G1850" s="1" t="s">
        <v>3835</v>
      </c>
      <c r="H1850" s="1" t="s">
        <v>3834</v>
      </c>
    </row>
    <row r="1851" spans="1:8" hidden="1" x14ac:dyDescent="0.3">
      <c r="A1851" s="1" t="s">
        <v>3160</v>
      </c>
      <c r="B1851" s="1" t="str">
        <f t="shared" si="85"/>
        <v>USA</v>
      </c>
      <c r="C1851" s="5" t="str">
        <f t="shared" si="84"/>
        <v>2007</v>
      </c>
      <c r="D1851" s="1" t="str">
        <f t="shared" si="86"/>
        <v xml:space="preserve">Delta II 7925-10C </v>
      </c>
      <c r="E1851" s="1" t="s">
        <v>346</v>
      </c>
      <c r="F1851" s="7" t="str">
        <f>TEXT(DATE(MID(H1851, 13, 4), CHOOSE(MATCH( MID(H1851, 5, 3), {"Jan","Feb","Mar","Apr","May","Jun","Jul","Aug","Sep","Oct","Nov","Dec"}, 0), 1, 2, 3, 4, 5, 6, 7, 8, 9, 10, 11, 12), MID(H1851, 9, 2)), "yyyy-mm-dd")</f>
        <v>2007-02-17</v>
      </c>
      <c r="G1851" s="1" t="s">
        <v>3837</v>
      </c>
      <c r="H1851" s="1" t="s">
        <v>3836</v>
      </c>
    </row>
    <row r="1852" spans="1:8" hidden="1" x14ac:dyDescent="0.3">
      <c r="A1852" s="1" t="s">
        <v>101</v>
      </c>
      <c r="B1852" s="1" t="str">
        <f t="shared" si="85"/>
        <v>China</v>
      </c>
      <c r="C1852" s="5" t="str">
        <f t="shared" si="84"/>
        <v>2007</v>
      </c>
      <c r="D1852" s="1" t="str">
        <f t="shared" si="86"/>
        <v xml:space="preserve">Long March 3A </v>
      </c>
      <c r="E1852" s="1" t="s">
        <v>8</v>
      </c>
      <c r="F1852" s="7" t="str">
        <f>TEXT(DATE(MID(H1852, 13, 4), CHOOSE(MATCH( MID(H1852, 5, 3), {"Jan","Feb","Mar","Apr","May","Jun","Jul","Aug","Sep","Oct","Nov","Dec"}, 0), 1, 2, 3, 4, 5, 6, 7, 8, 9, 10, 11, 12), MID(H1852, 9, 2)), "yyyy-mm-dd")</f>
        <v>2007-02-02</v>
      </c>
      <c r="G1852" s="1" t="s">
        <v>3839</v>
      </c>
      <c r="H1852" s="1" t="s">
        <v>3838</v>
      </c>
    </row>
    <row r="1853" spans="1:8" hidden="1" x14ac:dyDescent="0.3">
      <c r="A1853" s="1" t="s">
        <v>2702</v>
      </c>
      <c r="B1853" s="1" t="str">
        <f t="shared" si="85"/>
        <v>Pacific Ocean</v>
      </c>
      <c r="C1853" s="5" t="str">
        <f t="shared" si="84"/>
        <v>2007</v>
      </c>
      <c r="D1853" s="1" t="str">
        <f t="shared" si="86"/>
        <v xml:space="preserve">Zenit-3 SL </v>
      </c>
      <c r="E1853" s="1" t="s">
        <v>346</v>
      </c>
      <c r="F1853" s="7" t="str">
        <f>TEXT(DATE(MID(H1853, 13, 4), CHOOSE(MATCH( MID(H1853, 5, 3), {"Jan","Feb","Mar","Apr","May","Jun","Jul","Aug","Sep","Oct","Nov","Dec"}, 0), 1, 2, 3, 4, 5, 6, 7, 8, 9, 10, 11, 12), MID(H1853, 9, 2)), "yyyy-mm-dd")</f>
        <v>2007-01-30</v>
      </c>
      <c r="G1853" s="1" t="s">
        <v>3841</v>
      </c>
      <c r="H1853" s="1" t="s">
        <v>3840</v>
      </c>
    </row>
    <row r="1854" spans="1:8" hidden="1" x14ac:dyDescent="0.3">
      <c r="A1854" s="1" t="s">
        <v>1630</v>
      </c>
      <c r="B1854" s="1" t="str">
        <f t="shared" si="85"/>
        <v>Kazakhstan</v>
      </c>
      <c r="C1854" s="5" t="str">
        <f t="shared" si="84"/>
        <v>2007</v>
      </c>
      <c r="D1854" s="1" t="str">
        <f t="shared" si="86"/>
        <v xml:space="preserve">Soyuz U </v>
      </c>
      <c r="E1854" s="1" t="s">
        <v>346</v>
      </c>
      <c r="F1854" s="7" t="str">
        <f>TEXT(DATE(MID(H1854, 13, 4), CHOOSE(MATCH( MID(H1854, 5, 3), {"Jan","Feb","Mar","Apr","May","Jun","Jul","Aug","Sep","Oct","Nov","Dec"}, 0), 1, 2, 3, 4, 5, 6, 7, 8, 9, 10, 11, 12), MID(H1854, 9, 2)), "yyyy-mm-dd")</f>
        <v>2007-01-18</v>
      </c>
      <c r="G1854" s="1" t="s">
        <v>3843</v>
      </c>
      <c r="H1854" s="1" t="s">
        <v>3842</v>
      </c>
    </row>
    <row r="1855" spans="1:8" hidden="1" x14ac:dyDescent="0.3">
      <c r="A1855" s="1" t="s">
        <v>87</v>
      </c>
      <c r="B1855" s="1" t="str">
        <f t="shared" si="85"/>
        <v>India</v>
      </c>
      <c r="C1855" s="5" t="str">
        <f t="shared" si="84"/>
        <v>2007</v>
      </c>
      <c r="D1855" s="1" t="str">
        <f t="shared" si="86"/>
        <v xml:space="preserve">PSLV-G </v>
      </c>
      <c r="E1855" s="1" t="s">
        <v>346</v>
      </c>
      <c r="F1855" s="7" t="str">
        <f>TEXT(DATE(MID(H1855, 13, 4), CHOOSE(MATCH( MID(H1855, 5, 3), {"Jan","Feb","Mar","Apr","May","Jun","Jul","Aug","Sep","Oct","Nov","Dec"}, 0), 1, 2, 3, 4, 5, 6, 7, 8, 9, 10, 11, 12), MID(H1855, 9, 2)), "yyyy-mm-dd")</f>
        <v>2007-01-10</v>
      </c>
      <c r="G1855" s="1" t="s">
        <v>3845</v>
      </c>
      <c r="H1855" s="1" t="s">
        <v>3844</v>
      </c>
    </row>
    <row r="1856" spans="1:8" hidden="1" x14ac:dyDescent="0.3">
      <c r="A1856" s="1" t="s">
        <v>130</v>
      </c>
      <c r="B1856" s="1" t="str">
        <f t="shared" si="85"/>
        <v>Kazakhstan</v>
      </c>
      <c r="C1856" s="5" t="str">
        <f t="shared" si="84"/>
        <v>2006</v>
      </c>
      <c r="D1856" s="1" t="str">
        <f t="shared" si="86"/>
        <v xml:space="preserve">Soyuz 2.1b/Fregat </v>
      </c>
      <c r="E1856" s="1" t="s">
        <v>8</v>
      </c>
      <c r="F1856" s="7" t="str">
        <f>TEXT(DATE(MID(H1856, 13, 4), CHOOSE(MATCH( MID(H1856, 5, 3), {"Jan","Feb","Mar","Apr","May","Jun","Jul","Aug","Sep","Oct","Nov","Dec"}, 0), 1, 2, 3, 4, 5, 6, 7, 8, 9, 10, 11, 12), MID(H1856, 9, 2)), "yyyy-mm-dd")</f>
        <v>2006-12-27</v>
      </c>
      <c r="G1856" s="1" t="s">
        <v>3847</v>
      </c>
      <c r="H1856" s="1" t="s">
        <v>3846</v>
      </c>
    </row>
    <row r="1857" spans="1:8" hidden="1" x14ac:dyDescent="0.3">
      <c r="A1857" s="1" t="s">
        <v>565</v>
      </c>
      <c r="B1857" s="1" t="str">
        <f t="shared" si="85"/>
        <v>Kazakhstan</v>
      </c>
      <c r="C1857" s="5" t="str">
        <f t="shared" si="84"/>
        <v>2006</v>
      </c>
      <c r="D1857" s="1" t="str">
        <f t="shared" si="86"/>
        <v xml:space="preserve">Proton K/Block-DM-2 </v>
      </c>
      <c r="E1857" s="1" t="s">
        <v>346</v>
      </c>
      <c r="F1857" s="7" t="str">
        <f>TEXT(DATE(MID(H1857, 13, 4), CHOOSE(MATCH( MID(H1857, 5, 3), {"Jan","Feb","Mar","Apr","May","Jun","Jul","Aug","Sep","Oct","Nov","Dec"}, 0), 1, 2, 3, 4, 5, 6, 7, 8, 9, 10, 11, 12), MID(H1857, 9, 2)), "yyyy-mm-dd")</f>
        <v>2006-12-25</v>
      </c>
      <c r="G1857" s="1" t="s">
        <v>3849</v>
      </c>
      <c r="H1857" s="1" t="s">
        <v>3848</v>
      </c>
    </row>
    <row r="1858" spans="1:8" hidden="1" x14ac:dyDescent="0.3">
      <c r="A1858" s="1" t="s">
        <v>5</v>
      </c>
      <c r="B1858" s="1" t="str">
        <f t="shared" si="85"/>
        <v>Russia</v>
      </c>
      <c r="C1858" s="5" t="str">
        <f t="shared" ref="C1858:C1921" si="87">TEXT(F1858, "yyyy")</f>
        <v>2006</v>
      </c>
      <c r="D1858" s="1" t="str">
        <f t="shared" si="86"/>
        <v xml:space="preserve">Soyuz 2.1a/Fregat-M </v>
      </c>
      <c r="E1858" s="1" t="s">
        <v>8</v>
      </c>
      <c r="F1858" s="7" t="str">
        <f>TEXT(DATE(MID(H1858, 13, 4), CHOOSE(MATCH( MID(H1858, 5, 3), {"Jan","Feb","Mar","Apr","May","Jun","Jul","Aug","Sep","Oct","Nov","Dec"}, 0), 1, 2, 3, 4, 5, 6, 7, 8, 9, 10, 11, 12), MID(H1858, 9, 2)), "yyyy-mm-dd")</f>
        <v>2006-12-24</v>
      </c>
      <c r="G1858" s="1" t="s">
        <v>3851</v>
      </c>
      <c r="H1858" s="1" t="s">
        <v>3850</v>
      </c>
    </row>
    <row r="1859" spans="1:8" hidden="1" x14ac:dyDescent="0.3">
      <c r="A1859" s="1" t="s">
        <v>3373</v>
      </c>
      <c r="B1859" s="1" t="str">
        <f t="shared" ref="B1859:B1922" si="88">TRIM(MID(A1859, FIND("|", SUBSTITUTE(A1859, ",", "|", LEN(A1859) - LEN(SUBSTITUTE(A1859,",", "" )))) + 1, LEN(A1859)))</f>
        <v>Russia</v>
      </c>
      <c r="C1859" s="5" t="str">
        <f t="shared" si="87"/>
        <v>2006</v>
      </c>
      <c r="D1859" s="1" t="str">
        <f t="shared" ref="D1859:D1922" si="89">LEFT(G1859, FIND("|", G1859) - 1)</f>
        <v xml:space="preserve">Cosmos-3M </v>
      </c>
      <c r="E1859" s="1" t="s">
        <v>346</v>
      </c>
      <c r="F1859" s="7" t="str">
        <f>TEXT(DATE(MID(H1859, 13, 4), CHOOSE(MATCH( MID(H1859, 5, 3), {"Jan","Feb","Mar","Apr","May","Jun","Jul","Aug","Sep","Oct","Nov","Dec"}, 0), 1, 2, 3, 4, 5, 6, 7, 8, 9, 10, 11, 12), MID(H1859, 9, 2)), "yyyy-mm-dd")</f>
        <v>2006-12-19</v>
      </c>
      <c r="G1859" s="1" t="s">
        <v>3853</v>
      </c>
      <c r="H1859" s="1" t="s">
        <v>3852</v>
      </c>
    </row>
    <row r="1860" spans="1:8" hidden="1" x14ac:dyDescent="0.3">
      <c r="A1860" s="1" t="s">
        <v>61</v>
      </c>
      <c r="B1860" s="1" t="str">
        <f t="shared" si="88"/>
        <v>Japan</v>
      </c>
      <c r="C1860" s="5" t="str">
        <f t="shared" si="87"/>
        <v>2006</v>
      </c>
      <c r="D1860" s="1" t="str">
        <f t="shared" si="89"/>
        <v xml:space="preserve">H-IIA 204 </v>
      </c>
      <c r="E1860" s="1" t="s">
        <v>8</v>
      </c>
      <c r="F1860" s="7" t="str">
        <f>TEXT(DATE(MID(H1860, 13, 4), CHOOSE(MATCH( MID(H1860, 5, 3), {"Jan","Feb","Mar","Apr","May","Jun","Jul","Aug","Sep","Oct","Nov","Dec"}, 0), 1, 2, 3, 4, 5, 6, 7, 8, 9, 10, 11, 12), MID(H1860, 9, 2)), "yyyy-mm-dd")</f>
        <v>2006-12-18</v>
      </c>
      <c r="G1860" s="1" t="s">
        <v>3855</v>
      </c>
      <c r="H1860" s="1" t="s">
        <v>3854</v>
      </c>
    </row>
    <row r="1861" spans="1:8" hidden="1" x14ac:dyDescent="0.3">
      <c r="A1861" s="1" t="s">
        <v>1197</v>
      </c>
      <c r="B1861" s="1" t="str">
        <f t="shared" si="88"/>
        <v>USA</v>
      </c>
      <c r="C1861" s="5" t="str">
        <f t="shared" si="87"/>
        <v>2006</v>
      </c>
      <c r="D1861" s="1" t="str">
        <f t="shared" si="89"/>
        <v xml:space="preserve">Minotaur I </v>
      </c>
      <c r="E1861" s="1" t="s">
        <v>8</v>
      </c>
      <c r="F1861" s="7" t="str">
        <f>TEXT(DATE(MID(H1861, 13, 4), CHOOSE(MATCH( MID(H1861, 5, 3), {"Jan","Feb","Mar","Apr","May","Jun","Jul","Aug","Sep","Oct","Nov","Dec"}, 0), 1, 2, 3, 4, 5, 6, 7, 8, 9, 10, 11, 12), MID(H1861, 9, 2)), "yyyy-mm-dd")</f>
        <v>2006-12-16</v>
      </c>
      <c r="G1861" s="1" t="s">
        <v>3857</v>
      </c>
      <c r="H1861" s="1" t="s">
        <v>3856</v>
      </c>
    </row>
    <row r="1862" spans="1:8" hidden="1" x14ac:dyDescent="0.3">
      <c r="A1862" s="1" t="s">
        <v>114</v>
      </c>
      <c r="B1862" s="1" t="str">
        <f t="shared" si="88"/>
        <v>USA</v>
      </c>
      <c r="C1862" s="5" t="str">
        <f t="shared" si="87"/>
        <v>2006</v>
      </c>
      <c r="D1862" s="1" t="str">
        <f t="shared" si="89"/>
        <v xml:space="preserve">Delta II 7920-10C </v>
      </c>
      <c r="E1862" s="1" t="s">
        <v>346</v>
      </c>
      <c r="F1862" s="7" t="str">
        <f>TEXT(DATE(MID(H1862, 13, 4), CHOOSE(MATCH( MID(H1862, 5, 3), {"Jan","Feb","Mar","Apr","May","Jun","Jul","Aug","Sep","Oct","Nov","Dec"}, 0), 1, 2, 3, 4, 5, 6, 7, 8, 9, 10, 11, 12), MID(H1862, 9, 2)), "yyyy-mm-dd")</f>
        <v>2006-12-14</v>
      </c>
      <c r="G1862" s="1" t="s">
        <v>3859</v>
      </c>
      <c r="H1862" s="1" t="s">
        <v>3858</v>
      </c>
    </row>
    <row r="1863" spans="1:8" hidden="1" x14ac:dyDescent="0.3">
      <c r="A1863" s="1" t="s">
        <v>529</v>
      </c>
      <c r="B1863" s="1" t="str">
        <f t="shared" si="88"/>
        <v>Kazakhstan</v>
      </c>
      <c r="C1863" s="5" t="str">
        <f t="shared" si="87"/>
        <v>2006</v>
      </c>
      <c r="D1863" s="1" t="str">
        <f t="shared" si="89"/>
        <v xml:space="preserve">Proton-M/Briz-M </v>
      </c>
      <c r="E1863" s="1" t="s">
        <v>8</v>
      </c>
      <c r="F1863" s="7" t="str">
        <f>TEXT(DATE(MID(H1863, 13, 4), CHOOSE(MATCH( MID(H1863, 5, 3), {"Jan","Feb","Mar","Apr","May","Jun","Jul","Aug","Sep","Oct","Nov","Dec"}, 0), 1, 2, 3, 4, 5, 6, 7, 8, 9, 10, 11, 12), MID(H1863, 9, 2)), "yyyy-mm-dd")</f>
        <v>2006-12-11</v>
      </c>
      <c r="G1863" s="1" t="s">
        <v>3861</v>
      </c>
      <c r="H1863" s="1" t="s">
        <v>3860</v>
      </c>
    </row>
    <row r="1864" spans="1:8" hidden="1" x14ac:dyDescent="0.3">
      <c r="A1864" s="1" t="s">
        <v>658</v>
      </c>
      <c r="B1864" s="1" t="str">
        <f t="shared" si="88"/>
        <v>USA</v>
      </c>
      <c r="C1864" s="5" t="str">
        <f t="shared" si="87"/>
        <v>2006</v>
      </c>
      <c r="D1864" s="1" t="str">
        <f t="shared" si="89"/>
        <v xml:space="preserve">Space Shuttle Discovery </v>
      </c>
      <c r="E1864" s="1" t="s">
        <v>346</v>
      </c>
      <c r="F1864" s="7" t="str">
        <f>TEXT(DATE(MID(H1864, 13, 4), CHOOSE(MATCH( MID(H1864, 5, 3), {"Jan","Feb","Mar","Apr","May","Jun","Jul","Aug","Sep","Oct","Nov","Dec"}, 0), 1, 2, 3, 4, 5, 6, 7, 8, 9, 10, 11, 12), MID(H1864, 9, 2)), "yyyy-mm-dd")</f>
        <v>2006-12-10</v>
      </c>
      <c r="G1864" s="1" t="s">
        <v>3863</v>
      </c>
      <c r="H1864" s="1" t="s">
        <v>3862</v>
      </c>
    </row>
    <row r="1865" spans="1:8" hidden="1" x14ac:dyDescent="0.3">
      <c r="A1865" s="1" t="s">
        <v>379</v>
      </c>
      <c r="B1865" s="1" t="str">
        <f t="shared" si="88"/>
        <v>France</v>
      </c>
      <c r="C1865" s="5" t="str">
        <f t="shared" si="87"/>
        <v>2006</v>
      </c>
      <c r="D1865" s="1" t="str">
        <f t="shared" si="89"/>
        <v xml:space="preserve">Ariane 5 ECA </v>
      </c>
      <c r="E1865" s="1" t="s">
        <v>346</v>
      </c>
      <c r="F1865" s="7" t="str">
        <f>TEXT(DATE(MID(H1865, 13, 4), CHOOSE(MATCH( MID(H1865, 5, 3), {"Jan","Feb","Mar","Apr","May","Jun","Jul","Aug","Sep","Oct","Nov","Dec"}, 0), 1, 2, 3, 4, 5, 6, 7, 8, 9, 10, 11, 12), MID(H1865, 9, 2)), "yyyy-mm-dd")</f>
        <v>2006-12-08</v>
      </c>
      <c r="G1865" s="1" t="s">
        <v>3865</v>
      </c>
      <c r="H1865" s="1" t="s">
        <v>3864</v>
      </c>
    </row>
    <row r="1866" spans="1:8" hidden="1" x14ac:dyDescent="0.3">
      <c r="A1866" s="1" t="s">
        <v>101</v>
      </c>
      <c r="B1866" s="1" t="str">
        <f t="shared" si="88"/>
        <v>China</v>
      </c>
      <c r="C1866" s="5" t="str">
        <f t="shared" si="87"/>
        <v>2006</v>
      </c>
      <c r="D1866" s="1" t="str">
        <f t="shared" si="89"/>
        <v xml:space="preserve">Long March 3A </v>
      </c>
      <c r="E1866" s="1" t="s">
        <v>8</v>
      </c>
      <c r="F1866" s="7" t="str">
        <f>TEXT(DATE(MID(H1866, 13, 4), CHOOSE(MATCH( MID(H1866, 5, 3), {"Jan","Feb","Mar","Apr","May","Jun","Jul","Aug","Sep","Oct","Nov","Dec"}, 0), 1, 2, 3, 4, 5, 6, 7, 8, 9, 10, 11, 12), MID(H1866, 9, 2)), "yyyy-mm-dd")</f>
        <v>2006-12-08</v>
      </c>
      <c r="G1866" s="1" t="s">
        <v>3867</v>
      </c>
      <c r="H1866" s="1" t="s">
        <v>3866</v>
      </c>
    </row>
    <row r="1867" spans="1:8" hidden="1" x14ac:dyDescent="0.3">
      <c r="A1867" s="1" t="s">
        <v>3478</v>
      </c>
      <c r="B1867" s="1" t="str">
        <f t="shared" si="88"/>
        <v>USA</v>
      </c>
      <c r="C1867" s="5" t="str">
        <f t="shared" si="87"/>
        <v>2006</v>
      </c>
      <c r="D1867" s="1" t="str">
        <f t="shared" si="89"/>
        <v xml:space="preserve">Delta II 7925 </v>
      </c>
      <c r="E1867" s="1" t="s">
        <v>346</v>
      </c>
      <c r="F1867" s="7" t="str">
        <f>TEXT(DATE(MID(H1867, 13, 4), CHOOSE(MATCH( MID(H1867, 5, 3), {"Jan","Feb","Mar","Apr","May","Jun","Jul","Aug","Sep","Oct","Nov","Dec"}, 0), 1, 2, 3, 4, 5, 6, 7, 8, 9, 10, 11, 12), MID(H1867, 9, 2)), "yyyy-mm-dd")</f>
        <v>2006-11-17</v>
      </c>
      <c r="G1867" s="1" t="s">
        <v>3870</v>
      </c>
      <c r="H1867" s="1" t="s">
        <v>3869</v>
      </c>
    </row>
    <row r="1868" spans="1:8" hidden="1" x14ac:dyDescent="0.3">
      <c r="A1868" s="1" t="s">
        <v>529</v>
      </c>
      <c r="B1868" s="1" t="str">
        <f t="shared" si="88"/>
        <v>Kazakhstan</v>
      </c>
      <c r="C1868" s="5" t="str">
        <f t="shared" si="87"/>
        <v>2006</v>
      </c>
      <c r="D1868" s="1" t="str">
        <f t="shared" si="89"/>
        <v xml:space="preserve">Proton-M/Briz-M </v>
      </c>
      <c r="E1868" s="1" t="s">
        <v>8</v>
      </c>
      <c r="F1868" s="7" t="str">
        <f>TEXT(DATE(MID(H1868, 13, 4), CHOOSE(MATCH( MID(H1868, 5, 3), {"Jan","Feb","Mar","Apr","May","Jun","Jul","Aug","Sep","Oct","Nov","Dec"}, 0), 1, 2, 3, 4, 5, 6, 7, 8, 9, 10, 11, 12), MID(H1868, 9, 2)), "yyyy-mm-dd")</f>
        <v>2006-11-08</v>
      </c>
      <c r="G1868" s="1" t="s">
        <v>3872</v>
      </c>
      <c r="H1868" s="1" t="s">
        <v>3871</v>
      </c>
    </row>
    <row r="1869" spans="1:8" hidden="1" x14ac:dyDescent="0.3">
      <c r="A1869" s="1" t="s">
        <v>745</v>
      </c>
      <c r="B1869" s="1" t="str">
        <f t="shared" si="88"/>
        <v>USA</v>
      </c>
      <c r="C1869" s="5" t="str">
        <f t="shared" si="87"/>
        <v>2006</v>
      </c>
      <c r="D1869" s="1" t="str">
        <f t="shared" si="89"/>
        <v xml:space="preserve">Delta IV Medium </v>
      </c>
      <c r="E1869" s="1" t="s">
        <v>346</v>
      </c>
      <c r="F1869" s="7" t="str">
        <f>TEXT(DATE(MID(H1869, 13, 4), CHOOSE(MATCH( MID(H1869, 5, 3), {"Jan","Feb","Mar","Apr","May","Jun","Jul","Aug","Sep","Oct","Nov","Dec"}, 0), 1, 2, 3, 4, 5, 6, 7, 8, 9, 10, 11, 12), MID(H1869, 9, 2)), "yyyy-mm-dd")</f>
        <v>2006-11-04</v>
      </c>
      <c r="G1869" s="1" t="s">
        <v>3874</v>
      </c>
      <c r="H1869" s="1" t="s">
        <v>3873</v>
      </c>
    </row>
    <row r="1870" spans="1:8" hidden="1" x14ac:dyDescent="0.3">
      <c r="A1870" s="1" t="s">
        <v>2702</v>
      </c>
      <c r="B1870" s="1" t="str">
        <f t="shared" si="88"/>
        <v>Pacific Ocean</v>
      </c>
      <c r="C1870" s="5" t="str">
        <f t="shared" si="87"/>
        <v>2006</v>
      </c>
      <c r="D1870" s="1" t="str">
        <f t="shared" si="89"/>
        <v xml:space="preserve">Zenit-3 SL </v>
      </c>
      <c r="E1870" s="1" t="s">
        <v>346</v>
      </c>
      <c r="F1870" s="7" t="str">
        <f>TEXT(DATE(MID(H1870, 13, 4), CHOOSE(MATCH( MID(H1870, 5, 3), {"Jan","Feb","Mar","Apr","May","Jun","Jul","Aug","Sep","Oct","Nov","Dec"}, 0), 1, 2, 3, 4, 5, 6, 7, 8, 9, 10, 11, 12), MID(H1870, 9, 2)), "yyyy-mm-dd")</f>
        <v>2006-10-30</v>
      </c>
      <c r="G1870" s="1" t="s">
        <v>3876</v>
      </c>
      <c r="H1870" s="1" t="s">
        <v>3875</v>
      </c>
    </row>
    <row r="1871" spans="1:8" hidden="1" x14ac:dyDescent="0.3">
      <c r="A1871" s="1" t="s">
        <v>101</v>
      </c>
      <c r="B1871" s="1" t="str">
        <f t="shared" si="88"/>
        <v>China</v>
      </c>
      <c r="C1871" s="5" t="str">
        <f t="shared" si="87"/>
        <v>2006</v>
      </c>
      <c r="D1871" s="1" t="str">
        <f t="shared" si="89"/>
        <v xml:space="preserve">Long March 3B </v>
      </c>
      <c r="E1871" s="1" t="s">
        <v>346</v>
      </c>
      <c r="F1871" s="7" t="str">
        <f>TEXT(DATE(MID(H1871, 13, 4), CHOOSE(MATCH( MID(H1871, 5, 3), {"Jan","Feb","Mar","Apr","May","Jun","Jul","Aug","Sep","Oct","Nov","Dec"}, 0), 1, 2, 3, 4, 5, 6, 7, 8, 9, 10, 11, 12), MID(H1871, 9, 2)), "yyyy-mm-dd")</f>
        <v>2006-10-28</v>
      </c>
      <c r="G1871" s="1" t="s">
        <v>3878</v>
      </c>
      <c r="H1871" s="1" t="s">
        <v>3877</v>
      </c>
    </row>
    <row r="1872" spans="1:8" hidden="1" x14ac:dyDescent="0.3">
      <c r="A1872" s="1" t="s">
        <v>3160</v>
      </c>
      <c r="B1872" s="1" t="str">
        <f t="shared" si="88"/>
        <v>USA</v>
      </c>
      <c r="C1872" s="5" t="str">
        <f t="shared" si="87"/>
        <v>2006</v>
      </c>
      <c r="D1872" s="1" t="str">
        <f t="shared" si="89"/>
        <v xml:space="preserve">Delta II 7925-10L </v>
      </c>
      <c r="E1872" s="1" t="s">
        <v>346</v>
      </c>
      <c r="F1872" s="7" t="str">
        <f>TEXT(DATE(MID(H1872, 13, 4), CHOOSE(MATCH( MID(H1872, 5, 3), {"Jan","Feb","Mar","Apr","May","Jun","Jul","Aug","Sep","Oct","Nov","Dec"}, 0), 1, 2, 3, 4, 5, 6, 7, 8, 9, 10, 11, 12), MID(H1872, 9, 2)), "yyyy-mm-dd")</f>
        <v>2006-10-26</v>
      </c>
      <c r="G1872" s="1" t="s">
        <v>3880</v>
      </c>
      <c r="H1872" s="1" t="s">
        <v>3879</v>
      </c>
    </row>
    <row r="1873" spans="1:8" hidden="1" x14ac:dyDescent="0.3">
      <c r="A1873" s="1" t="s">
        <v>3524</v>
      </c>
      <c r="B1873" s="1" t="str">
        <f t="shared" si="88"/>
        <v>China</v>
      </c>
      <c r="C1873" s="5" t="str">
        <f t="shared" si="87"/>
        <v>2006</v>
      </c>
      <c r="D1873" s="1" t="str">
        <f t="shared" si="89"/>
        <v xml:space="preserve">Long March 4B </v>
      </c>
      <c r="E1873" s="1" t="s">
        <v>8</v>
      </c>
      <c r="F1873" s="7" t="str">
        <f>TEXT(DATE(MID(H1873, 13, 4), CHOOSE(MATCH( MID(H1873, 5, 3), {"Jan","Feb","Mar","Apr","May","Jun","Jul","Aug","Sep","Oct","Nov","Dec"}, 0), 1, 2, 3, 4, 5, 6, 7, 8, 9, 10, 11, 12), MID(H1873, 9, 2)), "yyyy-mm-dd")</f>
        <v>2006-10-23</v>
      </c>
      <c r="G1873" s="1" t="s">
        <v>3882</v>
      </c>
      <c r="H1873" s="1" t="s">
        <v>3881</v>
      </c>
    </row>
    <row r="1874" spans="1:8" hidden="1" x14ac:dyDescent="0.3">
      <c r="A1874" s="1" t="s">
        <v>1630</v>
      </c>
      <c r="B1874" s="1" t="str">
        <f t="shared" si="88"/>
        <v>Kazakhstan</v>
      </c>
      <c r="C1874" s="5" t="str">
        <f t="shared" si="87"/>
        <v>2006</v>
      </c>
      <c r="D1874" s="1" t="str">
        <f t="shared" si="89"/>
        <v xml:space="preserve">Soyuz U </v>
      </c>
      <c r="E1874" s="1" t="s">
        <v>346</v>
      </c>
      <c r="F1874" s="7" t="str">
        <f>TEXT(DATE(MID(H1874, 13, 4), CHOOSE(MATCH( MID(H1874, 5, 3), {"Jan","Feb","Mar","Apr","May","Jun","Jul","Aug","Sep","Oct","Nov","Dec"}, 0), 1, 2, 3, 4, 5, 6, 7, 8, 9, 10, 11, 12), MID(H1874, 9, 2)), "yyyy-mm-dd")</f>
        <v>2006-10-23</v>
      </c>
      <c r="G1874" s="1" t="s">
        <v>3884</v>
      </c>
      <c r="H1874" s="1" t="s">
        <v>3883</v>
      </c>
    </row>
    <row r="1875" spans="1:8" hidden="1" x14ac:dyDescent="0.3">
      <c r="A1875" s="1" t="s">
        <v>130</v>
      </c>
      <c r="B1875" s="1" t="str">
        <f t="shared" si="88"/>
        <v>Kazakhstan</v>
      </c>
      <c r="C1875" s="5" t="str">
        <f t="shared" si="87"/>
        <v>2006</v>
      </c>
      <c r="D1875" s="1" t="str">
        <f t="shared" si="89"/>
        <v xml:space="preserve">Soyuz 2.1a/Fregat </v>
      </c>
      <c r="E1875" s="1" t="s">
        <v>8</v>
      </c>
      <c r="F1875" s="7" t="str">
        <f>TEXT(DATE(MID(H1875, 13, 4), CHOOSE(MATCH( MID(H1875, 5, 3), {"Jan","Feb","Mar","Apr","May","Jun","Jul","Aug","Sep","Oct","Nov","Dec"}, 0), 1, 2, 3, 4, 5, 6, 7, 8, 9, 10, 11, 12), MID(H1875, 9, 2)), "yyyy-mm-dd")</f>
        <v>2006-10-19</v>
      </c>
      <c r="G1875" s="1" t="s">
        <v>3886</v>
      </c>
      <c r="H1875" s="1" t="s">
        <v>3885</v>
      </c>
    </row>
    <row r="1876" spans="1:8" hidden="1" x14ac:dyDescent="0.3">
      <c r="A1876" s="1" t="s">
        <v>379</v>
      </c>
      <c r="B1876" s="1" t="str">
        <f t="shared" si="88"/>
        <v>France</v>
      </c>
      <c r="C1876" s="5" t="str">
        <f t="shared" si="87"/>
        <v>2006</v>
      </c>
      <c r="D1876" s="1" t="str">
        <f t="shared" si="89"/>
        <v xml:space="preserve">Ariane 5 ECA </v>
      </c>
      <c r="E1876" s="1" t="s">
        <v>346</v>
      </c>
      <c r="F1876" s="7" t="str">
        <f>TEXT(DATE(MID(H1876, 13, 4), CHOOSE(MATCH( MID(H1876, 5, 3), {"Jan","Feb","Mar","Apr","May","Jun","Jul","Aug","Sep","Oct","Nov","Dec"}, 0), 1, 2, 3, 4, 5, 6, 7, 8, 9, 10, 11, 12), MID(H1876, 9, 2)), "yyyy-mm-dd")</f>
        <v>2006-10-13</v>
      </c>
      <c r="G1876" s="1" t="s">
        <v>3888</v>
      </c>
      <c r="H1876" s="1" t="s">
        <v>3887</v>
      </c>
    </row>
    <row r="1877" spans="1:8" hidden="1" x14ac:dyDescent="0.3">
      <c r="A1877" s="1" t="s">
        <v>3478</v>
      </c>
      <c r="B1877" s="1" t="str">
        <f t="shared" si="88"/>
        <v>USA</v>
      </c>
      <c r="C1877" s="5" t="str">
        <f t="shared" si="87"/>
        <v>2006</v>
      </c>
      <c r="D1877" s="1" t="str">
        <f t="shared" si="89"/>
        <v xml:space="preserve">Delta II 7925 </v>
      </c>
      <c r="E1877" s="1" t="s">
        <v>346</v>
      </c>
      <c r="F1877" s="7" t="str">
        <f>TEXT(DATE(MID(H1877, 13, 4), CHOOSE(MATCH( MID(H1877, 5, 3), {"Jan","Feb","Mar","Apr","May","Jun","Jul","Aug","Sep","Oct","Nov","Dec"}, 0), 1, 2, 3, 4, 5, 6, 7, 8, 9, 10, 11, 12), MID(H1877, 9, 2)), "yyyy-mm-dd")</f>
        <v>2006-09-25</v>
      </c>
      <c r="G1877" s="1" t="s">
        <v>3890</v>
      </c>
      <c r="H1877" s="1" t="s">
        <v>3889</v>
      </c>
    </row>
    <row r="1878" spans="1:8" hidden="1" x14ac:dyDescent="0.3">
      <c r="A1878" s="1" t="s">
        <v>714</v>
      </c>
      <c r="B1878" s="1" t="str">
        <f t="shared" si="88"/>
        <v>Japan</v>
      </c>
      <c r="C1878" s="5" t="str">
        <f t="shared" si="87"/>
        <v>2006</v>
      </c>
      <c r="D1878" s="1" t="str">
        <f t="shared" si="89"/>
        <v xml:space="preserve">Mu-V/M-25 </v>
      </c>
      <c r="E1878" s="1" t="s">
        <v>346</v>
      </c>
      <c r="F1878" s="7" t="str">
        <f>TEXT(DATE(MID(H1878, 13, 4), CHOOSE(MATCH( MID(H1878, 5, 3), {"Jan","Feb","Mar","Apr","May","Jun","Jul","Aug","Sep","Oct","Nov","Dec"}, 0), 1, 2, 3, 4, 5, 6, 7, 8, 9, 10, 11, 12), MID(H1878, 9, 2)), "yyyy-mm-dd")</f>
        <v>2006-09-22</v>
      </c>
      <c r="G1878" s="1" t="s">
        <v>3893</v>
      </c>
      <c r="H1878" s="1" t="s">
        <v>3892</v>
      </c>
    </row>
    <row r="1879" spans="1:8" hidden="1" x14ac:dyDescent="0.3">
      <c r="A1879" s="1" t="s">
        <v>1630</v>
      </c>
      <c r="B1879" s="1" t="str">
        <f t="shared" si="88"/>
        <v>Kazakhstan</v>
      </c>
      <c r="C1879" s="5" t="str">
        <f t="shared" si="87"/>
        <v>2006</v>
      </c>
      <c r="D1879" s="1" t="str">
        <f t="shared" si="89"/>
        <v xml:space="preserve">Soyuz FG </v>
      </c>
      <c r="E1879" s="1" t="s">
        <v>346</v>
      </c>
      <c r="F1879" s="7" t="str">
        <f>TEXT(DATE(MID(H1879, 13, 4), CHOOSE(MATCH( MID(H1879, 5, 3), {"Jan","Feb","Mar","Apr","May","Jun","Jul","Aug","Sep","Oct","Nov","Dec"}, 0), 1, 2, 3, 4, 5, 6, 7, 8, 9, 10, 11, 12), MID(H1879, 9, 2)), "yyyy-mm-dd")</f>
        <v>2006-09-18</v>
      </c>
      <c r="G1879" s="1" t="s">
        <v>3895</v>
      </c>
      <c r="H1879" s="1" t="s">
        <v>3894</v>
      </c>
    </row>
    <row r="1880" spans="1:8" hidden="1" x14ac:dyDescent="0.3">
      <c r="A1880" s="1" t="s">
        <v>130</v>
      </c>
      <c r="B1880" s="1" t="str">
        <f t="shared" si="88"/>
        <v>Kazakhstan</v>
      </c>
      <c r="C1880" s="5" t="str">
        <f t="shared" si="87"/>
        <v>2006</v>
      </c>
      <c r="D1880" s="1" t="str">
        <f t="shared" si="89"/>
        <v xml:space="preserve">Soyuz U </v>
      </c>
      <c r="E1880" s="1" t="s">
        <v>346</v>
      </c>
      <c r="F1880" s="7" t="str">
        <f>TEXT(DATE(MID(H1880, 13, 4), CHOOSE(MATCH( MID(H1880, 5, 3), {"Jan","Feb","Mar","Apr","May","Jun","Jul","Aug","Sep","Oct","Nov","Dec"}, 0), 1, 2, 3, 4, 5, 6, 7, 8, 9, 10, 11, 12), MID(H1880, 9, 2)), "yyyy-mm-dd")</f>
        <v>2006-09-14</v>
      </c>
      <c r="G1880" s="1" t="s">
        <v>3897</v>
      </c>
      <c r="H1880" s="1" t="s">
        <v>3896</v>
      </c>
    </row>
    <row r="1881" spans="1:8" hidden="1" x14ac:dyDescent="0.3">
      <c r="A1881" s="1" t="s">
        <v>101</v>
      </c>
      <c r="B1881" s="1" t="str">
        <f t="shared" si="88"/>
        <v>China</v>
      </c>
      <c r="C1881" s="5" t="str">
        <f t="shared" si="87"/>
        <v>2006</v>
      </c>
      <c r="D1881" s="1" t="str">
        <f t="shared" si="89"/>
        <v xml:space="preserve">Long March 3A </v>
      </c>
      <c r="E1881" s="1" t="s">
        <v>8</v>
      </c>
      <c r="F1881" s="7" t="str">
        <f>TEXT(DATE(MID(H1881, 13, 4), CHOOSE(MATCH( MID(H1881, 5, 3), {"Jan","Feb","Mar","Apr","May","Jun","Jul","Aug","Sep","Oct","Nov","Dec"}, 0), 1, 2, 3, 4, 5, 6, 7, 8, 9, 10, 11, 12), MID(H1881, 9, 2)), "yyyy-mm-dd")</f>
        <v>2006-09-12</v>
      </c>
      <c r="G1881" s="1" t="s">
        <v>3899</v>
      </c>
      <c r="H1881" s="1" t="s">
        <v>3898</v>
      </c>
    </row>
    <row r="1882" spans="1:8" hidden="1" x14ac:dyDescent="0.3">
      <c r="A1882" s="1" t="s">
        <v>61</v>
      </c>
      <c r="B1882" s="1" t="str">
        <f t="shared" si="88"/>
        <v>Japan</v>
      </c>
      <c r="C1882" s="5" t="str">
        <f t="shared" si="87"/>
        <v>2006</v>
      </c>
      <c r="D1882" s="1" t="str">
        <f t="shared" si="89"/>
        <v xml:space="preserve">H-IIA 202 </v>
      </c>
      <c r="E1882" s="1" t="s">
        <v>8</v>
      </c>
      <c r="F1882" s="7" t="str">
        <f>TEXT(DATE(MID(H1882, 13, 4), CHOOSE(MATCH( MID(H1882, 5, 3), {"Jan","Feb","Mar","Apr","May","Jun","Jul","Aug","Sep","Oct","Nov","Dec"}, 0), 1, 2, 3, 4, 5, 6, 7, 8, 9, 10, 11, 12), MID(H1882, 9, 2)), "yyyy-mm-dd")</f>
        <v>2006-09-11</v>
      </c>
      <c r="G1882" s="1" t="s">
        <v>3901</v>
      </c>
      <c r="H1882" s="1" t="s">
        <v>3900</v>
      </c>
    </row>
    <row r="1883" spans="1:8" hidden="1" x14ac:dyDescent="0.3">
      <c r="A1883" s="1" t="s">
        <v>658</v>
      </c>
      <c r="B1883" s="1" t="str">
        <f t="shared" si="88"/>
        <v>USA</v>
      </c>
      <c r="C1883" s="5" t="str">
        <f t="shared" si="87"/>
        <v>2006</v>
      </c>
      <c r="D1883" s="1" t="str">
        <f t="shared" si="89"/>
        <v xml:space="preserve">Space Shuttle Atlantis </v>
      </c>
      <c r="E1883" s="1" t="s">
        <v>346</v>
      </c>
      <c r="F1883" s="7" t="str">
        <f>TEXT(DATE(MID(H1883, 13, 4), CHOOSE(MATCH( MID(H1883, 5, 3), {"Jan","Feb","Mar","Apr","May","Jun","Jul","Aug","Sep","Oct","Nov","Dec"}, 0), 1, 2, 3, 4, 5, 6, 7, 8, 9, 10, 11, 12), MID(H1883, 9, 2)), "yyyy-mm-dd")</f>
        <v>2006-09-09</v>
      </c>
      <c r="G1883" s="1" t="s">
        <v>3903</v>
      </c>
      <c r="H1883" s="1" t="s">
        <v>3902</v>
      </c>
    </row>
    <row r="1884" spans="1:8" hidden="1" x14ac:dyDescent="0.3">
      <c r="A1884" s="1" t="s">
        <v>90</v>
      </c>
      <c r="B1884" s="1" t="str">
        <f t="shared" si="88"/>
        <v>China</v>
      </c>
      <c r="C1884" s="5" t="str">
        <f t="shared" si="87"/>
        <v>2006</v>
      </c>
      <c r="D1884" s="1" t="str">
        <f t="shared" si="89"/>
        <v xml:space="preserve">Long March 2C </v>
      </c>
      <c r="E1884" s="1" t="s">
        <v>8</v>
      </c>
      <c r="F1884" s="7" t="str">
        <f>TEXT(DATE(MID(H1884, 13, 4), CHOOSE(MATCH( MID(H1884, 5, 3), {"Jan","Feb","Mar","Apr","May","Jun","Jul","Aug","Sep","Oct","Nov","Dec"}, 0), 1, 2, 3, 4, 5, 6, 7, 8, 9, 10, 11, 12), MID(H1884, 9, 2)), "yyyy-mm-dd")</f>
        <v>2006-09-09</v>
      </c>
      <c r="G1884" s="1" t="s">
        <v>3905</v>
      </c>
      <c r="H1884" s="1" t="s">
        <v>3904</v>
      </c>
    </row>
    <row r="1885" spans="1:8" hidden="1" x14ac:dyDescent="0.3">
      <c r="A1885" s="1" t="s">
        <v>2702</v>
      </c>
      <c r="B1885" s="1" t="str">
        <f t="shared" si="88"/>
        <v>Pacific Ocean</v>
      </c>
      <c r="C1885" s="5" t="str">
        <f t="shared" si="87"/>
        <v>2006</v>
      </c>
      <c r="D1885" s="1" t="str">
        <f t="shared" si="89"/>
        <v xml:space="preserve">Zenit-3 SL </v>
      </c>
      <c r="E1885" s="1" t="s">
        <v>346</v>
      </c>
      <c r="F1885" s="7" t="str">
        <f>TEXT(DATE(MID(H1885, 13, 4), CHOOSE(MATCH( MID(H1885, 5, 3), {"Jan","Feb","Mar","Apr","May","Jun","Jul","Aug","Sep","Oct","Nov","Dec"}, 0), 1, 2, 3, 4, 5, 6, 7, 8, 9, 10, 11, 12), MID(H1885, 9, 2)), "yyyy-mm-dd")</f>
        <v>2006-08-22</v>
      </c>
      <c r="G1885" s="1" t="s">
        <v>3907</v>
      </c>
      <c r="H1885" s="1" t="s">
        <v>3906</v>
      </c>
    </row>
    <row r="1886" spans="1:8" hidden="1" x14ac:dyDescent="0.3">
      <c r="A1886" s="1" t="s">
        <v>379</v>
      </c>
      <c r="B1886" s="1" t="str">
        <f t="shared" si="88"/>
        <v>France</v>
      </c>
      <c r="C1886" s="5" t="str">
        <f t="shared" si="87"/>
        <v>2006</v>
      </c>
      <c r="D1886" s="1" t="str">
        <f t="shared" si="89"/>
        <v xml:space="preserve">Ariane 5 ECA </v>
      </c>
      <c r="E1886" s="1" t="s">
        <v>346</v>
      </c>
      <c r="F1886" s="7" t="str">
        <f>TEXT(DATE(MID(H1886, 13, 4), CHOOSE(MATCH( MID(H1886, 5, 3), {"Jan","Feb","Mar","Apr","May","Jun","Jul","Aug","Sep","Oct","Nov","Dec"}, 0), 1, 2, 3, 4, 5, 6, 7, 8, 9, 10, 11, 12), MID(H1886, 9, 2)), "yyyy-mm-dd")</f>
        <v>2006-08-11</v>
      </c>
      <c r="G1886" s="1" t="s">
        <v>3909</v>
      </c>
      <c r="H1886" s="1" t="s">
        <v>3908</v>
      </c>
    </row>
    <row r="1887" spans="1:8" hidden="1" x14ac:dyDescent="0.3">
      <c r="A1887" s="1" t="s">
        <v>529</v>
      </c>
      <c r="B1887" s="1" t="str">
        <f t="shared" si="88"/>
        <v>Kazakhstan</v>
      </c>
      <c r="C1887" s="5" t="str">
        <f t="shared" si="87"/>
        <v>2006</v>
      </c>
      <c r="D1887" s="1" t="str">
        <f t="shared" si="89"/>
        <v xml:space="preserve">Proton-M/Briz-M </v>
      </c>
      <c r="E1887" s="1" t="s">
        <v>8</v>
      </c>
      <c r="F1887" s="7" t="str">
        <f>TEXT(DATE(MID(H1887, 13, 4), CHOOSE(MATCH( MID(H1887, 5, 3), {"Jan","Feb","Mar","Apr","May","Jun","Jul","Aug","Sep","Oct","Nov","Dec"}, 0), 1, 2, 3, 4, 5, 6, 7, 8, 9, 10, 11, 12), MID(H1887, 9, 2)), "yyyy-mm-dd")</f>
        <v>2006-08-04</v>
      </c>
      <c r="G1887" s="1" t="s">
        <v>3911</v>
      </c>
      <c r="H1887" s="1" t="s">
        <v>3910</v>
      </c>
    </row>
    <row r="1888" spans="1:8" hidden="1" x14ac:dyDescent="0.3">
      <c r="A1888" s="1" t="s">
        <v>1561</v>
      </c>
      <c r="B1888" s="1" t="str">
        <f t="shared" si="88"/>
        <v>Russia</v>
      </c>
      <c r="C1888" s="5" t="str">
        <f t="shared" si="87"/>
        <v>2006</v>
      </c>
      <c r="D1888" s="1" t="str">
        <f t="shared" si="89"/>
        <v xml:space="preserve">Rokot/Briz KM </v>
      </c>
      <c r="E1888" s="1" t="s">
        <v>346</v>
      </c>
      <c r="F1888" s="7" t="str">
        <f>TEXT(DATE(MID(H1888, 13, 4), CHOOSE(MATCH( MID(H1888, 5, 3), {"Jan","Feb","Mar","Apr","May","Jun","Jul","Aug","Sep","Oct","Nov","Dec"}, 0), 1, 2, 3, 4, 5, 6, 7, 8, 9, 10, 11, 12), MID(H1888, 9, 2)), "yyyy-mm-dd")</f>
        <v>2006-07-28</v>
      </c>
      <c r="G1888" s="1" t="s">
        <v>3913</v>
      </c>
      <c r="H1888" s="1" t="s">
        <v>3912</v>
      </c>
    </row>
    <row r="1889" spans="1:8" hidden="1" x14ac:dyDescent="0.3">
      <c r="A1889" s="1" t="s">
        <v>3344</v>
      </c>
      <c r="B1889" s="1" t="str">
        <f t="shared" si="88"/>
        <v>Kazakhstan</v>
      </c>
      <c r="C1889" s="5" t="str">
        <f t="shared" si="87"/>
        <v>2006</v>
      </c>
      <c r="D1889" s="1" t="str">
        <f t="shared" si="89"/>
        <v xml:space="preserve">Dnepr </v>
      </c>
      <c r="E1889" s="1" t="s">
        <v>346</v>
      </c>
      <c r="F1889" s="7" t="str">
        <f>TEXT(DATE(MID(H1889, 13, 4), CHOOSE(MATCH( MID(H1889, 5, 3), {"Jan","Feb","Mar","Apr","May","Jun","Jul","Aug","Sep","Oct","Nov","Dec"}, 0), 1, 2, 3, 4, 5, 6, 7, 8, 9, 10, 11, 12), MID(H1889, 9, 2)), "yyyy-mm-dd")</f>
        <v>2006-07-26</v>
      </c>
      <c r="G1889" s="1" t="s">
        <v>3915</v>
      </c>
      <c r="H1889" s="1" t="s">
        <v>3914</v>
      </c>
    </row>
    <row r="1890" spans="1:8" hidden="1" x14ac:dyDescent="0.3">
      <c r="A1890" s="1" t="s">
        <v>3038</v>
      </c>
      <c r="B1890" s="1" t="str">
        <f t="shared" si="88"/>
        <v>Russia</v>
      </c>
      <c r="C1890" s="5" t="str">
        <f t="shared" si="87"/>
        <v>2006</v>
      </c>
      <c r="D1890" s="1" t="str">
        <f t="shared" si="89"/>
        <v xml:space="preserve">Molniya-M /Block 2BL </v>
      </c>
      <c r="E1890" s="1" t="s">
        <v>346</v>
      </c>
      <c r="F1890" s="7" t="str">
        <f>TEXT(DATE(MID(H1890, 13, 4), CHOOSE(MATCH( MID(H1890, 5, 3), {"Jan","Feb","Mar","Apr","May","Jun","Jul","Aug","Sep","Oct","Nov","Dec"}, 0), 1, 2, 3, 4, 5, 6, 7, 8, 9, 10, 11, 12), MID(H1890, 9, 2)), "yyyy-mm-dd")</f>
        <v>2006-07-21</v>
      </c>
      <c r="G1890" s="1" t="s">
        <v>3917</v>
      </c>
      <c r="H1890" s="1" t="s">
        <v>3916</v>
      </c>
    </row>
    <row r="1891" spans="1:8" hidden="1" x14ac:dyDescent="0.3">
      <c r="A1891" s="1" t="s">
        <v>2540</v>
      </c>
      <c r="B1891" s="1" t="str">
        <f t="shared" si="88"/>
        <v>Russia</v>
      </c>
      <c r="C1891" s="5" t="str">
        <f t="shared" si="87"/>
        <v>2006</v>
      </c>
      <c r="D1891" s="1" t="str">
        <f t="shared" si="89"/>
        <v xml:space="preserve">Dnepr </v>
      </c>
      <c r="E1891" s="1" t="s">
        <v>346</v>
      </c>
      <c r="F1891" s="7" t="str">
        <f>TEXT(DATE(MID(H1891, 13, 4), CHOOSE(MATCH( MID(H1891, 5, 3), {"Jan","Feb","Mar","Apr","May","Jun","Jul","Aug","Sep","Oct","Nov","Dec"}, 0), 1, 2, 3, 4, 5, 6, 7, 8, 9, 10, 11, 12), MID(H1891, 9, 2)), "yyyy-mm-dd")</f>
        <v>2006-07-12</v>
      </c>
      <c r="G1891" s="1" t="s">
        <v>3919</v>
      </c>
      <c r="H1891" s="1" t="s">
        <v>3918</v>
      </c>
    </row>
    <row r="1892" spans="1:8" hidden="1" x14ac:dyDescent="0.3">
      <c r="A1892" s="1" t="s">
        <v>290</v>
      </c>
      <c r="B1892" s="1" t="str">
        <f t="shared" si="88"/>
        <v>India</v>
      </c>
      <c r="C1892" s="5" t="str">
        <f t="shared" si="87"/>
        <v>2006</v>
      </c>
      <c r="D1892" s="1" t="str">
        <f t="shared" si="89"/>
        <v xml:space="preserve">GSLV Mk I </v>
      </c>
      <c r="E1892" s="1" t="s">
        <v>346</v>
      </c>
      <c r="F1892" s="7" t="str">
        <f>TEXT(DATE(MID(H1892, 13, 4), CHOOSE(MATCH( MID(H1892, 5, 3), {"Jan","Feb","Mar","Apr","May","Jun","Jul","Aug","Sep","Oct","Nov","Dec"}, 0), 1, 2, 3, 4, 5, 6, 7, 8, 9, 10, 11, 12), MID(H1892, 9, 2)), "yyyy-mm-dd")</f>
        <v>2006-07-10</v>
      </c>
      <c r="G1892" s="1" t="s">
        <v>3921</v>
      </c>
      <c r="H1892" s="1" t="s">
        <v>3920</v>
      </c>
    </row>
    <row r="1893" spans="1:8" hidden="1" x14ac:dyDescent="0.3">
      <c r="A1893" s="1" t="s">
        <v>658</v>
      </c>
      <c r="B1893" s="1" t="str">
        <f t="shared" si="88"/>
        <v>USA</v>
      </c>
      <c r="C1893" s="5" t="str">
        <f t="shared" si="87"/>
        <v>2006</v>
      </c>
      <c r="D1893" s="1" t="str">
        <f t="shared" si="89"/>
        <v xml:space="preserve">Space Shuttle Discovery </v>
      </c>
      <c r="E1893" s="1" t="s">
        <v>346</v>
      </c>
      <c r="F1893" s="7" t="str">
        <f>TEXT(DATE(MID(H1893, 13, 4), CHOOSE(MATCH( MID(H1893, 5, 3), {"Jan","Feb","Mar","Apr","May","Jun","Jul","Aug","Sep","Oct","Nov","Dec"}, 0), 1, 2, 3, 4, 5, 6, 7, 8, 9, 10, 11, 12), MID(H1893, 9, 2)), "yyyy-mm-dd")</f>
        <v>2006-07-04</v>
      </c>
      <c r="G1893" s="1" t="s">
        <v>3923</v>
      </c>
      <c r="H1893" s="1" t="s">
        <v>3922</v>
      </c>
    </row>
    <row r="1894" spans="1:8" hidden="1" x14ac:dyDescent="0.3">
      <c r="A1894" s="1" t="s">
        <v>745</v>
      </c>
      <c r="B1894" s="1" t="str">
        <f t="shared" si="88"/>
        <v>USA</v>
      </c>
      <c r="C1894" s="5" t="str">
        <f t="shared" si="87"/>
        <v>2006</v>
      </c>
      <c r="D1894" s="1" t="str">
        <f t="shared" si="89"/>
        <v xml:space="preserve">Delta IV Medium+ (4,2) </v>
      </c>
      <c r="E1894" s="1" t="s">
        <v>346</v>
      </c>
      <c r="F1894" s="7" t="str">
        <f>TEXT(DATE(MID(H1894, 13, 4), CHOOSE(MATCH( MID(H1894, 5, 3), {"Jan","Feb","Mar","Apr","May","Jun","Jul","Aug","Sep","Oct","Nov","Dec"}, 0), 1, 2, 3, 4, 5, 6, 7, 8, 9, 10, 11, 12), MID(H1894, 9, 2)), "yyyy-mm-dd")</f>
        <v>2006-06-28</v>
      </c>
      <c r="G1894" s="1" t="s">
        <v>3925</v>
      </c>
      <c r="H1894" s="1" t="s">
        <v>3924</v>
      </c>
    </row>
    <row r="1895" spans="1:8" hidden="1" x14ac:dyDescent="0.3">
      <c r="A1895" s="1" t="s">
        <v>3926</v>
      </c>
      <c r="B1895" s="1" t="str">
        <f t="shared" si="88"/>
        <v>Kazakhstan</v>
      </c>
      <c r="C1895" s="5" t="str">
        <f t="shared" si="87"/>
        <v>2006</v>
      </c>
      <c r="D1895" s="1" t="str">
        <f t="shared" si="89"/>
        <v xml:space="preserve">Tsyklon-2 </v>
      </c>
      <c r="E1895" s="1" t="s">
        <v>346</v>
      </c>
      <c r="F1895" s="7" t="str">
        <f>TEXT(DATE(MID(H1895, 13, 4), CHOOSE(MATCH( MID(H1895, 5, 3), {"Jan","Feb","Mar","Apr","May","Jun","Jul","Aug","Sep","Oct","Nov","Dec"}, 0), 1, 2, 3, 4, 5, 6, 7, 8, 9, 10, 11, 12), MID(H1895, 9, 2)), "yyyy-mm-dd")</f>
        <v>2006-06-25</v>
      </c>
      <c r="G1895" s="1" t="s">
        <v>3928</v>
      </c>
      <c r="H1895" s="1" t="s">
        <v>3927</v>
      </c>
    </row>
    <row r="1896" spans="1:8" hidden="1" x14ac:dyDescent="0.3">
      <c r="A1896" s="1" t="s">
        <v>1630</v>
      </c>
      <c r="B1896" s="1" t="str">
        <f t="shared" si="88"/>
        <v>Kazakhstan</v>
      </c>
      <c r="C1896" s="5" t="str">
        <f t="shared" si="87"/>
        <v>2006</v>
      </c>
      <c r="D1896" s="1" t="str">
        <f t="shared" si="89"/>
        <v xml:space="preserve">Soyuz U </v>
      </c>
      <c r="E1896" s="1" t="s">
        <v>346</v>
      </c>
      <c r="F1896" s="7" t="str">
        <f>TEXT(DATE(MID(H1896, 13, 4), CHOOSE(MATCH( MID(H1896, 5, 3), {"Jan","Feb","Mar","Apr","May","Jun","Jul","Aug","Sep","Oct","Nov","Dec"}, 0), 1, 2, 3, 4, 5, 6, 7, 8, 9, 10, 11, 12), MID(H1896, 9, 2)), "yyyy-mm-dd")</f>
        <v>2006-06-24</v>
      </c>
      <c r="G1896" s="1" t="s">
        <v>3930</v>
      </c>
      <c r="H1896" s="1" t="s">
        <v>3929</v>
      </c>
    </row>
    <row r="1897" spans="1:8" hidden="1" x14ac:dyDescent="0.3">
      <c r="A1897" s="1" t="s">
        <v>3478</v>
      </c>
      <c r="B1897" s="1" t="str">
        <f t="shared" si="88"/>
        <v>USA</v>
      </c>
      <c r="C1897" s="5" t="str">
        <f t="shared" si="87"/>
        <v>2006</v>
      </c>
      <c r="D1897" s="1" t="str">
        <f t="shared" si="89"/>
        <v xml:space="preserve">Delta II 7925 </v>
      </c>
      <c r="E1897" s="1" t="s">
        <v>346</v>
      </c>
      <c r="F1897" s="7" t="str">
        <f>TEXT(DATE(MID(H1897, 13, 4), CHOOSE(MATCH( MID(H1897, 5, 3), {"Jan","Feb","Mar","Apr","May","Jun","Jul","Aug","Sep","Oct","Nov","Dec"}, 0), 1, 2, 3, 4, 5, 6, 7, 8, 9, 10, 11, 12), MID(H1897, 9, 2)), "yyyy-mm-dd")</f>
        <v>2006-06-21</v>
      </c>
      <c r="G1897" s="1" t="s">
        <v>3932</v>
      </c>
      <c r="H1897" s="1" t="s">
        <v>3931</v>
      </c>
    </row>
    <row r="1898" spans="1:8" hidden="1" x14ac:dyDescent="0.3">
      <c r="A1898" s="1" t="s">
        <v>2702</v>
      </c>
      <c r="B1898" s="1" t="str">
        <f t="shared" si="88"/>
        <v>Pacific Ocean</v>
      </c>
      <c r="C1898" s="5" t="str">
        <f t="shared" si="87"/>
        <v>2006</v>
      </c>
      <c r="D1898" s="1" t="str">
        <f t="shared" si="89"/>
        <v xml:space="preserve">Zenit-3 SL </v>
      </c>
      <c r="E1898" s="1" t="s">
        <v>346</v>
      </c>
      <c r="F1898" s="7" t="str">
        <f>TEXT(DATE(MID(H1898, 13, 4), CHOOSE(MATCH( MID(H1898, 5, 3), {"Jan","Feb","Mar","Apr","May","Jun","Jul","Aug","Sep","Oct","Nov","Dec"}, 0), 1, 2, 3, 4, 5, 6, 7, 8, 9, 10, 11, 12), MID(H1898, 9, 2)), "yyyy-mm-dd")</f>
        <v>2006-06-18</v>
      </c>
      <c r="G1898" s="1" t="s">
        <v>3934</v>
      </c>
      <c r="H1898" s="1" t="s">
        <v>3933</v>
      </c>
    </row>
    <row r="1899" spans="1:8" hidden="1" x14ac:dyDescent="0.3">
      <c r="A1899" s="1" t="s">
        <v>529</v>
      </c>
      <c r="B1899" s="1" t="str">
        <f t="shared" si="88"/>
        <v>Kazakhstan</v>
      </c>
      <c r="C1899" s="5" t="str">
        <f t="shared" si="87"/>
        <v>2006</v>
      </c>
      <c r="D1899" s="1" t="str">
        <f t="shared" si="89"/>
        <v xml:space="preserve">Proton K/Block-DM-2 </v>
      </c>
      <c r="E1899" s="1" t="s">
        <v>346</v>
      </c>
      <c r="F1899" s="7" t="str">
        <f>TEXT(DATE(MID(H1899, 13, 4), CHOOSE(MATCH( MID(H1899, 5, 3), {"Jan","Feb","Mar","Apr","May","Jun","Jul","Aug","Sep","Oct","Nov","Dec"}, 0), 1, 2, 3, 4, 5, 6, 7, 8, 9, 10, 11, 12), MID(H1899, 9, 2)), "yyyy-mm-dd")</f>
        <v>2006-06-17</v>
      </c>
      <c r="G1899" s="1" t="s">
        <v>3936</v>
      </c>
      <c r="H1899" s="1" t="s">
        <v>3935</v>
      </c>
    </row>
    <row r="1900" spans="1:8" hidden="1" x14ac:dyDescent="0.3">
      <c r="A1900" s="1" t="s">
        <v>1630</v>
      </c>
      <c r="B1900" s="1" t="str">
        <f t="shared" si="88"/>
        <v>Kazakhstan</v>
      </c>
      <c r="C1900" s="5" t="str">
        <f t="shared" si="87"/>
        <v>2006</v>
      </c>
      <c r="D1900" s="1" t="str">
        <f t="shared" si="89"/>
        <v xml:space="preserve">Soyuz U </v>
      </c>
      <c r="E1900" s="1" t="s">
        <v>346</v>
      </c>
      <c r="F1900" s="7" t="str">
        <f>TEXT(DATE(MID(H1900, 13, 4), CHOOSE(MATCH( MID(H1900, 5, 3), {"Jan","Feb","Mar","Apr","May","Jun","Jul","Aug","Sep","Oct","Nov","Dec"}, 0), 1, 2, 3, 4, 5, 6, 7, 8, 9, 10, 11, 12), MID(H1900, 9, 2)), "yyyy-mm-dd")</f>
        <v>2006-06-15</v>
      </c>
      <c r="G1900" s="1" t="s">
        <v>3938</v>
      </c>
      <c r="H1900" s="1" t="s">
        <v>3937</v>
      </c>
    </row>
    <row r="1901" spans="1:8" hidden="1" x14ac:dyDescent="0.3">
      <c r="A1901" s="1" t="s">
        <v>379</v>
      </c>
      <c r="B1901" s="1" t="str">
        <f t="shared" si="88"/>
        <v>France</v>
      </c>
      <c r="C1901" s="5" t="str">
        <f t="shared" si="87"/>
        <v>2006</v>
      </c>
      <c r="D1901" s="1" t="str">
        <f t="shared" si="89"/>
        <v xml:space="preserve">Ariane 5 ECA </v>
      </c>
      <c r="E1901" s="1" t="s">
        <v>346</v>
      </c>
      <c r="F1901" s="7" t="str">
        <f>TEXT(DATE(MID(H1901, 13, 4), CHOOSE(MATCH( MID(H1901, 5, 3), {"Jan","Feb","Mar","Apr","May","Jun","Jul","Aug","Sep","Oct","Nov","Dec"}, 0), 1, 2, 3, 4, 5, 6, 7, 8, 9, 10, 11, 12), MID(H1901, 9, 2)), "yyyy-mm-dd")</f>
        <v>2006-05-27</v>
      </c>
      <c r="G1901" s="1" t="s">
        <v>3940</v>
      </c>
      <c r="H1901" s="1" t="s">
        <v>3939</v>
      </c>
    </row>
    <row r="1902" spans="1:8" hidden="1" x14ac:dyDescent="0.3">
      <c r="A1902" s="1" t="s">
        <v>3942</v>
      </c>
      <c r="B1902" s="1" t="str">
        <f t="shared" si="88"/>
        <v>Barents Sea</v>
      </c>
      <c r="C1902" s="5" t="str">
        <f t="shared" si="87"/>
        <v>2006</v>
      </c>
      <c r="D1902" s="1" t="str">
        <f t="shared" si="89"/>
        <v xml:space="preserve">Shtil' </v>
      </c>
      <c r="E1902" s="1" t="s">
        <v>346</v>
      </c>
      <c r="F1902" s="7" t="str">
        <f>TEXT(DATE(MID(H1902, 13, 4), CHOOSE(MATCH( MID(H1902, 5, 3), {"Jan","Feb","Mar","Apr","May","Jun","Jul","Aug","Sep","Oct","Nov","Dec"}, 0), 1, 2, 3, 4, 5, 6, 7, 8, 9, 10, 11, 12), MID(H1902, 9, 2)), "yyyy-mm-dd")</f>
        <v>2006-05-26</v>
      </c>
      <c r="G1902" s="1" t="s">
        <v>3944</v>
      </c>
      <c r="H1902" s="1" t="s">
        <v>3943</v>
      </c>
    </row>
    <row r="1903" spans="1:8" hidden="1" x14ac:dyDescent="0.3">
      <c r="A1903" s="1" t="s">
        <v>390</v>
      </c>
      <c r="B1903" s="1" t="str">
        <f t="shared" si="88"/>
        <v>USA</v>
      </c>
      <c r="C1903" s="5" t="str">
        <f t="shared" si="87"/>
        <v>2006</v>
      </c>
      <c r="D1903" s="1" t="str">
        <f t="shared" si="89"/>
        <v xml:space="preserve">Delta IV Medium+ (4,2) </v>
      </c>
      <c r="E1903" s="1" t="s">
        <v>346</v>
      </c>
      <c r="F1903" s="7" t="str">
        <f>TEXT(DATE(MID(H1903, 13, 4), CHOOSE(MATCH( MID(H1903, 5, 3), {"Jan","Feb","Mar","Apr","May","Jun","Jul","Aug","Sep","Oct","Nov","Dec"}, 0), 1, 2, 3, 4, 5, 6, 7, 8, 9, 10, 11, 12), MID(H1903, 9, 2)), "yyyy-mm-dd")</f>
        <v>2006-05-24</v>
      </c>
      <c r="G1903" s="1" t="s">
        <v>3946</v>
      </c>
      <c r="H1903" s="1" t="s">
        <v>3945</v>
      </c>
    </row>
    <row r="1904" spans="1:8" hidden="1" x14ac:dyDescent="0.3">
      <c r="A1904" s="1" t="s">
        <v>3038</v>
      </c>
      <c r="B1904" s="1" t="str">
        <f t="shared" si="88"/>
        <v>Russia</v>
      </c>
      <c r="C1904" s="5" t="str">
        <f t="shared" si="87"/>
        <v>2006</v>
      </c>
      <c r="D1904" s="1" t="str">
        <f t="shared" si="89"/>
        <v xml:space="preserve">Soyuz U </v>
      </c>
      <c r="E1904" s="1" t="s">
        <v>346</v>
      </c>
      <c r="F1904" s="7" t="str">
        <f>TEXT(DATE(MID(H1904, 13, 4), CHOOSE(MATCH( MID(H1904, 5, 3), {"Jan","Feb","Mar","Apr","May","Jun","Jul","Aug","Sep","Oct","Nov","Dec"}, 0), 1, 2, 3, 4, 5, 6, 7, 8, 9, 10, 11, 12), MID(H1904, 9, 2)), "yyyy-mm-dd")</f>
        <v>2006-05-03</v>
      </c>
      <c r="G1904" s="1" t="s">
        <v>3948</v>
      </c>
      <c r="H1904" s="1" t="s">
        <v>3947</v>
      </c>
    </row>
    <row r="1905" spans="1:8" hidden="1" x14ac:dyDescent="0.3">
      <c r="A1905" s="1" t="s">
        <v>114</v>
      </c>
      <c r="B1905" s="1" t="str">
        <f t="shared" si="88"/>
        <v>USA</v>
      </c>
      <c r="C1905" s="5" t="str">
        <f t="shared" si="87"/>
        <v>2006</v>
      </c>
      <c r="D1905" s="1" t="str">
        <f t="shared" si="89"/>
        <v xml:space="preserve">Delta II 7420-10C </v>
      </c>
      <c r="E1905" s="1" t="s">
        <v>346</v>
      </c>
      <c r="F1905" s="7" t="str">
        <f>TEXT(DATE(MID(H1905, 13, 4), CHOOSE(MATCH( MID(H1905, 5, 3), {"Jan","Feb","Mar","Apr","May","Jun","Jul","Aug","Sep","Oct","Nov","Dec"}, 0), 1, 2, 3, 4, 5, 6, 7, 8, 9, 10, 11, 12), MID(H1905, 9, 2)), "yyyy-mm-dd")</f>
        <v>2006-04-28</v>
      </c>
      <c r="G1905" s="1" t="s">
        <v>3950</v>
      </c>
      <c r="H1905" s="1" t="s">
        <v>3949</v>
      </c>
    </row>
    <row r="1906" spans="1:8" hidden="1" x14ac:dyDescent="0.3">
      <c r="A1906" s="1" t="s">
        <v>3524</v>
      </c>
      <c r="B1906" s="1" t="str">
        <f t="shared" si="88"/>
        <v>China</v>
      </c>
      <c r="C1906" s="5" t="str">
        <f t="shared" si="87"/>
        <v>2006</v>
      </c>
      <c r="D1906" s="1" t="str">
        <f t="shared" si="89"/>
        <v xml:space="preserve">Long March 4C </v>
      </c>
      <c r="E1906" s="1" t="s">
        <v>8</v>
      </c>
      <c r="F1906" s="7" t="str">
        <f>TEXT(DATE(MID(H1906, 13, 4), CHOOSE(MATCH( MID(H1906, 5, 3), {"Jan","Feb","Mar","Apr","May","Jun","Jul","Aug","Sep","Oct","Nov","Dec"}, 0), 1, 2, 3, 4, 5, 6, 7, 8, 9, 10, 11, 12), MID(H1906, 9, 2)), "yyyy-mm-dd")</f>
        <v>2006-04-26</v>
      </c>
      <c r="G1906" s="1" t="s">
        <v>3952</v>
      </c>
      <c r="H1906" s="1" t="s">
        <v>3951</v>
      </c>
    </row>
    <row r="1907" spans="1:8" hidden="1" x14ac:dyDescent="0.3">
      <c r="A1907" s="1" t="s">
        <v>3954</v>
      </c>
      <c r="B1907" s="1" t="str">
        <f t="shared" si="88"/>
        <v>Russia</v>
      </c>
      <c r="C1907" s="5" t="str">
        <f t="shared" si="87"/>
        <v>2006</v>
      </c>
      <c r="D1907" s="1" t="str">
        <f t="shared" si="89"/>
        <v xml:space="preserve">START-1 </v>
      </c>
      <c r="E1907" s="1" t="s">
        <v>346</v>
      </c>
      <c r="F1907" s="7" t="str">
        <f>TEXT(DATE(MID(H1907, 13, 4), CHOOSE(MATCH( MID(H1907, 5, 3), {"Jan","Feb","Mar","Apr","May","Jun","Jul","Aug","Sep","Oct","Nov","Dec"}, 0), 1, 2, 3, 4, 5, 6, 7, 8, 9, 10, 11, 12), MID(H1907, 9, 2)), "yyyy-mm-dd")</f>
        <v>2006-04-25</v>
      </c>
      <c r="G1907" s="1" t="s">
        <v>3956</v>
      </c>
      <c r="H1907" s="1" t="s">
        <v>3955</v>
      </c>
    </row>
    <row r="1908" spans="1:8" hidden="1" x14ac:dyDescent="0.3">
      <c r="A1908" s="1" t="s">
        <v>1630</v>
      </c>
      <c r="B1908" s="1" t="str">
        <f t="shared" si="88"/>
        <v>Kazakhstan</v>
      </c>
      <c r="C1908" s="5" t="str">
        <f t="shared" si="87"/>
        <v>2006</v>
      </c>
      <c r="D1908" s="1" t="str">
        <f t="shared" si="89"/>
        <v xml:space="preserve">Soyuz U </v>
      </c>
      <c r="E1908" s="1" t="s">
        <v>346</v>
      </c>
      <c r="F1908" s="7" t="str">
        <f>TEXT(DATE(MID(H1908, 13, 4), CHOOSE(MATCH( MID(H1908, 5, 3), {"Jan","Feb","Mar","Apr","May","Jun","Jul","Aug","Sep","Oct","Nov","Dec"}, 0), 1, 2, 3, 4, 5, 6, 7, 8, 9, 10, 11, 12), MID(H1908, 9, 2)), "yyyy-mm-dd")</f>
        <v>2006-04-24</v>
      </c>
      <c r="G1908" s="1" t="s">
        <v>3958</v>
      </c>
      <c r="H1908" s="1" t="s">
        <v>3957</v>
      </c>
    </row>
    <row r="1909" spans="1:8" hidden="1" x14ac:dyDescent="0.3">
      <c r="A1909" s="1" t="s">
        <v>75</v>
      </c>
      <c r="B1909" s="1" t="str">
        <f t="shared" si="88"/>
        <v>USA</v>
      </c>
      <c r="C1909" s="5" t="str">
        <f t="shared" si="87"/>
        <v>2006</v>
      </c>
      <c r="D1909" s="1" t="str">
        <f t="shared" si="89"/>
        <v xml:space="preserve">Atlas V 411 </v>
      </c>
      <c r="E1909" s="1" t="s">
        <v>346</v>
      </c>
      <c r="F1909" s="7" t="str">
        <f>TEXT(DATE(MID(H1909, 13, 4), CHOOSE(MATCH( MID(H1909, 5, 3), {"Jan","Feb","Mar","Apr","May","Jun","Jul","Aug","Sep","Oct","Nov","Dec"}, 0), 1, 2, 3, 4, 5, 6, 7, 8, 9, 10, 11, 12), MID(H1909, 9, 2)), "yyyy-mm-dd")</f>
        <v>2006-04-20</v>
      </c>
      <c r="G1909" s="1" t="s">
        <v>3960</v>
      </c>
      <c r="H1909" s="1" t="s">
        <v>3959</v>
      </c>
    </row>
    <row r="1910" spans="1:8" hidden="1" x14ac:dyDescent="0.3">
      <c r="A1910" s="1" t="s">
        <v>3247</v>
      </c>
      <c r="B1910" s="1" t="str">
        <f t="shared" si="88"/>
        <v>USA</v>
      </c>
      <c r="C1910" s="5" t="str">
        <f t="shared" si="87"/>
        <v>2006</v>
      </c>
      <c r="D1910" s="1" t="str">
        <f t="shared" si="89"/>
        <v xml:space="preserve">Minotaur I </v>
      </c>
      <c r="E1910" s="1" t="s">
        <v>8</v>
      </c>
      <c r="F1910" s="7" t="str">
        <f>TEXT(DATE(MID(H1910, 13, 4), CHOOSE(MATCH( MID(H1910, 5, 3), {"Jan","Feb","Mar","Apr","May","Jun","Jul","Aug","Sep","Oct","Nov","Dec"}, 0), 1, 2, 3, 4, 5, 6, 7, 8, 9, 10, 11, 12), MID(H1910, 9, 2)), "yyyy-mm-dd")</f>
        <v>2006-04-15</v>
      </c>
      <c r="G1910" s="1" t="s">
        <v>3962</v>
      </c>
      <c r="H1910" s="1" t="s">
        <v>3961</v>
      </c>
    </row>
    <row r="1911" spans="1:8" hidden="1" x14ac:dyDescent="0.3">
      <c r="A1911" s="1" t="s">
        <v>2702</v>
      </c>
      <c r="B1911" s="1" t="str">
        <f t="shared" si="88"/>
        <v>Pacific Ocean</v>
      </c>
      <c r="C1911" s="5" t="str">
        <f t="shared" si="87"/>
        <v>2006</v>
      </c>
      <c r="D1911" s="1" t="str">
        <f t="shared" si="89"/>
        <v xml:space="preserve">Zenit-3 SL </v>
      </c>
      <c r="E1911" s="1" t="s">
        <v>346</v>
      </c>
      <c r="F1911" s="7" t="str">
        <f>TEXT(DATE(MID(H1911, 13, 4), CHOOSE(MATCH( MID(H1911, 5, 3), {"Jan","Feb","Mar","Apr","May","Jun","Jul","Aug","Sep","Oct","Nov","Dec"}, 0), 1, 2, 3, 4, 5, 6, 7, 8, 9, 10, 11, 12), MID(H1911, 9, 2)), "yyyy-mm-dd")</f>
        <v>2006-04-12</v>
      </c>
      <c r="G1911" s="1" t="s">
        <v>3964</v>
      </c>
      <c r="H1911" s="1" t="s">
        <v>3963</v>
      </c>
    </row>
    <row r="1912" spans="1:8" hidden="1" x14ac:dyDescent="0.3">
      <c r="A1912" s="1" t="s">
        <v>1630</v>
      </c>
      <c r="B1912" s="1" t="str">
        <f t="shared" si="88"/>
        <v>Kazakhstan</v>
      </c>
      <c r="C1912" s="5" t="str">
        <f t="shared" si="87"/>
        <v>2006</v>
      </c>
      <c r="D1912" s="1" t="str">
        <f t="shared" si="89"/>
        <v xml:space="preserve">Soyuz FG </v>
      </c>
      <c r="E1912" s="1" t="s">
        <v>346</v>
      </c>
      <c r="F1912" s="7" t="str">
        <f>TEXT(DATE(MID(H1912, 13, 4), CHOOSE(MATCH( MID(H1912, 5, 3), {"Jan","Feb","Mar","Apr","May","Jun","Jul","Aug","Sep","Oct","Nov","Dec"}, 0), 1, 2, 3, 4, 5, 6, 7, 8, 9, 10, 11, 12), MID(H1912, 9, 2)), "yyyy-mm-dd")</f>
        <v>2006-03-30</v>
      </c>
      <c r="G1912" s="1" t="s">
        <v>3966</v>
      </c>
      <c r="H1912" s="1" t="s">
        <v>3965</v>
      </c>
    </row>
    <row r="1913" spans="1:8" hidden="1" x14ac:dyDescent="0.3">
      <c r="A1913" s="1" t="s">
        <v>3491</v>
      </c>
      <c r="B1913" s="1" t="str">
        <f t="shared" si="88"/>
        <v>Marshall Islands</v>
      </c>
      <c r="C1913" s="5" t="str">
        <f t="shared" si="87"/>
        <v>2006</v>
      </c>
      <c r="D1913" s="1" t="str">
        <f t="shared" si="89"/>
        <v xml:space="preserve">Falcon 1 </v>
      </c>
      <c r="E1913" s="1" t="s">
        <v>346</v>
      </c>
      <c r="F1913" s="7" t="str">
        <f>TEXT(DATE(MID(H1913, 13, 4), CHOOSE(MATCH( MID(H1913, 5, 3), {"Jan","Feb","Mar","Apr","May","Jun","Jul","Aug","Sep","Oct","Nov","Dec"}, 0), 1, 2, 3, 4, 5, 6, 7, 8, 9, 10, 11, 12), MID(H1913, 9, 2)), "yyyy-mm-dd")</f>
        <v>2006-03-24</v>
      </c>
      <c r="G1913" s="1" t="s">
        <v>3968</v>
      </c>
      <c r="H1913" s="1" t="s">
        <v>3967</v>
      </c>
    </row>
    <row r="1914" spans="1:8" hidden="1" x14ac:dyDescent="0.3">
      <c r="A1914" s="1" t="s">
        <v>1200</v>
      </c>
      <c r="B1914" s="1" t="str">
        <f t="shared" si="88"/>
        <v>USA</v>
      </c>
      <c r="C1914" s="5" t="str">
        <f t="shared" si="87"/>
        <v>2006</v>
      </c>
      <c r="D1914" s="1" t="str">
        <f t="shared" si="89"/>
        <v xml:space="preserve">Pegasus XL </v>
      </c>
      <c r="E1914" s="1" t="s">
        <v>8</v>
      </c>
      <c r="F1914" s="7" t="str">
        <f>TEXT(DATE(MID(H1914, 13, 4), CHOOSE(MATCH( MID(H1914, 5, 3), {"Jan","Feb","Mar","Apr","May","Jun","Jul","Aug","Sep","Oct","Nov","Dec"}, 0), 1, 2, 3, 4, 5, 6, 7, 8, 9, 10, 11, 12), MID(H1914, 9, 2)), "yyyy-mm-dd")</f>
        <v>2006-03-22</v>
      </c>
      <c r="G1914" s="1" t="s">
        <v>3970</v>
      </c>
      <c r="H1914" s="1" t="s">
        <v>3969</v>
      </c>
    </row>
    <row r="1915" spans="1:8" hidden="1" x14ac:dyDescent="0.3">
      <c r="A1915" s="1" t="s">
        <v>379</v>
      </c>
      <c r="B1915" s="1" t="str">
        <f t="shared" si="88"/>
        <v>France</v>
      </c>
      <c r="C1915" s="5" t="str">
        <f t="shared" si="87"/>
        <v>2006</v>
      </c>
      <c r="D1915" s="1" t="str">
        <f t="shared" si="89"/>
        <v xml:space="preserve">Ariane 5 ECA </v>
      </c>
      <c r="E1915" s="1" t="s">
        <v>346</v>
      </c>
      <c r="F1915" s="7" t="str">
        <f>TEXT(DATE(MID(H1915, 13, 4), CHOOSE(MATCH( MID(H1915, 5, 3), {"Jan","Feb","Mar","Apr","May","Jun","Jul","Aug","Sep","Oct","Nov","Dec"}, 0), 1, 2, 3, 4, 5, 6, 7, 8, 9, 10, 11, 12), MID(H1915, 9, 2)), "yyyy-mm-dd")</f>
        <v>2006-03-11</v>
      </c>
      <c r="G1915" s="1" t="s">
        <v>3972</v>
      </c>
      <c r="H1915" s="1" t="s">
        <v>3971</v>
      </c>
    </row>
    <row r="1916" spans="1:8" hidden="1" x14ac:dyDescent="0.3">
      <c r="A1916" s="1" t="s">
        <v>529</v>
      </c>
      <c r="B1916" s="1" t="str">
        <f t="shared" si="88"/>
        <v>Kazakhstan</v>
      </c>
      <c r="C1916" s="5" t="str">
        <f t="shared" si="87"/>
        <v>2006</v>
      </c>
      <c r="D1916" s="1" t="str">
        <f t="shared" si="89"/>
        <v xml:space="preserve">Proton-M/Briz-M </v>
      </c>
      <c r="E1916" s="1" t="s">
        <v>8</v>
      </c>
      <c r="F1916" s="7" t="str">
        <f>TEXT(DATE(MID(H1916, 13, 4), CHOOSE(MATCH( MID(H1916, 5, 3), {"Jan","Feb","Mar","Apr","May","Jun","Jul","Aug","Sep","Oct","Nov","Dec"}, 0), 1, 2, 3, 4, 5, 6, 7, 8, 9, 10, 11, 12), MID(H1916, 9, 2)), "yyyy-mm-dd")</f>
        <v>2006-02-28</v>
      </c>
      <c r="G1916" s="1" t="s">
        <v>3974</v>
      </c>
      <c r="H1916" s="1" t="s">
        <v>3973</v>
      </c>
    </row>
    <row r="1917" spans="1:8" hidden="1" x14ac:dyDescent="0.3">
      <c r="A1917" s="1" t="s">
        <v>714</v>
      </c>
      <c r="B1917" s="1" t="str">
        <f t="shared" si="88"/>
        <v>Japan</v>
      </c>
      <c r="C1917" s="5" t="str">
        <f t="shared" si="87"/>
        <v>2006</v>
      </c>
      <c r="D1917" s="1" t="str">
        <f t="shared" si="89"/>
        <v xml:space="preserve">Mu-V/M-25 </v>
      </c>
      <c r="E1917" s="1" t="s">
        <v>346</v>
      </c>
      <c r="F1917" s="7" t="str">
        <f>TEXT(DATE(MID(H1917, 13, 4), CHOOSE(MATCH( MID(H1917, 5, 3), {"Jan","Feb","Mar","Apr","May","Jun","Jul","Aug","Sep","Oct","Nov","Dec"}, 0), 1, 2, 3, 4, 5, 6, 7, 8, 9, 10, 11, 12), MID(H1917, 9, 2)), "yyyy-mm-dd")</f>
        <v>2006-02-21</v>
      </c>
      <c r="G1917" s="1" t="s">
        <v>3976</v>
      </c>
      <c r="H1917" s="1" t="s">
        <v>3975</v>
      </c>
    </row>
    <row r="1918" spans="1:8" hidden="1" x14ac:dyDescent="0.3">
      <c r="A1918" s="1" t="s">
        <v>61</v>
      </c>
      <c r="B1918" s="1" t="str">
        <f t="shared" si="88"/>
        <v>Japan</v>
      </c>
      <c r="C1918" s="5" t="str">
        <f t="shared" si="87"/>
        <v>2006</v>
      </c>
      <c r="D1918" s="1" t="str">
        <f t="shared" si="89"/>
        <v xml:space="preserve">H-IIA 2024 </v>
      </c>
      <c r="E1918" s="1" t="s">
        <v>346</v>
      </c>
      <c r="F1918" s="7" t="str">
        <f>TEXT(DATE(MID(H1918, 13, 4), CHOOSE(MATCH( MID(H1918, 5, 3), {"Jan","Feb","Mar","Apr","May","Jun","Jul","Aug","Sep","Oct","Nov","Dec"}, 0), 1, 2, 3, 4, 5, 6, 7, 8, 9, 10, 11, 12), MID(H1918, 9, 2)), "yyyy-mm-dd")</f>
        <v>2006-02-18</v>
      </c>
      <c r="G1918" s="1" t="s">
        <v>3978</v>
      </c>
      <c r="H1918" s="1" t="s">
        <v>3977</v>
      </c>
    </row>
    <row r="1919" spans="1:8" hidden="1" x14ac:dyDescent="0.3">
      <c r="A1919" s="1" t="s">
        <v>2702</v>
      </c>
      <c r="B1919" s="1" t="str">
        <f t="shared" si="88"/>
        <v>Pacific Ocean</v>
      </c>
      <c r="C1919" s="5" t="str">
        <f t="shared" si="87"/>
        <v>2006</v>
      </c>
      <c r="D1919" s="1" t="str">
        <f t="shared" si="89"/>
        <v xml:space="preserve">Zenit-3 SL </v>
      </c>
      <c r="E1919" s="1" t="s">
        <v>346</v>
      </c>
      <c r="F1919" s="7" t="str">
        <f>TEXT(DATE(MID(H1919, 13, 4), CHOOSE(MATCH( MID(H1919, 5, 3), {"Jan","Feb","Mar","Apr","May","Jun","Jul","Aug","Sep","Oct","Nov","Dec"}, 0), 1, 2, 3, 4, 5, 6, 7, 8, 9, 10, 11, 12), MID(H1919, 9, 2)), "yyyy-mm-dd")</f>
        <v>2006-02-15</v>
      </c>
      <c r="G1919" s="1" t="s">
        <v>3980</v>
      </c>
      <c r="H1919" s="1" t="s">
        <v>3979</v>
      </c>
    </row>
    <row r="1920" spans="1:8" hidden="1" x14ac:dyDescent="0.3">
      <c r="A1920" s="1" t="s">
        <v>61</v>
      </c>
      <c r="B1920" s="1" t="str">
        <f t="shared" si="88"/>
        <v>Japan</v>
      </c>
      <c r="C1920" s="5" t="str">
        <f t="shared" si="87"/>
        <v>2006</v>
      </c>
      <c r="D1920" s="1" t="str">
        <f t="shared" si="89"/>
        <v xml:space="preserve">H-IIA 2022 </v>
      </c>
      <c r="E1920" s="1" t="s">
        <v>346</v>
      </c>
      <c r="F1920" s="7" t="str">
        <f>TEXT(DATE(MID(H1920, 13, 4), CHOOSE(MATCH( MID(H1920, 5, 3), {"Jan","Feb","Mar","Apr","May","Jun","Jul","Aug","Sep","Oct","Nov","Dec"}, 0), 1, 2, 3, 4, 5, 6, 7, 8, 9, 10, 11, 12), MID(H1920, 9, 2)), "yyyy-mm-dd")</f>
        <v>2006-01-24</v>
      </c>
      <c r="G1920" s="1" t="s">
        <v>3982</v>
      </c>
      <c r="H1920" s="1" t="s">
        <v>3981</v>
      </c>
    </row>
    <row r="1921" spans="1:8" hidden="1" x14ac:dyDescent="0.3">
      <c r="A1921" s="1" t="s">
        <v>75</v>
      </c>
      <c r="B1921" s="1" t="str">
        <f t="shared" si="88"/>
        <v>USA</v>
      </c>
      <c r="C1921" s="5" t="str">
        <f t="shared" si="87"/>
        <v>2006</v>
      </c>
      <c r="D1921" s="1" t="str">
        <f t="shared" si="89"/>
        <v xml:space="preserve">Atlas V 551 </v>
      </c>
      <c r="E1921" s="1" t="s">
        <v>8</v>
      </c>
      <c r="F1921" s="7" t="str">
        <f>TEXT(DATE(MID(H1921, 13, 4), CHOOSE(MATCH( MID(H1921, 5, 3), {"Jan","Feb","Mar","Apr","May","Jun","Jul","Aug","Sep","Oct","Nov","Dec"}, 0), 1, 2, 3, 4, 5, 6, 7, 8, 9, 10, 11, 12), MID(H1921, 9, 2)), "yyyy-mm-dd")</f>
        <v>2006-01-19</v>
      </c>
      <c r="G1921" s="1" t="s">
        <v>3984</v>
      </c>
      <c r="H1921" s="1" t="s">
        <v>3983</v>
      </c>
    </row>
    <row r="1922" spans="1:8" hidden="1" x14ac:dyDescent="0.3">
      <c r="A1922" s="1" t="s">
        <v>529</v>
      </c>
      <c r="B1922" s="1" t="str">
        <f t="shared" si="88"/>
        <v>Kazakhstan</v>
      </c>
      <c r="C1922" s="5" t="str">
        <f t="shared" ref="C1922:C1985" si="90">TEXT(F1922, "yyyy")</f>
        <v>2005</v>
      </c>
      <c r="D1922" s="1" t="str">
        <f t="shared" si="89"/>
        <v xml:space="preserve">Proton-M/Briz-M </v>
      </c>
      <c r="E1922" s="1" t="s">
        <v>8</v>
      </c>
      <c r="F1922" s="7" t="str">
        <f>TEXT(DATE(MID(H1922, 13, 4), CHOOSE(MATCH( MID(H1922, 5, 3), {"Jan","Feb","Mar","Apr","May","Jun","Jul","Aug","Sep","Oct","Nov","Dec"}, 0), 1, 2, 3, 4, 5, 6, 7, 8, 9, 10, 11, 12), MID(H1922, 9, 2)), "yyyy-mm-dd")</f>
        <v>2005-12-29</v>
      </c>
      <c r="G1922" s="1" t="s">
        <v>3986</v>
      </c>
      <c r="H1922" s="1" t="s">
        <v>3985</v>
      </c>
    </row>
    <row r="1923" spans="1:8" hidden="1" x14ac:dyDescent="0.3">
      <c r="A1923" s="1" t="s">
        <v>130</v>
      </c>
      <c r="B1923" s="1" t="str">
        <f t="shared" ref="B1923:B1986" si="91">TRIM(MID(A1923, FIND("|", SUBSTITUTE(A1923, ",", "|", LEN(A1923) - LEN(SUBSTITUTE(A1923,",", "" )))) + 1, LEN(A1923)))</f>
        <v>Kazakhstan</v>
      </c>
      <c r="C1923" s="5" t="str">
        <f t="shared" si="90"/>
        <v>2005</v>
      </c>
      <c r="D1923" s="1" t="str">
        <f t="shared" ref="D1923:D1986" si="92">LEFT(G1923, FIND("|", G1923) - 1)</f>
        <v xml:space="preserve">Soyuz FG/Fregat </v>
      </c>
      <c r="E1923" s="1" t="s">
        <v>346</v>
      </c>
      <c r="F1923" s="7" t="str">
        <f>TEXT(DATE(MID(H1923, 13, 4), CHOOSE(MATCH( MID(H1923, 5, 3), {"Jan","Feb","Mar","Apr","May","Jun","Jul","Aug","Sep","Oct","Nov","Dec"}, 0), 1, 2, 3, 4, 5, 6, 7, 8, 9, 10, 11, 12), MID(H1923, 9, 2)), "yyyy-mm-dd")</f>
        <v>2005-12-28</v>
      </c>
      <c r="G1923" s="1" t="s">
        <v>3988</v>
      </c>
      <c r="H1923" s="1" t="s">
        <v>3987</v>
      </c>
    </row>
    <row r="1924" spans="1:8" hidden="1" x14ac:dyDescent="0.3">
      <c r="A1924" s="1" t="s">
        <v>565</v>
      </c>
      <c r="B1924" s="1" t="str">
        <f t="shared" si="91"/>
        <v>Kazakhstan</v>
      </c>
      <c r="C1924" s="5" t="str">
        <f t="shared" si="90"/>
        <v>2005</v>
      </c>
      <c r="D1924" s="1" t="str">
        <f t="shared" si="92"/>
        <v xml:space="preserve">Proton K/Block-DM-2 </v>
      </c>
      <c r="E1924" s="1" t="s">
        <v>346</v>
      </c>
      <c r="F1924" s="7" t="str">
        <f>TEXT(DATE(MID(H1924, 13, 4), CHOOSE(MATCH( MID(H1924, 5, 3), {"Jan","Feb","Mar","Apr","May","Jun","Jul","Aug","Sep","Oct","Nov","Dec"}, 0), 1, 2, 3, 4, 5, 6, 7, 8, 9, 10, 11, 12), MID(H1924, 9, 2)), "yyyy-mm-dd")</f>
        <v>2005-12-25</v>
      </c>
      <c r="G1924" s="1" t="s">
        <v>3990</v>
      </c>
      <c r="H1924" s="1" t="s">
        <v>3989</v>
      </c>
    </row>
    <row r="1925" spans="1:8" hidden="1" x14ac:dyDescent="0.3">
      <c r="A1925" s="1" t="s">
        <v>379</v>
      </c>
      <c r="B1925" s="1" t="str">
        <f t="shared" si="91"/>
        <v>France</v>
      </c>
      <c r="C1925" s="5" t="str">
        <f t="shared" si="90"/>
        <v>2005</v>
      </c>
      <c r="D1925" s="1" t="str">
        <f t="shared" si="92"/>
        <v xml:space="preserve">Ariane 5 GS </v>
      </c>
      <c r="E1925" s="1" t="s">
        <v>346</v>
      </c>
      <c r="F1925" s="7" t="str">
        <f>TEXT(DATE(MID(H1925, 13, 4), CHOOSE(MATCH( MID(H1925, 5, 3), {"Jan","Feb","Mar","Apr","May","Jun","Jul","Aug","Sep","Oct","Nov","Dec"}, 0), 1, 2, 3, 4, 5, 6, 7, 8, 9, 10, 11, 12), MID(H1925, 9, 2)), "yyyy-mm-dd")</f>
        <v>2005-12-21</v>
      </c>
      <c r="G1925" s="1" t="s">
        <v>3992</v>
      </c>
      <c r="H1925" s="1" t="s">
        <v>3991</v>
      </c>
    </row>
    <row r="1926" spans="1:8" hidden="1" x14ac:dyDescent="0.3">
      <c r="A1926" s="1" t="s">
        <v>3373</v>
      </c>
      <c r="B1926" s="1" t="str">
        <f t="shared" si="91"/>
        <v>Russia</v>
      </c>
      <c r="C1926" s="5" t="str">
        <f t="shared" si="90"/>
        <v>2005</v>
      </c>
      <c r="D1926" s="1" t="str">
        <f t="shared" si="92"/>
        <v xml:space="preserve">Cosmos-3M </v>
      </c>
      <c r="E1926" s="1" t="s">
        <v>346</v>
      </c>
      <c r="F1926" s="7" t="str">
        <f>TEXT(DATE(MID(H1926, 13, 4), CHOOSE(MATCH( MID(H1926, 5, 3), {"Jan","Feb","Mar","Apr","May","Jun","Jul","Aug","Sep","Oct","Nov","Dec"}, 0), 1, 2, 3, 4, 5, 6, 7, 8, 9, 10, 11, 12), MID(H1926, 9, 2)), "yyyy-mm-dd")</f>
        <v>2005-12-21</v>
      </c>
      <c r="G1926" s="1" t="s">
        <v>3994</v>
      </c>
      <c r="H1926" s="1" t="s">
        <v>3993</v>
      </c>
    </row>
    <row r="1927" spans="1:8" hidden="1" x14ac:dyDescent="0.3">
      <c r="A1927" s="1" t="s">
        <v>1630</v>
      </c>
      <c r="B1927" s="1" t="str">
        <f t="shared" si="91"/>
        <v>Kazakhstan</v>
      </c>
      <c r="C1927" s="5" t="str">
        <f t="shared" si="90"/>
        <v>2005</v>
      </c>
      <c r="D1927" s="1" t="str">
        <f t="shared" si="92"/>
        <v xml:space="preserve">Soyuz U </v>
      </c>
      <c r="E1927" s="1" t="s">
        <v>346</v>
      </c>
      <c r="F1927" s="7" t="str">
        <f>TEXT(DATE(MID(H1927, 13, 4), CHOOSE(MATCH( MID(H1927, 5, 3), {"Jan","Feb","Mar","Apr","May","Jun","Jul","Aug","Sep","Oct","Nov","Dec"}, 0), 1, 2, 3, 4, 5, 6, 7, 8, 9, 10, 11, 12), MID(H1927, 9, 2)), "yyyy-mm-dd")</f>
        <v>2005-12-21</v>
      </c>
      <c r="G1927" s="1" t="s">
        <v>3996</v>
      </c>
      <c r="H1927" s="1" t="s">
        <v>3995</v>
      </c>
    </row>
    <row r="1928" spans="1:8" hidden="1" x14ac:dyDescent="0.3">
      <c r="A1928" s="1" t="s">
        <v>379</v>
      </c>
      <c r="B1928" s="1" t="str">
        <f t="shared" si="91"/>
        <v>France</v>
      </c>
      <c r="C1928" s="5" t="str">
        <f t="shared" si="90"/>
        <v>2005</v>
      </c>
      <c r="D1928" s="1" t="str">
        <f t="shared" si="92"/>
        <v xml:space="preserve">Ariane 5 ECA </v>
      </c>
      <c r="E1928" s="1" t="s">
        <v>346</v>
      </c>
      <c r="F1928" s="7" t="str">
        <f>TEXT(DATE(MID(H1928, 13, 4), CHOOSE(MATCH( MID(H1928, 5, 3), {"Jan","Feb","Mar","Apr","May","Jun","Jul","Aug","Sep","Oct","Nov","Dec"}, 0), 1, 2, 3, 4, 5, 6, 7, 8, 9, 10, 11, 12), MID(H1928, 9, 2)), "yyyy-mm-dd")</f>
        <v>2005-11-16</v>
      </c>
      <c r="G1928" s="1" t="s">
        <v>3998</v>
      </c>
      <c r="H1928" s="1" t="s">
        <v>3997</v>
      </c>
    </row>
    <row r="1929" spans="1:8" hidden="1" x14ac:dyDescent="0.3">
      <c r="A1929" s="1" t="s">
        <v>130</v>
      </c>
      <c r="B1929" s="1" t="str">
        <f t="shared" si="91"/>
        <v>Kazakhstan</v>
      </c>
      <c r="C1929" s="5" t="str">
        <f t="shared" si="90"/>
        <v>2005</v>
      </c>
      <c r="D1929" s="1" t="str">
        <f t="shared" si="92"/>
        <v xml:space="preserve">Soyuz FG/Fregat </v>
      </c>
      <c r="E1929" s="1" t="s">
        <v>346</v>
      </c>
      <c r="F1929" s="7" t="str">
        <f>TEXT(DATE(MID(H1929, 13, 4), CHOOSE(MATCH( MID(H1929, 5, 3), {"Jan","Feb","Mar","Apr","May","Jun","Jul","Aug","Sep","Oct","Nov","Dec"}, 0), 1, 2, 3, 4, 5, 6, 7, 8, 9, 10, 11, 12), MID(H1929, 9, 2)), "yyyy-mm-dd")</f>
        <v>2005-11-09</v>
      </c>
      <c r="G1929" s="1" t="s">
        <v>4000</v>
      </c>
      <c r="H1929" s="1" t="s">
        <v>3999</v>
      </c>
    </row>
    <row r="1930" spans="1:8" hidden="1" x14ac:dyDescent="0.3">
      <c r="A1930" s="1" t="s">
        <v>2702</v>
      </c>
      <c r="B1930" s="1" t="str">
        <f t="shared" si="91"/>
        <v>Pacific Ocean</v>
      </c>
      <c r="C1930" s="5" t="str">
        <f t="shared" si="90"/>
        <v>2005</v>
      </c>
      <c r="D1930" s="1" t="str">
        <f t="shared" si="92"/>
        <v xml:space="preserve">Zenit-3 SL </v>
      </c>
      <c r="E1930" s="1" t="s">
        <v>346</v>
      </c>
      <c r="F1930" s="7" t="str">
        <f>TEXT(DATE(MID(H1930, 13, 4), CHOOSE(MATCH( MID(H1930, 5, 3), {"Jan","Feb","Mar","Apr","May","Jun","Jul","Aug","Sep","Oct","Nov","Dec"}, 0), 1, 2, 3, 4, 5, 6, 7, 8, 9, 10, 11, 12), MID(H1930, 9, 2)), "yyyy-mm-dd")</f>
        <v>2005-11-08</v>
      </c>
      <c r="G1930" s="1" t="s">
        <v>4002</v>
      </c>
      <c r="H1930" s="1" t="s">
        <v>4001</v>
      </c>
    </row>
    <row r="1931" spans="1:8" hidden="1" x14ac:dyDescent="0.3">
      <c r="A1931" s="1" t="s">
        <v>3373</v>
      </c>
      <c r="B1931" s="1" t="str">
        <f t="shared" si="91"/>
        <v>Russia</v>
      </c>
      <c r="C1931" s="5" t="str">
        <f t="shared" si="90"/>
        <v>2005</v>
      </c>
      <c r="D1931" s="1" t="str">
        <f t="shared" si="92"/>
        <v xml:space="preserve">Cosmos-3M </v>
      </c>
      <c r="E1931" s="1" t="s">
        <v>346</v>
      </c>
      <c r="F1931" s="7" t="str">
        <f>TEXT(DATE(MID(H1931, 13, 4), CHOOSE(MATCH( MID(H1931, 5, 3), {"Jan","Feb","Mar","Apr","May","Jun","Jul","Aug","Sep","Oct","Nov","Dec"}, 0), 1, 2, 3, 4, 5, 6, 7, 8, 9, 10, 11, 12), MID(H1931, 9, 2)), "yyyy-mm-dd")</f>
        <v>2005-10-27</v>
      </c>
      <c r="G1931" s="1" t="s">
        <v>4004</v>
      </c>
      <c r="H1931" s="1" t="s">
        <v>4003</v>
      </c>
    </row>
    <row r="1932" spans="1:8" hidden="1" x14ac:dyDescent="0.3">
      <c r="A1932" s="1" t="s">
        <v>27</v>
      </c>
      <c r="B1932" s="1" t="str">
        <f t="shared" si="91"/>
        <v>USA</v>
      </c>
      <c r="C1932" s="5" t="str">
        <f t="shared" si="90"/>
        <v>2005</v>
      </c>
      <c r="D1932" s="1" t="str">
        <f t="shared" si="92"/>
        <v xml:space="preserve">Titan IV(404)B </v>
      </c>
      <c r="E1932" s="1" t="s">
        <v>346</v>
      </c>
      <c r="F1932" s="7" t="str">
        <f>TEXT(DATE(MID(H1932, 13, 4), CHOOSE(MATCH( MID(H1932, 5, 3), {"Jan","Feb","Mar","Apr","May","Jun","Jul","Aug","Sep","Oct","Nov","Dec"}, 0), 1, 2, 3, 4, 5, 6, 7, 8, 9, 10, 11, 12), MID(H1932, 9, 2)), "yyyy-mm-dd")</f>
        <v>2005-10-19</v>
      </c>
      <c r="G1932" s="1" t="s">
        <v>4007</v>
      </c>
      <c r="H1932" s="1" t="s">
        <v>4006</v>
      </c>
    </row>
    <row r="1933" spans="1:8" hidden="1" x14ac:dyDescent="0.3">
      <c r="A1933" s="1" t="s">
        <v>379</v>
      </c>
      <c r="B1933" s="1" t="str">
        <f t="shared" si="91"/>
        <v>France</v>
      </c>
      <c r="C1933" s="5" t="str">
        <f t="shared" si="90"/>
        <v>2005</v>
      </c>
      <c r="D1933" s="1" t="str">
        <f t="shared" si="92"/>
        <v xml:space="preserve">Ariane 5 GS </v>
      </c>
      <c r="E1933" s="1" t="s">
        <v>346</v>
      </c>
      <c r="F1933" s="7" t="str">
        <f>TEXT(DATE(MID(H1933, 13, 4), CHOOSE(MATCH( MID(H1933, 5, 3), {"Jan","Feb","Mar","Apr","May","Jun","Jul","Aug","Sep","Oct","Nov","Dec"}, 0), 1, 2, 3, 4, 5, 6, 7, 8, 9, 10, 11, 12), MID(H1933, 9, 2)), "yyyy-mm-dd")</f>
        <v>2005-10-13</v>
      </c>
      <c r="G1933" s="1" t="s">
        <v>4009</v>
      </c>
      <c r="H1933" s="1" t="s">
        <v>4008</v>
      </c>
    </row>
    <row r="1934" spans="1:8" hidden="1" x14ac:dyDescent="0.3">
      <c r="A1934" s="1" t="s">
        <v>138</v>
      </c>
      <c r="B1934" s="1" t="str">
        <f t="shared" si="91"/>
        <v>China</v>
      </c>
      <c r="C1934" s="5" t="str">
        <f t="shared" si="90"/>
        <v>2005</v>
      </c>
      <c r="D1934" s="1" t="str">
        <f t="shared" si="92"/>
        <v xml:space="preserve">Long March 2F </v>
      </c>
      <c r="E1934" s="1" t="s">
        <v>346</v>
      </c>
      <c r="F1934" s="7" t="str">
        <f>TEXT(DATE(MID(H1934, 13, 4), CHOOSE(MATCH( MID(H1934, 5, 3), {"Jan","Feb","Mar","Apr","May","Jun","Jul","Aug","Sep","Oct","Nov","Dec"}, 0), 1, 2, 3, 4, 5, 6, 7, 8, 9, 10, 11, 12), MID(H1934, 9, 2)), "yyyy-mm-dd")</f>
        <v>2005-10-12</v>
      </c>
      <c r="G1934" s="1" t="s">
        <v>4011</v>
      </c>
      <c r="H1934" s="1" t="s">
        <v>4010</v>
      </c>
    </row>
    <row r="1935" spans="1:8" hidden="1" x14ac:dyDescent="0.3">
      <c r="A1935" s="1" t="s">
        <v>1561</v>
      </c>
      <c r="B1935" s="1" t="str">
        <f t="shared" si="91"/>
        <v>Russia</v>
      </c>
      <c r="C1935" s="5" t="str">
        <f t="shared" si="90"/>
        <v>2005</v>
      </c>
      <c r="D1935" s="1" t="str">
        <f t="shared" si="92"/>
        <v xml:space="preserve">Rokot/Briz KM </v>
      </c>
      <c r="E1935" s="1" t="s">
        <v>346</v>
      </c>
      <c r="F1935" s="7" t="str">
        <f>TEXT(DATE(MID(H1935, 13, 4), CHOOSE(MATCH( MID(H1935, 5, 3), {"Jan","Feb","Mar","Apr","May","Jun","Jul","Aug","Sep","Oct","Nov","Dec"}, 0), 1, 2, 3, 4, 5, 6, 7, 8, 9, 10, 11, 12), MID(H1935, 9, 2)), "yyyy-mm-dd")</f>
        <v>2005-10-08</v>
      </c>
      <c r="G1935" s="1" t="s">
        <v>4013</v>
      </c>
      <c r="H1935" s="1" t="s">
        <v>4012</v>
      </c>
    </row>
    <row r="1936" spans="1:8" hidden="1" x14ac:dyDescent="0.3">
      <c r="A1936" s="1" t="s">
        <v>1630</v>
      </c>
      <c r="B1936" s="1" t="str">
        <f t="shared" si="91"/>
        <v>Kazakhstan</v>
      </c>
      <c r="C1936" s="5" t="str">
        <f t="shared" si="90"/>
        <v>2005</v>
      </c>
      <c r="D1936" s="1" t="str">
        <f t="shared" si="92"/>
        <v xml:space="preserve">Soyuz FG </v>
      </c>
      <c r="E1936" s="1" t="s">
        <v>346</v>
      </c>
      <c r="F1936" s="7" t="str">
        <f>TEXT(DATE(MID(H1936, 13, 4), CHOOSE(MATCH( MID(H1936, 5, 3), {"Jan","Feb","Mar","Apr","May","Jun","Jul","Aug","Sep","Oct","Nov","Dec"}, 0), 1, 2, 3, 4, 5, 6, 7, 8, 9, 10, 11, 12), MID(H1936, 9, 2)), "yyyy-mm-dd")</f>
        <v>2005-10-01</v>
      </c>
      <c r="G1936" s="1" t="s">
        <v>4015</v>
      </c>
      <c r="H1936" s="1" t="s">
        <v>4014</v>
      </c>
    </row>
    <row r="1937" spans="1:8" hidden="1" x14ac:dyDescent="0.3">
      <c r="A1937" s="1" t="s">
        <v>3478</v>
      </c>
      <c r="B1937" s="1" t="str">
        <f t="shared" si="91"/>
        <v>USA</v>
      </c>
      <c r="C1937" s="5" t="str">
        <f t="shared" si="90"/>
        <v>2005</v>
      </c>
      <c r="D1937" s="1" t="str">
        <f t="shared" si="92"/>
        <v xml:space="preserve">Delta II 7925 </v>
      </c>
      <c r="E1937" s="1" t="s">
        <v>346</v>
      </c>
      <c r="F1937" s="7" t="str">
        <f>TEXT(DATE(MID(H1937, 13, 4), CHOOSE(MATCH( MID(H1937, 5, 3), {"Jan","Feb","Mar","Apr","May","Jun","Jul","Aug","Sep","Oct","Nov","Dec"}, 0), 1, 2, 3, 4, 5, 6, 7, 8, 9, 10, 11, 12), MID(H1937, 9, 2)), "yyyy-mm-dd")</f>
        <v>2005-09-26</v>
      </c>
      <c r="G1937" s="1" t="s">
        <v>4017</v>
      </c>
      <c r="H1937" s="1" t="s">
        <v>4016</v>
      </c>
    </row>
    <row r="1938" spans="1:8" hidden="1" x14ac:dyDescent="0.3">
      <c r="A1938" s="1" t="s">
        <v>3247</v>
      </c>
      <c r="B1938" s="1" t="str">
        <f t="shared" si="91"/>
        <v>USA</v>
      </c>
      <c r="C1938" s="5" t="str">
        <f t="shared" si="90"/>
        <v>2005</v>
      </c>
      <c r="D1938" s="1" t="str">
        <f t="shared" si="92"/>
        <v xml:space="preserve">Minotaur I </v>
      </c>
      <c r="E1938" s="1" t="s">
        <v>8</v>
      </c>
      <c r="F1938" s="7" t="str">
        <f>TEXT(DATE(MID(H1938, 13, 4), CHOOSE(MATCH( MID(H1938, 5, 3), {"Jan","Feb","Mar","Apr","May","Jun","Jul","Aug","Sep","Oct","Nov","Dec"}, 0), 1, 2, 3, 4, 5, 6, 7, 8, 9, 10, 11, 12), MID(H1938, 9, 2)), "yyyy-mm-dd")</f>
        <v>2005-09-23</v>
      </c>
      <c r="G1938" s="1" t="s">
        <v>4019</v>
      </c>
      <c r="H1938" s="1" t="s">
        <v>4018</v>
      </c>
    </row>
    <row r="1939" spans="1:8" hidden="1" x14ac:dyDescent="0.3">
      <c r="A1939" s="1" t="s">
        <v>529</v>
      </c>
      <c r="B1939" s="1" t="str">
        <f t="shared" si="91"/>
        <v>Kazakhstan</v>
      </c>
      <c r="C1939" s="5" t="str">
        <f t="shared" si="90"/>
        <v>2005</v>
      </c>
      <c r="D1939" s="1" t="str">
        <f t="shared" si="92"/>
        <v xml:space="preserve">Proton-M/Briz-M </v>
      </c>
      <c r="E1939" s="1" t="s">
        <v>8</v>
      </c>
      <c r="F1939" s="7" t="str">
        <f>TEXT(DATE(MID(H1939, 13, 4), CHOOSE(MATCH( MID(H1939, 5, 3), {"Jan","Feb","Mar","Apr","May","Jun","Jul","Aug","Sep","Oct","Nov","Dec"}, 0), 1, 2, 3, 4, 5, 6, 7, 8, 9, 10, 11, 12), MID(H1939, 9, 2)), "yyyy-mm-dd")</f>
        <v>2005-09-08</v>
      </c>
      <c r="G1939" s="1" t="s">
        <v>4021</v>
      </c>
      <c r="H1939" s="1" t="s">
        <v>4020</v>
      </c>
    </row>
    <row r="1940" spans="1:8" hidden="1" x14ac:dyDescent="0.3">
      <c r="A1940" s="1" t="s">
        <v>1630</v>
      </c>
      <c r="B1940" s="1" t="str">
        <f t="shared" si="91"/>
        <v>Kazakhstan</v>
      </c>
      <c r="C1940" s="5" t="str">
        <f t="shared" si="90"/>
        <v>2005</v>
      </c>
      <c r="D1940" s="1" t="str">
        <f t="shared" si="92"/>
        <v xml:space="preserve">Soyuz U </v>
      </c>
      <c r="E1940" s="1" t="s">
        <v>346</v>
      </c>
      <c r="F1940" s="7" t="str">
        <f>TEXT(DATE(MID(H1940, 13, 4), CHOOSE(MATCH( MID(H1940, 5, 3), {"Jan","Feb","Mar","Apr","May","Jun","Jul","Aug","Sep","Oct","Nov","Dec"}, 0), 1, 2, 3, 4, 5, 6, 7, 8, 9, 10, 11, 12), MID(H1940, 9, 2)), "yyyy-mm-dd")</f>
        <v>2005-09-08</v>
      </c>
      <c r="G1940" s="1" t="s">
        <v>4023</v>
      </c>
      <c r="H1940" s="1" t="s">
        <v>4022</v>
      </c>
    </row>
    <row r="1941" spans="1:8" hidden="1" x14ac:dyDescent="0.3">
      <c r="A1941" s="1" t="s">
        <v>130</v>
      </c>
      <c r="B1941" s="1" t="str">
        <f t="shared" si="91"/>
        <v>Kazakhstan</v>
      </c>
      <c r="C1941" s="5" t="str">
        <f t="shared" si="90"/>
        <v>2005</v>
      </c>
      <c r="D1941" s="1" t="str">
        <f t="shared" si="92"/>
        <v xml:space="preserve">Soyuz U </v>
      </c>
      <c r="E1941" s="1" t="s">
        <v>346</v>
      </c>
      <c r="F1941" s="7" t="str">
        <f>TEXT(DATE(MID(H1941, 13, 4), CHOOSE(MATCH( MID(H1941, 5, 3), {"Jan","Feb","Mar","Apr","May","Jun","Jul","Aug","Sep","Oct","Nov","Dec"}, 0), 1, 2, 3, 4, 5, 6, 7, 8, 9, 10, 11, 12), MID(H1941, 9, 2)), "yyyy-mm-dd")</f>
        <v>2005-09-02</v>
      </c>
      <c r="G1941" s="1" t="s">
        <v>4025</v>
      </c>
      <c r="H1941" s="1" t="s">
        <v>4024</v>
      </c>
    </row>
    <row r="1942" spans="1:8" hidden="1" x14ac:dyDescent="0.3">
      <c r="A1942" s="1" t="s">
        <v>90</v>
      </c>
      <c r="B1942" s="1" t="str">
        <f t="shared" si="91"/>
        <v>China</v>
      </c>
      <c r="C1942" s="5" t="str">
        <f t="shared" si="90"/>
        <v>2005</v>
      </c>
      <c r="D1942" s="1" t="str">
        <f t="shared" si="92"/>
        <v xml:space="preserve">Long March 2D </v>
      </c>
      <c r="E1942" s="1" t="s">
        <v>8</v>
      </c>
      <c r="F1942" s="7" t="str">
        <f>TEXT(DATE(MID(H1942, 13, 4), CHOOSE(MATCH( MID(H1942, 5, 3), {"Jan","Feb","Mar","Apr","May","Jun","Jul","Aug","Sep","Oct","Nov","Dec"}, 0), 1, 2, 3, 4, 5, 6, 7, 8, 9, 10, 11, 12), MID(H1942, 9, 2)), "yyyy-mm-dd")</f>
        <v>2005-08-29</v>
      </c>
      <c r="G1942" s="1" t="s">
        <v>4027</v>
      </c>
      <c r="H1942" s="1" t="s">
        <v>4026</v>
      </c>
    </row>
    <row r="1943" spans="1:8" hidden="1" x14ac:dyDescent="0.3">
      <c r="A1943" s="1" t="s">
        <v>1561</v>
      </c>
      <c r="B1943" s="1" t="str">
        <f t="shared" si="91"/>
        <v>Russia</v>
      </c>
      <c r="C1943" s="5" t="str">
        <f t="shared" si="90"/>
        <v>2005</v>
      </c>
      <c r="D1943" s="1" t="str">
        <f t="shared" si="92"/>
        <v xml:space="preserve">Rokot/Briz KM </v>
      </c>
      <c r="E1943" s="1" t="s">
        <v>346</v>
      </c>
      <c r="F1943" s="7" t="str">
        <f>TEXT(DATE(MID(H1943, 13, 4), CHOOSE(MATCH( MID(H1943, 5, 3), {"Jan","Feb","Mar","Apr","May","Jun","Jul","Aug","Sep","Oct","Nov","Dec"}, 0), 1, 2, 3, 4, 5, 6, 7, 8, 9, 10, 11, 12), MID(H1943, 9, 2)), "yyyy-mm-dd")</f>
        <v>2005-08-26</v>
      </c>
      <c r="G1943" s="1" t="s">
        <v>4029</v>
      </c>
      <c r="H1943" s="1" t="s">
        <v>4028</v>
      </c>
    </row>
    <row r="1944" spans="1:8" hidden="1" x14ac:dyDescent="0.3">
      <c r="A1944" s="1" t="s">
        <v>3344</v>
      </c>
      <c r="B1944" s="1" t="str">
        <f t="shared" si="91"/>
        <v>Kazakhstan</v>
      </c>
      <c r="C1944" s="5" t="str">
        <f t="shared" si="90"/>
        <v>2005</v>
      </c>
      <c r="D1944" s="1" t="str">
        <f t="shared" si="92"/>
        <v xml:space="preserve">Dnepr </v>
      </c>
      <c r="E1944" s="1" t="s">
        <v>346</v>
      </c>
      <c r="F1944" s="7" t="str">
        <f>TEXT(DATE(MID(H1944, 13, 4), CHOOSE(MATCH( MID(H1944, 5, 3), {"Jan","Feb","Mar","Apr","May","Jun","Jul","Aug","Sep","Oct","Nov","Dec"}, 0), 1, 2, 3, 4, 5, 6, 7, 8, 9, 10, 11, 12), MID(H1944, 9, 2)), "yyyy-mm-dd")</f>
        <v>2005-08-23</v>
      </c>
      <c r="G1944" s="1" t="s">
        <v>4031</v>
      </c>
      <c r="H1944" s="1" t="s">
        <v>4030</v>
      </c>
    </row>
    <row r="1945" spans="1:8" hidden="1" x14ac:dyDescent="0.3">
      <c r="A1945" s="1" t="s">
        <v>130</v>
      </c>
      <c r="B1945" s="1" t="str">
        <f t="shared" si="91"/>
        <v>Kazakhstan</v>
      </c>
      <c r="C1945" s="5" t="str">
        <f t="shared" si="90"/>
        <v>2005</v>
      </c>
      <c r="D1945" s="1" t="str">
        <f t="shared" si="92"/>
        <v xml:space="preserve">Soyuz FG/Fregat </v>
      </c>
      <c r="E1945" s="1" t="s">
        <v>346</v>
      </c>
      <c r="F1945" s="7" t="str">
        <f>TEXT(DATE(MID(H1945, 13, 4), CHOOSE(MATCH( MID(H1945, 5, 3), {"Jan","Feb","Mar","Apr","May","Jun","Jul","Aug","Sep","Oct","Nov","Dec"}, 0), 1, 2, 3, 4, 5, 6, 7, 8, 9, 10, 11, 12), MID(H1945, 9, 2)), "yyyy-mm-dd")</f>
        <v>2005-08-13</v>
      </c>
      <c r="G1945" s="1" t="s">
        <v>4033</v>
      </c>
      <c r="H1945" s="1" t="s">
        <v>4032</v>
      </c>
    </row>
    <row r="1946" spans="1:8" hidden="1" x14ac:dyDescent="0.3">
      <c r="A1946" s="1" t="s">
        <v>75</v>
      </c>
      <c r="B1946" s="1" t="str">
        <f t="shared" si="91"/>
        <v>USA</v>
      </c>
      <c r="C1946" s="5" t="str">
        <f t="shared" si="90"/>
        <v>2005</v>
      </c>
      <c r="D1946" s="1" t="str">
        <f t="shared" si="92"/>
        <v xml:space="preserve">Atlas V 401 </v>
      </c>
      <c r="E1946" s="1" t="s">
        <v>8</v>
      </c>
      <c r="F1946" s="7" t="str">
        <f>TEXT(DATE(MID(H1946, 13, 4), CHOOSE(MATCH( MID(H1946, 5, 3), {"Jan","Feb","Mar","Apr","May","Jun","Jul","Aug","Sep","Oct","Nov","Dec"}, 0), 1, 2, 3, 4, 5, 6, 7, 8, 9, 10, 11, 12), MID(H1946, 9, 2)), "yyyy-mm-dd")</f>
        <v>2005-08-12</v>
      </c>
      <c r="G1946" s="1" t="s">
        <v>4035</v>
      </c>
      <c r="H1946" s="1" t="s">
        <v>4034</v>
      </c>
    </row>
    <row r="1947" spans="1:8" hidden="1" x14ac:dyDescent="0.3">
      <c r="A1947" s="1" t="s">
        <v>379</v>
      </c>
      <c r="B1947" s="1" t="str">
        <f t="shared" si="91"/>
        <v>France</v>
      </c>
      <c r="C1947" s="5" t="str">
        <f t="shared" si="90"/>
        <v>2005</v>
      </c>
      <c r="D1947" s="1" t="str">
        <f t="shared" si="92"/>
        <v xml:space="preserve">Ariane 5 GS </v>
      </c>
      <c r="E1947" s="1" t="s">
        <v>346</v>
      </c>
      <c r="F1947" s="7" t="str">
        <f>TEXT(DATE(MID(H1947, 13, 4), CHOOSE(MATCH( MID(H1947, 5, 3), {"Jan","Feb","Mar","Apr","May","Jun","Jul","Aug","Sep","Oct","Nov","Dec"}, 0), 1, 2, 3, 4, 5, 6, 7, 8, 9, 10, 11, 12), MID(H1947, 9, 2)), "yyyy-mm-dd")</f>
        <v>2005-08-11</v>
      </c>
      <c r="G1947" s="1" t="s">
        <v>4037</v>
      </c>
      <c r="H1947" s="1" t="s">
        <v>4036</v>
      </c>
    </row>
    <row r="1948" spans="1:8" hidden="1" x14ac:dyDescent="0.3">
      <c r="A1948" s="1" t="s">
        <v>90</v>
      </c>
      <c r="B1948" s="1" t="str">
        <f t="shared" si="91"/>
        <v>China</v>
      </c>
      <c r="C1948" s="5" t="str">
        <f t="shared" si="90"/>
        <v>2005</v>
      </c>
      <c r="D1948" s="1" t="str">
        <f t="shared" si="92"/>
        <v xml:space="preserve">Long March 2C </v>
      </c>
      <c r="E1948" s="1" t="s">
        <v>8</v>
      </c>
      <c r="F1948" s="7" t="str">
        <f>TEXT(DATE(MID(H1948, 13, 4), CHOOSE(MATCH( MID(H1948, 5, 3), {"Jan","Feb","Mar","Apr","May","Jun","Jul","Aug","Sep","Oct","Nov","Dec"}, 0), 1, 2, 3, 4, 5, 6, 7, 8, 9, 10, 11, 12), MID(H1948, 9, 2)), "yyyy-mm-dd")</f>
        <v>2005-08-02</v>
      </c>
      <c r="G1948" s="1" t="s">
        <v>4039</v>
      </c>
      <c r="H1948" s="1" t="s">
        <v>4038</v>
      </c>
    </row>
    <row r="1949" spans="1:8" hidden="1" x14ac:dyDescent="0.3">
      <c r="A1949" s="1" t="s">
        <v>658</v>
      </c>
      <c r="B1949" s="1" t="str">
        <f t="shared" si="91"/>
        <v>USA</v>
      </c>
      <c r="C1949" s="5" t="str">
        <f t="shared" si="90"/>
        <v>2005</v>
      </c>
      <c r="D1949" s="1" t="str">
        <f t="shared" si="92"/>
        <v xml:space="preserve">Space Shuttle Discovery </v>
      </c>
      <c r="E1949" s="1" t="s">
        <v>346</v>
      </c>
      <c r="F1949" s="7" t="str">
        <f>TEXT(DATE(MID(H1949, 13, 4), CHOOSE(MATCH( MID(H1949, 5, 3), {"Jan","Feb","Mar","Apr","May","Jun","Jul","Aug","Sep","Oct","Nov","Dec"}, 0), 1, 2, 3, 4, 5, 6, 7, 8, 9, 10, 11, 12), MID(H1949, 9, 2)), "yyyy-mm-dd")</f>
        <v>2005-07-26</v>
      </c>
      <c r="G1949" s="1" t="s">
        <v>4041</v>
      </c>
      <c r="H1949" s="1" t="s">
        <v>4040</v>
      </c>
    </row>
    <row r="1950" spans="1:8" hidden="1" x14ac:dyDescent="0.3">
      <c r="A1950" s="1" t="s">
        <v>714</v>
      </c>
      <c r="B1950" s="1" t="str">
        <f t="shared" si="91"/>
        <v>Japan</v>
      </c>
      <c r="C1950" s="5" t="str">
        <f t="shared" si="90"/>
        <v>2005</v>
      </c>
      <c r="D1950" s="1" t="str">
        <f t="shared" si="92"/>
        <v xml:space="preserve">Mu-V/M-25 </v>
      </c>
      <c r="E1950" s="1" t="s">
        <v>346</v>
      </c>
      <c r="F1950" s="7" t="str">
        <f>TEXT(DATE(MID(H1950, 13, 4), CHOOSE(MATCH( MID(H1950, 5, 3), {"Jan","Feb","Mar","Apr","May","Jun","Jul","Aug","Sep","Oct","Nov","Dec"}, 0), 1, 2, 3, 4, 5, 6, 7, 8, 9, 10, 11, 12), MID(H1950, 9, 2)), "yyyy-mm-dd")</f>
        <v>2005-07-10</v>
      </c>
      <c r="G1950" s="1" t="s">
        <v>4043</v>
      </c>
      <c r="H1950" s="1" t="s">
        <v>4042</v>
      </c>
    </row>
    <row r="1951" spans="1:8" hidden="1" x14ac:dyDescent="0.3">
      <c r="A1951" s="1" t="s">
        <v>90</v>
      </c>
      <c r="B1951" s="1" t="str">
        <f t="shared" si="91"/>
        <v>China</v>
      </c>
      <c r="C1951" s="5" t="str">
        <f t="shared" si="90"/>
        <v>2005</v>
      </c>
      <c r="D1951" s="1" t="str">
        <f t="shared" si="92"/>
        <v xml:space="preserve">Long March 2D </v>
      </c>
      <c r="E1951" s="1" t="s">
        <v>8</v>
      </c>
      <c r="F1951" s="7" t="str">
        <f>TEXT(DATE(MID(H1951, 13, 4), CHOOSE(MATCH( MID(H1951, 5, 3), {"Jan","Feb","Mar","Apr","May","Jun","Jul","Aug","Sep","Oct","Nov","Dec"}, 0), 1, 2, 3, 4, 5, 6, 7, 8, 9, 10, 11, 12), MID(H1951, 9, 2)), "yyyy-mm-dd")</f>
        <v>2005-07-05</v>
      </c>
      <c r="G1951" s="1" t="s">
        <v>4045</v>
      </c>
      <c r="H1951" s="1" t="s">
        <v>4044</v>
      </c>
    </row>
    <row r="1952" spans="1:8" hidden="1" x14ac:dyDescent="0.3">
      <c r="A1952" s="1" t="s">
        <v>529</v>
      </c>
      <c r="B1952" s="1" t="str">
        <f t="shared" si="91"/>
        <v>Kazakhstan</v>
      </c>
      <c r="C1952" s="5" t="str">
        <f t="shared" si="90"/>
        <v>2005</v>
      </c>
      <c r="D1952" s="1" t="str">
        <f t="shared" si="92"/>
        <v xml:space="preserve">Proton K/Block-DM-2 </v>
      </c>
      <c r="E1952" s="1" t="s">
        <v>346</v>
      </c>
      <c r="F1952" s="7" t="str">
        <f>TEXT(DATE(MID(H1952, 13, 4), CHOOSE(MATCH( MID(H1952, 5, 3), {"Jan","Feb","Mar","Apr","May","Jun","Jul","Aug","Sep","Oct","Nov","Dec"}, 0), 1, 2, 3, 4, 5, 6, 7, 8, 9, 10, 11, 12), MID(H1952, 9, 2)), "yyyy-mm-dd")</f>
        <v>2005-06-24</v>
      </c>
      <c r="G1952" s="1" t="s">
        <v>4047</v>
      </c>
      <c r="H1952" s="1" t="s">
        <v>4046</v>
      </c>
    </row>
    <row r="1953" spans="1:8" hidden="1" x14ac:dyDescent="0.3">
      <c r="A1953" s="1" t="s">
        <v>2702</v>
      </c>
      <c r="B1953" s="1" t="str">
        <f t="shared" si="91"/>
        <v>Pacific Ocean</v>
      </c>
      <c r="C1953" s="5" t="str">
        <f t="shared" si="90"/>
        <v>2005</v>
      </c>
      <c r="D1953" s="1" t="str">
        <f t="shared" si="92"/>
        <v xml:space="preserve">Zenit-3 SL </v>
      </c>
      <c r="E1953" s="1" t="s">
        <v>346</v>
      </c>
      <c r="F1953" s="7" t="str">
        <f>TEXT(DATE(MID(H1953, 13, 4), CHOOSE(MATCH( MID(H1953, 5, 3), {"Jan","Feb","Mar","Apr","May","Jun","Jul","Aug","Sep","Oct","Nov","Dec"}, 0), 1, 2, 3, 4, 5, 6, 7, 8, 9, 10, 11, 12), MID(H1953, 9, 2)), "yyyy-mm-dd")</f>
        <v>2005-06-23</v>
      </c>
      <c r="G1953" s="1" t="s">
        <v>4049</v>
      </c>
      <c r="H1953" s="1" t="s">
        <v>4048</v>
      </c>
    </row>
    <row r="1954" spans="1:8" hidden="1" x14ac:dyDescent="0.3">
      <c r="A1954" s="1" t="s">
        <v>4050</v>
      </c>
      <c r="B1954" s="1" t="str">
        <f t="shared" si="91"/>
        <v>Barents Sea</v>
      </c>
      <c r="C1954" s="5" t="str">
        <f t="shared" si="90"/>
        <v>2005</v>
      </c>
      <c r="D1954" s="1" t="str">
        <f t="shared" si="92"/>
        <v xml:space="preserve">Volna </v>
      </c>
      <c r="E1954" s="1" t="s">
        <v>346</v>
      </c>
      <c r="F1954" s="7" t="str">
        <f>TEXT(DATE(MID(H1954, 13, 4), CHOOSE(MATCH( MID(H1954, 5, 3), {"Jan","Feb","Mar","Apr","May","Jun","Jul","Aug","Sep","Oct","Nov","Dec"}, 0), 1, 2, 3, 4, 5, 6, 7, 8, 9, 10, 11, 12), MID(H1954, 9, 2)), "yyyy-mm-dd")</f>
        <v>2005-06-21</v>
      </c>
      <c r="G1954" s="1" t="s">
        <v>4052</v>
      </c>
      <c r="H1954" s="1" t="s">
        <v>4051</v>
      </c>
    </row>
    <row r="1955" spans="1:8" hidden="1" x14ac:dyDescent="0.3">
      <c r="A1955" s="1" t="s">
        <v>3038</v>
      </c>
      <c r="B1955" s="1" t="str">
        <f t="shared" si="91"/>
        <v>Russia</v>
      </c>
      <c r="C1955" s="5" t="str">
        <f t="shared" si="90"/>
        <v>2005</v>
      </c>
      <c r="D1955" s="1" t="str">
        <f t="shared" si="92"/>
        <v xml:space="preserve">Molniya-M /Block ML </v>
      </c>
      <c r="E1955" s="1" t="s">
        <v>346</v>
      </c>
      <c r="F1955" s="7" t="str">
        <f>TEXT(DATE(MID(H1955, 13, 4), CHOOSE(MATCH( MID(H1955, 5, 3), {"Jan","Feb","Mar","Apr","May","Jun","Jul","Aug","Sep","Oct","Nov","Dec"}, 0), 1, 2, 3, 4, 5, 6, 7, 8, 9, 10, 11, 12), MID(H1955, 9, 2)), "yyyy-mm-dd")</f>
        <v>2005-06-21</v>
      </c>
      <c r="G1955" s="1" t="s">
        <v>4054</v>
      </c>
      <c r="H1955" s="1" t="s">
        <v>4053</v>
      </c>
    </row>
    <row r="1956" spans="1:8" hidden="1" x14ac:dyDescent="0.3">
      <c r="A1956" s="1" t="s">
        <v>1630</v>
      </c>
      <c r="B1956" s="1" t="str">
        <f t="shared" si="91"/>
        <v>Kazakhstan</v>
      </c>
      <c r="C1956" s="5" t="str">
        <f t="shared" si="90"/>
        <v>2005</v>
      </c>
      <c r="D1956" s="1" t="str">
        <f t="shared" si="92"/>
        <v xml:space="preserve">Soyuz U </v>
      </c>
      <c r="E1956" s="1" t="s">
        <v>346</v>
      </c>
      <c r="F1956" s="7" t="str">
        <f>TEXT(DATE(MID(H1956, 13, 4), CHOOSE(MATCH( MID(H1956, 5, 3), {"Jan","Feb","Mar","Apr","May","Jun","Jul","Aug","Sep","Oct","Nov","Dec"}, 0), 1, 2, 3, 4, 5, 6, 7, 8, 9, 10, 11, 12), MID(H1956, 9, 2)), "yyyy-mm-dd")</f>
        <v>2005-06-16</v>
      </c>
      <c r="G1956" s="1" t="s">
        <v>4056</v>
      </c>
      <c r="H1956" s="1" t="s">
        <v>4055</v>
      </c>
    </row>
    <row r="1957" spans="1:8" hidden="1" x14ac:dyDescent="0.3">
      <c r="A1957" s="1" t="s">
        <v>4057</v>
      </c>
      <c r="B1957" s="1" t="str">
        <f t="shared" si="91"/>
        <v>China</v>
      </c>
      <c r="C1957" s="5" t="str">
        <f t="shared" si="90"/>
        <v>2005</v>
      </c>
      <c r="D1957" s="1" t="str">
        <f t="shared" si="92"/>
        <v xml:space="preserve">Kaituozhe 1 </v>
      </c>
      <c r="E1957" s="1" t="s">
        <v>346</v>
      </c>
      <c r="F1957" s="7" t="str">
        <f>TEXT(DATE(MID(H1957, 13, 4), CHOOSE(MATCH( MID(H1957, 5, 3), {"Jan","Feb","Mar","Apr","May","Jun","Jul","Aug","Sep","Oct","Nov","Dec"}, 0), 1, 2, 3, 4, 5, 6, 7, 8, 9, 10, 11, 12), MID(H1957, 9, 2)), "yyyy-mm-dd")</f>
        <v>2005-06-09</v>
      </c>
      <c r="G1957" s="1" t="s">
        <v>4059</v>
      </c>
      <c r="H1957" s="1" t="s">
        <v>4058</v>
      </c>
    </row>
    <row r="1958" spans="1:8" hidden="1" x14ac:dyDescent="0.3">
      <c r="A1958" s="1" t="s">
        <v>1630</v>
      </c>
      <c r="B1958" s="1" t="str">
        <f t="shared" si="91"/>
        <v>Kazakhstan</v>
      </c>
      <c r="C1958" s="5" t="str">
        <f t="shared" si="90"/>
        <v>2005</v>
      </c>
      <c r="D1958" s="1" t="str">
        <f t="shared" si="92"/>
        <v xml:space="preserve">Soyuz U </v>
      </c>
      <c r="E1958" s="1" t="s">
        <v>346</v>
      </c>
      <c r="F1958" s="7" t="str">
        <f>TEXT(DATE(MID(H1958, 13, 4), CHOOSE(MATCH( MID(H1958, 5, 3), {"Jan","Feb","Mar","Apr","May","Jun","Jul","Aug","Sep","Oct","Nov","Dec"}, 0), 1, 2, 3, 4, 5, 6, 7, 8, 9, 10, 11, 12), MID(H1958, 9, 2)), "yyyy-mm-dd")</f>
        <v>2005-05-31</v>
      </c>
      <c r="G1958" s="1" t="s">
        <v>4061</v>
      </c>
      <c r="H1958" s="1" t="s">
        <v>4060</v>
      </c>
    </row>
    <row r="1959" spans="1:8" hidden="1" x14ac:dyDescent="0.3">
      <c r="A1959" s="1" t="s">
        <v>529</v>
      </c>
      <c r="B1959" s="1" t="str">
        <f t="shared" si="91"/>
        <v>Kazakhstan</v>
      </c>
      <c r="C1959" s="5" t="str">
        <f t="shared" si="90"/>
        <v>2005</v>
      </c>
      <c r="D1959" s="1" t="str">
        <f t="shared" si="92"/>
        <v xml:space="preserve">Proton-M/Briz-M </v>
      </c>
      <c r="E1959" s="1" t="s">
        <v>8</v>
      </c>
      <c r="F1959" s="7" t="str">
        <f>TEXT(DATE(MID(H1959, 13, 4), CHOOSE(MATCH( MID(H1959, 5, 3), {"Jan","Feb","Mar","Apr","May","Jun","Jul","Aug","Sep","Oct","Nov","Dec"}, 0), 1, 2, 3, 4, 5, 6, 7, 8, 9, 10, 11, 12), MID(H1959, 9, 2)), "yyyy-mm-dd")</f>
        <v>2005-05-22</v>
      </c>
      <c r="G1959" s="1" t="s">
        <v>4063</v>
      </c>
      <c r="H1959" s="1" t="s">
        <v>4062</v>
      </c>
    </row>
    <row r="1960" spans="1:8" hidden="1" x14ac:dyDescent="0.3">
      <c r="A1960" s="1" t="s">
        <v>114</v>
      </c>
      <c r="B1960" s="1" t="str">
        <f t="shared" si="91"/>
        <v>USA</v>
      </c>
      <c r="C1960" s="5" t="str">
        <f t="shared" si="90"/>
        <v>2005</v>
      </c>
      <c r="D1960" s="1" t="str">
        <f t="shared" si="92"/>
        <v xml:space="preserve">Delta II 7320-10C </v>
      </c>
      <c r="E1960" s="1" t="s">
        <v>346</v>
      </c>
      <c r="F1960" s="7" t="str">
        <f>TEXT(DATE(MID(H1960, 13, 4), CHOOSE(MATCH( MID(H1960, 5, 3), {"Jan","Feb","Mar","Apr","May","Jun","Jul","Aug","Sep","Oct","Nov","Dec"}, 0), 1, 2, 3, 4, 5, 6, 7, 8, 9, 10, 11, 12), MID(H1960, 9, 2)), "yyyy-mm-dd")</f>
        <v>2005-05-20</v>
      </c>
      <c r="G1960" s="1" t="s">
        <v>4065</v>
      </c>
      <c r="H1960" s="1" t="s">
        <v>4064</v>
      </c>
    </row>
    <row r="1961" spans="1:8" hidden="1" x14ac:dyDescent="0.3">
      <c r="A1961" s="1" t="s">
        <v>290</v>
      </c>
      <c r="B1961" s="1" t="str">
        <f t="shared" si="91"/>
        <v>India</v>
      </c>
      <c r="C1961" s="5" t="str">
        <f t="shared" si="90"/>
        <v>2005</v>
      </c>
      <c r="D1961" s="1" t="str">
        <f t="shared" si="92"/>
        <v xml:space="preserve">PSLV-G </v>
      </c>
      <c r="E1961" s="1" t="s">
        <v>346</v>
      </c>
      <c r="F1961" s="7" t="str">
        <f>TEXT(DATE(MID(H1961, 13, 4), CHOOSE(MATCH( MID(H1961, 5, 3), {"Jan","Feb","Mar","Apr","May","Jun","Jul","Aug","Sep","Oct","Nov","Dec"}, 0), 1, 2, 3, 4, 5, 6, 7, 8, 9, 10, 11, 12), MID(H1961, 9, 2)), "yyyy-mm-dd")</f>
        <v>2005-05-05</v>
      </c>
      <c r="G1961" s="1" t="s">
        <v>4067</v>
      </c>
      <c r="H1961" s="1" t="s">
        <v>4066</v>
      </c>
    </row>
    <row r="1962" spans="1:8" hidden="1" x14ac:dyDescent="0.3">
      <c r="A1962" s="1" t="s">
        <v>11</v>
      </c>
      <c r="B1962" s="1" t="str">
        <f t="shared" si="91"/>
        <v>USA</v>
      </c>
      <c r="C1962" s="5" t="str">
        <f t="shared" si="90"/>
        <v>2005</v>
      </c>
      <c r="D1962" s="1" t="str">
        <f t="shared" si="92"/>
        <v xml:space="preserve">Titan IV(405)B </v>
      </c>
      <c r="E1962" s="1" t="s">
        <v>346</v>
      </c>
      <c r="F1962" s="7" t="str">
        <f>TEXT(DATE(MID(H1962, 13, 4), CHOOSE(MATCH( MID(H1962, 5, 3), {"Jan","Feb","Mar","Apr","May","Jun","Jul","Aug","Sep","Oct","Nov","Dec"}, 0), 1, 2, 3, 4, 5, 6, 7, 8, 9, 10, 11, 12), MID(H1962, 9, 2)), "yyyy-mm-dd")</f>
        <v>2005-04-30</v>
      </c>
      <c r="G1962" s="1" t="s">
        <v>4069</v>
      </c>
      <c r="H1962" s="1" t="s">
        <v>4068</v>
      </c>
    </row>
    <row r="1963" spans="1:8" hidden="1" x14ac:dyDescent="0.3">
      <c r="A1963" s="1" t="s">
        <v>2702</v>
      </c>
      <c r="B1963" s="1" t="str">
        <f t="shared" si="91"/>
        <v>Pacific Ocean</v>
      </c>
      <c r="C1963" s="5" t="str">
        <f t="shared" si="90"/>
        <v>2005</v>
      </c>
      <c r="D1963" s="1" t="str">
        <f t="shared" si="92"/>
        <v xml:space="preserve">Zenit-3 SL </v>
      </c>
      <c r="E1963" s="1" t="s">
        <v>346</v>
      </c>
      <c r="F1963" s="7" t="str">
        <f>TEXT(DATE(MID(H1963, 13, 4), CHOOSE(MATCH( MID(H1963, 5, 3), {"Jan","Feb","Mar","Apr","May","Jun","Jul","Aug","Sep","Oct","Nov","Dec"}, 0), 1, 2, 3, 4, 5, 6, 7, 8, 9, 10, 11, 12), MID(H1963, 9, 2)), "yyyy-mm-dd")</f>
        <v>2005-04-26</v>
      </c>
      <c r="G1963" s="1" t="s">
        <v>4071</v>
      </c>
      <c r="H1963" s="1" t="s">
        <v>4070</v>
      </c>
    </row>
    <row r="1964" spans="1:8" hidden="1" x14ac:dyDescent="0.3">
      <c r="A1964" s="1" t="s">
        <v>1200</v>
      </c>
      <c r="B1964" s="1" t="str">
        <f t="shared" si="91"/>
        <v>USA</v>
      </c>
      <c r="C1964" s="5" t="str">
        <f t="shared" si="90"/>
        <v>2005</v>
      </c>
      <c r="D1964" s="1" t="str">
        <f t="shared" si="92"/>
        <v xml:space="preserve">Pegasus XL </v>
      </c>
      <c r="E1964" s="1" t="s">
        <v>8</v>
      </c>
      <c r="F1964" s="7" t="str">
        <f>TEXT(DATE(MID(H1964, 13, 4), CHOOSE(MATCH( MID(H1964, 5, 3), {"Jan","Feb","Mar","Apr","May","Jun","Jul","Aug","Sep","Oct","Nov","Dec"}, 0), 1, 2, 3, 4, 5, 6, 7, 8, 9, 10, 11, 12), MID(H1964, 9, 2)), "yyyy-mm-dd")</f>
        <v>2005-04-15</v>
      </c>
      <c r="G1964" s="1" t="s">
        <v>4073</v>
      </c>
      <c r="H1964" s="1" t="s">
        <v>4072</v>
      </c>
    </row>
    <row r="1965" spans="1:8" hidden="1" x14ac:dyDescent="0.3">
      <c r="A1965" s="1" t="s">
        <v>1630</v>
      </c>
      <c r="B1965" s="1" t="str">
        <f t="shared" si="91"/>
        <v>Kazakhstan</v>
      </c>
      <c r="C1965" s="5" t="str">
        <f t="shared" si="90"/>
        <v>2005</v>
      </c>
      <c r="D1965" s="1" t="str">
        <f t="shared" si="92"/>
        <v xml:space="preserve">Soyuz FG </v>
      </c>
      <c r="E1965" s="1" t="s">
        <v>346</v>
      </c>
      <c r="F1965" s="7" t="str">
        <f>TEXT(DATE(MID(H1965, 13, 4), CHOOSE(MATCH( MID(H1965, 5, 3), {"Jan","Feb","Mar","Apr","May","Jun","Jul","Aug","Sep","Oct","Nov","Dec"}, 0), 1, 2, 3, 4, 5, 6, 7, 8, 9, 10, 11, 12), MID(H1965, 9, 2)), "yyyy-mm-dd")</f>
        <v>2005-04-15</v>
      </c>
      <c r="G1965" s="1" t="s">
        <v>4075</v>
      </c>
      <c r="H1965" s="1" t="s">
        <v>4074</v>
      </c>
    </row>
    <row r="1966" spans="1:8" hidden="1" x14ac:dyDescent="0.3">
      <c r="A1966" s="1" t="s">
        <v>101</v>
      </c>
      <c r="B1966" s="1" t="str">
        <f t="shared" si="91"/>
        <v>China</v>
      </c>
      <c r="C1966" s="5" t="str">
        <f t="shared" si="90"/>
        <v>2005</v>
      </c>
      <c r="D1966" s="1" t="str">
        <f t="shared" si="92"/>
        <v xml:space="preserve">Long March 3B </v>
      </c>
      <c r="E1966" s="1" t="s">
        <v>346</v>
      </c>
      <c r="F1966" s="7" t="str">
        <f>TEXT(DATE(MID(H1966, 13, 4), CHOOSE(MATCH( MID(H1966, 5, 3), {"Jan","Feb","Mar","Apr","May","Jun","Jul","Aug","Sep","Oct","Nov","Dec"}, 0), 1, 2, 3, 4, 5, 6, 7, 8, 9, 10, 11, 12), MID(H1966, 9, 2)), "yyyy-mm-dd")</f>
        <v>2005-04-12</v>
      </c>
      <c r="G1966" s="1" t="s">
        <v>4077</v>
      </c>
      <c r="H1966" s="1" t="s">
        <v>4076</v>
      </c>
    </row>
    <row r="1967" spans="1:8" hidden="1" x14ac:dyDescent="0.3">
      <c r="A1967" s="1" t="s">
        <v>3247</v>
      </c>
      <c r="B1967" s="1" t="str">
        <f t="shared" si="91"/>
        <v>USA</v>
      </c>
      <c r="C1967" s="5" t="str">
        <f t="shared" si="90"/>
        <v>2005</v>
      </c>
      <c r="D1967" s="1" t="str">
        <f t="shared" si="92"/>
        <v xml:space="preserve">Minotaur I </v>
      </c>
      <c r="E1967" s="1" t="s">
        <v>8</v>
      </c>
      <c r="F1967" s="7" t="str">
        <f>TEXT(DATE(MID(H1967, 13, 4), CHOOSE(MATCH( MID(H1967, 5, 3), {"Jan","Feb","Mar","Apr","May","Jun","Jul","Aug","Sep","Oct","Nov","Dec"}, 0), 1, 2, 3, 4, 5, 6, 7, 8, 9, 10, 11, 12), MID(H1967, 9, 2)), "yyyy-mm-dd")</f>
        <v>2005-04-11</v>
      </c>
      <c r="G1967" s="1" t="s">
        <v>4079</v>
      </c>
      <c r="H1967" s="1" t="s">
        <v>4078</v>
      </c>
    </row>
    <row r="1968" spans="1:8" hidden="1" x14ac:dyDescent="0.3">
      <c r="A1968" s="1" t="s">
        <v>529</v>
      </c>
      <c r="B1968" s="1" t="str">
        <f t="shared" si="91"/>
        <v>Kazakhstan</v>
      </c>
      <c r="C1968" s="5" t="str">
        <f t="shared" si="90"/>
        <v>2005</v>
      </c>
      <c r="D1968" s="1" t="str">
        <f t="shared" si="92"/>
        <v xml:space="preserve">Proton-K/Block DM-2M </v>
      </c>
      <c r="E1968" s="1" t="s">
        <v>346</v>
      </c>
      <c r="F1968" s="7" t="str">
        <f>TEXT(DATE(MID(H1968, 13, 4), CHOOSE(MATCH( MID(H1968, 5, 3), {"Jan","Feb","Mar","Apr","May","Jun","Jul","Aug","Sep","Oct","Nov","Dec"}, 0), 1, 2, 3, 4, 5, 6, 7, 8, 9, 10, 11, 12), MID(H1968, 9, 2)), "yyyy-mm-dd")</f>
        <v>2005-03-29</v>
      </c>
      <c r="G1968" s="1" t="s">
        <v>4081</v>
      </c>
      <c r="H1968" s="1" t="s">
        <v>4080</v>
      </c>
    </row>
    <row r="1969" spans="1:8" hidden="1" x14ac:dyDescent="0.3">
      <c r="A1969" s="1" t="s">
        <v>75</v>
      </c>
      <c r="B1969" s="1" t="str">
        <f t="shared" si="91"/>
        <v>USA</v>
      </c>
      <c r="C1969" s="5" t="str">
        <f t="shared" si="90"/>
        <v>2005</v>
      </c>
      <c r="D1969" s="1" t="str">
        <f t="shared" si="92"/>
        <v xml:space="preserve">Atlas V 431 </v>
      </c>
      <c r="E1969" s="1" t="s">
        <v>346</v>
      </c>
      <c r="F1969" s="7" t="str">
        <f>TEXT(DATE(MID(H1969, 13, 4), CHOOSE(MATCH( MID(H1969, 5, 3), {"Jan","Feb","Mar","Apr","May","Jun","Jul","Aug","Sep","Oct","Nov","Dec"}, 0), 1, 2, 3, 4, 5, 6, 7, 8, 9, 10, 11, 12), MID(H1969, 9, 2)), "yyyy-mm-dd")</f>
        <v>2005-03-11</v>
      </c>
      <c r="G1969" s="1" t="s">
        <v>4083</v>
      </c>
      <c r="H1969" s="1" t="s">
        <v>4082</v>
      </c>
    </row>
    <row r="1970" spans="1:8" hidden="1" x14ac:dyDescent="0.3">
      <c r="A1970" s="1" t="s">
        <v>2702</v>
      </c>
      <c r="B1970" s="1" t="str">
        <f t="shared" si="91"/>
        <v>Pacific Ocean</v>
      </c>
      <c r="C1970" s="5" t="str">
        <f t="shared" si="90"/>
        <v>2005</v>
      </c>
      <c r="D1970" s="1" t="str">
        <f t="shared" si="92"/>
        <v xml:space="preserve">Zenit-3 SL </v>
      </c>
      <c r="E1970" s="1" t="s">
        <v>346</v>
      </c>
      <c r="F1970" s="7" t="str">
        <f>TEXT(DATE(MID(H1970, 13, 4), CHOOSE(MATCH( MID(H1970, 5, 3), {"Jan","Feb","Mar","Apr","May","Jun","Jul","Aug","Sep","Oct","Nov","Dec"}, 0), 1, 2, 3, 4, 5, 6, 7, 8, 9, 10, 11, 12), MID(H1970, 9, 2)), "yyyy-mm-dd")</f>
        <v>2005-03-01</v>
      </c>
      <c r="G1970" s="1" t="s">
        <v>4085</v>
      </c>
      <c r="H1970" s="1" t="s">
        <v>4084</v>
      </c>
    </row>
    <row r="1971" spans="1:8" hidden="1" x14ac:dyDescent="0.3">
      <c r="A1971" s="1" t="s">
        <v>1630</v>
      </c>
      <c r="B1971" s="1" t="str">
        <f t="shared" si="91"/>
        <v>Kazakhstan</v>
      </c>
      <c r="C1971" s="5" t="str">
        <f t="shared" si="90"/>
        <v>2005</v>
      </c>
      <c r="D1971" s="1" t="str">
        <f t="shared" si="92"/>
        <v xml:space="preserve">Soyuz U </v>
      </c>
      <c r="E1971" s="1" t="s">
        <v>346</v>
      </c>
      <c r="F1971" s="7" t="str">
        <f>TEXT(DATE(MID(H1971, 13, 4), CHOOSE(MATCH( MID(H1971, 5, 3), {"Jan","Feb","Mar","Apr","May","Jun","Jul","Aug","Sep","Oct","Nov","Dec"}, 0), 1, 2, 3, 4, 5, 6, 7, 8, 9, 10, 11, 12), MID(H1971, 9, 2)), "yyyy-mm-dd")</f>
        <v>2005-02-28</v>
      </c>
      <c r="G1971" s="1" t="s">
        <v>4087</v>
      </c>
      <c r="H1971" s="1" t="s">
        <v>4086</v>
      </c>
    </row>
    <row r="1972" spans="1:8" hidden="1" x14ac:dyDescent="0.3">
      <c r="A1972" s="1" t="s">
        <v>61</v>
      </c>
      <c r="B1972" s="1" t="str">
        <f t="shared" si="91"/>
        <v>Japan</v>
      </c>
      <c r="C1972" s="5" t="str">
        <f t="shared" si="90"/>
        <v>2005</v>
      </c>
      <c r="D1972" s="1" t="str">
        <f t="shared" si="92"/>
        <v xml:space="preserve">H-IIA 2022 </v>
      </c>
      <c r="E1972" s="1" t="s">
        <v>346</v>
      </c>
      <c r="F1972" s="7" t="str">
        <f>TEXT(DATE(MID(H1972, 13, 4), CHOOSE(MATCH( MID(H1972, 5, 3), {"Jan","Feb","Mar","Apr","May","Jun","Jul","Aug","Sep","Oct","Nov","Dec"}, 0), 1, 2, 3, 4, 5, 6, 7, 8, 9, 10, 11, 12), MID(H1972, 9, 2)), "yyyy-mm-dd")</f>
        <v>2005-02-26</v>
      </c>
      <c r="G1972" s="1" t="s">
        <v>4089</v>
      </c>
      <c r="H1972" s="1" t="s">
        <v>4088</v>
      </c>
    </row>
    <row r="1973" spans="1:8" hidden="1" x14ac:dyDescent="0.3">
      <c r="A1973" s="1" t="s">
        <v>379</v>
      </c>
      <c r="B1973" s="1" t="str">
        <f t="shared" si="91"/>
        <v>France</v>
      </c>
      <c r="C1973" s="5" t="str">
        <f t="shared" si="90"/>
        <v>2005</v>
      </c>
      <c r="D1973" s="1" t="str">
        <f t="shared" si="92"/>
        <v xml:space="preserve">Ariane 5 ECA </v>
      </c>
      <c r="E1973" s="1" t="s">
        <v>346</v>
      </c>
      <c r="F1973" s="7" t="str">
        <f>TEXT(DATE(MID(H1973, 13, 4), CHOOSE(MATCH( MID(H1973, 5, 3), {"Jan","Feb","Mar","Apr","May","Jun","Jul","Aug","Sep","Oct","Nov","Dec"}, 0), 1, 2, 3, 4, 5, 6, 7, 8, 9, 10, 11, 12), MID(H1973, 9, 2)), "yyyy-mm-dd")</f>
        <v>2005-02-12</v>
      </c>
      <c r="G1973" s="1" t="s">
        <v>4091</v>
      </c>
      <c r="H1973" s="1" t="s">
        <v>4090</v>
      </c>
    </row>
    <row r="1974" spans="1:8" hidden="1" x14ac:dyDescent="0.3">
      <c r="A1974" s="1" t="s">
        <v>4092</v>
      </c>
      <c r="B1974" s="1" t="str">
        <f t="shared" si="91"/>
        <v>USA</v>
      </c>
      <c r="C1974" s="5" t="str">
        <f t="shared" si="90"/>
        <v>2005</v>
      </c>
      <c r="D1974" s="1" t="str">
        <f t="shared" si="92"/>
        <v xml:space="preserve">Atlas IIIB </v>
      </c>
      <c r="E1974" s="1" t="s">
        <v>346</v>
      </c>
      <c r="F1974" s="7" t="str">
        <f>TEXT(DATE(MID(H1974, 13, 4), CHOOSE(MATCH( MID(H1974, 5, 3), {"Jan","Feb","Mar","Apr","May","Jun","Jul","Aug","Sep","Oct","Nov","Dec"}, 0), 1, 2, 3, 4, 5, 6, 7, 8, 9, 10, 11, 12), MID(H1974, 9, 2)), "yyyy-mm-dd")</f>
        <v>2005-02-03</v>
      </c>
      <c r="G1974" s="1" t="s">
        <v>4094</v>
      </c>
      <c r="H1974" s="1" t="s">
        <v>4093</v>
      </c>
    </row>
    <row r="1975" spans="1:8" hidden="1" x14ac:dyDescent="0.3">
      <c r="A1975" s="1" t="s">
        <v>565</v>
      </c>
      <c r="B1975" s="1" t="str">
        <f t="shared" si="91"/>
        <v>Kazakhstan</v>
      </c>
      <c r="C1975" s="5" t="str">
        <f t="shared" si="90"/>
        <v>2005</v>
      </c>
      <c r="D1975" s="1" t="str">
        <f t="shared" si="92"/>
        <v xml:space="preserve">Proton-M/Briz-M </v>
      </c>
      <c r="E1975" s="1" t="s">
        <v>8</v>
      </c>
      <c r="F1975" s="7" t="str">
        <f>TEXT(DATE(MID(H1975, 13, 4), CHOOSE(MATCH( MID(H1975, 5, 3), {"Jan","Feb","Mar","Apr","May","Jun","Jul","Aug","Sep","Oct","Nov","Dec"}, 0), 1, 2, 3, 4, 5, 6, 7, 8, 9, 10, 11, 12), MID(H1975, 9, 2)), "yyyy-mm-dd")</f>
        <v>2005-02-03</v>
      </c>
      <c r="G1975" s="1" t="s">
        <v>4096</v>
      </c>
      <c r="H1975" s="1" t="s">
        <v>4095</v>
      </c>
    </row>
    <row r="1976" spans="1:8" hidden="1" x14ac:dyDescent="0.3">
      <c r="A1976" s="1" t="s">
        <v>3373</v>
      </c>
      <c r="B1976" s="1" t="str">
        <f t="shared" si="91"/>
        <v>Russia</v>
      </c>
      <c r="C1976" s="5" t="str">
        <f t="shared" si="90"/>
        <v>2005</v>
      </c>
      <c r="D1976" s="1" t="str">
        <f t="shared" si="92"/>
        <v xml:space="preserve">Cosmos-3M </v>
      </c>
      <c r="E1976" s="1" t="s">
        <v>346</v>
      </c>
      <c r="F1976" s="7" t="str">
        <f>TEXT(DATE(MID(H1976, 13, 4), CHOOSE(MATCH( MID(H1976, 5, 3), {"Jan","Feb","Mar","Apr","May","Jun","Jul","Aug","Sep","Oct","Nov","Dec"}, 0), 1, 2, 3, 4, 5, 6, 7, 8, 9, 10, 11, 12), MID(H1976, 9, 2)), "yyyy-mm-dd")</f>
        <v>2005-01-20</v>
      </c>
      <c r="G1976" s="1" t="s">
        <v>4098</v>
      </c>
      <c r="H1976" s="1" t="s">
        <v>4097</v>
      </c>
    </row>
    <row r="1977" spans="1:8" hidden="1" x14ac:dyDescent="0.3">
      <c r="A1977" s="1" t="s">
        <v>3160</v>
      </c>
      <c r="B1977" s="1" t="str">
        <f t="shared" si="91"/>
        <v>USA</v>
      </c>
      <c r="C1977" s="5" t="str">
        <f t="shared" si="90"/>
        <v>2005</v>
      </c>
      <c r="D1977" s="1" t="str">
        <f t="shared" si="92"/>
        <v xml:space="preserve">Delta II 7925 </v>
      </c>
      <c r="E1977" s="1" t="s">
        <v>346</v>
      </c>
      <c r="F1977" s="7" t="str">
        <f>TEXT(DATE(MID(H1977, 13, 4), CHOOSE(MATCH( MID(H1977, 5, 3), {"Jan","Feb","Mar","Apr","May","Jun","Jul","Aug","Sep","Oct","Nov","Dec"}, 0), 1, 2, 3, 4, 5, 6, 7, 8, 9, 10, 11, 12), MID(H1977, 9, 2)), "yyyy-mm-dd")</f>
        <v>2005-01-12</v>
      </c>
      <c r="G1977" s="1" t="s">
        <v>4100</v>
      </c>
      <c r="H1977" s="1" t="s">
        <v>4099</v>
      </c>
    </row>
    <row r="1978" spans="1:8" hidden="1" x14ac:dyDescent="0.3">
      <c r="A1978" s="1" t="s">
        <v>529</v>
      </c>
      <c r="B1978" s="1" t="str">
        <f t="shared" si="91"/>
        <v>Kazakhstan</v>
      </c>
      <c r="C1978" s="5" t="str">
        <f t="shared" si="90"/>
        <v>2004</v>
      </c>
      <c r="D1978" s="1" t="str">
        <f t="shared" si="92"/>
        <v xml:space="preserve">Proton-K/Block DM-2M </v>
      </c>
      <c r="E1978" s="1" t="s">
        <v>346</v>
      </c>
      <c r="F1978" s="7" t="str">
        <f>TEXT(DATE(MID(H1978, 13, 4), CHOOSE(MATCH( MID(H1978, 5, 3), {"Jan","Feb","Mar","Apr","May","Jun","Jul","Aug","Sep","Oct","Nov","Dec"}, 0), 1, 2, 3, 4, 5, 6, 7, 8, 9, 10, 11, 12), MID(H1978, 9, 2)), "yyyy-mm-dd")</f>
        <v>2004-12-26</v>
      </c>
      <c r="G1978" s="1" t="s">
        <v>4102</v>
      </c>
      <c r="H1978" s="1" t="s">
        <v>4101</v>
      </c>
    </row>
    <row r="1979" spans="1:8" hidden="1" x14ac:dyDescent="0.3">
      <c r="A1979" s="1" t="s">
        <v>3566</v>
      </c>
      <c r="B1979" s="1" t="str">
        <f t="shared" si="91"/>
        <v>Russia</v>
      </c>
      <c r="C1979" s="5" t="str">
        <f t="shared" si="90"/>
        <v>2004</v>
      </c>
      <c r="D1979" s="1" t="str">
        <f t="shared" si="92"/>
        <v xml:space="preserve">Tsyklon-3 </v>
      </c>
      <c r="E1979" s="1" t="s">
        <v>346</v>
      </c>
      <c r="F1979" s="7" t="str">
        <f>TEXT(DATE(MID(H1979, 13, 4), CHOOSE(MATCH( MID(H1979, 5, 3), {"Jan","Feb","Mar","Apr","May","Jun","Jul","Aug","Sep","Oct","Nov","Dec"}, 0), 1, 2, 3, 4, 5, 6, 7, 8, 9, 10, 11, 12), MID(H1979, 9, 2)), "yyyy-mm-dd")</f>
        <v>2004-12-24</v>
      </c>
      <c r="G1979" s="1" t="s">
        <v>4104</v>
      </c>
      <c r="H1979" s="1" t="s">
        <v>4103</v>
      </c>
    </row>
    <row r="1980" spans="1:8" hidden="1" x14ac:dyDescent="0.3">
      <c r="A1980" s="1" t="s">
        <v>1630</v>
      </c>
      <c r="B1980" s="1" t="str">
        <f t="shared" si="91"/>
        <v>Kazakhstan</v>
      </c>
      <c r="C1980" s="5" t="str">
        <f t="shared" si="90"/>
        <v>2004</v>
      </c>
      <c r="D1980" s="1" t="str">
        <f t="shared" si="92"/>
        <v xml:space="preserve">Soyuz U </v>
      </c>
      <c r="E1980" s="1" t="s">
        <v>346</v>
      </c>
      <c r="F1980" s="7" t="str">
        <f>TEXT(DATE(MID(H1980, 13, 4), CHOOSE(MATCH( MID(H1980, 5, 3), {"Jan","Feb","Mar","Apr","May","Jun","Jul","Aug","Sep","Oct","Nov","Dec"}, 0), 1, 2, 3, 4, 5, 6, 7, 8, 9, 10, 11, 12), MID(H1980, 9, 2)), "yyyy-mm-dd")</f>
        <v>2004-12-23</v>
      </c>
      <c r="G1980" s="1" t="s">
        <v>4106</v>
      </c>
      <c r="H1980" s="1" t="s">
        <v>4105</v>
      </c>
    </row>
    <row r="1981" spans="1:8" hidden="1" x14ac:dyDescent="0.3">
      <c r="A1981" s="1" t="s">
        <v>390</v>
      </c>
      <c r="B1981" s="1" t="str">
        <f t="shared" si="91"/>
        <v>USA</v>
      </c>
      <c r="C1981" s="5" t="str">
        <f t="shared" si="90"/>
        <v>2004</v>
      </c>
      <c r="D1981" s="1" t="str">
        <f t="shared" si="92"/>
        <v xml:space="preserve">Delta IV Heavy </v>
      </c>
      <c r="E1981" s="1" t="s">
        <v>8</v>
      </c>
      <c r="F1981" s="7" t="str">
        <f>TEXT(DATE(MID(H1981, 13, 4), CHOOSE(MATCH( MID(H1981, 5, 3), {"Jan","Feb","Mar","Apr","May","Jun","Jul","Aug","Sep","Oct","Nov","Dec"}, 0), 1, 2, 3, 4, 5, 6, 7, 8, 9, 10, 11, 12), MID(H1981, 9, 2)), "yyyy-mm-dd")</f>
        <v>2004-12-21</v>
      </c>
      <c r="G1981" s="1" t="s">
        <v>4108</v>
      </c>
      <c r="H1981" s="1" t="s">
        <v>4107</v>
      </c>
    </row>
    <row r="1982" spans="1:8" hidden="1" x14ac:dyDescent="0.3">
      <c r="A1982" s="1" t="s">
        <v>379</v>
      </c>
      <c r="B1982" s="1" t="str">
        <f t="shared" si="91"/>
        <v>France</v>
      </c>
      <c r="C1982" s="5" t="str">
        <f t="shared" si="90"/>
        <v>2004</v>
      </c>
      <c r="D1982" s="1" t="str">
        <f t="shared" si="92"/>
        <v xml:space="preserve">Ariane 5 G+ </v>
      </c>
      <c r="E1982" s="1" t="s">
        <v>346</v>
      </c>
      <c r="F1982" s="7" t="str">
        <f>TEXT(DATE(MID(H1982, 13, 4), CHOOSE(MATCH( MID(H1982, 5, 3), {"Jan","Feb","Mar","Apr","May","Jun","Jul","Aug","Sep","Oct","Nov","Dec"}, 0), 1, 2, 3, 4, 5, 6, 7, 8, 9, 10, 11, 12), MID(H1982, 9, 2)), "yyyy-mm-dd")</f>
        <v>2004-12-18</v>
      </c>
      <c r="G1982" s="1" t="s">
        <v>4110</v>
      </c>
      <c r="H1982" s="1" t="s">
        <v>4109</v>
      </c>
    </row>
    <row r="1983" spans="1:8" hidden="1" x14ac:dyDescent="0.3">
      <c r="A1983" s="1" t="s">
        <v>75</v>
      </c>
      <c r="B1983" s="1" t="str">
        <f t="shared" si="91"/>
        <v>USA</v>
      </c>
      <c r="C1983" s="5" t="str">
        <f t="shared" si="90"/>
        <v>2004</v>
      </c>
      <c r="D1983" s="1" t="str">
        <f t="shared" si="92"/>
        <v xml:space="preserve">Atlas V 521 </v>
      </c>
      <c r="E1983" s="1" t="s">
        <v>346</v>
      </c>
      <c r="F1983" s="7" t="str">
        <f>TEXT(DATE(MID(H1983, 13, 4), CHOOSE(MATCH( MID(H1983, 5, 3), {"Jan","Feb","Mar","Apr","May","Jun","Jul","Aug","Sep","Oct","Nov","Dec"}, 0), 1, 2, 3, 4, 5, 6, 7, 8, 9, 10, 11, 12), MID(H1983, 9, 2)), "yyyy-mm-dd")</f>
        <v>2004-12-17</v>
      </c>
      <c r="G1983" s="1" t="s">
        <v>4112</v>
      </c>
      <c r="H1983" s="1" t="s">
        <v>4111</v>
      </c>
    </row>
    <row r="1984" spans="1:8" hidden="1" x14ac:dyDescent="0.3">
      <c r="A1984" s="1" t="s">
        <v>3478</v>
      </c>
      <c r="B1984" s="1" t="str">
        <f t="shared" si="91"/>
        <v>USA</v>
      </c>
      <c r="C1984" s="5" t="str">
        <f t="shared" si="90"/>
        <v>2004</v>
      </c>
      <c r="D1984" s="1" t="str">
        <f t="shared" si="92"/>
        <v xml:space="preserve">Delta II 7320-10C </v>
      </c>
      <c r="E1984" s="1" t="s">
        <v>346</v>
      </c>
      <c r="F1984" s="7" t="str">
        <f>TEXT(DATE(MID(H1984, 13, 4), CHOOSE(MATCH( MID(H1984, 5, 3), {"Jan","Feb","Mar","Apr","May","Jun","Jul","Aug","Sep","Oct","Nov","Dec"}, 0), 1, 2, 3, 4, 5, 6, 7, 8, 9, 10, 11, 12), MID(H1984, 9, 2)), "yyyy-mm-dd")</f>
        <v>2004-11-20</v>
      </c>
      <c r="G1984" s="1" t="s">
        <v>4114</v>
      </c>
      <c r="H1984" s="1" t="s">
        <v>4113</v>
      </c>
    </row>
    <row r="1985" spans="1:8" hidden="1" x14ac:dyDescent="0.3">
      <c r="A1985" s="1" t="s">
        <v>18</v>
      </c>
      <c r="B1985" s="1" t="str">
        <f t="shared" si="91"/>
        <v>China</v>
      </c>
      <c r="C1985" s="5" t="str">
        <f t="shared" si="90"/>
        <v>2004</v>
      </c>
      <c r="D1985" s="1" t="str">
        <f t="shared" si="92"/>
        <v xml:space="preserve">Long March 2C </v>
      </c>
      <c r="E1985" s="1" t="s">
        <v>8</v>
      </c>
      <c r="F1985" s="7" t="str">
        <f>TEXT(DATE(MID(H1985, 13, 4), CHOOSE(MATCH( MID(H1985, 5, 3), {"Jan","Feb","Mar","Apr","May","Jun","Jul","Aug","Sep","Oct","Nov","Dec"}, 0), 1, 2, 3, 4, 5, 6, 7, 8, 9, 10, 11, 12), MID(H1985, 9, 2)), "yyyy-mm-dd")</f>
        <v>2004-11-18</v>
      </c>
      <c r="G1985" s="1" t="s">
        <v>4116</v>
      </c>
      <c r="H1985" s="1" t="s">
        <v>4115</v>
      </c>
    </row>
    <row r="1986" spans="1:8" hidden="1" x14ac:dyDescent="0.3">
      <c r="A1986" s="1" t="s">
        <v>5</v>
      </c>
      <c r="B1986" s="1" t="str">
        <f t="shared" si="91"/>
        <v>Russia</v>
      </c>
      <c r="C1986" s="5" t="str">
        <f t="shared" ref="C1986:C2049" si="93">TEXT(F1986, "yyyy")</f>
        <v>2004</v>
      </c>
      <c r="D1986" s="1" t="str">
        <f t="shared" si="92"/>
        <v xml:space="preserve">Soyuz 2.1a </v>
      </c>
      <c r="E1986" s="1" t="s">
        <v>8</v>
      </c>
      <c r="F1986" s="7" t="str">
        <f>TEXT(DATE(MID(H1986, 13, 4), CHOOSE(MATCH( MID(H1986, 5, 3), {"Jan","Feb","Mar","Apr","May","Jun","Jul","Aug","Sep","Oct","Nov","Dec"}, 0), 1, 2, 3, 4, 5, 6, 7, 8, 9, 10, 11, 12), MID(H1986, 9, 2)), "yyyy-mm-dd")</f>
        <v>2004-11-08</v>
      </c>
      <c r="G1986" s="1" t="s">
        <v>4118</v>
      </c>
      <c r="H1986" s="1" t="s">
        <v>4117</v>
      </c>
    </row>
    <row r="1987" spans="1:8" hidden="1" x14ac:dyDescent="0.3">
      <c r="A1987" s="1" t="s">
        <v>3160</v>
      </c>
      <c r="B1987" s="1" t="str">
        <f t="shared" ref="B1987:B2050" si="94">TRIM(MID(A1987, FIND("|", SUBSTITUTE(A1987, ",", "|", LEN(A1987) - LEN(SUBSTITUTE(A1987,",", "" )))) + 1, LEN(A1987)))</f>
        <v>USA</v>
      </c>
      <c r="C1987" s="5" t="str">
        <f t="shared" si="93"/>
        <v>2004</v>
      </c>
      <c r="D1987" s="1" t="str">
        <f t="shared" ref="D1987:D2050" si="95">LEFT(G1987, FIND("|", G1987) - 1)</f>
        <v xml:space="preserve">Delta II 7925 </v>
      </c>
      <c r="E1987" s="1" t="s">
        <v>346</v>
      </c>
      <c r="F1987" s="7" t="str">
        <f>TEXT(DATE(MID(H1987, 13, 4), CHOOSE(MATCH( MID(H1987, 5, 3), {"Jan","Feb","Mar","Apr","May","Jun","Jul","Aug","Sep","Oct","Nov","Dec"}, 0), 1, 2, 3, 4, 5, 6, 7, 8, 9, 10, 11, 12), MID(H1987, 9, 2)), "yyyy-mm-dd")</f>
        <v>2004-11-06</v>
      </c>
      <c r="G1987" s="1" t="s">
        <v>4120</v>
      </c>
      <c r="H1987" s="1" t="s">
        <v>4119</v>
      </c>
    </row>
    <row r="1988" spans="1:8" hidden="1" x14ac:dyDescent="0.3">
      <c r="A1988" s="1" t="s">
        <v>3524</v>
      </c>
      <c r="B1988" s="1" t="str">
        <f t="shared" si="94"/>
        <v>China</v>
      </c>
      <c r="C1988" s="5" t="str">
        <f t="shared" si="93"/>
        <v>2004</v>
      </c>
      <c r="D1988" s="1" t="str">
        <f t="shared" si="95"/>
        <v xml:space="preserve">Long March 4B </v>
      </c>
      <c r="E1988" s="1" t="s">
        <v>8</v>
      </c>
      <c r="F1988" s="7" t="str">
        <f>TEXT(DATE(MID(H1988, 13, 4), CHOOSE(MATCH( MID(H1988, 5, 3), {"Jan","Feb","Mar","Apr","May","Jun","Jul","Aug","Sep","Oct","Nov","Dec"}, 0), 1, 2, 3, 4, 5, 6, 7, 8, 9, 10, 11, 12), MID(H1988, 9, 2)), "yyyy-mm-dd")</f>
        <v>2004-11-06</v>
      </c>
      <c r="G1988" s="1" t="s">
        <v>4122</v>
      </c>
      <c r="H1988" s="1" t="s">
        <v>4121</v>
      </c>
    </row>
    <row r="1989" spans="1:8" hidden="1" x14ac:dyDescent="0.3">
      <c r="A1989" s="1" t="s">
        <v>529</v>
      </c>
      <c r="B1989" s="1" t="str">
        <f t="shared" si="94"/>
        <v>Kazakhstan</v>
      </c>
      <c r="C1989" s="5" t="str">
        <f t="shared" si="93"/>
        <v>2004</v>
      </c>
      <c r="D1989" s="1" t="str">
        <f t="shared" si="95"/>
        <v xml:space="preserve">Proton-K/Block DM-2M </v>
      </c>
      <c r="E1989" s="1" t="s">
        <v>346</v>
      </c>
      <c r="F1989" s="7" t="str">
        <f>TEXT(DATE(MID(H1989, 13, 4), CHOOSE(MATCH( MID(H1989, 5, 3), {"Jan","Feb","Mar","Apr","May","Jun","Jul","Aug","Sep","Oct","Nov","Dec"}, 0), 1, 2, 3, 4, 5, 6, 7, 8, 9, 10, 11, 12), MID(H1989, 9, 2)), "yyyy-mm-dd")</f>
        <v>2004-10-29</v>
      </c>
      <c r="G1989" s="1" t="s">
        <v>4124</v>
      </c>
      <c r="H1989" s="1" t="s">
        <v>4123</v>
      </c>
    </row>
    <row r="1990" spans="1:8" hidden="1" x14ac:dyDescent="0.3">
      <c r="A1990" s="1" t="s">
        <v>101</v>
      </c>
      <c r="B1990" s="1" t="str">
        <f t="shared" si="94"/>
        <v>China</v>
      </c>
      <c r="C1990" s="5" t="str">
        <f t="shared" si="93"/>
        <v>2004</v>
      </c>
      <c r="D1990" s="1" t="str">
        <f t="shared" si="95"/>
        <v xml:space="preserve">Long March 3A </v>
      </c>
      <c r="E1990" s="1" t="s">
        <v>8</v>
      </c>
      <c r="F1990" s="7" t="str">
        <f>TEXT(DATE(MID(H1990, 13, 4), CHOOSE(MATCH( MID(H1990, 5, 3), {"Jan","Feb","Mar","Apr","May","Jun","Jul","Aug","Sep","Oct","Nov","Dec"}, 0), 1, 2, 3, 4, 5, 6, 7, 8, 9, 10, 11, 12), MID(H1990, 9, 2)), "yyyy-mm-dd")</f>
        <v>2004-10-19</v>
      </c>
      <c r="G1990" s="1" t="s">
        <v>4126</v>
      </c>
      <c r="H1990" s="1" t="s">
        <v>4125</v>
      </c>
    </row>
    <row r="1991" spans="1:8" hidden="1" x14ac:dyDescent="0.3">
      <c r="A1991" s="1" t="s">
        <v>529</v>
      </c>
      <c r="B1991" s="1" t="str">
        <f t="shared" si="94"/>
        <v>Kazakhstan</v>
      </c>
      <c r="C1991" s="5" t="str">
        <f t="shared" si="93"/>
        <v>2004</v>
      </c>
      <c r="D1991" s="1" t="str">
        <f t="shared" si="95"/>
        <v xml:space="preserve">Proton-M/Briz-M </v>
      </c>
      <c r="E1991" s="1" t="s">
        <v>8</v>
      </c>
      <c r="F1991" s="7" t="str">
        <f>TEXT(DATE(MID(H1991, 13, 4), CHOOSE(MATCH( MID(H1991, 5, 3), {"Jan","Feb","Mar","Apr","May","Jun","Jul","Aug","Sep","Oct","Nov","Dec"}, 0), 1, 2, 3, 4, 5, 6, 7, 8, 9, 10, 11, 12), MID(H1991, 9, 2)), "yyyy-mm-dd")</f>
        <v>2004-10-14</v>
      </c>
      <c r="G1991" s="1" t="s">
        <v>4128</v>
      </c>
      <c r="H1991" s="1" t="s">
        <v>4127</v>
      </c>
    </row>
    <row r="1992" spans="1:8" hidden="1" x14ac:dyDescent="0.3">
      <c r="A1992" s="1" t="s">
        <v>1630</v>
      </c>
      <c r="B1992" s="1" t="str">
        <f t="shared" si="94"/>
        <v>Kazakhstan</v>
      </c>
      <c r="C1992" s="5" t="str">
        <f t="shared" si="93"/>
        <v>2004</v>
      </c>
      <c r="D1992" s="1" t="str">
        <f t="shared" si="95"/>
        <v xml:space="preserve">Soyuz FG </v>
      </c>
      <c r="E1992" s="1" t="s">
        <v>346</v>
      </c>
      <c r="F1992" s="7" t="str">
        <f>TEXT(DATE(MID(H1992, 13, 4), CHOOSE(MATCH( MID(H1992, 5, 3), {"Jan","Feb","Mar","Apr","May","Jun","Jul","Aug","Sep","Oct","Nov","Dec"}, 0), 1, 2, 3, 4, 5, 6, 7, 8, 9, 10, 11, 12), MID(H1992, 9, 2)), "yyyy-mm-dd")</f>
        <v>2004-10-14</v>
      </c>
      <c r="G1992" s="1" t="s">
        <v>4130</v>
      </c>
      <c r="H1992" s="1" t="s">
        <v>4129</v>
      </c>
    </row>
    <row r="1993" spans="1:8" hidden="1" x14ac:dyDescent="0.3">
      <c r="A1993" s="1" t="s">
        <v>4132</v>
      </c>
      <c r="B1993" s="1" t="str">
        <f t="shared" si="94"/>
        <v>USA</v>
      </c>
      <c r="C1993" s="5" t="str">
        <f t="shared" si="93"/>
        <v>2004</v>
      </c>
      <c r="D1993" s="1" t="str">
        <f t="shared" si="95"/>
        <v xml:space="preserve">SpaceShipOne </v>
      </c>
      <c r="E1993" s="1" t="s">
        <v>346</v>
      </c>
      <c r="F1993" s="7" t="str">
        <f>TEXT(DATE(MID(H1993, 13, 4), CHOOSE(MATCH( MID(H1993, 5, 3), {"Jan","Feb","Mar","Apr","May","Jun","Jul","Aug","Sep","Oct","Nov","Dec"}, 0), 1, 2, 3, 4, 5, 6, 7, 8, 9, 10, 11, 12), MID(H1993, 9, 2)), "yyyy-mm-dd")</f>
        <v>2004-10-04</v>
      </c>
      <c r="G1993" s="1" t="s">
        <v>4134</v>
      </c>
      <c r="H1993" s="1" t="s">
        <v>4133</v>
      </c>
    </row>
    <row r="1994" spans="1:8" hidden="1" x14ac:dyDescent="0.3">
      <c r="A1994" s="1" t="s">
        <v>4132</v>
      </c>
      <c r="B1994" s="1" t="str">
        <f t="shared" si="94"/>
        <v>USA</v>
      </c>
      <c r="C1994" s="5" t="str">
        <f t="shared" si="93"/>
        <v>2004</v>
      </c>
      <c r="D1994" s="1" t="str">
        <f t="shared" si="95"/>
        <v xml:space="preserve">SpaceShipOne </v>
      </c>
      <c r="E1994" s="1" t="s">
        <v>346</v>
      </c>
      <c r="F1994" s="7" t="str">
        <f>TEXT(DATE(MID(H1994, 13, 4), CHOOSE(MATCH( MID(H1994, 5, 3), {"Jan","Feb","Mar","Apr","May","Jun","Jul","Aug","Sep","Oct","Nov","Dec"}, 0), 1, 2, 3, 4, 5, 6, 7, 8, 9, 10, 11, 12), MID(H1994, 9, 2)), "yyyy-mm-dd")</f>
        <v>2004-09-29</v>
      </c>
      <c r="G1994" s="1" t="s">
        <v>4136</v>
      </c>
      <c r="H1994" s="1" t="s">
        <v>4135</v>
      </c>
    </row>
    <row r="1995" spans="1:8" hidden="1" x14ac:dyDescent="0.3">
      <c r="A1995" s="1" t="s">
        <v>90</v>
      </c>
      <c r="B1995" s="1" t="str">
        <f t="shared" si="94"/>
        <v>China</v>
      </c>
      <c r="C1995" s="5" t="str">
        <f t="shared" si="93"/>
        <v>2004</v>
      </c>
      <c r="D1995" s="1" t="str">
        <f t="shared" si="95"/>
        <v xml:space="preserve">Long March 2D </v>
      </c>
      <c r="E1995" s="1" t="s">
        <v>8</v>
      </c>
      <c r="F1995" s="7" t="str">
        <f>TEXT(DATE(MID(H1995, 13, 4), CHOOSE(MATCH( MID(H1995, 5, 3), {"Jan","Feb","Mar","Apr","May","Jun","Jul","Aug","Sep","Oct","Nov","Dec"}, 0), 1, 2, 3, 4, 5, 6, 7, 8, 9, 10, 11, 12), MID(H1995, 9, 2)), "yyyy-mm-dd")</f>
        <v>2004-09-27</v>
      </c>
      <c r="G1995" s="1" t="s">
        <v>4138</v>
      </c>
      <c r="H1995" s="1" t="s">
        <v>4137</v>
      </c>
    </row>
    <row r="1996" spans="1:8" hidden="1" x14ac:dyDescent="0.3">
      <c r="A1996" s="1" t="s">
        <v>3038</v>
      </c>
      <c r="B1996" s="1" t="str">
        <f t="shared" si="94"/>
        <v>Russia</v>
      </c>
      <c r="C1996" s="5" t="str">
        <f t="shared" si="93"/>
        <v>2004</v>
      </c>
      <c r="D1996" s="1" t="str">
        <f t="shared" si="95"/>
        <v xml:space="preserve">Soyuz U </v>
      </c>
      <c r="E1996" s="1" t="s">
        <v>346</v>
      </c>
      <c r="F1996" s="7" t="str">
        <f>TEXT(DATE(MID(H1996, 13, 4), CHOOSE(MATCH( MID(H1996, 5, 3), {"Jan","Feb","Mar","Apr","May","Jun","Jul","Aug","Sep","Oct","Nov","Dec"}, 0), 1, 2, 3, 4, 5, 6, 7, 8, 9, 10, 11, 12), MID(H1996, 9, 2)), "yyyy-mm-dd")</f>
        <v>2004-09-24</v>
      </c>
      <c r="G1996" s="1" t="s">
        <v>4140</v>
      </c>
      <c r="H1996" s="1" t="s">
        <v>4139</v>
      </c>
    </row>
    <row r="1997" spans="1:8" hidden="1" x14ac:dyDescent="0.3">
      <c r="A1997" s="1" t="s">
        <v>3373</v>
      </c>
      <c r="B1997" s="1" t="str">
        <f t="shared" si="94"/>
        <v>Russia</v>
      </c>
      <c r="C1997" s="5" t="str">
        <f t="shared" si="93"/>
        <v>2004</v>
      </c>
      <c r="D1997" s="1" t="str">
        <f t="shared" si="95"/>
        <v xml:space="preserve">Cosmos-3M </v>
      </c>
      <c r="E1997" s="1" t="s">
        <v>346</v>
      </c>
      <c r="F1997" s="7" t="str">
        <f>TEXT(DATE(MID(H1997, 13, 4), CHOOSE(MATCH( MID(H1997, 5, 3), {"Jan","Feb","Mar","Apr","May","Jun","Jul","Aug","Sep","Oct","Nov","Dec"}, 0), 1, 2, 3, 4, 5, 6, 7, 8, 9, 10, 11, 12), MID(H1997, 9, 2)), "yyyy-mm-dd")</f>
        <v>2004-09-23</v>
      </c>
      <c r="G1997" s="1" t="s">
        <v>4142</v>
      </c>
      <c r="H1997" s="1" t="s">
        <v>4141</v>
      </c>
    </row>
    <row r="1998" spans="1:8" hidden="1" x14ac:dyDescent="0.3">
      <c r="A1998" s="1" t="s">
        <v>87</v>
      </c>
      <c r="B1998" s="1" t="str">
        <f t="shared" si="94"/>
        <v>India</v>
      </c>
      <c r="C1998" s="5" t="str">
        <f t="shared" si="93"/>
        <v>2004</v>
      </c>
      <c r="D1998" s="1" t="str">
        <f t="shared" si="95"/>
        <v xml:space="preserve">GSLV Mk I </v>
      </c>
      <c r="E1998" s="1" t="s">
        <v>346</v>
      </c>
      <c r="F1998" s="7" t="str">
        <f>TEXT(DATE(MID(H1998, 13, 4), CHOOSE(MATCH( MID(H1998, 5, 3), {"Jan","Feb","Mar","Apr","May","Jun","Jul","Aug","Sep","Oct","Nov","Dec"}, 0), 1, 2, 3, 4, 5, 6, 7, 8, 9, 10, 11, 12), MID(H1998, 9, 2)), "yyyy-mm-dd")</f>
        <v>2004-09-20</v>
      </c>
      <c r="G1998" s="1" t="s">
        <v>4144</v>
      </c>
      <c r="H1998" s="1" t="s">
        <v>4143</v>
      </c>
    </row>
    <row r="1999" spans="1:8" hidden="1" x14ac:dyDescent="0.3">
      <c r="A1999" s="1" t="s">
        <v>3524</v>
      </c>
      <c r="B1999" s="1" t="str">
        <f t="shared" si="94"/>
        <v>China</v>
      </c>
      <c r="C1999" s="5" t="str">
        <f t="shared" si="93"/>
        <v>2004</v>
      </c>
      <c r="D1999" s="1" t="str">
        <f t="shared" si="95"/>
        <v xml:space="preserve">Long March 4B </v>
      </c>
      <c r="E1999" s="1" t="s">
        <v>8</v>
      </c>
      <c r="F1999" s="7" t="str">
        <f>TEXT(DATE(MID(H1999, 13, 4), CHOOSE(MATCH( MID(H1999, 5, 3), {"Jan","Feb","Mar","Apr","May","Jun","Jul","Aug","Sep","Oct","Nov","Dec"}, 0), 1, 2, 3, 4, 5, 6, 7, 8, 9, 10, 11, 12), MID(H1999, 9, 2)), "yyyy-mm-dd")</f>
        <v>2004-09-08</v>
      </c>
      <c r="G1999" s="1" t="s">
        <v>4146</v>
      </c>
      <c r="H1999" s="1" t="s">
        <v>4145</v>
      </c>
    </row>
    <row r="2000" spans="1:8" hidden="1" x14ac:dyDescent="0.3">
      <c r="A2000" s="1" t="s">
        <v>498</v>
      </c>
      <c r="B2000" s="1" t="str">
        <f t="shared" si="94"/>
        <v>Israel</v>
      </c>
      <c r="C2000" s="5" t="str">
        <f t="shared" si="93"/>
        <v>2004</v>
      </c>
      <c r="D2000" s="1" t="str">
        <f t="shared" si="95"/>
        <v xml:space="preserve">Shavit-1 </v>
      </c>
      <c r="E2000" s="1" t="s">
        <v>346</v>
      </c>
      <c r="F2000" s="7" t="str">
        <f>TEXT(DATE(MID(H2000, 13, 4), CHOOSE(MATCH( MID(H2000, 5, 3), {"Jan","Feb","Mar","Apr","May","Jun","Jul","Aug","Sep","Oct","Nov","Dec"}, 0), 1, 2, 3, 4, 5, 6, 7, 8, 9, 10, 11, 12), MID(H2000, 9, 2)), "yyyy-mm-dd")</f>
        <v>2004-09-06</v>
      </c>
      <c r="G2000" s="1" t="s">
        <v>4148</v>
      </c>
      <c r="H2000" s="1" t="s">
        <v>4147</v>
      </c>
    </row>
    <row r="2001" spans="1:8" hidden="1" x14ac:dyDescent="0.3">
      <c r="A2001" s="1" t="s">
        <v>4149</v>
      </c>
      <c r="B2001" s="1" t="str">
        <f t="shared" si="94"/>
        <v>USA</v>
      </c>
      <c r="C2001" s="5" t="str">
        <f t="shared" si="93"/>
        <v>2004</v>
      </c>
      <c r="D2001" s="1" t="str">
        <f t="shared" si="95"/>
        <v xml:space="preserve">Atlas IIAS </v>
      </c>
      <c r="E2001" s="1" t="s">
        <v>346</v>
      </c>
      <c r="F2001" s="7" t="str">
        <f>TEXT(DATE(MID(H2001, 13, 4), CHOOSE(MATCH( MID(H2001, 5, 3), {"Jan","Feb","Mar","Apr","May","Jun","Jul","Aug","Sep","Oct","Nov","Dec"}, 0), 1, 2, 3, 4, 5, 6, 7, 8, 9, 10, 11, 12), MID(H2001, 9, 2)), "yyyy-mm-dd")</f>
        <v>2004-08-31</v>
      </c>
      <c r="G2001" s="1" t="s">
        <v>4151</v>
      </c>
      <c r="H2001" s="1" t="s">
        <v>4150</v>
      </c>
    </row>
    <row r="2002" spans="1:8" hidden="1" x14ac:dyDescent="0.3">
      <c r="A2002" s="1" t="s">
        <v>90</v>
      </c>
      <c r="B2002" s="1" t="str">
        <f t="shared" si="94"/>
        <v>China</v>
      </c>
      <c r="C2002" s="5" t="str">
        <f t="shared" si="93"/>
        <v>2004</v>
      </c>
      <c r="D2002" s="1" t="str">
        <f t="shared" si="95"/>
        <v xml:space="preserve">Long March 2C </v>
      </c>
      <c r="E2002" s="1" t="s">
        <v>8</v>
      </c>
      <c r="F2002" s="7" t="str">
        <f>TEXT(DATE(MID(H2002, 13, 4), CHOOSE(MATCH( MID(H2002, 5, 3), {"Jan","Feb","Mar","Apr","May","Jun","Jul","Aug","Sep","Oct","Nov","Dec"}, 0), 1, 2, 3, 4, 5, 6, 7, 8, 9, 10, 11, 12), MID(H2002, 9, 2)), "yyyy-mm-dd")</f>
        <v>2004-08-29</v>
      </c>
      <c r="G2002" s="1" t="s">
        <v>4153</v>
      </c>
      <c r="H2002" s="1" t="s">
        <v>4152</v>
      </c>
    </row>
    <row r="2003" spans="1:8" hidden="1" x14ac:dyDescent="0.3">
      <c r="A2003" s="1" t="s">
        <v>1630</v>
      </c>
      <c r="B2003" s="1" t="str">
        <f t="shared" si="94"/>
        <v>Kazakhstan</v>
      </c>
      <c r="C2003" s="5" t="str">
        <f t="shared" si="93"/>
        <v>2004</v>
      </c>
      <c r="D2003" s="1" t="str">
        <f t="shared" si="95"/>
        <v xml:space="preserve">Soyuz U </v>
      </c>
      <c r="E2003" s="1" t="s">
        <v>346</v>
      </c>
      <c r="F2003" s="7" t="str">
        <f>TEXT(DATE(MID(H2003, 13, 4), CHOOSE(MATCH( MID(H2003, 5, 3), {"Jan","Feb","Mar","Apr","May","Jun","Jul","Aug","Sep","Oct","Nov","Dec"}, 0), 1, 2, 3, 4, 5, 6, 7, 8, 9, 10, 11, 12), MID(H2003, 9, 2)), "yyyy-mm-dd")</f>
        <v>2004-08-11</v>
      </c>
      <c r="G2003" s="1" t="s">
        <v>4155</v>
      </c>
      <c r="H2003" s="1" t="s">
        <v>4154</v>
      </c>
    </row>
    <row r="2004" spans="1:8" hidden="1" x14ac:dyDescent="0.3">
      <c r="A2004" s="1" t="s">
        <v>529</v>
      </c>
      <c r="B2004" s="1" t="str">
        <f t="shared" si="94"/>
        <v>Kazakhstan</v>
      </c>
      <c r="C2004" s="5" t="str">
        <f t="shared" si="93"/>
        <v>2004</v>
      </c>
      <c r="D2004" s="1" t="str">
        <f t="shared" si="95"/>
        <v xml:space="preserve">Proton-M/Briz-M </v>
      </c>
      <c r="E2004" s="1" t="s">
        <v>8</v>
      </c>
      <c r="F2004" s="7" t="str">
        <f>TEXT(DATE(MID(H2004, 13, 4), CHOOSE(MATCH( MID(H2004, 5, 3), {"Jan","Feb","Mar","Apr","May","Jun","Jul","Aug","Sep","Oct","Nov","Dec"}, 0), 1, 2, 3, 4, 5, 6, 7, 8, 9, 10, 11, 12), MID(H2004, 9, 2)), "yyyy-mm-dd")</f>
        <v>2004-08-04</v>
      </c>
      <c r="G2004" s="1" t="s">
        <v>4157</v>
      </c>
      <c r="H2004" s="1" t="s">
        <v>4156</v>
      </c>
    </row>
    <row r="2005" spans="1:8" hidden="1" x14ac:dyDescent="0.3">
      <c r="A2005" s="1" t="s">
        <v>3160</v>
      </c>
      <c r="B2005" s="1" t="str">
        <f t="shared" si="94"/>
        <v>USA</v>
      </c>
      <c r="C2005" s="5" t="str">
        <f t="shared" si="93"/>
        <v>2004</v>
      </c>
      <c r="D2005" s="1" t="str">
        <f t="shared" si="95"/>
        <v xml:space="preserve">Delta II 7925H </v>
      </c>
      <c r="E2005" s="1" t="s">
        <v>346</v>
      </c>
      <c r="F2005" s="7" t="str">
        <f>TEXT(DATE(MID(H2005, 13, 4), CHOOSE(MATCH( MID(H2005, 5, 3), {"Jan","Feb","Mar","Apr","May","Jun","Jul","Aug","Sep","Oct","Nov","Dec"}, 0), 1, 2, 3, 4, 5, 6, 7, 8, 9, 10, 11, 12), MID(H2005, 9, 2)), "yyyy-mm-dd")</f>
        <v>2004-08-03</v>
      </c>
      <c r="G2005" s="1" t="s">
        <v>4159</v>
      </c>
      <c r="H2005" s="1" t="s">
        <v>4158</v>
      </c>
    </row>
    <row r="2006" spans="1:8" hidden="1" x14ac:dyDescent="0.3">
      <c r="A2006" s="1" t="s">
        <v>3524</v>
      </c>
      <c r="B2006" s="1" t="str">
        <f t="shared" si="94"/>
        <v>China</v>
      </c>
      <c r="C2006" s="5" t="str">
        <f t="shared" si="93"/>
        <v>2004</v>
      </c>
      <c r="D2006" s="1" t="str">
        <f t="shared" si="95"/>
        <v xml:space="preserve">Long March 2C/SM </v>
      </c>
      <c r="E2006" s="1" t="s">
        <v>346</v>
      </c>
      <c r="F2006" s="7" t="str">
        <f>TEXT(DATE(MID(H2006, 13, 4), CHOOSE(MATCH( MID(H2006, 5, 3), {"Jan","Feb","Mar","Apr","May","Jun","Jul","Aug","Sep","Oct","Nov","Dec"}, 0), 1, 2, 3, 4, 5, 6, 7, 8, 9, 10, 11, 12), MID(H2006, 9, 2)), "yyyy-mm-dd")</f>
        <v>2004-07-25</v>
      </c>
      <c r="G2006" s="1" t="s">
        <v>4161</v>
      </c>
      <c r="H2006" s="1" t="s">
        <v>4160</v>
      </c>
    </row>
    <row r="2007" spans="1:8" hidden="1" x14ac:dyDescent="0.3">
      <c r="A2007" s="1" t="s">
        <v>3373</v>
      </c>
      <c r="B2007" s="1" t="str">
        <f t="shared" si="94"/>
        <v>Russia</v>
      </c>
      <c r="C2007" s="5" t="str">
        <f t="shared" si="93"/>
        <v>2004</v>
      </c>
      <c r="D2007" s="1" t="str">
        <f t="shared" si="95"/>
        <v xml:space="preserve">Cosmos-3M </v>
      </c>
      <c r="E2007" s="1" t="s">
        <v>346</v>
      </c>
      <c r="F2007" s="7" t="str">
        <f>TEXT(DATE(MID(H2007, 13, 4), CHOOSE(MATCH( MID(H2007, 5, 3), {"Jan","Feb","Mar","Apr","May","Jun","Jul","Aug","Sep","Oct","Nov","Dec"}, 0), 1, 2, 3, 4, 5, 6, 7, 8, 9, 10, 11, 12), MID(H2007, 9, 2)), "yyyy-mm-dd")</f>
        <v>2004-07-22</v>
      </c>
      <c r="G2007" s="1" t="s">
        <v>4163</v>
      </c>
      <c r="H2007" s="1" t="s">
        <v>4162</v>
      </c>
    </row>
    <row r="2008" spans="1:8" hidden="1" x14ac:dyDescent="0.3">
      <c r="A2008" s="1" t="s">
        <v>379</v>
      </c>
      <c r="B2008" s="1" t="str">
        <f t="shared" si="94"/>
        <v>France</v>
      </c>
      <c r="C2008" s="5" t="str">
        <f t="shared" si="93"/>
        <v>2004</v>
      </c>
      <c r="D2008" s="1" t="str">
        <f t="shared" si="95"/>
        <v xml:space="preserve">Ariane 5 G+ </v>
      </c>
      <c r="E2008" s="1" t="s">
        <v>346</v>
      </c>
      <c r="F2008" s="7" t="str">
        <f>TEXT(DATE(MID(H2008, 13, 4), CHOOSE(MATCH( MID(H2008, 5, 3), {"Jan","Feb","Mar","Apr","May","Jun","Jul","Aug","Sep","Oct","Nov","Dec"}, 0), 1, 2, 3, 4, 5, 6, 7, 8, 9, 10, 11, 12), MID(H2008, 9, 2)), "yyyy-mm-dd")</f>
        <v>2004-07-18</v>
      </c>
      <c r="G2008" s="1" t="s">
        <v>4165</v>
      </c>
      <c r="H2008" s="1" t="s">
        <v>4164</v>
      </c>
    </row>
    <row r="2009" spans="1:8" hidden="1" x14ac:dyDescent="0.3">
      <c r="A2009" s="1" t="s">
        <v>114</v>
      </c>
      <c r="B2009" s="1" t="str">
        <f t="shared" si="94"/>
        <v>USA</v>
      </c>
      <c r="C2009" s="5" t="str">
        <f t="shared" si="93"/>
        <v>2004</v>
      </c>
      <c r="D2009" s="1" t="str">
        <f t="shared" si="95"/>
        <v xml:space="preserve">Delta II 7920-10L </v>
      </c>
      <c r="E2009" s="1" t="s">
        <v>346</v>
      </c>
      <c r="F2009" s="7" t="str">
        <f>TEXT(DATE(MID(H2009, 13, 4), CHOOSE(MATCH( MID(H2009, 5, 3), {"Jan","Feb","Mar","Apr","May","Jun","Jul","Aug","Sep","Oct","Nov","Dec"}, 0), 1, 2, 3, 4, 5, 6, 7, 8, 9, 10, 11, 12), MID(H2009, 9, 2)), "yyyy-mm-dd")</f>
        <v>2004-07-15</v>
      </c>
      <c r="G2009" s="1" t="s">
        <v>4167</v>
      </c>
      <c r="H2009" s="1" t="s">
        <v>4166</v>
      </c>
    </row>
    <row r="2010" spans="1:8" hidden="1" x14ac:dyDescent="0.3">
      <c r="A2010" s="1" t="s">
        <v>3344</v>
      </c>
      <c r="B2010" s="1" t="str">
        <f t="shared" si="94"/>
        <v>Kazakhstan</v>
      </c>
      <c r="C2010" s="5" t="str">
        <f t="shared" si="93"/>
        <v>2004</v>
      </c>
      <c r="D2010" s="1" t="str">
        <f t="shared" si="95"/>
        <v xml:space="preserve">Dnepr </v>
      </c>
      <c r="E2010" s="1" t="s">
        <v>346</v>
      </c>
      <c r="F2010" s="7" t="str">
        <f>TEXT(DATE(MID(H2010, 13, 4), CHOOSE(MATCH( MID(H2010, 5, 3), {"Jan","Feb","Mar","Apr","May","Jun","Jul","Aug","Sep","Oct","Nov","Dec"}, 0), 1, 2, 3, 4, 5, 6, 7, 8, 9, 10, 11, 12), MID(H2010, 9, 2)), "yyyy-mm-dd")</f>
        <v>2004-06-29</v>
      </c>
      <c r="G2010" s="1" t="s">
        <v>4169</v>
      </c>
      <c r="H2010" s="1" t="s">
        <v>4168</v>
      </c>
    </row>
    <row r="2011" spans="1:8" hidden="1" x14ac:dyDescent="0.3">
      <c r="A2011" s="1" t="s">
        <v>2702</v>
      </c>
      <c r="B2011" s="1" t="str">
        <f t="shared" si="94"/>
        <v>Pacific Ocean</v>
      </c>
      <c r="C2011" s="5" t="str">
        <f t="shared" si="93"/>
        <v>2004</v>
      </c>
      <c r="D2011" s="1" t="str">
        <f t="shared" si="95"/>
        <v xml:space="preserve">Zenit-3 SL </v>
      </c>
      <c r="E2011" s="1" t="s">
        <v>346</v>
      </c>
      <c r="F2011" s="7" t="str">
        <f>TEXT(DATE(MID(H2011, 13, 4), CHOOSE(MATCH( MID(H2011, 5, 3), {"Jan","Feb","Mar","Apr","May","Jun","Jul","Aug","Sep","Oct","Nov","Dec"}, 0), 1, 2, 3, 4, 5, 6, 7, 8, 9, 10, 11, 12), MID(H2011, 9, 2)), "yyyy-mm-dd")</f>
        <v>2004-06-29</v>
      </c>
      <c r="G2011" s="1" t="s">
        <v>4171</v>
      </c>
      <c r="H2011" s="1" t="s">
        <v>4170</v>
      </c>
    </row>
    <row r="2012" spans="1:8" hidden="1" x14ac:dyDescent="0.3">
      <c r="A2012" s="1" t="s">
        <v>3160</v>
      </c>
      <c r="B2012" s="1" t="str">
        <f t="shared" si="94"/>
        <v>USA</v>
      </c>
      <c r="C2012" s="5" t="str">
        <f t="shared" si="93"/>
        <v>2004</v>
      </c>
      <c r="D2012" s="1" t="str">
        <f t="shared" si="95"/>
        <v xml:space="preserve">Delta II 7925 </v>
      </c>
      <c r="E2012" s="1" t="s">
        <v>346</v>
      </c>
      <c r="F2012" s="7" t="str">
        <f>TEXT(DATE(MID(H2012, 13, 4), CHOOSE(MATCH( MID(H2012, 5, 3), {"Jan","Feb","Mar","Apr","May","Jun","Jul","Aug","Sep","Oct","Nov","Dec"}, 0), 1, 2, 3, 4, 5, 6, 7, 8, 9, 10, 11, 12), MID(H2012, 9, 2)), "yyyy-mm-dd")</f>
        <v>2004-06-23</v>
      </c>
      <c r="G2012" s="1" t="s">
        <v>4173</v>
      </c>
      <c r="H2012" s="1" t="s">
        <v>4172</v>
      </c>
    </row>
    <row r="2013" spans="1:8" hidden="1" x14ac:dyDescent="0.3">
      <c r="A2013" s="1" t="s">
        <v>4132</v>
      </c>
      <c r="B2013" s="1" t="str">
        <f t="shared" si="94"/>
        <v>USA</v>
      </c>
      <c r="C2013" s="5" t="str">
        <f t="shared" si="93"/>
        <v>2004</v>
      </c>
      <c r="D2013" s="1" t="str">
        <f t="shared" si="95"/>
        <v xml:space="preserve">SpaceShipOne </v>
      </c>
      <c r="E2013" s="1" t="s">
        <v>346</v>
      </c>
      <c r="F2013" s="7" t="str">
        <f>TEXT(DATE(MID(H2013, 13, 4), CHOOSE(MATCH( MID(H2013, 5, 3), {"Jan","Feb","Mar","Apr","May","Jun","Jul","Aug","Sep","Oct","Nov","Dec"}, 0), 1, 2, 3, 4, 5, 6, 7, 8, 9, 10, 11, 12), MID(H2013, 9, 2)), "yyyy-mm-dd")</f>
        <v>2004-06-21</v>
      </c>
      <c r="G2013" s="1" t="s">
        <v>4175</v>
      </c>
      <c r="H2013" s="1" t="s">
        <v>4174</v>
      </c>
    </row>
    <row r="2014" spans="1:8" hidden="1" x14ac:dyDescent="0.3">
      <c r="A2014" s="1" t="s">
        <v>529</v>
      </c>
      <c r="B2014" s="1" t="str">
        <f t="shared" si="94"/>
        <v>Kazakhstan</v>
      </c>
      <c r="C2014" s="5" t="str">
        <f t="shared" si="93"/>
        <v>2004</v>
      </c>
      <c r="D2014" s="1" t="str">
        <f t="shared" si="95"/>
        <v xml:space="preserve">Proton-M/Briz-M </v>
      </c>
      <c r="E2014" s="1" t="s">
        <v>8</v>
      </c>
      <c r="F2014" s="7" t="str">
        <f>TEXT(DATE(MID(H2014, 13, 4), CHOOSE(MATCH( MID(H2014, 5, 3), {"Jan","Feb","Mar","Apr","May","Jun","Jul","Aug","Sep","Oct","Nov","Dec"}, 0), 1, 2, 3, 4, 5, 6, 7, 8, 9, 10, 11, 12), MID(H2014, 9, 2)), "yyyy-mm-dd")</f>
        <v>2004-06-16</v>
      </c>
      <c r="G2014" s="1" t="s">
        <v>4177</v>
      </c>
      <c r="H2014" s="1" t="s">
        <v>4176</v>
      </c>
    </row>
    <row r="2015" spans="1:8" hidden="1" x14ac:dyDescent="0.3">
      <c r="A2015" s="1" t="s">
        <v>2022</v>
      </c>
      <c r="B2015" s="1" t="str">
        <f t="shared" si="94"/>
        <v>Kazakhstan</v>
      </c>
      <c r="C2015" s="5" t="str">
        <f t="shared" si="93"/>
        <v>2004</v>
      </c>
      <c r="D2015" s="1" t="str">
        <f t="shared" si="95"/>
        <v xml:space="preserve">Zenit-2 </v>
      </c>
      <c r="E2015" s="1" t="s">
        <v>346</v>
      </c>
      <c r="F2015" s="7" t="str">
        <f>TEXT(DATE(MID(H2015, 13, 4), CHOOSE(MATCH( MID(H2015, 5, 3), {"Jan","Feb","Mar","Apr","May","Jun","Jul","Aug","Sep","Oct","Nov","Dec"}, 0), 1, 2, 3, 4, 5, 6, 7, 8, 9, 10, 11, 12), MID(H2015, 9, 2)), "yyyy-mm-dd")</f>
        <v>2004-06-10</v>
      </c>
      <c r="G2015" s="1" t="s">
        <v>4179</v>
      </c>
      <c r="H2015" s="1" t="s">
        <v>4178</v>
      </c>
    </row>
    <row r="2016" spans="1:8" hidden="1" x14ac:dyDescent="0.3">
      <c r="A2016" s="1" t="s">
        <v>3926</v>
      </c>
      <c r="B2016" s="1" t="str">
        <f t="shared" si="94"/>
        <v>Kazakhstan</v>
      </c>
      <c r="C2016" s="5" t="str">
        <f t="shared" si="93"/>
        <v>2004</v>
      </c>
      <c r="D2016" s="1" t="str">
        <f t="shared" si="95"/>
        <v xml:space="preserve">Tsyklon-2 </v>
      </c>
      <c r="E2016" s="1" t="s">
        <v>346</v>
      </c>
      <c r="F2016" s="7" t="str">
        <f>TEXT(DATE(MID(H2016, 13, 4), CHOOSE(MATCH( MID(H2016, 5, 3), {"Jan","Feb","Mar","Apr","May","Jun","Jul","Aug","Sep","Oct","Nov","Dec"}, 0), 1, 2, 3, 4, 5, 6, 7, 8, 9, 10, 11, 12), MID(H2016, 9, 2)), "yyyy-mm-dd")</f>
        <v>2004-05-28</v>
      </c>
      <c r="G2016" s="1" t="s">
        <v>4181</v>
      </c>
      <c r="H2016" s="1" t="s">
        <v>4180</v>
      </c>
    </row>
    <row r="2017" spans="1:8" hidden="1" x14ac:dyDescent="0.3">
      <c r="A2017" s="1" t="s">
        <v>1630</v>
      </c>
      <c r="B2017" s="1" t="str">
        <f t="shared" si="94"/>
        <v>Kazakhstan</v>
      </c>
      <c r="C2017" s="5" t="str">
        <f t="shared" si="93"/>
        <v>2004</v>
      </c>
      <c r="D2017" s="1" t="str">
        <f t="shared" si="95"/>
        <v xml:space="preserve">Soyuz U </v>
      </c>
      <c r="E2017" s="1" t="s">
        <v>346</v>
      </c>
      <c r="F2017" s="7" t="str">
        <f>TEXT(DATE(MID(H2017, 13, 4), CHOOSE(MATCH( MID(H2017, 5, 3), {"Jan","Feb","Mar","Apr","May","Jun","Jul","Aug","Sep","Oct","Nov","Dec"}, 0), 1, 2, 3, 4, 5, 6, 7, 8, 9, 10, 11, 12), MID(H2017, 9, 2)), "yyyy-mm-dd")</f>
        <v>2004-05-25</v>
      </c>
      <c r="G2017" s="1" t="s">
        <v>4183</v>
      </c>
      <c r="H2017" s="1" t="s">
        <v>4182</v>
      </c>
    </row>
    <row r="2018" spans="1:8" hidden="1" x14ac:dyDescent="0.3">
      <c r="A2018" s="1" t="s">
        <v>2063</v>
      </c>
      <c r="B2018" s="1" t="str">
        <f t="shared" si="94"/>
        <v>USA</v>
      </c>
      <c r="C2018" s="5" t="str">
        <f t="shared" si="93"/>
        <v>2004</v>
      </c>
      <c r="D2018" s="1" t="str">
        <f t="shared" si="95"/>
        <v xml:space="preserve">Minotaur C (Taurus) </v>
      </c>
      <c r="E2018" s="1" t="s">
        <v>8</v>
      </c>
      <c r="F2018" s="7" t="str">
        <f>TEXT(DATE(MID(H2018, 13, 4), CHOOSE(MATCH( MID(H2018, 5, 3), {"Jan","Feb","Mar","Apr","May","Jun","Jul","Aug","Sep","Oct","Nov","Dec"}, 0), 1, 2, 3, 4, 5, 6, 7, 8, 9, 10, 11, 12), MID(H2018, 9, 2)), "yyyy-mm-dd")</f>
        <v>2004-05-20</v>
      </c>
      <c r="G2018" s="1" t="s">
        <v>4185</v>
      </c>
      <c r="H2018" s="1" t="s">
        <v>4184</v>
      </c>
    </row>
    <row r="2019" spans="1:8" hidden="1" x14ac:dyDescent="0.3">
      <c r="A2019" s="1" t="s">
        <v>4092</v>
      </c>
      <c r="B2019" s="1" t="str">
        <f t="shared" si="94"/>
        <v>USA</v>
      </c>
      <c r="C2019" s="5" t="str">
        <f t="shared" si="93"/>
        <v>2004</v>
      </c>
      <c r="D2019" s="1" t="str">
        <f t="shared" si="95"/>
        <v xml:space="preserve">Atlas IIAS </v>
      </c>
      <c r="E2019" s="1" t="s">
        <v>346</v>
      </c>
      <c r="F2019" s="7" t="str">
        <f>TEXT(DATE(MID(H2019, 13, 4), CHOOSE(MATCH( MID(H2019, 5, 3), {"Jan","Feb","Mar","Apr","May","Jun","Jul","Aug","Sep","Oct","Nov","Dec"}, 0), 1, 2, 3, 4, 5, 6, 7, 8, 9, 10, 11, 12), MID(H2019, 9, 2)), "yyyy-mm-dd")</f>
        <v>2004-05-19</v>
      </c>
      <c r="G2019" s="1" t="s">
        <v>4187</v>
      </c>
      <c r="H2019" s="1" t="s">
        <v>4186</v>
      </c>
    </row>
    <row r="2020" spans="1:8" hidden="1" x14ac:dyDescent="0.3">
      <c r="A2020" s="1" t="s">
        <v>2702</v>
      </c>
      <c r="B2020" s="1" t="str">
        <f t="shared" si="94"/>
        <v>Pacific Ocean</v>
      </c>
      <c r="C2020" s="5" t="str">
        <f t="shared" si="93"/>
        <v>2004</v>
      </c>
      <c r="D2020" s="1" t="str">
        <f t="shared" si="95"/>
        <v xml:space="preserve">Zenit-3 SL </v>
      </c>
      <c r="E2020" s="1" t="s">
        <v>346</v>
      </c>
      <c r="F2020" s="7" t="str">
        <f>TEXT(DATE(MID(H2020, 13, 4), CHOOSE(MATCH( MID(H2020, 5, 3), {"Jan","Feb","Mar","Apr","May","Jun","Jul","Aug","Sep","Oct","Nov","Dec"}, 0), 1, 2, 3, 4, 5, 6, 7, 8, 9, 10, 11, 12), MID(H2020, 9, 2)), "yyyy-mm-dd")</f>
        <v>2004-05-04</v>
      </c>
      <c r="G2020" s="1" t="s">
        <v>4189</v>
      </c>
      <c r="H2020" s="1" t="s">
        <v>4188</v>
      </c>
    </row>
    <row r="2021" spans="1:8" hidden="1" x14ac:dyDescent="0.3">
      <c r="A2021" s="1" t="s">
        <v>529</v>
      </c>
      <c r="B2021" s="1" t="str">
        <f t="shared" si="94"/>
        <v>Kazakhstan</v>
      </c>
      <c r="C2021" s="5" t="str">
        <f t="shared" si="93"/>
        <v>2004</v>
      </c>
      <c r="D2021" s="1" t="str">
        <f t="shared" si="95"/>
        <v xml:space="preserve">Proton-K/Block DM-2M </v>
      </c>
      <c r="E2021" s="1" t="s">
        <v>346</v>
      </c>
      <c r="F2021" s="7" t="str">
        <f>TEXT(DATE(MID(H2021, 13, 4), CHOOSE(MATCH( MID(H2021, 5, 3), {"Jan","Feb","Mar","Apr","May","Jun","Jul","Aug","Sep","Oct","Nov","Dec"}, 0), 1, 2, 3, 4, 5, 6, 7, 8, 9, 10, 11, 12), MID(H2021, 9, 2)), "yyyy-mm-dd")</f>
        <v>2004-04-26</v>
      </c>
      <c r="G2021" s="1" t="s">
        <v>4191</v>
      </c>
      <c r="H2021" s="1" t="s">
        <v>4190</v>
      </c>
    </row>
    <row r="2022" spans="1:8" hidden="1" x14ac:dyDescent="0.3">
      <c r="A2022" s="1" t="s">
        <v>114</v>
      </c>
      <c r="B2022" s="1" t="str">
        <f t="shared" si="94"/>
        <v>USA</v>
      </c>
      <c r="C2022" s="5" t="str">
        <f t="shared" si="93"/>
        <v>2004</v>
      </c>
      <c r="D2022" s="1" t="str">
        <f t="shared" si="95"/>
        <v xml:space="preserve">Delta II 7920-10C </v>
      </c>
      <c r="E2022" s="1" t="s">
        <v>346</v>
      </c>
      <c r="F2022" s="7" t="str">
        <f>TEXT(DATE(MID(H2022, 13, 4), CHOOSE(MATCH( MID(H2022, 5, 3), {"Jan","Feb","Mar","Apr","May","Jun","Jul","Aug","Sep","Oct","Nov","Dec"}, 0), 1, 2, 3, 4, 5, 6, 7, 8, 9, 10, 11, 12), MID(H2022, 9, 2)), "yyyy-mm-dd")</f>
        <v>2004-04-20</v>
      </c>
      <c r="G2022" s="1" t="s">
        <v>4193</v>
      </c>
      <c r="H2022" s="1" t="s">
        <v>4192</v>
      </c>
    </row>
    <row r="2023" spans="1:8" hidden="1" x14ac:dyDescent="0.3">
      <c r="A2023" s="1" t="s">
        <v>1630</v>
      </c>
      <c r="B2023" s="1" t="str">
        <f t="shared" si="94"/>
        <v>Kazakhstan</v>
      </c>
      <c r="C2023" s="5" t="str">
        <f t="shared" si="93"/>
        <v>2004</v>
      </c>
      <c r="D2023" s="1" t="str">
        <f t="shared" si="95"/>
        <v xml:space="preserve">Soyuz FG </v>
      </c>
      <c r="E2023" s="1" t="s">
        <v>346</v>
      </c>
      <c r="F2023" s="7" t="str">
        <f>TEXT(DATE(MID(H2023, 13, 4), CHOOSE(MATCH( MID(H2023, 5, 3), {"Jan","Feb","Mar","Apr","May","Jun","Jul","Aug","Sep","Oct","Nov","Dec"}, 0), 1, 2, 3, 4, 5, 6, 7, 8, 9, 10, 11, 12), MID(H2023, 9, 2)), "yyyy-mm-dd")</f>
        <v>2004-04-19</v>
      </c>
      <c r="G2023" s="1" t="s">
        <v>4195</v>
      </c>
      <c r="H2023" s="1" t="s">
        <v>4194</v>
      </c>
    </row>
    <row r="2024" spans="1:8" hidden="1" x14ac:dyDescent="0.3">
      <c r="A2024" s="1" t="s">
        <v>18</v>
      </c>
      <c r="B2024" s="1" t="str">
        <f t="shared" si="94"/>
        <v>China</v>
      </c>
      <c r="C2024" s="5" t="str">
        <f t="shared" si="93"/>
        <v>2004</v>
      </c>
      <c r="D2024" s="1" t="str">
        <f t="shared" si="95"/>
        <v xml:space="preserve">Long March 2C </v>
      </c>
      <c r="E2024" s="1" t="s">
        <v>8</v>
      </c>
      <c r="F2024" s="7" t="str">
        <f>TEXT(DATE(MID(H2024, 13, 4), CHOOSE(MATCH( MID(H2024, 5, 3), {"Jan","Feb","Mar","Apr","May","Jun","Jul","Aug","Sep","Oct","Nov","Dec"}, 0), 1, 2, 3, 4, 5, 6, 7, 8, 9, 10, 11, 12), MID(H2024, 9, 2)), "yyyy-mm-dd")</f>
        <v>2004-04-18</v>
      </c>
      <c r="G2024" s="1" t="s">
        <v>4197</v>
      </c>
      <c r="H2024" s="1" t="s">
        <v>4196</v>
      </c>
    </row>
    <row r="2025" spans="1:8" hidden="1" x14ac:dyDescent="0.3">
      <c r="A2025" s="1" t="s">
        <v>4149</v>
      </c>
      <c r="B2025" s="1" t="str">
        <f t="shared" si="94"/>
        <v>USA</v>
      </c>
      <c r="C2025" s="5" t="str">
        <f t="shared" si="93"/>
        <v>2004</v>
      </c>
      <c r="D2025" s="1" t="str">
        <f t="shared" si="95"/>
        <v xml:space="preserve">Atlas IIAS </v>
      </c>
      <c r="E2025" s="1" t="s">
        <v>346</v>
      </c>
      <c r="F2025" s="7" t="str">
        <f>TEXT(DATE(MID(H2025, 13, 4), CHOOSE(MATCH( MID(H2025, 5, 3), {"Jan","Feb","Mar","Apr","May","Jun","Jul","Aug","Sep","Oct","Nov","Dec"}, 0), 1, 2, 3, 4, 5, 6, 7, 8, 9, 10, 11, 12), MID(H2025, 9, 2)), "yyyy-mm-dd")</f>
        <v>2004-04-16</v>
      </c>
      <c r="G2025" s="1" t="s">
        <v>4199</v>
      </c>
      <c r="H2025" s="1" t="s">
        <v>4198</v>
      </c>
    </row>
    <row r="2026" spans="1:8" hidden="1" x14ac:dyDescent="0.3">
      <c r="A2026" s="1" t="s">
        <v>4200</v>
      </c>
      <c r="B2026" s="1" t="str">
        <f t="shared" si="94"/>
        <v>Kazakhstan</v>
      </c>
      <c r="C2026" s="5" t="str">
        <f t="shared" si="93"/>
        <v>2004</v>
      </c>
      <c r="D2026" s="1" t="str">
        <f t="shared" si="95"/>
        <v xml:space="preserve">Proton K/Block-DM-2 </v>
      </c>
      <c r="E2026" s="1" t="s">
        <v>346</v>
      </c>
      <c r="F2026" s="7" t="str">
        <f>TEXT(DATE(MID(H2026, 13, 4), CHOOSE(MATCH( MID(H2026, 5, 3), {"Jan","Feb","Mar","Apr","May","Jun","Jul","Aug","Sep","Oct","Nov","Dec"}, 0), 1, 2, 3, 4, 5, 6, 7, 8, 9, 10, 11, 12), MID(H2026, 9, 2)), "yyyy-mm-dd")</f>
        <v>2004-03-27</v>
      </c>
      <c r="G2026" s="1" t="s">
        <v>4202</v>
      </c>
      <c r="H2026" s="1" t="s">
        <v>4201</v>
      </c>
    </row>
    <row r="2027" spans="1:8" hidden="1" x14ac:dyDescent="0.3">
      <c r="A2027" s="1" t="s">
        <v>3160</v>
      </c>
      <c r="B2027" s="1" t="str">
        <f t="shared" si="94"/>
        <v>USA</v>
      </c>
      <c r="C2027" s="5" t="str">
        <f t="shared" si="93"/>
        <v>2004</v>
      </c>
      <c r="D2027" s="1" t="str">
        <f t="shared" si="95"/>
        <v xml:space="preserve">Delta II 7925 </v>
      </c>
      <c r="E2027" s="1" t="s">
        <v>346</v>
      </c>
      <c r="F2027" s="7" t="str">
        <f>TEXT(DATE(MID(H2027, 13, 4), CHOOSE(MATCH( MID(H2027, 5, 3), {"Jan","Feb","Mar","Apr","May","Jun","Jul","Aug","Sep","Oct","Nov","Dec"}, 0), 1, 2, 3, 4, 5, 6, 7, 8, 9, 10, 11, 12), MID(H2027, 9, 2)), "yyyy-mm-dd")</f>
        <v>2004-03-20</v>
      </c>
      <c r="G2027" s="1" t="s">
        <v>4204</v>
      </c>
      <c r="H2027" s="1" t="s">
        <v>4203</v>
      </c>
    </row>
    <row r="2028" spans="1:8" hidden="1" x14ac:dyDescent="0.3">
      <c r="A2028" s="1" t="s">
        <v>565</v>
      </c>
      <c r="B2028" s="1" t="str">
        <f t="shared" si="94"/>
        <v>Kazakhstan</v>
      </c>
      <c r="C2028" s="5" t="str">
        <f t="shared" si="93"/>
        <v>2004</v>
      </c>
      <c r="D2028" s="1" t="str">
        <f t="shared" si="95"/>
        <v xml:space="preserve">Proton-M/Briz-M </v>
      </c>
      <c r="E2028" s="1" t="s">
        <v>8</v>
      </c>
      <c r="F2028" s="7" t="str">
        <f>TEXT(DATE(MID(H2028, 13, 4), CHOOSE(MATCH( MID(H2028, 5, 3), {"Jan","Feb","Mar","Apr","May","Jun","Jul","Aug","Sep","Oct","Nov","Dec"}, 0), 1, 2, 3, 4, 5, 6, 7, 8, 9, 10, 11, 12), MID(H2028, 9, 2)), "yyyy-mm-dd")</f>
        <v>2004-03-15</v>
      </c>
      <c r="G2028" s="1" t="s">
        <v>4206</v>
      </c>
      <c r="H2028" s="1" t="s">
        <v>4205</v>
      </c>
    </row>
    <row r="2029" spans="1:8" hidden="1" x14ac:dyDescent="0.3">
      <c r="A2029" s="1" t="s">
        <v>4092</v>
      </c>
      <c r="B2029" s="1" t="str">
        <f t="shared" si="94"/>
        <v>USA</v>
      </c>
      <c r="C2029" s="5" t="str">
        <f t="shared" si="93"/>
        <v>2004</v>
      </c>
      <c r="D2029" s="1" t="str">
        <f t="shared" si="95"/>
        <v xml:space="preserve">Atlas IIIA </v>
      </c>
      <c r="E2029" s="1" t="s">
        <v>346</v>
      </c>
      <c r="F2029" s="7" t="str">
        <f>TEXT(DATE(MID(H2029, 13, 4), CHOOSE(MATCH( MID(H2029, 5, 3), {"Jan","Feb","Mar","Apr","May","Jun","Jul","Aug","Sep","Oct","Nov","Dec"}, 0), 1, 2, 3, 4, 5, 6, 7, 8, 9, 10, 11, 12), MID(H2029, 9, 2)), "yyyy-mm-dd")</f>
        <v>2004-03-13</v>
      </c>
      <c r="G2029" s="1" t="s">
        <v>4208</v>
      </c>
      <c r="H2029" s="1" t="s">
        <v>4207</v>
      </c>
    </row>
    <row r="2030" spans="1:8" hidden="1" x14ac:dyDescent="0.3">
      <c r="A2030" s="1" t="s">
        <v>379</v>
      </c>
      <c r="B2030" s="1" t="str">
        <f t="shared" si="94"/>
        <v>France</v>
      </c>
      <c r="C2030" s="5" t="str">
        <f t="shared" si="93"/>
        <v>2004</v>
      </c>
      <c r="D2030" s="1" t="str">
        <f t="shared" si="95"/>
        <v xml:space="preserve">Ariane 5 G+ </v>
      </c>
      <c r="E2030" s="1" t="s">
        <v>346</v>
      </c>
      <c r="F2030" s="7" t="str">
        <f>TEXT(DATE(MID(H2030, 13, 4), CHOOSE(MATCH( MID(H2030, 5, 3), {"Jan","Feb","Mar","Apr","May","Jun","Jul","Aug","Sep","Oct","Nov","Dec"}, 0), 1, 2, 3, 4, 5, 6, 7, 8, 9, 10, 11, 12), MID(H2030, 9, 2)), "yyyy-mm-dd")</f>
        <v>2004-03-02</v>
      </c>
      <c r="G2030" s="1" t="s">
        <v>4210</v>
      </c>
      <c r="H2030" s="1" t="s">
        <v>4209</v>
      </c>
    </row>
    <row r="2031" spans="1:8" hidden="1" x14ac:dyDescent="0.3">
      <c r="A2031" s="1" t="s">
        <v>3038</v>
      </c>
      <c r="B2031" s="1" t="str">
        <f t="shared" si="94"/>
        <v>Russia</v>
      </c>
      <c r="C2031" s="5" t="str">
        <f t="shared" si="93"/>
        <v>2004</v>
      </c>
      <c r="D2031" s="1" t="str">
        <f t="shared" si="95"/>
        <v xml:space="preserve">Molniya-M /Block ML </v>
      </c>
      <c r="E2031" s="1" t="s">
        <v>346</v>
      </c>
      <c r="F2031" s="7" t="str">
        <f>TEXT(DATE(MID(H2031, 13, 4), CHOOSE(MATCH( MID(H2031, 5, 3), {"Jan","Feb","Mar","Apr","May","Jun","Jul","Aug","Sep","Oct","Nov","Dec"}, 0), 1, 2, 3, 4, 5, 6, 7, 8, 9, 10, 11, 12), MID(H2031, 9, 2)), "yyyy-mm-dd")</f>
        <v>2004-02-18</v>
      </c>
      <c r="G2031" s="1" t="s">
        <v>4212</v>
      </c>
      <c r="H2031" s="1" t="s">
        <v>4211</v>
      </c>
    </row>
    <row r="2032" spans="1:8" hidden="1" x14ac:dyDescent="0.3">
      <c r="A2032" s="1" t="s">
        <v>11</v>
      </c>
      <c r="B2032" s="1" t="str">
        <f t="shared" si="94"/>
        <v>USA</v>
      </c>
      <c r="C2032" s="5" t="str">
        <f t="shared" si="93"/>
        <v>2004</v>
      </c>
      <c r="D2032" s="1" t="str">
        <f t="shared" si="95"/>
        <v xml:space="preserve">Titan IV(402)B </v>
      </c>
      <c r="E2032" s="1" t="s">
        <v>346</v>
      </c>
      <c r="F2032" s="7" t="str">
        <f>TEXT(DATE(MID(H2032, 13, 4), CHOOSE(MATCH( MID(H2032, 5, 3), {"Jan","Feb","Mar","Apr","May","Jun","Jul","Aug","Sep","Oct","Nov","Dec"}, 0), 1, 2, 3, 4, 5, 6, 7, 8, 9, 10, 11, 12), MID(H2032, 9, 2)), "yyyy-mm-dd")</f>
        <v>2004-02-14</v>
      </c>
      <c r="G2032" s="1" t="s">
        <v>4214</v>
      </c>
      <c r="H2032" s="1" t="s">
        <v>4213</v>
      </c>
    </row>
    <row r="2033" spans="1:8" hidden="1" x14ac:dyDescent="0.3">
      <c r="A2033" s="1" t="s">
        <v>4149</v>
      </c>
      <c r="B2033" s="1" t="str">
        <f t="shared" si="94"/>
        <v>USA</v>
      </c>
      <c r="C2033" s="5" t="str">
        <f t="shared" si="93"/>
        <v>2004</v>
      </c>
      <c r="D2033" s="1" t="str">
        <f t="shared" si="95"/>
        <v xml:space="preserve">Atlas IIAS </v>
      </c>
      <c r="E2033" s="1" t="s">
        <v>346</v>
      </c>
      <c r="F2033" s="7" t="str">
        <f>TEXT(DATE(MID(H2033, 13, 4), CHOOSE(MATCH( MID(H2033, 5, 3), {"Jan","Feb","Mar","Apr","May","Jun","Jul","Aug","Sep","Oct","Nov","Dec"}, 0), 1, 2, 3, 4, 5, 6, 7, 8, 9, 10, 11, 12), MID(H2033, 9, 2)), "yyyy-mm-dd")</f>
        <v>2004-02-05</v>
      </c>
      <c r="G2033" s="1" t="s">
        <v>4216</v>
      </c>
      <c r="H2033" s="1" t="s">
        <v>4215</v>
      </c>
    </row>
    <row r="2034" spans="1:8" hidden="1" x14ac:dyDescent="0.3">
      <c r="A2034" s="1" t="s">
        <v>1630</v>
      </c>
      <c r="B2034" s="1" t="str">
        <f t="shared" si="94"/>
        <v>Kazakhstan</v>
      </c>
      <c r="C2034" s="5" t="str">
        <f t="shared" si="93"/>
        <v>2004</v>
      </c>
      <c r="D2034" s="1" t="str">
        <f t="shared" si="95"/>
        <v xml:space="preserve">Soyuz U </v>
      </c>
      <c r="E2034" s="1" t="s">
        <v>346</v>
      </c>
      <c r="F2034" s="7" t="str">
        <f>TEXT(DATE(MID(H2034, 13, 4), CHOOSE(MATCH( MID(H2034, 5, 3), {"Jan","Feb","Mar","Apr","May","Jun","Jul","Aug","Sep","Oct","Nov","Dec"}, 0), 1, 2, 3, 4, 5, 6, 7, 8, 9, 10, 11, 12), MID(H2034, 9, 2)), "yyyy-mm-dd")</f>
        <v>2004-01-29</v>
      </c>
      <c r="G2034" s="1" t="s">
        <v>4218</v>
      </c>
      <c r="H2034" s="1" t="s">
        <v>4217</v>
      </c>
    </row>
    <row r="2035" spans="1:8" hidden="1" x14ac:dyDescent="0.3">
      <c r="A2035" s="1" t="s">
        <v>2702</v>
      </c>
      <c r="B2035" s="1" t="str">
        <f t="shared" si="94"/>
        <v>Pacific Ocean</v>
      </c>
      <c r="C2035" s="5" t="str">
        <f t="shared" si="93"/>
        <v>2004</v>
      </c>
      <c r="D2035" s="1" t="str">
        <f t="shared" si="95"/>
        <v xml:space="preserve">Zenit-3 SL </v>
      </c>
      <c r="E2035" s="1" t="s">
        <v>346</v>
      </c>
      <c r="F2035" s="7" t="str">
        <f>TEXT(DATE(MID(H2035, 13, 4), CHOOSE(MATCH( MID(H2035, 5, 3), {"Jan","Feb","Mar","Apr","May","Jun","Jul","Aug","Sep","Oct","Nov","Dec"}, 0), 1, 2, 3, 4, 5, 6, 7, 8, 9, 10, 11, 12), MID(H2035, 9, 2)), "yyyy-mm-dd")</f>
        <v>2004-01-11</v>
      </c>
      <c r="G2035" s="1" t="s">
        <v>4220</v>
      </c>
      <c r="H2035" s="1" t="s">
        <v>4219</v>
      </c>
    </row>
    <row r="2036" spans="1:8" hidden="1" x14ac:dyDescent="0.3">
      <c r="A2036" s="1" t="s">
        <v>18</v>
      </c>
      <c r="B2036" s="1" t="str">
        <f t="shared" si="94"/>
        <v>China</v>
      </c>
      <c r="C2036" s="5" t="str">
        <f t="shared" si="93"/>
        <v>2003</v>
      </c>
      <c r="D2036" s="1" t="str">
        <f t="shared" si="95"/>
        <v xml:space="preserve">Long March 2C/SD </v>
      </c>
      <c r="E2036" s="1" t="s">
        <v>346</v>
      </c>
      <c r="F2036" s="7" t="str">
        <f>TEXT(DATE(MID(H2036, 13, 4), CHOOSE(MATCH( MID(H2036, 5, 3), {"Jan","Feb","Mar","Apr","May","Jun","Jul","Aug","Sep","Oct","Nov","Dec"}, 0), 1, 2, 3, 4, 5, 6, 7, 8, 9, 10, 11, 12), MID(H2036, 9, 2)), "yyyy-mm-dd")</f>
        <v>2003-12-29</v>
      </c>
      <c r="G2036" s="1" t="s">
        <v>4222</v>
      </c>
      <c r="H2036" s="1" t="s">
        <v>4221</v>
      </c>
    </row>
    <row r="2037" spans="1:8" hidden="1" x14ac:dyDescent="0.3">
      <c r="A2037" s="1" t="s">
        <v>529</v>
      </c>
      <c r="B2037" s="1" t="str">
        <f t="shared" si="94"/>
        <v>Kazakhstan</v>
      </c>
      <c r="C2037" s="5" t="str">
        <f t="shared" si="93"/>
        <v>2003</v>
      </c>
      <c r="D2037" s="1" t="str">
        <f t="shared" si="95"/>
        <v xml:space="preserve">Proton-K/Block DM-2M </v>
      </c>
      <c r="E2037" s="1" t="s">
        <v>346</v>
      </c>
      <c r="F2037" s="7" t="str">
        <f>TEXT(DATE(MID(H2037, 13, 4), CHOOSE(MATCH( MID(H2037, 5, 3), {"Jan","Feb","Mar","Apr","May","Jun","Jul","Aug","Sep","Oct","Nov","Dec"}, 0), 1, 2, 3, 4, 5, 6, 7, 8, 9, 10, 11, 12), MID(H2037, 9, 2)), "yyyy-mm-dd")</f>
        <v>2003-12-28</v>
      </c>
      <c r="G2037" s="1" t="s">
        <v>4224</v>
      </c>
      <c r="H2037" s="1" t="s">
        <v>4223</v>
      </c>
    </row>
    <row r="2038" spans="1:8" hidden="1" x14ac:dyDescent="0.3">
      <c r="A2038" s="1" t="s">
        <v>130</v>
      </c>
      <c r="B2038" s="1" t="str">
        <f t="shared" si="94"/>
        <v>Kazakhstan</v>
      </c>
      <c r="C2038" s="5" t="str">
        <f t="shared" si="93"/>
        <v>2003</v>
      </c>
      <c r="D2038" s="1" t="str">
        <f t="shared" si="95"/>
        <v xml:space="preserve">Soyuz FG/Fregat </v>
      </c>
      <c r="E2038" s="1" t="s">
        <v>346</v>
      </c>
      <c r="F2038" s="7" t="str">
        <f>TEXT(DATE(MID(H2038, 13, 4), CHOOSE(MATCH( MID(H2038, 5, 3), {"Jan","Feb","Mar","Apr","May","Jun","Jul","Aug","Sep","Oct","Nov","Dec"}, 0), 1, 2, 3, 4, 5, 6, 7, 8, 9, 10, 11, 12), MID(H2038, 9, 2)), "yyyy-mm-dd")</f>
        <v>2003-12-27</v>
      </c>
      <c r="G2038" s="1" t="s">
        <v>4226</v>
      </c>
      <c r="H2038" s="1" t="s">
        <v>4225</v>
      </c>
    </row>
    <row r="2039" spans="1:8" hidden="1" x14ac:dyDescent="0.3">
      <c r="A2039" s="1" t="s">
        <v>3478</v>
      </c>
      <c r="B2039" s="1" t="str">
        <f t="shared" si="94"/>
        <v>USA</v>
      </c>
      <c r="C2039" s="5" t="str">
        <f t="shared" si="93"/>
        <v>2003</v>
      </c>
      <c r="D2039" s="1" t="str">
        <f t="shared" si="95"/>
        <v xml:space="preserve">Delta II 7925 </v>
      </c>
      <c r="E2039" s="1" t="s">
        <v>346</v>
      </c>
      <c r="F2039" s="7" t="str">
        <f>TEXT(DATE(MID(H2039, 13, 4), CHOOSE(MATCH( MID(H2039, 5, 3), {"Jan","Feb","Mar","Apr","May","Jun","Jul","Aug","Sep","Oct","Nov","Dec"}, 0), 1, 2, 3, 4, 5, 6, 7, 8, 9, 10, 11, 12), MID(H2039, 9, 2)), "yyyy-mm-dd")</f>
        <v>2003-12-21</v>
      </c>
      <c r="G2039" s="1" t="s">
        <v>4228</v>
      </c>
      <c r="H2039" s="1" t="s">
        <v>4227</v>
      </c>
    </row>
    <row r="2040" spans="1:8" hidden="1" x14ac:dyDescent="0.3">
      <c r="A2040" s="1" t="s">
        <v>4092</v>
      </c>
      <c r="B2040" s="1" t="str">
        <f t="shared" si="94"/>
        <v>USA</v>
      </c>
      <c r="C2040" s="5" t="str">
        <f t="shared" si="93"/>
        <v>2003</v>
      </c>
      <c r="D2040" s="1" t="str">
        <f t="shared" si="95"/>
        <v xml:space="preserve">Atlas IIIB </v>
      </c>
      <c r="E2040" s="1" t="s">
        <v>346</v>
      </c>
      <c r="F2040" s="7" t="str">
        <f>TEXT(DATE(MID(H2040, 13, 4), CHOOSE(MATCH( MID(H2040, 5, 3), {"Jan","Feb","Mar","Apr","May","Jun","Jul","Aug","Sep","Oct","Nov","Dec"}, 0), 1, 2, 3, 4, 5, 6, 7, 8, 9, 10, 11, 12), MID(H2040, 9, 2)), "yyyy-mm-dd")</f>
        <v>2003-12-18</v>
      </c>
      <c r="G2040" s="1" t="s">
        <v>4230</v>
      </c>
      <c r="H2040" s="1" t="s">
        <v>4229</v>
      </c>
    </row>
    <row r="2041" spans="1:8" hidden="1" x14ac:dyDescent="0.3">
      <c r="A2041" s="1" t="s">
        <v>565</v>
      </c>
      <c r="B2041" s="1" t="str">
        <f t="shared" si="94"/>
        <v>Kazakhstan</v>
      </c>
      <c r="C2041" s="5" t="str">
        <f t="shared" si="93"/>
        <v>2003</v>
      </c>
      <c r="D2041" s="1" t="str">
        <f t="shared" si="95"/>
        <v xml:space="preserve">Proton-K/Briz-M </v>
      </c>
      <c r="E2041" s="1" t="s">
        <v>346</v>
      </c>
      <c r="F2041" s="7" t="str">
        <f>TEXT(DATE(MID(H2041, 13, 4), CHOOSE(MATCH( MID(H2041, 5, 3), {"Jan","Feb","Mar","Apr","May","Jun","Jul","Aug","Sep","Oct","Nov","Dec"}, 0), 1, 2, 3, 4, 5, 6, 7, 8, 9, 10, 11, 12), MID(H2041, 9, 2)), "yyyy-mm-dd")</f>
        <v>2003-12-10</v>
      </c>
      <c r="G2041" s="1" t="s">
        <v>4232</v>
      </c>
      <c r="H2041" s="1" t="s">
        <v>4231</v>
      </c>
    </row>
    <row r="2042" spans="1:8" hidden="1" x14ac:dyDescent="0.3">
      <c r="A2042" s="1" t="s">
        <v>2583</v>
      </c>
      <c r="B2042" s="1" t="str">
        <f t="shared" si="94"/>
        <v>Kazakhstan</v>
      </c>
      <c r="C2042" s="5" t="str">
        <f t="shared" si="93"/>
        <v>2003</v>
      </c>
      <c r="D2042" s="1" t="str">
        <f t="shared" si="95"/>
        <v xml:space="preserve">Strela </v>
      </c>
      <c r="E2042" s="1" t="s">
        <v>346</v>
      </c>
      <c r="F2042" s="7" t="str">
        <f>TEXT(DATE(MID(H2042, 13, 4), CHOOSE(MATCH( MID(H2042, 5, 3), {"Jan","Feb","Mar","Apr","May","Jun","Jul","Aug","Sep","Oct","Nov","Dec"}, 0), 1, 2, 3, 4, 5, 6, 7, 8, 9, 10, 11, 12), MID(H2042, 9, 2)), "yyyy-mm-dd")</f>
        <v>2003-12-05</v>
      </c>
      <c r="G2042" s="1" t="s">
        <v>4234</v>
      </c>
      <c r="H2042" s="1" t="s">
        <v>4233</v>
      </c>
    </row>
    <row r="2043" spans="1:8" hidden="1" x14ac:dyDescent="0.3">
      <c r="A2043" s="1" t="s">
        <v>671</v>
      </c>
      <c r="B2043" s="1" t="str">
        <f t="shared" si="94"/>
        <v>USA</v>
      </c>
      <c r="C2043" s="5" t="str">
        <f t="shared" si="93"/>
        <v>2003</v>
      </c>
      <c r="D2043" s="1" t="str">
        <f t="shared" si="95"/>
        <v xml:space="preserve">Atlas IIAS </v>
      </c>
      <c r="E2043" s="1" t="s">
        <v>346</v>
      </c>
      <c r="F2043" s="7" t="str">
        <f>TEXT(DATE(MID(H2043, 13, 4), CHOOSE(MATCH( MID(H2043, 5, 3), {"Jan","Feb","Mar","Apr","May","Jun","Jul","Aug","Sep","Oct","Nov","Dec"}, 0), 1, 2, 3, 4, 5, 6, 7, 8, 9, 10, 11, 12), MID(H2043, 9, 2)), "yyyy-mm-dd")</f>
        <v>2003-12-02</v>
      </c>
      <c r="G2043" s="1" t="s">
        <v>4236</v>
      </c>
      <c r="H2043" s="1" t="s">
        <v>4235</v>
      </c>
    </row>
    <row r="2044" spans="1:8" hidden="1" x14ac:dyDescent="0.3">
      <c r="A2044" s="1" t="s">
        <v>61</v>
      </c>
      <c r="B2044" s="1" t="str">
        <f t="shared" si="94"/>
        <v>Japan</v>
      </c>
      <c r="C2044" s="5" t="str">
        <f t="shared" si="93"/>
        <v>2003</v>
      </c>
      <c r="D2044" s="1" t="str">
        <f t="shared" si="95"/>
        <v xml:space="preserve">H-IIA 2024 </v>
      </c>
      <c r="E2044" s="1" t="s">
        <v>346</v>
      </c>
      <c r="F2044" s="7" t="str">
        <f>TEXT(DATE(MID(H2044, 13, 4), CHOOSE(MATCH( MID(H2044, 5, 3), {"Jan","Feb","Mar","Apr","May","Jun","Jul","Aug","Sep","Oct","Nov","Dec"}, 0), 1, 2, 3, 4, 5, 6, 7, 8, 9, 10, 11, 12), MID(H2044, 9, 2)), "yyyy-mm-dd")</f>
        <v>2003-11-29</v>
      </c>
      <c r="G2044" s="1" t="s">
        <v>4238</v>
      </c>
      <c r="H2044" s="1" t="s">
        <v>4237</v>
      </c>
    </row>
    <row r="2045" spans="1:8" hidden="1" x14ac:dyDescent="0.3">
      <c r="A2045" s="1" t="s">
        <v>4200</v>
      </c>
      <c r="B2045" s="1" t="str">
        <f t="shared" si="94"/>
        <v>Kazakhstan</v>
      </c>
      <c r="C2045" s="5" t="str">
        <f t="shared" si="93"/>
        <v>2003</v>
      </c>
      <c r="D2045" s="1" t="str">
        <f t="shared" si="95"/>
        <v xml:space="preserve">Proton-K/Block DM-2M </v>
      </c>
      <c r="E2045" s="1" t="s">
        <v>346</v>
      </c>
      <c r="F2045" s="7" t="str">
        <f>TEXT(DATE(MID(H2045, 13, 4), CHOOSE(MATCH( MID(H2045, 5, 3), {"Jan","Feb","Mar","Apr","May","Jun","Jul","Aug","Sep","Oct","Nov","Dec"}, 0), 1, 2, 3, 4, 5, 6, 7, 8, 9, 10, 11, 12), MID(H2045, 9, 2)), "yyyy-mm-dd")</f>
        <v>2003-11-24</v>
      </c>
      <c r="G2045" s="1" t="s">
        <v>4240</v>
      </c>
      <c r="H2045" s="1" t="s">
        <v>4239</v>
      </c>
    </row>
    <row r="2046" spans="1:8" hidden="1" x14ac:dyDescent="0.3">
      <c r="A2046" s="1" t="s">
        <v>101</v>
      </c>
      <c r="B2046" s="1" t="str">
        <f t="shared" si="94"/>
        <v>China</v>
      </c>
      <c r="C2046" s="5" t="str">
        <f t="shared" si="93"/>
        <v>2003</v>
      </c>
      <c r="D2046" s="1" t="str">
        <f t="shared" si="95"/>
        <v xml:space="preserve">Long March 3A </v>
      </c>
      <c r="E2046" s="1" t="s">
        <v>8</v>
      </c>
      <c r="F2046" s="7" t="str">
        <f>TEXT(DATE(MID(H2046, 13, 4), CHOOSE(MATCH( MID(H2046, 5, 3), {"Jan","Feb","Mar","Apr","May","Jun","Jul","Aug","Sep","Oct","Nov","Dec"}, 0), 1, 2, 3, 4, 5, 6, 7, 8, 9, 10, 11, 12), MID(H2046, 9, 2)), "yyyy-mm-dd")</f>
        <v>2003-11-14</v>
      </c>
      <c r="G2046" s="1" t="s">
        <v>4242</v>
      </c>
      <c r="H2046" s="1" t="s">
        <v>4241</v>
      </c>
    </row>
    <row r="2047" spans="1:8" hidden="1" x14ac:dyDescent="0.3">
      <c r="A2047" s="1" t="s">
        <v>90</v>
      </c>
      <c r="B2047" s="1" t="str">
        <f t="shared" si="94"/>
        <v>China</v>
      </c>
      <c r="C2047" s="5" t="str">
        <f t="shared" si="93"/>
        <v>2003</v>
      </c>
      <c r="D2047" s="1" t="str">
        <f t="shared" si="95"/>
        <v xml:space="preserve">Long March 2D </v>
      </c>
      <c r="E2047" s="1" t="s">
        <v>8</v>
      </c>
      <c r="F2047" s="7" t="str">
        <f>TEXT(DATE(MID(H2047, 13, 4), CHOOSE(MATCH( MID(H2047, 5, 3), {"Jan","Feb","Mar","Apr","May","Jun","Jul","Aug","Sep","Oct","Nov","Dec"}, 0), 1, 2, 3, 4, 5, 6, 7, 8, 9, 10, 11, 12), MID(H2047, 9, 2)), "yyyy-mm-dd")</f>
        <v>2003-11-03</v>
      </c>
      <c r="G2047" s="1" t="s">
        <v>4244</v>
      </c>
      <c r="H2047" s="1" t="s">
        <v>4243</v>
      </c>
    </row>
    <row r="2048" spans="1:8" hidden="1" x14ac:dyDescent="0.3">
      <c r="A2048" s="1" t="s">
        <v>1561</v>
      </c>
      <c r="B2048" s="1" t="str">
        <f t="shared" si="94"/>
        <v>Russia</v>
      </c>
      <c r="C2048" s="5" t="str">
        <f t="shared" si="93"/>
        <v>2003</v>
      </c>
      <c r="D2048" s="1" t="str">
        <f t="shared" si="95"/>
        <v xml:space="preserve">Rokot/Briz KM </v>
      </c>
      <c r="E2048" s="1" t="s">
        <v>346</v>
      </c>
      <c r="F2048" s="7" t="str">
        <f>TEXT(DATE(MID(H2048, 13, 4), CHOOSE(MATCH( MID(H2048, 5, 3), {"Jan","Feb","Mar","Apr","May","Jun","Jul","Aug","Sep","Oct","Nov","Dec"}, 0), 1, 2, 3, 4, 5, 6, 7, 8, 9, 10, 11, 12), MID(H2048, 9, 2)), "yyyy-mm-dd")</f>
        <v>2003-10-30</v>
      </c>
      <c r="G2048" s="1" t="s">
        <v>4246</v>
      </c>
      <c r="H2048" s="1" t="s">
        <v>4245</v>
      </c>
    </row>
    <row r="2049" spans="1:8" hidden="1" x14ac:dyDescent="0.3">
      <c r="A2049" s="1" t="s">
        <v>3524</v>
      </c>
      <c r="B2049" s="1" t="str">
        <f t="shared" si="94"/>
        <v>China</v>
      </c>
      <c r="C2049" s="5" t="str">
        <f t="shared" si="93"/>
        <v>2003</v>
      </c>
      <c r="D2049" s="1" t="str">
        <f t="shared" si="95"/>
        <v xml:space="preserve">Long March 4B </v>
      </c>
      <c r="E2049" s="1" t="s">
        <v>8</v>
      </c>
      <c r="F2049" s="7" t="str">
        <f>TEXT(DATE(MID(H2049, 13, 4), CHOOSE(MATCH( MID(H2049, 5, 3), {"Jan","Feb","Mar","Apr","May","Jun","Jul","Aug","Sep","Oct","Nov","Dec"}, 0), 1, 2, 3, 4, 5, 6, 7, 8, 9, 10, 11, 12), MID(H2049, 9, 2)), "yyyy-mm-dd")</f>
        <v>2003-10-21</v>
      </c>
      <c r="G2049" s="1" t="s">
        <v>4248</v>
      </c>
      <c r="H2049" s="1" t="s">
        <v>4247</v>
      </c>
    </row>
    <row r="2050" spans="1:8" hidden="1" x14ac:dyDescent="0.3">
      <c r="A2050" s="1" t="s">
        <v>4249</v>
      </c>
      <c r="B2050" s="1" t="str">
        <f t="shared" si="94"/>
        <v>USA</v>
      </c>
      <c r="C2050" s="5" t="str">
        <f t="shared" ref="C2050:C2113" si="96">TEXT(F2050, "yyyy")</f>
        <v>2003</v>
      </c>
      <c r="D2050" s="1" t="str">
        <f t="shared" si="95"/>
        <v xml:space="preserve">Titan II(23)G </v>
      </c>
      <c r="E2050" s="1" t="s">
        <v>346</v>
      </c>
      <c r="F2050" s="7" t="str">
        <f>TEXT(DATE(MID(H2050, 13, 4), CHOOSE(MATCH( MID(H2050, 5, 3), {"Jan","Feb","Mar","Apr","May","Jun","Jul","Aug","Sep","Oct","Nov","Dec"}, 0), 1, 2, 3, 4, 5, 6, 7, 8, 9, 10, 11, 12), MID(H2050, 9, 2)), "yyyy-mm-dd")</f>
        <v>2003-10-18</v>
      </c>
      <c r="G2050" s="1" t="s">
        <v>4251</v>
      </c>
      <c r="H2050" s="1" t="s">
        <v>4250</v>
      </c>
    </row>
    <row r="2051" spans="1:8" hidden="1" x14ac:dyDescent="0.3">
      <c r="A2051" s="1" t="s">
        <v>1630</v>
      </c>
      <c r="B2051" s="1" t="str">
        <f t="shared" ref="B2051:B2114" si="97">TRIM(MID(A2051, FIND("|", SUBSTITUTE(A2051, ",", "|", LEN(A2051) - LEN(SUBSTITUTE(A2051,",", "" )))) + 1, LEN(A2051)))</f>
        <v>Kazakhstan</v>
      </c>
      <c r="C2051" s="5" t="str">
        <f t="shared" si="96"/>
        <v>2003</v>
      </c>
      <c r="D2051" s="1" t="str">
        <f t="shared" ref="D2051:D2114" si="98">LEFT(G2051, FIND("|", G2051) - 1)</f>
        <v xml:space="preserve">Soyuz FG </v>
      </c>
      <c r="E2051" s="1" t="s">
        <v>346</v>
      </c>
      <c r="F2051" s="7" t="str">
        <f>TEXT(DATE(MID(H2051, 13, 4), CHOOSE(MATCH( MID(H2051, 5, 3), {"Jan","Feb","Mar","Apr","May","Jun","Jul","Aug","Sep","Oct","Nov","Dec"}, 0), 1, 2, 3, 4, 5, 6, 7, 8, 9, 10, 11, 12), MID(H2051, 9, 2)), "yyyy-mm-dd")</f>
        <v>2003-10-18</v>
      </c>
      <c r="G2051" s="1" t="s">
        <v>4253</v>
      </c>
      <c r="H2051" s="1" t="s">
        <v>4252</v>
      </c>
    </row>
    <row r="2052" spans="1:8" hidden="1" x14ac:dyDescent="0.3">
      <c r="A2052" s="1" t="s">
        <v>87</v>
      </c>
      <c r="B2052" s="1" t="str">
        <f t="shared" si="97"/>
        <v>India</v>
      </c>
      <c r="C2052" s="5" t="str">
        <f t="shared" si="96"/>
        <v>2003</v>
      </c>
      <c r="D2052" s="1" t="str">
        <f t="shared" si="98"/>
        <v xml:space="preserve">PSLV-G </v>
      </c>
      <c r="E2052" s="1" t="s">
        <v>346</v>
      </c>
      <c r="F2052" s="7" t="str">
        <f>TEXT(DATE(MID(H2052, 13, 4), CHOOSE(MATCH( MID(H2052, 5, 3), {"Jan","Feb","Mar","Apr","May","Jun","Jul","Aug","Sep","Oct","Nov","Dec"}, 0), 1, 2, 3, 4, 5, 6, 7, 8, 9, 10, 11, 12), MID(H2052, 9, 2)), "yyyy-mm-dd")</f>
        <v>2003-10-17</v>
      </c>
      <c r="G2052" s="1" t="s">
        <v>4255</v>
      </c>
      <c r="H2052" s="1" t="s">
        <v>4254</v>
      </c>
    </row>
    <row r="2053" spans="1:8" hidden="1" x14ac:dyDescent="0.3">
      <c r="A2053" s="1" t="s">
        <v>138</v>
      </c>
      <c r="B2053" s="1" t="str">
        <f t="shared" si="97"/>
        <v>China</v>
      </c>
      <c r="C2053" s="5" t="str">
        <f t="shared" si="96"/>
        <v>2003</v>
      </c>
      <c r="D2053" s="1" t="str">
        <f t="shared" si="98"/>
        <v xml:space="preserve">Long March 2F </v>
      </c>
      <c r="E2053" s="1" t="s">
        <v>346</v>
      </c>
      <c r="F2053" s="7" t="str">
        <f>TEXT(DATE(MID(H2053, 13, 4), CHOOSE(MATCH( MID(H2053, 5, 3), {"Jan","Feb","Mar","Apr","May","Jun","Jul","Aug","Sep","Oct","Nov","Dec"}, 0), 1, 2, 3, 4, 5, 6, 7, 8, 9, 10, 11, 12), MID(H2053, 9, 2)), "yyyy-mm-dd")</f>
        <v>2003-10-15</v>
      </c>
      <c r="G2053" s="1" t="s">
        <v>4257</v>
      </c>
      <c r="H2053" s="1" t="s">
        <v>4256</v>
      </c>
    </row>
    <row r="2054" spans="1:8" hidden="1" x14ac:dyDescent="0.3">
      <c r="A2054" s="1" t="s">
        <v>2702</v>
      </c>
      <c r="B2054" s="1" t="str">
        <f t="shared" si="97"/>
        <v>Pacific Ocean</v>
      </c>
      <c r="C2054" s="5" t="str">
        <f t="shared" si="96"/>
        <v>2003</v>
      </c>
      <c r="D2054" s="1" t="str">
        <f t="shared" si="98"/>
        <v xml:space="preserve">Zenit-3 SL </v>
      </c>
      <c r="E2054" s="1" t="s">
        <v>346</v>
      </c>
      <c r="F2054" s="7" t="str">
        <f>TEXT(DATE(MID(H2054, 13, 4), CHOOSE(MATCH( MID(H2054, 5, 3), {"Jan","Feb","Mar","Apr","May","Jun","Jul","Aug","Sep","Oct","Nov","Dec"}, 0), 1, 2, 3, 4, 5, 6, 7, 8, 9, 10, 11, 12), MID(H2054, 9, 2)), "yyyy-mm-dd")</f>
        <v>2003-10-01</v>
      </c>
      <c r="G2054" s="1" t="s">
        <v>4259</v>
      </c>
      <c r="H2054" s="1" t="s">
        <v>4258</v>
      </c>
    </row>
    <row r="2055" spans="1:8" hidden="1" x14ac:dyDescent="0.3">
      <c r="A2055" s="1" t="s">
        <v>379</v>
      </c>
      <c r="B2055" s="1" t="str">
        <f t="shared" si="97"/>
        <v>France</v>
      </c>
      <c r="C2055" s="5" t="str">
        <f t="shared" si="96"/>
        <v>2003</v>
      </c>
      <c r="D2055" s="1" t="str">
        <f t="shared" si="98"/>
        <v xml:space="preserve">Ariane 5 G </v>
      </c>
      <c r="E2055" s="1" t="s">
        <v>346</v>
      </c>
      <c r="F2055" s="7" t="str">
        <f>TEXT(DATE(MID(H2055, 13, 4), CHOOSE(MATCH( MID(H2055, 5, 3), {"Jan","Feb","Mar","Apr","May","Jun","Jul","Aug","Sep","Oct","Nov","Dec"}, 0), 1, 2, 3, 4, 5, 6, 7, 8, 9, 10, 11, 12), MID(H2055, 9, 2)), "yyyy-mm-dd")</f>
        <v>2003-09-27</v>
      </c>
      <c r="G2055" s="1" t="s">
        <v>4261</v>
      </c>
      <c r="H2055" s="1" t="s">
        <v>4260</v>
      </c>
    </row>
    <row r="2056" spans="1:8" hidden="1" x14ac:dyDescent="0.3">
      <c r="A2056" s="1" t="s">
        <v>3373</v>
      </c>
      <c r="B2056" s="1" t="str">
        <f t="shared" si="97"/>
        <v>Russia</v>
      </c>
      <c r="C2056" s="5" t="str">
        <f t="shared" si="96"/>
        <v>2003</v>
      </c>
      <c r="D2056" s="1" t="str">
        <f t="shared" si="98"/>
        <v xml:space="preserve">Cosmos-3M </v>
      </c>
      <c r="E2056" s="1" t="s">
        <v>346</v>
      </c>
      <c r="F2056" s="7" t="str">
        <f>TEXT(DATE(MID(H2056, 13, 4), CHOOSE(MATCH( MID(H2056, 5, 3), {"Jan","Feb","Mar","Apr","May","Jun","Jul","Aug","Sep","Oct","Nov","Dec"}, 0), 1, 2, 3, 4, 5, 6, 7, 8, 9, 10, 11, 12), MID(H2056, 9, 2)), "yyyy-mm-dd")</f>
        <v>2003-09-27</v>
      </c>
      <c r="G2056" s="1" t="s">
        <v>4263</v>
      </c>
      <c r="H2056" s="1" t="s">
        <v>4262</v>
      </c>
    </row>
    <row r="2057" spans="1:8" hidden="1" x14ac:dyDescent="0.3">
      <c r="A2057" s="1" t="s">
        <v>4057</v>
      </c>
      <c r="B2057" s="1" t="str">
        <f t="shared" si="97"/>
        <v>China</v>
      </c>
      <c r="C2057" s="5" t="str">
        <f t="shared" si="96"/>
        <v>2003</v>
      </c>
      <c r="D2057" s="1" t="str">
        <f t="shared" si="98"/>
        <v xml:space="preserve">Kaituozhe 1 </v>
      </c>
      <c r="E2057" s="1" t="s">
        <v>346</v>
      </c>
      <c r="F2057" s="7" t="str">
        <f>TEXT(DATE(MID(H2057, 13, 4), CHOOSE(MATCH( MID(H2057, 5, 3), {"Jan","Feb","Mar","Apr","May","Jun","Jul","Aug","Sep","Oct","Nov","Dec"}, 0), 1, 2, 3, 4, 5, 6, 7, 8, 9, 10, 11, 12), MID(H2057, 9, 2)), "yyyy-mm-dd")</f>
        <v>2003-09-16</v>
      </c>
      <c r="G2057" s="1" t="s">
        <v>4265</v>
      </c>
      <c r="H2057" s="1" t="s">
        <v>4264</v>
      </c>
    </row>
    <row r="2058" spans="1:8" hidden="1" x14ac:dyDescent="0.3">
      <c r="A2058" s="1" t="s">
        <v>11</v>
      </c>
      <c r="B2058" s="1" t="str">
        <f t="shared" si="97"/>
        <v>USA</v>
      </c>
      <c r="C2058" s="5" t="str">
        <f t="shared" si="96"/>
        <v>2003</v>
      </c>
      <c r="D2058" s="1" t="str">
        <f t="shared" si="98"/>
        <v xml:space="preserve">Titan IV(401)B </v>
      </c>
      <c r="E2058" s="1" t="s">
        <v>346</v>
      </c>
      <c r="F2058" s="7" t="str">
        <f>TEXT(DATE(MID(H2058, 13, 4), CHOOSE(MATCH( MID(H2058, 5, 3), {"Jan","Feb","Mar","Apr","May","Jun","Jul","Aug","Sep","Oct","Nov","Dec"}, 0), 1, 2, 3, 4, 5, 6, 7, 8, 9, 10, 11, 12), MID(H2058, 9, 2)), "yyyy-mm-dd")</f>
        <v>2003-09-09</v>
      </c>
      <c r="G2058" s="1" t="s">
        <v>4267</v>
      </c>
      <c r="H2058" s="1" t="s">
        <v>4266</v>
      </c>
    </row>
    <row r="2059" spans="1:8" hidden="1" x14ac:dyDescent="0.3">
      <c r="A2059" s="1" t="s">
        <v>390</v>
      </c>
      <c r="B2059" s="1" t="str">
        <f t="shared" si="97"/>
        <v>USA</v>
      </c>
      <c r="C2059" s="5" t="str">
        <f t="shared" si="96"/>
        <v>2003</v>
      </c>
      <c r="D2059" s="1" t="str">
        <f t="shared" si="98"/>
        <v xml:space="preserve">Delta IV Medium </v>
      </c>
      <c r="E2059" s="1" t="s">
        <v>346</v>
      </c>
      <c r="F2059" s="7" t="str">
        <f>TEXT(DATE(MID(H2059, 13, 4), CHOOSE(MATCH( MID(H2059, 5, 3), {"Jan","Feb","Mar","Apr","May","Jun","Jul","Aug","Sep","Oct","Nov","Dec"}, 0), 1, 2, 3, 4, 5, 6, 7, 8, 9, 10, 11, 12), MID(H2059, 9, 2)), "yyyy-mm-dd")</f>
        <v>2003-08-29</v>
      </c>
      <c r="G2059" s="1" t="s">
        <v>4269</v>
      </c>
      <c r="H2059" s="1" t="s">
        <v>4268</v>
      </c>
    </row>
    <row r="2060" spans="1:8" hidden="1" x14ac:dyDescent="0.3">
      <c r="A2060" s="1" t="s">
        <v>1630</v>
      </c>
      <c r="B2060" s="1" t="str">
        <f t="shared" si="97"/>
        <v>Kazakhstan</v>
      </c>
      <c r="C2060" s="5" t="str">
        <f t="shared" si="96"/>
        <v>2003</v>
      </c>
      <c r="D2060" s="1" t="str">
        <f t="shared" si="98"/>
        <v xml:space="preserve">Soyuz U </v>
      </c>
      <c r="E2060" s="1" t="s">
        <v>346</v>
      </c>
      <c r="F2060" s="7" t="str">
        <f>TEXT(DATE(MID(H2060, 13, 4), CHOOSE(MATCH( MID(H2060, 5, 3), {"Jan","Feb","Mar","Apr","May","Jun","Jul","Aug","Sep","Oct","Nov","Dec"}, 0), 1, 2, 3, 4, 5, 6, 7, 8, 9, 10, 11, 12), MID(H2060, 9, 2)), "yyyy-mm-dd")</f>
        <v>2003-08-29</v>
      </c>
      <c r="G2060" s="1" t="s">
        <v>4271</v>
      </c>
      <c r="H2060" s="1" t="s">
        <v>4270</v>
      </c>
    </row>
    <row r="2061" spans="1:8" hidden="1" x14ac:dyDescent="0.3">
      <c r="A2061" s="1" t="s">
        <v>3160</v>
      </c>
      <c r="B2061" s="1" t="str">
        <f t="shared" si="97"/>
        <v>USA</v>
      </c>
      <c r="C2061" s="5" t="str">
        <f t="shared" si="96"/>
        <v>2003</v>
      </c>
      <c r="D2061" s="1" t="str">
        <f t="shared" si="98"/>
        <v xml:space="preserve">Delta II 7920H </v>
      </c>
      <c r="E2061" s="1" t="s">
        <v>346</v>
      </c>
      <c r="F2061" s="7" t="str">
        <f>TEXT(DATE(MID(H2061, 13, 4), CHOOSE(MATCH( MID(H2061, 5, 3), {"Jan","Feb","Mar","Apr","May","Jun","Jul","Aug","Sep","Oct","Nov","Dec"}, 0), 1, 2, 3, 4, 5, 6, 7, 8, 9, 10, 11, 12), MID(H2061, 9, 2)), "yyyy-mm-dd")</f>
        <v>2003-08-25</v>
      </c>
      <c r="G2061" s="1" t="s">
        <v>4273</v>
      </c>
      <c r="H2061" s="1" t="s">
        <v>4272</v>
      </c>
    </row>
    <row r="2062" spans="1:8" hidden="1" x14ac:dyDescent="0.3">
      <c r="A2062" s="1" t="s">
        <v>4275</v>
      </c>
      <c r="B2062" s="1" t="str">
        <f t="shared" si="97"/>
        <v>Brazil</v>
      </c>
      <c r="C2062" s="5" t="str">
        <f t="shared" si="96"/>
        <v>2003</v>
      </c>
      <c r="D2062" s="1" t="str">
        <f t="shared" si="98"/>
        <v xml:space="preserve">VLS-1 </v>
      </c>
      <c r="E2062" s="1" t="s">
        <v>346</v>
      </c>
      <c r="F2062" s="7" t="str">
        <f>TEXT(DATE(MID(H2062, 13, 4), CHOOSE(MATCH( MID(H2062, 5, 3), {"Jan","Feb","Mar","Apr","May","Jun","Jul","Aug","Sep","Oct","Nov","Dec"}, 0), 1, 2, 3, 4, 5, 6, 7, 8, 9, 10, 11, 12), MID(H2062, 9, 2)), "yyyy-mm-dd")</f>
        <v>2003-08-22</v>
      </c>
      <c r="G2062" s="1" t="s">
        <v>4277</v>
      </c>
      <c r="H2062" s="1" t="s">
        <v>4276</v>
      </c>
    </row>
    <row r="2063" spans="1:8" hidden="1" x14ac:dyDescent="0.3">
      <c r="A2063" s="1" t="s">
        <v>3373</v>
      </c>
      <c r="B2063" s="1" t="str">
        <f t="shared" si="97"/>
        <v>Russia</v>
      </c>
      <c r="C2063" s="5" t="str">
        <f t="shared" si="96"/>
        <v>2003</v>
      </c>
      <c r="D2063" s="1" t="str">
        <f t="shared" si="98"/>
        <v xml:space="preserve">Cosmos-3M </v>
      </c>
      <c r="E2063" s="1" t="s">
        <v>346</v>
      </c>
      <c r="F2063" s="7" t="str">
        <f>TEXT(DATE(MID(H2063, 13, 4), CHOOSE(MATCH( MID(H2063, 5, 3), {"Jan","Feb","Mar","Apr","May","Jun","Jul","Aug","Sep","Oct","Nov","Dec"}, 0), 1, 2, 3, 4, 5, 6, 7, 8, 9, 10, 11, 12), MID(H2063, 9, 2)), "yyyy-mm-dd")</f>
        <v>2003-08-19</v>
      </c>
      <c r="G2063" s="1" t="s">
        <v>4279</v>
      </c>
      <c r="H2063" s="1" t="s">
        <v>4278</v>
      </c>
    </row>
    <row r="2064" spans="1:8" hidden="1" x14ac:dyDescent="0.3">
      <c r="A2064" s="1" t="s">
        <v>1200</v>
      </c>
      <c r="B2064" s="1" t="str">
        <f t="shared" si="97"/>
        <v>USA</v>
      </c>
      <c r="C2064" s="5" t="str">
        <f t="shared" si="96"/>
        <v>2003</v>
      </c>
      <c r="D2064" s="1" t="str">
        <f t="shared" si="98"/>
        <v xml:space="preserve">Pegasus XL </v>
      </c>
      <c r="E2064" s="1" t="s">
        <v>8</v>
      </c>
      <c r="F2064" s="7" t="str">
        <f>TEXT(DATE(MID(H2064, 13, 4), CHOOSE(MATCH( MID(H2064, 5, 3), {"Jan","Feb","Mar","Apr","May","Jun","Jul","Aug","Sep","Oct","Nov","Dec"}, 0), 1, 2, 3, 4, 5, 6, 7, 8, 9, 10, 11, 12), MID(H2064, 9, 2)), "yyyy-mm-dd")</f>
        <v>2003-08-13</v>
      </c>
      <c r="G2064" s="1" t="s">
        <v>4281</v>
      </c>
      <c r="H2064" s="1" t="s">
        <v>4280</v>
      </c>
    </row>
    <row r="2065" spans="1:8" hidden="1" x14ac:dyDescent="0.3">
      <c r="A2065" s="1" t="s">
        <v>130</v>
      </c>
      <c r="B2065" s="1" t="str">
        <f t="shared" si="97"/>
        <v>Kazakhstan</v>
      </c>
      <c r="C2065" s="5" t="str">
        <f t="shared" si="96"/>
        <v>2003</v>
      </c>
      <c r="D2065" s="1" t="str">
        <f t="shared" si="98"/>
        <v xml:space="preserve">Soyuz U </v>
      </c>
      <c r="E2065" s="1" t="s">
        <v>346</v>
      </c>
      <c r="F2065" s="7" t="str">
        <f>TEXT(DATE(MID(H2065, 13, 4), CHOOSE(MATCH( MID(H2065, 5, 3), {"Jan","Feb","Mar","Apr","May","Jun","Jul","Aug","Sep","Oct","Nov","Dec"}, 0), 1, 2, 3, 4, 5, 6, 7, 8, 9, 10, 11, 12), MID(H2065, 9, 2)), "yyyy-mm-dd")</f>
        <v>2003-08-12</v>
      </c>
      <c r="G2065" s="1" t="s">
        <v>4283</v>
      </c>
      <c r="H2065" s="1" t="s">
        <v>4282</v>
      </c>
    </row>
    <row r="2066" spans="1:8" hidden="1" x14ac:dyDescent="0.3">
      <c r="A2066" s="1" t="s">
        <v>2702</v>
      </c>
      <c r="B2066" s="1" t="str">
        <f t="shared" si="97"/>
        <v>Pacific Ocean</v>
      </c>
      <c r="C2066" s="5" t="str">
        <f t="shared" si="96"/>
        <v>2003</v>
      </c>
      <c r="D2066" s="1" t="str">
        <f t="shared" si="98"/>
        <v xml:space="preserve">Zenit-3 SL </v>
      </c>
      <c r="E2066" s="1" t="s">
        <v>346</v>
      </c>
      <c r="F2066" s="7" t="str">
        <f>TEXT(DATE(MID(H2066, 13, 4), CHOOSE(MATCH( MID(H2066, 5, 3), {"Jan","Feb","Mar","Apr","May","Jun","Jul","Aug","Sep","Oct","Nov","Dec"}, 0), 1, 2, 3, 4, 5, 6, 7, 8, 9, 10, 11, 12), MID(H2066, 9, 2)), "yyyy-mm-dd")</f>
        <v>2003-08-08</v>
      </c>
      <c r="G2066" s="1" t="s">
        <v>4285</v>
      </c>
      <c r="H2066" s="1" t="s">
        <v>4284</v>
      </c>
    </row>
    <row r="2067" spans="1:8" hidden="1" x14ac:dyDescent="0.3">
      <c r="A2067" s="1" t="s">
        <v>75</v>
      </c>
      <c r="B2067" s="1" t="str">
        <f t="shared" si="97"/>
        <v>USA</v>
      </c>
      <c r="C2067" s="5" t="str">
        <f t="shared" si="96"/>
        <v>2003</v>
      </c>
      <c r="D2067" s="1" t="str">
        <f t="shared" si="98"/>
        <v xml:space="preserve">Atlas V 521 </v>
      </c>
      <c r="E2067" s="1" t="s">
        <v>346</v>
      </c>
      <c r="F2067" s="7" t="str">
        <f>TEXT(DATE(MID(H2067, 13, 4), CHOOSE(MATCH( MID(H2067, 5, 3), {"Jan","Feb","Mar","Apr","May","Jun","Jul","Aug","Sep","Oct","Nov","Dec"}, 0), 1, 2, 3, 4, 5, 6, 7, 8, 9, 10, 11, 12), MID(H2067, 9, 2)), "yyyy-mm-dd")</f>
        <v>2003-07-17</v>
      </c>
      <c r="G2067" s="1" t="s">
        <v>4287</v>
      </c>
      <c r="H2067" s="1" t="s">
        <v>4286</v>
      </c>
    </row>
    <row r="2068" spans="1:8" hidden="1" x14ac:dyDescent="0.3">
      <c r="A2068" s="1" t="s">
        <v>3160</v>
      </c>
      <c r="B2068" s="1" t="str">
        <f t="shared" si="97"/>
        <v>USA</v>
      </c>
      <c r="C2068" s="5" t="str">
        <f t="shared" si="96"/>
        <v>2003</v>
      </c>
      <c r="D2068" s="1" t="str">
        <f t="shared" si="98"/>
        <v xml:space="preserve">Delta II 7925H </v>
      </c>
      <c r="E2068" s="1" t="s">
        <v>346</v>
      </c>
      <c r="F2068" s="7" t="str">
        <f>TEXT(DATE(MID(H2068, 13, 4), CHOOSE(MATCH( MID(H2068, 5, 3), {"Jan","Feb","Mar","Apr","May","Jun","Jul","Aug","Sep","Oct","Nov","Dec"}, 0), 1, 2, 3, 4, 5, 6, 7, 8, 9, 10, 11, 12), MID(H2068, 9, 2)), "yyyy-mm-dd")</f>
        <v>2003-07-08</v>
      </c>
      <c r="G2068" s="1" t="s">
        <v>4289</v>
      </c>
      <c r="H2068" s="1" t="s">
        <v>4288</v>
      </c>
    </row>
    <row r="2069" spans="1:8" hidden="1" x14ac:dyDescent="0.3">
      <c r="A2069" s="1" t="s">
        <v>1561</v>
      </c>
      <c r="B2069" s="1" t="str">
        <f t="shared" si="97"/>
        <v>Russia</v>
      </c>
      <c r="C2069" s="5" t="str">
        <f t="shared" si="96"/>
        <v>2003</v>
      </c>
      <c r="D2069" s="1" t="str">
        <f t="shared" si="98"/>
        <v xml:space="preserve">Rokot/Briz KM </v>
      </c>
      <c r="E2069" s="1" t="s">
        <v>346</v>
      </c>
      <c r="F2069" s="7" t="str">
        <f>TEXT(DATE(MID(H2069, 13, 4), CHOOSE(MATCH( MID(H2069, 5, 3), {"Jan","Feb","Mar","Apr","May","Jun","Jul","Aug","Sep","Oct","Nov","Dec"}, 0), 1, 2, 3, 4, 5, 6, 7, 8, 9, 10, 11, 12), MID(H2069, 9, 2)), "yyyy-mm-dd")</f>
        <v>2003-06-30</v>
      </c>
      <c r="G2069" s="1" t="s">
        <v>4291</v>
      </c>
      <c r="H2069" s="1" t="s">
        <v>4290</v>
      </c>
    </row>
    <row r="2070" spans="1:8" hidden="1" x14ac:dyDescent="0.3">
      <c r="A2070" s="1" t="s">
        <v>1200</v>
      </c>
      <c r="B2070" s="1" t="str">
        <f t="shared" si="97"/>
        <v>USA</v>
      </c>
      <c r="C2070" s="5" t="str">
        <f t="shared" si="96"/>
        <v>2003</v>
      </c>
      <c r="D2070" s="1" t="str">
        <f t="shared" si="98"/>
        <v xml:space="preserve">Pegasus XL </v>
      </c>
      <c r="E2070" s="1" t="s">
        <v>8</v>
      </c>
      <c r="F2070" s="7" t="str">
        <f>TEXT(DATE(MID(H2070, 13, 4), CHOOSE(MATCH( MID(H2070, 5, 3), {"Jan","Feb","Mar","Apr","May","Jun","Jul","Aug","Sep","Oct","Nov","Dec"}, 0), 1, 2, 3, 4, 5, 6, 7, 8, 9, 10, 11, 12), MID(H2070, 9, 2)), "yyyy-mm-dd")</f>
        <v>2003-06-26</v>
      </c>
      <c r="G2070" s="1" t="s">
        <v>4293</v>
      </c>
      <c r="H2070" s="1" t="s">
        <v>4292</v>
      </c>
    </row>
    <row r="2071" spans="1:8" hidden="1" x14ac:dyDescent="0.3">
      <c r="A2071" s="1" t="s">
        <v>3038</v>
      </c>
      <c r="B2071" s="1" t="str">
        <f t="shared" si="97"/>
        <v>Russia</v>
      </c>
      <c r="C2071" s="5" t="str">
        <f t="shared" si="96"/>
        <v>2003</v>
      </c>
      <c r="D2071" s="1" t="str">
        <f t="shared" si="98"/>
        <v xml:space="preserve">Molniya-M /Block ML </v>
      </c>
      <c r="E2071" s="1" t="s">
        <v>346</v>
      </c>
      <c r="F2071" s="7" t="str">
        <f>TEXT(DATE(MID(H2071, 13, 4), CHOOSE(MATCH( MID(H2071, 5, 3), {"Jan","Feb","Mar","Apr","May","Jun","Jul","Aug","Sep","Oct","Nov","Dec"}, 0), 1, 2, 3, 4, 5, 6, 7, 8, 9, 10, 11, 12), MID(H2071, 9, 2)), "yyyy-mm-dd")</f>
        <v>2003-06-19</v>
      </c>
      <c r="G2071" s="1" t="s">
        <v>4295</v>
      </c>
      <c r="H2071" s="1" t="s">
        <v>4294</v>
      </c>
    </row>
    <row r="2072" spans="1:8" hidden="1" x14ac:dyDescent="0.3">
      <c r="A2072" s="1" t="s">
        <v>379</v>
      </c>
      <c r="B2072" s="1" t="str">
        <f t="shared" si="97"/>
        <v>France</v>
      </c>
      <c r="C2072" s="5" t="str">
        <f t="shared" si="96"/>
        <v>2003</v>
      </c>
      <c r="D2072" s="1" t="str">
        <f t="shared" si="98"/>
        <v xml:space="preserve">Ariane 5 G </v>
      </c>
      <c r="E2072" s="1" t="s">
        <v>346</v>
      </c>
      <c r="F2072" s="7" t="str">
        <f>TEXT(DATE(MID(H2072, 13, 4), CHOOSE(MATCH( MID(H2072, 5, 3), {"Jan","Feb","Mar","Apr","May","Jun","Jul","Aug","Sep","Oct","Nov","Dec"}, 0), 1, 2, 3, 4, 5, 6, 7, 8, 9, 10, 11, 12), MID(H2072, 9, 2)), "yyyy-mm-dd")</f>
        <v>2003-06-11</v>
      </c>
      <c r="G2072" s="1" t="s">
        <v>4297</v>
      </c>
      <c r="H2072" s="1" t="s">
        <v>4296</v>
      </c>
    </row>
    <row r="2073" spans="1:8" hidden="1" x14ac:dyDescent="0.3">
      <c r="A2073" s="1" t="s">
        <v>3478</v>
      </c>
      <c r="B2073" s="1" t="str">
        <f t="shared" si="97"/>
        <v>USA</v>
      </c>
      <c r="C2073" s="5" t="str">
        <f t="shared" si="96"/>
        <v>2003</v>
      </c>
      <c r="D2073" s="1" t="str">
        <f t="shared" si="98"/>
        <v xml:space="preserve">Delta II 7925 </v>
      </c>
      <c r="E2073" s="1" t="s">
        <v>346</v>
      </c>
      <c r="F2073" s="7" t="str">
        <f>TEXT(DATE(MID(H2073, 13, 4), CHOOSE(MATCH( MID(H2073, 5, 3), {"Jan","Feb","Mar","Apr","May","Jun","Jul","Aug","Sep","Oct","Nov","Dec"}, 0), 1, 2, 3, 4, 5, 6, 7, 8, 9, 10, 11, 12), MID(H2073, 9, 2)), "yyyy-mm-dd")</f>
        <v>2003-06-10</v>
      </c>
      <c r="G2073" s="1" t="s">
        <v>4299</v>
      </c>
      <c r="H2073" s="1" t="s">
        <v>4298</v>
      </c>
    </row>
    <row r="2074" spans="1:8" hidden="1" x14ac:dyDescent="0.3">
      <c r="A2074" s="1" t="s">
        <v>2702</v>
      </c>
      <c r="B2074" s="1" t="str">
        <f t="shared" si="97"/>
        <v>Pacific Ocean</v>
      </c>
      <c r="C2074" s="5" t="str">
        <f t="shared" si="96"/>
        <v>2003</v>
      </c>
      <c r="D2074" s="1" t="str">
        <f t="shared" si="98"/>
        <v xml:space="preserve">Zenit-3 SL </v>
      </c>
      <c r="E2074" s="1" t="s">
        <v>346</v>
      </c>
      <c r="F2074" s="7" t="str">
        <f>TEXT(DATE(MID(H2074, 13, 4), CHOOSE(MATCH( MID(H2074, 5, 3), {"Jan","Feb","Mar","Apr","May","Jun","Jul","Aug","Sep","Oct","Nov","Dec"}, 0), 1, 2, 3, 4, 5, 6, 7, 8, 9, 10, 11, 12), MID(H2074, 9, 2)), "yyyy-mm-dd")</f>
        <v>2003-06-10</v>
      </c>
      <c r="G2074" s="1" t="s">
        <v>4301</v>
      </c>
      <c r="H2074" s="1" t="s">
        <v>4300</v>
      </c>
    </row>
    <row r="2075" spans="1:8" hidden="1" x14ac:dyDescent="0.3">
      <c r="A2075" s="1" t="s">
        <v>1630</v>
      </c>
      <c r="B2075" s="1" t="str">
        <f t="shared" si="97"/>
        <v>Kazakhstan</v>
      </c>
      <c r="C2075" s="5" t="str">
        <f t="shared" si="96"/>
        <v>2003</v>
      </c>
      <c r="D2075" s="1" t="str">
        <f t="shared" si="98"/>
        <v xml:space="preserve">Soyuz U </v>
      </c>
      <c r="E2075" s="1" t="s">
        <v>346</v>
      </c>
      <c r="F2075" s="7" t="str">
        <f>TEXT(DATE(MID(H2075, 13, 4), CHOOSE(MATCH( MID(H2075, 5, 3), {"Jan","Feb","Mar","Apr","May","Jun","Jul","Aug","Sep","Oct","Nov","Dec"}, 0), 1, 2, 3, 4, 5, 6, 7, 8, 9, 10, 11, 12), MID(H2075, 9, 2)), "yyyy-mm-dd")</f>
        <v>2003-06-08</v>
      </c>
      <c r="G2075" s="1" t="s">
        <v>4303</v>
      </c>
      <c r="H2075" s="1" t="s">
        <v>4302</v>
      </c>
    </row>
    <row r="2076" spans="1:8" hidden="1" x14ac:dyDescent="0.3">
      <c r="A2076" s="1" t="s">
        <v>529</v>
      </c>
      <c r="B2076" s="1" t="str">
        <f t="shared" si="97"/>
        <v>Kazakhstan</v>
      </c>
      <c r="C2076" s="5" t="str">
        <f t="shared" si="96"/>
        <v>2003</v>
      </c>
      <c r="D2076" s="1" t="str">
        <f t="shared" si="98"/>
        <v xml:space="preserve">Proton-K/Briz-M </v>
      </c>
      <c r="E2076" s="1" t="s">
        <v>346</v>
      </c>
      <c r="F2076" s="7" t="str">
        <f>TEXT(DATE(MID(H2076, 13, 4), CHOOSE(MATCH( MID(H2076, 5, 3), {"Jan","Feb","Mar","Apr","May","Jun","Jul","Aug","Sep","Oct","Nov","Dec"}, 0), 1, 2, 3, 4, 5, 6, 7, 8, 9, 10, 11, 12), MID(H2076, 9, 2)), "yyyy-mm-dd")</f>
        <v>2003-06-06</v>
      </c>
      <c r="G2076" s="1" t="s">
        <v>4305</v>
      </c>
      <c r="H2076" s="1" t="s">
        <v>4304</v>
      </c>
    </row>
    <row r="2077" spans="1:8" hidden="1" x14ac:dyDescent="0.3">
      <c r="A2077" s="1" t="s">
        <v>3373</v>
      </c>
      <c r="B2077" s="1" t="str">
        <f t="shared" si="97"/>
        <v>Russia</v>
      </c>
      <c r="C2077" s="5" t="str">
        <f t="shared" si="96"/>
        <v>2003</v>
      </c>
      <c r="D2077" s="1" t="str">
        <f t="shared" si="98"/>
        <v xml:space="preserve">Cosmos-3M </v>
      </c>
      <c r="E2077" s="1" t="s">
        <v>346</v>
      </c>
      <c r="F2077" s="7" t="str">
        <f>TEXT(DATE(MID(H2077, 13, 4), CHOOSE(MATCH( MID(H2077, 5, 3), {"Jan","Feb","Mar","Apr","May","Jun","Jul","Aug","Sep","Oct","Nov","Dec"}, 0), 1, 2, 3, 4, 5, 6, 7, 8, 9, 10, 11, 12), MID(H2077, 9, 2)), "yyyy-mm-dd")</f>
        <v>2003-06-04</v>
      </c>
      <c r="G2077" s="1" t="s">
        <v>4307</v>
      </c>
      <c r="H2077" s="1" t="s">
        <v>4306</v>
      </c>
    </row>
    <row r="2078" spans="1:8" hidden="1" x14ac:dyDescent="0.3">
      <c r="A2078" s="1" t="s">
        <v>130</v>
      </c>
      <c r="B2078" s="1" t="str">
        <f t="shared" si="97"/>
        <v>Kazakhstan</v>
      </c>
      <c r="C2078" s="5" t="str">
        <f t="shared" si="96"/>
        <v>2003</v>
      </c>
      <c r="D2078" s="1" t="str">
        <f t="shared" si="98"/>
        <v xml:space="preserve">Soyuz FG/Fregat </v>
      </c>
      <c r="E2078" s="1" t="s">
        <v>346</v>
      </c>
      <c r="F2078" s="7" t="str">
        <f>TEXT(DATE(MID(H2078, 13, 4), CHOOSE(MATCH( MID(H2078, 5, 3), {"Jan","Feb","Mar","Apr","May","Jun","Jul","Aug","Sep","Oct","Nov","Dec"}, 0), 1, 2, 3, 4, 5, 6, 7, 8, 9, 10, 11, 12), MID(H2078, 9, 2)), "yyyy-mm-dd")</f>
        <v>2003-06-02</v>
      </c>
      <c r="G2078" s="1" t="s">
        <v>4309</v>
      </c>
      <c r="H2078" s="1" t="s">
        <v>4308</v>
      </c>
    </row>
    <row r="2079" spans="1:8" hidden="1" x14ac:dyDescent="0.3">
      <c r="A2079" s="1" t="s">
        <v>101</v>
      </c>
      <c r="B2079" s="1" t="str">
        <f t="shared" si="97"/>
        <v>China</v>
      </c>
      <c r="C2079" s="5" t="str">
        <f t="shared" si="96"/>
        <v>2003</v>
      </c>
      <c r="D2079" s="1" t="str">
        <f t="shared" si="98"/>
        <v xml:space="preserve">Long March 3A </v>
      </c>
      <c r="E2079" s="1" t="s">
        <v>8</v>
      </c>
      <c r="F2079" s="7" t="str">
        <f>TEXT(DATE(MID(H2079, 13, 4), CHOOSE(MATCH( MID(H2079, 5, 3), {"Jan","Feb","Mar","Apr","May","Jun","Jul","Aug","Sep","Oct","Nov","Dec"}, 0), 1, 2, 3, 4, 5, 6, 7, 8, 9, 10, 11, 12), MID(H2079, 9, 2)), "yyyy-mm-dd")</f>
        <v>2003-05-24</v>
      </c>
      <c r="G2079" s="1" t="s">
        <v>4311</v>
      </c>
      <c r="H2079" s="1" t="s">
        <v>4310</v>
      </c>
    </row>
    <row r="2080" spans="1:8" hidden="1" x14ac:dyDescent="0.3">
      <c r="A2080" s="1" t="s">
        <v>75</v>
      </c>
      <c r="B2080" s="1" t="str">
        <f t="shared" si="97"/>
        <v>USA</v>
      </c>
      <c r="C2080" s="5" t="str">
        <f t="shared" si="96"/>
        <v>2003</v>
      </c>
      <c r="D2080" s="1" t="str">
        <f t="shared" si="98"/>
        <v xml:space="preserve">Atlas V 401 </v>
      </c>
      <c r="E2080" s="1" t="s">
        <v>8</v>
      </c>
      <c r="F2080" s="7" t="str">
        <f>TEXT(DATE(MID(H2080, 13, 4), CHOOSE(MATCH( MID(H2080, 5, 3), {"Jan","Feb","Mar","Apr","May","Jun","Jul","Aug","Sep","Oct","Nov","Dec"}, 0), 1, 2, 3, 4, 5, 6, 7, 8, 9, 10, 11, 12), MID(H2080, 9, 2)), "yyyy-mm-dd")</f>
        <v>2003-05-13</v>
      </c>
      <c r="G2080" s="1" t="s">
        <v>4313</v>
      </c>
      <c r="H2080" s="1" t="s">
        <v>4312</v>
      </c>
    </row>
    <row r="2081" spans="1:8" hidden="1" x14ac:dyDescent="0.3">
      <c r="A2081" s="1" t="s">
        <v>714</v>
      </c>
      <c r="B2081" s="1" t="str">
        <f t="shared" si="97"/>
        <v>Japan</v>
      </c>
      <c r="C2081" s="5" t="str">
        <f t="shared" si="96"/>
        <v>2003</v>
      </c>
      <c r="D2081" s="1" t="str">
        <f t="shared" si="98"/>
        <v xml:space="preserve">Mu-V/M-25 </v>
      </c>
      <c r="E2081" s="1" t="s">
        <v>346</v>
      </c>
      <c r="F2081" s="7" t="str">
        <f>TEXT(DATE(MID(H2081, 13, 4), CHOOSE(MATCH( MID(H2081, 5, 3), {"Jan","Feb","Mar","Apr","May","Jun","Jul","Aug","Sep","Oct","Nov","Dec"}, 0), 1, 2, 3, 4, 5, 6, 7, 8, 9, 10, 11, 12), MID(H2081, 9, 2)), "yyyy-mm-dd")</f>
        <v>2003-05-09</v>
      </c>
      <c r="G2081" s="1" t="s">
        <v>4315</v>
      </c>
      <c r="H2081" s="1" t="s">
        <v>4314</v>
      </c>
    </row>
    <row r="2082" spans="1:8" hidden="1" x14ac:dyDescent="0.3">
      <c r="A2082" s="1" t="s">
        <v>87</v>
      </c>
      <c r="B2082" s="1" t="str">
        <f t="shared" si="97"/>
        <v>India</v>
      </c>
      <c r="C2082" s="5" t="str">
        <f t="shared" si="96"/>
        <v>2003</v>
      </c>
      <c r="D2082" s="1" t="str">
        <f t="shared" si="98"/>
        <v xml:space="preserve">GSLV Mk I </v>
      </c>
      <c r="E2082" s="1" t="s">
        <v>346</v>
      </c>
      <c r="F2082" s="7" t="str">
        <f>TEXT(DATE(MID(H2082, 13, 4), CHOOSE(MATCH( MID(H2082, 5, 3), {"Jan","Feb","Mar","Apr","May","Jun","Jul","Aug","Sep","Oct","Nov","Dec"}, 0), 1, 2, 3, 4, 5, 6, 7, 8, 9, 10, 11, 12), MID(H2082, 9, 2)), "yyyy-mm-dd")</f>
        <v>2003-05-08</v>
      </c>
      <c r="G2082" s="1" t="s">
        <v>4317</v>
      </c>
      <c r="H2082" s="1" t="s">
        <v>4316</v>
      </c>
    </row>
    <row r="2083" spans="1:8" hidden="1" x14ac:dyDescent="0.3">
      <c r="A2083" s="1" t="s">
        <v>1620</v>
      </c>
      <c r="B2083" s="1" t="str">
        <f t="shared" si="97"/>
        <v>USA</v>
      </c>
      <c r="C2083" s="5" t="str">
        <f t="shared" si="96"/>
        <v>2003</v>
      </c>
      <c r="D2083" s="1" t="str">
        <f t="shared" si="98"/>
        <v xml:space="preserve">Pegasus XL </v>
      </c>
      <c r="E2083" s="1" t="s">
        <v>8</v>
      </c>
      <c r="F2083" s="7" t="str">
        <f>TEXT(DATE(MID(H2083, 13, 4), CHOOSE(MATCH( MID(H2083, 5, 3), {"Jan","Feb","Mar","Apr","May","Jun","Jul","Aug","Sep","Oct","Nov","Dec"}, 0), 1, 2, 3, 4, 5, 6, 7, 8, 9, 10, 11, 12), MID(H2083, 9, 2)), "yyyy-mm-dd")</f>
        <v>2003-04-28</v>
      </c>
      <c r="G2083" s="1" t="s">
        <v>4319</v>
      </c>
      <c r="H2083" s="1" t="s">
        <v>4318</v>
      </c>
    </row>
    <row r="2084" spans="1:8" hidden="1" x14ac:dyDescent="0.3">
      <c r="A2084" s="1" t="s">
        <v>1630</v>
      </c>
      <c r="B2084" s="1" t="str">
        <f t="shared" si="97"/>
        <v>Kazakhstan</v>
      </c>
      <c r="C2084" s="5" t="str">
        <f t="shared" si="96"/>
        <v>2003</v>
      </c>
      <c r="D2084" s="1" t="str">
        <f t="shared" si="98"/>
        <v xml:space="preserve">Soyuz FG </v>
      </c>
      <c r="E2084" s="1" t="s">
        <v>346</v>
      </c>
      <c r="F2084" s="7" t="str">
        <f>TEXT(DATE(MID(H2084, 13, 4), CHOOSE(MATCH( MID(H2084, 5, 3), {"Jan","Feb","Mar","Apr","May","Jun","Jul","Aug","Sep","Oct","Nov","Dec"}, 0), 1, 2, 3, 4, 5, 6, 7, 8, 9, 10, 11, 12), MID(H2084, 9, 2)), "yyyy-mm-dd")</f>
        <v>2003-04-26</v>
      </c>
      <c r="G2084" s="1" t="s">
        <v>4321</v>
      </c>
      <c r="H2084" s="1" t="s">
        <v>4320</v>
      </c>
    </row>
    <row r="2085" spans="1:8" hidden="1" x14ac:dyDescent="0.3">
      <c r="A2085" s="1" t="s">
        <v>565</v>
      </c>
      <c r="B2085" s="1" t="str">
        <f t="shared" si="97"/>
        <v>Kazakhstan</v>
      </c>
      <c r="C2085" s="5" t="str">
        <f t="shared" si="96"/>
        <v>2003</v>
      </c>
      <c r="D2085" s="1" t="str">
        <f t="shared" si="98"/>
        <v xml:space="preserve">Proton K/Block-DM-2 </v>
      </c>
      <c r="E2085" s="1" t="s">
        <v>346</v>
      </c>
      <c r="F2085" s="7" t="str">
        <f>TEXT(DATE(MID(H2085, 13, 4), CHOOSE(MATCH( MID(H2085, 5, 3), {"Jan","Feb","Mar","Apr","May","Jun","Jul","Aug","Sep","Oct","Nov","Dec"}, 0), 1, 2, 3, 4, 5, 6, 7, 8, 9, 10, 11, 12), MID(H2085, 9, 2)), "yyyy-mm-dd")</f>
        <v>2003-04-24</v>
      </c>
      <c r="G2085" s="1" t="s">
        <v>4323</v>
      </c>
      <c r="H2085" s="1" t="s">
        <v>4322</v>
      </c>
    </row>
    <row r="2086" spans="1:8" hidden="1" x14ac:dyDescent="0.3">
      <c r="A2086" s="1" t="s">
        <v>4092</v>
      </c>
      <c r="B2086" s="1" t="str">
        <f t="shared" si="97"/>
        <v>USA</v>
      </c>
      <c r="C2086" s="5" t="str">
        <f t="shared" si="96"/>
        <v>2003</v>
      </c>
      <c r="D2086" s="1" t="str">
        <f t="shared" si="98"/>
        <v xml:space="preserve">Atlas IIIB </v>
      </c>
      <c r="E2086" s="1" t="s">
        <v>346</v>
      </c>
      <c r="F2086" s="7" t="str">
        <f>TEXT(DATE(MID(H2086, 13, 4), CHOOSE(MATCH( MID(H2086, 5, 3), {"Jan","Feb","Mar","Apr","May","Jun","Jul","Aug","Sep","Oct","Nov","Dec"}, 0), 1, 2, 3, 4, 5, 6, 7, 8, 9, 10, 11, 12), MID(H2086, 9, 2)), "yyyy-mm-dd")</f>
        <v>2003-04-12</v>
      </c>
      <c r="G2086" s="1" t="s">
        <v>4325</v>
      </c>
      <c r="H2086" s="1" t="s">
        <v>4324</v>
      </c>
    </row>
    <row r="2087" spans="1:8" hidden="1" x14ac:dyDescent="0.3">
      <c r="A2087" s="1" t="s">
        <v>379</v>
      </c>
      <c r="B2087" s="1" t="str">
        <f t="shared" si="97"/>
        <v>France</v>
      </c>
      <c r="C2087" s="5" t="str">
        <f t="shared" si="96"/>
        <v>2003</v>
      </c>
      <c r="D2087" s="1" t="str">
        <f t="shared" si="98"/>
        <v xml:space="preserve">Ariane 5 G </v>
      </c>
      <c r="E2087" s="1" t="s">
        <v>346</v>
      </c>
      <c r="F2087" s="7" t="str">
        <f>TEXT(DATE(MID(H2087, 13, 4), CHOOSE(MATCH( MID(H2087, 5, 3), {"Jan","Feb","Mar","Apr","May","Jun","Jul","Aug","Sep","Oct","Nov","Dec"}, 0), 1, 2, 3, 4, 5, 6, 7, 8, 9, 10, 11, 12), MID(H2087, 9, 2)), "yyyy-mm-dd")</f>
        <v>2003-04-09</v>
      </c>
      <c r="G2087" s="1" t="s">
        <v>4327</v>
      </c>
      <c r="H2087" s="1" t="s">
        <v>4326</v>
      </c>
    </row>
    <row r="2088" spans="1:8" hidden="1" x14ac:dyDescent="0.3">
      <c r="A2088" s="1" t="s">
        <v>11</v>
      </c>
      <c r="B2088" s="1" t="str">
        <f t="shared" si="97"/>
        <v>USA</v>
      </c>
      <c r="C2088" s="5" t="str">
        <f t="shared" si="96"/>
        <v>2003</v>
      </c>
      <c r="D2088" s="1" t="str">
        <f t="shared" si="98"/>
        <v xml:space="preserve">Titan IV(401)B </v>
      </c>
      <c r="E2088" s="1" t="s">
        <v>346</v>
      </c>
      <c r="F2088" s="7" t="str">
        <f>TEXT(DATE(MID(H2088, 13, 4), CHOOSE(MATCH( MID(H2088, 5, 3), {"Jan","Feb","Mar","Apr","May","Jun","Jul","Aug","Sep","Oct","Nov","Dec"}, 0), 1, 2, 3, 4, 5, 6, 7, 8, 9, 10, 11, 12), MID(H2088, 9, 2)), "yyyy-mm-dd")</f>
        <v>2003-04-08</v>
      </c>
      <c r="G2088" s="1" t="s">
        <v>4329</v>
      </c>
      <c r="H2088" s="1" t="s">
        <v>4328</v>
      </c>
    </row>
    <row r="2089" spans="1:8" hidden="1" x14ac:dyDescent="0.3">
      <c r="A2089" s="1" t="s">
        <v>3038</v>
      </c>
      <c r="B2089" s="1" t="str">
        <f t="shared" si="97"/>
        <v>Russia</v>
      </c>
      <c r="C2089" s="5" t="str">
        <f t="shared" si="96"/>
        <v>2003</v>
      </c>
      <c r="D2089" s="1" t="str">
        <f t="shared" si="98"/>
        <v xml:space="preserve">Molniya-M /Block ML </v>
      </c>
      <c r="E2089" s="1" t="s">
        <v>346</v>
      </c>
      <c r="F2089" s="7" t="str">
        <f>TEXT(DATE(MID(H2089, 13, 4), CHOOSE(MATCH( MID(H2089, 5, 3), {"Jan","Feb","Mar","Apr","May","Jun","Jul","Aug","Sep","Oct","Nov","Dec"}, 0), 1, 2, 3, 4, 5, 6, 7, 8, 9, 10, 11, 12), MID(H2089, 9, 2)), "yyyy-mm-dd")</f>
        <v>2003-04-02</v>
      </c>
      <c r="G2089" s="1" t="s">
        <v>4331</v>
      </c>
      <c r="H2089" s="1" t="s">
        <v>4330</v>
      </c>
    </row>
    <row r="2090" spans="1:8" hidden="1" x14ac:dyDescent="0.3">
      <c r="A2090" s="1" t="s">
        <v>3478</v>
      </c>
      <c r="B2090" s="1" t="str">
        <f t="shared" si="97"/>
        <v>USA</v>
      </c>
      <c r="C2090" s="5" t="str">
        <f t="shared" si="96"/>
        <v>2003</v>
      </c>
      <c r="D2090" s="1" t="str">
        <f t="shared" si="98"/>
        <v xml:space="preserve">Delta II 7925 </v>
      </c>
      <c r="E2090" s="1" t="s">
        <v>346</v>
      </c>
      <c r="F2090" s="7" t="str">
        <f>TEXT(DATE(MID(H2090, 13, 4), CHOOSE(MATCH( MID(H2090, 5, 3), {"Jan","Feb","Mar","Apr","May","Jun","Jul","Aug","Sep","Oct","Nov","Dec"}, 0), 1, 2, 3, 4, 5, 6, 7, 8, 9, 10, 11, 12), MID(H2090, 9, 2)), "yyyy-mm-dd")</f>
        <v>2003-03-31</v>
      </c>
      <c r="G2090" s="1" t="s">
        <v>4333</v>
      </c>
      <c r="H2090" s="1" t="s">
        <v>4332</v>
      </c>
    </row>
    <row r="2091" spans="1:8" hidden="1" x14ac:dyDescent="0.3">
      <c r="A2091" s="1" t="s">
        <v>61</v>
      </c>
      <c r="B2091" s="1" t="str">
        <f t="shared" si="97"/>
        <v>Japan</v>
      </c>
      <c r="C2091" s="5" t="str">
        <f t="shared" si="96"/>
        <v>2003</v>
      </c>
      <c r="D2091" s="1" t="str">
        <f t="shared" si="98"/>
        <v xml:space="preserve">H-IIA 2024 </v>
      </c>
      <c r="E2091" s="1" t="s">
        <v>346</v>
      </c>
      <c r="F2091" s="7" t="str">
        <f>TEXT(DATE(MID(H2091, 13, 4), CHOOSE(MATCH( MID(H2091, 5, 3), {"Jan","Feb","Mar","Apr","May","Jun","Jul","Aug","Sep","Oct","Nov","Dec"}, 0), 1, 2, 3, 4, 5, 6, 7, 8, 9, 10, 11, 12), MID(H2091, 9, 2)), "yyyy-mm-dd")</f>
        <v>2003-03-28</v>
      </c>
      <c r="G2091" s="1" t="s">
        <v>4335</v>
      </c>
      <c r="H2091" s="1" t="s">
        <v>4334</v>
      </c>
    </row>
    <row r="2092" spans="1:8" hidden="1" x14ac:dyDescent="0.3">
      <c r="A2092" s="1" t="s">
        <v>390</v>
      </c>
      <c r="B2092" s="1" t="str">
        <f t="shared" si="97"/>
        <v>USA</v>
      </c>
      <c r="C2092" s="5" t="str">
        <f t="shared" si="96"/>
        <v>2003</v>
      </c>
      <c r="D2092" s="1" t="str">
        <f t="shared" si="98"/>
        <v xml:space="preserve">Delta IV Medium </v>
      </c>
      <c r="E2092" s="1" t="s">
        <v>346</v>
      </c>
      <c r="F2092" s="7" t="str">
        <f>TEXT(DATE(MID(H2092, 13, 4), CHOOSE(MATCH( MID(H2092, 5, 3), {"Jan","Feb","Mar","Apr","May","Jun","Jul","Aug","Sep","Oct","Nov","Dec"}, 0), 1, 2, 3, 4, 5, 6, 7, 8, 9, 10, 11, 12), MID(H2092, 9, 2)), "yyyy-mm-dd")</f>
        <v>2003-03-11</v>
      </c>
      <c r="G2092" s="1" t="s">
        <v>4337</v>
      </c>
      <c r="H2092" s="1" t="s">
        <v>4336</v>
      </c>
    </row>
    <row r="2093" spans="1:8" hidden="1" x14ac:dyDescent="0.3">
      <c r="A2093" s="1" t="s">
        <v>4338</v>
      </c>
      <c r="B2093" s="1" t="str">
        <f t="shared" si="97"/>
        <v>France</v>
      </c>
      <c r="C2093" s="5" t="str">
        <f t="shared" si="96"/>
        <v>2003</v>
      </c>
      <c r="D2093" s="1" t="str">
        <f t="shared" si="98"/>
        <v xml:space="preserve">Ariane 44L </v>
      </c>
      <c r="E2093" s="1" t="s">
        <v>346</v>
      </c>
      <c r="F2093" s="7" t="str">
        <f>TEXT(DATE(MID(H2093, 13, 4), CHOOSE(MATCH( MID(H2093, 5, 3), {"Jan","Feb","Mar","Apr","May","Jun","Jul","Aug","Sep","Oct","Nov","Dec"}, 0), 1, 2, 3, 4, 5, 6, 7, 8, 9, 10, 11, 12), MID(H2093, 9, 2)), "yyyy-mm-dd")</f>
        <v>2003-02-15</v>
      </c>
      <c r="G2093" s="1" t="s">
        <v>4340</v>
      </c>
      <c r="H2093" s="1" t="s">
        <v>4339</v>
      </c>
    </row>
    <row r="2094" spans="1:8" hidden="1" x14ac:dyDescent="0.3">
      <c r="A2094" s="1" t="s">
        <v>1630</v>
      </c>
      <c r="B2094" s="1" t="str">
        <f t="shared" si="97"/>
        <v>Kazakhstan</v>
      </c>
      <c r="C2094" s="5" t="str">
        <f t="shared" si="96"/>
        <v>2003</v>
      </c>
      <c r="D2094" s="1" t="str">
        <f t="shared" si="98"/>
        <v xml:space="preserve">Soyuz U </v>
      </c>
      <c r="E2094" s="1" t="s">
        <v>346</v>
      </c>
      <c r="F2094" s="7" t="str">
        <f>TEXT(DATE(MID(H2094, 13, 4), CHOOSE(MATCH( MID(H2094, 5, 3), {"Jan","Feb","Mar","Apr","May","Jun","Jul","Aug","Sep","Oct","Nov","Dec"}, 0), 1, 2, 3, 4, 5, 6, 7, 8, 9, 10, 11, 12), MID(H2094, 9, 2)), "yyyy-mm-dd")</f>
        <v>2003-02-02</v>
      </c>
      <c r="G2094" s="1" t="s">
        <v>4342</v>
      </c>
      <c r="H2094" s="1" t="s">
        <v>4341</v>
      </c>
    </row>
    <row r="2095" spans="1:8" hidden="1" x14ac:dyDescent="0.3">
      <c r="A2095" s="1" t="s">
        <v>3160</v>
      </c>
      <c r="B2095" s="1" t="str">
        <f t="shared" si="97"/>
        <v>USA</v>
      </c>
      <c r="C2095" s="5" t="str">
        <f t="shared" si="96"/>
        <v>2003</v>
      </c>
      <c r="D2095" s="1" t="str">
        <f t="shared" si="98"/>
        <v xml:space="preserve">Delta II 7925 </v>
      </c>
      <c r="E2095" s="1" t="s">
        <v>346</v>
      </c>
      <c r="F2095" s="7" t="str">
        <f>TEXT(DATE(MID(H2095, 13, 4), CHOOSE(MATCH( MID(H2095, 5, 3), {"Jan","Feb","Mar","Apr","May","Jun","Jul","Aug","Sep","Oct","Nov","Dec"}, 0), 1, 2, 3, 4, 5, 6, 7, 8, 9, 10, 11, 12), MID(H2095, 9, 2)), "yyyy-mm-dd")</f>
        <v>2003-01-29</v>
      </c>
      <c r="G2095" s="1" t="s">
        <v>4344</v>
      </c>
      <c r="H2095" s="1" t="s">
        <v>4343</v>
      </c>
    </row>
    <row r="2096" spans="1:8" hidden="1" x14ac:dyDescent="0.3">
      <c r="A2096" s="1" t="s">
        <v>1620</v>
      </c>
      <c r="B2096" s="1" t="str">
        <f t="shared" si="97"/>
        <v>USA</v>
      </c>
      <c r="C2096" s="5" t="str">
        <f t="shared" si="96"/>
        <v>2003</v>
      </c>
      <c r="D2096" s="1" t="str">
        <f t="shared" si="98"/>
        <v xml:space="preserve">Pegasus XL </v>
      </c>
      <c r="E2096" s="1" t="s">
        <v>8</v>
      </c>
      <c r="F2096" s="7" t="str">
        <f>TEXT(DATE(MID(H2096, 13, 4), CHOOSE(MATCH( MID(H2096, 5, 3), {"Jan","Feb","Mar","Apr","May","Jun","Jul","Aug","Sep","Oct","Nov","Dec"}, 0), 1, 2, 3, 4, 5, 6, 7, 8, 9, 10, 11, 12), MID(H2096, 9, 2)), "yyyy-mm-dd")</f>
        <v>2003-01-25</v>
      </c>
      <c r="G2096" s="1" t="s">
        <v>4346</v>
      </c>
      <c r="H2096" s="1" t="s">
        <v>4345</v>
      </c>
    </row>
    <row r="2097" spans="1:8" hidden="1" x14ac:dyDescent="0.3">
      <c r="A2097" s="1" t="s">
        <v>30</v>
      </c>
      <c r="B2097" s="1" t="str">
        <f t="shared" si="97"/>
        <v>USA</v>
      </c>
      <c r="C2097" s="5" t="str">
        <f t="shared" si="96"/>
        <v>2003</v>
      </c>
      <c r="D2097" s="1" t="str">
        <f t="shared" si="98"/>
        <v xml:space="preserve">Space Shuttle Columbia </v>
      </c>
      <c r="E2097" s="1" t="s">
        <v>346</v>
      </c>
      <c r="F2097" s="7" t="str">
        <f>TEXT(DATE(MID(H2097, 13, 4), CHOOSE(MATCH( MID(H2097, 5, 3), {"Jan","Feb","Mar","Apr","May","Jun","Jul","Aug","Sep","Oct","Nov","Dec"}, 0), 1, 2, 3, 4, 5, 6, 7, 8, 9, 10, 11, 12), MID(H2097, 9, 2)), "yyyy-mm-dd")</f>
        <v>2003-01-16</v>
      </c>
      <c r="G2097" s="1" t="s">
        <v>4348</v>
      </c>
      <c r="H2097" s="1" t="s">
        <v>4347</v>
      </c>
    </row>
    <row r="2098" spans="1:8" hidden="1" x14ac:dyDescent="0.3">
      <c r="A2098" s="1" t="s">
        <v>114</v>
      </c>
      <c r="B2098" s="1" t="str">
        <f t="shared" si="97"/>
        <v>USA</v>
      </c>
      <c r="C2098" s="5" t="str">
        <f t="shared" si="96"/>
        <v>2003</v>
      </c>
      <c r="D2098" s="1" t="str">
        <f t="shared" si="98"/>
        <v xml:space="preserve">Delta II 7320-10C </v>
      </c>
      <c r="E2098" s="1" t="s">
        <v>346</v>
      </c>
      <c r="F2098" s="7" t="str">
        <f>TEXT(DATE(MID(H2098, 13, 4), CHOOSE(MATCH( MID(H2098, 5, 3), {"Jan","Feb","Mar","Apr","May","Jun","Jul","Aug","Sep","Oct","Nov","Dec"}, 0), 1, 2, 3, 4, 5, 6, 7, 8, 9, 10, 11, 12), MID(H2098, 9, 2)), "yyyy-mm-dd")</f>
        <v>2003-01-13</v>
      </c>
      <c r="G2098" s="1" t="s">
        <v>4350</v>
      </c>
      <c r="H2098" s="1" t="s">
        <v>4349</v>
      </c>
    </row>
    <row r="2099" spans="1:8" hidden="1" x14ac:dyDescent="0.3">
      <c r="A2099" s="1" t="s">
        <v>4249</v>
      </c>
      <c r="B2099" s="1" t="str">
        <f t="shared" si="97"/>
        <v>USA</v>
      </c>
      <c r="C2099" s="5" t="str">
        <f t="shared" si="96"/>
        <v>2003</v>
      </c>
      <c r="D2099" s="1" t="str">
        <f t="shared" si="98"/>
        <v xml:space="preserve">Titan II(23)G </v>
      </c>
      <c r="E2099" s="1" t="s">
        <v>346</v>
      </c>
      <c r="F2099" s="7" t="str">
        <f>TEXT(DATE(MID(H2099, 13, 4), CHOOSE(MATCH( MID(H2099, 5, 3), {"Jan","Feb","Mar","Apr","May","Jun","Jul","Aug","Sep","Oct","Nov","Dec"}, 0), 1, 2, 3, 4, 5, 6, 7, 8, 9, 10, 11, 12), MID(H2099, 9, 2)), "yyyy-mm-dd")</f>
        <v>2003-01-06</v>
      </c>
      <c r="G2099" s="1" t="s">
        <v>4352</v>
      </c>
      <c r="H2099" s="1" t="s">
        <v>4351</v>
      </c>
    </row>
    <row r="2100" spans="1:8" hidden="1" x14ac:dyDescent="0.3">
      <c r="A2100" s="1" t="s">
        <v>565</v>
      </c>
      <c r="B2100" s="1" t="str">
        <f t="shared" si="97"/>
        <v>Kazakhstan</v>
      </c>
      <c r="C2100" s="5" t="str">
        <f t="shared" si="96"/>
        <v>2002</v>
      </c>
      <c r="D2100" s="1" t="str">
        <f t="shared" si="98"/>
        <v xml:space="preserve">Proton-M/Briz-M </v>
      </c>
      <c r="E2100" s="1" t="s">
        <v>8</v>
      </c>
      <c r="F2100" s="7" t="str">
        <f>TEXT(DATE(MID(H2100, 13, 4), CHOOSE(MATCH( MID(H2100, 5, 3), {"Jan","Feb","Mar","Apr","May","Jun","Jul","Aug","Sep","Oct","Nov","Dec"}, 0), 1, 2, 3, 4, 5, 6, 7, 8, 9, 10, 11, 12), MID(H2100, 9, 2)), "yyyy-mm-dd")</f>
        <v>2002-12-29</v>
      </c>
      <c r="G2100" s="1" t="s">
        <v>4354</v>
      </c>
      <c r="H2100" s="1" t="s">
        <v>4353</v>
      </c>
    </row>
    <row r="2101" spans="1:8" hidden="1" x14ac:dyDescent="0.3">
      <c r="A2101" s="1" t="s">
        <v>138</v>
      </c>
      <c r="B2101" s="1" t="str">
        <f t="shared" si="97"/>
        <v>China</v>
      </c>
      <c r="C2101" s="5" t="str">
        <f t="shared" si="96"/>
        <v>2002</v>
      </c>
      <c r="D2101" s="1" t="str">
        <f t="shared" si="98"/>
        <v xml:space="preserve">Long March 2F </v>
      </c>
      <c r="E2101" s="1" t="s">
        <v>346</v>
      </c>
      <c r="F2101" s="7" t="str">
        <f>TEXT(DATE(MID(H2101, 13, 4), CHOOSE(MATCH( MID(H2101, 5, 3), {"Jan","Feb","Mar","Apr","May","Jun","Jul","Aug","Sep","Oct","Nov","Dec"}, 0), 1, 2, 3, 4, 5, 6, 7, 8, 9, 10, 11, 12), MID(H2101, 9, 2)), "yyyy-mm-dd")</f>
        <v>2002-12-29</v>
      </c>
      <c r="G2101" s="1" t="s">
        <v>4356</v>
      </c>
      <c r="H2101" s="1" t="s">
        <v>4355</v>
      </c>
    </row>
    <row r="2102" spans="1:8" hidden="1" x14ac:dyDescent="0.3">
      <c r="A2102" s="1" t="s">
        <v>4200</v>
      </c>
      <c r="B2102" s="1" t="str">
        <f t="shared" si="97"/>
        <v>Kazakhstan</v>
      </c>
      <c r="C2102" s="5" t="str">
        <f t="shared" si="96"/>
        <v>2002</v>
      </c>
      <c r="D2102" s="1" t="str">
        <f t="shared" si="98"/>
        <v xml:space="preserve">Proton-K/Block DM-2M </v>
      </c>
      <c r="E2102" s="1" t="s">
        <v>346</v>
      </c>
      <c r="F2102" s="7" t="str">
        <f>TEXT(DATE(MID(H2102, 13, 4), CHOOSE(MATCH( MID(H2102, 5, 3), {"Jan","Feb","Mar","Apr","May","Jun","Jul","Aug","Sep","Oct","Nov","Dec"}, 0), 1, 2, 3, 4, 5, 6, 7, 8, 9, 10, 11, 12), MID(H2102, 9, 2)), "yyyy-mm-dd")</f>
        <v>2002-12-25</v>
      </c>
      <c r="G2102" s="1" t="s">
        <v>4358</v>
      </c>
      <c r="H2102" s="1" t="s">
        <v>4357</v>
      </c>
    </row>
    <row r="2103" spans="1:8" hidden="1" x14ac:dyDescent="0.3">
      <c r="A2103" s="1" t="s">
        <v>3038</v>
      </c>
      <c r="B2103" s="1" t="str">
        <f t="shared" si="97"/>
        <v>Russia</v>
      </c>
      <c r="C2103" s="5" t="str">
        <f t="shared" si="96"/>
        <v>2002</v>
      </c>
      <c r="D2103" s="1" t="str">
        <f t="shared" si="98"/>
        <v xml:space="preserve">Molniya-M /Block 2BL </v>
      </c>
      <c r="E2103" s="1" t="s">
        <v>346</v>
      </c>
      <c r="F2103" s="7" t="str">
        <f>TEXT(DATE(MID(H2103, 13, 4), CHOOSE(MATCH( MID(H2103, 5, 3), {"Jan","Feb","Mar","Apr","May","Jun","Jul","Aug","Sep","Oct","Nov","Dec"}, 0), 1, 2, 3, 4, 5, 6, 7, 8, 9, 10, 11, 12), MID(H2103, 9, 2)), "yyyy-mm-dd")</f>
        <v>2002-12-24</v>
      </c>
      <c r="G2103" s="1" t="s">
        <v>4360</v>
      </c>
      <c r="H2103" s="1" t="s">
        <v>4359</v>
      </c>
    </row>
    <row r="2104" spans="1:8" hidden="1" x14ac:dyDescent="0.3">
      <c r="A2104" s="1" t="s">
        <v>3344</v>
      </c>
      <c r="B2104" s="1" t="str">
        <f t="shared" si="97"/>
        <v>Kazakhstan</v>
      </c>
      <c r="C2104" s="5" t="str">
        <f t="shared" si="96"/>
        <v>2002</v>
      </c>
      <c r="D2104" s="1" t="str">
        <f t="shared" si="98"/>
        <v xml:space="preserve">Dnepr </v>
      </c>
      <c r="E2104" s="1" t="s">
        <v>346</v>
      </c>
      <c r="F2104" s="7" t="str">
        <f>TEXT(DATE(MID(H2104, 13, 4), CHOOSE(MATCH( MID(H2104, 5, 3), {"Jan","Feb","Mar","Apr","May","Jun","Jul","Aug","Sep","Oct","Nov","Dec"}, 0), 1, 2, 3, 4, 5, 6, 7, 8, 9, 10, 11, 12), MID(H2104, 9, 2)), "yyyy-mm-dd")</f>
        <v>2002-12-20</v>
      </c>
      <c r="G2104" s="1" t="s">
        <v>4362</v>
      </c>
      <c r="H2104" s="1" t="s">
        <v>4361</v>
      </c>
    </row>
    <row r="2105" spans="1:8" hidden="1" x14ac:dyDescent="0.3">
      <c r="A2105" s="1" t="s">
        <v>4338</v>
      </c>
      <c r="B2105" s="1" t="str">
        <f t="shared" si="97"/>
        <v>France</v>
      </c>
      <c r="C2105" s="5" t="str">
        <f t="shared" si="96"/>
        <v>2002</v>
      </c>
      <c r="D2105" s="1" t="str">
        <f t="shared" si="98"/>
        <v xml:space="preserve">Ariane 44L </v>
      </c>
      <c r="E2105" s="1" t="s">
        <v>346</v>
      </c>
      <c r="F2105" s="7" t="str">
        <f>TEXT(DATE(MID(H2105, 13, 4), CHOOSE(MATCH( MID(H2105, 5, 3), {"Jan","Feb","Mar","Apr","May","Jun","Jul","Aug","Sep","Oct","Nov","Dec"}, 0), 1, 2, 3, 4, 5, 6, 7, 8, 9, 10, 11, 12), MID(H2105, 9, 2)), "yyyy-mm-dd")</f>
        <v>2002-12-17</v>
      </c>
      <c r="G2105" s="1" t="s">
        <v>4364</v>
      </c>
      <c r="H2105" s="1" t="s">
        <v>4363</v>
      </c>
    </row>
    <row r="2106" spans="1:8" hidden="1" x14ac:dyDescent="0.3">
      <c r="A2106" s="1" t="s">
        <v>61</v>
      </c>
      <c r="B2106" s="1" t="str">
        <f t="shared" si="97"/>
        <v>Japan</v>
      </c>
      <c r="C2106" s="5" t="str">
        <f t="shared" si="96"/>
        <v>2002</v>
      </c>
      <c r="D2106" s="1" t="str">
        <f t="shared" si="98"/>
        <v xml:space="preserve">H-IIA 202 </v>
      </c>
      <c r="E2106" s="1" t="s">
        <v>8</v>
      </c>
      <c r="F2106" s="7" t="str">
        <f>TEXT(DATE(MID(H2106, 13, 4), CHOOSE(MATCH( MID(H2106, 5, 3), {"Jan","Feb","Mar","Apr","May","Jun","Jul","Aug","Sep","Oct","Nov","Dec"}, 0), 1, 2, 3, 4, 5, 6, 7, 8, 9, 10, 11, 12), MID(H2106, 9, 2)), "yyyy-mm-dd")</f>
        <v>2002-12-14</v>
      </c>
      <c r="G2106" s="1" t="s">
        <v>4366</v>
      </c>
      <c r="H2106" s="1" t="s">
        <v>4365</v>
      </c>
    </row>
    <row r="2107" spans="1:8" hidden="1" x14ac:dyDescent="0.3">
      <c r="A2107" s="1" t="s">
        <v>379</v>
      </c>
      <c r="B2107" s="1" t="str">
        <f t="shared" si="97"/>
        <v>France</v>
      </c>
      <c r="C2107" s="5" t="str">
        <f t="shared" si="96"/>
        <v>2002</v>
      </c>
      <c r="D2107" s="1" t="str">
        <f t="shared" si="98"/>
        <v xml:space="preserve">Ariane 5 ECA </v>
      </c>
      <c r="E2107" s="1" t="s">
        <v>346</v>
      </c>
      <c r="F2107" s="7" t="str">
        <f>TEXT(DATE(MID(H2107, 13, 4), CHOOSE(MATCH( MID(H2107, 5, 3), {"Jan","Feb","Mar","Apr","May","Jun","Jul","Aug","Sep","Oct","Nov","Dec"}, 0), 1, 2, 3, 4, 5, 6, 7, 8, 9, 10, 11, 12), MID(H2107, 9, 2)), "yyyy-mm-dd")</f>
        <v>2002-12-11</v>
      </c>
      <c r="G2107" s="1" t="s">
        <v>4368</v>
      </c>
      <c r="H2107" s="1" t="s">
        <v>4367</v>
      </c>
    </row>
    <row r="2108" spans="1:8" hidden="1" x14ac:dyDescent="0.3">
      <c r="A2108" s="1" t="s">
        <v>4149</v>
      </c>
      <c r="B2108" s="1" t="str">
        <f t="shared" si="97"/>
        <v>USA</v>
      </c>
      <c r="C2108" s="5" t="str">
        <f t="shared" si="96"/>
        <v>2002</v>
      </c>
      <c r="D2108" s="1" t="str">
        <f t="shared" si="98"/>
        <v xml:space="preserve">Atlas IIA </v>
      </c>
      <c r="E2108" s="1" t="s">
        <v>346</v>
      </c>
      <c r="F2108" s="7" t="str">
        <f>TEXT(DATE(MID(H2108, 13, 4), CHOOSE(MATCH( MID(H2108, 5, 3), {"Jan","Feb","Mar","Apr","May","Jun","Jul","Aug","Sep","Oct","Nov","Dec"}, 0), 1, 2, 3, 4, 5, 6, 7, 8, 9, 10, 11, 12), MID(H2108, 9, 2)), "yyyy-mm-dd")</f>
        <v>2002-12-05</v>
      </c>
      <c r="G2108" s="1" t="s">
        <v>4370</v>
      </c>
      <c r="H2108" s="1" t="s">
        <v>4369</v>
      </c>
    </row>
    <row r="2109" spans="1:8" hidden="1" x14ac:dyDescent="0.3">
      <c r="A2109" s="1" t="s">
        <v>3373</v>
      </c>
      <c r="B2109" s="1" t="str">
        <f t="shared" si="97"/>
        <v>Russia</v>
      </c>
      <c r="C2109" s="5" t="str">
        <f t="shared" si="96"/>
        <v>2002</v>
      </c>
      <c r="D2109" s="1" t="str">
        <f t="shared" si="98"/>
        <v xml:space="preserve">Cosmos-3M </v>
      </c>
      <c r="E2109" s="1" t="s">
        <v>346</v>
      </c>
      <c r="F2109" s="7" t="str">
        <f>TEXT(DATE(MID(H2109, 13, 4), CHOOSE(MATCH( MID(H2109, 5, 3), {"Jan","Feb","Mar","Apr","May","Jun","Jul","Aug","Sep","Oct","Nov","Dec"}, 0), 1, 2, 3, 4, 5, 6, 7, 8, 9, 10, 11, 12), MID(H2109, 9, 2)), "yyyy-mm-dd")</f>
        <v>2002-11-28</v>
      </c>
      <c r="G2109" s="1" t="s">
        <v>4372</v>
      </c>
      <c r="H2109" s="1" t="s">
        <v>4371</v>
      </c>
    </row>
    <row r="2110" spans="1:8" hidden="1" x14ac:dyDescent="0.3">
      <c r="A2110" s="1" t="s">
        <v>4200</v>
      </c>
      <c r="B2110" s="1" t="str">
        <f t="shared" si="97"/>
        <v>Kazakhstan</v>
      </c>
      <c r="C2110" s="5" t="str">
        <f t="shared" si="96"/>
        <v>2002</v>
      </c>
      <c r="D2110" s="1" t="str">
        <f t="shared" si="98"/>
        <v xml:space="preserve">Proton-K/Block DM-2M </v>
      </c>
      <c r="E2110" s="1" t="s">
        <v>346</v>
      </c>
      <c r="F2110" s="7" t="str">
        <f>TEXT(DATE(MID(H2110, 13, 4), CHOOSE(MATCH( MID(H2110, 5, 3), {"Jan","Feb","Mar","Apr","May","Jun","Jul","Aug","Sep","Oct","Nov","Dec"}, 0), 1, 2, 3, 4, 5, 6, 7, 8, 9, 10, 11, 12), MID(H2110, 9, 2)), "yyyy-mm-dd")</f>
        <v>2002-11-25</v>
      </c>
      <c r="G2110" s="1" t="s">
        <v>4374</v>
      </c>
      <c r="H2110" s="1" t="s">
        <v>4373</v>
      </c>
    </row>
    <row r="2111" spans="1:8" hidden="1" x14ac:dyDescent="0.3">
      <c r="A2111" s="1" t="s">
        <v>30</v>
      </c>
      <c r="B2111" s="1" t="str">
        <f t="shared" si="97"/>
        <v>USA</v>
      </c>
      <c r="C2111" s="5" t="str">
        <f t="shared" si="96"/>
        <v>2002</v>
      </c>
      <c r="D2111" s="1" t="str">
        <f t="shared" si="98"/>
        <v xml:space="preserve">Space Shuttle Endeavour </v>
      </c>
      <c r="E2111" s="1" t="s">
        <v>346</v>
      </c>
      <c r="F2111" s="7" t="str">
        <f>TEXT(DATE(MID(H2111, 13, 4), CHOOSE(MATCH( MID(H2111, 5, 3), {"Jan","Feb","Mar","Apr","May","Jun","Jul","Aug","Sep","Oct","Nov","Dec"}, 0), 1, 2, 3, 4, 5, 6, 7, 8, 9, 10, 11, 12), MID(H2111, 9, 2)), "yyyy-mm-dd")</f>
        <v>2002-11-24</v>
      </c>
      <c r="G2111" s="1" t="s">
        <v>4376</v>
      </c>
      <c r="H2111" s="1" t="s">
        <v>4375</v>
      </c>
    </row>
    <row r="2112" spans="1:8" hidden="1" x14ac:dyDescent="0.3">
      <c r="A2112" s="1" t="s">
        <v>390</v>
      </c>
      <c r="B2112" s="1" t="str">
        <f t="shared" si="97"/>
        <v>USA</v>
      </c>
      <c r="C2112" s="5" t="str">
        <f t="shared" si="96"/>
        <v>2002</v>
      </c>
      <c r="D2112" s="1" t="str">
        <f t="shared" si="98"/>
        <v xml:space="preserve">Delta IV Medium+ (4,2) </v>
      </c>
      <c r="E2112" s="1" t="s">
        <v>346</v>
      </c>
      <c r="F2112" s="7" t="str">
        <f>TEXT(DATE(MID(H2112, 13, 4), CHOOSE(MATCH( MID(H2112, 5, 3), {"Jan","Feb","Mar","Apr","May","Jun","Jul","Aug","Sep","Oct","Nov","Dec"}, 0), 1, 2, 3, 4, 5, 6, 7, 8, 9, 10, 11, 12), MID(H2112, 9, 2)), "yyyy-mm-dd")</f>
        <v>2002-11-20</v>
      </c>
      <c r="G2112" s="1" t="s">
        <v>4378</v>
      </c>
      <c r="H2112" s="1" t="s">
        <v>4377</v>
      </c>
    </row>
    <row r="2113" spans="1:8" hidden="1" x14ac:dyDescent="0.3">
      <c r="A2113" s="1" t="s">
        <v>1630</v>
      </c>
      <c r="B2113" s="1" t="str">
        <f t="shared" si="97"/>
        <v>Kazakhstan</v>
      </c>
      <c r="C2113" s="5" t="str">
        <f t="shared" si="96"/>
        <v>2002</v>
      </c>
      <c r="D2113" s="1" t="str">
        <f t="shared" si="98"/>
        <v xml:space="preserve">Soyuz FG </v>
      </c>
      <c r="E2113" s="1" t="s">
        <v>346</v>
      </c>
      <c r="F2113" s="7" t="str">
        <f>TEXT(DATE(MID(H2113, 13, 4), CHOOSE(MATCH( MID(H2113, 5, 3), {"Jan","Feb","Mar","Apr","May","Jun","Jul","Aug","Sep","Oct","Nov","Dec"}, 0), 1, 2, 3, 4, 5, 6, 7, 8, 9, 10, 11, 12), MID(H2113, 9, 2)), "yyyy-mm-dd")</f>
        <v>2002-10-30</v>
      </c>
      <c r="G2113" s="1" t="s">
        <v>4380</v>
      </c>
      <c r="H2113" s="1" t="s">
        <v>4379</v>
      </c>
    </row>
    <row r="2114" spans="1:8" hidden="1" x14ac:dyDescent="0.3">
      <c r="A2114" s="1" t="s">
        <v>3524</v>
      </c>
      <c r="B2114" s="1" t="str">
        <f t="shared" si="97"/>
        <v>China</v>
      </c>
      <c r="C2114" s="5" t="str">
        <f t="shared" ref="C2114:C2177" si="99">TEXT(F2114, "yyyy")</f>
        <v>2002</v>
      </c>
      <c r="D2114" s="1" t="str">
        <f t="shared" si="98"/>
        <v xml:space="preserve">Long March 4B </v>
      </c>
      <c r="E2114" s="1" t="s">
        <v>8</v>
      </c>
      <c r="F2114" s="7" t="str">
        <f>TEXT(DATE(MID(H2114, 13, 4), CHOOSE(MATCH( MID(H2114, 5, 3), {"Jan","Feb","Mar","Apr","May","Jun","Jul","Aug","Sep","Oct","Nov","Dec"}, 0), 1, 2, 3, 4, 5, 6, 7, 8, 9, 10, 11, 12), MID(H2114, 9, 2)), "yyyy-mm-dd")</f>
        <v>2002-10-27</v>
      </c>
      <c r="G2114" s="1" t="s">
        <v>4382</v>
      </c>
      <c r="H2114" s="1" t="s">
        <v>4381</v>
      </c>
    </row>
    <row r="2115" spans="1:8" hidden="1" x14ac:dyDescent="0.3">
      <c r="A2115" s="1" t="s">
        <v>529</v>
      </c>
      <c r="B2115" s="1" t="str">
        <f t="shared" ref="B2115:B2178" si="100">TRIM(MID(A2115, FIND("|", SUBSTITUTE(A2115, ",", "|", LEN(A2115) - LEN(SUBSTITUTE(A2115,",", "" )))) + 1, LEN(A2115)))</f>
        <v>Kazakhstan</v>
      </c>
      <c r="C2115" s="5" t="str">
        <f t="shared" si="99"/>
        <v>2002</v>
      </c>
      <c r="D2115" s="1" t="str">
        <f t="shared" ref="D2115:D2178" si="101">LEFT(G2115, FIND("|", G2115) - 1)</f>
        <v xml:space="preserve">Proton-K/Block DM-5 </v>
      </c>
      <c r="E2115" s="1" t="s">
        <v>346</v>
      </c>
      <c r="F2115" s="7" t="str">
        <f>TEXT(DATE(MID(H2115, 13, 4), CHOOSE(MATCH( MID(H2115, 5, 3), {"Jan","Feb","Mar","Apr","May","Jun","Jul","Aug","Sep","Oct","Nov","Dec"}, 0), 1, 2, 3, 4, 5, 6, 7, 8, 9, 10, 11, 12), MID(H2115, 9, 2)), "yyyy-mm-dd")</f>
        <v>2002-10-17</v>
      </c>
      <c r="G2115" s="1" t="s">
        <v>4384</v>
      </c>
      <c r="H2115" s="1" t="s">
        <v>4383</v>
      </c>
    </row>
    <row r="2116" spans="1:8" hidden="1" x14ac:dyDescent="0.3">
      <c r="A2116" s="1" t="s">
        <v>212</v>
      </c>
      <c r="B2116" s="1" t="str">
        <f t="shared" si="100"/>
        <v>Russia</v>
      </c>
      <c r="C2116" s="5" t="str">
        <f t="shared" si="99"/>
        <v>2002</v>
      </c>
      <c r="D2116" s="1" t="str">
        <f t="shared" si="101"/>
        <v xml:space="preserve">Soyuz U </v>
      </c>
      <c r="E2116" s="1" t="s">
        <v>346</v>
      </c>
      <c r="F2116" s="7" t="str">
        <f>TEXT(DATE(MID(H2116, 13, 4), CHOOSE(MATCH( MID(H2116, 5, 3), {"Jan","Feb","Mar","Apr","May","Jun","Jul","Aug","Sep","Oct","Nov","Dec"}, 0), 1, 2, 3, 4, 5, 6, 7, 8, 9, 10, 11, 12), MID(H2116, 9, 2)), "yyyy-mm-dd")</f>
        <v>2002-10-15</v>
      </c>
      <c r="G2116" s="1" t="s">
        <v>4386</v>
      </c>
      <c r="H2116" s="1" t="s">
        <v>4385</v>
      </c>
    </row>
    <row r="2117" spans="1:8" hidden="1" x14ac:dyDescent="0.3">
      <c r="A2117" s="1" t="s">
        <v>658</v>
      </c>
      <c r="B2117" s="1" t="str">
        <f t="shared" si="100"/>
        <v>USA</v>
      </c>
      <c r="C2117" s="5" t="str">
        <f t="shared" si="99"/>
        <v>2002</v>
      </c>
      <c r="D2117" s="1" t="str">
        <f t="shared" si="101"/>
        <v xml:space="preserve">Space Shuttle Atlantis </v>
      </c>
      <c r="E2117" s="1" t="s">
        <v>346</v>
      </c>
      <c r="F2117" s="7" t="str">
        <f>TEXT(DATE(MID(H2117, 13, 4), CHOOSE(MATCH( MID(H2117, 5, 3), {"Jan","Feb","Mar","Apr","May","Jun","Jul","Aug","Sep","Oct","Nov","Dec"}, 0), 1, 2, 3, 4, 5, 6, 7, 8, 9, 10, 11, 12), MID(H2117, 9, 2)), "yyyy-mm-dd")</f>
        <v>2002-10-07</v>
      </c>
      <c r="G2117" s="1" t="s">
        <v>4388</v>
      </c>
      <c r="H2117" s="1" t="s">
        <v>4387</v>
      </c>
    </row>
    <row r="2118" spans="1:8" hidden="1" x14ac:dyDescent="0.3">
      <c r="A2118" s="1" t="s">
        <v>3373</v>
      </c>
      <c r="B2118" s="1" t="str">
        <f t="shared" si="100"/>
        <v>Russia</v>
      </c>
      <c r="C2118" s="5" t="str">
        <f t="shared" si="99"/>
        <v>2002</v>
      </c>
      <c r="D2118" s="1" t="str">
        <f t="shared" si="101"/>
        <v xml:space="preserve">Cosmos-3M </v>
      </c>
      <c r="E2118" s="1" t="s">
        <v>346</v>
      </c>
      <c r="F2118" s="7" t="str">
        <f>TEXT(DATE(MID(H2118, 13, 4), CHOOSE(MATCH( MID(H2118, 5, 3), {"Jan","Feb","Mar","Apr","May","Jun","Jul","Aug","Sep","Oct","Nov","Dec"}, 0), 1, 2, 3, 4, 5, 6, 7, 8, 9, 10, 11, 12), MID(H2118, 9, 2)), "yyyy-mm-dd")</f>
        <v>2002-09-26</v>
      </c>
      <c r="G2118" s="1" t="s">
        <v>4390</v>
      </c>
      <c r="H2118" s="1" t="s">
        <v>4389</v>
      </c>
    </row>
    <row r="2119" spans="1:8" hidden="1" x14ac:dyDescent="0.3">
      <c r="A2119" s="1" t="s">
        <v>1630</v>
      </c>
      <c r="B2119" s="1" t="str">
        <f t="shared" si="100"/>
        <v>Kazakhstan</v>
      </c>
      <c r="C2119" s="5" t="str">
        <f t="shared" si="99"/>
        <v>2002</v>
      </c>
      <c r="D2119" s="1" t="str">
        <f t="shared" si="101"/>
        <v xml:space="preserve">Soyuz FG </v>
      </c>
      <c r="E2119" s="1" t="s">
        <v>346</v>
      </c>
      <c r="F2119" s="7" t="str">
        <f>TEXT(DATE(MID(H2119, 13, 4), CHOOSE(MATCH( MID(H2119, 5, 3), {"Jan","Feb","Mar","Apr","May","Jun","Jul","Aug","Sep","Oct","Nov","Dec"}, 0), 1, 2, 3, 4, 5, 6, 7, 8, 9, 10, 11, 12), MID(H2119, 9, 2)), "yyyy-mm-dd")</f>
        <v>2002-09-25</v>
      </c>
      <c r="G2119" s="1" t="s">
        <v>4392</v>
      </c>
      <c r="H2119" s="1" t="s">
        <v>4391</v>
      </c>
    </row>
    <row r="2120" spans="1:8" hidden="1" x14ac:dyDescent="0.3">
      <c r="A2120" s="1" t="s">
        <v>4149</v>
      </c>
      <c r="B2120" s="1" t="str">
        <f t="shared" si="100"/>
        <v>USA</v>
      </c>
      <c r="C2120" s="5" t="str">
        <f t="shared" si="99"/>
        <v>2002</v>
      </c>
      <c r="D2120" s="1" t="str">
        <f t="shared" si="101"/>
        <v xml:space="preserve">Atlas IIAS </v>
      </c>
      <c r="E2120" s="1" t="s">
        <v>346</v>
      </c>
      <c r="F2120" s="7" t="str">
        <f>TEXT(DATE(MID(H2120, 13, 4), CHOOSE(MATCH( MID(H2120, 5, 3), {"Jan","Feb","Mar","Apr","May","Jun","Jul","Aug","Sep","Oct","Nov","Dec"}, 0), 1, 2, 3, 4, 5, 6, 7, 8, 9, 10, 11, 12), MID(H2120, 9, 2)), "yyyy-mm-dd")</f>
        <v>2002-09-18</v>
      </c>
      <c r="G2120" s="1" t="s">
        <v>4394</v>
      </c>
      <c r="H2120" s="1" t="s">
        <v>4393</v>
      </c>
    </row>
    <row r="2121" spans="1:8" hidden="1" x14ac:dyDescent="0.3">
      <c r="A2121" s="1" t="s">
        <v>4057</v>
      </c>
      <c r="B2121" s="1" t="str">
        <f t="shared" si="100"/>
        <v>China</v>
      </c>
      <c r="C2121" s="5" t="str">
        <f t="shared" si="99"/>
        <v>2002</v>
      </c>
      <c r="D2121" s="1" t="str">
        <f t="shared" si="101"/>
        <v xml:space="preserve">Kaituozhe 1 </v>
      </c>
      <c r="E2121" s="1" t="s">
        <v>346</v>
      </c>
      <c r="F2121" s="7" t="str">
        <f>TEXT(DATE(MID(H2121, 13, 4), CHOOSE(MATCH( MID(H2121, 5, 3), {"Jan","Feb","Mar","Apr","May","Jun","Jul","Aug","Sep","Oct","Nov","Dec"}, 0), 1, 2, 3, 4, 5, 6, 7, 8, 9, 10, 11, 12), MID(H2121, 9, 2)), "yyyy-mm-dd")</f>
        <v>2002-09-15</v>
      </c>
      <c r="G2121" s="1" t="s">
        <v>4396</v>
      </c>
      <c r="H2121" s="1" t="s">
        <v>4395</v>
      </c>
    </row>
    <row r="2122" spans="1:8" hidden="1" x14ac:dyDescent="0.3">
      <c r="A2122" s="1" t="s">
        <v>87</v>
      </c>
      <c r="B2122" s="1" t="str">
        <f t="shared" si="100"/>
        <v>India</v>
      </c>
      <c r="C2122" s="5" t="str">
        <f t="shared" si="99"/>
        <v>2002</v>
      </c>
      <c r="D2122" s="1" t="str">
        <f t="shared" si="101"/>
        <v xml:space="preserve">PSLV-G </v>
      </c>
      <c r="E2122" s="1" t="s">
        <v>346</v>
      </c>
      <c r="F2122" s="7" t="str">
        <f>TEXT(DATE(MID(H2122, 13, 4), CHOOSE(MATCH( MID(H2122, 5, 3), {"Jan","Feb","Mar","Apr","May","Jun","Jul","Aug","Sep","Oct","Nov","Dec"}, 0), 1, 2, 3, 4, 5, 6, 7, 8, 9, 10, 11, 12), MID(H2122, 9, 2)), "yyyy-mm-dd")</f>
        <v>2002-09-12</v>
      </c>
      <c r="G2122" s="1" t="s">
        <v>4398</v>
      </c>
      <c r="H2122" s="1" t="s">
        <v>4397</v>
      </c>
    </row>
    <row r="2123" spans="1:8" hidden="1" x14ac:dyDescent="0.3">
      <c r="A2123" s="1" t="s">
        <v>61</v>
      </c>
      <c r="B2123" s="1" t="str">
        <f t="shared" si="100"/>
        <v>Japan</v>
      </c>
      <c r="C2123" s="5" t="str">
        <f t="shared" si="99"/>
        <v>2002</v>
      </c>
      <c r="D2123" s="1" t="str">
        <f t="shared" si="101"/>
        <v xml:space="preserve">H-IIA 2024 </v>
      </c>
      <c r="E2123" s="1" t="s">
        <v>346</v>
      </c>
      <c r="F2123" s="7" t="str">
        <f>TEXT(DATE(MID(H2123, 13, 4), CHOOSE(MATCH( MID(H2123, 5, 3), {"Jan","Feb","Mar","Apr","May","Jun","Jul","Aug","Sep","Oct","Nov","Dec"}, 0), 1, 2, 3, 4, 5, 6, 7, 8, 9, 10, 11, 12), MID(H2123, 9, 2)), "yyyy-mm-dd")</f>
        <v>2002-09-10</v>
      </c>
      <c r="G2123" s="1" t="s">
        <v>4400</v>
      </c>
      <c r="H2123" s="1" t="s">
        <v>4399</v>
      </c>
    </row>
    <row r="2124" spans="1:8" hidden="1" x14ac:dyDescent="0.3">
      <c r="A2124" s="1" t="s">
        <v>4338</v>
      </c>
      <c r="B2124" s="1" t="str">
        <f t="shared" si="100"/>
        <v>France</v>
      </c>
      <c r="C2124" s="5" t="str">
        <f t="shared" si="99"/>
        <v>2002</v>
      </c>
      <c r="D2124" s="1" t="str">
        <f t="shared" si="101"/>
        <v xml:space="preserve">Ariane 44L </v>
      </c>
      <c r="E2124" s="1" t="s">
        <v>346</v>
      </c>
      <c r="F2124" s="7" t="str">
        <f>TEXT(DATE(MID(H2124, 13, 4), CHOOSE(MATCH( MID(H2124, 5, 3), {"Jan","Feb","Mar","Apr","May","Jun","Jul","Aug","Sep","Oct","Nov","Dec"}, 0), 1, 2, 3, 4, 5, 6, 7, 8, 9, 10, 11, 12), MID(H2124, 9, 2)), "yyyy-mm-dd")</f>
        <v>2002-09-06</v>
      </c>
      <c r="G2124" s="1" t="s">
        <v>4402</v>
      </c>
      <c r="H2124" s="1" t="s">
        <v>4401</v>
      </c>
    </row>
    <row r="2125" spans="1:8" hidden="1" x14ac:dyDescent="0.3">
      <c r="A2125" s="1" t="s">
        <v>379</v>
      </c>
      <c r="B2125" s="1" t="str">
        <f t="shared" si="100"/>
        <v>France</v>
      </c>
      <c r="C2125" s="5" t="str">
        <f t="shared" si="99"/>
        <v>2002</v>
      </c>
      <c r="D2125" s="1" t="str">
        <f t="shared" si="101"/>
        <v xml:space="preserve">Ariane 5 G </v>
      </c>
      <c r="E2125" s="1" t="s">
        <v>346</v>
      </c>
      <c r="F2125" s="7" t="str">
        <f>TEXT(DATE(MID(H2125, 13, 4), CHOOSE(MATCH( MID(H2125, 5, 3), {"Jan","Feb","Mar","Apr","May","Jun","Jul","Aug","Sep","Oct","Nov","Dec"}, 0), 1, 2, 3, 4, 5, 6, 7, 8, 9, 10, 11, 12), MID(H2125, 9, 2)), "yyyy-mm-dd")</f>
        <v>2002-08-28</v>
      </c>
      <c r="G2125" s="1" t="s">
        <v>4404</v>
      </c>
      <c r="H2125" s="1" t="s">
        <v>4403</v>
      </c>
    </row>
    <row r="2126" spans="1:8" hidden="1" x14ac:dyDescent="0.3">
      <c r="A2126" s="1" t="s">
        <v>4200</v>
      </c>
      <c r="B2126" s="1" t="str">
        <f t="shared" si="100"/>
        <v>Kazakhstan</v>
      </c>
      <c r="C2126" s="5" t="str">
        <f t="shared" si="99"/>
        <v>2002</v>
      </c>
      <c r="D2126" s="1" t="str">
        <f t="shared" si="101"/>
        <v xml:space="preserve">Proton-K/Block DM-2M </v>
      </c>
      <c r="E2126" s="1" t="s">
        <v>346</v>
      </c>
      <c r="F2126" s="7" t="str">
        <f>TEXT(DATE(MID(H2126, 13, 4), CHOOSE(MATCH( MID(H2126, 5, 3), {"Jan","Feb","Mar","Apr","May","Jun","Jul","Aug","Sep","Oct","Nov","Dec"}, 0), 1, 2, 3, 4, 5, 6, 7, 8, 9, 10, 11, 12), MID(H2126, 9, 2)), "yyyy-mm-dd")</f>
        <v>2002-08-22</v>
      </c>
      <c r="G2126" s="1" t="s">
        <v>4406</v>
      </c>
      <c r="H2126" s="1" t="s">
        <v>4405</v>
      </c>
    </row>
    <row r="2127" spans="1:8" hidden="1" x14ac:dyDescent="0.3">
      <c r="A2127" s="1" t="s">
        <v>75</v>
      </c>
      <c r="B2127" s="1" t="str">
        <f t="shared" si="100"/>
        <v>USA</v>
      </c>
      <c r="C2127" s="5" t="str">
        <f t="shared" si="99"/>
        <v>2002</v>
      </c>
      <c r="D2127" s="1" t="str">
        <f t="shared" si="101"/>
        <v xml:space="preserve">Atlas V 401 </v>
      </c>
      <c r="E2127" s="1" t="s">
        <v>8</v>
      </c>
      <c r="F2127" s="7" t="str">
        <f>TEXT(DATE(MID(H2127, 13, 4), CHOOSE(MATCH( MID(H2127, 5, 3), {"Jan","Feb","Mar","Apr","May","Jun","Jul","Aug","Sep","Oct","Nov","Dec"}, 0), 1, 2, 3, 4, 5, 6, 7, 8, 9, 10, 11, 12), MID(H2127, 9, 2)), "yyyy-mm-dd")</f>
        <v>2002-08-21</v>
      </c>
      <c r="G2127" s="1" t="s">
        <v>4408</v>
      </c>
      <c r="H2127" s="1" t="s">
        <v>4407</v>
      </c>
    </row>
    <row r="2128" spans="1:8" hidden="1" x14ac:dyDescent="0.3">
      <c r="A2128" s="1" t="s">
        <v>565</v>
      </c>
      <c r="B2128" s="1" t="str">
        <f t="shared" si="100"/>
        <v>Kazakhstan</v>
      </c>
      <c r="C2128" s="5" t="str">
        <f t="shared" si="99"/>
        <v>2002</v>
      </c>
      <c r="D2128" s="1" t="str">
        <f t="shared" si="101"/>
        <v xml:space="preserve">Proton-K/Block DM-5 </v>
      </c>
      <c r="E2128" s="1" t="s">
        <v>346</v>
      </c>
      <c r="F2128" s="7" t="str">
        <f>TEXT(DATE(MID(H2128, 13, 4), CHOOSE(MATCH( MID(H2128, 5, 3), {"Jan","Feb","Mar","Apr","May","Jun","Jul","Aug","Sep","Oct","Nov","Dec"}, 0), 1, 2, 3, 4, 5, 6, 7, 8, 9, 10, 11, 12), MID(H2128, 9, 2)), "yyyy-mm-dd")</f>
        <v>2002-07-25</v>
      </c>
      <c r="G2128" s="1" t="s">
        <v>4410</v>
      </c>
      <c r="H2128" s="1" t="s">
        <v>4409</v>
      </c>
    </row>
    <row r="2129" spans="1:8" hidden="1" x14ac:dyDescent="0.3">
      <c r="A2129" s="1" t="s">
        <v>3373</v>
      </c>
      <c r="B2129" s="1" t="str">
        <f t="shared" si="100"/>
        <v>Russia</v>
      </c>
      <c r="C2129" s="5" t="str">
        <f t="shared" si="99"/>
        <v>2002</v>
      </c>
      <c r="D2129" s="1" t="str">
        <f t="shared" si="101"/>
        <v xml:space="preserve">Cosmos-3M </v>
      </c>
      <c r="E2129" s="1" t="s">
        <v>346</v>
      </c>
      <c r="F2129" s="7" t="str">
        <f>TEXT(DATE(MID(H2129, 13, 4), CHOOSE(MATCH( MID(H2129, 5, 3), {"Jan","Feb","Mar","Apr","May","Jun","Jul","Aug","Sep","Oct","Nov","Dec"}, 0), 1, 2, 3, 4, 5, 6, 7, 8, 9, 10, 11, 12), MID(H2129, 9, 2)), "yyyy-mm-dd")</f>
        <v>2002-07-08</v>
      </c>
      <c r="G2129" s="1" t="s">
        <v>4412</v>
      </c>
      <c r="H2129" s="1" t="s">
        <v>4411</v>
      </c>
    </row>
    <row r="2130" spans="1:8" hidden="1" x14ac:dyDescent="0.3">
      <c r="A2130" s="1" t="s">
        <v>379</v>
      </c>
      <c r="B2130" s="1" t="str">
        <f t="shared" si="100"/>
        <v>France</v>
      </c>
      <c r="C2130" s="5" t="str">
        <f t="shared" si="99"/>
        <v>2002</v>
      </c>
      <c r="D2130" s="1" t="str">
        <f t="shared" si="101"/>
        <v xml:space="preserve">Ariane 5 G </v>
      </c>
      <c r="E2130" s="1" t="s">
        <v>346</v>
      </c>
      <c r="F2130" s="7" t="str">
        <f>TEXT(DATE(MID(H2130, 13, 4), CHOOSE(MATCH( MID(H2130, 5, 3), {"Jan","Feb","Mar","Apr","May","Jun","Jul","Aug","Sep","Oct","Nov","Dec"}, 0), 1, 2, 3, 4, 5, 6, 7, 8, 9, 10, 11, 12), MID(H2130, 9, 2)), "yyyy-mm-dd")</f>
        <v>2002-07-05</v>
      </c>
      <c r="G2130" s="1" t="s">
        <v>4414</v>
      </c>
      <c r="H2130" s="1" t="s">
        <v>4413</v>
      </c>
    </row>
    <row r="2131" spans="1:8" hidden="1" x14ac:dyDescent="0.3">
      <c r="A2131" s="1" t="s">
        <v>3478</v>
      </c>
      <c r="B2131" s="1" t="str">
        <f t="shared" si="100"/>
        <v>USA</v>
      </c>
      <c r="C2131" s="5" t="str">
        <f t="shared" si="99"/>
        <v>2002</v>
      </c>
      <c r="D2131" s="1" t="str">
        <f t="shared" si="101"/>
        <v xml:space="preserve">Delta II 7425 </v>
      </c>
      <c r="E2131" s="1" t="s">
        <v>346</v>
      </c>
      <c r="F2131" s="7" t="str">
        <f>TEXT(DATE(MID(H2131, 13, 4), CHOOSE(MATCH( MID(H2131, 5, 3), {"Jan","Feb","Mar","Apr","May","Jun","Jul","Aug","Sep","Oct","Nov","Dec"}, 0), 1, 2, 3, 4, 5, 6, 7, 8, 9, 10, 11, 12), MID(H2131, 9, 2)), "yyyy-mm-dd")</f>
        <v>2002-07-03</v>
      </c>
      <c r="G2131" s="1" t="s">
        <v>4416</v>
      </c>
      <c r="H2131" s="1" t="s">
        <v>4415</v>
      </c>
    </row>
    <row r="2132" spans="1:8" hidden="1" x14ac:dyDescent="0.3">
      <c r="A2132" s="1" t="s">
        <v>1630</v>
      </c>
      <c r="B2132" s="1" t="str">
        <f t="shared" si="100"/>
        <v>Kazakhstan</v>
      </c>
      <c r="C2132" s="5" t="str">
        <f t="shared" si="99"/>
        <v>2002</v>
      </c>
      <c r="D2132" s="1" t="str">
        <f t="shared" si="101"/>
        <v xml:space="preserve">Soyuz U </v>
      </c>
      <c r="E2132" s="1" t="s">
        <v>346</v>
      </c>
      <c r="F2132" s="7" t="str">
        <f>TEXT(DATE(MID(H2132, 13, 4), CHOOSE(MATCH( MID(H2132, 5, 3), {"Jan","Feb","Mar","Apr","May","Jun","Jul","Aug","Sep","Oct","Nov","Dec"}, 0), 1, 2, 3, 4, 5, 6, 7, 8, 9, 10, 11, 12), MID(H2132, 9, 2)), "yyyy-mm-dd")</f>
        <v>2002-06-26</v>
      </c>
      <c r="G2132" s="1" t="s">
        <v>4418</v>
      </c>
      <c r="H2132" s="1" t="s">
        <v>4417</v>
      </c>
    </row>
    <row r="2133" spans="1:8" hidden="1" x14ac:dyDescent="0.3">
      <c r="A2133" s="1" t="s">
        <v>4249</v>
      </c>
      <c r="B2133" s="1" t="str">
        <f t="shared" si="100"/>
        <v>USA</v>
      </c>
      <c r="C2133" s="5" t="str">
        <f t="shared" si="99"/>
        <v>2002</v>
      </c>
      <c r="D2133" s="1" t="str">
        <f t="shared" si="101"/>
        <v xml:space="preserve">Titan II(23)G </v>
      </c>
      <c r="E2133" s="1" t="s">
        <v>346</v>
      </c>
      <c r="F2133" s="7" t="str">
        <f>TEXT(DATE(MID(H2133, 13, 4), CHOOSE(MATCH( MID(H2133, 5, 3), {"Jan","Feb","Mar","Apr","May","Jun","Jul","Aug","Sep","Oct","Nov","Dec"}, 0), 1, 2, 3, 4, 5, 6, 7, 8, 9, 10, 11, 12), MID(H2133, 9, 2)), "yyyy-mm-dd")</f>
        <v>2002-06-24</v>
      </c>
      <c r="G2133" s="1" t="s">
        <v>4420</v>
      </c>
      <c r="H2133" s="1" t="s">
        <v>4419</v>
      </c>
    </row>
    <row r="2134" spans="1:8" hidden="1" x14ac:dyDescent="0.3">
      <c r="A2134" s="1" t="s">
        <v>1561</v>
      </c>
      <c r="B2134" s="1" t="str">
        <f t="shared" si="100"/>
        <v>Russia</v>
      </c>
      <c r="C2134" s="5" t="str">
        <f t="shared" si="99"/>
        <v>2002</v>
      </c>
      <c r="D2134" s="1" t="str">
        <f t="shared" si="101"/>
        <v xml:space="preserve">Rokot/Briz KM </v>
      </c>
      <c r="E2134" s="1" t="s">
        <v>346</v>
      </c>
      <c r="F2134" s="7" t="str">
        <f>TEXT(DATE(MID(H2134, 13, 4), CHOOSE(MATCH( MID(H2134, 5, 3), {"Jan","Feb","Mar","Apr","May","Jun","Jul","Aug","Sep","Oct","Nov","Dec"}, 0), 1, 2, 3, 4, 5, 6, 7, 8, 9, 10, 11, 12), MID(H2134, 9, 2)), "yyyy-mm-dd")</f>
        <v>2002-06-20</v>
      </c>
      <c r="G2134" s="1" t="s">
        <v>4422</v>
      </c>
      <c r="H2134" s="1" t="s">
        <v>4421</v>
      </c>
    </row>
    <row r="2135" spans="1:8" hidden="1" x14ac:dyDescent="0.3">
      <c r="A2135" s="1" t="s">
        <v>2702</v>
      </c>
      <c r="B2135" s="1" t="str">
        <f t="shared" si="100"/>
        <v>Pacific Ocean</v>
      </c>
      <c r="C2135" s="5" t="str">
        <f t="shared" si="99"/>
        <v>2002</v>
      </c>
      <c r="D2135" s="1" t="str">
        <f t="shared" si="101"/>
        <v xml:space="preserve">Zenit-3 SL </v>
      </c>
      <c r="E2135" s="1" t="s">
        <v>346</v>
      </c>
      <c r="F2135" s="7" t="str">
        <f>TEXT(DATE(MID(H2135, 13, 4), CHOOSE(MATCH( MID(H2135, 5, 3), {"Jan","Feb","Mar","Apr","May","Jun","Jul","Aug","Sep","Oct","Nov","Dec"}, 0), 1, 2, 3, 4, 5, 6, 7, 8, 9, 10, 11, 12), MID(H2135, 9, 2)), "yyyy-mm-dd")</f>
        <v>2002-06-15</v>
      </c>
      <c r="G2135" s="1" t="s">
        <v>4424</v>
      </c>
      <c r="H2135" s="1" t="s">
        <v>4423</v>
      </c>
    </row>
    <row r="2136" spans="1:8" hidden="1" x14ac:dyDescent="0.3">
      <c r="A2136" s="1" t="s">
        <v>529</v>
      </c>
      <c r="B2136" s="1" t="str">
        <f t="shared" si="100"/>
        <v>Kazakhstan</v>
      </c>
      <c r="C2136" s="5" t="str">
        <f t="shared" si="99"/>
        <v>2002</v>
      </c>
      <c r="D2136" s="1" t="str">
        <f t="shared" si="101"/>
        <v xml:space="preserve">Proton-K/Block DM-2M </v>
      </c>
      <c r="E2136" s="1" t="s">
        <v>346</v>
      </c>
      <c r="F2136" s="7" t="str">
        <f>TEXT(DATE(MID(H2136, 13, 4), CHOOSE(MATCH( MID(H2136, 5, 3), {"Jan","Feb","Mar","Apr","May","Jun","Jul","Aug","Sep","Oct","Nov","Dec"}, 0), 1, 2, 3, 4, 5, 6, 7, 8, 9, 10, 11, 12), MID(H2136, 9, 2)), "yyyy-mm-dd")</f>
        <v>2002-06-10</v>
      </c>
      <c r="G2136" s="1" t="s">
        <v>4426</v>
      </c>
      <c r="H2136" s="1" t="s">
        <v>4425</v>
      </c>
    </row>
    <row r="2137" spans="1:8" hidden="1" x14ac:dyDescent="0.3">
      <c r="A2137" s="1" t="s">
        <v>30</v>
      </c>
      <c r="B2137" s="1" t="str">
        <f t="shared" si="100"/>
        <v>USA</v>
      </c>
      <c r="C2137" s="5" t="str">
        <f t="shared" si="99"/>
        <v>2002</v>
      </c>
      <c r="D2137" s="1" t="str">
        <f t="shared" si="101"/>
        <v xml:space="preserve">Space Shuttle Endeavour </v>
      </c>
      <c r="E2137" s="1" t="s">
        <v>346</v>
      </c>
      <c r="F2137" s="7" t="str">
        <f>TEXT(DATE(MID(H2137, 13, 4), CHOOSE(MATCH( MID(H2137, 5, 3), {"Jan","Feb","Mar","Apr","May","Jun","Jul","Aug","Sep","Oct","Nov","Dec"}, 0), 1, 2, 3, 4, 5, 6, 7, 8, 9, 10, 11, 12), MID(H2137, 9, 2)), "yyyy-mm-dd")</f>
        <v>2002-06-05</v>
      </c>
      <c r="G2137" s="1" t="s">
        <v>4428</v>
      </c>
      <c r="H2137" s="1" t="s">
        <v>4427</v>
      </c>
    </row>
    <row r="2138" spans="1:8" hidden="1" x14ac:dyDescent="0.3">
      <c r="A2138" s="1" t="s">
        <v>4338</v>
      </c>
      <c r="B2138" s="1" t="str">
        <f t="shared" si="100"/>
        <v>France</v>
      </c>
      <c r="C2138" s="5" t="str">
        <f t="shared" si="99"/>
        <v>2002</v>
      </c>
      <c r="D2138" s="1" t="str">
        <f t="shared" si="101"/>
        <v xml:space="preserve">Ariane 44L </v>
      </c>
      <c r="E2138" s="1" t="s">
        <v>346</v>
      </c>
      <c r="F2138" s="7" t="str">
        <f>TEXT(DATE(MID(H2138, 13, 4), CHOOSE(MATCH( MID(H2138, 5, 3), {"Jan","Feb","Mar","Apr","May","Jun","Jul","Aug","Sep","Oct","Nov","Dec"}, 0), 1, 2, 3, 4, 5, 6, 7, 8, 9, 10, 11, 12), MID(H2138, 9, 2)), "yyyy-mm-dd")</f>
        <v>2002-06-05</v>
      </c>
      <c r="G2138" s="1" t="s">
        <v>4430</v>
      </c>
      <c r="H2138" s="1" t="s">
        <v>4429</v>
      </c>
    </row>
    <row r="2139" spans="1:8" hidden="1" x14ac:dyDescent="0.3">
      <c r="A2139" s="1" t="s">
        <v>3373</v>
      </c>
      <c r="B2139" s="1" t="str">
        <f t="shared" si="100"/>
        <v>Russia</v>
      </c>
      <c r="C2139" s="5" t="str">
        <f t="shared" si="99"/>
        <v>2002</v>
      </c>
      <c r="D2139" s="1" t="str">
        <f t="shared" si="101"/>
        <v xml:space="preserve">Cosmos-3M </v>
      </c>
      <c r="E2139" s="1" t="s">
        <v>346</v>
      </c>
      <c r="F2139" s="7" t="str">
        <f>TEXT(DATE(MID(H2139, 13, 4), CHOOSE(MATCH( MID(H2139, 5, 3), {"Jan","Feb","Mar","Apr","May","Jun","Jul","Aug","Sep","Oct","Nov","Dec"}, 0), 1, 2, 3, 4, 5, 6, 7, 8, 9, 10, 11, 12), MID(H2139, 9, 2)), "yyyy-mm-dd")</f>
        <v>2002-05-28</v>
      </c>
      <c r="G2139" s="1" t="s">
        <v>4432</v>
      </c>
      <c r="H2139" s="1" t="s">
        <v>4431</v>
      </c>
    </row>
    <row r="2140" spans="1:8" hidden="1" x14ac:dyDescent="0.3">
      <c r="A2140" s="1" t="s">
        <v>498</v>
      </c>
      <c r="B2140" s="1" t="str">
        <f t="shared" si="100"/>
        <v>Israel</v>
      </c>
      <c r="C2140" s="5" t="str">
        <f t="shared" si="99"/>
        <v>2002</v>
      </c>
      <c r="D2140" s="1" t="str">
        <f t="shared" si="101"/>
        <v xml:space="preserve">Shavit-1 </v>
      </c>
      <c r="E2140" s="1" t="s">
        <v>346</v>
      </c>
      <c r="F2140" s="7" t="str">
        <f>TEXT(DATE(MID(H2140, 13, 4), CHOOSE(MATCH( MID(H2140, 5, 3), {"Jan","Feb","Mar","Apr","May","Jun","Jul","Aug","Sep","Oct","Nov","Dec"}, 0), 1, 2, 3, 4, 5, 6, 7, 8, 9, 10, 11, 12), MID(H2140, 9, 2)), "yyyy-mm-dd")</f>
        <v>2002-05-28</v>
      </c>
      <c r="G2140" s="1" t="s">
        <v>4434</v>
      </c>
      <c r="H2140" s="1" t="s">
        <v>4433</v>
      </c>
    </row>
    <row r="2141" spans="1:8" hidden="1" x14ac:dyDescent="0.3">
      <c r="A2141" s="1" t="s">
        <v>3524</v>
      </c>
      <c r="B2141" s="1" t="str">
        <f t="shared" si="100"/>
        <v>China</v>
      </c>
      <c r="C2141" s="5" t="str">
        <f t="shared" si="99"/>
        <v>2002</v>
      </c>
      <c r="D2141" s="1" t="str">
        <f t="shared" si="101"/>
        <v xml:space="preserve">Long March 4B </v>
      </c>
      <c r="E2141" s="1" t="s">
        <v>8</v>
      </c>
      <c r="F2141" s="7" t="str">
        <f>TEXT(DATE(MID(H2141, 13, 4), CHOOSE(MATCH( MID(H2141, 5, 3), {"Jan","Feb","Mar","Apr","May","Jun","Jul","Aug","Sep","Oct","Nov","Dec"}, 0), 1, 2, 3, 4, 5, 6, 7, 8, 9, 10, 11, 12), MID(H2141, 9, 2)), "yyyy-mm-dd")</f>
        <v>2002-05-15</v>
      </c>
      <c r="G2141" s="1" t="s">
        <v>4436</v>
      </c>
      <c r="H2141" s="1" t="s">
        <v>4435</v>
      </c>
    </row>
    <row r="2142" spans="1:8" hidden="1" x14ac:dyDescent="0.3">
      <c r="A2142" s="1" t="s">
        <v>565</v>
      </c>
      <c r="B2142" s="1" t="str">
        <f t="shared" si="100"/>
        <v>Kazakhstan</v>
      </c>
      <c r="C2142" s="5" t="str">
        <f t="shared" si="99"/>
        <v>2002</v>
      </c>
      <c r="D2142" s="1" t="str">
        <f t="shared" si="101"/>
        <v xml:space="preserve">Proton-K/Block DM-2M </v>
      </c>
      <c r="E2142" s="1" t="s">
        <v>346</v>
      </c>
      <c r="F2142" s="7" t="str">
        <f>TEXT(DATE(MID(H2142, 13, 4), CHOOSE(MATCH( MID(H2142, 5, 3), {"Jan","Feb","Mar","Apr","May","Jun","Jul","Aug","Sep","Oct","Nov","Dec"}, 0), 1, 2, 3, 4, 5, 6, 7, 8, 9, 10, 11, 12), MID(H2142, 9, 2)), "yyyy-mm-dd")</f>
        <v>2002-05-07</v>
      </c>
      <c r="G2142" s="1" t="s">
        <v>4438</v>
      </c>
      <c r="H2142" s="1" t="s">
        <v>4437</v>
      </c>
    </row>
    <row r="2143" spans="1:8" hidden="1" x14ac:dyDescent="0.3">
      <c r="A2143" s="1" t="s">
        <v>114</v>
      </c>
      <c r="B2143" s="1" t="str">
        <f t="shared" si="100"/>
        <v>USA</v>
      </c>
      <c r="C2143" s="5" t="str">
        <f t="shared" si="99"/>
        <v>2002</v>
      </c>
      <c r="D2143" s="1" t="str">
        <f t="shared" si="101"/>
        <v xml:space="preserve">Delta II 7920-10C </v>
      </c>
      <c r="E2143" s="1" t="s">
        <v>346</v>
      </c>
      <c r="F2143" s="7" t="str">
        <f>TEXT(DATE(MID(H2143, 13, 4), CHOOSE(MATCH( MID(H2143, 5, 3), {"Jan","Feb","Mar","Apr","May","Jun","Jul","Aug","Sep","Oct","Nov","Dec"}, 0), 1, 2, 3, 4, 5, 6, 7, 8, 9, 10, 11, 12), MID(H2143, 9, 2)), "yyyy-mm-dd")</f>
        <v>2002-05-04</v>
      </c>
      <c r="G2143" s="1" t="s">
        <v>4440</v>
      </c>
      <c r="H2143" s="1" t="s">
        <v>4439</v>
      </c>
    </row>
    <row r="2144" spans="1:8" hidden="1" x14ac:dyDescent="0.3">
      <c r="A2144" s="1" t="s">
        <v>4338</v>
      </c>
      <c r="B2144" s="1" t="str">
        <f t="shared" si="100"/>
        <v>France</v>
      </c>
      <c r="C2144" s="5" t="str">
        <f t="shared" si="99"/>
        <v>2002</v>
      </c>
      <c r="D2144" s="1" t="str">
        <f t="shared" si="101"/>
        <v xml:space="preserve">Ariane 42P </v>
      </c>
      <c r="E2144" s="1" t="s">
        <v>346</v>
      </c>
      <c r="F2144" s="7" t="str">
        <f>TEXT(DATE(MID(H2144, 13, 4), CHOOSE(MATCH( MID(H2144, 5, 3), {"Jan","Feb","Mar","Apr","May","Jun","Jul","Aug","Sep","Oct","Nov","Dec"}, 0), 1, 2, 3, 4, 5, 6, 7, 8, 9, 10, 11, 12), MID(H2144, 9, 2)), "yyyy-mm-dd")</f>
        <v>2002-05-04</v>
      </c>
      <c r="G2144" s="1" t="s">
        <v>4442</v>
      </c>
      <c r="H2144" s="1" t="s">
        <v>4441</v>
      </c>
    </row>
    <row r="2145" spans="1:8" hidden="1" x14ac:dyDescent="0.3">
      <c r="A2145" s="1" t="s">
        <v>1630</v>
      </c>
      <c r="B2145" s="1" t="str">
        <f t="shared" si="100"/>
        <v>Kazakhstan</v>
      </c>
      <c r="C2145" s="5" t="str">
        <f t="shared" si="99"/>
        <v>2002</v>
      </c>
      <c r="D2145" s="1" t="str">
        <f t="shared" si="101"/>
        <v xml:space="preserve">Soyuz U </v>
      </c>
      <c r="E2145" s="1" t="s">
        <v>346</v>
      </c>
      <c r="F2145" s="7" t="str">
        <f>TEXT(DATE(MID(H2145, 13, 4), CHOOSE(MATCH( MID(H2145, 5, 3), {"Jan","Feb","Mar","Apr","May","Jun","Jul","Aug","Sep","Oct","Nov","Dec"}, 0), 1, 2, 3, 4, 5, 6, 7, 8, 9, 10, 11, 12), MID(H2145, 9, 2)), "yyyy-mm-dd")</f>
        <v>2002-04-25</v>
      </c>
      <c r="G2145" s="1" t="s">
        <v>4444</v>
      </c>
      <c r="H2145" s="1" t="s">
        <v>4443</v>
      </c>
    </row>
    <row r="2146" spans="1:8" hidden="1" x14ac:dyDescent="0.3">
      <c r="A2146" s="1" t="s">
        <v>4338</v>
      </c>
      <c r="B2146" s="1" t="str">
        <f t="shared" si="100"/>
        <v>France</v>
      </c>
      <c r="C2146" s="5" t="str">
        <f t="shared" si="99"/>
        <v>2002</v>
      </c>
      <c r="D2146" s="1" t="str">
        <f t="shared" si="101"/>
        <v xml:space="preserve">Ariane 44L </v>
      </c>
      <c r="E2146" s="1" t="s">
        <v>346</v>
      </c>
      <c r="F2146" s="7" t="str">
        <f>TEXT(DATE(MID(H2146, 13, 4), CHOOSE(MATCH( MID(H2146, 5, 3), {"Jan","Feb","Mar","Apr","May","Jun","Jul","Aug","Sep","Oct","Nov","Dec"}, 0), 1, 2, 3, 4, 5, 6, 7, 8, 9, 10, 11, 12), MID(H2146, 9, 2)), "yyyy-mm-dd")</f>
        <v>2002-04-16</v>
      </c>
      <c r="G2146" s="1" t="s">
        <v>4446</v>
      </c>
      <c r="H2146" s="1" t="s">
        <v>4445</v>
      </c>
    </row>
    <row r="2147" spans="1:8" hidden="1" x14ac:dyDescent="0.3">
      <c r="A2147" s="1" t="s">
        <v>658</v>
      </c>
      <c r="B2147" s="1" t="str">
        <f t="shared" si="100"/>
        <v>USA</v>
      </c>
      <c r="C2147" s="5" t="str">
        <f t="shared" si="99"/>
        <v>2002</v>
      </c>
      <c r="D2147" s="1" t="str">
        <f t="shared" si="101"/>
        <v xml:space="preserve">Space Shuttle Atlantis </v>
      </c>
      <c r="E2147" s="1" t="s">
        <v>346</v>
      </c>
      <c r="F2147" s="7" t="str">
        <f>TEXT(DATE(MID(H2147, 13, 4), CHOOSE(MATCH( MID(H2147, 5, 3), {"Jan","Feb","Mar","Apr","May","Jun","Jul","Aug","Sep","Oct","Nov","Dec"}, 0), 1, 2, 3, 4, 5, 6, 7, 8, 9, 10, 11, 12), MID(H2147, 9, 2)), "yyyy-mm-dd")</f>
        <v>2002-04-08</v>
      </c>
      <c r="G2147" s="1" t="s">
        <v>4448</v>
      </c>
      <c r="H2147" s="1" t="s">
        <v>4447</v>
      </c>
    </row>
    <row r="2148" spans="1:8" hidden="1" x14ac:dyDescent="0.3">
      <c r="A2148" s="1" t="s">
        <v>3038</v>
      </c>
      <c r="B2148" s="1" t="str">
        <f t="shared" si="100"/>
        <v>Russia</v>
      </c>
      <c r="C2148" s="5" t="str">
        <f t="shared" si="99"/>
        <v>2002</v>
      </c>
      <c r="D2148" s="1" t="str">
        <f t="shared" si="101"/>
        <v xml:space="preserve">Molniya-M /Block 2BL </v>
      </c>
      <c r="E2148" s="1" t="s">
        <v>346</v>
      </c>
      <c r="F2148" s="7" t="str">
        <f>TEXT(DATE(MID(H2148, 13, 4), CHOOSE(MATCH( MID(H2148, 5, 3), {"Jan","Feb","Mar","Apr","May","Jun","Jul","Aug","Sep","Oct","Nov","Dec"}, 0), 1, 2, 3, 4, 5, 6, 7, 8, 9, 10, 11, 12), MID(H2148, 9, 2)), "yyyy-mm-dd")</f>
        <v>2002-04-01</v>
      </c>
      <c r="G2148" s="1" t="s">
        <v>4450</v>
      </c>
      <c r="H2148" s="1" t="s">
        <v>4449</v>
      </c>
    </row>
    <row r="2149" spans="1:8" hidden="1" x14ac:dyDescent="0.3">
      <c r="A2149" s="1" t="s">
        <v>4200</v>
      </c>
      <c r="B2149" s="1" t="str">
        <f t="shared" si="100"/>
        <v>Kazakhstan</v>
      </c>
      <c r="C2149" s="5" t="str">
        <f t="shared" si="99"/>
        <v>2002</v>
      </c>
      <c r="D2149" s="1" t="str">
        <f t="shared" si="101"/>
        <v xml:space="preserve">Proton-K/Block DM-2M </v>
      </c>
      <c r="E2149" s="1" t="s">
        <v>346</v>
      </c>
      <c r="F2149" s="7" t="str">
        <f>TEXT(DATE(MID(H2149, 13, 4), CHOOSE(MATCH( MID(H2149, 5, 3), {"Jan","Feb","Mar","Apr","May","Jun","Jul","Aug","Sep","Oct","Nov","Dec"}, 0), 1, 2, 3, 4, 5, 6, 7, 8, 9, 10, 11, 12), MID(H2149, 9, 2)), "yyyy-mm-dd")</f>
        <v>2002-03-30</v>
      </c>
      <c r="G2149" s="1" t="s">
        <v>4452</v>
      </c>
      <c r="H2149" s="1" t="s">
        <v>4451</v>
      </c>
    </row>
    <row r="2150" spans="1:8" hidden="1" x14ac:dyDescent="0.3">
      <c r="A2150" s="1" t="s">
        <v>4338</v>
      </c>
      <c r="B2150" s="1" t="str">
        <f t="shared" si="100"/>
        <v>France</v>
      </c>
      <c r="C2150" s="5" t="str">
        <f t="shared" si="99"/>
        <v>2002</v>
      </c>
      <c r="D2150" s="1" t="str">
        <f t="shared" si="101"/>
        <v xml:space="preserve">Ariane 44L </v>
      </c>
      <c r="E2150" s="1" t="s">
        <v>346</v>
      </c>
      <c r="F2150" s="7" t="str">
        <f>TEXT(DATE(MID(H2150, 13, 4), CHOOSE(MATCH( MID(H2150, 5, 3), {"Jan","Feb","Mar","Apr","May","Jun","Jul","Aug","Sep","Oct","Nov","Dec"}, 0), 1, 2, 3, 4, 5, 6, 7, 8, 9, 10, 11, 12), MID(H2150, 9, 2)), "yyyy-mm-dd")</f>
        <v>2002-03-29</v>
      </c>
      <c r="G2150" s="1" t="s">
        <v>4454</v>
      </c>
      <c r="H2150" s="1" t="s">
        <v>4453</v>
      </c>
    </row>
    <row r="2151" spans="1:8" hidden="1" x14ac:dyDescent="0.3">
      <c r="A2151" s="1" t="s">
        <v>138</v>
      </c>
      <c r="B2151" s="1" t="str">
        <f t="shared" si="100"/>
        <v>China</v>
      </c>
      <c r="C2151" s="5" t="str">
        <f t="shared" si="99"/>
        <v>2002</v>
      </c>
      <c r="D2151" s="1" t="str">
        <f t="shared" si="101"/>
        <v xml:space="preserve">Long March 2F </v>
      </c>
      <c r="E2151" s="1" t="s">
        <v>346</v>
      </c>
      <c r="F2151" s="7" t="str">
        <f>TEXT(DATE(MID(H2151, 13, 4), CHOOSE(MATCH( MID(H2151, 5, 3), {"Jan","Feb","Mar","Apr","May","Jun","Jul","Aug","Sep","Oct","Nov","Dec"}, 0), 1, 2, 3, 4, 5, 6, 7, 8, 9, 10, 11, 12), MID(H2151, 9, 2)), "yyyy-mm-dd")</f>
        <v>2002-03-25</v>
      </c>
      <c r="G2151" s="1" t="s">
        <v>4456</v>
      </c>
      <c r="H2151" s="1" t="s">
        <v>4455</v>
      </c>
    </row>
    <row r="2152" spans="1:8" hidden="1" x14ac:dyDescent="0.3">
      <c r="A2152" s="1" t="s">
        <v>1630</v>
      </c>
      <c r="B2152" s="1" t="str">
        <f t="shared" si="100"/>
        <v>Kazakhstan</v>
      </c>
      <c r="C2152" s="5" t="str">
        <f t="shared" si="99"/>
        <v>2002</v>
      </c>
      <c r="D2152" s="1" t="str">
        <f t="shared" si="101"/>
        <v xml:space="preserve">Soyuz U </v>
      </c>
      <c r="E2152" s="1" t="s">
        <v>346</v>
      </c>
      <c r="F2152" s="7" t="str">
        <f>TEXT(DATE(MID(H2152, 13, 4), CHOOSE(MATCH( MID(H2152, 5, 3), {"Jan","Feb","Mar","Apr","May","Jun","Jul","Aug","Sep","Oct","Nov","Dec"}, 0), 1, 2, 3, 4, 5, 6, 7, 8, 9, 10, 11, 12), MID(H2152, 9, 2)), "yyyy-mm-dd")</f>
        <v>2002-03-21</v>
      </c>
      <c r="G2152" s="1" t="s">
        <v>4458</v>
      </c>
      <c r="H2152" s="1" t="s">
        <v>4457</v>
      </c>
    </row>
    <row r="2153" spans="1:8" hidden="1" x14ac:dyDescent="0.3">
      <c r="A2153" s="1" t="s">
        <v>1561</v>
      </c>
      <c r="B2153" s="1" t="str">
        <f t="shared" si="100"/>
        <v>Russia</v>
      </c>
      <c r="C2153" s="5" t="str">
        <f t="shared" si="99"/>
        <v>2002</v>
      </c>
      <c r="D2153" s="1" t="str">
        <f t="shared" si="101"/>
        <v xml:space="preserve">Rokot/Briz KM </v>
      </c>
      <c r="E2153" s="1" t="s">
        <v>346</v>
      </c>
      <c r="F2153" s="7" t="str">
        <f>TEXT(DATE(MID(H2153, 13, 4), CHOOSE(MATCH( MID(H2153, 5, 3), {"Jan","Feb","Mar","Apr","May","Jun","Jul","Aug","Sep","Oct","Nov","Dec"}, 0), 1, 2, 3, 4, 5, 6, 7, 8, 9, 10, 11, 12), MID(H2153, 9, 2)), "yyyy-mm-dd")</f>
        <v>2002-03-17</v>
      </c>
      <c r="G2153" s="1" t="s">
        <v>4460</v>
      </c>
      <c r="H2153" s="1" t="s">
        <v>4459</v>
      </c>
    </row>
    <row r="2154" spans="1:8" hidden="1" x14ac:dyDescent="0.3">
      <c r="A2154" s="1" t="s">
        <v>4149</v>
      </c>
      <c r="B2154" s="1" t="str">
        <f t="shared" si="100"/>
        <v>USA</v>
      </c>
      <c r="C2154" s="5" t="str">
        <f t="shared" si="99"/>
        <v>2002</v>
      </c>
      <c r="D2154" s="1" t="str">
        <f t="shared" si="101"/>
        <v xml:space="preserve">Atlas IIA </v>
      </c>
      <c r="E2154" s="1" t="s">
        <v>346</v>
      </c>
      <c r="F2154" s="7" t="str">
        <f>TEXT(DATE(MID(H2154, 13, 4), CHOOSE(MATCH( MID(H2154, 5, 3), {"Jan","Feb","Mar","Apr","May","Jun","Jul","Aug","Sep","Oct","Nov","Dec"}, 0), 1, 2, 3, 4, 5, 6, 7, 8, 9, 10, 11, 12), MID(H2154, 9, 2)), "yyyy-mm-dd")</f>
        <v>2002-03-08</v>
      </c>
      <c r="G2154" s="1" t="s">
        <v>4462</v>
      </c>
      <c r="H2154" s="1" t="s">
        <v>4461</v>
      </c>
    </row>
    <row r="2155" spans="1:8" hidden="1" x14ac:dyDescent="0.3">
      <c r="A2155" s="1" t="s">
        <v>30</v>
      </c>
      <c r="B2155" s="1" t="str">
        <f t="shared" si="100"/>
        <v>USA</v>
      </c>
      <c r="C2155" s="5" t="str">
        <f t="shared" si="99"/>
        <v>2002</v>
      </c>
      <c r="D2155" s="1" t="str">
        <f t="shared" si="101"/>
        <v xml:space="preserve">Space Shuttle Columbia </v>
      </c>
      <c r="E2155" s="1" t="s">
        <v>346</v>
      </c>
      <c r="F2155" s="7" t="str">
        <f>TEXT(DATE(MID(H2155, 13, 4), CHOOSE(MATCH( MID(H2155, 5, 3), {"Jan","Feb","Mar","Apr","May","Jun","Jul","Aug","Sep","Oct","Nov","Dec"}, 0), 1, 2, 3, 4, 5, 6, 7, 8, 9, 10, 11, 12), MID(H2155, 9, 2)), "yyyy-mm-dd")</f>
        <v>2002-03-01</v>
      </c>
      <c r="G2155" s="1" t="s">
        <v>4464</v>
      </c>
      <c r="H2155" s="1" t="s">
        <v>4463</v>
      </c>
    </row>
    <row r="2156" spans="1:8" hidden="1" x14ac:dyDescent="0.3">
      <c r="A2156" s="1" t="s">
        <v>379</v>
      </c>
      <c r="B2156" s="1" t="str">
        <f t="shared" si="100"/>
        <v>France</v>
      </c>
      <c r="C2156" s="5" t="str">
        <f t="shared" si="99"/>
        <v>2002</v>
      </c>
      <c r="D2156" s="1" t="str">
        <f t="shared" si="101"/>
        <v xml:space="preserve">Ariane 5 G </v>
      </c>
      <c r="E2156" s="1" t="s">
        <v>346</v>
      </c>
      <c r="F2156" s="7" t="str">
        <f>TEXT(DATE(MID(H2156, 13, 4), CHOOSE(MATCH( MID(H2156, 5, 3), {"Jan","Feb","Mar","Apr","May","Jun","Jul","Aug","Sep","Oct","Nov","Dec"}, 0), 1, 2, 3, 4, 5, 6, 7, 8, 9, 10, 11, 12), MID(H2156, 9, 2)), "yyyy-mm-dd")</f>
        <v>2002-03-01</v>
      </c>
      <c r="G2156" s="1" t="s">
        <v>4466</v>
      </c>
      <c r="H2156" s="1" t="s">
        <v>4465</v>
      </c>
    </row>
    <row r="2157" spans="1:8" hidden="1" x14ac:dyDescent="0.3">
      <c r="A2157" s="1" t="s">
        <v>212</v>
      </c>
      <c r="B2157" s="1" t="str">
        <f t="shared" si="100"/>
        <v>Russia</v>
      </c>
      <c r="C2157" s="5" t="str">
        <f t="shared" si="99"/>
        <v>2002</v>
      </c>
      <c r="D2157" s="1" t="str">
        <f t="shared" si="101"/>
        <v xml:space="preserve">Soyuz U </v>
      </c>
      <c r="E2157" s="1" t="s">
        <v>346</v>
      </c>
      <c r="F2157" s="7" t="str">
        <f>TEXT(DATE(MID(H2157, 13, 4), CHOOSE(MATCH( MID(H2157, 5, 3), {"Jan","Feb","Mar","Apr","May","Jun","Jul","Aug","Sep","Oct","Nov","Dec"}, 0), 1, 2, 3, 4, 5, 6, 7, 8, 9, 10, 11, 12), MID(H2157, 9, 2)), "yyyy-mm-dd")</f>
        <v>2002-02-25</v>
      </c>
      <c r="G2157" s="1" t="s">
        <v>4468</v>
      </c>
      <c r="H2157" s="1" t="s">
        <v>4467</v>
      </c>
    </row>
    <row r="2158" spans="1:8" hidden="1" x14ac:dyDescent="0.3">
      <c r="A2158" s="1" t="s">
        <v>4338</v>
      </c>
      <c r="B2158" s="1" t="str">
        <f t="shared" si="100"/>
        <v>France</v>
      </c>
      <c r="C2158" s="5" t="str">
        <f t="shared" si="99"/>
        <v>2002</v>
      </c>
      <c r="D2158" s="1" t="str">
        <f t="shared" si="101"/>
        <v xml:space="preserve">Ariane 44L </v>
      </c>
      <c r="E2158" s="1" t="s">
        <v>346</v>
      </c>
      <c r="F2158" s="7" t="str">
        <f>TEXT(DATE(MID(H2158, 13, 4), CHOOSE(MATCH( MID(H2158, 5, 3), {"Jan","Feb","Mar","Apr","May","Jun","Jul","Aug","Sep","Oct","Nov","Dec"}, 0), 1, 2, 3, 4, 5, 6, 7, 8, 9, 10, 11, 12), MID(H2158, 9, 2)), "yyyy-mm-dd")</f>
        <v>2002-02-23</v>
      </c>
      <c r="G2158" s="1" t="s">
        <v>4470</v>
      </c>
      <c r="H2158" s="1" t="s">
        <v>4469</v>
      </c>
    </row>
    <row r="2159" spans="1:8" hidden="1" x14ac:dyDescent="0.3">
      <c r="A2159" s="1" t="s">
        <v>4092</v>
      </c>
      <c r="B2159" s="1" t="str">
        <f t="shared" si="100"/>
        <v>USA</v>
      </c>
      <c r="C2159" s="5" t="str">
        <f t="shared" si="99"/>
        <v>2002</v>
      </c>
      <c r="D2159" s="1" t="str">
        <f t="shared" si="101"/>
        <v xml:space="preserve">Atlas IIIB </v>
      </c>
      <c r="E2159" s="1" t="s">
        <v>346</v>
      </c>
      <c r="F2159" s="7" t="str">
        <f>TEXT(DATE(MID(H2159, 13, 4), CHOOSE(MATCH( MID(H2159, 5, 3), {"Jan","Feb","Mar","Apr","May","Jun","Jul","Aug","Sep","Oct","Nov","Dec"}, 0), 1, 2, 3, 4, 5, 6, 7, 8, 9, 10, 11, 12), MID(H2159, 9, 2)), "yyyy-mm-dd")</f>
        <v>2002-02-21</v>
      </c>
      <c r="G2159" s="1" t="s">
        <v>4472</v>
      </c>
      <c r="H2159" s="1" t="s">
        <v>4471</v>
      </c>
    </row>
    <row r="2160" spans="1:8" hidden="1" x14ac:dyDescent="0.3">
      <c r="A2160" s="1" t="s">
        <v>114</v>
      </c>
      <c r="B2160" s="1" t="str">
        <f t="shared" si="100"/>
        <v>USA</v>
      </c>
      <c r="C2160" s="5" t="str">
        <f t="shared" si="99"/>
        <v>2002</v>
      </c>
      <c r="D2160" s="1" t="str">
        <f t="shared" si="101"/>
        <v xml:space="preserve">Delta II 7920-10C </v>
      </c>
      <c r="E2160" s="1" t="s">
        <v>346</v>
      </c>
      <c r="F2160" s="7" t="str">
        <f>TEXT(DATE(MID(H2160, 13, 4), CHOOSE(MATCH( MID(H2160, 5, 3), {"Jan","Feb","Mar","Apr","May","Jun","Jul","Aug","Sep","Oct","Nov","Dec"}, 0), 1, 2, 3, 4, 5, 6, 7, 8, 9, 10, 11, 12), MID(H2160, 9, 2)), "yyyy-mm-dd")</f>
        <v>2002-02-11</v>
      </c>
      <c r="G2160" s="1" t="s">
        <v>4474</v>
      </c>
      <c r="H2160" s="1" t="s">
        <v>4473</v>
      </c>
    </row>
    <row r="2161" spans="1:8" hidden="1" x14ac:dyDescent="0.3">
      <c r="A2161" s="1" t="s">
        <v>1620</v>
      </c>
      <c r="B2161" s="1" t="str">
        <f t="shared" si="100"/>
        <v>USA</v>
      </c>
      <c r="C2161" s="5" t="str">
        <f t="shared" si="99"/>
        <v>2002</v>
      </c>
      <c r="D2161" s="1" t="str">
        <f t="shared" si="101"/>
        <v xml:space="preserve">Pegasus XL </v>
      </c>
      <c r="E2161" s="1" t="s">
        <v>8</v>
      </c>
      <c r="F2161" s="7" t="str">
        <f>TEXT(DATE(MID(H2161, 13, 4), CHOOSE(MATCH( MID(H2161, 5, 3), {"Jan","Feb","Mar","Apr","May","Jun","Jul","Aug","Sep","Oct","Nov","Dec"}, 0), 1, 2, 3, 4, 5, 6, 7, 8, 9, 10, 11, 12), MID(H2161, 9, 2)), "yyyy-mm-dd")</f>
        <v>2002-02-05</v>
      </c>
      <c r="G2161" s="1" t="s">
        <v>4476</v>
      </c>
      <c r="H2161" s="1" t="s">
        <v>4475</v>
      </c>
    </row>
    <row r="2162" spans="1:8" hidden="1" x14ac:dyDescent="0.3">
      <c r="A2162" s="1" t="s">
        <v>61</v>
      </c>
      <c r="B2162" s="1" t="str">
        <f t="shared" si="100"/>
        <v>Japan</v>
      </c>
      <c r="C2162" s="5" t="str">
        <f t="shared" si="99"/>
        <v>2002</v>
      </c>
      <c r="D2162" s="1" t="str">
        <f t="shared" si="101"/>
        <v xml:space="preserve">H-IIA 2024 </v>
      </c>
      <c r="E2162" s="1" t="s">
        <v>346</v>
      </c>
      <c r="F2162" s="7" t="str">
        <f>TEXT(DATE(MID(H2162, 13, 4), CHOOSE(MATCH( MID(H2162, 5, 3), {"Jan","Feb","Mar","Apr","May","Jun","Jul","Aug","Sep","Oct","Nov","Dec"}, 0), 1, 2, 3, 4, 5, 6, 7, 8, 9, 10, 11, 12), MID(H2162, 9, 2)), "yyyy-mm-dd")</f>
        <v>2002-02-04</v>
      </c>
      <c r="G2162" s="1" t="s">
        <v>4478</v>
      </c>
      <c r="H2162" s="1" t="s">
        <v>4477</v>
      </c>
    </row>
    <row r="2163" spans="1:8" hidden="1" x14ac:dyDescent="0.3">
      <c r="A2163" s="1" t="s">
        <v>4338</v>
      </c>
      <c r="B2163" s="1" t="str">
        <f t="shared" si="100"/>
        <v>France</v>
      </c>
      <c r="C2163" s="5" t="str">
        <f t="shared" si="99"/>
        <v>2002</v>
      </c>
      <c r="D2163" s="1" t="str">
        <f t="shared" si="101"/>
        <v xml:space="preserve">Ariane 42L </v>
      </c>
      <c r="E2163" s="1" t="s">
        <v>346</v>
      </c>
      <c r="F2163" s="7" t="str">
        <f>TEXT(DATE(MID(H2163, 13, 4), CHOOSE(MATCH( MID(H2163, 5, 3), {"Jan","Feb","Mar","Apr","May","Jun","Jul","Aug","Sep","Oct","Nov","Dec"}, 0), 1, 2, 3, 4, 5, 6, 7, 8, 9, 10, 11, 12), MID(H2163, 9, 2)), "yyyy-mm-dd")</f>
        <v>2002-01-23</v>
      </c>
      <c r="G2163" s="1" t="s">
        <v>4480</v>
      </c>
      <c r="H2163" s="1" t="s">
        <v>4479</v>
      </c>
    </row>
    <row r="2164" spans="1:8" hidden="1" x14ac:dyDescent="0.3">
      <c r="A2164" s="1" t="s">
        <v>11</v>
      </c>
      <c r="B2164" s="1" t="str">
        <f t="shared" si="100"/>
        <v>USA</v>
      </c>
      <c r="C2164" s="5" t="str">
        <f t="shared" si="99"/>
        <v>2002</v>
      </c>
      <c r="D2164" s="1" t="str">
        <f t="shared" si="101"/>
        <v xml:space="preserve">Titan IV(401)B </v>
      </c>
      <c r="E2164" s="1" t="s">
        <v>346</v>
      </c>
      <c r="F2164" s="7" t="str">
        <f>TEXT(DATE(MID(H2164, 13, 4), CHOOSE(MATCH( MID(H2164, 5, 3), {"Jan","Feb","Mar","Apr","May","Jun","Jul","Aug","Sep","Oct","Nov","Dec"}, 0), 1, 2, 3, 4, 5, 6, 7, 8, 9, 10, 11, 12), MID(H2164, 9, 2)), "yyyy-mm-dd")</f>
        <v>2002-01-16</v>
      </c>
      <c r="G2164" s="1" t="s">
        <v>4482</v>
      </c>
      <c r="H2164" s="1" t="s">
        <v>4481</v>
      </c>
    </row>
    <row r="2165" spans="1:8" hidden="1" x14ac:dyDescent="0.3">
      <c r="A2165" s="1" t="s">
        <v>4483</v>
      </c>
      <c r="B2165" s="1" t="str">
        <f t="shared" si="100"/>
        <v>Russia</v>
      </c>
      <c r="C2165" s="5" t="str">
        <f t="shared" si="99"/>
        <v>2001</v>
      </c>
      <c r="D2165" s="1" t="str">
        <f t="shared" si="101"/>
        <v xml:space="preserve">Tsyklon-3 </v>
      </c>
      <c r="E2165" s="1" t="s">
        <v>346</v>
      </c>
      <c r="F2165" s="7" t="str">
        <f>TEXT(DATE(MID(H2165, 13, 4), CHOOSE(MATCH( MID(H2165, 5, 3), {"Jan","Feb","Mar","Apr","May","Jun","Jul","Aug","Sep","Oct","Nov","Dec"}, 0), 1, 2, 3, 4, 5, 6, 7, 8, 9, 10, 11, 12), MID(H2165, 9, 2)), "yyyy-mm-dd")</f>
        <v>2001-12-28</v>
      </c>
      <c r="G2165" s="1" t="s">
        <v>4485</v>
      </c>
      <c r="H2165" s="1" t="s">
        <v>4484</v>
      </c>
    </row>
    <row r="2166" spans="1:8" hidden="1" x14ac:dyDescent="0.3">
      <c r="A2166" s="1" t="s">
        <v>3926</v>
      </c>
      <c r="B2166" s="1" t="str">
        <f t="shared" si="100"/>
        <v>Kazakhstan</v>
      </c>
      <c r="C2166" s="5" t="str">
        <f t="shared" si="99"/>
        <v>2001</v>
      </c>
      <c r="D2166" s="1" t="str">
        <f t="shared" si="101"/>
        <v xml:space="preserve">Tsyklon-2 </v>
      </c>
      <c r="E2166" s="1" t="s">
        <v>346</v>
      </c>
      <c r="F2166" s="7" t="str">
        <f>TEXT(DATE(MID(H2166, 13, 4), CHOOSE(MATCH( MID(H2166, 5, 3), {"Jan","Feb","Mar","Apr","May","Jun","Jul","Aug","Sep","Oct","Nov","Dec"}, 0), 1, 2, 3, 4, 5, 6, 7, 8, 9, 10, 11, 12), MID(H2166, 9, 2)), "yyyy-mm-dd")</f>
        <v>2001-12-21</v>
      </c>
      <c r="G2166" s="1" t="s">
        <v>4487</v>
      </c>
      <c r="H2166" s="1" t="s">
        <v>4486</v>
      </c>
    </row>
    <row r="2167" spans="1:8" hidden="1" x14ac:dyDescent="0.3">
      <c r="A2167" s="1" t="s">
        <v>2022</v>
      </c>
      <c r="B2167" s="1" t="str">
        <f t="shared" si="100"/>
        <v>Kazakhstan</v>
      </c>
      <c r="C2167" s="5" t="str">
        <f t="shared" si="99"/>
        <v>2001</v>
      </c>
      <c r="D2167" s="1" t="str">
        <f t="shared" si="101"/>
        <v xml:space="preserve">Zenit-2 </v>
      </c>
      <c r="E2167" s="1" t="s">
        <v>346</v>
      </c>
      <c r="F2167" s="7" t="str">
        <f>TEXT(DATE(MID(H2167, 13, 4), CHOOSE(MATCH( MID(H2167, 5, 3), {"Jan","Feb","Mar","Apr","May","Jun","Jul","Aug","Sep","Oct","Nov","Dec"}, 0), 1, 2, 3, 4, 5, 6, 7, 8, 9, 10, 11, 12), MID(H2167, 9, 2)), "yyyy-mm-dd")</f>
        <v>2001-12-10</v>
      </c>
      <c r="G2167" s="1" t="s">
        <v>4489</v>
      </c>
      <c r="H2167" s="1" t="s">
        <v>4488</v>
      </c>
    </row>
    <row r="2168" spans="1:8" hidden="1" x14ac:dyDescent="0.3">
      <c r="A2168" s="1" t="s">
        <v>114</v>
      </c>
      <c r="B2168" s="1" t="str">
        <f t="shared" si="100"/>
        <v>USA</v>
      </c>
      <c r="C2168" s="5" t="str">
        <f t="shared" si="99"/>
        <v>2001</v>
      </c>
      <c r="D2168" s="1" t="str">
        <f t="shared" si="101"/>
        <v xml:space="preserve">Delta II 7920-10C </v>
      </c>
      <c r="E2168" s="1" t="s">
        <v>346</v>
      </c>
      <c r="F2168" s="7" t="str">
        <f>TEXT(DATE(MID(H2168, 13, 4), CHOOSE(MATCH( MID(H2168, 5, 3), {"Jan","Feb","Mar","Apr","May","Jun","Jul","Aug","Sep","Oct","Nov","Dec"}, 0), 1, 2, 3, 4, 5, 6, 7, 8, 9, 10, 11, 12), MID(H2168, 9, 2)), "yyyy-mm-dd")</f>
        <v>2001-12-07</v>
      </c>
      <c r="G2168" s="1" t="s">
        <v>4491</v>
      </c>
      <c r="H2168" s="1" t="s">
        <v>4490</v>
      </c>
    </row>
    <row r="2169" spans="1:8" hidden="1" x14ac:dyDescent="0.3">
      <c r="A2169" s="1" t="s">
        <v>658</v>
      </c>
      <c r="B2169" s="1" t="str">
        <f t="shared" si="100"/>
        <v>USA</v>
      </c>
      <c r="C2169" s="5" t="str">
        <f t="shared" si="99"/>
        <v>2001</v>
      </c>
      <c r="D2169" s="1" t="str">
        <f t="shared" si="101"/>
        <v xml:space="preserve">Space Shuttle Endeavour </v>
      </c>
      <c r="E2169" s="1" t="s">
        <v>346</v>
      </c>
      <c r="F2169" s="7" t="str">
        <f>TEXT(DATE(MID(H2169, 13, 4), CHOOSE(MATCH( MID(H2169, 5, 3), {"Jan","Feb","Mar","Apr","May","Jun","Jul","Aug","Sep","Oct","Nov","Dec"}, 0), 1, 2, 3, 4, 5, 6, 7, 8, 9, 10, 11, 12), MID(H2169, 9, 2)), "yyyy-mm-dd")</f>
        <v>2001-12-05</v>
      </c>
      <c r="G2169" s="1" t="s">
        <v>4493</v>
      </c>
      <c r="H2169" s="1" t="s">
        <v>4492</v>
      </c>
    </row>
    <row r="2170" spans="1:8" hidden="1" x14ac:dyDescent="0.3">
      <c r="A2170" s="1" t="s">
        <v>565</v>
      </c>
      <c r="B2170" s="1" t="str">
        <f t="shared" si="100"/>
        <v>Kazakhstan</v>
      </c>
      <c r="C2170" s="5" t="str">
        <f t="shared" si="99"/>
        <v>2001</v>
      </c>
      <c r="D2170" s="1" t="str">
        <f t="shared" si="101"/>
        <v xml:space="preserve">Proton K/Block-DM-2 </v>
      </c>
      <c r="E2170" s="1" t="s">
        <v>346</v>
      </c>
      <c r="F2170" s="7" t="str">
        <f>TEXT(DATE(MID(H2170, 13, 4), CHOOSE(MATCH( MID(H2170, 5, 3), {"Jan","Feb","Mar","Apr","May","Jun","Jul","Aug","Sep","Oct","Nov","Dec"}, 0), 1, 2, 3, 4, 5, 6, 7, 8, 9, 10, 11, 12), MID(H2170, 9, 2)), "yyyy-mm-dd")</f>
        <v>2001-12-01</v>
      </c>
      <c r="G2170" s="1" t="s">
        <v>4495</v>
      </c>
      <c r="H2170" s="1" t="s">
        <v>4494</v>
      </c>
    </row>
    <row r="2171" spans="1:8" hidden="1" x14ac:dyDescent="0.3">
      <c r="A2171" s="1" t="s">
        <v>4338</v>
      </c>
      <c r="B2171" s="1" t="str">
        <f t="shared" si="100"/>
        <v>France</v>
      </c>
      <c r="C2171" s="5" t="str">
        <f t="shared" si="99"/>
        <v>2001</v>
      </c>
      <c r="D2171" s="1" t="str">
        <f t="shared" si="101"/>
        <v xml:space="preserve">Ariane 44LP </v>
      </c>
      <c r="E2171" s="1" t="s">
        <v>346</v>
      </c>
      <c r="F2171" s="7" t="str">
        <f>TEXT(DATE(MID(H2171, 13, 4), CHOOSE(MATCH( MID(H2171, 5, 3), {"Jan","Feb","Mar","Apr","May","Jun","Jul","Aug","Sep","Oct","Nov","Dec"}, 0), 1, 2, 3, 4, 5, 6, 7, 8, 9, 10, 11, 12), MID(H2171, 9, 2)), "yyyy-mm-dd")</f>
        <v>2001-11-27</v>
      </c>
      <c r="G2171" s="1" t="s">
        <v>4497</v>
      </c>
      <c r="H2171" s="1" t="s">
        <v>4496</v>
      </c>
    </row>
    <row r="2172" spans="1:8" hidden="1" x14ac:dyDescent="0.3">
      <c r="A2172" s="1" t="s">
        <v>1630</v>
      </c>
      <c r="B2172" s="1" t="str">
        <f t="shared" si="100"/>
        <v>Kazakhstan</v>
      </c>
      <c r="C2172" s="5" t="str">
        <f t="shared" si="99"/>
        <v>2001</v>
      </c>
      <c r="D2172" s="1" t="str">
        <f t="shared" si="101"/>
        <v xml:space="preserve">Soyuz FG </v>
      </c>
      <c r="E2172" s="1" t="s">
        <v>346</v>
      </c>
      <c r="F2172" s="7" t="str">
        <f>TEXT(DATE(MID(H2172, 13, 4), CHOOSE(MATCH( MID(H2172, 5, 3), {"Jan","Feb","Mar","Apr","May","Jun","Jul","Aug","Sep","Oct","Nov","Dec"}, 0), 1, 2, 3, 4, 5, 6, 7, 8, 9, 10, 11, 12), MID(H2172, 9, 2)), "yyyy-mm-dd")</f>
        <v>2001-11-26</v>
      </c>
      <c r="G2172" s="1" t="s">
        <v>4499</v>
      </c>
      <c r="H2172" s="1" t="s">
        <v>4498</v>
      </c>
    </row>
    <row r="2173" spans="1:8" hidden="1" x14ac:dyDescent="0.3">
      <c r="A2173" s="1" t="s">
        <v>212</v>
      </c>
      <c r="B2173" s="1" t="str">
        <f t="shared" si="100"/>
        <v>Russia</v>
      </c>
      <c r="C2173" s="5" t="str">
        <f t="shared" si="99"/>
        <v>2001</v>
      </c>
      <c r="D2173" s="1" t="str">
        <f t="shared" si="101"/>
        <v xml:space="preserve">Molniya-M /Block ML </v>
      </c>
      <c r="E2173" s="1" t="s">
        <v>346</v>
      </c>
      <c r="F2173" s="7" t="str">
        <f>TEXT(DATE(MID(H2173, 13, 4), CHOOSE(MATCH( MID(H2173, 5, 3), {"Jan","Feb","Mar","Apr","May","Jun","Jul","Aug","Sep","Oct","Nov","Dec"}, 0), 1, 2, 3, 4, 5, 6, 7, 8, 9, 10, 11, 12), MID(H2173, 9, 2)), "yyyy-mm-dd")</f>
        <v>2001-10-25</v>
      </c>
      <c r="G2173" s="1" t="s">
        <v>4501</v>
      </c>
      <c r="H2173" s="1" t="s">
        <v>4500</v>
      </c>
    </row>
    <row r="2174" spans="1:8" hidden="1" x14ac:dyDescent="0.3">
      <c r="A2174" s="1" t="s">
        <v>87</v>
      </c>
      <c r="B2174" s="1" t="str">
        <f t="shared" si="100"/>
        <v>India</v>
      </c>
      <c r="C2174" s="5" t="str">
        <f t="shared" si="99"/>
        <v>2001</v>
      </c>
      <c r="D2174" s="1" t="str">
        <f t="shared" si="101"/>
        <v xml:space="preserve">PSLV-G </v>
      </c>
      <c r="E2174" s="1" t="s">
        <v>346</v>
      </c>
      <c r="F2174" s="7" t="str">
        <f>TEXT(DATE(MID(H2174, 13, 4), CHOOSE(MATCH( MID(H2174, 5, 3), {"Jan","Feb","Mar","Apr","May","Jun","Jul","Aug","Sep","Oct","Nov","Dec"}, 0), 1, 2, 3, 4, 5, 6, 7, 8, 9, 10, 11, 12), MID(H2174, 9, 2)), "yyyy-mm-dd")</f>
        <v>2001-10-22</v>
      </c>
      <c r="G2174" s="1" t="s">
        <v>4503</v>
      </c>
      <c r="H2174" s="1" t="s">
        <v>4502</v>
      </c>
    </row>
    <row r="2175" spans="1:8" hidden="1" x14ac:dyDescent="0.3">
      <c r="A2175" s="1" t="s">
        <v>1630</v>
      </c>
      <c r="B2175" s="1" t="str">
        <f t="shared" si="100"/>
        <v>Kazakhstan</v>
      </c>
      <c r="C2175" s="5" t="str">
        <f t="shared" si="99"/>
        <v>2001</v>
      </c>
      <c r="D2175" s="1" t="str">
        <f t="shared" si="101"/>
        <v xml:space="preserve">Soyuz U </v>
      </c>
      <c r="E2175" s="1" t="s">
        <v>346</v>
      </c>
      <c r="F2175" s="7" t="str">
        <f>TEXT(DATE(MID(H2175, 13, 4), CHOOSE(MATCH( MID(H2175, 5, 3), {"Jan","Feb","Mar","Apr","May","Jun","Jul","Aug","Sep","Oct","Nov","Dec"}, 0), 1, 2, 3, 4, 5, 6, 7, 8, 9, 10, 11, 12), MID(H2175, 9, 2)), "yyyy-mm-dd")</f>
        <v>2001-10-21</v>
      </c>
      <c r="G2175" s="1" t="s">
        <v>4505</v>
      </c>
      <c r="H2175" s="1" t="s">
        <v>4504</v>
      </c>
    </row>
    <row r="2176" spans="1:8" hidden="1" x14ac:dyDescent="0.3">
      <c r="A2176" s="1" t="s">
        <v>114</v>
      </c>
      <c r="B2176" s="1" t="str">
        <f t="shared" si="100"/>
        <v>USA</v>
      </c>
      <c r="C2176" s="5" t="str">
        <f t="shared" si="99"/>
        <v>2001</v>
      </c>
      <c r="D2176" s="1" t="str">
        <f t="shared" si="101"/>
        <v xml:space="preserve">Delta II 7320-10C </v>
      </c>
      <c r="E2176" s="1" t="s">
        <v>346</v>
      </c>
      <c r="F2176" s="7" t="str">
        <f>TEXT(DATE(MID(H2176, 13, 4), CHOOSE(MATCH( MID(H2176, 5, 3), {"Jan","Feb","Mar","Apr","May","Jun","Jul","Aug","Sep","Oct","Nov","Dec"}, 0), 1, 2, 3, 4, 5, 6, 7, 8, 9, 10, 11, 12), MID(H2176, 9, 2)), "yyyy-mm-dd")</f>
        <v>2001-10-18</v>
      </c>
      <c r="G2176" s="1" t="s">
        <v>4507</v>
      </c>
      <c r="H2176" s="1" t="s">
        <v>4506</v>
      </c>
    </row>
    <row r="2177" spans="1:8" hidden="1" x14ac:dyDescent="0.3">
      <c r="A2177" s="1" t="s">
        <v>4092</v>
      </c>
      <c r="B2177" s="1" t="str">
        <f t="shared" si="100"/>
        <v>USA</v>
      </c>
      <c r="C2177" s="5" t="str">
        <f t="shared" si="99"/>
        <v>2001</v>
      </c>
      <c r="D2177" s="1" t="str">
        <f t="shared" si="101"/>
        <v xml:space="preserve">Atlas IIAS </v>
      </c>
      <c r="E2177" s="1" t="s">
        <v>346</v>
      </c>
      <c r="F2177" s="7" t="str">
        <f>TEXT(DATE(MID(H2177, 13, 4), CHOOSE(MATCH( MID(H2177, 5, 3), {"Jan","Feb","Mar","Apr","May","Jun","Jul","Aug","Sep","Oct","Nov","Dec"}, 0), 1, 2, 3, 4, 5, 6, 7, 8, 9, 10, 11, 12), MID(H2177, 9, 2)), "yyyy-mm-dd")</f>
        <v>2001-10-11</v>
      </c>
      <c r="G2177" s="1" t="s">
        <v>4509</v>
      </c>
      <c r="H2177" s="1" t="s">
        <v>4508</v>
      </c>
    </row>
    <row r="2178" spans="1:8" hidden="1" x14ac:dyDescent="0.3">
      <c r="A2178" s="1" t="s">
        <v>565</v>
      </c>
      <c r="B2178" s="1" t="str">
        <f t="shared" si="100"/>
        <v>Kazakhstan</v>
      </c>
      <c r="C2178" s="5" t="str">
        <f t="shared" ref="C2178:C2241" si="102">TEXT(F2178, "yyyy")</f>
        <v>2001</v>
      </c>
      <c r="D2178" s="1" t="str">
        <f t="shared" si="101"/>
        <v xml:space="preserve">Proton K/Block-DM-2 </v>
      </c>
      <c r="E2178" s="1" t="s">
        <v>346</v>
      </c>
      <c r="F2178" s="7" t="str">
        <f>TEXT(DATE(MID(H2178, 13, 4), CHOOSE(MATCH( MID(H2178, 5, 3), {"Jan","Feb","Mar","Apr","May","Jun","Jul","Aug","Sep","Oct","Nov","Dec"}, 0), 1, 2, 3, 4, 5, 6, 7, 8, 9, 10, 11, 12), MID(H2178, 9, 2)), "yyyy-mm-dd")</f>
        <v>2001-10-06</v>
      </c>
      <c r="G2178" s="1" t="s">
        <v>4511</v>
      </c>
      <c r="H2178" s="1" t="s">
        <v>4510</v>
      </c>
    </row>
    <row r="2179" spans="1:8" hidden="1" x14ac:dyDescent="0.3">
      <c r="A2179" s="1" t="s">
        <v>27</v>
      </c>
      <c r="B2179" s="1" t="str">
        <f t="shared" ref="B2179:B2242" si="103">TRIM(MID(A2179, FIND("|", SUBSTITUTE(A2179, ",", "|", LEN(A2179) - LEN(SUBSTITUTE(A2179,",", "" )))) + 1, LEN(A2179)))</f>
        <v>USA</v>
      </c>
      <c r="C2179" s="5" t="str">
        <f t="shared" si="102"/>
        <v>2001</v>
      </c>
      <c r="D2179" s="1" t="str">
        <f t="shared" ref="D2179:D2242" si="104">LEFT(G2179, FIND("|", G2179) - 1)</f>
        <v xml:space="preserve">Titan IV(404)B </v>
      </c>
      <c r="E2179" s="1" t="s">
        <v>346</v>
      </c>
      <c r="F2179" s="7" t="str">
        <f>TEXT(DATE(MID(H2179, 13, 4), CHOOSE(MATCH( MID(H2179, 5, 3), {"Jan","Feb","Mar","Apr","May","Jun","Jul","Aug","Sep","Oct","Nov","Dec"}, 0), 1, 2, 3, 4, 5, 6, 7, 8, 9, 10, 11, 12), MID(H2179, 9, 2)), "yyyy-mm-dd")</f>
        <v>2001-10-05</v>
      </c>
      <c r="G2179" s="1" t="s">
        <v>4513</v>
      </c>
      <c r="H2179" s="1" t="s">
        <v>4512</v>
      </c>
    </row>
    <row r="2180" spans="1:8" hidden="1" x14ac:dyDescent="0.3">
      <c r="A2180" s="1" t="s">
        <v>3147</v>
      </c>
      <c r="B2180" s="1" t="str">
        <f t="shared" si="103"/>
        <v>USA</v>
      </c>
      <c r="C2180" s="5" t="str">
        <f t="shared" si="102"/>
        <v>2001</v>
      </c>
      <c r="D2180" s="1" t="str">
        <f t="shared" si="104"/>
        <v xml:space="preserve">Athena I </v>
      </c>
      <c r="E2180" s="1" t="s">
        <v>346</v>
      </c>
      <c r="F2180" s="7" t="str">
        <f>TEXT(DATE(MID(H2180, 13, 4), CHOOSE(MATCH( MID(H2180, 5, 3), {"Jan","Feb","Mar","Apr","May","Jun","Jul","Aug","Sep","Oct","Nov","Dec"}, 0), 1, 2, 3, 4, 5, 6, 7, 8, 9, 10, 11, 12), MID(H2180, 9, 2)), "yyyy-mm-dd")</f>
        <v>2001-09-30</v>
      </c>
      <c r="G2180" s="1" t="s">
        <v>4515</v>
      </c>
      <c r="H2180" s="1" t="s">
        <v>4514</v>
      </c>
    </row>
    <row r="2181" spans="1:8" hidden="1" x14ac:dyDescent="0.3">
      <c r="A2181" s="1" t="s">
        <v>4338</v>
      </c>
      <c r="B2181" s="1" t="str">
        <f t="shared" si="103"/>
        <v>France</v>
      </c>
      <c r="C2181" s="5" t="str">
        <f t="shared" si="102"/>
        <v>2001</v>
      </c>
      <c r="D2181" s="1" t="str">
        <f t="shared" si="104"/>
        <v xml:space="preserve">Ariane 44P </v>
      </c>
      <c r="E2181" s="1" t="s">
        <v>346</v>
      </c>
      <c r="F2181" s="7" t="str">
        <f>TEXT(DATE(MID(H2181, 13, 4), CHOOSE(MATCH( MID(H2181, 5, 3), {"Jan","Feb","Mar","Apr","May","Jun","Jul","Aug","Sep","Oct","Nov","Dec"}, 0), 1, 2, 3, 4, 5, 6, 7, 8, 9, 10, 11, 12), MID(H2181, 9, 2)), "yyyy-mm-dd")</f>
        <v>2001-09-25</v>
      </c>
      <c r="G2181" s="1" t="s">
        <v>4517</v>
      </c>
      <c r="H2181" s="1" t="s">
        <v>4516</v>
      </c>
    </row>
    <row r="2182" spans="1:8" hidden="1" x14ac:dyDescent="0.3">
      <c r="A2182" s="1" t="s">
        <v>2063</v>
      </c>
      <c r="B2182" s="1" t="str">
        <f t="shared" si="103"/>
        <v>USA</v>
      </c>
      <c r="C2182" s="5" t="str">
        <f t="shared" si="102"/>
        <v>2001</v>
      </c>
      <c r="D2182" s="1" t="str">
        <f t="shared" si="104"/>
        <v xml:space="preserve">Minotaur C (Taurus) </v>
      </c>
      <c r="E2182" s="1" t="s">
        <v>8</v>
      </c>
      <c r="F2182" s="7" t="str">
        <f>TEXT(DATE(MID(H2182, 13, 4), CHOOSE(MATCH( MID(H2182, 5, 3), {"Jan","Feb","Mar","Apr","May","Jun","Jul","Aug","Sep","Oct","Nov","Dec"}, 0), 1, 2, 3, 4, 5, 6, 7, 8, 9, 10, 11, 12), MID(H2182, 9, 2)), "yyyy-mm-dd")</f>
        <v>2001-09-21</v>
      </c>
      <c r="G2182" s="1" t="s">
        <v>4519</v>
      </c>
      <c r="H2182" s="1" t="s">
        <v>4518</v>
      </c>
    </row>
    <row r="2183" spans="1:8" hidden="1" x14ac:dyDescent="0.3">
      <c r="A2183" s="1" t="s">
        <v>1630</v>
      </c>
      <c r="B2183" s="1" t="str">
        <f t="shared" si="103"/>
        <v>Kazakhstan</v>
      </c>
      <c r="C2183" s="5" t="str">
        <f t="shared" si="102"/>
        <v>2001</v>
      </c>
      <c r="D2183" s="1" t="str">
        <f t="shared" si="104"/>
        <v xml:space="preserve">Soyuz U </v>
      </c>
      <c r="E2183" s="1" t="s">
        <v>346</v>
      </c>
      <c r="F2183" s="7" t="str">
        <f>TEXT(DATE(MID(H2183, 13, 4), CHOOSE(MATCH( MID(H2183, 5, 3), {"Jan","Feb","Mar","Apr","May","Jun","Jul","Aug","Sep","Oct","Nov","Dec"}, 0), 1, 2, 3, 4, 5, 6, 7, 8, 9, 10, 11, 12), MID(H2183, 9, 2)), "yyyy-mm-dd")</f>
        <v>2001-09-14</v>
      </c>
      <c r="G2183" s="1" t="s">
        <v>4521</v>
      </c>
      <c r="H2183" s="1" t="s">
        <v>4520</v>
      </c>
    </row>
    <row r="2184" spans="1:8" hidden="1" x14ac:dyDescent="0.3">
      <c r="A2184" s="1" t="s">
        <v>671</v>
      </c>
      <c r="B2184" s="1" t="str">
        <f t="shared" si="103"/>
        <v>USA</v>
      </c>
      <c r="C2184" s="5" t="str">
        <f t="shared" si="102"/>
        <v>2001</v>
      </c>
      <c r="D2184" s="1" t="str">
        <f t="shared" si="104"/>
        <v xml:space="preserve">Atlas IIAS </v>
      </c>
      <c r="E2184" s="1" t="s">
        <v>346</v>
      </c>
      <c r="F2184" s="7" t="str">
        <f>TEXT(DATE(MID(H2184, 13, 4), CHOOSE(MATCH( MID(H2184, 5, 3), {"Jan","Feb","Mar","Apr","May","Jun","Jul","Aug","Sep","Oct","Nov","Dec"}, 0), 1, 2, 3, 4, 5, 6, 7, 8, 9, 10, 11, 12), MID(H2184, 9, 2)), "yyyy-mm-dd")</f>
        <v>2001-09-08</v>
      </c>
      <c r="G2184" s="1" t="s">
        <v>4523</v>
      </c>
      <c r="H2184" s="1" t="s">
        <v>4522</v>
      </c>
    </row>
    <row r="2185" spans="1:8" hidden="1" x14ac:dyDescent="0.3">
      <c r="A2185" s="1" t="s">
        <v>4338</v>
      </c>
      <c r="B2185" s="1" t="str">
        <f t="shared" si="103"/>
        <v>France</v>
      </c>
      <c r="C2185" s="5" t="str">
        <f t="shared" si="102"/>
        <v>2001</v>
      </c>
      <c r="D2185" s="1" t="str">
        <f t="shared" si="104"/>
        <v xml:space="preserve">Ariane 44L </v>
      </c>
      <c r="E2185" s="1" t="s">
        <v>346</v>
      </c>
      <c r="F2185" s="7" t="str">
        <f>TEXT(DATE(MID(H2185, 13, 4), CHOOSE(MATCH( MID(H2185, 5, 3), {"Jan","Feb","Mar","Apr","May","Jun","Jul","Aug","Sep","Oct","Nov","Dec"}, 0), 1, 2, 3, 4, 5, 6, 7, 8, 9, 10, 11, 12), MID(H2185, 9, 2)), "yyyy-mm-dd")</f>
        <v>2001-08-30</v>
      </c>
      <c r="G2185" s="1" t="s">
        <v>4525</v>
      </c>
      <c r="H2185" s="1" t="s">
        <v>4524</v>
      </c>
    </row>
    <row r="2186" spans="1:8" hidden="1" x14ac:dyDescent="0.3">
      <c r="A2186" s="1" t="s">
        <v>61</v>
      </c>
      <c r="B2186" s="1" t="str">
        <f t="shared" si="103"/>
        <v>Japan</v>
      </c>
      <c r="C2186" s="5" t="str">
        <f t="shared" si="102"/>
        <v>2001</v>
      </c>
      <c r="D2186" s="1" t="str">
        <f t="shared" si="104"/>
        <v xml:space="preserve">H-IIA 202 </v>
      </c>
      <c r="E2186" s="1" t="s">
        <v>8</v>
      </c>
      <c r="F2186" s="7" t="str">
        <f>TEXT(DATE(MID(H2186, 13, 4), CHOOSE(MATCH( MID(H2186, 5, 3), {"Jan","Feb","Mar","Apr","May","Jun","Jul","Aug","Sep","Oct","Nov","Dec"}, 0), 1, 2, 3, 4, 5, 6, 7, 8, 9, 10, 11, 12), MID(H2186, 9, 2)), "yyyy-mm-dd")</f>
        <v>2001-08-29</v>
      </c>
      <c r="G2186" s="1" t="s">
        <v>4527</v>
      </c>
      <c r="H2186" s="1" t="s">
        <v>4526</v>
      </c>
    </row>
    <row r="2187" spans="1:8" hidden="1" x14ac:dyDescent="0.3">
      <c r="A2187" s="1" t="s">
        <v>565</v>
      </c>
      <c r="B2187" s="1" t="str">
        <f t="shared" si="103"/>
        <v>Kazakhstan</v>
      </c>
      <c r="C2187" s="5" t="str">
        <f t="shared" si="102"/>
        <v>2001</v>
      </c>
      <c r="D2187" s="1" t="str">
        <f t="shared" si="104"/>
        <v xml:space="preserve">Proton K/Block-DM-2 </v>
      </c>
      <c r="E2187" s="1" t="s">
        <v>346</v>
      </c>
      <c r="F2187" s="7" t="str">
        <f>TEXT(DATE(MID(H2187, 13, 4), CHOOSE(MATCH( MID(H2187, 5, 3), {"Jan","Feb","Mar","Apr","May","Jun","Jul","Aug","Sep","Oct","Nov","Dec"}, 0), 1, 2, 3, 4, 5, 6, 7, 8, 9, 10, 11, 12), MID(H2187, 9, 2)), "yyyy-mm-dd")</f>
        <v>2001-08-24</v>
      </c>
      <c r="G2187" s="1" t="s">
        <v>4529</v>
      </c>
      <c r="H2187" s="1" t="s">
        <v>4528</v>
      </c>
    </row>
    <row r="2188" spans="1:8" hidden="1" x14ac:dyDescent="0.3">
      <c r="A2188" s="1" t="s">
        <v>1630</v>
      </c>
      <c r="B2188" s="1" t="str">
        <f t="shared" si="103"/>
        <v>Kazakhstan</v>
      </c>
      <c r="C2188" s="5" t="str">
        <f t="shared" si="102"/>
        <v>2001</v>
      </c>
      <c r="D2188" s="1" t="str">
        <f t="shared" si="104"/>
        <v xml:space="preserve">Soyuz U </v>
      </c>
      <c r="E2188" s="1" t="s">
        <v>346</v>
      </c>
      <c r="F2188" s="7" t="str">
        <f>TEXT(DATE(MID(H2188, 13, 4), CHOOSE(MATCH( MID(H2188, 5, 3), {"Jan","Feb","Mar","Apr","May","Jun","Jul","Aug","Sep","Oct","Nov","Dec"}, 0), 1, 2, 3, 4, 5, 6, 7, 8, 9, 10, 11, 12), MID(H2188, 9, 2)), "yyyy-mm-dd")</f>
        <v>2001-08-21</v>
      </c>
      <c r="G2188" s="1" t="s">
        <v>4531</v>
      </c>
      <c r="H2188" s="1" t="s">
        <v>4530</v>
      </c>
    </row>
    <row r="2189" spans="1:8" hidden="1" x14ac:dyDescent="0.3">
      <c r="A2189" s="1" t="s">
        <v>30</v>
      </c>
      <c r="B2189" s="1" t="str">
        <f t="shared" si="103"/>
        <v>USA</v>
      </c>
      <c r="C2189" s="5" t="str">
        <f t="shared" si="102"/>
        <v>2001</v>
      </c>
      <c r="D2189" s="1" t="str">
        <f t="shared" si="104"/>
        <v xml:space="preserve">Space Shuttle Discovery </v>
      </c>
      <c r="E2189" s="1" t="s">
        <v>346</v>
      </c>
      <c r="F2189" s="7" t="str">
        <f>TEXT(DATE(MID(H2189, 13, 4), CHOOSE(MATCH( MID(H2189, 5, 3), {"Jan","Feb","Mar","Apr","May","Jun","Jul","Aug","Sep","Oct","Nov","Dec"}, 0), 1, 2, 3, 4, 5, 6, 7, 8, 9, 10, 11, 12), MID(H2189, 9, 2)), "yyyy-mm-dd")</f>
        <v>2001-08-10</v>
      </c>
      <c r="G2189" s="1" t="s">
        <v>4533</v>
      </c>
      <c r="H2189" s="1" t="s">
        <v>4532</v>
      </c>
    </row>
    <row r="2190" spans="1:8" hidden="1" x14ac:dyDescent="0.3">
      <c r="A2190" s="1" t="s">
        <v>3478</v>
      </c>
      <c r="B2190" s="1" t="str">
        <f t="shared" si="103"/>
        <v>USA</v>
      </c>
      <c r="C2190" s="5" t="str">
        <f t="shared" si="102"/>
        <v>2001</v>
      </c>
      <c r="D2190" s="1" t="str">
        <f t="shared" si="104"/>
        <v xml:space="preserve">Delta II 7326 </v>
      </c>
      <c r="E2190" s="1" t="s">
        <v>346</v>
      </c>
      <c r="F2190" s="7" t="str">
        <f>TEXT(DATE(MID(H2190, 13, 4), CHOOSE(MATCH( MID(H2190, 5, 3), {"Jan","Feb","Mar","Apr","May","Jun","Jul","Aug","Sep","Oct","Nov","Dec"}, 0), 1, 2, 3, 4, 5, 6, 7, 8, 9, 10, 11, 12), MID(H2190, 9, 2)), "yyyy-mm-dd")</f>
        <v>2001-08-08</v>
      </c>
      <c r="G2190" s="1" t="s">
        <v>4535</v>
      </c>
      <c r="H2190" s="1" t="s">
        <v>4534</v>
      </c>
    </row>
    <row r="2191" spans="1:8" hidden="1" x14ac:dyDescent="0.3">
      <c r="A2191" s="1" t="s">
        <v>11</v>
      </c>
      <c r="B2191" s="1" t="str">
        <f t="shared" si="103"/>
        <v>USA</v>
      </c>
      <c r="C2191" s="5" t="str">
        <f t="shared" si="102"/>
        <v>2001</v>
      </c>
      <c r="D2191" s="1" t="str">
        <f t="shared" si="104"/>
        <v xml:space="preserve">Titan IV(402)B </v>
      </c>
      <c r="E2191" s="1" t="s">
        <v>346</v>
      </c>
      <c r="F2191" s="7" t="str">
        <f>TEXT(DATE(MID(H2191, 13, 4), CHOOSE(MATCH( MID(H2191, 5, 3), {"Jan","Feb","Mar","Apr","May","Jun","Jul","Aug","Sep","Oct","Nov","Dec"}, 0), 1, 2, 3, 4, 5, 6, 7, 8, 9, 10, 11, 12), MID(H2191, 9, 2)), "yyyy-mm-dd")</f>
        <v>2001-08-06</v>
      </c>
      <c r="G2191" s="1" t="s">
        <v>4537</v>
      </c>
      <c r="H2191" s="1" t="s">
        <v>4536</v>
      </c>
    </row>
    <row r="2192" spans="1:8" hidden="1" x14ac:dyDescent="0.3">
      <c r="A2192" s="1" t="s">
        <v>3566</v>
      </c>
      <c r="B2192" s="1" t="str">
        <f t="shared" si="103"/>
        <v>Russia</v>
      </c>
      <c r="C2192" s="5" t="str">
        <f t="shared" si="102"/>
        <v>2001</v>
      </c>
      <c r="D2192" s="1" t="str">
        <f t="shared" si="104"/>
        <v xml:space="preserve">Tsyklon-3 </v>
      </c>
      <c r="E2192" s="1" t="s">
        <v>346</v>
      </c>
      <c r="F2192" s="7" t="str">
        <f>TEXT(DATE(MID(H2192, 13, 4), CHOOSE(MATCH( MID(H2192, 5, 3), {"Jan","Feb","Mar","Apr","May","Jun","Jul","Aug","Sep","Oct","Nov","Dec"}, 0), 1, 2, 3, 4, 5, 6, 7, 8, 9, 10, 11, 12), MID(H2192, 9, 2)), "yyyy-mm-dd")</f>
        <v>2001-07-31</v>
      </c>
      <c r="G2192" s="1" t="s">
        <v>4539</v>
      </c>
      <c r="H2192" s="1" t="s">
        <v>4538</v>
      </c>
    </row>
    <row r="2193" spans="1:8" hidden="1" x14ac:dyDescent="0.3">
      <c r="A2193" s="1" t="s">
        <v>4149</v>
      </c>
      <c r="B2193" s="1" t="str">
        <f t="shared" si="103"/>
        <v>USA</v>
      </c>
      <c r="C2193" s="5" t="str">
        <f t="shared" si="102"/>
        <v>2001</v>
      </c>
      <c r="D2193" s="1" t="str">
        <f t="shared" si="104"/>
        <v xml:space="preserve">Atlas IIA </v>
      </c>
      <c r="E2193" s="1" t="s">
        <v>346</v>
      </c>
      <c r="F2193" s="7" t="str">
        <f>TEXT(DATE(MID(H2193, 13, 4), CHOOSE(MATCH( MID(H2193, 5, 3), {"Jan","Feb","Mar","Apr","May","Jun","Jul","Aug","Sep","Oct","Nov","Dec"}, 0), 1, 2, 3, 4, 5, 6, 7, 8, 9, 10, 11, 12), MID(H2193, 9, 2)), "yyyy-mm-dd")</f>
        <v>2001-07-23</v>
      </c>
      <c r="G2193" s="1" t="s">
        <v>4541</v>
      </c>
      <c r="H2193" s="1" t="s">
        <v>4540</v>
      </c>
    </row>
    <row r="2194" spans="1:8" hidden="1" x14ac:dyDescent="0.3">
      <c r="A2194" s="1" t="s">
        <v>5</v>
      </c>
      <c r="B2194" s="1" t="str">
        <f t="shared" si="103"/>
        <v>Russia</v>
      </c>
      <c r="C2194" s="5" t="str">
        <f t="shared" si="102"/>
        <v>2001</v>
      </c>
      <c r="D2194" s="1" t="str">
        <f t="shared" si="104"/>
        <v xml:space="preserve">Molniya-M /Block ML </v>
      </c>
      <c r="E2194" s="1" t="s">
        <v>346</v>
      </c>
      <c r="F2194" s="7" t="str">
        <f>TEXT(DATE(MID(H2194, 13, 4), CHOOSE(MATCH( MID(H2194, 5, 3), {"Jan","Feb","Mar","Apr","May","Jun","Jul","Aug","Sep","Oct","Nov","Dec"}, 0), 1, 2, 3, 4, 5, 6, 7, 8, 9, 10, 11, 12), MID(H2194, 9, 2)), "yyyy-mm-dd")</f>
        <v>2001-07-20</v>
      </c>
      <c r="G2194" s="1" t="s">
        <v>4543</v>
      </c>
      <c r="H2194" s="1" t="s">
        <v>4542</v>
      </c>
    </row>
    <row r="2195" spans="1:8" hidden="1" x14ac:dyDescent="0.3">
      <c r="A2195" s="1" t="s">
        <v>379</v>
      </c>
      <c r="B2195" s="1" t="str">
        <f t="shared" si="103"/>
        <v>France</v>
      </c>
      <c r="C2195" s="5" t="str">
        <f t="shared" si="102"/>
        <v>2001</v>
      </c>
      <c r="D2195" s="1" t="str">
        <f t="shared" si="104"/>
        <v xml:space="preserve">Ariane 5 G </v>
      </c>
      <c r="E2195" s="1" t="s">
        <v>346</v>
      </c>
      <c r="F2195" s="7" t="str">
        <f>TEXT(DATE(MID(H2195, 13, 4), CHOOSE(MATCH( MID(H2195, 5, 3), {"Jan","Feb","Mar","Apr","May","Jun","Jul","Aug","Sep","Oct","Nov","Dec"}, 0), 1, 2, 3, 4, 5, 6, 7, 8, 9, 10, 11, 12), MID(H2195, 9, 2)), "yyyy-mm-dd")</f>
        <v>2001-07-12</v>
      </c>
      <c r="G2195" s="1" t="s">
        <v>4545</v>
      </c>
      <c r="H2195" s="1" t="s">
        <v>4544</v>
      </c>
    </row>
    <row r="2196" spans="1:8" hidden="1" x14ac:dyDescent="0.3">
      <c r="A2196" s="1" t="s">
        <v>658</v>
      </c>
      <c r="B2196" s="1" t="str">
        <f t="shared" si="103"/>
        <v>USA</v>
      </c>
      <c r="C2196" s="5" t="str">
        <f t="shared" si="102"/>
        <v>2001</v>
      </c>
      <c r="D2196" s="1" t="str">
        <f t="shared" si="104"/>
        <v xml:space="preserve">Space Shuttle Atlantis </v>
      </c>
      <c r="E2196" s="1" t="s">
        <v>346</v>
      </c>
      <c r="F2196" s="7" t="str">
        <f>TEXT(DATE(MID(H2196, 13, 4), CHOOSE(MATCH( MID(H2196, 5, 3), {"Jan","Feb","Mar","Apr","May","Jun","Jul","Aug","Sep","Oct","Nov","Dec"}, 0), 1, 2, 3, 4, 5, 6, 7, 8, 9, 10, 11, 12), MID(H2196, 9, 2)), "yyyy-mm-dd")</f>
        <v>2001-07-12</v>
      </c>
      <c r="G2196" s="1" t="s">
        <v>4547</v>
      </c>
      <c r="H2196" s="1" t="s">
        <v>4546</v>
      </c>
    </row>
    <row r="2197" spans="1:8" hidden="1" x14ac:dyDescent="0.3">
      <c r="A2197" s="1" t="s">
        <v>3478</v>
      </c>
      <c r="B2197" s="1" t="str">
        <f t="shared" si="103"/>
        <v>USA</v>
      </c>
      <c r="C2197" s="5" t="str">
        <f t="shared" si="102"/>
        <v>2001</v>
      </c>
      <c r="D2197" s="1" t="str">
        <f t="shared" si="104"/>
        <v xml:space="preserve">Delta II 7425-10C </v>
      </c>
      <c r="E2197" s="1" t="s">
        <v>346</v>
      </c>
      <c r="F2197" s="7" t="str">
        <f>TEXT(DATE(MID(H2197, 13, 4), CHOOSE(MATCH( MID(H2197, 5, 3), {"Jan","Feb","Mar","Apr","May","Jun","Jul","Aug","Sep","Oct","Nov","Dec"}, 0), 1, 2, 3, 4, 5, 6, 7, 8, 9, 10, 11, 12), MID(H2197, 9, 2)), "yyyy-mm-dd")</f>
        <v>2001-06-30</v>
      </c>
      <c r="G2197" s="1" t="s">
        <v>4549</v>
      </c>
      <c r="H2197" s="1" t="s">
        <v>4548</v>
      </c>
    </row>
    <row r="2198" spans="1:8" hidden="1" x14ac:dyDescent="0.3">
      <c r="A2198" s="1" t="s">
        <v>4092</v>
      </c>
      <c r="B2198" s="1" t="str">
        <f t="shared" si="103"/>
        <v>USA</v>
      </c>
      <c r="C2198" s="5" t="str">
        <f t="shared" si="102"/>
        <v>2001</v>
      </c>
      <c r="D2198" s="1" t="str">
        <f t="shared" si="104"/>
        <v xml:space="preserve">Atlas IIAS </v>
      </c>
      <c r="E2198" s="1" t="s">
        <v>346</v>
      </c>
      <c r="F2198" s="7" t="str">
        <f>TEXT(DATE(MID(H2198, 13, 4), CHOOSE(MATCH( MID(H2198, 5, 3), {"Jan","Feb","Mar","Apr","May","Jun","Jul","Aug","Sep","Oct","Nov","Dec"}, 0), 1, 2, 3, 4, 5, 6, 7, 8, 9, 10, 11, 12), MID(H2198, 9, 2)), "yyyy-mm-dd")</f>
        <v>2001-06-19</v>
      </c>
      <c r="G2198" s="1" t="s">
        <v>4551</v>
      </c>
      <c r="H2198" s="1" t="s">
        <v>4550</v>
      </c>
    </row>
    <row r="2199" spans="1:8" hidden="1" x14ac:dyDescent="0.3">
      <c r="A2199" s="1" t="s">
        <v>4200</v>
      </c>
      <c r="B2199" s="1" t="str">
        <f t="shared" si="103"/>
        <v>Kazakhstan</v>
      </c>
      <c r="C2199" s="5" t="str">
        <f t="shared" si="102"/>
        <v>2001</v>
      </c>
      <c r="D2199" s="1" t="str">
        <f t="shared" si="104"/>
        <v xml:space="preserve">Proton-K/Block DM-2M </v>
      </c>
      <c r="E2199" s="1" t="s">
        <v>346</v>
      </c>
      <c r="F2199" s="7" t="str">
        <f>TEXT(DATE(MID(H2199, 13, 4), CHOOSE(MATCH( MID(H2199, 5, 3), {"Jan","Feb","Mar","Apr","May","Jun","Jul","Aug","Sep","Oct","Nov","Dec"}, 0), 1, 2, 3, 4, 5, 6, 7, 8, 9, 10, 11, 12), MID(H2199, 9, 2)), "yyyy-mm-dd")</f>
        <v>2001-06-16</v>
      </c>
      <c r="G2199" s="1" t="s">
        <v>4553</v>
      </c>
      <c r="H2199" s="1" t="s">
        <v>4552</v>
      </c>
    </row>
    <row r="2200" spans="1:8" hidden="1" x14ac:dyDescent="0.3">
      <c r="A2200" s="1" t="s">
        <v>4338</v>
      </c>
      <c r="B2200" s="1" t="str">
        <f t="shared" si="103"/>
        <v>France</v>
      </c>
      <c r="C2200" s="5" t="str">
        <f t="shared" si="102"/>
        <v>2001</v>
      </c>
      <c r="D2200" s="1" t="str">
        <f t="shared" si="104"/>
        <v xml:space="preserve">Ariane 44L </v>
      </c>
      <c r="E2200" s="1" t="s">
        <v>346</v>
      </c>
      <c r="F2200" s="7" t="str">
        <f>TEXT(DATE(MID(H2200, 13, 4), CHOOSE(MATCH( MID(H2200, 5, 3), {"Jan","Feb","Mar","Apr","May","Jun","Jul","Aug","Sep","Oct","Nov","Dec"}, 0), 1, 2, 3, 4, 5, 6, 7, 8, 9, 10, 11, 12), MID(H2200, 9, 2)), "yyyy-mm-dd")</f>
        <v>2001-06-09</v>
      </c>
      <c r="G2200" s="1" t="s">
        <v>4555</v>
      </c>
      <c r="H2200" s="1" t="s">
        <v>4554</v>
      </c>
    </row>
    <row r="2201" spans="1:8" hidden="1" x14ac:dyDescent="0.3">
      <c r="A2201" s="1" t="s">
        <v>3373</v>
      </c>
      <c r="B2201" s="1" t="str">
        <f t="shared" si="103"/>
        <v>Russia</v>
      </c>
      <c r="C2201" s="5" t="str">
        <f t="shared" si="102"/>
        <v>2001</v>
      </c>
      <c r="D2201" s="1" t="str">
        <f t="shared" si="104"/>
        <v xml:space="preserve">Cosmos-3M </v>
      </c>
      <c r="E2201" s="1" t="s">
        <v>346</v>
      </c>
      <c r="F2201" s="7" t="str">
        <f>TEXT(DATE(MID(H2201, 13, 4), CHOOSE(MATCH( MID(H2201, 5, 3), {"Jan","Feb","Mar","Apr","May","Jun","Jul","Aug","Sep","Oct","Nov","Dec"}, 0), 1, 2, 3, 4, 5, 6, 7, 8, 9, 10, 11, 12), MID(H2201, 9, 2)), "yyyy-mm-dd")</f>
        <v>2001-06-08</v>
      </c>
      <c r="G2201" s="1" t="s">
        <v>4557</v>
      </c>
      <c r="H2201" s="1" t="s">
        <v>4556</v>
      </c>
    </row>
    <row r="2202" spans="1:8" hidden="1" x14ac:dyDescent="0.3">
      <c r="A2202" s="1" t="s">
        <v>5</v>
      </c>
      <c r="B2202" s="1" t="str">
        <f t="shared" si="103"/>
        <v>Russia</v>
      </c>
      <c r="C2202" s="5" t="str">
        <f t="shared" si="102"/>
        <v>2001</v>
      </c>
      <c r="D2202" s="1" t="str">
        <f t="shared" si="104"/>
        <v xml:space="preserve">Soyuz U </v>
      </c>
      <c r="E2202" s="1" t="s">
        <v>346</v>
      </c>
      <c r="F2202" s="7" t="str">
        <f>TEXT(DATE(MID(H2202, 13, 4), CHOOSE(MATCH( MID(H2202, 5, 3), {"Jan","Feb","Mar","Apr","May","Jun","Jul","Aug","Sep","Oct","Nov","Dec"}, 0), 1, 2, 3, 4, 5, 6, 7, 8, 9, 10, 11, 12), MID(H2202, 9, 2)), "yyyy-mm-dd")</f>
        <v>2001-05-29</v>
      </c>
      <c r="G2202" s="1" t="s">
        <v>4559</v>
      </c>
      <c r="H2202" s="1" t="s">
        <v>4558</v>
      </c>
    </row>
    <row r="2203" spans="1:8" hidden="1" x14ac:dyDescent="0.3">
      <c r="A2203" s="1" t="s">
        <v>1630</v>
      </c>
      <c r="B2203" s="1" t="str">
        <f t="shared" si="103"/>
        <v>Kazakhstan</v>
      </c>
      <c r="C2203" s="5" t="str">
        <f t="shared" si="102"/>
        <v>2001</v>
      </c>
      <c r="D2203" s="1" t="str">
        <f t="shared" si="104"/>
        <v xml:space="preserve">Soyuz FG </v>
      </c>
      <c r="E2203" s="1" t="s">
        <v>346</v>
      </c>
      <c r="F2203" s="7" t="str">
        <f>TEXT(DATE(MID(H2203, 13, 4), CHOOSE(MATCH( MID(H2203, 5, 3), {"Jan","Feb","Mar","Apr","May","Jun","Jul","Aug","Sep","Oct","Nov","Dec"}, 0), 1, 2, 3, 4, 5, 6, 7, 8, 9, 10, 11, 12), MID(H2203, 9, 2)), "yyyy-mm-dd")</f>
        <v>2001-05-20</v>
      </c>
      <c r="G2203" s="1" t="s">
        <v>4561</v>
      </c>
      <c r="H2203" s="1" t="s">
        <v>4560</v>
      </c>
    </row>
    <row r="2204" spans="1:8" hidden="1" x14ac:dyDescent="0.3">
      <c r="A2204" s="1" t="s">
        <v>3160</v>
      </c>
      <c r="B2204" s="1" t="str">
        <f t="shared" si="103"/>
        <v>USA</v>
      </c>
      <c r="C2204" s="5" t="str">
        <f t="shared" si="102"/>
        <v>2001</v>
      </c>
      <c r="D2204" s="1" t="str">
        <f t="shared" si="104"/>
        <v xml:space="preserve">Delta II 7925 </v>
      </c>
      <c r="E2204" s="1" t="s">
        <v>346</v>
      </c>
      <c r="F2204" s="7" t="str">
        <f>TEXT(DATE(MID(H2204, 13, 4), CHOOSE(MATCH( MID(H2204, 5, 3), {"Jan","Feb","Mar","Apr","May","Jun","Jul","Aug","Sep","Oct","Nov","Dec"}, 0), 1, 2, 3, 4, 5, 6, 7, 8, 9, 10, 11, 12), MID(H2204, 9, 2)), "yyyy-mm-dd")</f>
        <v>2001-05-18</v>
      </c>
      <c r="G2204" s="1" t="s">
        <v>4563</v>
      </c>
      <c r="H2204" s="1" t="s">
        <v>4562</v>
      </c>
    </row>
    <row r="2205" spans="1:8" hidden="1" x14ac:dyDescent="0.3">
      <c r="A2205" s="1" t="s">
        <v>4200</v>
      </c>
      <c r="B2205" s="1" t="str">
        <f t="shared" si="103"/>
        <v>Kazakhstan</v>
      </c>
      <c r="C2205" s="5" t="str">
        <f t="shared" si="102"/>
        <v>2001</v>
      </c>
      <c r="D2205" s="1" t="str">
        <f t="shared" si="104"/>
        <v xml:space="preserve">Proton-K/Block DM-2M </v>
      </c>
      <c r="E2205" s="1" t="s">
        <v>346</v>
      </c>
      <c r="F2205" s="7" t="str">
        <f>TEXT(DATE(MID(H2205, 13, 4), CHOOSE(MATCH( MID(H2205, 5, 3), {"Jan","Feb","Mar","Apr","May","Jun","Jul","Aug","Sep","Oct","Nov","Dec"}, 0), 1, 2, 3, 4, 5, 6, 7, 8, 9, 10, 11, 12), MID(H2205, 9, 2)), "yyyy-mm-dd")</f>
        <v>2001-05-15</v>
      </c>
      <c r="G2205" s="1" t="s">
        <v>4565</v>
      </c>
      <c r="H2205" s="1" t="s">
        <v>4564</v>
      </c>
    </row>
    <row r="2206" spans="1:8" hidden="1" x14ac:dyDescent="0.3">
      <c r="A2206" s="1" t="s">
        <v>2702</v>
      </c>
      <c r="B2206" s="1" t="str">
        <f t="shared" si="103"/>
        <v>Pacific Ocean</v>
      </c>
      <c r="C2206" s="5" t="str">
        <f t="shared" si="102"/>
        <v>2001</v>
      </c>
      <c r="D2206" s="1" t="str">
        <f t="shared" si="104"/>
        <v xml:space="preserve">Zenit-3 SL </v>
      </c>
      <c r="E2206" s="1" t="s">
        <v>346</v>
      </c>
      <c r="F2206" s="7" t="str">
        <f>TEXT(DATE(MID(H2206, 13, 4), CHOOSE(MATCH( MID(H2206, 5, 3), {"Jan","Feb","Mar","Apr","May","Jun","Jul","Aug","Sep","Oct","Nov","Dec"}, 0), 1, 2, 3, 4, 5, 6, 7, 8, 9, 10, 11, 12), MID(H2206, 9, 2)), "yyyy-mm-dd")</f>
        <v>2001-05-08</v>
      </c>
      <c r="G2206" s="1" t="s">
        <v>4567</v>
      </c>
      <c r="H2206" s="1" t="s">
        <v>4566</v>
      </c>
    </row>
    <row r="2207" spans="1:8" hidden="1" x14ac:dyDescent="0.3">
      <c r="A2207" s="1" t="s">
        <v>1630</v>
      </c>
      <c r="B2207" s="1" t="str">
        <f t="shared" si="103"/>
        <v>Kazakhstan</v>
      </c>
      <c r="C2207" s="5" t="str">
        <f t="shared" si="102"/>
        <v>2001</v>
      </c>
      <c r="D2207" s="1" t="str">
        <f t="shared" si="104"/>
        <v xml:space="preserve">Soyuz U </v>
      </c>
      <c r="E2207" s="1" t="s">
        <v>346</v>
      </c>
      <c r="F2207" s="7" t="str">
        <f>TEXT(DATE(MID(H2207, 13, 4), CHOOSE(MATCH( MID(H2207, 5, 3), {"Jan","Feb","Mar","Apr","May","Jun","Jul","Aug","Sep","Oct","Nov","Dec"}, 0), 1, 2, 3, 4, 5, 6, 7, 8, 9, 10, 11, 12), MID(H2207, 9, 2)), "yyyy-mm-dd")</f>
        <v>2001-04-28</v>
      </c>
      <c r="G2207" s="1" t="s">
        <v>4569</v>
      </c>
      <c r="H2207" s="1" t="s">
        <v>4568</v>
      </c>
    </row>
    <row r="2208" spans="1:8" hidden="1" x14ac:dyDescent="0.3">
      <c r="A2208" s="1" t="s">
        <v>30</v>
      </c>
      <c r="B2208" s="1" t="str">
        <f t="shared" si="103"/>
        <v>USA</v>
      </c>
      <c r="C2208" s="5" t="str">
        <f t="shared" si="102"/>
        <v>2001</v>
      </c>
      <c r="D2208" s="1" t="str">
        <f t="shared" si="104"/>
        <v xml:space="preserve">Space Shuttle Endeavour </v>
      </c>
      <c r="E2208" s="1" t="s">
        <v>346</v>
      </c>
      <c r="F2208" s="7" t="str">
        <f>TEXT(DATE(MID(H2208, 13, 4), CHOOSE(MATCH( MID(H2208, 5, 3), {"Jan","Feb","Mar","Apr","May","Jun","Jul","Aug","Sep","Oct","Nov","Dec"}, 0), 1, 2, 3, 4, 5, 6, 7, 8, 9, 10, 11, 12), MID(H2208, 9, 2)), "yyyy-mm-dd")</f>
        <v>2001-04-19</v>
      </c>
      <c r="G2208" s="1" t="s">
        <v>4571</v>
      </c>
      <c r="H2208" s="1" t="s">
        <v>4570</v>
      </c>
    </row>
    <row r="2209" spans="1:8" hidden="1" x14ac:dyDescent="0.3">
      <c r="A2209" s="1" t="s">
        <v>87</v>
      </c>
      <c r="B2209" s="1" t="str">
        <f t="shared" si="103"/>
        <v>India</v>
      </c>
      <c r="C2209" s="5" t="str">
        <f t="shared" si="102"/>
        <v>2001</v>
      </c>
      <c r="D2209" s="1" t="str">
        <f t="shared" si="104"/>
        <v xml:space="preserve">GSLV Mk I </v>
      </c>
      <c r="E2209" s="1" t="s">
        <v>346</v>
      </c>
      <c r="F2209" s="7" t="str">
        <f>TEXT(DATE(MID(H2209, 13, 4), CHOOSE(MATCH( MID(H2209, 5, 3), {"Jan","Feb","Mar","Apr","May","Jun","Jul","Aug","Sep","Oct","Nov","Dec"}, 0), 1, 2, 3, 4, 5, 6, 7, 8, 9, 10, 11, 12), MID(H2209, 9, 2)), "yyyy-mm-dd")</f>
        <v>2001-04-18</v>
      </c>
      <c r="G2209" s="1" t="s">
        <v>4573</v>
      </c>
      <c r="H2209" s="1" t="s">
        <v>4572</v>
      </c>
    </row>
    <row r="2210" spans="1:8" hidden="1" x14ac:dyDescent="0.3">
      <c r="A2210" s="1" t="s">
        <v>3478</v>
      </c>
      <c r="B2210" s="1" t="str">
        <f t="shared" si="103"/>
        <v>USA</v>
      </c>
      <c r="C2210" s="5" t="str">
        <f t="shared" si="102"/>
        <v>2001</v>
      </c>
      <c r="D2210" s="1" t="str">
        <f t="shared" si="104"/>
        <v xml:space="preserve">Delta II 7925 </v>
      </c>
      <c r="E2210" s="1" t="s">
        <v>346</v>
      </c>
      <c r="F2210" s="7" t="str">
        <f>TEXT(DATE(MID(H2210, 13, 4), CHOOSE(MATCH( MID(H2210, 5, 3), {"Jan","Feb","Mar","Apr","May","Jun","Jul","Aug","Sep","Oct","Nov","Dec"}, 0), 1, 2, 3, 4, 5, 6, 7, 8, 9, 10, 11, 12), MID(H2210, 9, 2)), "yyyy-mm-dd")</f>
        <v>2001-04-07</v>
      </c>
      <c r="G2210" s="1" t="s">
        <v>4575</v>
      </c>
      <c r="H2210" s="1" t="s">
        <v>4574</v>
      </c>
    </row>
    <row r="2211" spans="1:8" hidden="1" x14ac:dyDescent="0.3">
      <c r="A2211" s="1" t="s">
        <v>565</v>
      </c>
      <c r="B2211" s="1" t="str">
        <f t="shared" si="103"/>
        <v>Kazakhstan</v>
      </c>
      <c r="C2211" s="5" t="str">
        <f t="shared" si="102"/>
        <v>2001</v>
      </c>
      <c r="D2211" s="1" t="str">
        <f t="shared" si="104"/>
        <v xml:space="preserve">Proton-M/Briz-M </v>
      </c>
      <c r="E2211" s="1" t="s">
        <v>8</v>
      </c>
      <c r="F2211" s="7" t="str">
        <f>TEXT(DATE(MID(H2211, 13, 4), CHOOSE(MATCH( MID(H2211, 5, 3), {"Jan","Feb","Mar","Apr","May","Jun","Jul","Aug","Sep","Oct","Nov","Dec"}, 0), 1, 2, 3, 4, 5, 6, 7, 8, 9, 10, 11, 12), MID(H2211, 9, 2)), "yyyy-mm-dd")</f>
        <v>2001-04-07</v>
      </c>
      <c r="G2211" s="1" t="s">
        <v>4577</v>
      </c>
      <c r="H2211" s="1" t="s">
        <v>4576</v>
      </c>
    </row>
    <row r="2212" spans="1:8" hidden="1" x14ac:dyDescent="0.3">
      <c r="A2212" s="1" t="s">
        <v>2702</v>
      </c>
      <c r="B2212" s="1" t="str">
        <f t="shared" si="103"/>
        <v>Pacific Ocean</v>
      </c>
      <c r="C2212" s="5" t="str">
        <f t="shared" si="102"/>
        <v>2001</v>
      </c>
      <c r="D2212" s="1" t="str">
        <f t="shared" si="104"/>
        <v xml:space="preserve">Zenit-3 SL </v>
      </c>
      <c r="E2212" s="1" t="s">
        <v>346</v>
      </c>
      <c r="F2212" s="7" t="str">
        <f>TEXT(DATE(MID(H2212, 13, 4), CHOOSE(MATCH( MID(H2212, 5, 3), {"Jan","Feb","Mar","Apr","May","Jun","Jul","Aug","Sep","Oct","Nov","Dec"}, 0), 1, 2, 3, 4, 5, 6, 7, 8, 9, 10, 11, 12), MID(H2212, 9, 2)), "yyyy-mm-dd")</f>
        <v>2001-03-18</v>
      </c>
      <c r="G2212" s="1" t="s">
        <v>4579</v>
      </c>
      <c r="H2212" s="1" t="s">
        <v>4578</v>
      </c>
    </row>
    <row r="2213" spans="1:8" hidden="1" x14ac:dyDescent="0.3">
      <c r="A2213" s="1" t="s">
        <v>379</v>
      </c>
      <c r="B2213" s="1" t="str">
        <f t="shared" si="103"/>
        <v>France</v>
      </c>
      <c r="C2213" s="5" t="str">
        <f t="shared" si="102"/>
        <v>2001</v>
      </c>
      <c r="D2213" s="1" t="str">
        <f t="shared" si="104"/>
        <v xml:space="preserve">Ariane 5 G </v>
      </c>
      <c r="E2213" s="1" t="s">
        <v>346</v>
      </c>
      <c r="F2213" s="7" t="str">
        <f>TEXT(DATE(MID(H2213, 13, 4), CHOOSE(MATCH( MID(H2213, 5, 3), {"Jan","Feb","Mar","Apr","May","Jun","Jul","Aug","Sep","Oct","Nov","Dec"}, 0), 1, 2, 3, 4, 5, 6, 7, 8, 9, 10, 11, 12), MID(H2213, 9, 2)), "yyyy-mm-dd")</f>
        <v>2001-03-08</v>
      </c>
      <c r="G2213" s="1" t="s">
        <v>4581</v>
      </c>
      <c r="H2213" s="1" t="s">
        <v>4580</v>
      </c>
    </row>
    <row r="2214" spans="1:8" hidden="1" x14ac:dyDescent="0.3">
      <c r="A2214" s="1" t="s">
        <v>658</v>
      </c>
      <c r="B2214" s="1" t="str">
        <f t="shared" si="103"/>
        <v>USA</v>
      </c>
      <c r="C2214" s="5" t="str">
        <f t="shared" si="102"/>
        <v>2001</v>
      </c>
      <c r="D2214" s="1" t="str">
        <f t="shared" si="104"/>
        <v xml:space="preserve">Space Shuttle Discovery </v>
      </c>
      <c r="E2214" s="1" t="s">
        <v>346</v>
      </c>
      <c r="F2214" s="7" t="str">
        <f>TEXT(DATE(MID(H2214, 13, 4), CHOOSE(MATCH( MID(H2214, 5, 3), {"Jan","Feb","Mar","Apr","May","Jun","Jul","Aug","Sep","Oct","Nov","Dec"}, 0), 1, 2, 3, 4, 5, 6, 7, 8, 9, 10, 11, 12), MID(H2214, 9, 2)), "yyyy-mm-dd")</f>
        <v>2001-03-08</v>
      </c>
      <c r="G2214" s="1" t="s">
        <v>4583</v>
      </c>
      <c r="H2214" s="1" t="s">
        <v>4582</v>
      </c>
    </row>
    <row r="2215" spans="1:8" hidden="1" x14ac:dyDescent="0.3">
      <c r="A2215" s="1" t="s">
        <v>11</v>
      </c>
      <c r="B2215" s="1" t="str">
        <f t="shared" si="103"/>
        <v>USA</v>
      </c>
      <c r="C2215" s="5" t="str">
        <f t="shared" si="102"/>
        <v>2001</v>
      </c>
      <c r="D2215" s="1" t="str">
        <f t="shared" si="104"/>
        <v xml:space="preserve">Titan IV(401)B </v>
      </c>
      <c r="E2215" s="1" t="s">
        <v>346</v>
      </c>
      <c r="F2215" s="7" t="str">
        <f>TEXT(DATE(MID(H2215, 13, 4), CHOOSE(MATCH( MID(H2215, 5, 3), {"Jan","Feb","Mar","Apr","May","Jun","Jul","Aug","Sep","Oct","Nov","Dec"}, 0), 1, 2, 3, 4, 5, 6, 7, 8, 9, 10, 11, 12), MID(H2215, 9, 2)), "yyyy-mm-dd")</f>
        <v>2001-02-27</v>
      </c>
      <c r="G2215" s="1" t="s">
        <v>4585</v>
      </c>
      <c r="H2215" s="1" t="s">
        <v>4584</v>
      </c>
    </row>
    <row r="2216" spans="1:8" hidden="1" x14ac:dyDescent="0.3">
      <c r="A2216" s="1" t="s">
        <v>1630</v>
      </c>
      <c r="B2216" s="1" t="str">
        <f t="shared" si="103"/>
        <v>Kazakhstan</v>
      </c>
      <c r="C2216" s="5" t="str">
        <f t="shared" si="102"/>
        <v>2001</v>
      </c>
      <c r="D2216" s="1" t="str">
        <f t="shared" si="104"/>
        <v xml:space="preserve">Soyuz U </v>
      </c>
      <c r="E2216" s="1" t="s">
        <v>346</v>
      </c>
      <c r="F2216" s="7" t="str">
        <f>TEXT(DATE(MID(H2216, 13, 4), CHOOSE(MATCH( MID(H2216, 5, 3), {"Jan","Feb","Mar","Apr","May","Jun","Jul","Aug","Sep","Oct","Nov","Dec"}, 0), 1, 2, 3, 4, 5, 6, 7, 8, 9, 10, 11, 12), MID(H2216, 9, 2)), "yyyy-mm-dd")</f>
        <v>2001-02-26</v>
      </c>
      <c r="G2216" s="1" t="s">
        <v>4587</v>
      </c>
      <c r="H2216" s="1" t="s">
        <v>4586</v>
      </c>
    </row>
    <row r="2217" spans="1:8" hidden="1" x14ac:dyDescent="0.3">
      <c r="A2217" s="1" t="s">
        <v>3954</v>
      </c>
      <c r="B2217" s="1" t="str">
        <f t="shared" si="103"/>
        <v>Russia</v>
      </c>
      <c r="C2217" s="5" t="str">
        <f t="shared" si="102"/>
        <v>2001</v>
      </c>
      <c r="D2217" s="1" t="str">
        <f t="shared" si="104"/>
        <v xml:space="preserve">START-1 </v>
      </c>
      <c r="E2217" s="1" t="s">
        <v>346</v>
      </c>
      <c r="F2217" s="7" t="str">
        <f>TEXT(DATE(MID(H2217, 13, 4), CHOOSE(MATCH( MID(H2217, 5, 3), {"Jan","Feb","Mar","Apr","May","Jun","Jul","Aug","Sep","Oct","Nov","Dec"}, 0), 1, 2, 3, 4, 5, 6, 7, 8, 9, 10, 11, 12), MID(H2217, 9, 2)), "yyyy-mm-dd")</f>
        <v>2001-02-20</v>
      </c>
      <c r="G2217" s="1" t="s">
        <v>4589</v>
      </c>
      <c r="H2217" s="1" t="s">
        <v>4588</v>
      </c>
    </row>
    <row r="2218" spans="1:8" hidden="1" x14ac:dyDescent="0.3">
      <c r="A2218" s="1" t="s">
        <v>30</v>
      </c>
      <c r="B2218" s="1" t="str">
        <f t="shared" si="103"/>
        <v>USA</v>
      </c>
      <c r="C2218" s="5" t="str">
        <f t="shared" si="102"/>
        <v>2001</v>
      </c>
      <c r="D2218" s="1" t="str">
        <f t="shared" si="104"/>
        <v xml:space="preserve">Space Shuttle Atlantis </v>
      </c>
      <c r="E2218" s="1" t="s">
        <v>346</v>
      </c>
      <c r="F2218" s="7" t="str">
        <f>TEXT(DATE(MID(H2218, 13, 4), CHOOSE(MATCH( MID(H2218, 5, 3), {"Jan","Feb","Mar","Apr","May","Jun","Jul","Aug","Sep","Oct","Nov","Dec"}, 0), 1, 2, 3, 4, 5, 6, 7, 8, 9, 10, 11, 12), MID(H2218, 9, 2)), "yyyy-mm-dd")</f>
        <v>2001-02-07</v>
      </c>
      <c r="G2218" s="1" t="s">
        <v>4591</v>
      </c>
      <c r="H2218" s="1" t="s">
        <v>4590</v>
      </c>
    </row>
    <row r="2219" spans="1:8" hidden="1" x14ac:dyDescent="0.3">
      <c r="A2219" s="1" t="s">
        <v>4338</v>
      </c>
      <c r="B2219" s="1" t="str">
        <f t="shared" si="103"/>
        <v>France</v>
      </c>
      <c r="C2219" s="5" t="str">
        <f t="shared" si="102"/>
        <v>2001</v>
      </c>
      <c r="D2219" s="1" t="str">
        <f t="shared" si="104"/>
        <v xml:space="preserve">Ariane 44L </v>
      </c>
      <c r="E2219" s="1" t="s">
        <v>346</v>
      </c>
      <c r="F2219" s="7" t="str">
        <f>TEXT(DATE(MID(H2219, 13, 4), CHOOSE(MATCH( MID(H2219, 5, 3), {"Jan","Feb","Mar","Apr","May","Jun","Jul","Aug","Sep","Oct","Nov","Dec"}, 0), 1, 2, 3, 4, 5, 6, 7, 8, 9, 10, 11, 12), MID(H2219, 9, 2)), "yyyy-mm-dd")</f>
        <v>2001-02-07</v>
      </c>
      <c r="G2219" s="1" t="s">
        <v>4593</v>
      </c>
      <c r="H2219" s="1" t="s">
        <v>4592</v>
      </c>
    </row>
    <row r="2220" spans="1:8" hidden="1" x14ac:dyDescent="0.3">
      <c r="A2220" s="1" t="s">
        <v>3478</v>
      </c>
      <c r="B2220" s="1" t="str">
        <f t="shared" si="103"/>
        <v>USA</v>
      </c>
      <c r="C2220" s="5" t="str">
        <f t="shared" si="102"/>
        <v>2001</v>
      </c>
      <c r="D2220" s="1" t="str">
        <f t="shared" si="104"/>
        <v xml:space="preserve">Delta II 7925 </v>
      </c>
      <c r="E2220" s="1" t="s">
        <v>346</v>
      </c>
      <c r="F2220" s="7" t="str">
        <f>TEXT(DATE(MID(H2220, 13, 4), CHOOSE(MATCH( MID(H2220, 5, 3), {"Jan","Feb","Mar","Apr","May","Jun","Jul","Aug","Sep","Oct","Nov","Dec"}, 0), 1, 2, 3, 4, 5, 6, 7, 8, 9, 10, 11, 12), MID(H2220, 9, 2)), "yyyy-mm-dd")</f>
        <v>2001-01-30</v>
      </c>
      <c r="G2220" s="1" t="s">
        <v>4595</v>
      </c>
      <c r="H2220" s="1" t="s">
        <v>4594</v>
      </c>
    </row>
    <row r="2221" spans="1:8" hidden="1" x14ac:dyDescent="0.3">
      <c r="A2221" s="1" t="s">
        <v>1630</v>
      </c>
      <c r="B2221" s="1" t="str">
        <f t="shared" si="103"/>
        <v>Kazakhstan</v>
      </c>
      <c r="C2221" s="5" t="str">
        <f t="shared" si="102"/>
        <v>2001</v>
      </c>
      <c r="D2221" s="1" t="str">
        <f t="shared" si="104"/>
        <v xml:space="preserve">Soyuz U </v>
      </c>
      <c r="E2221" s="1" t="s">
        <v>346</v>
      </c>
      <c r="F2221" s="7" t="str">
        <f>TEXT(DATE(MID(H2221, 13, 4), CHOOSE(MATCH( MID(H2221, 5, 3), {"Jan","Feb","Mar","Apr","May","Jun","Jul","Aug","Sep","Oct","Nov","Dec"}, 0), 1, 2, 3, 4, 5, 6, 7, 8, 9, 10, 11, 12), MID(H2221, 9, 2)), "yyyy-mm-dd")</f>
        <v>2001-01-24</v>
      </c>
      <c r="G2221" s="1" t="s">
        <v>4597</v>
      </c>
      <c r="H2221" s="1" t="s">
        <v>4596</v>
      </c>
    </row>
    <row r="2222" spans="1:8" hidden="1" x14ac:dyDescent="0.3">
      <c r="A2222" s="1" t="s">
        <v>4338</v>
      </c>
      <c r="B2222" s="1" t="str">
        <f t="shared" si="103"/>
        <v>France</v>
      </c>
      <c r="C2222" s="5" t="str">
        <f t="shared" si="102"/>
        <v>2001</v>
      </c>
      <c r="D2222" s="1" t="str">
        <f t="shared" si="104"/>
        <v xml:space="preserve">Ariane 44P </v>
      </c>
      <c r="E2222" s="1" t="s">
        <v>346</v>
      </c>
      <c r="F2222" s="7" t="str">
        <f>TEXT(DATE(MID(H2222, 13, 4), CHOOSE(MATCH( MID(H2222, 5, 3), {"Jan","Feb","Mar","Apr","May","Jun","Jul","Aug","Sep","Oct","Nov","Dec"}, 0), 1, 2, 3, 4, 5, 6, 7, 8, 9, 10, 11, 12), MID(H2222, 9, 2)), "yyyy-mm-dd")</f>
        <v>2001-01-10</v>
      </c>
      <c r="G2222" s="1" t="s">
        <v>4599</v>
      </c>
      <c r="H2222" s="1" t="s">
        <v>4598</v>
      </c>
    </row>
    <row r="2223" spans="1:8" hidden="1" x14ac:dyDescent="0.3">
      <c r="A2223" s="1" t="s">
        <v>138</v>
      </c>
      <c r="B2223" s="1" t="str">
        <f t="shared" si="103"/>
        <v>China</v>
      </c>
      <c r="C2223" s="5" t="str">
        <f t="shared" si="102"/>
        <v>2001</v>
      </c>
      <c r="D2223" s="1" t="str">
        <f t="shared" si="104"/>
        <v xml:space="preserve">Long March 2F </v>
      </c>
      <c r="E2223" s="1" t="s">
        <v>346</v>
      </c>
      <c r="F2223" s="7" t="str">
        <f>TEXT(DATE(MID(H2223, 13, 4), CHOOSE(MATCH( MID(H2223, 5, 3), {"Jan","Feb","Mar","Apr","May","Jun","Jul","Aug","Sep","Oct","Nov","Dec"}, 0), 1, 2, 3, 4, 5, 6, 7, 8, 9, 10, 11, 12), MID(H2223, 9, 2)), "yyyy-mm-dd")</f>
        <v>2001-01-09</v>
      </c>
      <c r="G2223" s="1" t="s">
        <v>4601</v>
      </c>
      <c r="H2223" s="1" t="s">
        <v>4600</v>
      </c>
    </row>
    <row r="2224" spans="1:8" hidden="1" x14ac:dyDescent="0.3">
      <c r="A2224" s="1" t="s">
        <v>4483</v>
      </c>
      <c r="B2224" s="1" t="str">
        <f t="shared" si="103"/>
        <v>Russia</v>
      </c>
      <c r="C2224" s="5" t="str">
        <f t="shared" si="102"/>
        <v>2000</v>
      </c>
      <c r="D2224" s="1" t="str">
        <f t="shared" si="104"/>
        <v xml:space="preserve">Tsyklon-3 </v>
      </c>
      <c r="E2224" s="1" t="s">
        <v>346</v>
      </c>
      <c r="F2224" s="7" t="str">
        <f>TEXT(DATE(MID(H2224, 13, 4), CHOOSE(MATCH( MID(H2224, 5, 3), {"Jan","Feb","Mar","Apr","May","Jun","Jul","Aug","Sep","Oct","Nov","Dec"}, 0), 1, 2, 3, 4, 5, 6, 7, 8, 9, 10, 11, 12), MID(H2224, 9, 2)), "yyyy-mm-dd")</f>
        <v>2000-12-27</v>
      </c>
      <c r="G2224" s="1" t="s">
        <v>4603</v>
      </c>
      <c r="H2224" s="1" t="s">
        <v>4602</v>
      </c>
    </row>
    <row r="2225" spans="1:8" hidden="1" x14ac:dyDescent="0.3">
      <c r="A2225" s="1" t="s">
        <v>101</v>
      </c>
      <c r="B2225" s="1" t="str">
        <f t="shared" si="103"/>
        <v>China</v>
      </c>
      <c r="C2225" s="5" t="str">
        <f t="shared" si="102"/>
        <v>2000</v>
      </c>
      <c r="D2225" s="1" t="str">
        <f t="shared" si="104"/>
        <v xml:space="preserve">Long March 3A </v>
      </c>
      <c r="E2225" s="1" t="s">
        <v>8</v>
      </c>
      <c r="F2225" s="7" t="str">
        <f>TEXT(DATE(MID(H2225, 13, 4), CHOOSE(MATCH( MID(H2225, 5, 3), {"Jan","Feb","Mar","Apr","May","Jun","Jul","Aug","Sep","Oct","Nov","Dec"}, 0), 1, 2, 3, 4, 5, 6, 7, 8, 9, 10, 11, 12), MID(H2225, 9, 2)), "yyyy-mm-dd")</f>
        <v>2000-12-20</v>
      </c>
      <c r="G2225" s="1" t="s">
        <v>4605</v>
      </c>
      <c r="H2225" s="1" t="s">
        <v>4604</v>
      </c>
    </row>
    <row r="2226" spans="1:8" hidden="1" x14ac:dyDescent="0.3">
      <c r="A2226" s="1" t="s">
        <v>379</v>
      </c>
      <c r="B2226" s="1" t="str">
        <f t="shared" si="103"/>
        <v>France</v>
      </c>
      <c r="C2226" s="5" t="str">
        <f t="shared" si="102"/>
        <v>2000</v>
      </c>
      <c r="D2226" s="1" t="str">
        <f t="shared" si="104"/>
        <v xml:space="preserve">Ariane 5 G </v>
      </c>
      <c r="E2226" s="1" t="s">
        <v>346</v>
      </c>
      <c r="F2226" s="7" t="str">
        <f>TEXT(DATE(MID(H2226, 13, 4), CHOOSE(MATCH( MID(H2226, 5, 3), {"Jan","Feb","Mar","Apr","May","Jun","Jul","Aug","Sep","Oct","Nov","Dec"}, 0), 1, 2, 3, 4, 5, 6, 7, 8, 9, 10, 11, 12), MID(H2226, 9, 2)), "yyyy-mm-dd")</f>
        <v>2000-12-20</v>
      </c>
      <c r="G2226" s="1" t="s">
        <v>4607</v>
      </c>
      <c r="H2226" s="1" t="s">
        <v>4606</v>
      </c>
    </row>
    <row r="2227" spans="1:8" hidden="1" x14ac:dyDescent="0.3">
      <c r="A2227" s="1" t="s">
        <v>4149</v>
      </c>
      <c r="B2227" s="1" t="str">
        <f t="shared" si="103"/>
        <v>USA</v>
      </c>
      <c r="C2227" s="5" t="str">
        <f t="shared" si="102"/>
        <v>2000</v>
      </c>
      <c r="D2227" s="1" t="str">
        <f t="shared" si="104"/>
        <v xml:space="preserve">Atlas IIAS </v>
      </c>
      <c r="E2227" s="1" t="s">
        <v>346</v>
      </c>
      <c r="F2227" s="7" t="str">
        <f>TEXT(DATE(MID(H2227, 13, 4), CHOOSE(MATCH( MID(H2227, 5, 3), {"Jan","Feb","Mar","Apr","May","Jun","Jul","Aug","Sep","Oct","Nov","Dec"}, 0), 1, 2, 3, 4, 5, 6, 7, 8, 9, 10, 11, 12), MID(H2227, 9, 2)), "yyyy-mm-dd")</f>
        <v>2000-12-06</v>
      </c>
      <c r="G2227" s="1" t="s">
        <v>4609</v>
      </c>
      <c r="H2227" s="1" t="s">
        <v>4608</v>
      </c>
    </row>
    <row r="2228" spans="1:8" hidden="1" x14ac:dyDescent="0.3">
      <c r="A2228" s="1" t="s">
        <v>3954</v>
      </c>
      <c r="B2228" s="1" t="str">
        <f t="shared" si="103"/>
        <v>Russia</v>
      </c>
      <c r="C2228" s="5" t="str">
        <f t="shared" si="102"/>
        <v>2000</v>
      </c>
      <c r="D2228" s="1" t="str">
        <f t="shared" si="104"/>
        <v xml:space="preserve">START-1 </v>
      </c>
      <c r="E2228" s="1" t="s">
        <v>346</v>
      </c>
      <c r="F2228" s="7" t="str">
        <f>TEXT(DATE(MID(H2228, 13, 4), CHOOSE(MATCH( MID(H2228, 5, 3), {"Jan","Feb","Mar","Apr","May","Jun","Jul","Aug","Sep","Oct","Nov","Dec"}, 0), 1, 2, 3, 4, 5, 6, 7, 8, 9, 10, 11, 12), MID(H2228, 9, 2)), "yyyy-mm-dd")</f>
        <v>2000-12-05</v>
      </c>
      <c r="G2228" s="1" t="s">
        <v>4611</v>
      </c>
      <c r="H2228" s="1" t="s">
        <v>4610</v>
      </c>
    </row>
    <row r="2229" spans="1:8" hidden="1" x14ac:dyDescent="0.3">
      <c r="A2229" s="1" t="s">
        <v>658</v>
      </c>
      <c r="B2229" s="1" t="str">
        <f t="shared" si="103"/>
        <v>USA</v>
      </c>
      <c r="C2229" s="5" t="str">
        <f t="shared" si="102"/>
        <v>2000</v>
      </c>
      <c r="D2229" s="1" t="str">
        <f t="shared" si="104"/>
        <v xml:space="preserve">Space Shuttle Endeavour </v>
      </c>
      <c r="E2229" s="1" t="s">
        <v>346</v>
      </c>
      <c r="F2229" s="7" t="str">
        <f>TEXT(DATE(MID(H2229, 13, 4), CHOOSE(MATCH( MID(H2229, 5, 3), {"Jan","Feb","Mar","Apr","May","Jun","Jul","Aug","Sep","Oct","Nov","Dec"}, 0), 1, 2, 3, 4, 5, 6, 7, 8, 9, 10, 11, 12), MID(H2229, 9, 2)), "yyyy-mm-dd")</f>
        <v>2000-12-01</v>
      </c>
      <c r="G2229" s="1" t="s">
        <v>4613</v>
      </c>
      <c r="H2229" s="1" t="s">
        <v>4612</v>
      </c>
    </row>
    <row r="2230" spans="1:8" hidden="1" x14ac:dyDescent="0.3">
      <c r="A2230" s="1" t="s">
        <v>4200</v>
      </c>
      <c r="B2230" s="1" t="str">
        <f t="shared" si="103"/>
        <v>Kazakhstan</v>
      </c>
      <c r="C2230" s="5" t="str">
        <f t="shared" si="102"/>
        <v>2000</v>
      </c>
      <c r="D2230" s="1" t="str">
        <f t="shared" si="104"/>
        <v xml:space="preserve">Proton K/Block-DM-2 </v>
      </c>
      <c r="E2230" s="1" t="s">
        <v>346</v>
      </c>
      <c r="F2230" s="7" t="str">
        <f>TEXT(DATE(MID(H2230, 13, 4), CHOOSE(MATCH( MID(H2230, 5, 3), {"Jan","Feb","Mar","Apr","May","Jun","Jul","Aug","Sep","Oct","Nov","Dec"}, 0), 1, 2, 3, 4, 5, 6, 7, 8, 9, 10, 11, 12), MID(H2230, 9, 2)), "yyyy-mm-dd")</f>
        <v>2000-11-30</v>
      </c>
      <c r="G2230" s="1" t="s">
        <v>4615</v>
      </c>
      <c r="H2230" s="1" t="s">
        <v>4614</v>
      </c>
    </row>
    <row r="2231" spans="1:8" hidden="1" x14ac:dyDescent="0.3">
      <c r="A2231" s="1" t="s">
        <v>4338</v>
      </c>
      <c r="B2231" s="1" t="str">
        <f t="shared" si="103"/>
        <v>France</v>
      </c>
      <c r="C2231" s="5" t="str">
        <f t="shared" si="102"/>
        <v>2000</v>
      </c>
      <c r="D2231" s="1" t="str">
        <f t="shared" si="104"/>
        <v xml:space="preserve">Ariane 44L </v>
      </c>
      <c r="E2231" s="1" t="s">
        <v>346</v>
      </c>
      <c r="F2231" s="7" t="str">
        <f>TEXT(DATE(MID(H2231, 13, 4), CHOOSE(MATCH( MID(H2231, 5, 3), {"Jan","Feb","Mar","Apr","May","Jun","Jul","Aug","Sep","Oct","Nov","Dec"}, 0), 1, 2, 3, 4, 5, 6, 7, 8, 9, 10, 11, 12), MID(H2231, 9, 2)), "yyyy-mm-dd")</f>
        <v>2000-11-21</v>
      </c>
      <c r="G2231" s="1" t="s">
        <v>4617</v>
      </c>
      <c r="H2231" s="1" t="s">
        <v>4616</v>
      </c>
    </row>
    <row r="2232" spans="1:8" hidden="1" x14ac:dyDescent="0.3">
      <c r="A2232" s="1" t="s">
        <v>114</v>
      </c>
      <c r="B2232" s="1" t="str">
        <f t="shared" si="103"/>
        <v>USA</v>
      </c>
      <c r="C2232" s="5" t="str">
        <f t="shared" si="102"/>
        <v>2000</v>
      </c>
      <c r="D2232" s="1" t="str">
        <f t="shared" si="104"/>
        <v xml:space="preserve">Delta II 7320-10C </v>
      </c>
      <c r="E2232" s="1" t="s">
        <v>346</v>
      </c>
      <c r="F2232" s="7" t="str">
        <f>TEXT(DATE(MID(H2232, 13, 4), CHOOSE(MATCH( MID(H2232, 5, 3), {"Jan","Feb","Mar","Apr","May","Jun","Jul","Aug","Sep","Oct","Nov","Dec"}, 0), 1, 2, 3, 4, 5, 6, 7, 8, 9, 10, 11, 12), MID(H2232, 9, 2)), "yyyy-mm-dd")</f>
        <v>2000-11-21</v>
      </c>
      <c r="G2232" s="1" t="s">
        <v>4619</v>
      </c>
      <c r="H2232" s="1" t="s">
        <v>4618</v>
      </c>
    </row>
    <row r="2233" spans="1:8" hidden="1" x14ac:dyDescent="0.3">
      <c r="A2233" s="1" t="s">
        <v>3373</v>
      </c>
      <c r="B2233" s="1" t="str">
        <f t="shared" si="103"/>
        <v>Russia</v>
      </c>
      <c r="C2233" s="5" t="str">
        <f t="shared" si="102"/>
        <v>2000</v>
      </c>
      <c r="D2233" s="1" t="str">
        <f t="shared" si="104"/>
        <v xml:space="preserve">Cosmos-3M </v>
      </c>
      <c r="E2233" s="1" t="s">
        <v>346</v>
      </c>
      <c r="F2233" s="7" t="str">
        <f>TEXT(DATE(MID(H2233, 13, 4), CHOOSE(MATCH( MID(H2233, 5, 3), {"Jan","Feb","Mar","Apr","May","Jun","Jul","Aug","Sep","Oct","Nov","Dec"}, 0), 1, 2, 3, 4, 5, 6, 7, 8, 9, 10, 11, 12), MID(H2233, 9, 2)), "yyyy-mm-dd")</f>
        <v>2000-11-20</v>
      </c>
      <c r="G2233" s="1" t="s">
        <v>4621</v>
      </c>
      <c r="H2233" s="1" t="s">
        <v>4620</v>
      </c>
    </row>
    <row r="2234" spans="1:8" hidden="1" x14ac:dyDescent="0.3">
      <c r="A2234" s="1" t="s">
        <v>1630</v>
      </c>
      <c r="B2234" s="1" t="str">
        <f t="shared" si="103"/>
        <v>Kazakhstan</v>
      </c>
      <c r="C2234" s="5" t="str">
        <f t="shared" si="102"/>
        <v>2000</v>
      </c>
      <c r="D2234" s="1" t="str">
        <f t="shared" si="104"/>
        <v xml:space="preserve">Soyuz U </v>
      </c>
      <c r="E2234" s="1" t="s">
        <v>346</v>
      </c>
      <c r="F2234" s="7" t="str">
        <f>TEXT(DATE(MID(H2234, 13, 4), CHOOSE(MATCH( MID(H2234, 5, 3), {"Jan","Feb","Mar","Apr","May","Jun","Jul","Aug","Sep","Oct","Nov","Dec"}, 0), 1, 2, 3, 4, 5, 6, 7, 8, 9, 10, 11, 12), MID(H2234, 9, 2)), "yyyy-mm-dd")</f>
        <v>2000-11-16</v>
      </c>
      <c r="G2234" s="1" t="s">
        <v>4623</v>
      </c>
      <c r="H2234" s="1" t="s">
        <v>4622</v>
      </c>
    </row>
    <row r="2235" spans="1:8" hidden="1" x14ac:dyDescent="0.3">
      <c r="A2235" s="1" t="s">
        <v>379</v>
      </c>
      <c r="B2235" s="1" t="str">
        <f t="shared" si="103"/>
        <v>France</v>
      </c>
      <c r="C2235" s="5" t="str">
        <f t="shared" si="102"/>
        <v>2000</v>
      </c>
      <c r="D2235" s="1" t="str">
        <f t="shared" si="104"/>
        <v xml:space="preserve">Ariane 5 G </v>
      </c>
      <c r="E2235" s="1" t="s">
        <v>346</v>
      </c>
      <c r="F2235" s="7" t="str">
        <f>TEXT(DATE(MID(H2235, 13, 4), CHOOSE(MATCH( MID(H2235, 5, 3), {"Jan","Feb","Mar","Apr","May","Jun","Jul","Aug","Sep","Oct","Nov","Dec"}, 0), 1, 2, 3, 4, 5, 6, 7, 8, 9, 10, 11, 12), MID(H2235, 9, 2)), "yyyy-mm-dd")</f>
        <v>2000-11-16</v>
      </c>
      <c r="G2235" s="1" t="s">
        <v>4625</v>
      </c>
      <c r="H2235" s="1" t="s">
        <v>4624</v>
      </c>
    </row>
    <row r="2236" spans="1:8" hidden="1" x14ac:dyDescent="0.3">
      <c r="A2236" s="1" t="s">
        <v>3478</v>
      </c>
      <c r="B2236" s="1" t="str">
        <f t="shared" si="103"/>
        <v>USA</v>
      </c>
      <c r="C2236" s="5" t="str">
        <f t="shared" si="102"/>
        <v>2000</v>
      </c>
      <c r="D2236" s="1" t="str">
        <f t="shared" si="104"/>
        <v xml:space="preserve">Delta II 7925 </v>
      </c>
      <c r="E2236" s="1" t="s">
        <v>346</v>
      </c>
      <c r="F2236" s="7" t="str">
        <f>TEXT(DATE(MID(H2236, 13, 4), CHOOSE(MATCH( MID(H2236, 5, 3), {"Jan","Feb","Mar","Apr","May","Jun","Jul","Aug","Sep","Oct","Nov","Dec"}, 0), 1, 2, 3, 4, 5, 6, 7, 8, 9, 10, 11, 12), MID(H2236, 9, 2)), "yyyy-mm-dd")</f>
        <v>2000-11-10</v>
      </c>
      <c r="G2236" s="1" t="s">
        <v>4627</v>
      </c>
      <c r="H2236" s="1" t="s">
        <v>4626</v>
      </c>
    </row>
    <row r="2237" spans="1:8" hidden="1" x14ac:dyDescent="0.3">
      <c r="A2237" s="1" t="s">
        <v>1630</v>
      </c>
      <c r="B2237" s="1" t="str">
        <f t="shared" si="103"/>
        <v>Kazakhstan</v>
      </c>
      <c r="C2237" s="5" t="str">
        <f t="shared" si="102"/>
        <v>2000</v>
      </c>
      <c r="D2237" s="1" t="str">
        <f t="shared" si="104"/>
        <v xml:space="preserve">Soyuz U </v>
      </c>
      <c r="E2237" s="1" t="s">
        <v>346</v>
      </c>
      <c r="F2237" s="7" t="str">
        <f>TEXT(DATE(MID(H2237, 13, 4), CHOOSE(MATCH( MID(H2237, 5, 3), {"Jan","Feb","Mar","Apr","May","Jun","Jul","Aug","Sep","Oct","Nov","Dec"}, 0), 1, 2, 3, 4, 5, 6, 7, 8, 9, 10, 11, 12), MID(H2237, 9, 2)), "yyyy-mm-dd")</f>
        <v>2000-10-31</v>
      </c>
      <c r="G2237" s="1" t="s">
        <v>4629</v>
      </c>
      <c r="H2237" s="1" t="s">
        <v>4628</v>
      </c>
    </row>
    <row r="2238" spans="1:8" hidden="1" x14ac:dyDescent="0.3">
      <c r="A2238" s="1" t="s">
        <v>101</v>
      </c>
      <c r="B2238" s="1" t="str">
        <f t="shared" si="103"/>
        <v>China</v>
      </c>
      <c r="C2238" s="5" t="str">
        <f t="shared" si="102"/>
        <v>2000</v>
      </c>
      <c r="D2238" s="1" t="str">
        <f t="shared" si="104"/>
        <v xml:space="preserve">Long March 3A </v>
      </c>
      <c r="E2238" s="1" t="s">
        <v>8</v>
      </c>
      <c r="F2238" s="7" t="str">
        <f>TEXT(DATE(MID(H2238, 13, 4), CHOOSE(MATCH( MID(H2238, 5, 3), {"Jan","Feb","Mar","Apr","May","Jun","Jul","Aug","Sep","Oct","Nov","Dec"}, 0), 1, 2, 3, 4, 5, 6, 7, 8, 9, 10, 11, 12), MID(H2238, 9, 2)), "yyyy-mm-dd")</f>
        <v>2000-10-30</v>
      </c>
      <c r="G2238" s="1" t="s">
        <v>4631</v>
      </c>
      <c r="H2238" s="1" t="s">
        <v>4630</v>
      </c>
    </row>
    <row r="2239" spans="1:8" hidden="1" x14ac:dyDescent="0.3">
      <c r="A2239" s="1" t="s">
        <v>4338</v>
      </c>
      <c r="B2239" s="1" t="str">
        <f t="shared" si="103"/>
        <v>France</v>
      </c>
      <c r="C2239" s="5" t="str">
        <f t="shared" si="102"/>
        <v>2000</v>
      </c>
      <c r="D2239" s="1" t="str">
        <f t="shared" si="104"/>
        <v xml:space="preserve">Ariane 44LP </v>
      </c>
      <c r="E2239" s="1" t="s">
        <v>346</v>
      </c>
      <c r="F2239" s="7" t="str">
        <f>TEXT(DATE(MID(H2239, 13, 4), CHOOSE(MATCH( MID(H2239, 5, 3), {"Jan","Feb","Mar","Apr","May","Jun","Jul","Aug","Sep","Oct","Nov","Dec"}, 0), 1, 2, 3, 4, 5, 6, 7, 8, 9, 10, 11, 12), MID(H2239, 9, 2)), "yyyy-mm-dd")</f>
        <v>2000-10-29</v>
      </c>
      <c r="G2239" s="1" t="s">
        <v>4633</v>
      </c>
      <c r="H2239" s="1" t="s">
        <v>4632</v>
      </c>
    </row>
    <row r="2240" spans="1:8" hidden="1" x14ac:dyDescent="0.3">
      <c r="A2240" s="1" t="s">
        <v>4200</v>
      </c>
      <c r="B2240" s="1" t="str">
        <f t="shared" si="103"/>
        <v>Kazakhstan</v>
      </c>
      <c r="C2240" s="5" t="str">
        <f t="shared" si="102"/>
        <v>2000</v>
      </c>
      <c r="D2240" s="1" t="str">
        <f t="shared" si="104"/>
        <v xml:space="preserve">Proton-K/Block DM-2M </v>
      </c>
      <c r="E2240" s="1" t="s">
        <v>346</v>
      </c>
      <c r="F2240" s="7" t="str">
        <f>TEXT(DATE(MID(H2240, 13, 4), CHOOSE(MATCH( MID(H2240, 5, 3), {"Jan","Feb","Mar","Apr","May","Jun","Jul","Aug","Sep","Oct","Nov","Dec"}, 0), 1, 2, 3, 4, 5, 6, 7, 8, 9, 10, 11, 12), MID(H2240, 9, 2)), "yyyy-mm-dd")</f>
        <v>2000-10-21</v>
      </c>
      <c r="G2240" s="1" t="s">
        <v>4635</v>
      </c>
      <c r="H2240" s="1" t="s">
        <v>4634</v>
      </c>
    </row>
    <row r="2241" spans="1:8" hidden="1" x14ac:dyDescent="0.3">
      <c r="A2241" s="1" t="s">
        <v>2702</v>
      </c>
      <c r="B2241" s="1" t="str">
        <f t="shared" si="103"/>
        <v>Pacific Ocean</v>
      </c>
      <c r="C2241" s="5" t="str">
        <f t="shared" si="102"/>
        <v>2000</v>
      </c>
      <c r="D2241" s="1" t="str">
        <f t="shared" si="104"/>
        <v xml:space="preserve">Zenit-3 SL </v>
      </c>
      <c r="E2241" s="1" t="s">
        <v>346</v>
      </c>
      <c r="F2241" s="7" t="str">
        <f>TEXT(DATE(MID(H2241, 13, 4), CHOOSE(MATCH( MID(H2241, 5, 3), {"Jan","Feb","Mar","Apr","May","Jun","Jul","Aug","Sep","Oct","Nov","Dec"}, 0), 1, 2, 3, 4, 5, 6, 7, 8, 9, 10, 11, 12), MID(H2241, 9, 2)), "yyyy-mm-dd")</f>
        <v>2000-10-21</v>
      </c>
      <c r="G2241" s="1" t="s">
        <v>4637</v>
      </c>
      <c r="H2241" s="1" t="s">
        <v>4636</v>
      </c>
    </row>
    <row r="2242" spans="1:8" hidden="1" x14ac:dyDescent="0.3">
      <c r="A2242" s="1" t="s">
        <v>4149</v>
      </c>
      <c r="B2242" s="1" t="str">
        <f t="shared" si="103"/>
        <v>USA</v>
      </c>
      <c r="C2242" s="5" t="str">
        <f t="shared" ref="C2242:C2305" si="105">TEXT(F2242, "yyyy")</f>
        <v>2000</v>
      </c>
      <c r="D2242" s="1" t="str">
        <f t="shared" si="104"/>
        <v xml:space="preserve">Atlas IIA </v>
      </c>
      <c r="E2242" s="1" t="s">
        <v>346</v>
      </c>
      <c r="F2242" s="7" t="str">
        <f>TEXT(DATE(MID(H2242, 13, 4), CHOOSE(MATCH( MID(H2242, 5, 3), {"Jan","Feb","Mar","Apr","May","Jun","Jul","Aug","Sep","Oct","Nov","Dec"}, 0), 1, 2, 3, 4, 5, 6, 7, 8, 9, 10, 11, 12), MID(H2242, 9, 2)), "yyyy-mm-dd")</f>
        <v>2000-10-20</v>
      </c>
      <c r="G2242" s="1" t="s">
        <v>4639</v>
      </c>
      <c r="H2242" s="1" t="s">
        <v>4638</v>
      </c>
    </row>
    <row r="2243" spans="1:8" hidden="1" x14ac:dyDescent="0.3">
      <c r="A2243" s="1" t="s">
        <v>1630</v>
      </c>
      <c r="B2243" s="1" t="str">
        <f t="shared" ref="B2243:B2306" si="106">TRIM(MID(A2243, FIND("|", SUBSTITUTE(A2243, ",", "|", LEN(A2243) - LEN(SUBSTITUTE(A2243,",", "" )))) + 1, LEN(A2243)))</f>
        <v>Kazakhstan</v>
      </c>
      <c r="C2243" s="5" t="str">
        <f t="shared" si="105"/>
        <v>2000</v>
      </c>
      <c r="D2243" s="1" t="str">
        <f t="shared" ref="D2243:D2306" si="107">LEFT(G2243, FIND("|", G2243) - 1)</f>
        <v xml:space="preserve">Soyuz U </v>
      </c>
      <c r="E2243" s="1" t="s">
        <v>346</v>
      </c>
      <c r="F2243" s="7" t="str">
        <f>TEXT(DATE(MID(H2243, 13, 4), CHOOSE(MATCH( MID(H2243, 5, 3), {"Jan","Feb","Mar","Apr","May","Jun","Jul","Aug","Sep","Oct","Nov","Dec"}, 0), 1, 2, 3, 4, 5, 6, 7, 8, 9, 10, 11, 12), MID(H2243, 9, 2)), "yyyy-mm-dd")</f>
        <v>2000-10-16</v>
      </c>
      <c r="G2243" s="1" t="s">
        <v>4641</v>
      </c>
      <c r="H2243" s="1" t="s">
        <v>4640</v>
      </c>
    </row>
    <row r="2244" spans="1:8" hidden="1" x14ac:dyDescent="0.3">
      <c r="A2244" s="1" t="s">
        <v>565</v>
      </c>
      <c r="B2244" s="1" t="str">
        <f t="shared" si="106"/>
        <v>Kazakhstan</v>
      </c>
      <c r="C2244" s="5" t="str">
        <f t="shared" si="105"/>
        <v>2000</v>
      </c>
      <c r="D2244" s="1" t="str">
        <f t="shared" si="107"/>
        <v xml:space="preserve">Proton K/Block-DM-2 </v>
      </c>
      <c r="E2244" s="1" t="s">
        <v>346</v>
      </c>
      <c r="F2244" s="7" t="str">
        <f>TEXT(DATE(MID(H2244, 13, 4), CHOOSE(MATCH( MID(H2244, 5, 3), {"Jan","Feb","Mar","Apr","May","Jun","Jul","Aug","Sep","Oct","Nov","Dec"}, 0), 1, 2, 3, 4, 5, 6, 7, 8, 9, 10, 11, 12), MID(H2244, 9, 2)), "yyyy-mm-dd")</f>
        <v>2000-10-13</v>
      </c>
      <c r="G2244" s="1" t="s">
        <v>4643</v>
      </c>
      <c r="H2244" s="1" t="s">
        <v>4642</v>
      </c>
    </row>
    <row r="2245" spans="1:8" hidden="1" x14ac:dyDescent="0.3">
      <c r="A2245" s="1" t="s">
        <v>30</v>
      </c>
      <c r="B2245" s="1" t="str">
        <f t="shared" si="106"/>
        <v>USA</v>
      </c>
      <c r="C2245" s="5" t="str">
        <f t="shared" si="105"/>
        <v>2000</v>
      </c>
      <c r="D2245" s="1" t="str">
        <f t="shared" si="107"/>
        <v xml:space="preserve">Space Shuttle Discovery </v>
      </c>
      <c r="E2245" s="1" t="s">
        <v>346</v>
      </c>
      <c r="F2245" s="7" t="str">
        <f>TEXT(DATE(MID(H2245, 13, 4), CHOOSE(MATCH( MID(H2245, 5, 3), {"Jan","Feb","Mar","Apr","May","Jun","Jul","Aug","Sep","Oct","Nov","Dec"}, 0), 1, 2, 3, 4, 5, 6, 7, 8, 9, 10, 11, 12), MID(H2245, 9, 2)), "yyyy-mm-dd")</f>
        <v>2000-10-11</v>
      </c>
      <c r="G2245" s="1" t="s">
        <v>4645</v>
      </c>
      <c r="H2245" s="1" t="s">
        <v>4644</v>
      </c>
    </row>
    <row r="2246" spans="1:8" hidden="1" x14ac:dyDescent="0.3">
      <c r="A2246" s="1" t="s">
        <v>3022</v>
      </c>
      <c r="B2246" s="1" t="str">
        <f t="shared" si="106"/>
        <v>Marshall Islands</v>
      </c>
      <c r="C2246" s="5" t="str">
        <f t="shared" si="105"/>
        <v>2000</v>
      </c>
      <c r="D2246" s="1" t="str">
        <f t="shared" si="107"/>
        <v xml:space="preserve">Pegasus </v>
      </c>
      <c r="E2246" s="1" t="s">
        <v>346</v>
      </c>
      <c r="F2246" s="7" t="str">
        <f>TEXT(DATE(MID(H2246, 13, 4), CHOOSE(MATCH( MID(H2246, 5, 3), {"Jan","Feb","Mar","Apr","May","Jun","Jul","Aug","Sep","Oct","Nov","Dec"}, 0), 1, 2, 3, 4, 5, 6, 7, 8, 9, 10, 11, 12), MID(H2246, 9, 2)), "yyyy-mm-dd")</f>
        <v>2000-10-09</v>
      </c>
      <c r="G2246" s="1" t="s">
        <v>4647</v>
      </c>
      <c r="H2246" s="1" t="s">
        <v>4646</v>
      </c>
    </row>
    <row r="2247" spans="1:8" hidden="1" x14ac:dyDescent="0.3">
      <c r="A2247" s="1" t="s">
        <v>4338</v>
      </c>
      <c r="B2247" s="1" t="str">
        <f t="shared" si="106"/>
        <v>France</v>
      </c>
      <c r="C2247" s="5" t="str">
        <f t="shared" si="105"/>
        <v>2000</v>
      </c>
      <c r="D2247" s="1" t="str">
        <f t="shared" si="107"/>
        <v xml:space="preserve">Ariane 42L </v>
      </c>
      <c r="E2247" s="1" t="s">
        <v>346</v>
      </c>
      <c r="F2247" s="7" t="str">
        <f>TEXT(DATE(MID(H2247, 13, 4), CHOOSE(MATCH( MID(H2247, 5, 3), {"Jan","Feb","Mar","Apr","May","Jun","Jul","Aug","Sep","Oct","Nov","Dec"}, 0), 1, 2, 3, 4, 5, 6, 7, 8, 9, 10, 11, 12), MID(H2247, 9, 2)), "yyyy-mm-dd")</f>
        <v>2000-10-06</v>
      </c>
      <c r="G2247" s="1" t="s">
        <v>4649</v>
      </c>
      <c r="H2247" s="1" t="s">
        <v>4648</v>
      </c>
    </row>
    <row r="2248" spans="1:8" hidden="1" x14ac:dyDescent="0.3">
      <c r="A2248" s="1" t="s">
        <v>4200</v>
      </c>
      <c r="B2248" s="1" t="str">
        <f t="shared" si="106"/>
        <v>Kazakhstan</v>
      </c>
      <c r="C2248" s="5" t="str">
        <f t="shared" si="105"/>
        <v>2000</v>
      </c>
      <c r="D2248" s="1" t="str">
        <f t="shared" si="107"/>
        <v xml:space="preserve">Proton-K/Block DM-2M </v>
      </c>
      <c r="E2248" s="1" t="s">
        <v>346</v>
      </c>
      <c r="F2248" s="7" t="str">
        <f>TEXT(DATE(MID(H2248, 13, 4), CHOOSE(MATCH( MID(H2248, 5, 3), {"Jan","Feb","Mar","Apr","May","Jun","Jul","Aug","Sep","Oct","Nov","Dec"}, 0), 1, 2, 3, 4, 5, 6, 7, 8, 9, 10, 11, 12), MID(H2248, 9, 2)), "yyyy-mm-dd")</f>
        <v>2000-10-01</v>
      </c>
      <c r="G2248" s="1" t="s">
        <v>4651</v>
      </c>
      <c r="H2248" s="1" t="s">
        <v>4650</v>
      </c>
    </row>
    <row r="2249" spans="1:8" hidden="1" x14ac:dyDescent="0.3">
      <c r="A2249" s="1" t="s">
        <v>130</v>
      </c>
      <c r="B2249" s="1" t="str">
        <f t="shared" si="106"/>
        <v>Kazakhstan</v>
      </c>
      <c r="C2249" s="5" t="str">
        <f t="shared" si="105"/>
        <v>2000</v>
      </c>
      <c r="D2249" s="1" t="str">
        <f t="shared" si="107"/>
        <v xml:space="preserve">Soyuz U </v>
      </c>
      <c r="E2249" s="1" t="s">
        <v>346</v>
      </c>
      <c r="F2249" s="7" t="str">
        <f>TEXT(DATE(MID(H2249, 13, 4), CHOOSE(MATCH( MID(H2249, 5, 3), {"Jan","Feb","Mar","Apr","May","Jun","Jul","Aug","Sep","Oct","Nov","Dec"}, 0), 1, 2, 3, 4, 5, 6, 7, 8, 9, 10, 11, 12), MID(H2249, 9, 2)), "yyyy-mm-dd")</f>
        <v>2000-09-29</v>
      </c>
      <c r="G2249" s="1" t="s">
        <v>4653</v>
      </c>
      <c r="H2249" s="1" t="s">
        <v>4652</v>
      </c>
    </row>
    <row r="2250" spans="1:8" hidden="1" x14ac:dyDescent="0.3">
      <c r="A2250" s="1" t="s">
        <v>3344</v>
      </c>
      <c r="B2250" s="1" t="str">
        <f t="shared" si="106"/>
        <v>Kazakhstan</v>
      </c>
      <c r="C2250" s="5" t="str">
        <f t="shared" si="105"/>
        <v>2000</v>
      </c>
      <c r="D2250" s="1" t="str">
        <f t="shared" si="107"/>
        <v xml:space="preserve">Dnepr </v>
      </c>
      <c r="E2250" s="1" t="s">
        <v>346</v>
      </c>
      <c r="F2250" s="7" t="str">
        <f>TEXT(DATE(MID(H2250, 13, 4), CHOOSE(MATCH( MID(H2250, 5, 3), {"Jan","Feb","Mar","Apr","May","Jun","Jul","Aug","Sep","Oct","Nov","Dec"}, 0), 1, 2, 3, 4, 5, 6, 7, 8, 9, 10, 11, 12), MID(H2250, 9, 2)), "yyyy-mm-dd")</f>
        <v>2000-09-26</v>
      </c>
      <c r="G2250" s="1" t="s">
        <v>4655</v>
      </c>
      <c r="H2250" s="1" t="s">
        <v>4654</v>
      </c>
    </row>
    <row r="2251" spans="1:8" hidden="1" x14ac:dyDescent="0.3">
      <c r="A2251" s="1" t="s">
        <v>2022</v>
      </c>
      <c r="B2251" s="1" t="str">
        <f t="shared" si="106"/>
        <v>Kazakhstan</v>
      </c>
      <c r="C2251" s="5" t="str">
        <f t="shared" si="105"/>
        <v>2000</v>
      </c>
      <c r="D2251" s="1" t="str">
        <f t="shared" si="107"/>
        <v xml:space="preserve">Zenit-2 </v>
      </c>
      <c r="E2251" s="1" t="s">
        <v>346</v>
      </c>
      <c r="F2251" s="7" t="str">
        <f>TEXT(DATE(MID(H2251, 13, 4), CHOOSE(MATCH( MID(H2251, 5, 3), {"Jan","Feb","Mar","Apr","May","Jun","Jul","Aug","Sep","Oct","Nov","Dec"}, 0), 1, 2, 3, 4, 5, 6, 7, 8, 9, 10, 11, 12), MID(H2251, 9, 2)), "yyyy-mm-dd")</f>
        <v>2000-09-25</v>
      </c>
      <c r="G2251" s="1" t="s">
        <v>4657</v>
      </c>
      <c r="H2251" s="1" t="s">
        <v>4656</v>
      </c>
    </row>
    <row r="2252" spans="1:8" hidden="1" x14ac:dyDescent="0.3">
      <c r="A2252" s="1" t="s">
        <v>4249</v>
      </c>
      <c r="B2252" s="1" t="str">
        <f t="shared" si="106"/>
        <v>USA</v>
      </c>
      <c r="C2252" s="5" t="str">
        <f t="shared" si="105"/>
        <v>2000</v>
      </c>
      <c r="D2252" s="1" t="str">
        <f t="shared" si="107"/>
        <v xml:space="preserve">Titan II(23)G </v>
      </c>
      <c r="E2252" s="1" t="s">
        <v>346</v>
      </c>
      <c r="F2252" s="7" t="str">
        <f>TEXT(DATE(MID(H2252, 13, 4), CHOOSE(MATCH( MID(H2252, 5, 3), {"Jan","Feb","Mar","Apr","May","Jun","Jul","Aug","Sep","Oct","Nov","Dec"}, 0), 1, 2, 3, 4, 5, 6, 7, 8, 9, 10, 11, 12), MID(H2252, 9, 2)), "yyyy-mm-dd")</f>
        <v>2000-09-21</v>
      </c>
      <c r="G2252" s="1" t="s">
        <v>4659</v>
      </c>
      <c r="H2252" s="1" t="s">
        <v>4658</v>
      </c>
    </row>
    <row r="2253" spans="1:8" hidden="1" x14ac:dyDescent="0.3">
      <c r="A2253" s="1" t="s">
        <v>379</v>
      </c>
      <c r="B2253" s="1" t="str">
        <f t="shared" si="106"/>
        <v>France</v>
      </c>
      <c r="C2253" s="5" t="str">
        <f t="shared" si="105"/>
        <v>2000</v>
      </c>
      <c r="D2253" s="1" t="str">
        <f t="shared" si="107"/>
        <v xml:space="preserve">Ariane 5 G </v>
      </c>
      <c r="E2253" s="1" t="s">
        <v>346</v>
      </c>
      <c r="F2253" s="7" t="str">
        <f>TEXT(DATE(MID(H2253, 13, 4), CHOOSE(MATCH( MID(H2253, 5, 3), {"Jan","Feb","Mar","Apr","May","Jun","Jul","Aug","Sep","Oct","Nov","Dec"}, 0), 1, 2, 3, 4, 5, 6, 7, 8, 9, 10, 11, 12), MID(H2253, 9, 2)), "yyyy-mm-dd")</f>
        <v>2000-09-14</v>
      </c>
      <c r="G2253" s="1" t="s">
        <v>4661</v>
      </c>
      <c r="H2253" s="1" t="s">
        <v>4660</v>
      </c>
    </row>
    <row r="2254" spans="1:8" hidden="1" x14ac:dyDescent="0.3">
      <c r="A2254" s="1" t="s">
        <v>658</v>
      </c>
      <c r="B2254" s="1" t="str">
        <f t="shared" si="106"/>
        <v>USA</v>
      </c>
      <c r="C2254" s="5" t="str">
        <f t="shared" si="105"/>
        <v>2000</v>
      </c>
      <c r="D2254" s="1" t="str">
        <f t="shared" si="107"/>
        <v xml:space="preserve">Space Shuttle Atlantis </v>
      </c>
      <c r="E2254" s="1" t="s">
        <v>346</v>
      </c>
      <c r="F2254" s="7" t="str">
        <f>TEXT(DATE(MID(H2254, 13, 4), CHOOSE(MATCH( MID(H2254, 5, 3), {"Jan","Feb","Mar","Apr","May","Jun","Jul","Aug","Sep","Oct","Nov","Dec"}, 0), 1, 2, 3, 4, 5, 6, 7, 8, 9, 10, 11, 12), MID(H2254, 9, 2)), "yyyy-mm-dd")</f>
        <v>2000-09-08</v>
      </c>
      <c r="G2254" s="1" t="s">
        <v>4663</v>
      </c>
      <c r="H2254" s="1" t="s">
        <v>4662</v>
      </c>
    </row>
    <row r="2255" spans="1:8" hidden="1" x14ac:dyDescent="0.3">
      <c r="A2255" s="1" t="s">
        <v>4338</v>
      </c>
      <c r="B2255" s="1" t="str">
        <f t="shared" si="106"/>
        <v>France</v>
      </c>
      <c r="C2255" s="5" t="str">
        <f t="shared" si="105"/>
        <v>2000</v>
      </c>
      <c r="D2255" s="1" t="str">
        <f t="shared" si="107"/>
        <v xml:space="preserve">Ariane 44P </v>
      </c>
      <c r="E2255" s="1" t="s">
        <v>346</v>
      </c>
      <c r="F2255" s="7" t="str">
        <f>TEXT(DATE(MID(H2255, 13, 4), CHOOSE(MATCH( MID(H2255, 5, 3), {"Jan","Feb","Mar","Apr","May","Jun","Jul","Aug","Sep","Oct","Nov","Dec"}, 0), 1, 2, 3, 4, 5, 6, 7, 8, 9, 10, 11, 12), MID(H2255, 9, 2)), "yyyy-mm-dd")</f>
        <v>2000-09-06</v>
      </c>
      <c r="G2255" s="1" t="s">
        <v>4665</v>
      </c>
      <c r="H2255" s="1" t="s">
        <v>4664</v>
      </c>
    </row>
    <row r="2256" spans="1:8" hidden="1" x14ac:dyDescent="0.3">
      <c r="A2256" s="1" t="s">
        <v>4200</v>
      </c>
      <c r="B2256" s="1" t="str">
        <f t="shared" si="106"/>
        <v>Kazakhstan</v>
      </c>
      <c r="C2256" s="5" t="str">
        <f t="shared" si="105"/>
        <v>2000</v>
      </c>
      <c r="D2256" s="1" t="str">
        <f t="shared" si="107"/>
        <v xml:space="preserve">Proton-K/Block DM-2M </v>
      </c>
      <c r="E2256" s="1" t="s">
        <v>346</v>
      </c>
      <c r="F2256" s="7" t="str">
        <f>TEXT(DATE(MID(H2256, 13, 4), CHOOSE(MATCH( MID(H2256, 5, 3), {"Jan","Feb","Mar","Apr","May","Jun","Jul","Aug","Sep","Oct","Nov","Dec"}, 0), 1, 2, 3, 4, 5, 6, 7, 8, 9, 10, 11, 12), MID(H2256, 9, 2)), "yyyy-mm-dd")</f>
        <v>2000-09-05</v>
      </c>
      <c r="G2256" s="1" t="s">
        <v>4667</v>
      </c>
      <c r="H2256" s="1" t="s">
        <v>4666</v>
      </c>
    </row>
    <row r="2257" spans="1:8" hidden="1" x14ac:dyDescent="0.3">
      <c r="A2257" s="1" t="s">
        <v>3524</v>
      </c>
      <c r="B2257" s="1" t="str">
        <f t="shared" si="106"/>
        <v>China</v>
      </c>
      <c r="C2257" s="5" t="str">
        <f t="shared" si="105"/>
        <v>2000</v>
      </c>
      <c r="D2257" s="1" t="str">
        <f t="shared" si="107"/>
        <v xml:space="preserve">Long March 4B </v>
      </c>
      <c r="E2257" s="1" t="s">
        <v>8</v>
      </c>
      <c r="F2257" s="7" t="str">
        <f>TEXT(DATE(MID(H2257, 13, 4), CHOOSE(MATCH( MID(H2257, 5, 3), {"Jan","Feb","Mar","Apr","May","Jun","Jul","Aug","Sep","Oct","Nov","Dec"}, 0), 1, 2, 3, 4, 5, 6, 7, 8, 9, 10, 11, 12), MID(H2257, 9, 2)), "yyyy-mm-dd")</f>
        <v>2000-09-01</v>
      </c>
      <c r="G2257" s="1" t="s">
        <v>4669</v>
      </c>
      <c r="H2257" s="1" t="s">
        <v>4668</v>
      </c>
    </row>
    <row r="2258" spans="1:8" hidden="1" x14ac:dyDescent="0.3">
      <c r="A2258" s="1" t="s">
        <v>565</v>
      </c>
      <c r="B2258" s="1" t="str">
        <f t="shared" si="106"/>
        <v>Kazakhstan</v>
      </c>
      <c r="C2258" s="5" t="str">
        <f t="shared" si="105"/>
        <v>2000</v>
      </c>
      <c r="D2258" s="1" t="str">
        <f t="shared" si="107"/>
        <v xml:space="preserve">Proton K/Block-DM-2 </v>
      </c>
      <c r="E2258" s="1" t="s">
        <v>346</v>
      </c>
      <c r="F2258" s="7" t="str">
        <f>TEXT(DATE(MID(H2258, 13, 4), CHOOSE(MATCH( MID(H2258, 5, 3), {"Jan","Feb","Mar","Apr","May","Jun","Jul","Aug","Sep","Oct","Nov","Dec"}, 0), 1, 2, 3, 4, 5, 6, 7, 8, 9, 10, 11, 12), MID(H2258, 9, 2)), "yyyy-mm-dd")</f>
        <v>2000-08-28</v>
      </c>
      <c r="G2258" s="1" t="s">
        <v>4671</v>
      </c>
      <c r="H2258" s="1" t="s">
        <v>4670</v>
      </c>
    </row>
    <row r="2259" spans="1:8" hidden="1" x14ac:dyDescent="0.3">
      <c r="A2259" s="1" t="s">
        <v>3160</v>
      </c>
      <c r="B2259" s="1" t="str">
        <f t="shared" si="106"/>
        <v>USA</v>
      </c>
      <c r="C2259" s="5" t="str">
        <f t="shared" si="105"/>
        <v>2000</v>
      </c>
      <c r="D2259" s="1" t="str">
        <f t="shared" si="107"/>
        <v xml:space="preserve">Delta III 8930 </v>
      </c>
      <c r="E2259" s="1" t="s">
        <v>346</v>
      </c>
      <c r="F2259" s="7" t="str">
        <f>TEXT(DATE(MID(H2259, 13, 4), CHOOSE(MATCH( MID(H2259, 5, 3), {"Jan","Feb","Mar","Apr","May","Jun","Jul","Aug","Sep","Oct","Nov","Dec"}, 0), 1, 2, 3, 4, 5, 6, 7, 8, 9, 10, 11, 12), MID(H2259, 9, 2)), "yyyy-mm-dd")</f>
        <v>2000-08-23</v>
      </c>
      <c r="G2259" s="1" t="s">
        <v>4673</v>
      </c>
      <c r="H2259" s="1" t="s">
        <v>4672</v>
      </c>
    </row>
    <row r="2260" spans="1:8" hidden="1" x14ac:dyDescent="0.3">
      <c r="A2260" s="1" t="s">
        <v>27</v>
      </c>
      <c r="B2260" s="1" t="str">
        <f t="shared" si="106"/>
        <v>USA</v>
      </c>
      <c r="C2260" s="5" t="str">
        <f t="shared" si="105"/>
        <v>2000</v>
      </c>
      <c r="D2260" s="1" t="str">
        <f t="shared" si="107"/>
        <v xml:space="preserve">Titan IV(403)B </v>
      </c>
      <c r="E2260" s="1" t="s">
        <v>346</v>
      </c>
      <c r="F2260" s="7" t="str">
        <f>TEXT(DATE(MID(H2260, 13, 4), CHOOSE(MATCH( MID(H2260, 5, 3), {"Jan","Feb","Mar","Apr","May","Jun","Jul","Aug","Sep","Oct","Nov","Dec"}, 0), 1, 2, 3, 4, 5, 6, 7, 8, 9, 10, 11, 12), MID(H2260, 9, 2)), "yyyy-mm-dd")</f>
        <v>2000-08-17</v>
      </c>
      <c r="G2260" s="1" t="s">
        <v>4675</v>
      </c>
      <c r="H2260" s="1" t="s">
        <v>4674</v>
      </c>
    </row>
    <row r="2261" spans="1:8" hidden="1" x14ac:dyDescent="0.3">
      <c r="A2261" s="1" t="s">
        <v>4338</v>
      </c>
      <c r="B2261" s="1" t="str">
        <f t="shared" si="106"/>
        <v>France</v>
      </c>
      <c r="C2261" s="5" t="str">
        <f t="shared" si="105"/>
        <v>2000</v>
      </c>
      <c r="D2261" s="1" t="str">
        <f t="shared" si="107"/>
        <v xml:space="preserve">Ariane 44LP </v>
      </c>
      <c r="E2261" s="1" t="s">
        <v>346</v>
      </c>
      <c r="F2261" s="7" t="str">
        <f>TEXT(DATE(MID(H2261, 13, 4), CHOOSE(MATCH( MID(H2261, 5, 3), {"Jan","Feb","Mar","Apr","May","Jun","Jul","Aug","Sep","Oct","Nov","Dec"}, 0), 1, 2, 3, 4, 5, 6, 7, 8, 9, 10, 11, 12), MID(H2261, 9, 2)), "yyyy-mm-dd")</f>
        <v>2000-08-17</v>
      </c>
      <c r="G2261" s="1" t="s">
        <v>4677</v>
      </c>
      <c r="H2261" s="1" t="s">
        <v>4676</v>
      </c>
    </row>
    <row r="2262" spans="1:8" hidden="1" x14ac:dyDescent="0.3">
      <c r="A2262" s="1" t="s">
        <v>130</v>
      </c>
      <c r="B2262" s="1" t="str">
        <f t="shared" si="106"/>
        <v>Kazakhstan</v>
      </c>
      <c r="C2262" s="5" t="str">
        <f t="shared" si="105"/>
        <v>2000</v>
      </c>
      <c r="D2262" s="1" t="str">
        <f t="shared" si="107"/>
        <v xml:space="preserve">Soyuz U/Fregat </v>
      </c>
      <c r="E2262" s="1" t="s">
        <v>346</v>
      </c>
      <c r="F2262" s="7" t="str">
        <f>TEXT(DATE(MID(H2262, 13, 4), CHOOSE(MATCH( MID(H2262, 5, 3), {"Jan","Feb","Mar","Apr","May","Jun","Jul","Aug","Sep","Oct","Nov","Dec"}, 0), 1, 2, 3, 4, 5, 6, 7, 8, 9, 10, 11, 12), MID(H2262, 9, 2)), "yyyy-mm-dd")</f>
        <v>2000-08-09</v>
      </c>
      <c r="G2262" s="1" t="s">
        <v>4679</v>
      </c>
      <c r="H2262" s="1" t="s">
        <v>4678</v>
      </c>
    </row>
    <row r="2263" spans="1:8" hidden="1" x14ac:dyDescent="0.3">
      <c r="A2263" s="1" t="s">
        <v>1630</v>
      </c>
      <c r="B2263" s="1" t="str">
        <f t="shared" si="106"/>
        <v>Kazakhstan</v>
      </c>
      <c r="C2263" s="5" t="str">
        <f t="shared" si="105"/>
        <v>2000</v>
      </c>
      <c r="D2263" s="1" t="str">
        <f t="shared" si="107"/>
        <v xml:space="preserve">Soyuz U </v>
      </c>
      <c r="E2263" s="1" t="s">
        <v>346</v>
      </c>
      <c r="F2263" s="7" t="str">
        <f>TEXT(DATE(MID(H2263, 13, 4), CHOOSE(MATCH( MID(H2263, 5, 3), {"Jan","Feb","Mar","Apr","May","Jun","Jul","Aug","Sep","Oct","Nov","Dec"}, 0), 1, 2, 3, 4, 5, 6, 7, 8, 9, 10, 11, 12), MID(H2263, 9, 2)), "yyyy-mm-dd")</f>
        <v>2000-08-06</v>
      </c>
      <c r="G2263" s="1" t="s">
        <v>4681</v>
      </c>
      <c r="H2263" s="1" t="s">
        <v>4680</v>
      </c>
    </row>
    <row r="2264" spans="1:8" hidden="1" x14ac:dyDescent="0.3">
      <c r="A2264" s="1" t="s">
        <v>2702</v>
      </c>
      <c r="B2264" s="1" t="str">
        <f t="shared" si="106"/>
        <v>Pacific Ocean</v>
      </c>
      <c r="C2264" s="5" t="str">
        <f t="shared" si="105"/>
        <v>2000</v>
      </c>
      <c r="D2264" s="1" t="str">
        <f t="shared" si="107"/>
        <v xml:space="preserve">Zenit-3 SL </v>
      </c>
      <c r="E2264" s="1" t="s">
        <v>346</v>
      </c>
      <c r="F2264" s="7" t="str">
        <f>TEXT(DATE(MID(H2264, 13, 4), CHOOSE(MATCH( MID(H2264, 5, 3), {"Jan","Feb","Mar","Apr","May","Jun","Jul","Aug","Sep","Oct","Nov","Dec"}, 0), 1, 2, 3, 4, 5, 6, 7, 8, 9, 10, 11, 12), MID(H2264, 9, 2)), "yyyy-mm-dd")</f>
        <v>2000-07-28</v>
      </c>
      <c r="G2264" s="1" t="s">
        <v>4683</v>
      </c>
      <c r="H2264" s="1" t="s">
        <v>4682</v>
      </c>
    </row>
    <row r="2265" spans="1:8" hidden="1" x14ac:dyDescent="0.3">
      <c r="A2265" s="1" t="s">
        <v>3247</v>
      </c>
      <c r="B2265" s="1" t="str">
        <f t="shared" si="106"/>
        <v>USA</v>
      </c>
      <c r="C2265" s="5" t="str">
        <f t="shared" si="105"/>
        <v>2000</v>
      </c>
      <c r="D2265" s="1" t="str">
        <f t="shared" si="107"/>
        <v xml:space="preserve">Minotaur I </v>
      </c>
      <c r="E2265" s="1" t="s">
        <v>8</v>
      </c>
      <c r="F2265" s="7" t="str">
        <f>TEXT(DATE(MID(H2265, 13, 4), CHOOSE(MATCH( MID(H2265, 5, 3), {"Jan","Feb","Mar","Apr","May","Jun","Jul","Aug","Sep","Oct","Nov","Dec"}, 0), 1, 2, 3, 4, 5, 6, 7, 8, 9, 10, 11, 12), MID(H2265, 9, 2)), "yyyy-mm-dd")</f>
        <v>2000-07-19</v>
      </c>
      <c r="G2265" s="1" t="s">
        <v>4685</v>
      </c>
      <c r="H2265" s="1" t="s">
        <v>4684</v>
      </c>
    </row>
    <row r="2266" spans="1:8" hidden="1" x14ac:dyDescent="0.3">
      <c r="A2266" s="1" t="s">
        <v>130</v>
      </c>
      <c r="B2266" s="1" t="str">
        <f t="shared" si="106"/>
        <v>Kazakhstan</v>
      </c>
      <c r="C2266" s="5" t="str">
        <f t="shared" si="105"/>
        <v>2000</v>
      </c>
      <c r="D2266" s="1" t="str">
        <f t="shared" si="107"/>
        <v xml:space="preserve">Soyuz U/Fregat </v>
      </c>
      <c r="E2266" s="1" t="s">
        <v>346</v>
      </c>
      <c r="F2266" s="7" t="str">
        <f>TEXT(DATE(MID(H2266, 13, 4), CHOOSE(MATCH( MID(H2266, 5, 3), {"Jan","Feb","Mar","Apr","May","Jun","Jul","Aug","Sep","Oct","Nov","Dec"}, 0), 1, 2, 3, 4, 5, 6, 7, 8, 9, 10, 11, 12), MID(H2266, 9, 2)), "yyyy-mm-dd")</f>
        <v>2000-07-16</v>
      </c>
      <c r="G2266" s="1" t="s">
        <v>4687</v>
      </c>
      <c r="H2266" s="1" t="s">
        <v>4686</v>
      </c>
    </row>
    <row r="2267" spans="1:8" hidden="1" x14ac:dyDescent="0.3">
      <c r="A2267" s="1" t="s">
        <v>3478</v>
      </c>
      <c r="B2267" s="1" t="str">
        <f t="shared" si="106"/>
        <v>USA</v>
      </c>
      <c r="C2267" s="5" t="str">
        <f t="shared" si="105"/>
        <v>2000</v>
      </c>
      <c r="D2267" s="1" t="str">
        <f t="shared" si="107"/>
        <v xml:space="preserve">Delta II 7925 </v>
      </c>
      <c r="E2267" s="1" t="s">
        <v>346</v>
      </c>
      <c r="F2267" s="7" t="str">
        <f>TEXT(DATE(MID(H2267, 13, 4), CHOOSE(MATCH( MID(H2267, 5, 3), {"Jan","Feb","Mar","Apr","May","Jun","Jul","Aug","Sep","Oct","Nov","Dec"}, 0), 1, 2, 3, 4, 5, 6, 7, 8, 9, 10, 11, 12), MID(H2267, 9, 2)), "yyyy-mm-dd")</f>
        <v>2000-07-16</v>
      </c>
      <c r="G2267" s="1" t="s">
        <v>4689</v>
      </c>
      <c r="H2267" s="1" t="s">
        <v>4688</v>
      </c>
    </row>
    <row r="2268" spans="1:8" hidden="1" x14ac:dyDescent="0.3">
      <c r="A2268" s="1" t="s">
        <v>3373</v>
      </c>
      <c r="B2268" s="1" t="str">
        <f t="shared" si="106"/>
        <v>Russia</v>
      </c>
      <c r="C2268" s="5" t="str">
        <f t="shared" si="105"/>
        <v>2000</v>
      </c>
      <c r="D2268" s="1" t="str">
        <f t="shared" si="107"/>
        <v xml:space="preserve">Cosmos-3M </v>
      </c>
      <c r="E2268" s="1" t="s">
        <v>346</v>
      </c>
      <c r="F2268" s="7" t="str">
        <f>TEXT(DATE(MID(H2268, 13, 4), CHOOSE(MATCH( MID(H2268, 5, 3), {"Jan","Feb","Mar","Apr","May","Jun","Jul","Aug","Sep","Oct","Nov","Dec"}, 0), 1, 2, 3, 4, 5, 6, 7, 8, 9, 10, 11, 12), MID(H2268, 9, 2)), "yyyy-mm-dd")</f>
        <v>2000-07-15</v>
      </c>
      <c r="G2268" s="1" t="s">
        <v>4691</v>
      </c>
      <c r="H2268" s="1" t="s">
        <v>4690</v>
      </c>
    </row>
    <row r="2269" spans="1:8" hidden="1" x14ac:dyDescent="0.3">
      <c r="A2269" s="1" t="s">
        <v>4092</v>
      </c>
      <c r="B2269" s="1" t="str">
        <f t="shared" si="106"/>
        <v>USA</v>
      </c>
      <c r="C2269" s="5" t="str">
        <f t="shared" si="105"/>
        <v>2000</v>
      </c>
      <c r="D2269" s="1" t="str">
        <f t="shared" si="107"/>
        <v xml:space="preserve">Atlas IIAS </v>
      </c>
      <c r="E2269" s="1" t="s">
        <v>346</v>
      </c>
      <c r="F2269" s="7" t="str">
        <f>TEXT(DATE(MID(H2269, 13, 4), CHOOSE(MATCH( MID(H2269, 5, 3), {"Jan","Feb","Mar","Apr","May","Jun","Jul","Aug","Sep","Oct","Nov","Dec"}, 0), 1, 2, 3, 4, 5, 6, 7, 8, 9, 10, 11, 12), MID(H2269, 9, 2)), "yyyy-mm-dd")</f>
        <v>2000-07-14</v>
      </c>
      <c r="G2269" s="1" t="s">
        <v>4693</v>
      </c>
      <c r="H2269" s="1" t="s">
        <v>4692</v>
      </c>
    </row>
    <row r="2270" spans="1:8" hidden="1" x14ac:dyDescent="0.3">
      <c r="A2270" s="1" t="s">
        <v>4200</v>
      </c>
      <c r="B2270" s="1" t="str">
        <f t="shared" si="106"/>
        <v>Kazakhstan</v>
      </c>
      <c r="C2270" s="5" t="str">
        <f t="shared" si="105"/>
        <v>2000</v>
      </c>
      <c r="D2270" s="1" t="str">
        <f t="shared" si="107"/>
        <v xml:space="preserve">Proton-K </v>
      </c>
      <c r="E2270" s="1" t="s">
        <v>346</v>
      </c>
      <c r="F2270" s="7" t="str">
        <f>TEXT(DATE(MID(H2270, 13, 4), CHOOSE(MATCH( MID(H2270, 5, 3), {"Jan","Feb","Mar","Apr","May","Jun","Jul","Aug","Sep","Oct","Nov","Dec"}, 0), 1, 2, 3, 4, 5, 6, 7, 8, 9, 10, 11, 12), MID(H2270, 9, 2)), "yyyy-mm-dd")</f>
        <v>2000-07-12</v>
      </c>
      <c r="G2270" s="1" t="s">
        <v>4695</v>
      </c>
      <c r="H2270" s="1" t="s">
        <v>4694</v>
      </c>
    </row>
    <row r="2271" spans="1:8" hidden="1" x14ac:dyDescent="0.3">
      <c r="A2271" s="1" t="s">
        <v>529</v>
      </c>
      <c r="B2271" s="1" t="str">
        <f t="shared" si="106"/>
        <v>Kazakhstan</v>
      </c>
      <c r="C2271" s="5" t="str">
        <f t="shared" si="105"/>
        <v>2000</v>
      </c>
      <c r="D2271" s="1" t="str">
        <f t="shared" si="107"/>
        <v xml:space="preserve">Proton-K/Block DM-2M </v>
      </c>
      <c r="E2271" s="1" t="s">
        <v>346</v>
      </c>
      <c r="F2271" s="7" t="str">
        <f>TEXT(DATE(MID(H2271, 13, 4), CHOOSE(MATCH( MID(H2271, 5, 3), {"Jan","Feb","Mar","Apr","May","Jun","Jul","Aug","Sep","Oct","Nov","Dec"}, 0), 1, 2, 3, 4, 5, 6, 7, 8, 9, 10, 11, 12), MID(H2271, 9, 2)), "yyyy-mm-dd")</f>
        <v>2000-07-04</v>
      </c>
      <c r="G2271" s="1" t="s">
        <v>4697</v>
      </c>
      <c r="H2271" s="1" t="s">
        <v>4696</v>
      </c>
    </row>
    <row r="2272" spans="1:8" hidden="1" x14ac:dyDescent="0.3">
      <c r="A2272" s="1" t="s">
        <v>565</v>
      </c>
      <c r="B2272" s="1" t="str">
        <f t="shared" si="106"/>
        <v>Kazakhstan</v>
      </c>
      <c r="C2272" s="5" t="str">
        <f t="shared" si="105"/>
        <v>2000</v>
      </c>
      <c r="D2272" s="1" t="str">
        <f t="shared" si="107"/>
        <v xml:space="preserve">Proton-K/Block DM-2M </v>
      </c>
      <c r="E2272" s="1" t="s">
        <v>346</v>
      </c>
      <c r="F2272" s="7" t="str">
        <f>TEXT(DATE(MID(H2272, 13, 4), CHOOSE(MATCH( MID(H2272, 5, 3), {"Jan","Feb","Mar","Apr","May","Jun","Jul","Aug","Sep","Oct","Nov","Dec"}, 0), 1, 2, 3, 4, 5, 6, 7, 8, 9, 10, 11, 12), MID(H2272, 9, 2)), "yyyy-mm-dd")</f>
        <v>2000-06-30</v>
      </c>
      <c r="G2272" s="1" t="s">
        <v>4699</v>
      </c>
      <c r="H2272" s="1" t="s">
        <v>4698</v>
      </c>
    </row>
    <row r="2273" spans="1:8" hidden="1" x14ac:dyDescent="0.3">
      <c r="A2273" s="1" t="s">
        <v>4149</v>
      </c>
      <c r="B2273" s="1" t="str">
        <f t="shared" si="106"/>
        <v>USA</v>
      </c>
      <c r="C2273" s="5" t="str">
        <f t="shared" si="105"/>
        <v>2000</v>
      </c>
      <c r="D2273" s="1" t="str">
        <f t="shared" si="107"/>
        <v xml:space="preserve">Atlas IIA </v>
      </c>
      <c r="E2273" s="1" t="s">
        <v>346</v>
      </c>
      <c r="F2273" s="7" t="str">
        <f>TEXT(DATE(MID(H2273, 13, 4), CHOOSE(MATCH( MID(H2273, 5, 3), {"Jan","Feb","Mar","Apr","May","Jun","Jul","Aug","Sep","Oct","Nov","Dec"}, 0), 1, 2, 3, 4, 5, 6, 7, 8, 9, 10, 11, 12), MID(H2273, 9, 2)), "yyyy-mm-dd")</f>
        <v>2000-06-30</v>
      </c>
      <c r="G2273" s="1" t="s">
        <v>4701</v>
      </c>
      <c r="H2273" s="1" t="s">
        <v>4700</v>
      </c>
    </row>
    <row r="2274" spans="1:8" hidden="1" x14ac:dyDescent="0.3">
      <c r="A2274" s="1" t="s">
        <v>3373</v>
      </c>
      <c r="B2274" s="1" t="str">
        <f t="shared" si="106"/>
        <v>Russia</v>
      </c>
      <c r="C2274" s="5" t="str">
        <f t="shared" si="105"/>
        <v>2000</v>
      </c>
      <c r="D2274" s="1" t="str">
        <f t="shared" si="107"/>
        <v xml:space="preserve">Cosmos-3M </v>
      </c>
      <c r="E2274" s="1" t="s">
        <v>346</v>
      </c>
      <c r="F2274" s="7" t="str">
        <f>TEXT(DATE(MID(H2274, 13, 4), CHOOSE(MATCH( MID(H2274, 5, 3), {"Jan","Feb","Mar","Apr","May","Jun","Jul","Aug","Sep","Oct","Nov","Dec"}, 0), 1, 2, 3, 4, 5, 6, 7, 8, 9, 10, 11, 12), MID(H2274, 9, 2)), "yyyy-mm-dd")</f>
        <v>2000-06-28</v>
      </c>
      <c r="G2274" s="1" t="s">
        <v>4703</v>
      </c>
      <c r="H2274" s="1" t="s">
        <v>4702</v>
      </c>
    </row>
    <row r="2275" spans="1:8" hidden="1" x14ac:dyDescent="0.3">
      <c r="A2275" s="1" t="s">
        <v>18</v>
      </c>
      <c r="B2275" s="1" t="str">
        <f t="shared" si="106"/>
        <v>China</v>
      </c>
      <c r="C2275" s="5" t="str">
        <f t="shared" si="105"/>
        <v>2000</v>
      </c>
      <c r="D2275" s="1" t="str">
        <f t="shared" si="107"/>
        <v xml:space="preserve">Long March 3 </v>
      </c>
      <c r="E2275" s="1" t="s">
        <v>346</v>
      </c>
      <c r="F2275" s="7" t="str">
        <f>TEXT(DATE(MID(H2275, 13, 4), CHOOSE(MATCH( MID(H2275, 5, 3), {"Jan","Feb","Mar","Apr","May","Jun","Jul","Aug","Sep","Oct","Nov","Dec"}, 0), 1, 2, 3, 4, 5, 6, 7, 8, 9, 10, 11, 12), MID(H2275, 9, 2)), "yyyy-mm-dd")</f>
        <v>2000-06-25</v>
      </c>
      <c r="G2275" s="1" t="s">
        <v>4705</v>
      </c>
      <c r="H2275" s="1" t="s">
        <v>4704</v>
      </c>
    </row>
    <row r="2276" spans="1:8" hidden="1" x14ac:dyDescent="0.3">
      <c r="A2276" s="1" t="s">
        <v>529</v>
      </c>
      <c r="B2276" s="1" t="str">
        <f t="shared" si="106"/>
        <v>Kazakhstan</v>
      </c>
      <c r="C2276" s="5" t="str">
        <f t="shared" si="105"/>
        <v>2000</v>
      </c>
      <c r="D2276" s="1" t="str">
        <f t="shared" si="107"/>
        <v xml:space="preserve">Proton-K/Block DM-2M </v>
      </c>
      <c r="E2276" s="1" t="s">
        <v>346</v>
      </c>
      <c r="F2276" s="7" t="str">
        <f>TEXT(DATE(MID(H2276, 13, 4), CHOOSE(MATCH( MID(H2276, 5, 3), {"Jan","Feb","Mar","Apr","May","Jun","Jul","Aug","Sep","Oct","Nov","Dec"}, 0), 1, 2, 3, 4, 5, 6, 7, 8, 9, 10, 11, 12), MID(H2276, 9, 2)), "yyyy-mm-dd")</f>
        <v>2000-06-24</v>
      </c>
      <c r="G2276" s="1" t="s">
        <v>4707</v>
      </c>
      <c r="H2276" s="1" t="s">
        <v>4706</v>
      </c>
    </row>
    <row r="2277" spans="1:8" hidden="1" x14ac:dyDescent="0.3">
      <c r="A2277" s="1" t="s">
        <v>1200</v>
      </c>
      <c r="B2277" s="1" t="str">
        <f t="shared" si="106"/>
        <v>USA</v>
      </c>
      <c r="C2277" s="5" t="str">
        <f t="shared" si="105"/>
        <v>2000</v>
      </c>
      <c r="D2277" s="1" t="str">
        <f t="shared" si="107"/>
        <v xml:space="preserve">Pegasus XL </v>
      </c>
      <c r="E2277" s="1" t="s">
        <v>8</v>
      </c>
      <c r="F2277" s="7" t="str">
        <f>TEXT(DATE(MID(H2277, 13, 4), CHOOSE(MATCH( MID(H2277, 5, 3), {"Jan","Feb","Mar","Apr","May","Jun","Jul","Aug","Sep","Oct","Nov","Dec"}, 0), 1, 2, 3, 4, 5, 6, 7, 8, 9, 10, 11, 12), MID(H2277, 9, 2)), "yyyy-mm-dd")</f>
        <v>2000-06-07</v>
      </c>
      <c r="G2277" s="1" t="s">
        <v>4709</v>
      </c>
      <c r="H2277" s="1" t="s">
        <v>4708</v>
      </c>
    </row>
    <row r="2278" spans="1:8" hidden="1" x14ac:dyDescent="0.3">
      <c r="A2278" s="1" t="s">
        <v>565</v>
      </c>
      <c r="B2278" s="1" t="str">
        <f t="shared" si="106"/>
        <v>Kazakhstan</v>
      </c>
      <c r="C2278" s="5" t="str">
        <f t="shared" si="105"/>
        <v>2000</v>
      </c>
      <c r="D2278" s="1" t="str">
        <f t="shared" si="107"/>
        <v xml:space="preserve">Proton-K/Briz-M </v>
      </c>
      <c r="E2278" s="1" t="s">
        <v>346</v>
      </c>
      <c r="F2278" s="7" t="str">
        <f>TEXT(DATE(MID(H2278, 13, 4), CHOOSE(MATCH( MID(H2278, 5, 3), {"Jan","Feb","Mar","Apr","May","Jun","Jul","Aug","Sep","Oct","Nov","Dec"}, 0), 1, 2, 3, 4, 5, 6, 7, 8, 9, 10, 11, 12), MID(H2278, 9, 2)), "yyyy-mm-dd")</f>
        <v>2000-06-06</v>
      </c>
      <c r="G2278" s="1" t="s">
        <v>4711</v>
      </c>
      <c r="H2278" s="1" t="s">
        <v>4710</v>
      </c>
    </row>
    <row r="2279" spans="1:8" hidden="1" x14ac:dyDescent="0.3">
      <c r="A2279" s="1" t="s">
        <v>4092</v>
      </c>
      <c r="B2279" s="1" t="str">
        <f t="shared" si="106"/>
        <v>USA</v>
      </c>
      <c r="C2279" s="5" t="str">
        <f t="shared" si="105"/>
        <v>2000</v>
      </c>
      <c r="D2279" s="1" t="str">
        <f t="shared" si="107"/>
        <v xml:space="preserve">Atlas IIIA </v>
      </c>
      <c r="E2279" s="1" t="s">
        <v>346</v>
      </c>
      <c r="F2279" s="7" t="str">
        <f>TEXT(DATE(MID(H2279, 13, 4), CHOOSE(MATCH( MID(H2279, 5, 3), {"Jan","Feb","Mar","Apr","May","Jun","Jul","Aug","Sep","Oct","Nov","Dec"}, 0), 1, 2, 3, 4, 5, 6, 7, 8, 9, 10, 11, 12), MID(H2279, 9, 2)), "yyyy-mm-dd")</f>
        <v>2000-05-24</v>
      </c>
      <c r="G2279" s="1" t="s">
        <v>4713</v>
      </c>
      <c r="H2279" s="1" t="s">
        <v>4712</v>
      </c>
    </row>
    <row r="2280" spans="1:8" hidden="1" x14ac:dyDescent="0.3">
      <c r="A2280" s="1" t="s">
        <v>30</v>
      </c>
      <c r="B2280" s="1" t="str">
        <f t="shared" si="106"/>
        <v>USA</v>
      </c>
      <c r="C2280" s="5" t="str">
        <f t="shared" si="105"/>
        <v>2000</v>
      </c>
      <c r="D2280" s="1" t="str">
        <f t="shared" si="107"/>
        <v xml:space="preserve">Space Shuttle Atlantis </v>
      </c>
      <c r="E2280" s="1" t="s">
        <v>346</v>
      </c>
      <c r="F2280" s="7" t="str">
        <f>TEXT(DATE(MID(H2280, 13, 4), CHOOSE(MATCH( MID(H2280, 5, 3), {"Jan","Feb","Mar","Apr","May","Jun","Jul","Aug","Sep","Oct","Nov","Dec"}, 0), 1, 2, 3, 4, 5, 6, 7, 8, 9, 10, 11, 12), MID(H2280, 9, 2)), "yyyy-mm-dd")</f>
        <v>2000-05-19</v>
      </c>
      <c r="G2280" s="1" t="s">
        <v>4715</v>
      </c>
      <c r="H2280" s="1" t="s">
        <v>4714</v>
      </c>
    </row>
    <row r="2281" spans="1:8" hidden="1" x14ac:dyDescent="0.3">
      <c r="A2281" s="1" t="s">
        <v>1561</v>
      </c>
      <c r="B2281" s="1" t="str">
        <f t="shared" si="106"/>
        <v>Russia</v>
      </c>
      <c r="C2281" s="5" t="str">
        <f t="shared" si="105"/>
        <v>2000</v>
      </c>
      <c r="D2281" s="1" t="str">
        <f t="shared" si="107"/>
        <v xml:space="preserve">Rokot/Briz KM </v>
      </c>
      <c r="E2281" s="1" t="s">
        <v>346</v>
      </c>
      <c r="F2281" s="7" t="str">
        <f>TEXT(DATE(MID(H2281, 13, 4), CHOOSE(MATCH( MID(H2281, 5, 3), {"Jan","Feb","Mar","Apr","May","Jun","Jul","Aug","Sep","Oct","Nov","Dec"}, 0), 1, 2, 3, 4, 5, 6, 7, 8, 9, 10, 11, 12), MID(H2281, 9, 2)), "yyyy-mm-dd")</f>
        <v>2000-05-16</v>
      </c>
      <c r="G2281" s="1" t="s">
        <v>4717</v>
      </c>
      <c r="H2281" s="1" t="s">
        <v>4716</v>
      </c>
    </row>
    <row r="2282" spans="1:8" hidden="1" x14ac:dyDescent="0.3">
      <c r="A2282" s="1" t="s">
        <v>3478</v>
      </c>
      <c r="B2282" s="1" t="str">
        <f t="shared" si="106"/>
        <v>USA</v>
      </c>
      <c r="C2282" s="5" t="str">
        <f t="shared" si="105"/>
        <v>2000</v>
      </c>
      <c r="D2282" s="1" t="str">
        <f t="shared" si="107"/>
        <v xml:space="preserve">Delta II 7925 </v>
      </c>
      <c r="E2282" s="1" t="s">
        <v>346</v>
      </c>
      <c r="F2282" s="7" t="str">
        <f>TEXT(DATE(MID(H2282, 13, 4), CHOOSE(MATCH( MID(H2282, 5, 3), {"Jan","Feb","Mar","Apr","May","Jun","Jul","Aug","Sep","Oct","Nov","Dec"}, 0), 1, 2, 3, 4, 5, 6, 7, 8, 9, 10, 11, 12), MID(H2282, 9, 2)), "yyyy-mm-dd")</f>
        <v>2000-05-11</v>
      </c>
      <c r="G2282" s="1" t="s">
        <v>4719</v>
      </c>
      <c r="H2282" s="1" t="s">
        <v>4718</v>
      </c>
    </row>
    <row r="2283" spans="1:8" hidden="1" x14ac:dyDescent="0.3">
      <c r="A2283" s="1" t="s">
        <v>11</v>
      </c>
      <c r="B2283" s="1" t="str">
        <f t="shared" si="106"/>
        <v>USA</v>
      </c>
      <c r="C2283" s="5" t="str">
        <f t="shared" si="105"/>
        <v>2000</v>
      </c>
      <c r="D2283" s="1" t="str">
        <f t="shared" si="107"/>
        <v xml:space="preserve">Titan IV(402)B </v>
      </c>
      <c r="E2283" s="1" t="s">
        <v>346</v>
      </c>
      <c r="F2283" s="7" t="str">
        <f>TEXT(DATE(MID(H2283, 13, 4), CHOOSE(MATCH( MID(H2283, 5, 3), {"Jan","Feb","Mar","Apr","May","Jun","Jul","Aug","Sep","Oct","Nov","Dec"}, 0), 1, 2, 3, 4, 5, 6, 7, 8, 9, 10, 11, 12), MID(H2283, 9, 2)), "yyyy-mm-dd")</f>
        <v>2000-05-08</v>
      </c>
      <c r="G2283" s="1" t="s">
        <v>4721</v>
      </c>
      <c r="H2283" s="1" t="s">
        <v>4720</v>
      </c>
    </row>
    <row r="2284" spans="1:8" hidden="1" x14ac:dyDescent="0.3">
      <c r="A2284" s="1" t="s">
        <v>1630</v>
      </c>
      <c r="B2284" s="1" t="str">
        <f t="shared" si="106"/>
        <v>Kazakhstan</v>
      </c>
      <c r="C2284" s="5" t="str">
        <f t="shared" si="105"/>
        <v>2000</v>
      </c>
      <c r="D2284" s="1" t="str">
        <f t="shared" si="107"/>
        <v xml:space="preserve">Soyuz U </v>
      </c>
      <c r="E2284" s="1" t="s">
        <v>346</v>
      </c>
      <c r="F2284" s="7" t="str">
        <f>TEXT(DATE(MID(H2284, 13, 4), CHOOSE(MATCH( MID(H2284, 5, 3), {"Jan","Feb","Mar","Apr","May","Jun","Jul","Aug","Sep","Oct","Nov","Dec"}, 0), 1, 2, 3, 4, 5, 6, 7, 8, 9, 10, 11, 12), MID(H2284, 9, 2)), "yyyy-mm-dd")</f>
        <v>2000-05-03</v>
      </c>
      <c r="G2284" s="1" t="s">
        <v>4723</v>
      </c>
      <c r="H2284" s="1" t="s">
        <v>4722</v>
      </c>
    </row>
    <row r="2285" spans="1:8" hidden="1" x14ac:dyDescent="0.3">
      <c r="A2285" s="1" t="s">
        <v>4149</v>
      </c>
      <c r="B2285" s="1" t="str">
        <f t="shared" si="106"/>
        <v>USA</v>
      </c>
      <c r="C2285" s="5" t="str">
        <f t="shared" si="105"/>
        <v>2000</v>
      </c>
      <c r="D2285" s="1" t="str">
        <f t="shared" si="107"/>
        <v xml:space="preserve">Atlas IIA </v>
      </c>
      <c r="E2285" s="1" t="s">
        <v>346</v>
      </c>
      <c r="F2285" s="7" t="str">
        <f>TEXT(DATE(MID(H2285, 13, 4), CHOOSE(MATCH( MID(H2285, 5, 3), {"Jan","Feb","Mar","Apr","May","Jun","Jul","Aug","Sep","Oct","Nov","Dec"}, 0), 1, 2, 3, 4, 5, 6, 7, 8, 9, 10, 11, 12), MID(H2285, 9, 2)), "yyyy-mm-dd")</f>
        <v>2000-05-03</v>
      </c>
      <c r="G2285" s="1" t="s">
        <v>4725</v>
      </c>
      <c r="H2285" s="1" t="s">
        <v>4724</v>
      </c>
    </row>
    <row r="2286" spans="1:8" hidden="1" x14ac:dyDescent="0.3">
      <c r="A2286" s="1" t="s">
        <v>1630</v>
      </c>
      <c r="B2286" s="1" t="str">
        <f t="shared" si="106"/>
        <v>Kazakhstan</v>
      </c>
      <c r="C2286" s="5" t="str">
        <f t="shared" si="105"/>
        <v>2000</v>
      </c>
      <c r="D2286" s="1" t="str">
        <f t="shared" si="107"/>
        <v xml:space="preserve">Soyuz U </v>
      </c>
      <c r="E2286" s="1" t="s">
        <v>346</v>
      </c>
      <c r="F2286" s="7" t="str">
        <f>TEXT(DATE(MID(H2286, 13, 4), CHOOSE(MATCH( MID(H2286, 5, 3), {"Jan","Feb","Mar","Apr","May","Jun","Jul","Aug","Sep","Oct","Nov","Dec"}, 0), 1, 2, 3, 4, 5, 6, 7, 8, 9, 10, 11, 12), MID(H2286, 9, 2)), "yyyy-mm-dd")</f>
        <v>2000-04-25</v>
      </c>
      <c r="G2286" s="1" t="s">
        <v>4727</v>
      </c>
      <c r="H2286" s="1" t="s">
        <v>4726</v>
      </c>
    </row>
    <row r="2287" spans="1:8" hidden="1" x14ac:dyDescent="0.3">
      <c r="A2287" s="1" t="s">
        <v>379</v>
      </c>
      <c r="B2287" s="1" t="str">
        <f t="shared" si="106"/>
        <v>France</v>
      </c>
      <c r="C2287" s="5" t="str">
        <f t="shared" si="105"/>
        <v>2000</v>
      </c>
      <c r="D2287" s="1" t="str">
        <f t="shared" si="107"/>
        <v xml:space="preserve">Ariane 42L </v>
      </c>
      <c r="E2287" s="1" t="s">
        <v>346</v>
      </c>
      <c r="F2287" s="7" t="str">
        <f>TEXT(DATE(MID(H2287, 13, 4), CHOOSE(MATCH( MID(H2287, 5, 3), {"Jan","Feb","Mar","Apr","May","Jun","Jul","Aug","Sep","Oct","Nov","Dec"}, 0), 1, 2, 3, 4, 5, 6, 7, 8, 9, 10, 11, 12), MID(H2287, 9, 2)), "yyyy-mm-dd")</f>
        <v>2000-04-19</v>
      </c>
      <c r="G2287" s="1" t="s">
        <v>4729</v>
      </c>
      <c r="H2287" s="1" t="s">
        <v>4728</v>
      </c>
    </row>
    <row r="2288" spans="1:8" hidden="1" x14ac:dyDescent="0.3">
      <c r="A2288" s="1" t="s">
        <v>529</v>
      </c>
      <c r="B2288" s="1" t="str">
        <f t="shared" si="106"/>
        <v>Kazakhstan</v>
      </c>
      <c r="C2288" s="5" t="str">
        <f t="shared" si="105"/>
        <v>2000</v>
      </c>
      <c r="D2288" s="1" t="str">
        <f t="shared" si="107"/>
        <v xml:space="preserve">Proton-K/Block DM-4 </v>
      </c>
      <c r="E2288" s="1" t="s">
        <v>346</v>
      </c>
      <c r="F2288" s="7" t="str">
        <f>TEXT(DATE(MID(H2288, 13, 4), CHOOSE(MATCH( MID(H2288, 5, 3), {"Jan","Feb","Mar","Apr","May","Jun","Jul","Aug","Sep","Oct","Nov","Dec"}, 0), 1, 2, 3, 4, 5, 6, 7, 8, 9, 10, 11, 12), MID(H2288, 9, 2)), "yyyy-mm-dd")</f>
        <v>2000-04-17</v>
      </c>
      <c r="G2288" s="1" t="s">
        <v>4731</v>
      </c>
      <c r="H2288" s="1" t="s">
        <v>4730</v>
      </c>
    </row>
    <row r="2289" spans="1:8" hidden="1" x14ac:dyDescent="0.3">
      <c r="A2289" s="1" t="s">
        <v>1630</v>
      </c>
      <c r="B2289" s="1" t="str">
        <f t="shared" si="106"/>
        <v>Kazakhstan</v>
      </c>
      <c r="C2289" s="5" t="str">
        <f t="shared" si="105"/>
        <v>2000</v>
      </c>
      <c r="D2289" s="1" t="str">
        <f t="shared" si="107"/>
        <v xml:space="preserve">Soyuz U </v>
      </c>
      <c r="E2289" s="1" t="s">
        <v>346</v>
      </c>
      <c r="F2289" s="7" t="str">
        <f>TEXT(DATE(MID(H2289, 13, 4), CHOOSE(MATCH( MID(H2289, 5, 3), {"Jan","Feb","Mar","Apr","May","Jun","Jul","Aug","Sep","Oct","Nov","Dec"}, 0), 1, 2, 3, 4, 5, 6, 7, 8, 9, 10, 11, 12), MID(H2289, 9, 2)), "yyyy-mm-dd")</f>
        <v>2000-04-04</v>
      </c>
      <c r="G2289" s="1" t="s">
        <v>4733</v>
      </c>
      <c r="H2289" s="1" t="s">
        <v>4732</v>
      </c>
    </row>
    <row r="2290" spans="1:8" hidden="1" x14ac:dyDescent="0.3">
      <c r="A2290" s="1" t="s">
        <v>114</v>
      </c>
      <c r="B2290" s="1" t="str">
        <f t="shared" si="106"/>
        <v>USA</v>
      </c>
      <c r="C2290" s="5" t="str">
        <f t="shared" si="105"/>
        <v>2000</v>
      </c>
      <c r="D2290" s="1" t="str">
        <f t="shared" si="107"/>
        <v xml:space="preserve">Delta II 7326 </v>
      </c>
      <c r="E2290" s="1" t="s">
        <v>346</v>
      </c>
      <c r="F2290" s="7" t="str">
        <f>TEXT(DATE(MID(H2290, 13, 4), CHOOSE(MATCH( MID(H2290, 5, 3), {"Jan","Feb","Mar","Apr","May","Jun","Jul","Aug","Sep","Oct","Nov","Dec"}, 0), 1, 2, 3, 4, 5, 6, 7, 8, 9, 10, 11, 12), MID(H2290, 9, 2)), "yyyy-mm-dd")</f>
        <v>2000-03-25</v>
      </c>
      <c r="G2290" s="1" t="s">
        <v>4735</v>
      </c>
      <c r="H2290" s="1" t="s">
        <v>4734</v>
      </c>
    </row>
    <row r="2291" spans="1:8" hidden="1" x14ac:dyDescent="0.3">
      <c r="A2291" s="1" t="s">
        <v>379</v>
      </c>
      <c r="B2291" s="1" t="str">
        <f t="shared" si="106"/>
        <v>France</v>
      </c>
      <c r="C2291" s="5" t="str">
        <f t="shared" si="105"/>
        <v>2000</v>
      </c>
      <c r="D2291" s="1" t="str">
        <f t="shared" si="107"/>
        <v xml:space="preserve">Ariane 5 G </v>
      </c>
      <c r="E2291" s="1" t="s">
        <v>346</v>
      </c>
      <c r="F2291" s="7" t="str">
        <f>TEXT(DATE(MID(H2291, 13, 4), CHOOSE(MATCH( MID(H2291, 5, 3), {"Jan","Feb","Mar","Apr","May","Jun","Jul","Aug","Sep","Oct","Nov","Dec"}, 0), 1, 2, 3, 4, 5, 6, 7, 8, 9, 10, 11, 12), MID(H2291, 9, 2)), "yyyy-mm-dd")</f>
        <v>2000-03-21</v>
      </c>
      <c r="G2291" s="1" t="s">
        <v>4737</v>
      </c>
      <c r="H2291" s="1" t="s">
        <v>4736</v>
      </c>
    </row>
    <row r="2292" spans="1:8" hidden="1" x14ac:dyDescent="0.3">
      <c r="A2292" s="1" t="s">
        <v>130</v>
      </c>
      <c r="B2292" s="1" t="str">
        <f t="shared" si="106"/>
        <v>Kazakhstan</v>
      </c>
      <c r="C2292" s="5" t="str">
        <f t="shared" si="105"/>
        <v>2000</v>
      </c>
      <c r="D2292" s="1" t="str">
        <f t="shared" si="107"/>
        <v xml:space="preserve">Soyuz U/Fregat </v>
      </c>
      <c r="E2292" s="1" t="s">
        <v>346</v>
      </c>
      <c r="F2292" s="7" t="str">
        <f>TEXT(DATE(MID(H2292, 13, 4), CHOOSE(MATCH( MID(H2292, 5, 3), {"Jan","Feb","Mar","Apr","May","Jun","Jul","Aug","Sep","Oct","Nov","Dec"}, 0), 1, 2, 3, 4, 5, 6, 7, 8, 9, 10, 11, 12), MID(H2292, 9, 2)), "yyyy-mm-dd")</f>
        <v>2000-03-20</v>
      </c>
      <c r="G2292" s="1" t="s">
        <v>4739</v>
      </c>
      <c r="H2292" s="1" t="s">
        <v>4738</v>
      </c>
    </row>
    <row r="2293" spans="1:8" hidden="1" x14ac:dyDescent="0.3">
      <c r="A2293" s="1" t="s">
        <v>2702</v>
      </c>
      <c r="B2293" s="1" t="str">
        <f t="shared" si="106"/>
        <v>Pacific Ocean</v>
      </c>
      <c r="C2293" s="5" t="str">
        <f t="shared" si="105"/>
        <v>2000</v>
      </c>
      <c r="D2293" s="1" t="str">
        <f t="shared" si="107"/>
        <v xml:space="preserve">Zenit-3 SL </v>
      </c>
      <c r="E2293" s="1" t="s">
        <v>346</v>
      </c>
      <c r="F2293" s="7" t="str">
        <f>TEXT(DATE(MID(H2293, 13, 4), CHOOSE(MATCH( MID(H2293, 5, 3), {"Jan","Feb","Mar","Apr","May","Jun","Jul","Aug","Sep","Oct","Nov","Dec"}, 0), 1, 2, 3, 4, 5, 6, 7, 8, 9, 10, 11, 12), MID(H2293, 9, 2)), "yyyy-mm-dd")</f>
        <v>2000-03-12</v>
      </c>
      <c r="G2293" s="1" t="s">
        <v>4741</v>
      </c>
      <c r="H2293" s="1" t="s">
        <v>4740</v>
      </c>
    </row>
    <row r="2294" spans="1:8" hidden="1" x14ac:dyDescent="0.3">
      <c r="A2294" s="1" t="s">
        <v>2063</v>
      </c>
      <c r="B2294" s="1" t="str">
        <f t="shared" si="106"/>
        <v>USA</v>
      </c>
      <c r="C2294" s="5" t="str">
        <f t="shared" si="105"/>
        <v>2000</v>
      </c>
      <c r="D2294" s="1" t="str">
        <f t="shared" si="107"/>
        <v xml:space="preserve">Minotaur C (Taurus) </v>
      </c>
      <c r="E2294" s="1" t="s">
        <v>8</v>
      </c>
      <c r="F2294" s="7" t="str">
        <f>TEXT(DATE(MID(H2294, 13, 4), CHOOSE(MATCH( MID(H2294, 5, 3), {"Jan","Feb","Mar","Apr","May","Jun","Jul","Aug","Sep","Oct","Nov","Dec"}, 0), 1, 2, 3, 4, 5, 6, 7, 8, 9, 10, 11, 12), MID(H2294, 9, 2)), "yyyy-mm-dd")</f>
        <v>2000-03-12</v>
      </c>
      <c r="G2294" s="1" t="s">
        <v>4743</v>
      </c>
      <c r="H2294" s="1" t="s">
        <v>4742</v>
      </c>
    </row>
    <row r="2295" spans="1:8" hidden="1" x14ac:dyDescent="0.3">
      <c r="A2295" s="1" t="s">
        <v>529</v>
      </c>
      <c r="B2295" s="1" t="str">
        <f t="shared" si="106"/>
        <v>Kazakhstan</v>
      </c>
      <c r="C2295" s="5" t="str">
        <f t="shared" si="105"/>
        <v>2000</v>
      </c>
      <c r="D2295" s="1" t="str">
        <f t="shared" si="107"/>
        <v xml:space="preserve">Proton-K/Block DM-2M </v>
      </c>
      <c r="E2295" s="1" t="s">
        <v>346</v>
      </c>
      <c r="F2295" s="7" t="str">
        <f>TEXT(DATE(MID(H2295, 13, 4), CHOOSE(MATCH( MID(H2295, 5, 3), {"Jan","Feb","Mar","Apr","May","Jun","Jul","Aug","Sep","Oct","Nov","Dec"}, 0), 1, 2, 3, 4, 5, 6, 7, 8, 9, 10, 11, 12), MID(H2295, 9, 2)), "yyyy-mm-dd")</f>
        <v>2000-03-12</v>
      </c>
      <c r="G2295" s="1" t="s">
        <v>4745</v>
      </c>
      <c r="H2295" s="1" t="s">
        <v>4744</v>
      </c>
    </row>
    <row r="2296" spans="1:8" hidden="1" x14ac:dyDescent="0.3">
      <c r="A2296" s="1" t="s">
        <v>4338</v>
      </c>
      <c r="B2296" s="1" t="str">
        <f t="shared" si="106"/>
        <v>France</v>
      </c>
      <c r="C2296" s="5" t="str">
        <f t="shared" si="105"/>
        <v>2000</v>
      </c>
      <c r="D2296" s="1" t="str">
        <f t="shared" si="107"/>
        <v xml:space="preserve">Ariane 44LP </v>
      </c>
      <c r="E2296" s="1" t="s">
        <v>346</v>
      </c>
      <c r="F2296" s="7" t="str">
        <f>TEXT(DATE(MID(H2296, 13, 4), CHOOSE(MATCH( MID(H2296, 5, 3), {"Jan","Feb","Mar","Apr","May","Jun","Jul","Aug","Sep","Oct","Nov","Dec"}, 0), 1, 2, 3, 4, 5, 6, 7, 8, 9, 10, 11, 12), MID(H2296, 9, 2)), "yyyy-mm-dd")</f>
        <v>2000-02-18</v>
      </c>
      <c r="G2296" s="1" t="s">
        <v>4747</v>
      </c>
      <c r="H2296" s="1" t="s">
        <v>4746</v>
      </c>
    </row>
    <row r="2297" spans="1:8" hidden="1" x14ac:dyDescent="0.3">
      <c r="A2297" s="1" t="s">
        <v>4200</v>
      </c>
      <c r="B2297" s="1" t="str">
        <f t="shared" si="106"/>
        <v>Kazakhstan</v>
      </c>
      <c r="C2297" s="5" t="str">
        <f t="shared" si="105"/>
        <v>2000</v>
      </c>
      <c r="D2297" s="1" t="str">
        <f t="shared" si="107"/>
        <v xml:space="preserve">Proton-K/Block DM-2M </v>
      </c>
      <c r="E2297" s="1" t="s">
        <v>346</v>
      </c>
      <c r="F2297" s="7" t="str">
        <f>TEXT(DATE(MID(H2297, 13, 4), CHOOSE(MATCH( MID(H2297, 5, 3), {"Jan","Feb","Mar","Apr","May","Jun","Jul","Aug","Sep","Oct","Nov","Dec"}, 0), 1, 2, 3, 4, 5, 6, 7, 8, 9, 10, 11, 12), MID(H2297, 9, 2)), "yyyy-mm-dd")</f>
        <v>2000-02-12</v>
      </c>
      <c r="G2297" s="1" t="s">
        <v>4749</v>
      </c>
      <c r="H2297" s="1" t="s">
        <v>4748</v>
      </c>
    </row>
    <row r="2298" spans="1:8" hidden="1" x14ac:dyDescent="0.3">
      <c r="A2298" s="1" t="s">
        <v>30</v>
      </c>
      <c r="B2298" s="1" t="str">
        <f t="shared" si="106"/>
        <v>USA</v>
      </c>
      <c r="C2298" s="5" t="str">
        <f t="shared" si="105"/>
        <v>2000</v>
      </c>
      <c r="D2298" s="1" t="str">
        <f t="shared" si="107"/>
        <v xml:space="preserve">Space Shuttle Endeavour </v>
      </c>
      <c r="E2298" s="1" t="s">
        <v>346</v>
      </c>
      <c r="F2298" s="7" t="str">
        <f>TEXT(DATE(MID(H2298, 13, 4), CHOOSE(MATCH( MID(H2298, 5, 3), {"Jan","Feb","Mar","Apr","May","Jun","Jul","Aug","Sep","Oct","Nov","Dec"}, 0), 1, 2, 3, 4, 5, 6, 7, 8, 9, 10, 11, 12), MID(H2298, 9, 2)), "yyyy-mm-dd")</f>
        <v>2000-02-11</v>
      </c>
      <c r="G2298" s="1" t="s">
        <v>4751</v>
      </c>
      <c r="H2298" s="1" t="s">
        <v>4750</v>
      </c>
    </row>
    <row r="2299" spans="1:8" hidden="1" x14ac:dyDescent="0.3">
      <c r="A2299" s="1" t="s">
        <v>714</v>
      </c>
      <c r="B2299" s="1" t="str">
        <f t="shared" si="106"/>
        <v>Japan</v>
      </c>
      <c r="C2299" s="5" t="str">
        <f t="shared" si="105"/>
        <v>2000</v>
      </c>
      <c r="D2299" s="1" t="str">
        <f t="shared" si="107"/>
        <v xml:space="preserve">Mu-V/M-24 </v>
      </c>
      <c r="E2299" s="1" t="s">
        <v>346</v>
      </c>
      <c r="F2299" s="7" t="str">
        <f>TEXT(DATE(MID(H2299, 13, 4), CHOOSE(MATCH( MID(H2299, 5, 3), {"Jan","Feb","Mar","Apr","May","Jun","Jul","Aug","Sep","Oct","Nov","Dec"}, 0), 1, 2, 3, 4, 5, 6, 7, 8, 9, 10, 11, 12), MID(H2299, 9, 2)), "yyyy-mm-dd")</f>
        <v>2000-02-10</v>
      </c>
      <c r="G2299" s="1" t="s">
        <v>4753</v>
      </c>
      <c r="H2299" s="1" t="s">
        <v>4752</v>
      </c>
    </row>
    <row r="2300" spans="1:8" hidden="1" x14ac:dyDescent="0.3">
      <c r="A2300" s="1" t="s">
        <v>130</v>
      </c>
      <c r="B2300" s="1" t="str">
        <f t="shared" si="106"/>
        <v>Kazakhstan</v>
      </c>
      <c r="C2300" s="5" t="str">
        <f t="shared" si="105"/>
        <v>2000</v>
      </c>
      <c r="D2300" s="1" t="str">
        <f t="shared" si="107"/>
        <v xml:space="preserve">Soyuz U/Fregat </v>
      </c>
      <c r="E2300" s="1" t="s">
        <v>346</v>
      </c>
      <c r="F2300" s="7" t="str">
        <f>TEXT(DATE(MID(H2300, 13, 4), CHOOSE(MATCH( MID(H2300, 5, 3), {"Jan","Feb","Mar","Apr","May","Jun","Jul","Aug","Sep","Oct","Nov","Dec"}, 0), 1, 2, 3, 4, 5, 6, 7, 8, 9, 10, 11, 12), MID(H2300, 9, 2)), "yyyy-mm-dd")</f>
        <v>2000-02-08</v>
      </c>
      <c r="G2300" s="1" t="s">
        <v>4755</v>
      </c>
      <c r="H2300" s="1" t="s">
        <v>4754</v>
      </c>
    </row>
    <row r="2301" spans="1:8" hidden="1" x14ac:dyDescent="0.3">
      <c r="A2301" s="1" t="s">
        <v>3160</v>
      </c>
      <c r="B2301" s="1" t="str">
        <f t="shared" si="106"/>
        <v>USA</v>
      </c>
      <c r="C2301" s="5" t="str">
        <f t="shared" si="105"/>
        <v>2000</v>
      </c>
      <c r="D2301" s="1" t="str">
        <f t="shared" si="107"/>
        <v xml:space="preserve">Delta II 7920-10C </v>
      </c>
      <c r="E2301" s="1" t="s">
        <v>346</v>
      </c>
      <c r="F2301" s="7" t="str">
        <f>TEXT(DATE(MID(H2301, 13, 4), CHOOSE(MATCH( MID(H2301, 5, 3), {"Jan","Feb","Mar","Apr","May","Jun","Jul","Aug","Sep","Oct","Nov","Dec"}, 0), 1, 2, 3, 4, 5, 6, 7, 8, 9, 10, 11, 12), MID(H2301, 9, 2)), "yyyy-mm-dd")</f>
        <v>2000-02-08</v>
      </c>
      <c r="G2301" s="1" t="s">
        <v>4757</v>
      </c>
      <c r="H2301" s="1" t="s">
        <v>4756</v>
      </c>
    </row>
    <row r="2302" spans="1:8" hidden="1" x14ac:dyDescent="0.3">
      <c r="A2302" s="1" t="s">
        <v>4092</v>
      </c>
      <c r="B2302" s="1" t="str">
        <f t="shared" si="106"/>
        <v>USA</v>
      </c>
      <c r="C2302" s="5" t="str">
        <f t="shared" si="105"/>
        <v>2000</v>
      </c>
      <c r="D2302" s="1" t="str">
        <f t="shared" si="107"/>
        <v xml:space="preserve">Atlas IIAS </v>
      </c>
      <c r="E2302" s="1" t="s">
        <v>346</v>
      </c>
      <c r="F2302" s="7" t="str">
        <f>TEXT(DATE(MID(H2302, 13, 4), CHOOSE(MATCH( MID(H2302, 5, 3), {"Jan","Feb","Mar","Apr","May","Jun","Jul","Aug","Sep","Oct","Nov","Dec"}, 0), 1, 2, 3, 4, 5, 6, 7, 8, 9, 10, 11, 12), MID(H2302, 9, 2)), "yyyy-mm-dd")</f>
        <v>2000-02-03</v>
      </c>
      <c r="G2302" s="1" t="s">
        <v>4759</v>
      </c>
      <c r="H2302" s="1" t="s">
        <v>4758</v>
      </c>
    </row>
    <row r="2303" spans="1:8" hidden="1" x14ac:dyDescent="0.3">
      <c r="A2303" s="1" t="s">
        <v>2022</v>
      </c>
      <c r="B2303" s="1" t="str">
        <f t="shared" si="106"/>
        <v>Kazakhstan</v>
      </c>
      <c r="C2303" s="5" t="str">
        <f t="shared" si="105"/>
        <v>2000</v>
      </c>
      <c r="D2303" s="1" t="str">
        <f t="shared" si="107"/>
        <v xml:space="preserve">Zenit-2 </v>
      </c>
      <c r="E2303" s="1" t="s">
        <v>346</v>
      </c>
      <c r="F2303" s="7" t="str">
        <f>TEXT(DATE(MID(H2303, 13, 4), CHOOSE(MATCH( MID(H2303, 5, 3), {"Jan","Feb","Mar","Apr","May","Jun","Jul","Aug","Sep","Oct","Nov","Dec"}, 0), 1, 2, 3, 4, 5, 6, 7, 8, 9, 10, 11, 12), MID(H2303, 9, 2)), "yyyy-mm-dd")</f>
        <v>2000-02-03</v>
      </c>
      <c r="G2303" s="1" t="s">
        <v>4761</v>
      </c>
      <c r="H2303" s="1" t="s">
        <v>4760</v>
      </c>
    </row>
    <row r="2304" spans="1:8" hidden="1" x14ac:dyDescent="0.3">
      <c r="A2304" s="1" t="s">
        <v>1630</v>
      </c>
      <c r="B2304" s="1" t="str">
        <f t="shared" si="106"/>
        <v>Kazakhstan</v>
      </c>
      <c r="C2304" s="5" t="str">
        <f t="shared" si="105"/>
        <v>2000</v>
      </c>
      <c r="D2304" s="1" t="str">
        <f t="shared" si="107"/>
        <v xml:space="preserve">Soyuz U </v>
      </c>
      <c r="E2304" s="1" t="s">
        <v>346</v>
      </c>
      <c r="F2304" s="7" t="str">
        <f>TEXT(DATE(MID(H2304, 13, 4), CHOOSE(MATCH( MID(H2304, 5, 3), {"Jan","Feb","Mar","Apr","May","Jun","Jul","Aug","Sep","Oct","Nov","Dec"}, 0), 1, 2, 3, 4, 5, 6, 7, 8, 9, 10, 11, 12), MID(H2304, 9, 2)), "yyyy-mm-dd")</f>
        <v>2000-02-01</v>
      </c>
      <c r="G2304" s="1" t="s">
        <v>4763</v>
      </c>
      <c r="H2304" s="1" t="s">
        <v>4762</v>
      </c>
    </row>
    <row r="2305" spans="1:8" hidden="1" x14ac:dyDescent="0.3">
      <c r="A2305" s="1" t="s">
        <v>3247</v>
      </c>
      <c r="B2305" s="1" t="str">
        <f t="shared" si="106"/>
        <v>USA</v>
      </c>
      <c r="C2305" s="5" t="str">
        <f t="shared" si="105"/>
        <v>2000</v>
      </c>
      <c r="D2305" s="1" t="str">
        <f t="shared" si="107"/>
        <v xml:space="preserve">Minotaur I </v>
      </c>
      <c r="E2305" s="1" t="s">
        <v>8</v>
      </c>
      <c r="F2305" s="7" t="str">
        <f>TEXT(DATE(MID(H2305, 13, 4), CHOOSE(MATCH( MID(H2305, 5, 3), {"Jan","Feb","Mar","Apr","May","Jun","Jul","Aug","Sep","Oct","Nov","Dec"}, 0), 1, 2, 3, 4, 5, 6, 7, 8, 9, 10, 11, 12), MID(H2305, 9, 2)), "yyyy-mm-dd")</f>
        <v>2000-01-27</v>
      </c>
      <c r="G2305" s="1" t="s">
        <v>4765</v>
      </c>
      <c r="H2305" s="1" t="s">
        <v>4764</v>
      </c>
    </row>
    <row r="2306" spans="1:8" hidden="1" x14ac:dyDescent="0.3">
      <c r="A2306" s="1" t="s">
        <v>101</v>
      </c>
      <c r="B2306" s="1" t="str">
        <f t="shared" si="106"/>
        <v>China</v>
      </c>
      <c r="C2306" s="5" t="str">
        <f t="shared" ref="C2306:C2369" si="108">TEXT(F2306, "yyyy")</f>
        <v>2000</v>
      </c>
      <c r="D2306" s="1" t="str">
        <f t="shared" si="107"/>
        <v xml:space="preserve">Long March 3A </v>
      </c>
      <c r="E2306" s="1" t="s">
        <v>8</v>
      </c>
      <c r="F2306" s="7" t="str">
        <f>TEXT(DATE(MID(H2306, 13, 4), CHOOSE(MATCH( MID(H2306, 5, 3), {"Jan","Feb","Mar","Apr","May","Jun","Jul","Aug","Sep","Oct","Nov","Dec"}, 0), 1, 2, 3, 4, 5, 6, 7, 8, 9, 10, 11, 12), MID(H2306, 9, 2)), "yyyy-mm-dd")</f>
        <v>2000-01-25</v>
      </c>
      <c r="G2306" s="1" t="s">
        <v>4767</v>
      </c>
      <c r="H2306" s="1" t="s">
        <v>4766</v>
      </c>
    </row>
    <row r="2307" spans="1:8" hidden="1" x14ac:dyDescent="0.3">
      <c r="A2307" s="1" t="s">
        <v>4338</v>
      </c>
      <c r="B2307" s="1" t="str">
        <f t="shared" ref="B2307:B2370" si="109">TRIM(MID(A2307, FIND("|", SUBSTITUTE(A2307, ",", "|", LEN(A2307) - LEN(SUBSTITUTE(A2307,",", "" )))) + 1, LEN(A2307)))</f>
        <v>France</v>
      </c>
      <c r="C2307" s="5" t="str">
        <f t="shared" si="108"/>
        <v>2000</v>
      </c>
      <c r="D2307" s="1" t="str">
        <f t="shared" ref="D2307:D2370" si="110">LEFT(G2307, FIND("|", G2307) - 1)</f>
        <v xml:space="preserve">Ariane 42L </v>
      </c>
      <c r="E2307" s="1" t="s">
        <v>346</v>
      </c>
      <c r="F2307" s="7" t="str">
        <f>TEXT(DATE(MID(H2307, 13, 4), CHOOSE(MATCH( MID(H2307, 5, 3), {"Jan","Feb","Mar","Apr","May","Jun","Jul","Aug","Sep","Oct","Nov","Dec"}, 0), 1, 2, 3, 4, 5, 6, 7, 8, 9, 10, 11, 12), MID(H2307, 9, 2)), "yyyy-mm-dd")</f>
        <v>2000-01-25</v>
      </c>
      <c r="G2307" s="1" t="s">
        <v>4769</v>
      </c>
      <c r="H2307" s="1" t="s">
        <v>4768</v>
      </c>
    </row>
    <row r="2308" spans="1:8" hidden="1" x14ac:dyDescent="0.3">
      <c r="A2308" s="1" t="s">
        <v>4149</v>
      </c>
      <c r="B2308" s="1" t="str">
        <f t="shared" si="109"/>
        <v>USA</v>
      </c>
      <c r="C2308" s="5" t="str">
        <f t="shared" si="108"/>
        <v>2000</v>
      </c>
      <c r="D2308" s="1" t="str">
        <f t="shared" si="110"/>
        <v xml:space="preserve">Atlas IIA </v>
      </c>
      <c r="E2308" s="1" t="s">
        <v>346</v>
      </c>
      <c r="F2308" s="7" t="str">
        <f>TEXT(DATE(MID(H2308, 13, 4), CHOOSE(MATCH( MID(H2308, 5, 3), {"Jan","Feb","Mar","Apr","May","Jun","Jul","Aug","Sep","Oct","Nov","Dec"}, 0), 1, 2, 3, 4, 5, 6, 7, 8, 9, 10, 11, 12), MID(H2308, 9, 2)), "yyyy-mm-dd")</f>
        <v>2000-01-21</v>
      </c>
      <c r="G2308" s="1" t="s">
        <v>4771</v>
      </c>
      <c r="H2308" s="1" t="s">
        <v>4770</v>
      </c>
    </row>
    <row r="2309" spans="1:8" hidden="1" x14ac:dyDescent="0.3">
      <c r="A2309" s="1" t="s">
        <v>3038</v>
      </c>
      <c r="B2309" s="1" t="str">
        <f t="shared" si="109"/>
        <v>Russia</v>
      </c>
      <c r="C2309" s="5" t="str">
        <f t="shared" si="108"/>
        <v>1999</v>
      </c>
      <c r="D2309" s="1" t="str">
        <f t="shared" si="110"/>
        <v xml:space="preserve">Molniya-M /Block 2BL </v>
      </c>
      <c r="E2309" s="1" t="s">
        <v>346</v>
      </c>
      <c r="F2309" s="7" t="str">
        <f>TEXT(DATE(MID(H2309, 13, 4), CHOOSE(MATCH( MID(H2309, 5, 3), {"Jan","Feb","Mar","Apr","May","Jun","Jul","Aug","Sep","Oct","Nov","Dec"}, 0), 1, 2, 3, 4, 5, 6, 7, 8, 9, 10, 11, 12), MID(H2309, 9, 2)), "yyyy-mm-dd")</f>
        <v>1999-12-27</v>
      </c>
      <c r="G2309" s="1" t="s">
        <v>4773</v>
      </c>
      <c r="H2309" s="1" t="s">
        <v>4772</v>
      </c>
    </row>
    <row r="2310" spans="1:8" hidden="1" x14ac:dyDescent="0.3">
      <c r="A2310" s="1" t="s">
        <v>3926</v>
      </c>
      <c r="B2310" s="1" t="str">
        <f t="shared" si="109"/>
        <v>Kazakhstan</v>
      </c>
      <c r="C2310" s="5" t="str">
        <f t="shared" si="108"/>
        <v>1999</v>
      </c>
      <c r="D2310" s="1" t="str">
        <f t="shared" si="110"/>
        <v xml:space="preserve">Tsyklon-2 </v>
      </c>
      <c r="E2310" s="1" t="s">
        <v>346</v>
      </c>
      <c r="F2310" s="7" t="str">
        <f>TEXT(DATE(MID(H2310, 13, 4), CHOOSE(MATCH( MID(H2310, 5, 3), {"Jan","Feb","Mar","Apr","May","Jun","Jul","Aug","Sep","Oct","Nov","Dec"}, 0), 1, 2, 3, 4, 5, 6, 7, 8, 9, 10, 11, 12), MID(H2310, 9, 2)), "yyyy-mm-dd")</f>
        <v>1999-12-26</v>
      </c>
      <c r="G2310" s="1" t="s">
        <v>4775</v>
      </c>
      <c r="H2310" s="1" t="s">
        <v>4774</v>
      </c>
    </row>
    <row r="2311" spans="1:8" hidden="1" x14ac:dyDescent="0.3">
      <c r="A2311" s="1" t="s">
        <v>4338</v>
      </c>
      <c r="B2311" s="1" t="str">
        <f t="shared" si="109"/>
        <v>France</v>
      </c>
      <c r="C2311" s="5" t="str">
        <f t="shared" si="108"/>
        <v>1999</v>
      </c>
      <c r="D2311" s="1" t="str">
        <f t="shared" si="110"/>
        <v xml:space="preserve">Ariane 44L </v>
      </c>
      <c r="E2311" s="1" t="s">
        <v>346</v>
      </c>
      <c r="F2311" s="7" t="str">
        <f>TEXT(DATE(MID(H2311, 13, 4), CHOOSE(MATCH( MID(H2311, 5, 3), {"Jan","Feb","Mar","Apr","May","Jun","Jul","Aug","Sep","Oct","Nov","Dec"}, 0), 1, 2, 3, 4, 5, 6, 7, 8, 9, 10, 11, 12), MID(H2311, 9, 2)), "yyyy-mm-dd")</f>
        <v>1999-12-22</v>
      </c>
      <c r="G2311" s="1" t="s">
        <v>4777</v>
      </c>
      <c r="H2311" s="1" t="s">
        <v>4776</v>
      </c>
    </row>
    <row r="2312" spans="1:8" hidden="1" x14ac:dyDescent="0.3">
      <c r="A2312" s="1" t="s">
        <v>2063</v>
      </c>
      <c r="B2312" s="1" t="str">
        <f t="shared" si="109"/>
        <v>USA</v>
      </c>
      <c r="C2312" s="5" t="str">
        <f t="shared" si="108"/>
        <v>1999</v>
      </c>
      <c r="D2312" s="1" t="str">
        <f t="shared" si="110"/>
        <v xml:space="preserve">Minotaur C (Taurus) </v>
      </c>
      <c r="E2312" s="1" t="s">
        <v>8</v>
      </c>
      <c r="F2312" s="7" t="str">
        <f>TEXT(DATE(MID(H2312, 13, 4), CHOOSE(MATCH( MID(H2312, 5, 3), {"Jan","Feb","Mar","Apr","May","Jun","Jul","Aug","Sep","Oct","Nov","Dec"}, 0), 1, 2, 3, 4, 5, 6, 7, 8, 9, 10, 11, 12), MID(H2312, 9, 2)), "yyyy-mm-dd")</f>
        <v>1999-12-21</v>
      </c>
      <c r="G2312" s="1" t="s">
        <v>4779</v>
      </c>
      <c r="H2312" s="1" t="s">
        <v>4778</v>
      </c>
    </row>
    <row r="2313" spans="1:8" hidden="1" x14ac:dyDescent="0.3">
      <c r="A2313" s="1" t="s">
        <v>30</v>
      </c>
      <c r="B2313" s="1" t="str">
        <f t="shared" si="109"/>
        <v>USA</v>
      </c>
      <c r="C2313" s="5" t="str">
        <f t="shared" si="108"/>
        <v>1999</v>
      </c>
      <c r="D2313" s="1" t="str">
        <f t="shared" si="110"/>
        <v xml:space="preserve">Space Shuttle Discovery </v>
      </c>
      <c r="E2313" s="1" t="s">
        <v>346</v>
      </c>
      <c r="F2313" s="7" t="str">
        <f>TEXT(DATE(MID(H2313, 13, 4), CHOOSE(MATCH( MID(H2313, 5, 3), {"Jan","Feb","Mar","Apr","May","Jun","Jul","Aug","Sep","Oct","Nov","Dec"}, 0), 1, 2, 3, 4, 5, 6, 7, 8, 9, 10, 11, 12), MID(H2313, 9, 2)), "yyyy-mm-dd")</f>
        <v>1999-12-20</v>
      </c>
      <c r="G2313" s="1" t="s">
        <v>4781</v>
      </c>
      <c r="H2313" s="1" t="s">
        <v>4780</v>
      </c>
    </row>
    <row r="2314" spans="1:8" hidden="1" x14ac:dyDescent="0.3">
      <c r="A2314" s="1" t="s">
        <v>671</v>
      </c>
      <c r="B2314" s="1" t="str">
        <f t="shared" si="109"/>
        <v>USA</v>
      </c>
      <c r="C2314" s="5" t="str">
        <f t="shared" si="108"/>
        <v>1999</v>
      </c>
      <c r="D2314" s="1" t="str">
        <f t="shared" si="110"/>
        <v xml:space="preserve">Atlas IIAS </v>
      </c>
      <c r="E2314" s="1" t="s">
        <v>346</v>
      </c>
      <c r="F2314" s="7" t="str">
        <f>TEXT(DATE(MID(H2314, 13, 4), CHOOSE(MATCH( MID(H2314, 5, 3), {"Jan","Feb","Mar","Apr","May","Jun","Jul","Aug","Sep","Oct","Nov","Dec"}, 0), 1, 2, 3, 4, 5, 6, 7, 8, 9, 10, 11, 12), MID(H2314, 9, 2)), "yyyy-mm-dd")</f>
        <v>1999-12-18</v>
      </c>
      <c r="G2314" s="1" t="s">
        <v>4783</v>
      </c>
      <c r="H2314" s="1" t="s">
        <v>4782</v>
      </c>
    </row>
    <row r="2315" spans="1:8" hidden="1" x14ac:dyDescent="0.3">
      <c r="A2315" s="1" t="s">
        <v>4249</v>
      </c>
      <c r="B2315" s="1" t="str">
        <f t="shared" si="109"/>
        <v>USA</v>
      </c>
      <c r="C2315" s="5" t="str">
        <f t="shared" si="108"/>
        <v>1999</v>
      </c>
      <c r="D2315" s="1" t="str">
        <f t="shared" si="110"/>
        <v xml:space="preserve">Titan II(23)G </v>
      </c>
      <c r="E2315" s="1" t="s">
        <v>346</v>
      </c>
      <c r="F2315" s="7" t="str">
        <f>TEXT(DATE(MID(H2315, 13, 4), CHOOSE(MATCH( MID(H2315, 5, 3), {"Jan","Feb","Mar","Apr","May","Jun","Jul","Aug","Sep","Oct","Nov","Dec"}, 0), 1, 2, 3, 4, 5, 6, 7, 8, 9, 10, 11, 12), MID(H2315, 9, 2)), "yyyy-mm-dd")</f>
        <v>1999-12-12</v>
      </c>
      <c r="G2315" s="1" t="s">
        <v>4785</v>
      </c>
      <c r="H2315" s="1" t="s">
        <v>4784</v>
      </c>
    </row>
    <row r="2316" spans="1:8" hidden="1" x14ac:dyDescent="0.3">
      <c r="A2316" s="1" t="s">
        <v>4275</v>
      </c>
      <c r="B2316" s="1" t="str">
        <f t="shared" si="109"/>
        <v>Brazil</v>
      </c>
      <c r="C2316" s="5" t="str">
        <f t="shared" si="108"/>
        <v>1999</v>
      </c>
      <c r="D2316" s="1" t="str">
        <f t="shared" si="110"/>
        <v xml:space="preserve">VLS-1 </v>
      </c>
      <c r="E2316" s="1" t="s">
        <v>346</v>
      </c>
      <c r="F2316" s="7" t="str">
        <f>TEXT(DATE(MID(H2316, 13, 4), CHOOSE(MATCH( MID(H2316, 5, 3), {"Jan","Feb","Mar","Apr","May","Jun","Jul","Aug","Sep","Oct","Nov","Dec"}, 0), 1, 2, 3, 4, 5, 6, 7, 8, 9, 10, 11, 12), MID(H2316, 9, 2)), "yyyy-mm-dd")</f>
        <v>1999-12-11</v>
      </c>
      <c r="G2316" s="1" t="s">
        <v>4787</v>
      </c>
      <c r="H2316" s="1" t="s">
        <v>4786</v>
      </c>
    </row>
    <row r="2317" spans="1:8" hidden="1" x14ac:dyDescent="0.3">
      <c r="A2317" s="1" t="s">
        <v>379</v>
      </c>
      <c r="B2317" s="1" t="str">
        <f t="shared" si="109"/>
        <v>France</v>
      </c>
      <c r="C2317" s="5" t="str">
        <f t="shared" si="108"/>
        <v>1999</v>
      </c>
      <c r="D2317" s="1" t="str">
        <f t="shared" si="110"/>
        <v xml:space="preserve">Ariane 5 G </v>
      </c>
      <c r="E2317" s="1" t="s">
        <v>346</v>
      </c>
      <c r="F2317" s="7" t="str">
        <f>TEXT(DATE(MID(H2317, 13, 4), CHOOSE(MATCH( MID(H2317, 5, 3), {"Jan","Feb","Mar","Apr","May","Jun","Jul","Aug","Sep","Oct","Nov","Dec"}, 0), 1, 2, 3, 4, 5, 6, 7, 8, 9, 10, 11, 12), MID(H2317, 9, 2)), "yyyy-mm-dd")</f>
        <v>1999-12-10</v>
      </c>
      <c r="G2317" s="1" t="s">
        <v>4789</v>
      </c>
      <c r="H2317" s="1" t="s">
        <v>4788</v>
      </c>
    </row>
    <row r="2318" spans="1:8" hidden="1" x14ac:dyDescent="0.3">
      <c r="A2318" s="1" t="s">
        <v>1200</v>
      </c>
      <c r="B2318" s="1" t="str">
        <f t="shared" si="109"/>
        <v>USA</v>
      </c>
      <c r="C2318" s="5" t="str">
        <f t="shared" si="108"/>
        <v>1999</v>
      </c>
      <c r="D2318" s="1" t="str">
        <f t="shared" si="110"/>
        <v xml:space="preserve">Pegasus XL/HAPS </v>
      </c>
      <c r="E2318" s="1" t="s">
        <v>8</v>
      </c>
      <c r="F2318" s="7" t="str">
        <f>TEXT(DATE(MID(H2318, 13, 4), CHOOSE(MATCH( MID(H2318, 5, 3), {"Jan","Feb","Mar","Apr","May","Jun","Jul","Aug","Sep","Oct","Nov","Dec"}, 0), 1, 2, 3, 4, 5, 6, 7, 8, 9, 10, 11, 12), MID(H2318, 9, 2)), "yyyy-mm-dd")</f>
        <v>1999-12-04</v>
      </c>
      <c r="G2318" s="1" t="s">
        <v>4791</v>
      </c>
      <c r="H2318" s="1" t="s">
        <v>4790</v>
      </c>
    </row>
    <row r="2319" spans="1:8" hidden="1" x14ac:dyDescent="0.3">
      <c r="A2319" s="1" t="s">
        <v>4338</v>
      </c>
      <c r="B2319" s="1" t="str">
        <f t="shared" si="109"/>
        <v>France</v>
      </c>
      <c r="C2319" s="5" t="str">
        <f t="shared" si="108"/>
        <v>1999</v>
      </c>
      <c r="D2319" s="1" t="str">
        <f t="shared" si="110"/>
        <v xml:space="preserve">Ariane 40 </v>
      </c>
      <c r="E2319" s="1" t="s">
        <v>346</v>
      </c>
      <c r="F2319" s="7" t="str">
        <f>TEXT(DATE(MID(H2319, 13, 4), CHOOSE(MATCH( MID(H2319, 5, 3), {"Jan","Feb","Mar","Apr","May","Jun","Jul","Aug","Sep","Oct","Nov","Dec"}, 0), 1, 2, 3, 4, 5, 6, 7, 8, 9, 10, 11, 12), MID(H2319, 9, 2)), "yyyy-mm-dd")</f>
        <v>1999-12-03</v>
      </c>
      <c r="G2319" s="1" t="s">
        <v>4793</v>
      </c>
      <c r="H2319" s="1" t="s">
        <v>4792</v>
      </c>
    </row>
    <row r="2320" spans="1:8" hidden="1" x14ac:dyDescent="0.3">
      <c r="A2320" s="1" t="s">
        <v>4092</v>
      </c>
      <c r="B2320" s="1" t="str">
        <f t="shared" si="109"/>
        <v>USA</v>
      </c>
      <c r="C2320" s="5" t="str">
        <f t="shared" si="108"/>
        <v>1999</v>
      </c>
      <c r="D2320" s="1" t="str">
        <f t="shared" si="110"/>
        <v xml:space="preserve">Atlas IIA </v>
      </c>
      <c r="E2320" s="1" t="s">
        <v>346</v>
      </c>
      <c r="F2320" s="7" t="str">
        <f>TEXT(DATE(MID(H2320, 13, 4), CHOOSE(MATCH( MID(H2320, 5, 3), {"Jan","Feb","Mar","Apr","May","Jun","Jul","Aug","Sep","Oct","Nov","Dec"}, 0), 1, 2, 3, 4, 5, 6, 7, 8, 9, 10, 11, 12), MID(H2320, 9, 2)), "yyyy-mm-dd")</f>
        <v>1999-11-23</v>
      </c>
      <c r="G2320" s="1" t="s">
        <v>4795</v>
      </c>
      <c r="H2320" s="1" t="s">
        <v>4794</v>
      </c>
    </row>
    <row r="2321" spans="1:8" hidden="1" x14ac:dyDescent="0.3">
      <c r="A2321" s="1" t="s">
        <v>1630</v>
      </c>
      <c r="B2321" s="1" t="str">
        <f t="shared" si="109"/>
        <v>Kazakhstan</v>
      </c>
      <c r="C2321" s="5" t="str">
        <f t="shared" si="108"/>
        <v>1999</v>
      </c>
      <c r="D2321" s="1" t="str">
        <f t="shared" si="110"/>
        <v xml:space="preserve">Soyuz U/Ikar </v>
      </c>
      <c r="E2321" s="1" t="s">
        <v>346</v>
      </c>
      <c r="F2321" s="7" t="str">
        <f>TEXT(DATE(MID(H2321, 13, 4), CHOOSE(MATCH( MID(H2321, 5, 3), {"Jan","Feb","Mar","Apr","May","Jun","Jul","Aug","Sep","Oct","Nov","Dec"}, 0), 1, 2, 3, 4, 5, 6, 7, 8, 9, 10, 11, 12), MID(H2321, 9, 2)), "yyyy-mm-dd")</f>
        <v>1999-11-22</v>
      </c>
      <c r="G2321" s="1" t="s">
        <v>4797</v>
      </c>
      <c r="H2321" s="1" t="s">
        <v>4796</v>
      </c>
    </row>
    <row r="2322" spans="1:8" hidden="1" x14ac:dyDescent="0.3">
      <c r="A2322" s="1" t="s">
        <v>138</v>
      </c>
      <c r="B2322" s="1" t="str">
        <f t="shared" si="109"/>
        <v>China</v>
      </c>
      <c r="C2322" s="5" t="str">
        <f t="shared" si="108"/>
        <v>1999</v>
      </c>
      <c r="D2322" s="1" t="str">
        <f t="shared" si="110"/>
        <v xml:space="preserve">Long March 2F </v>
      </c>
      <c r="E2322" s="1" t="s">
        <v>346</v>
      </c>
      <c r="F2322" s="7" t="str">
        <f>TEXT(DATE(MID(H2322, 13, 4), CHOOSE(MATCH( MID(H2322, 5, 3), {"Jan","Feb","Mar","Apr","May","Jun","Jul","Aug","Sep","Oct","Nov","Dec"}, 0), 1, 2, 3, 4, 5, 6, 7, 8, 9, 10, 11, 12), MID(H2322, 9, 2)), "yyyy-mm-dd")</f>
        <v>1999-11-19</v>
      </c>
      <c r="G2322" s="1" t="s">
        <v>4799</v>
      </c>
      <c r="H2322" s="1" t="s">
        <v>4798</v>
      </c>
    </row>
    <row r="2323" spans="1:8" hidden="1" x14ac:dyDescent="0.3">
      <c r="A2323" s="1" t="s">
        <v>61</v>
      </c>
      <c r="B2323" s="1" t="str">
        <f t="shared" si="109"/>
        <v>Japan</v>
      </c>
      <c r="C2323" s="5" t="str">
        <f t="shared" si="108"/>
        <v>1999</v>
      </c>
      <c r="D2323" s="1" t="str">
        <f t="shared" si="110"/>
        <v xml:space="preserve">H-IIS </v>
      </c>
      <c r="E2323" s="1" t="s">
        <v>346</v>
      </c>
      <c r="F2323" s="7" t="str">
        <f>TEXT(DATE(MID(H2323, 13, 4), CHOOSE(MATCH( MID(H2323, 5, 3), {"Jan","Feb","Mar","Apr","May","Jun","Jul","Aug","Sep","Oct","Nov","Dec"}, 0), 1, 2, 3, 4, 5, 6, 7, 8, 9, 10, 11, 12), MID(H2323, 9, 2)), "yyyy-mm-dd")</f>
        <v>1999-11-15</v>
      </c>
      <c r="G2323" s="1" t="s">
        <v>4801</v>
      </c>
      <c r="H2323" s="1" t="s">
        <v>4800</v>
      </c>
    </row>
    <row r="2324" spans="1:8" hidden="1" x14ac:dyDescent="0.3">
      <c r="A2324" s="1" t="s">
        <v>4338</v>
      </c>
      <c r="B2324" s="1" t="str">
        <f t="shared" si="109"/>
        <v>France</v>
      </c>
      <c r="C2324" s="5" t="str">
        <f t="shared" si="108"/>
        <v>1999</v>
      </c>
      <c r="D2324" s="1" t="str">
        <f t="shared" si="110"/>
        <v xml:space="preserve">Ariane 44LP </v>
      </c>
      <c r="E2324" s="1" t="s">
        <v>346</v>
      </c>
      <c r="F2324" s="7" t="str">
        <f>TEXT(DATE(MID(H2324, 13, 4), CHOOSE(MATCH( MID(H2324, 5, 3), {"Jan","Feb","Mar","Apr","May","Jun","Jul","Aug","Sep","Oct","Nov","Dec"}, 0), 1, 2, 3, 4, 5, 6, 7, 8, 9, 10, 11, 12), MID(H2324, 9, 2)), "yyyy-mm-dd")</f>
        <v>1999-11-13</v>
      </c>
      <c r="G2324" s="1" t="s">
        <v>4803</v>
      </c>
      <c r="H2324" s="1" t="s">
        <v>4802</v>
      </c>
    </row>
    <row r="2325" spans="1:8" hidden="1" x14ac:dyDescent="0.3">
      <c r="A2325" s="1" t="s">
        <v>529</v>
      </c>
      <c r="B2325" s="1" t="str">
        <f t="shared" si="109"/>
        <v>Kazakhstan</v>
      </c>
      <c r="C2325" s="5" t="str">
        <f t="shared" si="108"/>
        <v>1999</v>
      </c>
      <c r="D2325" s="1" t="str">
        <f t="shared" si="110"/>
        <v xml:space="preserve">Proton K/Block-DM-2 </v>
      </c>
      <c r="E2325" s="1" t="s">
        <v>346</v>
      </c>
      <c r="F2325" s="7" t="str">
        <f>TEXT(DATE(MID(H2325, 13, 4), CHOOSE(MATCH( MID(H2325, 5, 3), {"Jan","Feb","Mar","Apr","May","Jun","Jul","Aug","Sep","Oct","Nov","Dec"}, 0), 1, 2, 3, 4, 5, 6, 7, 8, 9, 10, 11, 12), MID(H2325, 9, 2)), "yyyy-mm-dd")</f>
        <v>1999-10-27</v>
      </c>
      <c r="G2325" s="1" t="s">
        <v>4805</v>
      </c>
      <c r="H2325" s="1" t="s">
        <v>4804</v>
      </c>
    </row>
    <row r="2326" spans="1:8" hidden="1" x14ac:dyDescent="0.3">
      <c r="A2326" s="1" t="s">
        <v>4338</v>
      </c>
      <c r="B2326" s="1" t="str">
        <f t="shared" si="109"/>
        <v>France</v>
      </c>
      <c r="C2326" s="5" t="str">
        <f t="shared" si="108"/>
        <v>1999</v>
      </c>
      <c r="D2326" s="1" t="str">
        <f t="shared" si="110"/>
        <v xml:space="preserve">Ariane 44LP </v>
      </c>
      <c r="E2326" s="1" t="s">
        <v>346</v>
      </c>
      <c r="F2326" s="7" t="str">
        <f>TEXT(DATE(MID(H2326, 13, 4), CHOOSE(MATCH( MID(H2326, 5, 3), {"Jan","Feb","Mar","Apr","May","Jun","Jul","Aug","Sep","Oct","Nov","Dec"}, 0), 1, 2, 3, 4, 5, 6, 7, 8, 9, 10, 11, 12), MID(H2326, 9, 2)), "yyyy-mm-dd")</f>
        <v>1999-10-19</v>
      </c>
      <c r="G2326" s="1" t="s">
        <v>4807</v>
      </c>
      <c r="H2326" s="1" t="s">
        <v>4806</v>
      </c>
    </row>
    <row r="2327" spans="1:8" hidden="1" x14ac:dyDescent="0.3">
      <c r="A2327" s="1" t="s">
        <v>1630</v>
      </c>
      <c r="B2327" s="1" t="str">
        <f t="shared" si="109"/>
        <v>Kazakhstan</v>
      </c>
      <c r="C2327" s="5" t="str">
        <f t="shared" si="108"/>
        <v>1999</v>
      </c>
      <c r="D2327" s="1" t="str">
        <f t="shared" si="110"/>
        <v xml:space="preserve">Soyuz U/Ikar </v>
      </c>
      <c r="E2327" s="1" t="s">
        <v>346</v>
      </c>
      <c r="F2327" s="7" t="str">
        <f>TEXT(DATE(MID(H2327, 13, 4), CHOOSE(MATCH( MID(H2327, 5, 3), {"Jan","Feb","Mar","Apr","May","Jun","Jul","Aug","Sep","Oct","Nov","Dec"}, 0), 1, 2, 3, 4, 5, 6, 7, 8, 9, 10, 11, 12), MID(H2327, 9, 2)), "yyyy-mm-dd")</f>
        <v>1999-10-18</v>
      </c>
      <c r="G2327" s="1" t="s">
        <v>4809</v>
      </c>
      <c r="H2327" s="1" t="s">
        <v>4808</v>
      </c>
    </row>
    <row r="2328" spans="1:8" hidden="1" x14ac:dyDescent="0.3">
      <c r="A2328" s="1" t="s">
        <v>3524</v>
      </c>
      <c r="B2328" s="1" t="str">
        <f t="shared" si="109"/>
        <v>China</v>
      </c>
      <c r="C2328" s="5" t="str">
        <f t="shared" si="108"/>
        <v>1999</v>
      </c>
      <c r="D2328" s="1" t="str">
        <f t="shared" si="110"/>
        <v xml:space="preserve">Long March 4B </v>
      </c>
      <c r="E2328" s="1" t="s">
        <v>8</v>
      </c>
      <c r="F2328" s="7" t="str">
        <f>TEXT(DATE(MID(H2328, 13, 4), CHOOSE(MATCH( MID(H2328, 5, 3), {"Jan","Feb","Mar","Apr","May","Jun","Jul","Aug","Sep","Oct","Nov","Dec"}, 0), 1, 2, 3, 4, 5, 6, 7, 8, 9, 10, 11, 12), MID(H2328, 9, 2)), "yyyy-mm-dd")</f>
        <v>1999-10-14</v>
      </c>
      <c r="G2328" s="1" t="s">
        <v>4811</v>
      </c>
      <c r="H2328" s="1" t="s">
        <v>4810</v>
      </c>
    </row>
    <row r="2329" spans="1:8" hidden="1" x14ac:dyDescent="0.3">
      <c r="A2329" s="1" t="s">
        <v>2702</v>
      </c>
      <c r="B2329" s="1" t="str">
        <f t="shared" si="109"/>
        <v>Pacific Ocean</v>
      </c>
      <c r="C2329" s="5" t="str">
        <f t="shared" si="108"/>
        <v>1999</v>
      </c>
      <c r="D2329" s="1" t="str">
        <f t="shared" si="110"/>
        <v xml:space="preserve">Zenit-3 SL </v>
      </c>
      <c r="E2329" s="1" t="s">
        <v>346</v>
      </c>
      <c r="F2329" s="7" t="str">
        <f>TEXT(DATE(MID(H2329, 13, 4), CHOOSE(MATCH( MID(H2329, 5, 3), {"Jan","Feb","Mar","Apr","May","Jun","Jul","Aug","Sep","Oct","Nov","Dec"}, 0), 1, 2, 3, 4, 5, 6, 7, 8, 9, 10, 11, 12), MID(H2329, 9, 2)), "yyyy-mm-dd")</f>
        <v>1999-10-10</v>
      </c>
      <c r="G2329" s="1" t="s">
        <v>4813</v>
      </c>
      <c r="H2329" s="1" t="s">
        <v>4812</v>
      </c>
    </row>
    <row r="2330" spans="1:8" hidden="1" x14ac:dyDescent="0.3">
      <c r="A2330" s="1" t="s">
        <v>3478</v>
      </c>
      <c r="B2330" s="1" t="str">
        <f t="shared" si="109"/>
        <v>USA</v>
      </c>
      <c r="C2330" s="5" t="str">
        <f t="shared" si="108"/>
        <v>1999</v>
      </c>
      <c r="D2330" s="1" t="str">
        <f t="shared" si="110"/>
        <v xml:space="preserve">Delta II 7925 </v>
      </c>
      <c r="E2330" s="1" t="s">
        <v>346</v>
      </c>
      <c r="F2330" s="7" t="str">
        <f>TEXT(DATE(MID(H2330, 13, 4), CHOOSE(MATCH( MID(H2330, 5, 3), {"Jan","Feb","Mar","Apr","May","Jun","Jul","Aug","Sep","Oct","Nov","Dec"}, 0), 1, 2, 3, 4, 5, 6, 7, 8, 9, 10, 11, 12), MID(H2330, 9, 2)), "yyyy-mm-dd")</f>
        <v>1999-10-07</v>
      </c>
      <c r="G2330" s="1" t="s">
        <v>4815</v>
      </c>
      <c r="H2330" s="1" t="s">
        <v>4814</v>
      </c>
    </row>
    <row r="2331" spans="1:8" hidden="1" x14ac:dyDescent="0.3">
      <c r="A2331" s="1" t="s">
        <v>5</v>
      </c>
      <c r="B2331" s="1" t="str">
        <f t="shared" si="109"/>
        <v>Russia</v>
      </c>
      <c r="C2331" s="5" t="str">
        <f t="shared" si="108"/>
        <v>1999</v>
      </c>
      <c r="D2331" s="1" t="str">
        <f t="shared" si="110"/>
        <v xml:space="preserve">Soyuz U </v>
      </c>
      <c r="E2331" s="1" t="s">
        <v>346</v>
      </c>
      <c r="F2331" s="7" t="str">
        <f>TEXT(DATE(MID(H2331, 13, 4), CHOOSE(MATCH( MID(H2331, 5, 3), {"Jan","Feb","Mar","Apr","May","Jun","Jul","Aug","Sep","Oct","Nov","Dec"}, 0), 1, 2, 3, 4, 5, 6, 7, 8, 9, 10, 11, 12), MID(H2331, 9, 2)), "yyyy-mm-dd")</f>
        <v>1999-09-28</v>
      </c>
      <c r="G2331" s="1" t="s">
        <v>4817</v>
      </c>
      <c r="H2331" s="1" t="s">
        <v>4816</v>
      </c>
    </row>
    <row r="2332" spans="1:8" hidden="1" x14ac:dyDescent="0.3">
      <c r="A2332" s="1" t="s">
        <v>4200</v>
      </c>
      <c r="B2332" s="1" t="str">
        <f t="shared" si="109"/>
        <v>Kazakhstan</v>
      </c>
      <c r="C2332" s="5" t="str">
        <f t="shared" si="108"/>
        <v>1999</v>
      </c>
      <c r="D2332" s="1" t="str">
        <f t="shared" si="110"/>
        <v xml:space="preserve">Proton-K/Block DM-3 </v>
      </c>
      <c r="E2332" s="1" t="s">
        <v>346</v>
      </c>
      <c r="F2332" s="7" t="str">
        <f>TEXT(DATE(MID(H2332, 13, 4), CHOOSE(MATCH( MID(H2332, 5, 3), {"Jan","Feb","Mar","Apr","May","Jun","Jul","Aug","Sep","Oct","Nov","Dec"}, 0), 1, 2, 3, 4, 5, 6, 7, 8, 9, 10, 11, 12), MID(H2332, 9, 2)), "yyyy-mm-dd")</f>
        <v>1999-09-26</v>
      </c>
      <c r="G2332" s="1" t="s">
        <v>4819</v>
      </c>
      <c r="H2332" s="1" t="s">
        <v>4818</v>
      </c>
    </row>
    <row r="2333" spans="1:8" hidden="1" x14ac:dyDescent="0.3">
      <c r="A2333" s="1" t="s">
        <v>4338</v>
      </c>
      <c r="B2333" s="1" t="str">
        <f t="shared" si="109"/>
        <v>France</v>
      </c>
      <c r="C2333" s="5" t="str">
        <f t="shared" si="108"/>
        <v>1999</v>
      </c>
      <c r="D2333" s="1" t="str">
        <f t="shared" si="110"/>
        <v xml:space="preserve">Ariane 44LP </v>
      </c>
      <c r="E2333" s="1" t="s">
        <v>346</v>
      </c>
      <c r="F2333" s="7" t="str">
        <f>TEXT(DATE(MID(H2333, 13, 4), CHOOSE(MATCH( MID(H2333, 5, 3), {"Jan","Feb","Mar","Apr","May","Jun","Jul","Aug","Sep","Oct","Nov","Dec"}, 0), 1, 2, 3, 4, 5, 6, 7, 8, 9, 10, 11, 12), MID(H2333, 9, 2)), "yyyy-mm-dd")</f>
        <v>1999-09-25</v>
      </c>
      <c r="G2333" s="1" t="s">
        <v>4821</v>
      </c>
      <c r="H2333" s="1" t="s">
        <v>4820</v>
      </c>
    </row>
    <row r="2334" spans="1:8" hidden="1" x14ac:dyDescent="0.3">
      <c r="A2334" s="1" t="s">
        <v>745</v>
      </c>
      <c r="B2334" s="1" t="str">
        <f t="shared" si="109"/>
        <v>USA</v>
      </c>
      <c r="C2334" s="5" t="str">
        <f t="shared" si="108"/>
        <v>1999</v>
      </c>
      <c r="D2334" s="1" t="str">
        <f t="shared" si="110"/>
        <v xml:space="preserve">Athena II </v>
      </c>
      <c r="E2334" s="1" t="s">
        <v>346</v>
      </c>
      <c r="F2334" s="7" t="str">
        <f>TEXT(DATE(MID(H2334, 13, 4), CHOOSE(MATCH( MID(H2334, 5, 3), {"Jan","Feb","Mar","Apr","May","Jun","Jul","Aug","Sep","Oct","Nov","Dec"}, 0), 1, 2, 3, 4, 5, 6, 7, 8, 9, 10, 11, 12), MID(H2334, 9, 2)), "yyyy-mm-dd")</f>
        <v>1999-09-24</v>
      </c>
      <c r="G2334" s="1" t="s">
        <v>4823</v>
      </c>
      <c r="H2334" s="1" t="s">
        <v>4822</v>
      </c>
    </row>
    <row r="2335" spans="1:8" hidden="1" x14ac:dyDescent="0.3">
      <c r="A2335" s="1" t="s">
        <v>4149</v>
      </c>
      <c r="B2335" s="1" t="str">
        <f t="shared" si="109"/>
        <v>USA</v>
      </c>
      <c r="C2335" s="5" t="str">
        <f t="shared" si="108"/>
        <v>1999</v>
      </c>
      <c r="D2335" s="1" t="str">
        <f t="shared" si="110"/>
        <v xml:space="preserve">Atlas IIAS </v>
      </c>
      <c r="E2335" s="1" t="s">
        <v>346</v>
      </c>
      <c r="F2335" s="7" t="str">
        <f>TEXT(DATE(MID(H2335, 13, 4), CHOOSE(MATCH( MID(H2335, 5, 3), {"Jan","Feb","Mar","Apr","May","Jun","Jul","Aug","Sep","Oct","Nov","Dec"}, 0), 1, 2, 3, 4, 5, 6, 7, 8, 9, 10, 11, 12), MID(H2335, 9, 2)), "yyyy-mm-dd")</f>
        <v>1999-09-23</v>
      </c>
      <c r="G2335" s="1" t="s">
        <v>4825</v>
      </c>
      <c r="H2335" s="1" t="s">
        <v>4824</v>
      </c>
    </row>
    <row r="2336" spans="1:8" hidden="1" x14ac:dyDescent="0.3">
      <c r="A2336" s="1" t="s">
        <v>1630</v>
      </c>
      <c r="B2336" s="1" t="str">
        <f t="shared" si="109"/>
        <v>Kazakhstan</v>
      </c>
      <c r="C2336" s="5" t="str">
        <f t="shared" si="108"/>
        <v>1999</v>
      </c>
      <c r="D2336" s="1" t="str">
        <f t="shared" si="110"/>
        <v xml:space="preserve">Soyuz U/Ikar </v>
      </c>
      <c r="E2336" s="1" t="s">
        <v>346</v>
      </c>
      <c r="F2336" s="7" t="str">
        <f>TEXT(DATE(MID(H2336, 13, 4), CHOOSE(MATCH( MID(H2336, 5, 3), {"Jan","Feb","Mar","Apr","May","Jun","Jul","Aug","Sep","Oct","Nov","Dec"}, 0), 1, 2, 3, 4, 5, 6, 7, 8, 9, 10, 11, 12), MID(H2336, 9, 2)), "yyyy-mm-dd")</f>
        <v>1999-09-22</v>
      </c>
      <c r="G2336" s="1" t="s">
        <v>4827</v>
      </c>
      <c r="H2336" s="1" t="s">
        <v>4826</v>
      </c>
    </row>
    <row r="2337" spans="1:8" hidden="1" x14ac:dyDescent="0.3">
      <c r="A2337" s="1" t="s">
        <v>5</v>
      </c>
      <c r="B2337" s="1" t="str">
        <f t="shared" si="109"/>
        <v>Russia</v>
      </c>
      <c r="C2337" s="5" t="str">
        <f t="shared" si="108"/>
        <v>1999</v>
      </c>
      <c r="D2337" s="1" t="str">
        <f t="shared" si="110"/>
        <v xml:space="preserve">Soyuz U </v>
      </c>
      <c r="E2337" s="1" t="s">
        <v>346</v>
      </c>
      <c r="F2337" s="7" t="str">
        <f>TEXT(DATE(MID(H2337, 13, 4), CHOOSE(MATCH( MID(H2337, 5, 3), {"Jan","Feb","Mar","Apr","May","Jun","Jul","Aug","Sep","Oct","Nov","Dec"}, 0), 1, 2, 3, 4, 5, 6, 7, 8, 9, 10, 11, 12), MID(H2337, 9, 2)), "yyyy-mm-dd")</f>
        <v>1999-09-09</v>
      </c>
      <c r="G2337" s="1" t="s">
        <v>4829</v>
      </c>
      <c r="H2337" s="1" t="s">
        <v>4828</v>
      </c>
    </row>
    <row r="2338" spans="1:8" hidden="1" x14ac:dyDescent="0.3">
      <c r="A2338" s="1" t="s">
        <v>4200</v>
      </c>
      <c r="B2338" s="1" t="str">
        <f t="shared" si="109"/>
        <v>Kazakhstan</v>
      </c>
      <c r="C2338" s="5" t="str">
        <f t="shared" si="108"/>
        <v>1999</v>
      </c>
      <c r="D2338" s="1" t="str">
        <f t="shared" si="110"/>
        <v xml:space="preserve">Proton-K/Block DM-2M </v>
      </c>
      <c r="E2338" s="1" t="s">
        <v>346</v>
      </c>
      <c r="F2338" s="7" t="str">
        <f>TEXT(DATE(MID(H2338, 13, 4), CHOOSE(MATCH( MID(H2338, 5, 3), {"Jan","Feb","Mar","Apr","May","Jun","Jul","Aug","Sep","Oct","Nov","Dec"}, 0), 1, 2, 3, 4, 5, 6, 7, 8, 9, 10, 11, 12), MID(H2338, 9, 2)), "yyyy-mm-dd")</f>
        <v>1999-09-06</v>
      </c>
      <c r="G2338" s="1" t="s">
        <v>4831</v>
      </c>
      <c r="H2338" s="1" t="s">
        <v>4830</v>
      </c>
    </row>
    <row r="2339" spans="1:8" hidden="1" x14ac:dyDescent="0.3">
      <c r="A2339" s="1" t="s">
        <v>4338</v>
      </c>
      <c r="B2339" s="1" t="str">
        <f t="shared" si="109"/>
        <v>France</v>
      </c>
      <c r="C2339" s="5" t="str">
        <f t="shared" si="108"/>
        <v>1999</v>
      </c>
      <c r="D2339" s="1" t="str">
        <f t="shared" si="110"/>
        <v xml:space="preserve">Ariane 42P </v>
      </c>
      <c r="E2339" s="1" t="s">
        <v>346</v>
      </c>
      <c r="F2339" s="7" t="str">
        <f>TEXT(DATE(MID(H2339, 13, 4), CHOOSE(MATCH( MID(H2339, 5, 3), {"Jan","Feb","Mar","Apr","May","Jun","Jul","Aug","Sep","Oct","Nov","Dec"}, 0), 1, 2, 3, 4, 5, 6, 7, 8, 9, 10, 11, 12), MID(H2339, 9, 2)), "yyyy-mm-dd")</f>
        <v>1999-09-04</v>
      </c>
      <c r="G2339" s="1" t="s">
        <v>4833</v>
      </c>
      <c r="H2339" s="1" t="s">
        <v>4832</v>
      </c>
    </row>
    <row r="2340" spans="1:8" hidden="1" x14ac:dyDescent="0.3">
      <c r="A2340" s="1" t="s">
        <v>3373</v>
      </c>
      <c r="B2340" s="1" t="str">
        <f t="shared" si="109"/>
        <v>Russia</v>
      </c>
      <c r="C2340" s="5" t="str">
        <f t="shared" si="108"/>
        <v>1999</v>
      </c>
      <c r="D2340" s="1" t="str">
        <f t="shared" si="110"/>
        <v xml:space="preserve">Cosmos-3M </v>
      </c>
      <c r="E2340" s="1" t="s">
        <v>346</v>
      </c>
      <c r="F2340" s="7" t="str">
        <f>TEXT(DATE(MID(H2340, 13, 4), CHOOSE(MATCH( MID(H2340, 5, 3), {"Jan","Feb","Mar","Apr","May","Jun","Jul","Aug","Sep","Oct","Nov","Dec"}, 0), 1, 2, 3, 4, 5, 6, 7, 8, 9, 10, 11, 12), MID(H2340, 9, 2)), "yyyy-mm-dd")</f>
        <v>1999-08-26</v>
      </c>
      <c r="G2340" s="1" t="s">
        <v>4835</v>
      </c>
      <c r="H2340" s="1" t="s">
        <v>4834</v>
      </c>
    </row>
    <row r="2341" spans="1:8" hidden="1" x14ac:dyDescent="0.3">
      <c r="A2341" s="1" t="s">
        <v>212</v>
      </c>
      <c r="B2341" s="1" t="str">
        <f t="shared" si="109"/>
        <v>Russia</v>
      </c>
      <c r="C2341" s="5" t="str">
        <f t="shared" si="108"/>
        <v>1999</v>
      </c>
      <c r="D2341" s="1" t="str">
        <f t="shared" si="110"/>
        <v xml:space="preserve">Soyuz U </v>
      </c>
      <c r="E2341" s="1" t="s">
        <v>346</v>
      </c>
      <c r="F2341" s="7" t="str">
        <f>TEXT(DATE(MID(H2341, 13, 4), CHOOSE(MATCH( MID(H2341, 5, 3), {"Jan","Feb","Mar","Apr","May","Jun","Jul","Aug","Sep","Oct","Nov","Dec"}, 0), 1, 2, 3, 4, 5, 6, 7, 8, 9, 10, 11, 12), MID(H2341, 9, 2)), "yyyy-mm-dd")</f>
        <v>1999-08-18</v>
      </c>
      <c r="G2341" s="1" t="s">
        <v>4837</v>
      </c>
      <c r="H2341" s="1" t="s">
        <v>4836</v>
      </c>
    </row>
    <row r="2342" spans="1:8" hidden="1" x14ac:dyDescent="0.3">
      <c r="A2342" s="1" t="s">
        <v>3160</v>
      </c>
      <c r="B2342" s="1" t="str">
        <f t="shared" si="109"/>
        <v>USA</v>
      </c>
      <c r="C2342" s="5" t="str">
        <f t="shared" si="108"/>
        <v>1999</v>
      </c>
      <c r="D2342" s="1" t="str">
        <f t="shared" si="110"/>
        <v xml:space="preserve">Delta II 7420-10C </v>
      </c>
      <c r="E2342" s="1" t="s">
        <v>346</v>
      </c>
      <c r="F2342" s="7" t="str">
        <f>TEXT(DATE(MID(H2342, 13, 4), CHOOSE(MATCH( MID(H2342, 5, 3), {"Jan","Feb","Mar","Apr","May","Jun","Jul","Aug","Sep","Oct","Nov","Dec"}, 0), 1, 2, 3, 4, 5, 6, 7, 8, 9, 10, 11, 12), MID(H2342, 9, 2)), "yyyy-mm-dd")</f>
        <v>1999-08-17</v>
      </c>
      <c r="G2342" s="1" t="s">
        <v>4839</v>
      </c>
      <c r="H2342" s="1" t="s">
        <v>4838</v>
      </c>
    </row>
    <row r="2343" spans="1:8" hidden="1" x14ac:dyDescent="0.3">
      <c r="A2343" s="1" t="s">
        <v>4338</v>
      </c>
      <c r="B2343" s="1" t="str">
        <f t="shared" si="109"/>
        <v>France</v>
      </c>
      <c r="C2343" s="5" t="str">
        <f t="shared" si="108"/>
        <v>1999</v>
      </c>
      <c r="D2343" s="1" t="str">
        <f t="shared" si="110"/>
        <v xml:space="preserve">Ariane 42P </v>
      </c>
      <c r="E2343" s="1" t="s">
        <v>346</v>
      </c>
      <c r="F2343" s="7" t="str">
        <f>TEXT(DATE(MID(H2343, 13, 4), CHOOSE(MATCH( MID(H2343, 5, 3), {"Jan","Feb","Mar","Apr","May","Jun","Jul","Aug","Sep","Oct","Nov","Dec"}, 0), 1, 2, 3, 4, 5, 6, 7, 8, 9, 10, 11, 12), MID(H2343, 9, 2)), "yyyy-mm-dd")</f>
        <v>1999-08-12</v>
      </c>
      <c r="G2343" s="1" t="s">
        <v>4841</v>
      </c>
      <c r="H2343" s="1" t="s">
        <v>4840</v>
      </c>
    </row>
    <row r="2344" spans="1:8" hidden="1" x14ac:dyDescent="0.3">
      <c r="A2344" s="1" t="s">
        <v>3478</v>
      </c>
      <c r="B2344" s="1" t="str">
        <f t="shared" si="109"/>
        <v>USA</v>
      </c>
      <c r="C2344" s="5" t="str">
        <f t="shared" si="108"/>
        <v>1999</v>
      </c>
      <c r="D2344" s="1" t="str">
        <f t="shared" si="110"/>
        <v xml:space="preserve">Delta II 7420-10C </v>
      </c>
      <c r="E2344" s="1" t="s">
        <v>346</v>
      </c>
      <c r="F2344" s="7" t="str">
        <f>TEXT(DATE(MID(H2344, 13, 4), CHOOSE(MATCH( MID(H2344, 5, 3), {"Jan","Feb","Mar","Apr","May","Jun","Jul","Aug","Sep","Oct","Nov","Dec"}, 0), 1, 2, 3, 4, 5, 6, 7, 8, 9, 10, 11, 12), MID(H2344, 9, 2)), "yyyy-mm-dd")</f>
        <v>1999-07-25</v>
      </c>
      <c r="G2344" s="1" t="s">
        <v>4843</v>
      </c>
      <c r="H2344" s="1" t="s">
        <v>4842</v>
      </c>
    </row>
    <row r="2345" spans="1:8" hidden="1" x14ac:dyDescent="0.3">
      <c r="A2345" s="1" t="s">
        <v>658</v>
      </c>
      <c r="B2345" s="1" t="str">
        <f t="shared" si="109"/>
        <v>USA</v>
      </c>
      <c r="C2345" s="5" t="str">
        <f t="shared" si="108"/>
        <v>1999</v>
      </c>
      <c r="D2345" s="1" t="str">
        <f t="shared" si="110"/>
        <v xml:space="preserve">Space Shuttle Columbia </v>
      </c>
      <c r="E2345" s="1" t="s">
        <v>346</v>
      </c>
      <c r="F2345" s="7" t="str">
        <f>TEXT(DATE(MID(H2345, 13, 4), CHOOSE(MATCH( MID(H2345, 5, 3), {"Jan","Feb","Mar","Apr","May","Jun","Jul","Aug","Sep","Oct","Nov","Dec"}, 0), 1, 2, 3, 4, 5, 6, 7, 8, 9, 10, 11, 12), MID(H2345, 9, 2)), "yyyy-mm-dd")</f>
        <v>1999-07-23</v>
      </c>
      <c r="G2345" s="1" t="s">
        <v>4845</v>
      </c>
      <c r="H2345" s="1" t="s">
        <v>4844</v>
      </c>
    </row>
    <row r="2346" spans="1:8" hidden="1" x14ac:dyDescent="0.3">
      <c r="A2346" s="1" t="s">
        <v>2022</v>
      </c>
      <c r="B2346" s="1" t="str">
        <f t="shared" si="109"/>
        <v>Kazakhstan</v>
      </c>
      <c r="C2346" s="5" t="str">
        <f t="shared" si="108"/>
        <v>1999</v>
      </c>
      <c r="D2346" s="1" t="str">
        <f t="shared" si="110"/>
        <v xml:space="preserve">Zenit-2 </v>
      </c>
      <c r="E2346" s="1" t="s">
        <v>346</v>
      </c>
      <c r="F2346" s="7" t="str">
        <f>TEXT(DATE(MID(H2346, 13, 4), CHOOSE(MATCH( MID(H2346, 5, 3), {"Jan","Feb","Mar","Apr","May","Jun","Jul","Aug","Sep","Oct","Nov","Dec"}, 0), 1, 2, 3, 4, 5, 6, 7, 8, 9, 10, 11, 12), MID(H2346, 9, 2)), "yyyy-mm-dd")</f>
        <v>1999-07-17</v>
      </c>
      <c r="G2346" s="1" t="s">
        <v>4847</v>
      </c>
      <c r="H2346" s="1" t="s">
        <v>4846</v>
      </c>
    </row>
    <row r="2347" spans="1:8" hidden="1" x14ac:dyDescent="0.3">
      <c r="A2347" s="1" t="s">
        <v>1630</v>
      </c>
      <c r="B2347" s="1" t="str">
        <f t="shared" si="109"/>
        <v>Kazakhstan</v>
      </c>
      <c r="C2347" s="5" t="str">
        <f t="shared" si="108"/>
        <v>1999</v>
      </c>
      <c r="D2347" s="1" t="str">
        <f t="shared" si="110"/>
        <v xml:space="preserve">Soyuz U </v>
      </c>
      <c r="E2347" s="1" t="s">
        <v>346</v>
      </c>
      <c r="F2347" s="7" t="str">
        <f>TEXT(DATE(MID(H2347, 13, 4), CHOOSE(MATCH( MID(H2347, 5, 3), {"Jan","Feb","Mar","Apr","May","Jun","Jul","Aug","Sep","Oct","Nov","Dec"}, 0), 1, 2, 3, 4, 5, 6, 7, 8, 9, 10, 11, 12), MID(H2347, 9, 2)), "yyyy-mm-dd")</f>
        <v>1999-07-16</v>
      </c>
      <c r="G2347" s="1" t="s">
        <v>4849</v>
      </c>
      <c r="H2347" s="1" t="s">
        <v>4848</v>
      </c>
    </row>
    <row r="2348" spans="1:8" hidden="1" x14ac:dyDescent="0.3">
      <c r="A2348" s="1" t="s">
        <v>3160</v>
      </c>
      <c r="B2348" s="1" t="str">
        <f t="shared" si="109"/>
        <v>USA</v>
      </c>
      <c r="C2348" s="5" t="str">
        <f t="shared" si="108"/>
        <v>1999</v>
      </c>
      <c r="D2348" s="1" t="str">
        <f t="shared" si="110"/>
        <v xml:space="preserve">Delta II 7420-10C </v>
      </c>
      <c r="E2348" s="1" t="s">
        <v>346</v>
      </c>
      <c r="F2348" s="7" t="str">
        <f>TEXT(DATE(MID(H2348, 13, 4), CHOOSE(MATCH( MID(H2348, 5, 3), {"Jan","Feb","Mar","Apr","May","Jun","Jul","Aug","Sep","Oct","Nov","Dec"}, 0), 1, 2, 3, 4, 5, 6, 7, 8, 9, 10, 11, 12), MID(H2348, 9, 2)), "yyyy-mm-dd")</f>
        <v>1999-07-10</v>
      </c>
      <c r="G2348" s="1" t="s">
        <v>4851</v>
      </c>
      <c r="H2348" s="1" t="s">
        <v>4850</v>
      </c>
    </row>
    <row r="2349" spans="1:8" hidden="1" x14ac:dyDescent="0.3">
      <c r="A2349" s="1" t="s">
        <v>212</v>
      </c>
      <c r="B2349" s="1" t="str">
        <f t="shared" si="109"/>
        <v>Russia</v>
      </c>
      <c r="C2349" s="5" t="str">
        <f t="shared" si="108"/>
        <v>1999</v>
      </c>
      <c r="D2349" s="1" t="str">
        <f t="shared" si="110"/>
        <v xml:space="preserve">Molniya-M /Block ML </v>
      </c>
      <c r="E2349" s="1" t="s">
        <v>346</v>
      </c>
      <c r="F2349" s="7" t="str">
        <f>TEXT(DATE(MID(H2349, 13, 4), CHOOSE(MATCH( MID(H2349, 5, 3), {"Jan","Feb","Mar","Apr","May","Jun","Jul","Aug","Sep","Oct","Nov","Dec"}, 0), 1, 2, 3, 4, 5, 6, 7, 8, 9, 10, 11, 12), MID(H2349, 9, 2)), "yyyy-mm-dd")</f>
        <v>1999-07-08</v>
      </c>
      <c r="G2349" s="1" t="s">
        <v>4853</v>
      </c>
      <c r="H2349" s="1" t="s">
        <v>4852</v>
      </c>
    </row>
    <row r="2350" spans="1:8" hidden="1" x14ac:dyDescent="0.3">
      <c r="A2350" s="1" t="s">
        <v>565</v>
      </c>
      <c r="B2350" s="1" t="str">
        <f t="shared" si="109"/>
        <v>Kazakhstan</v>
      </c>
      <c r="C2350" s="5" t="str">
        <f t="shared" si="108"/>
        <v>1999</v>
      </c>
      <c r="D2350" s="1" t="str">
        <f t="shared" si="110"/>
        <v xml:space="preserve">Proton-K/Briz-M </v>
      </c>
      <c r="E2350" s="1" t="s">
        <v>346</v>
      </c>
      <c r="F2350" s="7" t="str">
        <f>TEXT(DATE(MID(H2350, 13, 4), CHOOSE(MATCH( MID(H2350, 5, 3), {"Jan","Feb","Mar","Apr","May","Jun","Jul","Aug","Sep","Oct","Nov","Dec"}, 0), 1, 2, 3, 4, 5, 6, 7, 8, 9, 10, 11, 12), MID(H2350, 9, 2)), "yyyy-mm-dd")</f>
        <v>1999-07-05</v>
      </c>
      <c r="G2350" s="1" t="s">
        <v>4855</v>
      </c>
      <c r="H2350" s="1" t="s">
        <v>4854</v>
      </c>
    </row>
    <row r="2351" spans="1:8" hidden="1" x14ac:dyDescent="0.3">
      <c r="A2351" s="1" t="s">
        <v>3478</v>
      </c>
      <c r="B2351" s="1" t="str">
        <f t="shared" si="109"/>
        <v>USA</v>
      </c>
      <c r="C2351" s="5" t="str">
        <f t="shared" si="108"/>
        <v>1999</v>
      </c>
      <c r="D2351" s="1" t="str">
        <f t="shared" si="110"/>
        <v xml:space="preserve">Delta II 7320-10C </v>
      </c>
      <c r="E2351" s="1" t="s">
        <v>346</v>
      </c>
      <c r="F2351" s="7" t="str">
        <f>TEXT(DATE(MID(H2351, 13, 4), CHOOSE(MATCH( MID(H2351, 5, 3), {"Jan","Feb","Mar","Apr","May","Jun","Jul","Aug","Sep","Oct","Nov","Dec"}, 0), 1, 2, 3, 4, 5, 6, 7, 8, 9, 10, 11, 12), MID(H2351, 9, 2)), "yyyy-mm-dd")</f>
        <v>1999-06-24</v>
      </c>
      <c r="G2351" s="1" t="s">
        <v>4857</v>
      </c>
      <c r="H2351" s="1" t="s">
        <v>4856</v>
      </c>
    </row>
    <row r="2352" spans="1:8" hidden="1" x14ac:dyDescent="0.3">
      <c r="A2352" s="1" t="s">
        <v>4249</v>
      </c>
      <c r="B2352" s="1" t="str">
        <f t="shared" si="109"/>
        <v>USA</v>
      </c>
      <c r="C2352" s="5" t="str">
        <f t="shared" si="108"/>
        <v>1999</v>
      </c>
      <c r="D2352" s="1" t="str">
        <f t="shared" si="110"/>
        <v xml:space="preserve">Titan II(23)G </v>
      </c>
      <c r="E2352" s="1" t="s">
        <v>346</v>
      </c>
      <c r="F2352" s="7" t="str">
        <f>TEXT(DATE(MID(H2352, 13, 4), CHOOSE(MATCH( MID(H2352, 5, 3), {"Jan","Feb","Mar","Apr","May","Jun","Jul","Aug","Sep","Oct","Nov","Dec"}, 0), 1, 2, 3, 4, 5, 6, 7, 8, 9, 10, 11, 12), MID(H2352, 9, 2)), "yyyy-mm-dd")</f>
        <v>1999-06-20</v>
      </c>
      <c r="G2352" s="1" t="s">
        <v>4859</v>
      </c>
      <c r="H2352" s="1" t="s">
        <v>4858</v>
      </c>
    </row>
    <row r="2353" spans="1:8" hidden="1" x14ac:dyDescent="0.3">
      <c r="A2353" s="1" t="s">
        <v>4200</v>
      </c>
      <c r="B2353" s="1" t="str">
        <f t="shared" si="109"/>
        <v>Kazakhstan</v>
      </c>
      <c r="C2353" s="5" t="str">
        <f t="shared" si="108"/>
        <v>1999</v>
      </c>
      <c r="D2353" s="1" t="str">
        <f t="shared" si="110"/>
        <v xml:space="preserve">Proton-K/Block DM-3 </v>
      </c>
      <c r="E2353" s="1" t="s">
        <v>346</v>
      </c>
      <c r="F2353" s="7" t="str">
        <f>TEXT(DATE(MID(H2353, 13, 4), CHOOSE(MATCH( MID(H2353, 5, 3), {"Jan","Feb","Mar","Apr","May","Jun","Jul","Aug","Sep","Oct","Nov","Dec"}, 0), 1, 2, 3, 4, 5, 6, 7, 8, 9, 10, 11, 12), MID(H2353, 9, 2)), "yyyy-mm-dd")</f>
        <v>1999-06-18</v>
      </c>
      <c r="G2353" s="1" t="s">
        <v>4861</v>
      </c>
      <c r="H2353" s="1" t="s">
        <v>4860</v>
      </c>
    </row>
    <row r="2354" spans="1:8" hidden="1" x14ac:dyDescent="0.3">
      <c r="A2354" s="1" t="s">
        <v>3524</v>
      </c>
      <c r="B2354" s="1" t="str">
        <f t="shared" si="109"/>
        <v>China</v>
      </c>
      <c r="C2354" s="5" t="str">
        <f t="shared" si="108"/>
        <v>1999</v>
      </c>
      <c r="D2354" s="1" t="str">
        <f t="shared" si="110"/>
        <v xml:space="preserve">Long March 2C/SD </v>
      </c>
      <c r="E2354" s="1" t="s">
        <v>346</v>
      </c>
      <c r="F2354" s="7" t="str">
        <f>TEXT(DATE(MID(H2354, 13, 4), CHOOSE(MATCH( MID(H2354, 5, 3), {"Jan","Feb","Mar","Apr","May","Jun","Jul","Aug","Sep","Oct","Nov","Dec"}, 0), 1, 2, 3, 4, 5, 6, 7, 8, 9, 10, 11, 12), MID(H2354, 9, 2)), "yyyy-mm-dd")</f>
        <v>1999-06-11</v>
      </c>
      <c r="G2354" s="1" t="s">
        <v>4863</v>
      </c>
      <c r="H2354" s="1" t="s">
        <v>4862</v>
      </c>
    </row>
    <row r="2355" spans="1:8" hidden="1" x14ac:dyDescent="0.3">
      <c r="A2355" s="1" t="s">
        <v>3160</v>
      </c>
      <c r="B2355" s="1" t="str">
        <f t="shared" si="109"/>
        <v>USA</v>
      </c>
      <c r="C2355" s="5" t="str">
        <f t="shared" si="108"/>
        <v>1999</v>
      </c>
      <c r="D2355" s="1" t="str">
        <f t="shared" si="110"/>
        <v xml:space="preserve">Delta II 7420-10C </v>
      </c>
      <c r="E2355" s="1" t="s">
        <v>346</v>
      </c>
      <c r="F2355" s="7" t="str">
        <f>TEXT(DATE(MID(H2355, 13, 4), CHOOSE(MATCH( MID(H2355, 5, 3), {"Jan","Feb","Mar","Apr","May","Jun","Jul","Aug","Sep","Oct","Nov","Dec"}, 0), 1, 2, 3, 4, 5, 6, 7, 8, 9, 10, 11, 12), MID(H2355, 9, 2)), "yyyy-mm-dd")</f>
        <v>1999-06-10</v>
      </c>
      <c r="G2355" s="1" t="s">
        <v>4865</v>
      </c>
      <c r="H2355" s="1" t="s">
        <v>4864</v>
      </c>
    </row>
    <row r="2356" spans="1:8" hidden="1" x14ac:dyDescent="0.3">
      <c r="A2356" s="1" t="s">
        <v>658</v>
      </c>
      <c r="B2356" s="1" t="str">
        <f t="shared" si="109"/>
        <v>USA</v>
      </c>
      <c r="C2356" s="5" t="str">
        <f t="shared" si="108"/>
        <v>1999</v>
      </c>
      <c r="D2356" s="1" t="str">
        <f t="shared" si="110"/>
        <v xml:space="preserve">Space Shuttle Discovery </v>
      </c>
      <c r="E2356" s="1" t="s">
        <v>346</v>
      </c>
      <c r="F2356" s="7" t="str">
        <f>TEXT(DATE(MID(H2356, 13, 4), CHOOSE(MATCH( MID(H2356, 5, 3), {"Jan","Feb","Mar","Apr","May","Jun","Jul","Aug","Sep","Oct","Nov","Dec"}, 0), 1, 2, 3, 4, 5, 6, 7, 8, 9, 10, 11, 12), MID(H2356, 9, 2)), "yyyy-mm-dd")</f>
        <v>1999-05-27</v>
      </c>
      <c r="G2356" s="1" t="s">
        <v>4867</v>
      </c>
      <c r="H2356" s="1" t="s">
        <v>4866</v>
      </c>
    </row>
    <row r="2357" spans="1:8" hidden="1" x14ac:dyDescent="0.3">
      <c r="A2357" s="1" t="s">
        <v>87</v>
      </c>
      <c r="B2357" s="1" t="str">
        <f t="shared" si="109"/>
        <v>India</v>
      </c>
      <c r="C2357" s="5" t="str">
        <f t="shared" si="108"/>
        <v>1999</v>
      </c>
      <c r="D2357" s="1" t="str">
        <f t="shared" si="110"/>
        <v xml:space="preserve">PSLV-G </v>
      </c>
      <c r="E2357" s="1" t="s">
        <v>346</v>
      </c>
      <c r="F2357" s="7" t="str">
        <f>TEXT(DATE(MID(H2357, 13, 4), CHOOSE(MATCH( MID(H2357, 5, 3), {"Jan","Feb","Mar","Apr","May","Jun","Jul","Aug","Sep","Oct","Nov","Dec"}, 0), 1, 2, 3, 4, 5, 6, 7, 8, 9, 10, 11, 12), MID(H2357, 9, 2)), "yyyy-mm-dd")</f>
        <v>1999-05-26</v>
      </c>
      <c r="G2357" s="1" t="s">
        <v>4869</v>
      </c>
      <c r="H2357" s="1" t="s">
        <v>4868</v>
      </c>
    </row>
    <row r="2358" spans="1:8" hidden="1" x14ac:dyDescent="0.3">
      <c r="A2358" s="1" t="s">
        <v>27</v>
      </c>
      <c r="B2358" s="1" t="str">
        <f t="shared" si="109"/>
        <v>USA</v>
      </c>
      <c r="C2358" s="5" t="str">
        <f t="shared" si="108"/>
        <v>1999</v>
      </c>
      <c r="D2358" s="1" t="str">
        <f t="shared" si="110"/>
        <v xml:space="preserve">Titan IV(404)B </v>
      </c>
      <c r="E2358" s="1" t="s">
        <v>346</v>
      </c>
      <c r="F2358" s="7" t="str">
        <f>TEXT(DATE(MID(H2358, 13, 4), CHOOSE(MATCH( MID(H2358, 5, 3), {"Jan","Feb","Mar","Apr","May","Jun","Jul","Aug","Sep","Oct","Nov","Dec"}, 0), 1, 2, 3, 4, 5, 6, 7, 8, 9, 10, 11, 12), MID(H2358, 9, 2)), "yyyy-mm-dd")</f>
        <v>1999-05-22</v>
      </c>
      <c r="G2358" s="1" t="s">
        <v>4871</v>
      </c>
      <c r="H2358" s="1" t="s">
        <v>4870</v>
      </c>
    </row>
    <row r="2359" spans="1:8" hidden="1" x14ac:dyDescent="0.3">
      <c r="A2359" s="1" t="s">
        <v>4200</v>
      </c>
      <c r="B2359" s="1" t="str">
        <f t="shared" si="109"/>
        <v>Kazakhstan</v>
      </c>
      <c r="C2359" s="5" t="str">
        <f t="shared" si="108"/>
        <v>1999</v>
      </c>
      <c r="D2359" s="1" t="str">
        <f t="shared" si="110"/>
        <v xml:space="preserve">Proton-K/Block DM-3 </v>
      </c>
      <c r="E2359" s="1" t="s">
        <v>346</v>
      </c>
      <c r="F2359" s="7" t="str">
        <f>TEXT(DATE(MID(H2359, 13, 4), CHOOSE(MATCH( MID(H2359, 5, 3), {"Jan","Feb","Mar","Apr","May","Jun","Jul","Aug","Sep","Oct","Nov","Dec"}, 0), 1, 2, 3, 4, 5, 6, 7, 8, 9, 10, 11, 12), MID(H2359, 9, 2)), "yyyy-mm-dd")</f>
        <v>1999-05-20</v>
      </c>
      <c r="G2359" s="1" t="s">
        <v>4873</v>
      </c>
      <c r="H2359" s="1" t="s">
        <v>4872</v>
      </c>
    </row>
    <row r="2360" spans="1:8" hidden="1" x14ac:dyDescent="0.3">
      <c r="A2360" s="1" t="s">
        <v>1200</v>
      </c>
      <c r="B2360" s="1" t="str">
        <f t="shared" si="109"/>
        <v>USA</v>
      </c>
      <c r="C2360" s="5" t="str">
        <f t="shared" si="108"/>
        <v>1999</v>
      </c>
      <c r="D2360" s="1" t="str">
        <f t="shared" si="110"/>
        <v xml:space="preserve">Pegasus XL/HAPS </v>
      </c>
      <c r="E2360" s="1" t="s">
        <v>8</v>
      </c>
      <c r="F2360" s="7" t="str">
        <f>TEXT(DATE(MID(H2360, 13, 4), CHOOSE(MATCH( MID(H2360, 5, 3), {"Jan","Feb","Mar","Apr","May","Jun","Jul","Aug","Sep","Oct","Nov","Dec"}, 0), 1, 2, 3, 4, 5, 6, 7, 8, 9, 10, 11, 12), MID(H2360, 9, 2)), "yyyy-mm-dd")</f>
        <v>1999-05-18</v>
      </c>
      <c r="G2360" s="1" t="s">
        <v>4875</v>
      </c>
      <c r="H2360" s="1" t="s">
        <v>4874</v>
      </c>
    </row>
    <row r="2361" spans="1:8" hidden="1" x14ac:dyDescent="0.3">
      <c r="A2361" s="1" t="s">
        <v>3524</v>
      </c>
      <c r="B2361" s="1" t="str">
        <f t="shared" si="109"/>
        <v>China</v>
      </c>
      <c r="C2361" s="5" t="str">
        <f t="shared" si="108"/>
        <v>1999</v>
      </c>
      <c r="D2361" s="1" t="str">
        <f t="shared" si="110"/>
        <v xml:space="preserve">Long March 4B </v>
      </c>
      <c r="E2361" s="1" t="s">
        <v>8</v>
      </c>
      <c r="F2361" s="7" t="str">
        <f>TEXT(DATE(MID(H2361, 13, 4), CHOOSE(MATCH( MID(H2361, 5, 3), {"Jan","Feb","Mar","Apr","May","Jun","Jul","Aug","Sep","Oct","Nov","Dec"}, 0), 1, 2, 3, 4, 5, 6, 7, 8, 9, 10, 11, 12), MID(H2361, 9, 2)), "yyyy-mm-dd")</f>
        <v>1999-05-10</v>
      </c>
      <c r="G2361" s="1" t="s">
        <v>4877</v>
      </c>
      <c r="H2361" s="1" t="s">
        <v>4876</v>
      </c>
    </row>
    <row r="2362" spans="1:8" hidden="1" x14ac:dyDescent="0.3">
      <c r="A2362" s="1" t="s">
        <v>3160</v>
      </c>
      <c r="B2362" s="1" t="str">
        <f t="shared" si="109"/>
        <v>USA</v>
      </c>
      <c r="C2362" s="5" t="str">
        <f t="shared" si="108"/>
        <v>1999</v>
      </c>
      <c r="D2362" s="1" t="str">
        <f t="shared" si="110"/>
        <v xml:space="preserve">Delta III 8930 </v>
      </c>
      <c r="E2362" s="1" t="s">
        <v>346</v>
      </c>
      <c r="F2362" s="7" t="str">
        <f>TEXT(DATE(MID(H2362, 13, 4), CHOOSE(MATCH( MID(H2362, 5, 3), {"Jan","Feb","Mar","Apr","May","Jun","Jul","Aug","Sep","Oct","Nov","Dec"}, 0), 1, 2, 3, 4, 5, 6, 7, 8, 9, 10, 11, 12), MID(H2362, 9, 2)), "yyyy-mm-dd")</f>
        <v>1999-05-05</v>
      </c>
      <c r="G2362" s="1" t="s">
        <v>4879</v>
      </c>
      <c r="H2362" s="1" t="s">
        <v>4878</v>
      </c>
    </row>
    <row r="2363" spans="1:8" hidden="1" x14ac:dyDescent="0.3">
      <c r="A2363" s="1" t="s">
        <v>11</v>
      </c>
      <c r="B2363" s="1" t="str">
        <f t="shared" si="109"/>
        <v>USA</v>
      </c>
      <c r="C2363" s="5" t="str">
        <f t="shared" si="108"/>
        <v>1999</v>
      </c>
      <c r="D2363" s="1" t="str">
        <f t="shared" si="110"/>
        <v xml:space="preserve">Titan IV(401)B </v>
      </c>
      <c r="E2363" s="1" t="s">
        <v>346</v>
      </c>
      <c r="F2363" s="7" t="str">
        <f>TEXT(DATE(MID(H2363, 13, 4), CHOOSE(MATCH( MID(H2363, 5, 3), {"Jan","Feb","Mar","Apr","May","Jun","Jul","Aug","Sep","Oct","Nov","Dec"}, 0), 1, 2, 3, 4, 5, 6, 7, 8, 9, 10, 11, 12), MID(H2363, 9, 2)), "yyyy-mm-dd")</f>
        <v>1999-04-30</v>
      </c>
      <c r="G2363" s="1" t="s">
        <v>4881</v>
      </c>
      <c r="H2363" s="1" t="s">
        <v>4880</v>
      </c>
    </row>
    <row r="2364" spans="1:8" hidden="1" x14ac:dyDescent="0.3">
      <c r="A2364" s="1" t="s">
        <v>4882</v>
      </c>
      <c r="B2364" s="1" t="str">
        <f t="shared" si="109"/>
        <v>Russia</v>
      </c>
      <c r="C2364" s="5" t="str">
        <f t="shared" si="108"/>
        <v>1999</v>
      </c>
      <c r="D2364" s="1" t="str">
        <f t="shared" si="110"/>
        <v xml:space="preserve">Cosmos-3M </v>
      </c>
      <c r="E2364" s="1" t="s">
        <v>346</v>
      </c>
      <c r="F2364" s="7" t="str">
        <f>TEXT(DATE(MID(H2364, 13, 4), CHOOSE(MATCH( MID(H2364, 5, 3), {"Jan","Feb","Mar","Apr","May","Jun","Jul","Aug","Sep","Oct","Nov","Dec"}, 0), 1, 2, 3, 4, 5, 6, 7, 8, 9, 10, 11, 12), MID(H2364, 9, 2)), "yyyy-mm-dd")</f>
        <v>1999-04-28</v>
      </c>
      <c r="G2364" s="1" t="s">
        <v>4884</v>
      </c>
      <c r="H2364" s="1" t="s">
        <v>4883</v>
      </c>
    </row>
    <row r="2365" spans="1:8" hidden="1" x14ac:dyDescent="0.3">
      <c r="A2365" s="1" t="s">
        <v>745</v>
      </c>
      <c r="B2365" s="1" t="str">
        <f t="shared" si="109"/>
        <v>USA</v>
      </c>
      <c r="C2365" s="5" t="str">
        <f t="shared" si="108"/>
        <v>1999</v>
      </c>
      <c r="D2365" s="1" t="str">
        <f t="shared" si="110"/>
        <v xml:space="preserve">Athena II </v>
      </c>
      <c r="E2365" s="1" t="s">
        <v>346</v>
      </c>
      <c r="F2365" s="7" t="str">
        <f>TEXT(DATE(MID(H2365, 13, 4), CHOOSE(MATCH( MID(H2365, 5, 3), {"Jan","Feb","Mar","Apr","May","Jun","Jul","Aug","Sep","Oct","Nov","Dec"}, 0), 1, 2, 3, 4, 5, 6, 7, 8, 9, 10, 11, 12), MID(H2365, 9, 2)), "yyyy-mm-dd")</f>
        <v>1999-04-27</v>
      </c>
      <c r="G2365" s="1" t="s">
        <v>4886</v>
      </c>
      <c r="H2365" s="1" t="s">
        <v>4885</v>
      </c>
    </row>
    <row r="2366" spans="1:8" hidden="1" x14ac:dyDescent="0.3">
      <c r="A2366" s="1" t="s">
        <v>3344</v>
      </c>
      <c r="B2366" s="1" t="str">
        <f t="shared" si="109"/>
        <v>Kazakhstan</v>
      </c>
      <c r="C2366" s="5" t="str">
        <f t="shared" si="108"/>
        <v>1999</v>
      </c>
      <c r="D2366" s="1" t="str">
        <f t="shared" si="110"/>
        <v xml:space="preserve">Dnepr </v>
      </c>
      <c r="E2366" s="1" t="s">
        <v>346</v>
      </c>
      <c r="F2366" s="7" t="str">
        <f>TEXT(DATE(MID(H2366, 13, 4), CHOOSE(MATCH( MID(H2366, 5, 3), {"Jan","Feb","Mar","Apr","May","Jun","Jul","Aug","Sep","Oct","Nov","Dec"}, 0), 1, 2, 3, 4, 5, 6, 7, 8, 9, 10, 11, 12), MID(H2366, 9, 2)), "yyyy-mm-dd")</f>
        <v>1999-04-21</v>
      </c>
      <c r="G2366" s="1" t="s">
        <v>4888</v>
      </c>
      <c r="H2366" s="1" t="s">
        <v>4887</v>
      </c>
    </row>
    <row r="2367" spans="1:8" hidden="1" x14ac:dyDescent="0.3">
      <c r="A2367" s="1" t="s">
        <v>114</v>
      </c>
      <c r="B2367" s="1" t="str">
        <f t="shared" si="109"/>
        <v>USA</v>
      </c>
      <c r="C2367" s="5" t="str">
        <f t="shared" si="108"/>
        <v>1999</v>
      </c>
      <c r="D2367" s="1" t="str">
        <f t="shared" si="110"/>
        <v xml:space="preserve">Delta II 7920-10 </v>
      </c>
      <c r="E2367" s="1" t="s">
        <v>346</v>
      </c>
      <c r="F2367" s="7" t="str">
        <f>TEXT(DATE(MID(H2367, 13, 4), CHOOSE(MATCH( MID(H2367, 5, 3), {"Jan","Feb","Mar","Apr","May","Jun","Jul","Aug","Sep","Oct","Nov","Dec"}, 0), 1, 2, 3, 4, 5, 6, 7, 8, 9, 10, 11, 12), MID(H2367, 9, 2)), "yyyy-mm-dd")</f>
        <v>1999-04-15</v>
      </c>
      <c r="G2367" s="1" t="s">
        <v>4890</v>
      </c>
      <c r="H2367" s="1" t="s">
        <v>4889</v>
      </c>
    </row>
    <row r="2368" spans="1:8" hidden="1" x14ac:dyDescent="0.3">
      <c r="A2368" s="1" t="s">
        <v>1630</v>
      </c>
      <c r="B2368" s="1" t="str">
        <f t="shared" si="109"/>
        <v>Kazakhstan</v>
      </c>
      <c r="C2368" s="5" t="str">
        <f t="shared" si="108"/>
        <v>1999</v>
      </c>
      <c r="D2368" s="1" t="str">
        <f t="shared" si="110"/>
        <v xml:space="preserve">Soyuz U/Ikar </v>
      </c>
      <c r="E2368" s="1" t="s">
        <v>346</v>
      </c>
      <c r="F2368" s="7" t="str">
        <f>TEXT(DATE(MID(H2368, 13, 4), CHOOSE(MATCH( MID(H2368, 5, 3), {"Jan","Feb","Mar","Apr","May","Jun","Jul","Aug","Sep","Oct","Nov","Dec"}, 0), 1, 2, 3, 4, 5, 6, 7, 8, 9, 10, 11, 12), MID(H2368, 9, 2)), "yyyy-mm-dd")</f>
        <v>1999-04-15</v>
      </c>
      <c r="G2368" s="1" t="s">
        <v>4892</v>
      </c>
      <c r="H2368" s="1" t="s">
        <v>4891</v>
      </c>
    </row>
    <row r="2369" spans="1:8" hidden="1" x14ac:dyDescent="0.3">
      <c r="A2369" s="1" t="s">
        <v>4149</v>
      </c>
      <c r="B2369" s="1" t="str">
        <f t="shared" si="109"/>
        <v>USA</v>
      </c>
      <c r="C2369" s="5" t="str">
        <f t="shared" si="108"/>
        <v>1999</v>
      </c>
      <c r="D2369" s="1" t="str">
        <f t="shared" si="110"/>
        <v xml:space="preserve">Atlas IIAS </v>
      </c>
      <c r="E2369" s="1" t="s">
        <v>346</v>
      </c>
      <c r="F2369" s="7" t="str">
        <f>TEXT(DATE(MID(H2369, 13, 4), CHOOSE(MATCH( MID(H2369, 5, 3), {"Jan","Feb","Mar","Apr","May","Jun","Jul","Aug","Sep","Oct","Nov","Dec"}, 0), 1, 2, 3, 4, 5, 6, 7, 8, 9, 10, 11, 12), MID(H2369, 9, 2)), "yyyy-mm-dd")</f>
        <v>1999-04-12</v>
      </c>
      <c r="G2369" s="1" t="s">
        <v>4894</v>
      </c>
      <c r="H2369" s="1" t="s">
        <v>4893</v>
      </c>
    </row>
    <row r="2370" spans="1:8" hidden="1" x14ac:dyDescent="0.3">
      <c r="A2370" s="1" t="s">
        <v>75</v>
      </c>
      <c r="B2370" s="1" t="str">
        <f t="shared" si="109"/>
        <v>USA</v>
      </c>
      <c r="C2370" s="5" t="str">
        <f t="shared" ref="C2370:C2433" si="111">TEXT(F2370, "yyyy")</f>
        <v>1999</v>
      </c>
      <c r="D2370" s="1" t="str">
        <f t="shared" si="110"/>
        <v xml:space="preserve">Titan IV(402)B </v>
      </c>
      <c r="E2370" s="1" t="s">
        <v>346</v>
      </c>
      <c r="F2370" s="7" t="str">
        <f>TEXT(DATE(MID(H2370, 13, 4), CHOOSE(MATCH( MID(H2370, 5, 3), {"Jan","Feb","Mar","Apr","May","Jun","Jul","Aug","Sep","Oct","Nov","Dec"}, 0), 1, 2, 3, 4, 5, 6, 7, 8, 9, 10, 11, 12), MID(H2370, 9, 2)), "yyyy-mm-dd")</f>
        <v>1999-04-09</v>
      </c>
      <c r="G2370" s="1" t="s">
        <v>4896</v>
      </c>
      <c r="H2370" s="1" t="s">
        <v>4895</v>
      </c>
    </row>
    <row r="2371" spans="1:8" hidden="1" x14ac:dyDescent="0.3">
      <c r="A2371" s="1" t="s">
        <v>4338</v>
      </c>
      <c r="B2371" s="1" t="str">
        <f t="shared" ref="B2371:B2434" si="112">TRIM(MID(A2371, FIND("|", SUBSTITUTE(A2371, ",", "|", LEN(A2371) - LEN(SUBSTITUTE(A2371,",", "" )))) + 1, LEN(A2371)))</f>
        <v>France</v>
      </c>
      <c r="C2371" s="5" t="str">
        <f t="shared" si="111"/>
        <v>1999</v>
      </c>
      <c r="D2371" s="1" t="str">
        <f t="shared" ref="D2371:D2434" si="113">LEFT(G2371, FIND("|", G2371) - 1)</f>
        <v xml:space="preserve">Ariane 42P </v>
      </c>
      <c r="E2371" s="1" t="s">
        <v>346</v>
      </c>
      <c r="F2371" s="7" t="str">
        <f>TEXT(DATE(MID(H2371, 13, 4), CHOOSE(MATCH( MID(H2371, 5, 3), {"Jan","Feb","Mar","Apr","May","Jun","Jul","Aug","Sep","Oct","Nov","Dec"}, 0), 1, 2, 3, 4, 5, 6, 7, 8, 9, 10, 11, 12), MID(H2371, 9, 2)), "yyyy-mm-dd")</f>
        <v>1999-04-02</v>
      </c>
      <c r="G2371" s="1" t="s">
        <v>4898</v>
      </c>
      <c r="H2371" s="1" t="s">
        <v>4897</v>
      </c>
    </row>
    <row r="2372" spans="1:8" hidden="1" x14ac:dyDescent="0.3">
      <c r="A2372" s="1" t="s">
        <v>1630</v>
      </c>
      <c r="B2372" s="1" t="str">
        <f t="shared" si="112"/>
        <v>Kazakhstan</v>
      </c>
      <c r="C2372" s="5" t="str">
        <f t="shared" si="111"/>
        <v>1999</v>
      </c>
      <c r="D2372" s="1" t="str">
        <f t="shared" si="113"/>
        <v xml:space="preserve">Soyuz U </v>
      </c>
      <c r="E2372" s="1" t="s">
        <v>346</v>
      </c>
      <c r="F2372" s="7" t="str">
        <f>TEXT(DATE(MID(H2372, 13, 4), CHOOSE(MATCH( MID(H2372, 5, 3), {"Jan","Feb","Mar","Apr","May","Jun","Jul","Aug","Sep","Oct","Nov","Dec"}, 0), 1, 2, 3, 4, 5, 6, 7, 8, 9, 10, 11, 12), MID(H2372, 9, 2)), "yyyy-mm-dd")</f>
        <v>1999-04-02</v>
      </c>
      <c r="G2372" s="1" t="s">
        <v>4900</v>
      </c>
      <c r="H2372" s="1" t="s">
        <v>4899</v>
      </c>
    </row>
    <row r="2373" spans="1:8" hidden="1" x14ac:dyDescent="0.3">
      <c r="A2373" s="1" t="s">
        <v>2702</v>
      </c>
      <c r="B2373" s="1" t="str">
        <f t="shared" si="112"/>
        <v>Pacific Ocean</v>
      </c>
      <c r="C2373" s="5" t="str">
        <f t="shared" si="111"/>
        <v>1999</v>
      </c>
      <c r="D2373" s="1" t="str">
        <f t="shared" si="113"/>
        <v xml:space="preserve">Zenit-3 SL </v>
      </c>
      <c r="E2373" s="1" t="s">
        <v>346</v>
      </c>
      <c r="F2373" s="7" t="str">
        <f>TEXT(DATE(MID(H2373, 13, 4), CHOOSE(MATCH( MID(H2373, 5, 3), {"Jan","Feb","Mar","Apr","May","Jun","Jul","Aug","Sep","Oct","Nov","Dec"}, 0), 1, 2, 3, 4, 5, 6, 7, 8, 9, 10, 11, 12), MID(H2373, 9, 2)), "yyyy-mm-dd")</f>
        <v>1999-03-28</v>
      </c>
      <c r="G2373" s="1" t="s">
        <v>4902</v>
      </c>
      <c r="H2373" s="1" t="s">
        <v>4901</v>
      </c>
    </row>
    <row r="2374" spans="1:8" hidden="1" x14ac:dyDescent="0.3">
      <c r="A2374" s="1" t="s">
        <v>4200</v>
      </c>
      <c r="B2374" s="1" t="str">
        <f t="shared" si="112"/>
        <v>Kazakhstan</v>
      </c>
      <c r="C2374" s="5" t="str">
        <f t="shared" si="111"/>
        <v>1999</v>
      </c>
      <c r="D2374" s="1" t="str">
        <f t="shared" si="113"/>
        <v xml:space="preserve">Proton-K/Block DM-3 </v>
      </c>
      <c r="E2374" s="1" t="s">
        <v>346</v>
      </c>
      <c r="F2374" s="7" t="str">
        <f>TEXT(DATE(MID(H2374, 13, 4), CHOOSE(MATCH( MID(H2374, 5, 3), {"Jan","Feb","Mar","Apr","May","Jun","Jul","Aug","Sep","Oct","Nov","Dec"}, 0), 1, 2, 3, 4, 5, 6, 7, 8, 9, 10, 11, 12), MID(H2374, 9, 2)), "yyyy-mm-dd")</f>
        <v>1999-03-21</v>
      </c>
      <c r="G2374" s="1" t="s">
        <v>4904</v>
      </c>
      <c r="H2374" s="1" t="s">
        <v>4903</v>
      </c>
    </row>
    <row r="2375" spans="1:8" hidden="1" x14ac:dyDescent="0.3">
      <c r="A2375" s="1" t="s">
        <v>1630</v>
      </c>
      <c r="B2375" s="1" t="str">
        <f t="shared" si="112"/>
        <v>Kazakhstan</v>
      </c>
      <c r="C2375" s="5" t="str">
        <f t="shared" si="111"/>
        <v>1999</v>
      </c>
      <c r="D2375" s="1" t="str">
        <f t="shared" si="113"/>
        <v xml:space="preserve">Soyuz U/Ikar </v>
      </c>
      <c r="E2375" s="1" t="s">
        <v>346</v>
      </c>
      <c r="F2375" s="7" t="str">
        <f>TEXT(DATE(MID(H2375, 13, 4), CHOOSE(MATCH( MID(H2375, 5, 3), {"Jan","Feb","Mar","Apr","May","Jun","Jul","Aug","Sep","Oct","Nov","Dec"}, 0), 1, 2, 3, 4, 5, 6, 7, 8, 9, 10, 11, 12), MID(H2375, 9, 2)), "yyyy-mm-dd")</f>
        <v>1999-03-15</v>
      </c>
      <c r="G2375" s="1" t="s">
        <v>4906</v>
      </c>
      <c r="H2375" s="1" t="s">
        <v>4905</v>
      </c>
    </row>
    <row r="2376" spans="1:8" hidden="1" x14ac:dyDescent="0.3">
      <c r="A2376" s="1" t="s">
        <v>1200</v>
      </c>
      <c r="B2376" s="1" t="str">
        <f t="shared" si="112"/>
        <v>USA</v>
      </c>
      <c r="C2376" s="5" t="str">
        <f t="shared" si="111"/>
        <v>1999</v>
      </c>
      <c r="D2376" s="1" t="str">
        <f t="shared" si="113"/>
        <v xml:space="preserve">Pegasus XL </v>
      </c>
      <c r="E2376" s="1" t="s">
        <v>8</v>
      </c>
      <c r="F2376" s="7" t="str">
        <f>TEXT(DATE(MID(H2376, 13, 4), CHOOSE(MATCH( MID(H2376, 5, 3), {"Jan","Feb","Mar","Apr","May","Jun","Jul","Aug","Sep","Oct","Nov","Dec"}, 0), 1, 2, 3, 4, 5, 6, 7, 8, 9, 10, 11, 12), MID(H2376, 9, 2)), "yyyy-mm-dd")</f>
        <v>1999-03-05</v>
      </c>
      <c r="G2376" s="1" t="s">
        <v>4908</v>
      </c>
      <c r="H2376" s="1" t="s">
        <v>4907</v>
      </c>
    </row>
    <row r="2377" spans="1:8" hidden="1" x14ac:dyDescent="0.3">
      <c r="A2377" s="1" t="s">
        <v>4200</v>
      </c>
      <c r="B2377" s="1" t="str">
        <f t="shared" si="112"/>
        <v>Kazakhstan</v>
      </c>
      <c r="C2377" s="5" t="str">
        <f t="shared" si="111"/>
        <v>1999</v>
      </c>
      <c r="D2377" s="1" t="str">
        <f t="shared" si="113"/>
        <v xml:space="preserve">Proton K/Block-DM-2 </v>
      </c>
      <c r="E2377" s="1" t="s">
        <v>346</v>
      </c>
      <c r="F2377" s="7" t="str">
        <f>TEXT(DATE(MID(H2377, 13, 4), CHOOSE(MATCH( MID(H2377, 5, 3), {"Jan","Feb","Mar","Apr","May","Jun","Jul","Aug","Sep","Oct","Nov","Dec"}, 0), 1, 2, 3, 4, 5, 6, 7, 8, 9, 10, 11, 12), MID(H2377, 9, 2)), "yyyy-mm-dd")</f>
        <v>1999-02-28</v>
      </c>
      <c r="G2377" s="1" t="s">
        <v>4910</v>
      </c>
      <c r="H2377" s="1" t="s">
        <v>4909</v>
      </c>
    </row>
    <row r="2378" spans="1:8" hidden="1" x14ac:dyDescent="0.3">
      <c r="A2378" s="1" t="s">
        <v>4338</v>
      </c>
      <c r="B2378" s="1" t="str">
        <f t="shared" si="112"/>
        <v>France</v>
      </c>
      <c r="C2378" s="5" t="str">
        <f t="shared" si="111"/>
        <v>1999</v>
      </c>
      <c r="D2378" s="1" t="str">
        <f t="shared" si="113"/>
        <v xml:space="preserve">Ariane 44L </v>
      </c>
      <c r="E2378" s="1" t="s">
        <v>346</v>
      </c>
      <c r="F2378" s="7" t="str">
        <f>TEXT(DATE(MID(H2378, 13, 4), CHOOSE(MATCH( MID(H2378, 5, 3), {"Jan","Feb","Mar","Apr","May","Jun","Jul","Aug","Sep","Oct","Nov","Dec"}, 0), 1, 2, 3, 4, 5, 6, 7, 8, 9, 10, 11, 12), MID(H2378, 9, 2)), "yyyy-mm-dd")</f>
        <v>1999-02-26</v>
      </c>
      <c r="G2378" s="1" t="s">
        <v>4912</v>
      </c>
      <c r="H2378" s="1" t="s">
        <v>4911</v>
      </c>
    </row>
    <row r="2379" spans="1:8" hidden="1" x14ac:dyDescent="0.3">
      <c r="A2379" s="1" t="s">
        <v>114</v>
      </c>
      <c r="B2379" s="1" t="str">
        <f t="shared" si="112"/>
        <v>USA</v>
      </c>
      <c r="C2379" s="5" t="str">
        <f t="shared" si="111"/>
        <v>1999</v>
      </c>
      <c r="D2379" s="1" t="str">
        <f t="shared" si="113"/>
        <v xml:space="preserve">Delta II 7920-10 </v>
      </c>
      <c r="E2379" s="1" t="s">
        <v>346</v>
      </c>
      <c r="F2379" s="7" t="str">
        <f>TEXT(DATE(MID(H2379, 13, 4), CHOOSE(MATCH( MID(H2379, 5, 3), {"Jan","Feb","Mar","Apr","May","Jun","Jul","Aug","Sep","Oct","Nov","Dec"}, 0), 1, 2, 3, 4, 5, 6, 7, 8, 9, 10, 11, 12), MID(H2379, 9, 2)), "yyyy-mm-dd")</f>
        <v>1999-02-23</v>
      </c>
      <c r="G2379" s="1" t="s">
        <v>4914</v>
      </c>
      <c r="H2379" s="1" t="s">
        <v>4913</v>
      </c>
    </row>
    <row r="2380" spans="1:8" hidden="1" x14ac:dyDescent="0.3">
      <c r="A2380" s="1" t="s">
        <v>1630</v>
      </c>
      <c r="B2380" s="1" t="str">
        <f t="shared" si="112"/>
        <v>Kazakhstan</v>
      </c>
      <c r="C2380" s="5" t="str">
        <f t="shared" si="111"/>
        <v>1999</v>
      </c>
      <c r="D2380" s="1" t="str">
        <f t="shared" si="113"/>
        <v xml:space="preserve">Soyuz U </v>
      </c>
      <c r="E2380" s="1" t="s">
        <v>346</v>
      </c>
      <c r="F2380" s="7" t="str">
        <f>TEXT(DATE(MID(H2380, 13, 4), CHOOSE(MATCH( MID(H2380, 5, 3), {"Jan","Feb","Mar","Apr","May","Jun","Jul","Aug","Sep","Oct","Nov","Dec"}, 0), 1, 2, 3, 4, 5, 6, 7, 8, 9, 10, 11, 12), MID(H2380, 9, 2)), "yyyy-mm-dd")</f>
        <v>1999-02-20</v>
      </c>
      <c r="G2380" s="1" t="s">
        <v>4916</v>
      </c>
      <c r="H2380" s="1" t="s">
        <v>4915</v>
      </c>
    </row>
    <row r="2381" spans="1:8" hidden="1" x14ac:dyDescent="0.3">
      <c r="A2381" s="1" t="s">
        <v>4149</v>
      </c>
      <c r="B2381" s="1" t="str">
        <f t="shared" si="112"/>
        <v>USA</v>
      </c>
      <c r="C2381" s="5" t="str">
        <f t="shared" si="111"/>
        <v>1999</v>
      </c>
      <c r="D2381" s="1" t="str">
        <f t="shared" si="113"/>
        <v xml:space="preserve">Atlas IIAS </v>
      </c>
      <c r="E2381" s="1" t="s">
        <v>346</v>
      </c>
      <c r="F2381" s="7" t="str">
        <f>TEXT(DATE(MID(H2381, 13, 4), CHOOSE(MATCH( MID(H2381, 5, 3), {"Jan","Feb","Mar","Apr","May","Jun","Jul","Aug","Sep","Oct","Nov","Dec"}, 0), 1, 2, 3, 4, 5, 6, 7, 8, 9, 10, 11, 12), MID(H2381, 9, 2)), "yyyy-mm-dd")</f>
        <v>1999-02-16</v>
      </c>
      <c r="G2381" s="1" t="s">
        <v>4918</v>
      </c>
      <c r="H2381" s="1" t="s">
        <v>4917</v>
      </c>
    </row>
    <row r="2382" spans="1:8" hidden="1" x14ac:dyDescent="0.3">
      <c r="A2382" s="1" t="s">
        <v>4200</v>
      </c>
      <c r="B2382" s="1" t="str">
        <f t="shared" si="112"/>
        <v>Kazakhstan</v>
      </c>
      <c r="C2382" s="5" t="str">
        <f t="shared" si="111"/>
        <v>1999</v>
      </c>
      <c r="D2382" s="1" t="str">
        <f t="shared" si="113"/>
        <v xml:space="preserve">Proton-K/Block DM-3 </v>
      </c>
      <c r="E2382" s="1" t="s">
        <v>346</v>
      </c>
      <c r="F2382" s="7" t="str">
        <f>TEXT(DATE(MID(H2382, 13, 4), CHOOSE(MATCH( MID(H2382, 5, 3), {"Jan","Feb","Mar","Apr","May","Jun","Jul","Aug","Sep","Oct","Nov","Dec"}, 0), 1, 2, 3, 4, 5, 6, 7, 8, 9, 10, 11, 12), MID(H2382, 9, 2)), "yyyy-mm-dd")</f>
        <v>1999-02-15</v>
      </c>
      <c r="G2382" s="1" t="s">
        <v>4920</v>
      </c>
      <c r="H2382" s="1" t="s">
        <v>4919</v>
      </c>
    </row>
    <row r="2383" spans="1:8" hidden="1" x14ac:dyDescent="0.3">
      <c r="A2383" s="1" t="s">
        <v>1630</v>
      </c>
      <c r="B2383" s="1" t="str">
        <f t="shared" si="112"/>
        <v>Kazakhstan</v>
      </c>
      <c r="C2383" s="5" t="str">
        <f t="shared" si="111"/>
        <v>1999</v>
      </c>
      <c r="D2383" s="1" t="str">
        <f t="shared" si="113"/>
        <v xml:space="preserve">Soyuz U/Ikar </v>
      </c>
      <c r="E2383" s="1" t="s">
        <v>346</v>
      </c>
      <c r="F2383" s="7" t="str">
        <f>TEXT(DATE(MID(H2383, 13, 4), CHOOSE(MATCH( MID(H2383, 5, 3), {"Jan","Feb","Mar","Apr","May","Jun","Jul","Aug","Sep","Oct","Nov","Dec"}, 0), 1, 2, 3, 4, 5, 6, 7, 8, 9, 10, 11, 12), MID(H2383, 9, 2)), "yyyy-mm-dd")</f>
        <v>1999-02-09</v>
      </c>
      <c r="G2383" s="1" t="s">
        <v>4922</v>
      </c>
      <c r="H2383" s="1" t="s">
        <v>4921</v>
      </c>
    </row>
    <row r="2384" spans="1:8" hidden="1" x14ac:dyDescent="0.3">
      <c r="A2384" s="1" t="s">
        <v>3478</v>
      </c>
      <c r="B2384" s="1" t="str">
        <f t="shared" si="112"/>
        <v>USA</v>
      </c>
      <c r="C2384" s="5" t="str">
        <f t="shared" si="111"/>
        <v>1999</v>
      </c>
      <c r="D2384" s="1" t="str">
        <f t="shared" si="113"/>
        <v xml:space="preserve">Delta II 7426 </v>
      </c>
      <c r="E2384" s="1" t="s">
        <v>346</v>
      </c>
      <c r="F2384" s="7" t="str">
        <f>TEXT(DATE(MID(H2384, 13, 4), CHOOSE(MATCH( MID(H2384, 5, 3), {"Jan","Feb","Mar","Apr","May","Jun","Jul","Aug","Sep","Oct","Nov","Dec"}, 0), 1, 2, 3, 4, 5, 6, 7, 8, 9, 10, 11, 12), MID(H2384, 9, 2)), "yyyy-mm-dd")</f>
        <v>1999-02-07</v>
      </c>
      <c r="G2384" s="1" t="s">
        <v>4924</v>
      </c>
      <c r="H2384" s="1" t="s">
        <v>4923</v>
      </c>
    </row>
    <row r="2385" spans="1:8" hidden="1" x14ac:dyDescent="0.3">
      <c r="A2385" s="1" t="s">
        <v>870</v>
      </c>
      <c r="B2385" s="1" t="str">
        <f t="shared" si="112"/>
        <v>USA</v>
      </c>
      <c r="C2385" s="5" t="str">
        <f t="shared" si="111"/>
        <v>1999</v>
      </c>
      <c r="D2385" s="1" t="str">
        <f t="shared" si="113"/>
        <v xml:space="preserve">Athena I </v>
      </c>
      <c r="E2385" s="1" t="s">
        <v>346</v>
      </c>
      <c r="F2385" s="7" t="str">
        <f>TEXT(DATE(MID(H2385, 13, 4), CHOOSE(MATCH( MID(H2385, 5, 3), {"Jan","Feb","Mar","Apr","May","Jun","Jul","Aug","Sep","Oct","Nov","Dec"}, 0), 1, 2, 3, 4, 5, 6, 7, 8, 9, 10, 11, 12), MID(H2385, 9, 2)), "yyyy-mm-dd")</f>
        <v>1999-01-27</v>
      </c>
      <c r="G2385" s="1" t="s">
        <v>4926</v>
      </c>
      <c r="H2385" s="1" t="s">
        <v>4925</v>
      </c>
    </row>
    <row r="2386" spans="1:8" hidden="1" x14ac:dyDescent="0.3">
      <c r="A2386" s="1" t="s">
        <v>3160</v>
      </c>
      <c r="B2386" s="1" t="str">
        <f t="shared" si="112"/>
        <v>USA</v>
      </c>
      <c r="C2386" s="5" t="str">
        <f t="shared" si="111"/>
        <v>1999</v>
      </c>
      <c r="D2386" s="1" t="str">
        <f t="shared" si="113"/>
        <v xml:space="preserve">Delta II 7425 </v>
      </c>
      <c r="E2386" s="1" t="s">
        <v>346</v>
      </c>
      <c r="F2386" s="7" t="str">
        <f>TEXT(DATE(MID(H2386, 13, 4), CHOOSE(MATCH( MID(H2386, 5, 3), {"Jan","Feb","Mar","Apr","May","Jun","Jul","Aug","Sep","Oct","Nov","Dec"}, 0), 1, 2, 3, 4, 5, 6, 7, 8, 9, 10, 11, 12), MID(H2386, 9, 2)), "yyyy-mm-dd")</f>
        <v>1999-01-03</v>
      </c>
      <c r="G2386" s="1" t="s">
        <v>4928</v>
      </c>
      <c r="H2386" s="1" t="s">
        <v>4927</v>
      </c>
    </row>
    <row r="2387" spans="1:8" hidden="1" x14ac:dyDescent="0.3">
      <c r="A2387" s="1" t="s">
        <v>529</v>
      </c>
      <c r="B2387" s="1" t="str">
        <f t="shared" si="112"/>
        <v>Kazakhstan</v>
      </c>
      <c r="C2387" s="5" t="str">
        <f t="shared" si="111"/>
        <v>1998</v>
      </c>
      <c r="D2387" s="1" t="str">
        <f t="shared" si="113"/>
        <v xml:space="preserve">Proton K/Block-DM-2 </v>
      </c>
      <c r="E2387" s="1" t="s">
        <v>346</v>
      </c>
      <c r="F2387" s="7" t="str">
        <f>TEXT(DATE(MID(H2387, 13, 4), CHOOSE(MATCH( MID(H2387, 5, 3), {"Jan","Feb","Mar","Apr","May","Jun","Jul","Aug","Sep","Oct","Nov","Dec"}, 0), 1, 2, 3, 4, 5, 6, 7, 8, 9, 10, 11, 12), MID(H2387, 9, 2)), "yyyy-mm-dd")</f>
        <v>1998-12-30</v>
      </c>
      <c r="G2387" s="1" t="s">
        <v>4930</v>
      </c>
      <c r="H2387" s="1" t="s">
        <v>4929</v>
      </c>
    </row>
    <row r="2388" spans="1:8" hidden="1" x14ac:dyDescent="0.3">
      <c r="A2388" s="1" t="s">
        <v>3373</v>
      </c>
      <c r="B2388" s="1" t="str">
        <f t="shared" si="112"/>
        <v>Russia</v>
      </c>
      <c r="C2388" s="5" t="str">
        <f t="shared" si="111"/>
        <v>1998</v>
      </c>
      <c r="D2388" s="1" t="str">
        <f t="shared" si="113"/>
        <v xml:space="preserve">Cosmos-3M </v>
      </c>
      <c r="E2388" s="1" t="s">
        <v>346</v>
      </c>
      <c r="F2388" s="7" t="str">
        <f>TEXT(DATE(MID(H2388, 13, 4), CHOOSE(MATCH( MID(H2388, 5, 3), {"Jan","Feb","Mar","Apr","May","Jun","Jul","Aug","Sep","Oct","Nov","Dec"}, 0), 1, 2, 3, 4, 5, 6, 7, 8, 9, 10, 11, 12), MID(H2388, 9, 2)), "yyyy-mm-dd")</f>
        <v>1998-12-24</v>
      </c>
      <c r="G2388" s="1" t="s">
        <v>4932</v>
      </c>
      <c r="H2388" s="1" t="s">
        <v>4931</v>
      </c>
    </row>
    <row r="2389" spans="1:8" hidden="1" x14ac:dyDescent="0.3">
      <c r="A2389" s="1" t="s">
        <v>4338</v>
      </c>
      <c r="B2389" s="1" t="str">
        <f t="shared" si="112"/>
        <v>France</v>
      </c>
      <c r="C2389" s="5" t="str">
        <f t="shared" si="111"/>
        <v>1998</v>
      </c>
      <c r="D2389" s="1" t="str">
        <f t="shared" si="113"/>
        <v xml:space="preserve">Ariane 42L </v>
      </c>
      <c r="E2389" s="1" t="s">
        <v>346</v>
      </c>
      <c r="F2389" s="7" t="str">
        <f>TEXT(DATE(MID(H2389, 13, 4), CHOOSE(MATCH( MID(H2389, 5, 3), {"Jan","Feb","Mar","Apr","May","Jun","Jul","Aug","Sep","Oct","Nov","Dec"}, 0), 1, 2, 3, 4, 5, 6, 7, 8, 9, 10, 11, 12), MID(H2389, 9, 2)), "yyyy-mm-dd")</f>
        <v>1998-12-22</v>
      </c>
      <c r="G2389" s="1" t="s">
        <v>4934</v>
      </c>
      <c r="H2389" s="1" t="s">
        <v>4933</v>
      </c>
    </row>
    <row r="2390" spans="1:8" hidden="1" x14ac:dyDescent="0.3">
      <c r="A2390" s="1" t="s">
        <v>3524</v>
      </c>
      <c r="B2390" s="1" t="str">
        <f t="shared" si="112"/>
        <v>China</v>
      </c>
      <c r="C2390" s="5" t="str">
        <f t="shared" si="111"/>
        <v>1998</v>
      </c>
      <c r="D2390" s="1" t="str">
        <f t="shared" si="113"/>
        <v xml:space="preserve">Long March 2C/SD </v>
      </c>
      <c r="E2390" s="1" t="s">
        <v>346</v>
      </c>
      <c r="F2390" s="7" t="str">
        <f>TEXT(DATE(MID(H2390, 13, 4), CHOOSE(MATCH( MID(H2390, 5, 3), {"Jan","Feb","Mar","Apr","May","Jun","Jul","Aug","Sep","Oct","Nov","Dec"}, 0), 1, 2, 3, 4, 5, 6, 7, 8, 9, 10, 11, 12), MID(H2390, 9, 2)), "yyyy-mm-dd")</f>
        <v>1998-12-19</v>
      </c>
      <c r="G2390" s="1" t="s">
        <v>4936</v>
      </c>
      <c r="H2390" s="1" t="s">
        <v>4935</v>
      </c>
    </row>
    <row r="2391" spans="1:8" hidden="1" x14ac:dyDescent="0.3">
      <c r="A2391" s="1" t="s">
        <v>3478</v>
      </c>
      <c r="B2391" s="1" t="str">
        <f t="shared" si="112"/>
        <v>USA</v>
      </c>
      <c r="C2391" s="5" t="str">
        <f t="shared" si="111"/>
        <v>1998</v>
      </c>
      <c r="D2391" s="1" t="str">
        <f t="shared" si="113"/>
        <v xml:space="preserve">Delta II 7425 </v>
      </c>
      <c r="E2391" s="1" t="s">
        <v>346</v>
      </c>
      <c r="F2391" s="7" t="str">
        <f>TEXT(DATE(MID(H2391, 13, 4), CHOOSE(MATCH( MID(H2391, 5, 3), {"Jan","Feb","Mar","Apr","May","Jun","Jul","Aug","Sep","Oct","Nov","Dec"}, 0), 1, 2, 3, 4, 5, 6, 7, 8, 9, 10, 11, 12), MID(H2391, 9, 2)), "yyyy-mm-dd")</f>
        <v>1998-12-11</v>
      </c>
      <c r="G2391" s="1" t="s">
        <v>4938</v>
      </c>
      <c r="H2391" s="1" t="s">
        <v>4937</v>
      </c>
    </row>
    <row r="2392" spans="1:8" hidden="1" x14ac:dyDescent="0.3">
      <c r="A2392" s="1" t="s">
        <v>3373</v>
      </c>
      <c r="B2392" s="1" t="str">
        <f t="shared" si="112"/>
        <v>Russia</v>
      </c>
      <c r="C2392" s="5" t="str">
        <f t="shared" si="111"/>
        <v>1998</v>
      </c>
      <c r="D2392" s="1" t="str">
        <f t="shared" si="113"/>
        <v xml:space="preserve">Cosmos-3M </v>
      </c>
      <c r="E2392" s="1" t="s">
        <v>346</v>
      </c>
      <c r="F2392" s="7" t="str">
        <f>TEXT(DATE(MID(H2392, 13, 4), CHOOSE(MATCH( MID(H2392, 5, 3), {"Jan","Feb","Mar","Apr","May","Jun","Jul","Aug","Sep","Oct","Nov","Dec"}, 0), 1, 2, 3, 4, 5, 6, 7, 8, 9, 10, 11, 12), MID(H2392, 9, 2)), "yyyy-mm-dd")</f>
        <v>1998-12-10</v>
      </c>
      <c r="G2392" s="1" t="s">
        <v>4940</v>
      </c>
      <c r="H2392" s="1" t="s">
        <v>4939</v>
      </c>
    </row>
    <row r="2393" spans="1:8" hidden="1" x14ac:dyDescent="0.3">
      <c r="A2393" s="1" t="s">
        <v>1200</v>
      </c>
      <c r="B2393" s="1" t="str">
        <f t="shared" si="112"/>
        <v>USA</v>
      </c>
      <c r="C2393" s="5" t="str">
        <f t="shared" si="111"/>
        <v>1998</v>
      </c>
      <c r="D2393" s="1" t="str">
        <f t="shared" si="113"/>
        <v xml:space="preserve">Pegasus XL </v>
      </c>
      <c r="E2393" s="1" t="s">
        <v>8</v>
      </c>
      <c r="F2393" s="7" t="str">
        <f>TEXT(DATE(MID(H2393, 13, 4), CHOOSE(MATCH( MID(H2393, 5, 3), {"Jan","Feb","Mar","Apr","May","Jun","Jul","Aug","Sep","Oct","Nov","Dec"}, 0), 1, 2, 3, 4, 5, 6, 7, 8, 9, 10, 11, 12), MID(H2393, 9, 2)), "yyyy-mm-dd")</f>
        <v>1998-12-06</v>
      </c>
      <c r="G2393" s="1" t="s">
        <v>4942</v>
      </c>
      <c r="H2393" s="1" t="s">
        <v>4941</v>
      </c>
    </row>
    <row r="2394" spans="1:8" hidden="1" x14ac:dyDescent="0.3">
      <c r="A2394" s="1" t="s">
        <v>4338</v>
      </c>
      <c r="B2394" s="1" t="str">
        <f t="shared" si="112"/>
        <v>France</v>
      </c>
      <c r="C2394" s="5" t="str">
        <f t="shared" si="111"/>
        <v>1998</v>
      </c>
      <c r="D2394" s="1" t="str">
        <f t="shared" si="113"/>
        <v xml:space="preserve">Ariane 42L </v>
      </c>
      <c r="E2394" s="1" t="s">
        <v>346</v>
      </c>
      <c r="F2394" s="7" t="str">
        <f>TEXT(DATE(MID(H2394, 13, 4), CHOOSE(MATCH( MID(H2394, 5, 3), {"Jan","Feb","Mar","Apr","May","Jun","Jul","Aug","Sep","Oct","Nov","Dec"}, 0), 1, 2, 3, 4, 5, 6, 7, 8, 9, 10, 11, 12), MID(H2394, 9, 2)), "yyyy-mm-dd")</f>
        <v>1998-12-06</v>
      </c>
      <c r="G2394" s="1" t="s">
        <v>4944</v>
      </c>
      <c r="H2394" s="1" t="s">
        <v>4943</v>
      </c>
    </row>
    <row r="2395" spans="1:8" hidden="1" x14ac:dyDescent="0.3">
      <c r="A2395" s="1" t="s">
        <v>30</v>
      </c>
      <c r="B2395" s="1" t="str">
        <f t="shared" si="112"/>
        <v>USA</v>
      </c>
      <c r="C2395" s="5" t="str">
        <f t="shared" si="111"/>
        <v>1998</v>
      </c>
      <c r="D2395" s="1" t="str">
        <f t="shared" si="113"/>
        <v xml:space="preserve">Space Shuttle Endeavour </v>
      </c>
      <c r="E2395" s="1" t="s">
        <v>346</v>
      </c>
      <c r="F2395" s="7" t="str">
        <f>TEXT(DATE(MID(H2395, 13, 4), CHOOSE(MATCH( MID(H2395, 5, 3), {"Jan","Feb","Mar","Apr","May","Jun","Jul","Aug","Sep","Oct","Nov","Dec"}, 0), 1, 2, 3, 4, 5, 6, 7, 8, 9, 10, 11, 12), MID(H2395, 9, 2)), "yyyy-mm-dd")</f>
        <v>1998-12-04</v>
      </c>
      <c r="G2395" s="1" t="s">
        <v>4946</v>
      </c>
      <c r="H2395" s="1" t="s">
        <v>4945</v>
      </c>
    </row>
    <row r="2396" spans="1:8" hidden="1" x14ac:dyDescent="0.3">
      <c r="A2396" s="1" t="s">
        <v>3160</v>
      </c>
      <c r="B2396" s="1" t="str">
        <f t="shared" si="112"/>
        <v>USA</v>
      </c>
      <c r="C2396" s="5" t="str">
        <f t="shared" si="111"/>
        <v>1998</v>
      </c>
      <c r="D2396" s="1" t="str">
        <f t="shared" si="113"/>
        <v xml:space="preserve">Delta II 7925 </v>
      </c>
      <c r="E2396" s="1" t="s">
        <v>346</v>
      </c>
      <c r="F2396" s="7" t="str">
        <f>TEXT(DATE(MID(H2396, 13, 4), CHOOSE(MATCH( MID(H2396, 5, 3), {"Jan","Feb","Mar","Apr","May","Jun","Jul","Aug","Sep","Oct","Nov","Dec"}, 0), 1, 2, 3, 4, 5, 6, 7, 8, 9, 10, 11, 12), MID(H2396, 9, 2)), "yyyy-mm-dd")</f>
        <v>1998-11-22</v>
      </c>
      <c r="G2396" s="1" t="s">
        <v>4948</v>
      </c>
      <c r="H2396" s="1" t="s">
        <v>4947</v>
      </c>
    </row>
    <row r="2397" spans="1:8" hidden="1" x14ac:dyDescent="0.3">
      <c r="A2397" s="1" t="s">
        <v>4200</v>
      </c>
      <c r="B2397" s="1" t="str">
        <f t="shared" si="112"/>
        <v>Kazakhstan</v>
      </c>
      <c r="C2397" s="5" t="str">
        <f t="shared" si="111"/>
        <v>1998</v>
      </c>
      <c r="D2397" s="1" t="str">
        <f t="shared" si="113"/>
        <v xml:space="preserve">Proton-K </v>
      </c>
      <c r="E2397" s="1" t="s">
        <v>346</v>
      </c>
      <c r="F2397" s="7" t="str">
        <f>TEXT(DATE(MID(H2397, 13, 4), CHOOSE(MATCH( MID(H2397, 5, 3), {"Jan","Feb","Mar","Apr","May","Jun","Jul","Aug","Sep","Oct","Nov","Dec"}, 0), 1, 2, 3, 4, 5, 6, 7, 8, 9, 10, 11, 12), MID(H2397, 9, 2)), "yyyy-mm-dd")</f>
        <v>1998-11-20</v>
      </c>
      <c r="G2397" s="1" t="s">
        <v>4950</v>
      </c>
      <c r="H2397" s="1" t="s">
        <v>4949</v>
      </c>
    </row>
    <row r="2398" spans="1:8" hidden="1" x14ac:dyDescent="0.3">
      <c r="A2398" s="1" t="s">
        <v>114</v>
      </c>
      <c r="B2398" s="1" t="str">
        <f t="shared" si="112"/>
        <v>USA</v>
      </c>
      <c r="C2398" s="5" t="str">
        <f t="shared" si="111"/>
        <v>1998</v>
      </c>
      <c r="D2398" s="1" t="str">
        <f t="shared" si="113"/>
        <v xml:space="preserve">Delta II 7920-10C </v>
      </c>
      <c r="E2398" s="1" t="s">
        <v>346</v>
      </c>
      <c r="F2398" s="7" t="str">
        <f>TEXT(DATE(MID(H2398, 13, 4), CHOOSE(MATCH( MID(H2398, 5, 3), {"Jan","Feb","Mar","Apr","May","Jun","Jul","Aug","Sep","Oct","Nov","Dec"}, 0), 1, 2, 3, 4, 5, 6, 7, 8, 9, 10, 11, 12), MID(H2398, 9, 2)), "yyyy-mm-dd")</f>
        <v>1998-11-06</v>
      </c>
      <c r="G2398" s="1" t="s">
        <v>4952</v>
      </c>
      <c r="H2398" s="1" t="s">
        <v>4951</v>
      </c>
    </row>
    <row r="2399" spans="1:8" hidden="1" x14ac:dyDescent="0.3">
      <c r="A2399" s="1" t="s">
        <v>4200</v>
      </c>
      <c r="B2399" s="1" t="str">
        <f t="shared" si="112"/>
        <v>Kazakhstan</v>
      </c>
      <c r="C2399" s="5" t="str">
        <f t="shared" si="111"/>
        <v>1998</v>
      </c>
      <c r="D2399" s="1" t="str">
        <f t="shared" si="113"/>
        <v xml:space="preserve">Proton-K/Block DM-3 </v>
      </c>
      <c r="E2399" s="1" t="s">
        <v>346</v>
      </c>
      <c r="F2399" s="7" t="str">
        <f>TEXT(DATE(MID(H2399, 13, 4), CHOOSE(MATCH( MID(H2399, 5, 3), {"Jan","Feb","Mar","Apr","May","Jun","Jul","Aug","Sep","Oct","Nov","Dec"}, 0), 1, 2, 3, 4, 5, 6, 7, 8, 9, 10, 11, 12), MID(H2399, 9, 2)), "yyyy-mm-dd")</f>
        <v>1998-11-04</v>
      </c>
      <c r="G2399" s="1" t="s">
        <v>4954</v>
      </c>
      <c r="H2399" s="1" t="s">
        <v>4953</v>
      </c>
    </row>
    <row r="2400" spans="1:8" hidden="1" x14ac:dyDescent="0.3">
      <c r="A2400" s="1" t="s">
        <v>658</v>
      </c>
      <c r="B2400" s="1" t="str">
        <f t="shared" si="112"/>
        <v>USA</v>
      </c>
      <c r="C2400" s="5" t="str">
        <f t="shared" si="111"/>
        <v>1998</v>
      </c>
      <c r="D2400" s="1" t="str">
        <f t="shared" si="113"/>
        <v xml:space="preserve">Space Shuttle Discovery </v>
      </c>
      <c r="E2400" s="1" t="s">
        <v>346</v>
      </c>
      <c r="F2400" s="7" t="str">
        <f>TEXT(DATE(MID(H2400, 13, 4), CHOOSE(MATCH( MID(H2400, 5, 3), {"Jan","Feb","Mar","Apr","May","Jun","Jul","Aug","Sep","Oct","Nov","Dec"}, 0), 1, 2, 3, 4, 5, 6, 7, 8, 9, 10, 11, 12), MID(H2400, 9, 2)), "yyyy-mm-dd")</f>
        <v>1998-10-29</v>
      </c>
      <c r="G2400" s="1" t="s">
        <v>4956</v>
      </c>
      <c r="H2400" s="1" t="s">
        <v>4955</v>
      </c>
    </row>
    <row r="2401" spans="1:8" hidden="1" x14ac:dyDescent="0.3">
      <c r="A2401" s="1" t="s">
        <v>4338</v>
      </c>
      <c r="B2401" s="1" t="str">
        <f t="shared" si="112"/>
        <v>France</v>
      </c>
      <c r="C2401" s="5" t="str">
        <f t="shared" si="111"/>
        <v>1998</v>
      </c>
      <c r="D2401" s="1" t="str">
        <f t="shared" si="113"/>
        <v xml:space="preserve">Ariane 44L </v>
      </c>
      <c r="E2401" s="1" t="s">
        <v>346</v>
      </c>
      <c r="F2401" s="7" t="str">
        <f>TEXT(DATE(MID(H2401, 13, 4), CHOOSE(MATCH( MID(H2401, 5, 3), {"Jan","Feb","Mar","Apr","May","Jun","Jul","Aug","Sep","Oct","Nov","Dec"}, 0), 1, 2, 3, 4, 5, 6, 7, 8, 9, 10, 11, 12), MID(H2401, 9, 2)), "yyyy-mm-dd")</f>
        <v>1998-10-28</v>
      </c>
      <c r="G2401" s="1" t="s">
        <v>4958</v>
      </c>
      <c r="H2401" s="1" t="s">
        <v>4957</v>
      </c>
    </row>
    <row r="2402" spans="1:8" hidden="1" x14ac:dyDescent="0.3">
      <c r="A2402" s="1" t="s">
        <v>1630</v>
      </c>
      <c r="B2402" s="1" t="str">
        <f t="shared" si="112"/>
        <v>Kazakhstan</v>
      </c>
      <c r="C2402" s="5" t="str">
        <f t="shared" si="111"/>
        <v>1998</v>
      </c>
      <c r="D2402" s="1" t="str">
        <f t="shared" si="113"/>
        <v xml:space="preserve">Soyuz U </v>
      </c>
      <c r="E2402" s="1" t="s">
        <v>346</v>
      </c>
      <c r="F2402" s="7" t="str">
        <f>TEXT(DATE(MID(H2402, 13, 4), CHOOSE(MATCH( MID(H2402, 5, 3), {"Jan","Feb","Mar","Apr","May","Jun","Jul","Aug","Sep","Oct","Nov","Dec"}, 0), 1, 2, 3, 4, 5, 6, 7, 8, 9, 10, 11, 12), MID(H2402, 9, 2)), "yyyy-mm-dd")</f>
        <v>1998-10-25</v>
      </c>
      <c r="G2402" s="1" t="s">
        <v>4960</v>
      </c>
      <c r="H2402" s="1" t="s">
        <v>4959</v>
      </c>
    </row>
    <row r="2403" spans="1:8" hidden="1" x14ac:dyDescent="0.3">
      <c r="A2403" s="1" t="s">
        <v>114</v>
      </c>
      <c r="B2403" s="1" t="str">
        <f t="shared" si="112"/>
        <v>USA</v>
      </c>
      <c r="C2403" s="5" t="str">
        <f t="shared" si="111"/>
        <v>1998</v>
      </c>
      <c r="D2403" s="1" t="str">
        <f t="shared" si="113"/>
        <v xml:space="preserve">Delta II 7920-10C </v>
      </c>
      <c r="E2403" s="1" t="s">
        <v>346</v>
      </c>
      <c r="F2403" s="7" t="str">
        <f>TEXT(DATE(MID(H2403, 13, 4), CHOOSE(MATCH( MID(H2403, 5, 3), {"Jan","Feb","Mar","Apr","May","Jun","Jul","Aug","Sep","Oct","Nov","Dec"}, 0), 1, 2, 3, 4, 5, 6, 7, 8, 9, 10, 11, 12), MID(H2403, 9, 2)), "yyyy-mm-dd")</f>
        <v>1998-10-24</v>
      </c>
      <c r="G2403" s="1" t="s">
        <v>4962</v>
      </c>
      <c r="H2403" s="1" t="s">
        <v>4961</v>
      </c>
    </row>
    <row r="2404" spans="1:8" hidden="1" x14ac:dyDescent="0.3">
      <c r="A2404" s="1" t="s">
        <v>1620</v>
      </c>
      <c r="B2404" s="1" t="str">
        <f t="shared" si="112"/>
        <v>USA</v>
      </c>
      <c r="C2404" s="5" t="str">
        <f t="shared" si="111"/>
        <v>1998</v>
      </c>
      <c r="D2404" s="1" t="str">
        <f t="shared" si="113"/>
        <v xml:space="preserve">Pegasus </v>
      </c>
      <c r="E2404" s="1" t="s">
        <v>346</v>
      </c>
      <c r="F2404" s="7" t="str">
        <f>TEXT(DATE(MID(H2404, 13, 4), CHOOSE(MATCH( MID(H2404, 5, 3), {"Jan","Feb","Mar","Apr","May","Jun","Jul","Aug","Sep","Oct","Nov","Dec"}, 0), 1, 2, 3, 4, 5, 6, 7, 8, 9, 10, 11, 12), MID(H2404, 9, 2)), "yyyy-mm-dd")</f>
        <v>1998-10-23</v>
      </c>
      <c r="G2404" s="1" t="s">
        <v>4964</v>
      </c>
      <c r="H2404" s="1" t="s">
        <v>4963</v>
      </c>
    </row>
    <row r="2405" spans="1:8" hidden="1" x14ac:dyDescent="0.3">
      <c r="A2405" s="1" t="s">
        <v>379</v>
      </c>
      <c r="B2405" s="1" t="str">
        <f t="shared" si="112"/>
        <v>France</v>
      </c>
      <c r="C2405" s="5" t="str">
        <f t="shared" si="111"/>
        <v>1998</v>
      </c>
      <c r="D2405" s="1" t="str">
        <f t="shared" si="113"/>
        <v xml:space="preserve">Ariane 5 G </v>
      </c>
      <c r="E2405" s="1" t="s">
        <v>346</v>
      </c>
      <c r="F2405" s="7" t="str">
        <f>TEXT(DATE(MID(H2405, 13, 4), CHOOSE(MATCH( MID(H2405, 5, 3), {"Jan","Feb","Mar","Apr","May","Jun","Jul","Aug","Sep","Oct","Nov","Dec"}, 0), 1, 2, 3, 4, 5, 6, 7, 8, 9, 10, 11, 12), MID(H2405, 9, 2)), "yyyy-mm-dd")</f>
        <v>1998-10-21</v>
      </c>
      <c r="G2405" s="1" t="s">
        <v>4966</v>
      </c>
      <c r="H2405" s="1" t="s">
        <v>4965</v>
      </c>
    </row>
    <row r="2406" spans="1:8" hidden="1" x14ac:dyDescent="0.3">
      <c r="A2406" s="1" t="s">
        <v>4149</v>
      </c>
      <c r="B2406" s="1" t="str">
        <f t="shared" si="112"/>
        <v>USA</v>
      </c>
      <c r="C2406" s="5" t="str">
        <f t="shared" si="111"/>
        <v>1998</v>
      </c>
      <c r="D2406" s="1" t="str">
        <f t="shared" si="113"/>
        <v xml:space="preserve">Atlas IIA </v>
      </c>
      <c r="E2406" s="1" t="s">
        <v>346</v>
      </c>
      <c r="F2406" s="7" t="str">
        <f>TEXT(DATE(MID(H2406, 13, 4), CHOOSE(MATCH( MID(H2406, 5, 3), {"Jan","Feb","Mar","Apr","May","Jun","Jul","Aug","Sep","Oct","Nov","Dec"}, 0), 1, 2, 3, 4, 5, 6, 7, 8, 9, 10, 11, 12), MID(H2406, 9, 2)), "yyyy-mm-dd")</f>
        <v>1998-10-20</v>
      </c>
      <c r="G2406" s="1" t="s">
        <v>4968</v>
      </c>
      <c r="H2406" s="1" t="s">
        <v>4967</v>
      </c>
    </row>
    <row r="2407" spans="1:8" hidden="1" x14ac:dyDescent="0.3">
      <c r="A2407" s="1" t="s">
        <v>4092</v>
      </c>
      <c r="B2407" s="1" t="str">
        <f t="shared" si="112"/>
        <v>USA</v>
      </c>
      <c r="C2407" s="5" t="str">
        <f t="shared" si="111"/>
        <v>1998</v>
      </c>
      <c r="D2407" s="1" t="str">
        <f t="shared" si="113"/>
        <v xml:space="preserve">Atlas IIA </v>
      </c>
      <c r="E2407" s="1" t="s">
        <v>346</v>
      </c>
      <c r="F2407" s="7" t="str">
        <f>TEXT(DATE(MID(H2407, 13, 4), CHOOSE(MATCH( MID(H2407, 5, 3), {"Jan","Feb","Mar","Apr","May","Jun","Jul","Aug","Sep","Oct","Nov","Dec"}, 0), 1, 2, 3, 4, 5, 6, 7, 8, 9, 10, 11, 12), MID(H2407, 9, 2)), "yyyy-mm-dd")</f>
        <v>1998-10-09</v>
      </c>
      <c r="G2407" s="1" t="s">
        <v>4970</v>
      </c>
      <c r="H2407" s="1" t="s">
        <v>4969</v>
      </c>
    </row>
    <row r="2408" spans="1:8" hidden="1" x14ac:dyDescent="0.3">
      <c r="A2408" s="1" t="s">
        <v>4338</v>
      </c>
      <c r="B2408" s="1" t="str">
        <f t="shared" si="112"/>
        <v>France</v>
      </c>
      <c r="C2408" s="5" t="str">
        <f t="shared" si="111"/>
        <v>1998</v>
      </c>
      <c r="D2408" s="1" t="str">
        <f t="shared" si="113"/>
        <v xml:space="preserve">Ariane 44L </v>
      </c>
      <c r="E2408" s="1" t="s">
        <v>346</v>
      </c>
      <c r="F2408" s="7" t="str">
        <f>TEXT(DATE(MID(H2408, 13, 4), CHOOSE(MATCH( MID(H2408, 5, 3), {"Jan","Feb","Mar","Apr","May","Jun","Jul","Aug","Sep","Oct","Nov","Dec"}, 0), 1, 2, 3, 4, 5, 6, 7, 8, 9, 10, 11, 12), MID(H2408, 9, 2)), "yyyy-mm-dd")</f>
        <v>1998-10-05</v>
      </c>
      <c r="G2408" s="1" t="s">
        <v>4972</v>
      </c>
      <c r="H2408" s="1" t="s">
        <v>4971</v>
      </c>
    </row>
    <row r="2409" spans="1:8" hidden="1" x14ac:dyDescent="0.3">
      <c r="A2409" s="1" t="s">
        <v>2063</v>
      </c>
      <c r="B2409" s="1" t="str">
        <f t="shared" si="112"/>
        <v>USA</v>
      </c>
      <c r="C2409" s="5" t="str">
        <f t="shared" si="111"/>
        <v>1998</v>
      </c>
      <c r="D2409" s="1" t="str">
        <f t="shared" si="113"/>
        <v xml:space="preserve">Minotaur C (Taurus) </v>
      </c>
      <c r="E2409" s="1" t="s">
        <v>8</v>
      </c>
      <c r="F2409" s="7" t="str">
        <f>TEXT(DATE(MID(H2409, 13, 4), CHOOSE(MATCH( MID(H2409, 5, 3), {"Jan","Feb","Mar","Apr","May","Jun","Jul","Aug","Sep","Oct","Nov","Dec"}, 0), 1, 2, 3, 4, 5, 6, 7, 8, 9, 10, 11, 12), MID(H2409, 9, 2)), "yyyy-mm-dd")</f>
        <v>1998-10-03</v>
      </c>
      <c r="G2409" s="1" t="s">
        <v>4974</v>
      </c>
      <c r="H2409" s="1" t="s">
        <v>4973</v>
      </c>
    </row>
    <row r="2410" spans="1:8" hidden="1" x14ac:dyDescent="0.3">
      <c r="A2410" s="1" t="s">
        <v>212</v>
      </c>
      <c r="B2410" s="1" t="str">
        <f t="shared" si="112"/>
        <v>Russia</v>
      </c>
      <c r="C2410" s="5" t="str">
        <f t="shared" si="111"/>
        <v>1998</v>
      </c>
      <c r="D2410" s="1" t="str">
        <f t="shared" si="113"/>
        <v xml:space="preserve">Molniya-M /Block ML </v>
      </c>
      <c r="E2410" s="1" t="s">
        <v>346</v>
      </c>
      <c r="F2410" s="7" t="str">
        <f>TEXT(DATE(MID(H2410, 13, 4), CHOOSE(MATCH( MID(H2410, 5, 3), {"Jan","Feb","Mar","Apr","May","Jun","Jul","Aug","Sep","Oct","Nov","Dec"}, 0), 1, 2, 3, 4, 5, 6, 7, 8, 9, 10, 11, 12), MID(H2410, 9, 2)), "yyyy-mm-dd")</f>
        <v>1998-09-28</v>
      </c>
      <c r="G2410" s="1" t="s">
        <v>4976</v>
      </c>
      <c r="H2410" s="1" t="s">
        <v>4975</v>
      </c>
    </row>
    <row r="2411" spans="1:8" hidden="1" x14ac:dyDescent="0.3">
      <c r="A2411" s="1" t="s">
        <v>4977</v>
      </c>
      <c r="B2411" s="1" t="str">
        <f t="shared" si="112"/>
        <v>USA</v>
      </c>
      <c r="C2411" s="5" t="str">
        <f t="shared" si="111"/>
        <v>1998</v>
      </c>
      <c r="D2411" s="1" t="str">
        <f t="shared" si="113"/>
        <v xml:space="preserve">Pegasus XL/HAPS </v>
      </c>
      <c r="E2411" s="1" t="s">
        <v>8</v>
      </c>
      <c r="F2411" s="7" t="str">
        <f>TEXT(DATE(MID(H2411, 13, 4), CHOOSE(MATCH( MID(H2411, 5, 3), {"Jan","Feb","Mar","Apr","May","Jun","Jul","Aug","Sep","Oct","Nov","Dec"}, 0), 1, 2, 3, 4, 5, 6, 7, 8, 9, 10, 11, 12), MID(H2411, 9, 2)), "yyyy-mm-dd")</f>
        <v>1998-09-23</v>
      </c>
      <c r="G2411" s="1" t="s">
        <v>4979</v>
      </c>
      <c r="H2411" s="1" t="s">
        <v>4978</v>
      </c>
    </row>
    <row r="2412" spans="1:8" hidden="1" x14ac:dyDescent="0.3">
      <c r="A2412" s="1" t="s">
        <v>4338</v>
      </c>
      <c r="B2412" s="1" t="str">
        <f t="shared" si="112"/>
        <v>France</v>
      </c>
      <c r="C2412" s="5" t="str">
        <f t="shared" si="111"/>
        <v>1998</v>
      </c>
      <c r="D2412" s="1" t="str">
        <f t="shared" si="113"/>
        <v xml:space="preserve">Ariane 44LP </v>
      </c>
      <c r="E2412" s="1" t="s">
        <v>346</v>
      </c>
      <c r="F2412" s="7" t="str">
        <f>TEXT(DATE(MID(H2412, 13, 4), CHOOSE(MATCH( MID(H2412, 5, 3), {"Jan","Feb","Mar","Apr","May","Jun","Jul","Aug","Sep","Oct","Nov","Dec"}, 0), 1, 2, 3, 4, 5, 6, 7, 8, 9, 10, 11, 12), MID(H2412, 9, 2)), "yyyy-mm-dd")</f>
        <v>1998-09-16</v>
      </c>
      <c r="G2412" s="1" t="s">
        <v>4981</v>
      </c>
      <c r="H2412" s="1" t="s">
        <v>4980</v>
      </c>
    </row>
    <row r="2413" spans="1:8" hidden="1" x14ac:dyDescent="0.3">
      <c r="A2413" s="1" t="s">
        <v>2022</v>
      </c>
      <c r="B2413" s="1" t="str">
        <f t="shared" si="112"/>
        <v>Kazakhstan</v>
      </c>
      <c r="C2413" s="5" t="str">
        <f t="shared" si="111"/>
        <v>1998</v>
      </c>
      <c r="D2413" s="1" t="str">
        <f t="shared" si="113"/>
        <v xml:space="preserve">Zenit-2 </v>
      </c>
      <c r="E2413" s="1" t="s">
        <v>346</v>
      </c>
      <c r="F2413" s="7" t="str">
        <f>TEXT(DATE(MID(H2413, 13, 4), CHOOSE(MATCH( MID(H2413, 5, 3), {"Jan","Feb","Mar","Apr","May","Jun","Jul","Aug","Sep","Oct","Nov","Dec"}, 0), 1, 2, 3, 4, 5, 6, 7, 8, 9, 10, 11, 12), MID(H2413, 9, 2)), "yyyy-mm-dd")</f>
        <v>1998-09-09</v>
      </c>
      <c r="G2413" s="1" t="s">
        <v>4983</v>
      </c>
      <c r="H2413" s="1" t="s">
        <v>4982</v>
      </c>
    </row>
    <row r="2414" spans="1:8" hidden="1" x14ac:dyDescent="0.3">
      <c r="A2414" s="1" t="s">
        <v>114</v>
      </c>
      <c r="B2414" s="1" t="str">
        <f t="shared" si="112"/>
        <v>USA</v>
      </c>
      <c r="C2414" s="5" t="str">
        <f t="shared" si="111"/>
        <v>1998</v>
      </c>
      <c r="D2414" s="1" t="str">
        <f t="shared" si="113"/>
        <v xml:space="preserve">Delta II 7920-10C </v>
      </c>
      <c r="E2414" s="1" t="s">
        <v>346</v>
      </c>
      <c r="F2414" s="7" t="str">
        <f>TEXT(DATE(MID(H2414, 13, 4), CHOOSE(MATCH( MID(H2414, 5, 3), {"Jan","Feb","Mar","Apr","May","Jun","Jul","Aug","Sep","Oct","Nov","Dec"}, 0), 1, 2, 3, 4, 5, 6, 7, 8, 9, 10, 11, 12), MID(H2414, 9, 2)), "yyyy-mm-dd")</f>
        <v>1998-09-08</v>
      </c>
      <c r="G2414" s="1" t="s">
        <v>4985</v>
      </c>
      <c r="H2414" s="1" t="s">
        <v>4984</v>
      </c>
    </row>
    <row r="2415" spans="1:8" hidden="1" x14ac:dyDescent="0.3">
      <c r="A2415" s="1" t="s">
        <v>3533</v>
      </c>
      <c r="B2415" s="1" t="str">
        <f t="shared" si="112"/>
        <v>North Korea</v>
      </c>
      <c r="C2415" s="5" t="str">
        <f t="shared" si="111"/>
        <v>1998</v>
      </c>
      <c r="D2415" s="1" t="str">
        <f t="shared" si="113"/>
        <v xml:space="preserve">Taepodong-1 </v>
      </c>
      <c r="E2415" s="1" t="s">
        <v>346</v>
      </c>
      <c r="F2415" s="7" t="str">
        <f>TEXT(DATE(MID(H2415, 13, 4), CHOOSE(MATCH( MID(H2415, 5, 3), {"Jan","Feb","Mar","Apr","May","Jun","Jul","Aug","Sep","Oct","Nov","Dec"}, 0), 1, 2, 3, 4, 5, 6, 7, 8, 9, 10, 11, 12), MID(H2415, 9, 2)), "yyyy-mm-dd")</f>
        <v>1998-08-31</v>
      </c>
      <c r="G2415" s="1" t="s">
        <v>4987</v>
      </c>
      <c r="H2415" s="1" t="s">
        <v>4986</v>
      </c>
    </row>
    <row r="2416" spans="1:8" hidden="1" x14ac:dyDescent="0.3">
      <c r="A2416" s="1" t="s">
        <v>4200</v>
      </c>
      <c r="B2416" s="1" t="str">
        <f t="shared" si="112"/>
        <v>Kazakhstan</v>
      </c>
      <c r="C2416" s="5" t="str">
        <f t="shared" si="111"/>
        <v>1998</v>
      </c>
      <c r="D2416" s="1" t="str">
        <f t="shared" si="113"/>
        <v xml:space="preserve">Proton-K/Block DM-3 </v>
      </c>
      <c r="E2416" s="1" t="s">
        <v>346</v>
      </c>
      <c r="F2416" s="7" t="str">
        <f>TEXT(DATE(MID(H2416, 13, 4), CHOOSE(MATCH( MID(H2416, 5, 3), {"Jan","Feb","Mar","Apr","May","Jun","Jul","Aug","Sep","Oct","Nov","Dec"}, 0), 1, 2, 3, 4, 5, 6, 7, 8, 9, 10, 11, 12), MID(H2416, 9, 2)), "yyyy-mm-dd")</f>
        <v>1998-08-30</v>
      </c>
      <c r="G2416" s="1" t="s">
        <v>4989</v>
      </c>
      <c r="H2416" s="1" t="s">
        <v>4988</v>
      </c>
    </row>
    <row r="2417" spans="1:8" hidden="1" x14ac:dyDescent="0.3">
      <c r="A2417" s="1" t="s">
        <v>3160</v>
      </c>
      <c r="B2417" s="1" t="str">
        <f t="shared" si="112"/>
        <v>USA</v>
      </c>
      <c r="C2417" s="5" t="str">
        <f t="shared" si="111"/>
        <v>1998</v>
      </c>
      <c r="D2417" s="1" t="str">
        <f t="shared" si="113"/>
        <v xml:space="preserve">Delta III 8930 </v>
      </c>
      <c r="E2417" s="1" t="s">
        <v>346</v>
      </c>
      <c r="F2417" s="7" t="str">
        <f>TEXT(DATE(MID(H2417, 13, 4), CHOOSE(MATCH( MID(H2417, 5, 3), {"Jan","Feb","Mar","Apr","May","Jun","Jul","Aug","Sep","Oct","Nov","Dec"}, 0), 1, 2, 3, 4, 5, 6, 7, 8, 9, 10, 11, 12), MID(H2417, 9, 2)), "yyyy-mm-dd")</f>
        <v>1998-08-27</v>
      </c>
      <c r="G2417" s="1" t="s">
        <v>4991</v>
      </c>
      <c r="H2417" s="1" t="s">
        <v>4990</v>
      </c>
    </row>
    <row r="2418" spans="1:8" hidden="1" x14ac:dyDescent="0.3">
      <c r="A2418" s="1" t="s">
        <v>4338</v>
      </c>
      <c r="B2418" s="1" t="str">
        <f t="shared" si="112"/>
        <v>France</v>
      </c>
      <c r="C2418" s="5" t="str">
        <f t="shared" si="111"/>
        <v>1998</v>
      </c>
      <c r="D2418" s="1" t="str">
        <f t="shared" si="113"/>
        <v xml:space="preserve">Ariane 44P </v>
      </c>
      <c r="E2418" s="1" t="s">
        <v>346</v>
      </c>
      <c r="F2418" s="7" t="str">
        <f>TEXT(DATE(MID(H2418, 13, 4), CHOOSE(MATCH( MID(H2418, 5, 3), {"Jan","Feb","Mar","Apr","May","Jun","Jul","Aug","Sep","Oct","Nov","Dec"}, 0), 1, 2, 3, 4, 5, 6, 7, 8, 9, 10, 11, 12), MID(H2418, 9, 2)), "yyyy-mm-dd")</f>
        <v>1998-08-25</v>
      </c>
      <c r="G2418" s="1" t="s">
        <v>4993</v>
      </c>
      <c r="H2418" s="1" t="s">
        <v>4992</v>
      </c>
    </row>
    <row r="2419" spans="1:8" hidden="1" x14ac:dyDescent="0.3">
      <c r="A2419" s="1" t="s">
        <v>3524</v>
      </c>
      <c r="B2419" s="1" t="str">
        <f t="shared" si="112"/>
        <v>China</v>
      </c>
      <c r="C2419" s="5" t="str">
        <f t="shared" si="111"/>
        <v>1998</v>
      </c>
      <c r="D2419" s="1" t="str">
        <f t="shared" si="113"/>
        <v xml:space="preserve">Long March 2C/SD </v>
      </c>
      <c r="E2419" s="1" t="s">
        <v>346</v>
      </c>
      <c r="F2419" s="7" t="str">
        <f>TEXT(DATE(MID(H2419, 13, 4), CHOOSE(MATCH( MID(H2419, 5, 3), {"Jan","Feb","Mar","Apr","May","Jun","Jul","Aug","Sep","Oct","Nov","Dec"}, 0), 1, 2, 3, 4, 5, 6, 7, 8, 9, 10, 11, 12), MID(H2419, 9, 2)), "yyyy-mm-dd")</f>
        <v>1998-08-19</v>
      </c>
      <c r="G2419" s="1" t="s">
        <v>4995</v>
      </c>
      <c r="H2419" s="1" t="s">
        <v>4994</v>
      </c>
    </row>
    <row r="2420" spans="1:8" hidden="1" x14ac:dyDescent="0.3">
      <c r="A2420" s="1" t="s">
        <v>1630</v>
      </c>
      <c r="B2420" s="1" t="str">
        <f t="shared" si="112"/>
        <v>Kazakhstan</v>
      </c>
      <c r="C2420" s="5" t="str">
        <f t="shared" si="111"/>
        <v>1998</v>
      </c>
      <c r="D2420" s="1" t="str">
        <f t="shared" si="113"/>
        <v xml:space="preserve">Soyuz U </v>
      </c>
      <c r="E2420" s="1" t="s">
        <v>346</v>
      </c>
      <c r="F2420" s="7" t="str">
        <f>TEXT(DATE(MID(H2420, 13, 4), CHOOSE(MATCH( MID(H2420, 5, 3), {"Jan","Feb","Mar","Apr","May","Jun","Jul","Aug","Sep","Oct","Nov","Dec"}, 0), 1, 2, 3, 4, 5, 6, 7, 8, 9, 10, 11, 12), MID(H2420, 9, 2)), "yyyy-mm-dd")</f>
        <v>1998-08-13</v>
      </c>
      <c r="G2420" s="1" t="s">
        <v>4997</v>
      </c>
      <c r="H2420" s="1" t="s">
        <v>4996</v>
      </c>
    </row>
    <row r="2421" spans="1:8" hidden="1" x14ac:dyDescent="0.3">
      <c r="A2421" s="1" t="s">
        <v>75</v>
      </c>
      <c r="B2421" s="1" t="str">
        <f t="shared" si="112"/>
        <v>USA</v>
      </c>
      <c r="C2421" s="5" t="str">
        <f t="shared" si="111"/>
        <v>1998</v>
      </c>
      <c r="D2421" s="1" t="str">
        <f t="shared" si="113"/>
        <v xml:space="preserve">Titan IV(401)A </v>
      </c>
      <c r="E2421" s="1" t="s">
        <v>346</v>
      </c>
      <c r="F2421" s="7" t="str">
        <f>TEXT(DATE(MID(H2421, 13, 4), CHOOSE(MATCH( MID(H2421, 5, 3), {"Jan","Feb","Mar","Apr","May","Jun","Jul","Aug","Sep","Oct","Nov","Dec"}, 0), 1, 2, 3, 4, 5, 6, 7, 8, 9, 10, 11, 12), MID(H2421, 9, 2)), "yyyy-mm-dd")</f>
        <v>1998-08-12</v>
      </c>
      <c r="G2421" s="1" t="s">
        <v>4999</v>
      </c>
      <c r="H2421" s="1" t="s">
        <v>4998</v>
      </c>
    </row>
    <row r="2422" spans="1:8" hidden="1" x14ac:dyDescent="0.3">
      <c r="A2422" s="1" t="s">
        <v>4977</v>
      </c>
      <c r="B2422" s="1" t="str">
        <f t="shared" si="112"/>
        <v>USA</v>
      </c>
      <c r="C2422" s="5" t="str">
        <f t="shared" si="111"/>
        <v>1998</v>
      </c>
      <c r="D2422" s="1" t="str">
        <f t="shared" si="113"/>
        <v xml:space="preserve">Pegasus XL/HAPS </v>
      </c>
      <c r="E2422" s="1" t="s">
        <v>8</v>
      </c>
      <c r="F2422" s="7" t="str">
        <f>TEXT(DATE(MID(H2422, 13, 4), CHOOSE(MATCH( MID(H2422, 5, 3), {"Jan","Feb","Mar","Apr","May","Jun","Jul","Aug","Sep","Oct","Nov","Dec"}, 0), 1, 2, 3, 4, 5, 6, 7, 8, 9, 10, 11, 12), MID(H2422, 9, 2)), "yyyy-mm-dd")</f>
        <v>1998-08-02</v>
      </c>
      <c r="G2422" s="1" t="s">
        <v>5001</v>
      </c>
      <c r="H2422" s="1" t="s">
        <v>5000</v>
      </c>
    </row>
    <row r="2423" spans="1:8" hidden="1" x14ac:dyDescent="0.3">
      <c r="A2423" s="1" t="s">
        <v>2022</v>
      </c>
      <c r="B2423" s="1" t="str">
        <f t="shared" si="112"/>
        <v>Kazakhstan</v>
      </c>
      <c r="C2423" s="5" t="str">
        <f t="shared" si="111"/>
        <v>1998</v>
      </c>
      <c r="D2423" s="1" t="str">
        <f t="shared" si="113"/>
        <v xml:space="preserve">Zenit-2 </v>
      </c>
      <c r="E2423" s="1" t="s">
        <v>346</v>
      </c>
      <c r="F2423" s="7" t="str">
        <f>TEXT(DATE(MID(H2423, 13, 4), CHOOSE(MATCH( MID(H2423, 5, 3), {"Jan","Feb","Mar","Apr","May","Jun","Jul","Aug","Sep","Oct","Nov","Dec"}, 0), 1, 2, 3, 4, 5, 6, 7, 8, 9, 10, 11, 12), MID(H2423, 9, 2)), "yyyy-mm-dd")</f>
        <v>1998-07-28</v>
      </c>
      <c r="G2423" s="1" t="s">
        <v>5003</v>
      </c>
      <c r="H2423" s="1" t="s">
        <v>5002</v>
      </c>
    </row>
    <row r="2424" spans="1:8" hidden="1" x14ac:dyDescent="0.3">
      <c r="A2424" s="1" t="s">
        <v>101</v>
      </c>
      <c r="B2424" s="1" t="str">
        <f t="shared" si="112"/>
        <v>China</v>
      </c>
      <c r="C2424" s="5" t="str">
        <f t="shared" si="111"/>
        <v>1998</v>
      </c>
      <c r="D2424" s="1" t="str">
        <f t="shared" si="113"/>
        <v xml:space="preserve">Long March 3B </v>
      </c>
      <c r="E2424" s="1" t="s">
        <v>346</v>
      </c>
      <c r="F2424" s="7" t="str">
        <f>TEXT(DATE(MID(H2424, 13, 4), CHOOSE(MATCH( MID(H2424, 5, 3), {"Jan","Feb","Mar","Apr","May","Jun","Jul","Aug","Sep","Oct","Nov","Dec"}, 0), 1, 2, 3, 4, 5, 6, 7, 8, 9, 10, 11, 12), MID(H2424, 9, 2)), "yyyy-mm-dd")</f>
        <v>1998-07-18</v>
      </c>
      <c r="G2424" s="1" t="s">
        <v>5005</v>
      </c>
      <c r="H2424" s="1" t="s">
        <v>5004</v>
      </c>
    </row>
    <row r="2425" spans="1:8" hidden="1" x14ac:dyDescent="0.3">
      <c r="A2425" s="1" t="s">
        <v>2022</v>
      </c>
      <c r="B2425" s="1" t="str">
        <f t="shared" si="112"/>
        <v>Kazakhstan</v>
      </c>
      <c r="C2425" s="5" t="str">
        <f t="shared" si="111"/>
        <v>1998</v>
      </c>
      <c r="D2425" s="1" t="str">
        <f t="shared" si="113"/>
        <v xml:space="preserve">Zenit-2 </v>
      </c>
      <c r="E2425" s="1" t="s">
        <v>346</v>
      </c>
      <c r="F2425" s="7" t="str">
        <f>TEXT(DATE(MID(H2425, 13, 4), CHOOSE(MATCH( MID(H2425, 5, 3), {"Jan","Feb","Mar","Apr","May","Jun","Jul","Aug","Sep","Oct","Nov","Dec"}, 0), 1, 2, 3, 4, 5, 6, 7, 8, 9, 10, 11, 12), MID(H2425, 9, 2)), "yyyy-mm-dd")</f>
        <v>1998-07-10</v>
      </c>
      <c r="G2425" s="1" t="s">
        <v>5007</v>
      </c>
      <c r="H2425" s="1" t="s">
        <v>5006</v>
      </c>
    </row>
    <row r="2426" spans="1:8" hidden="1" x14ac:dyDescent="0.3">
      <c r="A2426" s="1" t="s">
        <v>5008</v>
      </c>
      <c r="B2426" s="1" t="str">
        <f t="shared" si="112"/>
        <v>Barents Sea</v>
      </c>
      <c r="C2426" s="5" t="str">
        <f t="shared" si="111"/>
        <v>1998</v>
      </c>
      <c r="D2426" s="1" t="str">
        <f t="shared" si="113"/>
        <v xml:space="preserve">Shtil' </v>
      </c>
      <c r="E2426" s="1" t="s">
        <v>346</v>
      </c>
      <c r="F2426" s="7" t="str">
        <f>TEXT(DATE(MID(H2426, 13, 4), CHOOSE(MATCH( MID(H2426, 5, 3), {"Jan","Feb","Mar","Apr","May","Jun","Jul","Aug","Sep","Oct","Nov","Dec"}, 0), 1, 2, 3, 4, 5, 6, 7, 8, 9, 10, 11, 12), MID(H2426, 9, 2)), "yyyy-mm-dd")</f>
        <v>1998-07-07</v>
      </c>
      <c r="G2426" s="1" t="s">
        <v>5010</v>
      </c>
      <c r="H2426" s="1" t="s">
        <v>5009</v>
      </c>
    </row>
    <row r="2427" spans="1:8" hidden="1" x14ac:dyDescent="0.3">
      <c r="A2427" s="1" t="s">
        <v>714</v>
      </c>
      <c r="B2427" s="1" t="str">
        <f t="shared" si="112"/>
        <v>Japan</v>
      </c>
      <c r="C2427" s="5" t="str">
        <f t="shared" si="111"/>
        <v>1998</v>
      </c>
      <c r="D2427" s="1" t="str">
        <f t="shared" si="113"/>
        <v xml:space="preserve">Mu-V/M-24 </v>
      </c>
      <c r="E2427" s="1" t="s">
        <v>346</v>
      </c>
      <c r="F2427" s="7" t="str">
        <f>TEXT(DATE(MID(H2427, 13, 4), CHOOSE(MATCH( MID(H2427, 5, 3), {"Jan","Feb","Mar","Apr","May","Jun","Jul","Aug","Sep","Oct","Nov","Dec"}, 0), 1, 2, 3, 4, 5, 6, 7, 8, 9, 10, 11, 12), MID(H2427, 9, 2)), "yyyy-mm-dd")</f>
        <v>1998-07-03</v>
      </c>
      <c r="G2427" s="1" t="s">
        <v>5012</v>
      </c>
      <c r="H2427" s="1" t="s">
        <v>5011</v>
      </c>
    </row>
    <row r="2428" spans="1:8" hidden="1" x14ac:dyDescent="0.3">
      <c r="A2428" s="1" t="s">
        <v>212</v>
      </c>
      <c r="B2428" s="1" t="str">
        <f t="shared" si="112"/>
        <v>Russia</v>
      </c>
      <c r="C2428" s="5" t="str">
        <f t="shared" si="111"/>
        <v>1998</v>
      </c>
      <c r="D2428" s="1" t="str">
        <f t="shared" si="113"/>
        <v xml:space="preserve">Molniya-M /Block ML </v>
      </c>
      <c r="E2428" s="1" t="s">
        <v>346</v>
      </c>
      <c r="F2428" s="7" t="str">
        <f>TEXT(DATE(MID(H2428, 13, 4), CHOOSE(MATCH( MID(H2428, 5, 3), {"Jan","Feb","Mar","Apr","May","Jun","Jul","Aug","Sep","Oct","Nov","Dec"}, 0), 1, 2, 3, 4, 5, 6, 7, 8, 9, 10, 11, 12), MID(H2428, 9, 2)), "yyyy-mm-dd")</f>
        <v>1998-07-01</v>
      </c>
      <c r="G2428" s="1" t="s">
        <v>5014</v>
      </c>
      <c r="H2428" s="1" t="s">
        <v>5013</v>
      </c>
    </row>
    <row r="2429" spans="1:8" hidden="1" x14ac:dyDescent="0.3">
      <c r="A2429" s="1" t="s">
        <v>130</v>
      </c>
      <c r="B2429" s="1" t="str">
        <f t="shared" si="112"/>
        <v>Kazakhstan</v>
      </c>
      <c r="C2429" s="5" t="str">
        <f t="shared" si="111"/>
        <v>1998</v>
      </c>
      <c r="D2429" s="1" t="str">
        <f t="shared" si="113"/>
        <v xml:space="preserve">Soyuz U </v>
      </c>
      <c r="E2429" s="1" t="s">
        <v>346</v>
      </c>
      <c r="F2429" s="7" t="str">
        <f>TEXT(DATE(MID(H2429, 13, 4), CHOOSE(MATCH( MID(H2429, 5, 3), {"Jan","Feb","Mar","Apr","May","Jun","Jul","Aug","Sep","Oct","Nov","Dec"}, 0), 1, 2, 3, 4, 5, 6, 7, 8, 9, 10, 11, 12), MID(H2429, 9, 2)), "yyyy-mm-dd")</f>
        <v>1998-06-25</v>
      </c>
      <c r="G2429" s="1" t="s">
        <v>5016</v>
      </c>
      <c r="H2429" s="1" t="s">
        <v>5015</v>
      </c>
    </row>
    <row r="2430" spans="1:8" hidden="1" x14ac:dyDescent="0.3">
      <c r="A2430" s="1" t="s">
        <v>212</v>
      </c>
      <c r="B2430" s="1" t="str">
        <f t="shared" si="112"/>
        <v>Russia</v>
      </c>
      <c r="C2430" s="5" t="str">
        <f t="shared" si="111"/>
        <v>1998</v>
      </c>
      <c r="D2430" s="1" t="str">
        <f t="shared" si="113"/>
        <v xml:space="preserve">Soyuz U </v>
      </c>
      <c r="E2430" s="1" t="s">
        <v>346</v>
      </c>
      <c r="F2430" s="7" t="str">
        <f>TEXT(DATE(MID(H2430, 13, 4), CHOOSE(MATCH( MID(H2430, 5, 3), {"Jan","Feb","Mar","Apr","May","Jun","Jul","Aug","Sep","Oct","Nov","Dec"}, 0), 1, 2, 3, 4, 5, 6, 7, 8, 9, 10, 11, 12), MID(H2430, 9, 2)), "yyyy-mm-dd")</f>
        <v>1998-06-24</v>
      </c>
      <c r="G2430" s="1" t="s">
        <v>5018</v>
      </c>
      <c r="H2430" s="1" t="s">
        <v>5017</v>
      </c>
    </row>
    <row r="2431" spans="1:8" hidden="1" x14ac:dyDescent="0.3">
      <c r="A2431" s="1" t="s">
        <v>4149</v>
      </c>
      <c r="B2431" s="1" t="str">
        <f t="shared" si="112"/>
        <v>USA</v>
      </c>
      <c r="C2431" s="5" t="str">
        <f t="shared" si="111"/>
        <v>1998</v>
      </c>
      <c r="D2431" s="1" t="str">
        <f t="shared" si="113"/>
        <v xml:space="preserve">Atlas IIAS </v>
      </c>
      <c r="E2431" s="1" t="s">
        <v>346</v>
      </c>
      <c r="F2431" s="7" t="str">
        <f>TEXT(DATE(MID(H2431, 13, 4), CHOOSE(MATCH( MID(H2431, 5, 3), {"Jan","Feb","Mar","Apr","May","Jun","Jul","Aug","Sep","Oct","Nov","Dec"}, 0), 1, 2, 3, 4, 5, 6, 7, 8, 9, 10, 11, 12), MID(H2431, 9, 2)), "yyyy-mm-dd")</f>
        <v>1998-06-18</v>
      </c>
      <c r="G2431" s="1" t="s">
        <v>5020</v>
      </c>
      <c r="H2431" s="1" t="s">
        <v>5019</v>
      </c>
    </row>
    <row r="2432" spans="1:8" hidden="1" x14ac:dyDescent="0.3">
      <c r="A2432" s="1" t="s">
        <v>4483</v>
      </c>
      <c r="B2432" s="1" t="str">
        <f t="shared" si="112"/>
        <v>Russia</v>
      </c>
      <c r="C2432" s="5" t="str">
        <f t="shared" si="111"/>
        <v>1998</v>
      </c>
      <c r="D2432" s="1" t="str">
        <f t="shared" si="113"/>
        <v xml:space="preserve">Tsyklon-3 </v>
      </c>
      <c r="E2432" s="1" t="s">
        <v>346</v>
      </c>
      <c r="F2432" s="7" t="str">
        <f>TEXT(DATE(MID(H2432, 13, 4), CHOOSE(MATCH( MID(H2432, 5, 3), {"Jan","Feb","Mar","Apr","May","Jun","Jul","Aug","Sep","Oct","Nov","Dec"}, 0), 1, 2, 3, 4, 5, 6, 7, 8, 9, 10, 11, 12), MID(H2432, 9, 2)), "yyyy-mm-dd")</f>
        <v>1998-06-15</v>
      </c>
      <c r="G2432" s="1" t="s">
        <v>5022</v>
      </c>
      <c r="H2432" s="1" t="s">
        <v>5021</v>
      </c>
    </row>
    <row r="2433" spans="1:8" hidden="1" x14ac:dyDescent="0.3">
      <c r="A2433" s="1" t="s">
        <v>3478</v>
      </c>
      <c r="B2433" s="1" t="str">
        <f t="shared" si="112"/>
        <v>USA</v>
      </c>
      <c r="C2433" s="5" t="str">
        <f t="shared" si="111"/>
        <v>1998</v>
      </c>
      <c r="D2433" s="1" t="str">
        <f t="shared" si="113"/>
        <v xml:space="preserve">Delta II 7925 </v>
      </c>
      <c r="E2433" s="1" t="s">
        <v>346</v>
      </c>
      <c r="F2433" s="7" t="str">
        <f>TEXT(DATE(MID(H2433, 13, 4), CHOOSE(MATCH( MID(H2433, 5, 3), {"Jan","Feb","Mar","Apr","May","Jun","Jul","Aug","Sep","Oct","Nov","Dec"}, 0), 1, 2, 3, 4, 5, 6, 7, 8, 9, 10, 11, 12), MID(H2433, 9, 2)), "yyyy-mm-dd")</f>
        <v>1998-06-10</v>
      </c>
      <c r="G2433" s="1" t="s">
        <v>5024</v>
      </c>
      <c r="H2433" s="1" t="s">
        <v>5023</v>
      </c>
    </row>
    <row r="2434" spans="1:8" hidden="1" x14ac:dyDescent="0.3">
      <c r="A2434" s="1" t="s">
        <v>30</v>
      </c>
      <c r="B2434" s="1" t="str">
        <f t="shared" si="112"/>
        <v>USA</v>
      </c>
      <c r="C2434" s="5" t="str">
        <f t="shared" ref="C2434:C2497" si="114">TEXT(F2434, "yyyy")</f>
        <v>1998</v>
      </c>
      <c r="D2434" s="1" t="str">
        <f t="shared" si="113"/>
        <v xml:space="preserve">Space Shuttle Discovery </v>
      </c>
      <c r="E2434" s="1" t="s">
        <v>346</v>
      </c>
      <c r="F2434" s="7" t="str">
        <f>TEXT(DATE(MID(H2434, 13, 4), CHOOSE(MATCH( MID(H2434, 5, 3), {"Jan","Feb","Mar","Apr","May","Jun","Jul","Aug","Sep","Oct","Nov","Dec"}, 0), 1, 2, 3, 4, 5, 6, 7, 8, 9, 10, 11, 12), MID(H2434, 9, 2)), "yyyy-mm-dd")</f>
        <v>1998-06-02</v>
      </c>
      <c r="G2434" s="1" t="s">
        <v>5026</v>
      </c>
      <c r="H2434" s="1" t="s">
        <v>5025</v>
      </c>
    </row>
    <row r="2435" spans="1:8" hidden="1" x14ac:dyDescent="0.3">
      <c r="A2435" s="1" t="s">
        <v>101</v>
      </c>
      <c r="B2435" s="1" t="str">
        <f t="shared" ref="B2435:B2498" si="115">TRIM(MID(A2435, FIND("|", SUBSTITUTE(A2435, ",", "|", LEN(A2435) - LEN(SUBSTITUTE(A2435,",", "" )))) + 1, LEN(A2435)))</f>
        <v>China</v>
      </c>
      <c r="C2435" s="5" t="str">
        <f t="shared" si="114"/>
        <v>1998</v>
      </c>
      <c r="D2435" s="1" t="str">
        <f t="shared" ref="D2435:D2498" si="116">LEFT(G2435, FIND("|", G2435) - 1)</f>
        <v xml:space="preserve">Long March 3B </v>
      </c>
      <c r="E2435" s="1" t="s">
        <v>346</v>
      </c>
      <c r="F2435" s="7" t="str">
        <f>TEXT(DATE(MID(H2435, 13, 4), CHOOSE(MATCH( MID(H2435, 5, 3), {"Jan","Feb","Mar","Apr","May","Jun","Jul","Aug","Sep","Oct","Nov","Dec"}, 0), 1, 2, 3, 4, 5, 6, 7, 8, 9, 10, 11, 12), MID(H2435, 9, 2)), "yyyy-mm-dd")</f>
        <v>1998-05-30</v>
      </c>
      <c r="G2435" s="1" t="s">
        <v>5028</v>
      </c>
      <c r="H2435" s="1" t="s">
        <v>5027</v>
      </c>
    </row>
    <row r="2436" spans="1:8" hidden="1" x14ac:dyDescent="0.3">
      <c r="A2436" s="1" t="s">
        <v>114</v>
      </c>
      <c r="B2436" s="1" t="str">
        <f t="shared" si="115"/>
        <v>USA</v>
      </c>
      <c r="C2436" s="5" t="str">
        <f t="shared" si="114"/>
        <v>1998</v>
      </c>
      <c r="D2436" s="1" t="str">
        <f t="shared" si="116"/>
        <v xml:space="preserve">Delta II 7920-10C </v>
      </c>
      <c r="E2436" s="1" t="s">
        <v>346</v>
      </c>
      <c r="F2436" s="7" t="str">
        <f>TEXT(DATE(MID(H2436, 13, 4), CHOOSE(MATCH( MID(H2436, 5, 3), {"Jan","Feb","Mar","Apr","May","Jun","Jul","Aug","Sep","Oct","Nov","Dec"}, 0), 1, 2, 3, 4, 5, 6, 7, 8, 9, 10, 11, 12), MID(H2436, 9, 2)), "yyyy-mm-dd")</f>
        <v>1998-05-17</v>
      </c>
      <c r="G2436" s="1" t="s">
        <v>5030</v>
      </c>
      <c r="H2436" s="1" t="s">
        <v>5029</v>
      </c>
    </row>
    <row r="2437" spans="1:8" hidden="1" x14ac:dyDescent="0.3">
      <c r="A2437" s="1" t="s">
        <v>1630</v>
      </c>
      <c r="B2437" s="1" t="str">
        <f t="shared" si="115"/>
        <v>Kazakhstan</v>
      </c>
      <c r="C2437" s="5" t="str">
        <f t="shared" si="114"/>
        <v>1998</v>
      </c>
      <c r="D2437" s="1" t="str">
        <f t="shared" si="116"/>
        <v xml:space="preserve">Soyuz U </v>
      </c>
      <c r="E2437" s="1" t="s">
        <v>346</v>
      </c>
      <c r="F2437" s="7" t="str">
        <f>TEXT(DATE(MID(H2437, 13, 4), CHOOSE(MATCH( MID(H2437, 5, 3), {"Jan","Feb","Mar","Apr","May","Jun","Jul","Aug","Sep","Oct","Nov","Dec"}, 0), 1, 2, 3, 4, 5, 6, 7, 8, 9, 10, 11, 12), MID(H2437, 9, 2)), "yyyy-mm-dd")</f>
        <v>1998-05-14</v>
      </c>
      <c r="G2437" s="1" t="s">
        <v>5032</v>
      </c>
      <c r="H2437" s="1" t="s">
        <v>5031</v>
      </c>
    </row>
    <row r="2438" spans="1:8" hidden="1" x14ac:dyDescent="0.3">
      <c r="A2438" s="1" t="s">
        <v>4249</v>
      </c>
      <c r="B2438" s="1" t="str">
        <f t="shared" si="115"/>
        <v>USA</v>
      </c>
      <c r="C2438" s="5" t="str">
        <f t="shared" si="114"/>
        <v>1998</v>
      </c>
      <c r="D2438" s="1" t="str">
        <f t="shared" si="116"/>
        <v xml:space="preserve">Titan II(23)G </v>
      </c>
      <c r="E2438" s="1" t="s">
        <v>346</v>
      </c>
      <c r="F2438" s="7" t="str">
        <f>TEXT(DATE(MID(H2438, 13, 4), CHOOSE(MATCH( MID(H2438, 5, 3), {"Jan","Feb","Mar","Apr","May","Jun","Jul","Aug","Sep","Oct","Nov","Dec"}, 0), 1, 2, 3, 4, 5, 6, 7, 8, 9, 10, 11, 12), MID(H2438, 9, 2)), "yyyy-mm-dd")</f>
        <v>1998-05-13</v>
      </c>
      <c r="G2438" s="1" t="s">
        <v>5034</v>
      </c>
      <c r="H2438" s="1" t="s">
        <v>5033</v>
      </c>
    </row>
    <row r="2439" spans="1:8" hidden="1" x14ac:dyDescent="0.3">
      <c r="A2439" s="1" t="s">
        <v>11</v>
      </c>
      <c r="B2439" s="1" t="str">
        <f t="shared" si="115"/>
        <v>USA</v>
      </c>
      <c r="C2439" s="5" t="str">
        <f t="shared" si="114"/>
        <v>1998</v>
      </c>
      <c r="D2439" s="1" t="str">
        <f t="shared" si="116"/>
        <v xml:space="preserve">Titan IV(401)B </v>
      </c>
      <c r="E2439" s="1" t="s">
        <v>346</v>
      </c>
      <c r="F2439" s="7" t="str">
        <f>TEXT(DATE(MID(H2439, 13, 4), CHOOSE(MATCH( MID(H2439, 5, 3), {"Jan","Feb","Mar","Apr","May","Jun","Jul","Aug","Sep","Oct","Nov","Dec"}, 0), 1, 2, 3, 4, 5, 6, 7, 8, 9, 10, 11, 12), MID(H2439, 9, 2)), "yyyy-mm-dd")</f>
        <v>1998-05-09</v>
      </c>
      <c r="G2439" s="1" t="s">
        <v>5036</v>
      </c>
      <c r="H2439" s="1" t="s">
        <v>5035</v>
      </c>
    </row>
    <row r="2440" spans="1:8" hidden="1" x14ac:dyDescent="0.3">
      <c r="A2440" s="1" t="s">
        <v>4200</v>
      </c>
      <c r="B2440" s="1" t="str">
        <f t="shared" si="115"/>
        <v>Kazakhstan</v>
      </c>
      <c r="C2440" s="5" t="str">
        <f t="shared" si="114"/>
        <v>1998</v>
      </c>
      <c r="D2440" s="1" t="str">
        <f t="shared" si="116"/>
        <v xml:space="preserve">Proton-K/Block DM-3 </v>
      </c>
      <c r="E2440" s="1" t="s">
        <v>346</v>
      </c>
      <c r="F2440" s="7" t="str">
        <f>TEXT(DATE(MID(H2440, 13, 4), CHOOSE(MATCH( MID(H2440, 5, 3), {"Jan","Feb","Mar","Apr","May","Jun","Jul","Aug","Sep","Oct","Nov","Dec"}, 0), 1, 2, 3, 4, 5, 6, 7, 8, 9, 10, 11, 12), MID(H2440, 9, 2)), "yyyy-mm-dd")</f>
        <v>1998-05-07</v>
      </c>
      <c r="G2440" s="1" t="s">
        <v>5038</v>
      </c>
      <c r="H2440" s="1" t="s">
        <v>5037</v>
      </c>
    </row>
    <row r="2441" spans="1:8" hidden="1" x14ac:dyDescent="0.3">
      <c r="A2441" s="1" t="s">
        <v>3038</v>
      </c>
      <c r="B2441" s="1" t="str">
        <f t="shared" si="115"/>
        <v>Russia</v>
      </c>
      <c r="C2441" s="5" t="str">
        <f t="shared" si="114"/>
        <v>1998</v>
      </c>
      <c r="D2441" s="1" t="str">
        <f t="shared" si="116"/>
        <v xml:space="preserve">Molniya-M /Block 2BL </v>
      </c>
      <c r="E2441" s="1" t="s">
        <v>346</v>
      </c>
      <c r="F2441" s="7" t="str">
        <f>TEXT(DATE(MID(H2441, 13, 4), CHOOSE(MATCH( MID(H2441, 5, 3), {"Jan","Feb","Mar","Apr","May","Jun","Jul","Aug","Sep","Oct","Nov","Dec"}, 0), 1, 2, 3, 4, 5, 6, 7, 8, 9, 10, 11, 12), MID(H2441, 9, 2)), "yyyy-mm-dd")</f>
        <v>1998-05-07</v>
      </c>
      <c r="G2441" s="1" t="s">
        <v>5040</v>
      </c>
      <c r="H2441" s="1" t="s">
        <v>5039</v>
      </c>
    </row>
    <row r="2442" spans="1:8" hidden="1" x14ac:dyDescent="0.3">
      <c r="A2442" s="1" t="s">
        <v>3524</v>
      </c>
      <c r="B2442" s="1" t="str">
        <f t="shared" si="115"/>
        <v>China</v>
      </c>
      <c r="C2442" s="5" t="str">
        <f t="shared" si="114"/>
        <v>1998</v>
      </c>
      <c r="D2442" s="1" t="str">
        <f t="shared" si="116"/>
        <v xml:space="preserve">Long March 2C/SD </v>
      </c>
      <c r="E2442" s="1" t="s">
        <v>346</v>
      </c>
      <c r="F2442" s="7" t="str">
        <f>TEXT(DATE(MID(H2442, 13, 4), CHOOSE(MATCH( MID(H2442, 5, 3), {"Jan","Feb","Mar","Apr","May","Jun","Jul","Aug","Sep","Oct","Nov","Dec"}, 0), 1, 2, 3, 4, 5, 6, 7, 8, 9, 10, 11, 12), MID(H2442, 9, 2)), "yyyy-mm-dd")</f>
        <v>1998-05-02</v>
      </c>
      <c r="G2442" s="1" t="s">
        <v>5042</v>
      </c>
      <c r="H2442" s="1" t="s">
        <v>5041</v>
      </c>
    </row>
    <row r="2443" spans="1:8" hidden="1" x14ac:dyDescent="0.3">
      <c r="A2443" s="1" t="s">
        <v>529</v>
      </c>
      <c r="B2443" s="1" t="str">
        <f t="shared" si="115"/>
        <v>Kazakhstan</v>
      </c>
      <c r="C2443" s="5" t="str">
        <f t="shared" si="114"/>
        <v>1998</v>
      </c>
      <c r="D2443" s="1" t="str">
        <f t="shared" si="116"/>
        <v xml:space="preserve">Proton K/Block-DM-2 </v>
      </c>
      <c r="E2443" s="1" t="s">
        <v>346</v>
      </c>
      <c r="F2443" s="7" t="str">
        <f>TEXT(DATE(MID(H2443, 13, 4), CHOOSE(MATCH( MID(H2443, 5, 3), {"Jan","Feb","Mar","Apr","May","Jun","Jul","Aug","Sep","Oct","Nov","Dec"}, 0), 1, 2, 3, 4, 5, 6, 7, 8, 9, 10, 11, 12), MID(H2443, 9, 2)), "yyyy-mm-dd")</f>
        <v>1998-04-29</v>
      </c>
      <c r="G2443" s="1" t="s">
        <v>5044</v>
      </c>
      <c r="H2443" s="1" t="s">
        <v>5043</v>
      </c>
    </row>
    <row r="2444" spans="1:8" hidden="1" x14ac:dyDescent="0.3">
      <c r="A2444" s="1" t="s">
        <v>4338</v>
      </c>
      <c r="B2444" s="1" t="str">
        <f t="shared" si="115"/>
        <v>France</v>
      </c>
      <c r="C2444" s="5" t="str">
        <f t="shared" si="114"/>
        <v>1998</v>
      </c>
      <c r="D2444" s="1" t="str">
        <f t="shared" si="116"/>
        <v xml:space="preserve">Ariane 44P </v>
      </c>
      <c r="E2444" s="1" t="s">
        <v>346</v>
      </c>
      <c r="F2444" s="7" t="str">
        <f>TEXT(DATE(MID(H2444, 13, 4), CHOOSE(MATCH( MID(H2444, 5, 3), {"Jan","Feb","Mar","Apr","May","Jun","Jul","Aug","Sep","Oct","Nov","Dec"}, 0), 1, 2, 3, 4, 5, 6, 7, 8, 9, 10, 11, 12), MID(H2444, 9, 2)), "yyyy-mm-dd")</f>
        <v>1998-04-28</v>
      </c>
      <c r="G2444" s="1" t="s">
        <v>5046</v>
      </c>
      <c r="H2444" s="1" t="s">
        <v>5045</v>
      </c>
    </row>
    <row r="2445" spans="1:8" hidden="1" x14ac:dyDescent="0.3">
      <c r="A2445" s="1" t="s">
        <v>3478</v>
      </c>
      <c r="B2445" s="1" t="str">
        <f t="shared" si="115"/>
        <v>USA</v>
      </c>
      <c r="C2445" s="5" t="str">
        <f t="shared" si="114"/>
        <v>1998</v>
      </c>
      <c r="D2445" s="1" t="str">
        <f t="shared" si="116"/>
        <v xml:space="preserve">Delta II 7920-10C </v>
      </c>
      <c r="E2445" s="1" t="s">
        <v>346</v>
      </c>
      <c r="F2445" s="7" t="str">
        <f>TEXT(DATE(MID(H2445, 13, 4), CHOOSE(MATCH( MID(H2445, 5, 3), {"Jan","Feb","Mar","Apr","May","Jun","Jul","Aug","Sep","Oct","Nov","Dec"}, 0), 1, 2, 3, 4, 5, 6, 7, 8, 9, 10, 11, 12), MID(H2445, 9, 2)), "yyyy-mm-dd")</f>
        <v>1998-04-24</v>
      </c>
      <c r="G2445" s="1" t="s">
        <v>5048</v>
      </c>
      <c r="H2445" s="1" t="s">
        <v>5047</v>
      </c>
    </row>
    <row r="2446" spans="1:8" hidden="1" x14ac:dyDescent="0.3">
      <c r="A2446" s="1" t="s">
        <v>658</v>
      </c>
      <c r="B2446" s="1" t="str">
        <f t="shared" si="115"/>
        <v>USA</v>
      </c>
      <c r="C2446" s="5" t="str">
        <f t="shared" si="114"/>
        <v>1998</v>
      </c>
      <c r="D2446" s="1" t="str">
        <f t="shared" si="116"/>
        <v xml:space="preserve">Space Shuttle Columbia </v>
      </c>
      <c r="E2446" s="1" t="s">
        <v>346</v>
      </c>
      <c r="F2446" s="7" t="str">
        <f>TEXT(DATE(MID(H2446, 13, 4), CHOOSE(MATCH( MID(H2446, 5, 3), {"Jan","Feb","Mar","Apr","May","Jun","Jul","Aug","Sep","Oct","Nov","Dec"}, 0), 1, 2, 3, 4, 5, 6, 7, 8, 9, 10, 11, 12), MID(H2446, 9, 2)), "yyyy-mm-dd")</f>
        <v>1998-04-17</v>
      </c>
      <c r="G2446" s="1" t="s">
        <v>5050</v>
      </c>
      <c r="H2446" s="1" t="s">
        <v>5049</v>
      </c>
    </row>
    <row r="2447" spans="1:8" hidden="1" x14ac:dyDescent="0.3">
      <c r="A2447" s="1" t="s">
        <v>4200</v>
      </c>
      <c r="B2447" s="1" t="str">
        <f t="shared" si="115"/>
        <v>Kazakhstan</v>
      </c>
      <c r="C2447" s="5" t="str">
        <f t="shared" si="114"/>
        <v>1998</v>
      </c>
      <c r="D2447" s="1" t="str">
        <f t="shared" si="116"/>
        <v xml:space="preserve">Proton-K/Block-DM2 </v>
      </c>
      <c r="E2447" s="1" t="s">
        <v>346</v>
      </c>
      <c r="F2447" s="7" t="str">
        <f>TEXT(DATE(MID(H2447, 13, 4), CHOOSE(MATCH( MID(H2447, 5, 3), {"Jan","Feb","Mar","Apr","May","Jun","Jul","Aug","Sep","Oct","Nov","Dec"}, 0), 1, 2, 3, 4, 5, 6, 7, 8, 9, 10, 11, 12), MID(H2447, 9, 2)), "yyyy-mm-dd")</f>
        <v>1998-04-07</v>
      </c>
      <c r="G2447" s="1" t="s">
        <v>5052</v>
      </c>
      <c r="H2447" s="1" t="s">
        <v>5051</v>
      </c>
    </row>
    <row r="2448" spans="1:8" hidden="1" x14ac:dyDescent="0.3">
      <c r="A2448" s="1" t="s">
        <v>1200</v>
      </c>
      <c r="B2448" s="1" t="str">
        <f t="shared" si="115"/>
        <v>USA</v>
      </c>
      <c r="C2448" s="5" t="str">
        <f t="shared" si="114"/>
        <v>1998</v>
      </c>
      <c r="D2448" s="1" t="str">
        <f t="shared" si="116"/>
        <v xml:space="preserve">Pegasus XL </v>
      </c>
      <c r="E2448" s="1" t="s">
        <v>8</v>
      </c>
      <c r="F2448" s="7" t="str">
        <f>TEXT(DATE(MID(H2448, 13, 4), CHOOSE(MATCH( MID(H2448, 5, 3), {"Jan","Feb","Mar","Apr","May","Jun","Jul","Aug","Sep","Oct","Nov","Dec"}, 0), 1, 2, 3, 4, 5, 6, 7, 8, 9, 10, 11, 12), MID(H2448, 9, 2)), "yyyy-mm-dd")</f>
        <v>1998-04-02</v>
      </c>
      <c r="G2448" s="1" t="s">
        <v>5054</v>
      </c>
      <c r="H2448" s="1" t="s">
        <v>5053</v>
      </c>
    </row>
    <row r="2449" spans="1:8" hidden="1" x14ac:dyDescent="0.3">
      <c r="A2449" s="1" t="s">
        <v>114</v>
      </c>
      <c r="B2449" s="1" t="str">
        <f t="shared" si="115"/>
        <v>USA</v>
      </c>
      <c r="C2449" s="5" t="str">
        <f t="shared" si="114"/>
        <v>1998</v>
      </c>
      <c r="D2449" s="1" t="str">
        <f t="shared" si="116"/>
        <v xml:space="preserve">Delta II 7920-10C </v>
      </c>
      <c r="E2449" s="1" t="s">
        <v>346</v>
      </c>
      <c r="F2449" s="7" t="str">
        <f>TEXT(DATE(MID(H2449, 13, 4), CHOOSE(MATCH( MID(H2449, 5, 3), {"Jan","Feb","Mar","Apr","May","Jun","Jul","Aug","Sep","Oct","Nov","Dec"}, 0), 1, 2, 3, 4, 5, 6, 7, 8, 9, 10, 11, 12), MID(H2449, 9, 2)), "yyyy-mm-dd")</f>
        <v>1998-03-30</v>
      </c>
      <c r="G2449" s="1" t="s">
        <v>5056</v>
      </c>
      <c r="H2449" s="1" t="s">
        <v>5055</v>
      </c>
    </row>
    <row r="2450" spans="1:8" hidden="1" x14ac:dyDescent="0.3">
      <c r="A2450" s="1" t="s">
        <v>3524</v>
      </c>
      <c r="B2450" s="1" t="str">
        <f t="shared" si="115"/>
        <v>China</v>
      </c>
      <c r="C2450" s="5" t="str">
        <f t="shared" si="114"/>
        <v>1998</v>
      </c>
      <c r="D2450" s="1" t="str">
        <f t="shared" si="116"/>
        <v xml:space="preserve">Long March 2C/SD </v>
      </c>
      <c r="E2450" s="1" t="s">
        <v>346</v>
      </c>
      <c r="F2450" s="7" t="str">
        <f>TEXT(DATE(MID(H2450, 13, 4), CHOOSE(MATCH( MID(H2450, 5, 3), {"Jan","Feb","Mar","Apr","May","Jun","Jul","Aug","Sep","Oct","Nov","Dec"}, 0), 1, 2, 3, 4, 5, 6, 7, 8, 9, 10, 11, 12), MID(H2450, 9, 2)), "yyyy-mm-dd")</f>
        <v>1998-03-25</v>
      </c>
      <c r="G2450" s="1" t="s">
        <v>5058</v>
      </c>
      <c r="H2450" s="1" t="s">
        <v>5057</v>
      </c>
    </row>
    <row r="2451" spans="1:8" hidden="1" x14ac:dyDescent="0.3">
      <c r="A2451" s="1" t="s">
        <v>4338</v>
      </c>
      <c r="B2451" s="1" t="str">
        <f t="shared" si="115"/>
        <v>France</v>
      </c>
      <c r="C2451" s="5" t="str">
        <f t="shared" si="114"/>
        <v>1998</v>
      </c>
      <c r="D2451" s="1" t="str">
        <f t="shared" si="116"/>
        <v xml:space="preserve">Ariane 40 </v>
      </c>
      <c r="E2451" s="1" t="s">
        <v>346</v>
      </c>
      <c r="F2451" s="7" t="str">
        <f>TEXT(DATE(MID(H2451, 13, 4), CHOOSE(MATCH( MID(H2451, 5, 3), {"Jan","Feb","Mar","Apr","May","Jun","Jul","Aug","Sep","Oct","Nov","Dec"}, 0), 1, 2, 3, 4, 5, 6, 7, 8, 9, 10, 11, 12), MID(H2451, 9, 2)), "yyyy-mm-dd")</f>
        <v>1998-03-24</v>
      </c>
      <c r="G2451" s="1" t="s">
        <v>5060</v>
      </c>
      <c r="H2451" s="1" t="s">
        <v>5059</v>
      </c>
    </row>
    <row r="2452" spans="1:8" hidden="1" x14ac:dyDescent="0.3">
      <c r="A2452" s="1" t="s">
        <v>4149</v>
      </c>
      <c r="B2452" s="1" t="str">
        <f t="shared" si="115"/>
        <v>USA</v>
      </c>
      <c r="C2452" s="5" t="str">
        <f t="shared" si="114"/>
        <v>1998</v>
      </c>
      <c r="D2452" s="1" t="str">
        <f t="shared" si="116"/>
        <v xml:space="preserve">Atlas II </v>
      </c>
      <c r="E2452" s="1" t="s">
        <v>346</v>
      </c>
      <c r="F2452" s="7" t="str">
        <f>TEXT(DATE(MID(H2452, 13, 4), CHOOSE(MATCH( MID(H2452, 5, 3), {"Jan","Feb","Mar","Apr","May","Jun","Jul","Aug","Sep","Oct","Nov","Dec"}, 0), 1, 2, 3, 4, 5, 6, 7, 8, 9, 10, 11, 12), MID(H2452, 9, 2)), "yyyy-mm-dd")</f>
        <v>1998-03-16</v>
      </c>
      <c r="G2452" s="1" t="s">
        <v>5062</v>
      </c>
      <c r="H2452" s="1" t="s">
        <v>5061</v>
      </c>
    </row>
    <row r="2453" spans="1:8" hidden="1" x14ac:dyDescent="0.3">
      <c r="A2453" s="1" t="s">
        <v>1630</v>
      </c>
      <c r="B2453" s="1" t="str">
        <f t="shared" si="115"/>
        <v>Kazakhstan</v>
      </c>
      <c r="C2453" s="5" t="str">
        <f t="shared" si="114"/>
        <v>1998</v>
      </c>
      <c r="D2453" s="1" t="str">
        <f t="shared" si="116"/>
        <v xml:space="preserve">Soyuz U </v>
      </c>
      <c r="E2453" s="1" t="s">
        <v>346</v>
      </c>
      <c r="F2453" s="7" t="str">
        <f>TEXT(DATE(MID(H2453, 13, 4), CHOOSE(MATCH( MID(H2453, 5, 3), {"Jan","Feb","Mar","Apr","May","Jun","Jul","Aug","Sep","Oct","Nov","Dec"}, 0), 1, 2, 3, 4, 5, 6, 7, 8, 9, 10, 11, 12), MID(H2453, 9, 2)), "yyyy-mm-dd")</f>
        <v>1998-03-14</v>
      </c>
      <c r="G2453" s="1" t="s">
        <v>5064</v>
      </c>
      <c r="H2453" s="1" t="s">
        <v>5063</v>
      </c>
    </row>
    <row r="2454" spans="1:8" hidden="1" x14ac:dyDescent="0.3">
      <c r="A2454" s="1" t="s">
        <v>4092</v>
      </c>
      <c r="B2454" s="1" t="str">
        <f t="shared" si="115"/>
        <v>USA</v>
      </c>
      <c r="C2454" s="5" t="str">
        <f t="shared" si="114"/>
        <v>1998</v>
      </c>
      <c r="D2454" s="1" t="str">
        <f t="shared" si="116"/>
        <v xml:space="preserve">Atlas IIAS </v>
      </c>
      <c r="E2454" s="1" t="s">
        <v>346</v>
      </c>
      <c r="F2454" s="7" t="str">
        <f>TEXT(DATE(MID(H2454, 13, 4), CHOOSE(MATCH( MID(H2454, 5, 3), {"Jan","Feb","Mar","Apr","May","Jun","Jul","Aug","Sep","Oct","Nov","Dec"}, 0), 1, 2, 3, 4, 5, 6, 7, 8, 9, 10, 11, 12), MID(H2454, 9, 2)), "yyyy-mm-dd")</f>
        <v>1998-02-28</v>
      </c>
      <c r="G2454" s="1" t="s">
        <v>5066</v>
      </c>
      <c r="H2454" s="1" t="s">
        <v>5065</v>
      </c>
    </row>
    <row r="2455" spans="1:8" hidden="1" x14ac:dyDescent="0.3">
      <c r="A2455" s="1" t="s">
        <v>4338</v>
      </c>
      <c r="B2455" s="1" t="str">
        <f t="shared" si="115"/>
        <v>France</v>
      </c>
      <c r="C2455" s="5" t="str">
        <f t="shared" si="114"/>
        <v>1998</v>
      </c>
      <c r="D2455" s="1" t="str">
        <f t="shared" si="116"/>
        <v xml:space="preserve">Ariane 42P </v>
      </c>
      <c r="E2455" s="1" t="s">
        <v>346</v>
      </c>
      <c r="F2455" s="7" t="str">
        <f>TEXT(DATE(MID(H2455, 13, 4), CHOOSE(MATCH( MID(H2455, 5, 3), {"Jan","Feb","Mar","Apr","May","Jun","Jul","Aug","Sep","Oct","Nov","Dec"}, 0), 1, 2, 3, 4, 5, 6, 7, 8, 9, 10, 11, 12), MID(H2455, 9, 2)), "yyyy-mm-dd")</f>
        <v>1998-02-27</v>
      </c>
      <c r="G2455" s="1" t="s">
        <v>5068</v>
      </c>
      <c r="H2455" s="1" t="s">
        <v>5067</v>
      </c>
    </row>
    <row r="2456" spans="1:8" hidden="1" x14ac:dyDescent="0.3">
      <c r="A2456" s="1" t="s">
        <v>4977</v>
      </c>
      <c r="B2456" s="1" t="str">
        <f t="shared" si="115"/>
        <v>USA</v>
      </c>
      <c r="C2456" s="5" t="str">
        <f t="shared" si="114"/>
        <v>1998</v>
      </c>
      <c r="D2456" s="1" t="str">
        <f t="shared" si="116"/>
        <v xml:space="preserve">Pegasus XL </v>
      </c>
      <c r="E2456" s="1" t="s">
        <v>8</v>
      </c>
      <c r="F2456" s="7" t="str">
        <f>TEXT(DATE(MID(H2456, 13, 4), CHOOSE(MATCH( MID(H2456, 5, 3), {"Jan","Feb","Mar","Apr","May","Jun","Jul","Aug","Sep","Oct","Nov","Dec"}, 0), 1, 2, 3, 4, 5, 6, 7, 8, 9, 10, 11, 12), MID(H2456, 9, 2)), "yyyy-mm-dd")</f>
        <v>1998-02-26</v>
      </c>
      <c r="G2456" s="1" t="s">
        <v>5070</v>
      </c>
      <c r="H2456" s="1" t="s">
        <v>5069</v>
      </c>
    </row>
    <row r="2457" spans="1:8" hidden="1" x14ac:dyDescent="0.3">
      <c r="A2457" s="1" t="s">
        <v>61</v>
      </c>
      <c r="B2457" s="1" t="str">
        <f t="shared" si="115"/>
        <v>Japan</v>
      </c>
      <c r="C2457" s="5" t="str">
        <f t="shared" si="114"/>
        <v>1998</v>
      </c>
      <c r="D2457" s="1" t="str">
        <f t="shared" si="116"/>
        <v xml:space="preserve">H-II </v>
      </c>
      <c r="E2457" s="1" t="s">
        <v>346</v>
      </c>
      <c r="F2457" s="7" t="str">
        <f>TEXT(DATE(MID(H2457, 13, 4), CHOOSE(MATCH( MID(H2457, 5, 3), {"Jan","Feb","Mar","Apr","May","Jun","Jul","Aug","Sep","Oct","Nov","Dec"}, 0), 1, 2, 3, 4, 5, 6, 7, 8, 9, 10, 11, 12), MID(H2457, 9, 2)), "yyyy-mm-dd")</f>
        <v>1998-02-21</v>
      </c>
      <c r="G2457" s="1" t="s">
        <v>5072</v>
      </c>
      <c r="H2457" s="1" t="s">
        <v>5071</v>
      </c>
    </row>
    <row r="2458" spans="1:8" hidden="1" x14ac:dyDescent="0.3">
      <c r="A2458" s="1" t="s">
        <v>114</v>
      </c>
      <c r="B2458" s="1" t="str">
        <f t="shared" si="115"/>
        <v>USA</v>
      </c>
      <c r="C2458" s="5" t="str">
        <f t="shared" si="114"/>
        <v>1998</v>
      </c>
      <c r="D2458" s="1" t="str">
        <f t="shared" si="116"/>
        <v xml:space="preserve">Delta II 7920-10C </v>
      </c>
      <c r="E2458" s="1" t="s">
        <v>346</v>
      </c>
      <c r="F2458" s="7" t="str">
        <f>TEXT(DATE(MID(H2458, 13, 4), CHOOSE(MATCH( MID(H2458, 5, 3), {"Jan","Feb","Mar","Apr","May","Jun","Jul","Aug","Sep","Oct","Nov","Dec"}, 0), 1, 2, 3, 4, 5, 6, 7, 8, 9, 10, 11, 12), MID(H2458, 9, 2)), "yyyy-mm-dd")</f>
        <v>1998-02-18</v>
      </c>
      <c r="G2458" s="1" t="s">
        <v>5074</v>
      </c>
      <c r="H2458" s="1" t="s">
        <v>5073</v>
      </c>
    </row>
    <row r="2459" spans="1:8" hidden="1" x14ac:dyDescent="0.3">
      <c r="A2459" s="1" t="s">
        <v>130</v>
      </c>
      <c r="B2459" s="1" t="str">
        <f t="shared" si="115"/>
        <v>Kazakhstan</v>
      </c>
      <c r="C2459" s="5" t="str">
        <f t="shared" si="114"/>
        <v>1998</v>
      </c>
      <c r="D2459" s="1" t="str">
        <f t="shared" si="116"/>
        <v xml:space="preserve">Soyuz U </v>
      </c>
      <c r="E2459" s="1" t="s">
        <v>346</v>
      </c>
      <c r="F2459" s="7" t="str">
        <f>TEXT(DATE(MID(H2459, 13, 4), CHOOSE(MATCH( MID(H2459, 5, 3), {"Jan","Feb","Mar","Apr","May","Jun","Jul","Aug","Sep","Oct","Nov","Dec"}, 0), 1, 2, 3, 4, 5, 6, 7, 8, 9, 10, 11, 12), MID(H2459, 9, 2)), "yyyy-mm-dd")</f>
        <v>1998-02-17</v>
      </c>
      <c r="G2459" s="1" t="s">
        <v>5076</v>
      </c>
      <c r="H2459" s="1" t="s">
        <v>5075</v>
      </c>
    </row>
    <row r="2460" spans="1:8" hidden="1" x14ac:dyDescent="0.3">
      <c r="A2460" s="1" t="s">
        <v>3478</v>
      </c>
      <c r="B2460" s="1" t="str">
        <f t="shared" si="115"/>
        <v>USA</v>
      </c>
      <c r="C2460" s="5" t="str">
        <f t="shared" si="114"/>
        <v>1998</v>
      </c>
      <c r="D2460" s="1" t="str">
        <f t="shared" si="116"/>
        <v xml:space="preserve">Delta II 7420-10C </v>
      </c>
      <c r="E2460" s="1" t="s">
        <v>346</v>
      </c>
      <c r="F2460" s="7" t="str">
        <f>TEXT(DATE(MID(H2460, 13, 4), CHOOSE(MATCH( MID(H2460, 5, 3), {"Jan","Feb","Mar","Apr","May","Jun","Jul","Aug","Sep","Oct","Nov","Dec"}, 0), 1, 2, 3, 4, 5, 6, 7, 8, 9, 10, 11, 12), MID(H2460, 9, 2)), "yyyy-mm-dd")</f>
        <v>1998-02-14</v>
      </c>
      <c r="G2460" s="1" t="s">
        <v>5078</v>
      </c>
      <c r="H2460" s="1" t="s">
        <v>5077</v>
      </c>
    </row>
    <row r="2461" spans="1:8" hidden="1" x14ac:dyDescent="0.3">
      <c r="A2461" s="1" t="s">
        <v>2063</v>
      </c>
      <c r="B2461" s="1" t="str">
        <f t="shared" si="115"/>
        <v>USA</v>
      </c>
      <c r="C2461" s="5" t="str">
        <f t="shared" si="114"/>
        <v>1998</v>
      </c>
      <c r="D2461" s="1" t="str">
        <f t="shared" si="116"/>
        <v xml:space="preserve">Minotaur C (Taurus) </v>
      </c>
      <c r="E2461" s="1" t="s">
        <v>8</v>
      </c>
      <c r="F2461" s="7" t="str">
        <f>TEXT(DATE(MID(H2461, 13, 4), CHOOSE(MATCH( MID(H2461, 5, 3), {"Jan","Feb","Mar","Apr","May","Jun","Jul","Aug","Sep","Oct","Nov","Dec"}, 0), 1, 2, 3, 4, 5, 6, 7, 8, 9, 10, 11, 12), MID(H2461, 9, 2)), "yyyy-mm-dd")</f>
        <v>1998-02-10</v>
      </c>
      <c r="G2461" s="1" t="s">
        <v>5080</v>
      </c>
      <c r="H2461" s="1" t="s">
        <v>5079</v>
      </c>
    </row>
    <row r="2462" spans="1:8" hidden="1" x14ac:dyDescent="0.3">
      <c r="A2462" s="1" t="s">
        <v>4338</v>
      </c>
      <c r="B2462" s="1" t="str">
        <f t="shared" si="115"/>
        <v>France</v>
      </c>
      <c r="C2462" s="5" t="str">
        <f t="shared" si="114"/>
        <v>1998</v>
      </c>
      <c r="D2462" s="1" t="str">
        <f t="shared" si="116"/>
        <v xml:space="preserve">Ariane 44LP </v>
      </c>
      <c r="E2462" s="1" t="s">
        <v>346</v>
      </c>
      <c r="F2462" s="7" t="str">
        <f>TEXT(DATE(MID(H2462, 13, 4), CHOOSE(MATCH( MID(H2462, 5, 3), {"Jan","Feb","Mar","Apr","May","Jun","Jul","Aug","Sep","Oct","Nov","Dec"}, 0), 1, 2, 3, 4, 5, 6, 7, 8, 9, 10, 11, 12), MID(H2462, 9, 2)), "yyyy-mm-dd")</f>
        <v>1998-02-04</v>
      </c>
      <c r="G2462" s="1" t="s">
        <v>5082</v>
      </c>
      <c r="H2462" s="1" t="s">
        <v>5081</v>
      </c>
    </row>
    <row r="2463" spans="1:8" hidden="1" x14ac:dyDescent="0.3">
      <c r="A2463" s="1" t="s">
        <v>4149</v>
      </c>
      <c r="B2463" s="1" t="str">
        <f t="shared" si="115"/>
        <v>USA</v>
      </c>
      <c r="C2463" s="5" t="str">
        <f t="shared" si="114"/>
        <v>1998</v>
      </c>
      <c r="D2463" s="1" t="str">
        <f t="shared" si="116"/>
        <v xml:space="preserve">Atlas IIA </v>
      </c>
      <c r="E2463" s="1" t="s">
        <v>346</v>
      </c>
      <c r="F2463" s="7" t="str">
        <f>TEXT(DATE(MID(H2463, 13, 4), CHOOSE(MATCH( MID(H2463, 5, 3), {"Jan","Feb","Mar","Apr","May","Jun","Jul","Aug","Sep","Oct","Nov","Dec"}, 0), 1, 2, 3, 4, 5, 6, 7, 8, 9, 10, 11, 12), MID(H2463, 9, 2)), "yyyy-mm-dd")</f>
        <v>1998-01-29</v>
      </c>
      <c r="G2463" s="1" t="s">
        <v>5084</v>
      </c>
      <c r="H2463" s="1" t="s">
        <v>5083</v>
      </c>
    </row>
    <row r="2464" spans="1:8" hidden="1" x14ac:dyDescent="0.3">
      <c r="A2464" s="1" t="s">
        <v>1630</v>
      </c>
      <c r="B2464" s="1" t="str">
        <f t="shared" si="115"/>
        <v>Kazakhstan</v>
      </c>
      <c r="C2464" s="5" t="str">
        <f t="shared" si="114"/>
        <v>1998</v>
      </c>
      <c r="D2464" s="1" t="str">
        <f t="shared" si="116"/>
        <v xml:space="preserve">Soyuz U </v>
      </c>
      <c r="E2464" s="1" t="s">
        <v>346</v>
      </c>
      <c r="F2464" s="7" t="str">
        <f>TEXT(DATE(MID(H2464, 13, 4), CHOOSE(MATCH( MID(H2464, 5, 3), {"Jan","Feb","Mar","Apr","May","Jun","Jul","Aug","Sep","Oct","Nov","Dec"}, 0), 1, 2, 3, 4, 5, 6, 7, 8, 9, 10, 11, 12), MID(H2464, 9, 2)), "yyyy-mm-dd")</f>
        <v>1998-01-29</v>
      </c>
      <c r="G2464" s="1" t="s">
        <v>5086</v>
      </c>
      <c r="H2464" s="1" t="s">
        <v>5085</v>
      </c>
    </row>
    <row r="2465" spans="1:8" hidden="1" x14ac:dyDescent="0.3">
      <c r="A2465" s="1" t="s">
        <v>30</v>
      </c>
      <c r="B2465" s="1" t="str">
        <f t="shared" si="115"/>
        <v>USA</v>
      </c>
      <c r="C2465" s="5" t="str">
        <f t="shared" si="114"/>
        <v>1998</v>
      </c>
      <c r="D2465" s="1" t="str">
        <f t="shared" si="116"/>
        <v xml:space="preserve">Space Shuttle Endeavour </v>
      </c>
      <c r="E2465" s="1" t="s">
        <v>346</v>
      </c>
      <c r="F2465" s="7" t="str">
        <f>TEXT(DATE(MID(H2465, 13, 4), CHOOSE(MATCH( MID(H2465, 5, 3), {"Jan","Feb","Mar","Apr","May","Jun","Jul","Aug","Sep","Oct","Nov","Dec"}, 0), 1, 2, 3, 4, 5, 6, 7, 8, 9, 10, 11, 12), MID(H2465, 9, 2)), "yyyy-mm-dd")</f>
        <v>1998-01-23</v>
      </c>
      <c r="G2465" s="1" t="s">
        <v>5088</v>
      </c>
      <c r="H2465" s="1" t="s">
        <v>5087</v>
      </c>
    </row>
    <row r="2466" spans="1:8" hidden="1" x14ac:dyDescent="0.3">
      <c r="A2466" s="1" t="s">
        <v>498</v>
      </c>
      <c r="B2466" s="1" t="str">
        <f t="shared" si="115"/>
        <v>Israel</v>
      </c>
      <c r="C2466" s="5" t="str">
        <f t="shared" si="114"/>
        <v>1998</v>
      </c>
      <c r="D2466" s="1" t="str">
        <f t="shared" si="116"/>
        <v xml:space="preserve">Shavit-1 </v>
      </c>
      <c r="E2466" s="1" t="s">
        <v>346</v>
      </c>
      <c r="F2466" s="7" t="str">
        <f>TEXT(DATE(MID(H2466, 13, 4), CHOOSE(MATCH( MID(H2466, 5, 3), {"Jan","Feb","Mar","Apr","May","Jun","Jul","Aug","Sep","Oct","Nov","Dec"}, 0), 1, 2, 3, 4, 5, 6, 7, 8, 9, 10, 11, 12), MID(H2466, 9, 2)), "yyyy-mm-dd")</f>
        <v>1998-01-22</v>
      </c>
      <c r="G2466" s="1" t="s">
        <v>5090</v>
      </c>
      <c r="H2466" s="1" t="s">
        <v>5089</v>
      </c>
    </row>
    <row r="2467" spans="1:8" hidden="1" x14ac:dyDescent="0.3">
      <c r="A2467" s="1" t="s">
        <v>3160</v>
      </c>
      <c r="B2467" s="1" t="str">
        <f t="shared" si="115"/>
        <v>USA</v>
      </c>
      <c r="C2467" s="5" t="str">
        <f t="shared" si="114"/>
        <v>1998</v>
      </c>
      <c r="D2467" s="1" t="str">
        <f t="shared" si="116"/>
        <v xml:space="preserve">Delta II 7925 </v>
      </c>
      <c r="E2467" s="1" t="s">
        <v>346</v>
      </c>
      <c r="F2467" s="7" t="str">
        <f>TEXT(DATE(MID(H2467, 13, 4), CHOOSE(MATCH( MID(H2467, 5, 3), {"Jan","Feb","Mar","Apr","May","Jun","Jul","Aug","Sep","Oct","Nov","Dec"}, 0), 1, 2, 3, 4, 5, 6, 7, 8, 9, 10, 11, 12), MID(H2467, 9, 2)), "yyyy-mm-dd")</f>
        <v>1998-01-10</v>
      </c>
      <c r="G2467" s="1" t="s">
        <v>5092</v>
      </c>
      <c r="H2467" s="1" t="s">
        <v>5091</v>
      </c>
    </row>
    <row r="2468" spans="1:8" hidden="1" x14ac:dyDescent="0.3">
      <c r="A2468" s="1" t="s">
        <v>870</v>
      </c>
      <c r="B2468" s="1" t="str">
        <f t="shared" si="115"/>
        <v>USA</v>
      </c>
      <c r="C2468" s="5" t="str">
        <f t="shared" si="114"/>
        <v>1998</v>
      </c>
      <c r="D2468" s="1" t="str">
        <f t="shared" si="116"/>
        <v xml:space="preserve">Athena II </v>
      </c>
      <c r="E2468" s="1" t="s">
        <v>346</v>
      </c>
      <c r="F2468" s="7" t="str">
        <f>TEXT(DATE(MID(H2468, 13, 4), CHOOSE(MATCH( MID(H2468, 5, 3), {"Jan","Feb","Mar","Apr","May","Jun","Jul","Aug","Sep","Oct","Nov","Dec"}, 0), 1, 2, 3, 4, 5, 6, 7, 8, 9, 10, 11, 12), MID(H2468, 9, 2)), "yyyy-mm-dd")</f>
        <v>1998-01-07</v>
      </c>
      <c r="G2468" s="1" t="s">
        <v>5094</v>
      </c>
      <c r="H2468" s="1" t="s">
        <v>5093</v>
      </c>
    </row>
    <row r="2469" spans="1:8" hidden="1" x14ac:dyDescent="0.3">
      <c r="A2469" s="1" t="s">
        <v>4200</v>
      </c>
      <c r="B2469" s="1" t="str">
        <f t="shared" si="115"/>
        <v>Kazakhstan</v>
      </c>
      <c r="C2469" s="5" t="str">
        <f t="shared" si="114"/>
        <v>1997</v>
      </c>
      <c r="D2469" s="1" t="str">
        <f t="shared" si="116"/>
        <v xml:space="preserve">Proton-K/Block DM-3 </v>
      </c>
      <c r="E2469" s="1" t="s">
        <v>346</v>
      </c>
      <c r="F2469" s="7" t="str">
        <f>TEXT(DATE(MID(H2469, 13, 4), CHOOSE(MATCH( MID(H2469, 5, 3), {"Jan","Feb","Mar","Apr","May","Jun","Jul","Aug","Sep","Oct","Nov","Dec"}, 0), 1, 2, 3, 4, 5, 6, 7, 8, 9, 10, 11, 12), MID(H2469, 9, 2)), "yyyy-mm-dd")</f>
        <v>1997-12-24</v>
      </c>
      <c r="G2469" s="1" t="s">
        <v>5096</v>
      </c>
      <c r="H2469" s="1" t="s">
        <v>5095</v>
      </c>
    </row>
    <row r="2470" spans="1:8" hidden="1" x14ac:dyDescent="0.3">
      <c r="A2470" s="1" t="s">
        <v>3954</v>
      </c>
      <c r="B2470" s="1" t="str">
        <f t="shared" si="115"/>
        <v>Russia</v>
      </c>
      <c r="C2470" s="5" t="str">
        <f t="shared" si="114"/>
        <v>1997</v>
      </c>
      <c r="D2470" s="1" t="str">
        <f t="shared" si="116"/>
        <v xml:space="preserve">START-1 </v>
      </c>
      <c r="E2470" s="1" t="s">
        <v>346</v>
      </c>
      <c r="F2470" s="7" t="str">
        <f>TEXT(DATE(MID(H2470, 13, 4), CHOOSE(MATCH( MID(H2470, 5, 3), {"Jan","Feb","Mar","Apr","May","Jun","Jul","Aug","Sep","Oct","Nov","Dec"}, 0), 1, 2, 3, 4, 5, 6, 7, 8, 9, 10, 11, 12), MID(H2470, 9, 2)), "yyyy-mm-dd")</f>
        <v>1997-12-24</v>
      </c>
      <c r="G2470" s="1" t="s">
        <v>5098</v>
      </c>
      <c r="H2470" s="1" t="s">
        <v>5097</v>
      </c>
    </row>
    <row r="2471" spans="1:8" hidden="1" x14ac:dyDescent="0.3">
      <c r="A2471" s="1" t="s">
        <v>4977</v>
      </c>
      <c r="B2471" s="1" t="str">
        <f t="shared" si="115"/>
        <v>USA</v>
      </c>
      <c r="C2471" s="5" t="str">
        <f t="shared" si="114"/>
        <v>1997</v>
      </c>
      <c r="D2471" s="1" t="str">
        <f t="shared" si="116"/>
        <v xml:space="preserve">Pegasus XL/HAPS </v>
      </c>
      <c r="E2471" s="1" t="s">
        <v>8</v>
      </c>
      <c r="F2471" s="7" t="str">
        <f>TEXT(DATE(MID(H2471, 13, 4), CHOOSE(MATCH( MID(H2471, 5, 3), {"Jan","Feb","Mar","Apr","May","Jun","Jul","Aug","Sep","Oct","Nov","Dec"}, 0), 1, 2, 3, 4, 5, 6, 7, 8, 9, 10, 11, 12), MID(H2471, 9, 2)), "yyyy-mm-dd")</f>
        <v>1997-12-23</v>
      </c>
      <c r="G2471" s="1" t="s">
        <v>5100</v>
      </c>
      <c r="H2471" s="1" t="s">
        <v>5099</v>
      </c>
    </row>
    <row r="2472" spans="1:8" hidden="1" x14ac:dyDescent="0.3">
      <c r="A2472" s="1" t="s">
        <v>4338</v>
      </c>
      <c r="B2472" s="1" t="str">
        <f t="shared" si="115"/>
        <v>France</v>
      </c>
      <c r="C2472" s="5" t="str">
        <f t="shared" si="114"/>
        <v>1997</v>
      </c>
      <c r="D2472" s="1" t="str">
        <f t="shared" si="116"/>
        <v xml:space="preserve">Ariane 42L </v>
      </c>
      <c r="E2472" s="1" t="s">
        <v>346</v>
      </c>
      <c r="F2472" s="7" t="str">
        <f>TEXT(DATE(MID(H2472, 13, 4), CHOOSE(MATCH( MID(H2472, 5, 3), {"Jan","Feb","Mar","Apr","May","Jun","Jul","Aug","Sep","Oct","Nov","Dec"}, 0), 1, 2, 3, 4, 5, 6, 7, 8, 9, 10, 11, 12), MID(H2472, 9, 2)), "yyyy-mm-dd")</f>
        <v>1997-12-22</v>
      </c>
      <c r="G2472" s="1" t="s">
        <v>5102</v>
      </c>
      <c r="H2472" s="1" t="s">
        <v>5101</v>
      </c>
    </row>
    <row r="2473" spans="1:8" hidden="1" x14ac:dyDescent="0.3">
      <c r="A2473" s="1" t="s">
        <v>114</v>
      </c>
      <c r="B2473" s="1" t="str">
        <f t="shared" si="115"/>
        <v>USA</v>
      </c>
      <c r="C2473" s="5" t="str">
        <f t="shared" si="114"/>
        <v>1997</v>
      </c>
      <c r="D2473" s="1" t="str">
        <f t="shared" si="116"/>
        <v xml:space="preserve">Delta II 7920-10C </v>
      </c>
      <c r="E2473" s="1" t="s">
        <v>346</v>
      </c>
      <c r="F2473" s="7" t="str">
        <f>TEXT(DATE(MID(H2473, 13, 4), CHOOSE(MATCH( MID(H2473, 5, 3), {"Jan","Feb","Mar","Apr","May","Jun","Jul","Aug","Sep","Oct","Nov","Dec"}, 0), 1, 2, 3, 4, 5, 6, 7, 8, 9, 10, 11, 12), MID(H2473, 9, 2)), "yyyy-mm-dd")</f>
        <v>1997-12-20</v>
      </c>
      <c r="G2473" s="1" t="s">
        <v>5104</v>
      </c>
      <c r="H2473" s="1" t="s">
        <v>5103</v>
      </c>
    </row>
    <row r="2474" spans="1:8" hidden="1" x14ac:dyDescent="0.3">
      <c r="A2474" s="1" t="s">
        <v>1630</v>
      </c>
      <c r="B2474" s="1" t="str">
        <f t="shared" si="115"/>
        <v>Kazakhstan</v>
      </c>
      <c r="C2474" s="5" t="str">
        <f t="shared" si="114"/>
        <v>1997</v>
      </c>
      <c r="D2474" s="1" t="str">
        <f t="shared" si="116"/>
        <v xml:space="preserve">Soyuz U </v>
      </c>
      <c r="E2474" s="1" t="s">
        <v>346</v>
      </c>
      <c r="F2474" s="7" t="str">
        <f>TEXT(DATE(MID(H2474, 13, 4), CHOOSE(MATCH( MID(H2474, 5, 3), {"Jan","Feb","Mar","Apr","May","Jun","Jul","Aug","Sep","Oct","Nov","Dec"}, 0), 1, 2, 3, 4, 5, 6, 7, 8, 9, 10, 11, 12), MID(H2474, 9, 2)), "yyyy-mm-dd")</f>
        <v>1997-12-20</v>
      </c>
      <c r="G2474" s="1" t="s">
        <v>5106</v>
      </c>
      <c r="H2474" s="1" t="s">
        <v>5105</v>
      </c>
    </row>
    <row r="2475" spans="1:8" hidden="1" x14ac:dyDescent="0.3">
      <c r="A2475" s="1" t="s">
        <v>3038</v>
      </c>
      <c r="B2475" s="1" t="str">
        <f t="shared" si="115"/>
        <v>Russia</v>
      </c>
      <c r="C2475" s="5" t="str">
        <f t="shared" si="114"/>
        <v>1997</v>
      </c>
      <c r="D2475" s="1" t="str">
        <f t="shared" si="116"/>
        <v xml:space="preserve">Soyuz U </v>
      </c>
      <c r="E2475" s="1" t="s">
        <v>346</v>
      </c>
      <c r="F2475" s="7" t="str">
        <f>TEXT(DATE(MID(H2475, 13, 4), CHOOSE(MATCH( MID(H2475, 5, 3), {"Jan","Feb","Mar","Apr","May","Jun","Jul","Aug","Sep","Oct","Nov","Dec"}, 0), 1, 2, 3, 4, 5, 6, 7, 8, 9, 10, 11, 12), MID(H2475, 9, 2)), "yyyy-mm-dd")</f>
        <v>1997-12-15</v>
      </c>
      <c r="G2475" s="1" t="s">
        <v>5108</v>
      </c>
      <c r="H2475" s="1" t="s">
        <v>5107</v>
      </c>
    </row>
    <row r="2476" spans="1:8" hidden="1" x14ac:dyDescent="0.3">
      <c r="A2476" s="1" t="s">
        <v>3926</v>
      </c>
      <c r="B2476" s="1" t="str">
        <f t="shared" si="115"/>
        <v>Kazakhstan</v>
      </c>
      <c r="C2476" s="5" t="str">
        <f t="shared" si="114"/>
        <v>1997</v>
      </c>
      <c r="D2476" s="1" t="str">
        <f t="shared" si="116"/>
        <v xml:space="preserve">Tsyklon-2 </v>
      </c>
      <c r="E2476" s="1" t="s">
        <v>346</v>
      </c>
      <c r="F2476" s="7" t="str">
        <f>TEXT(DATE(MID(H2476, 13, 4), CHOOSE(MATCH( MID(H2476, 5, 3), {"Jan","Feb","Mar","Apr","May","Jun","Jul","Aug","Sep","Oct","Nov","Dec"}, 0), 1, 2, 3, 4, 5, 6, 7, 8, 9, 10, 11, 12), MID(H2476, 9, 2)), "yyyy-mm-dd")</f>
        <v>1997-12-09</v>
      </c>
      <c r="G2476" s="1" t="s">
        <v>5110</v>
      </c>
      <c r="H2476" s="1" t="s">
        <v>5109</v>
      </c>
    </row>
    <row r="2477" spans="1:8" hidden="1" x14ac:dyDescent="0.3">
      <c r="A2477" s="1" t="s">
        <v>4092</v>
      </c>
      <c r="B2477" s="1" t="str">
        <f t="shared" si="115"/>
        <v>USA</v>
      </c>
      <c r="C2477" s="5" t="str">
        <f t="shared" si="114"/>
        <v>1997</v>
      </c>
      <c r="D2477" s="1" t="str">
        <f t="shared" si="116"/>
        <v xml:space="preserve">Atlas IIAS </v>
      </c>
      <c r="E2477" s="1" t="s">
        <v>346</v>
      </c>
      <c r="F2477" s="7" t="str">
        <f>TEXT(DATE(MID(H2477, 13, 4), CHOOSE(MATCH( MID(H2477, 5, 3), {"Jan","Feb","Mar","Apr","May","Jun","Jul","Aug","Sep","Oct","Nov","Dec"}, 0), 1, 2, 3, 4, 5, 6, 7, 8, 9, 10, 11, 12), MID(H2477, 9, 2)), "yyyy-mm-dd")</f>
        <v>1997-12-08</v>
      </c>
      <c r="G2477" s="1" t="s">
        <v>5112</v>
      </c>
      <c r="H2477" s="1" t="s">
        <v>5111</v>
      </c>
    </row>
    <row r="2478" spans="1:8" hidden="1" x14ac:dyDescent="0.3">
      <c r="A2478" s="1" t="s">
        <v>3524</v>
      </c>
      <c r="B2478" s="1" t="str">
        <f t="shared" si="115"/>
        <v>China</v>
      </c>
      <c r="C2478" s="5" t="str">
        <f t="shared" si="114"/>
        <v>1997</v>
      </c>
      <c r="D2478" s="1" t="str">
        <f t="shared" si="116"/>
        <v xml:space="preserve">Long March 2C/SD </v>
      </c>
      <c r="E2478" s="1" t="s">
        <v>346</v>
      </c>
      <c r="F2478" s="7" t="str">
        <f>TEXT(DATE(MID(H2478, 13, 4), CHOOSE(MATCH( MID(H2478, 5, 3), {"Jan","Feb","Mar","Apr","May","Jun","Jul","Aug","Sep","Oct","Nov","Dec"}, 0), 1, 2, 3, 4, 5, 6, 7, 8, 9, 10, 11, 12), MID(H2478, 9, 2)), "yyyy-mm-dd")</f>
        <v>1997-12-08</v>
      </c>
      <c r="G2478" s="1" t="s">
        <v>5114</v>
      </c>
      <c r="H2478" s="1" t="s">
        <v>5113</v>
      </c>
    </row>
    <row r="2479" spans="1:8" hidden="1" x14ac:dyDescent="0.3">
      <c r="A2479" s="1" t="s">
        <v>4200</v>
      </c>
      <c r="B2479" s="1" t="str">
        <f t="shared" si="115"/>
        <v>Kazakhstan</v>
      </c>
      <c r="C2479" s="5" t="str">
        <f t="shared" si="114"/>
        <v>1997</v>
      </c>
      <c r="D2479" s="1" t="str">
        <f t="shared" si="116"/>
        <v xml:space="preserve">Proton-K/Block DM-3 </v>
      </c>
      <c r="E2479" s="1" t="s">
        <v>346</v>
      </c>
      <c r="F2479" s="7" t="str">
        <f>TEXT(DATE(MID(H2479, 13, 4), CHOOSE(MATCH( MID(H2479, 5, 3), {"Jan","Feb","Mar","Apr","May","Jun","Jul","Aug","Sep","Oct","Nov","Dec"}, 0), 1, 2, 3, 4, 5, 6, 7, 8, 9, 10, 11, 12), MID(H2479, 9, 2)), "yyyy-mm-dd")</f>
        <v>1997-12-02</v>
      </c>
      <c r="G2479" s="1" t="s">
        <v>5116</v>
      </c>
      <c r="H2479" s="1" t="s">
        <v>5115</v>
      </c>
    </row>
    <row r="2480" spans="1:8" hidden="1" x14ac:dyDescent="0.3">
      <c r="A2480" s="1" t="s">
        <v>4338</v>
      </c>
      <c r="B2480" s="1" t="str">
        <f t="shared" si="115"/>
        <v>France</v>
      </c>
      <c r="C2480" s="5" t="str">
        <f t="shared" si="114"/>
        <v>1997</v>
      </c>
      <c r="D2480" s="1" t="str">
        <f t="shared" si="116"/>
        <v xml:space="preserve">Ariane 44P </v>
      </c>
      <c r="E2480" s="1" t="s">
        <v>346</v>
      </c>
      <c r="F2480" s="7" t="str">
        <f>TEXT(DATE(MID(H2480, 13, 4), CHOOSE(MATCH( MID(H2480, 5, 3), {"Jan","Feb","Mar","Apr","May","Jun","Jul","Aug","Sep","Oct","Nov","Dec"}, 0), 1, 2, 3, 4, 5, 6, 7, 8, 9, 10, 11, 12), MID(H2480, 9, 2)), "yyyy-mm-dd")</f>
        <v>1997-12-02</v>
      </c>
      <c r="G2480" s="1" t="s">
        <v>5118</v>
      </c>
      <c r="H2480" s="1" t="s">
        <v>5117</v>
      </c>
    </row>
    <row r="2481" spans="1:8" hidden="1" x14ac:dyDescent="0.3">
      <c r="A2481" s="1" t="s">
        <v>61</v>
      </c>
      <c r="B2481" s="1" t="str">
        <f t="shared" si="115"/>
        <v>Japan</v>
      </c>
      <c r="C2481" s="5" t="str">
        <f t="shared" si="114"/>
        <v>1997</v>
      </c>
      <c r="D2481" s="1" t="str">
        <f t="shared" si="116"/>
        <v xml:space="preserve">H-II </v>
      </c>
      <c r="E2481" s="1" t="s">
        <v>346</v>
      </c>
      <c r="F2481" s="7" t="str">
        <f>TEXT(DATE(MID(H2481, 13, 4), CHOOSE(MATCH( MID(H2481, 5, 3), {"Jan","Feb","Mar","Apr","May","Jun","Jul","Aug","Sep","Oct","Nov","Dec"}, 0), 1, 2, 3, 4, 5, 6, 7, 8, 9, 10, 11, 12), MID(H2481, 9, 2)), "yyyy-mm-dd")</f>
        <v>1997-11-27</v>
      </c>
      <c r="G2481" s="1" t="s">
        <v>5120</v>
      </c>
      <c r="H2481" s="1" t="s">
        <v>5119</v>
      </c>
    </row>
    <row r="2482" spans="1:8" hidden="1" x14ac:dyDescent="0.3">
      <c r="A2482" s="1" t="s">
        <v>658</v>
      </c>
      <c r="B2482" s="1" t="str">
        <f t="shared" si="115"/>
        <v>USA</v>
      </c>
      <c r="C2482" s="5" t="str">
        <f t="shared" si="114"/>
        <v>1997</v>
      </c>
      <c r="D2482" s="1" t="str">
        <f t="shared" si="116"/>
        <v xml:space="preserve">Space Shuttle Columbia </v>
      </c>
      <c r="E2482" s="1" t="s">
        <v>346</v>
      </c>
      <c r="F2482" s="7" t="str">
        <f>TEXT(DATE(MID(H2482, 13, 4), CHOOSE(MATCH( MID(H2482, 5, 3), {"Jan","Feb","Mar","Apr","May","Jun","Jul","Aug","Sep","Oct","Nov","Dec"}, 0), 1, 2, 3, 4, 5, 6, 7, 8, 9, 10, 11, 12), MID(H2482, 9, 2)), "yyyy-mm-dd")</f>
        <v>1997-11-19</v>
      </c>
      <c r="G2482" s="1" t="s">
        <v>5122</v>
      </c>
      <c r="H2482" s="1" t="s">
        <v>5121</v>
      </c>
    </row>
    <row r="2483" spans="1:8" hidden="1" x14ac:dyDescent="0.3">
      <c r="A2483" s="1" t="s">
        <v>212</v>
      </c>
      <c r="B2483" s="1" t="str">
        <f t="shared" si="115"/>
        <v>Russia</v>
      </c>
      <c r="C2483" s="5" t="str">
        <f t="shared" si="114"/>
        <v>1997</v>
      </c>
      <c r="D2483" s="1" t="str">
        <f t="shared" si="116"/>
        <v xml:space="preserve">Soyuz U </v>
      </c>
      <c r="E2483" s="1" t="s">
        <v>346</v>
      </c>
      <c r="F2483" s="7" t="str">
        <f>TEXT(DATE(MID(H2483, 13, 4), CHOOSE(MATCH( MID(H2483, 5, 3), {"Jan","Feb","Mar","Apr","May","Jun","Jul","Aug","Sep","Oct","Nov","Dec"}, 0), 1, 2, 3, 4, 5, 6, 7, 8, 9, 10, 11, 12), MID(H2483, 9, 2)), "yyyy-mm-dd")</f>
        <v>1997-11-18</v>
      </c>
      <c r="G2483" s="1" t="s">
        <v>4817</v>
      </c>
      <c r="H2483" s="1" t="s">
        <v>5123</v>
      </c>
    </row>
    <row r="2484" spans="1:8" hidden="1" x14ac:dyDescent="0.3">
      <c r="A2484" s="1" t="s">
        <v>4338</v>
      </c>
      <c r="B2484" s="1" t="str">
        <f t="shared" si="115"/>
        <v>France</v>
      </c>
      <c r="C2484" s="5" t="str">
        <f t="shared" si="114"/>
        <v>1997</v>
      </c>
      <c r="D2484" s="1" t="str">
        <f t="shared" si="116"/>
        <v xml:space="preserve">Ariane 44L </v>
      </c>
      <c r="E2484" s="1" t="s">
        <v>346</v>
      </c>
      <c r="F2484" s="7" t="str">
        <f>TEXT(DATE(MID(H2484, 13, 4), CHOOSE(MATCH( MID(H2484, 5, 3), {"Jan","Feb","Mar","Apr","May","Jun","Jul","Aug","Sep","Oct","Nov","Dec"}, 0), 1, 2, 3, 4, 5, 6, 7, 8, 9, 10, 11, 12), MID(H2484, 9, 2)), "yyyy-mm-dd")</f>
        <v>1997-11-12</v>
      </c>
      <c r="G2484" s="1" t="s">
        <v>5125</v>
      </c>
      <c r="H2484" s="1" t="s">
        <v>5124</v>
      </c>
    </row>
    <row r="2485" spans="1:8" hidden="1" x14ac:dyDescent="0.3">
      <c r="A2485" s="1" t="s">
        <v>529</v>
      </c>
      <c r="B2485" s="1" t="str">
        <f t="shared" si="115"/>
        <v>Kazakhstan</v>
      </c>
      <c r="C2485" s="5" t="str">
        <f t="shared" si="114"/>
        <v>1997</v>
      </c>
      <c r="D2485" s="1" t="str">
        <f t="shared" si="116"/>
        <v xml:space="preserve">Proton-K/Block DM-2M </v>
      </c>
      <c r="E2485" s="1" t="s">
        <v>346</v>
      </c>
      <c r="F2485" s="7" t="str">
        <f>TEXT(DATE(MID(H2485, 13, 4), CHOOSE(MATCH( MID(H2485, 5, 3), {"Jan","Feb","Mar","Apr","May","Jun","Jul","Aug","Sep","Oct","Nov","Dec"}, 0), 1, 2, 3, 4, 5, 6, 7, 8, 9, 10, 11, 12), MID(H2485, 9, 2)), "yyyy-mm-dd")</f>
        <v>1997-11-12</v>
      </c>
      <c r="G2485" s="1" t="s">
        <v>5127</v>
      </c>
      <c r="H2485" s="1" t="s">
        <v>5126</v>
      </c>
    </row>
    <row r="2486" spans="1:8" hidden="1" x14ac:dyDescent="0.3">
      <c r="A2486" s="1" t="s">
        <v>114</v>
      </c>
      <c r="B2486" s="1" t="str">
        <f t="shared" si="115"/>
        <v>USA</v>
      </c>
      <c r="C2486" s="5" t="str">
        <f t="shared" si="114"/>
        <v>1997</v>
      </c>
      <c r="D2486" s="1" t="str">
        <f t="shared" si="116"/>
        <v xml:space="preserve">Delta II 7920-10C </v>
      </c>
      <c r="E2486" s="1" t="s">
        <v>346</v>
      </c>
      <c r="F2486" s="7" t="str">
        <f>TEXT(DATE(MID(H2486, 13, 4), CHOOSE(MATCH( MID(H2486, 5, 3), {"Jan","Feb","Mar","Apr","May","Jun","Jul","Aug","Sep","Oct","Nov","Dec"}, 0), 1, 2, 3, 4, 5, 6, 7, 8, 9, 10, 11, 12), MID(H2486, 9, 2)), "yyyy-mm-dd")</f>
        <v>1997-11-09</v>
      </c>
      <c r="G2486" s="1" t="s">
        <v>5129</v>
      </c>
      <c r="H2486" s="1" t="s">
        <v>5128</v>
      </c>
    </row>
    <row r="2487" spans="1:8" hidden="1" x14ac:dyDescent="0.3">
      <c r="A2487" s="1" t="s">
        <v>75</v>
      </c>
      <c r="B2487" s="1" t="str">
        <f t="shared" si="115"/>
        <v>USA</v>
      </c>
      <c r="C2487" s="5" t="str">
        <f t="shared" si="114"/>
        <v>1997</v>
      </c>
      <c r="D2487" s="1" t="str">
        <f t="shared" si="116"/>
        <v xml:space="preserve">Titan IV(401)A </v>
      </c>
      <c r="E2487" s="1" t="s">
        <v>346</v>
      </c>
      <c r="F2487" s="7" t="str">
        <f>TEXT(DATE(MID(H2487, 13, 4), CHOOSE(MATCH( MID(H2487, 5, 3), {"Jan","Feb","Mar","Apr","May","Jun","Jul","Aug","Sep","Oct","Nov","Dec"}, 0), 1, 2, 3, 4, 5, 6, 7, 8, 9, 10, 11, 12), MID(H2487, 9, 2)), "yyyy-mm-dd")</f>
        <v>1997-11-08</v>
      </c>
      <c r="G2487" s="1" t="s">
        <v>5131</v>
      </c>
      <c r="H2487" s="1" t="s">
        <v>5130</v>
      </c>
    </row>
    <row r="2488" spans="1:8" hidden="1" x14ac:dyDescent="0.3">
      <c r="A2488" s="1" t="s">
        <v>3478</v>
      </c>
      <c r="B2488" s="1" t="str">
        <f t="shared" si="115"/>
        <v>USA</v>
      </c>
      <c r="C2488" s="5" t="str">
        <f t="shared" si="114"/>
        <v>1997</v>
      </c>
      <c r="D2488" s="1" t="str">
        <f t="shared" si="116"/>
        <v xml:space="preserve">Delta II 7925 </v>
      </c>
      <c r="E2488" s="1" t="s">
        <v>346</v>
      </c>
      <c r="F2488" s="7" t="str">
        <f>TEXT(DATE(MID(H2488, 13, 4), CHOOSE(MATCH( MID(H2488, 5, 3), {"Jan","Feb","Mar","Apr","May","Jun","Jul","Aug","Sep","Oct","Nov","Dec"}, 0), 1, 2, 3, 4, 5, 6, 7, 8, 9, 10, 11, 12), MID(H2488, 9, 2)), "yyyy-mm-dd")</f>
        <v>1997-11-06</v>
      </c>
      <c r="G2488" s="1" t="s">
        <v>5133</v>
      </c>
      <c r="H2488" s="1" t="s">
        <v>5132</v>
      </c>
    </row>
    <row r="2489" spans="1:8" hidden="1" x14ac:dyDescent="0.3">
      <c r="A2489" s="1" t="s">
        <v>4275</v>
      </c>
      <c r="B2489" s="1" t="str">
        <f t="shared" si="115"/>
        <v>Brazil</v>
      </c>
      <c r="C2489" s="5" t="str">
        <f t="shared" si="114"/>
        <v>1997</v>
      </c>
      <c r="D2489" s="1" t="str">
        <f t="shared" si="116"/>
        <v xml:space="preserve">VLS-1 </v>
      </c>
      <c r="E2489" s="1" t="s">
        <v>346</v>
      </c>
      <c r="F2489" s="7" t="str">
        <f>TEXT(DATE(MID(H2489, 13, 4), CHOOSE(MATCH( MID(H2489, 5, 3), {"Jan","Feb","Mar","Apr","May","Jun","Jul","Aug","Sep","Oct","Nov","Dec"}, 0), 1, 2, 3, 4, 5, 6, 7, 8, 9, 10, 11, 12), MID(H2489, 9, 2)), "yyyy-mm-dd")</f>
        <v>1997-11-02</v>
      </c>
      <c r="G2489" s="1" t="s">
        <v>5135</v>
      </c>
      <c r="H2489" s="1" t="s">
        <v>5134</v>
      </c>
    </row>
    <row r="2490" spans="1:8" hidden="1" x14ac:dyDescent="0.3">
      <c r="A2490" s="1" t="s">
        <v>379</v>
      </c>
      <c r="B2490" s="1" t="str">
        <f t="shared" si="115"/>
        <v>France</v>
      </c>
      <c r="C2490" s="5" t="str">
        <f t="shared" si="114"/>
        <v>1997</v>
      </c>
      <c r="D2490" s="1" t="str">
        <f t="shared" si="116"/>
        <v xml:space="preserve">Ariane 5 G </v>
      </c>
      <c r="E2490" s="1" t="s">
        <v>346</v>
      </c>
      <c r="F2490" s="7" t="str">
        <f>TEXT(DATE(MID(H2490, 13, 4), CHOOSE(MATCH( MID(H2490, 5, 3), {"Jan","Feb","Mar","Apr","May","Jun","Jul","Aug","Sep","Oct","Nov","Dec"}, 0), 1, 2, 3, 4, 5, 6, 7, 8, 9, 10, 11, 12), MID(H2490, 9, 2)), "yyyy-mm-dd")</f>
        <v>1997-10-30</v>
      </c>
      <c r="G2490" s="1" t="s">
        <v>5137</v>
      </c>
      <c r="H2490" s="1" t="s">
        <v>5136</v>
      </c>
    </row>
    <row r="2491" spans="1:8" hidden="1" x14ac:dyDescent="0.3">
      <c r="A2491" s="1" t="s">
        <v>4149</v>
      </c>
      <c r="B2491" s="1" t="str">
        <f t="shared" si="115"/>
        <v>USA</v>
      </c>
      <c r="C2491" s="5" t="str">
        <f t="shared" si="114"/>
        <v>1997</v>
      </c>
      <c r="D2491" s="1" t="str">
        <f t="shared" si="116"/>
        <v xml:space="preserve">Atlas IIA </v>
      </c>
      <c r="E2491" s="1" t="s">
        <v>346</v>
      </c>
      <c r="F2491" s="7" t="str">
        <f>TEXT(DATE(MID(H2491, 13, 4), CHOOSE(MATCH( MID(H2491, 5, 3), {"Jan","Feb","Mar","Apr","May","Jun","Jul","Aug","Sep","Oct","Nov","Dec"}, 0), 1, 2, 3, 4, 5, 6, 7, 8, 9, 10, 11, 12), MID(H2491, 9, 2)), "yyyy-mm-dd")</f>
        <v>1997-10-25</v>
      </c>
      <c r="G2491" s="1" t="s">
        <v>5139</v>
      </c>
      <c r="H2491" s="1" t="s">
        <v>5138</v>
      </c>
    </row>
    <row r="2492" spans="1:8" hidden="1" x14ac:dyDescent="0.3">
      <c r="A2492" s="1" t="s">
        <v>27</v>
      </c>
      <c r="B2492" s="1" t="str">
        <f t="shared" si="115"/>
        <v>USA</v>
      </c>
      <c r="C2492" s="5" t="str">
        <f t="shared" si="114"/>
        <v>1997</v>
      </c>
      <c r="D2492" s="1" t="str">
        <f t="shared" si="116"/>
        <v xml:space="preserve">Titan IV(403)A </v>
      </c>
      <c r="E2492" s="1" t="s">
        <v>346</v>
      </c>
      <c r="F2492" s="7" t="str">
        <f>TEXT(DATE(MID(H2492, 13, 4), CHOOSE(MATCH( MID(H2492, 5, 3), {"Jan","Feb","Mar","Apr","May","Jun","Jul","Aug","Sep","Oct","Nov","Dec"}, 0), 1, 2, 3, 4, 5, 6, 7, 8, 9, 10, 11, 12), MID(H2492, 9, 2)), "yyyy-mm-dd")</f>
        <v>1997-10-24</v>
      </c>
      <c r="G2492" s="1" t="s">
        <v>5141</v>
      </c>
      <c r="H2492" s="1" t="s">
        <v>5140</v>
      </c>
    </row>
    <row r="2493" spans="1:8" hidden="1" x14ac:dyDescent="0.3">
      <c r="A2493" s="1" t="s">
        <v>4977</v>
      </c>
      <c r="B2493" s="1" t="str">
        <f t="shared" si="115"/>
        <v>USA</v>
      </c>
      <c r="C2493" s="5" t="str">
        <f t="shared" si="114"/>
        <v>1997</v>
      </c>
      <c r="D2493" s="1" t="str">
        <f t="shared" si="116"/>
        <v xml:space="preserve">Pegasus XL </v>
      </c>
      <c r="E2493" s="1" t="s">
        <v>8</v>
      </c>
      <c r="F2493" s="7" t="str">
        <f>TEXT(DATE(MID(H2493, 13, 4), CHOOSE(MATCH( MID(H2493, 5, 3), {"Jan","Feb","Mar","Apr","May","Jun","Jul","Aug","Sep","Oct","Nov","Dec"}, 0), 1, 2, 3, 4, 5, 6, 7, 8, 9, 10, 11, 12), MID(H2493, 9, 2)), "yyyy-mm-dd")</f>
        <v>1997-10-22</v>
      </c>
      <c r="G2493" s="1" t="s">
        <v>5143</v>
      </c>
      <c r="H2493" s="1" t="s">
        <v>5142</v>
      </c>
    </row>
    <row r="2494" spans="1:8" hidden="1" x14ac:dyDescent="0.3">
      <c r="A2494" s="1" t="s">
        <v>101</v>
      </c>
      <c r="B2494" s="1" t="str">
        <f t="shared" si="115"/>
        <v>China</v>
      </c>
      <c r="C2494" s="5" t="str">
        <f t="shared" si="114"/>
        <v>1997</v>
      </c>
      <c r="D2494" s="1" t="str">
        <f t="shared" si="116"/>
        <v xml:space="preserve">Long March 3B </v>
      </c>
      <c r="E2494" s="1" t="s">
        <v>346</v>
      </c>
      <c r="F2494" s="7" t="str">
        <f>TEXT(DATE(MID(H2494, 13, 4), CHOOSE(MATCH( MID(H2494, 5, 3), {"Jan","Feb","Mar","Apr","May","Jun","Jul","Aug","Sep","Oct","Nov","Dec"}, 0), 1, 2, 3, 4, 5, 6, 7, 8, 9, 10, 11, 12), MID(H2494, 9, 2)), "yyyy-mm-dd")</f>
        <v>1997-10-16</v>
      </c>
      <c r="G2494" s="1" t="s">
        <v>5145</v>
      </c>
      <c r="H2494" s="1" t="s">
        <v>5144</v>
      </c>
    </row>
    <row r="2495" spans="1:8" hidden="1" x14ac:dyDescent="0.3">
      <c r="A2495" s="1" t="s">
        <v>11</v>
      </c>
      <c r="B2495" s="1" t="str">
        <f t="shared" si="115"/>
        <v>USA</v>
      </c>
      <c r="C2495" s="5" t="str">
        <f t="shared" si="114"/>
        <v>1997</v>
      </c>
      <c r="D2495" s="1" t="str">
        <f t="shared" si="116"/>
        <v xml:space="preserve">Titan IV(401)B </v>
      </c>
      <c r="E2495" s="1" t="s">
        <v>346</v>
      </c>
      <c r="F2495" s="7" t="str">
        <f>TEXT(DATE(MID(H2495, 13, 4), CHOOSE(MATCH( MID(H2495, 5, 3), {"Jan","Feb","Mar","Apr","May","Jun","Jul","Aug","Sep","Oct","Nov","Dec"}, 0), 1, 2, 3, 4, 5, 6, 7, 8, 9, 10, 11, 12), MID(H2495, 9, 2)), "yyyy-mm-dd")</f>
        <v>1997-10-15</v>
      </c>
      <c r="G2495" s="1" t="s">
        <v>5147</v>
      </c>
      <c r="H2495" s="1" t="s">
        <v>5146</v>
      </c>
    </row>
    <row r="2496" spans="1:8" hidden="1" x14ac:dyDescent="0.3">
      <c r="A2496" s="1" t="s">
        <v>212</v>
      </c>
      <c r="B2496" s="1" t="str">
        <f t="shared" si="115"/>
        <v>Russia</v>
      </c>
      <c r="C2496" s="5" t="str">
        <f t="shared" si="114"/>
        <v>1997</v>
      </c>
      <c r="D2496" s="1" t="str">
        <f t="shared" si="116"/>
        <v xml:space="preserve">Soyuz U </v>
      </c>
      <c r="E2496" s="1" t="s">
        <v>346</v>
      </c>
      <c r="F2496" s="7" t="str">
        <f>TEXT(DATE(MID(H2496, 13, 4), CHOOSE(MATCH( MID(H2496, 5, 3), {"Jan","Feb","Mar","Apr","May","Jun","Jul","Aug","Sep","Oct","Nov","Dec"}, 0), 1, 2, 3, 4, 5, 6, 7, 8, 9, 10, 11, 12), MID(H2496, 9, 2)), "yyyy-mm-dd")</f>
        <v>1997-10-09</v>
      </c>
      <c r="G2496" s="1" t="s">
        <v>5149</v>
      </c>
      <c r="H2496" s="1" t="s">
        <v>5148</v>
      </c>
    </row>
    <row r="2497" spans="1:8" hidden="1" x14ac:dyDescent="0.3">
      <c r="A2497" s="1" t="s">
        <v>4092</v>
      </c>
      <c r="B2497" s="1" t="str">
        <f t="shared" si="115"/>
        <v>USA</v>
      </c>
      <c r="C2497" s="5" t="str">
        <f t="shared" si="114"/>
        <v>1997</v>
      </c>
      <c r="D2497" s="1" t="str">
        <f t="shared" si="116"/>
        <v xml:space="preserve">Atlas IIAS </v>
      </c>
      <c r="E2497" s="1" t="s">
        <v>346</v>
      </c>
      <c r="F2497" s="7" t="str">
        <f>TEXT(DATE(MID(H2497, 13, 4), CHOOSE(MATCH( MID(H2497, 5, 3), {"Jan","Feb","Mar","Apr","May","Jun","Jul","Aug","Sep","Oct","Nov","Dec"}, 0), 1, 2, 3, 4, 5, 6, 7, 8, 9, 10, 11, 12), MID(H2497, 9, 2)), "yyyy-mm-dd")</f>
        <v>1997-10-05</v>
      </c>
      <c r="G2497" s="1" t="s">
        <v>5151</v>
      </c>
      <c r="H2497" s="1" t="s">
        <v>5150</v>
      </c>
    </row>
    <row r="2498" spans="1:8" hidden="1" x14ac:dyDescent="0.3">
      <c r="A2498" s="1" t="s">
        <v>1630</v>
      </c>
      <c r="B2498" s="1" t="str">
        <f t="shared" si="115"/>
        <v>Kazakhstan</v>
      </c>
      <c r="C2498" s="5" t="str">
        <f t="shared" ref="C2498:C2561" si="117">TEXT(F2498, "yyyy")</f>
        <v>1997</v>
      </c>
      <c r="D2498" s="1" t="str">
        <f t="shared" si="116"/>
        <v xml:space="preserve">Soyuz U </v>
      </c>
      <c r="E2498" s="1" t="s">
        <v>346</v>
      </c>
      <c r="F2498" s="7" t="str">
        <f>TEXT(DATE(MID(H2498, 13, 4), CHOOSE(MATCH( MID(H2498, 5, 3), {"Jan","Feb","Mar","Apr","May","Jun","Jul","Aug","Sep","Oct","Nov","Dec"}, 0), 1, 2, 3, 4, 5, 6, 7, 8, 9, 10, 11, 12), MID(H2498, 9, 2)), "yyyy-mm-dd")</f>
        <v>1997-10-05</v>
      </c>
      <c r="G2498" s="1" t="s">
        <v>5153</v>
      </c>
      <c r="H2498" s="1" t="s">
        <v>5152</v>
      </c>
    </row>
    <row r="2499" spans="1:8" hidden="1" x14ac:dyDescent="0.3">
      <c r="A2499" s="1" t="s">
        <v>87</v>
      </c>
      <c r="B2499" s="1" t="str">
        <f t="shared" ref="B2499:B2562" si="118">TRIM(MID(A2499, FIND("|", SUBSTITUTE(A2499, ",", "|", LEN(A2499) - LEN(SUBSTITUTE(A2499,",", "" )))) + 1, LEN(A2499)))</f>
        <v>India</v>
      </c>
      <c r="C2499" s="5" t="str">
        <f t="shared" si="117"/>
        <v>1997</v>
      </c>
      <c r="D2499" s="1" t="str">
        <f t="shared" ref="D2499:D2562" si="119">LEFT(G2499, FIND("|", G2499) - 1)</f>
        <v xml:space="preserve">PSLV-G </v>
      </c>
      <c r="E2499" s="1" t="s">
        <v>346</v>
      </c>
      <c r="F2499" s="7" t="str">
        <f>TEXT(DATE(MID(H2499, 13, 4), CHOOSE(MATCH( MID(H2499, 5, 3), {"Jan","Feb","Mar","Apr","May","Jun","Jul","Aug","Sep","Oct","Nov","Dec"}, 0), 1, 2, 3, 4, 5, 6, 7, 8, 9, 10, 11, 12), MID(H2499, 9, 2)), "yyyy-mm-dd")</f>
        <v>1997-09-29</v>
      </c>
      <c r="G2499" s="1" t="s">
        <v>5155</v>
      </c>
      <c r="H2499" s="1" t="s">
        <v>5154</v>
      </c>
    </row>
    <row r="2500" spans="1:8" hidden="1" x14ac:dyDescent="0.3">
      <c r="A2500" s="1" t="s">
        <v>114</v>
      </c>
      <c r="B2500" s="1" t="str">
        <f t="shared" si="118"/>
        <v>USA</v>
      </c>
      <c r="C2500" s="5" t="str">
        <f t="shared" si="117"/>
        <v>1997</v>
      </c>
      <c r="D2500" s="1" t="str">
        <f t="shared" si="119"/>
        <v xml:space="preserve">Delta II 7920-10C </v>
      </c>
      <c r="E2500" s="1" t="s">
        <v>346</v>
      </c>
      <c r="F2500" s="7" t="str">
        <f>TEXT(DATE(MID(H2500, 13, 4), CHOOSE(MATCH( MID(H2500, 5, 3), {"Jan","Feb","Mar","Apr","May","Jun","Jul","Aug","Sep","Oct","Nov","Dec"}, 0), 1, 2, 3, 4, 5, 6, 7, 8, 9, 10, 11, 12), MID(H2500, 9, 2)), "yyyy-mm-dd")</f>
        <v>1997-09-27</v>
      </c>
      <c r="G2500" s="1" t="s">
        <v>5157</v>
      </c>
      <c r="H2500" s="1" t="s">
        <v>5156</v>
      </c>
    </row>
    <row r="2501" spans="1:8" hidden="1" x14ac:dyDescent="0.3">
      <c r="A2501" s="1" t="s">
        <v>30</v>
      </c>
      <c r="B2501" s="1" t="str">
        <f t="shared" si="118"/>
        <v>USA</v>
      </c>
      <c r="C2501" s="5" t="str">
        <f t="shared" si="117"/>
        <v>1997</v>
      </c>
      <c r="D2501" s="1" t="str">
        <f t="shared" si="119"/>
        <v xml:space="preserve">Space Shuttle Atlantis </v>
      </c>
      <c r="E2501" s="1" t="s">
        <v>346</v>
      </c>
      <c r="F2501" s="7" t="str">
        <f>TEXT(DATE(MID(H2501, 13, 4), CHOOSE(MATCH( MID(H2501, 5, 3), {"Jan","Feb","Mar","Apr","May","Jun","Jul","Aug","Sep","Oct","Nov","Dec"}, 0), 1, 2, 3, 4, 5, 6, 7, 8, 9, 10, 11, 12), MID(H2501, 9, 2)), "yyyy-mm-dd")</f>
        <v>1997-09-26</v>
      </c>
      <c r="G2501" s="1" t="s">
        <v>5159</v>
      </c>
      <c r="H2501" s="1" t="s">
        <v>5158</v>
      </c>
    </row>
    <row r="2502" spans="1:8" hidden="1" x14ac:dyDescent="0.3">
      <c r="A2502" s="1" t="s">
        <v>212</v>
      </c>
      <c r="B2502" s="1" t="str">
        <f t="shared" si="118"/>
        <v>Russia</v>
      </c>
      <c r="C2502" s="5" t="str">
        <f t="shared" si="117"/>
        <v>1997</v>
      </c>
      <c r="D2502" s="1" t="str">
        <f t="shared" si="119"/>
        <v xml:space="preserve">Molniya-M /Block ML </v>
      </c>
      <c r="E2502" s="1" t="s">
        <v>346</v>
      </c>
      <c r="F2502" s="7" t="str">
        <f>TEXT(DATE(MID(H2502, 13, 4), CHOOSE(MATCH( MID(H2502, 5, 3), {"Jan","Feb","Mar","Apr","May","Jun","Jul","Aug","Sep","Oct","Nov","Dec"}, 0), 1, 2, 3, 4, 5, 6, 7, 8, 9, 10, 11, 12), MID(H2502, 9, 2)), "yyyy-mm-dd")</f>
        <v>1997-09-24</v>
      </c>
      <c r="G2502" s="1" t="s">
        <v>5161</v>
      </c>
      <c r="H2502" s="1" t="s">
        <v>5160</v>
      </c>
    </row>
    <row r="2503" spans="1:8" hidden="1" x14ac:dyDescent="0.3">
      <c r="A2503" s="1" t="s">
        <v>4338</v>
      </c>
      <c r="B2503" s="1" t="str">
        <f t="shared" si="118"/>
        <v>France</v>
      </c>
      <c r="C2503" s="5" t="str">
        <f t="shared" si="117"/>
        <v>1997</v>
      </c>
      <c r="D2503" s="1" t="str">
        <f t="shared" si="119"/>
        <v xml:space="preserve">Ariane 42L </v>
      </c>
      <c r="E2503" s="1" t="s">
        <v>346</v>
      </c>
      <c r="F2503" s="7" t="str">
        <f>TEXT(DATE(MID(H2503, 13, 4), CHOOSE(MATCH( MID(H2503, 5, 3), {"Jan","Feb","Mar","Apr","May","Jun","Jul","Aug","Sep","Oct","Nov","Dec"}, 0), 1, 2, 3, 4, 5, 6, 7, 8, 9, 10, 11, 12), MID(H2503, 9, 2)), "yyyy-mm-dd")</f>
        <v>1997-09-23</v>
      </c>
      <c r="G2503" s="1" t="s">
        <v>5163</v>
      </c>
      <c r="H2503" s="1" t="s">
        <v>5162</v>
      </c>
    </row>
    <row r="2504" spans="1:8" hidden="1" x14ac:dyDescent="0.3">
      <c r="A2504" s="1" t="s">
        <v>3373</v>
      </c>
      <c r="B2504" s="1" t="str">
        <f t="shared" si="118"/>
        <v>Russia</v>
      </c>
      <c r="C2504" s="5" t="str">
        <f t="shared" si="117"/>
        <v>1997</v>
      </c>
      <c r="D2504" s="1" t="str">
        <f t="shared" si="119"/>
        <v xml:space="preserve">Cosmos-3M </v>
      </c>
      <c r="E2504" s="1" t="s">
        <v>346</v>
      </c>
      <c r="F2504" s="7" t="str">
        <f>TEXT(DATE(MID(H2504, 13, 4), CHOOSE(MATCH( MID(H2504, 5, 3), {"Jan","Feb","Mar","Apr","May","Jun","Jul","Aug","Sep","Oct","Nov","Dec"}, 0), 1, 2, 3, 4, 5, 6, 7, 8, 9, 10, 11, 12), MID(H2504, 9, 2)), "yyyy-mm-dd")</f>
        <v>1997-09-23</v>
      </c>
      <c r="G2504" s="1" t="s">
        <v>5165</v>
      </c>
      <c r="H2504" s="1" t="s">
        <v>5164</v>
      </c>
    </row>
    <row r="2505" spans="1:8" hidden="1" x14ac:dyDescent="0.3">
      <c r="A2505" s="1" t="s">
        <v>4200</v>
      </c>
      <c r="B2505" s="1" t="str">
        <f t="shared" si="118"/>
        <v>Kazakhstan</v>
      </c>
      <c r="C2505" s="5" t="str">
        <f t="shared" si="117"/>
        <v>1997</v>
      </c>
      <c r="D2505" s="1" t="str">
        <f t="shared" si="119"/>
        <v xml:space="preserve">Proton-K/Block-DM2 </v>
      </c>
      <c r="E2505" s="1" t="s">
        <v>346</v>
      </c>
      <c r="F2505" s="7" t="str">
        <f>TEXT(DATE(MID(H2505, 13, 4), CHOOSE(MATCH( MID(H2505, 5, 3), {"Jan","Feb","Mar","Apr","May","Jun","Jul","Aug","Sep","Oct","Nov","Dec"}, 0), 1, 2, 3, 4, 5, 6, 7, 8, 9, 10, 11, 12), MID(H2505, 9, 2)), "yyyy-mm-dd")</f>
        <v>1997-09-14</v>
      </c>
      <c r="G2505" s="1" t="s">
        <v>5167</v>
      </c>
      <c r="H2505" s="1" t="s">
        <v>5166</v>
      </c>
    </row>
    <row r="2506" spans="1:8" hidden="1" x14ac:dyDescent="0.3">
      <c r="A2506" s="1" t="s">
        <v>4149</v>
      </c>
      <c r="B2506" s="1" t="str">
        <f t="shared" si="118"/>
        <v>USA</v>
      </c>
      <c r="C2506" s="5" t="str">
        <f t="shared" si="117"/>
        <v>1997</v>
      </c>
      <c r="D2506" s="1" t="str">
        <f t="shared" si="119"/>
        <v xml:space="preserve">Atlas IIAS </v>
      </c>
      <c r="E2506" s="1" t="s">
        <v>346</v>
      </c>
      <c r="F2506" s="7" t="str">
        <f>TEXT(DATE(MID(H2506, 13, 4), CHOOSE(MATCH( MID(H2506, 5, 3), {"Jan","Feb","Mar","Apr","May","Jun","Jul","Aug","Sep","Oct","Nov","Dec"}, 0), 1, 2, 3, 4, 5, 6, 7, 8, 9, 10, 11, 12), MID(H2506, 9, 2)), "yyyy-mm-dd")</f>
        <v>1997-09-04</v>
      </c>
      <c r="G2506" s="1" t="s">
        <v>5169</v>
      </c>
      <c r="H2506" s="1" t="s">
        <v>5168</v>
      </c>
    </row>
    <row r="2507" spans="1:8" hidden="1" x14ac:dyDescent="0.3">
      <c r="A2507" s="1" t="s">
        <v>4338</v>
      </c>
      <c r="B2507" s="1" t="str">
        <f t="shared" si="118"/>
        <v>France</v>
      </c>
      <c r="C2507" s="5" t="str">
        <f t="shared" si="117"/>
        <v>1997</v>
      </c>
      <c r="D2507" s="1" t="str">
        <f t="shared" si="119"/>
        <v xml:space="preserve">Ariane 44LP </v>
      </c>
      <c r="E2507" s="1" t="s">
        <v>346</v>
      </c>
      <c r="F2507" s="7" t="str">
        <f>TEXT(DATE(MID(H2507, 13, 4), CHOOSE(MATCH( MID(H2507, 5, 3), {"Jan","Feb","Mar","Apr","May","Jun","Jul","Aug","Sep","Oct","Nov","Dec"}, 0), 1, 2, 3, 4, 5, 6, 7, 8, 9, 10, 11, 12), MID(H2507, 9, 2)), "yyyy-mm-dd")</f>
        <v>1997-09-02</v>
      </c>
      <c r="G2507" s="1" t="s">
        <v>5171</v>
      </c>
      <c r="H2507" s="1" t="s">
        <v>5170</v>
      </c>
    </row>
    <row r="2508" spans="1:8" hidden="1" x14ac:dyDescent="0.3">
      <c r="A2508" s="1" t="s">
        <v>3524</v>
      </c>
      <c r="B2508" s="1" t="str">
        <f t="shared" si="118"/>
        <v>China</v>
      </c>
      <c r="C2508" s="5" t="str">
        <f t="shared" si="117"/>
        <v>1997</v>
      </c>
      <c r="D2508" s="1" t="str">
        <f t="shared" si="119"/>
        <v xml:space="preserve">Long March 2C/SD </v>
      </c>
      <c r="E2508" s="1" t="s">
        <v>346</v>
      </c>
      <c r="F2508" s="7" t="str">
        <f>TEXT(DATE(MID(H2508, 13, 4), CHOOSE(MATCH( MID(H2508, 5, 3), {"Jan","Feb","Mar","Apr","May","Jun","Jul","Aug","Sep","Oct","Nov","Dec"}, 0), 1, 2, 3, 4, 5, 6, 7, 8, 9, 10, 11, 12), MID(H2508, 9, 2)), "yyyy-mm-dd")</f>
        <v>1997-09-01</v>
      </c>
      <c r="G2508" s="1" t="s">
        <v>5173</v>
      </c>
      <c r="H2508" s="1" t="s">
        <v>5172</v>
      </c>
    </row>
    <row r="2509" spans="1:8" hidden="1" x14ac:dyDescent="0.3">
      <c r="A2509" s="1" t="s">
        <v>1200</v>
      </c>
      <c r="B2509" s="1" t="str">
        <f t="shared" si="118"/>
        <v>USA</v>
      </c>
      <c r="C2509" s="5" t="str">
        <f t="shared" si="117"/>
        <v>1997</v>
      </c>
      <c r="D2509" s="1" t="str">
        <f t="shared" si="119"/>
        <v xml:space="preserve">Pegasus XL </v>
      </c>
      <c r="E2509" s="1" t="s">
        <v>8</v>
      </c>
      <c r="F2509" s="7" t="str">
        <f>TEXT(DATE(MID(H2509, 13, 4), CHOOSE(MATCH( MID(H2509, 5, 3), {"Jan","Feb","Mar","Apr","May","Jun","Jul","Aug","Sep","Oct","Nov","Dec"}, 0), 1, 2, 3, 4, 5, 6, 7, 8, 9, 10, 11, 12), MID(H2509, 9, 2)), "yyyy-mm-dd")</f>
        <v>1997-08-29</v>
      </c>
      <c r="G2509" s="1" t="s">
        <v>5175</v>
      </c>
      <c r="H2509" s="1" t="s">
        <v>5174</v>
      </c>
    </row>
    <row r="2510" spans="1:8" hidden="1" x14ac:dyDescent="0.3">
      <c r="A2510" s="1" t="s">
        <v>4200</v>
      </c>
      <c r="B2510" s="1" t="str">
        <f t="shared" si="118"/>
        <v>Kazakhstan</v>
      </c>
      <c r="C2510" s="5" t="str">
        <f t="shared" si="117"/>
        <v>1997</v>
      </c>
      <c r="D2510" s="1" t="str">
        <f t="shared" si="119"/>
        <v xml:space="preserve">Proton-K/Block DM-3 </v>
      </c>
      <c r="E2510" s="1" t="s">
        <v>346</v>
      </c>
      <c r="F2510" s="7" t="str">
        <f>TEXT(DATE(MID(H2510, 13, 4), CHOOSE(MATCH( MID(H2510, 5, 3), {"Jan","Feb","Mar","Apr","May","Jun","Jul","Aug","Sep","Oct","Nov","Dec"}, 0), 1, 2, 3, 4, 5, 6, 7, 8, 9, 10, 11, 12), MID(H2510, 9, 2)), "yyyy-mm-dd")</f>
        <v>1997-08-28</v>
      </c>
      <c r="G2510" s="1" t="s">
        <v>5177</v>
      </c>
      <c r="H2510" s="1" t="s">
        <v>5176</v>
      </c>
    </row>
    <row r="2511" spans="1:8" hidden="1" x14ac:dyDescent="0.3">
      <c r="A2511" s="1" t="s">
        <v>3478</v>
      </c>
      <c r="B2511" s="1" t="str">
        <f t="shared" si="118"/>
        <v>USA</v>
      </c>
      <c r="C2511" s="5" t="str">
        <f t="shared" si="117"/>
        <v>1997</v>
      </c>
      <c r="D2511" s="1" t="str">
        <f t="shared" si="119"/>
        <v xml:space="preserve">Delta II 7920-8 </v>
      </c>
      <c r="E2511" s="1" t="s">
        <v>346</v>
      </c>
      <c r="F2511" s="7" t="str">
        <f>TEXT(DATE(MID(H2511, 13, 4), CHOOSE(MATCH( MID(H2511, 5, 3), {"Jan","Feb","Mar","Apr","May","Jun","Jul","Aug","Sep","Oct","Nov","Dec"}, 0), 1, 2, 3, 4, 5, 6, 7, 8, 9, 10, 11, 12), MID(H2511, 9, 2)), "yyyy-mm-dd")</f>
        <v>1997-08-25</v>
      </c>
      <c r="G2511" s="1" t="s">
        <v>5179</v>
      </c>
      <c r="H2511" s="1" t="s">
        <v>5178</v>
      </c>
    </row>
    <row r="2512" spans="1:8" hidden="1" x14ac:dyDescent="0.3">
      <c r="A2512" s="1" t="s">
        <v>745</v>
      </c>
      <c r="B2512" s="1" t="str">
        <f t="shared" si="118"/>
        <v>USA</v>
      </c>
      <c r="C2512" s="5" t="str">
        <f t="shared" si="117"/>
        <v>1997</v>
      </c>
      <c r="D2512" s="1" t="str">
        <f t="shared" si="119"/>
        <v xml:space="preserve">Athena I </v>
      </c>
      <c r="E2512" s="1" t="s">
        <v>346</v>
      </c>
      <c r="F2512" s="7" t="str">
        <f>TEXT(DATE(MID(H2512, 13, 4), CHOOSE(MATCH( MID(H2512, 5, 3), {"Jan","Feb","Mar","Apr","May","Jun","Jul","Aug","Sep","Oct","Nov","Dec"}, 0), 1, 2, 3, 4, 5, 6, 7, 8, 9, 10, 11, 12), MID(H2512, 9, 2)), "yyyy-mm-dd")</f>
        <v>1997-08-23</v>
      </c>
      <c r="G2512" s="1" t="s">
        <v>5181</v>
      </c>
      <c r="H2512" s="1" t="s">
        <v>5180</v>
      </c>
    </row>
    <row r="2513" spans="1:8" hidden="1" x14ac:dyDescent="0.3">
      <c r="A2513" s="1" t="s">
        <v>114</v>
      </c>
      <c r="B2513" s="1" t="str">
        <f t="shared" si="118"/>
        <v>USA</v>
      </c>
      <c r="C2513" s="5" t="str">
        <f t="shared" si="117"/>
        <v>1997</v>
      </c>
      <c r="D2513" s="1" t="str">
        <f t="shared" si="119"/>
        <v xml:space="preserve">Delta II 7920-10C </v>
      </c>
      <c r="E2513" s="1" t="s">
        <v>346</v>
      </c>
      <c r="F2513" s="7" t="str">
        <f>TEXT(DATE(MID(H2513, 13, 4), CHOOSE(MATCH( MID(H2513, 5, 3), {"Jan","Feb","Mar","Apr","May","Jun","Jul","Aug","Sep","Oct","Nov","Dec"}, 0), 1, 2, 3, 4, 5, 6, 7, 8, 9, 10, 11, 12), MID(H2513, 9, 2)), "yyyy-mm-dd")</f>
        <v>1997-08-21</v>
      </c>
      <c r="G2513" s="1" t="s">
        <v>5183</v>
      </c>
      <c r="H2513" s="1" t="s">
        <v>5182</v>
      </c>
    </row>
    <row r="2514" spans="1:8" hidden="1" x14ac:dyDescent="0.3">
      <c r="A2514" s="1" t="s">
        <v>101</v>
      </c>
      <c r="B2514" s="1" t="str">
        <f t="shared" si="118"/>
        <v>China</v>
      </c>
      <c r="C2514" s="5" t="str">
        <f t="shared" si="117"/>
        <v>1997</v>
      </c>
      <c r="D2514" s="1" t="str">
        <f t="shared" si="119"/>
        <v xml:space="preserve">Long March 3B </v>
      </c>
      <c r="E2514" s="1" t="s">
        <v>346</v>
      </c>
      <c r="F2514" s="7" t="str">
        <f>TEXT(DATE(MID(H2514, 13, 4), CHOOSE(MATCH( MID(H2514, 5, 3), {"Jan","Feb","Mar","Apr","May","Jun","Jul","Aug","Sep","Oct","Nov","Dec"}, 0), 1, 2, 3, 4, 5, 6, 7, 8, 9, 10, 11, 12), MID(H2514, 9, 2)), "yyyy-mm-dd")</f>
        <v>1997-08-19</v>
      </c>
      <c r="G2514" s="1" t="s">
        <v>5185</v>
      </c>
      <c r="H2514" s="1" t="s">
        <v>5184</v>
      </c>
    </row>
    <row r="2515" spans="1:8" hidden="1" x14ac:dyDescent="0.3">
      <c r="A2515" s="1" t="s">
        <v>529</v>
      </c>
      <c r="B2515" s="1" t="str">
        <f t="shared" si="118"/>
        <v>Kazakhstan</v>
      </c>
      <c r="C2515" s="5" t="str">
        <f t="shared" si="117"/>
        <v>1997</v>
      </c>
      <c r="D2515" s="1" t="str">
        <f t="shared" si="119"/>
        <v xml:space="preserve">Proton K/Block-DM-2 </v>
      </c>
      <c r="E2515" s="1" t="s">
        <v>346</v>
      </c>
      <c r="F2515" s="7" t="str">
        <f>TEXT(DATE(MID(H2515, 13, 4), CHOOSE(MATCH( MID(H2515, 5, 3), {"Jan","Feb","Mar","Apr","May","Jun","Jul","Aug","Sep","Oct","Nov","Dec"}, 0), 1, 2, 3, 4, 5, 6, 7, 8, 9, 10, 11, 12), MID(H2515, 9, 2)), "yyyy-mm-dd")</f>
        <v>1997-08-14</v>
      </c>
      <c r="G2515" s="1" t="s">
        <v>5187</v>
      </c>
      <c r="H2515" s="1" t="s">
        <v>5186</v>
      </c>
    </row>
    <row r="2516" spans="1:8" hidden="1" x14ac:dyDescent="0.3">
      <c r="A2516" s="1" t="s">
        <v>4338</v>
      </c>
      <c r="B2516" s="1" t="str">
        <f t="shared" si="118"/>
        <v>France</v>
      </c>
      <c r="C2516" s="5" t="str">
        <f t="shared" si="117"/>
        <v>1997</v>
      </c>
      <c r="D2516" s="1" t="str">
        <f t="shared" si="119"/>
        <v xml:space="preserve">Ariane 44P </v>
      </c>
      <c r="E2516" s="1" t="s">
        <v>346</v>
      </c>
      <c r="F2516" s="7" t="str">
        <f>TEXT(DATE(MID(H2516, 13, 4), CHOOSE(MATCH( MID(H2516, 5, 3), {"Jan","Feb","Mar","Apr","May","Jun","Jul","Aug","Sep","Oct","Nov","Dec"}, 0), 1, 2, 3, 4, 5, 6, 7, 8, 9, 10, 11, 12), MID(H2516, 9, 2)), "yyyy-mm-dd")</f>
        <v>1997-08-08</v>
      </c>
      <c r="G2516" s="1" t="s">
        <v>5189</v>
      </c>
      <c r="H2516" s="1" t="s">
        <v>5188</v>
      </c>
    </row>
    <row r="2517" spans="1:8" hidden="1" x14ac:dyDescent="0.3">
      <c r="A2517" s="1" t="s">
        <v>30</v>
      </c>
      <c r="B2517" s="1" t="str">
        <f t="shared" si="118"/>
        <v>USA</v>
      </c>
      <c r="C2517" s="5" t="str">
        <f t="shared" si="117"/>
        <v>1997</v>
      </c>
      <c r="D2517" s="1" t="str">
        <f t="shared" si="119"/>
        <v xml:space="preserve">Space Shuttle Discovery </v>
      </c>
      <c r="E2517" s="1" t="s">
        <v>346</v>
      </c>
      <c r="F2517" s="7" t="str">
        <f>TEXT(DATE(MID(H2517, 13, 4), CHOOSE(MATCH( MID(H2517, 5, 3), {"Jan","Feb","Mar","Apr","May","Jun","Jul","Aug","Sep","Oct","Nov","Dec"}, 0), 1, 2, 3, 4, 5, 6, 7, 8, 9, 10, 11, 12), MID(H2517, 9, 2)), "yyyy-mm-dd")</f>
        <v>1997-08-07</v>
      </c>
      <c r="G2517" s="1" t="s">
        <v>5191</v>
      </c>
      <c r="H2517" s="1" t="s">
        <v>5190</v>
      </c>
    </row>
    <row r="2518" spans="1:8" hidden="1" x14ac:dyDescent="0.3">
      <c r="A2518" s="1" t="s">
        <v>1630</v>
      </c>
      <c r="B2518" s="1" t="str">
        <f t="shared" si="118"/>
        <v>Kazakhstan</v>
      </c>
      <c r="C2518" s="5" t="str">
        <f t="shared" si="117"/>
        <v>1997</v>
      </c>
      <c r="D2518" s="1" t="str">
        <f t="shared" si="119"/>
        <v xml:space="preserve">Soyuz U </v>
      </c>
      <c r="E2518" s="1" t="s">
        <v>346</v>
      </c>
      <c r="F2518" s="7" t="str">
        <f>TEXT(DATE(MID(H2518, 13, 4), CHOOSE(MATCH( MID(H2518, 5, 3), {"Jan","Feb","Mar","Apr","May","Jun","Jul","Aug","Sep","Oct","Nov","Dec"}, 0), 1, 2, 3, 4, 5, 6, 7, 8, 9, 10, 11, 12), MID(H2518, 9, 2)), "yyyy-mm-dd")</f>
        <v>1997-08-05</v>
      </c>
      <c r="G2518" s="1" t="s">
        <v>5193</v>
      </c>
      <c r="H2518" s="1" t="s">
        <v>5192</v>
      </c>
    </row>
    <row r="2519" spans="1:8" hidden="1" x14ac:dyDescent="0.3">
      <c r="A2519" s="1" t="s">
        <v>5194</v>
      </c>
      <c r="B2519" s="1" t="str">
        <f t="shared" si="118"/>
        <v>Gran Canaria</v>
      </c>
      <c r="C2519" s="5" t="str">
        <f t="shared" si="117"/>
        <v>1997</v>
      </c>
      <c r="D2519" s="1" t="str">
        <f t="shared" si="119"/>
        <v xml:space="preserve">Pegasus XL </v>
      </c>
      <c r="E2519" s="1" t="s">
        <v>8</v>
      </c>
      <c r="F2519" s="7" t="str">
        <f>TEXT(DATE(MID(H2519, 13, 4), CHOOSE(MATCH( MID(H2519, 5, 3), {"Jan","Feb","Mar","Apr","May","Jun","Jul","Aug","Sep","Oct","Nov","Dec"}, 0), 1, 2, 3, 4, 5, 6, 7, 8, 9, 10, 11, 12), MID(H2519, 9, 2)), "yyyy-mm-dd")</f>
        <v>1997-08-01</v>
      </c>
      <c r="G2519" s="1" t="s">
        <v>5196</v>
      </c>
      <c r="H2519" s="1" t="s">
        <v>5195</v>
      </c>
    </row>
    <row r="2520" spans="1:8" hidden="1" x14ac:dyDescent="0.3">
      <c r="A2520" s="1" t="s">
        <v>4092</v>
      </c>
      <c r="B2520" s="1" t="str">
        <f t="shared" si="118"/>
        <v>USA</v>
      </c>
      <c r="C2520" s="5" t="str">
        <f t="shared" si="117"/>
        <v>1997</v>
      </c>
      <c r="D2520" s="1" t="str">
        <f t="shared" si="119"/>
        <v xml:space="preserve">Atlas IIAS </v>
      </c>
      <c r="E2520" s="1" t="s">
        <v>346</v>
      </c>
      <c r="F2520" s="7" t="str">
        <f>TEXT(DATE(MID(H2520, 13, 4), CHOOSE(MATCH( MID(H2520, 5, 3), {"Jan","Feb","Mar","Apr","May","Jun","Jul","Aug","Sep","Oct","Nov","Dec"}, 0), 1, 2, 3, 4, 5, 6, 7, 8, 9, 10, 11, 12), MID(H2520, 9, 2)), "yyyy-mm-dd")</f>
        <v>1997-07-28</v>
      </c>
      <c r="G2520" s="1" t="s">
        <v>5198</v>
      </c>
      <c r="H2520" s="1" t="s">
        <v>5197</v>
      </c>
    </row>
    <row r="2521" spans="1:8" hidden="1" x14ac:dyDescent="0.3">
      <c r="A2521" s="1" t="s">
        <v>3478</v>
      </c>
      <c r="B2521" s="1" t="str">
        <f t="shared" si="118"/>
        <v>USA</v>
      </c>
      <c r="C2521" s="5" t="str">
        <f t="shared" si="117"/>
        <v>1997</v>
      </c>
      <c r="D2521" s="1" t="str">
        <f t="shared" si="119"/>
        <v xml:space="preserve">Delta II 7925 </v>
      </c>
      <c r="E2521" s="1" t="s">
        <v>346</v>
      </c>
      <c r="F2521" s="7" t="str">
        <f>TEXT(DATE(MID(H2521, 13, 4), CHOOSE(MATCH( MID(H2521, 5, 3), {"Jan","Feb","Mar","Apr","May","Jun","Jul","Aug","Sep","Oct","Nov","Dec"}, 0), 1, 2, 3, 4, 5, 6, 7, 8, 9, 10, 11, 12), MID(H2521, 9, 2)), "yyyy-mm-dd")</f>
        <v>1997-07-23</v>
      </c>
      <c r="G2521" s="1" t="s">
        <v>5200</v>
      </c>
      <c r="H2521" s="1" t="s">
        <v>5199</v>
      </c>
    </row>
    <row r="2522" spans="1:8" hidden="1" x14ac:dyDescent="0.3">
      <c r="A2522" s="1" t="s">
        <v>114</v>
      </c>
      <c r="B2522" s="1" t="str">
        <f t="shared" si="118"/>
        <v>USA</v>
      </c>
      <c r="C2522" s="5" t="str">
        <f t="shared" si="117"/>
        <v>1997</v>
      </c>
      <c r="D2522" s="1" t="str">
        <f t="shared" si="119"/>
        <v xml:space="preserve">Delta II 7920-10C </v>
      </c>
      <c r="E2522" s="1" t="s">
        <v>346</v>
      </c>
      <c r="F2522" s="7" t="str">
        <f>TEXT(DATE(MID(H2522, 13, 4), CHOOSE(MATCH( MID(H2522, 5, 3), {"Jan","Feb","Mar","Apr","May","Jun","Jul","Aug","Sep","Oct","Nov","Dec"}, 0), 1, 2, 3, 4, 5, 6, 7, 8, 9, 10, 11, 12), MID(H2522, 9, 2)), "yyyy-mm-dd")</f>
        <v>1997-07-09</v>
      </c>
      <c r="G2522" s="1" t="s">
        <v>5202</v>
      </c>
      <c r="H2522" s="1" t="s">
        <v>5201</v>
      </c>
    </row>
    <row r="2523" spans="1:8" hidden="1" x14ac:dyDescent="0.3">
      <c r="A2523" s="1" t="s">
        <v>1630</v>
      </c>
      <c r="B2523" s="1" t="str">
        <f t="shared" si="118"/>
        <v>Kazakhstan</v>
      </c>
      <c r="C2523" s="5" t="str">
        <f t="shared" si="117"/>
        <v>1997</v>
      </c>
      <c r="D2523" s="1" t="str">
        <f t="shared" si="119"/>
        <v xml:space="preserve">Soyuz U </v>
      </c>
      <c r="E2523" s="1" t="s">
        <v>346</v>
      </c>
      <c r="F2523" s="7" t="str">
        <f>TEXT(DATE(MID(H2523, 13, 4), CHOOSE(MATCH( MID(H2523, 5, 3), {"Jan","Feb","Mar","Apr","May","Jun","Jul","Aug","Sep","Oct","Nov","Dec"}, 0), 1, 2, 3, 4, 5, 6, 7, 8, 9, 10, 11, 12), MID(H2523, 9, 2)), "yyyy-mm-dd")</f>
        <v>1997-07-05</v>
      </c>
      <c r="G2523" s="1" t="s">
        <v>5204</v>
      </c>
      <c r="H2523" s="1" t="s">
        <v>5203</v>
      </c>
    </row>
    <row r="2524" spans="1:8" hidden="1" x14ac:dyDescent="0.3">
      <c r="A2524" s="1" t="s">
        <v>30</v>
      </c>
      <c r="B2524" s="1" t="str">
        <f t="shared" si="118"/>
        <v>USA</v>
      </c>
      <c r="C2524" s="5" t="str">
        <f t="shared" si="117"/>
        <v>1997</v>
      </c>
      <c r="D2524" s="1" t="str">
        <f t="shared" si="119"/>
        <v xml:space="preserve">Space Shuttle Columbia </v>
      </c>
      <c r="E2524" s="1" t="s">
        <v>346</v>
      </c>
      <c r="F2524" s="7" t="str">
        <f>TEXT(DATE(MID(H2524, 13, 4), CHOOSE(MATCH( MID(H2524, 5, 3), {"Jan","Feb","Mar","Apr","May","Jun","Jul","Aug","Sep","Oct","Nov","Dec"}, 0), 1, 2, 3, 4, 5, 6, 7, 8, 9, 10, 11, 12), MID(H2524, 9, 2)), "yyyy-mm-dd")</f>
        <v>1997-07-01</v>
      </c>
      <c r="G2524" s="1" t="s">
        <v>5206</v>
      </c>
      <c r="H2524" s="1" t="s">
        <v>5205</v>
      </c>
    </row>
    <row r="2525" spans="1:8" hidden="1" x14ac:dyDescent="0.3">
      <c r="A2525" s="1" t="s">
        <v>4338</v>
      </c>
      <c r="B2525" s="1" t="str">
        <f t="shared" si="118"/>
        <v>France</v>
      </c>
      <c r="C2525" s="5" t="str">
        <f t="shared" si="117"/>
        <v>1997</v>
      </c>
      <c r="D2525" s="1" t="str">
        <f t="shared" si="119"/>
        <v xml:space="preserve">Ariane 44P </v>
      </c>
      <c r="E2525" s="1" t="s">
        <v>346</v>
      </c>
      <c r="F2525" s="7" t="str">
        <f>TEXT(DATE(MID(H2525, 13, 4), CHOOSE(MATCH( MID(H2525, 5, 3), {"Jan","Feb","Mar","Apr","May","Jun","Jul","Aug","Sep","Oct","Nov","Dec"}, 0), 1, 2, 3, 4, 5, 6, 7, 8, 9, 10, 11, 12), MID(H2525, 9, 2)), "yyyy-mm-dd")</f>
        <v>1997-06-25</v>
      </c>
      <c r="G2525" s="1" t="s">
        <v>5208</v>
      </c>
      <c r="H2525" s="1" t="s">
        <v>5207</v>
      </c>
    </row>
    <row r="2526" spans="1:8" hidden="1" x14ac:dyDescent="0.3">
      <c r="A2526" s="1" t="s">
        <v>4200</v>
      </c>
      <c r="B2526" s="1" t="str">
        <f t="shared" si="118"/>
        <v>Kazakhstan</v>
      </c>
      <c r="C2526" s="5" t="str">
        <f t="shared" si="117"/>
        <v>1997</v>
      </c>
      <c r="D2526" s="1" t="str">
        <f t="shared" si="119"/>
        <v xml:space="preserve">Proton-K/Block-DM2 </v>
      </c>
      <c r="E2526" s="1" t="s">
        <v>346</v>
      </c>
      <c r="F2526" s="7" t="str">
        <f>TEXT(DATE(MID(H2526, 13, 4), CHOOSE(MATCH( MID(H2526, 5, 3), {"Jan","Feb","Mar","Apr","May","Jun","Jul","Aug","Sep","Oct","Nov","Dec"}, 0), 1, 2, 3, 4, 5, 6, 7, 8, 9, 10, 11, 12), MID(H2526, 9, 2)), "yyyy-mm-dd")</f>
        <v>1997-06-18</v>
      </c>
      <c r="G2526" s="1" t="s">
        <v>5210</v>
      </c>
      <c r="H2526" s="1" t="s">
        <v>5209</v>
      </c>
    </row>
    <row r="2527" spans="1:8" hidden="1" x14ac:dyDescent="0.3">
      <c r="A2527" s="1" t="s">
        <v>18</v>
      </c>
      <c r="B2527" s="1" t="str">
        <f t="shared" si="118"/>
        <v>China</v>
      </c>
      <c r="C2527" s="5" t="str">
        <f t="shared" si="117"/>
        <v>1997</v>
      </c>
      <c r="D2527" s="1" t="str">
        <f t="shared" si="119"/>
        <v xml:space="preserve">Long March 3 </v>
      </c>
      <c r="E2527" s="1" t="s">
        <v>346</v>
      </c>
      <c r="F2527" s="7" t="str">
        <f>TEXT(DATE(MID(H2527, 13, 4), CHOOSE(MATCH( MID(H2527, 5, 3), {"Jan","Feb","Mar","Apr","May","Jun","Jul","Aug","Sep","Oct","Nov","Dec"}, 0), 1, 2, 3, 4, 5, 6, 7, 8, 9, 10, 11, 12), MID(H2527, 9, 2)), "yyyy-mm-dd")</f>
        <v>1997-06-10</v>
      </c>
      <c r="G2527" s="1" t="s">
        <v>5212</v>
      </c>
      <c r="H2527" s="1" t="s">
        <v>5211</v>
      </c>
    </row>
    <row r="2528" spans="1:8" hidden="1" x14ac:dyDescent="0.3">
      <c r="A2528" s="1" t="s">
        <v>529</v>
      </c>
      <c r="B2528" s="1" t="str">
        <f t="shared" si="118"/>
        <v>Kazakhstan</v>
      </c>
      <c r="C2528" s="5" t="str">
        <f t="shared" si="117"/>
        <v>1997</v>
      </c>
      <c r="D2528" s="1" t="str">
        <f t="shared" si="119"/>
        <v xml:space="preserve">Proton-K/Block DM-5 </v>
      </c>
      <c r="E2528" s="1" t="s">
        <v>346</v>
      </c>
      <c r="F2528" s="7" t="str">
        <f>TEXT(DATE(MID(H2528, 13, 4), CHOOSE(MATCH( MID(H2528, 5, 3), {"Jan","Feb","Mar","Apr","May","Jun","Jul","Aug","Sep","Oct","Nov","Dec"}, 0), 1, 2, 3, 4, 5, 6, 7, 8, 9, 10, 11, 12), MID(H2528, 9, 2)), "yyyy-mm-dd")</f>
        <v>1997-06-06</v>
      </c>
      <c r="G2528" s="1" t="s">
        <v>5214</v>
      </c>
      <c r="H2528" s="1" t="s">
        <v>5213</v>
      </c>
    </row>
    <row r="2529" spans="1:8" hidden="1" x14ac:dyDescent="0.3">
      <c r="A2529" s="1" t="s">
        <v>4338</v>
      </c>
      <c r="B2529" s="1" t="str">
        <f t="shared" si="118"/>
        <v>France</v>
      </c>
      <c r="C2529" s="5" t="str">
        <f t="shared" si="117"/>
        <v>1997</v>
      </c>
      <c r="D2529" s="1" t="str">
        <f t="shared" si="119"/>
        <v xml:space="preserve">Ariane 44L </v>
      </c>
      <c r="E2529" s="1" t="s">
        <v>346</v>
      </c>
      <c r="F2529" s="7" t="str">
        <f>TEXT(DATE(MID(H2529, 13, 4), CHOOSE(MATCH( MID(H2529, 5, 3), {"Jan","Feb","Mar","Apr","May","Jun","Jul","Aug","Sep","Oct","Nov","Dec"}, 0), 1, 2, 3, 4, 5, 6, 7, 8, 9, 10, 11, 12), MID(H2529, 9, 2)), "yyyy-mm-dd")</f>
        <v>1997-06-03</v>
      </c>
      <c r="G2529" s="1" t="s">
        <v>5216</v>
      </c>
      <c r="H2529" s="1" t="s">
        <v>5215</v>
      </c>
    </row>
    <row r="2530" spans="1:8" hidden="1" x14ac:dyDescent="0.3">
      <c r="A2530" s="1" t="s">
        <v>4200</v>
      </c>
      <c r="B2530" s="1" t="str">
        <f t="shared" si="118"/>
        <v>Kazakhstan</v>
      </c>
      <c r="C2530" s="5" t="str">
        <f t="shared" si="117"/>
        <v>1997</v>
      </c>
      <c r="D2530" s="1" t="str">
        <f t="shared" si="119"/>
        <v xml:space="preserve">Proton-K/Block DM-4 </v>
      </c>
      <c r="E2530" s="1" t="s">
        <v>346</v>
      </c>
      <c r="F2530" s="7" t="str">
        <f>TEXT(DATE(MID(H2530, 13, 4), CHOOSE(MATCH( MID(H2530, 5, 3), {"Jan","Feb","Mar","Apr","May","Jun","Jul","Aug","Sep","Oct","Nov","Dec"}, 0), 1, 2, 3, 4, 5, 6, 7, 8, 9, 10, 11, 12), MID(H2530, 9, 2)), "yyyy-mm-dd")</f>
        <v>1997-05-24</v>
      </c>
      <c r="G2530" s="1" t="s">
        <v>5218</v>
      </c>
      <c r="H2530" s="1" t="s">
        <v>5217</v>
      </c>
    </row>
    <row r="2531" spans="1:8" hidden="1" x14ac:dyDescent="0.3">
      <c r="A2531" s="1" t="s">
        <v>3478</v>
      </c>
      <c r="B2531" s="1" t="str">
        <f t="shared" si="118"/>
        <v>USA</v>
      </c>
      <c r="C2531" s="5" t="str">
        <f t="shared" si="117"/>
        <v>1997</v>
      </c>
      <c r="D2531" s="1" t="str">
        <f t="shared" si="119"/>
        <v xml:space="preserve">Delta II 7925 </v>
      </c>
      <c r="E2531" s="1" t="s">
        <v>346</v>
      </c>
      <c r="F2531" s="7" t="str">
        <f>TEXT(DATE(MID(H2531, 13, 4), CHOOSE(MATCH( MID(H2531, 5, 3), {"Jan","Feb","Mar","Apr","May","Jun","Jul","Aug","Sep","Oct","Nov","Dec"}, 0), 1, 2, 3, 4, 5, 6, 7, 8, 9, 10, 11, 12), MID(H2531, 9, 2)), "yyyy-mm-dd")</f>
        <v>1997-05-20</v>
      </c>
      <c r="G2531" s="1" t="s">
        <v>5220</v>
      </c>
      <c r="H2531" s="1" t="s">
        <v>5219</v>
      </c>
    </row>
    <row r="2532" spans="1:8" hidden="1" x14ac:dyDescent="0.3">
      <c r="A2532" s="1" t="s">
        <v>2022</v>
      </c>
      <c r="B2532" s="1" t="str">
        <f t="shared" si="118"/>
        <v>Kazakhstan</v>
      </c>
      <c r="C2532" s="5" t="str">
        <f t="shared" si="117"/>
        <v>1997</v>
      </c>
      <c r="D2532" s="1" t="str">
        <f t="shared" si="119"/>
        <v xml:space="preserve">Zenit-2 </v>
      </c>
      <c r="E2532" s="1" t="s">
        <v>346</v>
      </c>
      <c r="F2532" s="7" t="str">
        <f>TEXT(DATE(MID(H2532, 13, 4), CHOOSE(MATCH( MID(H2532, 5, 3), {"Jan","Feb","Mar","Apr","May","Jun","Jul","Aug","Sep","Oct","Nov","Dec"}, 0), 1, 2, 3, 4, 5, 6, 7, 8, 9, 10, 11, 12), MID(H2532, 9, 2)), "yyyy-mm-dd")</f>
        <v>1997-05-20</v>
      </c>
      <c r="G2532" s="1" t="s">
        <v>5222</v>
      </c>
      <c r="H2532" s="1" t="s">
        <v>5221</v>
      </c>
    </row>
    <row r="2533" spans="1:8" hidden="1" x14ac:dyDescent="0.3">
      <c r="A2533" s="1" t="s">
        <v>130</v>
      </c>
      <c r="B2533" s="1" t="str">
        <f t="shared" si="118"/>
        <v>Kazakhstan</v>
      </c>
      <c r="C2533" s="5" t="str">
        <f t="shared" si="117"/>
        <v>1997</v>
      </c>
      <c r="D2533" s="1" t="str">
        <f t="shared" si="119"/>
        <v xml:space="preserve">Soyuz U </v>
      </c>
      <c r="E2533" s="1" t="s">
        <v>346</v>
      </c>
      <c r="F2533" s="7" t="str">
        <f>TEXT(DATE(MID(H2533, 13, 4), CHOOSE(MATCH( MID(H2533, 5, 3), {"Jan","Feb","Mar","Apr","May","Jun","Jul","Aug","Sep","Oct","Nov","Dec"}, 0), 1, 2, 3, 4, 5, 6, 7, 8, 9, 10, 11, 12), MID(H2533, 9, 2)), "yyyy-mm-dd")</f>
        <v>1997-05-15</v>
      </c>
      <c r="G2533" s="1" t="s">
        <v>5224</v>
      </c>
      <c r="H2533" s="1" t="s">
        <v>5223</v>
      </c>
    </row>
    <row r="2534" spans="1:8" hidden="1" x14ac:dyDescent="0.3">
      <c r="A2534" s="1" t="s">
        <v>30</v>
      </c>
      <c r="B2534" s="1" t="str">
        <f t="shared" si="118"/>
        <v>USA</v>
      </c>
      <c r="C2534" s="5" t="str">
        <f t="shared" si="117"/>
        <v>1997</v>
      </c>
      <c r="D2534" s="1" t="str">
        <f t="shared" si="119"/>
        <v xml:space="preserve">Space Shuttle Atlantis </v>
      </c>
      <c r="E2534" s="1" t="s">
        <v>346</v>
      </c>
      <c r="F2534" s="7" t="str">
        <f>TEXT(DATE(MID(H2534, 13, 4), CHOOSE(MATCH( MID(H2534, 5, 3), {"Jan","Feb","Mar","Apr","May","Jun","Jul","Aug","Sep","Oct","Nov","Dec"}, 0), 1, 2, 3, 4, 5, 6, 7, 8, 9, 10, 11, 12), MID(H2534, 9, 2)), "yyyy-mm-dd")</f>
        <v>1997-05-15</v>
      </c>
      <c r="G2534" s="1" t="s">
        <v>5226</v>
      </c>
      <c r="H2534" s="1" t="s">
        <v>5225</v>
      </c>
    </row>
    <row r="2535" spans="1:8" hidden="1" x14ac:dyDescent="0.3">
      <c r="A2535" s="1" t="s">
        <v>5</v>
      </c>
      <c r="B2535" s="1" t="str">
        <f t="shared" si="118"/>
        <v>Russia</v>
      </c>
      <c r="C2535" s="5" t="str">
        <f t="shared" si="117"/>
        <v>1997</v>
      </c>
      <c r="D2535" s="1" t="str">
        <f t="shared" si="119"/>
        <v xml:space="preserve">Molniya-M /Block 2BL </v>
      </c>
      <c r="E2535" s="1" t="s">
        <v>346</v>
      </c>
      <c r="F2535" s="7" t="str">
        <f>TEXT(DATE(MID(H2535, 13, 4), CHOOSE(MATCH( MID(H2535, 5, 3), {"Jan","Feb","Mar","Apr","May","Jun","Jul","Aug","Sep","Oct","Nov","Dec"}, 0), 1, 2, 3, 4, 5, 6, 7, 8, 9, 10, 11, 12), MID(H2535, 9, 2)), "yyyy-mm-dd")</f>
        <v>1997-05-14</v>
      </c>
      <c r="G2535" s="1" t="s">
        <v>5228</v>
      </c>
      <c r="H2535" s="1" t="s">
        <v>5227</v>
      </c>
    </row>
    <row r="2536" spans="1:8" hidden="1" x14ac:dyDescent="0.3">
      <c r="A2536" s="1" t="s">
        <v>101</v>
      </c>
      <c r="B2536" s="1" t="str">
        <f t="shared" si="118"/>
        <v>China</v>
      </c>
      <c r="C2536" s="5" t="str">
        <f t="shared" si="117"/>
        <v>1997</v>
      </c>
      <c r="D2536" s="1" t="str">
        <f t="shared" si="119"/>
        <v xml:space="preserve">Long March 3A </v>
      </c>
      <c r="E2536" s="1" t="s">
        <v>8</v>
      </c>
      <c r="F2536" s="7" t="str">
        <f>TEXT(DATE(MID(H2536, 13, 4), CHOOSE(MATCH( MID(H2536, 5, 3), {"Jan","Feb","Mar","Apr","May","Jun","Jul","Aug","Sep","Oct","Nov","Dec"}, 0), 1, 2, 3, 4, 5, 6, 7, 8, 9, 10, 11, 12), MID(H2536, 9, 2)), "yyyy-mm-dd")</f>
        <v>1997-05-11</v>
      </c>
      <c r="G2536" s="1" t="s">
        <v>5230</v>
      </c>
      <c r="H2536" s="1" t="s">
        <v>5229</v>
      </c>
    </row>
    <row r="2537" spans="1:8" hidden="1" x14ac:dyDescent="0.3">
      <c r="A2537" s="1" t="s">
        <v>114</v>
      </c>
      <c r="B2537" s="1" t="str">
        <f t="shared" si="118"/>
        <v>USA</v>
      </c>
      <c r="C2537" s="5" t="str">
        <f t="shared" si="117"/>
        <v>1997</v>
      </c>
      <c r="D2537" s="1" t="str">
        <f t="shared" si="119"/>
        <v xml:space="preserve">Delta II 7920-10C </v>
      </c>
      <c r="E2537" s="1" t="s">
        <v>346</v>
      </c>
      <c r="F2537" s="7" t="str">
        <f>TEXT(DATE(MID(H2537, 13, 4), CHOOSE(MATCH( MID(H2537, 5, 3), {"Jan","Feb","Mar","Apr","May","Jun","Jul","Aug","Sep","Oct","Nov","Dec"}, 0), 1, 2, 3, 4, 5, 6, 7, 8, 9, 10, 11, 12), MID(H2537, 9, 2)), "yyyy-mm-dd")</f>
        <v>1997-05-05</v>
      </c>
      <c r="G2537" s="1" t="s">
        <v>5232</v>
      </c>
      <c r="H2537" s="1" t="s">
        <v>5231</v>
      </c>
    </row>
    <row r="2538" spans="1:8" hidden="1" x14ac:dyDescent="0.3">
      <c r="A2538" s="1" t="s">
        <v>4092</v>
      </c>
      <c r="B2538" s="1" t="str">
        <f t="shared" si="118"/>
        <v>USA</v>
      </c>
      <c r="C2538" s="5" t="str">
        <f t="shared" si="117"/>
        <v>1997</v>
      </c>
      <c r="D2538" s="1" t="str">
        <f t="shared" si="119"/>
        <v xml:space="preserve">Atlas I </v>
      </c>
      <c r="E2538" s="1" t="s">
        <v>346</v>
      </c>
      <c r="F2538" s="7" t="str">
        <f>TEXT(DATE(MID(H2538, 13, 4), CHOOSE(MATCH( MID(H2538, 5, 3), {"Jan","Feb","Mar","Apr","May","Jun","Jul","Aug","Sep","Oct","Nov","Dec"}, 0), 1, 2, 3, 4, 5, 6, 7, 8, 9, 10, 11, 12), MID(H2538, 9, 2)), "yyyy-mm-dd")</f>
        <v>1997-04-25</v>
      </c>
      <c r="G2538" s="1" t="s">
        <v>5234</v>
      </c>
      <c r="H2538" s="1" t="s">
        <v>5233</v>
      </c>
    </row>
    <row r="2539" spans="1:8" hidden="1" x14ac:dyDescent="0.3">
      <c r="A2539" s="1" t="s">
        <v>5194</v>
      </c>
      <c r="B2539" s="1" t="str">
        <f t="shared" si="118"/>
        <v>Gran Canaria</v>
      </c>
      <c r="C2539" s="5" t="str">
        <f t="shared" si="117"/>
        <v>1997</v>
      </c>
      <c r="D2539" s="1" t="str">
        <f t="shared" si="119"/>
        <v xml:space="preserve">Pegasus XL </v>
      </c>
      <c r="E2539" s="1" t="s">
        <v>8</v>
      </c>
      <c r="F2539" s="7" t="str">
        <f>TEXT(DATE(MID(H2539, 13, 4), CHOOSE(MATCH( MID(H2539, 5, 3), {"Jan","Feb","Mar","Apr","May","Jun","Jul","Aug","Sep","Oct","Nov","Dec"}, 0), 1, 2, 3, 4, 5, 6, 7, 8, 9, 10, 11, 12), MID(H2539, 9, 2)), "yyyy-mm-dd")</f>
        <v>1997-04-21</v>
      </c>
      <c r="G2539" s="1" t="s">
        <v>5236</v>
      </c>
      <c r="H2539" s="1" t="s">
        <v>5235</v>
      </c>
    </row>
    <row r="2540" spans="1:8" hidden="1" x14ac:dyDescent="0.3">
      <c r="A2540" s="1" t="s">
        <v>3373</v>
      </c>
      <c r="B2540" s="1" t="str">
        <f t="shared" si="118"/>
        <v>Russia</v>
      </c>
      <c r="C2540" s="5" t="str">
        <f t="shared" si="117"/>
        <v>1997</v>
      </c>
      <c r="D2540" s="1" t="str">
        <f t="shared" si="119"/>
        <v xml:space="preserve">Cosmos-3M </v>
      </c>
      <c r="E2540" s="1" t="s">
        <v>346</v>
      </c>
      <c r="F2540" s="7" t="str">
        <f>TEXT(DATE(MID(H2540, 13, 4), CHOOSE(MATCH( MID(H2540, 5, 3), {"Jan","Feb","Mar","Apr","May","Jun","Jul","Aug","Sep","Oct","Nov","Dec"}, 0), 1, 2, 3, 4, 5, 6, 7, 8, 9, 10, 11, 12), MID(H2540, 9, 2)), "yyyy-mm-dd")</f>
        <v>1997-04-17</v>
      </c>
      <c r="G2540" s="1" t="s">
        <v>5238</v>
      </c>
      <c r="H2540" s="1" t="s">
        <v>5237</v>
      </c>
    </row>
    <row r="2541" spans="1:8" hidden="1" x14ac:dyDescent="0.3">
      <c r="A2541" s="1" t="s">
        <v>4338</v>
      </c>
      <c r="B2541" s="1" t="str">
        <f t="shared" si="118"/>
        <v>France</v>
      </c>
      <c r="C2541" s="5" t="str">
        <f t="shared" si="117"/>
        <v>1997</v>
      </c>
      <c r="D2541" s="1" t="str">
        <f t="shared" si="119"/>
        <v xml:space="preserve">Ariane 44LP </v>
      </c>
      <c r="E2541" s="1" t="s">
        <v>346</v>
      </c>
      <c r="F2541" s="7" t="str">
        <f>TEXT(DATE(MID(H2541, 13, 4), CHOOSE(MATCH( MID(H2541, 5, 3), {"Jan","Feb","Mar","Apr","May","Jun","Jul","Aug","Sep","Oct","Nov","Dec"}, 0), 1, 2, 3, 4, 5, 6, 7, 8, 9, 10, 11, 12), MID(H2541, 9, 2)), "yyyy-mm-dd")</f>
        <v>1997-04-16</v>
      </c>
      <c r="G2541" s="1" t="s">
        <v>5240</v>
      </c>
      <c r="H2541" s="1" t="s">
        <v>5239</v>
      </c>
    </row>
    <row r="2542" spans="1:8" hidden="1" x14ac:dyDescent="0.3">
      <c r="A2542" s="1" t="s">
        <v>3038</v>
      </c>
      <c r="B2542" s="1" t="str">
        <f t="shared" si="118"/>
        <v>Russia</v>
      </c>
      <c r="C2542" s="5" t="str">
        <f t="shared" si="117"/>
        <v>1997</v>
      </c>
      <c r="D2542" s="1" t="str">
        <f t="shared" si="119"/>
        <v xml:space="preserve">Molniya-M /Block 2BL </v>
      </c>
      <c r="E2542" s="1" t="s">
        <v>346</v>
      </c>
      <c r="F2542" s="7" t="str">
        <f>TEXT(DATE(MID(H2542, 13, 4), CHOOSE(MATCH( MID(H2542, 5, 3), {"Jan","Feb","Mar","Apr","May","Jun","Jul","Aug","Sep","Oct","Nov","Dec"}, 0), 1, 2, 3, 4, 5, 6, 7, 8, 9, 10, 11, 12), MID(H2542, 9, 2)), "yyyy-mm-dd")</f>
        <v>1997-04-09</v>
      </c>
      <c r="G2542" s="1" t="s">
        <v>5242</v>
      </c>
      <c r="H2542" s="1" t="s">
        <v>5241</v>
      </c>
    </row>
    <row r="2543" spans="1:8" hidden="1" x14ac:dyDescent="0.3">
      <c r="A2543" s="1" t="s">
        <v>1630</v>
      </c>
      <c r="B2543" s="1" t="str">
        <f t="shared" si="118"/>
        <v>Kazakhstan</v>
      </c>
      <c r="C2543" s="5" t="str">
        <f t="shared" si="117"/>
        <v>1997</v>
      </c>
      <c r="D2543" s="1" t="str">
        <f t="shared" si="119"/>
        <v xml:space="preserve">Soyuz U </v>
      </c>
      <c r="E2543" s="1" t="s">
        <v>346</v>
      </c>
      <c r="F2543" s="7" t="str">
        <f>TEXT(DATE(MID(H2543, 13, 4), CHOOSE(MATCH( MID(H2543, 5, 3), {"Jan","Feb","Mar","Apr","May","Jun","Jul","Aug","Sep","Oct","Nov","Dec"}, 0), 1, 2, 3, 4, 5, 6, 7, 8, 9, 10, 11, 12), MID(H2543, 9, 2)), "yyyy-mm-dd")</f>
        <v>1997-04-06</v>
      </c>
      <c r="G2543" s="1" t="s">
        <v>5244</v>
      </c>
      <c r="H2543" s="1" t="s">
        <v>5243</v>
      </c>
    </row>
    <row r="2544" spans="1:8" hidden="1" x14ac:dyDescent="0.3">
      <c r="A2544" s="1" t="s">
        <v>30</v>
      </c>
      <c r="B2544" s="1" t="str">
        <f t="shared" si="118"/>
        <v>USA</v>
      </c>
      <c r="C2544" s="5" t="str">
        <f t="shared" si="117"/>
        <v>1997</v>
      </c>
      <c r="D2544" s="1" t="str">
        <f t="shared" si="119"/>
        <v xml:space="preserve">Space Shuttle Columbia </v>
      </c>
      <c r="E2544" s="1" t="s">
        <v>346</v>
      </c>
      <c r="F2544" s="7" t="str">
        <f>TEXT(DATE(MID(H2544, 13, 4), CHOOSE(MATCH( MID(H2544, 5, 3), {"Jan","Feb","Mar","Apr","May","Jun","Jul","Aug","Sep","Oct","Nov","Dec"}, 0), 1, 2, 3, 4, 5, 6, 7, 8, 9, 10, 11, 12), MID(H2544, 9, 2)), "yyyy-mm-dd")</f>
        <v>1997-04-04</v>
      </c>
      <c r="G2544" s="1" t="s">
        <v>5246</v>
      </c>
      <c r="H2544" s="1" t="s">
        <v>5245</v>
      </c>
    </row>
    <row r="2545" spans="1:8" hidden="1" x14ac:dyDescent="0.3">
      <c r="A2545" s="1" t="s">
        <v>4249</v>
      </c>
      <c r="B2545" s="1" t="str">
        <f t="shared" si="118"/>
        <v>USA</v>
      </c>
      <c r="C2545" s="5" t="str">
        <f t="shared" si="117"/>
        <v>1997</v>
      </c>
      <c r="D2545" s="1" t="str">
        <f t="shared" si="119"/>
        <v xml:space="preserve">Titan II(23)G </v>
      </c>
      <c r="E2545" s="1" t="s">
        <v>346</v>
      </c>
      <c r="F2545" s="7" t="str">
        <f>TEXT(DATE(MID(H2545, 13, 4), CHOOSE(MATCH( MID(H2545, 5, 3), {"Jan","Feb","Mar","Apr","May","Jun","Jul","Aug","Sep","Oct","Nov","Dec"}, 0), 1, 2, 3, 4, 5, 6, 7, 8, 9, 10, 11, 12), MID(H2545, 9, 2)), "yyyy-mm-dd")</f>
        <v>1997-04-04</v>
      </c>
      <c r="G2545" s="1" t="s">
        <v>5248</v>
      </c>
      <c r="H2545" s="1" t="s">
        <v>5247</v>
      </c>
    </row>
    <row r="2546" spans="1:8" hidden="1" x14ac:dyDescent="0.3">
      <c r="A2546" s="1" t="s">
        <v>4149</v>
      </c>
      <c r="B2546" s="1" t="str">
        <f t="shared" si="118"/>
        <v>USA</v>
      </c>
      <c r="C2546" s="5" t="str">
        <f t="shared" si="117"/>
        <v>1997</v>
      </c>
      <c r="D2546" s="1" t="str">
        <f t="shared" si="119"/>
        <v xml:space="preserve">Atlas IIA </v>
      </c>
      <c r="E2546" s="1" t="s">
        <v>346</v>
      </c>
      <c r="F2546" s="7" t="str">
        <f>TEXT(DATE(MID(H2546, 13, 4), CHOOSE(MATCH( MID(H2546, 5, 3), {"Jan","Feb","Mar","Apr","May","Jun","Jul","Aug","Sep","Oct","Nov","Dec"}, 0), 1, 2, 3, 4, 5, 6, 7, 8, 9, 10, 11, 12), MID(H2546, 9, 2)), "yyyy-mm-dd")</f>
        <v>1997-03-08</v>
      </c>
      <c r="G2546" s="1" t="s">
        <v>5250</v>
      </c>
      <c r="H2546" s="1" t="s">
        <v>5249</v>
      </c>
    </row>
    <row r="2547" spans="1:8" hidden="1" x14ac:dyDescent="0.3">
      <c r="A2547" s="1" t="s">
        <v>3954</v>
      </c>
      <c r="B2547" s="1" t="str">
        <f t="shared" si="118"/>
        <v>Russia</v>
      </c>
      <c r="C2547" s="5" t="str">
        <f t="shared" si="117"/>
        <v>1997</v>
      </c>
      <c r="D2547" s="1" t="str">
        <f t="shared" si="119"/>
        <v xml:space="preserve">START-1 </v>
      </c>
      <c r="E2547" s="1" t="s">
        <v>346</v>
      </c>
      <c r="F2547" s="7" t="str">
        <f>TEXT(DATE(MID(H2547, 13, 4), CHOOSE(MATCH( MID(H2547, 5, 3), {"Jan","Feb","Mar","Apr","May","Jun","Jul","Aug","Sep","Oct","Nov","Dec"}, 0), 1, 2, 3, 4, 5, 6, 7, 8, 9, 10, 11, 12), MID(H2547, 9, 2)), "yyyy-mm-dd")</f>
        <v>1997-03-04</v>
      </c>
      <c r="G2547" s="1" t="s">
        <v>5252</v>
      </c>
      <c r="H2547" s="1" t="s">
        <v>5251</v>
      </c>
    </row>
    <row r="2548" spans="1:8" hidden="1" x14ac:dyDescent="0.3">
      <c r="A2548" s="1" t="s">
        <v>4338</v>
      </c>
      <c r="B2548" s="1" t="str">
        <f t="shared" si="118"/>
        <v>France</v>
      </c>
      <c r="C2548" s="5" t="str">
        <f t="shared" si="117"/>
        <v>1997</v>
      </c>
      <c r="D2548" s="1" t="str">
        <f t="shared" si="119"/>
        <v xml:space="preserve">Ariane 44P </v>
      </c>
      <c r="E2548" s="1" t="s">
        <v>346</v>
      </c>
      <c r="F2548" s="7" t="str">
        <f>TEXT(DATE(MID(H2548, 13, 4), CHOOSE(MATCH( MID(H2548, 5, 3), {"Jan","Feb","Mar","Apr","May","Jun","Jul","Aug","Sep","Oct","Nov","Dec"}, 0), 1, 2, 3, 4, 5, 6, 7, 8, 9, 10, 11, 12), MID(H2548, 9, 2)), "yyyy-mm-dd")</f>
        <v>1997-03-01</v>
      </c>
      <c r="G2548" s="1" t="s">
        <v>5254</v>
      </c>
      <c r="H2548" s="1" t="s">
        <v>5253</v>
      </c>
    </row>
    <row r="2549" spans="1:8" hidden="1" x14ac:dyDescent="0.3">
      <c r="A2549" s="1" t="s">
        <v>11</v>
      </c>
      <c r="B2549" s="1" t="str">
        <f t="shared" si="118"/>
        <v>USA</v>
      </c>
      <c r="C2549" s="5" t="str">
        <f t="shared" si="117"/>
        <v>1997</v>
      </c>
      <c r="D2549" s="1" t="str">
        <f t="shared" si="119"/>
        <v xml:space="preserve">Titan IV(402)B </v>
      </c>
      <c r="E2549" s="1" t="s">
        <v>346</v>
      </c>
      <c r="F2549" s="7" t="str">
        <f>TEXT(DATE(MID(H2549, 13, 4), CHOOSE(MATCH( MID(H2549, 5, 3), {"Jan","Feb","Mar","Apr","May","Jun","Jul","Aug","Sep","Oct","Nov","Dec"}, 0), 1, 2, 3, 4, 5, 6, 7, 8, 9, 10, 11, 12), MID(H2549, 9, 2)), "yyyy-mm-dd")</f>
        <v>1997-02-23</v>
      </c>
      <c r="G2549" s="1" t="s">
        <v>5256</v>
      </c>
      <c r="H2549" s="1" t="s">
        <v>5255</v>
      </c>
    </row>
    <row r="2550" spans="1:8" hidden="1" x14ac:dyDescent="0.3">
      <c r="A2550" s="1" t="s">
        <v>4092</v>
      </c>
      <c r="B2550" s="1" t="str">
        <f t="shared" si="118"/>
        <v>USA</v>
      </c>
      <c r="C2550" s="5" t="str">
        <f t="shared" si="117"/>
        <v>1997</v>
      </c>
      <c r="D2550" s="1" t="str">
        <f t="shared" si="119"/>
        <v xml:space="preserve">Atlas IIAS </v>
      </c>
      <c r="E2550" s="1" t="s">
        <v>346</v>
      </c>
      <c r="F2550" s="7" t="str">
        <f>TEXT(DATE(MID(H2550, 13, 4), CHOOSE(MATCH( MID(H2550, 5, 3), {"Jan","Feb","Mar","Apr","May","Jun","Jul","Aug","Sep","Oct","Nov","Dec"}, 0), 1, 2, 3, 4, 5, 6, 7, 8, 9, 10, 11, 12), MID(H2550, 9, 2)), "yyyy-mm-dd")</f>
        <v>1997-02-17</v>
      </c>
      <c r="G2550" s="1" t="s">
        <v>5258</v>
      </c>
      <c r="H2550" s="1" t="s">
        <v>5257</v>
      </c>
    </row>
    <row r="2551" spans="1:8" hidden="1" x14ac:dyDescent="0.3">
      <c r="A2551" s="1" t="s">
        <v>3566</v>
      </c>
      <c r="B2551" s="1" t="str">
        <f t="shared" si="118"/>
        <v>Russia</v>
      </c>
      <c r="C2551" s="5" t="str">
        <f t="shared" si="117"/>
        <v>1997</v>
      </c>
      <c r="D2551" s="1" t="str">
        <f t="shared" si="119"/>
        <v xml:space="preserve">Tsyklon-3 </v>
      </c>
      <c r="E2551" s="1" t="s">
        <v>346</v>
      </c>
      <c r="F2551" s="7" t="str">
        <f>TEXT(DATE(MID(H2551, 13, 4), CHOOSE(MATCH( MID(H2551, 5, 3), {"Jan","Feb","Mar","Apr","May","Jun","Jul","Aug","Sep","Oct","Nov","Dec"}, 0), 1, 2, 3, 4, 5, 6, 7, 8, 9, 10, 11, 12), MID(H2551, 9, 2)), "yyyy-mm-dd")</f>
        <v>1997-02-14</v>
      </c>
      <c r="G2551" s="1" t="s">
        <v>5260</v>
      </c>
      <c r="H2551" s="1" t="s">
        <v>5259</v>
      </c>
    </row>
    <row r="2552" spans="1:8" hidden="1" x14ac:dyDescent="0.3">
      <c r="A2552" s="1" t="s">
        <v>714</v>
      </c>
      <c r="B2552" s="1" t="str">
        <f t="shared" si="118"/>
        <v>Japan</v>
      </c>
      <c r="C2552" s="5" t="str">
        <f t="shared" si="117"/>
        <v>1997</v>
      </c>
      <c r="D2552" s="1" t="str">
        <f t="shared" si="119"/>
        <v xml:space="preserve">Mu-V/M-24 </v>
      </c>
      <c r="E2552" s="1" t="s">
        <v>346</v>
      </c>
      <c r="F2552" s="7" t="str">
        <f>TEXT(DATE(MID(H2552, 13, 4), CHOOSE(MATCH( MID(H2552, 5, 3), {"Jan","Feb","Mar","Apr","May","Jun","Jul","Aug","Sep","Oct","Nov","Dec"}, 0), 1, 2, 3, 4, 5, 6, 7, 8, 9, 10, 11, 12), MID(H2552, 9, 2)), "yyyy-mm-dd")</f>
        <v>1997-02-12</v>
      </c>
      <c r="G2552" s="1" t="s">
        <v>5262</v>
      </c>
      <c r="H2552" s="1" t="s">
        <v>5261</v>
      </c>
    </row>
    <row r="2553" spans="1:8" hidden="1" x14ac:dyDescent="0.3">
      <c r="A2553" s="1" t="s">
        <v>30</v>
      </c>
      <c r="B2553" s="1" t="str">
        <f t="shared" si="118"/>
        <v>USA</v>
      </c>
      <c r="C2553" s="5" t="str">
        <f t="shared" si="117"/>
        <v>1997</v>
      </c>
      <c r="D2553" s="1" t="str">
        <f t="shared" si="119"/>
        <v xml:space="preserve">Space Shuttle Discovery </v>
      </c>
      <c r="E2553" s="1" t="s">
        <v>346</v>
      </c>
      <c r="F2553" s="7" t="str">
        <f>TEXT(DATE(MID(H2553, 13, 4), CHOOSE(MATCH( MID(H2553, 5, 3), {"Jan","Feb","Mar","Apr","May","Jun","Jul","Aug","Sep","Oct","Nov","Dec"}, 0), 1, 2, 3, 4, 5, 6, 7, 8, 9, 10, 11, 12), MID(H2553, 9, 2)), "yyyy-mm-dd")</f>
        <v>1997-02-11</v>
      </c>
      <c r="G2553" s="1" t="s">
        <v>5264</v>
      </c>
      <c r="H2553" s="1" t="s">
        <v>5263</v>
      </c>
    </row>
    <row r="2554" spans="1:8" hidden="1" x14ac:dyDescent="0.3">
      <c r="A2554" s="1" t="s">
        <v>1630</v>
      </c>
      <c r="B2554" s="1" t="str">
        <f t="shared" si="118"/>
        <v>Kazakhstan</v>
      </c>
      <c r="C2554" s="5" t="str">
        <f t="shared" si="117"/>
        <v>1997</v>
      </c>
      <c r="D2554" s="1" t="str">
        <f t="shared" si="119"/>
        <v xml:space="preserve">Soyuz U </v>
      </c>
      <c r="E2554" s="1" t="s">
        <v>346</v>
      </c>
      <c r="F2554" s="7" t="str">
        <f>TEXT(DATE(MID(H2554, 13, 4), CHOOSE(MATCH( MID(H2554, 5, 3), {"Jan","Feb","Mar","Apr","May","Jun","Jul","Aug","Sep","Oct","Nov","Dec"}, 0), 1, 2, 3, 4, 5, 6, 7, 8, 9, 10, 11, 12), MID(H2554, 9, 2)), "yyyy-mm-dd")</f>
        <v>1997-02-10</v>
      </c>
      <c r="G2554" s="1" t="s">
        <v>5266</v>
      </c>
      <c r="H2554" s="1" t="s">
        <v>5265</v>
      </c>
    </row>
    <row r="2555" spans="1:8" hidden="1" x14ac:dyDescent="0.3">
      <c r="A2555" s="1" t="s">
        <v>4338</v>
      </c>
      <c r="B2555" s="1" t="str">
        <f t="shared" si="118"/>
        <v>France</v>
      </c>
      <c r="C2555" s="5" t="str">
        <f t="shared" si="117"/>
        <v>1997</v>
      </c>
      <c r="D2555" s="1" t="str">
        <f t="shared" si="119"/>
        <v xml:space="preserve">Ariane 44L </v>
      </c>
      <c r="E2555" s="1" t="s">
        <v>346</v>
      </c>
      <c r="F2555" s="7" t="str">
        <f>TEXT(DATE(MID(H2555, 13, 4), CHOOSE(MATCH( MID(H2555, 5, 3), {"Jan","Feb","Mar","Apr","May","Jun","Jul","Aug","Sep","Oct","Nov","Dec"}, 0), 1, 2, 3, 4, 5, 6, 7, 8, 9, 10, 11, 12), MID(H2555, 9, 2)), "yyyy-mm-dd")</f>
        <v>1997-01-30</v>
      </c>
      <c r="G2555" s="1" t="s">
        <v>5268</v>
      </c>
      <c r="H2555" s="1" t="s">
        <v>5267</v>
      </c>
    </row>
    <row r="2556" spans="1:8" hidden="1" x14ac:dyDescent="0.3">
      <c r="A2556" s="1" t="s">
        <v>3478</v>
      </c>
      <c r="B2556" s="1" t="str">
        <f t="shared" si="118"/>
        <v>USA</v>
      </c>
      <c r="C2556" s="5" t="str">
        <f t="shared" si="117"/>
        <v>1997</v>
      </c>
      <c r="D2556" s="1" t="str">
        <f t="shared" si="119"/>
        <v xml:space="preserve">Delta II 7925 </v>
      </c>
      <c r="E2556" s="1" t="s">
        <v>346</v>
      </c>
      <c r="F2556" s="7" t="str">
        <f>TEXT(DATE(MID(H2556, 13, 4), CHOOSE(MATCH( MID(H2556, 5, 3), {"Jan","Feb","Mar","Apr","May","Jun","Jul","Aug","Sep","Oct","Nov","Dec"}, 0), 1, 2, 3, 4, 5, 6, 7, 8, 9, 10, 11, 12), MID(H2556, 9, 2)), "yyyy-mm-dd")</f>
        <v>1997-01-17</v>
      </c>
      <c r="G2556" s="1" t="s">
        <v>5270</v>
      </c>
      <c r="H2556" s="1" t="s">
        <v>5269</v>
      </c>
    </row>
    <row r="2557" spans="1:8" hidden="1" x14ac:dyDescent="0.3">
      <c r="A2557" s="1" t="s">
        <v>658</v>
      </c>
      <c r="B2557" s="1" t="str">
        <f t="shared" si="118"/>
        <v>USA</v>
      </c>
      <c r="C2557" s="5" t="str">
        <f t="shared" si="117"/>
        <v>1997</v>
      </c>
      <c r="D2557" s="1" t="str">
        <f t="shared" si="119"/>
        <v xml:space="preserve">Space Shuttle Atlantis </v>
      </c>
      <c r="E2557" s="1" t="s">
        <v>346</v>
      </c>
      <c r="F2557" s="7" t="str">
        <f>TEXT(DATE(MID(H2557, 13, 4), CHOOSE(MATCH( MID(H2557, 5, 3), {"Jan","Feb","Mar","Apr","May","Jun","Jul","Aug","Sep","Oct","Nov","Dec"}, 0), 1, 2, 3, 4, 5, 6, 7, 8, 9, 10, 11, 12), MID(H2557, 9, 2)), "yyyy-mm-dd")</f>
        <v>1997-01-12</v>
      </c>
      <c r="G2557" s="1" t="s">
        <v>5272</v>
      </c>
      <c r="H2557" s="1" t="s">
        <v>5271</v>
      </c>
    </row>
    <row r="2558" spans="1:8" hidden="1" x14ac:dyDescent="0.3">
      <c r="A2558" s="1" t="s">
        <v>5</v>
      </c>
      <c r="B2558" s="1" t="str">
        <f t="shared" si="118"/>
        <v>Russia</v>
      </c>
      <c r="C2558" s="5" t="str">
        <f t="shared" si="117"/>
        <v>1996</v>
      </c>
      <c r="D2558" s="1" t="str">
        <f t="shared" si="119"/>
        <v xml:space="preserve">Soyuz U </v>
      </c>
      <c r="E2558" s="1" t="s">
        <v>346</v>
      </c>
      <c r="F2558" s="7" t="str">
        <f>TEXT(DATE(MID(H2558, 13, 4), CHOOSE(MATCH( MID(H2558, 5, 3), {"Jan","Feb","Mar","Apr","May","Jun","Jul","Aug","Sep","Oct","Nov","Dec"}, 0), 1, 2, 3, 4, 5, 6, 7, 8, 9, 10, 11, 12), MID(H2558, 9, 2)), "yyyy-mm-dd")</f>
        <v>1996-12-24</v>
      </c>
      <c r="G2558" s="1" t="s">
        <v>5274</v>
      </c>
      <c r="H2558" s="1" t="s">
        <v>5273</v>
      </c>
    </row>
    <row r="2559" spans="1:8" hidden="1" x14ac:dyDescent="0.3">
      <c r="A2559" s="1" t="s">
        <v>27</v>
      </c>
      <c r="B2559" s="1" t="str">
        <f t="shared" si="118"/>
        <v>USA</v>
      </c>
      <c r="C2559" s="5" t="str">
        <f t="shared" si="117"/>
        <v>1996</v>
      </c>
      <c r="D2559" s="1" t="str">
        <f t="shared" si="119"/>
        <v xml:space="preserve">Titan IV(404)A </v>
      </c>
      <c r="E2559" s="1" t="s">
        <v>346</v>
      </c>
      <c r="F2559" s="7" t="str">
        <f>TEXT(DATE(MID(H2559, 13, 4), CHOOSE(MATCH( MID(H2559, 5, 3), {"Jan","Feb","Mar","Apr","May","Jun","Jul","Aug","Sep","Oct","Nov","Dec"}, 0), 1, 2, 3, 4, 5, 6, 7, 8, 9, 10, 11, 12), MID(H2559, 9, 2)), "yyyy-mm-dd")</f>
        <v>1996-12-20</v>
      </c>
      <c r="G2559" s="1" t="s">
        <v>5276</v>
      </c>
      <c r="H2559" s="1" t="s">
        <v>5275</v>
      </c>
    </row>
    <row r="2560" spans="1:8" hidden="1" x14ac:dyDescent="0.3">
      <c r="A2560" s="1" t="s">
        <v>3373</v>
      </c>
      <c r="B2560" s="1" t="str">
        <f t="shared" si="118"/>
        <v>Russia</v>
      </c>
      <c r="C2560" s="5" t="str">
        <f t="shared" si="117"/>
        <v>1996</v>
      </c>
      <c r="D2560" s="1" t="str">
        <f t="shared" si="119"/>
        <v xml:space="preserve">Cosmos-3M </v>
      </c>
      <c r="E2560" s="1" t="s">
        <v>346</v>
      </c>
      <c r="F2560" s="7" t="str">
        <f>TEXT(DATE(MID(H2560, 13, 4), CHOOSE(MATCH( MID(H2560, 5, 3), {"Jan","Feb","Mar","Apr","May","Jun","Jul","Aug","Sep","Oct","Nov","Dec"}, 0), 1, 2, 3, 4, 5, 6, 7, 8, 9, 10, 11, 12), MID(H2560, 9, 2)), "yyyy-mm-dd")</f>
        <v>1996-12-20</v>
      </c>
      <c r="G2560" s="1" t="s">
        <v>5278</v>
      </c>
      <c r="H2560" s="1" t="s">
        <v>5277</v>
      </c>
    </row>
    <row r="2561" spans="1:8" hidden="1" x14ac:dyDescent="0.3">
      <c r="A2561" s="1" t="s">
        <v>4092</v>
      </c>
      <c r="B2561" s="1" t="str">
        <f t="shared" si="118"/>
        <v>USA</v>
      </c>
      <c r="C2561" s="5" t="str">
        <f t="shared" si="117"/>
        <v>1996</v>
      </c>
      <c r="D2561" s="1" t="str">
        <f t="shared" si="119"/>
        <v xml:space="preserve">Atlas IIA </v>
      </c>
      <c r="E2561" s="1" t="s">
        <v>346</v>
      </c>
      <c r="F2561" s="7" t="str">
        <f>TEXT(DATE(MID(H2561, 13, 4), CHOOSE(MATCH( MID(H2561, 5, 3), {"Jan","Feb","Mar","Apr","May","Jun","Jul","Aug","Sep","Oct","Nov","Dec"}, 0), 1, 2, 3, 4, 5, 6, 7, 8, 9, 10, 11, 12), MID(H2561, 9, 2)), "yyyy-mm-dd")</f>
        <v>1996-12-18</v>
      </c>
      <c r="G2561" s="1" t="s">
        <v>5280</v>
      </c>
      <c r="H2561" s="1" t="s">
        <v>5279</v>
      </c>
    </row>
    <row r="2562" spans="1:8" hidden="1" x14ac:dyDescent="0.3">
      <c r="A2562" s="1" t="s">
        <v>3926</v>
      </c>
      <c r="B2562" s="1" t="str">
        <f t="shared" si="118"/>
        <v>Kazakhstan</v>
      </c>
      <c r="C2562" s="5" t="str">
        <f t="shared" ref="C2562:C2625" si="120">TEXT(F2562, "yyyy")</f>
        <v>1996</v>
      </c>
      <c r="D2562" s="1" t="str">
        <f t="shared" si="119"/>
        <v xml:space="preserve">Tsyklon-2 </v>
      </c>
      <c r="E2562" s="1" t="s">
        <v>346</v>
      </c>
      <c r="F2562" s="7" t="str">
        <f>TEXT(DATE(MID(H2562, 13, 4), CHOOSE(MATCH( MID(H2562, 5, 3), {"Jan","Feb","Mar","Apr","May","Jun","Jul","Aug","Sep","Oct","Nov","Dec"}, 0), 1, 2, 3, 4, 5, 6, 7, 8, 9, 10, 11, 12), MID(H2562, 9, 2)), "yyyy-mm-dd")</f>
        <v>1996-12-11</v>
      </c>
      <c r="G2562" s="1" t="s">
        <v>5282</v>
      </c>
      <c r="H2562" s="1" t="s">
        <v>5281</v>
      </c>
    </row>
    <row r="2563" spans="1:8" hidden="1" x14ac:dyDescent="0.3">
      <c r="A2563" s="1" t="s">
        <v>3160</v>
      </c>
      <c r="B2563" s="1" t="str">
        <f t="shared" ref="B2563:B2626" si="121">TRIM(MID(A2563, FIND("|", SUBSTITUTE(A2563, ",", "|", LEN(A2563) - LEN(SUBSTITUTE(A2563,",", "" )))) + 1, LEN(A2563)))</f>
        <v>USA</v>
      </c>
      <c r="C2563" s="5" t="str">
        <f t="shared" si="120"/>
        <v>1996</v>
      </c>
      <c r="D2563" s="1" t="str">
        <f t="shared" ref="D2563:D2626" si="122">LEFT(G2563, FIND("|", G2563) - 1)</f>
        <v xml:space="preserve">Delta II 7925 </v>
      </c>
      <c r="E2563" s="1" t="s">
        <v>346</v>
      </c>
      <c r="F2563" s="7" t="str">
        <f>TEXT(DATE(MID(H2563, 13, 4), CHOOSE(MATCH( MID(H2563, 5, 3), {"Jan","Feb","Mar","Apr","May","Jun","Jul","Aug","Sep","Oct","Nov","Dec"}, 0), 1, 2, 3, 4, 5, 6, 7, 8, 9, 10, 11, 12), MID(H2563, 9, 2)), "yyyy-mm-dd")</f>
        <v>1996-12-04</v>
      </c>
      <c r="G2563" s="1" t="s">
        <v>5284</v>
      </c>
      <c r="H2563" s="1" t="s">
        <v>5283</v>
      </c>
    </row>
    <row r="2564" spans="1:8" hidden="1" x14ac:dyDescent="0.3">
      <c r="A2564" s="1" t="s">
        <v>4149</v>
      </c>
      <c r="B2564" s="1" t="str">
        <f t="shared" si="121"/>
        <v>USA</v>
      </c>
      <c r="C2564" s="5" t="str">
        <f t="shared" si="120"/>
        <v>1996</v>
      </c>
      <c r="D2564" s="1" t="str">
        <f t="shared" si="122"/>
        <v xml:space="preserve">Atlas IIA </v>
      </c>
      <c r="E2564" s="1" t="s">
        <v>346</v>
      </c>
      <c r="F2564" s="7" t="str">
        <f>TEXT(DATE(MID(H2564, 13, 4), CHOOSE(MATCH( MID(H2564, 5, 3), {"Jan","Feb","Mar","Apr","May","Jun","Jul","Aug","Sep","Oct","Nov","Dec"}, 0), 1, 2, 3, 4, 5, 6, 7, 8, 9, 10, 11, 12), MID(H2564, 9, 2)), "yyyy-mm-dd")</f>
        <v>1996-11-21</v>
      </c>
      <c r="G2564" s="1" t="s">
        <v>5286</v>
      </c>
      <c r="H2564" s="1" t="s">
        <v>5285</v>
      </c>
    </row>
    <row r="2565" spans="1:8" hidden="1" x14ac:dyDescent="0.3">
      <c r="A2565" s="1" t="s">
        <v>1630</v>
      </c>
      <c r="B2565" s="1" t="str">
        <f t="shared" si="121"/>
        <v>Kazakhstan</v>
      </c>
      <c r="C2565" s="5" t="str">
        <f t="shared" si="120"/>
        <v>1996</v>
      </c>
      <c r="D2565" s="1" t="str">
        <f t="shared" si="122"/>
        <v xml:space="preserve">Soyuz U </v>
      </c>
      <c r="E2565" s="1" t="s">
        <v>346</v>
      </c>
      <c r="F2565" s="7" t="str">
        <f>TEXT(DATE(MID(H2565, 13, 4), CHOOSE(MATCH( MID(H2565, 5, 3), {"Jan","Feb","Mar","Apr","May","Jun","Jul","Aug","Sep","Oct","Nov","Dec"}, 0), 1, 2, 3, 4, 5, 6, 7, 8, 9, 10, 11, 12), MID(H2565, 9, 2)), "yyyy-mm-dd")</f>
        <v>1996-11-19</v>
      </c>
      <c r="G2565" s="1" t="s">
        <v>5288</v>
      </c>
      <c r="H2565" s="1" t="s">
        <v>5287</v>
      </c>
    </row>
    <row r="2566" spans="1:8" hidden="1" x14ac:dyDescent="0.3">
      <c r="A2566" s="1" t="s">
        <v>658</v>
      </c>
      <c r="B2566" s="1" t="str">
        <f t="shared" si="121"/>
        <v>USA</v>
      </c>
      <c r="C2566" s="5" t="str">
        <f t="shared" si="120"/>
        <v>1996</v>
      </c>
      <c r="D2566" s="1" t="str">
        <f t="shared" si="122"/>
        <v xml:space="preserve">Space Shuttle Columbia </v>
      </c>
      <c r="E2566" s="1" t="s">
        <v>346</v>
      </c>
      <c r="F2566" s="7" t="str">
        <f>TEXT(DATE(MID(H2566, 13, 4), CHOOSE(MATCH( MID(H2566, 5, 3), {"Jan","Feb","Mar","Apr","May","Jun","Jul","Aug","Sep","Oct","Nov","Dec"}, 0), 1, 2, 3, 4, 5, 6, 7, 8, 9, 10, 11, 12), MID(H2566, 9, 2)), "yyyy-mm-dd")</f>
        <v>1996-11-19</v>
      </c>
      <c r="G2566" s="1" t="s">
        <v>5290</v>
      </c>
      <c r="H2566" s="1" t="s">
        <v>5289</v>
      </c>
    </row>
    <row r="2567" spans="1:8" hidden="1" x14ac:dyDescent="0.3">
      <c r="A2567" s="1" t="s">
        <v>529</v>
      </c>
      <c r="B2567" s="1" t="str">
        <f t="shared" si="121"/>
        <v>Kazakhstan</v>
      </c>
      <c r="C2567" s="5" t="str">
        <f t="shared" si="120"/>
        <v>1996</v>
      </c>
      <c r="D2567" s="1" t="str">
        <f t="shared" si="122"/>
        <v xml:space="preserve">Proton-K/Block D-2 </v>
      </c>
      <c r="E2567" s="1" t="s">
        <v>346</v>
      </c>
      <c r="F2567" s="7" t="str">
        <f>TEXT(DATE(MID(H2567, 13, 4), CHOOSE(MATCH( MID(H2567, 5, 3), {"Jan","Feb","Mar","Apr","May","Jun","Jul","Aug","Sep","Oct","Nov","Dec"}, 0), 1, 2, 3, 4, 5, 6, 7, 8, 9, 10, 11, 12), MID(H2567, 9, 2)), "yyyy-mm-dd")</f>
        <v>1996-11-16</v>
      </c>
      <c r="G2567" s="1" t="s">
        <v>5292</v>
      </c>
      <c r="H2567" s="1" t="s">
        <v>5291</v>
      </c>
    </row>
    <row r="2568" spans="1:8" hidden="1" x14ac:dyDescent="0.3">
      <c r="A2568" s="1" t="s">
        <v>4338</v>
      </c>
      <c r="B2568" s="1" t="str">
        <f t="shared" si="121"/>
        <v>France</v>
      </c>
      <c r="C2568" s="5" t="str">
        <f t="shared" si="120"/>
        <v>1996</v>
      </c>
      <c r="D2568" s="1" t="str">
        <f t="shared" si="122"/>
        <v xml:space="preserve">Ariane 44L </v>
      </c>
      <c r="E2568" s="1" t="s">
        <v>346</v>
      </c>
      <c r="F2568" s="7" t="str">
        <f>TEXT(DATE(MID(H2568, 13, 4), CHOOSE(MATCH( MID(H2568, 5, 3), {"Jan","Feb","Mar","Apr","May","Jun","Jul","Aug","Sep","Oct","Nov","Dec"}, 0), 1, 2, 3, 4, 5, 6, 7, 8, 9, 10, 11, 12), MID(H2568, 9, 2)), "yyyy-mm-dd")</f>
        <v>1996-11-13</v>
      </c>
      <c r="G2568" s="1" t="s">
        <v>5294</v>
      </c>
      <c r="H2568" s="1" t="s">
        <v>5293</v>
      </c>
    </row>
    <row r="2569" spans="1:8" hidden="1" x14ac:dyDescent="0.3">
      <c r="A2569" s="1" t="s">
        <v>3478</v>
      </c>
      <c r="B2569" s="1" t="str">
        <f t="shared" si="121"/>
        <v>USA</v>
      </c>
      <c r="C2569" s="5" t="str">
        <f t="shared" si="120"/>
        <v>1996</v>
      </c>
      <c r="D2569" s="1" t="str">
        <f t="shared" si="122"/>
        <v xml:space="preserve">Delta II 7925 </v>
      </c>
      <c r="E2569" s="1" t="s">
        <v>346</v>
      </c>
      <c r="F2569" s="7" t="str">
        <f>TEXT(DATE(MID(H2569, 13, 4), CHOOSE(MATCH( MID(H2569, 5, 3), {"Jan","Feb","Mar","Apr","May","Jun","Jul","Aug","Sep","Oct","Nov","Dec"}, 0), 1, 2, 3, 4, 5, 6, 7, 8, 9, 10, 11, 12), MID(H2569, 9, 2)), "yyyy-mm-dd")</f>
        <v>1996-11-07</v>
      </c>
      <c r="G2569" s="1" t="s">
        <v>5296</v>
      </c>
      <c r="H2569" s="1" t="s">
        <v>5295</v>
      </c>
    </row>
    <row r="2570" spans="1:8" hidden="1" x14ac:dyDescent="0.3">
      <c r="A2570" s="1" t="s">
        <v>1200</v>
      </c>
      <c r="B2570" s="1" t="str">
        <f t="shared" si="121"/>
        <v>USA</v>
      </c>
      <c r="C2570" s="5" t="str">
        <f t="shared" si="120"/>
        <v>1996</v>
      </c>
      <c r="D2570" s="1" t="str">
        <f t="shared" si="122"/>
        <v xml:space="preserve">Pegasus XL </v>
      </c>
      <c r="E2570" s="1" t="s">
        <v>8</v>
      </c>
      <c r="F2570" s="7" t="str">
        <f>TEXT(DATE(MID(H2570, 13, 4), CHOOSE(MATCH( MID(H2570, 5, 3), {"Jan","Feb","Mar","Apr","May","Jun","Jul","Aug","Sep","Oct","Nov","Dec"}, 0), 1, 2, 3, 4, 5, 6, 7, 8, 9, 10, 11, 12), MID(H2570, 9, 2)), "yyyy-mm-dd")</f>
        <v>1996-11-04</v>
      </c>
      <c r="G2570" s="1" t="s">
        <v>5298</v>
      </c>
      <c r="H2570" s="1" t="s">
        <v>5297</v>
      </c>
    </row>
    <row r="2571" spans="1:8" hidden="1" x14ac:dyDescent="0.3">
      <c r="A2571" s="1" t="s">
        <v>5</v>
      </c>
      <c r="B2571" s="1" t="str">
        <f t="shared" si="121"/>
        <v>Russia</v>
      </c>
      <c r="C2571" s="5" t="str">
        <f t="shared" si="120"/>
        <v>1996</v>
      </c>
      <c r="D2571" s="1" t="str">
        <f t="shared" si="122"/>
        <v xml:space="preserve">Molniya-M /Block ML </v>
      </c>
      <c r="E2571" s="1" t="s">
        <v>346</v>
      </c>
      <c r="F2571" s="7" t="str">
        <f>TEXT(DATE(MID(H2571, 13, 4), CHOOSE(MATCH( MID(H2571, 5, 3), {"Jan","Feb","Mar","Apr","May","Jun","Jul","Aug","Sep","Oct","Nov","Dec"}, 0), 1, 2, 3, 4, 5, 6, 7, 8, 9, 10, 11, 12), MID(H2571, 9, 2)), "yyyy-mm-dd")</f>
        <v>1996-10-24</v>
      </c>
      <c r="G2571" s="1" t="s">
        <v>5300</v>
      </c>
      <c r="H2571" s="1" t="s">
        <v>5299</v>
      </c>
    </row>
    <row r="2572" spans="1:8" hidden="1" x14ac:dyDescent="0.3">
      <c r="A2572" s="1" t="s">
        <v>5301</v>
      </c>
      <c r="B2572" s="1" t="str">
        <f t="shared" si="121"/>
        <v>China</v>
      </c>
      <c r="C2572" s="5" t="str">
        <f t="shared" si="120"/>
        <v>1996</v>
      </c>
      <c r="D2572" s="1" t="str">
        <f t="shared" si="122"/>
        <v xml:space="preserve">Long March 2D </v>
      </c>
      <c r="E2572" s="1" t="s">
        <v>8</v>
      </c>
      <c r="F2572" s="7" t="str">
        <f>TEXT(DATE(MID(H2572, 13, 4), CHOOSE(MATCH( MID(H2572, 5, 3), {"Jan","Feb","Mar","Apr","May","Jun","Jul","Aug","Sep","Oct","Nov","Dec"}, 0), 1, 2, 3, 4, 5, 6, 7, 8, 9, 10, 11, 12), MID(H2572, 9, 2)), "yyyy-mm-dd")</f>
        <v>1996-10-20</v>
      </c>
      <c r="G2572" s="1" t="s">
        <v>5303</v>
      </c>
      <c r="H2572" s="1" t="s">
        <v>5302</v>
      </c>
    </row>
    <row r="2573" spans="1:8" hidden="1" x14ac:dyDescent="0.3">
      <c r="A2573" s="1" t="s">
        <v>529</v>
      </c>
      <c r="B2573" s="1" t="str">
        <f t="shared" si="121"/>
        <v>Kazakhstan</v>
      </c>
      <c r="C2573" s="5" t="str">
        <f t="shared" si="120"/>
        <v>1996</v>
      </c>
      <c r="D2573" s="1" t="str">
        <f t="shared" si="122"/>
        <v xml:space="preserve">Proton-K/Block DM-2M </v>
      </c>
      <c r="E2573" s="1" t="s">
        <v>346</v>
      </c>
      <c r="F2573" s="7" t="str">
        <f>TEXT(DATE(MID(H2573, 13, 4), CHOOSE(MATCH( MID(H2573, 5, 3), {"Jan","Feb","Mar","Apr","May","Jun","Jul","Aug","Sep","Oct","Nov","Dec"}, 0), 1, 2, 3, 4, 5, 6, 7, 8, 9, 10, 11, 12), MID(H2573, 9, 2)), "yyyy-mm-dd")</f>
        <v>1996-09-26</v>
      </c>
      <c r="G2573" s="1" t="s">
        <v>5305</v>
      </c>
      <c r="H2573" s="1" t="s">
        <v>5304</v>
      </c>
    </row>
    <row r="2574" spans="1:8" hidden="1" x14ac:dyDescent="0.3">
      <c r="A2574" s="1" t="s">
        <v>30</v>
      </c>
      <c r="B2574" s="1" t="str">
        <f t="shared" si="121"/>
        <v>USA</v>
      </c>
      <c r="C2574" s="5" t="str">
        <f t="shared" si="120"/>
        <v>1996</v>
      </c>
      <c r="D2574" s="1" t="str">
        <f t="shared" si="122"/>
        <v xml:space="preserve">Space Shuttle Atlantis </v>
      </c>
      <c r="E2574" s="1" t="s">
        <v>346</v>
      </c>
      <c r="F2574" s="7" t="str">
        <f>TEXT(DATE(MID(H2574, 13, 4), CHOOSE(MATCH( MID(H2574, 5, 3), {"Jan","Feb","Mar","Apr","May","Jun","Jul","Aug","Sep","Oct","Nov","Dec"}, 0), 1, 2, 3, 4, 5, 6, 7, 8, 9, 10, 11, 12), MID(H2574, 9, 2)), "yyyy-mm-dd")</f>
        <v>1996-09-16</v>
      </c>
      <c r="G2574" s="1" t="s">
        <v>5307</v>
      </c>
      <c r="H2574" s="1" t="s">
        <v>5306</v>
      </c>
    </row>
    <row r="2575" spans="1:8" hidden="1" x14ac:dyDescent="0.3">
      <c r="A2575" s="1" t="s">
        <v>3478</v>
      </c>
      <c r="B2575" s="1" t="str">
        <f t="shared" si="121"/>
        <v>USA</v>
      </c>
      <c r="C2575" s="5" t="str">
        <f t="shared" si="120"/>
        <v>1996</v>
      </c>
      <c r="D2575" s="1" t="str">
        <f t="shared" si="122"/>
        <v xml:space="preserve">Delta II 7925 </v>
      </c>
      <c r="E2575" s="1" t="s">
        <v>346</v>
      </c>
      <c r="F2575" s="7" t="str">
        <f>TEXT(DATE(MID(H2575, 13, 4), CHOOSE(MATCH( MID(H2575, 5, 3), {"Jan","Feb","Mar","Apr","May","Jun","Jul","Aug","Sep","Oct","Nov","Dec"}, 0), 1, 2, 3, 4, 5, 6, 7, 8, 9, 10, 11, 12), MID(H2575, 9, 2)), "yyyy-mm-dd")</f>
        <v>1996-09-12</v>
      </c>
      <c r="G2575" s="1" t="s">
        <v>5309</v>
      </c>
      <c r="H2575" s="1" t="s">
        <v>5308</v>
      </c>
    </row>
    <row r="2576" spans="1:8" hidden="1" x14ac:dyDescent="0.3">
      <c r="A2576" s="1" t="s">
        <v>4338</v>
      </c>
      <c r="B2576" s="1" t="str">
        <f t="shared" si="121"/>
        <v>France</v>
      </c>
      <c r="C2576" s="5" t="str">
        <f t="shared" si="120"/>
        <v>1996</v>
      </c>
      <c r="D2576" s="1" t="str">
        <f t="shared" si="122"/>
        <v xml:space="preserve">Ariane 42P </v>
      </c>
      <c r="E2576" s="1" t="s">
        <v>346</v>
      </c>
      <c r="F2576" s="7" t="str">
        <f>TEXT(DATE(MID(H2576, 13, 4), CHOOSE(MATCH( MID(H2576, 5, 3), {"Jan","Feb","Mar","Apr","May","Jun","Jul","Aug","Sep","Oct","Nov","Dec"}, 0), 1, 2, 3, 4, 5, 6, 7, 8, 9, 10, 11, 12), MID(H2576, 9, 2)), "yyyy-mm-dd")</f>
        <v>1996-09-11</v>
      </c>
      <c r="G2576" s="1" t="s">
        <v>5311</v>
      </c>
      <c r="H2576" s="1" t="s">
        <v>5310</v>
      </c>
    </row>
    <row r="2577" spans="1:8" hidden="1" x14ac:dyDescent="0.3">
      <c r="A2577" s="1" t="s">
        <v>4092</v>
      </c>
      <c r="B2577" s="1" t="str">
        <f t="shared" si="121"/>
        <v>USA</v>
      </c>
      <c r="C2577" s="5" t="str">
        <f t="shared" si="120"/>
        <v>1996</v>
      </c>
      <c r="D2577" s="1" t="str">
        <f t="shared" si="122"/>
        <v xml:space="preserve">Atlas IIA </v>
      </c>
      <c r="E2577" s="1" t="s">
        <v>346</v>
      </c>
      <c r="F2577" s="7" t="str">
        <f>TEXT(DATE(MID(H2577, 13, 4), CHOOSE(MATCH( MID(H2577, 5, 3), {"Jan","Feb","Mar","Apr","May","Jun","Jul","Aug","Sep","Oct","Nov","Dec"}, 0), 1, 2, 3, 4, 5, 6, 7, 8, 9, 10, 11, 12), MID(H2577, 9, 2)), "yyyy-mm-dd")</f>
        <v>1996-09-08</v>
      </c>
      <c r="G2577" s="1" t="s">
        <v>5313</v>
      </c>
      <c r="H2577" s="1" t="s">
        <v>5312</v>
      </c>
    </row>
    <row r="2578" spans="1:8" hidden="1" x14ac:dyDescent="0.3">
      <c r="A2578" s="1" t="s">
        <v>4200</v>
      </c>
      <c r="B2578" s="1" t="str">
        <f t="shared" si="121"/>
        <v>Kazakhstan</v>
      </c>
      <c r="C2578" s="5" t="str">
        <f t="shared" si="120"/>
        <v>1996</v>
      </c>
      <c r="D2578" s="1" t="str">
        <f t="shared" si="122"/>
        <v xml:space="preserve">Proton-K/Block-DM </v>
      </c>
      <c r="E2578" s="1" t="s">
        <v>346</v>
      </c>
      <c r="F2578" s="7" t="str">
        <f>TEXT(DATE(MID(H2578, 13, 4), CHOOSE(MATCH( MID(H2578, 5, 3), {"Jan","Feb","Mar","Apr","May","Jun","Jul","Aug","Sep","Oct","Nov","Dec"}, 0), 1, 2, 3, 4, 5, 6, 7, 8, 9, 10, 11, 12), MID(H2578, 9, 2)), "yyyy-mm-dd")</f>
        <v>1996-09-06</v>
      </c>
      <c r="G2578" s="1" t="s">
        <v>5315</v>
      </c>
      <c r="H2578" s="1" t="s">
        <v>5314</v>
      </c>
    </row>
    <row r="2579" spans="1:8" hidden="1" x14ac:dyDescent="0.3">
      <c r="A2579" s="1" t="s">
        <v>3373</v>
      </c>
      <c r="B2579" s="1" t="str">
        <f t="shared" si="121"/>
        <v>Russia</v>
      </c>
      <c r="C2579" s="5" t="str">
        <f t="shared" si="120"/>
        <v>1996</v>
      </c>
      <c r="D2579" s="1" t="str">
        <f t="shared" si="122"/>
        <v xml:space="preserve">Cosmos-3M </v>
      </c>
      <c r="E2579" s="1" t="s">
        <v>346</v>
      </c>
      <c r="F2579" s="7" t="str">
        <f>TEXT(DATE(MID(H2579, 13, 4), CHOOSE(MATCH( MID(H2579, 5, 3), {"Jan","Feb","Mar","Apr","May","Jun","Jul","Aug","Sep","Oct","Nov","Dec"}, 0), 1, 2, 3, 4, 5, 6, 7, 8, 9, 10, 11, 12), MID(H2579, 9, 2)), "yyyy-mm-dd")</f>
        <v>1996-09-05</v>
      </c>
      <c r="G2579" s="1" t="s">
        <v>5317</v>
      </c>
      <c r="H2579" s="1" t="s">
        <v>5316</v>
      </c>
    </row>
    <row r="2580" spans="1:8" hidden="1" x14ac:dyDescent="0.3">
      <c r="A2580" s="1" t="s">
        <v>2022</v>
      </c>
      <c r="B2580" s="1" t="str">
        <f t="shared" si="121"/>
        <v>Kazakhstan</v>
      </c>
      <c r="C2580" s="5" t="str">
        <f t="shared" si="120"/>
        <v>1996</v>
      </c>
      <c r="D2580" s="1" t="str">
        <f t="shared" si="122"/>
        <v xml:space="preserve">Zenit-2 </v>
      </c>
      <c r="E2580" s="1" t="s">
        <v>346</v>
      </c>
      <c r="F2580" s="7" t="str">
        <f>TEXT(DATE(MID(H2580, 13, 4), CHOOSE(MATCH( MID(H2580, 5, 3), {"Jan","Feb","Mar","Apr","May","Jun","Jul","Aug","Sep","Oct","Nov","Dec"}, 0), 1, 2, 3, 4, 5, 6, 7, 8, 9, 10, 11, 12), MID(H2580, 9, 2)), "yyyy-mm-dd")</f>
        <v>1996-09-04</v>
      </c>
      <c r="G2580" s="1" t="s">
        <v>5319</v>
      </c>
      <c r="H2580" s="1" t="s">
        <v>5318</v>
      </c>
    </row>
    <row r="2581" spans="1:8" hidden="1" x14ac:dyDescent="0.3">
      <c r="A2581" s="1" t="s">
        <v>212</v>
      </c>
      <c r="B2581" s="1" t="str">
        <f t="shared" si="121"/>
        <v>Russia</v>
      </c>
      <c r="C2581" s="5" t="str">
        <f t="shared" si="120"/>
        <v>1996</v>
      </c>
      <c r="D2581" s="1" t="str">
        <f t="shared" si="122"/>
        <v xml:space="preserve">Molniya-M /Block SO-L </v>
      </c>
      <c r="E2581" s="1" t="s">
        <v>346</v>
      </c>
      <c r="F2581" s="7" t="str">
        <f>TEXT(DATE(MID(H2581, 13, 4), CHOOSE(MATCH( MID(H2581, 5, 3), {"Jan","Feb","Mar","Apr","May","Jun","Jul","Aug","Sep","Oct","Nov","Dec"}, 0), 1, 2, 3, 4, 5, 6, 7, 8, 9, 10, 11, 12), MID(H2581, 9, 2)), "yyyy-mm-dd")</f>
        <v>1996-08-29</v>
      </c>
      <c r="G2581" s="1" t="s">
        <v>5321</v>
      </c>
      <c r="H2581" s="1" t="s">
        <v>5320</v>
      </c>
    </row>
    <row r="2582" spans="1:8" hidden="1" x14ac:dyDescent="0.3">
      <c r="A2582" s="1" t="s">
        <v>1200</v>
      </c>
      <c r="B2582" s="1" t="str">
        <f t="shared" si="121"/>
        <v>USA</v>
      </c>
      <c r="C2582" s="5" t="str">
        <f t="shared" si="120"/>
        <v>1996</v>
      </c>
      <c r="D2582" s="1" t="str">
        <f t="shared" si="122"/>
        <v xml:space="preserve">Pegasus XL </v>
      </c>
      <c r="E2582" s="1" t="s">
        <v>8</v>
      </c>
      <c r="F2582" s="7" t="str">
        <f>TEXT(DATE(MID(H2582, 13, 4), CHOOSE(MATCH( MID(H2582, 5, 3), {"Jan","Feb","Mar","Apr","May","Jun","Jul","Aug","Sep","Oct","Nov","Dec"}, 0), 1, 2, 3, 4, 5, 6, 7, 8, 9, 10, 11, 12), MID(H2582, 9, 2)), "yyyy-mm-dd")</f>
        <v>1996-08-21</v>
      </c>
      <c r="G2582" s="1" t="s">
        <v>5323</v>
      </c>
      <c r="H2582" s="1" t="s">
        <v>5322</v>
      </c>
    </row>
    <row r="2583" spans="1:8" hidden="1" x14ac:dyDescent="0.3">
      <c r="A2583" s="1" t="s">
        <v>18</v>
      </c>
      <c r="B2583" s="1" t="str">
        <f t="shared" si="121"/>
        <v>China</v>
      </c>
      <c r="C2583" s="5" t="str">
        <f t="shared" si="120"/>
        <v>1996</v>
      </c>
      <c r="D2583" s="1" t="str">
        <f t="shared" si="122"/>
        <v xml:space="preserve">Long March 3 </v>
      </c>
      <c r="E2583" s="1" t="s">
        <v>346</v>
      </c>
      <c r="F2583" s="7" t="str">
        <f>TEXT(DATE(MID(H2583, 13, 4), CHOOSE(MATCH( MID(H2583, 5, 3), {"Jan","Feb","Mar","Apr","May","Jun","Jul","Aug","Sep","Oct","Nov","Dec"}, 0), 1, 2, 3, 4, 5, 6, 7, 8, 9, 10, 11, 12), MID(H2583, 9, 2)), "yyyy-mm-dd")</f>
        <v>1996-08-18</v>
      </c>
      <c r="G2583" s="1" t="s">
        <v>5325</v>
      </c>
      <c r="H2583" s="1" t="s">
        <v>5324</v>
      </c>
    </row>
    <row r="2584" spans="1:8" hidden="1" x14ac:dyDescent="0.3">
      <c r="A2584" s="1" t="s">
        <v>1630</v>
      </c>
      <c r="B2584" s="1" t="str">
        <f t="shared" si="121"/>
        <v>Kazakhstan</v>
      </c>
      <c r="C2584" s="5" t="str">
        <f t="shared" si="120"/>
        <v>1996</v>
      </c>
      <c r="D2584" s="1" t="str">
        <f t="shared" si="122"/>
        <v xml:space="preserve">Soyuz U </v>
      </c>
      <c r="E2584" s="1" t="s">
        <v>346</v>
      </c>
      <c r="F2584" s="7" t="str">
        <f>TEXT(DATE(MID(H2584, 13, 4), CHOOSE(MATCH( MID(H2584, 5, 3), {"Jan","Feb","Mar","Apr","May","Jun","Jul","Aug","Sep","Oct","Nov","Dec"}, 0), 1, 2, 3, 4, 5, 6, 7, 8, 9, 10, 11, 12), MID(H2584, 9, 2)), "yyyy-mm-dd")</f>
        <v>1996-08-17</v>
      </c>
      <c r="G2584" s="1" t="s">
        <v>5327</v>
      </c>
      <c r="H2584" s="1" t="s">
        <v>5326</v>
      </c>
    </row>
    <row r="2585" spans="1:8" hidden="1" x14ac:dyDescent="0.3">
      <c r="A2585" s="1" t="s">
        <v>61</v>
      </c>
      <c r="B2585" s="1" t="str">
        <f t="shared" si="121"/>
        <v>Japan</v>
      </c>
      <c r="C2585" s="5" t="str">
        <f t="shared" si="120"/>
        <v>1996</v>
      </c>
      <c r="D2585" s="1" t="str">
        <f t="shared" si="122"/>
        <v xml:space="preserve">H-II (2 SSB) </v>
      </c>
      <c r="E2585" s="1" t="s">
        <v>346</v>
      </c>
      <c r="F2585" s="7" t="str">
        <f>TEXT(DATE(MID(H2585, 13, 4), CHOOSE(MATCH( MID(H2585, 5, 3), {"Jan","Feb","Mar","Apr","May","Jun","Jul","Aug","Sep","Oct","Nov","Dec"}, 0), 1, 2, 3, 4, 5, 6, 7, 8, 9, 10, 11, 12), MID(H2585, 9, 2)), "yyyy-mm-dd")</f>
        <v>1996-08-17</v>
      </c>
      <c r="G2585" s="1" t="s">
        <v>5329</v>
      </c>
      <c r="H2585" s="1" t="s">
        <v>5328</v>
      </c>
    </row>
    <row r="2586" spans="1:8" hidden="1" x14ac:dyDescent="0.3">
      <c r="A2586" s="1" t="s">
        <v>212</v>
      </c>
      <c r="B2586" s="1" t="str">
        <f t="shared" si="121"/>
        <v>Russia</v>
      </c>
      <c r="C2586" s="5" t="str">
        <f t="shared" si="120"/>
        <v>1996</v>
      </c>
      <c r="D2586" s="1" t="str">
        <f t="shared" si="122"/>
        <v xml:space="preserve">Molniya-M /Block ML </v>
      </c>
      <c r="E2586" s="1" t="s">
        <v>346</v>
      </c>
      <c r="F2586" s="7" t="str">
        <f>TEXT(DATE(MID(H2586, 13, 4), CHOOSE(MATCH( MID(H2586, 5, 3), {"Jan","Feb","Mar","Apr","May","Jun","Jul","Aug","Sep","Oct","Nov","Dec"}, 0), 1, 2, 3, 4, 5, 6, 7, 8, 9, 10, 11, 12), MID(H2586, 9, 2)), "yyyy-mm-dd")</f>
        <v>1996-08-14</v>
      </c>
      <c r="G2586" s="1" t="s">
        <v>5331</v>
      </c>
      <c r="H2586" s="1" t="s">
        <v>5330</v>
      </c>
    </row>
    <row r="2587" spans="1:8" hidden="1" x14ac:dyDescent="0.3">
      <c r="A2587" s="1" t="s">
        <v>4338</v>
      </c>
      <c r="B2587" s="1" t="str">
        <f t="shared" si="121"/>
        <v>France</v>
      </c>
      <c r="C2587" s="5" t="str">
        <f t="shared" si="120"/>
        <v>1996</v>
      </c>
      <c r="D2587" s="1" t="str">
        <f t="shared" si="122"/>
        <v xml:space="preserve">Ariane 44L </v>
      </c>
      <c r="E2587" s="1" t="s">
        <v>346</v>
      </c>
      <c r="F2587" s="7" t="str">
        <f>TEXT(DATE(MID(H2587, 13, 4), CHOOSE(MATCH( MID(H2587, 5, 3), {"Jan","Feb","Mar","Apr","May","Jun","Jul","Aug","Sep","Oct","Nov","Dec"}, 0), 1, 2, 3, 4, 5, 6, 7, 8, 9, 10, 11, 12), MID(H2587, 9, 2)), "yyyy-mm-dd")</f>
        <v>1996-08-08</v>
      </c>
      <c r="G2587" s="1" t="s">
        <v>5333</v>
      </c>
      <c r="H2587" s="1" t="s">
        <v>5332</v>
      </c>
    </row>
    <row r="2588" spans="1:8" hidden="1" x14ac:dyDescent="0.3">
      <c r="A2588" s="1" t="s">
        <v>1630</v>
      </c>
      <c r="B2588" s="1" t="str">
        <f t="shared" si="121"/>
        <v>Kazakhstan</v>
      </c>
      <c r="C2588" s="5" t="str">
        <f t="shared" si="120"/>
        <v>1996</v>
      </c>
      <c r="D2588" s="1" t="str">
        <f t="shared" si="122"/>
        <v xml:space="preserve">Soyuz U </v>
      </c>
      <c r="E2588" s="1" t="s">
        <v>346</v>
      </c>
      <c r="F2588" s="7" t="str">
        <f>TEXT(DATE(MID(H2588, 13, 4), CHOOSE(MATCH( MID(H2588, 5, 3), {"Jan","Feb","Mar","Apr","May","Jun","Jul","Aug","Sep","Oct","Nov","Dec"}, 0), 1, 2, 3, 4, 5, 6, 7, 8, 9, 10, 11, 12), MID(H2588, 9, 2)), "yyyy-mm-dd")</f>
        <v>1996-07-31</v>
      </c>
      <c r="G2588" s="1" t="s">
        <v>5335</v>
      </c>
      <c r="H2588" s="1" t="s">
        <v>5334</v>
      </c>
    </row>
    <row r="2589" spans="1:8" hidden="1" x14ac:dyDescent="0.3">
      <c r="A2589" s="1" t="s">
        <v>4149</v>
      </c>
      <c r="B2589" s="1" t="str">
        <f t="shared" si="121"/>
        <v>USA</v>
      </c>
      <c r="C2589" s="5" t="str">
        <f t="shared" si="120"/>
        <v>1996</v>
      </c>
      <c r="D2589" s="1" t="str">
        <f t="shared" si="122"/>
        <v xml:space="preserve">Atlas II </v>
      </c>
      <c r="E2589" s="1" t="s">
        <v>346</v>
      </c>
      <c r="F2589" s="7" t="str">
        <f>TEXT(DATE(MID(H2589, 13, 4), CHOOSE(MATCH( MID(H2589, 5, 3), {"Jan","Feb","Mar","Apr","May","Jun","Jul","Aug","Sep","Oct","Nov","Dec"}, 0), 1, 2, 3, 4, 5, 6, 7, 8, 9, 10, 11, 12), MID(H2589, 9, 2)), "yyyy-mm-dd")</f>
        <v>1996-07-25</v>
      </c>
      <c r="G2589" s="1" t="s">
        <v>5337</v>
      </c>
      <c r="H2589" s="1" t="s">
        <v>5336</v>
      </c>
    </row>
    <row r="2590" spans="1:8" hidden="1" x14ac:dyDescent="0.3">
      <c r="A2590" s="1" t="s">
        <v>3478</v>
      </c>
      <c r="B2590" s="1" t="str">
        <f t="shared" si="121"/>
        <v>USA</v>
      </c>
      <c r="C2590" s="5" t="str">
        <f t="shared" si="120"/>
        <v>1996</v>
      </c>
      <c r="D2590" s="1" t="str">
        <f t="shared" si="122"/>
        <v xml:space="preserve">Delta II 7925 </v>
      </c>
      <c r="E2590" s="1" t="s">
        <v>346</v>
      </c>
      <c r="F2590" s="7" t="str">
        <f>TEXT(DATE(MID(H2590, 13, 4), CHOOSE(MATCH( MID(H2590, 5, 3), {"Jan","Feb","Mar","Apr","May","Jun","Jul","Aug","Sep","Oct","Nov","Dec"}, 0), 1, 2, 3, 4, 5, 6, 7, 8, 9, 10, 11, 12), MID(H2590, 9, 2)), "yyyy-mm-dd")</f>
        <v>1996-07-16</v>
      </c>
      <c r="G2590" s="1" t="s">
        <v>5339</v>
      </c>
      <c r="H2590" s="1" t="s">
        <v>5338</v>
      </c>
    </row>
    <row r="2591" spans="1:8" hidden="1" x14ac:dyDescent="0.3">
      <c r="A2591" s="1" t="s">
        <v>4338</v>
      </c>
      <c r="B2591" s="1" t="str">
        <f t="shared" si="121"/>
        <v>France</v>
      </c>
      <c r="C2591" s="5" t="str">
        <f t="shared" si="120"/>
        <v>1996</v>
      </c>
      <c r="D2591" s="1" t="str">
        <f t="shared" si="122"/>
        <v xml:space="preserve">Ariane 44L </v>
      </c>
      <c r="E2591" s="1" t="s">
        <v>346</v>
      </c>
      <c r="F2591" s="7" t="str">
        <f>TEXT(DATE(MID(H2591, 13, 4), CHOOSE(MATCH( MID(H2591, 5, 3), {"Jan","Feb","Mar","Apr","May","Jun","Jul","Aug","Sep","Oct","Nov","Dec"}, 0), 1, 2, 3, 4, 5, 6, 7, 8, 9, 10, 11, 12), MID(H2591, 9, 2)), "yyyy-mm-dd")</f>
        <v>1996-07-09</v>
      </c>
      <c r="G2591" s="1" t="s">
        <v>5341</v>
      </c>
      <c r="H2591" s="1" t="s">
        <v>5340</v>
      </c>
    </row>
    <row r="2592" spans="1:8" hidden="1" x14ac:dyDescent="0.3">
      <c r="A2592" s="1" t="s">
        <v>18</v>
      </c>
      <c r="B2592" s="1" t="str">
        <f t="shared" si="121"/>
        <v>China</v>
      </c>
      <c r="C2592" s="5" t="str">
        <f t="shared" si="120"/>
        <v>1996</v>
      </c>
      <c r="D2592" s="1" t="str">
        <f t="shared" si="122"/>
        <v xml:space="preserve">Long March 3 </v>
      </c>
      <c r="E2592" s="1" t="s">
        <v>346</v>
      </c>
      <c r="F2592" s="7" t="str">
        <f>TEXT(DATE(MID(H2592, 13, 4), CHOOSE(MATCH( MID(H2592, 5, 3), {"Jan","Feb","Mar","Apr","May","Jun","Jul","Aug","Sep","Oct","Nov","Dec"}, 0), 1, 2, 3, 4, 5, 6, 7, 8, 9, 10, 11, 12), MID(H2592, 9, 2)), "yyyy-mm-dd")</f>
        <v>1996-07-03</v>
      </c>
      <c r="G2592" s="1" t="s">
        <v>5343</v>
      </c>
      <c r="H2592" s="1" t="s">
        <v>5342</v>
      </c>
    </row>
    <row r="2593" spans="1:8" hidden="1" x14ac:dyDescent="0.3">
      <c r="A2593" s="1" t="s">
        <v>11</v>
      </c>
      <c r="B2593" s="1" t="str">
        <f t="shared" si="121"/>
        <v>USA</v>
      </c>
      <c r="C2593" s="5" t="str">
        <f t="shared" si="120"/>
        <v>1996</v>
      </c>
      <c r="D2593" s="1" t="str">
        <f t="shared" si="122"/>
        <v xml:space="preserve">Titan IV(405)A </v>
      </c>
      <c r="E2593" s="1" t="s">
        <v>346</v>
      </c>
      <c r="F2593" s="7" t="str">
        <f>TEXT(DATE(MID(H2593, 13, 4), CHOOSE(MATCH( MID(H2593, 5, 3), {"Jan","Feb","Mar","Apr","May","Jun","Jul","Aug","Sep","Oct","Nov","Dec"}, 0), 1, 2, 3, 4, 5, 6, 7, 8, 9, 10, 11, 12), MID(H2593, 9, 2)), "yyyy-mm-dd")</f>
        <v>1996-07-03</v>
      </c>
      <c r="G2593" s="1" t="s">
        <v>5345</v>
      </c>
      <c r="H2593" s="1" t="s">
        <v>5344</v>
      </c>
    </row>
    <row r="2594" spans="1:8" hidden="1" x14ac:dyDescent="0.3">
      <c r="A2594" s="1" t="s">
        <v>1200</v>
      </c>
      <c r="B2594" s="1" t="str">
        <f t="shared" si="121"/>
        <v>USA</v>
      </c>
      <c r="C2594" s="5" t="str">
        <f t="shared" si="120"/>
        <v>1996</v>
      </c>
      <c r="D2594" s="1" t="str">
        <f t="shared" si="122"/>
        <v xml:space="preserve">Pegasus XL </v>
      </c>
      <c r="E2594" s="1" t="s">
        <v>8</v>
      </c>
      <c r="F2594" s="7" t="str">
        <f>TEXT(DATE(MID(H2594, 13, 4), CHOOSE(MATCH( MID(H2594, 5, 3), {"Jan","Feb","Mar","Apr","May","Jun","Jul","Aug","Sep","Oct","Nov","Dec"}, 0), 1, 2, 3, 4, 5, 6, 7, 8, 9, 10, 11, 12), MID(H2594, 9, 2)), "yyyy-mm-dd")</f>
        <v>1996-07-02</v>
      </c>
      <c r="G2594" s="1" t="s">
        <v>5347</v>
      </c>
      <c r="H2594" s="1" t="s">
        <v>5346</v>
      </c>
    </row>
    <row r="2595" spans="1:8" hidden="1" x14ac:dyDescent="0.3">
      <c r="A2595" s="1" t="s">
        <v>3038</v>
      </c>
      <c r="B2595" s="1" t="str">
        <f t="shared" si="121"/>
        <v>Russia</v>
      </c>
      <c r="C2595" s="5" t="str">
        <f t="shared" si="120"/>
        <v>1996</v>
      </c>
      <c r="D2595" s="1" t="str">
        <f t="shared" si="122"/>
        <v xml:space="preserve">Soyuz U </v>
      </c>
      <c r="E2595" s="1" t="s">
        <v>346</v>
      </c>
      <c r="F2595" s="7" t="str">
        <f>TEXT(DATE(MID(H2595, 13, 4), CHOOSE(MATCH( MID(H2595, 5, 3), {"Jan","Feb","Mar","Apr","May","Jun","Jul","Aug","Sep","Oct","Nov","Dec"}, 0), 1, 2, 3, 4, 5, 6, 7, 8, 9, 10, 11, 12), MID(H2595, 9, 2)), "yyyy-mm-dd")</f>
        <v>1996-06-20</v>
      </c>
      <c r="G2595" s="1" t="s">
        <v>5349</v>
      </c>
      <c r="H2595" s="1" t="s">
        <v>5348</v>
      </c>
    </row>
    <row r="2596" spans="1:8" hidden="1" x14ac:dyDescent="0.3">
      <c r="A2596" s="1" t="s">
        <v>658</v>
      </c>
      <c r="B2596" s="1" t="str">
        <f t="shared" si="121"/>
        <v>USA</v>
      </c>
      <c r="C2596" s="5" t="str">
        <f t="shared" si="120"/>
        <v>1996</v>
      </c>
      <c r="D2596" s="1" t="str">
        <f t="shared" si="122"/>
        <v xml:space="preserve">Space Shuttle Columbia </v>
      </c>
      <c r="E2596" s="1" t="s">
        <v>346</v>
      </c>
      <c r="F2596" s="7" t="str">
        <f>TEXT(DATE(MID(H2596, 13, 4), CHOOSE(MATCH( MID(H2596, 5, 3), {"Jan","Feb","Mar","Apr","May","Jun","Jul","Aug","Sep","Oct","Nov","Dec"}, 0), 1, 2, 3, 4, 5, 6, 7, 8, 9, 10, 11, 12), MID(H2596, 9, 2)), "yyyy-mm-dd")</f>
        <v>1996-06-20</v>
      </c>
      <c r="G2596" s="1" t="s">
        <v>5351</v>
      </c>
      <c r="H2596" s="1" t="s">
        <v>5350</v>
      </c>
    </row>
    <row r="2597" spans="1:8" hidden="1" x14ac:dyDescent="0.3">
      <c r="A2597" s="1" t="s">
        <v>4338</v>
      </c>
      <c r="B2597" s="1" t="str">
        <f t="shared" si="121"/>
        <v>France</v>
      </c>
      <c r="C2597" s="5" t="str">
        <f t="shared" si="120"/>
        <v>1996</v>
      </c>
      <c r="D2597" s="1" t="str">
        <f t="shared" si="122"/>
        <v xml:space="preserve">Ariane 44P </v>
      </c>
      <c r="E2597" s="1" t="s">
        <v>346</v>
      </c>
      <c r="F2597" s="7" t="str">
        <f>TEXT(DATE(MID(H2597, 13, 4), CHOOSE(MATCH( MID(H2597, 5, 3), {"Jan","Feb","Mar","Apr","May","Jun","Jul","Aug","Sep","Oct","Nov","Dec"}, 0), 1, 2, 3, 4, 5, 6, 7, 8, 9, 10, 11, 12), MID(H2597, 9, 2)), "yyyy-mm-dd")</f>
        <v>1996-06-15</v>
      </c>
      <c r="G2597" s="1" t="s">
        <v>5353</v>
      </c>
      <c r="H2597" s="1" t="s">
        <v>5352</v>
      </c>
    </row>
    <row r="2598" spans="1:8" hidden="1" x14ac:dyDescent="0.3">
      <c r="A2598" s="1" t="s">
        <v>379</v>
      </c>
      <c r="B2598" s="1" t="str">
        <f t="shared" si="121"/>
        <v>France</v>
      </c>
      <c r="C2598" s="5" t="str">
        <f t="shared" si="120"/>
        <v>1996</v>
      </c>
      <c r="D2598" s="1" t="str">
        <f t="shared" si="122"/>
        <v xml:space="preserve">Ariane 5 G </v>
      </c>
      <c r="E2598" s="1" t="s">
        <v>346</v>
      </c>
      <c r="F2598" s="7" t="str">
        <f>TEXT(DATE(MID(H2598, 13, 4), CHOOSE(MATCH( MID(H2598, 5, 3), {"Jan","Feb","Mar","Apr","May","Jun","Jul","Aug","Sep","Oct","Nov","Dec"}, 0), 1, 2, 3, 4, 5, 6, 7, 8, 9, 10, 11, 12), MID(H2598, 9, 2)), "yyyy-mm-dd")</f>
        <v>1996-06-04</v>
      </c>
      <c r="G2598" s="1" t="s">
        <v>5355</v>
      </c>
      <c r="H2598" s="1" t="s">
        <v>5354</v>
      </c>
    </row>
    <row r="2599" spans="1:8" hidden="1" x14ac:dyDescent="0.3">
      <c r="A2599" s="1" t="s">
        <v>529</v>
      </c>
      <c r="B2599" s="1" t="str">
        <f t="shared" si="121"/>
        <v>Kazakhstan</v>
      </c>
      <c r="C2599" s="5" t="str">
        <f t="shared" si="120"/>
        <v>1996</v>
      </c>
      <c r="D2599" s="1" t="str">
        <f t="shared" si="122"/>
        <v xml:space="preserve">Proton K/Block-DM-2 </v>
      </c>
      <c r="E2599" s="1" t="s">
        <v>346</v>
      </c>
      <c r="F2599" s="7" t="str">
        <f>TEXT(DATE(MID(H2599, 13, 4), CHOOSE(MATCH( MID(H2599, 5, 3), {"Jan","Feb","Mar","Apr","May","Jun","Jul","Aug","Sep","Oct","Nov","Dec"}, 0), 1, 2, 3, 4, 5, 6, 7, 8, 9, 10, 11, 12), MID(H2599, 9, 2)), "yyyy-mm-dd")</f>
        <v>1996-05-25</v>
      </c>
      <c r="G2599" s="1" t="s">
        <v>5357</v>
      </c>
      <c r="H2599" s="1" t="s">
        <v>5356</v>
      </c>
    </row>
    <row r="2600" spans="1:8" hidden="1" x14ac:dyDescent="0.3">
      <c r="A2600" s="1" t="s">
        <v>3160</v>
      </c>
      <c r="B2600" s="1" t="str">
        <f t="shared" si="121"/>
        <v>USA</v>
      </c>
      <c r="C2600" s="5" t="str">
        <f t="shared" si="120"/>
        <v>1996</v>
      </c>
      <c r="D2600" s="1" t="str">
        <f t="shared" si="122"/>
        <v xml:space="preserve">Delta II 7925 </v>
      </c>
      <c r="E2600" s="1" t="s">
        <v>346</v>
      </c>
      <c r="F2600" s="7" t="str">
        <f>TEXT(DATE(MID(H2600, 13, 4), CHOOSE(MATCH( MID(H2600, 5, 3), {"Jan","Feb","Mar","Apr","May","Jun","Jul","Aug","Sep","Oct","Nov","Dec"}, 0), 1, 2, 3, 4, 5, 6, 7, 8, 9, 10, 11, 12), MID(H2600, 9, 2)), "yyyy-mm-dd")</f>
        <v>1996-05-24</v>
      </c>
      <c r="G2600" s="1" t="s">
        <v>5359</v>
      </c>
      <c r="H2600" s="1" t="s">
        <v>5358</v>
      </c>
    </row>
    <row r="2601" spans="1:8" hidden="1" x14ac:dyDescent="0.3">
      <c r="A2601" s="1" t="s">
        <v>658</v>
      </c>
      <c r="B2601" s="1" t="str">
        <f t="shared" si="121"/>
        <v>USA</v>
      </c>
      <c r="C2601" s="5" t="str">
        <f t="shared" si="120"/>
        <v>1996</v>
      </c>
      <c r="D2601" s="1" t="str">
        <f t="shared" si="122"/>
        <v xml:space="preserve">Space Shuttle Endeavour </v>
      </c>
      <c r="E2601" s="1" t="s">
        <v>346</v>
      </c>
      <c r="F2601" s="7" t="str">
        <f>TEXT(DATE(MID(H2601, 13, 4), CHOOSE(MATCH( MID(H2601, 5, 3), {"Jan","Feb","Mar","Apr","May","Jun","Jul","Aug","Sep","Oct","Nov","Dec"}, 0), 1, 2, 3, 4, 5, 6, 7, 8, 9, 10, 11, 12), MID(H2601, 9, 2)), "yyyy-mm-dd")</f>
        <v>1996-05-19</v>
      </c>
      <c r="G2601" s="1" t="s">
        <v>5361</v>
      </c>
      <c r="H2601" s="1" t="s">
        <v>5360</v>
      </c>
    </row>
    <row r="2602" spans="1:8" hidden="1" x14ac:dyDescent="0.3">
      <c r="A2602" s="1" t="s">
        <v>1200</v>
      </c>
      <c r="B2602" s="1" t="str">
        <f t="shared" si="121"/>
        <v>USA</v>
      </c>
      <c r="C2602" s="5" t="str">
        <f t="shared" si="120"/>
        <v>1996</v>
      </c>
      <c r="D2602" s="1" t="str">
        <f t="shared" si="122"/>
        <v xml:space="preserve">Pegasus </v>
      </c>
      <c r="E2602" s="1" t="s">
        <v>346</v>
      </c>
      <c r="F2602" s="7" t="str">
        <f>TEXT(DATE(MID(H2602, 13, 4), CHOOSE(MATCH( MID(H2602, 5, 3), {"Jan","Feb","Mar","Apr","May","Jun","Jul","Aug","Sep","Oct","Nov","Dec"}, 0), 1, 2, 3, 4, 5, 6, 7, 8, 9, 10, 11, 12), MID(H2602, 9, 2)), "yyyy-mm-dd")</f>
        <v>1996-05-17</v>
      </c>
      <c r="G2602" s="1" t="s">
        <v>5363</v>
      </c>
      <c r="H2602" s="1" t="s">
        <v>5362</v>
      </c>
    </row>
    <row r="2603" spans="1:8" hidden="1" x14ac:dyDescent="0.3">
      <c r="A2603" s="1" t="s">
        <v>4338</v>
      </c>
      <c r="B2603" s="1" t="str">
        <f t="shared" si="121"/>
        <v>France</v>
      </c>
      <c r="C2603" s="5" t="str">
        <f t="shared" si="120"/>
        <v>1996</v>
      </c>
      <c r="D2603" s="1" t="str">
        <f t="shared" si="122"/>
        <v xml:space="preserve">Ariane 44L </v>
      </c>
      <c r="E2603" s="1" t="s">
        <v>346</v>
      </c>
      <c r="F2603" s="7" t="str">
        <f>TEXT(DATE(MID(H2603, 13, 4), CHOOSE(MATCH( MID(H2603, 5, 3), {"Jan","Feb","Mar","Apr","May","Jun","Jul","Aug","Sep","Oct","Nov","Dec"}, 0), 1, 2, 3, 4, 5, 6, 7, 8, 9, 10, 11, 12), MID(H2603, 9, 2)), "yyyy-mm-dd")</f>
        <v>1996-05-16</v>
      </c>
      <c r="G2603" s="1" t="s">
        <v>5365</v>
      </c>
      <c r="H2603" s="1" t="s">
        <v>5364</v>
      </c>
    </row>
    <row r="2604" spans="1:8" hidden="1" x14ac:dyDescent="0.3">
      <c r="A2604" s="1" t="s">
        <v>130</v>
      </c>
      <c r="B2604" s="1" t="str">
        <f t="shared" si="121"/>
        <v>Kazakhstan</v>
      </c>
      <c r="C2604" s="5" t="str">
        <f t="shared" si="120"/>
        <v>1996</v>
      </c>
      <c r="D2604" s="1" t="str">
        <f t="shared" si="122"/>
        <v xml:space="preserve">Soyuz U </v>
      </c>
      <c r="E2604" s="1" t="s">
        <v>346</v>
      </c>
      <c r="F2604" s="7" t="str">
        <f>TEXT(DATE(MID(H2604, 13, 4), CHOOSE(MATCH( MID(H2604, 5, 3), {"Jan","Feb","Mar","Apr","May","Jun","Jul","Aug","Sep","Oct","Nov","Dec"}, 0), 1, 2, 3, 4, 5, 6, 7, 8, 9, 10, 11, 12), MID(H2604, 9, 2)), "yyyy-mm-dd")</f>
        <v>1996-05-14</v>
      </c>
      <c r="G2604" s="1" t="s">
        <v>5367</v>
      </c>
      <c r="H2604" s="1" t="s">
        <v>5366</v>
      </c>
    </row>
    <row r="2605" spans="1:8" hidden="1" x14ac:dyDescent="0.3">
      <c r="A2605" s="1" t="s">
        <v>27</v>
      </c>
      <c r="B2605" s="1" t="str">
        <f t="shared" si="121"/>
        <v>USA</v>
      </c>
      <c r="C2605" s="5" t="str">
        <f t="shared" si="120"/>
        <v>1996</v>
      </c>
      <c r="D2605" s="1" t="str">
        <f t="shared" si="122"/>
        <v xml:space="preserve">Titan IV(403)A </v>
      </c>
      <c r="E2605" s="1" t="s">
        <v>346</v>
      </c>
      <c r="F2605" s="7" t="str">
        <f>TEXT(DATE(MID(H2605, 13, 4), CHOOSE(MATCH( MID(H2605, 5, 3), {"Jan","Feb","Mar","Apr","May","Jun","Jul","Aug","Sep","Oct","Nov","Dec"}, 0), 1, 2, 3, 4, 5, 6, 7, 8, 9, 10, 11, 12), MID(H2605, 9, 2)), "yyyy-mm-dd")</f>
        <v>1996-05-12</v>
      </c>
      <c r="G2605" s="1" t="s">
        <v>5369</v>
      </c>
      <c r="H2605" s="1" t="s">
        <v>5368</v>
      </c>
    </row>
    <row r="2606" spans="1:8" hidden="1" x14ac:dyDescent="0.3">
      <c r="A2606" s="1" t="s">
        <v>1630</v>
      </c>
      <c r="B2606" s="1" t="str">
        <f t="shared" si="121"/>
        <v>Kazakhstan</v>
      </c>
      <c r="C2606" s="5" t="str">
        <f t="shared" si="120"/>
        <v>1996</v>
      </c>
      <c r="D2606" s="1" t="str">
        <f t="shared" si="122"/>
        <v xml:space="preserve">Soyuz U </v>
      </c>
      <c r="E2606" s="1" t="s">
        <v>346</v>
      </c>
      <c r="F2606" s="7" t="str">
        <f>TEXT(DATE(MID(H2606, 13, 4), CHOOSE(MATCH( MID(H2606, 5, 3), {"Jan","Feb","Mar","Apr","May","Jun","Jul","Aug","Sep","Oct","Nov","Dec"}, 0), 1, 2, 3, 4, 5, 6, 7, 8, 9, 10, 11, 12), MID(H2606, 9, 2)), "yyyy-mm-dd")</f>
        <v>1996-05-05</v>
      </c>
      <c r="G2606" s="1" t="s">
        <v>5371</v>
      </c>
      <c r="H2606" s="1" t="s">
        <v>5370</v>
      </c>
    </row>
    <row r="2607" spans="1:8" hidden="1" x14ac:dyDescent="0.3">
      <c r="A2607" s="1" t="s">
        <v>4092</v>
      </c>
      <c r="B2607" s="1" t="str">
        <f t="shared" si="121"/>
        <v>USA</v>
      </c>
      <c r="C2607" s="5" t="str">
        <f t="shared" si="120"/>
        <v>1996</v>
      </c>
      <c r="D2607" s="1" t="str">
        <f t="shared" si="122"/>
        <v xml:space="preserve">Atlas I </v>
      </c>
      <c r="E2607" s="1" t="s">
        <v>346</v>
      </c>
      <c r="F2607" s="7" t="str">
        <f>TEXT(DATE(MID(H2607, 13, 4), CHOOSE(MATCH( MID(H2607, 5, 3), {"Jan","Feb","Mar","Apr","May","Jun","Jul","Aug","Sep","Oct","Nov","Dec"}, 0), 1, 2, 3, 4, 5, 6, 7, 8, 9, 10, 11, 12), MID(H2607, 9, 2)), "yyyy-mm-dd")</f>
        <v>1996-04-30</v>
      </c>
      <c r="G2607" s="1" t="s">
        <v>5373</v>
      </c>
      <c r="H2607" s="1" t="s">
        <v>5372</v>
      </c>
    </row>
    <row r="2608" spans="1:8" hidden="1" x14ac:dyDescent="0.3">
      <c r="A2608" s="1" t="s">
        <v>75</v>
      </c>
      <c r="B2608" s="1" t="str">
        <f t="shared" si="121"/>
        <v>USA</v>
      </c>
      <c r="C2608" s="5" t="str">
        <f t="shared" si="120"/>
        <v>1996</v>
      </c>
      <c r="D2608" s="1" t="str">
        <f t="shared" si="122"/>
        <v xml:space="preserve">Titan IV(401)A </v>
      </c>
      <c r="E2608" s="1" t="s">
        <v>346</v>
      </c>
      <c r="F2608" s="7" t="str">
        <f>TEXT(DATE(MID(H2608, 13, 4), CHOOSE(MATCH( MID(H2608, 5, 3), {"Jan","Feb","Mar","Apr","May","Jun","Jul","Aug","Sep","Oct","Nov","Dec"}, 0), 1, 2, 3, 4, 5, 6, 7, 8, 9, 10, 11, 12), MID(H2608, 9, 2)), "yyyy-mm-dd")</f>
        <v>1996-04-24</v>
      </c>
      <c r="G2608" s="1" t="s">
        <v>5375</v>
      </c>
      <c r="H2608" s="1" t="s">
        <v>5374</v>
      </c>
    </row>
    <row r="2609" spans="1:8" hidden="1" x14ac:dyDescent="0.3">
      <c r="A2609" s="1" t="s">
        <v>3373</v>
      </c>
      <c r="B2609" s="1" t="str">
        <f t="shared" si="121"/>
        <v>Russia</v>
      </c>
      <c r="C2609" s="5" t="str">
        <f t="shared" si="120"/>
        <v>1996</v>
      </c>
      <c r="D2609" s="1" t="str">
        <f t="shared" si="122"/>
        <v xml:space="preserve">Cosmos-3M </v>
      </c>
      <c r="E2609" s="1" t="s">
        <v>346</v>
      </c>
      <c r="F2609" s="7" t="str">
        <f>TEXT(DATE(MID(H2609, 13, 4), CHOOSE(MATCH( MID(H2609, 5, 3), {"Jan","Feb","Mar","Apr","May","Jun","Jul","Aug","Sep","Oct","Nov","Dec"}, 0), 1, 2, 3, 4, 5, 6, 7, 8, 9, 10, 11, 12), MID(H2609, 9, 2)), "yyyy-mm-dd")</f>
        <v>1996-04-24</v>
      </c>
      <c r="G2609" s="1" t="s">
        <v>5377</v>
      </c>
      <c r="H2609" s="1" t="s">
        <v>5376</v>
      </c>
    </row>
    <row r="2610" spans="1:8" hidden="1" x14ac:dyDescent="0.3">
      <c r="A2610" s="1" t="s">
        <v>114</v>
      </c>
      <c r="B2610" s="1" t="str">
        <f t="shared" si="121"/>
        <v>USA</v>
      </c>
      <c r="C2610" s="5" t="str">
        <f t="shared" si="120"/>
        <v>1996</v>
      </c>
      <c r="D2610" s="1" t="str">
        <f t="shared" si="122"/>
        <v xml:space="preserve">Delta II 7920-10 </v>
      </c>
      <c r="E2610" s="1" t="s">
        <v>346</v>
      </c>
      <c r="F2610" s="7" t="str">
        <f>TEXT(DATE(MID(H2610, 13, 4), CHOOSE(MATCH( MID(H2610, 5, 3), {"Jan","Feb","Mar","Apr","May","Jun","Jul","Aug","Sep","Oct","Nov","Dec"}, 0), 1, 2, 3, 4, 5, 6, 7, 8, 9, 10, 11, 12), MID(H2610, 9, 2)), "yyyy-mm-dd")</f>
        <v>1996-04-24</v>
      </c>
      <c r="G2610" s="1" t="s">
        <v>5379</v>
      </c>
      <c r="H2610" s="1" t="s">
        <v>5378</v>
      </c>
    </row>
    <row r="2611" spans="1:8" hidden="1" x14ac:dyDescent="0.3">
      <c r="A2611" s="1" t="s">
        <v>4200</v>
      </c>
      <c r="B2611" s="1" t="str">
        <f t="shared" si="121"/>
        <v>Kazakhstan</v>
      </c>
      <c r="C2611" s="5" t="str">
        <f t="shared" si="120"/>
        <v>1996</v>
      </c>
      <c r="D2611" s="1" t="str">
        <f t="shared" si="122"/>
        <v xml:space="preserve">Proton-K </v>
      </c>
      <c r="E2611" s="1" t="s">
        <v>346</v>
      </c>
      <c r="F2611" s="7" t="str">
        <f>TEXT(DATE(MID(H2611, 13, 4), CHOOSE(MATCH( MID(H2611, 5, 3), {"Jan","Feb","Mar","Apr","May","Jun","Jul","Aug","Sep","Oct","Nov","Dec"}, 0), 1, 2, 3, 4, 5, 6, 7, 8, 9, 10, 11, 12), MID(H2611, 9, 2)), "yyyy-mm-dd")</f>
        <v>1996-04-23</v>
      </c>
      <c r="G2611" s="1" t="s">
        <v>5381</v>
      </c>
      <c r="H2611" s="1" t="s">
        <v>5380</v>
      </c>
    </row>
    <row r="2612" spans="1:8" hidden="1" x14ac:dyDescent="0.3">
      <c r="A2612" s="1" t="s">
        <v>4338</v>
      </c>
      <c r="B2612" s="1" t="str">
        <f t="shared" si="121"/>
        <v>France</v>
      </c>
      <c r="C2612" s="5" t="str">
        <f t="shared" si="120"/>
        <v>1996</v>
      </c>
      <c r="D2612" s="1" t="str">
        <f t="shared" si="122"/>
        <v xml:space="preserve">Ariane 42P </v>
      </c>
      <c r="E2612" s="1" t="s">
        <v>346</v>
      </c>
      <c r="F2612" s="7" t="str">
        <f>TEXT(DATE(MID(H2612, 13, 4), CHOOSE(MATCH( MID(H2612, 5, 3), {"Jan","Feb","Mar","Apr","May","Jun","Jul","Aug","Sep","Oct","Nov","Dec"}, 0), 1, 2, 3, 4, 5, 6, 7, 8, 9, 10, 11, 12), MID(H2612, 9, 2)), "yyyy-mm-dd")</f>
        <v>1996-04-20</v>
      </c>
      <c r="G2612" s="1" t="s">
        <v>5383</v>
      </c>
      <c r="H2612" s="1" t="s">
        <v>5382</v>
      </c>
    </row>
    <row r="2613" spans="1:8" hidden="1" x14ac:dyDescent="0.3">
      <c r="A2613" s="1" t="s">
        <v>4200</v>
      </c>
      <c r="B2613" s="1" t="str">
        <f t="shared" si="121"/>
        <v>Kazakhstan</v>
      </c>
      <c r="C2613" s="5" t="str">
        <f t="shared" si="120"/>
        <v>1996</v>
      </c>
      <c r="D2613" s="1" t="str">
        <f t="shared" si="122"/>
        <v xml:space="preserve">Proton-K/Block DM-3 </v>
      </c>
      <c r="E2613" s="1" t="s">
        <v>346</v>
      </c>
      <c r="F2613" s="7" t="str">
        <f>TEXT(DATE(MID(H2613, 13, 4), CHOOSE(MATCH( MID(H2613, 5, 3), {"Jan","Feb","Mar","Apr","May","Jun","Jul","Aug","Sep","Oct","Nov","Dec"}, 0), 1, 2, 3, 4, 5, 6, 7, 8, 9, 10, 11, 12), MID(H2613, 9, 2)), "yyyy-mm-dd")</f>
        <v>1996-04-08</v>
      </c>
      <c r="G2613" s="1" t="s">
        <v>5385</v>
      </c>
      <c r="H2613" s="1" t="s">
        <v>5384</v>
      </c>
    </row>
    <row r="2614" spans="1:8" hidden="1" x14ac:dyDescent="0.3">
      <c r="A2614" s="1" t="s">
        <v>4149</v>
      </c>
      <c r="B2614" s="1" t="str">
        <f t="shared" si="121"/>
        <v>USA</v>
      </c>
      <c r="C2614" s="5" t="str">
        <f t="shared" si="120"/>
        <v>1996</v>
      </c>
      <c r="D2614" s="1" t="str">
        <f t="shared" si="122"/>
        <v xml:space="preserve">Atlas IIA </v>
      </c>
      <c r="E2614" s="1" t="s">
        <v>346</v>
      </c>
      <c r="F2614" s="7" t="str">
        <f>TEXT(DATE(MID(H2614, 13, 4), CHOOSE(MATCH( MID(H2614, 5, 3), {"Jan","Feb","Mar","Apr","May","Jun","Jul","Aug","Sep","Oct","Nov","Dec"}, 0), 1, 2, 3, 4, 5, 6, 7, 8, 9, 10, 11, 12), MID(H2614, 9, 2)), "yyyy-mm-dd")</f>
        <v>1996-04-03</v>
      </c>
      <c r="G2614" s="1" t="s">
        <v>5387</v>
      </c>
      <c r="H2614" s="1" t="s">
        <v>5386</v>
      </c>
    </row>
    <row r="2615" spans="1:8" hidden="1" x14ac:dyDescent="0.3">
      <c r="A2615" s="1" t="s">
        <v>3160</v>
      </c>
      <c r="B2615" s="1" t="str">
        <f t="shared" si="121"/>
        <v>USA</v>
      </c>
      <c r="C2615" s="5" t="str">
        <f t="shared" si="120"/>
        <v>1996</v>
      </c>
      <c r="D2615" s="1" t="str">
        <f t="shared" si="122"/>
        <v xml:space="preserve">Delta II 7925 </v>
      </c>
      <c r="E2615" s="1" t="s">
        <v>346</v>
      </c>
      <c r="F2615" s="7" t="str">
        <f>TEXT(DATE(MID(H2615, 13, 4), CHOOSE(MATCH( MID(H2615, 5, 3), {"Jan","Feb","Mar","Apr","May","Jun","Jul","Aug","Sep","Oct","Nov","Dec"}, 0), 1, 2, 3, 4, 5, 6, 7, 8, 9, 10, 11, 12), MID(H2615, 9, 2)), "yyyy-mm-dd")</f>
        <v>1996-03-28</v>
      </c>
      <c r="G2615" s="1" t="s">
        <v>5389</v>
      </c>
      <c r="H2615" s="1" t="s">
        <v>5388</v>
      </c>
    </row>
    <row r="2616" spans="1:8" hidden="1" x14ac:dyDescent="0.3">
      <c r="A2616" s="1" t="s">
        <v>658</v>
      </c>
      <c r="B2616" s="1" t="str">
        <f t="shared" si="121"/>
        <v>USA</v>
      </c>
      <c r="C2616" s="5" t="str">
        <f t="shared" si="120"/>
        <v>1996</v>
      </c>
      <c r="D2616" s="1" t="str">
        <f t="shared" si="122"/>
        <v xml:space="preserve">Space Shuttle Atlantis </v>
      </c>
      <c r="E2616" s="1" t="s">
        <v>346</v>
      </c>
      <c r="F2616" s="7" t="str">
        <f>TEXT(DATE(MID(H2616, 13, 4), CHOOSE(MATCH( MID(H2616, 5, 3), {"Jan","Feb","Mar","Apr","May","Jun","Jul","Aug","Sep","Oct","Nov","Dec"}, 0), 1, 2, 3, 4, 5, 6, 7, 8, 9, 10, 11, 12), MID(H2616, 9, 2)), "yyyy-mm-dd")</f>
        <v>1996-03-22</v>
      </c>
      <c r="G2616" s="1" t="s">
        <v>5391</v>
      </c>
      <c r="H2616" s="1" t="s">
        <v>5390</v>
      </c>
    </row>
    <row r="2617" spans="1:8" hidden="1" x14ac:dyDescent="0.3">
      <c r="A2617" s="1" t="s">
        <v>87</v>
      </c>
      <c r="B2617" s="1" t="str">
        <f t="shared" si="121"/>
        <v>India</v>
      </c>
      <c r="C2617" s="5" t="str">
        <f t="shared" si="120"/>
        <v>1996</v>
      </c>
      <c r="D2617" s="1" t="str">
        <f t="shared" si="122"/>
        <v xml:space="preserve">PSLV-G </v>
      </c>
      <c r="E2617" s="1" t="s">
        <v>346</v>
      </c>
      <c r="F2617" s="7" t="str">
        <f>TEXT(DATE(MID(H2617, 13, 4), CHOOSE(MATCH( MID(H2617, 5, 3), {"Jan","Feb","Mar","Apr","May","Jun","Jul","Aug","Sep","Oct","Nov","Dec"}, 0), 1, 2, 3, 4, 5, 6, 7, 8, 9, 10, 11, 12), MID(H2617, 9, 2)), "yyyy-mm-dd")</f>
        <v>1996-03-21</v>
      </c>
      <c r="G2617" s="1" t="s">
        <v>5393</v>
      </c>
      <c r="H2617" s="1" t="s">
        <v>5392</v>
      </c>
    </row>
    <row r="2618" spans="1:8" hidden="1" x14ac:dyDescent="0.3">
      <c r="A2618" s="1" t="s">
        <v>5</v>
      </c>
      <c r="B2618" s="1" t="str">
        <f t="shared" si="121"/>
        <v>Russia</v>
      </c>
      <c r="C2618" s="5" t="str">
        <f t="shared" si="120"/>
        <v>1996</v>
      </c>
      <c r="D2618" s="1" t="str">
        <f t="shared" si="122"/>
        <v xml:space="preserve">Soyuz U </v>
      </c>
      <c r="E2618" s="1" t="s">
        <v>346</v>
      </c>
      <c r="F2618" s="7" t="str">
        <f>TEXT(DATE(MID(H2618, 13, 4), CHOOSE(MATCH( MID(H2618, 5, 3), {"Jan","Feb","Mar","Apr","May","Jun","Jul","Aug","Sep","Oct","Nov","Dec"}, 0), 1, 2, 3, 4, 5, 6, 7, 8, 9, 10, 11, 12), MID(H2618, 9, 2)), "yyyy-mm-dd")</f>
        <v>1996-03-14</v>
      </c>
      <c r="G2618" s="1" t="s">
        <v>5395</v>
      </c>
      <c r="H2618" s="1" t="s">
        <v>5394</v>
      </c>
    </row>
    <row r="2619" spans="1:8" hidden="1" x14ac:dyDescent="0.3">
      <c r="A2619" s="1" t="s">
        <v>4338</v>
      </c>
      <c r="B2619" s="1" t="str">
        <f t="shared" si="121"/>
        <v>France</v>
      </c>
      <c r="C2619" s="5" t="str">
        <f t="shared" si="120"/>
        <v>1996</v>
      </c>
      <c r="D2619" s="1" t="str">
        <f t="shared" si="122"/>
        <v xml:space="preserve">Ariane 44LP </v>
      </c>
      <c r="E2619" s="1" t="s">
        <v>346</v>
      </c>
      <c r="F2619" s="7" t="str">
        <f>TEXT(DATE(MID(H2619, 13, 4), CHOOSE(MATCH( MID(H2619, 5, 3), {"Jan","Feb","Mar","Apr","May","Jun","Jul","Aug","Sep","Oct","Nov","Dec"}, 0), 1, 2, 3, 4, 5, 6, 7, 8, 9, 10, 11, 12), MID(H2619, 9, 2)), "yyyy-mm-dd")</f>
        <v>1996-03-14</v>
      </c>
      <c r="G2619" s="1" t="s">
        <v>5397</v>
      </c>
      <c r="H2619" s="1" t="s">
        <v>5396</v>
      </c>
    </row>
    <row r="2620" spans="1:8" hidden="1" x14ac:dyDescent="0.3">
      <c r="A2620" s="1" t="s">
        <v>1200</v>
      </c>
      <c r="B2620" s="1" t="str">
        <f t="shared" si="121"/>
        <v>USA</v>
      </c>
      <c r="C2620" s="5" t="str">
        <f t="shared" si="120"/>
        <v>1996</v>
      </c>
      <c r="D2620" s="1" t="str">
        <f t="shared" si="122"/>
        <v xml:space="preserve">Pegasus XL </v>
      </c>
      <c r="E2620" s="1" t="s">
        <v>8</v>
      </c>
      <c r="F2620" s="7" t="str">
        <f>TEXT(DATE(MID(H2620, 13, 4), CHOOSE(MATCH( MID(H2620, 5, 3), {"Jan","Feb","Mar","Apr","May","Jun","Jul","Aug","Sep","Oct","Nov","Dec"}, 0), 1, 2, 3, 4, 5, 6, 7, 8, 9, 10, 11, 12), MID(H2620, 9, 2)), "yyyy-mm-dd")</f>
        <v>1996-03-09</v>
      </c>
      <c r="G2620" s="1" t="s">
        <v>5399</v>
      </c>
      <c r="H2620" s="1" t="s">
        <v>5398</v>
      </c>
    </row>
    <row r="2621" spans="1:8" hidden="1" x14ac:dyDescent="0.3">
      <c r="A2621" s="1" t="s">
        <v>114</v>
      </c>
      <c r="B2621" s="1" t="str">
        <f t="shared" si="121"/>
        <v>USA</v>
      </c>
      <c r="C2621" s="5" t="str">
        <f t="shared" si="120"/>
        <v>1996</v>
      </c>
      <c r="D2621" s="1" t="str">
        <f t="shared" si="122"/>
        <v xml:space="preserve">Delta II 7925-10 </v>
      </c>
      <c r="E2621" s="1" t="s">
        <v>346</v>
      </c>
      <c r="F2621" s="7" t="str">
        <f>TEXT(DATE(MID(H2621, 13, 4), CHOOSE(MATCH( MID(H2621, 5, 3), {"Jan","Feb","Mar","Apr","May","Jun","Jul","Aug","Sep","Oct","Nov","Dec"}, 0), 1, 2, 3, 4, 5, 6, 7, 8, 9, 10, 11, 12), MID(H2621, 9, 2)), "yyyy-mm-dd")</f>
        <v>1996-02-24</v>
      </c>
      <c r="G2621" s="1" t="s">
        <v>5401</v>
      </c>
      <c r="H2621" s="1" t="s">
        <v>5400</v>
      </c>
    </row>
    <row r="2622" spans="1:8" hidden="1" x14ac:dyDescent="0.3">
      <c r="A2622" s="1" t="s">
        <v>658</v>
      </c>
      <c r="B2622" s="1" t="str">
        <f t="shared" si="121"/>
        <v>USA</v>
      </c>
      <c r="C2622" s="5" t="str">
        <f t="shared" si="120"/>
        <v>1996</v>
      </c>
      <c r="D2622" s="1" t="str">
        <f t="shared" si="122"/>
        <v xml:space="preserve">Space Shuttle Columbia </v>
      </c>
      <c r="E2622" s="1" t="s">
        <v>346</v>
      </c>
      <c r="F2622" s="7" t="str">
        <f>TEXT(DATE(MID(H2622, 13, 4), CHOOSE(MATCH( MID(H2622, 5, 3), {"Jan","Feb","Mar","Apr","May","Jun","Jul","Aug","Sep","Oct","Nov","Dec"}, 0), 1, 2, 3, 4, 5, 6, 7, 8, 9, 10, 11, 12), MID(H2622, 9, 2)), "yyyy-mm-dd")</f>
        <v>1996-02-22</v>
      </c>
      <c r="G2622" s="1" t="s">
        <v>5403</v>
      </c>
      <c r="H2622" s="1" t="s">
        <v>5402</v>
      </c>
    </row>
    <row r="2623" spans="1:8" hidden="1" x14ac:dyDescent="0.3">
      <c r="A2623" s="1" t="s">
        <v>1630</v>
      </c>
      <c r="B2623" s="1" t="str">
        <f t="shared" si="121"/>
        <v>Kazakhstan</v>
      </c>
      <c r="C2623" s="5" t="str">
        <f t="shared" si="120"/>
        <v>1996</v>
      </c>
      <c r="D2623" s="1" t="str">
        <f t="shared" si="122"/>
        <v xml:space="preserve">Soyuz U </v>
      </c>
      <c r="E2623" s="1" t="s">
        <v>346</v>
      </c>
      <c r="F2623" s="7" t="str">
        <f>TEXT(DATE(MID(H2623, 13, 4), CHOOSE(MATCH( MID(H2623, 5, 3), {"Jan","Feb","Mar","Apr","May","Jun","Jul","Aug","Sep","Oct","Nov","Dec"}, 0), 1, 2, 3, 4, 5, 6, 7, 8, 9, 10, 11, 12), MID(H2623, 9, 2)), "yyyy-mm-dd")</f>
        <v>1996-02-21</v>
      </c>
      <c r="G2623" s="1" t="s">
        <v>5405</v>
      </c>
      <c r="H2623" s="1" t="s">
        <v>5404</v>
      </c>
    </row>
    <row r="2624" spans="1:8" hidden="1" x14ac:dyDescent="0.3">
      <c r="A2624" s="1" t="s">
        <v>529</v>
      </c>
      <c r="B2624" s="1" t="str">
        <f t="shared" si="121"/>
        <v>Kazakhstan</v>
      </c>
      <c r="C2624" s="5" t="str">
        <f t="shared" si="120"/>
        <v>1996</v>
      </c>
      <c r="D2624" s="1" t="str">
        <f t="shared" si="122"/>
        <v xml:space="preserve">Proton K/Block-DM-2 </v>
      </c>
      <c r="E2624" s="1" t="s">
        <v>346</v>
      </c>
      <c r="F2624" s="7" t="str">
        <f>TEXT(DATE(MID(H2624, 13, 4), CHOOSE(MATCH( MID(H2624, 5, 3), {"Jan","Feb","Mar","Apr","May","Jun","Jul","Aug","Sep","Oct","Nov","Dec"}, 0), 1, 2, 3, 4, 5, 6, 7, 8, 9, 10, 11, 12), MID(H2624, 9, 2)), "yyyy-mm-dd")</f>
        <v>1996-02-19</v>
      </c>
      <c r="G2624" s="1" t="s">
        <v>5407</v>
      </c>
      <c r="H2624" s="1" t="s">
        <v>5406</v>
      </c>
    </row>
    <row r="2625" spans="1:8" hidden="1" x14ac:dyDescent="0.3">
      <c r="A2625" s="1" t="s">
        <v>4483</v>
      </c>
      <c r="B2625" s="1" t="str">
        <f t="shared" si="121"/>
        <v>Russia</v>
      </c>
      <c r="C2625" s="5" t="str">
        <f t="shared" si="120"/>
        <v>1996</v>
      </c>
      <c r="D2625" s="1" t="str">
        <f t="shared" si="122"/>
        <v xml:space="preserve">Tsyklon-3 </v>
      </c>
      <c r="E2625" s="1" t="s">
        <v>346</v>
      </c>
      <c r="F2625" s="7" t="str">
        <f>TEXT(DATE(MID(H2625, 13, 4), CHOOSE(MATCH( MID(H2625, 5, 3), {"Jan","Feb","Mar","Apr","May","Jun","Jul","Aug","Sep","Oct","Nov","Dec"}, 0), 1, 2, 3, 4, 5, 6, 7, 8, 9, 10, 11, 12), MID(H2625, 9, 2)), "yyyy-mm-dd")</f>
        <v>1996-02-19</v>
      </c>
      <c r="G2625" s="1" t="s">
        <v>5409</v>
      </c>
      <c r="H2625" s="1" t="s">
        <v>5408</v>
      </c>
    </row>
    <row r="2626" spans="1:8" hidden="1" x14ac:dyDescent="0.3">
      <c r="A2626" s="1" t="s">
        <v>3160</v>
      </c>
      <c r="B2626" s="1" t="str">
        <f t="shared" si="121"/>
        <v>USA</v>
      </c>
      <c r="C2626" s="5" t="str">
        <f t="shared" ref="C2626:C2689" si="123">TEXT(F2626, "yyyy")</f>
        <v>1996</v>
      </c>
      <c r="D2626" s="1" t="str">
        <f t="shared" si="122"/>
        <v xml:space="preserve">Delta II 7925-8 </v>
      </c>
      <c r="E2626" s="1" t="s">
        <v>346</v>
      </c>
      <c r="F2626" s="7" t="str">
        <f>TEXT(DATE(MID(H2626, 13, 4), CHOOSE(MATCH( MID(H2626, 5, 3), {"Jan","Feb","Mar","Apr","May","Jun","Jul","Aug","Sep","Oct","Nov","Dec"}, 0), 1, 2, 3, 4, 5, 6, 7, 8, 9, 10, 11, 12), MID(H2626, 9, 2)), "yyyy-mm-dd")</f>
        <v>1996-02-17</v>
      </c>
      <c r="G2626" s="1" t="s">
        <v>5411</v>
      </c>
      <c r="H2626" s="1" t="s">
        <v>5410</v>
      </c>
    </row>
    <row r="2627" spans="1:8" hidden="1" x14ac:dyDescent="0.3">
      <c r="A2627" s="1" t="s">
        <v>101</v>
      </c>
      <c r="B2627" s="1" t="str">
        <f t="shared" ref="B2627:B2690" si="124">TRIM(MID(A2627, FIND("|", SUBSTITUTE(A2627, ",", "|", LEN(A2627) - LEN(SUBSTITUTE(A2627,",", "" )))) + 1, LEN(A2627)))</f>
        <v>China</v>
      </c>
      <c r="C2627" s="5" t="str">
        <f t="shared" si="123"/>
        <v>1996</v>
      </c>
      <c r="D2627" s="1" t="str">
        <f t="shared" ref="D2627:D2690" si="125">LEFT(G2627, FIND("|", G2627) - 1)</f>
        <v xml:space="preserve">Long March 3B </v>
      </c>
      <c r="E2627" s="1" t="s">
        <v>346</v>
      </c>
      <c r="F2627" s="7" t="str">
        <f>TEXT(DATE(MID(H2627, 13, 4), CHOOSE(MATCH( MID(H2627, 5, 3), {"Jan","Feb","Mar","Apr","May","Jun","Jul","Aug","Sep","Oct","Nov","Dec"}, 0), 1, 2, 3, 4, 5, 6, 7, 8, 9, 10, 11, 12), MID(H2627, 9, 2)), "yyyy-mm-dd")</f>
        <v>1996-02-14</v>
      </c>
      <c r="G2627" s="1" t="s">
        <v>5413</v>
      </c>
      <c r="H2627" s="1" t="s">
        <v>5412</v>
      </c>
    </row>
    <row r="2628" spans="1:8" hidden="1" x14ac:dyDescent="0.3">
      <c r="A2628" s="1" t="s">
        <v>4338</v>
      </c>
      <c r="B2628" s="1" t="str">
        <f t="shared" si="124"/>
        <v>France</v>
      </c>
      <c r="C2628" s="5" t="str">
        <f t="shared" si="123"/>
        <v>1996</v>
      </c>
      <c r="D2628" s="1" t="str">
        <f t="shared" si="125"/>
        <v xml:space="preserve">Ariane 44P </v>
      </c>
      <c r="E2628" s="1" t="s">
        <v>346</v>
      </c>
      <c r="F2628" s="7" t="str">
        <f>TEXT(DATE(MID(H2628, 13, 4), CHOOSE(MATCH( MID(H2628, 5, 3), {"Jan","Feb","Mar","Apr","May","Jun","Jul","Aug","Sep","Oct","Nov","Dec"}, 0), 1, 2, 3, 4, 5, 6, 7, 8, 9, 10, 11, 12), MID(H2628, 9, 2)), "yyyy-mm-dd")</f>
        <v>1996-02-05</v>
      </c>
      <c r="G2628" s="1" t="s">
        <v>5415</v>
      </c>
      <c r="H2628" s="1" t="s">
        <v>5414</v>
      </c>
    </row>
    <row r="2629" spans="1:8" hidden="1" x14ac:dyDescent="0.3">
      <c r="A2629" s="1" t="s">
        <v>4092</v>
      </c>
      <c r="B2629" s="1" t="str">
        <f t="shared" si="124"/>
        <v>USA</v>
      </c>
      <c r="C2629" s="5" t="str">
        <f t="shared" si="123"/>
        <v>1996</v>
      </c>
      <c r="D2629" s="1" t="str">
        <f t="shared" si="125"/>
        <v xml:space="preserve">Atlas IIAS </v>
      </c>
      <c r="E2629" s="1" t="s">
        <v>346</v>
      </c>
      <c r="F2629" s="7" t="str">
        <f>TEXT(DATE(MID(H2629, 13, 4), CHOOSE(MATCH( MID(H2629, 5, 3), {"Jan","Feb","Mar","Apr","May","Jun","Jul","Aug","Sep","Oct","Nov","Dec"}, 0), 1, 2, 3, 4, 5, 6, 7, 8, 9, 10, 11, 12), MID(H2629, 9, 2)), "yyyy-mm-dd")</f>
        <v>1996-02-01</v>
      </c>
      <c r="G2629" s="1" t="s">
        <v>5417</v>
      </c>
      <c r="H2629" s="1" t="s">
        <v>5416</v>
      </c>
    </row>
    <row r="2630" spans="1:8" hidden="1" x14ac:dyDescent="0.3">
      <c r="A2630" s="1" t="s">
        <v>529</v>
      </c>
      <c r="B2630" s="1" t="str">
        <f t="shared" si="124"/>
        <v>Kazakhstan</v>
      </c>
      <c r="C2630" s="5" t="str">
        <f t="shared" si="123"/>
        <v>1996</v>
      </c>
      <c r="D2630" s="1" t="str">
        <f t="shared" si="125"/>
        <v xml:space="preserve">Proton K/Block-DM-2 </v>
      </c>
      <c r="E2630" s="1" t="s">
        <v>346</v>
      </c>
      <c r="F2630" s="7" t="str">
        <f>TEXT(DATE(MID(H2630, 13, 4), CHOOSE(MATCH( MID(H2630, 5, 3), {"Jan","Feb","Mar","Apr","May","Jun","Jul","Aug","Sep","Oct","Nov","Dec"}, 0), 1, 2, 3, 4, 5, 6, 7, 8, 9, 10, 11, 12), MID(H2630, 9, 2)), "yyyy-mm-dd")</f>
        <v>1996-01-25</v>
      </c>
      <c r="G2630" s="1" t="s">
        <v>5419</v>
      </c>
      <c r="H2630" s="1" t="s">
        <v>5418</v>
      </c>
    </row>
    <row r="2631" spans="1:8" hidden="1" x14ac:dyDescent="0.3">
      <c r="A2631" s="1" t="s">
        <v>3373</v>
      </c>
      <c r="B2631" s="1" t="str">
        <f t="shared" si="124"/>
        <v>Russia</v>
      </c>
      <c r="C2631" s="5" t="str">
        <f t="shared" si="123"/>
        <v>1996</v>
      </c>
      <c r="D2631" s="1" t="str">
        <f t="shared" si="125"/>
        <v xml:space="preserve">Cosmos-3M </v>
      </c>
      <c r="E2631" s="1" t="s">
        <v>346</v>
      </c>
      <c r="F2631" s="7" t="str">
        <f>TEXT(DATE(MID(H2631, 13, 4), CHOOSE(MATCH( MID(H2631, 5, 3), {"Jan","Feb","Mar","Apr","May","Jun","Jul","Aug","Sep","Oct","Nov","Dec"}, 0), 1, 2, 3, 4, 5, 6, 7, 8, 9, 10, 11, 12), MID(H2631, 9, 2)), "yyyy-mm-dd")</f>
        <v>1996-01-16</v>
      </c>
      <c r="G2631" s="1" t="s">
        <v>5421</v>
      </c>
      <c r="H2631" s="1" t="s">
        <v>5420</v>
      </c>
    </row>
    <row r="2632" spans="1:8" hidden="1" x14ac:dyDescent="0.3">
      <c r="A2632" s="1" t="s">
        <v>3160</v>
      </c>
      <c r="B2632" s="1" t="str">
        <f t="shared" si="124"/>
        <v>USA</v>
      </c>
      <c r="C2632" s="5" t="str">
        <f t="shared" si="123"/>
        <v>1996</v>
      </c>
      <c r="D2632" s="1" t="str">
        <f t="shared" si="125"/>
        <v xml:space="preserve">Delta II 7925 </v>
      </c>
      <c r="E2632" s="1" t="s">
        <v>346</v>
      </c>
      <c r="F2632" s="7" t="str">
        <f>TEXT(DATE(MID(H2632, 13, 4), CHOOSE(MATCH( MID(H2632, 5, 3), {"Jan","Feb","Mar","Apr","May","Jun","Jul","Aug","Sep","Oct","Nov","Dec"}, 0), 1, 2, 3, 4, 5, 6, 7, 8, 9, 10, 11, 12), MID(H2632, 9, 2)), "yyyy-mm-dd")</f>
        <v>1996-01-14</v>
      </c>
      <c r="G2632" s="1" t="s">
        <v>5423</v>
      </c>
      <c r="H2632" s="1" t="s">
        <v>5422</v>
      </c>
    </row>
    <row r="2633" spans="1:8" hidden="1" x14ac:dyDescent="0.3">
      <c r="A2633" s="1" t="s">
        <v>4338</v>
      </c>
      <c r="B2633" s="1" t="str">
        <f t="shared" si="124"/>
        <v>France</v>
      </c>
      <c r="C2633" s="5" t="str">
        <f t="shared" si="123"/>
        <v>1996</v>
      </c>
      <c r="D2633" s="1" t="str">
        <f t="shared" si="125"/>
        <v xml:space="preserve">Ariane 44L </v>
      </c>
      <c r="E2633" s="1" t="s">
        <v>346</v>
      </c>
      <c r="F2633" s="7" t="str">
        <f>TEXT(DATE(MID(H2633, 13, 4), CHOOSE(MATCH( MID(H2633, 5, 3), {"Jan","Feb","Mar","Apr","May","Jun","Jul","Aug","Sep","Oct","Nov","Dec"}, 0), 1, 2, 3, 4, 5, 6, 7, 8, 9, 10, 11, 12), MID(H2633, 9, 2)), "yyyy-mm-dd")</f>
        <v>1996-01-12</v>
      </c>
      <c r="G2633" s="1" t="s">
        <v>5425</v>
      </c>
      <c r="H2633" s="1" t="s">
        <v>5424</v>
      </c>
    </row>
    <row r="2634" spans="1:8" hidden="1" x14ac:dyDescent="0.3">
      <c r="A2634" s="1" t="s">
        <v>658</v>
      </c>
      <c r="B2634" s="1" t="str">
        <f t="shared" si="124"/>
        <v>USA</v>
      </c>
      <c r="C2634" s="5" t="str">
        <f t="shared" si="123"/>
        <v>1996</v>
      </c>
      <c r="D2634" s="1" t="str">
        <f t="shared" si="125"/>
        <v xml:space="preserve">Space Shuttle Endeavour </v>
      </c>
      <c r="E2634" s="1" t="s">
        <v>346</v>
      </c>
      <c r="F2634" s="7" t="str">
        <f>TEXT(DATE(MID(H2634, 13, 4), CHOOSE(MATCH( MID(H2634, 5, 3), {"Jan","Feb","Mar","Apr","May","Jun","Jul","Aug","Sep","Oct","Nov","Dec"}, 0), 1, 2, 3, 4, 5, 6, 7, 8, 9, 10, 11, 12), MID(H2634, 9, 2)), "yyyy-mm-dd")</f>
        <v>1996-01-11</v>
      </c>
      <c r="G2634" s="1" t="s">
        <v>5427</v>
      </c>
      <c r="H2634" s="1" t="s">
        <v>5426</v>
      </c>
    </row>
    <row r="2635" spans="1:8" hidden="1" x14ac:dyDescent="0.3">
      <c r="A2635" s="1" t="s">
        <v>3478</v>
      </c>
      <c r="B2635" s="1" t="str">
        <f t="shared" si="124"/>
        <v>USA</v>
      </c>
      <c r="C2635" s="5" t="str">
        <f t="shared" si="123"/>
        <v>1995</v>
      </c>
      <c r="D2635" s="1" t="str">
        <f t="shared" si="125"/>
        <v xml:space="preserve">Delta II 7920-10 </v>
      </c>
      <c r="E2635" s="1" t="s">
        <v>346</v>
      </c>
      <c r="F2635" s="7" t="str">
        <f>TEXT(DATE(MID(H2635, 13, 4), CHOOSE(MATCH( MID(H2635, 5, 3), {"Jan","Feb","Mar","Apr","May","Jun","Jul","Aug","Sep","Oct","Nov","Dec"}, 0), 1, 2, 3, 4, 5, 6, 7, 8, 9, 10, 11, 12), MID(H2635, 9, 2)), "yyyy-mm-dd")</f>
        <v>1995-12-30</v>
      </c>
      <c r="G2635" s="1" t="s">
        <v>5429</v>
      </c>
      <c r="H2635" s="1" t="s">
        <v>5428</v>
      </c>
    </row>
    <row r="2636" spans="1:8" hidden="1" x14ac:dyDescent="0.3">
      <c r="A2636" s="1" t="s">
        <v>101</v>
      </c>
      <c r="B2636" s="1" t="str">
        <f t="shared" si="124"/>
        <v>China</v>
      </c>
      <c r="C2636" s="5" t="str">
        <f t="shared" si="123"/>
        <v>1995</v>
      </c>
      <c r="D2636" s="1" t="str">
        <f t="shared" si="125"/>
        <v xml:space="preserve">Long March 2E EPKM </v>
      </c>
      <c r="E2636" s="1" t="s">
        <v>346</v>
      </c>
      <c r="F2636" s="7" t="str">
        <f>TEXT(DATE(MID(H2636, 13, 4), CHOOSE(MATCH( MID(H2636, 5, 3), {"Jan","Feb","Mar","Apr","May","Jun","Jul","Aug","Sep","Oct","Nov","Dec"}, 0), 1, 2, 3, 4, 5, 6, 7, 8, 9, 10, 11, 12), MID(H2636, 9, 2)), "yyyy-mm-dd")</f>
        <v>1995-12-28</v>
      </c>
      <c r="G2636" s="1" t="s">
        <v>5431</v>
      </c>
      <c r="H2636" s="1" t="s">
        <v>5430</v>
      </c>
    </row>
    <row r="2637" spans="1:8" hidden="1" x14ac:dyDescent="0.3">
      <c r="A2637" s="1" t="s">
        <v>130</v>
      </c>
      <c r="B2637" s="1" t="str">
        <f t="shared" si="124"/>
        <v>Kazakhstan</v>
      </c>
      <c r="C2637" s="5" t="str">
        <f t="shared" si="123"/>
        <v>1995</v>
      </c>
      <c r="D2637" s="1" t="str">
        <f t="shared" si="125"/>
        <v xml:space="preserve">Molniya-M /Block 2BL </v>
      </c>
      <c r="E2637" s="1" t="s">
        <v>346</v>
      </c>
      <c r="F2637" s="7" t="str">
        <f>TEXT(DATE(MID(H2637, 13, 4), CHOOSE(MATCH( MID(H2637, 5, 3), {"Jan","Feb","Mar","Apr","May","Jun","Jul","Aug","Sep","Oct","Nov","Dec"}, 0), 1, 2, 3, 4, 5, 6, 7, 8, 9, 10, 11, 12), MID(H2637, 9, 2)), "yyyy-mm-dd")</f>
        <v>1995-12-28</v>
      </c>
      <c r="G2637" s="1" t="s">
        <v>5433</v>
      </c>
      <c r="H2637" s="1" t="s">
        <v>5432</v>
      </c>
    </row>
    <row r="2638" spans="1:8" hidden="1" x14ac:dyDescent="0.3">
      <c r="A2638" s="1" t="s">
        <v>3926</v>
      </c>
      <c r="B2638" s="1" t="str">
        <f t="shared" si="124"/>
        <v>Kazakhstan</v>
      </c>
      <c r="C2638" s="5" t="str">
        <f t="shared" si="123"/>
        <v>1995</v>
      </c>
      <c r="D2638" s="1" t="str">
        <f t="shared" si="125"/>
        <v xml:space="preserve">Tsyklon-2 </v>
      </c>
      <c r="E2638" s="1" t="s">
        <v>346</v>
      </c>
      <c r="F2638" s="7" t="str">
        <f>TEXT(DATE(MID(H2638, 13, 4), CHOOSE(MATCH( MID(H2638, 5, 3), {"Jan","Feb","Mar","Apr","May","Jun","Jul","Aug","Sep","Oct","Nov","Dec"}, 0), 1, 2, 3, 4, 5, 6, 7, 8, 9, 10, 11, 12), MID(H2638, 9, 2)), "yyyy-mm-dd")</f>
        <v>1995-12-20</v>
      </c>
      <c r="G2638" s="1" t="s">
        <v>5435</v>
      </c>
      <c r="H2638" s="1" t="s">
        <v>5434</v>
      </c>
    </row>
    <row r="2639" spans="1:8" hidden="1" x14ac:dyDescent="0.3">
      <c r="A2639" s="1" t="s">
        <v>1630</v>
      </c>
      <c r="B2639" s="1" t="str">
        <f t="shared" si="124"/>
        <v>Kazakhstan</v>
      </c>
      <c r="C2639" s="5" t="str">
        <f t="shared" si="123"/>
        <v>1995</v>
      </c>
      <c r="D2639" s="1" t="str">
        <f t="shared" si="125"/>
        <v xml:space="preserve">Soyuz U </v>
      </c>
      <c r="E2639" s="1" t="s">
        <v>346</v>
      </c>
      <c r="F2639" s="7" t="str">
        <f>TEXT(DATE(MID(H2639, 13, 4), CHOOSE(MATCH( MID(H2639, 5, 3), {"Jan","Feb","Mar","Apr","May","Jun","Jul","Aug","Sep","Oct","Nov","Dec"}, 0), 1, 2, 3, 4, 5, 6, 7, 8, 9, 10, 11, 12), MID(H2639, 9, 2)), "yyyy-mm-dd")</f>
        <v>1995-12-18</v>
      </c>
      <c r="G2639" s="1" t="s">
        <v>5437</v>
      </c>
      <c r="H2639" s="1" t="s">
        <v>5436</v>
      </c>
    </row>
    <row r="2640" spans="1:8" hidden="1" x14ac:dyDescent="0.3">
      <c r="A2640" s="1" t="s">
        <v>4149</v>
      </c>
      <c r="B2640" s="1" t="str">
        <f t="shared" si="124"/>
        <v>USA</v>
      </c>
      <c r="C2640" s="5" t="str">
        <f t="shared" si="123"/>
        <v>1995</v>
      </c>
      <c r="D2640" s="1" t="str">
        <f t="shared" si="125"/>
        <v xml:space="preserve">Atlas IIA </v>
      </c>
      <c r="E2640" s="1" t="s">
        <v>346</v>
      </c>
      <c r="F2640" s="7" t="str">
        <f>TEXT(DATE(MID(H2640, 13, 4), CHOOSE(MATCH( MID(H2640, 5, 3), {"Jan","Feb","Mar","Apr","May","Jun","Jul","Aug","Sep","Oct","Nov","Dec"}, 0), 1, 2, 3, 4, 5, 6, 7, 8, 9, 10, 11, 12), MID(H2640, 9, 2)), "yyyy-mm-dd")</f>
        <v>1995-12-15</v>
      </c>
      <c r="G2640" s="1" t="s">
        <v>5439</v>
      </c>
      <c r="H2640" s="1" t="s">
        <v>5438</v>
      </c>
    </row>
    <row r="2641" spans="1:8" hidden="1" x14ac:dyDescent="0.3">
      <c r="A2641" s="1" t="s">
        <v>529</v>
      </c>
      <c r="B2641" s="1" t="str">
        <f t="shared" si="124"/>
        <v>Kazakhstan</v>
      </c>
      <c r="C2641" s="5" t="str">
        <f t="shared" si="123"/>
        <v>1995</v>
      </c>
      <c r="D2641" s="1" t="str">
        <f t="shared" si="125"/>
        <v xml:space="preserve">Proton K/Block-DM-2 </v>
      </c>
      <c r="E2641" s="1" t="s">
        <v>346</v>
      </c>
      <c r="F2641" s="7" t="str">
        <f>TEXT(DATE(MID(H2641, 13, 4), CHOOSE(MATCH( MID(H2641, 5, 3), {"Jan","Feb","Mar","Apr","May","Jun","Jul","Aug","Sep","Oct","Nov","Dec"}, 0), 1, 2, 3, 4, 5, 6, 7, 8, 9, 10, 11, 12), MID(H2641, 9, 2)), "yyyy-mm-dd")</f>
        <v>1995-12-14</v>
      </c>
      <c r="G2641" s="1" t="s">
        <v>5441</v>
      </c>
      <c r="H2641" s="1" t="s">
        <v>5440</v>
      </c>
    </row>
    <row r="2642" spans="1:8" hidden="1" x14ac:dyDescent="0.3">
      <c r="A2642" s="1" t="s">
        <v>4338</v>
      </c>
      <c r="B2642" s="1" t="str">
        <f t="shared" si="124"/>
        <v>France</v>
      </c>
      <c r="C2642" s="5" t="str">
        <f t="shared" si="123"/>
        <v>1995</v>
      </c>
      <c r="D2642" s="1" t="str">
        <f t="shared" si="125"/>
        <v xml:space="preserve">Ariane 44L </v>
      </c>
      <c r="E2642" s="1" t="s">
        <v>346</v>
      </c>
      <c r="F2642" s="7" t="str">
        <f>TEXT(DATE(MID(H2642, 13, 4), CHOOSE(MATCH( MID(H2642, 5, 3), {"Jan","Feb","Mar","Apr","May","Jun","Jul","Aug","Sep","Oct","Nov","Dec"}, 0), 1, 2, 3, 4, 5, 6, 7, 8, 9, 10, 11, 12), MID(H2642, 9, 2)), "yyyy-mm-dd")</f>
        <v>1995-12-06</v>
      </c>
      <c r="G2642" s="1" t="s">
        <v>5443</v>
      </c>
      <c r="H2642" s="1" t="s">
        <v>5442</v>
      </c>
    </row>
    <row r="2643" spans="1:8" hidden="1" x14ac:dyDescent="0.3">
      <c r="A2643" s="1" t="s">
        <v>27</v>
      </c>
      <c r="B2643" s="1" t="str">
        <f t="shared" si="124"/>
        <v>USA</v>
      </c>
      <c r="C2643" s="5" t="str">
        <f t="shared" si="123"/>
        <v>1995</v>
      </c>
      <c r="D2643" s="1" t="str">
        <f t="shared" si="125"/>
        <v xml:space="preserve">Titan IV(404)A </v>
      </c>
      <c r="E2643" s="1" t="s">
        <v>346</v>
      </c>
      <c r="F2643" s="7" t="str">
        <f>TEXT(DATE(MID(H2643, 13, 4), CHOOSE(MATCH( MID(H2643, 5, 3), {"Jan","Feb","Mar","Apr","May","Jun","Jul","Aug","Sep","Oct","Nov","Dec"}, 0), 1, 2, 3, 4, 5, 6, 7, 8, 9, 10, 11, 12), MID(H2643, 9, 2)), "yyyy-mm-dd")</f>
        <v>1995-12-05</v>
      </c>
      <c r="G2643" s="1" t="s">
        <v>5445</v>
      </c>
      <c r="H2643" s="1" t="s">
        <v>5444</v>
      </c>
    </row>
    <row r="2644" spans="1:8" hidden="1" x14ac:dyDescent="0.3">
      <c r="A2644" s="1" t="s">
        <v>4092</v>
      </c>
      <c r="B2644" s="1" t="str">
        <f t="shared" si="124"/>
        <v>USA</v>
      </c>
      <c r="C2644" s="5" t="str">
        <f t="shared" si="123"/>
        <v>1995</v>
      </c>
      <c r="D2644" s="1" t="str">
        <f t="shared" si="125"/>
        <v xml:space="preserve">Atlas IIAS </v>
      </c>
      <c r="E2644" s="1" t="s">
        <v>346</v>
      </c>
      <c r="F2644" s="7" t="str">
        <f>TEXT(DATE(MID(H2644, 13, 4), CHOOSE(MATCH( MID(H2644, 5, 3), {"Jan","Feb","Mar","Apr","May","Jun","Jul","Aug","Sep","Oct","Nov","Dec"}, 0), 1, 2, 3, 4, 5, 6, 7, 8, 9, 10, 11, 12), MID(H2644, 9, 2)), "yyyy-mm-dd")</f>
        <v>1995-12-02</v>
      </c>
      <c r="G2644" s="1" t="s">
        <v>5447</v>
      </c>
      <c r="H2644" s="1" t="s">
        <v>5446</v>
      </c>
    </row>
    <row r="2645" spans="1:8" hidden="1" x14ac:dyDescent="0.3">
      <c r="A2645" s="1" t="s">
        <v>101</v>
      </c>
      <c r="B2645" s="1" t="str">
        <f t="shared" si="124"/>
        <v>China</v>
      </c>
      <c r="C2645" s="5" t="str">
        <f t="shared" si="123"/>
        <v>1995</v>
      </c>
      <c r="D2645" s="1" t="str">
        <f t="shared" si="125"/>
        <v xml:space="preserve">Long March 2E EPKM </v>
      </c>
      <c r="E2645" s="1" t="s">
        <v>346</v>
      </c>
      <c r="F2645" s="7" t="str">
        <f>TEXT(DATE(MID(H2645, 13, 4), CHOOSE(MATCH( MID(H2645, 5, 3), {"Jan","Feb","Mar","Apr","May","Jun","Jul","Aug","Sep","Oct","Nov","Dec"}, 0), 1, 2, 3, 4, 5, 6, 7, 8, 9, 10, 11, 12), MID(H2645, 9, 2)), "yyyy-mm-dd")</f>
        <v>1995-11-28</v>
      </c>
      <c r="G2645" s="1" t="s">
        <v>5449</v>
      </c>
      <c r="H2645" s="1" t="s">
        <v>5448</v>
      </c>
    </row>
    <row r="2646" spans="1:8" hidden="1" x14ac:dyDescent="0.3">
      <c r="A2646" s="1" t="s">
        <v>529</v>
      </c>
      <c r="B2646" s="1" t="str">
        <f t="shared" si="124"/>
        <v>Kazakhstan</v>
      </c>
      <c r="C2646" s="5" t="str">
        <f t="shared" si="123"/>
        <v>1995</v>
      </c>
      <c r="D2646" s="1" t="str">
        <f t="shared" si="125"/>
        <v xml:space="preserve">Proton K/Block-DM-2 </v>
      </c>
      <c r="E2646" s="1" t="s">
        <v>346</v>
      </c>
      <c r="F2646" s="7" t="str">
        <f>TEXT(DATE(MID(H2646, 13, 4), CHOOSE(MATCH( MID(H2646, 5, 3), {"Jan","Feb","Mar","Apr","May","Jun","Jul","Aug","Sep","Oct","Nov","Dec"}, 0), 1, 2, 3, 4, 5, 6, 7, 8, 9, 10, 11, 12), MID(H2646, 9, 2)), "yyyy-mm-dd")</f>
        <v>1995-11-17</v>
      </c>
      <c r="G2646" s="1" t="s">
        <v>5451</v>
      </c>
      <c r="H2646" s="1" t="s">
        <v>5450</v>
      </c>
    </row>
    <row r="2647" spans="1:8" hidden="1" x14ac:dyDescent="0.3">
      <c r="A2647" s="1" t="s">
        <v>4338</v>
      </c>
      <c r="B2647" s="1" t="str">
        <f t="shared" si="124"/>
        <v>France</v>
      </c>
      <c r="C2647" s="5" t="str">
        <f t="shared" si="123"/>
        <v>1995</v>
      </c>
      <c r="D2647" s="1" t="str">
        <f t="shared" si="125"/>
        <v xml:space="preserve">Ariane 44P </v>
      </c>
      <c r="E2647" s="1" t="s">
        <v>346</v>
      </c>
      <c r="F2647" s="7" t="str">
        <f>TEXT(DATE(MID(H2647, 13, 4), CHOOSE(MATCH( MID(H2647, 5, 3), {"Jan","Feb","Mar","Apr","May","Jun","Jul","Aug","Sep","Oct","Nov","Dec"}, 0), 1, 2, 3, 4, 5, 6, 7, 8, 9, 10, 11, 12), MID(H2647, 9, 2)), "yyyy-mm-dd")</f>
        <v>1995-11-17</v>
      </c>
      <c r="G2647" s="1" t="s">
        <v>5453</v>
      </c>
      <c r="H2647" s="1" t="s">
        <v>5452</v>
      </c>
    </row>
    <row r="2648" spans="1:8" hidden="1" x14ac:dyDescent="0.3">
      <c r="A2648" s="1" t="s">
        <v>30</v>
      </c>
      <c r="B2648" s="1" t="str">
        <f t="shared" si="124"/>
        <v>USA</v>
      </c>
      <c r="C2648" s="5" t="str">
        <f t="shared" si="123"/>
        <v>1995</v>
      </c>
      <c r="D2648" s="1" t="str">
        <f t="shared" si="125"/>
        <v xml:space="preserve">Space Shuttle Atlantis </v>
      </c>
      <c r="E2648" s="1" t="s">
        <v>346</v>
      </c>
      <c r="F2648" s="7" t="str">
        <f>TEXT(DATE(MID(H2648, 13, 4), CHOOSE(MATCH( MID(H2648, 5, 3), {"Jan","Feb","Mar","Apr","May","Jun","Jul","Aug","Sep","Oct","Nov","Dec"}, 0), 1, 2, 3, 4, 5, 6, 7, 8, 9, 10, 11, 12), MID(H2648, 9, 2)), "yyyy-mm-dd")</f>
        <v>1995-11-12</v>
      </c>
      <c r="G2648" s="1" t="s">
        <v>5455</v>
      </c>
      <c r="H2648" s="1" t="s">
        <v>5454</v>
      </c>
    </row>
    <row r="2649" spans="1:8" hidden="1" x14ac:dyDescent="0.3">
      <c r="A2649" s="1" t="s">
        <v>11</v>
      </c>
      <c r="B2649" s="1" t="str">
        <f t="shared" si="124"/>
        <v>USA</v>
      </c>
      <c r="C2649" s="5" t="str">
        <f t="shared" si="123"/>
        <v>1995</v>
      </c>
      <c r="D2649" s="1" t="str">
        <f t="shared" si="125"/>
        <v xml:space="preserve">Titan IV(401)A </v>
      </c>
      <c r="E2649" s="1" t="s">
        <v>346</v>
      </c>
      <c r="F2649" s="7" t="str">
        <f>TEXT(DATE(MID(H2649, 13, 4), CHOOSE(MATCH( MID(H2649, 5, 3), {"Jan","Feb","Mar","Apr","May","Jun","Jul","Aug","Sep","Oct","Nov","Dec"}, 0), 1, 2, 3, 4, 5, 6, 7, 8, 9, 10, 11, 12), MID(H2649, 9, 2)), "yyyy-mm-dd")</f>
        <v>1995-11-06</v>
      </c>
      <c r="G2649" s="1" t="s">
        <v>5457</v>
      </c>
      <c r="H2649" s="1" t="s">
        <v>5456</v>
      </c>
    </row>
    <row r="2650" spans="1:8" hidden="1" x14ac:dyDescent="0.3">
      <c r="A2650" s="1" t="s">
        <v>114</v>
      </c>
      <c r="B2650" s="1" t="str">
        <f t="shared" si="124"/>
        <v>USA</v>
      </c>
      <c r="C2650" s="5" t="str">
        <f t="shared" si="123"/>
        <v>1995</v>
      </c>
      <c r="D2650" s="1" t="str">
        <f t="shared" si="125"/>
        <v xml:space="preserve">Delta II 7920-10 </v>
      </c>
      <c r="E2650" s="1" t="s">
        <v>346</v>
      </c>
      <c r="F2650" s="7" t="str">
        <f>TEXT(DATE(MID(H2650, 13, 4), CHOOSE(MATCH( MID(H2650, 5, 3), {"Jan","Feb","Mar","Apr","May","Jun","Jul","Aug","Sep","Oct","Nov","Dec"}, 0), 1, 2, 3, 4, 5, 6, 7, 8, 9, 10, 11, 12), MID(H2650, 9, 2)), "yyyy-mm-dd")</f>
        <v>1995-11-04</v>
      </c>
      <c r="G2650" s="1" t="s">
        <v>5459</v>
      </c>
      <c r="H2650" s="1" t="s">
        <v>5458</v>
      </c>
    </row>
    <row r="2651" spans="1:8" hidden="1" x14ac:dyDescent="0.3">
      <c r="A2651" s="1" t="s">
        <v>2022</v>
      </c>
      <c r="B2651" s="1" t="str">
        <f t="shared" si="124"/>
        <v>Kazakhstan</v>
      </c>
      <c r="C2651" s="5" t="str">
        <f t="shared" si="123"/>
        <v>1995</v>
      </c>
      <c r="D2651" s="1" t="str">
        <f t="shared" si="125"/>
        <v xml:space="preserve">Zenit-2 </v>
      </c>
      <c r="E2651" s="1" t="s">
        <v>346</v>
      </c>
      <c r="F2651" s="7" t="str">
        <f>TEXT(DATE(MID(H2651, 13, 4), CHOOSE(MATCH( MID(H2651, 5, 3), {"Jan","Feb","Mar","Apr","May","Jun","Jul","Aug","Sep","Oct","Nov","Dec"}, 0), 1, 2, 3, 4, 5, 6, 7, 8, 9, 10, 11, 12), MID(H2651, 9, 2)), "yyyy-mm-dd")</f>
        <v>1995-10-31</v>
      </c>
      <c r="G2651" s="1" t="s">
        <v>5461</v>
      </c>
      <c r="H2651" s="1" t="s">
        <v>5460</v>
      </c>
    </row>
    <row r="2652" spans="1:8" hidden="1" x14ac:dyDescent="0.3">
      <c r="A2652" s="1" t="s">
        <v>343</v>
      </c>
      <c r="B2652" s="1" t="str">
        <f t="shared" si="124"/>
        <v>USA</v>
      </c>
      <c r="C2652" s="5" t="str">
        <f t="shared" si="123"/>
        <v>1995</v>
      </c>
      <c r="D2652" s="1" t="str">
        <f t="shared" si="125"/>
        <v xml:space="preserve">Conestoga-1620 </v>
      </c>
      <c r="E2652" s="1" t="s">
        <v>346</v>
      </c>
      <c r="F2652" s="7" t="str">
        <f>TEXT(DATE(MID(H2652, 13, 4), CHOOSE(MATCH( MID(H2652, 5, 3), {"Jan","Feb","Mar","Apr","May","Jun","Jul","Aug","Sep","Oct","Nov","Dec"}, 0), 1, 2, 3, 4, 5, 6, 7, 8, 9, 10, 11, 12), MID(H2652, 9, 2)), "yyyy-mm-dd")</f>
        <v>1995-10-23</v>
      </c>
      <c r="G2652" s="1" t="s">
        <v>5464</v>
      </c>
      <c r="H2652" s="1" t="s">
        <v>5463</v>
      </c>
    </row>
    <row r="2653" spans="1:8" hidden="1" x14ac:dyDescent="0.3">
      <c r="A2653" s="1" t="s">
        <v>4149</v>
      </c>
      <c r="B2653" s="1" t="str">
        <f t="shared" si="124"/>
        <v>USA</v>
      </c>
      <c r="C2653" s="5" t="str">
        <f t="shared" si="123"/>
        <v>1995</v>
      </c>
      <c r="D2653" s="1" t="str">
        <f t="shared" si="125"/>
        <v xml:space="preserve">Atlas II </v>
      </c>
      <c r="E2653" s="1" t="s">
        <v>346</v>
      </c>
      <c r="F2653" s="7" t="str">
        <f>TEXT(DATE(MID(H2653, 13, 4), CHOOSE(MATCH( MID(H2653, 5, 3), {"Jan","Feb","Mar","Apr","May","Jun","Jul","Aug","Sep","Oct","Nov","Dec"}, 0), 1, 2, 3, 4, 5, 6, 7, 8, 9, 10, 11, 12), MID(H2653, 9, 2)), "yyyy-mm-dd")</f>
        <v>1995-10-22</v>
      </c>
      <c r="G2653" s="1" t="s">
        <v>5466</v>
      </c>
      <c r="H2653" s="1" t="s">
        <v>5465</v>
      </c>
    </row>
    <row r="2654" spans="1:8" hidden="1" x14ac:dyDescent="0.3">
      <c r="A2654" s="1" t="s">
        <v>658</v>
      </c>
      <c r="B2654" s="1" t="str">
        <f t="shared" si="124"/>
        <v>USA</v>
      </c>
      <c r="C2654" s="5" t="str">
        <f t="shared" si="123"/>
        <v>1995</v>
      </c>
      <c r="D2654" s="1" t="str">
        <f t="shared" si="125"/>
        <v xml:space="preserve">Space Shuttle Columbia </v>
      </c>
      <c r="E2654" s="1" t="s">
        <v>346</v>
      </c>
      <c r="F2654" s="7" t="str">
        <f>TEXT(DATE(MID(H2654, 13, 4), CHOOSE(MATCH( MID(H2654, 5, 3), {"Jan","Feb","Mar","Apr","May","Jun","Jul","Aug","Sep","Oct","Nov","Dec"}, 0), 1, 2, 3, 4, 5, 6, 7, 8, 9, 10, 11, 12), MID(H2654, 9, 2)), "yyyy-mm-dd")</f>
        <v>1995-10-20</v>
      </c>
      <c r="G2654" s="1" t="s">
        <v>5468</v>
      </c>
      <c r="H2654" s="1" t="s">
        <v>5467</v>
      </c>
    </row>
    <row r="2655" spans="1:8" hidden="1" x14ac:dyDescent="0.3">
      <c r="A2655" s="1" t="s">
        <v>4338</v>
      </c>
      <c r="B2655" s="1" t="str">
        <f t="shared" si="124"/>
        <v>France</v>
      </c>
      <c r="C2655" s="5" t="str">
        <f t="shared" si="123"/>
        <v>1995</v>
      </c>
      <c r="D2655" s="1" t="str">
        <f t="shared" si="125"/>
        <v xml:space="preserve">Ariane 42L </v>
      </c>
      <c r="E2655" s="1" t="s">
        <v>346</v>
      </c>
      <c r="F2655" s="7" t="str">
        <f>TEXT(DATE(MID(H2655, 13, 4), CHOOSE(MATCH( MID(H2655, 5, 3), {"Jan","Feb","Mar","Apr","May","Jun","Jul","Aug","Sep","Oct","Nov","Dec"}, 0), 1, 2, 3, 4, 5, 6, 7, 8, 9, 10, 11, 12), MID(H2655, 9, 2)), "yyyy-mm-dd")</f>
        <v>1995-10-19</v>
      </c>
      <c r="G2655" s="1" t="s">
        <v>5470</v>
      </c>
      <c r="H2655" s="1" t="s">
        <v>5469</v>
      </c>
    </row>
    <row r="2656" spans="1:8" hidden="1" x14ac:dyDescent="0.3">
      <c r="A2656" s="1" t="s">
        <v>4200</v>
      </c>
      <c r="B2656" s="1" t="str">
        <f t="shared" si="124"/>
        <v>Kazakhstan</v>
      </c>
      <c r="C2656" s="5" t="str">
        <f t="shared" si="123"/>
        <v>1995</v>
      </c>
      <c r="D2656" s="1" t="str">
        <f t="shared" si="125"/>
        <v xml:space="preserve">Proton K/Block-DM-2 </v>
      </c>
      <c r="E2656" s="1" t="s">
        <v>346</v>
      </c>
      <c r="F2656" s="7" t="str">
        <f>TEXT(DATE(MID(H2656, 13, 4), CHOOSE(MATCH( MID(H2656, 5, 3), {"Jan","Feb","Mar","Apr","May","Jun","Jul","Aug","Sep","Oct","Nov","Dec"}, 0), 1, 2, 3, 4, 5, 6, 7, 8, 9, 10, 11, 12), MID(H2656, 9, 2)), "yyyy-mm-dd")</f>
        <v>1995-10-11</v>
      </c>
      <c r="G2656" s="1" t="s">
        <v>5472</v>
      </c>
      <c r="H2656" s="1" t="s">
        <v>5471</v>
      </c>
    </row>
    <row r="2657" spans="1:8" hidden="1" x14ac:dyDescent="0.3">
      <c r="A2657" s="1" t="s">
        <v>1630</v>
      </c>
      <c r="B2657" s="1" t="str">
        <f t="shared" si="124"/>
        <v>Kazakhstan</v>
      </c>
      <c r="C2657" s="5" t="str">
        <f t="shared" si="123"/>
        <v>1995</v>
      </c>
      <c r="D2657" s="1" t="str">
        <f t="shared" si="125"/>
        <v xml:space="preserve">Soyuz U </v>
      </c>
      <c r="E2657" s="1" t="s">
        <v>346</v>
      </c>
      <c r="F2657" s="7" t="str">
        <f>TEXT(DATE(MID(H2657, 13, 4), CHOOSE(MATCH( MID(H2657, 5, 3), {"Jan","Feb","Mar","Apr","May","Jun","Jul","Aug","Sep","Oct","Nov","Dec"}, 0), 1, 2, 3, 4, 5, 6, 7, 8, 9, 10, 11, 12), MID(H2657, 9, 2)), "yyyy-mm-dd")</f>
        <v>1995-10-08</v>
      </c>
      <c r="G2657" s="1" t="s">
        <v>5474</v>
      </c>
      <c r="H2657" s="1" t="s">
        <v>5473</v>
      </c>
    </row>
    <row r="2658" spans="1:8" hidden="1" x14ac:dyDescent="0.3">
      <c r="A2658" s="1" t="s">
        <v>3373</v>
      </c>
      <c r="B2658" s="1" t="str">
        <f t="shared" si="124"/>
        <v>Russia</v>
      </c>
      <c r="C2658" s="5" t="str">
        <f t="shared" si="123"/>
        <v>1995</v>
      </c>
      <c r="D2658" s="1" t="str">
        <f t="shared" si="125"/>
        <v xml:space="preserve">Cosmos-3M </v>
      </c>
      <c r="E2658" s="1" t="s">
        <v>346</v>
      </c>
      <c r="F2658" s="7" t="str">
        <f>TEXT(DATE(MID(H2658, 13, 4), CHOOSE(MATCH( MID(H2658, 5, 3), {"Jan","Feb","Mar","Apr","May","Jun","Jul","Aug","Sep","Oct","Nov","Dec"}, 0), 1, 2, 3, 4, 5, 6, 7, 8, 9, 10, 11, 12), MID(H2658, 9, 2)), "yyyy-mm-dd")</f>
        <v>1995-10-06</v>
      </c>
      <c r="G2658" s="1" t="s">
        <v>5476</v>
      </c>
      <c r="H2658" s="1" t="s">
        <v>5475</v>
      </c>
    </row>
    <row r="2659" spans="1:8" hidden="1" x14ac:dyDescent="0.3">
      <c r="A2659" s="1" t="s">
        <v>130</v>
      </c>
      <c r="B2659" s="1" t="str">
        <f t="shared" si="124"/>
        <v>Kazakhstan</v>
      </c>
      <c r="C2659" s="5" t="str">
        <f t="shared" si="123"/>
        <v>1995</v>
      </c>
      <c r="D2659" s="1" t="str">
        <f t="shared" si="125"/>
        <v xml:space="preserve">Soyuz U </v>
      </c>
      <c r="E2659" s="1" t="s">
        <v>346</v>
      </c>
      <c r="F2659" s="7" t="str">
        <f>TEXT(DATE(MID(H2659, 13, 4), CHOOSE(MATCH( MID(H2659, 5, 3), {"Jan","Feb","Mar","Apr","May","Jun","Jul","Aug","Sep","Oct","Nov","Dec"}, 0), 1, 2, 3, 4, 5, 6, 7, 8, 9, 10, 11, 12), MID(H2659, 9, 2)), "yyyy-mm-dd")</f>
        <v>1995-09-29</v>
      </c>
      <c r="G2659" s="1" t="s">
        <v>5478</v>
      </c>
      <c r="H2659" s="1" t="s">
        <v>5477</v>
      </c>
    </row>
    <row r="2660" spans="1:8" hidden="1" x14ac:dyDescent="0.3">
      <c r="A2660" s="1" t="s">
        <v>5</v>
      </c>
      <c r="B2660" s="1" t="str">
        <f t="shared" si="124"/>
        <v>Russia</v>
      </c>
      <c r="C2660" s="5" t="str">
        <f t="shared" si="123"/>
        <v>1995</v>
      </c>
      <c r="D2660" s="1" t="str">
        <f t="shared" si="125"/>
        <v xml:space="preserve">Soyuz U </v>
      </c>
      <c r="E2660" s="1" t="s">
        <v>346</v>
      </c>
      <c r="F2660" s="7" t="str">
        <f>TEXT(DATE(MID(H2660, 13, 4), CHOOSE(MATCH( MID(H2660, 5, 3), {"Jan","Feb","Mar","Apr","May","Jun","Jul","Aug","Sep","Oct","Nov","Dec"}, 0), 1, 2, 3, 4, 5, 6, 7, 8, 9, 10, 11, 12), MID(H2660, 9, 2)), "yyyy-mm-dd")</f>
        <v>1995-09-26</v>
      </c>
      <c r="G2660" s="1" t="s">
        <v>5480</v>
      </c>
      <c r="H2660" s="1" t="s">
        <v>5479</v>
      </c>
    </row>
    <row r="2661" spans="1:8" hidden="1" x14ac:dyDescent="0.3">
      <c r="A2661" s="1" t="s">
        <v>4338</v>
      </c>
      <c r="B2661" s="1" t="str">
        <f t="shared" si="124"/>
        <v>France</v>
      </c>
      <c r="C2661" s="5" t="str">
        <f t="shared" si="123"/>
        <v>1995</v>
      </c>
      <c r="D2661" s="1" t="str">
        <f t="shared" si="125"/>
        <v xml:space="preserve">Ariane 42L </v>
      </c>
      <c r="E2661" s="1" t="s">
        <v>346</v>
      </c>
      <c r="F2661" s="7" t="str">
        <f>TEXT(DATE(MID(H2661, 13, 4), CHOOSE(MATCH( MID(H2661, 5, 3), {"Jan","Feb","Mar","Apr","May","Jun","Jul","Aug","Sep","Oct","Nov","Dec"}, 0), 1, 2, 3, 4, 5, 6, 7, 8, 9, 10, 11, 12), MID(H2661, 9, 2)), "yyyy-mm-dd")</f>
        <v>1995-09-24</v>
      </c>
      <c r="G2661" s="1" t="s">
        <v>5482</v>
      </c>
      <c r="H2661" s="1" t="s">
        <v>5481</v>
      </c>
    </row>
    <row r="2662" spans="1:8" hidden="1" x14ac:dyDescent="0.3">
      <c r="A2662" s="1" t="s">
        <v>30</v>
      </c>
      <c r="B2662" s="1" t="str">
        <f t="shared" si="124"/>
        <v>USA</v>
      </c>
      <c r="C2662" s="5" t="str">
        <f t="shared" si="123"/>
        <v>1995</v>
      </c>
      <c r="D2662" s="1" t="str">
        <f t="shared" si="125"/>
        <v xml:space="preserve">Space Shuttle Endeavour </v>
      </c>
      <c r="E2662" s="1" t="s">
        <v>346</v>
      </c>
      <c r="F2662" s="7" t="str">
        <f>TEXT(DATE(MID(H2662, 13, 4), CHOOSE(MATCH( MID(H2662, 5, 3), {"Jan","Feb","Mar","Apr","May","Jun","Jul","Aug","Sep","Oct","Nov","Dec"}, 0), 1, 2, 3, 4, 5, 6, 7, 8, 9, 10, 11, 12), MID(H2662, 9, 2)), "yyyy-mm-dd")</f>
        <v>1995-09-07</v>
      </c>
      <c r="G2662" s="1" t="s">
        <v>5484</v>
      </c>
      <c r="H2662" s="1" t="s">
        <v>5483</v>
      </c>
    </row>
    <row r="2663" spans="1:8" hidden="1" x14ac:dyDescent="0.3">
      <c r="A2663" s="1" t="s">
        <v>1630</v>
      </c>
      <c r="B2663" s="1" t="str">
        <f t="shared" si="124"/>
        <v>Kazakhstan</v>
      </c>
      <c r="C2663" s="5" t="str">
        <f t="shared" si="123"/>
        <v>1995</v>
      </c>
      <c r="D2663" s="1" t="str">
        <f t="shared" si="125"/>
        <v xml:space="preserve">Soyuz U2 </v>
      </c>
      <c r="E2663" s="1" t="s">
        <v>346</v>
      </c>
      <c r="F2663" s="7" t="str">
        <f>TEXT(DATE(MID(H2663, 13, 4), CHOOSE(MATCH( MID(H2663, 5, 3), {"Jan","Feb","Mar","Apr","May","Jun","Jul","Aug","Sep","Oct","Nov","Dec"}, 0), 1, 2, 3, 4, 5, 6, 7, 8, 9, 10, 11, 12), MID(H2663, 9, 2)), "yyyy-mm-dd")</f>
        <v>1995-09-03</v>
      </c>
      <c r="G2663" s="1" t="s">
        <v>5486</v>
      </c>
      <c r="H2663" s="1" t="s">
        <v>5485</v>
      </c>
    </row>
    <row r="2664" spans="1:8" hidden="1" x14ac:dyDescent="0.3">
      <c r="A2664" s="1" t="s">
        <v>3566</v>
      </c>
      <c r="B2664" s="1" t="str">
        <f t="shared" si="124"/>
        <v>Russia</v>
      </c>
      <c r="C2664" s="5" t="str">
        <f t="shared" si="123"/>
        <v>1995</v>
      </c>
      <c r="D2664" s="1" t="str">
        <f t="shared" si="125"/>
        <v xml:space="preserve">Tsyklon-3 </v>
      </c>
      <c r="E2664" s="1" t="s">
        <v>346</v>
      </c>
      <c r="F2664" s="7" t="str">
        <f>TEXT(DATE(MID(H2664, 13, 4), CHOOSE(MATCH( MID(H2664, 5, 3), {"Jan","Feb","Mar","Apr","May","Jun","Jul","Aug","Sep","Oct","Nov","Dec"}, 0), 1, 2, 3, 4, 5, 6, 7, 8, 9, 10, 11, 12), MID(H2664, 9, 2)), "yyyy-mm-dd")</f>
        <v>1995-08-31</v>
      </c>
      <c r="G2664" s="1" t="s">
        <v>5488</v>
      </c>
      <c r="H2664" s="1" t="s">
        <v>5487</v>
      </c>
    </row>
    <row r="2665" spans="1:8" hidden="1" x14ac:dyDescent="0.3">
      <c r="A2665" s="1" t="s">
        <v>4200</v>
      </c>
      <c r="B2665" s="1" t="str">
        <f t="shared" si="124"/>
        <v>Kazakhstan</v>
      </c>
      <c r="C2665" s="5" t="str">
        <f t="shared" si="123"/>
        <v>1995</v>
      </c>
      <c r="D2665" s="1" t="str">
        <f t="shared" si="125"/>
        <v xml:space="preserve">Proton K/Block-DM-2 </v>
      </c>
      <c r="E2665" s="1" t="s">
        <v>346</v>
      </c>
      <c r="F2665" s="7" t="str">
        <f>TEXT(DATE(MID(H2665, 13, 4), CHOOSE(MATCH( MID(H2665, 5, 3), {"Jan","Feb","Mar","Apr","May","Jun","Jul","Aug","Sep","Oct","Nov","Dec"}, 0), 1, 2, 3, 4, 5, 6, 7, 8, 9, 10, 11, 12), MID(H2665, 9, 2)), "yyyy-mm-dd")</f>
        <v>1995-08-30</v>
      </c>
      <c r="G2665" s="1" t="s">
        <v>5490</v>
      </c>
      <c r="H2665" s="1" t="s">
        <v>5489</v>
      </c>
    </row>
    <row r="2666" spans="1:8" hidden="1" x14ac:dyDescent="0.3">
      <c r="A2666" s="1" t="s">
        <v>4338</v>
      </c>
      <c r="B2666" s="1" t="str">
        <f t="shared" si="124"/>
        <v>France</v>
      </c>
      <c r="C2666" s="5" t="str">
        <f t="shared" si="123"/>
        <v>1995</v>
      </c>
      <c r="D2666" s="1" t="str">
        <f t="shared" si="125"/>
        <v xml:space="preserve">Ariane 44P </v>
      </c>
      <c r="E2666" s="1" t="s">
        <v>346</v>
      </c>
      <c r="F2666" s="7" t="str">
        <f>TEXT(DATE(MID(H2666, 13, 4), CHOOSE(MATCH( MID(H2666, 5, 3), {"Jan","Feb","Mar","Apr","May","Jun","Jul","Aug","Sep","Oct","Nov","Dec"}, 0), 1, 2, 3, 4, 5, 6, 7, 8, 9, 10, 11, 12), MID(H2666, 9, 2)), "yyyy-mm-dd")</f>
        <v>1995-08-29</v>
      </c>
      <c r="G2666" s="1" t="s">
        <v>5492</v>
      </c>
      <c r="H2666" s="1" t="s">
        <v>5491</v>
      </c>
    </row>
    <row r="2667" spans="1:8" hidden="1" x14ac:dyDescent="0.3">
      <c r="A2667" s="1" t="s">
        <v>4092</v>
      </c>
      <c r="B2667" s="1" t="str">
        <f t="shared" si="124"/>
        <v>USA</v>
      </c>
      <c r="C2667" s="5" t="str">
        <f t="shared" si="123"/>
        <v>1995</v>
      </c>
      <c r="D2667" s="1" t="str">
        <f t="shared" si="125"/>
        <v xml:space="preserve">Atlas IIAS </v>
      </c>
      <c r="E2667" s="1" t="s">
        <v>346</v>
      </c>
      <c r="F2667" s="7" t="str">
        <f>TEXT(DATE(MID(H2667, 13, 4), CHOOSE(MATCH( MID(H2667, 5, 3), {"Jan","Feb","Mar","Apr","May","Jun","Jul","Aug","Sep","Oct","Nov","Dec"}, 0), 1, 2, 3, 4, 5, 6, 7, 8, 9, 10, 11, 12), MID(H2667, 9, 2)), "yyyy-mm-dd")</f>
        <v>1995-08-29</v>
      </c>
      <c r="G2667" s="1" t="s">
        <v>5494</v>
      </c>
      <c r="H2667" s="1" t="s">
        <v>5493</v>
      </c>
    </row>
    <row r="2668" spans="1:8" hidden="1" x14ac:dyDescent="0.3">
      <c r="A2668" s="1" t="s">
        <v>745</v>
      </c>
      <c r="B2668" s="1" t="str">
        <f t="shared" si="124"/>
        <v>USA</v>
      </c>
      <c r="C2668" s="5" t="str">
        <f t="shared" si="123"/>
        <v>1995</v>
      </c>
      <c r="D2668" s="1" t="str">
        <f t="shared" si="125"/>
        <v xml:space="preserve">Athena I </v>
      </c>
      <c r="E2668" s="1" t="s">
        <v>346</v>
      </c>
      <c r="F2668" s="7" t="str">
        <f>TEXT(DATE(MID(H2668, 13, 4), CHOOSE(MATCH( MID(H2668, 5, 3), {"Jan","Feb","Mar","Apr","May","Jun","Jul","Aug","Sep","Oct","Nov","Dec"}, 0), 1, 2, 3, 4, 5, 6, 7, 8, 9, 10, 11, 12), MID(H2668, 9, 2)), "yyyy-mm-dd")</f>
        <v>1995-08-15</v>
      </c>
      <c r="G2668" s="1" t="s">
        <v>5496</v>
      </c>
      <c r="H2668" s="1" t="s">
        <v>5495</v>
      </c>
    </row>
    <row r="2669" spans="1:8" hidden="1" x14ac:dyDescent="0.3">
      <c r="A2669" s="1" t="s">
        <v>212</v>
      </c>
      <c r="B2669" s="1" t="str">
        <f t="shared" si="124"/>
        <v>Russia</v>
      </c>
      <c r="C2669" s="5" t="str">
        <f t="shared" si="123"/>
        <v>1995</v>
      </c>
      <c r="D2669" s="1" t="str">
        <f t="shared" si="125"/>
        <v xml:space="preserve">Molniya-M /Block ML </v>
      </c>
      <c r="E2669" s="1" t="s">
        <v>346</v>
      </c>
      <c r="F2669" s="7" t="str">
        <f>TEXT(DATE(MID(H2669, 13, 4), CHOOSE(MATCH( MID(H2669, 5, 3), {"Jan","Feb","Mar","Apr","May","Jun","Jul","Aug","Sep","Oct","Nov","Dec"}, 0), 1, 2, 3, 4, 5, 6, 7, 8, 9, 10, 11, 12), MID(H2669, 9, 2)), "yyyy-mm-dd")</f>
        <v>1995-08-09</v>
      </c>
      <c r="G2669" s="1" t="s">
        <v>5498</v>
      </c>
      <c r="H2669" s="1" t="s">
        <v>5497</v>
      </c>
    </row>
    <row r="2670" spans="1:8" hidden="1" x14ac:dyDescent="0.3">
      <c r="A2670" s="1" t="s">
        <v>3160</v>
      </c>
      <c r="B2670" s="1" t="str">
        <f t="shared" si="124"/>
        <v>USA</v>
      </c>
      <c r="C2670" s="5" t="str">
        <f t="shared" si="123"/>
        <v>1995</v>
      </c>
      <c r="D2670" s="1" t="str">
        <f t="shared" si="125"/>
        <v xml:space="preserve">Delta II 7925 </v>
      </c>
      <c r="E2670" s="1" t="s">
        <v>346</v>
      </c>
      <c r="F2670" s="7" t="str">
        <f>TEXT(DATE(MID(H2670, 13, 4), CHOOSE(MATCH( MID(H2670, 5, 3), {"Jan","Feb","Mar","Apr","May","Jun","Jul","Aug","Sep","Oct","Nov","Dec"}, 0), 1, 2, 3, 4, 5, 6, 7, 8, 9, 10, 11, 12), MID(H2670, 9, 2)), "yyyy-mm-dd")</f>
        <v>1995-08-05</v>
      </c>
      <c r="G2670" s="1" t="s">
        <v>5500</v>
      </c>
      <c r="H2670" s="1" t="s">
        <v>5499</v>
      </c>
    </row>
    <row r="2671" spans="1:8" hidden="1" x14ac:dyDescent="0.3">
      <c r="A2671" s="1" t="s">
        <v>4338</v>
      </c>
      <c r="B2671" s="1" t="str">
        <f t="shared" si="124"/>
        <v>France</v>
      </c>
      <c r="C2671" s="5" t="str">
        <f t="shared" si="123"/>
        <v>1995</v>
      </c>
      <c r="D2671" s="1" t="str">
        <f t="shared" si="125"/>
        <v xml:space="preserve">Ariane 42L </v>
      </c>
      <c r="E2671" s="1" t="s">
        <v>346</v>
      </c>
      <c r="F2671" s="7" t="str">
        <f>TEXT(DATE(MID(H2671, 13, 4), CHOOSE(MATCH( MID(H2671, 5, 3), {"Jan","Feb","Mar","Apr","May","Jun","Jul","Aug","Sep","Oct","Nov","Dec"}, 0), 1, 2, 3, 4, 5, 6, 7, 8, 9, 10, 11, 12), MID(H2671, 9, 2)), "yyyy-mm-dd")</f>
        <v>1995-08-03</v>
      </c>
      <c r="G2671" s="1" t="s">
        <v>5502</v>
      </c>
      <c r="H2671" s="1" t="s">
        <v>5501</v>
      </c>
    </row>
    <row r="2672" spans="1:8" hidden="1" x14ac:dyDescent="0.3">
      <c r="A2672" s="1" t="s">
        <v>212</v>
      </c>
      <c r="B2672" s="1" t="str">
        <f t="shared" si="124"/>
        <v>Russia</v>
      </c>
      <c r="C2672" s="5" t="str">
        <f t="shared" si="123"/>
        <v>1995</v>
      </c>
      <c r="D2672" s="1" t="str">
        <f t="shared" si="125"/>
        <v xml:space="preserve">Molniya-M /Block SO-L </v>
      </c>
      <c r="E2672" s="1" t="s">
        <v>346</v>
      </c>
      <c r="F2672" s="7" t="str">
        <f>TEXT(DATE(MID(H2672, 13, 4), CHOOSE(MATCH( MID(H2672, 5, 3), {"Jan","Feb","Mar","Apr","May","Jun","Jul","Aug","Sep","Oct","Nov","Dec"}, 0), 1, 2, 3, 4, 5, 6, 7, 8, 9, 10, 11, 12), MID(H2672, 9, 2)), "yyyy-mm-dd")</f>
        <v>1995-08-02</v>
      </c>
      <c r="G2672" s="1" t="s">
        <v>5504</v>
      </c>
      <c r="H2672" s="1" t="s">
        <v>5503</v>
      </c>
    </row>
    <row r="2673" spans="1:8" hidden="1" x14ac:dyDescent="0.3">
      <c r="A2673" s="1" t="s">
        <v>4149</v>
      </c>
      <c r="B2673" s="1" t="str">
        <f t="shared" si="124"/>
        <v>USA</v>
      </c>
      <c r="C2673" s="5" t="str">
        <f t="shared" si="123"/>
        <v>1995</v>
      </c>
      <c r="D2673" s="1" t="str">
        <f t="shared" si="125"/>
        <v xml:space="preserve">Atlas IIA </v>
      </c>
      <c r="E2673" s="1" t="s">
        <v>346</v>
      </c>
      <c r="F2673" s="7" t="str">
        <f>TEXT(DATE(MID(H2673, 13, 4), CHOOSE(MATCH( MID(H2673, 5, 3), {"Jan","Feb","Mar","Apr","May","Jun","Jul","Aug","Sep","Oct","Nov","Dec"}, 0), 1, 2, 3, 4, 5, 6, 7, 8, 9, 10, 11, 12), MID(H2673, 9, 2)), "yyyy-mm-dd")</f>
        <v>1995-07-31</v>
      </c>
      <c r="G2673" s="1" t="s">
        <v>5506</v>
      </c>
      <c r="H2673" s="1" t="s">
        <v>5505</v>
      </c>
    </row>
    <row r="2674" spans="1:8" hidden="1" x14ac:dyDescent="0.3">
      <c r="A2674" s="1" t="s">
        <v>4200</v>
      </c>
      <c r="B2674" s="1" t="str">
        <f t="shared" si="124"/>
        <v>Kazakhstan</v>
      </c>
      <c r="C2674" s="5" t="str">
        <f t="shared" si="123"/>
        <v>1995</v>
      </c>
      <c r="D2674" s="1" t="str">
        <f t="shared" si="125"/>
        <v xml:space="preserve">Proton K/Block-DM-2 </v>
      </c>
      <c r="E2674" s="1" t="s">
        <v>346</v>
      </c>
      <c r="F2674" s="7" t="str">
        <f>TEXT(DATE(MID(H2674, 13, 4), CHOOSE(MATCH( MID(H2674, 5, 3), {"Jan","Feb","Mar","Apr","May","Jun","Jul","Aug","Sep","Oct","Nov","Dec"}, 0), 1, 2, 3, 4, 5, 6, 7, 8, 9, 10, 11, 12), MID(H2674, 9, 2)), "yyyy-mm-dd")</f>
        <v>1995-07-24</v>
      </c>
      <c r="G2674" s="1" t="s">
        <v>5508</v>
      </c>
      <c r="H2674" s="1" t="s">
        <v>5507</v>
      </c>
    </row>
    <row r="2675" spans="1:8" hidden="1" x14ac:dyDescent="0.3">
      <c r="A2675" s="1" t="s">
        <v>1630</v>
      </c>
      <c r="B2675" s="1" t="str">
        <f t="shared" si="124"/>
        <v>Kazakhstan</v>
      </c>
      <c r="C2675" s="5" t="str">
        <f t="shared" si="123"/>
        <v>1995</v>
      </c>
      <c r="D2675" s="1" t="str">
        <f t="shared" si="125"/>
        <v xml:space="preserve">Soyuz U </v>
      </c>
      <c r="E2675" s="1" t="s">
        <v>346</v>
      </c>
      <c r="F2675" s="7" t="str">
        <f>TEXT(DATE(MID(H2675, 13, 4), CHOOSE(MATCH( MID(H2675, 5, 3), {"Jan","Feb","Mar","Apr","May","Jun","Jul","Aug","Sep","Oct","Nov","Dec"}, 0), 1, 2, 3, 4, 5, 6, 7, 8, 9, 10, 11, 12), MID(H2675, 9, 2)), "yyyy-mm-dd")</f>
        <v>1995-07-20</v>
      </c>
      <c r="G2675" s="1" t="s">
        <v>5510</v>
      </c>
      <c r="H2675" s="1" t="s">
        <v>5509</v>
      </c>
    </row>
    <row r="2676" spans="1:8" hidden="1" x14ac:dyDescent="0.3">
      <c r="A2676" s="1" t="s">
        <v>658</v>
      </c>
      <c r="B2676" s="1" t="str">
        <f t="shared" si="124"/>
        <v>USA</v>
      </c>
      <c r="C2676" s="5" t="str">
        <f t="shared" si="123"/>
        <v>1995</v>
      </c>
      <c r="D2676" s="1" t="str">
        <f t="shared" si="125"/>
        <v xml:space="preserve">Space Shuttle Discovery </v>
      </c>
      <c r="E2676" s="1" t="s">
        <v>346</v>
      </c>
      <c r="F2676" s="7" t="str">
        <f>TEXT(DATE(MID(H2676, 13, 4), CHOOSE(MATCH( MID(H2676, 5, 3), {"Jan","Feb","Mar","Apr","May","Jun","Jul","Aug","Sep","Oct","Nov","Dec"}, 0), 1, 2, 3, 4, 5, 6, 7, 8, 9, 10, 11, 12), MID(H2676, 9, 2)), "yyyy-mm-dd")</f>
        <v>1995-07-13</v>
      </c>
      <c r="G2676" s="1" t="s">
        <v>5512</v>
      </c>
      <c r="H2676" s="1" t="s">
        <v>5511</v>
      </c>
    </row>
    <row r="2677" spans="1:8" hidden="1" x14ac:dyDescent="0.3">
      <c r="A2677" s="1" t="s">
        <v>75</v>
      </c>
      <c r="B2677" s="1" t="str">
        <f t="shared" si="124"/>
        <v>USA</v>
      </c>
      <c r="C2677" s="5" t="str">
        <f t="shared" si="123"/>
        <v>1995</v>
      </c>
      <c r="D2677" s="1" t="str">
        <f t="shared" si="125"/>
        <v xml:space="preserve">Titan IV(401)A </v>
      </c>
      <c r="E2677" s="1" t="s">
        <v>346</v>
      </c>
      <c r="F2677" s="7" t="str">
        <f>TEXT(DATE(MID(H2677, 13, 4), CHOOSE(MATCH( MID(H2677, 5, 3), {"Jan","Feb","Mar","Apr","May","Jun","Jul","Aug","Sep","Oct","Nov","Dec"}, 0), 1, 2, 3, 4, 5, 6, 7, 8, 9, 10, 11, 12), MID(H2677, 9, 2)), "yyyy-mm-dd")</f>
        <v>1995-07-10</v>
      </c>
      <c r="G2677" s="1" t="s">
        <v>5514</v>
      </c>
      <c r="H2677" s="1" t="s">
        <v>5513</v>
      </c>
    </row>
    <row r="2678" spans="1:8" hidden="1" x14ac:dyDescent="0.3">
      <c r="A2678" s="1" t="s">
        <v>4338</v>
      </c>
      <c r="B2678" s="1" t="str">
        <f t="shared" si="124"/>
        <v>France</v>
      </c>
      <c r="C2678" s="5" t="str">
        <f t="shared" si="123"/>
        <v>1995</v>
      </c>
      <c r="D2678" s="1" t="str">
        <f t="shared" si="125"/>
        <v xml:space="preserve">Ariane 40 </v>
      </c>
      <c r="E2678" s="1" t="s">
        <v>346</v>
      </c>
      <c r="F2678" s="7" t="str">
        <f>TEXT(DATE(MID(H2678, 13, 4), CHOOSE(MATCH( MID(H2678, 5, 3), {"Jan","Feb","Mar","Apr","May","Jun","Jul","Aug","Sep","Oct","Nov","Dec"}, 0), 1, 2, 3, 4, 5, 6, 7, 8, 9, 10, 11, 12), MID(H2678, 9, 2)), "yyyy-mm-dd")</f>
        <v>1995-07-07</v>
      </c>
      <c r="G2678" s="1" t="s">
        <v>5516</v>
      </c>
      <c r="H2678" s="1" t="s">
        <v>5515</v>
      </c>
    </row>
    <row r="2679" spans="1:8" hidden="1" x14ac:dyDescent="0.3">
      <c r="A2679" s="1" t="s">
        <v>3373</v>
      </c>
      <c r="B2679" s="1" t="str">
        <f t="shared" si="124"/>
        <v>Russia</v>
      </c>
      <c r="C2679" s="5" t="str">
        <f t="shared" si="123"/>
        <v>1995</v>
      </c>
      <c r="D2679" s="1" t="str">
        <f t="shared" si="125"/>
        <v xml:space="preserve">Cosmos-3M </v>
      </c>
      <c r="E2679" s="1" t="s">
        <v>346</v>
      </c>
      <c r="F2679" s="7" t="str">
        <f>TEXT(DATE(MID(H2679, 13, 4), CHOOSE(MATCH( MID(H2679, 5, 3), {"Jan","Feb","Mar","Apr","May","Jun","Jul","Aug","Sep","Oct","Nov","Dec"}, 0), 1, 2, 3, 4, 5, 6, 7, 8, 9, 10, 11, 12), MID(H2679, 9, 2)), "yyyy-mm-dd")</f>
        <v>1995-07-05</v>
      </c>
      <c r="G2679" s="1" t="s">
        <v>5518</v>
      </c>
      <c r="H2679" s="1" t="s">
        <v>5517</v>
      </c>
    </row>
    <row r="2680" spans="1:8" hidden="1" x14ac:dyDescent="0.3">
      <c r="A2680" s="1" t="s">
        <v>212</v>
      </c>
      <c r="B2680" s="1" t="str">
        <f t="shared" si="124"/>
        <v>Russia</v>
      </c>
      <c r="C2680" s="5" t="str">
        <f t="shared" si="123"/>
        <v>1995</v>
      </c>
      <c r="D2680" s="1" t="str">
        <f t="shared" si="125"/>
        <v xml:space="preserve">Soyuz U </v>
      </c>
      <c r="E2680" s="1" t="s">
        <v>346</v>
      </c>
      <c r="F2680" s="7" t="str">
        <f>TEXT(DATE(MID(H2680, 13, 4), CHOOSE(MATCH( MID(H2680, 5, 3), {"Jan","Feb","Mar","Apr","May","Jun","Jul","Aug","Sep","Oct","Nov","Dec"}, 0), 1, 2, 3, 4, 5, 6, 7, 8, 9, 10, 11, 12), MID(H2680, 9, 2)), "yyyy-mm-dd")</f>
        <v>1995-06-28</v>
      </c>
      <c r="G2680" s="1" t="s">
        <v>5520</v>
      </c>
      <c r="H2680" s="1" t="s">
        <v>5519</v>
      </c>
    </row>
    <row r="2681" spans="1:8" hidden="1" x14ac:dyDescent="0.3">
      <c r="A2681" s="1" t="s">
        <v>30</v>
      </c>
      <c r="B2681" s="1" t="str">
        <f t="shared" si="124"/>
        <v>USA</v>
      </c>
      <c r="C2681" s="5" t="str">
        <f t="shared" si="123"/>
        <v>1995</v>
      </c>
      <c r="D2681" s="1" t="str">
        <f t="shared" si="125"/>
        <v xml:space="preserve">Space Shuttle Atlantis </v>
      </c>
      <c r="E2681" s="1" t="s">
        <v>346</v>
      </c>
      <c r="F2681" s="7" t="str">
        <f>TEXT(DATE(MID(H2681, 13, 4), CHOOSE(MATCH( MID(H2681, 5, 3), {"Jan","Feb","Mar","Apr","May","Jun","Jul","Aug","Sep","Oct","Nov","Dec"}, 0), 1, 2, 3, 4, 5, 6, 7, 8, 9, 10, 11, 12), MID(H2681, 9, 2)), "yyyy-mm-dd")</f>
        <v>1995-06-27</v>
      </c>
      <c r="G2681" s="1" t="s">
        <v>5522</v>
      </c>
      <c r="H2681" s="1" t="s">
        <v>5521</v>
      </c>
    </row>
    <row r="2682" spans="1:8" hidden="1" x14ac:dyDescent="0.3">
      <c r="A2682" s="1" t="s">
        <v>1200</v>
      </c>
      <c r="B2682" s="1" t="str">
        <f t="shared" si="124"/>
        <v>USA</v>
      </c>
      <c r="C2682" s="5" t="str">
        <f t="shared" si="123"/>
        <v>1995</v>
      </c>
      <c r="D2682" s="1" t="str">
        <f t="shared" si="125"/>
        <v xml:space="preserve">Pegasus XL </v>
      </c>
      <c r="E2682" s="1" t="s">
        <v>8</v>
      </c>
      <c r="F2682" s="7" t="str">
        <f>TEXT(DATE(MID(H2682, 13, 4), CHOOSE(MATCH( MID(H2682, 5, 3), {"Jan","Feb","Mar","Apr","May","Jun","Jul","Aug","Sep","Oct","Nov","Dec"}, 0), 1, 2, 3, 4, 5, 6, 7, 8, 9, 10, 11, 12), MID(H2682, 9, 2)), "yyyy-mm-dd")</f>
        <v>1995-06-22</v>
      </c>
      <c r="G2682" s="1" t="s">
        <v>5524</v>
      </c>
      <c r="H2682" s="1" t="s">
        <v>5523</v>
      </c>
    </row>
    <row r="2683" spans="1:8" hidden="1" x14ac:dyDescent="0.3">
      <c r="A2683" s="1" t="s">
        <v>4338</v>
      </c>
      <c r="B2683" s="1" t="str">
        <f t="shared" si="124"/>
        <v>France</v>
      </c>
      <c r="C2683" s="5" t="str">
        <f t="shared" si="123"/>
        <v>1995</v>
      </c>
      <c r="D2683" s="1" t="str">
        <f t="shared" si="125"/>
        <v xml:space="preserve">Ariane 42P </v>
      </c>
      <c r="E2683" s="1" t="s">
        <v>346</v>
      </c>
      <c r="F2683" s="7" t="str">
        <f>TEXT(DATE(MID(H2683, 13, 4), CHOOSE(MATCH( MID(H2683, 5, 3), {"Jan","Feb","Mar","Apr","May","Jun","Jul","Aug","Sep","Oct","Nov","Dec"}, 0), 1, 2, 3, 4, 5, 6, 7, 8, 9, 10, 11, 12), MID(H2683, 9, 2)), "yyyy-mm-dd")</f>
        <v>1995-06-10</v>
      </c>
      <c r="G2683" s="1" t="s">
        <v>5526</v>
      </c>
      <c r="H2683" s="1" t="s">
        <v>5525</v>
      </c>
    </row>
    <row r="2684" spans="1:8" hidden="1" x14ac:dyDescent="0.3">
      <c r="A2684" s="1" t="s">
        <v>3926</v>
      </c>
      <c r="B2684" s="1" t="str">
        <f t="shared" si="124"/>
        <v>Kazakhstan</v>
      </c>
      <c r="C2684" s="5" t="str">
        <f t="shared" si="123"/>
        <v>1995</v>
      </c>
      <c r="D2684" s="1" t="str">
        <f t="shared" si="125"/>
        <v xml:space="preserve">Tsyklon-2 </v>
      </c>
      <c r="E2684" s="1" t="s">
        <v>346</v>
      </c>
      <c r="F2684" s="7" t="str">
        <f>TEXT(DATE(MID(H2684, 13, 4), CHOOSE(MATCH( MID(H2684, 5, 3), {"Jan","Feb","Mar","Apr","May","Jun","Jul","Aug","Sep","Oct","Nov","Dec"}, 0), 1, 2, 3, 4, 5, 6, 7, 8, 9, 10, 11, 12), MID(H2684, 9, 2)), "yyyy-mm-dd")</f>
        <v>1995-06-08</v>
      </c>
      <c r="G2684" s="1" t="s">
        <v>5528</v>
      </c>
      <c r="H2684" s="1" t="s">
        <v>5527</v>
      </c>
    </row>
    <row r="2685" spans="1:8" hidden="1" x14ac:dyDescent="0.3">
      <c r="A2685" s="1" t="s">
        <v>4149</v>
      </c>
      <c r="B2685" s="1" t="str">
        <f t="shared" si="124"/>
        <v>USA</v>
      </c>
      <c r="C2685" s="5" t="str">
        <f t="shared" si="123"/>
        <v>1995</v>
      </c>
      <c r="D2685" s="1" t="str">
        <f t="shared" si="125"/>
        <v xml:space="preserve">Atlas II </v>
      </c>
      <c r="E2685" s="1" t="s">
        <v>346</v>
      </c>
      <c r="F2685" s="7" t="str">
        <f>TEXT(DATE(MID(H2685, 13, 4), CHOOSE(MATCH( MID(H2685, 5, 3), {"Jan","Feb","Mar","Apr","May","Jun","Jul","Aug","Sep","Oct","Nov","Dec"}, 0), 1, 2, 3, 4, 5, 6, 7, 8, 9, 10, 11, 12), MID(H2685, 9, 2)), "yyyy-mm-dd")</f>
        <v>1995-05-31</v>
      </c>
      <c r="G2685" s="1" t="s">
        <v>5530</v>
      </c>
      <c r="H2685" s="1" t="s">
        <v>5529</v>
      </c>
    </row>
    <row r="2686" spans="1:8" hidden="1" x14ac:dyDescent="0.3">
      <c r="A2686" s="1" t="s">
        <v>3038</v>
      </c>
      <c r="B2686" s="1" t="str">
        <f t="shared" si="124"/>
        <v>Russia</v>
      </c>
      <c r="C2686" s="5" t="str">
        <f t="shared" si="123"/>
        <v>1995</v>
      </c>
      <c r="D2686" s="1" t="str">
        <f t="shared" si="125"/>
        <v xml:space="preserve">Molniya-M /Block 2BL </v>
      </c>
      <c r="E2686" s="1" t="s">
        <v>346</v>
      </c>
      <c r="F2686" s="7" t="str">
        <f>TEXT(DATE(MID(H2686, 13, 4), CHOOSE(MATCH( MID(H2686, 5, 3), {"Jan","Feb","Mar","Apr","May","Jun","Jul","Aug","Sep","Oct","Nov","Dec"}, 0), 1, 2, 3, 4, 5, 6, 7, 8, 9, 10, 11, 12), MID(H2686, 9, 2)), "yyyy-mm-dd")</f>
        <v>1995-05-24</v>
      </c>
      <c r="G2686" s="1" t="s">
        <v>5532</v>
      </c>
      <c r="H2686" s="1" t="s">
        <v>5531</v>
      </c>
    </row>
    <row r="2687" spans="1:8" hidden="1" x14ac:dyDescent="0.3">
      <c r="A2687" s="1" t="s">
        <v>4092</v>
      </c>
      <c r="B2687" s="1" t="str">
        <f t="shared" si="124"/>
        <v>USA</v>
      </c>
      <c r="C2687" s="5" t="str">
        <f t="shared" si="123"/>
        <v>1995</v>
      </c>
      <c r="D2687" s="1" t="str">
        <f t="shared" si="125"/>
        <v xml:space="preserve">Atlas I </v>
      </c>
      <c r="E2687" s="1" t="s">
        <v>346</v>
      </c>
      <c r="F2687" s="7" t="str">
        <f>TEXT(DATE(MID(H2687, 13, 4), CHOOSE(MATCH( MID(H2687, 5, 3), {"Jan","Feb","Mar","Apr","May","Jun","Jul","Aug","Sep","Oct","Nov","Dec"}, 0), 1, 2, 3, 4, 5, 6, 7, 8, 9, 10, 11, 12), MID(H2687, 9, 2)), "yyyy-mm-dd")</f>
        <v>1995-05-23</v>
      </c>
      <c r="G2687" s="1" t="s">
        <v>5534</v>
      </c>
      <c r="H2687" s="1" t="s">
        <v>5533</v>
      </c>
    </row>
    <row r="2688" spans="1:8" hidden="1" x14ac:dyDescent="0.3">
      <c r="A2688" s="1" t="s">
        <v>4200</v>
      </c>
      <c r="B2688" s="1" t="str">
        <f t="shared" si="124"/>
        <v>Kazakhstan</v>
      </c>
      <c r="C2688" s="5" t="str">
        <f t="shared" si="123"/>
        <v>1995</v>
      </c>
      <c r="D2688" s="1" t="str">
        <f t="shared" si="125"/>
        <v xml:space="preserve">Proton-K </v>
      </c>
      <c r="E2688" s="1" t="s">
        <v>346</v>
      </c>
      <c r="F2688" s="7" t="str">
        <f>TEXT(DATE(MID(H2688, 13, 4), CHOOSE(MATCH( MID(H2688, 5, 3), {"Jan","Feb","Mar","Apr","May","Jun","Jul","Aug","Sep","Oct","Nov","Dec"}, 0), 1, 2, 3, 4, 5, 6, 7, 8, 9, 10, 11, 12), MID(H2688, 9, 2)), "yyyy-mm-dd")</f>
        <v>1995-05-20</v>
      </c>
      <c r="G2688" s="1" t="s">
        <v>5536</v>
      </c>
      <c r="H2688" s="1" t="s">
        <v>5535</v>
      </c>
    </row>
    <row r="2689" spans="1:8" hidden="1" x14ac:dyDescent="0.3">
      <c r="A2689" s="1" t="s">
        <v>4338</v>
      </c>
      <c r="B2689" s="1" t="str">
        <f t="shared" si="124"/>
        <v>France</v>
      </c>
      <c r="C2689" s="5" t="str">
        <f t="shared" si="123"/>
        <v>1995</v>
      </c>
      <c r="D2689" s="1" t="str">
        <f t="shared" si="125"/>
        <v xml:space="preserve">Ariane 44LP </v>
      </c>
      <c r="E2689" s="1" t="s">
        <v>346</v>
      </c>
      <c r="F2689" s="7" t="str">
        <f>TEXT(DATE(MID(H2689, 13, 4), CHOOSE(MATCH( MID(H2689, 5, 3), {"Jan","Feb","Mar","Apr","May","Jun","Jul","Aug","Sep","Oct","Nov","Dec"}, 0), 1, 2, 3, 4, 5, 6, 7, 8, 9, 10, 11, 12), MID(H2689, 9, 2)), "yyyy-mm-dd")</f>
        <v>1995-05-17</v>
      </c>
      <c r="G2689" s="1" t="s">
        <v>5538</v>
      </c>
      <c r="H2689" s="1" t="s">
        <v>5537</v>
      </c>
    </row>
    <row r="2690" spans="1:8" hidden="1" x14ac:dyDescent="0.3">
      <c r="A2690" s="1" t="s">
        <v>11</v>
      </c>
      <c r="B2690" s="1" t="str">
        <f t="shared" si="124"/>
        <v>USA</v>
      </c>
      <c r="C2690" s="5" t="str">
        <f t="shared" ref="C2690:C2753" si="126">TEXT(F2690, "yyyy")</f>
        <v>1995</v>
      </c>
      <c r="D2690" s="1" t="str">
        <f t="shared" si="125"/>
        <v xml:space="preserve">Titan IV(401)A </v>
      </c>
      <c r="E2690" s="1" t="s">
        <v>346</v>
      </c>
      <c r="F2690" s="7" t="str">
        <f>TEXT(DATE(MID(H2690, 13, 4), CHOOSE(MATCH( MID(H2690, 5, 3), {"Jan","Feb","Mar","Apr","May","Jun","Jul","Aug","Sep","Oct","Nov","Dec"}, 0), 1, 2, 3, 4, 5, 6, 7, 8, 9, 10, 11, 12), MID(H2690, 9, 2)), "yyyy-mm-dd")</f>
        <v>1995-05-14</v>
      </c>
      <c r="G2690" s="1" t="s">
        <v>5540</v>
      </c>
      <c r="H2690" s="1" t="s">
        <v>5539</v>
      </c>
    </row>
    <row r="2691" spans="1:8" hidden="1" x14ac:dyDescent="0.3">
      <c r="A2691" s="1" t="s">
        <v>4338</v>
      </c>
      <c r="B2691" s="1" t="str">
        <f t="shared" ref="B2691:B2754" si="127">TRIM(MID(A2691, FIND("|", SUBSTITUTE(A2691, ",", "|", LEN(A2691) - LEN(SUBSTITUTE(A2691,",", "" )))) + 1, LEN(A2691)))</f>
        <v>France</v>
      </c>
      <c r="C2691" s="5" t="str">
        <f t="shared" si="126"/>
        <v>1995</v>
      </c>
      <c r="D2691" s="1" t="str">
        <f t="shared" ref="D2691:D2754" si="128">LEFT(G2691, FIND("|", G2691) - 1)</f>
        <v xml:space="preserve">Ariane 40 </v>
      </c>
      <c r="E2691" s="1" t="s">
        <v>346</v>
      </c>
      <c r="F2691" s="7" t="str">
        <f>TEXT(DATE(MID(H2691, 13, 4), CHOOSE(MATCH( MID(H2691, 5, 3), {"Jan","Feb","Mar","Apr","May","Jun","Jul","Aug","Sep","Oct","Nov","Dec"}, 0), 1, 2, 3, 4, 5, 6, 7, 8, 9, 10, 11, 12), MID(H2691, 9, 2)), "yyyy-mm-dd")</f>
        <v>1995-04-21</v>
      </c>
      <c r="G2691" s="1" t="s">
        <v>5542</v>
      </c>
      <c r="H2691" s="1" t="s">
        <v>5541</v>
      </c>
    </row>
    <row r="2692" spans="1:8" hidden="1" x14ac:dyDescent="0.3">
      <c r="A2692" s="1" t="s">
        <v>1630</v>
      </c>
      <c r="B2692" s="1" t="str">
        <f t="shared" si="127"/>
        <v>Kazakhstan</v>
      </c>
      <c r="C2692" s="5" t="str">
        <f t="shared" si="126"/>
        <v>1995</v>
      </c>
      <c r="D2692" s="1" t="str">
        <f t="shared" si="128"/>
        <v xml:space="preserve">Soyuz U </v>
      </c>
      <c r="E2692" s="1" t="s">
        <v>346</v>
      </c>
      <c r="F2692" s="7" t="str">
        <f>TEXT(DATE(MID(H2692, 13, 4), CHOOSE(MATCH( MID(H2692, 5, 3), {"Jan","Feb","Mar","Apr","May","Jun","Jul","Aug","Sep","Oct","Nov","Dec"}, 0), 1, 2, 3, 4, 5, 6, 7, 8, 9, 10, 11, 12), MID(H2692, 9, 2)), "yyyy-mm-dd")</f>
        <v>1995-04-09</v>
      </c>
      <c r="G2692" s="1" t="s">
        <v>5544</v>
      </c>
      <c r="H2692" s="1" t="s">
        <v>5543</v>
      </c>
    </row>
    <row r="2693" spans="1:8" hidden="1" x14ac:dyDescent="0.3">
      <c r="A2693" s="1" t="s">
        <v>4149</v>
      </c>
      <c r="B2693" s="1" t="str">
        <f t="shared" si="127"/>
        <v>USA</v>
      </c>
      <c r="C2693" s="5" t="str">
        <f t="shared" si="126"/>
        <v>1995</v>
      </c>
      <c r="D2693" s="1" t="str">
        <f t="shared" si="128"/>
        <v xml:space="preserve">Atlas IIA </v>
      </c>
      <c r="E2693" s="1" t="s">
        <v>346</v>
      </c>
      <c r="F2693" s="7" t="str">
        <f>TEXT(DATE(MID(H2693, 13, 4), CHOOSE(MATCH( MID(H2693, 5, 3), {"Jan","Feb","Mar","Apr","May","Jun","Jul","Aug","Sep","Oct","Nov","Dec"}, 0), 1, 2, 3, 4, 5, 6, 7, 8, 9, 10, 11, 12), MID(H2693, 9, 2)), "yyyy-mm-dd")</f>
        <v>1995-04-07</v>
      </c>
      <c r="G2693" s="1" t="s">
        <v>5546</v>
      </c>
      <c r="H2693" s="1" t="s">
        <v>5545</v>
      </c>
    </row>
    <row r="2694" spans="1:8" hidden="1" x14ac:dyDescent="0.3">
      <c r="A2694" s="1" t="s">
        <v>498</v>
      </c>
      <c r="B2694" s="1" t="str">
        <f t="shared" si="127"/>
        <v>Israel</v>
      </c>
      <c r="C2694" s="5" t="str">
        <f t="shared" si="126"/>
        <v>1995</v>
      </c>
      <c r="D2694" s="1" t="str">
        <f t="shared" si="128"/>
        <v xml:space="preserve">Shavit-1 </v>
      </c>
      <c r="E2694" s="1" t="s">
        <v>346</v>
      </c>
      <c r="F2694" s="7" t="str">
        <f>TEXT(DATE(MID(H2694, 13, 4), CHOOSE(MATCH( MID(H2694, 5, 3), {"Jan","Feb","Mar","Apr","May","Jun","Jul","Aug","Sep","Oct","Nov","Dec"}, 0), 1, 2, 3, 4, 5, 6, 7, 8, 9, 10, 11, 12), MID(H2694, 9, 2)), "yyyy-mm-dd")</f>
        <v>1995-04-05</v>
      </c>
      <c r="G2694" s="1" t="s">
        <v>5548</v>
      </c>
      <c r="H2694" s="1" t="s">
        <v>5547</v>
      </c>
    </row>
    <row r="2695" spans="1:8" hidden="1" x14ac:dyDescent="0.3">
      <c r="A2695" s="1" t="s">
        <v>1200</v>
      </c>
      <c r="B2695" s="1" t="str">
        <f t="shared" si="127"/>
        <v>USA</v>
      </c>
      <c r="C2695" s="5" t="str">
        <f t="shared" si="126"/>
        <v>1995</v>
      </c>
      <c r="D2695" s="1" t="str">
        <f t="shared" si="128"/>
        <v xml:space="preserve">Pegasus </v>
      </c>
      <c r="E2695" s="1" t="s">
        <v>346</v>
      </c>
      <c r="F2695" s="7" t="str">
        <f>TEXT(DATE(MID(H2695, 13, 4), CHOOSE(MATCH( MID(H2695, 5, 3), {"Jan","Feb","Mar","Apr","May","Jun","Jul","Aug","Sep","Oct","Nov","Dec"}, 0), 1, 2, 3, 4, 5, 6, 7, 8, 9, 10, 11, 12), MID(H2695, 9, 2)), "yyyy-mm-dd")</f>
        <v>1995-04-03</v>
      </c>
      <c r="G2695" s="1" t="s">
        <v>5550</v>
      </c>
      <c r="H2695" s="1" t="s">
        <v>5549</v>
      </c>
    </row>
    <row r="2696" spans="1:8" hidden="1" x14ac:dyDescent="0.3">
      <c r="A2696" s="1" t="s">
        <v>4338</v>
      </c>
      <c r="B2696" s="1" t="str">
        <f t="shared" si="127"/>
        <v>France</v>
      </c>
      <c r="C2696" s="5" t="str">
        <f t="shared" si="126"/>
        <v>1995</v>
      </c>
      <c r="D2696" s="1" t="str">
        <f t="shared" si="128"/>
        <v xml:space="preserve">Ariane 44LP </v>
      </c>
      <c r="E2696" s="1" t="s">
        <v>346</v>
      </c>
      <c r="F2696" s="7" t="str">
        <f>TEXT(DATE(MID(H2696, 13, 4), CHOOSE(MATCH( MID(H2696, 5, 3), {"Jan","Feb","Mar","Apr","May","Jun","Jul","Aug","Sep","Oct","Nov","Dec"}, 0), 1, 2, 3, 4, 5, 6, 7, 8, 9, 10, 11, 12), MID(H2696, 9, 2)), "yyyy-mm-dd")</f>
        <v>1995-03-28</v>
      </c>
      <c r="G2696" s="1" t="s">
        <v>5552</v>
      </c>
      <c r="H2696" s="1" t="s">
        <v>5551</v>
      </c>
    </row>
    <row r="2697" spans="1:8" hidden="1" x14ac:dyDescent="0.3">
      <c r="A2697" s="1" t="s">
        <v>5553</v>
      </c>
      <c r="B2697" s="1" t="str">
        <f t="shared" si="127"/>
        <v>Russia</v>
      </c>
      <c r="C2697" s="5" t="str">
        <f t="shared" si="126"/>
        <v>1995</v>
      </c>
      <c r="D2697" s="1" t="str">
        <f t="shared" si="128"/>
        <v xml:space="preserve">START </v>
      </c>
      <c r="E2697" s="1" t="s">
        <v>346</v>
      </c>
      <c r="F2697" s="7" t="str">
        <f>TEXT(DATE(MID(H2697, 13, 4), CHOOSE(MATCH( MID(H2697, 5, 3), {"Jan","Feb","Mar","Apr","May","Jun","Jul","Aug","Sep","Oct","Nov","Dec"}, 0), 1, 2, 3, 4, 5, 6, 7, 8, 9, 10, 11, 12), MID(H2697, 9, 2)), "yyyy-mm-dd")</f>
        <v>1995-03-28</v>
      </c>
      <c r="G2697" s="1" t="s">
        <v>5555</v>
      </c>
      <c r="H2697" s="1" t="s">
        <v>5554</v>
      </c>
    </row>
    <row r="2698" spans="1:8" hidden="1" x14ac:dyDescent="0.3">
      <c r="A2698" s="1" t="s">
        <v>5557</v>
      </c>
      <c r="B2698" s="1" t="str">
        <f t="shared" si="127"/>
        <v>USA</v>
      </c>
      <c r="C2698" s="5" t="str">
        <f t="shared" si="126"/>
        <v>1995</v>
      </c>
      <c r="D2698" s="1" t="str">
        <f t="shared" si="128"/>
        <v xml:space="preserve">Atlas-E/F Star-37S-ISS </v>
      </c>
      <c r="E2698" s="1" t="s">
        <v>346</v>
      </c>
      <c r="F2698" s="7" t="str">
        <f>TEXT(DATE(MID(H2698, 13, 4), CHOOSE(MATCH( MID(H2698, 5, 3), {"Jan","Feb","Mar","Apr","May","Jun","Jul","Aug","Sep","Oct","Nov","Dec"}, 0), 1, 2, 3, 4, 5, 6, 7, 8, 9, 10, 11, 12), MID(H2698, 9, 2)), "yyyy-mm-dd")</f>
        <v>1995-03-24</v>
      </c>
      <c r="G2698" s="1" t="s">
        <v>5559</v>
      </c>
      <c r="H2698" s="1" t="s">
        <v>5558</v>
      </c>
    </row>
    <row r="2699" spans="1:8" hidden="1" x14ac:dyDescent="0.3">
      <c r="A2699" s="1" t="s">
        <v>5</v>
      </c>
      <c r="B2699" s="1" t="str">
        <f t="shared" si="127"/>
        <v>Russia</v>
      </c>
      <c r="C2699" s="5" t="str">
        <f t="shared" si="126"/>
        <v>1995</v>
      </c>
      <c r="D2699" s="1" t="str">
        <f t="shared" si="128"/>
        <v xml:space="preserve">Soyuz U </v>
      </c>
      <c r="E2699" s="1" t="s">
        <v>346</v>
      </c>
      <c r="F2699" s="7" t="str">
        <f>TEXT(DATE(MID(H2699, 13, 4), CHOOSE(MATCH( MID(H2699, 5, 3), {"Jan","Feb","Mar","Apr","May","Jun","Jul","Aug","Sep","Oct","Nov","Dec"}, 0), 1, 2, 3, 4, 5, 6, 7, 8, 9, 10, 11, 12), MID(H2699, 9, 2)), "yyyy-mm-dd")</f>
        <v>1995-03-22</v>
      </c>
      <c r="G2699" s="1" t="s">
        <v>5561</v>
      </c>
      <c r="H2699" s="1" t="s">
        <v>5560</v>
      </c>
    </row>
    <row r="2700" spans="1:8" hidden="1" x14ac:dyDescent="0.3">
      <c r="A2700" s="1" t="s">
        <v>4092</v>
      </c>
      <c r="B2700" s="1" t="str">
        <f t="shared" si="127"/>
        <v>USA</v>
      </c>
      <c r="C2700" s="5" t="str">
        <f t="shared" si="126"/>
        <v>1995</v>
      </c>
      <c r="D2700" s="1" t="str">
        <f t="shared" si="128"/>
        <v xml:space="preserve">Atlas IIAS </v>
      </c>
      <c r="E2700" s="1" t="s">
        <v>346</v>
      </c>
      <c r="F2700" s="7" t="str">
        <f>TEXT(DATE(MID(H2700, 13, 4), CHOOSE(MATCH( MID(H2700, 5, 3), {"Jan","Feb","Mar","Apr","May","Jun","Jul","Aug","Sep","Oct","Nov","Dec"}, 0), 1, 2, 3, 4, 5, 6, 7, 8, 9, 10, 11, 12), MID(H2700, 9, 2)), "yyyy-mm-dd")</f>
        <v>1995-03-22</v>
      </c>
      <c r="G2700" s="1" t="s">
        <v>5563</v>
      </c>
      <c r="H2700" s="1" t="s">
        <v>5562</v>
      </c>
    </row>
    <row r="2701" spans="1:8" hidden="1" x14ac:dyDescent="0.3">
      <c r="A2701" s="1" t="s">
        <v>3373</v>
      </c>
      <c r="B2701" s="1" t="str">
        <f t="shared" si="127"/>
        <v>Russia</v>
      </c>
      <c r="C2701" s="5" t="str">
        <f t="shared" si="126"/>
        <v>1995</v>
      </c>
      <c r="D2701" s="1" t="str">
        <f t="shared" si="128"/>
        <v xml:space="preserve">Cosmos-3M </v>
      </c>
      <c r="E2701" s="1" t="s">
        <v>346</v>
      </c>
      <c r="F2701" s="7" t="str">
        <f>TEXT(DATE(MID(H2701, 13, 4), CHOOSE(MATCH( MID(H2701, 5, 3), {"Jan","Feb","Mar","Apr","May","Jun","Jul","Aug","Sep","Oct","Nov","Dec"}, 0), 1, 2, 3, 4, 5, 6, 7, 8, 9, 10, 11, 12), MID(H2701, 9, 2)), "yyyy-mm-dd")</f>
        <v>1995-03-22</v>
      </c>
      <c r="G2701" s="1" t="s">
        <v>5565</v>
      </c>
      <c r="H2701" s="1" t="s">
        <v>5564</v>
      </c>
    </row>
    <row r="2702" spans="1:8" hidden="1" x14ac:dyDescent="0.3">
      <c r="A2702" s="1" t="s">
        <v>61</v>
      </c>
      <c r="B2702" s="1" t="str">
        <f t="shared" si="127"/>
        <v>Japan</v>
      </c>
      <c r="C2702" s="5" t="str">
        <f t="shared" si="126"/>
        <v>1995</v>
      </c>
      <c r="D2702" s="1" t="str">
        <f t="shared" si="128"/>
        <v xml:space="preserve">H-II </v>
      </c>
      <c r="E2702" s="1" t="s">
        <v>346</v>
      </c>
      <c r="F2702" s="7" t="str">
        <f>TEXT(DATE(MID(H2702, 13, 4), CHOOSE(MATCH( MID(H2702, 5, 3), {"Jan","Feb","Mar","Apr","May","Jun","Jul","Aug","Sep","Oct","Nov","Dec"}, 0), 1, 2, 3, 4, 5, 6, 7, 8, 9, 10, 11, 12), MID(H2702, 9, 2)), "yyyy-mm-dd")</f>
        <v>1995-03-18</v>
      </c>
      <c r="G2702" s="1" t="s">
        <v>5567</v>
      </c>
      <c r="H2702" s="1" t="s">
        <v>5566</v>
      </c>
    </row>
    <row r="2703" spans="1:8" hidden="1" x14ac:dyDescent="0.3">
      <c r="A2703" s="1" t="s">
        <v>1630</v>
      </c>
      <c r="B2703" s="1" t="str">
        <f t="shared" si="127"/>
        <v>Kazakhstan</v>
      </c>
      <c r="C2703" s="5" t="str">
        <f t="shared" si="126"/>
        <v>1995</v>
      </c>
      <c r="D2703" s="1" t="str">
        <f t="shared" si="128"/>
        <v xml:space="preserve">Soyuz U2 </v>
      </c>
      <c r="E2703" s="1" t="s">
        <v>346</v>
      </c>
      <c r="F2703" s="7" t="str">
        <f>TEXT(DATE(MID(H2703, 13, 4), CHOOSE(MATCH( MID(H2703, 5, 3), {"Jan","Feb","Mar","Apr","May","Jun","Jul","Aug","Sep","Oct","Nov","Dec"}, 0), 1, 2, 3, 4, 5, 6, 7, 8, 9, 10, 11, 12), MID(H2703, 9, 2)), "yyyy-mm-dd")</f>
        <v>1995-03-14</v>
      </c>
      <c r="G2703" s="1" t="s">
        <v>5569</v>
      </c>
      <c r="H2703" s="1" t="s">
        <v>5568</v>
      </c>
    </row>
    <row r="2704" spans="1:8" hidden="1" x14ac:dyDescent="0.3">
      <c r="A2704" s="1" t="s">
        <v>529</v>
      </c>
      <c r="B2704" s="1" t="str">
        <f t="shared" si="127"/>
        <v>Kazakhstan</v>
      </c>
      <c r="C2704" s="5" t="str">
        <f t="shared" si="126"/>
        <v>1995</v>
      </c>
      <c r="D2704" s="1" t="str">
        <f t="shared" si="128"/>
        <v xml:space="preserve">Proton K/Block-DM-2 </v>
      </c>
      <c r="E2704" s="1" t="s">
        <v>346</v>
      </c>
      <c r="F2704" s="7" t="str">
        <f>TEXT(DATE(MID(H2704, 13, 4), CHOOSE(MATCH( MID(H2704, 5, 3), {"Jan","Feb","Mar","Apr","May","Jun","Jul","Aug","Sep","Oct","Nov","Dec"}, 0), 1, 2, 3, 4, 5, 6, 7, 8, 9, 10, 11, 12), MID(H2704, 9, 2)), "yyyy-mm-dd")</f>
        <v>1995-03-07</v>
      </c>
      <c r="G2704" s="1" t="s">
        <v>5571</v>
      </c>
      <c r="H2704" s="1" t="s">
        <v>5570</v>
      </c>
    </row>
    <row r="2705" spans="1:8" hidden="1" x14ac:dyDescent="0.3">
      <c r="A2705" s="1" t="s">
        <v>3373</v>
      </c>
      <c r="B2705" s="1" t="str">
        <f t="shared" si="127"/>
        <v>Russia</v>
      </c>
      <c r="C2705" s="5" t="str">
        <f t="shared" si="126"/>
        <v>1995</v>
      </c>
      <c r="D2705" s="1" t="str">
        <f t="shared" si="128"/>
        <v xml:space="preserve">Cosmos-3M </v>
      </c>
      <c r="E2705" s="1" t="s">
        <v>346</v>
      </c>
      <c r="F2705" s="7" t="str">
        <f>TEXT(DATE(MID(H2705, 13, 4), CHOOSE(MATCH( MID(H2705, 5, 3), {"Jan","Feb","Mar","Apr","May","Jun","Jul","Aug","Sep","Oct","Nov","Dec"}, 0), 1, 2, 3, 4, 5, 6, 7, 8, 9, 10, 11, 12), MID(H2705, 9, 2)), "yyyy-mm-dd")</f>
        <v>1995-03-02</v>
      </c>
      <c r="G2705" s="1" t="s">
        <v>5573</v>
      </c>
      <c r="H2705" s="1" t="s">
        <v>5572</v>
      </c>
    </row>
    <row r="2706" spans="1:8" hidden="1" x14ac:dyDescent="0.3">
      <c r="A2706" s="1" t="s">
        <v>30</v>
      </c>
      <c r="B2706" s="1" t="str">
        <f t="shared" si="127"/>
        <v>USA</v>
      </c>
      <c r="C2706" s="5" t="str">
        <f t="shared" si="126"/>
        <v>1995</v>
      </c>
      <c r="D2706" s="1" t="str">
        <f t="shared" si="128"/>
        <v xml:space="preserve">Space Shuttle Endeavour </v>
      </c>
      <c r="E2706" s="1" t="s">
        <v>346</v>
      </c>
      <c r="F2706" s="7" t="str">
        <f>TEXT(DATE(MID(H2706, 13, 4), CHOOSE(MATCH( MID(H2706, 5, 3), {"Jan","Feb","Mar","Apr","May","Jun","Jul","Aug","Sep","Oct","Nov","Dec"}, 0), 1, 2, 3, 4, 5, 6, 7, 8, 9, 10, 11, 12), MID(H2706, 9, 2)), "yyyy-mm-dd")</f>
        <v>1995-03-02</v>
      </c>
      <c r="G2706" s="1" t="s">
        <v>5575</v>
      </c>
      <c r="H2706" s="1" t="s">
        <v>5574</v>
      </c>
    </row>
    <row r="2707" spans="1:8" hidden="1" x14ac:dyDescent="0.3">
      <c r="A2707" s="1" t="s">
        <v>5</v>
      </c>
      <c r="B2707" s="1" t="str">
        <f t="shared" si="127"/>
        <v>Russia</v>
      </c>
      <c r="C2707" s="5" t="str">
        <f t="shared" si="126"/>
        <v>1995</v>
      </c>
      <c r="D2707" s="1" t="str">
        <f t="shared" si="128"/>
        <v xml:space="preserve">Soyuz U </v>
      </c>
      <c r="E2707" s="1" t="s">
        <v>346</v>
      </c>
      <c r="F2707" s="7" t="str">
        <f>TEXT(DATE(MID(H2707, 13, 4), CHOOSE(MATCH( MID(H2707, 5, 3), {"Jan","Feb","Mar","Apr","May","Jun","Jul","Aug","Sep","Oct","Nov","Dec"}, 0), 1, 2, 3, 4, 5, 6, 7, 8, 9, 10, 11, 12), MID(H2707, 9, 2)), "yyyy-mm-dd")</f>
        <v>1995-02-16</v>
      </c>
      <c r="G2707" s="1" t="s">
        <v>5577</v>
      </c>
      <c r="H2707" s="1" t="s">
        <v>5576</v>
      </c>
    </row>
    <row r="2708" spans="1:8" hidden="1" x14ac:dyDescent="0.3">
      <c r="A2708" s="1" t="s">
        <v>1630</v>
      </c>
      <c r="B2708" s="1" t="str">
        <f t="shared" si="127"/>
        <v>Kazakhstan</v>
      </c>
      <c r="C2708" s="5" t="str">
        <f t="shared" si="126"/>
        <v>1995</v>
      </c>
      <c r="D2708" s="1" t="str">
        <f t="shared" si="128"/>
        <v xml:space="preserve">Soyuz U </v>
      </c>
      <c r="E2708" s="1" t="s">
        <v>346</v>
      </c>
      <c r="F2708" s="7" t="str">
        <f>TEXT(DATE(MID(H2708, 13, 4), CHOOSE(MATCH( MID(H2708, 5, 3), {"Jan","Feb","Mar","Apr","May","Jun","Jul","Aug","Sep","Oct","Nov","Dec"}, 0), 1, 2, 3, 4, 5, 6, 7, 8, 9, 10, 11, 12), MID(H2708, 9, 2)), "yyyy-mm-dd")</f>
        <v>1995-02-15</v>
      </c>
      <c r="G2708" s="1" t="s">
        <v>5579</v>
      </c>
      <c r="H2708" s="1" t="s">
        <v>5578</v>
      </c>
    </row>
    <row r="2709" spans="1:8" hidden="1" x14ac:dyDescent="0.3">
      <c r="A2709" s="1" t="s">
        <v>658</v>
      </c>
      <c r="B2709" s="1" t="str">
        <f t="shared" si="127"/>
        <v>USA</v>
      </c>
      <c r="C2709" s="5" t="str">
        <f t="shared" si="126"/>
        <v>1995</v>
      </c>
      <c r="D2709" s="1" t="str">
        <f t="shared" si="128"/>
        <v xml:space="preserve">Space Shuttle Discovery </v>
      </c>
      <c r="E2709" s="1" t="s">
        <v>346</v>
      </c>
      <c r="F2709" s="7" t="str">
        <f>TEXT(DATE(MID(H2709, 13, 4), CHOOSE(MATCH( MID(H2709, 5, 3), {"Jan","Feb","Mar","Apr","May","Jun","Jul","Aug","Sep","Oct","Nov","Dec"}, 0), 1, 2, 3, 4, 5, 6, 7, 8, 9, 10, 11, 12), MID(H2709, 9, 2)), "yyyy-mm-dd")</f>
        <v>1995-02-03</v>
      </c>
      <c r="G2709" s="1" t="s">
        <v>5581</v>
      </c>
      <c r="H2709" s="1" t="s">
        <v>5580</v>
      </c>
    </row>
    <row r="2710" spans="1:8" hidden="1" x14ac:dyDescent="0.3">
      <c r="A2710" s="1" t="s">
        <v>4149</v>
      </c>
      <c r="B2710" s="1" t="str">
        <f t="shared" si="127"/>
        <v>USA</v>
      </c>
      <c r="C2710" s="5" t="str">
        <f t="shared" si="126"/>
        <v>1995</v>
      </c>
      <c r="D2710" s="1" t="str">
        <f t="shared" si="128"/>
        <v xml:space="preserve">Atlas II </v>
      </c>
      <c r="E2710" s="1" t="s">
        <v>346</v>
      </c>
      <c r="F2710" s="7" t="str">
        <f>TEXT(DATE(MID(H2710, 13, 4), CHOOSE(MATCH( MID(H2710, 5, 3), {"Jan","Feb","Mar","Apr","May","Jun","Jul","Aug","Sep","Oct","Nov","Dec"}, 0), 1, 2, 3, 4, 5, 6, 7, 8, 9, 10, 11, 12), MID(H2710, 9, 2)), "yyyy-mm-dd")</f>
        <v>1995-01-29</v>
      </c>
      <c r="G2710" s="1" t="s">
        <v>5583</v>
      </c>
      <c r="H2710" s="1" t="s">
        <v>5582</v>
      </c>
    </row>
    <row r="2711" spans="1:8" hidden="1" x14ac:dyDescent="0.3">
      <c r="A2711" s="1" t="s">
        <v>101</v>
      </c>
      <c r="B2711" s="1" t="str">
        <f t="shared" si="127"/>
        <v>China</v>
      </c>
      <c r="C2711" s="5" t="str">
        <f t="shared" si="126"/>
        <v>1995</v>
      </c>
      <c r="D2711" s="1" t="str">
        <f t="shared" si="128"/>
        <v xml:space="preserve">Long March 2E </v>
      </c>
      <c r="E2711" s="1" t="s">
        <v>346</v>
      </c>
      <c r="F2711" s="7" t="str">
        <f>TEXT(DATE(MID(H2711, 13, 4), CHOOSE(MATCH( MID(H2711, 5, 3), {"Jan","Feb","Mar","Apr","May","Jun","Jul","Aug","Sep","Oct","Nov","Dec"}, 0), 1, 2, 3, 4, 5, 6, 7, 8, 9, 10, 11, 12), MID(H2711, 9, 2)), "yyyy-mm-dd")</f>
        <v>1995-01-25</v>
      </c>
      <c r="G2711" s="1" t="s">
        <v>5585</v>
      </c>
      <c r="H2711" s="1" t="s">
        <v>5584</v>
      </c>
    </row>
    <row r="2712" spans="1:8" hidden="1" x14ac:dyDescent="0.3">
      <c r="A2712" s="1" t="s">
        <v>3373</v>
      </c>
      <c r="B2712" s="1" t="str">
        <f t="shared" si="127"/>
        <v>Russia</v>
      </c>
      <c r="C2712" s="5" t="str">
        <f t="shared" si="126"/>
        <v>1995</v>
      </c>
      <c r="D2712" s="1" t="str">
        <f t="shared" si="128"/>
        <v xml:space="preserve">Cosmos-3M </v>
      </c>
      <c r="E2712" s="1" t="s">
        <v>346</v>
      </c>
      <c r="F2712" s="7" t="str">
        <f>TEXT(DATE(MID(H2712, 13, 4), CHOOSE(MATCH( MID(H2712, 5, 3), {"Jan","Feb","Mar","Apr","May","Jun","Jul","Aug","Sep","Oct","Nov","Dec"}, 0), 1, 2, 3, 4, 5, 6, 7, 8, 9, 10, 11, 12), MID(H2712, 9, 2)), "yyyy-mm-dd")</f>
        <v>1995-01-24</v>
      </c>
      <c r="G2712" s="1" t="s">
        <v>5587</v>
      </c>
      <c r="H2712" s="1" t="s">
        <v>5586</v>
      </c>
    </row>
    <row r="2713" spans="1:8" hidden="1" x14ac:dyDescent="0.3">
      <c r="A2713" s="1" t="s">
        <v>714</v>
      </c>
      <c r="B2713" s="1" t="str">
        <f t="shared" si="127"/>
        <v>Japan</v>
      </c>
      <c r="C2713" s="5" t="str">
        <f t="shared" si="126"/>
        <v>1995</v>
      </c>
      <c r="D2713" s="1" t="str">
        <f t="shared" si="128"/>
        <v xml:space="preserve">Mu-III S2 </v>
      </c>
      <c r="E2713" s="1" t="s">
        <v>346</v>
      </c>
      <c r="F2713" s="7" t="str">
        <f>TEXT(DATE(MID(H2713, 13, 4), CHOOSE(MATCH( MID(H2713, 5, 3), {"Jan","Feb","Mar","Apr","May","Jun","Jul","Aug","Sep","Oct","Nov","Dec"}, 0), 1, 2, 3, 4, 5, 6, 7, 8, 9, 10, 11, 12), MID(H2713, 9, 2)), "yyyy-mm-dd")</f>
        <v>1995-01-15</v>
      </c>
      <c r="G2713" s="1" t="s">
        <v>5589</v>
      </c>
      <c r="H2713" s="1" t="s">
        <v>5588</v>
      </c>
    </row>
    <row r="2714" spans="1:8" hidden="1" x14ac:dyDescent="0.3">
      <c r="A2714" s="1" t="s">
        <v>4092</v>
      </c>
      <c r="B2714" s="1" t="str">
        <f t="shared" si="127"/>
        <v>USA</v>
      </c>
      <c r="C2714" s="5" t="str">
        <f t="shared" si="126"/>
        <v>1995</v>
      </c>
      <c r="D2714" s="1" t="str">
        <f t="shared" si="128"/>
        <v xml:space="preserve">Atlas IIAS </v>
      </c>
      <c r="E2714" s="1" t="s">
        <v>346</v>
      </c>
      <c r="F2714" s="7" t="str">
        <f>TEXT(DATE(MID(H2714, 13, 4), CHOOSE(MATCH( MID(H2714, 5, 3), {"Jan","Feb","Mar","Apr","May","Jun","Jul","Aug","Sep","Oct","Nov","Dec"}, 0), 1, 2, 3, 4, 5, 6, 7, 8, 9, 10, 11, 12), MID(H2714, 9, 2)), "yyyy-mm-dd")</f>
        <v>1995-01-10</v>
      </c>
      <c r="G2714" s="1" t="s">
        <v>5591</v>
      </c>
      <c r="H2714" s="1" t="s">
        <v>5590</v>
      </c>
    </row>
    <row r="2715" spans="1:8" hidden="1" x14ac:dyDescent="0.3">
      <c r="A2715" s="1" t="s">
        <v>5557</v>
      </c>
      <c r="B2715" s="1" t="str">
        <f t="shared" si="127"/>
        <v>USA</v>
      </c>
      <c r="C2715" s="5" t="str">
        <f t="shared" si="126"/>
        <v>1994</v>
      </c>
      <c r="D2715" s="1" t="str">
        <f t="shared" si="128"/>
        <v xml:space="preserve">Atlas-E/F Star-37S-ISS </v>
      </c>
      <c r="E2715" s="1" t="s">
        <v>346</v>
      </c>
      <c r="F2715" s="7" t="str">
        <f>TEXT(DATE(MID(H2715, 13, 4), CHOOSE(MATCH( MID(H2715, 5, 3), {"Jan","Feb","Mar","Apr","May","Jun","Jul","Aug","Sep","Oct","Nov","Dec"}, 0), 1, 2, 3, 4, 5, 6, 7, 8, 9, 10, 11, 12), MID(H2715, 9, 2)), "yyyy-mm-dd")</f>
        <v>1994-12-30</v>
      </c>
      <c r="G2715" s="1" t="s">
        <v>5593</v>
      </c>
      <c r="H2715" s="1" t="s">
        <v>5592</v>
      </c>
    </row>
    <row r="2716" spans="1:8" hidden="1" x14ac:dyDescent="0.3">
      <c r="A2716" s="1" t="s">
        <v>130</v>
      </c>
      <c r="B2716" s="1" t="str">
        <f t="shared" si="127"/>
        <v>Kazakhstan</v>
      </c>
      <c r="C2716" s="5" t="str">
        <f t="shared" si="126"/>
        <v>1994</v>
      </c>
      <c r="D2716" s="1" t="str">
        <f t="shared" si="128"/>
        <v xml:space="preserve">Soyuz U </v>
      </c>
      <c r="E2716" s="1" t="s">
        <v>346</v>
      </c>
      <c r="F2716" s="7" t="str">
        <f>TEXT(DATE(MID(H2716, 13, 4), CHOOSE(MATCH( MID(H2716, 5, 3), {"Jan","Feb","Mar","Apr","May","Jun","Jul","Aug","Sep","Oct","Nov","Dec"}, 0), 1, 2, 3, 4, 5, 6, 7, 8, 9, 10, 11, 12), MID(H2716, 9, 2)), "yyyy-mm-dd")</f>
        <v>1994-12-29</v>
      </c>
      <c r="G2716" s="1" t="s">
        <v>5595</v>
      </c>
      <c r="H2716" s="1" t="s">
        <v>5594</v>
      </c>
    </row>
    <row r="2717" spans="1:8" hidden="1" x14ac:dyDescent="0.3">
      <c r="A2717" s="1" t="s">
        <v>4200</v>
      </c>
      <c r="B2717" s="1" t="str">
        <f t="shared" si="127"/>
        <v>Kazakhstan</v>
      </c>
      <c r="C2717" s="5" t="str">
        <f t="shared" si="126"/>
        <v>1994</v>
      </c>
      <c r="D2717" s="1" t="str">
        <f t="shared" si="128"/>
        <v xml:space="preserve">Proton K/Block-DM-2 </v>
      </c>
      <c r="E2717" s="1" t="s">
        <v>346</v>
      </c>
      <c r="F2717" s="7" t="str">
        <f>TEXT(DATE(MID(H2717, 13, 4), CHOOSE(MATCH( MID(H2717, 5, 3), {"Jan","Feb","Mar","Apr","May","Jun","Jul","Aug","Sep","Oct","Nov","Dec"}, 0), 1, 2, 3, 4, 5, 6, 7, 8, 9, 10, 11, 12), MID(H2717, 9, 2)), "yyyy-mm-dd")</f>
        <v>1994-12-28</v>
      </c>
      <c r="G2717" s="1" t="s">
        <v>5597</v>
      </c>
      <c r="H2717" s="1" t="s">
        <v>5596</v>
      </c>
    </row>
    <row r="2718" spans="1:8" hidden="1" x14ac:dyDescent="0.3">
      <c r="A2718" s="1" t="s">
        <v>3566</v>
      </c>
      <c r="B2718" s="1" t="str">
        <f t="shared" si="127"/>
        <v>Russia</v>
      </c>
      <c r="C2718" s="5" t="str">
        <f t="shared" si="126"/>
        <v>1994</v>
      </c>
      <c r="D2718" s="1" t="str">
        <f t="shared" si="128"/>
        <v xml:space="preserve">Tsyklon-3 </v>
      </c>
      <c r="E2718" s="1" t="s">
        <v>346</v>
      </c>
      <c r="F2718" s="7" t="str">
        <f>TEXT(DATE(MID(H2718, 13, 4), CHOOSE(MATCH( MID(H2718, 5, 3), {"Jan","Feb","Mar","Apr","May","Jun","Jul","Aug","Sep","Oct","Nov","Dec"}, 0), 1, 2, 3, 4, 5, 6, 7, 8, 9, 10, 11, 12), MID(H2718, 9, 2)), "yyyy-mm-dd")</f>
        <v>1994-12-26</v>
      </c>
      <c r="G2718" s="1" t="s">
        <v>5599</v>
      </c>
      <c r="H2718" s="1" t="s">
        <v>5598</v>
      </c>
    </row>
    <row r="2719" spans="1:8" hidden="1" x14ac:dyDescent="0.3">
      <c r="A2719" s="1" t="s">
        <v>5600</v>
      </c>
      <c r="B2719" s="1" t="str">
        <f t="shared" si="127"/>
        <v>Kazakhstan</v>
      </c>
      <c r="C2719" s="5" t="str">
        <f t="shared" si="126"/>
        <v>1994</v>
      </c>
      <c r="D2719" s="1" t="str">
        <f t="shared" si="128"/>
        <v xml:space="preserve">Rokot/Briz K </v>
      </c>
      <c r="E2719" s="1" t="s">
        <v>346</v>
      </c>
      <c r="F2719" s="7" t="str">
        <f>TEXT(DATE(MID(H2719, 13, 4), CHOOSE(MATCH( MID(H2719, 5, 3), {"Jan","Feb","Mar","Apr","May","Jun","Jul","Aug","Sep","Oct","Nov","Dec"}, 0), 1, 2, 3, 4, 5, 6, 7, 8, 9, 10, 11, 12), MID(H2719, 9, 2)), "yyyy-mm-dd")</f>
        <v>1994-12-26</v>
      </c>
      <c r="G2719" s="1" t="s">
        <v>5602</v>
      </c>
      <c r="H2719" s="1" t="s">
        <v>5601</v>
      </c>
    </row>
    <row r="2720" spans="1:8" hidden="1" x14ac:dyDescent="0.3">
      <c r="A2720" s="1" t="s">
        <v>11</v>
      </c>
      <c r="B2720" s="1" t="str">
        <f t="shared" si="127"/>
        <v>USA</v>
      </c>
      <c r="C2720" s="5" t="str">
        <f t="shared" si="126"/>
        <v>1994</v>
      </c>
      <c r="D2720" s="1" t="str">
        <f t="shared" si="128"/>
        <v xml:space="preserve">Titan IV(402)A </v>
      </c>
      <c r="E2720" s="1" t="s">
        <v>346</v>
      </c>
      <c r="F2720" s="7" t="str">
        <f>TEXT(DATE(MID(H2720, 13, 4), CHOOSE(MATCH( MID(H2720, 5, 3), {"Jan","Feb","Mar","Apr","May","Jun","Jul","Aug","Sep","Oct","Nov","Dec"}, 0), 1, 2, 3, 4, 5, 6, 7, 8, 9, 10, 11, 12), MID(H2720, 9, 2)), "yyyy-mm-dd")</f>
        <v>1994-12-22</v>
      </c>
      <c r="G2720" s="1" t="s">
        <v>5605</v>
      </c>
      <c r="H2720" s="1" t="s">
        <v>5604</v>
      </c>
    </row>
    <row r="2721" spans="1:8" hidden="1" x14ac:dyDescent="0.3">
      <c r="A2721" s="1" t="s">
        <v>3373</v>
      </c>
      <c r="B2721" s="1" t="str">
        <f t="shared" si="127"/>
        <v>Russia</v>
      </c>
      <c r="C2721" s="5" t="str">
        <f t="shared" si="126"/>
        <v>1994</v>
      </c>
      <c r="D2721" s="1" t="str">
        <f t="shared" si="128"/>
        <v xml:space="preserve">Cosmos-3M </v>
      </c>
      <c r="E2721" s="1" t="s">
        <v>346</v>
      </c>
      <c r="F2721" s="7" t="str">
        <f>TEXT(DATE(MID(H2721, 13, 4), CHOOSE(MATCH( MID(H2721, 5, 3), {"Jan","Feb","Mar","Apr","May","Jun","Jul","Aug","Sep","Oct","Nov","Dec"}, 0), 1, 2, 3, 4, 5, 6, 7, 8, 9, 10, 11, 12), MID(H2721, 9, 2)), "yyyy-mm-dd")</f>
        <v>1994-12-20</v>
      </c>
      <c r="G2721" s="1" t="s">
        <v>5607</v>
      </c>
      <c r="H2721" s="1" t="s">
        <v>5606</v>
      </c>
    </row>
    <row r="2722" spans="1:8" hidden="1" x14ac:dyDescent="0.3">
      <c r="A2722" s="1" t="s">
        <v>4200</v>
      </c>
      <c r="B2722" s="1" t="str">
        <f t="shared" si="127"/>
        <v>Kazakhstan</v>
      </c>
      <c r="C2722" s="5" t="str">
        <f t="shared" si="126"/>
        <v>1994</v>
      </c>
      <c r="D2722" s="1" t="str">
        <f t="shared" si="128"/>
        <v xml:space="preserve">Proton K/Block-DM-2 </v>
      </c>
      <c r="E2722" s="1" t="s">
        <v>346</v>
      </c>
      <c r="F2722" s="7" t="str">
        <f>TEXT(DATE(MID(H2722, 13, 4), CHOOSE(MATCH( MID(H2722, 5, 3), {"Jan","Feb","Mar","Apr","May","Jun","Jul","Aug","Sep","Oct","Nov","Dec"}, 0), 1, 2, 3, 4, 5, 6, 7, 8, 9, 10, 11, 12), MID(H2722, 9, 2)), "yyyy-mm-dd")</f>
        <v>1994-12-16</v>
      </c>
      <c r="G2722" s="1" t="s">
        <v>5609</v>
      </c>
      <c r="H2722" s="1" t="s">
        <v>5608</v>
      </c>
    </row>
    <row r="2723" spans="1:8" hidden="1" x14ac:dyDescent="0.3">
      <c r="A2723" s="1" t="s">
        <v>5</v>
      </c>
      <c r="B2723" s="1" t="str">
        <f t="shared" si="127"/>
        <v>Russia</v>
      </c>
      <c r="C2723" s="5" t="str">
        <f t="shared" si="126"/>
        <v>1994</v>
      </c>
      <c r="D2723" s="1" t="str">
        <f t="shared" si="128"/>
        <v xml:space="preserve">Molniya-M /Block ML </v>
      </c>
      <c r="E2723" s="1" t="s">
        <v>346</v>
      </c>
      <c r="F2723" s="7" t="str">
        <f>TEXT(DATE(MID(H2723, 13, 4), CHOOSE(MATCH( MID(H2723, 5, 3), {"Jan","Feb","Mar","Apr","May","Jun","Jul","Aug","Sep","Oct","Nov","Dec"}, 0), 1, 2, 3, 4, 5, 6, 7, 8, 9, 10, 11, 12), MID(H2723, 9, 2)), "yyyy-mm-dd")</f>
        <v>1994-12-14</v>
      </c>
      <c r="G2723" s="1" t="s">
        <v>5611</v>
      </c>
      <c r="H2723" s="1" t="s">
        <v>5610</v>
      </c>
    </row>
    <row r="2724" spans="1:8" hidden="1" x14ac:dyDescent="0.3">
      <c r="A2724" s="1" t="s">
        <v>4338</v>
      </c>
      <c r="B2724" s="1" t="str">
        <f t="shared" si="127"/>
        <v>France</v>
      </c>
      <c r="C2724" s="5" t="str">
        <f t="shared" si="126"/>
        <v>1994</v>
      </c>
      <c r="D2724" s="1" t="str">
        <f t="shared" si="128"/>
        <v xml:space="preserve">Ariane 42P </v>
      </c>
      <c r="E2724" s="1" t="s">
        <v>346</v>
      </c>
      <c r="F2724" s="7" t="str">
        <f>TEXT(DATE(MID(H2724, 13, 4), CHOOSE(MATCH( MID(H2724, 5, 3), {"Jan","Feb","Mar","Apr","May","Jun","Jul","Aug","Sep","Oct","Nov","Dec"}, 0), 1, 2, 3, 4, 5, 6, 7, 8, 9, 10, 11, 12), MID(H2724, 9, 2)), "yyyy-mm-dd")</f>
        <v>1994-12-01</v>
      </c>
      <c r="G2724" s="1" t="s">
        <v>5613</v>
      </c>
      <c r="H2724" s="1" t="s">
        <v>5612</v>
      </c>
    </row>
    <row r="2725" spans="1:8" hidden="1" x14ac:dyDescent="0.3">
      <c r="A2725" s="1" t="s">
        <v>101</v>
      </c>
      <c r="B2725" s="1" t="str">
        <f t="shared" si="127"/>
        <v>China</v>
      </c>
      <c r="C2725" s="5" t="str">
        <f t="shared" si="126"/>
        <v>1994</v>
      </c>
      <c r="D2725" s="1" t="str">
        <f t="shared" si="128"/>
        <v xml:space="preserve">Long March 3A </v>
      </c>
      <c r="E2725" s="1" t="s">
        <v>8</v>
      </c>
      <c r="F2725" s="7" t="str">
        <f>TEXT(DATE(MID(H2725, 13, 4), CHOOSE(MATCH( MID(H2725, 5, 3), {"Jan","Feb","Mar","Apr","May","Jun","Jul","Aug","Sep","Oct","Nov","Dec"}, 0), 1, 2, 3, 4, 5, 6, 7, 8, 9, 10, 11, 12), MID(H2725, 9, 2)), "yyyy-mm-dd")</f>
        <v>1994-11-29</v>
      </c>
      <c r="G2725" s="1" t="s">
        <v>5615</v>
      </c>
      <c r="H2725" s="1" t="s">
        <v>5614</v>
      </c>
    </row>
    <row r="2726" spans="1:8" hidden="1" x14ac:dyDescent="0.3">
      <c r="A2726" s="1" t="s">
        <v>4149</v>
      </c>
      <c r="B2726" s="1" t="str">
        <f t="shared" si="127"/>
        <v>USA</v>
      </c>
      <c r="C2726" s="5" t="str">
        <f t="shared" si="126"/>
        <v>1994</v>
      </c>
      <c r="D2726" s="1" t="str">
        <f t="shared" si="128"/>
        <v xml:space="preserve">Atlas IIA </v>
      </c>
      <c r="E2726" s="1" t="s">
        <v>346</v>
      </c>
      <c r="F2726" s="7" t="str">
        <f>TEXT(DATE(MID(H2726, 13, 4), CHOOSE(MATCH( MID(H2726, 5, 3), {"Jan","Feb","Mar","Apr","May","Jun","Jul","Aug","Sep","Oct","Nov","Dec"}, 0), 1, 2, 3, 4, 5, 6, 7, 8, 9, 10, 11, 12), MID(H2726, 9, 2)), "yyyy-mm-dd")</f>
        <v>1994-11-29</v>
      </c>
      <c r="G2726" s="1" t="s">
        <v>5617</v>
      </c>
      <c r="H2726" s="1" t="s">
        <v>5616</v>
      </c>
    </row>
    <row r="2727" spans="1:8" hidden="1" x14ac:dyDescent="0.3">
      <c r="A2727" s="1" t="s">
        <v>3566</v>
      </c>
      <c r="B2727" s="1" t="str">
        <f t="shared" si="127"/>
        <v>Russia</v>
      </c>
      <c r="C2727" s="5" t="str">
        <f t="shared" si="126"/>
        <v>1994</v>
      </c>
      <c r="D2727" s="1" t="str">
        <f t="shared" si="128"/>
        <v xml:space="preserve">Tsyklon-3 </v>
      </c>
      <c r="E2727" s="1" t="s">
        <v>346</v>
      </c>
      <c r="F2727" s="7" t="str">
        <f>TEXT(DATE(MID(H2727, 13, 4), CHOOSE(MATCH( MID(H2727, 5, 3), {"Jan","Feb","Mar","Apr","May","Jun","Jul","Aug","Sep","Oct","Nov","Dec"}, 0), 1, 2, 3, 4, 5, 6, 7, 8, 9, 10, 11, 12), MID(H2727, 9, 2)), "yyyy-mm-dd")</f>
        <v>1994-11-29</v>
      </c>
      <c r="G2727" s="1" t="s">
        <v>5619</v>
      </c>
      <c r="H2727" s="1" t="s">
        <v>5618</v>
      </c>
    </row>
    <row r="2728" spans="1:8" hidden="1" x14ac:dyDescent="0.3">
      <c r="A2728" s="1" t="s">
        <v>2022</v>
      </c>
      <c r="B2728" s="1" t="str">
        <f t="shared" si="127"/>
        <v>Kazakhstan</v>
      </c>
      <c r="C2728" s="5" t="str">
        <f t="shared" si="126"/>
        <v>1994</v>
      </c>
      <c r="D2728" s="1" t="str">
        <f t="shared" si="128"/>
        <v xml:space="preserve">Zenit-2 </v>
      </c>
      <c r="E2728" s="1" t="s">
        <v>346</v>
      </c>
      <c r="F2728" s="7" t="str">
        <f>TEXT(DATE(MID(H2728, 13, 4), CHOOSE(MATCH( MID(H2728, 5, 3), {"Jan","Feb","Mar","Apr","May","Jun","Jul","Aug","Sep","Oct","Nov","Dec"}, 0), 1, 2, 3, 4, 5, 6, 7, 8, 9, 10, 11, 12), MID(H2728, 9, 2)), "yyyy-mm-dd")</f>
        <v>1994-11-24</v>
      </c>
      <c r="G2728" s="1" t="s">
        <v>5621</v>
      </c>
      <c r="H2728" s="1" t="s">
        <v>5620</v>
      </c>
    </row>
    <row r="2729" spans="1:8" hidden="1" x14ac:dyDescent="0.3">
      <c r="A2729" s="1" t="s">
        <v>529</v>
      </c>
      <c r="B2729" s="1" t="str">
        <f t="shared" si="127"/>
        <v>Kazakhstan</v>
      </c>
      <c r="C2729" s="5" t="str">
        <f t="shared" si="126"/>
        <v>1994</v>
      </c>
      <c r="D2729" s="1" t="str">
        <f t="shared" si="128"/>
        <v xml:space="preserve">Proton K/Block-DM-2 </v>
      </c>
      <c r="E2729" s="1" t="s">
        <v>346</v>
      </c>
      <c r="F2729" s="7" t="str">
        <f>TEXT(DATE(MID(H2729, 13, 4), CHOOSE(MATCH( MID(H2729, 5, 3), {"Jan","Feb","Mar","Apr","May","Jun","Jul","Aug","Sep","Oct","Nov","Dec"}, 0), 1, 2, 3, 4, 5, 6, 7, 8, 9, 10, 11, 12), MID(H2729, 9, 2)), "yyyy-mm-dd")</f>
        <v>1994-11-20</v>
      </c>
      <c r="G2729" s="1" t="s">
        <v>5623</v>
      </c>
      <c r="H2729" s="1" t="s">
        <v>5622</v>
      </c>
    </row>
    <row r="2730" spans="1:8" hidden="1" x14ac:dyDescent="0.3">
      <c r="A2730" s="1" t="s">
        <v>1630</v>
      </c>
      <c r="B2730" s="1" t="str">
        <f t="shared" si="127"/>
        <v>Kazakhstan</v>
      </c>
      <c r="C2730" s="5" t="str">
        <f t="shared" si="126"/>
        <v>1994</v>
      </c>
      <c r="D2730" s="1" t="str">
        <f t="shared" si="128"/>
        <v xml:space="preserve">Soyuz U </v>
      </c>
      <c r="E2730" s="1" t="s">
        <v>346</v>
      </c>
      <c r="F2730" s="7" t="str">
        <f>TEXT(DATE(MID(H2730, 13, 4), CHOOSE(MATCH( MID(H2730, 5, 3), {"Jan","Feb","Mar","Apr","May","Jun","Jul","Aug","Sep","Oct","Nov","Dec"}, 0), 1, 2, 3, 4, 5, 6, 7, 8, 9, 10, 11, 12), MID(H2730, 9, 2)), "yyyy-mm-dd")</f>
        <v>1994-11-11</v>
      </c>
      <c r="G2730" s="1" t="s">
        <v>5625</v>
      </c>
      <c r="H2730" s="1" t="s">
        <v>5624</v>
      </c>
    </row>
    <row r="2731" spans="1:8" hidden="1" x14ac:dyDescent="0.3">
      <c r="A2731" s="1" t="s">
        <v>2022</v>
      </c>
      <c r="B2731" s="1" t="str">
        <f t="shared" si="127"/>
        <v>Kazakhstan</v>
      </c>
      <c r="C2731" s="5" t="str">
        <f t="shared" si="126"/>
        <v>1994</v>
      </c>
      <c r="D2731" s="1" t="str">
        <f t="shared" si="128"/>
        <v xml:space="preserve">Zenit-2 </v>
      </c>
      <c r="E2731" s="1" t="s">
        <v>346</v>
      </c>
      <c r="F2731" s="7" t="str">
        <f>TEXT(DATE(MID(H2731, 13, 4), CHOOSE(MATCH( MID(H2731, 5, 3), {"Jan","Feb","Mar","Apr","May","Jun","Jul","Aug","Sep","Oct","Nov","Dec"}, 0), 1, 2, 3, 4, 5, 6, 7, 8, 9, 10, 11, 12), MID(H2731, 9, 2)), "yyyy-mm-dd")</f>
        <v>1994-11-04</v>
      </c>
      <c r="G2731" s="1" t="s">
        <v>5627</v>
      </c>
      <c r="H2731" s="1" t="s">
        <v>5626</v>
      </c>
    </row>
    <row r="2732" spans="1:8" hidden="1" x14ac:dyDescent="0.3">
      <c r="A2732" s="1" t="s">
        <v>658</v>
      </c>
      <c r="B2732" s="1" t="str">
        <f t="shared" si="127"/>
        <v>USA</v>
      </c>
      <c r="C2732" s="5" t="str">
        <f t="shared" si="126"/>
        <v>1994</v>
      </c>
      <c r="D2732" s="1" t="str">
        <f t="shared" si="128"/>
        <v xml:space="preserve">Space Shuttle Atlantis </v>
      </c>
      <c r="E2732" s="1" t="s">
        <v>346</v>
      </c>
      <c r="F2732" s="7" t="str">
        <f>TEXT(DATE(MID(H2732, 13, 4), CHOOSE(MATCH( MID(H2732, 5, 3), {"Jan","Feb","Mar","Apr","May","Jun","Jul","Aug","Sep","Oct","Nov","Dec"}, 0), 1, 2, 3, 4, 5, 6, 7, 8, 9, 10, 11, 12), MID(H2732, 9, 2)), "yyyy-mm-dd")</f>
        <v>1994-11-03</v>
      </c>
      <c r="G2732" s="1" t="s">
        <v>5629</v>
      </c>
      <c r="H2732" s="1" t="s">
        <v>5628</v>
      </c>
    </row>
    <row r="2733" spans="1:8" hidden="1" x14ac:dyDescent="0.3">
      <c r="A2733" s="1" t="s">
        <v>3926</v>
      </c>
      <c r="B2733" s="1" t="str">
        <f t="shared" si="127"/>
        <v>Kazakhstan</v>
      </c>
      <c r="C2733" s="5" t="str">
        <f t="shared" si="126"/>
        <v>1994</v>
      </c>
      <c r="D2733" s="1" t="str">
        <f t="shared" si="128"/>
        <v xml:space="preserve">Tsyklon-2 </v>
      </c>
      <c r="E2733" s="1" t="s">
        <v>346</v>
      </c>
      <c r="F2733" s="7" t="str">
        <f>TEXT(DATE(MID(H2733, 13, 4), CHOOSE(MATCH( MID(H2733, 5, 3), {"Jan","Feb","Mar","Apr","May","Jun","Jul","Aug","Sep","Oct","Nov","Dec"}, 0), 1, 2, 3, 4, 5, 6, 7, 8, 9, 10, 11, 12), MID(H2733, 9, 2)), "yyyy-mm-dd")</f>
        <v>1994-11-02</v>
      </c>
      <c r="G2733" s="1" t="s">
        <v>5631</v>
      </c>
      <c r="H2733" s="1" t="s">
        <v>5630</v>
      </c>
    </row>
    <row r="2734" spans="1:8" hidden="1" x14ac:dyDescent="0.3">
      <c r="A2734" s="1" t="s">
        <v>3160</v>
      </c>
      <c r="B2734" s="1" t="str">
        <f t="shared" si="127"/>
        <v>USA</v>
      </c>
      <c r="C2734" s="5" t="str">
        <f t="shared" si="126"/>
        <v>1994</v>
      </c>
      <c r="D2734" s="1" t="str">
        <f t="shared" si="128"/>
        <v xml:space="preserve">Delta II 7925-10 </v>
      </c>
      <c r="E2734" s="1" t="s">
        <v>346</v>
      </c>
      <c r="F2734" s="7" t="str">
        <f>TEXT(DATE(MID(H2734, 13, 4), CHOOSE(MATCH( MID(H2734, 5, 3), {"Jan","Feb","Mar","Apr","May","Jun","Jul","Aug","Sep","Oct","Nov","Dec"}, 0), 1, 2, 3, 4, 5, 6, 7, 8, 9, 10, 11, 12), MID(H2734, 9, 2)), "yyyy-mm-dd")</f>
        <v>1994-11-01</v>
      </c>
      <c r="G2734" s="1" t="s">
        <v>5633</v>
      </c>
      <c r="H2734" s="1" t="s">
        <v>5632</v>
      </c>
    </row>
    <row r="2735" spans="1:8" hidden="1" x14ac:dyDescent="0.3">
      <c r="A2735" s="1" t="s">
        <v>4338</v>
      </c>
      <c r="B2735" s="1" t="str">
        <f t="shared" si="127"/>
        <v>France</v>
      </c>
      <c r="C2735" s="5" t="str">
        <f t="shared" si="126"/>
        <v>1994</v>
      </c>
      <c r="D2735" s="1" t="str">
        <f t="shared" si="128"/>
        <v xml:space="preserve">Ariane 42P </v>
      </c>
      <c r="E2735" s="1" t="s">
        <v>346</v>
      </c>
      <c r="F2735" s="7" t="str">
        <f>TEXT(DATE(MID(H2735, 13, 4), CHOOSE(MATCH( MID(H2735, 5, 3), {"Jan","Feb","Mar","Apr","May","Jun","Jul","Aug","Sep","Oct","Nov","Dec"}, 0), 1, 2, 3, 4, 5, 6, 7, 8, 9, 10, 11, 12), MID(H2735, 9, 2)), "yyyy-mm-dd")</f>
        <v>1994-11-01</v>
      </c>
      <c r="G2735" s="1" t="s">
        <v>5635</v>
      </c>
      <c r="H2735" s="1" t="s">
        <v>5634</v>
      </c>
    </row>
    <row r="2736" spans="1:8" hidden="1" x14ac:dyDescent="0.3">
      <c r="A2736" s="1" t="s">
        <v>4200</v>
      </c>
      <c r="B2736" s="1" t="str">
        <f t="shared" si="127"/>
        <v>Kazakhstan</v>
      </c>
      <c r="C2736" s="5" t="str">
        <f t="shared" si="126"/>
        <v>1994</v>
      </c>
      <c r="D2736" s="1" t="str">
        <f t="shared" si="128"/>
        <v xml:space="preserve">Proton K/Block-DM-2 </v>
      </c>
      <c r="E2736" s="1" t="s">
        <v>346</v>
      </c>
      <c r="F2736" s="7" t="str">
        <f>TEXT(DATE(MID(H2736, 13, 4), CHOOSE(MATCH( MID(H2736, 5, 3), {"Jan","Feb","Mar","Apr","May","Jun","Jul","Aug","Sep","Oct","Nov","Dec"}, 0), 1, 2, 3, 4, 5, 6, 7, 8, 9, 10, 11, 12), MID(H2736, 9, 2)), "yyyy-mm-dd")</f>
        <v>1994-10-31</v>
      </c>
      <c r="G2736" s="1" t="s">
        <v>5637</v>
      </c>
      <c r="H2736" s="1" t="s">
        <v>5636</v>
      </c>
    </row>
    <row r="2737" spans="1:8" hidden="1" x14ac:dyDescent="0.3">
      <c r="A2737" s="1" t="s">
        <v>87</v>
      </c>
      <c r="B2737" s="1" t="str">
        <f t="shared" si="127"/>
        <v>India</v>
      </c>
      <c r="C2737" s="5" t="str">
        <f t="shared" si="126"/>
        <v>1994</v>
      </c>
      <c r="D2737" s="1" t="str">
        <f t="shared" si="128"/>
        <v xml:space="preserve">PSLV-G </v>
      </c>
      <c r="E2737" s="1" t="s">
        <v>346</v>
      </c>
      <c r="F2737" s="7" t="str">
        <f>TEXT(DATE(MID(H2737, 13, 4), CHOOSE(MATCH( MID(H2737, 5, 3), {"Jan","Feb","Mar","Apr","May","Jun","Jul","Aug","Sep","Oct","Nov","Dec"}, 0), 1, 2, 3, 4, 5, 6, 7, 8, 9, 10, 11, 12), MID(H2737, 9, 2)), "yyyy-mm-dd")</f>
        <v>1994-10-15</v>
      </c>
      <c r="G2737" s="1" t="s">
        <v>5639</v>
      </c>
      <c r="H2737" s="1" t="s">
        <v>5638</v>
      </c>
    </row>
    <row r="2738" spans="1:8" hidden="1" x14ac:dyDescent="0.3">
      <c r="A2738" s="1" t="s">
        <v>529</v>
      </c>
      <c r="B2738" s="1" t="str">
        <f t="shared" si="127"/>
        <v>Kazakhstan</v>
      </c>
      <c r="C2738" s="5" t="str">
        <f t="shared" si="126"/>
        <v>1994</v>
      </c>
      <c r="D2738" s="1" t="str">
        <f t="shared" si="128"/>
        <v xml:space="preserve">Proton-K/Block DM-2M </v>
      </c>
      <c r="E2738" s="1" t="s">
        <v>346</v>
      </c>
      <c r="F2738" s="7" t="str">
        <f>TEXT(DATE(MID(H2738, 13, 4), CHOOSE(MATCH( MID(H2738, 5, 3), {"Jan","Feb","Mar","Apr","May","Jun","Jul","Aug","Sep","Oct","Nov","Dec"}, 0), 1, 2, 3, 4, 5, 6, 7, 8, 9, 10, 11, 12), MID(H2738, 9, 2)), "yyyy-mm-dd")</f>
        <v>1994-10-13</v>
      </c>
      <c r="G2738" s="1" t="s">
        <v>5641</v>
      </c>
      <c r="H2738" s="1" t="s">
        <v>5640</v>
      </c>
    </row>
    <row r="2739" spans="1:8" hidden="1" x14ac:dyDescent="0.3">
      <c r="A2739" s="1" t="s">
        <v>3566</v>
      </c>
      <c r="B2739" s="1" t="str">
        <f t="shared" si="127"/>
        <v>Russia</v>
      </c>
      <c r="C2739" s="5" t="str">
        <f t="shared" si="126"/>
        <v>1994</v>
      </c>
      <c r="D2739" s="1" t="str">
        <f t="shared" si="128"/>
        <v xml:space="preserve">Tsyklon-3 </v>
      </c>
      <c r="E2739" s="1" t="s">
        <v>346</v>
      </c>
      <c r="F2739" s="7" t="str">
        <f>TEXT(DATE(MID(H2739, 13, 4), CHOOSE(MATCH( MID(H2739, 5, 3), {"Jan","Feb","Mar","Apr","May","Jun","Jul","Aug","Sep","Oct","Nov","Dec"}, 0), 1, 2, 3, 4, 5, 6, 7, 8, 9, 10, 11, 12), MID(H2739, 9, 2)), "yyyy-mm-dd")</f>
        <v>1994-10-11</v>
      </c>
      <c r="G2739" s="1" t="s">
        <v>5643</v>
      </c>
      <c r="H2739" s="1" t="s">
        <v>5642</v>
      </c>
    </row>
    <row r="2740" spans="1:8" hidden="1" x14ac:dyDescent="0.3">
      <c r="A2740" s="1" t="s">
        <v>4338</v>
      </c>
      <c r="B2740" s="1" t="str">
        <f t="shared" si="127"/>
        <v>France</v>
      </c>
      <c r="C2740" s="5" t="str">
        <f t="shared" si="126"/>
        <v>1994</v>
      </c>
      <c r="D2740" s="1" t="str">
        <f t="shared" si="128"/>
        <v xml:space="preserve">Ariane 44L </v>
      </c>
      <c r="E2740" s="1" t="s">
        <v>346</v>
      </c>
      <c r="F2740" s="7" t="str">
        <f>TEXT(DATE(MID(H2740, 13, 4), CHOOSE(MATCH( MID(H2740, 5, 3), {"Jan","Feb","Mar","Apr","May","Jun","Jul","Aug","Sep","Oct","Nov","Dec"}, 0), 1, 2, 3, 4, 5, 6, 7, 8, 9, 10, 11, 12), MID(H2740, 9, 2)), "yyyy-mm-dd")</f>
        <v>1994-10-08</v>
      </c>
      <c r="G2740" s="1" t="s">
        <v>5645</v>
      </c>
      <c r="H2740" s="1" t="s">
        <v>5644</v>
      </c>
    </row>
    <row r="2741" spans="1:8" hidden="1" x14ac:dyDescent="0.3">
      <c r="A2741" s="1" t="s">
        <v>4092</v>
      </c>
      <c r="B2741" s="1" t="str">
        <f t="shared" si="127"/>
        <v>USA</v>
      </c>
      <c r="C2741" s="5" t="str">
        <f t="shared" si="126"/>
        <v>1994</v>
      </c>
      <c r="D2741" s="1" t="str">
        <f t="shared" si="128"/>
        <v xml:space="preserve">Atlas IIAS </v>
      </c>
      <c r="E2741" s="1" t="s">
        <v>346</v>
      </c>
      <c r="F2741" s="7" t="str">
        <f>TEXT(DATE(MID(H2741, 13, 4), CHOOSE(MATCH( MID(H2741, 5, 3), {"Jan","Feb","Mar","Apr","May","Jun","Jul","Aug","Sep","Oct","Nov","Dec"}, 0), 1, 2, 3, 4, 5, 6, 7, 8, 9, 10, 11, 12), MID(H2741, 9, 2)), "yyyy-mm-dd")</f>
        <v>1994-10-06</v>
      </c>
      <c r="G2741" s="1" t="s">
        <v>5647</v>
      </c>
      <c r="H2741" s="1" t="s">
        <v>5646</v>
      </c>
    </row>
    <row r="2742" spans="1:8" hidden="1" x14ac:dyDescent="0.3">
      <c r="A2742" s="1" t="s">
        <v>1630</v>
      </c>
      <c r="B2742" s="1" t="str">
        <f t="shared" si="127"/>
        <v>Kazakhstan</v>
      </c>
      <c r="C2742" s="5" t="str">
        <f t="shared" si="126"/>
        <v>1994</v>
      </c>
      <c r="D2742" s="1" t="str">
        <f t="shared" si="128"/>
        <v xml:space="preserve">Soyuz U2 </v>
      </c>
      <c r="E2742" s="1" t="s">
        <v>346</v>
      </c>
      <c r="F2742" s="7" t="str">
        <f>TEXT(DATE(MID(H2742, 13, 4), CHOOSE(MATCH( MID(H2742, 5, 3), {"Jan","Feb","Mar","Apr","May","Jun","Jul","Aug","Sep","Oct","Nov","Dec"}, 0), 1, 2, 3, 4, 5, 6, 7, 8, 9, 10, 11, 12), MID(H2742, 9, 2)), "yyyy-mm-dd")</f>
        <v>1994-10-03</v>
      </c>
      <c r="G2742" s="1" t="s">
        <v>5649</v>
      </c>
      <c r="H2742" s="1" t="s">
        <v>5648</v>
      </c>
    </row>
    <row r="2743" spans="1:8" hidden="1" x14ac:dyDescent="0.3">
      <c r="A2743" s="1" t="s">
        <v>30</v>
      </c>
      <c r="B2743" s="1" t="str">
        <f t="shared" si="127"/>
        <v>USA</v>
      </c>
      <c r="C2743" s="5" t="str">
        <f t="shared" si="126"/>
        <v>1994</v>
      </c>
      <c r="D2743" s="1" t="str">
        <f t="shared" si="128"/>
        <v xml:space="preserve">Space Shuttle Endeavour </v>
      </c>
      <c r="E2743" s="1" t="s">
        <v>346</v>
      </c>
      <c r="F2743" s="7" t="str">
        <f>TEXT(DATE(MID(H2743, 13, 4), CHOOSE(MATCH( MID(H2743, 5, 3), {"Jan","Feb","Mar","Apr","May","Jun","Jul","Aug","Sep","Oct","Nov","Dec"}, 0), 1, 2, 3, 4, 5, 6, 7, 8, 9, 10, 11, 12), MID(H2743, 9, 2)), "yyyy-mm-dd")</f>
        <v>1994-09-30</v>
      </c>
      <c r="G2743" s="1" t="s">
        <v>5651</v>
      </c>
      <c r="H2743" s="1" t="s">
        <v>5650</v>
      </c>
    </row>
    <row r="2744" spans="1:8" hidden="1" x14ac:dyDescent="0.3">
      <c r="A2744" s="1" t="s">
        <v>3373</v>
      </c>
      <c r="B2744" s="1" t="str">
        <f t="shared" si="127"/>
        <v>Russia</v>
      </c>
      <c r="C2744" s="5" t="str">
        <f t="shared" si="126"/>
        <v>1994</v>
      </c>
      <c r="D2744" s="1" t="str">
        <f t="shared" si="128"/>
        <v xml:space="preserve">Cosmos-3M </v>
      </c>
      <c r="E2744" s="1" t="s">
        <v>346</v>
      </c>
      <c r="F2744" s="7" t="str">
        <f>TEXT(DATE(MID(H2744, 13, 4), CHOOSE(MATCH( MID(H2744, 5, 3), {"Jan","Feb","Mar","Apr","May","Jun","Jul","Aug","Sep","Oct","Nov","Dec"}, 0), 1, 2, 3, 4, 5, 6, 7, 8, 9, 10, 11, 12), MID(H2744, 9, 2)), "yyyy-mm-dd")</f>
        <v>1994-09-27</v>
      </c>
      <c r="G2744" s="1" t="s">
        <v>5653</v>
      </c>
      <c r="H2744" s="1" t="s">
        <v>5652</v>
      </c>
    </row>
    <row r="2745" spans="1:8" hidden="1" x14ac:dyDescent="0.3">
      <c r="A2745" s="1" t="s">
        <v>529</v>
      </c>
      <c r="B2745" s="1" t="str">
        <f t="shared" si="127"/>
        <v>Kazakhstan</v>
      </c>
      <c r="C2745" s="5" t="str">
        <f t="shared" si="126"/>
        <v>1994</v>
      </c>
      <c r="D2745" s="1" t="str">
        <f t="shared" si="128"/>
        <v xml:space="preserve">Proton K/Block-DM-2 </v>
      </c>
      <c r="E2745" s="1" t="s">
        <v>346</v>
      </c>
      <c r="F2745" s="7" t="str">
        <f>TEXT(DATE(MID(H2745, 13, 4), CHOOSE(MATCH( MID(H2745, 5, 3), {"Jan","Feb","Mar","Apr","May","Jun","Jul","Aug","Sep","Oct","Nov","Dec"}, 0), 1, 2, 3, 4, 5, 6, 7, 8, 9, 10, 11, 12), MID(H2745, 9, 2)), "yyyy-mm-dd")</f>
        <v>1994-09-21</v>
      </c>
      <c r="G2745" s="1" t="s">
        <v>5655</v>
      </c>
      <c r="H2745" s="1" t="s">
        <v>5654</v>
      </c>
    </row>
    <row r="2746" spans="1:8" hidden="1" x14ac:dyDescent="0.3">
      <c r="A2746" s="1" t="s">
        <v>658</v>
      </c>
      <c r="B2746" s="1" t="str">
        <f t="shared" si="127"/>
        <v>USA</v>
      </c>
      <c r="C2746" s="5" t="str">
        <f t="shared" si="126"/>
        <v>1994</v>
      </c>
      <c r="D2746" s="1" t="str">
        <f t="shared" si="128"/>
        <v xml:space="preserve">Space Shuttle Discovery </v>
      </c>
      <c r="E2746" s="1" t="s">
        <v>346</v>
      </c>
      <c r="F2746" s="7" t="str">
        <f>TEXT(DATE(MID(H2746, 13, 4), CHOOSE(MATCH( MID(H2746, 5, 3), {"Jan","Feb","Mar","Apr","May","Jun","Jul","Aug","Sep","Oct","Nov","Dec"}, 0), 1, 2, 3, 4, 5, 6, 7, 8, 9, 10, 11, 12), MID(H2746, 9, 2)), "yyyy-mm-dd")</f>
        <v>1994-09-09</v>
      </c>
      <c r="G2746" s="1" t="s">
        <v>5657</v>
      </c>
      <c r="H2746" s="1" t="s">
        <v>5656</v>
      </c>
    </row>
    <row r="2747" spans="1:8" hidden="1" x14ac:dyDescent="0.3">
      <c r="A2747" s="1" t="s">
        <v>4338</v>
      </c>
      <c r="B2747" s="1" t="str">
        <f t="shared" si="127"/>
        <v>France</v>
      </c>
      <c r="C2747" s="5" t="str">
        <f t="shared" si="126"/>
        <v>1994</v>
      </c>
      <c r="D2747" s="1" t="str">
        <f t="shared" si="128"/>
        <v xml:space="preserve">Ariane 42L </v>
      </c>
      <c r="E2747" s="1" t="s">
        <v>346</v>
      </c>
      <c r="F2747" s="7" t="str">
        <f>TEXT(DATE(MID(H2747, 13, 4), CHOOSE(MATCH( MID(H2747, 5, 3), {"Jan","Feb","Mar","Apr","May","Jun","Jul","Aug","Sep","Oct","Nov","Dec"}, 0), 1, 2, 3, 4, 5, 6, 7, 8, 9, 10, 11, 12), MID(H2747, 9, 2)), "yyyy-mm-dd")</f>
        <v>1994-09-09</v>
      </c>
      <c r="G2747" s="1" t="s">
        <v>5659</v>
      </c>
      <c r="H2747" s="1" t="s">
        <v>5658</v>
      </c>
    </row>
    <row r="2748" spans="1:8" hidden="1" x14ac:dyDescent="0.3">
      <c r="A2748" s="1" t="s">
        <v>5557</v>
      </c>
      <c r="B2748" s="1" t="str">
        <f t="shared" si="127"/>
        <v>USA</v>
      </c>
      <c r="C2748" s="5" t="str">
        <f t="shared" si="126"/>
        <v>1994</v>
      </c>
      <c r="D2748" s="1" t="str">
        <f t="shared" si="128"/>
        <v xml:space="preserve">Atlas-E/F Star-37S-ISS </v>
      </c>
      <c r="E2748" s="1" t="s">
        <v>346</v>
      </c>
      <c r="F2748" s="7" t="str">
        <f>TEXT(DATE(MID(H2748, 13, 4), CHOOSE(MATCH( MID(H2748, 5, 3), {"Jan","Feb","Mar","Apr","May","Jun","Jul","Aug","Sep","Oct","Nov","Dec"}, 0), 1, 2, 3, 4, 5, 6, 7, 8, 9, 10, 11, 12), MID(H2748, 9, 2)), "yyyy-mm-dd")</f>
        <v>1994-08-29</v>
      </c>
      <c r="G2748" s="1" t="s">
        <v>5661</v>
      </c>
      <c r="H2748" s="1" t="s">
        <v>5660</v>
      </c>
    </row>
    <row r="2749" spans="1:8" hidden="1" x14ac:dyDescent="0.3">
      <c r="A2749" s="1" t="s">
        <v>61</v>
      </c>
      <c r="B2749" s="1" t="str">
        <f t="shared" si="127"/>
        <v>Japan</v>
      </c>
      <c r="C2749" s="5" t="str">
        <f t="shared" si="126"/>
        <v>1994</v>
      </c>
      <c r="D2749" s="1" t="str">
        <f t="shared" si="128"/>
        <v xml:space="preserve">H-II </v>
      </c>
      <c r="E2749" s="1" t="s">
        <v>346</v>
      </c>
      <c r="F2749" s="7" t="str">
        <f>TEXT(DATE(MID(H2749, 13, 4), CHOOSE(MATCH( MID(H2749, 5, 3), {"Jan","Feb","Mar","Apr","May","Jun","Jul","Aug","Sep","Oct","Nov","Dec"}, 0), 1, 2, 3, 4, 5, 6, 7, 8, 9, 10, 11, 12), MID(H2749, 9, 2)), "yyyy-mm-dd")</f>
        <v>1994-08-28</v>
      </c>
      <c r="G2749" s="1" t="s">
        <v>5663</v>
      </c>
      <c r="H2749" s="1" t="s">
        <v>5662</v>
      </c>
    </row>
    <row r="2750" spans="1:8" hidden="1" x14ac:dyDescent="0.3">
      <c r="A2750" s="1" t="s">
        <v>101</v>
      </c>
      <c r="B2750" s="1" t="str">
        <f t="shared" si="127"/>
        <v>China</v>
      </c>
      <c r="C2750" s="5" t="str">
        <f t="shared" si="126"/>
        <v>1994</v>
      </c>
      <c r="D2750" s="1" t="str">
        <f t="shared" si="128"/>
        <v xml:space="preserve">Long March 2E </v>
      </c>
      <c r="E2750" s="1" t="s">
        <v>346</v>
      </c>
      <c r="F2750" s="7" t="str">
        <f>TEXT(DATE(MID(H2750, 13, 4), CHOOSE(MATCH( MID(H2750, 5, 3), {"Jan","Feb","Mar","Apr","May","Jun","Jul","Aug","Sep","Oct","Nov","Dec"}, 0), 1, 2, 3, 4, 5, 6, 7, 8, 9, 10, 11, 12), MID(H2750, 9, 2)), "yyyy-mm-dd")</f>
        <v>1994-08-27</v>
      </c>
      <c r="G2750" s="1" t="s">
        <v>5665</v>
      </c>
      <c r="H2750" s="1" t="s">
        <v>5664</v>
      </c>
    </row>
    <row r="2751" spans="1:8" hidden="1" x14ac:dyDescent="0.3">
      <c r="A2751" s="1" t="s">
        <v>75</v>
      </c>
      <c r="B2751" s="1" t="str">
        <f t="shared" si="127"/>
        <v>USA</v>
      </c>
      <c r="C2751" s="5" t="str">
        <f t="shared" si="126"/>
        <v>1994</v>
      </c>
      <c r="D2751" s="1" t="str">
        <f t="shared" si="128"/>
        <v xml:space="preserve">Titan IV(401)A </v>
      </c>
      <c r="E2751" s="1" t="s">
        <v>346</v>
      </c>
      <c r="F2751" s="7" t="str">
        <f>TEXT(DATE(MID(H2751, 13, 4), CHOOSE(MATCH( MID(H2751, 5, 3), {"Jan","Feb","Mar","Apr","May","Jun","Jul","Aug","Sep","Oct","Nov","Dec"}, 0), 1, 2, 3, 4, 5, 6, 7, 8, 9, 10, 11, 12), MID(H2751, 9, 2)), "yyyy-mm-dd")</f>
        <v>1994-08-27</v>
      </c>
      <c r="G2751" s="1" t="s">
        <v>5375</v>
      </c>
      <c r="H2751" s="1" t="s">
        <v>5666</v>
      </c>
    </row>
    <row r="2752" spans="1:8" hidden="1" x14ac:dyDescent="0.3">
      <c r="A2752" s="1" t="s">
        <v>2022</v>
      </c>
      <c r="B2752" s="1" t="str">
        <f t="shared" si="127"/>
        <v>Kazakhstan</v>
      </c>
      <c r="C2752" s="5" t="str">
        <f t="shared" si="126"/>
        <v>1994</v>
      </c>
      <c r="D2752" s="1" t="str">
        <f t="shared" si="128"/>
        <v xml:space="preserve">Zenit-2 </v>
      </c>
      <c r="E2752" s="1" t="s">
        <v>346</v>
      </c>
      <c r="F2752" s="7" t="str">
        <f>TEXT(DATE(MID(H2752, 13, 4), CHOOSE(MATCH( MID(H2752, 5, 3), {"Jan","Feb","Mar","Apr","May","Jun","Jul","Aug","Sep","Oct","Nov","Dec"}, 0), 1, 2, 3, 4, 5, 6, 7, 8, 9, 10, 11, 12), MID(H2752, 9, 2)), "yyyy-mm-dd")</f>
        <v>1994-08-26</v>
      </c>
      <c r="G2752" s="1" t="s">
        <v>5668</v>
      </c>
      <c r="H2752" s="1" t="s">
        <v>5667</v>
      </c>
    </row>
    <row r="2753" spans="1:8" hidden="1" x14ac:dyDescent="0.3">
      <c r="A2753" s="1" t="s">
        <v>1630</v>
      </c>
      <c r="B2753" s="1" t="str">
        <f t="shared" si="127"/>
        <v>Kazakhstan</v>
      </c>
      <c r="C2753" s="5" t="str">
        <f t="shared" si="126"/>
        <v>1994</v>
      </c>
      <c r="D2753" s="1" t="str">
        <f t="shared" si="128"/>
        <v xml:space="preserve">Soyuz U </v>
      </c>
      <c r="E2753" s="1" t="s">
        <v>346</v>
      </c>
      <c r="F2753" s="7" t="str">
        <f>TEXT(DATE(MID(H2753, 13, 4), CHOOSE(MATCH( MID(H2753, 5, 3), {"Jan","Feb","Mar","Apr","May","Jun","Jul","Aug","Sep","Oct","Nov","Dec"}, 0), 1, 2, 3, 4, 5, 6, 7, 8, 9, 10, 11, 12), MID(H2753, 9, 2)), "yyyy-mm-dd")</f>
        <v>1994-08-25</v>
      </c>
      <c r="G2753" s="1" t="s">
        <v>5670</v>
      </c>
      <c r="H2753" s="1" t="s">
        <v>5669</v>
      </c>
    </row>
    <row r="2754" spans="1:8" hidden="1" x14ac:dyDescent="0.3">
      <c r="A2754" s="1" t="s">
        <v>5</v>
      </c>
      <c r="B2754" s="1" t="str">
        <f t="shared" si="127"/>
        <v>Russia</v>
      </c>
      <c r="C2754" s="5" t="str">
        <f t="shared" ref="C2754:C2817" si="129">TEXT(F2754, "yyyy")</f>
        <v>1994</v>
      </c>
      <c r="D2754" s="1" t="str">
        <f t="shared" si="128"/>
        <v xml:space="preserve">Molniya-M /Block ML </v>
      </c>
      <c r="E2754" s="1" t="s">
        <v>346</v>
      </c>
      <c r="F2754" s="7" t="str">
        <f>TEXT(DATE(MID(H2754, 13, 4), CHOOSE(MATCH( MID(H2754, 5, 3), {"Jan","Feb","Mar","Apr","May","Jun","Jul","Aug","Sep","Oct","Nov","Dec"}, 0), 1, 2, 3, 4, 5, 6, 7, 8, 9, 10, 11, 12), MID(H2754, 9, 2)), "yyyy-mm-dd")</f>
        <v>1994-08-23</v>
      </c>
      <c r="G2754" s="1" t="s">
        <v>5672</v>
      </c>
      <c r="H2754" s="1" t="s">
        <v>5671</v>
      </c>
    </row>
    <row r="2755" spans="1:8" hidden="1" x14ac:dyDescent="0.3">
      <c r="A2755" s="1" t="s">
        <v>4200</v>
      </c>
      <c r="B2755" s="1" t="str">
        <f t="shared" ref="B2755:B2818" si="130">TRIM(MID(A2755, FIND("|", SUBSTITUTE(A2755, ",", "|", LEN(A2755) - LEN(SUBSTITUTE(A2755,",", "" )))) + 1, LEN(A2755)))</f>
        <v>Kazakhstan</v>
      </c>
      <c r="C2755" s="5" t="str">
        <f t="shared" si="129"/>
        <v>1994</v>
      </c>
      <c r="D2755" s="1" t="str">
        <f t="shared" ref="D2755:D2818" si="131">LEFT(G2755, FIND("|", G2755) - 1)</f>
        <v xml:space="preserve">Proton K/Block-DM-2 </v>
      </c>
      <c r="E2755" s="1" t="s">
        <v>346</v>
      </c>
      <c r="F2755" s="7" t="str">
        <f>TEXT(DATE(MID(H2755, 13, 4), CHOOSE(MATCH( MID(H2755, 5, 3), {"Jan","Feb","Mar","Apr","May","Jun","Jul","Aug","Sep","Oct","Nov","Dec"}, 0), 1, 2, 3, 4, 5, 6, 7, 8, 9, 10, 11, 12), MID(H2755, 9, 2)), "yyyy-mm-dd")</f>
        <v>1994-08-11</v>
      </c>
      <c r="G2755" s="1" t="s">
        <v>5674</v>
      </c>
      <c r="H2755" s="1" t="s">
        <v>5673</v>
      </c>
    </row>
    <row r="2756" spans="1:8" hidden="1" x14ac:dyDescent="0.3">
      <c r="A2756" s="1" t="s">
        <v>4338</v>
      </c>
      <c r="B2756" s="1" t="str">
        <f t="shared" si="130"/>
        <v>France</v>
      </c>
      <c r="C2756" s="5" t="str">
        <f t="shared" si="129"/>
        <v>1994</v>
      </c>
      <c r="D2756" s="1" t="str">
        <f t="shared" si="131"/>
        <v xml:space="preserve">Ariane 44LP </v>
      </c>
      <c r="E2756" s="1" t="s">
        <v>346</v>
      </c>
      <c r="F2756" s="7" t="str">
        <f>TEXT(DATE(MID(H2756, 13, 4), CHOOSE(MATCH( MID(H2756, 5, 3), {"Jan","Feb","Mar","Apr","May","Jun","Jul","Aug","Sep","Oct","Nov","Dec"}, 0), 1, 2, 3, 4, 5, 6, 7, 8, 9, 10, 11, 12), MID(H2756, 9, 2)), "yyyy-mm-dd")</f>
        <v>1994-08-10</v>
      </c>
      <c r="G2756" s="1" t="s">
        <v>5676</v>
      </c>
      <c r="H2756" s="1" t="s">
        <v>5675</v>
      </c>
    </row>
    <row r="2757" spans="1:8" hidden="1" x14ac:dyDescent="0.3">
      <c r="A2757" s="1" t="s">
        <v>3038</v>
      </c>
      <c r="B2757" s="1" t="str">
        <f t="shared" si="130"/>
        <v>Russia</v>
      </c>
      <c r="C2757" s="5" t="str">
        <f t="shared" si="129"/>
        <v>1994</v>
      </c>
      <c r="D2757" s="1" t="str">
        <f t="shared" si="131"/>
        <v xml:space="preserve">Molniya-M /Block 2BL </v>
      </c>
      <c r="E2757" s="1" t="s">
        <v>346</v>
      </c>
      <c r="F2757" s="7" t="str">
        <f>TEXT(DATE(MID(H2757, 13, 4), CHOOSE(MATCH( MID(H2757, 5, 3), {"Jan","Feb","Mar","Apr","May","Jun","Jul","Aug","Sep","Oct","Nov","Dec"}, 0), 1, 2, 3, 4, 5, 6, 7, 8, 9, 10, 11, 12), MID(H2757, 9, 2)), "yyyy-mm-dd")</f>
        <v>1994-08-05</v>
      </c>
      <c r="G2757" s="1" t="s">
        <v>5678</v>
      </c>
      <c r="H2757" s="1" t="s">
        <v>5677</v>
      </c>
    </row>
    <row r="2758" spans="1:8" hidden="1" x14ac:dyDescent="0.3">
      <c r="A2758" s="1" t="s">
        <v>4149</v>
      </c>
      <c r="B2758" s="1" t="str">
        <f t="shared" si="130"/>
        <v>USA</v>
      </c>
      <c r="C2758" s="5" t="str">
        <f t="shared" si="129"/>
        <v>1994</v>
      </c>
      <c r="D2758" s="1" t="str">
        <f t="shared" si="131"/>
        <v xml:space="preserve">Atlas IIA </v>
      </c>
      <c r="E2758" s="1" t="s">
        <v>346</v>
      </c>
      <c r="F2758" s="7" t="str">
        <f>TEXT(DATE(MID(H2758, 13, 4), CHOOSE(MATCH( MID(H2758, 5, 3), {"Jan","Feb","Mar","Apr","May","Jun","Jul","Aug","Sep","Oct","Nov","Dec"}, 0), 1, 2, 3, 4, 5, 6, 7, 8, 9, 10, 11, 12), MID(H2758, 9, 2)), "yyyy-mm-dd")</f>
        <v>1994-08-03</v>
      </c>
      <c r="G2758" s="1" t="s">
        <v>5680</v>
      </c>
      <c r="H2758" s="1" t="s">
        <v>5679</v>
      </c>
    </row>
    <row r="2759" spans="1:8" hidden="1" x14ac:dyDescent="0.3">
      <c r="A2759" s="1" t="s">
        <v>5681</v>
      </c>
      <c r="B2759" s="1" t="str">
        <f t="shared" si="130"/>
        <v>USA</v>
      </c>
      <c r="C2759" s="5" t="str">
        <f t="shared" si="129"/>
        <v>1994</v>
      </c>
      <c r="D2759" s="1" t="str">
        <f t="shared" si="131"/>
        <v xml:space="preserve">Pegasus </v>
      </c>
      <c r="E2759" s="1" t="s">
        <v>346</v>
      </c>
      <c r="F2759" s="7" t="str">
        <f>TEXT(DATE(MID(H2759, 13, 4), CHOOSE(MATCH( MID(H2759, 5, 3), {"Jan","Feb","Mar","Apr","May","Jun","Jul","Aug","Sep","Oct","Nov","Dec"}, 0), 1, 2, 3, 4, 5, 6, 7, 8, 9, 10, 11, 12), MID(H2759, 9, 2)), "yyyy-mm-dd")</f>
        <v>1994-08-03</v>
      </c>
      <c r="G2759" s="1" t="s">
        <v>5683</v>
      </c>
      <c r="H2759" s="1" t="s">
        <v>5682</v>
      </c>
    </row>
    <row r="2760" spans="1:8" hidden="1" x14ac:dyDescent="0.3">
      <c r="A2760" s="1" t="s">
        <v>3373</v>
      </c>
      <c r="B2760" s="1" t="str">
        <f t="shared" si="130"/>
        <v>Russia</v>
      </c>
      <c r="C2760" s="5" t="str">
        <f t="shared" si="129"/>
        <v>1994</v>
      </c>
      <c r="D2760" s="1" t="str">
        <f t="shared" si="131"/>
        <v xml:space="preserve">Cosmos-3M </v>
      </c>
      <c r="E2760" s="1" t="s">
        <v>346</v>
      </c>
      <c r="F2760" s="7" t="str">
        <f>TEXT(DATE(MID(H2760, 13, 4), CHOOSE(MATCH( MID(H2760, 5, 3), {"Jan","Feb","Mar","Apr","May","Jun","Jul","Aug","Sep","Oct","Nov","Dec"}, 0), 1, 2, 3, 4, 5, 6, 7, 8, 9, 10, 11, 12), MID(H2760, 9, 2)), "yyyy-mm-dd")</f>
        <v>1994-08-02</v>
      </c>
      <c r="G2760" s="1" t="s">
        <v>5685</v>
      </c>
      <c r="H2760" s="1" t="s">
        <v>5684</v>
      </c>
    </row>
    <row r="2761" spans="1:8" hidden="1" x14ac:dyDescent="0.3">
      <c r="A2761" s="1" t="s">
        <v>130</v>
      </c>
      <c r="B2761" s="1" t="str">
        <f t="shared" si="130"/>
        <v>Kazakhstan</v>
      </c>
      <c r="C2761" s="5" t="str">
        <f t="shared" si="129"/>
        <v>1994</v>
      </c>
      <c r="D2761" s="1" t="str">
        <f t="shared" si="131"/>
        <v xml:space="preserve">Soyuz U </v>
      </c>
      <c r="E2761" s="1" t="s">
        <v>346</v>
      </c>
      <c r="F2761" s="7" t="str">
        <f>TEXT(DATE(MID(H2761, 13, 4), CHOOSE(MATCH( MID(H2761, 5, 3), {"Jan","Feb","Mar","Apr","May","Jun","Jul","Aug","Sep","Oct","Nov","Dec"}, 0), 1, 2, 3, 4, 5, 6, 7, 8, 9, 10, 11, 12), MID(H2761, 9, 2)), "yyyy-mm-dd")</f>
        <v>1994-07-29</v>
      </c>
      <c r="G2761" s="1" t="s">
        <v>5687</v>
      </c>
      <c r="H2761" s="1" t="s">
        <v>5686</v>
      </c>
    </row>
    <row r="2762" spans="1:8" hidden="1" x14ac:dyDescent="0.3">
      <c r="A2762" s="1" t="s">
        <v>18</v>
      </c>
      <c r="B2762" s="1" t="str">
        <f t="shared" si="130"/>
        <v>China</v>
      </c>
      <c r="C2762" s="5" t="str">
        <f t="shared" si="129"/>
        <v>1994</v>
      </c>
      <c r="D2762" s="1" t="str">
        <f t="shared" si="131"/>
        <v xml:space="preserve">Long March 3 </v>
      </c>
      <c r="E2762" s="1" t="s">
        <v>346</v>
      </c>
      <c r="F2762" s="7" t="str">
        <f>TEXT(DATE(MID(H2762, 13, 4), CHOOSE(MATCH( MID(H2762, 5, 3), {"Jan","Feb","Mar","Apr","May","Jun","Jul","Aug","Sep","Oct","Nov","Dec"}, 0), 1, 2, 3, 4, 5, 6, 7, 8, 9, 10, 11, 12), MID(H2762, 9, 2)), "yyyy-mm-dd")</f>
        <v>1994-07-21</v>
      </c>
      <c r="G2762" s="1" t="s">
        <v>5689</v>
      </c>
      <c r="H2762" s="1" t="s">
        <v>5688</v>
      </c>
    </row>
    <row r="2763" spans="1:8" hidden="1" x14ac:dyDescent="0.3">
      <c r="A2763" s="1" t="s">
        <v>212</v>
      </c>
      <c r="B2763" s="1" t="str">
        <f t="shared" si="130"/>
        <v>Russia</v>
      </c>
      <c r="C2763" s="5" t="str">
        <f t="shared" si="129"/>
        <v>1994</v>
      </c>
      <c r="D2763" s="1" t="str">
        <f t="shared" si="131"/>
        <v xml:space="preserve">Soyuz U </v>
      </c>
      <c r="E2763" s="1" t="s">
        <v>346</v>
      </c>
      <c r="F2763" s="7" t="str">
        <f>TEXT(DATE(MID(H2763, 13, 4), CHOOSE(MATCH( MID(H2763, 5, 3), {"Jan","Feb","Mar","Apr","May","Jun","Jul","Aug","Sep","Oct","Nov","Dec"}, 0), 1, 2, 3, 4, 5, 6, 7, 8, 9, 10, 11, 12), MID(H2763, 9, 2)), "yyyy-mm-dd")</f>
        <v>1994-07-20</v>
      </c>
      <c r="G2763" s="1" t="s">
        <v>5691</v>
      </c>
      <c r="H2763" s="1" t="s">
        <v>5690</v>
      </c>
    </row>
    <row r="2764" spans="1:8" hidden="1" x14ac:dyDescent="0.3">
      <c r="A2764" s="1" t="s">
        <v>1561</v>
      </c>
      <c r="B2764" s="1" t="str">
        <f t="shared" si="130"/>
        <v>Russia</v>
      </c>
      <c r="C2764" s="5" t="str">
        <f t="shared" si="129"/>
        <v>1994</v>
      </c>
      <c r="D2764" s="1" t="str">
        <f t="shared" si="131"/>
        <v xml:space="preserve">Cosmos-3M </v>
      </c>
      <c r="E2764" s="1" t="s">
        <v>346</v>
      </c>
      <c r="F2764" s="7" t="str">
        <f>TEXT(DATE(MID(H2764, 13, 4), CHOOSE(MATCH( MID(H2764, 5, 3), {"Jan","Feb","Mar","Apr","May","Jun","Jul","Aug","Sep","Oct","Nov","Dec"}, 0), 1, 2, 3, 4, 5, 6, 7, 8, 9, 10, 11, 12), MID(H2764, 9, 2)), "yyyy-mm-dd")</f>
        <v>1994-07-14</v>
      </c>
      <c r="G2764" s="1" t="s">
        <v>5693</v>
      </c>
      <c r="H2764" s="1" t="s">
        <v>5692</v>
      </c>
    </row>
    <row r="2765" spans="1:8" hidden="1" x14ac:dyDescent="0.3">
      <c r="A2765" s="1" t="s">
        <v>4338</v>
      </c>
      <c r="B2765" s="1" t="str">
        <f t="shared" si="130"/>
        <v>France</v>
      </c>
      <c r="C2765" s="5" t="str">
        <f t="shared" si="129"/>
        <v>1994</v>
      </c>
      <c r="D2765" s="1" t="str">
        <f t="shared" si="131"/>
        <v xml:space="preserve">Ariane 44L </v>
      </c>
      <c r="E2765" s="1" t="s">
        <v>346</v>
      </c>
      <c r="F2765" s="7" t="str">
        <f>TEXT(DATE(MID(H2765, 13, 4), CHOOSE(MATCH( MID(H2765, 5, 3), {"Jan","Feb","Mar","Apr","May","Jun","Jul","Aug","Sep","Oct","Nov","Dec"}, 0), 1, 2, 3, 4, 5, 6, 7, 8, 9, 10, 11, 12), MID(H2765, 9, 2)), "yyyy-mm-dd")</f>
        <v>1994-07-08</v>
      </c>
      <c r="G2765" s="1" t="s">
        <v>5695</v>
      </c>
      <c r="H2765" s="1" t="s">
        <v>5694</v>
      </c>
    </row>
    <row r="2766" spans="1:8" hidden="1" x14ac:dyDescent="0.3">
      <c r="A2766" s="1" t="s">
        <v>30</v>
      </c>
      <c r="B2766" s="1" t="str">
        <f t="shared" si="130"/>
        <v>USA</v>
      </c>
      <c r="C2766" s="5" t="str">
        <f t="shared" si="129"/>
        <v>1994</v>
      </c>
      <c r="D2766" s="1" t="str">
        <f t="shared" si="131"/>
        <v xml:space="preserve">Space Shuttle Columbia </v>
      </c>
      <c r="E2766" s="1" t="s">
        <v>346</v>
      </c>
      <c r="F2766" s="7" t="str">
        <f>TEXT(DATE(MID(H2766, 13, 4), CHOOSE(MATCH( MID(H2766, 5, 3), {"Jan","Feb","Mar","Apr","May","Jun","Jul","Aug","Sep","Oct","Nov","Dec"}, 0), 1, 2, 3, 4, 5, 6, 7, 8, 9, 10, 11, 12), MID(H2766, 9, 2)), "yyyy-mm-dd")</f>
        <v>1994-07-08</v>
      </c>
      <c r="G2766" s="1" t="s">
        <v>5697</v>
      </c>
      <c r="H2766" s="1" t="s">
        <v>5696</v>
      </c>
    </row>
    <row r="2767" spans="1:8" hidden="1" x14ac:dyDescent="0.3">
      <c r="A2767" s="1" t="s">
        <v>4200</v>
      </c>
      <c r="B2767" s="1" t="str">
        <f t="shared" si="130"/>
        <v>Kazakhstan</v>
      </c>
      <c r="C2767" s="5" t="str">
        <f t="shared" si="129"/>
        <v>1994</v>
      </c>
      <c r="D2767" s="1" t="str">
        <f t="shared" si="131"/>
        <v xml:space="preserve">Proton K/Block-DM-2 </v>
      </c>
      <c r="E2767" s="1" t="s">
        <v>346</v>
      </c>
      <c r="F2767" s="7" t="str">
        <f>TEXT(DATE(MID(H2767, 13, 4), CHOOSE(MATCH( MID(H2767, 5, 3), {"Jan","Feb","Mar","Apr","May","Jun","Jul","Aug","Sep","Oct","Nov","Dec"}, 0), 1, 2, 3, 4, 5, 6, 7, 8, 9, 10, 11, 12), MID(H2767, 9, 2)), "yyyy-mm-dd")</f>
        <v>1994-07-06</v>
      </c>
      <c r="G2767" s="1" t="s">
        <v>5699</v>
      </c>
      <c r="H2767" s="1" t="s">
        <v>5698</v>
      </c>
    </row>
    <row r="2768" spans="1:8" hidden="1" x14ac:dyDescent="0.3">
      <c r="A2768" s="1" t="s">
        <v>5301</v>
      </c>
      <c r="B2768" s="1" t="str">
        <f t="shared" si="130"/>
        <v>China</v>
      </c>
      <c r="C2768" s="5" t="str">
        <f t="shared" si="129"/>
        <v>1994</v>
      </c>
      <c r="D2768" s="1" t="str">
        <f t="shared" si="131"/>
        <v xml:space="preserve">Long March 2D </v>
      </c>
      <c r="E2768" s="1" t="s">
        <v>8</v>
      </c>
      <c r="F2768" s="7" t="str">
        <f>TEXT(DATE(MID(H2768, 13, 4), CHOOSE(MATCH( MID(H2768, 5, 3), {"Jan","Feb","Mar","Apr","May","Jun","Jul","Aug","Sep","Oct","Nov","Dec"}, 0), 1, 2, 3, 4, 5, 6, 7, 8, 9, 10, 11, 12), MID(H2768, 9, 2)), "yyyy-mm-dd")</f>
        <v>1994-07-03</v>
      </c>
      <c r="G2768" s="1" t="s">
        <v>5701</v>
      </c>
      <c r="H2768" s="1" t="s">
        <v>5700</v>
      </c>
    </row>
    <row r="2769" spans="1:8" hidden="1" x14ac:dyDescent="0.3">
      <c r="A2769" s="1" t="s">
        <v>1630</v>
      </c>
      <c r="B2769" s="1" t="str">
        <f t="shared" si="130"/>
        <v>Kazakhstan</v>
      </c>
      <c r="C2769" s="5" t="str">
        <f t="shared" si="129"/>
        <v>1994</v>
      </c>
      <c r="D2769" s="1" t="str">
        <f t="shared" si="131"/>
        <v xml:space="preserve">Soyuz U2 </v>
      </c>
      <c r="E2769" s="1" t="s">
        <v>346</v>
      </c>
      <c r="F2769" s="7" t="str">
        <f>TEXT(DATE(MID(H2769, 13, 4), CHOOSE(MATCH( MID(H2769, 5, 3), {"Jan","Feb","Mar","Apr","May","Jun","Jul","Aug","Sep","Oct","Nov","Dec"}, 0), 1, 2, 3, 4, 5, 6, 7, 8, 9, 10, 11, 12), MID(H2769, 9, 2)), "yyyy-mm-dd")</f>
        <v>1994-07-01</v>
      </c>
      <c r="G2769" s="1" t="s">
        <v>5703</v>
      </c>
      <c r="H2769" s="1" t="s">
        <v>5702</v>
      </c>
    </row>
    <row r="2770" spans="1:8" hidden="1" x14ac:dyDescent="0.3">
      <c r="A2770" s="1" t="s">
        <v>1200</v>
      </c>
      <c r="B2770" s="1" t="str">
        <f t="shared" si="130"/>
        <v>USA</v>
      </c>
      <c r="C2770" s="5" t="str">
        <f t="shared" si="129"/>
        <v>1994</v>
      </c>
      <c r="D2770" s="1" t="str">
        <f t="shared" si="131"/>
        <v xml:space="preserve">Pegasus XL </v>
      </c>
      <c r="E2770" s="1" t="s">
        <v>8</v>
      </c>
      <c r="F2770" s="7" t="str">
        <f>TEXT(DATE(MID(H2770, 13, 4), CHOOSE(MATCH( MID(H2770, 5, 3), {"Jan","Feb","Mar","Apr","May","Jun","Jul","Aug","Sep","Oct","Nov","Dec"}, 0), 1, 2, 3, 4, 5, 6, 7, 8, 9, 10, 11, 12), MID(H2770, 9, 2)), "yyyy-mm-dd")</f>
        <v>1994-06-27</v>
      </c>
      <c r="G2770" s="1" t="s">
        <v>5705</v>
      </c>
      <c r="H2770" s="1" t="s">
        <v>5704</v>
      </c>
    </row>
    <row r="2771" spans="1:8" hidden="1" x14ac:dyDescent="0.3">
      <c r="A2771" s="1" t="s">
        <v>4092</v>
      </c>
      <c r="B2771" s="1" t="str">
        <f t="shared" si="130"/>
        <v>USA</v>
      </c>
      <c r="C2771" s="5" t="str">
        <f t="shared" si="129"/>
        <v>1994</v>
      </c>
      <c r="D2771" s="1" t="str">
        <f t="shared" si="131"/>
        <v xml:space="preserve">Atlas I </v>
      </c>
      <c r="E2771" s="1" t="s">
        <v>346</v>
      </c>
      <c r="F2771" s="7" t="str">
        <f>TEXT(DATE(MID(H2771, 13, 4), CHOOSE(MATCH( MID(H2771, 5, 3), {"Jan","Feb","Mar","Apr","May","Jun","Jul","Aug","Sep","Oct","Nov","Dec"}, 0), 1, 2, 3, 4, 5, 6, 7, 8, 9, 10, 11, 12), MID(H2771, 9, 2)), "yyyy-mm-dd")</f>
        <v>1994-06-24</v>
      </c>
      <c r="G2771" s="1" t="s">
        <v>5707</v>
      </c>
      <c r="H2771" s="1" t="s">
        <v>5706</v>
      </c>
    </row>
    <row r="2772" spans="1:8" hidden="1" x14ac:dyDescent="0.3">
      <c r="A2772" s="1" t="s">
        <v>4338</v>
      </c>
      <c r="B2772" s="1" t="str">
        <f t="shared" si="130"/>
        <v>France</v>
      </c>
      <c r="C2772" s="5" t="str">
        <f t="shared" si="129"/>
        <v>1994</v>
      </c>
      <c r="D2772" s="1" t="str">
        <f t="shared" si="131"/>
        <v xml:space="preserve">Ariane 44LP </v>
      </c>
      <c r="E2772" s="1" t="s">
        <v>346</v>
      </c>
      <c r="F2772" s="7" t="str">
        <f>TEXT(DATE(MID(H2772, 13, 4), CHOOSE(MATCH( MID(H2772, 5, 3), {"Jan","Feb","Mar","Apr","May","Jun","Jul","Aug","Sep","Oct","Nov","Dec"}, 0), 1, 2, 3, 4, 5, 6, 7, 8, 9, 10, 11, 12), MID(H2772, 9, 2)), "yyyy-mm-dd")</f>
        <v>1994-06-17</v>
      </c>
      <c r="G2772" s="1" t="s">
        <v>5709</v>
      </c>
      <c r="H2772" s="1" t="s">
        <v>5708</v>
      </c>
    </row>
    <row r="2773" spans="1:8" hidden="1" x14ac:dyDescent="0.3">
      <c r="A2773" s="1" t="s">
        <v>212</v>
      </c>
      <c r="B2773" s="1" t="str">
        <f t="shared" si="130"/>
        <v>Russia</v>
      </c>
      <c r="C2773" s="5" t="str">
        <f t="shared" si="129"/>
        <v>1994</v>
      </c>
      <c r="D2773" s="1" t="str">
        <f t="shared" si="131"/>
        <v xml:space="preserve">Soyuz U </v>
      </c>
      <c r="E2773" s="1" t="s">
        <v>346</v>
      </c>
      <c r="F2773" s="7" t="str">
        <f>TEXT(DATE(MID(H2773, 13, 4), CHOOSE(MATCH( MID(H2773, 5, 3), {"Jan","Feb","Mar","Apr","May","Jun","Jul","Aug","Sep","Oct","Nov","Dec"}, 0), 1, 2, 3, 4, 5, 6, 7, 8, 9, 10, 11, 12), MID(H2773, 9, 2)), "yyyy-mm-dd")</f>
        <v>1994-06-14</v>
      </c>
      <c r="G2773" s="1" t="s">
        <v>5711</v>
      </c>
      <c r="H2773" s="1" t="s">
        <v>5710</v>
      </c>
    </row>
    <row r="2774" spans="1:8" hidden="1" x14ac:dyDescent="0.3">
      <c r="A2774" s="1" t="s">
        <v>3038</v>
      </c>
      <c r="B2774" s="1" t="str">
        <f t="shared" si="130"/>
        <v>Russia</v>
      </c>
      <c r="C2774" s="5" t="str">
        <f t="shared" si="129"/>
        <v>1994</v>
      </c>
      <c r="D2774" s="1" t="str">
        <f t="shared" si="131"/>
        <v xml:space="preserve">Soyuz U </v>
      </c>
      <c r="E2774" s="1" t="s">
        <v>346</v>
      </c>
      <c r="F2774" s="7" t="str">
        <f>TEXT(DATE(MID(H2774, 13, 4), CHOOSE(MATCH( MID(H2774, 5, 3), {"Jan","Feb","Mar","Apr","May","Jun","Jul","Aug","Sep","Oct","Nov","Dec"}, 0), 1, 2, 3, 4, 5, 6, 7, 8, 9, 10, 11, 12), MID(H2774, 9, 2)), "yyyy-mm-dd")</f>
        <v>1994-06-07</v>
      </c>
      <c r="G2774" s="1" t="s">
        <v>5713</v>
      </c>
      <c r="H2774" s="1" t="s">
        <v>5712</v>
      </c>
    </row>
    <row r="2775" spans="1:8" hidden="1" x14ac:dyDescent="0.3">
      <c r="A2775" s="1" t="s">
        <v>3566</v>
      </c>
      <c r="B2775" s="1" t="str">
        <f t="shared" si="130"/>
        <v>Russia</v>
      </c>
      <c r="C2775" s="5" t="str">
        <f t="shared" si="129"/>
        <v>1994</v>
      </c>
      <c r="D2775" s="1" t="str">
        <f t="shared" si="131"/>
        <v xml:space="preserve">Tsyklon-3 </v>
      </c>
      <c r="E2775" s="1" t="s">
        <v>346</v>
      </c>
      <c r="F2775" s="7" t="str">
        <f>TEXT(DATE(MID(H2775, 13, 4), CHOOSE(MATCH( MID(H2775, 5, 3), {"Jan","Feb","Mar","Apr","May","Jun","Jul","Aug","Sep","Oct","Nov","Dec"}, 0), 1, 2, 3, 4, 5, 6, 7, 8, 9, 10, 11, 12), MID(H2775, 9, 2)), "yyyy-mm-dd")</f>
        <v>1994-05-25</v>
      </c>
      <c r="G2775" s="1" t="s">
        <v>5715</v>
      </c>
      <c r="H2775" s="1" t="s">
        <v>5714</v>
      </c>
    </row>
    <row r="2776" spans="1:8" hidden="1" x14ac:dyDescent="0.3">
      <c r="A2776" s="1" t="s">
        <v>1630</v>
      </c>
      <c r="B2776" s="1" t="str">
        <f t="shared" si="130"/>
        <v>Kazakhstan</v>
      </c>
      <c r="C2776" s="5" t="str">
        <f t="shared" si="129"/>
        <v>1994</v>
      </c>
      <c r="D2776" s="1" t="str">
        <f t="shared" si="131"/>
        <v xml:space="preserve">Soyuz U </v>
      </c>
      <c r="E2776" s="1" t="s">
        <v>346</v>
      </c>
      <c r="F2776" s="7" t="str">
        <f>TEXT(DATE(MID(H2776, 13, 4), CHOOSE(MATCH( MID(H2776, 5, 3), {"Jan","Feb","Mar","Apr","May","Jun","Jul","Aug","Sep","Oct","Nov","Dec"}, 0), 1, 2, 3, 4, 5, 6, 7, 8, 9, 10, 11, 12), MID(H2776, 9, 2)), "yyyy-mm-dd")</f>
        <v>1994-05-22</v>
      </c>
      <c r="G2776" s="1" t="s">
        <v>5717</v>
      </c>
      <c r="H2776" s="1" t="s">
        <v>5716</v>
      </c>
    </row>
    <row r="2777" spans="1:8" hidden="1" x14ac:dyDescent="0.3">
      <c r="A2777" s="1" t="s">
        <v>4200</v>
      </c>
      <c r="B2777" s="1" t="str">
        <f t="shared" si="130"/>
        <v>Kazakhstan</v>
      </c>
      <c r="C2777" s="5" t="str">
        <f t="shared" si="129"/>
        <v>1994</v>
      </c>
      <c r="D2777" s="1" t="str">
        <f t="shared" si="131"/>
        <v xml:space="preserve">Proton K/Block-DM-2 </v>
      </c>
      <c r="E2777" s="1" t="s">
        <v>346</v>
      </c>
      <c r="F2777" s="7" t="str">
        <f>TEXT(DATE(MID(H2777, 13, 4), CHOOSE(MATCH( MID(H2777, 5, 3), {"Jan","Feb","Mar","Apr","May","Jun","Jul","Aug","Sep","Oct","Nov","Dec"}, 0), 1, 2, 3, 4, 5, 6, 7, 8, 9, 10, 11, 12), MID(H2777, 9, 2)), "yyyy-mm-dd")</f>
        <v>1994-05-20</v>
      </c>
      <c r="G2777" s="1" t="s">
        <v>5719</v>
      </c>
      <c r="H2777" s="1" t="s">
        <v>5718</v>
      </c>
    </row>
    <row r="2778" spans="1:8" hidden="1" x14ac:dyDescent="0.3">
      <c r="A2778" s="1" t="s">
        <v>5681</v>
      </c>
      <c r="B2778" s="1" t="str">
        <f t="shared" si="130"/>
        <v>USA</v>
      </c>
      <c r="C2778" s="5" t="str">
        <f t="shared" si="129"/>
        <v>1994</v>
      </c>
      <c r="D2778" s="1" t="str">
        <f t="shared" si="131"/>
        <v xml:space="preserve">Pegasus/HAPS </v>
      </c>
      <c r="E2778" s="1" t="s">
        <v>346</v>
      </c>
      <c r="F2778" s="7" t="str">
        <f>TEXT(DATE(MID(H2778, 13, 4), CHOOSE(MATCH( MID(H2778, 5, 3), {"Jan","Feb","Mar","Apr","May","Jun","Jul","Aug","Sep","Oct","Nov","Dec"}, 0), 1, 2, 3, 4, 5, 6, 7, 8, 9, 10, 11, 12), MID(H2778, 9, 2)), "yyyy-mm-dd")</f>
        <v>1994-05-19</v>
      </c>
      <c r="G2778" s="1" t="s">
        <v>5721</v>
      </c>
      <c r="H2778" s="1" t="s">
        <v>5720</v>
      </c>
    </row>
    <row r="2779" spans="1:8" hidden="1" x14ac:dyDescent="0.3">
      <c r="A2779" s="1" t="s">
        <v>5723</v>
      </c>
      <c r="B2779" s="1" t="str">
        <f t="shared" si="130"/>
        <v>USA</v>
      </c>
      <c r="C2779" s="5" t="str">
        <f t="shared" si="129"/>
        <v>1994</v>
      </c>
      <c r="D2779" s="1" t="str">
        <f t="shared" si="131"/>
        <v xml:space="preserve">Scout G1 </v>
      </c>
      <c r="E2779" s="1" t="s">
        <v>346</v>
      </c>
      <c r="F2779" s="7" t="str">
        <f>TEXT(DATE(MID(H2779, 13, 4), CHOOSE(MATCH( MID(H2779, 5, 3), {"Jan","Feb","Mar","Apr","May","Jun","Jul","Aug","Sep","Oct","Nov","Dec"}, 0), 1, 2, 3, 4, 5, 6, 7, 8, 9, 10, 11, 12), MID(H2779, 9, 2)), "yyyy-mm-dd")</f>
        <v>1994-05-09</v>
      </c>
      <c r="G2779" s="1" t="s">
        <v>5725</v>
      </c>
      <c r="H2779" s="1" t="s">
        <v>5724</v>
      </c>
    </row>
    <row r="2780" spans="1:8" hidden="1" x14ac:dyDescent="0.3">
      <c r="A2780" s="1" t="s">
        <v>5726</v>
      </c>
      <c r="B2780" s="1" t="str">
        <f t="shared" si="130"/>
        <v>India</v>
      </c>
      <c r="C2780" s="5" t="str">
        <f t="shared" si="129"/>
        <v>1994</v>
      </c>
      <c r="D2780" s="1" t="str">
        <f t="shared" si="131"/>
        <v xml:space="preserve">ASLV </v>
      </c>
      <c r="E2780" s="1" t="s">
        <v>346</v>
      </c>
      <c r="F2780" s="7" t="str">
        <f>TEXT(DATE(MID(H2780, 13, 4), CHOOSE(MATCH( MID(H2780, 5, 3), {"Jan","Feb","Mar","Apr","May","Jun","Jul","Aug","Sep","Oct","Nov","Dec"}, 0), 1, 2, 3, 4, 5, 6, 7, 8, 9, 10, 11, 12), MID(H2780, 9, 2)), "yyyy-mm-dd")</f>
        <v>1994-05-04</v>
      </c>
      <c r="G2780" s="1" t="s">
        <v>5728</v>
      </c>
      <c r="H2780" s="1" t="s">
        <v>5727</v>
      </c>
    </row>
    <row r="2781" spans="1:8" hidden="1" x14ac:dyDescent="0.3">
      <c r="A2781" s="1" t="s">
        <v>75</v>
      </c>
      <c r="B2781" s="1" t="str">
        <f t="shared" si="130"/>
        <v>USA</v>
      </c>
      <c r="C2781" s="5" t="str">
        <f t="shared" si="129"/>
        <v>1994</v>
      </c>
      <c r="D2781" s="1" t="str">
        <f t="shared" si="131"/>
        <v xml:space="preserve">Titan IV(401)A </v>
      </c>
      <c r="E2781" s="1" t="s">
        <v>346</v>
      </c>
      <c r="F2781" s="7" t="str">
        <f>TEXT(DATE(MID(H2781, 13, 4), CHOOSE(MATCH( MID(H2781, 5, 3), {"Jan","Feb","Mar","Apr","May","Jun","Jul","Aug","Sep","Oct","Nov","Dec"}, 0), 1, 2, 3, 4, 5, 6, 7, 8, 9, 10, 11, 12), MID(H2781, 9, 2)), "yyyy-mm-dd")</f>
        <v>1994-05-03</v>
      </c>
      <c r="G2781" s="1" t="s">
        <v>5514</v>
      </c>
      <c r="H2781" s="1" t="s">
        <v>5729</v>
      </c>
    </row>
    <row r="2782" spans="1:8" hidden="1" x14ac:dyDescent="0.3">
      <c r="A2782" s="1" t="s">
        <v>130</v>
      </c>
      <c r="B2782" s="1" t="str">
        <f t="shared" si="130"/>
        <v>Kazakhstan</v>
      </c>
      <c r="C2782" s="5" t="str">
        <f t="shared" si="129"/>
        <v>1994</v>
      </c>
      <c r="D2782" s="1" t="str">
        <f t="shared" si="131"/>
        <v xml:space="preserve">Soyuz U </v>
      </c>
      <c r="E2782" s="1" t="s">
        <v>346</v>
      </c>
      <c r="F2782" s="7" t="str">
        <f>TEXT(DATE(MID(H2782, 13, 4), CHOOSE(MATCH( MID(H2782, 5, 3), {"Jan","Feb","Mar","Apr","May","Jun","Jul","Aug","Sep","Oct","Nov","Dec"}, 0), 1, 2, 3, 4, 5, 6, 7, 8, 9, 10, 11, 12), MID(H2782, 9, 2)), "yyyy-mm-dd")</f>
        <v>1994-04-28</v>
      </c>
      <c r="G2782" s="1" t="s">
        <v>5731</v>
      </c>
      <c r="H2782" s="1" t="s">
        <v>5730</v>
      </c>
    </row>
    <row r="2783" spans="1:8" hidden="1" x14ac:dyDescent="0.3">
      <c r="A2783" s="1" t="s">
        <v>1561</v>
      </c>
      <c r="B2783" s="1" t="str">
        <f t="shared" si="130"/>
        <v>Russia</v>
      </c>
      <c r="C2783" s="5" t="str">
        <f t="shared" si="129"/>
        <v>1994</v>
      </c>
      <c r="D2783" s="1" t="str">
        <f t="shared" si="131"/>
        <v xml:space="preserve">Cosmos-3M </v>
      </c>
      <c r="E2783" s="1" t="s">
        <v>346</v>
      </c>
      <c r="F2783" s="7" t="str">
        <f>TEXT(DATE(MID(H2783, 13, 4), CHOOSE(MATCH( MID(H2783, 5, 3), {"Jan","Feb","Mar","Apr","May","Jun","Jul","Aug","Sep","Oct","Nov","Dec"}, 0), 1, 2, 3, 4, 5, 6, 7, 8, 9, 10, 11, 12), MID(H2783, 9, 2)), "yyyy-mm-dd")</f>
        <v>1994-04-26</v>
      </c>
      <c r="G2783" s="1" t="s">
        <v>5733</v>
      </c>
      <c r="H2783" s="1" t="s">
        <v>5732</v>
      </c>
    </row>
    <row r="2784" spans="1:8" hidden="1" x14ac:dyDescent="0.3">
      <c r="A2784" s="1" t="s">
        <v>2022</v>
      </c>
      <c r="B2784" s="1" t="str">
        <f t="shared" si="130"/>
        <v>Kazakhstan</v>
      </c>
      <c r="C2784" s="5" t="str">
        <f t="shared" si="129"/>
        <v>1994</v>
      </c>
      <c r="D2784" s="1" t="str">
        <f t="shared" si="131"/>
        <v xml:space="preserve">Zenit-2 </v>
      </c>
      <c r="E2784" s="1" t="s">
        <v>346</v>
      </c>
      <c r="F2784" s="7" t="str">
        <f>TEXT(DATE(MID(H2784, 13, 4), CHOOSE(MATCH( MID(H2784, 5, 3), {"Jan","Feb","Mar","Apr","May","Jun","Jul","Aug","Sep","Oct","Nov","Dec"}, 0), 1, 2, 3, 4, 5, 6, 7, 8, 9, 10, 11, 12), MID(H2784, 9, 2)), "yyyy-mm-dd")</f>
        <v>1994-04-23</v>
      </c>
      <c r="G2784" s="1" t="s">
        <v>5735</v>
      </c>
      <c r="H2784" s="1" t="s">
        <v>5734</v>
      </c>
    </row>
    <row r="2785" spans="1:8" hidden="1" x14ac:dyDescent="0.3">
      <c r="A2785" s="1" t="s">
        <v>4092</v>
      </c>
      <c r="B2785" s="1" t="str">
        <f t="shared" si="130"/>
        <v>USA</v>
      </c>
      <c r="C2785" s="5" t="str">
        <f t="shared" si="129"/>
        <v>1994</v>
      </c>
      <c r="D2785" s="1" t="str">
        <f t="shared" si="131"/>
        <v xml:space="preserve">Atlas I </v>
      </c>
      <c r="E2785" s="1" t="s">
        <v>346</v>
      </c>
      <c r="F2785" s="7" t="str">
        <f>TEXT(DATE(MID(H2785, 13, 4), CHOOSE(MATCH( MID(H2785, 5, 3), {"Jan","Feb","Mar","Apr","May","Jun","Jul","Aug","Sep","Oct","Nov","Dec"}, 0), 1, 2, 3, 4, 5, 6, 7, 8, 9, 10, 11, 12), MID(H2785, 9, 2)), "yyyy-mm-dd")</f>
        <v>1994-04-13</v>
      </c>
      <c r="G2785" s="1" t="s">
        <v>5737</v>
      </c>
      <c r="H2785" s="1" t="s">
        <v>5736</v>
      </c>
    </row>
    <row r="2786" spans="1:8" hidden="1" x14ac:dyDescent="0.3">
      <c r="A2786" s="1" t="s">
        <v>4200</v>
      </c>
      <c r="B2786" s="1" t="str">
        <f t="shared" si="130"/>
        <v>Kazakhstan</v>
      </c>
      <c r="C2786" s="5" t="str">
        <f t="shared" si="129"/>
        <v>1994</v>
      </c>
      <c r="D2786" s="1" t="str">
        <f t="shared" si="131"/>
        <v xml:space="preserve">Proton K/Block-DM-2 </v>
      </c>
      <c r="E2786" s="1" t="s">
        <v>346</v>
      </c>
      <c r="F2786" s="7" t="str">
        <f>TEXT(DATE(MID(H2786, 13, 4), CHOOSE(MATCH( MID(H2786, 5, 3), {"Jan","Feb","Mar","Apr","May","Jun","Jul","Aug","Sep","Oct","Nov","Dec"}, 0), 1, 2, 3, 4, 5, 6, 7, 8, 9, 10, 11, 12), MID(H2786, 9, 2)), "yyyy-mm-dd")</f>
        <v>1994-04-11</v>
      </c>
      <c r="G2786" s="1" t="s">
        <v>5739</v>
      </c>
      <c r="H2786" s="1" t="s">
        <v>5738</v>
      </c>
    </row>
    <row r="2787" spans="1:8" hidden="1" x14ac:dyDescent="0.3">
      <c r="A2787" s="1" t="s">
        <v>30</v>
      </c>
      <c r="B2787" s="1" t="str">
        <f t="shared" si="130"/>
        <v>USA</v>
      </c>
      <c r="C2787" s="5" t="str">
        <f t="shared" si="129"/>
        <v>1994</v>
      </c>
      <c r="D2787" s="1" t="str">
        <f t="shared" si="131"/>
        <v xml:space="preserve">Space Shuttle Endeavour </v>
      </c>
      <c r="E2787" s="1" t="s">
        <v>346</v>
      </c>
      <c r="F2787" s="7" t="str">
        <f>TEXT(DATE(MID(H2787, 13, 4), CHOOSE(MATCH( MID(H2787, 5, 3), {"Jan","Feb","Mar","Apr","May","Jun","Jul","Aug","Sep","Oct","Nov","Dec"}, 0), 1, 2, 3, 4, 5, 6, 7, 8, 9, 10, 11, 12), MID(H2787, 9, 2)), "yyyy-mm-dd")</f>
        <v>1994-04-09</v>
      </c>
      <c r="G2787" s="1" t="s">
        <v>5741</v>
      </c>
      <c r="H2787" s="1" t="s">
        <v>5740</v>
      </c>
    </row>
    <row r="2788" spans="1:8" hidden="1" x14ac:dyDescent="0.3">
      <c r="A2788" s="1" t="s">
        <v>1630</v>
      </c>
      <c r="B2788" s="1" t="str">
        <f t="shared" si="130"/>
        <v>Kazakhstan</v>
      </c>
      <c r="C2788" s="5" t="str">
        <f t="shared" si="129"/>
        <v>1994</v>
      </c>
      <c r="D2788" s="1" t="str">
        <f t="shared" si="131"/>
        <v xml:space="preserve">Soyuz U </v>
      </c>
      <c r="E2788" s="1" t="s">
        <v>346</v>
      </c>
      <c r="F2788" s="7" t="str">
        <f>TEXT(DATE(MID(H2788, 13, 4), CHOOSE(MATCH( MID(H2788, 5, 3), {"Jan","Feb","Mar","Apr","May","Jun","Jul","Aug","Sep","Oct","Nov","Dec"}, 0), 1, 2, 3, 4, 5, 6, 7, 8, 9, 10, 11, 12), MID(H2788, 9, 2)), "yyyy-mm-dd")</f>
        <v>1994-03-22</v>
      </c>
      <c r="G2788" s="1" t="s">
        <v>5743</v>
      </c>
      <c r="H2788" s="1" t="s">
        <v>5742</v>
      </c>
    </row>
    <row r="2789" spans="1:8" hidden="1" x14ac:dyDescent="0.3">
      <c r="A2789" s="1" t="s">
        <v>212</v>
      </c>
      <c r="B2789" s="1" t="str">
        <f t="shared" si="130"/>
        <v>Russia</v>
      </c>
      <c r="C2789" s="5" t="str">
        <f t="shared" si="129"/>
        <v>1994</v>
      </c>
      <c r="D2789" s="1" t="str">
        <f t="shared" si="131"/>
        <v xml:space="preserve">Soyuz U </v>
      </c>
      <c r="E2789" s="1" t="s">
        <v>346</v>
      </c>
      <c r="F2789" s="7" t="str">
        <f>TEXT(DATE(MID(H2789, 13, 4), CHOOSE(MATCH( MID(H2789, 5, 3), {"Jan","Feb","Mar","Apr","May","Jun","Jul","Aug","Sep","Oct","Nov","Dec"}, 0), 1, 2, 3, 4, 5, 6, 7, 8, 9, 10, 11, 12), MID(H2789, 9, 2)), "yyyy-mm-dd")</f>
        <v>1994-03-17</v>
      </c>
      <c r="G2789" s="1" t="s">
        <v>5745</v>
      </c>
      <c r="H2789" s="1" t="s">
        <v>5744</v>
      </c>
    </row>
    <row r="2790" spans="1:8" hidden="1" x14ac:dyDescent="0.3">
      <c r="A2790" s="1" t="s">
        <v>2063</v>
      </c>
      <c r="B2790" s="1" t="str">
        <f t="shared" si="130"/>
        <v>USA</v>
      </c>
      <c r="C2790" s="5" t="str">
        <f t="shared" si="129"/>
        <v>1994</v>
      </c>
      <c r="D2790" s="1" t="str">
        <f t="shared" si="131"/>
        <v xml:space="preserve">Minotaur C (Taurus) </v>
      </c>
      <c r="E2790" s="1" t="s">
        <v>8</v>
      </c>
      <c r="F2790" s="7" t="str">
        <f>TEXT(DATE(MID(H2790, 13, 4), CHOOSE(MATCH( MID(H2790, 5, 3), {"Jan","Feb","Mar","Apr","May","Jun","Jul","Aug","Sep","Oct","Nov","Dec"}, 0), 1, 2, 3, 4, 5, 6, 7, 8, 9, 10, 11, 12), MID(H2790, 9, 2)), "yyyy-mm-dd")</f>
        <v>1994-03-13</v>
      </c>
      <c r="G2790" s="1" t="s">
        <v>5747</v>
      </c>
      <c r="H2790" s="1" t="s">
        <v>5746</v>
      </c>
    </row>
    <row r="2791" spans="1:8" hidden="1" x14ac:dyDescent="0.3">
      <c r="A2791" s="1" t="s">
        <v>3478</v>
      </c>
      <c r="B2791" s="1" t="str">
        <f t="shared" si="130"/>
        <v>USA</v>
      </c>
      <c r="C2791" s="5" t="str">
        <f t="shared" si="129"/>
        <v>1994</v>
      </c>
      <c r="D2791" s="1" t="str">
        <f t="shared" si="131"/>
        <v xml:space="preserve">Delta II 7925 </v>
      </c>
      <c r="E2791" s="1" t="s">
        <v>346</v>
      </c>
      <c r="F2791" s="7" t="str">
        <f>TEXT(DATE(MID(H2791, 13, 4), CHOOSE(MATCH( MID(H2791, 5, 3), {"Jan","Feb","Mar","Apr","May","Jun","Jul","Aug","Sep","Oct","Nov","Dec"}, 0), 1, 2, 3, 4, 5, 6, 7, 8, 9, 10, 11, 12), MID(H2791, 9, 2)), "yyyy-mm-dd")</f>
        <v>1994-03-10</v>
      </c>
      <c r="G2791" s="1" t="s">
        <v>5749</v>
      </c>
      <c r="H2791" s="1" t="s">
        <v>5748</v>
      </c>
    </row>
    <row r="2792" spans="1:8" hidden="1" x14ac:dyDescent="0.3">
      <c r="A2792" s="1" t="s">
        <v>658</v>
      </c>
      <c r="B2792" s="1" t="str">
        <f t="shared" si="130"/>
        <v>USA</v>
      </c>
      <c r="C2792" s="5" t="str">
        <f t="shared" si="129"/>
        <v>1994</v>
      </c>
      <c r="D2792" s="1" t="str">
        <f t="shared" si="131"/>
        <v xml:space="preserve">Space Shuttle Columbia </v>
      </c>
      <c r="E2792" s="1" t="s">
        <v>346</v>
      </c>
      <c r="F2792" s="7" t="str">
        <f>TEXT(DATE(MID(H2792, 13, 4), CHOOSE(MATCH( MID(H2792, 5, 3), {"Jan","Feb","Mar","Apr","May","Jun","Jul","Aug","Sep","Oct","Nov","Dec"}, 0), 1, 2, 3, 4, 5, 6, 7, 8, 9, 10, 11, 12), MID(H2792, 9, 2)), "yyyy-mm-dd")</f>
        <v>1994-03-04</v>
      </c>
      <c r="G2792" s="1" t="s">
        <v>5751</v>
      </c>
      <c r="H2792" s="1" t="s">
        <v>5750</v>
      </c>
    </row>
    <row r="2793" spans="1:8" hidden="1" x14ac:dyDescent="0.3">
      <c r="A2793" s="1" t="s">
        <v>3566</v>
      </c>
      <c r="B2793" s="1" t="str">
        <f t="shared" si="130"/>
        <v>Russia</v>
      </c>
      <c r="C2793" s="5" t="str">
        <f t="shared" si="129"/>
        <v>1994</v>
      </c>
      <c r="D2793" s="1" t="str">
        <f t="shared" si="131"/>
        <v xml:space="preserve">Tsyklon-3 </v>
      </c>
      <c r="E2793" s="1" t="s">
        <v>346</v>
      </c>
      <c r="F2793" s="7" t="str">
        <f>TEXT(DATE(MID(H2793, 13, 4), CHOOSE(MATCH( MID(H2793, 5, 3), {"Jan","Feb","Mar","Apr","May","Jun","Jul","Aug","Sep","Oct","Nov","Dec"}, 0), 1, 2, 3, 4, 5, 6, 7, 8, 9, 10, 11, 12), MID(H2793, 9, 2)), "yyyy-mm-dd")</f>
        <v>1994-03-02</v>
      </c>
      <c r="G2793" s="1" t="s">
        <v>5753</v>
      </c>
      <c r="H2793" s="1" t="s">
        <v>5752</v>
      </c>
    </row>
    <row r="2794" spans="1:8" hidden="1" x14ac:dyDescent="0.3">
      <c r="A2794" s="1" t="s">
        <v>3160</v>
      </c>
      <c r="B2794" s="1" t="str">
        <f t="shared" si="130"/>
        <v>USA</v>
      </c>
      <c r="C2794" s="5" t="str">
        <f t="shared" si="129"/>
        <v>1994</v>
      </c>
      <c r="D2794" s="1" t="str">
        <f t="shared" si="131"/>
        <v xml:space="preserve">Delta II 7925-8 </v>
      </c>
      <c r="E2794" s="1" t="s">
        <v>346</v>
      </c>
      <c r="F2794" s="7" t="str">
        <f>TEXT(DATE(MID(H2794, 13, 4), CHOOSE(MATCH( MID(H2794, 5, 3), {"Jan","Feb","Mar","Apr","May","Jun","Jul","Aug","Sep","Oct","Nov","Dec"}, 0), 1, 2, 3, 4, 5, 6, 7, 8, 9, 10, 11, 12), MID(H2794, 9, 2)), "yyyy-mm-dd")</f>
        <v>1994-02-19</v>
      </c>
      <c r="G2794" s="1" t="s">
        <v>5755</v>
      </c>
      <c r="H2794" s="1" t="s">
        <v>5754</v>
      </c>
    </row>
    <row r="2795" spans="1:8" hidden="1" x14ac:dyDescent="0.3">
      <c r="A2795" s="1" t="s">
        <v>4200</v>
      </c>
      <c r="B2795" s="1" t="str">
        <f t="shared" si="130"/>
        <v>Kazakhstan</v>
      </c>
      <c r="C2795" s="5" t="str">
        <f t="shared" si="129"/>
        <v>1994</v>
      </c>
      <c r="D2795" s="1" t="str">
        <f t="shared" si="131"/>
        <v xml:space="preserve">Proton K/Block-DM-2 </v>
      </c>
      <c r="E2795" s="1" t="s">
        <v>346</v>
      </c>
      <c r="F2795" s="7" t="str">
        <f>TEXT(DATE(MID(H2795, 13, 4), CHOOSE(MATCH( MID(H2795, 5, 3), {"Jan","Feb","Mar","Apr","May","Jun","Jul","Aug","Sep","Oct","Nov","Dec"}, 0), 1, 2, 3, 4, 5, 6, 7, 8, 9, 10, 11, 12), MID(H2795, 9, 2)), "yyyy-mm-dd")</f>
        <v>1994-02-18</v>
      </c>
      <c r="G2795" s="1" t="s">
        <v>5757</v>
      </c>
      <c r="H2795" s="1" t="s">
        <v>5756</v>
      </c>
    </row>
    <row r="2796" spans="1:8" hidden="1" x14ac:dyDescent="0.3">
      <c r="A2796" s="1" t="s">
        <v>4483</v>
      </c>
      <c r="B2796" s="1" t="str">
        <f t="shared" si="130"/>
        <v>Russia</v>
      </c>
      <c r="C2796" s="5" t="str">
        <f t="shared" si="129"/>
        <v>1994</v>
      </c>
      <c r="D2796" s="1" t="str">
        <f t="shared" si="131"/>
        <v xml:space="preserve">Tsyklon-3 </v>
      </c>
      <c r="E2796" s="1" t="s">
        <v>346</v>
      </c>
      <c r="F2796" s="7" t="str">
        <f>TEXT(DATE(MID(H2796, 13, 4), CHOOSE(MATCH( MID(H2796, 5, 3), {"Jan","Feb","Mar","Apr","May","Jun","Jul","Aug","Sep","Oct","Nov","Dec"}, 0), 1, 2, 3, 4, 5, 6, 7, 8, 9, 10, 11, 12), MID(H2796, 9, 2)), "yyyy-mm-dd")</f>
        <v>1994-02-12</v>
      </c>
      <c r="G2796" s="1" t="s">
        <v>5759</v>
      </c>
      <c r="H2796" s="1" t="s">
        <v>5758</v>
      </c>
    </row>
    <row r="2797" spans="1:8" hidden="1" x14ac:dyDescent="0.3">
      <c r="A2797" s="1" t="s">
        <v>101</v>
      </c>
      <c r="B2797" s="1" t="str">
        <f t="shared" si="130"/>
        <v>China</v>
      </c>
      <c r="C2797" s="5" t="str">
        <f t="shared" si="129"/>
        <v>1994</v>
      </c>
      <c r="D2797" s="1" t="str">
        <f t="shared" si="131"/>
        <v xml:space="preserve">Long March 3A </v>
      </c>
      <c r="E2797" s="1" t="s">
        <v>8</v>
      </c>
      <c r="F2797" s="7" t="str">
        <f>TEXT(DATE(MID(H2797, 13, 4), CHOOSE(MATCH( MID(H2797, 5, 3), {"Jan","Feb","Mar","Apr","May","Jun","Jul","Aug","Sep","Oct","Nov","Dec"}, 0), 1, 2, 3, 4, 5, 6, 7, 8, 9, 10, 11, 12), MID(H2797, 9, 2)), "yyyy-mm-dd")</f>
        <v>1994-02-08</v>
      </c>
      <c r="G2797" s="1" t="s">
        <v>5761</v>
      </c>
      <c r="H2797" s="1" t="s">
        <v>5760</v>
      </c>
    </row>
    <row r="2798" spans="1:8" hidden="1" x14ac:dyDescent="0.3">
      <c r="A2798" s="1" t="s">
        <v>11</v>
      </c>
      <c r="B2798" s="1" t="str">
        <f t="shared" si="130"/>
        <v>USA</v>
      </c>
      <c r="C2798" s="5" t="str">
        <f t="shared" si="129"/>
        <v>1994</v>
      </c>
      <c r="D2798" s="1" t="str">
        <f t="shared" si="131"/>
        <v xml:space="preserve">Titan IV(401)A </v>
      </c>
      <c r="E2798" s="1" t="s">
        <v>346</v>
      </c>
      <c r="F2798" s="7" t="str">
        <f>TEXT(DATE(MID(H2798, 13, 4), CHOOSE(MATCH( MID(H2798, 5, 3), {"Jan","Feb","Mar","Apr","May","Jun","Jul","Aug","Sep","Oct","Nov","Dec"}, 0), 1, 2, 3, 4, 5, 6, 7, 8, 9, 10, 11, 12), MID(H2798, 9, 2)), "yyyy-mm-dd")</f>
        <v>1994-02-07</v>
      </c>
      <c r="G2798" s="1" t="s">
        <v>5763</v>
      </c>
      <c r="H2798" s="1" t="s">
        <v>5762</v>
      </c>
    </row>
    <row r="2799" spans="1:8" hidden="1" x14ac:dyDescent="0.3">
      <c r="A2799" s="1" t="s">
        <v>4200</v>
      </c>
      <c r="B2799" s="1" t="str">
        <f t="shared" si="130"/>
        <v>Kazakhstan</v>
      </c>
      <c r="C2799" s="5" t="str">
        <f t="shared" si="129"/>
        <v>1994</v>
      </c>
      <c r="D2799" s="1" t="str">
        <f t="shared" si="131"/>
        <v xml:space="preserve">Proton K/Block-DM-2 </v>
      </c>
      <c r="E2799" s="1" t="s">
        <v>346</v>
      </c>
      <c r="F2799" s="7" t="str">
        <f>TEXT(DATE(MID(H2799, 13, 4), CHOOSE(MATCH( MID(H2799, 5, 3), {"Jan","Feb","Mar","Apr","May","Jun","Jul","Aug","Sep","Oct","Nov","Dec"}, 0), 1, 2, 3, 4, 5, 6, 7, 8, 9, 10, 11, 12), MID(H2799, 9, 2)), "yyyy-mm-dd")</f>
        <v>1994-02-05</v>
      </c>
      <c r="G2799" s="1" t="s">
        <v>5765</v>
      </c>
      <c r="H2799" s="1" t="s">
        <v>5764</v>
      </c>
    </row>
    <row r="2800" spans="1:8" hidden="1" x14ac:dyDescent="0.3">
      <c r="A2800" s="1" t="s">
        <v>61</v>
      </c>
      <c r="B2800" s="1" t="str">
        <f t="shared" si="130"/>
        <v>Japan</v>
      </c>
      <c r="C2800" s="5" t="str">
        <f t="shared" si="129"/>
        <v>1994</v>
      </c>
      <c r="D2800" s="1" t="str">
        <f t="shared" si="131"/>
        <v xml:space="preserve">H-II </v>
      </c>
      <c r="E2800" s="1" t="s">
        <v>346</v>
      </c>
      <c r="F2800" s="7" t="str">
        <f>TEXT(DATE(MID(H2800, 13, 4), CHOOSE(MATCH( MID(H2800, 5, 3), {"Jan","Feb","Mar","Apr","May","Jun","Jul","Aug","Sep","Oct","Nov","Dec"}, 0), 1, 2, 3, 4, 5, 6, 7, 8, 9, 10, 11, 12), MID(H2800, 9, 2)), "yyyy-mm-dd")</f>
        <v>1994-02-03</v>
      </c>
      <c r="G2800" s="1" t="s">
        <v>5767</v>
      </c>
      <c r="H2800" s="1" t="s">
        <v>5766</v>
      </c>
    </row>
    <row r="2801" spans="1:8" hidden="1" x14ac:dyDescent="0.3">
      <c r="A2801" s="1" t="s">
        <v>30</v>
      </c>
      <c r="B2801" s="1" t="str">
        <f t="shared" si="130"/>
        <v>USA</v>
      </c>
      <c r="C2801" s="5" t="str">
        <f t="shared" si="129"/>
        <v>1994</v>
      </c>
      <c r="D2801" s="1" t="str">
        <f t="shared" si="131"/>
        <v xml:space="preserve">Space Shuttle Discovery </v>
      </c>
      <c r="E2801" s="1" t="s">
        <v>346</v>
      </c>
      <c r="F2801" s="7" t="str">
        <f>TEXT(DATE(MID(H2801, 13, 4), CHOOSE(MATCH( MID(H2801, 5, 3), {"Jan","Feb","Mar","Apr","May","Jun","Jul","Aug","Sep","Oct","Nov","Dec"}, 0), 1, 2, 3, 4, 5, 6, 7, 8, 9, 10, 11, 12), MID(H2801, 9, 2)), "yyyy-mm-dd")</f>
        <v>1994-02-03</v>
      </c>
      <c r="G2801" s="1" t="s">
        <v>5769</v>
      </c>
      <c r="H2801" s="1" t="s">
        <v>5768</v>
      </c>
    </row>
    <row r="2802" spans="1:8" hidden="1" x14ac:dyDescent="0.3">
      <c r="A2802" s="1" t="s">
        <v>1630</v>
      </c>
      <c r="B2802" s="1" t="str">
        <f t="shared" si="130"/>
        <v>Kazakhstan</v>
      </c>
      <c r="C2802" s="5" t="str">
        <f t="shared" si="129"/>
        <v>1994</v>
      </c>
      <c r="D2802" s="1" t="str">
        <f t="shared" si="131"/>
        <v xml:space="preserve">Soyuz U </v>
      </c>
      <c r="E2802" s="1" t="s">
        <v>346</v>
      </c>
      <c r="F2802" s="7" t="str">
        <f>TEXT(DATE(MID(H2802, 13, 4), CHOOSE(MATCH( MID(H2802, 5, 3), {"Jan","Feb","Mar","Apr","May","Jun","Jul","Aug","Sep","Oct","Nov","Dec"}, 0), 1, 2, 3, 4, 5, 6, 7, 8, 9, 10, 11, 12), MID(H2802, 9, 2)), "yyyy-mm-dd")</f>
        <v>1994-01-28</v>
      </c>
      <c r="G2802" s="1" t="s">
        <v>5771</v>
      </c>
      <c r="H2802" s="1" t="s">
        <v>5770</v>
      </c>
    </row>
    <row r="2803" spans="1:8" hidden="1" x14ac:dyDescent="0.3">
      <c r="A2803" s="1" t="s">
        <v>4249</v>
      </c>
      <c r="B2803" s="1" t="str">
        <f t="shared" si="130"/>
        <v>USA</v>
      </c>
      <c r="C2803" s="5" t="str">
        <f t="shared" si="129"/>
        <v>1994</v>
      </c>
      <c r="D2803" s="1" t="str">
        <f t="shared" si="131"/>
        <v xml:space="preserve">Titan II(23)G </v>
      </c>
      <c r="E2803" s="1" t="s">
        <v>346</v>
      </c>
      <c r="F2803" s="7" t="str">
        <f>TEXT(DATE(MID(H2803, 13, 4), CHOOSE(MATCH( MID(H2803, 5, 3), {"Jan","Feb","Mar","Apr","May","Jun","Jul","Aug","Sep","Oct","Nov","Dec"}, 0), 1, 2, 3, 4, 5, 6, 7, 8, 9, 10, 11, 12), MID(H2803, 9, 2)), "yyyy-mm-dd")</f>
        <v>1994-01-25</v>
      </c>
      <c r="G2803" s="1" t="s">
        <v>5773</v>
      </c>
      <c r="H2803" s="1" t="s">
        <v>5772</v>
      </c>
    </row>
    <row r="2804" spans="1:8" hidden="1" x14ac:dyDescent="0.3">
      <c r="A2804" s="1" t="s">
        <v>4483</v>
      </c>
      <c r="B2804" s="1" t="str">
        <f t="shared" si="130"/>
        <v>Russia</v>
      </c>
      <c r="C2804" s="5" t="str">
        <f t="shared" si="129"/>
        <v>1994</v>
      </c>
      <c r="D2804" s="1" t="str">
        <f t="shared" si="131"/>
        <v xml:space="preserve">Tsyklon-3 </v>
      </c>
      <c r="E2804" s="1" t="s">
        <v>346</v>
      </c>
      <c r="F2804" s="7" t="str">
        <f>TEXT(DATE(MID(H2804, 13, 4), CHOOSE(MATCH( MID(H2804, 5, 3), {"Jan","Feb","Mar","Apr","May","Jun","Jul","Aug","Sep","Oct","Nov","Dec"}, 0), 1, 2, 3, 4, 5, 6, 7, 8, 9, 10, 11, 12), MID(H2804, 9, 2)), "yyyy-mm-dd")</f>
        <v>1994-01-25</v>
      </c>
      <c r="G2804" s="1" t="s">
        <v>5775</v>
      </c>
      <c r="H2804" s="1" t="s">
        <v>5774</v>
      </c>
    </row>
    <row r="2805" spans="1:8" hidden="1" x14ac:dyDescent="0.3">
      <c r="A2805" s="1" t="s">
        <v>4338</v>
      </c>
      <c r="B2805" s="1" t="str">
        <f t="shared" si="130"/>
        <v>France</v>
      </c>
      <c r="C2805" s="5" t="str">
        <f t="shared" si="129"/>
        <v>1994</v>
      </c>
      <c r="D2805" s="1" t="str">
        <f t="shared" si="131"/>
        <v xml:space="preserve">Ariane 44LP </v>
      </c>
      <c r="E2805" s="1" t="s">
        <v>346</v>
      </c>
      <c r="F2805" s="7" t="str">
        <f>TEXT(DATE(MID(H2805, 13, 4), CHOOSE(MATCH( MID(H2805, 5, 3), {"Jan","Feb","Mar","Apr","May","Jun","Jul","Aug","Sep","Oct","Nov","Dec"}, 0), 1, 2, 3, 4, 5, 6, 7, 8, 9, 10, 11, 12), MID(H2805, 9, 2)), "yyyy-mm-dd")</f>
        <v>1994-01-24</v>
      </c>
      <c r="G2805" s="1" t="s">
        <v>5777</v>
      </c>
      <c r="H2805" s="1" t="s">
        <v>5776</v>
      </c>
    </row>
    <row r="2806" spans="1:8" hidden="1" x14ac:dyDescent="0.3">
      <c r="A2806" s="1" t="s">
        <v>4200</v>
      </c>
      <c r="B2806" s="1" t="str">
        <f t="shared" si="130"/>
        <v>Kazakhstan</v>
      </c>
      <c r="C2806" s="5" t="str">
        <f t="shared" si="129"/>
        <v>1994</v>
      </c>
      <c r="D2806" s="1" t="str">
        <f t="shared" si="131"/>
        <v xml:space="preserve">Proton-K/Block DM-2M </v>
      </c>
      <c r="E2806" s="1" t="s">
        <v>346</v>
      </c>
      <c r="F2806" s="7" t="str">
        <f>TEXT(DATE(MID(H2806, 13, 4), CHOOSE(MATCH( MID(H2806, 5, 3), {"Jan","Feb","Mar","Apr","May","Jun","Jul","Aug","Sep","Oct","Nov","Dec"}, 0), 1, 2, 3, 4, 5, 6, 7, 8, 9, 10, 11, 12), MID(H2806, 9, 2)), "yyyy-mm-dd")</f>
        <v>1994-01-20</v>
      </c>
      <c r="G2806" s="1" t="s">
        <v>5779</v>
      </c>
      <c r="H2806" s="1" t="s">
        <v>5778</v>
      </c>
    </row>
    <row r="2807" spans="1:8" hidden="1" x14ac:dyDescent="0.3">
      <c r="A2807" s="1" t="s">
        <v>1630</v>
      </c>
      <c r="B2807" s="1" t="str">
        <f t="shared" si="130"/>
        <v>Kazakhstan</v>
      </c>
      <c r="C2807" s="5" t="str">
        <f t="shared" si="129"/>
        <v>1994</v>
      </c>
      <c r="D2807" s="1" t="str">
        <f t="shared" si="131"/>
        <v xml:space="preserve">Soyuz U2 </v>
      </c>
      <c r="E2807" s="1" t="s">
        <v>346</v>
      </c>
      <c r="F2807" s="7" t="str">
        <f>TEXT(DATE(MID(H2807, 13, 4), CHOOSE(MATCH( MID(H2807, 5, 3), {"Jan","Feb","Mar","Apr","May","Jun","Jul","Aug","Sep","Oct","Nov","Dec"}, 0), 1, 2, 3, 4, 5, 6, 7, 8, 9, 10, 11, 12), MID(H2807, 9, 2)), "yyyy-mm-dd")</f>
        <v>1994-01-08</v>
      </c>
      <c r="G2807" s="1" t="s">
        <v>5781</v>
      </c>
      <c r="H2807" s="1" t="s">
        <v>5780</v>
      </c>
    </row>
    <row r="2808" spans="1:8" hidden="1" x14ac:dyDescent="0.3">
      <c r="A2808" s="1" t="s">
        <v>212</v>
      </c>
      <c r="B2808" s="1" t="str">
        <f t="shared" si="130"/>
        <v>Russia</v>
      </c>
      <c r="C2808" s="5" t="str">
        <f t="shared" si="129"/>
        <v>1993</v>
      </c>
      <c r="D2808" s="1" t="str">
        <f t="shared" si="131"/>
        <v xml:space="preserve">Molniya-M /Block ML </v>
      </c>
      <c r="E2808" s="1" t="s">
        <v>346</v>
      </c>
      <c r="F2808" s="7" t="str">
        <f>TEXT(DATE(MID(H2808, 13, 4), CHOOSE(MATCH( MID(H2808, 5, 3), {"Jan","Feb","Mar","Apr","May","Jun","Jul","Aug","Sep","Oct","Nov","Dec"}, 0), 1, 2, 3, 4, 5, 6, 7, 8, 9, 10, 11, 12), MID(H2808, 9, 2)), "yyyy-mm-dd")</f>
        <v>1993-12-22</v>
      </c>
      <c r="G2808" s="1" t="s">
        <v>5783</v>
      </c>
      <c r="H2808" s="1" t="s">
        <v>5782</v>
      </c>
    </row>
    <row r="2809" spans="1:8" hidden="1" x14ac:dyDescent="0.3">
      <c r="A2809" s="1" t="s">
        <v>4338</v>
      </c>
      <c r="B2809" s="1" t="str">
        <f t="shared" si="130"/>
        <v>France</v>
      </c>
      <c r="C2809" s="5" t="str">
        <f t="shared" si="129"/>
        <v>1993</v>
      </c>
      <c r="D2809" s="1" t="str">
        <f t="shared" si="131"/>
        <v xml:space="preserve">Ariane 44L </v>
      </c>
      <c r="E2809" s="1" t="s">
        <v>346</v>
      </c>
      <c r="F2809" s="7" t="str">
        <f>TEXT(DATE(MID(H2809, 13, 4), CHOOSE(MATCH( MID(H2809, 5, 3), {"Jan","Feb","Mar","Apr","May","Jun","Jul","Aug","Sep","Oct","Nov","Dec"}, 0), 1, 2, 3, 4, 5, 6, 7, 8, 9, 10, 11, 12), MID(H2809, 9, 2)), "yyyy-mm-dd")</f>
        <v>1993-12-18</v>
      </c>
      <c r="G2809" s="1" t="s">
        <v>5785</v>
      </c>
      <c r="H2809" s="1" t="s">
        <v>5784</v>
      </c>
    </row>
    <row r="2810" spans="1:8" hidden="1" x14ac:dyDescent="0.3">
      <c r="A2810" s="1" t="s">
        <v>4092</v>
      </c>
      <c r="B2810" s="1" t="str">
        <f t="shared" si="130"/>
        <v>USA</v>
      </c>
      <c r="C2810" s="5" t="str">
        <f t="shared" si="129"/>
        <v>1993</v>
      </c>
      <c r="D2810" s="1" t="str">
        <f t="shared" si="131"/>
        <v xml:space="preserve">Atlas IIAS </v>
      </c>
      <c r="E2810" s="1" t="s">
        <v>346</v>
      </c>
      <c r="F2810" s="7" t="str">
        <f>TEXT(DATE(MID(H2810, 13, 4), CHOOSE(MATCH( MID(H2810, 5, 3), {"Jan","Feb","Mar","Apr","May","Jun","Jul","Aug","Sep","Oct","Nov","Dec"}, 0), 1, 2, 3, 4, 5, 6, 7, 8, 9, 10, 11, 12), MID(H2810, 9, 2)), "yyyy-mm-dd")</f>
        <v>1993-12-16</v>
      </c>
      <c r="G2810" s="1" t="s">
        <v>5787</v>
      </c>
      <c r="H2810" s="1" t="s">
        <v>5786</v>
      </c>
    </row>
    <row r="2811" spans="1:8" hidden="1" x14ac:dyDescent="0.3">
      <c r="A2811" s="1" t="s">
        <v>3478</v>
      </c>
      <c r="B2811" s="1" t="str">
        <f t="shared" si="130"/>
        <v>USA</v>
      </c>
      <c r="C2811" s="5" t="str">
        <f t="shared" si="129"/>
        <v>1993</v>
      </c>
      <c r="D2811" s="1" t="str">
        <f t="shared" si="131"/>
        <v xml:space="preserve">Delta II 7925 </v>
      </c>
      <c r="E2811" s="1" t="s">
        <v>346</v>
      </c>
      <c r="F2811" s="7" t="str">
        <f>TEXT(DATE(MID(H2811, 13, 4), CHOOSE(MATCH( MID(H2811, 5, 3), {"Jan","Feb","Mar","Apr","May","Jun","Jul","Aug","Sep","Oct","Nov","Dec"}, 0), 1, 2, 3, 4, 5, 6, 7, 8, 9, 10, 11, 12), MID(H2811, 9, 2)), "yyyy-mm-dd")</f>
        <v>1993-12-08</v>
      </c>
      <c r="G2811" s="1" t="s">
        <v>5789</v>
      </c>
      <c r="H2811" s="1" t="s">
        <v>5788</v>
      </c>
    </row>
    <row r="2812" spans="1:8" hidden="1" x14ac:dyDescent="0.3">
      <c r="A2812" s="1" t="s">
        <v>658</v>
      </c>
      <c r="B2812" s="1" t="str">
        <f t="shared" si="130"/>
        <v>USA</v>
      </c>
      <c r="C2812" s="5" t="str">
        <f t="shared" si="129"/>
        <v>1993</v>
      </c>
      <c r="D2812" s="1" t="str">
        <f t="shared" si="131"/>
        <v xml:space="preserve">Space Shuttle Endeavour </v>
      </c>
      <c r="E2812" s="1" t="s">
        <v>346</v>
      </c>
      <c r="F2812" s="7" t="str">
        <f>TEXT(DATE(MID(H2812, 13, 4), CHOOSE(MATCH( MID(H2812, 5, 3), {"Jan","Feb","Mar","Apr","May","Jun","Jul","Aug","Sep","Oct","Nov","Dec"}, 0), 1, 2, 3, 4, 5, 6, 7, 8, 9, 10, 11, 12), MID(H2812, 9, 2)), "yyyy-mm-dd")</f>
        <v>1993-12-02</v>
      </c>
      <c r="G2812" s="1" t="s">
        <v>5791</v>
      </c>
      <c r="H2812" s="1" t="s">
        <v>5790</v>
      </c>
    </row>
    <row r="2813" spans="1:8" hidden="1" x14ac:dyDescent="0.3">
      <c r="A2813" s="1" t="s">
        <v>4149</v>
      </c>
      <c r="B2813" s="1" t="str">
        <f t="shared" si="130"/>
        <v>USA</v>
      </c>
      <c r="C2813" s="5" t="str">
        <f t="shared" si="129"/>
        <v>1993</v>
      </c>
      <c r="D2813" s="1" t="str">
        <f t="shared" si="131"/>
        <v xml:space="preserve">Atlas II </v>
      </c>
      <c r="E2813" s="1" t="s">
        <v>346</v>
      </c>
      <c r="F2813" s="7" t="str">
        <f>TEXT(DATE(MID(H2813, 13, 4), CHOOSE(MATCH( MID(H2813, 5, 3), {"Jan","Feb","Mar","Apr","May","Jun","Jul","Aug","Sep","Oct","Nov","Dec"}, 0), 1, 2, 3, 4, 5, 6, 7, 8, 9, 10, 11, 12), MID(H2813, 9, 2)), "yyyy-mm-dd")</f>
        <v>1993-11-28</v>
      </c>
      <c r="G2813" s="1" t="s">
        <v>5793</v>
      </c>
      <c r="H2813" s="1" t="s">
        <v>5792</v>
      </c>
    </row>
    <row r="2814" spans="1:8" hidden="1" x14ac:dyDescent="0.3">
      <c r="A2814" s="1" t="s">
        <v>4338</v>
      </c>
      <c r="B2814" s="1" t="str">
        <f t="shared" si="130"/>
        <v>France</v>
      </c>
      <c r="C2814" s="5" t="str">
        <f t="shared" si="129"/>
        <v>1993</v>
      </c>
      <c r="D2814" s="1" t="str">
        <f t="shared" si="131"/>
        <v xml:space="preserve">Ariane 44LP </v>
      </c>
      <c r="E2814" s="1" t="s">
        <v>346</v>
      </c>
      <c r="F2814" s="7" t="str">
        <f>TEXT(DATE(MID(H2814, 13, 4), CHOOSE(MATCH( MID(H2814, 5, 3), {"Jan","Feb","Mar","Apr","May","Jun","Jul","Aug","Sep","Oct","Nov","Dec"}, 0), 1, 2, 3, 4, 5, 6, 7, 8, 9, 10, 11, 12), MID(H2814, 9, 2)), "yyyy-mm-dd")</f>
        <v>1993-11-20</v>
      </c>
      <c r="G2814" s="1" t="s">
        <v>5795</v>
      </c>
      <c r="H2814" s="1" t="s">
        <v>5794</v>
      </c>
    </row>
    <row r="2815" spans="1:8" hidden="1" x14ac:dyDescent="0.3">
      <c r="A2815" s="1" t="s">
        <v>4200</v>
      </c>
      <c r="B2815" s="1" t="str">
        <f t="shared" si="130"/>
        <v>Kazakhstan</v>
      </c>
      <c r="C2815" s="5" t="str">
        <f t="shared" si="129"/>
        <v>1993</v>
      </c>
      <c r="D2815" s="1" t="str">
        <f t="shared" si="131"/>
        <v xml:space="preserve">Proton K/Block-DM-2 </v>
      </c>
      <c r="E2815" s="1" t="s">
        <v>346</v>
      </c>
      <c r="F2815" s="7" t="str">
        <f>TEXT(DATE(MID(H2815, 13, 4), CHOOSE(MATCH( MID(H2815, 5, 3), {"Jan","Feb","Mar","Apr","May","Jun","Jul","Aug","Sep","Oct","Nov","Dec"}, 0), 1, 2, 3, 4, 5, 6, 7, 8, 9, 10, 11, 12), MID(H2815, 9, 2)), "yyyy-mm-dd")</f>
        <v>1993-11-18</v>
      </c>
      <c r="G2815" s="1" t="s">
        <v>5797</v>
      </c>
      <c r="H2815" s="1" t="s">
        <v>5796</v>
      </c>
    </row>
    <row r="2816" spans="1:8" hidden="1" x14ac:dyDescent="0.3">
      <c r="A2816" s="1" t="s">
        <v>130</v>
      </c>
      <c r="B2816" s="1" t="str">
        <f t="shared" si="130"/>
        <v>Kazakhstan</v>
      </c>
      <c r="C2816" s="5" t="str">
        <f t="shared" si="129"/>
        <v>1993</v>
      </c>
      <c r="D2816" s="1" t="str">
        <f t="shared" si="131"/>
        <v xml:space="preserve">Soyuz U </v>
      </c>
      <c r="E2816" s="1" t="s">
        <v>346</v>
      </c>
      <c r="F2816" s="7" t="str">
        <f>TEXT(DATE(MID(H2816, 13, 4), CHOOSE(MATCH( MID(H2816, 5, 3), {"Jan","Feb","Mar","Apr","May","Jun","Jul","Aug","Sep","Oct","Nov","Dec"}, 0), 1, 2, 3, 4, 5, 6, 7, 8, 9, 10, 11, 12), MID(H2816, 9, 2)), "yyyy-mm-dd")</f>
        <v>1993-11-05</v>
      </c>
      <c r="G2816" s="1" t="s">
        <v>5799</v>
      </c>
      <c r="H2816" s="1" t="s">
        <v>5798</v>
      </c>
    </row>
    <row r="2817" spans="1:8" hidden="1" x14ac:dyDescent="0.3">
      <c r="A2817" s="1" t="s">
        <v>3373</v>
      </c>
      <c r="B2817" s="1" t="str">
        <f t="shared" si="130"/>
        <v>Russia</v>
      </c>
      <c r="C2817" s="5" t="str">
        <f t="shared" si="129"/>
        <v>1993</v>
      </c>
      <c r="D2817" s="1" t="str">
        <f t="shared" si="131"/>
        <v xml:space="preserve">Cosmos-3M </v>
      </c>
      <c r="E2817" s="1" t="s">
        <v>346</v>
      </c>
      <c r="F2817" s="7" t="str">
        <f>TEXT(DATE(MID(H2817, 13, 4), CHOOSE(MATCH( MID(H2817, 5, 3), {"Jan","Feb","Mar","Apr","May","Jun","Jul","Aug","Sep","Oct","Nov","Dec"}, 0), 1, 2, 3, 4, 5, 6, 7, 8, 9, 10, 11, 12), MID(H2817, 9, 2)), "yyyy-mm-dd")</f>
        <v>1993-11-02</v>
      </c>
      <c r="G2817" s="1" t="s">
        <v>5801</v>
      </c>
      <c r="H2817" s="1" t="s">
        <v>5800</v>
      </c>
    </row>
    <row r="2818" spans="1:8" hidden="1" x14ac:dyDescent="0.3">
      <c r="A2818" s="1" t="s">
        <v>4200</v>
      </c>
      <c r="B2818" s="1" t="str">
        <f t="shared" si="130"/>
        <v>Kazakhstan</v>
      </c>
      <c r="C2818" s="5" t="str">
        <f t="shared" ref="C2818:C2881" si="132">TEXT(F2818, "yyyy")</f>
        <v>1993</v>
      </c>
      <c r="D2818" s="1" t="str">
        <f t="shared" si="131"/>
        <v xml:space="preserve">Proton K/Block-DM-2 </v>
      </c>
      <c r="E2818" s="1" t="s">
        <v>346</v>
      </c>
      <c r="F2818" s="7" t="str">
        <f>TEXT(DATE(MID(H2818, 13, 4), CHOOSE(MATCH( MID(H2818, 5, 3), {"Jan","Feb","Mar","Apr","May","Jun","Jul","Aug","Sep","Oct","Nov","Dec"}, 0), 1, 2, 3, 4, 5, 6, 7, 8, 9, 10, 11, 12), MID(H2818, 9, 2)), "yyyy-mm-dd")</f>
        <v>1993-10-28</v>
      </c>
      <c r="G2818" s="1" t="s">
        <v>5803</v>
      </c>
      <c r="H2818" s="1" t="s">
        <v>5802</v>
      </c>
    </row>
    <row r="2819" spans="1:8" hidden="1" x14ac:dyDescent="0.3">
      <c r="A2819" s="1" t="s">
        <v>3160</v>
      </c>
      <c r="B2819" s="1" t="str">
        <f t="shared" ref="B2819:B2882" si="133">TRIM(MID(A2819, FIND("|", SUBSTITUTE(A2819, ",", "|", LEN(A2819) - LEN(SUBSTITUTE(A2819,",", "" )))) + 1, LEN(A2819)))</f>
        <v>USA</v>
      </c>
      <c r="C2819" s="5" t="str">
        <f t="shared" si="132"/>
        <v>1993</v>
      </c>
      <c r="D2819" s="1" t="str">
        <f t="shared" ref="D2819:D2882" si="134">LEFT(G2819, FIND("|", G2819) - 1)</f>
        <v xml:space="preserve">Delta II 7925 </v>
      </c>
      <c r="E2819" s="1" t="s">
        <v>346</v>
      </c>
      <c r="F2819" s="7" t="str">
        <f>TEXT(DATE(MID(H2819, 13, 4), CHOOSE(MATCH( MID(H2819, 5, 3), {"Jan","Feb","Mar","Apr","May","Jun","Jul","Aug","Sep","Oct","Nov","Dec"}, 0), 1, 2, 3, 4, 5, 6, 7, 8, 9, 10, 11, 12), MID(H2819, 9, 2)), "yyyy-mm-dd")</f>
        <v>1993-10-26</v>
      </c>
      <c r="G2819" s="1" t="s">
        <v>5805</v>
      </c>
      <c r="H2819" s="1" t="s">
        <v>5804</v>
      </c>
    </row>
    <row r="2820" spans="1:8" hidden="1" x14ac:dyDescent="0.3">
      <c r="A2820" s="1" t="s">
        <v>3373</v>
      </c>
      <c r="B2820" s="1" t="str">
        <f t="shared" si="133"/>
        <v>Russia</v>
      </c>
      <c r="C2820" s="5" t="str">
        <f t="shared" si="132"/>
        <v>1993</v>
      </c>
      <c r="D2820" s="1" t="str">
        <f t="shared" si="134"/>
        <v xml:space="preserve">Cosmos-3M </v>
      </c>
      <c r="E2820" s="1" t="s">
        <v>346</v>
      </c>
      <c r="F2820" s="7" t="str">
        <f>TEXT(DATE(MID(H2820, 13, 4), CHOOSE(MATCH( MID(H2820, 5, 3), {"Jan","Feb","Mar","Apr","May","Jun","Jul","Aug","Sep","Oct","Nov","Dec"}, 0), 1, 2, 3, 4, 5, 6, 7, 8, 9, 10, 11, 12), MID(H2820, 9, 2)), "yyyy-mm-dd")</f>
        <v>1993-10-26</v>
      </c>
      <c r="G2820" s="1" t="s">
        <v>5377</v>
      </c>
      <c r="H2820" s="1" t="s">
        <v>5806</v>
      </c>
    </row>
    <row r="2821" spans="1:8" hidden="1" x14ac:dyDescent="0.3">
      <c r="A2821" s="1" t="s">
        <v>4338</v>
      </c>
      <c r="B2821" s="1" t="str">
        <f t="shared" si="133"/>
        <v>France</v>
      </c>
      <c r="C2821" s="5" t="str">
        <f t="shared" si="132"/>
        <v>1993</v>
      </c>
      <c r="D2821" s="1" t="str">
        <f t="shared" si="134"/>
        <v xml:space="preserve">Ariane 44LP </v>
      </c>
      <c r="E2821" s="1" t="s">
        <v>346</v>
      </c>
      <c r="F2821" s="7" t="str">
        <f>TEXT(DATE(MID(H2821, 13, 4), CHOOSE(MATCH( MID(H2821, 5, 3), {"Jan","Feb","Mar","Apr","May","Jun","Jul","Aug","Sep","Oct","Nov","Dec"}, 0), 1, 2, 3, 4, 5, 6, 7, 8, 9, 10, 11, 12), MID(H2821, 9, 2)), "yyyy-mm-dd")</f>
        <v>1993-10-22</v>
      </c>
      <c r="G2821" s="1" t="s">
        <v>5808</v>
      </c>
      <c r="H2821" s="1" t="s">
        <v>5807</v>
      </c>
    </row>
    <row r="2822" spans="1:8" hidden="1" x14ac:dyDescent="0.3">
      <c r="A2822" s="1" t="s">
        <v>658</v>
      </c>
      <c r="B2822" s="1" t="str">
        <f t="shared" si="133"/>
        <v>USA</v>
      </c>
      <c r="C2822" s="5" t="str">
        <f t="shared" si="132"/>
        <v>1993</v>
      </c>
      <c r="D2822" s="1" t="str">
        <f t="shared" si="134"/>
        <v xml:space="preserve">Space Shuttle Columbia </v>
      </c>
      <c r="E2822" s="1" t="s">
        <v>346</v>
      </c>
      <c r="F2822" s="7" t="str">
        <f>TEXT(DATE(MID(H2822, 13, 4), CHOOSE(MATCH( MID(H2822, 5, 3), {"Jan","Feb","Mar","Apr","May","Jun","Jul","Aug","Sep","Oct","Nov","Dec"}, 0), 1, 2, 3, 4, 5, 6, 7, 8, 9, 10, 11, 12), MID(H2822, 9, 2)), "yyyy-mm-dd")</f>
        <v>1993-10-18</v>
      </c>
      <c r="G2822" s="1" t="s">
        <v>5810</v>
      </c>
      <c r="H2822" s="1" t="s">
        <v>5809</v>
      </c>
    </row>
    <row r="2823" spans="1:8" hidden="1" x14ac:dyDescent="0.3">
      <c r="A2823" s="1" t="s">
        <v>1630</v>
      </c>
      <c r="B2823" s="1" t="str">
        <f t="shared" si="133"/>
        <v>Kazakhstan</v>
      </c>
      <c r="C2823" s="5" t="str">
        <f t="shared" si="132"/>
        <v>1993</v>
      </c>
      <c r="D2823" s="1" t="str">
        <f t="shared" si="134"/>
        <v xml:space="preserve">Soyuz U </v>
      </c>
      <c r="E2823" s="1" t="s">
        <v>346</v>
      </c>
      <c r="F2823" s="7" t="str">
        <f>TEXT(DATE(MID(H2823, 13, 4), CHOOSE(MATCH( MID(H2823, 5, 3), {"Jan","Feb","Mar","Apr","May","Jun","Jul","Aug","Sep","Oct","Nov","Dec"}, 0), 1, 2, 3, 4, 5, 6, 7, 8, 9, 10, 11, 12), MID(H2823, 9, 2)), "yyyy-mm-dd")</f>
        <v>1993-10-11</v>
      </c>
      <c r="G2823" s="1" t="s">
        <v>5812</v>
      </c>
      <c r="H2823" s="1" t="s">
        <v>5811</v>
      </c>
    </row>
    <row r="2824" spans="1:8" hidden="1" x14ac:dyDescent="0.3">
      <c r="A2824" s="1" t="s">
        <v>5301</v>
      </c>
      <c r="B2824" s="1" t="str">
        <f t="shared" si="133"/>
        <v>China</v>
      </c>
      <c r="C2824" s="5" t="str">
        <f t="shared" si="132"/>
        <v>1993</v>
      </c>
      <c r="D2824" s="1" t="str">
        <f t="shared" si="134"/>
        <v xml:space="preserve">Long March 2C </v>
      </c>
      <c r="E2824" s="1" t="s">
        <v>8</v>
      </c>
      <c r="F2824" s="7" t="str">
        <f>TEXT(DATE(MID(H2824, 13, 4), CHOOSE(MATCH( MID(H2824, 5, 3), {"Jan","Feb","Mar","Apr","May","Jun","Jul","Aug","Sep","Oct","Nov","Dec"}, 0), 1, 2, 3, 4, 5, 6, 7, 8, 9, 10, 11, 12), MID(H2824, 9, 2)), "yyyy-mm-dd")</f>
        <v>1993-10-08</v>
      </c>
      <c r="G2824" s="1" t="s">
        <v>5814</v>
      </c>
      <c r="H2824" s="1" t="s">
        <v>5813</v>
      </c>
    </row>
    <row r="2825" spans="1:8" hidden="1" x14ac:dyDescent="0.3">
      <c r="A2825" s="1" t="s">
        <v>4249</v>
      </c>
      <c r="B2825" s="1" t="str">
        <f t="shared" si="133"/>
        <v>USA</v>
      </c>
      <c r="C2825" s="5" t="str">
        <f t="shared" si="132"/>
        <v>1993</v>
      </c>
      <c r="D2825" s="1" t="str">
        <f t="shared" si="134"/>
        <v xml:space="preserve">Titan II(23)G </v>
      </c>
      <c r="E2825" s="1" t="s">
        <v>346</v>
      </c>
      <c r="F2825" s="7" t="str">
        <f>TEXT(DATE(MID(H2825, 13, 4), CHOOSE(MATCH( MID(H2825, 5, 3), {"Jan","Feb","Mar","Apr","May","Jun","Jul","Aug","Sep","Oct","Nov","Dec"}, 0), 1, 2, 3, 4, 5, 6, 7, 8, 9, 10, 11, 12), MID(H2825, 9, 2)), "yyyy-mm-dd")</f>
        <v>1993-10-05</v>
      </c>
      <c r="G2825" s="1" t="s">
        <v>5816</v>
      </c>
      <c r="H2825" s="1" t="s">
        <v>5815</v>
      </c>
    </row>
    <row r="2826" spans="1:8" hidden="1" x14ac:dyDescent="0.3">
      <c r="A2826" s="1" t="s">
        <v>4200</v>
      </c>
      <c r="B2826" s="1" t="str">
        <f t="shared" si="133"/>
        <v>Kazakhstan</v>
      </c>
      <c r="C2826" s="5" t="str">
        <f t="shared" si="132"/>
        <v>1993</v>
      </c>
      <c r="D2826" s="1" t="str">
        <f t="shared" si="134"/>
        <v xml:space="preserve">Proton K/Block-DM-2 </v>
      </c>
      <c r="E2826" s="1" t="s">
        <v>346</v>
      </c>
      <c r="F2826" s="7" t="str">
        <f>TEXT(DATE(MID(H2826, 13, 4), CHOOSE(MATCH( MID(H2826, 5, 3), {"Jan","Feb","Mar","Apr","May","Jun","Jul","Aug","Sep","Oct","Nov","Dec"}, 0), 1, 2, 3, 4, 5, 6, 7, 8, 9, 10, 11, 12), MID(H2826, 9, 2)), "yyyy-mm-dd")</f>
        <v>1993-09-30</v>
      </c>
      <c r="G2826" s="1" t="s">
        <v>5818</v>
      </c>
      <c r="H2826" s="1" t="s">
        <v>5817</v>
      </c>
    </row>
    <row r="2827" spans="1:8" hidden="1" x14ac:dyDescent="0.3">
      <c r="A2827" s="1" t="s">
        <v>4338</v>
      </c>
      <c r="B2827" s="1" t="str">
        <f t="shared" si="133"/>
        <v>France</v>
      </c>
      <c r="C2827" s="5" t="str">
        <f t="shared" si="132"/>
        <v>1993</v>
      </c>
      <c r="D2827" s="1" t="str">
        <f t="shared" si="134"/>
        <v xml:space="preserve">Ariane 40 </v>
      </c>
      <c r="E2827" s="1" t="s">
        <v>346</v>
      </c>
      <c r="F2827" s="7" t="str">
        <f>TEXT(DATE(MID(H2827, 13, 4), CHOOSE(MATCH( MID(H2827, 5, 3), {"Jan","Feb","Mar","Apr","May","Jun","Jul","Aug","Sep","Oct","Nov","Dec"}, 0), 1, 2, 3, 4, 5, 6, 7, 8, 9, 10, 11, 12), MID(H2827, 9, 2)), "yyyy-mm-dd")</f>
        <v>1993-09-26</v>
      </c>
      <c r="G2827" s="1" t="s">
        <v>5820</v>
      </c>
      <c r="H2827" s="1" t="s">
        <v>5819</v>
      </c>
    </row>
    <row r="2828" spans="1:8" hidden="1" x14ac:dyDescent="0.3">
      <c r="A2828" s="1" t="s">
        <v>87</v>
      </c>
      <c r="B2828" s="1" t="str">
        <f t="shared" si="133"/>
        <v>India</v>
      </c>
      <c r="C2828" s="5" t="str">
        <f t="shared" si="132"/>
        <v>1993</v>
      </c>
      <c r="D2828" s="1" t="str">
        <f t="shared" si="134"/>
        <v xml:space="preserve">PSLV-G </v>
      </c>
      <c r="E2828" s="1" t="s">
        <v>346</v>
      </c>
      <c r="F2828" s="7" t="str">
        <f>TEXT(DATE(MID(H2828, 13, 4), CHOOSE(MATCH( MID(H2828, 5, 3), {"Jan","Feb","Mar","Apr","May","Jun","Jul","Aug","Sep","Oct","Nov","Dec"}, 0), 1, 2, 3, 4, 5, 6, 7, 8, 9, 10, 11, 12), MID(H2828, 9, 2)), "yyyy-mm-dd")</f>
        <v>1993-09-20</v>
      </c>
      <c r="G2828" s="1" t="s">
        <v>5822</v>
      </c>
      <c r="H2828" s="1" t="s">
        <v>5821</v>
      </c>
    </row>
    <row r="2829" spans="1:8" hidden="1" x14ac:dyDescent="0.3">
      <c r="A2829" s="1" t="s">
        <v>3926</v>
      </c>
      <c r="B2829" s="1" t="str">
        <f t="shared" si="133"/>
        <v>Kazakhstan</v>
      </c>
      <c r="C2829" s="5" t="str">
        <f t="shared" si="132"/>
        <v>1993</v>
      </c>
      <c r="D2829" s="1" t="str">
        <f t="shared" si="134"/>
        <v xml:space="preserve">Tsyklon-2 </v>
      </c>
      <c r="E2829" s="1" t="s">
        <v>346</v>
      </c>
      <c r="F2829" s="7" t="str">
        <f>TEXT(DATE(MID(H2829, 13, 4), CHOOSE(MATCH( MID(H2829, 5, 3), {"Jan","Feb","Mar","Apr","May","Jun","Jul","Aug","Sep","Oct","Nov","Dec"}, 0), 1, 2, 3, 4, 5, 6, 7, 8, 9, 10, 11, 12), MID(H2829, 9, 2)), "yyyy-mm-dd")</f>
        <v>1993-09-17</v>
      </c>
      <c r="G2829" s="1" t="s">
        <v>5824</v>
      </c>
      <c r="H2829" s="1" t="s">
        <v>5823</v>
      </c>
    </row>
    <row r="2830" spans="1:8" hidden="1" x14ac:dyDescent="0.3">
      <c r="A2830" s="1" t="s">
        <v>2022</v>
      </c>
      <c r="B2830" s="1" t="str">
        <f t="shared" si="133"/>
        <v>Kazakhstan</v>
      </c>
      <c r="C2830" s="5" t="str">
        <f t="shared" si="132"/>
        <v>1993</v>
      </c>
      <c r="D2830" s="1" t="str">
        <f t="shared" si="134"/>
        <v xml:space="preserve">Zenit-2 </v>
      </c>
      <c r="E2830" s="1" t="s">
        <v>346</v>
      </c>
      <c r="F2830" s="7" t="str">
        <f>TEXT(DATE(MID(H2830, 13, 4), CHOOSE(MATCH( MID(H2830, 5, 3), {"Jan","Feb","Mar","Apr","May","Jun","Jul","Aug","Sep","Oct","Nov","Dec"}, 0), 1, 2, 3, 4, 5, 6, 7, 8, 9, 10, 11, 12), MID(H2830, 9, 2)), "yyyy-mm-dd")</f>
        <v>1993-09-16</v>
      </c>
      <c r="G2830" s="1" t="s">
        <v>5826</v>
      </c>
      <c r="H2830" s="1" t="s">
        <v>5825</v>
      </c>
    </row>
    <row r="2831" spans="1:8" hidden="1" x14ac:dyDescent="0.3">
      <c r="A2831" s="1" t="s">
        <v>658</v>
      </c>
      <c r="B2831" s="1" t="str">
        <f t="shared" si="133"/>
        <v>USA</v>
      </c>
      <c r="C2831" s="5" t="str">
        <f t="shared" si="132"/>
        <v>1993</v>
      </c>
      <c r="D2831" s="1" t="str">
        <f t="shared" si="134"/>
        <v xml:space="preserve">Space Shuttle Discovery </v>
      </c>
      <c r="E2831" s="1" t="s">
        <v>346</v>
      </c>
      <c r="F2831" s="7" t="str">
        <f>TEXT(DATE(MID(H2831, 13, 4), CHOOSE(MATCH( MID(H2831, 5, 3), {"Jan","Feb","Mar","Apr","May","Jun","Jul","Aug","Sep","Oct","Nov","Dec"}, 0), 1, 2, 3, 4, 5, 6, 7, 8, 9, 10, 11, 12), MID(H2831, 9, 2)), "yyyy-mm-dd")</f>
        <v>1993-09-12</v>
      </c>
      <c r="G2831" s="1" t="s">
        <v>5828</v>
      </c>
      <c r="H2831" s="1" t="s">
        <v>5827</v>
      </c>
    </row>
    <row r="2832" spans="1:8" hidden="1" x14ac:dyDescent="0.3">
      <c r="A2832" s="1" t="s">
        <v>130</v>
      </c>
      <c r="B2832" s="1" t="str">
        <f t="shared" si="133"/>
        <v>Kazakhstan</v>
      </c>
      <c r="C2832" s="5" t="str">
        <f t="shared" si="132"/>
        <v>1993</v>
      </c>
      <c r="D2832" s="1" t="str">
        <f t="shared" si="134"/>
        <v xml:space="preserve">Soyuz U2 </v>
      </c>
      <c r="E2832" s="1" t="s">
        <v>346</v>
      </c>
      <c r="F2832" s="7" t="str">
        <f>TEXT(DATE(MID(H2832, 13, 4), CHOOSE(MATCH( MID(H2832, 5, 3), {"Jan","Feb","Mar","Apr","May","Jun","Jul","Aug","Sep","Oct","Nov","Dec"}, 0), 1, 2, 3, 4, 5, 6, 7, 8, 9, 10, 11, 12), MID(H2832, 9, 2)), "yyyy-mm-dd")</f>
        <v>1993-09-07</v>
      </c>
      <c r="G2832" s="1" t="s">
        <v>5830</v>
      </c>
      <c r="H2832" s="1" t="s">
        <v>5829</v>
      </c>
    </row>
    <row r="2833" spans="1:8" hidden="1" x14ac:dyDescent="0.3">
      <c r="A2833" s="1" t="s">
        <v>4092</v>
      </c>
      <c r="B2833" s="1" t="str">
        <f t="shared" si="133"/>
        <v>USA</v>
      </c>
      <c r="C2833" s="5" t="str">
        <f t="shared" si="132"/>
        <v>1993</v>
      </c>
      <c r="D2833" s="1" t="str">
        <f t="shared" si="134"/>
        <v xml:space="preserve">Atlas I </v>
      </c>
      <c r="E2833" s="1" t="s">
        <v>346</v>
      </c>
      <c r="F2833" s="7" t="str">
        <f>TEXT(DATE(MID(H2833, 13, 4), CHOOSE(MATCH( MID(H2833, 5, 3), {"Jan","Feb","Mar","Apr","May","Jun","Jul","Aug","Sep","Oct","Nov","Dec"}, 0), 1, 2, 3, 4, 5, 6, 7, 8, 9, 10, 11, 12), MID(H2833, 9, 2)), "yyyy-mm-dd")</f>
        <v>1993-09-03</v>
      </c>
      <c r="G2833" s="1" t="s">
        <v>5832</v>
      </c>
      <c r="H2833" s="1" t="s">
        <v>5831</v>
      </c>
    </row>
    <row r="2834" spans="1:8" hidden="1" x14ac:dyDescent="0.3">
      <c r="A2834" s="1" t="s">
        <v>4483</v>
      </c>
      <c r="B2834" s="1" t="str">
        <f t="shared" si="133"/>
        <v>Russia</v>
      </c>
      <c r="C2834" s="5" t="str">
        <f t="shared" si="132"/>
        <v>1993</v>
      </c>
      <c r="D2834" s="1" t="str">
        <f t="shared" si="134"/>
        <v xml:space="preserve">Tsyklon-3 </v>
      </c>
      <c r="E2834" s="1" t="s">
        <v>346</v>
      </c>
      <c r="F2834" s="7" t="str">
        <f>TEXT(DATE(MID(H2834, 13, 4), CHOOSE(MATCH( MID(H2834, 5, 3), {"Jan","Feb","Mar","Apr","May","Jun","Jul","Aug","Sep","Oct","Nov","Dec"}, 0), 1, 2, 3, 4, 5, 6, 7, 8, 9, 10, 11, 12), MID(H2834, 9, 2)), "yyyy-mm-dd")</f>
        <v>1993-08-31</v>
      </c>
      <c r="G2834" s="1" t="s">
        <v>5834</v>
      </c>
      <c r="H2834" s="1" t="s">
        <v>5833</v>
      </c>
    </row>
    <row r="2835" spans="1:8" hidden="1" x14ac:dyDescent="0.3">
      <c r="A2835" s="1" t="s">
        <v>3160</v>
      </c>
      <c r="B2835" s="1" t="str">
        <f t="shared" si="133"/>
        <v>USA</v>
      </c>
      <c r="C2835" s="5" t="str">
        <f t="shared" si="132"/>
        <v>1993</v>
      </c>
      <c r="D2835" s="1" t="str">
        <f t="shared" si="134"/>
        <v xml:space="preserve">Delta II 7925 </v>
      </c>
      <c r="E2835" s="1" t="s">
        <v>346</v>
      </c>
      <c r="F2835" s="7" t="str">
        <f>TEXT(DATE(MID(H2835, 13, 4), CHOOSE(MATCH( MID(H2835, 5, 3), {"Jan","Feb","Mar","Apr","May","Jun","Jul","Aug","Sep","Oct","Nov","Dec"}, 0), 1, 2, 3, 4, 5, 6, 7, 8, 9, 10, 11, 12), MID(H2835, 9, 2)), "yyyy-mm-dd")</f>
        <v>1993-08-30</v>
      </c>
      <c r="G2835" s="1" t="s">
        <v>5836</v>
      </c>
      <c r="H2835" s="1" t="s">
        <v>5835</v>
      </c>
    </row>
    <row r="2836" spans="1:8" hidden="1" x14ac:dyDescent="0.3">
      <c r="A2836" s="1" t="s">
        <v>3038</v>
      </c>
      <c r="B2836" s="1" t="str">
        <f t="shared" si="133"/>
        <v>Russia</v>
      </c>
      <c r="C2836" s="5" t="str">
        <f t="shared" si="132"/>
        <v>1993</v>
      </c>
      <c r="D2836" s="1" t="str">
        <f t="shared" si="134"/>
        <v xml:space="preserve">Soyuz U </v>
      </c>
      <c r="E2836" s="1" t="s">
        <v>346</v>
      </c>
      <c r="F2836" s="7" t="str">
        <f>TEXT(DATE(MID(H2836, 13, 4), CHOOSE(MATCH( MID(H2836, 5, 3), {"Jan","Feb","Mar","Apr","May","Jun","Jul","Aug","Sep","Oct","Nov","Dec"}, 0), 1, 2, 3, 4, 5, 6, 7, 8, 9, 10, 11, 12), MID(H2836, 9, 2)), "yyyy-mm-dd")</f>
        <v>1993-08-24</v>
      </c>
      <c r="G2836" s="1" t="s">
        <v>5480</v>
      </c>
      <c r="H2836" s="1" t="s">
        <v>5837</v>
      </c>
    </row>
    <row r="2837" spans="1:8" hidden="1" x14ac:dyDescent="0.3">
      <c r="A2837" s="1" t="s">
        <v>1630</v>
      </c>
      <c r="B2837" s="1" t="str">
        <f t="shared" si="133"/>
        <v>Kazakhstan</v>
      </c>
      <c r="C2837" s="5" t="str">
        <f t="shared" si="132"/>
        <v>1993</v>
      </c>
      <c r="D2837" s="1" t="str">
        <f t="shared" si="134"/>
        <v xml:space="preserve">Soyuz U </v>
      </c>
      <c r="E2837" s="1" t="s">
        <v>346</v>
      </c>
      <c r="F2837" s="7" t="str">
        <f>TEXT(DATE(MID(H2837, 13, 4), CHOOSE(MATCH( MID(H2837, 5, 3), {"Jan","Feb","Mar","Apr","May","Jun","Jul","Aug","Sep","Oct","Nov","Dec"}, 0), 1, 2, 3, 4, 5, 6, 7, 8, 9, 10, 11, 12), MID(H2837, 9, 2)), "yyyy-mm-dd")</f>
        <v>1993-08-10</v>
      </c>
      <c r="G2837" s="1" t="s">
        <v>5839</v>
      </c>
      <c r="H2837" s="1" t="s">
        <v>5838</v>
      </c>
    </row>
    <row r="2838" spans="1:8" hidden="1" x14ac:dyDescent="0.3">
      <c r="A2838" s="1" t="s">
        <v>3038</v>
      </c>
      <c r="B2838" s="1" t="str">
        <f t="shared" si="133"/>
        <v>Russia</v>
      </c>
      <c r="C2838" s="5" t="str">
        <f t="shared" si="132"/>
        <v>1993</v>
      </c>
      <c r="D2838" s="1" t="str">
        <f t="shared" si="134"/>
        <v xml:space="preserve">Molniya-M /Block 2BL </v>
      </c>
      <c r="E2838" s="1" t="s">
        <v>346</v>
      </c>
      <c r="F2838" s="7" t="str">
        <f>TEXT(DATE(MID(H2838, 13, 4), CHOOSE(MATCH( MID(H2838, 5, 3), {"Jan","Feb","Mar","Apr","May","Jun","Jul","Aug","Sep","Oct","Nov","Dec"}, 0), 1, 2, 3, 4, 5, 6, 7, 8, 9, 10, 11, 12), MID(H2838, 9, 2)), "yyyy-mm-dd")</f>
        <v>1993-08-10</v>
      </c>
      <c r="G2838" s="1" t="s">
        <v>5841</v>
      </c>
      <c r="H2838" s="1" t="s">
        <v>5840</v>
      </c>
    </row>
    <row r="2839" spans="1:8" hidden="1" x14ac:dyDescent="0.3">
      <c r="A2839" s="1" t="s">
        <v>5557</v>
      </c>
      <c r="B2839" s="1" t="str">
        <f t="shared" si="133"/>
        <v>USA</v>
      </c>
      <c r="C2839" s="5" t="str">
        <f t="shared" si="132"/>
        <v>1993</v>
      </c>
      <c r="D2839" s="1" t="str">
        <f t="shared" si="134"/>
        <v xml:space="preserve">Atlas-E/F Star-37S-ISS </v>
      </c>
      <c r="E2839" s="1" t="s">
        <v>346</v>
      </c>
      <c r="F2839" s="7" t="str">
        <f>TEXT(DATE(MID(H2839, 13, 4), CHOOSE(MATCH( MID(H2839, 5, 3), {"Jan","Feb","Mar","Apr","May","Jun","Jul","Aug","Sep","Oct","Nov","Dec"}, 0), 1, 2, 3, 4, 5, 6, 7, 8, 9, 10, 11, 12), MID(H2839, 9, 2)), "yyyy-mm-dd")</f>
        <v>1993-08-09</v>
      </c>
      <c r="G2839" s="1" t="s">
        <v>5843</v>
      </c>
      <c r="H2839" s="1" t="s">
        <v>5842</v>
      </c>
    </row>
    <row r="2840" spans="1:8" hidden="1" x14ac:dyDescent="0.3">
      <c r="A2840" s="1" t="s">
        <v>212</v>
      </c>
      <c r="B2840" s="1" t="str">
        <f t="shared" si="133"/>
        <v>Russia</v>
      </c>
      <c r="C2840" s="5" t="str">
        <f t="shared" si="132"/>
        <v>1993</v>
      </c>
      <c r="D2840" s="1" t="str">
        <f t="shared" si="134"/>
        <v xml:space="preserve">Molniya-M /Block ML </v>
      </c>
      <c r="E2840" s="1" t="s">
        <v>346</v>
      </c>
      <c r="F2840" s="7" t="str">
        <f>TEXT(DATE(MID(H2840, 13, 4), CHOOSE(MATCH( MID(H2840, 5, 3), {"Jan","Feb","Mar","Apr","May","Jun","Jul","Aug","Sep","Oct","Nov","Dec"}, 0), 1, 2, 3, 4, 5, 6, 7, 8, 9, 10, 11, 12), MID(H2840, 9, 2)), "yyyy-mm-dd")</f>
        <v>1993-08-04</v>
      </c>
      <c r="G2840" s="1" t="s">
        <v>5845</v>
      </c>
      <c r="H2840" s="1" t="s">
        <v>5844</v>
      </c>
    </row>
    <row r="2841" spans="1:8" hidden="1" x14ac:dyDescent="0.3">
      <c r="A2841" s="1" t="s">
        <v>27</v>
      </c>
      <c r="B2841" s="1" t="str">
        <f t="shared" si="133"/>
        <v>USA</v>
      </c>
      <c r="C2841" s="5" t="str">
        <f t="shared" si="132"/>
        <v>1993</v>
      </c>
      <c r="D2841" s="1" t="str">
        <f t="shared" si="134"/>
        <v xml:space="preserve">Titan IV(403)A </v>
      </c>
      <c r="E2841" s="1" t="s">
        <v>346</v>
      </c>
      <c r="F2841" s="7" t="str">
        <f>TEXT(DATE(MID(H2841, 13, 4), CHOOSE(MATCH( MID(H2841, 5, 3), {"Jan","Feb","Mar","Apr","May","Jun","Jul","Aug","Sep","Oct","Nov","Dec"}, 0), 1, 2, 3, 4, 5, 6, 7, 8, 9, 10, 11, 12), MID(H2841, 9, 2)), "yyyy-mm-dd")</f>
        <v>1993-08-02</v>
      </c>
      <c r="G2841" s="1" t="s">
        <v>5847</v>
      </c>
      <c r="H2841" s="1" t="s">
        <v>5846</v>
      </c>
    </row>
    <row r="2842" spans="1:8" hidden="1" x14ac:dyDescent="0.3">
      <c r="A2842" s="1" t="s">
        <v>4338</v>
      </c>
      <c r="B2842" s="1" t="str">
        <f t="shared" si="133"/>
        <v>France</v>
      </c>
      <c r="C2842" s="5" t="str">
        <f t="shared" si="132"/>
        <v>1993</v>
      </c>
      <c r="D2842" s="1" t="str">
        <f t="shared" si="134"/>
        <v xml:space="preserve">Ariane 44L </v>
      </c>
      <c r="E2842" s="1" t="s">
        <v>346</v>
      </c>
      <c r="F2842" s="7" t="str">
        <f>TEXT(DATE(MID(H2842, 13, 4), CHOOSE(MATCH( MID(H2842, 5, 3), {"Jan","Feb","Mar","Apr","May","Jun","Jul","Aug","Sep","Oct","Nov","Dec"}, 0), 1, 2, 3, 4, 5, 6, 7, 8, 9, 10, 11, 12), MID(H2842, 9, 2)), "yyyy-mm-dd")</f>
        <v>1993-07-22</v>
      </c>
      <c r="G2842" s="1" t="s">
        <v>5849</v>
      </c>
      <c r="H2842" s="1" t="s">
        <v>5848</v>
      </c>
    </row>
    <row r="2843" spans="1:8" hidden="1" x14ac:dyDescent="0.3">
      <c r="A2843" s="1" t="s">
        <v>212</v>
      </c>
      <c r="B2843" s="1" t="str">
        <f t="shared" si="133"/>
        <v>Russia</v>
      </c>
      <c r="C2843" s="5" t="str">
        <f t="shared" si="132"/>
        <v>1993</v>
      </c>
      <c r="D2843" s="1" t="str">
        <f t="shared" si="134"/>
        <v xml:space="preserve">Soyuz U </v>
      </c>
      <c r="E2843" s="1" t="s">
        <v>346</v>
      </c>
      <c r="F2843" s="7" t="str">
        <f>TEXT(DATE(MID(H2843, 13, 4), CHOOSE(MATCH( MID(H2843, 5, 3), {"Jan","Feb","Mar","Apr","May","Jun","Jul","Aug","Sep","Oct","Nov","Dec"}, 0), 1, 2, 3, 4, 5, 6, 7, 8, 9, 10, 11, 12), MID(H2843, 9, 2)), "yyyy-mm-dd")</f>
        <v>1993-07-22</v>
      </c>
      <c r="G2843" s="1" t="s">
        <v>5851</v>
      </c>
      <c r="H2843" s="1" t="s">
        <v>5850</v>
      </c>
    </row>
    <row r="2844" spans="1:8" hidden="1" x14ac:dyDescent="0.3">
      <c r="A2844" s="1" t="s">
        <v>4149</v>
      </c>
      <c r="B2844" s="1" t="str">
        <f t="shared" si="133"/>
        <v>USA</v>
      </c>
      <c r="C2844" s="5" t="str">
        <f t="shared" si="132"/>
        <v>1993</v>
      </c>
      <c r="D2844" s="1" t="str">
        <f t="shared" si="134"/>
        <v xml:space="preserve">Atlas II </v>
      </c>
      <c r="E2844" s="1" t="s">
        <v>346</v>
      </c>
      <c r="F2844" s="7" t="str">
        <f>TEXT(DATE(MID(H2844, 13, 4), CHOOSE(MATCH( MID(H2844, 5, 3), {"Jan","Feb","Mar","Apr","May","Jun","Jul","Aug","Sep","Oct","Nov","Dec"}, 0), 1, 2, 3, 4, 5, 6, 7, 8, 9, 10, 11, 12), MID(H2844, 9, 2)), "yyyy-mm-dd")</f>
        <v>1993-07-19</v>
      </c>
      <c r="G2844" s="1" t="s">
        <v>5853</v>
      </c>
      <c r="H2844" s="1" t="s">
        <v>5852</v>
      </c>
    </row>
    <row r="2845" spans="1:8" hidden="1" x14ac:dyDescent="0.3">
      <c r="A2845" s="1" t="s">
        <v>212</v>
      </c>
      <c r="B2845" s="1" t="str">
        <f t="shared" si="133"/>
        <v>Russia</v>
      </c>
      <c r="C2845" s="5" t="str">
        <f t="shared" si="132"/>
        <v>1993</v>
      </c>
      <c r="D2845" s="1" t="str">
        <f t="shared" si="134"/>
        <v xml:space="preserve">Soyuz U </v>
      </c>
      <c r="E2845" s="1" t="s">
        <v>346</v>
      </c>
      <c r="F2845" s="7" t="str">
        <f>TEXT(DATE(MID(H2845, 13, 4), CHOOSE(MATCH( MID(H2845, 5, 3), {"Jan","Feb","Mar","Apr","May","Jun","Jul","Aug","Sep","Oct","Nov","Dec"}, 0), 1, 2, 3, 4, 5, 6, 7, 8, 9, 10, 11, 12), MID(H2845, 9, 2)), "yyyy-mm-dd")</f>
        <v>1993-07-14</v>
      </c>
      <c r="G2845" s="1" t="s">
        <v>5855</v>
      </c>
      <c r="H2845" s="1" t="s">
        <v>5854</v>
      </c>
    </row>
    <row r="2846" spans="1:8" hidden="1" x14ac:dyDescent="0.3">
      <c r="A2846" s="1" t="s">
        <v>3926</v>
      </c>
      <c r="B2846" s="1" t="str">
        <f t="shared" si="133"/>
        <v>Kazakhstan</v>
      </c>
      <c r="C2846" s="5" t="str">
        <f t="shared" si="132"/>
        <v>1993</v>
      </c>
      <c r="D2846" s="1" t="str">
        <f t="shared" si="134"/>
        <v xml:space="preserve">Tsyklon-2 </v>
      </c>
      <c r="E2846" s="1" t="s">
        <v>346</v>
      </c>
      <c r="F2846" s="7" t="str">
        <f>TEXT(DATE(MID(H2846, 13, 4), CHOOSE(MATCH( MID(H2846, 5, 3), {"Jan","Feb","Mar","Apr","May","Jun","Jul","Aug","Sep","Oct","Nov","Dec"}, 0), 1, 2, 3, 4, 5, 6, 7, 8, 9, 10, 11, 12), MID(H2846, 9, 2)), "yyyy-mm-dd")</f>
        <v>1993-07-07</v>
      </c>
      <c r="G2846" s="1" t="s">
        <v>5857</v>
      </c>
      <c r="H2846" s="1" t="s">
        <v>5856</v>
      </c>
    </row>
    <row r="2847" spans="1:8" hidden="1" x14ac:dyDescent="0.3">
      <c r="A2847" s="1" t="s">
        <v>1630</v>
      </c>
      <c r="B2847" s="1" t="str">
        <f t="shared" si="133"/>
        <v>Kazakhstan</v>
      </c>
      <c r="C2847" s="5" t="str">
        <f t="shared" si="132"/>
        <v>1993</v>
      </c>
      <c r="D2847" s="1" t="str">
        <f t="shared" si="134"/>
        <v xml:space="preserve">Soyuz U2 </v>
      </c>
      <c r="E2847" s="1" t="s">
        <v>346</v>
      </c>
      <c r="F2847" s="7" t="str">
        <f>TEXT(DATE(MID(H2847, 13, 4), CHOOSE(MATCH( MID(H2847, 5, 3), {"Jan","Feb","Mar","Apr","May","Jun","Jul","Aug","Sep","Oct","Nov","Dec"}, 0), 1, 2, 3, 4, 5, 6, 7, 8, 9, 10, 11, 12), MID(H2847, 9, 2)), "yyyy-mm-dd")</f>
        <v>1993-07-01</v>
      </c>
      <c r="G2847" s="1" t="s">
        <v>5859</v>
      </c>
      <c r="H2847" s="1" t="s">
        <v>5858</v>
      </c>
    </row>
    <row r="2848" spans="1:8" hidden="1" x14ac:dyDescent="0.3">
      <c r="A2848" s="1" t="s">
        <v>3478</v>
      </c>
      <c r="B2848" s="1" t="str">
        <f t="shared" si="133"/>
        <v>USA</v>
      </c>
      <c r="C2848" s="5" t="str">
        <f t="shared" si="132"/>
        <v>1993</v>
      </c>
      <c r="D2848" s="1" t="str">
        <f t="shared" si="134"/>
        <v xml:space="preserve">Delta II 7925 </v>
      </c>
      <c r="E2848" s="1" t="s">
        <v>346</v>
      </c>
      <c r="F2848" s="7" t="str">
        <f>TEXT(DATE(MID(H2848, 13, 4), CHOOSE(MATCH( MID(H2848, 5, 3), {"Jan","Feb","Mar","Apr","May","Jun","Jul","Aug","Sep","Oct","Nov","Dec"}, 0), 1, 2, 3, 4, 5, 6, 7, 8, 9, 10, 11, 12), MID(H2848, 9, 2)), "yyyy-mm-dd")</f>
        <v>1993-06-26</v>
      </c>
      <c r="G2848" s="1" t="s">
        <v>5861</v>
      </c>
      <c r="H2848" s="1" t="s">
        <v>5860</v>
      </c>
    </row>
    <row r="2849" spans="1:8" hidden="1" x14ac:dyDescent="0.3">
      <c r="A2849" s="1" t="s">
        <v>5723</v>
      </c>
      <c r="B2849" s="1" t="str">
        <f t="shared" si="133"/>
        <v>USA</v>
      </c>
      <c r="C2849" s="5" t="str">
        <f t="shared" si="132"/>
        <v>1993</v>
      </c>
      <c r="D2849" s="1" t="str">
        <f t="shared" si="134"/>
        <v xml:space="preserve">Scout G1 </v>
      </c>
      <c r="E2849" s="1" t="s">
        <v>346</v>
      </c>
      <c r="F2849" s="7" t="str">
        <f>TEXT(DATE(MID(H2849, 13, 4), CHOOSE(MATCH( MID(H2849, 5, 3), {"Jan","Feb","Mar","Apr","May","Jun","Jul","Aug","Sep","Oct","Nov","Dec"}, 0), 1, 2, 3, 4, 5, 6, 7, 8, 9, 10, 11, 12), MID(H2849, 9, 2)), "yyyy-mm-dd")</f>
        <v>1993-06-25</v>
      </c>
      <c r="G2849" s="1" t="s">
        <v>5863</v>
      </c>
      <c r="H2849" s="1" t="s">
        <v>5862</v>
      </c>
    </row>
    <row r="2850" spans="1:8" hidden="1" x14ac:dyDescent="0.3">
      <c r="A2850" s="1" t="s">
        <v>3038</v>
      </c>
      <c r="B2850" s="1" t="str">
        <f t="shared" si="133"/>
        <v>Russia</v>
      </c>
      <c r="C2850" s="5" t="str">
        <f t="shared" si="132"/>
        <v>1993</v>
      </c>
      <c r="D2850" s="1" t="str">
        <f t="shared" si="134"/>
        <v xml:space="preserve">Soyuz U </v>
      </c>
      <c r="E2850" s="1" t="s">
        <v>346</v>
      </c>
      <c r="F2850" s="7" t="str">
        <f>TEXT(DATE(MID(H2850, 13, 4), CHOOSE(MATCH( MID(H2850, 5, 3), {"Jan","Feb","Mar","Apr","May","Jun","Jul","Aug","Sep","Oct","Nov","Dec"}, 0), 1, 2, 3, 4, 5, 6, 7, 8, 9, 10, 11, 12), MID(H2850, 9, 2)), "yyyy-mm-dd")</f>
        <v>1993-06-25</v>
      </c>
      <c r="G2850" s="1" t="s">
        <v>5480</v>
      </c>
      <c r="H2850" s="1" t="s">
        <v>5864</v>
      </c>
    </row>
    <row r="2851" spans="1:8" hidden="1" x14ac:dyDescent="0.3">
      <c r="A2851" s="1" t="s">
        <v>4338</v>
      </c>
      <c r="B2851" s="1" t="str">
        <f t="shared" si="133"/>
        <v>France</v>
      </c>
      <c r="C2851" s="5" t="str">
        <f t="shared" si="132"/>
        <v>1993</v>
      </c>
      <c r="D2851" s="1" t="str">
        <f t="shared" si="134"/>
        <v xml:space="preserve">Ariane 42P </v>
      </c>
      <c r="E2851" s="1" t="s">
        <v>346</v>
      </c>
      <c r="F2851" s="7" t="str">
        <f>TEXT(DATE(MID(H2851, 13, 4), CHOOSE(MATCH( MID(H2851, 5, 3), {"Jan","Feb","Mar","Apr","May","Jun","Jul","Aug","Sep","Oct","Nov","Dec"}, 0), 1, 2, 3, 4, 5, 6, 7, 8, 9, 10, 11, 12), MID(H2851, 9, 2)), "yyyy-mm-dd")</f>
        <v>1993-06-25</v>
      </c>
      <c r="G2851" s="1" t="s">
        <v>5866</v>
      </c>
      <c r="H2851" s="1" t="s">
        <v>5865</v>
      </c>
    </row>
    <row r="2852" spans="1:8" hidden="1" x14ac:dyDescent="0.3">
      <c r="A2852" s="1" t="s">
        <v>4483</v>
      </c>
      <c r="B2852" s="1" t="str">
        <f t="shared" si="133"/>
        <v>Russia</v>
      </c>
      <c r="C2852" s="5" t="str">
        <f t="shared" si="132"/>
        <v>1993</v>
      </c>
      <c r="D2852" s="1" t="str">
        <f t="shared" si="134"/>
        <v xml:space="preserve">Tsyklon-3 </v>
      </c>
      <c r="E2852" s="1" t="s">
        <v>346</v>
      </c>
      <c r="F2852" s="7" t="str">
        <f>TEXT(DATE(MID(H2852, 13, 4), CHOOSE(MATCH( MID(H2852, 5, 3), {"Jan","Feb","Mar","Apr","May","Jun","Jul","Aug","Sep","Oct","Nov","Dec"}, 0), 1, 2, 3, 4, 5, 6, 7, 8, 9, 10, 11, 12), MID(H2852, 9, 2)), "yyyy-mm-dd")</f>
        <v>1993-06-24</v>
      </c>
      <c r="G2852" s="1" t="s">
        <v>5868</v>
      </c>
      <c r="H2852" s="1" t="s">
        <v>5867</v>
      </c>
    </row>
    <row r="2853" spans="1:8" hidden="1" x14ac:dyDescent="0.3">
      <c r="A2853" s="1" t="s">
        <v>658</v>
      </c>
      <c r="B2853" s="1" t="str">
        <f t="shared" si="133"/>
        <v>USA</v>
      </c>
      <c r="C2853" s="5" t="str">
        <f t="shared" si="132"/>
        <v>1993</v>
      </c>
      <c r="D2853" s="1" t="str">
        <f t="shared" si="134"/>
        <v xml:space="preserve">Space Shuttle Endeavour </v>
      </c>
      <c r="E2853" s="1" t="s">
        <v>346</v>
      </c>
      <c r="F2853" s="7" t="str">
        <f>TEXT(DATE(MID(H2853, 13, 4), CHOOSE(MATCH( MID(H2853, 5, 3), {"Jan","Feb","Mar","Apr","May","Jun","Jul","Aug","Sep","Oct","Nov","Dec"}, 0), 1, 2, 3, 4, 5, 6, 7, 8, 9, 10, 11, 12), MID(H2853, 9, 2)), "yyyy-mm-dd")</f>
        <v>1993-06-21</v>
      </c>
      <c r="G2853" s="1" t="s">
        <v>5870</v>
      </c>
      <c r="H2853" s="1" t="s">
        <v>5869</v>
      </c>
    </row>
    <row r="2854" spans="1:8" hidden="1" x14ac:dyDescent="0.3">
      <c r="A2854" s="1" t="s">
        <v>3373</v>
      </c>
      <c r="B2854" s="1" t="str">
        <f t="shared" si="133"/>
        <v>Russia</v>
      </c>
      <c r="C2854" s="5" t="str">
        <f t="shared" si="132"/>
        <v>1993</v>
      </c>
      <c r="D2854" s="1" t="str">
        <f t="shared" si="134"/>
        <v xml:space="preserve">Cosmos-3M </v>
      </c>
      <c r="E2854" s="1" t="s">
        <v>346</v>
      </c>
      <c r="F2854" s="7" t="str">
        <f>TEXT(DATE(MID(H2854, 13, 4), CHOOSE(MATCH( MID(H2854, 5, 3), {"Jan","Feb","Mar","Apr","May","Jun","Jul","Aug","Sep","Oct","Nov","Dec"}, 0), 1, 2, 3, 4, 5, 6, 7, 8, 9, 10, 11, 12), MID(H2854, 9, 2)), "yyyy-mm-dd")</f>
        <v>1993-06-16</v>
      </c>
      <c r="G2854" s="1" t="s">
        <v>5872</v>
      </c>
      <c r="H2854" s="1" t="s">
        <v>5871</v>
      </c>
    </row>
    <row r="2855" spans="1:8" hidden="1" x14ac:dyDescent="0.3">
      <c r="A2855" s="1" t="s">
        <v>4200</v>
      </c>
      <c r="B2855" s="1" t="str">
        <f t="shared" si="133"/>
        <v>Kazakhstan</v>
      </c>
      <c r="C2855" s="5" t="str">
        <f t="shared" si="132"/>
        <v>1993</v>
      </c>
      <c r="D2855" s="1" t="str">
        <f t="shared" si="134"/>
        <v xml:space="preserve">Proton K/Block-DM-2 </v>
      </c>
      <c r="E2855" s="1" t="s">
        <v>346</v>
      </c>
      <c r="F2855" s="7" t="str">
        <f>TEXT(DATE(MID(H2855, 13, 4), CHOOSE(MATCH( MID(H2855, 5, 3), {"Jan","Feb","Mar","Apr","May","Jun","Jul","Aug","Sep","Oct","Nov","Dec"}, 0), 1, 2, 3, 4, 5, 6, 7, 8, 9, 10, 11, 12), MID(H2855, 9, 2)), "yyyy-mm-dd")</f>
        <v>1993-05-27</v>
      </c>
      <c r="G2855" s="1" t="s">
        <v>5874</v>
      </c>
      <c r="H2855" s="1" t="s">
        <v>5873</v>
      </c>
    </row>
    <row r="2856" spans="1:8" hidden="1" x14ac:dyDescent="0.3">
      <c r="A2856" s="1" t="s">
        <v>5</v>
      </c>
      <c r="B2856" s="1" t="str">
        <f t="shared" si="133"/>
        <v>Russia</v>
      </c>
      <c r="C2856" s="5" t="str">
        <f t="shared" si="132"/>
        <v>1993</v>
      </c>
      <c r="D2856" s="1" t="str">
        <f t="shared" si="134"/>
        <v xml:space="preserve">Molniya-M /Block ML </v>
      </c>
      <c r="E2856" s="1" t="s">
        <v>346</v>
      </c>
      <c r="F2856" s="7" t="str">
        <f>TEXT(DATE(MID(H2856, 13, 4), CHOOSE(MATCH( MID(H2856, 5, 3), {"Jan","Feb","Mar","Apr","May","Jun","Jul","Aug","Sep","Oct","Nov","Dec"}, 0), 1, 2, 3, 4, 5, 6, 7, 8, 9, 10, 11, 12), MID(H2856, 9, 2)), "yyyy-mm-dd")</f>
        <v>1993-05-26</v>
      </c>
      <c r="G2856" s="1" t="s">
        <v>5876</v>
      </c>
      <c r="H2856" s="1" t="s">
        <v>5875</v>
      </c>
    </row>
    <row r="2857" spans="1:8" hidden="1" x14ac:dyDescent="0.3">
      <c r="A2857" s="1" t="s">
        <v>1630</v>
      </c>
      <c r="B2857" s="1" t="str">
        <f t="shared" si="133"/>
        <v>Kazakhstan</v>
      </c>
      <c r="C2857" s="5" t="str">
        <f t="shared" si="132"/>
        <v>1993</v>
      </c>
      <c r="D2857" s="1" t="str">
        <f t="shared" si="134"/>
        <v xml:space="preserve">Soyuz U2 </v>
      </c>
      <c r="E2857" s="1" t="s">
        <v>346</v>
      </c>
      <c r="F2857" s="7" t="str">
        <f>TEXT(DATE(MID(H2857, 13, 4), CHOOSE(MATCH( MID(H2857, 5, 3), {"Jan","Feb","Mar","Apr","May","Jun","Jul","Aug","Sep","Oct","Nov","Dec"}, 0), 1, 2, 3, 4, 5, 6, 7, 8, 9, 10, 11, 12), MID(H2857, 9, 2)), "yyyy-mm-dd")</f>
        <v>1993-05-22</v>
      </c>
      <c r="G2857" s="1" t="s">
        <v>5878</v>
      </c>
      <c r="H2857" s="1" t="s">
        <v>5877</v>
      </c>
    </row>
    <row r="2858" spans="1:8" hidden="1" x14ac:dyDescent="0.3">
      <c r="A2858" s="1" t="s">
        <v>3038</v>
      </c>
      <c r="B2858" s="1" t="str">
        <f t="shared" si="133"/>
        <v>Russia</v>
      </c>
      <c r="C2858" s="5" t="str">
        <f t="shared" si="132"/>
        <v>1993</v>
      </c>
      <c r="D2858" s="1" t="str">
        <f t="shared" si="134"/>
        <v xml:space="preserve">Soyuz U </v>
      </c>
      <c r="E2858" s="1" t="s">
        <v>346</v>
      </c>
      <c r="F2858" s="7" t="str">
        <f>TEXT(DATE(MID(H2858, 13, 4), CHOOSE(MATCH( MID(H2858, 5, 3), {"Jan","Feb","Mar","Apr","May","Jun","Jul","Aug","Sep","Oct","Nov","Dec"}, 0), 1, 2, 3, 4, 5, 6, 7, 8, 9, 10, 11, 12), MID(H2858, 9, 2)), "yyyy-mm-dd")</f>
        <v>1993-05-21</v>
      </c>
      <c r="G2858" s="1" t="s">
        <v>5480</v>
      </c>
      <c r="H2858" s="1" t="s">
        <v>5879</v>
      </c>
    </row>
    <row r="2859" spans="1:8" hidden="1" x14ac:dyDescent="0.3">
      <c r="A2859" s="1" t="s">
        <v>498</v>
      </c>
      <c r="B2859" s="1" t="str">
        <f t="shared" si="133"/>
        <v>Israel</v>
      </c>
      <c r="C2859" s="5" t="str">
        <f t="shared" si="132"/>
        <v>1993</v>
      </c>
      <c r="D2859" s="1" t="str">
        <f t="shared" si="134"/>
        <v xml:space="preserve">Shavit </v>
      </c>
      <c r="E2859" s="1" t="s">
        <v>346</v>
      </c>
      <c r="F2859" s="7" t="str">
        <f>TEXT(DATE(MID(H2859, 13, 4), CHOOSE(MATCH( MID(H2859, 5, 3), {"Jan","Feb","Mar","Apr","May","Jun","Jul","Aug","Sep","Oct","Nov","Dec"}, 0), 1, 2, 3, 4, 5, 6, 7, 8, 9, 10, 11, 12), MID(H2859, 9, 2)), "yyyy-mm-dd")</f>
        <v>1993-05-15</v>
      </c>
      <c r="G2859" s="1" t="s">
        <v>5881</v>
      </c>
      <c r="H2859" s="1" t="s">
        <v>5880</v>
      </c>
    </row>
    <row r="2860" spans="1:8" hidden="1" x14ac:dyDescent="0.3">
      <c r="A2860" s="1" t="s">
        <v>3478</v>
      </c>
      <c r="B2860" s="1" t="str">
        <f t="shared" si="133"/>
        <v>USA</v>
      </c>
      <c r="C2860" s="5" t="str">
        <f t="shared" si="132"/>
        <v>1993</v>
      </c>
      <c r="D2860" s="1" t="str">
        <f t="shared" si="134"/>
        <v xml:space="preserve">Delta II 7925 </v>
      </c>
      <c r="E2860" s="1" t="s">
        <v>346</v>
      </c>
      <c r="F2860" s="7" t="str">
        <f>TEXT(DATE(MID(H2860, 13, 4), CHOOSE(MATCH( MID(H2860, 5, 3), {"Jan","Feb","Mar","Apr","May","Jun","Jul","Aug","Sep","Oct","Nov","Dec"}, 0), 1, 2, 3, 4, 5, 6, 7, 8, 9, 10, 11, 12), MID(H2860, 9, 2)), "yyyy-mm-dd")</f>
        <v>1993-05-13</v>
      </c>
      <c r="G2860" s="1" t="s">
        <v>5883</v>
      </c>
      <c r="H2860" s="1" t="s">
        <v>5882</v>
      </c>
    </row>
    <row r="2861" spans="1:8" hidden="1" x14ac:dyDescent="0.3">
      <c r="A2861" s="1" t="s">
        <v>4338</v>
      </c>
      <c r="B2861" s="1" t="str">
        <f t="shared" si="133"/>
        <v>France</v>
      </c>
      <c r="C2861" s="5" t="str">
        <f t="shared" si="132"/>
        <v>1993</v>
      </c>
      <c r="D2861" s="1" t="str">
        <f t="shared" si="134"/>
        <v xml:space="preserve">Ariane 42L </v>
      </c>
      <c r="E2861" s="1" t="s">
        <v>346</v>
      </c>
      <c r="F2861" s="7" t="str">
        <f>TEXT(DATE(MID(H2861, 13, 4), CHOOSE(MATCH( MID(H2861, 5, 3), {"Jan","Feb","Mar","Apr","May","Jun","Jul","Aug","Sep","Oct","Nov","Dec"}, 0), 1, 2, 3, 4, 5, 6, 7, 8, 9, 10, 11, 12), MID(H2861, 9, 2)), "yyyy-mm-dd")</f>
        <v>1993-05-12</v>
      </c>
      <c r="G2861" s="1" t="s">
        <v>5885</v>
      </c>
      <c r="H2861" s="1" t="s">
        <v>5884</v>
      </c>
    </row>
    <row r="2862" spans="1:8" hidden="1" x14ac:dyDescent="0.3">
      <c r="A2862" s="1" t="s">
        <v>4483</v>
      </c>
      <c r="B2862" s="1" t="str">
        <f t="shared" si="133"/>
        <v>Russia</v>
      </c>
      <c r="C2862" s="5" t="str">
        <f t="shared" si="132"/>
        <v>1993</v>
      </c>
      <c r="D2862" s="1" t="str">
        <f t="shared" si="134"/>
        <v xml:space="preserve">Tsyklon-3 </v>
      </c>
      <c r="E2862" s="1" t="s">
        <v>346</v>
      </c>
      <c r="F2862" s="7" t="str">
        <f>TEXT(DATE(MID(H2862, 13, 4), CHOOSE(MATCH( MID(H2862, 5, 3), {"Jan","Feb","Mar","Apr","May","Jun","Jul","Aug","Sep","Oct","Nov","Dec"}, 0), 1, 2, 3, 4, 5, 6, 7, 8, 9, 10, 11, 12), MID(H2862, 9, 2)), "yyyy-mm-dd")</f>
        <v>1993-05-11</v>
      </c>
      <c r="G2862" s="1" t="s">
        <v>5887</v>
      </c>
      <c r="H2862" s="1" t="s">
        <v>5886</v>
      </c>
    </row>
    <row r="2863" spans="1:8" hidden="1" x14ac:dyDescent="0.3">
      <c r="A2863" s="1" t="s">
        <v>3926</v>
      </c>
      <c r="B2863" s="1" t="str">
        <f t="shared" si="133"/>
        <v>Kazakhstan</v>
      </c>
      <c r="C2863" s="5" t="str">
        <f t="shared" si="132"/>
        <v>1993</v>
      </c>
      <c r="D2863" s="1" t="str">
        <f t="shared" si="134"/>
        <v xml:space="preserve">Tsyklon-2 </v>
      </c>
      <c r="E2863" s="1" t="s">
        <v>346</v>
      </c>
      <c r="F2863" s="7" t="str">
        <f>TEXT(DATE(MID(H2863, 13, 4), CHOOSE(MATCH( MID(H2863, 5, 3), {"Jan","Feb","Mar","Apr","May","Jun","Jul","Aug","Sep","Oct","Nov","Dec"}, 0), 1, 2, 3, 4, 5, 6, 7, 8, 9, 10, 11, 12), MID(H2863, 9, 2)), "yyyy-mm-dd")</f>
        <v>1993-04-28</v>
      </c>
      <c r="G2863" s="1" t="s">
        <v>5889</v>
      </c>
      <c r="H2863" s="1" t="s">
        <v>5888</v>
      </c>
    </row>
    <row r="2864" spans="1:8" hidden="1" x14ac:dyDescent="0.3">
      <c r="A2864" s="1" t="s">
        <v>130</v>
      </c>
      <c r="B2864" s="1" t="str">
        <f t="shared" si="133"/>
        <v>Kazakhstan</v>
      </c>
      <c r="C2864" s="5" t="str">
        <f t="shared" si="132"/>
        <v>1993</v>
      </c>
      <c r="D2864" s="1" t="str">
        <f t="shared" si="134"/>
        <v xml:space="preserve">Soyuz U </v>
      </c>
      <c r="E2864" s="1" t="s">
        <v>346</v>
      </c>
      <c r="F2864" s="7" t="str">
        <f>TEXT(DATE(MID(H2864, 13, 4), CHOOSE(MATCH( MID(H2864, 5, 3), {"Jan","Feb","Mar","Apr","May","Jun","Jul","Aug","Sep","Oct","Nov","Dec"}, 0), 1, 2, 3, 4, 5, 6, 7, 8, 9, 10, 11, 12), MID(H2864, 9, 2)), "yyyy-mm-dd")</f>
        <v>1993-04-27</v>
      </c>
      <c r="G2864" s="1" t="s">
        <v>5891</v>
      </c>
      <c r="H2864" s="1" t="s">
        <v>5890</v>
      </c>
    </row>
    <row r="2865" spans="1:8" hidden="1" x14ac:dyDescent="0.3">
      <c r="A2865" s="1" t="s">
        <v>30</v>
      </c>
      <c r="B2865" s="1" t="str">
        <f t="shared" si="133"/>
        <v>USA</v>
      </c>
      <c r="C2865" s="5" t="str">
        <f t="shared" si="132"/>
        <v>1993</v>
      </c>
      <c r="D2865" s="1" t="str">
        <f t="shared" si="134"/>
        <v xml:space="preserve">Space Shuttle Columbia </v>
      </c>
      <c r="E2865" s="1" t="s">
        <v>346</v>
      </c>
      <c r="F2865" s="7" t="str">
        <f>TEXT(DATE(MID(H2865, 13, 4), CHOOSE(MATCH( MID(H2865, 5, 3), {"Jan","Feb","Mar","Apr","May","Jun","Jul","Aug","Sep","Oct","Nov","Dec"}, 0), 1, 2, 3, 4, 5, 6, 7, 8, 9, 10, 11, 12), MID(H2865, 9, 2)), "yyyy-mm-dd")</f>
        <v>1993-04-26</v>
      </c>
      <c r="G2865" s="1" t="s">
        <v>5893</v>
      </c>
      <c r="H2865" s="1" t="s">
        <v>5892</v>
      </c>
    </row>
    <row r="2866" spans="1:8" hidden="1" x14ac:dyDescent="0.3">
      <c r="A2866" s="1" t="s">
        <v>5681</v>
      </c>
      <c r="B2866" s="1" t="str">
        <f t="shared" si="133"/>
        <v>USA</v>
      </c>
      <c r="C2866" s="5" t="str">
        <f t="shared" si="132"/>
        <v>1993</v>
      </c>
      <c r="D2866" s="1" t="str">
        <f t="shared" si="134"/>
        <v xml:space="preserve">Pegasus </v>
      </c>
      <c r="E2866" s="1" t="s">
        <v>346</v>
      </c>
      <c r="F2866" s="7" t="str">
        <f>TEXT(DATE(MID(H2866, 13, 4), CHOOSE(MATCH( MID(H2866, 5, 3), {"Jan","Feb","Mar","Apr","May","Jun","Jul","Aug","Sep","Oct","Nov","Dec"}, 0), 1, 2, 3, 4, 5, 6, 7, 8, 9, 10, 11, 12), MID(H2866, 9, 2)), "yyyy-mm-dd")</f>
        <v>1993-04-25</v>
      </c>
      <c r="G2866" s="1" t="s">
        <v>5895</v>
      </c>
      <c r="H2866" s="1" t="s">
        <v>5894</v>
      </c>
    </row>
    <row r="2867" spans="1:8" hidden="1" x14ac:dyDescent="0.3">
      <c r="A2867" s="1" t="s">
        <v>5</v>
      </c>
      <c r="B2867" s="1" t="str">
        <f t="shared" si="133"/>
        <v>Russia</v>
      </c>
      <c r="C2867" s="5" t="str">
        <f t="shared" si="132"/>
        <v>1993</v>
      </c>
      <c r="D2867" s="1" t="str">
        <f t="shared" si="134"/>
        <v xml:space="preserve">Molniya-M /Block ML </v>
      </c>
      <c r="E2867" s="1" t="s">
        <v>346</v>
      </c>
      <c r="F2867" s="7" t="str">
        <f>TEXT(DATE(MID(H2867, 13, 4), CHOOSE(MATCH( MID(H2867, 5, 3), {"Jan","Feb","Mar","Apr","May","Jun","Jul","Aug","Sep","Oct","Nov","Dec"}, 0), 1, 2, 3, 4, 5, 6, 7, 8, 9, 10, 11, 12), MID(H2867, 9, 2)), "yyyy-mm-dd")</f>
        <v>1993-04-21</v>
      </c>
      <c r="G2867" s="1" t="s">
        <v>5897</v>
      </c>
      <c r="H2867" s="1" t="s">
        <v>5896</v>
      </c>
    </row>
    <row r="2868" spans="1:8" hidden="1" x14ac:dyDescent="0.3">
      <c r="A2868" s="1" t="s">
        <v>4483</v>
      </c>
      <c r="B2868" s="1" t="str">
        <f t="shared" si="133"/>
        <v>Russia</v>
      </c>
      <c r="C2868" s="5" t="str">
        <f t="shared" si="132"/>
        <v>1993</v>
      </c>
      <c r="D2868" s="1" t="str">
        <f t="shared" si="134"/>
        <v xml:space="preserve">Tsyklon-3 </v>
      </c>
      <c r="E2868" s="1" t="s">
        <v>346</v>
      </c>
      <c r="F2868" s="7" t="str">
        <f>TEXT(DATE(MID(H2868, 13, 4), CHOOSE(MATCH( MID(H2868, 5, 3), {"Jan","Feb","Mar","Apr","May","Jun","Jul","Aug","Sep","Oct","Nov","Dec"}, 0), 1, 2, 3, 4, 5, 6, 7, 8, 9, 10, 11, 12), MID(H2868, 9, 2)), "yyyy-mm-dd")</f>
        <v>1993-04-16</v>
      </c>
      <c r="G2868" s="1" t="s">
        <v>5899</v>
      </c>
      <c r="H2868" s="1" t="s">
        <v>5898</v>
      </c>
    </row>
    <row r="2869" spans="1:8" hidden="1" x14ac:dyDescent="0.3">
      <c r="A2869" s="1" t="s">
        <v>658</v>
      </c>
      <c r="B2869" s="1" t="str">
        <f t="shared" si="133"/>
        <v>USA</v>
      </c>
      <c r="C2869" s="5" t="str">
        <f t="shared" si="132"/>
        <v>1993</v>
      </c>
      <c r="D2869" s="1" t="str">
        <f t="shared" si="134"/>
        <v xml:space="preserve">Space Shuttle Discovery </v>
      </c>
      <c r="E2869" s="1" t="s">
        <v>346</v>
      </c>
      <c r="F2869" s="7" t="str">
        <f>TEXT(DATE(MID(H2869, 13, 4), CHOOSE(MATCH( MID(H2869, 5, 3), {"Jan","Feb","Mar","Apr","May","Jun","Jul","Aug","Sep","Oct","Nov","Dec"}, 0), 1, 2, 3, 4, 5, 6, 7, 8, 9, 10, 11, 12), MID(H2869, 9, 2)), "yyyy-mm-dd")</f>
        <v>1993-04-08</v>
      </c>
      <c r="G2869" s="1" t="s">
        <v>5901</v>
      </c>
      <c r="H2869" s="1" t="s">
        <v>5900</v>
      </c>
    </row>
    <row r="2870" spans="1:8" hidden="1" x14ac:dyDescent="0.3">
      <c r="A2870" s="1" t="s">
        <v>5</v>
      </c>
      <c r="B2870" s="1" t="str">
        <f t="shared" si="133"/>
        <v>Russia</v>
      </c>
      <c r="C2870" s="5" t="str">
        <f t="shared" si="132"/>
        <v>1993</v>
      </c>
      <c r="D2870" s="1" t="str">
        <f t="shared" si="134"/>
        <v xml:space="preserve">Molniya-M /Block 2BL </v>
      </c>
      <c r="E2870" s="1" t="s">
        <v>346</v>
      </c>
      <c r="F2870" s="7" t="str">
        <f>TEXT(DATE(MID(H2870, 13, 4), CHOOSE(MATCH( MID(H2870, 5, 3), {"Jan","Feb","Mar","Apr","May","Jun","Jul","Aug","Sep","Oct","Nov","Dec"}, 0), 1, 2, 3, 4, 5, 6, 7, 8, 9, 10, 11, 12), MID(H2870, 9, 2)), "yyyy-mm-dd")</f>
        <v>1993-04-06</v>
      </c>
      <c r="G2870" s="1" t="s">
        <v>5903</v>
      </c>
      <c r="H2870" s="1" t="s">
        <v>5902</v>
      </c>
    </row>
    <row r="2871" spans="1:8" hidden="1" x14ac:dyDescent="0.3">
      <c r="A2871" s="1" t="s">
        <v>3038</v>
      </c>
      <c r="B2871" s="1" t="str">
        <f t="shared" si="133"/>
        <v>Russia</v>
      </c>
      <c r="C2871" s="5" t="str">
        <f t="shared" si="132"/>
        <v>1993</v>
      </c>
      <c r="D2871" s="1" t="str">
        <f t="shared" si="134"/>
        <v xml:space="preserve">Soyuz U </v>
      </c>
      <c r="E2871" s="1" t="s">
        <v>346</v>
      </c>
      <c r="F2871" s="7" t="str">
        <f>TEXT(DATE(MID(H2871, 13, 4), CHOOSE(MATCH( MID(H2871, 5, 3), {"Jan","Feb","Mar","Apr","May","Jun","Jul","Aug","Sep","Oct","Nov","Dec"}, 0), 1, 2, 3, 4, 5, 6, 7, 8, 9, 10, 11, 12), MID(H2871, 9, 2)), "yyyy-mm-dd")</f>
        <v>1993-04-02</v>
      </c>
      <c r="G2871" s="1" t="s">
        <v>5905</v>
      </c>
      <c r="H2871" s="1" t="s">
        <v>5904</v>
      </c>
    </row>
    <row r="2872" spans="1:8" hidden="1" x14ac:dyDescent="0.3">
      <c r="A2872" s="1" t="s">
        <v>1561</v>
      </c>
      <c r="B2872" s="1" t="str">
        <f t="shared" si="133"/>
        <v>Russia</v>
      </c>
      <c r="C2872" s="5" t="str">
        <f t="shared" si="132"/>
        <v>1993</v>
      </c>
      <c r="D2872" s="1" t="str">
        <f t="shared" si="134"/>
        <v xml:space="preserve">Cosmos-3M </v>
      </c>
      <c r="E2872" s="1" t="s">
        <v>346</v>
      </c>
      <c r="F2872" s="7" t="str">
        <f>TEXT(DATE(MID(H2872, 13, 4), CHOOSE(MATCH( MID(H2872, 5, 3), {"Jan","Feb","Mar","Apr","May","Jun","Jul","Aug","Sep","Oct","Nov","Dec"}, 0), 1, 2, 3, 4, 5, 6, 7, 8, 9, 10, 11, 12), MID(H2872, 9, 2)), "yyyy-mm-dd")</f>
        <v>1993-04-01</v>
      </c>
      <c r="G2872" s="1" t="s">
        <v>5907</v>
      </c>
      <c r="H2872" s="1" t="s">
        <v>5906</v>
      </c>
    </row>
    <row r="2873" spans="1:8" hidden="1" x14ac:dyDescent="0.3">
      <c r="A2873" s="1" t="s">
        <v>1630</v>
      </c>
      <c r="B2873" s="1" t="str">
        <f t="shared" si="133"/>
        <v>Kazakhstan</v>
      </c>
      <c r="C2873" s="5" t="str">
        <f t="shared" si="132"/>
        <v>1993</v>
      </c>
      <c r="D2873" s="1" t="str">
        <f t="shared" si="134"/>
        <v xml:space="preserve">Soyuz U2 </v>
      </c>
      <c r="E2873" s="1" t="s">
        <v>346</v>
      </c>
      <c r="F2873" s="7" t="str">
        <f>TEXT(DATE(MID(H2873, 13, 4), CHOOSE(MATCH( MID(H2873, 5, 3), {"Jan","Feb","Mar","Apr","May","Jun","Jul","Aug","Sep","Oct","Nov","Dec"}, 0), 1, 2, 3, 4, 5, 6, 7, 8, 9, 10, 11, 12), MID(H2873, 9, 2)), "yyyy-mm-dd")</f>
        <v>1993-03-31</v>
      </c>
      <c r="G2873" s="1" t="s">
        <v>5909</v>
      </c>
      <c r="H2873" s="1" t="s">
        <v>5908</v>
      </c>
    </row>
    <row r="2874" spans="1:8" hidden="1" x14ac:dyDescent="0.3">
      <c r="A2874" s="1" t="s">
        <v>3926</v>
      </c>
      <c r="B2874" s="1" t="str">
        <f t="shared" si="133"/>
        <v>Kazakhstan</v>
      </c>
      <c r="C2874" s="5" t="str">
        <f t="shared" si="132"/>
        <v>1993</v>
      </c>
      <c r="D2874" s="1" t="str">
        <f t="shared" si="134"/>
        <v xml:space="preserve">Tsyklon-2 </v>
      </c>
      <c r="E2874" s="1" t="s">
        <v>346</v>
      </c>
      <c r="F2874" s="7" t="str">
        <f>TEXT(DATE(MID(H2874, 13, 4), CHOOSE(MATCH( MID(H2874, 5, 3), {"Jan","Feb","Mar","Apr","May","Jun","Jul","Aug","Sep","Oct","Nov","Dec"}, 0), 1, 2, 3, 4, 5, 6, 7, 8, 9, 10, 11, 12), MID(H2874, 9, 2)), "yyyy-mm-dd")</f>
        <v>1993-03-30</v>
      </c>
      <c r="G2874" s="1" t="s">
        <v>5911</v>
      </c>
      <c r="H2874" s="1" t="s">
        <v>5910</v>
      </c>
    </row>
    <row r="2875" spans="1:8" hidden="1" x14ac:dyDescent="0.3">
      <c r="A2875" s="1" t="s">
        <v>3478</v>
      </c>
      <c r="B2875" s="1" t="str">
        <f t="shared" si="133"/>
        <v>USA</v>
      </c>
      <c r="C2875" s="5" t="str">
        <f t="shared" si="132"/>
        <v>1993</v>
      </c>
      <c r="D2875" s="1" t="str">
        <f t="shared" si="134"/>
        <v xml:space="preserve">Delta II 7925 </v>
      </c>
      <c r="E2875" s="1" t="s">
        <v>346</v>
      </c>
      <c r="F2875" s="7" t="str">
        <f>TEXT(DATE(MID(H2875, 13, 4), CHOOSE(MATCH( MID(H2875, 5, 3), {"Jan","Feb","Mar","Apr","May","Jun","Jul","Aug","Sep","Oct","Nov","Dec"}, 0), 1, 2, 3, 4, 5, 6, 7, 8, 9, 10, 11, 12), MID(H2875, 9, 2)), "yyyy-mm-dd")</f>
        <v>1993-03-30</v>
      </c>
      <c r="G2875" s="1" t="s">
        <v>5913</v>
      </c>
      <c r="H2875" s="1" t="s">
        <v>5912</v>
      </c>
    </row>
    <row r="2876" spans="1:8" hidden="1" x14ac:dyDescent="0.3">
      <c r="A2876" s="1" t="s">
        <v>2022</v>
      </c>
      <c r="B2876" s="1" t="str">
        <f t="shared" si="133"/>
        <v>Kazakhstan</v>
      </c>
      <c r="C2876" s="5" t="str">
        <f t="shared" si="132"/>
        <v>1993</v>
      </c>
      <c r="D2876" s="1" t="str">
        <f t="shared" si="134"/>
        <v xml:space="preserve">Zenit-2 </v>
      </c>
      <c r="E2876" s="1" t="s">
        <v>346</v>
      </c>
      <c r="F2876" s="7" t="str">
        <f>TEXT(DATE(MID(H2876, 13, 4), CHOOSE(MATCH( MID(H2876, 5, 3), {"Jan","Feb","Mar","Apr","May","Jun","Jul","Aug","Sep","Oct","Nov","Dec"}, 0), 1, 2, 3, 4, 5, 6, 7, 8, 9, 10, 11, 12), MID(H2876, 9, 2)), "yyyy-mm-dd")</f>
        <v>1993-03-26</v>
      </c>
      <c r="G2876" s="1" t="s">
        <v>5915</v>
      </c>
      <c r="H2876" s="1" t="s">
        <v>5914</v>
      </c>
    </row>
    <row r="2877" spans="1:8" hidden="1" x14ac:dyDescent="0.3">
      <c r="A2877" s="1" t="s">
        <v>4092</v>
      </c>
      <c r="B2877" s="1" t="str">
        <f t="shared" si="133"/>
        <v>USA</v>
      </c>
      <c r="C2877" s="5" t="str">
        <f t="shared" si="132"/>
        <v>1993</v>
      </c>
      <c r="D2877" s="1" t="str">
        <f t="shared" si="134"/>
        <v xml:space="preserve">Atlas I </v>
      </c>
      <c r="E2877" s="1" t="s">
        <v>346</v>
      </c>
      <c r="F2877" s="7" t="str">
        <f>TEXT(DATE(MID(H2877, 13, 4), CHOOSE(MATCH( MID(H2877, 5, 3), {"Jan","Feb","Mar","Apr","May","Jun","Jul","Aug","Sep","Oct","Nov","Dec"}, 0), 1, 2, 3, 4, 5, 6, 7, 8, 9, 10, 11, 12), MID(H2877, 9, 2)), "yyyy-mm-dd")</f>
        <v>1993-03-25</v>
      </c>
      <c r="G2877" s="1" t="s">
        <v>5917</v>
      </c>
      <c r="H2877" s="1" t="s">
        <v>5916</v>
      </c>
    </row>
    <row r="2878" spans="1:8" hidden="1" x14ac:dyDescent="0.3">
      <c r="A2878" s="1" t="s">
        <v>5553</v>
      </c>
      <c r="B2878" s="1" t="str">
        <f t="shared" si="133"/>
        <v>Russia</v>
      </c>
      <c r="C2878" s="5" t="str">
        <f t="shared" si="132"/>
        <v>1993</v>
      </c>
      <c r="D2878" s="1" t="str">
        <f t="shared" si="134"/>
        <v xml:space="preserve">START-1 </v>
      </c>
      <c r="E2878" s="1" t="s">
        <v>346</v>
      </c>
      <c r="F2878" s="7" t="str">
        <f>TEXT(DATE(MID(H2878, 13, 4), CHOOSE(MATCH( MID(H2878, 5, 3), {"Jan","Feb","Mar","Apr","May","Jun","Jul","Aug","Sep","Oct","Nov","Dec"}, 0), 1, 2, 3, 4, 5, 6, 7, 8, 9, 10, 11, 12), MID(H2878, 9, 2)), "yyyy-mm-dd")</f>
        <v>1993-03-25</v>
      </c>
      <c r="G2878" s="1" t="s">
        <v>5919</v>
      </c>
      <c r="H2878" s="1" t="s">
        <v>5918</v>
      </c>
    </row>
    <row r="2879" spans="1:8" hidden="1" x14ac:dyDescent="0.3">
      <c r="A2879" s="1" t="s">
        <v>4200</v>
      </c>
      <c r="B2879" s="1" t="str">
        <f t="shared" si="133"/>
        <v>Kazakhstan</v>
      </c>
      <c r="C2879" s="5" t="str">
        <f t="shared" si="132"/>
        <v>1993</v>
      </c>
      <c r="D2879" s="1" t="str">
        <f t="shared" si="134"/>
        <v xml:space="preserve">Proton K/Block-DM-2 </v>
      </c>
      <c r="E2879" s="1" t="s">
        <v>346</v>
      </c>
      <c r="F2879" s="7" t="str">
        <f>TEXT(DATE(MID(H2879, 13, 4), CHOOSE(MATCH( MID(H2879, 5, 3), {"Jan","Feb","Mar","Apr","May","Jun","Jul","Aug","Sep","Oct","Nov","Dec"}, 0), 1, 2, 3, 4, 5, 6, 7, 8, 9, 10, 11, 12), MID(H2879, 9, 2)), "yyyy-mm-dd")</f>
        <v>1993-03-25</v>
      </c>
      <c r="G2879" s="1" t="s">
        <v>5921</v>
      </c>
      <c r="H2879" s="1" t="s">
        <v>5920</v>
      </c>
    </row>
    <row r="2880" spans="1:8" hidden="1" x14ac:dyDescent="0.3">
      <c r="A2880" s="1" t="s">
        <v>1630</v>
      </c>
      <c r="B2880" s="1" t="str">
        <f t="shared" si="133"/>
        <v>Kazakhstan</v>
      </c>
      <c r="C2880" s="5" t="str">
        <f t="shared" si="132"/>
        <v>1993</v>
      </c>
      <c r="D2880" s="1" t="str">
        <f t="shared" si="134"/>
        <v xml:space="preserve">Soyuz U2 </v>
      </c>
      <c r="E2880" s="1" t="s">
        <v>346</v>
      </c>
      <c r="F2880" s="7" t="str">
        <f>TEXT(DATE(MID(H2880, 13, 4), CHOOSE(MATCH( MID(H2880, 5, 3), {"Jan","Feb","Mar","Apr","May","Jun","Jul","Aug","Sep","Oct","Nov","Dec"}, 0), 1, 2, 3, 4, 5, 6, 7, 8, 9, 10, 11, 12), MID(H2880, 9, 2)), "yyyy-mm-dd")</f>
        <v>1993-02-21</v>
      </c>
      <c r="G2880" s="1" t="s">
        <v>5923</v>
      </c>
      <c r="H2880" s="1" t="s">
        <v>5922</v>
      </c>
    </row>
    <row r="2881" spans="1:8" hidden="1" x14ac:dyDescent="0.3">
      <c r="A2881" s="1" t="s">
        <v>714</v>
      </c>
      <c r="B2881" s="1" t="str">
        <f t="shared" si="133"/>
        <v>Japan</v>
      </c>
      <c r="C2881" s="5" t="str">
        <f t="shared" si="132"/>
        <v>1993</v>
      </c>
      <c r="D2881" s="1" t="str">
        <f t="shared" si="134"/>
        <v xml:space="preserve">Mu-III S2 </v>
      </c>
      <c r="E2881" s="1" t="s">
        <v>346</v>
      </c>
      <c r="F2881" s="7" t="str">
        <f>TEXT(DATE(MID(H2881, 13, 4), CHOOSE(MATCH( MID(H2881, 5, 3), {"Jan","Feb","Mar","Apr","May","Jun","Jul","Aug","Sep","Oct","Nov","Dec"}, 0), 1, 2, 3, 4, 5, 6, 7, 8, 9, 10, 11, 12), MID(H2881, 9, 2)), "yyyy-mm-dd")</f>
        <v>1993-02-20</v>
      </c>
      <c r="G2881" s="1" t="s">
        <v>5925</v>
      </c>
      <c r="H2881" s="1" t="s">
        <v>5924</v>
      </c>
    </row>
    <row r="2882" spans="1:8" hidden="1" x14ac:dyDescent="0.3">
      <c r="A2882" s="1" t="s">
        <v>4200</v>
      </c>
      <c r="B2882" s="1" t="str">
        <f t="shared" si="133"/>
        <v>Kazakhstan</v>
      </c>
      <c r="C2882" s="5" t="str">
        <f t="shared" ref="C2882:C2945" si="135">TEXT(F2882, "yyyy")</f>
        <v>1993</v>
      </c>
      <c r="D2882" s="1" t="str">
        <f t="shared" si="134"/>
        <v xml:space="preserve">Proton K/Block-DM-2 </v>
      </c>
      <c r="E2882" s="1" t="s">
        <v>346</v>
      </c>
      <c r="F2882" s="7" t="str">
        <f>TEXT(DATE(MID(H2882, 13, 4), CHOOSE(MATCH( MID(H2882, 5, 3), {"Jan","Feb","Mar","Apr","May","Jun","Jul","Aug","Sep","Oct","Nov","Dec"}, 0), 1, 2, 3, 4, 5, 6, 7, 8, 9, 10, 11, 12), MID(H2882, 9, 2)), "yyyy-mm-dd")</f>
        <v>1993-02-17</v>
      </c>
      <c r="G2882" s="1" t="s">
        <v>5927</v>
      </c>
      <c r="H2882" s="1" t="s">
        <v>5926</v>
      </c>
    </row>
    <row r="2883" spans="1:8" hidden="1" x14ac:dyDescent="0.3">
      <c r="A2883" s="1" t="s">
        <v>5928</v>
      </c>
      <c r="B2883" s="1" t="str">
        <f t="shared" ref="B2883:B2946" si="136">TRIM(MID(A2883, FIND("|", SUBSTITUTE(A2883, ",", "|", LEN(A2883) - LEN(SUBSTITUTE(A2883,",", "" )))) + 1, LEN(A2883)))</f>
        <v>USA</v>
      </c>
      <c r="C2883" s="5" t="str">
        <f t="shared" si="135"/>
        <v>1993</v>
      </c>
      <c r="D2883" s="1" t="str">
        <f t="shared" ref="D2883:D2946" si="137">LEFT(G2883, FIND("|", G2883) - 1)</f>
        <v xml:space="preserve">Pegasus </v>
      </c>
      <c r="E2883" s="1" t="s">
        <v>346</v>
      </c>
      <c r="F2883" s="7" t="str">
        <f>TEXT(DATE(MID(H2883, 13, 4), CHOOSE(MATCH( MID(H2883, 5, 3), {"Jan","Feb","Mar","Apr","May","Jun","Jul","Aug","Sep","Oct","Nov","Dec"}, 0), 1, 2, 3, 4, 5, 6, 7, 8, 9, 10, 11, 12), MID(H2883, 9, 2)), "yyyy-mm-dd")</f>
        <v>1993-02-09</v>
      </c>
      <c r="G2883" s="1" t="s">
        <v>5930</v>
      </c>
      <c r="H2883" s="1" t="s">
        <v>5929</v>
      </c>
    </row>
    <row r="2884" spans="1:8" hidden="1" x14ac:dyDescent="0.3">
      <c r="A2884" s="1" t="s">
        <v>1561</v>
      </c>
      <c r="B2884" s="1" t="str">
        <f t="shared" si="136"/>
        <v>Russia</v>
      </c>
      <c r="C2884" s="5" t="str">
        <f t="shared" si="135"/>
        <v>1993</v>
      </c>
      <c r="D2884" s="1" t="str">
        <f t="shared" si="137"/>
        <v xml:space="preserve">Cosmos-3M </v>
      </c>
      <c r="E2884" s="1" t="s">
        <v>346</v>
      </c>
      <c r="F2884" s="7" t="str">
        <f>TEXT(DATE(MID(H2884, 13, 4), CHOOSE(MATCH( MID(H2884, 5, 3), {"Jan","Feb","Mar","Apr","May","Jun","Jul","Aug","Sep","Oct","Nov","Dec"}, 0), 1, 2, 3, 4, 5, 6, 7, 8, 9, 10, 11, 12), MID(H2884, 9, 2)), "yyyy-mm-dd")</f>
        <v>1993-02-09</v>
      </c>
      <c r="G2884" s="1" t="s">
        <v>5932</v>
      </c>
      <c r="H2884" s="1" t="s">
        <v>5931</v>
      </c>
    </row>
    <row r="2885" spans="1:8" hidden="1" x14ac:dyDescent="0.3">
      <c r="A2885" s="1" t="s">
        <v>3478</v>
      </c>
      <c r="B2885" s="1" t="str">
        <f t="shared" si="136"/>
        <v>USA</v>
      </c>
      <c r="C2885" s="5" t="str">
        <f t="shared" si="135"/>
        <v>1993</v>
      </c>
      <c r="D2885" s="1" t="str">
        <f t="shared" si="137"/>
        <v xml:space="preserve">Delta II 7925 </v>
      </c>
      <c r="E2885" s="1" t="s">
        <v>346</v>
      </c>
      <c r="F2885" s="7" t="str">
        <f>TEXT(DATE(MID(H2885, 13, 4), CHOOSE(MATCH( MID(H2885, 5, 3), {"Jan","Feb","Mar","Apr","May","Jun","Jul","Aug","Sep","Oct","Nov","Dec"}, 0), 1, 2, 3, 4, 5, 6, 7, 8, 9, 10, 11, 12), MID(H2885, 9, 2)), "yyyy-mm-dd")</f>
        <v>1993-02-03</v>
      </c>
      <c r="G2885" s="1" t="s">
        <v>5934</v>
      </c>
      <c r="H2885" s="1" t="s">
        <v>5933</v>
      </c>
    </row>
    <row r="2886" spans="1:8" hidden="1" x14ac:dyDescent="0.3">
      <c r="A2886" s="1" t="s">
        <v>3038</v>
      </c>
      <c r="B2886" s="1" t="str">
        <f t="shared" si="136"/>
        <v>Russia</v>
      </c>
      <c r="C2886" s="5" t="str">
        <f t="shared" si="135"/>
        <v>1993</v>
      </c>
      <c r="D2886" s="1" t="str">
        <f t="shared" si="137"/>
        <v xml:space="preserve">Molniya-M /Block 2BL </v>
      </c>
      <c r="E2886" s="1" t="s">
        <v>346</v>
      </c>
      <c r="F2886" s="7" t="str">
        <f>TEXT(DATE(MID(H2886, 13, 4), CHOOSE(MATCH( MID(H2886, 5, 3), {"Jan","Feb","Mar","Apr","May","Jun","Jul","Aug","Sep","Oct","Nov","Dec"}, 0), 1, 2, 3, 4, 5, 6, 7, 8, 9, 10, 11, 12), MID(H2886, 9, 2)), "yyyy-mm-dd")</f>
        <v>1993-01-26</v>
      </c>
      <c r="G2886" s="1" t="s">
        <v>5936</v>
      </c>
      <c r="H2886" s="1" t="s">
        <v>5935</v>
      </c>
    </row>
    <row r="2887" spans="1:8" hidden="1" x14ac:dyDescent="0.3">
      <c r="A2887" s="1" t="s">
        <v>1630</v>
      </c>
      <c r="B2887" s="1" t="str">
        <f t="shared" si="136"/>
        <v>Kazakhstan</v>
      </c>
      <c r="C2887" s="5" t="str">
        <f t="shared" si="135"/>
        <v>1993</v>
      </c>
      <c r="D2887" s="1" t="str">
        <f t="shared" si="137"/>
        <v xml:space="preserve">Soyuz U2 </v>
      </c>
      <c r="E2887" s="1" t="s">
        <v>346</v>
      </c>
      <c r="F2887" s="7" t="str">
        <f>TEXT(DATE(MID(H2887, 13, 4), CHOOSE(MATCH( MID(H2887, 5, 3), {"Jan","Feb","Mar","Apr","May","Jun","Jul","Aug","Sep","Oct","Nov","Dec"}, 0), 1, 2, 3, 4, 5, 6, 7, 8, 9, 10, 11, 12), MID(H2887, 9, 2)), "yyyy-mm-dd")</f>
        <v>1993-01-24</v>
      </c>
      <c r="G2887" s="1" t="s">
        <v>5938</v>
      </c>
      <c r="H2887" s="1" t="s">
        <v>5937</v>
      </c>
    </row>
    <row r="2888" spans="1:8" hidden="1" x14ac:dyDescent="0.3">
      <c r="A2888" s="1" t="s">
        <v>212</v>
      </c>
      <c r="B2888" s="1" t="str">
        <f t="shared" si="136"/>
        <v>Russia</v>
      </c>
      <c r="C2888" s="5" t="str">
        <f t="shared" si="135"/>
        <v>1993</v>
      </c>
      <c r="D2888" s="1" t="str">
        <f t="shared" si="137"/>
        <v xml:space="preserve">Soyuz U </v>
      </c>
      <c r="E2888" s="1" t="s">
        <v>346</v>
      </c>
      <c r="F2888" s="7" t="str">
        <f>TEXT(DATE(MID(H2888, 13, 4), CHOOSE(MATCH( MID(H2888, 5, 3), {"Jan","Feb","Mar","Apr","May","Jun","Jul","Aug","Sep","Oct","Nov","Dec"}, 0), 1, 2, 3, 4, 5, 6, 7, 8, 9, 10, 11, 12), MID(H2888, 9, 2)), "yyyy-mm-dd")</f>
        <v>1993-01-19</v>
      </c>
      <c r="G2888" s="1" t="s">
        <v>5940</v>
      </c>
      <c r="H2888" s="1" t="s">
        <v>5939</v>
      </c>
    </row>
    <row r="2889" spans="1:8" hidden="1" x14ac:dyDescent="0.3">
      <c r="A2889" s="1" t="s">
        <v>658</v>
      </c>
      <c r="B2889" s="1" t="str">
        <f t="shared" si="136"/>
        <v>USA</v>
      </c>
      <c r="C2889" s="5" t="str">
        <f t="shared" si="135"/>
        <v>1993</v>
      </c>
      <c r="D2889" s="1" t="str">
        <f t="shared" si="137"/>
        <v xml:space="preserve">Space Shuttle Endeavour </v>
      </c>
      <c r="E2889" s="1" t="s">
        <v>346</v>
      </c>
      <c r="F2889" s="7" t="str">
        <f>TEXT(DATE(MID(H2889, 13, 4), CHOOSE(MATCH( MID(H2889, 5, 3), {"Jan","Feb","Mar","Apr","May","Jun","Jul","Aug","Sep","Oct","Nov","Dec"}, 0), 1, 2, 3, 4, 5, 6, 7, 8, 9, 10, 11, 12), MID(H2889, 9, 2)), "yyyy-mm-dd")</f>
        <v>1993-01-13</v>
      </c>
      <c r="G2889" s="1" t="s">
        <v>5942</v>
      </c>
      <c r="H2889" s="1" t="s">
        <v>5941</v>
      </c>
    </row>
    <row r="2890" spans="1:8" hidden="1" x14ac:dyDescent="0.3">
      <c r="A2890" s="1" t="s">
        <v>5</v>
      </c>
      <c r="B2890" s="1" t="str">
        <f t="shared" si="136"/>
        <v>Russia</v>
      </c>
      <c r="C2890" s="5" t="str">
        <f t="shared" si="135"/>
        <v>1993</v>
      </c>
      <c r="D2890" s="1" t="str">
        <f t="shared" si="137"/>
        <v xml:space="preserve">Molniya-M /Block ML </v>
      </c>
      <c r="E2890" s="1" t="s">
        <v>346</v>
      </c>
      <c r="F2890" s="7" t="str">
        <f>TEXT(DATE(MID(H2890, 13, 4), CHOOSE(MATCH( MID(H2890, 5, 3), {"Jan","Feb","Mar","Apr","May","Jun","Jul","Aug","Sep","Oct","Nov","Dec"}, 0), 1, 2, 3, 4, 5, 6, 7, 8, 9, 10, 11, 12), MID(H2890, 9, 2)), "yyyy-mm-dd")</f>
        <v>1993-01-13</v>
      </c>
      <c r="G2890" s="1" t="s">
        <v>5944</v>
      </c>
      <c r="H2890" s="1" t="s">
        <v>5943</v>
      </c>
    </row>
    <row r="2891" spans="1:8" hidden="1" x14ac:dyDescent="0.3">
      <c r="A2891" s="1" t="s">
        <v>1561</v>
      </c>
      <c r="B2891" s="1" t="str">
        <f t="shared" si="136"/>
        <v>Russia</v>
      </c>
      <c r="C2891" s="5" t="str">
        <f t="shared" si="135"/>
        <v>1993</v>
      </c>
      <c r="D2891" s="1" t="str">
        <f t="shared" si="137"/>
        <v xml:space="preserve">Cosmos-3M </v>
      </c>
      <c r="E2891" s="1" t="s">
        <v>346</v>
      </c>
      <c r="F2891" s="7" t="str">
        <f>TEXT(DATE(MID(H2891, 13, 4), CHOOSE(MATCH( MID(H2891, 5, 3), {"Jan","Feb","Mar","Apr","May","Jun","Jul","Aug","Sep","Oct","Nov","Dec"}, 0), 1, 2, 3, 4, 5, 6, 7, 8, 9, 10, 11, 12), MID(H2891, 9, 2)), "yyyy-mm-dd")</f>
        <v>1993-01-12</v>
      </c>
      <c r="G2891" s="1" t="s">
        <v>5946</v>
      </c>
      <c r="H2891" s="1" t="s">
        <v>5945</v>
      </c>
    </row>
    <row r="2892" spans="1:8" hidden="1" x14ac:dyDescent="0.3">
      <c r="A2892" s="1" t="s">
        <v>212</v>
      </c>
      <c r="B2892" s="1" t="str">
        <f t="shared" si="136"/>
        <v>Russia</v>
      </c>
      <c r="C2892" s="5" t="str">
        <f t="shared" si="135"/>
        <v>1992</v>
      </c>
      <c r="D2892" s="1" t="str">
        <f t="shared" si="137"/>
        <v xml:space="preserve">Soyuz U </v>
      </c>
      <c r="E2892" s="1" t="s">
        <v>346</v>
      </c>
      <c r="F2892" s="7" t="str">
        <f>TEXT(DATE(MID(H2892, 13, 4), CHOOSE(MATCH( MID(H2892, 5, 3), {"Jan","Feb","Mar","Apr","May","Jun","Jul","Aug","Sep","Oct","Nov","Dec"}, 0), 1, 2, 3, 4, 5, 6, 7, 8, 9, 10, 11, 12), MID(H2892, 9, 2)), "yyyy-mm-dd")</f>
        <v>1992-12-29</v>
      </c>
      <c r="G2892" s="1" t="s">
        <v>5948</v>
      </c>
      <c r="H2892" s="1" t="s">
        <v>5947</v>
      </c>
    </row>
    <row r="2893" spans="1:8" hidden="1" x14ac:dyDescent="0.3">
      <c r="A2893" s="1" t="s">
        <v>3566</v>
      </c>
      <c r="B2893" s="1" t="str">
        <f t="shared" si="136"/>
        <v>Russia</v>
      </c>
      <c r="C2893" s="5" t="str">
        <f t="shared" si="135"/>
        <v>1992</v>
      </c>
      <c r="D2893" s="1" t="str">
        <f t="shared" si="137"/>
        <v xml:space="preserve">Tsyklon-3 </v>
      </c>
      <c r="E2893" s="1" t="s">
        <v>346</v>
      </c>
      <c r="F2893" s="7" t="str">
        <f>TEXT(DATE(MID(H2893, 13, 4), CHOOSE(MATCH( MID(H2893, 5, 3), {"Jan","Feb","Mar","Apr","May","Jun","Jul","Aug","Sep","Oct","Nov","Dec"}, 0), 1, 2, 3, 4, 5, 6, 7, 8, 9, 10, 11, 12), MID(H2893, 9, 2)), "yyyy-mm-dd")</f>
        <v>1992-12-25</v>
      </c>
      <c r="G2893" s="1" t="s">
        <v>5950</v>
      </c>
      <c r="H2893" s="1" t="s">
        <v>5949</v>
      </c>
    </row>
    <row r="2894" spans="1:8" hidden="1" x14ac:dyDescent="0.3">
      <c r="A2894" s="1" t="s">
        <v>2022</v>
      </c>
      <c r="B2894" s="1" t="str">
        <f t="shared" si="136"/>
        <v>Kazakhstan</v>
      </c>
      <c r="C2894" s="5" t="str">
        <f t="shared" si="135"/>
        <v>1992</v>
      </c>
      <c r="D2894" s="1" t="str">
        <f t="shared" si="137"/>
        <v xml:space="preserve">Zenit-2 </v>
      </c>
      <c r="E2894" s="1" t="s">
        <v>346</v>
      </c>
      <c r="F2894" s="7" t="str">
        <f>TEXT(DATE(MID(H2894, 13, 4), CHOOSE(MATCH( MID(H2894, 5, 3), {"Jan","Feb","Mar","Apr","May","Jun","Jul","Aug","Sep","Oct","Nov","Dec"}, 0), 1, 2, 3, 4, 5, 6, 7, 8, 9, 10, 11, 12), MID(H2894, 9, 2)), "yyyy-mm-dd")</f>
        <v>1992-12-25</v>
      </c>
      <c r="G2894" s="1" t="s">
        <v>5952</v>
      </c>
      <c r="H2894" s="1" t="s">
        <v>5951</v>
      </c>
    </row>
    <row r="2895" spans="1:8" hidden="1" x14ac:dyDescent="0.3">
      <c r="A2895" s="1" t="s">
        <v>3566</v>
      </c>
      <c r="B2895" s="1" t="str">
        <f t="shared" si="136"/>
        <v>Russia</v>
      </c>
      <c r="C2895" s="5" t="str">
        <f t="shared" si="135"/>
        <v>1992</v>
      </c>
      <c r="D2895" s="1" t="str">
        <f t="shared" si="137"/>
        <v xml:space="preserve">Tsyklon-3 </v>
      </c>
      <c r="E2895" s="1" t="s">
        <v>346</v>
      </c>
      <c r="F2895" s="7" t="str">
        <f>TEXT(DATE(MID(H2895, 13, 4), CHOOSE(MATCH( MID(H2895, 5, 3), {"Jan","Feb","Mar","Apr","May","Jun","Jul","Aug","Sep","Oct","Nov","Dec"}, 0), 1, 2, 3, 4, 5, 6, 7, 8, 9, 10, 11, 12), MID(H2895, 9, 2)), "yyyy-mm-dd")</f>
        <v>1992-12-22</v>
      </c>
      <c r="G2895" s="1" t="s">
        <v>5954</v>
      </c>
      <c r="H2895" s="1" t="s">
        <v>5953</v>
      </c>
    </row>
    <row r="2896" spans="1:8" hidden="1" x14ac:dyDescent="0.3">
      <c r="A2896" s="1" t="s">
        <v>130</v>
      </c>
      <c r="B2896" s="1" t="str">
        <f t="shared" si="136"/>
        <v>Kazakhstan</v>
      </c>
      <c r="C2896" s="5" t="str">
        <f t="shared" si="135"/>
        <v>1992</v>
      </c>
      <c r="D2896" s="1" t="str">
        <f t="shared" si="137"/>
        <v xml:space="preserve">Soyuz U </v>
      </c>
      <c r="E2896" s="1" t="s">
        <v>346</v>
      </c>
      <c r="F2896" s="7" t="str">
        <f>TEXT(DATE(MID(H2896, 13, 4), CHOOSE(MATCH( MID(H2896, 5, 3), {"Jan","Feb","Mar","Apr","May","Jun","Jul","Aug","Sep","Oct","Nov","Dec"}, 0), 1, 2, 3, 4, 5, 6, 7, 8, 9, 10, 11, 12), MID(H2896, 9, 2)), "yyyy-mm-dd")</f>
        <v>1992-12-22</v>
      </c>
      <c r="G2896" s="1" t="s">
        <v>5956</v>
      </c>
      <c r="H2896" s="1" t="s">
        <v>5955</v>
      </c>
    </row>
    <row r="2897" spans="1:8" hidden="1" x14ac:dyDescent="0.3">
      <c r="A2897" s="1" t="s">
        <v>101</v>
      </c>
      <c r="B2897" s="1" t="str">
        <f t="shared" si="136"/>
        <v>China</v>
      </c>
      <c r="C2897" s="5" t="str">
        <f t="shared" si="135"/>
        <v>1992</v>
      </c>
      <c r="D2897" s="1" t="str">
        <f t="shared" si="137"/>
        <v xml:space="preserve">Long March 2E </v>
      </c>
      <c r="E2897" s="1" t="s">
        <v>346</v>
      </c>
      <c r="F2897" s="7" t="str">
        <f>TEXT(DATE(MID(H2897, 13, 4), CHOOSE(MATCH( MID(H2897, 5, 3), {"Jan","Feb","Mar","Apr","May","Jun","Jul","Aug","Sep","Oct","Nov","Dec"}, 0), 1, 2, 3, 4, 5, 6, 7, 8, 9, 10, 11, 12), MID(H2897, 9, 2)), "yyyy-mm-dd")</f>
        <v>1992-12-21</v>
      </c>
      <c r="G2897" s="1" t="s">
        <v>5958</v>
      </c>
      <c r="H2897" s="1" t="s">
        <v>5957</v>
      </c>
    </row>
    <row r="2898" spans="1:8" hidden="1" x14ac:dyDescent="0.3">
      <c r="A2898" s="1" t="s">
        <v>3160</v>
      </c>
      <c r="B2898" s="1" t="str">
        <f t="shared" si="136"/>
        <v>USA</v>
      </c>
      <c r="C2898" s="5" t="str">
        <f t="shared" si="135"/>
        <v>1992</v>
      </c>
      <c r="D2898" s="1" t="str">
        <f t="shared" si="137"/>
        <v xml:space="preserve">Delta II 7925 </v>
      </c>
      <c r="E2898" s="1" t="s">
        <v>346</v>
      </c>
      <c r="F2898" s="7" t="str">
        <f>TEXT(DATE(MID(H2898, 13, 4), CHOOSE(MATCH( MID(H2898, 5, 3), {"Jan","Feb","Mar","Apr","May","Jun","Jul","Aug","Sep","Oct","Nov","Dec"}, 0), 1, 2, 3, 4, 5, 6, 7, 8, 9, 10, 11, 12), MID(H2898, 9, 2)), "yyyy-mm-dd")</f>
        <v>1992-12-18</v>
      </c>
      <c r="G2898" s="1" t="s">
        <v>5960</v>
      </c>
      <c r="H2898" s="1" t="s">
        <v>5959</v>
      </c>
    </row>
    <row r="2899" spans="1:8" hidden="1" x14ac:dyDescent="0.3">
      <c r="A2899" s="1" t="s">
        <v>529</v>
      </c>
      <c r="B2899" s="1" t="str">
        <f t="shared" si="136"/>
        <v>Kazakhstan</v>
      </c>
      <c r="C2899" s="5" t="str">
        <f t="shared" si="135"/>
        <v>1992</v>
      </c>
      <c r="D2899" s="1" t="str">
        <f t="shared" si="137"/>
        <v xml:space="preserve">Proton K/Block-DM-2 </v>
      </c>
      <c r="E2899" s="1" t="s">
        <v>346</v>
      </c>
      <c r="F2899" s="7" t="str">
        <f>TEXT(DATE(MID(H2899, 13, 4), CHOOSE(MATCH( MID(H2899, 5, 3), {"Jan","Feb","Mar","Apr","May","Jun","Jul","Aug","Sep","Oct","Nov","Dec"}, 0), 1, 2, 3, 4, 5, 6, 7, 8, 9, 10, 11, 12), MID(H2899, 9, 2)), "yyyy-mm-dd")</f>
        <v>1992-12-17</v>
      </c>
      <c r="G2899" s="1" t="s">
        <v>5962</v>
      </c>
      <c r="H2899" s="1" t="s">
        <v>5961</v>
      </c>
    </row>
    <row r="2900" spans="1:8" hidden="1" x14ac:dyDescent="0.3">
      <c r="A2900" s="1" t="s">
        <v>1630</v>
      </c>
      <c r="B2900" s="1" t="str">
        <f t="shared" si="136"/>
        <v>Kazakhstan</v>
      </c>
      <c r="C2900" s="5" t="str">
        <f t="shared" si="135"/>
        <v>1992</v>
      </c>
      <c r="D2900" s="1" t="str">
        <f t="shared" si="137"/>
        <v xml:space="preserve">Soyuz U </v>
      </c>
      <c r="E2900" s="1" t="s">
        <v>346</v>
      </c>
      <c r="F2900" s="7" t="str">
        <f>TEXT(DATE(MID(H2900, 13, 4), CHOOSE(MATCH( MID(H2900, 5, 3), {"Jan","Feb","Mar","Apr","May","Jun","Jul","Aug","Sep","Oct","Nov","Dec"}, 0), 1, 2, 3, 4, 5, 6, 7, 8, 9, 10, 11, 12), MID(H2900, 9, 2)), "yyyy-mm-dd")</f>
        <v>1992-12-09</v>
      </c>
      <c r="G2900" s="1" t="s">
        <v>5964</v>
      </c>
      <c r="H2900" s="1" t="s">
        <v>5963</v>
      </c>
    </row>
    <row r="2901" spans="1:8" hidden="1" x14ac:dyDescent="0.3">
      <c r="A2901" s="1" t="s">
        <v>30</v>
      </c>
      <c r="B2901" s="1" t="str">
        <f t="shared" si="136"/>
        <v>USA</v>
      </c>
      <c r="C2901" s="5" t="str">
        <f t="shared" si="135"/>
        <v>1992</v>
      </c>
      <c r="D2901" s="1" t="str">
        <f t="shared" si="137"/>
        <v xml:space="preserve">Space Shuttle Discovery </v>
      </c>
      <c r="E2901" s="1" t="s">
        <v>346</v>
      </c>
      <c r="F2901" s="7" t="str">
        <f>TEXT(DATE(MID(H2901, 13, 4), CHOOSE(MATCH( MID(H2901, 5, 3), {"Jan","Feb","Mar","Apr","May","Jun","Jul","Aug","Sep","Oct","Nov","Dec"}, 0), 1, 2, 3, 4, 5, 6, 7, 8, 9, 10, 11, 12), MID(H2901, 9, 2)), "yyyy-mm-dd")</f>
        <v>1992-12-02</v>
      </c>
      <c r="G2901" s="1" t="s">
        <v>5966</v>
      </c>
      <c r="H2901" s="1" t="s">
        <v>5965</v>
      </c>
    </row>
    <row r="2902" spans="1:8" hidden="1" x14ac:dyDescent="0.3">
      <c r="A2902" s="1" t="s">
        <v>212</v>
      </c>
      <c r="B2902" s="1" t="str">
        <f t="shared" si="136"/>
        <v>Russia</v>
      </c>
      <c r="C2902" s="5" t="str">
        <f t="shared" si="135"/>
        <v>1992</v>
      </c>
      <c r="D2902" s="1" t="str">
        <f t="shared" si="137"/>
        <v xml:space="preserve">Molniya-M /Block ML </v>
      </c>
      <c r="E2902" s="1" t="s">
        <v>346</v>
      </c>
      <c r="F2902" s="7" t="str">
        <f>TEXT(DATE(MID(H2902, 13, 4), CHOOSE(MATCH( MID(H2902, 5, 3), {"Jan","Feb","Mar","Apr","May","Jun","Jul","Aug","Sep","Oct","Nov","Dec"}, 0), 1, 2, 3, 4, 5, 6, 7, 8, 9, 10, 11, 12), MID(H2902, 9, 2)), "yyyy-mm-dd")</f>
        <v>1992-12-02</v>
      </c>
      <c r="G2902" s="1" t="s">
        <v>5968</v>
      </c>
      <c r="H2902" s="1" t="s">
        <v>5967</v>
      </c>
    </row>
    <row r="2903" spans="1:8" hidden="1" x14ac:dyDescent="0.3">
      <c r="A2903" s="1" t="s">
        <v>4338</v>
      </c>
      <c r="B2903" s="1" t="str">
        <f t="shared" si="136"/>
        <v>France</v>
      </c>
      <c r="C2903" s="5" t="str">
        <f t="shared" si="135"/>
        <v>1992</v>
      </c>
      <c r="D2903" s="1" t="str">
        <f t="shared" si="137"/>
        <v xml:space="preserve">Ariane 42P </v>
      </c>
      <c r="E2903" s="1" t="s">
        <v>346</v>
      </c>
      <c r="F2903" s="7" t="str">
        <f>TEXT(DATE(MID(H2903, 13, 4), CHOOSE(MATCH( MID(H2903, 5, 3), {"Jan","Feb","Mar","Apr","May","Jun","Jul","Aug","Sep","Oct","Nov","Dec"}, 0), 1, 2, 3, 4, 5, 6, 7, 8, 9, 10, 11, 12), MID(H2903, 9, 2)), "yyyy-mm-dd")</f>
        <v>1992-12-01</v>
      </c>
      <c r="G2903" s="1" t="s">
        <v>5970</v>
      </c>
      <c r="H2903" s="1" t="s">
        <v>5969</v>
      </c>
    </row>
    <row r="2904" spans="1:8" hidden="1" x14ac:dyDescent="0.3">
      <c r="A2904" s="1" t="s">
        <v>27</v>
      </c>
      <c r="B2904" s="1" t="str">
        <f t="shared" si="136"/>
        <v>USA</v>
      </c>
      <c r="C2904" s="5" t="str">
        <f t="shared" si="135"/>
        <v>1992</v>
      </c>
      <c r="D2904" s="1" t="str">
        <f t="shared" si="137"/>
        <v xml:space="preserve">Titan IV(404)A </v>
      </c>
      <c r="E2904" s="1" t="s">
        <v>346</v>
      </c>
      <c r="F2904" s="7" t="str">
        <f>TEXT(DATE(MID(H2904, 13, 4), CHOOSE(MATCH( MID(H2904, 5, 3), {"Jan","Feb","Mar","Apr","May","Jun","Jul","Aug","Sep","Oct","Nov","Dec"}, 0), 1, 2, 3, 4, 5, 6, 7, 8, 9, 10, 11, 12), MID(H2904, 9, 2)), "yyyy-mm-dd")</f>
        <v>1992-11-28</v>
      </c>
      <c r="G2904" s="1" t="s">
        <v>5972</v>
      </c>
      <c r="H2904" s="1" t="s">
        <v>5971</v>
      </c>
    </row>
    <row r="2905" spans="1:8" hidden="1" x14ac:dyDescent="0.3">
      <c r="A2905" s="1" t="s">
        <v>4200</v>
      </c>
      <c r="B2905" s="1" t="str">
        <f t="shared" si="136"/>
        <v>Kazakhstan</v>
      </c>
      <c r="C2905" s="5" t="str">
        <f t="shared" si="135"/>
        <v>1992</v>
      </c>
      <c r="D2905" s="1" t="str">
        <f t="shared" si="137"/>
        <v xml:space="preserve">Proton K/Block-DM-2 </v>
      </c>
      <c r="E2905" s="1" t="s">
        <v>346</v>
      </c>
      <c r="F2905" s="7" t="str">
        <f>TEXT(DATE(MID(H2905, 13, 4), CHOOSE(MATCH( MID(H2905, 5, 3), {"Jan","Feb","Mar","Apr","May","Jun","Jul","Aug","Sep","Oct","Nov","Dec"}, 0), 1, 2, 3, 4, 5, 6, 7, 8, 9, 10, 11, 12), MID(H2905, 9, 2)), "yyyy-mm-dd")</f>
        <v>1992-11-27</v>
      </c>
      <c r="G2905" s="1" t="s">
        <v>5974</v>
      </c>
      <c r="H2905" s="1" t="s">
        <v>5973</v>
      </c>
    </row>
    <row r="2906" spans="1:8" hidden="1" x14ac:dyDescent="0.3">
      <c r="A2906" s="1" t="s">
        <v>212</v>
      </c>
      <c r="B2906" s="1" t="str">
        <f t="shared" si="136"/>
        <v>Russia</v>
      </c>
      <c r="C2906" s="5" t="str">
        <f t="shared" si="135"/>
        <v>1992</v>
      </c>
      <c r="D2906" s="1" t="str">
        <f t="shared" si="137"/>
        <v xml:space="preserve">Molniya-M /Block 2BL </v>
      </c>
      <c r="E2906" s="1" t="s">
        <v>346</v>
      </c>
      <c r="F2906" s="7" t="str">
        <f>TEXT(DATE(MID(H2906, 13, 4), CHOOSE(MATCH( MID(H2906, 5, 3), {"Jan","Feb","Mar","Apr","May","Jun","Jul","Aug","Sep","Oct","Nov","Dec"}, 0), 1, 2, 3, 4, 5, 6, 7, 8, 9, 10, 11, 12), MID(H2906, 9, 2)), "yyyy-mm-dd")</f>
        <v>1992-11-25</v>
      </c>
      <c r="G2906" s="1" t="s">
        <v>5976</v>
      </c>
      <c r="H2906" s="1" t="s">
        <v>5975</v>
      </c>
    </row>
    <row r="2907" spans="1:8" hidden="1" x14ac:dyDescent="0.3">
      <c r="A2907" s="1" t="s">
        <v>3566</v>
      </c>
      <c r="B2907" s="1" t="str">
        <f t="shared" si="136"/>
        <v>Russia</v>
      </c>
      <c r="C2907" s="5" t="str">
        <f t="shared" si="135"/>
        <v>1992</v>
      </c>
      <c r="D2907" s="1" t="str">
        <f t="shared" si="137"/>
        <v xml:space="preserve">Tsyklon-3 </v>
      </c>
      <c r="E2907" s="1" t="s">
        <v>346</v>
      </c>
      <c r="F2907" s="7" t="str">
        <f>TEXT(DATE(MID(H2907, 13, 4), CHOOSE(MATCH( MID(H2907, 5, 3), {"Jan","Feb","Mar","Apr","May","Jun","Jul","Aug","Sep","Oct","Nov","Dec"}, 0), 1, 2, 3, 4, 5, 6, 7, 8, 9, 10, 11, 12), MID(H2907, 9, 2)), "yyyy-mm-dd")</f>
        <v>1992-11-24</v>
      </c>
      <c r="G2907" s="1" t="s">
        <v>5978</v>
      </c>
      <c r="H2907" s="1" t="s">
        <v>5977</v>
      </c>
    </row>
    <row r="2908" spans="1:8" hidden="1" x14ac:dyDescent="0.3">
      <c r="A2908" s="1" t="s">
        <v>3478</v>
      </c>
      <c r="B2908" s="1" t="str">
        <f t="shared" si="136"/>
        <v>USA</v>
      </c>
      <c r="C2908" s="5" t="str">
        <f t="shared" si="135"/>
        <v>1992</v>
      </c>
      <c r="D2908" s="1" t="str">
        <f t="shared" si="137"/>
        <v xml:space="preserve">Delta II 7925 </v>
      </c>
      <c r="E2908" s="1" t="s">
        <v>346</v>
      </c>
      <c r="F2908" s="7" t="str">
        <f>TEXT(DATE(MID(H2908, 13, 4), CHOOSE(MATCH( MID(H2908, 5, 3), {"Jan","Feb","Mar","Apr","May","Jun","Jul","Aug","Sep","Oct","Nov","Dec"}, 0), 1, 2, 3, 4, 5, 6, 7, 8, 9, 10, 11, 12), MID(H2908, 9, 2)), "yyyy-mm-dd")</f>
        <v>1992-11-22</v>
      </c>
      <c r="G2908" s="1" t="s">
        <v>5980</v>
      </c>
      <c r="H2908" s="1" t="s">
        <v>5979</v>
      </c>
    </row>
    <row r="2909" spans="1:8" hidden="1" x14ac:dyDescent="0.3">
      <c r="A2909" s="1" t="s">
        <v>5723</v>
      </c>
      <c r="B2909" s="1" t="str">
        <f t="shared" si="136"/>
        <v>USA</v>
      </c>
      <c r="C2909" s="5" t="str">
        <f t="shared" si="135"/>
        <v>1992</v>
      </c>
      <c r="D2909" s="1" t="str">
        <f t="shared" si="137"/>
        <v xml:space="preserve">Scout G1 </v>
      </c>
      <c r="E2909" s="1" t="s">
        <v>346</v>
      </c>
      <c r="F2909" s="7" t="str">
        <f>TEXT(DATE(MID(H2909, 13, 4), CHOOSE(MATCH( MID(H2909, 5, 3), {"Jan","Feb","Mar","Apr","May","Jun","Jul","Aug","Sep","Oct","Nov","Dec"}, 0), 1, 2, 3, 4, 5, 6, 7, 8, 9, 10, 11, 12), MID(H2909, 9, 2)), "yyyy-mm-dd")</f>
        <v>1992-11-21</v>
      </c>
      <c r="G2909" s="1" t="s">
        <v>5982</v>
      </c>
      <c r="H2909" s="1" t="s">
        <v>5981</v>
      </c>
    </row>
    <row r="2910" spans="1:8" hidden="1" x14ac:dyDescent="0.3">
      <c r="A2910" s="1" t="s">
        <v>5</v>
      </c>
      <c r="B2910" s="1" t="str">
        <f t="shared" si="136"/>
        <v>Russia</v>
      </c>
      <c r="C2910" s="5" t="str">
        <f t="shared" si="135"/>
        <v>1992</v>
      </c>
      <c r="D2910" s="1" t="str">
        <f t="shared" si="137"/>
        <v xml:space="preserve">Soyuz U </v>
      </c>
      <c r="E2910" s="1" t="s">
        <v>346</v>
      </c>
      <c r="F2910" s="7" t="str">
        <f>TEXT(DATE(MID(H2910, 13, 4), CHOOSE(MATCH( MID(H2910, 5, 3), {"Jan","Feb","Mar","Apr","May","Jun","Jul","Aug","Sep","Oct","Nov","Dec"}, 0), 1, 2, 3, 4, 5, 6, 7, 8, 9, 10, 11, 12), MID(H2910, 9, 2)), "yyyy-mm-dd")</f>
        <v>1992-11-20</v>
      </c>
      <c r="G2910" s="1" t="s">
        <v>5984</v>
      </c>
      <c r="H2910" s="1" t="s">
        <v>5983</v>
      </c>
    </row>
    <row r="2911" spans="1:8" hidden="1" x14ac:dyDescent="0.3">
      <c r="A2911" s="1" t="s">
        <v>2022</v>
      </c>
      <c r="B2911" s="1" t="str">
        <f t="shared" si="136"/>
        <v>Kazakhstan</v>
      </c>
      <c r="C2911" s="5" t="str">
        <f t="shared" si="135"/>
        <v>1992</v>
      </c>
      <c r="D2911" s="1" t="str">
        <f t="shared" si="137"/>
        <v xml:space="preserve">Zenit-2 </v>
      </c>
      <c r="E2911" s="1" t="s">
        <v>346</v>
      </c>
      <c r="F2911" s="7" t="str">
        <f>TEXT(DATE(MID(H2911, 13, 4), CHOOSE(MATCH( MID(H2911, 5, 3), {"Jan","Feb","Mar","Apr","May","Jun","Jul","Aug","Sep","Oct","Nov","Dec"}, 0), 1, 2, 3, 4, 5, 6, 7, 8, 9, 10, 11, 12), MID(H2911, 9, 2)), "yyyy-mm-dd")</f>
        <v>1992-11-17</v>
      </c>
      <c r="G2911" s="1" t="s">
        <v>5986</v>
      </c>
      <c r="H2911" s="1" t="s">
        <v>5985</v>
      </c>
    </row>
    <row r="2912" spans="1:8" hidden="1" x14ac:dyDescent="0.3">
      <c r="A2912" s="1" t="s">
        <v>3038</v>
      </c>
      <c r="B2912" s="1" t="str">
        <f t="shared" si="136"/>
        <v>Russia</v>
      </c>
      <c r="C2912" s="5" t="str">
        <f t="shared" si="135"/>
        <v>1992</v>
      </c>
      <c r="D2912" s="1" t="str">
        <f t="shared" si="137"/>
        <v xml:space="preserve">Soyuz U </v>
      </c>
      <c r="E2912" s="1" t="s">
        <v>346</v>
      </c>
      <c r="F2912" s="7" t="str">
        <f>TEXT(DATE(MID(H2912, 13, 4), CHOOSE(MATCH( MID(H2912, 5, 3), {"Jan","Feb","Mar","Apr","May","Jun","Jul","Aug","Sep","Oct","Nov","Dec"}, 0), 1, 2, 3, 4, 5, 6, 7, 8, 9, 10, 11, 12), MID(H2912, 9, 2)), "yyyy-mm-dd")</f>
        <v>1992-11-15</v>
      </c>
      <c r="G2912" s="1" t="s">
        <v>5988</v>
      </c>
      <c r="H2912" s="1" t="s">
        <v>5987</v>
      </c>
    </row>
    <row r="2913" spans="1:8" hidden="1" x14ac:dyDescent="0.3">
      <c r="A2913" s="1" t="s">
        <v>4200</v>
      </c>
      <c r="B2913" s="1" t="str">
        <f t="shared" si="136"/>
        <v>Kazakhstan</v>
      </c>
      <c r="C2913" s="5" t="str">
        <f t="shared" si="135"/>
        <v>1992</v>
      </c>
      <c r="D2913" s="1" t="str">
        <f t="shared" si="137"/>
        <v xml:space="preserve">Proton K/Block-DM-2 </v>
      </c>
      <c r="E2913" s="1" t="s">
        <v>346</v>
      </c>
      <c r="F2913" s="7" t="str">
        <f>TEXT(DATE(MID(H2913, 13, 4), CHOOSE(MATCH( MID(H2913, 5, 3), {"Jan","Feb","Mar","Apr","May","Jun","Jul","Aug","Sep","Oct","Nov","Dec"}, 0), 1, 2, 3, 4, 5, 6, 7, 8, 9, 10, 11, 12), MID(H2913, 9, 2)), "yyyy-mm-dd")</f>
        <v>1992-10-30</v>
      </c>
      <c r="G2913" s="1" t="s">
        <v>5990</v>
      </c>
      <c r="H2913" s="1" t="s">
        <v>5989</v>
      </c>
    </row>
    <row r="2914" spans="1:8" hidden="1" x14ac:dyDescent="0.3">
      <c r="A2914" s="1" t="s">
        <v>1561</v>
      </c>
      <c r="B2914" s="1" t="str">
        <f t="shared" si="136"/>
        <v>Russia</v>
      </c>
      <c r="C2914" s="5" t="str">
        <f t="shared" si="135"/>
        <v>1992</v>
      </c>
      <c r="D2914" s="1" t="str">
        <f t="shared" si="137"/>
        <v xml:space="preserve">Cosmos-3M </v>
      </c>
      <c r="E2914" s="1" t="s">
        <v>346</v>
      </c>
      <c r="F2914" s="7" t="str">
        <f>TEXT(DATE(MID(H2914, 13, 4), CHOOSE(MATCH( MID(H2914, 5, 3), {"Jan","Feb","Mar","Apr","May","Jun","Jul","Aug","Sep","Oct","Nov","Dec"}, 0), 1, 2, 3, 4, 5, 6, 7, 8, 9, 10, 11, 12), MID(H2914, 9, 2)), "yyyy-mm-dd")</f>
        <v>1992-10-29</v>
      </c>
      <c r="G2914" s="1" t="s">
        <v>5992</v>
      </c>
      <c r="H2914" s="1" t="s">
        <v>5991</v>
      </c>
    </row>
    <row r="2915" spans="1:8" hidden="1" x14ac:dyDescent="0.3">
      <c r="A2915" s="1" t="s">
        <v>4338</v>
      </c>
      <c r="B2915" s="1" t="str">
        <f t="shared" si="136"/>
        <v>France</v>
      </c>
      <c r="C2915" s="5" t="str">
        <f t="shared" si="135"/>
        <v>1992</v>
      </c>
      <c r="D2915" s="1" t="str">
        <f t="shared" si="137"/>
        <v xml:space="preserve">Ariane 42P </v>
      </c>
      <c r="E2915" s="1" t="s">
        <v>346</v>
      </c>
      <c r="F2915" s="7" t="str">
        <f>TEXT(DATE(MID(H2915, 13, 4), CHOOSE(MATCH( MID(H2915, 5, 3), {"Jan","Feb","Mar","Apr","May","Jun","Jul","Aug","Sep","Oct","Nov","Dec"}, 0), 1, 2, 3, 4, 5, 6, 7, 8, 9, 10, 11, 12), MID(H2915, 9, 2)), "yyyy-mm-dd")</f>
        <v>1992-10-28</v>
      </c>
      <c r="G2915" s="1" t="s">
        <v>5994</v>
      </c>
      <c r="H2915" s="1" t="s">
        <v>5993</v>
      </c>
    </row>
    <row r="2916" spans="1:8" hidden="1" x14ac:dyDescent="0.3">
      <c r="A2916" s="1" t="s">
        <v>130</v>
      </c>
      <c r="B2916" s="1" t="str">
        <f t="shared" si="136"/>
        <v>Kazakhstan</v>
      </c>
      <c r="C2916" s="5" t="str">
        <f t="shared" si="135"/>
        <v>1992</v>
      </c>
      <c r="D2916" s="1" t="str">
        <f t="shared" si="137"/>
        <v xml:space="preserve">Soyuz U2 </v>
      </c>
      <c r="E2916" s="1" t="s">
        <v>346</v>
      </c>
      <c r="F2916" s="7" t="str">
        <f>TEXT(DATE(MID(H2916, 13, 4), CHOOSE(MATCH( MID(H2916, 5, 3), {"Jan","Feb","Mar","Apr","May","Jun","Jul","Aug","Sep","Oct","Nov","Dec"}, 0), 1, 2, 3, 4, 5, 6, 7, 8, 9, 10, 11, 12), MID(H2916, 9, 2)), "yyyy-mm-dd")</f>
        <v>1992-10-27</v>
      </c>
      <c r="G2916" s="1" t="s">
        <v>5996</v>
      </c>
      <c r="H2916" s="1" t="s">
        <v>5995</v>
      </c>
    </row>
    <row r="2917" spans="1:8" hidden="1" x14ac:dyDescent="0.3">
      <c r="A2917" s="1" t="s">
        <v>658</v>
      </c>
      <c r="B2917" s="1" t="str">
        <f t="shared" si="136"/>
        <v>USA</v>
      </c>
      <c r="C2917" s="5" t="str">
        <f t="shared" si="135"/>
        <v>1992</v>
      </c>
      <c r="D2917" s="1" t="str">
        <f t="shared" si="137"/>
        <v xml:space="preserve">Space Shuttle Columbia </v>
      </c>
      <c r="E2917" s="1" t="s">
        <v>346</v>
      </c>
      <c r="F2917" s="7" t="str">
        <f>TEXT(DATE(MID(H2917, 13, 4), CHOOSE(MATCH( MID(H2917, 5, 3), {"Jan","Feb","Mar","Apr","May","Jun","Jul","Aug","Sep","Oct","Nov","Dec"}, 0), 1, 2, 3, 4, 5, 6, 7, 8, 9, 10, 11, 12), MID(H2917, 9, 2)), "yyyy-mm-dd")</f>
        <v>1992-10-22</v>
      </c>
      <c r="G2917" s="1" t="s">
        <v>5998</v>
      </c>
      <c r="H2917" s="1" t="s">
        <v>5997</v>
      </c>
    </row>
    <row r="2918" spans="1:8" hidden="1" x14ac:dyDescent="0.3">
      <c r="A2918" s="1" t="s">
        <v>3038</v>
      </c>
      <c r="B2918" s="1" t="str">
        <f t="shared" si="136"/>
        <v>Russia</v>
      </c>
      <c r="C2918" s="5" t="str">
        <f t="shared" si="135"/>
        <v>1992</v>
      </c>
      <c r="D2918" s="1" t="str">
        <f t="shared" si="137"/>
        <v xml:space="preserve">Molniya-M /Block 2BL </v>
      </c>
      <c r="E2918" s="1" t="s">
        <v>346</v>
      </c>
      <c r="F2918" s="7" t="str">
        <f>TEXT(DATE(MID(H2918, 13, 4), CHOOSE(MATCH( MID(H2918, 5, 3), {"Jan","Feb","Mar","Apr","May","Jun","Jul","Aug","Sep","Oct","Nov","Dec"}, 0), 1, 2, 3, 4, 5, 6, 7, 8, 9, 10, 11, 12), MID(H2918, 9, 2)), "yyyy-mm-dd")</f>
        <v>1992-10-21</v>
      </c>
      <c r="G2918" s="1" t="s">
        <v>6000</v>
      </c>
      <c r="H2918" s="1" t="s">
        <v>5999</v>
      </c>
    </row>
    <row r="2919" spans="1:8" hidden="1" x14ac:dyDescent="0.3">
      <c r="A2919" s="1" t="s">
        <v>4483</v>
      </c>
      <c r="B2919" s="1" t="str">
        <f t="shared" si="136"/>
        <v>Russia</v>
      </c>
      <c r="C2919" s="5" t="str">
        <f t="shared" si="135"/>
        <v>1992</v>
      </c>
      <c r="D2919" s="1" t="str">
        <f t="shared" si="137"/>
        <v xml:space="preserve">Tsyklon-3 </v>
      </c>
      <c r="E2919" s="1" t="s">
        <v>346</v>
      </c>
      <c r="F2919" s="7" t="str">
        <f>TEXT(DATE(MID(H2919, 13, 4), CHOOSE(MATCH( MID(H2919, 5, 3), {"Jan","Feb","Mar","Apr","May","Jun","Jul","Aug","Sep","Oct","Nov","Dec"}, 0), 1, 2, 3, 4, 5, 6, 7, 8, 9, 10, 11, 12), MID(H2919, 9, 2)), "yyyy-mm-dd")</f>
        <v>1992-10-20</v>
      </c>
      <c r="G2919" s="1" t="s">
        <v>6002</v>
      </c>
      <c r="H2919" s="1" t="s">
        <v>6001</v>
      </c>
    </row>
    <row r="2920" spans="1:8" hidden="1" x14ac:dyDescent="0.3">
      <c r="A2920" s="1" t="s">
        <v>212</v>
      </c>
      <c r="B2920" s="1" t="str">
        <f t="shared" si="136"/>
        <v>Russia</v>
      </c>
      <c r="C2920" s="5" t="str">
        <f t="shared" si="135"/>
        <v>1992</v>
      </c>
      <c r="D2920" s="1" t="str">
        <f t="shared" si="137"/>
        <v xml:space="preserve">Molniya-M /Block ML </v>
      </c>
      <c r="E2920" s="1" t="s">
        <v>346</v>
      </c>
      <c r="F2920" s="7" t="str">
        <f>TEXT(DATE(MID(H2920, 13, 4), CHOOSE(MATCH( MID(H2920, 5, 3), {"Jan","Feb","Mar","Apr","May","Jun","Jul","Aug","Sep","Oct","Nov","Dec"}, 0), 1, 2, 3, 4, 5, 6, 7, 8, 9, 10, 11, 12), MID(H2920, 9, 2)), "yyyy-mm-dd")</f>
        <v>1992-10-14</v>
      </c>
      <c r="G2920" s="1" t="s">
        <v>6004</v>
      </c>
      <c r="H2920" s="1" t="s">
        <v>6003</v>
      </c>
    </row>
    <row r="2921" spans="1:8" hidden="1" x14ac:dyDescent="0.3">
      <c r="A2921" s="1" t="s">
        <v>3160</v>
      </c>
      <c r="B2921" s="1" t="str">
        <f t="shared" si="136"/>
        <v>USA</v>
      </c>
      <c r="C2921" s="5" t="str">
        <f t="shared" si="135"/>
        <v>1992</v>
      </c>
      <c r="D2921" s="1" t="str">
        <f t="shared" si="137"/>
        <v xml:space="preserve">Delta II 7925 </v>
      </c>
      <c r="E2921" s="1" t="s">
        <v>346</v>
      </c>
      <c r="F2921" s="7" t="str">
        <f>TEXT(DATE(MID(H2921, 13, 4), CHOOSE(MATCH( MID(H2921, 5, 3), {"Jan","Feb","Mar","Apr","May","Jun","Jul","Aug","Sep","Oct","Nov","Dec"}, 0), 1, 2, 3, 4, 5, 6, 7, 8, 9, 10, 11, 12), MID(H2921, 9, 2)), "yyyy-mm-dd")</f>
        <v>1992-10-12</v>
      </c>
      <c r="G2921" s="1" t="s">
        <v>6006</v>
      </c>
      <c r="H2921" s="1" t="s">
        <v>6005</v>
      </c>
    </row>
    <row r="2922" spans="1:8" hidden="1" x14ac:dyDescent="0.3">
      <c r="A2922" s="1" t="s">
        <v>5</v>
      </c>
      <c r="B2922" s="1" t="str">
        <f t="shared" si="136"/>
        <v>Russia</v>
      </c>
      <c r="C2922" s="5" t="str">
        <f t="shared" si="135"/>
        <v>1992</v>
      </c>
      <c r="D2922" s="1" t="str">
        <f t="shared" si="137"/>
        <v xml:space="preserve">Soyuz U </v>
      </c>
      <c r="E2922" s="1" t="s">
        <v>346</v>
      </c>
      <c r="F2922" s="7" t="str">
        <f>TEXT(DATE(MID(H2922, 13, 4), CHOOSE(MATCH( MID(H2922, 5, 3), {"Jan","Feb","Mar","Apr","May","Jun","Jul","Aug","Sep","Oct","Nov","Dec"}, 0), 1, 2, 3, 4, 5, 6, 7, 8, 9, 10, 11, 12), MID(H2922, 9, 2)), "yyyy-mm-dd")</f>
        <v>1992-10-08</v>
      </c>
      <c r="G2922" s="1" t="s">
        <v>6008</v>
      </c>
      <c r="H2922" s="1" t="s">
        <v>6007</v>
      </c>
    </row>
    <row r="2923" spans="1:8" hidden="1" x14ac:dyDescent="0.3">
      <c r="A2923" s="1" t="s">
        <v>5301</v>
      </c>
      <c r="B2923" s="1" t="str">
        <f t="shared" si="136"/>
        <v>China</v>
      </c>
      <c r="C2923" s="5" t="str">
        <f t="shared" si="135"/>
        <v>1992</v>
      </c>
      <c r="D2923" s="1" t="str">
        <f t="shared" si="137"/>
        <v xml:space="preserve">Long March 2C </v>
      </c>
      <c r="E2923" s="1" t="s">
        <v>8</v>
      </c>
      <c r="F2923" s="7" t="str">
        <f>TEXT(DATE(MID(H2923, 13, 4), CHOOSE(MATCH( MID(H2923, 5, 3), {"Jan","Feb","Mar","Apr","May","Jun","Jul","Aug","Sep","Oct","Nov","Dec"}, 0), 1, 2, 3, 4, 5, 6, 7, 8, 9, 10, 11, 12), MID(H2923, 9, 2)), "yyyy-mm-dd")</f>
        <v>1992-10-06</v>
      </c>
      <c r="G2923" s="1" t="s">
        <v>6010</v>
      </c>
      <c r="H2923" s="1" t="s">
        <v>6009</v>
      </c>
    </row>
    <row r="2924" spans="1:8" hidden="1" x14ac:dyDescent="0.3">
      <c r="A2924" s="1" t="s">
        <v>11</v>
      </c>
      <c r="B2924" s="1" t="str">
        <f t="shared" si="136"/>
        <v>USA</v>
      </c>
      <c r="C2924" s="5" t="str">
        <f t="shared" si="135"/>
        <v>1992</v>
      </c>
      <c r="D2924" s="1" t="str">
        <f t="shared" si="137"/>
        <v xml:space="preserve">Commercial Titan III </v>
      </c>
      <c r="E2924" s="1" t="s">
        <v>346</v>
      </c>
      <c r="F2924" s="7" t="str">
        <f>TEXT(DATE(MID(H2924, 13, 4), CHOOSE(MATCH( MID(H2924, 5, 3), {"Jan","Feb","Mar","Apr","May","Jun","Jul","Aug","Sep","Oct","Nov","Dec"}, 0), 1, 2, 3, 4, 5, 6, 7, 8, 9, 10, 11, 12), MID(H2924, 9, 2)), "yyyy-mm-dd")</f>
        <v>1992-09-25</v>
      </c>
      <c r="G2924" s="1" t="s">
        <v>6012</v>
      </c>
      <c r="H2924" s="1" t="s">
        <v>6011</v>
      </c>
    </row>
    <row r="2925" spans="1:8" hidden="1" x14ac:dyDescent="0.3">
      <c r="A2925" s="1" t="s">
        <v>3038</v>
      </c>
      <c r="B2925" s="1" t="str">
        <f t="shared" si="136"/>
        <v>Russia</v>
      </c>
      <c r="C2925" s="5" t="str">
        <f t="shared" si="135"/>
        <v>1992</v>
      </c>
      <c r="D2925" s="1" t="str">
        <f t="shared" si="137"/>
        <v xml:space="preserve">Soyuz U </v>
      </c>
      <c r="E2925" s="1" t="s">
        <v>346</v>
      </c>
      <c r="F2925" s="7" t="str">
        <f>TEXT(DATE(MID(H2925, 13, 4), CHOOSE(MATCH( MID(H2925, 5, 3), {"Jan","Feb","Mar","Apr","May","Jun","Jul","Aug","Sep","Oct","Nov","Dec"}, 0), 1, 2, 3, 4, 5, 6, 7, 8, 9, 10, 11, 12), MID(H2925, 9, 2)), "yyyy-mm-dd")</f>
        <v>1992-09-22</v>
      </c>
      <c r="G2925" s="1" t="s">
        <v>6014</v>
      </c>
      <c r="H2925" s="1" t="s">
        <v>6013</v>
      </c>
    </row>
    <row r="2926" spans="1:8" hidden="1" x14ac:dyDescent="0.3">
      <c r="A2926" s="1" t="s">
        <v>658</v>
      </c>
      <c r="B2926" s="1" t="str">
        <f t="shared" si="136"/>
        <v>USA</v>
      </c>
      <c r="C2926" s="5" t="str">
        <f t="shared" si="135"/>
        <v>1992</v>
      </c>
      <c r="D2926" s="1" t="str">
        <f t="shared" si="137"/>
        <v xml:space="preserve">Space Shuttle Endeavour </v>
      </c>
      <c r="E2926" s="1" t="s">
        <v>346</v>
      </c>
      <c r="F2926" s="7" t="str">
        <f>TEXT(DATE(MID(H2926, 13, 4), CHOOSE(MATCH( MID(H2926, 5, 3), {"Jan","Feb","Mar","Apr","May","Jun","Jul","Aug","Sep","Oct","Nov","Dec"}, 0), 1, 2, 3, 4, 5, 6, 7, 8, 9, 10, 11, 12), MID(H2926, 9, 2)), "yyyy-mm-dd")</f>
        <v>1992-09-12</v>
      </c>
      <c r="G2926" s="1" t="s">
        <v>6016</v>
      </c>
      <c r="H2926" s="1" t="s">
        <v>6015</v>
      </c>
    </row>
    <row r="2927" spans="1:8" hidden="1" x14ac:dyDescent="0.3">
      <c r="A2927" s="1" t="s">
        <v>4338</v>
      </c>
      <c r="B2927" s="1" t="str">
        <f t="shared" si="136"/>
        <v>France</v>
      </c>
      <c r="C2927" s="5" t="str">
        <f t="shared" si="135"/>
        <v>1992</v>
      </c>
      <c r="D2927" s="1" t="str">
        <f t="shared" si="137"/>
        <v xml:space="preserve">Ariane 44LP </v>
      </c>
      <c r="E2927" s="1" t="s">
        <v>346</v>
      </c>
      <c r="F2927" s="7" t="str">
        <f>TEXT(DATE(MID(H2927, 13, 4), CHOOSE(MATCH( MID(H2927, 5, 3), {"Jan","Feb","Mar","Apr","May","Jun","Jul","Aug","Sep","Oct","Nov","Dec"}, 0), 1, 2, 3, 4, 5, 6, 7, 8, 9, 10, 11, 12), MID(H2927, 9, 2)), "yyyy-mm-dd")</f>
        <v>1992-09-10</v>
      </c>
      <c r="G2927" s="1" t="s">
        <v>6018</v>
      </c>
      <c r="H2927" s="1" t="s">
        <v>6017</v>
      </c>
    </row>
    <row r="2928" spans="1:8" hidden="1" x14ac:dyDescent="0.3">
      <c r="A2928" s="1" t="s">
        <v>4200</v>
      </c>
      <c r="B2928" s="1" t="str">
        <f t="shared" si="136"/>
        <v>Kazakhstan</v>
      </c>
      <c r="C2928" s="5" t="str">
        <f t="shared" si="135"/>
        <v>1992</v>
      </c>
      <c r="D2928" s="1" t="str">
        <f t="shared" si="137"/>
        <v xml:space="preserve">Proton K/Block-DM-2 </v>
      </c>
      <c r="E2928" s="1" t="s">
        <v>346</v>
      </c>
      <c r="F2928" s="7" t="str">
        <f>TEXT(DATE(MID(H2928, 13, 4), CHOOSE(MATCH( MID(H2928, 5, 3), {"Jan","Feb","Mar","Apr","May","Jun","Jul","Aug","Sep","Oct","Nov","Dec"}, 0), 1, 2, 3, 4, 5, 6, 7, 8, 9, 10, 11, 12), MID(H2928, 9, 2)), "yyyy-mm-dd")</f>
        <v>1992-09-10</v>
      </c>
      <c r="G2928" s="1" t="s">
        <v>6020</v>
      </c>
      <c r="H2928" s="1" t="s">
        <v>6019</v>
      </c>
    </row>
    <row r="2929" spans="1:8" hidden="1" x14ac:dyDescent="0.3">
      <c r="A2929" s="1" t="s">
        <v>3478</v>
      </c>
      <c r="B2929" s="1" t="str">
        <f t="shared" si="136"/>
        <v>USA</v>
      </c>
      <c r="C2929" s="5" t="str">
        <f t="shared" si="135"/>
        <v>1992</v>
      </c>
      <c r="D2929" s="1" t="str">
        <f t="shared" si="137"/>
        <v xml:space="preserve">Delta II 7925 </v>
      </c>
      <c r="E2929" s="1" t="s">
        <v>346</v>
      </c>
      <c r="F2929" s="7" t="str">
        <f>TEXT(DATE(MID(H2929, 13, 4), CHOOSE(MATCH( MID(H2929, 5, 3), {"Jan","Feb","Mar","Apr","May","Jun","Jul","Aug","Sep","Oct","Nov","Dec"}, 0), 1, 2, 3, 4, 5, 6, 7, 8, 9, 10, 11, 12), MID(H2929, 9, 2)), "yyyy-mm-dd")</f>
        <v>1992-09-09</v>
      </c>
      <c r="G2929" s="1" t="s">
        <v>6022</v>
      </c>
      <c r="H2929" s="1" t="s">
        <v>6021</v>
      </c>
    </row>
    <row r="2930" spans="1:8" hidden="1" x14ac:dyDescent="0.3">
      <c r="A2930" s="1" t="s">
        <v>3160</v>
      </c>
      <c r="B2930" s="1" t="str">
        <f t="shared" si="136"/>
        <v>USA</v>
      </c>
      <c r="C2930" s="5" t="str">
        <f t="shared" si="135"/>
        <v>1992</v>
      </c>
      <c r="D2930" s="1" t="str">
        <f t="shared" si="137"/>
        <v xml:space="preserve">Delta II 7925 </v>
      </c>
      <c r="E2930" s="1" t="s">
        <v>346</v>
      </c>
      <c r="F2930" s="7" t="str">
        <f>TEXT(DATE(MID(H2930, 13, 4), CHOOSE(MATCH( MID(H2930, 5, 3), {"Jan","Feb","Mar","Apr","May","Jun","Jul","Aug","Sep","Oct","Nov","Dec"}, 0), 1, 2, 3, 4, 5, 6, 7, 8, 9, 10, 11, 12), MID(H2930, 9, 2)), "yyyy-mm-dd")</f>
        <v>1992-08-31</v>
      </c>
      <c r="G2930" s="1" t="s">
        <v>6024</v>
      </c>
      <c r="H2930" s="1" t="s">
        <v>6023</v>
      </c>
    </row>
    <row r="2931" spans="1:8" hidden="1" x14ac:dyDescent="0.3">
      <c r="A2931" s="1" t="s">
        <v>4092</v>
      </c>
      <c r="B2931" s="1" t="str">
        <f t="shared" si="136"/>
        <v>USA</v>
      </c>
      <c r="C2931" s="5" t="str">
        <f t="shared" si="135"/>
        <v>1992</v>
      </c>
      <c r="D2931" s="1" t="str">
        <f t="shared" si="137"/>
        <v xml:space="preserve">Atlas I </v>
      </c>
      <c r="E2931" s="1" t="s">
        <v>346</v>
      </c>
      <c r="F2931" s="7" t="str">
        <f>TEXT(DATE(MID(H2931, 13, 4), CHOOSE(MATCH( MID(H2931, 5, 3), {"Jan","Feb","Mar","Apr","May","Jun","Jul","Aug","Sep","Oct","Nov","Dec"}, 0), 1, 2, 3, 4, 5, 6, 7, 8, 9, 10, 11, 12), MID(H2931, 9, 2)), "yyyy-mm-dd")</f>
        <v>1992-08-22</v>
      </c>
      <c r="G2931" s="1" t="s">
        <v>6026</v>
      </c>
      <c r="H2931" s="1" t="s">
        <v>6025</v>
      </c>
    </row>
    <row r="2932" spans="1:8" hidden="1" x14ac:dyDescent="0.3">
      <c r="A2932" s="1" t="s">
        <v>3038</v>
      </c>
      <c r="B2932" s="1" t="str">
        <f t="shared" si="136"/>
        <v>Russia</v>
      </c>
      <c r="C2932" s="5" t="str">
        <f t="shared" si="135"/>
        <v>1992</v>
      </c>
      <c r="D2932" s="1" t="str">
        <f t="shared" si="137"/>
        <v xml:space="preserve">Soyuz U </v>
      </c>
      <c r="E2932" s="1" t="s">
        <v>346</v>
      </c>
      <c r="F2932" s="7" t="str">
        <f>TEXT(DATE(MID(H2932, 13, 4), CHOOSE(MATCH( MID(H2932, 5, 3), {"Jan","Feb","Mar","Apr","May","Jun","Jul","Aug","Sep","Oct","Nov","Dec"}, 0), 1, 2, 3, 4, 5, 6, 7, 8, 9, 10, 11, 12), MID(H2932, 9, 2)), "yyyy-mm-dd")</f>
        <v>1992-08-19</v>
      </c>
      <c r="G2932" s="1" t="s">
        <v>5480</v>
      </c>
      <c r="H2932" s="1" t="s">
        <v>6027</v>
      </c>
    </row>
    <row r="2933" spans="1:8" hidden="1" x14ac:dyDescent="0.3">
      <c r="A2933" s="1" t="s">
        <v>130</v>
      </c>
      <c r="B2933" s="1" t="str">
        <f t="shared" si="136"/>
        <v>Kazakhstan</v>
      </c>
      <c r="C2933" s="5" t="str">
        <f t="shared" si="135"/>
        <v>1992</v>
      </c>
      <c r="D2933" s="1" t="str">
        <f t="shared" si="137"/>
        <v xml:space="preserve">Soyuz U2 </v>
      </c>
      <c r="E2933" s="1" t="s">
        <v>346</v>
      </c>
      <c r="F2933" s="7" t="str">
        <f>TEXT(DATE(MID(H2933, 13, 4), CHOOSE(MATCH( MID(H2933, 5, 3), {"Jan","Feb","Mar","Apr","May","Jun","Jul","Aug","Sep","Oct","Nov","Dec"}, 0), 1, 2, 3, 4, 5, 6, 7, 8, 9, 10, 11, 12), MID(H2933, 9, 2)), "yyyy-mm-dd")</f>
        <v>1992-08-15</v>
      </c>
      <c r="G2933" s="1" t="s">
        <v>6029</v>
      </c>
      <c r="H2933" s="1" t="s">
        <v>6028</v>
      </c>
    </row>
    <row r="2934" spans="1:8" hidden="1" x14ac:dyDescent="0.3">
      <c r="A2934" s="1" t="s">
        <v>101</v>
      </c>
      <c r="B2934" s="1" t="str">
        <f t="shared" si="136"/>
        <v>China</v>
      </c>
      <c r="C2934" s="5" t="str">
        <f t="shared" si="135"/>
        <v>1992</v>
      </c>
      <c r="D2934" s="1" t="str">
        <f t="shared" si="137"/>
        <v xml:space="preserve">Long March 2E </v>
      </c>
      <c r="E2934" s="1" t="s">
        <v>346</v>
      </c>
      <c r="F2934" s="7" t="str">
        <f>TEXT(DATE(MID(H2934, 13, 4), CHOOSE(MATCH( MID(H2934, 5, 3), {"Jan","Feb","Mar","Apr","May","Jun","Jul","Aug","Sep","Oct","Nov","Dec"}, 0), 1, 2, 3, 4, 5, 6, 7, 8, 9, 10, 11, 12), MID(H2934, 9, 2)), "yyyy-mm-dd")</f>
        <v>1992-08-13</v>
      </c>
      <c r="G2934" s="1" t="s">
        <v>6031</v>
      </c>
      <c r="H2934" s="1" t="s">
        <v>6030</v>
      </c>
    </row>
    <row r="2935" spans="1:8" hidden="1" x14ac:dyDescent="0.3">
      <c r="A2935" s="1" t="s">
        <v>3373</v>
      </c>
      <c r="B2935" s="1" t="str">
        <f t="shared" si="136"/>
        <v>Russia</v>
      </c>
      <c r="C2935" s="5" t="str">
        <f t="shared" si="135"/>
        <v>1992</v>
      </c>
      <c r="D2935" s="1" t="str">
        <f t="shared" si="137"/>
        <v xml:space="preserve">Cosmos-3M </v>
      </c>
      <c r="E2935" s="1" t="s">
        <v>346</v>
      </c>
      <c r="F2935" s="7" t="str">
        <f>TEXT(DATE(MID(H2935, 13, 4), CHOOSE(MATCH( MID(H2935, 5, 3), {"Jan","Feb","Mar","Apr","May","Jun","Jul","Aug","Sep","Oct","Nov","Dec"}, 0), 1, 2, 3, 4, 5, 6, 7, 8, 9, 10, 11, 12), MID(H2935, 9, 2)), "yyyy-mm-dd")</f>
        <v>1992-08-12</v>
      </c>
      <c r="G2935" s="1" t="s">
        <v>6033</v>
      </c>
      <c r="H2935" s="1" t="s">
        <v>6032</v>
      </c>
    </row>
    <row r="2936" spans="1:8" hidden="1" x14ac:dyDescent="0.3">
      <c r="A2936" s="1" t="s">
        <v>4338</v>
      </c>
      <c r="B2936" s="1" t="str">
        <f t="shared" si="136"/>
        <v>France</v>
      </c>
      <c r="C2936" s="5" t="str">
        <f t="shared" si="135"/>
        <v>1992</v>
      </c>
      <c r="D2936" s="1" t="str">
        <f t="shared" si="137"/>
        <v xml:space="preserve">Ariane 42P </v>
      </c>
      <c r="E2936" s="1" t="s">
        <v>346</v>
      </c>
      <c r="F2936" s="7" t="str">
        <f>TEXT(DATE(MID(H2936, 13, 4), CHOOSE(MATCH( MID(H2936, 5, 3), {"Jan","Feb","Mar","Apr","May","Jun","Jul","Aug","Sep","Oct","Nov","Dec"}, 0), 1, 2, 3, 4, 5, 6, 7, 8, 9, 10, 11, 12), MID(H2936, 9, 2)), "yyyy-mm-dd")</f>
        <v>1992-08-10</v>
      </c>
      <c r="G2936" s="1" t="s">
        <v>6035</v>
      </c>
      <c r="H2936" s="1" t="s">
        <v>6034</v>
      </c>
    </row>
    <row r="2937" spans="1:8" hidden="1" x14ac:dyDescent="0.3">
      <c r="A2937" s="1" t="s">
        <v>5301</v>
      </c>
      <c r="B2937" s="1" t="str">
        <f t="shared" si="136"/>
        <v>China</v>
      </c>
      <c r="C2937" s="5" t="str">
        <f t="shared" si="135"/>
        <v>1992</v>
      </c>
      <c r="D2937" s="1" t="str">
        <f t="shared" si="137"/>
        <v xml:space="preserve">Long March 2D </v>
      </c>
      <c r="E2937" s="1" t="s">
        <v>8</v>
      </c>
      <c r="F2937" s="7" t="str">
        <f>TEXT(DATE(MID(H2937, 13, 4), CHOOSE(MATCH( MID(H2937, 5, 3), {"Jan","Feb","Mar","Apr","May","Jun","Jul","Aug","Sep","Oct","Nov","Dec"}, 0), 1, 2, 3, 4, 5, 6, 7, 8, 9, 10, 11, 12), MID(H2937, 9, 2)), "yyyy-mm-dd")</f>
        <v>1992-08-09</v>
      </c>
      <c r="G2937" s="1" t="s">
        <v>6037</v>
      </c>
      <c r="H2937" s="1" t="s">
        <v>6036</v>
      </c>
    </row>
    <row r="2938" spans="1:8" hidden="1" x14ac:dyDescent="0.3">
      <c r="A2938" s="1" t="s">
        <v>212</v>
      </c>
      <c r="B2938" s="1" t="str">
        <f t="shared" si="136"/>
        <v>Russia</v>
      </c>
      <c r="C2938" s="5" t="str">
        <f t="shared" si="135"/>
        <v>1992</v>
      </c>
      <c r="D2938" s="1" t="str">
        <f t="shared" si="137"/>
        <v xml:space="preserve">Molniya-M /Block NVL </v>
      </c>
      <c r="E2938" s="1" t="s">
        <v>346</v>
      </c>
      <c r="F2938" s="7" t="str">
        <f>TEXT(DATE(MID(H2938, 13, 4), CHOOSE(MATCH( MID(H2938, 5, 3), {"Jan","Feb","Mar","Apr","May","Jun","Jul","Aug","Sep","Oct","Nov","Dec"}, 0), 1, 2, 3, 4, 5, 6, 7, 8, 9, 10, 11, 12), MID(H2938, 9, 2)), "yyyy-mm-dd")</f>
        <v>1992-08-06</v>
      </c>
      <c r="G2938" s="1" t="s">
        <v>6039</v>
      </c>
      <c r="H2938" s="1" t="s">
        <v>6038</v>
      </c>
    </row>
    <row r="2939" spans="1:8" hidden="1" x14ac:dyDescent="0.3">
      <c r="A2939" s="1" t="s">
        <v>658</v>
      </c>
      <c r="B2939" s="1" t="str">
        <f t="shared" si="136"/>
        <v>USA</v>
      </c>
      <c r="C2939" s="5" t="str">
        <f t="shared" si="135"/>
        <v>1992</v>
      </c>
      <c r="D2939" s="1" t="str">
        <f t="shared" si="137"/>
        <v xml:space="preserve">Space Shuttle Atlantis </v>
      </c>
      <c r="E2939" s="1" t="s">
        <v>346</v>
      </c>
      <c r="F2939" s="7" t="str">
        <f>TEXT(DATE(MID(H2939, 13, 4), CHOOSE(MATCH( MID(H2939, 5, 3), {"Jan","Feb","Mar","Apr","May","Jun","Jul","Aug","Sep","Oct","Nov","Dec"}, 0), 1, 2, 3, 4, 5, 6, 7, 8, 9, 10, 11, 12), MID(H2939, 9, 2)), "yyyy-mm-dd")</f>
        <v>1992-07-31</v>
      </c>
      <c r="G2939" s="1" t="s">
        <v>6041</v>
      </c>
      <c r="H2939" s="1" t="s">
        <v>6040</v>
      </c>
    </row>
    <row r="2940" spans="1:8" hidden="1" x14ac:dyDescent="0.3">
      <c r="A2940" s="1" t="s">
        <v>5</v>
      </c>
      <c r="B2940" s="1" t="str">
        <f t="shared" si="136"/>
        <v>Russia</v>
      </c>
      <c r="C2940" s="5" t="str">
        <f t="shared" si="135"/>
        <v>1992</v>
      </c>
      <c r="D2940" s="1" t="str">
        <f t="shared" si="137"/>
        <v xml:space="preserve">Soyuz U </v>
      </c>
      <c r="E2940" s="1" t="s">
        <v>346</v>
      </c>
      <c r="F2940" s="7" t="str">
        <f>TEXT(DATE(MID(H2940, 13, 4), CHOOSE(MATCH( MID(H2940, 5, 3), {"Jan","Feb","Mar","Apr","May","Jun","Jul","Aug","Sep","Oct","Nov","Dec"}, 0), 1, 2, 3, 4, 5, 6, 7, 8, 9, 10, 11, 12), MID(H2940, 9, 2)), "yyyy-mm-dd")</f>
        <v>1992-07-30</v>
      </c>
      <c r="G2940" s="1" t="s">
        <v>6043</v>
      </c>
      <c r="H2940" s="1" t="s">
        <v>6042</v>
      </c>
    </row>
    <row r="2941" spans="1:8" hidden="1" x14ac:dyDescent="0.3">
      <c r="A2941" s="1" t="s">
        <v>4200</v>
      </c>
      <c r="B2941" s="1" t="str">
        <f t="shared" si="136"/>
        <v>Kazakhstan</v>
      </c>
      <c r="C2941" s="5" t="str">
        <f t="shared" si="135"/>
        <v>1992</v>
      </c>
      <c r="D2941" s="1" t="str">
        <f t="shared" si="137"/>
        <v xml:space="preserve">Proton K/Block-DM-2 </v>
      </c>
      <c r="E2941" s="1" t="s">
        <v>346</v>
      </c>
      <c r="F2941" s="7" t="str">
        <f>TEXT(DATE(MID(H2941, 13, 4), CHOOSE(MATCH( MID(H2941, 5, 3), {"Jan","Feb","Mar","Apr","May","Jun","Jul","Aug","Sep","Oct","Nov","Dec"}, 0), 1, 2, 3, 4, 5, 6, 7, 8, 9, 10, 11, 12), MID(H2941, 9, 2)), "yyyy-mm-dd")</f>
        <v>1992-07-30</v>
      </c>
      <c r="G2941" s="1" t="s">
        <v>6045</v>
      </c>
      <c r="H2941" s="1" t="s">
        <v>6044</v>
      </c>
    </row>
    <row r="2942" spans="1:8" hidden="1" x14ac:dyDescent="0.3">
      <c r="A2942" s="1" t="s">
        <v>1630</v>
      </c>
      <c r="B2942" s="1" t="str">
        <f t="shared" si="136"/>
        <v>Kazakhstan</v>
      </c>
      <c r="C2942" s="5" t="str">
        <f t="shared" si="135"/>
        <v>1992</v>
      </c>
      <c r="D2942" s="1" t="str">
        <f t="shared" si="137"/>
        <v xml:space="preserve">Soyuz U2 </v>
      </c>
      <c r="E2942" s="1" t="s">
        <v>346</v>
      </c>
      <c r="F2942" s="7" t="str">
        <f>TEXT(DATE(MID(H2942, 13, 4), CHOOSE(MATCH( MID(H2942, 5, 3), {"Jan","Feb","Mar","Apr","May","Jun","Jul","Aug","Sep","Oct","Nov","Dec"}, 0), 1, 2, 3, 4, 5, 6, 7, 8, 9, 10, 11, 12), MID(H2942, 9, 2)), "yyyy-mm-dd")</f>
        <v>1992-07-27</v>
      </c>
      <c r="G2942" s="1" t="s">
        <v>6047</v>
      </c>
      <c r="H2942" s="1" t="s">
        <v>6046</v>
      </c>
    </row>
    <row r="2943" spans="1:8" hidden="1" x14ac:dyDescent="0.3">
      <c r="A2943" s="1" t="s">
        <v>212</v>
      </c>
      <c r="B2943" s="1" t="str">
        <f t="shared" si="136"/>
        <v>Russia</v>
      </c>
      <c r="C2943" s="5" t="str">
        <f t="shared" si="135"/>
        <v>1992</v>
      </c>
      <c r="D2943" s="1" t="str">
        <f t="shared" si="137"/>
        <v xml:space="preserve">Soyuz U </v>
      </c>
      <c r="E2943" s="1" t="s">
        <v>346</v>
      </c>
      <c r="F2943" s="7" t="str">
        <f>TEXT(DATE(MID(H2943, 13, 4), CHOOSE(MATCH( MID(H2943, 5, 3), {"Jan","Feb","Mar","Apr","May","Jun","Jul","Aug","Sep","Oct","Nov","Dec"}, 0), 1, 2, 3, 4, 5, 6, 7, 8, 9, 10, 11, 12), MID(H2943, 9, 2)), "yyyy-mm-dd")</f>
        <v>1992-07-24</v>
      </c>
      <c r="G2943" s="1" t="s">
        <v>6049</v>
      </c>
      <c r="H2943" s="1" t="s">
        <v>6048</v>
      </c>
    </row>
    <row r="2944" spans="1:8" hidden="1" x14ac:dyDescent="0.3">
      <c r="A2944" s="1" t="s">
        <v>3478</v>
      </c>
      <c r="B2944" s="1" t="str">
        <f t="shared" si="136"/>
        <v>USA</v>
      </c>
      <c r="C2944" s="5" t="str">
        <f t="shared" si="135"/>
        <v>1992</v>
      </c>
      <c r="D2944" s="1" t="str">
        <f t="shared" si="137"/>
        <v xml:space="preserve">Delta II 6925 </v>
      </c>
      <c r="E2944" s="1" t="s">
        <v>346</v>
      </c>
      <c r="F2944" s="7" t="str">
        <f>TEXT(DATE(MID(H2944, 13, 4), CHOOSE(MATCH( MID(H2944, 5, 3), {"Jan","Feb","Mar","Apr","May","Jun","Jul","Aug","Sep","Oct","Nov","Dec"}, 0), 1, 2, 3, 4, 5, 6, 7, 8, 9, 10, 11, 12), MID(H2944, 9, 2)), "yyyy-mm-dd")</f>
        <v>1992-07-24</v>
      </c>
      <c r="G2944" s="1" t="s">
        <v>6051</v>
      </c>
      <c r="H2944" s="1" t="s">
        <v>6050</v>
      </c>
    </row>
    <row r="2945" spans="1:8" hidden="1" x14ac:dyDescent="0.3">
      <c r="A2945" s="1" t="s">
        <v>4200</v>
      </c>
      <c r="B2945" s="1" t="str">
        <f t="shared" si="136"/>
        <v>Kazakhstan</v>
      </c>
      <c r="C2945" s="5" t="str">
        <f t="shared" si="135"/>
        <v>1992</v>
      </c>
      <c r="D2945" s="1" t="str">
        <f t="shared" si="137"/>
        <v xml:space="preserve">Proton K/Block-DM-2 </v>
      </c>
      <c r="E2945" s="1" t="s">
        <v>346</v>
      </c>
      <c r="F2945" s="7" t="str">
        <f>TEXT(DATE(MID(H2945, 13, 4), CHOOSE(MATCH( MID(H2945, 5, 3), {"Jan","Feb","Mar","Apr","May","Jun","Jul","Aug","Sep","Oct","Nov","Dec"}, 0), 1, 2, 3, 4, 5, 6, 7, 8, 9, 10, 11, 12), MID(H2945, 9, 2)), "yyyy-mm-dd")</f>
        <v>1992-07-14</v>
      </c>
      <c r="G2945" s="1" t="s">
        <v>6053</v>
      </c>
      <c r="H2945" s="1" t="s">
        <v>6052</v>
      </c>
    </row>
    <row r="2946" spans="1:8" hidden="1" x14ac:dyDescent="0.3">
      <c r="A2946" s="1" t="s">
        <v>4483</v>
      </c>
      <c r="B2946" s="1" t="str">
        <f t="shared" si="136"/>
        <v>Russia</v>
      </c>
      <c r="C2946" s="5" t="str">
        <f t="shared" ref="C2946:C3009" si="138">TEXT(F2946, "yyyy")</f>
        <v>1992</v>
      </c>
      <c r="D2946" s="1" t="str">
        <f t="shared" si="137"/>
        <v xml:space="preserve">Tsyklon-3 </v>
      </c>
      <c r="E2946" s="1" t="s">
        <v>346</v>
      </c>
      <c r="F2946" s="7" t="str">
        <f>TEXT(DATE(MID(H2946, 13, 4), CHOOSE(MATCH( MID(H2946, 5, 3), {"Jan","Feb","Mar","Apr","May","Jun","Jul","Aug","Sep","Oct","Nov","Dec"}, 0), 1, 2, 3, 4, 5, 6, 7, 8, 9, 10, 11, 12), MID(H2946, 9, 2)), "yyyy-mm-dd")</f>
        <v>1992-07-13</v>
      </c>
      <c r="G2946" s="1" t="s">
        <v>6055</v>
      </c>
      <c r="H2946" s="1" t="s">
        <v>6054</v>
      </c>
    </row>
    <row r="2947" spans="1:8" hidden="1" x14ac:dyDescent="0.3">
      <c r="A2947" s="1" t="s">
        <v>4338</v>
      </c>
      <c r="B2947" s="1" t="str">
        <f t="shared" ref="B2947:B3010" si="139">TRIM(MID(A2947, FIND("|", SUBSTITUTE(A2947, ",", "|", LEN(A2947) - LEN(SUBSTITUTE(A2947,",", "" )))) + 1, LEN(A2947)))</f>
        <v>France</v>
      </c>
      <c r="C2947" s="5" t="str">
        <f t="shared" si="138"/>
        <v>1992</v>
      </c>
      <c r="D2947" s="1" t="str">
        <f t="shared" ref="D2947:D3010" si="140">LEFT(G2947, FIND("|", G2947) - 1)</f>
        <v xml:space="preserve">Ariane 44L </v>
      </c>
      <c r="E2947" s="1" t="s">
        <v>346</v>
      </c>
      <c r="F2947" s="7" t="str">
        <f>TEXT(DATE(MID(H2947, 13, 4), CHOOSE(MATCH( MID(H2947, 5, 3), {"Jan","Feb","Mar","Apr","May","Jun","Jul","Aug","Sep","Oct","Nov","Dec"}, 0), 1, 2, 3, 4, 5, 6, 7, 8, 9, 10, 11, 12), MID(H2947, 9, 2)), "yyyy-mm-dd")</f>
        <v>1992-07-09</v>
      </c>
      <c r="G2947" s="1" t="s">
        <v>6057</v>
      </c>
      <c r="H2947" s="1" t="s">
        <v>6056</v>
      </c>
    </row>
    <row r="2948" spans="1:8" hidden="1" x14ac:dyDescent="0.3">
      <c r="A2948" s="1" t="s">
        <v>212</v>
      </c>
      <c r="B2948" s="1" t="str">
        <f t="shared" si="139"/>
        <v>Russia</v>
      </c>
      <c r="C2948" s="5" t="str">
        <f t="shared" si="138"/>
        <v>1992</v>
      </c>
      <c r="D2948" s="1" t="str">
        <f t="shared" si="140"/>
        <v xml:space="preserve">Molniya-M /Block 2BL </v>
      </c>
      <c r="E2948" s="1" t="s">
        <v>346</v>
      </c>
      <c r="F2948" s="7" t="str">
        <f>TEXT(DATE(MID(H2948, 13, 4), CHOOSE(MATCH( MID(H2948, 5, 3), {"Jan","Feb","Mar","Apr","May","Jun","Jul","Aug","Sep","Oct","Nov","Dec"}, 0), 1, 2, 3, 4, 5, 6, 7, 8, 9, 10, 11, 12), MID(H2948, 9, 2)), "yyyy-mm-dd")</f>
        <v>1992-07-08</v>
      </c>
      <c r="G2948" s="1" t="s">
        <v>6059</v>
      </c>
      <c r="H2948" s="1" t="s">
        <v>6058</v>
      </c>
    </row>
    <row r="2949" spans="1:8" hidden="1" x14ac:dyDescent="0.3">
      <c r="A2949" s="1" t="s">
        <v>3160</v>
      </c>
      <c r="B2949" s="1" t="str">
        <f t="shared" si="139"/>
        <v>USA</v>
      </c>
      <c r="C2949" s="5" t="str">
        <f t="shared" si="138"/>
        <v>1992</v>
      </c>
      <c r="D2949" s="1" t="str">
        <f t="shared" si="140"/>
        <v xml:space="preserve">Delta II 7925 </v>
      </c>
      <c r="E2949" s="1" t="s">
        <v>346</v>
      </c>
      <c r="F2949" s="7" t="str">
        <f>TEXT(DATE(MID(H2949, 13, 4), CHOOSE(MATCH( MID(H2949, 5, 3), {"Jan","Feb","Mar","Apr","May","Jun","Jul","Aug","Sep","Oct","Nov","Dec"}, 0), 1, 2, 3, 4, 5, 6, 7, 8, 9, 10, 11, 12), MID(H2949, 9, 2)), "yyyy-mm-dd")</f>
        <v>1992-07-07</v>
      </c>
      <c r="G2949" s="1" t="s">
        <v>6061</v>
      </c>
      <c r="H2949" s="1" t="s">
        <v>6060</v>
      </c>
    </row>
    <row r="2950" spans="1:8" hidden="1" x14ac:dyDescent="0.3">
      <c r="A2950" s="1" t="s">
        <v>5723</v>
      </c>
      <c r="B2950" s="1" t="str">
        <f t="shared" si="139"/>
        <v>USA</v>
      </c>
      <c r="C2950" s="5" t="str">
        <f t="shared" si="138"/>
        <v>1992</v>
      </c>
      <c r="D2950" s="1" t="str">
        <f t="shared" si="140"/>
        <v xml:space="preserve">Scout G1 </v>
      </c>
      <c r="E2950" s="1" t="s">
        <v>346</v>
      </c>
      <c r="F2950" s="7" t="str">
        <f>TEXT(DATE(MID(H2950, 13, 4), CHOOSE(MATCH( MID(H2950, 5, 3), {"Jan","Feb","Mar","Apr","May","Jun","Jul","Aug","Sep","Oct","Nov","Dec"}, 0), 1, 2, 3, 4, 5, 6, 7, 8, 9, 10, 11, 12), MID(H2950, 9, 2)), "yyyy-mm-dd")</f>
        <v>1992-07-03</v>
      </c>
      <c r="G2950" s="1" t="s">
        <v>6063</v>
      </c>
      <c r="H2950" s="1" t="s">
        <v>6062</v>
      </c>
    </row>
    <row r="2951" spans="1:8" hidden="1" x14ac:dyDescent="0.3">
      <c r="A2951" s="1" t="s">
        <v>4149</v>
      </c>
      <c r="B2951" s="1" t="str">
        <f t="shared" si="139"/>
        <v>USA</v>
      </c>
      <c r="C2951" s="5" t="str">
        <f t="shared" si="138"/>
        <v>1992</v>
      </c>
      <c r="D2951" s="1" t="str">
        <f t="shared" si="140"/>
        <v xml:space="preserve">Atlas II </v>
      </c>
      <c r="E2951" s="1" t="s">
        <v>346</v>
      </c>
      <c r="F2951" s="7" t="str">
        <f>TEXT(DATE(MID(H2951, 13, 4), CHOOSE(MATCH( MID(H2951, 5, 3), {"Jan","Feb","Mar","Apr","May","Jun","Jul","Aug","Sep","Oct","Nov","Dec"}, 0), 1, 2, 3, 4, 5, 6, 7, 8, 9, 10, 11, 12), MID(H2951, 9, 2)), "yyyy-mm-dd")</f>
        <v>1992-07-02</v>
      </c>
      <c r="G2951" s="1" t="s">
        <v>6065</v>
      </c>
      <c r="H2951" s="1" t="s">
        <v>6064</v>
      </c>
    </row>
    <row r="2952" spans="1:8" hidden="1" x14ac:dyDescent="0.3">
      <c r="A2952" s="1" t="s">
        <v>1561</v>
      </c>
      <c r="B2952" s="1" t="str">
        <f t="shared" si="139"/>
        <v>Russia</v>
      </c>
      <c r="C2952" s="5" t="str">
        <f t="shared" si="138"/>
        <v>1992</v>
      </c>
      <c r="D2952" s="1" t="str">
        <f t="shared" si="140"/>
        <v xml:space="preserve">Cosmos-3M </v>
      </c>
      <c r="E2952" s="1" t="s">
        <v>346</v>
      </c>
      <c r="F2952" s="7" t="str">
        <f>TEXT(DATE(MID(H2952, 13, 4), CHOOSE(MATCH( MID(H2952, 5, 3), {"Jan","Feb","Mar","Apr","May","Jun","Jul","Aug","Sep","Oct","Nov","Dec"}, 0), 1, 2, 3, 4, 5, 6, 7, 8, 9, 10, 11, 12), MID(H2952, 9, 2)), "yyyy-mm-dd")</f>
        <v>1992-07-01</v>
      </c>
      <c r="G2952" s="1" t="s">
        <v>6067</v>
      </c>
      <c r="H2952" s="1" t="s">
        <v>6066</v>
      </c>
    </row>
    <row r="2953" spans="1:8" hidden="1" x14ac:dyDescent="0.3">
      <c r="A2953" s="1" t="s">
        <v>130</v>
      </c>
      <c r="B2953" s="1" t="str">
        <f t="shared" si="139"/>
        <v>Kazakhstan</v>
      </c>
      <c r="C2953" s="5" t="str">
        <f t="shared" si="138"/>
        <v>1992</v>
      </c>
      <c r="D2953" s="1" t="str">
        <f t="shared" si="140"/>
        <v xml:space="preserve">Soyuz U2 </v>
      </c>
      <c r="E2953" s="1" t="s">
        <v>346</v>
      </c>
      <c r="F2953" s="7" t="str">
        <f>TEXT(DATE(MID(H2953, 13, 4), CHOOSE(MATCH( MID(H2953, 5, 3), {"Jan","Feb","Mar","Apr","May","Jun","Jul","Aug","Sep","Oct","Nov","Dec"}, 0), 1, 2, 3, 4, 5, 6, 7, 8, 9, 10, 11, 12), MID(H2953, 9, 2)), "yyyy-mm-dd")</f>
        <v>1992-06-30</v>
      </c>
      <c r="G2953" s="1" t="s">
        <v>6069</v>
      </c>
      <c r="H2953" s="1" t="s">
        <v>6068</v>
      </c>
    </row>
    <row r="2954" spans="1:8" hidden="1" x14ac:dyDescent="0.3">
      <c r="A2954" s="1" t="s">
        <v>30</v>
      </c>
      <c r="B2954" s="1" t="str">
        <f t="shared" si="139"/>
        <v>USA</v>
      </c>
      <c r="C2954" s="5" t="str">
        <f t="shared" si="138"/>
        <v>1992</v>
      </c>
      <c r="D2954" s="1" t="str">
        <f t="shared" si="140"/>
        <v xml:space="preserve">Space Shuttle Columbia </v>
      </c>
      <c r="E2954" s="1" t="s">
        <v>346</v>
      </c>
      <c r="F2954" s="7" t="str">
        <f>TEXT(DATE(MID(H2954, 13, 4), CHOOSE(MATCH( MID(H2954, 5, 3), {"Jan","Feb","Mar","Apr","May","Jun","Jul","Aug","Sep","Oct","Nov","Dec"}, 0), 1, 2, 3, 4, 5, 6, 7, 8, 9, 10, 11, 12), MID(H2954, 9, 2)), "yyyy-mm-dd")</f>
        <v>1992-06-25</v>
      </c>
      <c r="G2954" s="1" t="s">
        <v>6071</v>
      </c>
      <c r="H2954" s="1" t="s">
        <v>6070</v>
      </c>
    </row>
    <row r="2955" spans="1:8" hidden="1" x14ac:dyDescent="0.3">
      <c r="A2955" s="1" t="s">
        <v>212</v>
      </c>
      <c r="B2955" s="1" t="str">
        <f t="shared" si="139"/>
        <v>Russia</v>
      </c>
      <c r="C2955" s="5" t="str">
        <f t="shared" si="138"/>
        <v>1992</v>
      </c>
      <c r="D2955" s="1" t="str">
        <f t="shared" si="140"/>
        <v xml:space="preserve">Soyuz U </v>
      </c>
      <c r="E2955" s="1" t="s">
        <v>346</v>
      </c>
      <c r="F2955" s="7" t="str">
        <f>TEXT(DATE(MID(H2955, 13, 4), CHOOSE(MATCH( MID(H2955, 5, 3), {"Jan","Feb","Mar","Apr","May","Jun","Jul","Aug","Sep","Oct","Nov","Dec"}, 0), 1, 2, 3, 4, 5, 6, 7, 8, 9, 10, 11, 12), MID(H2955, 9, 2)), "yyyy-mm-dd")</f>
        <v>1992-06-23</v>
      </c>
      <c r="G2955" s="1" t="s">
        <v>5480</v>
      </c>
      <c r="H2955" s="1" t="s">
        <v>6072</v>
      </c>
    </row>
    <row r="2956" spans="1:8" hidden="1" x14ac:dyDescent="0.3">
      <c r="A2956" s="1" t="s">
        <v>4092</v>
      </c>
      <c r="B2956" s="1" t="str">
        <f t="shared" si="139"/>
        <v>USA</v>
      </c>
      <c r="C2956" s="5" t="str">
        <f t="shared" si="138"/>
        <v>1992</v>
      </c>
      <c r="D2956" s="1" t="str">
        <f t="shared" si="140"/>
        <v xml:space="preserve">Atlas IIA </v>
      </c>
      <c r="E2956" s="1" t="s">
        <v>346</v>
      </c>
      <c r="F2956" s="7" t="str">
        <f>TEXT(DATE(MID(H2956, 13, 4), CHOOSE(MATCH( MID(H2956, 5, 3), {"Jan","Feb","Mar","Apr","May","Jun","Jul","Aug","Sep","Oct","Nov","Dec"}, 0), 1, 2, 3, 4, 5, 6, 7, 8, 9, 10, 11, 12), MID(H2956, 9, 2)), "yyyy-mm-dd")</f>
        <v>1992-06-10</v>
      </c>
      <c r="G2956" s="1" t="s">
        <v>6074</v>
      </c>
      <c r="H2956" s="1" t="s">
        <v>6073</v>
      </c>
    </row>
    <row r="2957" spans="1:8" hidden="1" x14ac:dyDescent="0.3">
      <c r="A2957" s="1" t="s">
        <v>3478</v>
      </c>
      <c r="B2957" s="1" t="str">
        <f t="shared" si="139"/>
        <v>USA</v>
      </c>
      <c r="C2957" s="5" t="str">
        <f t="shared" si="138"/>
        <v>1992</v>
      </c>
      <c r="D2957" s="1" t="str">
        <f t="shared" si="140"/>
        <v xml:space="preserve">Delta II 6920-10 </v>
      </c>
      <c r="E2957" s="1" t="s">
        <v>346</v>
      </c>
      <c r="F2957" s="7" t="str">
        <f>TEXT(DATE(MID(H2957, 13, 4), CHOOSE(MATCH( MID(H2957, 5, 3), {"Jan","Feb","Mar","Apr","May","Jun","Jul","Aug","Sep","Oct","Nov","Dec"}, 0), 1, 2, 3, 4, 5, 6, 7, 8, 9, 10, 11, 12), MID(H2957, 9, 2)), "yyyy-mm-dd")</f>
        <v>1992-06-07</v>
      </c>
      <c r="G2957" s="1" t="s">
        <v>6076</v>
      </c>
      <c r="H2957" s="1" t="s">
        <v>6075</v>
      </c>
    </row>
    <row r="2958" spans="1:8" hidden="1" x14ac:dyDescent="0.3">
      <c r="A2958" s="1" t="s">
        <v>1561</v>
      </c>
      <c r="B2958" s="1" t="str">
        <f t="shared" si="139"/>
        <v>Russia</v>
      </c>
      <c r="C2958" s="5" t="str">
        <f t="shared" si="138"/>
        <v>1992</v>
      </c>
      <c r="D2958" s="1" t="str">
        <f t="shared" si="140"/>
        <v xml:space="preserve">Cosmos-3M </v>
      </c>
      <c r="E2958" s="1" t="s">
        <v>346</v>
      </c>
      <c r="F2958" s="7" t="str">
        <f>TEXT(DATE(MID(H2958, 13, 4), CHOOSE(MATCH( MID(H2958, 5, 3), {"Jan","Feb","Mar","Apr","May","Jun","Jul","Aug","Sep","Oct","Nov","Dec"}, 0), 1, 2, 3, 4, 5, 6, 7, 8, 9, 10, 11, 12), MID(H2958, 9, 2)), "yyyy-mm-dd")</f>
        <v>1992-06-03</v>
      </c>
      <c r="G2958" s="1" t="s">
        <v>6078</v>
      </c>
      <c r="H2958" s="1" t="s">
        <v>6077</v>
      </c>
    </row>
    <row r="2959" spans="1:8" hidden="1" x14ac:dyDescent="0.3">
      <c r="A2959" s="1" t="s">
        <v>3038</v>
      </c>
      <c r="B2959" s="1" t="str">
        <f t="shared" si="139"/>
        <v>Russia</v>
      </c>
      <c r="C2959" s="5" t="str">
        <f t="shared" si="138"/>
        <v>1992</v>
      </c>
      <c r="D2959" s="1" t="str">
        <f t="shared" si="140"/>
        <v xml:space="preserve">Soyuz U </v>
      </c>
      <c r="E2959" s="1" t="s">
        <v>346</v>
      </c>
      <c r="F2959" s="7" t="str">
        <f>TEXT(DATE(MID(H2959, 13, 4), CHOOSE(MATCH( MID(H2959, 5, 3), {"Jan","Feb","Mar","Apr","May","Jun","Jul","Aug","Sep","Oct","Nov","Dec"}, 0), 1, 2, 3, 4, 5, 6, 7, 8, 9, 10, 11, 12), MID(H2959, 9, 2)), "yyyy-mm-dd")</f>
        <v>1992-05-28</v>
      </c>
      <c r="G2959" s="1" t="s">
        <v>6080</v>
      </c>
      <c r="H2959" s="1" t="s">
        <v>6079</v>
      </c>
    </row>
    <row r="2960" spans="1:8" hidden="1" x14ac:dyDescent="0.3">
      <c r="A2960" s="1" t="s">
        <v>5726</v>
      </c>
      <c r="B2960" s="1" t="str">
        <f t="shared" si="139"/>
        <v>India</v>
      </c>
      <c r="C2960" s="5" t="str">
        <f t="shared" si="138"/>
        <v>1992</v>
      </c>
      <c r="D2960" s="1" t="str">
        <f t="shared" si="140"/>
        <v xml:space="preserve">ASLV </v>
      </c>
      <c r="E2960" s="1" t="s">
        <v>346</v>
      </c>
      <c r="F2960" s="7" t="str">
        <f>TEXT(DATE(MID(H2960, 13, 4), CHOOSE(MATCH( MID(H2960, 5, 3), {"Jan","Feb","Mar","Apr","May","Jun","Jul","Aug","Sep","Oct","Nov","Dec"}, 0), 1, 2, 3, 4, 5, 6, 7, 8, 9, 10, 11, 12), MID(H2960, 9, 2)), "yyyy-mm-dd")</f>
        <v>1992-05-20</v>
      </c>
      <c r="G2960" s="1" t="s">
        <v>6082</v>
      </c>
      <c r="H2960" s="1" t="s">
        <v>6081</v>
      </c>
    </row>
    <row r="2961" spans="1:8" hidden="1" x14ac:dyDescent="0.3">
      <c r="A2961" s="1" t="s">
        <v>3160</v>
      </c>
      <c r="B2961" s="1" t="str">
        <f t="shared" si="139"/>
        <v>USA</v>
      </c>
      <c r="C2961" s="5" t="str">
        <f t="shared" si="138"/>
        <v>1992</v>
      </c>
      <c r="D2961" s="1" t="str">
        <f t="shared" si="140"/>
        <v xml:space="preserve">Delta II 7925 </v>
      </c>
      <c r="E2961" s="1" t="s">
        <v>346</v>
      </c>
      <c r="F2961" s="7" t="str">
        <f>TEXT(DATE(MID(H2961, 13, 4), CHOOSE(MATCH( MID(H2961, 5, 3), {"Jan","Feb","Mar","Apr","May","Jun","Jul","Aug","Sep","Oct","Nov","Dec"}, 0), 1, 2, 3, 4, 5, 6, 7, 8, 9, 10, 11, 12), MID(H2961, 9, 2)), "yyyy-mm-dd")</f>
        <v>1992-05-14</v>
      </c>
      <c r="G2961" s="1" t="s">
        <v>6084</v>
      </c>
      <c r="H2961" s="1" t="s">
        <v>6083</v>
      </c>
    </row>
    <row r="2962" spans="1:8" hidden="1" x14ac:dyDescent="0.3">
      <c r="A2962" s="1" t="s">
        <v>658</v>
      </c>
      <c r="B2962" s="1" t="str">
        <f t="shared" si="139"/>
        <v>USA</v>
      </c>
      <c r="C2962" s="5" t="str">
        <f t="shared" si="138"/>
        <v>1992</v>
      </c>
      <c r="D2962" s="1" t="str">
        <f t="shared" si="140"/>
        <v xml:space="preserve">Space Shuttle Endeavour </v>
      </c>
      <c r="E2962" s="1" t="s">
        <v>346</v>
      </c>
      <c r="F2962" s="7" t="str">
        <f>TEXT(DATE(MID(H2962, 13, 4), CHOOSE(MATCH( MID(H2962, 5, 3), {"Jan","Feb","Mar","Apr","May","Jun","Jul","Aug","Sep","Oct","Nov","Dec"}, 0), 1, 2, 3, 4, 5, 6, 7, 8, 9, 10, 11, 12), MID(H2962, 9, 2)), "yyyy-mm-dd")</f>
        <v>1992-05-07</v>
      </c>
      <c r="G2962" s="1" t="s">
        <v>6086</v>
      </c>
      <c r="H2962" s="1" t="s">
        <v>6085</v>
      </c>
    </row>
    <row r="2963" spans="1:8" hidden="1" x14ac:dyDescent="0.3">
      <c r="A2963" s="1" t="s">
        <v>1630</v>
      </c>
      <c r="B2963" s="1" t="str">
        <f t="shared" si="139"/>
        <v>Kazakhstan</v>
      </c>
      <c r="C2963" s="5" t="str">
        <f t="shared" si="138"/>
        <v>1992</v>
      </c>
      <c r="D2963" s="1" t="str">
        <f t="shared" si="140"/>
        <v xml:space="preserve">Soyuz U </v>
      </c>
      <c r="E2963" s="1" t="s">
        <v>346</v>
      </c>
      <c r="F2963" s="7" t="str">
        <f>TEXT(DATE(MID(H2963, 13, 4), CHOOSE(MATCH( MID(H2963, 5, 3), {"Jan","Feb","Mar","Apr","May","Jun","Jul","Aug","Sep","Oct","Nov","Dec"}, 0), 1, 2, 3, 4, 5, 6, 7, 8, 9, 10, 11, 12), MID(H2963, 9, 2)), "yyyy-mm-dd")</f>
        <v>1992-04-29</v>
      </c>
      <c r="G2963" s="1" t="s">
        <v>6088</v>
      </c>
      <c r="H2963" s="1" t="s">
        <v>6087</v>
      </c>
    </row>
    <row r="2964" spans="1:8" hidden="1" x14ac:dyDescent="0.3">
      <c r="A2964" s="1" t="s">
        <v>5</v>
      </c>
      <c r="B2964" s="1" t="str">
        <f t="shared" si="139"/>
        <v>Russia</v>
      </c>
      <c r="C2964" s="5" t="str">
        <f t="shared" si="138"/>
        <v>1992</v>
      </c>
      <c r="D2964" s="1" t="str">
        <f t="shared" si="140"/>
        <v xml:space="preserve">Soyuz U </v>
      </c>
      <c r="E2964" s="1" t="s">
        <v>346</v>
      </c>
      <c r="F2964" s="7" t="str">
        <f>TEXT(DATE(MID(H2964, 13, 4), CHOOSE(MATCH( MID(H2964, 5, 3), {"Jan","Feb","Mar","Apr","May","Jun","Jul","Aug","Sep","Oct","Nov","Dec"}, 0), 1, 2, 3, 4, 5, 6, 7, 8, 9, 10, 11, 12), MID(H2964, 9, 2)), "yyyy-mm-dd")</f>
        <v>1992-04-29</v>
      </c>
      <c r="G2964" s="1" t="s">
        <v>5480</v>
      </c>
      <c r="H2964" s="1" t="s">
        <v>6089</v>
      </c>
    </row>
    <row r="2965" spans="1:8" hidden="1" x14ac:dyDescent="0.3">
      <c r="A2965" s="1" t="s">
        <v>4249</v>
      </c>
      <c r="B2965" s="1" t="str">
        <f t="shared" si="139"/>
        <v>USA</v>
      </c>
      <c r="C2965" s="5" t="str">
        <f t="shared" si="138"/>
        <v>1992</v>
      </c>
      <c r="D2965" s="1" t="str">
        <f t="shared" si="140"/>
        <v xml:space="preserve">Titan II(23)G </v>
      </c>
      <c r="E2965" s="1" t="s">
        <v>346</v>
      </c>
      <c r="F2965" s="7" t="str">
        <f>TEXT(DATE(MID(H2965, 13, 4), CHOOSE(MATCH( MID(H2965, 5, 3), {"Jan","Feb","Mar","Apr","May","Jun","Jul","Aug","Sep","Oct","Nov","Dec"}, 0), 1, 2, 3, 4, 5, 6, 7, 8, 9, 10, 11, 12), MID(H2965, 9, 2)), "yyyy-mm-dd")</f>
        <v>1992-04-25</v>
      </c>
      <c r="G2965" s="1" t="s">
        <v>6091</v>
      </c>
      <c r="H2965" s="1" t="s">
        <v>6090</v>
      </c>
    </row>
    <row r="2966" spans="1:8" hidden="1" x14ac:dyDescent="0.3">
      <c r="A2966" s="1" t="s">
        <v>1630</v>
      </c>
      <c r="B2966" s="1" t="str">
        <f t="shared" si="139"/>
        <v>Kazakhstan</v>
      </c>
      <c r="C2966" s="5" t="str">
        <f t="shared" si="138"/>
        <v>1992</v>
      </c>
      <c r="D2966" s="1" t="str">
        <f t="shared" si="140"/>
        <v xml:space="preserve">Soyuz U2 </v>
      </c>
      <c r="E2966" s="1" t="s">
        <v>346</v>
      </c>
      <c r="F2966" s="7" t="str">
        <f>TEXT(DATE(MID(H2966, 13, 4), CHOOSE(MATCH( MID(H2966, 5, 3), {"Jan","Feb","Mar","Apr","May","Jun","Jul","Aug","Sep","Oct","Nov","Dec"}, 0), 1, 2, 3, 4, 5, 6, 7, 8, 9, 10, 11, 12), MID(H2966, 9, 2)), "yyyy-mm-dd")</f>
        <v>1992-04-19</v>
      </c>
      <c r="G2966" s="1" t="s">
        <v>6093</v>
      </c>
      <c r="H2966" s="1" t="s">
        <v>6092</v>
      </c>
    </row>
    <row r="2967" spans="1:8" hidden="1" x14ac:dyDescent="0.3">
      <c r="A2967" s="1" t="s">
        <v>4338</v>
      </c>
      <c r="B2967" s="1" t="str">
        <f t="shared" si="139"/>
        <v>France</v>
      </c>
      <c r="C2967" s="5" t="str">
        <f t="shared" si="138"/>
        <v>1992</v>
      </c>
      <c r="D2967" s="1" t="str">
        <f t="shared" si="140"/>
        <v xml:space="preserve">Ariane 44L </v>
      </c>
      <c r="E2967" s="1" t="s">
        <v>346</v>
      </c>
      <c r="F2967" s="7" t="str">
        <f>TEXT(DATE(MID(H2967, 13, 4), CHOOSE(MATCH( MID(H2967, 5, 3), {"Jan","Feb","Mar","Apr","May","Jun","Jul","Aug","Sep","Oct","Nov","Dec"}, 0), 1, 2, 3, 4, 5, 6, 7, 8, 9, 10, 11, 12), MID(H2967, 9, 2)), "yyyy-mm-dd")</f>
        <v>1992-04-15</v>
      </c>
      <c r="G2967" s="1" t="s">
        <v>6095</v>
      </c>
      <c r="H2967" s="1" t="s">
        <v>6094</v>
      </c>
    </row>
    <row r="2968" spans="1:8" hidden="1" x14ac:dyDescent="0.3">
      <c r="A2968" s="1" t="s">
        <v>3373</v>
      </c>
      <c r="B2968" s="1" t="str">
        <f t="shared" si="139"/>
        <v>Russia</v>
      </c>
      <c r="C2968" s="5" t="str">
        <f t="shared" si="138"/>
        <v>1992</v>
      </c>
      <c r="D2968" s="1" t="str">
        <f t="shared" si="140"/>
        <v xml:space="preserve">Cosmos-3M </v>
      </c>
      <c r="E2968" s="1" t="s">
        <v>346</v>
      </c>
      <c r="F2968" s="7" t="str">
        <f>TEXT(DATE(MID(H2968, 13, 4), CHOOSE(MATCH( MID(H2968, 5, 3), {"Jan","Feb","Mar","Apr","May","Jun","Jul","Aug","Sep","Oct","Nov","Dec"}, 0), 1, 2, 3, 4, 5, 6, 7, 8, 9, 10, 11, 12), MID(H2968, 9, 2)), "yyyy-mm-dd")</f>
        <v>1992-04-15</v>
      </c>
      <c r="G2968" s="1" t="s">
        <v>6097</v>
      </c>
      <c r="H2968" s="1" t="s">
        <v>6096</v>
      </c>
    </row>
    <row r="2969" spans="1:8" hidden="1" x14ac:dyDescent="0.3">
      <c r="A2969" s="1" t="s">
        <v>3160</v>
      </c>
      <c r="B2969" s="1" t="str">
        <f t="shared" si="139"/>
        <v>USA</v>
      </c>
      <c r="C2969" s="5" t="str">
        <f t="shared" si="138"/>
        <v>1992</v>
      </c>
      <c r="D2969" s="1" t="str">
        <f t="shared" si="140"/>
        <v xml:space="preserve">Delta II 7925 </v>
      </c>
      <c r="E2969" s="1" t="s">
        <v>346</v>
      </c>
      <c r="F2969" s="7" t="str">
        <f>TEXT(DATE(MID(H2969, 13, 4), CHOOSE(MATCH( MID(H2969, 5, 3), {"Jan","Feb","Mar","Apr","May","Jun","Jul","Aug","Sep","Oct","Nov","Dec"}, 0), 1, 2, 3, 4, 5, 6, 7, 8, 9, 10, 11, 12), MID(H2969, 9, 2)), "yyyy-mm-dd")</f>
        <v>1992-04-10</v>
      </c>
      <c r="G2969" s="1" t="s">
        <v>6099</v>
      </c>
      <c r="H2969" s="1" t="s">
        <v>6098</v>
      </c>
    </row>
    <row r="2970" spans="1:8" hidden="1" x14ac:dyDescent="0.3">
      <c r="A2970" s="1" t="s">
        <v>130</v>
      </c>
      <c r="B2970" s="1" t="str">
        <f t="shared" si="139"/>
        <v>Kazakhstan</v>
      </c>
      <c r="C2970" s="5" t="str">
        <f t="shared" si="138"/>
        <v>1992</v>
      </c>
      <c r="D2970" s="1" t="str">
        <f t="shared" si="140"/>
        <v xml:space="preserve">Soyuz U </v>
      </c>
      <c r="E2970" s="1" t="s">
        <v>346</v>
      </c>
      <c r="F2970" s="7" t="str">
        <f>TEXT(DATE(MID(H2970, 13, 4), CHOOSE(MATCH( MID(H2970, 5, 3), {"Jan","Feb","Mar","Apr","May","Jun","Jul","Aug","Sep","Oct","Nov","Dec"}, 0), 1, 2, 3, 4, 5, 6, 7, 8, 9, 10, 11, 12), MID(H2970, 9, 2)), "yyyy-mm-dd")</f>
        <v>1992-04-08</v>
      </c>
      <c r="G2970" s="1" t="s">
        <v>6101</v>
      </c>
      <c r="H2970" s="1" t="s">
        <v>6100</v>
      </c>
    </row>
    <row r="2971" spans="1:8" hidden="1" x14ac:dyDescent="0.3">
      <c r="A2971" s="1" t="s">
        <v>4200</v>
      </c>
      <c r="B2971" s="1" t="str">
        <f t="shared" si="139"/>
        <v>Kazakhstan</v>
      </c>
      <c r="C2971" s="5" t="str">
        <f t="shared" si="138"/>
        <v>1992</v>
      </c>
      <c r="D2971" s="1" t="str">
        <f t="shared" si="140"/>
        <v xml:space="preserve">Proton K/Block-DM-2 </v>
      </c>
      <c r="E2971" s="1" t="s">
        <v>346</v>
      </c>
      <c r="F2971" s="7" t="str">
        <f>TEXT(DATE(MID(H2971, 13, 4), CHOOSE(MATCH( MID(H2971, 5, 3), {"Jan","Feb","Mar","Apr","May","Jun","Jul","Aug","Sep","Oct","Nov","Dec"}, 0), 1, 2, 3, 4, 5, 6, 7, 8, 9, 10, 11, 12), MID(H2971, 9, 2)), "yyyy-mm-dd")</f>
        <v>1992-04-02</v>
      </c>
      <c r="G2971" s="1" t="s">
        <v>6103</v>
      </c>
      <c r="H2971" s="1" t="s">
        <v>6102</v>
      </c>
    </row>
    <row r="2972" spans="1:8" hidden="1" x14ac:dyDescent="0.3">
      <c r="A2972" s="1" t="s">
        <v>3038</v>
      </c>
      <c r="B2972" s="1" t="str">
        <f t="shared" si="139"/>
        <v>Russia</v>
      </c>
      <c r="C2972" s="5" t="str">
        <f t="shared" si="138"/>
        <v>1992</v>
      </c>
      <c r="D2972" s="1" t="str">
        <f t="shared" si="140"/>
        <v xml:space="preserve">Soyuz U </v>
      </c>
      <c r="E2972" s="1" t="s">
        <v>346</v>
      </c>
      <c r="F2972" s="7" t="str">
        <f>TEXT(DATE(MID(H2972, 13, 4), CHOOSE(MATCH( MID(H2972, 5, 3), {"Jan","Feb","Mar","Apr","May","Jun","Jul","Aug","Sep","Oct","Nov","Dec"}, 0), 1, 2, 3, 4, 5, 6, 7, 8, 9, 10, 11, 12), MID(H2972, 9, 2)), "yyyy-mm-dd")</f>
        <v>1992-04-01</v>
      </c>
      <c r="G2972" s="1" t="s">
        <v>6105</v>
      </c>
      <c r="H2972" s="1" t="s">
        <v>6104</v>
      </c>
    </row>
    <row r="2973" spans="1:8" hidden="1" x14ac:dyDescent="0.3">
      <c r="A2973" s="1" t="s">
        <v>30</v>
      </c>
      <c r="B2973" s="1" t="str">
        <f t="shared" si="139"/>
        <v>USA</v>
      </c>
      <c r="C2973" s="5" t="str">
        <f t="shared" si="138"/>
        <v>1992</v>
      </c>
      <c r="D2973" s="1" t="str">
        <f t="shared" si="140"/>
        <v xml:space="preserve">Space Shuttle Atlantis </v>
      </c>
      <c r="E2973" s="1" t="s">
        <v>346</v>
      </c>
      <c r="F2973" s="7" t="str">
        <f>TEXT(DATE(MID(H2973, 13, 4), CHOOSE(MATCH( MID(H2973, 5, 3), {"Jan","Feb","Mar","Apr","May","Jun","Jul","Aug","Sep","Oct","Nov","Dec"}, 0), 1, 2, 3, 4, 5, 6, 7, 8, 9, 10, 11, 12), MID(H2973, 9, 2)), "yyyy-mm-dd")</f>
        <v>1992-03-24</v>
      </c>
      <c r="G2973" s="1" t="s">
        <v>6107</v>
      </c>
      <c r="H2973" s="1" t="s">
        <v>6106</v>
      </c>
    </row>
    <row r="2974" spans="1:8" hidden="1" x14ac:dyDescent="0.3">
      <c r="A2974" s="1" t="s">
        <v>1630</v>
      </c>
      <c r="B2974" s="1" t="str">
        <f t="shared" si="139"/>
        <v>Kazakhstan</v>
      </c>
      <c r="C2974" s="5" t="str">
        <f t="shared" si="138"/>
        <v>1992</v>
      </c>
      <c r="D2974" s="1" t="str">
        <f t="shared" si="140"/>
        <v xml:space="preserve">Soyuz U2 </v>
      </c>
      <c r="E2974" s="1" t="s">
        <v>346</v>
      </c>
      <c r="F2974" s="7" t="str">
        <f>TEXT(DATE(MID(H2974, 13, 4), CHOOSE(MATCH( MID(H2974, 5, 3), {"Jan","Feb","Mar","Apr","May","Jun","Jul","Aug","Sep","Oct","Nov","Dec"}, 0), 1, 2, 3, 4, 5, 6, 7, 8, 9, 10, 11, 12), MID(H2974, 9, 2)), "yyyy-mm-dd")</f>
        <v>1992-03-17</v>
      </c>
      <c r="G2974" s="1" t="s">
        <v>6109</v>
      </c>
      <c r="H2974" s="1" t="s">
        <v>6108</v>
      </c>
    </row>
    <row r="2975" spans="1:8" hidden="1" x14ac:dyDescent="0.3">
      <c r="A2975" s="1" t="s">
        <v>4092</v>
      </c>
      <c r="B2975" s="1" t="str">
        <f t="shared" si="139"/>
        <v>USA</v>
      </c>
      <c r="C2975" s="5" t="str">
        <f t="shared" si="138"/>
        <v>1992</v>
      </c>
      <c r="D2975" s="1" t="str">
        <f t="shared" si="140"/>
        <v xml:space="preserve">Atlas I </v>
      </c>
      <c r="E2975" s="1" t="s">
        <v>346</v>
      </c>
      <c r="F2975" s="7" t="str">
        <f>TEXT(DATE(MID(H2975, 13, 4), CHOOSE(MATCH( MID(H2975, 5, 3), {"Jan","Feb","Mar","Apr","May","Jun","Jul","Aug","Sep","Oct","Nov","Dec"}, 0), 1, 2, 3, 4, 5, 6, 7, 8, 9, 10, 11, 12), MID(H2975, 9, 2)), "yyyy-mm-dd")</f>
        <v>1992-03-14</v>
      </c>
      <c r="G2975" s="1" t="s">
        <v>6111</v>
      </c>
      <c r="H2975" s="1" t="s">
        <v>6110</v>
      </c>
    </row>
    <row r="2976" spans="1:8" hidden="1" x14ac:dyDescent="0.3">
      <c r="A2976" s="1" t="s">
        <v>3373</v>
      </c>
      <c r="B2976" s="1" t="str">
        <f t="shared" si="139"/>
        <v>Russia</v>
      </c>
      <c r="C2976" s="5" t="str">
        <f t="shared" si="138"/>
        <v>1992</v>
      </c>
      <c r="D2976" s="1" t="str">
        <f t="shared" si="140"/>
        <v xml:space="preserve">Cosmos-3M </v>
      </c>
      <c r="E2976" s="1" t="s">
        <v>346</v>
      </c>
      <c r="F2976" s="7" t="str">
        <f>TEXT(DATE(MID(H2976, 13, 4), CHOOSE(MATCH( MID(H2976, 5, 3), {"Jan","Feb","Mar","Apr","May","Jun","Jul","Aug","Sep","Oct","Nov","Dec"}, 0), 1, 2, 3, 4, 5, 6, 7, 8, 9, 10, 11, 12), MID(H2976, 9, 2)), "yyyy-mm-dd")</f>
        <v>1992-03-09</v>
      </c>
      <c r="G2976" s="1" t="s">
        <v>6113</v>
      </c>
      <c r="H2976" s="1" t="s">
        <v>6112</v>
      </c>
    </row>
    <row r="2977" spans="1:8" hidden="1" x14ac:dyDescent="0.3">
      <c r="A2977" s="1" t="s">
        <v>5</v>
      </c>
      <c r="B2977" s="1" t="str">
        <f t="shared" si="139"/>
        <v>Russia</v>
      </c>
      <c r="C2977" s="5" t="str">
        <f t="shared" si="138"/>
        <v>1992</v>
      </c>
      <c r="D2977" s="1" t="str">
        <f t="shared" si="140"/>
        <v xml:space="preserve">Molniya-M /Block ML </v>
      </c>
      <c r="E2977" s="1" t="s">
        <v>346</v>
      </c>
      <c r="F2977" s="7" t="str">
        <f>TEXT(DATE(MID(H2977, 13, 4), CHOOSE(MATCH( MID(H2977, 5, 3), {"Jan","Feb","Mar","Apr","May","Jun","Jul","Aug","Sep","Oct","Nov","Dec"}, 0), 1, 2, 3, 4, 5, 6, 7, 8, 9, 10, 11, 12), MID(H2977, 9, 2)), "yyyy-mm-dd")</f>
        <v>1992-03-04</v>
      </c>
      <c r="G2977" s="1" t="s">
        <v>6115</v>
      </c>
      <c r="H2977" s="1" t="s">
        <v>6114</v>
      </c>
    </row>
    <row r="2978" spans="1:8" hidden="1" x14ac:dyDescent="0.3">
      <c r="A2978" s="1" t="s">
        <v>4338</v>
      </c>
      <c r="B2978" s="1" t="str">
        <f t="shared" si="139"/>
        <v>France</v>
      </c>
      <c r="C2978" s="5" t="str">
        <f t="shared" si="138"/>
        <v>1992</v>
      </c>
      <c r="D2978" s="1" t="str">
        <f t="shared" si="140"/>
        <v xml:space="preserve">Ariane 44L </v>
      </c>
      <c r="E2978" s="1" t="s">
        <v>346</v>
      </c>
      <c r="F2978" s="7" t="str">
        <f>TEXT(DATE(MID(H2978, 13, 4), CHOOSE(MATCH( MID(H2978, 5, 3), {"Jan","Feb","Mar","Apr","May","Jun","Jul","Aug","Sep","Oct","Nov","Dec"}, 0), 1, 2, 3, 4, 5, 6, 7, 8, 9, 10, 11, 12), MID(H2978, 9, 2)), "yyyy-mm-dd")</f>
        <v>1992-02-26</v>
      </c>
      <c r="G2978" s="1" t="s">
        <v>6117</v>
      </c>
      <c r="H2978" s="1" t="s">
        <v>6116</v>
      </c>
    </row>
    <row r="2979" spans="1:8" hidden="1" x14ac:dyDescent="0.3">
      <c r="A2979" s="1" t="s">
        <v>3160</v>
      </c>
      <c r="B2979" s="1" t="str">
        <f t="shared" si="139"/>
        <v>USA</v>
      </c>
      <c r="C2979" s="5" t="str">
        <f t="shared" si="138"/>
        <v>1992</v>
      </c>
      <c r="D2979" s="1" t="str">
        <f t="shared" si="140"/>
        <v xml:space="preserve">Delta II 7925 </v>
      </c>
      <c r="E2979" s="1" t="s">
        <v>346</v>
      </c>
      <c r="F2979" s="7" t="str">
        <f>TEXT(DATE(MID(H2979, 13, 4), CHOOSE(MATCH( MID(H2979, 5, 3), {"Jan","Feb","Mar","Apr","May","Jun","Jul","Aug","Sep","Oct","Nov","Dec"}, 0), 1, 2, 3, 4, 5, 6, 7, 8, 9, 10, 11, 12), MID(H2979, 9, 2)), "yyyy-mm-dd")</f>
        <v>1992-02-23</v>
      </c>
      <c r="G2979" s="1" t="s">
        <v>6119</v>
      </c>
      <c r="H2979" s="1" t="s">
        <v>6118</v>
      </c>
    </row>
    <row r="2980" spans="1:8" hidden="1" x14ac:dyDescent="0.3">
      <c r="A2980" s="1" t="s">
        <v>1561</v>
      </c>
      <c r="B2980" s="1" t="str">
        <f t="shared" si="139"/>
        <v>Russia</v>
      </c>
      <c r="C2980" s="5" t="str">
        <f t="shared" si="138"/>
        <v>1992</v>
      </c>
      <c r="D2980" s="1" t="str">
        <f t="shared" si="140"/>
        <v xml:space="preserve">Cosmos-3M </v>
      </c>
      <c r="E2980" s="1" t="s">
        <v>346</v>
      </c>
      <c r="F2980" s="7" t="str">
        <f>TEXT(DATE(MID(H2980, 13, 4), CHOOSE(MATCH( MID(H2980, 5, 3), {"Jan","Feb","Mar","Apr","May","Jun","Jul","Aug","Sep","Oct","Nov","Dec"}, 0), 1, 2, 3, 4, 5, 6, 7, 8, 9, 10, 11, 12), MID(H2980, 9, 2)), "yyyy-mm-dd")</f>
        <v>1992-02-17</v>
      </c>
      <c r="G2980" s="1" t="s">
        <v>6121</v>
      </c>
      <c r="H2980" s="1" t="s">
        <v>6120</v>
      </c>
    </row>
    <row r="2981" spans="1:8" hidden="1" x14ac:dyDescent="0.3">
      <c r="A2981" s="1" t="s">
        <v>61</v>
      </c>
      <c r="B2981" s="1" t="str">
        <f t="shared" si="139"/>
        <v>Japan</v>
      </c>
      <c r="C2981" s="5" t="str">
        <f t="shared" si="138"/>
        <v>1992</v>
      </c>
      <c r="D2981" s="1" t="str">
        <f t="shared" si="140"/>
        <v xml:space="preserve">H-I (9 SO) </v>
      </c>
      <c r="E2981" s="1" t="s">
        <v>346</v>
      </c>
      <c r="F2981" s="7" t="str">
        <f>TEXT(DATE(MID(H2981, 13, 4), CHOOSE(MATCH( MID(H2981, 5, 3), {"Jan","Feb","Mar","Apr","May","Jun","Jul","Aug","Sep","Oct","Nov","Dec"}, 0), 1, 2, 3, 4, 5, 6, 7, 8, 9, 10, 11, 12), MID(H2981, 9, 2)), "yyyy-mm-dd")</f>
        <v>1992-02-11</v>
      </c>
      <c r="G2981" s="1" t="s">
        <v>6123</v>
      </c>
      <c r="H2981" s="1" t="s">
        <v>6122</v>
      </c>
    </row>
    <row r="2982" spans="1:8" hidden="1" x14ac:dyDescent="0.3">
      <c r="A2982" s="1" t="s">
        <v>4149</v>
      </c>
      <c r="B2982" s="1" t="str">
        <f t="shared" si="139"/>
        <v>USA</v>
      </c>
      <c r="C2982" s="5" t="str">
        <f t="shared" si="138"/>
        <v>1992</v>
      </c>
      <c r="D2982" s="1" t="str">
        <f t="shared" si="140"/>
        <v xml:space="preserve">Atlas II </v>
      </c>
      <c r="E2982" s="1" t="s">
        <v>346</v>
      </c>
      <c r="F2982" s="7" t="str">
        <f>TEXT(DATE(MID(H2982, 13, 4), CHOOSE(MATCH( MID(H2982, 5, 3), {"Jan","Feb","Mar","Apr","May","Jun","Jul","Aug","Sep","Oct","Nov","Dec"}, 0), 1, 2, 3, 4, 5, 6, 7, 8, 9, 10, 11, 12), MID(H2982, 9, 2)), "yyyy-mm-dd")</f>
        <v>1992-02-11</v>
      </c>
      <c r="G2982" s="1" t="s">
        <v>6125</v>
      </c>
      <c r="H2982" s="1" t="s">
        <v>6124</v>
      </c>
    </row>
    <row r="2983" spans="1:8" hidden="1" x14ac:dyDescent="0.3">
      <c r="A2983" s="1" t="s">
        <v>2022</v>
      </c>
      <c r="B2983" s="1" t="str">
        <f t="shared" si="139"/>
        <v>Kazakhstan</v>
      </c>
      <c r="C2983" s="5" t="str">
        <f t="shared" si="138"/>
        <v>1992</v>
      </c>
      <c r="D2983" s="1" t="str">
        <f t="shared" si="140"/>
        <v xml:space="preserve">Zenit-2 </v>
      </c>
      <c r="E2983" s="1" t="s">
        <v>346</v>
      </c>
      <c r="F2983" s="7" t="str">
        <f>TEXT(DATE(MID(H2983, 13, 4), CHOOSE(MATCH( MID(H2983, 5, 3), {"Jan","Feb","Mar","Apr","May","Jun","Jul","Aug","Sep","Oct","Nov","Dec"}, 0), 1, 2, 3, 4, 5, 6, 7, 8, 9, 10, 11, 12), MID(H2983, 9, 2)), "yyyy-mm-dd")</f>
        <v>1992-02-05</v>
      </c>
      <c r="G2983" s="1" t="s">
        <v>6127</v>
      </c>
      <c r="H2983" s="1" t="s">
        <v>6126</v>
      </c>
    </row>
    <row r="2984" spans="1:8" hidden="1" x14ac:dyDescent="0.3">
      <c r="A2984" s="1" t="s">
        <v>4200</v>
      </c>
      <c r="B2984" s="1" t="str">
        <f t="shared" si="139"/>
        <v>Kazakhstan</v>
      </c>
      <c r="C2984" s="5" t="str">
        <f t="shared" si="138"/>
        <v>1992</v>
      </c>
      <c r="D2984" s="1" t="str">
        <f t="shared" si="140"/>
        <v xml:space="preserve">Proton K/Block-DM-2 </v>
      </c>
      <c r="E2984" s="1" t="s">
        <v>346</v>
      </c>
      <c r="F2984" s="7" t="str">
        <f>TEXT(DATE(MID(H2984, 13, 4), CHOOSE(MATCH( MID(H2984, 5, 3), {"Jan","Feb","Mar","Apr","May","Jun","Jul","Aug","Sep","Oct","Nov","Dec"}, 0), 1, 2, 3, 4, 5, 6, 7, 8, 9, 10, 11, 12), MID(H2984, 9, 2)), "yyyy-mm-dd")</f>
        <v>1992-01-29</v>
      </c>
      <c r="G2984" s="1" t="s">
        <v>6129</v>
      </c>
      <c r="H2984" s="1" t="s">
        <v>6128</v>
      </c>
    </row>
    <row r="2985" spans="1:8" hidden="1" x14ac:dyDescent="0.3">
      <c r="A2985" s="1" t="s">
        <v>1630</v>
      </c>
      <c r="B2985" s="1" t="str">
        <f t="shared" si="139"/>
        <v>Kazakhstan</v>
      </c>
      <c r="C2985" s="5" t="str">
        <f t="shared" si="138"/>
        <v>1992</v>
      </c>
      <c r="D2985" s="1" t="str">
        <f t="shared" si="140"/>
        <v xml:space="preserve">Soyuz U2 </v>
      </c>
      <c r="E2985" s="1" t="s">
        <v>346</v>
      </c>
      <c r="F2985" s="7" t="str">
        <f>TEXT(DATE(MID(H2985, 13, 4), CHOOSE(MATCH( MID(H2985, 5, 3), {"Jan","Feb","Mar","Apr","May","Jun","Jul","Aug","Sep","Oct","Nov","Dec"}, 0), 1, 2, 3, 4, 5, 6, 7, 8, 9, 10, 11, 12), MID(H2985, 9, 2)), "yyyy-mm-dd")</f>
        <v>1992-01-25</v>
      </c>
      <c r="G2985" s="1" t="s">
        <v>6131</v>
      </c>
      <c r="H2985" s="1" t="s">
        <v>6130</v>
      </c>
    </row>
    <row r="2986" spans="1:8" hidden="1" x14ac:dyDescent="0.3">
      <c r="A2986" s="1" t="s">
        <v>212</v>
      </c>
      <c r="B2986" s="1" t="str">
        <f t="shared" si="139"/>
        <v>Russia</v>
      </c>
      <c r="C2986" s="5" t="str">
        <f t="shared" si="138"/>
        <v>1992</v>
      </c>
      <c r="D2986" s="1" t="str">
        <f t="shared" si="140"/>
        <v xml:space="preserve">Molniya-M /Block 2BL </v>
      </c>
      <c r="E2986" s="1" t="s">
        <v>346</v>
      </c>
      <c r="F2986" s="7" t="str">
        <f>TEXT(DATE(MID(H2986, 13, 4), CHOOSE(MATCH( MID(H2986, 5, 3), {"Jan","Feb","Mar","Apr","May","Jun","Jul","Aug","Sep","Oct","Nov","Dec"}, 0), 1, 2, 3, 4, 5, 6, 7, 8, 9, 10, 11, 12), MID(H2986, 9, 2)), "yyyy-mm-dd")</f>
        <v>1992-01-24</v>
      </c>
      <c r="G2986" s="1" t="s">
        <v>6133</v>
      </c>
      <c r="H2986" s="1" t="s">
        <v>6132</v>
      </c>
    </row>
    <row r="2987" spans="1:8" hidden="1" x14ac:dyDescent="0.3">
      <c r="A2987" s="1" t="s">
        <v>30</v>
      </c>
      <c r="B2987" s="1" t="str">
        <f t="shared" si="139"/>
        <v>USA</v>
      </c>
      <c r="C2987" s="5" t="str">
        <f t="shared" si="138"/>
        <v>1992</v>
      </c>
      <c r="D2987" s="1" t="str">
        <f t="shared" si="140"/>
        <v xml:space="preserve">Space Shuttle Discovery </v>
      </c>
      <c r="E2987" s="1" t="s">
        <v>346</v>
      </c>
      <c r="F2987" s="7" t="str">
        <f>TEXT(DATE(MID(H2987, 13, 4), CHOOSE(MATCH( MID(H2987, 5, 3), {"Jan","Feb","Mar","Apr","May","Jun","Jul","Aug","Sep","Oct","Nov","Dec"}, 0), 1, 2, 3, 4, 5, 6, 7, 8, 9, 10, 11, 12), MID(H2987, 9, 2)), "yyyy-mm-dd")</f>
        <v>1992-01-22</v>
      </c>
      <c r="G2987" s="1" t="s">
        <v>6135</v>
      </c>
      <c r="H2987" s="1" t="s">
        <v>6134</v>
      </c>
    </row>
    <row r="2988" spans="1:8" hidden="1" x14ac:dyDescent="0.3">
      <c r="A2988" s="1" t="s">
        <v>5</v>
      </c>
      <c r="B2988" s="1" t="str">
        <f t="shared" si="139"/>
        <v>Russia</v>
      </c>
      <c r="C2988" s="5" t="str">
        <f t="shared" si="138"/>
        <v>1992</v>
      </c>
      <c r="D2988" s="1" t="str">
        <f t="shared" si="140"/>
        <v xml:space="preserve">Soyuz U </v>
      </c>
      <c r="E2988" s="1" t="s">
        <v>346</v>
      </c>
      <c r="F2988" s="7" t="str">
        <f>TEXT(DATE(MID(H2988, 13, 4), CHOOSE(MATCH( MID(H2988, 5, 3), {"Jan","Feb","Mar","Apr","May","Jun","Jul","Aug","Sep","Oct","Nov","Dec"}, 0), 1, 2, 3, 4, 5, 6, 7, 8, 9, 10, 11, 12), MID(H2988, 9, 2)), "yyyy-mm-dd")</f>
        <v>1992-01-21</v>
      </c>
      <c r="G2988" s="1" t="s">
        <v>6137</v>
      </c>
      <c r="H2988" s="1" t="s">
        <v>6136</v>
      </c>
    </row>
    <row r="2989" spans="1:8" hidden="1" x14ac:dyDescent="0.3">
      <c r="A2989" s="1" t="s">
        <v>18</v>
      </c>
      <c r="B2989" s="1" t="str">
        <f t="shared" si="139"/>
        <v>China</v>
      </c>
      <c r="C2989" s="5" t="str">
        <f t="shared" si="138"/>
        <v>1991</v>
      </c>
      <c r="D2989" s="1" t="str">
        <f t="shared" si="140"/>
        <v xml:space="preserve">Long March 3 </v>
      </c>
      <c r="E2989" s="1" t="s">
        <v>346</v>
      </c>
      <c r="F2989" s="7" t="str">
        <f>TEXT(DATE(MID(H2989, 13, 4), CHOOSE(MATCH( MID(H2989, 5, 3), {"Jan","Feb","Mar","Apr","May","Jun","Jul","Aug","Sep","Oct","Nov","Dec"}, 0), 1, 2, 3, 4, 5, 6, 7, 8, 9, 10, 11, 12), MID(H2989, 9, 2)), "yyyy-mm-dd")</f>
        <v>1991-12-28</v>
      </c>
      <c r="G2989" s="1" t="s">
        <v>6139</v>
      </c>
      <c r="H2989" s="1" t="s">
        <v>6138</v>
      </c>
    </row>
    <row r="2990" spans="1:8" hidden="1" x14ac:dyDescent="0.3">
      <c r="A2990" s="1" t="s">
        <v>5600</v>
      </c>
      <c r="B2990" s="1" t="str">
        <f t="shared" si="139"/>
        <v>Kazakhstan</v>
      </c>
      <c r="C2990" s="5" t="str">
        <f t="shared" si="138"/>
        <v>1991</v>
      </c>
      <c r="D2990" s="1" t="str">
        <f t="shared" si="140"/>
        <v xml:space="preserve">Rokot/Briz K </v>
      </c>
      <c r="E2990" s="1" t="s">
        <v>346</v>
      </c>
      <c r="F2990" s="7" t="str">
        <f>TEXT(DATE(MID(H2990, 13, 4), CHOOSE(MATCH( MID(H2990, 5, 3), {"Jan","Feb","Mar","Apr","May","Jun","Jul","Aug","Sep","Oct","Nov","Dec"}, 0), 1, 2, 3, 4, 5, 6, 7, 8, 9, 10, 11, 12), MID(H2990, 9, 2)), "yyyy-mm-dd")</f>
        <v>1991-12-20</v>
      </c>
      <c r="G2990" s="1" t="s">
        <v>6142</v>
      </c>
      <c r="H2990" s="1" t="s">
        <v>6141</v>
      </c>
    </row>
    <row r="2991" spans="1:8" hidden="1" x14ac:dyDescent="0.3">
      <c r="A2991" s="1" t="s">
        <v>4200</v>
      </c>
      <c r="B2991" s="1" t="str">
        <f t="shared" si="139"/>
        <v>Kazakhstan</v>
      </c>
      <c r="C2991" s="5" t="str">
        <f t="shared" si="138"/>
        <v>1991</v>
      </c>
      <c r="D2991" s="1" t="str">
        <f t="shared" si="140"/>
        <v xml:space="preserve">Proton K/Block-DM-2 </v>
      </c>
      <c r="E2991" s="1" t="s">
        <v>346</v>
      </c>
      <c r="F2991" s="7" t="str">
        <f>TEXT(DATE(MID(H2991, 13, 4), CHOOSE(MATCH( MID(H2991, 5, 3), {"Jan","Feb","Mar","Apr","May","Jun","Jul","Aug","Sep","Oct","Nov","Dec"}, 0), 1, 2, 3, 4, 5, 6, 7, 8, 9, 10, 11, 12), MID(H2991, 9, 2)), "yyyy-mm-dd")</f>
        <v>1991-12-19</v>
      </c>
      <c r="G2991" s="1" t="s">
        <v>6144</v>
      </c>
      <c r="H2991" s="1" t="s">
        <v>6143</v>
      </c>
    </row>
    <row r="2992" spans="1:8" hidden="1" x14ac:dyDescent="0.3">
      <c r="A2992" s="1" t="s">
        <v>3566</v>
      </c>
      <c r="B2992" s="1" t="str">
        <f t="shared" si="139"/>
        <v>Russia</v>
      </c>
      <c r="C2992" s="5" t="str">
        <f t="shared" si="138"/>
        <v>1991</v>
      </c>
      <c r="D2992" s="1" t="str">
        <f t="shared" si="140"/>
        <v xml:space="preserve">Tsyklon-3 </v>
      </c>
      <c r="E2992" s="1" t="s">
        <v>346</v>
      </c>
      <c r="F2992" s="7" t="str">
        <f>TEXT(DATE(MID(H2992, 13, 4), CHOOSE(MATCH( MID(H2992, 5, 3), {"Jan","Feb","Mar","Apr","May","Jun","Jul","Aug","Sep","Oct","Nov","Dec"}, 0), 1, 2, 3, 4, 5, 6, 7, 8, 9, 10, 11, 12), MID(H2992, 9, 2)), "yyyy-mm-dd")</f>
        <v>1991-12-18</v>
      </c>
      <c r="G2992" s="1" t="s">
        <v>6146</v>
      </c>
      <c r="H2992" s="1" t="s">
        <v>6145</v>
      </c>
    </row>
    <row r="2993" spans="1:8" hidden="1" x14ac:dyDescent="0.3">
      <c r="A2993" s="1" t="s">
        <v>130</v>
      </c>
      <c r="B2993" s="1" t="str">
        <f t="shared" si="139"/>
        <v>Kazakhstan</v>
      </c>
      <c r="C2993" s="5" t="str">
        <f t="shared" si="138"/>
        <v>1991</v>
      </c>
      <c r="D2993" s="1" t="str">
        <f t="shared" si="140"/>
        <v xml:space="preserve">Soyuz U </v>
      </c>
      <c r="E2993" s="1" t="s">
        <v>346</v>
      </c>
      <c r="F2993" s="7" t="str">
        <f>TEXT(DATE(MID(H2993, 13, 4), CHOOSE(MATCH( MID(H2993, 5, 3), {"Jan","Feb","Mar","Apr","May","Jun","Jul","Aug","Sep","Oct","Nov","Dec"}, 0), 1, 2, 3, 4, 5, 6, 7, 8, 9, 10, 11, 12), MID(H2993, 9, 2)), "yyyy-mm-dd")</f>
        <v>1991-12-17</v>
      </c>
      <c r="G2993" s="1" t="s">
        <v>6148</v>
      </c>
      <c r="H2993" s="1" t="s">
        <v>6147</v>
      </c>
    </row>
    <row r="2994" spans="1:8" hidden="1" x14ac:dyDescent="0.3">
      <c r="A2994" s="1" t="s">
        <v>4338</v>
      </c>
      <c r="B2994" s="1" t="str">
        <f t="shared" si="139"/>
        <v>France</v>
      </c>
      <c r="C2994" s="5" t="str">
        <f t="shared" si="138"/>
        <v>1991</v>
      </c>
      <c r="D2994" s="1" t="str">
        <f t="shared" si="140"/>
        <v xml:space="preserve">Ariane 44L </v>
      </c>
      <c r="E2994" s="1" t="s">
        <v>346</v>
      </c>
      <c r="F2994" s="7" t="str">
        <f>TEXT(DATE(MID(H2994, 13, 4), CHOOSE(MATCH( MID(H2994, 5, 3), {"Jan","Feb","Mar","Apr","May","Jun","Jul","Aug","Sep","Oct","Nov","Dec"}, 0), 1, 2, 3, 4, 5, 6, 7, 8, 9, 10, 11, 12), MID(H2994, 9, 2)), "yyyy-mm-dd")</f>
        <v>1991-12-16</v>
      </c>
      <c r="G2994" s="1" t="s">
        <v>6150</v>
      </c>
      <c r="H2994" s="1" t="s">
        <v>6149</v>
      </c>
    </row>
    <row r="2995" spans="1:8" hidden="1" x14ac:dyDescent="0.3">
      <c r="A2995" s="1" t="s">
        <v>4092</v>
      </c>
      <c r="B2995" s="1" t="str">
        <f t="shared" si="139"/>
        <v>USA</v>
      </c>
      <c r="C2995" s="5" t="str">
        <f t="shared" si="138"/>
        <v>1991</v>
      </c>
      <c r="D2995" s="1" t="str">
        <f t="shared" si="140"/>
        <v xml:space="preserve">Atlas II </v>
      </c>
      <c r="E2995" s="1" t="s">
        <v>346</v>
      </c>
      <c r="F2995" s="7" t="str">
        <f>TEXT(DATE(MID(H2995, 13, 4), CHOOSE(MATCH( MID(H2995, 5, 3), {"Jan","Feb","Mar","Apr","May","Jun","Jul","Aug","Sep","Oct","Nov","Dec"}, 0), 1, 2, 3, 4, 5, 6, 7, 8, 9, 10, 11, 12), MID(H2995, 9, 2)), "yyyy-mm-dd")</f>
        <v>1991-12-07</v>
      </c>
      <c r="G2995" s="1" t="s">
        <v>6152</v>
      </c>
      <c r="H2995" s="1" t="s">
        <v>6151</v>
      </c>
    </row>
    <row r="2996" spans="1:8" hidden="1" x14ac:dyDescent="0.3">
      <c r="A2996" s="1" t="s">
        <v>5557</v>
      </c>
      <c r="B2996" s="1" t="str">
        <f t="shared" si="139"/>
        <v>USA</v>
      </c>
      <c r="C2996" s="5" t="str">
        <f t="shared" si="138"/>
        <v>1991</v>
      </c>
      <c r="D2996" s="1" t="str">
        <f t="shared" si="140"/>
        <v xml:space="preserve">Atlas-E/F Star-37S-ISS </v>
      </c>
      <c r="E2996" s="1" t="s">
        <v>346</v>
      </c>
      <c r="F2996" s="7" t="str">
        <f>TEXT(DATE(MID(H2996, 13, 4), CHOOSE(MATCH( MID(H2996, 5, 3), {"Jan","Feb","Mar","Apr","May","Jun","Jul","Aug","Sep","Oct","Nov","Dec"}, 0), 1, 2, 3, 4, 5, 6, 7, 8, 9, 10, 11, 12), MID(H2996, 9, 2)), "yyyy-mm-dd")</f>
        <v>1991-11-28</v>
      </c>
      <c r="G2996" s="1" t="s">
        <v>6154</v>
      </c>
      <c r="H2996" s="1" t="s">
        <v>6153</v>
      </c>
    </row>
    <row r="2997" spans="1:8" hidden="1" x14ac:dyDescent="0.3">
      <c r="A2997" s="1" t="s">
        <v>1561</v>
      </c>
      <c r="B2997" s="1" t="str">
        <f t="shared" si="139"/>
        <v>Russia</v>
      </c>
      <c r="C2997" s="5" t="str">
        <f t="shared" si="138"/>
        <v>1991</v>
      </c>
      <c r="D2997" s="1" t="str">
        <f t="shared" si="140"/>
        <v xml:space="preserve">Cosmos-3M </v>
      </c>
      <c r="E2997" s="1" t="s">
        <v>346</v>
      </c>
      <c r="F2997" s="7" t="str">
        <f>TEXT(DATE(MID(H2997, 13, 4), CHOOSE(MATCH( MID(H2997, 5, 3), {"Jan","Feb","Mar","Apr","May","Jun","Jul","Aug","Sep","Oct","Nov","Dec"}, 0), 1, 2, 3, 4, 5, 6, 7, 8, 9, 10, 11, 12), MID(H2997, 9, 2)), "yyyy-mm-dd")</f>
        <v>1991-11-27</v>
      </c>
      <c r="G2997" s="1" t="s">
        <v>6156</v>
      </c>
      <c r="H2997" s="1" t="s">
        <v>6155</v>
      </c>
    </row>
    <row r="2998" spans="1:8" hidden="1" x14ac:dyDescent="0.3">
      <c r="A2998" s="1" t="s">
        <v>30</v>
      </c>
      <c r="B2998" s="1" t="str">
        <f t="shared" si="139"/>
        <v>USA</v>
      </c>
      <c r="C2998" s="5" t="str">
        <f t="shared" si="138"/>
        <v>1991</v>
      </c>
      <c r="D2998" s="1" t="str">
        <f t="shared" si="140"/>
        <v xml:space="preserve">Space Shuttle Atlantis </v>
      </c>
      <c r="E2998" s="1" t="s">
        <v>346</v>
      </c>
      <c r="F2998" s="7" t="str">
        <f>TEXT(DATE(MID(H2998, 13, 4), CHOOSE(MATCH( MID(H2998, 5, 3), {"Jan","Feb","Mar","Apr","May","Jun","Jul","Aug","Sep","Oct","Nov","Dec"}, 0), 1, 2, 3, 4, 5, 6, 7, 8, 9, 10, 11, 12), MID(H2998, 9, 2)), "yyyy-mm-dd")</f>
        <v>1991-11-24</v>
      </c>
      <c r="G2998" s="1" t="s">
        <v>6158</v>
      </c>
      <c r="H2998" s="1" t="s">
        <v>6157</v>
      </c>
    </row>
    <row r="2999" spans="1:8" hidden="1" x14ac:dyDescent="0.3">
      <c r="A2999" s="1" t="s">
        <v>4200</v>
      </c>
      <c r="B2999" s="1" t="str">
        <f t="shared" si="139"/>
        <v>Kazakhstan</v>
      </c>
      <c r="C2999" s="5" t="str">
        <f t="shared" si="138"/>
        <v>1991</v>
      </c>
      <c r="D2999" s="1" t="str">
        <f t="shared" si="140"/>
        <v xml:space="preserve">Proton K/Block-DM-2 </v>
      </c>
      <c r="E2999" s="1" t="s">
        <v>346</v>
      </c>
      <c r="F2999" s="7" t="str">
        <f>TEXT(DATE(MID(H2999, 13, 4), CHOOSE(MATCH( MID(H2999, 5, 3), {"Jan","Feb","Mar","Apr","May","Jun","Jul","Aug","Sep","Oct","Nov","Dec"}, 0), 1, 2, 3, 4, 5, 6, 7, 8, 9, 10, 11, 12), MID(H2999, 9, 2)), "yyyy-mm-dd")</f>
        <v>1991-11-22</v>
      </c>
      <c r="G2999" s="1" t="s">
        <v>6160</v>
      </c>
      <c r="H2999" s="1" t="s">
        <v>6159</v>
      </c>
    </row>
    <row r="3000" spans="1:8" hidden="1" x14ac:dyDescent="0.3">
      <c r="A3000" s="1" t="s">
        <v>212</v>
      </c>
      <c r="B3000" s="1" t="str">
        <f t="shared" si="139"/>
        <v>Russia</v>
      </c>
      <c r="C3000" s="5" t="str">
        <f t="shared" si="138"/>
        <v>1991</v>
      </c>
      <c r="D3000" s="1" t="str">
        <f t="shared" si="140"/>
        <v xml:space="preserve">Soyuz U </v>
      </c>
      <c r="E3000" s="1" t="s">
        <v>346</v>
      </c>
      <c r="F3000" s="7" t="str">
        <f>TEXT(DATE(MID(H3000, 13, 4), CHOOSE(MATCH( MID(H3000, 5, 3), {"Jan","Feb","Mar","Apr","May","Jun","Jul","Aug","Sep","Oct","Nov","Dec"}, 0), 1, 2, 3, 4, 5, 6, 7, 8, 9, 10, 11, 12), MID(H3000, 9, 2)), "yyyy-mm-dd")</f>
        <v>1991-11-20</v>
      </c>
      <c r="G3000" s="1" t="s">
        <v>6162</v>
      </c>
      <c r="H3000" s="1" t="s">
        <v>6161</v>
      </c>
    </row>
    <row r="3001" spans="1:8" hidden="1" x14ac:dyDescent="0.3">
      <c r="A3001" s="1" t="s">
        <v>4483</v>
      </c>
      <c r="B3001" s="1" t="str">
        <f t="shared" si="139"/>
        <v>Russia</v>
      </c>
      <c r="C3001" s="5" t="str">
        <f t="shared" si="138"/>
        <v>1991</v>
      </c>
      <c r="D3001" s="1" t="str">
        <f t="shared" si="140"/>
        <v xml:space="preserve">Tsyklon-3 </v>
      </c>
      <c r="E3001" s="1" t="s">
        <v>346</v>
      </c>
      <c r="F3001" s="7" t="str">
        <f>TEXT(DATE(MID(H3001, 13, 4), CHOOSE(MATCH( MID(H3001, 5, 3), {"Jan","Feb","Mar","Apr","May","Jun","Jul","Aug","Sep","Oct","Nov","Dec"}, 0), 1, 2, 3, 4, 5, 6, 7, 8, 9, 10, 11, 12), MID(H3001, 9, 2)), "yyyy-mm-dd")</f>
        <v>1991-11-12</v>
      </c>
      <c r="G3001" s="1" t="s">
        <v>6164</v>
      </c>
      <c r="H3001" s="1" t="s">
        <v>6163</v>
      </c>
    </row>
    <row r="3002" spans="1:8" hidden="1" x14ac:dyDescent="0.3">
      <c r="A3002" s="1" t="s">
        <v>27</v>
      </c>
      <c r="B3002" s="1" t="str">
        <f t="shared" si="139"/>
        <v>USA</v>
      </c>
      <c r="C3002" s="5" t="str">
        <f t="shared" si="138"/>
        <v>1991</v>
      </c>
      <c r="D3002" s="1" t="str">
        <f t="shared" si="140"/>
        <v xml:space="preserve">Titan IV(403)A </v>
      </c>
      <c r="E3002" s="1" t="s">
        <v>346</v>
      </c>
      <c r="F3002" s="7" t="str">
        <f>TEXT(DATE(MID(H3002, 13, 4), CHOOSE(MATCH( MID(H3002, 5, 3), {"Jan","Feb","Mar","Apr","May","Jun","Jul","Aug","Sep","Oct","Nov","Dec"}, 0), 1, 2, 3, 4, 5, 6, 7, 8, 9, 10, 11, 12), MID(H3002, 9, 2)), "yyyy-mm-dd")</f>
        <v>1991-11-08</v>
      </c>
      <c r="G3002" s="1" t="s">
        <v>6166</v>
      </c>
      <c r="H3002" s="1" t="s">
        <v>6165</v>
      </c>
    </row>
    <row r="3003" spans="1:8" hidden="1" x14ac:dyDescent="0.3">
      <c r="A3003" s="1" t="s">
        <v>4338</v>
      </c>
      <c r="B3003" s="1" t="str">
        <f t="shared" si="139"/>
        <v>France</v>
      </c>
      <c r="C3003" s="5" t="str">
        <f t="shared" si="138"/>
        <v>1991</v>
      </c>
      <c r="D3003" s="1" t="str">
        <f t="shared" si="140"/>
        <v xml:space="preserve">Ariane 44L </v>
      </c>
      <c r="E3003" s="1" t="s">
        <v>346</v>
      </c>
      <c r="F3003" s="7" t="str">
        <f>TEXT(DATE(MID(H3003, 13, 4), CHOOSE(MATCH( MID(H3003, 5, 3), {"Jan","Feb","Mar","Apr","May","Jun","Jul","Aug","Sep","Oct","Nov","Dec"}, 0), 1, 2, 3, 4, 5, 6, 7, 8, 9, 10, 11, 12), MID(H3003, 9, 2)), "yyyy-mm-dd")</f>
        <v>1991-10-29</v>
      </c>
      <c r="G3003" s="1" t="s">
        <v>6168</v>
      </c>
      <c r="H3003" s="1" t="s">
        <v>6167</v>
      </c>
    </row>
    <row r="3004" spans="1:8" hidden="1" x14ac:dyDescent="0.3">
      <c r="A3004" s="1" t="s">
        <v>529</v>
      </c>
      <c r="B3004" s="1" t="str">
        <f t="shared" si="139"/>
        <v>Kazakhstan</v>
      </c>
      <c r="C3004" s="5" t="str">
        <f t="shared" si="138"/>
        <v>1991</v>
      </c>
      <c r="D3004" s="1" t="str">
        <f t="shared" si="140"/>
        <v xml:space="preserve">Proton K/Block-DM-2 </v>
      </c>
      <c r="E3004" s="1" t="s">
        <v>346</v>
      </c>
      <c r="F3004" s="7" t="str">
        <f>TEXT(DATE(MID(H3004, 13, 4), CHOOSE(MATCH( MID(H3004, 5, 3), {"Jan","Feb","Mar","Apr","May","Jun","Jul","Aug","Sep","Oct","Nov","Dec"}, 0), 1, 2, 3, 4, 5, 6, 7, 8, 9, 10, 11, 12), MID(H3004, 9, 2)), "yyyy-mm-dd")</f>
        <v>1991-10-23</v>
      </c>
      <c r="G3004" s="1" t="s">
        <v>6170</v>
      </c>
      <c r="H3004" s="1" t="s">
        <v>6169</v>
      </c>
    </row>
    <row r="3005" spans="1:8" hidden="1" x14ac:dyDescent="0.3">
      <c r="A3005" s="1" t="s">
        <v>1630</v>
      </c>
      <c r="B3005" s="1" t="str">
        <f t="shared" si="139"/>
        <v>Kazakhstan</v>
      </c>
      <c r="C3005" s="5" t="str">
        <f t="shared" si="138"/>
        <v>1991</v>
      </c>
      <c r="D3005" s="1" t="str">
        <f t="shared" si="140"/>
        <v xml:space="preserve">Soyuz U2 </v>
      </c>
      <c r="E3005" s="1" t="s">
        <v>346</v>
      </c>
      <c r="F3005" s="7" t="str">
        <f>TEXT(DATE(MID(H3005, 13, 4), CHOOSE(MATCH( MID(H3005, 5, 3), {"Jan","Feb","Mar","Apr","May","Jun","Jul","Aug","Sep","Oct","Nov","Dec"}, 0), 1, 2, 3, 4, 5, 6, 7, 8, 9, 10, 11, 12), MID(H3005, 9, 2)), "yyyy-mm-dd")</f>
        <v>1991-10-17</v>
      </c>
      <c r="G3005" s="1" t="s">
        <v>6172</v>
      </c>
      <c r="H3005" s="1" t="s">
        <v>6171</v>
      </c>
    </row>
    <row r="3006" spans="1:8" hidden="1" x14ac:dyDescent="0.3">
      <c r="A3006" s="1" t="s">
        <v>3373</v>
      </c>
      <c r="B3006" s="1" t="str">
        <f t="shared" si="139"/>
        <v>Russia</v>
      </c>
      <c r="C3006" s="5" t="str">
        <f t="shared" si="138"/>
        <v>1991</v>
      </c>
      <c r="D3006" s="1" t="str">
        <f t="shared" si="140"/>
        <v xml:space="preserve">Cosmos-3M </v>
      </c>
      <c r="E3006" s="1" t="s">
        <v>346</v>
      </c>
      <c r="F3006" s="7" t="str">
        <f>TEXT(DATE(MID(H3006, 13, 4), CHOOSE(MATCH( MID(H3006, 5, 3), {"Jan","Feb","Mar","Apr","May","Jun","Jul","Aug","Sep","Oct","Nov","Dec"}, 0), 1, 2, 3, 4, 5, 6, 7, 8, 9, 10, 11, 12), MID(H3006, 9, 2)), "yyyy-mm-dd")</f>
        <v>1991-10-10</v>
      </c>
      <c r="G3006" s="1" t="s">
        <v>6174</v>
      </c>
      <c r="H3006" s="1" t="s">
        <v>6173</v>
      </c>
    </row>
    <row r="3007" spans="1:8" hidden="1" x14ac:dyDescent="0.3">
      <c r="A3007" s="1" t="s">
        <v>1630</v>
      </c>
      <c r="B3007" s="1" t="str">
        <f t="shared" si="139"/>
        <v>Kazakhstan</v>
      </c>
      <c r="C3007" s="5" t="str">
        <f t="shared" si="138"/>
        <v>1991</v>
      </c>
      <c r="D3007" s="1" t="str">
        <f t="shared" si="140"/>
        <v xml:space="preserve">Soyuz U2 </v>
      </c>
      <c r="E3007" s="1" t="s">
        <v>346</v>
      </c>
      <c r="F3007" s="7" t="str">
        <f>TEXT(DATE(MID(H3007, 13, 4), CHOOSE(MATCH( MID(H3007, 5, 3), {"Jan","Feb","Mar","Apr","May","Jun","Jul","Aug","Sep","Oct","Nov","Dec"}, 0), 1, 2, 3, 4, 5, 6, 7, 8, 9, 10, 11, 12), MID(H3007, 9, 2)), "yyyy-mm-dd")</f>
        <v>1991-10-09</v>
      </c>
      <c r="G3007" s="1" t="s">
        <v>6176</v>
      </c>
      <c r="H3007" s="1" t="s">
        <v>6175</v>
      </c>
    </row>
    <row r="3008" spans="1:8" hidden="1" x14ac:dyDescent="0.3">
      <c r="A3008" s="1" t="s">
        <v>5</v>
      </c>
      <c r="B3008" s="1" t="str">
        <f t="shared" si="139"/>
        <v>Russia</v>
      </c>
      <c r="C3008" s="5" t="str">
        <f t="shared" si="138"/>
        <v>1991</v>
      </c>
      <c r="D3008" s="1" t="str">
        <f t="shared" si="140"/>
        <v xml:space="preserve">Soyuz U </v>
      </c>
      <c r="E3008" s="1" t="s">
        <v>346</v>
      </c>
      <c r="F3008" s="7" t="str">
        <f>TEXT(DATE(MID(H3008, 13, 4), CHOOSE(MATCH( MID(H3008, 5, 3), {"Jan","Feb","Mar","Apr","May","Jun","Jul","Aug","Sep","Oct","Nov","Dec"}, 0), 1, 2, 3, 4, 5, 6, 7, 8, 9, 10, 11, 12), MID(H3008, 9, 2)), "yyyy-mm-dd")</f>
        <v>1991-10-04</v>
      </c>
      <c r="G3008" s="1" t="s">
        <v>6178</v>
      </c>
      <c r="H3008" s="1" t="s">
        <v>6177</v>
      </c>
    </row>
    <row r="3009" spans="1:8" hidden="1" x14ac:dyDescent="0.3">
      <c r="A3009" s="1" t="s">
        <v>1630</v>
      </c>
      <c r="B3009" s="1" t="str">
        <f t="shared" si="139"/>
        <v>Kazakhstan</v>
      </c>
      <c r="C3009" s="5" t="str">
        <f t="shared" si="138"/>
        <v>1991</v>
      </c>
      <c r="D3009" s="1" t="str">
        <f t="shared" si="140"/>
        <v xml:space="preserve">Soyuz U2 </v>
      </c>
      <c r="E3009" s="1" t="s">
        <v>346</v>
      </c>
      <c r="F3009" s="7" t="str">
        <f>TEXT(DATE(MID(H3009, 13, 4), CHOOSE(MATCH( MID(H3009, 5, 3), {"Jan","Feb","Mar","Apr","May","Jun","Jul","Aug","Sep","Oct","Nov","Dec"}, 0), 1, 2, 3, 4, 5, 6, 7, 8, 9, 10, 11, 12), MID(H3009, 9, 2)), "yyyy-mm-dd")</f>
        <v>1991-10-02</v>
      </c>
      <c r="G3009" s="1" t="s">
        <v>6180</v>
      </c>
      <c r="H3009" s="1" t="s">
        <v>6179</v>
      </c>
    </row>
    <row r="3010" spans="1:8" hidden="1" x14ac:dyDescent="0.3">
      <c r="A3010" s="1" t="s">
        <v>498</v>
      </c>
      <c r="B3010" s="1" t="str">
        <f t="shared" si="139"/>
        <v>Israel</v>
      </c>
      <c r="C3010" s="5" t="str">
        <f t="shared" ref="C3010:C3073" si="141">TEXT(F3010, "yyyy")</f>
        <v>1991</v>
      </c>
      <c r="D3010" s="1" t="str">
        <f t="shared" si="140"/>
        <v xml:space="preserve">Shavit </v>
      </c>
      <c r="E3010" s="1" t="s">
        <v>346</v>
      </c>
      <c r="F3010" s="7" t="str">
        <f>TEXT(DATE(MID(H3010, 13, 4), CHOOSE(MATCH( MID(H3010, 5, 3), {"Jan","Feb","Mar","Apr","May","Jun","Jul","Aug","Sep","Oct","Nov","Dec"}, 0), 1, 2, 3, 4, 5, 6, 7, 8, 9, 10, 11, 12), MID(H3010, 9, 2)), "yyyy-mm-dd")</f>
        <v>1991-09-30</v>
      </c>
      <c r="G3010" s="1" t="s">
        <v>5881</v>
      </c>
      <c r="H3010" s="1" t="s">
        <v>6181</v>
      </c>
    </row>
    <row r="3011" spans="1:8" hidden="1" x14ac:dyDescent="0.3">
      <c r="A3011" s="1" t="s">
        <v>3566</v>
      </c>
      <c r="B3011" s="1" t="str">
        <f t="shared" ref="B3011:B3074" si="142">TRIM(MID(A3011, FIND("|", SUBSTITUTE(A3011, ",", "|", LEN(A3011) - LEN(SUBSTITUTE(A3011,",", "" )))) + 1, LEN(A3011)))</f>
        <v>Russia</v>
      </c>
      <c r="C3011" s="5" t="str">
        <f t="shared" si="141"/>
        <v>1991</v>
      </c>
      <c r="D3011" s="1" t="str">
        <f t="shared" ref="D3011:D3074" si="143">LEFT(G3011, FIND("|", G3011) - 1)</f>
        <v xml:space="preserve">Tsyklon-3 </v>
      </c>
      <c r="E3011" s="1" t="s">
        <v>346</v>
      </c>
      <c r="F3011" s="7" t="str">
        <f>TEXT(DATE(MID(H3011, 13, 4), CHOOSE(MATCH( MID(H3011, 5, 3), {"Jan","Feb","Mar","Apr","May","Jun","Jul","Aug","Sep","Oct","Nov","Dec"}, 0), 1, 2, 3, 4, 5, 6, 7, 8, 9, 10, 11, 12), MID(H3011, 9, 2)), "yyyy-mm-dd")</f>
        <v>1991-09-28</v>
      </c>
      <c r="G3011" s="1" t="s">
        <v>6183</v>
      </c>
      <c r="H3011" s="1" t="s">
        <v>6182</v>
      </c>
    </row>
    <row r="3012" spans="1:8" hidden="1" x14ac:dyDescent="0.3">
      <c r="A3012" s="1" t="s">
        <v>4338</v>
      </c>
      <c r="B3012" s="1" t="str">
        <f t="shared" si="142"/>
        <v>France</v>
      </c>
      <c r="C3012" s="5" t="str">
        <f t="shared" si="141"/>
        <v>1991</v>
      </c>
      <c r="D3012" s="1" t="str">
        <f t="shared" si="143"/>
        <v xml:space="preserve">Ariane 44P </v>
      </c>
      <c r="E3012" s="1" t="s">
        <v>346</v>
      </c>
      <c r="F3012" s="7" t="str">
        <f>TEXT(DATE(MID(H3012, 13, 4), CHOOSE(MATCH( MID(H3012, 5, 3), {"Jan","Feb","Mar","Apr","May","Jun","Jul","Aug","Sep","Oct","Nov","Dec"}, 0), 1, 2, 3, 4, 5, 6, 7, 8, 9, 10, 11, 12), MID(H3012, 9, 2)), "yyyy-mm-dd")</f>
        <v>1991-09-26</v>
      </c>
      <c r="G3012" s="1" t="s">
        <v>6185</v>
      </c>
      <c r="H3012" s="1" t="s">
        <v>6184</v>
      </c>
    </row>
    <row r="3013" spans="1:8" hidden="1" x14ac:dyDescent="0.3">
      <c r="A3013" s="1" t="s">
        <v>212</v>
      </c>
      <c r="B3013" s="1" t="str">
        <f t="shared" si="142"/>
        <v>Russia</v>
      </c>
      <c r="C3013" s="5" t="str">
        <f t="shared" si="141"/>
        <v>1991</v>
      </c>
      <c r="D3013" s="1" t="str">
        <f t="shared" si="143"/>
        <v xml:space="preserve">Soyuz U </v>
      </c>
      <c r="E3013" s="1" t="s">
        <v>346</v>
      </c>
      <c r="F3013" s="7" t="str">
        <f>TEXT(DATE(MID(H3013, 13, 4), CHOOSE(MATCH( MID(H3013, 5, 3), {"Jan","Feb","Mar","Apr","May","Jun","Jul","Aug","Sep","Oct","Nov","Dec"}, 0), 1, 2, 3, 4, 5, 6, 7, 8, 9, 10, 11, 12), MID(H3013, 9, 2)), "yyyy-mm-dd")</f>
        <v>1991-09-19</v>
      </c>
      <c r="G3013" s="1" t="s">
        <v>6187</v>
      </c>
      <c r="H3013" s="1" t="s">
        <v>6186</v>
      </c>
    </row>
    <row r="3014" spans="1:8" hidden="1" x14ac:dyDescent="0.3">
      <c r="A3014" s="1" t="s">
        <v>5</v>
      </c>
      <c r="B3014" s="1" t="str">
        <f t="shared" si="142"/>
        <v>Russia</v>
      </c>
      <c r="C3014" s="5" t="str">
        <f t="shared" si="141"/>
        <v>1991</v>
      </c>
      <c r="D3014" s="1" t="str">
        <f t="shared" si="143"/>
        <v xml:space="preserve">Molniya-M /Block ML </v>
      </c>
      <c r="E3014" s="1" t="s">
        <v>346</v>
      </c>
      <c r="F3014" s="7" t="str">
        <f>TEXT(DATE(MID(H3014, 13, 4), CHOOSE(MATCH( MID(H3014, 5, 3), {"Jan","Feb","Mar","Apr","May","Jun","Jul","Aug","Sep","Oct","Nov","Dec"}, 0), 1, 2, 3, 4, 5, 6, 7, 8, 9, 10, 11, 12), MID(H3014, 9, 2)), "yyyy-mm-dd")</f>
        <v>1991-09-17</v>
      </c>
      <c r="G3014" s="1" t="s">
        <v>6189</v>
      </c>
      <c r="H3014" s="1" t="s">
        <v>6188</v>
      </c>
    </row>
    <row r="3015" spans="1:8" hidden="1" x14ac:dyDescent="0.3">
      <c r="A3015" s="1" t="s">
        <v>4200</v>
      </c>
      <c r="B3015" s="1" t="str">
        <f t="shared" si="142"/>
        <v>Kazakhstan</v>
      </c>
      <c r="C3015" s="5" t="str">
        <f t="shared" si="141"/>
        <v>1991</v>
      </c>
      <c r="D3015" s="1" t="str">
        <f t="shared" si="143"/>
        <v xml:space="preserve">Proton K/Block-DM-2 </v>
      </c>
      <c r="E3015" s="1" t="s">
        <v>346</v>
      </c>
      <c r="F3015" s="7" t="str">
        <f>TEXT(DATE(MID(H3015, 13, 4), CHOOSE(MATCH( MID(H3015, 5, 3), {"Jan","Feb","Mar","Apr","May","Jun","Jul","Aug","Sep","Oct","Nov","Dec"}, 0), 1, 2, 3, 4, 5, 6, 7, 8, 9, 10, 11, 12), MID(H3015, 9, 2)), "yyyy-mm-dd")</f>
        <v>1991-09-13</v>
      </c>
      <c r="G3015" s="1" t="s">
        <v>6191</v>
      </c>
      <c r="H3015" s="1" t="s">
        <v>6190</v>
      </c>
    </row>
    <row r="3016" spans="1:8" hidden="1" x14ac:dyDescent="0.3">
      <c r="A3016" s="1" t="s">
        <v>30</v>
      </c>
      <c r="B3016" s="1" t="str">
        <f t="shared" si="142"/>
        <v>USA</v>
      </c>
      <c r="C3016" s="5" t="str">
        <f t="shared" si="141"/>
        <v>1991</v>
      </c>
      <c r="D3016" s="1" t="str">
        <f t="shared" si="143"/>
        <v xml:space="preserve">Space Shuttle Discovery </v>
      </c>
      <c r="E3016" s="1" t="s">
        <v>346</v>
      </c>
      <c r="F3016" s="7" t="str">
        <f>TEXT(DATE(MID(H3016, 13, 4), CHOOSE(MATCH( MID(H3016, 5, 3), {"Jan","Feb","Mar","Apr","May","Jun","Jul","Aug","Sep","Oct","Nov","Dec"}, 0), 1, 2, 3, 4, 5, 6, 7, 8, 9, 10, 11, 12), MID(H3016, 9, 2)), "yyyy-mm-dd")</f>
        <v>1991-09-12</v>
      </c>
      <c r="G3016" s="1" t="s">
        <v>6193</v>
      </c>
      <c r="H3016" s="1" t="s">
        <v>6192</v>
      </c>
    </row>
    <row r="3017" spans="1:8" hidden="1" x14ac:dyDescent="0.3">
      <c r="A3017" s="1" t="s">
        <v>2022</v>
      </c>
      <c r="B3017" s="1" t="str">
        <f t="shared" si="142"/>
        <v>Kazakhstan</v>
      </c>
      <c r="C3017" s="5" t="str">
        <f t="shared" si="141"/>
        <v>1991</v>
      </c>
      <c r="D3017" s="1" t="str">
        <f t="shared" si="143"/>
        <v xml:space="preserve">Zenit-2 </v>
      </c>
      <c r="E3017" s="1" t="s">
        <v>346</v>
      </c>
      <c r="F3017" s="7" t="str">
        <f>TEXT(DATE(MID(H3017, 13, 4), CHOOSE(MATCH( MID(H3017, 5, 3), {"Jan","Feb","Mar","Apr","May","Jun","Jul","Aug","Sep","Oct","Nov","Dec"}, 0), 1, 2, 3, 4, 5, 6, 7, 8, 9, 10, 11, 12), MID(H3017, 9, 2)), "yyyy-mm-dd")</f>
        <v>1991-08-30</v>
      </c>
      <c r="G3017" s="1" t="s">
        <v>6195</v>
      </c>
      <c r="H3017" s="1" t="s">
        <v>6194</v>
      </c>
    </row>
    <row r="3018" spans="1:8" hidden="1" x14ac:dyDescent="0.3">
      <c r="A3018" s="1" t="s">
        <v>714</v>
      </c>
      <c r="B3018" s="1" t="str">
        <f t="shared" si="142"/>
        <v>Japan</v>
      </c>
      <c r="C3018" s="5" t="str">
        <f t="shared" si="141"/>
        <v>1991</v>
      </c>
      <c r="D3018" s="1" t="str">
        <f t="shared" si="143"/>
        <v xml:space="preserve">Mu-III S2 </v>
      </c>
      <c r="E3018" s="1" t="s">
        <v>346</v>
      </c>
      <c r="F3018" s="7" t="str">
        <f>TEXT(DATE(MID(H3018, 13, 4), CHOOSE(MATCH( MID(H3018, 5, 3), {"Jan","Feb","Mar","Apr","May","Jun","Jul","Aug","Sep","Oct","Nov","Dec"}, 0), 1, 2, 3, 4, 5, 6, 7, 8, 9, 10, 11, 12), MID(H3018, 9, 2)), "yyyy-mm-dd")</f>
        <v>1991-08-30</v>
      </c>
      <c r="G3018" s="1" t="s">
        <v>6197</v>
      </c>
      <c r="H3018" s="1" t="s">
        <v>6196</v>
      </c>
    </row>
    <row r="3019" spans="1:8" hidden="1" x14ac:dyDescent="0.3">
      <c r="A3019" s="1" t="s">
        <v>130</v>
      </c>
      <c r="B3019" s="1" t="str">
        <f t="shared" si="142"/>
        <v>Kazakhstan</v>
      </c>
      <c r="C3019" s="5" t="str">
        <f t="shared" si="141"/>
        <v>1991</v>
      </c>
      <c r="D3019" s="1" t="str">
        <f t="shared" si="143"/>
        <v xml:space="preserve">Vostok-2M </v>
      </c>
      <c r="E3019" s="1" t="s">
        <v>346</v>
      </c>
      <c r="F3019" s="7" t="str">
        <f>TEXT(DATE(MID(H3019, 13, 4), CHOOSE(MATCH( MID(H3019, 5, 3), {"Jan","Feb","Mar","Apr","May","Jun","Jul","Aug","Sep","Oct","Nov","Dec"}, 0), 1, 2, 3, 4, 5, 6, 7, 8, 9, 10, 11, 12), MID(H3019, 9, 2)), "yyyy-mm-dd")</f>
        <v>1991-08-29</v>
      </c>
      <c r="G3019" s="1" t="s">
        <v>6199</v>
      </c>
      <c r="H3019" s="1" t="s">
        <v>6198</v>
      </c>
    </row>
    <row r="3020" spans="1:8" hidden="1" x14ac:dyDescent="0.3">
      <c r="A3020" s="1" t="s">
        <v>61</v>
      </c>
      <c r="B3020" s="1" t="str">
        <f t="shared" si="142"/>
        <v>Japan</v>
      </c>
      <c r="C3020" s="5" t="str">
        <f t="shared" si="141"/>
        <v>1991</v>
      </c>
      <c r="D3020" s="1" t="str">
        <f t="shared" si="143"/>
        <v xml:space="preserve">H-I UM-129A (9SO) </v>
      </c>
      <c r="E3020" s="1" t="s">
        <v>346</v>
      </c>
      <c r="F3020" s="7" t="str">
        <f>TEXT(DATE(MID(H3020, 13, 4), CHOOSE(MATCH( MID(H3020, 5, 3), {"Jan","Feb","Mar","Apr","May","Jun","Jul","Aug","Sep","Oct","Nov","Dec"}, 0), 1, 2, 3, 4, 5, 6, 7, 8, 9, 10, 11, 12), MID(H3020, 9, 2)), "yyyy-mm-dd")</f>
        <v>1991-08-25</v>
      </c>
      <c r="G3020" s="1" t="s">
        <v>6201</v>
      </c>
      <c r="H3020" s="1" t="s">
        <v>6200</v>
      </c>
    </row>
    <row r="3021" spans="1:8" hidden="1" x14ac:dyDescent="0.3">
      <c r="A3021" s="1" t="s">
        <v>3373</v>
      </c>
      <c r="B3021" s="1" t="str">
        <f t="shared" si="142"/>
        <v>Russia</v>
      </c>
      <c r="C3021" s="5" t="str">
        <f t="shared" si="141"/>
        <v>1991</v>
      </c>
      <c r="D3021" s="1" t="str">
        <f t="shared" si="143"/>
        <v xml:space="preserve">Cosmos-3M </v>
      </c>
      <c r="E3021" s="1" t="s">
        <v>346</v>
      </c>
      <c r="F3021" s="7" t="str">
        <f>TEXT(DATE(MID(H3021, 13, 4), CHOOSE(MATCH( MID(H3021, 5, 3), {"Jan","Feb","Mar","Apr","May","Jun","Jul","Aug","Sep","Oct","Nov","Dec"}, 0), 1, 2, 3, 4, 5, 6, 7, 8, 9, 10, 11, 12), MID(H3021, 9, 2)), "yyyy-mm-dd")</f>
        <v>1991-08-22</v>
      </c>
      <c r="G3021" s="1" t="s">
        <v>6203</v>
      </c>
      <c r="H3021" s="1" t="s">
        <v>6202</v>
      </c>
    </row>
    <row r="3022" spans="1:8" hidden="1" x14ac:dyDescent="0.3">
      <c r="A3022" s="1" t="s">
        <v>212</v>
      </c>
      <c r="B3022" s="1" t="str">
        <f t="shared" si="142"/>
        <v>Russia</v>
      </c>
      <c r="C3022" s="5" t="str">
        <f t="shared" si="141"/>
        <v>1991</v>
      </c>
      <c r="D3022" s="1" t="str">
        <f t="shared" si="143"/>
        <v xml:space="preserve">Soyuz U </v>
      </c>
      <c r="E3022" s="1" t="s">
        <v>346</v>
      </c>
      <c r="F3022" s="7" t="str">
        <f>TEXT(DATE(MID(H3022, 13, 4), CHOOSE(MATCH( MID(H3022, 5, 3), {"Jan","Feb","Mar","Apr","May","Jun","Jul","Aug","Sep","Oct","Nov","Dec"}, 0), 1, 2, 3, 4, 5, 6, 7, 8, 9, 10, 11, 12), MID(H3022, 9, 2)), "yyyy-mm-dd")</f>
        <v>1991-08-21</v>
      </c>
      <c r="G3022" s="1" t="s">
        <v>5480</v>
      </c>
      <c r="H3022" s="1" t="s">
        <v>6204</v>
      </c>
    </row>
    <row r="3023" spans="1:8" hidden="1" x14ac:dyDescent="0.3">
      <c r="A3023" s="1" t="s">
        <v>1630</v>
      </c>
      <c r="B3023" s="1" t="str">
        <f t="shared" si="142"/>
        <v>Kazakhstan</v>
      </c>
      <c r="C3023" s="5" t="str">
        <f t="shared" si="141"/>
        <v>1991</v>
      </c>
      <c r="D3023" s="1" t="str">
        <f t="shared" si="143"/>
        <v xml:space="preserve">Soyuz U2 </v>
      </c>
      <c r="E3023" s="1" t="s">
        <v>346</v>
      </c>
      <c r="F3023" s="7" t="str">
        <f>TEXT(DATE(MID(H3023, 13, 4), CHOOSE(MATCH( MID(H3023, 5, 3), {"Jan","Feb","Mar","Apr","May","Jun","Jul","Aug","Sep","Oct","Nov","Dec"}, 0), 1, 2, 3, 4, 5, 6, 7, 8, 9, 10, 11, 12), MID(H3023, 9, 2)), "yyyy-mm-dd")</f>
        <v>1991-08-20</v>
      </c>
      <c r="G3023" s="1" t="s">
        <v>6206</v>
      </c>
      <c r="H3023" s="1" t="s">
        <v>6205</v>
      </c>
    </row>
    <row r="3024" spans="1:8" hidden="1" x14ac:dyDescent="0.3">
      <c r="A3024" s="1" t="s">
        <v>3566</v>
      </c>
      <c r="B3024" s="1" t="str">
        <f t="shared" si="142"/>
        <v>Russia</v>
      </c>
      <c r="C3024" s="5" t="str">
        <f t="shared" si="141"/>
        <v>1991</v>
      </c>
      <c r="D3024" s="1" t="str">
        <f t="shared" si="143"/>
        <v xml:space="preserve">Tsyklon-3 </v>
      </c>
      <c r="E3024" s="1" t="s">
        <v>346</v>
      </c>
      <c r="F3024" s="7" t="str">
        <f>TEXT(DATE(MID(H3024, 13, 4), CHOOSE(MATCH( MID(H3024, 5, 3), {"Jan","Feb","Mar","Apr","May","Jun","Jul","Aug","Sep","Oct","Nov","Dec"}, 0), 1, 2, 3, 4, 5, 6, 7, 8, 9, 10, 11, 12), MID(H3024, 9, 2)), "yyyy-mm-dd")</f>
        <v>1991-08-15</v>
      </c>
      <c r="G3024" s="1" t="s">
        <v>6208</v>
      </c>
      <c r="H3024" s="1" t="s">
        <v>6207</v>
      </c>
    </row>
    <row r="3025" spans="1:8" hidden="1" x14ac:dyDescent="0.3">
      <c r="A3025" s="1" t="s">
        <v>4338</v>
      </c>
      <c r="B3025" s="1" t="str">
        <f t="shared" si="142"/>
        <v>France</v>
      </c>
      <c r="C3025" s="5" t="str">
        <f t="shared" si="141"/>
        <v>1991</v>
      </c>
      <c r="D3025" s="1" t="str">
        <f t="shared" si="143"/>
        <v xml:space="preserve">Ariane 44L </v>
      </c>
      <c r="E3025" s="1" t="s">
        <v>346</v>
      </c>
      <c r="F3025" s="7" t="str">
        <f>TEXT(DATE(MID(H3025, 13, 4), CHOOSE(MATCH( MID(H3025, 5, 3), {"Jan","Feb","Mar","Apr","May","Jun","Jul","Aug","Sep","Oct","Nov","Dec"}, 0), 1, 2, 3, 4, 5, 6, 7, 8, 9, 10, 11, 12), MID(H3025, 9, 2)), "yyyy-mm-dd")</f>
        <v>1991-08-14</v>
      </c>
      <c r="G3025" s="1" t="s">
        <v>6210</v>
      </c>
      <c r="H3025" s="1" t="s">
        <v>6209</v>
      </c>
    </row>
    <row r="3026" spans="1:8" hidden="1" x14ac:dyDescent="0.3">
      <c r="A3026" s="1" t="s">
        <v>30</v>
      </c>
      <c r="B3026" s="1" t="str">
        <f t="shared" si="142"/>
        <v>USA</v>
      </c>
      <c r="C3026" s="5" t="str">
        <f t="shared" si="141"/>
        <v>1991</v>
      </c>
      <c r="D3026" s="1" t="str">
        <f t="shared" si="143"/>
        <v xml:space="preserve">Space Shuttle Atlantis </v>
      </c>
      <c r="E3026" s="1" t="s">
        <v>346</v>
      </c>
      <c r="F3026" s="7" t="str">
        <f>TEXT(DATE(MID(H3026, 13, 4), CHOOSE(MATCH( MID(H3026, 5, 3), {"Jan","Feb","Mar","Apr","May","Jun","Jul","Aug","Sep","Oct","Nov","Dec"}, 0), 1, 2, 3, 4, 5, 6, 7, 8, 9, 10, 11, 12), MID(H3026, 9, 2)), "yyyy-mm-dd")</f>
        <v>1991-08-02</v>
      </c>
      <c r="G3026" s="1" t="s">
        <v>6212</v>
      </c>
      <c r="H3026" s="1" t="s">
        <v>6211</v>
      </c>
    </row>
    <row r="3027" spans="1:8" hidden="1" x14ac:dyDescent="0.3">
      <c r="A3027" s="1" t="s">
        <v>5</v>
      </c>
      <c r="B3027" s="1" t="str">
        <f t="shared" si="142"/>
        <v>Russia</v>
      </c>
      <c r="C3027" s="5" t="str">
        <f t="shared" si="141"/>
        <v>1991</v>
      </c>
      <c r="D3027" s="1" t="str">
        <f t="shared" si="143"/>
        <v xml:space="preserve">Molniya-M /Block ML </v>
      </c>
      <c r="E3027" s="1" t="s">
        <v>346</v>
      </c>
      <c r="F3027" s="7" t="str">
        <f>TEXT(DATE(MID(H3027, 13, 4), CHOOSE(MATCH( MID(H3027, 5, 3), {"Jan","Feb","Mar","Apr","May","Jun","Jul","Aug","Sep","Oct","Nov","Dec"}, 0), 1, 2, 3, 4, 5, 6, 7, 8, 9, 10, 11, 12), MID(H3027, 9, 2)), "yyyy-mm-dd")</f>
        <v>1991-08-01</v>
      </c>
      <c r="G3027" s="1" t="s">
        <v>6214</v>
      </c>
      <c r="H3027" s="1" t="s">
        <v>6213</v>
      </c>
    </row>
    <row r="3028" spans="1:8" hidden="1" x14ac:dyDescent="0.3">
      <c r="A3028" s="1" t="s">
        <v>212</v>
      </c>
      <c r="B3028" s="1" t="str">
        <f t="shared" si="142"/>
        <v>Russia</v>
      </c>
      <c r="C3028" s="5" t="str">
        <f t="shared" si="141"/>
        <v>1991</v>
      </c>
      <c r="D3028" s="1" t="str">
        <f t="shared" si="143"/>
        <v xml:space="preserve">Soyuz U </v>
      </c>
      <c r="E3028" s="1" t="s">
        <v>346</v>
      </c>
      <c r="F3028" s="7" t="str">
        <f>TEXT(DATE(MID(H3028, 13, 4), CHOOSE(MATCH( MID(H3028, 5, 3), {"Jan","Feb","Mar","Apr","May","Jun","Jul","Aug","Sep","Oct","Nov","Dec"}, 0), 1, 2, 3, 4, 5, 6, 7, 8, 9, 10, 11, 12), MID(H3028, 9, 2)), "yyyy-mm-dd")</f>
        <v>1991-07-23</v>
      </c>
      <c r="G3028" s="1" t="s">
        <v>5480</v>
      </c>
      <c r="H3028" s="1" t="s">
        <v>6215</v>
      </c>
    </row>
    <row r="3029" spans="1:8" hidden="1" x14ac:dyDescent="0.3">
      <c r="A3029" s="1" t="s">
        <v>5681</v>
      </c>
      <c r="B3029" s="1" t="str">
        <f t="shared" si="142"/>
        <v>USA</v>
      </c>
      <c r="C3029" s="5" t="str">
        <f t="shared" si="141"/>
        <v>1991</v>
      </c>
      <c r="D3029" s="1" t="str">
        <f t="shared" si="143"/>
        <v xml:space="preserve">Pegasus/HAPS </v>
      </c>
      <c r="E3029" s="1" t="s">
        <v>346</v>
      </c>
      <c r="F3029" s="7" t="str">
        <f>TEXT(DATE(MID(H3029, 13, 4), CHOOSE(MATCH( MID(H3029, 5, 3), {"Jan","Feb","Mar","Apr","May","Jun","Jul","Aug","Sep","Oct","Nov","Dec"}, 0), 1, 2, 3, 4, 5, 6, 7, 8, 9, 10, 11, 12), MID(H3029, 9, 2)), "yyyy-mm-dd")</f>
        <v>1991-07-17</v>
      </c>
      <c r="G3029" s="1" t="s">
        <v>6217</v>
      </c>
      <c r="H3029" s="1" t="s">
        <v>6216</v>
      </c>
    </row>
    <row r="3030" spans="1:8" hidden="1" x14ac:dyDescent="0.3">
      <c r="A3030" s="1" t="s">
        <v>4338</v>
      </c>
      <c r="B3030" s="1" t="str">
        <f t="shared" si="142"/>
        <v>France</v>
      </c>
      <c r="C3030" s="5" t="str">
        <f t="shared" si="141"/>
        <v>1991</v>
      </c>
      <c r="D3030" s="1" t="str">
        <f t="shared" si="143"/>
        <v xml:space="preserve">Ariane 40 </v>
      </c>
      <c r="E3030" s="1" t="s">
        <v>346</v>
      </c>
      <c r="F3030" s="7" t="str">
        <f>TEXT(DATE(MID(H3030, 13, 4), CHOOSE(MATCH( MID(H3030, 5, 3), {"Jan","Feb","Mar","Apr","May","Jun","Jul","Aug","Sep","Oct","Nov","Dec"}, 0), 1, 2, 3, 4, 5, 6, 7, 8, 9, 10, 11, 12), MID(H3030, 9, 2)), "yyyy-mm-dd")</f>
        <v>1991-07-17</v>
      </c>
      <c r="G3030" s="1" t="s">
        <v>6219</v>
      </c>
      <c r="H3030" s="1" t="s">
        <v>6218</v>
      </c>
    </row>
    <row r="3031" spans="1:8" hidden="1" x14ac:dyDescent="0.3">
      <c r="A3031" s="1" t="s">
        <v>130</v>
      </c>
      <c r="B3031" s="1" t="str">
        <f t="shared" si="142"/>
        <v>Kazakhstan</v>
      </c>
      <c r="C3031" s="5" t="str">
        <f t="shared" si="141"/>
        <v>1991</v>
      </c>
      <c r="D3031" s="1" t="str">
        <f t="shared" si="143"/>
        <v xml:space="preserve">Soyuz U </v>
      </c>
      <c r="E3031" s="1" t="s">
        <v>346</v>
      </c>
      <c r="F3031" s="7" t="str">
        <f>TEXT(DATE(MID(H3031, 13, 4), CHOOSE(MATCH( MID(H3031, 5, 3), {"Jan","Feb","Mar","Apr","May","Jun","Jul","Aug","Sep","Oct","Nov","Dec"}, 0), 1, 2, 3, 4, 5, 6, 7, 8, 9, 10, 11, 12), MID(H3031, 9, 2)), "yyyy-mm-dd")</f>
        <v>1991-07-10</v>
      </c>
      <c r="G3031" s="1" t="s">
        <v>6221</v>
      </c>
      <c r="H3031" s="1" t="s">
        <v>6220</v>
      </c>
    </row>
    <row r="3032" spans="1:8" hidden="1" x14ac:dyDescent="0.3">
      <c r="A3032" s="1" t="s">
        <v>5</v>
      </c>
      <c r="B3032" s="1" t="str">
        <f t="shared" si="142"/>
        <v>Russia</v>
      </c>
      <c r="C3032" s="5" t="str">
        <f t="shared" si="141"/>
        <v>1991</v>
      </c>
      <c r="D3032" s="1" t="str">
        <f t="shared" si="143"/>
        <v xml:space="preserve">Soyuz U </v>
      </c>
      <c r="E3032" s="1" t="s">
        <v>346</v>
      </c>
      <c r="F3032" s="7" t="str">
        <f>TEXT(DATE(MID(H3032, 13, 4), CHOOSE(MATCH( MID(H3032, 5, 3), {"Jan","Feb","Mar","Apr","May","Jun","Jul","Aug","Sep","Oct","Nov","Dec"}, 0), 1, 2, 3, 4, 5, 6, 7, 8, 9, 10, 11, 12), MID(H3032, 9, 2)), "yyyy-mm-dd")</f>
        <v>1991-07-09</v>
      </c>
      <c r="G3032" s="1" t="s">
        <v>6223</v>
      </c>
      <c r="H3032" s="1" t="s">
        <v>6222</v>
      </c>
    </row>
    <row r="3033" spans="1:8" hidden="1" x14ac:dyDescent="0.3">
      <c r="A3033" s="1" t="s">
        <v>3478</v>
      </c>
      <c r="B3033" s="1" t="str">
        <f t="shared" si="142"/>
        <v>USA</v>
      </c>
      <c r="C3033" s="5" t="str">
        <f t="shared" si="141"/>
        <v>1991</v>
      </c>
      <c r="D3033" s="1" t="str">
        <f t="shared" si="143"/>
        <v xml:space="preserve">Delta II 7925 </v>
      </c>
      <c r="E3033" s="1" t="s">
        <v>346</v>
      </c>
      <c r="F3033" s="7" t="str">
        <f>TEXT(DATE(MID(H3033, 13, 4), CHOOSE(MATCH( MID(H3033, 5, 3), {"Jan","Feb","Mar","Apr","May","Jun","Jul","Aug","Sep","Oct","Nov","Dec"}, 0), 1, 2, 3, 4, 5, 6, 7, 8, 9, 10, 11, 12), MID(H3033, 9, 2)), "yyyy-mm-dd")</f>
        <v>1991-07-04</v>
      </c>
      <c r="G3033" s="1" t="s">
        <v>6225</v>
      </c>
      <c r="H3033" s="1" t="s">
        <v>6224</v>
      </c>
    </row>
    <row r="3034" spans="1:8" hidden="1" x14ac:dyDescent="0.3">
      <c r="A3034" s="1" t="s">
        <v>529</v>
      </c>
      <c r="B3034" s="1" t="str">
        <f t="shared" si="142"/>
        <v>Kazakhstan</v>
      </c>
      <c r="C3034" s="5" t="str">
        <f t="shared" si="141"/>
        <v>1991</v>
      </c>
      <c r="D3034" s="1" t="str">
        <f t="shared" si="143"/>
        <v xml:space="preserve">Proton K/Block-DM-2 </v>
      </c>
      <c r="E3034" s="1" t="s">
        <v>346</v>
      </c>
      <c r="F3034" s="7" t="str">
        <f>TEXT(DATE(MID(H3034, 13, 4), CHOOSE(MATCH( MID(H3034, 5, 3), {"Jan","Feb","Mar","Apr","May","Jun","Jul","Aug","Sep","Oct","Nov","Dec"}, 0), 1, 2, 3, 4, 5, 6, 7, 8, 9, 10, 11, 12), MID(H3034, 9, 2)), "yyyy-mm-dd")</f>
        <v>1991-07-01</v>
      </c>
      <c r="G3034" s="1" t="s">
        <v>6227</v>
      </c>
      <c r="H3034" s="1" t="s">
        <v>6226</v>
      </c>
    </row>
    <row r="3035" spans="1:8" hidden="1" x14ac:dyDescent="0.3">
      <c r="A3035" s="1" t="s">
        <v>5723</v>
      </c>
      <c r="B3035" s="1" t="str">
        <f t="shared" si="142"/>
        <v>USA</v>
      </c>
      <c r="C3035" s="5" t="str">
        <f t="shared" si="141"/>
        <v>1991</v>
      </c>
      <c r="D3035" s="1" t="str">
        <f t="shared" si="143"/>
        <v xml:space="preserve">Scout G1 </v>
      </c>
      <c r="E3035" s="1" t="s">
        <v>346</v>
      </c>
      <c r="F3035" s="7" t="str">
        <f>TEXT(DATE(MID(H3035, 13, 4), CHOOSE(MATCH( MID(H3035, 5, 3), {"Jan","Feb","Mar","Apr","May","Jun","Jul","Aug","Sep","Oct","Nov","Dec"}, 0), 1, 2, 3, 4, 5, 6, 7, 8, 9, 10, 11, 12), MID(H3035, 9, 2)), "yyyy-mm-dd")</f>
        <v>1991-06-29</v>
      </c>
      <c r="G3035" s="1" t="s">
        <v>6229</v>
      </c>
      <c r="H3035" s="1" t="s">
        <v>6228</v>
      </c>
    </row>
    <row r="3036" spans="1:8" hidden="1" x14ac:dyDescent="0.3">
      <c r="A3036" s="1" t="s">
        <v>212</v>
      </c>
      <c r="B3036" s="1" t="str">
        <f t="shared" si="142"/>
        <v>Russia</v>
      </c>
      <c r="C3036" s="5" t="str">
        <f t="shared" si="141"/>
        <v>1991</v>
      </c>
      <c r="D3036" s="1" t="str">
        <f t="shared" si="143"/>
        <v xml:space="preserve">Soyuz U </v>
      </c>
      <c r="E3036" s="1" t="s">
        <v>346</v>
      </c>
      <c r="F3036" s="7" t="str">
        <f>TEXT(DATE(MID(H3036, 13, 4), CHOOSE(MATCH( MID(H3036, 5, 3), {"Jan","Feb","Mar","Apr","May","Jun","Jul","Aug","Sep","Oct","Nov","Dec"}, 0), 1, 2, 3, 4, 5, 6, 7, 8, 9, 10, 11, 12), MID(H3036, 9, 2)), "yyyy-mm-dd")</f>
        <v>1991-06-28</v>
      </c>
      <c r="G3036" s="1" t="s">
        <v>5480</v>
      </c>
      <c r="H3036" s="1" t="s">
        <v>6230</v>
      </c>
    </row>
    <row r="3037" spans="1:8" hidden="1" x14ac:dyDescent="0.3">
      <c r="A3037" s="1" t="s">
        <v>3373</v>
      </c>
      <c r="B3037" s="1" t="str">
        <f t="shared" si="142"/>
        <v>Russia</v>
      </c>
      <c r="C3037" s="5" t="str">
        <f t="shared" si="141"/>
        <v>1991</v>
      </c>
      <c r="D3037" s="1" t="str">
        <f t="shared" si="143"/>
        <v xml:space="preserve">Cosmos-3M </v>
      </c>
      <c r="E3037" s="1" t="s">
        <v>346</v>
      </c>
      <c r="F3037" s="7" t="str">
        <f>TEXT(DATE(MID(H3037, 13, 4), CHOOSE(MATCH( MID(H3037, 5, 3), {"Jan","Feb","Mar","Apr","May","Jun","Jul","Aug","Sep","Oct","Nov","Dec"}, 0), 1, 2, 3, 4, 5, 6, 7, 8, 9, 10, 11, 12), MID(H3037, 9, 2)), "yyyy-mm-dd")</f>
        <v>1991-06-25</v>
      </c>
      <c r="G3037" s="1" t="s">
        <v>6232</v>
      </c>
      <c r="H3037" s="1" t="s">
        <v>6231</v>
      </c>
    </row>
    <row r="3038" spans="1:8" hidden="1" x14ac:dyDescent="0.3">
      <c r="A3038" s="1" t="s">
        <v>5</v>
      </c>
      <c r="B3038" s="1" t="str">
        <f t="shared" si="142"/>
        <v>Russia</v>
      </c>
      <c r="C3038" s="5" t="str">
        <f t="shared" si="141"/>
        <v>1991</v>
      </c>
      <c r="D3038" s="1" t="str">
        <f t="shared" si="143"/>
        <v xml:space="preserve">Molniya-M /Block ML </v>
      </c>
      <c r="E3038" s="1" t="s">
        <v>346</v>
      </c>
      <c r="F3038" s="7" t="str">
        <f>TEXT(DATE(MID(H3038, 13, 4), CHOOSE(MATCH( MID(H3038, 5, 3), {"Jan","Feb","Mar","Apr","May","Jun","Jul","Aug","Sep","Oct","Nov","Dec"}, 0), 1, 2, 3, 4, 5, 6, 7, 8, 9, 10, 11, 12), MID(H3038, 9, 2)), "yyyy-mm-dd")</f>
        <v>1991-06-18</v>
      </c>
      <c r="G3038" s="1" t="s">
        <v>6234</v>
      </c>
      <c r="H3038" s="1" t="s">
        <v>6233</v>
      </c>
    </row>
    <row r="3039" spans="1:8" hidden="1" x14ac:dyDescent="0.3">
      <c r="A3039" s="1" t="s">
        <v>3566</v>
      </c>
      <c r="B3039" s="1" t="str">
        <f t="shared" si="142"/>
        <v>Russia</v>
      </c>
      <c r="C3039" s="5" t="str">
        <f t="shared" si="141"/>
        <v>1991</v>
      </c>
      <c r="D3039" s="1" t="str">
        <f t="shared" si="143"/>
        <v xml:space="preserve">Tsyklon-3 </v>
      </c>
      <c r="E3039" s="1" t="s">
        <v>346</v>
      </c>
      <c r="F3039" s="7" t="str">
        <f>TEXT(DATE(MID(H3039, 13, 4), CHOOSE(MATCH( MID(H3039, 5, 3), {"Jan","Feb","Mar","Apr","May","Jun","Jul","Aug","Sep","Oct","Nov","Dec"}, 0), 1, 2, 3, 4, 5, 6, 7, 8, 9, 10, 11, 12), MID(H3039, 9, 2)), "yyyy-mm-dd")</f>
        <v>1991-06-13</v>
      </c>
      <c r="G3039" s="1" t="s">
        <v>6236</v>
      </c>
      <c r="H3039" s="1" t="s">
        <v>6235</v>
      </c>
    </row>
    <row r="3040" spans="1:8" hidden="1" x14ac:dyDescent="0.3">
      <c r="A3040" s="1" t="s">
        <v>1561</v>
      </c>
      <c r="B3040" s="1" t="str">
        <f t="shared" si="142"/>
        <v>Russia</v>
      </c>
      <c r="C3040" s="5" t="str">
        <f t="shared" si="141"/>
        <v>1991</v>
      </c>
      <c r="D3040" s="1" t="str">
        <f t="shared" si="143"/>
        <v xml:space="preserve">Cosmos-3M </v>
      </c>
      <c r="E3040" s="1" t="s">
        <v>346</v>
      </c>
      <c r="F3040" s="7" t="str">
        <f>TEXT(DATE(MID(H3040, 13, 4), CHOOSE(MATCH( MID(H3040, 5, 3), {"Jan","Feb","Mar","Apr","May","Jun","Jul","Aug","Sep","Oct","Nov","Dec"}, 0), 1, 2, 3, 4, 5, 6, 7, 8, 9, 10, 11, 12), MID(H3040, 9, 2)), "yyyy-mm-dd")</f>
        <v>1991-06-11</v>
      </c>
      <c r="G3040" s="1" t="s">
        <v>6238</v>
      </c>
      <c r="H3040" s="1" t="s">
        <v>6237</v>
      </c>
    </row>
    <row r="3041" spans="1:8" hidden="1" x14ac:dyDescent="0.3">
      <c r="A3041" s="1" t="s">
        <v>658</v>
      </c>
      <c r="B3041" s="1" t="str">
        <f t="shared" si="142"/>
        <v>USA</v>
      </c>
      <c r="C3041" s="5" t="str">
        <f t="shared" si="141"/>
        <v>1991</v>
      </c>
      <c r="D3041" s="1" t="str">
        <f t="shared" si="143"/>
        <v xml:space="preserve">Space Shuttle Columbia </v>
      </c>
      <c r="E3041" s="1" t="s">
        <v>346</v>
      </c>
      <c r="F3041" s="7" t="str">
        <f>TEXT(DATE(MID(H3041, 13, 4), CHOOSE(MATCH( MID(H3041, 5, 3), {"Jan","Feb","Mar","Apr","May","Jun","Jul","Aug","Sep","Oct","Nov","Dec"}, 0), 1, 2, 3, 4, 5, 6, 7, 8, 9, 10, 11, 12), MID(H3041, 9, 2)), "yyyy-mm-dd")</f>
        <v>1991-06-05</v>
      </c>
      <c r="G3041" s="1" t="s">
        <v>6240</v>
      </c>
      <c r="H3041" s="1" t="s">
        <v>6239</v>
      </c>
    </row>
    <row r="3042" spans="1:8" hidden="1" x14ac:dyDescent="0.3">
      <c r="A3042" s="1" t="s">
        <v>3566</v>
      </c>
      <c r="B3042" s="1" t="str">
        <f t="shared" si="142"/>
        <v>Russia</v>
      </c>
      <c r="C3042" s="5" t="str">
        <f t="shared" si="141"/>
        <v>1991</v>
      </c>
      <c r="D3042" s="1" t="str">
        <f t="shared" si="143"/>
        <v xml:space="preserve">Tsyklon-3 </v>
      </c>
      <c r="E3042" s="1" t="s">
        <v>346</v>
      </c>
      <c r="F3042" s="7" t="str">
        <f>TEXT(DATE(MID(H3042, 13, 4), CHOOSE(MATCH( MID(H3042, 5, 3), {"Jan","Feb","Mar","Apr","May","Jun","Jul","Aug","Sep","Oct","Nov","Dec"}, 0), 1, 2, 3, 4, 5, 6, 7, 8, 9, 10, 11, 12), MID(H3042, 9, 2)), "yyyy-mm-dd")</f>
        <v>1991-06-04</v>
      </c>
      <c r="G3042" s="1" t="s">
        <v>6242</v>
      </c>
      <c r="H3042" s="1" t="s">
        <v>6241</v>
      </c>
    </row>
    <row r="3043" spans="1:8" hidden="1" x14ac:dyDescent="0.3">
      <c r="A3043" s="1" t="s">
        <v>1630</v>
      </c>
      <c r="B3043" s="1" t="str">
        <f t="shared" si="142"/>
        <v>Kazakhstan</v>
      </c>
      <c r="C3043" s="5" t="str">
        <f t="shared" si="141"/>
        <v>1991</v>
      </c>
      <c r="D3043" s="1" t="str">
        <f t="shared" si="143"/>
        <v xml:space="preserve">Soyuz U2 </v>
      </c>
      <c r="E3043" s="1" t="s">
        <v>346</v>
      </c>
      <c r="F3043" s="7" t="str">
        <f>TEXT(DATE(MID(H3043, 13, 4), CHOOSE(MATCH( MID(H3043, 5, 3), {"Jan","Feb","Mar","Apr","May","Jun","Jul","Aug","Sep","Oct","Nov","Dec"}, 0), 1, 2, 3, 4, 5, 6, 7, 8, 9, 10, 11, 12), MID(H3043, 9, 2)), "yyyy-mm-dd")</f>
        <v>1991-05-30</v>
      </c>
      <c r="G3043" s="1" t="s">
        <v>6244</v>
      </c>
      <c r="H3043" s="1" t="s">
        <v>6243</v>
      </c>
    </row>
    <row r="3044" spans="1:8" hidden="1" x14ac:dyDescent="0.3">
      <c r="A3044" s="1" t="s">
        <v>3160</v>
      </c>
      <c r="B3044" s="1" t="str">
        <f t="shared" si="142"/>
        <v>USA</v>
      </c>
      <c r="C3044" s="5" t="str">
        <f t="shared" si="141"/>
        <v>1991</v>
      </c>
      <c r="D3044" s="1" t="str">
        <f t="shared" si="143"/>
        <v xml:space="preserve">Delta II 7925 </v>
      </c>
      <c r="E3044" s="1" t="s">
        <v>346</v>
      </c>
      <c r="F3044" s="7" t="str">
        <f>TEXT(DATE(MID(H3044, 13, 4), CHOOSE(MATCH( MID(H3044, 5, 3), {"Jan","Feb","Mar","Apr","May","Jun","Jul","Aug","Sep","Oct","Nov","Dec"}, 0), 1, 2, 3, 4, 5, 6, 7, 8, 9, 10, 11, 12), MID(H3044, 9, 2)), "yyyy-mm-dd")</f>
        <v>1991-05-29</v>
      </c>
      <c r="G3044" s="1" t="s">
        <v>6246</v>
      </c>
      <c r="H3044" s="1" t="s">
        <v>6245</v>
      </c>
    </row>
    <row r="3045" spans="1:8" hidden="1" x14ac:dyDescent="0.3">
      <c r="A3045" s="1" t="s">
        <v>212</v>
      </c>
      <c r="B3045" s="1" t="str">
        <f t="shared" si="142"/>
        <v>Russia</v>
      </c>
      <c r="C3045" s="5" t="str">
        <f t="shared" si="141"/>
        <v>1991</v>
      </c>
      <c r="D3045" s="1" t="str">
        <f t="shared" si="143"/>
        <v xml:space="preserve">Soyuz U </v>
      </c>
      <c r="E3045" s="1" t="s">
        <v>346</v>
      </c>
      <c r="F3045" s="7" t="str">
        <f>TEXT(DATE(MID(H3045, 13, 4), CHOOSE(MATCH( MID(H3045, 5, 3), {"Jan","Feb","Mar","Apr","May","Jun","Jul","Aug","Sep","Oct","Nov","Dec"}, 0), 1, 2, 3, 4, 5, 6, 7, 8, 9, 10, 11, 12), MID(H3045, 9, 2)), "yyyy-mm-dd")</f>
        <v>1991-05-24</v>
      </c>
      <c r="G3045" s="1" t="s">
        <v>6248</v>
      </c>
      <c r="H3045" s="1" t="s">
        <v>6247</v>
      </c>
    </row>
    <row r="3046" spans="1:8" hidden="1" x14ac:dyDescent="0.3">
      <c r="A3046" s="1" t="s">
        <v>5</v>
      </c>
      <c r="B3046" s="1" t="str">
        <f t="shared" si="142"/>
        <v>Russia</v>
      </c>
      <c r="C3046" s="5" t="str">
        <f t="shared" si="141"/>
        <v>1991</v>
      </c>
      <c r="D3046" s="1" t="str">
        <f t="shared" si="143"/>
        <v xml:space="preserve">Soyuz U </v>
      </c>
      <c r="E3046" s="1" t="s">
        <v>346</v>
      </c>
      <c r="F3046" s="7" t="str">
        <f>TEXT(DATE(MID(H3046, 13, 4), CHOOSE(MATCH( MID(H3046, 5, 3), {"Jan","Feb","Mar","Apr","May","Jun","Jul","Aug","Sep","Oct","Nov","Dec"}, 0), 1, 2, 3, 4, 5, 6, 7, 8, 9, 10, 11, 12), MID(H3046, 9, 2)), "yyyy-mm-dd")</f>
        <v>1991-05-21</v>
      </c>
      <c r="G3046" s="1" t="s">
        <v>5480</v>
      </c>
      <c r="H3046" s="1" t="s">
        <v>6249</v>
      </c>
    </row>
    <row r="3047" spans="1:8" hidden="1" x14ac:dyDescent="0.3">
      <c r="A3047" s="1" t="s">
        <v>1630</v>
      </c>
      <c r="B3047" s="1" t="str">
        <f t="shared" si="142"/>
        <v>Kazakhstan</v>
      </c>
      <c r="C3047" s="5" t="str">
        <f t="shared" si="141"/>
        <v>1991</v>
      </c>
      <c r="D3047" s="1" t="str">
        <f t="shared" si="143"/>
        <v xml:space="preserve">Soyuz U2 </v>
      </c>
      <c r="E3047" s="1" t="s">
        <v>346</v>
      </c>
      <c r="F3047" s="7" t="str">
        <f>TEXT(DATE(MID(H3047, 13, 4), CHOOSE(MATCH( MID(H3047, 5, 3), {"Jan","Feb","Mar","Apr","May","Jun","Jul","Aug","Sep","Oct","Nov","Dec"}, 0), 1, 2, 3, 4, 5, 6, 7, 8, 9, 10, 11, 12), MID(H3047, 9, 2)), "yyyy-mm-dd")</f>
        <v>1991-05-18</v>
      </c>
      <c r="G3047" s="1" t="s">
        <v>6251</v>
      </c>
      <c r="H3047" s="1" t="s">
        <v>6250</v>
      </c>
    </row>
    <row r="3048" spans="1:8" hidden="1" x14ac:dyDescent="0.3">
      <c r="A3048" s="1" t="s">
        <v>3566</v>
      </c>
      <c r="B3048" s="1" t="str">
        <f t="shared" si="142"/>
        <v>Russia</v>
      </c>
      <c r="C3048" s="5" t="str">
        <f t="shared" si="141"/>
        <v>1991</v>
      </c>
      <c r="D3048" s="1" t="str">
        <f t="shared" si="143"/>
        <v xml:space="preserve">Tsyklon-3 </v>
      </c>
      <c r="E3048" s="1" t="s">
        <v>346</v>
      </c>
      <c r="F3048" s="7" t="str">
        <f>TEXT(DATE(MID(H3048, 13, 4), CHOOSE(MATCH( MID(H3048, 5, 3), {"Jan","Feb","Mar","Apr","May","Jun","Jul","Aug","Sep","Oct","Nov","Dec"}, 0), 1, 2, 3, 4, 5, 6, 7, 8, 9, 10, 11, 12), MID(H3048, 9, 2)), "yyyy-mm-dd")</f>
        <v>1991-05-16</v>
      </c>
      <c r="G3048" s="1" t="s">
        <v>6253</v>
      </c>
      <c r="H3048" s="1" t="s">
        <v>6252</v>
      </c>
    </row>
    <row r="3049" spans="1:8" hidden="1" x14ac:dyDescent="0.3">
      <c r="A3049" s="1" t="s">
        <v>5557</v>
      </c>
      <c r="B3049" s="1" t="str">
        <f t="shared" si="142"/>
        <v>USA</v>
      </c>
      <c r="C3049" s="5" t="str">
        <f t="shared" si="141"/>
        <v>1991</v>
      </c>
      <c r="D3049" s="1" t="str">
        <f t="shared" si="143"/>
        <v xml:space="preserve">Atlas-E/F Star-37S-ISS </v>
      </c>
      <c r="E3049" s="1" t="s">
        <v>346</v>
      </c>
      <c r="F3049" s="7" t="str">
        <f>TEXT(DATE(MID(H3049, 13, 4), CHOOSE(MATCH( MID(H3049, 5, 3), {"Jan","Feb","Mar","Apr","May","Jun","Jul","Aug","Sep","Oct","Nov","Dec"}, 0), 1, 2, 3, 4, 5, 6, 7, 8, 9, 10, 11, 12), MID(H3049, 9, 2)), "yyyy-mm-dd")</f>
        <v>1991-05-14</v>
      </c>
      <c r="G3049" s="1" t="s">
        <v>6255</v>
      </c>
      <c r="H3049" s="1" t="s">
        <v>6254</v>
      </c>
    </row>
    <row r="3050" spans="1:8" hidden="1" x14ac:dyDescent="0.3">
      <c r="A3050" s="1" t="s">
        <v>30</v>
      </c>
      <c r="B3050" s="1" t="str">
        <f t="shared" si="142"/>
        <v>USA</v>
      </c>
      <c r="C3050" s="5" t="str">
        <f t="shared" si="141"/>
        <v>1991</v>
      </c>
      <c r="D3050" s="1" t="str">
        <f t="shared" si="143"/>
        <v xml:space="preserve">Space Shuttle Discovery </v>
      </c>
      <c r="E3050" s="1" t="s">
        <v>346</v>
      </c>
      <c r="F3050" s="7" t="str">
        <f>TEXT(DATE(MID(H3050, 13, 4), CHOOSE(MATCH( MID(H3050, 5, 3), {"Jan","Feb","Mar","Apr","May","Jun","Jul","Aug","Sep","Oct","Nov","Dec"}, 0), 1, 2, 3, 4, 5, 6, 7, 8, 9, 10, 11, 12), MID(H3050, 9, 2)), "yyyy-mm-dd")</f>
        <v>1991-04-28</v>
      </c>
      <c r="G3050" s="1" t="s">
        <v>6257</v>
      </c>
      <c r="H3050" s="1" t="s">
        <v>6256</v>
      </c>
    </row>
    <row r="3051" spans="1:8" hidden="1" x14ac:dyDescent="0.3">
      <c r="A3051" s="1" t="s">
        <v>3566</v>
      </c>
      <c r="B3051" s="1" t="str">
        <f t="shared" si="142"/>
        <v>Russia</v>
      </c>
      <c r="C3051" s="5" t="str">
        <f t="shared" si="141"/>
        <v>1991</v>
      </c>
      <c r="D3051" s="1" t="str">
        <f t="shared" si="143"/>
        <v xml:space="preserve">Tsyklon-3 </v>
      </c>
      <c r="E3051" s="1" t="s">
        <v>346</v>
      </c>
      <c r="F3051" s="7" t="str">
        <f>TEXT(DATE(MID(H3051, 13, 4), CHOOSE(MATCH( MID(H3051, 5, 3), {"Jan","Feb","Mar","Apr","May","Jun","Jul","Aug","Sep","Oct","Nov","Dec"}, 0), 1, 2, 3, 4, 5, 6, 7, 8, 9, 10, 11, 12), MID(H3051, 9, 2)), "yyyy-mm-dd")</f>
        <v>1991-04-24</v>
      </c>
      <c r="G3051" s="1" t="s">
        <v>6259</v>
      </c>
      <c r="H3051" s="1" t="s">
        <v>6258</v>
      </c>
    </row>
    <row r="3052" spans="1:8" hidden="1" x14ac:dyDescent="0.3">
      <c r="A3052" s="1" t="s">
        <v>4092</v>
      </c>
      <c r="B3052" s="1" t="str">
        <f t="shared" si="142"/>
        <v>USA</v>
      </c>
      <c r="C3052" s="5" t="str">
        <f t="shared" si="141"/>
        <v>1991</v>
      </c>
      <c r="D3052" s="1" t="str">
        <f t="shared" si="143"/>
        <v xml:space="preserve">Atlas I </v>
      </c>
      <c r="E3052" s="1" t="s">
        <v>346</v>
      </c>
      <c r="F3052" s="7" t="str">
        <f>TEXT(DATE(MID(H3052, 13, 4), CHOOSE(MATCH( MID(H3052, 5, 3), {"Jan","Feb","Mar","Apr","May","Jun","Jul","Aug","Sep","Oct","Nov","Dec"}, 0), 1, 2, 3, 4, 5, 6, 7, 8, 9, 10, 11, 12), MID(H3052, 9, 2)), "yyyy-mm-dd")</f>
        <v>1991-04-18</v>
      </c>
      <c r="G3052" s="1" t="s">
        <v>6261</v>
      </c>
      <c r="H3052" s="1" t="s">
        <v>6260</v>
      </c>
    </row>
    <row r="3053" spans="1:8" hidden="1" x14ac:dyDescent="0.3">
      <c r="A3053" s="1" t="s">
        <v>3373</v>
      </c>
      <c r="B3053" s="1" t="str">
        <f t="shared" si="142"/>
        <v>Russia</v>
      </c>
      <c r="C3053" s="5" t="str">
        <f t="shared" si="141"/>
        <v>1991</v>
      </c>
      <c r="D3053" s="1" t="str">
        <f t="shared" si="143"/>
        <v xml:space="preserve">Cosmos-3M </v>
      </c>
      <c r="E3053" s="1" t="s">
        <v>346</v>
      </c>
      <c r="F3053" s="7" t="str">
        <f>TEXT(DATE(MID(H3053, 13, 4), CHOOSE(MATCH( MID(H3053, 5, 3), {"Jan","Feb","Mar","Apr","May","Jun","Jul","Aug","Sep","Oct","Nov","Dec"}, 0), 1, 2, 3, 4, 5, 6, 7, 8, 9, 10, 11, 12), MID(H3053, 9, 2)), "yyyy-mm-dd")</f>
        <v>1991-04-16</v>
      </c>
      <c r="G3053" s="1" t="s">
        <v>6263</v>
      </c>
      <c r="H3053" s="1" t="s">
        <v>6262</v>
      </c>
    </row>
    <row r="3054" spans="1:8" hidden="1" x14ac:dyDescent="0.3">
      <c r="A3054" s="1" t="s">
        <v>3160</v>
      </c>
      <c r="B3054" s="1" t="str">
        <f t="shared" si="142"/>
        <v>USA</v>
      </c>
      <c r="C3054" s="5" t="str">
        <f t="shared" si="141"/>
        <v>1991</v>
      </c>
      <c r="D3054" s="1" t="str">
        <f t="shared" si="143"/>
        <v xml:space="preserve">Delta II 7925 </v>
      </c>
      <c r="E3054" s="1" t="s">
        <v>346</v>
      </c>
      <c r="F3054" s="7" t="str">
        <f>TEXT(DATE(MID(H3054, 13, 4), CHOOSE(MATCH( MID(H3054, 5, 3), {"Jan","Feb","Mar","Apr","May","Jun","Jul","Aug","Sep","Oct","Nov","Dec"}, 0), 1, 2, 3, 4, 5, 6, 7, 8, 9, 10, 11, 12), MID(H3054, 9, 2)), "yyyy-mm-dd")</f>
        <v>1991-04-13</v>
      </c>
      <c r="G3054" s="1" t="s">
        <v>6265</v>
      </c>
      <c r="H3054" s="1" t="s">
        <v>6264</v>
      </c>
    </row>
    <row r="3055" spans="1:8" hidden="1" x14ac:dyDescent="0.3">
      <c r="A3055" s="1" t="s">
        <v>658</v>
      </c>
      <c r="B3055" s="1" t="str">
        <f t="shared" si="142"/>
        <v>USA</v>
      </c>
      <c r="C3055" s="5" t="str">
        <f t="shared" si="141"/>
        <v>1991</v>
      </c>
      <c r="D3055" s="1" t="str">
        <f t="shared" si="143"/>
        <v xml:space="preserve">Space Shuttle Atlantis </v>
      </c>
      <c r="E3055" s="1" t="s">
        <v>346</v>
      </c>
      <c r="F3055" s="7" t="str">
        <f>TEXT(DATE(MID(H3055, 13, 4), CHOOSE(MATCH( MID(H3055, 5, 3), {"Jan","Feb","Mar","Apr","May","Jun","Jul","Aug","Sep","Oct","Nov","Dec"}, 0), 1, 2, 3, 4, 5, 6, 7, 8, 9, 10, 11, 12), MID(H3055, 9, 2)), "yyyy-mm-dd")</f>
        <v>1991-04-05</v>
      </c>
      <c r="G3055" s="1" t="s">
        <v>6267</v>
      </c>
      <c r="H3055" s="1" t="s">
        <v>6266</v>
      </c>
    </row>
    <row r="3056" spans="1:8" hidden="1" x14ac:dyDescent="0.3">
      <c r="A3056" s="1" t="s">
        <v>4338</v>
      </c>
      <c r="B3056" s="1" t="str">
        <f t="shared" si="142"/>
        <v>France</v>
      </c>
      <c r="C3056" s="5" t="str">
        <f t="shared" si="141"/>
        <v>1991</v>
      </c>
      <c r="D3056" s="1" t="str">
        <f t="shared" si="143"/>
        <v xml:space="preserve">Ariane 44P </v>
      </c>
      <c r="E3056" s="1" t="s">
        <v>346</v>
      </c>
      <c r="F3056" s="7" t="str">
        <f>TEXT(DATE(MID(H3056, 13, 4), CHOOSE(MATCH( MID(H3056, 5, 3), {"Jan","Feb","Mar","Apr","May","Jun","Jul","Aug","Sep","Oct","Nov","Dec"}, 0), 1, 2, 3, 4, 5, 6, 7, 8, 9, 10, 11, 12), MID(H3056, 9, 2)), "yyyy-mm-dd")</f>
        <v>1991-04-04</v>
      </c>
      <c r="G3056" s="1" t="s">
        <v>6269</v>
      </c>
      <c r="H3056" s="1" t="s">
        <v>6268</v>
      </c>
    </row>
    <row r="3057" spans="1:8" hidden="1" x14ac:dyDescent="0.3">
      <c r="A3057" s="1" t="s">
        <v>529</v>
      </c>
      <c r="B3057" s="1" t="str">
        <f t="shared" si="142"/>
        <v>Kazakhstan</v>
      </c>
      <c r="C3057" s="5" t="str">
        <f t="shared" si="141"/>
        <v>1991</v>
      </c>
      <c r="D3057" s="1" t="str">
        <f t="shared" si="143"/>
        <v xml:space="preserve">Proton K/Block-DM-2 </v>
      </c>
      <c r="E3057" s="1" t="s">
        <v>346</v>
      </c>
      <c r="F3057" s="7" t="str">
        <f>TEXT(DATE(MID(H3057, 13, 4), CHOOSE(MATCH( MID(H3057, 5, 3), {"Jan","Feb","Mar","Apr","May","Jun","Jul","Aug","Sep","Oct","Nov","Dec"}, 0), 1, 2, 3, 4, 5, 6, 7, 8, 9, 10, 11, 12), MID(H3057, 9, 2)), "yyyy-mm-dd")</f>
        <v>1991-04-04</v>
      </c>
      <c r="G3057" s="1" t="s">
        <v>6271</v>
      </c>
      <c r="H3057" s="1" t="s">
        <v>6270</v>
      </c>
    </row>
    <row r="3058" spans="1:8" hidden="1" x14ac:dyDescent="0.3">
      <c r="A3058" s="1" t="s">
        <v>6272</v>
      </c>
      <c r="B3058" s="1" t="str">
        <f t="shared" si="142"/>
        <v>Kazakhstan</v>
      </c>
      <c r="C3058" s="5" t="str">
        <f t="shared" si="141"/>
        <v>1991</v>
      </c>
      <c r="D3058" s="1" t="str">
        <f t="shared" si="143"/>
        <v xml:space="preserve">Proton-K </v>
      </c>
      <c r="E3058" s="1" t="s">
        <v>346</v>
      </c>
      <c r="F3058" s="7" t="str">
        <f>TEXT(DATE(MID(H3058, 13, 4), CHOOSE(MATCH( MID(H3058, 5, 3), {"Jan","Feb","Mar","Apr","May","Jun","Jul","Aug","Sep","Oct","Nov","Dec"}, 0), 1, 2, 3, 4, 5, 6, 7, 8, 9, 10, 11, 12), MID(H3058, 9, 2)), "yyyy-mm-dd")</f>
        <v>1991-03-31</v>
      </c>
      <c r="G3058" s="1" t="s">
        <v>6274</v>
      </c>
      <c r="H3058" s="1" t="s">
        <v>6273</v>
      </c>
    </row>
    <row r="3059" spans="1:8" hidden="1" x14ac:dyDescent="0.3">
      <c r="A3059" s="1" t="s">
        <v>3038</v>
      </c>
      <c r="B3059" s="1" t="str">
        <f t="shared" si="142"/>
        <v>Russia</v>
      </c>
      <c r="C3059" s="5" t="str">
        <f t="shared" si="141"/>
        <v>1991</v>
      </c>
      <c r="D3059" s="1" t="str">
        <f t="shared" si="143"/>
        <v xml:space="preserve">Soyuz U </v>
      </c>
      <c r="E3059" s="1" t="s">
        <v>346</v>
      </c>
      <c r="F3059" s="7" t="str">
        <f>TEXT(DATE(MID(H3059, 13, 4), CHOOSE(MATCH( MID(H3059, 5, 3), {"Jan","Feb","Mar","Apr","May","Jun","Jul","Aug","Sep","Oct","Nov","Dec"}, 0), 1, 2, 3, 4, 5, 6, 7, 8, 9, 10, 11, 12), MID(H3059, 9, 2)), "yyyy-mm-dd")</f>
        <v>1991-03-26</v>
      </c>
      <c r="G3059" s="1" t="s">
        <v>6276</v>
      </c>
      <c r="H3059" s="1" t="s">
        <v>6275</v>
      </c>
    </row>
    <row r="3060" spans="1:8" hidden="1" x14ac:dyDescent="0.3">
      <c r="A3060" s="1" t="s">
        <v>212</v>
      </c>
      <c r="B3060" s="1" t="str">
        <f t="shared" si="142"/>
        <v>Russia</v>
      </c>
      <c r="C3060" s="5" t="str">
        <f t="shared" si="141"/>
        <v>1991</v>
      </c>
      <c r="D3060" s="1" t="str">
        <f t="shared" si="143"/>
        <v xml:space="preserve">Molniya-M /Block ML </v>
      </c>
      <c r="E3060" s="1" t="s">
        <v>346</v>
      </c>
      <c r="F3060" s="7" t="str">
        <f>TEXT(DATE(MID(H3060, 13, 4), CHOOSE(MATCH( MID(H3060, 5, 3), {"Jan","Feb","Mar","Apr","May","Jun","Jul","Aug","Sep","Oct","Nov","Dec"}, 0), 1, 2, 3, 4, 5, 6, 7, 8, 9, 10, 11, 12), MID(H3060, 9, 2)), "yyyy-mm-dd")</f>
        <v>1991-03-22</v>
      </c>
      <c r="G3060" s="1" t="s">
        <v>6278</v>
      </c>
      <c r="H3060" s="1" t="s">
        <v>6277</v>
      </c>
    </row>
    <row r="3061" spans="1:8" hidden="1" x14ac:dyDescent="0.3">
      <c r="A3061" s="1" t="s">
        <v>3373</v>
      </c>
      <c r="B3061" s="1" t="str">
        <f t="shared" si="142"/>
        <v>Russia</v>
      </c>
      <c r="C3061" s="5" t="str">
        <f t="shared" si="141"/>
        <v>1991</v>
      </c>
      <c r="D3061" s="1" t="str">
        <f t="shared" si="143"/>
        <v xml:space="preserve">Cosmos-3M </v>
      </c>
      <c r="E3061" s="1" t="s">
        <v>346</v>
      </c>
      <c r="F3061" s="7" t="str">
        <f>TEXT(DATE(MID(H3061, 13, 4), CHOOSE(MATCH( MID(H3061, 5, 3), {"Jan","Feb","Mar","Apr","May","Jun","Jul","Aug","Sep","Oct","Nov","Dec"}, 0), 1, 2, 3, 4, 5, 6, 7, 8, 9, 10, 11, 12), MID(H3061, 9, 2)), "yyyy-mm-dd")</f>
        <v>1991-03-19</v>
      </c>
      <c r="G3061" s="1" t="s">
        <v>6280</v>
      </c>
      <c r="H3061" s="1" t="s">
        <v>6279</v>
      </c>
    </row>
    <row r="3062" spans="1:8" hidden="1" x14ac:dyDescent="0.3">
      <c r="A3062" s="1" t="s">
        <v>1630</v>
      </c>
      <c r="B3062" s="1" t="str">
        <f t="shared" si="142"/>
        <v>Kazakhstan</v>
      </c>
      <c r="C3062" s="5" t="str">
        <f t="shared" si="141"/>
        <v>1991</v>
      </c>
      <c r="D3062" s="1" t="str">
        <f t="shared" si="143"/>
        <v xml:space="preserve">Soyuz U2 </v>
      </c>
      <c r="E3062" s="1" t="s">
        <v>346</v>
      </c>
      <c r="F3062" s="7" t="str">
        <f>TEXT(DATE(MID(H3062, 13, 4), CHOOSE(MATCH( MID(H3062, 5, 3), {"Jan","Feb","Mar","Apr","May","Jun","Jul","Aug","Sep","Oct","Nov","Dec"}, 0), 1, 2, 3, 4, 5, 6, 7, 8, 9, 10, 11, 12), MID(H3062, 9, 2)), "yyyy-mm-dd")</f>
        <v>1991-03-19</v>
      </c>
      <c r="G3062" s="1" t="s">
        <v>6282</v>
      </c>
      <c r="H3062" s="1" t="s">
        <v>6281</v>
      </c>
    </row>
    <row r="3063" spans="1:8" hidden="1" x14ac:dyDescent="0.3">
      <c r="A3063" s="1" t="s">
        <v>1561</v>
      </c>
      <c r="B3063" s="1" t="str">
        <f t="shared" si="142"/>
        <v>Russia</v>
      </c>
      <c r="C3063" s="5" t="str">
        <f t="shared" si="141"/>
        <v>1991</v>
      </c>
      <c r="D3063" s="1" t="str">
        <f t="shared" si="143"/>
        <v xml:space="preserve">Cosmos-3M </v>
      </c>
      <c r="E3063" s="1" t="s">
        <v>346</v>
      </c>
      <c r="F3063" s="7" t="str">
        <f>TEXT(DATE(MID(H3063, 13, 4), CHOOSE(MATCH( MID(H3063, 5, 3), {"Jan","Feb","Mar","Apr","May","Jun","Jul","Aug","Sep","Oct","Nov","Dec"}, 0), 1, 2, 3, 4, 5, 6, 7, 8, 9, 10, 11, 12), MID(H3063, 9, 2)), "yyyy-mm-dd")</f>
        <v>1991-03-12</v>
      </c>
      <c r="G3063" s="1" t="s">
        <v>6284</v>
      </c>
      <c r="H3063" s="1" t="s">
        <v>6283</v>
      </c>
    </row>
    <row r="3064" spans="1:8" hidden="1" x14ac:dyDescent="0.3">
      <c r="A3064" s="1" t="s">
        <v>3160</v>
      </c>
      <c r="B3064" s="1" t="str">
        <f t="shared" si="142"/>
        <v>USA</v>
      </c>
      <c r="C3064" s="5" t="str">
        <f t="shared" si="141"/>
        <v>1991</v>
      </c>
      <c r="D3064" s="1" t="str">
        <f t="shared" si="143"/>
        <v xml:space="preserve">Delta II 6925 </v>
      </c>
      <c r="E3064" s="1" t="s">
        <v>346</v>
      </c>
      <c r="F3064" s="7" t="str">
        <f>TEXT(DATE(MID(H3064, 13, 4), CHOOSE(MATCH( MID(H3064, 5, 3), {"Jan","Feb","Mar","Apr","May","Jun","Jul","Aug","Sep","Oct","Nov","Dec"}, 0), 1, 2, 3, 4, 5, 6, 7, 8, 9, 10, 11, 12), MID(H3064, 9, 2)), "yyyy-mm-dd")</f>
        <v>1991-03-08</v>
      </c>
      <c r="G3064" s="1" t="s">
        <v>6286</v>
      </c>
      <c r="H3064" s="1" t="s">
        <v>6285</v>
      </c>
    </row>
    <row r="3065" spans="1:8" hidden="1" x14ac:dyDescent="0.3">
      <c r="A3065" s="1" t="s">
        <v>27</v>
      </c>
      <c r="B3065" s="1" t="str">
        <f t="shared" si="142"/>
        <v>USA</v>
      </c>
      <c r="C3065" s="5" t="str">
        <f t="shared" si="141"/>
        <v>1991</v>
      </c>
      <c r="D3065" s="1" t="str">
        <f t="shared" si="143"/>
        <v xml:space="preserve">Titan IV(403)A </v>
      </c>
      <c r="E3065" s="1" t="s">
        <v>346</v>
      </c>
      <c r="F3065" s="7" t="str">
        <f>TEXT(DATE(MID(H3065, 13, 4), CHOOSE(MATCH( MID(H3065, 5, 3), {"Jan","Feb","Mar","Apr","May","Jun","Jul","Aug","Sep","Oct","Nov","Dec"}, 0), 1, 2, 3, 4, 5, 6, 7, 8, 9, 10, 11, 12), MID(H3065, 9, 2)), "yyyy-mm-dd")</f>
        <v>1991-03-08</v>
      </c>
      <c r="G3065" s="1" t="s">
        <v>6288</v>
      </c>
      <c r="H3065" s="1" t="s">
        <v>6287</v>
      </c>
    </row>
    <row r="3066" spans="1:8" hidden="1" x14ac:dyDescent="0.3">
      <c r="A3066" s="1" t="s">
        <v>3038</v>
      </c>
      <c r="B3066" s="1" t="str">
        <f t="shared" si="142"/>
        <v>Russia</v>
      </c>
      <c r="C3066" s="5" t="str">
        <f t="shared" si="141"/>
        <v>1991</v>
      </c>
      <c r="D3066" s="1" t="str">
        <f t="shared" si="143"/>
        <v xml:space="preserve">Soyuz U </v>
      </c>
      <c r="E3066" s="1" t="s">
        <v>346</v>
      </c>
      <c r="F3066" s="7" t="str">
        <f>TEXT(DATE(MID(H3066, 13, 4), CHOOSE(MATCH( MID(H3066, 5, 3), {"Jan","Feb","Mar","Apr","May","Jun","Jul","Aug","Sep","Oct","Nov","Dec"}, 0), 1, 2, 3, 4, 5, 6, 7, 8, 9, 10, 11, 12), MID(H3066, 9, 2)), "yyyy-mm-dd")</f>
        <v>1991-03-06</v>
      </c>
      <c r="G3066" s="1" t="s">
        <v>6290</v>
      </c>
      <c r="H3066" s="1" t="s">
        <v>6289</v>
      </c>
    </row>
    <row r="3067" spans="1:8" hidden="1" x14ac:dyDescent="0.3">
      <c r="A3067" s="1" t="s">
        <v>4338</v>
      </c>
      <c r="B3067" s="1" t="str">
        <f t="shared" si="142"/>
        <v>France</v>
      </c>
      <c r="C3067" s="5" t="str">
        <f t="shared" si="141"/>
        <v>1991</v>
      </c>
      <c r="D3067" s="1" t="str">
        <f t="shared" si="143"/>
        <v xml:space="preserve">Ariane 44LP </v>
      </c>
      <c r="E3067" s="1" t="s">
        <v>346</v>
      </c>
      <c r="F3067" s="7" t="str">
        <f>TEXT(DATE(MID(H3067, 13, 4), CHOOSE(MATCH( MID(H3067, 5, 3), {"Jan","Feb","Mar","Apr","May","Jun","Jul","Aug","Sep","Oct","Nov","Dec"}, 0), 1, 2, 3, 4, 5, 6, 7, 8, 9, 10, 11, 12), MID(H3067, 9, 2)), "yyyy-mm-dd")</f>
        <v>1991-03-02</v>
      </c>
      <c r="G3067" s="1" t="s">
        <v>6292</v>
      </c>
      <c r="H3067" s="1" t="s">
        <v>6291</v>
      </c>
    </row>
    <row r="3068" spans="1:8" hidden="1" x14ac:dyDescent="0.3">
      <c r="A3068" s="1" t="s">
        <v>4200</v>
      </c>
      <c r="B3068" s="1" t="str">
        <f t="shared" si="142"/>
        <v>Kazakhstan</v>
      </c>
      <c r="C3068" s="5" t="str">
        <f t="shared" si="141"/>
        <v>1991</v>
      </c>
      <c r="D3068" s="1" t="str">
        <f t="shared" si="143"/>
        <v xml:space="preserve">Proton K/Block-DM-2 </v>
      </c>
      <c r="E3068" s="1" t="s">
        <v>346</v>
      </c>
      <c r="F3068" s="7" t="str">
        <f>TEXT(DATE(MID(H3068, 13, 4), CHOOSE(MATCH( MID(H3068, 5, 3), {"Jan","Feb","Mar","Apr","May","Jun","Jul","Aug","Sep","Oct","Nov","Dec"}, 0), 1, 2, 3, 4, 5, 6, 7, 8, 9, 10, 11, 12), MID(H3068, 9, 2)), "yyyy-mm-dd")</f>
        <v>1991-02-28</v>
      </c>
      <c r="G3068" s="1" t="s">
        <v>6294</v>
      </c>
      <c r="H3068" s="1" t="s">
        <v>6293</v>
      </c>
    </row>
    <row r="3069" spans="1:8" hidden="1" x14ac:dyDescent="0.3">
      <c r="A3069" s="1" t="s">
        <v>1561</v>
      </c>
      <c r="B3069" s="1" t="str">
        <f t="shared" si="142"/>
        <v>Russia</v>
      </c>
      <c r="C3069" s="5" t="str">
        <f t="shared" si="141"/>
        <v>1991</v>
      </c>
      <c r="D3069" s="1" t="str">
        <f t="shared" si="143"/>
        <v xml:space="preserve">Cosmos-3M </v>
      </c>
      <c r="E3069" s="1" t="s">
        <v>346</v>
      </c>
      <c r="F3069" s="7" t="str">
        <f>TEXT(DATE(MID(H3069, 13, 4), CHOOSE(MATCH( MID(H3069, 5, 3), {"Jan","Feb","Mar","Apr","May","Jun","Jul","Aug","Sep","Oct","Nov","Dec"}, 0), 1, 2, 3, 4, 5, 6, 7, 8, 9, 10, 11, 12), MID(H3069, 9, 2)), "yyyy-mm-dd")</f>
        <v>1991-02-26</v>
      </c>
      <c r="G3069" s="1" t="s">
        <v>6296</v>
      </c>
      <c r="H3069" s="1" t="s">
        <v>6295</v>
      </c>
    </row>
    <row r="3070" spans="1:8" hidden="1" x14ac:dyDescent="0.3">
      <c r="A3070" s="1" t="s">
        <v>212</v>
      </c>
      <c r="B3070" s="1" t="str">
        <f t="shared" si="142"/>
        <v>Russia</v>
      </c>
      <c r="C3070" s="5" t="str">
        <f t="shared" si="141"/>
        <v>1991</v>
      </c>
      <c r="D3070" s="1" t="str">
        <f t="shared" si="143"/>
        <v xml:space="preserve">Molniya-M /Block ML </v>
      </c>
      <c r="E3070" s="1" t="s">
        <v>346</v>
      </c>
      <c r="F3070" s="7" t="str">
        <f>TEXT(DATE(MID(H3070, 13, 4), CHOOSE(MATCH( MID(H3070, 5, 3), {"Jan","Feb","Mar","Apr","May","Jun","Jul","Aug","Sep","Oct","Nov","Dec"}, 0), 1, 2, 3, 4, 5, 6, 7, 8, 9, 10, 11, 12), MID(H3070, 9, 2)), "yyyy-mm-dd")</f>
        <v>1991-02-15</v>
      </c>
      <c r="G3070" s="1" t="s">
        <v>6298</v>
      </c>
      <c r="H3070" s="1" t="s">
        <v>6297</v>
      </c>
    </row>
    <row r="3071" spans="1:8" hidden="1" x14ac:dyDescent="0.3">
      <c r="A3071" s="1" t="s">
        <v>1630</v>
      </c>
      <c r="B3071" s="1" t="str">
        <f t="shared" si="142"/>
        <v>Kazakhstan</v>
      </c>
      <c r="C3071" s="5" t="str">
        <f t="shared" si="141"/>
        <v>1991</v>
      </c>
      <c r="D3071" s="1" t="str">
        <f t="shared" si="143"/>
        <v xml:space="preserve">Soyuz U </v>
      </c>
      <c r="E3071" s="1" t="s">
        <v>346</v>
      </c>
      <c r="F3071" s="7" t="str">
        <f>TEXT(DATE(MID(H3071, 13, 4), CHOOSE(MATCH( MID(H3071, 5, 3), {"Jan","Feb","Mar","Apr","May","Jun","Jul","Aug","Sep","Oct","Nov","Dec"}, 0), 1, 2, 3, 4, 5, 6, 7, 8, 9, 10, 11, 12), MID(H3071, 9, 2)), "yyyy-mm-dd")</f>
        <v>1991-02-15</v>
      </c>
      <c r="G3071" s="1" t="s">
        <v>6300</v>
      </c>
      <c r="H3071" s="1" t="s">
        <v>6299</v>
      </c>
    </row>
    <row r="3072" spans="1:8" hidden="1" x14ac:dyDescent="0.3">
      <c r="A3072" s="1" t="s">
        <v>529</v>
      </c>
      <c r="B3072" s="1" t="str">
        <f t="shared" si="142"/>
        <v>Kazakhstan</v>
      </c>
      <c r="C3072" s="5" t="str">
        <f t="shared" si="141"/>
        <v>1991</v>
      </c>
      <c r="D3072" s="1" t="str">
        <f t="shared" si="143"/>
        <v xml:space="preserve">Proton K/Block-DM-2 </v>
      </c>
      <c r="E3072" s="1" t="s">
        <v>346</v>
      </c>
      <c r="F3072" s="7" t="str">
        <f>TEXT(DATE(MID(H3072, 13, 4), CHOOSE(MATCH( MID(H3072, 5, 3), {"Jan","Feb","Mar","Apr","May","Jun","Jul","Aug","Sep","Oct","Nov","Dec"}, 0), 1, 2, 3, 4, 5, 6, 7, 8, 9, 10, 11, 12), MID(H3072, 9, 2)), "yyyy-mm-dd")</f>
        <v>1991-02-14</v>
      </c>
      <c r="G3072" s="1" t="s">
        <v>6302</v>
      </c>
      <c r="H3072" s="1" t="s">
        <v>6301</v>
      </c>
    </row>
    <row r="3073" spans="1:8" hidden="1" x14ac:dyDescent="0.3">
      <c r="A3073" s="1" t="s">
        <v>1561</v>
      </c>
      <c r="B3073" s="1" t="str">
        <f t="shared" si="142"/>
        <v>Russia</v>
      </c>
      <c r="C3073" s="5" t="str">
        <f t="shared" si="141"/>
        <v>1991</v>
      </c>
      <c r="D3073" s="1" t="str">
        <f t="shared" si="143"/>
        <v xml:space="preserve">Cosmos-3M </v>
      </c>
      <c r="E3073" s="1" t="s">
        <v>346</v>
      </c>
      <c r="F3073" s="7" t="str">
        <f>TEXT(DATE(MID(H3073, 13, 4), CHOOSE(MATCH( MID(H3073, 5, 3), {"Jan","Feb","Mar","Apr","May","Jun","Jul","Aug","Sep","Oct","Nov","Dec"}, 0), 1, 2, 3, 4, 5, 6, 7, 8, 9, 10, 11, 12), MID(H3073, 9, 2)), "yyyy-mm-dd")</f>
        <v>1991-02-12</v>
      </c>
      <c r="G3073" s="1" t="s">
        <v>6304</v>
      </c>
      <c r="H3073" s="1" t="s">
        <v>6303</v>
      </c>
    </row>
    <row r="3074" spans="1:8" hidden="1" x14ac:dyDescent="0.3">
      <c r="A3074" s="1" t="s">
        <v>3038</v>
      </c>
      <c r="B3074" s="1" t="str">
        <f t="shared" si="142"/>
        <v>Russia</v>
      </c>
      <c r="C3074" s="5" t="str">
        <f t="shared" ref="C3074:C3137" si="144">TEXT(F3074, "yyyy")</f>
        <v>1991</v>
      </c>
      <c r="D3074" s="1" t="str">
        <f t="shared" si="143"/>
        <v xml:space="preserve">Soyuz U </v>
      </c>
      <c r="E3074" s="1" t="s">
        <v>346</v>
      </c>
      <c r="F3074" s="7" t="str">
        <f>TEXT(DATE(MID(H3074, 13, 4), CHOOSE(MATCH( MID(H3074, 5, 3), {"Jan","Feb","Mar","Apr","May","Jun","Jul","Aug","Sep","Oct","Nov","Dec"}, 0), 1, 2, 3, 4, 5, 6, 7, 8, 9, 10, 11, 12), MID(H3074, 9, 2)), "yyyy-mm-dd")</f>
        <v>1991-02-07</v>
      </c>
      <c r="G3074" s="1" t="s">
        <v>6306</v>
      </c>
      <c r="H3074" s="1" t="s">
        <v>6305</v>
      </c>
    </row>
    <row r="3075" spans="1:8" hidden="1" x14ac:dyDescent="0.3">
      <c r="A3075" s="1" t="s">
        <v>1561</v>
      </c>
      <c r="B3075" s="1" t="str">
        <f t="shared" ref="B3075:B3138" si="145">TRIM(MID(A3075, FIND("|", SUBSTITUTE(A3075, ",", "|", LEN(A3075) - LEN(SUBSTITUTE(A3075,",", "" )))) + 1, LEN(A3075)))</f>
        <v>Russia</v>
      </c>
      <c r="C3075" s="5" t="str">
        <f t="shared" si="144"/>
        <v>1991</v>
      </c>
      <c r="D3075" s="1" t="str">
        <f t="shared" ref="D3075:D3138" si="146">LEFT(G3075, FIND("|", G3075) - 1)</f>
        <v xml:space="preserve">Cosmos-3M </v>
      </c>
      <c r="E3075" s="1" t="s">
        <v>346</v>
      </c>
      <c r="F3075" s="7" t="str">
        <f>TEXT(DATE(MID(H3075, 13, 4), CHOOSE(MATCH( MID(H3075, 5, 3), {"Jan","Feb","Mar","Apr","May","Jun","Jul","Aug","Sep","Oct","Nov","Dec"}, 0), 1, 2, 3, 4, 5, 6, 7, 8, 9, 10, 11, 12), MID(H3075, 9, 2)), "yyyy-mm-dd")</f>
        <v>1991-02-05</v>
      </c>
      <c r="G3075" s="1" t="s">
        <v>6308</v>
      </c>
      <c r="H3075" s="1" t="s">
        <v>6307</v>
      </c>
    </row>
    <row r="3076" spans="1:8" hidden="1" x14ac:dyDescent="0.3">
      <c r="A3076" s="1" t="s">
        <v>1561</v>
      </c>
      <c r="B3076" s="1" t="str">
        <f t="shared" si="145"/>
        <v>Russia</v>
      </c>
      <c r="C3076" s="5" t="str">
        <f t="shared" si="144"/>
        <v>1991</v>
      </c>
      <c r="D3076" s="1" t="str">
        <f t="shared" si="146"/>
        <v xml:space="preserve">Cosmos-3M </v>
      </c>
      <c r="E3076" s="1" t="s">
        <v>346</v>
      </c>
      <c r="F3076" s="7" t="str">
        <f>TEXT(DATE(MID(H3076, 13, 4), CHOOSE(MATCH( MID(H3076, 5, 3), {"Jan","Feb","Mar","Apr","May","Jun","Jul","Aug","Sep","Oct","Nov","Dec"}, 0), 1, 2, 3, 4, 5, 6, 7, 8, 9, 10, 11, 12), MID(H3076, 9, 2)), "yyyy-mm-dd")</f>
        <v>1991-01-29</v>
      </c>
      <c r="G3076" s="1" t="s">
        <v>6310</v>
      </c>
      <c r="H3076" s="1" t="s">
        <v>6309</v>
      </c>
    </row>
    <row r="3077" spans="1:8" hidden="1" x14ac:dyDescent="0.3">
      <c r="A3077" s="1" t="s">
        <v>3926</v>
      </c>
      <c r="B3077" s="1" t="str">
        <f t="shared" si="145"/>
        <v>Kazakhstan</v>
      </c>
      <c r="C3077" s="5" t="str">
        <f t="shared" si="144"/>
        <v>1991</v>
      </c>
      <c r="D3077" s="1" t="str">
        <f t="shared" si="146"/>
        <v xml:space="preserve">Tsyklon-2 </v>
      </c>
      <c r="E3077" s="1" t="s">
        <v>346</v>
      </c>
      <c r="F3077" s="7" t="str">
        <f>TEXT(DATE(MID(H3077, 13, 4), CHOOSE(MATCH( MID(H3077, 5, 3), {"Jan","Feb","Mar","Apr","May","Jun","Jul","Aug","Sep","Oct","Nov","Dec"}, 0), 1, 2, 3, 4, 5, 6, 7, 8, 9, 10, 11, 12), MID(H3077, 9, 2)), "yyyy-mm-dd")</f>
        <v>1991-01-18</v>
      </c>
      <c r="G3077" s="1" t="s">
        <v>6312</v>
      </c>
      <c r="H3077" s="1" t="s">
        <v>6311</v>
      </c>
    </row>
    <row r="3078" spans="1:8" hidden="1" x14ac:dyDescent="0.3">
      <c r="A3078" s="1" t="s">
        <v>3038</v>
      </c>
      <c r="B3078" s="1" t="str">
        <f t="shared" si="145"/>
        <v>Russia</v>
      </c>
      <c r="C3078" s="5" t="str">
        <f t="shared" si="144"/>
        <v>1991</v>
      </c>
      <c r="D3078" s="1" t="str">
        <f t="shared" si="146"/>
        <v xml:space="preserve">Soyuz U </v>
      </c>
      <c r="E3078" s="1" t="s">
        <v>346</v>
      </c>
      <c r="F3078" s="7" t="str">
        <f>TEXT(DATE(MID(H3078, 13, 4), CHOOSE(MATCH( MID(H3078, 5, 3), {"Jan","Feb","Mar","Apr","May","Jun","Jul","Aug","Sep","Oct","Nov","Dec"}, 0), 1, 2, 3, 4, 5, 6, 7, 8, 9, 10, 11, 12), MID(H3078, 9, 2)), "yyyy-mm-dd")</f>
        <v>1991-01-17</v>
      </c>
      <c r="G3078" s="1" t="s">
        <v>6314</v>
      </c>
      <c r="H3078" s="1" t="s">
        <v>6313</v>
      </c>
    </row>
    <row r="3079" spans="1:8" hidden="1" x14ac:dyDescent="0.3">
      <c r="A3079" s="1" t="s">
        <v>4338</v>
      </c>
      <c r="B3079" s="1" t="str">
        <f t="shared" si="145"/>
        <v>France</v>
      </c>
      <c r="C3079" s="5" t="str">
        <f t="shared" si="144"/>
        <v>1991</v>
      </c>
      <c r="D3079" s="1" t="str">
        <f t="shared" si="146"/>
        <v xml:space="preserve">Ariane 44L </v>
      </c>
      <c r="E3079" s="1" t="s">
        <v>346</v>
      </c>
      <c r="F3079" s="7" t="str">
        <f>TEXT(DATE(MID(H3079, 13, 4), CHOOSE(MATCH( MID(H3079, 5, 3), {"Jan","Feb","Mar","Apr","May","Jun","Jul","Aug","Sep","Oct","Nov","Dec"}, 0), 1, 2, 3, 4, 5, 6, 7, 8, 9, 10, 11, 12), MID(H3079, 9, 2)), "yyyy-mm-dd")</f>
        <v>1991-01-15</v>
      </c>
      <c r="G3079" s="1" t="s">
        <v>6316</v>
      </c>
      <c r="H3079" s="1" t="s">
        <v>6315</v>
      </c>
    </row>
    <row r="3080" spans="1:8" hidden="1" x14ac:dyDescent="0.3">
      <c r="A3080" s="1" t="s">
        <v>1630</v>
      </c>
      <c r="B3080" s="1" t="str">
        <f t="shared" si="145"/>
        <v>Kazakhstan</v>
      </c>
      <c r="C3080" s="5" t="str">
        <f t="shared" si="144"/>
        <v>1991</v>
      </c>
      <c r="D3080" s="1" t="str">
        <f t="shared" si="146"/>
        <v xml:space="preserve">Soyuz U2 </v>
      </c>
      <c r="E3080" s="1" t="s">
        <v>346</v>
      </c>
      <c r="F3080" s="7" t="str">
        <f>TEXT(DATE(MID(H3080, 13, 4), CHOOSE(MATCH( MID(H3080, 5, 3), {"Jan","Feb","Mar","Apr","May","Jun","Jul","Aug","Sep","Oct","Nov","Dec"}, 0), 1, 2, 3, 4, 5, 6, 7, 8, 9, 10, 11, 12), MID(H3080, 9, 2)), "yyyy-mm-dd")</f>
        <v>1991-01-14</v>
      </c>
      <c r="G3080" s="1" t="s">
        <v>6318</v>
      </c>
      <c r="H3080" s="1" t="s">
        <v>6317</v>
      </c>
    </row>
    <row r="3081" spans="1:8" hidden="1" x14ac:dyDescent="0.3">
      <c r="A3081" s="1" t="s">
        <v>3160</v>
      </c>
      <c r="B3081" s="1" t="str">
        <f t="shared" si="145"/>
        <v>USA</v>
      </c>
      <c r="C3081" s="5" t="str">
        <f t="shared" si="144"/>
        <v>1991</v>
      </c>
      <c r="D3081" s="1" t="str">
        <f t="shared" si="146"/>
        <v xml:space="preserve">Delta II 7925 </v>
      </c>
      <c r="E3081" s="1" t="s">
        <v>346</v>
      </c>
      <c r="F3081" s="7" t="str">
        <f>TEXT(DATE(MID(H3081, 13, 4), CHOOSE(MATCH( MID(H3081, 5, 3), {"Jan","Feb","Mar","Apr","May","Jun","Jul","Aug","Sep","Oct","Nov","Dec"}, 0), 1, 2, 3, 4, 5, 6, 7, 8, 9, 10, 11, 12), MID(H3081, 9, 2)), "yyyy-mm-dd")</f>
        <v>1991-01-08</v>
      </c>
      <c r="G3081" s="1" t="s">
        <v>6320</v>
      </c>
      <c r="H3081" s="1" t="s">
        <v>6319</v>
      </c>
    </row>
    <row r="3082" spans="1:8" hidden="1" x14ac:dyDescent="0.3">
      <c r="A3082" s="1" t="s">
        <v>529</v>
      </c>
      <c r="B3082" s="1" t="str">
        <f t="shared" si="145"/>
        <v>Kazakhstan</v>
      </c>
      <c r="C3082" s="5" t="str">
        <f t="shared" si="144"/>
        <v>1990</v>
      </c>
      <c r="D3082" s="1" t="str">
        <f t="shared" si="146"/>
        <v xml:space="preserve">Proton K/Block-DM-2 </v>
      </c>
      <c r="E3082" s="1" t="s">
        <v>346</v>
      </c>
      <c r="F3082" s="7" t="str">
        <f>TEXT(DATE(MID(H3082, 13, 4), CHOOSE(MATCH( MID(H3082, 5, 3), {"Jan","Feb","Mar","Apr","May","Jun","Jul","Aug","Sep","Oct","Nov","Dec"}, 0), 1, 2, 3, 4, 5, 6, 7, 8, 9, 10, 11, 12), MID(H3082, 9, 2)), "yyyy-mm-dd")</f>
        <v>1990-12-27</v>
      </c>
      <c r="G3082" s="1" t="s">
        <v>6322</v>
      </c>
      <c r="H3082" s="1" t="s">
        <v>6321</v>
      </c>
    </row>
    <row r="3083" spans="1:8" hidden="1" x14ac:dyDescent="0.3">
      <c r="A3083" s="1" t="s">
        <v>3038</v>
      </c>
      <c r="B3083" s="1" t="str">
        <f t="shared" si="145"/>
        <v>Russia</v>
      </c>
      <c r="C3083" s="5" t="str">
        <f t="shared" si="144"/>
        <v>1990</v>
      </c>
      <c r="D3083" s="1" t="str">
        <f t="shared" si="146"/>
        <v xml:space="preserve">Soyuz U </v>
      </c>
      <c r="E3083" s="1" t="s">
        <v>346</v>
      </c>
      <c r="F3083" s="7" t="str">
        <f>TEXT(DATE(MID(H3083, 13, 4), CHOOSE(MATCH( MID(H3083, 5, 3), {"Jan","Feb","Mar","Apr","May","Jun","Jul","Aug","Sep","Oct","Nov","Dec"}, 0), 1, 2, 3, 4, 5, 6, 7, 8, 9, 10, 11, 12), MID(H3083, 9, 2)), "yyyy-mm-dd")</f>
        <v>1990-12-26</v>
      </c>
      <c r="G3083" s="1" t="s">
        <v>6324</v>
      </c>
      <c r="H3083" s="1" t="s">
        <v>6323</v>
      </c>
    </row>
    <row r="3084" spans="1:8" hidden="1" x14ac:dyDescent="0.3">
      <c r="A3084" s="1" t="s">
        <v>3566</v>
      </c>
      <c r="B3084" s="1" t="str">
        <f t="shared" si="145"/>
        <v>Russia</v>
      </c>
      <c r="C3084" s="5" t="str">
        <f t="shared" si="144"/>
        <v>1990</v>
      </c>
      <c r="D3084" s="1" t="str">
        <f t="shared" si="146"/>
        <v xml:space="preserve">Tsyklon-3 </v>
      </c>
      <c r="E3084" s="1" t="s">
        <v>346</v>
      </c>
      <c r="F3084" s="7" t="str">
        <f>TEXT(DATE(MID(H3084, 13, 4), CHOOSE(MATCH( MID(H3084, 5, 3), {"Jan","Feb","Mar","Apr","May","Jun","Jul","Aug","Sep","Oct","Nov","Dec"}, 0), 1, 2, 3, 4, 5, 6, 7, 8, 9, 10, 11, 12), MID(H3084, 9, 2)), "yyyy-mm-dd")</f>
        <v>1990-12-22</v>
      </c>
      <c r="G3084" s="1" t="s">
        <v>6326</v>
      </c>
      <c r="H3084" s="1" t="s">
        <v>6325</v>
      </c>
    </row>
    <row r="3085" spans="1:8" hidden="1" x14ac:dyDescent="0.3">
      <c r="A3085" s="1" t="s">
        <v>1630</v>
      </c>
      <c r="B3085" s="1" t="str">
        <f t="shared" si="145"/>
        <v>Kazakhstan</v>
      </c>
      <c r="C3085" s="5" t="str">
        <f t="shared" si="144"/>
        <v>1990</v>
      </c>
      <c r="D3085" s="1" t="str">
        <f t="shared" si="146"/>
        <v xml:space="preserve">Soyuz U </v>
      </c>
      <c r="E3085" s="1" t="s">
        <v>346</v>
      </c>
      <c r="F3085" s="7" t="str">
        <f>TEXT(DATE(MID(H3085, 13, 4), CHOOSE(MATCH( MID(H3085, 5, 3), {"Jan","Feb","Mar","Apr","May","Jun","Jul","Aug","Sep","Oct","Nov","Dec"}, 0), 1, 2, 3, 4, 5, 6, 7, 8, 9, 10, 11, 12), MID(H3085, 9, 2)), "yyyy-mm-dd")</f>
        <v>1990-12-21</v>
      </c>
      <c r="G3085" s="1" t="s">
        <v>6328</v>
      </c>
      <c r="H3085" s="1" t="s">
        <v>6327</v>
      </c>
    </row>
    <row r="3086" spans="1:8" hidden="1" x14ac:dyDescent="0.3">
      <c r="A3086" s="1" t="s">
        <v>4200</v>
      </c>
      <c r="B3086" s="1" t="str">
        <f t="shared" si="145"/>
        <v>Kazakhstan</v>
      </c>
      <c r="C3086" s="5" t="str">
        <f t="shared" si="144"/>
        <v>1990</v>
      </c>
      <c r="D3086" s="1" t="str">
        <f t="shared" si="146"/>
        <v xml:space="preserve">Proton K/Block-DM-2 </v>
      </c>
      <c r="E3086" s="1" t="s">
        <v>346</v>
      </c>
      <c r="F3086" s="7" t="str">
        <f>TEXT(DATE(MID(H3086, 13, 4), CHOOSE(MATCH( MID(H3086, 5, 3), {"Jan","Feb","Mar","Apr","May","Jun","Jul","Aug","Sep","Oct","Nov","Dec"}, 0), 1, 2, 3, 4, 5, 6, 7, 8, 9, 10, 11, 12), MID(H3086, 9, 2)), "yyyy-mm-dd")</f>
        <v>1990-12-20</v>
      </c>
      <c r="G3086" s="1" t="s">
        <v>6330</v>
      </c>
      <c r="H3086" s="1" t="s">
        <v>6329</v>
      </c>
    </row>
    <row r="3087" spans="1:8" hidden="1" x14ac:dyDescent="0.3">
      <c r="A3087" s="1" t="s">
        <v>1561</v>
      </c>
      <c r="B3087" s="1" t="str">
        <f t="shared" si="145"/>
        <v>Russia</v>
      </c>
      <c r="C3087" s="5" t="str">
        <f t="shared" si="144"/>
        <v>1990</v>
      </c>
      <c r="D3087" s="1" t="str">
        <f t="shared" si="146"/>
        <v xml:space="preserve">Cosmos-3M </v>
      </c>
      <c r="E3087" s="1" t="s">
        <v>346</v>
      </c>
      <c r="F3087" s="7" t="str">
        <f>TEXT(DATE(MID(H3087, 13, 4), CHOOSE(MATCH( MID(H3087, 5, 3), {"Jan","Feb","Mar","Apr","May","Jun","Jul","Aug","Sep","Oct","Nov","Dec"}, 0), 1, 2, 3, 4, 5, 6, 7, 8, 9, 10, 11, 12), MID(H3087, 9, 2)), "yyyy-mm-dd")</f>
        <v>1990-12-10</v>
      </c>
      <c r="G3087" s="1" t="s">
        <v>6332</v>
      </c>
      <c r="H3087" s="1" t="s">
        <v>6331</v>
      </c>
    </row>
    <row r="3088" spans="1:8" hidden="1" x14ac:dyDescent="0.3">
      <c r="A3088" s="1" t="s">
        <v>6272</v>
      </c>
      <c r="B3088" s="1" t="str">
        <f t="shared" si="145"/>
        <v>Kazakhstan</v>
      </c>
      <c r="C3088" s="5" t="str">
        <f t="shared" si="144"/>
        <v>1990</v>
      </c>
      <c r="D3088" s="1" t="str">
        <f t="shared" si="146"/>
        <v xml:space="preserve">Proton K/Block-DM-2 </v>
      </c>
      <c r="E3088" s="1" t="s">
        <v>346</v>
      </c>
      <c r="F3088" s="7" t="str">
        <f>TEXT(DATE(MID(H3088, 13, 4), CHOOSE(MATCH( MID(H3088, 5, 3), {"Jan","Feb","Mar","Apr","May","Jun","Jul","Aug","Sep","Oct","Nov","Dec"}, 0), 1, 2, 3, 4, 5, 6, 7, 8, 9, 10, 11, 12), MID(H3088, 9, 2)), "yyyy-mm-dd")</f>
        <v>1990-12-08</v>
      </c>
      <c r="G3088" s="1" t="s">
        <v>6334</v>
      </c>
      <c r="H3088" s="1" t="s">
        <v>6333</v>
      </c>
    </row>
    <row r="3089" spans="1:8" hidden="1" x14ac:dyDescent="0.3">
      <c r="A3089" s="1" t="s">
        <v>5</v>
      </c>
      <c r="B3089" s="1" t="str">
        <f t="shared" si="145"/>
        <v>Russia</v>
      </c>
      <c r="C3089" s="5" t="str">
        <f t="shared" si="144"/>
        <v>1990</v>
      </c>
      <c r="D3089" s="1" t="str">
        <f t="shared" si="146"/>
        <v xml:space="preserve">Soyuz U </v>
      </c>
      <c r="E3089" s="1" t="s">
        <v>346</v>
      </c>
      <c r="F3089" s="7" t="str">
        <f>TEXT(DATE(MID(H3089, 13, 4), CHOOSE(MATCH( MID(H3089, 5, 3), {"Jan","Feb","Mar","Apr","May","Jun","Jul","Aug","Sep","Oct","Nov","Dec"}, 0), 1, 2, 3, 4, 5, 6, 7, 8, 9, 10, 11, 12), MID(H3089, 9, 2)), "yyyy-mm-dd")</f>
        <v>1990-12-04</v>
      </c>
      <c r="G3089" s="1" t="s">
        <v>6336</v>
      </c>
      <c r="H3089" s="1" t="s">
        <v>6335</v>
      </c>
    </row>
    <row r="3090" spans="1:8" hidden="1" x14ac:dyDescent="0.3">
      <c r="A3090" s="1" t="s">
        <v>3926</v>
      </c>
      <c r="B3090" s="1" t="str">
        <f t="shared" si="145"/>
        <v>Kazakhstan</v>
      </c>
      <c r="C3090" s="5" t="str">
        <f t="shared" si="144"/>
        <v>1990</v>
      </c>
      <c r="D3090" s="1" t="str">
        <f t="shared" si="146"/>
        <v xml:space="preserve">Tsyklon-2 </v>
      </c>
      <c r="E3090" s="1" t="s">
        <v>346</v>
      </c>
      <c r="F3090" s="7" t="str">
        <f>TEXT(DATE(MID(H3090, 13, 4), CHOOSE(MATCH( MID(H3090, 5, 3), {"Jan","Feb","Mar","Apr","May","Jun","Jul","Aug","Sep","Oct","Nov","Dec"}, 0), 1, 2, 3, 4, 5, 6, 7, 8, 9, 10, 11, 12), MID(H3090, 9, 2)), "yyyy-mm-dd")</f>
        <v>1990-12-04</v>
      </c>
      <c r="G3090" s="1" t="s">
        <v>6338</v>
      </c>
      <c r="H3090" s="1" t="s">
        <v>6337</v>
      </c>
    </row>
    <row r="3091" spans="1:8" hidden="1" x14ac:dyDescent="0.3">
      <c r="A3091" s="1" t="s">
        <v>1630</v>
      </c>
      <c r="B3091" s="1" t="str">
        <f t="shared" si="145"/>
        <v>Kazakhstan</v>
      </c>
      <c r="C3091" s="5" t="str">
        <f t="shared" si="144"/>
        <v>1990</v>
      </c>
      <c r="D3091" s="1" t="str">
        <f t="shared" si="146"/>
        <v xml:space="preserve">Soyuz U2 </v>
      </c>
      <c r="E3091" s="1" t="s">
        <v>346</v>
      </c>
      <c r="F3091" s="7" t="str">
        <f>TEXT(DATE(MID(H3091, 13, 4), CHOOSE(MATCH( MID(H3091, 5, 3), {"Jan","Feb","Mar","Apr","May","Jun","Jul","Aug","Sep","Oct","Nov","Dec"}, 0), 1, 2, 3, 4, 5, 6, 7, 8, 9, 10, 11, 12), MID(H3091, 9, 2)), "yyyy-mm-dd")</f>
        <v>1990-12-02</v>
      </c>
      <c r="G3091" s="1" t="s">
        <v>6340</v>
      </c>
      <c r="H3091" s="1" t="s">
        <v>6339</v>
      </c>
    </row>
    <row r="3092" spans="1:8" hidden="1" x14ac:dyDescent="0.3">
      <c r="A3092" s="1" t="s">
        <v>658</v>
      </c>
      <c r="B3092" s="1" t="str">
        <f t="shared" si="145"/>
        <v>USA</v>
      </c>
      <c r="C3092" s="5" t="str">
        <f t="shared" si="144"/>
        <v>1990</v>
      </c>
      <c r="D3092" s="1" t="str">
        <f t="shared" si="146"/>
        <v xml:space="preserve">Space Shuttle Columbia </v>
      </c>
      <c r="E3092" s="1" t="s">
        <v>346</v>
      </c>
      <c r="F3092" s="7" t="str">
        <f>TEXT(DATE(MID(H3092, 13, 4), CHOOSE(MATCH( MID(H3092, 5, 3), {"Jan","Feb","Mar","Apr","May","Jun","Jul","Aug","Sep","Oct","Nov","Dec"}, 0), 1, 2, 3, 4, 5, 6, 7, 8, 9, 10, 11, 12), MID(H3092, 9, 2)), "yyyy-mm-dd")</f>
        <v>1990-12-02</v>
      </c>
      <c r="G3092" s="1" t="s">
        <v>6342</v>
      </c>
      <c r="H3092" s="1" t="s">
        <v>6341</v>
      </c>
    </row>
    <row r="3093" spans="1:8" hidden="1" x14ac:dyDescent="0.3">
      <c r="A3093" s="1" t="s">
        <v>5557</v>
      </c>
      <c r="B3093" s="1" t="str">
        <f t="shared" si="145"/>
        <v>USA</v>
      </c>
      <c r="C3093" s="5" t="str">
        <f t="shared" si="144"/>
        <v>1990</v>
      </c>
      <c r="D3093" s="1" t="str">
        <f t="shared" si="146"/>
        <v xml:space="preserve">Atlas-E/F Star-37S-ISS </v>
      </c>
      <c r="E3093" s="1" t="s">
        <v>346</v>
      </c>
      <c r="F3093" s="7" t="str">
        <f>TEXT(DATE(MID(H3093, 13, 4), CHOOSE(MATCH( MID(H3093, 5, 3), {"Jan","Feb","Mar","Apr","May","Jun","Jul","Aug","Sep","Oct","Nov","Dec"}, 0), 1, 2, 3, 4, 5, 6, 7, 8, 9, 10, 11, 12), MID(H3093, 9, 2)), "yyyy-mm-dd")</f>
        <v>1990-12-01</v>
      </c>
      <c r="G3093" s="1" t="s">
        <v>6344</v>
      </c>
      <c r="H3093" s="1" t="s">
        <v>6343</v>
      </c>
    </row>
    <row r="3094" spans="1:8" hidden="1" x14ac:dyDescent="0.3">
      <c r="A3094" s="1" t="s">
        <v>3566</v>
      </c>
      <c r="B3094" s="1" t="str">
        <f t="shared" si="145"/>
        <v>Russia</v>
      </c>
      <c r="C3094" s="5" t="str">
        <f t="shared" si="144"/>
        <v>1990</v>
      </c>
      <c r="D3094" s="1" t="str">
        <f t="shared" si="146"/>
        <v xml:space="preserve">Tsyklon-3 </v>
      </c>
      <c r="E3094" s="1" t="s">
        <v>346</v>
      </c>
      <c r="F3094" s="7" t="str">
        <f>TEXT(DATE(MID(H3094, 13, 4), CHOOSE(MATCH( MID(H3094, 5, 3), {"Jan","Feb","Mar","Apr","May","Jun","Jul","Aug","Sep","Oct","Nov","Dec"}, 0), 1, 2, 3, 4, 5, 6, 7, 8, 9, 10, 11, 12), MID(H3094, 9, 2)), "yyyy-mm-dd")</f>
        <v>1990-11-28</v>
      </c>
      <c r="G3094" s="1" t="s">
        <v>6346</v>
      </c>
      <c r="H3094" s="1" t="s">
        <v>6345</v>
      </c>
    </row>
    <row r="3095" spans="1:8" hidden="1" x14ac:dyDescent="0.3">
      <c r="A3095" s="1" t="s">
        <v>3478</v>
      </c>
      <c r="B3095" s="1" t="str">
        <f t="shared" si="145"/>
        <v>USA</v>
      </c>
      <c r="C3095" s="5" t="str">
        <f t="shared" si="144"/>
        <v>1990</v>
      </c>
      <c r="D3095" s="1" t="str">
        <f t="shared" si="146"/>
        <v xml:space="preserve">Delta II 7925 </v>
      </c>
      <c r="E3095" s="1" t="s">
        <v>346</v>
      </c>
      <c r="F3095" s="7" t="str">
        <f>TEXT(DATE(MID(H3095, 13, 4), CHOOSE(MATCH( MID(H3095, 5, 3), {"Jan","Feb","Mar","Apr","May","Jun","Jul","Aug","Sep","Oct","Nov","Dec"}, 0), 1, 2, 3, 4, 5, 6, 7, 8, 9, 10, 11, 12), MID(H3095, 9, 2)), "yyyy-mm-dd")</f>
        <v>1990-11-26</v>
      </c>
      <c r="G3095" s="1" t="s">
        <v>6348</v>
      </c>
      <c r="H3095" s="1" t="s">
        <v>6347</v>
      </c>
    </row>
    <row r="3096" spans="1:8" hidden="1" x14ac:dyDescent="0.3">
      <c r="A3096" s="1" t="s">
        <v>529</v>
      </c>
      <c r="B3096" s="1" t="str">
        <f t="shared" si="145"/>
        <v>Kazakhstan</v>
      </c>
      <c r="C3096" s="5" t="str">
        <f t="shared" si="144"/>
        <v>1990</v>
      </c>
      <c r="D3096" s="1" t="str">
        <f t="shared" si="146"/>
        <v xml:space="preserve">Proton K/Block-DM-2 </v>
      </c>
      <c r="E3096" s="1" t="s">
        <v>346</v>
      </c>
      <c r="F3096" s="7" t="str">
        <f>TEXT(DATE(MID(H3096, 13, 4), CHOOSE(MATCH( MID(H3096, 5, 3), {"Jan","Feb","Mar","Apr","May","Jun","Jul","Aug","Sep","Oct","Nov","Dec"}, 0), 1, 2, 3, 4, 5, 6, 7, 8, 9, 10, 11, 12), MID(H3096, 9, 2)), "yyyy-mm-dd")</f>
        <v>1990-11-23</v>
      </c>
      <c r="G3096" s="1" t="s">
        <v>6350</v>
      </c>
      <c r="H3096" s="1" t="s">
        <v>6349</v>
      </c>
    </row>
    <row r="3097" spans="1:8" hidden="1" x14ac:dyDescent="0.3">
      <c r="A3097" s="1" t="s">
        <v>212</v>
      </c>
      <c r="B3097" s="1" t="str">
        <f t="shared" si="145"/>
        <v>Russia</v>
      </c>
      <c r="C3097" s="5" t="str">
        <f t="shared" si="144"/>
        <v>1990</v>
      </c>
      <c r="D3097" s="1" t="str">
        <f t="shared" si="146"/>
        <v xml:space="preserve">Molniya-M /Block ML </v>
      </c>
      <c r="E3097" s="1" t="s">
        <v>346</v>
      </c>
      <c r="F3097" s="7" t="str">
        <f>TEXT(DATE(MID(H3097, 13, 4), CHOOSE(MATCH( MID(H3097, 5, 3), {"Jan","Feb","Mar","Apr","May","Jun","Jul","Aug","Sep","Oct","Nov","Dec"}, 0), 1, 2, 3, 4, 5, 6, 7, 8, 9, 10, 11, 12), MID(H3097, 9, 2)), "yyyy-mm-dd")</f>
        <v>1990-11-23</v>
      </c>
      <c r="G3097" s="1" t="s">
        <v>6352</v>
      </c>
      <c r="H3097" s="1" t="s">
        <v>6351</v>
      </c>
    </row>
    <row r="3098" spans="1:8" hidden="1" x14ac:dyDescent="0.3">
      <c r="A3098" s="1" t="s">
        <v>6353</v>
      </c>
      <c r="B3098" s="1" t="str">
        <f t="shared" si="145"/>
        <v>Kazakhstan</v>
      </c>
      <c r="C3098" s="5" t="str">
        <f t="shared" si="144"/>
        <v>1990</v>
      </c>
      <c r="D3098" s="1" t="str">
        <f t="shared" si="146"/>
        <v xml:space="preserve">Rokot/Briz K </v>
      </c>
      <c r="E3098" s="1" t="s">
        <v>346</v>
      </c>
      <c r="F3098" s="7" t="str">
        <f>TEXT(DATE(MID(H3098, 13, 4), CHOOSE(MATCH( MID(H3098, 5, 3), {"Jan","Feb","Mar","Apr","May","Jun","Jul","Aug","Sep","Oct","Nov","Dec"}, 0), 1, 2, 3, 4, 5, 6, 7, 8, 9, 10, 11, 12), MID(H3098, 9, 2)), "yyyy-mm-dd")</f>
        <v>1990-11-20</v>
      </c>
      <c r="G3098" s="1" t="s">
        <v>6142</v>
      </c>
      <c r="H3098" s="1" t="s">
        <v>6354</v>
      </c>
    </row>
    <row r="3099" spans="1:8" hidden="1" x14ac:dyDescent="0.3">
      <c r="A3099" s="1" t="s">
        <v>4338</v>
      </c>
      <c r="B3099" s="1" t="str">
        <f t="shared" si="145"/>
        <v>France</v>
      </c>
      <c r="C3099" s="5" t="str">
        <f t="shared" si="144"/>
        <v>1990</v>
      </c>
      <c r="D3099" s="1" t="str">
        <f t="shared" si="146"/>
        <v xml:space="preserve">Ariane 42P </v>
      </c>
      <c r="E3099" s="1" t="s">
        <v>346</v>
      </c>
      <c r="F3099" s="7" t="str">
        <f>TEXT(DATE(MID(H3099, 13, 4), CHOOSE(MATCH( MID(H3099, 5, 3), {"Jan","Feb","Mar","Apr","May","Jun","Jul","Aug","Sep","Oct","Nov","Dec"}, 0), 1, 2, 3, 4, 5, 6, 7, 8, 9, 10, 11, 12), MID(H3099, 9, 2)), "yyyy-mm-dd")</f>
        <v>1990-11-20</v>
      </c>
      <c r="G3099" s="1" t="s">
        <v>6356</v>
      </c>
      <c r="H3099" s="1" t="s">
        <v>6355</v>
      </c>
    </row>
    <row r="3100" spans="1:8" hidden="1" x14ac:dyDescent="0.3">
      <c r="A3100" s="1" t="s">
        <v>3038</v>
      </c>
      <c r="B3100" s="1" t="str">
        <f t="shared" si="145"/>
        <v>Russia</v>
      </c>
      <c r="C3100" s="5" t="str">
        <f t="shared" si="144"/>
        <v>1990</v>
      </c>
      <c r="D3100" s="1" t="str">
        <f t="shared" si="146"/>
        <v xml:space="preserve">Molniya-M /Block 2BL </v>
      </c>
      <c r="E3100" s="1" t="s">
        <v>346</v>
      </c>
      <c r="F3100" s="7" t="str">
        <f>TEXT(DATE(MID(H3100, 13, 4), CHOOSE(MATCH( MID(H3100, 5, 3), {"Jan","Feb","Mar","Apr","May","Jun","Jul","Aug","Sep","Oct","Nov","Dec"}, 0), 1, 2, 3, 4, 5, 6, 7, 8, 9, 10, 11, 12), MID(H3100, 9, 2)), "yyyy-mm-dd")</f>
        <v>1990-11-20</v>
      </c>
      <c r="G3100" s="1" t="s">
        <v>6358</v>
      </c>
      <c r="H3100" s="1" t="s">
        <v>6357</v>
      </c>
    </row>
    <row r="3101" spans="1:8" hidden="1" x14ac:dyDescent="0.3">
      <c r="A3101" s="1" t="s">
        <v>5</v>
      </c>
      <c r="B3101" s="1" t="str">
        <f t="shared" si="145"/>
        <v>Russia</v>
      </c>
      <c r="C3101" s="5" t="str">
        <f t="shared" si="144"/>
        <v>1990</v>
      </c>
      <c r="D3101" s="1" t="str">
        <f t="shared" si="146"/>
        <v xml:space="preserve">Soyuz U </v>
      </c>
      <c r="E3101" s="1" t="s">
        <v>346</v>
      </c>
      <c r="F3101" s="7" t="str">
        <f>TEXT(DATE(MID(H3101, 13, 4), CHOOSE(MATCH( MID(H3101, 5, 3), {"Jan","Feb","Mar","Apr","May","Jun","Jul","Aug","Sep","Oct","Nov","Dec"}, 0), 1, 2, 3, 4, 5, 6, 7, 8, 9, 10, 11, 12), MID(H3101, 9, 2)), "yyyy-mm-dd")</f>
        <v>1990-11-16</v>
      </c>
      <c r="G3101" s="1" t="s">
        <v>6360</v>
      </c>
      <c r="H3101" s="1" t="s">
        <v>6359</v>
      </c>
    </row>
    <row r="3102" spans="1:8" hidden="1" x14ac:dyDescent="0.3">
      <c r="A3102" s="1" t="s">
        <v>30</v>
      </c>
      <c r="B3102" s="1" t="str">
        <f t="shared" si="145"/>
        <v>USA</v>
      </c>
      <c r="C3102" s="5" t="str">
        <f t="shared" si="144"/>
        <v>1990</v>
      </c>
      <c r="D3102" s="1" t="str">
        <f t="shared" si="146"/>
        <v xml:space="preserve">Space Shuttle Atlantis </v>
      </c>
      <c r="E3102" s="1" t="s">
        <v>346</v>
      </c>
      <c r="F3102" s="7" t="str">
        <f>TEXT(DATE(MID(H3102, 13, 4), CHOOSE(MATCH( MID(H3102, 5, 3), {"Jan","Feb","Mar","Apr","May","Jun","Jul","Aug","Sep","Oct","Nov","Dec"}, 0), 1, 2, 3, 4, 5, 6, 7, 8, 9, 10, 11, 12), MID(H3102, 9, 2)), "yyyy-mm-dd")</f>
        <v>1990-11-15</v>
      </c>
      <c r="G3102" s="1" t="s">
        <v>6362</v>
      </c>
      <c r="H3102" s="1" t="s">
        <v>6361</v>
      </c>
    </row>
    <row r="3103" spans="1:8" hidden="1" x14ac:dyDescent="0.3">
      <c r="A3103" s="1" t="s">
        <v>3926</v>
      </c>
      <c r="B3103" s="1" t="str">
        <f t="shared" si="145"/>
        <v>Kazakhstan</v>
      </c>
      <c r="C3103" s="5" t="str">
        <f t="shared" si="144"/>
        <v>1990</v>
      </c>
      <c r="D3103" s="1" t="str">
        <f t="shared" si="146"/>
        <v xml:space="preserve">Tsyklon-2 </v>
      </c>
      <c r="E3103" s="1" t="s">
        <v>346</v>
      </c>
      <c r="F3103" s="7" t="str">
        <f>TEXT(DATE(MID(H3103, 13, 4), CHOOSE(MATCH( MID(H3103, 5, 3), {"Jan","Feb","Mar","Apr","May","Jun","Jul","Aug","Sep","Oct","Nov","Dec"}, 0), 1, 2, 3, 4, 5, 6, 7, 8, 9, 10, 11, 12), MID(H3103, 9, 2)), "yyyy-mm-dd")</f>
        <v>1990-11-14</v>
      </c>
      <c r="G3103" s="1" t="s">
        <v>6364</v>
      </c>
      <c r="H3103" s="1" t="s">
        <v>6363</v>
      </c>
    </row>
    <row r="3104" spans="1:8" hidden="1" x14ac:dyDescent="0.3">
      <c r="A3104" s="1" t="s">
        <v>75</v>
      </c>
      <c r="B3104" s="1" t="str">
        <f t="shared" si="145"/>
        <v>USA</v>
      </c>
      <c r="C3104" s="5" t="str">
        <f t="shared" si="144"/>
        <v>1990</v>
      </c>
      <c r="D3104" s="1" t="str">
        <f t="shared" si="146"/>
        <v xml:space="preserve">Titan IV(402)A </v>
      </c>
      <c r="E3104" s="1" t="s">
        <v>346</v>
      </c>
      <c r="F3104" s="7" t="str">
        <f>TEXT(DATE(MID(H3104, 13, 4), CHOOSE(MATCH( MID(H3104, 5, 3), {"Jan","Feb","Mar","Apr","May","Jun","Jul","Aug","Sep","Oct","Nov","Dec"}, 0), 1, 2, 3, 4, 5, 6, 7, 8, 9, 10, 11, 12), MID(H3104, 9, 2)), "yyyy-mm-dd")</f>
        <v>1990-11-13</v>
      </c>
      <c r="G3104" s="1" t="s">
        <v>6366</v>
      </c>
      <c r="H3104" s="1" t="s">
        <v>6365</v>
      </c>
    </row>
    <row r="3105" spans="1:8" hidden="1" x14ac:dyDescent="0.3">
      <c r="A3105" s="1" t="s">
        <v>4200</v>
      </c>
      <c r="B3105" s="1" t="str">
        <f t="shared" si="145"/>
        <v>Kazakhstan</v>
      </c>
      <c r="C3105" s="5" t="str">
        <f t="shared" si="144"/>
        <v>1990</v>
      </c>
      <c r="D3105" s="1" t="str">
        <f t="shared" si="146"/>
        <v xml:space="preserve">Proton K/Block-DM-2 </v>
      </c>
      <c r="E3105" s="1" t="s">
        <v>346</v>
      </c>
      <c r="F3105" s="7" t="str">
        <f>TEXT(DATE(MID(H3105, 13, 4), CHOOSE(MATCH( MID(H3105, 5, 3), {"Jan","Feb","Mar","Apr","May","Jun","Jul","Aug","Sep","Oct","Nov","Dec"}, 0), 1, 2, 3, 4, 5, 6, 7, 8, 9, 10, 11, 12), MID(H3105, 9, 2)), "yyyy-mm-dd")</f>
        <v>1990-11-03</v>
      </c>
      <c r="G3105" s="1" t="s">
        <v>6368</v>
      </c>
      <c r="H3105" s="1" t="s">
        <v>6367</v>
      </c>
    </row>
    <row r="3106" spans="1:8" hidden="1" x14ac:dyDescent="0.3">
      <c r="A3106" s="1" t="s">
        <v>3160</v>
      </c>
      <c r="B3106" s="1" t="str">
        <f t="shared" si="145"/>
        <v>USA</v>
      </c>
      <c r="C3106" s="5" t="str">
        <f t="shared" si="144"/>
        <v>1990</v>
      </c>
      <c r="D3106" s="1" t="str">
        <f t="shared" si="146"/>
        <v xml:space="preserve">Delta II 6925 </v>
      </c>
      <c r="E3106" s="1" t="s">
        <v>346</v>
      </c>
      <c r="F3106" s="7" t="str">
        <f>TEXT(DATE(MID(H3106, 13, 4), CHOOSE(MATCH( MID(H3106, 5, 3), {"Jan","Feb","Mar","Apr","May","Jun","Jul","Aug","Sep","Oct","Nov","Dec"}, 0), 1, 2, 3, 4, 5, 6, 7, 8, 9, 10, 11, 12), MID(H3106, 9, 2)), "yyyy-mm-dd")</f>
        <v>1990-10-30</v>
      </c>
      <c r="G3106" s="1" t="s">
        <v>6370</v>
      </c>
      <c r="H3106" s="1" t="s">
        <v>6369</v>
      </c>
    </row>
    <row r="3107" spans="1:8" hidden="1" x14ac:dyDescent="0.3">
      <c r="A3107" s="1" t="s">
        <v>3038</v>
      </c>
      <c r="B3107" s="1" t="str">
        <f t="shared" si="145"/>
        <v>Russia</v>
      </c>
      <c r="C3107" s="5" t="str">
        <f t="shared" si="144"/>
        <v>1990</v>
      </c>
      <c r="D3107" s="1" t="str">
        <f t="shared" si="146"/>
        <v xml:space="preserve">Soyuz U </v>
      </c>
      <c r="E3107" s="1" t="s">
        <v>346</v>
      </c>
      <c r="F3107" s="7" t="str">
        <f>TEXT(DATE(MID(H3107, 13, 4), CHOOSE(MATCH( MID(H3107, 5, 3), {"Jan","Feb","Mar","Apr","May","Jun","Jul","Aug","Sep","Oct","Nov","Dec"}, 0), 1, 2, 3, 4, 5, 6, 7, 8, 9, 10, 11, 12), MID(H3107, 9, 2)), "yyyy-mm-dd")</f>
        <v>1990-10-16</v>
      </c>
      <c r="G3107" s="1" t="s">
        <v>6372</v>
      </c>
      <c r="H3107" s="1" t="s">
        <v>6371</v>
      </c>
    </row>
    <row r="3108" spans="1:8" hidden="1" x14ac:dyDescent="0.3">
      <c r="A3108" s="1" t="s">
        <v>4338</v>
      </c>
      <c r="B3108" s="1" t="str">
        <f t="shared" si="145"/>
        <v>France</v>
      </c>
      <c r="C3108" s="5" t="str">
        <f t="shared" si="144"/>
        <v>1990</v>
      </c>
      <c r="D3108" s="1" t="str">
        <f t="shared" si="146"/>
        <v xml:space="preserve">Ariane 44L </v>
      </c>
      <c r="E3108" s="1" t="s">
        <v>346</v>
      </c>
      <c r="F3108" s="7" t="str">
        <f>TEXT(DATE(MID(H3108, 13, 4), CHOOSE(MATCH( MID(H3108, 5, 3), {"Jan","Feb","Mar","Apr","May","Jun","Jul","Aug","Sep","Oct","Nov","Dec"}, 0), 1, 2, 3, 4, 5, 6, 7, 8, 9, 10, 11, 12), MID(H3108, 9, 2)), "yyyy-mm-dd")</f>
        <v>1990-10-12</v>
      </c>
      <c r="G3108" s="1" t="s">
        <v>6374</v>
      </c>
      <c r="H3108" s="1" t="s">
        <v>6373</v>
      </c>
    </row>
    <row r="3109" spans="1:8" hidden="1" x14ac:dyDescent="0.3">
      <c r="A3109" s="1" t="s">
        <v>658</v>
      </c>
      <c r="B3109" s="1" t="str">
        <f t="shared" si="145"/>
        <v>USA</v>
      </c>
      <c r="C3109" s="5" t="str">
        <f t="shared" si="144"/>
        <v>1990</v>
      </c>
      <c r="D3109" s="1" t="str">
        <f t="shared" si="146"/>
        <v xml:space="preserve">Space Shuttle Discovery </v>
      </c>
      <c r="E3109" s="1" t="s">
        <v>346</v>
      </c>
      <c r="F3109" s="7" t="str">
        <f>TEXT(DATE(MID(H3109, 13, 4), CHOOSE(MATCH( MID(H3109, 5, 3), {"Jan","Feb","Mar","Apr","May","Jun","Jul","Aug","Sep","Oct","Nov","Dec"}, 0), 1, 2, 3, 4, 5, 6, 7, 8, 9, 10, 11, 12), MID(H3109, 9, 2)), "yyyy-mm-dd")</f>
        <v>1990-10-06</v>
      </c>
      <c r="G3109" s="1" t="s">
        <v>6376</v>
      </c>
      <c r="H3109" s="1" t="s">
        <v>6375</v>
      </c>
    </row>
    <row r="3110" spans="1:8" hidden="1" x14ac:dyDescent="0.3">
      <c r="A3110" s="1" t="s">
        <v>5301</v>
      </c>
      <c r="B3110" s="1" t="str">
        <f t="shared" si="145"/>
        <v>China</v>
      </c>
      <c r="C3110" s="5" t="str">
        <f t="shared" si="144"/>
        <v>1990</v>
      </c>
      <c r="D3110" s="1" t="str">
        <f t="shared" si="146"/>
        <v xml:space="preserve">Long March 2C </v>
      </c>
      <c r="E3110" s="1" t="s">
        <v>8</v>
      </c>
      <c r="F3110" s="7" t="str">
        <f>TEXT(DATE(MID(H3110, 13, 4), CHOOSE(MATCH( MID(H3110, 5, 3), {"Jan","Feb","Mar","Apr","May","Jun","Jul","Aug","Sep","Oct","Nov","Dec"}, 0), 1, 2, 3, 4, 5, 6, 7, 8, 9, 10, 11, 12), MID(H3110, 9, 2)), "yyyy-mm-dd")</f>
        <v>1990-10-05</v>
      </c>
      <c r="G3110" s="1" t="s">
        <v>6378</v>
      </c>
      <c r="H3110" s="1" t="s">
        <v>6377</v>
      </c>
    </row>
    <row r="3111" spans="1:8" hidden="1" x14ac:dyDescent="0.3">
      <c r="A3111" s="1" t="s">
        <v>6379</v>
      </c>
      <c r="B3111" s="1" t="str">
        <f t="shared" si="145"/>
        <v>Kazakhstan</v>
      </c>
      <c r="C3111" s="5" t="str">
        <f t="shared" si="144"/>
        <v>1990</v>
      </c>
      <c r="D3111" s="1" t="str">
        <f t="shared" si="146"/>
        <v xml:space="preserve">Zenit-2 </v>
      </c>
      <c r="E3111" s="1" t="s">
        <v>346</v>
      </c>
      <c r="F3111" s="7" t="str">
        <f>TEXT(DATE(MID(H3111, 13, 4), CHOOSE(MATCH( MID(H3111, 5, 3), {"Jan","Feb","Mar","Apr","May","Jun","Jul","Aug","Sep","Oct","Nov","Dec"}, 0), 1, 2, 3, 4, 5, 6, 7, 8, 9, 10, 11, 12), MID(H3111, 9, 2)), "yyyy-mm-dd")</f>
        <v>1990-10-04</v>
      </c>
      <c r="G3111" s="1" t="s">
        <v>6381</v>
      </c>
      <c r="H3111" s="1" t="s">
        <v>6380</v>
      </c>
    </row>
    <row r="3112" spans="1:8" hidden="1" x14ac:dyDescent="0.3">
      <c r="A3112" s="1" t="s">
        <v>3478</v>
      </c>
      <c r="B3112" s="1" t="str">
        <f t="shared" si="145"/>
        <v>USA</v>
      </c>
      <c r="C3112" s="5" t="str">
        <f t="shared" si="144"/>
        <v>1990</v>
      </c>
      <c r="D3112" s="1" t="str">
        <f t="shared" si="146"/>
        <v xml:space="preserve">Delta II 6925 </v>
      </c>
      <c r="E3112" s="1" t="s">
        <v>346</v>
      </c>
      <c r="F3112" s="7" t="str">
        <f>TEXT(DATE(MID(H3112, 13, 4), CHOOSE(MATCH( MID(H3112, 5, 3), {"Jan","Feb","Mar","Apr","May","Jun","Jul","Aug","Sep","Oct","Nov","Dec"}, 0), 1, 2, 3, 4, 5, 6, 7, 8, 9, 10, 11, 12), MID(H3112, 9, 2)), "yyyy-mm-dd")</f>
        <v>1990-10-01</v>
      </c>
      <c r="G3112" s="1" t="s">
        <v>6383</v>
      </c>
      <c r="H3112" s="1" t="s">
        <v>6382</v>
      </c>
    </row>
    <row r="3113" spans="1:8" hidden="1" x14ac:dyDescent="0.3">
      <c r="A3113" s="1" t="s">
        <v>1630</v>
      </c>
      <c r="B3113" s="1" t="str">
        <f t="shared" si="145"/>
        <v>Kazakhstan</v>
      </c>
      <c r="C3113" s="5" t="str">
        <f t="shared" si="144"/>
        <v>1990</v>
      </c>
      <c r="D3113" s="1" t="str">
        <f t="shared" si="146"/>
        <v xml:space="preserve">Soyuz U2 </v>
      </c>
      <c r="E3113" s="1" t="s">
        <v>346</v>
      </c>
      <c r="F3113" s="7" t="str">
        <f>TEXT(DATE(MID(H3113, 13, 4), CHOOSE(MATCH( MID(H3113, 5, 3), {"Jan","Feb","Mar","Apr","May","Jun","Jul","Aug","Sep","Oct","Nov","Dec"}, 0), 1, 2, 3, 4, 5, 6, 7, 8, 9, 10, 11, 12), MID(H3113, 9, 2)), "yyyy-mm-dd")</f>
        <v>1990-10-01</v>
      </c>
      <c r="G3113" s="1" t="s">
        <v>6385</v>
      </c>
      <c r="H3113" s="1" t="s">
        <v>6384</v>
      </c>
    </row>
    <row r="3114" spans="1:8" hidden="1" x14ac:dyDescent="0.3">
      <c r="A3114" s="1" t="s">
        <v>4483</v>
      </c>
      <c r="B3114" s="1" t="str">
        <f t="shared" si="145"/>
        <v>Russia</v>
      </c>
      <c r="C3114" s="5" t="str">
        <f t="shared" si="144"/>
        <v>1990</v>
      </c>
      <c r="D3114" s="1" t="str">
        <f t="shared" si="146"/>
        <v xml:space="preserve">Tsyklon-3 </v>
      </c>
      <c r="E3114" s="1" t="s">
        <v>346</v>
      </c>
      <c r="F3114" s="7" t="str">
        <f>TEXT(DATE(MID(H3114, 13, 4), CHOOSE(MATCH( MID(H3114, 5, 3), {"Jan","Feb","Mar","Apr","May","Jun","Jul","Aug","Sep","Oct","Nov","Dec"}, 0), 1, 2, 3, 4, 5, 6, 7, 8, 9, 10, 11, 12), MID(H3114, 9, 2)), "yyyy-mm-dd")</f>
        <v>1990-09-28</v>
      </c>
      <c r="G3114" s="1" t="s">
        <v>6387</v>
      </c>
      <c r="H3114" s="1" t="s">
        <v>6386</v>
      </c>
    </row>
    <row r="3115" spans="1:8" hidden="1" x14ac:dyDescent="0.3">
      <c r="A3115" s="1" t="s">
        <v>1630</v>
      </c>
      <c r="B3115" s="1" t="str">
        <f t="shared" si="145"/>
        <v>Kazakhstan</v>
      </c>
      <c r="C3115" s="5" t="str">
        <f t="shared" si="144"/>
        <v>1990</v>
      </c>
      <c r="D3115" s="1" t="str">
        <f t="shared" si="146"/>
        <v xml:space="preserve">Soyuz U2 </v>
      </c>
      <c r="E3115" s="1" t="s">
        <v>346</v>
      </c>
      <c r="F3115" s="7" t="str">
        <f>TEXT(DATE(MID(H3115, 13, 4), CHOOSE(MATCH( MID(H3115, 5, 3), {"Jan","Feb","Mar","Apr","May","Jun","Jul","Aug","Sep","Oct","Nov","Dec"}, 0), 1, 2, 3, 4, 5, 6, 7, 8, 9, 10, 11, 12), MID(H3115, 9, 2)), "yyyy-mm-dd")</f>
        <v>1990-09-27</v>
      </c>
      <c r="G3115" s="1" t="s">
        <v>6389</v>
      </c>
      <c r="H3115" s="1" t="s">
        <v>6388</v>
      </c>
    </row>
    <row r="3116" spans="1:8" hidden="1" x14ac:dyDescent="0.3">
      <c r="A3116" s="1" t="s">
        <v>5</v>
      </c>
      <c r="B3116" s="1" t="str">
        <f t="shared" si="145"/>
        <v>Russia</v>
      </c>
      <c r="C3116" s="5" t="str">
        <f t="shared" si="144"/>
        <v>1990</v>
      </c>
      <c r="D3116" s="1" t="str">
        <f t="shared" si="146"/>
        <v xml:space="preserve">Molniya-M /Block ML </v>
      </c>
      <c r="E3116" s="1" t="s">
        <v>346</v>
      </c>
      <c r="F3116" s="7" t="str">
        <f>TEXT(DATE(MID(H3116, 13, 4), CHOOSE(MATCH( MID(H3116, 5, 3), {"Jan","Feb","Mar","Apr","May","Jun","Jul","Aug","Sep","Oct","Nov","Dec"}, 0), 1, 2, 3, 4, 5, 6, 7, 8, 9, 10, 11, 12), MID(H3116, 9, 2)), "yyyy-mm-dd")</f>
        <v>1990-09-20</v>
      </c>
      <c r="G3116" s="1" t="s">
        <v>6391</v>
      </c>
      <c r="H3116" s="1" t="s">
        <v>6390</v>
      </c>
    </row>
    <row r="3117" spans="1:8" hidden="1" x14ac:dyDescent="0.3">
      <c r="A3117" s="1" t="s">
        <v>1561</v>
      </c>
      <c r="B3117" s="1" t="str">
        <f t="shared" si="145"/>
        <v>Russia</v>
      </c>
      <c r="C3117" s="5" t="str">
        <f t="shared" si="144"/>
        <v>1990</v>
      </c>
      <c r="D3117" s="1" t="str">
        <f t="shared" si="146"/>
        <v xml:space="preserve">Cosmos-3M </v>
      </c>
      <c r="E3117" s="1" t="s">
        <v>346</v>
      </c>
      <c r="F3117" s="7" t="str">
        <f>TEXT(DATE(MID(H3117, 13, 4), CHOOSE(MATCH( MID(H3117, 5, 3), {"Jan","Feb","Mar","Apr","May","Jun","Jul","Aug","Sep","Oct","Nov","Dec"}, 0), 1, 2, 3, 4, 5, 6, 7, 8, 9, 10, 11, 12), MID(H3117, 9, 2)), "yyyy-mm-dd")</f>
        <v>1990-09-14</v>
      </c>
      <c r="G3117" s="1" t="s">
        <v>6393</v>
      </c>
      <c r="H3117" s="1" t="s">
        <v>6392</v>
      </c>
    </row>
    <row r="3118" spans="1:8" hidden="1" x14ac:dyDescent="0.3">
      <c r="A3118" s="1" t="s">
        <v>3038</v>
      </c>
      <c r="B3118" s="1" t="str">
        <f t="shared" si="145"/>
        <v>Russia</v>
      </c>
      <c r="C3118" s="5" t="str">
        <f t="shared" si="144"/>
        <v>1990</v>
      </c>
      <c r="D3118" s="1" t="str">
        <f t="shared" si="146"/>
        <v xml:space="preserve">Soyuz U </v>
      </c>
      <c r="E3118" s="1" t="s">
        <v>346</v>
      </c>
      <c r="F3118" s="7" t="str">
        <f>TEXT(DATE(MID(H3118, 13, 4), CHOOSE(MATCH( MID(H3118, 5, 3), {"Jan","Feb","Mar","Apr","May","Jun","Jul","Aug","Sep","Oct","Nov","Dec"}, 0), 1, 2, 3, 4, 5, 6, 7, 8, 9, 10, 11, 12), MID(H3118, 9, 2)), "yyyy-mm-dd")</f>
        <v>1990-09-07</v>
      </c>
      <c r="G3118" s="1" t="s">
        <v>5480</v>
      </c>
      <c r="H3118" s="1" t="s">
        <v>6394</v>
      </c>
    </row>
    <row r="3119" spans="1:8" hidden="1" x14ac:dyDescent="0.3">
      <c r="A3119" s="1" t="s">
        <v>3524</v>
      </c>
      <c r="B3119" s="1" t="str">
        <f t="shared" si="145"/>
        <v>China</v>
      </c>
      <c r="C3119" s="5" t="str">
        <f t="shared" si="144"/>
        <v>1990</v>
      </c>
      <c r="D3119" s="1" t="str">
        <f t="shared" si="146"/>
        <v xml:space="preserve">Long March 4A </v>
      </c>
      <c r="E3119" s="1" t="s">
        <v>346</v>
      </c>
      <c r="F3119" s="7" t="str">
        <f>TEXT(DATE(MID(H3119, 13, 4), CHOOSE(MATCH( MID(H3119, 5, 3), {"Jan","Feb","Mar","Apr","May","Jun","Jul","Aug","Sep","Oct","Nov","Dec"}, 0), 1, 2, 3, 4, 5, 6, 7, 8, 9, 10, 11, 12), MID(H3119, 9, 2)), "yyyy-mm-dd")</f>
        <v>1990-09-03</v>
      </c>
      <c r="G3119" s="1" t="s">
        <v>6396</v>
      </c>
      <c r="H3119" s="1" t="s">
        <v>6395</v>
      </c>
    </row>
    <row r="3120" spans="1:8" hidden="1" x14ac:dyDescent="0.3">
      <c r="A3120" s="1" t="s">
        <v>5</v>
      </c>
      <c r="B3120" s="1" t="str">
        <f t="shared" si="145"/>
        <v>Russia</v>
      </c>
      <c r="C3120" s="5" t="str">
        <f t="shared" si="144"/>
        <v>1990</v>
      </c>
      <c r="D3120" s="1" t="str">
        <f t="shared" si="146"/>
        <v xml:space="preserve">Soyuz U </v>
      </c>
      <c r="E3120" s="1" t="s">
        <v>346</v>
      </c>
      <c r="F3120" s="7" t="str">
        <f>TEXT(DATE(MID(H3120, 13, 4), CHOOSE(MATCH( MID(H3120, 5, 3), {"Jan","Feb","Mar","Apr","May","Jun","Jul","Aug","Sep","Oct","Nov","Dec"}, 0), 1, 2, 3, 4, 5, 6, 7, 8, 9, 10, 11, 12), MID(H3120, 9, 2)), "yyyy-mm-dd")</f>
        <v>1990-08-31</v>
      </c>
      <c r="G3120" s="1" t="s">
        <v>6398</v>
      </c>
      <c r="H3120" s="1" t="s">
        <v>6397</v>
      </c>
    </row>
    <row r="3121" spans="1:8" hidden="1" x14ac:dyDescent="0.3">
      <c r="A3121" s="1" t="s">
        <v>4338</v>
      </c>
      <c r="B3121" s="1" t="str">
        <f t="shared" si="145"/>
        <v>France</v>
      </c>
      <c r="C3121" s="5" t="str">
        <f t="shared" si="144"/>
        <v>1990</v>
      </c>
      <c r="D3121" s="1" t="str">
        <f t="shared" si="146"/>
        <v xml:space="preserve">Ariane 44LP </v>
      </c>
      <c r="E3121" s="1" t="s">
        <v>346</v>
      </c>
      <c r="F3121" s="7" t="str">
        <f>TEXT(DATE(MID(H3121, 13, 4), CHOOSE(MATCH( MID(H3121, 5, 3), {"Jan","Feb","Mar","Apr","May","Jun","Jul","Aug","Sep","Oct","Nov","Dec"}, 0), 1, 2, 3, 4, 5, 6, 7, 8, 9, 10, 11, 12), MID(H3121, 9, 2)), "yyyy-mm-dd")</f>
        <v>1990-08-30</v>
      </c>
      <c r="G3121" s="1" t="s">
        <v>6400</v>
      </c>
      <c r="H3121" s="1" t="s">
        <v>6399</v>
      </c>
    </row>
    <row r="3122" spans="1:8" hidden="1" x14ac:dyDescent="0.3">
      <c r="A3122" s="1" t="s">
        <v>1561</v>
      </c>
      <c r="B3122" s="1" t="str">
        <f t="shared" si="145"/>
        <v>Russia</v>
      </c>
      <c r="C3122" s="5" t="str">
        <f t="shared" si="144"/>
        <v>1990</v>
      </c>
      <c r="D3122" s="1" t="str">
        <f t="shared" si="146"/>
        <v xml:space="preserve">Cosmos-3M </v>
      </c>
      <c r="E3122" s="1" t="s">
        <v>346</v>
      </c>
      <c r="F3122" s="7" t="str">
        <f>TEXT(DATE(MID(H3122, 13, 4), CHOOSE(MATCH( MID(H3122, 5, 3), {"Jan","Feb","Mar","Apr","May","Jun","Jul","Aug","Sep","Oct","Nov","Dec"}, 0), 1, 2, 3, 4, 5, 6, 7, 8, 9, 10, 11, 12), MID(H3122, 9, 2)), "yyyy-mm-dd")</f>
        <v>1990-08-28</v>
      </c>
      <c r="G3122" s="1" t="s">
        <v>6402</v>
      </c>
      <c r="H3122" s="1" t="s">
        <v>6401</v>
      </c>
    </row>
    <row r="3123" spans="1:8" hidden="1" x14ac:dyDescent="0.3">
      <c r="A3123" s="1" t="s">
        <v>61</v>
      </c>
      <c r="B3123" s="1" t="str">
        <f t="shared" si="145"/>
        <v>Japan</v>
      </c>
      <c r="C3123" s="5" t="str">
        <f t="shared" si="144"/>
        <v>1990</v>
      </c>
      <c r="D3123" s="1" t="str">
        <f t="shared" si="146"/>
        <v xml:space="preserve">H-I UM-129A (9SO) </v>
      </c>
      <c r="E3123" s="1" t="s">
        <v>346</v>
      </c>
      <c r="F3123" s="7" t="str">
        <f>TEXT(DATE(MID(H3123, 13, 4), CHOOSE(MATCH( MID(H3123, 5, 3), {"Jan","Feb","Mar","Apr","May","Jun","Jul","Aug","Sep","Oct","Nov","Dec"}, 0), 1, 2, 3, 4, 5, 6, 7, 8, 9, 10, 11, 12), MID(H3123, 9, 2)), "yyyy-mm-dd")</f>
        <v>1990-08-28</v>
      </c>
      <c r="G3123" s="1" t="s">
        <v>6404</v>
      </c>
      <c r="H3123" s="1" t="s">
        <v>6403</v>
      </c>
    </row>
    <row r="3124" spans="1:8" hidden="1" x14ac:dyDescent="0.3">
      <c r="A3124" s="1" t="s">
        <v>5</v>
      </c>
      <c r="B3124" s="1" t="str">
        <f t="shared" si="145"/>
        <v>Russia</v>
      </c>
      <c r="C3124" s="5" t="str">
        <f t="shared" si="144"/>
        <v>1990</v>
      </c>
      <c r="D3124" s="1" t="str">
        <f t="shared" si="146"/>
        <v xml:space="preserve">Molniya-M /Block 2BL </v>
      </c>
      <c r="E3124" s="1" t="s">
        <v>346</v>
      </c>
      <c r="F3124" s="7" t="str">
        <f>TEXT(DATE(MID(H3124, 13, 4), CHOOSE(MATCH( MID(H3124, 5, 3), {"Jan","Feb","Mar","Apr","May","Jun","Jul","Aug","Sep","Oct","Nov","Dec"}, 0), 1, 2, 3, 4, 5, 6, 7, 8, 9, 10, 11, 12), MID(H3124, 9, 2)), "yyyy-mm-dd")</f>
        <v>1990-08-28</v>
      </c>
      <c r="G3124" s="1" t="s">
        <v>6406</v>
      </c>
      <c r="H3124" s="1" t="s">
        <v>6405</v>
      </c>
    </row>
    <row r="3125" spans="1:8" hidden="1" x14ac:dyDescent="0.3">
      <c r="A3125" s="1" t="s">
        <v>3926</v>
      </c>
      <c r="B3125" s="1" t="str">
        <f t="shared" si="145"/>
        <v>Kazakhstan</v>
      </c>
      <c r="C3125" s="5" t="str">
        <f t="shared" si="144"/>
        <v>1990</v>
      </c>
      <c r="D3125" s="1" t="str">
        <f t="shared" si="146"/>
        <v xml:space="preserve">Tsyklon-2 </v>
      </c>
      <c r="E3125" s="1" t="s">
        <v>346</v>
      </c>
      <c r="F3125" s="7" t="str">
        <f>TEXT(DATE(MID(H3125, 13, 4), CHOOSE(MATCH( MID(H3125, 5, 3), {"Jan","Feb","Mar","Apr","May","Jun","Jul","Aug","Sep","Oct","Nov","Dec"}, 0), 1, 2, 3, 4, 5, 6, 7, 8, 9, 10, 11, 12), MID(H3125, 9, 2)), "yyyy-mm-dd")</f>
        <v>1990-08-23</v>
      </c>
      <c r="G3125" s="1" t="s">
        <v>6408</v>
      </c>
      <c r="H3125" s="1" t="s">
        <v>6407</v>
      </c>
    </row>
    <row r="3126" spans="1:8" hidden="1" x14ac:dyDescent="0.3">
      <c r="A3126" s="1" t="s">
        <v>3160</v>
      </c>
      <c r="B3126" s="1" t="str">
        <f t="shared" si="145"/>
        <v>USA</v>
      </c>
      <c r="C3126" s="5" t="str">
        <f t="shared" si="144"/>
        <v>1990</v>
      </c>
      <c r="D3126" s="1" t="str">
        <f t="shared" si="146"/>
        <v xml:space="preserve">Delta II 6925 </v>
      </c>
      <c r="E3126" s="1" t="s">
        <v>346</v>
      </c>
      <c r="F3126" s="7" t="str">
        <f>TEXT(DATE(MID(H3126, 13, 4), CHOOSE(MATCH( MID(H3126, 5, 3), {"Jan","Feb","Mar","Apr","May","Jun","Jul","Aug","Sep","Oct","Nov","Dec"}, 0), 1, 2, 3, 4, 5, 6, 7, 8, 9, 10, 11, 12), MID(H3126, 9, 2)), "yyyy-mm-dd")</f>
        <v>1990-08-18</v>
      </c>
      <c r="G3126" s="1" t="s">
        <v>6410</v>
      </c>
      <c r="H3126" s="1" t="s">
        <v>6409</v>
      </c>
    </row>
    <row r="3127" spans="1:8" hidden="1" x14ac:dyDescent="0.3">
      <c r="A3127" s="1" t="s">
        <v>5</v>
      </c>
      <c r="B3127" s="1" t="str">
        <f t="shared" si="145"/>
        <v>Russia</v>
      </c>
      <c r="C3127" s="5" t="str">
        <f t="shared" si="144"/>
        <v>1990</v>
      </c>
      <c r="D3127" s="1" t="str">
        <f t="shared" si="146"/>
        <v xml:space="preserve">Soyuz U </v>
      </c>
      <c r="E3127" s="1" t="s">
        <v>346</v>
      </c>
      <c r="F3127" s="7" t="str">
        <f>TEXT(DATE(MID(H3127, 13, 4), CHOOSE(MATCH( MID(H3127, 5, 3), {"Jan","Feb","Mar","Apr","May","Jun","Jul","Aug","Sep","Oct","Nov","Dec"}, 0), 1, 2, 3, 4, 5, 6, 7, 8, 9, 10, 11, 12), MID(H3127, 9, 2)), "yyyy-mm-dd")</f>
        <v>1990-08-16</v>
      </c>
      <c r="G3127" s="1" t="s">
        <v>5480</v>
      </c>
      <c r="H3127" s="1" t="s">
        <v>6411</v>
      </c>
    </row>
    <row r="3128" spans="1:8" hidden="1" x14ac:dyDescent="0.3">
      <c r="A3128" s="1" t="s">
        <v>1630</v>
      </c>
      <c r="B3128" s="1" t="str">
        <f t="shared" si="145"/>
        <v>Kazakhstan</v>
      </c>
      <c r="C3128" s="5" t="str">
        <f t="shared" si="144"/>
        <v>1990</v>
      </c>
      <c r="D3128" s="1" t="str">
        <f t="shared" si="146"/>
        <v xml:space="preserve">Soyuz U2 </v>
      </c>
      <c r="E3128" s="1" t="s">
        <v>346</v>
      </c>
      <c r="F3128" s="7" t="str">
        <f>TEXT(DATE(MID(H3128, 13, 4), CHOOSE(MATCH( MID(H3128, 5, 3), {"Jan","Feb","Mar","Apr","May","Jun","Jul","Aug","Sep","Oct","Nov","Dec"}, 0), 1, 2, 3, 4, 5, 6, 7, 8, 9, 10, 11, 12), MID(H3128, 9, 2)), "yyyy-mm-dd")</f>
        <v>1990-08-15</v>
      </c>
      <c r="G3128" s="1" t="s">
        <v>6413</v>
      </c>
      <c r="H3128" s="1" t="s">
        <v>6412</v>
      </c>
    </row>
    <row r="3129" spans="1:8" hidden="1" x14ac:dyDescent="0.3">
      <c r="A3129" s="1" t="s">
        <v>5</v>
      </c>
      <c r="B3129" s="1" t="str">
        <f t="shared" si="145"/>
        <v>Russia</v>
      </c>
      <c r="C3129" s="5" t="str">
        <f t="shared" si="144"/>
        <v>1990</v>
      </c>
      <c r="D3129" s="1" t="str">
        <f t="shared" si="146"/>
        <v xml:space="preserve">Molniya-M /Block ML </v>
      </c>
      <c r="E3129" s="1" t="s">
        <v>346</v>
      </c>
      <c r="F3129" s="7" t="str">
        <f>TEXT(DATE(MID(H3129, 13, 4), CHOOSE(MATCH( MID(H3129, 5, 3), {"Jan","Feb","Mar","Apr","May","Jun","Jul","Aug","Sep","Oct","Nov","Dec"}, 0), 1, 2, 3, 4, 5, 6, 7, 8, 9, 10, 11, 12), MID(H3129, 9, 2)), "yyyy-mm-dd")</f>
        <v>1990-08-10</v>
      </c>
      <c r="G3129" s="1" t="s">
        <v>6415</v>
      </c>
      <c r="H3129" s="1" t="s">
        <v>6414</v>
      </c>
    </row>
    <row r="3130" spans="1:8" hidden="1" x14ac:dyDescent="0.3">
      <c r="A3130" s="1" t="s">
        <v>529</v>
      </c>
      <c r="B3130" s="1" t="str">
        <f t="shared" si="145"/>
        <v>Kazakhstan</v>
      </c>
      <c r="C3130" s="5" t="str">
        <f t="shared" si="144"/>
        <v>1990</v>
      </c>
      <c r="D3130" s="1" t="str">
        <f t="shared" si="146"/>
        <v xml:space="preserve">Proton K/Block-DM-2 </v>
      </c>
      <c r="E3130" s="1" t="s">
        <v>346</v>
      </c>
      <c r="F3130" s="7" t="str">
        <f>TEXT(DATE(MID(H3130, 13, 4), CHOOSE(MATCH( MID(H3130, 5, 3), {"Jan","Feb","Mar","Apr","May","Jun","Jul","Aug","Sep","Oct","Nov","Dec"}, 0), 1, 2, 3, 4, 5, 6, 7, 8, 9, 10, 11, 12), MID(H3130, 9, 2)), "yyyy-mm-dd")</f>
        <v>1990-08-09</v>
      </c>
      <c r="G3130" s="1" t="s">
        <v>6417</v>
      </c>
      <c r="H3130" s="1" t="s">
        <v>6416</v>
      </c>
    </row>
    <row r="3131" spans="1:8" hidden="1" x14ac:dyDescent="0.3">
      <c r="A3131" s="1" t="s">
        <v>3566</v>
      </c>
      <c r="B3131" s="1" t="str">
        <f t="shared" si="145"/>
        <v>Russia</v>
      </c>
      <c r="C3131" s="5" t="str">
        <f t="shared" si="144"/>
        <v>1990</v>
      </c>
      <c r="D3131" s="1" t="str">
        <f t="shared" si="146"/>
        <v xml:space="preserve">Tsyklon-3 </v>
      </c>
      <c r="E3131" s="1" t="s">
        <v>346</v>
      </c>
      <c r="F3131" s="7" t="str">
        <f>TEXT(DATE(MID(H3131, 13, 4), CHOOSE(MATCH( MID(H3131, 5, 3), {"Jan","Feb","Mar","Apr","May","Jun","Jul","Aug","Sep","Oct","Nov","Dec"}, 0), 1, 2, 3, 4, 5, 6, 7, 8, 9, 10, 11, 12), MID(H3131, 9, 2)), "yyyy-mm-dd")</f>
        <v>1990-08-08</v>
      </c>
      <c r="G3131" s="1" t="s">
        <v>6419</v>
      </c>
      <c r="H3131" s="1" t="s">
        <v>6418</v>
      </c>
    </row>
    <row r="3132" spans="1:8" hidden="1" x14ac:dyDescent="0.3">
      <c r="A3132" s="1" t="s">
        <v>3038</v>
      </c>
      <c r="B3132" s="1" t="str">
        <f t="shared" si="145"/>
        <v>Russia</v>
      </c>
      <c r="C3132" s="5" t="str">
        <f t="shared" si="144"/>
        <v>1990</v>
      </c>
      <c r="D3132" s="1" t="str">
        <f t="shared" si="146"/>
        <v xml:space="preserve">Soyuz U </v>
      </c>
      <c r="E3132" s="1" t="s">
        <v>346</v>
      </c>
      <c r="F3132" s="7" t="str">
        <f>TEXT(DATE(MID(H3132, 13, 4), CHOOSE(MATCH( MID(H3132, 5, 3), {"Jan","Feb","Mar","Apr","May","Jun","Jul","Aug","Sep","Oct","Nov","Dec"}, 0), 1, 2, 3, 4, 5, 6, 7, 8, 9, 10, 11, 12), MID(H3132, 9, 2)), "yyyy-mm-dd")</f>
        <v>1990-08-03</v>
      </c>
      <c r="G3132" s="1" t="s">
        <v>6421</v>
      </c>
      <c r="H3132" s="1" t="s">
        <v>6420</v>
      </c>
    </row>
    <row r="3133" spans="1:8" hidden="1" x14ac:dyDescent="0.3">
      <c r="A3133" s="1" t="s">
        <v>3478</v>
      </c>
      <c r="B3133" s="1" t="str">
        <f t="shared" si="145"/>
        <v>USA</v>
      </c>
      <c r="C3133" s="5" t="str">
        <f t="shared" si="144"/>
        <v>1990</v>
      </c>
      <c r="D3133" s="1" t="str">
        <f t="shared" si="146"/>
        <v xml:space="preserve">Delta II 6925 </v>
      </c>
      <c r="E3133" s="1" t="s">
        <v>346</v>
      </c>
      <c r="F3133" s="7" t="str">
        <f>TEXT(DATE(MID(H3133, 13, 4), CHOOSE(MATCH( MID(H3133, 5, 3), {"Jan","Feb","Mar","Apr","May","Jun","Jul","Aug","Sep","Oct","Nov","Dec"}, 0), 1, 2, 3, 4, 5, 6, 7, 8, 9, 10, 11, 12), MID(H3133, 9, 2)), "yyyy-mm-dd")</f>
        <v>1990-08-02</v>
      </c>
      <c r="G3133" s="1" t="s">
        <v>6423</v>
      </c>
      <c r="H3133" s="1" t="s">
        <v>6422</v>
      </c>
    </row>
    <row r="3134" spans="1:8" hidden="1" x14ac:dyDescent="0.3">
      <c r="A3134" s="1" t="s">
        <v>1630</v>
      </c>
      <c r="B3134" s="1" t="str">
        <f t="shared" si="145"/>
        <v>Kazakhstan</v>
      </c>
      <c r="C3134" s="5" t="str">
        <f t="shared" si="144"/>
        <v>1990</v>
      </c>
      <c r="D3134" s="1" t="str">
        <f t="shared" si="146"/>
        <v xml:space="preserve">Soyuz U2 </v>
      </c>
      <c r="E3134" s="1" t="s">
        <v>346</v>
      </c>
      <c r="F3134" s="7" t="str">
        <f>TEXT(DATE(MID(H3134, 13, 4), CHOOSE(MATCH( MID(H3134, 5, 3), {"Jan","Feb","Mar","Apr","May","Jun","Jul","Aug","Sep","Oct","Nov","Dec"}, 0), 1, 2, 3, 4, 5, 6, 7, 8, 9, 10, 11, 12), MID(H3134, 9, 2)), "yyyy-mm-dd")</f>
        <v>1990-08-01</v>
      </c>
      <c r="G3134" s="1" t="s">
        <v>6425</v>
      </c>
      <c r="H3134" s="1" t="s">
        <v>6424</v>
      </c>
    </row>
    <row r="3135" spans="1:8" hidden="1" x14ac:dyDescent="0.3">
      <c r="A3135" s="1" t="s">
        <v>4483</v>
      </c>
      <c r="B3135" s="1" t="str">
        <f t="shared" si="145"/>
        <v>Russia</v>
      </c>
      <c r="C3135" s="5" t="str">
        <f t="shared" si="144"/>
        <v>1990</v>
      </c>
      <c r="D3135" s="1" t="str">
        <f t="shared" si="146"/>
        <v xml:space="preserve">Tsyklon-3 </v>
      </c>
      <c r="E3135" s="1" t="s">
        <v>346</v>
      </c>
      <c r="F3135" s="7" t="str">
        <f>TEXT(DATE(MID(H3135, 13, 4), CHOOSE(MATCH( MID(H3135, 5, 3), {"Jan","Feb","Mar","Apr","May","Jun","Jul","Aug","Sep","Oct","Nov","Dec"}, 0), 1, 2, 3, 4, 5, 6, 7, 8, 9, 10, 11, 12), MID(H3135, 9, 2)), "yyyy-mm-dd")</f>
        <v>1990-07-30</v>
      </c>
      <c r="G3135" s="1" t="s">
        <v>6427</v>
      </c>
      <c r="H3135" s="1" t="s">
        <v>6426</v>
      </c>
    </row>
    <row r="3136" spans="1:8" hidden="1" x14ac:dyDescent="0.3">
      <c r="A3136" s="1" t="s">
        <v>4092</v>
      </c>
      <c r="B3136" s="1" t="str">
        <f t="shared" si="145"/>
        <v>USA</v>
      </c>
      <c r="C3136" s="5" t="str">
        <f t="shared" si="144"/>
        <v>1990</v>
      </c>
      <c r="D3136" s="1" t="str">
        <f t="shared" si="146"/>
        <v xml:space="preserve">Atlas I </v>
      </c>
      <c r="E3136" s="1" t="s">
        <v>346</v>
      </c>
      <c r="F3136" s="7" t="str">
        <f>TEXT(DATE(MID(H3136, 13, 4), CHOOSE(MATCH( MID(H3136, 5, 3), {"Jan","Feb","Mar","Apr","May","Jun","Jul","Aug","Sep","Oct","Nov","Dec"}, 0), 1, 2, 3, 4, 5, 6, 7, 8, 9, 10, 11, 12), MID(H3136, 9, 2)), "yyyy-mm-dd")</f>
        <v>1990-07-25</v>
      </c>
      <c r="G3136" s="1" t="s">
        <v>6429</v>
      </c>
      <c r="H3136" s="1" t="s">
        <v>6428</v>
      </c>
    </row>
    <row r="3137" spans="1:8" hidden="1" x14ac:dyDescent="0.3">
      <c r="A3137" s="1" t="s">
        <v>3038</v>
      </c>
      <c r="B3137" s="1" t="str">
        <f t="shared" si="145"/>
        <v>Russia</v>
      </c>
      <c r="C3137" s="5" t="str">
        <f t="shared" si="144"/>
        <v>1990</v>
      </c>
      <c r="D3137" s="1" t="str">
        <f t="shared" si="146"/>
        <v xml:space="preserve">Molniya-M /Block 2BL </v>
      </c>
      <c r="E3137" s="1" t="s">
        <v>346</v>
      </c>
      <c r="F3137" s="7" t="str">
        <f>TEXT(DATE(MID(H3137, 13, 4), CHOOSE(MATCH( MID(H3137, 5, 3), {"Jan","Feb","Mar","Apr","May","Jun","Jul","Aug","Sep","Oct","Nov","Dec"}, 0), 1, 2, 3, 4, 5, 6, 7, 8, 9, 10, 11, 12), MID(H3137, 9, 2)), "yyyy-mm-dd")</f>
        <v>1990-07-25</v>
      </c>
      <c r="G3137" s="1" t="s">
        <v>6431</v>
      </c>
      <c r="H3137" s="1" t="s">
        <v>6430</v>
      </c>
    </row>
    <row r="3138" spans="1:8" hidden="1" x14ac:dyDescent="0.3">
      <c r="A3138" s="1" t="s">
        <v>4338</v>
      </c>
      <c r="B3138" s="1" t="str">
        <f t="shared" si="145"/>
        <v>France</v>
      </c>
      <c r="C3138" s="5" t="str">
        <f t="shared" ref="C3138:C3201" si="147">TEXT(F3138, "yyyy")</f>
        <v>1990</v>
      </c>
      <c r="D3138" s="1" t="str">
        <f t="shared" si="146"/>
        <v xml:space="preserve">Ariane 44L </v>
      </c>
      <c r="E3138" s="1" t="s">
        <v>346</v>
      </c>
      <c r="F3138" s="7" t="str">
        <f>TEXT(DATE(MID(H3138, 13, 4), CHOOSE(MATCH( MID(H3138, 5, 3), {"Jan","Feb","Mar","Apr","May","Jun","Jul","Aug","Sep","Oct","Nov","Dec"}, 0), 1, 2, 3, 4, 5, 6, 7, 8, 9, 10, 11, 12), MID(H3138, 9, 2)), "yyyy-mm-dd")</f>
        <v>1990-07-24</v>
      </c>
      <c r="G3138" s="1" t="s">
        <v>6433</v>
      </c>
      <c r="H3138" s="1" t="s">
        <v>6432</v>
      </c>
    </row>
    <row r="3139" spans="1:8" hidden="1" x14ac:dyDescent="0.3">
      <c r="A3139" s="1" t="s">
        <v>212</v>
      </c>
      <c r="B3139" s="1" t="str">
        <f t="shared" ref="B3139:B3202" si="148">TRIM(MID(A3139, FIND("|", SUBSTITUTE(A3139, ",", "|", LEN(A3139) - LEN(SUBSTITUTE(A3139,",", "" )))) + 1, LEN(A3139)))</f>
        <v>Russia</v>
      </c>
      <c r="C3139" s="5" t="str">
        <f t="shared" si="147"/>
        <v>1990</v>
      </c>
      <c r="D3139" s="1" t="str">
        <f t="shared" ref="D3139:D3202" si="149">LEFT(G3139, FIND("|", G3139) - 1)</f>
        <v xml:space="preserve">Soyuz U </v>
      </c>
      <c r="E3139" s="1" t="s">
        <v>346</v>
      </c>
      <c r="F3139" s="7" t="str">
        <f>TEXT(DATE(MID(H3139, 13, 4), CHOOSE(MATCH( MID(H3139, 5, 3), {"Jan","Feb","Mar","Apr","May","Jun","Jul","Aug","Sep","Oct","Nov","Dec"}, 0), 1, 2, 3, 4, 5, 6, 7, 8, 9, 10, 11, 12), MID(H3139, 9, 2)), "yyyy-mm-dd")</f>
        <v>1990-07-20</v>
      </c>
      <c r="G3139" s="1" t="s">
        <v>6435</v>
      </c>
      <c r="H3139" s="1" t="s">
        <v>6434</v>
      </c>
    </row>
    <row r="3140" spans="1:8" hidden="1" x14ac:dyDescent="0.3">
      <c r="A3140" s="1" t="s">
        <v>529</v>
      </c>
      <c r="B3140" s="1" t="str">
        <f t="shared" si="148"/>
        <v>Kazakhstan</v>
      </c>
      <c r="C3140" s="5" t="str">
        <f t="shared" si="147"/>
        <v>1990</v>
      </c>
      <c r="D3140" s="1" t="str">
        <f t="shared" si="149"/>
        <v xml:space="preserve">Proton K/Block-DM-2 </v>
      </c>
      <c r="E3140" s="1" t="s">
        <v>346</v>
      </c>
      <c r="F3140" s="7" t="str">
        <f>TEXT(DATE(MID(H3140, 13, 4), CHOOSE(MATCH( MID(H3140, 5, 3), {"Jan","Feb","Mar","Apr","May","Jun","Jul","Aug","Sep","Oct","Nov","Dec"}, 0), 1, 2, 3, 4, 5, 6, 7, 8, 9, 10, 11, 12), MID(H3140, 9, 2)), "yyyy-mm-dd")</f>
        <v>1990-07-18</v>
      </c>
      <c r="G3140" s="1" t="s">
        <v>6437</v>
      </c>
      <c r="H3140" s="1" t="s">
        <v>6436</v>
      </c>
    </row>
    <row r="3141" spans="1:8" hidden="1" x14ac:dyDescent="0.3">
      <c r="A3141" s="1" t="s">
        <v>212</v>
      </c>
      <c r="B3141" s="1" t="str">
        <f t="shared" si="148"/>
        <v>Russia</v>
      </c>
      <c r="C3141" s="5" t="str">
        <f t="shared" si="147"/>
        <v>1990</v>
      </c>
      <c r="D3141" s="1" t="str">
        <f t="shared" si="149"/>
        <v xml:space="preserve">Soyuz U </v>
      </c>
      <c r="E3141" s="1" t="s">
        <v>346</v>
      </c>
      <c r="F3141" s="7" t="str">
        <f>TEXT(DATE(MID(H3141, 13, 4), CHOOSE(MATCH( MID(H3141, 5, 3), {"Jan","Feb","Mar","Apr","May","Jun","Jul","Aug","Sep","Oct","Nov","Dec"}, 0), 1, 2, 3, 4, 5, 6, 7, 8, 9, 10, 11, 12), MID(H3141, 9, 2)), "yyyy-mm-dd")</f>
        <v>1990-07-17</v>
      </c>
      <c r="G3141" s="1" t="s">
        <v>5480</v>
      </c>
      <c r="H3141" s="1" t="s">
        <v>6438</v>
      </c>
    </row>
    <row r="3142" spans="1:8" hidden="1" x14ac:dyDescent="0.3">
      <c r="A3142" s="1" t="s">
        <v>101</v>
      </c>
      <c r="B3142" s="1" t="str">
        <f t="shared" si="148"/>
        <v>China</v>
      </c>
      <c r="C3142" s="5" t="str">
        <f t="shared" si="147"/>
        <v>1990</v>
      </c>
      <c r="D3142" s="1" t="str">
        <f t="shared" si="149"/>
        <v xml:space="preserve">Long March 2E EPKM </v>
      </c>
      <c r="E3142" s="1" t="s">
        <v>346</v>
      </c>
      <c r="F3142" s="7" t="str">
        <f>TEXT(DATE(MID(H3142, 13, 4), CHOOSE(MATCH( MID(H3142, 5, 3), {"Jan","Feb","Mar","Apr","May","Jun","Jul","Aug","Sep","Oct","Nov","Dec"}, 0), 1, 2, 3, 4, 5, 6, 7, 8, 9, 10, 11, 12), MID(H3142, 9, 2)), "yyyy-mm-dd")</f>
        <v>1990-07-16</v>
      </c>
      <c r="G3142" s="1" t="s">
        <v>6440</v>
      </c>
      <c r="H3142" s="1" t="s">
        <v>6439</v>
      </c>
    </row>
    <row r="3143" spans="1:8" hidden="1" x14ac:dyDescent="0.3">
      <c r="A3143" s="1" t="s">
        <v>1630</v>
      </c>
      <c r="B3143" s="1" t="str">
        <f t="shared" si="148"/>
        <v>Kazakhstan</v>
      </c>
      <c r="C3143" s="5" t="str">
        <f t="shared" si="147"/>
        <v>1990</v>
      </c>
      <c r="D3143" s="1" t="str">
        <f t="shared" si="149"/>
        <v xml:space="preserve">Soyuz U2 </v>
      </c>
      <c r="E3143" s="1" t="s">
        <v>346</v>
      </c>
      <c r="F3143" s="7" t="str">
        <f>TEXT(DATE(MID(H3143, 13, 4), CHOOSE(MATCH( MID(H3143, 5, 3), {"Jan","Feb","Mar","Apr","May","Jun","Jul","Aug","Sep","Oct","Nov","Dec"}, 0), 1, 2, 3, 4, 5, 6, 7, 8, 9, 10, 11, 12), MID(H3143, 9, 2)), "yyyy-mm-dd")</f>
        <v>1990-07-11</v>
      </c>
      <c r="G3143" s="1" t="s">
        <v>6442</v>
      </c>
      <c r="H3143" s="1" t="s">
        <v>6441</v>
      </c>
    </row>
    <row r="3144" spans="1:8" hidden="1" x14ac:dyDescent="0.3">
      <c r="A3144" s="1" t="s">
        <v>3038</v>
      </c>
      <c r="B3144" s="1" t="str">
        <f t="shared" si="148"/>
        <v>Russia</v>
      </c>
      <c r="C3144" s="5" t="str">
        <f t="shared" si="147"/>
        <v>1990</v>
      </c>
      <c r="D3144" s="1" t="str">
        <f t="shared" si="149"/>
        <v xml:space="preserve">Soyuz U </v>
      </c>
      <c r="E3144" s="1" t="s">
        <v>346</v>
      </c>
      <c r="F3144" s="7" t="str">
        <f>TEXT(DATE(MID(H3144, 13, 4), CHOOSE(MATCH( MID(H3144, 5, 3), {"Jan","Feb","Mar","Apr","May","Jun","Jul","Aug","Sep","Oct","Nov","Dec"}, 0), 1, 2, 3, 4, 5, 6, 7, 8, 9, 10, 11, 12), MID(H3144, 9, 2)), "yyyy-mm-dd")</f>
        <v>1990-07-03</v>
      </c>
      <c r="G3144" s="1" t="s">
        <v>6444</v>
      </c>
      <c r="H3144" s="1" t="s">
        <v>6443</v>
      </c>
    </row>
    <row r="3145" spans="1:8" hidden="1" x14ac:dyDescent="0.3">
      <c r="A3145" s="1" t="s">
        <v>4483</v>
      </c>
      <c r="B3145" s="1" t="str">
        <f t="shared" si="148"/>
        <v>Russia</v>
      </c>
      <c r="C3145" s="5" t="str">
        <f t="shared" si="147"/>
        <v>1990</v>
      </c>
      <c r="D3145" s="1" t="str">
        <f t="shared" si="149"/>
        <v xml:space="preserve">Tsyklon-3 </v>
      </c>
      <c r="E3145" s="1" t="s">
        <v>346</v>
      </c>
      <c r="F3145" s="7" t="str">
        <f>TEXT(DATE(MID(H3145, 13, 4), CHOOSE(MATCH( MID(H3145, 5, 3), {"Jan","Feb","Mar","Apr","May","Jun","Jul","Aug","Sep","Oct","Nov","Dec"}, 0), 1, 2, 3, 4, 5, 6, 7, 8, 9, 10, 11, 12), MID(H3145, 9, 2)), "yyyy-mm-dd")</f>
        <v>1990-06-27</v>
      </c>
      <c r="G3145" s="1" t="s">
        <v>6446</v>
      </c>
      <c r="H3145" s="1" t="s">
        <v>6445</v>
      </c>
    </row>
    <row r="3146" spans="1:8" hidden="1" x14ac:dyDescent="0.3">
      <c r="A3146" s="1" t="s">
        <v>11</v>
      </c>
      <c r="B3146" s="1" t="str">
        <f t="shared" si="148"/>
        <v>USA</v>
      </c>
      <c r="C3146" s="5" t="str">
        <f t="shared" si="147"/>
        <v>1990</v>
      </c>
      <c r="D3146" s="1" t="str">
        <f t="shared" si="149"/>
        <v xml:space="preserve">Commercial Titan III </v>
      </c>
      <c r="E3146" s="1" t="s">
        <v>346</v>
      </c>
      <c r="F3146" s="7" t="str">
        <f>TEXT(DATE(MID(H3146, 13, 4), CHOOSE(MATCH( MID(H3146, 5, 3), {"Jan","Feb","Mar","Apr","May","Jun","Jul","Aug","Sep","Oct","Nov","Dec"}, 0), 1, 2, 3, 4, 5, 6, 7, 8, 9, 10, 11, 12), MID(H3146, 9, 2)), "yyyy-mm-dd")</f>
        <v>1990-06-23</v>
      </c>
      <c r="G3146" s="1" t="s">
        <v>6448</v>
      </c>
      <c r="H3146" s="1" t="s">
        <v>6447</v>
      </c>
    </row>
    <row r="3147" spans="1:8" hidden="1" x14ac:dyDescent="0.3">
      <c r="A3147" s="1" t="s">
        <v>212</v>
      </c>
      <c r="B3147" s="1" t="str">
        <f t="shared" si="148"/>
        <v>Russia</v>
      </c>
      <c r="C3147" s="5" t="str">
        <f t="shared" si="147"/>
        <v>1990</v>
      </c>
      <c r="D3147" s="1" t="str">
        <f t="shared" si="149"/>
        <v xml:space="preserve">Molniya-M /Block 2BL </v>
      </c>
      <c r="E3147" s="1" t="s">
        <v>346</v>
      </c>
      <c r="F3147" s="7" t="str">
        <f>TEXT(DATE(MID(H3147, 13, 4), CHOOSE(MATCH( MID(H3147, 5, 3), {"Jan","Feb","Mar","Apr","May","Jun","Jul","Aug","Sep","Oct","Nov","Dec"}, 0), 1, 2, 3, 4, 5, 6, 7, 8, 9, 10, 11, 12), MID(H3147, 9, 2)), "yyyy-mm-dd")</f>
        <v>1990-06-21</v>
      </c>
      <c r="G3147" s="1" t="s">
        <v>6450</v>
      </c>
      <c r="H3147" s="1" t="s">
        <v>6449</v>
      </c>
    </row>
    <row r="3148" spans="1:8" hidden="1" x14ac:dyDescent="0.3">
      <c r="A3148" s="1" t="s">
        <v>6272</v>
      </c>
      <c r="B3148" s="1" t="str">
        <f t="shared" si="148"/>
        <v>Kazakhstan</v>
      </c>
      <c r="C3148" s="5" t="str">
        <f t="shared" si="147"/>
        <v>1990</v>
      </c>
      <c r="D3148" s="1" t="str">
        <f t="shared" si="149"/>
        <v xml:space="preserve">Proton-K/Block-DM </v>
      </c>
      <c r="E3148" s="1" t="s">
        <v>346</v>
      </c>
      <c r="F3148" s="7" t="str">
        <f>TEXT(DATE(MID(H3148, 13, 4), CHOOSE(MATCH( MID(H3148, 5, 3), {"Jan","Feb","Mar","Apr","May","Jun","Jul","Aug","Sep","Oct","Nov","Dec"}, 0), 1, 2, 3, 4, 5, 6, 7, 8, 9, 10, 11, 12), MID(H3148, 9, 2)), "yyyy-mm-dd")</f>
        <v>1990-06-20</v>
      </c>
      <c r="G3148" s="1" t="s">
        <v>6452</v>
      </c>
      <c r="H3148" s="1" t="s">
        <v>6451</v>
      </c>
    </row>
    <row r="3149" spans="1:8" hidden="1" x14ac:dyDescent="0.3">
      <c r="A3149" s="1" t="s">
        <v>3038</v>
      </c>
      <c r="B3149" s="1" t="str">
        <f t="shared" si="148"/>
        <v>Russia</v>
      </c>
      <c r="C3149" s="5" t="str">
        <f t="shared" si="147"/>
        <v>1990</v>
      </c>
      <c r="D3149" s="1" t="str">
        <f t="shared" si="149"/>
        <v xml:space="preserve">Soyuz U </v>
      </c>
      <c r="E3149" s="1" t="s">
        <v>346</v>
      </c>
      <c r="F3149" s="7" t="str">
        <f>TEXT(DATE(MID(H3149, 13, 4), CHOOSE(MATCH( MID(H3149, 5, 3), {"Jan","Feb","Mar","Apr","May","Jun","Jul","Aug","Sep","Oct","Nov","Dec"}, 0), 1, 2, 3, 4, 5, 6, 7, 8, 9, 10, 11, 12), MID(H3149, 9, 2)), "yyyy-mm-dd")</f>
        <v>1990-06-19</v>
      </c>
      <c r="G3149" s="1" t="s">
        <v>6454</v>
      </c>
      <c r="H3149" s="1" t="s">
        <v>6453</v>
      </c>
    </row>
    <row r="3150" spans="1:8" hidden="1" x14ac:dyDescent="0.3">
      <c r="A3150" s="1" t="s">
        <v>212</v>
      </c>
      <c r="B3150" s="1" t="str">
        <f t="shared" si="148"/>
        <v>Russia</v>
      </c>
      <c r="C3150" s="5" t="str">
        <f t="shared" si="147"/>
        <v>1990</v>
      </c>
      <c r="D3150" s="1" t="str">
        <f t="shared" si="149"/>
        <v xml:space="preserve">Molniya-M /Block ML </v>
      </c>
      <c r="E3150" s="1" t="s">
        <v>346</v>
      </c>
      <c r="F3150" s="7" t="str">
        <f>TEXT(DATE(MID(H3150, 13, 4), CHOOSE(MATCH( MID(H3150, 5, 3), {"Jan","Feb","Mar","Apr","May","Jun","Jul","Aug","Sep","Oct","Nov","Dec"}, 0), 1, 2, 3, 4, 5, 6, 7, 8, 9, 10, 11, 12), MID(H3150, 9, 2)), "yyyy-mm-dd")</f>
        <v>1990-06-13</v>
      </c>
      <c r="G3150" s="1" t="s">
        <v>6456</v>
      </c>
      <c r="H3150" s="1" t="s">
        <v>6455</v>
      </c>
    </row>
    <row r="3151" spans="1:8" hidden="1" x14ac:dyDescent="0.3">
      <c r="A3151" s="1" t="s">
        <v>3160</v>
      </c>
      <c r="B3151" s="1" t="str">
        <f t="shared" si="148"/>
        <v>USA</v>
      </c>
      <c r="C3151" s="5" t="str">
        <f t="shared" si="147"/>
        <v>1990</v>
      </c>
      <c r="D3151" s="1" t="str">
        <f t="shared" si="149"/>
        <v xml:space="preserve">Delta 4925-8 </v>
      </c>
      <c r="E3151" s="1" t="s">
        <v>346</v>
      </c>
      <c r="F3151" s="7" t="str">
        <f>TEXT(DATE(MID(H3151, 13, 4), CHOOSE(MATCH( MID(H3151, 5, 3), {"Jan","Feb","Mar","Apr","May","Jun","Jul","Aug","Sep","Oct","Nov","Dec"}, 0), 1, 2, 3, 4, 5, 6, 7, 8, 9, 10, 11, 12), MID(H3151, 9, 2)), "yyyy-mm-dd")</f>
        <v>1990-06-12</v>
      </c>
      <c r="G3151" s="1" t="s">
        <v>6458</v>
      </c>
      <c r="H3151" s="1" t="s">
        <v>6457</v>
      </c>
    </row>
    <row r="3152" spans="1:8" hidden="1" x14ac:dyDescent="0.3">
      <c r="A3152" s="1" t="s">
        <v>75</v>
      </c>
      <c r="B3152" s="1" t="str">
        <f t="shared" si="148"/>
        <v>USA</v>
      </c>
      <c r="C3152" s="5" t="str">
        <f t="shared" si="147"/>
        <v>1990</v>
      </c>
      <c r="D3152" s="1" t="str">
        <f t="shared" si="149"/>
        <v xml:space="preserve">Titan IV(405)A </v>
      </c>
      <c r="E3152" s="1" t="s">
        <v>346</v>
      </c>
      <c r="F3152" s="7" t="str">
        <f>TEXT(DATE(MID(H3152, 13, 4), CHOOSE(MATCH( MID(H3152, 5, 3), {"Jan","Feb","Mar","Apr","May","Jun","Jul","Aug","Sep","Oct","Nov","Dec"}, 0), 1, 2, 3, 4, 5, 6, 7, 8, 9, 10, 11, 12), MID(H3152, 9, 2)), "yyyy-mm-dd")</f>
        <v>1990-06-08</v>
      </c>
      <c r="G3152" s="1" t="s">
        <v>6460</v>
      </c>
      <c r="H3152" s="1" t="s">
        <v>6459</v>
      </c>
    </row>
    <row r="3153" spans="1:8" hidden="1" x14ac:dyDescent="0.3">
      <c r="A3153" s="1" t="s">
        <v>3478</v>
      </c>
      <c r="B3153" s="1" t="str">
        <f t="shared" si="148"/>
        <v>USA</v>
      </c>
      <c r="C3153" s="5" t="str">
        <f t="shared" si="147"/>
        <v>1990</v>
      </c>
      <c r="D3153" s="1" t="str">
        <f t="shared" si="149"/>
        <v xml:space="preserve">Delta II 6920-10 </v>
      </c>
      <c r="E3153" s="1" t="s">
        <v>346</v>
      </c>
      <c r="F3153" s="7" t="str">
        <f>TEXT(DATE(MID(H3153, 13, 4), CHOOSE(MATCH( MID(H3153, 5, 3), {"Jan","Feb","Mar","Apr","May","Jun","Jul","Aug","Sep","Oct","Nov","Dec"}, 0), 1, 2, 3, 4, 5, 6, 7, 8, 9, 10, 11, 12), MID(H3153, 9, 2)), "yyyy-mm-dd")</f>
        <v>1990-06-01</v>
      </c>
      <c r="G3153" s="1" t="s">
        <v>6462</v>
      </c>
      <c r="H3153" s="1" t="s">
        <v>6461</v>
      </c>
    </row>
    <row r="3154" spans="1:8" hidden="1" x14ac:dyDescent="0.3">
      <c r="A3154" s="1" t="s">
        <v>529</v>
      </c>
      <c r="B3154" s="1" t="str">
        <f t="shared" si="148"/>
        <v>Kazakhstan</v>
      </c>
      <c r="C3154" s="5" t="str">
        <f t="shared" si="147"/>
        <v>1990</v>
      </c>
      <c r="D3154" s="1" t="str">
        <f t="shared" si="149"/>
        <v xml:space="preserve">Proton-K </v>
      </c>
      <c r="E3154" s="1" t="s">
        <v>346</v>
      </c>
      <c r="F3154" s="7" t="str">
        <f>TEXT(DATE(MID(H3154, 13, 4), CHOOSE(MATCH( MID(H3154, 5, 3), {"Jan","Feb","Mar","Apr","May","Jun","Jul","Aug","Sep","Oct","Nov","Dec"}, 0), 1, 2, 3, 4, 5, 6, 7, 8, 9, 10, 11, 12), MID(H3154, 9, 2)), "yyyy-mm-dd")</f>
        <v>1990-05-31</v>
      </c>
      <c r="G3154" s="1" t="s">
        <v>6464</v>
      </c>
      <c r="H3154" s="1" t="s">
        <v>6463</v>
      </c>
    </row>
    <row r="3155" spans="1:8" hidden="1" x14ac:dyDescent="0.3">
      <c r="A3155" s="1" t="s">
        <v>5</v>
      </c>
      <c r="B3155" s="1" t="str">
        <f t="shared" si="148"/>
        <v>Russia</v>
      </c>
      <c r="C3155" s="5" t="str">
        <f t="shared" si="147"/>
        <v>1990</v>
      </c>
      <c r="D3155" s="1" t="str">
        <f t="shared" si="149"/>
        <v xml:space="preserve">Soyuz U </v>
      </c>
      <c r="E3155" s="1" t="s">
        <v>346</v>
      </c>
      <c r="F3155" s="7" t="str">
        <f>TEXT(DATE(MID(H3155, 13, 4), CHOOSE(MATCH( MID(H3155, 5, 3), {"Jan","Feb","Mar","Apr","May","Jun","Jul","Aug","Sep","Oct","Nov","Dec"}, 0), 1, 2, 3, 4, 5, 6, 7, 8, 9, 10, 11, 12), MID(H3155, 9, 2)), "yyyy-mm-dd")</f>
        <v>1990-05-29</v>
      </c>
      <c r="G3155" s="1" t="s">
        <v>5480</v>
      </c>
      <c r="H3155" s="1" t="s">
        <v>6465</v>
      </c>
    </row>
    <row r="3156" spans="1:8" hidden="1" x14ac:dyDescent="0.3">
      <c r="A3156" s="1" t="s">
        <v>6379</v>
      </c>
      <c r="B3156" s="1" t="str">
        <f t="shared" si="148"/>
        <v>Kazakhstan</v>
      </c>
      <c r="C3156" s="5" t="str">
        <f t="shared" si="147"/>
        <v>1990</v>
      </c>
      <c r="D3156" s="1" t="str">
        <f t="shared" si="149"/>
        <v xml:space="preserve">Zenit-2 </v>
      </c>
      <c r="E3156" s="1" t="s">
        <v>346</v>
      </c>
      <c r="F3156" s="7" t="str">
        <f>TEXT(DATE(MID(H3156, 13, 4), CHOOSE(MATCH( MID(H3156, 5, 3), {"Jan","Feb","Mar","Apr","May","Jun","Jul","Aug","Sep","Oct","Nov","Dec"}, 0), 1, 2, 3, 4, 5, 6, 7, 8, 9, 10, 11, 12), MID(H3156, 9, 2)), "yyyy-mm-dd")</f>
        <v>1990-05-22</v>
      </c>
      <c r="G3156" s="1" t="s">
        <v>6467</v>
      </c>
      <c r="H3156" s="1" t="s">
        <v>6466</v>
      </c>
    </row>
    <row r="3157" spans="1:8" hidden="1" x14ac:dyDescent="0.3">
      <c r="A3157" s="1" t="s">
        <v>6272</v>
      </c>
      <c r="B3157" s="1" t="str">
        <f t="shared" si="148"/>
        <v>Kazakhstan</v>
      </c>
      <c r="C3157" s="5" t="str">
        <f t="shared" si="147"/>
        <v>1990</v>
      </c>
      <c r="D3157" s="1" t="str">
        <f t="shared" si="149"/>
        <v xml:space="preserve">Proton K/Block-DM-2 </v>
      </c>
      <c r="E3157" s="1" t="s">
        <v>346</v>
      </c>
      <c r="F3157" s="7" t="str">
        <f>TEXT(DATE(MID(H3157, 13, 4), CHOOSE(MATCH( MID(H3157, 5, 3), {"Jan","Feb","Mar","Apr","May","Jun","Jul","Aug","Sep","Oct","Nov","Dec"}, 0), 1, 2, 3, 4, 5, 6, 7, 8, 9, 10, 11, 12), MID(H3157, 9, 2)), "yyyy-mm-dd")</f>
        <v>1990-05-19</v>
      </c>
      <c r="G3157" s="1" t="s">
        <v>6469</v>
      </c>
      <c r="H3157" s="1" t="s">
        <v>6468</v>
      </c>
    </row>
    <row r="3158" spans="1:8" hidden="1" x14ac:dyDescent="0.3">
      <c r="A3158" s="1" t="s">
        <v>1630</v>
      </c>
      <c r="B3158" s="1" t="str">
        <f t="shared" si="148"/>
        <v>Kazakhstan</v>
      </c>
      <c r="C3158" s="5" t="str">
        <f t="shared" si="147"/>
        <v>1990</v>
      </c>
      <c r="D3158" s="1" t="str">
        <f t="shared" si="149"/>
        <v xml:space="preserve">Soyuz U </v>
      </c>
      <c r="E3158" s="1" t="s">
        <v>346</v>
      </c>
      <c r="F3158" s="7" t="str">
        <f>TEXT(DATE(MID(H3158, 13, 4), CHOOSE(MATCH( MID(H3158, 5, 3), {"Jan","Feb","Mar","Apr","May","Jun","Jul","Aug","Sep","Oct","Nov","Dec"}, 0), 1, 2, 3, 4, 5, 6, 7, 8, 9, 10, 11, 12), MID(H3158, 9, 2)), "yyyy-mm-dd")</f>
        <v>1990-05-15</v>
      </c>
      <c r="G3158" s="1" t="s">
        <v>6471</v>
      </c>
      <c r="H3158" s="1" t="s">
        <v>6470</v>
      </c>
    </row>
    <row r="3159" spans="1:8" hidden="1" x14ac:dyDescent="0.3">
      <c r="A3159" s="1" t="s">
        <v>5723</v>
      </c>
      <c r="B3159" s="1" t="str">
        <f t="shared" si="148"/>
        <v>USA</v>
      </c>
      <c r="C3159" s="5" t="str">
        <f t="shared" si="147"/>
        <v>1990</v>
      </c>
      <c r="D3159" s="1" t="str">
        <f t="shared" si="149"/>
        <v xml:space="preserve">Scout G1 </v>
      </c>
      <c r="E3159" s="1" t="s">
        <v>346</v>
      </c>
      <c r="F3159" s="7" t="str">
        <f>TEXT(DATE(MID(H3159, 13, 4), CHOOSE(MATCH( MID(H3159, 5, 3), {"Jan","Feb","Mar","Apr","May","Jun","Jul","Aug","Sep","Oct","Nov","Dec"}, 0), 1, 2, 3, 4, 5, 6, 7, 8, 9, 10, 11, 12), MID(H3159, 9, 2)), "yyyy-mm-dd")</f>
        <v>1990-05-09</v>
      </c>
      <c r="G3159" s="1" t="s">
        <v>6473</v>
      </c>
      <c r="H3159" s="1" t="s">
        <v>6472</v>
      </c>
    </row>
    <row r="3160" spans="1:8" hidden="1" x14ac:dyDescent="0.3">
      <c r="A3160" s="1" t="s">
        <v>3038</v>
      </c>
      <c r="B3160" s="1" t="str">
        <f t="shared" si="148"/>
        <v>Russia</v>
      </c>
      <c r="C3160" s="5" t="str">
        <f t="shared" si="147"/>
        <v>1990</v>
      </c>
      <c r="D3160" s="1" t="str">
        <f t="shared" si="149"/>
        <v xml:space="preserve">Soyuz U </v>
      </c>
      <c r="E3160" s="1" t="s">
        <v>346</v>
      </c>
      <c r="F3160" s="7" t="str">
        <f>TEXT(DATE(MID(H3160, 13, 4), CHOOSE(MATCH( MID(H3160, 5, 3), {"Jan","Feb","Mar","Apr","May","Jun","Jul","Aug","Sep","Oct","Nov","Dec"}, 0), 1, 2, 3, 4, 5, 6, 7, 8, 9, 10, 11, 12), MID(H3160, 9, 2)), "yyyy-mm-dd")</f>
        <v>1990-05-07</v>
      </c>
      <c r="G3160" s="1" t="s">
        <v>6475</v>
      </c>
      <c r="H3160" s="1" t="s">
        <v>6474</v>
      </c>
    </row>
    <row r="3161" spans="1:8" hidden="1" x14ac:dyDescent="0.3">
      <c r="A3161" s="1" t="s">
        <v>1630</v>
      </c>
      <c r="B3161" s="1" t="str">
        <f t="shared" si="148"/>
        <v>Kazakhstan</v>
      </c>
      <c r="C3161" s="5" t="str">
        <f t="shared" si="147"/>
        <v>1990</v>
      </c>
      <c r="D3161" s="1" t="str">
        <f t="shared" si="149"/>
        <v xml:space="preserve">Soyuz U2 </v>
      </c>
      <c r="E3161" s="1" t="s">
        <v>346</v>
      </c>
      <c r="F3161" s="7" t="str">
        <f>TEXT(DATE(MID(H3161, 13, 4), CHOOSE(MATCH( MID(H3161, 5, 3), {"Jan","Feb","Mar","Apr","May","Jun","Jul","Aug","Sep","Oct","Nov","Dec"}, 0), 1, 2, 3, 4, 5, 6, 7, 8, 9, 10, 11, 12), MID(H3161, 9, 2)), "yyyy-mm-dd")</f>
        <v>1990-05-05</v>
      </c>
      <c r="G3161" s="1" t="s">
        <v>6477</v>
      </c>
      <c r="H3161" s="1" t="s">
        <v>6476</v>
      </c>
    </row>
    <row r="3162" spans="1:8" hidden="1" x14ac:dyDescent="0.3">
      <c r="A3162" s="1" t="s">
        <v>3038</v>
      </c>
      <c r="B3162" s="1" t="str">
        <f t="shared" si="148"/>
        <v>Russia</v>
      </c>
      <c r="C3162" s="5" t="str">
        <f t="shared" si="147"/>
        <v>1990</v>
      </c>
      <c r="D3162" s="1" t="str">
        <f t="shared" si="149"/>
        <v xml:space="preserve">Molniya-M /Block 2BL </v>
      </c>
      <c r="E3162" s="1" t="s">
        <v>346</v>
      </c>
      <c r="F3162" s="7" t="str">
        <f>TEXT(DATE(MID(H3162, 13, 4), CHOOSE(MATCH( MID(H3162, 5, 3), {"Jan","Feb","Mar","Apr","May","Jun","Jul","Aug","Sep","Oct","Nov","Dec"}, 0), 1, 2, 3, 4, 5, 6, 7, 8, 9, 10, 11, 12), MID(H3162, 9, 2)), "yyyy-mm-dd")</f>
        <v>1990-04-28</v>
      </c>
      <c r="G3162" s="1" t="s">
        <v>6479</v>
      </c>
      <c r="H3162" s="1" t="s">
        <v>6478</v>
      </c>
    </row>
    <row r="3163" spans="1:8" hidden="1" x14ac:dyDescent="0.3">
      <c r="A3163" s="1" t="s">
        <v>5</v>
      </c>
      <c r="B3163" s="1" t="str">
        <f t="shared" si="148"/>
        <v>Russia</v>
      </c>
      <c r="C3163" s="5" t="str">
        <f t="shared" si="147"/>
        <v>1990</v>
      </c>
      <c r="D3163" s="1" t="str">
        <f t="shared" si="149"/>
        <v xml:space="preserve">Molniya-M /Block ML </v>
      </c>
      <c r="E3163" s="1" t="s">
        <v>346</v>
      </c>
      <c r="F3163" s="7" t="str">
        <f>TEXT(DATE(MID(H3163, 13, 4), CHOOSE(MATCH( MID(H3163, 5, 3), {"Jan","Feb","Mar","Apr","May","Jun","Jul","Aug","Sep","Oct","Nov","Dec"}, 0), 1, 2, 3, 4, 5, 6, 7, 8, 9, 10, 11, 12), MID(H3163, 9, 2)), "yyyy-mm-dd")</f>
        <v>1990-04-26</v>
      </c>
      <c r="G3163" s="1" t="s">
        <v>6481</v>
      </c>
      <c r="H3163" s="1" t="s">
        <v>6480</v>
      </c>
    </row>
    <row r="3164" spans="1:8" hidden="1" x14ac:dyDescent="0.3">
      <c r="A3164" s="1" t="s">
        <v>6482</v>
      </c>
      <c r="B3164" s="1" t="str">
        <f t="shared" si="148"/>
        <v>Russia</v>
      </c>
      <c r="C3164" s="5" t="str">
        <f t="shared" si="147"/>
        <v>1990</v>
      </c>
      <c r="D3164" s="1" t="str">
        <f t="shared" si="149"/>
        <v xml:space="preserve">Cosmos-3M </v>
      </c>
      <c r="E3164" s="1" t="s">
        <v>346</v>
      </c>
      <c r="F3164" s="7" t="str">
        <f>TEXT(DATE(MID(H3164, 13, 4), CHOOSE(MATCH( MID(H3164, 5, 3), {"Jan","Feb","Mar","Apr","May","Jun","Jul","Aug","Sep","Oct","Nov","Dec"}, 0), 1, 2, 3, 4, 5, 6, 7, 8, 9, 10, 11, 12), MID(H3164, 9, 2)), "yyyy-mm-dd")</f>
        <v>1990-04-25</v>
      </c>
      <c r="G3164" s="1" t="s">
        <v>6484</v>
      </c>
      <c r="H3164" s="1" t="s">
        <v>6483</v>
      </c>
    </row>
    <row r="3165" spans="1:8" hidden="1" x14ac:dyDescent="0.3">
      <c r="A3165" s="1" t="s">
        <v>658</v>
      </c>
      <c r="B3165" s="1" t="str">
        <f t="shared" si="148"/>
        <v>USA</v>
      </c>
      <c r="C3165" s="5" t="str">
        <f t="shared" si="147"/>
        <v>1990</v>
      </c>
      <c r="D3165" s="1" t="str">
        <f t="shared" si="149"/>
        <v xml:space="preserve">Space Shuttle Discovery </v>
      </c>
      <c r="E3165" s="1" t="s">
        <v>346</v>
      </c>
      <c r="F3165" s="7" t="str">
        <f>TEXT(DATE(MID(H3165, 13, 4), CHOOSE(MATCH( MID(H3165, 5, 3), {"Jan","Feb","Mar","Apr","May","Jun","Jul","Aug","Sep","Oct","Nov","Dec"}, 0), 1, 2, 3, 4, 5, 6, 7, 8, 9, 10, 11, 12), MID(H3165, 9, 2)), "yyyy-mm-dd")</f>
        <v>1990-04-24</v>
      </c>
      <c r="G3165" s="1" t="s">
        <v>6486</v>
      </c>
      <c r="H3165" s="1" t="s">
        <v>6485</v>
      </c>
    </row>
    <row r="3166" spans="1:8" hidden="1" x14ac:dyDescent="0.3">
      <c r="A3166" s="1" t="s">
        <v>1561</v>
      </c>
      <c r="B3166" s="1" t="str">
        <f t="shared" si="148"/>
        <v>Russia</v>
      </c>
      <c r="C3166" s="5" t="str">
        <f t="shared" si="147"/>
        <v>1990</v>
      </c>
      <c r="D3166" s="1" t="str">
        <f t="shared" si="149"/>
        <v xml:space="preserve">Cosmos-3M </v>
      </c>
      <c r="E3166" s="1" t="s">
        <v>346</v>
      </c>
      <c r="F3166" s="7" t="str">
        <f>TEXT(DATE(MID(H3166, 13, 4), CHOOSE(MATCH( MID(H3166, 5, 3), {"Jan","Feb","Mar","Apr","May","Jun","Jul","Aug","Sep","Oct","Nov","Dec"}, 0), 1, 2, 3, 4, 5, 6, 7, 8, 9, 10, 11, 12), MID(H3166, 9, 2)), "yyyy-mm-dd")</f>
        <v>1990-04-20</v>
      </c>
      <c r="G3166" s="1" t="s">
        <v>6488</v>
      </c>
      <c r="H3166" s="1" t="s">
        <v>6487</v>
      </c>
    </row>
    <row r="3167" spans="1:8" hidden="1" x14ac:dyDescent="0.3">
      <c r="A3167" s="1" t="s">
        <v>5</v>
      </c>
      <c r="B3167" s="1" t="str">
        <f t="shared" si="148"/>
        <v>Russia</v>
      </c>
      <c r="C3167" s="5" t="str">
        <f t="shared" si="147"/>
        <v>1990</v>
      </c>
      <c r="D3167" s="1" t="str">
        <f t="shared" si="149"/>
        <v xml:space="preserve">Soyuz U </v>
      </c>
      <c r="E3167" s="1" t="s">
        <v>346</v>
      </c>
      <c r="F3167" s="7" t="str">
        <f>TEXT(DATE(MID(H3167, 13, 4), CHOOSE(MATCH( MID(H3167, 5, 3), {"Jan","Feb","Mar","Apr","May","Jun","Jul","Aug","Sep","Oct","Nov","Dec"}, 0), 1, 2, 3, 4, 5, 6, 7, 8, 9, 10, 11, 12), MID(H3167, 9, 2)), "yyyy-mm-dd")</f>
        <v>1990-04-17</v>
      </c>
      <c r="G3167" s="1" t="s">
        <v>6490</v>
      </c>
      <c r="H3167" s="1" t="s">
        <v>6489</v>
      </c>
    </row>
    <row r="3168" spans="1:8" hidden="1" x14ac:dyDescent="0.3">
      <c r="A3168" s="1" t="s">
        <v>3160</v>
      </c>
      <c r="B3168" s="1" t="str">
        <f t="shared" si="148"/>
        <v>USA</v>
      </c>
      <c r="C3168" s="5" t="str">
        <f t="shared" si="147"/>
        <v>1990</v>
      </c>
      <c r="D3168" s="1" t="str">
        <f t="shared" si="149"/>
        <v xml:space="preserve">Delta II 6925-8 </v>
      </c>
      <c r="E3168" s="1" t="s">
        <v>346</v>
      </c>
      <c r="F3168" s="7" t="str">
        <f>TEXT(DATE(MID(H3168, 13, 4), CHOOSE(MATCH( MID(H3168, 5, 3), {"Jan","Feb","Mar","Apr","May","Jun","Jul","Aug","Sep","Oct","Nov","Dec"}, 0), 1, 2, 3, 4, 5, 6, 7, 8, 9, 10, 11, 12), MID(H3168, 9, 2)), "yyyy-mm-dd")</f>
        <v>1990-04-13</v>
      </c>
      <c r="G3168" s="1" t="s">
        <v>6492</v>
      </c>
      <c r="H3168" s="1" t="s">
        <v>6491</v>
      </c>
    </row>
    <row r="3169" spans="1:8" hidden="1" x14ac:dyDescent="0.3">
      <c r="A3169" s="1" t="s">
        <v>1630</v>
      </c>
      <c r="B3169" s="1" t="str">
        <f t="shared" si="148"/>
        <v>Kazakhstan</v>
      </c>
      <c r="C3169" s="5" t="str">
        <f t="shared" si="147"/>
        <v>1990</v>
      </c>
      <c r="D3169" s="1" t="str">
        <f t="shared" si="149"/>
        <v xml:space="preserve">Soyuz U </v>
      </c>
      <c r="E3169" s="1" t="s">
        <v>346</v>
      </c>
      <c r="F3169" s="7" t="str">
        <f>TEXT(DATE(MID(H3169, 13, 4), CHOOSE(MATCH( MID(H3169, 5, 3), {"Jan","Feb","Mar","Apr","May","Jun","Jul","Aug","Sep","Oct","Nov","Dec"}, 0), 1, 2, 3, 4, 5, 6, 7, 8, 9, 10, 11, 12), MID(H3169, 9, 2)), "yyyy-mm-dd")</f>
        <v>1990-04-13</v>
      </c>
      <c r="G3169" s="1" t="s">
        <v>6494</v>
      </c>
      <c r="H3169" s="1" t="s">
        <v>6493</v>
      </c>
    </row>
    <row r="3170" spans="1:8" hidden="1" x14ac:dyDescent="0.3">
      <c r="A3170" s="1" t="s">
        <v>212</v>
      </c>
      <c r="B3170" s="1" t="str">
        <f t="shared" si="148"/>
        <v>Russia</v>
      </c>
      <c r="C3170" s="5" t="str">
        <f t="shared" si="147"/>
        <v>1990</v>
      </c>
      <c r="D3170" s="1" t="str">
        <f t="shared" si="149"/>
        <v xml:space="preserve">Soyuz U </v>
      </c>
      <c r="E3170" s="1" t="s">
        <v>346</v>
      </c>
      <c r="F3170" s="7" t="str">
        <f>TEXT(DATE(MID(H3170, 13, 4), CHOOSE(MATCH( MID(H3170, 5, 3), {"Jan","Feb","Mar","Apr","May","Jun","Jul","Aug","Sep","Oct","Nov","Dec"}, 0), 1, 2, 3, 4, 5, 6, 7, 8, 9, 10, 11, 12), MID(H3170, 9, 2)), "yyyy-mm-dd")</f>
        <v>1990-04-11</v>
      </c>
      <c r="G3170" s="1" t="s">
        <v>6496</v>
      </c>
      <c r="H3170" s="1" t="s">
        <v>6495</v>
      </c>
    </row>
    <row r="3171" spans="1:8" hidden="1" x14ac:dyDescent="0.3">
      <c r="A3171" s="1" t="s">
        <v>5557</v>
      </c>
      <c r="B3171" s="1" t="str">
        <f t="shared" si="148"/>
        <v>USA</v>
      </c>
      <c r="C3171" s="5" t="str">
        <f t="shared" si="147"/>
        <v>1990</v>
      </c>
      <c r="D3171" s="1" t="str">
        <f t="shared" si="149"/>
        <v xml:space="preserve">Atlas-E/F Altair </v>
      </c>
      <c r="E3171" s="1" t="s">
        <v>346</v>
      </c>
      <c r="F3171" s="7" t="str">
        <f>TEXT(DATE(MID(H3171, 13, 4), CHOOSE(MATCH( MID(H3171, 5, 3), {"Jan","Feb","Mar","Apr","May","Jun","Jul","Aug","Sep","Oct","Nov","Dec"}, 0), 1, 2, 3, 4, 5, 6, 7, 8, 9, 10, 11, 12), MID(H3171, 9, 2)), "yyyy-mm-dd")</f>
        <v>1990-04-11</v>
      </c>
      <c r="G3171" s="1" t="s">
        <v>6498</v>
      </c>
      <c r="H3171" s="1" t="s">
        <v>6497</v>
      </c>
    </row>
    <row r="3172" spans="1:8" hidden="1" x14ac:dyDescent="0.3">
      <c r="A3172" s="1" t="s">
        <v>18</v>
      </c>
      <c r="B3172" s="1" t="str">
        <f t="shared" si="148"/>
        <v>China</v>
      </c>
      <c r="C3172" s="5" t="str">
        <f t="shared" si="147"/>
        <v>1990</v>
      </c>
      <c r="D3172" s="1" t="str">
        <f t="shared" si="149"/>
        <v xml:space="preserve">Long March 3 </v>
      </c>
      <c r="E3172" s="1" t="s">
        <v>346</v>
      </c>
      <c r="F3172" s="7" t="str">
        <f>TEXT(DATE(MID(H3172, 13, 4), CHOOSE(MATCH( MID(H3172, 5, 3), {"Jan","Feb","Mar","Apr","May","Jun","Jul","Aug","Sep","Oct","Nov","Dec"}, 0), 1, 2, 3, 4, 5, 6, 7, 8, 9, 10, 11, 12), MID(H3172, 9, 2)), "yyyy-mm-dd")</f>
        <v>1990-04-07</v>
      </c>
      <c r="G3172" s="1" t="s">
        <v>6500</v>
      </c>
      <c r="H3172" s="1" t="s">
        <v>6499</v>
      </c>
    </row>
    <row r="3173" spans="1:8" hidden="1" x14ac:dyDescent="0.3">
      <c r="A3173" s="1" t="s">
        <v>1561</v>
      </c>
      <c r="B3173" s="1" t="str">
        <f t="shared" si="148"/>
        <v>Russia</v>
      </c>
      <c r="C3173" s="5" t="str">
        <f t="shared" si="147"/>
        <v>1990</v>
      </c>
      <c r="D3173" s="1" t="str">
        <f t="shared" si="149"/>
        <v xml:space="preserve">Cosmos-3M </v>
      </c>
      <c r="E3173" s="1" t="s">
        <v>346</v>
      </c>
      <c r="F3173" s="7" t="str">
        <f>TEXT(DATE(MID(H3173, 13, 4), CHOOSE(MATCH( MID(H3173, 5, 3), {"Jan","Feb","Mar","Apr","May","Jun","Jul","Aug","Sep","Oct","Nov","Dec"}, 0), 1, 2, 3, 4, 5, 6, 7, 8, 9, 10, 11, 12), MID(H3173, 9, 2)), "yyyy-mm-dd")</f>
        <v>1990-04-06</v>
      </c>
      <c r="G3173" s="1" t="s">
        <v>6502</v>
      </c>
      <c r="H3173" s="1" t="s">
        <v>6501</v>
      </c>
    </row>
    <row r="3174" spans="1:8" hidden="1" x14ac:dyDescent="0.3">
      <c r="A3174" s="1" t="s">
        <v>5681</v>
      </c>
      <c r="B3174" s="1" t="str">
        <f t="shared" si="148"/>
        <v>USA</v>
      </c>
      <c r="C3174" s="5" t="str">
        <f t="shared" si="147"/>
        <v>1990</v>
      </c>
      <c r="D3174" s="1" t="str">
        <f t="shared" si="149"/>
        <v xml:space="preserve">Pegasus </v>
      </c>
      <c r="E3174" s="1" t="s">
        <v>346</v>
      </c>
      <c r="F3174" s="7" t="str">
        <f>TEXT(DATE(MID(H3174, 13, 4), CHOOSE(MATCH( MID(H3174, 5, 3), {"Jan","Feb","Mar","Apr","May","Jun","Jul","Aug","Sep","Oct","Nov","Dec"}, 0), 1, 2, 3, 4, 5, 6, 7, 8, 9, 10, 11, 12), MID(H3174, 9, 2)), "yyyy-mm-dd")</f>
        <v>1990-04-05</v>
      </c>
      <c r="G3174" s="1" t="s">
        <v>6504</v>
      </c>
      <c r="H3174" s="1" t="s">
        <v>6503</v>
      </c>
    </row>
    <row r="3175" spans="1:8" hidden="1" x14ac:dyDescent="0.3">
      <c r="A3175" s="1" t="s">
        <v>5</v>
      </c>
      <c r="B3175" s="1" t="str">
        <f t="shared" si="148"/>
        <v>Russia</v>
      </c>
      <c r="C3175" s="5" t="str">
        <f t="shared" si="147"/>
        <v>1990</v>
      </c>
      <c r="D3175" s="1" t="str">
        <f t="shared" si="149"/>
        <v xml:space="preserve">Soyuz U </v>
      </c>
      <c r="E3175" s="1" t="s">
        <v>346</v>
      </c>
      <c r="F3175" s="7" t="str">
        <f>TEXT(DATE(MID(H3175, 13, 4), CHOOSE(MATCH( MID(H3175, 5, 3), {"Jan","Feb","Mar","Apr","May","Jun","Jul","Aug","Sep","Oct","Nov","Dec"}, 0), 1, 2, 3, 4, 5, 6, 7, 8, 9, 10, 11, 12), MID(H3175, 9, 2)), "yyyy-mm-dd")</f>
        <v>1990-04-03</v>
      </c>
      <c r="G3175" s="1" t="s">
        <v>6506</v>
      </c>
      <c r="H3175" s="1" t="s">
        <v>6505</v>
      </c>
    </row>
    <row r="3176" spans="1:8" hidden="1" x14ac:dyDescent="0.3">
      <c r="A3176" s="1" t="s">
        <v>498</v>
      </c>
      <c r="B3176" s="1" t="str">
        <f t="shared" si="148"/>
        <v>Israel</v>
      </c>
      <c r="C3176" s="5" t="str">
        <f t="shared" si="147"/>
        <v>1990</v>
      </c>
      <c r="D3176" s="1" t="str">
        <f t="shared" si="149"/>
        <v xml:space="preserve">Shavit </v>
      </c>
      <c r="E3176" s="1" t="s">
        <v>346</v>
      </c>
      <c r="F3176" s="7" t="str">
        <f>TEXT(DATE(MID(H3176, 13, 4), CHOOSE(MATCH( MID(H3176, 5, 3), {"Jan","Feb","Mar","Apr","May","Jun","Jul","Aug","Sep","Oct","Nov","Dec"}, 0), 1, 2, 3, 4, 5, 6, 7, 8, 9, 10, 11, 12), MID(H3176, 9, 2)), "yyyy-mm-dd")</f>
        <v>1990-04-03</v>
      </c>
      <c r="G3176" s="1" t="s">
        <v>6508</v>
      </c>
      <c r="H3176" s="1" t="s">
        <v>6507</v>
      </c>
    </row>
    <row r="3177" spans="1:8" hidden="1" x14ac:dyDescent="0.3">
      <c r="A3177" s="1" t="s">
        <v>212</v>
      </c>
      <c r="B3177" s="1" t="str">
        <f t="shared" si="148"/>
        <v>Russia</v>
      </c>
      <c r="C3177" s="5" t="str">
        <f t="shared" si="147"/>
        <v>1990</v>
      </c>
      <c r="D3177" s="1" t="str">
        <f t="shared" si="149"/>
        <v xml:space="preserve">Molniya-M /Block 2BL </v>
      </c>
      <c r="E3177" s="1" t="s">
        <v>346</v>
      </c>
      <c r="F3177" s="7" t="str">
        <f>TEXT(DATE(MID(H3177, 13, 4), CHOOSE(MATCH( MID(H3177, 5, 3), {"Jan","Feb","Mar","Apr","May","Jun","Jul","Aug","Sep","Oct","Nov","Dec"}, 0), 1, 2, 3, 4, 5, 6, 7, 8, 9, 10, 11, 12), MID(H3177, 9, 2)), "yyyy-mm-dd")</f>
        <v>1990-03-27</v>
      </c>
      <c r="G3177" s="1" t="s">
        <v>6510</v>
      </c>
      <c r="H3177" s="1" t="s">
        <v>6509</v>
      </c>
    </row>
    <row r="3178" spans="1:8" hidden="1" x14ac:dyDescent="0.3">
      <c r="A3178" s="1" t="s">
        <v>3478</v>
      </c>
      <c r="B3178" s="1" t="str">
        <f t="shared" si="148"/>
        <v>USA</v>
      </c>
      <c r="C3178" s="5" t="str">
        <f t="shared" si="147"/>
        <v>1990</v>
      </c>
      <c r="D3178" s="1" t="str">
        <f t="shared" si="149"/>
        <v xml:space="preserve">Delta II 6925 </v>
      </c>
      <c r="E3178" s="1" t="s">
        <v>346</v>
      </c>
      <c r="F3178" s="7" t="str">
        <f>TEXT(DATE(MID(H3178, 13, 4), CHOOSE(MATCH( MID(H3178, 5, 3), {"Jan","Feb","Mar","Apr","May","Jun","Jul","Aug","Sep","Oct","Nov","Dec"}, 0), 1, 2, 3, 4, 5, 6, 7, 8, 9, 10, 11, 12), MID(H3178, 9, 2)), "yyyy-mm-dd")</f>
        <v>1990-03-26</v>
      </c>
      <c r="G3178" s="1" t="s">
        <v>6512</v>
      </c>
      <c r="H3178" s="1" t="s">
        <v>6511</v>
      </c>
    </row>
    <row r="3179" spans="1:8" hidden="1" x14ac:dyDescent="0.3">
      <c r="A3179" s="1" t="s">
        <v>5</v>
      </c>
      <c r="B3179" s="1" t="str">
        <f t="shared" si="148"/>
        <v>Russia</v>
      </c>
      <c r="C3179" s="5" t="str">
        <f t="shared" si="147"/>
        <v>1990</v>
      </c>
      <c r="D3179" s="1" t="str">
        <f t="shared" si="149"/>
        <v xml:space="preserve">Soyuz U </v>
      </c>
      <c r="E3179" s="1" t="s">
        <v>346</v>
      </c>
      <c r="F3179" s="7" t="str">
        <f>TEXT(DATE(MID(H3179, 13, 4), CHOOSE(MATCH( MID(H3179, 5, 3), {"Jan","Feb","Mar","Apr","May","Jun","Jul","Aug","Sep","Oct","Nov","Dec"}, 0), 1, 2, 3, 4, 5, 6, 7, 8, 9, 10, 11, 12), MID(H3179, 9, 2)), "yyyy-mm-dd")</f>
        <v>1990-03-22</v>
      </c>
      <c r="G3179" s="1" t="s">
        <v>6514</v>
      </c>
      <c r="H3179" s="1" t="s">
        <v>6513</v>
      </c>
    </row>
    <row r="3180" spans="1:8" hidden="1" x14ac:dyDescent="0.3">
      <c r="A3180" s="1" t="s">
        <v>1561</v>
      </c>
      <c r="B3180" s="1" t="str">
        <f t="shared" si="148"/>
        <v>Russia</v>
      </c>
      <c r="C3180" s="5" t="str">
        <f t="shared" si="147"/>
        <v>1990</v>
      </c>
      <c r="D3180" s="1" t="str">
        <f t="shared" si="149"/>
        <v xml:space="preserve">Cosmos-3M </v>
      </c>
      <c r="E3180" s="1" t="s">
        <v>346</v>
      </c>
      <c r="F3180" s="7" t="str">
        <f>TEXT(DATE(MID(H3180, 13, 4), CHOOSE(MATCH( MID(H3180, 5, 3), {"Jan","Feb","Mar","Apr","May","Jun","Jul","Aug","Sep","Oct","Nov","Dec"}, 0), 1, 2, 3, 4, 5, 6, 7, 8, 9, 10, 11, 12), MID(H3180, 9, 2)), "yyyy-mm-dd")</f>
        <v>1990-03-20</v>
      </c>
      <c r="G3180" s="1" t="s">
        <v>6516</v>
      </c>
      <c r="H3180" s="1" t="s">
        <v>6515</v>
      </c>
    </row>
    <row r="3181" spans="1:8" hidden="1" x14ac:dyDescent="0.3">
      <c r="A3181" s="1" t="s">
        <v>3926</v>
      </c>
      <c r="B3181" s="1" t="str">
        <f t="shared" si="148"/>
        <v>Kazakhstan</v>
      </c>
      <c r="C3181" s="5" t="str">
        <f t="shared" si="147"/>
        <v>1990</v>
      </c>
      <c r="D3181" s="1" t="str">
        <f t="shared" si="149"/>
        <v xml:space="preserve">Tsyklon-2 </v>
      </c>
      <c r="E3181" s="1" t="s">
        <v>346</v>
      </c>
      <c r="F3181" s="7" t="str">
        <f>TEXT(DATE(MID(H3181, 13, 4), CHOOSE(MATCH( MID(H3181, 5, 3), {"Jan","Feb","Mar","Apr","May","Jun","Jul","Aug","Sep","Oct","Nov","Dec"}, 0), 1, 2, 3, 4, 5, 6, 7, 8, 9, 10, 11, 12), MID(H3181, 9, 2)), "yyyy-mm-dd")</f>
        <v>1990-03-14</v>
      </c>
      <c r="G3181" s="1" t="s">
        <v>6518</v>
      </c>
      <c r="H3181" s="1" t="s">
        <v>6517</v>
      </c>
    </row>
    <row r="3182" spans="1:8" hidden="1" x14ac:dyDescent="0.3">
      <c r="A3182" s="1" t="s">
        <v>11</v>
      </c>
      <c r="B3182" s="1" t="str">
        <f t="shared" si="148"/>
        <v>USA</v>
      </c>
      <c r="C3182" s="5" t="str">
        <f t="shared" si="147"/>
        <v>1990</v>
      </c>
      <c r="D3182" s="1" t="str">
        <f t="shared" si="149"/>
        <v xml:space="preserve">Commercial Titan III </v>
      </c>
      <c r="E3182" s="1" t="s">
        <v>346</v>
      </c>
      <c r="F3182" s="7" t="str">
        <f>TEXT(DATE(MID(H3182, 13, 4), CHOOSE(MATCH( MID(H3182, 5, 3), {"Jan","Feb","Mar","Apr","May","Jun","Jul","Aug","Sep","Oct","Nov","Dec"}, 0), 1, 2, 3, 4, 5, 6, 7, 8, 9, 10, 11, 12), MID(H3182, 9, 2)), "yyyy-mm-dd")</f>
        <v>1990-03-14</v>
      </c>
      <c r="G3182" s="1" t="s">
        <v>6520</v>
      </c>
      <c r="H3182" s="1" t="s">
        <v>6519</v>
      </c>
    </row>
    <row r="3183" spans="1:8" hidden="1" x14ac:dyDescent="0.3">
      <c r="A3183" s="1" t="s">
        <v>1630</v>
      </c>
      <c r="B3183" s="1" t="str">
        <f t="shared" si="148"/>
        <v>Kazakhstan</v>
      </c>
      <c r="C3183" s="5" t="str">
        <f t="shared" si="147"/>
        <v>1990</v>
      </c>
      <c r="D3183" s="1" t="str">
        <f t="shared" si="149"/>
        <v xml:space="preserve">Soyuz U2 </v>
      </c>
      <c r="E3183" s="1" t="s">
        <v>346</v>
      </c>
      <c r="F3183" s="7" t="str">
        <f>TEXT(DATE(MID(H3183, 13, 4), CHOOSE(MATCH( MID(H3183, 5, 3), {"Jan","Feb","Mar","Apr","May","Jun","Jul","Aug","Sep","Oct","Nov","Dec"}, 0), 1, 2, 3, 4, 5, 6, 7, 8, 9, 10, 11, 12), MID(H3183, 9, 2)), "yyyy-mm-dd")</f>
        <v>1990-02-28</v>
      </c>
      <c r="G3183" s="1" t="s">
        <v>6522</v>
      </c>
      <c r="H3183" s="1" t="s">
        <v>6521</v>
      </c>
    </row>
    <row r="3184" spans="1:8" hidden="1" x14ac:dyDescent="0.3">
      <c r="A3184" s="1" t="s">
        <v>30</v>
      </c>
      <c r="B3184" s="1" t="str">
        <f t="shared" si="148"/>
        <v>USA</v>
      </c>
      <c r="C3184" s="5" t="str">
        <f t="shared" si="147"/>
        <v>1990</v>
      </c>
      <c r="D3184" s="1" t="str">
        <f t="shared" si="149"/>
        <v xml:space="preserve">Space Shuttle Atlantis </v>
      </c>
      <c r="E3184" s="1" t="s">
        <v>346</v>
      </c>
      <c r="F3184" s="7" t="str">
        <f>TEXT(DATE(MID(H3184, 13, 4), CHOOSE(MATCH( MID(H3184, 5, 3), {"Jan","Feb","Mar","Apr","May","Jun","Jul","Aug","Sep","Oct","Nov","Dec"}, 0), 1, 2, 3, 4, 5, 6, 7, 8, 9, 10, 11, 12), MID(H3184, 9, 2)), "yyyy-mm-dd")</f>
        <v>1990-02-28</v>
      </c>
      <c r="G3184" s="1" t="s">
        <v>6524</v>
      </c>
      <c r="H3184" s="1" t="s">
        <v>6523</v>
      </c>
    </row>
    <row r="3185" spans="1:8" hidden="1" x14ac:dyDescent="0.3">
      <c r="A3185" s="1" t="s">
        <v>3566</v>
      </c>
      <c r="B3185" s="1" t="str">
        <f t="shared" si="148"/>
        <v>Russia</v>
      </c>
      <c r="C3185" s="5" t="str">
        <f t="shared" si="147"/>
        <v>1990</v>
      </c>
      <c r="D3185" s="1" t="str">
        <f t="shared" si="149"/>
        <v xml:space="preserve">Tsyklon-3 </v>
      </c>
      <c r="E3185" s="1" t="s">
        <v>346</v>
      </c>
      <c r="F3185" s="7" t="str">
        <f>TEXT(DATE(MID(H3185, 13, 4), CHOOSE(MATCH( MID(H3185, 5, 3), {"Jan","Feb","Mar","Apr","May","Jun","Jul","Aug","Sep","Oct","Nov","Dec"}, 0), 1, 2, 3, 4, 5, 6, 7, 8, 9, 10, 11, 12), MID(H3185, 9, 2)), "yyyy-mm-dd")</f>
        <v>1990-02-28</v>
      </c>
      <c r="G3185" s="1" t="s">
        <v>6526</v>
      </c>
      <c r="H3185" s="1" t="s">
        <v>6525</v>
      </c>
    </row>
    <row r="3186" spans="1:8" hidden="1" x14ac:dyDescent="0.3">
      <c r="A3186" s="1" t="s">
        <v>6482</v>
      </c>
      <c r="B3186" s="1" t="str">
        <f t="shared" si="148"/>
        <v>Russia</v>
      </c>
      <c r="C3186" s="5" t="str">
        <f t="shared" si="147"/>
        <v>1990</v>
      </c>
      <c r="D3186" s="1" t="str">
        <f t="shared" si="149"/>
        <v xml:space="preserve">Cosmos-3M </v>
      </c>
      <c r="E3186" s="1" t="s">
        <v>346</v>
      </c>
      <c r="F3186" s="7" t="str">
        <f>TEXT(DATE(MID(H3186, 13, 4), CHOOSE(MATCH( MID(H3186, 5, 3), {"Jan","Feb","Mar","Apr","May","Jun","Jul","Aug","Sep","Oct","Nov","Dec"}, 0), 1, 2, 3, 4, 5, 6, 7, 8, 9, 10, 11, 12), MID(H3186, 9, 2)), "yyyy-mm-dd")</f>
        <v>1990-02-27</v>
      </c>
      <c r="G3186" s="1" t="s">
        <v>6528</v>
      </c>
      <c r="H3186" s="1" t="s">
        <v>6527</v>
      </c>
    </row>
    <row r="3187" spans="1:8" hidden="1" x14ac:dyDescent="0.3">
      <c r="A3187" s="1" t="s">
        <v>4338</v>
      </c>
      <c r="B3187" s="1" t="str">
        <f t="shared" si="148"/>
        <v>France</v>
      </c>
      <c r="C3187" s="5" t="str">
        <f t="shared" si="147"/>
        <v>1990</v>
      </c>
      <c r="D3187" s="1" t="str">
        <f t="shared" si="149"/>
        <v xml:space="preserve">Ariane 44L </v>
      </c>
      <c r="E3187" s="1" t="s">
        <v>346</v>
      </c>
      <c r="F3187" s="7" t="str">
        <f>TEXT(DATE(MID(H3187, 13, 4), CHOOSE(MATCH( MID(H3187, 5, 3), {"Jan","Feb","Mar","Apr","May","Jun","Jul","Aug","Sep","Oct","Nov","Dec"}, 0), 1, 2, 3, 4, 5, 6, 7, 8, 9, 10, 11, 12), MID(H3187, 9, 2)), "yyyy-mm-dd")</f>
        <v>1990-02-22</v>
      </c>
      <c r="G3187" s="1" t="s">
        <v>6530</v>
      </c>
      <c r="H3187" s="1" t="s">
        <v>6529</v>
      </c>
    </row>
    <row r="3188" spans="1:8" hidden="1" x14ac:dyDescent="0.3">
      <c r="A3188" s="1" t="s">
        <v>4200</v>
      </c>
      <c r="B3188" s="1" t="str">
        <f t="shared" si="148"/>
        <v>Kazakhstan</v>
      </c>
      <c r="C3188" s="5" t="str">
        <f t="shared" si="147"/>
        <v>1990</v>
      </c>
      <c r="D3188" s="1" t="str">
        <f t="shared" si="149"/>
        <v xml:space="preserve">Proton K/Block-DM-2 </v>
      </c>
      <c r="E3188" s="1" t="s">
        <v>346</v>
      </c>
      <c r="F3188" s="7" t="str">
        <f>TEXT(DATE(MID(H3188, 13, 4), CHOOSE(MATCH( MID(H3188, 5, 3), {"Jan","Feb","Mar","Apr","May","Jun","Jul","Aug","Sep","Oct","Nov","Dec"}, 0), 1, 2, 3, 4, 5, 6, 7, 8, 9, 10, 11, 12), MID(H3188, 9, 2)), "yyyy-mm-dd")</f>
        <v>1990-02-15</v>
      </c>
      <c r="G3188" s="1" t="s">
        <v>6532</v>
      </c>
      <c r="H3188" s="1" t="s">
        <v>6531</v>
      </c>
    </row>
    <row r="3189" spans="1:8" hidden="1" x14ac:dyDescent="0.3">
      <c r="A3189" s="1" t="s">
        <v>3160</v>
      </c>
      <c r="B3189" s="1" t="str">
        <f t="shared" si="148"/>
        <v>USA</v>
      </c>
      <c r="C3189" s="5" t="str">
        <f t="shared" si="147"/>
        <v>1990</v>
      </c>
      <c r="D3189" s="1" t="str">
        <f t="shared" si="149"/>
        <v xml:space="preserve">Delta II 6920-8 </v>
      </c>
      <c r="E3189" s="1" t="s">
        <v>346</v>
      </c>
      <c r="F3189" s="7" t="str">
        <f>TEXT(DATE(MID(H3189, 13, 4), CHOOSE(MATCH( MID(H3189, 5, 3), {"Jan","Feb","Mar","Apr","May","Jun","Jul","Aug","Sep","Oct","Nov","Dec"}, 0), 1, 2, 3, 4, 5, 6, 7, 8, 9, 10, 11, 12), MID(H3189, 9, 2)), "yyyy-mm-dd")</f>
        <v>1990-02-14</v>
      </c>
      <c r="G3189" s="1" t="s">
        <v>6534</v>
      </c>
      <c r="H3189" s="1" t="s">
        <v>6533</v>
      </c>
    </row>
    <row r="3190" spans="1:8" hidden="1" x14ac:dyDescent="0.3">
      <c r="A3190" s="1" t="s">
        <v>1630</v>
      </c>
      <c r="B3190" s="1" t="str">
        <f t="shared" si="148"/>
        <v>Kazakhstan</v>
      </c>
      <c r="C3190" s="5" t="str">
        <f t="shared" si="147"/>
        <v>1990</v>
      </c>
      <c r="D3190" s="1" t="str">
        <f t="shared" si="149"/>
        <v xml:space="preserve">Soyuz U2 </v>
      </c>
      <c r="E3190" s="1" t="s">
        <v>346</v>
      </c>
      <c r="F3190" s="7" t="str">
        <f>TEXT(DATE(MID(H3190, 13, 4), CHOOSE(MATCH( MID(H3190, 5, 3), {"Jan","Feb","Mar","Apr","May","Jun","Jul","Aug","Sep","Oct","Nov","Dec"}, 0), 1, 2, 3, 4, 5, 6, 7, 8, 9, 10, 11, 12), MID(H3190, 9, 2)), "yyyy-mm-dd")</f>
        <v>1990-02-11</v>
      </c>
      <c r="G3190" s="1" t="s">
        <v>6536</v>
      </c>
      <c r="H3190" s="1" t="s">
        <v>6535</v>
      </c>
    </row>
    <row r="3191" spans="1:8" hidden="1" x14ac:dyDescent="0.3">
      <c r="A3191" s="1" t="s">
        <v>61</v>
      </c>
      <c r="B3191" s="1" t="str">
        <f t="shared" si="148"/>
        <v>Japan</v>
      </c>
      <c r="C3191" s="5" t="str">
        <f t="shared" si="147"/>
        <v>1990</v>
      </c>
      <c r="D3191" s="1" t="str">
        <f t="shared" si="149"/>
        <v xml:space="preserve">H-I (9 SO) </v>
      </c>
      <c r="E3191" s="1" t="s">
        <v>346</v>
      </c>
      <c r="F3191" s="7" t="str">
        <f>TEXT(DATE(MID(H3191, 13, 4), CHOOSE(MATCH( MID(H3191, 5, 3), {"Jan","Feb","Mar","Apr","May","Jun","Jul","Aug","Sep","Oct","Nov","Dec"}, 0), 1, 2, 3, 4, 5, 6, 7, 8, 9, 10, 11, 12), MID(H3191, 9, 2)), "yyyy-mm-dd")</f>
        <v>1990-02-07</v>
      </c>
      <c r="G3191" s="1" t="s">
        <v>6538</v>
      </c>
      <c r="H3191" s="1" t="s">
        <v>6537</v>
      </c>
    </row>
    <row r="3192" spans="1:8" hidden="1" x14ac:dyDescent="0.3">
      <c r="A3192" s="1" t="s">
        <v>6482</v>
      </c>
      <c r="B3192" s="1" t="str">
        <f t="shared" si="148"/>
        <v>Russia</v>
      </c>
      <c r="C3192" s="5" t="str">
        <f t="shared" si="147"/>
        <v>1990</v>
      </c>
      <c r="D3192" s="1" t="str">
        <f t="shared" si="149"/>
        <v xml:space="preserve">Cosmos-3M </v>
      </c>
      <c r="E3192" s="1" t="s">
        <v>346</v>
      </c>
      <c r="F3192" s="7" t="str">
        <f>TEXT(DATE(MID(H3192, 13, 4), CHOOSE(MATCH( MID(H3192, 5, 3), {"Jan","Feb","Mar","Apr","May","Jun","Jul","Aug","Sep","Oct","Nov","Dec"}, 0), 1, 2, 3, 4, 5, 6, 7, 8, 9, 10, 11, 12), MID(H3192, 9, 2)), "yyyy-mm-dd")</f>
        <v>1990-02-06</v>
      </c>
      <c r="G3192" s="1" t="s">
        <v>6540</v>
      </c>
      <c r="H3192" s="1" t="s">
        <v>6539</v>
      </c>
    </row>
    <row r="3193" spans="1:8" hidden="1" x14ac:dyDescent="0.3">
      <c r="A3193" s="1" t="s">
        <v>18</v>
      </c>
      <c r="B3193" s="1" t="str">
        <f t="shared" si="148"/>
        <v>China</v>
      </c>
      <c r="C3193" s="5" t="str">
        <f t="shared" si="147"/>
        <v>1990</v>
      </c>
      <c r="D3193" s="1" t="str">
        <f t="shared" si="149"/>
        <v xml:space="preserve">Long March 3 </v>
      </c>
      <c r="E3193" s="1" t="s">
        <v>346</v>
      </c>
      <c r="F3193" s="7" t="str">
        <f>TEXT(DATE(MID(H3193, 13, 4), CHOOSE(MATCH( MID(H3193, 5, 3), {"Jan","Feb","Mar","Apr","May","Jun","Jul","Aug","Sep","Oct","Nov","Dec"}, 0), 1, 2, 3, 4, 5, 6, 7, 8, 9, 10, 11, 12), MID(H3193, 9, 2)), "yyyy-mm-dd")</f>
        <v>1990-02-04</v>
      </c>
      <c r="G3193" s="1" t="s">
        <v>6542</v>
      </c>
      <c r="H3193" s="1" t="s">
        <v>6541</v>
      </c>
    </row>
    <row r="3194" spans="1:8" hidden="1" x14ac:dyDescent="0.3">
      <c r="A3194" s="1" t="s">
        <v>4483</v>
      </c>
      <c r="B3194" s="1" t="str">
        <f t="shared" si="148"/>
        <v>Russia</v>
      </c>
      <c r="C3194" s="5" t="str">
        <f t="shared" si="147"/>
        <v>1990</v>
      </c>
      <c r="D3194" s="1" t="str">
        <f t="shared" si="149"/>
        <v xml:space="preserve">Tsyklon-3 </v>
      </c>
      <c r="E3194" s="1" t="s">
        <v>346</v>
      </c>
      <c r="F3194" s="7" t="str">
        <f>TEXT(DATE(MID(H3194, 13, 4), CHOOSE(MATCH( MID(H3194, 5, 3), {"Jan","Feb","Mar","Apr","May","Jun","Jul","Aug","Sep","Oct","Nov","Dec"}, 0), 1, 2, 3, 4, 5, 6, 7, 8, 9, 10, 11, 12), MID(H3194, 9, 2)), "yyyy-mm-dd")</f>
        <v>1990-01-30</v>
      </c>
      <c r="G3194" s="1" t="s">
        <v>6544</v>
      </c>
      <c r="H3194" s="1" t="s">
        <v>6543</v>
      </c>
    </row>
    <row r="3195" spans="1:8" hidden="1" x14ac:dyDescent="0.3">
      <c r="A3195" s="1" t="s">
        <v>3038</v>
      </c>
      <c r="B3195" s="1" t="str">
        <f t="shared" si="148"/>
        <v>Russia</v>
      </c>
      <c r="C3195" s="5" t="str">
        <f t="shared" si="147"/>
        <v>1990</v>
      </c>
      <c r="D3195" s="1" t="str">
        <f t="shared" si="149"/>
        <v xml:space="preserve">Soyuz U </v>
      </c>
      <c r="E3195" s="1" t="s">
        <v>346</v>
      </c>
      <c r="F3195" s="7" t="str">
        <f>TEXT(DATE(MID(H3195, 13, 4), CHOOSE(MATCH( MID(H3195, 5, 3), {"Jan","Feb","Mar","Apr","May","Jun","Jul","Aug","Sep","Oct","Nov","Dec"}, 0), 1, 2, 3, 4, 5, 6, 7, 8, 9, 10, 11, 12), MID(H3195, 9, 2)), "yyyy-mm-dd")</f>
        <v>1990-01-25</v>
      </c>
      <c r="G3195" s="1" t="s">
        <v>6546</v>
      </c>
      <c r="H3195" s="1" t="s">
        <v>6545</v>
      </c>
    </row>
    <row r="3196" spans="1:8" hidden="1" x14ac:dyDescent="0.3">
      <c r="A3196" s="1" t="s">
        <v>3478</v>
      </c>
      <c r="B3196" s="1" t="str">
        <f t="shared" si="148"/>
        <v>USA</v>
      </c>
      <c r="C3196" s="5" t="str">
        <f t="shared" si="147"/>
        <v>1990</v>
      </c>
      <c r="D3196" s="1" t="str">
        <f t="shared" si="149"/>
        <v xml:space="preserve">Delta II 6925 </v>
      </c>
      <c r="E3196" s="1" t="s">
        <v>346</v>
      </c>
      <c r="F3196" s="7" t="str">
        <f>TEXT(DATE(MID(H3196, 13, 4), CHOOSE(MATCH( MID(H3196, 5, 3), {"Jan","Feb","Mar","Apr","May","Jun","Jul","Aug","Sep","Oct","Nov","Dec"}, 0), 1, 2, 3, 4, 5, 6, 7, 8, 9, 10, 11, 12), MID(H3196, 9, 2)), "yyyy-mm-dd")</f>
        <v>1990-01-24</v>
      </c>
      <c r="G3196" s="1" t="s">
        <v>6548</v>
      </c>
      <c r="H3196" s="1" t="s">
        <v>6547</v>
      </c>
    </row>
    <row r="3197" spans="1:8" hidden="1" x14ac:dyDescent="0.3">
      <c r="A3197" s="1" t="s">
        <v>714</v>
      </c>
      <c r="B3197" s="1" t="str">
        <f t="shared" si="148"/>
        <v>Japan</v>
      </c>
      <c r="C3197" s="5" t="str">
        <f t="shared" si="147"/>
        <v>1990</v>
      </c>
      <c r="D3197" s="1" t="str">
        <f t="shared" si="149"/>
        <v xml:space="preserve">Mu-III S2 </v>
      </c>
      <c r="E3197" s="1" t="s">
        <v>346</v>
      </c>
      <c r="F3197" s="7" t="str">
        <f>TEXT(DATE(MID(H3197, 13, 4), CHOOSE(MATCH( MID(H3197, 5, 3), {"Jan","Feb","Mar","Apr","May","Jun","Jul","Aug","Sep","Oct","Nov","Dec"}, 0), 1, 2, 3, 4, 5, 6, 7, 8, 9, 10, 11, 12), MID(H3197, 9, 2)), "yyyy-mm-dd")</f>
        <v>1990-01-24</v>
      </c>
      <c r="G3197" s="1" t="s">
        <v>6550</v>
      </c>
      <c r="H3197" s="1" t="s">
        <v>6549</v>
      </c>
    </row>
    <row r="3198" spans="1:8" hidden="1" x14ac:dyDescent="0.3">
      <c r="A3198" s="1" t="s">
        <v>5</v>
      </c>
      <c r="B3198" s="1" t="str">
        <f t="shared" si="148"/>
        <v>Russia</v>
      </c>
      <c r="C3198" s="5" t="str">
        <f t="shared" si="147"/>
        <v>1990</v>
      </c>
      <c r="D3198" s="1" t="str">
        <f t="shared" si="149"/>
        <v xml:space="preserve">Molniya-M /Block ML </v>
      </c>
      <c r="E3198" s="1" t="s">
        <v>346</v>
      </c>
      <c r="F3198" s="7" t="str">
        <f>TEXT(DATE(MID(H3198, 13, 4), CHOOSE(MATCH( MID(H3198, 5, 3), {"Jan","Feb","Mar","Apr","May","Jun","Jul","Aug","Sep","Oct","Nov","Dec"}, 0), 1, 2, 3, 4, 5, 6, 7, 8, 9, 10, 11, 12), MID(H3198, 9, 2)), "yyyy-mm-dd")</f>
        <v>1990-01-23</v>
      </c>
      <c r="G3198" s="1" t="s">
        <v>6552</v>
      </c>
      <c r="H3198" s="1" t="s">
        <v>6551</v>
      </c>
    </row>
    <row r="3199" spans="1:8" hidden="1" x14ac:dyDescent="0.3">
      <c r="A3199" s="1" t="s">
        <v>4338</v>
      </c>
      <c r="B3199" s="1" t="str">
        <f t="shared" si="148"/>
        <v>France</v>
      </c>
      <c r="C3199" s="5" t="str">
        <f t="shared" si="147"/>
        <v>1990</v>
      </c>
      <c r="D3199" s="1" t="str">
        <f t="shared" si="149"/>
        <v xml:space="preserve">Ariane 40 </v>
      </c>
      <c r="E3199" s="1" t="s">
        <v>346</v>
      </c>
      <c r="F3199" s="7" t="str">
        <f>TEXT(DATE(MID(H3199, 13, 4), CHOOSE(MATCH( MID(H3199, 5, 3), {"Jan","Feb","Mar","Apr","May","Jun","Jul","Aug","Sep","Oct","Nov","Dec"}, 0), 1, 2, 3, 4, 5, 6, 7, 8, 9, 10, 11, 12), MID(H3199, 9, 2)), "yyyy-mm-dd")</f>
        <v>1990-01-22</v>
      </c>
      <c r="G3199" s="1" t="s">
        <v>6554</v>
      </c>
      <c r="H3199" s="1" t="s">
        <v>6553</v>
      </c>
    </row>
    <row r="3200" spans="1:8" hidden="1" x14ac:dyDescent="0.3">
      <c r="A3200" s="1" t="s">
        <v>1561</v>
      </c>
      <c r="B3200" s="1" t="str">
        <f t="shared" si="148"/>
        <v>Russia</v>
      </c>
      <c r="C3200" s="5" t="str">
        <f t="shared" si="147"/>
        <v>1990</v>
      </c>
      <c r="D3200" s="1" t="str">
        <f t="shared" si="149"/>
        <v xml:space="preserve">Cosmos-3M </v>
      </c>
      <c r="E3200" s="1" t="s">
        <v>346</v>
      </c>
      <c r="F3200" s="7" t="str">
        <f>TEXT(DATE(MID(H3200, 13, 4), CHOOSE(MATCH( MID(H3200, 5, 3), {"Jan","Feb","Mar","Apr","May","Jun","Jul","Aug","Sep","Oct","Nov","Dec"}, 0), 1, 2, 3, 4, 5, 6, 7, 8, 9, 10, 11, 12), MID(H3200, 9, 2)), "yyyy-mm-dd")</f>
        <v>1990-01-18</v>
      </c>
      <c r="G3200" s="1" t="s">
        <v>6556</v>
      </c>
      <c r="H3200" s="1" t="s">
        <v>6555</v>
      </c>
    </row>
    <row r="3201" spans="1:8" hidden="1" x14ac:dyDescent="0.3">
      <c r="A3201" s="1" t="s">
        <v>212</v>
      </c>
      <c r="B3201" s="1" t="str">
        <f t="shared" si="148"/>
        <v>Russia</v>
      </c>
      <c r="C3201" s="5" t="str">
        <f t="shared" si="147"/>
        <v>1990</v>
      </c>
      <c r="D3201" s="1" t="str">
        <f t="shared" si="149"/>
        <v xml:space="preserve">Soyuz U </v>
      </c>
      <c r="E3201" s="1" t="s">
        <v>346</v>
      </c>
      <c r="F3201" s="7" t="str">
        <f>TEXT(DATE(MID(H3201, 13, 4), CHOOSE(MATCH( MID(H3201, 5, 3), {"Jan","Feb","Mar","Apr","May","Jun","Jul","Aug","Sep","Oct","Nov","Dec"}, 0), 1, 2, 3, 4, 5, 6, 7, 8, 9, 10, 11, 12), MID(H3201, 9, 2)), "yyyy-mm-dd")</f>
        <v>1990-01-17</v>
      </c>
      <c r="G3201" s="1" t="s">
        <v>6558</v>
      </c>
      <c r="H3201" s="1" t="s">
        <v>6557</v>
      </c>
    </row>
    <row r="3202" spans="1:8" hidden="1" x14ac:dyDescent="0.3">
      <c r="A3202" s="1" t="s">
        <v>30</v>
      </c>
      <c r="B3202" s="1" t="str">
        <f t="shared" si="148"/>
        <v>USA</v>
      </c>
      <c r="C3202" s="5" t="str">
        <f t="shared" ref="C3202:C3265" si="150">TEXT(F3202, "yyyy")</f>
        <v>1990</v>
      </c>
      <c r="D3202" s="1" t="str">
        <f t="shared" si="149"/>
        <v xml:space="preserve">Space Shuttle Columbia </v>
      </c>
      <c r="E3202" s="1" t="s">
        <v>346</v>
      </c>
      <c r="F3202" s="7" t="str">
        <f>TEXT(DATE(MID(H3202, 13, 4), CHOOSE(MATCH( MID(H3202, 5, 3), {"Jan","Feb","Mar","Apr","May","Jun","Jul","Aug","Sep","Oct","Nov","Dec"}, 0), 1, 2, 3, 4, 5, 6, 7, 8, 9, 10, 11, 12), MID(H3202, 9, 2)), "yyyy-mm-dd")</f>
        <v>1990-01-09</v>
      </c>
      <c r="G3202" s="1" t="s">
        <v>6560</v>
      </c>
      <c r="H3202" s="1" t="s">
        <v>6559</v>
      </c>
    </row>
    <row r="3203" spans="1:8" hidden="1" x14ac:dyDescent="0.3">
      <c r="A3203" s="1" t="s">
        <v>11</v>
      </c>
      <c r="B3203" s="1" t="str">
        <f t="shared" ref="B3203:B3266" si="151">TRIM(MID(A3203, FIND("|", SUBSTITUTE(A3203, ",", "|", LEN(A3203) - LEN(SUBSTITUTE(A3203,",", "" )))) + 1, LEN(A3203)))</f>
        <v>USA</v>
      </c>
      <c r="C3203" s="5" t="str">
        <f t="shared" si="150"/>
        <v>1990</v>
      </c>
      <c r="D3203" s="1" t="str">
        <f t="shared" ref="D3203:D3266" si="152">LEFT(G3203, FIND("|", G3203) - 1)</f>
        <v xml:space="preserve">Commercial Titan III </v>
      </c>
      <c r="E3203" s="1" t="s">
        <v>346</v>
      </c>
      <c r="F3203" s="7" t="str">
        <f>TEXT(DATE(MID(H3203, 13, 4), CHOOSE(MATCH( MID(H3203, 5, 3), {"Jan","Feb","Mar","Apr","May","Jun","Jul","Aug","Sep","Oct","Nov","Dec"}, 0), 1, 2, 3, 4, 5, 6, 7, 8, 9, 10, 11, 12), MID(H3203, 9, 2)), "yyyy-mm-dd")</f>
        <v>1990-01-01</v>
      </c>
      <c r="G3203" s="1" t="s">
        <v>6562</v>
      </c>
      <c r="H3203" s="1" t="s">
        <v>6561</v>
      </c>
    </row>
    <row r="3204" spans="1:8" hidden="1" x14ac:dyDescent="0.3">
      <c r="A3204" s="1" t="s">
        <v>529</v>
      </c>
      <c r="B3204" s="1" t="str">
        <f t="shared" si="151"/>
        <v>Kazakhstan</v>
      </c>
      <c r="C3204" s="5" t="str">
        <f t="shared" si="150"/>
        <v>1989</v>
      </c>
      <c r="D3204" s="1" t="str">
        <f t="shared" si="152"/>
        <v xml:space="preserve">Proton K/Block-DM-2 </v>
      </c>
      <c r="E3204" s="1" t="s">
        <v>346</v>
      </c>
      <c r="F3204" s="7" t="str">
        <f>TEXT(DATE(MID(H3204, 13, 4), CHOOSE(MATCH( MID(H3204, 5, 3), {"Jan","Feb","Mar","Apr","May","Jun","Jul","Aug","Sep","Oct","Nov","Dec"}, 0), 1, 2, 3, 4, 5, 6, 7, 8, 9, 10, 11, 12), MID(H3204, 9, 2)), "yyyy-mm-dd")</f>
        <v>1989-12-27</v>
      </c>
      <c r="G3204" s="1" t="s">
        <v>6564</v>
      </c>
      <c r="H3204" s="1" t="s">
        <v>6563</v>
      </c>
    </row>
    <row r="3205" spans="1:8" hidden="1" x14ac:dyDescent="0.3">
      <c r="A3205" s="1" t="s">
        <v>3566</v>
      </c>
      <c r="B3205" s="1" t="str">
        <f t="shared" si="151"/>
        <v>Russia</v>
      </c>
      <c r="C3205" s="5" t="str">
        <f t="shared" si="150"/>
        <v>1989</v>
      </c>
      <c r="D3205" s="1" t="str">
        <f t="shared" si="152"/>
        <v xml:space="preserve">Tsyklon-3 </v>
      </c>
      <c r="E3205" s="1" t="s">
        <v>346</v>
      </c>
      <c r="F3205" s="7" t="str">
        <f>TEXT(DATE(MID(H3205, 13, 4), CHOOSE(MATCH( MID(H3205, 5, 3), {"Jan","Feb","Mar","Apr","May","Jun","Jul","Aug","Sep","Oct","Nov","Dec"}, 0), 1, 2, 3, 4, 5, 6, 7, 8, 9, 10, 11, 12), MID(H3205, 9, 2)), "yyyy-mm-dd")</f>
        <v>1989-12-27</v>
      </c>
      <c r="G3205" s="1" t="s">
        <v>6566</v>
      </c>
      <c r="H3205" s="1" t="s">
        <v>6565</v>
      </c>
    </row>
    <row r="3206" spans="1:8" hidden="1" x14ac:dyDescent="0.3">
      <c r="A3206" s="1" t="s">
        <v>1630</v>
      </c>
      <c r="B3206" s="1" t="str">
        <f t="shared" si="151"/>
        <v>Kazakhstan</v>
      </c>
      <c r="C3206" s="5" t="str">
        <f t="shared" si="150"/>
        <v>1989</v>
      </c>
      <c r="D3206" s="1" t="str">
        <f t="shared" si="152"/>
        <v xml:space="preserve">Soyuz U2 </v>
      </c>
      <c r="E3206" s="1" t="s">
        <v>346</v>
      </c>
      <c r="F3206" s="7" t="str">
        <f>TEXT(DATE(MID(H3206, 13, 4), CHOOSE(MATCH( MID(H3206, 5, 3), {"Jan","Feb","Mar","Apr","May","Jun","Jul","Aug","Sep","Oct","Nov","Dec"}, 0), 1, 2, 3, 4, 5, 6, 7, 8, 9, 10, 11, 12), MID(H3206, 9, 2)), "yyyy-mm-dd")</f>
        <v>1989-12-20</v>
      </c>
      <c r="G3206" s="1" t="s">
        <v>6568</v>
      </c>
      <c r="H3206" s="1" t="s">
        <v>6567</v>
      </c>
    </row>
    <row r="3207" spans="1:8" hidden="1" x14ac:dyDescent="0.3">
      <c r="A3207" s="1" t="s">
        <v>4200</v>
      </c>
      <c r="B3207" s="1" t="str">
        <f t="shared" si="151"/>
        <v>Kazakhstan</v>
      </c>
      <c r="C3207" s="5" t="str">
        <f t="shared" si="150"/>
        <v>1989</v>
      </c>
      <c r="D3207" s="1" t="str">
        <f t="shared" si="152"/>
        <v xml:space="preserve">Proton K/Block-DM-2 </v>
      </c>
      <c r="E3207" s="1" t="s">
        <v>346</v>
      </c>
      <c r="F3207" s="7" t="str">
        <f>TEXT(DATE(MID(H3207, 13, 4), CHOOSE(MATCH( MID(H3207, 5, 3), {"Jan","Feb","Mar","Apr","May","Jun","Jul","Aug","Sep","Oct","Nov","Dec"}, 0), 1, 2, 3, 4, 5, 6, 7, 8, 9, 10, 11, 12), MID(H3207, 9, 2)), "yyyy-mm-dd")</f>
        <v>1989-12-15</v>
      </c>
      <c r="G3207" s="1" t="s">
        <v>6570</v>
      </c>
      <c r="H3207" s="1" t="s">
        <v>6569</v>
      </c>
    </row>
    <row r="3208" spans="1:8" hidden="1" x14ac:dyDescent="0.3">
      <c r="A3208" s="1" t="s">
        <v>3160</v>
      </c>
      <c r="B3208" s="1" t="str">
        <f t="shared" si="151"/>
        <v>USA</v>
      </c>
      <c r="C3208" s="5" t="str">
        <f t="shared" si="150"/>
        <v>1989</v>
      </c>
      <c r="D3208" s="1" t="str">
        <f t="shared" si="152"/>
        <v xml:space="preserve">Delta II 6925 </v>
      </c>
      <c r="E3208" s="1" t="s">
        <v>346</v>
      </c>
      <c r="F3208" s="7" t="str">
        <f>TEXT(DATE(MID(H3208, 13, 4), CHOOSE(MATCH( MID(H3208, 5, 3), {"Jan","Feb","Mar","Apr","May","Jun","Jul","Aug","Sep","Oct","Nov","Dec"}, 0), 1, 2, 3, 4, 5, 6, 7, 8, 9, 10, 11, 12), MID(H3208, 9, 2)), "yyyy-mm-dd")</f>
        <v>1989-12-11</v>
      </c>
      <c r="G3208" s="1" t="s">
        <v>6572</v>
      </c>
      <c r="H3208" s="1" t="s">
        <v>6571</v>
      </c>
    </row>
    <row r="3209" spans="1:8" hidden="1" x14ac:dyDescent="0.3">
      <c r="A3209" s="1" t="s">
        <v>6272</v>
      </c>
      <c r="B3209" s="1" t="str">
        <f t="shared" si="151"/>
        <v>Kazakhstan</v>
      </c>
      <c r="C3209" s="5" t="str">
        <f t="shared" si="150"/>
        <v>1989</v>
      </c>
      <c r="D3209" s="1" t="str">
        <f t="shared" si="152"/>
        <v xml:space="preserve">Proton-K/Block D-1 </v>
      </c>
      <c r="E3209" s="1" t="s">
        <v>346</v>
      </c>
      <c r="F3209" s="7" t="str">
        <f>TEXT(DATE(MID(H3209, 13, 4), CHOOSE(MATCH( MID(H3209, 5, 3), {"Jan","Feb","Mar","Apr","May","Jun","Jul","Aug","Sep","Oct","Nov","Dec"}, 0), 1, 2, 3, 4, 5, 6, 7, 8, 9, 10, 11, 12), MID(H3209, 9, 2)), "yyyy-mm-dd")</f>
        <v>1989-12-01</v>
      </c>
      <c r="G3209" s="1" t="s">
        <v>6574</v>
      </c>
      <c r="H3209" s="1" t="s">
        <v>6573</v>
      </c>
    </row>
    <row r="3210" spans="1:8" hidden="1" x14ac:dyDescent="0.3">
      <c r="A3210" s="1" t="s">
        <v>3038</v>
      </c>
      <c r="B3210" s="1" t="str">
        <f t="shared" si="151"/>
        <v>Russia</v>
      </c>
      <c r="C3210" s="5" t="str">
        <f t="shared" si="150"/>
        <v>1989</v>
      </c>
      <c r="D3210" s="1" t="str">
        <f t="shared" si="152"/>
        <v xml:space="preserve">Soyuz U </v>
      </c>
      <c r="E3210" s="1" t="s">
        <v>346</v>
      </c>
      <c r="F3210" s="7" t="str">
        <f>TEXT(DATE(MID(H3210, 13, 4), CHOOSE(MATCH( MID(H3210, 5, 3), {"Jan","Feb","Mar","Apr","May","Jun","Jul","Aug","Sep","Oct","Nov","Dec"}, 0), 1, 2, 3, 4, 5, 6, 7, 8, 9, 10, 11, 12), MID(H3210, 9, 2)), "yyyy-mm-dd")</f>
        <v>1989-11-30</v>
      </c>
      <c r="G3210" s="1" t="s">
        <v>6576</v>
      </c>
      <c r="H3210" s="1" t="s">
        <v>6575</v>
      </c>
    </row>
    <row r="3211" spans="1:8" hidden="1" x14ac:dyDescent="0.3">
      <c r="A3211" s="1" t="s">
        <v>212</v>
      </c>
      <c r="B3211" s="1" t="str">
        <f t="shared" si="151"/>
        <v>Russia</v>
      </c>
      <c r="C3211" s="5" t="str">
        <f t="shared" si="150"/>
        <v>1989</v>
      </c>
      <c r="D3211" s="1" t="str">
        <f t="shared" si="152"/>
        <v xml:space="preserve">Molniya-M /Block ML </v>
      </c>
      <c r="E3211" s="1" t="s">
        <v>346</v>
      </c>
      <c r="F3211" s="7" t="str">
        <f>TEXT(DATE(MID(H3211, 13, 4), CHOOSE(MATCH( MID(H3211, 5, 3), {"Jan","Feb","Mar","Apr","May","Jun","Jul","Aug","Sep","Oct","Nov","Dec"}, 0), 1, 2, 3, 4, 5, 6, 7, 8, 9, 10, 11, 12), MID(H3211, 9, 2)), "yyyy-mm-dd")</f>
        <v>1989-11-28</v>
      </c>
      <c r="G3211" s="1" t="s">
        <v>6578</v>
      </c>
      <c r="H3211" s="1" t="s">
        <v>6577</v>
      </c>
    </row>
    <row r="3212" spans="1:8" hidden="1" x14ac:dyDescent="0.3">
      <c r="A3212" s="1" t="s">
        <v>529</v>
      </c>
      <c r="B3212" s="1" t="str">
        <f t="shared" si="151"/>
        <v>Kazakhstan</v>
      </c>
      <c r="C3212" s="5" t="str">
        <f t="shared" si="150"/>
        <v>1989</v>
      </c>
      <c r="D3212" s="1" t="str">
        <f t="shared" si="152"/>
        <v xml:space="preserve">Proton-K </v>
      </c>
      <c r="E3212" s="1" t="s">
        <v>346</v>
      </c>
      <c r="F3212" s="7" t="str">
        <f>TEXT(DATE(MID(H3212, 13, 4), CHOOSE(MATCH( MID(H3212, 5, 3), {"Jan","Feb","Mar","Apr","May","Jun","Jul","Aug","Sep","Oct","Nov","Dec"}, 0), 1, 2, 3, 4, 5, 6, 7, 8, 9, 10, 11, 12), MID(H3212, 9, 2)), "yyyy-mm-dd")</f>
        <v>1989-11-26</v>
      </c>
      <c r="G3212" s="1" t="s">
        <v>6580</v>
      </c>
      <c r="H3212" s="1" t="s">
        <v>6579</v>
      </c>
    </row>
    <row r="3213" spans="1:8" hidden="1" x14ac:dyDescent="0.3">
      <c r="A3213" s="1" t="s">
        <v>3926</v>
      </c>
      <c r="B3213" s="1" t="str">
        <f t="shared" si="151"/>
        <v>Kazakhstan</v>
      </c>
      <c r="C3213" s="5" t="str">
        <f t="shared" si="150"/>
        <v>1989</v>
      </c>
      <c r="D3213" s="1" t="str">
        <f t="shared" si="152"/>
        <v xml:space="preserve">Tsyklon-2 </v>
      </c>
      <c r="E3213" s="1" t="s">
        <v>346</v>
      </c>
      <c r="F3213" s="7" t="str">
        <f>TEXT(DATE(MID(H3213, 13, 4), CHOOSE(MATCH( MID(H3213, 5, 3), {"Jan","Feb","Mar","Apr","May","Jun","Jul","Aug","Sep","Oct","Nov","Dec"}, 0), 1, 2, 3, 4, 5, 6, 7, 8, 9, 10, 11, 12), MID(H3213, 9, 2)), "yyyy-mm-dd")</f>
        <v>1989-11-24</v>
      </c>
      <c r="G3213" s="1" t="s">
        <v>6582</v>
      </c>
      <c r="H3213" s="1" t="s">
        <v>6581</v>
      </c>
    </row>
    <row r="3214" spans="1:8" hidden="1" x14ac:dyDescent="0.3">
      <c r="A3214" s="1" t="s">
        <v>3038</v>
      </c>
      <c r="B3214" s="1" t="str">
        <f t="shared" si="151"/>
        <v>Russia</v>
      </c>
      <c r="C3214" s="5" t="str">
        <f t="shared" si="150"/>
        <v>1989</v>
      </c>
      <c r="D3214" s="1" t="str">
        <f t="shared" si="152"/>
        <v xml:space="preserve">Molniya-M /Block 2BL </v>
      </c>
      <c r="E3214" s="1" t="s">
        <v>346</v>
      </c>
      <c r="F3214" s="7" t="str">
        <f>TEXT(DATE(MID(H3214, 13, 4), CHOOSE(MATCH( MID(H3214, 5, 3), {"Jan","Feb","Mar","Apr","May","Jun","Jul","Aug","Sep","Oct","Nov","Dec"}, 0), 1, 2, 3, 4, 5, 6, 7, 8, 9, 10, 11, 12), MID(H3214, 9, 2)), "yyyy-mm-dd")</f>
        <v>1989-11-23</v>
      </c>
      <c r="G3214" s="1" t="s">
        <v>6584</v>
      </c>
      <c r="H3214" s="1" t="s">
        <v>6583</v>
      </c>
    </row>
    <row r="3215" spans="1:8" hidden="1" x14ac:dyDescent="0.3">
      <c r="A3215" s="1" t="s">
        <v>658</v>
      </c>
      <c r="B3215" s="1" t="str">
        <f t="shared" si="151"/>
        <v>USA</v>
      </c>
      <c r="C3215" s="5" t="str">
        <f t="shared" si="150"/>
        <v>1989</v>
      </c>
      <c r="D3215" s="1" t="str">
        <f t="shared" si="152"/>
        <v xml:space="preserve">Space Shuttle Discovery </v>
      </c>
      <c r="E3215" s="1" t="s">
        <v>346</v>
      </c>
      <c r="F3215" s="7" t="str">
        <f>TEXT(DATE(MID(H3215, 13, 4), CHOOSE(MATCH( MID(H3215, 5, 3), {"Jan","Feb","Mar","Apr","May","Jun","Jul","Aug","Sep","Oct","Nov","Dec"}, 0), 1, 2, 3, 4, 5, 6, 7, 8, 9, 10, 11, 12), MID(H3215, 9, 2)), "yyyy-mm-dd")</f>
        <v>1989-11-23</v>
      </c>
      <c r="G3215" s="1" t="s">
        <v>6586</v>
      </c>
      <c r="H3215" s="1" t="s">
        <v>6585</v>
      </c>
    </row>
    <row r="3216" spans="1:8" hidden="1" x14ac:dyDescent="0.3">
      <c r="A3216" s="1" t="s">
        <v>114</v>
      </c>
      <c r="B3216" s="1" t="str">
        <f t="shared" si="151"/>
        <v>USA</v>
      </c>
      <c r="C3216" s="5" t="str">
        <f t="shared" si="150"/>
        <v>1989</v>
      </c>
      <c r="D3216" s="1" t="str">
        <f t="shared" si="152"/>
        <v xml:space="preserve">Delta 5920-8 </v>
      </c>
      <c r="E3216" s="1" t="s">
        <v>346</v>
      </c>
      <c r="F3216" s="7" t="str">
        <f>TEXT(DATE(MID(H3216, 13, 4), CHOOSE(MATCH( MID(H3216, 5, 3), {"Jan","Feb","Mar","Apr","May","Jun","Jul","Aug","Sep","Oct","Nov","Dec"}, 0), 1, 2, 3, 4, 5, 6, 7, 8, 9, 10, 11, 12), MID(H3216, 9, 2)), "yyyy-mm-dd")</f>
        <v>1989-11-18</v>
      </c>
      <c r="G3216" s="1" t="s">
        <v>6588</v>
      </c>
      <c r="H3216" s="1" t="s">
        <v>6587</v>
      </c>
    </row>
    <row r="3217" spans="1:8" hidden="1" x14ac:dyDescent="0.3">
      <c r="A3217" s="1" t="s">
        <v>1630</v>
      </c>
      <c r="B3217" s="1" t="str">
        <f t="shared" si="151"/>
        <v>Kazakhstan</v>
      </c>
      <c r="C3217" s="5" t="str">
        <f t="shared" si="150"/>
        <v>1989</v>
      </c>
      <c r="D3217" s="1" t="str">
        <f t="shared" si="152"/>
        <v xml:space="preserve">Soyuz U </v>
      </c>
      <c r="E3217" s="1" t="s">
        <v>346</v>
      </c>
      <c r="F3217" s="7" t="str">
        <f>TEXT(DATE(MID(H3217, 13, 4), CHOOSE(MATCH( MID(H3217, 5, 3), {"Jan","Feb","Mar","Apr","May","Jun","Jul","Aug","Sep","Oct","Nov","Dec"}, 0), 1, 2, 3, 4, 5, 6, 7, 8, 9, 10, 11, 12), MID(H3217, 9, 2)), "yyyy-mm-dd")</f>
        <v>1989-11-17</v>
      </c>
      <c r="G3217" s="1" t="s">
        <v>6590</v>
      </c>
      <c r="H3217" s="1" t="s">
        <v>6589</v>
      </c>
    </row>
    <row r="3218" spans="1:8" hidden="1" x14ac:dyDescent="0.3">
      <c r="A3218" s="1" t="s">
        <v>4338</v>
      </c>
      <c r="B3218" s="1" t="str">
        <f t="shared" si="151"/>
        <v>France</v>
      </c>
      <c r="C3218" s="5" t="str">
        <f t="shared" si="150"/>
        <v>1989</v>
      </c>
      <c r="D3218" s="1" t="str">
        <f t="shared" si="152"/>
        <v xml:space="preserve">Ariane 44L </v>
      </c>
      <c r="E3218" s="1" t="s">
        <v>346</v>
      </c>
      <c r="F3218" s="7" t="str">
        <f>TEXT(DATE(MID(H3218, 13, 4), CHOOSE(MATCH( MID(H3218, 5, 3), {"Jan","Feb","Mar","Apr","May","Jun","Jul","Aug","Sep","Oct","Nov","Dec"}, 0), 1, 2, 3, 4, 5, 6, 7, 8, 9, 10, 11, 12), MID(H3218, 9, 2)), "yyyy-mm-dd")</f>
        <v>1989-10-27</v>
      </c>
      <c r="G3218" s="1" t="s">
        <v>6592</v>
      </c>
      <c r="H3218" s="1" t="s">
        <v>6591</v>
      </c>
    </row>
    <row r="3219" spans="1:8" hidden="1" x14ac:dyDescent="0.3">
      <c r="A3219" s="1" t="s">
        <v>4483</v>
      </c>
      <c r="B3219" s="1" t="str">
        <f t="shared" si="151"/>
        <v>Russia</v>
      </c>
      <c r="C3219" s="5" t="str">
        <f t="shared" si="150"/>
        <v>1989</v>
      </c>
      <c r="D3219" s="1" t="str">
        <f t="shared" si="152"/>
        <v xml:space="preserve">Tsyklon-3 </v>
      </c>
      <c r="E3219" s="1" t="s">
        <v>346</v>
      </c>
      <c r="F3219" s="7" t="str">
        <f>TEXT(DATE(MID(H3219, 13, 4), CHOOSE(MATCH( MID(H3219, 5, 3), {"Jan","Feb","Mar","Apr","May","Jun","Jul","Aug","Sep","Oct","Nov","Dec"}, 0), 1, 2, 3, 4, 5, 6, 7, 8, 9, 10, 11, 12), MID(H3219, 9, 2)), "yyyy-mm-dd")</f>
        <v>1989-10-24</v>
      </c>
      <c r="G3219" s="1" t="s">
        <v>6594</v>
      </c>
      <c r="H3219" s="1" t="s">
        <v>6593</v>
      </c>
    </row>
    <row r="3220" spans="1:8" hidden="1" x14ac:dyDescent="0.3">
      <c r="A3220" s="1" t="s">
        <v>3478</v>
      </c>
      <c r="B3220" s="1" t="str">
        <f t="shared" si="151"/>
        <v>USA</v>
      </c>
      <c r="C3220" s="5" t="str">
        <f t="shared" si="150"/>
        <v>1989</v>
      </c>
      <c r="D3220" s="1" t="str">
        <f t="shared" si="152"/>
        <v xml:space="preserve">Delta II 6925 </v>
      </c>
      <c r="E3220" s="1" t="s">
        <v>346</v>
      </c>
      <c r="F3220" s="7" t="str">
        <f>TEXT(DATE(MID(H3220, 13, 4), CHOOSE(MATCH( MID(H3220, 5, 3), {"Jan","Feb","Mar","Apr","May","Jun","Jul","Aug","Sep","Oct","Nov","Dec"}, 0), 1, 2, 3, 4, 5, 6, 7, 8, 9, 10, 11, 12), MID(H3220, 9, 2)), "yyyy-mm-dd")</f>
        <v>1989-10-21</v>
      </c>
      <c r="G3220" s="1" t="s">
        <v>6596</v>
      </c>
      <c r="H3220" s="1" t="s">
        <v>6595</v>
      </c>
    </row>
    <row r="3221" spans="1:8" hidden="1" x14ac:dyDescent="0.3">
      <c r="A3221" s="1" t="s">
        <v>658</v>
      </c>
      <c r="B3221" s="1" t="str">
        <f t="shared" si="151"/>
        <v>USA</v>
      </c>
      <c r="C3221" s="5" t="str">
        <f t="shared" si="150"/>
        <v>1989</v>
      </c>
      <c r="D3221" s="1" t="str">
        <f t="shared" si="152"/>
        <v xml:space="preserve">Space Shuttle Atlantis </v>
      </c>
      <c r="E3221" s="1" t="s">
        <v>346</v>
      </c>
      <c r="F3221" s="7" t="str">
        <f>TEXT(DATE(MID(H3221, 13, 4), CHOOSE(MATCH( MID(H3221, 5, 3), {"Jan","Feb","Mar","Apr","May","Jun","Jul","Aug","Sep","Oct","Nov","Dec"}, 0), 1, 2, 3, 4, 5, 6, 7, 8, 9, 10, 11, 12), MID(H3221, 9, 2)), "yyyy-mm-dd")</f>
        <v>1989-10-18</v>
      </c>
      <c r="G3221" s="1" t="s">
        <v>6598</v>
      </c>
      <c r="H3221" s="1" t="s">
        <v>6597</v>
      </c>
    </row>
    <row r="3222" spans="1:8" hidden="1" x14ac:dyDescent="0.3">
      <c r="A3222" s="1" t="s">
        <v>5</v>
      </c>
      <c r="B3222" s="1" t="str">
        <f t="shared" si="151"/>
        <v>Russia</v>
      </c>
      <c r="C3222" s="5" t="str">
        <f t="shared" si="150"/>
        <v>1989</v>
      </c>
      <c r="D3222" s="1" t="str">
        <f t="shared" si="152"/>
        <v xml:space="preserve">Soyuz U </v>
      </c>
      <c r="E3222" s="1" t="s">
        <v>346</v>
      </c>
      <c r="F3222" s="7" t="str">
        <f>TEXT(DATE(MID(H3222, 13, 4), CHOOSE(MATCH( MID(H3222, 5, 3), {"Jan","Feb","Mar","Apr","May","Jun","Jul","Aug","Sep","Oct","Nov","Dec"}, 0), 1, 2, 3, 4, 5, 6, 7, 8, 9, 10, 11, 12), MID(H3222, 9, 2)), "yyyy-mm-dd")</f>
        <v>1989-10-17</v>
      </c>
      <c r="G3222" s="1" t="s">
        <v>6600</v>
      </c>
      <c r="H3222" s="1" t="s">
        <v>6599</v>
      </c>
    </row>
    <row r="3223" spans="1:8" hidden="1" x14ac:dyDescent="0.3">
      <c r="A3223" s="1" t="s">
        <v>212</v>
      </c>
      <c r="B3223" s="1" t="str">
        <f t="shared" si="151"/>
        <v>Russia</v>
      </c>
      <c r="C3223" s="5" t="str">
        <f t="shared" si="150"/>
        <v>1989</v>
      </c>
      <c r="D3223" s="1" t="str">
        <f t="shared" si="152"/>
        <v xml:space="preserve">Soyuz U </v>
      </c>
      <c r="E3223" s="1" t="s">
        <v>346</v>
      </c>
      <c r="F3223" s="7" t="str">
        <f>TEXT(DATE(MID(H3223, 13, 4), CHOOSE(MATCH( MID(H3223, 5, 3), {"Jan","Feb","Mar","Apr","May","Jun","Jul","Aug","Sep","Oct","Nov","Dec"}, 0), 1, 2, 3, 4, 5, 6, 7, 8, 9, 10, 11, 12), MID(H3223, 9, 2)), "yyyy-mm-dd")</f>
        <v>1989-10-03</v>
      </c>
      <c r="G3223" s="1" t="s">
        <v>6602</v>
      </c>
      <c r="H3223" s="1" t="s">
        <v>6601</v>
      </c>
    </row>
    <row r="3224" spans="1:8" hidden="1" x14ac:dyDescent="0.3">
      <c r="A3224" s="1" t="s">
        <v>6272</v>
      </c>
      <c r="B3224" s="1" t="str">
        <f t="shared" si="151"/>
        <v>Kazakhstan</v>
      </c>
      <c r="C3224" s="5" t="str">
        <f t="shared" si="150"/>
        <v>1989</v>
      </c>
      <c r="D3224" s="1" t="str">
        <f t="shared" si="152"/>
        <v xml:space="preserve">Proton K/Block-DM-2 </v>
      </c>
      <c r="E3224" s="1" t="s">
        <v>346</v>
      </c>
      <c r="F3224" s="7" t="str">
        <f>TEXT(DATE(MID(H3224, 13, 4), CHOOSE(MATCH( MID(H3224, 5, 3), {"Jan","Feb","Mar","Apr","May","Jun","Jul","Aug","Sep","Oct","Nov","Dec"}, 0), 1, 2, 3, 4, 5, 6, 7, 8, 9, 10, 11, 12), MID(H3224, 9, 2)), "yyyy-mm-dd")</f>
        <v>1989-09-28</v>
      </c>
      <c r="G3224" s="1" t="s">
        <v>6604</v>
      </c>
      <c r="H3224" s="1" t="s">
        <v>6603</v>
      </c>
    </row>
    <row r="3225" spans="1:8" hidden="1" x14ac:dyDescent="0.3">
      <c r="A3225" s="1" t="s">
        <v>3566</v>
      </c>
      <c r="B3225" s="1" t="str">
        <f t="shared" si="151"/>
        <v>Russia</v>
      </c>
      <c r="C3225" s="5" t="str">
        <f t="shared" si="150"/>
        <v>1989</v>
      </c>
      <c r="D3225" s="1" t="str">
        <f t="shared" si="152"/>
        <v xml:space="preserve">Tsyklon-3 </v>
      </c>
      <c r="E3225" s="1" t="s">
        <v>346</v>
      </c>
      <c r="F3225" s="7" t="str">
        <f>TEXT(DATE(MID(H3225, 13, 4), CHOOSE(MATCH( MID(H3225, 5, 3), {"Jan","Feb","Mar","Apr","May","Jun","Jul","Aug","Sep","Oct","Nov","Dec"}, 0), 1, 2, 3, 4, 5, 6, 7, 8, 9, 10, 11, 12), MID(H3225, 9, 2)), "yyyy-mm-dd")</f>
        <v>1989-09-28</v>
      </c>
      <c r="G3225" s="1" t="s">
        <v>6606</v>
      </c>
      <c r="H3225" s="1" t="s">
        <v>6605</v>
      </c>
    </row>
    <row r="3226" spans="1:8" hidden="1" x14ac:dyDescent="0.3">
      <c r="A3226" s="1" t="s">
        <v>3926</v>
      </c>
      <c r="B3226" s="1" t="str">
        <f t="shared" si="151"/>
        <v>Kazakhstan</v>
      </c>
      <c r="C3226" s="5" t="str">
        <f t="shared" si="150"/>
        <v>1989</v>
      </c>
      <c r="D3226" s="1" t="str">
        <f t="shared" si="152"/>
        <v xml:space="preserve">Tsyklon-2 </v>
      </c>
      <c r="E3226" s="1" t="s">
        <v>346</v>
      </c>
      <c r="F3226" s="7" t="str">
        <f>TEXT(DATE(MID(H3226, 13, 4), CHOOSE(MATCH( MID(H3226, 5, 3), {"Jan","Feb","Mar","Apr","May","Jun","Jul","Aug","Sep","Oct","Nov","Dec"}, 0), 1, 2, 3, 4, 5, 6, 7, 8, 9, 10, 11, 12), MID(H3226, 9, 2)), "yyyy-mm-dd")</f>
        <v>1989-09-27</v>
      </c>
      <c r="G3226" s="1" t="s">
        <v>6608</v>
      </c>
      <c r="H3226" s="1" t="s">
        <v>6607</v>
      </c>
    </row>
    <row r="3227" spans="1:8" hidden="1" x14ac:dyDescent="0.3">
      <c r="A3227" s="1" t="s">
        <v>5</v>
      </c>
      <c r="B3227" s="1" t="str">
        <f t="shared" si="151"/>
        <v>Russia</v>
      </c>
      <c r="C3227" s="5" t="str">
        <f t="shared" si="150"/>
        <v>1989</v>
      </c>
      <c r="D3227" s="1" t="str">
        <f t="shared" si="152"/>
        <v xml:space="preserve">Molniya-M /Block ML </v>
      </c>
      <c r="E3227" s="1" t="s">
        <v>346</v>
      </c>
      <c r="F3227" s="7" t="str">
        <f>TEXT(DATE(MID(H3227, 13, 4), CHOOSE(MATCH( MID(H3227, 5, 3), {"Jan","Feb","Mar","Apr","May","Jun","Jul","Aug","Sep","Oct","Nov","Dec"}, 0), 1, 2, 3, 4, 5, 6, 7, 8, 9, 10, 11, 12), MID(H3227, 9, 2)), "yyyy-mm-dd")</f>
        <v>1989-09-27</v>
      </c>
      <c r="G3227" s="1" t="s">
        <v>6610</v>
      </c>
      <c r="H3227" s="1" t="s">
        <v>6609</v>
      </c>
    </row>
    <row r="3228" spans="1:8" hidden="1" x14ac:dyDescent="0.3">
      <c r="A3228" s="1" t="s">
        <v>4092</v>
      </c>
      <c r="B3228" s="1" t="str">
        <f t="shared" si="151"/>
        <v>USA</v>
      </c>
      <c r="C3228" s="5" t="str">
        <f t="shared" si="150"/>
        <v>1989</v>
      </c>
      <c r="D3228" s="1" t="str">
        <f t="shared" si="152"/>
        <v xml:space="preserve">Atlas-G Centaur-D1AR </v>
      </c>
      <c r="E3228" s="1" t="s">
        <v>346</v>
      </c>
      <c r="F3228" s="7" t="str">
        <f>TEXT(DATE(MID(H3228, 13, 4), CHOOSE(MATCH( MID(H3228, 5, 3), {"Jan","Feb","Mar","Apr","May","Jun","Jul","Aug","Sep","Oct","Nov","Dec"}, 0), 1, 2, 3, 4, 5, 6, 7, 8, 9, 10, 11, 12), MID(H3228, 9, 2)), "yyyy-mm-dd")</f>
        <v>1989-09-25</v>
      </c>
      <c r="G3228" s="1" t="s">
        <v>6612</v>
      </c>
      <c r="H3228" s="1" t="s">
        <v>6611</v>
      </c>
    </row>
    <row r="3229" spans="1:8" hidden="1" x14ac:dyDescent="0.3">
      <c r="A3229" s="1" t="s">
        <v>1630</v>
      </c>
      <c r="B3229" s="1" t="str">
        <f t="shared" si="151"/>
        <v>Kazakhstan</v>
      </c>
      <c r="C3229" s="5" t="str">
        <f t="shared" si="150"/>
        <v>1989</v>
      </c>
      <c r="D3229" s="1" t="str">
        <f t="shared" si="152"/>
        <v xml:space="preserve">Soyuz U </v>
      </c>
      <c r="E3229" s="1" t="s">
        <v>346</v>
      </c>
      <c r="F3229" s="7" t="str">
        <f>TEXT(DATE(MID(H3229, 13, 4), CHOOSE(MATCH( MID(H3229, 5, 3), {"Jan","Feb","Mar","Apr","May","Jun","Jul","Aug","Sep","Oct","Nov","Dec"}, 0), 1, 2, 3, 4, 5, 6, 7, 8, 9, 10, 11, 12), MID(H3229, 9, 2)), "yyyy-mm-dd")</f>
        <v>1989-09-22</v>
      </c>
      <c r="G3229" s="1" t="s">
        <v>6614</v>
      </c>
      <c r="H3229" s="1" t="s">
        <v>6613</v>
      </c>
    </row>
    <row r="3230" spans="1:8" hidden="1" x14ac:dyDescent="0.3">
      <c r="A3230" s="1" t="s">
        <v>6615</v>
      </c>
      <c r="B3230" s="1" t="str">
        <f t="shared" si="151"/>
        <v>Russia</v>
      </c>
      <c r="C3230" s="5" t="str">
        <f t="shared" si="150"/>
        <v>1989</v>
      </c>
      <c r="D3230" s="1" t="str">
        <f t="shared" si="152"/>
        <v xml:space="preserve">Soyuz U </v>
      </c>
      <c r="E3230" s="1" t="s">
        <v>346</v>
      </c>
      <c r="F3230" s="7" t="str">
        <f>TEXT(DATE(MID(H3230, 13, 4), CHOOSE(MATCH( MID(H3230, 5, 3), {"Jan","Feb","Mar","Apr","May","Jun","Jul","Aug","Sep","Oct","Nov","Dec"}, 0), 1, 2, 3, 4, 5, 6, 7, 8, 9, 10, 11, 12), MID(H3230, 9, 2)), "yyyy-mm-dd")</f>
        <v>1989-09-15</v>
      </c>
      <c r="G3230" s="1" t="s">
        <v>6617</v>
      </c>
      <c r="H3230" s="1" t="s">
        <v>6616</v>
      </c>
    </row>
    <row r="3231" spans="1:8" hidden="1" x14ac:dyDescent="0.3">
      <c r="A3231" s="1" t="s">
        <v>4483</v>
      </c>
      <c r="B3231" s="1" t="str">
        <f t="shared" si="151"/>
        <v>Russia</v>
      </c>
      <c r="C3231" s="5" t="str">
        <f t="shared" si="150"/>
        <v>1989</v>
      </c>
      <c r="D3231" s="1" t="str">
        <f t="shared" si="152"/>
        <v xml:space="preserve">Tsyklon-3 </v>
      </c>
      <c r="E3231" s="1" t="s">
        <v>346</v>
      </c>
      <c r="F3231" s="7" t="str">
        <f>TEXT(DATE(MID(H3231, 13, 4), CHOOSE(MATCH( MID(H3231, 5, 3), {"Jan","Feb","Mar","Apr","May","Jun","Jul","Aug","Sep","Oct","Nov","Dec"}, 0), 1, 2, 3, 4, 5, 6, 7, 8, 9, 10, 11, 12), MID(H3231, 9, 2)), "yyyy-mm-dd")</f>
        <v>1989-09-14</v>
      </c>
      <c r="G3231" s="1" t="s">
        <v>6619</v>
      </c>
      <c r="H3231" s="1" t="s">
        <v>6618</v>
      </c>
    </row>
    <row r="3232" spans="1:8" hidden="1" x14ac:dyDescent="0.3">
      <c r="A3232" s="1" t="s">
        <v>212</v>
      </c>
      <c r="B3232" s="1" t="str">
        <f t="shared" si="151"/>
        <v>Russia</v>
      </c>
      <c r="C3232" s="5" t="str">
        <f t="shared" si="150"/>
        <v>1989</v>
      </c>
      <c r="D3232" s="1" t="str">
        <f t="shared" si="152"/>
        <v xml:space="preserve">Soyuz U </v>
      </c>
      <c r="E3232" s="1" t="s">
        <v>346</v>
      </c>
      <c r="F3232" s="7" t="str">
        <f>TEXT(DATE(MID(H3232, 13, 4), CHOOSE(MATCH( MID(H3232, 5, 3), {"Jan","Feb","Mar","Apr","May","Jun","Jul","Aug","Sep","Oct","Nov","Dec"}, 0), 1, 2, 3, 4, 5, 6, 7, 8, 9, 10, 11, 12), MID(H3232, 9, 2)), "yyyy-mm-dd")</f>
        <v>1989-09-06</v>
      </c>
      <c r="G3232" s="1" t="s">
        <v>5480</v>
      </c>
      <c r="H3232" s="1" t="s">
        <v>6620</v>
      </c>
    </row>
    <row r="3233" spans="1:8" hidden="1" x14ac:dyDescent="0.3">
      <c r="A3233" s="1" t="s">
        <v>4249</v>
      </c>
      <c r="B3233" s="1" t="str">
        <f t="shared" si="151"/>
        <v>USA</v>
      </c>
      <c r="C3233" s="5" t="str">
        <f t="shared" si="150"/>
        <v>1989</v>
      </c>
      <c r="D3233" s="1" t="str">
        <f t="shared" si="152"/>
        <v xml:space="preserve">Titan II(23)G </v>
      </c>
      <c r="E3233" s="1" t="s">
        <v>346</v>
      </c>
      <c r="F3233" s="7" t="str">
        <f>TEXT(DATE(MID(H3233, 13, 4), CHOOSE(MATCH( MID(H3233, 5, 3), {"Jan","Feb","Mar","Apr","May","Jun","Jul","Aug","Sep","Oct","Nov","Dec"}, 0), 1, 2, 3, 4, 5, 6, 7, 8, 9, 10, 11, 12), MID(H3233, 9, 2)), "yyyy-mm-dd")</f>
        <v>1989-09-06</v>
      </c>
      <c r="G3233" s="1" t="s">
        <v>6622</v>
      </c>
      <c r="H3233" s="1" t="s">
        <v>6621</v>
      </c>
    </row>
    <row r="3234" spans="1:8" hidden="1" x14ac:dyDescent="0.3">
      <c r="A3234" s="1" t="s">
        <v>1630</v>
      </c>
      <c r="B3234" s="1" t="str">
        <f t="shared" si="151"/>
        <v>Kazakhstan</v>
      </c>
      <c r="C3234" s="5" t="str">
        <f t="shared" si="150"/>
        <v>1989</v>
      </c>
      <c r="D3234" s="1" t="str">
        <f t="shared" si="152"/>
        <v xml:space="preserve">Soyuz U2 </v>
      </c>
      <c r="E3234" s="1" t="s">
        <v>346</v>
      </c>
      <c r="F3234" s="7" t="str">
        <f>TEXT(DATE(MID(H3234, 13, 4), CHOOSE(MATCH( MID(H3234, 5, 3), {"Jan","Feb","Mar","Apr","May","Jun","Jul","Aug","Sep","Oct","Nov","Dec"}, 0), 1, 2, 3, 4, 5, 6, 7, 8, 9, 10, 11, 12), MID(H3234, 9, 2)), "yyyy-mm-dd")</f>
        <v>1989-09-05</v>
      </c>
      <c r="G3234" s="1" t="s">
        <v>6624</v>
      </c>
      <c r="H3234" s="1" t="s">
        <v>6623</v>
      </c>
    </row>
    <row r="3235" spans="1:8" hidden="1" x14ac:dyDescent="0.3">
      <c r="A3235" s="1" t="s">
        <v>61</v>
      </c>
      <c r="B3235" s="1" t="str">
        <f t="shared" si="151"/>
        <v>Japan</v>
      </c>
      <c r="C3235" s="5" t="str">
        <f t="shared" si="150"/>
        <v>1989</v>
      </c>
      <c r="D3235" s="1" t="str">
        <f t="shared" si="152"/>
        <v xml:space="preserve">H-I UM-129A (6SO) </v>
      </c>
      <c r="E3235" s="1" t="s">
        <v>346</v>
      </c>
      <c r="F3235" s="7" t="str">
        <f>TEXT(DATE(MID(H3235, 13, 4), CHOOSE(MATCH( MID(H3235, 5, 3), {"Jan","Feb","Mar","Apr","May","Jun","Jul","Aug","Sep","Oct","Nov","Dec"}, 0), 1, 2, 3, 4, 5, 6, 7, 8, 9, 10, 11, 12), MID(H3235, 9, 2)), "yyyy-mm-dd")</f>
        <v>1989-09-05</v>
      </c>
      <c r="G3235" s="1" t="s">
        <v>6626</v>
      </c>
      <c r="H3235" s="1" t="s">
        <v>6625</v>
      </c>
    </row>
    <row r="3236" spans="1:8" hidden="1" x14ac:dyDescent="0.3">
      <c r="A3236" s="1" t="s">
        <v>11</v>
      </c>
      <c r="B3236" s="1" t="str">
        <f t="shared" si="151"/>
        <v>USA</v>
      </c>
      <c r="C3236" s="5" t="str">
        <f t="shared" si="150"/>
        <v>1989</v>
      </c>
      <c r="D3236" s="1" t="str">
        <f t="shared" si="152"/>
        <v xml:space="preserve">Titan 34D </v>
      </c>
      <c r="E3236" s="1" t="s">
        <v>346</v>
      </c>
      <c r="F3236" s="7" t="str">
        <f>TEXT(DATE(MID(H3236, 13, 4), CHOOSE(MATCH( MID(H3236, 5, 3), {"Jan","Feb","Mar","Apr","May","Jun","Jul","Aug","Sep","Oct","Nov","Dec"}, 0), 1, 2, 3, 4, 5, 6, 7, 8, 9, 10, 11, 12), MID(H3236, 9, 2)), "yyyy-mm-dd")</f>
        <v>1989-09-04</v>
      </c>
      <c r="G3236" s="1" t="s">
        <v>6628</v>
      </c>
      <c r="H3236" s="1" t="s">
        <v>6627</v>
      </c>
    </row>
    <row r="3237" spans="1:8" hidden="1" x14ac:dyDescent="0.3">
      <c r="A3237" s="1" t="s">
        <v>3566</v>
      </c>
      <c r="B3237" s="1" t="str">
        <f t="shared" si="151"/>
        <v>Russia</v>
      </c>
      <c r="C3237" s="5" t="str">
        <f t="shared" si="150"/>
        <v>1989</v>
      </c>
      <c r="D3237" s="1" t="str">
        <f t="shared" si="152"/>
        <v xml:space="preserve">Tsyklon-3 </v>
      </c>
      <c r="E3237" s="1" t="s">
        <v>346</v>
      </c>
      <c r="F3237" s="7" t="str">
        <f>TEXT(DATE(MID(H3237, 13, 4), CHOOSE(MATCH( MID(H3237, 5, 3), {"Jan","Feb","Mar","Apr","May","Jun","Jul","Aug","Sep","Oct","Nov","Dec"}, 0), 1, 2, 3, 4, 5, 6, 7, 8, 9, 10, 11, 12), MID(H3237, 9, 2)), "yyyy-mm-dd")</f>
        <v>1989-08-28</v>
      </c>
      <c r="G3237" s="1" t="s">
        <v>6630</v>
      </c>
      <c r="H3237" s="1" t="s">
        <v>6629</v>
      </c>
    </row>
    <row r="3238" spans="1:8" hidden="1" x14ac:dyDescent="0.3">
      <c r="A3238" s="1" t="s">
        <v>3160</v>
      </c>
      <c r="B3238" s="1" t="str">
        <f t="shared" si="151"/>
        <v>USA</v>
      </c>
      <c r="C3238" s="5" t="str">
        <f t="shared" si="150"/>
        <v>1989</v>
      </c>
      <c r="D3238" s="1" t="str">
        <f t="shared" si="152"/>
        <v xml:space="preserve">Delta 4925-8 </v>
      </c>
      <c r="E3238" s="1" t="s">
        <v>346</v>
      </c>
      <c r="F3238" s="7" t="str">
        <f>TEXT(DATE(MID(H3238, 13, 4), CHOOSE(MATCH( MID(H3238, 5, 3), {"Jan","Feb","Mar","Apr","May","Jun","Jul","Aug","Sep","Oct","Nov","Dec"}, 0), 1, 2, 3, 4, 5, 6, 7, 8, 9, 10, 11, 12), MID(H3238, 9, 2)), "yyyy-mm-dd")</f>
        <v>1989-08-27</v>
      </c>
      <c r="G3238" s="1" t="s">
        <v>6632</v>
      </c>
      <c r="H3238" s="1" t="s">
        <v>6631</v>
      </c>
    </row>
    <row r="3239" spans="1:8" hidden="1" x14ac:dyDescent="0.3">
      <c r="A3239" s="1" t="s">
        <v>1630</v>
      </c>
      <c r="B3239" s="1" t="str">
        <f t="shared" si="151"/>
        <v>Kazakhstan</v>
      </c>
      <c r="C3239" s="5" t="str">
        <f t="shared" si="150"/>
        <v>1989</v>
      </c>
      <c r="D3239" s="1" t="str">
        <f t="shared" si="152"/>
        <v xml:space="preserve">Soyuz U2 </v>
      </c>
      <c r="E3239" s="1" t="s">
        <v>346</v>
      </c>
      <c r="F3239" s="7" t="str">
        <f>TEXT(DATE(MID(H3239, 13, 4), CHOOSE(MATCH( MID(H3239, 5, 3), {"Jan","Feb","Mar","Apr","May","Jun","Jul","Aug","Sep","Oct","Nov","Dec"}, 0), 1, 2, 3, 4, 5, 6, 7, 8, 9, 10, 11, 12), MID(H3239, 9, 2)), "yyyy-mm-dd")</f>
        <v>1989-08-23</v>
      </c>
      <c r="G3239" s="1" t="s">
        <v>6634</v>
      </c>
      <c r="H3239" s="1" t="s">
        <v>6633</v>
      </c>
    </row>
    <row r="3240" spans="1:8" hidden="1" x14ac:dyDescent="0.3">
      <c r="A3240" s="1" t="s">
        <v>6615</v>
      </c>
      <c r="B3240" s="1" t="str">
        <f t="shared" si="151"/>
        <v>Russia</v>
      </c>
      <c r="C3240" s="5" t="str">
        <f t="shared" si="150"/>
        <v>1989</v>
      </c>
      <c r="D3240" s="1" t="str">
        <f t="shared" si="152"/>
        <v xml:space="preserve">Soyuz U </v>
      </c>
      <c r="E3240" s="1" t="s">
        <v>346</v>
      </c>
      <c r="F3240" s="7" t="str">
        <f>TEXT(DATE(MID(H3240, 13, 4), CHOOSE(MATCH( MID(H3240, 5, 3), {"Jan","Feb","Mar","Apr","May","Jun","Jul","Aug","Sep","Oct","Nov","Dec"}, 0), 1, 2, 3, 4, 5, 6, 7, 8, 9, 10, 11, 12), MID(H3240, 9, 2)), "yyyy-mm-dd")</f>
        <v>1989-08-22</v>
      </c>
      <c r="G3240" s="1" t="s">
        <v>6636</v>
      </c>
      <c r="H3240" s="1" t="s">
        <v>6635</v>
      </c>
    </row>
    <row r="3241" spans="1:8" hidden="1" x14ac:dyDescent="0.3">
      <c r="A3241" s="1" t="s">
        <v>3478</v>
      </c>
      <c r="B3241" s="1" t="str">
        <f t="shared" si="151"/>
        <v>USA</v>
      </c>
      <c r="C3241" s="5" t="str">
        <f t="shared" si="150"/>
        <v>1989</v>
      </c>
      <c r="D3241" s="1" t="str">
        <f t="shared" si="152"/>
        <v xml:space="preserve">Delta II 6925 </v>
      </c>
      <c r="E3241" s="1" t="s">
        <v>346</v>
      </c>
      <c r="F3241" s="7" t="str">
        <f>TEXT(DATE(MID(H3241, 13, 4), CHOOSE(MATCH( MID(H3241, 5, 3), {"Jan","Feb","Mar","Apr","May","Jun","Jul","Aug","Sep","Oct","Nov","Dec"}, 0), 1, 2, 3, 4, 5, 6, 7, 8, 9, 10, 11, 12), MID(H3241, 9, 2)), "yyyy-mm-dd")</f>
        <v>1989-08-18</v>
      </c>
      <c r="G3241" s="1" t="s">
        <v>6638</v>
      </c>
      <c r="H3241" s="1" t="s">
        <v>6637</v>
      </c>
    </row>
    <row r="3242" spans="1:8" hidden="1" x14ac:dyDescent="0.3">
      <c r="A3242" s="1" t="s">
        <v>5</v>
      </c>
      <c r="B3242" s="1" t="str">
        <f t="shared" si="151"/>
        <v>Russia</v>
      </c>
      <c r="C3242" s="5" t="str">
        <f t="shared" si="150"/>
        <v>1989</v>
      </c>
      <c r="D3242" s="1" t="str">
        <f t="shared" si="152"/>
        <v xml:space="preserve">Soyuz U </v>
      </c>
      <c r="E3242" s="1" t="s">
        <v>346</v>
      </c>
      <c r="F3242" s="7" t="str">
        <f>TEXT(DATE(MID(H3242, 13, 4), CHOOSE(MATCH( MID(H3242, 5, 3), {"Jan","Feb","Mar","Apr","May","Jun","Jul","Aug","Sep","Oct","Nov","Dec"}, 0), 1, 2, 3, 4, 5, 6, 7, 8, 9, 10, 11, 12), MID(H3242, 9, 2)), "yyyy-mm-dd")</f>
        <v>1989-08-15</v>
      </c>
      <c r="G3242" s="1" t="s">
        <v>5480</v>
      </c>
      <c r="H3242" s="1" t="s">
        <v>6639</v>
      </c>
    </row>
    <row r="3243" spans="1:8" hidden="1" x14ac:dyDescent="0.3">
      <c r="A3243" s="1" t="s">
        <v>4338</v>
      </c>
      <c r="B3243" s="1" t="str">
        <f t="shared" si="151"/>
        <v>France</v>
      </c>
      <c r="C3243" s="5" t="str">
        <f t="shared" si="150"/>
        <v>1989</v>
      </c>
      <c r="D3243" s="1" t="str">
        <f t="shared" si="152"/>
        <v xml:space="preserve">Ariane 44LP </v>
      </c>
      <c r="E3243" s="1" t="s">
        <v>346</v>
      </c>
      <c r="F3243" s="7" t="str">
        <f>TEXT(DATE(MID(H3243, 13, 4), CHOOSE(MATCH( MID(H3243, 5, 3), {"Jan","Feb","Mar","Apr","May","Jun","Jul","Aug","Sep","Oct","Nov","Dec"}, 0), 1, 2, 3, 4, 5, 6, 7, 8, 9, 10, 11, 12), MID(H3243, 9, 2)), "yyyy-mm-dd")</f>
        <v>1989-08-08</v>
      </c>
      <c r="G3243" s="1" t="s">
        <v>6641</v>
      </c>
      <c r="H3243" s="1" t="s">
        <v>6640</v>
      </c>
    </row>
    <row r="3244" spans="1:8" hidden="1" x14ac:dyDescent="0.3">
      <c r="A3244" s="1" t="s">
        <v>658</v>
      </c>
      <c r="B3244" s="1" t="str">
        <f t="shared" si="151"/>
        <v>USA</v>
      </c>
      <c r="C3244" s="5" t="str">
        <f t="shared" si="150"/>
        <v>1989</v>
      </c>
      <c r="D3244" s="1" t="str">
        <f t="shared" si="152"/>
        <v xml:space="preserve">Space Shuttle Columbia </v>
      </c>
      <c r="E3244" s="1" t="s">
        <v>346</v>
      </c>
      <c r="F3244" s="7" t="str">
        <f>TEXT(DATE(MID(H3244, 13, 4), CHOOSE(MATCH( MID(H3244, 5, 3), {"Jan","Feb","Mar","Apr","May","Jun","Jul","Aug","Sep","Oct","Nov","Dec"}, 0), 1, 2, 3, 4, 5, 6, 7, 8, 9, 10, 11, 12), MID(H3244, 9, 2)), "yyyy-mm-dd")</f>
        <v>1989-08-08</v>
      </c>
      <c r="G3244" s="1" t="s">
        <v>6643</v>
      </c>
      <c r="H3244" s="1" t="s">
        <v>6642</v>
      </c>
    </row>
    <row r="3245" spans="1:8" hidden="1" x14ac:dyDescent="0.3">
      <c r="A3245" s="1" t="s">
        <v>3038</v>
      </c>
      <c r="B3245" s="1" t="str">
        <f t="shared" si="151"/>
        <v>Russia</v>
      </c>
      <c r="C3245" s="5" t="str">
        <f t="shared" si="150"/>
        <v>1989</v>
      </c>
      <c r="D3245" s="1" t="str">
        <f t="shared" si="152"/>
        <v xml:space="preserve">Soyuz U </v>
      </c>
      <c r="E3245" s="1" t="s">
        <v>346</v>
      </c>
      <c r="F3245" s="7" t="str">
        <f>TEXT(DATE(MID(H3245, 13, 4), CHOOSE(MATCH( MID(H3245, 5, 3), {"Jan","Feb","Mar","Apr","May","Jun","Jul","Aug","Sep","Oct","Nov","Dec"}, 0), 1, 2, 3, 4, 5, 6, 7, 8, 9, 10, 11, 12), MID(H3245, 9, 2)), "yyyy-mm-dd")</f>
        <v>1989-08-02</v>
      </c>
      <c r="G3245" s="1" t="s">
        <v>6645</v>
      </c>
      <c r="H3245" s="1" t="s">
        <v>6644</v>
      </c>
    </row>
    <row r="3246" spans="1:8" hidden="1" x14ac:dyDescent="0.3">
      <c r="A3246" s="1" t="s">
        <v>1561</v>
      </c>
      <c r="B3246" s="1" t="str">
        <f t="shared" si="151"/>
        <v>Russia</v>
      </c>
      <c r="C3246" s="5" t="str">
        <f t="shared" si="150"/>
        <v>1989</v>
      </c>
      <c r="D3246" s="1" t="str">
        <f t="shared" si="152"/>
        <v xml:space="preserve">Cosmos-3M </v>
      </c>
      <c r="E3246" s="1" t="s">
        <v>346</v>
      </c>
      <c r="F3246" s="7" t="str">
        <f>TEXT(DATE(MID(H3246, 13, 4), CHOOSE(MATCH( MID(H3246, 5, 3), {"Jan","Feb","Mar","Apr","May","Jun","Jul","Aug","Sep","Oct","Nov","Dec"}, 0), 1, 2, 3, 4, 5, 6, 7, 8, 9, 10, 11, 12), MID(H3246, 9, 2)), "yyyy-mm-dd")</f>
        <v>1989-07-25</v>
      </c>
      <c r="G3246" s="1" t="s">
        <v>6647</v>
      </c>
      <c r="H3246" s="1" t="s">
        <v>6646</v>
      </c>
    </row>
    <row r="3247" spans="1:8" hidden="1" x14ac:dyDescent="0.3">
      <c r="A3247" s="1" t="s">
        <v>3926</v>
      </c>
      <c r="B3247" s="1" t="str">
        <f t="shared" si="151"/>
        <v>Kazakhstan</v>
      </c>
      <c r="C3247" s="5" t="str">
        <f t="shared" si="150"/>
        <v>1989</v>
      </c>
      <c r="D3247" s="1" t="str">
        <f t="shared" si="152"/>
        <v xml:space="preserve">Tsyklon-2 </v>
      </c>
      <c r="E3247" s="1" t="s">
        <v>346</v>
      </c>
      <c r="F3247" s="7" t="str">
        <f>TEXT(DATE(MID(H3247, 13, 4), CHOOSE(MATCH( MID(H3247, 5, 3), {"Jan","Feb","Mar","Apr","May","Jun","Jul","Aug","Sep","Oct","Nov","Dec"}, 0), 1, 2, 3, 4, 5, 6, 7, 8, 9, 10, 11, 12), MID(H3247, 9, 2)), "yyyy-mm-dd")</f>
        <v>1989-07-24</v>
      </c>
      <c r="G3247" s="1" t="s">
        <v>6649</v>
      </c>
      <c r="H3247" s="1" t="s">
        <v>6648</v>
      </c>
    </row>
    <row r="3248" spans="1:8" hidden="1" x14ac:dyDescent="0.3">
      <c r="A3248" s="1" t="s">
        <v>212</v>
      </c>
      <c r="B3248" s="1" t="str">
        <f t="shared" si="151"/>
        <v>Russia</v>
      </c>
      <c r="C3248" s="5" t="str">
        <f t="shared" si="150"/>
        <v>1989</v>
      </c>
      <c r="D3248" s="1" t="str">
        <f t="shared" si="152"/>
        <v xml:space="preserve">Soyuz U </v>
      </c>
      <c r="E3248" s="1" t="s">
        <v>346</v>
      </c>
      <c r="F3248" s="7" t="str">
        <f>TEXT(DATE(MID(H3248, 13, 4), CHOOSE(MATCH( MID(H3248, 5, 3), {"Jan","Feb","Mar","Apr","May","Jun","Jul","Aug","Sep","Oct","Nov","Dec"}, 0), 1, 2, 3, 4, 5, 6, 7, 8, 9, 10, 11, 12), MID(H3248, 9, 2)), "yyyy-mm-dd")</f>
        <v>1989-07-20</v>
      </c>
      <c r="G3248" s="1" t="s">
        <v>6651</v>
      </c>
      <c r="H3248" s="1" t="s">
        <v>6650</v>
      </c>
    </row>
    <row r="3249" spans="1:8" hidden="1" x14ac:dyDescent="0.3">
      <c r="A3249" s="1" t="s">
        <v>1630</v>
      </c>
      <c r="B3249" s="1" t="str">
        <f t="shared" si="151"/>
        <v>Kazakhstan</v>
      </c>
      <c r="C3249" s="5" t="str">
        <f t="shared" si="150"/>
        <v>1989</v>
      </c>
      <c r="D3249" s="1" t="str">
        <f t="shared" si="152"/>
        <v xml:space="preserve">Soyuz U </v>
      </c>
      <c r="E3249" s="1" t="s">
        <v>346</v>
      </c>
      <c r="F3249" s="7" t="str">
        <f>TEXT(DATE(MID(H3249, 13, 4), CHOOSE(MATCH( MID(H3249, 5, 3), {"Jan","Feb","Mar","Apr","May","Jun","Jul","Aug","Sep","Oct","Nov","Dec"}, 0), 1, 2, 3, 4, 5, 6, 7, 8, 9, 10, 11, 12), MID(H3249, 9, 2)), "yyyy-mm-dd")</f>
        <v>1989-07-18</v>
      </c>
      <c r="G3249" s="1" t="s">
        <v>6653</v>
      </c>
      <c r="H3249" s="1" t="s">
        <v>6652</v>
      </c>
    </row>
    <row r="3250" spans="1:8" hidden="1" x14ac:dyDescent="0.3">
      <c r="A3250" s="1" t="s">
        <v>3038</v>
      </c>
      <c r="B3250" s="1" t="str">
        <f t="shared" si="151"/>
        <v>Russia</v>
      </c>
      <c r="C3250" s="5" t="str">
        <f t="shared" si="150"/>
        <v>1989</v>
      </c>
      <c r="D3250" s="1" t="str">
        <f t="shared" si="152"/>
        <v xml:space="preserve">Soyuz U </v>
      </c>
      <c r="E3250" s="1" t="s">
        <v>346</v>
      </c>
      <c r="F3250" s="7" t="str">
        <f>TEXT(DATE(MID(H3250, 13, 4), CHOOSE(MATCH( MID(H3250, 5, 3), {"Jan","Feb","Mar","Apr","May","Jun","Jul","Aug","Sep","Oct","Nov","Dec"}, 0), 1, 2, 3, 4, 5, 6, 7, 8, 9, 10, 11, 12), MID(H3250, 9, 2)), "yyyy-mm-dd")</f>
        <v>1989-07-18</v>
      </c>
      <c r="G3250" s="1" t="s">
        <v>5480</v>
      </c>
      <c r="H3250" s="1" t="s">
        <v>6654</v>
      </c>
    </row>
    <row r="3251" spans="1:8" hidden="1" x14ac:dyDescent="0.3">
      <c r="A3251" s="1" t="s">
        <v>6615</v>
      </c>
      <c r="B3251" s="1" t="str">
        <f t="shared" si="151"/>
        <v>Russia</v>
      </c>
      <c r="C3251" s="5" t="str">
        <f t="shared" si="150"/>
        <v>1989</v>
      </c>
      <c r="D3251" s="1" t="str">
        <f t="shared" si="152"/>
        <v xml:space="preserve">Soyuz U </v>
      </c>
      <c r="E3251" s="1" t="s">
        <v>346</v>
      </c>
      <c r="F3251" s="7" t="str">
        <f>TEXT(DATE(MID(H3251, 13, 4), CHOOSE(MATCH( MID(H3251, 5, 3), {"Jan","Feb","Mar","Apr","May","Jun","Jul","Aug","Sep","Oct","Nov","Dec"}, 0), 1, 2, 3, 4, 5, 6, 7, 8, 9, 10, 11, 12), MID(H3251, 9, 2)), "yyyy-mm-dd")</f>
        <v>1989-07-12</v>
      </c>
      <c r="G3251" s="1" t="s">
        <v>6656</v>
      </c>
      <c r="H3251" s="1" t="s">
        <v>6655</v>
      </c>
    </row>
    <row r="3252" spans="1:8" hidden="1" x14ac:dyDescent="0.3">
      <c r="A3252" s="1" t="s">
        <v>6657</v>
      </c>
      <c r="B3252" s="1" t="str">
        <f t="shared" si="151"/>
        <v>France</v>
      </c>
      <c r="C3252" s="5" t="str">
        <f t="shared" si="150"/>
        <v>1989</v>
      </c>
      <c r="D3252" s="1" t="str">
        <f t="shared" si="152"/>
        <v xml:space="preserve">Ariane 3 </v>
      </c>
      <c r="E3252" s="1" t="s">
        <v>346</v>
      </c>
      <c r="F3252" s="7" t="str">
        <f>TEXT(DATE(MID(H3252, 13, 4), CHOOSE(MATCH( MID(H3252, 5, 3), {"Jan","Feb","Mar","Apr","May","Jun","Jul","Aug","Sep","Oct","Nov","Dec"}, 0), 1, 2, 3, 4, 5, 6, 7, 8, 9, 10, 11, 12), MID(H3252, 9, 2)), "yyyy-mm-dd")</f>
        <v>1989-07-12</v>
      </c>
      <c r="G3252" s="1" t="s">
        <v>6659</v>
      </c>
      <c r="H3252" s="1" t="s">
        <v>6658</v>
      </c>
    </row>
    <row r="3253" spans="1:8" hidden="1" x14ac:dyDescent="0.3">
      <c r="A3253" s="1" t="s">
        <v>6272</v>
      </c>
      <c r="B3253" s="1" t="str">
        <f t="shared" si="151"/>
        <v>Kazakhstan</v>
      </c>
      <c r="C3253" s="5" t="str">
        <f t="shared" si="150"/>
        <v>1989</v>
      </c>
      <c r="D3253" s="1" t="str">
        <f t="shared" si="152"/>
        <v xml:space="preserve">Proton K/Block-DM-2 </v>
      </c>
      <c r="E3253" s="1" t="s">
        <v>346</v>
      </c>
      <c r="F3253" s="7" t="str">
        <f>TEXT(DATE(MID(H3253, 13, 4), CHOOSE(MATCH( MID(H3253, 5, 3), {"Jan","Feb","Mar","Apr","May","Jun","Jul","Aug","Sep","Oct","Nov","Dec"}, 0), 1, 2, 3, 4, 5, 6, 7, 8, 9, 10, 11, 12), MID(H3253, 9, 2)), "yyyy-mm-dd")</f>
        <v>1989-07-05</v>
      </c>
      <c r="G3253" s="1" t="s">
        <v>6661</v>
      </c>
      <c r="H3253" s="1" t="s">
        <v>6660</v>
      </c>
    </row>
    <row r="3254" spans="1:8" hidden="1" x14ac:dyDescent="0.3">
      <c r="A3254" s="1" t="s">
        <v>5</v>
      </c>
      <c r="B3254" s="1" t="str">
        <f t="shared" si="151"/>
        <v>Russia</v>
      </c>
      <c r="C3254" s="5" t="str">
        <f t="shared" si="150"/>
        <v>1989</v>
      </c>
      <c r="D3254" s="1" t="str">
        <f t="shared" si="152"/>
        <v xml:space="preserve">Soyuz U </v>
      </c>
      <c r="E3254" s="1" t="s">
        <v>346</v>
      </c>
      <c r="F3254" s="7" t="str">
        <f>TEXT(DATE(MID(H3254, 13, 4), CHOOSE(MATCH( MID(H3254, 5, 3), {"Jan","Feb","Mar","Apr","May","Jun","Jul","Aug","Sep","Oct","Nov","Dec"}, 0), 1, 2, 3, 4, 5, 6, 7, 8, 9, 10, 11, 12), MID(H3254, 9, 2)), "yyyy-mm-dd")</f>
        <v>1989-07-05</v>
      </c>
      <c r="G3254" s="1" t="s">
        <v>6663</v>
      </c>
      <c r="H3254" s="1" t="s">
        <v>6662</v>
      </c>
    </row>
    <row r="3255" spans="1:8" hidden="1" x14ac:dyDescent="0.3">
      <c r="A3255" s="1" t="s">
        <v>1561</v>
      </c>
      <c r="B3255" s="1" t="str">
        <f t="shared" si="151"/>
        <v>Russia</v>
      </c>
      <c r="C3255" s="5" t="str">
        <f t="shared" si="150"/>
        <v>1989</v>
      </c>
      <c r="D3255" s="1" t="str">
        <f t="shared" si="152"/>
        <v xml:space="preserve">Cosmos-3M </v>
      </c>
      <c r="E3255" s="1" t="s">
        <v>346</v>
      </c>
      <c r="F3255" s="7" t="str">
        <f>TEXT(DATE(MID(H3255, 13, 4), CHOOSE(MATCH( MID(H3255, 5, 3), {"Jan","Feb","Mar","Apr","May","Jun","Jul","Aug","Sep","Oct","Nov","Dec"}, 0), 1, 2, 3, 4, 5, 6, 7, 8, 9, 10, 11, 12), MID(H3255, 9, 2)), "yyyy-mm-dd")</f>
        <v>1989-07-04</v>
      </c>
      <c r="G3255" s="1" t="s">
        <v>6665</v>
      </c>
      <c r="H3255" s="1" t="s">
        <v>6664</v>
      </c>
    </row>
    <row r="3256" spans="1:8" hidden="1" x14ac:dyDescent="0.3">
      <c r="A3256" s="1" t="s">
        <v>3038</v>
      </c>
      <c r="B3256" s="1" t="str">
        <f t="shared" si="151"/>
        <v>Russia</v>
      </c>
      <c r="C3256" s="5" t="str">
        <f t="shared" si="150"/>
        <v>1989</v>
      </c>
      <c r="D3256" s="1" t="str">
        <f t="shared" si="152"/>
        <v xml:space="preserve">Soyuz U </v>
      </c>
      <c r="E3256" s="1" t="s">
        <v>346</v>
      </c>
      <c r="F3256" s="7" t="str">
        <f>TEXT(DATE(MID(H3256, 13, 4), CHOOSE(MATCH( MID(H3256, 5, 3), {"Jan","Feb","Mar","Apr","May","Jun","Jul","Aug","Sep","Oct","Nov","Dec"}, 0), 1, 2, 3, 4, 5, 6, 7, 8, 9, 10, 11, 12), MID(H3256, 9, 2)), "yyyy-mm-dd")</f>
        <v>1989-06-27</v>
      </c>
      <c r="G3256" s="1" t="s">
        <v>5480</v>
      </c>
      <c r="H3256" s="1" t="s">
        <v>6666</v>
      </c>
    </row>
    <row r="3257" spans="1:8" hidden="1" x14ac:dyDescent="0.3">
      <c r="A3257" s="1" t="s">
        <v>529</v>
      </c>
      <c r="B3257" s="1" t="str">
        <f t="shared" si="151"/>
        <v>Kazakhstan</v>
      </c>
      <c r="C3257" s="5" t="str">
        <f t="shared" si="150"/>
        <v>1989</v>
      </c>
      <c r="D3257" s="1" t="str">
        <f t="shared" si="152"/>
        <v xml:space="preserve">Proton K/Block-DM-2 </v>
      </c>
      <c r="E3257" s="1" t="s">
        <v>346</v>
      </c>
      <c r="F3257" s="7" t="str">
        <f>TEXT(DATE(MID(H3257, 13, 4), CHOOSE(MATCH( MID(H3257, 5, 3), {"Jan","Feb","Mar","Apr","May","Jun","Jul","Aug","Sep","Oct","Nov","Dec"}, 0), 1, 2, 3, 4, 5, 6, 7, 8, 9, 10, 11, 12), MID(H3257, 9, 2)), "yyyy-mm-dd")</f>
        <v>1989-06-21</v>
      </c>
      <c r="G3257" s="1" t="s">
        <v>6668</v>
      </c>
      <c r="H3257" s="1" t="s">
        <v>6667</v>
      </c>
    </row>
    <row r="3258" spans="1:8" hidden="1" x14ac:dyDescent="0.3">
      <c r="A3258" s="1" t="s">
        <v>1630</v>
      </c>
      <c r="B3258" s="1" t="str">
        <f t="shared" si="151"/>
        <v>Kazakhstan</v>
      </c>
      <c r="C3258" s="5" t="str">
        <f t="shared" si="150"/>
        <v>1989</v>
      </c>
      <c r="D3258" s="1" t="str">
        <f t="shared" si="152"/>
        <v xml:space="preserve">Soyuz U </v>
      </c>
      <c r="E3258" s="1" t="s">
        <v>346</v>
      </c>
      <c r="F3258" s="7" t="str">
        <f>TEXT(DATE(MID(H3258, 13, 4), CHOOSE(MATCH( MID(H3258, 5, 3), {"Jan","Feb","Mar","Apr","May","Jun","Jul","Aug","Sep","Oct","Nov","Dec"}, 0), 1, 2, 3, 4, 5, 6, 7, 8, 9, 10, 11, 12), MID(H3258, 9, 2)), "yyyy-mm-dd")</f>
        <v>1989-06-16</v>
      </c>
      <c r="G3258" s="1" t="s">
        <v>6670</v>
      </c>
      <c r="H3258" s="1" t="s">
        <v>6669</v>
      </c>
    </row>
    <row r="3259" spans="1:8" hidden="1" x14ac:dyDescent="0.3">
      <c r="A3259" s="1" t="s">
        <v>75</v>
      </c>
      <c r="B3259" s="1" t="str">
        <f t="shared" si="151"/>
        <v>USA</v>
      </c>
      <c r="C3259" s="5" t="str">
        <f t="shared" si="150"/>
        <v>1989</v>
      </c>
      <c r="D3259" s="1" t="str">
        <f t="shared" si="152"/>
        <v xml:space="preserve">Titan IV(402)A </v>
      </c>
      <c r="E3259" s="1" t="s">
        <v>346</v>
      </c>
      <c r="F3259" s="7" t="str">
        <f>TEXT(DATE(MID(H3259, 13, 4), CHOOSE(MATCH( MID(H3259, 5, 3), {"Jan","Feb","Mar","Apr","May","Jun","Jul","Aug","Sep","Oct","Nov","Dec"}, 0), 1, 2, 3, 4, 5, 6, 7, 8, 9, 10, 11, 12), MID(H3259, 9, 2)), "yyyy-mm-dd")</f>
        <v>1989-06-14</v>
      </c>
      <c r="G3259" s="1" t="s">
        <v>6672</v>
      </c>
      <c r="H3259" s="1" t="s">
        <v>6671</v>
      </c>
    </row>
    <row r="3260" spans="1:8" hidden="1" x14ac:dyDescent="0.3">
      <c r="A3260" s="1" t="s">
        <v>1561</v>
      </c>
      <c r="B3260" s="1" t="str">
        <f t="shared" si="151"/>
        <v>Russia</v>
      </c>
      <c r="C3260" s="5" t="str">
        <f t="shared" si="150"/>
        <v>1989</v>
      </c>
      <c r="D3260" s="1" t="str">
        <f t="shared" si="152"/>
        <v xml:space="preserve">Cosmos-3M </v>
      </c>
      <c r="E3260" s="1" t="s">
        <v>346</v>
      </c>
      <c r="F3260" s="7" t="str">
        <f>TEXT(DATE(MID(H3260, 13, 4), CHOOSE(MATCH( MID(H3260, 5, 3), {"Jan","Feb","Mar","Apr","May","Jun","Jul","Aug","Sep","Oct","Nov","Dec"}, 0), 1, 2, 3, 4, 5, 6, 7, 8, 9, 10, 11, 12), MID(H3260, 9, 2)), "yyyy-mm-dd")</f>
        <v>1989-06-14</v>
      </c>
      <c r="G3260" s="1" t="s">
        <v>6674</v>
      </c>
      <c r="H3260" s="1" t="s">
        <v>6673</v>
      </c>
    </row>
    <row r="3261" spans="1:8" hidden="1" x14ac:dyDescent="0.3">
      <c r="A3261" s="1" t="s">
        <v>3478</v>
      </c>
      <c r="B3261" s="1" t="str">
        <f t="shared" si="151"/>
        <v>USA</v>
      </c>
      <c r="C3261" s="5" t="str">
        <f t="shared" si="150"/>
        <v>1989</v>
      </c>
      <c r="D3261" s="1" t="str">
        <f t="shared" si="152"/>
        <v xml:space="preserve">Delta II 6925 </v>
      </c>
      <c r="E3261" s="1" t="s">
        <v>346</v>
      </c>
      <c r="F3261" s="7" t="str">
        <f>TEXT(DATE(MID(H3261, 13, 4), CHOOSE(MATCH( MID(H3261, 5, 3), {"Jan","Feb","Mar","Apr","May","Jun","Jul","Aug","Sep","Oct","Nov","Dec"}, 0), 1, 2, 3, 4, 5, 6, 7, 8, 9, 10, 11, 12), MID(H3261, 9, 2)), "yyyy-mm-dd")</f>
        <v>1989-06-10</v>
      </c>
      <c r="G3261" s="1" t="s">
        <v>6676</v>
      </c>
      <c r="H3261" s="1" t="s">
        <v>6675</v>
      </c>
    </row>
    <row r="3262" spans="1:8" hidden="1" x14ac:dyDescent="0.3">
      <c r="A3262" s="1" t="s">
        <v>3566</v>
      </c>
      <c r="B3262" s="1" t="str">
        <f t="shared" si="151"/>
        <v>Russia</v>
      </c>
      <c r="C3262" s="5" t="str">
        <f t="shared" si="150"/>
        <v>1989</v>
      </c>
      <c r="D3262" s="1" t="str">
        <f t="shared" si="152"/>
        <v xml:space="preserve">Tsyklon-3 </v>
      </c>
      <c r="E3262" s="1" t="s">
        <v>346</v>
      </c>
      <c r="F3262" s="7" t="str">
        <f>TEXT(DATE(MID(H3262, 13, 4), CHOOSE(MATCH( MID(H3262, 5, 3), {"Jan","Feb","Mar","Apr","May","Jun","Jul","Aug","Sep","Oct","Nov","Dec"}, 0), 1, 2, 3, 4, 5, 6, 7, 8, 9, 10, 11, 12), MID(H3262, 9, 2)), "yyyy-mm-dd")</f>
        <v>1989-06-09</v>
      </c>
      <c r="G3262" s="1" t="s">
        <v>6678</v>
      </c>
      <c r="H3262" s="1" t="s">
        <v>6677</v>
      </c>
    </row>
    <row r="3263" spans="1:8" hidden="1" x14ac:dyDescent="0.3">
      <c r="A3263" s="1" t="s">
        <v>212</v>
      </c>
      <c r="B3263" s="1" t="str">
        <f t="shared" si="151"/>
        <v>Russia</v>
      </c>
      <c r="C3263" s="5" t="str">
        <f t="shared" si="150"/>
        <v>1989</v>
      </c>
      <c r="D3263" s="1" t="str">
        <f t="shared" si="152"/>
        <v xml:space="preserve">Molniya-M /Block ML </v>
      </c>
      <c r="E3263" s="1" t="s">
        <v>346</v>
      </c>
      <c r="F3263" s="7" t="str">
        <f>TEXT(DATE(MID(H3263, 13, 4), CHOOSE(MATCH( MID(H3263, 5, 3), {"Jan","Feb","Mar","Apr","May","Jun","Jul","Aug","Sep","Oct","Nov","Dec"}, 0), 1, 2, 3, 4, 5, 6, 7, 8, 9, 10, 11, 12), MID(H3263, 9, 2)), "yyyy-mm-dd")</f>
        <v>1989-06-08</v>
      </c>
      <c r="G3263" s="1" t="s">
        <v>6680</v>
      </c>
      <c r="H3263" s="1" t="s">
        <v>6679</v>
      </c>
    </row>
    <row r="3264" spans="1:8" hidden="1" x14ac:dyDescent="0.3">
      <c r="A3264" s="1" t="s">
        <v>6482</v>
      </c>
      <c r="B3264" s="1" t="str">
        <f t="shared" si="151"/>
        <v>Russia</v>
      </c>
      <c r="C3264" s="5" t="str">
        <f t="shared" si="150"/>
        <v>1989</v>
      </c>
      <c r="D3264" s="1" t="str">
        <f t="shared" si="152"/>
        <v xml:space="preserve">Cosmos-3M </v>
      </c>
      <c r="E3264" s="1" t="s">
        <v>346</v>
      </c>
      <c r="F3264" s="7" t="str">
        <f>TEXT(DATE(MID(H3264, 13, 4), CHOOSE(MATCH( MID(H3264, 5, 3), {"Jan","Feb","Mar","Apr","May","Jun","Jul","Aug","Sep","Oct","Nov","Dec"}, 0), 1, 2, 3, 4, 5, 6, 7, 8, 9, 10, 11, 12), MID(H3264, 9, 2)), "yyyy-mm-dd")</f>
        <v>1989-06-07</v>
      </c>
      <c r="G3264" s="1" t="s">
        <v>6682</v>
      </c>
      <c r="H3264" s="1" t="s">
        <v>6681</v>
      </c>
    </row>
    <row r="3265" spans="1:8" hidden="1" x14ac:dyDescent="0.3">
      <c r="A3265" s="1" t="s">
        <v>4338</v>
      </c>
      <c r="B3265" s="1" t="str">
        <f t="shared" si="151"/>
        <v>France</v>
      </c>
      <c r="C3265" s="5" t="str">
        <f t="shared" si="150"/>
        <v>1989</v>
      </c>
      <c r="D3265" s="1" t="str">
        <f t="shared" si="152"/>
        <v xml:space="preserve">Ariane 44L </v>
      </c>
      <c r="E3265" s="1" t="s">
        <v>346</v>
      </c>
      <c r="F3265" s="7" t="str">
        <f>TEXT(DATE(MID(H3265, 13, 4), CHOOSE(MATCH( MID(H3265, 5, 3), {"Jan","Feb","Mar","Apr","May","Jun","Jul","Aug","Sep","Oct","Nov","Dec"}, 0), 1, 2, 3, 4, 5, 6, 7, 8, 9, 10, 11, 12), MID(H3265, 9, 2)), "yyyy-mm-dd")</f>
        <v>1989-06-05</v>
      </c>
      <c r="G3265" s="1" t="s">
        <v>6684</v>
      </c>
      <c r="H3265" s="1" t="s">
        <v>6683</v>
      </c>
    </row>
    <row r="3266" spans="1:8" hidden="1" x14ac:dyDescent="0.3">
      <c r="A3266" s="1" t="s">
        <v>5</v>
      </c>
      <c r="B3266" s="1" t="str">
        <f t="shared" si="151"/>
        <v>Russia</v>
      </c>
      <c r="C3266" s="5" t="str">
        <f t="shared" ref="C3266:C3329" si="153">TEXT(F3266, "yyyy")</f>
        <v>1989</v>
      </c>
      <c r="D3266" s="1" t="str">
        <f t="shared" si="152"/>
        <v xml:space="preserve">Soyuz U </v>
      </c>
      <c r="E3266" s="1" t="s">
        <v>346</v>
      </c>
      <c r="F3266" s="7" t="str">
        <f>TEXT(DATE(MID(H3266, 13, 4), CHOOSE(MATCH( MID(H3266, 5, 3), {"Jan","Feb","Mar","Apr","May","Jun","Jul","Aug","Sep","Oct","Nov","Dec"}, 0), 1, 2, 3, 4, 5, 6, 7, 8, 9, 10, 11, 12), MID(H3266, 9, 2)), "yyyy-mm-dd")</f>
        <v>1989-06-01</v>
      </c>
      <c r="G3266" s="1" t="s">
        <v>6686</v>
      </c>
      <c r="H3266" s="1" t="s">
        <v>6685</v>
      </c>
    </row>
    <row r="3267" spans="1:8" hidden="1" x14ac:dyDescent="0.3">
      <c r="A3267" s="1" t="s">
        <v>6272</v>
      </c>
      <c r="B3267" s="1" t="str">
        <f t="shared" ref="B3267:B3330" si="154">TRIM(MID(A3267, FIND("|", SUBSTITUTE(A3267, ",", "|", LEN(A3267) - LEN(SUBSTITUTE(A3267,",", "" )))) + 1, LEN(A3267)))</f>
        <v>Kazakhstan</v>
      </c>
      <c r="C3267" s="5" t="str">
        <f t="shared" si="153"/>
        <v>1989</v>
      </c>
      <c r="D3267" s="1" t="str">
        <f t="shared" ref="D3267:D3330" si="155">LEFT(G3267, FIND("|", G3267) - 1)</f>
        <v xml:space="preserve">Proton K/Block-DM-2 </v>
      </c>
      <c r="E3267" s="1" t="s">
        <v>346</v>
      </c>
      <c r="F3267" s="7" t="str">
        <f>TEXT(DATE(MID(H3267, 13, 4), CHOOSE(MATCH( MID(H3267, 5, 3), {"Jan","Feb","Mar","Apr","May","Jun","Jul","Aug","Sep","Oct","Nov","Dec"}, 0), 1, 2, 3, 4, 5, 6, 7, 8, 9, 10, 11, 12), MID(H3267, 9, 2)), "yyyy-mm-dd")</f>
        <v>1989-05-31</v>
      </c>
      <c r="G3267" s="1" t="s">
        <v>6688</v>
      </c>
      <c r="H3267" s="1" t="s">
        <v>6687</v>
      </c>
    </row>
    <row r="3268" spans="1:8" hidden="1" x14ac:dyDescent="0.3">
      <c r="A3268" s="1" t="s">
        <v>212</v>
      </c>
      <c r="B3268" s="1" t="str">
        <f t="shared" si="154"/>
        <v>Russia</v>
      </c>
      <c r="C3268" s="5" t="str">
        <f t="shared" si="153"/>
        <v>1989</v>
      </c>
      <c r="D3268" s="1" t="str">
        <f t="shared" si="155"/>
        <v xml:space="preserve">Soyuz U </v>
      </c>
      <c r="E3268" s="1" t="s">
        <v>346</v>
      </c>
      <c r="F3268" s="7" t="str">
        <f>TEXT(DATE(MID(H3268, 13, 4), CHOOSE(MATCH( MID(H3268, 5, 3), {"Jan","Feb","Mar","Apr","May","Jun","Jul","Aug","Sep","Oct","Nov","Dec"}, 0), 1, 2, 3, 4, 5, 6, 7, 8, 9, 10, 11, 12), MID(H3268, 9, 2)), "yyyy-mm-dd")</f>
        <v>1989-05-25</v>
      </c>
      <c r="G3268" s="1" t="s">
        <v>5480</v>
      </c>
      <c r="H3268" s="1" t="s">
        <v>6689</v>
      </c>
    </row>
    <row r="3269" spans="1:8" hidden="1" x14ac:dyDescent="0.3">
      <c r="A3269" s="1" t="s">
        <v>1630</v>
      </c>
      <c r="B3269" s="1" t="str">
        <f t="shared" si="154"/>
        <v>Kazakhstan</v>
      </c>
      <c r="C3269" s="5" t="str">
        <f t="shared" si="153"/>
        <v>1989</v>
      </c>
      <c r="D3269" s="1" t="str">
        <f t="shared" si="155"/>
        <v xml:space="preserve">Soyuz U </v>
      </c>
      <c r="E3269" s="1" t="s">
        <v>346</v>
      </c>
      <c r="F3269" s="7" t="str">
        <f>TEXT(DATE(MID(H3269, 13, 4), CHOOSE(MATCH( MID(H3269, 5, 3), {"Jan","Feb","Mar","Apr","May","Jun","Jul","Aug","Sep","Oct","Nov","Dec"}, 0), 1, 2, 3, 4, 5, 6, 7, 8, 9, 10, 11, 12), MID(H3269, 9, 2)), "yyyy-mm-dd")</f>
        <v>1989-05-24</v>
      </c>
      <c r="G3269" s="1" t="s">
        <v>6691</v>
      </c>
      <c r="H3269" s="1" t="s">
        <v>6690</v>
      </c>
    </row>
    <row r="3270" spans="1:8" hidden="1" x14ac:dyDescent="0.3">
      <c r="A3270" s="1" t="s">
        <v>1630</v>
      </c>
      <c r="B3270" s="1" t="str">
        <f t="shared" si="154"/>
        <v>Kazakhstan</v>
      </c>
      <c r="C3270" s="5" t="str">
        <f t="shared" si="153"/>
        <v>1989</v>
      </c>
      <c r="D3270" s="1" t="str">
        <f t="shared" si="155"/>
        <v xml:space="preserve">Soyuz U </v>
      </c>
      <c r="E3270" s="1" t="s">
        <v>346</v>
      </c>
      <c r="F3270" s="7" t="str">
        <f>TEXT(DATE(MID(H3270, 13, 4), CHOOSE(MATCH( MID(H3270, 5, 3), {"Jan","Feb","Mar","Apr","May","Jun","Jul","Aug","Sep","Oct","Nov","Dec"}, 0), 1, 2, 3, 4, 5, 6, 7, 8, 9, 10, 11, 12), MID(H3270, 9, 2)), "yyyy-mm-dd")</f>
        <v>1989-05-17</v>
      </c>
      <c r="G3270" s="1" t="s">
        <v>6693</v>
      </c>
      <c r="H3270" s="1" t="s">
        <v>6692</v>
      </c>
    </row>
    <row r="3271" spans="1:8" hidden="1" x14ac:dyDescent="0.3">
      <c r="A3271" s="1" t="s">
        <v>11</v>
      </c>
      <c r="B3271" s="1" t="str">
        <f t="shared" si="154"/>
        <v>USA</v>
      </c>
      <c r="C3271" s="5" t="str">
        <f t="shared" si="153"/>
        <v>1989</v>
      </c>
      <c r="D3271" s="1" t="str">
        <f t="shared" si="155"/>
        <v xml:space="preserve">Titan 34D </v>
      </c>
      <c r="E3271" s="1" t="s">
        <v>346</v>
      </c>
      <c r="F3271" s="7" t="str">
        <f>TEXT(DATE(MID(H3271, 13, 4), CHOOSE(MATCH( MID(H3271, 5, 3), {"Jan","Feb","Mar","Apr","May","Jun","Jul","Aug","Sep","Oct","Nov","Dec"}, 0), 1, 2, 3, 4, 5, 6, 7, 8, 9, 10, 11, 12), MID(H3271, 9, 2)), "yyyy-mm-dd")</f>
        <v>1989-05-10</v>
      </c>
      <c r="G3271" s="1" t="s">
        <v>6695</v>
      </c>
      <c r="H3271" s="1" t="s">
        <v>6694</v>
      </c>
    </row>
    <row r="3272" spans="1:8" hidden="1" x14ac:dyDescent="0.3">
      <c r="A3272" s="1" t="s">
        <v>3038</v>
      </c>
      <c r="B3272" s="1" t="str">
        <f t="shared" si="154"/>
        <v>Russia</v>
      </c>
      <c r="C3272" s="5" t="str">
        <f t="shared" si="153"/>
        <v>1989</v>
      </c>
      <c r="D3272" s="1" t="str">
        <f t="shared" si="155"/>
        <v xml:space="preserve">Soyuz U </v>
      </c>
      <c r="E3272" s="1" t="s">
        <v>346</v>
      </c>
      <c r="F3272" s="7" t="str">
        <f>TEXT(DATE(MID(H3272, 13, 4), CHOOSE(MATCH( MID(H3272, 5, 3), {"Jan","Feb","Mar","Apr","May","Jun","Jul","Aug","Sep","Oct","Nov","Dec"}, 0), 1, 2, 3, 4, 5, 6, 7, 8, 9, 10, 11, 12), MID(H3272, 9, 2)), "yyyy-mm-dd")</f>
        <v>1989-05-05</v>
      </c>
      <c r="G3272" s="1" t="s">
        <v>6697</v>
      </c>
      <c r="H3272" s="1" t="s">
        <v>6696</v>
      </c>
    </row>
    <row r="3273" spans="1:8" hidden="1" x14ac:dyDescent="0.3">
      <c r="A3273" s="1" t="s">
        <v>658</v>
      </c>
      <c r="B3273" s="1" t="str">
        <f t="shared" si="154"/>
        <v>USA</v>
      </c>
      <c r="C3273" s="5" t="str">
        <f t="shared" si="153"/>
        <v>1989</v>
      </c>
      <c r="D3273" s="1" t="str">
        <f t="shared" si="155"/>
        <v xml:space="preserve">Space Shuttle Atlantis </v>
      </c>
      <c r="E3273" s="1" t="s">
        <v>346</v>
      </c>
      <c r="F3273" s="7" t="str">
        <f>TEXT(DATE(MID(H3273, 13, 4), CHOOSE(MATCH( MID(H3273, 5, 3), {"Jan","Feb","Mar","Apr","May","Jun","Jul","Aug","Sep","Oct","Nov","Dec"}, 0), 1, 2, 3, 4, 5, 6, 7, 8, 9, 10, 11, 12), MID(H3273, 9, 2)), "yyyy-mm-dd")</f>
        <v>1989-05-04</v>
      </c>
      <c r="G3273" s="1" t="s">
        <v>6699</v>
      </c>
      <c r="H3273" s="1" t="s">
        <v>6698</v>
      </c>
    </row>
    <row r="3274" spans="1:8" hidden="1" x14ac:dyDescent="0.3">
      <c r="A3274" s="1" t="s">
        <v>6615</v>
      </c>
      <c r="B3274" s="1" t="str">
        <f t="shared" si="154"/>
        <v>Russia</v>
      </c>
      <c r="C3274" s="5" t="str">
        <f t="shared" si="153"/>
        <v>1989</v>
      </c>
      <c r="D3274" s="1" t="str">
        <f t="shared" si="155"/>
        <v xml:space="preserve">Soyuz U </v>
      </c>
      <c r="E3274" s="1" t="s">
        <v>346</v>
      </c>
      <c r="F3274" s="7" t="str">
        <f>TEXT(DATE(MID(H3274, 13, 4), CHOOSE(MATCH( MID(H3274, 5, 3), {"Jan","Feb","Mar","Apr","May","Jun","Jul","Aug","Sep","Oct","Nov","Dec"}, 0), 1, 2, 3, 4, 5, 6, 7, 8, 9, 10, 11, 12), MID(H3274, 9, 2)), "yyyy-mm-dd")</f>
        <v>1989-04-26</v>
      </c>
      <c r="G3274" s="1" t="s">
        <v>6701</v>
      </c>
      <c r="H3274" s="1" t="s">
        <v>6700</v>
      </c>
    </row>
    <row r="3275" spans="1:8" hidden="1" x14ac:dyDescent="0.3">
      <c r="A3275" s="1" t="s">
        <v>212</v>
      </c>
      <c r="B3275" s="1" t="str">
        <f t="shared" si="154"/>
        <v>Russia</v>
      </c>
      <c r="C3275" s="5" t="str">
        <f t="shared" si="153"/>
        <v>1989</v>
      </c>
      <c r="D3275" s="1" t="str">
        <f t="shared" si="155"/>
        <v xml:space="preserve">Soyuz U </v>
      </c>
      <c r="E3275" s="1" t="s">
        <v>346</v>
      </c>
      <c r="F3275" s="7" t="str">
        <f>TEXT(DATE(MID(H3275, 13, 4), CHOOSE(MATCH( MID(H3275, 5, 3), {"Jan","Feb","Mar","Apr","May","Jun","Jul","Aug","Sep","Oct","Nov","Dec"}, 0), 1, 2, 3, 4, 5, 6, 7, 8, 9, 10, 11, 12), MID(H3275, 9, 2)), "yyyy-mm-dd")</f>
        <v>1989-04-20</v>
      </c>
      <c r="G3275" s="1" t="s">
        <v>6703</v>
      </c>
      <c r="H3275" s="1" t="s">
        <v>6702</v>
      </c>
    </row>
    <row r="3276" spans="1:8" hidden="1" x14ac:dyDescent="0.3">
      <c r="A3276" s="1" t="s">
        <v>529</v>
      </c>
      <c r="B3276" s="1" t="str">
        <f t="shared" si="154"/>
        <v>Kazakhstan</v>
      </c>
      <c r="C3276" s="5" t="str">
        <f t="shared" si="153"/>
        <v>1989</v>
      </c>
      <c r="D3276" s="1" t="str">
        <f t="shared" si="155"/>
        <v xml:space="preserve">Proton K/Block-DM-2 </v>
      </c>
      <c r="E3276" s="1" t="s">
        <v>346</v>
      </c>
      <c r="F3276" s="7" t="str">
        <f>TEXT(DATE(MID(H3276, 13, 4), CHOOSE(MATCH( MID(H3276, 5, 3), {"Jan","Feb","Mar","Apr","May","Jun","Jul","Aug","Sep","Oct","Nov","Dec"}, 0), 1, 2, 3, 4, 5, 6, 7, 8, 9, 10, 11, 12), MID(H3276, 9, 2)), "yyyy-mm-dd")</f>
        <v>1989-04-14</v>
      </c>
      <c r="G3276" s="1" t="s">
        <v>6705</v>
      </c>
      <c r="H3276" s="1" t="s">
        <v>6704</v>
      </c>
    </row>
    <row r="3277" spans="1:8" hidden="1" x14ac:dyDescent="0.3">
      <c r="A3277" s="1" t="s">
        <v>212</v>
      </c>
      <c r="B3277" s="1" t="str">
        <f t="shared" si="154"/>
        <v>Russia</v>
      </c>
      <c r="C3277" s="5" t="str">
        <f t="shared" si="153"/>
        <v>1989</v>
      </c>
      <c r="D3277" s="1" t="str">
        <f t="shared" si="155"/>
        <v xml:space="preserve">Soyuz U </v>
      </c>
      <c r="E3277" s="1" t="s">
        <v>346</v>
      </c>
      <c r="F3277" s="7" t="str">
        <f>TEXT(DATE(MID(H3277, 13, 4), CHOOSE(MATCH( MID(H3277, 5, 3), {"Jan","Feb","Mar","Apr","May","Jun","Jul","Aug","Sep","Oct","Nov","Dec"}, 0), 1, 2, 3, 4, 5, 6, 7, 8, 9, 10, 11, 12), MID(H3277, 9, 2)), "yyyy-mm-dd")</f>
        <v>1989-04-06</v>
      </c>
      <c r="G3277" s="1" t="s">
        <v>6707</v>
      </c>
      <c r="H3277" s="1" t="s">
        <v>6706</v>
      </c>
    </row>
    <row r="3278" spans="1:8" hidden="1" x14ac:dyDescent="0.3">
      <c r="A3278" s="1" t="s">
        <v>6482</v>
      </c>
      <c r="B3278" s="1" t="str">
        <f t="shared" si="154"/>
        <v>Russia</v>
      </c>
      <c r="C3278" s="5" t="str">
        <f t="shared" si="153"/>
        <v>1989</v>
      </c>
      <c r="D3278" s="1" t="str">
        <f t="shared" si="155"/>
        <v xml:space="preserve">Cosmos-3M </v>
      </c>
      <c r="E3278" s="1" t="s">
        <v>346</v>
      </c>
      <c r="F3278" s="7" t="str">
        <f>TEXT(DATE(MID(H3278, 13, 4), CHOOSE(MATCH( MID(H3278, 5, 3), {"Jan","Feb","Mar","Apr","May","Jun","Jul","Aug","Sep","Oct","Nov","Dec"}, 0), 1, 2, 3, 4, 5, 6, 7, 8, 9, 10, 11, 12), MID(H3278, 9, 2)), "yyyy-mm-dd")</f>
        <v>1989-04-04</v>
      </c>
      <c r="G3278" s="1" t="s">
        <v>6709</v>
      </c>
      <c r="H3278" s="1" t="s">
        <v>6708</v>
      </c>
    </row>
    <row r="3279" spans="1:8" hidden="1" x14ac:dyDescent="0.3">
      <c r="A3279" s="1" t="s">
        <v>6657</v>
      </c>
      <c r="B3279" s="1" t="str">
        <f t="shared" si="154"/>
        <v>France</v>
      </c>
      <c r="C3279" s="5" t="str">
        <f t="shared" si="153"/>
        <v>1989</v>
      </c>
      <c r="D3279" s="1" t="str">
        <f t="shared" si="155"/>
        <v xml:space="preserve">Ariane 2 </v>
      </c>
      <c r="E3279" s="1" t="s">
        <v>346</v>
      </c>
      <c r="F3279" s="7" t="str">
        <f>TEXT(DATE(MID(H3279, 13, 4), CHOOSE(MATCH( MID(H3279, 5, 3), {"Jan","Feb","Mar","Apr","May","Jun","Jul","Aug","Sep","Oct","Nov","Dec"}, 0), 1, 2, 3, 4, 5, 6, 7, 8, 9, 10, 11, 12), MID(H3279, 9, 2)), "yyyy-mm-dd")</f>
        <v>1989-04-02</v>
      </c>
      <c r="G3279" s="1" t="s">
        <v>6711</v>
      </c>
      <c r="H3279" s="1" t="s">
        <v>6710</v>
      </c>
    </row>
    <row r="3280" spans="1:8" hidden="1" x14ac:dyDescent="0.3">
      <c r="A3280" s="1" t="s">
        <v>3478</v>
      </c>
      <c r="B3280" s="1" t="str">
        <f t="shared" si="154"/>
        <v>USA</v>
      </c>
      <c r="C3280" s="5" t="str">
        <f t="shared" si="153"/>
        <v>1989</v>
      </c>
      <c r="D3280" s="1" t="str">
        <f t="shared" si="155"/>
        <v xml:space="preserve">Delta 3920-8 </v>
      </c>
      <c r="E3280" s="1" t="s">
        <v>346</v>
      </c>
      <c r="F3280" s="7" t="str">
        <f>TEXT(DATE(MID(H3280, 13, 4), CHOOSE(MATCH( MID(H3280, 5, 3), {"Jan","Feb","Mar","Apr","May","Jun","Jul","Aug","Sep","Oct","Nov","Dec"}, 0), 1, 2, 3, 4, 5, 6, 7, 8, 9, 10, 11, 12), MID(H3280, 9, 2)), "yyyy-mm-dd")</f>
        <v>1989-03-24</v>
      </c>
      <c r="G3280" s="1" t="s">
        <v>6714</v>
      </c>
      <c r="H3280" s="1" t="s">
        <v>6713</v>
      </c>
    </row>
    <row r="3281" spans="1:8" hidden="1" x14ac:dyDescent="0.3">
      <c r="A3281" s="1" t="s">
        <v>6482</v>
      </c>
      <c r="B3281" s="1" t="str">
        <f t="shared" si="154"/>
        <v>Russia</v>
      </c>
      <c r="C3281" s="5" t="str">
        <f t="shared" si="153"/>
        <v>1989</v>
      </c>
      <c r="D3281" s="1" t="str">
        <f t="shared" si="155"/>
        <v xml:space="preserve">Cosmos-3M </v>
      </c>
      <c r="E3281" s="1" t="s">
        <v>346</v>
      </c>
      <c r="F3281" s="7" t="str">
        <f>TEXT(DATE(MID(H3281, 13, 4), CHOOSE(MATCH( MID(H3281, 5, 3), {"Jan","Feb","Mar","Apr","May","Jun","Jul","Aug","Sep","Oct","Nov","Dec"}, 0), 1, 2, 3, 4, 5, 6, 7, 8, 9, 10, 11, 12), MID(H3281, 9, 2)), "yyyy-mm-dd")</f>
        <v>1989-03-24</v>
      </c>
      <c r="G3281" s="1" t="s">
        <v>6716</v>
      </c>
      <c r="H3281" s="1" t="s">
        <v>6715</v>
      </c>
    </row>
    <row r="3282" spans="1:8" hidden="1" x14ac:dyDescent="0.3">
      <c r="A3282" s="1" t="s">
        <v>1630</v>
      </c>
      <c r="B3282" s="1" t="str">
        <f t="shared" si="154"/>
        <v>Kazakhstan</v>
      </c>
      <c r="C3282" s="5" t="str">
        <f t="shared" si="153"/>
        <v>1989</v>
      </c>
      <c r="D3282" s="1" t="str">
        <f t="shared" si="155"/>
        <v xml:space="preserve">Soyuz U </v>
      </c>
      <c r="E3282" s="1" t="s">
        <v>346</v>
      </c>
      <c r="F3282" s="7" t="str">
        <f>TEXT(DATE(MID(H3282, 13, 4), CHOOSE(MATCH( MID(H3282, 5, 3), {"Jan","Feb","Mar","Apr","May","Jun","Jul","Aug","Sep","Oct","Nov","Dec"}, 0), 1, 2, 3, 4, 5, 6, 7, 8, 9, 10, 11, 12), MID(H3282, 9, 2)), "yyyy-mm-dd")</f>
        <v>1989-03-23</v>
      </c>
      <c r="G3282" s="1" t="s">
        <v>6718</v>
      </c>
      <c r="H3282" s="1" t="s">
        <v>6717</v>
      </c>
    </row>
    <row r="3283" spans="1:8" hidden="1" x14ac:dyDescent="0.3">
      <c r="A3283" s="1" t="s">
        <v>1630</v>
      </c>
      <c r="B3283" s="1" t="str">
        <f t="shared" si="154"/>
        <v>Kazakhstan</v>
      </c>
      <c r="C3283" s="5" t="str">
        <f t="shared" si="153"/>
        <v>1989</v>
      </c>
      <c r="D3283" s="1" t="str">
        <f t="shared" si="155"/>
        <v xml:space="preserve">Soyuz U2 </v>
      </c>
      <c r="E3283" s="1" t="s">
        <v>346</v>
      </c>
      <c r="F3283" s="7" t="str">
        <f>TEXT(DATE(MID(H3283, 13, 4), CHOOSE(MATCH( MID(H3283, 5, 3), {"Jan","Feb","Mar","Apr","May","Jun","Jul","Aug","Sep","Oct","Nov","Dec"}, 0), 1, 2, 3, 4, 5, 6, 7, 8, 9, 10, 11, 12), MID(H3283, 9, 2)), "yyyy-mm-dd")</f>
        <v>1989-03-16</v>
      </c>
      <c r="G3283" s="1" t="s">
        <v>6720</v>
      </c>
      <c r="H3283" s="1" t="s">
        <v>6719</v>
      </c>
    </row>
    <row r="3284" spans="1:8" hidden="1" x14ac:dyDescent="0.3">
      <c r="A3284" s="1" t="s">
        <v>3038</v>
      </c>
      <c r="B3284" s="1" t="str">
        <f t="shared" si="154"/>
        <v>Russia</v>
      </c>
      <c r="C3284" s="5" t="str">
        <f t="shared" si="153"/>
        <v>1989</v>
      </c>
      <c r="D3284" s="1" t="str">
        <f t="shared" si="155"/>
        <v xml:space="preserve">Soyuz U </v>
      </c>
      <c r="E3284" s="1" t="s">
        <v>346</v>
      </c>
      <c r="F3284" s="7" t="str">
        <f>TEXT(DATE(MID(H3284, 13, 4), CHOOSE(MATCH( MID(H3284, 5, 3), {"Jan","Feb","Mar","Apr","May","Jun","Jul","Aug","Sep","Oct","Nov","Dec"}, 0), 1, 2, 3, 4, 5, 6, 7, 8, 9, 10, 11, 12), MID(H3284, 9, 2)), "yyyy-mm-dd")</f>
        <v>1989-03-16</v>
      </c>
      <c r="G3284" s="1" t="s">
        <v>6722</v>
      </c>
      <c r="H3284" s="1" t="s">
        <v>6721</v>
      </c>
    </row>
    <row r="3285" spans="1:8" hidden="1" x14ac:dyDescent="0.3">
      <c r="A3285" s="1" t="s">
        <v>658</v>
      </c>
      <c r="B3285" s="1" t="str">
        <f t="shared" si="154"/>
        <v>USA</v>
      </c>
      <c r="C3285" s="5" t="str">
        <f t="shared" si="153"/>
        <v>1989</v>
      </c>
      <c r="D3285" s="1" t="str">
        <f t="shared" si="155"/>
        <v xml:space="preserve">Space Shuttle Discovery </v>
      </c>
      <c r="E3285" s="1" t="s">
        <v>346</v>
      </c>
      <c r="F3285" s="7" t="str">
        <f>TEXT(DATE(MID(H3285, 13, 4), CHOOSE(MATCH( MID(H3285, 5, 3), {"Jan","Feb","Mar","Apr","May","Jun","Jul","Aug","Sep","Oct","Nov","Dec"}, 0), 1, 2, 3, 4, 5, 6, 7, 8, 9, 10, 11, 12), MID(H3285, 9, 2)), "yyyy-mm-dd")</f>
        <v>1989-03-13</v>
      </c>
      <c r="G3285" s="1" t="s">
        <v>6724</v>
      </c>
      <c r="H3285" s="1" t="s">
        <v>6723</v>
      </c>
    </row>
    <row r="3286" spans="1:8" hidden="1" x14ac:dyDescent="0.3">
      <c r="A3286" s="1" t="s">
        <v>4338</v>
      </c>
      <c r="B3286" s="1" t="str">
        <f t="shared" si="154"/>
        <v>France</v>
      </c>
      <c r="C3286" s="5" t="str">
        <f t="shared" si="153"/>
        <v>1989</v>
      </c>
      <c r="D3286" s="1" t="str">
        <f t="shared" si="155"/>
        <v xml:space="preserve">Ariane 44LP </v>
      </c>
      <c r="E3286" s="1" t="s">
        <v>346</v>
      </c>
      <c r="F3286" s="7" t="str">
        <f>TEXT(DATE(MID(H3286, 13, 4), CHOOSE(MATCH( MID(H3286, 5, 3), {"Jan","Feb","Mar","Apr","May","Jun","Jul","Aug","Sep","Oct","Nov","Dec"}, 0), 1, 2, 3, 4, 5, 6, 7, 8, 9, 10, 11, 12), MID(H3286, 9, 2)), "yyyy-mm-dd")</f>
        <v>1989-03-06</v>
      </c>
      <c r="G3286" s="1" t="s">
        <v>6726</v>
      </c>
      <c r="H3286" s="1" t="s">
        <v>6725</v>
      </c>
    </row>
    <row r="3287" spans="1:8" hidden="1" x14ac:dyDescent="0.3">
      <c r="A3287" s="1" t="s">
        <v>212</v>
      </c>
      <c r="B3287" s="1" t="str">
        <f t="shared" si="154"/>
        <v>Russia</v>
      </c>
      <c r="C3287" s="5" t="str">
        <f t="shared" si="153"/>
        <v>1989</v>
      </c>
      <c r="D3287" s="1" t="str">
        <f t="shared" si="155"/>
        <v xml:space="preserve">Soyuz U </v>
      </c>
      <c r="E3287" s="1" t="s">
        <v>346</v>
      </c>
      <c r="F3287" s="7" t="str">
        <f>TEXT(DATE(MID(H3287, 13, 4), CHOOSE(MATCH( MID(H3287, 5, 3), {"Jan","Feb","Mar","Apr","May","Jun","Jul","Aug","Sep","Oct","Nov","Dec"}, 0), 1, 2, 3, 4, 5, 6, 7, 8, 9, 10, 11, 12), MID(H3287, 9, 2)), "yyyy-mm-dd")</f>
        <v>1989-03-02</v>
      </c>
      <c r="G3287" s="1" t="s">
        <v>6728</v>
      </c>
      <c r="H3287" s="1" t="s">
        <v>6727</v>
      </c>
    </row>
    <row r="3288" spans="1:8" hidden="1" x14ac:dyDescent="0.3">
      <c r="A3288" s="1" t="s">
        <v>3566</v>
      </c>
      <c r="B3288" s="1" t="str">
        <f t="shared" si="154"/>
        <v>Russia</v>
      </c>
      <c r="C3288" s="5" t="str">
        <f t="shared" si="153"/>
        <v>1989</v>
      </c>
      <c r="D3288" s="1" t="str">
        <f t="shared" si="155"/>
        <v xml:space="preserve">Tsyklon-3 </v>
      </c>
      <c r="E3288" s="1" t="s">
        <v>346</v>
      </c>
      <c r="F3288" s="7" t="str">
        <f>TEXT(DATE(MID(H3288, 13, 4), CHOOSE(MATCH( MID(H3288, 5, 3), {"Jan","Feb","Mar","Apr","May","Jun","Jul","Aug","Sep","Oct","Nov","Dec"}, 0), 1, 2, 3, 4, 5, 6, 7, 8, 9, 10, 11, 12), MID(H3288, 9, 2)), "yyyy-mm-dd")</f>
        <v>1989-02-28</v>
      </c>
      <c r="G3288" s="1" t="s">
        <v>6730</v>
      </c>
      <c r="H3288" s="1" t="s">
        <v>6729</v>
      </c>
    </row>
    <row r="3289" spans="1:8" hidden="1" x14ac:dyDescent="0.3">
      <c r="A3289" s="1" t="s">
        <v>6482</v>
      </c>
      <c r="B3289" s="1" t="str">
        <f t="shared" si="154"/>
        <v>Russia</v>
      </c>
      <c r="C3289" s="5" t="str">
        <f t="shared" si="153"/>
        <v>1989</v>
      </c>
      <c r="D3289" s="1" t="str">
        <f t="shared" si="155"/>
        <v xml:space="preserve">Cosmos-3M </v>
      </c>
      <c r="E3289" s="1" t="s">
        <v>346</v>
      </c>
      <c r="F3289" s="7" t="str">
        <f>TEXT(DATE(MID(H3289, 13, 4), CHOOSE(MATCH( MID(H3289, 5, 3), {"Jan","Feb","Mar","Apr","May","Jun","Jul","Aug","Sep","Oct","Nov","Dec"}, 0), 1, 2, 3, 4, 5, 6, 7, 8, 9, 10, 11, 12), MID(H3289, 9, 2)), "yyyy-mm-dd")</f>
        <v>1989-02-22</v>
      </c>
      <c r="G3289" s="1" t="s">
        <v>6732</v>
      </c>
      <c r="H3289" s="1" t="s">
        <v>6731</v>
      </c>
    </row>
    <row r="3290" spans="1:8" hidden="1" x14ac:dyDescent="0.3">
      <c r="A3290" s="1" t="s">
        <v>714</v>
      </c>
      <c r="B3290" s="1" t="str">
        <f t="shared" si="154"/>
        <v>Japan</v>
      </c>
      <c r="C3290" s="5" t="str">
        <f t="shared" si="153"/>
        <v>1989</v>
      </c>
      <c r="D3290" s="1" t="str">
        <f t="shared" si="155"/>
        <v xml:space="preserve">Mu-III S2 </v>
      </c>
      <c r="E3290" s="1" t="s">
        <v>346</v>
      </c>
      <c r="F3290" s="7" t="str">
        <f>TEXT(DATE(MID(H3290, 13, 4), CHOOSE(MATCH( MID(H3290, 5, 3), {"Jan","Feb","Mar","Apr","May","Jun","Jul","Aug","Sep","Oct","Nov","Dec"}, 0), 1, 2, 3, 4, 5, 6, 7, 8, 9, 10, 11, 12), MID(H3290, 9, 2)), "yyyy-mm-dd")</f>
        <v>1989-02-21</v>
      </c>
      <c r="G3290" s="1" t="s">
        <v>6734</v>
      </c>
      <c r="H3290" s="1" t="s">
        <v>6733</v>
      </c>
    </row>
    <row r="3291" spans="1:8" hidden="1" x14ac:dyDescent="0.3">
      <c r="A3291" s="1" t="s">
        <v>212</v>
      </c>
      <c r="B3291" s="1" t="str">
        <f t="shared" si="154"/>
        <v>Russia</v>
      </c>
      <c r="C3291" s="5" t="str">
        <f t="shared" si="153"/>
        <v>1989</v>
      </c>
      <c r="D3291" s="1" t="str">
        <f t="shared" si="155"/>
        <v xml:space="preserve">Soyuz U </v>
      </c>
      <c r="E3291" s="1" t="s">
        <v>346</v>
      </c>
      <c r="F3291" s="7" t="str">
        <f>TEXT(DATE(MID(H3291, 13, 4), CHOOSE(MATCH( MID(H3291, 5, 3), {"Jan","Feb","Mar","Apr","May","Jun","Jul","Aug","Sep","Oct","Nov","Dec"}, 0), 1, 2, 3, 4, 5, 6, 7, 8, 9, 10, 11, 12), MID(H3291, 9, 2)), "yyyy-mm-dd")</f>
        <v>1989-02-17</v>
      </c>
      <c r="G3291" s="1" t="s">
        <v>6736</v>
      </c>
      <c r="H3291" s="1" t="s">
        <v>6735</v>
      </c>
    </row>
    <row r="3292" spans="1:8" hidden="1" x14ac:dyDescent="0.3">
      <c r="A3292" s="1" t="s">
        <v>1630</v>
      </c>
      <c r="B3292" s="1" t="str">
        <f t="shared" si="154"/>
        <v>Kazakhstan</v>
      </c>
      <c r="C3292" s="5" t="str">
        <f t="shared" si="153"/>
        <v>1989</v>
      </c>
      <c r="D3292" s="1" t="str">
        <f t="shared" si="155"/>
        <v xml:space="preserve">Molniya-M /Block ML </v>
      </c>
      <c r="E3292" s="1" t="s">
        <v>346</v>
      </c>
      <c r="F3292" s="7" t="str">
        <f>TEXT(DATE(MID(H3292, 13, 4), CHOOSE(MATCH( MID(H3292, 5, 3), {"Jan","Feb","Mar","Apr","May","Jun","Jul","Aug","Sep","Oct","Nov","Dec"}, 0), 1, 2, 3, 4, 5, 6, 7, 8, 9, 10, 11, 12), MID(H3292, 9, 2)), "yyyy-mm-dd")</f>
        <v>1989-02-15</v>
      </c>
      <c r="G3292" s="1" t="s">
        <v>6738</v>
      </c>
      <c r="H3292" s="1" t="s">
        <v>6737</v>
      </c>
    </row>
    <row r="3293" spans="1:8" hidden="1" x14ac:dyDescent="0.3">
      <c r="A3293" s="1" t="s">
        <v>3478</v>
      </c>
      <c r="B3293" s="1" t="str">
        <f t="shared" si="154"/>
        <v>USA</v>
      </c>
      <c r="C3293" s="5" t="str">
        <f t="shared" si="153"/>
        <v>1989</v>
      </c>
      <c r="D3293" s="1" t="str">
        <f t="shared" si="155"/>
        <v xml:space="preserve">Delta II 6925 </v>
      </c>
      <c r="E3293" s="1" t="s">
        <v>346</v>
      </c>
      <c r="F3293" s="7" t="str">
        <f>TEXT(DATE(MID(H3293, 13, 4), CHOOSE(MATCH( MID(H3293, 5, 3), {"Jan","Feb","Mar","Apr","May","Jun","Jul","Aug","Sep","Oct","Nov","Dec"}, 0), 1, 2, 3, 4, 5, 6, 7, 8, 9, 10, 11, 12), MID(H3293, 9, 2)), "yyyy-mm-dd")</f>
        <v>1989-02-14</v>
      </c>
      <c r="G3293" s="1" t="s">
        <v>6740</v>
      </c>
      <c r="H3293" s="1" t="s">
        <v>6739</v>
      </c>
    </row>
    <row r="3294" spans="1:8" hidden="1" x14ac:dyDescent="0.3">
      <c r="A3294" s="1" t="s">
        <v>6482</v>
      </c>
      <c r="B3294" s="1" t="str">
        <f t="shared" si="154"/>
        <v>Russia</v>
      </c>
      <c r="C3294" s="5" t="str">
        <f t="shared" si="153"/>
        <v>1989</v>
      </c>
      <c r="D3294" s="1" t="str">
        <f t="shared" si="155"/>
        <v xml:space="preserve">Cosmos-3M </v>
      </c>
      <c r="E3294" s="1" t="s">
        <v>346</v>
      </c>
      <c r="F3294" s="7" t="str">
        <f>TEXT(DATE(MID(H3294, 13, 4), CHOOSE(MATCH( MID(H3294, 5, 3), {"Jan","Feb","Mar","Apr","May","Jun","Jul","Aug","Sep","Oct","Nov","Dec"}, 0), 1, 2, 3, 4, 5, 6, 7, 8, 9, 10, 11, 12), MID(H3294, 9, 2)), "yyyy-mm-dd")</f>
        <v>1989-02-14</v>
      </c>
      <c r="G3294" s="1" t="s">
        <v>6742</v>
      </c>
      <c r="H3294" s="1" t="s">
        <v>6741</v>
      </c>
    </row>
    <row r="3295" spans="1:8" hidden="1" x14ac:dyDescent="0.3">
      <c r="A3295" s="1" t="s">
        <v>212</v>
      </c>
      <c r="B3295" s="1" t="str">
        <f t="shared" si="154"/>
        <v>Russia</v>
      </c>
      <c r="C3295" s="5" t="str">
        <f t="shared" si="153"/>
        <v>1989</v>
      </c>
      <c r="D3295" s="1" t="str">
        <f t="shared" si="155"/>
        <v xml:space="preserve">Molniya-M /Block 2BL </v>
      </c>
      <c r="E3295" s="1" t="s">
        <v>346</v>
      </c>
      <c r="F3295" s="7" t="str">
        <f>TEXT(DATE(MID(H3295, 13, 4), CHOOSE(MATCH( MID(H3295, 5, 3), {"Jan","Feb","Mar","Apr","May","Jun","Jul","Aug","Sep","Oct","Nov","Dec"}, 0), 1, 2, 3, 4, 5, 6, 7, 8, 9, 10, 11, 12), MID(H3295, 9, 2)), "yyyy-mm-dd")</f>
        <v>1989-02-14</v>
      </c>
      <c r="G3295" s="1" t="s">
        <v>6744</v>
      </c>
      <c r="H3295" s="1" t="s">
        <v>6743</v>
      </c>
    </row>
    <row r="3296" spans="1:8" hidden="1" x14ac:dyDescent="0.3">
      <c r="A3296" s="1" t="s">
        <v>6615</v>
      </c>
      <c r="B3296" s="1" t="str">
        <f t="shared" si="154"/>
        <v>Russia</v>
      </c>
      <c r="C3296" s="5" t="str">
        <f t="shared" si="153"/>
        <v>1989</v>
      </c>
      <c r="D3296" s="1" t="str">
        <f t="shared" si="155"/>
        <v xml:space="preserve">Soyuz U </v>
      </c>
      <c r="E3296" s="1" t="s">
        <v>346</v>
      </c>
      <c r="F3296" s="7" t="str">
        <f>TEXT(DATE(MID(H3296, 13, 4), CHOOSE(MATCH( MID(H3296, 5, 3), {"Jan","Feb","Mar","Apr","May","Jun","Jul","Aug","Sep","Oct","Nov","Dec"}, 0), 1, 2, 3, 4, 5, 6, 7, 8, 9, 10, 11, 12), MID(H3296, 9, 2)), "yyyy-mm-dd")</f>
        <v>1989-02-10</v>
      </c>
      <c r="G3296" s="1" t="s">
        <v>6746</v>
      </c>
      <c r="H3296" s="1" t="s">
        <v>6745</v>
      </c>
    </row>
    <row r="3297" spans="1:8" hidden="1" x14ac:dyDescent="0.3">
      <c r="A3297" s="1" t="s">
        <v>4483</v>
      </c>
      <c r="B3297" s="1" t="str">
        <f t="shared" si="154"/>
        <v>Russia</v>
      </c>
      <c r="C3297" s="5" t="str">
        <f t="shared" si="153"/>
        <v>1989</v>
      </c>
      <c r="D3297" s="1" t="str">
        <f t="shared" si="155"/>
        <v xml:space="preserve">Tsyklon-3 </v>
      </c>
      <c r="E3297" s="1" t="s">
        <v>346</v>
      </c>
      <c r="F3297" s="7" t="str">
        <f>TEXT(DATE(MID(H3297, 13, 4), CHOOSE(MATCH( MID(H3297, 5, 3), {"Jan","Feb","Mar","Apr","May","Jun","Jul","Aug","Sep","Oct","Nov","Dec"}, 0), 1, 2, 3, 4, 5, 6, 7, 8, 9, 10, 11, 12), MID(H3297, 9, 2)), "yyyy-mm-dd")</f>
        <v>1989-02-10</v>
      </c>
      <c r="G3297" s="1" t="s">
        <v>6748</v>
      </c>
      <c r="H3297" s="1" t="s">
        <v>6747</v>
      </c>
    </row>
    <row r="3298" spans="1:8" hidden="1" x14ac:dyDescent="0.3">
      <c r="A3298" s="1" t="s">
        <v>1630</v>
      </c>
      <c r="B3298" s="1" t="str">
        <f t="shared" si="154"/>
        <v>Kazakhstan</v>
      </c>
      <c r="C3298" s="5" t="str">
        <f t="shared" si="153"/>
        <v>1989</v>
      </c>
      <c r="D3298" s="1" t="str">
        <f t="shared" si="155"/>
        <v xml:space="preserve">Soyuz U2 </v>
      </c>
      <c r="E3298" s="1" t="s">
        <v>346</v>
      </c>
      <c r="F3298" s="7" t="str">
        <f>TEXT(DATE(MID(H3298, 13, 4), CHOOSE(MATCH( MID(H3298, 5, 3), {"Jan","Feb","Mar","Apr","May","Jun","Jul","Aug","Sep","Oct","Nov","Dec"}, 0), 1, 2, 3, 4, 5, 6, 7, 8, 9, 10, 11, 12), MID(H3298, 9, 2)), "yyyy-mm-dd")</f>
        <v>1989-02-10</v>
      </c>
      <c r="G3298" s="1" t="s">
        <v>6750</v>
      </c>
      <c r="H3298" s="1" t="s">
        <v>6749</v>
      </c>
    </row>
    <row r="3299" spans="1:8" hidden="1" x14ac:dyDescent="0.3">
      <c r="A3299" s="1" t="s">
        <v>1630</v>
      </c>
      <c r="B3299" s="1" t="str">
        <f t="shared" si="154"/>
        <v>Kazakhstan</v>
      </c>
      <c r="C3299" s="5" t="str">
        <f t="shared" si="153"/>
        <v>1989</v>
      </c>
      <c r="D3299" s="1" t="str">
        <f t="shared" si="155"/>
        <v xml:space="preserve">Soyuz U </v>
      </c>
      <c r="E3299" s="1" t="s">
        <v>346</v>
      </c>
      <c r="F3299" s="7" t="str">
        <f>TEXT(DATE(MID(H3299, 13, 4), CHOOSE(MATCH( MID(H3299, 5, 3), {"Jan","Feb","Mar","Apr","May","Jun","Jul","Aug","Sep","Oct","Nov","Dec"}, 0), 1, 2, 3, 4, 5, 6, 7, 8, 9, 10, 11, 12), MID(H3299, 9, 2)), "yyyy-mm-dd")</f>
        <v>1989-01-28</v>
      </c>
      <c r="G3299" s="1" t="s">
        <v>6752</v>
      </c>
      <c r="H3299" s="1" t="s">
        <v>6751</v>
      </c>
    </row>
    <row r="3300" spans="1:8" hidden="1" x14ac:dyDescent="0.3">
      <c r="A3300" s="1" t="s">
        <v>6657</v>
      </c>
      <c r="B3300" s="1" t="str">
        <f t="shared" si="154"/>
        <v>France</v>
      </c>
      <c r="C3300" s="5" t="str">
        <f t="shared" si="153"/>
        <v>1989</v>
      </c>
      <c r="D3300" s="1" t="str">
        <f t="shared" si="155"/>
        <v xml:space="preserve">Ariane 2 </v>
      </c>
      <c r="E3300" s="1" t="s">
        <v>346</v>
      </c>
      <c r="F3300" s="7" t="str">
        <f>TEXT(DATE(MID(H3300, 13, 4), CHOOSE(MATCH( MID(H3300, 5, 3), {"Jan","Feb","Mar","Apr","May","Jun","Jul","Aug","Sep","Oct","Nov","Dec"}, 0), 1, 2, 3, 4, 5, 6, 7, 8, 9, 10, 11, 12), MID(H3300, 9, 2)), "yyyy-mm-dd")</f>
        <v>1989-01-27</v>
      </c>
      <c r="G3300" s="1" t="s">
        <v>6754</v>
      </c>
      <c r="H3300" s="1" t="s">
        <v>6753</v>
      </c>
    </row>
    <row r="3301" spans="1:8" hidden="1" x14ac:dyDescent="0.3">
      <c r="A3301" s="1" t="s">
        <v>6482</v>
      </c>
      <c r="B3301" s="1" t="str">
        <f t="shared" si="154"/>
        <v>Russia</v>
      </c>
      <c r="C3301" s="5" t="str">
        <f t="shared" si="153"/>
        <v>1989</v>
      </c>
      <c r="D3301" s="1" t="str">
        <f t="shared" si="155"/>
        <v xml:space="preserve">Cosmos-3M </v>
      </c>
      <c r="E3301" s="1" t="s">
        <v>346</v>
      </c>
      <c r="F3301" s="7" t="str">
        <f>TEXT(DATE(MID(H3301, 13, 4), CHOOSE(MATCH( MID(H3301, 5, 3), {"Jan","Feb","Mar","Apr","May","Jun","Jul","Aug","Sep","Oct","Nov","Dec"}, 0), 1, 2, 3, 4, 5, 6, 7, 8, 9, 10, 11, 12), MID(H3301, 9, 2)), "yyyy-mm-dd")</f>
        <v>1989-01-26</v>
      </c>
      <c r="G3301" s="1" t="s">
        <v>6756</v>
      </c>
      <c r="H3301" s="1" t="s">
        <v>6755</v>
      </c>
    </row>
    <row r="3302" spans="1:8" hidden="1" x14ac:dyDescent="0.3">
      <c r="A3302" s="1" t="s">
        <v>6272</v>
      </c>
      <c r="B3302" s="1" t="str">
        <f t="shared" si="154"/>
        <v>Kazakhstan</v>
      </c>
      <c r="C3302" s="5" t="str">
        <f t="shared" si="153"/>
        <v>1989</v>
      </c>
      <c r="D3302" s="1" t="str">
        <f t="shared" si="155"/>
        <v xml:space="preserve">Proton K/Block-DM-2 </v>
      </c>
      <c r="E3302" s="1" t="s">
        <v>346</v>
      </c>
      <c r="F3302" s="7" t="str">
        <f>TEXT(DATE(MID(H3302, 13, 4), CHOOSE(MATCH( MID(H3302, 5, 3), {"Jan","Feb","Mar","Apr","May","Jun","Jul","Aug","Sep","Oct","Nov","Dec"}, 0), 1, 2, 3, 4, 5, 6, 7, 8, 9, 10, 11, 12), MID(H3302, 9, 2)), "yyyy-mm-dd")</f>
        <v>1989-01-26</v>
      </c>
      <c r="G3302" s="1" t="s">
        <v>6758</v>
      </c>
      <c r="H3302" s="1" t="s">
        <v>6757</v>
      </c>
    </row>
    <row r="3303" spans="1:8" hidden="1" x14ac:dyDescent="0.3">
      <c r="A3303" s="1" t="s">
        <v>1630</v>
      </c>
      <c r="B3303" s="1" t="str">
        <f t="shared" si="154"/>
        <v>Kazakhstan</v>
      </c>
      <c r="C3303" s="5" t="str">
        <f t="shared" si="153"/>
        <v>1989</v>
      </c>
      <c r="D3303" s="1" t="str">
        <f t="shared" si="155"/>
        <v xml:space="preserve">Soyuz U </v>
      </c>
      <c r="E3303" s="1" t="s">
        <v>346</v>
      </c>
      <c r="F3303" s="7" t="str">
        <f>TEXT(DATE(MID(H3303, 13, 4), CHOOSE(MATCH( MID(H3303, 5, 3), {"Jan","Feb","Mar","Apr","May","Jun","Jul","Aug","Sep","Oct","Nov","Dec"}, 0), 1, 2, 3, 4, 5, 6, 7, 8, 9, 10, 11, 12), MID(H3303, 9, 2)), "yyyy-mm-dd")</f>
        <v>1989-01-18</v>
      </c>
      <c r="G3303" s="1" t="s">
        <v>6760</v>
      </c>
      <c r="H3303" s="1" t="s">
        <v>6759</v>
      </c>
    </row>
    <row r="3304" spans="1:8" hidden="1" x14ac:dyDescent="0.3">
      <c r="A3304" s="1" t="s">
        <v>3038</v>
      </c>
      <c r="B3304" s="1" t="str">
        <f t="shared" si="154"/>
        <v>Russia</v>
      </c>
      <c r="C3304" s="5" t="str">
        <f t="shared" si="153"/>
        <v>1989</v>
      </c>
      <c r="D3304" s="1" t="str">
        <f t="shared" si="155"/>
        <v xml:space="preserve">Soyuz U </v>
      </c>
      <c r="E3304" s="1" t="s">
        <v>346</v>
      </c>
      <c r="F3304" s="7" t="str">
        <f>TEXT(DATE(MID(H3304, 13, 4), CHOOSE(MATCH( MID(H3304, 5, 3), {"Jan","Feb","Mar","Apr","May","Jun","Jul","Aug","Sep","Oct","Nov","Dec"}, 0), 1, 2, 3, 4, 5, 6, 7, 8, 9, 10, 11, 12), MID(H3304, 9, 2)), "yyyy-mm-dd")</f>
        <v>1989-01-12</v>
      </c>
      <c r="G3304" s="1" t="s">
        <v>6762</v>
      </c>
      <c r="H3304" s="1" t="s">
        <v>6761</v>
      </c>
    </row>
    <row r="3305" spans="1:8" hidden="1" x14ac:dyDescent="0.3">
      <c r="A3305" s="1" t="s">
        <v>529</v>
      </c>
      <c r="B3305" s="1" t="str">
        <f t="shared" si="154"/>
        <v>Kazakhstan</v>
      </c>
      <c r="C3305" s="5" t="str">
        <f t="shared" si="153"/>
        <v>1989</v>
      </c>
      <c r="D3305" s="1" t="str">
        <f t="shared" si="155"/>
        <v xml:space="preserve">Proton K/Block-DM-2 </v>
      </c>
      <c r="E3305" s="1" t="s">
        <v>346</v>
      </c>
      <c r="F3305" s="7" t="str">
        <f>TEXT(DATE(MID(H3305, 13, 4), CHOOSE(MATCH( MID(H3305, 5, 3), {"Jan","Feb","Mar","Apr","May","Jun","Jul","Aug","Sep","Oct","Nov","Dec"}, 0), 1, 2, 3, 4, 5, 6, 7, 8, 9, 10, 11, 12), MID(H3305, 9, 2)), "yyyy-mm-dd")</f>
        <v>1989-01-10</v>
      </c>
      <c r="G3305" s="1" t="s">
        <v>6764</v>
      </c>
      <c r="H3305" s="1" t="s">
        <v>6763</v>
      </c>
    </row>
    <row r="3306" spans="1:8" hidden="1" x14ac:dyDescent="0.3">
      <c r="A3306" s="1" t="s">
        <v>1630</v>
      </c>
      <c r="B3306" s="1" t="str">
        <f t="shared" si="154"/>
        <v>Kazakhstan</v>
      </c>
      <c r="C3306" s="5" t="str">
        <f t="shared" si="153"/>
        <v>1988</v>
      </c>
      <c r="D3306" s="1" t="str">
        <f t="shared" si="155"/>
        <v xml:space="preserve">Soyuz U </v>
      </c>
      <c r="E3306" s="1" t="s">
        <v>346</v>
      </c>
      <c r="F3306" s="7" t="str">
        <f>TEXT(DATE(MID(H3306, 13, 4), CHOOSE(MATCH( MID(H3306, 5, 3), {"Jan","Feb","Mar","Apr","May","Jun","Jul","Aug","Sep","Oct","Nov","Dec"}, 0), 1, 2, 3, 4, 5, 6, 7, 8, 9, 10, 11, 12), MID(H3306, 9, 2)), "yyyy-mm-dd")</f>
        <v>1988-12-29</v>
      </c>
      <c r="G3306" s="1" t="s">
        <v>6766</v>
      </c>
      <c r="H3306" s="1" t="s">
        <v>6765</v>
      </c>
    </row>
    <row r="3307" spans="1:8" hidden="1" x14ac:dyDescent="0.3">
      <c r="A3307" s="1" t="s">
        <v>212</v>
      </c>
      <c r="B3307" s="1" t="str">
        <f t="shared" si="154"/>
        <v>Russia</v>
      </c>
      <c r="C3307" s="5" t="str">
        <f t="shared" si="153"/>
        <v>1988</v>
      </c>
      <c r="D3307" s="1" t="str">
        <f t="shared" si="155"/>
        <v xml:space="preserve">Molniya-M /Block ML </v>
      </c>
      <c r="E3307" s="1" t="s">
        <v>346</v>
      </c>
      <c r="F3307" s="7" t="str">
        <f>TEXT(DATE(MID(H3307, 13, 4), CHOOSE(MATCH( MID(H3307, 5, 3), {"Jan","Feb","Mar","Apr","May","Jun","Jul","Aug","Sep","Oct","Nov","Dec"}, 0), 1, 2, 3, 4, 5, 6, 7, 8, 9, 10, 11, 12), MID(H3307, 9, 2)), "yyyy-mm-dd")</f>
        <v>1988-12-28</v>
      </c>
      <c r="G3307" s="1" t="s">
        <v>6768</v>
      </c>
      <c r="H3307" s="1" t="s">
        <v>6767</v>
      </c>
    </row>
    <row r="3308" spans="1:8" hidden="1" x14ac:dyDescent="0.3">
      <c r="A3308" s="1" t="s">
        <v>1630</v>
      </c>
      <c r="B3308" s="1" t="str">
        <f t="shared" si="154"/>
        <v>Kazakhstan</v>
      </c>
      <c r="C3308" s="5" t="str">
        <f t="shared" si="153"/>
        <v>1988</v>
      </c>
      <c r="D3308" s="1" t="str">
        <f t="shared" si="155"/>
        <v xml:space="preserve">Soyuz U2 </v>
      </c>
      <c r="E3308" s="1" t="s">
        <v>346</v>
      </c>
      <c r="F3308" s="7" t="str">
        <f>TEXT(DATE(MID(H3308, 13, 4), CHOOSE(MATCH( MID(H3308, 5, 3), {"Jan","Feb","Mar","Apr","May","Jun","Jul","Aug","Sep","Oct","Nov","Dec"}, 0), 1, 2, 3, 4, 5, 6, 7, 8, 9, 10, 11, 12), MID(H3308, 9, 2)), "yyyy-mm-dd")</f>
        <v>1988-12-25</v>
      </c>
      <c r="G3308" s="1" t="s">
        <v>6770</v>
      </c>
      <c r="H3308" s="1" t="s">
        <v>6769</v>
      </c>
    </row>
    <row r="3309" spans="1:8" hidden="1" x14ac:dyDescent="0.3">
      <c r="A3309" s="1" t="s">
        <v>4483</v>
      </c>
      <c r="B3309" s="1" t="str">
        <f t="shared" si="154"/>
        <v>Russia</v>
      </c>
      <c r="C3309" s="5" t="str">
        <f t="shared" si="153"/>
        <v>1988</v>
      </c>
      <c r="D3309" s="1" t="str">
        <f t="shared" si="155"/>
        <v xml:space="preserve">Tsyklon-3 </v>
      </c>
      <c r="E3309" s="1" t="s">
        <v>346</v>
      </c>
      <c r="F3309" s="7" t="str">
        <f>TEXT(DATE(MID(H3309, 13, 4), CHOOSE(MATCH( MID(H3309, 5, 3), {"Jan","Feb","Mar","Apr","May","Jun","Jul","Aug","Sep","Oct","Nov","Dec"}, 0), 1, 2, 3, 4, 5, 6, 7, 8, 9, 10, 11, 12), MID(H3309, 9, 2)), "yyyy-mm-dd")</f>
        <v>1988-12-23</v>
      </c>
      <c r="G3309" s="1" t="s">
        <v>6772</v>
      </c>
      <c r="H3309" s="1" t="s">
        <v>6771</v>
      </c>
    </row>
    <row r="3310" spans="1:8" hidden="1" x14ac:dyDescent="0.3">
      <c r="A3310" s="1" t="s">
        <v>212</v>
      </c>
      <c r="B3310" s="1" t="str">
        <f t="shared" si="154"/>
        <v>Russia</v>
      </c>
      <c r="C3310" s="5" t="str">
        <f t="shared" si="153"/>
        <v>1988</v>
      </c>
      <c r="D3310" s="1" t="str">
        <f t="shared" si="155"/>
        <v xml:space="preserve">Molniya-M /Block ML </v>
      </c>
      <c r="E3310" s="1" t="s">
        <v>346</v>
      </c>
      <c r="F3310" s="7" t="str">
        <f>TEXT(DATE(MID(H3310, 13, 4), CHOOSE(MATCH( MID(H3310, 5, 3), {"Jan","Feb","Mar","Apr","May","Jun","Jul","Aug","Sep","Oct","Nov","Dec"}, 0), 1, 2, 3, 4, 5, 6, 7, 8, 9, 10, 11, 12), MID(H3310, 9, 2)), "yyyy-mm-dd")</f>
        <v>1988-12-22</v>
      </c>
      <c r="G3310" s="1" t="s">
        <v>6774</v>
      </c>
      <c r="H3310" s="1" t="s">
        <v>6773</v>
      </c>
    </row>
    <row r="3311" spans="1:8" hidden="1" x14ac:dyDescent="0.3">
      <c r="A3311" s="1" t="s">
        <v>18</v>
      </c>
      <c r="B3311" s="1" t="str">
        <f t="shared" si="154"/>
        <v>China</v>
      </c>
      <c r="C3311" s="5" t="str">
        <f t="shared" si="153"/>
        <v>1988</v>
      </c>
      <c r="D3311" s="1" t="str">
        <f t="shared" si="155"/>
        <v xml:space="preserve">Long March 3 </v>
      </c>
      <c r="E3311" s="1" t="s">
        <v>346</v>
      </c>
      <c r="F3311" s="7" t="str">
        <f>TEXT(DATE(MID(H3311, 13, 4), CHOOSE(MATCH( MID(H3311, 5, 3), {"Jan","Feb","Mar","Apr","May","Jun","Jul","Aug","Sep","Oct","Nov","Dec"}, 0), 1, 2, 3, 4, 5, 6, 7, 8, 9, 10, 11, 12), MID(H3311, 9, 2)), "yyyy-mm-dd")</f>
        <v>1988-12-22</v>
      </c>
      <c r="G3311" s="1" t="s">
        <v>6776</v>
      </c>
      <c r="H3311" s="1" t="s">
        <v>6775</v>
      </c>
    </row>
    <row r="3312" spans="1:8" hidden="1" x14ac:dyDescent="0.3">
      <c r="A3312" s="1" t="s">
        <v>3038</v>
      </c>
      <c r="B3312" s="1" t="str">
        <f t="shared" si="154"/>
        <v>Russia</v>
      </c>
      <c r="C3312" s="5" t="str">
        <f t="shared" si="153"/>
        <v>1988</v>
      </c>
      <c r="D3312" s="1" t="str">
        <f t="shared" si="155"/>
        <v xml:space="preserve">Soyuz U </v>
      </c>
      <c r="E3312" s="1" t="s">
        <v>346</v>
      </c>
      <c r="F3312" s="7" t="str">
        <f>TEXT(DATE(MID(H3312, 13, 4), CHOOSE(MATCH( MID(H3312, 5, 3), {"Jan","Feb","Mar","Apr","May","Jun","Jul","Aug","Sep","Oct","Nov","Dec"}, 0), 1, 2, 3, 4, 5, 6, 7, 8, 9, 10, 11, 12), MID(H3312, 9, 2)), "yyyy-mm-dd")</f>
        <v>1988-12-16</v>
      </c>
      <c r="G3312" s="1" t="s">
        <v>6778</v>
      </c>
      <c r="H3312" s="1" t="s">
        <v>6777</v>
      </c>
    </row>
    <row r="3313" spans="1:8" hidden="1" x14ac:dyDescent="0.3">
      <c r="A3313" s="1" t="s">
        <v>4338</v>
      </c>
      <c r="B3313" s="1" t="str">
        <f t="shared" si="154"/>
        <v>France</v>
      </c>
      <c r="C3313" s="5" t="str">
        <f t="shared" si="153"/>
        <v>1988</v>
      </c>
      <c r="D3313" s="1" t="str">
        <f t="shared" si="155"/>
        <v xml:space="preserve">Ariane 44LP </v>
      </c>
      <c r="E3313" s="1" t="s">
        <v>346</v>
      </c>
      <c r="F3313" s="7" t="str">
        <f>TEXT(DATE(MID(H3313, 13, 4), CHOOSE(MATCH( MID(H3313, 5, 3), {"Jan","Feb","Mar","Apr","May","Jun","Jul","Aug","Sep","Oct","Nov","Dec"}, 0), 1, 2, 3, 4, 5, 6, 7, 8, 9, 10, 11, 12), MID(H3313, 9, 2)), "yyyy-mm-dd")</f>
        <v>1988-12-11</v>
      </c>
      <c r="G3313" s="1" t="s">
        <v>6780</v>
      </c>
      <c r="H3313" s="1" t="s">
        <v>6779</v>
      </c>
    </row>
    <row r="3314" spans="1:8" hidden="1" x14ac:dyDescent="0.3">
      <c r="A3314" s="1" t="s">
        <v>6272</v>
      </c>
      <c r="B3314" s="1" t="str">
        <f t="shared" si="154"/>
        <v>Kazakhstan</v>
      </c>
      <c r="C3314" s="5" t="str">
        <f t="shared" si="153"/>
        <v>1988</v>
      </c>
      <c r="D3314" s="1" t="str">
        <f t="shared" si="155"/>
        <v xml:space="preserve">Proton K/Block-DM-2 </v>
      </c>
      <c r="E3314" s="1" t="s">
        <v>346</v>
      </c>
      <c r="F3314" s="7" t="str">
        <f>TEXT(DATE(MID(H3314, 13, 4), CHOOSE(MATCH( MID(H3314, 5, 3), {"Jan","Feb","Mar","Apr","May","Jun","Jul","Aug","Sep","Oct","Nov","Dec"}, 0), 1, 2, 3, 4, 5, 6, 7, 8, 9, 10, 11, 12), MID(H3314, 9, 2)), "yyyy-mm-dd")</f>
        <v>1988-12-10</v>
      </c>
      <c r="G3314" s="1" t="s">
        <v>6782</v>
      </c>
      <c r="H3314" s="1" t="s">
        <v>6781</v>
      </c>
    </row>
    <row r="3315" spans="1:8" hidden="1" x14ac:dyDescent="0.3">
      <c r="A3315" s="1" t="s">
        <v>212</v>
      </c>
      <c r="B3315" s="1" t="str">
        <f t="shared" si="154"/>
        <v>Russia</v>
      </c>
      <c r="C3315" s="5" t="str">
        <f t="shared" si="153"/>
        <v>1988</v>
      </c>
      <c r="D3315" s="1" t="str">
        <f t="shared" si="155"/>
        <v xml:space="preserve">Soyuz U </v>
      </c>
      <c r="E3315" s="1" t="s">
        <v>346</v>
      </c>
      <c r="F3315" s="7" t="str">
        <f>TEXT(DATE(MID(H3315, 13, 4), CHOOSE(MATCH( MID(H3315, 5, 3), {"Jan","Feb","Mar","Apr","May","Jun","Jul","Aug","Sep","Oct","Nov","Dec"}, 0), 1, 2, 3, 4, 5, 6, 7, 8, 9, 10, 11, 12), MID(H3315, 9, 2)), "yyyy-mm-dd")</f>
        <v>1988-12-08</v>
      </c>
      <c r="G3315" s="1" t="s">
        <v>6784</v>
      </c>
      <c r="H3315" s="1" t="s">
        <v>6783</v>
      </c>
    </row>
    <row r="3316" spans="1:8" hidden="1" x14ac:dyDescent="0.3">
      <c r="A3316" s="1" t="s">
        <v>658</v>
      </c>
      <c r="B3316" s="1" t="str">
        <f t="shared" si="154"/>
        <v>USA</v>
      </c>
      <c r="C3316" s="5" t="str">
        <f t="shared" si="153"/>
        <v>1988</v>
      </c>
      <c r="D3316" s="1" t="str">
        <f t="shared" si="155"/>
        <v xml:space="preserve">Space Shuttle Atlantis </v>
      </c>
      <c r="E3316" s="1" t="s">
        <v>346</v>
      </c>
      <c r="F3316" s="7" t="str">
        <f>TEXT(DATE(MID(H3316, 13, 4), CHOOSE(MATCH( MID(H3316, 5, 3), {"Jan","Feb","Mar","Apr","May","Jun","Jul","Aug","Sep","Oct","Nov","Dec"}, 0), 1, 2, 3, 4, 5, 6, 7, 8, 9, 10, 11, 12), MID(H3316, 9, 2)), "yyyy-mm-dd")</f>
        <v>1988-12-02</v>
      </c>
      <c r="G3316" s="1" t="s">
        <v>6786</v>
      </c>
      <c r="H3316" s="1" t="s">
        <v>6785</v>
      </c>
    </row>
    <row r="3317" spans="1:8" hidden="1" x14ac:dyDescent="0.3">
      <c r="A3317" s="1" t="s">
        <v>1630</v>
      </c>
      <c r="B3317" s="1" t="str">
        <f t="shared" si="154"/>
        <v>Kazakhstan</v>
      </c>
      <c r="C3317" s="5" t="str">
        <f t="shared" si="153"/>
        <v>1988</v>
      </c>
      <c r="D3317" s="1" t="str">
        <f t="shared" si="155"/>
        <v xml:space="preserve">Soyuz U </v>
      </c>
      <c r="E3317" s="1" t="s">
        <v>346</v>
      </c>
      <c r="F3317" s="7" t="str">
        <f>TEXT(DATE(MID(H3317, 13, 4), CHOOSE(MATCH( MID(H3317, 5, 3), {"Jan","Feb","Mar","Apr","May","Jun","Jul","Aug","Sep","Oct","Nov","Dec"}, 0), 1, 2, 3, 4, 5, 6, 7, 8, 9, 10, 11, 12), MID(H3317, 9, 2)), "yyyy-mm-dd")</f>
        <v>1988-11-30</v>
      </c>
      <c r="G3317" s="1" t="s">
        <v>6788</v>
      </c>
      <c r="H3317" s="1" t="s">
        <v>6787</v>
      </c>
    </row>
    <row r="3318" spans="1:8" hidden="1" x14ac:dyDescent="0.3">
      <c r="A3318" s="1" t="s">
        <v>1630</v>
      </c>
      <c r="B3318" s="1" t="str">
        <f t="shared" si="154"/>
        <v>Kazakhstan</v>
      </c>
      <c r="C3318" s="5" t="str">
        <f t="shared" si="153"/>
        <v>1988</v>
      </c>
      <c r="D3318" s="1" t="str">
        <f t="shared" si="155"/>
        <v xml:space="preserve">Soyuz U2 </v>
      </c>
      <c r="E3318" s="1" t="s">
        <v>346</v>
      </c>
      <c r="F3318" s="7" t="str">
        <f>TEXT(DATE(MID(H3318, 13, 4), CHOOSE(MATCH( MID(H3318, 5, 3), {"Jan","Feb","Mar","Apr","May","Jun","Jul","Aug","Sep","Oct","Nov","Dec"}, 0), 1, 2, 3, 4, 5, 6, 7, 8, 9, 10, 11, 12), MID(H3318, 9, 2)), "yyyy-mm-dd")</f>
        <v>1988-11-26</v>
      </c>
      <c r="G3318" s="1" t="s">
        <v>6790</v>
      </c>
      <c r="H3318" s="1" t="s">
        <v>6789</v>
      </c>
    </row>
    <row r="3319" spans="1:8" hidden="1" x14ac:dyDescent="0.3">
      <c r="A3319" s="1" t="s">
        <v>6615</v>
      </c>
      <c r="B3319" s="1" t="str">
        <f t="shared" si="154"/>
        <v>Russia</v>
      </c>
      <c r="C3319" s="5" t="str">
        <f t="shared" si="153"/>
        <v>1988</v>
      </c>
      <c r="D3319" s="1" t="str">
        <f t="shared" si="155"/>
        <v xml:space="preserve">Soyuz U </v>
      </c>
      <c r="E3319" s="1" t="s">
        <v>346</v>
      </c>
      <c r="F3319" s="7" t="str">
        <f>TEXT(DATE(MID(H3319, 13, 4), CHOOSE(MATCH( MID(H3319, 5, 3), {"Jan","Feb","Mar","Apr","May","Jun","Jul","Aug","Sep","Oct","Nov","Dec"}, 0), 1, 2, 3, 4, 5, 6, 7, 8, 9, 10, 11, 12), MID(H3319, 9, 2)), "yyyy-mm-dd")</f>
        <v>1988-11-24</v>
      </c>
      <c r="G3319" s="1" t="s">
        <v>6792</v>
      </c>
      <c r="H3319" s="1" t="s">
        <v>6791</v>
      </c>
    </row>
    <row r="3320" spans="1:8" hidden="1" x14ac:dyDescent="0.3">
      <c r="A3320" s="1" t="s">
        <v>2022</v>
      </c>
      <c r="B3320" s="1" t="str">
        <f t="shared" si="154"/>
        <v>Kazakhstan</v>
      </c>
      <c r="C3320" s="5" t="str">
        <f t="shared" si="153"/>
        <v>1988</v>
      </c>
      <c r="D3320" s="1" t="str">
        <f t="shared" si="155"/>
        <v xml:space="preserve">Zenit-2 </v>
      </c>
      <c r="E3320" s="1" t="s">
        <v>346</v>
      </c>
      <c r="F3320" s="7" t="str">
        <f>TEXT(DATE(MID(H3320, 13, 4), CHOOSE(MATCH( MID(H3320, 5, 3), {"Jan","Feb","Mar","Apr","May","Jun","Jul","Aug","Sep","Oct","Nov","Dec"}, 0), 1, 2, 3, 4, 5, 6, 7, 8, 9, 10, 11, 12), MID(H3320, 9, 2)), "yyyy-mm-dd")</f>
        <v>1988-11-23</v>
      </c>
      <c r="G3320" s="1" t="s">
        <v>6794</v>
      </c>
      <c r="H3320" s="1" t="s">
        <v>6793</v>
      </c>
    </row>
    <row r="3321" spans="1:8" hidden="1" x14ac:dyDescent="0.3">
      <c r="A3321" s="1" t="s">
        <v>6795</v>
      </c>
      <c r="B3321" s="1" t="str">
        <f t="shared" si="154"/>
        <v>Kazakhstan</v>
      </c>
      <c r="C3321" s="5" t="str">
        <f t="shared" si="153"/>
        <v>1988</v>
      </c>
      <c r="D3321" s="1" t="str">
        <f t="shared" si="155"/>
        <v xml:space="preserve">Tsyklon-2 </v>
      </c>
      <c r="E3321" s="1" t="s">
        <v>346</v>
      </c>
      <c r="F3321" s="7" t="str">
        <f>TEXT(DATE(MID(H3321, 13, 4), CHOOSE(MATCH( MID(H3321, 5, 3), {"Jan","Feb","Mar","Apr","May","Jun","Jul","Aug","Sep","Oct","Nov","Dec"}, 0), 1, 2, 3, 4, 5, 6, 7, 8, 9, 10, 11, 12), MID(H3321, 9, 2)), "yyyy-mm-dd")</f>
        <v>1988-11-18</v>
      </c>
      <c r="G3321" s="1" t="s">
        <v>6797</v>
      </c>
      <c r="H3321" s="1" t="s">
        <v>6796</v>
      </c>
    </row>
    <row r="3322" spans="1:8" hidden="1" x14ac:dyDescent="0.3">
      <c r="A3322" s="1" t="s">
        <v>6798</v>
      </c>
      <c r="B3322" s="1" t="str">
        <f t="shared" si="154"/>
        <v>Kazakhstan</v>
      </c>
      <c r="C3322" s="5" t="str">
        <f t="shared" si="153"/>
        <v>1988</v>
      </c>
      <c r="D3322" s="1" t="str">
        <f t="shared" si="155"/>
        <v xml:space="preserve">Energiya/Buran </v>
      </c>
      <c r="E3322" s="1" t="s">
        <v>346</v>
      </c>
      <c r="F3322" s="7" t="str">
        <f>TEXT(DATE(MID(H3322, 13, 4), CHOOSE(MATCH( MID(H3322, 5, 3), {"Jan","Feb","Mar","Apr","May","Jun","Jul","Aug","Sep","Oct","Nov","Dec"}, 0), 1, 2, 3, 4, 5, 6, 7, 8, 9, 10, 11, 12), MID(H3322, 9, 2)), "yyyy-mm-dd")</f>
        <v>1988-11-15</v>
      </c>
      <c r="G3322" s="1" t="s">
        <v>6800</v>
      </c>
      <c r="H3322" s="1" t="s">
        <v>6799</v>
      </c>
    </row>
    <row r="3323" spans="1:8" hidden="1" x14ac:dyDescent="0.3">
      <c r="A3323" s="1" t="s">
        <v>1630</v>
      </c>
      <c r="B3323" s="1" t="str">
        <f t="shared" si="154"/>
        <v>Kazakhstan</v>
      </c>
      <c r="C3323" s="5" t="str">
        <f t="shared" si="153"/>
        <v>1988</v>
      </c>
      <c r="D3323" s="1" t="str">
        <f t="shared" si="155"/>
        <v xml:space="preserve">Soyuz U </v>
      </c>
      <c r="E3323" s="1" t="s">
        <v>346</v>
      </c>
      <c r="F3323" s="7" t="str">
        <f>TEXT(DATE(MID(H3323, 13, 4), CHOOSE(MATCH( MID(H3323, 5, 3), {"Jan","Feb","Mar","Apr","May","Jun","Jul","Aug","Sep","Oct","Nov","Dec"}, 0), 1, 2, 3, 4, 5, 6, 7, 8, 9, 10, 11, 12), MID(H3323, 9, 2)), "yyyy-mm-dd")</f>
        <v>1988-11-11</v>
      </c>
      <c r="G3323" s="1" t="s">
        <v>6802</v>
      </c>
      <c r="H3323" s="1" t="s">
        <v>6801</v>
      </c>
    </row>
    <row r="3324" spans="1:8" hidden="1" x14ac:dyDescent="0.3">
      <c r="A3324" s="1" t="s">
        <v>27</v>
      </c>
      <c r="B3324" s="1" t="str">
        <f t="shared" si="154"/>
        <v>USA</v>
      </c>
      <c r="C3324" s="5" t="str">
        <f t="shared" si="153"/>
        <v>1988</v>
      </c>
      <c r="D3324" s="1" t="str">
        <f t="shared" si="155"/>
        <v xml:space="preserve">Titan 34D </v>
      </c>
      <c r="E3324" s="1" t="s">
        <v>346</v>
      </c>
      <c r="F3324" s="7" t="str">
        <f>TEXT(DATE(MID(H3324, 13, 4), CHOOSE(MATCH( MID(H3324, 5, 3), {"Jan","Feb","Mar","Apr","May","Jun","Jul","Aug","Sep","Oct","Nov","Dec"}, 0), 1, 2, 3, 4, 5, 6, 7, 8, 9, 10, 11, 12), MID(H3324, 9, 2)), "yyyy-mm-dd")</f>
        <v>1988-11-06</v>
      </c>
      <c r="G3324" s="1" t="s">
        <v>6804</v>
      </c>
      <c r="H3324" s="1" t="s">
        <v>6803</v>
      </c>
    </row>
    <row r="3325" spans="1:8" hidden="1" x14ac:dyDescent="0.3">
      <c r="A3325" s="1" t="s">
        <v>6657</v>
      </c>
      <c r="B3325" s="1" t="str">
        <f t="shared" si="154"/>
        <v>France</v>
      </c>
      <c r="C3325" s="5" t="str">
        <f t="shared" si="153"/>
        <v>1988</v>
      </c>
      <c r="D3325" s="1" t="str">
        <f t="shared" si="155"/>
        <v xml:space="preserve">Ariane 2 </v>
      </c>
      <c r="E3325" s="1" t="s">
        <v>346</v>
      </c>
      <c r="F3325" s="7" t="str">
        <f>TEXT(DATE(MID(H3325, 13, 4), CHOOSE(MATCH( MID(H3325, 5, 3), {"Jan","Feb","Mar","Apr","May","Jun","Jul","Aug","Sep","Oct","Nov","Dec"}, 0), 1, 2, 3, 4, 5, 6, 7, 8, 9, 10, 11, 12), MID(H3325, 9, 2)), "yyyy-mm-dd")</f>
        <v>1988-10-28</v>
      </c>
      <c r="G3325" s="1" t="s">
        <v>6806</v>
      </c>
      <c r="H3325" s="1" t="s">
        <v>6805</v>
      </c>
    </row>
    <row r="3326" spans="1:8" hidden="1" x14ac:dyDescent="0.3">
      <c r="A3326" s="1" t="s">
        <v>3038</v>
      </c>
      <c r="B3326" s="1" t="str">
        <f t="shared" si="154"/>
        <v>Russia</v>
      </c>
      <c r="C3326" s="5" t="str">
        <f t="shared" si="153"/>
        <v>1988</v>
      </c>
      <c r="D3326" s="1" t="str">
        <f t="shared" si="155"/>
        <v xml:space="preserve">Soyuz U </v>
      </c>
      <c r="E3326" s="1" t="s">
        <v>346</v>
      </c>
      <c r="F3326" s="7" t="str">
        <f>TEXT(DATE(MID(H3326, 13, 4), CHOOSE(MATCH( MID(H3326, 5, 3), {"Jan","Feb","Mar","Apr","May","Jun","Jul","Aug","Sep","Oct","Nov","Dec"}, 0), 1, 2, 3, 4, 5, 6, 7, 8, 9, 10, 11, 12), MID(H3326, 9, 2)), "yyyy-mm-dd")</f>
        <v>1988-10-27</v>
      </c>
      <c r="G3326" s="1" t="s">
        <v>6808</v>
      </c>
      <c r="H3326" s="1" t="s">
        <v>6807</v>
      </c>
    </row>
    <row r="3327" spans="1:8" hidden="1" x14ac:dyDescent="0.3">
      <c r="A3327" s="1" t="s">
        <v>6615</v>
      </c>
      <c r="B3327" s="1" t="str">
        <f t="shared" si="154"/>
        <v>Russia</v>
      </c>
      <c r="C3327" s="5" t="str">
        <f t="shared" si="153"/>
        <v>1988</v>
      </c>
      <c r="D3327" s="1" t="str">
        <f t="shared" si="155"/>
        <v xml:space="preserve">Molniya-M /Block 2BL </v>
      </c>
      <c r="E3327" s="1" t="s">
        <v>346</v>
      </c>
      <c r="F3327" s="7" t="str">
        <f>TEXT(DATE(MID(H3327, 13, 4), CHOOSE(MATCH( MID(H3327, 5, 3), {"Jan","Feb","Mar","Apr","May","Jun","Jul","Aug","Sep","Oct","Nov","Dec"}, 0), 1, 2, 3, 4, 5, 6, 7, 8, 9, 10, 11, 12), MID(H3327, 9, 2)), "yyyy-mm-dd")</f>
        <v>1988-10-25</v>
      </c>
      <c r="G3327" s="1" t="s">
        <v>6810</v>
      </c>
      <c r="H3327" s="1" t="s">
        <v>6809</v>
      </c>
    </row>
    <row r="3328" spans="1:8" hidden="1" x14ac:dyDescent="0.3">
      <c r="A3328" s="1" t="s">
        <v>529</v>
      </c>
      <c r="B3328" s="1" t="str">
        <f t="shared" si="154"/>
        <v>Kazakhstan</v>
      </c>
      <c r="C3328" s="5" t="str">
        <f t="shared" si="153"/>
        <v>1988</v>
      </c>
      <c r="D3328" s="1" t="str">
        <f t="shared" si="155"/>
        <v xml:space="preserve">Proton K/Block-DM-2 </v>
      </c>
      <c r="E3328" s="1" t="s">
        <v>346</v>
      </c>
      <c r="F3328" s="7" t="str">
        <f>TEXT(DATE(MID(H3328, 13, 4), CHOOSE(MATCH( MID(H3328, 5, 3), {"Jan","Feb","Mar","Apr","May","Jun","Jul","Aug","Sep","Oct","Nov","Dec"}, 0), 1, 2, 3, 4, 5, 6, 7, 8, 9, 10, 11, 12), MID(H3328, 9, 2)), "yyyy-mm-dd")</f>
        <v>1988-10-20</v>
      </c>
      <c r="G3328" s="1" t="s">
        <v>6812</v>
      </c>
      <c r="H3328" s="1" t="s">
        <v>6811</v>
      </c>
    </row>
    <row r="3329" spans="1:8" hidden="1" x14ac:dyDescent="0.3">
      <c r="A3329" s="1" t="s">
        <v>3038</v>
      </c>
      <c r="B3329" s="1" t="str">
        <f t="shared" si="154"/>
        <v>Russia</v>
      </c>
      <c r="C3329" s="5" t="str">
        <f t="shared" si="153"/>
        <v>1988</v>
      </c>
      <c r="D3329" s="1" t="str">
        <f t="shared" si="155"/>
        <v xml:space="preserve">Soyuz U </v>
      </c>
      <c r="E3329" s="1" t="s">
        <v>346</v>
      </c>
      <c r="F3329" s="7" t="str">
        <f>TEXT(DATE(MID(H3329, 13, 4), CHOOSE(MATCH( MID(H3329, 5, 3), {"Jan","Feb","Mar","Apr","May","Jun","Jul","Aug","Sep","Oct","Nov","Dec"}, 0), 1, 2, 3, 4, 5, 6, 7, 8, 9, 10, 11, 12), MID(H3329, 9, 2)), "yyyy-mm-dd")</f>
        <v>1988-10-13</v>
      </c>
      <c r="G3329" s="1" t="s">
        <v>6814</v>
      </c>
      <c r="H3329" s="1" t="s">
        <v>6813</v>
      </c>
    </row>
    <row r="3330" spans="1:8" hidden="1" x14ac:dyDescent="0.3">
      <c r="A3330" s="1" t="s">
        <v>4483</v>
      </c>
      <c r="B3330" s="1" t="str">
        <f t="shared" si="154"/>
        <v>Russia</v>
      </c>
      <c r="C3330" s="5" t="str">
        <f t="shared" ref="C3330:C3393" si="156">TEXT(F3330, "yyyy")</f>
        <v>1988</v>
      </c>
      <c r="D3330" s="1" t="str">
        <f t="shared" si="155"/>
        <v xml:space="preserve">Tsyklon-3 </v>
      </c>
      <c r="E3330" s="1" t="s">
        <v>346</v>
      </c>
      <c r="F3330" s="7" t="str">
        <f>TEXT(DATE(MID(H3330, 13, 4), CHOOSE(MATCH( MID(H3330, 5, 3), {"Jan","Feb","Mar","Apr","May","Jun","Jul","Aug","Sep","Oct","Nov","Dec"}, 0), 1, 2, 3, 4, 5, 6, 7, 8, 9, 10, 11, 12), MID(H3330, 9, 2)), "yyyy-mm-dd")</f>
        <v>1988-10-11</v>
      </c>
      <c r="G3330" s="1" t="s">
        <v>6816</v>
      </c>
      <c r="H3330" s="1" t="s">
        <v>6815</v>
      </c>
    </row>
    <row r="3331" spans="1:8" hidden="1" x14ac:dyDescent="0.3">
      <c r="A3331" s="1" t="s">
        <v>6615</v>
      </c>
      <c r="B3331" s="1" t="str">
        <f t="shared" ref="B3331:B3394" si="157">TRIM(MID(A3331, FIND("|", SUBSTITUTE(A3331, ",", "|", LEN(A3331) - LEN(SUBSTITUTE(A3331,",", "" )))) + 1, LEN(A3331)))</f>
        <v>Russia</v>
      </c>
      <c r="C3331" s="5" t="str">
        <f t="shared" si="156"/>
        <v>1988</v>
      </c>
      <c r="D3331" s="1" t="str">
        <f t="shared" ref="D3331:D3394" si="158">LEFT(G3331, FIND("|", G3331) - 1)</f>
        <v xml:space="preserve">Molniya-M /Block 2BL </v>
      </c>
      <c r="E3331" s="1" t="s">
        <v>346</v>
      </c>
      <c r="F3331" s="7" t="str">
        <f>TEXT(DATE(MID(H3331, 13, 4), CHOOSE(MATCH( MID(H3331, 5, 3), {"Jan","Feb","Mar","Apr","May","Jun","Jul","Aug","Sep","Oct","Nov","Dec"}, 0), 1, 2, 3, 4, 5, 6, 7, 8, 9, 10, 11, 12), MID(H3331, 9, 2)), "yyyy-mm-dd")</f>
        <v>1988-10-03</v>
      </c>
      <c r="G3331" s="1" t="s">
        <v>6818</v>
      </c>
      <c r="H3331" s="1" t="s">
        <v>6817</v>
      </c>
    </row>
    <row r="3332" spans="1:8" hidden="1" x14ac:dyDescent="0.3">
      <c r="A3332" s="1" t="s">
        <v>30</v>
      </c>
      <c r="B3332" s="1" t="str">
        <f t="shared" si="157"/>
        <v>USA</v>
      </c>
      <c r="C3332" s="5" t="str">
        <f t="shared" si="156"/>
        <v>1988</v>
      </c>
      <c r="D3332" s="1" t="str">
        <f t="shared" si="158"/>
        <v xml:space="preserve">Space Shuttle Discovery </v>
      </c>
      <c r="E3332" s="1" t="s">
        <v>346</v>
      </c>
      <c r="F3332" s="7" t="str">
        <f>TEXT(DATE(MID(H3332, 13, 4), CHOOSE(MATCH( MID(H3332, 5, 3), {"Jan","Feb","Mar","Apr","May","Jun","Jul","Aug","Sep","Oct","Nov","Dec"}, 0), 1, 2, 3, 4, 5, 6, 7, 8, 9, 10, 11, 12), MID(H3332, 9, 2)), "yyyy-mm-dd")</f>
        <v>1988-09-29</v>
      </c>
      <c r="G3332" s="1" t="s">
        <v>6820</v>
      </c>
      <c r="H3332" s="1" t="s">
        <v>6819</v>
      </c>
    </row>
    <row r="3333" spans="1:8" hidden="1" x14ac:dyDescent="0.3">
      <c r="A3333" s="1" t="s">
        <v>6615</v>
      </c>
      <c r="B3333" s="1" t="str">
        <f t="shared" si="157"/>
        <v>Russia</v>
      </c>
      <c r="C3333" s="5" t="str">
        <f t="shared" si="156"/>
        <v>1988</v>
      </c>
      <c r="D3333" s="1" t="str">
        <f t="shared" si="158"/>
        <v xml:space="preserve">Molniya-M /Block ML </v>
      </c>
      <c r="E3333" s="1" t="s">
        <v>346</v>
      </c>
      <c r="F3333" s="7" t="str">
        <f>TEXT(DATE(MID(H3333, 13, 4), CHOOSE(MATCH( MID(H3333, 5, 3), {"Jan","Feb","Mar","Apr","May","Jun","Jul","Aug","Sep","Oct","Nov","Dec"}, 0), 1, 2, 3, 4, 5, 6, 7, 8, 9, 10, 11, 12), MID(H3333, 9, 2)), "yyyy-mm-dd")</f>
        <v>1988-09-29</v>
      </c>
      <c r="G3333" s="1" t="s">
        <v>6822</v>
      </c>
      <c r="H3333" s="1" t="s">
        <v>6821</v>
      </c>
    </row>
    <row r="3334" spans="1:8" hidden="1" x14ac:dyDescent="0.3">
      <c r="A3334" s="1" t="s">
        <v>5557</v>
      </c>
      <c r="B3334" s="1" t="str">
        <f t="shared" si="157"/>
        <v>USA</v>
      </c>
      <c r="C3334" s="5" t="str">
        <f t="shared" si="156"/>
        <v>1988</v>
      </c>
      <c r="D3334" s="1" t="str">
        <f t="shared" si="158"/>
        <v xml:space="preserve">Atlas-E/F Star-37S-ISS </v>
      </c>
      <c r="E3334" s="1" t="s">
        <v>346</v>
      </c>
      <c r="F3334" s="7" t="str">
        <f>TEXT(DATE(MID(H3334, 13, 4), CHOOSE(MATCH( MID(H3334, 5, 3), {"Jan","Feb","Mar","Apr","May","Jun","Jul","Aug","Sep","Oct","Nov","Dec"}, 0), 1, 2, 3, 4, 5, 6, 7, 8, 9, 10, 11, 12), MID(H3334, 9, 2)), "yyyy-mm-dd")</f>
        <v>1988-09-24</v>
      </c>
      <c r="G3334" s="1" t="s">
        <v>6824</v>
      </c>
      <c r="H3334" s="1" t="s">
        <v>6823</v>
      </c>
    </row>
    <row r="3335" spans="1:8" hidden="1" x14ac:dyDescent="0.3">
      <c r="A3335" s="1" t="s">
        <v>3038</v>
      </c>
      <c r="B3335" s="1" t="str">
        <f t="shared" si="157"/>
        <v>Russia</v>
      </c>
      <c r="C3335" s="5" t="str">
        <f t="shared" si="156"/>
        <v>1988</v>
      </c>
      <c r="D3335" s="1" t="str">
        <f t="shared" si="158"/>
        <v xml:space="preserve">Soyuz U </v>
      </c>
      <c r="E3335" s="1" t="s">
        <v>346</v>
      </c>
      <c r="F3335" s="7" t="str">
        <f>TEXT(DATE(MID(H3335, 13, 4), CHOOSE(MATCH( MID(H3335, 5, 3), {"Jan","Feb","Mar","Apr","May","Jun","Jul","Aug","Sep","Oct","Nov","Dec"}, 0), 1, 2, 3, 4, 5, 6, 7, 8, 9, 10, 11, 12), MID(H3335, 9, 2)), "yyyy-mm-dd")</f>
        <v>1988-09-22</v>
      </c>
      <c r="G3335" s="1" t="s">
        <v>6826</v>
      </c>
      <c r="H3335" s="1" t="s">
        <v>6825</v>
      </c>
    </row>
    <row r="3336" spans="1:8" hidden="1" x14ac:dyDescent="0.3">
      <c r="A3336" s="1" t="s">
        <v>498</v>
      </c>
      <c r="B3336" s="1" t="str">
        <f t="shared" si="157"/>
        <v>Israel</v>
      </c>
      <c r="C3336" s="5" t="str">
        <f t="shared" si="156"/>
        <v>1988</v>
      </c>
      <c r="D3336" s="1" t="str">
        <f t="shared" si="158"/>
        <v xml:space="preserve">Shavit </v>
      </c>
      <c r="E3336" s="1" t="s">
        <v>346</v>
      </c>
      <c r="F3336" s="7" t="str">
        <f>TEXT(DATE(MID(H3336, 13, 4), CHOOSE(MATCH( MID(H3336, 5, 3), {"Jan","Feb","Mar","Apr","May","Jun","Jul","Aug","Sep","Oct","Nov","Dec"}, 0), 1, 2, 3, 4, 5, 6, 7, 8, 9, 10, 11, 12), MID(H3336, 9, 2)), "yyyy-mm-dd")</f>
        <v>1988-09-19</v>
      </c>
      <c r="G3336" s="1" t="s">
        <v>6828</v>
      </c>
      <c r="H3336" s="1" t="s">
        <v>6827</v>
      </c>
    </row>
    <row r="3337" spans="1:8" hidden="1" x14ac:dyDescent="0.3">
      <c r="A3337" s="1" t="s">
        <v>61</v>
      </c>
      <c r="B3337" s="1" t="str">
        <f t="shared" si="157"/>
        <v>Japan</v>
      </c>
      <c r="C3337" s="5" t="str">
        <f t="shared" si="156"/>
        <v>1988</v>
      </c>
      <c r="D3337" s="1" t="str">
        <f t="shared" si="158"/>
        <v xml:space="preserve">H-I UM-129A (9SO) </v>
      </c>
      <c r="E3337" s="1" t="s">
        <v>346</v>
      </c>
      <c r="F3337" s="7" t="str">
        <f>TEXT(DATE(MID(H3337, 13, 4), CHOOSE(MATCH( MID(H3337, 5, 3), {"Jan","Feb","Mar","Apr","May","Jun","Jul","Aug","Sep","Oct","Nov","Dec"}, 0), 1, 2, 3, 4, 5, 6, 7, 8, 9, 10, 11, 12), MID(H3337, 9, 2)), "yyyy-mm-dd")</f>
        <v>1988-09-16</v>
      </c>
      <c r="G3337" s="1" t="s">
        <v>6830</v>
      </c>
      <c r="H3337" s="1" t="s">
        <v>6829</v>
      </c>
    </row>
    <row r="3338" spans="1:8" hidden="1" x14ac:dyDescent="0.3">
      <c r="A3338" s="1" t="s">
        <v>529</v>
      </c>
      <c r="B3338" s="1" t="str">
        <f t="shared" si="157"/>
        <v>Kazakhstan</v>
      </c>
      <c r="C3338" s="5" t="str">
        <f t="shared" si="156"/>
        <v>1988</v>
      </c>
      <c r="D3338" s="1" t="str">
        <f t="shared" si="158"/>
        <v xml:space="preserve">Proton K/Block-DM-2 </v>
      </c>
      <c r="E3338" s="1" t="s">
        <v>346</v>
      </c>
      <c r="F3338" s="7" t="str">
        <f>TEXT(DATE(MID(H3338, 13, 4), CHOOSE(MATCH( MID(H3338, 5, 3), {"Jan","Feb","Mar","Apr","May","Jun","Jul","Aug","Sep","Oct","Nov","Dec"}, 0), 1, 2, 3, 4, 5, 6, 7, 8, 9, 10, 11, 12), MID(H3338, 9, 2)), "yyyy-mm-dd")</f>
        <v>1988-09-16</v>
      </c>
      <c r="G3338" s="1" t="s">
        <v>6832</v>
      </c>
      <c r="H3338" s="1" t="s">
        <v>6831</v>
      </c>
    </row>
    <row r="3339" spans="1:8" hidden="1" x14ac:dyDescent="0.3">
      <c r="A3339" s="1" t="s">
        <v>6615</v>
      </c>
      <c r="B3339" s="1" t="str">
        <f t="shared" si="157"/>
        <v>Russia</v>
      </c>
      <c r="C3339" s="5" t="str">
        <f t="shared" si="156"/>
        <v>1988</v>
      </c>
      <c r="D3339" s="1" t="str">
        <f t="shared" si="158"/>
        <v xml:space="preserve">Soyuz U </v>
      </c>
      <c r="E3339" s="1" t="s">
        <v>346</v>
      </c>
      <c r="F3339" s="7" t="str">
        <f>TEXT(DATE(MID(H3339, 13, 4), CHOOSE(MATCH( MID(H3339, 5, 3), {"Jan","Feb","Mar","Apr","May","Jun","Jul","Aug","Sep","Oct","Nov","Dec"}, 0), 1, 2, 3, 4, 5, 6, 7, 8, 9, 10, 11, 12), MID(H3339, 9, 2)), "yyyy-mm-dd")</f>
        <v>1988-09-15</v>
      </c>
      <c r="G3339" s="1" t="s">
        <v>6834</v>
      </c>
      <c r="H3339" s="1" t="s">
        <v>6833</v>
      </c>
    </row>
    <row r="3340" spans="1:8" hidden="1" x14ac:dyDescent="0.3">
      <c r="A3340" s="1" t="s">
        <v>1630</v>
      </c>
      <c r="B3340" s="1" t="str">
        <f t="shared" si="157"/>
        <v>Kazakhstan</v>
      </c>
      <c r="C3340" s="5" t="str">
        <f t="shared" si="156"/>
        <v>1988</v>
      </c>
      <c r="D3340" s="1" t="str">
        <f t="shared" si="158"/>
        <v xml:space="preserve">Soyuz U2 </v>
      </c>
      <c r="E3340" s="1" t="s">
        <v>346</v>
      </c>
      <c r="F3340" s="7" t="str">
        <f>TEXT(DATE(MID(H3340, 13, 4), CHOOSE(MATCH( MID(H3340, 5, 3), {"Jan","Feb","Mar","Apr","May","Jun","Jul","Aug","Sep","Oct","Nov","Dec"}, 0), 1, 2, 3, 4, 5, 6, 7, 8, 9, 10, 11, 12), MID(H3340, 9, 2)), "yyyy-mm-dd")</f>
        <v>1988-09-09</v>
      </c>
      <c r="G3340" s="1" t="s">
        <v>6836</v>
      </c>
      <c r="H3340" s="1" t="s">
        <v>6835</v>
      </c>
    </row>
    <row r="3341" spans="1:8" hidden="1" x14ac:dyDescent="0.3">
      <c r="A3341" s="1" t="s">
        <v>6615</v>
      </c>
      <c r="B3341" s="1" t="str">
        <f t="shared" si="157"/>
        <v>Russia</v>
      </c>
      <c r="C3341" s="5" t="str">
        <f t="shared" si="156"/>
        <v>1988</v>
      </c>
      <c r="D3341" s="1" t="str">
        <f t="shared" si="158"/>
        <v xml:space="preserve">Soyuz U </v>
      </c>
      <c r="E3341" s="1" t="s">
        <v>346</v>
      </c>
      <c r="F3341" s="7" t="str">
        <f>TEXT(DATE(MID(H3341, 13, 4), CHOOSE(MATCH( MID(H3341, 5, 3), {"Jan","Feb","Mar","Apr","May","Jun","Jul","Aug","Sep","Oct","Nov","Dec"}, 0), 1, 2, 3, 4, 5, 6, 7, 8, 9, 10, 11, 12), MID(H3341, 9, 2)), "yyyy-mm-dd")</f>
        <v>1988-09-09</v>
      </c>
      <c r="G3341" s="1" t="s">
        <v>6838</v>
      </c>
      <c r="H3341" s="1" t="s">
        <v>6837</v>
      </c>
    </row>
    <row r="3342" spans="1:8" hidden="1" x14ac:dyDescent="0.3">
      <c r="A3342" s="1" t="s">
        <v>4338</v>
      </c>
      <c r="B3342" s="1" t="str">
        <f t="shared" si="157"/>
        <v>France</v>
      </c>
      <c r="C3342" s="5" t="str">
        <f t="shared" si="156"/>
        <v>1988</v>
      </c>
      <c r="D3342" s="1" t="str">
        <f t="shared" si="158"/>
        <v xml:space="preserve">Ariane 3 </v>
      </c>
      <c r="E3342" s="1" t="s">
        <v>346</v>
      </c>
      <c r="F3342" s="7" t="str">
        <f>TEXT(DATE(MID(H3342, 13, 4), CHOOSE(MATCH( MID(H3342, 5, 3), {"Jan","Feb","Mar","Apr","May","Jun","Jul","Aug","Sep","Oct","Nov","Dec"}, 0), 1, 2, 3, 4, 5, 6, 7, 8, 9, 10, 11, 12), MID(H3342, 9, 2)), "yyyy-mm-dd")</f>
        <v>1988-09-08</v>
      </c>
      <c r="G3342" s="1" t="s">
        <v>6840</v>
      </c>
      <c r="H3342" s="1" t="s">
        <v>6839</v>
      </c>
    </row>
    <row r="3343" spans="1:8" hidden="1" x14ac:dyDescent="0.3">
      <c r="A3343" s="1" t="s">
        <v>3524</v>
      </c>
      <c r="B3343" s="1" t="str">
        <f t="shared" si="157"/>
        <v>China</v>
      </c>
      <c r="C3343" s="5" t="str">
        <f t="shared" si="156"/>
        <v>1988</v>
      </c>
      <c r="D3343" s="1" t="str">
        <f t="shared" si="158"/>
        <v xml:space="preserve">Long March 4A </v>
      </c>
      <c r="E3343" s="1" t="s">
        <v>346</v>
      </c>
      <c r="F3343" s="7" t="str">
        <f>TEXT(DATE(MID(H3343, 13, 4), CHOOSE(MATCH( MID(H3343, 5, 3), {"Jan","Feb","Mar","Apr","May","Jun","Jul","Aug","Sep","Oct","Nov","Dec"}, 0), 1, 2, 3, 4, 5, 6, 7, 8, 9, 10, 11, 12), MID(H3343, 9, 2)), "yyyy-mm-dd")</f>
        <v>1988-09-06</v>
      </c>
      <c r="G3343" s="1" t="s">
        <v>6842</v>
      </c>
      <c r="H3343" s="1" t="s">
        <v>6841</v>
      </c>
    </row>
    <row r="3344" spans="1:8" hidden="1" x14ac:dyDescent="0.3">
      <c r="A3344" s="1" t="s">
        <v>3038</v>
      </c>
      <c r="B3344" s="1" t="str">
        <f t="shared" si="157"/>
        <v>Russia</v>
      </c>
      <c r="C3344" s="5" t="str">
        <f t="shared" si="156"/>
        <v>1988</v>
      </c>
      <c r="D3344" s="1" t="str">
        <f t="shared" si="158"/>
        <v xml:space="preserve">Soyuz U </v>
      </c>
      <c r="E3344" s="1" t="s">
        <v>346</v>
      </c>
      <c r="F3344" s="7" t="str">
        <f>TEXT(DATE(MID(H3344, 13, 4), CHOOSE(MATCH( MID(H3344, 5, 3), {"Jan","Feb","Mar","Apr","May","Jun","Jul","Aug","Sep","Oct","Nov","Dec"}, 0), 1, 2, 3, 4, 5, 6, 7, 8, 9, 10, 11, 12), MID(H3344, 9, 2)), "yyyy-mm-dd")</f>
        <v>1988-09-06</v>
      </c>
      <c r="G3344" s="1" t="s">
        <v>6844</v>
      </c>
      <c r="H3344" s="1" t="s">
        <v>6843</v>
      </c>
    </row>
    <row r="3345" spans="1:8" hidden="1" x14ac:dyDescent="0.3">
      <c r="A3345" s="1" t="s">
        <v>4249</v>
      </c>
      <c r="B3345" s="1" t="str">
        <f t="shared" si="157"/>
        <v>USA</v>
      </c>
      <c r="C3345" s="5" t="str">
        <f t="shared" si="156"/>
        <v>1988</v>
      </c>
      <c r="D3345" s="1" t="str">
        <f t="shared" si="158"/>
        <v xml:space="preserve">Titan II(23)G </v>
      </c>
      <c r="E3345" s="1" t="s">
        <v>346</v>
      </c>
      <c r="F3345" s="7" t="str">
        <f>TEXT(DATE(MID(H3345, 13, 4), CHOOSE(MATCH( MID(H3345, 5, 3), {"Jan","Feb","Mar","Apr","May","Jun","Jul","Aug","Sep","Oct","Nov","Dec"}, 0), 1, 2, 3, 4, 5, 6, 7, 8, 9, 10, 11, 12), MID(H3345, 9, 2)), "yyyy-mm-dd")</f>
        <v>1988-09-05</v>
      </c>
      <c r="G3345" s="1" t="s">
        <v>6846</v>
      </c>
      <c r="H3345" s="1" t="s">
        <v>6845</v>
      </c>
    </row>
    <row r="3346" spans="1:8" hidden="1" x14ac:dyDescent="0.3">
      <c r="A3346" s="1" t="s">
        <v>11</v>
      </c>
      <c r="B3346" s="1" t="str">
        <f t="shared" si="157"/>
        <v>USA</v>
      </c>
      <c r="C3346" s="5" t="str">
        <f t="shared" si="156"/>
        <v>1988</v>
      </c>
      <c r="D3346" s="1" t="str">
        <f t="shared" si="158"/>
        <v xml:space="preserve">Titan 34D </v>
      </c>
      <c r="E3346" s="1" t="s">
        <v>346</v>
      </c>
      <c r="F3346" s="7" t="str">
        <f>TEXT(DATE(MID(H3346, 13, 4), CHOOSE(MATCH( MID(H3346, 5, 3), {"Jan","Feb","Mar","Apr","May","Jun","Jul","Aug","Sep","Oct","Nov","Dec"}, 0), 1, 2, 3, 4, 5, 6, 7, 8, 9, 10, 11, 12), MID(H3346, 9, 2)), "yyyy-mm-dd")</f>
        <v>1988-09-02</v>
      </c>
      <c r="G3346" s="1" t="s">
        <v>6848</v>
      </c>
      <c r="H3346" s="1" t="s">
        <v>6847</v>
      </c>
    </row>
    <row r="3347" spans="1:8" hidden="1" x14ac:dyDescent="0.3">
      <c r="A3347" s="1" t="s">
        <v>3038</v>
      </c>
      <c r="B3347" s="1" t="str">
        <f t="shared" si="157"/>
        <v>Russia</v>
      </c>
      <c r="C3347" s="5" t="str">
        <f t="shared" si="156"/>
        <v>1988</v>
      </c>
      <c r="D3347" s="1" t="str">
        <f t="shared" si="158"/>
        <v xml:space="preserve">Molniya-M /Block 2BL </v>
      </c>
      <c r="E3347" s="1" t="s">
        <v>346</v>
      </c>
      <c r="F3347" s="7" t="str">
        <f>TEXT(DATE(MID(H3347, 13, 4), CHOOSE(MATCH( MID(H3347, 5, 3), {"Jan","Feb","Mar","Apr","May","Jun","Jul","Aug","Sep","Oct","Nov","Dec"}, 0), 1, 2, 3, 4, 5, 6, 7, 8, 9, 10, 11, 12), MID(H3347, 9, 2)), "yyyy-mm-dd")</f>
        <v>1988-08-30</v>
      </c>
      <c r="G3347" s="1" t="s">
        <v>6850</v>
      </c>
      <c r="H3347" s="1" t="s">
        <v>6849</v>
      </c>
    </row>
    <row r="3348" spans="1:8" hidden="1" x14ac:dyDescent="0.3">
      <c r="A3348" s="1" t="s">
        <v>1630</v>
      </c>
      <c r="B3348" s="1" t="str">
        <f t="shared" si="157"/>
        <v>Kazakhstan</v>
      </c>
      <c r="C3348" s="5" t="str">
        <f t="shared" si="156"/>
        <v>1988</v>
      </c>
      <c r="D3348" s="1" t="str">
        <f t="shared" si="158"/>
        <v xml:space="preserve">Soyuz U2 </v>
      </c>
      <c r="E3348" s="1" t="s">
        <v>346</v>
      </c>
      <c r="F3348" s="7" t="str">
        <f>TEXT(DATE(MID(H3348, 13, 4), CHOOSE(MATCH( MID(H3348, 5, 3), {"Jan","Feb","Mar","Apr","May","Jun","Jul","Aug","Sep","Oct","Nov","Dec"}, 0), 1, 2, 3, 4, 5, 6, 7, 8, 9, 10, 11, 12), MID(H3348, 9, 2)), "yyyy-mm-dd")</f>
        <v>1988-08-29</v>
      </c>
      <c r="G3348" s="1" t="s">
        <v>6852</v>
      </c>
      <c r="H3348" s="1" t="s">
        <v>6851</v>
      </c>
    </row>
    <row r="3349" spans="1:8" hidden="1" x14ac:dyDescent="0.3">
      <c r="A3349" s="1" t="s">
        <v>5723</v>
      </c>
      <c r="B3349" s="1" t="str">
        <f t="shared" si="157"/>
        <v>USA</v>
      </c>
      <c r="C3349" s="5" t="str">
        <f t="shared" si="156"/>
        <v>1988</v>
      </c>
      <c r="D3349" s="1" t="str">
        <f t="shared" si="158"/>
        <v xml:space="preserve">Scout G1 </v>
      </c>
      <c r="E3349" s="1" t="s">
        <v>346</v>
      </c>
      <c r="F3349" s="7" t="str">
        <f>TEXT(DATE(MID(H3349, 13, 4), CHOOSE(MATCH( MID(H3349, 5, 3), {"Jan","Feb","Mar","Apr","May","Jun","Jul","Aug","Sep","Oct","Nov","Dec"}, 0), 1, 2, 3, 4, 5, 6, 7, 8, 9, 10, 11, 12), MID(H3349, 9, 2)), "yyyy-mm-dd")</f>
        <v>1988-08-25</v>
      </c>
      <c r="G3349" s="1" t="s">
        <v>6854</v>
      </c>
      <c r="H3349" s="1" t="s">
        <v>6853</v>
      </c>
    </row>
    <row r="3350" spans="1:8" hidden="1" x14ac:dyDescent="0.3">
      <c r="A3350" s="1" t="s">
        <v>6615</v>
      </c>
      <c r="B3350" s="1" t="str">
        <f t="shared" si="157"/>
        <v>Russia</v>
      </c>
      <c r="C3350" s="5" t="str">
        <f t="shared" si="156"/>
        <v>1988</v>
      </c>
      <c r="D3350" s="1" t="str">
        <f t="shared" si="158"/>
        <v xml:space="preserve">Soyuz U </v>
      </c>
      <c r="E3350" s="1" t="s">
        <v>346</v>
      </c>
      <c r="F3350" s="7" t="str">
        <f>TEXT(DATE(MID(H3350, 13, 4), CHOOSE(MATCH( MID(H3350, 5, 3), {"Jan","Feb","Mar","Apr","May","Jun","Jul","Aug","Sep","Oct","Nov","Dec"}, 0), 1, 2, 3, 4, 5, 6, 7, 8, 9, 10, 11, 12), MID(H3350, 9, 2)), "yyyy-mm-dd")</f>
        <v>1988-08-23</v>
      </c>
      <c r="G3350" s="1" t="s">
        <v>6856</v>
      </c>
      <c r="H3350" s="1" t="s">
        <v>6855</v>
      </c>
    </row>
    <row r="3351" spans="1:8" hidden="1" x14ac:dyDescent="0.3">
      <c r="A3351" s="1" t="s">
        <v>1630</v>
      </c>
      <c r="B3351" s="1" t="str">
        <f t="shared" si="157"/>
        <v>Kazakhstan</v>
      </c>
      <c r="C3351" s="5" t="str">
        <f t="shared" si="156"/>
        <v>1988</v>
      </c>
      <c r="D3351" s="1" t="str">
        <f t="shared" si="158"/>
        <v xml:space="preserve">Soyuz U </v>
      </c>
      <c r="E3351" s="1" t="s">
        <v>346</v>
      </c>
      <c r="F3351" s="7" t="str">
        <f>TEXT(DATE(MID(H3351, 13, 4), CHOOSE(MATCH( MID(H3351, 5, 3), {"Jan","Feb","Mar","Apr","May","Jun","Jul","Aug","Sep","Oct","Nov","Dec"}, 0), 1, 2, 3, 4, 5, 6, 7, 8, 9, 10, 11, 12), MID(H3351, 9, 2)), "yyyy-mm-dd")</f>
        <v>1988-08-23</v>
      </c>
      <c r="G3351" s="1" t="s">
        <v>6858</v>
      </c>
      <c r="H3351" s="1" t="s">
        <v>6857</v>
      </c>
    </row>
    <row r="3352" spans="1:8" hidden="1" x14ac:dyDescent="0.3">
      <c r="A3352" s="1" t="s">
        <v>6272</v>
      </c>
      <c r="B3352" s="1" t="str">
        <f t="shared" si="157"/>
        <v>Kazakhstan</v>
      </c>
      <c r="C3352" s="5" t="str">
        <f t="shared" si="156"/>
        <v>1988</v>
      </c>
      <c r="D3352" s="1" t="str">
        <f t="shared" si="158"/>
        <v xml:space="preserve">Proton K/Block-DM-2 </v>
      </c>
      <c r="E3352" s="1" t="s">
        <v>346</v>
      </c>
      <c r="F3352" s="7" t="str">
        <f>TEXT(DATE(MID(H3352, 13, 4), CHOOSE(MATCH( MID(H3352, 5, 3), {"Jan","Feb","Mar","Apr","May","Jun","Jul","Aug","Sep","Oct","Nov","Dec"}, 0), 1, 2, 3, 4, 5, 6, 7, 8, 9, 10, 11, 12), MID(H3352, 9, 2)), "yyyy-mm-dd")</f>
        <v>1988-08-18</v>
      </c>
      <c r="G3352" s="1" t="s">
        <v>6860</v>
      </c>
      <c r="H3352" s="1" t="s">
        <v>6859</v>
      </c>
    </row>
    <row r="3353" spans="1:8" hidden="1" x14ac:dyDescent="0.3">
      <c r="A3353" s="1" t="s">
        <v>1630</v>
      </c>
      <c r="B3353" s="1" t="str">
        <f t="shared" si="157"/>
        <v>Kazakhstan</v>
      </c>
      <c r="C3353" s="5" t="str">
        <f t="shared" si="156"/>
        <v>1988</v>
      </c>
      <c r="D3353" s="1" t="str">
        <f t="shared" si="158"/>
        <v xml:space="preserve">Soyuz U </v>
      </c>
      <c r="E3353" s="1" t="s">
        <v>346</v>
      </c>
      <c r="F3353" s="7" t="str">
        <f>TEXT(DATE(MID(H3353, 13, 4), CHOOSE(MATCH( MID(H3353, 5, 3), {"Jan","Feb","Mar","Apr","May","Jun","Jul","Aug","Sep","Oct","Nov","Dec"}, 0), 1, 2, 3, 4, 5, 6, 7, 8, 9, 10, 11, 12), MID(H3353, 9, 2)), "yyyy-mm-dd")</f>
        <v>1988-08-16</v>
      </c>
      <c r="G3353" s="1" t="s">
        <v>6862</v>
      </c>
      <c r="H3353" s="1" t="s">
        <v>6861</v>
      </c>
    </row>
    <row r="3354" spans="1:8" hidden="1" x14ac:dyDescent="0.3">
      <c r="A3354" s="1" t="s">
        <v>6615</v>
      </c>
      <c r="B3354" s="1" t="str">
        <f t="shared" si="157"/>
        <v>Russia</v>
      </c>
      <c r="C3354" s="5" t="str">
        <f t="shared" si="156"/>
        <v>1988</v>
      </c>
      <c r="D3354" s="1" t="str">
        <f t="shared" si="158"/>
        <v xml:space="preserve">Molniya-M /Block ML </v>
      </c>
      <c r="E3354" s="1" t="s">
        <v>346</v>
      </c>
      <c r="F3354" s="7" t="str">
        <f>TEXT(DATE(MID(H3354, 13, 4), CHOOSE(MATCH( MID(H3354, 5, 3), {"Jan","Feb","Mar","Apr","May","Jun","Jul","Aug","Sep","Oct","Nov","Dec"}, 0), 1, 2, 3, 4, 5, 6, 7, 8, 9, 10, 11, 12), MID(H3354, 9, 2)), "yyyy-mm-dd")</f>
        <v>1988-08-12</v>
      </c>
      <c r="G3354" s="1" t="s">
        <v>6864</v>
      </c>
      <c r="H3354" s="1" t="s">
        <v>6863</v>
      </c>
    </row>
    <row r="3355" spans="1:8" hidden="1" x14ac:dyDescent="0.3">
      <c r="A3355" s="1" t="s">
        <v>1630</v>
      </c>
      <c r="B3355" s="1" t="str">
        <f t="shared" si="157"/>
        <v>Kazakhstan</v>
      </c>
      <c r="C3355" s="5" t="str">
        <f t="shared" si="156"/>
        <v>1988</v>
      </c>
      <c r="D3355" s="1" t="str">
        <f t="shared" si="158"/>
        <v xml:space="preserve">Soyuz U </v>
      </c>
      <c r="E3355" s="1" t="s">
        <v>346</v>
      </c>
      <c r="F3355" s="7" t="str">
        <f>TEXT(DATE(MID(H3355, 13, 4), CHOOSE(MATCH( MID(H3355, 5, 3), {"Jan","Feb","Mar","Apr","May","Jun","Jul","Aug","Sep","Oct","Nov","Dec"}, 0), 1, 2, 3, 4, 5, 6, 7, 8, 9, 10, 11, 12), MID(H3355, 9, 2)), "yyyy-mm-dd")</f>
        <v>1988-08-08</v>
      </c>
      <c r="G3355" s="1" t="s">
        <v>6866</v>
      </c>
      <c r="H3355" s="1" t="s">
        <v>6865</v>
      </c>
    </row>
    <row r="3356" spans="1:8" hidden="1" x14ac:dyDescent="0.3">
      <c r="A3356" s="1" t="s">
        <v>5301</v>
      </c>
      <c r="B3356" s="1" t="str">
        <f t="shared" si="157"/>
        <v>China</v>
      </c>
      <c r="C3356" s="5" t="str">
        <f t="shared" si="156"/>
        <v>1988</v>
      </c>
      <c r="D3356" s="1" t="str">
        <f t="shared" si="158"/>
        <v xml:space="preserve">Long March 2C </v>
      </c>
      <c r="E3356" s="1" t="s">
        <v>8</v>
      </c>
      <c r="F3356" s="7" t="str">
        <f>TEXT(DATE(MID(H3356, 13, 4), CHOOSE(MATCH( MID(H3356, 5, 3), {"Jan","Feb","Mar","Apr","May","Jun","Jul","Aug","Sep","Oct","Nov","Dec"}, 0), 1, 2, 3, 4, 5, 6, 7, 8, 9, 10, 11, 12), MID(H3356, 9, 2)), "yyyy-mm-dd")</f>
        <v>1988-08-05</v>
      </c>
      <c r="G3356" s="1" t="s">
        <v>6868</v>
      </c>
      <c r="H3356" s="1" t="s">
        <v>6867</v>
      </c>
    </row>
    <row r="3357" spans="1:8" hidden="1" x14ac:dyDescent="0.3">
      <c r="A3357" s="1" t="s">
        <v>529</v>
      </c>
      <c r="B3357" s="1" t="str">
        <f t="shared" si="157"/>
        <v>Kazakhstan</v>
      </c>
      <c r="C3357" s="5" t="str">
        <f t="shared" si="156"/>
        <v>1988</v>
      </c>
      <c r="D3357" s="1" t="str">
        <f t="shared" si="158"/>
        <v xml:space="preserve">Proton K/Block-DM-2 </v>
      </c>
      <c r="E3357" s="1" t="s">
        <v>346</v>
      </c>
      <c r="F3357" s="7" t="str">
        <f>TEXT(DATE(MID(H3357, 13, 4), CHOOSE(MATCH( MID(H3357, 5, 3), {"Jan","Feb","Mar","Apr","May","Jun","Jul","Aug","Sep","Oct","Nov","Dec"}, 0), 1, 2, 3, 4, 5, 6, 7, 8, 9, 10, 11, 12), MID(H3357, 9, 2)), "yyyy-mm-dd")</f>
        <v>1988-08-01</v>
      </c>
      <c r="G3357" s="1" t="s">
        <v>6870</v>
      </c>
      <c r="H3357" s="1" t="s">
        <v>6869</v>
      </c>
    </row>
    <row r="3358" spans="1:8" hidden="1" x14ac:dyDescent="0.3">
      <c r="A3358" s="1" t="s">
        <v>3373</v>
      </c>
      <c r="B3358" s="1" t="str">
        <f t="shared" si="157"/>
        <v>Russia</v>
      </c>
      <c r="C3358" s="5" t="str">
        <f t="shared" si="156"/>
        <v>1988</v>
      </c>
      <c r="D3358" s="1" t="str">
        <f t="shared" si="158"/>
        <v xml:space="preserve">Cosmos-3M </v>
      </c>
      <c r="E3358" s="1" t="s">
        <v>346</v>
      </c>
      <c r="F3358" s="7" t="str">
        <f>TEXT(DATE(MID(H3358, 13, 4), CHOOSE(MATCH( MID(H3358, 5, 3), {"Jan","Feb","Mar","Apr","May","Jun","Jul","Aug","Sep","Oct","Nov","Dec"}, 0), 1, 2, 3, 4, 5, 6, 7, 8, 9, 10, 11, 12), MID(H3358, 9, 2)), "yyyy-mm-dd")</f>
        <v>1988-07-28</v>
      </c>
      <c r="G3358" s="1" t="s">
        <v>6872</v>
      </c>
      <c r="H3358" s="1" t="s">
        <v>6871</v>
      </c>
    </row>
    <row r="3359" spans="1:8" hidden="1" x14ac:dyDescent="0.3">
      <c r="A3359" s="1" t="s">
        <v>5</v>
      </c>
      <c r="B3359" s="1" t="str">
        <f t="shared" si="157"/>
        <v>Russia</v>
      </c>
      <c r="C3359" s="5" t="str">
        <f t="shared" si="156"/>
        <v>1988</v>
      </c>
      <c r="D3359" s="1" t="str">
        <f t="shared" si="158"/>
        <v xml:space="preserve">Soyuz U </v>
      </c>
      <c r="E3359" s="1" t="s">
        <v>346</v>
      </c>
      <c r="F3359" s="7" t="str">
        <f>TEXT(DATE(MID(H3359, 13, 4), CHOOSE(MATCH( MID(H3359, 5, 3), {"Jan","Feb","Mar","Apr","May","Jun","Jul","Aug","Sep","Oct","Nov","Dec"}, 0), 1, 2, 3, 4, 5, 6, 7, 8, 9, 10, 11, 12), MID(H3359, 9, 2)), "yyyy-mm-dd")</f>
        <v>1988-07-27</v>
      </c>
      <c r="G3359" s="1" t="s">
        <v>6874</v>
      </c>
      <c r="H3359" s="1" t="s">
        <v>6873</v>
      </c>
    </row>
    <row r="3360" spans="1:8" hidden="1" x14ac:dyDescent="0.3">
      <c r="A3360" s="1" t="s">
        <v>3566</v>
      </c>
      <c r="B3360" s="1" t="str">
        <f t="shared" si="157"/>
        <v>Russia</v>
      </c>
      <c r="C3360" s="5" t="str">
        <f t="shared" si="156"/>
        <v>1988</v>
      </c>
      <c r="D3360" s="1" t="str">
        <f t="shared" si="158"/>
        <v xml:space="preserve">Tsyklon-3 </v>
      </c>
      <c r="E3360" s="1" t="s">
        <v>346</v>
      </c>
      <c r="F3360" s="7" t="str">
        <f>TEXT(DATE(MID(H3360, 13, 4), CHOOSE(MATCH( MID(H3360, 5, 3), {"Jan","Feb","Mar","Apr","May","Jun","Jul","Aug","Sep","Oct","Nov","Dec"}, 0), 1, 2, 3, 4, 5, 6, 7, 8, 9, 10, 11, 12), MID(H3360, 9, 2)), "yyyy-mm-dd")</f>
        <v>1988-07-26</v>
      </c>
      <c r="G3360" s="1" t="s">
        <v>6876</v>
      </c>
      <c r="H3360" s="1" t="s">
        <v>6875</v>
      </c>
    </row>
    <row r="3361" spans="1:8" hidden="1" x14ac:dyDescent="0.3">
      <c r="A3361" s="1" t="s">
        <v>6657</v>
      </c>
      <c r="B3361" s="1" t="str">
        <f t="shared" si="157"/>
        <v>France</v>
      </c>
      <c r="C3361" s="5" t="str">
        <f t="shared" si="156"/>
        <v>1988</v>
      </c>
      <c r="D3361" s="1" t="str">
        <f t="shared" si="158"/>
        <v xml:space="preserve">Ariane 3 </v>
      </c>
      <c r="E3361" s="1" t="s">
        <v>346</v>
      </c>
      <c r="F3361" s="7" t="str">
        <f>TEXT(DATE(MID(H3361, 13, 4), CHOOSE(MATCH( MID(H3361, 5, 3), {"Jan","Feb","Mar","Apr","May","Jun","Jul","Aug","Sep","Oct","Nov","Dec"}, 0), 1, 2, 3, 4, 5, 6, 7, 8, 9, 10, 11, 12), MID(H3361, 9, 2)), "yyyy-mm-dd")</f>
        <v>1988-07-21</v>
      </c>
      <c r="G3361" s="1" t="s">
        <v>6878</v>
      </c>
      <c r="H3361" s="1" t="s">
        <v>6877</v>
      </c>
    </row>
    <row r="3362" spans="1:8" hidden="1" x14ac:dyDescent="0.3">
      <c r="A3362" s="1" t="s">
        <v>1561</v>
      </c>
      <c r="B3362" s="1" t="str">
        <f t="shared" si="157"/>
        <v>Russia</v>
      </c>
      <c r="C3362" s="5" t="str">
        <f t="shared" si="156"/>
        <v>1988</v>
      </c>
      <c r="D3362" s="1" t="str">
        <f t="shared" si="158"/>
        <v xml:space="preserve">Cosmos-3M </v>
      </c>
      <c r="E3362" s="1" t="s">
        <v>346</v>
      </c>
      <c r="F3362" s="7" t="str">
        <f>TEXT(DATE(MID(H3362, 13, 4), CHOOSE(MATCH( MID(H3362, 5, 3), {"Jan","Feb","Mar","Apr","May","Jun","Jul","Aug","Sep","Oct","Nov","Dec"}, 0), 1, 2, 3, 4, 5, 6, 7, 8, 9, 10, 11, 12), MID(H3362, 9, 2)), "yyyy-mm-dd")</f>
        <v>1988-07-18</v>
      </c>
      <c r="G3362" s="1" t="s">
        <v>6880</v>
      </c>
      <c r="H3362" s="1" t="s">
        <v>6879</v>
      </c>
    </row>
    <row r="3363" spans="1:8" hidden="1" x14ac:dyDescent="0.3">
      <c r="A3363" s="1" t="s">
        <v>1630</v>
      </c>
      <c r="B3363" s="1" t="str">
        <f t="shared" si="157"/>
        <v>Kazakhstan</v>
      </c>
      <c r="C3363" s="5" t="str">
        <f t="shared" si="156"/>
        <v>1988</v>
      </c>
      <c r="D3363" s="1" t="str">
        <f t="shared" si="158"/>
        <v xml:space="preserve">Soyuz U2 </v>
      </c>
      <c r="E3363" s="1" t="s">
        <v>346</v>
      </c>
      <c r="F3363" s="7" t="str">
        <f>TEXT(DATE(MID(H3363, 13, 4), CHOOSE(MATCH( MID(H3363, 5, 3), {"Jan","Feb","Mar","Apr","May","Jun","Jul","Aug","Sep","Oct","Nov","Dec"}, 0), 1, 2, 3, 4, 5, 6, 7, 8, 9, 10, 11, 12), MID(H3363, 9, 2)), "yyyy-mm-dd")</f>
        <v>1988-07-18</v>
      </c>
      <c r="G3363" s="1" t="s">
        <v>6882</v>
      </c>
      <c r="H3363" s="1" t="s">
        <v>6881</v>
      </c>
    </row>
    <row r="3364" spans="1:8" hidden="1" x14ac:dyDescent="0.3">
      <c r="A3364" s="1" t="s">
        <v>3373</v>
      </c>
      <c r="B3364" s="1" t="str">
        <f t="shared" si="157"/>
        <v>Russia</v>
      </c>
      <c r="C3364" s="5" t="str">
        <f t="shared" si="156"/>
        <v>1988</v>
      </c>
      <c r="D3364" s="1" t="str">
        <f t="shared" si="158"/>
        <v xml:space="preserve">Cosmos-3M </v>
      </c>
      <c r="E3364" s="1" t="s">
        <v>346</v>
      </c>
      <c r="F3364" s="7" t="str">
        <f>TEXT(DATE(MID(H3364, 13, 4), CHOOSE(MATCH( MID(H3364, 5, 3), {"Jan","Feb","Mar","Apr","May","Jun","Jul","Aug","Sep","Oct","Nov","Dec"}, 0), 1, 2, 3, 4, 5, 6, 7, 8, 9, 10, 11, 12), MID(H3364, 9, 2)), "yyyy-mm-dd")</f>
        <v>1988-07-14</v>
      </c>
      <c r="G3364" s="1" t="s">
        <v>6884</v>
      </c>
      <c r="H3364" s="1" t="s">
        <v>6883</v>
      </c>
    </row>
    <row r="3365" spans="1:8" hidden="1" x14ac:dyDescent="0.3">
      <c r="A3365" s="1" t="s">
        <v>5726</v>
      </c>
      <c r="B3365" s="1" t="str">
        <f t="shared" si="157"/>
        <v>India</v>
      </c>
      <c r="C3365" s="5" t="str">
        <f t="shared" si="156"/>
        <v>1988</v>
      </c>
      <c r="D3365" s="1" t="str">
        <f t="shared" si="158"/>
        <v xml:space="preserve">ASLV </v>
      </c>
      <c r="E3365" s="1" t="s">
        <v>346</v>
      </c>
      <c r="F3365" s="7" t="str">
        <f>TEXT(DATE(MID(H3365, 13, 4), CHOOSE(MATCH( MID(H3365, 5, 3), {"Jan","Feb","Mar","Apr","May","Jun","Jul","Aug","Sep","Oct","Nov","Dec"}, 0), 1, 2, 3, 4, 5, 6, 7, 8, 9, 10, 11, 12), MID(H3365, 9, 2)), "yyyy-mm-dd")</f>
        <v>1988-07-13</v>
      </c>
      <c r="G3365" s="1" t="s">
        <v>6886</v>
      </c>
      <c r="H3365" s="1" t="s">
        <v>6885</v>
      </c>
    </row>
    <row r="3366" spans="1:8" hidden="1" x14ac:dyDescent="0.3">
      <c r="A3366" s="1" t="s">
        <v>6272</v>
      </c>
      <c r="B3366" s="1" t="str">
        <f t="shared" si="157"/>
        <v>Kazakhstan</v>
      </c>
      <c r="C3366" s="5" t="str">
        <f t="shared" si="156"/>
        <v>1988</v>
      </c>
      <c r="D3366" s="1" t="str">
        <f t="shared" si="158"/>
        <v xml:space="preserve">Proton-K/Block D-2 </v>
      </c>
      <c r="E3366" s="1" t="s">
        <v>346</v>
      </c>
      <c r="F3366" s="7" t="str">
        <f>TEXT(DATE(MID(H3366, 13, 4), CHOOSE(MATCH( MID(H3366, 5, 3), {"Jan","Feb","Mar","Apr","May","Jun","Jul","Aug","Sep","Oct","Nov","Dec"}, 0), 1, 2, 3, 4, 5, 6, 7, 8, 9, 10, 11, 12), MID(H3366, 9, 2)), "yyyy-mm-dd")</f>
        <v>1988-07-12</v>
      </c>
      <c r="G3366" s="1" t="s">
        <v>6888</v>
      </c>
      <c r="H3366" s="1" t="s">
        <v>6887</v>
      </c>
    </row>
    <row r="3367" spans="1:8" hidden="1" x14ac:dyDescent="0.3">
      <c r="A3367" s="1" t="s">
        <v>1630</v>
      </c>
      <c r="B3367" s="1" t="str">
        <f t="shared" si="157"/>
        <v>Kazakhstan</v>
      </c>
      <c r="C3367" s="5" t="str">
        <f t="shared" si="156"/>
        <v>1988</v>
      </c>
      <c r="D3367" s="1" t="str">
        <f t="shared" si="158"/>
        <v xml:space="preserve">Soyuz U </v>
      </c>
      <c r="E3367" s="1" t="s">
        <v>346</v>
      </c>
      <c r="F3367" s="7" t="str">
        <f>TEXT(DATE(MID(H3367, 13, 4), CHOOSE(MATCH( MID(H3367, 5, 3), {"Jan","Feb","Mar","Apr","May","Jun","Jul","Aug","Sep","Oct","Nov","Dec"}, 0), 1, 2, 3, 4, 5, 6, 7, 8, 9, 10, 11, 12), MID(H3367, 9, 2)), "yyyy-mm-dd")</f>
        <v>1988-07-09</v>
      </c>
      <c r="G3367" s="1" t="s">
        <v>6890</v>
      </c>
      <c r="H3367" s="1" t="s">
        <v>6889</v>
      </c>
    </row>
    <row r="3368" spans="1:8" hidden="1" x14ac:dyDescent="0.3">
      <c r="A3368" s="1" t="s">
        <v>529</v>
      </c>
      <c r="B3368" s="1" t="str">
        <f t="shared" si="157"/>
        <v>Kazakhstan</v>
      </c>
      <c r="C3368" s="5" t="str">
        <f t="shared" si="156"/>
        <v>1988</v>
      </c>
      <c r="D3368" s="1" t="str">
        <f t="shared" si="158"/>
        <v xml:space="preserve">Proton-K/Block D-2 </v>
      </c>
      <c r="E3368" s="1" t="s">
        <v>346</v>
      </c>
      <c r="F3368" s="7" t="str">
        <f>TEXT(DATE(MID(H3368, 13, 4), CHOOSE(MATCH( MID(H3368, 5, 3), {"Jan","Feb","Mar","Apr","May","Jun","Jul","Aug","Sep","Oct","Nov","Dec"}, 0), 1, 2, 3, 4, 5, 6, 7, 8, 9, 10, 11, 12), MID(H3368, 9, 2)), "yyyy-mm-dd")</f>
        <v>1988-07-07</v>
      </c>
      <c r="G3368" s="1" t="s">
        <v>6892</v>
      </c>
      <c r="H3368" s="1" t="s">
        <v>6891</v>
      </c>
    </row>
    <row r="3369" spans="1:8" hidden="1" x14ac:dyDescent="0.3">
      <c r="A3369" s="1" t="s">
        <v>3038</v>
      </c>
      <c r="B3369" s="1" t="str">
        <f t="shared" si="157"/>
        <v>Russia</v>
      </c>
      <c r="C3369" s="5" t="str">
        <f t="shared" si="156"/>
        <v>1988</v>
      </c>
      <c r="D3369" s="1" t="str">
        <f t="shared" si="158"/>
        <v xml:space="preserve">Soyuz U </v>
      </c>
      <c r="E3369" s="1" t="s">
        <v>346</v>
      </c>
      <c r="F3369" s="7" t="str">
        <f>TEXT(DATE(MID(H3369, 13, 4), CHOOSE(MATCH( MID(H3369, 5, 3), {"Jan","Feb","Mar","Apr","May","Jun","Jul","Aug","Sep","Oct","Nov","Dec"}, 0), 1, 2, 3, 4, 5, 6, 7, 8, 9, 10, 11, 12), MID(H3369, 9, 2)), "yyyy-mm-dd")</f>
        <v>1988-07-07</v>
      </c>
      <c r="G3369" s="1" t="s">
        <v>6894</v>
      </c>
      <c r="H3369" s="1" t="s">
        <v>6893</v>
      </c>
    </row>
    <row r="3370" spans="1:8" hidden="1" x14ac:dyDescent="0.3">
      <c r="A3370" s="1" t="s">
        <v>4483</v>
      </c>
      <c r="B3370" s="1" t="str">
        <f t="shared" si="157"/>
        <v>Russia</v>
      </c>
      <c r="C3370" s="5" t="str">
        <f t="shared" si="156"/>
        <v>1988</v>
      </c>
      <c r="D3370" s="1" t="str">
        <f t="shared" si="158"/>
        <v xml:space="preserve">Tsyklon-3 </v>
      </c>
      <c r="E3370" s="1" t="s">
        <v>346</v>
      </c>
      <c r="F3370" s="7" t="str">
        <f>TEXT(DATE(MID(H3370, 13, 4), CHOOSE(MATCH( MID(H3370, 5, 3), {"Jan","Feb","Mar","Apr","May","Jun","Jul","Aug","Sep","Oct","Nov","Dec"}, 0), 1, 2, 3, 4, 5, 6, 7, 8, 9, 10, 11, 12), MID(H3370, 9, 2)), "yyyy-mm-dd")</f>
        <v>1988-07-05</v>
      </c>
      <c r="G3370" s="1" t="s">
        <v>6896</v>
      </c>
      <c r="H3370" s="1" t="s">
        <v>6895</v>
      </c>
    </row>
    <row r="3371" spans="1:8" hidden="1" x14ac:dyDescent="0.3">
      <c r="A3371" s="1" t="s">
        <v>6615</v>
      </c>
      <c r="B3371" s="1" t="str">
        <f t="shared" si="157"/>
        <v>Russia</v>
      </c>
      <c r="C3371" s="5" t="str">
        <f t="shared" si="156"/>
        <v>1988</v>
      </c>
      <c r="D3371" s="1" t="str">
        <f t="shared" si="158"/>
        <v xml:space="preserve">Soyuz U </v>
      </c>
      <c r="E3371" s="1" t="s">
        <v>346</v>
      </c>
      <c r="F3371" s="7" t="str">
        <f>TEXT(DATE(MID(H3371, 13, 4), CHOOSE(MATCH( MID(H3371, 5, 3), {"Jan","Feb","Mar","Apr","May","Jun","Jul","Aug","Sep","Oct","Nov","Dec"}, 0), 1, 2, 3, 4, 5, 6, 7, 8, 9, 10, 11, 12), MID(H3371, 9, 2)), "yyyy-mm-dd")</f>
        <v>1988-06-23</v>
      </c>
      <c r="G3371" s="1" t="s">
        <v>6898</v>
      </c>
      <c r="H3371" s="1" t="s">
        <v>6897</v>
      </c>
    </row>
    <row r="3372" spans="1:8" hidden="1" x14ac:dyDescent="0.3">
      <c r="A3372" s="1" t="s">
        <v>6899</v>
      </c>
      <c r="B3372" s="1" t="str">
        <f t="shared" si="157"/>
        <v>Russia</v>
      </c>
      <c r="C3372" s="5" t="str">
        <f t="shared" si="156"/>
        <v>1988</v>
      </c>
      <c r="D3372" s="1" t="str">
        <f t="shared" si="158"/>
        <v xml:space="preserve">K65M-RB5 </v>
      </c>
      <c r="E3372" s="1" t="s">
        <v>346</v>
      </c>
      <c r="F3372" s="7" t="str">
        <f>TEXT(DATE(MID(H3372, 13, 4), CHOOSE(MATCH( MID(H3372, 5, 3), {"Jan","Feb","Mar","Apr","May","Jun","Jul","Aug","Sep","Oct","Nov","Dec"}, 0), 1, 2, 3, 4, 5, 6, 7, 8, 9, 10, 11, 12), MID(H3372, 9, 2)), "yyyy-mm-dd")</f>
        <v>1988-06-22</v>
      </c>
      <c r="G3372" s="1" t="s">
        <v>6901</v>
      </c>
      <c r="H3372" s="1" t="s">
        <v>6900</v>
      </c>
    </row>
    <row r="3373" spans="1:8" hidden="1" x14ac:dyDescent="0.3">
      <c r="A3373" s="1" t="s">
        <v>1630</v>
      </c>
      <c r="B3373" s="1" t="str">
        <f t="shared" si="157"/>
        <v>Kazakhstan</v>
      </c>
      <c r="C3373" s="5" t="str">
        <f t="shared" si="156"/>
        <v>1988</v>
      </c>
      <c r="D3373" s="1" t="str">
        <f t="shared" si="158"/>
        <v xml:space="preserve">Soyuz U </v>
      </c>
      <c r="E3373" s="1" t="s">
        <v>346</v>
      </c>
      <c r="F3373" s="7" t="str">
        <f>TEXT(DATE(MID(H3373, 13, 4), CHOOSE(MATCH( MID(H3373, 5, 3), {"Jan","Feb","Mar","Apr","May","Jun","Jul","Aug","Sep","Oct","Nov","Dec"}, 0), 1, 2, 3, 4, 5, 6, 7, 8, 9, 10, 11, 12), MID(H3373, 9, 2)), "yyyy-mm-dd")</f>
        <v>1988-06-22</v>
      </c>
      <c r="G3373" s="1" t="s">
        <v>6903</v>
      </c>
      <c r="H3373" s="1" t="s">
        <v>6902</v>
      </c>
    </row>
    <row r="3374" spans="1:8" hidden="1" x14ac:dyDescent="0.3">
      <c r="A3374" s="1" t="s">
        <v>1561</v>
      </c>
      <c r="B3374" s="1" t="str">
        <f t="shared" si="157"/>
        <v>Russia</v>
      </c>
      <c r="C3374" s="5" t="str">
        <f t="shared" si="156"/>
        <v>1988</v>
      </c>
      <c r="D3374" s="1" t="str">
        <f t="shared" si="158"/>
        <v xml:space="preserve">Cosmos-3M </v>
      </c>
      <c r="E3374" s="1" t="s">
        <v>346</v>
      </c>
      <c r="F3374" s="7" t="str">
        <f>TEXT(DATE(MID(H3374, 13, 4), CHOOSE(MATCH( MID(H3374, 5, 3), {"Jan","Feb","Mar","Apr","May","Jun","Jul","Aug","Sep","Oct","Nov","Dec"}, 0), 1, 2, 3, 4, 5, 6, 7, 8, 9, 10, 11, 12), MID(H3374, 9, 2)), "yyyy-mm-dd")</f>
        <v>1988-06-21</v>
      </c>
      <c r="G3374" s="1" t="s">
        <v>6905</v>
      </c>
      <c r="H3374" s="1" t="s">
        <v>6904</v>
      </c>
    </row>
    <row r="3375" spans="1:8" hidden="1" x14ac:dyDescent="0.3">
      <c r="A3375" s="1" t="s">
        <v>5723</v>
      </c>
      <c r="B3375" s="1" t="str">
        <f t="shared" si="157"/>
        <v>USA</v>
      </c>
      <c r="C3375" s="5" t="str">
        <f t="shared" si="156"/>
        <v>1988</v>
      </c>
      <c r="D3375" s="1" t="str">
        <f t="shared" si="158"/>
        <v xml:space="preserve">Scout G1 </v>
      </c>
      <c r="E3375" s="1" t="s">
        <v>346</v>
      </c>
      <c r="F3375" s="7" t="str">
        <f>TEXT(DATE(MID(H3375, 13, 4), CHOOSE(MATCH( MID(H3375, 5, 3), {"Jan","Feb","Mar","Apr","May","Jun","Jul","Aug","Sep","Oct","Nov","Dec"}, 0), 1, 2, 3, 4, 5, 6, 7, 8, 9, 10, 11, 12), MID(H3375, 9, 2)), "yyyy-mm-dd")</f>
        <v>1988-06-16</v>
      </c>
      <c r="G3375" s="1" t="s">
        <v>6907</v>
      </c>
      <c r="H3375" s="1" t="s">
        <v>6906</v>
      </c>
    </row>
    <row r="3376" spans="1:8" hidden="1" x14ac:dyDescent="0.3">
      <c r="A3376" s="1" t="s">
        <v>4338</v>
      </c>
      <c r="B3376" s="1" t="str">
        <f t="shared" si="157"/>
        <v>France</v>
      </c>
      <c r="C3376" s="5" t="str">
        <f t="shared" si="156"/>
        <v>1988</v>
      </c>
      <c r="D3376" s="1" t="str">
        <f t="shared" si="158"/>
        <v xml:space="preserve">Ariane 44LP </v>
      </c>
      <c r="E3376" s="1" t="s">
        <v>346</v>
      </c>
      <c r="F3376" s="7" t="str">
        <f>TEXT(DATE(MID(H3376, 13, 4), CHOOSE(MATCH( MID(H3376, 5, 3), {"Jan","Feb","Mar","Apr","May","Jun","Jul","Aug","Sep","Oct","Nov","Dec"}, 0), 1, 2, 3, 4, 5, 6, 7, 8, 9, 10, 11, 12), MID(H3376, 9, 2)), "yyyy-mm-dd")</f>
        <v>1988-06-15</v>
      </c>
      <c r="G3376" s="1" t="s">
        <v>6909</v>
      </c>
      <c r="H3376" s="1" t="s">
        <v>6908</v>
      </c>
    </row>
    <row r="3377" spans="1:8" hidden="1" x14ac:dyDescent="0.3">
      <c r="A3377" s="1" t="s">
        <v>3566</v>
      </c>
      <c r="B3377" s="1" t="str">
        <f t="shared" si="157"/>
        <v>Russia</v>
      </c>
      <c r="C3377" s="5" t="str">
        <f t="shared" si="156"/>
        <v>1988</v>
      </c>
      <c r="D3377" s="1" t="str">
        <f t="shared" si="158"/>
        <v xml:space="preserve">Tsyklon-3 </v>
      </c>
      <c r="E3377" s="1" t="s">
        <v>346</v>
      </c>
      <c r="F3377" s="7" t="str">
        <f>TEXT(DATE(MID(H3377, 13, 4), CHOOSE(MATCH( MID(H3377, 5, 3), {"Jan","Feb","Mar","Apr","May","Jun","Jul","Aug","Sep","Oct","Nov","Dec"}, 0), 1, 2, 3, 4, 5, 6, 7, 8, 9, 10, 11, 12), MID(H3377, 9, 2)), "yyyy-mm-dd")</f>
        <v>1988-06-14</v>
      </c>
      <c r="G3377" s="1" t="s">
        <v>6911</v>
      </c>
      <c r="H3377" s="1" t="s">
        <v>6910</v>
      </c>
    </row>
    <row r="3378" spans="1:8" hidden="1" x14ac:dyDescent="0.3">
      <c r="A3378" s="1" t="s">
        <v>1630</v>
      </c>
      <c r="B3378" s="1" t="str">
        <f t="shared" si="157"/>
        <v>Kazakhstan</v>
      </c>
      <c r="C3378" s="5" t="str">
        <f t="shared" si="156"/>
        <v>1988</v>
      </c>
      <c r="D3378" s="1" t="str">
        <f t="shared" si="158"/>
        <v xml:space="preserve">Soyuz U </v>
      </c>
      <c r="E3378" s="1" t="s">
        <v>346</v>
      </c>
      <c r="F3378" s="7" t="str">
        <f>TEXT(DATE(MID(H3378, 13, 4), CHOOSE(MATCH( MID(H3378, 5, 3), {"Jan","Feb","Mar","Apr","May","Jun","Jul","Aug","Sep","Oct","Nov","Dec"}, 0), 1, 2, 3, 4, 5, 6, 7, 8, 9, 10, 11, 12), MID(H3378, 9, 2)), "yyyy-mm-dd")</f>
        <v>1988-06-11</v>
      </c>
      <c r="G3378" s="1" t="s">
        <v>6913</v>
      </c>
      <c r="H3378" s="1" t="s">
        <v>6912</v>
      </c>
    </row>
    <row r="3379" spans="1:8" hidden="1" x14ac:dyDescent="0.3">
      <c r="A3379" s="1" t="s">
        <v>1630</v>
      </c>
      <c r="B3379" s="1" t="str">
        <f t="shared" si="157"/>
        <v>Kazakhstan</v>
      </c>
      <c r="C3379" s="5" t="str">
        <f t="shared" si="156"/>
        <v>1988</v>
      </c>
      <c r="D3379" s="1" t="str">
        <f t="shared" si="158"/>
        <v xml:space="preserve">Soyuz U2 </v>
      </c>
      <c r="E3379" s="1" t="s">
        <v>346</v>
      </c>
      <c r="F3379" s="7" t="str">
        <f>TEXT(DATE(MID(H3379, 13, 4), CHOOSE(MATCH( MID(H3379, 5, 3), {"Jan","Feb","Mar","Apr","May","Jun","Jul","Aug","Sep","Oct","Nov","Dec"}, 0), 1, 2, 3, 4, 5, 6, 7, 8, 9, 10, 11, 12), MID(H3379, 9, 2)), "yyyy-mm-dd")</f>
        <v>1988-06-07</v>
      </c>
      <c r="G3379" s="1" t="s">
        <v>6915</v>
      </c>
      <c r="H3379" s="1" t="s">
        <v>6914</v>
      </c>
    </row>
    <row r="3380" spans="1:8" hidden="1" x14ac:dyDescent="0.3">
      <c r="A3380" s="1" t="s">
        <v>6615</v>
      </c>
      <c r="B3380" s="1" t="str">
        <f t="shared" si="157"/>
        <v>Russia</v>
      </c>
      <c r="C3380" s="5" t="str">
        <f t="shared" si="156"/>
        <v>1988</v>
      </c>
      <c r="D3380" s="1" t="str">
        <f t="shared" si="158"/>
        <v xml:space="preserve">Soyuz U </v>
      </c>
      <c r="E3380" s="1" t="s">
        <v>346</v>
      </c>
      <c r="F3380" s="7" t="str">
        <f>TEXT(DATE(MID(H3380, 13, 4), CHOOSE(MATCH( MID(H3380, 5, 3), {"Jan","Feb","Mar","Apr","May","Jun","Jul","Aug","Sep","Oct","Nov","Dec"}, 0), 1, 2, 3, 4, 5, 6, 7, 8, 9, 10, 11, 12), MID(H3380, 9, 2)), "yyyy-mm-dd")</f>
        <v>1988-05-31</v>
      </c>
      <c r="G3380" s="1" t="s">
        <v>6917</v>
      </c>
      <c r="H3380" s="1" t="s">
        <v>6916</v>
      </c>
    </row>
    <row r="3381" spans="1:8" hidden="1" x14ac:dyDescent="0.3">
      <c r="A3381" s="1" t="s">
        <v>4483</v>
      </c>
      <c r="B3381" s="1" t="str">
        <f t="shared" si="157"/>
        <v>Russia</v>
      </c>
      <c r="C3381" s="5" t="str">
        <f t="shared" si="156"/>
        <v>1988</v>
      </c>
      <c r="D3381" s="1" t="str">
        <f t="shared" si="158"/>
        <v xml:space="preserve">Tsyklon-3 </v>
      </c>
      <c r="E3381" s="1" t="s">
        <v>346</v>
      </c>
      <c r="F3381" s="7" t="str">
        <f>TEXT(DATE(MID(H3381, 13, 4), CHOOSE(MATCH( MID(H3381, 5, 3), {"Jan","Feb","Mar","Apr","May","Jun","Jul","Aug","Sep","Oct","Nov","Dec"}, 0), 1, 2, 3, 4, 5, 6, 7, 8, 9, 10, 11, 12), MID(H3381, 9, 2)), "yyyy-mm-dd")</f>
        <v>1988-05-30</v>
      </c>
      <c r="G3381" s="1" t="s">
        <v>6919</v>
      </c>
      <c r="H3381" s="1" t="s">
        <v>6918</v>
      </c>
    </row>
    <row r="3382" spans="1:8" hidden="1" x14ac:dyDescent="0.3">
      <c r="A3382" s="1" t="s">
        <v>6795</v>
      </c>
      <c r="B3382" s="1" t="str">
        <f t="shared" si="157"/>
        <v>Kazakhstan</v>
      </c>
      <c r="C3382" s="5" t="str">
        <f t="shared" si="156"/>
        <v>1988</v>
      </c>
      <c r="D3382" s="1" t="str">
        <f t="shared" si="158"/>
        <v xml:space="preserve">Tsyklon-2 </v>
      </c>
      <c r="E3382" s="1" t="s">
        <v>346</v>
      </c>
      <c r="F3382" s="7" t="str">
        <f>TEXT(DATE(MID(H3382, 13, 4), CHOOSE(MATCH( MID(H3382, 5, 3), {"Jan","Feb","Mar","Apr","May","Jun","Jul","Aug","Sep","Oct","Nov","Dec"}, 0), 1, 2, 3, 4, 5, 6, 7, 8, 9, 10, 11, 12), MID(H3382, 9, 2)), "yyyy-mm-dd")</f>
        <v>1988-05-28</v>
      </c>
      <c r="G3382" s="1" t="s">
        <v>6921</v>
      </c>
      <c r="H3382" s="1" t="s">
        <v>6920</v>
      </c>
    </row>
    <row r="3383" spans="1:8" hidden="1" x14ac:dyDescent="0.3">
      <c r="A3383" s="1" t="s">
        <v>5</v>
      </c>
      <c r="B3383" s="1" t="str">
        <f t="shared" si="157"/>
        <v>Russia</v>
      </c>
      <c r="C3383" s="5" t="str">
        <f t="shared" si="156"/>
        <v>1988</v>
      </c>
      <c r="D3383" s="1" t="str">
        <f t="shared" si="158"/>
        <v xml:space="preserve">Molniya-M /Block ML </v>
      </c>
      <c r="E3383" s="1" t="s">
        <v>346</v>
      </c>
      <c r="F3383" s="7" t="str">
        <f>TEXT(DATE(MID(H3383, 13, 4), CHOOSE(MATCH( MID(H3383, 5, 3), {"Jan","Feb","Mar","Apr","May","Jun","Jul","Aug","Sep","Oct","Nov","Dec"}, 0), 1, 2, 3, 4, 5, 6, 7, 8, 9, 10, 11, 12), MID(H3383, 9, 2)), "yyyy-mm-dd")</f>
        <v>1988-05-26</v>
      </c>
      <c r="G3383" s="1" t="s">
        <v>6923</v>
      </c>
      <c r="H3383" s="1" t="s">
        <v>6922</v>
      </c>
    </row>
    <row r="3384" spans="1:8" hidden="1" x14ac:dyDescent="0.3">
      <c r="A3384" s="1" t="s">
        <v>529</v>
      </c>
      <c r="B3384" s="1" t="str">
        <f t="shared" si="157"/>
        <v>Kazakhstan</v>
      </c>
      <c r="C3384" s="5" t="str">
        <f t="shared" si="156"/>
        <v>1988</v>
      </c>
      <c r="D3384" s="1" t="str">
        <f t="shared" si="158"/>
        <v xml:space="preserve">Proton K/Block-DM-2 </v>
      </c>
      <c r="E3384" s="1" t="s">
        <v>346</v>
      </c>
      <c r="F3384" s="7" t="str">
        <f>TEXT(DATE(MID(H3384, 13, 4), CHOOSE(MATCH( MID(H3384, 5, 3), {"Jan","Feb","Mar","Apr","May","Jun","Jul","Aug","Sep","Oct","Nov","Dec"}, 0), 1, 2, 3, 4, 5, 6, 7, 8, 9, 10, 11, 12), MID(H3384, 9, 2)), "yyyy-mm-dd")</f>
        <v>1988-05-21</v>
      </c>
      <c r="G3384" s="1" t="s">
        <v>6925</v>
      </c>
      <c r="H3384" s="1" t="s">
        <v>6924</v>
      </c>
    </row>
    <row r="3385" spans="1:8" hidden="1" x14ac:dyDescent="0.3">
      <c r="A3385" s="1" t="s">
        <v>130</v>
      </c>
      <c r="B3385" s="1" t="str">
        <f t="shared" si="157"/>
        <v>Kazakhstan</v>
      </c>
      <c r="C3385" s="5" t="str">
        <f t="shared" si="156"/>
        <v>1988</v>
      </c>
      <c r="D3385" s="1" t="str">
        <f t="shared" si="158"/>
        <v xml:space="preserve">Soyuz U </v>
      </c>
      <c r="E3385" s="1" t="s">
        <v>346</v>
      </c>
      <c r="F3385" s="7" t="str">
        <f>TEXT(DATE(MID(H3385, 13, 4), CHOOSE(MATCH( MID(H3385, 5, 3), {"Jan","Feb","Mar","Apr","May","Jun","Jul","Aug","Sep","Oct","Nov","Dec"}, 0), 1, 2, 3, 4, 5, 6, 7, 8, 9, 10, 11, 12), MID(H3385, 9, 2)), "yyyy-mm-dd")</f>
        <v>1988-05-19</v>
      </c>
      <c r="G3385" s="1" t="s">
        <v>6927</v>
      </c>
      <c r="H3385" s="1" t="s">
        <v>6926</v>
      </c>
    </row>
    <row r="3386" spans="1:8" hidden="1" x14ac:dyDescent="0.3">
      <c r="A3386" s="1" t="s">
        <v>1630</v>
      </c>
      <c r="B3386" s="1" t="str">
        <f t="shared" si="157"/>
        <v>Kazakhstan</v>
      </c>
      <c r="C3386" s="5" t="str">
        <f t="shared" si="156"/>
        <v>1988</v>
      </c>
      <c r="D3386" s="1" t="str">
        <f t="shared" si="158"/>
        <v xml:space="preserve">Soyuz U </v>
      </c>
      <c r="E3386" s="1" t="s">
        <v>346</v>
      </c>
      <c r="F3386" s="7" t="str">
        <f>TEXT(DATE(MID(H3386, 13, 4), CHOOSE(MATCH( MID(H3386, 5, 3), {"Jan","Feb","Mar","Apr","May","Jun","Jul","Aug","Sep","Oct","Nov","Dec"}, 0), 1, 2, 3, 4, 5, 6, 7, 8, 9, 10, 11, 12), MID(H3386, 9, 2)), "yyyy-mm-dd")</f>
        <v>1988-05-18</v>
      </c>
      <c r="G3386" s="1" t="s">
        <v>6929</v>
      </c>
      <c r="H3386" s="1" t="s">
        <v>6928</v>
      </c>
    </row>
    <row r="3387" spans="1:8" hidden="1" x14ac:dyDescent="0.3">
      <c r="A3387" s="1" t="s">
        <v>6657</v>
      </c>
      <c r="B3387" s="1" t="str">
        <f t="shared" si="157"/>
        <v>France</v>
      </c>
      <c r="C3387" s="5" t="str">
        <f t="shared" si="156"/>
        <v>1988</v>
      </c>
      <c r="D3387" s="1" t="str">
        <f t="shared" si="158"/>
        <v xml:space="preserve">Ariane 2 </v>
      </c>
      <c r="E3387" s="1" t="s">
        <v>346</v>
      </c>
      <c r="F3387" s="7" t="str">
        <f>TEXT(DATE(MID(H3387, 13, 4), CHOOSE(MATCH( MID(H3387, 5, 3), {"Jan","Feb","Mar","Apr","May","Jun","Jul","Aug","Sep","Oct","Nov","Dec"}, 0), 1, 2, 3, 4, 5, 6, 7, 8, 9, 10, 11, 12), MID(H3387, 9, 2)), "yyyy-mm-dd")</f>
        <v>1988-05-17</v>
      </c>
      <c r="G3387" s="1" t="s">
        <v>6931</v>
      </c>
      <c r="H3387" s="1" t="s">
        <v>6930</v>
      </c>
    </row>
    <row r="3388" spans="1:8" hidden="1" x14ac:dyDescent="0.3">
      <c r="A3388" s="1" t="s">
        <v>2022</v>
      </c>
      <c r="B3388" s="1" t="str">
        <f t="shared" si="157"/>
        <v>Kazakhstan</v>
      </c>
      <c r="C3388" s="5" t="str">
        <f t="shared" si="156"/>
        <v>1988</v>
      </c>
      <c r="D3388" s="1" t="str">
        <f t="shared" si="158"/>
        <v xml:space="preserve">Zenit-2 </v>
      </c>
      <c r="E3388" s="1" t="s">
        <v>346</v>
      </c>
      <c r="F3388" s="7" t="str">
        <f>TEXT(DATE(MID(H3388, 13, 4), CHOOSE(MATCH( MID(H3388, 5, 3), {"Jan","Feb","Mar","Apr","May","Jun","Jul","Aug","Sep","Oct","Nov","Dec"}, 0), 1, 2, 3, 4, 5, 6, 7, 8, 9, 10, 11, 12), MID(H3388, 9, 2)), "yyyy-mm-dd")</f>
        <v>1988-05-15</v>
      </c>
      <c r="G3388" s="1" t="s">
        <v>6933</v>
      </c>
      <c r="H3388" s="1" t="s">
        <v>6932</v>
      </c>
    </row>
    <row r="3389" spans="1:8" hidden="1" x14ac:dyDescent="0.3">
      <c r="A3389" s="1" t="s">
        <v>1630</v>
      </c>
      <c r="B3389" s="1" t="str">
        <f t="shared" si="157"/>
        <v>Kazakhstan</v>
      </c>
      <c r="C3389" s="5" t="str">
        <f t="shared" si="156"/>
        <v>1988</v>
      </c>
      <c r="D3389" s="1" t="str">
        <f t="shared" si="158"/>
        <v xml:space="preserve">Soyuz U2 </v>
      </c>
      <c r="E3389" s="1" t="s">
        <v>346</v>
      </c>
      <c r="F3389" s="7" t="str">
        <f>TEXT(DATE(MID(H3389, 13, 4), CHOOSE(MATCH( MID(H3389, 5, 3), {"Jan","Feb","Mar","Apr","May","Jun","Jul","Aug","Sep","Oct","Nov","Dec"}, 0), 1, 2, 3, 4, 5, 6, 7, 8, 9, 10, 11, 12), MID(H3389, 9, 2)), "yyyy-mm-dd")</f>
        <v>1988-05-13</v>
      </c>
      <c r="G3389" s="1" t="s">
        <v>6935</v>
      </c>
      <c r="H3389" s="1" t="s">
        <v>6934</v>
      </c>
    </row>
    <row r="3390" spans="1:8" hidden="1" x14ac:dyDescent="0.3">
      <c r="A3390" s="1" t="s">
        <v>5</v>
      </c>
      <c r="B3390" s="1" t="str">
        <f t="shared" si="157"/>
        <v>Russia</v>
      </c>
      <c r="C3390" s="5" t="str">
        <f t="shared" si="156"/>
        <v>1988</v>
      </c>
      <c r="D3390" s="1" t="str">
        <f t="shared" si="158"/>
        <v xml:space="preserve">Soyuz U </v>
      </c>
      <c r="E3390" s="1" t="s">
        <v>346</v>
      </c>
      <c r="F3390" s="7" t="str">
        <f>TEXT(DATE(MID(H3390, 13, 4), CHOOSE(MATCH( MID(H3390, 5, 3), {"Jan","Feb","Mar","Apr","May","Jun","Jul","Aug","Sep","Oct","Nov","Dec"}, 0), 1, 2, 3, 4, 5, 6, 7, 8, 9, 10, 11, 12), MID(H3390, 9, 2)), "yyyy-mm-dd")</f>
        <v>1988-05-12</v>
      </c>
      <c r="G3390" s="1" t="s">
        <v>6937</v>
      </c>
      <c r="H3390" s="1" t="s">
        <v>6936</v>
      </c>
    </row>
    <row r="3391" spans="1:8" hidden="1" x14ac:dyDescent="0.3">
      <c r="A3391" s="1" t="s">
        <v>6272</v>
      </c>
      <c r="B3391" s="1" t="str">
        <f t="shared" si="157"/>
        <v>Kazakhstan</v>
      </c>
      <c r="C3391" s="5" t="str">
        <f t="shared" si="156"/>
        <v>1988</v>
      </c>
      <c r="D3391" s="1" t="str">
        <f t="shared" si="158"/>
        <v xml:space="preserve">Proton-K/Block-DM </v>
      </c>
      <c r="E3391" s="1" t="s">
        <v>346</v>
      </c>
      <c r="F3391" s="7" t="str">
        <f>TEXT(DATE(MID(H3391, 13, 4), CHOOSE(MATCH( MID(H3391, 5, 3), {"Jan","Feb","Mar","Apr","May","Jun","Jul","Aug","Sep","Oct","Nov","Dec"}, 0), 1, 2, 3, 4, 5, 6, 7, 8, 9, 10, 11, 12), MID(H3391, 9, 2)), "yyyy-mm-dd")</f>
        <v>1988-05-06</v>
      </c>
      <c r="G3391" s="1" t="s">
        <v>6939</v>
      </c>
      <c r="H3391" s="1" t="s">
        <v>6938</v>
      </c>
    </row>
    <row r="3392" spans="1:8" hidden="1" x14ac:dyDescent="0.3">
      <c r="A3392" s="1" t="s">
        <v>130</v>
      </c>
      <c r="B3392" s="1" t="str">
        <f t="shared" si="157"/>
        <v>Kazakhstan</v>
      </c>
      <c r="C3392" s="5" t="str">
        <f t="shared" si="156"/>
        <v>1988</v>
      </c>
      <c r="D3392" s="1" t="str">
        <f t="shared" si="158"/>
        <v xml:space="preserve">Soyuz U </v>
      </c>
      <c r="E3392" s="1" t="s">
        <v>346</v>
      </c>
      <c r="F3392" s="7" t="str">
        <f>TEXT(DATE(MID(H3392, 13, 4), CHOOSE(MATCH( MID(H3392, 5, 3), {"Jan","Feb","Mar","Apr","May","Jun","Jul","Aug","Sep","Oct","Nov","Dec"}, 0), 1, 2, 3, 4, 5, 6, 7, 8, 9, 10, 11, 12), MID(H3392, 9, 2)), "yyyy-mm-dd")</f>
        <v>1988-04-27</v>
      </c>
      <c r="G3392" s="1" t="s">
        <v>6941</v>
      </c>
      <c r="H3392" s="1" t="s">
        <v>6940</v>
      </c>
    </row>
    <row r="3393" spans="1:8" hidden="1" x14ac:dyDescent="0.3">
      <c r="A3393" s="1" t="s">
        <v>529</v>
      </c>
      <c r="B3393" s="1" t="str">
        <f t="shared" si="157"/>
        <v>Kazakhstan</v>
      </c>
      <c r="C3393" s="5" t="str">
        <f t="shared" si="156"/>
        <v>1988</v>
      </c>
      <c r="D3393" s="1" t="str">
        <f t="shared" si="158"/>
        <v xml:space="preserve">Proton K/Block-DM-2 </v>
      </c>
      <c r="E3393" s="1" t="s">
        <v>346</v>
      </c>
      <c r="F3393" s="7" t="str">
        <f>TEXT(DATE(MID(H3393, 13, 4), CHOOSE(MATCH( MID(H3393, 5, 3), {"Jan","Feb","Mar","Apr","May","Jun","Jul","Aug","Sep","Oct","Nov","Dec"}, 0), 1, 2, 3, 4, 5, 6, 7, 8, 9, 10, 11, 12), MID(H3393, 9, 2)), "yyyy-mm-dd")</f>
        <v>1988-04-26</v>
      </c>
      <c r="G3393" s="1" t="s">
        <v>6943</v>
      </c>
      <c r="H3393" s="1" t="s">
        <v>6942</v>
      </c>
    </row>
    <row r="3394" spans="1:8" hidden="1" x14ac:dyDescent="0.3">
      <c r="A3394" s="1" t="s">
        <v>5723</v>
      </c>
      <c r="B3394" s="1" t="str">
        <f t="shared" si="157"/>
        <v>USA</v>
      </c>
      <c r="C3394" s="5" t="str">
        <f t="shared" ref="C3394:C3457" si="159">TEXT(F3394, "yyyy")</f>
        <v>1988</v>
      </c>
      <c r="D3394" s="1" t="str">
        <f t="shared" si="158"/>
        <v xml:space="preserve">Scout G1 </v>
      </c>
      <c r="E3394" s="1" t="s">
        <v>346</v>
      </c>
      <c r="F3394" s="7" t="str">
        <f>TEXT(DATE(MID(H3394, 13, 4), CHOOSE(MATCH( MID(H3394, 5, 3), {"Jan","Feb","Mar","Apr","May","Jun","Jul","Aug","Sep","Oct","Nov","Dec"}, 0), 1, 2, 3, 4, 5, 6, 7, 8, 9, 10, 11, 12), MID(H3394, 9, 2)), "yyyy-mm-dd")</f>
        <v>1988-04-26</v>
      </c>
      <c r="G3394" s="1" t="s">
        <v>6945</v>
      </c>
      <c r="H3394" s="1" t="s">
        <v>6944</v>
      </c>
    </row>
    <row r="3395" spans="1:8" hidden="1" x14ac:dyDescent="0.3">
      <c r="A3395" s="1" t="s">
        <v>130</v>
      </c>
      <c r="B3395" s="1" t="str">
        <f t="shared" ref="B3395:B3458" si="160">TRIM(MID(A3395, FIND("|", SUBSTITUTE(A3395, ",", "|", LEN(A3395) - LEN(SUBSTITUTE(A3395,",", "" )))) + 1, LEN(A3395)))</f>
        <v>Kazakhstan</v>
      </c>
      <c r="C3395" s="5" t="str">
        <f t="shared" si="159"/>
        <v>1988</v>
      </c>
      <c r="D3395" s="1" t="str">
        <f t="shared" ref="D3395:D3458" si="161">LEFT(G3395, FIND("|", G3395) - 1)</f>
        <v xml:space="preserve">Vostok-2M </v>
      </c>
      <c r="E3395" s="1" t="s">
        <v>346</v>
      </c>
      <c r="F3395" s="7" t="str">
        <f>TEXT(DATE(MID(H3395, 13, 4), CHOOSE(MATCH( MID(H3395, 5, 3), {"Jan","Feb","Mar","Apr","May","Jun","Jul","Aug","Sep","Oct","Nov","Dec"}, 0), 1, 2, 3, 4, 5, 6, 7, 8, 9, 10, 11, 12), MID(H3395, 9, 2)), "yyyy-mm-dd")</f>
        <v>1988-04-20</v>
      </c>
      <c r="G3395" s="1" t="s">
        <v>6947</v>
      </c>
      <c r="H3395" s="1" t="s">
        <v>6946</v>
      </c>
    </row>
    <row r="3396" spans="1:8" hidden="1" x14ac:dyDescent="0.3">
      <c r="A3396" s="1" t="s">
        <v>6615</v>
      </c>
      <c r="B3396" s="1" t="str">
        <f t="shared" si="160"/>
        <v>Russia</v>
      </c>
      <c r="C3396" s="5" t="str">
        <f t="shared" si="159"/>
        <v>1988</v>
      </c>
      <c r="D3396" s="1" t="str">
        <f t="shared" si="161"/>
        <v xml:space="preserve">Soyuz U </v>
      </c>
      <c r="E3396" s="1" t="s">
        <v>346</v>
      </c>
      <c r="F3396" s="7" t="str">
        <f>TEXT(DATE(MID(H3396, 13, 4), CHOOSE(MATCH( MID(H3396, 5, 3), {"Jan","Feb","Mar","Apr","May","Jun","Jul","Aug","Sep","Oct","Nov","Dec"}, 0), 1, 2, 3, 4, 5, 6, 7, 8, 9, 10, 11, 12), MID(H3396, 9, 2)), "yyyy-mm-dd")</f>
        <v>1988-04-14</v>
      </c>
      <c r="G3396" s="1" t="s">
        <v>6949</v>
      </c>
      <c r="H3396" s="1" t="s">
        <v>6948</v>
      </c>
    </row>
    <row r="3397" spans="1:8" hidden="1" x14ac:dyDescent="0.3">
      <c r="A3397" s="1" t="s">
        <v>3038</v>
      </c>
      <c r="B3397" s="1" t="str">
        <f t="shared" si="160"/>
        <v>Russia</v>
      </c>
      <c r="C3397" s="5" t="str">
        <f t="shared" si="159"/>
        <v>1988</v>
      </c>
      <c r="D3397" s="1" t="str">
        <f t="shared" si="161"/>
        <v xml:space="preserve">Soyuz U </v>
      </c>
      <c r="E3397" s="1" t="s">
        <v>346</v>
      </c>
      <c r="F3397" s="7" t="str">
        <f>TEXT(DATE(MID(H3397, 13, 4), CHOOSE(MATCH( MID(H3397, 5, 3), {"Jan","Feb","Mar","Apr","May","Jun","Jul","Aug","Sep","Oct","Nov","Dec"}, 0), 1, 2, 3, 4, 5, 6, 7, 8, 9, 10, 11, 12), MID(H3397, 9, 2)), "yyyy-mm-dd")</f>
        <v>1988-04-11</v>
      </c>
      <c r="G3397" s="1" t="s">
        <v>6951</v>
      </c>
      <c r="H3397" s="1" t="s">
        <v>6950</v>
      </c>
    </row>
    <row r="3398" spans="1:8" hidden="1" x14ac:dyDescent="0.3">
      <c r="A3398" s="1" t="s">
        <v>1561</v>
      </c>
      <c r="B3398" s="1" t="str">
        <f t="shared" si="160"/>
        <v>Russia</v>
      </c>
      <c r="C3398" s="5" t="str">
        <f t="shared" si="159"/>
        <v>1988</v>
      </c>
      <c r="D3398" s="1" t="str">
        <f t="shared" si="161"/>
        <v xml:space="preserve">Cosmos-3M </v>
      </c>
      <c r="E3398" s="1" t="s">
        <v>346</v>
      </c>
      <c r="F3398" s="7" t="str">
        <f>TEXT(DATE(MID(H3398, 13, 4), CHOOSE(MATCH( MID(H3398, 5, 3), {"Jan","Feb","Mar","Apr","May","Jun","Jul","Aug","Sep","Oct","Nov","Dec"}, 0), 1, 2, 3, 4, 5, 6, 7, 8, 9, 10, 11, 12), MID(H3398, 9, 2)), "yyyy-mm-dd")</f>
        <v>1988-04-05</v>
      </c>
      <c r="G3398" s="1" t="s">
        <v>6953</v>
      </c>
      <c r="H3398" s="1" t="s">
        <v>6952</v>
      </c>
    </row>
    <row r="3399" spans="1:8" hidden="1" x14ac:dyDescent="0.3">
      <c r="A3399" s="1" t="s">
        <v>6272</v>
      </c>
      <c r="B3399" s="1" t="str">
        <f t="shared" si="160"/>
        <v>Kazakhstan</v>
      </c>
      <c r="C3399" s="5" t="str">
        <f t="shared" si="159"/>
        <v>1988</v>
      </c>
      <c r="D3399" s="1" t="str">
        <f t="shared" si="161"/>
        <v xml:space="preserve">Proton-K/Block-DM </v>
      </c>
      <c r="E3399" s="1" t="s">
        <v>346</v>
      </c>
      <c r="F3399" s="7" t="str">
        <f>TEXT(DATE(MID(H3399, 13, 4), CHOOSE(MATCH( MID(H3399, 5, 3), {"Jan","Feb","Mar","Apr","May","Jun","Jul","Aug","Sep","Oct","Nov","Dec"}, 0), 1, 2, 3, 4, 5, 6, 7, 8, 9, 10, 11, 12), MID(H3399, 9, 2)), "yyyy-mm-dd")</f>
        <v>1988-03-31</v>
      </c>
      <c r="G3399" s="1" t="s">
        <v>6955</v>
      </c>
      <c r="H3399" s="1" t="s">
        <v>6954</v>
      </c>
    </row>
    <row r="3400" spans="1:8" hidden="1" x14ac:dyDescent="0.3">
      <c r="A3400" s="1" t="s">
        <v>1630</v>
      </c>
      <c r="B3400" s="1" t="str">
        <f t="shared" si="160"/>
        <v>Kazakhstan</v>
      </c>
      <c r="C3400" s="5" t="str">
        <f t="shared" si="159"/>
        <v>1988</v>
      </c>
      <c r="D3400" s="1" t="str">
        <f t="shared" si="161"/>
        <v xml:space="preserve">Soyuz U </v>
      </c>
      <c r="E3400" s="1" t="s">
        <v>346</v>
      </c>
      <c r="F3400" s="7" t="str">
        <f>TEXT(DATE(MID(H3400, 13, 4), CHOOSE(MATCH( MID(H3400, 5, 3), {"Jan","Feb","Mar","Apr","May","Jun","Jul","Aug","Sep","Oct","Nov","Dec"}, 0), 1, 2, 3, 4, 5, 6, 7, 8, 9, 10, 11, 12), MID(H3400, 9, 2)), "yyyy-mm-dd")</f>
        <v>1988-03-30</v>
      </c>
      <c r="G3400" s="1" t="s">
        <v>6957</v>
      </c>
      <c r="H3400" s="1" t="s">
        <v>6956</v>
      </c>
    </row>
    <row r="3401" spans="1:8" hidden="1" x14ac:dyDescent="0.3">
      <c r="A3401" s="1" t="s">
        <v>6959</v>
      </c>
      <c r="B3401" s="1" t="str">
        <f t="shared" si="160"/>
        <v>Kenya</v>
      </c>
      <c r="C3401" s="5" t="str">
        <f t="shared" si="159"/>
        <v>1988</v>
      </c>
      <c r="D3401" s="1" t="str">
        <f t="shared" si="161"/>
        <v xml:space="preserve">Scout G1 </v>
      </c>
      <c r="E3401" s="1" t="s">
        <v>346</v>
      </c>
      <c r="F3401" s="7" t="str">
        <f>TEXT(DATE(MID(H3401, 13, 4), CHOOSE(MATCH( MID(H3401, 5, 3), {"Jan","Feb","Mar","Apr","May","Jun","Jul","Aug","Sep","Oct","Nov","Dec"}, 0), 1, 2, 3, 4, 5, 6, 7, 8, 9, 10, 11, 12), MID(H3401, 9, 2)), "yyyy-mm-dd")</f>
        <v>1988-03-25</v>
      </c>
      <c r="G3401" s="1" t="s">
        <v>6961</v>
      </c>
      <c r="H3401" s="1" t="s">
        <v>6960</v>
      </c>
    </row>
    <row r="3402" spans="1:8" hidden="1" x14ac:dyDescent="0.3">
      <c r="A3402" s="1" t="s">
        <v>3038</v>
      </c>
      <c r="B3402" s="1" t="str">
        <f t="shared" si="160"/>
        <v>Russia</v>
      </c>
      <c r="C3402" s="5" t="str">
        <f t="shared" si="159"/>
        <v>1988</v>
      </c>
      <c r="D3402" s="1" t="str">
        <f t="shared" si="161"/>
        <v xml:space="preserve">Soyuz U </v>
      </c>
      <c r="E3402" s="1" t="s">
        <v>346</v>
      </c>
      <c r="F3402" s="7" t="str">
        <f>TEXT(DATE(MID(H3402, 13, 4), CHOOSE(MATCH( MID(H3402, 5, 3), {"Jan","Feb","Mar","Apr","May","Jun","Jul","Aug","Sep","Oct","Nov","Dec"}, 0), 1, 2, 3, 4, 5, 6, 7, 8, 9, 10, 11, 12), MID(H3402, 9, 2)), "yyyy-mm-dd")</f>
        <v>1988-03-24</v>
      </c>
      <c r="G3402" s="1" t="s">
        <v>6963</v>
      </c>
      <c r="H3402" s="1" t="s">
        <v>6962</v>
      </c>
    </row>
    <row r="3403" spans="1:8" hidden="1" x14ac:dyDescent="0.3">
      <c r="A3403" s="1" t="s">
        <v>1630</v>
      </c>
      <c r="B3403" s="1" t="str">
        <f t="shared" si="160"/>
        <v>Kazakhstan</v>
      </c>
      <c r="C3403" s="5" t="str">
        <f t="shared" si="159"/>
        <v>1988</v>
      </c>
      <c r="D3403" s="1" t="str">
        <f t="shared" si="161"/>
        <v xml:space="preserve">Soyuz U2 </v>
      </c>
      <c r="E3403" s="1" t="s">
        <v>346</v>
      </c>
      <c r="F3403" s="7" t="str">
        <f>TEXT(DATE(MID(H3403, 13, 4), CHOOSE(MATCH( MID(H3403, 5, 3), {"Jan","Feb","Mar","Apr","May","Jun","Jul","Aug","Sep","Oct","Nov","Dec"}, 0), 1, 2, 3, 4, 5, 6, 7, 8, 9, 10, 11, 12), MID(H3403, 9, 2)), "yyyy-mm-dd")</f>
        <v>1988-03-23</v>
      </c>
      <c r="G3403" s="1" t="s">
        <v>6965</v>
      </c>
      <c r="H3403" s="1" t="s">
        <v>6964</v>
      </c>
    </row>
    <row r="3404" spans="1:8" hidden="1" x14ac:dyDescent="0.3">
      <c r="A3404" s="1" t="s">
        <v>3373</v>
      </c>
      <c r="B3404" s="1" t="str">
        <f t="shared" si="160"/>
        <v>Russia</v>
      </c>
      <c r="C3404" s="5" t="str">
        <f t="shared" si="159"/>
        <v>1988</v>
      </c>
      <c r="D3404" s="1" t="str">
        <f t="shared" si="161"/>
        <v xml:space="preserve">Cosmos-3M </v>
      </c>
      <c r="E3404" s="1" t="s">
        <v>346</v>
      </c>
      <c r="F3404" s="7" t="str">
        <f>TEXT(DATE(MID(H3404, 13, 4), CHOOSE(MATCH( MID(H3404, 5, 3), {"Jan","Feb","Mar","Apr","May","Jun","Jul","Aug","Sep","Oct","Nov","Dec"}, 0), 1, 2, 3, 4, 5, 6, 7, 8, 9, 10, 11, 12), MID(H3404, 9, 2)), "yyyy-mm-dd")</f>
        <v>1988-03-22</v>
      </c>
      <c r="G3404" s="1" t="s">
        <v>6967</v>
      </c>
      <c r="H3404" s="1" t="s">
        <v>6966</v>
      </c>
    </row>
    <row r="3405" spans="1:8" hidden="1" x14ac:dyDescent="0.3">
      <c r="A3405" s="1" t="s">
        <v>5</v>
      </c>
      <c r="B3405" s="1" t="str">
        <f t="shared" si="160"/>
        <v>Russia</v>
      </c>
      <c r="C3405" s="5" t="str">
        <f t="shared" si="159"/>
        <v>1988</v>
      </c>
      <c r="D3405" s="1" t="str">
        <f t="shared" si="161"/>
        <v xml:space="preserve">Molniya-M /Block ML </v>
      </c>
      <c r="E3405" s="1" t="s">
        <v>346</v>
      </c>
      <c r="F3405" s="7" t="str">
        <f>TEXT(DATE(MID(H3405, 13, 4), CHOOSE(MATCH( MID(H3405, 5, 3), {"Jan","Feb","Mar","Apr","May","Jun","Jul","Aug","Sep","Oct","Nov","Dec"}, 0), 1, 2, 3, 4, 5, 6, 7, 8, 9, 10, 11, 12), MID(H3405, 9, 2)), "yyyy-mm-dd")</f>
        <v>1988-03-17</v>
      </c>
      <c r="G3405" s="1" t="s">
        <v>6969</v>
      </c>
      <c r="H3405" s="1" t="s">
        <v>6968</v>
      </c>
    </row>
    <row r="3406" spans="1:8" hidden="1" x14ac:dyDescent="0.3">
      <c r="A3406" s="1" t="s">
        <v>130</v>
      </c>
      <c r="B3406" s="1" t="str">
        <f t="shared" si="160"/>
        <v>Kazakhstan</v>
      </c>
      <c r="C3406" s="5" t="str">
        <f t="shared" si="159"/>
        <v>1988</v>
      </c>
      <c r="D3406" s="1" t="str">
        <f t="shared" si="161"/>
        <v xml:space="preserve">Vostok-2M </v>
      </c>
      <c r="E3406" s="1" t="s">
        <v>346</v>
      </c>
      <c r="F3406" s="7" t="str">
        <f>TEXT(DATE(MID(H3406, 13, 4), CHOOSE(MATCH( MID(H3406, 5, 3), {"Jan","Feb","Mar","Apr","May","Jun","Jul","Aug","Sep","Oct","Nov","Dec"}, 0), 1, 2, 3, 4, 5, 6, 7, 8, 9, 10, 11, 12), MID(H3406, 9, 2)), "yyyy-mm-dd")</f>
        <v>1988-03-17</v>
      </c>
      <c r="G3406" s="1" t="s">
        <v>6971</v>
      </c>
      <c r="H3406" s="1" t="s">
        <v>6970</v>
      </c>
    </row>
    <row r="3407" spans="1:8" hidden="1" x14ac:dyDescent="0.3">
      <c r="A3407" s="1" t="s">
        <v>3566</v>
      </c>
      <c r="B3407" s="1" t="str">
        <f t="shared" si="160"/>
        <v>Russia</v>
      </c>
      <c r="C3407" s="5" t="str">
        <f t="shared" si="159"/>
        <v>1988</v>
      </c>
      <c r="D3407" s="1" t="str">
        <f t="shared" si="161"/>
        <v xml:space="preserve">Tsyklon-3 </v>
      </c>
      <c r="E3407" s="1" t="s">
        <v>346</v>
      </c>
      <c r="F3407" s="7" t="str">
        <f>TEXT(DATE(MID(H3407, 13, 4), CHOOSE(MATCH( MID(H3407, 5, 3), {"Jan","Feb","Mar","Apr","May","Jun","Jul","Aug","Sep","Oct","Nov","Dec"}, 0), 1, 2, 3, 4, 5, 6, 7, 8, 9, 10, 11, 12), MID(H3407, 9, 2)), "yyyy-mm-dd")</f>
        <v>1988-03-15</v>
      </c>
      <c r="G3407" s="1" t="s">
        <v>6973</v>
      </c>
      <c r="H3407" s="1" t="s">
        <v>6972</v>
      </c>
    </row>
    <row r="3408" spans="1:8" hidden="1" x14ac:dyDescent="0.3">
      <c r="A3408" s="1" t="s">
        <v>6795</v>
      </c>
      <c r="B3408" s="1" t="str">
        <f t="shared" si="160"/>
        <v>Kazakhstan</v>
      </c>
      <c r="C3408" s="5" t="str">
        <f t="shared" si="159"/>
        <v>1988</v>
      </c>
      <c r="D3408" s="1" t="str">
        <f t="shared" si="161"/>
        <v xml:space="preserve">Tsyklon-2 </v>
      </c>
      <c r="E3408" s="1" t="s">
        <v>346</v>
      </c>
      <c r="F3408" s="7" t="str">
        <f>TEXT(DATE(MID(H3408, 13, 4), CHOOSE(MATCH( MID(H3408, 5, 3), {"Jan","Feb","Mar","Apr","May","Jun","Jul","Aug","Sep","Oct","Nov","Dec"}, 0), 1, 2, 3, 4, 5, 6, 7, 8, 9, 10, 11, 12), MID(H3408, 9, 2)), "yyyy-mm-dd")</f>
        <v>1988-03-14</v>
      </c>
      <c r="G3408" s="1" t="s">
        <v>6975</v>
      </c>
      <c r="H3408" s="1" t="s">
        <v>6974</v>
      </c>
    </row>
    <row r="3409" spans="1:8" hidden="1" x14ac:dyDescent="0.3">
      <c r="A3409" s="1" t="s">
        <v>6657</v>
      </c>
      <c r="B3409" s="1" t="str">
        <f t="shared" si="160"/>
        <v>France</v>
      </c>
      <c r="C3409" s="5" t="str">
        <f t="shared" si="159"/>
        <v>1988</v>
      </c>
      <c r="D3409" s="1" t="str">
        <f t="shared" si="161"/>
        <v xml:space="preserve">Ariane 3 </v>
      </c>
      <c r="E3409" s="1" t="s">
        <v>346</v>
      </c>
      <c r="F3409" s="7" t="str">
        <f>TEXT(DATE(MID(H3409, 13, 4), CHOOSE(MATCH( MID(H3409, 5, 3), {"Jan","Feb","Mar","Apr","May","Jun","Jul","Aug","Sep","Oct","Nov","Dec"}, 0), 1, 2, 3, 4, 5, 6, 7, 8, 9, 10, 11, 12), MID(H3409, 9, 2)), "yyyy-mm-dd")</f>
        <v>1988-03-11</v>
      </c>
      <c r="G3409" s="1" t="s">
        <v>6977</v>
      </c>
      <c r="H3409" s="1" t="s">
        <v>6976</v>
      </c>
    </row>
    <row r="3410" spans="1:8" hidden="1" x14ac:dyDescent="0.3">
      <c r="A3410" s="1" t="s">
        <v>1630</v>
      </c>
      <c r="B3410" s="1" t="str">
        <f t="shared" si="160"/>
        <v>Kazakhstan</v>
      </c>
      <c r="C3410" s="5" t="str">
        <f t="shared" si="159"/>
        <v>1988</v>
      </c>
      <c r="D3410" s="1" t="str">
        <f t="shared" si="161"/>
        <v xml:space="preserve">Molniya-M /Block ML </v>
      </c>
      <c r="E3410" s="1" t="s">
        <v>346</v>
      </c>
      <c r="F3410" s="7" t="str">
        <f>TEXT(DATE(MID(H3410, 13, 4), CHOOSE(MATCH( MID(H3410, 5, 3), {"Jan","Feb","Mar","Apr","May","Jun","Jul","Aug","Sep","Oct","Nov","Dec"}, 0), 1, 2, 3, 4, 5, 6, 7, 8, 9, 10, 11, 12), MID(H3410, 9, 2)), "yyyy-mm-dd")</f>
        <v>1988-03-11</v>
      </c>
      <c r="G3410" s="1" t="s">
        <v>6979</v>
      </c>
      <c r="H3410" s="1" t="s">
        <v>6978</v>
      </c>
    </row>
    <row r="3411" spans="1:8" hidden="1" x14ac:dyDescent="0.3">
      <c r="A3411" s="1" t="s">
        <v>3373</v>
      </c>
      <c r="B3411" s="1" t="str">
        <f t="shared" si="160"/>
        <v>Russia</v>
      </c>
      <c r="C3411" s="5" t="str">
        <f t="shared" si="159"/>
        <v>1988</v>
      </c>
      <c r="D3411" s="1" t="str">
        <f t="shared" si="161"/>
        <v xml:space="preserve">Cosmos-3M </v>
      </c>
      <c r="E3411" s="1" t="s">
        <v>346</v>
      </c>
      <c r="F3411" s="7" t="str">
        <f>TEXT(DATE(MID(H3411, 13, 4), CHOOSE(MATCH( MID(H3411, 5, 3), {"Jan","Feb","Mar","Apr","May","Jun","Jul","Aug","Sep","Oct","Nov","Dec"}, 0), 1, 2, 3, 4, 5, 6, 7, 8, 9, 10, 11, 12), MID(H3411, 9, 2)), "yyyy-mm-dd")</f>
        <v>1988-03-11</v>
      </c>
      <c r="G3411" s="1" t="s">
        <v>6981</v>
      </c>
      <c r="H3411" s="1" t="s">
        <v>6980</v>
      </c>
    </row>
    <row r="3412" spans="1:8" hidden="1" x14ac:dyDescent="0.3">
      <c r="A3412" s="1" t="s">
        <v>5</v>
      </c>
      <c r="B3412" s="1" t="str">
        <f t="shared" si="160"/>
        <v>Russia</v>
      </c>
      <c r="C3412" s="5" t="str">
        <f t="shared" si="159"/>
        <v>1988</v>
      </c>
      <c r="D3412" s="1" t="str">
        <f t="shared" si="161"/>
        <v xml:space="preserve">Soyuz U </v>
      </c>
      <c r="E3412" s="1" t="s">
        <v>346</v>
      </c>
      <c r="F3412" s="7" t="str">
        <f>TEXT(DATE(MID(H3412, 13, 4), CHOOSE(MATCH( MID(H3412, 5, 3), {"Jan","Feb","Mar","Apr","May","Jun","Jul","Aug","Sep","Oct","Nov","Dec"}, 0), 1, 2, 3, 4, 5, 6, 7, 8, 9, 10, 11, 12), MID(H3412, 9, 2)), "yyyy-mm-dd")</f>
        <v>1988-03-10</v>
      </c>
      <c r="G3412" s="1" t="s">
        <v>6983</v>
      </c>
      <c r="H3412" s="1" t="s">
        <v>6982</v>
      </c>
    </row>
    <row r="3413" spans="1:8" hidden="1" x14ac:dyDescent="0.3">
      <c r="A3413" s="1" t="s">
        <v>18</v>
      </c>
      <c r="B3413" s="1" t="str">
        <f t="shared" si="160"/>
        <v>China</v>
      </c>
      <c r="C3413" s="5" t="str">
        <f t="shared" si="159"/>
        <v>1988</v>
      </c>
      <c r="D3413" s="1" t="str">
        <f t="shared" si="161"/>
        <v xml:space="preserve">Long March 3 </v>
      </c>
      <c r="E3413" s="1" t="s">
        <v>346</v>
      </c>
      <c r="F3413" s="7" t="str">
        <f>TEXT(DATE(MID(H3413, 13, 4), CHOOSE(MATCH( MID(H3413, 5, 3), {"Jan","Feb","Mar","Apr","May","Jun","Jul","Aug","Sep","Oct","Nov","Dec"}, 0), 1, 2, 3, 4, 5, 6, 7, 8, 9, 10, 11, 12), MID(H3413, 9, 2)), "yyyy-mm-dd")</f>
        <v>1988-03-07</v>
      </c>
      <c r="G3413" s="1" t="s">
        <v>6985</v>
      </c>
      <c r="H3413" s="1" t="s">
        <v>6984</v>
      </c>
    </row>
    <row r="3414" spans="1:8" hidden="1" x14ac:dyDescent="0.3">
      <c r="A3414" s="1" t="s">
        <v>6615</v>
      </c>
      <c r="B3414" s="1" t="str">
        <f t="shared" si="160"/>
        <v>Russia</v>
      </c>
      <c r="C3414" s="5" t="str">
        <f t="shared" si="159"/>
        <v>1988</v>
      </c>
      <c r="D3414" s="1" t="str">
        <f t="shared" si="161"/>
        <v xml:space="preserve">Molniya-M /Block 2BL </v>
      </c>
      <c r="E3414" s="1" t="s">
        <v>346</v>
      </c>
      <c r="F3414" s="7" t="str">
        <f>TEXT(DATE(MID(H3414, 13, 4), CHOOSE(MATCH( MID(H3414, 5, 3), {"Jan","Feb","Mar","Apr","May","Jun","Jul","Aug","Sep","Oct","Nov","Dec"}, 0), 1, 2, 3, 4, 5, 6, 7, 8, 9, 10, 11, 12), MID(H3414, 9, 2)), "yyyy-mm-dd")</f>
        <v>1988-02-26</v>
      </c>
      <c r="G3414" s="1" t="s">
        <v>6987</v>
      </c>
      <c r="H3414" s="1" t="s">
        <v>6986</v>
      </c>
    </row>
    <row r="3415" spans="1:8" hidden="1" x14ac:dyDescent="0.3">
      <c r="A3415" s="1" t="s">
        <v>61</v>
      </c>
      <c r="B3415" s="1" t="str">
        <f t="shared" si="160"/>
        <v>Japan</v>
      </c>
      <c r="C3415" s="5" t="str">
        <f t="shared" si="159"/>
        <v>1988</v>
      </c>
      <c r="D3415" s="1" t="str">
        <f t="shared" si="161"/>
        <v xml:space="preserve">H-I UM-129A (9SO) </v>
      </c>
      <c r="E3415" s="1" t="s">
        <v>346</v>
      </c>
      <c r="F3415" s="7" t="str">
        <f>TEXT(DATE(MID(H3415, 13, 4), CHOOSE(MATCH( MID(H3415, 5, 3), {"Jan","Feb","Mar","Apr","May","Jun","Jul","Aug","Sep","Oct","Nov","Dec"}, 0), 1, 2, 3, 4, 5, 6, 7, 8, 9, 10, 11, 12), MID(H3415, 9, 2)), "yyyy-mm-dd")</f>
        <v>1988-02-19</v>
      </c>
      <c r="G3415" s="1" t="s">
        <v>6989</v>
      </c>
      <c r="H3415" s="1" t="s">
        <v>6988</v>
      </c>
    </row>
    <row r="3416" spans="1:8" hidden="1" x14ac:dyDescent="0.3">
      <c r="A3416" s="1" t="s">
        <v>1630</v>
      </c>
      <c r="B3416" s="1" t="str">
        <f t="shared" si="160"/>
        <v>Kazakhstan</v>
      </c>
      <c r="C3416" s="5" t="str">
        <f t="shared" si="159"/>
        <v>1988</v>
      </c>
      <c r="D3416" s="1" t="str">
        <f t="shared" si="161"/>
        <v xml:space="preserve">Soyuz U </v>
      </c>
      <c r="E3416" s="1" t="s">
        <v>346</v>
      </c>
      <c r="F3416" s="7" t="str">
        <f>TEXT(DATE(MID(H3416, 13, 4), CHOOSE(MATCH( MID(H3416, 5, 3), {"Jan","Feb","Mar","Apr","May","Jun","Jul","Aug","Sep","Oct","Nov","Dec"}, 0), 1, 2, 3, 4, 5, 6, 7, 8, 9, 10, 11, 12), MID(H3416, 9, 2)), "yyyy-mm-dd")</f>
        <v>1988-02-19</v>
      </c>
      <c r="G3416" s="1" t="s">
        <v>6991</v>
      </c>
      <c r="H3416" s="1" t="s">
        <v>6990</v>
      </c>
    </row>
    <row r="3417" spans="1:8" hidden="1" x14ac:dyDescent="0.3">
      <c r="A3417" s="1" t="s">
        <v>3038</v>
      </c>
      <c r="B3417" s="1" t="str">
        <f t="shared" si="160"/>
        <v>Russia</v>
      </c>
      <c r="C3417" s="5" t="str">
        <f t="shared" si="159"/>
        <v>1988</v>
      </c>
      <c r="D3417" s="1" t="str">
        <f t="shared" si="161"/>
        <v xml:space="preserve">Soyuz U </v>
      </c>
      <c r="E3417" s="1" t="s">
        <v>346</v>
      </c>
      <c r="F3417" s="7" t="str">
        <f>TEXT(DATE(MID(H3417, 13, 4), CHOOSE(MATCH( MID(H3417, 5, 3), {"Jan","Feb","Mar","Apr","May","Jun","Jul","Aug","Sep","Oct","Nov","Dec"}, 0), 1, 2, 3, 4, 5, 6, 7, 8, 9, 10, 11, 12), MID(H3417, 9, 2)), "yyyy-mm-dd")</f>
        <v>1988-02-18</v>
      </c>
      <c r="G3417" s="1" t="s">
        <v>6993</v>
      </c>
      <c r="H3417" s="1" t="s">
        <v>6992</v>
      </c>
    </row>
    <row r="3418" spans="1:8" hidden="1" x14ac:dyDescent="0.3">
      <c r="A3418" s="1" t="s">
        <v>529</v>
      </c>
      <c r="B3418" s="1" t="str">
        <f t="shared" si="160"/>
        <v>Kazakhstan</v>
      </c>
      <c r="C3418" s="5" t="str">
        <f t="shared" si="159"/>
        <v>1988</v>
      </c>
      <c r="D3418" s="1" t="str">
        <f t="shared" si="161"/>
        <v xml:space="preserve">Proton K/Block-DM-2 </v>
      </c>
      <c r="E3418" s="1" t="s">
        <v>346</v>
      </c>
      <c r="F3418" s="7" t="str">
        <f>TEXT(DATE(MID(H3418, 13, 4), CHOOSE(MATCH( MID(H3418, 5, 3), {"Jan","Feb","Mar","Apr","May","Jun","Jul","Aug","Sep","Oct","Nov","Dec"}, 0), 1, 2, 3, 4, 5, 6, 7, 8, 9, 10, 11, 12), MID(H3418, 9, 2)), "yyyy-mm-dd")</f>
        <v>1988-02-17</v>
      </c>
      <c r="G3418" s="1" t="s">
        <v>6995</v>
      </c>
      <c r="H3418" s="1" t="s">
        <v>6994</v>
      </c>
    </row>
    <row r="3419" spans="1:8" hidden="1" x14ac:dyDescent="0.3">
      <c r="A3419" s="1" t="s">
        <v>3160</v>
      </c>
      <c r="B3419" s="1" t="str">
        <f t="shared" si="160"/>
        <v>USA</v>
      </c>
      <c r="C3419" s="5" t="str">
        <f t="shared" si="159"/>
        <v>1988</v>
      </c>
      <c r="D3419" s="1" t="str">
        <f t="shared" si="161"/>
        <v xml:space="preserve">Delta 3910 </v>
      </c>
      <c r="E3419" s="1" t="s">
        <v>346</v>
      </c>
      <c r="F3419" s="7" t="str">
        <f>TEXT(DATE(MID(H3419, 13, 4), CHOOSE(MATCH( MID(H3419, 5, 3), {"Jan","Feb","Mar","Apr","May","Jun","Jul","Aug","Sep","Oct","Nov","Dec"}, 0), 1, 2, 3, 4, 5, 6, 7, 8, 9, 10, 11, 12), MID(H3419, 9, 2)), "yyyy-mm-dd")</f>
        <v>1988-02-08</v>
      </c>
      <c r="G3419" s="1" t="s">
        <v>6997</v>
      </c>
      <c r="H3419" s="1" t="s">
        <v>6996</v>
      </c>
    </row>
    <row r="3420" spans="1:8" hidden="1" x14ac:dyDescent="0.3">
      <c r="A3420" s="1" t="s">
        <v>130</v>
      </c>
      <c r="B3420" s="1" t="str">
        <f t="shared" si="160"/>
        <v>Kazakhstan</v>
      </c>
      <c r="C3420" s="5" t="str">
        <f t="shared" si="159"/>
        <v>1988</v>
      </c>
      <c r="D3420" s="1" t="str">
        <f t="shared" si="161"/>
        <v xml:space="preserve">Soyuz U </v>
      </c>
      <c r="E3420" s="1" t="s">
        <v>346</v>
      </c>
      <c r="F3420" s="7" t="str">
        <f>TEXT(DATE(MID(H3420, 13, 4), CHOOSE(MATCH( MID(H3420, 5, 3), {"Jan","Feb","Mar","Apr","May","Jun","Jul","Aug","Sep","Oct","Nov","Dec"}, 0), 1, 2, 3, 4, 5, 6, 7, 8, 9, 10, 11, 12), MID(H3420, 9, 2)), "yyyy-mm-dd")</f>
        <v>1988-02-03</v>
      </c>
      <c r="G3420" s="1" t="s">
        <v>6999</v>
      </c>
      <c r="H3420" s="1" t="s">
        <v>6998</v>
      </c>
    </row>
    <row r="3421" spans="1:8" hidden="1" x14ac:dyDescent="0.3">
      <c r="A3421" s="1" t="s">
        <v>5557</v>
      </c>
      <c r="B3421" s="1" t="str">
        <f t="shared" si="160"/>
        <v>USA</v>
      </c>
      <c r="C3421" s="5" t="str">
        <f t="shared" si="159"/>
        <v>1988</v>
      </c>
      <c r="D3421" s="1" t="str">
        <f t="shared" si="161"/>
        <v xml:space="preserve">Atlas-E/F Star-37S-ISS </v>
      </c>
      <c r="E3421" s="1" t="s">
        <v>346</v>
      </c>
      <c r="F3421" s="7" t="str">
        <f>TEXT(DATE(MID(H3421, 13, 4), CHOOSE(MATCH( MID(H3421, 5, 3), {"Jan","Feb","Mar","Apr","May","Jun","Jul","Aug","Sep","Oct","Nov","Dec"}, 0), 1, 2, 3, 4, 5, 6, 7, 8, 9, 10, 11, 12), MID(H3421, 9, 2)), "yyyy-mm-dd")</f>
        <v>1988-02-03</v>
      </c>
      <c r="G3421" s="1" t="s">
        <v>7001</v>
      </c>
      <c r="H3421" s="1" t="s">
        <v>7000</v>
      </c>
    </row>
    <row r="3422" spans="1:8" hidden="1" x14ac:dyDescent="0.3">
      <c r="A3422" s="1" t="s">
        <v>4483</v>
      </c>
      <c r="B3422" s="1" t="str">
        <f t="shared" si="160"/>
        <v>Russia</v>
      </c>
      <c r="C3422" s="5" t="str">
        <f t="shared" si="159"/>
        <v>1988</v>
      </c>
      <c r="D3422" s="1" t="str">
        <f t="shared" si="161"/>
        <v xml:space="preserve">Tsyklon-3 </v>
      </c>
      <c r="E3422" s="1" t="s">
        <v>346</v>
      </c>
      <c r="F3422" s="7" t="str">
        <f>TEXT(DATE(MID(H3422, 13, 4), CHOOSE(MATCH( MID(H3422, 5, 3), {"Jan","Feb","Mar","Apr","May","Jun","Jul","Aug","Sep","Oct","Nov","Dec"}, 0), 1, 2, 3, 4, 5, 6, 7, 8, 9, 10, 11, 12), MID(H3422, 9, 2)), "yyyy-mm-dd")</f>
        <v>1988-01-30</v>
      </c>
      <c r="G3422" s="1" t="s">
        <v>7003</v>
      </c>
      <c r="H3422" s="1" t="s">
        <v>7002</v>
      </c>
    </row>
    <row r="3423" spans="1:8" hidden="1" x14ac:dyDescent="0.3">
      <c r="A3423" s="1" t="s">
        <v>1630</v>
      </c>
      <c r="B3423" s="1" t="str">
        <f t="shared" si="160"/>
        <v>Kazakhstan</v>
      </c>
      <c r="C3423" s="5" t="str">
        <f t="shared" si="159"/>
        <v>1988</v>
      </c>
      <c r="D3423" s="1" t="str">
        <f t="shared" si="161"/>
        <v xml:space="preserve">Soyuz U </v>
      </c>
      <c r="E3423" s="1" t="s">
        <v>346</v>
      </c>
      <c r="F3423" s="7" t="str">
        <f>TEXT(DATE(MID(H3423, 13, 4), CHOOSE(MATCH( MID(H3423, 5, 3), {"Jan","Feb","Mar","Apr","May","Jun","Jul","Aug","Sep","Oct","Nov","Dec"}, 0), 1, 2, 3, 4, 5, 6, 7, 8, 9, 10, 11, 12), MID(H3423, 9, 2)), "yyyy-mm-dd")</f>
        <v>1988-01-26</v>
      </c>
      <c r="G3423" s="1" t="s">
        <v>7005</v>
      </c>
      <c r="H3423" s="1" t="s">
        <v>7004</v>
      </c>
    </row>
    <row r="3424" spans="1:8" hidden="1" x14ac:dyDescent="0.3">
      <c r="A3424" s="1" t="s">
        <v>1630</v>
      </c>
      <c r="B3424" s="1" t="str">
        <f t="shared" si="160"/>
        <v>Kazakhstan</v>
      </c>
      <c r="C3424" s="5" t="str">
        <f t="shared" si="159"/>
        <v>1988</v>
      </c>
      <c r="D3424" s="1" t="str">
        <f t="shared" si="161"/>
        <v xml:space="preserve">Soyuz U2 </v>
      </c>
      <c r="E3424" s="1" t="s">
        <v>346</v>
      </c>
      <c r="F3424" s="7" t="str">
        <f>TEXT(DATE(MID(H3424, 13, 4), CHOOSE(MATCH( MID(H3424, 5, 3), {"Jan","Feb","Mar","Apr","May","Jun","Jul","Aug","Sep","Oct","Nov","Dec"}, 0), 1, 2, 3, 4, 5, 6, 7, 8, 9, 10, 11, 12), MID(H3424, 9, 2)), "yyyy-mm-dd")</f>
        <v>1988-01-20</v>
      </c>
      <c r="G3424" s="1" t="s">
        <v>7007</v>
      </c>
      <c r="H3424" s="1" t="s">
        <v>7006</v>
      </c>
    </row>
    <row r="3425" spans="1:8" hidden="1" x14ac:dyDescent="0.3">
      <c r="A3425" s="1" t="s">
        <v>6272</v>
      </c>
      <c r="B3425" s="1" t="str">
        <f t="shared" si="160"/>
        <v>Kazakhstan</v>
      </c>
      <c r="C3425" s="5" t="str">
        <f t="shared" si="159"/>
        <v>1988</v>
      </c>
      <c r="D3425" s="1" t="str">
        <f t="shared" si="161"/>
        <v xml:space="preserve">Proton K/Block-DM-2 </v>
      </c>
      <c r="E3425" s="1" t="s">
        <v>346</v>
      </c>
      <c r="F3425" s="7" t="str">
        <f>TEXT(DATE(MID(H3425, 13, 4), CHOOSE(MATCH( MID(H3425, 5, 3), {"Jan","Feb","Mar","Apr","May","Jun","Jul","Aug","Sep","Oct","Nov","Dec"}, 0), 1, 2, 3, 4, 5, 6, 7, 8, 9, 10, 11, 12), MID(H3425, 9, 2)), "yyyy-mm-dd")</f>
        <v>1988-01-18</v>
      </c>
      <c r="G3425" s="1" t="s">
        <v>7009</v>
      </c>
      <c r="H3425" s="1" t="s">
        <v>7008</v>
      </c>
    </row>
    <row r="3426" spans="1:8" hidden="1" x14ac:dyDescent="0.3">
      <c r="A3426" s="1" t="s">
        <v>4483</v>
      </c>
      <c r="B3426" s="1" t="str">
        <f t="shared" si="160"/>
        <v>Russia</v>
      </c>
      <c r="C3426" s="5" t="str">
        <f t="shared" si="159"/>
        <v>1988</v>
      </c>
      <c r="D3426" s="1" t="str">
        <f t="shared" si="161"/>
        <v xml:space="preserve">Tsyklon-3 </v>
      </c>
      <c r="E3426" s="1" t="s">
        <v>346</v>
      </c>
      <c r="F3426" s="7" t="str">
        <f>TEXT(DATE(MID(H3426, 13, 4), CHOOSE(MATCH( MID(H3426, 5, 3), {"Jan","Feb","Mar","Apr","May","Jun","Jul","Aug","Sep","Oct","Nov","Dec"}, 0), 1, 2, 3, 4, 5, 6, 7, 8, 9, 10, 11, 12), MID(H3426, 9, 2)), "yyyy-mm-dd")</f>
        <v>1988-01-15</v>
      </c>
      <c r="G3426" s="1" t="s">
        <v>7011</v>
      </c>
      <c r="H3426" s="1" t="s">
        <v>7010</v>
      </c>
    </row>
    <row r="3427" spans="1:8" hidden="1" x14ac:dyDescent="0.3">
      <c r="A3427" s="1" t="s">
        <v>3566</v>
      </c>
      <c r="B3427" s="1" t="str">
        <f t="shared" si="160"/>
        <v>Russia</v>
      </c>
      <c r="C3427" s="5" t="str">
        <f t="shared" si="159"/>
        <v>1988</v>
      </c>
      <c r="D3427" s="1" t="str">
        <f t="shared" si="161"/>
        <v xml:space="preserve">Tsyklon-3 </v>
      </c>
      <c r="E3427" s="1" t="s">
        <v>346</v>
      </c>
      <c r="F3427" s="7" t="str">
        <f>TEXT(DATE(MID(H3427, 13, 4), CHOOSE(MATCH( MID(H3427, 5, 3), {"Jan","Feb","Mar","Apr","May","Jun","Jul","Aug","Sep","Oct","Nov","Dec"}, 0), 1, 2, 3, 4, 5, 6, 7, 8, 9, 10, 11, 12), MID(H3427, 9, 2)), "yyyy-mm-dd")</f>
        <v>1988-01-06</v>
      </c>
      <c r="G3427" s="1" t="s">
        <v>7013</v>
      </c>
      <c r="H3427" s="1" t="s">
        <v>7012</v>
      </c>
    </row>
    <row r="3428" spans="1:8" hidden="1" x14ac:dyDescent="0.3">
      <c r="A3428" s="1" t="s">
        <v>5</v>
      </c>
      <c r="B3428" s="1" t="str">
        <f t="shared" si="160"/>
        <v>Russia</v>
      </c>
      <c r="C3428" s="5" t="str">
        <f t="shared" si="159"/>
        <v>1987</v>
      </c>
      <c r="D3428" s="1" t="str">
        <f t="shared" si="161"/>
        <v xml:space="preserve">Soyuz U </v>
      </c>
      <c r="E3428" s="1" t="s">
        <v>346</v>
      </c>
      <c r="F3428" s="7" t="str">
        <f>TEXT(DATE(MID(H3428, 13, 4), CHOOSE(MATCH( MID(H3428, 5, 3), {"Jan","Feb","Mar","Apr","May","Jun","Jul","Aug","Sep","Oct","Nov","Dec"}, 0), 1, 2, 3, 4, 5, 6, 7, 8, 9, 10, 11, 12), MID(H3428, 9, 2)), "yyyy-mm-dd")</f>
        <v>1987-12-29</v>
      </c>
      <c r="G3428" s="1" t="s">
        <v>7015</v>
      </c>
      <c r="H3428" s="1" t="s">
        <v>7014</v>
      </c>
    </row>
    <row r="3429" spans="1:8" hidden="1" x14ac:dyDescent="0.3">
      <c r="A3429" s="1" t="s">
        <v>529</v>
      </c>
      <c r="B3429" s="1" t="str">
        <f t="shared" si="160"/>
        <v>Kazakhstan</v>
      </c>
      <c r="C3429" s="5" t="str">
        <f t="shared" si="159"/>
        <v>1987</v>
      </c>
      <c r="D3429" s="1" t="str">
        <f t="shared" si="161"/>
        <v xml:space="preserve">Proton K/Block-DM-2 </v>
      </c>
      <c r="E3429" s="1" t="s">
        <v>346</v>
      </c>
      <c r="F3429" s="7" t="str">
        <f>TEXT(DATE(MID(H3429, 13, 4), CHOOSE(MATCH( MID(H3429, 5, 3), {"Jan","Feb","Mar","Apr","May","Jun","Jul","Aug","Sep","Oct","Nov","Dec"}, 0), 1, 2, 3, 4, 5, 6, 7, 8, 9, 10, 11, 12), MID(H3429, 9, 2)), "yyyy-mm-dd")</f>
        <v>1987-12-27</v>
      </c>
      <c r="G3429" s="1" t="s">
        <v>7017</v>
      </c>
      <c r="H3429" s="1" t="s">
        <v>7016</v>
      </c>
    </row>
    <row r="3430" spans="1:8" hidden="1" x14ac:dyDescent="0.3">
      <c r="A3430" s="1" t="s">
        <v>3038</v>
      </c>
      <c r="B3430" s="1" t="str">
        <f t="shared" si="160"/>
        <v>Russia</v>
      </c>
      <c r="C3430" s="5" t="str">
        <f t="shared" si="159"/>
        <v>1987</v>
      </c>
      <c r="D3430" s="1" t="str">
        <f t="shared" si="161"/>
        <v xml:space="preserve">Soyuz U </v>
      </c>
      <c r="E3430" s="1" t="s">
        <v>346</v>
      </c>
      <c r="F3430" s="7" t="str">
        <f>TEXT(DATE(MID(H3430, 13, 4), CHOOSE(MATCH( MID(H3430, 5, 3), {"Jan","Feb","Mar","Apr","May","Jun","Jul","Aug","Sep","Oct","Nov","Dec"}, 0), 1, 2, 3, 4, 5, 6, 7, 8, 9, 10, 11, 12), MID(H3430, 9, 2)), "yyyy-mm-dd")</f>
        <v>1987-12-26</v>
      </c>
      <c r="G3430" s="1" t="s">
        <v>7019</v>
      </c>
      <c r="H3430" s="1" t="s">
        <v>7018</v>
      </c>
    </row>
    <row r="3431" spans="1:8" hidden="1" x14ac:dyDescent="0.3">
      <c r="A3431" s="1" t="s">
        <v>130</v>
      </c>
      <c r="B3431" s="1" t="str">
        <f t="shared" si="160"/>
        <v>Kazakhstan</v>
      </c>
      <c r="C3431" s="5" t="str">
        <f t="shared" si="159"/>
        <v>1987</v>
      </c>
      <c r="D3431" s="1" t="str">
        <f t="shared" si="161"/>
        <v xml:space="preserve">Soyuz U </v>
      </c>
      <c r="E3431" s="1" t="s">
        <v>346</v>
      </c>
      <c r="F3431" s="7" t="str">
        <f>TEXT(DATE(MID(H3431, 13, 4), CHOOSE(MATCH( MID(H3431, 5, 3), {"Jan","Feb","Mar","Apr","May","Jun","Jul","Aug","Sep","Oct","Nov","Dec"}, 0), 1, 2, 3, 4, 5, 6, 7, 8, 9, 10, 11, 12), MID(H3431, 9, 2)), "yyyy-mm-dd")</f>
        <v>1987-12-25</v>
      </c>
      <c r="G3431" s="1" t="s">
        <v>7021</v>
      </c>
      <c r="H3431" s="1" t="s">
        <v>7020</v>
      </c>
    </row>
    <row r="3432" spans="1:8" hidden="1" x14ac:dyDescent="0.3">
      <c r="A3432" s="1" t="s">
        <v>1561</v>
      </c>
      <c r="B3432" s="1" t="str">
        <f t="shared" si="160"/>
        <v>Russia</v>
      </c>
      <c r="C3432" s="5" t="str">
        <f t="shared" si="159"/>
        <v>1987</v>
      </c>
      <c r="D3432" s="1" t="str">
        <f t="shared" si="161"/>
        <v xml:space="preserve">Cosmos-3M </v>
      </c>
      <c r="E3432" s="1" t="s">
        <v>346</v>
      </c>
      <c r="F3432" s="7" t="str">
        <f>TEXT(DATE(MID(H3432, 13, 4), CHOOSE(MATCH( MID(H3432, 5, 3), {"Jan","Feb","Mar","Apr","May","Jun","Jul","Aug","Sep","Oct","Nov","Dec"}, 0), 1, 2, 3, 4, 5, 6, 7, 8, 9, 10, 11, 12), MID(H3432, 9, 2)), "yyyy-mm-dd")</f>
        <v>1987-12-23</v>
      </c>
      <c r="G3432" s="1" t="s">
        <v>7023</v>
      </c>
      <c r="H3432" s="1" t="s">
        <v>7022</v>
      </c>
    </row>
    <row r="3433" spans="1:8" hidden="1" x14ac:dyDescent="0.3">
      <c r="A3433" s="1" t="s">
        <v>6615</v>
      </c>
      <c r="B3433" s="1" t="str">
        <f t="shared" si="160"/>
        <v>Russia</v>
      </c>
      <c r="C3433" s="5" t="str">
        <f t="shared" si="159"/>
        <v>1987</v>
      </c>
      <c r="D3433" s="1" t="str">
        <f t="shared" si="161"/>
        <v xml:space="preserve">Molniya-M /Block 2BL </v>
      </c>
      <c r="E3433" s="1" t="s">
        <v>346</v>
      </c>
      <c r="F3433" s="7" t="str">
        <f>TEXT(DATE(MID(H3433, 13, 4), CHOOSE(MATCH( MID(H3433, 5, 3), {"Jan","Feb","Mar","Apr","May","Jun","Jul","Aug","Sep","Oct","Nov","Dec"}, 0), 1, 2, 3, 4, 5, 6, 7, 8, 9, 10, 11, 12), MID(H3433, 9, 2)), "yyyy-mm-dd")</f>
        <v>1987-12-21</v>
      </c>
      <c r="G3433" s="1" t="s">
        <v>7025</v>
      </c>
      <c r="H3433" s="1" t="s">
        <v>7024</v>
      </c>
    </row>
    <row r="3434" spans="1:8" hidden="1" x14ac:dyDescent="0.3">
      <c r="A3434" s="1" t="s">
        <v>1630</v>
      </c>
      <c r="B3434" s="1" t="str">
        <f t="shared" si="160"/>
        <v>Kazakhstan</v>
      </c>
      <c r="C3434" s="5" t="str">
        <f t="shared" si="159"/>
        <v>1987</v>
      </c>
      <c r="D3434" s="1" t="str">
        <f t="shared" si="161"/>
        <v xml:space="preserve">Soyuz U2 </v>
      </c>
      <c r="E3434" s="1" t="s">
        <v>346</v>
      </c>
      <c r="F3434" s="7" t="str">
        <f>TEXT(DATE(MID(H3434, 13, 4), CHOOSE(MATCH( MID(H3434, 5, 3), {"Jan","Feb","Mar","Apr","May","Jun","Jul","Aug","Sep","Oct","Nov","Dec"}, 0), 1, 2, 3, 4, 5, 6, 7, 8, 9, 10, 11, 12), MID(H3434, 9, 2)), "yyyy-mm-dd")</f>
        <v>1987-12-21</v>
      </c>
      <c r="G3434" s="1" t="s">
        <v>7027</v>
      </c>
      <c r="H3434" s="1" t="s">
        <v>7026</v>
      </c>
    </row>
    <row r="3435" spans="1:8" hidden="1" x14ac:dyDescent="0.3">
      <c r="A3435" s="1" t="s">
        <v>6899</v>
      </c>
      <c r="B3435" s="1" t="str">
        <f t="shared" si="160"/>
        <v>Russia</v>
      </c>
      <c r="C3435" s="5" t="str">
        <f t="shared" si="159"/>
        <v>1987</v>
      </c>
      <c r="D3435" s="1" t="str">
        <f t="shared" si="161"/>
        <v xml:space="preserve">K65M-RB5 </v>
      </c>
      <c r="E3435" s="1" t="s">
        <v>346</v>
      </c>
      <c r="F3435" s="7" t="str">
        <f>TEXT(DATE(MID(H3435, 13, 4), CHOOSE(MATCH( MID(H3435, 5, 3), {"Jan","Feb","Mar","Apr","May","Jun","Jul","Aug","Sep","Oct","Nov","Dec"}, 0), 1, 2, 3, 4, 5, 6, 7, 8, 9, 10, 11, 12), MID(H3435, 9, 2)), "yyyy-mm-dd")</f>
        <v>1987-12-20</v>
      </c>
      <c r="G3435" s="1" t="s">
        <v>7029</v>
      </c>
      <c r="H3435" s="1" t="s">
        <v>7028</v>
      </c>
    </row>
    <row r="3436" spans="1:8" hidden="1" x14ac:dyDescent="0.3">
      <c r="A3436" s="1" t="s">
        <v>1561</v>
      </c>
      <c r="B3436" s="1" t="str">
        <f t="shared" si="160"/>
        <v>Russia</v>
      </c>
      <c r="C3436" s="5" t="str">
        <f t="shared" si="159"/>
        <v>1987</v>
      </c>
      <c r="D3436" s="1" t="str">
        <f t="shared" si="161"/>
        <v xml:space="preserve">Cosmos-3M </v>
      </c>
      <c r="E3436" s="1" t="s">
        <v>346</v>
      </c>
      <c r="F3436" s="7" t="str">
        <f>TEXT(DATE(MID(H3436, 13, 4), CHOOSE(MATCH( MID(H3436, 5, 3), {"Jan","Feb","Mar","Apr","May","Jun","Jul","Aug","Sep","Oct","Nov","Dec"}, 0), 1, 2, 3, 4, 5, 6, 7, 8, 9, 10, 11, 12), MID(H3436, 9, 2)), "yyyy-mm-dd")</f>
        <v>1987-12-15</v>
      </c>
      <c r="G3436" s="1" t="s">
        <v>7031</v>
      </c>
      <c r="H3436" s="1" t="s">
        <v>7030</v>
      </c>
    </row>
    <row r="3437" spans="1:8" hidden="1" x14ac:dyDescent="0.3">
      <c r="A3437" s="1" t="s">
        <v>130</v>
      </c>
      <c r="B3437" s="1" t="str">
        <f t="shared" si="160"/>
        <v>Kazakhstan</v>
      </c>
      <c r="C3437" s="5" t="str">
        <f t="shared" si="159"/>
        <v>1987</v>
      </c>
      <c r="D3437" s="1" t="str">
        <f t="shared" si="161"/>
        <v xml:space="preserve">Soyuz U </v>
      </c>
      <c r="E3437" s="1" t="s">
        <v>346</v>
      </c>
      <c r="F3437" s="7" t="str">
        <f>TEXT(DATE(MID(H3437, 13, 4), CHOOSE(MATCH( MID(H3437, 5, 3), {"Jan","Feb","Mar","Apr","May","Jun","Jul","Aug","Sep","Oct","Nov","Dec"}, 0), 1, 2, 3, 4, 5, 6, 7, 8, 9, 10, 11, 12), MID(H3437, 9, 2)), "yyyy-mm-dd")</f>
        <v>1987-12-14</v>
      </c>
      <c r="G3437" s="1" t="s">
        <v>7033</v>
      </c>
      <c r="H3437" s="1" t="s">
        <v>7032</v>
      </c>
    </row>
    <row r="3438" spans="1:8" hidden="1" x14ac:dyDescent="0.3">
      <c r="A3438" s="1" t="s">
        <v>3926</v>
      </c>
      <c r="B3438" s="1" t="str">
        <f t="shared" si="160"/>
        <v>Kazakhstan</v>
      </c>
      <c r="C3438" s="5" t="str">
        <f t="shared" si="159"/>
        <v>1987</v>
      </c>
      <c r="D3438" s="1" t="str">
        <f t="shared" si="161"/>
        <v xml:space="preserve">Tsyklon-2 </v>
      </c>
      <c r="E3438" s="1" t="s">
        <v>346</v>
      </c>
      <c r="F3438" s="7" t="str">
        <f>TEXT(DATE(MID(H3438, 13, 4), CHOOSE(MATCH( MID(H3438, 5, 3), {"Jan","Feb","Mar","Apr","May","Jun","Jul","Aug","Sep","Oct","Nov","Dec"}, 0), 1, 2, 3, 4, 5, 6, 7, 8, 9, 10, 11, 12), MID(H3438, 9, 2)), "yyyy-mm-dd")</f>
        <v>1987-12-12</v>
      </c>
      <c r="G3438" s="1" t="s">
        <v>7035</v>
      </c>
      <c r="H3438" s="1" t="s">
        <v>7034</v>
      </c>
    </row>
    <row r="3439" spans="1:8" hidden="1" x14ac:dyDescent="0.3">
      <c r="A3439" s="1" t="s">
        <v>6272</v>
      </c>
      <c r="B3439" s="1" t="str">
        <f t="shared" si="160"/>
        <v>Kazakhstan</v>
      </c>
      <c r="C3439" s="5" t="str">
        <f t="shared" si="159"/>
        <v>1987</v>
      </c>
      <c r="D3439" s="1" t="str">
        <f t="shared" si="161"/>
        <v xml:space="preserve">Proton K/Block-DM-2 </v>
      </c>
      <c r="E3439" s="1" t="s">
        <v>346</v>
      </c>
      <c r="F3439" s="7" t="str">
        <f>TEXT(DATE(MID(H3439, 13, 4), CHOOSE(MATCH( MID(H3439, 5, 3), {"Jan","Feb","Mar","Apr","May","Jun","Jul","Aug","Sep","Oct","Nov","Dec"}, 0), 1, 2, 3, 4, 5, 6, 7, 8, 9, 10, 11, 12), MID(H3439, 9, 2)), "yyyy-mm-dd")</f>
        <v>1987-12-10</v>
      </c>
      <c r="G3439" s="1" t="s">
        <v>7037</v>
      </c>
      <c r="H3439" s="1" t="s">
        <v>7036</v>
      </c>
    </row>
    <row r="3440" spans="1:8" hidden="1" x14ac:dyDescent="0.3">
      <c r="A3440" s="1" t="s">
        <v>130</v>
      </c>
      <c r="B3440" s="1" t="str">
        <f t="shared" si="160"/>
        <v>Kazakhstan</v>
      </c>
      <c r="C3440" s="5" t="str">
        <f t="shared" si="159"/>
        <v>1987</v>
      </c>
      <c r="D3440" s="1" t="str">
        <f t="shared" si="161"/>
        <v xml:space="preserve">Soyuz U </v>
      </c>
      <c r="E3440" s="1" t="s">
        <v>346</v>
      </c>
      <c r="F3440" s="7" t="str">
        <f>TEXT(DATE(MID(H3440, 13, 4), CHOOSE(MATCH( MID(H3440, 5, 3), {"Jan","Feb","Mar","Apr","May","Jun","Jul","Aug","Sep","Oct","Nov","Dec"}, 0), 1, 2, 3, 4, 5, 6, 7, 8, 9, 10, 11, 12), MID(H3440, 9, 2)), "yyyy-mm-dd")</f>
        <v>1987-12-07</v>
      </c>
      <c r="G3440" s="1" t="s">
        <v>7039</v>
      </c>
      <c r="H3440" s="1" t="s">
        <v>7038</v>
      </c>
    </row>
    <row r="3441" spans="1:8" hidden="1" x14ac:dyDescent="0.3">
      <c r="A3441" s="1" t="s">
        <v>3373</v>
      </c>
      <c r="B3441" s="1" t="str">
        <f t="shared" si="160"/>
        <v>Russia</v>
      </c>
      <c r="C3441" s="5" t="str">
        <f t="shared" si="159"/>
        <v>1987</v>
      </c>
      <c r="D3441" s="1" t="str">
        <f t="shared" si="161"/>
        <v xml:space="preserve">Cosmos-3M </v>
      </c>
      <c r="E3441" s="1" t="s">
        <v>346</v>
      </c>
      <c r="F3441" s="7" t="str">
        <f>TEXT(DATE(MID(H3441, 13, 4), CHOOSE(MATCH( MID(H3441, 5, 3), {"Jan","Feb","Mar","Apr","May","Jun","Jul","Aug","Sep","Oct","Nov","Dec"}, 0), 1, 2, 3, 4, 5, 6, 7, 8, 9, 10, 11, 12), MID(H3441, 9, 2)), "yyyy-mm-dd")</f>
        <v>1987-12-01</v>
      </c>
      <c r="G3441" s="1" t="s">
        <v>7041</v>
      </c>
      <c r="H3441" s="1" t="s">
        <v>7040</v>
      </c>
    </row>
    <row r="3442" spans="1:8" hidden="1" x14ac:dyDescent="0.3">
      <c r="A3442" s="1" t="s">
        <v>11</v>
      </c>
      <c r="B3442" s="1" t="str">
        <f t="shared" si="160"/>
        <v>USA</v>
      </c>
      <c r="C3442" s="5" t="str">
        <f t="shared" si="159"/>
        <v>1987</v>
      </c>
      <c r="D3442" s="1" t="str">
        <f t="shared" si="161"/>
        <v xml:space="preserve">Titan 34D </v>
      </c>
      <c r="E3442" s="1" t="s">
        <v>346</v>
      </c>
      <c r="F3442" s="7" t="str">
        <f>TEXT(DATE(MID(H3442, 13, 4), CHOOSE(MATCH( MID(H3442, 5, 3), {"Jan","Feb","Mar","Apr","May","Jun","Jul","Aug","Sep","Oct","Nov","Dec"}, 0), 1, 2, 3, 4, 5, 6, 7, 8, 9, 10, 11, 12), MID(H3442, 9, 2)), "yyyy-mm-dd")</f>
        <v>1987-11-29</v>
      </c>
      <c r="G3442" s="1" t="s">
        <v>7043</v>
      </c>
      <c r="H3442" s="1" t="s">
        <v>7042</v>
      </c>
    </row>
    <row r="3443" spans="1:8" hidden="1" x14ac:dyDescent="0.3">
      <c r="A3443" s="1" t="s">
        <v>529</v>
      </c>
      <c r="B3443" s="1" t="str">
        <f t="shared" si="160"/>
        <v>Kazakhstan</v>
      </c>
      <c r="C3443" s="5" t="str">
        <f t="shared" si="159"/>
        <v>1987</v>
      </c>
      <c r="D3443" s="1" t="str">
        <f t="shared" si="161"/>
        <v xml:space="preserve">Proton K/Block-DM-2 </v>
      </c>
      <c r="E3443" s="1" t="s">
        <v>346</v>
      </c>
      <c r="F3443" s="7" t="str">
        <f>TEXT(DATE(MID(H3443, 13, 4), CHOOSE(MATCH( MID(H3443, 5, 3), {"Jan","Feb","Mar","Apr","May","Jun","Jul","Aug","Sep","Oct","Nov","Dec"}, 0), 1, 2, 3, 4, 5, 6, 7, 8, 9, 10, 11, 12), MID(H3443, 9, 2)), "yyyy-mm-dd")</f>
        <v>1987-11-26</v>
      </c>
      <c r="G3443" s="1" t="s">
        <v>7045</v>
      </c>
      <c r="H3443" s="1" t="s">
        <v>7044</v>
      </c>
    </row>
    <row r="3444" spans="1:8" hidden="1" x14ac:dyDescent="0.3">
      <c r="A3444" s="1" t="s">
        <v>4338</v>
      </c>
      <c r="B3444" s="1" t="str">
        <f t="shared" si="160"/>
        <v>France</v>
      </c>
      <c r="C3444" s="5" t="str">
        <f t="shared" si="159"/>
        <v>1987</v>
      </c>
      <c r="D3444" s="1" t="str">
        <f t="shared" si="161"/>
        <v xml:space="preserve">Ariane 2 </v>
      </c>
      <c r="E3444" s="1" t="s">
        <v>346</v>
      </c>
      <c r="F3444" s="7" t="str">
        <f>TEXT(DATE(MID(H3444, 13, 4), CHOOSE(MATCH( MID(H3444, 5, 3), {"Jan","Feb","Mar","Apr","May","Jun","Jul","Aug","Sep","Oct","Nov","Dec"}, 0), 1, 2, 3, 4, 5, 6, 7, 8, 9, 10, 11, 12), MID(H3444, 9, 2)), "yyyy-mm-dd")</f>
        <v>1987-11-21</v>
      </c>
      <c r="G3444" s="1" t="s">
        <v>7047</v>
      </c>
      <c r="H3444" s="1" t="s">
        <v>7046</v>
      </c>
    </row>
    <row r="3445" spans="1:8" hidden="1" x14ac:dyDescent="0.3">
      <c r="A3445" s="1" t="s">
        <v>1630</v>
      </c>
      <c r="B3445" s="1" t="str">
        <f t="shared" si="160"/>
        <v>Kazakhstan</v>
      </c>
      <c r="C3445" s="5" t="str">
        <f t="shared" si="159"/>
        <v>1987</v>
      </c>
      <c r="D3445" s="1" t="str">
        <f t="shared" si="161"/>
        <v xml:space="preserve">Soyuz U2 </v>
      </c>
      <c r="E3445" s="1" t="s">
        <v>346</v>
      </c>
      <c r="F3445" s="7" t="str">
        <f>TEXT(DATE(MID(H3445, 13, 4), CHOOSE(MATCH( MID(H3445, 5, 3), {"Jan","Feb","Mar","Apr","May","Jun","Jul","Aug","Sep","Oct","Nov","Dec"}, 0), 1, 2, 3, 4, 5, 6, 7, 8, 9, 10, 11, 12), MID(H3445, 9, 2)), "yyyy-mm-dd")</f>
        <v>1987-11-20</v>
      </c>
      <c r="G3445" s="1" t="s">
        <v>7049</v>
      </c>
      <c r="H3445" s="1" t="s">
        <v>7048</v>
      </c>
    </row>
    <row r="3446" spans="1:8" hidden="1" x14ac:dyDescent="0.3">
      <c r="A3446" s="1" t="s">
        <v>1630</v>
      </c>
      <c r="B3446" s="1" t="str">
        <f t="shared" si="160"/>
        <v>Kazakhstan</v>
      </c>
      <c r="C3446" s="5" t="str">
        <f t="shared" si="159"/>
        <v>1987</v>
      </c>
      <c r="D3446" s="1" t="str">
        <f t="shared" si="161"/>
        <v xml:space="preserve">Soyuz U </v>
      </c>
      <c r="E3446" s="1" t="s">
        <v>346</v>
      </c>
      <c r="F3446" s="7" t="str">
        <f>TEXT(DATE(MID(H3446, 13, 4), CHOOSE(MATCH( MID(H3446, 5, 3), {"Jan","Feb","Mar","Apr","May","Jun","Jul","Aug","Sep","Oct","Nov","Dec"}, 0), 1, 2, 3, 4, 5, 6, 7, 8, 9, 10, 11, 12), MID(H3446, 9, 2)), "yyyy-mm-dd")</f>
        <v>1987-11-14</v>
      </c>
      <c r="G3446" s="1" t="s">
        <v>7051</v>
      </c>
      <c r="H3446" s="1" t="s">
        <v>7050</v>
      </c>
    </row>
    <row r="3447" spans="1:8" hidden="1" x14ac:dyDescent="0.3">
      <c r="A3447" s="1" t="s">
        <v>130</v>
      </c>
      <c r="B3447" s="1" t="str">
        <f t="shared" si="160"/>
        <v>Kazakhstan</v>
      </c>
      <c r="C3447" s="5" t="str">
        <f t="shared" si="159"/>
        <v>1987</v>
      </c>
      <c r="D3447" s="1" t="str">
        <f t="shared" si="161"/>
        <v xml:space="preserve">Soyuz U </v>
      </c>
      <c r="E3447" s="1" t="s">
        <v>346</v>
      </c>
      <c r="F3447" s="7" t="str">
        <f>TEXT(DATE(MID(H3447, 13, 4), CHOOSE(MATCH( MID(H3447, 5, 3), {"Jan","Feb","Mar","Apr","May","Jun","Jul","Aug","Sep","Oct","Nov","Dec"}, 0), 1, 2, 3, 4, 5, 6, 7, 8, 9, 10, 11, 12), MID(H3447, 9, 2)), "yyyy-mm-dd")</f>
        <v>1987-11-11</v>
      </c>
      <c r="G3447" s="1" t="s">
        <v>7053</v>
      </c>
      <c r="H3447" s="1" t="s">
        <v>7052</v>
      </c>
    </row>
    <row r="3448" spans="1:8" hidden="1" x14ac:dyDescent="0.3">
      <c r="A3448" s="1" t="s">
        <v>6272</v>
      </c>
      <c r="B3448" s="1" t="str">
        <f t="shared" si="160"/>
        <v>Kazakhstan</v>
      </c>
      <c r="C3448" s="5" t="str">
        <f t="shared" si="159"/>
        <v>1987</v>
      </c>
      <c r="D3448" s="1" t="str">
        <f t="shared" si="161"/>
        <v xml:space="preserve">Proton K/Block-DM-2 </v>
      </c>
      <c r="E3448" s="1" t="s">
        <v>346</v>
      </c>
      <c r="F3448" s="7" t="str">
        <f>TEXT(DATE(MID(H3448, 13, 4), CHOOSE(MATCH( MID(H3448, 5, 3), {"Jan","Feb","Mar","Apr","May","Jun","Jul","Aug","Sep","Oct","Nov","Dec"}, 0), 1, 2, 3, 4, 5, 6, 7, 8, 9, 10, 11, 12), MID(H3448, 9, 2)), "yyyy-mm-dd")</f>
        <v>1987-10-28</v>
      </c>
      <c r="G3448" s="1" t="s">
        <v>7055</v>
      </c>
      <c r="H3448" s="1" t="s">
        <v>7054</v>
      </c>
    </row>
    <row r="3449" spans="1:8" hidden="1" x14ac:dyDescent="0.3">
      <c r="A3449" s="1" t="s">
        <v>27</v>
      </c>
      <c r="B3449" s="1" t="str">
        <f t="shared" si="160"/>
        <v>USA</v>
      </c>
      <c r="C3449" s="5" t="str">
        <f t="shared" si="159"/>
        <v>1987</v>
      </c>
      <c r="D3449" s="1" t="str">
        <f t="shared" si="161"/>
        <v xml:space="preserve">Titan 34D </v>
      </c>
      <c r="E3449" s="1" t="s">
        <v>346</v>
      </c>
      <c r="F3449" s="7" t="str">
        <f>TEXT(DATE(MID(H3449, 13, 4), CHOOSE(MATCH( MID(H3449, 5, 3), {"Jan","Feb","Mar","Apr","May","Jun","Jul","Aug","Sep","Oct","Nov","Dec"}, 0), 1, 2, 3, 4, 5, 6, 7, 8, 9, 10, 11, 12), MID(H3449, 9, 2)), "yyyy-mm-dd")</f>
        <v>1987-10-26</v>
      </c>
      <c r="G3449" s="1" t="s">
        <v>7057</v>
      </c>
      <c r="H3449" s="1" t="s">
        <v>7056</v>
      </c>
    </row>
    <row r="3450" spans="1:8" hidden="1" x14ac:dyDescent="0.3">
      <c r="A3450" s="1" t="s">
        <v>3038</v>
      </c>
      <c r="B3450" s="1" t="str">
        <f t="shared" si="160"/>
        <v>Russia</v>
      </c>
      <c r="C3450" s="5" t="str">
        <f t="shared" si="159"/>
        <v>1987</v>
      </c>
      <c r="D3450" s="1" t="str">
        <f t="shared" si="161"/>
        <v xml:space="preserve">Soyuz U </v>
      </c>
      <c r="E3450" s="1" t="s">
        <v>346</v>
      </c>
      <c r="F3450" s="7" t="str">
        <f>TEXT(DATE(MID(H3450, 13, 4), CHOOSE(MATCH( MID(H3450, 5, 3), {"Jan","Feb","Mar","Apr","May","Jun","Jul","Aug","Sep","Oct","Nov","Dec"}, 0), 1, 2, 3, 4, 5, 6, 7, 8, 9, 10, 11, 12), MID(H3450, 9, 2)), "yyyy-mm-dd")</f>
        <v>1987-10-22</v>
      </c>
      <c r="G3450" s="1" t="s">
        <v>7059</v>
      </c>
      <c r="H3450" s="1" t="s">
        <v>7058</v>
      </c>
    </row>
    <row r="3451" spans="1:8" hidden="1" x14ac:dyDescent="0.3">
      <c r="A3451" s="1" t="s">
        <v>4483</v>
      </c>
      <c r="B3451" s="1" t="str">
        <f t="shared" si="160"/>
        <v>Russia</v>
      </c>
      <c r="C3451" s="5" t="str">
        <f t="shared" si="159"/>
        <v>1987</v>
      </c>
      <c r="D3451" s="1" t="str">
        <f t="shared" si="161"/>
        <v xml:space="preserve">Tsyklon-3 </v>
      </c>
      <c r="E3451" s="1" t="s">
        <v>346</v>
      </c>
      <c r="F3451" s="7" t="str">
        <f>TEXT(DATE(MID(H3451, 13, 4), CHOOSE(MATCH( MID(H3451, 5, 3), {"Jan","Feb","Mar","Apr","May","Jun","Jul","Aug","Sep","Oct","Nov","Dec"}, 0), 1, 2, 3, 4, 5, 6, 7, 8, 9, 10, 11, 12), MID(H3451, 9, 2)), "yyyy-mm-dd")</f>
        <v>1987-10-20</v>
      </c>
      <c r="G3451" s="1" t="s">
        <v>7061</v>
      </c>
      <c r="H3451" s="1" t="s">
        <v>7060</v>
      </c>
    </row>
    <row r="3452" spans="1:8" hidden="1" x14ac:dyDescent="0.3">
      <c r="A3452" s="1" t="s">
        <v>1561</v>
      </c>
      <c r="B3452" s="1" t="str">
        <f t="shared" si="160"/>
        <v>Russia</v>
      </c>
      <c r="C3452" s="5" t="str">
        <f t="shared" si="159"/>
        <v>1987</v>
      </c>
      <c r="D3452" s="1" t="str">
        <f t="shared" si="161"/>
        <v xml:space="preserve">Cosmos-3M </v>
      </c>
      <c r="E3452" s="1" t="s">
        <v>346</v>
      </c>
      <c r="F3452" s="7" t="str">
        <f>TEXT(DATE(MID(H3452, 13, 4), CHOOSE(MATCH( MID(H3452, 5, 3), {"Jan","Feb","Mar","Apr","May","Jun","Jul","Aug","Sep","Oct","Nov","Dec"}, 0), 1, 2, 3, 4, 5, 6, 7, 8, 9, 10, 11, 12), MID(H3452, 9, 2)), "yyyy-mm-dd")</f>
        <v>1987-10-14</v>
      </c>
      <c r="G3452" s="1" t="s">
        <v>7063</v>
      </c>
      <c r="H3452" s="1" t="s">
        <v>7062</v>
      </c>
    </row>
    <row r="3453" spans="1:8" hidden="1" x14ac:dyDescent="0.3">
      <c r="A3453" s="1" t="s">
        <v>6795</v>
      </c>
      <c r="B3453" s="1" t="str">
        <f t="shared" si="160"/>
        <v>Kazakhstan</v>
      </c>
      <c r="C3453" s="5" t="str">
        <f t="shared" si="159"/>
        <v>1987</v>
      </c>
      <c r="D3453" s="1" t="str">
        <f t="shared" si="161"/>
        <v xml:space="preserve">Tsyklon-2 </v>
      </c>
      <c r="E3453" s="1" t="s">
        <v>346</v>
      </c>
      <c r="F3453" s="7" t="str">
        <f>TEXT(DATE(MID(H3453, 13, 4), CHOOSE(MATCH( MID(H3453, 5, 3), {"Jan","Feb","Mar","Apr","May","Jun","Jul","Aug","Sep","Oct","Nov","Dec"}, 0), 1, 2, 3, 4, 5, 6, 7, 8, 9, 10, 11, 12), MID(H3453, 9, 2)), "yyyy-mm-dd")</f>
        <v>1987-10-10</v>
      </c>
      <c r="G3453" s="1" t="s">
        <v>7065</v>
      </c>
      <c r="H3453" s="1" t="s">
        <v>7064</v>
      </c>
    </row>
    <row r="3454" spans="1:8" hidden="1" x14ac:dyDescent="0.3">
      <c r="A3454" s="1" t="s">
        <v>1630</v>
      </c>
      <c r="B3454" s="1" t="str">
        <f t="shared" si="160"/>
        <v>Kazakhstan</v>
      </c>
      <c r="C3454" s="5" t="str">
        <f t="shared" si="159"/>
        <v>1987</v>
      </c>
      <c r="D3454" s="1" t="str">
        <f t="shared" si="161"/>
        <v xml:space="preserve">Soyuz U </v>
      </c>
      <c r="E3454" s="1" t="s">
        <v>346</v>
      </c>
      <c r="F3454" s="7" t="str">
        <f>TEXT(DATE(MID(H3454, 13, 4), CHOOSE(MATCH( MID(H3454, 5, 3), {"Jan","Feb","Mar","Apr","May","Jun","Jul","Aug","Sep","Oct","Nov","Dec"}, 0), 1, 2, 3, 4, 5, 6, 7, 8, 9, 10, 11, 12), MID(H3454, 9, 2)), "yyyy-mm-dd")</f>
        <v>1987-10-09</v>
      </c>
      <c r="G3454" s="1" t="s">
        <v>7067</v>
      </c>
      <c r="H3454" s="1" t="s">
        <v>7066</v>
      </c>
    </row>
    <row r="3455" spans="1:8" hidden="1" x14ac:dyDescent="0.3">
      <c r="A3455" s="1" t="s">
        <v>529</v>
      </c>
      <c r="B3455" s="1" t="str">
        <f t="shared" si="160"/>
        <v>Kazakhstan</v>
      </c>
      <c r="C3455" s="5" t="str">
        <f t="shared" si="159"/>
        <v>1987</v>
      </c>
      <c r="D3455" s="1" t="str">
        <f t="shared" si="161"/>
        <v xml:space="preserve">Proton K/Block-DM-2 </v>
      </c>
      <c r="E3455" s="1" t="s">
        <v>346</v>
      </c>
      <c r="F3455" s="7" t="str">
        <f>TEXT(DATE(MID(H3455, 13, 4), CHOOSE(MATCH( MID(H3455, 5, 3), {"Jan","Feb","Mar","Apr","May","Jun","Jul","Aug","Sep","Oct","Nov","Dec"}, 0), 1, 2, 3, 4, 5, 6, 7, 8, 9, 10, 11, 12), MID(H3455, 9, 2)), "yyyy-mm-dd")</f>
        <v>1987-10-01</v>
      </c>
      <c r="G3455" s="1" t="s">
        <v>7069</v>
      </c>
      <c r="H3455" s="1" t="s">
        <v>7068</v>
      </c>
    </row>
    <row r="3456" spans="1:8" hidden="1" x14ac:dyDescent="0.3">
      <c r="A3456" s="1" t="s">
        <v>6615</v>
      </c>
      <c r="B3456" s="1" t="str">
        <f t="shared" si="160"/>
        <v>Russia</v>
      </c>
      <c r="C3456" s="5" t="str">
        <f t="shared" si="159"/>
        <v>1987</v>
      </c>
      <c r="D3456" s="1" t="str">
        <f t="shared" si="161"/>
        <v xml:space="preserve">Soyuz U </v>
      </c>
      <c r="E3456" s="1" t="s">
        <v>346</v>
      </c>
      <c r="F3456" s="7" t="str">
        <f>TEXT(DATE(MID(H3456, 13, 4), CHOOSE(MATCH( MID(H3456, 5, 3), {"Jan","Feb","Mar","Apr","May","Jun","Jul","Aug","Sep","Oct","Nov","Dec"}, 0), 1, 2, 3, 4, 5, 6, 7, 8, 9, 10, 11, 12), MID(H3456, 9, 2)), "yyyy-mm-dd")</f>
        <v>1987-09-29</v>
      </c>
      <c r="G3456" s="1" t="s">
        <v>7071</v>
      </c>
      <c r="H3456" s="1" t="s">
        <v>7070</v>
      </c>
    </row>
    <row r="3457" spans="1:8" hidden="1" x14ac:dyDescent="0.3">
      <c r="A3457" s="1" t="s">
        <v>1630</v>
      </c>
      <c r="B3457" s="1" t="str">
        <f t="shared" si="160"/>
        <v>Kazakhstan</v>
      </c>
      <c r="C3457" s="5" t="str">
        <f t="shared" si="159"/>
        <v>1987</v>
      </c>
      <c r="D3457" s="1" t="str">
        <f t="shared" si="161"/>
        <v xml:space="preserve">Soyuz U2 </v>
      </c>
      <c r="E3457" s="1" t="s">
        <v>346</v>
      </c>
      <c r="F3457" s="7" t="str">
        <f>TEXT(DATE(MID(H3457, 13, 4), CHOOSE(MATCH( MID(H3457, 5, 3), {"Jan","Feb","Mar","Apr","May","Jun","Jul","Aug","Sep","Oct","Nov","Dec"}, 0), 1, 2, 3, 4, 5, 6, 7, 8, 9, 10, 11, 12), MID(H3457, 9, 2)), "yyyy-mm-dd")</f>
        <v>1987-09-23</v>
      </c>
      <c r="G3457" s="1" t="s">
        <v>7073</v>
      </c>
      <c r="H3457" s="1" t="s">
        <v>7072</v>
      </c>
    </row>
    <row r="3458" spans="1:8" hidden="1" x14ac:dyDescent="0.3">
      <c r="A3458" s="1" t="s">
        <v>6615</v>
      </c>
      <c r="B3458" s="1" t="str">
        <f t="shared" si="160"/>
        <v>Russia</v>
      </c>
      <c r="C3458" s="5" t="str">
        <f t="shared" ref="C3458:C3521" si="162">TEXT(F3458, "yyyy")</f>
        <v>1987</v>
      </c>
      <c r="D3458" s="1" t="str">
        <f t="shared" si="161"/>
        <v xml:space="preserve">Soyuz U </v>
      </c>
      <c r="E3458" s="1" t="s">
        <v>346</v>
      </c>
      <c r="F3458" s="7" t="str">
        <f>TEXT(DATE(MID(H3458, 13, 4), CHOOSE(MATCH( MID(H3458, 5, 3), {"Jan","Feb","Mar","Apr","May","Jun","Jul","Aug","Sep","Oct","Nov","Dec"}, 0), 1, 2, 3, 4, 5, 6, 7, 8, 9, 10, 11, 12), MID(H3458, 9, 2)), "yyyy-mm-dd")</f>
        <v>1987-09-17</v>
      </c>
      <c r="G3458" s="1" t="s">
        <v>7075</v>
      </c>
      <c r="H3458" s="1" t="s">
        <v>7074</v>
      </c>
    </row>
    <row r="3459" spans="1:8" hidden="1" x14ac:dyDescent="0.3">
      <c r="A3459" s="1" t="s">
        <v>5723</v>
      </c>
      <c r="B3459" s="1" t="str">
        <f t="shared" ref="B3459:B3522" si="163">TRIM(MID(A3459, FIND("|", SUBSTITUTE(A3459, ",", "|", LEN(A3459) - LEN(SUBSTITUTE(A3459,",", "" )))) + 1, LEN(A3459)))</f>
        <v>USA</v>
      </c>
      <c r="C3459" s="5" t="str">
        <f t="shared" si="162"/>
        <v>1987</v>
      </c>
      <c r="D3459" s="1" t="str">
        <f t="shared" ref="D3459:D3522" si="164">LEFT(G3459, FIND("|", G3459) - 1)</f>
        <v xml:space="preserve">Scout G1 </v>
      </c>
      <c r="E3459" s="1" t="s">
        <v>346</v>
      </c>
      <c r="F3459" s="7" t="str">
        <f>TEXT(DATE(MID(H3459, 13, 4), CHOOSE(MATCH( MID(H3459, 5, 3), {"Jan","Feb","Mar","Apr","May","Jun","Jul","Aug","Sep","Oct","Nov","Dec"}, 0), 1, 2, 3, 4, 5, 6, 7, 8, 9, 10, 11, 12), MID(H3459, 9, 2)), "yyyy-mm-dd")</f>
        <v>1987-09-16</v>
      </c>
      <c r="G3459" s="1" t="s">
        <v>7077</v>
      </c>
      <c r="H3459" s="1" t="s">
        <v>7076</v>
      </c>
    </row>
    <row r="3460" spans="1:8" hidden="1" x14ac:dyDescent="0.3">
      <c r="A3460" s="1" t="s">
        <v>6272</v>
      </c>
      <c r="B3460" s="1" t="str">
        <f t="shared" si="163"/>
        <v>Kazakhstan</v>
      </c>
      <c r="C3460" s="5" t="str">
        <f t="shared" si="162"/>
        <v>1987</v>
      </c>
      <c r="D3460" s="1" t="str">
        <f t="shared" si="164"/>
        <v xml:space="preserve">Proton K/Block-DM-2 </v>
      </c>
      <c r="E3460" s="1" t="s">
        <v>346</v>
      </c>
      <c r="F3460" s="7" t="str">
        <f>TEXT(DATE(MID(H3460, 13, 4), CHOOSE(MATCH( MID(H3460, 5, 3), {"Jan","Feb","Mar","Apr","May","Jun","Jul","Aug","Sep","Oct","Nov","Dec"}, 0), 1, 2, 3, 4, 5, 6, 7, 8, 9, 10, 11, 12), MID(H3460, 9, 2)), "yyyy-mm-dd")</f>
        <v>1987-09-16</v>
      </c>
      <c r="G3460" s="1" t="s">
        <v>7079</v>
      </c>
      <c r="H3460" s="1" t="s">
        <v>7078</v>
      </c>
    </row>
    <row r="3461" spans="1:8" hidden="1" x14ac:dyDescent="0.3">
      <c r="A3461" s="1" t="s">
        <v>6657</v>
      </c>
      <c r="B3461" s="1" t="str">
        <f t="shared" si="163"/>
        <v>France</v>
      </c>
      <c r="C3461" s="5" t="str">
        <f t="shared" si="162"/>
        <v>1987</v>
      </c>
      <c r="D3461" s="1" t="str">
        <f t="shared" si="164"/>
        <v xml:space="preserve">Ariane 3 </v>
      </c>
      <c r="E3461" s="1" t="s">
        <v>346</v>
      </c>
      <c r="F3461" s="7" t="str">
        <f>TEXT(DATE(MID(H3461, 13, 4), CHOOSE(MATCH( MID(H3461, 5, 3), {"Jan","Feb","Mar","Apr","May","Jun","Jul","Aug","Sep","Oct","Nov","Dec"}, 0), 1, 2, 3, 4, 5, 6, 7, 8, 9, 10, 11, 12), MID(H3461, 9, 2)), "yyyy-mm-dd")</f>
        <v>1987-09-16</v>
      </c>
      <c r="G3461" s="1" t="s">
        <v>7081</v>
      </c>
      <c r="H3461" s="1" t="s">
        <v>7080</v>
      </c>
    </row>
    <row r="3462" spans="1:8" hidden="1" x14ac:dyDescent="0.3">
      <c r="A3462" s="1" t="s">
        <v>5</v>
      </c>
      <c r="B3462" s="1" t="str">
        <f t="shared" si="163"/>
        <v>Russia</v>
      </c>
      <c r="C3462" s="5" t="str">
        <f t="shared" si="162"/>
        <v>1987</v>
      </c>
      <c r="D3462" s="1" t="str">
        <f t="shared" si="164"/>
        <v xml:space="preserve">Soyuz U </v>
      </c>
      <c r="E3462" s="1" t="s">
        <v>346</v>
      </c>
      <c r="F3462" s="7" t="str">
        <f>TEXT(DATE(MID(H3462, 13, 4), CHOOSE(MATCH( MID(H3462, 5, 3), {"Jan","Feb","Mar","Apr","May","Jun","Jul","Aug","Sep","Oct","Nov","Dec"}, 0), 1, 2, 3, 4, 5, 6, 7, 8, 9, 10, 11, 12), MID(H3462, 9, 2)), "yyyy-mm-dd")</f>
        <v>1987-09-15</v>
      </c>
      <c r="G3462" s="1" t="s">
        <v>7083</v>
      </c>
      <c r="H3462" s="1" t="s">
        <v>7082</v>
      </c>
    </row>
    <row r="3463" spans="1:8" hidden="1" x14ac:dyDescent="0.3">
      <c r="A3463" s="1" t="s">
        <v>1630</v>
      </c>
      <c r="B3463" s="1" t="str">
        <f t="shared" si="163"/>
        <v>Kazakhstan</v>
      </c>
      <c r="C3463" s="5" t="str">
        <f t="shared" si="162"/>
        <v>1987</v>
      </c>
      <c r="D3463" s="1" t="str">
        <f t="shared" si="164"/>
        <v xml:space="preserve">Soyuz U </v>
      </c>
      <c r="E3463" s="1" t="s">
        <v>346</v>
      </c>
      <c r="F3463" s="7" t="str">
        <f>TEXT(DATE(MID(H3463, 13, 4), CHOOSE(MATCH( MID(H3463, 5, 3), {"Jan","Feb","Mar","Apr","May","Jun","Jul","Aug","Sep","Oct","Nov","Dec"}, 0), 1, 2, 3, 4, 5, 6, 7, 8, 9, 10, 11, 12), MID(H3463, 9, 2)), "yyyy-mm-dd")</f>
        <v>1987-09-11</v>
      </c>
      <c r="G3463" s="1" t="s">
        <v>7085</v>
      </c>
      <c r="H3463" s="1" t="s">
        <v>7084</v>
      </c>
    </row>
    <row r="3464" spans="1:8" hidden="1" x14ac:dyDescent="0.3">
      <c r="A3464" s="1" t="s">
        <v>5301</v>
      </c>
      <c r="B3464" s="1" t="str">
        <f t="shared" si="163"/>
        <v>China</v>
      </c>
      <c r="C3464" s="5" t="str">
        <f t="shared" si="162"/>
        <v>1987</v>
      </c>
      <c r="D3464" s="1" t="str">
        <f t="shared" si="164"/>
        <v xml:space="preserve">Long March 2C </v>
      </c>
      <c r="E3464" s="1" t="s">
        <v>8</v>
      </c>
      <c r="F3464" s="7" t="str">
        <f>TEXT(DATE(MID(H3464, 13, 4), CHOOSE(MATCH( MID(H3464, 5, 3), {"Jan","Feb","Mar","Apr","May","Jun","Jul","Aug","Sep","Oct","Nov","Dec"}, 0), 1, 2, 3, 4, 5, 6, 7, 8, 9, 10, 11, 12), MID(H3464, 9, 2)), "yyyy-mm-dd")</f>
        <v>1987-09-09</v>
      </c>
      <c r="G3464" s="1" t="s">
        <v>7087</v>
      </c>
      <c r="H3464" s="1" t="s">
        <v>7086</v>
      </c>
    </row>
    <row r="3465" spans="1:8" hidden="1" x14ac:dyDescent="0.3">
      <c r="A3465" s="1" t="s">
        <v>4483</v>
      </c>
      <c r="B3465" s="1" t="str">
        <f t="shared" si="163"/>
        <v>Russia</v>
      </c>
      <c r="C3465" s="5" t="str">
        <f t="shared" si="162"/>
        <v>1987</v>
      </c>
      <c r="D3465" s="1" t="str">
        <f t="shared" si="164"/>
        <v xml:space="preserve">Tsyklon-3 </v>
      </c>
      <c r="E3465" s="1" t="s">
        <v>346</v>
      </c>
      <c r="F3465" s="7" t="str">
        <f>TEXT(DATE(MID(H3465, 13, 4), CHOOSE(MATCH( MID(H3465, 5, 3), {"Jan","Feb","Mar","Apr","May","Jun","Jul","Aug","Sep","Oct","Nov","Dec"}, 0), 1, 2, 3, 4, 5, 6, 7, 8, 9, 10, 11, 12), MID(H3465, 9, 2)), "yyyy-mm-dd")</f>
        <v>1987-09-07</v>
      </c>
      <c r="G3465" s="1" t="s">
        <v>7089</v>
      </c>
      <c r="H3465" s="1" t="s">
        <v>7088</v>
      </c>
    </row>
    <row r="3466" spans="1:8" hidden="1" x14ac:dyDescent="0.3">
      <c r="A3466" s="1" t="s">
        <v>529</v>
      </c>
      <c r="B3466" s="1" t="str">
        <f t="shared" si="163"/>
        <v>Kazakhstan</v>
      </c>
      <c r="C3466" s="5" t="str">
        <f t="shared" si="162"/>
        <v>1987</v>
      </c>
      <c r="D3466" s="1" t="str">
        <f t="shared" si="164"/>
        <v xml:space="preserve">Proton-K/Block-DM </v>
      </c>
      <c r="E3466" s="1" t="s">
        <v>346</v>
      </c>
      <c r="F3466" s="7" t="str">
        <f>TEXT(DATE(MID(H3466, 13, 4), CHOOSE(MATCH( MID(H3466, 5, 3), {"Jan","Feb","Mar","Apr","May","Jun","Jul","Aug","Sep","Oct","Nov","Dec"}, 0), 1, 2, 3, 4, 5, 6, 7, 8, 9, 10, 11, 12), MID(H3466, 9, 2)), "yyyy-mm-dd")</f>
        <v>1987-09-03</v>
      </c>
      <c r="G3466" s="1" t="s">
        <v>7091</v>
      </c>
      <c r="H3466" s="1" t="s">
        <v>7090</v>
      </c>
    </row>
    <row r="3467" spans="1:8" hidden="1" x14ac:dyDescent="0.3">
      <c r="A3467" s="1" t="s">
        <v>5</v>
      </c>
      <c r="B3467" s="1" t="str">
        <f t="shared" si="163"/>
        <v>Russia</v>
      </c>
      <c r="C3467" s="5" t="str">
        <f t="shared" si="162"/>
        <v>1987</v>
      </c>
      <c r="D3467" s="1" t="str">
        <f t="shared" si="164"/>
        <v xml:space="preserve">Soyuz U </v>
      </c>
      <c r="E3467" s="1" t="s">
        <v>346</v>
      </c>
      <c r="F3467" s="7" t="str">
        <f>TEXT(DATE(MID(H3467, 13, 4), CHOOSE(MATCH( MID(H3467, 5, 3), {"Jan","Feb","Mar","Apr","May","Jun","Jul","Aug","Sep","Oct","Nov","Dec"}, 0), 1, 2, 3, 4, 5, 6, 7, 8, 9, 10, 11, 12), MID(H3467, 9, 2)), "yyyy-mm-dd")</f>
        <v>1987-09-03</v>
      </c>
      <c r="G3467" s="1" t="s">
        <v>7093</v>
      </c>
      <c r="H3467" s="1" t="s">
        <v>7092</v>
      </c>
    </row>
    <row r="3468" spans="1:8" hidden="1" x14ac:dyDescent="0.3">
      <c r="A3468" s="1" t="s">
        <v>2022</v>
      </c>
      <c r="B3468" s="1" t="str">
        <f t="shared" si="163"/>
        <v>Kazakhstan</v>
      </c>
      <c r="C3468" s="5" t="str">
        <f t="shared" si="162"/>
        <v>1987</v>
      </c>
      <c r="D3468" s="1" t="str">
        <f t="shared" si="164"/>
        <v xml:space="preserve">Zenit-2 </v>
      </c>
      <c r="E3468" s="1" t="s">
        <v>346</v>
      </c>
      <c r="F3468" s="7" t="str">
        <f>TEXT(DATE(MID(H3468, 13, 4), CHOOSE(MATCH( MID(H3468, 5, 3), {"Jan","Feb","Mar","Apr","May","Jun","Jul","Aug","Sep","Oct","Nov","Dec"}, 0), 1, 2, 3, 4, 5, 6, 7, 8, 9, 10, 11, 12), MID(H3468, 9, 2)), "yyyy-mm-dd")</f>
        <v>1987-08-28</v>
      </c>
      <c r="G3468" s="1" t="s">
        <v>7095</v>
      </c>
      <c r="H3468" s="1" t="s">
        <v>7094</v>
      </c>
    </row>
    <row r="3469" spans="1:8" hidden="1" x14ac:dyDescent="0.3">
      <c r="A3469" s="1" t="s">
        <v>6899</v>
      </c>
      <c r="B3469" s="1" t="str">
        <f t="shared" si="163"/>
        <v>Russia</v>
      </c>
      <c r="C3469" s="5" t="str">
        <f t="shared" si="162"/>
        <v>1987</v>
      </c>
      <c r="D3469" s="1" t="str">
        <f t="shared" si="164"/>
        <v xml:space="preserve">K65M-RB5 </v>
      </c>
      <c r="E3469" s="1" t="s">
        <v>346</v>
      </c>
      <c r="F3469" s="7" t="str">
        <f>TEXT(DATE(MID(H3469, 13, 4), CHOOSE(MATCH( MID(H3469, 5, 3), {"Jan","Feb","Mar","Apr","May","Jun","Jul","Aug","Sep","Oct","Nov","Dec"}, 0), 1, 2, 3, 4, 5, 6, 7, 8, 9, 10, 11, 12), MID(H3469, 9, 2)), "yyyy-mm-dd")</f>
        <v>1987-08-27</v>
      </c>
      <c r="G3469" s="1" t="s">
        <v>7097</v>
      </c>
      <c r="H3469" s="1" t="s">
        <v>7096</v>
      </c>
    </row>
    <row r="3470" spans="1:8" hidden="1" x14ac:dyDescent="0.3">
      <c r="A3470" s="1" t="s">
        <v>61</v>
      </c>
      <c r="B3470" s="1" t="str">
        <f t="shared" si="163"/>
        <v>Japan</v>
      </c>
      <c r="C3470" s="5" t="str">
        <f t="shared" si="162"/>
        <v>1987</v>
      </c>
      <c r="D3470" s="1" t="str">
        <f t="shared" si="164"/>
        <v xml:space="preserve">H-I UM-129A (9SO) </v>
      </c>
      <c r="E3470" s="1" t="s">
        <v>346</v>
      </c>
      <c r="F3470" s="7" t="str">
        <f>TEXT(DATE(MID(H3470, 13, 4), CHOOSE(MATCH( MID(H3470, 5, 3), {"Jan","Feb","Mar","Apr","May","Jun","Jul","Aug","Sep","Oct","Nov","Dec"}, 0), 1, 2, 3, 4, 5, 6, 7, 8, 9, 10, 11, 12), MID(H3470, 9, 2)), "yyyy-mm-dd")</f>
        <v>1987-08-27</v>
      </c>
      <c r="G3470" s="1" t="s">
        <v>7099</v>
      </c>
      <c r="H3470" s="1" t="s">
        <v>7098</v>
      </c>
    </row>
    <row r="3471" spans="1:8" hidden="1" x14ac:dyDescent="0.3">
      <c r="A3471" s="1" t="s">
        <v>5</v>
      </c>
      <c r="B3471" s="1" t="str">
        <f t="shared" si="163"/>
        <v>Russia</v>
      </c>
      <c r="C3471" s="5" t="str">
        <f t="shared" si="162"/>
        <v>1987</v>
      </c>
      <c r="D3471" s="1" t="str">
        <f t="shared" si="164"/>
        <v xml:space="preserve">Soyuz U </v>
      </c>
      <c r="E3471" s="1" t="s">
        <v>346</v>
      </c>
      <c r="F3471" s="7" t="str">
        <f>TEXT(DATE(MID(H3471, 13, 4), CHOOSE(MATCH( MID(H3471, 5, 3), {"Jan","Feb","Mar","Apr","May","Jun","Jul","Aug","Sep","Oct","Nov","Dec"}, 0), 1, 2, 3, 4, 5, 6, 7, 8, 9, 10, 11, 12), MID(H3471, 9, 2)), "yyyy-mm-dd")</f>
        <v>1987-08-19</v>
      </c>
      <c r="G3471" s="1" t="s">
        <v>7101</v>
      </c>
      <c r="H3471" s="1" t="s">
        <v>7100</v>
      </c>
    </row>
    <row r="3472" spans="1:8" hidden="1" x14ac:dyDescent="0.3">
      <c r="A3472" s="1" t="s">
        <v>4483</v>
      </c>
      <c r="B3472" s="1" t="str">
        <f t="shared" si="163"/>
        <v>Russia</v>
      </c>
      <c r="C3472" s="5" t="str">
        <f t="shared" si="162"/>
        <v>1987</v>
      </c>
      <c r="D3472" s="1" t="str">
        <f t="shared" si="164"/>
        <v xml:space="preserve">Tsyklon-3 </v>
      </c>
      <c r="E3472" s="1" t="s">
        <v>346</v>
      </c>
      <c r="F3472" s="7" t="str">
        <f>TEXT(DATE(MID(H3472, 13, 4), CHOOSE(MATCH( MID(H3472, 5, 3), {"Jan","Feb","Mar","Apr","May","Jun","Jul","Aug","Sep","Oct","Nov","Dec"}, 0), 1, 2, 3, 4, 5, 6, 7, 8, 9, 10, 11, 12), MID(H3472, 9, 2)), "yyyy-mm-dd")</f>
        <v>1987-08-18</v>
      </c>
      <c r="G3472" s="1" t="s">
        <v>7103</v>
      </c>
      <c r="H3472" s="1" t="s">
        <v>7102</v>
      </c>
    </row>
    <row r="3473" spans="1:8" hidden="1" x14ac:dyDescent="0.3">
      <c r="A3473" s="1" t="s">
        <v>5301</v>
      </c>
      <c r="B3473" s="1" t="str">
        <f t="shared" si="163"/>
        <v>China</v>
      </c>
      <c r="C3473" s="5" t="str">
        <f t="shared" si="162"/>
        <v>1987</v>
      </c>
      <c r="D3473" s="1" t="str">
        <f t="shared" si="164"/>
        <v xml:space="preserve">Long March 2C </v>
      </c>
      <c r="E3473" s="1" t="s">
        <v>8</v>
      </c>
      <c r="F3473" s="7" t="str">
        <f>TEXT(DATE(MID(H3473, 13, 4), CHOOSE(MATCH( MID(H3473, 5, 3), {"Jan","Feb","Mar","Apr","May","Jun","Jul","Aug","Sep","Oct","Nov","Dec"}, 0), 1, 2, 3, 4, 5, 6, 7, 8, 9, 10, 11, 12), MID(H3473, 9, 2)), "yyyy-mm-dd")</f>
        <v>1987-08-05</v>
      </c>
      <c r="G3473" s="1" t="s">
        <v>7105</v>
      </c>
      <c r="H3473" s="1" t="s">
        <v>7104</v>
      </c>
    </row>
    <row r="3474" spans="1:8" hidden="1" x14ac:dyDescent="0.3">
      <c r="A3474" s="1" t="s">
        <v>1630</v>
      </c>
      <c r="B3474" s="1" t="str">
        <f t="shared" si="163"/>
        <v>Kazakhstan</v>
      </c>
      <c r="C3474" s="5" t="str">
        <f t="shared" si="162"/>
        <v>1987</v>
      </c>
      <c r="D3474" s="1" t="str">
        <f t="shared" si="164"/>
        <v xml:space="preserve">Soyuz U2 </v>
      </c>
      <c r="E3474" s="1" t="s">
        <v>346</v>
      </c>
      <c r="F3474" s="7" t="str">
        <f>TEXT(DATE(MID(H3474, 13, 4), CHOOSE(MATCH( MID(H3474, 5, 3), {"Jan","Feb","Mar","Apr","May","Jun","Jul","Aug","Sep","Oct","Nov","Dec"}, 0), 1, 2, 3, 4, 5, 6, 7, 8, 9, 10, 11, 12), MID(H3474, 9, 2)), "yyyy-mm-dd")</f>
        <v>1987-08-03</v>
      </c>
      <c r="G3474" s="1" t="s">
        <v>7107</v>
      </c>
      <c r="H3474" s="1" t="s">
        <v>7106</v>
      </c>
    </row>
    <row r="3475" spans="1:8" hidden="1" x14ac:dyDescent="0.3">
      <c r="A3475" s="1" t="s">
        <v>2022</v>
      </c>
      <c r="B3475" s="1" t="str">
        <f t="shared" si="163"/>
        <v>Kazakhstan</v>
      </c>
      <c r="C3475" s="5" t="str">
        <f t="shared" si="162"/>
        <v>1987</v>
      </c>
      <c r="D3475" s="1" t="str">
        <f t="shared" si="164"/>
        <v xml:space="preserve">Zenit-2 </v>
      </c>
      <c r="E3475" s="1" t="s">
        <v>346</v>
      </c>
      <c r="F3475" s="7" t="str">
        <f>TEXT(DATE(MID(H3475, 13, 4), CHOOSE(MATCH( MID(H3475, 5, 3), {"Jan","Feb","Mar","Apr","May","Jun","Jul","Aug","Sep","Oct","Nov","Dec"}, 0), 1, 2, 3, 4, 5, 6, 7, 8, 9, 10, 11, 12), MID(H3475, 9, 2)), "yyyy-mm-dd")</f>
        <v>1987-08-01</v>
      </c>
      <c r="G3475" s="1" t="s">
        <v>7109</v>
      </c>
      <c r="H3475" s="1" t="s">
        <v>7108</v>
      </c>
    </row>
    <row r="3476" spans="1:8" hidden="1" x14ac:dyDescent="0.3">
      <c r="A3476" s="1" t="s">
        <v>6272</v>
      </c>
      <c r="B3476" s="1" t="str">
        <f t="shared" si="163"/>
        <v>Kazakhstan</v>
      </c>
      <c r="C3476" s="5" t="str">
        <f t="shared" si="162"/>
        <v>1987</v>
      </c>
      <c r="D3476" s="1" t="str">
        <f t="shared" si="164"/>
        <v xml:space="preserve">Proton-K </v>
      </c>
      <c r="E3476" s="1" t="s">
        <v>346</v>
      </c>
      <c r="F3476" s="7" t="str">
        <f>TEXT(DATE(MID(H3476, 13, 4), CHOOSE(MATCH( MID(H3476, 5, 3), {"Jan","Feb","Mar","Apr","May","Jun","Jul","Aug","Sep","Oct","Nov","Dec"}, 0), 1, 2, 3, 4, 5, 6, 7, 8, 9, 10, 11, 12), MID(H3476, 9, 2)), "yyyy-mm-dd")</f>
        <v>1987-07-25</v>
      </c>
      <c r="G3476" s="1" t="s">
        <v>7111</v>
      </c>
      <c r="H3476" s="1" t="s">
        <v>7110</v>
      </c>
    </row>
    <row r="3477" spans="1:8" hidden="1" x14ac:dyDescent="0.3">
      <c r="A3477" s="1" t="s">
        <v>1630</v>
      </c>
      <c r="B3477" s="1" t="str">
        <f t="shared" si="163"/>
        <v>Kazakhstan</v>
      </c>
      <c r="C3477" s="5" t="str">
        <f t="shared" si="162"/>
        <v>1987</v>
      </c>
      <c r="D3477" s="1" t="str">
        <f t="shared" si="164"/>
        <v xml:space="preserve">Soyuz U2 </v>
      </c>
      <c r="E3477" s="1" t="s">
        <v>346</v>
      </c>
      <c r="F3477" s="7" t="str">
        <f>TEXT(DATE(MID(H3477, 13, 4), CHOOSE(MATCH( MID(H3477, 5, 3), {"Jan","Feb","Mar","Apr","May","Jun","Jul","Aug","Sep","Oct","Nov","Dec"}, 0), 1, 2, 3, 4, 5, 6, 7, 8, 9, 10, 11, 12), MID(H3477, 9, 2)), "yyyy-mm-dd")</f>
        <v>1987-07-22</v>
      </c>
      <c r="G3477" s="1" t="s">
        <v>7113</v>
      </c>
      <c r="H3477" s="1" t="s">
        <v>7112</v>
      </c>
    </row>
    <row r="3478" spans="1:8" hidden="1" x14ac:dyDescent="0.3">
      <c r="A3478" s="1" t="s">
        <v>3566</v>
      </c>
      <c r="B3478" s="1" t="str">
        <f t="shared" si="163"/>
        <v>Russia</v>
      </c>
      <c r="C3478" s="5" t="str">
        <f t="shared" si="162"/>
        <v>1987</v>
      </c>
      <c r="D3478" s="1" t="str">
        <f t="shared" si="164"/>
        <v xml:space="preserve">Tsyklon-3 </v>
      </c>
      <c r="E3478" s="1" t="s">
        <v>346</v>
      </c>
      <c r="F3478" s="7" t="str">
        <f>TEXT(DATE(MID(H3478, 13, 4), CHOOSE(MATCH( MID(H3478, 5, 3), {"Jan","Feb","Mar","Apr","May","Jun","Jul","Aug","Sep","Oct","Nov","Dec"}, 0), 1, 2, 3, 4, 5, 6, 7, 8, 9, 10, 11, 12), MID(H3478, 9, 2)), "yyyy-mm-dd")</f>
        <v>1987-07-16</v>
      </c>
      <c r="G3478" s="1" t="s">
        <v>7115</v>
      </c>
      <c r="H3478" s="1" t="s">
        <v>7114</v>
      </c>
    </row>
    <row r="3479" spans="1:8" hidden="1" x14ac:dyDescent="0.3">
      <c r="A3479" s="1" t="s">
        <v>6482</v>
      </c>
      <c r="B3479" s="1" t="str">
        <f t="shared" si="163"/>
        <v>Russia</v>
      </c>
      <c r="C3479" s="5" t="str">
        <f t="shared" si="162"/>
        <v>1987</v>
      </c>
      <c r="D3479" s="1" t="str">
        <f t="shared" si="164"/>
        <v xml:space="preserve">Cosmos-3M </v>
      </c>
      <c r="E3479" s="1" t="s">
        <v>346</v>
      </c>
      <c r="F3479" s="7" t="str">
        <f>TEXT(DATE(MID(H3479, 13, 4), CHOOSE(MATCH( MID(H3479, 5, 3), {"Jan","Feb","Mar","Apr","May","Jun","Jul","Aug","Sep","Oct","Nov","Dec"}, 0), 1, 2, 3, 4, 5, 6, 7, 8, 9, 10, 11, 12), MID(H3479, 9, 2)), "yyyy-mm-dd")</f>
        <v>1987-07-14</v>
      </c>
      <c r="G3479" s="1" t="s">
        <v>7117</v>
      </c>
      <c r="H3479" s="1" t="s">
        <v>7116</v>
      </c>
    </row>
    <row r="3480" spans="1:8" hidden="1" x14ac:dyDescent="0.3">
      <c r="A3480" s="1" t="s">
        <v>3926</v>
      </c>
      <c r="B3480" s="1" t="str">
        <f t="shared" si="163"/>
        <v>Kazakhstan</v>
      </c>
      <c r="C3480" s="5" t="str">
        <f t="shared" si="162"/>
        <v>1987</v>
      </c>
      <c r="D3480" s="1" t="str">
        <f t="shared" si="164"/>
        <v xml:space="preserve">Tsyklon-2 </v>
      </c>
      <c r="E3480" s="1" t="s">
        <v>346</v>
      </c>
      <c r="F3480" s="7" t="str">
        <f>TEXT(DATE(MID(H3480, 13, 4), CHOOSE(MATCH( MID(H3480, 5, 3), {"Jan","Feb","Mar","Apr","May","Jun","Jul","Aug","Sep","Oct","Nov","Dec"}, 0), 1, 2, 3, 4, 5, 6, 7, 8, 9, 10, 11, 12), MID(H3480, 9, 2)), "yyyy-mm-dd")</f>
        <v>1987-07-10</v>
      </c>
      <c r="G3480" s="1" t="s">
        <v>7119</v>
      </c>
      <c r="H3480" s="1" t="s">
        <v>7118</v>
      </c>
    </row>
    <row r="3481" spans="1:8" hidden="1" x14ac:dyDescent="0.3">
      <c r="A3481" s="1" t="s">
        <v>3038</v>
      </c>
      <c r="B3481" s="1" t="str">
        <f t="shared" si="163"/>
        <v>Russia</v>
      </c>
      <c r="C3481" s="5" t="str">
        <f t="shared" si="162"/>
        <v>1987</v>
      </c>
      <c r="D3481" s="1" t="str">
        <f t="shared" si="164"/>
        <v xml:space="preserve">Soyuz U </v>
      </c>
      <c r="E3481" s="1" t="s">
        <v>346</v>
      </c>
      <c r="F3481" s="7" t="str">
        <f>TEXT(DATE(MID(H3481, 13, 4), CHOOSE(MATCH( MID(H3481, 5, 3), {"Jan","Feb","Mar","Apr","May","Jun","Jul","Aug","Sep","Oct","Nov","Dec"}, 0), 1, 2, 3, 4, 5, 6, 7, 8, 9, 10, 11, 12), MID(H3481, 9, 2)), "yyyy-mm-dd")</f>
        <v>1987-07-09</v>
      </c>
      <c r="G3481" s="1" t="s">
        <v>7121</v>
      </c>
      <c r="H3481" s="1" t="s">
        <v>7120</v>
      </c>
    </row>
    <row r="3482" spans="1:8" hidden="1" x14ac:dyDescent="0.3">
      <c r="A3482" s="1" t="s">
        <v>1630</v>
      </c>
      <c r="B3482" s="1" t="str">
        <f t="shared" si="163"/>
        <v>Kazakhstan</v>
      </c>
      <c r="C3482" s="5" t="str">
        <f t="shared" si="162"/>
        <v>1987</v>
      </c>
      <c r="D3482" s="1" t="str">
        <f t="shared" si="164"/>
        <v xml:space="preserve">Soyuz U </v>
      </c>
      <c r="E3482" s="1" t="s">
        <v>346</v>
      </c>
      <c r="F3482" s="7" t="str">
        <f>TEXT(DATE(MID(H3482, 13, 4), CHOOSE(MATCH( MID(H3482, 5, 3), {"Jan","Feb","Mar","Apr","May","Jun","Jul","Aug","Sep","Oct","Nov","Dec"}, 0), 1, 2, 3, 4, 5, 6, 7, 8, 9, 10, 11, 12), MID(H3482, 9, 2)), "yyyy-mm-dd")</f>
        <v>1987-07-08</v>
      </c>
      <c r="G3482" s="1" t="s">
        <v>7123</v>
      </c>
      <c r="H3482" s="1" t="s">
        <v>7122</v>
      </c>
    </row>
    <row r="3483" spans="1:8" hidden="1" x14ac:dyDescent="0.3">
      <c r="A3483" s="1" t="s">
        <v>6482</v>
      </c>
      <c r="B3483" s="1" t="str">
        <f t="shared" si="163"/>
        <v>Russia</v>
      </c>
      <c r="C3483" s="5" t="str">
        <f t="shared" si="162"/>
        <v>1987</v>
      </c>
      <c r="D3483" s="1" t="str">
        <f t="shared" si="164"/>
        <v xml:space="preserve">Cosmos-3M </v>
      </c>
      <c r="E3483" s="1" t="s">
        <v>346</v>
      </c>
      <c r="F3483" s="7" t="str">
        <f>TEXT(DATE(MID(H3483, 13, 4), CHOOSE(MATCH( MID(H3483, 5, 3), {"Jan","Feb","Mar","Apr","May","Jun","Jul","Aug","Sep","Oct","Nov","Dec"}, 0), 1, 2, 3, 4, 5, 6, 7, 8, 9, 10, 11, 12), MID(H3483, 9, 2)), "yyyy-mm-dd")</f>
        <v>1987-07-06</v>
      </c>
      <c r="G3483" s="1" t="s">
        <v>7125</v>
      </c>
      <c r="H3483" s="1" t="s">
        <v>7124</v>
      </c>
    </row>
    <row r="3484" spans="1:8" hidden="1" x14ac:dyDescent="0.3">
      <c r="A3484" s="1" t="s">
        <v>6615</v>
      </c>
      <c r="B3484" s="1" t="str">
        <f t="shared" si="163"/>
        <v>Russia</v>
      </c>
      <c r="C3484" s="5" t="str">
        <f t="shared" si="162"/>
        <v>1987</v>
      </c>
      <c r="D3484" s="1" t="str">
        <f t="shared" si="164"/>
        <v xml:space="preserve">Soyuz U </v>
      </c>
      <c r="E3484" s="1" t="s">
        <v>346</v>
      </c>
      <c r="F3484" s="7" t="str">
        <f>TEXT(DATE(MID(H3484, 13, 4), CHOOSE(MATCH( MID(H3484, 5, 3), {"Jan","Feb","Mar","Apr","May","Jun","Jul","Aug","Sep","Oct","Nov","Dec"}, 0), 1, 2, 3, 4, 5, 6, 7, 8, 9, 10, 11, 12), MID(H3484, 9, 2)), "yyyy-mm-dd")</f>
        <v>1987-07-04</v>
      </c>
      <c r="G3484" s="1" t="s">
        <v>7127</v>
      </c>
      <c r="H3484" s="1" t="s">
        <v>7126</v>
      </c>
    </row>
    <row r="3485" spans="1:8" hidden="1" x14ac:dyDescent="0.3">
      <c r="A3485" s="1" t="s">
        <v>3566</v>
      </c>
      <c r="B3485" s="1" t="str">
        <f t="shared" si="163"/>
        <v>Russia</v>
      </c>
      <c r="C3485" s="5" t="str">
        <f t="shared" si="162"/>
        <v>1987</v>
      </c>
      <c r="D3485" s="1" t="str">
        <f t="shared" si="164"/>
        <v xml:space="preserve">Tsyklon-3 </v>
      </c>
      <c r="E3485" s="1" t="s">
        <v>346</v>
      </c>
      <c r="F3485" s="7" t="str">
        <f>TEXT(DATE(MID(H3485, 13, 4), CHOOSE(MATCH( MID(H3485, 5, 3), {"Jan","Feb","Mar","Apr","May","Jun","Jul","Aug","Sep","Oct","Nov","Dec"}, 0), 1, 2, 3, 4, 5, 6, 7, 8, 9, 10, 11, 12), MID(H3485, 9, 2)), "yyyy-mm-dd")</f>
        <v>1987-07-01</v>
      </c>
      <c r="G3485" s="1" t="s">
        <v>7129</v>
      </c>
      <c r="H3485" s="1" t="s">
        <v>7128</v>
      </c>
    </row>
    <row r="3486" spans="1:8" hidden="1" x14ac:dyDescent="0.3">
      <c r="A3486" s="1" t="s">
        <v>3373</v>
      </c>
      <c r="B3486" s="1" t="str">
        <f t="shared" si="163"/>
        <v>Russia</v>
      </c>
      <c r="C3486" s="5" t="str">
        <f t="shared" si="162"/>
        <v>1987</v>
      </c>
      <c r="D3486" s="1" t="str">
        <f t="shared" si="164"/>
        <v xml:space="preserve">Cosmos-3M </v>
      </c>
      <c r="E3486" s="1" t="s">
        <v>346</v>
      </c>
      <c r="F3486" s="7" t="str">
        <f>TEXT(DATE(MID(H3486, 13, 4), CHOOSE(MATCH( MID(H3486, 5, 3), {"Jan","Feb","Mar","Apr","May","Jun","Jul","Aug","Sep","Oct","Nov","Dec"}, 0), 1, 2, 3, 4, 5, 6, 7, 8, 9, 10, 11, 12), MID(H3486, 9, 2)), "yyyy-mm-dd")</f>
        <v>1987-06-23</v>
      </c>
      <c r="G3486" s="1" t="s">
        <v>7131</v>
      </c>
      <c r="H3486" s="1" t="s">
        <v>7130</v>
      </c>
    </row>
    <row r="3487" spans="1:8" hidden="1" x14ac:dyDescent="0.3">
      <c r="A3487" s="1" t="s">
        <v>5557</v>
      </c>
      <c r="B3487" s="1" t="str">
        <f t="shared" si="163"/>
        <v>USA</v>
      </c>
      <c r="C3487" s="5" t="str">
        <f t="shared" si="162"/>
        <v>1987</v>
      </c>
      <c r="D3487" s="1" t="str">
        <f t="shared" si="164"/>
        <v xml:space="preserve">Atlas-E/F Star-37S-ISS </v>
      </c>
      <c r="E3487" s="1" t="s">
        <v>346</v>
      </c>
      <c r="F3487" s="7" t="str">
        <f>TEXT(DATE(MID(H3487, 13, 4), CHOOSE(MATCH( MID(H3487, 5, 3), {"Jan","Feb","Mar","Apr","May","Jun","Jul","Aug","Sep","Oct","Nov","Dec"}, 0), 1, 2, 3, 4, 5, 6, 7, 8, 9, 10, 11, 12), MID(H3487, 9, 2)), "yyyy-mm-dd")</f>
        <v>1987-06-20</v>
      </c>
      <c r="G3487" s="1" t="s">
        <v>7133</v>
      </c>
      <c r="H3487" s="1" t="s">
        <v>7132</v>
      </c>
    </row>
    <row r="3488" spans="1:8" hidden="1" x14ac:dyDescent="0.3">
      <c r="A3488" s="1" t="s">
        <v>6795</v>
      </c>
      <c r="B3488" s="1" t="str">
        <f t="shared" si="163"/>
        <v>Kazakhstan</v>
      </c>
      <c r="C3488" s="5" t="str">
        <f t="shared" si="162"/>
        <v>1987</v>
      </c>
      <c r="D3488" s="1" t="str">
        <f t="shared" si="164"/>
        <v xml:space="preserve">Tsyklon-2 </v>
      </c>
      <c r="E3488" s="1" t="s">
        <v>346</v>
      </c>
      <c r="F3488" s="7" t="str">
        <f>TEXT(DATE(MID(H3488, 13, 4), CHOOSE(MATCH( MID(H3488, 5, 3), {"Jan","Feb","Mar","Apr","May","Jun","Jul","Aug","Sep","Oct","Nov","Dec"}, 0), 1, 2, 3, 4, 5, 6, 7, 8, 9, 10, 11, 12), MID(H3488, 9, 2)), "yyyy-mm-dd")</f>
        <v>1987-06-18</v>
      </c>
      <c r="G3488" s="1" t="s">
        <v>7135</v>
      </c>
      <c r="H3488" s="1" t="s">
        <v>7134</v>
      </c>
    </row>
    <row r="3489" spans="1:8" hidden="1" x14ac:dyDescent="0.3">
      <c r="A3489" s="1" t="s">
        <v>212</v>
      </c>
      <c r="B3489" s="1" t="str">
        <f t="shared" si="163"/>
        <v>Russia</v>
      </c>
      <c r="C3489" s="5" t="str">
        <f t="shared" si="162"/>
        <v>1987</v>
      </c>
      <c r="D3489" s="1" t="str">
        <f t="shared" si="164"/>
        <v xml:space="preserve">Soyuz U </v>
      </c>
      <c r="E3489" s="1" t="s">
        <v>346</v>
      </c>
      <c r="F3489" s="7" t="str">
        <f>TEXT(DATE(MID(H3489, 13, 4), CHOOSE(MATCH( MID(H3489, 5, 3), {"Jan","Feb","Mar","Apr","May","Jun","Jul","Aug","Sep","Oct","Nov","Dec"}, 0), 1, 2, 3, 4, 5, 6, 7, 8, 9, 10, 11, 12), MID(H3489, 9, 2)), "yyyy-mm-dd")</f>
        <v>1987-06-18</v>
      </c>
      <c r="G3489" s="1" t="s">
        <v>7137</v>
      </c>
      <c r="H3489" s="1" t="s">
        <v>7136</v>
      </c>
    </row>
    <row r="3490" spans="1:8" hidden="1" x14ac:dyDescent="0.3">
      <c r="A3490" s="1" t="s">
        <v>3373</v>
      </c>
      <c r="B3490" s="1" t="str">
        <f t="shared" si="163"/>
        <v>Russia</v>
      </c>
      <c r="C3490" s="5" t="str">
        <f t="shared" si="162"/>
        <v>1987</v>
      </c>
      <c r="D3490" s="1" t="str">
        <f t="shared" si="164"/>
        <v xml:space="preserve">Cosmos-3M </v>
      </c>
      <c r="E3490" s="1" t="s">
        <v>346</v>
      </c>
      <c r="F3490" s="7" t="str">
        <f>TEXT(DATE(MID(H3490, 13, 4), CHOOSE(MATCH( MID(H3490, 5, 3), {"Jan","Feb","Mar","Apr","May","Jun","Jul","Aug","Sep","Oct","Nov","Dec"}, 0), 1, 2, 3, 4, 5, 6, 7, 8, 9, 10, 11, 12), MID(H3490, 9, 2)), "yyyy-mm-dd")</f>
        <v>1987-06-16</v>
      </c>
      <c r="G3490" s="1" t="s">
        <v>7139</v>
      </c>
      <c r="H3490" s="1" t="s">
        <v>7138</v>
      </c>
    </row>
    <row r="3491" spans="1:8" hidden="1" x14ac:dyDescent="0.3">
      <c r="A3491" s="1" t="s">
        <v>5</v>
      </c>
      <c r="B3491" s="1" t="str">
        <f t="shared" si="163"/>
        <v>Russia</v>
      </c>
      <c r="C3491" s="5" t="str">
        <f t="shared" si="162"/>
        <v>1987</v>
      </c>
      <c r="D3491" s="1" t="str">
        <f t="shared" si="164"/>
        <v xml:space="preserve">Molniya-M /Block 2BL </v>
      </c>
      <c r="E3491" s="1" t="s">
        <v>346</v>
      </c>
      <c r="F3491" s="7" t="str">
        <f>TEXT(DATE(MID(H3491, 13, 4), CHOOSE(MATCH( MID(H3491, 5, 3), {"Jan","Feb","Mar","Apr","May","Jun","Jul","Aug","Sep","Oct","Nov","Dec"}, 0), 1, 2, 3, 4, 5, 6, 7, 8, 9, 10, 11, 12), MID(H3491, 9, 2)), "yyyy-mm-dd")</f>
        <v>1987-06-12</v>
      </c>
      <c r="G3491" s="1" t="s">
        <v>7141</v>
      </c>
      <c r="H3491" s="1" t="s">
        <v>7140</v>
      </c>
    </row>
    <row r="3492" spans="1:8" hidden="1" x14ac:dyDescent="0.3">
      <c r="A3492" s="1" t="s">
        <v>3373</v>
      </c>
      <c r="B3492" s="1" t="str">
        <f t="shared" si="163"/>
        <v>Russia</v>
      </c>
      <c r="C3492" s="5" t="str">
        <f t="shared" si="162"/>
        <v>1987</v>
      </c>
      <c r="D3492" s="1" t="str">
        <f t="shared" si="164"/>
        <v xml:space="preserve">Cosmos-3M </v>
      </c>
      <c r="E3492" s="1" t="s">
        <v>346</v>
      </c>
      <c r="F3492" s="7" t="str">
        <f>TEXT(DATE(MID(H3492, 13, 4), CHOOSE(MATCH( MID(H3492, 5, 3), {"Jan","Feb","Mar","Apr","May","Jun","Jul","Aug","Sep","Oct","Nov","Dec"}, 0), 1, 2, 3, 4, 5, 6, 7, 8, 9, 10, 11, 12), MID(H3492, 9, 2)), "yyyy-mm-dd")</f>
        <v>1987-06-09</v>
      </c>
      <c r="G3492" s="1" t="s">
        <v>7143</v>
      </c>
      <c r="H3492" s="1" t="s">
        <v>7142</v>
      </c>
    </row>
    <row r="3493" spans="1:8" hidden="1" x14ac:dyDescent="0.3">
      <c r="A3493" s="1" t="s">
        <v>3038</v>
      </c>
      <c r="B3493" s="1" t="str">
        <f t="shared" si="163"/>
        <v>Russia</v>
      </c>
      <c r="C3493" s="5" t="str">
        <f t="shared" si="162"/>
        <v>1987</v>
      </c>
      <c r="D3493" s="1" t="str">
        <f t="shared" si="164"/>
        <v xml:space="preserve">Molniya-M /Block 2BL </v>
      </c>
      <c r="E3493" s="1" t="s">
        <v>346</v>
      </c>
      <c r="F3493" s="7" t="str">
        <f>TEXT(DATE(MID(H3493, 13, 4), CHOOSE(MATCH( MID(H3493, 5, 3), {"Jan","Feb","Mar","Apr","May","Jun","Jul","Aug","Sep","Oct","Nov","Dec"}, 0), 1, 2, 3, 4, 5, 6, 7, 8, 9, 10, 11, 12), MID(H3493, 9, 2)), "yyyy-mm-dd")</f>
        <v>1987-06-04</v>
      </c>
      <c r="G3493" s="1" t="s">
        <v>7145</v>
      </c>
      <c r="H3493" s="1" t="s">
        <v>7144</v>
      </c>
    </row>
    <row r="3494" spans="1:8" hidden="1" x14ac:dyDescent="0.3">
      <c r="A3494" s="1" t="s">
        <v>5</v>
      </c>
      <c r="B3494" s="1" t="str">
        <f t="shared" si="163"/>
        <v>Russia</v>
      </c>
      <c r="C3494" s="5" t="str">
        <f t="shared" si="162"/>
        <v>1987</v>
      </c>
      <c r="D3494" s="1" t="str">
        <f t="shared" si="164"/>
        <v xml:space="preserve">Soyuz U </v>
      </c>
      <c r="E3494" s="1" t="s">
        <v>346</v>
      </c>
      <c r="F3494" s="7" t="str">
        <f>TEXT(DATE(MID(H3494, 13, 4), CHOOSE(MATCH( MID(H3494, 5, 3), {"Jan","Feb","Mar","Apr","May","Jun","Jul","Aug","Sep","Oct","Nov","Dec"}, 0), 1, 2, 3, 4, 5, 6, 7, 8, 9, 10, 11, 12), MID(H3494, 9, 2)), "yyyy-mm-dd")</f>
        <v>1987-05-28</v>
      </c>
      <c r="G3494" s="1" t="s">
        <v>7147</v>
      </c>
      <c r="H3494" s="1" t="s">
        <v>7146</v>
      </c>
    </row>
    <row r="3495" spans="1:8" hidden="1" x14ac:dyDescent="0.3">
      <c r="A3495" s="1" t="s">
        <v>3038</v>
      </c>
      <c r="B3495" s="1" t="str">
        <f t="shared" si="163"/>
        <v>Russia</v>
      </c>
      <c r="C3495" s="5" t="str">
        <f t="shared" si="162"/>
        <v>1987</v>
      </c>
      <c r="D3495" s="1" t="str">
        <f t="shared" si="164"/>
        <v xml:space="preserve">Soyuz U </v>
      </c>
      <c r="E3495" s="1" t="s">
        <v>346</v>
      </c>
      <c r="F3495" s="7" t="str">
        <f>TEXT(DATE(MID(H3495, 13, 4), CHOOSE(MATCH( MID(H3495, 5, 3), {"Jan","Feb","Mar","Apr","May","Jun","Jul","Aug","Sep","Oct","Nov","Dec"}, 0), 1, 2, 3, 4, 5, 6, 7, 8, 9, 10, 11, 12), MID(H3495, 9, 2)), "yyyy-mm-dd")</f>
        <v>1987-05-26</v>
      </c>
      <c r="G3495" s="1" t="s">
        <v>7149</v>
      </c>
      <c r="H3495" s="1" t="s">
        <v>7148</v>
      </c>
    </row>
    <row r="3496" spans="1:8" hidden="1" x14ac:dyDescent="0.3">
      <c r="A3496" s="1" t="s">
        <v>5</v>
      </c>
      <c r="B3496" s="1" t="str">
        <f t="shared" si="163"/>
        <v>Russia</v>
      </c>
      <c r="C3496" s="5" t="str">
        <f t="shared" si="162"/>
        <v>1987</v>
      </c>
      <c r="D3496" s="1" t="str">
        <f t="shared" si="164"/>
        <v xml:space="preserve">Soyuz U </v>
      </c>
      <c r="E3496" s="1" t="s">
        <v>346</v>
      </c>
      <c r="F3496" s="7" t="str">
        <f>TEXT(DATE(MID(H3496, 13, 4), CHOOSE(MATCH( MID(H3496, 5, 3), {"Jan","Feb","Mar","Apr","May","Jun","Jul","Aug","Sep","Oct","Nov","Dec"}, 0), 1, 2, 3, 4, 5, 6, 7, 8, 9, 10, 11, 12), MID(H3496, 9, 2)), "yyyy-mm-dd")</f>
        <v>1987-05-21</v>
      </c>
      <c r="G3496" s="1" t="s">
        <v>7151</v>
      </c>
      <c r="H3496" s="1" t="s">
        <v>7150</v>
      </c>
    </row>
    <row r="3497" spans="1:8" hidden="1" x14ac:dyDescent="0.3">
      <c r="A3497" s="1" t="s">
        <v>1630</v>
      </c>
      <c r="B3497" s="1" t="str">
        <f t="shared" si="163"/>
        <v>Kazakhstan</v>
      </c>
      <c r="C3497" s="5" t="str">
        <f t="shared" si="162"/>
        <v>1987</v>
      </c>
      <c r="D3497" s="1" t="str">
        <f t="shared" si="164"/>
        <v xml:space="preserve">Soyuz U2 </v>
      </c>
      <c r="E3497" s="1" t="s">
        <v>346</v>
      </c>
      <c r="F3497" s="7" t="str">
        <f>TEXT(DATE(MID(H3497, 13, 4), CHOOSE(MATCH( MID(H3497, 5, 3), {"Jan","Feb","Mar","Apr","May","Jun","Jul","Aug","Sep","Oct","Nov","Dec"}, 0), 1, 2, 3, 4, 5, 6, 7, 8, 9, 10, 11, 12), MID(H3497, 9, 2)), "yyyy-mm-dd")</f>
        <v>1987-05-19</v>
      </c>
      <c r="G3497" s="1" t="s">
        <v>7153</v>
      </c>
      <c r="H3497" s="1" t="s">
        <v>7152</v>
      </c>
    </row>
    <row r="3498" spans="1:8" hidden="1" x14ac:dyDescent="0.3">
      <c r="A3498" s="1" t="s">
        <v>7154</v>
      </c>
      <c r="B3498" s="1" t="str">
        <f t="shared" si="163"/>
        <v>Kazakhstan</v>
      </c>
      <c r="C3498" s="5" t="str">
        <f t="shared" si="162"/>
        <v>1987</v>
      </c>
      <c r="D3498" s="1" t="str">
        <f t="shared" si="164"/>
        <v xml:space="preserve">Energiya/Polyus </v>
      </c>
      <c r="E3498" s="1" t="s">
        <v>346</v>
      </c>
      <c r="F3498" s="7" t="str">
        <f>TEXT(DATE(MID(H3498, 13, 4), CHOOSE(MATCH( MID(H3498, 5, 3), {"Jan","Feb","Mar","Apr","May","Jun","Jul","Aug","Sep","Oct","Nov","Dec"}, 0), 1, 2, 3, 4, 5, 6, 7, 8, 9, 10, 11, 12), MID(H3498, 9, 2)), "yyyy-mm-dd")</f>
        <v>1987-05-15</v>
      </c>
      <c r="G3498" s="1" t="s">
        <v>7156</v>
      </c>
      <c r="H3498" s="1" t="s">
        <v>7155</v>
      </c>
    </row>
    <row r="3499" spans="1:8" hidden="1" x14ac:dyDescent="0.3">
      <c r="A3499" s="1" t="s">
        <v>671</v>
      </c>
      <c r="B3499" s="1" t="str">
        <f t="shared" si="163"/>
        <v>USA</v>
      </c>
      <c r="C3499" s="5" t="str">
        <f t="shared" si="162"/>
        <v>1987</v>
      </c>
      <c r="D3499" s="1" t="str">
        <f t="shared" si="164"/>
        <v xml:space="preserve">Atlas-H MSD </v>
      </c>
      <c r="E3499" s="1" t="s">
        <v>346</v>
      </c>
      <c r="F3499" s="7" t="str">
        <f>TEXT(DATE(MID(H3499, 13, 4), CHOOSE(MATCH( MID(H3499, 5, 3), {"Jan","Feb","Mar","Apr","May","Jun","Jul","Aug","Sep","Oct","Nov","Dec"}, 0), 1, 2, 3, 4, 5, 6, 7, 8, 9, 10, 11, 12), MID(H3499, 9, 2)), "yyyy-mm-dd")</f>
        <v>1987-05-15</v>
      </c>
      <c r="G3499" s="1" t="s">
        <v>7158</v>
      </c>
      <c r="H3499" s="1" t="s">
        <v>7157</v>
      </c>
    </row>
    <row r="3500" spans="1:8" hidden="1" x14ac:dyDescent="0.3">
      <c r="A3500" s="1" t="s">
        <v>130</v>
      </c>
      <c r="B3500" s="1" t="str">
        <f t="shared" si="163"/>
        <v>Kazakhstan</v>
      </c>
      <c r="C3500" s="5" t="str">
        <f t="shared" si="162"/>
        <v>1987</v>
      </c>
      <c r="D3500" s="1" t="str">
        <f t="shared" si="164"/>
        <v xml:space="preserve">Soyuz U </v>
      </c>
      <c r="E3500" s="1" t="s">
        <v>346</v>
      </c>
      <c r="F3500" s="7" t="str">
        <f>TEXT(DATE(MID(H3500, 13, 4), CHOOSE(MATCH( MID(H3500, 5, 3), {"Jan","Feb","Mar","Apr","May","Jun","Jul","Aug","Sep","Oct","Nov","Dec"}, 0), 1, 2, 3, 4, 5, 6, 7, 8, 9, 10, 11, 12), MID(H3500, 9, 2)), "yyyy-mm-dd")</f>
        <v>1987-05-13</v>
      </c>
      <c r="G3500" s="1" t="s">
        <v>7160</v>
      </c>
      <c r="H3500" s="1" t="s">
        <v>7159</v>
      </c>
    </row>
    <row r="3501" spans="1:8" hidden="1" x14ac:dyDescent="0.3">
      <c r="A3501" s="1" t="s">
        <v>2022</v>
      </c>
      <c r="B3501" s="1" t="str">
        <f t="shared" si="163"/>
        <v>Kazakhstan</v>
      </c>
      <c r="C3501" s="5" t="str">
        <f t="shared" si="162"/>
        <v>1987</v>
      </c>
      <c r="D3501" s="1" t="str">
        <f t="shared" si="164"/>
        <v xml:space="preserve">Zenit-2 </v>
      </c>
      <c r="E3501" s="1" t="s">
        <v>346</v>
      </c>
      <c r="F3501" s="7" t="str">
        <f>TEXT(DATE(MID(H3501, 13, 4), CHOOSE(MATCH( MID(H3501, 5, 3), {"Jan","Feb","Mar","Apr","May","Jun","Jul","Aug","Sep","Oct","Nov","Dec"}, 0), 1, 2, 3, 4, 5, 6, 7, 8, 9, 10, 11, 12), MID(H3501, 9, 2)), "yyyy-mm-dd")</f>
        <v>1987-05-13</v>
      </c>
      <c r="G3501" s="1" t="s">
        <v>7162</v>
      </c>
      <c r="H3501" s="1" t="s">
        <v>7161</v>
      </c>
    </row>
    <row r="3502" spans="1:8" hidden="1" x14ac:dyDescent="0.3">
      <c r="A3502" s="1" t="s">
        <v>529</v>
      </c>
      <c r="B3502" s="1" t="str">
        <f t="shared" si="163"/>
        <v>Kazakhstan</v>
      </c>
      <c r="C3502" s="5" t="str">
        <f t="shared" si="162"/>
        <v>1987</v>
      </c>
      <c r="D3502" s="1" t="str">
        <f t="shared" si="164"/>
        <v xml:space="preserve">Proton-K/Block-DM </v>
      </c>
      <c r="E3502" s="1" t="s">
        <v>346</v>
      </c>
      <c r="F3502" s="7" t="str">
        <f>TEXT(DATE(MID(H3502, 13, 4), CHOOSE(MATCH( MID(H3502, 5, 3), {"Jan","Feb","Mar","Apr","May","Jun","Jul","Aug","Sep","Oct","Nov","Dec"}, 0), 1, 2, 3, 4, 5, 6, 7, 8, 9, 10, 11, 12), MID(H3502, 9, 2)), "yyyy-mm-dd")</f>
        <v>1987-05-11</v>
      </c>
      <c r="G3502" s="1" t="s">
        <v>7164</v>
      </c>
      <c r="H3502" s="1" t="s">
        <v>7163</v>
      </c>
    </row>
    <row r="3503" spans="1:8" hidden="1" x14ac:dyDescent="0.3">
      <c r="A3503" s="1" t="s">
        <v>130</v>
      </c>
      <c r="B3503" s="1" t="str">
        <f t="shared" si="163"/>
        <v>Kazakhstan</v>
      </c>
      <c r="C3503" s="5" t="str">
        <f t="shared" si="162"/>
        <v>1987</v>
      </c>
      <c r="D3503" s="1" t="str">
        <f t="shared" si="164"/>
        <v xml:space="preserve">Soyuz U </v>
      </c>
      <c r="E3503" s="1" t="s">
        <v>346</v>
      </c>
      <c r="F3503" s="7" t="str">
        <f>TEXT(DATE(MID(H3503, 13, 4), CHOOSE(MATCH( MID(H3503, 5, 3), {"Jan","Feb","Mar","Apr","May","Jun","Jul","Aug","Sep","Oct","Nov","Dec"}, 0), 1, 2, 3, 4, 5, 6, 7, 8, 9, 10, 11, 12), MID(H3503, 9, 2)), "yyyy-mm-dd")</f>
        <v>1987-05-05</v>
      </c>
      <c r="G3503" s="1" t="s">
        <v>7166</v>
      </c>
      <c r="H3503" s="1" t="s">
        <v>7165</v>
      </c>
    </row>
    <row r="3504" spans="1:8" hidden="1" x14ac:dyDescent="0.3">
      <c r="A3504" s="1" t="s">
        <v>3566</v>
      </c>
      <c r="B3504" s="1" t="str">
        <f t="shared" si="163"/>
        <v>Russia</v>
      </c>
      <c r="C3504" s="5" t="str">
        <f t="shared" si="162"/>
        <v>1987</v>
      </c>
      <c r="D3504" s="1" t="str">
        <f t="shared" si="164"/>
        <v xml:space="preserve">Tsyklon-3 </v>
      </c>
      <c r="E3504" s="1" t="s">
        <v>346</v>
      </c>
      <c r="F3504" s="7" t="str">
        <f>TEXT(DATE(MID(H3504, 13, 4), CHOOSE(MATCH( MID(H3504, 5, 3), {"Jan","Feb","Mar","Apr","May","Jun","Jul","Aug","Sep","Oct","Nov","Dec"}, 0), 1, 2, 3, 4, 5, 6, 7, 8, 9, 10, 11, 12), MID(H3504, 9, 2)), "yyyy-mm-dd")</f>
        <v>1987-04-27</v>
      </c>
      <c r="G3504" s="1" t="s">
        <v>7168</v>
      </c>
      <c r="H3504" s="1" t="s">
        <v>7167</v>
      </c>
    </row>
    <row r="3505" spans="1:8" hidden="1" x14ac:dyDescent="0.3">
      <c r="A3505" s="1" t="s">
        <v>6615</v>
      </c>
      <c r="B3505" s="1" t="str">
        <f t="shared" si="163"/>
        <v>Russia</v>
      </c>
      <c r="C3505" s="5" t="str">
        <f t="shared" si="162"/>
        <v>1987</v>
      </c>
      <c r="D3505" s="1" t="str">
        <f t="shared" si="164"/>
        <v xml:space="preserve">Soyuz U </v>
      </c>
      <c r="E3505" s="1" t="s">
        <v>346</v>
      </c>
      <c r="F3505" s="7" t="str">
        <f>TEXT(DATE(MID(H3505, 13, 4), CHOOSE(MATCH( MID(H3505, 5, 3), {"Jan","Feb","Mar","Apr","May","Jun","Jul","Aug","Sep","Oct","Nov","Dec"}, 0), 1, 2, 3, 4, 5, 6, 7, 8, 9, 10, 11, 12), MID(H3505, 9, 2)), "yyyy-mm-dd")</f>
        <v>1987-04-24</v>
      </c>
      <c r="G3505" s="1" t="s">
        <v>7170</v>
      </c>
      <c r="H3505" s="1" t="s">
        <v>7169</v>
      </c>
    </row>
    <row r="3506" spans="1:8" hidden="1" x14ac:dyDescent="0.3">
      <c r="A3506" s="1" t="s">
        <v>6272</v>
      </c>
      <c r="B3506" s="1" t="str">
        <f t="shared" si="163"/>
        <v>Kazakhstan</v>
      </c>
      <c r="C3506" s="5" t="str">
        <f t="shared" si="162"/>
        <v>1987</v>
      </c>
      <c r="D3506" s="1" t="str">
        <f t="shared" si="164"/>
        <v xml:space="preserve">Proton K/Block-DM-2 </v>
      </c>
      <c r="E3506" s="1" t="s">
        <v>346</v>
      </c>
      <c r="F3506" s="7" t="str">
        <f>TEXT(DATE(MID(H3506, 13, 4), CHOOSE(MATCH( MID(H3506, 5, 3), {"Jan","Feb","Mar","Apr","May","Jun","Jul","Aug","Sep","Oct","Nov","Dec"}, 0), 1, 2, 3, 4, 5, 6, 7, 8, 9, 10, 11, 12), MID(H3506, 9, 2)), "yyyy-mm-dd")</f>
        <v>1987-04-24</v>
      </c>
      <c r="G3506" s="1" t="s">
        <v>7172</v>
      </c>
      <c r="H3506" s="1" t="s">
        <v>7171</v>
      </c>
    </row>
    <row r="3507" spans="1:8" hidden="1" x14ac:dyDescent="0.3">
      <c r="A3507" s="1" t="s">
        <v>212</v>
      </c>
      <c r="B3507" s="1" t="str">
        <f t="shared" si="163"/>
        <v>Russia</v>
      </c>
      <c r="C3507" s="5" t="str">
        <f t="shared" si="162"/>
        <v>1987</v>
      </c>
      <c r="D3507" s="1" t="str">
        <f t="shared" si="164"/>
        <v xml:space="preserve">Soyuz U </v>
      </c>
      <c r="E3507" s="1" t="s">
        <v>346</v>
      </c>
      <c r="F3507" s="7" t="str">
        <f>TEXT(DATE(MID(H3507, 13, 4), CHOOSE(MATCH( MID(H3507, 5, 3), {"Jan","Feb","Mar","Apr","May","Jun","Jul","Aug","Sep","Oct","Nov","Dec"}, 0), 1, 2, 3, 4, 5, 6, 7, 8, 9, 10, 11, 12), MID(H3507, 9, 2)), "yyyy-mm-dd")</f>
        <v>1987-04-22</v>
      </c>
      <c r="G3507" s="1" t="s">
        <v>7174</v>
      </c>
      <c r="H3507" s="1" t="s">
        <v>7173</v>
      </c>
    </row>
    <row r="3508" spans="1:8" hidden="1" x14ac:dyDescent="0.3">
      <c r="A3508" s="1" t="s">
        <v>1630</v>
      </c>
      <c r="B3508" s="1" t="str">
        <f t="shared" si="163"/>
        <v>Kazakhstan</v>
      </c>
      <c r="C3508" s="5" t="str">
        <f t="shared" si="162"/>
        <v>1987</v>
      </c>
      <c r="D3508" s="1" t="str">
        <f t="shared" si="164"/>
        <v xml:space="preserve">Soyuz U2 </v>
      </c>
      <c r="E3508" s="1" t="s">
        <v>346</v>
      </c>
      <c r="F3508" s="7" t="str">
        <f>TEXT(DATE(MID(H3508, 13, 4), CHOOSE(MATCH( MID(H3508, 5, 3), {"Jan","Feb","Mar","Apr","May","Jun","Jul","Aug","Sep","Oct","Nov","Dec"}, 0), 1, 2, 3, 4, 5, 6, 7, 8, 9, 10, 11, 12), MID(H3508, 9, 2)), "yyyy-mm-dd")</f>
        <v>1987-04-21</v>
      </c>
      <c r="G3508" s="1" t="s">
        <v>7176</v>
      </c>
      <c r="H3508" s="1" t="s">
        <v>7175</v>
      </c>
    </row>
    <row r="3509" spans="1:8" hidden="1" x14ac:dyDescent="0.3">
      <c r="A3509" s="1" t="s">
        <v>1630</v>
      </c>
      <c r="B3509" s="1" t="str">
        <f t="shared" si="163"/>
        <v>Kazakhstan</v>
      </c>
      <c r="C3509" s="5" t="str">
        <f t="shared" si="162"/>
        <v>1987</v>
      </c>
      <c r="D3509" s="1" t="str">
        <f t="shared" si="164"/>
        <v xml:space="preserve">Soyuz U </v>
      </c>
      <c r="E3509" s="1" t="s">
        <v>346</v>
      </c>
      <c r="F3509" s="7" t="str">
        <f>TEXT(DATE(MID(H3509, 13, 4), CHOOSE(MATCH( MID(H3509, 5, 3), {"Jan","Feb","Mar","Apr","May","Jun","Jul","Aug","Sep","Oct","Nov","Dec"}, 0), 1, 2, 3, 4, 5, 6, 7, 8, 9, 10, 11, 12), MID(H3509, 9, 2)), "yyyy-mm-dd")</f>
        <v>1987-04-16</v>
      </c>
      <c r="G3509" s="1" t="s">
        <v>7178</v>
      </c>
      <c r="H3509" s="1" t="s">
        <v>7177</v>
      </c>
    </row>
    <row r="3510" spans="1:8" hidden="1" x14ac:dyDescent="0.3">
      <c r="A3510" s="1" t="s">
        <v>1630</v>
      </c>
      <c r="B3510" s="1" t="str">
        <f t="shared" si="163"/>
        <v>Kazakhstan</v>
      </c>
      <c r="C3510" s="5" t="str">
        <f t="shared" si="162"/>
        <v>1987</v>
      </c>
      <c r="D3510" s="1" t="str">
        <f t="shared" si="164"/>
        <v xml:space="preserve">Soyuz U </v>
      </c>
      <c r="E3510" s="1" t="s">
        <v>346</v>
      </c>
      <c r="F3510" s="7" t="str">
        <f>TEXT(DATE(MID(H3510, 13, 4), CHOOSE(MATCH( MID(H3510, 5, 3), {"Jan","Feb","Mar","Apr","May","Jun","Jul","Aug","Sep","Oct","Nov","Dec"}, 0), 1, 2, 3, 4, 5, 6, 7, 8, 9, 10, 11, 12), MID(H3510, 9, 2)), "yyyy-mm-dd")</f>
        <v>1987-04-09</v>
      </c>
      <c r="G3510" s="1" t="s">
        <v>7180</v>
      </c>
      <c r="H3510" s="1" t="s">
        <v>7179</v>
      </c>
    </row>
    <row r="3511" spans="1:8" hidden="1" x14ac:dyDescent="0.3">
      <c r="A3511" s="1" t="s">
        <v>6795</v>
      </c>
      <c r="B3511" s="1" t="str">
        <f t="shared" si="163"/>
        <v>Kazakhstan</v>
      </c>
      <c r="C3511" s="5" t="str">
        <f t="shared" si="162"/>
        <v>1987</v>
      </c>
      <c r="D3511" s="1" t="str">
        <f t="shared" si="164"/>
        <v xml:space="preserve">Tsyklon-2 </v>
      </c>
      <c r="E3511" s="1" t="s">
        <v>346</v>
      </c>
      <c r="F3511" s="7" t="str">
        <f>TEXT(DATE(MID(H3511, 13, 4), CHOOSE(MATCH( MID(H3511, 5, 3), {"Jan","Feb","Mar","Apr","May","Jun","Jul","Aug","Sep","Oct","Nov","Dec"}, 0), 1, 2, 3, 4, 5, 6, 7, 8, 9, 10, 11, 12), MID(H3511, 9, 2)), "yyyy-mm-dd")</f>
        <v>1987-04-08</v>
      </c>
      <c r="G3511" s="1" t="s">
        <v>7182</v>
      </c>
      <c r="H3511" s="1" t="s">
        <v>7181</v>
      </c>
    </row>
    <row r="3512" spans="1:8" hidden="1" x14ac:dyDescent="0.3">
      <c r="A3512" s="1" t="s">
        <v>529</v>
      </c>
      <c r="B3512" s="1" t="str">
        <f t="shared" si="163"/>
        <v>Kazakhstan</v>
      </c>
      <c r="C3512" s="5" t="str">
        <f t="shared" si="162"/>
        <v>1987</v>
      </c>
      <c r="D3512" s="1" t="str">
        <f t="shared" si="164"/>
        <v xml:space="preserve">Proton-K </v>
      </c>
      <c r="E3512" s="1" t="s">
        <v>346</v>
      </c>
      <c r="F3512" s="7" t="str">
        <f>TEXT(DATE(MID(H3512, 13, 4), CHOOSE(MATCH( MID(H3512, 5, 3), {"Jan","Feb","Mar","Apr","May","Jun","Jul","Aug","Sep","Oct","Nov","Dec"}, 0), 1, 2, 3, 4, 5, 6, 7, 8, 9, 10, 11, 12), MID(H3512, 9, 2)), "yyyy-mm-dd")</f>
        <v>1987-03-31</v>
      </c>
      <c r="G3512" s="1" t="s">
        <v>7184</v>
      </c>
      <c r="H3512" s="1" t="s">
        <v>7183</v>
      </c>
    </row>
    <row r="3513" spans="1:8" hidden="1" x14ac:dyDescent="0.3">
      <c r="A3513" s="1" t="s">
        <v>4092</v>
      </c>
      <c r="B3513" s="1" t="str">
        <f t="shared" si="163"/>
        <v>USA</v>
      </c>
      <c r="C3513" s="5" t="str">
        <f t="shared" si="162"/>
        <v>1987</v>
      </c>
      <c r="D3513" s="1" t="str">
        <f t="shared" si="164"/>
        <v xml:space="preserve">Atlas-G Centaur-D1AR </v>
      </c>
      <c r="E3513" s="1" t="s">
        <v>346</v>
      </c>
      <c r="F3513" s="7" t="str">
        <f>TEXT(DATE(MID(H3513, 13, 4), CHOOSE(MATCH( MID(H3513, 5, 3), {"Jan","Feb","Mar","Apr","May","Jun","Jul","Aug","Sep","Oct","Nov","Dec"}, 0), 1, 2, 3, 4, 5, 6, 7, 8, 9, 10, 11, 12), MID(H3513, 9, 2)), "yyyy-mm-dd")</f>
        <v>1987-03-26</v>
      </c>
      <c r="G3513" s="1" t="s">
        <v>7186</v>
      </c>
      <c r="H3513" s="1" t="s">
        <v>7185</v>
      </c>
    </row>
    <row r="3514" spans="1:8" hidden="1" x14ac:dyDescent="0.3">
      <c r="A3514" s="1" t="s">
        <v>5726</v>
      </c>
      <c r="B3514" s="1" t="str">
        <f t="shared" si="163"/>
        <v>India</v>
      </c>
      <c r="C3514" s="5" t="str">
        <f t="shared" si="162"/>
        <v>1987</v>
      </c>
      <c r="D3514" s="1" t="str">
        <f t="shared" si="164"/>
        <v xml:space="preserve">ASLV </v>
      </c>
      <c r="E3514" s="1" t="s">
        <v>346</v>
      </c>
      <c r="F3514" s="7" t="str">
        <f>TEXT(DATE(MID(H3514, 13, 4), CHOOSE(MATCH( MID(H3514, 5, 3), {"Jan","Feb","Mar","Apr","May","Jun","Jul","Aug","Sep","Oct","Nov","Dec"}, 0), 1, 2, 3, 4, 5, 6, 7, 8, 9, 10, 11, 12), MID(H3514, 9, 2)), "yyyy-mm-dd")</f>
        <v>1987-03-24</v>
      </c>
      <c r="G3514" s="1" t="s">
        <v>7188</v>
      </c>
      <c r="H3514" s="1" t="s">
        <v>7187</v>
      </c>
    </row>
    <row r="3515" spans="1:8" hidden="1" x14ac:dyDescent="0.3">
      <c r="A3515" s="1" t="s">
        <v>3160</v>
      </c>
      <c r="B3515" s="1" t="str">
        <f t="shared" si="163"/>
        <v>USA</v>
      </c>
      <c r="C3515" s="5" t="str">
        <f t="shared" si="162"/>
        <v>1987</v>
      </c>
      <c r="D3515" s="1" t="str">
        <f t="shared" si="164"/>
        <v xml:space="preserve">Delta 3920 </v>
      </c>
      <c r="E3515" s="1" t="s">
        <v>346</v>
      </c>
      <c r="F3515" s="7" t="str">
        <f>TEXT(DATE(MID(H3515, 13, 4), CHOOSE(MATCH( MID(H3515, 5, 3), {"Jan","Feb","Mar","Apr","May","Jun","Jul","Aug","Sep","Oct","Nov","Dec"}, 0), 1, 2, 3, 4, 5, 6, 7, 8, 9, 10, 11, 12), MID(H3515, 9, 2)), "yyyy-mm-dd")</f>
        <v>1987-03-20</v>
      </c>
      <c r="G3515" s="1" t="s">
        <v>7190</v>
      </c>
      <c r="H3515" s="1" t="s">
        <v>7189</v>
      </c>
    </row>
    <row r="3516" spans="1:8" hidden="1" x14ac:dyDescent="0.3">
      <c r="A3516" s="1" t="s">
        <v>6272</v>
      </c>
      <c r="B3516" s="1" t="str">
        <f t="shared" si="163"/>
        <v>Kazakhstan</v>
      </c>
      <c r="C3516" s="5" t="str">
        <f t="shared" si="162"/>
        <v>1987</v>
      </c>
      <c r="D3516" s="1" t="str">
        <f t="shared" si="164"/>
        <v xml:space="preserve">Proton-K/Block-DM </v>
      </c>
      <c r="E3516" s="1" t="s">
        <v>346</v>
      </c>
      <c r="F3516" s="7" t="str">
        <f>TEXT(DATE(MID(H3516, 13, 4), CHOOSE(MATCH( MID(H3516, 5, 3), {"Jan","Feb","Mar","Apr","May","Jun","Jul","Aug","Sep","Oct","Nov","Dec"}, 0), 1, 2, 3, 4, 5, 6, 7, 8, 9, 10, 11, 12), MID(H3516, 9, 2)), "yyyy-mm-dd")</f>
        <v>1987-03-19</v>
      </c>
      <c r="G3516" s="1" t="s">
        <v>7192</v>
      </c>
      <c r="H3516" s="1" t="s">
        <v>7191</v>
      </c>
    </row>
    <row r="3517" spans="1:8" hidden="1" x14ac:dyDescent="0.3">
      <c r="A3517" s="1" t="s">
        <v>2022</v>
      </c>
      <c r="B3517" s="1" t="str">
        <f t="shared" si="163"/>
        <v>Kazakhstan</v>
      </c>
      <c r="C3517" s="5" t="str">
        <f t="shared" si="162"/>
        <v>1987</v>
      </c>
      <c r="D3517" s="1" t="str">
        <f t="shared" si="164"/>
        <v xml:space="preserve">Zenit-2 </v>
      </c>
      <c r="E3517" s="1" t="s">
        <v>346</v>
      </c>
      <c r="F3517" s="7" t="str">
        <f>TEXT(DATE(MID(H3517, 13, 4), CHOOSE(MATCH( MID(H3517, 5, 3), {"Jan","Feb","Mar","Apr","May","Jun","Jul","Aug","Sep","Oct","Nov","Dec"}, 0), 1, 2, 3, 4, 5, 6, 7, 8, 9, 10, 11, 12), MID(H3517, 9, 2)), "yyyy-mm-dd")</f>
        <v>1987-03-18</v>
      </c>
      <c r="G3517" s="1" t="s">
        <v>7194</v>
      </c>
      <c r="H3517" s="1" t="s">
        <v>7193</v>
      </c>
    </row>
    <row r="3518" spans="1:8" hidden="1" x14ac:dyDescent="0.3">
      <c r="A3518" s="1" t="s">
        <v>3566</v>
      </c>
      <c r="B3518" s="1" t="str">
        <f t="shared" si="163"/>
        <v>Russia</v>
      </c>
      <c r="C3518" s="5" t="str">
        <f t="shared" si="162"/>
        <v>1987</v>
      </c>
      <c r="D3518" s="1" t="str">
        <f t="shared" si="164"/>
        <v xml:space="preserve">Tsyklon-3 </v>
      </c>
      <c r="E3518" s="1" t="s">
        <v>346</v>
      </c>
      <c r="F3518" s="7" t="str">
        <f>TEXT(DATE(MID(H3518, 13, 4), CHOOSE(MATCH( MID(H3518, 5, 3), {"Jan","Feb","Mar","Apr","May","Jun","Jul","Aug","Sep","Oct","Nov","Dec"}, 0), 1, 2, 3, 4, 5, 6, 7, 8, 9, 10, 11, 12), MID(H3518, 9, 2)), "yyyy-mm-dd")</f>
        <v>1987-03-13</v>
      </c>
      <c r="G3518" s="1" t="s">
        <v>7196</v>
      </c>
      <c r="H3518" s="1" t="s">
        <v>7195</v>
      </c>
    </row>
    <row r="3519" spans="1:8" hidden="1" x14ac:dyDescent="0.3">
      <c r="A3519" s="1" t="s">
        <v>3038</v>
      </c>
      <c r="B3519" s="1" t="str">
        <f t="shared" si="163"/>
        <v>Russia</v>
      </c>
      <c r="C3519" s="5" t="str">
        <f t="shared" si="162"/>
        <v>1987</v>
      </c>
      <c r="D3519" s="1" t="str">
        <f t="shared" si="164"/>
        <v xml:space="preserve">Soyuz U </v>
      </c>
      <c r="E3519" s="1" t="s">
        <v>346</v>
      </c>
      <c r="F3519" s="7" t="str">
        <f>TEXT(DATE(MID(H3519, 13, 4), CHOOSE(MATCH( MID(H3519, 5, 3), {"Jan","Feb","Mar","Apr","May","Jun","Jul","Aug","Sep","Oct","Nov","Dec"}, 0), 1, 2, 3, 4, 5, 6, 7, 8, 9, 10, 11, 12), MID(H3519, 9, 2)), "yyyy-mm-dd")</f>
        <v>1987-03-11</v>
      </c>
      <c r="G3519" s="1" t="s">
        <v>7198</v>
      </c>
      <c r="H3519" s="1" t="s">
        <v>7197</v>
      </c>
    </row>
    <row r="3520" spans="1:8" hidden="1" x14ac:dyDescent="0.3">
      <c r="A3520" s="1" t="s">
        <v>3566</v>
      </c>
      <c r="B3520" s="1" t="str">
        <f t="shared" si="163"/>
        <v>Russia</v>
      </c>
      <c r="C3520" s="5" t="str">
        <f t="shared" si="162"/>
        <v>1987</v>
      </c>
      <c r="D3520" s="1" t="str">
        <f t="shared" si="164"/>
        <v xml:space="preserve">Tsyklon-3 </v>
      </c>
      <c r="E3520" s="1" t="s">
        <v>346</v>
      </c>
      <c r="F3520" s="7" t="str">
        <f>TEXT(DATE(MID(H3520, 13, 4), CHOOSE(MATCH( MID(H3520, 5, 3), {"Jan","Feb","Mar","Apr","May","Jun","Jul","Aug","Sep","Oct","Nov","Dec"}, 0), 1, 2, 3, 4, 5, 6, 7, 8, 9, 10, 11, 12), MID(H3520, 9, 2)), "yyyy-mm-dd")</f>
        <v>1987-03-03</v>
      </c>
      <c r="G3520" s="1" t="s">
        <v>7200</v>
      </c>
      <c r="H3520" s="1" t="s">
        <v>7199</v>
      </c>
    </row>
    <row r="3521" spans="1:8" hidden="1" x14ac:dyDescent="0.3">
      <c r="A3521" s="1" t="s">
        <v>1630</v>
      </c>
      <c r="B3521" s="1" t="str">
        <f t="shared" si="163"/>
        <v>Kazakhstan</v>
      </c>
      <c r="C3521" s="5" t="str">
        <f t="shared" si="162"/>
        <v>1987</v>
      </c>
      <c r="D3521" s="1" t="str">
        <f t="shared" si="164"/>
        <v xml:space="preserve">Soyuz U2 </v>
      </c>
      <c r="E3521" s="1" t="s">
        <v>346</v>
      </c>
      <c r="F3521" s="7" t="str">
        <f>TEXT(DATE(MID(H3521, 13, 4), CHOOSE(MATCH( MID(H3521, 5, 3), {"Jan","Feb","Mar","Apr","May","Jun","Jul","Aug","Sep","Oct","Nov","Dec"}, 0), 1, 2, 3, 4, 5, 6, 7, 8, 9, 10, 11, 12), MID(H3521, 9, 2)), "yyyy-mm-dd")</f>
        <v>1987-03-03</v>
      </c>
      <c r="G3521" s="1" t="s">
        <v>7202</v>
      </c>
      <c r="H3521" s="1" t="s">
        <v>7201</v>
      </c>
    </row>
    <row r="3522" spans="1:8" hidden="1" x14ac:dyDescent="0.3">
      <c r="A3522" s="1" t="s">
        <v>3478</v>
      </c>
      <c r="B3522" s="1" t="str">
        <f t="shared" si="163"/>
        <v>USA</v>
      </c>
      <c r="C3522" s="5" t="str">
        <f t="shared" ref="C3522:C3585" si="165">TEXT(F3522, "yyyy")</f>
        <v>1987</v>
      </c>
      <c r="D3522" s="1" t="str">
        <f t="shared" si="164"/>
        <v xml:space="preserve">Delta 3914 </v>
      </c>
      <c r="E3522" s="1" t="s">
        <v>346</v>
      </c>
      <c r="F3522" s="7" t="str">
        <f>TEXT(DATE(MID(H3522, 13, 4), CHOOSE(MATCH( MID(H3522, 5, 3), {"Jan","Feb","Mar","Apr","May","Jun","Jul","Aug","Sep","Oct","Nov","Dec"}, 0), 1, 2, 3, 4, 5, 6, 7, 8, 9, 10, 11, 12), MID(H3522, 9, 2)), "yyyy-mm-dd")</f>
        <v>1987-02-26</v>
      </c>
      <c r="G3522" s="1" t="s">
        <v>7204</v>
      </c>
      <c r="H3522" s="1" t="s">
        <v>7203</v>
      </c>
    </row>
    <row r="3523" spans="1:8" hidden="1" x14ac:dyDescent="0.3">
      <c r="A3523" s="1" t="s">
        <v>6615</v>
      </c>
      <c r="B3523" s="1" t="str">
        <f t="shared" ref="B3523:B3586" si="166">TRIM(MID(A3523, FIND("|", SUBSTITUTE(A3523, ",", "|", LEN(A3523) - LEN(SUBSTITUTE(A3523,",", "" )))) + 1, LEN(A3523)))</f>
        <v>Russia</v>
      </c>
      <c r="C3523" s="5" t="str">
        <f t="shared" si="165"/>
        <v>1987</v>
      </c>
      <c r="D3523" s="1" t="str">
        <f t="shared" ref="D3523:D3586" si="167">LEFT(G3523, FIND("|", G3523) - 1)</f>
        <v xml:space="preserve">Soyuz U </v>
      </c>
      <c r="E3523" s="1" t="s">
        <v>346</v>
      </c>
      <c r="F3523" s="7" t="str">
        <f>TEXT(DATE(MID(H3523, 13, 4), CHOOSE(MATCH( MID(H3523, 5, 3), {"Jan","Feb","Mar","Apr","May","Jun","Jul","Aug","Sep","Oct","Nov","Dec"}, 0), 1, 2, 3, 4, 5, 6, 7, 8, 9, 10, 11, 12), MID(H3523, 9, 2)), "yyyy-mm-dd")</f>
        <v>1987-02-26</v>
      </c>
      <c r="G3523" s="1" t="s">
        <v>7206</v>
      </c>
      <c r="H3523" s="1" t="s">
        <v>7205</v>
      </c>
    </row>
    <row r="3524" spans="1:8" hidden="1" x14ac:dyDescent="0.3">
      <c r="A3524" s="1" t="s">
        <v>3566</v>
      </c>
      <c r="B3524" s="1" t="str">
        <f t="shared" si="166"/>
        <v>Russia</v>
      </c>
      <c r="C3524" s="5" t="str">
        <f t="shared" si="165"/>
        <v>1987</v>
      </c>
      <c r="D3524" s="1" t="str">
        <f t="shared" si="167"/>
        <v xml:space="preserve">Tsyklon-3 </v>
      </c>
      <c r="E3524" s="1" t="s">
        <v>346</v>
      </c>
      <c r="F3524" s="7" t="str">
        <f>TEXT(DATE(MID(H3524, 13, 4), CHOOSE(MATCH( MID(H3524, 5, 3), {"Jan","Feb","Mar","Apr","May","Jun","Jul","Aug","Sep","Oct","Nov","Dec"}, 0), 1, 2, 3, 4, 5, 6, 7, 8, 9, 10, 11, 12), MID(H3524, 9, 2)), "yyyy-mm-dd")</f>
        <v>1987-02-20</v>
      </c>
      <c r="G3524" s="1" t="s">
        <v>7208</v>
      </c>
      <c r="H3524" s="1" t="s">
        <v>7207</v>
      </c>
    </row>
    <row r="3525" spans="1:8" hidden="1" x14ac:dyDescent="0.3">
      <c r="A3525" s="1" t="s">
        <v>3038</v>
      </c>
      <c r="B3525" s="1" t="str">
        <f t="shared" si="166"/>
        <v>Russia</v>
      </c>
      <c r="C3525" s="5" t="str">
        <f t="shared" si="165"/>
        <v>1987</v>
      </c>
      <c r="D3525" s="1" t="str">
        <f t="shared" si="167"/>
        <v xml:space="preserve">Soyuz U </v>
      </c>
      <c r="E3525" s="1" t="s">
        <v>346</v>
      </c>
      <c r="F3525" s="7" t="str">
        <f>TEXT(DATE(MID(H3525, 13, 4), CHOOSE(MATCH( MID(H3525, 5, 3), {"Jan","Feb","Mar","Apr","May","Jun","Jul","Aug","Sep","Oct","Nov","Dec"}, 0), 1, 2, 3, 4, 5, 6, 7, 8, 9, 10, 11, 12), MID(H3525, 9, 2)), "yyyy-mm-dd")</f>
        <v>1987-02-19</v>
      </c>
      <c r="G3525" s="1" t="s">
        <v>7210</v>
      </c>
      <c r="H3525" s="1" t="s">
        <v>7209</v>
      </c>
    </row>
    <row r="3526" spans="1:8" hidden="1" x14ac:dyDescent="0.3">
      <c r="A3526" s="1" t="s">
        <v>61</v>
      </c>
      <c r="B3526" s="1" t="str">
        <f t="shared" si="166"/>
        <v>Japan</v>
      </c>
      <c r="C3526" s="5" t="str">
        <f t="shared" si="165"/>
        <v>1987</v>
      </c>
      <c r="D3526" s="1" t="str">
        <f t="shared" si="167"/>
        <v xml:space="preserve">N-II </v>
      </c>
      <c r="E3526" s="1" t="s">
        <v>346</v>
      </c>
      <c r="F3526" s="7" t="str">
        <f>TEXT(DATE(MID(H3526, 13, 4), CHOOSE(MATCH( MID(H3526, 5, 3), {"Jan","Feb","Mar","Apr","May","Jun","Jul","Aug","Sep","Oct","Nov","Dec"}, 0), 1, 2, 3, 4, 5, 6, 7, 8, 9, 10, 11, 12), MID(H3526, 9, 2)), "yyyy-mm-dd")</f>
        <v>1987-02-19</v>
      </c>
      <c r="G3526" s="1" t="s">
        <v>7212</v>
      </c>
      <c r="H3526" s="1" t="s">
        <v>7211</v>
      </c>
    </row>
    <row r="3527" spans="1:8" hidden="1" x14ac:dyDescent="0.3">
      <c r="A3527" s="1" t="s">
        <v>6482</v>
      </c>
      <c r="B3527" s="1" t="str">
        <f t="shared" si="166"/>
        <v>Russia</v>
      </c>
      <c r="C3527" s="5" t="str">
        <f t="shared" si="165"/>
        <v>1987</v>
      </c>
      <c r="D3527" s="1" t="str">
        <f t="shared" si="167"/>
        <v xml:space="preserve">Cosmos-3M </v>
      </c>
      <c r="E3527" s="1" t="s">
        <v>346</v>
      </c>
      <c r="F3527" s="7" t="str">
        <f>TEXT(DATE(MID(H3527, 13, 4), CHOOSE(MATCH( MID(H3527, 5, 3), {"Jan","Feb","Mar","Apr","May","Jun","Jul","Aug","Sep","Oct","Nov","Dec"}, 0), 1, 2, 3, 4, 5, 6, 7, 8, 9, 10, 11, 12), MID(H3527, 9, 2)), "yyyy-mm-dd")</f>
        <v>1987-02-18</v>
      </c>
      <c r="G3527" s="1" t="s">
        <v>7214</v>
      </c>
      <c r="H3527" s="1" t="s">
        <v>7213</v>
      </c>
    </row>
    <row r="3528" spans="1:8" hidden="1" x14ac:dyDescent="0.3">
      <c r="A3528" s="1" t="s">
        <v>2022</v>
      </c>
      <c r="B3528" s="1" t="str">
        <f t="shared" si="166"/>
        <v>Kazakhstan</v>
      </c>
      <c r="C3528" s="5" t="str">
        <f t="shared" si="165"/>
        <v>1987</v>
      </c>
      <c r="D3528" s="1" t="str">
        <f t="shared" si="167"/>
        <v xml:space="preserve">Zenit-2 </v>
      </c>
      <c r="E3528" s="1" t="s">
        <v>346</v>
      </c>
      <c r="F3528" s="7" t="str">
        <f>TEXT(DATE(MID(H3528, 13, 4), CHOOSE(MATCH( MID(H3528, 5, 3), {"Jan","Feb","Mar","Apr","May","Jun","Jul","Aug","Sep","Oct","Nov","Dec"}, 0), 1, 2, 3, 4, 5, 6, 7, 8, 9, 10, 11, 12), MID(H3528, 9, 2)), "yyyy-mm-dd")</f>
        <v>1987-02-14</v>
      </c>
      <c r="G3528" s="1" t="s">
        <v>7216</v>
      </c>
      <c r="H3528" s="1" t="s">
        <v>7215</v>
      </c>
    </row>
    <row r="3529" spans="1:8" hidden="1" x14ac:dyDescent="0.3">
      <c r="A3529" s="1" t="s">
        <v>4249</v>
      </c>
      <c r="B3529" s="1" t="str">
        <f t="shared" si="166"/>
        <v>USA</v>
      </c>
      <c r="C3529" s="5" t="str">
        <f t="shared" si="165"/>
        <v>1987</v>
      </c>
      <c r="D3529" s="1" t="str">
        <f t="shared" si="167"/>
        <v xml:space="preserve">Titan III(34)B Agena-D </v>
      </c>
      <c r="E3529" s="1" t="s">
        <v>346</v>
      </c>
      <c r="F3529" s="7" t="str">
        <f>TEXT(DATE(MID(H3529, 13, 4), CHOOSE(MATCH( MID(H3529, 5, 3), {"Jan","Feb","Mar","Apr","May","Jun","Jul","Aug","Sep","Oct","Nov","Dec"}, 0), 1, 2, 3, 4, 5, 6, 7, 8, 9, 10, 11, 12), MID(H3529, 9, 2)), "yyyy-mm-dd")</f>
        <v>1987-02-12</v>
      </c>
      <c r="G3529" s="1" t="s">
        <v>7218</v>
      </c>
      <c r="H3529" s="1" t="s">
        <v>7217</v>
      </c>
    </row>
    <row r="3530" spans="1:8" hidden="1" x14ac:dyDescent="0.3">
      <c r="A3530" s="1" t="s">
        <v>5</v>
      </c>
      <c r="B3530" s="1" t="str">
        <f t="shared" si="166"/>
        <v>Russia</v>
      </c>
      <c r="C3530" s="5" t="str">
        <f t="shared" si="165"/>
        <v>1987</v>
      </c>
      <c r="D3530" s="1" t="str">
        <f t="shared" si="167"/>
        <v xml:space="preserve">Soyuz U </v>
      </c>
      <c r="E3530" s="1" t="s">
        <v>346</v>
      </c>
      <c r="F3530" s="7" t="str">
        <f>TEXT(DATE(MID(H3530, 13, 4), CHOOSE(MATCH( MID(H3530, 5, 3), {"Jan","Feb","Mar","Apr","May","Jun","Jul","Aug","Sep","Oct","Nov","Dec"}, 0), 1, 2, 3, 4, 5, 6, 7, 8, 9, 10, 11, 12), MID(H3530, 9, 2)), "yyyy-mm-dd")</f>
        <v>1987-02-07</v>
      </c>
      <c r="G3530" s="1" t="s">
        <v>7220</v>
      </c>
      <c r="H3530" s="1" t="s">
        <v>7219</v>
      </c>
    </row>
    <row r="3531" spans="1:8" hidden="1" x14ac:dyDescent="0.3">
      <c r="A3531" s="1" t="s">
        <v>1630</v>
      </c>
      <c r="B3531" s="1" t="str">
        <f t="shared" si="166"/>
        <v>Kazakhstan</v>
      </c>
      <c r="C3531" s="5" t="str">
        <f t="shared" si="165"/>
        <v>1987</v>
      </c>
      <c r="D3531" s="1" t="str">
        <f t="shared" si="167"/>
        <v xml:space="preserve">Soyuz U2 </v>
      </c>
      <c r="E3531" s="1" t="s">
        <v>346</v>
      </c>
      <c r="F3531" s="7" t="str">
        <f>TEXT(DATE(MID(H3531, 13, 4), CHOOSE(MATCH( MID(H3531, 5, 3), {"Jan","Feb","Mar","Apr","May","Jun","Jul","Aug","Sep","Oct","Nov","Dec"}, 0), 1, 2, 3, 4, 5, 6, 7, 8, 9, 10, 11, 12), MID(H3531, 9, 2)), "yyyy-mm-dd")</f>
        <v>1987-02-05</v>
      </c>
      <c r="G3531" s="1" t="s">
        <v>7222</v>
      </c>
      <c r="H3531" s="1" t="s">
        <v>7221</v>
      </c>
    </row>
    <row r="3532" spans="1:8" hidden="1" x14ac:dyDescent="0.3">
      <c r="A3532" s="1" t="s">
        <v>714</v>
      </c>
      <c r="B3532" s="1" t="str">
        <f t="shared" si="166"/>
        <v>Japan</v>
      </c>
      <c r="C3532" s="5" t="str">
        <f t="shared" si="165"/>
        <v>1987</v>
      </c>
      <c r="D3532" s="1" t="str">
        <f t="shared" si="167"/>
        <v xml:space="preserve">Mu-III S2 </v>
      </c>
      <c r="E3532" s="1" t="s">
        <v>346</v>
      </c>
      <c r="F3532" s="7" t="str">
        <f>TEXT(DATE(MID(H3532, 13, 4), CHOOSE(MATCH( MID(H3532, 5, 3), {"Jan","Feb","Mar","Apr","May","Jun","Jul","Aug","Sep","Oct","Nov","Dec"}, 0), 1, 2, 3, 4, 5, 6, 7, 8, 9, 10, 11, 12), MID(H3532, 9, 2)), "yyyy-mm-dd")</f>
        <v>1987-02-05</v>
      </c>
      <c r="G3532" s="1" t="s">
        <v>7224</v>
      </c>
      <c r="H3532" s="1" t="s">
        <v>7223</v>
      </c>
    </row>
    <row r="3533" spans="1:8" hidden="1" x14ac:dyDescent="0.3">
      <c r="A3533" s="1" t="s">
        <v>3926</v>
      </c>
      <c r="B3533" s="1" t="str">
        <f t="shared" si="166"/>
        <v>Kazakhstan</v>
      </c>
      <c r="C3533" s="5" t="str">
        <f t="shared" si="165"/>
        <v>1987</v>
      </c>
      <c r="D3533" s="1" t="str">
        <f t="shared" si="167"/>
        <v xml:space="preserve">Tsyklon-2 </v>
      </c>
      <c r="E3533" s="1" t="s">
        <v>346</v>
      </c>
      <c r="F3533" s="7" t="str">
        <f>TEXT(DATE(MID(H3533, 13, 4), CHOOSE(MATCH( MID(H3533, 5, 3), {"Jan","Feb","Mar","Apr","May","Jun","Jul","Aug","Sep","Oct","Nov","Dec"}, 0), 1, 2, 3, 4, 5, 6, 7, 8, 9, 10, 11, 12), MID(H3533, 9, 2)), "yyyy-mm-dd")</f>
        <v>1987-02-01</v>
      </c>
      <c r="G3533" s="1" t="s">
        <v>7226</v>
      </c>
      <c r="H3533" s="1" t="s">
        <v>7225</v>
      </c>
    </row>
    <row r="3534" spans="1:8" hidden="1" x14ac:dyDescent="0.3">
      <c r="A3534" s="1" t="s">
        <v>6272</v>
      </c>
      <c r="B3534" s="1" t="str">
        <f t="shared" si="166"/>
        <v>Kazakhstan</v>
      </c>
      <c r="C3534" s="5" t="str">
        <f t="shared" si="165"/>
        <v>1987</v>
      </c>
      <c r="D3534" s="1" t="str">
        <f t="shared" si="167"/>
        <v xml:space="preserve">Proton K/Block-DM-2 </v>
      </c>
      <c r="E3534" s="1" t="s">
        <v>346</v>
      </c>
      <c r="F3534" s="7" t="str">
        <f>TEXT(DATE(MID(H3534, 13, 4), CHOOSE(MATCH( MID(H3534, 5, 3), {"Jan","Feb","Mar","Apr","May","Jun","Jul","Aug","Sep","Oct","Nov","Dec"}, 0), 1, 2, 3, 4, 5, 6, 7, 8, 9, 10, 11, 12), MID(H3534, 9, 2)), "yyyy-mm-dd")</f>
        <v>1987-01-30</v>
      </c>
      <c r="G3534" s="1" t="s">
        <v>7228</v>
      </c>
      <c r="H3534" s="1" t="s">
        <v>7227</v>
      </c>
    </row>
    <row r="3535" spans="1:8" hidden="1" x14ac:dyDescent="0.3">
      <c r="A3535" s="1" t="s">
        <v>6482</v>
      </c>
      <c r="B3535" s="1" t="str">
        <f t="shared" si="166"/>
        <v>Russia</v>
      </c>
      <c r="C3535" s="5" t="str">
        <f t="shared" si="165"/>
        <v>1987</v>
      </c>
      <c r="D3535" s="1" t="str">
        <f t="shared" si="167"/>
        <v xml:space="preserve">Cosmos-3M </v>
      </c>
      <c r="E3535" s="1" t="s">
        <v>346</v>
      </c>
      <c r="F3535" s="7" t="str">
        <f>TEXT(DATE(MID(H3535, 13, 4), CHOOSE(MATCH( MID(H3535, 5, 3), {"Jan","Feb","Mar","Apr","May","Jun","Jul","Aug","Sep","Oct","Nov","Dec"}, 0), 1, 2, 3, 4, 5, 6, 7, 8, 9, 10, 11, 12), MID(H3535, 9, 2)), "yyyy-mm-dd")</f>
        <v>1987-01-29</v>
      </c>
      <c r="G3535" s="1" t="s">
        <v>7230</v>
      </c>
      <c r="H3535" s="1" t="s">
        <v>7229</v>
      </c>
    </row>
    <row r="3536" spans="1:8" hidden="1" x14ac:dyDescent="0.3">
      <c r="A3536" s="1" t="s">
        <v>6615</v>
      </c>
      <c r="B3536" s="1" t="str">
        <f t="shared" si="166"/>
        <v>Russia</v>
      </c>
      <c r="C3536" s="5" t="str">
        <f t="shared" si="165"/>
        <v>1987</v>
      </c>
      <c r="D3536" s="1" t="str">
        <f t="shared" si="167"/>
        <v xml:space="preserve">Molniya-M /Block ML </v>
      </c>
      <c r="E3536" s="1" t="s">
        <v>346</v>
      </c>
      <c r="F3536" s="7" t="str">
        <f>TEXT(DATE(MID(H3536, 13, 4), CHOOSE(MATCH( MID(H3536, 5, 3), {"Jan","Feb","Mar","Apr","May","Jun","Jul","Aug","Sep","Oct","Nov","Dec"}, 0), 1, 2, 3, 4, 5, 6, 7, 8, 9, 10, 11, 12), MID(H3536, 9, 2)), "yyyy-mm-dd")</f>
        <v>1987-01-22</v>
      </c>
      <c r="G3536" s="1" t="s">
        <v>7232</v>
      </c>
      <c r="H3536" s="1" t="s">
        <v>7231</v>
      </c>
    </row>
    <row r="3537" spans="1:8" hidden="1" x14ac:dyDescent="0.3">
      <c r="A3537" s="1" t="s">
        <v>4882</v>
      </c>
      <c r="B3537" s="1" t="str">
        <f t="shared" si="166"/>
        <v>Russia</v>
      </c>
      <c r="C3537" s="5" t="str">
        <f t="shared" si="165"/>
        <v>1987</v>
      </c>
      <c r="D3537" s="1" t="str">
        <f t="shared" si="167"/>
        <v xml:space="preserve">Cosmos-3M </v>
      </c>
      <c r="E3537" s="1" t="s">
        <v>346</v>
      </c>
      <c r="F3537" s="7" t="str">
        <f>TEXT(DATE(MID(H3537, 13, 4), CHOOSE(MATCH( MID(H3537, 5, 3), {"Jan","Feb","Mar","Apr","May","Jun","Jul","Aug","Sep","Oct","Nov","Dec"}, 0), 1, 2, 3, 4, 5, 6, 7, 8, 9, 10, 11, 12), MID(H3537, 9, 2)), "yyyy-mm-dd")</f>
        <v>1987-01-22</v>
      </c>
      <c r="G3537" s="1" t="s">
        <v>7234</v>
      </c>
      <c r="H3537" s="1" t="s">
        <v>7233</v>
      </c>
    </row>
    <row r="3538" spans="1:8" hidden="1" x14ac:dyDescent="0.3">
      <c r="A3538" s="1" t="s">
        <v>6482</v>
      </c>
      <c r="B3538" s="1" t="str">
        <f t="shared" si="166"/>
        <v>Russia</v>
      </c>
      <c r="C3538" s="5" t="str">
        <f t="shared" si="165"/>
        <v>1987</v>
      </c>
      <c r="D3538" s="1" t="str">
        <f t="shared" si="167"/>
        <v xml:space="preserve">Cosmos-3M </v>
      </c>
      <c r="E3538" s="1" t="s">
        <v>346</v>
      </c>
      <c r="F3538" s="7" t="str">
        <f>TEXT(DATE(MID(H3538, 13, 4), CHOOSE(MATCH( MID(H3538, 5, 3), {"Jan","Feb","Mar","Apr","May","Jun","Jul","Aug","Sep","Oct","Nov","Dec"}, 0), 1, 2, 3, 4, 5, 6, 7, 8, 9, 10, 11, 12), MID(H3538, 9, 2)), "yyyy-mm-dd")</f>
        <v>1987-01-21</v>
      </c>
      <c r="G3538" s="1" t="s">
        <v>7236</v>
      </c>
      <c r="H3538" s="1" t="s">
        <v>7235</v>
      </c>
    </row>
    <row r="3539" spans="1:8" hidden="1" x14ac:dyDescent="0.3">
      <c r="A3539" s="1" t="s">
        <v>1630</v>
      </c>
      <c r="B3539" s="1" t="str">
        <f t="shared" si="166"/>
        <v>Kazakhstan</v>
      </c>
      <c r="C3539" s="5" t="str">
        <f t="shared" si="165"/>
        <v>1987</v>
      </c>
      <c r="D3539" s="1" t="str">
        <f t="shared" si="167"/>
        <v xml:space="preserve">Soyuz U2 </v>
      </c>
      <c r="E3539" s="1" t="s">
        <v>346</v>
      </c>
      <c r="F3539" s="7" t="str">
        <f>TEXT(DATE(MID(H3539, 13, 4), CHOOSE(MATCH( MID(H3539, 5, 3), {"Jan","Feb","Mar","Apr","May","Jun","Jul","Aug","Sep","Oct","Nov","Dec"}, 0), 1, 2, 3, 4, 5, 6, 7, 8, 9, 10, 11, 12), MID(H3539, 9, 2)), "yyyy-mm-dd")</f>
        <v>1987-01-16</v>
      </c>
      <c r="G3539" s="1" t="s">
        <v>7238</v>
      </c>
      <c r="H3539" s="1" t="s">
        <v>7237</v>
      </c>
    </row>
    <row r="3540" spans="1:8" hidden="1" x14ac:dyDescent="0.3">
      <c r="A3540" s="1" t="s">
        <v>212</v>
      </c>
      <c r="B3540" s="1" t="str">
        <f t="shared" si="166"/>
        <v>Russia</v>
      </c>
      <c r="C3540" s="5" t="str">
        <f t="shared" si="165"/>
        <v>1987</v>
      </c>
      <c r="D3540" s="1" t="str">
        <f t="shared" si="167"/>
        <v xml:space="preserve">Soyuz U </v>
      </c>
      <c r="E3540" s="1" t="s">
        <v>346</v>
      </c>
      <c r="F3540" s="7" t="str">
        <f>TEXT(DATE(MID(H3540, 13, 4), CHOOSE(MATCH( MID(H3540, 5, 3), {"Jan","Feb","Mar","Apr","May","Jun","Jul","Aug","Sep","Oct","Nov","Dec"}, 0), 1, 2, 3, 4, 5, 6, 7, 8, 9, 10, 11, 12), MID(H3540, 9, 2)), "yyyy-mm-dd")</f>
        <v>1987-01-15</v>
      </c>
      <c r="G3540" s="1" t="s">
        <v>7240</v>
      </c>
      <c r="H3540" s="1" t="s">
        <v>7239</v>
      </c>
    </row>
    <row r="3541" spans="1:8" hidden="1" x14ac:dyDescent="0.3">
      <c r="A3541" s="1" t="s">
        <v>3566</v>
      </c>
      <c r="B3541" s="1" t="str">
        <f t="shared" si="166"/>
        <v>Russia</v>
      </c>
      <c r="C3541" s="5" t="str">
        <f t="shared" si="165"/>
        <v>1987</v>
      </c>
      <c r="D3541" s="1" t="str">
        <f t="shared" si="167"/>
        <v xml:space="preserve">Tsyklon-3 </v>
      </c>
      <c r="E3541" s="1" t="s">
        <v>346</v>
      </c>
      <c r="F3541" s="7" t="str">
        <f>TEXT(DATE(MID(H3541, 13, 4), CHOOSE(MATCH( MID(H3541, 5, 3), {"Jan","Feb","Mar","Apr","May","Jun","Jul","Aug","Sep","Oct","Nov","Dec"}, 0), 1, 2, 3, 4, 5, 6, 7, 8, 9, 10, 11, 12), MID(H3541, 9, 2)), "yyyy-mm-dd")</f>
        <v>1987-01-14</v>
      </c>
      <c r="G3541" s="1" t="s">
        <v>7242</v>
      </c>
      <c r="H3541" s="1" t="s">
        <v>7241</v>
      </c>
    </row>
    <row r="3542" spans="1:8" hidden="1" x14ac:dyDescent="0.3">
      <c r="A3542" s="1" t="s">
        <v>130</v>
      </c>
      <c r="B3542" s="1" t="str">
        <f t="shared" si="166"/>
        <v>Kazakhstan</v>
      </c>
      <c r="C3542" s="5" t="str">
        <f t="shared" si="165"/>
        <v>1987</v>
      </c>
      <c r="D3542" s="1" t="str">
        <f t="shared" si="167"/>
        <v xml:space="preserve">Soyuz U </v>
      </c>
      <c r="E3542" s="1" t="s">
        <v>346</v>
      </c>
      <c r="F3542" s="7" t="str">
        <f>TEXT(DATE(MID(H3542, 13, 4), CHOOSE(MATCH( MID(H3542, 5, 3), {"Jan","Feb","Mar","Apr","May","Jun","Jul","Aug","Sep","Oct","Nov","Dec"}, 0), 1, 2, 3, 4, 5, 6, 7, 8, 9, 10, 11, 12), MID(H3542, 9, 2)), "yyyy-mm-dd")</f>
        <v>1987-01-09</v>
      </c>
      <c r="G3542" s="1" t="s">
        <v>7244</v>
      </c>
      <c r="H3542" s="1" t="s">
        <v>7243</v>
      </c>
    </row>
    <row r="3543" spans="1:8" hidden="1" x14ac:dyDescent="0.3">
      <c r="A3543" s="1" t="s">
        <v>3566</v>
      </c>
      <c r="B3543" s="1" t="str">
        <f t="shared" si="166"/>
        <v>Russia</v>
      </c>
      <c r="C3543" s="5" t="str">
        <f t="shared" si="165"/>
        <v>1987</v>
      </c>
      <c r="D3543" s="1" t="str">
        <f t="shared" si="167"/>
        <v xml:space="preserve">Tsyklon-3 </v>
      </c>
      <c r="E3543" s="1" t="s">
        <v>346</v>
      </c>
      <c r="F3543" s="7" t="str">
        <f>TEXT(DATE(MID(H3543, 13, 4), CHOOSE(MATCH( MID(H3543, 5, 3), {"Jan","Feb","Mar","Apr","May","Jun","Jul","Aug","Sep","Oct","Nov","Dec"}, 0), 1, 2, 3, 4, 5, 6, 7, 8, 9, 10, 11, 12), MID(H3543, 9, 2)), "yyyy-mm-dd")</f>
        <v>1987-01-05</v>
      </c>
      <c r="G3543" s="1" t="s">
        <v>7246</v>
      </c>
      <c r="H3543" s="1" t="s">
        <v>7245</v>
      </c>
    </row>
    <row r="3544" spans="1:8" hidden="1" x14ac:dyDescent="0.3">
      <c r="A3544" s="1" t="s">
        <v>212</v>
      </c>
      <c r="B3544" s="1" t="str">
        <f t="shared" si="166"/>
        <v>Russia</v>
      </c>
      <c r="C3544" s="5" t="str">
        <f t="shared" si="165"/>
        <v>1986</v>
      </c>
      <c r="D3544" s="1" t="str">
        <f t="shared" si="167"/>
        <v xml:space="preserve">Molniya-M /Block ML </v>
      </c>
      <c r="E3544" s="1" t="s">
        <v>346</v>
      </c>
      <c r="F3544" s="7" t="str">
        <f>TEXT(DATE(MID(H3544, 13, 4), CHOOSE(MATCH( MID(H3544, 5, 3), {"Jan","Feb","Mar","Apr","May","Jun","Jul","Aug","Sep","Oct","Nov","Dec"}, 0), 1, 2, 3, 4, 5, 6, 7, 8, 9, 10, 11, 12), MID(H3544, 9, 2)), "yyyy-mm-dd")</f>
        <v>1986-12-26</v>
      </c>
      <c r="G3544" s="1" t="s">
        <v>7248</v>
      </c>
      <c r="H3544" s="1" t="s">
        <v>7247</v>
      </c>
    </row>
    <row r="3545" spans="1:8" hidden="1" x14ac:dyDescent="0.3">
      <c r="A3545" s="1" t="s">
        <v>1630</v>
      </c>
      <c r="B3545" s="1" t="str">
        <f t="shared" si="166"/>
        <v>Kazakhstan</v>
      </c>
      <c r="C3545" s="5" t="str">
        <f t="shared" si="165"/>
        <v>1986</v>
      </c>
      <c r="D3545" s="1" t="str">
        <f t="shared" si="167"/>
        <v xml:space="preserve">Soyuz U </v>
      </c>
      <c r="E3545" s="1" t="s">
        <v>346</v>
      </c>
      <c r="F3545" s="7" t="str">
        <f>TEXT(DATE(MID(H3545, 13, 4), CHOOSE(MATCH( MID(H3545, 5, 3), {"Jan","Feb","Mar","Apr","May","Jun","Jul","Aug","Sep","Oct","Nov","Dec"}, 0), 1, 2, 3, 4, 5, 6, 7, 8, 9, 10, 11, 12), MID(H3545, 9, 2)), "yyyy-mm-dd")</f>
        <v>1986-12-26</v>
      </c>
      <c r="G3545" s="1" t="s">
        <v>7250</v>
      </c>
      <c r="H3545" s="1" t="s">
        <v>7249</v>
      </c>
    </row>
    <row r="3546" spans="1:8" hidden="1" x14ac:dyDescent="0.3">
      <c r="A3546" s="1" t="s">
        <v>6899</v>
      </c>
      <c r="B3546" s="1" t="str">
        <f t="shared" si="166"/>
        <v>Russia</v>
      </c>
      <c r="C3546" s="5" t="str">
        <f t="shared" si="165"/>
        <v>1986</v>
      </c>
      <c r="D3546" s="1" t="str">
        <f t="shared" si="167"/>
        <v xml:space="preserve">K65M-RB5 </v>
      </c>
      <c r="E3546" s="1" t="s">
        <v>346</v>
      </c>
      <c r="F3546" s="7" t="str">
        <f>TEXT(DATE(MID(H3546, 13, 4), CHOOSE(MATCH( MID(H3546, 5, 3), {"Jan","Feb","Mar","Apr","May","Jun","Jul","Aug","Sep","Oct","Nov","Dec"}, 0), 1, 2, 3, 4, 5, 6, 7, 8, 9, 10, 11, 12), MID(H3546, 9, 2)), "yyyy-mm-dd")</f>
        <v>1986-12-25</v>
      </c>
      <c r="G3546" s="1" t="s">
        <v>7252</v>
      </c>
      <c r="H3546" s="1" t="s">
        <v>7251</v>
      </c>
    </row>
    <row r="3547" spans="1:8" hidden="1" x14ac:dyDescent="0.3">
      <c r="A3547" s="1" t="s">
        <v>3566</v>
      </c>
      <c r="B3547" s="1" t="str">
        <f t="shared" si="166"/>
        <v>Russia</v>
      </c>
      <c r="C3547" s="5" t="str">
        <f t="shared" si="165"/>
        <v>1986</v>
      </c>
      <c r="D3547" s="1" t="str">
        <f t="shared" si="167"/>
        <v xml:space="preserve">Tsyklon-3 </v>
      </c>
      <c r="E3547" s="1" t="s">
        <v>346</v>
      </c>
      <c r="F3547" s="7" t="str">
        <f>TEXT(DATE(MID(H3547, 13, 4), CHOOSE(MATCH( MID(H3547, 5, 3), {"Jan","Feb","Mar","Apr","May","Jun","Jul","Aug","Sep","Oct","Nov","Dec"}, 0), 1, 2, 3, 4, 5, 6, 7, 8, 9, 10, 11, 12), MID(H3547, 9, 2)), "yyyy-mm-dd")</f>
        <v>1986-12-18</v>
      </c>
      <c r="G3547" s="1" t="s">
        <v>7254</v>
      </c>
      <c r="H3547" s="1" t="s">
        <v>7253</v>
      </c>
    </row>
    <row r="3548" spans="1:8" hidden="1" x14ac:dyDescent="0.3">
      <c r="A3548" s="1" t="s">
        <v>3373</v>
      </c>
      <c r="B3548" s="1" t="str">
        <f t="shared" si="166"/>
        <v>Russia</v>
      </c>
      <c r="C3548" s="5" t="str">
        <f t="shared" si="165"/>
        <v>1986</v>
      </c>
      <c r="D3548" s="1" t="str">
        <f t="shared" si="167"/>
        <v xml:space="preserve">Cosmos-3M </v>
      </c>
      <c r="E3548" s="1" t="s">
        <v>346</v>
      </c>
      <c r="F3548" s="7" t="str">
        <f>TEXT(DATE(MID(H3548, 13, 4), CHOOSE(MATCH( MID(H3548, 5, 3), {"Jan","Feb","Mar","Apr","May","Jun","Jul","Aug","Sep","Oct","Nov","Dec"}, 0), 1, 2, 3, 4, 5, 6, 7, 8, 9, 10, 11, 12), MID(H3548, 9, 2)), "yyyy-mm-dd")</f>
        <v>1986-12-17</v>
      </c>
      <c r="G3548" s="1" t="s">
        <v>7256</v>
      </c>
      <c r="H3548" s="1" t="s">
        <v>7255</v>
      </c>
    </row>
    <row r="3549" spans="1:8" hidden="1" x14ac:dyDescent="0.3">
      <c r="A3549" s="1" t="s">
        <v>6615</v>
      </c>
      <c r="B3549" s="1" t="str">
        <f t="shared" si="166"/>
        <v>Russia</v>
      </c>
      <c r="C3549" s="5" t="str">
        <f t="shared" si="165"/>
        <v>1986</v>
      </c>
      <c r="D3549" s="1" t="str">
        <f t="shared" si="167"/>
        <v xml:space="preserve">Soyuz U </v>
      </c>
      <c r="E3549" s="1" t="s">
        <v>346</v>
      </c>
      <c r="F3549" s="7" t="str">
        <f>TEXT(DATE(MID(H3549, 13, 4), CHOOSE(MATCH( MID(H3549, 5, 3), {"Jan","Feb","Mar","Apr","May","Jun","Jul","Aug","Sep","Oct","Nov","Dec"}, 0), 1, 2, 3, 4, 5, 6, 7, 8, 9, 10, 11, 12), MID(H3549, 9, 2)), "yyyy-mm-dd")</f>
        <v>1986-12-16</v>
      </c>
      <c r="G3549" s="1" t="s">
        <v>7258</v>
      </c>
      <c r="H3549" s="1" t="s">
        <v>7257</v>
      </c>
    </row>
    <row r="3550" spans="1:8" hidden="1" x14ac:dyDescent="0.3">
      <c r="A3550" s="1" t="s">
        <v>5</v>
      </c>
      <c r="B3550" s="1" t="str">
        <f t="shared" si="166"/>
        <v>Russia</v>
      </c>
      <c r="C3550" s="5" t="str">
        <f t="shared" si="165"/>
        <v>1986</v>
      </c>
      <c r="D3550" s="1" t="str">
        <f t="shared" si="167"/>
        <v xml:space="preserve">Molniya-M /Block 2BL </v>
      </c>
      <c r="E3550" s="1" t="s">
        <v>346</v>
      </c>
      <c r="F3550" s="7" t="str">
        <f>TEXT(DATE(MID(H3550, 13, 4), CHOOSE(MATCH( MID(H3550, 5, 3), {"Jan","Feb","Mar","Apr","May","Jun","Jul","Aug","Sep","Oct","Nov","Dec"}, 0), 1, 2, 3, 4, 5, 6, 7, 8, 9, 10, 11, 12), MID(H3550, 9, 2)), "yyyy-mm-dd")</f>
        <v>1986-12-12</v>
      </c>
      <c r="G3550" s="1" t="s">
        <v>7260</v>
      </c>
      <c r="H3550" s="1" t="s">
        <v>7259</v>
      </c>
    </row>
    <row r="3551" spans="1:8" hidden="1" x14ac:dyDescent="0.3">
      <c r="A3551" s="1" t="s">
        <v>3566</v>
      </c>
      <c r="B3551" s="1" t="str">
        <f t="shared" si="166"/>
        <v>Russia</v>
      </c>
      <c r="C3551" s="5" t="str">
        <f t="shared" si="165"/>
        <v>1986</v>
      </c>
      <c r="D3551" s="1" t="str">
        <f t="shared" si="167"/>
        <v xml:space="preserve">Tsyklon-3 </v>
      </c>
      <c r="E3551" s="1" t="s">
        <v>346</v>
      </c>
      <c r="F3551" s="7" t="str">
        <f>TEXT(DATE(MID(H3551, 13, 4), CHOOSE(MATCH( MID(H3551, 5, 3), {"Jan","Feb","Mar","Apr","May","Jun","Jul","Aug","Sep","Oct","Nov","Dec"}, 0), 1, 2, 3, 4, 5, 6, 7, 8, 9, 10, 11, 12), MID(H3551, 9, 2)), "yyyy-mm-dd")</f>
        <v>1986-12-10</v>
      </c>
      <c r="G3551" s="1" t="s">
        <v>7262</v>
      </c>
      <c r="H3551" s="1" t="s">
        <v>7261</v>
      </c>
    </row>
    <row r="3552" spans="1:8" hidden="1" x14ac:dyDescent="0.3">
      <c r="A3552" s="1" t="s">
        <v>4092</v>
      </c>
      <c r="B3552" s="1" t="str">
        <f t="shared" si="166"/>
        <v>USA</v>
      </c>
      <c r="C3552" s="5" t="str">
        <f t="shared" si="165"/>
        <v>1986</v>
      </c>
      <c r="D3552" s="1" t="str">
        <f t="shared" si="167"/>
        <v xml:space="preserve">Atlas-G Centaur-D1AR </v>
      </c>
      <c r="E3552" s="1" t="s">
        <v>346</v>
      </c>
      <c r="F3552" s="7" t="str">
        <f>TEXT(DATE(MID(H3552, 13, 4), CHOOSE(MATCH( MID(H3552, 5, 3), {"Jan","Feb","Mar","Apr","May","Jun","Jul","Aug","Sep","Oct","Nov","Dec"}, 0), 1, 2, 3, 4, 5, 6, 7, 8, 9, 10, 11, 12), MID(H3552, 9, 2)), "yyyy-mm-dd")</f>
        <v>1986-12-05</v>
      </c>
      <c r="G3552" s="1" t="s">
        <v>7264</v>
      </c>
      <c r="H3552" s="1" t="s">
        <v>7263</v>
      </c>
    </row>
    <row r="3553" spans="1:8" hidden="1" x14ac:dyDescent="0.3">
      <c r="A3553" s="1" t="s">
        <v>1630</v>
      </c>
      <c r="B3553" s="1" t="str">
        <f t="shared" si="166"/>
        <v>Kazakhstan</v>
      </c>
      <c r="C3553" s="5" t="str">
        <f t="shared" si="165"/>
        <v>1986</v>
      </c>
      <c r="D3553" s="1" t="str">
        <f t="shared" si="167"/>
        <v xml:space="preserve">Soyuz U </v>
      </c>
      <c r="E3553" s="1" t="s">
        <v>346</v>
      </c>
      <c r="F3553" s="7" t="str">
        <f>TEXT(DATE(MID(H3553, 13, 4), CHOOSE(MATCH( MID(H3553, 5, 3), {"Jan","Feb","Mar","Apr","May","Jun","Jul","Aug","Sep","Oct","Nov","Dec"}, 0), 1, 2, 3, 4, 5, 6, 7, 8, 9, 10, 11, 12), MID(H3553, 9, 2)), "yyyy-mm-dd")</f>
        <v>1986-12-04</v>
      </c>
      <c r="G3553" s="1" t="s">
        <v>7266</v>
      </c>
      <c r="H3553" s="1" t="s">
        <v>7265</v>
      </c>
    </row>
    <row r="3554" spans="1:8" hidden="1" x14ac:dyDescent="0.3">
      <c r="A3554" s="1" t="s">
        <v>4483</v>
      </c>
      <c r="B3554" s="1" t="str">
        <f t="shared" si="166"/>
        <v>Russia</v>
      </c>
      <c r="C3554" s="5" t="str">
        <f t="shared" si="165"/>
        <v>1986</v>
      </c>
      <c r="D3554" s="1" t="str">
        <f t="shared" si="167"/>
        <v xml:space="preserve">Tsyklon-3 </v>
      </c>
      <c r="E3554" s="1" t="s">
        <v>346</v>
      </c>
      <c r="F3554" s="7" t="str">
        <f>TEXT(DATE(MID(H3554, 13, 4), CHOOSE(MATCH( MID(H3554, 5, 3), {"Jan","Feb","Mar","Apr","May","Jun","Jul","Aug","Sep","Oct","Nov","Dec"}, 0), 1, 2, 3, 4, 5, 6, 7, 8, 9, 10, 11, 12), MID(H3554, 9, 2)), "yyyy-mm-dd")</f>
        <v>1986-12-02</v>
      </c>
      <c r="G3554" s="1" t="s">
        <v>7268</v>
      </c>
      <c r="H3554" s="1" t="s">
        <v>7267</v>
      </c>
    </row>
    <row r="3555" spans="1:8" hidden="1" x14ac:dyDescent="0.3">
      <c r="A3555" s="1" t="s">
        <v>6272</v>
      </c>
      <c r="B3555" s="1" t="str">
        <f t="shared" si="166"/>
        <v>Kazakhstan</v>
      </c>
      <c r="C3555" s="5" t="str">
        <f t="shared" si="165"/>
        <v>1986</v>
      </c>
      <c r="D3555" s="1" t="str">
        <f t="shared" si="167"/>
        <v xml:space="preserve">Proton-K </v>
      </c>
      <c r="E3555" s="1" t="s">
        <v>346</v>
      </c>
      <c r="F3555" s="7" t="str">
        <f>TEXT(DATE(MID(H3555, 13, 4), CHOOSE(MATCH( MID(H3555, 5, 3), {"Jan","Feb","Mar","Apr","May","Jun","Jul","Aug","Sep","Oct","Nov","Dec"}, 0), 1, 2, 3, 4, 5, 6, 7, 8, 9, 10, 11, 12), MID(H3555, 9, 2)), "yyyy-mm-dd")</f>
        <v>1986-11-29</v>
      </c>
      <c r="G3555" s="1" t="s">
        <v>7270</v>
      </c>
      <c r="H3555" s="1" t="s">
        <v>7269</v>
      </c>
    </row>
    <row r="3556" spans="1:8" hidden="1" x14ac:dyDescent="0.3">
      <c r="A3556" s="1" t="s">
        <v>6482</v>
      </c>
      <c r="B3556" s="1" t="str">
        <f t="shared" si="166"/>
        <v>Russia</v>
      </c>
      <c r="C3556" s="5" t="str">
        <f t="shared" si="165"/>
        <v>1986</v>
      </c>
      <c r="D3556" s="1" t="str">
        <f t="shared" si="167"/>
        <v xml:space="preserve">Cosmos-3M </v>
      </c>
      <c r="E3556" s="1" t="s">
        <v>346</v>
      </c>
      <c r="F3556" s="7" t="str">
        <f>TEXT(DATE(MID(H3556, 13, 4), CHOOSE(MATCH( MID(H3556, 5, 3), {"Jan","Feb","Mar","Apr","May","Jun","Jul","Aug","Sep","Oct","Nov","Dec"}, 0), 1, 2, 3, 4, 5, 6, 7, 8, 9, 10, 11, 12), MID(H3556, 9, 2)), "yyyy-mm-dd")</f>
        <v>1986-11-24</v>
      </c>
      <c r="G3556" s="1" t="s">
        <v>7272</v>
      </c>
      <c r="H3556" s="1" t="s">
        <v>7271</v>
      </c>
    </row>
    <row r="3557" spans="1:8" hidden="1" x14ac:dyDescent="0.3">
      <c r="A3557" s="1" t="s">
        <v>6482</v>
      </c>
      <c r="B3557" s="1" t="str">
        <f t="shared" si="166"/>
        <v>Russia</v>
      </c>
      <c r="C3557" s="5" t="str">
        <f t="shared" si="165"/>
        <v>1986</v>
      </c>
      <c r="D3557" s="1" t="str">
        <f t="shared" si="167"/>
        <v xml:space="preserve">Cosmos-3M </v>
      </c>
      <c r="E3557" s="1" t="s">
        <v>346</v>
      </c>
      <c r="F3557" s="7" t="str">
        <f>TEXT(DATE(MID(H3557, 13, 4), CHOOSE(MATCH( MID(H3557, 5, 3), {"Jan","Feb","Mar","Apr","May","Jun","Jul","Aug","Sep","Oct","Nov","Dec"}, 0), 1, 2, 3, 4, 5, 6, 7, 8, 9, 10, 11, 12), MID(H3557, 9, 2)), "yyyy-mm-dd")</f>
        <v>1986-11-21</v>
      </c>
      <c r="G3557" s="1" t="s">
        <v>7274</v>
      </c>
      <c r="H3557" s="1" t="s">
        <v>7273</v>
      </c>
    </row>
    <row r="3558" spans="1:8" hidden="1" x14ac:dyDescent="0.3">
      <c r="A3558" s="1" t="s">
        <v>3038</v>
      </c>
      <c r="B3558" s="1" t="str">
        <f t="shared" si="166"/>
        <v>Russia</v>
      </c>
      <c r="C3558" s="5" t="str">
        <f t="shared" si="165"/>
        <v>1986</v>
      </c>
      <c r="D3558" s="1" t="str">
        <f t="shared" si="167"/>
        <v xml:space="preserve">Molniya-M /Block 2BL </v>
      </c>
      <c r="E3558" s="1" t="s">
        <v>346</v>
      </c>
      <c r="F3558" s="7" t="str">
        <f>TEXT(DATE(MID(H3558, 13, 4), CHOOSE(MATCH( MID(H3558, 5, 3), {"Jan","Feb","Mar","Apr","May","Jun","Jul","Aug","Sep","Oct","Nov","Dec"}, 0), 1, 2, 3, 4, 5, 6, 7, 8, 9, 10, 11, 12), MID(H3558, 9, 2)), "yyyy-mm-dd")</f>
        <v>1986-11-20</v>
      </c>
      <c r="G3558" s="1" t="s">
        <v>7276</v>
      </c>
      <c r="H3558" s="1" t="s">
        <v>7275</v>
      </c>
    </row>
    <row r="3559" spans="1:8" hidden="1" x14ac:dyDescent="0.3">
      <c r="A3559" s="1" t="s">
        <v>529</v>
      </c>
      <c r="B3559" s="1" t="str">
        <f t="shared" si="166"/>
        <v>Kazakhstan</v>
      </c>
      <c r="C3559" s="5" t="str">
        <f t="shared" si="165"/>
        <v>1986</v>
      </c>
      <c r="D3559" s="1" t="str">
        <f t="shared" si="167"/>
        <v xml:space="preserve">Proton-K/Block-DM </v>
      </c>
      <c r="E3559" s="1" t="s">
        <v>346</v>
      </c>
      <c r="F3559" s="7" t="str">
        <f>TEXT(DATE(MID(H3559, 13, 4), CHOOSE(MATCH( MID(H3559, 5, 3), {"Jan","Feb","Mar","Apr","May","Jun","Jul","Aug","Sep","Oct","Nov","Dec"}, 0), 1, 2, 3, 4, 5, 6, 7, 8, 9, 10, 11, 12), MID(H3559, 9, 2)), "yyyy-mm-dd")</f>
        <v>1986-11-18</v>
      </c>
      <c r="G3559" s="1" t="s">
        <v>7278</v>
      </c>
      <c r="H3559" s="1" t="s">
        <v>7277</v>
      </c>
    </row>
    <row r="3560" spans="1:8" hidden="1" x14ac:dyDescent="0.3">
      <c r="A3560" s="1" t="s">
        <v>6615</v>
      </c>
      <c r="B3560" s="1" t="str">
        <f t="shared" si="166"/>
        <v>Russia</v>
      </c>
      <c r="C3560" s="5" t="str">
        <f t="shared" si="165"/>
        <v>1986</v>
      </c>
      <c r="D3560" s="1" t="str">
        <f t="shared" si="167"/>
        <v xml:space="preserve">Molniya-M /Block ML </v>
      </c>
      <c r="E3560" s="1" t="s">
        <v>346</v>
      </c>
      <c r="F3560" s="7" t="str">
        <f>TEXT(DATE(MID(H3560, 13, 4), CHOOSE(MATCH( MID(H3560, 5, 3), {"Jan","Feb","Mar","Apr","May","Jun","Jul","Aug","Sep","Oct","Nov","Dec"}, 0), 1, 2, 3, 4, 5, 6, 7, 8, 9, 10, 11, 12), MID(H3560, 9, 2)), "yyyy-mm-dd")</f>
        <v>1986-11-15</v>
      </c>
      <c r="G3560" s="1" t="s">
        <v>7280</v>
      </c>
      <c r="H3560" s="1" t="s">
        <v>7279</v>
      </c>
    </row>
    <row r="3561" spans="1:8" hidden="1" x14ac:dyDescent="0.3">
      <c r="A3561" s="1" t="s">
        <v>5723</v>
      </c>
      <c r="B3561" s="1" t="str">
        <f t="shared" si="166"/>
        <v>USA</v>
      </c>
      <c r="C3561" s="5" t="str">
        <f t="shared" si="165"/>
        <v>1986</v>
      </c>
      <c r="D3561" s="1" t="str">
        <f t="shared" si="167"/>
        <v xml:space="preserve">Scout G1 </v>
      </c>
      <c r="E3561" s="1" t="s">
        <v>346</v>
      </c>
      <c r="F3561" s="7" t="str">
        <f>TEXT(DATE(MID(H3561, 13, 4), CHOOSE(MATCH( MID(H3561, 5, 3), {"Jan","Feb","Mar","Apr","May","Jun","Jul","Aug","Sep","Oct","Nov","Dec"}, 0), 1, 2, 3, 4, 5, 6, 7, 8, 9, 10, 11, 12), MID(H3561, 9, 2)), "yyyy-mm-dd")</f>
        <v>1986-11-14</v>
      </c>
      <c r="G3561" s="1" t="s">
        <v>7282</v>
      </c>
      <c r="H3561" s="1" t="s">
        <v>7281</v>
      </c>
    </row>
    <row r="3562" spans="1:8" hidden="1" x14ac:dyDescent="0.3">
      <c r="A3562" s="1" t="s">
        <v>130</v>
      </c>
      <c r="B3562" s="1" t="str">
        <f t="shared" si="166"/>
        <v>Kazakhstan</v>
      </c>
      <c r="C3562" s="5" t="str">
        <f t="shared" si="165"/>
        <v>1986</v>
      </c>
      <c r="D3562" s="1" t="str">
        <f t="shared" si="167"/>
        <v xml:space="preserve">Soyuz U </v>
      </c>
      <c r="E3562" s="1" t="s">
        <v>346</v>
      </c>
      <c r="F3562" s="7" t="str">
        <f>TEXT(DATE(MID(H3562, 13, 4), CHOOSE(MATCH( MID(H3562, 5, 3), {"Jan","Feb","Mar","Apr","May","Jun","Jul","Aug","Sep","Oct","Nov","Dec"}, 0), 1, 2, 3, 4, 5, 6, 7, 8, 9, 10, 11, 12), MID(H3562, 9, 2)), "yyyy-mm-dd")</f>
        <v>1986-11-13</v>
      </c>
      <c r="G3562" s="1" t="s">
        <v>7284</v>
      </c>
      <c r="H3562" s="1" t="s">
        <v>7283</v>
      </c>
    </row>
    <row r="3563" spans="1:8" hidden="1" x14ac:dyDescent="0.3">
      <c r="A3563" s="1" t="s">
        <v>6482</v>
      </c>
      <c r="B3563" s="1" t="str">
        <f t="shared" si="166"/>
        <v>Russia</v>
      </c>
      <c r="C3563" s="5" t="str">
        <f t="shared" si="165"/>
        <v>1986</v>
      </c>
      <c r="D3563" s="1" t="str">
        <f t="shared" si="167"/>
        <v xml:space="preserve">Cosmos-3M </v>
      </c>
      <c r="E3563" s="1" t="s">
        <v>346</v>
      </c>
      <c r="F3563" s="7" t="str">
        <f>TEXT(DATE(MID(H3563, 13, 4), CHOOSE(MATCH( MID(H3563, 5, 3), {"Jan","Feb","Mar","Apr","May","Jun","Jul","Aug","Sep","Oct","Nov","Dec"}, 0), 1, 2, 3, 4, 5, 6, 7, 8, 9, 10, 11, 12), MID(H3563, 9, 2)), "yyyy-mm-dd")</f>
        <v>1986-11-13</v>
      </c>
      <c r="G3563" s="1" t="s">
        <v>7286</v>
      </c>
      <c r="H3563" s="1" t="s">
        <v>7285</v>
      </c>
    </row>
    <row r="3564" spans="1:8" hidden="1" x14ac:dyDescent="0.3">
      <c r="A3564" s="1" t="s">
        <v>3038</v>
      </c>
      <c r="B3564" s="1" t="str">
        <f t="shared" si="166"/>
        <v>Russia</v>
      </c>
      <c r="C3564" s="5" t="str">
        <f t="shared" si="165"/>
        <v>1986</v>
      </c>
      <c r="D3564" s="1" t="str">
        <f t="shared" si="167"/>
        <v xml:space="preserve">Soyuz U </v>
      </c>
      <c r="E3564" s="1" t="s">
        <v>346</v>
      </c>
      <c r="F3564" s="7" t="str">
        <f>TEXT(DATE(MID(H3564, 13, 4), CHOOSE(MATCH( MID(H3564, 5, 3), {"Jan","Feb","Mar","Apr","May","Jun","Jul","Aug","Sep","Oct","Nov","Dec"}, 0), 1, 2, 3, 4, 5, 6, 7, 8, 9, 10, 11, 12), MID(H3564, 9, 2)), "yyyy-mm-dd")</f>
        <v>1986-11-04</v>
      </c>
      <c r="G3564" s="1" t="s">
        <v>7288</v>
      </c>
      <c r="H3564" s="1" t="s">
        <v>7287</v>
      </c>
    </row>
    <row r="3565" spans="1:8" hidden="1" x14ac:dyDescent="0.3">
      <c r="A3565" s="1" t="s">
        <v>3038</v>
      </c>
      <c r="B3565" s="1" t="str">
        <f t="shared" si="166"/>
        <v>Russia</v>
      </c>
      <c r="C3565" s="5" t="str">
        <f t="shared" si="165"/>
        <v>1986</v>
      </c>
      <c r="D3565" s="1" t="str">
        <f t="shared" si="167"/>
        <v xml:space="preserve">Soyuz U </v>
      </c>
      <c r="E3565" s="1" t="s">
        <v>346</v>
      </c>
      <c r="F3565" s="7" t="str">
        <f>TEXT(DATE(MID(H3565, 13, 4), CHOOSE(MATCH( MID(H3565, 5, 3), {"Jan","Feb","Mar","Apr","May","Jun","Jul","Aug","Sep","Oct","Nov","Dec"}, 0), 1, 2, 3, 4, 5, 6, 7, 8, 9, 10, 11, 12), MID(H3565, 9, 2)), "yyyy-mm-dd")</f>
        <v>1986-10-31</v>
      </c>
      <c r="G3565" s="1" t="s">
        <v>7290</v>
      </c>
      <c r="H3565" s="1" t="s">
        <v>7289</v>
      </c>
    </row>
    <row r="3566" spans="1:8" hidden="1" x14ac:dyDescent="0.3">
      <c r="A3566" s="1" t="s">
        <v>1561</v>
      </c>
      <c r="B3566" s="1" t="str">
        <f t="shared" si="166"/>
        <v>Russia</v>
      </c>
      <c r="C3566" s="5" t="str">
        <f t="shared" si="165"/>
        <v>1986</v>
      </c>
      <c r="D3566" s="1" t="str">
        <f t="shared" si="167"/>
        <v xml:space="preserve">Cosmos-3M </v>
      </c>
      <c r="E3566" s="1" t="s">
        <v>346</v>
      </c>
      <c r="F3566" s="7" t="str">
        <f>TEXT(DATE(MID(H3566, 13, 4), CHOOSE(MATCH( MID(H3566, 5, 3), {"Jan","Feb","Mar","Apr","May","Jun","Jul","Aug","Sep","Oct","Nov","Dec"}, 0), 1, 2, 3, 4, 5, 6, 7, 8, 9, 10, 11, 12), MID(H3566, 9, 2)), "yyyy-mm-dd")</f>
        <v>1986-10-27</v>
      </c>
      <c r="G3566" s="1" t="s">
        <v>7292</v>
      </c>
      <c r="H3566" s="1" t="s">
        <v>7291</v>
      </c>
    </row>
    <row r="3567" spans="1:8" hidden="1" x14ac:dyDescent="0.3">
      <c r="A3567" s="1" t="s">
        <v>6272</v>
      </c>
      <c r="B3567" s="1" t="str">
        <f t="shared" si="166"/>
        <v>Kazakhstan</v>
      </c>
      <c r="C3567" s="5" t="str">
        <f t="shared" si="165"/>
        <v>1986</v>
      </c>
      <c r="D3567" s="1" t="str">
        <f t="shared" si="167"/>
        <v xml:space="preserve">Proton-K/Block-DM </v>
      </c>
      <c r="E3567" s="1" t="s">
        <v>346</v>
      </c>
      <c r="F3567" s="7" t="str">
        <f>TEXT(DATE(MID(H3567, 13, 4), CHOOSE(MATCH( MID(H3567, 5, 3), {"Jan","Feb","Mar","Apr","May","Jun","Jul","Aug","Sep","Oct","Nov","Dec"}, 0), 1, 2, 3, 4, 5, 6, 7, 8, 9, 10, 11, 12), MID(H3567, 9, 2)), "yyyy-mm-dd")</f>
        <v>1986-10-25</v>
      </c>
      <c r="G3567" s="1" t="s">
        <v>7294</v>
      </c>
      <c r="H3567" s="1" t="s">
        <v>7293</v>
      </c>
    </row>
    <row r="3568" spans="1:8" hidden="1" x14ac:dyDescent="0.3">
      <c r="A3568" s="1" t="s">
        <v>1630</v>
      </c>
      <c r="B3568" s="1" t="str">
        <f t="shared" si="166"/>
        <v>Kazakhstan</v>
      </c>
      <c r="C3568" s="5" t="str">
        <f t="shared" si="165"/>
        <v>1986</v>
      </c>
      <c r="D3568" s="1" t="str">
        <f t="shared" si="167"/>
        <v xml:space="preserve">Soyuz U </v>
      </c>
      <c r="E3568" s="1" t="s">
        <v>346</v>
      </c>
      <c r="F3568" s="7" t="str">
        <f>TEXT(DATE(MID(H3568, 13, 4), CHOOSE(MATCH( MID(H3568, 5, 3), {"Jan","Feb","Mar","Apr","May","Jun","Jul","Aug","Sep","Oct","Nov","Dec"}, 0), 1, 2, 3, 4, 5, 6, 7, 8, 9, 10, 11, 12), MID(H3568, 9, 2)), "yyyy-mm-dd")</f>
        <v>1986-10-22</v>
      </c>
      <c r="G3568" s="1" t="s">
        <v>7296</v>
      </c>
      <c r="H3568" s="1" t="s">
        <v>7295</v>
      </c>
    </row>
    <row r="3569" spans="1:8" hidden="1" x14ac:dyDescent="0.3">
      <c r="A3569" s="1" t="s">
        <v>2022</v>
      </c>
      <c r="B3569" s="1" t="str">
        <f t="shared" si="166"/>
        <v>Kazakhstan</v>
      </c>
      <c r="C3569" s="5" t="str">
        <f t="shared" si="165"/>
        <v>1986</v>
      </c>
      <c r="D3569" s="1" t="str">
        <f t="shared" si="167"/>
        <v xml:space="preserve">Zenit-2 </v>
      </c>
      <c r="E3569" s="1" t="s">
        <v>346</v>
      </c>
      <c r="F3569" s="7" t="str">
        <f>TEXT(DATE(MID(H3569, 13, 4), CHOOSE(MATCH( MID(H3569, 5, 3), {"Jan","Feb","Mar","Apr","May","Jun","Jul","Aug","Sep","Oct","Nov","Dec"}, 0), 1, 2, 3, 4, 5, 6, 7, 8, 9, 10, 11, 12), MID(H3569, 9, 2)), "yyyy-mm-dd")</f>
        <v>1986-10-22</v>
      </c>
      <c r="G3569" s="1" t="s">
        <v>7298</v>
      </c>
      <c r="H3569" s="1" t="s">
        <v>7297</v>
      </c>
    </row>
    <row r="3570" spans="1:8" hidden="1" x14ac:dyDescent="0.3">
      <c r="A3570" s="1" t="s">
        <v>5</v>
      </c>
      <c r="B3570" s="1" t="str">
        <f t="shared" si="166"/>
        <v>Russia</v>
      </c>
      <c r="C3570" s="5" t="str">
        <f t="shared" si="165"/>
        <v>1986</v>
      </c>
      <c r="D3570" s="1" t="str">
        <f t="shared" si="167"/>
        <v xml:space="preserve">Molniya-M /Block ML </v>
      </c>
      <c r="E3570" s="1" t="s">
        <v>346</v>
      </c>
      <c r="F3570" s="7" t="str">
        <f>TEXT(DATE(MID(H3570, 13, 4), CHOOSE(MATCH( MID(H3570, 5, 3), {"Jan","Feb","Mar","Apr","May","Jun","Jul","Aug","Sep","Oct","Nov","Dec"}, 0), 1, 2, 3, 4, 5, 6, 7, 8, 9, 10, 11, 12), MID(H3570, 9, 2)), "yyyy-mm-dd")</f>
        <v>1986-10-20</v>
      </c>
      <c r="G3570" s="1" t="s">
        <v>7300</v>
      </c>
      <c r="H3570" s="1" t="s">
        <v>7299</v>
      </c>
    </row>
    <row r="3571" spans="1:8" hidden="1" x14ac:dyDescent="0.3">
      <c r="A3571" s="1" t="s">
        <v>6615</v>
      </c>
      <c r="B3571" s="1" t="str">
        <f t="shared" si="166"/>
        <v>Russia</v>
      </c>
      <c r="C3571" s="5" t="str">
        <f t="shared" si="165"/>
        <v>1986</v>
      </c>
      <c r="D3571" s="1" t="str">
        <f t="shared" si="167"/>
        <v xml:space="preserve">Molniya-M /Block 2BL </v>
      </c>
      <c r="E3571" s="1" t="s">
        <v>346</v>
      </c>
      <c r="F3571" s="7" t="str">
        <f>TEXT(DATE(MID(H3571, 13, 4), CHOOSE(MATCH( MID(H3571, 5, 3), {"Jan","Feb","Mar","Apr","May","Jun","Jul","Aug","Sep","Oct","Nov","Dec"}, 0), 1, 2, 3, 4, 5, 6, 7, 8, 9, 10, 11, 12), MID(H3571, 9, 2)), "yyyy-mm-dd")</f>
        <v>1986-10-15</v>
      </c>
      <c r="G3571" s="1" t="s">
        <v>7302</v>
      </c>
      <c r="H3571" s="1" t="s">
        <v>7301</v>
      </c>
    </row>
    <row r="3572" spans="1:8" hidden="1" x14ac:dyDescent="0.3">
      <c r="A3572" s="1" t="s">
        <v>3566</v>
      </c>
      <c r="B3572" s="1" t="str">
        <f t="shared" si="166"/>
        <v>Russia</v>
      </c>
      <c r="C3572" s="5" t="str">
        <f t="shared" si="165"/>
        <v>1986</v>
      </c>
      <c r="D3572" s="1" t="str">
        <f t="shared" si="167"/>
        <v xml:space="preserve">Tsyklon-3 </v>
      </c>
      <c r="E3572" s="1" t="s">
        <v>346</v>
      </c>
      <c r="F3572" s="7" t="str">
        <f>TEXT(DATE(MID(H3572, 13, 4), CHOOSE(MATCH( MID(H3572, 5, 3), {"Jan","Feb","Mar","Apr","May","Jun","Jul","Aug","Sep","Oct","Nov","Dec"}, 0), 1, 2, 3, 4, 5, 6, 7, 8, 9, 10, 11, 12), MID(H3572, 9, 2)), "yyyy-mm-dd")</f>
        <v>1986-10-15</v>
      </c>
      <c r="G3572" s="1" t="s">
        <v>7304</v>
      </c>
      <c r="H3572" s="1" t="s">
        <v>7303</v>
      </c>
    </row>
    <row r="3573" spans="1:8" hidden="1" x14ac:dyDescent="0.3">
      <c r="A3573" s="1" t="s">
        <v>1630</v>
      </c>
      <c r="B3573" s="1" t="str">
        <f t="shared" si="166"/>
        <v>Kazakhstan</v>
      </c>
      <c r="C3573" s="5" t="str">
        <f t="shared" si="165"/>
        <v>1986</v>
      </c>
      <c r="D3573" s="1" t="str">
        <f t="shared" si="167"/>
        <v xml:space="preserve">Soyuz U </v>
      </c>
      <c r="E3573" s="1" t="s">
        <v>346</v>
      </c>
      <c r="F3573" s="7" t="str">
        <f>TEXT(DATE(MID(H3573, 13, 4), CHOOSE(MATCH( MID(H3573, 5, 3), {"Jan","Feb","Mar","Apr","May","Jun","Jul","Aug","Sep","Oct","Nov","Dec"}, 0), 1, 2, 3, 4, 5, 6, 7, 8, 9, 10, 11, 12), MID(H3573, 9, 2)), "yyyy-mm-dd")</f>
        <v>1986-10-06</v>
      </c>
      <c r="G3573" s="1" t="s">
        <v>7306</v>
      </c>
      <c r="H3573" s="1" t="s">
        <v>7305</v>
      </c>
    </row>
    <row r="3574" spans="1:8" hidden="1" x14ac:dyDescent="0.3">
      <c r="A3574" s="1" t="s">
        <v>5301</v>
      </c>
      <c r="B3574" s="1" t="str">
        <f t="shared" si="166"/>
        <v>China</v>
      </c>
      <c r="C3574" s="5" t="str">
        <f t="shared" si="165"/>
        <v>1986</v>
      </c>
      <c r="D3574" s="1" t="str">
        <f t="shared" si="167"/>
        <v xml:space="preserve">Long March 2C </v>
      </c>
      <c r="E3574" s="1" t="s">
        <v>8</v>
      </c>
      <c r="F3574" s="7" t="str">
        <f>TEXT(DATE(MID(H3574, 13, 4), CHOOSE(MATCH( MID(H3574, 5, 3), {"Jan","Feb","Mar","Apr","May","Jun","Jul","Aug","Sep","Oct","Nov","Dec"}, 0), 1, 2, 3, 4, 5, 6, 7, 8, 9, 10, 11, 12), MID(H3574, 9, 2)), "yyyy-mm-dd")</f>
        <v>1986-10-06</v>
      </c>
      <c r="G3574" s="1" t="s">
        <v>7308</v>
      </c>
      <c r="H3574" s="1" t="s">
        <v>7307</v>
      </c>
    </row>
    <row r="3575" spans="1:8" hidden="1" x14ac:dyDescent="0.3">
      <c r="A3575" s="1" t="s">
        <v>6615</v>
      </c>
      <c r="B3575" s="1" t="str">
        <f t="shared" si="166"/>
        <v>Russia</v>
      </c>
      <c r="C3575" s="5" t="str">
        <f t="shared" si="165"/>
        <v>1986</v>
      </c>
      <c r="D3575" s="1" t="str">
        <f t="shared" si="167"/>
        <v xml:space="preserve">Molniya-M /Block 2BL </v>
      </c>
      <c r="E3575" s="1" t="s">
        <v>346</v>
      </c>
      <c r="F3575" s="7" t="str">
        <f>TEXT(DATE(MID(H3575, 13, 4), CHOOSE(MATCH( MID(H3575, 5, 3), {"Jan","Feb","Mar","Apr","May","Jun","Jul","Aug","Sep","Oct","Nov","Dec"}, 0), 1, 2, 3, 4, 5, 6, 7, 8, 9, 10, 11, 12), MID(H3575, 9, 2)), "yyyy-mm-dd")</f>
        <v>1986-10-03</v>
      </c>
      <c r="G3575" s="1" t="s">
        <v>7310</v>
      </c>
      <c r="H3575" s="1" t="s">
        <v>7309</v>
      </c>
    </row>
    <row r="3576" spans="1:8" hidden="1" x14ac:dyDescent="0.3">
      <c r="A3576" s="1" t="s">
        <v>4483</v>
      </c>
      <c r="B3576" s="1" t="str">
        <f t="shared" si="166"/>
        <v>Russia</v>
      </c>
      <c r="C3576" s="5" t="str">
        <f t="shared" si="165"/>
        <v>1986</v>
      </c>
      <c r="D3576" s="1" t="str">
        <f t="shared" si="167"/>
        <v xml:space="preserve">Tsyklon-3 </v>
      </c>
      <c r="E3576" s="1" t="s">
        <v>346</v>
      </c>
      <c r="F3576" s="7" t="str">
        <f>TEXT(DATE(MID(H3576, 13, 4), CHOOSE(MATCH( MID(H3576, 5, 3), {"Jan","Feb","Mar","Apr","May","Jun","Jul","Aug","Sep","Oct","Nov","Dec"}, 0), 1, 2, 3, 4, 5, 6, 7, 8, 9, 10, 11, 12), MID(H3576, 9, 2)), "yyyy-mm-dd")</f>
        <v>1986-09-30</v>
      </c>
      <c r="G3576" s="1" t="s">
        <v>7312</v>
      </c>
      <c r="H3576" s="1" t="s">
        <v>7311</v>
      </c>
    </row>
    <row r="3577" spans="1:8" hidden="1" x14ac:dyDescent="0.3">
      <c r="A3577" s="1" t="s">
        <v>5557</v>
      </c>
      <c r="B3577" s="1" t="str">
        <f t="shared" si="166"/>
        <v>USA</v>
      </c>
      <c r="C3577" s="5" t="str">
        <f t="shared" si="165"/>
        <v>1986</v>
      </c>
      <c r="D3577" s="1" t="str">
        <f t="shared" si="167"/>
        <v xml:space="preserve">Atlas-E/F Star-37S-ISS </v>
      </c>
      <c r="E3577" s="1" t="s">
        <v>346</v>
      </c>
      <c r="F3577" s="7" t="str">
        <f>TEXT(DATE(MID(H3577, 13, 4), CHOOSE(MATCH( MID(H3577, 5, 3), {"Jan","Feb","Mar","Apr","May","Jun","Jul","Aug","Sep","Oct","Nov","Dec"}, 0), 1, 2, 3, 4, 5, 6, 7, 8, 9, 10, 11, 12), MID(H3577, 9, 2)), "yyyy-mm-dd")</f>
        <v>1986-09-17</v>
      </c>
      <c r="G3577" s="1" t="s">
        <v>7314</v>
      </c>
      <c r="H3577" s="1" t="s">
        <v>7313</v>
      </c>
    </row>
    <row r="3578" spans="1:8" hidden="1" x14ac:dyDescent="0.3">
      <c r="A3578" s="1" t="s">
        <v>130</v>
      </c>
      <c r="B3578" s="1" t="str">
        <f t="shared" si="166"/>
        <v>Kazakhstan</v>
      </c>
      <c r="C3578" s="5" t="str">
        <f t="shared" si="165"/>
        <v>1986</v>
      </c>
      <c r="D3578" s="1" t="str">
        <f t="shared" si="167"/>
        <v xml:space="preserve">Soyuz U </v>
      </c>
      <c r="E3578" s="1" t="s">
        <v>346</v>
      </c>
      <c r="F3578" s="7" t="str">
        <f>TEXT(DATE(MID(H3578, 13, 4), CHOOSE(MATCH( MID(H3578, 5, 3), {"Jan","Feb","Mar","Apr","May","Jun","Jul","Aug","Sep","Oct","Nov","Dec"}, 0), 1, 2, 3, 4, 5, 6, 7, 8, 9, 10, 11, 12), MID(H3578, 9, 2)), "yyyy-mm-dd")</f>
        <v>1986-09-17</v>
      </c>
      <c r="G3578" s="1" t="s">
        <v>7316</v>
      </c>
      <c r="H3578" s="1" t="s">
        <v>7315</v>
      </c>
    </row>
    <row r="3579" spans="1:8" hidden="1" x14ac:dyDescent="0.3">
      <c r="A3579" s="1" t="s">
        <v>6272</v>
      </c>
      <c r="B3579" s="1" t="str">
        <f t="shared" si="166"/>
        <v>Kazakhstan</v>
      </c>
      <c r="C3579" s="5" t="str">
        <f t="shared" si="165"/>
        <v>1986</v>
      </c>
      <c r="D3579" s="1" t="str">
        <f t="shared" si="167"/>
        <v xml:space="preserve">Proton K/Block-DM-2 </v>
      </c>
      <c r="E3579" s="1" t="s">
        <v>346</v>
      </c>
      <c r="F3579" s="7" t="str">
        <f>TEXT(DATE(MID(H3579, 13, 4), CHOOSE(MATCH( MID(H3579, 5, 3), {"Jan","Feb","Mar","Apr","May","Jun","Jul","Aug","Sep","Oct","Nov","Dec"}, 0), 1, 2, 3, 4, 5, 6, 7, 8, 9, 10, 11, 12), MID(H3579, 9, 2)), "yyyy-mm-dd")</f>
        <v>1986-09-16</v>
      </c>
      <c r="G3579" s="1" t="s">
        <v>7318</v>
      </c>
      <c r="H3579" s="1" t="s">
        <v>7317</v>
      </c>
    </row>
    <row r="3580" spans="1:8" hidden="1" x14ac:dyDescent="0.3">
      <c r="A3580" s="1" t="s">
        <v>1561</v>
      </c>
      <c r="B3580" s="1" t="str">
        <f t="shared" si="166"/>
        <v>Russia</v>
      </c>
      <c r="C3580" s="5" t="str">
        <f t="shared" si="165"/>
        <v>1986</v>
      </c>
      <c r="D3580" s="1" t="str">
        <f t="shared" si="167"/>
        <v xml:space="preserve">Cosmos-3M </v>
      </c>
      <c r="E3580" s="1" t="s">
        <v>346</v>
      </c>
      <c r="F3580" s="7" t="str">
        <f>TEXT(DATE(MID(H3580, 13, 4), CHOOSE(MATCH( MID(H3580, 5, 3), {"Jan","Feb","Mar","Apr","May","Jun","Jul","Aug","Sep","Oct","Nov","Dec"}, 0), 1, 2, 3, 4, 5, 6, 7, 8, 9, 10, 11, 12), MID(H3580, 9, 2)), "yyyy-mm-dd")</f>
        <v>1986-09-10</v>
      </c>
      <c r="G3580" s="1" t="s">
        <v>7320</v>
      </c>
      <c r="H3580" s="1" t="s">
        <v>7319</v>
      </c>
    </row>
    <row r="3581" spans="1:8" hidden="1" x14ac:dyDescent="0.3">
      <c r="A3581" s="1" t="s">
        <v>3160</v>
      </c>
      <c r="B3581" s="1" t="str">
        <f t="shared" si="166"/>
        <v>USA</v>
      </c>
      <c r="C3581" s="5" t="str">
        <f t="shared" si="165"/>
        <v>1986</v>
      </c>
      <c r="D3581" s="1" t="str">
        <f t="shared" si="167"/>
        <v xml:space="preserve">Delta 3920 </v>
      </c>
      <c r="E3581" s="1" t="s">
        <v>346</v>
      </c>
      <c r="F3581" s="7" t="str">
        <f>TEXT(DATE(MID(H3581, 13, 4), CHOOSE(MATCH( MID(H3581, 5, 3), {"Jan","Feb","Mar","Apr","May","Jun","Jul","Aug","Sep","Oct","Nov","Dec"}, 0), 1, 2, 3, 4, 5, 6, 7, 8, 9, 10, 11, 12), MID(H3581, 9, 2)), "yyyy-mm-dd")</f>
        <v>1986-09-05</v>
      </c>
      <c r="G3581" s="1" t="s">
        <v>7322</v>
      </c>
      <c r="H3581" s="1" t="s">
        <v>7321</v>
      </c>
    </row>
    <row r="3582" spans="1:8" hidden="1" x14ac:dyDescent="0.3">
      <c r="A3582" s="1" t="s">
        <v>5</v>
      </c>
      <c r="B3582" s="1" t="str">
        <f t="shared" si="166"/>
        <v>Russia</v>
      </c>
      <c r="C3582" s="5" t="str">
        <f t="shared" si="165"/>
        <v>1986</v>
      </c>
      <c r="D3582" s="1" t="str">
        <f t="shared" si="167"/>
        <v xml:space="preserve">Molniya-M /Block ML </v>
      </c>
      <c r="E3582" s="1" t="s">
        <v>346</v>
      </c>
      <c r="F3582" s="7" t="str">
        <f>TEXT(DATE(MID(H3582, 13, 4), CHOOSE(MATCH( MID(H3582, 5, 3), {"Jan","Feb","Mar","Apr","May","Jun","Jul","Aug","Sep","Oct","Nov","Dec"}, 0), 1, 2, 3, 4, 5, 6, 7, 8, 9, 10, 11, 12), MID(H3582, 9, 2)), "yyyy-mm-dd")</f>
        <v>1986-09-05</v>
      </c>
      <c r="G3582" s="1" t="s">
        <v>7324</v>
      </c>
      <c r="H3582" s="1" t="s">
        <v>7323</v>
      </c>
    </row>
    <row r="3583" spans="1:8" hidden="1" x14ac:dyDescent="0.3">
      <c r="A3583" s="1" t="s">
        <v>3373</v>
      </c>
      <c r="B3583" s="1" t="str">
        <f t="shared" si="166"/>
        <v>Russia</v>
      </c>
      <c r="C3583" s="5" t="str">
        <f t="shared" si="165"/>
        <v>1986</v>
      </c>
      <c r="D3583" s="1" t="str">
        <f t="shared" si="167"/>
        <v xml:space="preserve">Cosmos-3M </v>
      </c>
      <c r="E3583" s="1" t="s">
        <v>346</v>
      </c>
      <c r="F3583" s="7" t="str">
        <f>TEXT(DATE(MID(H3583, 13, 4), CHOOSE(MATCH( MID(H3583, 5, 3), {"Jan","Feb","Mar","Apr","May","Jun","Jul","Aug","Sep","Oct","Nov","Dec"}, 0), 1, 2, 3, 4, 5, 6, 7, 8, 9, 10, 11, 12), MID(H3583, 9, 2)), "yyyy-mm-dd")</f>
        <v>1986-09-03</v>
      </c>
      <c r="G3583" s="1" t="s">
        <v>7326</v>
      </c>
      <c r="H3583" s="1" t="s">
        <v>7325</v>
      </c>
    </row>
    <row r="3584" spans="1:8" hidden="1" x14ac:dyDescent="0.3">
      <c r="A3584" s="1" t="s">
        <v>130</v>
      </c>
      <c r="B3584" s="1" t="str">
        <f t="shared" si="166"/>
        <v>Kazakhstan</v>
      </c>
      <c r="C3584" s="5" t="str">
        <f t="shared" si="165"/>
        <v>1986</v>
      </c>
      <c r="D3584" s="1" t="str">
        <f t="shared" si="167"/>
        <v xml:space="preserve">Soyuz U </v>
      </c>
      <c r="E3584" s="1" t="s">
        <v>346</v>
      </c>
      <c r="F3584" s="7" t="str">
        <f>TEXT(DATE(MID(H3584, 13, 4), CHOOSE(MATCH( MID(H3584, 5, 3), {"Jan","Feb","Mar","Apr","May","Jun","Jul","Aug","Sep","Oct","Nov","Dec"}, 0), 1, 2, 3, 4, 5, 6, 7, 8, 9, 10, 11, 12), MID(H3584, 9, 2)), "yyyy-mm-dd")</f>
        <v>1986-09-03</v>
      </c>
      <c r="G3584" s="1" t="s">
        <v>7328</v>
      </c>
      <c r="H3584" s="1" t="s">
        <v>7327</v>
      </c>
    </row>
    <row r="3585" spans="1:8" hidden="1" x14ac:dyDescent="0.3">
      <c r="A3585" s="1" t="s">
        <v>3038</v>
      </c>
      <c r="B3585" s="1" t="str">
        <f t="shared" si="166"/>
        <v>Russia</v>
      </c>
      <c r="C3585" s="5" t="str">
        <f t="shared" si="165"/>
        <v>1986</v>
      </c>
      <c r="D3585" s="1" t="str">
        <f t="shared" si="167"/>
        <v xml:space="preserve">Molniya-M /Block 2BL </v>
      </c>
      <c r="E3585" s="1" t="s">
        <v>346</v>
      </c>
      <c r="F3585" s="7" t="str">
        <f>TEXT(DATE(MID(H3585, 13, 4), CHOOSE(MATCH( MID(H3585, 5, 3), {"Jan","Feb","Mar","Apr","May","Jun","Jul","Aug","Sep","Oct","Nov","Dec"}, 0), 1, 2, 3, 4, 5, 6, 7, 8, 9, 10, 11, 12), MID(H3585, 9, 2)), "yyyy-mm-dd")</f>
        <v>1986-08-28</v>
      </c>
      <c r="G3585" s="1" t="s">
        <v>7330</v>
      </c>
      <c r="H3585" s="1" t="s">
        <v>7329</v>
      </c>
    </row>
    <row r="3586" spans="1:8" hidden="1" x14ac:dyDescent="0.3">
      <c r="A3586" s="1" t="s">
        <v>130</v>
      </c>
      <c r="B3586" s="1" t="str">
        <f t="shared" si="166"/>
        <v>Kazakhstan</v>
      </c>
      <c r="C3586" s="5" t="str">
        <f t="shared" ref="C3586:C3649" si="168">TEXT(F3586, "yyyy")</f>
        <v>1986</v>
      </c>
      <c r="D3586" s="1" t="str">
        <f t="shared" si="167"/>
        <v xml:space="preserve">Soyuz U </v>
      </c>
      <c r="E3586" s="1" t="s">
        <v>346</v>
      </c>
      <c r="F3586" s="7" t="str">
        <f>TEXT(DATE(MID(H3586, 13, 4), CHOOSE(MATCH( MID(H3586, 5, 3), {"Jan","Feb","Mar","Apr","May","Jun","Jul","Aug","Sep","Oct","Nov","Dec"}, 0), 1, 2, 3, 4, 5, 6, 7, 8, 9, 10, 11, 12), MID(H3586, 9, 2)), "yyyy-mm-dd")</f>
        <v>1986-08-27</v>
      </c>
      <c r="G3586" s="1" t="s">
        <v>7332</v>
      </c>
      <c r="H3586" s="1" t="s">
        <v>7331</v>
      </c>
    </row>
    <row r="3587" spans="1:8" hidden="1" x14ac:dyDescent="0.3">
      <c r="A3587" s="1" t="s">
        <v>5</v>
      </c>
      <c r="B3587" s="1" t="str">
        <f t="shared" ref="B3587:B3650" si="169">TRIM(MID(A3587, FIND("|", SUBSTITUTE(A3587, ",", "|", LEN(A3587) - LEN(SUBSTITUTE(A3587,",", "" )))) + 1, LEN(A3587)))</f>
        <v>Russia</v>
      </c>
      <c r="C3587" s="5" t="str">
        <f t="shared" si="168"/>
        <v>1986</v>
      </c>
      <c r="D3587" s="1" t="str">
        <f t="shared" ref="D3587:D3650" si="170">LEFT(G3587, FIND("|", G3587) - 1)</f>
        <v xml:space="preserve">Soyuz U </v>
      </c>
      <c r="E3587" s="1" t="s">
        <v>346</v>
      </c>
      <c r="F3587" s="7" t="str">
        <f>TEXT(DATE(MID(H3587, 13, 4), CHOOSE(MATCH( MID(H3587, 5, 3), {"Jan","Feb","Mar","Apr","May","Jun","Jul","Aug","Sep","Oct","Nov","Dec"}, 0), 1, 2, 3, 4, 5, 6, 7, 8, 9, 10, 11, 12), MID(H3587, 9, 2)), "yyyy-mm-dd")</f>
        <v>1986-08-21</v>
      </c>
      <c r="G3587" s="1" t="s">
        <v>7334</v>
      </c>
      <c r="H3587" s="1" t="s">
        <v>7333</v>
      </c>
    </row>
    <row r="3588" spans="1:8" hidden="1" x14ac:dyDescent="0.3">
      <c r="A3588" s="1" t="s">
        <v>3926</v>
      </c>
      <c r="B3588" s="1" t="str">
        <f t="shared" si="169"/>
        <v>Kazakhstan</v>
      </c>
      <c r="C3588" s="5" t="str">
        <f t="shared" si="168"/>
        <v>1986</v>
      </c>
      <c r="D3588" s="1" t="str">
        <f t="shared" si="170"/>
        <v xml:space="preserve">Tsyklon-2 </v>
      </c>
      <c r="E3588" s="1" t="s">
        <v>346</v>
      </c>
      <c r="F3588" s="7" t="str">
        <f>TEXT(DATE(MID(H3588, 13, 4), CHOOSE(MATCH( MID(H3588, 5, 3), {"Jan","Feb","Mar","Apr","May","Jun","Jul","Aug","Sep","Oct","Nov","Dec"}, 0), 1, 2, 3, 4, 5, 6, 7, 8, 9, 10, 11, 12), MID(H3588, 9, 2)), "yyyy-mm-dd")</f>
        <v>1986-08-20</v>
      </c>
      <c r="G3588" s="1" t="s">
        <v>7336</v>
      </c>
      <c r="H3588" s="1" t="s">
        <v>7335</v>
      </c>
    </row>
    <row r="3589" spans="1:8" hidden="1" x14ac:dyDescent="0.3">
      <c r="A3589" s="1" t="s">
        <v>61</v>
      </c>
      <c r="B3589" s="1" t="str">
        <f t="shared" si="169"/>
        <v>Japan</v>
      </c>
      <c r="C3589" s="5" t="str">
        <f t="shared" si="168"/>
        <v>1986</v>
      </c>
      <c r="D3589" s="1" t="str">
        <f t="shared" si="170"/>
        <v xml:space="preserve">H-I (9 SO) </v>
      </c>
      <c r="E3589" s="1" t="s">
        <v>346</v>
      </c>
      <c r="F3589" s="7" t="str">
        <f>TEXT(DATE(MID(H3589, 13, 4), CHOOSE(MATCH( MID(H3589, 5, 3), {"Jan","Feb","Mar","Apr","May","Jun","Jul","Aug","Sep","Oct","Nov","Dec"}, 0), 1, 2, 3, 4, 5, 6, 7, 8, 9, 10, 11, 12), MID(H3589, 9, 2)), "yyyy-mm-dd")</f>
        <v>1986-08-12</v>
      </c>
      <c r="G3589" s="1" t="s">
        <v>7338</v>
      </c>
      <c r="H3589" s="1" t="s">
        <v>7337</v>
      </c>
    </row>
    <row r="3590" spans="1:8" hidden="1" x14ac:dyDescent="0.3">
      <c r="A3590" s="1" t="s">
        <v>1630</v>
      </c>
      <c r="B3590" s="1" t="str">
        <f t="shared" si="169"/>
        <v>Kazakhstan</v>
      </c>
      <c r="C3590" s="5" t="str">
        <f t="shared" si="168"/>
        <v>1986</v>
      </c>
      <c r="D3590" s="1" t="str">
        <f t="shared" si="170"/>
        <v xml:space="preserve">Soyuz U </v>
      </c>
      <c r="E3590" s="1" t="s">
        <v>346</v>
      </c>
      <c r="F3590" s="7" t="str">
        <f>TEXT(DATE(MID(H3590, 13, 4), CHOOSE(MATCH( MID(H3590, 5, 3), {"Jan","Feb","Mar","Apr","May","Jun","Jul","Aug","Sep","Oct","Nov","Dec"}, 0), 1, 2, 3, 4, 5, 6, 7, 8, 9, 10, 11, 12), MID(H3590, 9, 2)), "yyyy-mm-dd")</f>
        <v>1986-08-06</v>
      </c>
      <c r="G3590" s="1" t="s">
        <v>7340</v>
      </c>
      <c r="H3590" s="1" t="s">
        <v>7339</v>
      </c>
    </row>
    <row r="3591" spans="1:8" hidden="1" x14ac:dyDescent="0.3">
      <c r="A3591" s="1" t="s">
        <v>3926</v>
      </c>
      <c r="B3591" s="1" t="str">
        <f t="shared" si="169"/>
        <v>Kazakhstan</v>
      </c>
      <c r="C3591" s="5" t="str">
        <f t="shared" si="168"/>
        <v>1986</v>
      </c>
      <c r="D3591" s="1" t="str">
        <f t="shared" si="170"/>
        <v xml:space="preserve">Tsyklon-2 </v>
      </c>
      <c r="E3591" s="1" t="s">
        <v>346</v>
      </c>
      <c r="F3591" s="7" t="str">
        <f>TEXT(DATE(MID(H3591, 13, 4), CHOOSE(MATCH( MID(H3591, 5, 3), {"Jan","Feb","Mar","Apr","May","Jun","Jul","Aug","Sep","Oct","Nov","Dec"}, 0), 1, 2, 3, 4, 5, 6, 7, 8, 9, 10, 11, 12), MID(H3591, 9, 2)), "yyyy-mm-dd")</f>
        <v>1986-08-04</v>
      </c>
      <c r="G3591" s="1" t="s">
        <v>7342</v>
      </c>
      <c r="H3591" s="1" t="s">
        <v>7341</v>
      </c>
    </row>
    <row r="3592" spans="1:8" hidden="1" x14ac:dyDescent="0.3">
      <c r="A3592" s="1" t="s">
        <v>3038</v>
      </c>
      <c r="B3592" s="1" t="str">
        <f t="shared" si="169"/>
        <v>Russia</v>
      </c>
      <c r="C3592" s="5" t="str">
        <f t="shared" si="168"/>
        <v>1986</v>
      </c>
      <c r="D3592" s="1" t="str">
        <f t="shared" si="170"/>
        <v xml:space="preserve">Soyuz U </v>
      </c>
      <c r="E3592" s="1" t="s">
        <v>346</v>
      </c>
      <c r="F3592" s="7" t="str">
        <f>TEXT(DATE(MID(H3592, 13, 4), CHOOSE(MATCH( MID(H3592, 5, 3), {"Jan","Feb","Mar","Apr","May","Jun","Jul","Aug","Sep","Oct","Nov","Dec"}, 0), 1, 2, 3, 4, 5, 6, 7, 8, 9, 10, 11, 12), MID(H3592, 9, 2)), "yyyy-mm-dd")</f>
        <v>1986-08-02</v>
      </c>
      <c r="G3592" s="1" t="s">
        <v>7344</v>
      </c>
      <c r="H3592" s="1" t="s">
        <v>7343</v>
      </c>
    </row>
    <row r="3593" spans="1:8" hidden="1" x14ac:dyDescent="0.3">
      <c r="A3593" s="1" t="s">
        <v>5</v>
      </c>
      <c r="B3593" s="1" t="str">
        <f t="shared" si="169"/>
        <v>Russia</v>
      </c>
      <c r="C3593" s="5" t="str">
        <f t="shared" si="168"/>
        <v>1986</v>
      </c>
      <c r="D3593" s="1" t="str">
        <f t="shared" si="170"/>
        <v xml:space="preserve">Molniya-M /Block ML </v>
      </c>
      <c r="E3593" s="1" t="s">
        <v>346</v>
      </c>
      <c r="F3593" s="7" t="str">
        <f>TEXT(DATE(MID(H3593, 13, 4), CHOOSE(MATCH( MID(H3593, 5, 3), {"Jan","Feb","Mar","Apr","May","Jun","Jul","Aug","Sep","Oct","Nov","Dec"}, 0), 1, 2, 3, 4, 5, 6, 7, 8, 9, 10, 11, 12), MID(H3593, 9, 2)), "yyyy-mm-dd")</f>
        <v>1986-07-30</v>
      </c>
      <c r="G3593" s="1" t="s">
        <v>7346</v>
      </c>
      <c r="H3593" s="1" t="s">
        <v>7345</v>
      </c>
    </row>
    <row r="3594" spans="1:8" hidden="1" x14ac:dyDescent="0.3">
      <c r="A3594" s="1" t="s">
        <v>2022</v>
      </c>
      <c r="B3594" s="1" t="str">
        <f t="shared" si="169"/>
        <v>Kazakhstan</v>
      </c>
      <c r="C3594" s="5" t="str">
        <f t="shared" si="168"/>
        <v>1986</v>
      </c>
      <c r="D3594" s="1" t="str">
        <f t="shared" si="170"/>
        <v xml:space="preserve">Zenit-2 </v>
      </c>
      <c r="E3594" s="1" t="s">
        <v>346</v>
      </c>
      <c r="F3594" s="7" t="str">
        <f>TEXT(DATE(MID(H3594, 13, 4), CHOOSE(MATCH( MID(H3594, 5, 3), {"Jan","Feb","Mar","Apr","May","Jun","Jul","Aug","Sep","Oct","Nov","Dec"}, 0), 1, 2, 3, 4, 5, 6, 7, 8, 9, 10, 11, 12), MID(H3594, 9, 2)), "yyyy-mm-dd")</f>
        <v>1986-07-30</v>
      </c>
      <c r="G3594" s="1" t="s">
        <v>7348</v>
      </c>
      <c r="H3594" s="1" t="s">
        <v>7347</v>
      </c>
    </row>
    <row r="3595" spans="1:8" hidden="1" x14ac:dyDescent="0.3">
      <c r="A3595" s="1" t="s">
        <v>3566</v>
      </c>
      <c r="B3595" s="1" t="str">
        <f t="shared" si="169"/>
        <v>Russia</v>
      </c>
      <c r="C3595" s="5" t="str">
        <f t="shared" si="168"/>
        <v>1986</v>
      </c>
      <c r="D3595" s="1" t="str">
        <f t="shared" si="170"/>
        <v xml:space="preserve">Tsyklon-3 </v>
      </c>
      <c r="E3595" s="1" t="s">
        <v>346</v>
      </c>
      <c r="F3595" s="7" t="str">
        <f>TEXT(DATE(MID(H3595, 13, 4), CHOOSE(MATCH( MID(H3595, 5, 3), {"Jan","Feb","Mar","Apr","May","Jun","Jul","Aug","Sep","Oct","Nov","Dec"}, 0), 1, 2, 3, 4, 5, 6, 7, 8, 9, 10, 11, 12), MID(H3595, 9, 2)), "yyyy-mm-dd")</f>
        <v>1986-07-28</v>
      </c>
      <c r="G3595" s="1" t="s">
        <v>7350</v>
      </c>
      <c r="H3595" s="1" t="s">
        <v>7349</v>
      </c>
    </row>
    <row r="3596" spans="1:8" hidden="1" x14ac:dyDescent="0.3">
      <c r="A3596" s="1" t="s">
        <v>3038</v>
      </c>
      <c r="B3596" s="1" t="str">
        <f t="shared" si="169"/>
        <v>Russia</v>
      </c>
      <c r="C3596" s="5" t="str">
        <f t="shared" si="168"/>
        <v>1986</v>
      </c>
      <c r="D3596" s="1" t="str">
        <f t="shared" si="170"/>
        <v xml:space="preserve">Soyuz U </v>
      </c>
      <c r="E3596" s="1" t="s">
        <v>346</v>
      </c>
      <c r="F3596" s="7" t="str">
        <f>TEXT(DATE(MID(H3596, 13, 4), CHOOSE(MATCH( MID(H3596, 5, 3), {"Jan","Feb","Mar","Apr","May","Jun","Jul","Aug","Sep","Oct","Nov","Dec"}, 0), 1, 2, 3, 4, 5, 6, 7, 8, 9, 10, 11, 12), MID(H3596, 9, 2)), "yyyy-mm-dd")</f>
        <v>1986-07-24</v>
      </c>
      <c r="G3596" s="1" t="s">
        <v>7352</v>
      </c>
      <c r="H3596" s="1" t="s">
        <v>7351</v>
      </c>
    </row>
    <row r="3597" spans="1:8" hidden="1" x14ac:dyDescent="0.3">
      <c r="A3597" s="1" t="s">
        <v>130</v>
      </c>
      <c r="B3597" s="1" t="str">
        <f t="shared" si="169"/>
        <v>Kazakhstan</v>
      </c>
      <c r="C3597" s="5" t="str">
        <f t="shared" si="168"/>
        <v>1986</v>
      </c>
      <c r="D3597" s="1" t="str">
        <f t="shared" si="170"/>
        <v xml:space="preserve">Soyuz U </v>
      </c>
      <c r="E3597" s="1" t="s">
        <v>346</v>
      </c>
      <c r="F3597" s="7" t="str">
        <f>TEXT(DATE(MID(H3597, 13, 4), CHOOSE(MATCH( MID(H3597, 5, 3), {"Jan","Feb","Mar","Apr","May","Jun","Jul","Aug","Sep","Oct","Nov","Dec"}, 0), 1, 2, 3, 4, 5, 6, 7, 8, 9, 10, 11, 12), MID(H3597, 9, 2)), "yyyy-mm-dd")</f>
        <v>1986-07-17</v>
      </c>
      <c r="G3597" s="1" t="s">
        <v>7354</v>
      </c>
      <c r="H3597" s="1" t="s">
        <v>7353</v>
      </c>
    </row>
    <row r="3598" spans="1:8" hidden="1" x14ac:dyDescent="0.3">
      <c r="A3598" s="1" t="s">
        <v>1561</v>
      </c>
      <c r="B3598" s="1" t="str">
        <f t="shared" si="169"/>
        <v>Russia</v>
      </c>
      <c r="C3598" s="5" t="str">
        <f t="shared" si="168"/>
        <v>1986</v>
      </c>
      <c r="D3598" s="1" t="str">
        <f t="shared" si="170"/>
        <v xml:space="preserve">Cosmos-3M </v>
      </c>
      <c r="E3598" s="1" t="s">
        <v>346</v>
      </c>
      <c r="F3598" s="7" t="str">
        <f>TEXT(DATE(MID(H3598, 13, 4), CHOOSE(MATCH( MID(H3598, 5, 3), {"Jan","Feb","Mar","Apr","May","Jun","Jul","Aug","Sep","Oct","Nov","Dec"}, 0), 1, 2, 3, 4, 5, 6, 7, 8, 9, 10, 11, 12), MID(H3598, 9, 2)), "yyyy-mm-dd")</f>
        <v>1986-07-16</v>
      </c>
      <c r="G3598" s="1" t="s">
        <v>7356</v>
      </c>
      <c r="H3598" s="1" t="s">
        <v>7355</v>
      </c>
    </row>
    <row r="3599" spans="1:8" hidden="1" x14ac:dyDescent="0.3">
      <c r="A3599" s="1" t="s">
        <v>3038</v>
      </c>
      <c r="B3599" s="1" t="str">
        <f t="shared" si="169"/>
        <v>Russia</v>
      </c>
      <c r="C3599" s="5" t="str">
        <f t="shared" si="168"/>
        <v>1986</v>
      </c>
      <c r="D3599" s="1" t="str">
        <f t="shared" si="170"/>
        <v xml:space="preserve">Soyuz U </v>
      </c>
      <c r="E3599" s="1" t="s">
        <v>346</v>
      </c>
      <c r="F3599" s="7" t="str">
        <f>TEXT(DATE(MID(H3599, 13, 4), CHOOSE(MATCH( MID(H3599, 5, 3), {"Jan","Feb","Mar","Apr","May","Jun","Jul","Aug","Sep","Oct","Nov","Dec"}, 0), 1, 2, 3, 4, 5, 6, 7, 8, 9, 10, 11, 12), MID(H3599, 9, 2)), "yyyy-mm-dd")</f>
        <v>1986-07-10</v>
      </c>
      <c r="G3599" s="1" t="s">
        <v>7358</v>
      </c>
      <c r="H3599" s="1" t="s">
        <v>7357</v>
      </c>
    </row>
    <row r="3600" spans="1:8" hidden="1" x14ac:dyDescent="0.3">
      <c r="A3600" s="1" t="s">
        <v>5</v>
      </c>
      <c r="B3600" s="1" t="str">
        <f t="shared" si="169"/>
        <v>Russia</v>
      </c>
      <c r="C3600" s="5" t="str">
        <f t="shared" si="168"/>
        <v>1986</v>
      </c>
      <c r="D3600" s="1" t="str">
        <f t="shared" si="170"/>
        <v xml:space="preserve">Molniya-M /Block 2BL </v>
      </c>
      <c r="E3600" s="1" t="s">
        <v>346</v>
      </c>
      <c r="F3600" s="7" t="str">
        <f>TEXT(DATE(MID(H3600, 13, 4), CHOOSE(MATCH( MID(H3600, 5, 3), {"Jan","Feb","Mar","Apr","May","Jun","Jul","Aug","Sep","Oct","Nov","Dec"}, 0), 1, 2, 3, 4, 5, 6, 7, 8, 9, 10, 11, 12), MID(H3600, 9, 2)), "yyyy-mm-dd")</f>
        <v>1986-07-05</v>
      </c>
      <c r="G3600" s="1" t="s">
        <v>7360</v>
      </c>
      <c r="H3600" s="1" t="s">
        <v>7359</v>
      </c>
    </row>
    <row r="3601" spans="1:8" hidden="1" x14ac:dyDescent="0.3">
      <c r="A3601" s="1" t="s">
        <v>6615</v>
      </c>
      <c r="B3601" s="1" t="str">
        <f t="shared" si="169"/>
        <v>Russia</v>
      </c>
      <c r="C3601" s="5" t="str">
        <f t="shared" si="168"/>
        <v>1986</v>
      </c>
      <c r="D3601" s="1" t="str">
        <f t="shared" si="170"/>
        <v xml:space="preserve">Molniya-M /Block ML </v>
      </c>
      <c r="E3601" s="1" t="s">
        <v>346</v>
      </c>
      <c r="F3601" s="7" t="str">
        <f>TEXT(DATE(MID(H3601, 13, 4), CHOOSE(MATCH( MID(H3601, 5, 3), {"Jan","Feb","Mar","Apr","May","Jun","Jul","Aug","Sep","Oct","Nov","Dec"}, 0), 1, 2, 3, 4, 5, 6, 7, 8, 9, 10, 11, 12), MID(H3601, 9, 2)), "yyyy-mm-dd")</f>
        <v>1986-06-19</v>
      </c>
      <c r="G3601" s="1" t="s">
        <v>7362</v>
      </c>
      <c r="H3601" s="1" t="s">
        <v>7361</v>
      </c>
    </row>
    <row r="3602" spans="1:8" hidden="1" x14ac:dyDescent="0.3">
      <c r="A3602" s="1" t="s">
        <v>1630</v>
      </c>
      <c r="B3602" s="1" t="str">
        <f t="shared" si="169"/>
        <v>Kazakhstan</v>
      </c>
      <c r="C3602" s="5" t="str">
        <f t="shared" si="168"/>
        <v>1986</v>
      </c>
      <c r="D3602" s="1" t="str">
        <f t="shared" si="170"/>
        <v xml:space="preserve">Soyuz U </v>
      </c>
      <c r="E3602" s="1" t="s">
        <v>346</v>
      </c>
      <c r="F3602" s="7" t="str">
        <f>TEXT(DATE(MID(H3602, 13, 4), CHOOSE(MATCH( MID(H3602, 5, 3), {"Jan","Feb","Mar","Apr","May","Jun","Jul","Aug","Sep","Oct","Nov","Dec"}, 0), 1, 2, 3, 4, 5, 6, 7, 8, 9, 10, 11, 12), MID(H3602, 9, 2)), "yyyy-mm-dd")</f>
        <v>1986-06-19</v>
      </c>
      <c r="G3602" s="1" t="s">
        <v>7364</v>
      </c>
      <c r="H3602" s="1" t="s">
        <v>7363</v>
      </c>
    </row>
    <row r="3603" spans="1:8" hidden="1" x14ac:dyDescent="0.3">
      <c r="A3603" s="1" t="s">
        <v>3373</v>
      </c>
      <c r="B3603" s="1" t="str">
        <f t="shared" si="169"/>
        <v>Russia</v>
      </c>
      <c r="C3603" s="5" t="str">
        <f t="shared" si="168"/>
        <v>1986</v>
      </c>
      <c r="D3603" s="1" t="str">
        <f t="shared" si="170"/>
        <v xml:space="preserve">Cosmos-3M </v>
      </c>
      <c r="E3603" s="1" t="s">
        <v>346</v>
      </c>
      <c r="F3603" s="7" t="str">
        <f>TEXT(DATE(MID(H3603, 13, 4), CHOOSE(MATCH( MID(H3603, 5, 3), {"Jan","Feb","Mar","Apr","May","Jun","Jul","Aug","Sep","Oct","Nov","Dec"}, 0), 1, 2, 3, 4, 5, 6, 7, 8, 9, 10, 11, 12), MID(H3603, 9, 2)), "yyyy-mm-dd")</f>
        <v>1986-06-18</v>
      </c>
      <c r="G3603" s="1" t="s">
        <v>7366</v>
      </c>
      <c r="H3603" s="1" t="s">
        <v>7365</v>
      </c>
    </row>
    <row r="3604" spans="1:8" hidden="1" x14ac:dyDescent="0.3">
      <c r="A3604" s="1" t="s">
        <v>4483</v>
      </c>
      <c r="B3604" s="1" t="str">
        <f t="shared" si="169"/>
        <v>Russia</v>
      </c>
      <c r="C3604" s="5" t="str">
        <f t="shared" si="168"/>
        <v>1986</v>
      </c>
      <c r="D3604" s="1" t="str">
        <f t="shared" si="170"/>
        <v xml:space="preserve">Tsyklon-3 </v>
      </c>
      <c r="E3604" s="1" t="s">
        <v>346</v>
      </c>
      <c r="F3604" s="7" t="str">
        <f>TEXT(DATE(MID(H3604, 13, 4), CHOOSE(MATCH( MID(H3604, 5, 3), {"Jan","Feb","Mar","Apr","May","Jun","Jul","Aug","Sep","Oct","Nov","Dec"}, 0), 1, 2, 3, 4, 5, 6, 7, 8, 9, 10, 11, 12), MID(H3604, 9, 2)), "yyyy-mm-dd")</f>
        <v>1986-06-12</v>
      </c>
      <c r="G3604" s="1" t="s">
        <v>7368</v>
      </c>
      <c r="H3604" s="1" t="s">
        <v>7367</v>
      </c>
    </row>
    <row r="3605" spans="1:8" hidden="1" x14ac:dyDescent="0.3">
      <c r="A3605" s="1" t="s">
        <v>5</v>
      </c>
      <c r="B3605" s="1" t="str">
        <f t="shared" si="169"/>
        <v>Russia</v>
      </c>
      <c r="C3605" s="5" t="str">
        <f t="shared" si="168"/>
        <v>1986</v>
      </c>
      <c r="D3605" s="1" t="str">
        <f t="shared" si="170"/>
        <v xml:space="preserve">Soyuz U </v>
      </c>
      <c r="E3605" s="1" t="s">
        <v>346</v>
      </c>
      <c r="F3605" s="7" t="str">
        <f>TEXT(DATE(MID(H3605, 13, 4), CHOOSE(MATCH( MID(H3605, 5, 3), {"Jan","Feb","Mar","Apr","May","Jun","Jul","Aug","Sep","Oct","Nov","Dec"}, 0), 1, 2, 3, 4, 5, 6, 7, 8, 9, 10, 11, 12), MID(H3605, 9, 2)), "yyyy-mm-dd")</f>
        <v>1986-06-11</v>
      </c>
      <c r="G3605" s="1" t="s">
        <v>7370</v>
      </c>
      <c r="H3605" s="1" t="s">
        <v>7369</v>
      </c>
    </row>
    <row r="3606" spans="1:8" hidden="1" x14ac:dyDescent="0.3">
      <c r="A3606" s="1" t="s">
        <v>6272</v>
      </c>
      <c r="B3606" s="1" t="str">
        <f t="shared" si="169"/>
        <v>Kazakhstan</v>
      </c>
      <c r="C3606" s="5" t="str">
        <f t="shared" si="168"/>
        <v>1986</v>
      </c>
      <c r="D3606" s="1" t="str">
        <f t="shared" si="170"/>
        <v xml:space="preserve">Proton-K/Block-DM </v>
      </c>
      <c r="E3606" s="1" t="s">
        <v>346</v>
      </c>
      <c r="F3606" s="7" t="str">
        <f>TEXT(DATE(MID(H3606, 13, 4), CHOOSE(MATCH( MID(H3606, 5, 3), {"Jan","Feb","Mar","Apr","May","Jun","Jul","Aug","Sep","Oct","Nov","Dec"}, 0), 1, 2, 3, 4, 5, 6, 7, 8, 9, 10, 11, 12), MID(H3606, 9, 2)), "yyyy-mm-dd")</f>
        <v>1986-06-10</v>
      </c>
      <c r="G3606" s="1" t="s">
        <v>7372</v>
      </c>
      <c r="H3606" s="1" t="s">
        <v>7371</v>
      </c>
    </row>
    <row r="3607" spans="1:8" hidden="1" x14ac:dyDescent="0.3">
      <c r="A3607" s="1" t="s">
        <v>130</v>
      </c>
      <c r="B3607" s="1" t="str">
        <f t="shared" si="169"/>
        <v>Kazakhstan</v>
      </c>
      <c r="C3607" s="5" t="str">
        <f t="shared" si="168"/>
        <v>1986</v>
      </c>
      <c r="D3607" s="1" t="str">
        <f t="shared" si="170"/>
        <v xml:space="preserve">Soyuz U </v>
      </c>
      <c r="E3607" s="1" t="s">
        <v>346</v>
      </c>
      <c r="F3607" s="7" t="str">
        <f>TEXT(DATE(MID(H3607, 13, 4), CHOOSE(MATCH( MID(H3607, 5, 3), {"Jan","Feb","Mar","Apr","May","Jun","Jul","Aug","Sep","Oct","Nov","Dec"}, 0), 1, 2, 3, 4, 5, 6, 7, 8, 9, 10, 11, 12), MID(H3607, 9, 2)), "yyyy-mm-dd")</f>
        <v>1986-06-06</v>
      </c>
      <c r="G3607" s="1" t="s">
        <v>7374</v>
      </c>
      <c r="H3607" s="1" t="s">
        <v>7373</v>
      </c>
    </row>
    <row r="3608" spans="1:8" hidden="1" x14ac:dyDescent="0.3">
      <c r="A3608" s="1" t="s">
        <v>3373</v>
      </c>
      <c r="B3608" s="1" t="str">
        <f t="shared" si="169"/>
        <v>Russia</v>
      </c>
      <c r="C3608" s="5" t="str">
        <f t="shared" si="168"/>
        <v>1986</v>
      </c>
      <c r="D3608" s="1" t="str">
        <f t="shared" si="170"/>
        <v xml:space="preserve">Cosmos-3M </v>
      </c>
      <c r="E3608" s="1" t="s">
        <v>346</v>
      </c>
      <c r="F3608" s="7" t="str">
        <f>TEXT(DATE(MID(H3608, 13, 4), CHOOSE(MATCH( MID(H3608, 5, 3), {"Jan","Feb","Mar","Apr","May","Jun","Jul","Aug","Sep","Oct","Nov","Dec"}, 0), 1, 2, 3, 4, 5, 6, 7, 8, 9, 10, 11, 12), MID(H3608, 9, 2)), "yyyy-mm-dd")</f>
        <v>1986-06-06</v>
      </c>
      <c r="G3608" s="1" t="s">
        <v>7376</v>
      </c>
      <c r="H3608" s="1" t="s">
        <v>7375</v>
      </c>
    </row>
    <row r="3609" spans="1:8" hidden="1" x14ac:dyDescent="0.3">
      <c r="A3609" s="1" t="s">
        <v>6657</v>
      </c>
      <c r="B3609" s="1" t="str">
        <f t="shared" si="169"/>
        <v>France</v>
      </c>
      <c r="C3609" s="5" t="str">
        <f t="shared" si="168"/>
        <v>1986</v>
      </c>
      <c r="D3609" s="1" t="str">
        <f t="shared" si="170"/>
        <v xml:space="preserve">Ariane 2 </v>
      </c>
      <c r="E3609" s="1" t="s">
        <v>346</v>
      </c>
      <c r="F3609" s="7" t="str">
        <f>TEXT(DATE(MID(H3609, 13, 4), CHOOSE(MATCH( MID(H3609, 5, 3), {"Jan","Feb","Mar","Apr","May","Jun","Jul","Aug","Sep","Oct","Nov","Dec"}, 0), 1, 2, 3, 4, 5, 6, 7, 8, 9, 10, 11, 12), MID(H3609, 9, 2)), "yyyy-mm-dd")</f>
        <v>1986-05-31</v>
      </c>
      <c r="G3609" s="1" t="s">
        <v>7378</v>
      </c>
      <c r="H3609" s="1" t="s">
        <v>7377</v>
      </c>
    </row>
    <row r="3610" spans="1:8" hidden="1" x14ac:dyDescent="0.3">
      <c r="A3610" s="1" t="s">
        <v>130</v>
      </c>
      <c r="B3610" s="1" t="str">
        <f t="shared" si="169"/>
        <v>Kazakhstan</v>
      </c>
      <c r="C3610" s="5" t="str">
        <f t="shared" si="168"/>
        <v>1986</v>
      </c>
      <c r="D3610" s="1" t="str">
        <f t="shared" si="170"/>
        <v xml:space="preserve">Soyuz U </v>
      </c>
      <c r="E3610" s="1" t="s">
        <v>346</v>
      </c>
      <c r="F3610" s="7" t="str">
        <f>TEXT(DATE(MID(H3610, 13, 4), CHOOSE(MATCH( MID(H3610, 5, 3), {"Jan","Feb","Mar","Apr","May","Jun","Jul","Aug","Sep","Oct","Nov","Dec"}, 0), 1, 2, 3, 4, 5, 6, 7, 8, 9, 10, 11, 12), MID(H3610, 9, 2)), "yyyy-mm-dd")</f>
        <v>1986-05-29</v>
      </c>
      <c r="G3610" s="1" t="s">
        <v>7380</v>
      </c>
      <c r="H3610" s="1" t="s">
        <v>7379</v>
      </c>
    </row>
    <row r="3611" spans="1:8" hidden="1" x14ac:dyDescent="0.3">
      <c r="A3611" s="1" t="s">
        <v>5</v>
      </c>
      <c r="B3611" s="1" t="str">
        <f t="shared" si="169"/>
        <v>Russia</v>
      </c>
      <c r="C3611" s="5" t="str">
        <f t="shared" si="168"/>
        <v>1986</v>
      </c>
      <c r="D3611" s="1" t="str">
        <f t="shared" si="170"/>
        <v xml:space="preserve">Soyuz U </v>
      </c>
      <c r="E3611" s="1" t="s">
        <v>346</v>
      </c>
      <c r="F3611" s="7" t="str">
        <f>TEXT(DATE(MID(H3611, 13, 4), CHOOSE(MATCH( MID(H3611, 5, 3), {"Jan","Feb","Mar","Apr","May","Jun","Jul","Aug","Sep","Oct","Nov","Dec"}, 0), 1, 2, 3, 4, 5, 6, 7, 8, 9, 10, 11, 12), MID(H3611, 9, 2)), "yyyy-mm-dd")</f>
        <v>1986-05-28</v>
      </c>
      <c r="G3611" s="1" t="s">
        <v>7382</v>
      </c>
      <c r="H3611" s="1" t="s">
        <v>7381</v>
      </c>
    </row>
    <row r="3612" spans="1:8" hidden="1" x14ac:dyDescent="0.3">
      <c r="A3612" s="1" t="s">
        <v>4483</v>
      </c>
      <c r="B3612" s="1" t="str">
        <f t="shared" si="169"/>
        <v>Russia</v>
      </c>
      <c r="C3612" s="5" t="str">
        <f t="shared" si="168"/>
        <v>1986</v>
      </c>
      <c r="D3612" s="1" t="str">
        <f t="shared" si="170"/>
        <v xml:space="preserve">Tsyklon-3 </v>
      </c>
      <c r="E3612" s="1" t="s">
        <v>346</v>
      </c>
      <c r="F3612" s="7" t="str">
        <f>TEXT(DATE(MID(H3612, 13, 4), CHOOSE(MATCH( MID(H3612, 5, 3), {"Jan","Feb","Mar","Apr","May","Jun","Jul","Aug","Sep","Oct","Nov","Dec"}, 0), 1, 2, 3, 4, 5, 6, 7, 8, 9, 10, 11, 12), MID(H3612, 9, 2)), "yyyy-mm-dd")</f>
        <v>1986-05-27</v>
      </c>
      <c r="G3612" s="1" t="s">
        <v>7384</v>
      </c>
      <c r="H3612" s="1" t="s">
        <v>7383</v>
      </c>
    </row>
    <row r="3613" spans="1:8" hidden="1" x14ac:dyDescent="0.3">
      <c r="A3613" s="1" t="s">
        <v>529</v>
      </c>
      <c r="B3613" s="1" t="str">
        <f t="shared" si="169"/>
        <v>Kazakhstan</v>
      </c>
      <c r="C3613" s="5" t="str">
        <f t="shared" si="168"/>
        <v>1986</v>
      </c>
      <c r="D3613" s="1" t="str">
        <f t="shared" si="170"/>
        <v xml:space="preserve">Proton-K/Block-DM </v>
      </c>
      <c r="E3613" s="1" t="s">
        <v>346</v>
      </c>
      <c r="F3613" s="7" t="str">
        <f>TEXT(DATE(MID(H3613, 13, 4), CHOOSE(MATCH( MID(H3613, 5, 3), {"Jan","Feb","Mar","Apr","May","Jun","Jul","Aug","Sep","Oct","Nov","Dec"}, 0), 1, 2, 3, 4, 5, 6, 7, 8, 9, 10, 11, 12), MID(H3613, 9, 2)), "yyyy-mm-dd")</f>
        <v>1986-05-24</v>
      </c>
      <c r="G3613" s="1" t="s">
        <v>7386</v>
      </c>
      <c r="H3613" s="1" t="s">
        <v>7385</v>
      </c>
    </row>
    <row r="3614" spans="1:8" hidden="1" x14ac:dyDescent="0.3">
      <c r="A3614" s="1" t="s">
        <v>3373</v>
      </c>
      <c r="B3614" s="1" t="str">
        <f t="shared" si="169"/>
        <v>Russia</v>
      </c>
      <c r="C3614" s="5" t="str">
        <f t="shared" si="168"/>
        <v>1986</v>
      </c>
      <c r="D3614" s="1" t="str">
        <f t="shared" si="170"/>
        <v xml:space="preserve">Cosmos-3M </v>
      </c>
      <c r="E3614" s="1" t="s">
        <v>346</v>
      </c>
      <c r="F3614" s="7" t="str">
        <f>TEXT(DATE(MID(H3614, 13, 4), CHOOSE(MATCH( MID(H3614, 5, 3), {"Jan","Feb","Mar","Apr","May","Jun","Jul","Aug","Sep","Oct","Nov","Dec"}, 0), 1, 2, 3, 4, 5, 6, 7, 8, 9, 10, 11, 12), MID(H3614, 9, 2)), "yyyy-mm-dd")</f>
        <v>1986-05-23</v>
      </c>
      <c r="G3614" s="1" t="s">
        <v>7388</v>
      </c>
      <c r="H3614" s="1" t="s">
        <v>7387</v>
      </c>
    </row>
    <row r="3615" spans="1:8" hidden="1" x14ac:dyDescent="0.3">
      <c r="A3615" s="1" t="s">
        <v>6615</v>
      </c>
      <c r="B3615" s="1" t="str">
        <f t="shared" si="169"/>
        <v>Russia</v>
      </c>
      <c r="C3615" s="5" t="str">
        <f t="shared" si="168"/>
        <v>1986</v>
      </c>
      <c r="D3615" s="1" t="str">
        <f t="shared" si="170"/>
        <v xml:space="preserve">Soyuz U </v>
      </c>
      <c r="E3615" s="1" t="s">
        <v>346</v>
      </c>
      <c r="F3615" s="7" t="str">
        <f>TEXT(DATE(MID(H3615, 13, 4), CHOOSE(MATCH( MID(H3615, 5, 3), {"Jan","Feb","Mar","Apr","May","Jun","Jul","Aug","Sep","Oct","Nov","Dec"}, 0), 1, 2, 3, 4, 5, 6, 7, 8, 9, 10, 11, 12), MID(H3615, 9, 2)), "yyyy-mm-dd")</f>
        <v>1986-05-21</v>
      </c>
      <c r="G3615" s="1" t="s">
        <v>7390</v>
      </c>
      <c r="H3615" s="1" t="s">
        <v>7389</v>
      </c>
    </row>
    <row r="3616" spans="1:8" hidden="1" x14ac:dyDescent="0.3">
      <c r="A3616" s="1" t="s">
        <v>1630</v>
      </c>
      <c r="B3616" s="1" t="str">
        <f t="shared" si="169"/>
        <v>Kazakhstan</v>
      </c>
      <c r="C3616" s="5" t="str">
        <f t="shared" si="168"/>
        <v>1986</v>
      </c>
      <c r="D3616" s="1" t="str">
        <f t="shared" si="170"/>
        <v xml:space="preserve">Soyuz U2 </v>
      </c>
      <c r="E3616" s="1" t="s">
        <v>346</v>
      </c>
      <c r="F3616" s="7" t="str">
        <f>TEXT(DATE(MID(H3616, 13, 4), CHOOSE(MATCH( MID(H3616, 5, 3), {"Jan","Feb","Mar","Apr","May","Jun","Jul","Aug","Sep","Oct","Nov","Dec"}, 0), 1, 2, 3, 4, 5, 6, 7, 8, 9, 10, 11, 12), MID(H3616, 9, 2)), "yyyy-mm-dd")</f>
        <v>1986-05-21</v>
      </c>
      <c r="G3616" s="1" t="s">
        <v>7392</v>
      </c>
      <c r="H3616" s="1" t="s">
        <v>7391</v>
      </c>
    </row>
    <row r="3617" spans="1:8" hidden="1" x14ac:dyDescent="0.3">
      <c r="A3617" s="1" t="s">
        <v>4483</v>
      </c>
      <c r="B3617" s="1" t="str">
        <f t="shared" si="169"/>
        <v>Russia</v>
      </c>
      <c r="C3617" s="5" t="str">
        <f t="shared" si="168"/>
        <v>1986</v>
      </c>
      <c r="D3617" s="1" t="str">
        <f t="shared" si="170"/>
        <v xml:space="preserve">Tsyklon-3 </v>
      </c>
      <c r="E3617" s="1" t="s">
        <v>346</v>
      </c>
      <c r="F3617" s="7" t="str">
        <f>TEXT(DATE(MID(H3617, 13, 4), CHOOSE(MATCH( MID(H3617, 5, 3), {"Jan","Feb","Mar","Apr","May","Jun","Jul","Aug","Sep","Oct","Nov","Dec"}, 0), 1, 2, 3, 4, 5, 6, 7, 8, 9, 10, 11, 12), MID(H3617, 9, 2)), "yyyy-mm-dd")</f>
        <v>1986-05-15</v>
      </c>
      <c r="G3617" s="1" t="s">
        <v>7394</v>
      </c>
      <c r="H3617" s="1" t="s">
        <v>7393</v>
      </c>
    </row>
    <row r="3618" spans="1:8" hidden="1" x14ac:dyDescent="0.3">
      <c r="A3618" s="1" t="s">
        <v>3038</v>
      </c>
      <c r="B3618" s="1" t="str">
        <f t="shared" si="169"/>
        <v>Russia</v>
      </c>
      <c r="C3618" s="5" t="str">
        <f t="shared" si="168"/>
        <v>1986</v>
      </c>
      <c r="D3618" s="1" t="str">
        <f t="shared" si="170"/>
        <v xml:space="preserve">Soyuz U </v>
      </c>
      <c r="E3618" s="1" t="s">
        <v>346</v>
      </c>
      <c r="F3618" s="7" t="str">
        <f>TEXT(DATE(MID(H3618, 13, 4), CHOOSE(MATCH( MID(H3618, 5, 3), {"Jan","Feb","Mar","Apr","May","Jun","Jul","Aug","Sep","Oct","Nov","Dec"}, 0), 1, 2, 3, 4, 5, 6, 7, 8, 9, 10, 11, 12), MID(H3618, 9, 2)), "yyyy-mm-dd")</f>
        <v>1986-05-14</v>
      </c>
      <c r="G3618" s="1" t="s">
        <v>7396</v>
      </c>
      <c r="H3618" s="1" t="s">
        <v>7395</v>
      </c>
    </row>
    <row r="3619" spans="1:8" hidden="1" x14ac:dyDescent="0.3">
      <c r="A3619" s="1" t="s">
        <v>3478</v>
      </c>
      <c r="B3619" s="1" t="str">
        <f t="shared" si="169"/>
        <v>USA</v>
      </c>
      <c r="C3619" s="5" t="str">
        <f t="shared" si="168"/>
        <v>1986</v>
      </c>
      <c r="D3619" s="1" t="str">
        <f t="shared" si="170"/>
        <v xml:space="preserve">Delta 3914 </v>
      </c>
      <c r="E3619" s="1" t="s">
        <v>346</v>
      </c>
      <c r="F3619" s="7" t="str">
        <f>TEXT(DATE(MID(H3619, 13, 4), CHOOSE(MATCH( MID(H3619, 5, 3), {"Jan","Feb","Mar","Apr","May","Jun","Jul","Aug","Sep","Oct","Nov","Dec"}, 0), 1, 2, 3, 4, 5, 6, 7, 8, 9, 10, 11, 12), MID(H3619, 9, 2)), "yyyy-mm-dd")</f>
        <v>1986-05-03</v>
      </c>
      <c r="G3619" s="1" t="s">
        <v>7398</v>
      </c>
      <c r="H3619" s="1" t="s">
        <v>7397</v>
      </c>
    </row>
    <row r="3620" spans="1:8" hidden="1" x14ac:dyDescent="0.3">
      <c r="A3620" s="1" t="s">
        <v>1630</v>
      </c>
      <c r="B3620" s="1" t="str">
        <f t="shared" si="169"/>
        <v>Kazakhstan</v>
      </c>
      <c r="C3620" s="5" t="str">
        <f t="shared" si="168"/>
        <v>1986</v>
      </c>
      <c r="D3620" s="1" t="str">
        <f t="shared" si="170"/>
        <v xml:space="preserve">Soyuz U2 </v>
      </c>
      <c r="E3620" s="1" t="s">
        <v>346</v>
      </c>
      <c r="F3620" s="7" t="str">
        <f>TEXT(DATE(MID(H3620, 13, 4), CHOOSE(MATCH( MID(H3620, 5, 3), {"Jan","Feb","Mar","Apr","May","Jun","Jul","Aug","Sep","Oct","Nov","Dec"}, 0), 1, 2, 3, 4, 5, 6, 7, 8, 9, 10, 11, 12), MID(H3620, 9, 2)), "yyyy-mm-dd")</f>
        <v>1986-04-23</v>
      </c>
      <c r="G3620" s="1" t="s">
        <v>7400</v>
      </c>
      <c r="H3620" s="1" t="s">
        <v>7399</v>
      </c>
    </row>
    <row r="3621" spans="1:8" hidden="1" x14ac:dyDescent="0.3">
      <c r="A3621" s="1" t="s">
        <v>6615</v>
      </c>
      <c r="B3621" s="1" t="str">
        <f t="shared" si="169"/>
        <v>Russia</v>
      </c>
      <c r="C3621" s="5" t="str">
        <f t="shared" si="168"/>
        <v>1986</v>
      </c>
      <c r="D3621" s="1" t="str">
        <f t="shared" si="170"/>
        <v xml:space="preserve">Molniya-M /Block ML </v>
      </c>
      <c r="E3621" s="1" t="s">
        <v>346</v>
      </c>
      <c r="F3621" s="7" t="str">
        <f>TEXT(DATE(MID(H3621, 13, 4), CHOOSE(MATCH( MID(H3621, 5, 3), {"Jan","Feb","Mar","Apr","May","Jun","Jul","Aug","Sep","Oct","Nov","Dec"}, 0), 1, 2, 3, 4, 5, 6, 7, 8, 9, 10, 11, 12), MID(H3621, 9, 2)), "yyyy-mm-dd")</f>
        <v>1986-04-18</v>
      </c>
      <c r="G3621" s="1" t="s">
        <v>7402</v>
      </c>
      <c r="H3621" s="1" t="s">
        <v>7401</v>
      </c>
    </row>
    <row r="3622" spans="1:8" hidden="1" x14ac:dyDescent="0.3">
      <c r="A3622" s="1" t="s">
        <v>27</v>
      </c>
      <c r="B3622" s="1" t="str">
        <f t="shared" si="169"/>
        <v>USA</v>
      </c>
      <c r="C3622" s="5" t="str">
        <f t="shared" si="168"/>
        <v>1986</v>
      </c>
      <c r="D3622" s="1" t="str">
        <f t="shared" si="170"/>
        <v xml:space="preserve">Titan 34D </v>
      </c>
      <c r="E3622" s="1" t="s">
        <v>346</v>
      </c>
      <c r="F3622" s="7" t="str">
        <f>TEXT(DATE(MID(H3622, 13, 4), CHOOSE(MATCH( MID(H3622, 5, 3), {"Jan","Feb","Mar","Apr","May","Jun","Jul","Aug","Sep","Oct","Nov","Dec"}, 0), 1, 2, 3, 4, 5, 6, 7, 8, 9, 10, 11, 12), MID(H3622, 9, 2)), "yyyy-mm-dd")</f>
        <v>1986-04-18</v>
      </c>
      <c r="G3622" s="1" t="s">
        <v>7404</v>
      </c>
      <c r="H3622" s="1" t="s">
        <v>7403</v>
      </c>
    </row>
    <row r="3623" spans="1:8" hidden="1" x14ac:dyDescent="0.3">
      <c r="A3623" s="1" t="s">
        <v>3373</v>
      </c>
      <c r="B3623" s="1" t="str">
        <f t="shared" si="169"/>
        <v>Russia</v>
      </c>
      <c r="C3623" s="5" t="str">
        <f t="shared" si="168"/>
        <v>1986</v>
      </c>
      <c r="D3623" s="1" t="str">
        <f t="shared" si="170"/>
        <v xml:space="preserve">Cosmos-3M </v>
      </c>
      <c r="E3623" s="1" t="s">
        <v>346</v>
      </c>
      <c r="F3623" s="7" t="str">
        <f>TEXT(DATE(MID(H3623, 13, 4), CHOOSE(MATCH( MID(H3623, 5, 3), {"Jan","Feb","Mar","Apr","May","Jun","Jul","Aug","Sep","Oct","Nov","Dec"}, 0), 1, 2, 3, 4, 5, 6, 7, 8, 9, 10, 11, 12), MID(H3623, 9, 2)), "yyyy-mm-dd")</f>
        <v>1986-04-17</v>
      </c>
      <c r="G3623" s="1" t="s">
        <v>7406</v>
      </c>
      <c r="H3623" s="1" t="s">
        <v>7405</v>
      </c>
    </row>
    <row r="3624" spans="1:8" hidden="1" x14ac:dyDescent="0.3">
      <c r="A3624" s="1" t="s">
        <v>3038</v>
      </c>
      <c r="B3624" s="1" t="str">
        <f t="shared" si="169"/>
        <v>Russia</v>
      </c>
      <c r="C3624" s="5" t="str">
        <f t="shared" si="168"/>
        <v>1986</v>
      </c>
      <c r="D3624" s="1" t="str">
        <f t="shared" si="170"/>
        <v xml:space="preserve">Soyuz U </v>
      </c>
      <c r="E3624" s="1" t="s">
        <v>346</v>
      </c>
      <c r="F3624" s="7" t="str">
        <f>TEXT(DATE(MID(H3624, 13, 4), CHOOSE(MATCH( MID(H3624, 5, 3), {"Jan","Feb","Mar","Apr","May","Jun","Jul","Aug","Sep","Oct","Nov","Dec"}, 0), 1, 2, 3, 4, 5, 6, 7, 8, 9, 10, 11, 12), MID(H3624, 9, 2)), "yyyy-mm-dd")</f>
        <v>1986-04-15</v>
      </c>
      <c r="G3624" s="1" t="s">
        <v>7408</v>
      </c>
      <c r="H3624" s="1" t="s">
        <v>7407</v>
      </c>
    </row>
    <row r="3625" spans="1:8" hidden="1" x14ac:dyDescent="0.3">
      <c r="A3625" s="1" t="s">
        <v>130</v>
      </c>
      <c r="B3625" s="1" t="str">
        <f t="shared" si="169"/>
        <v>Kazakhstan</v>
      </c>
      <c r="C3625" s="5" t="str">
        <f t="shared" si="168"/>
        <v>1986</v>
      </c>
      <c r="D3625" s="1" t="str">
        <f t="shared" si="170"/>
        <v xml:space="preserve">Soyuz U </v>
      </c>
      <c r="E3625" s="1" t="s">
        <v>346</v>
      </c>
      <c r="F3625" s="7" t="str">
        <f>TEXT(DATE(MID(H3625, 13, 4), CHOOSE(MATCH( MID(H3625, 5, 3), {"Jan","Feb","Mar","Apr","May","Jun","Jul","Aug","Sep","Oct","Nov","Dec"}, 0), 1, 2, 3, 4, 5, 6, 7, 8, 9, 10, 11, 12), MID(H3625, 9, 2)), "yyyy-mm-dd")</f>
        <v>1986-04-09</v>
      </c>
      <c r="G3625" s="1" t="s">
        <v>7410</v>
      </c>
      <c r="H3625" s="1" t="s">
        <v>7409</v>
      </c>
    </row>
    <row r="3626" spans="1:8" hidden="1" x14ac:dyDescent="0.3">
      <c r="A3626" s="1" t="s">
        <v>6272</v>
      </c>
      <c r="B3626" s="1" t="str">
        <f t="shared" si="169"/>
        <v>Kazakhstan</v>
      </c>
      <c r="C3626" s="5" t="str">
        <f t="shared" si="168"/>
        <v>1986</v>
      </c>
      <c r="D3626" s="1" t="str">
        <f t="shared" si="170"/>
        <v xml:space="preserve">Proton-K/Block-DM </v>
      </c>
      <c r="E3626" s="1" t="s">
        <v>346</v>
      </c>
      <c r="F3626" s="7" t="str">
        <f>TEXT(DATE(MID(H3626, 13, 4), CHOOSE(MATCH( MID(H3626, 5, 3), {"Jan","Feb","Mar","Apr","May","Jun","Jul","Aug","Sep","Oct","Nov","Dec"}, 0), 1, 2, 3, 4, 5, 6, 7, 8, 9, 10, 11, 12), MID(H3626, 9, 2)), "yyyy-mm-dd")</f>
        <v>1986-04-04</v>
      </c>
      <c r="G3626" s="1" t="s">
        <v>7412</v>
      </c>
      <c r="H3626" s="1" t="s">
        <v>7411</v>
      </c>
    </row>
    <row r="3627" spans="1:8" hidden="1" x14ac:dyDescent="0.3">
      <c r="A3627" s="1" t="s">
        <v>4338</v>
      </c>
      <c r="B3627" s="1" t="str">
        <f t="shared" si="169"/>
        <v>France</v>
      </c>
      <c r="C3627" s="5" t="str">
        <f t="shared" si="168"/>
        <v>1986</v>
      </c>
      <c r="D3627" s="1" t="str">
        <f t="shared" si="170"/>
        <v xml:space="preserve">Ariane 3 </v>
      </c>
      <c r="E3627" s="1" t="s">
        <v>346</v>
      </c>
      <c r="F3627" s="7" t="str">
        <f>TEXT(DATE(MID(H3627, 13, 4), CHOOSE(MATCH( MID(H3627, 5, 3), {"Jan","Feb","Mar","Apr","May","Jun","Jul","Aug","Sep","Oct","Nov","Dec"}, 0), 1, 2, 3, 4, 5, 6, 7, 8, 9, 10, 11, 12), MID(H3627, 9, 2)), "yyyy-mm-dd")</f>
        <v>1986-03-28</v>
      </c>
      <c r="G3627" s="1" t="s">
        <v>7414</v>
      </c>
      <c r="H3627" s="1" t="s">
        <v>7413</v>
      </c>
    </row>
    <row r="3628" spans="1:8" hidden="1" x14ac:dyDescent="0.3">
      <c r="A3628" s="1" t="s">
        <v>130</v>
      </c>
      <c r="B3628" s="1" t="str">
        <f t="shared" si="169"/>
        <v>Kazakhstan</v>
      </c>
      <c r="C3628" s="5" t="str">
        <f t="shared" si="168"/>
        <v>1986</v>
      </c>
      <c r="D3628" s="1" t="str">
        <f t="shared" si="170"/>
        <v xml:space="preserve">Soyuz U </v>
      </c>
      <c r="E3628" s="1" t="s">
        <v>346</v>
      </c>
      <c r="F3628" s="7" t="str">
        <f>TEXT(DATE(MID(H3628, 13, 4), CHOOSE(MATCH( MID(H3628, 5, 3), {"Jan","Feb","Mar","Apr","May","Jun","Jul","Aug","Sep","Oct","Nov","Dec"}, 0), 1, 2, 3, 4, 5, 6, 7, 8, 9, 10, 11, 12), MID(H3628, 9, 2)), "yyyy-mm-dd")</f>
        <v>1986-03-26</v>
      </c>
      <c r="G3628" s="1" t="s">
        <v>7416</v>
      </c>
      <c r="H3628" s="1" t="s">
        <v>7415</v>
      </c>
    </row>
    <row r="3629" spans="1:8" hidden="1" x14ac:dyDescent="0.3">
      <c r="A3629" s="1" t="s">
        <v>6795</v>
      </c>
      <c r="B3629" s="1" t="str">
        <f t="shared" si="169"/>
        <v>Kazakhstan</v>
      </c>
      <c r="C3629" s="5" t="str">
        <f t="shared" si="168"/>
        <v>1986</v>
      </c>
      <c r="D3629" s="1" t="str">
        <f t="shared" si="170"/>
        <v xml:space="preserve">Tsyklon-2 </v>
      </c>
      <c r="E3629" s="1" t="s">
        <v>346</v>
      </c>
      <c r="F3629" s="7" t="str">
        <f>TEXT(DATE(MID(H3629, 13, 4), CHOOSE(MATCH( MID(H3629, 5, 3), {"Jan","Feb","Mar","Apr","May","Jun","Jul","Aug","Sep","Oct","Nov","Dec"}, 0), 1, 2, 3, 4, 5, 6, 7, 8, 9, 10, 11, 12), MID(H3629, 9, 2)), "yyyy-mm-dd")</f>
        <v>1986-03-25</v>
      </c>
      <c r="G3629" s="1" t="s">
        <v>7418</v>
      </c>
      <c r="H3629" s="1" t="s">
        <v>7417</v>
      </c>
    </row>
    <row r="3630" spans="1:8" hidden="1" x14ac:dyDescent="0.3">
      <c r="A3630" s="1" t="s">
        <v>3926</v>
      </c>
      <c r="B3630" s="1" t="str">
        <f t="shared" si="169"/>
        <v>Kazakhstan</v>
      </c>
      <c r="C3630" s="5" t="str">
        <f t="shared" si="168"/>
        <v>1986</v>
      </c>
      <c r="D3630" s="1" t="str">
        <f t="shared" si="170"/>
        <v xml:space="preserve">Tsyklon-2 </v>
      </c>
      <c r="E3630" s="1" t="s">
        <v>346</v>
      </c>
      <c r="F3630" s="7" t="str">
        <f>TEXT(DATE(MID(H3630, 13, 4), CHOOSE(MATCH( MID(H3630, 5, 3), {"Jan","Feb","Mar","Apr","May","Jun","Jul","Aug","Sep","Oct","Nov","Dec"}, 0), 1, 2, 3, 4, 5, 6, 7, 8, 9, 10, 11, 12), MID(H3630, 9, 2)), "yyyy-mm-dd")</f>
        <v>1986-03-21</v>
      </c>
      <c r="G3630" s="1" t="s">
        <v>7420</v>
      </c>
      <c r="H3630" s="1" t="s">
        <v>7419</v>
      </c>
    </row>
    <row r="3631" spans="1:8" hidden="1" x14ac:dyDescent="0.3">
      <c r="A3631" s="1" t="s">
        <v>1630</v>
      </c>
      <c r="B3631" s="1" t="str">
        <f t="shared" si="169"/>
        <v>Kazakhstan</v>
      </c>
      <c r="C3631" s="5" t="str">
        <f t="shared" si="168"/>
        <v>1986</v>
      </c>
      <c r="D3631" s="1" t="str">
        <f t="shared" si="170"/>
        <v xml:space="preserve">Soyuz U2 </v>
      </c>
      <c r="E3631" s="1" t="s">
        <v>346</v>
      </c>
      <c r="F3631" s="7" t="str">
        <f>TEXT(DATE(MID(H3631, 13, 4), CHOOSE(MATCH( MID(H3631, 5, 3), {"Jan","Feb","Mar","Apr","May","Jun","Jul","Aug","Sep","Oct","Nov","Dec"}, 0), 1, 2, 3, 4, 5, 6, 7, 8, 9, 10, 11, 12), MID(H3631, 9, 2)), "yyyy-mm-dd")</f>
        <v>1986-03-19</v>
      </c>
      <c r="G3631" s="1" t="s">
        <v>7422</v>
      </c>
      <c r="H3631" s="1" t="s">
        <v>7421</v>
      </c>
    </row>
    <row r="3632" spans="1:8" hidden="1" x14ac:dyDescent="0.3">
      <c r="A3632" s="1" t="s">
        <v>1630</v>
      </c>
      <c r="B3632" s="1" t="str">
        <f t="shared" si="169"/>
        <v>Kazakhstan</v>
      </c>
      <c r="C3632" s="5" t="str">
        <f t="shared" si="168"/>
        <v>1986</v>
      </c>
      <c r="D3632" s="1" t="str">
        <f t="shared" si="170"/>
        <v xml:space="preserve">Soyuz U2 </v>
      </c>
      <c r="E3632" s="1" t="s">
        <v>346</v>
      </c>
      <c r="F3632" s="7" t="str">
        <f>TEXT(DATE(MID(H3632, 13, 4), CHOOSE(MATCH( MID(H3632, 5, 3), {"Jan","Feb","Mar","Apr","May","Jun","Jul","Aug","Sep","Oct","Nov","Dec"}, 0), 1, 2, 3, 4, 5, 6, 7, 8, 9, 10, 11, 12), MID(H3632, 9, 2)), "yyyy-mm-dd")</f>
        <v>1986-03-13</v>
      </c>
      <c r="G3632" s="1" t="s">
        <v>7424</v>
      </c>
      <c r="H3632" s="1" t="s">
        <v>7423</v>
      </c>
    </row>
    <row r="3633" spans="1:8" hidden="1" x14ac:dyDescent="0.3">
      <c r="A3633" s="1" t="s">
        <v>6795</v>
      </c>
      <c r="B3633" s="1" t="str">
        <f t="shared" si="169"/>
        <v>Kazakhstan</v>
      </c>
      <c r="C3633" s="5" t="str">
        <f t="shared" si="168"/>
        <v>1986</v>
      </c>
      <c r="D3633" s="1" t="str">
        <f t="shared" si="170"/>
        <v xml:space="preserve">Tsyklon-2 </v>
      </c>
      <c r="E3633" s="1" t="s">
        <v>346</v>
      </c>
      <c r="F3633" s="7" t="str">
        <f>TEXT(DATE(MID(H3633, 13, 4), CHOOSE(MATCH( MID(H3633, 5, 3), {"Jan","Feb","Mar","Apr","May","Jun","Jul","Aug","Sep","Oct","Nov","Dec"}, 0), 1, 2, 3, 4, 5, 6, 7, 8, 9, 10, 11, 12), MID(H3633, 9, 2)), "yyyy-mm-dd")</f>
        <v>1986-02-27</v>
      </c>
      <c r="G3633" s="1" t="s">
        <v>7426</v>
      </c>
      <c r="H3633" s="1" t="s">
        <v>7425</v>
      </c>
    </row>
    <row r="3634" spans="1:8" hidden="1" x14ac:dyDescent="0.3">
      <c r="A3634" s="1" t="s">
        <v>5</v>
      </c>
      <c r="B3634" s="1" t="str">
        <f t="shared" si="169"/>
        <v>Russia</v>
      </c>
      <c r="C3634" s="5" t="str">
        <f t="shared" si="168"/>
        <v>1986</v>
      </c>
      <c r="D3634" s="1" t="str">
        <f t="shared" si="170"/>
        <v xml:space="preserve">Soyuz U </v>
      </c>
      <c r="E3634" s="1" t="s">
        <v>346</v>
      </c>
      <c r="F3634" s="7" t="str">
        <f>TEXT(DATE(MID(H3634, 13, 4), CHOOSE(MATCH( MID(H3634, 5, 3), {"Jan","Feb","Mar","Apr","May","Jun","Jul","Aug","Sep","Oct","Nov","Dec"}, 0), 1, 2, 3, 4, 5, 6, 7, 8, 9, 10, 11, 12), MID(H3634, 9, 2)), "yyyy-mm-dd")</f>
        <v>1986-02-26</v>
      </c>
      <c r="G3634" s="1" t="s">
        <v>7428</v>
      </c>
      <c r="H3634" s="1" t="s">
        <v>7427</v>
      </c>
    </row>
    <row r="3635" spans="1:8" hidden="1" x14ac:dyDescent="0.3">
      <c r="A3635" s="1" t="s">
        <v>6657</v>
      </c>
      <c r="B3635" s="1" t="str">
        <f t="shared" si="169"/>
        <v>France</v>
      </c>
      <c r="C3635" s="5" t="str">
        <f t="shared" si="168"/>
        <v>1986</v>
      </c>
      <c r="D3635" s="1" t="str">
        <f t="shared" si="170"/>
        <v xml:space="preserve">Ariane 1 </v>
      </c>
      <c r="E3635" s="1" t="s">
        <v>346</v>
      </c>
      <c r="F3635" s="7" t="str">
        <f>TEXT(DATE(MID(H3635, 13, 4), CHOOSE(MATCH( MID(H3635, 5, 3), {"Jan","Feb","Mar","Apr","May","Jun","Jul","Aug","Sep","Oct","Nov","Dec"}, 0), 1, 2, 3, 4, 5, 6, 7, 8, 9, 10, 11, 12), MID(H3635, 9, 2)), "yyyy-mm-dd")</f>
        <v>1986-02-22</v>
      </c>
      <c r="G3635" s="1" t="s">
        <v>7430</v>
      </c>
      <c r="H3635" s="1" t="s">
        <v>7429</v>
      </c>
    </row>
    <row r="3636" spans="1:8" hidden="1" x14ac:dyDescent="0.3">
      <c r="A3636" s="1" t="s">
        <v>4483</v>
      </c>
      <c r="B3636" s="1" t="str">
        <f t="shared" si="169"/>
        <v>Russia</v>
      </c>
      <c r="C3636" s="5" t="str">
        <f t="shared" si="168"/>
        <v>1986</v>
      </c>
      <c r="D3636" s="1" t="str">
        <f t="shared" si="170"/>
        <v xml:space="preserve">Tsyklon-3 </v>
      </c>
      <c r="E3636" s="1" t="s">
        <v>346</v>
      </c>
      <c r="F3636" s="7" t="str">
        <f>TEXT(DATE(MID(H3636, 13, 4), CHOOSE(MATCH( MID(H3636, 5, 3), {"Jan","Feb","Mar","Apr","May","Jun","Jul","Aug","Sep","Oct","Nov","Dec"}, 0), 1, 2, 3, 4, 5, 6, 7, 8, 9, 10, 11, 12), MID(H3636, 9, 2)), "yyyy-mm-dd")</f>
        <v>1986-02-19</v>
      </c>
      <c r="G3636" s="1" t="s">
        <v>7432</v>
      </c>
      <c r="H3636" s="1" t="s">
        <v>7431</v>
      </c>
    </row>
    <row r="3637" spans="1:8" hidden="1" x14ac:dyDescent="0.3">
      <c r="A3637" s="1" t="s">
        <v>529</v>
      </c>
      <c r="B3637" s="1" t="str">
        <f t="shared" si="169"/>
        <v>Kazakhstan</v>
      </c>
      <c r="C3637" s="5" t="str">
        <f t="shared" si="168"/>
        <v>1986</v>
      </c>
      <c r="D3637" s="1" t="str">
        <f t="shared" si="170"/>
        <v xml:space="preserve">Proton-K </v>
      </c>
      <c r="E3637" s="1" t="s">
        <v>346</v>
      </c>
      <c r="F3637" s="7" t="str">
        <f>TEXT(DATE(MID(H3637, 13, 4), CHOOSE(MATCH( MID(H3637, 5, 3), {"Jan","Feb","Mar","Apr","May","Jun","Jul","Aug","Sep","Oct","Nov","Dec"}, 0), 1, 2, 3, 4, 5, 6, 7, 8, 9, 10, 11, 12), MID(H3637, 9, 2)), "yyyy-mm-dd")</f>
        <v>1986-02-19</v>
      </c>
      <c r="G3637" s="1" t="s">
        <v>7434</v>
      </c>
      <c r="H3637" s="1" t="s">
        <v>7433</v>
      </c>
    </row>
    <row r="3638" spans="1:8" hidden="1" x14ac:dyDescent="0.3">
      <c r="A3638" s="1" t="s">
        <v>61</v>
      </c>
      <c r="B3638" s="1" t="str">
        <f t="shared" si="169"/>
        <v>Japan</v>
      </c>
      <c r="C3638" s="5" t="str">
        <f t="shared" si="168"/>
        <v>1986</v>
      </c>
      <c r="D3638" s="1" t="str">
        <f t="shared" si="170"/>
        <v xml:space="preserve">N-II Star-37E </v>
      </c>
      <c r="E3638" s="1" t="s">
        <v>346</v>
      </c>
      <c r="F3638" s="7" t="str">
        <f>TEXT(DATE(MID(H3638, 13, 4), CHOOSE(MATCH( MID(H3638, 5, 3), {"Jan","Feb","Mar","Apr","May","Jun","Jul","Aug","Sep","Oct","Nov","Dec"}, 0), 1, 2, 3, 4, 5, 6, 7, 8, 9, 10, 11, 12), MID(H3638, 9, 2)), "yyyy-mm-dd")</f>
        <v>1986-02-12</v>
      </c>
      <c r="G3638" s="1" t="s">
        <v>7436</v>
      </c>
      <c r="H3638" s="1" t="s">
        <v>7435</v>
      </c>
    </row>
    <row r="3639" spans="1:8" hidden="1" x14ac:dyDescent="0.3">
      <c r="A3639" s="1" t="s">
        <v>3566</v>
      </c>
      <c r="B3639" s="1" t="str">
        <f t="shared" si="169"/>
        <v>Russia</v>
      </c>
      <c r="C3639" s="5" t="str">
        <f t="shared" si="168"/>
        <v>1986</v>
      </c>
      <c r="D3639" s="1" t="str">
        <f t="shared" si="170"/>
        <v xml:space="preserve">Tsyklon-3 </v>
      </c>
      <c r="E3639" s="1" t="s">
        <v>346</v>
      </c>
      <c r="F3639" s="7" t="str">
        <f>TEXT(DATE(MID(H3639, 13, 4), CHOOSE(MATCH( MID(H3639, 5, 3), {"Jan","Feb","Mar","Apr","May","Jun","Jul","Aug","Sep","Oct","Nov","Dec"}, 0), 1, 2, 3, 4, 5, 6, 7, 8, 9, 10, 11, 12), MID(H3639, 9, 2)), "yyyy-mm-dd")</f>
        <v>1986-02-11</v>
      </c>
      <c r="G3639" s="1" t="s">
        <v>7438</v>
      </c>
      <c r="H3639" s="1" t="s">
        <v>7437</v>
      </c>
    </row>
    <row r="3640" spans="1:8" hidden="1" x14ac:dyDescent="0.3">
      <c r="A3640" s="1" t="s">
        <v>671</v>
      </c>
      <c r="B3640" s="1" t="str">
        <f t="shared" si="169"/>
        <v>USA</v>
      </c>
      <c r="C3640" s="5" t="str">
        <f t="shared" si="168"/>
        <v>1986</v>
      </c>
      <c r="D3640" s="1" t="str">
        <f t="shared" si="170"/>
        <v xml:space="preserve">Atlas-H MSD </v>
      </c>
      <c r="E3640" s="1" t="s">
        <v>346</v>
      </c>
      <c r="F3640" s="7" t="str">
        <f>TEXT(DATE(MID(H3640, 13, 4), CHOOSE(MATCH( MID(H3640, 5, 3), {"Jan","Feb","Mar","Apr","May","Jun","Jul","Aug","Sep","Oct","Nov","Dec"}, 0), 1, 2, 3, 4, 5, 6, 7, 8, 9, 10, 11, 12), MID(H3640, 9, 2)), "yyyy-mm-dd")</f>
        <v>1986-02-09</v>
      </c>
      <c r="G3640" s="1" t="s">
        <v>7440</v>
      </c>
      <c r="H3640" s="1" t="s">
        <v>7439</v>
      </c>
    </row>
    <row r="3641" spans="1:8" hidden="1" x14ac:dyDescent="0.3">
      <c r="A3641" s="1" t="s">
        <v>1630</v>
      </c>
      <c r="B3641" s="1" t="str">
        <f t="shared" si="169"/>
        <v>Kazakhstan</v>
      </c>
      <c r="C3641" s="5" t="str">
        <f t="shared" si="168"/>
        <v>1986</v>
      </c>
      <c r="D3641" s="1" t="str">
        <f t="shared" si="170"/>
        <v xml:space="preserve">Soyuz U </v>
      </c>
      <c r="E3641" s="1" t="s">
        <v>346</v>
      </c>
      <c r="F3641" s="7" t="str">
        <f>TEXT(DATE(MID(H3641, 13, 4), CHOOSE(MATCH( MID(H3641, 5, 3), {"Jan","Feb","Mar","Apr","May","Jun","Jul","Aug","Sep","Oct","Nov","Dec"}, 0), 1, 2, 3, 4, 5, 6, 7, 8, 9, 10, 11, 12), MID(H3641, 9, 2)), "yyyy-mm-dd")</f>
        <v>1986-02-07</v>
      </c>
      <c r="G3641" s="1" t="s">
        <v>7442</v>
      </c>
      <c r="H3641" s="1" t="s">
        <v>7441</v>
      </c>
    </row>
    <row r="3642" spans="1:8" hidden="1" x14ac:dyDescent="0.3">
      <c r="A3642" s="1" t="s">
        <v>6615</v>
      </c>
      <c r="B3642" s="1" t="str">
        <f t="shared" si="169"/>
        <v>Russia</v>
      </c>
      <c r="C3642" s="5" t="str">
        <f t="shared" si="168"/>
        <v>1986</v>
      </c>
      <c r="D3642" s="1" t="str">
        <f t="shared" si="170"/>
        <v xml:space="preserve">Soyuz U </v>
      </c>
      <c r="E3642" s="1" t="s">
        <v>346</v>
      </c>
      <c r="F3642" s="7" t="str">
        <f>TEXT(DATE(MID(H3642, 13, 4), CHOOSE(MATCH( MID(H3642, 5, 3), {"Jan","Feb","Mar","Apr","May","Jun","Jul","Aug","Sep","Oct","Nov","Dec"}, 0), 1, 2, 3, 4, 5, 6, 7, 8, 9, 10, 11, 12), MID(H3642, 9, 2)), "yyyy-mm-dd")</f>
        <v>1986-02-04</v>
      </c>
      <c r="G3642" s="1" t="s">
        <v>7444</v>
      </c>
      <c r="H3642" s="1" t="s">
        <v>7443</v>
      </c>
    </row>
    <row r="3643" spans="1:8" hidden="1" x14ac:dyDescent="0.3">
      <c r="A3643" s="1" t="s">
        <v>3038</v>
      </c>
      <c r="B3643" s="1" t="str">
        <f t="shared" si="169"/>
        <v>Russia</v>
      </c>
      <c r="C3643" s="5" t="str">
        <f t="shared" si="168"/>
        <v>1986</v>
      </c>
      <c r="D3643" s="1" t="str">
        <f t="shared" si="170"/>
        <v xml:space="preserve">Molniya-M /Block 2BL </v>
      </c>
      <c r="E3643" s="1" t="s">
        <v>346</v>
      </c>
      <c r="F3643" s="7" t="str">
        <f>TEXT(DATE(MID(H3643, 13, 4), CHOOSE(MATCH( MID(H3643, 5, 3), {"Jan","Feb","Mar","Apr","May","Jun","Jul","Aug","Sep","Oct","Nov","Dec"}, 0), 1, 2, 3, 4, 5, 6, 7, 8, 9, 10, 11, 12), MID(H3643, 9, 2)), "yyyy-mm-dd")</f>
        <v>1986-02-01</v>
      </c>
      <c r="G3643" s="1" t="s">
        <v>7446</v>
      </c>
      <c r="H3643" s="1" t="s">
        <v>7445</v>
      </c>
    </row>
    <row r="3644" spans="1:8" hidden="1" x14ac:dyDescent="0.3">
      <c r="A3644" s="1" t="s">
        <v>18</v>
      </c>
      <c r="B3644" s="1" t="str">
        <f t="shared" si="169"/>
        <v>China</v>
      </c>
      <c r="C3644" s="5" t="str">
        <f t="shared" si="168"/>
        <v>1986</v>
      </c>
      <c r="D3644" s="1" t="str">
        <f t="shared" si="170"/>
        <v xml:space="preserve">Long March 3 </v>
      </c>
      <c r="E3644" s="1" t="s">
        <v>346</v>
      </c>
      <c r="F3644" s="7" t="str">
        <f>TEXT(DATE(MID(H3644, 13, 4), CHOOSE(MATCH( MID(H3644, 5, 3), {"Jan","Feb","Mar","Apr","May","Jun","Jul","Aug","Sep","Oct","Nov","Dec"}, 0), 1, 2, 3, 4, 5, 6, 7, 8, 9, 10, 11, 12), MID(H3644, 9, 2)), "yyyy-mm-dd")</f>
        <v>1986-02-01</v>
      </c>
      <c r="G3644" s="1" t="s">
        <v>7448</v>
      </c>
      <c r="H3644" s="1" t="s">
        <v>7447</v>
      </c>
    </row>
    <row r="3645" spans="1:8" hidden="1" x14ac:dyDescent="0.3">
      <c r="A3645" s="1" t="s">
        <v>658</v>
      </c>
      <c r="B3645" s="1" t="str">
        <f t="shared" si="169"/>
        <v>USA</v>
      </c>
      <c r="C3645" s="5" t="str">
        <f t="shared" si="168"/>
        <v>1986</v>
      </c>
      <c r="D3645" s="1" t="str">
        <f t="shared" si="170"/>
        <v xml:space="preserve">Space Shuttle Challenger </v>
      </c>
      <c r="E3645" s="1" t="s">
        <v>346</v>
      </c>
      <c r="F3645" s="7" t="str">
        <f>TEXT(DATE(MID(H3645, 13, 4), CHOOSE(MATCH( MID(H3645, 5, 3), {"Jan","Feb","Mar","Apr","May","Jun","Jul","Aug","Sep","Oct","Nov","Dec"}, 0), 1, 2, 3, 4, 5, 6, 7, 8, 9, 10, 11, 12), MID(H3645, 9, 2)), "yyyy-mm-dd")</f>
        <v>1986-01-28</v>
      </c>
      <c r="G3645" s="1" t="s">
        <v>7450</v>
      </c>
      <c r="H3645" s="1" t="s">
        <v>7449</v>
      </c>
    </row>
    <row r="3646" spans="1:8" hidden="1" x14ac:dyDescent="0.3">
      <c r="A3646" s="1" t="s">
        <v>1630</v>
      </c>
      <c r="B3646" s="1" t="str">
        <f t="shared" si="169"/>
        <v>Kazakhstan</v>
      </c>
      <c r="C3646" s="5" t="str">
        <f t="shared" si="168"/>
        <v>1986</v>
      </c>
      <c r="D3646" s="1" t="str">
        <f t="shared" si="170"/>
        <v xml:space="preserve">Soyuz U </v>
      </c>
      <c r="E3646" s="1" t="s">
        <v>346</v>
      </c>
      <c r="F3646" s="7" t="str">
        <f>TEXT(DATE(MID(H3646, 13, 4), CHOOSE(MATCH( MID(H3646, 5, 3), {"Jan","Feb","Mar","Apr","May","Jun","Jul","Aug","Sep","Oct","Nov","Dec"}, 0), 1, 2, 3, 4, 5, 6, 7, 8, 9, 10, 11, 12), MID(H3646, 9, 2)), "yyyy-mm-dd")</f>
        <v>1986-01-28</v>
      </c>
      <c r="G3646" s="1" t="s">
        <v>7452</v>
      </c>
      <c r="H3646" s="1" t="s">
        <v>7451</v>
      </c>
    </row>
    <row r="3647" spans="1:8" hidden="1" x14ac:dyDescent="0.3">
      <c r="A3647" s="1" t="s">
        <v>3373</v>
      </c>
      <c r="B3647" s="1" t="str">
        <f t="shared" si="169"/>
        <v>Russia</v>
      </c>
      <c r="C3647" s="5" t="str">
        <f t="shared" si="168"/>
        <v>1986</v>
      </c>
      <c r="D3647" s="1" t="str">
        <f t="shared" si="170"/>
        <v xml:space="preserve">Cosmos-3M </v>
      </c>
      <c r="E3647" s="1" t="s">
        <v>346</v>
      </c>
      <c r="F3647" s="7" t="str">
        <f>TEXT(DATE(MID(H3647, 13, 4), CHOOSE(MATCH( MID(H3647, 5, 3), {"Jan","Feb","Mar","Apr","May","Jun","Jul","Aug","Sep","Oct","Nov","Dec"}, 0), 1, 2, 3, 4, 5, 6, 7, 8, 9, 10, 11, 12), MID(H3647, 9, 2)), "yyyy-mm-dd")</f>
        <v>1986-01-23</v>
      </c>
      <c r="G3647" s="1" t="s">
        <v>7454</v>
      </c>
      <c r="H3647" s="1" t="s">
        <v>7453</v>
      </c>
    </row>
    <row r="3648" spans="1:8" hidden="1" x14ac:dyDescent="0.3">
      <c r="A3648" s="1" t="s">
        <v>6272</v>
      </c>
      <c r="B3648" s="1" t="str">
        <f t="shared" si="169"/>
        <v>Kazakhstan</v>
      </c>
      <c r="C3648" s="5" t="str">
        <f t="shared" si="168"/>
        <v>1986</v>
      </c>
      <c r="D3648" s="1" t="str">
        <f t="shared" si="170"/>
        <v xml:space="preserve">Proton-K/Block-DM </v>
      </c>
      <c r="E3648" s="1" t="s">
        <v>346</v>
      </c>
      <c r="F3648" s="7" t="str">
        <f>TEXT(DATE(MID(H3648, 13, 4), CHOOSE(MATCH( MID(H3648, 5, 3), {"Jan","Feb","Mar","Apr","May","Jun","Jul","Aug","Sep","Oct","Nov","Dec"}, 0), 1, 2, 3, 4, 5, 6, 7, 8, 9, 10, 11, 12), MID(H3648, 9, 2)), "yyyy-mm-dd")</f>
        <v>1986-01-17</v>
      </c>
      <c r="G3648" s="1" t="s">
        <v>7456</v>
      </c>
      <c r="H3648" s="1" t="s">
        <v>7455</v>
      </c>
    </row>
    <row r="3649" spans="1:8" hidden="1" x14ac:dyDescent="0.3">
      <c r="A3649" s="1" t="s">
        <v>4483</v>
      </c>
      <c r="B3649" s="1" t="str">
        <f t="shared" si="169"/>
        <v>Russia</v>
      </c>
      <c r="C3649" s="5" t="str">
        <f t="shared" si="168"/>
        <v>1986</v>
      </c>
      <c r="D3649" s="1" t="str">
        <f t="shared" si="170"/>
        <v xml:space="preserve">Tsyklon-3 </v>
      </c>
      <c r="E3649" s="1" t="s">
        <v>346</v>
      </c>
      <c r="F3649" s="7" t="str">
        <f>TEXT(DATE(MID(H3649, 13, 4), CHOOSE(MATCH( MID(H3649, 5, 3), {"Jan","Feb","Mar","Apr","May","Jun","Jul","Aug","Sep","Oct","Nov","Dec"}, 0), 1, 2, 3, 4, 5, 6, 7, 8, 9, 10, 11, 12), MID(H3649, 9, 2)), "yyyy-mm-dd")</f>
        <v>1986-01-17</v>
      </c>
      <c r="G3649" s="1" t="s">
        <v>7458</v>
      </c>
      <c r="H3649" s="1" t="s">
        <v>7457</v>
      </c>
    </row>
    <row r="3650" spans="1:8" hidden="1" x14ac:dyDescent="0.3">
      <c r="A3650" s="1" t="s">
        <v>3373</v>
      </c>
      <c r="B3650" s="1" t="str">
        <f t="shared" si="169"/>
        <v>Russia</v>
      </c>
      <c r="C3650" s="5" t="str">
        <f t="shared" ref="C3650:C3713" si="171">TEXT(F3650, "yyyy")</f>
        <v>1986</v>
      </c>
      <c r="D3650" s="1" t="str">
        <f t="shared" si="170"/>
        <v xml:space="preserve">Cosmos-3M </v>
      </c>
      <c r="E3650" s="1" t="s">
        <v>346</v>
      </c>
      <c r="F3650" s="7" t="str">
        <f>TEXT(DATE(MID(H3650, 13, 4), CHOOSE(MATCH( MID(H3650, 5, 3), {"Jan","Feb","Mar","Apr","May","Jun","Jul","Aug","Sep","Oct","Nov","Dec"}, 0), 1, 2, 3, 4, 5, 6, 7, 8, 9, 10, 11, 12), MID(H3650, 9, 2)), "yyyy-mm-dd")</f>
        <v>1986-01-16</v>
      </c>
      <c r="G3650" s="1" t="s">
        <v>7460</v>
      </c>
      <c r="H3650" s="1" t="s">
        <v>7459</v>
      </c>
    </row>
    <row r="3651" spans="1:8" hidden="1" x14ac:dyDescent="0.3">
      <c r="A3651" s="1" t="s">
        <v>6615</v>
      </c>
      <c r="B3651" s="1" t="str">
        <f t="shared" ref="B3651:B3714" si="172">TRIM(MID(A3651, FIND("|", SUBSTITUTE(A3651, ",", "|", LEN(A3651) - LEN(SUBSTITUTE(A3651,",", "" )))) + 1, LEN(A3651)))</f>
        <v>Russia</v>
      </c>
      <c r="C3651" s="5" t="str">
        <f t="shared" si="171"/>
        <v>1986</v>
      </c>
      <c r="D3651" s="1" t="str">
        <f t="shared" ref="D3651:D3714" si="173">LEFT(G3651, FIND("|", G3651) - 1)</f>
        <v xml:space="preserve">Soyuz U </v>
      </c>
      <c r="E3651" s="1" t="s">
        <v>346</v>
      </c>
      <c r="F3651" s="7" t="str">
        <f>TEXT(DATE(MID(H3651, 13, 4), CHOOSE(MATCH( MID(H3651, 5, 3), {"Jan","Feb","Mar","Apr","May","Jun","Jul","Aug","Sep","Oct","Nov","Dec"}, 0), 1, 2, 3, 4, 5, 6, 7, 8, 9, 10, 11, 12), MID(H3651, 9, 2)), "yyyy-mm-dd")</f>
        <v>1986-01-15</v>
      </c>
      <c r="G3651" s="1" t="s">
        <v>7462</v>
      </c>
      <c r="H3651" s="1" t="s">
        <v>7461</v>
      </c>
    </row>
    <row r="3652" spans="1:8" hidden="1" x14ac:dyDescent="0.3">
      <c r="A3652" s="1" t="s">
        <v>30</v>
      </c>
      <c r="B3652" s="1" t="str">
        <f t="shared" si="172"/>
        <v>USA</v>
      </c>
      <c r="C3652" s="5" t="str">
        <f t="shared" si="171"/>
        <v>1986</v>
      </c>
      <c r="D3652" s="1" t="str">
        <f t="shared" si="173"/>
        <v xml:space="preserve">Space Shuttle Columbia </v>
      </c>
      <c r="E3652" s="1" t="s">
        <v>346</v>
      </c>
      <c r="F3652" s="7" t="str">
        <f>TEXT(DATE(MID(H3652, 13, 4), CHOOSE(MATCH( MID(H3652, 5, 3), {"Jan","Feb","Mar","Apr","May","Jun","Jul","Aug","Sep","Oct","Nov","Dec"}, 0), 1, 2, 3, 4, 5, 6, 7, 8, 9, 10, 11, 12), MID(H3652, 9, 2)), "yyyy-mm-dd")</f>
        <v>1986-01-12</v>
      </c>
      <c r="G3652" s="1" t="s">
        <v>7464</v>
      </c>
      <c r="H3652" s="1" t="s">
        <v>7463</v>
      </c>
    </row>
    <row r="3653" spans="1:8" hidden="1" x14ac:dyDescent="0.3">
      <c r="A3653" s="1" t="s">
        <v>6482</v>
      </c>
      <c r="B3653" s="1" t="str">
        <f t="shared" si="172"/>
        <v>Russia</v>
      </c>
      <c r="C3653" s="5" t="str">
        <f t="shared" si="171"/>
        <v>1986</v>
      </c>
      <c r="D3653" s="1" t="str">
        <f t="shared" si="173"/>
        <v xml:space="preserve">Cosmos-3M </v>
      </c>
      <c r="E3653" s="1" t="s">
        <v>346</v>
      </c>
      <c r="F3653" s="7" t="str">
        <f>TEXT(DATE(MID(H3653, 13, 4), CHOOSE(MATCH( MID(H3653, 5, 3), {"Jan","Feb","Mar","Apr","May","Jun","Jul","Aug","Sep","Oct","Nov","Dec"}, 0), 1, 2, 3, 4, 5, 6, 7, 8, 9, 10, 11, 12), MID(H3653, 9, 2)), "yyyy-mm-dd")</f>
        <v>1986-01-09</v>
      </c>
      <c r="G3653" s="1" t="s">
        <v>7466</v>
      </c>
      <c r="H3653" s="1" t="s">
        <v>7465</v>
      </c>
    </row>
    <row r="3654" spans="1:8" hidden="1" x14ac:dyDescent="0.3">
      <c r="A3654" s="1" t="s">
        <v>5</v>
      </c>
      <c r="B3654" s="1" t="str">
        <f t="shared" si="172"/>
        <v>Russia</v>
      </c>
      <c r="C3654" s="5" t="str">
        <f t="shared" si="171"/>
        <v>1986</v>
      </c>
      <c r="D3654" s="1" t="str">
        <f t="shared" si="173"/>
        <v xml:space="preserve">Soyuz U </v>
      </c>
      <c r="E3654" s="1" t="s">
        <v>346</v>
      </c>
      <c r="F3654" s="7" t="str">
        <f>TEXT(DATE(MID(H3654, 13, 4), CHOOSE(MATCH( MID(H3654, 5, 3), {"Jan","Feb","Mar","Apr","May","Jun","Jul","Aug","Sep","Oct","Nov","Dec"}, 0), 1, 2, 3, 4, 5, 6, 7, 8, 9, 10, 11, 12), MID(H3654, 9, 2)), "yyyy-mm-dd")</f>
        <v>1986-01-08</v>
      </c>
      <c r="G3654" s="1" t="s">
        <v>7468</v>
      </c>
      <c r="H3654" s="1" t="s">
        <v>7467</v>
      </c>
    </row>
    <row r="3655" spans="1:8" hidden="1" x14ac:dyDescent="0.3">
      <c r="A3655" s="1" t="s">
        <v>2022</v>
      </c>
      <c r="B3655" s="1" t="str">
        <f t="shared" si="172"/>
        <v>Kazakhstan</v>
      </c>
      <c r="C3655" s="5" t="str">
        <f t="shared" si="171"/>
        <v>1985</v>
      </c>
      <c r="D3655" s="1" t="str">
        <f t="shared" si="173"/>
        <v xml:space="preserve">Zenit-2 </v>
      </c>
      <c r="E3655" s="1" t="s">
        <v>346</v>
      </c>
      <c r="F3655" s="7" t="str">
        <f>TEXT(DATE(MID(H3655, 13, 4), CHOOSE(MATCH( MID(H3655, 5, 3), {"Jan","Feb","Mar","Apr","May","Jun","Jul","Aug","Sep","Oct","Nov","Dec"}, 0), 1, 2, 3, 4, 5, 6, 7, 8, 9, 10, 11, 12), MID(H3655, 9, 2)), "yyyy-mm-dd")</f>
        <v>1985-12-28</v>
      </c>
      <c r="G3655" s="1" t="s">
        <v>7470</v>
      </c>
      <c r="H3655" s="1" t="s">
        <v>7469</v>
      </c>
    </row>
    <row r="3656" spans="1:8" hidden="1" x14ac:dyDescent="0.3">
      <c r="A3656" s="1" t="s">
        <v>6615</v>
      </c>
      <c r="B3656" s="1" t="str">
        <f t="shared" si="172"/>
        <v>Russia</v>
      </c>
      <c r="C3656" s="5" t="str">
        <f t="shared" si="171"/>
        <v>1985</v>
      </c>
      <c r="D3656" s="1" t="str">
        <f t="shared" si="173"/>
        <v xml:space="preserve">Soyuz U </v>
      </c>
      <c r="E3656" s="1" t="s">
        <v>346</v>
      </c>
      <c r="F3656" s="7" t="str">
        <f>TEXT(DATE(MID(H3656, 13, 4), CHOOSE(MATCH( MID(H3656, 5, 3), {"Jan","Feb","Mar","Apr","May","Jun","Jul","Aug","Sep","Oct","Nov","Dec"}, 0), 1, 2, 3, 4, 5, 6, 7, 8, 9, 10, 11, 12), MID(H3656, 9, 2)), "yyyy-mm-dd")</f>
        <v>1985-12-27</v>
      </c>
      <c r="G3656" s="1" t="s">
        <v>7472</v>
      </c>
      <c r="H3656" s="1" t="s">
        <v>7471</v>
      </c>
    </row>
    <row r="3657" spans="1:8" hidden="1" x14ac:dyDescent="0.3">
      <c r="A3657" s="1" t="s">
        <v>4483</v>
      </c>
      <c r="B3657" s="1" t="str">
        <f t="shared" si="172"/>
        <v>Russia</v>
      </c>
      <c r="C3657" s="5" t="str">
        <f t="shared" si="171"/>
        <v>1985</v>
      </c>
      <c r="D3657" s="1" t="str">
        <f t="shared" si="173"/>
        <v xml:space="preserve">Tsyklon-3 </v>
      </c>
      <c r="E3657" s="1" t="s">
        <v>346</v>
      </c>
      <c r="F3657" s="7" t="str">
        <f>TEXT(DATE(MID(H3657, 13, 4), CHOOSE(MATCH( MID(H3657, 5, 3), {"Jan","Feb","Mar","Apr","May","Jun","Jul","Aug","Sep","Oct","Nov","Dec"}, 0), 1, 2, 3, 4, 5, 6, 7, 8, 9, 10, 11, 12), MID(H3657, 9, 2)), "yyyy-mm-dd")</f>
        <v>1985-12-26</v>
      </c>
      <c r="G3657" s="1" t="s">
        <v>7474</v>
      </c>
      <c r="H3657" s="1" t="s">
        <v>7473</v>
      </c>
    </row>
    <row r="3658" spans="1:8" hidden="1" x14ac:dyDescent="0.3">
      <c r="A3658" s="1" t="s">
        <v>529</v>
      </c>
      <c r="B3658" s="1" t="str">
        <f t="shared" si="172"/>
        <v>Kazakhstan</v>
      </c>
      <c r="C3658" s="5" t="str">
        <f t="shared" si="171"/>
        <v>1985</v>
      </c>
      <c r="D3658" s="1" t="str">
        <f t="shared" si="173"/>
        <v xml:space="preserve">Proton K/Block-DM-2 </v>
      </c>
      <c r="E3658" s="1" t="s">
        <v>346</v>
      </c>
      <c r="F3658" s="7" t="str">
        <f>TEXT(DATE(MID(H3658, 13, 4), CHOOSE(MATCH( MID(H3658, 5, 3), {"Jan","Feb","Mar","Apr","May","Jun","Jul","Aug","Sep","Oct","Nov","Dec"}, 0), 1, 2, 3, 4, 5, 6, 7, 8, 9, 10, 11, 12), MID(H3658, 9, 2)), "yyyy-mm-dd")</f>
        <v>1985-12-24</v>
      </c>
      <c r="G3658" s="1" t="s">
        <v>7476</v>
      </c>
      <c r="H3658" s="1" t="s">
        <v>7475</v>
      </c>
    </row>
    <row r="3659" spans="1:8" hidden="1" x14ac:dyDescent="0.3">
      <c r="A3659" s="1" t="s">
        <v>5</v>
      </c>
      <c r="B3659" s="1" t="str">
        <f t="shared" si="172"/>
        <v>Russia</v>
      </c>
      <c r="C3659" s="5" t="str">
        <f t="shared" si="171"/>
        <v>1985</v>
      </c>
      <c r="D3659" s="1" t="str">
        <f t="shared" si="173"/>
        <v xml:space="preserve">Molniya-M /Block ML </v>
      </c>
      <c r="E3659" s="1" t="s">
        <v>346</v>
      </c>
      <c r="F3659" s="7" t="str">
        <f>TEXT(DATE(MID(H3659, 13, 4), CHOOSE(MATCH( MID(H3659, 5, 3), {"Jan","Feb","Mar","Apr","May","Jun","Jul","Aug","Sep","Oct","Nov","Dec"}, 0), 1, 2, 3, 4, 5, 6, 7, 8, 9, 10, 11, 12), MID(H3659, 9, 2)), "yyyy-mm-dd")</f>
        <v>1985-12-24</v>
      </c>
      <c r="G3659" s="1" t="s">
        <v>7478</v>
      </c>
      <c r="H3659" s="1" t="s">
        <v>7477</v>
      </c>
    </row>
    <row r="3660" spans="1:8" hidden="1" x14ac:dyDescent="0.3">
      <c r="A3660" s="1" t="s">
        <v>3373</v>
      </c>
      <c r="B3660" s="1" t="str">
        <f t="shared" si="172"/>
        <v>Russia</v>
      </c>
      <c r="C3660" s="5" t="str">
        <f t="shared" si="171"/>
        <v>1985</v>
      </c>
      <c r="D3660" s="1" t="str">
        <f t="shared" si="173"/>
        <v xml:space="preserve">Cosmos-3M </v>
      </c>
      <c r="E3660" s="1" t="s">
        <v>346</v>
      </c>
      <c r="F3660" s="7" t="str">
        <f>TEXT(DATE(MID(H3660, 13, 4), CHOOSE(MATCH( MID(H3660, 5, 3), {"Jan","Feb","Mar","Apr","May","Jun","Jul","Aug","Sep","Oct","Nov","Dec"}, 0), 1, 2, 3, 4, 5, 6, 7, 8, 9, 10, 11, 12), MID(H3660, 9, 2)), "yyyy-mm-dd")</f>
        <v>1985-12-19</v>
      </c>
      <c r="G3660" s="1" t="s">
        <v>7480</v>
      </c>
      <c r="H3660" s="1" t="s">
        <v>7479</v>
      </c>
    </row>
    <row r="3661" spans="1:8" hidden="1" x14ac:dyDescent="0.3">
      <c r="A3661" s="1" t="s">
        <v>5</v>
      </c>
      <c r="B3661" s="1" t="str">
        <f t="shared" si="172"/>
        <v>Russia</v>
      </c>
      <c r="C3661" s="5" t="str">
        <f t="shared" si="171"/>
        <v>1985</v>
      </c>
      <c r="D3661" s="1" t="str">
        <f t="shared" si="173"/>
        <v xml:space="preserve">Soyuz U </v>
      </c>
      <c r="E3661" s="1" t="s">
        <v>346</v>
      </c>
      <c r="F3661" s="7" t="str">
        <f>TEXT(DATE(MID(H3661, 13, 4), CHOOSE(MATCH( MID(H3661, 5, 3), {"Jan","Feb","Mar","Apr","May","Jun","Jul","Aug","Sep","Oct","Nov","Dec"}, 0), 1, 2, 3, 4, 5, 6, 7, 8, 9, 10, 11, 12), MID(H3661, 9, 2)), "yyyy-mm-dd")</f>
        <v>1985-12-13</v>
      </c>
      <c r="G3661" s="1" t="s">
        <v>7482</v>
      </c>
      <c r="H3661" s="1" t="s">
        <v>7481</v>
      </c>
    </row>
    <row r="3662" spans="1:8" hidden="1" x14ac:dyDescent="0.3">
      <c r="A3662" s="1" t="s">
        <v>5723</v>
      </c>
      <c r="B3662" s="1" t="str">
        <f t="shared" si="172"/>
        <v>USA</v>
      </c>
      <c r="C3662" s="5" t="str">
        <f t="shared" si="171"/>
        <v>1985</v>
      </c>
      <c r="D3662" s="1" t="str">
        <f t="shared" si="173"/>
        <v xml:space="preserve">Scout G1 </v>
      </c>
      <c r="E3662" s="1" t="s">
        <v>346</v>
      </c>
      <c r="F3662" s="7" t="str">
        <f>TEXT(DATE(MID(H3662, 13, 4), CHOOSE(MATCH( MID(H3662, 5, 3), {"Jan","Feb","Mar","Apr","May","Jun","Jul","Aug","Sep","Oct","Nov","Dec"}, 0), 1, 2, 3, 4, 5, 6, 7, 8, 9, 10, 11, 12), MID(H3662, 9, 2)), "yyyy-mm-dd")</f>
        <v>1985-12-13</v>
      </c>
      <c r="G3662" s="1" t="s">
        <v>7484</v>
      </c>
      <c r="H3662" s="1" t="s">
        <v>7483</v>
      </c>
    </row>
    <row r="3663" spans="1:8" hidden="1" x14ac:dyDescent="0.3">
      <c r="A3663" s="1" t="s">
        <v>4483</v>
      </c>
      <c r="B3663" s="1" t="str">
        <f t="shared" si="172"/>
        <v>Russia</v>
      </c>
      <c r="C3663" s="5" t="str">
        <f t="shared" si="171"/>
        <v>1985</v>
      </c>
      <c r="D3663" s="1" t="str">
        <f t="shared" si="173"/>
        <v xml:space="preserve">Tsyklon-3 </v>
      </c>
      <c r="E3663" s="1" t="s">
        <v>346</v>
      </c>
      <c r="F3663" s="7" t="str">
        <f>TEXT(DATE(MID(H3663, 13, 4), CHOOSE(MATCH( MID(H3663, 5, 3), {"Jan","Feb","Mar","Apr","May","Jun","Jul","Aug","Sep","Oct","Nov","Dec"}, 0), 1, 2, 3, 4, 5, 6, 7, 8, 9, 10, 11, 12), MID(H3663, 9, 2)), "yyyy-mm-dd")</f>
        <v>1985-12-12</v>
      </c>
      <c r="G3663" s="1" t="s">
        <v>7486</v>
      </c>
      <c r="H3663" s="1" t="s">
        <v>7485</v>
      </c>
    </row>
    <row r="3664" spans="1:8" hidden="1" x14ac:dyDescent="0.3">
      <c r="A3664" s="1" t="s">
        <v>3038</v>
      </c>
      <c r="B3664" s="1" t="str">
        <f t="shared" si="172"/>
        <v>Russia</v>
      </c>
      <c r="C3664" s="5" t="str">
        <f t="shared" si="171"/>
        <v>1985</v>
      </c>
      <c r="D3664" s="1" t="str">
        <f t="shared" si="173"/>
        <v xml:space="preserve">Soyuz U </v>
      </c>
      <c r="E3664" s="1" t="s">
        <v>346</v>
      </c>
      <c r="F3664" s="7" t="str">
        <f>TEXT(DATE(MID(H3664, 13, 4), CHOOSE(MATCH( MID(H3664, 5, 3), {"Jan","Feb","Mar","Apr","May","Jun","Jul","Aug","Sep","Oct","Nov","Dec"}, 0), 1, 2, 3, 4, 5, 6, 7, 8, 9, 10, 11, 12), MID(H3664, 9, 2)), "yyyy-mm-dd")</f>
        <v>1985-12-11</v>
      </c>
      <c r="G3664" s="1" t="s">
        <v>7488</v>
      </c>
      <c r="H3664" s="1" t="s">
        <v>7487</v>
      </c>
    </row>
    <row r="3665" spans="1:8" hidden="1" x14ac:dyDescent="0.3">
      <c r="A3665" s="1" t="s">
        <v>3038</v>
      </c>
      <c r="B3665" s="1" t="str">
        <f t="shared" si="172"/>
        <v>Russia</v>
      </c>
      <c r="C3665" s="5" t="str">
        <f t="shared" si="171"/>
        <v>1985</v>
      </c>
      <c r="D3665" s="1" t="str">
        <f t="shared" si="173"/>
        <v xml:space="preserve">Soyuz U </v>
      </c>
      <c r="E3665" s="1" t="s">
        <v>346</v>
      </c>
      <c r="F3665" s="7" t="str">
        <f>TEXT(DATE(MID(H3665, 13, 4), CHOOSE(MATCH( MID(H3665, 5, 3), {"Jan","Feb","Mar","Apr","May","Jun","Jul","Aug","Sep","Oct","Nov","Dec"}, 0), 1, 2, 3, 4, 5, 6, 7, 8, 9, 10, 11, 12), MID(H3665, 9, 2)), "yyyy-mm-dd")</f>
        <v>1985-12-03</v>
      </c>
      <c r="G3665" s="1" t="s">
        <v>7490</v>
      </c>
      <c r="H3665" s="1" t="s">
        <v>7489</v>
      </c>
    </row>
    <row r="3666" spans="1:8" hidden="1" x14ac:dyDescent="0.3">
      <c r="A3666" s="1" t="s">
        <v>1561</v>
      </c>
      <c r="B3666" s="1" t="str">
        <f t="shared" si="172"/>
        <v>Russia</v>
      </c>
      <c r="C3666" s="5" t="str">
        <f t="shared" si="171"/>
        <v>1985</v>
      </c>
      <c r="D3666" s="1" t="str">
        <f t="shared" si="173"/>
        <v xml:space="preserve">Cosmos-3M </v>
      </c>
      <c r="E3666" s="1" t="s">
        <v>346</v>
      </c>
      <c r="F3666" s="7" t="str">
        <f>TEXT(DATE(MID(H3666, 13, 4), CHOOSE(MATCH( MID(H3666, 5, 3), {"Jan","Feb","Mar","Apr","May","Jun","Jul","Aug","Sep","Oct","Nov","Dec"}, 0), 1, 2, 3, 4, 5, 6, 7, 8, 9, 10, 11, 12), MID(H3666, 9, 2)), "yyyy-mm-dd")</f>
        <v>1985-11-28</v>
      </c>
      <c r="G3666" s="1" t="s">
        <v>7492</v>
      </c>
      <c r="H3666" s="1" t="s">
        <v>7491</v>
      </c>
    </row>
    <row r="3667" spans="1:8" hidden="1" x14ac:dyDescent="0.3">
      <c r="A3667" s="1" t="s">
        <v>30</v>
      </c>
      <c r="B3667" s="1" t="str">
        <f t="shared" si="172"/>
        <v>USA</v>
      </c>
      <c r="C3667" s="5" t="str">
        <f t="shared" si="171"/>
        <v>1985</v>
      </c>
      <c r="D3667" s="1" t="str">
        <f t="shared" si="173"/>
        <v xml:space="preserve">Space Shuttle Atlantis </v>
      </c>
      <c r="E3667" s="1" t="s">
        <v>346</v>
      </c>
      <c r="F3667" s="7" t="str">
        <f>TEXT(DATE(MID(H3667, 13, 4), CHOOSE(MATCH( MID(H3667, 5, 3), {"Jan","Feb","Mar","Apr","May","Jun","Jul","Aug","Sep","Oct","Nov","Dec"}, 0), 1, 2, 3, 4, 5, 6, 7, 8, 9, 10, 11, 12), MID(H3667, 9, 2)), "yyyy-mm-dd")</f>
        <v>1985-11-27</v>
      </c>
      <c r="G3667" s="1" t="s">
        <v>7494</v>
      </c>
      <c r="H3667" s="1" t="s">
        <v>7493</v>
      </c>
    </row>
    <row r="3668" spans="1:8" hidden="1" x14ac:dyDescent="0.3">
      <c r="A3668" s="1" t="s">
        <v>3566</v>
      </c>
      <c r="B3668" s="1" t="str">
        <f t="shared" si="172"/>
        <v>Russia</v>
      </c>
      <c r="C3668" s="5" t="str">
        <f t="shared" si="171"/>
        <v>1985</v>
      </c>
      <c r="D3668" s="1" t="str">
        <f t="shared" si="173"/>
        <v xml:space="preserve">Tsyklon-3 </v>
      </c>
      <c r="E3668" s="1" t="s">
        <v>346</v>
      </c>
      <c r="F3668" s="7" t="str">
        <f>TEXT(DATE(MID(H3668, 13, 4), CHOOSE(MATCH( MID(H3668, 5, 3), {"Jan","Feb","Mar","Apr","May","Jun","Jul","Aug","Sep","Oct","Nov","Dec"}, 0), 1, 2, 3, 4, 5, 6, 7, 8, 9, 10, 11, 12), MID(H3668, 9, 2)), "yyyy-mm-dd")</f>
        <v>1985-11-22</v>
      </c>
      <c r="G3668" s="1" t="s">
        <v>7496</v>
      </c>
      <c r="H3668" s="1" t="s">
        <v>7495</v>
      </c>
    </row>
    <row r="3669" spans="1:8" hidden="1" x14ac:dyDescent="0.3">
      <c r="A3669" s="1" t="s">
        <v>529</v>
      </c>
      <c r="B3669" s="1" t="str">
        <f t="shared" si="172"/>
        <v>Kazakhstan</v>
      </c>
      <c r="C3669" s="5" t="str">
        <f t="shared" si="171"/>
        <v>1985</v>
      </c>
      <c r="D3669" s="1" t="str">
        <f t="shared" si="173"/>
        <v xml:space="preserve">Proton-K/Block-DM </v>
      </c>
      <c r="E3669" s="1" t="s">
        <v>346</v>
      </c>
      <c r="F3669" s="7" t="str">
        <f>TEXT(DATE(MID(H3669, 13, 4), CHOOSE(MATCH( MID(H3669, 5, 3), {"Jan","Feb","Mar","Apr","May","Jun","Jul","Aug","Sep","Oct","Nov","Dec"}, 0), 1, 2, 3, 4, 5, 6, 7, 8, 9, 10, 11, 12), MID(H3669, 9, 2)), "yyyy-mm-dd")</f>
        <v>1985-11-15</v>
      </c>
      <c r="G3669" s="1" t="s">
        <v>7498</v>
      </c>
      <c r="H3669" s="1" t="s">
        <v>7497</v>
      </c>
    </row>
    <row r="3670" spans="1:8" hidden="1" x14ac:dyDescent="0.3">
      <c r="A3670" s="1" t="s">
        <v>3038</v>
      </c>
      <c r="B3670" s="1" t="str">
        <f t="shared" si="172"/>
        <v>Russia</v>
      </c>
      <c r="C3670" s="5" t="str">
        <f t="shared" si="171"/>
        <v>1985</v>
      </c>
      <c r="D3670" s="1" t="str">
        <f t="shared" si="173"/>
        <v xml:space="preserve">Soyuz U </v>
      </c>
      <c r="E3670" s="1" t="s">
        <v>346</v>
      </c>
      <c r="F3670" s="7" t="str">
        <f>TEXT(DATE(MID(H3670, 13, 4), CHOOSE(MATCH( MID(H3670, 5, 3), {"Jan","Feb","Mar","Apr","May","Jun","Jul","Aug","Sep","Oct","Nov","Dec"}, 0), 1, 2, 3, 4, 5, 6, 7, 8, 9, 10, 11, 12), MID(H3670, 9, 2)), "yyyy-mm-dd")</f>
        <v>1985-11-13</v>
      </c>
      <c r="G3670" s="1" t="s">
        <v>7500</v>
      </c>
      <c r="H3670" s="1" t="s">
        <v>7499</v>
      </c>
    </row>
    <row r="3671" spans="1:8" hidden="1" x14ac:dyDescent="0.3">
      <c r="A3671" s="1" t="s">
        <v>6615</v>
      </c>
      <c r="B3671" s="1" t="str">
        <f t="shared" si="172"/>
        <v>Russia</v>
      </c>
      <c r="C3671" s="5" t="str">
        <f t="shared" si="171"/>
        <v>1985</v>
      </c>
      <c r="D3671" s="1" t="str">
        <f t="shared" si="173"/>
        <v xml:space="preserve">Molniya-M /Block 2BL </v>
      </c>
      <c r="E3671" s="1" t="s">
        <v>346</v>
      </c>
      <c r="F3671" s="7" t="str">
        <f>TEXT(DATE(MID(H3671, 13, 4), CHOOSE(MATCH( MID(H3671, 5, 3), {"Jan","Feb","Mar","Apr","May","Jun","Jul","Aug","Sep","Oct","Nov","Dec"}, 0), 1, 2, 3, 4, 5, 6, 7, 8, 9, 10, 11, 12), MID(H3671, 9, 2)), "yyyy-mm-dd")</f>
        <v>1985-11-09</v>
      </c>
      <c r="G3671" s="1" t="s">
        <v>7502</v>
      </c>
      <c r="H3671" s="1" t="s">
        <v>7501</v>
      </c>
    </row>
    <row r="3672" spans="1:8" hidden="1" x14ac:dyDescent="0.3">
      <c r="A3672" s="1" t="s">
        <v>30</v>
      </c>
      <c r="B3672" s="1" t="str">
        <f t="shared" si="172"/>
        <v>USA</v>
      </c>
      <c r="C3672" s="5" t="str">
        <f t="shared" si="171"/>
        <v>1985</v>
      </c>
      <c r="D3672" s="1" t="str">
        <f t="shared" si="173"/>
        <v xml:space="preserve">Space Shuttle Challenger </v>
      </c>
      <c r="E3672" s="1" t="s">
        <v>346</v>
      </c>
      <c r="F3672" s="7" t="str">
        <f>TEXT(DATE(MID(H3672, 13, 4), CHOOSE(MATCH( MID(H3672, 5, 3), {"Jan","Feb","Mar","Apr","May","Jun","Jul","Aug","Sep","Oct","Nov","Dec"}, 0), 1, 2, 3, 4, 5, 6, 7, 8, 9, 10, 11, 12), MID(H3672, 9, 2)), "yyyy-mm-dd")</f>
        <v>1985-10-30</v>
      </c>
      <c r="G3672" s="1" t="s">
        <v>7504</v>
      </c>
      <c r="H3672" s="1" t="s">
        <v>7503</v>
      </c>
    </row>
    <row r="3673" spans="1:8" hidden="1" x14ac:dyDescent="0.3">
      <c r="A3673" s="1" t="s">
        <v>5</v>
      </c>
      <c r="B3673" s="1" t="str">
        <f t="shared" si="172"/>
        <v>Russia</v>
      </c>
      <c r="C3673" s="5" t="str">
        <f t="shared" si="171"/>
        <v>1985</v>
      </c>
      <c r="D3673" s="1" t="str">
        <f t="shared" si="173"/>
        <v xml:space="preserve">Molniya-M /Block ML </v>
      </c>
      <c r="E3673" s="1" t="s">
        <v>346</v>
      </c>
      <c r="F3673" s="7" t="str">
        <f>TEXT(DATE(MID(H3673, 13, 4), CHOOSE(MATCH( MID(H3673, 5, 3), {"Jan","Feb","Mar","Apr","May","Jun","Jul","Aug","Sep","Oct","Nov","Dec"}, 0), 1, 2, 3, 4, 5, 6, 7, 8, 9, 10, 11, 12), MID(H3673, 9, 2)), "yyyy-mm-dd")</f>
        <v>1985-10-28</v>
      </c>
      <c r="G3673" s="1" t="s">
        <v>7506</v>
      </c>
      <c r="H3673" s="1" t="s">
        <v>7505</v>
      </c>
    </row>
    <row r="3674" spans="1:8" hidden="1" x14ac:dyDescent="0.3">
      <c r="A3674" s="1" t="s">
        <v>6272</v>
      </c>
      <c r="B3674" s="1" t="str">
        <f t="shared" si="172"/>
        <v>Kazakhstan</v>
      </c>
      <c r="C3674" s="5" t="str">
        <f t="shared" si="171"/>
        <v>1985</v>
      </c>
      <c r="D3674" s="1" t="str">
        <f t="shared" si="173"/>
        <v xml:space="preserve">Proton K/Block-DM-2 </v>
      </c>
      <c r="E3674" s="1" t="s">
        <v>346</v>
      </c>
      <c r="F3674" s="7" t="str">
        <f>TEXT(DATE(MID(H3674, 13, 4), CHOOSE(MATCH( MID(H3674, 5, 3), {"Jan","Feb","Mar","Apr","May","Jun","Jul","Aug","Sep","Oct","Nov","Dec"}, 0), 1, 2, 3, 4, 5, 6, 7, 8, 9, 10, 11, 12), MID(H3674, 9, 2)), "yyyy-mm-dd")</f>
        <v>1985-10-25</v>
      </c>
      <c r="G3674" s="1" t="s">
        <v>7508</v>
      </c>
      <c r="H3674" s="1" t="s">
        <v>7507</v>
      </c>
    </row>
    <row r="3675" spans="1:8" hidden="1" x14ac:dyDescent="0.3">
      <c r="A3675" s="1" t="s">
        <v>3038</v>
      </c>
      <c r="B3675" s="1" t="str">
        <f t="shared" si="172"/>
        <v>Russia</v>
      </c>
      <c r="C3675" s="5" t="str">
        <f t="shared" si="171"/>
        <v>1985</v>
      </c>
      <c r="D3675" s="1" t="str">
        <f t="shared" si="173"/>
        <v xml:space="preserve">Soyuz U </v>
      </c>
      <c r="E3675" s="1" t="s">
        <v>346</v>
      </c>
      <c r="F3675" s="7" t="str">
        <f>TEXT(DATE(MID(H3675, 13, 4), CHOOSE(MATCH( MID(H3675, 5, 3), {"Jan","Feb","Mar","Apr","May","Jun","Jul","Aug","Sep","Oct","Nov","Dec"}, 0), 1, 2, 3, 4, 5, 6, 7, 8, 9, 10, 11, 12), MID(H3675, 9, 2)), "yyyy-mm-dd")</f>
        <v>1985-10-25</v>
      </c>
      <c r="G3675" s="1" t="s">
        <v>7510</v>
      </c>
      <c r="H3675" s="1" t="s">
        <v>7509</v>
      </c>
    </row>
    <row r="3676" spans="1:8" hidden="1" x14ac:dyDescent="0.3">
      <c r="A3676" s="1" t="s">
        <v>4483</v>
      </c>
      <c r="B3676" s="1" t="str">
        <f t="shared" si="172"/>
        <v>Russia</v>
      </c>
      <c r="C3676" s="5" t="str">
        <f t="shared" si="171"/>
        <v>1985</v>
      </c>
      <c r="D3676" s="1" t="str">
        <f t="shared" si="173"/>
        <v xml:space="preserve">Tsyklon-3 </v>
      </c>
      <c r="E3676" s="1" t="s">
        <v>346</v>
      </c>
      <c r="F3676" s="7" t="str">
        <f>TEXT(DATE(MID(H3676, 13, 4), CHOOSE(MATCH( MID(H3676, 5, 3), {"Jan","Feb","Mar","Apr","May","Jun","Jul","Aug","Sep","Oct","Nov","Dec"}, 0), 1, 2, 3, 4, 5, 6, 7, 8, 9, 10, 11, 12), MID(H3676, 9, 2)), "yyyy-mm-dd")</f>
        <v>1985-10-24</v>
      </c>
      <c r="G3676" s="1" t="s">
        <v>7512</v>
      </c>
      <c r="H3676" s="1" t="s">
        <v>7511</v>
      </c>
    </row>
    <row r="3677" spans="1:8" hidden="1" x14ac:dyDescent="0.3">
      <c r="A3677" s="1" t="s">
        <v>1561</v>
      </c>
      <c r="B3677" s="1" t="str">
        <f t="shared" si="172"/>
        <v>Russia</v>
      </c>
      <c r="C3677" s="5" t="str">
        <f t="shared" si="171"/>
        <v>1985</v>
      </c>
      <c r="D3677" s="1" t="str">
        <f t="shared" si="173"/>
        <v xml:space="preserve">Cosmos-3M </v>
      </c>
      <c r="E3677" s="1" t="s">
        <v>346</v>
      </c>
      <c r="F3677" s="7" t="str">
        <f>TEXT(DATE(MID(H3677, 13, 4), CHOOSE(MATCH( MID(H3677, 5, 3), {"Jan","Feb","Mar","Apr","May","Jun","Jul","Aug","Sep","Oct","Nov","Dec"}, 0), 1, 2, 3, 4, 5, 6, 7, 8, 9, 10, 11, 12), MID(H3677, 9, 2)), "yyyy-mm-dd")</f>
        <v>1985-10-23</v>
      </c>
      <c r="G3677" s="1" t="s">
        <v>7514</v>
      </c>
      <c r="H3677" s="1" t="s">
        <v>7513</v>
      </c>
    </row>
    <row r="3678" spans="1:8" hidden="1" x14ac:dyDescent="0.3">
      <c r="A3678" s="1" t="s">
        <v>1630</v>
      </c>
      <c r="B3678" s="1" t="str">
        <f t="shared" si="172"/>
        <v>Kazakhstan</v>
      </c>
      <c r="C3678" s="5" t="str">
        <f t="shared" si="171"/>
        <v>1985</v>
      </c>
      <c r="D3678" s="1" t="str">
        <f t="shared" si="173"/>
        <v xml:space="preserve">Molniya-M /Block ML </v>
      </c>
      <c r="E3678" s="1" t="s">
        <v>346</v>
      </c>
      <c r="F3678" s="7" t="str">
        <f>TEXT(DATE(MID(H3678, 13, 4), CHOOSE(MATCH( MID(H3678, 5, 3), {"Jan","Feb","Mar","Apr","May","Jun","Jul","Aug","Sep","Oct","Nov","Dec"}, 0), 1, 2, 3, 4, 5, 6, 7, 8, 9, 10, 11, 12), MID(H3678, 9, 2)), "yyyy-mm-dd")</f>
        <v>1985-10-23</v>
      </c>
      <c r="G3678" s="1" t="s">
        <v>7516</v>
      </c>
      <c r="H3678" s="1" t="s">
        <v>7515</v>
      </c>
    </row>
    <row r="3679" spans="1:8" hidden="1" x14ac:dyDescent="0.3">
      <c r="A3679" s="1" t="s">
        <v>5</v>
      </c>
      <c r="B3679" s="1" t="str">
        <f t="shared" si="172"/>
        <v>Russia</v>
      </c>
      <c r="C3679" s="5" t="str">
        <f t="shared" si="171"/>
        <v>1985</v>
      </c>
      <c r="D3679" s="1" t="str">
        <f t="shared" si="173"/>
        <v xml:space="preserve">Molniya-M /Block 2BL </v>
      </c>
      <c r="E3679" s="1" t="s">
        <v>346</v>
      </c>
      <c r="F3679" s="7" t="str">
        <f>TEXT(DATE(MID(H3679, 13, 4), CHOOSE(MATCH( MID(H3679, 5, 3), {"Jan","Feb","Mar","Apr","May","Jun","Jul","Aug","Sep","Oct","Nov","Dec"}, 0), 1, 2, 3, 4, 5, 6, 7, 8, 9, 10, 11, 12), MID(H3679, 9, 2)), "yyyy-mm-dd")</f>
        <v>1985-10-22</v>
      </c>
      <c r="G3679" s="1" t="s">
        <v>7518</v>
      </c>
      <c r="H3679" s="1" t="s">
        <v>7517</v>
      </c>
    </row>
    <row r="3680" spans="1:8" hidden="1" x14ac:dyDescent="0.3">
      <c r="A3680" s="1" t="s">
        <v>2022</v>
      </c>
      <c r="B3680" s="1" t="str">
        <f t="shared" si="172"/>
        <v>Kazakhstan</v>
      </c>
      <c r="C3680" s="5" t="str">
        <f t="shared" si="171"/>
        <v>1985</v>
      </c>
      <c r="D3680" s="1" t="str">
        <f t="shared" si="173"/>
        <v xml:space="preserve">Zenit-2 </v>
      </c>
      <c r="E3680" s="1" t="s">
        <v>346</v>
      </c>
      <c r="F3680" s="7" t="str">
        <f>TEXT(DATE(MID(H3680, 13, 4), CHOOSE(MATCH( MID(H3680, 5, 3), {"Jan","Feb","Mar","Apr","May","Jun","Jul","Aug","Sep","Oct","Nov","Dec"}, 0), 1, 2, 3, 4, 5, 6, 7, 8, 9, 10, 11, 12), MID(H3680, 9, 2)), "yyyy-mm-dd")</f>
        <v>1985-10-22</v>
      </c>
      <c r="G3680" s="1" t="s">
        <v>7520</v>
      </c>
      <c r="H3680" s="1" t="s">
        <v>7519</v>
      </c>
    </row>
    <row r="3681" spans="1:8" hidden="1" x14ac:dyDescent="0.3">
      <c r="A3681" s="1" t="s">
        <v>5301</v>
      </c>
      <c r="B3681" s="1" t="str">
        <f t="shared" si="172"/>
        <v>China</v>
      </c>
      <c r="C3681" s="5" t="str">
        <f t="shared" si="171"/>
        <v>1985</v>
      </c>
      <c r="D3681" s="1" t="str">
        <f t="shared" si="173"/>
        <v xml:space="preserve">Long March 2C </v>
      </c>
      <c r="E3681" s="1" t="s">
        <v>8</v>
      </c>
      <c r="F3681" s="7" t="str">
        <f>TEXT(DATE(MID(H3681, 13, 4), CHOOSE(MATCH( MID(H3681, 5, 3), {"Jan","Feb","Mar","Apr","May","Jun","Jul","Aug","Sep","Oct","Nov","Dec"}, 0), 1, 2, 3, 4, 5, 6, 7, 8, 9, 10, 11, 12), MID(H3681, 9, 2)), "yyyy-mm-dd")</f>
        <v>1985-10-21</v>
      </c>
      <c r="G3681" s="1" t="s">
        <v>7522</v>
      </c>
      <c r="H3681" s="1" t="s">
        <v>7521</v>
      </c>
    </row>
    <row r="3682" spans="1:8" hidden="1" x14ac:dyDescent="0.3">
      <c r="A3682" s="1" t="s">
        <v>130</v>
      </c>
      <c r="B3682" s="1" t="str">
        <f t="shared" si="172"/>
        <v>Kazakhstan</v>
      </c>
      <c r="C3682" s="5" t="str">
        <f t="shared" si="171"/>
        <v>1985</v>
      </c>
      <c r="D3682" s="1" t="str">
        <f t="shared" si="173"/>
        <v xml:space="preserve">Soyuz U </v>
      </c>
      <c r="E3682" s="1" t="s">
        <v>346</v>
      </c>
      <c r="F3682" s="7" t="str">
        <f>TEXT(DATE(MID(H3682, 13, 4), CHOOSE(MATCH( MID(H3682, 5, 3), {"Jan","Feb","Mar","Apr","May","Jun","Jul","Aug","Sep","Oct","Nov","Dec"}, 0), 1, 2, 3, 4, 5, 6, 7, 8, 9, 10, 11, 12), MID(H3682, 9, 2)), "yyyy-mm-dd")</f>
        <v>1985-10-16</v>
      </c>
      <c r="G3682" s="1" t="s">
        <v>7524</v>
      </c>
      <c r="H3682" s="1" t="s">
        <v>7523</v>
      </c>
    </row>
    <row r="3683" spans="1:8" hidden="1" x14ac:dyDescent="0.3">
      <c r="A3683" s="1" t="s">
        <v>4483</v>
      </c>
      <c r="B3683" s="1" t="str">
        <f t="shared" si="172"/>
        <v>Russia</v>
      </c>
      <c r="C3683" s="5" t="str">
        <f t="shared" si="171"/>
        <v>1985</v>
      </c>
      <c r="D3683" s="1" t="str">
        <f t="shared" si="173"/>
        <v xml:space="preserve">Tsyklon-3 </v>
      </c>
      <c r="E3683" s="1" t="s">
        <v>346</v>
      </c>
      <c r="F3683" s="7" t="str">
        <f>TEXT(DATE(MID(H3683, 13, 4), CHOOSE(MATCH( MID(H3683, 5, 3), {"Jan","Feb","Mar","Apr","May","Jun","Jul","Aug","Sep","Oct","Nov","Dec"}, 0), 1, 2, 3, 4, 5, 6, 7, 8, 9, 10, 11, 12), MID(H3683, 9, 2)), "yyyy-mm-dd")</f>
        <v>1985-10-09</v>
      </c>
      <c r="G3683" s="1" t="s">
        <v>7526</v>
      </c>
      <c r="H3683" s="1" t="s">
        <v>7525</v>
      </c>
    </row>
    <row r="3684" spans="1:8" hidden="1" x14ac:dyDescent="0.3">
      <c r="A3684" s="1" t="s">
        <v>5557</v>
      </c>
      <c r="B3684" s="1" t="str">
        <f t="shared" si="172"/>
        <v>USA</v>
      </c>
      <c r="C3684" s="5" t="str">
        <f t="shared" si="171"/>
        <v>1985</v>
      </c>
      <c r="D3684" s="1" t="str">
        <f t="shared" si="173"/>
        <v xml:space="preserve">Atlas-E/F SGS-2 </v>
      </c>
      <c r="E3684" s="1" t="s">
        <v>346</v>
      </c>
      <c r="F3684" s="7" t="str">
        <f>TEXT(DATE(MID(H3684, 13, 4), CHOOSE(MATCH( MID(H3684, 5, 3), {"Jan","Feb","Mar","Apr","May","Jun","Jul","Aug","Sep","Oct","Nov","Dec"}, 0), 1, 2, 3, 4, 5, 6, 7, 8, 9, 10, 11, 12), MID(H3684, 9, 2)), "yyyy-mm-dd")</f>
        <v>1985-10-09</v>
      </c>
      <c r="G3684" s="1" t="s">
        <v>7528</v>
      </c>
      <c r="H3684" s="1" t="s">
        <v>7527</v>
      </c>
    </row>
    <row r="3685" spans="1:8" hidden="1" x14ac:dyDescent="0.3">
      <c r="A3685" s="1" t="s">
        <v>30</v>
      </c>
      <c r="B3685" s="1" t="str">
        <f t="shared" si="172"/>
        <v>USA</v>
      </c>
      <c r="C3685" s="5" t="str">
        <f t="shared" si="171"/>
        <v>1985</v>
      </c>
      <c r="D3685" s="1" t="str">
        <f t="shared" si="173"/>
        <v xml:space="preserve">Space Shuttle Atlantis </v>
      </c>
      <c r="E3685" s="1" t="s">
        <v>346</v>
      </c>
      <c r="F3685" s="7" t="str">
        <f>TEXT(DATE(MID(H3685, 13, 4), CHOOSE(MATCH( MID(H3685, 5, 3), {"Jan","Feb","Mar","Apr","May","Jun","Jul","Aug","Sep","Oct","Nov","Dec"}, 0), 1, 2, 3, 4, 5, 6, 7, 8, 9, 10, 11, 12), MID(H3685, 9, 2)), "yyyy-mm-dd")</f>
        <v>1985-10-03</v>
      </c>
      <c r="G3685" s="1" t="s">
        <v>7530</v>
      </c>
      <c r="H3685" s="1" t="s">
        <v>7529</v>
      </c>
    </row>
    <row r="3686" spans="1:8" hidden="1" x14ac:dyDescent="0.3">
      <c r="A3686" s="1" t="s">
        <v>5</v>
      </c>
      <c r="B3686" s="1" t="str">
        <f t="shared" si="172"/>
        <v>Russia</v>
      </c>
      <c r="C3686" s="5" t="str">
        <f t="shared" si="171"/>
        <v>1985</v>
      </c>
      <c r="D3686" s="1" t="str">
        <f t="shared" si="173"/>
        <v xml:space="preserve">Molniya-M /Block ML </v>
      </c>
      <c r="E3686" s="1" t="s">
        <v>346</v>
      </c>
      <c r="F3686" s="7" t="str">
        <f>TEXT(DATE(MID(H3686, 13, 4), CHOOSE(MATCH( MID(H3686, 5, 3), {"Jan","Feb","Mar","Apr","May","Jun","Jul","Aug","Sep","Oct","Nov","Dec"}, 0), 1, 2, 3, 4, 5, 6, 7, 8, 9, 10, 11, 12), MID(H3686, 9, 2)), "yyyy-mm-dd")</f>
        <v>1985-10-03</v>
      </c>
      <c r="G3686" s="1" t="s">
        <v>7532</v>
      </c>
      <c r="H3686" s="1" t="s">
        <v>7531</v>
      </c>
    </row>
    <row r="3687" spans="1:8" hidden="1" x14ac:dyDescent="0.3">
      <c r="A3687" s="1" t="s">
        <v>130</v>
      </c>
      <c r="B3687" s="1" t="str">
        <f t="shared" si="172"/>
        <v>Kazakhstan</v>
      </c>
      <c r="C3687" s="5" t="str">
        <f t="shared" si="171"/>
        <v>1985</v>
      </c>
      <c r="D3687" s="1" t="str">
        <f t="shared" si="173"/>
        <v xml:space="preserve">Vostok-2M </v>
      </c>
      <c r="E3687" s="1" t="s">
        <v>346</v>
      </c>
      <c r="F3687" s="7" t="str">
        <f>TEXT(DATE(MID(H3687, 13, 4), CHOOSE(MATCH( MID(H3687, 5, 3), {"Jan","Feb","Mar","Apr","May","Jun","Jul","Aug","Sep","Oct","Nov","Dec"}, 0), 1, 2, 3, 4, 5, 6, 7, 8, 9, 10, 11, 12), MID(H3687, 9, 2)), "yyyy-mm-dd")</f>
        <v>1985-10-03</v>
      </c>
      <c r="G3687" s="1" t="s">
        <v>7534</v>
      </c>
      <c r="H3687" s="1" t="s">
        <v>7533</v>
      </c>
    </row>
    <row r="3688" spans="1:8" hidden="1" x14ac:dyDescent="0.3">
      <c r="A3688" s="1" t="s">
        <v>4882</v>
      </c>
      <c r="B3688" s="1" t="str">
        <f t="shared" si="172"/>
        <v>Russia</v>
      </c>
      <c r="C3688" s="5" t="str">
        <f t="shared" si="171"/>
        <v>1985</v>
      </c>
      <c r="D3688" s="1" t="str">
        <f t="shared" si="173"/>
        <v xml:space="preserve">Cosmos-3M </v>
      </c>
      <c r="E3688" s="1" t="s">
        <v>346</v>
      </c>
      <c r="F3688" s="7" t="str">
        <f>TEXT(DATE(MID(H3688, 13, 4), CHOOSE(MATCH( MID(H3688, 5, 3), {"Jan","Feb","Mar","Apr","May","Jun","Jul","Aug","Sep","Oct","Nov","Dec"}, 0), 1, 2, 3, 4, 5, 6, 7, 8, 9, 10, 11, 12), MID(H3688, 9, 2)), "yyyy-mm-dd")</f>
        <v>1985-10-02</v>
      </c>
      <c r="G3688" s="1" t="s">
        <v>7536</v>
      </c>
      <c r="H3688" s="1" t="s">
        <v>7535</v>
      </c>
    </row>
    <row r="3689" spans="1:8" hidden="1" x14ac:dyDescent="0.3">
      <c r="A3689" s="1" t="s">
        <v>3038</v>
      </c>
      <c r="B3689" s="1" t="str">
        <f t="shared" si="172"/>
        <v>Russia</v>
      </c>
      <c r="C3689" s="5" t="str">
        <f t="shared" si="171"/>
        <v>1985</v>
      </c>
      <c r="D3689" s="1" t="str">
        <f t="shared" si="173"/>
        <v xml:space="preserve">Molniya-M /Block 2BL </v>
      </c>
      <c r="E3689" s="1" t="s">
        <v>346</v>
      </c>
      <c r="F3689" s="7" t="str">
        <f>TEXT(DATE(MID(H3689, 13, 4), CHOOSE(MATCH( MID(H3689, 5, 3), {"Jan","Feb","Mar","Apr","May","Jun","Jul","Aug","Sep","Oct","Nov","Dec"}, 0), 1, 2, 3, 4, 5, 6, 7, 8, 9, 10, 11, 12), MID(H3689, 9, 2)), "yyyy-mm-dd")</f>
        <v>1985-09-30</v>
      </c>
      <c r="G3689" s="1" t="s">
        <v>7538</v>
      </c>
      <c r="H3689" s="1" t="s">
        <v>7537</v>
      </c>
    </row>
    <row r="3690" spans="1:8" hidden="1" x14ac:dyDescent="0.3">
      <c r="A3690" s="1" t="s">
        <v>4092</v>
      </c>
      <c r="B3690" s="1" t="str">
        <f t="shared" si="172"/>
        <v>USA</v>
      </c>
      <c r="C3690" s="5" t="str">
        <f t="shared" si="171"/>
        <v>1985</v>
      </c>
      <c r="D3690" s="1" t="str">
        <f t="shared" si="173"/>
        <v xml:space="preserve">Atlas-G Centaur-D1AR </v>
      </c>
      <c r="E3690" s="1" t="s">
        <v>346</v>
      </c>
      <c r="F3690" s="7" t="str">
        <f>TEXT(DATE(MID(H3690, 13, 4), CHOOSE(MATCH( MID(H3690, 5, 3), {"Jan","Feb","Mar","Apr","May","Jun","Jul","Aug","Sep","Oct","Nov","Dec"}, 0), 1, 2, 3, 4, 5, 6, 7, 8, 9, 10, 11, 12), MID(H3690, 9, 2)), "yyyy-mm-dd")</f>
        <v>1985-09-28</v>
      </c>
      <c r="G3690" s="1" t="s">
        <v>7540</v>
      </c>
      <c r="H3690" s="1" t="s">
        <v>7539</v>
      </c>
    </row>
    <row r="3691" spans="1:8" hidden="1" x14ac:dyDescent="0.3">
      <c r="A3691" s="1" t="s">
        <v>529</v>
      </c>
      <c r="B3691" s="1" t="str">
        <f t="shared" si="172"/>
        <v>Kazakhstan</v>
      </c>
      <c r="C3691" s="5" t="str">
        <f t="shared" si="171"/>
        <v>1985</v>
      </c>
      <c r="D3691" s="1" t="str">
        <f t="shared" si="173"/>
        <v xml:space="preserve">Proton-K </v>
      </c>
      <c r="E3691" s="1" t="s">
        <v>346</v>
      </c>
      <c r="F3691" s="7" t="str">
        <f>TEXT(DATE(MID(H3691, 13, 4), CHOOSE(MATCH( MID(H3691, 5, 3), {"Jan","Feb","Mar","Apr","May","Jun","Jul","Aug","Sep","Oct","Nov","Dec"}, 0), 1, 2, 3, 4, 5, 6, 7, 8, 9, 10, 11, 12), MID(H3691, 9, 2)), "yyyy-mm-dd")</f>
        <v>1985-09-27</v>
      </c>
      <c r="G3691" s="1" t="s">
        <v>7542</v>
      </c>
      <c r="H3691" s="1" t="s">
        <v>7541</v>
      </c>
    </row>
    <row r="3692" spans="1:8" hidden="1" x14ac:dyDescent="0.3">
      <c r="A3692" s="1" t="s">
        <v>3038</v>
      </c>
      <c r="B3692" s="1" t="str">
        <f t="shared" si="172"/>
        <v>Russia</v>
      </c>
      <c r="C3692" s="5" t="str">
        <f t="shared" si="171"/>
        <v>1985</v>
      </c>
      <c r="D3692" s="1" t="str">
        <f t="shared" si="173"/>
        <v xml:space="preserve">Soyuz U </v>
      </c>
      <c r="E3692" s="1" t="s">
        <v>346</v>
      </c>
      <c r="F3692" s="7" t="str">
        <f>TEXT(DATE(MID(H3692, 13, 4), CHOOSE(MATCH( MID(H3692, 5, 3), {"Jan","Feb","Mar","Apr","May","Jun","Jul","Aug","Sep","Oct","Nov","Dec"}, 0), 1, 2, 3, 4, 5, 6, 7, 8, 9, 10, 11, 12), MID(H3692, 9, 2)), "yyyy-mm-dd")</f>
        <v>1985-09-26</v>
      </c>
      <c r="G3692" s="1" t="s">
        <v>7544</v>
      </c>
      <c r="H3692" s="1" t="s">
        <v>7543</v>
      </c>
    </row>
    <row r="3693" spans="1:8" hidden="1" x14ac:dyDescent="0.3">
      <c r="A3693" s="1" t="s">
        <v>5</v>
      </c>
      <c r="B3693" s="1" t="str">
        <f t="shared" si="172"/>
        <v>Russia</v>
      </c>
      <c r="C3693" s="5" t="str">
        <f t="shared" si="171"/>
        <v>1985</v>
      </c>
      <c r="D3693" s="1" t="str">
        <f t="shared" si="173"/>
        <v xml:space="preserve">Molniya-M /Block 2BL </v>
      </c>
      <c r="E3693" s="1" t="s">
        <v>346</v>
      </c>
      <c r="F3693" s="7" t="str">
        <f>TEXT(DATE(MID(H3693, 13, 4), CHOOSE(MATCH( MID(H3693, 5, 3), {"Jan","Feb","Mar","Apr","May","Jun","Jul","Aug","Sep","Oct","Nov","Dec"}, 0), 1, 2, 3, 4, 5, 6, 7, 8, 9, 10, 11, 12), MID(H3693, 9, 2)), "yyyy-mm-dd")</f>
        <v>1985-09-24</v>
      </c>
      <c r="G3693" s="1" t="s">
        <v>7546</v>
      </c>
      <c r="H3693" s="1" t="s">
        <v>7545</v>
      </c>
    </row>
    <row r="3694" spans="1:8" hidden="1" x14ac:dyDescent="0.3">
      <c r="A3694" s="1" t="s">
        <v>6615</v>
      </c>
      <c r="B3694" s="1" t="str">
        <f t="shared" si="172"/>
        <v>Russia</v>
      </c>
      <c r="C3694" s="5" t="str">
        <f t="shared" si="171"/>
        <v>1985</v>
      </c>
      <c r="D3694" s="1" t="str">
        <f t="shared" si="173"/>
        <v xml:space="preserve">Soyuz U </v>
      </c>
      <c r="E3694" s="1" t="s">
        <v>346</v>
      </c>
      <c r="F3694" s="7" t="str">
        <f>TEXT(DATE(MID(H3694, 13, 4), CHOOSE(MATCH( MID(H3694, 5, 3), {"Jan","Feb","Mar","Apr","May","Jun","Jul","Aug","Sep","Oct","Nov","Dec"}, 0), 1, 2, 3, 4, 5, 6, 7, 8, 9, 10, 11, 12), MID(H3694, 9, 2)), "yyyy-mm-dd")</f>
        <v>1985-09-19</v>
      </c>
      <c r="G3694" s="1" t="s">
        <v>7548</v>
      </c>
      <c r="H3694" s="1" t="s">
        <v>7547</v>
      </c>
    </row>
    <row r="3695" spans="1:8" hidden="1" x14ac:dyDescent="0.3">
      <c r="A3695" s="1" t="s">
        <v>3926</v>
      </c>
      <c r="B3695" s="1" t="str">
        <f t="shared" si="172"/>
        <v>Kazakhstan</v>
      </c>
      <c r="C3695" s="5" t="str">
        <f t="shared" si="171"/>
        <v>1985</v>
      </c>
      <c r="D3695" s="1" t="str">
        <f t="shared" si="173"/>
        <v xml:space="preserve">Tsyklon-2 </v>
      </c>
      <c r="E3695" s="1" t="s">
        <v>346</v>
      </c>
      <c r="F3695" s="7" t="str">
        <f>TEXT(DATE(MID(H3695, 13, 4), CHOOSE(MATCH( MID(H3695, 5, 3), {"Jan","Feb","Mar","Apr","May","Jun","Jul","Aug","Sep","Oct","Nov","Dec"}, 0), 1, 2, 3, 4, 5, 6, 7, 8, 9, 10, 11, 12), MID(H3695, 9, 2)), "yyyy-mm-dd")</f>
        <v>1985-09-19</v>
      </c>
      <c r="G3695" s="1" t="s">
        <v>7550</v>
      </c>
      <c r="H3695" s="1" t="s">
        <v>7549</v>
      </c>
    </row>
    <row r="3696" spans="1:8" hidden="1" x14ac:dyDescent="0.3">
      <c r="A3696" s="1" t="s">
        <v>1630</v>
      </c>
      <c r="B3696" s="1" t="str">
        <f t="shared" si="172"/>
        <v>Kazakhstan</v>
      </c>
      <c r="C3696" s="5" t="str">
        <f t="shared" si="171"/>
        <v>1985</v>
      </c>
      <c r="D3696" s="1" t="str">
        <f t="shared" si="173"/>
        <v xml:space="preserve">Soyuz U2 </v>
      </c>
      <c r="E3696" s="1" t="s">
        <v>346</v>
      </c>
      <c r="F3696" s="7" t="str">
        <f>TEXT(DATE(MID(H3696, 13, 4), CHOOSE(MATCH( MID(H3696, 5, 3), {"Jan","Feb","Mar","Apr","May","Jun","Jul","Aug","Sep","Oct","Nov","Dec"}, 0), 1, 2, 3, 4, 5, 6, 7, 8, 9, 10, 11, 12), MID(H3696, 9, 2)), "yyyy-mm-dd")</f>
        <v>1985-09-17</v>
      </c>
      <c r="G3696" s="1" t="s">
        <v>7552</v>
      </c>
      <c r="H3696" s="1" t="s">
        <v>7551</v>
      </c>
    </row>
    <row r="3697" spans="1:8" hidden="1" x14ac:dyDescent="0.3">
      <c r="A3697" s="1" t="s">
        <v>6657</v>
      </c>
      <c r="B3697" s="1" t="str">
        <f t="shared" si="172"/>
        <v>France</v>
      </c>
      <c r="C3697" s="5" t="str">
        <f t="shared" si="171"/>
        <v>1985</v>
      </c>
      <c r="D3697" s="1" t="str">
        <f t="shared" si="173"/>
        <v xml:space="preserve">Ariane 3 </v>
      </c>
      <c r="E3697" s="1" t="s">
        <v>346</v>
      </c>
      <c r="F3697" s="7" t="str">
        <f>TEXT(DATE(MID(H3697, 13, 4), CHOOSE(MATCH( MID(H3697, 5, 3), {"Jan","Feb","Mar","Apr","May","Jun","Jul","Aug","Sep","Oct","Nov","Dec"}, 0), 1, 2, 3, 4, 5, 6, 7, 8, 9, 10, 11, 12), MID(H3697, 9, 2)), "yyyy-mm-dd")</f>
        <v>1985-09-12</v>
      </c>
      <c r="G3697" s="1" t="s">
        <v>7554</v>
      </c>
      <c r="H3697" s="1" t="s">
        <v>7553</v>
      </c>
    </row>
    <row r="3698" spans="1:8" hidden="1" x14ac:dyDescent="0.3">
      <c r="A3698" s="1" t="s">
        <v>6615</v>
      </c>
      <c r="B3698" s="1" t="str">
        <f t="shared" si="172"/>
        <v>Russia</v>
      </c>
      <c r="C3698" s="5" t="str">
        <f t="shared" si="171"/>
        <v>1985</v>
      </c>
      <c r="D3698" s="1" t="str">
        <f t="shared" si="173"/>
        <v xml:space="preserve">Soyuz U </v>
      </c>
      <c r="E3698" s="1" t="s">
        <v>346</v>
      </c>
      <c r="F3698" s="7" t="str">
        <f>TEXT(DATE(MID(H3698, 13, 4), CHOOSE(MATCH( MID(H3698, 5, 3), {"Jan","Feb","Mar","Apr","May","Jun","Jul","Aug","Sep","Oct","Nov","Dec"}, 0), 1, 2, 3, 4, 5, 6, 7, 8, 9, 10, 11, 12), MID(H3698, 9, 2)), "yyyy-mm-dd")</f>
        <v>1985-09-06</v>
      </c>
      <c r="G3698" s="1" t="s">
        <v>7556</v>
      </c>
      <c r="H3698" s="1" t="s">
        <v>7555</v>
      </c>
    </row>
    <row r="3699" spans="1:8" hidden="1" x14ac:dyDescent="0.3">
      <c r="A3699" s="1" t="s">
        <v>3373</v>
      </c>
      <c r="B3699" s="1" t="str">
        <f t="shared" si="172"/>
        <v>Russia</v>
      </c>
      <c r="C3699" s="5" t="str">
        <f t="shared" si="171"/>
        <v>1985</v>
      </c>
      <c r="D3699" s="1" t="str">
        <f t="shared" si="173"/>
        <v xml:space="preserve">Cosmos-3M </v>
      </c>
      <c r="E3699" s="1" t="s">
        <v>346</v>
      </c>
      <c r="F3699" s="7" t="str">
        <f>TEXT(DATE(MID(H3699, 13, 4), CHOOSE(MATCH( MID(H3699, 5, 3), {"Jan","Feb","Mar","Apr","May","Jun","Jul","Aug","Sep","Oct","Nov","Dec"}, 0), 1, 2, 3, 4, 5, 6, 7, 8, 9, 10, 11, 12), MID(H3699, 9, 2)), "yyyy-mm-dd")</f>
        <v>1985-09-04</v>
      </c>
      <c r="G3699" s="1" t="s">
        <v>7558</v>
      </c>
      <c r="H3699" s="1" t="s">
        <v>7557</v>
      </c>
    </row>
    <row r="3700" spans="1:8" hidden="1" x14ac:dyDescent="0.3">
      <c r="A3700" s="1" t="s">
        <v>130</v>
      </c>
      <c r="B3700" s="1" t="str">
        <f t="shared" si="172"/>
        <v>Kazakhstan</v>
      </c>
      <c r="C3700" s="5" t="str">
        <f t="shared" si="171"/>
        <v>1985</v>
      </c>
      <c r="D3700" s="1" t="str">
        <f t="shared" si="173"/>
        <v xml:space="preserve">Soyuz U </v>
      </c>
      <c r="E3700" s="1" t="s">
        <v>346</v>
      </c>
      <c r="F3700" s="7" t="str">
        <f>TEXT(DATE(MID(H3700, 13, 4), CHOOSE(MATCH( MID(H3700, 5, 3), {"Jan","Feb","Mar","Apr","May","Jun","Jul","Aug","Sep","Oct","Nov","Dec"}, 0), 1, 2, 3, 4, 5, 6, 7, 8, 9, 10, 11, 12), MID(H3700, 9, 2)), "yyyy-mm-dd")</f>
        <v>1985-08-29</v>
      </c>
      <c r="G3700" s="1" t="s">
        <v>7560</v>
      </c>
      <c r="H3700" s="1" t="s">
        <v>7559</v>
      </c>
    </row>
    <row r="3701" spans="1:8" hidden="1" x14ac:dyDescent="0.3">
      <c r="A3701" s="1" t="s">
        <v>6615</v>
      </c>
      <c r="B3701" s="1" t="str">
        <f t="shared" si="172"/>
        <v>Russia</v>
      </c>
      <c r="C3701" s="5" t="str">
        <f t="shared" si="171"/>
        <v>1985</v>
      </c>
      <c r="D3701" s="1" t="str">
        <f t="shared" si="173"/>
        <v xml:space="preserve">Soyuz U </v>
      </c>
      <c r="E3701" s="1" t="s">
        <v>346</v>
      </c>
      <c r="F3701" s="7" t="str">
        <f>TEXT(DATE(MID(H3701, 13, 4), CHOOSE(MATCH( MID(H3701, 5, 3), {"Jan","Feb","Mar","Apr","May","Jun","Jul","Aug","Sep","Oct","Nov","Dec"}, 0), 1, 2, 3, 4, 5, 6, 7, 8, 9, 10, 11, 12), MID(H3701, 9, 2)), "yyyy-mm-dd")</f>
        <v>1985-08-29</v>
      </c>
      <c r="G3701" s="1" t="s">
        <v>7562</v>
      </c>
      <c r="H3701" s="1" t="s">
        <v>7561</v>
      </c>
    </row>
    <row r="3702" spans="1:8" hidden="1" x14ac:dyDescent="0.3">
      <c r="A3702" s="1" t="s">
        <v>27</v>
      </c>
      <c r="B3702" s="1" t="str">
        <f t="shared" si="172"/>
        <v>USA</v>
      </c>
      <c r="C3702" s="5" t="str">
        <f t="shared" si="171"/>
        <v>1985</v>
      </c>
      <c r="D3702" s="1" t="str">
        <f t="shared" si="173"/>
        <v xml:space="preserve">Titan 34D </v>
      </c>
      <c r="E3702" s="1" t="s">
        <v>346</v>
      </c>
      <c r="F3702" s="7" t="str">
        <f>TEXT(DATE(MID(H3702, 13, 4), CHOOSE(MATCH( MID(H3702, 5, 3), {"Jan","Feb","Mar","Apr","May","Jun","Jul","Aug","Sep","Oct","Nov","Dec"}, 0), 1, 2, 3, 4, 5, 6, 7, 8, 9, 10, 11, 12), MID(H3702, 9, 2)), "yyyy-mm-dd")</f>
        <v>1985-08-28</v>
      </c>
      <c r="G3702" s="1" t="s">
        <v>7564</v>
      </c>
      <c r="H3702" s="1" t="s">
        <v>7563</v>
      </c>
    </row>
    <row r="3703" spans="1:8" hidden="1" x14ac:dyDescent="0.3">
      <c r="A3703" s="1" t="s">
        <v>30</v>
      </c>
      <c r="B3703" s="1" t="str">
        <f t="shared" si="172"/>
        <v>USA</v>
      </c>
      <c r="C3703" s="5" t="str">
        <f t="shared" si="171"/>
        <v>1985</v>
      </c>
      <c r="D3703" s="1" t="str">
        <f t="shared" si="173"/>
        <v xml:space="preserve">Space Shuttle Discovery </v>
      </c>
      <c r="E3703" s="1" t="s">
        <v>346</v>
      </c>
      <c r="F3703" s="7" t="str">
        <f>TEXT(DATE(MID(H3703, 13, 4), CHOOSE(MATCH( MID(H3703, 5, 3), {"Jan","Feb","Mar","Apr","May","Jun","Jul","Aug","Sep","Oct","Nov","Dec"}, 0), 1, 2, 3, 4, 5, 6, 7, 8, 9, 10, 11, 12), MID(H3703, 9, 2)), "yyyy-mm-dd")</f>
        <v>1985-08-27</v>
      </c>
      <c r="G3703" s="1" t="s">
        <v>7566</v>
      </c>
      <c r="H3703" s="1" t="s">
        <v>7565</v>
      </c>
    </row>
    <row r="3704" spans="1:8" hidden="1" x14ac:dyDescent="0.3">
      <c r="A3704" s="1" t="s">
        <v>6795</v>
      </c>
      <c r="B3704" s="1" t="str">
        <f t="shared" si="172"/>
        <v>Kazakhstan</v>
      </c>
      <c r="C3704" s="5" t="str">
        <f t="shared" si="171"/>
        <v>1985</v>
      </c>
      <c r="D3704" s="1" t="str">
        <f t="shared" si="173"/>
        <v xml:space="preserve">Tsyklon-2 </v>
      </c>
      <c r="E3704" s="1" t="s">
        <v>346</v>
      </c>
      <c r="F3704" s="7" t="str">
        <f>TEXT(DATE(MID(H3704, 13, 4), CHOOSE(MATCH( MID(H3704, 5, 3), {"Jan","Feb","Mar","Apr","May","Jun","Jul","Aug","Sep","Oct","Nov","Dec"}, 0), 1, 2, 3, 4, 5, 6, 7, 8, 9, 10, 11, 12), MID(H3704, 9, 2)), "yyyy-mm-dd")</f>
        <v>1985-08-23</v>
      </c>
      <c r="G3704" s="1" t="s">
        <v>7568</v>
      </c>
      <c r="H3704" s="1" t="s">
        <v>7567</v>
      </c>
    </row>
    <row r="3705" spans="1:8" hidden="1" x14ac:dyDescent="0.3">
      <c r="A3705" s="1" t="s">
        <v>6615</v>
      </c>
      <c r="B3705" s="1" t="str">
        <f t="shared" si="172"/>
        <v>Russia</v>
      </c>
      <c r="C3705" s="5" t="str">
        <f t="shared" si="171"/>
        <v>1985</v>
      </c>
      <c r="D3705" s="1" t="str">
        <f t="shared" si="173"/>
        <v xml:space="preserve">Molniya-M /Block ML </v>
      </c>
      <c r="E3705" s="1" t="s">
        <v>346</v>
      </c>
      <c r="F3705" s="7" t="str">
        <f>TEXT(DATE(MID(H3705, 13, 4), CHOOSE(MATCH( MID(H3705, 5, 3), {"Jan","Feb","Mar","Apr","May","Jun","Jul","Aug","Sep","Oct","Nov","Dec"}, 0), 1, 2, 3, 4, 5, 6, 7, 8, 9, 10, 11, 12), MID(H3705, 9, 2)), "yyyy-mm-dd")</f>
        <v>1985-08-22</v>
      </c>
      <c r="G3705" s="1" t="s">
        <v>7570</v>
      </c>
      <c r="H3705" s="1" t="s">
        <v>7569</v>
      </c>
    </row>
    <row r="3706" spans="1:8" hidden="1" x14ac:dyDescent="0.3">
      <c r="A3706" s="1" t="s">
        <v>714</v>
      </c>
      <c r="B3706" s="1" t="str">
        <f t="shared" si="172"/>
        <v>Japan</v>
      </c>
      <c r="C3706" s="5" t="str">
        <f t="shared" si="171"/>
        <v>1985</v>
      </c>
      <c r="D3706" s="1" t="str">
        <f t="shared" si="173"/>
        <v xml:space="preserve">Mu-III S2 </v>
      </c>
      <c r="E3706" s="1" t="s">
        <v>346</v>
      </c>
      <c r="F3706" s="7" t="str">
        <f>TEXT(DATE(MID(H3706, 13, 4), CHOOSE(MATCH( MID(H3706, 5, 3), {"Jan","Feb","Mar","Apr","May","Jun","Jul","Aug","Sep","Oct","Nov","Dec"}, 0), 1, 2, 3, 4, 5, 6, 7, 8, 9, 10, 11, 12), MID(H3706, 9, 2)), "yyyy-mm-dd")</f>
        <v>1985-08-18</v>
      </c>
      <c r="G3706" s="1" t="s">
        <v>7572</v>
      </c>
      <c r="H3706" s="1" t="s">
        <v>7571</v>
      </c>
    </row>
    <row r="3707" spans="1:8" hidden="1" x14ac:dyDescent="0.3">
      <c r="A3707" s="1" t="s">
        <v>6615</v>
      </c>
      <c r="B3707" s="1" t="str">
        <f t="shared" si="172"/>
        <v>Russia</v>
      </c>
      <c r="C3707" s="5" t="str">
        <f t="shared" si="171"/>
        <v>1985</v>
      </c>
      <c r="D3707" s="1" t="str">
        <f t="shared" si="173"/>
        <v xml:space="preserve">Soyuz U </v>
      </c>
      <c r="E3707" s="1" t="s">
        <v>346</v>
      </c>
      <c r="F3707" s="7" t="str">
        <f>TEXT(DATE(MID(H3707, 13, 4), CHOOSE(MATCH( MID(H3707, 5, 3), {"Jan","Feb","Mar","Apr","May","Jun","Jul","Aug","Sep","Oct","Nov","Dec"}, 0), 1, 2, 3, 4, 5, 6, 7, 8, 9, 10, 11, 12), MID(H3707, 9, 2)), "yyyy-mm-dd")</f>
        <v>1985-08-16</v>
      </c>
      <c r="G3707" s="1" t="s">
        <v>7574</v>
      </c>
      <c r="H3707" s="1" t="s">
        <v>7573</v>
      </c>
    </row>
    <row r="3708" spans="1:8" hidden="1" x14ac:dyDescent="0.3">
      <c r="A3708" s="1" t="s">
        <v>3038</v>
      </c>
      <c r="B3708" s="1" t="str">
        <f t="shared" si="172"/>
        <v>Russia</v>
      </c>
      <c r="C3708" s="5" t="str">
        <f t="shared" si="171"/>
        <v>1985</v>
      </c>
      <c r="D3708" s="1" t="str">
        <f t="shared" si="173"/>
        <v xml:space="preserve">Molniya-M /Block 2BL </v>
      </c>
      <c r="E3708" s="1" t="s">
        <v>346</v>
      </c>
      <c r="F3708" s="7" t="str">
        <f>TEXT(DATE(MID(H3708, 13, 4), CHOOSE(MATCH( MID(H3708, 5, 3), {"Jan","Feb","Mar","Apr","May","Jun","Jul","Aug","Sep","Oct","Nov","Dec"}, 0), 1, 2, 3, 4, 5, 6, 7, 8, 9, 10, 11, 12), MID(H3708, 9, 2)), "yyyy-mm-dd")</f>
        <v>1985-08-12</v>
      </c>
      <c r="G3708" s="1" t="s">
        <v>7576</v>
      </c>
      <c r="H3708" s="1" t="s">
        <v>7575</v>
      </c>
    </row>
    <row r="3709" spans="1:8" hidden="1" x14ac:dyDescent="0.3">
      <c r="A3709" s="1" t="s">
        <v>529</v>
      </c>
      <c r="B3709" s="1" t="str">
        <f t="shared" si="172"/>
        <v>Kazakhstan</v>
      </c>
      <c r="C3709" s="5" t="str">
        <f t="shared" si="171"/>
        <v>1985</v>
      </c>
      <c r="D3709" s="1" t="str">
        <f t="shared" si="173"/>
        <v xml:space="preserve">Proton-K/Block-DM </v>
      </c>
      <c r="E3709" s="1" t="s">
        <v>346</v>
      </c>
      <c r="F3709" s="7" t="str">
        <f>TEXT(DATE(MID(H3709, 13, 4), CHOOSE(MATCH( MID(H3709, 5, 3), {"Jan","Feb","Mar","Apr","May","Jun","Jul","Aug","Sep","Oct","Nov","Dec"}, 0), 1, 2, 3, 4, 5, 6, 7, 8, 9, 10, 11, 12), MID(H3709, 9, 2)), "yyyy-mm-dd")</f>
        <v>1985-08-08</v>
      </c>
      <c r="G3709" s="1" t="s">
        <v>7578</v>
      </c>
      <c r="H3709" s="1" t="s">
        <v>7577</v>
      </c>
    </row>
    <row r="3710" spans="1:8" hidden="1" x14ac:dyDescent="0.3">
      <c r="A3710" s="1" t="s">
        <v>4483</v>
      </c>
      <c r="B3710" s="1" t="str">
        <f t="shared" si="172"/>
        <v>Russia</v>
      </c>
      <c r="C3710" s="5" t="str">
        <f t="shared" si="171"/>
        <v>1985</v>
      </c>
      <c r="D3710" s="1" t="str">
        <f t="shared" si="173"/>
        <v xml:space="preserve">Tsyklon-3 </v>
      </c>
      <c r="E3710" s="1" t="s">
        <v>346</v>
      </c>
      <c r="F3710" s="7" t="str">
        <f>TEXT(DATE(MID(H3710, 13, 4), CHOOSE(MATCH( MID(H3710, 5, 3), {"Jan","Feb","Mar","Apr","May","Jun","Jul","Aug","Sep","Oct","Nov","Dec"}, 0), 1, 2, 3, 4, 5, 6, 7, 8, 9, 10, 11, 12), MID(H3710, 9, 2)), "yyyy-mm-dd")</f>
        <v>1985-08-08</v>
      </c>
      <c r="G3710" s="1" t="s">
        <v>7580</v>
      </c>
      <c r="H3710" s="1" t="s">
        <v>7579</v>
      </c>
    </row>
    <row r="3711" spans="1:8" hidden="1" x14ac:dyDescent="0.3">
      <c r="A3711" s="1" t="s">
        <v>1630</v>
      </c>
      <c r="B3711" s="1" t="str">
        <f t="shared" si="172"/>
        <v>Kazakhstan</v>
      </c>
      <c r="C3711" s="5" t="str">
        <f t="shared" si="171"/>
        <v>1985</v>
      </c>
      <c r="D3711" s="1" t="str">
        <f t="shared" si="173"/>
        <v xml:space="preserve">Soyuz U </v>
      </c>
      <c r="E3711" s="1" t="s">
        <v>346</v>
      </c>
      <c r="F3711" s="7" t="str">
        <f>TEXT(DATE(MID(H3711, 13, 4), CHOOSE(MATCH( MID(H3711, 5, 3), {"Jan","Feb","Mar","Apr","May","Jun","Jul","Aug","Sep","Oct","Nov","Dec"}, 0), 1, 2, 3, 4, 5, 6, 7, 8, 9, 10, 11, 12), MID(H3711, 9, 2)), "yyyy-mm-dd")</f>
        <v>1985-08-08</v>
      </c>
      <c r="G3711" s="1" t="s">
        <v>7582</v>
      </c>
      <c r="H3711" s="1" t="s">
        <v>7581</v>
      </c>
    </row>
    <row r="3712" spans="1:8" hidden="1" x14ac:dyDescent="0.3">
      <c r="A3712" s="1" t="s">
        <v>5</v>
      </c>
      <c r="B3712" s="1" t="str">
        <f t="shared" si="172"/>
        <v>Russia</v>
      </c>
      <c r="C3712" s="5" t="str">
        <f t="shared" si="171"/>
        <v>1985</v>
      </c>
      <c r="D3712" s="1" t="str">
        <f t="shared" si="173"/>
        <v xml:space="preserve">Soyuz U </v>
      </c>
      <c r="E3712" s="1" t="s">
        <v>346</v>
      </c>
      <c r="F3712" s="7" t="str">
        <f>TEXT(DATE(MID(H3712, 13, 4), CHOOSE(MATCH( MID(H3712, 5, 3), {"Jan","Feb","Mar","Apr","May","Jun","Jul","Aug","Sep","Oct","Nov","Dec"}, 0), 1, 2, 3, 4, 5, 6, 7, 8, 9, 10, 11, 12), MID(H3712, 9, 2)), "yyyy-mm-dd")</f>
        <v>1985-08-07</v>
      </c>
      <c r="G3712" s="1" t="s">
        <v>7584</v>
      </c>
      <c r="H3712" s="1" t="s">
        <v>7583</v>
      </c>
    </row>
    <row r="3713" spans="1:8" hidden="1" x14ac:dyDescent="0.3">
      <c r="A3713" s="1" t="s">
        <v>5723</v>
      </c>
      <c r="B3713" s="1" t="str">
        <f t="shared" si="172"/>
        <v>USA</v>
      </c>
      <c r="C3713" s="5" t="str">
        <f t="shared" si="171"/>
        <v>1985</v>
      </c>
      <c r="D3713" s="1" t="str">
        <f t="shared" si="173"/>
        <v xml:space="preserve">Scout G1 </v>
      </c>
      <c r="E3713" s="1" t="s">
        <v>346</v>
      </c>
      <c r="F3713" s="7" t="str">
        <f>TEXT(DATE(MID(H3713, 13, 4), CHOOSE(MATCH( MID(H3713, 5, 3), {"Jan","Feb","Mar","Apr","May","Jun","Jul","Aug","Sep","Oct","Nov","Dec"}, 0), 1, 2, 3, 4, 5, 6, 7, 8, 9, 10, 11, 12), MID(H3713, 9, 2)), "yyyy-mm-dd")</f>
        <v>1985-08-03</v>
      </c>
      <c r="G3713" s="1" t="s">
        <v>7586</v>
      </c>
      <c r="H3713" s="1" t="s">
        <v>7585</v>
      </c>
    </row>
    <row r="3714" spans="1:8" hidden="1" x14ac:dyDescent="0.3">
      <c r="A3714" s="1" t="s">
        <v>3038</v>
      </c>
      <c r="B3714" s="1" t="str">
        <f t="shared" si="172"/>
        <v>Russia</v>
      </c>
      <c r="C3714" s="5" t="str">
        <f t="shared" ref="C3714:C3777" si="174">TEXT(F3714, "yyyy")</f>
        <v>1985</v>
      </c>
      <c r="D3714" s="1" t="str">
        <f t="shared" si="173"/>
        <v xml:space="preserve">Soyuz U </v>
      </c>
      <c r="E3714" s="1" t="s">
        <v>346</v>
      </c>
      <c r="F3714" s="7" t="str">
        <f>TEXT(DATE(MID(H3714, 13, 4), CHOOSE(MATCH( MID(H3714, 5, 3), {"Jan","Feb","Mar","Apr","May","Jun","Jul","Aug","Sep","Oct","Nov","Dec"}, 0), 1, 2, 3, 4, 5, 6, 7, 8, 9, 10, 11, 12), MID(H3714, 9, 2)), "yyyy-mm-dd")</f>
        <v>1985-08-02</v>
      </c>
      <c r="G3714" s="1" t="s">
        <v>7588</v>
      </c>
      <c r="H3714" s="1" t="s">
        <v>7587</v>
      </c>
    </row>
    <row r="3715" spans="1:8" hidden="1" x14ac:dyDescent="0.3">
      <c r="A3715" s="1" t="s">
        <v>6795</v>
      </c>
      <c r="B3715" s="1" t="str">
        <f t="shared" ref="B3715:B3778" si="175">TRIM(MID(A3715, FIND("|", SUBSTITUTE(A3715, ",", "|", LEN(A3715) - LEN(SUBSTITUTE(A3715,",", "" )))) + 1, LEN(A3715)))</f>
        <v>Kazakhstan</v>
      </c>
      <c r="C3715" s="5" t="str">
        <f t="shared" si="174"/>
        <v>1985</v>
      </c>
      <c r="D3715" s="1" t="str">
        <f t="shared" ref="D3715:D3778" si="176">LEFT(G3715, FIND("|", G3715) - 1)</f>
        <v xml:space="preserve">Tsyklon-2 </v>
      </c>
      <c r="E3715" s="1" t="s">
        <v>346</v>
      </c>
      <c r="F3715" s="7" t="str">
        <f>TEXT(DATE(MID(H3715, 13, 4), CHOOSE(MATCH( MID(H3715, 5, 3), {"Jan","Feb","Mar","Apr","May","Jun","Jul","Aug","Sep","Oct","Nov","Dec"}, 0), 1, 2, 3, 4, 5, 6, 7, 8, 9, 10, 11, 12), MID(H3715, 9, 2)), "yyyy-mm-dd")</f>
        <v>1985-08-01</v>
      </c>
      <c r="G3715" s="1" t="s">
        <v>7590</v>
      </c>
      <c r="H3715" s="1" t="s">
        <v>7589</v>
      </c>
    </row>
    <row r="3716" spans="1:8" hidden="1" x14ac:dyDescent="0.3">
      <c r="A3716" s="1" t="s">
        <v>30</v>
      </c>
      <c r="B3716" s="1" t="str">
        <f t="shared" si="175"/>
        <v>USA</v>
      </c>
      <c r="C3716" s="5" t="str">
        <f t="shared" si="174"/>
        <v>1985</v>
      </c>
      <c r="D3716" s="1" t="str">
        <f t="shared" si="176"/>
        <v xml:space="preserve">Space Shuttle Challenger </v>
      </c>
      <c r="E3716" s="1" t="s">
        <v>346</v>
      </c>
      <c r="F3716" s="7" t="str">
        <f>TEXT(DATE(MID(H3716, 13, 4), CHOOSE(MATCH( MID(H3716, 5, 3), {"Jan","Feb","Mar","Apr","May","Jun","Jul","Aug","Sep","Oct","Nov","Dec"}, 0), 1, 2, 3, 4, 5, 6, 7, 8, 9, 10, 11, 12), MID(H3716, 9, 2)), "yyyy-mm-dd")</f>
        <v>1985-07-29</v>
      </c>
      <c r="G3716" s="1" t="s">
        <v>7592</v>
      </c>
      <c r="H3716" s="1" t="s">
        <v>7591</v>
      </c>
    </row>
    <row r="3717" spans="1:8" hidden="1" x14ac:dyDescent="0.3">
      <c r="A3717" s="1" t="s">
        <v>1630</v>
      </c>
      <c r="B3717" s="1" t="str">
        <f t="shared" si="175"/>
        <v>Kazakhstan</v>
      </c>
      <c r="C3717" s="5" t="str">
        <f t="shared" si="174"/>
        <v>1985</v>
      </c>
      <c r="D3717" s="1" t="str">
        <f t="shared" si="176"/>
        <v xml:space="preserve">Soyuz U </v>
      </c>
      <c r="E3717" s="1" t="s">
        <v>346</v>
      </c>
      <c r="F3717" s="7" t="str">
        <f>TEXT(DATE(MID(H3717, 13, 4), CHOOSE(MATCH( MID(H3717, 5, 3), {"Jan","Feb","Mar","Apr","May","Jun","Jul","Aug","Sep","Oct","Nov","Dec"}, 0), 1, 2, 3, 4, 5, 6, 7, 8, 9, 10, 11, 12), MID(H3717, 9, 2)), "yyyy-mm-dd")</f>
        <v>1985-07-19</v>
      </c>
      <c r="G3717" s="1" t="s">
        <v>7594</v>
      </c>
      <c r="H3717" s="1" t="s">
        <v>7593</v>
      </c>
    </row>
    <row r="3718" spans="1:8" hidden="1" x14ac:dyDescent="0.3">
      <c r="A3718" s="1" t="s">
        <v>5</v>
      </c>
      <c r="B3718" s="1" t="str">
        <f t="shared" si="175"/>
        <v>Russia</v>
      </c>
      <c r="C3718" s="5" t="str">
        <f t="shared" si="174"/>
        <v>1985</v>
      </c>
      <c r="D3718" s="1" t="str">
        <f t="shared" si="176"/>
        <v xml:space="preserve">Molniya-M /Block ML </v>
      </c>
      <c r="E3718" s="1" t="s">
        <v>346</v>
      </c>
      <c r="F3718" s="7" t="str">
        <f>TEXT(DATE(MID(H3718, 13, 4), CHOOSE(MATCH( MID(H3718, 5, 3), {"Jan","Feb","Mar","Apr","May","Jun","Jul","Aug","Sep","Oct","Nov","Dec"}, 0), 1, 2, 3, 4, 5, 6, 7, 8, 9, 10, 11, 12), MID(H3718, 9, 2)), "yyyy-mm-dd")</f>
        <v>1985-07-17</v>
      </c>
      <c r="G3718" s="1" t="s">
        <v>7596</v>
      </c>
      <c r="H3718" s="1" t="s">
        <v>7595</v>
      </c>
    </row>
    <row r="3719" spans="1:8" hidden="1" x14ac:dyDescent="0.3">
      <c r="A3719" s="1" t="s">
        <v>130</v>
      </c>
      <c r="B3719" s="1" t="str">
        <f t="shared" si="175"/>
        <v>Kazakhstan</v>
      </c>
      <c r="C3719" s="5" t="str">
        <f t="shared" si="174"/>
        <v>1985</v>
      </c>
      <c r="D3719" s="1" t="str">
        <f t="shared" si="176"/>
        <v xml:space="preserve">Soyuz U </v>
      </c>
      <c r="E3719" s="1" t="s">
        <v>346</v>
      </c>
      <c r="F3719" s="7" t="str">
        <f>TEXT(DATE(MID(H3719, 13, 4), CHOOSE(MATCH( MID(H3719, 5, 3), {"Jan","Feb","Mar","Apr","May","Jun","Jul","Aug","Sep","Oct","Nov","Dec"}, 0), 1, 2, 3, 4, 5, 6, 7, 8, 9, 10, 11, 12), MID(H3719, 9, 2)), "yyyy-mm-dd")</f>
        <v>1985-07-15</v>
      </c>
      <c r="G3719" s="1" t="s">
        <v>7598</v>
      </c>
      <c r="H3719" s="1" t="s">
        <v>7597</v>
      </c>
    </row>
    <row r="3720" spans="1:8" hidden="1" x14ac:dyDescent="0.3">
      <c r="A3720" s="1" t="s">
        <v>6615</v>
      </c>
      <c r="B3720" s="1" t="str">
        <f t="shared" si="175"/>
        <v>Russia</v>
      </c>
      <c r="C3720" s="5" t="str">
        <f t="shared" si="174"/>
        <v>1985</v>
      </c>
      <c r="D3720" s="1" t="str">
        <f t="shared" si="176"/>
        <v xml:space="preserve">Soyuz U </v>
      </c>
      <c r="E3720" s="1" t="s">
        <v>346</v>
      </c>
      <c r="F3720" s="7" t="str">
        <f>TEXT(DATE(MID(H3720, 13, 4), CHOOSE(MATCH( MID(H3720, 5, 3), {"Jan","Feb","Mar","Apr","May","Jun","Jul","Aug","Sep","Oct","Nov","Dec"}, 0), 1, 2, 3, 4, 5, 6, 7, 8, 9, 10, 11, 12), MID(H3720, 9, 2)), "yyyy-mm-dd")</f>
        <v>1985-07-10</v>
      </c>
      <c r="G3720" s="1" t="s">
        <v>7600</v>
      </c>
      <c r="H3720" s="1" t="s">
        <v>7599</v>
      </c>
    </row>
    <row r="3721" spans="1:8" hidden="1" x14ac:dyDescent="0.3">
      <c r="A3721" s="1" t="s">
        <v>4483</v>
      </c>
      <c r="B3721" s="1" t="str">
        <f t="shared" si="175"/>
        <v>Russia</v>
      </c>
      <c r="C3721" s="5" t="str">
        <f t="shared" si="174"/>
        <v>1985</v>
      </c>
      <c r="D3721" s="1" t="str">
        <f t="shared" si="176"/>
        <v xml:space="preserve">Tsyklon-3 </v>
      </c>
      <c r="E3721" s="1" t="s">
        <v>346</v>
      </c>
      <c r="F3721" s="7" t="str">
        <f>TEXT(DATE(MID(H3721, 13, 4), CHOOSE(MATCH( MID(H3721, 5, 3), {"Jan","Feb","Mar","Apr","May","Jun","Jul","Aug","Sep","Oct","Nov","Dec"}, 0), 1, 2, 3, 4, 5, 6, 7, 8, 9, 10, 11, 12), MID(H3721, 9, 2)), "yyyy-mm-dd")</f>
        <v>1985-07-08</v>
      </c>
      <c r="G3721" s="1" t="s">
        <v>7602</v>
      </c>
      <c r="H3721" s="1" t="s">
        <v>7601</v>
      </c>
    </row>
    <row r="3722" spans="1:8" hidden="1" x14ac:dyDescent="0.3">
      <c r="A3722" s="1" t="s">
        <v>3038</v>
      </c>
      <c r="B3722" s="1" t="str">
        <f t="shared" si="175"/>
        <v>Russia</v>
      </c>
      <c r="C3722" s="5" t="str">
        <f t="shared" si="174"/>
        <v>1985</v>
      </c>
      <c r="D3722" s="1" t="str">
        <f t="shared" si="176"/>
        <v xml:space="preserve">Soyuz U </v>
      </c>
      <c r="E3722" s="1" t="s">
        <v>346</v>
      </c>
      <c r="F3722" s="7" t="str">
        <f>TEXT(DATE(MID(H3722, 13, 4), CHOOSE(MATCH( MID(H3722, 5, 3), {"Jan","Feb","Mar","Apr","May","Jun","Jul","Aug","Sep","Oct","Nov","Dec"}, 0), 1, 2, 3, 4, 5, 6, 7, 8, 9, 10, 11, 12), MID(H3722, 9, 2)), "yyyy-mm-dd")</f>
        <v>1985-07-03</v>
      </c>
      <c r="G3722" s="1" t="s">
        <v>7604</v>
      </c>
      <c r="H3722" s="1" t="s">
        <v>7603</v>
      </c>
    </row>
    <row r="3723" spans="1:8" hidden="1" x14ac:dyDescent="0.3">
      <c r="A3723" s="1" t="s">
        <v>6657</v>
      </c>
      <c r="B3723" s="1" t="str">
        <f t="shared" si="175"/>
        <v>France</v>
      </c>
      <c r="C3723" s="5" t="str">
        <f t="shared" si="174"/>
        <v>1985</v>
      </c>
      <c r="D3723" s="1" t="str">
        <f t="shared" si="176"/>
        <v xml:space="preserve">Ariane 1 </v>
      </c>
      <c r="E3723" s="1" t="s">
        <v>346</v>
      </c>
      <c r="F3723" s="7" t="str">
        <f>TEXT(DATE(MID(H3723, 13, 4), CHOOSE(MATCH( MID(H3723, 5, 3), {"Jan","Feb","Mar","Apr","May","Jun","Jul","Aug","Sep","Oct","Nov","Dec"}, 0), 1, 2, 3, 4, 5, 6, 7, 8, 9, 10, 11, 12), MID(H3723, 9, 2)), "yyyy-mm-dd")</f>
        <v>1985-07-02</v>
      </c>
      <c r="G3723" s="1" t="s">
        <v>7606</v>
      </c>
      <c r="H3723" s="1" t="s">
        <v>7605</v>
      </c>
    </row>
    <row r="3724" spans="1:8" hidden="1" x14ac:dyDescent="0.3">
      <c r="A3724" s="1" t="s">
        <v>4149</v>
      </c>
      <c r="B3724" s="1" t="str">
        <f t="shared" si="175"/>
        <v>USA</v>
      </c>
      <c r="C3724" s="5" t="str">
        <f t="shared" si="174"/>
        <v>1985</v>
      </c>
      <c r="D3724" s="1" t="str">
        <f t="shared" si="176"/>
        <v xml:space="preserve">Atlas-G Centaur-D1AR </v>
      </c>
      <c r="E3724" s="1" t="s">
        <v>346</v>
      </c>
      <c r="F3724" s="7" t="str">
        <f>TEXT(DATE(MID(H3724, 13, 4), CHOOSE(MATCH( MID(H3724, 5, 3), {"Jan","Feb","Mar","Apr","May","Jun","Jul","Aug","Sep","Oct","Nov","Dec"}, 0), 1, 2, 3, 4, 5, 6, 7, 8, 9, 10, 11, 12), MID(H3724, 9, 2)), "yyyy-mm-dd")</f>
        <v>1985-06-30</v>
      </c>
      <c r="G3724" s="1" t="s">
        <v>7608</v>
      </c>
      <c r="H3724" s="1" t="s">
        <v>7607</v>
      </c>
    </row>
    <row r="3725" spans="1:8" hidden="1" x14ac:dyDescent="0.3">
      <c r="A3725" s="1" t="s">
        <v>5</v>
      </c>
      <c r="B3725" s="1" t="str">
        <f t="shared" si="175"/>
        <v>Russia</v>
      </c>
      <c r="C3725" s="5" t="str">
        <f t="shared" si="174"/>
        <v>1985</v>
      </c>
      <c r="D3725" s="1" t="str">
        <f t="shared" si="176"/>
        <v xml:space="preserve">Soyuz U </v>
      </c>
      <c r="E3725" s="1" t="s">
        <v>346</v>
      </c>
      <c r="F3725" s="7" t="str">
        <f>TEXT(DATE(MID(H3725, 13, 4), CHOOSE(MATCH( MID(H3725, 5, 3), {"Jan","Feb","Mar","Apr","May","Jun","Jul","Aug","Sep","Oct","Nov","Dec"}, 0), 1, 2, 3, 4, 5, 6, 7, 8, 9, 10, 11, 12), MID(H3725, 9, 2)), "yyyy-mm-dd")</f>
        <v>1985-06-26</v>
      </c>
      <c r="G3725" s="1" t="s">
        <v>7610</v>
      </c>
      <c r="H3725" s="1" t="s">
        <v>7609</v>
      </c>
    </row>
    <row r="3726" spans="1:8" hidden="1" x14ac:dyDescent="0.3">
      <c r="A3726" s="1" t="s">
        <v>2022</v>
      </c>
      <c r="B3726" s="1" t="str">
        <f t="shared" si="175"/>
        <v>Kazakhstan</v>
      </c>
      <c r="C3726" s="5" t="str">
        <f t="shared" si="174"/>
        <v>1985</v>
      </c>
      <c r="D3726" s="1" t="str">
        <f t="shared" si="176"/>
        <v xml:space="preserve">Zenit-2 </v>
      </c>
      <c r="E3726" s="1" t="s">
        <v>346</v>
      </c>
      <c r="F3726" s="7" t="str">
        <f>TEXT(DATE(MID(H3726, 13, 4), CHOOSE(MATCH( MID(H3726, 5, 3), {"Jan","Feb","Mar","Apr","May","Jun","Jul","Aug","Sep","Oct","Nov","Dec"}, 0), 1, 2, 3, 4, 5, 6, 7, 8, 9, 10, 11, 12), MID(H3726, 9, 2)), "yyyy-mm-dd")</f>
        <v>1985-06-21</v>
      </c>
      <c r="G3726" s="1" t="s">
        <v>7612</v>
      </c>
      <c r="H3726" s="1" t="s">
        <v>7611</v>
      </c>
    </row>
    <row r="3727" spans="1:8" hidden="1" x14ac:dyDescent="0.3">
      <c r="A3727" s="1" t="s">
        <v>6615</v>
      </c>
      <c r="B3727" s="1" t="str">
        <f t="shared" si="175"/>
        <v>Russia</v>
      </c>
      <c r="C3727" s="5" t="str">
        <f t="shared" si="174"/>
        <v>1985</v>
      </c>
      <c r="D3727" s="1" t="str">
        <f t="shared" si="176"/>
        <v xml:space="preserve">Soyuz U </v>
      </c>
      <c r="E3727" s="1" t="s">
        <v>346</v>
      </c>
      <c r="F3727" s="7" t="str">
        <f>TEXT(DATE(MID(H3727, 13, 4), CHOOSE(MATCH( MID(H3727, 5, 3), {"Jan","Feb","Mar","Apr","May","Jun","Jul","Aug","Sep","Oct","Nov","Dec"}, 0), 1, 2, 3, 4, 5, 6, 7, 8, 9, 10, 11, 12), MID(H3727, 9, 2)), "yyyy-mm-dd")</f>
        <v>1985-06-21</v>
      </c>
      <c r="G3727" s="1" t="s">
        <v>7614</v>
      </c>
      <c r="H3727" s="1" t="s">
        <v>7613</v>
      </c>
    </row>
    <row r="3728" spans="1:8" hidden="1" x14ac:dyDescent="0.3">
      <c r="A3728" s="1" t="s">
        <v>1630</v>
      </c>
      <c r="B3728" s="1" t="str">
        <f t="shared" si="175"/>
        <v>Kazakhstan</v>
      </c>
      <c r="C3728" s="5" t="str">
        <f t="shared" si="174"/>
        <v>1985</v>
      </c>
      <c r="D3728" s="1" t="str">
        <f t="shared" si="176"/>
        <v xml:space="preserve">Soyuz U </v>
      </c>
      <c r="E3728" s="1" t="s">
        <v>346</v>
      </c>
      <c r="F3728" s="7" t="str">
        <f>TEXT(DATE(MID(H3728, 13, 4), CHOOSE(MATCH( MID(H3728, 5, 3), {"Jan","Feb","Mar","Apr","May","Jun","Jul","Aug","Sep","Oct","Nov","Dec"}, 0), 1, 2, 3, 4, 5, 6, 7, 8, 9, 10, 11, 12), MID(H3728, 9, 2)), "yyyy-mm-dd")</f>
        <v>1985-06-21</v>
      </c>
      <c r="G3728" s="1" t="s">
        <v>7616</v>
      </c>
      <c r="H3728" s="1" t="s">
        <v>7615</v>
      </c>
    </row>
    <row r="3729" spans="1:8" hidden="1" x14ac:dyDescent="0.3">
      <c r="A3729" s="1" t="s">
        <v>6482</v>
      </c>
      <c r="B3729" s="1" t="str">
        <f t="shared" si="175"/>
        <v>Russia</v>
      </c>
      <c r="C3729" s="5" t="str">
        <f t="shared" si="174"/>
        <v>1985</v>
      </c>
      <c r="D3729" s="1" t="str">
        <f t="shared" si="176"/>
        <v xml:space="preserve">Cosmos-3M </v>
      </c>
      <c r="E3729" s="1" t="s">
        <v>346</v>
      </c>
      <c r="F3729" s="7" t="str">
        <f>TEXT(DATE(MID(H3729, 13, 4), CHOOSE(MATCH( MID(H3729, 5, 3), {"Jan","Feb","Mar","Apr","May","Jun","Jul","Aug","Sep","Oct","Nov","Dec"}, 0), 1, 2, 3, 4, 5, 6, 7, 8, 9, 10, 11, 12), MID(H3729, 9, 2)), "yyyy-mm-dd")</f>
        <v>1985-06-19</v>
      </c>
      <c r="G3729" s="1" t="s">
        <v>7618</v>
      </c>
      <c r="H3729" s="1" t="s">
        <v>7617</v>
      </c>
    </row>
    <row r="3730" spans="1:8" hidden="1" x14ac:dyDescent="0.3">
      <c r="A3730" s="1" t="s">
        <v>3038</v>
      </c>
      <c r="B3730" s="1" t="str">
        <f t="shared" si="175"/>
        <v>Russia</v>
      </c>
      <c r="C3730" s="5" t="str">
        <f t="shared" si="174"/>
        <v>1985</v>
      </c>
      <c r="D3730" s="1" t="str">
        <f t="shared" si="176"/>
        <v xml:space="preserve">Molniya-M /Block 2BL </v>
      </c>
      <c r="E3730" s="1" t="s">
        <v>346</v>
      </c>
      <c r="F3730" s="7" t="str">
        <f>TEXT(DATE(MID(H3730, 13, 4), CHOOSE(MATCH( MID(H3730, 5, 3), {"Jan","Feb","Mar","Apr","May","Jun","Jul","Aug","Sep","Oct","Nov","Dec"}, 0), 1, 2, 3, 4, 5, 6, 7, 8, 9, 10, 11, 12), MID(H3730, 9, 2)), "yyyy-mm-dd")</f>
        <v>1985-06-18</v>
      </c>
      <c r="G3730" s="1" t="s">
        <v>7620</v>
      </c>
      <c r="H3730" s="1" t="s">
        <v>7619</v>
      </c>
    </row>
    <row r="3731" spans="1:8" hidden="1" x14ac:dyDescent="0.3">
      <c r="A3731" s="1" t="s">
        <v>30</v>
      </c>
      <c r="B3731" s="1" t="str">
        <f t="shared" si="175"/>
        <v>USA</v>
      </c>
      <c r="C3731" s="5" t="str">
        <f t="shared" si="174"/>
        <v>1985</v>
      </c>
      <c r="D3731" s="1" t="str">
        <f t="shared" si="176"/>
        <v xml:space="preserve">Space Shuttle Discovery </v>
      </c>
      <c r="E3731" s="1" t="s">
        <v>346</v>
      </c>
      <c r="F3731" s="7" t="str">
        <f>TEXT(DATE(MID(H3731, 13, 4), CHOOSE(MATCH( MID(H3731, 5, 3), {"Jan","Feb","Mar","Apr","May","Jun","Jul","Aug","Sep","Oct","Nov","Dec"}, 0), 1, 2, 3, 4, 5, 6, 7, 8, 9, 10, 11, 12), MID(H3731, 9, 2)), "yyyy-mm-dd")</f>
        <v>1985-06-17</v>
      </c>
      <c r="G3731" s="1" t="s">
        <v>7622</v>
      </c>
      <c r="H3731" s="1" t="s">
        <v>7621</v>
      </c>
    </row>
    <row r="3732" spans="1:8" hidden="1" x14ac:dyDescent="0.3">
      <c r="A3732" s="1" t="s">
        <v>4483</v>
      </c>
      <c r="B3732" s="1" t="str">
        <f t="shared" si="175"/>
        <v>Russia</v>
      </c>
      <c r="C3732" s="5" t="str">
        <f t="shared" si="174"/>
        <v>1985</v>
      </c>
      <c r="D3732" s="1" t="str">
        <f t="shared" si="176"/>
        <v xml:space="preserve">Tsyklon-3 </v>
      </c>
      <c r="E3732" s="1" t="s">
        <v>346</v>
      </c>
      <c r="F3732" s="7" t="str">
        <f>TEXT(DATE(MID(H3732, 13, 4), CHOOSE(MATCH( MID(H3732, 5, 3), {"Jan","Feb","Mar","Apr","May","Jun","Jul","Aug","Sep","Oct","Nov","Dec"}, 0), 1, 2, 3, 4, 5, 6, 7, 8, 9, 10, 11, 12), MID(H3732, 9, 2)), "yyyy-mm-dd")</f>
        <v>1985-06-14</v>
      </c>
      <c r="G3732" s="1" t="s">
        <v>7624</v>
      </c>
      <c r="H3732" s="1" t="s">
        <v>7623</v>
      </c>
    </row>
    <row r="3733" spans="1:8" hidden="1" x14ac:dyDescent="0.3">
      <c r="A3733" s="1" t="s">
        <v>3038</v>
      </c>
      <c r="B3733" s="1" t="str">
        <f t="shared" si="175"/>
        <v>Russia</v>
      </c>
      <c r="C3733" s="5" t="str">
        <f t="shared" si="174"/>
        <v>1985</v>
      </c>
      <c r="D3733" s="1" t="str">
        <f t="shared" si="176"/>
        <v xml:space="preserve">Soyuz U </v>
      </c>
      <c r="E3733" s="1" t="s">
        <v>346</v>
      </c>
      <c r="F3733" s="7" t="str">
        <f>TEXT(DATE(MID(H3733, 13, 4), CHOOSE(MATCH( MID(H3733, 5, 3), {"Jan","Feb","Mar","Apr","May","Jun","Jul","Aug","Sep","Oct","Nov","Dec"}, 0), 1, 2, 3, 4, 5, 6, 7, 8, 9, 10, 11, 12), MID(H3733, 9, 2)), "yyyy-mm-dd")</f>
        <v>1985-06-13</v>
      </c>
      <c r="G3733" s="1" t="s">
        <v>7626</v>
      </c>
      <c r="H3733" s="1" t="s">
        <v>7625</v>
      </c>
    </row>
    <row r="3734" spans="1:8" hidden="1" x14ac:dyDescent="0.3">
      <c r="A3734" s="1" t="s">
        <v>6615</v>
      </c>
      <c r="B3734" s="1" t="str">
        <f t="shared" si="175"/>
        <v>Russia</v>
      </c>
      <c r="C3734" s="5" t="str">
        <f t="shared" si="174"/>
        <v>1985</v>
      </c>
      <c r="D3734" s="1" t="str">
        <f t="shared" si="176"/>
        <v xml:space="preserve">Molniya-M /Block 2BL </v>
      </c>
      <c r="E3734" s="1" t="s">
        <v>346</v>
      </c>
      <c r="F3734" s="7" t="str">
        <f>TEXT(DATE(MID(H3734, 13, 4), CHOOSE(MATCH( MID(H3734, 5, 3), {"Jan","Feb","Mar","Apr","May","Jun","Jul","Aug","Sep","Oct","Nov","Dec"}, 0), 1, 2, 3, 4, 5, 6, 7, 8, 9, 10, 11, 12), MID(H3734, 9, 2)), "yyyy-mm-dd")</f>
        <v>1985-06-11</v>
      </c>
      <c r="G3734" s="1" t="s">
        <v>7628</v>
      </c>
      <c r="H3734" s="1" t="s">
        <v>7627</v>
      </c>
    </row>
    <row r="3735" spans="1:8" hidden="1" x14ac:dyDescent="0.3">
      <c r="A3735" s="1" t="s">
        <v>5</v>
      </c>
      <c r="B3735" s="1" t="str">
        <f t="shared" si="175"/>
        <v>Russia</v>
      </c>
      <c r="C3735" s="5" t="str">
        <f t="shared" si="174"/>
        <v>1985</v>
      </c>
      <c r="D3735" s="1" t="str">
        <f t="shared" si="176"/>
        <v xml:space="preserve">Soyuz U </v>
      </c>
      <c r="E3735" s="1" t="s">
        <v>346</v>
      </c>
      <c r="F3735" s="7" t="str">
        <f>TEXT(DATE(MID(H3735, 13, 4), CHOOSE(MATCH( MID(H3735, 5, 3), {"Jan","Feb","Mar","Apr","May","Jun","Jul","Aug","Sep","Oct","Nov","Dec"}, 0), 1, 2, 3, 4, 5, 6, 7, 8, 9, 10, 11, 12), MID(H3735, 9, 2)), "yyyy-mm-dd")</f>
        <v>1985-06-07</v>
      </c>
      <c r="G3735" s="1" t="s">
        <v>7630</v>
      </c>
      <c r="H3735" s="1" t="s">
        <v>7629</v>
      </c>
    </row>
    <row r="3736" spans="1:8" hidden="1" x14ac:dyDescent="0.3">
      <c r="A3736" s="1" t="s">
        <v>1630</v>
      </c>
      <c r="B3736" s="1" t="str">
        <f t="shared" si="175"/>
        <v>Kazakhstan</v>
      </c>
      <c r="C3736" s="5" t="str">
        <f t="shared" si="174"/>
        <v>1985</v>
      </c>
      <c r="D3736" s="1" t="str">
        <f t="shared" si="176"/>
        <v xml:space="preserve">Soyuz U2 </v>
      </c>
      <c r="E3736" s="1" t="s">
        <v>346</v>
      </c>
      <c r="F3736" s="7" t="str">
        <f>TEXT(DATE(MID(H3736, 13, 4), CHOOSE(MATCH( MID(H3736, 5, 3), {"Jan","Feb","Mar","Apr","May","Jun","Jul","Aug","Sep","Oct","Nov","Dec"}, 0), 1, 2, 3, 4, 5, 6, 7, 8, 9, 10, 11, 12), MID(H3736, 9, 2)), "yyyy-mm-dd")</f>
        <v>1985-06-06</v>
      </c>
      <c r="G3736" s="1" t="s">
        <v>7632</v>
      </c>
      <c r="H3736" s="1" t="s">
        <v>7631</v>
      </c>
    </row>
    <row r="3737" spans="1:8" hidden="1" x14ac:dyDescent="0.3">
      <c r="A3737" s="1" t="s">
        <v>6272</v>
      </c>
      <c r="B3737" s="1" t="str">
        <f t="shared" si="175"/>
        <v>Kazakhstan</v>
      </c>
      <c r="C3737" s="5" t="str">
        <f t="shared" si="174"/>
        <v>1985</v>
      </c>
      <c r="D3737" s="1" t="str">
        <f t="shared" si="176"/>
        <v xml:space="preserve">Proton K/Block-DM-2 </v>
      </c>
      <c r="E3737" s="1" t="s">
        <v>346</v>
      </c>
      <c r="F3737" s="7" t="str">
        <f>TEXT(DATE(MID(H3737, 13, 4), CHOOSE(MATCH( MID(H3737, 5, 3), {"Jan","Feb","Mar","Apr","May","Jun","Jul","Aug","Sep","Oct","Nov","Dec"}, 0), 1, 2, 3, 4, 5, 6, 7, 8, 9, 10, 11, 12), MID(H3737, 9, 2)), "yyyy-mm-dd")</f>
        <v>1985-05-30</v>
      </c>
      <c r="G3737" s="1" t="s">
        <v>7634</v>
      </c>
      <c r="H3737" s="1" t="s">
        <v>7633</v>
      </c>
    </row>
    <row r="3738" spans="1:8" hidden="1" x14ac:dyDescent="0.3">
      <c r="A3738" s="1" t="s">
        <v>3373</v>
      </c>
      <c r="B3738" s="1" t="str">
        <f t="shared" si="175"/>
        <v>Russia</v>
      </c>
      <c r="C3738" s="5" t="str">
        <f t="shared" si="174"/>
        <v>1985</v>
      </c>
      <c r="D3738" s="1" t="str">
        <f t="shared" si="176"/>
        <v xml:space="preserve">Cosmos-3M </v>
      </c>
      <c r="E3738" s="1" t="s">
        <v>346</v>
      </c>
      <c r="F3738" s="7" t="str">
        <f>TEXT(DATE(MID(H3738, 13, 4), CHOOSE(MATCH( MID(H3738, 5, 3), {"Jan","Feb","Mar","Apr","May","Jun","Jul","Aug","Sep","Oct","Nov","Dec"}, 0), 1, 2, 3, 4, 5, 6, 7, 8, 9, 10, 11, 12), MID(H3738, 9, 2)), "yyyy-mm-dd")</f>
        <v>1985-05-30</v>
      </c>
      <c r="G3738" s="1" t="s">
        <v>7636</v>
      </c>
      <c r="H3738" s="1" t="s">
        <v>7635</v>
      </c>
    </row>
    <row r="3739" spans="1:8" hidden="1" x14ac:dyDescent="0.3">
      <c r="A3739" s="1" t="s">
        <v>5</v>
      </c>
      <c r="B3739" s="1" t="str">
        <f t="shared" si="175"/>
        <v>Russia</v>
      </c>
      <c r="C3739" s="5" t="str">
        <f t="shared" si="174"/>
        <v>1985</v>
      </c>
      <c r="D3739" s="1" t="str">
        <f t="shared" si="176"/>
        <v xml:space="preserve">Molniya-M /Block ML </v>
      </c>
      <c r="E3739" s="1" t="s">
        <v>346</v>
      </c>
      <c r="F3739" s="7" t="str">
        <f>TEXT(DATE(MID(H3739, 13, 4), CHOOSE(MATCH( MID(H3739, 5, 3), {"Jan","Feb","Mar","Apr","May","Jun","Jul","Aug","Sep","Oct","Nov","Dec"}, 0), 1, 2, 3, 4, 5, 6, 7, 8, 9, 10, 11, 12), MID(H3739, 9, 2)), "yyyy-mm-dd")</f>
        <v>1985-05-29</v>
      </c>
      <c r="G3739" s="1" t="s">
        <v>7638</v>
      </c>
      <c r="H3739" s="1" t="s">
        <v>7637</v>
      </c>
    </row>
    <row r="3740" spans="1:8" hidden="1" x14ac:dyDescent="0.3">
      <c r="A3740" s="1" t="s">
        <v>130</v>
      </c>
      <c r="B3740" s="1" t="str">
        <f t="shared" si="175"/>
        <v>Kazakhstan</v>
      </c>
      <c r="C3740" s="5" t="str">
        <f t="shared" si="174"/>
        <v>1985</v>
      </c>
      <c r="D3740" s="1" t="str">
        <f t="shared" si="176"/>
        <v xml:space="preserve">Soyuz U </v>
      </c>
      <c r="E3740" s="1" t="s">
        <v>346</v>
      </c>
      <c r="F3740" s="7" t="str">
        <f>TEXT(DATE(MID(H3740, 13, 4), CHOOSE(MATCH( MID(H3740, 5, 3), {"Jan","Feb","Mar","Apr","May","Jun","Jul","Aug","Sep","Oct","Nov","Dec"}, 0), 1, 2, 3, 4, 5, 6, 7, 8, 9, 10, 11, 12), MID(H3740, 9, 2)), "yyyy-mm-dd")</f>
        <v>1985-05-23</v>
      </c>
      <c r="G3740" s="1" t="s">
        <v>7640</v>
      </c>
      <c r="H3740" s="1" t="s">
        <v>7639</v>
      </c>
    </row>
    <row r="3741" spans="1:8" hidden="1" x14ac:dyDescent="0.3">
      <c r="A3741" s="1" t="s">
        <v>6615</v>
      </c>
      <c r="B3741" s="1" t="str">
        <f t="shared" si="175"/>
        <v>Russia</v>
      </c>
      <c r="C3741" s="5" t="str">
        <f t="shared" si="174"/>
        <v>1985</v>
      </c>
      <c r="D3741" s="1" t="str">
        <f t="shared" si="176"/>
        <v xml:space="preserve">Soyuz U </v>
      </c>
      <c r="E3741" s="1" t="s">
        <v>346</v>
      </c>
      <c r="F3741" s="7" t="str">
        <f>TEXT(DATE(MID(H3741, 13, 4), CHOOSE(MATCH( MID(H3741, 5, 3), {"Jan","Feb","Mar","Apr","May","Jun","Jul","Aug","Sep","Oct","Nov","Dec"}, 0), 1, 2, 3, 4, 5, 6, 7, 8, 9, 10, 11, 12), MID(H3741, 9, 2)), "yyyy-mm-dd")</f>
        <v>1985-05-22</v>
      </c>
      <c r="G3741" s="1" t="s">
        <v>7642</v>
      </c>
      <c r="H3741" s="1" t="s">
        <v>7641</v>
      </c>
    </row>
    <row r="3742" spans="1:8" hidden="1" x14ac:dyDescent="0.3">
      <c r="A3742" s="1" t="s">
        <v>529</v>
      </c>
      <c r="B3742" s="1" t="str">
        <f t="shared" si="175"/>
        <v>Kazakhstan</v>
      </c>
      <c r="C3742" s="5" t="str">
        <f t="shared" si="174"/>
        <v>1985</v>
      </c>
      <c r="D3742" s="1" t="str">
        <f t="shared" si="176"/>
        <v xml:space="preserve">Proton K/Block-DM-2 </v>
      </c>
      <c r="E3742" s="1" t="s">
        <v>346</v>
      </c>
      <c r="F3742" s="7" t="str">
        <f>TEXT(DATE(MID(H3742, 13, 4), CHOOSE(MATCH( MID(H3742, 5, 3), {"Jan","Feb","Mar","Apr","May","Jun","Jul","Aug","Sep","Oct","Nov","Dec"}, 0), 1, 2, 3, 4, 5, 6, 7, 8, 9, 10, 11, 12), MID(H3742, 9, 2)), "yyyy-mm-dd")</f>
        <v>1985-05-17</v>
      </c>
      <c r="G3742" s="1" t="s">
        <v>7644</v>
      </c>
      <c r="H3742" s="1" t="s">
        <v>7643</v>
      </c>
    </row>
    <row r="3743" spans="1:8" hidden="1" x14ac:dyDescent="0.3">
      <c r="A3743" s="1" t="s">
        <v>5</v>
      </c>
      <c r="B3743" s="1" t="str">
        <f t="shared" si="175"/>
        <v>Russia</v>
      </c>
      <c r="C3743" s="5" t="str">
        <f t="shared" si="174"/>
        <v>1985</v>
      </c>
      <c r="D3743" s="1" t="str">
        <f t="shared" si="176"/>
        <v xml:space="preserve">Soyuz U </v>
      </c>
      <c r="E3743" s="1" t="s">
        <v>346</v>
      </c>
      <c r="F3743" s="7" t="str">
        <f>TEXT(DATE(MID(H3743, 13, 4), CHOOSE(MATCH( MID(H3743, 5, 3), {"Jan","Feb","Mar","Apr","May","Jun","Jul","Aug","Sep","Oct","Nov","Dec"}, 0), 1, 2, 3, 4, 5, 6, 7, 8, 9, 10, 11, 12), MID(H3743, 9, 2)), "yyyy-mm-dd")</f>
        <v>1985-05-15</v>
      </c>
      <c r="G3743" s="1" t="s">
        <v>7646</v>
      </c>
      <c r="H3743" s="1" t="s">
        <v>7645</v>
      </c>
    </row>
    <row r="3744" spans="1:8" hidden="1" x14ac:dyDescent="0.3">
      <c r="A3744" s="1" t="s">
        <v>6657</v>
      </c>
      <c r="B3744" s="1" t="str">
        <f t="shared" si="175"/>
        <v>France</v>
      </c>
      <c r="C3744" s="5" t="str">
        <f t="shared" si="174"/>
        <v>1985</v>
      </c>
      <c r="D3744" s="1" t="str">
        <f t="shared" si="176"/>
        <v xml:space="preserve">Ariane 3 </v>
      </c>
      <c r="E3744" s="1" t="s">
        <v>346</v>
      </c>
      <c r="F3744" s="7" t="str">
        <f>TEXT(DATE(MID(H3744, 13, 4), CHOOSE(MATCH( MID(H3744, 5, 3), {"Jan","Feb","Mar","Apr","May","Jun","Jul","Aug","Sep","Oct","Nov","Dec"}, 0), 1, 2, 3, 4, 5, 6, 7, 8, 9, 10, 11, 12), MID(H3744, 9, 2)), "yyyy-mm-dd")</f>
        <v>1985-05-08</v>
      </c>
      <c r="G3744" s="1" t="s">
        <v>7648</v>
      </c>
      <c r="H3744" s="1" t="s">
        <v>7647</v>
      </c>
    </row>
    <row r="3745" spans="1:8" hidden="1" x14ac:dyDescent="0.3">
      <c r="A3745" s="1" t="s">
        <v>30</v>
      </c>
      <c r="B3745" s="1" t="str">
        <f t="shared" si="175"/>
        <v>USA</v>
      </c>
      <c r="C3745" s="5" t="str">
        <f t="shared" si="174"/>
        <v>1985</v>
      </c>
      <c r="D3745" s="1" t="str">
        <f t="shared" si="176"/>
        <v xml:space="preserve">Space Shuttle Challenger </v>
      </c>
      <c r="E3745" s="1" t="s">
        <v>346</v>
      </c>
      <c r="F3745" s="7" t="str">
        <f>TEXT(DATE(MID(H3745, 13, 4), CHOOSE(MATCH( MID(H3745, 5, 3), {"Jan","Feb","Mar","Apr","May","Jun","Jul","Aug","Sep","Oct","Nov","Dec"}, 0), 1, 2, 3, 4, 5, 6, 7, 8, 9, 10, 11, 12), MID(H3745, 9, 2)), "yyyy-mm-dd")</f>
        <v>1985-04-29</v>
      </c>
      <c r="G3745" s="1" t="s">
        <v>7650</v>
      </c>
      <c r="H3745" s="1" t="s">
        <v>7649</v>
      </c>
    </row>
    <row r="3746" spans="1:8" hidden="1" x14ac:dyDescent="0.3">
      <c r="A3746" s="1" t="s">
        <v>130</v>
      </c>
      <c r="B3746" s="1" t="str">
        <f t="shared" si="175"/>
        <v>Kazakhstan</v>
      </c>
      <c r="C3746" s="5" t="str">
        <f t="shared" si="174"/>
        <v>1985</v>
      </c>
      <c r="D3746" s="1" t="str">
        <f t="shared" si="176"/>
        <v xml:space="preserve">Molniya-M /Block SO-L </v>
      </c>
      <c r="E3746" s="1" t="s">
        <v>346</v>
      </c>
      <c r="F3746" s="7" t="str">
        <f>TEXT(DATE(MID(H3746, 13, 4), CHOOSE(MATCH( MID(H3746, 5, 3), {"Jan","Feb","Mar","Apr","May","Jun","Jul","Aug","Sep","Oct","Nov","Dec"}, 0), 1, 2, 3, 4, 5, 6, 7, 8, 9, 10, 11, 12), MID(H3746, 9, 2)), "yyyy-mm-dd")</f>
        <v>1985-04-26</v>
      </c>
      <c r="G3746" s="1" t="s">
        <v>7652</v>
      </c>
      <c r="H3746" s="1" t="s">
        <v>7651</v>
      </c>
    </row>
    <row r="3747" spans="1:8" hidden="1" x14ac:dyDescent="0.3">
      <c r="A3747" s="1" t="s">
        <v>5</v>
      </c>
      <c r="B3747" s="1" t="str">
        <f t="shared" si="175"/>
        <v>Russia</v>
      </c>
      <c r="C3747" s="5" t="str">
        <f t="shared" si="174"/>
        <v>1985</v>
      </c>
      <c r="D3747" s="1" t="str">
        <f t="shared" si="176"/>
        <v xml:space="preserve">Soyuz U </v>
      </c>
      <c r="E3747" s="1" t="s">
        <v>346</v>
      </c>
      <c r="F3747" s="7" t="str">
        <f>TEXT(DATE(MID(H3747, 13, 4), CHOOSE(MATCH( MID(H3747, 5, 3), {"Jan","Feb","Mar","Apr","May","Jun","Jul","Aug","Sep","Oct","Nov","Dec"}, 0), 1, 2, 3, 4, 5, 6, 7, 8, 9, 10, 11, 12), MID(H3747, 9, 2)), "yyyy-mm-dd")</f>
        <v>1985-04-25</v>
      </c>
      <c r="G3747" s="1" t="s">
        <v>7654</v>
      </c>
      <c r="H3747" s="1" t="s">
        <v>7653</v>
      </c>
    </row>
    <row r="3748" spans="1:8" hidden="1" x14ac:dyDescent="0.3">
      <c r="A3748" s="1" t="s">
        <v>6615</v>
      </c>
      <c r="B3748" s="1" t="str">
        <f t="shared" si="175"/>
        <v>Russia</v>
      </c>
      <c r="C3748" s="5" t="str">
        <f t="shared" si="174"/>
        <v>1985</v>
      </c>
      <c r="D3748" s="1" t="str">
        <f t="shared" si="176"/>
        <v xml:space="preserve">Soyuz U </v>
      </c>
      <c r="E3748" s="1" t="s">
        <v>346</v>
      </c>
      <c r="F3748" s="7" t="str">
        <f>TEXT(DATE(MID(H3748, 13, 4), CHOOSE(MATCH( MID(H3748, 5, 3), {"Jan","Feb","Mar","Apr","May","Jun","Jul","Aug","Sep","Oct","Nov","Dec"}, 0), 1, 2, 3, 4, 5, 6, 7, 8, 9, 10, 11, 12), MID(H3748, 9, 2)), "yyyy-mm-dd")</f>
        <v>1985-04-19</v>
      </c>
      <c r="G3748" s="1" t="s">
        <v>7656</v>
      </c>
      <c r="H3748" s="1" t="s">
        <v>7655</v>
      </c>
    </row>
    <row r="3749" spans="1:8" hidden="1" x14ac:dyDescent="0.3">
      <c r="A3749" s="1" t="s">
        <v>3926</v>
      </c>
      <c r="B3749" s="1" t="str">
        <f t="shared" si="175"/>
        <v>Kazakhstan</v>
      </c>
      <c r="C3749" s="5" t="str">
        <f t="shared" si="174"/>
        <v>1985</v>
      </c>
      <c r="D3749" s="1" t="str">
        <f t="shared" si="176"/>
        <v xml:space="preserve">Tsyklon-2 </v>
      </c>
      <c r="E3749" s="1" t="s">
        <v>346</v>
      </c>
      <c r="F3749" s="7" t="str">
        <f>TEXT(DATE(MID(H3749, 13, 4), CHOOSE(MATCH( MID(H3749, 5, 3), {"Jan","Feb","Mar","Apr","May","Jun","Jul","Aug","Sep","Oct","Nov","Dec"}, 0), 1, 2, 3, 4, 5, 6, 7, 8, 9, 10, 11, 12), MID(H3749, 9, 2)), "yyyy-mm-dd")</f>
        <v>1985-04-18</v>
      </c>
      <c r="G3749" s="1" t="s">
        <v>7658</v>
      </c>
      <c r="H3749" s="1" t="s">
        <v>7657</v>
      </c>
    </row>
    <row r="3750" spans="1:8" hidden="1" x14ac:dyDescent="0.3">
      <c r="A3750" s="1" t="s">
        <v>6899</v>
      </c>
      <c r="B3750" s="1" t="str">
        <f t="shared" si="175"/>
        <v>Russia</v>
      </c>
      <c r="C3750" s="5" t="str">
        <f t="shared" si="174"/>
        <v>1985</v>
      </c>
      <c r="D3750" s="1" t="str">
        <f t="shared" si="176"/>
        <v xml:space="preserve">K65M-RB5 </v>
      </c>
      <c r="E3750" s="1" t="s">
        <v>346</v>
      </c>
      <c r="F3750" s="7" t="str">
        <f>TEXT(DATE(MID(H3750, 13, 4), CHOOSE(MATCH( MID(H3750, 5, 3), {"Jan","Feb","Mar","Apr","May","Jun","Jul","Aug","Sep","Oct","Nov","Dec"}, 0), 1, 2, 3, 4, 5, 6, 7, 8, 9, 10, 11, 12), MID(H3750, 9, 2)), "yyyy-mm-dd")</f>
        <v>1985-04-17</v>
      </c>
      <c r="G3750" s="1" t="s">
        <v>7660</v>
      </c>
      <c r="H3750" s="1" t="s">
        <v>7659</v>
      </c>
    </row>
    <row r="3751" spans="1:8" hidden="1" x14ac:dyDescent="0.3">
      <c r="A3751" s="1" t="s">
        <v>6615</v>
      </c>
      <c r="B3751" s="1" t="str">
        <f t="shared" si="175"/>
        <v>Russia</v>
      </c>
      <c r="C3751" s="5" t="str">
        <f t="shared" si="174"/>
        <v>1985</v>
      </c>
      <c r="D3751" s="1" t="str">
        <f t="shared" si="176"/>
        <v xml:space="preserve">Soyuz U </v>
      </c>
      <c r="E3751" s="1" t="s">
        <v>346</v>
      </c>
      <c r="F3751" s="7" t="str">
        <f>TEXT(DATE(MID(H3751, 13, 4), CHOOSE(MATCH( MID(H3751, 5, 3), {"Jan","Feb","Mar","Apr","May","Jun","Jul","Aug","Sep","Oct","Nov","Dec"}, 0), 1, 2, 3, 4, 5, 6, 7, 8, 9, 10, 11, 12), MID(H3751, 9, 2)), "yyyy-mm-dd")</f>
        <v>1985-04-16</v>
      </c>
      <c r="G3751" s="1" t="s">
        <v>7662</v>
      </c>
      <c r="H3751" s="1" t="s">
        <v>7661</v>
      </c>
    </row>
    <row r="3752" spans="1:8" hidden="1" x14ac:dyDescent="0.3">
      <c r="A3752" s="1" t="s">
        <v>2022</v>
      </c>
      <c r="B3752" s="1" t="str">
        <f t="shared" si="175"/>
        <v>Kazakhstan</v>
      </c>
      <c r="C3752" s="5" t="str">
        <f t="shared" si="174"/>
        <v>1985</v>
      </c>
      <c r="D3752" s="1" t="str">
        <f t="shared" si="176"/>
        <v xml:space="preserve">Zenit-2 </v>
      </c>
      <c r="E3752" s="1" t="s">
        <v>346</v>
      </c>
      <c r="F3752" s="7" t="str">
        <f>TEXT(DATE(MID(H3752, 13, 4), CHOOSE(MATCH( MID(H3752, 5, 3), {"Jan","Feb","Mar","Apr","May","Jun","Jul","Aug","Sep","Oct","Nov","Dec"}, 0), 1, 2, 3, 4, 5, 6, 7, 8, 9, 10, 11, 12), MID(H3752, 9, 2)), "yyyy-mm-dd")</f>
        <v>1985-04-13</v>
      </c>
      <c r="G3752" s="1" t="s">
        <v>7664</v>
      </c>
      <c r="H3752" s="1" t="s">
        <v>7663</v>
      </c>
    </row>
    <row r="3753" spans="1:8" hidden="1" x14ac:dyDescent="0.3">
      <c r="A3753" s="1" t="s">
        <v>30</v>
      </c>
      <c r="B3753" s="1" t="str">
        <f t="shared" si="175"/>
        <v>USA</v>
      </c>
      <c r="C3753" s="5" t="str">
        <f t="shared" si="174"/>
        <v>1985</v>
      </c>
      <c r="D3753" s="1" t="str">
        <f t="shared" si="176"/>
        <v xml:space="preserve">Space Shuttle Discovery </v>
      </c>
      <c r="E3753" s="1" t="s">
        <v>346</v>
      </c>
      <c r="F3753" s="7" t="str">
        <f>TEXT(DATE(MID(H3753, 13, 4), CHOOSE(MATCH( MID(H3753, 5, 3), {"Jan","Feb","Mar","Apr","May","Jun","Jul","Aug","Sep","Oct","Nov","Dec"}, 0), 1, 2, 3, 4, 5, 6, 7, 8, 9, 10, 11, 12), MID(H3753, 9, 2)), "yyyy-mm-dd")</f>
        <v>1985-04-12</v>
      </c>
      <c r="G3753" s="1" t="s">
        <v>7666</v>
      </c>
      <c r="H3753" s="1" t="s">
        <v>7665</v>
      </c>
    </row>
    <row r="3754" spans="1:8" hidden="1" x14ac:dyDescent="0.3">
      <c r="A3754" s="1" t="s">
        <v>130</v>
      </c>
      <c r="B3754" s="1" t="str">
        <f t="shared" si="175"/>
        <v>Kazakhstan</v>
      </c>
      <c r="C3754" s="5" t="str">
        <f t="shared" si="174"/>
        <v>1985</v>
      </c>
      <c r="D3754" s="1" t="str">
        <f t="shared" si="176"/>
        <v xml:space="preserve">Soyuz U </v>
      </c>
      <c r="E3754" s="1" t="s">
        <v>346</v>
      </c>
      <c r="F3754" s="7" t="str">
        <f>TEXT(DATE(MID(H3754, 13, 4), CHOOSE(MATCH( MID(H3754, 5, 3), {"Jan","Feb","Mar","Apr","May","Jun","Jul","Aug","Sep","Oct","Nov","Dec"}, 0), 1, 2, 3, 4, 5, 6, 7, 8, 9, 10, 11, 12), MID(H3754, 9, 2)), "yyyy-mm-dd")</f>
        <v>1985-04-03</v>
      </c>
      <c r="G3754" s="1" t="s">
        <v>7668</v>
      </c>
      <c r="H3754" s="1" t="s">
        <v>7667</v>
      </c>
    </row>
    <row r="3755" spans="1:8" hidden="1" x14ac:dyDescent="0.3">
      <c r="A3755" s="1" t="s">
        <v>1630</v>
      </c>
      <c r="B3755" s="1" t="str">
        <f t="shared" si="175"/>
        <v>Kazakhstan</v>
      </c>
      <c r="C3755" s="5" t="str">
        <f t="shared" si="174"/>
        <v>1985</v>
      </c>
      <c r="D3755" s="1" t="str">
        <f t="shared" si="176"/>
        <v xml:space="preserve">Soyuz U </v>
      </c>
      <c r="E3755" s="1" t="s">
        <v>346</v>
      </c>
      <c r="F3755" s="7" t="str">
        <f>TEXT(DATE(MID(H3755, 13, 4), CHOOSE(MATCH( MID(H3755, 5, 3), {"Jan","Feb","Mar","Apr","May","Jun","Jul","Aug","Sep","Oct","Nov","Dec"}, 0), 1, 2, 3, 4, 5, 6, 7, 8, 9, 10, 11, 12), MID(H3755, 9, 2)), "yyyy-mm-dd")</f>
        <v>1985-03-25</v>
      </c>
      <c r="G3755" s="1" t="s">
        <v>7670</v>
      </c>
      <c r="H3755" s="1" t="s">
        <v>7669</v>
      </c>
    </row>
    <row r="3756" spans="1:8" hidden="1" x14ac:dyDescent="0.3">
      <c r="A3756" s="1" t="s">
        <v>4092</v>
      </c>
      <c r="B3756" s="1" t="str">
        <f t="shared" si="175"/>
        <v>USA</v>
      </c>
      <c r="C3756" s="5" t="str">
        <f t="shared" si="174"/>
        <v>1985</v>
      </c>
      <c r="D3756" s="1" t="str">
        <f t="shared" si="176"/>
        <v xml:space="preserve">Atlas-G Centaur-D1AR </v>
      </c>
      <c r="E3756" s="1" t="s">
        <v>346</v>
      </c>
      <c r="F3756" s="7" t="str">
        <f>TEXT(DATE(MID(H3756, 13, 4), CHOOSE(MATCH( MID(H3756, 5, 3), {"Jan","Feb","Mar","Apr","May","Jun","Jul","Aug","Sep","Oct","Nov","Dec"}, 0), 1, 2, 3, 4, 5, 6, 7, 8, 9, 10, 11, 12), MID(H3756, 9, 2)), "yyyy-mm-dd")</f>
        <v>1985-03-22</v>
      </c>
      <c r="G3756" s="1" t="s">
        <v>7672</v>
      </c>
      <c r="H3756" s="1" t="s">
        <v>7671</v>
      </c>
    </row>
    <row r="3757" spans="1:8" hidden="1" x14ac:dyDescent="0.3">
      <c r="A3757" s="1" t="s">
        <v>6272</v>
      </c>
      <c r="B3757" s="1" t="str">
        <f t="shared" si="175"/>
        <v>Kazakhstan</v>
      </c>
      <c r="C3757" s="5" t="str">
        <f t="shared" si="174"/>
        <v>1985</v>
      </c>
      <c r="D3757" s="1" t="str">
        <f t="shared" si="176"/>
        <v xml:space="preserve">Proton-K/Block-DM </v>
      </c>
      <c r="E3757" s="1" t="s">
        <v>346</v>
      </c>
      <c r="F3757" s="7" t="str">
        <f>TEXT(DATE(MID(H3757, 13, 4), CHOOSE(MATCH( MID(H3757, 5, 3), {"Jan","Feb","Mar","Apr","May","Jun","Jul","Aug","Sep","Oct","Nov","Dec"}, 0), 1, 2, 3, 4, 5, 6, 7, 8, 9, 10, 11, 12), MID(H3757, 9, 2)), "yyyy-mm-dd")</f>
        <v>1985-03-22</v>
      </c>
      <c r="G3757" s="1" t="s">
        <v>7674</v>
      </c>
      <c r="H3757" s="1" t="s">
        <v>7673</v>
      </c>
    </row>
    <row r="3758" spans="1:8" hidden="1" x14ac:dyDescent="0.3">
      <c r="A3758" s="1" t="s">
        <v>6482</v>
      </c>
      <c r="B3758" s="1" t="str">
        <f t="shared" si="175"/>
        <v>Russia</v>
      </c>
      <c r="C3758" s="5" t="str">
        <f t="shared" si="174"/>
        <v>1985</v>
      </c>
      <c r="D3758" s="1" t="str">
        <f t="shared" si="176"/>
        <v xml:space="preserve">Cosmos-3M </v>
      </c>
      <c r="E3758" s="1" t="s">
        <v>346</v>
      </c>
      <c r="F3758" s="7" t="str">
        <f>TEXT(DATE(MID(H3758, 13, 4), CHOOSE(MATCH( MID(H3758, 5, 3), {"Jan","Feb","Mar","Apr","May","Jun","Jul","Aug","Sep","Oct","Nov","Dec"}, 0), 1, 2, 3, 4, 5, 6, 7, 8, 9, 10, 11, 12), MID(H3758, 9, 2)), "yyyy-mm-dd")</f>
        <v>1985-03-21</v>
      </c>
      <c r="G3758" s="1" t="s">
        <v>7676</v>
      </c>
      <c r="H3758" s="1" t="s">
        <v>7675</v>
      </c>
    </row>
    <row r="3759" spans="1:8" hidden="1" x14ac:dyDescent="0.3">
      <c r="A3759" s="1" t="s">
        <v>6482</v>
      </c>
      <c r="B3759" s="1" t="str">
        <f t="shared" si="175"/>
        <v>Russia</v>
      </c>
      <c r="C3759" s="5" t="str">
        <f t="shared" si="174"/>
        <v>1985</v>
      </c>
      <c r="D3759" s="1" t="str">
        <f t="shared" si="176"/>
        <v xml:space="preserve">Cosmos-3M </v>
      </c>
      <c r="E3759" s="1" t="s">
        <v>346</v>
      </c>
      <c r="F3759" s="7" t="str">
        <f>TEXT(DATE(MID(H3759, 13, 4), CHOOSE(MATCH( MID(H3759, 5, 3), {"Jan","Feb","Mar","Apr","May","Jun","Jul","Aug","Sep","Oct","Nov","Dec"}, 0), 1, 2, 3, 4, 5, 6, 7, 8, 9, 10, 11, 12), MID(H3759, 9, 2)), "yyyy-mm-dd")</f>
        <v>1985-03-14</v>
      </c>
      <c r="G3759" s="1" t="s">
        <v>7678</v>
      </c>
      <c r="H3759" s="1" t="s">
        <v>7677</v>
      </c>
    </row>
    <row r="3760" spans="1:8" hidden="1" x14ac:dyDescent="0.3">
      <c r="A3760" s="1" t="s">
        <v>5557</v>
      </c>
      <c r="B3760" s="1" t="str">
        <f t="shared" si="175"/>
        <v>USA</v>
      </c>
      <c r="C3760" s="5" t="str">
        <f t="shared" si="174"/>
        <v>1985</v>
      </c>
      <c r="D3760" s="1" t="str">
        <f t="shared" si="176"/>
        <v xml:space="preserve">Atlas-E/F OIS </v>
      </c>
      <c r="E3760" s="1" t="s">
        <v>346</v>
      </c>
      <c r="F3760" s="7" t="str">
        <f>TEXT(DATE(MID(H3760, 13, 4), CHOOSE(MATCH( MID(H3760, 5, 3), {"Jan","Feb","Mar","Apr","May","Jun","Jul","Aug","Sep","Oct","Nov","Dec"}, 0), 1, 2, 3, 4, 5, 6, 7, 8, 9, 10, 11, 12), MID(H3760, 9, 2)), "yyyy-mm-dd")</f>
        <v>1985-03-13</v>
      </c>
      <c r="G3760" s="1" t="s">
        <v>7680</v>
      </c>
      <c r="H3760" s="1" t="s">
        <v>7679</v>
      </c>
    </row>
    <row r="3761" spans="1:8" hidden="1" x14ac:dyDescent="0.3">
      <c r="A3761" s="1" t="s">
        <v>3566</v>
      </c>
      <c r="B3761" s="1" t="str">
        <f t="shared" si="175"/>
        <v>Russia</v>
      </c>
      <c r="C3761" s="5" t="str">
        <f t="shared" si="174"/>
        <v>1985</v>
      </c>
      <c r="D3761" s="1" t="str">
        <f t="shared" si="176"/>
        <v xml:space="preserve">Tsyklon-3 </v>
      </c>
      <c r="E3761" s="1" t="s">
        <v>346</v>
      </c>
      <c r="F3761" s="7" t="str">
        <f>TEXT(DATE(MID(H3761, 13, 4), CHOOSE(MATCH( MID(H3761, 5, 3), {"Jan","Feb","Mar","Apr","May","Jun","Jul","Aug","Sep","Oct","Nov","Dec"}, 0), 1, 2, 3, 4, 5, 6, 7, 8, 9, 10, 11, 12), MID(H3761, 9, 2)), "yyyy-mm-dd")</f>
        <v>1985-03-05</v>
      </c>
      <c r="G3761" s="1" t="s">
        <v>7682</v>
      </c>
      <c r="H3761" s="1" t="s">
        <v>7681</v>
      </c>
    </row>
    <row r="3762" spans="1:8" hidden="1" x14ac:dyDescent="0.3">
      <c r="A3762" s="1" t="s">
        <v>6615</v>
      </c>
      <c r="B3762" s="1" t="str">
        <f t="shared" si="175"/>
        <v>Russia</v>
      </c>
      <c r="C3762" s="5" t="str">
        <f t="shared" si="174"/>
        <v>1985</v>
      </c>
      <c r="D3762" s="1" t="str">
        <f t="shared" si="176"/>
        <v xml:space="preserve">Soyuz U </v>
      </c>
      <c r="E3762" s="1" t="s">
        <v>346</v>
      </c>
      <c r="F3762" s="7" t="str">
        <f>TEXT(DATE(MID(H3762, 13, 4), CHOOSE(MATCH( MID(H3762, 5, 3), {"Jan","Feb","Mar","Apr","May","Jun","Jul","Aug","Sep","Oct","Nov","Dec"}, 0), 1, 2, 3, 4, 5, 6, 7, 8, 9, 10, 11, 12), MID(H3762, 9, 2)), "yyyy-mm-dd")</f>
        <v>1985-03-01</v>
      </c>
      <c r="G3762" s="1" t="s">
        <v>7684</v>
      </c>
      <c r="H3762" s="1" t="s">
        <v>7683</v>
      </c>
    </row>
    <row r="3763" spans="1:8" hidden="1" x14ac:dyDescent="0.3">
      <c r="A3763" s="1" t="s">
        <v>3373</v>
      </c>
      <c r="B3763" s="1" t="str">
        <f t="shared" si="175"/>
        <v>Russia</v>
      </c>
      <c r="C3763" s="5" t="str">
        <f t="shared" si="174"/>
        <v>1985</v>
      </c>
      <c r="D3763" s="1" t="str">
        <f t="shared" si="176"/>
        <v xml:space="preserve">Cosmos-3M </v>
      </c>
      <c r="E3763" s="1" t="s">
        <v>346</v>
      </c>
      <c r="F3763" s="7" t="str">
        <f>TEXT(DATE(MID(H3763, 13, 4), CHOOSE(MATCH( MID(H3763, 5, 3), {"Jan","Feb","Mar","Apr","May","Jun","Jul","Aug","Sep","Oct","Nov","Dec"}, 0), 1, 2, 3, 4, 5, 6, 7, 8, 9, 10, 11, 12), MID(H3763, 9, 2)), "yyyy-mm-dd")</f>
        <v>1985-02-27</v>
      </c>
      <c r="G3763" s="1" t="s">
        <v>7686</v>
      </c>
      <c r="H3763" s="1" t="s">
        <v>7685</v>
      </c>
    </row>
    <row r="3764" spans="1:8" hidden="1" x14ac:dyDescent="0.3">
      <c r="A3764" s="1" t="s">
        <v>130</v>
      </c>
      <c r="B3764" s="1" t="str">
        <f t="shared" si="175"/>
        <v>Kazakhstan</v>
      </c>
      <c r="C3764" s="5" t="str">
        <f t="shared" si="174"/>
        <v>1985</v>
      </c>
      <c r="D3764" s="1" t="str">
        <f t="shared" si="176"/>
        <v xml:space="preserve">Soyuz U </v>
      </c>
      <c r="E3764" s="1" t="s">
        <v>346</v>
      </c>
      <c r="F3764" s="7" t="str">
        <f>TEXT(DATE(MID(H3764, 13, 4), CHOOSE(MATCH( MID(H3764, 5, 3), {"Jan","Feb","Mar","Apr","May","Jun","Jul","Aug","Sep","Oct","Nov","Dec"}, 0), 1, 2, 3, 4, 5, 6, 7, 8, 9, 10, 11, 12), MID(H3764, 9, 2)), "yyyy-mm-dd")</f>
        <v>1985-02-27</v>
      </c>
      <c r="G3764" s="1" t="s">
        <v>7688</v>
      </c>
      <c r="H3764" s="1" t="s">
        <v>7687</v>
      </c>
    </row>
    <row r="3765" spans="1:8" hidden="1" x14ac:dyDescent="0.3">
      <c r="A3765" s="1" t="s">
        <v>529</v>
      </c>
      <c r="B3765" s="1" t="str">
        <f t="shared" si="175"/>
        <v>Kazakhstan</v>
      </c>
      <c r="C3765" s="5" t="str">
        <f t="shared" si="174"/>
        <v>1985</v>
      </c>
      <c r="D3765" s="1" t="str">
        <f t="shared" si="176"/>
        <v xml:space="preserve">Proton-K/Block-DM </v>
      </c>
      <c r="E3765" s="1" t="s">
        <v>346</v>
      </c>
      <c r="F3765" s="7" t="str">
        <f>TEXT(DATE(MID(H3765, 13, 4), CHOOSE(MATCH( MID(H3765, 5, 3), {"Jan","Feb","Mar","Apr","May","Jun","Jul","Aug","Sep","Oct","Nov","Dec"}, 0), 1, 2, 3, 4, 5, 6, 7, 8, 9, 10, 11, 12), MID(H3765, 9, 2)), "yyyy-mm-dd")</f>
        <v>1985-02-21</v>
      </c>
      <c r="G3765" s="1" t="s">
        <v>7690</v>
      </c>
      <c r="H3765" s="1" t="s">
        <v>7689</v>
      </c>
    </row>
    <row r="3766" spans="1:8" hidden="1" x14ac:dyDescent="0.3">
      <c r="A3766" s="1" t="s">
        <v>6657</v>
      </c>
      <c r="B3766" s="1" t="str">
        <f t="shared" si="175"/>
        <v>France</v>
      </c>
      <c r="C3766" s="5" t="str">
        <f t="shared" si="174"/>
        <v>1985</v>
      </c>
      <c r="D3766" s="1" t="str">
        <f t="shared" si="176"/>
        <v xml:space="preserve">Ariane 3 </v>
      </c>
      <c r="E3766" s="1" t="s">
        <v>346</v>
      </c>
      <c r="F3766" s="7" t="str">
        <f>TEXT(DATE(MID(H3766, 13, 4), CHOOSE(MATCH( MID(H3766, 5, 3), {"Jan","Feb","Mar","Apr","May","Jun","Jul","Aug","Sep","Oct","Nov","Dec"}, 0), 1, 2, 3, 4, 5, 6, 7, 8, 9, 10, 11, 12), MID(H3766, 9, 2)), "yyyy-mm-dd")</f>
        <v>1985-02-08</v>
      </c>
      <c r="G3766" s="1" t="s">
        <v>7692</v>
      </c>
      <c r="H3766" s="1" t="s">
        <v>7691</v>
      </c>
    </row>
    <row r="3767" spans="1:8" hidden="1" x14ac:dyDescent="0.3">
      <c r="A3767" s="1" t="s">
        <v>4249</v>
      </c>
      <c r="B3767" s="1" t="str">
        <f t="shared" si="175"/>
        <v>USA</v>
      </c>
      <c r="C3767" s="5" t="str">
        <f t="shared" si="174"/>
        <v>1985</v>
      </c>
      <c r="D3767" s="1" t="str">
        <f t="shared" si="176"/>
        <v xml:space="preserve">Titan III(34)B Agena-D </v>
      </c>
      <c r="E3767" s="1" t="s">
        <v>346</v>
      </c>
      <c r="F3767" s="7" t="str">
        <f>TEXT(DATE(MID(H3767, 13, 4), CHOOSE(MATCH( MID(H3767, 5, 3), {"Jan","Feb","Mar","Apr","May","Jun","Jul","Aug","Sep","Oct","Nov","Dec"}, 0), 1, 2, 3, 4, 5, 6, 7, 8, 9, 10, 11, 12), MID(H3767, 9, 2)), "yyyy-mm-dd")</f>
        <v>1985-02-08</v>
      </c>
      <c r="G3767" s="1" t="s">
        <v>7694</v>
      </c>
      <c r="H3767" s="1" t="s">
        <v>7693</v>
      </c>
    </row>
    <row r="3768" spans="1:8" hidden="1" x14ac:dyDescent="0.3">
      <c r="A3768" s="1" t="s">
        <v>4483</v>
      </c>
      <c r="B3768" s="1" t="str">
        <f t="shared" si="175"/>
        <v>Russia</v>
      </c>
      <c r="C3768" s="5" t="str">
        <f t="shared" si="174"/>
        <v>1985</v>
      </c>
      <c r="D3768" s="1" t="str">
        <f t="shared" si="176"/>
        <v xml:space="preserve">Tsyklon-3 </v>
      </c>
      <c r="E3768" s="1" t="s">
        <v>346</v>
      </c>
      <c r="F3768" s="7" t="str">
        <f>TEXT(DATE(MID(H3768, 13, 4), CHOOSE(MATCH( MID(H3768, 5, 3), {"Jan","Feb","Mar","Apr","May","Jun","Jul","Aug","Sep","Oct","Nov","Dec"}, 0), 1, 2, 3, 4, 5, 6, 7, 8, 9, 10, 11, 12), MID(H3768, 9, 2)), "yyyy-mm-dd")</f>
        <v>1985-02-06</v>
      </c>
      <c r="G3768" s="1" t="s">
        <v>7696</v>
      </c>
      <c r="H3768" s="1" t="s">
        <v>7695</v>
      </c>
    </row>
    <row r="3769" spans="1:8" hidden="1" x14ac:dyDescent="0.3">
      <c r="A3769" s="1" t="s">
        <v>3038</v>
      </c>
      <c r="B3769" s="1" t="str">
        <f t="shared" si="175"/>
        <v>Russia</v>
      </c>
      <c r="C3769" s="5" t="str">
        <f t="shared" si="174"/>
        <v>1985</v>
      </c>
      <c r="D3769" s="1" t="str">
        <f t="shared" si="176"/>
        <v xml:space="preserve">Soyuz U </v>
      </c>
      <c r="E3769" s="1" t="s">
        <v>346</v>
      </c>
      <c r="F3769" s="7" t="str">
        <f>TEXT(DATE(MID(H3769, 13, 4), CHOOSE(MATCH( MID(H3769, 5, 3), {"Jan","Feb","Mar","Apr","May","Jun","Jul","Aug","Sep","Oct","Nov","Dec"}, 0), 1, 2, 3, 4, 5, 6, 7, 8, 9, 10, 11, 12), MID(H3769, 9, 2)), "yyyy-mm-dd")</f>
        <v>1985-02-06</v>
      </c>
      <c r="G3769" s="1" t="s">
        <v>7698</v>
      </c>
      <c r="H3769" s="1" t="s">
        <v>7697</v>
      </c>
    </row>
    <row r="3770" spans="1:8" hidden="1" x14ac:dyDescent="0.3">
      <c r="A3770" s="1" t="s">
        <v>6482</v>
      </c>
      <c r="B3770" s="1" t="str">
        <f t="shared" si="175"/>
        <v>Russia</v>
      </c>
      <c r="C3770" s="5" t="str">
        <f t="shared" si="174"/>
        <v>1985</v>
      </c>
      <c r="D3770" s="1" t="str">
        <f t="shared" si="176"/>
        <v xml:space="preserve">Cosmos-3M </v>
      </c>
      <c r="E3770" s="1" t="s">
        <v>346</v>
      </c>
      <c r="F3770" s="7" t="str">
        <f>TEXT(DATE(MID(H3770, 13, 4), CHOOSE(MATCH( MID(H3770, 5, 3), {"Jan","Feb","Mar","Apr","May","Jun","Jul","Aug","Sep","Oct","Nov","Dec"}, 0), 1, 2, 3, 4, 5, 6, 7, 8, 9, 10, 11, 12), MID(H3770, 9, 2)), "yyyy-mm-dd")</f>
        <v>1985-02-01</v>
      </c>
      <c r="G3770" s="1" t="s">
        <v>7700</v>
      </c>
      <c r="H3770" s="1" t="s">
        <v>7699</v>
      </c>
    </row>
    <row r="3771" spans="1:8" hidden="1" x14ac:dyDescent="0.3">
      <c r="A3771" s="1" t="s">
        <v>30</v>
      </c>
      <c r="B3771" s="1" t="str">
        <f t="shared" si="175"/>
        <v>USA</v>
      </c>
      <c r="C3771" s="5" t="str">
        <f t="shared" si="174"/>
        <v>1985</v>
      </c>
      <c r="D3771" s="1" t="str">
        <f t="shared" si="176"/>
        <v xml:space="preserve">Space Shuttle Discovery </v>
      </c>
      <c r="E3771" s="1" t="s">
        <v>346</v>
      </c>
      <c r="F3771" s="7" t="str">
        <f>TEXT(DATE(MID(H3771, 13, 4), CHOOSE(MATCH( MID(H3771, 5, 3), {"Jan","Feb","Mar","Apr","May","Jun","Jul","Aug","Sep","Oct","Nov","Dec"}, 0), 1, 2, 3, 4, 5, 6, 7, 8, 9, 10, 11, 12), MID(H3771, 9, 2)), "yyyy-mm-dd")</f>
        <v>1985-01-24</v>
      </c>
      <c r="G3771" s="1" t="s">
        <v>7702</v>
      </c>
      <c r="H3771" s="1" t="s">
        <v>7701</v>
      </c>
    </row>
    <row r="3772" spans="1:8" hidden="1" x14ac:dyDescent="0.3">
      <c r="A3772" s="1" t="s">
        <v>3566</v>
      </c>
      <c r="B3772" s="1" t="str">
        <f t="shared" si="175"/>
        <v>Russia</v>
      </c>
      <c r="C3772" s="5" t="str">
        <f t="shared" si="174"/>
        <v>1985</v>
      </c>
      <c r="D3772" s="1" t="str">
        <f t="shared" si="176"/>
        <v xml:space="preserve">Tsyklon-3 </v>
      </c>
      <c r="E3772" s="1" t="s">
        <v>346</v>
      </c>
      <c r="F3772" s="7" t="str">
        <f>TEXT(DATE(MID(H3772, 13, 4), CHOOSE(MATCH( MID(H3772, 5, 3), {"Jan","Feb","Mar","Apr","May","Jun","Jul","Aug","Sep","Oct","Nov","Dec"}, 0), 1, 2, 3, 4, 5, 6, 7, 8, 9, 10, 11, 12), MID(H3772, 9, 2)), "yyyy-mm-dd")</f>
        <v>1985-01-24</v>
      </c>
      <c r="G3772" s="1" t="s">
        <v>7704</v>
      </c>
      <c r="H3772" s="1" t="s">
        <v>7703</v>
      </c>
    </row>
    <row r="3773" spans="1:8" hidden="1" x14ac:dyDescent="0.3">
      <c r="A3773" s="1" t="s">
        <v>6795</v>
      </c>
      <c r="B3773" s="1" t="str">
        <f t="shared" si="175"/>
        <v>Kazakhstan</v>
      </c>
      <c r="C3773" s="5" t="str">
        <f t="shared" si="174"/>
        <v>1985</v>
      </c>
      <c r="D3773" s="1" t="str">
        <f t="shared" si="176"/>
        <v xml:space="preserve">Tsyklon-2 </v>
      </c>
      <c r="E3773" s="1" t="s">
        <v>346</v>
      </c>
      <c r="F3773" s="7" t="str">
        <f>TEXT(DATE(MID(H3773, 13, 4), CHOOSE(MATCH( MID(H3773, 5, 3), {"Jan","Feb","Mar","Apr","May","Jun","Jul","Aug","Sep","Oct","Nov","Dec"}, 0), 1, 2, 3, 4, 5, 6, 7, 8, 9, 10, 11, 12), MID(H3773, 9, 2)), "yyyy-mm-dd")</f>
        <v>1985-01-23</v>
      </c>
      <c r="G3773" s="1" t="s">
        <v>7706</v>
      </c>
      <c r="H3773" s="1" t="s">
        <v>7705</v>
      </c>
    </row>
    <row r="3774" spans="1:8" hidden="1" x14ac:dyDescent="0.3">
      <c r="A3774" s="1" t="s">
        <v>529</v>
      </c>
      <c r="B3774" s="1" t="str">
        <f t="shared" si="175"/>
        <v>Kazakhstan</v>
      </c>
      <c r="C3774" s="5" t="str">
        <f t="shared" si="174"/>
        <v>1985</v>
      </c>
      <c r="D3774" s="1" t="str">
        <f t="shared" si="176"/>
        <v xml:space="preserve">Proton-K/Block-DM </v>
      </c>
      <c r="E3774" s="1" t="s">
        <v>346</v>
      </c>
      <c r="F3774" s="7" t="str">
        <f>TEXT(DATE(MID(H3774, 13, 4), CHOOSE(MATCH( MID(H3774, 5, 3), {"Jan","Feb","Mar","Apr","May","Jun","Jul","Aug","Sep","Oct","Nov","Dec"}, 0), 1, 2, 3, 4, 5, 6, 7, 8, 9, 10, 11, 12), MID(H3774, 9, 2)), "yyyy-mm-dd")</f>
        <v>1985-01-18</v>
      </c>
      <c r="G3774" s="1" t="s">
        <v>7708</v>
      </c>
      <c r="H3774" s="1" t="s">
        <v>7707</v>
      </c>
    </row>
    <row r="3775" spans="1:8" hidden="1" x14ac:dyDescent="0.3">
      <c r="A3775" s="1" t="s">
        <v>3373</v>
      </c>
      <c r="B3775" s="1" t="str">
        <f t="shared" si="175"/>
        <v>Russia</v>
      </c>
      <c r="C3775" s="5" t="str">
        <f t="shared" si="174"/>
        <v>1985</v>
      </c>
      <c r="D3775" s="1" t="str">
        <f t="shared" si="176"/>
        <v xml:space="preserve">Cosmos-3M </v>
      </c>
      <c r="E3775" s="1" t="s">
        <v>346</v>
      </c>
      <c r="F3775" s="7" t="str">
        <f>TEXT(DATE(MID(H3775, 13, 4), CHOOSE(MATCH( MID(H3775, 5, 3), {"Jan","Feb","Mar","Apr","May","Jun","Jul","Aug","Sep","Oct","Nov","Dec"}, 0), 1, 2, 3, 4, 5, 6, 7, 8, 9, 10, 11, 12), MID(H3775, 9, 2)), "yyyy-mm-dd")</f>
        <v>1985-01-17</v>
      </c>
      <c r="G3775" s="1" t="s">
        <v>7710</v>
      </c>
      <c r="H3775" s="1" t="s">
        <v>7709</v>
      </c>
    </row>
    <row r="3776" spans="1:8" hidden="1" x14ac:dyDescent="0.3">
      <c r="A3776" s="1" t="s">
        <v>1630</v>
      </c>
      <c r="B3776" s="1" t="str">
        <f t="shared" si="175"/>
        <v>Kazakhstan</v>
      </c>
      <c r="C3776" s="5" t="str">
        <f t="shared" si="174"/>
        <v>1985</v>
      </c>
      <c r="D3776" s="1" t="str">
        <f t="shared" si="176"/>
        <v xml:space="preserve">Soyuz U </v>
      </c>
      <c r="E3776" s="1" t="s">
        <v>346</v>
      </c>
      <c r="F3776" s="7" t="str">
        <f>TEXT(DATE(MID(H3776, 13, 4), CHOOSE(MATCH( MID(H3776, 5, 3), {"Jan","Feb","Mar","Apr","May","Jun","Jul","Aug","Sep","Oct","Nov","Dec"}, 0), 1, 2, 3, 4, 5, 6, 7, 8, 9, 10, 11, 12), MID(H3776, 9, 2)), "yyyy-mm-dd")</f>
        <v>1985-01-16</v>
      </c>
      <c r="G3776" s="1" t="s">
        <v>7712</v>
      </c>
      <c r="H3776" s="1" t="s">
        <v>7711</v>
      </c>
    </row>
    <row r="3777" spans="1:8" hidden="1" x14ac:dyDescent="0.3">
      <c r="A3777" s="1" t="s">
        <v>5</v>
      </c>
      <c r="B3777" s="1" t="str">
        <f t="shared" si="175"/>
        <v>Russia</v>
      </c>
      <c r="C3777" s="5" t="str">
        <f t="shared" si="174"/>
        <v>1985</v>
      </c>
      <c r="D3777" s="1" t="str">
        <f t="shared" si="176"/>
        <v xml:space="preserve">Molniya-M /Block ML </v>
      </c>
      <c r="E3777" s="1" t="s">
        <v>346</v>
      </c>
      <c r="F3777" s="7" t="str">
        <f>TEXT(DATE(MID(H3777, 13, 4), CHOOSE(MATCH( MID(H3777, 5, 3), {"Jan","Feb","Mar","Apr","May","Jun","Jul","Aug","Sep","Oct","Nov","Dec"}, 0), 1, 2, 3, 4, 5, 6, 7, 8, 9, 10, 11, 12), MID(H3777, 9, 2)), "yyyy-mm-dd")</f>
        <v>1985-01-16</v>
      </c>
      <c r="G3777" s="1" t="s">
        <v>7714</v>
      </c>
      <c r="H3777" s="1" t="s">
        <v>7713</v>
      </c>
    </row>
    <row r="3778" spans="1:8" hidden="1" x14ac:dyDescent="0.3">
      <c r="A3778" s="1" t="s">
        <v>4483</v>
      </c>
      <c r="B3778" s="1" t="str">
        <f t="shared" si="175"/>
        <v>Russia</v>
      </c>
      <c r="C3778" s="5" t="str">
        <f t="shared" ref="C3778:C3841" si="177">TEXT(F3778, "yyyy")</f>
        <v>1985</v>
      </c>
      <c r="D3778" s="1" t="str">
        <f t="shared" si="176"/>
        <v xml:space="preserve">Tsyklon-3 </v>
      </c>
      <c r="E3778" s="1" t="s">
        <v>346</v>
      </c>
      <c r="F3778" s="7" t="str">
        <f>TEXT(DATE(MID(H3778, 13, 4), CHOOSE(MATCH( MID(H3778, 5, 3), {"Jan","Feb","Mar","Apr","May","Jun","Jul","Aug","Sep","Oct","Nov","Dec"}, 0), 1, 2, 3, 4, 5, 6, 7, 8, 9, 10, 11, 12), MID(H3778, 9, 2)), "yyyy-mm-dd")</f>
        <v>1985-01-15</v>
      </c>
      <c r="G3778" s="1" t="s">
        <v>7716</v>
      </c>
      <c r="H3778" s="1" t="s">
        <v>7715</v>
      </c>
    </row>
    <row r="3779" spans="1:8" hidden="1" x14ac:dyDescent="0.3">
      <c r="A3779" s="1" t="s">
        <v>130</v>
      </c>
      <c r="B3779" s="1" t="str">
        <f t="shared" ref="B3779:B3842" si="178">TRIM(MID(A3779, FIND("|", SUBSTITUTE(A3779, ",", "|", LEN(A3779) - LEN(SUBSTITUTE(A3779,",", "" )))) + 1, LEN(A3779)))</f>
        <v>Kazakhstan</v>
      </c>
      <c r="C3779" s="5" t="str">
        <f t="shared" si="177"/>
        <v>1985</v>
      </c>
      <c r="D3779" s="1" t="str">
        <f t="shared" ref="D3779:D3842" si="179">LEFT(G3779, FIND("|", G3779) - 1)</f>
        <v xml:space="preserve">Soyuz U </v>
      </c>
      <c r="E3779" s="1" t="s">
        <v>346</v>
      </c>
      <c r="F3779" s="7" t="str">
        <f>TEXT(DATE(MID(H3779, 13, 4), CHOOSE(MATCH( MID(H3779, 5, 3), {"Jan","Feb","Mar","Apr","May","Jun","Jul","Aug","Sep","Oct","Nov","Dec"}, 0), 1, 2, 3, 4, 5, 6, 7, 8, 9, 10, 11, 12), MID(H3779, 9, 2)), "yyyy-mm-dd")</f>
        <v>1985-01-09</v>
      </c>
      <c r="G3779" s="1" t="s">
        <v>7718</v>
      </c>
      <c r="H3779" s="1" t="s">
        <v>7717</v>
      </c>
    </row>
    <row r="3780" spans="1:8" hidden="1" x14ac:dyDescent="0.3">
      <c r="A3780" s="1" t="s">
        <v>714</v>
      </c>
      <c r="B3780" s="1" t="str">
        <f t="shared" si="178"/>
        <v>Japan</v>
      </c>
      <c r="C3780" s="5" t="str">
        <f t="shared" si="177"/>
        <v>1985</v>
      </c>
      <c r="D3780" s="1" t="str">
        <f t="shared" si="179"/>
        <v xml:space="preserve">Mu-III S2 </v>
      </c>
      <c r="E3780" s="1" t="s">
        <v>346</v>
      </c>
      <c r="F3780" s="7" t="str">
        <f>TEXT(DATE(MID(H3780, 13, 4), CHOOSE(MATCH( MID(H3780, 5, 3), {"Jan","Feb","Mar","Apr","May","Jun","Jul","Aug","Sep","Oct","Nov","Dec"}, 0), 1, 2, 3, 4, 5, 6, 7, 8, 9, 10, 11, 12), MID(H3780, 9, 2)), "yyyy-mm-dd")</f>
        <v>1985-01-07</v>
      </c>
      <c r="G3780" s="1" t="s">
        <v>7720</v>
      </c>
      <c r="H3780" s="1" t="s">
        <v>7719</v>
      </c>
    </row>
    <row r="3781" spans="1:8" hidden="1" x14ac:dyDescent="0.3">
      <c r="A3781" s="1" t="s">
        <v>11</v>
      </c>
      <c r="B3781" s="1" t="str">
        <f t="shared" si="178"/>
        <v>USA</v>
      </c>
      <c r="C3781" s="5" t="str">
        <f t="shared" si="177"/>
        <v>1984</v>
      </c>
      <c r="D3781" s="1" t="str">
        <f t="shared" si="179"/>
        <v xml:space="preserve">Titan 34D </v>
      </c>
      <c r="E3781" s="1" t="s">
        <v>346</v>
      </c>
      <c r="F3781" s="7" t="str">
        <f>TEXT(DATE(MID(H3781, 13, 4), CHOOSE(MATCH( MID(H3781, 5, 3), {"Jan","Feb","Mar","Apr","May","Jun","Jul","Aug","Sep","Oct","Nov","Dec"}, 0), 1, 2, 3, 4, 5, 6, 7, 8, 9, 10, 11, 12), MID(H3781, 9, 2)), "yyyy-mm-dd")</f>
        <v>1984-12-22</v>
      </c>
      <c r="G3781" s="1" t="s">
        <v>7722</v>
      </c>
      <c r="H3781" s="1" t="s">
        <v>7721</v>
      </c>
    </row>
    <row r="3782" spans="1:8" hidden="1" x14ac:dyDescent="0.3">
      <c r="A3782" s="1" t="s">
        <v>6272</v>
      </c>
      <c r="B3782" s="1" t="str">
        <f t="shared" si="178"/>
        <v>Kazakhstan</v>
      </c>
      <c r="C3782" s="5" t="str">
        <f t="shared" si="177"/>
        <v>1984</v>
      </c>
      <c r="D3782" s="1" t="str">
        <f t="shared" si="179"/>
        <v xml:space="preserve">Proton-K/Block D-1 </v>
      </c>
      <c r="E3782" s="1" t="s">
        <v>346</v>
      </c>
      <c r="F3782" s="7" t="str">
        <f>TEXT(DATE(MID(H3782, 13, 4), CHOOSE(MATCH( MID(H3782, 5, 3), {"Jan","Feb","Mar","Apr","May","Jun","Jul","Aug","Sep","Oct","Nov","Dec"}, 0), 1, 2, 3, 4, 5, 6, 7, 8, 9, 10, 11, 12), MID(H3782, 9, 2)), "yyyy-mm-dd")</f>
        <v>1984-12-21</v>
      </c>
      <c r="G3782" s="1" t="s">
        <v>7724</v>
      </c>
      <c r="H3782" s="1" t="s">
        <v>7723</v>
      </c>
    </row>
    <row r="3783" spans="1:8" hidden="1" x14ac:dyDescent="0.3">
      <c r="A3783" s="1" t="s">
        <v>6482</v>
      </c>
      <c r="B3783" s="1" t="str">
        <f t="shared" si="178"/>
        <v>Russia</v>
      </c>
      <c r="C3783" s="5" t="str">
        <f t="shared" si="177"/>
        <v>1984</v>
      </c>
      <c r="D3783" s="1" t="str">
        <f t="shared" si="179"/>
        <v xml:space="preserve">Cosmos-3M </v>
      </c>
      <c r="E3783" s="1" t="s">
        <v>346</v>
      </c>
      <c r="F3783" s="7" t="str">
        <f>TEXT(DATE(MID(H3783, 13, 4), CHOOSE(MATCH( MID(H3783, 5, 3), {"Jan","Feb","Mar","Apr","May","Jun","Jul","Aug","Sep","Oct","Nov","Dec"}, 0), 1, 2, 3, 4, 5, 6, 7, 8, 9, 10, 11, 12), MID(H3783, 9, 2)), "yyyy-mm-dd")</f>
        <v>1984-12-20</v>
      </c>
      <c r="G3783" s="1" t="s">
        <v>7726</v>
      </c>
      <c r="H3783" s="1" t="s">
        <v>7725</v>
      </c>
    </row>
    <row r="3784" spans="1:8" hidden="1" x14ac:dyDescent="0.3">
      <c r="A3784" s="1" t="s">
        <v>6899</v>
      </c>
      <c r="B3784" s="1" t="str">
        <f t="shared" si="178"/>
        <v>Russia</v>
      </c>
      <c r="C3784" s="5" t="str">
        <f t="shared" si="177"/>
        <v>1984</v>
      </c>
      <c r="D3784" s="1" t="str">
        <f t="shared" si="179"/>
        <v xml:space="preserve">K65M-RB5 </v>
      </c>
      <c r="E3784" s="1" t="s">
        <v>346</v>
      </c>
      <c r="F3784" s="7" t="str">
        <f>TEXT(DATE(MID(H3784, 13, 4), CHOOSE(MATCH( MID(H3784, 5, 3), {"Jan","Feb","Mar","Apr","May","Jun","Jul","Aug","Sep","Oct","Nov","Dec"}, 0), 1, 2, 3, 4, 5, 6, 7, 8, 9, 10, 11, 12), MID(H3784, 9, 2)), "yyyy-mm-dd")</f>
        <v>1984-12-19</v>
      </c>
      <c r="G3784" s="1" t="s">
        <v>7728</v>
      </c>
      <c r="H3784" s="1" t="s">
        <v>7727</v>
      </c>
    </row>
    <row r="3785" spans="1:8" hidden="1" x14ac:dyDescent="0.3">
      <c r="A3785" s="1" t="s">
        <v>529</v>
      </c>
      <c r="B3785" s="1" t="str">
        <f t="shared" si="178"/>
        <v>Kazakhstan</v>
      </c>
      <c r="C3785" s="5" t="str">
        <f t="shared" si="177"/>
        <v>1984</v>
      </c>
      <c r="D3785" s="1" t="str">
        <f t="shared" si="179"/>
        <v xml:space="preserve">Proton-K/Block D-1 </v>
      </c>
      <c r="E3785" s="1" t="s">
        <v>346</v>
      </c>
      <c r="F3785" s="7" t="str">
        <f>TEXT(DATE(MID(H3785, 13, 4), CHOOSE(MATCH( MID(H3785, 5, 3), {"Jan","Feb","Mar","Apr","May","Jun","Jul","Aug","Sep","Oct","Nov","Dec"}, 0), 1, 2, 3, 4, 5, 6, 7, 8, 9, 10, 11, 12), MID(H3785, 9, 2)), "yyyy-mm-dd")</f>
        <v>1984-12-15</v>
      </c>
      <c r="G3785" s="1" t="s">
        <v>7730</v>
      </c>
      <c r="H3785" s="1" t="s">
        <v>7729</v>
      </c>
    </row>
    <row r="3786" spans="1:8" hidden="1" x14ac:dyDescent="0.3">
      <c r="A3786" s="1" t="s">
        <v>6615</v>
      </c>
      <c r="B3786" s="1" t="str">
        <f t="shared" si="178"/>
        <v>Russia</v>
      </c>
      <c r="C3786" s="5" t="str">
        <f t="shared" si="177"/>
        <v>1984</v>
      </c>
      <c r="D3786" s="1" t="str">
        <f t="shared" si="179"/>
        <v xml:space="preserve">Molniya-M /Block ML </v>
      </c>
      <c r="E3786" s="1" t="s">
        <v>346</v>
      </c>
      <c r="F3786" s="7" t="str">
        <f>TEXT(DATE(MID(H3786, 13, 4), CHOOSE(MATCH( MID(H3786, 5, 3), {"Jan","Feb","Mar","Apr","May","Jun","Jul","Aug","Sep","Oct","Nov","Dec"}, 0), 1, 2, 3, 4, 5, 6, 7, 8, 9, 10, 11, 12), MID(H3786, 9, 2)), "yyyy-mm-dd")</f>
        <v>1984-12-14</v>
      </c>
      <c r="G3786" s="1" t="s">
        <v>7732</v>
      </c>
      <c r="H3786" s="1" t="s">
        <v>7731</v>
      </c>
    </row>
    <row r="3787" spans="1:8" hidden="1" x14ac:dyDescent="0.3">
      <c r="A3787" s="1" t="s">
        <v>5557</v>
      </c>
      <c r="B3787" s="1" t="str">
        <f t="shared" si="178"/>
        <v>USA</v>
      </c>
      <c r="C3787" s="5" t="str">
        <f t="shared" si="177"/>
        <v>1984</v>
      </c>
      <c r="D3787" s="1" t="str">
        <f t="shared" si="179"/>
        <v xml:space="preserve">Atlas-E/F Star-37S-ISS </v>
      </c>
      <c r="E3787" s="1" t="s">
        <v>346</v>
      </c>
      <c r="F3787" s="7" t="str">
        <f>TEXT(DATE(MID(H3787, 13, 4), CHOOSE(MATCH( MID(H3787, 5, 3), {"Jan","Feb","Mar","Apr","May","Jun","Jul","Aug","Sep","Oct","Nov","Dec"}, 0), 1, 2, 3, 4, 5, 6, 7, 8, 9, 10, 11, 12), MID(H3787, 9, 2)), "yyyy-mm-dd")</f>
        <v>1984-12-12</v>
      </c>
      <c r="G3787" s="1" t="s">
        <v>7734</v>
      </c>
      <c r="H3787" s="1" t="s">
        <v>7733</v>
      </c>
    </row>
    <row r="3788" spans="1:8" hidden="1" x14ac:dyDescent="0.3">
      <c r="A3788" s="1" t="s">
        <v>27</v>
      </c>
      <c r="B3788" s="1" t="str">
        <f t="shared" si="178"/>
        <v>USA</v>
      </c>
      <c r="C3788" s="5" t="str">
        <f t="shared" si="177"/>
        <v>1984</v>
      </c>
      <c r="D3788" s="1" t="str">
        <f t="shared" si="179"/>
        <v xml:space="preserve">Titan 34D </v>
      </c>
      <c r="E3788" s="1" t="s">
        <v>346</v>
      </c>
      <c r="F3788" s="7" t="str">
        <f>TEXT(DATE(MID(H3788, 13, 4), CHOOSE(MATCH( MID(H3788, 5, 3), {"Jan","Feb","Mar","Apr","May","Jun","Jul","Aug","Sep","Oct","Nov","Dec"}, 0), 1, 2, 3, 4, 5, 6, 7, 8, 9, 10, 11, 12), MID(H3788, 9, 2)), "yyyy-mm-dd")</f>
        <v>1984-12-04</v>
      </c>
      <c r="G3788" s="1" t="s">
        <v>7736</v>
      </c>
      <c r="H3788" s="1" t="s">
        <v>7735</v>
      </c>
    </row>
    <row r="3789" spans="1:8" hidden="1" x14ac:dyDescent="0.3">
      <c r="A3789" s="1" t="s">
        <v>5</v>
      </c>
      <c r="B3789" s="1" t="str">
        <f t="shared" si="178"/>
        <v>Russia</v>
      </c>
      <c r="C3789" s="5" t="str">
        <f t="shared" si="177"/>
        <v>1984</v>
      </c>
      <c r="D3789" s="1" t="str">
        <f t="shared" si="179"/>
        <v xml:space="preserve">Soyuz U </v>
      </c>
      <c r="E3789" s="1" t="s">
        <v>346</v>
      </c>
      <c r="F3789" s="7" t="str">
        <f>TEXT(DATE(MID(H3789, 13, 4), CHOOSE(MATCH( MID(H3789, 5, 3), {"Jan","Feb","Mar","Apr","May","Jun","Jul","Aug","Sep","Oct","Nov","Dec"}, 0), 1, 2, 3, 4, 5, 6, 7, 8, 9, 10, 11, 12), MID(H3789, 9, 2)), "yyyy-mm-dd")</f>
        <v>1984-11-29</v>
      </c>
      <c r="G3789" s="1" t="s">
        <v>7738</v>
      </c>
      <c r="H3789" s="1" t="s">
        <v>7737</v>
      </c>
    </row>
    <row r="3790" spans="1:8" hidden="1" x14ac:dyDescent="0.3">
      <c r="A3790" s="1" t="s">
        <v>4483</v>
      </c>
      <c r="B3790" s="1" t="str">
        <f t="shared" si="178"/>
        <v>Russia</v>
      </c>
      <c r="C3790" s="5" t="str">
        <f t="shared" si="177"/>
        <v>1984</v>
      </c>
      <c r="D3790" s="1" t="str">
        <f t="shared" si="179"/>
        <v xml:space="preserve">Tsyklon-3 </v>
      </c>
      <c r="E3790" s="1" t="s">
        <v>346</v>
      </c>
      <c r="F3790" s="7" t="str">
        <f>TEXT(DATE(MID(H3790, 13, 4), CHOOSE(MATCH( MID(H3790, 5, 3), {"Jan","Feb","Mar","Apr","May","Jun","Jul","Aug","Sep","Oct","Nov","Dec"}, 0), 1, 2, 3, 4, 5, 6, 7, 8, 9, 10, 11, 12), MID(H3790, 9, 2)), "yyyy-mm-dd")</f>
        <v>1984-11-27</v>
      </c>
      <c r="G3790" s="1" t="s">
        <v>7740</v>
      </c>
      <c r="H3790" s="1" t="s">
        <v>7739</v>
      </c>
    </row>
    <row r="3791" spans="1:8" hidden="1" x14ac:dyDescent="0.3">
      <c r="A3791" s="1" t="s">
        <v>1630</v>
      </c>
      <c r="B3791" s="1" t="str">
        <f t="shared" si="178"/>
        <v>Kazakhstan</v>
      </c>
      <c r="C3791" s="5" t="str">
        <f t="shared" si="177"/>
        <v>1984</v>
      </c>
      <c r="D3791" s="1" t="str">
        <f t="shared" si="179"/>
        <v xml:space="preserve">Soyuz U </v>
      </c>
      <c r="E3791" s="1" t="s">
        <v>346</v>
      </c>
      <c r="F3791" s="7" t="str">
        <f>TEXT(DATE(MID(H3791, 13, 4), CHOOSE(MATCH( MID(H3791, 5, 3), {"Jan","Feb","Mar","Apr","May","Jun","Jul","Aug","Sep","Oct","Nov","Dec"}, 0), 1, 2, 3, 4, 5, 6, 7, 8, 9, 10, 11, 12), MID(H3791, 9, 2)), "yyyy-mm-dd")</f>
        <v>1984-11-21</v>
      </c>
      <c r="G3791" s="1" t="s">
        <v>7742</v>
      </c>
      <c r="H3791" s="1" t="s">
        <v>7741</v>
      </c>
    </row>
    <row r="3792" spans="1:8" hidden="1" x14ac:dyDescent="0.3">
      <c r="A3792" s="1" t="s">
        <v>3373</v>
      </c>
      <c r="B3792" s="1" t="str">
        <f t="shared" si="178"/>
        <v>Russia</v>
      </c>
      <c r="C3792" s="5" t="str">
        <f t="shared" si="177"/>
        <v>1984</v>
      </c>
      <c r="D3792" s="1" t="str">
        <f t="shared" si="179"/>
        <v xml:space="preserve">Cosmos-3M </v>
      </c>
      <c r="E3792" s="1" t="s">
        <v>346</v>
      </c>
      <c r="F3792" s="7" t="str">
        <f>TEXT(DATE(MID(H3792, 13, 4), CHOOSE(MATCH( MID(H3792, 5, 3), {"Jan","Feb","Mar","Apr","May","Jun","Jul","Aug","Sep","Oct","Nov","Dec"}, 0), 1, 2, 3, 4, 5, 6, 7, 8, 9, 10, 11, 12), MID(H3792, 9, 2)), "yyyy-mm-dd")</f>
        <v>1984-11-15</v>
      </c>
      <c r="G3792" s="1" t="s">
        <v>7744</v>
      </c>
      <c r="H3792" s="1" t="s">
        <v>7743</v>
      </c>
    </row>
    <row r="3793" spans="1:8" hidden="1" x14ac:dyDescent="0.3">
      <c r="A3793" s="1" t="s">
        <v>5</v>
      </c>
      <c r="B3793" s="1" t="str">
        <f t="shared" si="178"/>
        <v>Russia</v>
      </c>
      <c r="C3793" s="5" t="str">
        <f t="shared" si="177"/>
        <v>1984</v>
      </c>
      <c r="D3793" s="1" t="str">
        <f t="shared" si="179"/>
        <v xml:space="preserve">Soyuz U </v>
      </c>
      <c r="E3793" s="1" t="s">
        <v>346</v>
      </c>
      <c r="F3793" s="7" t="str">
        <f>TEXT(DATE(MID(H3793, 13, 4), CHOOSE(MATCH( MID(H3793, 5, 3), {"Jan","Feb","Mar","Apr","May","Jun","Jul","Aug","Sep","Oct","Nov","Dec"}, 0), 1, 2, 3, 4, 5, 6, 7, 8, 9, 10, 11, 12), MID(H3793, 9, 2)), "yyyy-mm-dd")</f>
        <v>1984-11-14</v>
      </c>
      <c r="G3793" s="1" t="s">
        <v>7746</v>
      </c>
      <c r="H3793" s="1" t="s">
        <v>7745</v>
      </c>
    </row>
    <row r="3794" spans="1:8" hidden="1" x14ac:dyDescent="0.3">
      <c r="A3794" s="1" t="s">
        <v>1630</v>
      </c>
      <c r="B3794" s="1" t="str">
        <f t="shared" si="178"/>
        <v>Kazakhstan</v>
      </c>
      <c r="C3794" s="5" t="str">
        <f t="shared" si="177"/>
        <v>1984</v>
      </c>
      <c r="D3794" s="1" t="str">
        <f t="shared" si="179"/>
        <v xml:space="preserve">Soyuz U </v>
      </c>
      <c r="E3794" s="1" t="s">
        <v>346</v>
      </c>
      <c r="F3794" s="7" t="str">
        <f>TEXT(DATE(MID(H3794, 13, 4), CHOOSE(MATCH( MID(H3794, 5, 3), {"Jan","Feb","Mar","Apr","May","Jun","Jul","Aug","Sep","Oct","Nov","Dec"}, 0), 1, 2, 3, 4, 5, 6, 7, 8, 9, 10, 11, 12), MID(H3794, 9, 2)), "yyyy-mm-dd")</f>
        <v>1984-11-14</v>
      </c>
      <c r="G3794" s="1" t="s">
        <v>7748</v>
      </c>
      <c r="H3794" s="1" t="s">
        <v>7747</v>
      </c>
    </row>
    <row r="3795" spans="1:8" hidden="1" x14ac:dyDescent="0.3">
      <c r="A3795" s="1" t="s">
        <v>3478</v>
      </c>
      <c r="B3795" s="1" t="str">
        <f t="shared" si="178"/>
        <v>USA</v>
      </c>
      <c r="C3795" s="5" t="str">
        <f t="shared" si="177"/>
        <v>1984</v>
      </c>
      <c r="D3795" s="1" t="str">
        <f t="shared" si="179"/>
        <v xml:space="preserve">Delta 3914 </v>
      </c>
      <c r="E3795" s="1" t="s">
        <v>346</v>
      </c>
      <c r="F3795" s="7" t="str">
        <f>TEXT(DATE(MID(H3795, 13, 4), CHOOSE(MATCH( MID(H3795, 5, 3), {"Jan","Feb","Mar","Apr","May","Jun","Jul","Aug","Sep","Oct","Nov","Dec"}, 0), 1, 2, 3, 4, 5, 6, 7, 8, 9, 10, 11, 12), MID(H3795, 9, 2)), "yyyy-mm-dd")</f>
        <v>1984-11-14</v>
      </c>
      <c r="G3795" s="1" t="s">
        <v>7750</v>
      </c>
      <c r="H3795" s="1" t="s">
        <v>7749</v>
      </c>
    </row>
    <row r="3796" spans="1:8" hidden="1" x14ac:dyDescent="0.3">
      <c r="A3796" s="1" t="s">
        <v>6657</v>
      </c>
      <c r="B3796" s="1" t="str">
        <f t="shared" si="178"/>
        <v>France</v>
      </c>
      <c r="C3796" s="5" t="str">
        <f t="shared" si="177"/>
        <v>1984</v>
      </c>
      <c r="D3796" s="1" t="str">
        <f t="shared" si="179"/>
        <v xml:space="preserve">Ariane 3 </v>
      </c>
      <c r="E3796" s="1" t="s">
        <v>346</v>
      </c>
      <c r="F3796" s="7" t="str">
        <f>TEXT(DATE(MID(H3796, 13, 4), CHOOSE(MATCH( MID(H3796, 5, 3), {"Jan","Feb","Mar","Apr","May","Jun","Jul","Aug","Sep","Oct","Nov","Dec"}, 0), 1, 2, 3, 4, 5, 6, 7, 8, 9, 10, 11, 12), MID(H3796, 9, 2)), "yyyy-mm-dd")</f>
        <v>1984-11-10</v>
      </c>
      <c r="G3796" s="1" t="s">
        <v>7752</v>
      </c>
      <c r="H3796" s="1" t="s">
        <v>7751</v>
      </c>
    </row>
    <row r="3797" spans="1:8" hidden="1" x14ac:dyDescent="0.3">
      <c r="A3797" s="1" t="s">
        <v>30</v>
      </c>
      <c r="B3797" s="1" t="str">
        <f t="shared" si="178"/>
        <v>USA</v>
      </c>
      <c r="C3797" s="5" t="str">
        <f t="shared" si="177"/>
        <v>1984</v>
      </c>
      <c r="D3797" s="1" t="str">
        <f t="shared" si="179"/>
        <v xml:space="preserve">Space Shuttle Discovery </v>
      </c>
      <c r="E3797" s="1" t="s">
        <v>346</v>
      </c>
      <c r="F3797" s="7" t="str">
        <f>TEXT(DATE(MID(H3797, 13, 4), CHOOSE(MATCH( MID(H3797, 5, 3), {"Jan","Feb","Mar","Apr","May","Jun","Jul","Aug","Sep","Oct","Nov","Dec"}, 0), 1, 2, 3, 4, 5, 6, 7, 8, 9, 10, 11, 12), MID(H3797, 9, 2)), "yyyy-mm-dd")</f>
        <v>1984-11-08</v>
      </c>
      <c r="G3797" s="1" t="s">
        <v>7754</v>
      </c>
      <c r="H3797" s="1" t="s">
        <v>7753</v>
      </c>
    </row>
    <row r="3798" spans="1:8" hidden="1" x14ac:dyDescent="0.3">
      <c r="A3798" s="1" t="s">
        <v>3926</v>
      </c>
      <c r="B3798" s="1" t="str">
        <f t="shared" si="178"/>
        <v>Kazakhstan</v>
      </c>
      <c r="C3798" s="5" t="str">
        <f t="shared" si="177"/>
        <v>1984</v>
      </c>
      <c r="D3798" s="1" t="str">
        <f t="shared" si="179"/>
        <v xml:space="preserve">Tsyklon-2 </v>
      </c>
      <c r="E3798" s="1" t="s">
        <v>346</v>
      </c>
      <c r="F3798" s="7" t="str">
        <f>TEXT(DATE(MID(H3798, 13, 4), CHOOSE(MATCH( MID(H3798, 5, 3), {"Jan","Feb","Mar","Apr","May","Jun","Jul","Aug","Sep","Oct","Nov","Dec"}, 0), 1, 2, 3, 4, 5, 6, 7, 8, 9, 10, 11, 12), MID(H3798, 9, 2)), "yyyy-mm-dd")</f>
        <v>1984-10-31</v>
      </c>
      <c r="G3798" s="1" t="s">
        <v>7756</v>
      </c>
      <c r="H3798" s="1" t="s">
        <v>7755</v>
      </c>
    </row>
    <row r="3799" spans="1:8" hidden="1" x14ac:dyDescent="0.3">
      <c r="A3799" s="1" t="s">
        <v>4483</v>
      </c>
      <c r="B3799" s="1" t="str">
        <f t="shared" si="178"/>
        <v>Russia</v>
      </c>
      <c r="C3799" s="5" t="str">
        <f t="shared" si="177"/>
        <v>1984</v>
      </c>
      <c r="D3799" s="1" t="str">
        <f t="shared" si="179"/>
        <v xml:space="preserve">Tsyklon-3 </v>
      </c>
      <c r="E3799" s="1" t="s">
        <v>346</v>
      </c>
      <c r="F3799" s="7" t="str">
        <f>TEXT(DATE(MID(H3799, 13, 4), CHOOSE(MATCH( MID(H3799, 5, 3), {"Jan","Feb","Mar","Apr","May","Jun","Jul","Aug","Sep","Oct","Nov","Dec"}, 0), 1, 2, 3, 4, 5, 6, 7, 8, 9, 10, 11, 12), MID(H3799, 9, 2)), "yyyy-mm-dd")</f>
        <v>1984-10-18</v>
      </c>
      <c r="G3799" s="1" t="s">
        <v>7758</v>
      </c>
      <c r="H3799" s="1" t="s">
        <v>7757</v>
      </c>
    </row>
    <row r="3800" spans="1:8" hidden="1" x14ac:dyDescent="0.3">
      <c r="A3800" s="1" t="s">
        <v>5723</v>
      </c>
      <c r="B3800" s="1" t="str">
        <f t="shared" si="178"/>
        <v>USA</v>
      </c>
      <c r="C3800" s="5" t="str">
        <f t="shared" si="177"/>
        <v>1984</v>
      </c>
      <c r="D3800" s="1" t="str">
        <f t="shared" si="179"/>
        <v xml:space="preserve">Scout G1 </v>
      </c>
      <c r="E3800" s="1" t="s">
        <v>346</v>
      </c>
      <c r="F3800" s="7" t="str">
        <f>TEXT(DATE(MID(H3800, 13, 4), CHOOSE(MATCH( MID(H3800, 5, 3), {"Jan","Feb","Mar","Apr","May","Jun","Jul","Aug","Sep","Oct","Nov","Dec"}, 0), 1, 2, 3, 4, 5, 6, 7, 8, 9, 10, 11, 12), MID(H3800, 9, 2)), "yyyy-mm-dd")</f>
        <v>1984-10-12</v>
      </c>
      <c r="G3800" s="1" t="s">
        <v>6907</v>
      </c>
      <c r="H3800" s="1" t="s">
        <v>7759</v>
      </c>
    </row>
    <row r="3801" spans="1:8" hidden="1" x14ac:dyDescent="0.3">
      <c r="A3801" s="1" t="s">
        <v>6482</v>
      </c>
      <c r="B3801" s="1" t="str">
        <f t="shared" si="178"/>
        <v>Russia</v>
      </c>
      <c r="C3801" s="5" t="str">
        <f t="shared" si="177"/>
        <v>1984</v>
      </c>
      <c r="D3801" s="1" t="str">
        <f t="shared" si="179"/>
        <v xml:space="preserve">Cosmos-3M </v>
      </c>
      <c r="E3801" s="1" t="s">
        <v>346</v>
      </c>
      <c r="F3801" s="7" t="str">
        <f>TEXT(DATE(MID(H3801, 13, 4), CHOOSE(MATCH( MID(H3801, 5, 3), {"Jan","Feb","Mar","Apr","May","Jun","Jul","Aug","Sep","Oct","Nov","Dec"}, 0), 1, 2, 3, 4, 5, 6, 7, 8, 9, 10, 11, 12), MID(H3801, 9, 2)), "yyyy-mm-dd")</f>
        <v>1984-10-11</v>
      </c>
      <c r="G3801" s="1" t="s">
        <v>7761</v>
      </c>
      <c r="H3801" s="1" t="s">
        <v>7760</v>
      </c>
    </row>
    <row r="3802" spans="1:8" hidden="1" x14ac:dyDescent="0.3">
      <c r="A3802" s="1" t="s">
        <v>30</v>
      </c>
      <c r="B3802" s="1" t="str">
        <f t="shared" si="178"/>
        <v>USA</v>
      </c>
      <c r="C3802" s="5" t="str">
        <f t="shared" si="177"/>
        <v>1984</v>
      </c>
      <c r="D3802" s="1" t="str">
        <f t="shared" si="179"/>
        <v xml:space="preserve">Space Shuttle Challenger </v>
      </c>
      <c r="E3802" s="1" t="s">
        <v>346</v>
      </c>
      <c r="F3802" s="7" t="str">
        <f>TEXT(DATE(MID(H3802, 13, 4), CHOOSE(MATCH( MID(H3802, 5, 3), {"Jan","Feb","Mar","Apr","May","Jun","Jul","Aug","Sep","Oct","Nov","Dec"}, 0), 1, 2, 3, 4, 5, 6, 7, 8, 9, 10, 11, 12), MID(H3802, 9, 2)), "yyyy-mm-dd")</f>
        <v>1984-10-05</v>
      </c>
      <c r="G3802" s="1" t="s">
        <v>7763</v>
      </c>
      <c r="H3802" s="1" t="s">
        <v>7762</v>
      </c>
    </row>
    <row r="3803" spans="1:8" hidden="1" x14ac:dyDescent="0.3">
      <c r="A3803" s="1" t="s">
        <v>3038</v>
      </c>
      <c r="B3803" s="1" t="str">
        <f t="shared" si="178"/>
        <v>Russia</v>
      </c>
      <c r="C3803" s="5" t="str">
        <f t="shared" si="177"/>
        <v>1984</v>
      </c>
      <c r="D3803" s="1" t="str">
        <f t="shared" si="179"/>
        <v xml:space="preserve">Molniya-M /Block 2BL </v>
      </c>
      <c r="E3803" s="1" t="s">
        <v>346</v>
      </c>
      <c r="F3803" s="7" t="str">
        <f>TEXT(DATE(MID(H3803, 13, 4), CHOOSE(MATCH( MID(H3803, 5, 3), {"Jan","Feb","Mar","Apr","May","Jun","Jul","Aug","Sep","Oct","Nov","Dec"}, 0), 1, 2, 3, 4, 5, 6, 7, 8, 9, 10, 11, 12), MID(H3803, 9, 2)), "yyyy-mm-dd")</f>
        <v>1984-10-04</v>
      </c>
      <c r="G3803" s="1" t="s">
        <v>7765</v>
      </c>
      <c r="H3803" s="1" t="s">
        <v>7764</v>
      </c>
    </row>
    <row r="3804" spans="1:8" hidden="1" x14ac:dyDescent="0.3">
      <c r="A3804" s="1" t="s">
        <v>529</v>
      </c>
      <c r="B3804" s="1" t="str">
        <f t="shared" si="178"/>
        <v>Kazakhstan</v>
      </c>
      <c r="C3804" s="5" t="str">
        <f t="shared" si="177"/>
        <v>1984</v>
      </c>
      <c r="D3804" s="1" t="str">
        <f t="shared" si="179"/>
        <v xml:space="preserve">Proton K/Block-DM-2 </v>
      </c>
      <c r="E3804" s="1" t="s">
        <v>346</v>
      </c>
      <c r="F3804" s="7" t="str">
        <f>TEXT(DATE(MID(H3804, 13, 4), CHOOSE(MATCH( MID(H3804, 5, 3), {"Jan","Feb","Mar","Apr","May","Jun","Jul","Aug","Sep","Oct","Nov","Dec"}, 0), 1, 2, 3, 4, 5, 6, 7, 8, 9, 10, 11, 12), MID(H3804, 9, 2)), "yyyy-mm-dd")</f>
        <v>1984-09-28</v>
      </c>
      <c r="G3804" s="1" t="s">
        <v>7767</v>
      </c>
      <c r="H3804" s="1" t="s">
        <v>7766</v>
      </c>
    </row>
    <row r="3805" spans="1:8" hidden="1" x14ac:dyDescent="0.3">
      <c r="A3805" s="1" t="s">
        <v>3566</v>
      </c>
      <c r="B3805" s="1" t="str">
        <f t="shared" si="178"/>
        <v>Russia</v>
      </c>
      <c r="C3805" s="5" t="str">
        <f t="shared" si="177"/>
        <v>1984</v>
      </c>
      <c r="D3805" s="1" t="str">
        <f t="shared" si="179"/>
        <v xml:space="preserve">Tsyklon-3 </v>
      </c>
      <c r="E3805" s="1" t="s">
        <v>346</v>
      </c>
      <c r="F3805" s="7" t="str">
        <f>TEXT(DATE(MID(H3805, 13, 4), CHOOSE(MATCH( MID(H3805, 5, 3), {"Jan","Feb","Mar","Apr","May","Jun","Jul","Aug","Sep","Oct","Nov","Dec"}, 0), 1, 2, 3, 4, 5, 6, 7, 8, 9, 10, 11, 12), MID(H3805, 9, 2)), "yyyy-mm-dd")</f>
        <v>1984-09-28</v>
      </c>
      <c r="G3805" s="1" t="s">
        <v>7769</v>
      </c>
      <c r="H3805" s="1" t="s">
        <v>7768</v>
      </c>
    </row>
    <row r="3806" spans="1:8" hidden="1" x14ac:dyDescent="0.3">
      <c r="A3806" s="1" t="s">
        <v>6482</v>
      </c>
      <c r="B3806" s="1" t="str">
        <f t="shared" si="178"/>
        <v>Russia</v>
      </c>
      <c r="C3806" s="5" t="str">
        <f t="shared" si="177"/>
        <v>1984</v>
      </c>
      <c r="D3806" s="1" t="str">
        <f t="shared" si="179"/>
        <v xml:space="preserve">Cosmos-3M </v>
      </c>
      <c r="E3806" s="1" t="s">
        <v>346</v>
      </c>
      <c r="F3806" s="7" t="str">
        <f>TEXT(DATE(MID(H3806, 13, 4), CHOOSE(MATCH( MID(H3806, 5, 3), {"Jan","Feb","Mar","Apr","May","Jun","Jul","Aug","Sep","Oct","Nov","Dec"}, 0), 1, 2, 3, 4, 5, 6, 7, 8, 9, 10, 11, 12), MID(H3806, 9, 2)), "yyyy-mm-dd")</f>
        <v>1984-09-27</v>
      </c>
      <c r="G3806" s="1" t="s">
        <v>7771</v>
      </c>
      <c r="H3806" s="1" t="s">
        <v>7770</v>
      </c>
    </row>
    <row r="3807" spans="1:8" hidden="1" x14ac:dyDescent="0.3">
      <c r="A3807" s="1" t="s">
        <v>1630</v>
      </c>
      <c r="B3807" s="1" t="str">
        <f t="shared" si="178"/>
        <v>Kazakhstan</v>
      </c>
      <c r="C3807" s="5" t="str">
        <f t="shared" si="177"/>
        <v>1984</v>
      </c>
      <c r="D3807" s="1" t="str">
        <f t="shared" si="179"/>
        <v xml:space="preserve">Soyuz U </v>
      </c>
      <c r="E3807" s="1" t="s">
        <v>346</v>
      </c>
      <c r="F3807" s="7" t="str">
        <f>TEXT(DATE(MID(H3807, 13, 4), CHOOSE(MATCH( MID(H3807, 5, 3), {"Jan","Feb","Mar","Apr","May","Jun","Jul","Aug","Sep","Oct","Nov","Dec"}, 0), 1, 2, 3, 4, 5, 6, 7, 8, 9, 10, 11, 12), MID(H3807, 9, 2)), "yyyy-mm-dd")</f>
        <v>1984-09-27</v>
      </c>
      <c r="G3807" s="1" t="s">
        <v>7773</v>
      </c>
      <c r="H3807" s="1" t="s">
        <v>7772</v>
      </c>
    </row>
    <row r="3808" spans="1:8" hidden="1" x14ac:dyDescent="0.3">
      <c r="A3808" s="1" t="s">
        <v>5</v>
      </c>
      <c r="B3808" s="1" t="str">
        <f t="shared" si="178"/>
        <v>Russia</v>
      </c>
      <c r="C3808" s="5" t="str">
        <f t="shared" si="177"/>
        <v>1984</v>
      </c>
      <c r="D3808" s="1" t="str">
        <f t="shared" si="179"/>
        <v xml:space="preserve">Soyuz U </v>
      </c>
      <c r="E3808" s="1" t="s">
        <v>346</v>
      </c>
      <c r="F3808" s="7" t="str">
        <f>TEXT(DATE(MID(H3808, 13, 4), CHOOSE(MATCH( MID(H3808, 5, 3), {"Jan","Feb","Mar","Apr","May","Jun","Jul","Aug","Sep","Oct","Nov","Dec"}, 0), 1, 2, 3, 4, 5, 6, 7, 8, 9, 10, 11, 12), MID(H3808, 9, 2)), "yyyy-mm-dd")</f>
        <v>1984-09-25</v>
      </c>
      <c r="G3808" s="1" t="s">
        <v>7775</v>
      </c>
      <c r="H3808" s="1" t="s">
        <v>7774</v>
      </c>
    </row>
    <row r="3809" spans="1:8" hidden="1" x14ac:dyDescent="0.3">
      <c r="A3809" s="1" t="s">
        <v>3160</v>
      </c>
      <c r="B3809" s="1" t="str">
        <f t="shared" si="178"/>
        <v>USA</v>
      </c>
      <c r="C3809" s="5" t="str">
        <f t="shared" si="177"/>
        <v>1984</v>
      </c>
      <c r="D3809" s="1" t="str">
        <f t="shared" si="179"/>
        <v xml:space="preserve">Delta 3920 </v>
      </c>
      <c r="E3809" s="1" t="s">
        <v>346</v>
      </c>
      <c r="F3809" s="7" t="str">
        <f>TEXT(DATE(MID(H3809, 13, 4), CHOOSE(MATCH( MID(H3809, 5, 3), {"Jan","Feb","Mar","Apr","May","Jun","Jul","Aug","Sep","Oct","Nov","Dec"}, 0), 1, 2, 3, 4, 5, 6, 7, 8, 9, 10, 11, 12), MID(H3809, 9, 2)), "yyyy-mm-dd")</f>
        <v>1984-09-21</v>
      </c>
      <c r="G3809" s="1" t="s">
        <v>7777</v>
      </c>
      <c r="H3809" s="1" t="s">
        <v>7776</v>
      </c>
    </row>
    <row r="3810" spans="1:8" hidden="1" x14ac:dyDescent="0.3">
      <c r="A3810" s="1" t="s">
        <v>3373</v>
      </c>
      <c r="B3810" s="1" t="str">
        <f t="shared" si="178"/>
        <v>Russia</v>
      </c>
      <c r="C3810" s="5" t="str">
        <f t="shared" si="177"/>
        <v>1984</v>
      </c>
      <c r="D3810" s="1" t="str">
        <f t="shared" si="179"/>
        <v xml:space="preserve">Cosmos-3M </v>
      </c>
      <c r="E3810" s="1" t="s">
        <v>346</v>
      </c>
      <c r="F3810" s="7" t="str">
        <f>TEXT(DATE(MID(H3810, 13, 4), CHOOSE(MATCH( MID(H3810, 5, 3), {"Jan","Feb","Mar","Apr","May","Jun","Jul","Aug","Sep","Oct","Nov","Dec"}, 0), 1, 2, 3, 4, 5, 6, 7, 8, 9, 10, 11, 12), MID(H3810, 9, 2)), "yyyy-mm-dd")</f>
        <v>1984-09-13</v>
      </c>
      <c r="G3810" s="1" t="s">
        <v>7779</v>
      </c>
      <c r="H3810" s="1" t="s">
        <v>7778</v>
      </c>
    </row>
    <row r="3811" spans="1:8" hidden="1" x14ac:dyDescent="0.3">
      <c r="A3811" s="1" t="s">
        <v>5</v>
      </c>
      <c r="B3811" s="1" t="str">
        <f t="shared" si="178"/>
        <v>Russia</v>
      </c>
      <c r="C3811" s="5" t="str">
        <f t="shared" si="177"/>
        <v>1984</v>
      </c>
      <c r="D3811" s="1" t="str">
        <f t="shared" si="179"/>
        <v xml:space="preserve">Soyuz U </v>
      </c>
      <c r="E3811" s="1" t="s">
        <v>346</v>
      </c>
      <c r="F3811" s="7" t="str">
        <f>TEXT(DATE(MID(H3811, 13, 4), CHOOSE(MATCH( MID(H3811, 5, 3), {"Jan","Feb","Mar","Apr","May","Jun","Jul","Aug","Sep","Oct","Nov","Dec"}, 0), 1, 2, 3, 4, 5, 6, 7, 8, 9, 10, 11, 12), MID(H3811, 9, 2)), "yyyy-mm-dd")</f>
        <v>1984-09-13</v>
      </c>
      <c r="G3811" s="1" t="s">
        <v>7781</v>
      </c>
      <c r="H3811" s="1" t="s">
        <v>7780</v>
      </c>
    </row>
    <row r="3812" spans="1:8" hidden="1" x14ac:dyDescent="0.3">
      <c r="A3812" s="1" t="s">
        <v>5301</v>
      </c>
      <c r="B3812" s="1" t="str">
        <f t="shared" si="178"/>
        <v>China</v>
      </c>
      <c r="C3812" s="5" t="str">
        <f t="shared" si="177"/>
        <v>1984</v>
      </c>
      <c r="D3812" s="1" t="str">
        <f t="shared" si="179"/>
        <v xml:space="preserve">Long March 2C </v>
      </c>
      <c r="E3812" s="1" t="s">
        <v>8</v>
      </c>
      <c r="F3812" s="7" t="str">
        <f>TEXT(DATE(MID(H3812, 13, 4), CHOOSE(MATCH( MID(H3812, 5, 3), {"Jan","Feb","Mar","Apr","May","Jun","Jul","Aug","Sep","Oct","Nov","Dec"}, 0), 1, 2, 3, 4, 5, 6, 7, 8, 9, 10, 11, 12), MID(H3812, 9, 2)), "yyyy-mm-dd")</f>
        <v>1984-09-12</v>
      </c>
      <c r="G3812" s="1" t="s">
        <v>7783</v>
      </c>
      <c r="H3812" s="1" t="s">
        <v>7782</v>
      </c>
    </row>
    <row r="3813" spans="1:8" hidden="1" x14ac:dyDescent="0.3">
      <c r="A3813" s="1" t="s">
        <v>5557</v>
      </c>
      <c r="B3813" s="1" t="str">
        <f t="shared" si="178"/>
        <v>USA</v>
      </c>
      <c r="C3813" s="5" t="str">
        <f t="shared" si="177"/>
        <v>1984</v>
      </c>
      <c r="D3813" s="1" t="str">
        <f t="shared" si="179"/>
        <v xml:space="preserve">Atlas-E/F SGS-2 </v>
      </c>
      <c r="E3813" s="1" t="s">
        <v>346</v>
      </c>
      <c r="F3813" s="7" t="str">
        <f>TEXT(DATE(MID(H3813, 13, 4), CHOOSE(MATCH( MID(H3813, 5, 3), {"Jan","Feb","Mar","Apr","May","Jun","Jul","Aug","Sep","Oct","Nov","Dec"}, 0), 1, 2, 3, 4, 5, 6, 7, 8, 9, 10, 11, 12), MID(H3813, 9, 2)), "yyyy-mm-dd")</f>
        <v>1984-09-08</v>
      </c>
      <c r="G3813" s="1" t="s">
        <v>7785</v>
      </c>
      <c r="H3813" s="1" t="s">
        <v>7784</v>
      </c>
    </row>
    <row r="3814" spans="1:8" hidden="1" x14ac:dyDescent="0.3">
      <c r="A3814" s="1" t="s">
        <v>3038</v>
      </c>
      <c r="B3814" s="1" t="str">
        <f t="shared" si="178"/>
        <v>Russia</v>
      </c>
      <c r="C3814" s="5" t="str">
        <f t="shared" si="177"/>
        <v>1984</v>
      </c>
      <c r="D3814" s="1" t="str">
        <f t="shared" si="179"/>
        <v xml:space="preserve">Molniya-M /Block 2BL </v>
      </c>
      <c r="E3814" s="1" t="s">
        <v>346</v>
      </c>
      <c r="F3814" s="7" t="str">
        <f>TEXT(DATE(MID(H3814, 13, 4), CHOOSE(MATCH( MID(H3814, 5, 3), {"Jan","Feb","Mar","Apr","May","Jun","Jul","Aug","Sep","Oct","Nov","Dec"}, 0), 1, 2, 3, 4, 5, 6, 7, 8, 9, 10, 11, 12), MID(H3814, 9, 2)), "yyyy-mm-dd")</f>
        <v>1984-09-07</v>
      </c>
      <c r="G3814" s="1" t="s">
        <v>7787</v>
      </c>
      <c r="H3814" s="1" t="s">
        <v>7786</v>
      </c>
    </row>
    <row r="3815" spans="1:8" hidden="1" x14ac:dyDescent="0.3">
      <c r="A3815" s="1" t="s">
        <v>6272</v>
      </c>
      <c r="B3815" s="1" t="str">
        <f t="shared" si="178"/>
        <v>Kazakhstan</v>
      </c>
      <c r="C3815" s="5" t="str">
        <f t="shared" si="177"/>
        <v>1984</v>
      </c>
      <c r="D3815" s="1" t="str">
        <f t="shared" si="179"/>
        <v xml:space="preserve">Proton K/Block-DM-2 </v>
      </c>
      <c r="E3815" s="1" t="s">
        <v>346</v>
      </c>
      <c r="F3815" s="7" t="str">
        <f>TEXT(DATE(MID(H3815, 13, 4), CHOOSE(MATCH( MID(H3815, 5, 3), {"Jan","Feb","Mar","Apr","May","Jun","Jul","Aug","Sep","Oct","Nov","Dec"}, 0), 1, 2, 3, 4, 5, 6, 7, 8, 9, 10, 11, 12), MID(H3815, 9, 2)), "yyyy-mm-dd")</f>
        <v>1984-09-04</v>
      </c>
      <c r="G3815" s="1" t="s">
        <v>7789</v>
      </c>
      <c r="H3815" s="1" t="s">
        <v>7788</v>
      </c>
    </row>
    <row r="3816" spans="1:8" hidden="1" x14ac:dyDescent="0.3">
      <c r="A3816" s="1" t="s">
        <v>3038</v>
      </c>
      <c r="B3816" s="1" t="str">
        <f t="shared" si="178"/>
        <v>Russia</v>
      </c>
      <c r="C3816" s="5" t="str">
        <f t="shared" si="177"/>
        <v>1984</v>
      </c>
      <c r="D3816" s="1" t="str">
        <f t="shared" si="179"/>
        <v xml:space="preserve">Soyuz U </v>
      </c>
      <c r="E3816" s="1" t="s">
        <v>346</v>
      </c>
      <c r="F3816" s="7" t="str">
        <f>TEXT(DATE(MID(H3816, 13, 4), CHOOSE(MATCH( MID(H3816, 5, 3), {"Jan","Feb","Mar","Apr","May","Jun","Jul","Aug","Sep","Oct","Nov","Dec"}, 0), 1, 2, 3, 4, 5, 6, 7, 8, 9, 10, 11, 12), MID(H3816, 9, 2)), "yyyy-mm-dd")</f>
        <v>1984-09-04</v>
      </c>
      <c r="G3816" s="1" t="s">
        <v>7791</v>
      </c>
      <c r="H3816" s="1" t="s">
        <v>7790</v>
      </c>
    </row>
    <row r="3817" spans="1:8" hidden="1" x14ac:dyDescent="0.3">
      <c r="A3817" s="1" t="s">
        <v>30</v>
      </c>
      <c r="B3817" s="1" t="str">
        <f t="shared" si="178"/>
        <v>USA</v>
      </c>
      <c r="C3817" s="5" t="str">
        <f t="shared" si="177"/>
        <v>1984</v>
      </c>
      <c r="D3817" s="1" t="str">
        <f t="shared" si="179"/>
        <v xml:space="preserve">Space Shuttle Discovery </v>
      </c>
      <c r="E3817" s="1" t="s">
        <v>346</v>
      </c>
      <c r="F3817" s="7" t="str">
        <f>TEXT(DATE(MID(H3817, 13, 4), CHOOSE(MATCH( MID(H3817, 5, 3), {"Jan","Feb","Mar","Apr","May","Jun","Jul","Aug","Sep","Oct","Nov","Dec"}, 0), 1, 2, 3, 4, 5, 6, 7, 8, 9, 10, 11, 12), MID(H3817, 9, 2)), "yyyy-mm-dd")</f>
        <v>1984-08-30</v>
      </c>
      <c r="G3817" s="1" t="s">
        <v>7793</v>
      </c>
      <c r="H3817" s="1" t="s">
        <v>7792</v>
      </c>
    </row>
    <row r="3818" spans="1:8" hidden="1" x14ac:dyDescent="0.3">
      <c r="A3818" s="1" t="s">
        <v>5</v>
      </c>
      <c r="B3818" s="1" t="str">
        <f t="shared" si="178"/>
        <v>Russia</v>
      </c>
      <c r="C3818" s="5" t="str">
        <f t="shared" si="177"/>
        <v>1984</v>
      </c>
      <c r="D3818" s="1" t="str">
        <f t="shared" si="179"/>
        <v xml:space="preserve">Soyuz U </v>
      </c>
      <c r="E3818" s="1" t="s">
        <v>346</v>
      </c>
      <c r="F3818" s="7" t="str">
        <f>TEXT(DATE(MID(H3818, 13, 4), CHOOSE(MATCH( MID(H3818, 5, 3), {"Jan","Feb","Mar","Apr","May","Jun","Jul","Aug","Sep","Oct","Nov","Dec"}, 0), 1, 2, 3, 4, 5, 6, 7, 8, 9, 10, 11, 12), MID(H3818, 9, 2)), "yyyy-mm-dd")</f>
        <v>1984-08-30</v>
      </c>
      <c r="G3818" s="1" t="s">
        <v>7795</v>
      </c>
      <c r="H3818" s="1" t="s">
        <v>7794</v>
      </c>
    </row>
    <row r="3819" spans="1:8" hidden="1" x14ac:dyDescent="0.3">
      <c r="A3819" s="1" t="s">
        <v>4249</v>
      </c>
      <c r="B3819" s="1" t="str">
        <f t="shared" si="178"/>
        <v>USA</v>
      </c>
      <c r="C3819" s="5" t="str">
        <f t="shared" si="177"/>
        <v>1984</v>
      </c>
      <c r="D3819" s="1" t="str">
        <f t="shared" si="179"/>
        <v xml:space="preserve">Titan III(34)B Agena-D </v>
      </c>
      <c r="E3819" s="1" t="s">
        <v>346</v>
      </c>
      <c r="F3819" s="7" t="str">
        <f>TEXT(DATE(MID(H3819, 13, 4), CHOOSE(MATCH( MID(H3819, 5, 3), {"Jan","Feb","Mar","Apr","May","Jun","Jul","Aug","Sep","Oct","Nov","Dec"}, 0), 1, 2, 3, 4, 5, 6, 7, 8, 9, 10, 11, 12), MID(H3819, 9, 2)), "yyyy-mm-dd")</f>
        <v>1984-08-28</v>
      </c>
      <c r="G3819" s="1" t="s">
        <v>7797</v>
      </c>
      <c r="H3819" s="1" t="s">
        <v>7796</v>
      </c>
    </row>
    <row r="3820" spans="1:8" hidden="1" x14ac:dyDescent="0.3">
      <c r="A3820" s="1" t="s">
        <v>529</v>
      </c>
      <c r="B3820" s="1" t="str">
        <f t="shared" si="178"/>
        <v>Kazakhstan</v>
      </c>
      <c r="C3820" s="5" t="str">
        <f t="shared" si="177"/>
        <v>1984</v>
      </c>
      <c r="D3820" s="1" t="str">
        <f t="shared" si="179"/>
        <v xml:space="preserve">Proton-K/Block-DM </v>
      </c>
      <c r="E3820" s="1" t="s">
        <v>346</v>
      </c>
      <c r="F3820" s="7" t="str">
        <f>TEXT(DATE(MID(H3820, 13, 4), CHOOSE(MATCH( MID(H3820, 5, 3), {"Jan","Feb","Mar","Apr","May","Jun","Jul","Aug","Sep","Oct","Nov","Dec"}, 0), 1, 2, 3, 4, 5, 6, 7, 8, 9, 10, 11, 12), MID(H3820, 9, 2)), "yyyy-mm-dd")</f>
        <v>1984-08-24</v>
      </c>
      <c r="G3820" s="1" t="s">
        <v>7799</v>
      </c>
      <c r="H3820" s="1" t="s">
        <v>7798</v>
      </c>
    </row>
    <row r="3821" spans="1:8" hidden="1" x14ac:dyDescent="0.3">
      <c r="A3821" s="1" t="s">
        <v>5</v>
      </c>
      <c r="B3821" s="1" t="str">
        <f t="shared" si="178"/>
        <v>Russia</v>
      </c>
      <c r="C3821" s="5" t="str">
        <f t="shared" si="177"/>
        <v>1984</v>
      </c>
      <c r="D3821" s="1" t="str">
        <f t="shared" si="179"/>
        <v xml:space="preserve">Molniya-M /Block ML </v>
      </c>
      <c r="E3821" s="1" t="s">
        <v>346</v>
      </c>
      <c r="F3821" s="7" t="str">
        <f>TEXT(DATE(MID(H3821, 13, 4), CHOOSE(MATCH( MID(H3821, 5, 3), {"Jan","Feb","Mar","Apr","May","Jun","Jul","Aug","Sep","Oct","Nov","Dec"}, 0), 1, 2, 3, 4, 5, 6, 7, 8, 9, 10, 11, 12), MID(H3821, 9, 2)), "yyyy-mm-dd")</f>
        <v>1984-08-24</v>
      </c>
      <c r="G3821" s="1" t="s">
        <v>7801</v>
      </c>
      <c r="H3821" s="1" t="s">
        <v>7800</v>
      </c>
    </row>
    <row r="3822" spans="1:8" hidden="1" x14ac:dyDescent="0.3">
      <c r="A3822" s="1" t="s">
        <v>3478</v>
      </c>
      <c r="B3822" s="1" t="str">
        <f t="shared" si="178"/>
        <v>USA</v>
      </c>
      <c r="C3822" s="5" t="str">
        <f t="shared" si="177"/>
        <v>1984</v>
      </c>
      <c r="D3822" s="1" t="str">
        <f t="shared" si="179"/>
        <v xml:space="preserve">Delta 3924 </v>
      </c>
      <c r="E3822" s="1" t="s">
        <v>346</v>
      </c>
      <c r="F3822" s="7" t="str">
        <f>TEXT(DATE(MID(H3822, 13, 4), CHOOSE(MATCH( MID(H3822, 5, 3), {"Jan","Feb","Mar","Apr","May","Jun","Jul","Aug","Sep","Oct","Nov","Dec"}, 0), 1, 2, 3, 4, 5, 6, 7, 8, 9, 10, 11, 12), MID(H3822, 9, 2)), "yyyy-mm-dd")</f>
        <v>1984-08-16</v>
      </c>
      <c r="G3822" s="1" t="s">
        <v>7803</v>
      </c>
      <c r="H3822" s="1" t="s">
        <v>7802</v>
      </c>
    </row>
    <row r="3823" spans="1:8" hidden="1" x14ac:dyDescent="0.3">
      <c r="A3823" s="1" t="s">
        <v>6615</v>
      </c>
      <c r="B3823" s="1" t="str">
        <f t="shared" si="178"/>
        <v>Russia</v>
      </c>
      <c r="C3823" s="5" t="str">
        <f t="shared" si="177"/>
        <v>1984</v>
      </c>
      <c r="D3823" s="1" t="str">
        <f t="shared" si="179"/>
        <v xml:space="preserve">Soyuz U </v>
      </c>
      <c r="E3823" s="1" t="s">
        <v>346</v>
      </c>
      <c r="F3823" s="7" t="str">
        <f>TEXT(DATE(MID(H3823, 13, 4), CHOOSE(MATCH( MID(H3823, 5, 3), {"Jan","Feb","Mar","Apr","May","Jun","Jul","Aug","Sep","Oct","Nov","Dec"}, 0), 1, 2, 3, 4, 5, 6, 7, 8, 9, 10, 11, 12), MID(H3823, 9, 2)), "yyyy-mm-dd")</f>
        <v>1984-08-16</v>
      </c>
      <c r="G3823" s="1" t="s">
        <v>7805</v>
      </c>
      <c r="H3823" s="1" t="s">
        <v>7804</v>
      </c>
    </row>
    <row r="3824" spans="1:8" hidden="1" x14ac:dyDescent="0.3">
      <c r="A3824" s="1" t="s">
        <v>1630</v>
      </c>
      <c r="B3824" s="1" t="str">
        <f t="shared" si="178"/>
        <v>Kazakhstan</v>
      </c>
      <c r="C3824" s="5" t="str">
        <f t="shared" si="177"/>
        <v>1984</v>
      </c>
      <c r="D3824" s="1" t="str">
        <f t="shared" si="179"/>
        <v xml:space="preserve">Soyuz U </v>
      </c>
      <c r="E3824" s="1" t="s">
        <v>346</v>
      </c>
      <c r="F3824" s="7" t="str">
        <f>TEXT(DATE(MID(H3824, 13, 4), CHOOSE(MATCH( MID(H3824, 5, 3), {"Jan","Feb","Mar","Apr","May","Jun","Jul","Aug","Sep","Oct","Nov","Dec"}, 0), 1, 2, 3, 4, 5, 6, 7, 8, 9, 10, 11, 12), MID(H3824, 9, 2)), "yyyy-mm-dd")</f>
        <v>1984-08-14</v>
      </c>
      <c r="G3824" s="1" t="s">
        <v>7807</v>
      </c>
      <c r="H3824" s="1" t="s">
        <v>7806</v>
      </c>
    </row>
    <row r="3825" spans="1:8" hidden="1" x14ac:dyDescent="0.3">
      <c r="A3825" s="1" t="s">
        <v>6615</v>
      </c>
      <c r="B3825" s="1" t="str">
        <f t="shared" si="178"/>
        <v>Russia</v>
      </c>
      <c r="C3825" s="5" t="str">
        <f t="shared" si="177"/>
        <v>1984</v>
      </c>
      <c r="D3825" s="1" t="str">
        <f t="shared" si="179"/>
        <v xml:space="preserve">Molniya-M /Block ML </v>
      </c>
      <c r="E3825" s="1" t="s">
        <v>346</v>
      </c>
      <c r="F3825" s="7" t="str">
        <f>TEXT(DATE(MID(H3825, 13, 4), CHOOSE(MATCH( MID(H3825, 5, 3), {"Jan","Feb","Mar","Apr","May","Jun","Jul","Aug","Sep","Oct","Nov","Dec"}, 0), 1, 2, 3, 4, 5, 6, 7, 8, 9, 10, 11, 12), MID(H3825, 9, 2)), "yyyy-mm-dd")</f>
        <v>1984-08-10</v>
      </c>
      <c r="G3825" s="1" t="s">
        <v>7809</v>
      </c>
      <c r="H3825" s="1" t="s">
        <v>7808</v>
      </c>
    </row>
    <row r="3826" spans="1:8" hidden="1" x14ac:dyDescent="0.3">
      <c r="A3826" s="1" t="s">
        <v>3566</v>
      </c>
      <c r="B3826" s="1" t="str">
        <f t="shared" si="178"/>
        <v>Russia</v>
      </c>
      <c r="C3826" s="5" t="str">
        <f t="shared" si="177"/>
        <v>1984</v>
      </c>
      <c r="D3826" s="1" t="str">
        <f t="shared" si="179"/>
        <v xml:space="preserve">Tsyklon-3 </v>
      </c>
      <c r="E3826" s="1" t="s">
        <v>346</v>
      </c>
      <c r="F3826" s="7" t="str">
        <f>TEXT(DATE(MID(H3826, 13, 4), CHOOSE(MATCH( MID(H3826, 5, 3), {"Jan","Feb","Mar","Apr","May","Jun","Jul","Aug","Sep","Oct","Nov","Dec"}, 0), 1, 2, 3, 4, 5, 6, 7, 8, 9, 10, 11, 12), MID(H3826, 9, 2)), "yyyy-mm-dd")</f>
        <v>1984-08-08</v>
      </c>
      <c r="G3826" s="1" t="s">
        <v>7811</v>
      </c>
      <c r="H3826" s="1" t="s">
        <v>7810</v>
      </c>
    </row>
    <row r="3827" spans="1:8" hidden="1" x14ac:dyDescent="0.3">
      <c r="A3827" s="1" t="s">
        <v>3926</v>
      </c>
      <c r="B3827" s="1" t="str">
        <f t="shared" si="178"/>
        <v>Kazakhstan</v>
      </c>
      <c r="C3827" s="5" t="str">
        <f t="shared" si="177"/>
        <v>1984</v>
      </c>
      <c r="D3827" s="1" t="str">
        <f t="shared" si="179"/>
        <v xml:space="preserve">Tsyklon-2 </v>
      </c>
      <c r="E3827" s="1" t="s">
        <v>346</v>
      </c>
      <c r="F3827" s="7" t="str">
        <f>TEXT(DATE(MID(H3827, 13, 4), CHOOSE(MATCH( MID(H3827, 5, 3), {"Jan","Feb","Mar","Apr","May","Jun","Jul","Aug","Sep","Oct","Nov","Dec"}, 0), 1, 2, 3, 4, 5, 6, 7, 8, 9, 10, 11, 12), MID(H3827, 9, 2)), "yyyy-mm-dd")</f>
        <v>1984-08-07</v>
      </c>
      <c r="G3827" s="1" t="s">
        <v>7813</v>
      </c>
      <c r="H3827" s="1" t="s">
        <v>7812</v>
      </c>
    </row>
    <row r="3828" spans="1:8" hidden="1" x14ac:dyDescent="0.3">
      <c r="A3828" s="1" t="s">
        <v>6615</v>
      </c>
      <c r="B3828" s="1" t="str">
        <f t="shared" si="178"/>
        <v>Russia</v>
      </c>
      <c r="C3828" s="5" t="str">
        <f t="shared" si="177"/>
        <v>1984</v>
      </c>
      <c r="D3828" s="1" t="str">
        <f t="shared" si="179"/>
        <v xml:space="preserve">Soyuz U </v>
      </c>
      <c r="E3828" s="1" t="s">
        <v>346</v>
      </c>
      <c r="F3828" s="7" t="str">
        <f>TEXT(DATE(MID(H3828, 13, 4), CHOOSE(MATCH( MID(H3828, 5, 3), {"Jan","Feb","Mar","Apr","May","Jun","Jul","Aug","Sep","Oct","Nov","Dec"}, 0), 1, 2, 3, 4, 5, 6, 7, 8, 9, 10, 11, 12), MID(H3828, 9, 2)), "yyyy-mm-dd")</f>
        <v>1984-08-06</v>
      </c>
      <c r="G3828" s="1" t="s">
        <v>7815</v>
      </c>
      <c r="H3828" s="1" t="s">
        <v>7814</v>
      </c>
    </row>
    <row r="3829" spans="1:8" hidden="1" x14ac:dyDescent="0.3">
      <c r="A3829" s="1" t="s">
        <v>6657</v>
      </c>
      <c r="B3829" s="1" t="str">
        <f t="shared" si="178"/>
        <v>France</v>
      </c>
      <c r="C3829" s="5" t="str">
        <f t="shared" si="177"/>
        <v>1984</v>
      </c>
      <c r="D3829" s="1" t="str">
        <f t="shared" si="179"/>
        <v xml:space="preserve">Ariane 3 </v>
      </c>
      <c r="E3829" s="1" t="s">
        <v>346</v>
      </c>
      <c r="F3829" s="7" t="str">
        <f>TEXT(DATE(MID(H3829, 13, 4), CHOOSE(MATCH( MID(H3829, 5, 3), {"Jan","Feb","Mar","Apr","May","Jun","Jul","Aug","Sep","Oct","Nov","Dec"}, 0), 1, 2, 3, 4, 5, 6, 7, 8, 9, 10, 11, 12), MID(H3829, 9, 2)), "yyyy-mm-dd")</f>
        <v>1984-08-04</v>
      </c>
      <c r="G3829" s="1" t="s">
        <v>7817</v>
      </c>
      <c r="H3829" s="1" t="s">
        <v>7816</v>
      </c>
    </row>
    <row r="3830" spans="1:8" hidden="1" x14ac:dyDescent="0.3">
      <c r="A3830" s="1" t="s">
        <v>61</v>
      </c>
      <c r="B3830" s="1" t="str">
        <f t="shared" si="178"/>
        <v>Japan</v>
      </c>
      <c r="C3830" s="5" t="str">
        <f t="shared" si="177"/>
        <v>1984</v>
      </c>
      <c r="D3830" s="1" t="str">
        <f t="shared" si="179"/>
        <v xml:space="preserve">N-II Star-37E </v>
      </c>
      <c r="E3830" s="1" t="s">
        <v>346</v>
      </c>
      <c r="F3830" s="7" t="str">
        <f>TEXT(DATE(MID(H3830, 13, 4), CHOOSE(MATCH( MID(H3830, 5, 3), {"Jan","Feb","Mar","Apr","May","Jun","Jul","Aug","Sep","Oct","Nov","Dec"}, 0), 1, 2, 3, 4, 5, 6, 7, 8, 9, 10, 11, 12), MID(H3830, 9, 2)), "yyyy-mm-dd")</f>
        <v>1984-08-02</v>
      </c>
      <c r="G3830" s="1" t="s">
        <v>7819</v>
      </c>
      <c r="H3830" s="1" t="s">
        <v>7818</v>
      </c>
    </row>
    <row r="3831" spans="1:8" hidden="1" x14ac:dyDescent="0.3">
      <c r="A3831" s="1" t="s">
        <v>3038</v>
      </c>
      <c r="B3831" s="1" t="str">
        <f t="shared" si="178"/>
        <v>Russia</v>
      </c>
      <c r="C3831" s="5" t="str">
        <f t="shared" si="177"/>
        <v>1984</v>
      </c>
      <c r="D3831" s="1" t="str">
        <f t="shared" si="179"/>
        <v xml:space="preserve">Molniya-M /Block 2BL </v>
      </c>
      <c r="E3831" s="1" t="s">
        <v>346</v>
      </c>
      <c r="F3831" s="7" t="str">
        <f>TEXT(DATE(MID(H3831, 13, 4), CHOOSE(MATCH( MID(H3831, 5, 3), {"Jan","Feb","Mar","Apr","May","Jun","Jul","Aug","Sep","Oct","Nov","Dec"}, 0), 1, 2, 3, 4, 5, 6, 7, 8, 9, 10, 11, 12), MID(H3831, 9, 2)), "yyyy-mm-dd")</f>
        <v>1984-08-02</v>
      </c>
      <c r="G3831" s="1" t="s">
        <v>7821</v>
      </c>
      <c r="H3831" s="1" t="s">
        <v>7820</v>
      </c>
    </row>
    <row r="3832" spans="1:8" hidden="1" x14ac:dyDescent="0.3">
      <c r="A3832" s="1" t="s">
        <v>6272</v>
      </c>
      <c r="B3832" s="1" t="str">
        <f t="shared" si="178"/>
        <v>Kazakhstan</v>
      </c>
      <c r="C3832" s="5" t="str">
        <f t="shared" si="177"/>
        <v>1984</v>
      </c>
      <c r="D3832" s="1" t="str">
        <f t="shared" si="179"/>
        <v xml:space="preserve">Proton-K/Block-DM </v>
      </c>
      <c r="E3832" s="1" t="s">
        <v>346</v>
      </c>
      <c r="F3832" s="7" t="str">
        <f>TEXT(DATE(MID(H3832, 13, 4), CHOOSE(MATCH( MID(H3832, 5, 3), {"Jan","Feb","Mar","Apr","May","Jun","Jul","Aug","Sep","Oct","Nov","Dec"}, 0), 1, 2, 3, 4, 5, 6, 7, 8, 9, 10, 11, 12), MID(H3832, 9, 2)), "yyyy-mm-dd")</f>
        <v>1984-08-01</v>
      </c>
      <c r="G3832" s="1" t="s">
        <v>7823</v>
      </c>
      <c r="H3832" s="1" t="s">
        <v>7822</v>
      </c>
    </row>
    <row r="3833" spans="1:8" hidden="1" x14ac:dyDescent="0.3">
      <c r="A3833" s="1" t="s">
        <v>1630</v>
      </c>
      <c r="B3833" s="1" t="str">
        <f t="shared" si="178"/>
        <v>Kazakhstan</v>
      </c>
      <c r="C3833" s="5" t="str">
        <f t="shared" si="177"/>
        <v>1984</v>
      </c>
      <c r="D3833" s="1" t="str">
        <f t="shared" si="179"/>
        <v xml:space="preserve">Soyuz U </v>
      </c>
      <c r="E3833" s="1" t="s">
        <v>346</v>
      </c>
      <c r="F3833" s="7" t="str">
        <f>TEXT(DATE(MID(H3833, 13, 4), CHOOSE(MATCH( MID(H3833, 5, 3), {"Jan","Feb","Mar","Apr","May","Jun","Jul","Aug","Sep","Oct","Nov","Dec"}, 0), 1, 2, 3, 4, 5, 6, 7, 8, 9, 10, 11, 12), MID(H3833, 9, 2)), "yyyy-mm-dd")</f>
        <v>1984-07-31</v>
      </c>
      <c r="G3833" s="1" t="s">
        <v>7825</v>
      </c>
      <c r="H3833" s="1" t="s">
        <v>7824</v>
      </c>
    </row>
    <row r="3834" spans="1:8" hidden="1" x14ac:dyDescent="0.3">
      <c r="A3834" s="1" t="s">
        <v>6615</v>
      </c>
      <c r="B3834" s="1" t="str">
        <f t="shared" si="178"/>
        <v>Russia</v>
      </c>
      <c r="C3834" s="5" t="str">
        <f t="shared" si="177"/>
        <v>1984</v>
      </c>
      <c r="D3834" s="1" t="str">
        <f t="shared" si="179"/>
        <v xml:space="preserve">Soyuz U </v>
      </c>
      <c r="E3834" s="1" t="s">
        <v>346</v>
      </c>
      <c r="F3834" s="7" t="str">
        <f>TEXT(DATE(MID(H3834, 13, 4), CHOOSE(MATCH( MID(H3834, 5, 3), {"Jan","Feb","Mar","Apr","May","Jun","Jul","Aug","Sep","Oct","Nov","Dec"}, 0), 1, 2, 3, 4, 5, 6, 7, 8, 9, 10, 11, 12), MID(H3834, 9, 2)), "yyyy-mm-dd")</f>
        <v>1984-07-27</v>
      </c>
      <c r="G3834" s="1" t="s">
        <v>7827</v>
      </c>
      <c r="H3834" s="1" t="s">
        <v>7826</v>
      </c>
    </row>
    <row r="3835" spans="1:8" hidden="1" x14ac:dyDescent="0.3">
      <c r="A3835" s="1" t="s">
        <v>3038</v>
      </c>
      <c r="B3835" s="1" t="str">
        <f t="shared" si="178"/>
        <v>Russia</v>
      </c>
      <c r="C3835" s="5" t="str">
        <f t="shared" si="177"/>
        <v>1984</v>
      </c>
      <c r="D3835" s="1" t="str">
        <f t="shared" si="179"/>
        <v xml:space="preserve">Soyuz U </v>
      </c>
      <c r="E3835" s="1" t="s">
        <v>346</v>
      </c>
      <c r="F3835" s="7" t="str">
        <f>TEXT(DATE(MID(H3835, 13, 4), CHOOSE(MATCH( MID(H3835, 5, 3), {"Jan","Feb","Mar","Apr","May","Jun","Jul","Aug","Sep","Oct","Nov","Dec"}, 0), 1, 2, 3, 4, 5, 6, 7, 8, 9, 10, 11, 12), MID(H3835, 9, 2)), "yyyy-mm-dd")</f>
        <v>1984-07-24</v>
      </c>
      <c r="G3835" s="1" t="s">
        <v>7829</v>
      </c>
      <c r="H3835" s="1" t="s">
        <v>7828</v>
      </c>
    </row>
    <row r="3836" spans="1:8" hidden="1" x14ac:dyDescent="0.3">
      <c r="A3836" s="1" t="s">
        <v>5</v>
      </c>
      <c r="B3836" s="1" t="str">
        <f t="shared" si="178"/>
        <v>Russia</v>
      </c>
      <c r="C3836" s="5" t="str">
        <f t="shared" si="177"/>
        <v>1984</v>
      </c>
      <c r="D3836" s="1" t="str">
        <f t="shared" si="179"/>
        <v xml:space="preserve">Soyuz U </v>
      </c>
      <c r="E3836" s="1" t="s">
        <v>346</v>
      </c>
      <c r="F3836" s="7" t="str">
        <f>TEXT(DATE(MID(H3836, 13, 4), CHOOSE(MATCH( MID(H3836, 5, 3), {"Jan","Feb","Mar","Apr","May","Jun","Jul","Aug","Sep","Oct","Nov","Dec"}, 0), 1, 2, 3, 4, 5, 6, 7, 8, 9, 10, 11, 12), MID(H3836, 9, 2)), "yyyy-mm-dd")</f>
        <v>1984-07-19</v>
      </c>
      <c r="G3836" s="1" t="s">
        <v>7831</v>
      </c>
      <c r="H3836" s="1" t="s">
        <v>7830</v>
      </c>
    </row>
    <row r="3837" spans="1:8" hidden="1" x14ac:dyDescent="0.3">
      <c r="A3837" s="1" t="s">
        <v>130</v>
      </c>
      <c r="B3837" s="1" t="str">
        <f t="shared" si="178"/>
        <v>Kazakhstan</v>
      </c>
      <c r="C3837" s="5" t="str">
        <f t="shared" si="177"/>
        <v>1984</v>
      </c>
      <c r="D3837" s="1" t="str">
        <f t="shared" si="179"/>
        <v xml:space="preserve">Soyuz U2 </v>
      </c>
      <c r="E3837" s="1" t="s">
        <v>346</v>
      </c>
      <c r="F3837" s="7" t="str">
        <f>TEXT(DATE(MID(H3837, 13, 4), CHOOSE(MATCH( MID(H3837, 5, 3), {"Jan","Feb","Mar","Apr","May","Jun","Jul","Aug","Sep","Oct","Nov","Dec"}, 0), 1, 2, 3, 4, 5, 6, 7, 8, 9, 10, 11, 12), MID(H3837, 9, 2)), "yyyy-mm-dd")</f>
        <v>1984-07-17</v>
      </c>
      <c r="G3837" s="1" t="s">
        <v>7833</v>
      </c>
      <c r="H3837" s="1" t="s">
        <v>7832</v>
      </c>
    </row>
    <row r="3838" spans="1:8" hidden="1" x14ac:dyDescent="0.3">
      <c r="A3838" s="1" t="s">
        <v>3566</v>
      </c>
      <c r="B3838" s="1" t="str">
        <f t="shared" si="178"/>
        <v>Russia</v>
      </c>
      <c r="C3838" s="5" t="str">
        <f t="shared" si="177"/>
        <v>1984</v>
      </c>
      <c r="D3838" s="1" t="str">
        <f t="shared" si="179"/>
        <v xml:space="preserve">Tsyklon-3 </v>
      </c>
      <c r="E3838" s="1" t="s">
        <v>346</v>
      </c>
      <c r="F3838" s="7" t="str">
        <f>TEXT(DATE(MID(H3838, 13, 4), CHOOSE(MATCH( MID(H3838, 5, 3), {"Jan","Feb","Mar","Apr","May","Jun","Jul","Aug","Sep","Oct","Nov","Dec"}, 0), 1, 2, 3, 4, 5, 6, 7, 8, 9, 10, 11, 12), MID(H3838, 9, 2)), "yyyy-mm-dd")</f>
        <v>1984-07-05</v>
      </c>
      <c r="G3838" s="1" t="s">
        <v>7835</v>
      </c>
      <c r="H3838" s="1" t="s">
        <v>7834</v>
      </c>
    </row>
    <row r="3839" spans="1:8" hidden="1" x14ac:dyDescent="0.3">
      <c r="A3839" s="1" t="s">
        <v>6899</v>
      </c>
      <c r="B3839" s="1" t="str">
        <f t="shared" si="178"/>
        <v>Russia</v>
      </c>
      <c r="C3839" s="5" t="str">
        <f t="shared" si="177"/>
        <v>1984</v>
      </c>
      <c r="D3839" s="1" t="str">
        <f t="shared" si="179"/>
        <v xml:space="preserve">K65M-RB5 </v>
      </c>
      <c r="E3839" s="1" t="s">
        <v>346</v>
      </c>
      <c r="F3839" s="7" t="str">
        <f>TEXT(DATE(MID(H3839, 13, 4), CHOOSE(MATCH( MID(H3839, 5, 3), {"Jan","Feb","Mar","Apr","May","Jun","Jul","Aug","Sep","Oct","Nov","Dec"}, 0), 1, 2, 3, 4, 5, 6, 7, 8, 9, 10, 11, 12), MID(H3839, 9, 2)), "yyyy-mm-dd")</f>
        <v>1984-07-04</v>
      </c>
      <c r="G3839" s="1" t="s">
        <v>7837</v>
      </c>
      <c r="H3839" s="1" t="s">
        <v>7836</v>
      </c>
    </row>
    <row r="3840" spans="1:8" hidden="1" x14ac:dyDescent="0.3">
      <c r="A3840" s="1" t="s">
        <v>5</v>
      </c>
      <c r="B3840" s="1" t="str">
        <f t="shared" si="178"/>
        <v>Russia</v>
      </c>
      <c r="C3840" s="5" t="str">
        <f t="shared" si="177"/>
        <v>1984</v>
      </c>
      <c r="D3840" s="1" t="str">
        <f t="shared" si="179"/>
        <v xml:space="preserve">Molniya-M /Block 2BL </v>
      </c>
      <c r="E3840" s="1" t="s">
        <v>346</v>
      </c>
      <c r="F3840" s="7" t="str">
        <f>TEXT(DATE(MID(H3840, 13, 4), CHOOSE(MATCH( MID(H3840, 5, 3), {"Jan","Feb","Mar","Apr","May","Jun","Jul","Aug","Sep","Oct","Nov","Dec"}, 0), 1, 2, 3, 4, 5, 6, 7, 8, 9, 10, 11, 12), MID(H3840, 9, 2)), "yyyy-mm-dd")</f>
        <v>1984-07-03</v>
      </c>
      <c r="G3840" s="1" t="s">
        <v>7839</v>
      </c>
      <c r="H3840" s="1" t="s">
        <v>7838</v>
      </c>
    </row>
    <row r="3841" spans="1:8" hidden="1" x14ac:dyDescent="0.3">
      <c r="A3841" s="1" t="s">
        <v>5</v>
      </c>
      <c r="B3841" s="1" t="str">
        <f t="shared" si="178"/>
        <v>Russia</v>
      </c>
      <c r="C3841" s="5" t="str">
        <f t="shared" si="177"/>
        <v>1984</v>
      </c>
      <c r="D3841" s="1" t="str">
        <f t="shared" si="179"/>
        <v xml:space="preserve">Soyuz U </v>
      </c>
      <c r="E3841" s="1" t="s">
        <v>346</v>
      </c>
      <c r="F3841" s="7" t="str">
        <f>TEXT(DATE(MID(H3841, 13, 4), CHOOSE(MATCH( MID(H3841, 5, 3), {"Jan","Feb","Mar","Apr","May","Jun","Jul","Aug","Sep","Oct","Nov","Dec"}, 0), 1, 2, 3, 4, 5, 6, 7, 8, 9, 10, 11, 12), MID(H3841, 9, 2)), "yyyy-mm-dd")</f>
        <v>1984-06-29</v>
      </c>
      <c r="G3841" s="1" t="s">
        <v>7841</v>
      </c>
      <c r="H3841" s="1" t="s">
        <v>7840</v>
      </c>
    </row>
    <row r="3842" spans="1:8" hidden="1" x14ac:dyDescent="0.3">
      <c r="A3842" s="1" t="s">
        <v>6795</v>
      </c>
      <c r="B3842" s="1" t="str">
        <f t="shared" si="178"/>
        <v>Kazakhstan</v>
      </c>
      <c r="C3842" s="5" t="str">
        <f t="shared" ref="C3842:C3905" si="180">TEXT(F3842, "yyyy")</f>
        <v>1984</v>
      </c>
      <c r="D3842" s="1" t="str">
        <f t="shared" si="179"/>
        <v xml:space="preserve">Tsyklon-2 </v>
      </c>
      <c r="E3842" s="1" t="s">
        <v>346</v>
      </c>
      <c r="F3842" s="7" t="str">
        <f>TEXT(DATE(MID(H3842, 13, 4), CHOOSE(MATCH( MID(H3842, 5, 3), {"Jan","Feb","Mar","Apr","May","Jun","Jul","Aug","Sep","Oct","Nov","Dec"}, 0), 1, 2, 3, 4, 5, 6, 7, 8, 9, 10, 11, 12), MID(H3842, 9, 2)), "yyyy-mm-dd")</f>
        <v>1984-06-29</v>
      </c>
      <c r="G3842" s="1" t="s">
        <v>7843</v>
      </c>
      <c r="H3842" s="1" t="s">
        <v>7842</v>
      </c>
    </row>
    <row r="3843" spans="1:8" hidden="1" x14ac:dyDescent="0.3">
      <c r="A3843" s="1" t="s">
        <v>4882</v>
      </c>
      <c r="B3843" s="1" t="str">
        <f t="shared" ref="B3843:B3906" si="181">TRIM(MID(A3843, FIND("|", SUBSTITUTE(A3843, ",", "|", LEN(A3843) - LEN(SUBSTITUTE(A3843,",", "" )))) + 1, LEN(A3843)))</f>
        <v>Russia</v>
      </c>
      <c r="C3843" s="5" t="str">
        <f t="shared" si="180"/>
        <v>1984</v>
      </c>
      <c r="D3843" s="1" t="str">
        <f t="shared" ref="D3843:D3906" si="182">LEFT(G3843, FIND("|", G3843) - 1)</f>
        <v xml:space="preserve">Cosmos-3M </v>
      </c>
      <c r="E3843" s="1" t="s">
        <v>346</v>
      </c>
      <c r="F3843" s="7" t="str">
        <f>TEXT(DATE(MID(H3843, 13, 4), CHOOSE(MATCH( MID(H3843, 5, 3), {"Jan","Feb","Mar","Apr","May","Jun","Jul","Aug","Sep","Oct","Nov","Dec"}, 0), 1, 2, 3, 4, 5, 6, 7, 8, 9, 10, 11, 12), MID(H3843, 9, 2)), "yyyy-mm-dd")</f>
        <v>1984-06-28</v>
      </c>
      <c r="G3843" s="1" t="s">
        <v>7845</v>
      </c>
      <c r="H3843" s="1" t="s">
        <v>7844</v>
      </c>
    </row>
    <row r="3844" spans="1:8" hidden="1" x14ac:dyDescent="0.3">
      <c r="A3844" s="1" t="s">
        <v>6482</v>
      </c>
      <c r="B3844" s="1" t="str">
        <f t="shared" si="181"/>
        <v>Russia</v>
      </c>
      <c r="C3844" s="5" t="str">
        <f t="shared" si="180"/>
        <v>1984</v>
      </c>
      <c r="D3844" s="1" t="str">
        <f t="shared" si="182"/>
        <v xml:space="preserve">Cosmos-3M </v>
      </c>
      <c r="E3844" s="1" t="s">
        <v>346</v>
      </c>
      <c r="F3844" s="7" t="str">
        <f>TEXT(DATE(MID(H3844, 13, 4), CHOOSE(MATCH( MID(H3844, 5, 3), {"Jan","Feb","Mar","Apr","May","Jun","Jul","Aug","Sep","Oct","Nov","Dec"}, 0), 1, 2, 3, 4, 5, 6, 7, 8, 9, 10, 11, 12), MID(H3844, 9, 2)), "yyyy-mm-dd")</f>
        <v>1984-06-27</v>
      </c>
      <c r="G3844" s="1" t="s">
        <v>7847</v>
      </c>
      <c r="H3844" s="1" t="s">
        <v>7846</v>
      </c>
    </row>
    <row r="3845" spans="1:8" hidden="1" x14ac:dyDescent="0.3">
      <c r="A3845" s="1" t="s">
        <v>6615</v>
      </c>
      <c r="B3845" s="1" t="str">
        <f t="shared" si="181"/>
        <v>Russia</v>
      </c>
      <c r="C3845" s="5" t="str">
        <f t="shared" si="180"/>
        <v>1984</v>
      </c>
      <c r="D3845" s="1" t="str">
        <f t="shared" si="182"/>
        <v xml:space="preserve">Soyuz U </v>
      </c>
      <c r="E3845" s="1" t="s">
        <v>346</v>
      </c>
      <c r="F3845" s="7" t="str">
        <f>TEXT(DATE(MID(H3845, 13, 4), CHOOSE(MATCH( MID(H3845, 5, 3), {"Jan","Feb","Mar","Apr","May","Jun","Jul","Aug","Sep","Oct","Nov","Dec"}, 0), 1, 2, 3, 4, 5, 6, 7, 8, 9, 10, 11, 12), MID(H3845, 9, 2)), "yyyy-mm-dd")</f>
        <v>1984-06-26</v>
      </c>
      <c r="G3845" s="1" t="s">
        <v>7849</v>
      </c>
      <c r="H3845" s="1" t="s">
        <v>7848</v>
      </c>
    </row>
    <row r="3846" spans="1:8" hidden="1" x14ac:dyDescent="0.3">
      <c r="A3846" s="1" t="s">
        <v>27</v>
      </c>
      <c r="B3846" s="1" t="str">
        <f t="shared" si="181"/>
        <v>USA</v>
      </c>
      <c r="C3846" s="5" t="str">
        <f t="shared" si="180"/>
        <v>1984</v>
      </c>
      <c r="D3846" s="1" t="str">
        <f t="shared" si="182"/>
        <v xml:space="preserve">Titan 34D </v>
      </c>
      <c r="E3846" s="1" t="s">
        <v>346</v>
      </c>
      <c r="F3846" s="7" t="str">
        <f>TEXT(DATE(MID(H3846, 13, 4), CHOOSE(MATCH( MID(H3846, 5, 3), {"Jan","Feb","Mar","Apr","May","Jun","Jul","Aug","Sep","Oct","Nov","Dec"}, 0), 1, 2, 3, 4, 5, 6, 7, 8, 9, 10, 11, 12), MID(H3846, 9, 2)), "yyyy-mm-dd")</f>
        <v>1984-06-25</v>
      </c>
      <c r="G3846" s="1" t="s">
        <v>7851</v>
      </c>
      <c r="H3846" s="1" t="s">
        <v>7850</v>
      </c>
    </row>
    <row r="3847" spans="1:8" hidden="1" x14ac:dyDescent="0.3">
      <c r="A3847" s="1" t="s">
        <v>6615</v>
      </c>
      <c r="B3847" s="1" t="str">
        <f t="shared" si="181"/>
        <v>Russia</v>
      </c>
      <c r="C3847" s="5" t="str">
        <f t="shared" si="180"/>
        <v>1984</v>
      </c>
      <c r="D3847" s="1" t="str">
        <f t="shared" si="182"/>
        <v xml:space="preserve">Soyuz U </v>
      </c>
      <c r="E3847" s="1" t="s">
        <v>346</v>
      </c>
      <c r="F3847" s="7" t="str">
        <f>TEXT(DATE(MID(H3847, 13, 4), CHOOSE(MATCH( MID(H3847, 5, 3), {"Jan","Feb","Mar","Apr","May","Jun","Jul","Aug","Sep","Oct","Nov","Dec"}, 0), 1, 2, 3, 4, 5, 6, 7, 8, 9, 10, 11, 12), MID(H3847, 9, 2)), "yyyy-mm-dd")</f>
        <v>1984-06-22</v>
      </c>
      <c r="G3847" s="1" t="s">
        <v>7853</v>
      </c>
      <c r="H3847" s="1" t="s">
        <v>7852</v>
      </c>
    </row>
    <row r="3848" spans="1:8" hidden="1" x14ac:dyDescent="0.3">
      <c r="A3848" s="1" t="s">
        <v>529</v>
      </c>
      <c r="B3848" s="1" t="str">
        <f t="shared" si="181"/>
        <v>Kazakhstan</v>
      </c>
      <c r="C3848" s="5" t="str">
        <f t="shared" si="180"/>
        <v>1984</v>
      </c>
      <c r="D3848" s="1" t="str">
        <f t="shared" si="182"/>
        <v xml:space="preserve">Proton-K/Block-DM </v>
      </c>
      <c r="E3848" s="1" t="s">
        <v>346</v>
      </c>
      <c r="F3848" s="7" t="str">
        <f>TEXT(DATE(MID(H3848, 13, 4), CHOOSE(MATCH( MID(H3848, 5, 3), {"Jan","Feb","Mar","Apr","May","Jun","Jul","Aug","Sep","Oct","Nov","Dec"}, 0), 1, 2, 3, 4, 5, 6, 7, 8, 9, 10, 11, 12), MID(H3848, 9, 2)), "yyyy-mm-dd")</f>
        <v>1984-06-22</v>
      </c>
      <c r="G3848" s="1" t="s">
        <v>7855</v>
      </c>
      <c r="H3848" s="1" t="s">
        <v>7854</v>
      </c>
    </row>
    <row r="3849" spans="1:8" hidden="1" x14ac:dyDescent="0.3">
      <c r="A3849" s="1" t="s">
        <v>6482</v>
      </c>
      <c r="B3849" s="1" t="str">
        <f t="shared" si="181"/>
        <v>Russia</v>
      </c>
      <c r="C3849" s="5" t="str">
        <f t="shared" si="180"/>
        <v>1984</v>
      </c>
      <c r="D3849" s="1" t="str">
        <f t="shared" si="182"/>
        <v xml:space="preserve">Cosmos-3M </v>
      </c>
      <c r="E3849" s="1" t="s">
        <v>346</v>
      </c>
      <c r="F3849" s="7" t="str">
        <f>TEXT(DATE(MID(H3849, 13, 4), CHOOSE(MATCH( MID(H3849, 5, 3), {"Jan","Feb","Mar","Apr","May","Jun","Jul","Aug","Sep","Oct","Nov","Dec"}, 0), 1, 2, 3, 4, 5, 6, 7, 8, 9, 10, 11, 12), MID(H3849, 9, 2)), "yyyy-mm-dd")</f>
        <v>1984-06-21</v>
      </c>
      <c r="G3849" s="1" t="s">
        <v>7857</v>
      </c>
      <c r="H3849" s="1" t="s">
        <v>7856</v>
      </c>
    </row>
    <row r="3850" spans="1:8" hidden="1" x14ac:dyDescent="0.3">
      <c r="A3850" s="1" t="s">
        <v>3038</v>
      </c>
      <c r="B3850" s="1" t="str">
        <f t="shared" si="181"/>
        <v>Russia</v>
      </c>
      <c r="C3850" s="5" t="str">
        <f t="shared" si="180"/>
        <v>1984</v>
      </c>
      <c r="D3850" s="1" t="str">
        <f t="shared" si="182"/>
        <v xml:space="preserve">Soyuz U </v>
      </c>
      <c r="E3850" s="1" t="s">
        <v>346</v>
      </c>
      <c r="F3850" s="7" t="str">
        <f>TEXT(DATE(MID(H3850, 13, 4), CHOOSE(MATCH( MID(H3850, 5, 3), {"Jan","Feb","Mar","Apr","May","Jun","Jul","Aug","Sep","Oct","Nov","Dec"}, 0), 1, 2, 3, 4, 5, 6, 7, 8, 9, 10, 11, 12), MID(H3850, 9, 2)), "yyyy-mm-dd")</f>
        <v>1984-06-19</v>
      </c>
      <c r="G3850" s="1" t="s">
        <v>7859</v>
      </c>
      <c r="H3850" s="1" t="s">
        <v>7858</v>
      </c>
    </row>
    <row r="3851" spans="1:8" hidden="1" x14ac:dyDescent="0.3">
      <c r="A3851" s="1" t="s">
        <v>6615</v>
      </c>
      <c r="B3851" s="1" t="str">
        <f t="shared" si="181"/>
        <v>Russia</v>
      </c>
      <c r="C3851" s="5" t="str">
        <f t="shared" si="180"/>
        <v>1984</v>
      </c>
      <c r="D3851" s="1" t="str">
        <f t="shared" si="182"/>
        <v xml:space="preserve">Soyuz U </v>
      </c>
      <c r="E3851" s="1" t="s">
        <v>346</v>
      </c>
      <c r="F3851" s="7" t="str">
        <f>TEXT(DATE(MID(H3851, 13, 4), CHOOSE(MATCH( MID(H3851, 5, 3), {"Jan","Feb","Mar","Apr","May","Jun","Jul","Aug","Sep","Oct","Nov","Dec"}, 0), 1, 2, 3, 4, 5, 6, 7, 8, 9, 10, 11, 12), MID(H3851, 9, 2)), "yyyy-mm-dd")</f>
        <v>1984-06-15</v>
      </c>
      <c r="G3851" s="1" t="s">
        <v>7861</v>
      </c>
      <c r="H3851" s="1" t="s">
        <v>7860</v>
      </c>
    </row>
    <row r="3852" spans="1:8" hidden="1" x14ac:dyDescent="0.3">
      <c r="A3852" s="1" t="s">
        <v>5557</v>
      </c>
      <c r="B3852" s="1" t="str">
        <f t="shared" si="181"/>
        <v>USA</v>
      </c>
      <c r="C3852" s="5" t="str">
        <f t="shared" si="180"/>
        <v>1984</v>
      </c>
      <c r="D3852" s="1" t="str">
        <f t="shared" si="182"/>
        <v xml:space="preserve">Atlas-E/F SGS-2 </v>
      </c>
      <c r="E3852" s="1" t="s">
        <v>346</v>
      </c>
      <c r="F3852" s="7" t="str">
        <f>TEXT(DATE(MID(H3852, 13, 4), CHOOSE(MATCH( MID(H3852, 5, 3), {"Jan","Feb","Mar","Apr","May","Jun","Jul","Aug","Sep","Oct","Nov","Dec"}, 0), 1, 2, 3, 4, 5, 6, 7, 8, 9, 10, 11, 12), MID(H3852, 9, 2)), "yyyy-mm-dd")</f>
        <v>1984-06-13</v>
      </c>
      <c r="G3852" s="1" t="s">
        <v>7863</v>
      </c>
      <c r="H3852" s="1" t="s">
        <v>7862</v>
      </c>
    </row>
    <row r="3853" spans="1:8" hidden="1" x14ac:dyDescent="0.3">
      <c r="A3853" s="1" t="s">
        <v>1630</v>
      </c>
      <c r="B3853" s="1" t="str">
        <f t="shared" si="181"/>
        <v>Kazakhstan</v>
      </c>
      <c r="C3853" s="5" t="str">
        <f t="shared" si="180"/>
        <v>1984</v>
      </c>
      <c r="D3853" s="1" t="str">
        <f t="shared" si="182"/>
        <v xml:space="preserve">Soyuz U </v>
      </c>
      <c r="E3853" s="1" t="s">
        <v>346</v>
      </c>
      <c r="F3853" s="7" t="str">
        <f>TEXT(DATE(MID(H3853, 13, 4), CHOOSE(MATCH( MID(H3853, 5, 3), {"Jan","Feb","Mar","Apr","May","Jun","Jul","Aug","Sep","Oct","Nov","Dec"}, 0), 1, 2, 3, 4, 5, 6, 7, 8, 9, 10, 11, 12), MID(H3853, 9, 2)), "yyyy-mm-dd")</f>
        <v>1984-06-11</v>
      </c>
      <c r="G3853" s="1" t="s">
        <v>7865</v>
      </c>
      <c r="H3853" s="1" t="s">
        <v>7864</v>
      </c>
    </row>
    <row r="3854" spans="1:8" hidden="1" x14ac:dyDescent="0.3">
      <c r="A3854" s="1" t="s">
        <v>4092</v>
      </c>
      <c r="B3854" s="1" t="str">
        <f t="shared" si="181"/>
        <v>USA</v>
      </c>
      <c r="C3854" s="5" t="str">
        <f t="shared" si="180"/>
        <v>1984</v>
      </c>
      <c r="D3854" s="1" t="str">
        <f t="shared" si="182"/>
        <v xml:space="preserve">Atlas-G Centaur-D1AR </v>
      </c>
      <c r="E3854" s="1" t="s">
        <v>346</v>
      </c>
      <c r="F3854" s="7" t="str">
        <f>TEXT(DATE(MID(H3854, 13, 4), CHOOSE(MATCH( MID(H3854, 5, 3), {"Jan","Feb","Mar","Apr","May","Jun","Jul","Aug","Sep","Oct","Nov","Dec"}, 0), 1, 2, 3, 4, 5, 6, 7, 8, 9, 10, 11, 12), MID(H3854, 9, 2)), "yyyy-mm-dd")</f>
        <v>1984-06-09</v>
      </c>
      <c r="G3854" s="1" t="s">
        <v>7867</v>
      </c>
      <c r="H3854" s="1" t="s">
        <v>7866</v>
      </c>
    </row>
    <row r="3855" spans="1:8" hidden="1" x14ac:dyDescent="0.3">
      <c r="A3855" s="1" t="s">
        <v>3373</v>
      </c>
      <c r="B3855" s="1" t="str">
        <f t="shared" si="181"/>
        <v>Russia</v>
      </c>
      <c r="C3855" s="5" t="str">
        <f t="shared" si="180"/>
        <v>1984</v>
      </c>
      <c r="D3855" s="1" t="str">
        <f t="shared" si="182"/>
        <v xml:space="preserve">Cosmos-3M </v>
      </c>
      <c r="E3855" s="1" t="s">
        <v>346</v>
      </c>
      <c r="F3855" s="7" t="str">
        <f>TEXT(DATE(MID(H3855, 13, 4), CHOOSE(MATCH( MID(H3855, 5, 3), {"Jan","Feb","Mar","Apr","May","Jun","Jul","Aug","Sep","Oct","Nov","Dec"}, 0), 1, 2, 3, 4, 5, 6, 7, 8, 9, 10, 11, 12), MID(H3855, 9, 2)), "yyyy-mm-dd")</f>
        <v>1984-06-08</v>
      </c>
      <c r="G3855" s="1" t="s">
        <v>7869</v>
      </c>
      <c r="H3855" s="1" t="s">
        <v>7868</v>
      </c>
    </row>
    <row r="3856" spans="1:8" hidden="1" x14ac:dyDescent="0.3">
      <c r="A3856" s="1" t="s">
        <v>6899</v>
      </c>
      <c r="B3856" s="1" t="str">
        <f t="shared" si="181"/>
        <v>Russia</v>
      </c>
      <c r="C3856" s="5" t="str">
        <f t="shared" si="180"/>
        <v>1984</v>
      </c>
      <c r="D3856" s="1" t="str">
        <f t="shared" si="182"/>
        <v xml:space="preserve">K65M-RB5 </v>
      </c>
      <c r="E3856" s="1" t="s">
        <v>346</v>
      </c>
      <c r="F3856" s="7" t="str">
        <f>TEXT(DATE(MID(H3856, 13, 4), CHOOSE(MATCH( MID(H3856, 5, 3), {"Jan","Feb","Mar","Apr","May","Jun","Jul","Aug","Sep","Oct","Nov","Dec"}, 0), 1, 2, 3, 4, 5, 6, 7, 8, 9, 10, 11, 12), MID(H3856, 9, 2)), "yyyy-mm-dd")</f>
        <v>1984-06-06</v>
      </c>
      <c r="G3856" s="1" t="s">
        <v>7871</v>
      </c>
      <c r="H3856" s="1" t="s">
        <v>7870</v>
      </c>
    </row>
    <row r="3857" spans="1:8" hidden="1" x14ac:dyDescent="0.3">
      <c r="A3857" s="1" t="s">
        <v>3038</v>
      </c>
      <c r="B3857" s="1" t="str">
        <f t="shared" si="181"/>
        <v>Russia</v>
      </c>
      <c r="C3857" s="5" t="str">
        <f t="shared" si="180"/>
        <v>1984</v>
      </c>
      <c r="D3857" s="1" t="str">
        <f t="shared" si="182"/>
        <v xml:space="preserve">Molniya-M /Block 2BL </v>
      </c>
      <c r="E3857" s="1" t="s">
        <v>346</v>
      </c>
      <c r="F3857" s="7" t="str">
        <f>TEXT(DATE(MID(H3857, 13, 4), CHOOSE(MATCH( MID(H3857, 5, 3), {"Jan","Feb","Mar","Apr","May","Jun","Jul","Aug","Sep","Oct","Nov","Dec"}, 0), 1, 2, 3, 4, 5, 6, 7, 8, 9, 10, 11, 12), MID(H3857, 9, 2)), "yyyy-mm-dd")</f>
        <v>1984-06-06</v>
      </c>
      <c r="G3857" s="1" t="s">
        <v>7873</v>
      </c>
      <c r="H3857" s="1" t="s">
        <v>7872</v>
      </c>
    </row>
    <row r="3858" spans="1:8" hidden="1" x14ac:dyDescent="0.3">
      <c r="A3858" s="1" t="s">
        <v>5</v>
      </c>
      <c r="B3858" s="1" t="str">
        <f t="shared" si="181"/>
        <v>Russia</v>
      </c>
      <c r="C3858" s="5" t="str">
        <f t="shared" si="180"/>
        <v>1984</v>
      </c>
      <c r="D3858" s="1" t="str">
        <f t="shared" si="182"/>
        <v xml:space="preserve">Soyuz U </v>
      </c>
      <c r="E3858" s="1" t="s">
        <v>346</v>
      </c>
      <c r="F3858" s="7" t="str">
        <f>TEXT(DATE(MID(H3858, 13, 4), CHOOSE(MATCH( MID(H3858, 5, 3), {"Jan","Feb","Mar","Apr","May","Jun","Jul","Aug","Sep","Oct","Nov","Dec"}, 0), 1, 2, 3, 4, 5, 6, 7, 8, 9, 10, 11, 12), MID(H3858, 9, 2)), "yyyy-mm-dd")</f>
        <v>1984-06-01</v>
      </c>
      <c r="G3858" s="1" t="s">
        <v>7875</v>
      </c>
      <c r="H3858" s="1" t="s">
        <v>7874</v>
      </c>
    </row>
    <row r="3859" spans="1:8" hidden="1" x14ac:dyDescent="0.3">
      <c r="A3859" s="1" t="s">
        <v>3926</v>
      </c>
      <c r="B3859" s="1" t="str">
        <f t="shared" si="181"/>
        <v>Kazakhstan</v>
      </c>
      <c r="C3859" s="5" t="str">
        <f t="shared" si="180"/>
        <v>1984</v>
      </c>
      <c r="D3859" s="1" t="str">
        <f t="shared" si="182"/>
        <v xml:space="preserve">Tsyklon-2 </v>
      </c>
      <c r="E3859" s="1" t="s">
        <v>346</v>
      </c>
      <c r="F3859" s="7" t="str">
        <f>TEXT(DATE(MID(H3859, 13, 4), CHOOSE(MATCH( MID(H3859, 5, 3), {"Jan","Feb","Mar","Apr","May","Jun","Jul","Aug","Sep","Oct","Nov","Dec"}, 0), 1, 2, 3, 4, 5, 6, 7, 8, 9, 10, 11, 12), MID(H3859, 9, 2)), "yyyy-mm-dd")</f>
        <v>1984-05-30</v>
      </c>
      <c r="G3859" s="1" t="s">
        <v>7877</v>
      </c>
      <c r="H3859" s="1" t="s">
        <v>7876</v>
      </c>
    </row>
    <row r="3860" spans="1:8" hidden="1" x14ac:dyDescent="0.3">
      <c r="A3860" s="1" t="s">
        <v>6482</v>
      </c>
      <c r="B3860" s="1" t="str">
        <f t="shared" si="181"/>
        <v>Russia</v>
      </c>
      <c r="C3860" s="5" t="str">
        <f t="shared" si="180"/>
        <v>1984</v>
      </c>
      <c r="D3860" s="1" t="str">
        <f t="shared" si="182"/>
        <v xml:space="preserve">Cosmos-3M </v>
      </c>
      <c r="E3860" s="1" t="s">
        <v>346</v>
      </c>
      <c r="F3860" s="7" t="str">
        <f>TEXT(DATE(MID(H3860, 13, 4), CHOOSE(MATCH( MID(H3860, 5, 3), {"Jan","Feb","Mar","Apr","May","Jun","Jul","Aug","Sep","Oct","Nov","Dec"}, 0), 1, 2, 3, 4, 5, 6, 7, 8, 9, 10, 11, 12), MID(H3860, 9, 2)), "yyyy-mm-dd")</f>
        <v>1984-05-28</v>
      </c>
      <c r="G3860" s="1" t="s">
        <v>7879</v>
      </c>
      <c r="H3860" s="1" t="s">
        <v>7878</v>
      </c>
    </row>
    <row r="3861" spans="1:8" hidden="1" x14ac:dyDescent="0.3">
      <c r="A3861" s="1" t="s">
        <v>130</v>
      </c>
      <c r="B3861" s="1" t="str">
        <f t="shared" si="181"/>
        <v>Kazakhstan</v>
      </c>
      <c r="C3861" s="5" t="str">
        <f t="shared" si="180"/>
        <v>1984</v>
      </c>
      <c r="D3861" s="1" t="str">
        <f t="shared" si="182"/>
        <v xml:space="preserve">Soyuz U </v>
      </c>
      <c r="E3861" s="1" t="s">
        <v>346</v>
      </c>
      <c r="F3861" s="7" t="str">
        <f>TEXT(DATE(MID(H3861, 13, 4), CHOOSE(MATCH( MID(H3861, 5, 3), {"Jan","Feb","Mar","Apr","May","Jun","Jul","Aug","Sep","Oct","Nov","Dec"}, 0), 1, 2, 3, 4, 5, 6, 7, 8, 9, 10, 11, 12), MID(H3861, 9, 2)), "yyyy-mm-dd")</f>
        <v>1984-05-28</v>
      </c>
      <c r="G3861" s="1" t="s">
        <v>7881</v>
      </c>
      <c r="H3861" s="1" t="s">
        <v>7880</v>
      </c>
    </row>
    <row r="3862" spans="1:8" hidden="1" x14ac:dyDescent="0.3">
      <c r="A3862" s="1" t="s">
        <v>3038</v>
      </c>
      <c r="B3862" s="1" t="str">
        <f t="shared" si="181"/>
        <v>Russia</v>
      </c>
      <c r="C3862" s="5" t="str">
        <f t="shared" si="180"/>
        <v>1984</v>
      </c>
      <c r="D3862" s="1" t="str">
        <f t="shared" si="182"/>
        <v xml:space="preserve">Soyuz U </v>
      </c>
      <c r="E3862" s="1" t="s">
        <v>346</v>
      </c>
      <c r="F3862" s="7" t="str">
        <f>TEXT(DATE(MID(H3862, 13, 4), CHOOSE(MATCH( MID(H3862, 5, 3), {"Jan","Feb","Mar","Apr","May","Jun","Jul","Aug","Sep","Oct","Nov","Dec"}, 0), 1, 2, 3, 4, 5, 6, 7, 8, 9, 10, 11, 12), MID(H3862, 9, 2)), "yyyy-mm-dd")</f>
        <v>1984-05-25</v>
      </c>
      <c r="G3862" s="1" t="s">
        <v>7883</v>
      </c>
      <c r="H3862" s="1" t="s">
        <v>7882</v>
      </c>
    </row>
    <row r="3863" spans="1:8" hidden="1" x14ac:dyDescent="0.3">
      <c r="A3863" s="1" t="s">
        <v>6657</v>
      </c>
      <c r="B3863" s="1" t="str">
        <f t="shared" si="181"/>
        <v>France</v>
      </c>
      <c r="C3863" s="5" t="str">
        <f t="shared" si="180"/>
        <v>1984</v>
      </c>
      <c r="D3863" s="1" t="str">
        <f t="shared" si="182"/>
        <v xml:space="preserve">Ariane 1 </v>
      </c>
      <c r="E3863" s="1" t="s">
        <v>346</v>
      </c>
      <c r="F3863" s="7" t="str">
        <f>TEXT(DATE(MID(H3863, 13, 4), CHOOSE(MATCH( MID(H3863, 5, 3), {"Jan","Feb","Mar","Apr","May","Jun","Jul","Aug","Sep","Oct","Nov","Dec"}, 0), 1, 2, 3, 4, 5, 6, 7, 8, 9, 10, 11, 12), MID(H3863, 9, 2)), "yyyy-mm-dd")</f>
        <v>1984-05-23</v>
      </c>
      <c r="G3863" s="1" t="s">
        <v>7885</v>
      </c>
      <c r="H3863" s="1" t="s">
        <v>7884</v>
      </c>
    </row>
    <row r="3864" spans="1:8" hidden="1" x14ac:dyDescent="0.3">
      <c r="A3864" s="1" t="s">
        <v>5</v>
      </c>
      <c r="B3864" s="1" t="str">
        <f t="shared" si="181"/>
        <v>Russia</v>
      </c>
      <c r="C3864" s="5" t="str">
        <f t="shared" si="180"/>
        <v>1984</v>
      </c>
      <c r="D3864" s="1" t="str">
        <f t="shared" si="182"/>
        <v xml:space="preserve">Soyuz U </v>
      </c>
      <c r="E3864" s="1" t="s">
        <v>346</v>
      </c>
      <c r="F3864" s="7" t="str">
        <f>TEXT(DATE(MID(H3864, 13, 4), CHOOSE(MATCH( MID(H3864, 5, 3), {"Jan","Feb","Mar","Apr","May","Jun","Jul","Aug","Sep","Oct","Nov","Dec"}, 0), 1, 2, 3, 4, 5, 6, 7, 8, 9, 10, 11, 12), MID(H3864, 9, 2)), "yyyy-mm-dd")</f>
        <v>1984-05-22</v>
      </c>
      <c r="G3864" s="1" t="s">
        <v>7887</v>
      </c>
      <c r="H3864" s="1" t="s">
        <v>7886</v>
      </c>
    </row>
    <row r="3865" spans="1:8" hidden="1" x14ac:dyDescent="0.3">
      <c r="A3865" s="1" t="s">
        <v>6272</v>
      </c>
      <c r="B3865" s="1" t="str">
        <f t="shared" si="181"/>
        <v>Kazakhstan</v>
      </c>
      <c r="C3865" s="5" t="str">
        <f t="shared" si="180"/>
        <v>1984</v>
      </c>
      <c r="D3865" s="1" t="str">
        <f t="shared" si="182"/>
        <v xml:space="preserve">Proton K/Block-DM-2 </v>
      </c>
      <c r="E3865" s="1" t="s">
        <v>346</v>
      </c>
      <c r="F3865" s="7" t="str">
        <f>TEXT(DATE(MID(H3865, 13, 4), CHOOSE(MATCH( MID(H3865, 5, 3), {"Jan","Feb","Mar","Apr","May","Jun","Jul","Aug","Sep","Oct","Nov","Dec"}, 0), 1, 2, 3, 4, 5, 6, 7, 8, 9, 10, 11, 12), MID(H3865, 9, 2)), "yyyy-mm-dd")</f>
        <v>1984-05-19</v>
      </c>
      <c r="G3865" s="1" t="s">
        <v>7889</v>
      </c>
      <c r="H3865" s="1" t="s">
        <v>7888</v>
      </c>
    </row>
    <row r="3866" spans="1:8" hidden="1" x14ac:dyDescent="0.3">
      <c r="A3866" s="1" t="s">
        <v>3373</v>
      </c>
      <c r="B3866" s="1" t="str">
        <f t="shared" si="181"/>
        <v>Russia</v>
      </c>
      <c r="C3866" s="5" t="str">
        <f t="shared" si="180"/>
        <v>1984</v>
      </c>
      <c r="D3866" s="1" t="str">
        <f t="shared" si="182"/>
        <v xml:space="preserve">Cosmos-3M </v>
      </c>
      <c r="E3866" s="1" t="s">
        <v>346</v>
      </c>
      <c r="F3866" s="7" t="str">
        <f>TEXT(DATE(MID(H3866, 13, 4), CHOOSE(MATCH( MID(H3866, 5, 3), {"Jan","Feb","Mar","Apr","May","Jun","Jul","Aug","Sep","Oct","Nov","Dec"}, 0), 1, 2, 3, 4, 5, 6, 7, 8, 9, 10, 11, 12), MID(H3866, 9, 2)), "yyyy-mm-dd")</f>
        <v>1984-05-17</v>
      </c>
      <c r="G3866" s="1" t="s">
        <v>7891</v>
      </c>
      <c r="H3866" s="1" t="s">
        <v>7890</v>
      </c>
    </row>
    <row r="3867" spans="1:8" hidden="1" x14ac:dyDescent="0.3">
      <c r="A3867" s="1" t="s">
        <v>130</v>
      </c>
      <c r="B3867" s="1" t="str">
        <f t="shared" si="181"/>
        <v>Kazakhstan</v>
      </c>
      <c r="C3867" s="5" t="str">
        <f t="shared" si="180"/>
        <v>1984</v>
      </c>
      <c r="D3867" s="1" t="str">
        <f t="shared" si="182"/>
        <v xml:space="preserve">Soyuz U </v>
      </c>
      <c r="E3867" s="1" t="s">
        <v>346</v>
      </c>
      <c r="F3867" s="7" t="str">
        <f>TEXT(DATE(MID(H3867, 13, 4), CHOOSE(MATCH( MID(H3867, 5, 3), {"Jan","Feb","Mar","Apr","May","Jun","Jul","Aug","Sep","Oct","Nov","Dec"}, 0), 1, 2, 3, 4, 5, 6, 7, 8, 9, 10, 11, 12), MID(H3867, 9, 2)), "yyyy-mm-dd")</f>
        <v>1984-05-14</v>
      </c>
      <c r="G3867" s="1" t="s">
        <v>7893</v>
      </c>
      <c r="H3867" s="1" t="s">
        <v>7892</v>
      </c>
    </row>
    <row r="3868" spans="1:8" hidden="1" x14ac:dyDescent="0.3">
      <c r="A3868" s="1" t="s">
        <v>6615</v>
      </c>
      <c r="B3868" s="1" t="str">
        <f t="shared" si="181"/>
        <v>Russia</v>
      </c>
      <c r="C3868" s="5" t="str">
        <f t="shared" si="180"/>
        <v>1984</v>
      </c>
      <c r="D3868" s="1" t="str">
        <f t="shared" si="182"/>
        <v xml:space="preserve">Soyuz U </v>
      </c>
      <c r="E3868" s="1" t="s">
        <v>346</v>
      </c>
      <c r="F3868" s="7" t="str">
        <f>TEXT(DATE(MID(H3868, 13, 4), CHOOSE(MATCH( MID(H3868, 5, 3), {"Jan","Feb","Mar","Apr","May","Jun","Jul","Aug","Sep","Oct","Nov","Dec"}, 0), 1, 2, 3, 4, 5, 6, 7, 8, 9, 10, 11, 12), MID(H3868, 9, 2)), "yyyy-mm-dd")</f>
        <v>1984-05-11</v>
      </c>
      <c r="G3868" s="1" t="s">
        <v>7895</v>
      </c>
      <c r="H3868" s="1" t="s">
        <v>7894</v>
      </c>
    </row>
    <row r="3869" spans="1:8" hidden="1" x14ac:dyDescent="0.3">
      <c r="A3869" s="1" t="s">
        <v>6482</v>
      </c>
      <c r="B3869" s="1" t="str">
        <f t="shared" si="181"/>
        <v>Russia</v>
      </c>
      <c r="C3869" s="5" t="str">
        <f t="shared" si="180"/>
        <v>1984</v>
      </c>
      <c r="D3869" s="1" t="str">
        <f t="shared" si="182"/>
        <v xml:space="preserve">Cosmos-3M </v>
      </c>
      <c r="E3869" s="1" t="s">
        <v>346</v>
      </c>
      <c r="F3869" s="7" t="str">
        <f>TEXT(DATE(MID(H3869, 13, 4), CHOOSE(MATCH( MID(H3869, 5, 3), {"Jan","Feb","Mar","Apr","May","Jun","Jul","Aug","Sep","Oct","Nov","Dec"}, 0), 1, 2, 3, 4, 5, 6, 7, 8, 9, 10, 11, 12), MID(H3869, 9, 2)), "yyyy-mm-dd")</f>
        <v>1984-05-11</v>
      </c>
      <c r="G3869" s="1" t="s">
        <v>7897</v>
      </c>
      <c r="H3869" s="1" t="s">
        <v>7896</v>
      </c>
    </row>
    <row r="3870" spans="1:8" hidden="1" x14ac:dyDescent="0.3">
      <c r="A3870" s="1" t="s">
        <v>130</v>
      </c>
      <c r="B3870" s="1" t="str">
        <f t="shared" si="181"/>
        <v>Kazakhstan</v>
      </c>
      <c r="C3870" s="5" t="str">
        <f t="shared" si="180"/>
        <v>1984</v>
      </c>
      <c r="D3870" s="1" t="str">
        <f t="shared" si="182"/>
        <v xml:space="preserve">Soyuz U </v>
      </c>
      <c r="E3870" s="1" t="s">
        <v>346</v>
      </c>
      <c r="F3870" s="7" t="str">
        <f>TEXT(DATE(MID(H3870, 13, 4), CHOOSE(MATCH( MID(H3870, 5, 3), {"Jan","Feb","Mar","Apr","May","Jun","Jul","Aug","Sep","Oct","Nov","Dec"}, 0), 1, 2, 3, 4, 5, 6, 7, 8, 9, 10, 11, 12), MID(H3870, 9, 2)), "yyyy-mm-dd")</f>
        <v>1984-05-07</v>
      </c>
      <c r="G3870" s="1" t="s">
        <v>7899</v>
      </c>
      <c r="H3870" s="1" t="s">
        <v>7898</v>
      </c>
    </row>
    <row r="3871" spans="1:8" hidden="1" x14ac:dyDescent="0.3">
      <c r="A3871" s="1" t="s">
        <v>529</v>
      </c>
      <c r="B3871" s="1" t="str">
        <f t="shared" si="181"/>
        <v>Kazakhstan</v>
      </c>
      <c r="C3871" s="5" t="str">
        <f t="shared" si="180"/>
        <v>1984</v>
      </c>
      <c r="D3871" s="1" t="str">
        <f t="shared" si="182"/>
        <v xml:space="preserve">Proton-K/Block-DM </v>
      </c>
      <c r="E3871" s="1" t="s">
        <v>346</v>
      </c>
      <c r="F3871" s="7" t="str">
        <f>TEXT(DATE(MID(H3871, 13, 4), CHOOSE(MATCH( MID(H3871, 5, 3), {"Jan","Feb","Mar","Apr","May","Jun","Jul","Aug","Sep","Oct","Nov","Dec"}, 0), 1, 2, 3, 4, 5, 6, 7, 8, 9, 10, 11, 12), MID(H3871, 9, 2)), "yyyy-mm-dd")</f>
        <v>1984-04-22</v>
      </c>
      <c r="G3871" s="1" t="s">
        <v>7901</v>
      </c>
      <c r="H3871" s="1" t="s">
        <v>7900</v>
      </c>
    </row>
    <row r="3872" spans="1:8" hidden="1" x14ac:dyDescent="0.3">
      <c r="A3872" s="1" t="s">
        <v>3038</v>
      </c>
      <c r="B3872" s="1" t="str">
        <f t="shared" si="181"/>
        <v>Russia</v>
      </c>
      <c r="C3872" s="5" t="str">
        <f t="shared" si="180"/>
        <v>1984</v>
      </c>
      <c r="D3872" s="1" t="str">
        <f t="shared" si="182"/>
        <v xml:space="preserve">Soyuz U </v>
      </c>
      <c r="E3872" s="1" t="s">
        <v>346</v>
      </c>
      <c r="F3872" s="7" t="str">
        <f>TEXT(DATE(MID(H3872, 13, 4), CHOOSE(MATCH( MID(H3872, 5, 3), {"Jan","Feb","Mar","Apr","May","Jun","Jul","Aug","Sep","Oct","Nov","Dec"}, 0), 1, 2, 3, 4, 5, 6, 7, 8, 9, 10, 11, 12), MID(H3872, 9, 2)), "yyyy-mm-dd")</f>
        <v>1984-04-19</v>
      </c>
      <c r="G3872" s="1" t="s">
        <v>7903</v>
      </c>
      <c r="H3872" s="1" t="s">
        <v>7902</v>
      </c>
    </row>
    <row r="3873" spans="1:8" hidden="1" x14ac:dyDescent="0.3">
      <c r="A3873" s="1" t="s">
        <v>4249</v>
      </c>
      <c r="B3873" s="1" t="str">
        <f t="shared" si="181"/>
        <v>USA</v>
      </c>
      <c r="C3873" s="5" t="str">
        <f t="shared" si="180"/>
        <v>1984</v>
      </c>
      <c r="D3873" s="1" t="str">
        <f t="shared" si="182"/>
        <v xml:space="preserve">Titan III(24)B </v>
      </c>
      <c r="E3873" s="1" t="s">
        <v>346</v>
      </c>
      <c r="F3873" s="7" t="str">
        <f>TEXT(DATE(MID(H3873, 13, 4), CHOOSE(MATCH( MID(H3873, 5, 3), {"Jan","Feb","Mar","Apr","May","Jun","Jul","Aug","Sep","Oct","Nov","Dec"}, 0), 1, 2, 3, 4, 5, 6, 7, 8, 9, 10, 11, 12), MID(H3873, 9, 2)), "yyyy-mm-dd")</f>
        <v>1984-04-17</v>
      </c>
      <c r="G3873" s="1" t="s">
        <v>7905</v>
      </c>
      <c r="H3873" s="1" t="s">
        <v>7904</v>
      </c>
    </row>
    <row r="3874" spans="1:8" hidden="1" x14ac:dyDescent="0.3">
      <c r="A3874" s="1" t="s">
        <v>130</v>
      </c>
      <c r="B3874" s="1" t="str">
        <f t="shared" si="181"/>
        <v>Kazakhstan</v>
      </c>
      <c r="C3874" s="5" t="str">
        <f t="shared" si="180"/>
        <v>1984</v>
      </c>
      <c r="D3874" s="1" t="str">
        <f t="shared" si="182"/>
        <v xml:space="preserve">Soyuz U2 </v>
      </c>
      <c r="E3874" s="1" t="s">
        <v>346</v>
      </c>
      <c r="F3874" s="7" t="str">
        <f>TEXT(DATE(MID(H3874, 13, 4), CHOOSE(MATCH( MID(H3874, 5, 3), {"Jan","Feb","Mar","Apr","May","Jun","Jul","Aug","Sep","Oct","Nov","Dec"}, 0), 1, 2, 3, 4, 5, 6, 7, 8, 9, 10, 11, 12), MID(H3874, 9, 2)), "yyyy-mm-dd")</f>
        <v>1984-04-15</v>
      </c>
      <c r="G3874" s="1" t="s">
        <v>7907</v>
      </c>
      <c r="H3874" s="1" t="s">
        <v>7906</v>
      </c>
    </row>
    <row r="3875" spans="1:8" hidden="1" x14ac:dyDescent="0.3">
      <c r="A3875" s="1" t="s">
        <v>11</v>
      </c>
      <c r="B3875" s="1" t="str">
        <f t="shared" si="181"/>
        <v>USA</v>
      </c>
      <c r="C3875" s="5" t="str">
        <f t="shared" si="180"/>
        <v>1984</v>
      </c>
      <c r="D3875" s="1" t="str">
        <f t="shared" si="182"/>
        <v xml:space="preserve">Titan 34D </v>
      </c>
      <c r="E3875" s="1" t="s">
        <v>346</v>
      </c>
      <c r="F3875" s="7" t="str">
        <f>TEXT(DATE(MID(H3875, 13, 4), CHOOSE(MATCH( MID(H3875, 5, 3), {"Jan","Feb","Mar","Apr","May","Jun","Jul","Aug","Sep","Oct","Nov","Dec"}, 0), 1, 2, 3, 4, 5, 6, 7, 8, 9, 10, 11, 12), MID(H3875, 9, 2)), "yyyy-mm-dd")</f>
        <v>1984-04-14</v>
      </c>
      <c r="G3875" s="1" t="s">
        <v>7909</v>
      </c>
      <c r="H3875" s="1" t="s">
        <v>7908</v>
      </c>
    </row>
    <row r="3876" spans="1:8" hidden="1" x14ac:dyDescent="0.3">
      <c r="A3876" s="1" t="s">
        <v>6615</v>
      </c>
      <c r="B3876" s="1" t="str">
        <f t="shared" si="181"/>
        <v>Russia</v>
      </c>
      <c r="C3876" s="5" t="str">
        <f t="shared" si="180"/>
        <v>1984</v>
      </c>
      <c r="D3876" s="1" t="str">
        <f t="shared" si="182"/>
        <v xml:space="preserve">Soyuz U </v>
      </c>
      <c r="E3876" s="1" t="s">
        <v>346</v>
      </c>
      <c r="F3876" s="7" t="str">
        <f>TEXT(DATE(MID(H3876, 13, 4), CHOOSE(MATCH( MID(H3876, 5, 3), {"Jan","Feb","Mar","Apr","May","Jun","Jul","Aug","Sep","Oct","Nov","Dec"}, 0), 1, 2, 3, 4, 5, 6, 7, 8, 9, 10, 11, 12), MID(H3876, 9, 2)), "yyyy-mm-dd")</f>
        <v>1984-04-10</v>
      </c>
      <c r="G3876" s="1" t="s">
        <v>7911</v>
      </c>
      <c r="H3876" s="1" t="s">
        <v>7910</v>
      </c>
    </row>
    <row r="3877" spans="1:8" hidden="1" x14ac:dyDescent="0.3">
      <c r="A3877" s="1" t="s">
        <v>18</v>
      </c>
      <c r="B3877" s="1" t="str">
        <f t="shared" si="181"/>
        <v>China</v>
      </c>
      <c r="C3877" s="5" t="str">
        <f t="shared" si="180"/>
        <v>1984</v>
      </c>
      <c r="D3877" s="1" t="str">
        <f t="shared" si="182"/>
        <v xml:space="preserve">Long March 3 </v>
      </c>
      <c r="E3877" s="1" t="s">
        <v>346</v>
      </c>
      <c r="F3877" s="7" t="str">
        <f>TEXT(DATE(MID(H3877, 13, 4), CHOOSE(MATCH( MID(H3877, 5, 3), {"Jan","Feb","Mar","Apr","May","Jun","Jul","Aug","Sep","Oct","Nov","Dec"}, 0), 1, 2, 3, 4, 5, 6, 7, 8, 9, 10, 11, 12), MID(H3877, 9, 2)), "yyyy-mm-dd")</f>
        <v>1984-04-08</v>
      </c>
      <c r="G3877" s="1" t="s">
        <v>7913</v>
      </c>
      <c r="H3877" s="1" t="s">
        <v>7912</v>
      </c>
    </row>
    <row r="3878" spans="1:8" hidden="1" x14ac:dyDescent="0.3">
      <c r="A3878" s="1" t="s">
        <v>30</v>
      </c>
      <c r="B3878" s="1" t="str">
        <f t="shared" si="181"/>
        <v>USA</v>
      </c>
      <c r="C3878" s="5" t="str">
        <f t="shared" si="180"/>
        <v>1984</v>
      </c>
      <c r="D3878" s="1" t="str">
        <f t="shared" si="182"/>
        <v xml:space="preserve">Space Shuttle Challenger </v>
      </c>
      <c r="E3878" s="1" t="s">
        <v>346</v>
      </c>
      <c r="F3878" s="7" t="str">
        <f>TEXT(DATE(MID(H3878, 13, 4), CHOOSE(MATCH( MID(H3878, 5, 3), {"Jan","Feb","Mar","Apr","May","Jun","Jul","Aug","Sep","Oct","Nov","Dec"}, 0), 1, 2, 3, 4, 5, 6, 7, 8, 9, 10, 11, 12), MID(H3878, 9, 2)), "yyyy-mm-dd")</f>
        <v>1984-04-06</v>
      </c>
      <c r="G3878" s="1" t="s">
        <v>7915</v>
      </c>
      <c r="H3878" s="1" t="s">
        <v>7914</v>
      </c>
    </row>
    <row r="3879" spans="1:8" hidden="1" x14ac:dyDescent="0.3">
      <c r="A3879" s="1" t="s">
        <v>3038</v>
      </c>
      <c r="B3879" s="1" t="str">
        <f t="shared" si="181"/>
        <v>Russia</v>
      </c>
      <c r="C3879" s="5" t="str">
        <f t="shared" si="180"/>
        <v>1984</v>
      </c>
      <c r="D3879" s="1" t="str">
        <f t="shared" si="182"/>
        <v xml:space="preserve">Molniya-M /Block 2BL </v>
      </c>
      <c r="E3879" s="1" t="s">
        <v>346</v>
      </c>
      <c r="F3879" s="7" t="str">
        <f>TEXT(DATE(MID(H3879, 13, 4), CHOOSE(MATCH( MID(H3879, 5, 3), {"Jan","Feb","Mar","Apr","May","Jun","Jul","Aug","Sep","Oct","Nov","Dec"}, 0), 1, 2, 3, 4, 5, 6, 7, 8, 9, 10, 11, 12), MID(H3879, 9, 2)), "yyyy-mm-dd")</f>
        <v>1984-04-04</v>
      </c>
      <c r="G3879" s="1" t="s">
        <v>7917</v>
      </c>
      <c r="H3879" s="1" t="s">
        <v>7916</v>
      </c>
    </row>
    <row r="3880" spans="1:8" hidden="1" x14ac:dyDescent="0.3">
      <c r="A3880" s="1" t="s">
        <v>130</v>
      </c>
      <c r="B3880" s="1" t="str">
        <f t="shared" si="181"/>
        <v>Kazakhstan</v>
      </c>
      <c r="C3880" s="5" t="str">
        <f t="shared" si="180"/>
        <v>1984</v>
      </c>
      <c r="D3880" s="1" t="str">
        <f t="shared" si="182"/>
        <v xml:space="preserve">Soyuz U </v>
      </c>
      <c r="E3880" s="1" t="s">
        <v>346</v>
      </c>
      <c r="F3880" s="7" t="str">
        <f>TEXT(DATE(MID(H3880, 13, 4), CHOOSE(MATCH( MID(H3880, 5, 3), {"Jan","Feb","Mar","Apr","May","Jun","Jul","Aug","Sep","Oct","Nov","Dec"}, 0), 1, 2, 3, 4, 5, 6, 7, 8, 9, 10, 11, 12), MID(H3880, 9, 2)), "yyyy-mm-dd")</f>
        <v>1984-04-03</v>
      </c>
      <c r="G3880" s="1" t="s">
        <v>7919</v>
      </c>
      <c r="H3880" s="1" t="s">
        <v>7918</v>
      </c>
    </row>
    <row r="3881" spans="1:8" hidden="1" x14ac:dyDescent="0.3">
      <c r="A3881" s="1" t="s">
        <v>6272</v>
      </c>
      <c r="B3881" s="1" t="str">
        <f t="shared" si="181"/>
        <v>Kazakhstan</v>
      </c>
      <c r="C3881" s="5" t="str">
        <f t="shared" si="180"/>
        <v>1984</v>
      </c>
      <c r="D3881" s="1" t="str">
        <f t="shared" si="182"/>
        <v xml:space="preserve">Proton-K/Block-DM </v>
      </c>
      <c r="E3881" s="1" t="s">
        <v>346</v>
      </c>
      <c r="F3881" s="7" t="str">
        <f>TEXT(DATE(MID(H3881, 13, 4), CHOOSE(MATCH( MID(H3881, 5, 3), {"Jan","Feb","Mar","Apr","May","Jun","Jul","Aug","Sep","Oct","Nov","Dec"}, 0), 1, 2, 3, 4, 5, 6, 7, 8, 9, 10, 11, 12), MID(H3881, 9, 2)), "yyyy-mm-dd")</f>
        <v>1984-03-29</v>
      </c>
      <c r="G3881" s="1" t="s">
        <v>7921</v>
      </c>
      <c r="H3881" s="1" t="s">
        <v>7920</v>
      </c>
    </row>
    <row r="3882" spans="1:8" hidden="1" x14ac:dyDescent="0.3">
      <c r="A3882" s="1" t="s">
        <v>5</v>
      </c>
      <c r="B3882" s="1" t="str">
        <f t="shared" si="181"/>
        <v>Russia</v>
      </c>
      <c r="C3882" s="5" t="str">
        <f t="shared" si="180"/>
        <v>1984</v>
      </c>
      <c r="D3882" s="1" t="str">
        <f t="shared" si="182"/>
        <v xml:space="preserve">Soyuz U </v>
      </c>
      <c r="E3882" s="1" t="s">
        <v>346</v>
      </c>
      <c r="F3882" s="7" t="str">
        <f>TEXT(DATE(MID(H3882, 13, 4), CHOOSE(MATCH( MID(H3882, 5, 3), {"Jan","Feb","Mar","Apr","May","Jun","Jul","Aug","Sep","Oct","Nov","Dec"}, 0), 1, 2, 3, 4, 5, 6, 7, 8, 9, 10, 11, 12), MID(H3882, 9, 2)), "yyyy-mm-dd")</f>
        <v>1984-03-21</v>
      </c>
      <c r="G3882" s="1" t="s">
        <v>7923</v>
      </c>
      <c r="H3882" s="1" t="s">
        <v>7922</v>
      </c>
    </row>
    <row r="3883" spans="1:8" hidden="1" x14ac:dyDescent="0.3">
      <c r="A3883" s="1" t="s">
        <v>6615</v>
      </c>
      <c r="B3883" s="1" t="str">
        <f t="shared" si="181"/>
        <v>Russia</v>
      </c>
      <c r="C3883" s="5" t="str">
        <f t="shared" si="180"/>
        <v>1984</v>
      </c>
      <c r="D3883" s="1" t="str">
        <f t="shared" si="182"/>
        <v xml:space="preserve">Molniya-M /Block ML </v>
      </c>
      <c r="E3883" s="1" t="s">
        <v>346</v>
      </c>
      <c r="F3883" s="7" t="str">
        <f>TEXT(DATE(MID(H3883, 13, 4), CHOOSE(MATCH( MID(H3883, 5, 3), {"Jan","Feb","Mar","Apr","May","Jun","Jul","Aug","Sep","Oct","Nov","Dec"}, 0), 1, 2, 3, 4, 5, 6, 7, 8, 9, 10, 11, 12), MID(H3883, 9, 2)), "yyyy-mm-dd")</f>
        <v>1984-03-16</v>
      </c>
      <c r="G3883" s="1" t="s">
        <v>7925</v>
      </c>
      <c r="H3883" s="1" t="s">
        <v>7924</v>
      </c>
    </row>
    <row r="3884" spans="1:8" hidden="1" x14ac:dyDescent="0.3">
      <c r="A3884" s="1" t="s">
        <v>529</v>
      </c>
      <c r="B3884" s="1" t="str">
        <f t="shared" si="181"/>
        <v>Kazakhstan</v>
      </c>
      <c r="C3884" s="5" t="str">
        <f t="shared" si="180"/>
        <v>1984</v>
      </c>
      <c r="D3884" s="1" t="str">
        <f t="shared" si="182"/>
        <v xml:space="preserve">Proton-K/Block-DM </v>
      </c>
      <c r="E3884" s="1" t="s">
        <v>346</v>
      </c>
      <c r="F3884" s="7" t="str">
        <f>TEXT(DATE(MID(H3884, 13, 4), CHOOSE(MATCH( MID(H3884, 5, 3), {"Jan","Feb","Mar","Apr","May","Jun","Jul","Aug","Sep","Oct","Nov","Dec"}, 0), 1, 2, 3, 4, 5, 6, 7, 8, 9, 10, 11, 12), MID(H3884, 9, 2)), "yyyy-mm-dd")</f>
        <v>1984-03-16</v>
      </c>
      <c r="G3884" s="1" t="s">
        <v>7927</v>
      </c>
      <c r="H3884" s="1" t="s">
        <v>7926</v>
      </c>
    </row>
    <row r="3885" spans="1:8" hidden="1" x14ac:dyDescent="0.3">
      <c r="A3885" s="1" t="s">
        <v>3566</v>
      </c>
      <c r="B3885" s="1" t="str">
        <f t="shared" si="181"/>
        <v>Russia</v>
      </c>
      <c r="C3885" s="5" t="str">
        <f t="shared" si="180"/>
        <v>1984</v>
      </c>
      <c r="D3885" s="1" t="str">
        <f t="shared" si="182"/>
        <v xml:space="preserve">Tsyklon-3 </v>
      </c>
      <c r="E3885" s="1" t="s">
        <v>346</v>
      </c>
      <c r="F3885" s="7" t="str">
        <f>TEXT(DATE(MID(H3885, 13, 4), CHOOSE(MATCH( MID(H3885, 5, 3), {"Jan","Feb","Mar","Apr","May","Jun","Jul","Aug","Sep","Oct","Nov","Dec"}, 0), 1, 2, 3, 4, 5, 6, 7, 8, 9, 10, 11, 12), MID(H3885, 9, 2)), "yyyy-mm-dd")</f>
        <v>1984-03-15</v>
      </c>
      <c r="G3885" s="1" t="s">
        <v>7929</v>
      </c>
      <c r="H3885" s="1" t="s">
        <v>7928</v>
      </c>
    </row>
    <row r="3886" spans="1:8" hidden="1" x14ac:dyDescent="0.3">
      <c r="A3886" s="1" t="s">
        <v>6615</v>
      </c>
      <c r="B3886" s="1" t="str">
        <f t="shared" si="181"/>
        <v>Russia</v>
      </c>
      <c r="C3886" s="5" t="str">
        <f t="shared" si="180"/>
        <v>1984</v>
      </c>
      <c r="D3886" s="1" t="str">
        <f t="shared" si="182"/>
        <v xml:space="preserve">Soyuz U </v>
      </c>
      <c r="E3886" s="1" t="s">
        <v>346</v>
      </c>
      <c r="F3886" s="7" t="str">
        <f>TEXT(DATE(MID(H3886, 13, 4), CHOOSE(MATCH( MID(H3886, 5, 3), {"Jan","Feb","Mar","Apr","May","Jun","Jul","Aug","Sep","Oct","Nov","Dec"}, 0), 1, 2, 3, 4, 5, 6, 7, 8, 9, 10, 11, 12), MID(H3886, 9, 2)), "yyyy-mm-dd")</f>
        <v>1984-03-10</v>
      </c>
      <c r="G3886" s="1" t="s">
        <v>7931</v>
      </c>
      <c r="H3886" s="1" t="s">
        <v>7930</v>
      </c>
    </row>
    <row r="3887" spans="1:8" hidden="1" x14ac:dyDescent="0.3">
      <c r="A3887" s="1" t="s">
        <v>130</v>
      </c>
      <c r="B3887" s="1" t="str">
        <f t="shared" si="181"/>
        <v>Kazakhstan</v>
      </c>
      <c r="C3887" s="5" t="str">
        <f t="shared" si="180"/>
        <v>1984</v>
      </c>
      <c r="D3887" s="1" t="str">
        <f t="shared" si="182"/>
        <v xml:space="preserve">Soyuz U2 </v>
      </c>
      <c r="E3887" s="1" t="s">
        <v>346</v>
      </c>
      <c r="F3887" s="7" t="str">
        <f>TEXT(DATE(MID(H3887, 13, 4), CHOOSE(MATCH( MID(H3887, 5, 3), {"Jan","Feb","Mar","Apr","May","Jun","Jul","Aug","Sep","Oct","Nov","Dec"}, 0), 1, 2, 3, 4, 5, 6, 7, 8, 9, 10, 11, 12), MID(H3887, 9, 2)), "yyyy-mm-dd")</f>
        <v>1984-03-07</v>
      </c>
      <c r="G3887" s="1" t="s">
        <v>7933</v>
      </c>
      <c r="H3887" s="1" t="s">
        <v>7932</v>
      </c>
    </row>
    <row r="3888" spans="1:8" hidden="1" x14ac:dyDescent="0.3">
      <c r="A3888" s="1" t="s">
        <v>3038</v>
      </c>
      <c r="B3888" s="1" t="str">
        <f t="shared" si="181"/>
        <v>Russia</v>
      </c>
      <c r="C3888" s="5" t="str">
        <f t="shared" si="180"/>
        <v>1984</v>
      </c>
      <c r="D3888" s="1" t="str">
        <f t="shared" si="182"/>
        <v xml:space="preserve">Molniya-M /Block 2BL </v>
      </c>
      <c r="E3888" s="1" t="s">
        <v>346</v>
      </c>
      <c r="F3888" s="7" t="str">
        <f>TEXT(DATE(MID(H3888, 13, 4), CHOOSE(MATCH( MID(H3888, 5, 3), {"Jan","Feb","Mar","Apr","May","Jun","Jul","Aug","Sep","Oct","Nov","Dec"}, 0), 1, 2, 3, 4, 5, 6, 7, 8, 9, 10, 11, 12), MID(H3888, 9, 2)), "yyyy-mm-dd")</f>
        <v>1984-03-06</v>
      </c>
      <c r="G3888" s="1" t="s">
        <v>7935</v>
      </c>
      <c r="H3888" s="1" t="s">
        <v>7934</v>
      </c>
    </row>
    <row r="3889" spans="1:8" hidden="1" x14ac:dyDescent="0.3">
      <c r="A3889" s="1" t="s">
        <v>6657</v>
      </c>
      <c r="B3889" s="1" t="str">
        <f t="shared" si="181"/>
        <v>France</v>
      </c>
      <c r="C3889" s="5" t="str">
        <f t="shared" si="180"/>
        <v>1984</v>
      </c>
      <c r="D3889" s="1" t="str">
        <f t="shared" si="182"/>
        <v xml:space="preserve">Ariane 1 </v>
      </c>
      <c r="E3889" s="1" t="s">
        <v>346</v>
      </c>
      <c r="F3889" s="7" t="str">
        <f>TEXT(DATE(MID(H3889, 13, 4), CHOOSE(MATCH( MID(H3889, 5, 3), {"Jan","Feb","Mar","Apr","May","Jun","Jul","Aug","Sep","Oct","Nov","Dec"}, 0), 1, 2, 3, 4, 5, 6, 7, 8, 9, 10, 11, 12), MID(H3889, 9, 2)), "yyyy-mm-dd")</f>
        <v>1984-03-05</v>
      </c>
      <c r="G3889" s="1" t="s">
        <v>7937</v>
      </c>
      <c r="H3889" s="1" t="s">
        <v>7936</v>
      </c>
    </row>
    <row r="3890" spans="1:8" hidden="1" x14ac:dyDescent="0.3">
      <c r="A3890" s="1" t="s">
        <v>6272</v>
      </c>
      <c r="B3890" s="1" t="str">
        <f t="shared" si="181"/>
        <v>Kazakhstan</v>
      </c>
      <c r="C3890" s="5" t="str">
        <f t="shared" si="180"/>
        <v>1984</v>
      </c>
      <c r="D3890" s="1" t="str">
        <f t="shared" si="182"/>
        <v xml:space="preserve">Proton-K/Block-DM </v>
      </c>
      <c r="E3890" s="1" t="s">
        <v>346</v>
      </c>
      <c r="F3890" s="7" t="str">
        <f>TEXT(DATE(MID(H3890, 13, 4), CHOOSE(MATCH( MID(H3890, 5, 3), {"Jan","Feb","Mar","Apr","May","Jun","Jul","Aug","Sep","Oct","Nov","Dec"}, 0), 1, 2, 3, 4, 5, 6, 7, 8, 9, 10, 11, 12), MID(H3890, 9, 2)), "yyyy-mm-dd")</f>
        <v>1984-03-02</v>
      </c>
      <c r="G3890" s="1" t="s">
        <v>7939</v>
      </c>
      <c r="H3890" s="1" t="s">
        <v>7938</v>
      </c>
    </row>
    <row r="3891" spans="1:8" hidden="1" x14ac:dyDescent="0.3">
      <c r="A3891" s="1" t="s">
        <v>114</v>
      </c>
      <c r="B3891" s="1" t="str">
        <f t="shared" si="181"/>
        <v>USA</v>
      </c>
      <c r="C3891" s="5" t="str">
        <f t="shared" si="180"/>
        <v>1984</v>
      </c>
      <c r="D3891" s="1" t="str">
        <f t="shared" si="182"/>
        <v xml:space="preserve">Delta 3920 </v>
      </c>
      <c r="E3891" s="1" t="s">
        <v>346</v>
      </c>
      <c r="F3891" s="7" t="str">
        <f>TEXT(DATE(MID(H3891, 13, 4), CHOOSE(MATCH( MID(H3891, 5, 3), {"Jan","Feb","Mar","Apr","May","Jun","Jul","Aug","Sep","Oct","Nov","Dec"}, 0), 1, 2, 3, 4, 5, 6, 7, 8, 9, 10, 11, 12), MID(H3891, 9, 2)), "yyyy-mm-dd")</f>
        <v>1984-03-01</v>
      </c>
      <c r="G3891" s="1" t="s">
        <v>7941</v>
      </c>
      <c r="H3891" s="1" t="s">
        <v>7940</v>
      </c>
    </row>
    <row r="3892" spans="1:8" hidden="1" x14ac:dyDescent="0.3">
      <c r="A3892" s="1" t="s">
        <v>3038</v>
      </c>
      <c r="B3892" s="1" t="str">
        <f t="shared" si="181"/>
        <v>Russia</v>
      </c>
      <c r="C3892" s="5" t="str">
        <f t="shared" si="180"/>
        <v>1984</v>
      </c>
      <c r="D3892" s="1" t="str">
        <f t="shared" si="182"/>
        <v xml:space="preserve">Soyuz U </v>
      </c>
      <c r="E3892" s="1" t="s">
        <v>346</v>
      </c>
      <c r="F3892" s="7" t="str">
        <f>TEXT(DATE(MID(H3892, 13, 4), CHOOSE(MATCH( MID(H3892, 5, 3), {"Jan","Feb","Mar","Apr","May","Jun","Jul","Aug","Sep","Oct","Nov","Dec"}, 0), 1, 2, 3, 4, 5, 6, 7, 8, 9, 10, 11, 12), MID(H3892, 9, 2)), "yyyy-mm-dd")</f>
        <v>1984-02-28</v>
      </c>
      <c r="G3892" s="1" t="s">
        <v>7943</v>
      </c>
      <c r="H3892" s="1" t="s">
        <v>7942</v>
      </c>
    </row>
    <row r="3893" spans="1:8" hidden="1" x14ac:dyDescent="0.3">
      <c r="A3893" s="1" t="s">
        <v>3373</v>
      </c>
      <c r="B3893" s="1" t="str">
        <f t="shared" si="181"/>
        <v>Russia</v>
      </c>
      <c r="C3893" s="5" t="str">
        <f t="shared" si="180"/>
        <v>1984</v>
      </c>
      <c r="D3893" s="1" t="str">
        <f t="shared" si="182"/>
        <v xml:space="preserve">Cosmos-3M </v>
      </c>
      <c r="E3893" s="1" t="s">
        <v>346</v>
      </c>
      <c r="F3893" s="7" t="str">
        <f>TEXT(DATE(MID(H3893, 13, 4), CHOOSE(MATCH( MID(H3893, 5, 3), {"Jan","Feb","Mar","Apr","May","Jun","Jul","Aug","Sep","Oct","Nov","Dec"}, 0), 1, 2, 3, 4, 5, 6, 7, 8, 9, 10, 11, 12), MID(H3893, 9, 2)), "yyyy-mm-dd")</f>
        <v>1984-02-21</v>
      </c>
      <c r="G3893" s="1" t="s">
        <v>7945</v>
      </c>
      <c r="H3893" s="1" t="s">
        <v>7944</v>
      </c>
    </row>
    <row r="3894" spans="1:8" hidden="1" x14ac:dyDescent="0.3">
      <c r="A3894" s="1" t="s">
        <v>130</v>
      </c>
      <c r="B3894" s="1" t="str">
        <f t="shared" si="181"/>
        <v>Kazakhstan</v>
      </c>
      <c r="C3894" s="5" t="str">
        <f t="shared" si="180"/>
        <v>1984</v>
      </c>
      <c r="D3894" s="1" t="str">
        <f t="shared" si="182"/>
        <v xml:space="preserve">Soyuz U </v>
      </c>
      <c r="E3894" s="1" t="s">
        <v>346</v>
      </c>
      <c r="F3894" s="7" t="str">
        <f>TEXT(DATE(MID(H3894, 13, 4), CHOOSE(MATCH( MID(H3894, 5, 3), {"Jan","Feb","Mar","Apr","May","Jun","Jul","Aug","Sep","Oct","Nov","Dec"}, 0), 1, 2, 3, 4, 5, 6, 7, 8, 9, 10, 11, 12), MID(H3894, 9, 2)), "yyyy-mm-dd")</f>
        <v>1984-02-21</v>
      </c>
      <c r="G3894" s="1" t="s">
        <v>7947</v>
      </c>
      <c r="H3894" s="1" t="s">
        <v>7946</v>
      </c>
    </row>
    <row r="3895" spans="1:8" hidden="1" x14ac:dyDescent="0.3">
      <c r="A3895" s="1" t="s">
        <v>6615</v>
      </c>
      <c r="B3895" s="1" t="str">
        <f t="shared" si="181"/>
        <v>Russia</v>
      </c>
      <c r="C3895" s="5" t="str">
        <f t="shared" si="180"/>
        <v>1984</v>
      </c>
      <c r="D3895" s="1" t="str">
        <f t="shared" si="182"/>
        <v xml:space="preserve">Soyuz U </v>
      </c>
      <c r="E3895" s="1" t="s">
        <v>346</v>
      </c>
      <c r="F3895" s="7" t="str">
        <f>TEXT(DATE(MID(H3895, 13, 4), CHOOSE(MATCH( MID(H3895, 5, 3), {"Jan","Feb","Mar","Apr","May","Jun","Jul","Aug","Sep","Oct","Nov","Dec"}, 0), 1, 2, 3, 4, 5, 6, 7, 8, 9, 10, 11, 12), MID(H3895, 9, 2)), "yyyy-mm-dd")</f>
        <v>1984-02-16</v>
      </c>
      <c r="G3895" s="1" t="s">
        <v>7949</v>
      </c>
      <c r="H3895" s="1" t="s">
        <v>7948</v>
      </c>
    </row>
    <row r="3896" spans="1:8" hidden="1" x14ac:dyDescent="0.3">
      <c r="A3896" s="1" t="s">
        <v>529</v>
      </c>
      <c r="B3896" s="1" t="str">
        <f t="shared" si="181"/>
        <v>Kazakhstan</v>
      </c>
      <c r="C3896" s="5" t="str">
        <f t="shared" si="180"/>
        <v>1984</v>
      </c>
      <c r="D3896" s="1" t="str">
        <f t="shared" si="182"/>
        <v xml:space="preserve">Proton-K/Block-DM </v>
      </c>
      <c r="E3896" s="1" t="s">
        <v>346</v>
      </c>
      <c r="F3896" s="7" t="str">
        <f>TEXT(DATE(MID(H3896, 13, 4), CHOOSE(MATCH( MID(H3896, 5, 3), {"Jan","Feb","Mar","Apr","May","Jun","Jul","Aug","Sep","Oct","Nov","Dec"}, 0), 1, 2, 3, 4, 5, 6, 7, 8, 9, 10, 11, 12), MID(H3896, 9, 2)), "yyyy-mm-dd")</f>
        <v>1984-02-15</v>
      </c>
      <c r="G3896" s="1" t="s">
        <v>7951</v>
      </c>
      <c r="H3896" s="1" t="s">
        <v>7950</v>
      </c>
    </row>
    <row r="3897" spans="1:8" hidden="1" x14ac:dyDescent="0.3">
      <c r="A3897" s="1" t="s">
        <v>714</v>
      </c>
      <c r="B3897" s="1" t="str">
        <f t="shared" si="181"/>
        <v>Japan</v>
      </c>
      <c r="C3897" s="5" t="str">
        <f t="shared" si="180"/>
        <v>1984</v>
      </c>
      <c r="D3897" s="1" t="str">
        <f t="shared" si="182"/>
        <v xml:space="preserve">Mu-III S </v>
      </c>
      <c r="E3897" s="1" t="s">
        <v>346</v>
      </c>
      <c r="F3897" s="7" t="str">
        <f>TEXT(DATE(MID(H3897, 13, 4), CHOOSE(MATCH( MID(H3897, 5, 3), {"Jan","Feb","Mar","Apr","May","Jun","Jul","Aug","Sep","Oct","Nov","Dec"}, 0), 1, 2, 3, 4, 5, 6, 7, 8, 9, 10, 11, 12), MID(H3897, 9, 2)), "yyyy-mm-dd")</f>
        <v>1984-02-14</v>
      </c>
      <c r="G3897" s="1" t="s">
        <v>7953</v>
      </c>
      <c r="H3897" s="1" t="s">
        <v>7952</v>
      </c>
    </row>
    <row r="3898" spans="1:8" hidden="1" x14ac:dyDescent="0.3">
      <c r="A3898" s="1" t="s">
        <v>130</v>
      </c>
      <c r="B3898" s="1" t="str">
        <f t="shared" si="181"/>
        <v>Kazakhstan</v>
      </c>
      <c r="C3898" s="5" t="str">
        <f t="shared" si="180"/>
        <v>1984</v>
      </c>
      <c r="D3898" s="1" t="str">
        <f t="shared" si="182"/>
        <v xml:space="preserve">Soyuz U </v>
      </c>
      <c r="E3898" s="1" t="s">
        <v>346</v>
      </c>
      <c r="F3898" s="7" t="str">
        <f>TEXT(DATE(MID(H3898, 13, 4), CHOOSE(MATCH( MID(H3898, 5, 3), {"Jan","Feb","Mar","Apr","May","Jun","Jul","Aug","Sep","Oct","Nov","Dec"}, 0), 1, 2, 3, 4, 5, 6, 7, 8, 9, 10, 11, 12), MID(H3898, 9, 2)), "yyyy-mm-dd")</f>
        <v>1984-02-08</v>
      </c>
      <c r="G3898" s="1" t="s">
        <v>7955</v>
      </c>
      <c r="H3898" s="1" t="s">
        <v>7954</v>
      </c>
    </row>
    <row r="3899" spans="1:8" hidden="1" x14ac:dyDescent="0.3">
      <c r="A3899" s="1" t="s">
        <v>3566</v>
      </c>
      <c r="B3899" s="1" t="str">
        <f t="shared" si="181"/>
        <v>Russia</v>
      </c>
      <c r="C3899" s="5" t="str">
        <f t="shared" si="180"/>
        <v>1984</v>
      </c>
      <c r="D3899" s="1" t="str">
        <f t="shared" si="182"/>
        <v xml:space="preserve">Tsyklon-3 </v>
      </c>
      <c r="E3899" s="1" t="s">
        <v>346</v>
      </c>
      <c r="F3899" s="7" t="str">
        <f>TEXT(DATE(MID(H3899, 13, 4), CHOOSE(MATCH( MID(H3899, 5, 3), {"Jan","Feb","Mar","Apr","May","Jun","Jul","Aug","Sep","Oct","Nov","Dec"}, 0), 1, 2, 3, 4, 5, 6, 7, 8, 9, 10, 11, 12), MID(H3899, 9, 2)), "yyyy-mm-dd")</f>
        <v>1984-02-08</v>
      </c>
      <c r="G3899" s="1" t="s">
        <v>7957</v>
      </c>
      <c r="H3899" s="1" t="s">
        <v>7956</v>
      </c>
    </row>
    <row r="3900" spans="1:8" hidden="1" x14ac:dyDescent="0.3">
      <c r="A3900" s="1" t="s">
        <v>671</v>
      </c>
      <c r="B3900" s="1" t="str">
        <f t="shared" si="181"/>
        <v>USA</v>
      </c>
      <c r="C3900" s="5" t="str">
        <f t="shared" si="180"/>
        <v>1984</v>
      </c>
      <c r="D3900" s="1" t="str">
        <f t="shared" si="182"/>
        <v xml:space="preserve">Atlas-H MSD </v>
      </c>
      <c r="E3900" s="1" t="s">
        <v>346</v>
      </c>
      <c r="F3900" s="7" t="str">
        <f>TEXT(DATE(MID(H3900, 13, 4), CHOOSE(MATCH( MID(H3900, 5, 3), {"Jan","Feb","Mar","Apr","May","Jun","Jul","Aug","Sep","Oct","Nov","Dec"}, 0), 1, 2, 3, 4, 5, 6, 7, 8, 9, 10, 11, 12), MID(H3900, 9, 2)), "yyyy-mm-dd")</f>
        <v>1984-02-05</v>
      </c>
      <c r="G3900" s="1" t="s">
        <v>7959</v>
      </c>
      <c r="H3900" s="1" t="s">
        <v>7958</v>
      </c>
    </row>
    <row r="3901" spans="1:8" hidden="1" x14ac:dyDescent="0.3">
      <c r="A3901" s="1" t="s">
        <v>30</v>
      </c>
      <c r="B3901" s="1" t="str">
        <f t="shared" si="181"/>
        <v>USA</v>
      </c>
      <c r="C3901" s="5" t="str">
        <f t="shared" si="180"/>
        <v>1984</v>
      </c>
      <c r="D3901" s="1" t="str">
        <f t="shared" si="182"/>
        <v xml:space="preserve">Space Shuttle Challenger </v>
      </c>
      <c r="E3901" s="1" t="s">
        <v>346</v>
      </c>
      <c r="F3901" s="7" t="str">
        <f>TEXT(DATE(MID(H3901, 13, 4), CHOOSE(MATCH( MID(H3901, 5, 3), {"Jan","Feb","Mar","Apr","May","Jun","Jul","Aug","Sep","Oct","Nov","Dec"}, 0), 1, 2, 3, 4, 5, 6, 7, 8, 9, 10, 11, 12), MID(H3901, 9, 2)), "yyyy-mm-dd")</f>
        <v>1984-02-03</v>
      </c>
      <c r="G3901" s="1" t="s">
        <v>7961</v>
      </c>
      <c r="H3901" s="1" t="s">
        <v>7960</v>
      </c>
    </row>
    <row r="3902" spans="1:8" hidden="1" x14ac:dyDescent="0.3">
      <c r="A3902" s="1" t="s">
        <v>3373</v>
      </c>
      <c r="B3902" s="1" t="str">
        <f t="shared" si="181"/>
        <v>Russia</v>
      </c>
      <c r="C3902" s="5" t="str">
        <f t="shared" si="180"/>
        <v>1984</v>
      </c>
      <c r="D3902" s="1" t="str">
        <f t="shared" si="182"/>
        <v xml:space="preserve">Cosmos-3M </v>
      </c>
      <c r="E3902" s="1" t="s">
        <v>346</v>
      </c>
      <c r="F3902" s="7" t="str">
        <f>TEXT(DATE(MID(H3902, 13, 4), CHOOSE(MATCH( MID(H3902, 5, 3), {"Jan","Feb","Mar","Apr","May","Jun","Jul","Aug","Sep","Oct","Nov","Dec"}, 0), 1, 2, 3, 4, 5, 6, 7, 8, 9, 10, 11, 12), MID(H3902, 9, 2)), "yyyy-mm-dd")</f>
        <v>1984-02-02</v>
      </c>
      <c r="G3902" s="1" t="s">
        <v>7963</v>
      </c>
      <c r="H3902" s="1" t="s">
        <v>7962</v>
      </c>
    </row>
    <row r="3903" spans="1:8" hidden="1" x14ac:dyDescent="0.3">
      <c r="A3903" s="1" t="s">
        <v>11</v>
      </c>
      <c r="B3903" s="1" t="str">
        <f t="shared" si="181"/>
        <v>USA</v>
      </c>
      <c r="C3903" s="5" t="str">
        <f t="shared" si="180"/>
        <v>1984</v>
      </c>
      <c r="D3903" s="1" t="str">
        <f t="shared" si="182"/>
        <v xml:space="preserve">Titan 34D </v>
      </c>
      <c r="E3903" s="1" t="s">
        <v>346</v>
      </c>
      <c r="F3903" s="7" t="str">
        <f>TEXT(DATE(MID(H3903, 13, 4), CHOOSE(MATCH( MID(H3903, 5, 3), {"Jan","Feb","Mar","Apr","May","Jun","Jul","Aug","Sep","Oct","Nov","Dec"}, 0), 1, 2, 3, 4, 5, 6, 7, 8, 9, 10, 11, 12), MID(H3903, 9, 2)), "yyyy-mm-dd")</f>
        <v>1984-01-31</v>
      </c>
      <c r="G3903" s="1" t="s">
        <v>7965</v>
      </c>
      <c r="H3903" s="1" t="s">
        <v>7964</v>
      </c>
    </row>
    <row r="3904" spans="1:8" hidden="1" x14ac:dyDescent="0.3">
      <c r="A3904" s="1" t="s">
        <v>18</v>
      </c>
      <c r="B3904" s="1" t="str">
        <f t="shared" si="181"/>
        <v>China</v>
      </c>
      <c r="C3904" s="5" t="str">
        <f t="shared" si="180"/>
        <v>1984</v>
      </c>
      <c r="D3904" s="1" t="str">
        <f t="shared" si="182"/>
        <v xml:space="preserve">Long March 3 </v>
      </c>
      <c r="E3904" s="1" t="s">
        <v>346</v>
      </c>
      <c r="F3904" s="7" t="str">
        <f>TEXT(DATE(MID(H3904, 13, 4), CHOOSE(MATCH( MID(H3904, 5, 3), {"Jan","Feb","Mar","Apr","May","Jun","Jul","Aug","Sep","Oct","Nov","Dec"}, 0), 1, 2, 3, 4, 5, 6, 7, 8, 9, 10, 11, 12), MID(H3904, 9, 2)), "yyyy-mm-dd")</f>
        <v>1984-01-29</v>
      </c>
      <c r="G3904" s="1" t="s">
        <v>7967</v>
      </c>
      <c r="H3904" s="1" t="s">
        <v>7966</v>
      </c>
    </row>
    <row r="3905" spans="1:8" hidden="1" x14ac:dyDescent="0.3">
      <c r="A3905" s="1" t="s">
        <v>6482</v>
      </c>
      <c r="B3905" s="1" t="str">
        <f t="shared" si="181"/>
        <v>Russia</v>
      </c>
      <c r="C3905" s="5" t="str">
        <f t="shared" si="180"/>
        <v>1984</v>
      </c>
      <c r="D3905" s="1" t="str">
        <f t="shared" si="182"/>
        <v xml:space="preserve">Cosmos-3M </v>
      </c>
      <c r="E3905" s="1" t="s">
        <v>346</v>
      </c>
      <c r="F3905" s="7" t="str">
        <f>TEXT(DATE(MID(H3905, 13, 4), CHOOSE(MATCH( MID(H3905, 5, 3), {"Jan","Feb","Mar","Apr","May","Jun","Jul","Aug","Sep","Oct","Nov","Dec"}, 0), 1, 2, 3, 4, 5, 6, 7, 8, 9, 10, 11, 12), MID(H3905, 9, 2)), "yyyy-mm-dd")</f>
        <v>1984-01-26</v>
      </c>
      <c r="G3905" s="1" t="s">
        <v>7969</v>
      </c>
      <c r="H3905" s="1" t="s">
        <v>7968</v>
      </c>
    </row>
    <row r="3906" spans="1:8" hidden="1" x14ac:dyDescent="0.3">
      <c r="A3906" s="1" t="s">
        <v>130</v>
      </c>
      <c r="B3906" s="1" t="str">
        <f t="shared" si="181"/>
        <v>Kazakhstan</v>
      </c>
      <c r="C3906" s="5" t="str">
        <f t="shared" ref="C3906:C3969" si="183">TEXT(F3906, "yyyy")</f>
        <v>1984</v>
      </c>
      <c r="D3906" s="1" t="str">
        <f t="shared" si="182"/>
        <v xml:space="preserve">Soyuz U2 </v>
      </c>
      <c r="E3906" s="1" t="s">
        <v>346</v>
      </c>
      <c r="F3906" s="7" t="str">
        <f>TEXT(DATE(MID(H3906, 13, 4), CHOOSE(MATCH( MID(H3906, 5, 3), {"Jan","Feb","Mar","Apr","May","Jun","Jul","Aug","Sep","Oct","Nov","Dec"}, 0), 1, 2, 3, 4, 5, 6, 7, 8, 9, 10, 11, 12), MID(H3906, 9, 2)), "yyyy-mm-dd")</f>
        <v>1984-01-26</v>
      </c>
      <c r="G3906" s="1" t="s">
        <v>7971</v>
      </c>
      <c r="H3906" s="1" t="s">
        <v>7970</v>
      </c>
    </row>
    <row r="3907" spans="1:8" hidden="1" x14ac:dyDescent="0.3">
      <c r="A3907" s="1" t="s">
        <v>61</v>
      </c>
      <c r="B3907" s="1" t="str">
        <f t="shared" ref="B3907:B3970" si="184">TRIM(MID(A3907, FIND("|", SUBSTITUTE(A3907, ",", "|", LEN(A3907) - LEN(SUBSTITUTE(A3907,",", "" )))) + 1, LEN(A3907)))</f>
        <v>Japan</v>
      </c>
      <c r="C3907" s="5" t="str">
        <f t="shared" si="183"/>
        <v>1984</v>
      </c>
      <c r="D3907" s="1" t="str">
        <f t="shared" ref="D3907:D3970" si="185">LEFT(G3907, FIND("|", G3907) - 1)</f>
        <v xml:space="preserve">N-II Star-37E </v>
      </c>
      <c r="E3907" s="1" t="s">
        <v>346</v>
      </c>
      <c r="F3907" s="7" t="str">
        <f>TEXT(DATE(MID(H3907, 13, 4), CHOOSE(MATCH( MID(H3907, 5, 3), {"Jan","Feb","Mar","Apr","May","Jun","Jul","Aug","Sep","Oct","Nov","Dec"}, 0), 1, 2, 3, 4, 5, 6, 7, 8, 9, 10, 11, 12), MID(H3907, 9, 2)), "yyyy-mm-dd")</f>
        <v>1984-01-23</v>
      </c>
      <c r="G3907" s="1" t="s">
        <v>7973</v>
      </c>
      <c r="H3907" s="1" t="s">
        <v>7972</v>
      </c>
    </row>
    <row r="3908" spans="1:8" hidden="1" x14ac:dyDescent="0.3">
      <c r="A3908" s="1" t="s">
        <v>6615</v>
      </c>
      <c r="B3908" s="1" t="str">
        <f t="shared" si="184"/>
        <v>Russia</v>
      </c>
      <c r="C3908" s="5" t="str">
        <f t="shared" si="183"/>
        <v>1984</v>
      </c>
      <c r="D3908" s="1" t="str">
        <f t="shared" si="185"/>
        <v xml:space="preserve">Soyuz U </v>
      </c>
      <c r="E3908" s="1" t="s">
        <v>346</v>
      </c>
      <c r="F3908" s="7" t="str">
        <f>TEXT(DATE(MID(H3908, 13, 4), CHOOSE(MATCH( MID(H3908, 5, 3), {"Jan","Feb","Mar","Apr","May","Jun","Jul","Aug","Sep","Oct","Nov","Dec"}, 0), 1, 2, 3, 4, 5, 6, 7, 8, 9, 10, 11, 12), MID(H3908, 9, 2)), "yyyy-mm-dd")</f>
        <v>1984-01-13</v>
      </c>
      <c r="G3908" s="1" t="s">
        <v>7975</v>
      </c>
      <c r="H3908" s="1" t="s">
        <v>7974</v>
      </c>
    </row>
    <row r="3909" spans="1:8" hidden="1" x14ac:dyDescent="0.3">
      <c r="A3909" s="1" t="s">
        <v>6482</v>
      </c>
      <c r="B3909" s="1" t="str">
        <f t="shared" si="184"/>
        <v>Russia</v>
      </c>
      <c r="C3909" s="5" t="str">
        <f t="shared" si="183"/>
        <v>1984</v>
      </c>
      <c r="D3909" s="1" t="str">
        <f t="shared" si="185"/>
        <v xml:space="preserve">Cosmos-3M </v>
      </c>
      <c r="E3909" s="1" t="s">
        <v>346</v>
      </c>
      <c r="F3909" s="7" t="str">
        <f>TEXT(DATE(MID(H3909, 13, 4), CHOOSE(MATCH( MID(H3909, 5, 3), {"Jan","Feb","Mar","Apr","May","Jun","Jul","Aug","Sep","Oct","Nov","Dec"}, 0), 1, 2, 3, 4, 5, 6, 7, 8, 9, 10, 11, 12), MID(H3909, 9, 2)), "yyyy-mm-dd")</f>
        <v>1984-01-11</v>
      </c>
      <c r="G3909" s="1" t="s">
        <v>7977</v>
      </c>
      <c r="H3909" s="1" t="s">
        <v>7976</v>
      </c>
    </row>
    <row r="3910" spans="1:8" hidden="1" x14ac:dyDescent="0.3">
      <c r="A3910" s="1" t="s">
        <v>5</v>
      </c>
      <c r="B3910" s="1" t="str">
        <f t="shared" si="184"/>
        <v>Russia</v>
      </c>
      <c r="C3910" s="5" t="str">
        <f t="shared" si="183"/>
        <v>1984</v>
      </c>
      <c r="D3910" s="1" t="str">
        <f t="shared" si="185"/>
        <v xml:space="preserve">Soyuz U </v>
      </c>
      <c r="E3910" s="1" t="s">
        <v>346</v>
      </c>
      <c r="F3910" s="7" t="str">
        <f>TEXT(DATE(MID(H3910, 13, 4), CHOOSE(MATCH( MID(H3910, 5, 3), {"Jan","Feb","Mar","Apr","May","Jun","Jul","Aug","Sep","Oct","Nov","Dec"}, 0), 1, 2, 3, 4, 5, 6, 7, 8, 9, 10, 11, 12), MID(H3910, 9, 2)), "yyyy-mm-dd")</f>
        <v>1984-01-11</v>
      </c>
      <c r="G3910" s="1" t="s">
        <v>7979</v>
      </c>
      <c r="H3910" s="1" t="s">
        <v>7978</v>
      </c>
    </row>
    <row r="3911" spans="1:8" hidden="1" x14ac:dyDescent="0.3">
      <c r="A3911" s="1" t="s">
        <v>6482</v>
      </c>
      <c r="B3911" s="1" t="str">
        <f t="shared" si="184"/>
        <v>Russia</v>
      </c>
      <c r="C3911" s="5" t="str">
        <f t="shared" si="183"/>
        <v>1984</v>
      </c>
      <c r="D3911" s="1" t="str">
        <f t="shared" si="185"/>
        <v xml:space="preserve">Cosmos-3M </v>
      </c>
      <c r="E3911" s="1" t="s">
        <v>346</v>
      </c>
      <c r="F3911" s="7" t="str">
        <f>TEXT(DATE(MID(H3911, 13, 4), CHOOSE(MATCH( MID(H3911, 5, 3), {"Jan","Feb","Mar","Apr","May","Jun","Jul","Aug","Sep","Oct","Nov","Dec"}, 0), 1, 2, 3, 4, 5, 6, 7, 8, 9, 10, 11, 12), MID(H3911, 9, 2)), "yyyy-mm-dd")</f>
        <v>1984-01-05</v>
      </c>
      <c r="G3911" s="1" t="s">
        <v>7981</v>
      </c>
      <c r="H3911" s="1" t="s">
        <v>7980</v>
      </c>
    </row>
    <row r="3912" spans="1:8" hidden="1" x14ac:dyDescent="0.3">
      <c r="A3912" s="1" t="s">
        <v>6272</v>
      </c>
      <c r="B3912" s="1" t="str">
        <f t="shared" si="184"/>
        <v>Kazakhstan</v>
      </c>
      <c r="C3912" s="5" t="str">
        <f t="shared" si="183"/>
        <v>1983</v>
      </c>
      <c r="D3912" s="1" t="str">
        <f t="shared" si="185"/>
        <v xml:space="preserve">Proton K/Block-DM-2 </v>
      </c>
      <c r="E3912" s="1" t="s">
        <v>346</v>
      </c>
      <c r="F3912" s="7" t="str">
        <f>TEXT(DATE(MID(H3912, 13, 4), CHOOSE(MATCH( MID(H3912, 5, 3), {"Jan","Feb","Mar","Apr","May","Jun","Jul","Aug","Sep","Oct","Nov","Dec"}, 0), 1, 2, 3, 4, 5, 6, 7, 8, 9, 10, 11, 12), MID(H3912, 9, 2)), "yyyy-mm-dd")</f>
        <v>1983-12-29</v>
      </c>
      <c r="G3912" s="1" t="s">
        <v>7983</v>
      </c>
      <c r="H3912" s="1" t="s">
        <v>7982</v>
      </c>
    </row>
    <row r="3913" spans="1:8" hidden="1" x14ac:dyDescent="0.3">
      <c r="A3913" s="1" t="s">
        <v>3038</v>
      </c>
      <c r="B3913" s="1" t="str">
        <f t="shared" si="184"/>
        <v>Russia</v>
      </c>
      <c r="C3913" s="5" t="str">
        <f t="shared" si="183"/>
        <v>1983</v>
      </c>
      <c r="D3913" s="1" t="str">
        <f t="shared" si="185"/>
        <v xml:space="preserve">Molniya-M /Block 2BL </v>
      </c>
      <c r="E3913" s="1" t="s">
        <v>346</v>
      </c>
      <c r="F3913" s="7" t="str">
        <f>TEXT(DATE(MID(H3913, 13, 4), CHOOSE(MATCH( MID(H3913, 5, 3), {"Jan","Feb","Mar","Apr","May","Jun","Jul","Aug","Sep","Oct","Nov","Dec"}, 0), 1, 2, 3, 4, 5, 6, 7, 8, 9, 10, 11, 12), MID(H3913, 9, 2)), "yyyy-mm-dd")</f>
        <v>1983-12-28</v>
      </c>
      <c r="G3913" s="1" t="s">
        <v>7985</v>
      </c>
      <c r="H3913" s="1" t="s">
        <v>7984</v>
      </c>
    </row>
    <row r="3914" spans="1:8" hidden="1" x14ac:dyDescent="0.3">
      <c r="A3914" s="1" t="s">
        <v>6899</v>
      </c>
      <c r="B3914" s="1" t="str">
        <f t="shared" si="184"/>
        <v>Russia</v>
      </c>
      <c r="C3914" s="5" t="str">
        <f t="shared" si="183"/>
        <v>1983</v>
      </c>
      <c r="D3914" s="1" t="str">
        <f t="shared" si="185"/>
        <v xml:space="preserve">K65M-RB5 </v>
      </c>
      <c r="E3914" s="1" t="s">
        <v>346</v>
      </c>
      <c r="F3914" s="7" t="str">
        <f>TEXT(DATE(MID(H3914, 13, 4), CHOOSE(MATCH( MID(H3914, 5, 3), {"Jan","Feb","Mar","Apr","May","Jun","Jul","Aug","Sep","Oct","Nov","Dec"}, 0), 1, 2, 3, 4, 5, 6, 7, 8, 9, 10, 11, 12), MID(H3914, 9, 2)), "yyyy-mm-dd")</f>
        <v>1983-12-27</v>
      </c>
      <c r="G3914" s="1" t="s">
        <v>7987</v>
      </c>
      <c r="H3914" s="1" t="s">
        <v>7986</v>
      </c>
    </row>
    <row r="3915" spans="1:8" hidden="1" x14ac:dyDescent="0.3">
      <c r="A3915" s="1" t="s">
        <v>130</v>
      </c>
      <c r="B3915" s="1" t="str">
        <f t="shared" si="184"/>
        <v>Kazakhstan</v>
      </c>
      <c r="C3915" s="5" t="str">
        <f t="shared" si="183"/>
        <v>1983</v>
      </c>
      <c r="D3915" s="1" t="str">
        <f t="shared" si="185"/>
        <v xml:space="preserve">Soyuz U </v>
      </c>
      <c r="E3915" s="1" t="s">
        <v>346</v>
      </c>
      <c r="F3915" s="7" t="str">
        <f>TEXT(DATE(MID(H3915, 13, 4), CHOOSE(MATCH( MID(H3915, 5, 3), {"Jan","Feb","Mar","Apr","May","Jun","Jul","Aug","Sep","Oct","Nov","Dec"}, 0), 1, 2, 3, 4, 5, 6, 7, 8, 9, 10, 11, 12), MID(H3915, 9, 2)), "yyyy-mm-dd")</f>
        <v>1983-12-27</v>
      </c>
      <c r="G3915" s="1" t="s">
        <v>7989</v>
      </c>
      <c r="H3915" s="1" t="s">
        <v>7988</v>
      </c>
    </row>
    <row r="3916" spans="1:8" hidden="1" x14ac:dyDescent="0.3">
      <c r="A3916" s="1" t="s">
        <v>6615</v>
      </c>
      <c r="B3916" s="1" t="str">
        <f t="shared" si="184"/>
        <v>Russia</v>
      </c>
      <c r="C3916" s="5" t="str">
        <f t="shared" si="183"/>
        <v>1983</v>
      </c>
      <c r="D3916" s="1" t="str">
        <f t="shared" si="185"/>
        <v xml:space="preserve">Molniya-M /Block ML </v>
      </c>
      <c r="E3916" s="1" t="s">
        <v>346</v>
      </c>
      <c r="F3916" s="7" t="str">
        <f>TEXT(DATE(MID(H3916, 13, 4), CHOOSE(MATCH( MID(H3916, 5, 3), {"Jan","Feb","Mar","Apr","May","Jun","Jul","Aug","Sep","Oct","Nov","Dec"}, 0), 1, 2, 3, 4, 5, 6, 7, 8, 9, 10, 11, 12), MID(H3916, 9, 2)), "yyyy-mm-dd")</f>
        <v>1983-12-21</v>
      </c>
      <c r="G3916" s="1" t="s">
        <v>7991</v>
      </c>
      <c r="H3916" s="1" t="s">
        <v>7990</v>
      </c>
    </row>
    <row r="3917" spans="1:8" hidden="1" x14ac:dyDescent="0.3">
      <c r="A3917" s="1" t="s">
        <v>3566</v>
      </c>
      <c r="B3917" s="1" t="str">
        <f t="shared" si="184"/>
        <v>Russia</v>
      </c>
      <c r="C3917" s="5" t="str">
        <f t="shared" si="183"/>
        <v>1983</v>
      </c>
      <c r="D3917" s="1" t="str">
        <f t="shared" si="185"/>
        <v xml:space="preserve">Tsyklon-3 </v>
      </c>
      <c r="E3917" s="1" t="s">
        <v>346</v>
      </c>
      <c r="F3917" s="7" t="str">
        <f>TEXT(DATE(MID(H3917, 13, 4), CHOOSE(MATCH( MID(H3917, 5, 3), {"Jan","Feb","Mar","Apr","May","Jun","Jul","Aug","Sep","Oct","Nov","Dec"}, 0), 1, 2, 3, 4, 5, 6, 7, 8, 9, 10, 11, 12), MID(H3917, 9, 2)), "yyyy-mm-dd")</f>
        <v>1983-12-15</v>
      </c>
      <c r="G3917" s="1" t="s">
        <v>7993</v>
      </c>
      <c r="H3917" s="1" t="s">
        <v>7992</v>
      </c>
    </row>
    <row r="3918" spans="1:8" hidden="1" x14ac:dyDescent="0.3">
      <c r="A3918" s="1" t="s">
        <v>6615</v>
      </c>
      <c r="B3918" s="1" t="str">
        <f t="shared" si="184"/>
        <v>Russia</v>
      </c>
      <c r="C3918" s="5" t="str">
        <f t="shared" si="183"/>
        <v>1983</v>
      </c>
      <c r="D3918" s="1" t="str">
        <f t="shared" si="185"/>
        <v xml:space="preserve">Soyuz U </v>
      </c>
      <c r="E3918" s="1" t="s">
        <v>346</v>
      </c>
      <c r="F3918" s="7" t="str">
        <f>TEXT(DATE(MID(H3918, 13, 4), CHOOSE(MATCH( MID(H3918, 5, 3), {"Jan","Feb","Mar","Apr","May","Jun","Jul","Aug","Sep","Oct","Nov","Dec"}, 0), 1, 2, 3, 4, 5, 6, 7, 8, 9, 10, 11, 12), MID(H3918, 9, 2)), "yyyy-mm-dd")</f>
        <v>1983-12-14</v>
      </c>
      <c r="G3918" s="1" t="s">
        <v>7995</v>
      </c>
      <c r="H3918" s="1" t="s">
        <v>7994</v>
      </c>
    </row>
    <row r="3919" spans="1:8" hidden="1" x14ac:dyDescent="0.3">
      <c r="A3919" s="1" t="s">
        <v>6482</v>
      </c>
      <c r="B3919" s="1" t="str">
        <f t="shared" si="184"/>
        <v>Russia</v>
      </c>
      <c r="C3919" s="5" t="str">
        <f t="shared" si="183"/>
        <v>1983</v>
      </c>
      <c r="D3919" s="1" t="str">
        <f t="shared" si="185"/>
        <v xml:space="preserve">Cosmos-3M </v>
      </c>
      <c r="E3919" s="1" t="s">
        <v>346</v>
      </c>
      <c r="F3919" s="7" t="str">
        <f>TEXT(DATE(MID(H3919, 13, 4), CHOOSE(MATCH( MID(H3919, 5, 3), {"Jan","Feb","Mar","Apr","May","Jun","Jul","Aug","Sep","Oct","Nov","Dec"}, 0), 1, 2, 3, 4, 5, 6, 7, 8, 9, 10, 11, 12), MID(H3919, 9, 2)), "yyyy-mm-dd")</f>
        <v>1983-12-08</v>
      </c>
      <c r="G3919" s="1" t="s">
        <v>7997</v>
      </c>
      <c r="H3919" s="1" t="s">
        <v>7996</v>
      </c>
    </row>
    <row r="3920" spans="1:8" hidden="1" x14ac:dyDescent="0.3">
      <c r="A3920" s="1" t="s">
        <v>6615</v>
      </c>
      <c r="B3920" s="1" t="str">
        <f t="shared" si="184"/>
        <v>Russia</v>
      </c>
      <c r="C3920" s="5" t="str">
        <f t="shared" si="183"/>
        <v>1983</v>
      </c>
      <c r="D3920" s="1" t="str">
        <f t="shared" si="185"/>
        <v xml:space="preserve">Soyuz U </v>
      </c>
      <c r="E3920" s="1" t="s">
        <v>346</v>
      </c>
      <c r="F3920" s="7" t="str">
        <f>TEXT(DATE(MID(H3920, 13, 4), CHOOSE(MATCH( MID(H3920, 5, 3), {"Jan","Feb","Mar","Apr","May","Jun","Jul","Aug","Sep","Oct","Nov","Dec"}, 0), 1, 2, 3, 4, 5, 6, 7, 8, 9, 10, 11, 12), MID(H3920, 9, 2)), "yyyy-mm-dd")</f>
        <v>1983-12-07</v>
      </c>
      <c r="G3920" s="1" t="s">
        <v>7999</v>
      </c>
      <c r="H3920" s="1" t="s">
        <v>7998</v>
      </c>
    </row>
    <row r="3921" spans="1:8" hidden="1" x14ac:dyDescent="0.3">
      <c r="A3921" s="1" t="s">
        <v>529</v>
      </c>
      <c r="B3921" s="1" t="str">
        <f t="shared" si="184"/>
        <v>Kazakhstan</v>
      </c>
      <c r="C3921" s="5" t="str">
        <f t="shared" si="183"/>
        <v>1983</v>
      </c>
      <c r="D3921" s="1" t="str">
        <f t="shared" si="185"/>
        <v xml:space="preserve">Proton-K/Block-DM </v>
      </c>
      <c r="E3921" s="1" t="s">
        <v>346</v>
      </c>
      <c r="F3921" s="7" t="str">
        <f>TEXT(DATE(MID(H3921, 13, 4), CHOOSE(MATCH( MID(H3921, 5, 3), {"Jan","Feb","Mar","Apr","May","Jun","Jul","Aug","Sep","Oct","Nov","Dec"}, 0), 1, 2, 3, 4, 5, 6, 7, 8, 9, 10, 11, 12), MID(H3921, 9, 2)), "yyyy-mm-dd")</f>
        <v>1983-11-30</v>
      </c>
      <c r="G3921" s="1" t="s">
        <v>8001</v>
      </c>
      <c r="H3921" s="1" t="s">
        <v>8000</v>
      </c>
    </row>
    <row r="3922" spans="1:8" hidden="1" x14ac:dyDescent="0.3">
      <c r="A3922" s="1" t="s">
        <v>6615</v>
      </c>
      <c r="B3922" s="1" t="str">
        <f t="shared" si="184"/>
        <v>Russia</v>
      </c>
      <c r="C3922" s="5" t="str">
        <f t="shared" si="183"/>
        <v>1983</v>
      </c>
      <c r="D3922" s="1" t="str">
        <f t="shared" si="185"/>
        <v xml:space="preserve">Soyuz U </v>
      </c>
      <c r="E3922" s="1" t="s">
        <v>346</v>
      </c>
      <c r="F3922" s="7" t="str">
        <f>TEXT(DATE(MID(H3922, 13, 4), CHOOSE(MATCH( MID(H3922, 5, 3), {"Jan","Feb","Mar","Apr","May","Jun","Jul","Aug","Sep","Oct","Nov","Dec"}, 0), 1, 2, 3, 4, 5, 6, 7, 8, 9, 10, 11, 12), MID(H3922, 9, 2)), "yyyy-mm-dd")</f>
        <v>1983-11-30</v>
      </c>
      <c r="G3922" s="1" t="s">
        <v>8003</v>
      </c>
      <c r="H3922" s="1" t="s">
        <v>8002</v>
      </c>
    </row>
    <row r="3923" spans="1:8" hidden="1" x14ac:dyDescent="0.3">
      <c r="A3923" s="1" t="s">
        <v>30</v>
      </c>
      <c r="B3923" s="1" t="str">
        <f t="shared" si="184"/>
        <v>USA</v>
      </c>
      <c r="C3923" s="5" t="str">
        <f t="shared" si="183"/>
        <v>1983</v>
      </c>
      <c r="D3923" s="1" t="str">
        <f t="shared" si="185"/>
        <v xml:space="preserve">Space Shuttle Columbia </v>
      </c>
      <c r="E3923" s="1" t="s">
        <v>346</v>
      </c>
      <c r="F3923" s="7" t="str">
        <f>TEXT(DATE(MID(H3923, 13, 4), CHOOSE(MATCH( MID(H3923, 5, 3), {"Jan","Feb","Mar","Apr","May","Jun","Jul","Aug","Sep","Oct","Nov","Dec"}, 0), 1, 2, 3, 4, 5, 6, 7, 8, 9, 10, 11, 12), MID(H3923, 9, 2)), "yyyy-mm-dd")</f>
        <v>1983-11-28</v>
      </c>
      <c r="G3923" s="1" t="s">
        <v>8005</v>
      </c>
      <c r="H3923" s="1" t="s">
        <v>8004</v>
      </c>
    </row>
    <row r="3924" spans="1:8" hidden="1" x14ac:dyDescent="0.3">
      <c r="A3924" s="1" t="s">
        <v>3566</v>
      </c>
      <c r="B3924" s="1" t="str">
        <f t="shared" si="184"/>
        <v>Russia</v>
      </c>
      <c r="C3924" s="5" t="str">
        <f t="shared" si="183"/>
        <v>1983</v>
      </c>
      <c r="D3924" s="1" t="str">
        <f t="shared" si="185"/>
        <v xml:space="preserve">Tsyklon-3 </v>
      </c>
      <c r="E3924" s="1" t="s">
        <v>346</v>
      </c>
      <c r="F3924" s="7" t="str">
        <f>TEXT(DATE(MID(H3924, 13, 4), CHOOSE(MATCH( MID(H3924, 5, 3), {"Jan","Feb","Mar","Apr","May","Jun","Jul","Aug","Sep","Oct","Nov","Dec"}, 0), 1, 2, 3, 4, 5, 6, 7, 8, 9, 10, 11, 12), MID(H3924, 9, 2)), "yyyy-mm-dd")</f>
        <v>1983-11-24</v>
      </c>
      <c r="G3924" s="1" t="s">
        <v>8007</v>
      </c>
      <c r="H3924" s="1" t="s">
        <v>8006</v>
      </c>
    </row>
    <row r="3925" spans="1:8" hidden="1" x14ac:dyDescent="0.3">
      <c r="A3925" s="1" t="s">
        <v>6615</v>
      </c>
      <c r="B3925" s="1" t="str">
        <f t="shared" si="184"/>
        <v>Russia</v>
      </c>
      <c r="C3925" s="5" t="str">
        <f t="shared" si="183"/>
        <v>1983</v>
      </c>
      <c r="D3925" s="1" t="str">
        <f t="shared" si="185"/>
        <v xml:space="preserve">Molniya-M /Block ML </v>
      </c>
      <c r="E3925" s="1" t="s">
        <v>346</v>
      </c>
      <c r="F3925" s="7" t="str">
        <f>TEXT(DATE(MID(H3925, 13, 4), CHOOSE(MATCH( MID(H3925, 5, 3), {"Jan","Feb","Mar","Apr","May","Jun","Jul","Aug","Sep","Oct","Nov","Dec"}, 0), 1, 2, 3, 4, 5, 6, 7, 8, 9, 10, 11, 12), MID(H3925, 9, 2)), "yyyy-mm-dd")</f>
        <v>1983-11-23</v>
      </c>
      <c r="G3925" s="1" t="s">
        <v>8009</v>
      </c>
      <c r="H3925" s="1" t="s">
        <v>8008</v>
      </c>
    </row>
    <row r="3926" spans="1:8" hidden="1" x14ac:dyDescent="0.3">
      <c r="A3926" s="1" t="s">
        <v>5557</v>
      </c>
      <c r="B3926" s="1" t="str">
        <f t="shared" si="184"/>
        <v>USA</v>
      </c>
      <c r="C3926" s="5" t="str">
        <f t="shared" si="183"/>
        <v>1983</v>
      </c>
      <c r="D3926" s="1" t="str">
        <f t="shared" si="185"/>
        <v xml:space="preserve">Atlas-E/F Star-37S-ISS </v>
      </c>
      <c r="E3926" s="1" t="s">
        <v>346</v>
      </c>
      <c r="F3926" s="7" t="str">
        <f>TEXT(DATE(MID(H3926, 13, 4), CHOOSE(MATCH( MID(H3926, 5, 3), {"Jan","Feb","Mar","Apr","May","Jun","Jul","Aug","Sep","Oct","Nov","Dec"}, 0), 1, 2, 3, 4, 5, 6, 7, 8, 9, 10, 11, 12), MID(H3926, 9, 2)), "yyyy-mm-dd")</f>
        <v>1983-11-18</v>
      </c>
      <c r="G3926" s="1" t="s">
        <v>8011</v>
      </c>
      <c r="H3926" s="1" t="s">
        <v>8010</v>
      </c>
    </row>
    <row r="3927" spans="1:8" hidden="1" x14ac:dyDescent="0.3">
      <c r="A3927" s="1" t="s">
        <v>3038</v>
      </c>
      <c r="B3927" s="1" t="str">
        <f t="shared" si="184"/>
        <v>Russia</v>
      </c>
      <c r="C3927" s="5" t="str">
        <f t="shared" si="183"/>
        <v>1983</v>
      </c>
      <c r="D3927" s="1" t="str">
        <f t="shared" si="185"/>
        <v xml:space="preserve">Soyuz U </v>
      </c>
      <c r="E3927" s="1" t="s">
        <v>346</v>
      </c>
      <c r="F3927" s="7" t="str">
        <f>TEXT(DATE(MID(H3927, 13, 4), CHOOSE(MATCH( MID(H3927, 5, 3), {"Jan","Feb","Mar","Apr","May","Jun","Jul","Aug","Sep","Oct","Nov","Dec"}, 0), 1, 2, 3, 4, 5, 6, 7, 8, 9, 10, 11, 12), MID(H3927, 9, 2)), "yyyy-mm-dd")</f>
        <v>1983-11-17</v>
      </c>
      <c r="G3927" s="1" t="s">
        <v>8013</v>
      </c>
      <c r="H3927" s="1" t="s">
        <v>8012</v>
      </c>
    </row>
    <row r="3928" spans="1:8" hidden="1" x14ac:dyDescent="0.3">
      <c r="A3928" s="1" t="s">
        <v>6482</v>
      </c>
      <c r="B3928" s="1" t="str">
        <f t="shared" si="184"/>
        <v>Russia</v>
      </c>
      <c r="C3928" s="5" t="str">
        <f t="shared" si="183"/>
        <v>1983</v>
      </c>
      <c r="D3928" s="1" t="str">
        <f t="shared" si="185"/>
        <v xml:space="preserve">Cosmos-3M </v>
      </c>
      <c r="E3928" s="1" t="s">
        <v>346</v>
      </c>
      <c r="F3928" s="7" t="str">
        <f>TEXT(DATE(MID(H3928, 13, 4), CHOOSE(MATCH( MID(H3928, 5, 3), {"Jan","Feb","Mar","Apr","May","Jun","Jul","Aug","Sep","Oct","Nov","Dec"}, 0), 1, 2, 3, 4, 5, 6, 7, 8, 9, 10, 11, 12), MID(H3928, 9, 2)), "yyyy-mm-dd")</f>
        <v>1983-11-11</v>
      </c>
      <c r="G3928" s="1" t="s">
        <v>8015</v>
      </c>
      <c r="H3928" s="1" t="s">
        <v>8014</v>
      </c>
    </row>
    <row r="3929" spans="1:8" hidden="1" x14ac:dyDescent="0.3">
      <c r="A3929" s="1" t="s">
        <v>3926</v>
      </c>
      <c r="B3929" s="1" t="str">
        <f t="shared" si="184"/>
        <v>Kazakhstan</v>
      </c>
      <c r="C3929" s="5" t="str">
        <f t="shared" si="183"/>
        <v>1983</v>
      </c>
      <c r="D3929" s="1" t="str">
        <f t="shared" si="185"/>
        <v xml:space="preserve">Tsyklon-2 </v>
      </c>
      <c r="E3929" s="1" t="s">
        <v>346</v>
      </c>
      <c r="F3929" s="7" t="str">
        <f>TEXT(DATE(MID(H3929, 13, 4), CHOOSE(MATCH( MID(H3929, 5, 3), {"Jan","Feb","Mar","Apr","May","Jun","Jul","Aug","Sep","Oct","Nov","Dec"}, 0), 1, 2, 3, 4, 5, 6, 7, 8, 9, 10, 11, 12), MID(H3929, 9, 2)), "yyyy-mm-dd")</f>
        <v>1983-10-29</v>
      </c>
      <c r="G3929" s="1" t="s">
        <v>8017</v>
      </c>
      <c r="H3929" s="1" t="s">
        <v>8016</v>
      </c>
    </row>
    <row r="3930" spans="1:8" hidden="1" x14ac:dyDescent="0.3">
      <c r="A3930" s="1" t="s">
        <v>3038</v>
      </c>
      <c r="B3930" s="1" t="str">
        <f t="shared" si="184"/>
        <v>Russia</v>
      </c>
      <c r="C3930" s="5" t="str">
        <f t="shared" si="183"/>
        <v>1983</v>
      </c>
      <c r="D3930" s="1" t="str">
        <f t="shared" si="185"/>
        <v xml:space="preserve">Vostok-2M </v>
      </c>
      <c r="E3930" s="1" t="s">
        <v>346</v>
      </c>
      <c r="F3930" s="7" t="str">
        <f>TEXT(DATE(MID(H3930, 13, 4), CHOOSE(MATCH( MID(H3930, 5, 3), {"Jan","Feb","Mar","Apr","May","Jun","Jul","Aug","Sep","Oct","Nov","Dec"}, 0), 1, 2, 3, 4, 5, 6, 7, 8, 9, 10, 11, 12), MID(H3930, 9, 2)), "yyyy-mm-dd")</f>
        <v>1983-10-28</v>
      </c>
      <c r="G3930" s="1" t="s">
        <v>8019</v>
      </c>
      <c r="H3930" s="1" t="s">
        <v>8018</v>
      </c>
    </row>
    <row r="3931" spans="1:8" hidden="1" x14ac:dyDescent="0.3">
      <c r="A3931" s="1" t="s">
        <v>3373</v>
      </c>
      <c r="B3931" s="1" t="str">
        <f t="shared" si="184"/>
        <v>Russia</v>
      </c>
      <c r="C3931" s="5" t="str">
        <f t="shared" si="183"/>
        <v>1983</v>
      </c>
      <c r="D3931" s="1" t="str">
        <f t="shared" si="185"/>
        <v xml:space="preserve">Cosmos-3M </v>
      </c>
      <c r="E3931" s="1" t="s">
        <v>346</v>
      </c>
      <c r="F3931" s="7" t="str">
        <f>TEXT(DATE(MID(H3931, 13, 4), CHOOSE(MATCH( MID(H3931, 5, 3), {"Jan","Feb","Mar","Apr","May","Jun","Jul","Aug","Sep","Oct","Nov","Dec"}, 0), 1, 2, 3, 4, 5, 6, 7, 8, 9, 10, 11, 12), MID(H3931, 9, 2)), "yyyy-mm-dd")</f>
        <v>1983-10-26</v>
      </c>
      <c r="G3931" s="1" t="s">
        <v>8021</v>
      </c>
      <c r="H3931" s="1" t="s">
        <v>8020</v>
      </c>
    </row>
    <row r="3932" spans="1:8" hidden="1" x14ac:dyDescent="0.3">
      <c r="A3932" s="1" t="s">
        <v>3038</v>
      </c>
      <c r="B3932" s="1" t="str">
        <f t="shared" si="184"/>
        <v>Russia</v>
      </c>
      <c r="C3932" s="5" t="str">
        <f t="shared" si="183"/>
        <v>1983</v>
      </c>
      <c r="D3932" s="1" t="str">
        <f t="shared" si="185"/>
        <v xml:space="preserve">Soyuz U </v>
      </c>
      <c r="E3932" s="1" t="s">
        <v>346</v>
      </c>
      <c r="F3932" s="7" t="str">
        <f>TEXT(DATE(MID(H3932, 13, 4), CHOOSE(MATCH( MID(H3932, 5, 3), {"Jan","Feb","Mar","Apr","May","Jun","Jul","Aug","Sep","Oct","Nov","Dec"}, 0), 1, 2, 3, 4, 5, 6, 7, 8, 9, 10, 11, 12), MID(H3932, 9, 2)), "yyyy-mm-dd")</f>
        <v>1983-10-21</v>
      </c>
      <c r="G3932" s="1" t="s">
        <v>8023</v>
      </c>
      <c r="H3932" s="1" t="s">
        <v>8022</v>
      </c>
    </row>
    <row r="3933" spans="1:8" hidden="1" x14ac:dyDescent="0.3">
      <c r="A3933" s="1" t="s">
        <v>130</v>
      </c>
      <c r="B3933" s="1" t="str">
        <f t="shared" si="184"/>
        <v>Kazakhstan</v>
      </c>
      <c r="C3933" s="5" t="str">
        <f t="shared" si="183"/>
        <v>1983</v>
      </c>
      <c r="D3933" s="1" t="str">
        <f t="shared" si="185"/>
        <v xml:space="preserve">Soyuz U </v>
      </c>
      <c r="E3933" s="1" t="s">
        <v>346</v>
      </c>
      <c r="F3933" s="7" t="str">
        <f>TEXT(DATE(MID(H3933, 13, 4), CHOOSE(MATCH( MID(H3933, 5, 3), {"Jan","Feb","Mar","Apr","May","Jun","Jul","Aug","Sep","Oct","Nov","Dec"}, 0), 1, 2, 3, 4, 5, 6, 7, 8, 9, 10, 11, 12), MID(H3933, 9, 2)), "yyyy-mm-dd")</f>
        <v>1983-10-20</v>
      </c>
      <c r="G3933" s="1" t="s">
        <v>8025</v>
      </c>
      <c r="H3933" s="1" t="s">
        <v>8024</v>
      </c>
    </row>
    <row r="3934" spans="1:8" hidden="1" x14ac:dyDescent="0.3">
      <c r="A3934" s="1" t="s">
        <v>6657</v>
      </c>
      <c r="B3934" s="1" t="str">
        <f t="shared" si="184"/>
        <v>France</v>
      </c>
      <c r="C3934" s="5" t="str">
        <f t="shared" si="183"/>
        <v>1983</v>
      </c>
      <c r="D3934" s="1" t="str">
        <f t="shared" si="185"/>
        <v xml:space="preserve">Ariane 1 </v>
      </c>
      <c r="E3934" s="1" t="s">
        <v>346</v>
      </c>
      <c r="F3934" s="7" t="str">
        <f>TEXT(DATE(MID(H3934, 13, 4), CHOOSE(MATCH( MID(H3934, 5, 3), {"Jan","Feb","Mar","Apr","May","Jun","Jul","Aug","Sep","Oct","Nov","Dec"}, 0), 1, 2, 3, 4, 5, 6, 7, 8, 9, 10, 11, 12), MID(H3934, 9, 2)), "yyyy-mm-dd")</f>
        <v>1983-10-19</v>
      </c>
      <c r="G3934" s="1" t="s">
        <v>8027</v>
      </c>
      <c r="H3934" s="1" t="s">
        <v>8026</v>
      </c>
    </row>
    <row r="3935" spans="1:8" hidden="1" x14ac:dyDescent="0.3">
      <c r="A3935" s="1" t="s">
        <v>130</v>
      </c>
      <c r="B3935" s="1" t="str">
        <f t="shared" si="184"/>
        <v>Kazakhstan</v>
      </c>
      <c r="C3935" s="5" t="str">
        <f t="shared" si="183"/>
        <v>1983</v>
      </c>
      <c r="D3935" s="1" t="str">
        <f t="shared" si="185"/>
        <v xml:space="preserve">Soyuz U </v>
      </c>
      <c r="E3935" s="1" t="s">
        <v>346</v>
      </c>
      <c r="F3935" s="7" t="str">
        <f>TEXT(DATE(MID(H3935, 13, 4), CHOOSE(MATCH( MID(H3935, 5, 3), {"Jan","Feb","Mar","Apr","May","Jun","Jul","Aug","Sep","Oct","Nov","Dec"}, 0), 1, 2, 3, 4, 5, 6, 7, 8, 9, 10, 11, 12), MID(H3935, 9, 2)), "yyyy-mm-dd")</f>
        <v>1983-10-14</v>
      </c>
      <c r="G3935" s="1" t="s">
        <v>8029</v>
      </c>
      <c r="H3935" s="1" t="s">
        <v>8028</v>
      </c>
    </row>
    <row r="3936" spans="1:8" hidden="1" x14ac:dyDescent="0.3">
      <c r="A3936" s="1" t="s">
        <v>3373</v>
      </c>
      <c r="B3936" s="1" t="str">
        <f t="shared" si="184"/>
        <v>Russia</v>
      </c>
      <c r="C3936" s="5" t="str">
        <f t="shared" si="183"/>
        <v>1983</v>
      </c>
      <c r="D3936" s="1" t="str">
        <f t="shared" si="185"/>
        <v xml:space="preserve">Cosmos-3M </v>
      </c>
      <c r="E3936" s="1" t="s">
        <v>346</v>
      </c>
      <c r="F3936" s="7" t="str">
        <f>TEXT(DATE(MID(H3936, 13, 4), CHOOSE(MATCH( MID(H3936, 5, 3), {"Jan","Feb","Mar","Apr","May","Jun","Jul","Aug","Sep","Oct","Nov","Dec"}, 0), 1, 2, 3, 4, 5, 6, 7, 8, 9, 10, 11, 12), MID(H3936, 9, 2)), "yyyy-mm-dd")</f>
        <v>1983-10-12</v>
      </c>
      <c r="G3936" s="1" t="s">
        <v>8031</v>
      </c>
      <c r="H3936" s="1" t="s">
        <v>8030</v>
      </c>
    </row>
    <row r="3937" spans="1:8" hidden="1" x14ac:dyDescent="0.3">
      <c r="A3937" s="1" t="s">
        <v>3373</v>
      </c>
      <c r="B3937" s="1" t="str">
        <f t="shared" si="184"/>
        <v>Russia</v>
      </c>
      <c r="C3937" s="5" t="str">
        <f t="shared" si="183"/>
        <v>1983</v>
      </c>
      <c r="D3937" s="1" t="str">
        <f t="shared" si="185"/>
        <v xml:space="preserve">Cosmos-3M </v>
      </c>
      <c r="E3937" s="1" t="s">
        <v>346</v>
      </c>
      <c r="F3937" s="7" t="str">
        <f>TEXT(DATE(MID(H3937, 13, 4), CHOOSE(MATCH( MID(H3937, 5, 3), {"Jan","Feb","Mar","Apr","May","Jun","Jul","Aug","Sep","Oct","Nov","Dec"}, 0), 1, 2, 3, 4, 5, 6, 7, 8, 9, 10, 11, 12), MID(H3937, 9, 2)), "yyyy-mm-dd")</f>
        <v>1983-10-05</v>
      </c>
      <c r="G3937" s="1" t="s">
        <v>8033</v>
      </c>
      <c r="H3937" s="1" t="s">
        <v>8032</v>
      </c>
    </row>
    <row r="3938" spans="1:8" hidden="1" x14ac:dyDescent="0.3">
      <c r="A3938" s="1" t="s">
        <v>3373</v>
      </c>
      <c r="B3938" s="1" t="str">
        <f t="shared" si="184"/>
        <v>Russia</v>
      </c>
      <c r="C3938" s="5" t="str">
        <f t="shared" si="183"/>
        <v>1983</v>
      </c>
      <c r="D3938" s="1" t="str">
        <f t="shared" si="185"/>
        <v xml:space="preserve">Cosmos-3M </v>
      </c>
      <c r="E3938" s="1" t="s">
        <v>346</v>
      </c>
      <c r="F3938" s="7" t="str">
        <f>TEXT(DATE(MID(H3938, 13, 4), CHOOSE(MATCH( MID(H3938, 5, 3), {"Jan","Feb","Mar","Apr","May","Jun","Jul","Aug","Sep","Oct","Nov","Dec"}, 0), 1, 2, 3, 4, 5, 6, 7, 8, 9, 10, 11, 12), MID(H3938, 9, 2)), "yyyy-mm-dd")</f>
        <v>1983-09-30</v>
      </c>
      <c r="G3938" s="1" t="s">
        <v>8035</v>
      </c>
      <c r="H3938" s="1" t="s">
        <v>8034</v>
      </c>
    </row>
    <row r="3939" spans="1:8" hidden="1" x14ac:dyDescent="0.3">
      <c r="A3939" s="1" t="s">
        <v>6272</v>
      </c>
      <c r="B3939" s="1" t="str">
        <f t="shared" si="184"/>
        <v>Kazakhstan</v>
      </c>
      <c r="C3939" s="5" t="str">
        <f t="shared" si="183"/>
        <v>1983</v>
      </c>
      <c r="D3939" s="1" t="str">
        <f t="shared" si="185"/>
        <v xml:space="preserve">Proton-K/Block-DM </v>
      </c>
      <c r="E3939" s="1" t="s">
        <v>346</v>
      </c>
      <c r="F3939" s="7" t="str">
        <f>TEXT(DATE(MID(H3939, 13, 4), CHOOSE(MATCH( MID(H3939, 5, 3), {"Jan","Feb","Mar","Apr","May","Jun","Jul","Aug","Sep","Oct","Nov","Dec"}, 0), 1, 2, 3, 4, 5, 6, 7, 8, 9, 10, 11, 12), MID(H3939, 9, 2)), "yyyy-mm-dd")</f>
        <v>1983-09-29</v>
      </c>
      <c r="G3939" s="1" t="s">
        <v>8037</v>
      </c>
      <c r="H3939" s="1" t="s">
        <v>8036</v>
      </c>
    </row>
    <row r="3940" spans="1:8" hidden="1" x14ac:dyDescent="0.3">
      <c r="A3940" s="1" t="s">
        <v>4483</v>
      </c>
      <c r="B3940" s="1" t="str">
        <f t="shared" si="184"/>
        <v>Russia</v>
      </c>
      <c r="C3940" s="5" t="str">
        <f t="shared" si="183"/>
        <v>1983</v>
      </c>
      <c r="D3940" s="1" t="str">
        <f t="shared" si="185"/>
        <v xml:space="preserve">Tsyklon-3 </v>
      </c>
      <c r="E3940" s="1" t="s">
        <v>346</v>
      </c>
      <c r="F3940" s="7" t="str">
        <f>TEXT(DATE(MID(H3940, 13, 4), CHOOSE(MATCH( MID(H3940, 5, 3), {"Jan","Feb","Mar","Apr","May","Jun","Jul","Aug","Sep","Oct","Nov","Dec"}, 0), 1, 2, 3, 4, 5, 6, 7, 8, 9, 10, 11, 12), MID(H3940, 9, 2)), "yyyy-mm-dd")</f>
        <v>1983-09-28</v>
      </c>
      <c r="G3940" s="1" t="s">
        <v>8039</v>
      </c>
      <c r="H3940" s="1" t="s">
        <v>8038</v>
      </c>
    </row>
    <row r="3941" spans="1:8" hidden="1" x14ac:dyDescent="0.3">
      <c r="A3941" s="1" t="s">
        <v>1630</v>
      </c>
      <c r="B3941" s="1" t="str">
        <f t="shared" si="184"/>
        <v>Kazakhstan</v>
      </c>
      <c r="C3941" s="5" t="str">
        <f t="shared" si="183"/>
        <v>1983</v>
      </c>
      <c r="D3941" s="1" t="str">
        <f t="shared" si="185"/>
        <v xml:space="preserve">Soyuz U </v>
      </c>
      <c r="E3941" s="1" t="s">
        <v>346</v>
      </c>
      <c r="F3941" s="7" t="str">
        <f>TEXT(DATE(MID(H3941, 13, 4), CHOOSE(MATCH( MID(H3941, 5, 3), {"Jan","Feb","Mar","Apr","May","Jun","Jul","Aug","Sep","Oct","Nov","Dec"}, 0), 1, 2, 3, 4, 5, 6, 7, 8, 9, 10, 11, 12), MID(H3941, 9, 2)), "yyyy-mm-dd")</f>
        <v>1983-09-26</v>
      </c>
      <c r="G3941" s="1" t="s">
        <v>8041</v>
      </c>
      <c r="H3941" s="1" t="s">
        <v>8040</v>
      </c>
    </row>
    <row r="3942" spans="1:8" hidden="1" x14ac:dyDescent="0.3">
      <c r="A3942" s="1" t="s">
        <v>3478</v>
      </c>
      <c r="B3942" s="1" t="str">
        <f t="shared" si="184"/>
        <v>USA</v>
      </c>
      <c r="C3942" s="5" t="str">
        <f t="shared" si="183"/>
        <v>1983</v>
      </c>
      <c r="D3942" s="1" t="str">
        <f t="shared" si="185"/>
        <v xml:space="preserve">Delta 3920 </v>
      </c>
      <c r="E3942" s="1" t="s">
        <v>346</v>
      </c>
      <c r="F3942" s="7" t="str">
        <f>TEXT(DATE(MID(H3942, 13, 4), CHOOSE(MATCH( MID(H3942, 5, 3), {"Jan","Feb","Mar","Apr","May","Jun","Jul","Aug","Sep","Oct","Nov","Dec"}, 0), 1, 2, 3, 4, 5, 6, 7, 8, 9, 10, 11, 12), MID(H3942, 9, 2)), "yyyy-mm-dd")</f>
        <v>1983-09-22</v>
      </c>
      <c r="G3942" s="1" t="s">
        <v>8043</v>
      </c>
      <c r="H3942" s="1" t="s">
        <v>8042</v>
      </c>
    </row>
    <row r="3943" spans="1:8" hidden="1" x14ac:dyDescent="0.3">
      <c r="A3943" s="1" t="s">
        <v>6615</v>
      </c>
      <c r="B3943" s="1" t="str">
        <f t="shared" si="184"/>
        <v>Russia</v>
      </c>
      <c r="C3943" s="5" t="str">
        <f t="shared" si="183"/>
        <v>1983</v>
      </c>
      <c r="D3943" s="1" t="str">
        <f t="shared" si="185"/>
        <v xml:space="preserve">Soyuz U </v>
      </c>
      <c r="E3943" s="1" t="s">
        <v>346</v>
      </c>
      <c r="F3943" s="7" t="str">
        <f>TEXT(DATE(MID(H3943, 13, 4), CHOOSE(MATCH( MID(H3943, 5, 3), {"Jan","Feb","Mar","Apr","May","Jun","Jul","Aug","Sep","Oct","Nov","Dec"}, 0), 1, 2, 3, 4, 5, 6, 7, 8, 9, 10, 11, 12), MID(H3943, 9, 2)), "yyyy-mm-dd")</f>
        <v>1983-09-17</v>
      </c>
      <c r="G3943" s="1" t="s">
        <v>8045</v>
      </c>
      <c r="H3943" s="1" t="s">
        <v>8044</v>
      </c>
    </row>
    <row r="3944" spans="1:8" hidden="1" x14ac:dyDescent="0.3">
      <c r="A3944" s="1" t="s">
        <v>6615</v>
      </c>
      <c r="B3944" s="1" t="str">
        <f t="shared" si="184"/>
        <v>Russia</v>
      </c>
      <c r="C3944" s="5" t="str">
        <f t="shared" si="183"/>
        <v>1983</v>
      </c>
      <c r="D3944" s="1" t="str">
        <f t="shared" si="185"/>
        <v xml:space="preserve">Soyuz U </v>
      </c>
      <c r="E3944" s="1" t="s">
        <v>346</v>
      </c>
      <c r="F3944" s="7" t="str">
        <f>TEXT(DATE(MID(H3944, 13, 4), CHOOSE(MATCH( MID(H3944, 5, 3), {"Jan","Feb","Mar","Apr","May","Jun","Jul","Aug","Sep","Oct","Nov","Dec"}, 0), 1, 2, 3, 4, 5, 6, 7, 8, 9, 10, 11, 12), MID(H3944, 9, 2)), "yyyy-mm-dd")</f>
        <v>1983-09-14</v>
      </c>
      <c r="G3944" s="1" t="s">
        <v>8047</v>
      </c>
      <c r="H3944" s="1" t="s">
        <v>8046</v>
      </c>
    </row>
    <row r="3945" spans="1:8" hidden="1" x14ac:dyDescent="0.3">
      <c r="A3945" s="1" t="s">
        <v>5</v>
      </c>
      <c r="B3945" s="1" t="str">
        <f t="shared" si="184"/>
        <v>Russia</v>
      </c>
      <c r="C3945" s="5" t="str">
        <f t="shared" si="183"/>
        <v>1983</v>
      </c>
      <c r="D3945" s="1" t="str">
        <f t="shared" si="185"/>
        <v xml:space="preserve">Soyuz U </v>
      </c>
      <c r="E3945" s="1" t="s">
        <v>346</v>
      </c>
      <c r="F3945" s="7" t="str">
        <f>TEXT(DATE(MID(H3945, 13, 4), CHOOSE(MATCH( MID(H3945, 5, 3), {"Jan","Feb","Mar","Apr","May","Jun","Jul","Aug","Sep","Oct","Nov","Dec"}, 0), 1, 2, 3, 4, 5, 6, 7, 8, 9, 10, 11, 12), MID(H3945, 9, 2)), "yyyy-mm-dd")</f>
        <v>1983-09-09</v>
      </c>
      <c r="G3945" s="1" t="s">
        <v>8049</v>
      </c>
      <c r="H3945" s="1" t="s">
        <v>8048</v>
      </c>
    </row>
    <row r="3946" spans="1:8" hidden="1" x14ac:dyDescent="0.3">
      <c r="A3946" s="1" t="s">
        <v>3160</v>
      </c>
      <c r="B3946" s="1" t="str">
        <f t="shared" si="184"/>
        <v>USA</v>
      </c>
      <c r="C3946" s="5" t="str">
        <f t="shared" si="183"/>
        <v>1983</v>
      </c>
      <c r="D3946" s="1" t="str">
        <f t="shared" si="185"/>
        <v xml:space="preserve">Delta 3920 </v>
      </c>
      <c r="E3946" s="1" t="s">
        <v>346</v>
      </c>
      <c r="F3946" s="7" t="str">
        <f>TEXT(DATE(MID(H3946, 13, 4), CHOOSE(MATCH( MID(H3946, 5, 3), {"Jan","Feb","Mar","Apr","May","Jun","Jul","Aug","Sep","Oct","Nov","Dec"}, 0), 1, 2, 3, 4, 5, 6, 7, 8, 9, 10, 11, 12), MID(H3946, 9, 2)), "yyyy-mm-dd")</f>
        <v>1983-09-08</v>
      </c>
      <c r="G3946" s="1" t="s">
        <v>8051</v>
      </c>
      <c r="H3946" s="1" t="s">
        <v>8050</v>
      </c>
    </row>
    <row r="3947" spans="1:8" hidden="1" x14ac:dyDescent="0.3">
      <c r="A3947" s="1" t="s">
        <v>3038</v>
      </c>
      <c r="B3947" s="1" t="str">
        <f t="shared" si="184"/>
        <v>Russia</v>
      </c>
      <c r="C3947" s="5" t="str">
        <f t="shared" si="183"/>
        <v>1983</v>
      </c>
      <c r="D3947" s="1" t="str">
        <f t="shared" si="185"/>
        <v xml:space="preserve">Soyuz U </v>
      </c>
      <c r="E3947" s="1" t="s">
        <v>346</v>
      </c>
      <c r="F3947" s="7" t="str">
        <f>TEXT(DATE(MID(H3947, 13, 4), CHOOSE(MATCH( MID(H3947, 5, 3), {"Jan","Feb","Mar","Apr","May","Jun","Jul","Aug","Sep","Oct","Nov","Dec"}, 0), 1, 2, 3, 4, 5, 6, 7, 8, 9, 10, 11, 12), MID(H3947, 9, 2)), "yyyy-mm-dd")</f>
        <v>1983-09-07</v>
      </c>
      <c r="G3947" s="1" t="s">
        <v>8053</v>
      </c>
      <c r="H3947" s="1" t="s">
        <v>8052</v>
      </c>
    </row>
    <row r="3948" spans="1:8" hidden="1" x14ac:dyDescent="0.3">
      <c r="A3948" s="1" t="s">
        <v>5</v>
      </c>
      <c r="B3948" s="1" t="str">
        <f t="shared" si="184"/>
        <v>Russia</v>
      </c>
      <c r="C3948" s="5" t="str">
        <f t="shared" si="183"/>
        <v>1983</v>
      </c>
      <c r="D3948" s="1" t="str">
        <f t="shared" si="185"/>
        <v xml:space="preserve">Soyuz U </v>
      </c>
      <c r="E3948" s="1" t="s">
        <v>346</v>
      </c>
      <c r="F3948" s="7" t="str">
        <f>TEXT(DATE(MID(H3948, 13, 4), CHOOSE(MATCH( MID(H3948, 5, 3), {"Jan","Feb","Mar","Apr","May","Jun","Jul","Aug","Sep","Oct","Nov","Dec"}, 0), 1, 2, 3, 4, 5, 6, 7, 8, 9, 10, 11, 12), MID(H3948, 9, 2)), "yyyy-mm-dd")</f>
        <v>1983-09-03</v>
      </c>
      <c r="G3948" s="1" t="s">
        <v>8055</v>
      </c>
      <c r="H3948" s="1" t="s">
        <v>8054</v>
      </c>
    </row>
    <row r="3949" spans="1:8" hidden="1" x14ac:dyDescent="0.3">
      <c r="A3949" s="1" t="s">
        <v>4882</v>
      </c>
      <c r="B3949" s="1" t="str">
        <f t="shared" si="184"/>
        <v>Russia</v>
      </c>
      <c r="C3949" s="5" t="str">
        <f t="shared" si="183"/>
        <v>1983</v>
      </c>
      <c r="D3949" s="1" t="str">
        <f t="shared" si="185"/>
        <v xml:space="preserve">Cosmos-3M </v>
      </c>
      <c r="E3949" s="1" t="s">
        <v>346</v>
      </c>
      <c r="F3949" s="7" t="str">
        <f>TEXT(DATE(MID(H3949, 13, 4), CHOOSE(MATCH( MID(H3949, 5, 3), {"Jan","Feb","Mar","Apr","May","Jun","Jul","Aug","Sep","Oct","Nov","Dec"}, 0), 1, 2, 3, 4, 5, 6, 7, 8, 9, 10, 11, 12), MID(H3949, 9, 2)), "yyyy-mm-dd")</f>
        <v>1983-08-31</v>
      </c>
      <c r="G3949" s="1" t="s">
        <v>8057</v>
      </c>
      <c r="H3949" s="1" t="s">
        <v>8056</v>
      </c>
    </row>
    <row r="3950" spans="1:8" hidden="1" x14ac:dyDescent="0.3">
      <c r="A3950" s="1" t="s">
        <v>6615</v>
      </c>
      <c r="B3950" s="1" t="str">
        <f t="shared" si="184"/>
        <v>Russia</v>
      </c>
      <c r="C3950" s="5" t="str">
        <f t="shared" si="183"/>
        <v>1983</v>
      </c>
      <c r="D3950" s="1" t="str">
        <f t="shared" si="185"/>
        <v xml:space="preserve">Molniya-M /Block ML </v>
      </c>
      <c r="E3950" s="1" t="s">
        <v>346</v>
      </c>
      <c r="F3950" s="7" t="str">
        <f>TEXT(DATE(MID(H3950, 13, 4), CHOOSE(MATCH( MID(H3950, 5, 3), {"Jan","Feb","Mar","Apr","May","Jun","Jul","Aug","Sep","Oct","Nov","Dec"}, 0), 1, 2, 3, 4, 5, 6, 7, 8, 9, 10, 11, 12), MID(H3950, 9, 2)), "yyyy-mm-dd")</f>
        <v>1983-08-30</v>
      </c>
      <c r="G3950" s="1" t="s">
        <v>8059</v>
      </c>
      <c r="H3950" s="1" t="s">
        <v>8058</v>
      </c>
    </row>
    <row r="3951" spans="1:8" hidden="1" x14ac:dyDescent="0.3">
      <c r="A3951" s="1" t="s">
        <v>30</v>
      </c>
      <c r="B3951" s="1" t="str">
        <f t="shared" si="184"/>
        <v>USA</v>
      </c>
      <c r="C3951" s="5" t="str">
        <f t="shared" si="183"/>
        <v>1983</v>
      </c>
      <c r="D3951" s="1" t="str">
        <f t="shared" si="185"/>
        <v xml:space="preserve">Space Shuttle Challenger </v>
      </c>
      <c r="E3951" s="1" t="s">
        <v>346</v>
      </c>
      <c r="F3951" s="7" t="str">
        <f>TEXT(DATE(MID(H3951, 13, 4), CHOOSE(MATCH( MID(H3951, 5, 3), {"Jan","Feb","Mar","Apr","May","Jun","Jul","Aug","Sep","Oct","Nov","Dec"}, 0), 1, 2, 3, 4, 5, 6, 7, 8, 9, 10, 11, 12), MID(H3951, 9, 2)), "yyyy-mm-dd")</f>
        <v>1983-08-30</v>
      </c>
      <c r="G3951" s="1" t="s">
        <v>8061</v>
      </c>
      <c r="H3951" s="1" t="s">
        <v>8060</v>
      </c>
    </row>
    <row r="3952" spans="1:8" hidden="1" x14ac:dyDescent="0.3">
      <c r="A3952" s="1" t="s">
        <v>6272</v>
      </c>
      <c r="B3952" s="1" t="str">
        <f t="shared" si="184"/>
        <v>Kazakhstan</v>
      </c>
      <c r="C3952" s="5" t="str">
        <f t="shared" si="183"/>
        <v>1983</v>
      </c>
      <c r="D3952" s="1" t="str">
        <f t="shared" si="185"/>
        <v xml:space="preserve">Proton-K/Block-DM </v>
      </c>
      <c r="E3952" s="1" t="s">
        <v>346</v>
      </c>
      <c r="F3952" s="7" t="str">
        <f>TEXT(DATE(MID(H3952, 13, 4), CHOOSE(MATCH( MID(H3952, 5, 3), {"Jan","Feb","Mar","Apr","May","Jun","Jul","Aug","Sep","Oct","Nov","Dec"}, 0), 1, 2, 3, 4, 5, 6, 7, 8, 9, 10, 11, 12), MID(H3952, 9, 2)), "yyyy-mm-dd")</f>
        <v>1983-08-25</v>
      </c>
      <c r="G3952" s="1" t="s">
        <v>8063</v>
      </c>
      <c r="H3952" s="1" t="s">
        <v>8062</v>
      </c>
    </row>
    <row r="3953" spans="1:8" hidden="1" x14ac:dyDescent="0.3">
      <c r="A3953" s="1" t="s">
        <v>5</v>
      </c>
      <c r="B3953" s="1" t="str">
        <f t="shared" si="184"/>
        <v>Russia</v>
      </c>
      <c r="C3953" s="5" t="str">
        <f t="shared" si="183"/>
        <v>1983</v>
      </c>
      <c r="D3953" s="1" t="str">
        <f t="shared" si="185"/>
        <v xml:space="preserve">Soyuz U </v>
      </c>
      <c r="E3953" s="1" t="s">
        <v>346</v>
      </c>
      <c r="F3953" s="7" t="str">
        <f>TEXT(DATE(MID(H3953, 13, 4), CHOOSE(MATCH( MID(H3953, 5, 3), {"Jan","Feb","Mar","Apr","May","Jun","Jul","Aug","Sep","Oct","Nov","Dec"}, 0), 1, 2, 3, 4, 5, 6, 7, 8, 9, 10, 11, 12), MID(H3953, 9, 2)), "yyyy-mm-dd")</f>
        <v>1983-08-23</v>
      </c>
      <c r="G3953" s="1" t="s">
        <v>8065</v>
      </c>
      <c r="H3953" s="1" t="s">
        <v>8064</v>
      </c>
    </row>
    <row r="3954" spans="1:8" hidden="1" x14ac:dyDescent="0.3">
      <c r="A3954" s="1" t="s">
        <v>5301</v>
      </c>
      <c r="B3954" s="1" t="str">
        <f t="shared" si="184"/>
        <v>China</v>
      </c>
      <c r="C3954" s="5" t="str">
        <f t="shared" si="183"/>
        <v>1983</v>
      </c>
      <c r="D3954" s="1" t="str">
        <f t="shared" si="185"/>
        <v xml:space="preserve">Long March 2C </v>
      </c>
      <c r="E3954" s="1" t="s">
        <v>8</v>
      </c>
      <c r="F3954" s="7" t="str">
        <f>TEXT(DATE(MID(H3954, 13, 4), CHOOSE(MATCH( MID(H3954, 5, 3), {"Jan","Feb","Mar","Apr","May","Jun","Jul","Aug","Sep","Oct","Nov","Dec"}, 0), 1, 2, 3, 4, 5, 6, 7, 8, 9, 10, 11, 12), MID(H3954, 9, 2)), "yyyy-mm-dd")</f>
        <v>1983-08-19</v>
      </c>
      <c r="G3954" s="1" t="s">
        <v>8067</v>
      </c>
      <c r="H3954" s="1" t="s">
        <v>8066</v>
      </c>
    </row>
    <row r="3955" spans="1:8" hidden="1" x14ac:dyDescent="0.3">
      <c r="A3955" s="1" t="s">
        <v>1630</v>
      </c>
      <c r="B3955" s="1" t="str">
        <f t="shared" si="184"/>
        <v>Kazakhstan</v>
      </c>
      <c r="C3955" s="5" t="str">
        <f t="shared" si="183"/>
        <v>1983</v>
      </c>
      <c r="D3955" s="1" t="str">
        <f t="shared" si="185"/>
        <v xml:space="preserve">Soyuz U </v>
      </c>
      <c r="E3955" s="1" t="s">
        <v>346</v>
      </c>
      <c r="F3955" s="7" t="str">
        <f>TEXT(DATE(MID(H3955, 13, 4), CHOOSE(MATCH( MID(H3955, 5, 3), {"Jan","Feb","Mar","Apr","May","Jun","Jul","Aug","Sep","Oct","Nov","Dec"}, 0), 1, 2, 3, 4, 5, 6, 7, 8, 9, 10, 11, 12), MID(H3955, 9, 2)), "yyyy-mm-dd")</f>
        <v>1983-08-17</v>
      </c>
      <c r="G3955" s="1" t="s">
        <v>8069</v>
      </c>
      <c r="H3955" s="1" t="s">
        <v>8068</v>
      </c>
    </row>
    <row r="3956" spans="1:8" hidden="1" x14ac:dyDescent="0.3">
      <c r="A3956" s="1" t="s">
        <v>529</v>
      </c>
      <c r="B3956" s="1" t="str">
        <f t="shared" si="184"/>
        <v>Kazakhstan</v>
      </c>
      <c r="C3956" s="5" t="str">
        <f t="shared" si="183"/>
        <v>1983</v>
      </c>
      <c r="D3956" s="1" t="str">
        <f t="shared" si="185"/>
        <v xml:space="preserve">Proton K/Block-DM-2 </v>
      </c>
      <c r="E3956" s="1" t="s">
        <v>346</v>
      </c>
      <c r="F3956" s="7" t="str">
        <f>TEXT(DATE(MID(H3956, 13, 4), CHOOSE(MATCH( MID(H3956, 5, 3), {"Jan","Feb","Mar","Apr","May","Jun","Jul","Aug","Sep","Oct","Nov","Dec"}, 0), 1, 2, 3, 4, 5, 6, 7, 8, 9, 10, 11, 12), MID(H3956, 9, 2)), "yyyy-mm-dd")</f>
        <v>1983-08-10</v>
      </c>
      <c r="G3956" s="1" t="s">
        <v>8071</v>
      </c>
      <c r="H3956" s="1" t="s">
        <v>8070</v>
      </c>
    </row>
    <row r="3957" spans="1:8" hidden="1" x14ac:dyDescent="0.3">
      <c r="A3957" s="1" t="s">
        <v>1630</v>
      </c>
      <c r="B3957" s="1" t="str">
        <f t="shared" si="184"/>
        <v>Kazakhstan</v>
      </c>
      <c r="C3957" s="5" t="str">
        <f t="shared" si="183"/>
        <v>1983</v>
      </c>
      <c r="D3957" s="1" t="str">
        <f t="shared" si="185"/>
        <v xml:space="preserve">Soyuz U </v>
      </c>
      <c r="E3957" s="1" t="s">
        <v>346</v>
      </c>
      <c r="F3957" s="7" t="str">
        <f>TEXT(DATE(MID(H3957, 13, 4), CHOOSE(MATCH( MID(H3957, 5, 3), {"Jan","Feb","Mar","Apr","May","Jun","Jul","Aug","Sep","Oct","Nov","Dec"}, 0), 1, 2, 3, 4, 5, 6, 7, 8, 9, 10, 11, 12), MID(H3957, 9, 2)), "yyyy-mm-dd")</f>
        <v>1983-08-10</v>
      </c>
      <c r="G3957" s="1" t="s">
        <v>8073</v>
      </c>
      <c r="H3957" s="1" t="s">
        <v>8072</v>
      </c>
    </row>
    <row r="3958" spans="1:8" hidden="1" x14ac:dyDescent="0.3">
      <c r="A3958" s="1" t="s">
        <v>5</v>
      </c>
      <c r="B3958" s="1" t="str">
        <f t="shared" si="184"/>
        <v>Russia</v>
      </c>
      <c r="C3958" s="5" t="str">
        <f t="shared" si="183"/>
        <v>1983</v>
      </c>
      <c r="D3958" s="1" t="str">
        <f t="shared" si="185"/>
        <v xml:space="preserve">Soyuz U </v>
      </c>
      <c r="E3958" s="1" t="s">
        <v>346</v>
      </c>
      <c r="F3958" s="7" t="str">
        <f>TEXT(DATE(MID(H3958, 13, 4), CHOOSE(MATCH( MID(H3958, 5, 3), {"Jan","Feb","Mar","Apr","May","Jun","Jul","Aug","Sep","Oct","Nov","Dec"}, 0), 1, 2, 3, 4, 5, 6, 7, 8, 9, 10, 11, 12), MID(H3958, 9, 2)), "yyyy-mm-dd")</f>
        <v>1983-08-09</v>
      </c>
      <c r="G3958" s="1" t="s">
        <v>8075</v>
      </c>
      <c r="H3958" s="1" t="s">
        <v>8074</v>
      </c>
    </row>
    <row r="3959" spans="1:8" hidden="1" x14ac:dyDescent="0.3">
      <c r="A3959" s="1" t="s">
        <v>61</v>
      </c>
      <c r="B3959" s="1" t="str">
        <f t="shared" si="184"/>
        <v>Japan</v>
      </c>
      <c r="C3959" s="5" t="str">
        <f t="shared" si="183"/>
        <v>1983</v>
      </c>
      <c r="D3959" s="1" t="str">
        <f t="shared" si="185"/>
        <v xml:space="preserve">N-II Star-37E </v>
      </c>
      <c r="E3959" s="1" t="s">
        <v>346</v>
      </c>
      <c r="F3959" s="7" t="str">
        <f>TEXT(DATE(MID(H3959, 13, 4), CHOOSE(MATCH( MID(H3959, 5, 3), {"Jan","Feb","Mar","Apr","May","Jun","Jul","Aug","Sep","Oct","Nov","Dec"}, 0), 1, 2, 3, 4, 5, 6, 7, 8, 9, 10, 11, 12), MID(H3959, 9, 2)), "yyyy-mm-dd")</f>
        <v>1983-08-05</v>
      </c>
      <c r="G3959" s="1" t="s">
        <v>8077</v>
      </c>
      <c r="H3959" s="1" t="s">
        <v>8076</v>
      </c>
    </row>
    <row r="3960" spans="1:8" hidden="1" x14ac:dyDescent="0.3">
      <c r="A3960" s="1" t="s">
        <v>5</v>
      </c>
      <c r="B3960" s="1" t="str">
        <f t="shared" si="184"/>
        <v>Russia</v>
      </c>
      <c r="C3960" s="5" t="str">
        <f t="shared" si="183"/>
        <v>1983</v>
      </c>
      <c r="D3960" s="1" t="str">
        <f t="shared" si="185"/>
        <v xml:space="preserve">Soyuz U </v>
      </c>
      <c r="E3960" s="1" t="s">
        <v>346</v>
      </c>
      <c r="F3960" s="7" t="str">
        <f>TEXT(DATE(MID(H3960, 13, 4), CHOOSE(MATCH( MID(H3960, 5, 3), {"Jan","Feb","Mar","Apr","May","Jun","Jul","Aug","Sep","Oct","Nov","Dec"}, 0), 1, 2, 3, 4, 5, 6, 7, 8, 9, 10, 11, 12), MID(H3960, 9, 2)), "yyyy-mm-dd")</f>
        <v>1983-08-05</v>
      </c>
      <c r="G3960" s="1" t="s">
        <v>8079</v>
      </c>
      <c r="H3960" s="1" t="s">
        <v>8078</v>
      </c>
    </row>
    <row r="3961" spans="1:8" hidden="1" x14ac:dyDescent="0.3">
      <c r="A3961" s="1" t="s">
        <v>6482</v>
      </c>
      <c r="B3961" s="1" t="str">
        <f t="shared" si="184"/>
        <v>Russia</v>
      </c>
      <c r="C3961" s="5" t="str">
        <f t="shared" si="183"/>
        <v>1983</v>
      </c>
      <c r="D3961" s="1" t="str">
        <f t="shared" si="185"/>
        <v xml:space="preserve">Cosmos-3M </v>
      </c>
      <c r="E3961" s="1" t="s">
        <v>346</v>
      </c>
      <c r="F3961" s="7" t="str">
        <f>TEXT(DATE(MID(H3961, 13, 4), CHOOSE(MATCH( MID(H3961, 5, 3), {"Jan","Feb","Mar","Apr","May","Jun","Jul","Aug","Sep","Oct","Nov","Dec"}, 0), 1, 2, 3, 4, 5, 6, 7, 8, 9, 10, 11, 12), MID(H3961, 9, 2)), "yyyy-mm-dd")</f>
        <v>1983-08-03</v>
      </c>
      <c r="G3961" s="1" t="s">
        <v>8081</v>
      </c>
      <c r="H3961" s="1" t="s">
        <v>8080</v>
      </c>
    </row>
    <row r="3962" spans="1:8" hidden="1" x14ac:dyDescent="0.3">
      <c r="A3962" s="1" t="s">
        <v>4249</v>
      </c>
      <c r="B3962" s="1" t="str">
        <f t="shared" si="184"/>
        <v>USA</v>
      </c>
      <c r="C3962" s="5" t="str">
        <f t="shared" si="183"/>
        <v>1983</v>
      </c>
      <c r="D3962" s="1" t="str">
        <f t="shared" si="185"/>
        <v xml:space="preserve">Titan III(34)B Agena-D </v>
      </c>
      <c r="E3962" s="1" t="s">
        <v>346</v>
      </c>
      <c r="F3962" s="7" t="str">
        <f>TEXT(DATE(MID(H3962, 13, 4), CHOOSE(MATCH( MID(H3962, 5, 3), {"Jan","Feb","Mar","Apr","May","Jun","Jul","Aug","Sep","Oct","Nov","Dec"}, 0), 1, 2, 3, 4, 5, 6, 7, 8, 9, 10, 11, 12), MID(H3962, 9, 2)), "yyyy-mm-dd")</f>
        <v>1983-07-31</v>
      </c>
      <c r="G3962" s="1" t="s">
        <v>8083</v>
      </c>
      <c r="H3962" s="1" t="s">
        <v>8082</v>
      </c>
    </row>
    <row r="3963" spans="1:8" hidden="1" x14ac:dyDescent="0.3">
      <c r="A3963" s="1" t="s">
        <v>3478</v>
      </c>
      <c r="B3963" s="1" t="str">
        <f t="shared" si="184"/>
        <v>USA</v>
      </c>
      <c r="C3963" s="5" t="str">
        <f t="shared" si="183"/>
        <v>1983</v>
      </c>
      <c r="D3963" s="1" t="str">
        <f t="shared" si="185"/>
        <v xml:space="preserve">Delta 3920 </v>
      </c>
      <c r="E3963" s="1" t="s">
        <v>346</v>
      </c>
      <c r="F3963" s="7" t="str">
        <f>TEXT(DATE(MID(H3963, 13, 4), CHOOSE(MATCH( MID(H3963, 5, 3), {"Jan","Feb","Mar","Apr","May","Jun","Jul","Aug","Sep","Oct","Nov","Dec"}, 0), 1, 2, 3, 4, 5, 6, 7, 8, 9, 10, 11, 12), MID(H3963, 9, 2)), "yyyy-mm-dd")</f>
        <v>1983-07-28</v>
      </c>
      <c r="G3963" s="1" t="s">
        <v>8085</v>
      </c>
      <c r="H3963" s="1" t="s">
        <v>8084</v>
      </c>
    </row>
    <row r="3964" spans="1:8" hidden="1" x14ac:dyDescent="0.3">
      <c r="A3964" s="1" t="s">
        <v>3038</v>
      </c>
      <c r="B3964" s="1" t="str">
        <f t="shared" si="184"/>
        <v>Russia</v>
      </c>
      <c r="C3964" s="5" t="str">
        <f t="shared" si="183"/>
        <v>1983</v>
      </c>
      <c r="D3964" s="1" t="str">
        <f t="shared" si="185"/>
        <v xml:space="preserve">Soyuz U </v>
      </c>
      <c r="E3964" s="1" t="s">
        <v>346</v>
      </c>
      <c r="F3964" s="7" t="str">
        <f>TEXT(DATE(MID(H3964, 13, 4), CHOOSE(MATCH( MID(H3964, 5, 3), {"Jan","Feb","Mar","Apr","May","Jun","Jul","Aug","Sep","Oct","Nov","Dec"}, 0), 1, 2, 3, 4, 5, 6, 7, 8, 9, 10, 11, 12), MID(H3964, 9, 2)), "yyyy-mm-dd")</f>
        <v>1983-07-26</v>
      </c>
      <c r="G3964" s="1" t="s">
        <v>8087</v>
      </c>
      <c r="H3964" s="1" t="s">
        <v>8086</v>
      </c>
    </row>
    <row r="3965" spans="1:8" hidden="1" x14ac:dyDescent="0.3">
      <c r="A3965" s="1" t="s">
        <v>130</v>
      </c>
      <c r="B3965" s="1" t="str">
        <f t="shared" si="184"/>
        <v>Kazakhstan</v>
      </c>
      <c r="C3965" s="5" t="str">
        <f t="shared" si="183"/>
        <v>1983</v>
      </c>
      <c r="D3965" s="1" t="str">
        <f t="shared" si="185"/>
        <v xml:space="preserve">Vostok-2M </v>
      </c>
      <c r="E3965" s="1" t="s">
        <v>346</v>
      </c>
      <c r="F3965" s="7" t="str">
        <f>TEXT(DATE(MID(H3965, 13, 4), CHOOSE(MATCH( MID(H3965, 5, 3), {"Jan","Feb","Mar","Apr","May","Jun","Jul","Aug","Sep","Oct","Nov","Dec"}, 0), 1, 2, 3, 4, 5, 6, 7, 8, 9, 10, 11, 12), MID(H3965, 9, 2)), "yyyy-mm-dd")</f>
        <v>1983-07-24</v>
      </c>
      <c r="G3965" s="1" t="s">
        <v>8089</v>
      </c>
      <c r="H3965" s="1" t="s">
        <v>8088</v>
      </c>
    </row>
    <row r="3966" spans="1:8" hidden="1" x14ac:dyDescent="0.3">
      <c r="A3966" s="1" t="s">
        <v>5</v>
      </c>
      <c r="B3966" s="1" t="str">
        <f t="shared" si="184"/>
        <v>Russia</v>
      </c>
      <c r="C3966" s="5" t="str">
        <f t="shared" si="183"/>
        <v>1983</v>
      </c>
      <c r="D3966" s="1" t="str">
        <f t="shared" si="185"/>
        <v xml:space="preserve">Soyuz U </v>
      </c>
      <c r="E3966" s="1" t="s">
        <v>346</v>
      </c>
      <c r="F3966" s="7" t="str">
        <f>TEXT(DATE(MID(H3966, 13, 4), CHOOSE(MATCH( MID(H3966, 5, 3), {"Jan","Feb","Mar","Apr","May","Jun","Jul","Aug","Sep","Oct","Nov","Dec"}, 0), 1, 2, 3, 4, 5, 6, 7, 8, 9, 10, 11, 12), MID(H3966, 9, 2)), "yyyy-mm-dd")</f>
        <v>1983-07-20</v>
      </c>
      <c r="G3966" s="1" t="s">
        <v>8091</v>
      </c>
      <c r="H3966" s="1" t="s">
        <v>8090</v>
      </c>
    </row>
    <row r="3967" spans="1:8" hidden="1" x14ac:dyDescent="0.3">
      <c r="A3967" s="1" t="s">
        <v>1630</v>
      </c>
      <c r="B3967" s="1" t="str">
        <f t="shared" si="184"/>
        <v>Kazakhstan</v>
      </c>
      <c r="C3967" s="5" t="str">
        <f t="shared" si="183"/>
        <v>1983</v>
      </c>
      <c r="D3967" s="1" t="str">
        <f t="shared" si="185"/>
        <v xml:space="preserve">Molniya-M /Block ML </v>
      </c>
      <c r="E3967" s="1" t="s">
        <v>346</v>
      </c>
      <c r="F3967" s="7" t="str">
        <f>TEXT(DATE(MID(H3967, 13, 4), CHOOSE(MATCH( MID(H3967, 5, 3), {"Jan","Feb","Mar","Apr","May","Jun","Jul","Aug","Sep","Oct","Nov","Dec"}, 0), 1, 2, 3, 4, 5, 6, 7, 8, 9, 10, 11, 12), MID(H3967, 9, 2)), "yyyy-mm-dd")</f>
        <v>1983-07-19</v>
      </c>
      <c r="G3967" s="1" t="s">
        <v>8093</v>
      </c>
      <c r="H3967" s="1" t="s">
        <v>8092</v>
      </c>
    </row>
    <row r="3968" spans="1:8" hidden="1" x14ac:dyDescent="0.3">
      <c r="A3968" s="1" t="s">
        <v>5557</v>
      </c>
      <c r="B3968" s="1" t="str">
        <f t="shared" si="184"/>
        <v>USA</v>
      </c>
      <c r="C3968" s="5" t="str">
        <f t="shared" si="183"/>
        <v>1983</v>
      </c>
      <c r="D3968" s="1" t="str">
        <f t="shared" si="185"/>
        <v xml:space="preserve">Atlas-E/F SGS-2 </v>
      </c>
      <c r="E3968" s="1" t="s">
        <v>346</v>
      </c>
      <c r="F3968" s="7" t="str">
        <f>TEXT(DATE(MID(H3968, 13, 4), CHOOSE(MATCH( MID(H3968, 5, 3), {"Jan","Feb","Mar","Apr","May","Jun","Jul","Aug","Sep","Oct","Nov","Dec"}, 0), 1, 2, 3, 4, 5, 6, 7, 8, 9, 10, 11, 12), MID(H3968, 9, 2)), "yyyy-mm-dd")</f>
        <v>1983-07-14</v>
      </c>
      <c r="G3968" s="1" t="s">
        <v>8095</v>
      </c>
      <c r="H3968" s="1" t="s">
        <v>8094</v>
      </c>
    </row>
    <row r="3969" spans="1:8" hidden="1" x14ac:dyDescent="0.3">
      <c r="A3969" s="1" t="s">
        <v>1630</v>
      </c>
      <c r="B3969" s="1" t="str">
        <f t="shared" si="184"/>
        <v>Kazakhstan</v>
      </c>
      <c r="C3969" s="5" t="str">
        <f t="shared" si="183"/>
        <v>1983</v>
      </c>
      <c r="D3969" s="1" t="str">
        <f t="shared" si="185"/>
        <v xml:space="preserve">Soyuz U </v>
      </c>
      <c r="E3969" s="1" t="s">
        <v>346</v>
      </c>
      <c r="F3969" s="7" t="str">
        <f>TEXT(DATE(MID(H3969, 13, 4), CHOOSE(MATCH( MID(H3969, 5, 3), {"Jan","Feb","Mar","Apr","May","Jun","Jul","Aug","Sep","Oct","Nov","Dec"}, 0), 1, 2, 3, 4, 5, 6, 7, 8, 9, 10, 11, 12), MID(H3969, 9, 2)), "yyyy-mm-dd")</f>
        <v>1983-07-13</v>
      </c>
      <c r="G3969" s="1" t="s">
        <v>8097</v>
      </c>
      <c r="H3969" s="1" t="s">
        <v>8096</v>
      </c>
    </row>
    <row r="3970" spans="1:8" hidden="1" x14ac:dyDescent="0.3">
      <c r="A3970" s="1" t="s">
        <v>5</v>
      </c>
      <c r="B3970" s="1" t="str">
        <f t="shared" si="184"/>
        <v>Russia</v>
      </c>
      <c r="C3970" s="5" t="str">
        <f t="shared" ref="C3970:C4033" si="186">TEXT(F3970, "yyyy")</f>
        <v>1983</v>
      </c>
      <c r="D3970" s="1" t="str">
        <f t="shared" si="185"/>
        <v xml:space="preserve">Molniya-M /Block 2BL </v>
      </c>
      <c r="E3970" s="1" t="s">
        <v>346</v>
      </c>
      <c r="F3970" s="7" t="str">
        <f>TEXT(DATE(MID(H3970, 13, 4), CHOOSE(MATCH( MID(H3970, 5, 3), {"Jan","Feb","Mar","Apr","May","Jun","Jul","Aug","Sep","Oct","Nov","Dec"}, 0), 1, 2, 3, 4, 5, 6, 7, 8, 9, 10, 11, 12), MID(H3970, 9, 2)), "yyyy-mm-dd")</f>
        <v>1983-07-08</v>
      </c>
      <c r="G3970" s="1" t="s">
        <v>8099</v>
      </c>
      <c r="H3970" s="1" t="s">
        <v>8098</v>
      </c>
    </row>
    <row r="3971" spans="1:8" hidden="1" x14ac:dyDescent="0.3">
      <c r="A3971" s="1" t="s">
        <v>6482</v>
      </c>
      <c r="B3971" s="1" t="str">
        <f t="shared" ref="B3971:B4034" si="187">TRIM(MID(A3971, FIND("|", SUBSTITUTE(A3971, ",", "|", LEN(A3971) - LEN(SUBSTITUTE(A3971,",", "" )))) + 1, LEN(A3971)))</f>
        <v>Russia</v>
      </c>
      <c r="C3971" s="5" t="str">
        <f t="shared" si="186"/>
        <v>1983</v>
      </c>
      <c r="D3971" s="1" t="str">
        <f t="shared" ref="D3971:D4034" si="188">LEFT(G3971, FIND("|", G3971) - 1)</f>
        <v xml:space="preserve">Cosmos-3M </v>
      </c>
      <c r="E3971" s="1" t="s">
        <v>346</v>
      </c>
      <c r="F3971" s="7" t="str">
        <f>TEXT(DATE(MID(H3971, 13, 4), CHOOSE(MATCH( MID(H3971, 5, 3), {"Jan","Feb","Mar","Apr","May","Jun","Jul","Aug","Sep","Oct","Nov","Dec"}, 0), 1, 2, 3, 4, 5, 6, 7, 8, 9, 10, 11, 12), MID(H3971, 9, 2)), "yyyy-mm-dd")</f>
        <v>1983-07-06</v>
      </c>
      <c r="G3971" s="1" t="s">
        <v>8101</v>
      </c>
      <c r="H3971" s="1" t="s">
        <v>8100</v>
      </c>
    </row>
    <row r="3972" spans="1:8" hidden="1" x14ac:dyDescent="0.3">
      <c r="A3972" s="1" t="s">
        <v>6615</v>
      </c>
      <c r="B3972" s="1" t="str">
        <f t="shared" si="187"/>
        <v>Russia</v>
      </c>
      <c r="C3972" s="5" t="str">
        <f t="shared" si="186"/>
        <v>1983</v>
      </c>
      <c r="D3972" s="1" t="str">
        <f t="shared" si="188"/>
        <v xml:space="preserve">Soyuz U </v>
      </c>
      <c r="E3972" s="1" t="s">
        <v>346</v>
      </c>
      <c r="F3972" s="7" t="str">
        <f>TEXT(DATE(MID(H3972, 13, 4), CHOOSE(MATCH( MID(H3972, 5, 3), {"Jan","Feb","Mar","Apr","May","Jun","Jul","Aug","Sep","Oct","Nov","Dec"}, 0), 1, 2, 3, 4, 5, 6, 7, 8, 9, 10, 11, 12), MID(H3972, 9, 2)), "yyyy-mm-dd")</f>
        <v>1983-07-05</v>
      </c>
      <c r="G3972" s="1" t="s">
        <v>8103</v>
      </c>
      <c r="H3972" s="1" t="s">
        <v>8102</v>
      </c>
    </row>
    <row r="3973" spans="1:8" hidden="1" x14ac:dyDescent="0.3">
      <c r="A3973" s="1" t="s">
        <v>130</v>
      </c>
      <c r="B3973" s="1" t="str">
        <f t="shared" si="187"/>
        <v>Kazakhstan</v>
      </c>
      <c r="C3973" s="5" t="str">
        <f t="shared" si="186"/>
        <v>1983</v>
      </c>
      <c r="D3973" s="1" t="str">
        <f t="shared" si="188"/>
        <v xml:space="preserve">Molniya-M /Block SO-L </v>
      </c>
      <c r="E3973" s="1" t="s">
        <v>346</v>
      </c>
      <c r="F3973" s="7" t="str">
        <f>TEXT(DATE(MID(H3973, 13, 4), CHOOSE(MATCH( MID(H3973, 5, 3), {"Jan","Feb","Mar","Apr","May","Jun","Jul","Aug","Sep","Oct","Nov","Dec"}, 0), 1, 2, 3, 4, 5, 6, 7, 8, 9, 10, 11, 12), MID(H3973, 9, 2)), "yyyy-mm-dd")</f>
        <v>1983-07-01</v>
      </c>
      <c r="G3973" s="1" t="s">
        <v>8105</v>
      </c>
      <c r="H3973" s="1" t="s">
        <v>8104</v>
      </c>
    </row>
    <row r="3974" spans="1:8" hidden="1" x14ac:dyDescent="0.3">
      <c r="A3974" s="1" t="s">
        <v>529</v>
      </c>
      <c r="B3974" s="1" t="str">
        <f t="shared" si="187"/>
        <v>Kazakhstan</v>
      </c>
      <c r="C3974" s="5" t="str">
        <f t="shared" si="186"/>
        <v>1983</v>
      </c>
      <c r="D3974" s="1" t="str">
        <f t="shared" si="188"/>
        <v xml:space="preserve">Proton-K/Block-DM </v>
      </c>
      <c r="E3974" s="1" t="s">
        <v>346</v>
      </c>
      <c r="F3974" s="7" t="str">
        <f>TEXT(DATE(MID(H3974, 13, 4), CHOOSE(MATCH( MID(H3974, 5, 3), {"Jan","Feb","Mar","Apr","May","Jun","Jul","Aug","Sep","Oct","Nov","Dec"}, 0), 1, 2, 3, 4, 5, 6, 7, 8, 9, 10, 11, 12), MID(H3974, 9, 2)), "yyyy-mm-dd")</f>
        <v>1983-06-30</v>
      </c>
      <c r="G3974" s="1" t="s">
        <v>8107</v>
      </c>
      <c r="H3974" s="1" t="s">
        <v>8106</v>
      </c>
    </row>
    <row r="3975" spans="1:8" hidden="1" x14ac:dyDescent="0.3">
      <c r="A3975" s="1" t="s">
        <v>3160</v>
      </c>
      <c r="B3975" s="1" t="str">
        <f t="shared" si="187"/>
        <v>USA</v>
      </c>
      <c r="C3975" s="5" t="str">
        <f t="shared" si="186"/>
        <v>1983</v>
      </c>
      <c r="D3975" s="1" t="str">
        <f t="shared" si="188"/>
        <v xml:space="preserve">Delta 3920 </v>
      </c>
      <c r="E3975" s="1" t="s">
        <v>346</v>
      </c>
      <c r="F3975" s="7" t="str">
        <f>TEXT(DATE(MID(H3975, 13, 4), CHOOSE(MATCH( MID(H3975, 5, 3), {"Jan","Feb","Mar","Apr","May","Jun","Jul","Aug","Sep","Oct","Nov","Dec"}, 0), 1, 2, 3, 4, 5, 6, 7, 8, 9, 10, 11, 12), MID(H3975, 9, 2)), "yyyy-mm-dd")</f>
        <v>1983-06-28</v>
      </c>
      <c r="G3975" s="1" t="s">
        <v>8109</v>
      </c>
      <c r="H3975" s="1" t="s">
        <v>8108</v>
      </c>
    </row>
    <row r="3976" spans="1:8" hidden="1" x14ac:dyDescent="0.3">
      <c r="A3976" s="1" t="s">
        <v>6615</v>
      </c>
      <c r="B3976" s="1" t="str">
        <f t="shared" si="187"/>
        <v>Russia</v>
      </c>
      <c r="C3976" s="5" t="str">
        <f t="shared" si="186"/>
        <v>1983</v>
      </c>
      <c r="D3976" s="1" t="str">
        <f t="shared" si="188"/>
        <v xml:space="preserve">Soyuz U </v>
      </c>
      <c r="E3976" s="1" t="s">
        <v>346</v>
      </c>
      <c r="F3976" s="7" t="str">
        <f>TEXT(DATE(MID(H3976, 13, 4), CHOOSE(MATCH( MID(H3976, 5, 3), {"Jan","Feb","Mar","Apr","May","Jun","Jul","Aug","Sep","Oct","Nov","Dec"}, 0), 1, 2, 3, 4, 5, 6, 7, 8, 9, 10, 11, 12), MID(H3976, 9, 2)), "yyyy-mm-dd")</f>
        <v>1983-06-28</v>
      </c>
      <c r="G3976" s="1" t="s">
        <v>8111</v>
      </c>
      <c r="H3976" s="1" t="s">
        <v>8110</v>
      </c>
    </row>
    <row r="3977" spans="1:8" hidden="1" x14ac:dyDescent="0.3">
      <c r="A3977" s="1" t="s">
        <v>5723</v>
      </c>
      <c r="B3977" s="1" t="str">
        <f t="shared" si="187"/>
        <v>USA</v>
      </c>
      <c r="C3977" s="5" t="str">
        <f t="shared" si="186"/>
        <v>1983</v>
      </c>
      <c r="D3977" s="1" t="str">
        <f t="shared" si="188"/>
        <v xml:space="preserve">Scout G1 </v>
      </c>
      <c r="E3977" s="1" t="s">
        <v>346</v>
      </c>
      <c r="F3977" s="7" t="str">
        <f>TEXT(DATE(MID(H3977, 13, 4), CHOOSE(MATCH( MID(H3977, 5, 3), {"Jan","Feb","Mar","Apr","May","Jun","Jul","Aug","Sep","Oct","Nov","Dec"}, 0), 1, 2, 3, 4, 5, 6, 7, 8, 9, 10, 11, 12), MID(H3977, 9, 2)), "yyyy-mm-dd")</f>
        <v>1983-06-27</v>
      </c>
      <c r="G3977" s="1" t="s">
        <v>8113</v>
      </c>
      <c r="H3977" s="1" t="s">
        <v>8112</v>
      </c>
    </row>
    <row r="3978" spans="1:8" hidden="1" x14ac:dyDescent="0.3">
      <c r="A3978" s="1" t="s">
        <v>1630</v>
      </c>
      <c r="B3978" s="1" t="str">
        <f t="shared" si="187"/>
        <v>Kazakhstan</v>
      </c>
      <c r="C3978" s="5" t="str">
        <f t="shared" si="186"/>
        <v>1983</v>
      </c>
      <c r="D3978" s="1" t="str">
        <f t="shared" si="188"/>
        <v xml:space="preserve">Soyuz U </v>
      </c>
      <c r="E3978" s="1" t="s">
        <v>346</v>
      </c>
      <c r="F3978" s="7" t="str">
        <f>TEXT(DATE(MID(H3978, 13, 4), CHOOSE(MATCH( MID(H3978, 5, 3), {"Jan","Feb","Mar","Apr","May","Jun","Jul","Aug","Sep","Oct","Nov","Dec"}, 0), 1, 2, 3, 4, 5, 6, 7, 8, 9, 10, 11, 12), MID(H3978, 9, 2)), "yyyy-mm-dd")</f>
        <v>1983-06-27</v>
      </c>
      <c r="G3978" s="1" t="s">
        <v>8115</v>
      </c>
      <c r="H3978" s="1" t="s">
        <v>8114</v>
      </c>
    </row>
    <row r="3979" spans="1:8" hidden="1" x14ac:dyDescent="0.3">
      <c r="A3979" s="1" t="s">
        <v>3566</v>
      </c>
      <c r="B3979" s="1" t="str">
        <f t="shared" si="187"/>
        <v>Russia</v>
      </c>
      <c r="C3979" s="5" t="str">
        <f t="shared" si="186"/>
        <v>1983</v>
      </c>
      <c r="D3979" s="1" t="str">
        <f t="shared" si="188"/>
        <v xml:space="preserve">Tsyklon-3 </v>
      </c>
      <c r="E3979" s="1" t="s">
        <v>346</v>
      </c>
      <c r="F3979" s="7" t="str">
        <f>TEXT(DATE(MID(H3979, 13, 4), CHOOSE(MATCH( MID(H3979, 5, 3), {"Jan","Feb","Mar","Apr","May","Jun","Jul","Aug","Sep","Oct","Nov","Dec"}, 0), 1, 2, 3, 4, 5, 6, 7, 8, 9, 10, 11, 12), MID(H3979, 9, 2)), "yyyy-mm-dd")</f>
        <v>1983-06-22</v>
      </c>
      <c r="G3979" s="1" t="s">
        <v>8117</v>
      </c>
      <c r="H3979" s="1" t="s">
        <v>8116</v>
      </c>
    </row>
    <row r="3980" spans="1:8" hidden="1" x14ac:dyDescent="0.3">
      <c r="A3980" s="1" t="s">
        <v>27</v>
      </c>
      <c r="B3980" s="1" t="str">
        <f t="shared" si="187"/>
        <v>USA</v>
      </c>
      <c r="C3980" s="5" t="str">
        <f t="shared" si="186"/>
        <v>1983</v>
      </c>
      <c r="D3980" s="1" t="str">
        <f t="shared" si="188"/>
        <v xml:space="preserve">Titan 34D </v>
      </c>
      <c r="E3980" s="1" t="s">
        <v>346</v>
      </c>
      <c r="F3980" s="7" t="str">
        <f>TEXT(DATE(MID(H3980, 13, 4), CHOOSE(MATCH( MID(H3980, 5, 3), {"Jan","Feb","Mar","Apr","May","Jun","Jul","Aug","Sep","Oct","Nov","Dec"}, 0), 1, 2, 3, 4, 5, 6, 7, 8, 9, 10, 11, 12), MID(H3980, 9, 2)), "yyyy-mm-dd")</f>
        <v>1983-06-20</v>
      </c>
      <c r="G3980" s="1" t="s">
        <v>8119</v>
      </c>
      <c r="H3980" s="1" t="s">
        <v>8118</v>
      </c>
    </row>
    <row r="3981" spans="1:8" hidden="1" x14ac:dyDescent="0.3">
      <c r="A3981" s="1" t="s">
        <v>30</v>
      </c>
      <c r="B3981" s="1" t="str">
        <f t="shared" si="187"/>
        <v>USA</v>
      </c>
      <c r="C3981" s="5" t="str">
        <f t="shared" si="186"/>
        <v>1983</v>
      </c>
      <c r="D3981" s="1" t="str">
        <f t="shared" si="188"/>
        <v xml:space="preserve">Space Shuttle Challenger </v>
      </c>
      <c r="E3981" s="1" t="s">
        <v>346</v>
      </c>
      <c r="F3981" s="7" t="str">
        <f>TEXT(DATE(MID(H3981, 13, 4), CHOOSE(MATCH( MID(H3981, 5, 3), {"Jan","Feb","Mar","Apr","May","Jun","Jul","Aug","Sep","Oct","Nov","Dec"}, 0), 1, 2, 3, 4, 5, 6, 7, 8, 9, 10, 11, 12), MID(H3981, 9, 2)), "yyyy-mm-dd")</f>
        <v>1983-06-18</v>
      </c>
      <c r="G3981" s="1" t="s">
        <v>8121</v>
      </c>
      <c r="H3981" s="1" t="s">
        <v>8120</v>
      </c>
    </row>
    <row r="3982" spans="1:8" hidden="1" x14ac:dyDescent="0.3">
      <c r="A3982" s="1" t="s">
        <v>6657</v>
      </c>
      <c r="B3982" s="1" t="str">
        <f t="shared" si="187"/>
        <v>France</v>
      </c>
      <c r="C3982" s="5" t="str">
        <f t="shared" si="186"/>
        <v>1983</v>
      </c>
      <c r="D3982" s="1" t="str">
        <f t="shared" si="188"/>
        <v xml:space="preserve">Ariane 1 </v>
      </c>
      <c r="E3982" s="1" t="s">
        <v>346</v>
      </c>
      <c r="F3982" s="7" t="str">
        <f>TEXT(DATE(MID(H3982, 13, 4), CHOOSE(MATCH( MID(H3982, 5, 3), {"Jan","Feb","Mar","Apr","May","Jun","Jul","Aug","Sep","Oct","Nov","Dec"}, 0), 1, 2, 3, 4, 5, 6, 7, 8, 9, 10, 11, 12), MID(H3982, 9, 2)), "yyyy-mm-dd")</f>
        <v>1983-06-16</v>
      </c>
      <c r="G3982" s="1" t="s">
        <v>8123</v>
      </c>
      <c r="H3982" s="1" t="s">
        <v>8122</v>
      </c>
    </row>
    <row r="3983" spans="1:8" hidden="1" x14ac:dyDescent="0.3">
      <c r="A3983" s="1" t="s">
        <v>5</v>
      </c>
      <c r="B3983" s="1" t="str">
        <f t="shared" si="187"/>
        <v>Russia</v>
      </c>
      <c r="C3983" s="5" t="str">
        <f t="shared" si="186"/>
        <v>1983</v>
      </c>
      <c r="D3983" s="1" t="str">
        <f t="shared" si="188"/>
        <v xml:space="preserve">Soyuz U </v>
      </c>
      <c r="E3983" s="1" t="s">
        <v>346</v>
      </c>
      <c r="F3983" s="7" t="str">
        <f>TEXT(DATE(MID(H3983, 13, 4), CHOOSE(MATCH( MID(H3983, 5, 3), {"Jan","Feb","Mar","Apr","May","Jun","Jul","Aug","Sep","Oct","Nov","Dec"}, 0), 1, 2, 3, 4, 5, 6, 7, 8, 9, 10, 11, 12), MID(H3983, 9, 2)), "yyyy-mm-dd")</f>
        <v>1983-06-14</v>
      </c>
      <c r="G3983" s="1" t="s">
        <v>8125</v>
      </c>
      <c r="H3983" s="1" t="s">
        <v>8124</v>
      </c>
    </row>
    <row r="3984" spans="1:8" hidden="1" x14ac:dyDescent="0.3">
      <c r="A3984" s="1" t="s">
        <v>671</v>
      </c>
      <c r="B3984" s="1" t="str">
        <f t="shared" si="187"/>
        <v>USA</v>
      </c>
      <c r="C3984" s="5" t="str">
        <f t="shared" si="186"/>
        <v>1983</v>
      </c>
      <c r="D3984" s="1" t="str">
        <f t="shared" si="188"/>
        <v xml:space="preserve">Atlas-H MSD </v>
      </c>
      <c r="E3984" s="1" t="s">
        <v>346</v>
      </c>
      <c r="F3984" s="7" t="str">
        <f>TEXT(DATE(MID(H3984, 13, 4), CHOOSE(MATCH( MID(H3984, 5, 3), {"Jan","Feb","Mar","Apr","May","Jun","Jul","Aug","Sep","Oct","Nov","Dec"}, 0), 1, 2, 3, 4, 5, 6, 7, 8, 9, 10, 11, 12), MID(H3984, 9, 2)), "yyyy-mm-dd")</f>
        <v>1983-06-09</v>
      </c>
      <c r="G3984" s="1" t="s">
        <v>8127</v>
      </c>
      <c r="H3984" s="1" t="s">
        <v>8126</v>
      </c>
    </row>
    <row r="3985" spans="1:8" hidden="1" x14ac:dyDescent="0.3">
      <c r="A3985" s="1" t="s">
        <v>6615</v>
      </c>
      <c r="B3985" s="1" t="str">
        <f t="shared" si="187"/>
        <v>Russia</v>
      </c>
      <c r="C3985" s="5" t="str">
        <f t="shared" si="186"/>
        <v>1983</v>
      </c>
      <c r="D3985" s="1" t="str">
        <f t="shared" si="188"/>
        <v xml:space="preserve">Soyuz U </v>
      </c>
      <c r="E3985" s="1" t="s">
        <v>346</v>
      </c>
      <c r="F3985" s="7" t="str">
        <f>TEXT(DATE(MID(H3985, 13, 4), CHOOSE(MATCH( MID(H3985, 5, 3), {"Jan","Feb","Mar","Apr","May","Jun","Jul","Aug","Sep","Oct","Nov","Dec"}, 0), 1, 2, 3, 4, 5, 6, 7, 8, 9, 10, 11, 12), MID(H3985, 9, 2)), "yyyy-mm-dd")</f>
        <v>1983-06-07</v>
      </c>
      <c r="G3985" s="1" t="s">
        <v>8129</v>
      </c>
      <c r="H3985" s="1" t="s">
        <v>8128</v>
      </c>
    </row>
    <row r="3986" spans="1:8" hidden="1" x14ac:dyDescent="0.3">
      <c r="A3986" s="1" t="s">
        <v>6272</v>
      </c>
      <c r="B3986" s="1" t="str">
        <f t="shared" si="187"/>
        <v>Kazakhstan</v>
      </c>
      <c r="C3986" s="5" t="str">
        <f t="shared" si="186"/>
        <v>1983</v>
      </c>
      <c r="D3986" s="1" t="str">
        <f t="shared" si="188"/>
        <v xml:space="preserve">Proton-K/Block-DM </v>
      </c>
      <c r="E3986" s="1" t="s">
        <v>346</v>
      </c>
      <c r="F3986" s="7" t="str">
        <f>TEXT(DATE(MID(H3986, 13, 4), CHOOSE(MATCH( MID(H3986, 5, 3), {"Jan","Feb","Mar","Apr","May","Jun","Jul","Aug","Sep","Oct","Nov","Dec"}, 0), 1, 2, 3, 4, 5, 6, 7, 8, 9, 10, 11, 12), MID(H3986, 9, 2)), "yyyy-mm-dd")</f>
        <v>1983-06-07</v>
      </c>
      <c r="G3986" s="1" t="s">
        <v>8131</v>
      </c>
      <c r="H3986" s="1" t="s">
        <v>8130</v>
      </c>
    </row>
    <row r="3987" spans="1:8" hidden="1" x14ac:dyDescent="0.3">
      <c r="A3987" s="1" t="s">
        <v>529</v>
      </c>
      <c r="B3987" s="1" t="str">
        <f t="shared" si="187"/>
        <v>Kazakhstan</v>
      </c>
      <c r="C3987" s="5" t="str">
        <f t="shared" si="186"/>
        <v>1983</v>
      </c>
      <c r="D3987" s="1" t="str">
        <f t="shared" si="188"/>
        <v xml:space="preserve">Proton-K/Block D-1 </v>
      </c>
      <c r="E3987" s="1" t="s">
        <v>346</v>
      </c>
      <c r="F3987" s="7" t="str">
        <f>TEXT(DATE(MID(H3987, 13, 4), CHOOSE(MATCH( MID(H3987, 5, 3), {"Jan","Feb","Mar","Apr","May","Jun","Jul","Aug","Sep","Oct","Nov","Dec"}, 0), 1, 2, 3, 4, 5, 6, 7, 8, 9, 10, 11, 12), MID(H3987, 9, 2)), "yyyy-mm-dd")</f>
        <v>1983-06-02</v>
      </c>
      <c r="G3987" s="1" t="s">
        <v>8133</v>
      </c>
      <c r="H3987" s="1" t="s">
        <v>8132</v>
      </c>
    </row>
    <row r="3988" spans="1:8" hidden="1" x14ac:dyDescent="0.3">
      <c r="A3988" s="1" t="s">
        <v>5</v>
      </c>
      <c r="B3988" s="1" t="str">
        <f t="shared" si="187"/>
        <v>Russia</v>
      </c>
      <c r="C3988" s="5" t="str">
        <f t="shared" si="186"/>
        <v>1983</v>
      </c>
      <c r="D3988" s="1" t="str">
        <f t="shared" si="188"/>
        <v xml:space="preserve">Soyuz U </v>
      </c>
      <c r="E3988" s="1" t="s">
        <v>346</v>
      </c>
      <c r="F3988" s="7" t="str">
        <f>TEXT(DATE(MID(H3988, 13, 4), CHOOSE(MATCH( MID(H3988, 5, 3), {"Jan","Feb","Mar","Apr","May","Jun","Jul","Aug","Sep","Oct","Nov","Dec"}, 0), 1, 2, 3, 4, 5, 6, 7, 8, 9, 10, 11, 12), MID(H3988, 9, 2)), "yyyy-mm-dd")</f>
        <v>1983-05-31</v>
      </c>
      <c r="G3988" s="1" t="s">
        <v>8135</v>
      </c>
      <c r="H3988" s="1" t="s">
        <v>8134</v>
      </c>
    </row>
    <row r="3989" spans="1:8" hidden="1" x14ac:dyDescent="0.3">
      <c r="A3989" s="1" t="s">
        <v>114</v>
      </c>
      <c r="B3989" s="1" t="str">
        <f t="shared" si="187"/>
        <v>USA</v>
      </c>
      <c r="C3989" s="5" t="str">
        <f t="shared" si="186"/>
        <v>1983</v>
      </c>
      <c r="D3989" s="1" t="str">
        <f t="shared" si="188"/>
        <v xml:space="preserve">Delta 3914 </v>
      </c>
      <c r="E3989" s="1" t="s">
        <v>346</v>
      </c>
      <c r="F3989" s="7" t="str">
        <f>TEXT(DATE(MID(H3989, 13, 4), CHOOSE(MATCH( MID(H3989, 5, 3), {"Jan","Feb","Mar","Apr","May","Jun","Jul","Aug","Sep","Oct","Nov","Dec"}, 0), 1, 2, 3, 4, 5, 6, 7, 8, 9, 10, 11, 12), MID(H3989, 9, 2)), "yyyy-mm-dd")</f>
        <v>1983-05-26</v>
      </c>
      <c r="G3989" s="1" t="s">
        <v>8137</v>
      </c>
      <c r="H3989" s="1" t="s">
        <v>8136</v>
      </c>
    </row>
    <row r="3990" spans="1:8" hidden="1" x14ac:dyDescent="0.3">
      <c r="A3990" s="1" t="s">
        <v>130</v>
      </c>
      <c r="B3990" s="1" t="str">
        <f t="shared" si="187"/>
        <v>Kazakhstan</v>
      </c>
      <c r="C3990" s="5" t="str">
        <f t="shared" si="186"/>
        <v>1983</v>
      </c>
      <c r="D3990" s="1" t="str">
        <f t="shared" si="188"/>
        <v xml:space="preserve">Soyuz U </v>
      </c>
      <c r="E3990" s="1" t="s">
        <v>346</v>
      </c>
      <c r="F3990" s="7" t="str">
        <f>TEXT(DATE(MID(H3990, 13, 4), CHOOSE(MATCH( MID(H3990, 5, 3), {"Jan","Feb","Mar","Apr","May","Jun","Jul","Aug","Sep","Oct","Nov","Dec"}, 0), 1, 2, 3, 4, 5, 6, 7, 8, 9, 10, 11, 12), MID(H3990, 9, 2)), "yyyy-mm-dd")</f>
        <v>1983-05-26</v>
      </c>
      <c r="G3990" s="1" t="s">
        <v>8139</v>
      </c>
      <c r="H3990" s="1" t="s">
        <v>8138</v>
      </c>
    </row>
    <row r="3991" spans="1:8" hidden="1" x14ac:dyDescent="0.3">
      <c r="A3991" s="1" t="s">
        <v>4882</v>
      </c>
      <c r="B3991" s="1" t="str">
        <f t="shared" si="187"/>
        <v>Russia</v>
      </c>
      <c r="C3991" s="5" t="str">
        <f t="shared" si="186"/>
        <v>1983</v>
      </c>
      <c r="D3991" s="1" t="str">
        <f t="shared" si="188"/>
        <v xml:space="preserve">Cosmos-3M </v>
      </c>
      <c r="E3991" s="1" t="s">
        <v>346</v>
      </c>
      <c r="F3991" s="7" t="str">
        <f>TEXT(DATE(MID(H3991, 13, 4), CHOOSE(MATCH( MID(H3991, 5, 3), {"Jan","Feb","Mar","Apr","May","Jun","Jul","Aug","Sep","Oct","Nov","Dec"}, 0), 1, 2, 3, 4, 5, 6, 7, 8, 9, 10, 11, 12), MID(H3991, 9, 2)), "yyyy-mm-dd")</f>
        <v>1983-05-26</v>
      </c>
      <c r="G3991" s="1" t="s">
        <v>8141</v>
      </c>
      <c r="H3991" s="1" t="s">
        <v>8140</v>
      </c>
    </row>
    <row r="3992" spans="1:8" hidden="1" x14ac:dyDescent="0.3">
      <c r="A3992" s="1" t="s">
        <v>3373</v>
      </c>
      <c r="B3992" s="1" t="str">
        <f t="shared" si="187"/>
        <v>Russia</v>
      </c>
      <c r="C3992" s="5" t="str">
        <f t="shared" si="186"/>
        <v>1983</v>
      </c>
      <c r="D3992" s="1" t="str">
        <f t="shared" si="188"/>
        <v xml:space="preserve">Cosmos-3M </v>
      </c>
      <c r="E3992" s="1" t="s">
        <v>346</v>
      </c>
      <c r="F3992" s="7" t="str">
        <f>TEXT(DATE(MID(H3992, 13, 4), CHOOSE(MATCH( MID(H3992, 5, 3), {"Jan","Feb","Mar","Apr","May","Jun","Jul","Aug","Sep","Oct","Nov","Dec"}, 0), 1, 2, 3, 4, 5, 6, 7, 8, 9, 10, 11, 12), MID(H3992, 9, 2)), "yyyy-mm-dd")</f>
        <v>1983-05-24</v>
      </c>
      <c r="G3992" s="1" t="s">
        <v>8143</v>
      </c>
      <c r="H3992" s="1" t="s">
        <v>8142</v>
      </c>
    </row>
    <row r="3993" spans="1:8" hidden="1" x14ac:dyDescent="0.3">
      <c r="A3993" s="1" t="s">
        <v>4149</v>
      </c>
      <c r="B3993" s="1" t="str">
        <f t="shared" si="187"/>
        <v>USA</v>
      </c>
      <c r="C3993" s="5" t="str">
        <f t="shared" si="186"/>
        <v>1983</v>
      </c>
      <c r="D3993" s="1" t="str">
        <f t="shared" si="188"/>
        <v xml:space="preserve">Atlas-SLV3D Centaur-D1AR </v>
      </c>
      <c r="E3993" s="1" t="s">
        <v>346</v>
      </c>
      <c r="F3993" s="7" t="str">
        <f>TEXT(DATE(MID(H3993, 13, 4), CHOOSE(MATCH( MID(H3993, 5, 3), {"Jan","Feb","Mar","Apr","May","Jun","Jul","Aug","Sep","Oct","Nov","Dec"}, 0), 1, 2, 3, 4, 5, 6, 7, 8, 9, 10, 11, 12), MID(H3993, 9, 2)), "yyyy-mm-dd")</f>
        <v>1983-05-19</v>
      </c>
      <c r="G3993" s="1" t="s">
        <v>8145</v>
      </c>
      <c r="H3993" s="1" t="s">
        <v>8144</v>
      </c>
    </row>
    <row r="3994" spans="1:8" hidden="1" x14ac:dyDescent="0.3">
      <c r="A3994" s="1" t="s">
        <v>3373</v>
      </c>
      <c r="B3994" s="1" t="str">
        <f t="shared" si="187"/>
        <v>Russia</v>
      </c>
      <c r="C3994" s="5" t="str">
        <f t="shared" si="186"/>
        <v>1983</v>
      </c>
      <c r="D3994" s="1" t="str">
        <f t="shared" si="188"/>
        <v xml:space="preserve">Cosmos-3M </v>
      </c>
      <c r="E3994" s="1" t="s">
        <v>346</v>
      </c>
      <c r="F3994" s="7" t="str">
        <f>TEXT(DATE(MID(H3994, 13, 4), CHOOSE(MATCH( MID(H3994, 5, 3), {"Jan","Feb","Mar","Apr","May","Jun","Jul","Aug","Sep","Oct","Nov","Dec"}, 0), 1, 2, 3, 4, 5, 6, 7, 8, 9, 10, 11, 12), MID(H3994, 9, 2)), "yyyy-mm-dd")</f>
        <v>1983-05-19</v>
      </c>
      <c r="G3994" s="1" t="s">
        <v>8147</v>
      </c>
      <c r="H3994" s="1" t="s">
        <v>8146</v>
      </c>
    </row>
    <row r="3995" spans="1:8" hidden="1" x14ac:dyDescent="0.3">
      <c r="A3995" s="1" t="s">
        <v>6615</v>
      </c>
      <c r="B3995" s="1" t="str">
        <f t="shared" si="187"/>
        <v>Russia</v>
      </c>
      <c r="C3995" s="5" t="str">
        <f t="shared" si="186"/>
        <v>1983</v>
      </c>
      <c r="D3995" s="1" t="str">
        <f t="shared" si="188"/>
        <v xml:space="preserve">Soyuz U </v>
      </c>
      <c r="E3995" s="1" t="s">
        <v>346</v>
      </c>
      <c r="F3995" s="7" t="str">
        <f>TEXT(DATE(MID(H3995, 13, 4), CHOOSE(MATCH( MID(H3995, 5, 3), {"Jan","Feb","Mar","Apr","May","Jun","Jul","Aug","Sep","Oct","Nov","Dec"}, 0), 1, 2, 3, 4, 5, 6, 7, 8, 9, 10, 11, 12), MID(H3995, 9, 2)), "yyyy-mm-dd")</f>
        <v>1983-05-17</v>
      </c>
      <c r="G3995" s="1" t="s">
        <v>8149</v>
      </c>
      <c r="H3995" s="1" t="s">
        <v>8148</v>
      </c>
    </row>
    <row r="3996" spans="1:8" hidden="1" x14ac:dyDescent="0.3">
      <c r="A3996" s="1" t="s">
        <v>6795</v>
      </c>
      <c r="B3996" s="1" t="str">
        <f t="shared" si="187"/>
        <v>Kazakhstan</v>
      </c>
      <c r="C3996" s="5" t="str">
        <f t="shared" si="186"/>
        <v>1983</v>
      </c>
      <c r="D3996" s="1" t="str">
        <f t="shared" si="188"/>
        <v xml:space="preserve">Tsyklon-2 </v>
      </c>
      <c r="E3996" s="1" t="s">
        <v>346</v>
      </c>
      <c r="F3996" s="7" t="str">
        <f>TEXT(DATE(MID(H3996, 13, 4), CHOOSE(MATCH( MID(H3996, 5, 3), {"Jan","Feb","Mar","Apr","May","Jun","Jul","Aug","Sep","Oct","Nov","Dec"}, 0), 1, 2, 3, 4, 5, 6, 7, 8, 9, 10, 11, 12), MID(H3996, 9, 2)), "yyyy-mm-dd")</f>
        <v>1983-05-07</v>
      </c>
      <c r="G3996" s="1" t="s">
        <v>8151</v>
      </c>
      <c r="H3996" s="1" t="s">
        <v>8150</v>
      </c>
    </row>
    <row r="3997" spans="1:8" hidden="1" x14ac:dyDescent="0.3">
      <c r="A3997" s="1" t="s">
        <v>130</v>
      </c>
      <c r="B3997" s="1" t="str">
        <f t="shared" si="187"/>
        <v>Kazakhstan</v>
      </c>
      <c r="C3997" s="5" t="str">
        <f t="shared" si="186"/>
        <v>1983</v>
      </c>
      <c r="D3997" s="1" t="str">
        <f t="shared" si="188"/>
        <v xml:space="preserve">Soyuz U </v>
      </c>
      <c r="E3997" s="1" t="s">
        <v>346</v>
      </c>
      <c r="F3997" s="7" t="str">
        <f>TEXT(DATE(MID(H3997, 13, 4), CHOOSE(MATCH( MID(H3997, 5, 3), {"Jan","Feb","Mar","Apr","May","Jun","Jul","Aug","Sep","Oct","Nov","Dec"}, 0), 1, 2, 3, 4, 5, 6, 7, 8, 9, 10, 11, 12), MID(H3997, 9, 2)), "yyyy-mm-dd")</f>
        <v>1983-05-06</v>
      </c>
      <c r="G3997" s="1" t="s">
        <v>8153</v>
      </c>
      <c r="H3997" s="1" t="s">
        <v>8152</v>
      </c>
    </row>
    <row r="3998" spans="1:8" hidden="1" x14ac:dyDescent="0.3">
      <c r="A3998" s="1" t="s">
        <v>3373</v>
      </c>
      <c r="B3998" s="1" t="str">
        <f t="shared" si="187"/>
        <v>Russia</v>
      </c>
      <c r="C3998" s="5" t="str">
        <f t="shared" si="186"/>
        <v>1983</v>
      </c>
      <c r="D3998" s="1" t="str">
        <f t="shared" si="188"/>
        <v xml:space="preserve">Cosmos-3M </v>
      </c>
      <c r="E3998" s="1" t="s">
        <v>346</v>
      </c>
      <c r="F3998" s="7" t="str">
        <f>TEXT(DATE(MID(H3998, 13, 4), CHOOSE(MATCH( MID(H3998, 5, 3), {"Jan","Feb","Mar","Apr","May","Jun","Jul","Aug","Sep","Oct","Nov","Dec"}, 0), 1, 2, 3, 4, 5, 6, 7, 8, 9, 10, 11, 12), MID(H3998, 9, 2)), "yyyy-mm-dd")</f>
        <v>1983-05-06</v>
      </c>
      <c r="G3998" s="1" t="s">
        <v>8155</v>
      </c>
      <c r="H3998" s="1" t="s">
        <v>8154</v>
      </c>
    </row>
    <row r="3999" spans="1:8" hidden="1" x14ac:dyDescent="0.3">
      <c r="A3999" s="1" t="s">
        <v>6899</v>
      </c>
      <c r="B3999" s="1" t="str">
        <f t="shared" si="187"/>
        <v>Russia</v>
      </c>
      <c r="C3999" s="5" t="str">
        <f t="shared" si="186"/>
        <v>1983</v>
      </c>
      <c r="D3999" s="1" t="str">
        <f t="shared" si="188"/>
        <v xml:space="preserve">K65M-RB5 </v>
      </c>
      <c r="E3999" s="1" t="s">
        <v>346</v>
      </c>
      <c r="F3999" s="7" t="str">
        <f>TEXT(DATE(MID(H3999, 13, 4), CHOOSE(MATCH( MID(H3999, 5, 3), {"Jan","Feb","Mar","Apr","May","Jun","Jul","Aug","Sep","Oct","Nov","Dec"}, 0), 1, 2, 3, 4, 5, 6, 7, 8, 9, 10, 11, 12), MID(H3999, 9, 2)), "yyyy-mm-dd")</f>
        <v>1983-05-04</v>
      </c>
      <c r="G3999" s="1" t="s">
        <v>8157</v>
      </c>
      <c r="H3999" s="1" t="s">
        <v>8156</v>
      </c>
    </row>
    <row r="4000" spans="1:8" hidden="1" x14ac:dyDescent="0.3">
      <c r="A4000" s="1" t="s">
        <v>3478</v>
      </c>
      <c r="B4000" s="1" t="str">
        <f t="shared" si="187"/>
        <v>USA</v>
      </c>
      <c r="C4000" s="5" t="str">
        <f t="shared" si="186"/>
        <v>1983</v>
      </c>
      <c r="D4000" s="1" t="str">
        <f t="shared" si="188"/>
        <v xml:space="preserve">Delta 3914 </v>
      </c>
      <c r="E4000" s="1" t="s">
        <v>346</v>
      </c>
      <c r="F4000" s="7" t="str">
        <f>TEXT(DATE(MID(H4000, 13, 4), CHOOSE(MATCH( MID(H4000, 5, 3), {"Jan","Feb","Mar","Apr","May","Jun","Jul","Aug","Sep","Oct","Nov","Dec"}, 0), 1, 2, 3, 4, 5, 6, 7, 8, 9, 10, 11, 12), MID(H4000, 9, 2)), "yyyy-mm-dd")</f>
        <v>1983-04-28</v>
      </c>
      <c r="G4000" s="1" t="s">
        <v>8159</v>
      </c>
      <c r="H4000" s="1" t="s">
        <v>8158</v>
      </c>
    </row>
    <row r="4001" spans="1:8" hidden="1" x14ac:dyDescent="0.3">
      <c r="A4001" s="1" t="s">
        <v>6615</v>
      </c>
      <c r="B4001" s="1" t="str">
        <f t="shared" si="187"/>
        <v>Russia</v>
      </c>
      <c r="C4001" s="5" t="str">
        <f t="shared" si="186"/>
        <v>1983</v>
      </c>
      <c r="D4001" s="1" t="str">
        <f t="shared" si="188"/>
        <v xml:space="preserve">Soyuz U </v>
      </c>
      <c r="E4001" s="1" t="s">
        <v>346</v>
      </c>
      <c r="F4001" s="7" t="str">
        <f>TEXT(DATE(MID(H4001, 13, 4), CHOOSE(MATCH( MID(H4001, 5, 3), {"Jan","Feb","Mar","Apr","May","Jun","Jul","Aug","Sep","Oct","Nov","Dec"}, 0), 1, 2, 3, 4, 5, 6, 7, 8, 9, 10, 11, 12), MID(H4001, 9, 2)), "yyyy-mm-dd")</f>
        <v>1983-04-28</v>
      </c>
      <c r="G4001" s="1" t="s">
        <v>8161</v>
      </c>
      <c r="H4001" s="1" t="s">
        <v>8160</v>
      </c>
    </row>
    <row r="4002" spans="1:8" hidden="1" x14ac:dyDescent="0.3">
      <c r="A4002" s="1" t="s">
        <v>130</v>
      </c>
      <c r="B4002" s="1" t="str">
        <f t="shared" si="187"/>
        <v>Kazakhstan</v>
      </c>
      <c r="C4002" s="5" t="str">
        <f t="shared" si="186"/>
        <v>1983</v>
      </c>
      <c r="D4002" s="1" t="str">
        <f t="shared" si="188"/>
        <v xml:space="preserve">Soyuz U </v>
      </c>
      <c r="E4002" s="1" t="s">
        <v>346</v>
      </c>
      <c r="F4002" s="7" t="str">
        <f>TEXT(DATE(MID(H4002, 13, 4), CHOOSE(MATCH( MID(H4002, 5, 3), {"Jan","Feb","Mar","Apr","May","Jun","Jul","Aug","Sep","Oct","Nov","Dec"}, 0), 1, 2, 3, 4, 5, 6, 7, 8, 9, 10, 11, 12), MID(H4002, 9, 2)), "yyyy-mm-dd")</f>
        <v>1983-04-26</v>
      </c>
      <c r="G4002" s="1" t="s">
        <v>8163</v>
      </c>
      <c r="H4002" s="1" t="s">
        <v>8162</v>
      </c>
    </row>
    <row r="4003" spans="1:8" hidden="1" x14ac:dyDescent="0.3">
      <c r="A4003" s="1" t="s">
        <v>3038</v>
      </c>
      <c r="B4003" s="1" t="str">
        <f t="shared" si="187"/>
        <v>Russia</v>
      </c>
      <c r="C4003" s="5" t="str">
        <f t="shared" si="186"/>
        <v>1983</v>
      </c>
      <c r="D4003" s="1" t="str">
        <f t="shared" si="188"/>
        <v xml:space="preserve">Molniya-M /Block 2BL </v>
      </c>
      <c r="E4003" s="1" t="s">
        <v>346</v>
      </c>
      <c r="F4003" s="7" t="str">
        <f>TEXT(DATE(MID(H4003, 13, 4), CHOOSE(MATCH( MID(H4003, 5, 3), {"Jan","Feb","Mar","Apr","May","Jun","Jul","Aug","Sep","Oct","Nov","Dec"}, 0), 1, 2, 3, 4, 5, 6, 7, 8, 9, 10, 11, 12), MID(H4003, 9, 2)), "yyyy-mm-dd")</f>
        <v>1983-04-25</v>
      </c>
      <c r="G4003" s="1" t="s">
        <v>8165</v>
      </c>
      <c r="H4003" s="1" t="s">
        <v>8164</v>
      </c>
    </row>
    <row r="4004" spans="1:8" hidden="1" x14ac:dyDescent="0.3">
      <c r="A4004" s="1" t="s">
        <v>3566</v>
      </c>
      <c r="B4004" s="1" t="str">
        <f t="shared" si="187"/>
        <v>Russia</v>
      </c>
      <c r="C4004" s="5" t="str">
        <f t="shared" si="186"/>
        <v>1983</v>
      </c>
      <c r="D4004" s="1" t="str">
        <f t="shared" si="188"/>
        <v xml:space="preserve">Tsyklon-3 </v>
      </c>
      <c r="E4004" s="1" t="s">
        <v>346</v>
      </c>
      <c r="F4004" s="7" t="str">
        <f>TEXT(DATE(MID(H4004, 13, 4), CHOOSE(MATCH( MID(H4004, 5, 3), {"Jan","Feb","Mar","Apr","May","Jun","Jul","Aug","Sep","Oct","Nov","Dec"}, 0), 1, 2, 3, 4, 5, 6, 7, 8, 9, 10, 11, 12), MID(H4004, 9, 2)), "yyyy-mm-dd")</f>
        <v>1983-04-23</v>
      </c>
      <c r="G4004" s="1" t="s">
        <v>8167</v>
      </c>
      <c r="H4004" s="1" t="s">
        <v>8166</v>
      </c>
    </row>
    <row r="4005" spans="1:8" hidden="1" x14ac:dyDescent="0.3">
      <c r="A4005" s="1" t="s">
        <v>6615</v>
      </c>
      <c r="B4005" s="1" t="str">
        <f t="shared" si="187"/>
        <v>Russia</v>
      </c>
      <c r="C4005" s="5" t="str">
        <f t="shared" si="186"/>
        <v>1983</v>
      </c>
      <c r="D4005" s="1" t="str">
        <f t="shared" si="188"/>
        <v xml:space="preserve">Soyuz U </v>
      </c>
      <c r="E4005" s="1" t="s">
        <v>346</v>
      </c>
      <c r="F4005" s="7" t="str">
        <f>TEXT(DATE(MID(H4005, 13, 4), CHOOSE(MATCH( MID(H4005, 5, 3), {"Jan","Feb","Mar","Apr","May","Jun","Jul","Aug","Sep","Oct","Nov","Dec"}, 0), 1, 2, 3, 4, 5, 6, 7, 8, 9, 10, 11, 12), MID(H4005, 9, 2)), "yyyy-mm-dd")</f>
        <v>1983-04-22</v>
      </c>
      <c r="G4005" s="1" t="s">
        <v>8169</v>
      </c>
      <c r="H4005" s="1" t="s">
        <v>8168</v>
      </c>
    </row>
    <row r="4006" spans="1:8" hidden="1" x14ac:dyDescent="0.3">
      <c r="A4006" s="1" t="s">
        <v>1630</v>
      </c>
      <c r="B4006" s="1" t="str">
        <f t="shared" si="187"/>
        <v>Kazakhstan</v>
      </c>
      <c r="C4006" s="5" t="str">
        <f t="shared" si="186"/>
        <v>1983</v>
      </c>
      <c r="D4006" s="1" t="str">
        <f t="shared" si="188"/>
        <v xml:space="preserve">Soyuz U </v>
      </c>
      <c r="E4006" s="1" t="s">
        <v>346</v>
      </c>
      <c r="F4006" s="7" t="str">
        <f>TEXT(DATE(MID(H4006, 13, 4), CHOOSE(MATCH( MID(H4006, 5, 3), {"Jan","Feb","Mar","Apr","May","Jun","Jul","Aug","Sep","Oct","Nov","Dec"}, 0), 1, 2, 3, 4, 5, 6, 7, 8, 9, 10, 11, 12), MID(H4006, 9, 2)), "yyyy-mm-dd")</f>
        <v>1983-04-20</v>
      </c>
      <c r="G4006" s="1" t="s">
        <v>8171</v>
      </c>
      <c r="H4006" s="1" t="s">
        <v>8170</v>
      </c>
    </row>
    <row r="4007" spans="1:8" hidden="1" x14ac:dyDescent="0.3">
      <c r="A4007" s="1" t="s">
        <v>6482</v>
      </c>
      <c r="B4007" s="1" t="str">
        <f t="shared" si="187"/>
        <v>Russia</v>
      </c>
      <c r="C4007" s="5" t="str">
        <f t="shared" si="186"/>
        <v>1983</v>
      </c>
      <c r="D4007" s="1" t="str">
        <f t="shared" si="188"/>
        <v xml:space="preserve">Cosmos-3M </v>
      </c>
      <c r="E4007" s="1" t="s">
        <v>346</v>
      </c>
      <c r="F4007" s="7" t="str">
        <f>TEXT(DATE(MID(H4007, 13, 4), CHOOSE(MATCH( MID(H4007, 5, 3), {"Jan","Feb","Mar","Apr","May","Jun","Jul","Aug","Sep","Oct","Nov","Dec"}, 0), 1, 2, 3, 4, 5, 6, 7, 8, 9, 10, 11, 12), MID(H4007, 9, 2)), "yyyy-mm-dd")</f>
        <v>1983-04-19</v>
      </c>
      <c r="G4007" s="1" t="s">
        <v>8173</v>
      </c>
      <c r="H4007" s="1" t="s">
        <v>8172</v>
      </c>
    </row>
    <row r="4008" spans="1:8" hidden="1" x14ac:dyDescent="0.3">
      <c r="A4008" s="1" t="s">
        <v>5726</v>
      </c>
      <c r="B4008" s="1" t="str">
        <f t="shared" si="187"/>
        <v>India</v>
      </c>
      <c r="C4008" s="5" t="str">
        <f t="shared" si="186"/>
        <v>1983</v>
      </c>
      <c r="D4008" s="1" t="str">
        <f t="shared" si="188"/>
        <v xml:space="preserve">SLV-3 </v>
      </c>
      <c r="E4008" s="1" t="s">
        <v>346</v>
      </c>
      <c r="F4008" s="7" t="str">
        <f>TEXT(DATE(MID(H4008, 13, 4), CHOOSE(MATCH( MID(H4008, 5, 3), {"Jan","Feb","Mar","Apr","May","Jun","Jul","Aug","Sep","Oct","Nov","Dec"}, 0), 1, 2, 3, 4, 5, 6, 7, 8, 9, 10, 11, 12), MID(H4008, 9, 2)), "yyyy-mm-dd")</f>
        <v>1983-04-17</v>
      </c>
      <c r="G4008" s="1" t="s">
        <v>8175</v>
      </c>
      <c r="H4008" s="1" t="s">
        <v>8174</v>
      </c>
    </row>
    <row r="4009" spans="1:8" hidden="1" x14ac:dyDescent="0.3">
      <c r="A4009" s="1" t="s">
        <v>4249</v>
      </c>
      <c r="B4009" s="1" t="str">
        <f t="shared" si="187"/>
        <v>USA</v>
      </c>
      <c r="C4009" s="5" t="str">
        <f t="shared" si="186"/>
        <v>1983</v>
      </c>
      <c r="D4009" s="1" t="str">
        <f t="shared" si="188"/>
        <v xml:space="preserve">Titan III(24)B </v>
      </c>
      <c r="E4009" s="1" t="s">
        <v>346</v>
      </c>
      <c r="F4009" s="7" t="str">
        <f>TEXT(DATE(MID(H4009, 13, 4), CHOOSE(MATCH( MID(H4009, 5, 3), {"Jan","Feb","Mar","Apr","May","Jun","Jul","Aug","Sep","Oct","Nov","Dec"}, 0), 1, 2, 3, 4, 5, 6, 7, 8, 9, 10, 11, 12), MID(H4009, 9, 2)), "yyyy-mm-dd")</f>
        <v>1983-04-15</v>
      </c>
      <c r="G4009" s="1" t="s">
        <v>8177</v>
      </c>
      <c r="H4009" s="1" t="s">
        <v>8176</v>
      </c>
    </row>
    <row r="4010" spans="1:8" hidden="1" x14ac:dyDescent="0.3">
      <c r="A4010" s="1" t="s">
        <v>6482</v>
      </c>
      <c r="B4010" s="1" t="str">
        <f t="shared" si="187"/>
        <v>Russia</v>
      </c>
      <c r="C4010" s="5" t="str">
        <f t="shared" si="186"/>
        <v>1983</v>
      </c>
      <c r="D4010" s="1" t="str">
        <f t="shared" si="188"/>
        <v xml:space="preserve">Cosmos-3M </v>
      </c>
      <c r="E4010" s="1" t="s">
        <v>346</v>
      </c>
      <c r="F4010" s="7" t="str">
        <f>TEXT(DATE(MID(H4010, 13, 4), CHOOSE(MATCH( MID(H4010, 5, 3), {"Jan","Feb","Mar","Apr","May","Jun","Jul","Aug","Sep","Oct","Nov","Dec"}, 0), 1, 2, 3, 4, 5, 6, 7, 8, 9, 10, 11, 12), MID(H4010, 9, 2)), "yyyy-mm-dd")</f>
        <v>1983-04-12</v>
      </c>
      <c r="G4010" s="1" t="s">
        <v>8179</v>
      </c>
      <c r="H4010" s="1" t="s">
        <v>8178</v>
      </c>
    </row>
    <row r="4011" spans="1:8" hidden="1" x14ac:dyDescent="0.3">
      <c r="A4011" s="1" t="s">
        <v>3160</v>
      </c>
      <c r="B4011" s="1" t="str">
        <f t="shared" si="187"/>
        <v>USA</v>
      </c>
      <c r="C4011" s="5" t="str">
        <f t="shared" si="186"/>
        <v>1983</v>
      </c>
      <c r="D4011" s="1" t="str">
        <f t="shared" si="188"/>
        <v xml:space="preserve">Delta 3924 </v>
      </c>
      <c r="E4011" s="1" t="s">
        <v>346</v>
      </c>
      <c r="F4011" s="7" t="str">
        <f>TEXT(DATE(MID(H4011, 13, 4), CHOOSE(MATCH( MID(H4011, 5, 3), {"Jan","Feb","Mar","Apr","May","Jun","Jul","Aug","Sep","Oct","Nov","Dec"}, 0), 1, 2, 3, 4, 5, 6, 7, 8, 9, 10, 11, 12), MID(H4011, 9, 2)), "yyyy-mm-dd")</f>
        <v>1983-04-11</v>
      </c>
      <c r="G4011" s="1" t="s">
        <v>8181</v>
      </c>
      <c r="H4011" s="1" t="s">
        <v>8180</v>
      </c>
    </row>
    <row r="4012" spans="1:8" hidden="1" x14ac:dyDescent="0.3">
      <c r="A4012" s="1" t="s">
        <v>5</v>
      </c>
      <c r="B4012" s="1" t="str">
        <f t="shared" si="187"/>
        <v>Russia</v>
      </c>
      <c r="C4012" s="5" t="str">
        <f t="shared" si="186"/>
        <v>1983</v>
      </c>
      <c r="D4012" s="1" t="str">
        <f t="shared" si="188"/>
        <v xml:space="preserve">Soyuz U </v>
      </c>
      <c r="E4012" s="1" t="s">
        <v>346</v>
      </c>
      <c r="F4012" s="7" t="str">
        <f>TEXT(DATE(MID(H4012, 13, 4), CHOOSE(MATCH( MID(H4012, 5, 3), {"Jan","Feb","Mar","Apr","May","Jun","Jul","Aug","Sep","Oct","Nov","Dec"}, 0), 1, 2, 3, 4, 5, 6, 7, 8, 9, 10, 11, 12), MID(H4012, 9, 2)), "yyyy-mm-dd")</f>
        <v>1983-04-08</v>
      </c>
      <c r="G4012" s="1" t="s">
        <v>8183</v>
      </c>
      <c r="H4012" s="1" t="s">
        <v>8182</v>
      </c>
    </row>
    <row r="4013" spans="1:8" hidden="1" x14ac:dyDescent="0.3">
      <c r="A4013" s="1" t="s">
        <v>6272</v>
      </c>
      <c r="B4013" s="1" t="str">
        <f t="shared" si="187"/>
        <v>Kazakhstan</v>
      </c>
      <c r="C4013" s="5" t="str">
        <f t="shared" si="186"/>
        <v>1983</v>
      </c>
      <c r="D4013" s="1" t="str">
        <f t="shared" si="188"/>
        <v xml:space="preserve">Proton-K/Block-DM </v>
      </c>
      <c r="E4013" s="1" t="s">
        <v>346</v>
      </c>
      <c r="F4013" s="7" t="str">
        <f>TEXT(DATE(MID(H4013, 13, 4), CHOOSE(MATCH( MID(H4013, 5, 3), {"Jan","Feb","Mar","Apr","May","Jun","Jul","Aug","Sep","Oct","Nov","Dec"}, 0), 1, 2, 3, 4, 5, 6, 7, 8, 9, 10, 11, 12), MID(H4013, 9, 2)), "yyyy-mm-dd")</f>
        <v>1983-04-08</v>
      </c>
      <c r="G4013" s="1" t="s">
        <v>8185</v>
      </c>
      <c r="H4013" s="1" t="s">
        <v>8184</v>
      </c>
    </row>
    <row r="4014" spans="1:8" hidden="1" x14ac:dyDescent="0.3">
      <c r="A4014" s="1" t="s">
        <v>3373</v>
      </c>
      <c r="B4014" s="1" t="str">
        <f t="shared" si="187"/>
        <v>Russia</v>
      </c>
      <c r="C4014" s="5" t="str">
        <f t="shared" si="186"/>
        <v>1983</v>
      </c>
      <c r="D4014" s="1" t="str">
        <f t="shared" si="188"/>
        <v xml:space="preserve">Cosmos-3M </v>
      </c>
      <c r="E4014" s="1" t="s">
        <v>346</v>
      </c>
      <c r="F4014" s="7" t="str">
        <f>TEXT(DATE(MID(H4014, 13, 4), CHOOSE(MATCH( MID(H4014, 5, 3), {"Jan","Feb","Mar","Apr","May","Jun","Jul","Aug","Sep","Oct","Nov","Dec"}, 0), 1, 2, 3, 4, 5, 6, 7, 8, 9, 10, 11, 12), MID(H4014, 9, 2)), "yyyy-mm-dd")</f>
        <v>1983-04-06</v>
      </c>
      <c r="G4014" s="1" t="s">
        <v>8187</v>
      </c>
      <c r="H4014" s="1" t="s">
        <v>8186</v>
      </c>
    </row>
    <row r="4015" spans="1:8" hidden="1" x14ac:dyDescent="0.3">
      <c r="A4015" s="1" t="s">
        <v>30</v>
      </c>
      <c r="B4015" s="1" t="str">
        <f t="shared" si="187"/>
        <v>USA</v>
      </c>
      <c r="C4015" s="5" t="str">
        <f t="shared" si="186"/>
        <v>1983</v>
      </c>
      <c r="D4015" s="1" t="str">
        <f t="shared" si="188"/>
        <v xml:space="preserve">Space Shuttle Challenger </v>
      </c>
      <c r="E4015" s="1" t="s">
        <v>346</v>
      </c>
      <c r="F4015" s="7" t="str">
        <f>TEXT(DATE(MID(H4015, 13, 4), CHOOSE(MATCH( MID(H4015, 5, 3), {"Jan","Feb","Mar","Apr","May","Jun","Jul","Aug","Sep","Oct","Nov","Dec"}, 0), 1, 2, 3, 4, 5, 6, 7, 8, 9, 10, 11, 12), MID(H4015, 9, 2)), "yyyy-mm-dd")</f>
        <v>1983-04-04</v>
      </c>
      <c r="G4015" s="1" t="s">
        <v>8189</v>
      </c>
      <c r="H4015" s="1" t="s">
        <v>8188</v>
      </c>
    </row>
    <row r="4016" spans="1:8" hidden="1" x14ac:dyDescent="0.3">
      <c r="A4016" s="1" t="s">
        <v>1630</v>
      </c>
      <c r="B4016" s="1" t="str">
        <f t="shared" si="187"/>
        <v>Kazakhstan</v>
      </c>
      <c r="C4016" s="5" t="str">
        <f t="shared" si="186"/>
        <v>1983</v>
      </c>
      <c r="D4016" s="1" t="str">
        <f t="shared" si="188"/>
        <v xml:space="preserve">Molniya-M /Block ML </v>
      </c>
      <c r="E4016" s="1" t="s">
        <v>346</v>
      </c>
      <c r="F4016" s="7" t="str">
        <f>TEXT(DATE(MID(H4016, 13, 4), CHOOSE(MATCH( MID(H4016, 5, 3), {"Jan","Feb","Mar","Apr","May","Jun","Jul","Aug","Sep","Oct","Nov","Dec"}, 0), 1, 2, 3, 4, 5, 6, 7, 8, 9, 10, 11, 12), MID(H4016, 9, 2)), "yyyy-mm-dd")</f>
        <v>1983-04-02</v>
      </c>
      <c r="G4016" s="1" t="s">
        <v>8191</v>
      </c>
      <c r="H4016" s="1" t="s">
        <v>8190</v>
      </c>
    </row>
    <row r="4017" spans="1:8" hidden="1" x14ac:dyDescent="0.3">
      <c r="A4017" s="1" t="s">
        <v>3038</v>
      </c>
      <c r="B4017" s="1" t="str">
        <f t="shared" si="187"/>
        <v>Russia</v>
      </c>
      <c r="C4017" s="5" t="str">
        <f t="shared" si="186"/>
        <v>1983</v>
      </c>
      <c r="D4017" s="1" t="str">
        <f t="shared" si="188"/>
        <v xml:space="preserve">Soyuz U </v>
      </c>
      <c r="E4017" s="1" t="s">
        <v>346</v>
      </c>
      <c r="F4017" s="7" t="str">
        <f>TEXT(DATE(MID(H4017, 13, 4), CHOOSE(MATCH( MID(H4017, 5, 3), {"Jan","Feb","Mar","Apr","May","Jun","Jul","Aug","Sep","Oct","Nov","Dec"}, 0), 1, 2, 3, 4, 5, 6, 7, 8, 9, 10, 11, 12), MID(H4017, 9, 2)), "yyyy-mm-dd")</f>
        <v>1983-03-31</v>
      </c>
      <c r="G4017" s="1" t="s">
        <v>8193</v>
      </c>
      <c r="H4017" s="1" t="s">
        <v>8192</v>
      </c>
    </row>
    <row r="4018" spans="1:8" hidden="1" x14ac:dyDescent="0.3">
      <c r="A4018" s="1" t="s">
        <v>3373</v>
      </c>
      <c r="B4018" s="1" t="str">
        <f t="shared" si="187"/>
        <v>Russia</v>
      </c>
      <c r="C4018" s="5" t="str">
        <f t="shared" si="186"/>
        <v>1983</v>
      </c>
      <c r="D4018" s="1" t="str">
        <f t="shared" si="188"/>
        <v xml:space="preserve">Cosmos-3M </v>
      </c>
      <c r="E4018" s="1" t="s">
        <v>346</v>
      </c>
      <c r="F4018" s="7" t="str">
        <f>TEXT(DATE(MID(H4018, 13, 4), CHOOSE(MATCH( MID(H4018, 5, 3), {"Jan","Feb","Mar","Apr","May","Jun","Jul","Aug","Sep","Oct","Nov","Dec"}, 0), 1, 2, 3, 4, 5, 6, 7, 8, 9, 10, 11, 12), MID(H4018, 9, 2)), "yyyy-mm-dd")</f>
        <v>1983-03-30</v>
      </c>
      <c r="G4018" s="1" t="s">
        <v>8195</v>
      </c>
      <c r="H4018" s="1" t="s">
        <v>8194</v>
      </c>
    </row>
    <row r="4019" spans="1:8" hidden="1" x14ac:dyDescent="0.3">
      <c r="A4019" s="1" t="s">
        <v>5557</v>
      </c>
      <c r="B4019" s="1" t="str">
        <f t="shared" si="187"/>
        <v>USA</v>
      </c>
      <c r="C4019" s="5" t="str">
        <f t="shared" si="186"/>
        <v>1983</v>
      </c>
      <c r="D4019" s="1" t="str">
        <f t="shared" si="188"/>
        <v xml:space="preserve">Atlas-E/F Star-37S-ISS </v>
      </c>
      <c r="E4019" s="1" t="s">
        <v>346</v>
      </c>
      <c r="F4019" s="7" t="str">
        <f>TEXT(DATE(MID(H4019, 13, 4), CHOOSE(MATCH( MID(H4019, 5, 3), {"Jan","Feb","Mar","Apr","May","Jun","Jul","Aug","Sep","Oct","Nov","Dec"}, 0), 1, 2, 3, 4, 5, 6, 7, 8, 9, 10, 11, 12), MID(H4019, 9, 2)), "yyyy-mm-dd")</f>
        <v>1983-03-28</v>
      </c>
      <c r="G4019" s="1" t="s">
        <v>8197</v>
      </c>
      <c r="H4019" s="1" t="s">
        <v>8196</v>
      </c>
    </row>
    <row r="4020" spans="1:8" hidden="1" x14ac:dyDescent="0.3">
      <c r="A4020" s="1" t="s">
        <v>6482</v>
      </c>
      <c r="B4020" s="1" t="str">
        <f t="shared" si="187"/>
        <v>Russia</v>
      </c>
      <c r="C4020" s="5" t="str">
        <f t="shared" si="186"/>
        <v>1983</v>
      </c>
      <c r="D4020" s="1" t="str">
        <f t="shared" si="188"/>
        <v xml:space="preserve">Cosmos-3M </v>
      </c>
      <c r="E4020" s="1" t="s">
        <v>346</v>
      </c>
      <c r="F4020" s="7" t="str">
        <f>TEXT(DATE(MID(H4020, 13, 4), CHOOSE(MATCH( MID(H4020, 5, 3), {"Jan","Feb","Mar","Apr","May","Jun","Jul","Aug","Sep","Oct","Nov","Dec"}, 0), 1, 2, 3, 4, 5, 6, 7, 8, 9, 10, 11, 12), MID(H4020, 9, 2)), "yyyy-mm-dd")</f>
        <v>1983-03-24</v>
      </c>
      <c r="G4020" s="1" t="s">
        <v>8199</v>
      </c>
      <c r="H4020" s="1" t="s">
        <v>8198</v>
      </c>
    </row>
    <row r="4021" spans="1:8" hidden="1" x14ac:dyDescent="0.3">
      <c r="A4021" s="1" t="s">
        <v>529</v>
      </c>
      <c r="B4021" s="1" t="str">
        <f t="shared" si="187"/>
        <v>Kazakhstan</v>
      </c>
      <c r="C4021" s="5" t="str">
        <f t="shared" si="186"/>
        <v>1983</v>
      </c>
      <c r="D4021" s="1" t="str">
        <f t="shared" si="188"/>
        <v xml:space="preserve">Proton-K/Block D-1 </v>
      </c>
      <c r="E4021" s="1" t="s">
        <v>346</v>
      </c>
      <c r="F4021" s="7" t="str">
        <f>TEXT(DATE(MID(H4021, 13, 4), CHOOSE(MATCH( MID(H4021, 5, 3), {"Jan","Feb","Mar","Apr","May","Jun","Jul","Aug","Sep","Oct","Nov","Dec"}, 0), 1, 2, 3, 4, 5, 6, 7, 8, 9, 10, 11, 12), MID(H4021, 9, 2)), "yyyy-mm-dd")</f>
        <v>1983-03-23</v>
      </c>
      <c r="G4021" s="1" t="s">
        <v>8201</v>
      </c>
      <c r="H4021" s="1" t="s">
        <v>8200</v>
      </c>
    </row>
    <row r="4022" spans="1:8" hidden="1" x14ac:dyDescent="0.3">
      <c r="A4022" s="1" t="s">
        <v>6615</v>
      </c>
      <c r="B4022" s="1" t="str">
        <f t="shared" si="187"/>
        <v>Russia</v>
      </c>
      <c r="C4022" s="5" t="str">
        <f t="shared" si="186"/>
        <v>1983</v>
      </c>
      <c r="D4022" s="1" t="str">
        <f t="shared" si="188"/>
        <v xml:space="preserve">Molniya-M /Block ML </v>
      </c>
      <c r="E4022" s="1" t="s">
        <v>346</v>
      </c>
      <c r="F4022" s="7" t="str">
        <f>TEXT(DATE(MID(H4022, 13, 4), CHOOSE(MATCH( MID(H4022, 5, 3), {"Jan","Feb","Mar","Apr","May","Jun","Jul","Aug","Sep","Oct","Nov","Dec"}, 0), 1, 2, 3, 4, 5, 6, 7, 8, 9, 10, 11, 12), MID(H4022, 9, 2)), "yyyy-mm-dd")</f>
        <v>1983-03-16</v>
      </c>
      <c r="G4022" s="1" t="s">
        <v>8203</v>
      </c>
      <c r="H4022" s="1" t="s">
        <v>8202</v>
      </c>
    </row>
    <row r="4023" spans="1:8" hidden="1" x14ac:dyDescent="0.3">
      <c r="A4023" s="1" t="s">
        <v>1630</v>
      </c>
      <c r="B4023" s="1" t="str">
        <f t="shared" si="187"/>
        <v>Kazakhstan</v>
      </c>
      <c r="C4023" s="5" t="str">
        <f t="shared" si="186"/>
        <v>1983</v>
      </c>
      <c r="D4023" s="1" t="str">
        <f t="shared" si="188"/>
        <v xml:space="preserve">Soyuz U2 </v>
      </c>
      <c r="E4023" s="1" t="s">
        <v>346</v>
      </c>
      <c r="F4023" s="7" t="str">
        <f>TEXT(DATE(MID(H4023, 13, 4), CHOOSE(MATCH( MID(H4023, 5, 3), {"Jan","Feb","Mar","Apr","May","Jun","Jul","Aug","Sep","Oct","Nov","Dec"}, 0), 1, 2, 3, 4, 5, 6, 7, 8, 9, 10, 11, 12), MID(H4023, 9, 2)), "yyyy-mm-dd")</f>
        <v>1983-03-16</v>
      </c>
      <c r="G4023" s="1" t="s">
        <v>8205</v>
      </c>
      <c r="H4023" s="1" t="s">
        <v>8204</v>
      </c>
    </row>
    <row r="4024" spans="1:8" hidden="1" x14ac:dyDescent="0.3">
      <c r="A4024" s="1" t="s">
        <v>6899</v>
      </c>
      <c r="B4024" s="1" t="str">
        <f t="shared" si="187"/>
        <v>Russia</v>
      </c>
      <c r="C4024" s="5" t="str">
        <f t="shared" si="186"/>
        <v>1983</v>
      </c>
      <c r="D4024" s="1" t="str">
        <f t="shared" si="188"/>
        <v xml:space="preserve">K65M-RB5 </v>
      </c>
      <c r="E4024" s="1" t="s">
        <v>346</v>
      </c>
      <c r="F4024" s="7" t="str">
        <f>TEXT(DATE(MID(H4024, 13, 4), CHOOSE(MATCH( MID(H4024, 5, 3), {"Jan","Feb","Mar","Apr","May","Jun","Jul","Aug","Sep","Oct","Nov","Dec"}, 0), 1, 2, 3, 4, 5, 6, 7, 8, 9, 10, 11, 12), MID(H4024, 9, 2)), "yyyy-mm-dd")</f>
        <v>1983-03-15</v>
      </c>
      <c r="G4024" s="1" t="s">
        <v>8207</v>
      </c>
      <c r="H4024" s="1" t="s">
        <v>8206</v>
      </c>
    </row>
    <row r="4025" spans="1:8" hidden="1" x14ac:dyDescent="0.3">
      <c r="A4025" s="1" t="s">
        <v>6272</v>
      </c>
      <c r="B4025" s="1" t="str">
        <f t="shared" si="187"/>
        <v>Kazakhstan</v>
      </c>
      <c r="C4025" s="5" t="str">
        <f t="shared" si="186"/>
        <v>1983</v>
      </c>
      <c r="D4025" s="1" t="str">
        <f t="shared" si="188"/>
        <v xml:space="preserve">Proton-K/Block-DM </v>
      </c>
      <c r="E4025" s="1" t="s">
        <v>346</v>
      </c>
      <c r="F4025" s="7" t="str">
        <f>TEXT(DATE(MID(H4025, 13, 4), CHOOSE(MATCH( MID(H4025, 5, 3), {"Jan","Feb","Mar","Apr","May","Jun","Jul","Aug","Sep","Oct","Nov","Dec"}, 0), 1, 2, 3, 4, 5, 6, 7, 8, 9, 10, 11, 12), MID(H4025, 9, 2)), "yyyy-mm-dd")</f>
        <v>1983-03-12</v>
      </c>
      <c r="G4025" s="1" t="s">
        <v>8209</v>
      </c>
      <c r="H4025" s="1" t="s">
        <v>8208</v>
      </c>
    </row>
    <row r="4026" spans="1:8" hidden="1" x14ac:dyDescent="0.3">
      <c r="A4026" s="1" t="s">
        <v>6615</v>
      </c>
      <c r="B4026" s="1" t="str">
        <f t="shared" si="187"/>
        <v>Russia</v>
      </c>
      <c r="C4026" s="5" t="str">
        <f t="shared" si="186"/>
        <v>1983</v>
      </c>
      <c r="D4026" s="1" t="str">
        <f t="shared" si="188"/>
        <v xml:space="preserve">Molniya-M /Block ML </v>
      </c>
      <c r="E4026" s="1" t="s">
        <v>346</v>
      </c>
      <c r="F4026" s="7" t="str">
        <f>TEXT(DATE(MID(H4026, 13, 4), CHOOSE(MATCH( MID(H4026, 5, 3), {"Jan","Feb","Mar","Apr","May","Jun","Jul","Aug","Sep","Oct","Nov","Dec"}, 0), 1, 2, 3, 4, 5, 6, 7, 8, 9, 10, 11, 12), MID(H4026, 9, 2)), "yyyy-mm-dd")</f>
        <v>1983-03-11</v>
      </c>
      <c r="G4026" s="1" t="s">
        <v>8211</v>
      </c>
      <c r="H4026" s="1" t="s">
        <v>8210</v>
      </c>
    </row>
    <row r="4027" spans="1:8" hidden="1" x14ac:dyDescent="0.3">
      <c r="A4027" s="1" t="s">
        <v>6615</v>
      </c>
      <c r="B4027" s="1" t="str">
        <f t="shared" si="187"/>
        <v>Russia</v>
      </c>
      <c r="C4027" s="5" t="str">
        <f t="shared" si="186"/>
        <v>1983</v>
      </c>
      <c r="D4027" s="1" t="str">
        <f t="shared" si="188"/>
        <v xml:space="preserve">Soyuz U </v>
      </c>
      <c r="E4027" s="1" t="s">
        <v>346</v>
      </c>
      <c r="F4027" s="7" t="str">
        <f>TEXT(DATE(MID(H4027, 13, 4), CHOOSE(MATCH( MID(H4027, 5, 3), {"Jan","Feb","Mar","Apr","May","Jun","Jul","Aug","Sep","Oct","Nov","Dec"}, 0), 1, 2, 3, 4, 5, 6, 7, 8, 9, 10, 11, 12), MID(H4027, 9, 2)), "yyyy-mm-dd")</f>
        <v>1983-03-02</v>
      </c>
      <c r="G4027" s="1" t="s">
        <v>8213</v>
      </c>
      <c r="H4027" s="1" t="s">
        <v>8212</v>
      </c>
    </row>
    <row r="4028" spans="1:8" hidden="1" x14ac:dyDescent="0.3">
      <c r="A4028" s="1" t="s">
        <v>529</v>
      </c>
      <c r="B4028" s="1" t="str">
        <f t="shared" si="187"/>
        <v>Kazakhstan</v>
      </c>
      <c r="C4028" s="5" t="str">
        <f t="shared" si="186"/>
        <v>1983</v>
      </c>
      <c r="D4028" s="1" t="str">
        <f t="shared" si="188"/>
        <v xml:space="preserve">Proton-K </v>
      </c>
      <c r="E4028" s="1" t="s">
        <v>346</v>
      </c>
      <c r="F4028" s="7" t="str">
        <f>TEXT(DATE(MID(H4028, 13, 4), CHOOSE(MATCH( MID(H4028, 5, 3), {"Jan","Feb","Mar","Apr","May","Jun","Jul","Aug","Sep","Oct","Nov","Dec"}, 0), 1, 2, 3, 4, 5, 6, 7, 8, 9, 10, 11, 12), MID(H4028, 9, 2)), "yyyy-mm-dd")</f>
        <v>1983-03-02</v>
      </c>
      <c r="G4028" s="1" t="s">
        <v>8215</v>
      </c>
      <c r="H4028" s="1" t="s">
        <v>8214</v>
      </c>
    </row>
    <row r="4029" spans="1:8" hidden="1" x14ac:dyDescent="0.3">
      <c r="A4029" s="1" t="s">
        <v>6615</v>
      </c>
      <c r="B4029" s="1" t="str">
        <f t="shared" si="187"/>
        <v>Russia</v>
      </c>
      <c r="C4029" s="5" t="str">
        <f t="shared" si="186"/>
        <v>1983</v>
      </c>
      <c r="D4029" s="1" t="str">
        <f t="shared" si="188"/>
        <v xml:space="preserve">Soyuz U </v>
      </c>
      <c r="E4029" s="1" t="s">
        <v>346</v>
      </c>
      <c r="F4029" s="7" t="str">
        <f>TEXT(DATE(MID(H4029, 13, 4), CHOOSE(MATCH( MID(H4029, 5, 3), {"Jan","Feb","Mar","Apr","May","Jun","Jul","Aug","Sep","Oct","Nov","Dec"}, 0), 1, 2, 3, 4, 5, 6, 7, 8, 9, 10, 11, 12), MID(H4029, 9, 2)), "yyyy-mm-dd")</f>
        <v>1983-02-25</v>
      </c>
      <c r="G4029" s="1" t="s">
        <v>8217</v>
      </c>
      <c r="H4029" s="1" t="s">
        <v>8216</v>
      </c>
    </row>
    <row r="4030" spans="1:8" hidden="1" x14ac:dyDescent="0.3">
      <c r="A4030" s="1" t="s">
        <v>714</v>
      </c>
      <c r="B4030" s="1" t="str">
        <f t="shared" si="187"/>
        <v>Japan</v>
      </c>
      <c r="C4030" s="5" t="str">
        <f t="shared" si="186"/>
        <v>1983</v>
      </c>
      <c r="D4030" s="1" t="str">
        <f t="shared" si="188"/>
        <v xml:space="preserve">Mu-III S </v>
      </c>
      <c r="E4030" s="1" t="s">
        <v>346</v>
      </c>
      <c r="F4030" s="7" t="str">
        <f>TEXT(DATE(MID(H4030, 13, 4), CHOOSE(MATCH( MID(H4030, 5, 3), {"Jan","Feb","Mar","Apr","May","Jun","Jul","Aug","Sep","Oct","Nov","Dec"}, 0), 1, 2, 3, 4, 5, 6, 7, 8, 9, 10, 11, 12), MID(H4030, 9, 2)), "yyyy-mm-dd")</f>
        <v>1983-02-20</v>
      </c>
      <c r="G4030" s="1" t="s">
        <v>8219</v>
      </c>
      <c r="H4030" s="1" t="s">
        <v>8218</v>
      </c>
    </row>
    <row r="4031" spans="1:8" hidden="1" x14ac:dyDescent="0.3">
      <c r="A4031" s="1" t="s">
        <v>3038</v>
      </c>
      <c r="B4031" s="1" t="str">
        <f t="shared" si="187"/>
        <v>Russia</v>
      </c>
      <c r="C4031" s="5" t="str">
        <f t="shared" si="186"/>
        <v>1983</v>
      </c>
      <c r="D4031" s="1" t="str">
        <f t="shared" si="188"/>
        <v xml:space="preserve">Vostok-2M </v>
      </c>
      <c r="E4031" s="1" t="s">
        <v>346</v>
      </c>
      <c r="F4031" s="7" t="str">
        <f>TEXT(DATE(MID(H4031, 13, 4), CHOOSE(MATCH( MID(H4031, 5, 3), {"Jan","Feb","Mar","Apr","May","Jun","Jul","Aug","Sep","Oct","Nov","Dec"}, 0), 1, 2, 3, 4, 5, 6, 7, 8, 9, 10, 11, 12), MID(H4031, 9, 2)), "yyyy-mm-dd")</f>
        <v>1983-02-16</v>
      </c>
      <c r="G4031" s="1" t="s">
        <v>8221</v>
      </c>
      <c r="H4031" s="1" t="s">
        <v>8220</v>
      </c>
    </row>
    <row r="4032" spans="1:8" hidden="1" x14ac:dyDescent="0.3">
      <c r="A4032" s="1" t="s">
        <v>6615</v>
      </c>
      <c r="B4032" s="1" t="str">
        <f t="shared" si="187"/>
        <v>Russia</v>
      </c>
      <c r="C4032" s="5" t="str">
        <f t="shared" si="186"/>
        <v>1983</v>
      </c>
      <c r="D4032" s="1" t="str">
        <f t="shared" si="188"/>
        <v xml:space="preserve">Soyuz U </v>
      </c>
      <c r="E4032" s="1" t="s">
        <v>346</v>
      </c>
      <c r="F4032" s="7" t="str">
        <f>TEXT(DATE(MID(H4032, 13, 4), CHOOSE(MATCH( MID(H4032, 5, 3), {"Jan","Feb","Mar","Apr","May","Jun","Jul","Aug","Sep","Oct","Nov","Dec"}, 0), 1, 2, 3, 4, 5, 6, 7, 8, 9, 10, 11, 12), MID(H4032, 9, 2)), "yyyy-mm-dd")</f>
        <v>1983-02-10</v>
      </c>
      <c r="G4032" s="1" t="s">
        <v>8223</v>
      </c>
      <c r="H4032" s="1" t="s">
        <v>8222</v>
      </c>
    </row>
    <row r="4033" spans="1:8" hidden="1" x14ac:dyDescent="0.3">
      <c r="A4033" s="1" t="s">
        <v>671</v>
      </c>
      <c r="B4033" s="1" t="str">
        <f t="shared" si="187"/>
        <v>USA</v>
      </c>
      <c r="C4033" s="5" t="str">
        <f t="shared" si="186"/>
        <v>1983</v>
      </c>
      <c r="D4033" s="1" t="str">
        <f t="shared" si="188"/>
        <v xml:space="preserve">Atlas-H MSD </v>
      </c>
      <c r="E4033" s="1" t="s">
        <v>346</v>
      </c>
      <c r="F4033" s="7" t="str">
        <f>TEXT(DATE(MID(H4033, 13, 4), CHOOSE(MATCH( MID(H4033, 5, 3), {"Jan","Feb","Mar","Apr","May","Jun","Jul","Aug","Sep","Oct","Nov","Dec"}, 0), 1, 2, 3, 4, 5, 6, 7, 8, 9, 10, 11, 12), MID(H4033, 9, 2)), "yyyy-mm-dd")</f>
        <v>1983-02-09</v>
      </c>
      <c r="G4033" s="1" t="s">
        <v>8225</v>
      </c>
      <c r="H4033" s="1" t="s">
        <v>8224</v>
      </c>
    </row>
    <row r="4034" spans="1:8" hidden="1" x14ac:dyDescent="0.3">
      <c r="A4034" s="1" t="s">
        <v>130</v>
      </c>
      <c r="B4034" s="1" t="str">
        <f t="shared" si="187"/>
        <v>Kazakhstan</v>
      </c>
      <c r="C4034" s="5" t="str">
        <f t="shared" ref="C4034:C4097" si="189">TEXT(F4034, "yyyy")</f>
        <v>1983</v>
      </c>
      <c r="D4034" s="1" t="str">
        <f t="shared" si="188"/>
        <v xml:space="preserve">Soyuz U </v>
      </c>
      <c r="E4034" s="1" t="s">
        <v>346</v>
      </c>
      <c r="F4034" s="7" t="str">
        <f>TEXT(DATE(MID(H4034, 13, 4), CHOOSE(MATCH( MID(H4034, 5, 3), {"Jan","Feb","Mar","Apr","May","Jun","Jul","Aug","Sep","Oct","Nov","Dec"}, 0), 1, 2, 3, 4, 5, 6, 7, 8, 9, 10, 11, 12), MID(H4034, 9, 2)), "yyyy-mm-dd")</f>
        <v>1983-02-06</v>
      </c>
      <c r="G4034" s="1" t="s">
        <v>8227</v>
      </c>
      <c r="H4034" s="1" t="s">
        <v>8226</v>
      </c>
    </row>
    <row r="4035" spans="1:8" hidden="1" x14ac:dyDescent="0.3">
      <c r="A4035" s="1" t="s">
        <v>61</v>
      </c>
      <c r="B4035" s="1" t="str">
        <f t="shared" ref="B4035:B4098" si="190">TRIM(MID(A4035, FIND("|", SUBSTITUTE(A4035, ",", "|", LEN(A4035) - LEN(SUBSTITUTE(A4035,",", "" )))) + 1, LEN(A4035)))</f>
        <v>Japan</v>
      </c>
      <c r="C4035" s="5" t="str">
        <f t="shared" si="189"/>
        <v>1983</v>
      </c>
      <c r="D4035" s="1" t="str">
        <f t="shared" ref="D4035:D4098" si="191">LEFT(G4035, FIND("|", G4035) - 1)</f>
        <v xml:space="preserve">N-II Star-37E </v>
      </c>
      <c r="E4035" s="1" t="s">
        <v>346</v>
      </c>
      <c r="F4035" s="7" t="str">
        <f>TEXT(DATE(MID(H4035, 13, 4), CHOOSE(MATCH( MID(H4035, 5, 3), {"Jan","Feb","Mar","Apr","May","Jun","Jul","Aug","Sep","Oct","Nov","Dec"}, 0), 1, 2, 3, 4, 5, 6, 7, 8, 9, 10, 11, 12), MID(H4035, 9, 2)), "yyyy-mm-dd")</f>
        <v>1983-02-04</v>
      </c>
      <c r="G4035" s="1" t="s">
        <v>8229</v>
      </c>
      <c r="H4035" s="1" t="s">
        <v>8228</v>
      </c>
    </row>
    <row r="4036" spans="1:8" hidden="1" x14ac:dyDescent="0.3">
      <c r="A4036" s="1" t="s">
        <v>130</v>
      </c>
      <c r="B4036" s="1" t="str">
        <f t="shared" si="190"/>
        <v>Kazakhstan</v>
      </c>
      <c r="C4036" s="5" t="str">
        <f t="shared" si="189"/>
        <v>1983</v>
      </c>
      <c r="D4036" s="1" t="str">
        <f t="shared" si="191"/>
        <v xml:space="preserve">Soyuz U </v>
      </c>
      <c r="E4036" s="1" t="s">
        <v>346</v>
      </c>
      <c r="F4036" s="7" t="str">
        <f>TEXT(DATE(MID(H4036, 13, 4), CHOOSE(MATCH( MID(H4036, 5, 3), {"Jan","Feb","Mar","Apr","May","Jun","Jul","Aug","Sep","Oct","Nov","Dec"}, 0), 1, 2, 3, 4, 5, 6, 7, 8, 9, 10, 11, 12), MID(H4036, 9, 2)), "yyyy-mm-dd")</f>
        <v>1983-01-27</v>
      </c>
      <c r="G4036" s="1" t="s">
        <v>8231</v>
      </c>
      <c r="H4036" s="1" t="s">
        <v>8230</v>
      </c>
    </row>
    <row r="4037" spans="1:8" hidden="1" x14ac:dyDescent="0.3">
      <c r="A4037" s="1" t="s">
        <v>114</v>
      </c>
      <c r="B4037" s="1" t="str">
        <f t="shared" si="190"/>
        <v>USA</v>
      </c>
      <c r="C4037" s="5" t="str">
        <f t="shared" si="189"/>
        <v>1983</v>
      </c>
      <c r="D4037" s="1" t="str">
        <f t="shared" si="191"/>
        <v xml:space="preserve">Delta 3910 </v>
      </c>
      <c r="E4037" s="1" t="s">
        <v>346</v>
      </c>
      <c r="F4037" s="7" t="str">
        <f>TEXT(DATE(MID(H4037, 13, 4), CHOOSE(MATCH( MID(H4037, 5, 3), {"Jan","Feb","Mar","Apr","May","Jun","Jul","Aug","Sep","Oct","Nov","Dec"}, 0), 1, 2, 3, 4, 5, 6, 7, 8, 9, 10, 11, 12), MID(H4037, 9, 2)), "yyyy-mm-dd")</f>
        <v>1983-01-26</v>
      </c>
      <c r="G4037" s="1" t="s">
        <v>8233</v>
      </c>
      <c r="H4037" s="1" t="s">
        <v>8232</v>
      </c>
    </row>
    <row r="4038" spans="1:8" hidden="1" x14ac:dyDescent="0.3">
      <c r="A4038" s="1" t="s">
        <v>6482</v>
      </c>
      <c r="B4038" s="1" t="str">
        <f t="shared" si="190"/>
        <v>Russia</v>
      </c>
      <c r="C4038" s="5" t="str">
        <f t="shared" si="189"/>
        <v>1983</v>
      </c>
      <c r="D4038" s="1" t="str">
        <f t="shared" si="191"/>
        <v xml:space="preserve">Cosmos-3M </v>
      </c>
      <c r="E4038" s="1" t="s">
        <v>346</v>
      </c>
      <c r="F4038" s="7" t="str">
        <f>TEXT(DATE(MID(H4038, 13, 4), CHOOSE(MATCH( MID(H4038, 5, 3), {"Jan","Feb","Mar","Apr","May","Jun","Jul","Aug","Sep","Oct","Nov","Dec"}, 0), 1, 2, 3, 4, 5, 6, 7, 8, 9, 10, 11, 12), MID(H4038, 9, 2)), "yyyy-mm-dd")</f>
        <v>1983-01-25</v>
      </c>
      <c r="G4038" s="1" t="s">
        <v>8235</v>
      </c>
      <c r="H4038" s="1" t="s">
        <v>8234</v>
      </c>
    </row>
    <row r="4039" spans="1:8" hidden="1" x14ac:dyDescent="0.3">
      <c r="A4039" s="1" t="s">
        <v>3038</v>
      </c>
      <c r="B4039" s="1" t="str">
        <f t="shared" si="190"/>
        <v>Russia</v>
      </c>
      <c r="C4039" s="5" t="str">
        <f t="shared" si="189"/>
        <v>1983</v>
      </c>
      <c r="D4039" s="1" t="str">
        <f t="shared" si="191"/>
        <v xml:space="preserve">Vostok-2M </v>
      </c>
      <c r="E4039" s="1" t="s">
        <v>346</v>
      </c>
      <c r="F4039" s="7" t="str">
        <f>TEXT(DATE(MID(H4039, 13, 4), CHOOSE(MATCH( MID(H4039, 5, 3), {"Jan","Feb","Mar","Apr","May","Jun","Jul","Aug","Sep","Oct","Nov","Dec"}, 0), 1, 2, 3, 4, 5, 6, 7, 8, 9, 10, 11, 12), MID(H4039, 9, 2)), "yyyy-mm-dd")</f>
        <v>1983-01-20</v>
      </c>
      <c r="G4039" s="1" t="s">
        <v>8237</v>
      </c>
      <c r="H4039" s="1" t="s">
        <v>8236</v>
      </c>
    </row>
    <row r="4040" spans="1:8" hidden="1" x14ac:dyDescent="0.3">
      <c r="A4040" s="1" t="s">
        <v>6482</v>
      </c>
      <c r="B4040" s="1" t="str">
        <f t="shared" si="190"/>
        <v>Russia</v>
      </c>
      <c r="C4040" s="5" t="str">
        <f t="shared" si="189"/>
        <v>1983</v>
      </c>
      <c r="D4040" s="1" t="str">
        <f t="shared" si="191"/>
        <v xml:space="preserve">Cosmos-3M </v>
      </c>
      <c r="E4040" s="1" t="s">
        <v>346</v>
      </c>
      <c r="F4040" s="7" t="str">
        <f>TEXT(DATE(MID(H4040, 13, 4), CHOOSE(MATCH( MID(H4040, 5, 3), {"Jan","Feb","Mar","Apr","May","Jun","Jul","Aug","Sep","Oct","Nov","Dec"}, 0), 1, 2, 3, 4, 5, 6, 7, 8, 9, 10, 11, 12), MID(H4040, 9, 2)), "yyyy-mm-dd")</f>
        <v>1983-01-19</v>
      </c>
      <c r="G4040" s="1" t="s">
        <v>8239</v>
      </c>
      <c r="H4040" s="1" t="s">
        <v>8238</v>
      </c>
    </row>
    <row r="4041" spans="1:8" hidden="1" x14ac:dyDescent="0.3">
      <c r="A4041" s="1" t="s">
        <v>6482</v>
      </c>
      <c r="B4041" s="1" t="str">
        <f t="shared" si="190"/>
        <v>Russia</v>
      </c>
      <c r="C4041" s="5" t="str">
        <f t="shared" si="189"/>
        <v>1983</v>
      </c>
      <c r="D4041" s="1" t="str">
        <f t="shared" si="191"/>
        <v xml:space="preserve">Cosmos-3M </v>
      </c>
      <c r="E4041" s="1" t="s">
        <v>346</v>
      </c>
      <c r="F4041" s="7" t="str">
        <f>TEXT(DATE(MID(H4041, 13, 4), CHOOSE(MATCH( MID(H4041, 5, 3), {"Jan","Feb","Mar","Apr","May","Jun","Jul","Aug","Sep","Oct","Nov","Dec"}, 0), 1, 2, 3, 4, 5, 6, 7, 8, 9, 10, 11, 12), MID(H4041, 9, 2)), "yyyy-mm-dd")</f>
        <v>1983-01-12</v>
      </c>
      <c r="G4041" s="1" t="s">
        <v>8241</v>
      </c>
      <c r="H4041" s="1" t="s">
        <v>8240</v>
      </c>
    </row>
    <row r="4042" spans="1:8" hidden="1" x14ac:dyDescent="0.3">
      <c r="A4042" s="1" t="s">
        <v>3373</v>
      </c>
      <c r="B4042" s="1" t="str">
        <f t="shared" si="190"/>
        <v>Russia</v>
      </c>
      <c r="C4042" s="5" t="str">
        <f t="shared" si="189"/>
        <v>1982</v>
      </c>
      <c r="D4042" s="1" t="str">
        <f t="shared" si="191"/>
        <v xml:space="preserve">Cosmos-3M </v>
      </c>
      <c r="E4042" s="1" t="s">
        <v>346</v>
      </c>
      <c r="F4042" s="7" t="str">
        <f>TEXT(DATE(MID(H4042, 13, 4), CHOOSE(MATCH( MID(H4042, 5, 3), {"Jan","Feb","Mar","Apr","May","Jun","Jul","Aug","Sep","Oct","Nov","Dec"}, 0), 1, 2, 3, 4, 5, 6, 7, 8, 9, 10, 11, 12), MID(H4042, 9, 2)), "yyyy-mm-dd")</f>
        <v>1982-12-29</v>
      </c>
      <c r="G4042" s="1" t="s">
        <v>8243</v>
      </c>
      <c r="H4042" s="1" t="s">
        <v>8242</v>
      </c>
    </row>
    <row r="4043" spans="1:8" hidden="1" x14ac:dyDescent="0.3">
      <c r="A4043" s="1" t="s">
        <v>130</v>
      </c>
      <c r="B4043" s="1" t="str">
        <f t="shared" si="190"/>
        <v>Kazakhstan</v>
      </c>
      <c r="C4043" s="5" t="str">
        <f t="shared" si="189"/>
        <v>1982</v>
      </c>
      <c r="D4043" s="1" t="str">
        <f t="shared" si="191"/>
        <v xml:space="preserve">Soyuz U </v>
      </c>
      <c r="E4043" s="1" t="s">
        <v>346</v>
      </c>
      <c r="F4043" s="7" t="str">
        <f>TEXT(DATE(MID(H4043, 13, 4), CHOOSE(MATCH( MID(H4043, 5, 3), {"Jan","Feb","Mar","Apr","May","Jun","Jul","Aug","Sep","Oct","Nov","Dec"}, 0), 1, 2, 3, 4, 5, 6, 7, 8, 9, 10, 11, 12), MID(H4043, 9, 2)), "yyyy-mm-dd")</f>
        <v>1982-12-28</v>
      </c>
      <c r="G4043" s="1" t="s">
        <v>8245</v>
      </c>
      <c r="H4043" s="1" t="s">
        <v>8244</v>
      </c>
    </row>
    <row r="4044" spans="1:8" hidden="1" x14ac:dyDescent="0.3">
      <c r="A4044" s="1" t="s">
        <v>529</v>
      </c>
      <c r="B4044" s="1" t="str">
        <f t="shared" si="190"/>
        <v>Kazakhstan</v>
      </c>
      <c r="C4044" s="5" t="str">
        <f t="shared" si="189"/>
        <v>1982</v>
      </c>
      <c r="D4044" s="1" t="str">
        <f t="shared" si="191"/>
        <v xml:space="preserve">Proton-K/Block-DM </v>
      </c>
      <c r="E4044" s="1" t="s">
        <v>346</v>
      </c>
      <c r="F4044" s="7" t="str">
        <f>TEXT(DATE(MID(H4044, 13, 4), CHOOSE(MATCH( MID(H4044, 5, 3), {"Jan","Feb","Mar","Apr","May","Jun","Jul","Aug","Sep","Oct","Nov","Dec"}, 0), 1, 2, 3, 4, 5, 6, 7, 8, 9, 10, 11, 12), MID(H4044, 9, 2)), "yyyy-mm-dd")</f>
        <v>1982-12-24</v>
      </c>
      <c r="G4044" s="1" t="s">
        <v>8247</v>
      </c>
      <c r="H4044" s="1" t="s">
        <v>8246</v>
      </c>
    </row>
    <row r="4045" spans="1:8" hidden="1" x14ac:dyDescent="0.3">
      <c r="A4045" s="1" t="s">
        <v>1630</v>
      </c>
      <c r="B4045" s="1" t="str">
        <f t="shared" si="190"/>
        <v>Kazakhstan</v>
      </c>
      <c r="C4045" s="5" t="str">
        <f t="shared" si="189"/>
        <v>1982</v>
      </c>
      <c r="D4045" s="1" t="str">
        <f t="shared" si="191"/>
        <v xml:space="preserve">Soyuz U2 </v>
      </c>
      <c r="E4045" s="1" t="s">
        <v>346</v>
      </c>
      <c r="F4045" s="7" t="str">
        <f>TEXT(DATE(MID(H4045, 13, 4), CHOOSE(MATCH( MID(H4045, 5, 3), {"Jan","Feb","Mar","Apr","May","Jun","Jul","Aug","Sep","Oct","Nov","Dec"}, 0), 1, 2, 3, 4, 5, 6, 7, 8, 9, 10, 11, 12), MID(H4045, 9, 2)), "yyyy-mm-dd")</f>
        <v>1982-12-23</v>
      </c>
      <c r="G4045" s="1" t="s">
        <v>8249</v>
      </c>
      <c r="H4045" s="1" t="s">
        <v>8248</v>
      </c>
    </row>
    <row r="4046" spans="1:8" hidden="1" x14ac:dyDescent="0.3">
      <c r="A4046" s="1" t="s">
        <v>5557</v>
      </c>
      <c r="B4046" s="1" t="str">
        <f t="shared" si="190"/>
        <v>USA</v>
      </c>
      <c r="C4046" s="5" t="str">
        <f t="shared" si="189"/>
        <v>1982</v>
      </c>
      <c r="D4046" s="1" t="str">
        <f t="shared" si="191"/>
        <v xml:space="preserve">Atlas-E/F Star-37S-ISS </v>
      </c>
      <c r="E4046" s="1" t="s">
        <v>346</v>
      </c>
      <c r="F4046" s="7" t="str">
        <f>TEXT(DATE(MID(H4046, 13, 4), CHOOSE(MATCH( MID(H4046, 5, 3), {"Jan","Feb","Mar","Apr","May","Jun","Jul","Aug","Sep","Oct","Nov","Dec"}, 0), 1, 2, 3, 4, 5, 6, 7, 8, 9, 10, 11, 12), MID(H4046, 9, 2)), "yyyy-mm-dd")</f>
        <v>1982-12-21</v>
      </c>
      <c r="G4046" s="1" t="s">
        <v>8251</v>
      </c>
      <c r="H4046" s="1" t="s">
        <v>8250</v>
      </c>
    </row>
    <row r="4047" spans="1:8" hidden="1" x14ac:dyDescent="0.3">
      <c r="A4047" s="1" t="s">
        <v>130</v>
      </c>
      <c r="B4047" s="1" t="str">
        <f t="shared" si="190"/>
        <v>Kazakhstan</v>
      </c>
      <c r="C4047" s="5" t="str">
        <f t="shared" si="189"/>
        <v>1982</v>
      </c>
      <c r="D4047" s="1" t="str">
        <f t="shared" si="191"/>
        <v xml:space="preserve">Soyuz U </v>
      </c>
      <c r="E4047" s="1" t="s">
        <v>346</v>
      </c>
      <c r="F4047" s="7" t="str">
        <f>TEXT(DATE(MID(H4047, 13, 4), CHOOSE(MATCH( MID(H4047, 5, 3), {"Jan","Feb","Mar","Apr","May","Jun","Jul","Aug","Sep","Oct","Nov","Dec"}, 0), 1, 2, 3, 4, 5, 6, 7, 8, 9, 10, 11, 12), MID(H4047, 9, 2)), "yyyy-mm-dd")</f>
        <v>1982-12-16</v>
      </c>
      <c r="G4047" s="1" t="s">
        <v>8253</v>
      </c>
      <c r="H4047" s="1" t="s">
        <v>8252</v>
      </c>
    </row>
    <row r="4048" spans="1:8" hidden="1" x14ac:dyDescent="0.3">
      <c r="A4048" s="1" t="s">
        <v>212</v>
      </c>
      <c r="B4048" s="1" t="str">
        <f t="shared" si="190"/>
        <v>Russia</v>
      </c>
      <c r="C4048" s="5" t="str">
        <f t="shared" si="189"/>
        <v>1982</v>
      </c>
      <c r="D4048" s="1" t="str">
        <f t="shared" si="191"/>
        <v xml:space="preserve">Vostok-2M </v>
      </c>
      <c r="E4048" s="1" t="s">
        <v>346</v>
      </c>
      <c r="F4048" s="7" t="str">
        <f>TEXT(DATE(MID(H4048, 13, 4), CHOOSE(MATCH( MID(H4048, 5, 3), {"Jan","Feb","Mar","Apr","May","Jun","Jul","Aug","Sep","Oct","Nov","Dec"}, 0), 1, 2, 3, 4, 5, 6, 7, 8, 9, 10, 11, 12), MID(H4048, 9, 2)), "yyyy-mm-dd")</f>
        <v>1982-12-14</v>
      </c>
      <c r="G4048" s="1" t="s">
        <v>8255</v>
      </c>
      <c r="H4048" s="1" t="s">
        <v>8254</v>
      </c>
    </row>
    <row r="4049" spans="1:8" hidden="1" x14ac:dyDescent="0.3">
      <c r="A4049" s="1" t="s">
        <v>1630</v>
      </c>
      <c r="B4049" s="1" t="str">
        <f t="shared" si="190"/>
        <v>Kazakhstan</v>
      </c>
      <c r="C4049" s="5" t="str">
        <f t="shared" si="189"/>
        <v>1982</v>
      </c>
      <c r="D4049" s="1" t="str">
        <f t="shared" si="191"/>
        <v xml:space="preserve">Molniya-M /Block ML </v>
      </c>
      <c r="E4049" s="1" t="s">
        <v>346</v>
      </c>
      <c r="F4049" s="7" t="str">
        <f>TEXT(DATE(MID(H4049, 13, 4), CHOOSE(MATCH( MID(H4049, 5, 3), {"Jan","Feb","Mar","Apr","May","Jun","Jul","Aug","Sep","Oct","Nov","Dec"}, 0), 1, 2, 3, 4, 5, 6, 7, 8, 9, 10, 11, 12), MID(H4049, 9, 2)), "yyyy-mm-dd")</f>
        <v>1982-12-08</v>
      </c>
      <c r="G4049" s="1" t="s">
        <v>8257</v>
      </c>
      <c r="H4049" s="1" t="s">
        <v>8256</v>
      </c>
    </row>
    <row r="4050" spans="1:8" hidden="1" x14ac:dyDescent="0.3">
      <c r="A4050" s="1" t="s">
        <v>212</v>
      </c>
      <c r="B4050" s="1" t="str">
        <f t="shared" si="190"/>
        <v>Russia</v>
      </c>
      <c r="C4050" s="5" t="str">
        <f t="shared" si="189"/>
        <v>1982</v>
      </c>
      <c r="D4050" s="1" t="str">
        <f t="shared" si="191"/>
        <v xml:space="preserve">Soyuz U </v>
      </c>
      <c r="E4050" s="1" t="s">
        <v>346</v>
      </c>
      <c r="F4050" s="7" t="str">
        <f>TEXT(DATE(MID(H4050, 13, 4), CHOOSE(MATCH( MID(H4050, 5, 3), {"Jan","Feb","Mar","Apr","May","Jun","Jul","Aug","Sep","Oct","Nov","Dec"}, 0), 1, 2, 3, 4, 5, 6, 7, 8, 9, 10, 11, 12), MID(H4050, 9, 2)), "yyyy-mm-dd")</f>
        <v>1982-12-03</v>
      </c>
      <c r="G4050" s="1" t="s">
        <v>8259</v>
      </c>
      <c r="H4050" s="1" t="s">
        <v>8258</v>
      </c>
    </row>
    <row r="4051" spans="1:8" hidden="1" x14ac:dyDescent="0.3">
      <c r="A4051" s="1" t="s">
        <v>529</v>
      </c>
      <c r="B4051" s="1" t="str">
        <f t="shared" si="190"/>
        <v>Kazakhstan</v>
      </c>
      <c r="C4051" s="5" t="str">
        <f t="shared" si="189"/>
        <v>1982</v>
      </c>
      <c r="D4051" s="1" t="str">
        <f t="shared" si="191"/>
        <v xml:space="preserve">Proton-K/Block-DM </v>
      </c>
      <c r="E4051" s="1" t="s">
        <v>346</v>
      </c>
      <c r="F4051" s="7" t="str">
        <f>TEXT(DATE(MID(H4051, 13, 4), CHOOSE(MATCH( MID(H4051, 5, 3), {"Jan","Feb","Mar","Apr","May","Jun","Jul","Aug","Sep","Oct","Nov","Dec"}, 0), 1, 2, 3, 4, 5, 6, 7, 8, 9, 10, 11, 12), MID(H4051, 9, 2)), "yyyy-mm-dd")</f>
        <v>1982-11-26</v>
      </c>
      <c r="G4051" s="1" t="s">
        <v>8261</v>
      </c>
      <c r="H4051" s="1" t="s">
        <v>8260</v>
      </c>
    </row>
    <row r="4052" spans="1:8" hidden="1" x14ac:dyDescent="0.3">
      <c r="A4052" s="1" t="s">
        <v>3373</v>
      </c>
      <c r="B4052" s="1" t="str">
        <f t="shared" si="190"/>
        <v>Russia</v>
      </c>
      <c r="C4052" s="5" t="str">
        <f t="shared" si="189"/>
        <v>1982</v>
      </c>
      <c r="D4052" s="1" t="str">
        <f t="shared" si="191"/>
        <v xml:space="preserve">Cosmos-3M </v>
      </c>
      <c r="E4052" s="1" t="s">
        <v>346</v>
      </c>
      <c r="F4052" s="7" t="str">
        <f>TEXT(DATE(MID(H4052, 13, 4), CHOOSE(MATCH( MID(H4052, 5, 3), {"Jan","Feb","Mar","Apr","May","Jun","Jul","Aug","Sep","Oct","Nov","Dec"}, 0), 1, 2, 3, 4, 5, 6, 7, 8, 9, 10, 11, 12), MID(H4052, 9, 2)), "yyyy-mm-dd")</f>
        <v>1982-11-24</v>
      </c>
      <c r="G4052" s="1" t="s">
        <v>8263</v>
      </c>
      <c r="H4052" s="1" t="s">
        <v>8262</v>
      </c>
    </row>
    <row r="4053" spans="1:8" hidden="1" x14ac:dyDescent="0.3">
      <c r="A4053" s="1" t="s">
        <v>130</v>
      </c>
      <c r="B4053" s="1" t="str">
        <f t="shared" si="190"/>
        <v>Kazakhstan</v>
      </c>
      <c r="C4053" s="5" t="str">
        <f t="shared" si="189"/>
        <v>1982</v>
      </c>
      <c r="D4053" s="1" t="str">
        <f t="shared" si="191"/>
        <v xml:space="preserve">Soyuz U </v>
      </c>
      <c r="E4053" s="1" t="s">
        <v>346</v>
      </c>
      <c r="F4053" s="7" t="str">
        <f>TEXT(DATE(MID(H4053, 13, 4), CHOOSE(MATCH( MID(H4053, 5, 3), {"Jan","Feb","Mar","Apr","May","Jun","Jul","Aug","Sep","Oct","Nov","Dec"}, 0), 1, 2, 3, 4, 5, 6, 7, 8, 9, 10, 11, 12), MID(H4053, 9, 2)), "yyyy-mm-dd")</f>
        <v>1982-11-18</v>
      </c>
      <c r="G4053" s="1" t="s">
        <v>8265</v>
      </c>
      <c r="H4053" s="1" t="s">
        <v>8264</v>
      </c>
    </row>
    <row r="4054" spans="1:8" hidden="1" x14ac:dyDescent="0.3">
      <c r="A4054" s="1" t="s">
        <v>27</v>
      </c>
      <c r="B4054" s="1" t="str">
        <f t="shared" si="190"/>
        <v>USA</v>
      </c>
      <c r="C4054" s="5" t="str">
        <f t="shared" si="189"/>
        <v>1982</v>
      </c>
      <c r="D4054" s="1" t="str">
        <f t="shared" si="191"/>
        <v xml:space="preserve">Titan IIID </v>
      </c>
      <c r="E4054" s="1" t="s">
        <v>346</v>
      </c>
      <c r="F4054" s="7" t="str">
        <f>TEXT(DATE(MID(H4054, 13, 4), CHOOSE(MATCH( MID(H4054, 5, 3), {"Jan","Feb","Mar","Apr","May","Jun","Jul","Aug","Sep","Oct","Nov","Dec"}, 0), 1, 2, 3, 4, 5, 6, 7, 8, 9, 10, 11, 12), MID(H4054, 9, 2)), "yyyy-mm-dd")</f>
        <v>1982-11-17</v>
      </c>
      <c r="G4054" s="1" t="s">
        <v>8267</v>
      </c>
      <c r="H4054" s="1" t="s">
        <v>8266</v>
      </c>
    </row>
    <row r="4055" spans="1:8" hidden="1" x14ac:dyDescent="0.3">
      <c r="A4055" s="1" t="s">
        <v>30</v>
      </c>
      <c r="B4055" s="1" t="str">
        <f t="shared" si="190"/>
        <v>USA</v>
      </c>
      <c r="C4055" s="5" t="str">
        <f t="shared" si="189"/>
        <v>1982</v>
      </c>
      <c r="D4055" s="1" t="str">
        <f t="shared" si="191"/>
        <v xml:space="preserve">Space Shuttle Columbia </v>
      </c>
      <c r="E4055" s="1" t="s">
        <v>346</v>
      </c>
      <c r="F4055" s="7" t="str">
        <f>TEXT(DATE(MID(H4055, 13, 4), CHOOSE(MATCH( MID(H4055, 5, 3), {"Jan","Feb","Mar","Apr","May","Jun","Jul","Aug","Sep","Oct","Nov","Dec"}, 0), 1, 2, 3, 4, 5, 6, 7, 8, 9, 10, 11, 12), MID(H4055, 9, 2)), "yyyy-mm-dd")</f>
        <v>1982-11-11</v>
      </c>
      <c r="G4055" s="1" t="s">
        <v>8269</v>
      </c>
      <c r="H4055" s="1" t="s">
        <v>8268</v>
      </c>
    </row>
    <row r="4056" spans="1:8" hidden="1" x14ac:dyDescent="0.3">
      <c r="A4056" s="1" t="s">
        <v>3373</v>
      </c>
      <c r="B4056" s="1" t="str">
        <f t="shared" si="190"/>
        <v>Russia</v>
      </c>
      <c r="C4056" s="5" t="str">
        <f t="shared" si="189"/>
        <v>1982</v>
      </c>
      <c r="D4056" s="1" t="str">
        <f t="shared" si="191"/>
        <v xml:space="preserve">Cosmos-3M </v>
      </c>
      <c r="E4056" s="1" t="s">
        <v>346</v>
      </c>
      <c r="F4056" s="7" t="str">
        <f>TEXT(DATE(MID(H4056, 13, 4), CHOOSE(MATCH( MID(H4056, 5, 3), {"Jan","Feb","Mar","Apr","May","Jun","Jul","Aug","Sep","Oct","Nov","Dec"}, 0), 1, 2, 3, 4, 5, 6, 7, 8, 9, 10, 11, 12), MID(H4056, 9, 2)), "yyyy-mm-dd")</f>
        <v>1982-11-11</v>
      </c>
      <c r="G4056" s="1" t="s">
        <v>8271</v>
      </c>
      <c r="H4056" s="1" t="s">
        <v>8270</v>
      </c>
    </row>
    <row r="4057" spans="1:8" hidden="1" x14ac:dyDescent="0.3">
      <c r="A4057" s="1" t="s">
        <v>130</v>
      </c>
      <c r="B4057" s="1" t="str">
        <f t="shared" si="190"/>
        <v>Kazakhstan</v>
      </c>
      <c r="C4057" s="5" t="str">
        <f t="shared" si="189"/>
        <v>1982</v>
      </c>
      <c r="D4057" s="1" t="str">
        <f t="shared" si="191"/>
        <v xml:space="preserve">Soyuz U </v>
      </c>
      <c r="E4057" s="1" t="s">
        <v>346</v>
      </c>
      <c r="F4057" s="7" t="str">
        <f>TEXT(DATE(MID(H4057, 13, 4), CHOOSE(MATCH( MID(H4057, 5, 3), {"Jan","Feb","Mar","Apr","May","Jun","Jul","Aug","Sep","Oct","Nov","Dec"}, 0), 1, 2, 3, 4, 5, 6, 7, 8, 9, 10, 11, 12), MID(H4057, 9, 2)), "yyyy-mm-dd")</f>
        <v>1982-11-02</v>
      </c>
      <c r="G4057" s="1" t="s">
        <v>8273</v>
      </c>
      <c r="H4057" s="1" t="s">
        <v>8272</v>
      </c>
    </row>
    <row r="4058" spans="1:8" hidden="1" x14ac:dyDescent="0.3">
      <c r="A4058" s="1" t="s">
        <v>1630</v>
      </c>
      <c r="B4058" s="1" t="str">
        <f t="shared" si="190"/>
        <v>Kazakhstan</v>
      </c>
      <c r="C4058" s="5" t="str">
        <f t="shared" si="189"/>
        <v>1982</v>
      </c>
      <c r="D4058" s="1" t="str">
        <f t="shared" si="191"/>
        <v xml:space="preserve">Soyuz U </v>
      </c>
      <c r="E4058" s="1" t="s">
        <v>346</v>
      </c>
      <c r="F4058" s="7" t="str">
        <f>TEXT(DATE(MID(H4058, 13, 4), CHOOSE(MATCH( MID(H4058, 5, 3), {"Jan","Feb","Mar","Apr","May","Jun","Jul","Aug","Sep","Oct","Nov","Dec"}, 0), 1, 2, 3, 4, 5, 6, 7, 8, 9, 10, 11, 12), MID(H4058, 9, 2)), "yyyy-mm-dd")</f>
        <v>1982-10-31</v>
      </c>
      <c r="G4058" s="1" t="s">
        <v>8275</v>
      </c>
      <c r="H4058" s="1" t="s">
        <v>8274</v>
      </c>
    </row>
    <row r="4059" spans="1:8" hidden="1" x14ac:dyDescent="0.3">
      <c r="A4059" s="1" t="s">
        <v>11</v>
      </c>
      <c r="B4059" s="1" t="str">
        <f t="shared" si="190"/>
        <v>USA</v>
      </c>
      <c r="C4059" s="5" t="str">
        <f t="shared" si="189"/>
        <v>1982</v>
      </c>
      <c r="D4059" s="1" t="str">
        <f t="shared" si="191"/>
        <v xml:space="preserve">Titan 34D </v>
      </c>
      <c r="E4059" s="1" t="s">
        <v>346</v>
      </c>
      <c r="F4059" s="7" t="str">
        <f>TEXT(DATE(MID(H4059, 13, 4), CHOOSE(MATCH( MID(H4059, 5, 3), {"Jan","Feb","Mar","Apr","May","Jun","Jul","Aug","Sep","Oct","Nov","Dec"}, 0), 1, 2, 3, 4, 5, 6, 7, 8, 9, 10, 11, 12), MID(H4059, 9, 2)), "yyyy-mm-dd")</f>
        <v>1982-10-30</v>
      </c>
      <c r="G4059" s="1" t="s">
        <v>8277</v>
      </c>
      <c r="H4059" s="1" t="s">
        <v>8276</v>
      </c>
    </row>
    <row r="4060" spans="1:8" hidden="1" x14ac:dyDescent="0.3">
      <c r="A4060" s="1" t="s">
        <v>3160</v>
      </c>
      <c r="B4060" s="1" t="str">
        <f t="shared" si="190"/>
        <v>USA</v>
      </c>
      <c r="C4060" s="5" t="str">
        <f t="shared" si="189"/>
        <v>1982</v>
      </c>
      <c r="D4060" s="1" t="str">
        <f t="shared" si="191"/>
        <v xml:space="preserve">Delta 3924 </v>
      </c>
      <c r="E4060" s="1" t="s">
        <v>346</v>
      </c>
      <c r="F4060" s="7" t="str">
        <f>TEXT(DATE(MID(H4060, 13, 4), CHOOSE(MATCH( MID(H4060, 5, 3), {"Jan","Feb","Mar","Apr","May","Jun","Jul","Aug","Sep","Oct","Nov","Dec"}, 0), 1, 2, 3, 4, 5, 6, 7, 8, 9, 10, 11, 12), MID(H4060, 9, 2)), "yyyy-mm-dd")</f>
        <v>1982-10-28</v>
      </c>
      <c r="G4060" s="1" t="s">
        <v>8279</v>
      </c>
      <c r="H4060" s="1" t="s">
        <v>8278</v>
      </c>
    </row>
    <row r="4061" spans="1:8" hidden="1" x14ac:dyDescent="0.3">
      <c r="A4061" s="1" t="s">
        <v>4882</v>
      </c>
      <c r="B4061" s="1" t="str">
        <f t="shared" si="190"/>
        <v>Russia</v>
      </c>
      <c r="C4061" s="5" t="str">
        <f t="shared" si="189"/>
        <v>1982</v>
      </c>
      <c r="D4061" s="1" t="str">
        <f t="shared" si="191"/>
        <v xml:space="preserve">Cosmos-3M </v>
      </c>
      <c r="E4061" s="1" t="s">
        <v>346</v>
      </c>
      <c r="F4061" s="7" t="str">
        <f>TEXT(DATE(MID(H4061, 13, 4), CHOOSE(MATCH( MID(H4061, 5, 3), {"Jan","Feb","Mar","Apr","May","Jun","Jul","Aug","Sep","Oct","Nov","Dec"}, 0), 1, 2, 3, 4, 5, 6, 7, 8, 9, 10, 11, 12), MID(H4061, 9, 2)), "yyyy-mm-dd")</f>
        <v>1982-10-21</v>
      </c>
      <c r="G4061" s="1" t="s">
        <v>8281</v>
      </c>
      <c r="H4061" s="1" t="s">
        <v>8280</v>
      </c>
    </row>
    <row r="4062" spans="1:8" hidden="1" x14ac:dyDescent="0.3">
      <c r="A4062" s="1" t="s">
        <v>6272</v>
      </c>
      <c r="B4062" s="1" t="str">
        <f t="shared" si="190"/>
        <v>Kazakhstan</v>
      </c>
      <c r="C4062" s="5" t="str">
        <f t="shared" si="189"/>
        <v>1982</v>
      </c>
      <c r="D4062" s="1" t="str">
        <f t="shared" si="191"/>
        <v xml:space="preserve">Proton-K/Block-DM </v>
      </c>
      <c r="E4062" s="1" t="s">
        <v>346</v>
      </c>
      <c r="F4062" s="7" t="str">
        <f>TEXT(DATE(MID(H4062, 13, 4), CHOOSE(MATCH( MID(H4062, 5, 3), {"Jan","Feb","Mar","Apr","May","Jun","Jul","Aug","Sep","Oct","Nov","Dec"}, 0), 1, 2, 3, 4, 5, 6, 7, 8, 9, 10, 11, 12), MID(H4062, 9, 2)), "yyyy-mm-dd")</f>
        <v>1982-10-20</v>
      </c>
      <c r="G4062" s="1" t="s">
        <v>8283</v>
      </c>
      <c r="H4062" s="1" t="s">
        <v>8282</v>
      </c>
    </row>
    <row r="4063" spans="1:8" hidden="1" x14ac:dyDescent="0.3">
      <c r="A4063" s="1" t="s">
        <v>3373</v>
      </c>
      <c r="B4063" s="1" t="str">
        <f t="shared" si="190"/>
        <v>Russia</v>
      </c>
      <c r="C4063" s="5" t="str">
        <f t="shared" si="189"/>
        <v>1982</v>
      </c>
      <c r="D4063" s="1" t="str">
        <f t="shared" si="191"/>
        <v xml:space="preserve">Cosmos-3M </v>
      </c>
      <c r="E4063" s="1" t="s">
        <v>346</v>
      </c>
      <c r="F4063" s="7" t="str">
        <f>TEXT(DATE(MID(H4063, 13, 4), CHOOSE(MATCH( MID(H4063, 5, 3), {"Jan","Feb","Mar","Apr","May","Jun","Jul","Aug","Sep","Oct","Nov","Dec"}, 0), 1, 2, 3, 4, 5, 6, 7, 8, 9, 10, 11, 12), MID(H4063, 9, 2)), "yyyy-mm-dd")</f>
        <v>1982-10-19</v>
      </c>
      <c r="G4063" s="1" t="s">
        <v>8285</v>
      </c>
      <c r="H4063" s="1" t="s">
        <v>8284</v>
      </c>
    </row>
    <row r="4064" spans="1:8" hidden="1" x14ac:dyDescent="0.3">
      <c r="A4064" s="1" t="s">
        <v>130</v>
      </c>
      <c r="B4064" s="1" t="str">
        <f t="shared" si="190"/>
        <v>Kazakhstan</v>
      </c>
      <c r="C4064" s="5" t="str">
        <f t="shared" si="189"/>
        <v>1982</v>
      </c>
      <c r="D4064" s="1" t="str">
        <f t="shared" si="191"/>
        <v xml:space="preserve">Soyuz U </v>
      </c>
      <c r="E4064" s="1" t="s">
        <v>346</v>
      </c>
      <c r="F4064" s="7" t="str">
        <f>TEXT(DATE(MID(H4064, 13, 4), CHOOSE(MATCH( MID(H4064, 5, 3), {"Jan","Feb","Mar","Apr","May","Jun","Jul","Aug","Sep","Oct","Nov","Dec"}, 0), 1, 2, 3, 4, 5, 6, 7, 8, 9, 10, 11, 12), MID(H4064, 9, 2)), "yyyy-mm-dd")</f>
        <v>1982-10-14</v>
      </c>
      <c r="G4064" s="1" t="s">
        <v>8287</v>
      </c>
      <c r="H4064" s="1" t="s">
        <v>8286</v>
      </c>
    </row>
    <row r="4065" spans="1:8" hidden="1" x14ac:dyDescent="0.3">
      <c r="A4065" s="1" t="s">
        <v>529</v>
      </c>
      <c r="B4065" s="1" t="str">
        <f t="shared" si="190"/>
        <v>Kazakhstan</v>
      </c>
      <c r="C4065" s="5" t="str">
        <f t="shared" si="189"/>
        <v>1982</v>
      </c>
      <c r="D4065" s="1" t="str">
        <f t="shared" si="191"/>
        <v xml:space="preserve">Proton K/Block-DM-2 </v>
      </c>
      <c r="E4065" s="1" t="s">
        <v>346</v>
      </c>
      <c r="F4065" s="7" t="str">
        <f>TEXT(DATE(MID(H4065, 13, 4), CHOOSE(MATCH( MID(H4065, 5, 3), {"Jan","Feb","Mar","Apr","May","Jun","Jul","Aug","Sep","Oct","Nov","Dec"}, 0), 1, 2, 3, 4, 5, 6, 7, 8, 9, 10, 11, 12), MID(H4065, 9, 2)), "yyyy-mm-dd")</f>
        <v>1982-10-12</v>
      </c>
      <c r="G4065" s="1" t="s">
        <v>8289</v>
      </c>
      <c r="H4065" s="1" t="s">
        <v>8288</v>
      </c>
    </row>
    <row r="4066" spans="1:8" hidden="1" x14ac:dyDescent="0.3">
      <c r="A4066" s="1" t="s">
        <v>3926</v>
      </c>
      <c r="B4066" s="1" t="str">
        <f t="shared" si="190"/>
        <v>Kazakhstan</v>
      </c>
      <c r="C4066" s="5" t="str">
        <f t="shared" si="189"/>
        <v>1982</v>
      </c>
      <c r="D4066" s="1" t="str">
        <f t="shared" si="191"/>
        <v xml:space="preserve">Tsyklon-2 </v>
      </c>
      <c r="E4066" s="1" t="s">
        <v>346</v>
      </c>
      <c r="F4066" s="7" t="str">
        <f>TEXT(DATE(MID(H4066, 13, 4), CHOOSE(MATCH( MID(H4066, 5, 3), {"Jan","Feb","Mar","Apr","May","Jun","Jul","Aug","Sep","Oct","Nov","Dec"}, 0), 1, 2, 3, 4, 5, 6, 7, 8, 9, 10, 11, 12), MID(H4066, 9, 2)), "yyyy-mm-dd")</f>
        <v>1982-10-02</v>
      </c>
      <c r="G4066" s="1" t="s">
        <v>8291</v>
      </c>
      <c r="H4066" s="1" t="s">
        <v>8290</v>
      </c>
    </row>
    <row r="4067" spans="1:8" hidden="1" x14ac:dyDescent="0.3">
      <c r="A4067" s="1" t="s">
        <v>3038</v>
      </c>
      <c r="B4067" s="1" t="str">
        <f t="shared" si="190"/>
        <v>Russia</v>
      </c>
      <c r="C4067" s="5" t="str">
        <f t="shared" si="189"/>
        <v>1982</v>
      </c>
      <c r="D4067" s="1" t="str">
        <f t="shared" si="191"/>
        <v xml:space="preserve">Soyuz U </v>
      </c>
      <c r="E4067" s="1" t="s">
        <v>346</v>
      </c>
      <c r="F4067" s="7" t="str">
        <f>TEXT(DATE(MID(H4067, 13, 4), CHOOSE(MATCH( MID(H4067, 5, 3), {"Jan","Feb","Mar","Apr","May","Jun","Jul","Aug","Sep","Oct","Nov","Dec"}, 0), 1, 2, 3, 4, 5, 6, 7, 8, 9, 10, 11, 12), MID(H4067, 9, 2)), "yyyy-mm-dd")</f>
        <v>1982-09-30</v>
      </c>
      <c r="G4067" s="1" t="s">
        <v>8293</v>
      </c>
      <c r="H4067" s="1" t="s">
        <v>8292</v>
      </c>
    </row>
    <row r="4068" spans="1:8" hidden="1" x14ac:dyDescent="0.3">
      <c r="A4068" s="1" t="s">
        <v>4092</v>
      </c>
      <c r="B4068" s="1" t="str">
        <f t="shared" si="190"/>
        <v>USA</v>
      </c>
      <c r="C4068" s="5" t="str">
        <f t="shared" si="189"/>
        <v>1982</v>
      </c>
      <c r="D4068" s="1" t="str">
        <f t="shared" si="191"/>
        <v xml:space="preserve">Atlas-SLV3D Centaur-D1AR </v>
      </c>
      <c r="E4068" s="1" t="s">
        <v>346</v>
      </c>
      <c r="F4068" s="7" t="str">
        <f>TEXT(DATE(MID(H4068, 13, 4), CHOOSE(MATCH( MID(H4068, 5, 3), {"Jan","Feb","Mar","Apr","May","Jun","Jul","Aug","Sep","Oct","Nov","Dec"}, 0), 1, 2, 3, 4, 5, 6, 7, 8, 9, 10, 11, 12), MID(H4068, 9, 2)), "yyyy-mm-dd")</f>
        <v>1982-09-28</v>
      </c>
      <c r="G4068" s="1" t="s">
        <v>8295</v>
      </c>
      <c r="H4068" s="1" t="s">
        <v>8294</v>
      </c>
    </row>
    <row r="4069" spans="1:8" hidden="1" x14ac:dyDescent="0.3">
      <c r="A4069" s="1" t="s">
        <v>4483</v>
      </c>
      <c r="B4069" s="1" t="str">
        <f t="shared" si="190"/>
        <v>Russia</v>
      </c>
      <c r="C4069" s="5" t="str">
        <f t="shared" si="189"/>
        <v>1982</v>
      </c>
      <c r="D4069" s="1" t="str">
        <f t="shared" si="191"/>
        <v xml:space="preserve">Tsyklon-3 </v>
      </c>
      <c r="E4069" s="1" t="s">
        <v>346</v>
      </c>
      <c r="F4069" s="7" t="str">
        <f>TEXT(DATE(MID(H4069, 13, 4), CHOOSE(MATCH( MID(H4069, 5, 3), {"Jan","Feb","Mar","Apr","May","Jun","Jul","Aug","Sep","Oct","Nov","Dec"}, 0), 1, 2, 3, 4, 5, 6, 7, 8, 9, 10, 11, 12), MID(H4069, 9, 2)), "yyyy-mm-dd")</f>
        <v>1982-09-24</v>
      </c>
      <c r="G4069" s="1" t="s">
        <v>8297</v>
      </c>
      <c r="H4069" s="1" t="s">
        <v>8296</v>
      </c>
    </row>
    <row r="4070" spans="1:8" hidden="1" x14ac:dyDescent="0.3">
      <c r="A4070" s="1" t="s">
        <v>3038</v>
      </c>
      <c r="B4070" s="1" t="str">
        <f t="shared" si="190"/>
        <v>Russia</v>
      </c>
      <c r="C4070" s="5" t="str">
        <f t="shared" si="189"/>
        <v>1982</v>
      </c>
      <c r="D4070" s="1" t="str">
        <f t="shared" si="191"/>
        <v xml:space="preserve">Molniya-M /Block 2BL </v>
      </c>
      <c r="E4070" s="1" t="s">
        <v>346</v>
      </c>
      <c r="F4070" s="7" t="str">
        <f>TEXT(DATE(MID(H4070, 13, 4), CHOOSE(MATCH( MID(H4070, 5, 3), {"Jan","Feb","Mar","Apr","May","Jun","Jul","Aug","Sep","Oct","Nov","Dec"}, 0), 1, 2, 3, 4, 5, 6, 7, 8, 9, 10, 11, 12), MID(H4070, 9, 2)), "yyyy-mm-dd")</f>
        <v>1982-09-22</v>
      </c>
      <c r="G4070" s="1" t="s">
        <v>8299</v>
      </c>
      <c r="H4070" s="1" t="s">
        <v>8298</v>
      </c>
    </row>
    <row r="4071" spans="1:8" hidden="1" x14ac:dyDescent="0.3">
      <c r="A4071" s="1" t="s">
        <v>1630</v>
      </c>
      <c r="B4071" s="1" t="str">
        <f t="shared" si="190"/>
        <v>Kazakhstan</v>
      </c>
      <c r="C4071" s="5" t="str">
        <f t="shared" si="189"/>
        <v>1982</v>
      </c>
      <c r="D4071" s="1" t="str">
        <f t="shared" si="191"/>
        <v xml:space="preserve">Soyuz U </v>
      </c>
      <c r="E4071" s="1" t="s">
        <v>346</v>
      </c>
      <c r="F4071" s="7" t="str">
        <f>TEXT(DATE(MID(H4071, 13, 4), CHOOSE(MATCH( MID(H4071, 5, 3), {"Jan","Feb","Mar","Apr","May","Jun","Jul","Aug","Sep","Oct","Nov","Dec"}, 0), 1, 2, 3, 4, 5, 6, 7, 8, 9, 10, 11, 12), MID(H4071, 9, 2)), "yyyy-mm-dd")</f>
        <v>1982-09-18</v>
      </c>
      <c r="G4071" s="1" t="s">
        <v>8301</v>
      </c>
      <c r="H4071" s="1" t="s">
        <v>8300</v>
      </c>
    </row>
    <row r="4072" spans="1:8" hidden="1" x14ac:dyDescent="0.3">
      <c r="A4072" s="1" t="s">
        <v>6272</v>
      </c>
      <c r="B4072" s="1" t="str">
        <f t="shared" si="190"/>
        <v>Kazakhstan</v>
      </c>
      <c r="C4072" s="5" t="str">
        <f t="shared" si="189"/>
        <v>1982</v>
      </c>
      <c r="D4072" s="1" t="str">
        <f t="shared" si="191"/>
        <v xml:space="preserve">Proton-K/Block-DM </v>
      </c>
      <c r="E4072" s="1" t="s">
        <v>346</v>
      </c>
      <c r="F4072" s="7" t="str">
        <f>TEXT(DATE(MID(H4072, 13, 4), CHOOSE(MATCH( MID(H4072, 5, 3), {"Jan","Feb","Mar","Apr","May","Jun","Jul","Aug","Sep","Oct","Nov","Dec"}, 0), 1, 2, 3, 4, 5, 6, 7, 8, 9, 10, 11, 12), MID(H4072, 9, 2)), "yyyy-mm-dd")</f>
        <v>1982-09-16</v>
      </c>
      <c r="G4072" s="1" t="s">
        <v>8303</v>
      </c>
      <c r="H4072" s="1" t="s">
        <v>8302</v>
      </c>
    </row>
    <row r="4073" spans="1:8" hidden="1" x14ac:dyDescent="0.3">
      <c r="A4073" s="1" t="s">
        <v>3566</v>
      </c>
      <c r="B4073" s="1" t="str">
        <f t="shared" si="190"/>
        <v>Russia</v>
      </c>
      <c r="C4073" s="5" t="str">
        <f t="shared" si="189"/>
        <v>1982</v>
      </c>
      <c r="D4073" s="1" t="str">
        <f t="shared" si="191"/>
        <v xml:space="preserve">Tsyklon-3 </v>
      </c>
      <c r="E4073" s="1" t="s">
        <v>346</v>
      </c>
      <c r="F4073" s="7" t="str">
        <f>TEXT(DATE(MID(H4073, 13, 4), CHOOSE(MATCH( MID(H4073, 5, 3), {"Jan","Feb","Mar","Apr","May","Jun","Jul","Aug","Sep","Oct","Nov","Dec"}, 0), 1, 2, 3, 4, 5, 6, 7, 8, 9, 10, 11, 12), MID(H4073, 9, 2)), "yyyy-mm-dd")</f>
        <v>1982-09-16</v>
      </c>
      <c r="G4073" s="1" t="s">
        <v>8305</v>
      </c>
      <c r="H4073" s="1" t="s">
        <v>8304</v>
      </c>
    </row>
    <row r="4074" spans="1:8" hidden="1" x14ac:dyDescent="0.3">
      <c r="A4074" s="1" t="s">
        <v>6615</v>
      </c>
      <c r="B4074" s="1" t="str">
        <f t="shared" si="190"/>
        <v>Russia</v>
      </c>
      <c r="C4074" s="5" t="str">
        <f t="shared" si="189"/>
        <v>1982</v>
      </c>
      <c r="D4074" s="1" t="str">
        <f t="shared" si="191"/>
        <v xml:space="preserve">Soyuz U </v>
      </c>
      <c r="E4074" s="1" t="s">
        <v>346</v>
      </c>
      <c r="F4074" s="7" t="str">
        <f>TEXT(DATE(MID(H4074, 13, 4), CHOOSE(MATCH( MID(H4074, 5, 3), {"Jan","Feb","Mar","Apr","May","Jun","Jul","Aug","Sep","Oct","Nov","Dec"}, 0), 1, 2, 3, 4, 5, 6, 7, 8, 9, 10, 11, 12), MID(H4074, 9, 2)), "yyyy-mm-dd")</f>
        <v>1982-09-15</v>
      </c>
      <c r="G4074" s="1" t="s">
        <v>8307</v>
      </c>
      <c r="H4074" s="1" t="s">
        <v>8306</v>
      </c>
    </row>
    <row r="4075" spans="1:8" hidden="1" x14ac:dyDescent="0.3">
      <c r="A4075" s="1" t="s">
        <v>5301</v>
      </c>
      <c r="B4075" s="1" t="str">
        <f t="shared" si="190"/>
        <v>China</v>
      </c>
      <c r="C4075" s="5" t="str">
        <f t="shared" si="189"/>
        <v>1982</v>
      </c>
      <c r="D4075" s="1" t="str">
        <f t="shared" si="191"/>
        <v xml:space="preserve">Long March 2C </v>
      </c>
      <c r="E4075" s="1" t="s">
        <v>8</v>
      </c>
      <c r="F4075" s="7" t="str">
        <f>TEXT(DATE(MID(H4075, 13, 4), CHOOSE(MATCH( MID(H4075, 5, 3), {"Jan","Feb","Mar","Apr","May","Jun","Jul","Aug","Sep","Oct","Nov","Dec"}, 0), 1, 2, 3, 4, 5, 6, 7, 8, 9, 10, 11, 12), MID(H4075, 9, 2)), "yyyy-mm-dd")</f>
        <v>1982-09-09</v>
      </c>
      <c r="G4075" s="1" t="s">
        <v>8309</v>
      </c>
      <c r="H4075" s="1" t="s">
        <v>8308</v>
      </c>
    </row>
    <row r="4076" spans="1:8" hidden="1" x14ac:dyDescent="0.3">
      <c r="A4076" s="1" t="s">
        <v>6657</v>
      </c>
      <c r="B4076" s="1" t="str">
        <f t="shared" si="190"/>
        <v>France</v>
      </c>
      <c r="C4076" s="5" t="str">
        <f t="shared" si="189"/>
        <v>1982</v>
      </c>
      <c r="D4076" s="1" t="str">
        <f t="shared" si="191"/>
        <v xml:space="preserve">Ariane 1 </v>
      </c>
      <c r="E4076" s="1" t="s">
        <v>346</v>
      </c>
      <c r="F4076" s="7" t="str">
        <f>TEXT(DATE(MID(H4076, 13, 4), CHOOSE(MATCH( MID(H4076, 5, 3), {"Jan","Feb","Mar","Apr","May","Jun","Jul","Aug","Sep","Oct","Nov","Dec"}, 0), 1, 2, 3, 4, 5, 6, 7, 8, 9, 10, 11, 12), MID(H4076, 9, 2)), "yyyy-mm-dd")</f>
        <v>1982-09-09</v>
      </c>
      <c r="G4076" s="1" t="s">
        <v>8311</v>
      </c>
      <c r="H4076" s="1" t="s">
        <v>8310</v>
      </c>
    </row>
    <row r="4077" spans="1:8" hidden="1" x14ac:dyDescent="0.3">
      <c r="A4077" s="1" t="s">
        <v>6615</v>
      </c>
      <c r="B4077" s="1" t="str">
        <f t="shared" si="190"/>
        <v>Russia</v>
      </c>
      <c r="C4077" s="5" t="str">
        <f t="shared" si="189"/>
        <v>1982</v>
      </c>
      <c r="D4077" s="1" t="str">
        <f t="shared" si="191"/>
        <v xml:space="preserve">Soyuz U </v>
      </c>
      <c r="E4077" s="1" t="s">
        <v>346</v>
      </c>
      <c r="F4077" s="7" t="str">
        <f>TEXT(DATE(MID(H4077, 13, 4), CHOOSE(MATCH( MID(H4077, 5, 3), {"Jan","Feb","Mar","Apr","May","Jun","Jul","Aug","Sep","Oct","Nov","Dec"}, 0), 1, 2, 3, 4, 5, 6, 7, 8, 9, 10, 11, 12), MID(H4077, 9, 2)), "yyyy-mm-dd")</f>
        <v>1982-09-08</v>
      </c>
      <c r="G4077" s="1" t="s">
        <v>8313</v>
      </c>
      <c r="H4077" s="1" t="s">
        <v>8312</v>
      </c>
    </row>
    <row r="4078" spans="1:8" hidden="1" x14ac:dyDescent="0.3">
      <c r="A4078" s="1" t="s">
        <v>3926</v>
      </c>
      <c r="B4078" s="1" t="str">
        <f t="shared" si="190"/>
        <v>Kazakhstan</v>
      </c>
      <c r="C4078" s="5" t="str">
        <f t="shared" si="189"/>
        <v>1982</v>
      </c>
      <c r="D4078" s="1" t="str">
        <f t="shared" si="191"/>
        <v xml:space="preserve">Tsyklon-2 </v>
      </c>
      <c r="E4078" s="1" t="s">
        <v>346</v>
      </c>
      <c r="F4078" s="7" t="str">
        <f>TEXT(DATE(MID(H4078, 13, 4), CHOOSE(MATCH( MID(H4078, 5, 3), {"Jan","Feb","Mar","Apr","May","Jun","Jul","Aug","Sep","Oct","Nov","Dec"}, 0), 1, 2, 3, 4, 5, 6, 7, 8, 9, 10, 11, 12), MID(H4078, 9, 2)), "yyyy-mm-dd")</f>
        <v>1982-09-04</v>
      </c>
      <c r="G4078" s="1" t="s">
        <v>8315</v>
      </c>
      <c r="H4078" s="1" t="s">
        <v>8314</v>
      </c>
    </row>
    <row r="4079" spans="1:8" hidden="1" x14ac:dyDescent="0.3">
      <c r="A4079" s="1" t="s">
        <v>61</v>
      </c>
      <c r="B4079" s="1" t="str">
        <f t="shared" si="190"/>
        <v>Japan</v>
      </c>
      <c r="C4079" s="5" t="str">
        <f t="shared" si="189"/>
        <v>1982</v>
      </c>
      <c r="D4079" s="1" t="str">
        <f t="shared" si="191"/>
        <v xml:space="preserve">N-I </v>
      </c>
      <c r="E4079" s="1" t="s">
        <v>346</v>
      </c>
      <c r="F4079" s="7" t="str">
        <f>TEXT(DATE(MID(H4079, 13, 4), CHOOSE(MATCH( MID(H4079, 5, 3), {"Jan","Feb","Mar","Apr","May","Jun","Jul","Aug","Sep","Oct","Nov","Dec"}, 0), 1, 2, 3, 4, 5, 6, 7, 8, 9, 10, 11, 12), MID(H4079, 9, 2)), "yyyy-mm-dd")</f>
        <v>1982-09-03</v>
      </c>
      <c r="G4079" s="1" t="s">
        <v>8317</v>
      </c>
      <c r="H4079" s="1" t="s">
        <v>8316</v>
      </c>
    </row>
    <row r="4080" spans="1:8" hidden="1" x14ac:dyDescent="0.3">
      <c r="A4080" s="1" t="s">
        <v>212</v>
      </c>
      <c r="B4080" s="1" t="str">
        <f t="shared" si="190"/>
        <v>Russia</v>
      </c>
      <c r="C4080" s="5" t="str">
        <f t="shared" si="189"/>
        <v>1982</v>
      </c>
      <c r="D4080" s="1" t="str">
        <f t="shared" si="191"/>
        <v xml:space="preserve">Soyuz U </v>
      </c>
      <c r="E4080" s="1" t="s">
        <v>346</v>
      </c>
      <c r="F4080" s="7" t="str">
        <f>TEXT(DATE(MID(H4080, 13, 4), CHOOSE(MATCH( MID(H4080, 5, 3), {"Jan","Feb","Mar","Apr","May","Jun","Jul","Aug","Sep","Oct","Nov","Dec"}, 0), 1, 2, 3, 4, 5, 6, 7, 8, 9, 10, 11, 12), MID(H4080, 9, 2)), "yyyy-mm-dd")</f>
        <v>1982-09-01</v>
      </c>
      <c r="G4080" s="1" t="s">
        <v>8319</v>
      </c>
      <c r="H4080" s="1" t="s">
        <v>8318</v>
      </c>
    </row>
    <row r="4081" spans="1:8" hidden="1" x14ac:dyDescent="0.3">
      <c r="A4081" s="1" t="s">
        <v>130</v>
      </c>
      <c r="B4081" s="1" t="str">
        <f t="shared" si="190"/>
        <v>Kazakhstan</v>
      </c>
      <c r="C4081" s="5" t="str">
        <f t="shared" si="189"/>
        <v>1982</v>
      </c>
      <c r="D4081" s="1" t="str">
        <f t="shared" si="191"/>
        <v xml:space="preserve">Soyuz U </v>
      </c>
      <c r="E4081" s="1" t="s">
        <v>346</v>
      </c>
      <c r="F4081" s="7" t="str">
        <f>TEXT(DATE(MID(H4081, 13, 4), CHOOSE(MATCH( MID(H4081, 5, 3), {"Jan","Feb","Mar","Apr","May","Jun","Jul","Aug","Sep","Oct","Nov","Dec"}, 0), 1, 2, 3, 4, 5, 6, 7, 8, 9, 10, 11, 12), MID(H4081, 9, 2)), "yyyy-mm-dd")</f>
        <v>1982-09-01</v>
      </c>
      <c r="G4081" s="1" t="s">
        <v>8321</v>
      </c>
      <c r="H4081" s="1" t="s">
        <v>8320</v>
      </c>
    </row>
    <row r="4082" spans="1:8" hidden="1" x14ac:dyDescent="0.3">
      <c r="A4082" s="1" t="s">
        <v>6482</v>
      </c>
      <c r="B4082" s="1" t="str">
        <f t="shared" si="190"/>
        <v>Russia</v>
      </c>
      <c r="C4082" s="5" t="str">
        <f t="shared" si="189"/>
        <v>1982</v>
      </c>
      <c r="D4082" s="1" t="str">
        <f t="shared" si="191"/>
        <v xml:space="preserve">Cosmos-3M </v>
      </c>
      <c r="E4082" s="1" t="s">
        <v>346</v>
      </c>
      <c r="F4082" s="7" t="str">
        <f>TEXT(DATE(MID(H4082, 13, 4), CHOOSE(MATCH( MID(H4082, 5, 3), {"Jan","Feb","Mar","Apr","May","Jun","Jul","Aug","Sep","Oct","Nov","Dec"}, 0), 1, 2, 3, 4, 5, 6, 7, 8, 9, 10, 11, 12), MID(H4082, 9, 2)), "yyyy-mm-dd")</f>
        <v>1982-08-30</v>
      </c>
      <c r="G4082" s="1" t="s">
        <v>8323</v>
      </c>
      <c r="H4082" s="1" t="s">
        <v>8322</v>
      </c>
    </row>
    <row r="4083" spans="1:8" hidden="1" x14ac:dyDescent="0.3">
      <c r="A4083" s="1" t="s">
        <v>6795</v>
      </c>
      <c r="B4083" s="1" t="str">
        <f t="shared" si="190"/>
        <v>Kazakhstan</v>
      </c>
      <c r="C4083" s="5" t="str">
        <f t="shared" si="189"/>
        <v>1982</v>
      </c>
      <c r="D4083" s="1" t="str">
        <f t="shared" si="191"/>
        <v xml:space="preserve">Tsyklon-2 </v>
      </c>
      <c r="E4083" s="1" t="s">
        <v>346</v>
      </c>
      <c r="F4083" s="7" t="str">
        <f>TEXT(DATE(MID(H4083, 13, 4), CHOOSE(MATCH( MID(H4083, 5, 3), {"Jan","Feb","Mar","Apr","May","Jun","Jul","Aug","Sep","Oct","Nov","Dec"}, 0), 1, 2, 3, 4, 5, 6, 7, 8, 9, 10, 11, 12), MID(H4083, 9, 2)), "yyyy-mm-dd")</f>
        <v>1982-08-30</v>
      </c>
      <c r="G4083" s="1" t="s">
        <v>8325</v>
      </c>
      <c r="H4083" s="1" t="s">
        <v>8324</v>
      </c>
    </row>
    <row r="4084" spans="1:8" hidden="1" x14ac:dyDescent="0.3">
      <c r="A4084" s="1" t="s">
        <v>6615</v>
      </c>
      <c r="B4084" s="1" t="str">
        <f t="shared" si="190"/>
        <v>Russia</v>
      </c>
      <c r="C4084" s="5" t="str">
        <f t="shared" si="189"/>
        <v>1982</v>
      </c>
      <c r="D4084" s="1" t="str">
        <f t="shared" si="191"/>
        <v xml:space="preserve">Molniya-M /Block ML </v>
      </c>
      <c r="E4084" s="1" t="s">
        <v>346</v>
      </c>
      <c r="F4084" s="7" t="str">
        <f>TEXT(DATE(MID(H4084, 13, 4), CHOOSE(MATCH( MID(H4084, 5, 3), {"Jan","Feb","Mar","Apr","May","Jun","Jul","Aug","Sep","Oct","Nov","Dec"}, 0), 1, 2, 3, 4, 5, 6, 7, 8, 9, 10, 11, 12), MID(H4084, 9, 2)), "yyyy-mm-dd")</f>
        <v>1982-08-27</v>
      </c>
      <c r="G4084" s="1" t="s">
        <v>8327</v>
      </c>
      <c r="H4084" s="1" t="s">
        <v>8326</v>
      </c>
    </row>
    <row r="4085" spans="1:8" hidden="1" x14ac:dyDescent="0.3">
      <c r="A4085" s="1" t="s">
        <v>3160</v>
      </c>
      <c r="B4085" s="1" t="str">
        <f t="shared" si="190"/>
        <v>USA</v>
      </c>
      <c r="C4085" s="5" t="str">
        <f t="shared" si="189"/>
        <v>1982</v>
      </c>
      <c r="D4085" s="1" t="str">
        <f t="shared" si="191"/>
        <v xml:space="preserve">Delta 3920 </v>
      </c>
      <c r="E4085" s="1" t="s">
        <v>346</v>
      </c>
      <c r="F4085" s="7" t="str">
        <f>TEXT(DATE(MID(H4085, 13, 4), CHOOSE(MATCH( MID(H4085, 5, 3), {"Jan","Feb","Mar","Apr","May","Jun","Jul","Aug","Sep","Oct","Nov","Dec"}, 0), 1, 2, 3, 4, 5, 6, 7, 8, 9, 10, 11, 12), MID(H4085, 9, 2)), "yyyy-mm-dd")</f>
        <v>1982-08-26</v>
      </c>
      <c r="G4085" s="1" t="s">
        <v>8329</v>
      </c>
      <c r="H4085" s="1" t="s">
        <v>8328</v>
      </c>
    </row>
    <row r="4086" spans="1:8" hidden="1" x14ac:dyDescent="0.3">
      <c r="A4086" s="1" t="s">
        <v>6615</v>
      </c>
      <c r="B4086" s="1" t="str">
        <f t="shared" si="190"/>
        <v>Russia</v>
      </c>
      <c r="C4086" s="5" t="str">
        <f t="shared" si="189"/>
        <v>1982</v>
      </c>
      <c r="D4086" s="1" t="str">
        <f t="shared" si="191"/>
        <v xml:space="preserve">Soyuz U </v>
      </c>
      <c r="E4086" s="1" t="s">
        <v>346</v>
      </c>
      <c r="F4086" s="7" t="str">
        <f>TEXT(DATE(MID(H4086, 13, 4), CHOOSE(MATCH( MID(H4086, 5, 3), {"Jan","Feb","Mar","Apr","May","Jun","Jul","Aug","Sep","Oct","Nov","Dec"}, 0), 1, 2, 3, 4, 5, 6, 7, 8, 9, 10, 11, 12), MID(H4086, 9, 2)), "yyyy-mm-dd")</f>
        <v>1982-08-20</v>
      </c>
      <c r="G4086" s="1" t="s">
        <v>8331</v>
      </c>
      <c r="H4086" s="1" t="s">
        <v>8330</v>
      </c>
    </row>
    <row r="4087" spans="1:8" hidden="1" x14ac:dyDescent="0.3">
      <c r="A4087" s="1" t="s">
        <v>1630</v>
      </c>
      <c r="B4087" s="1" t="str">
        <f t="shared" si="190"/>
        <v>Kazakhstan</v>
      </c>
      <c r="C4087" s="5" t="str">
        <f t="shared" si="189"/>
        <v>1982</v>
      </c>
      <c r="D4087" s="1" t="str">
        <f t="shared" si="191"/>
        <v xml:space="preserve">Soyuz U </v>
      </c>
      <c r="E4087" s="1" t="s">
        <v>346</v>
      </c>
      <c r="F4087" s="7" t="str">
        <f>TEXT(DATE(MID(H4087, 13, 4), CHOOSE(MATCH( MID(H4087, 5, 3), {"Jan","Feb","Mar","Apr","May","Jun","Jul","Aug","Sep","Oct","Nov","Dec"}, 0), 1, 2, 3, 4, 5, 6, 7, 8, 9, 10, 11, 12), MID(H4087, 9, 2)), "yyyy-mm-dd")</f>
        <v>1982-08-19</v>
      </c>
      <c r="G4087" s="1" t="s">
        <v>8333</v>
      </c>
      <c r="H4087" s="1" t="s">
        <v>8332</v>
      </c>
    </row>
    <row r="4088" spans="1:8" hidden="1" x14ac:dyDescent="0.3">
      <c r="A4088" s="1" t="s">
        <v>3038</v>
      </c>
      <c r="B4088" s="1" t="str">
        <f t="shared" si="190"/>
        <v>Russia</v>
      </c>
      <c r="C4088" s="5" t="str">
        <f t="shared" si="189"/>
        <v>1982</v>
      </c>
      <c r="D4088" s="1" t="str">
        <f t="shared" si="191"/>
        <v xml:space="preserve">Vostok-2M </v>
      </c>
      <c r="E4088" s="1" t="s">
        <v>346</v>
      </c>
      <c r="F4088" s="7" t="str">
        <f>TEXT(DATE(MID(H4088, 13, 4), CHOOSE(MATCH( MID(H4088, 5, 3), {"Jan","Feb","Mar","Apr","May","Jun","Jul","Aug","Sep","Oct","Nov","Dec"}, 0), 1, 2, 3, 4, 5, 6, 7, 8, 9, 10, 11, 12), MID(H4088, 9, 2)), "yyyy-mm-dd")</f>
        <v>1982-08-05</v>
      </c>
      <c r="G4088" s="1" t="s">
        <v>8335</v>
      </c>
      <c r="H4088" s="1" t="s">
        <v>8334</v>
      </c>
    </row>
    <row r="4089" spans="1:8" hidden="1" x14ac:dyDescent="0.3">
      <c r="A4089" s="1" t="s">
        <v>130</v>
      </c>
      <c r="B4089" s="1" t="str">
        <f t="shared" si="190"/>
        <v>Kazakhstan</v>
      </c>
      <c r="C4089" s="5" t="str">
        <f t="shared" si="189"/>
        <v>1982</v>
      </c>
      <c r="D4089" s="1" t="str">
        <f t="shared" si="191"/>
        <v xml:space="preserve">Soyuz U </v>
      </c>
      <c r="E4089" s="1" t="s">
        <v>346</v>
      </c>
      <c r="F4089" s="7" t="str">
        <f>TEXT(DATE(MID(H4089, 13, 4), CHOOSE(MATCH( MID(H4089, 5, 3), {"Jan","Feb","Mar","Apr","May","Jun","Jul","Aug","Sep","Oct","Nov","Dec"}, 0), 1, 2, 3, 4, 5, 6, 7, 8, 9, 10, 11, 12), MID(H4089, 9, 2)), "yyyy-mm-dd")</f>
        <v>1982-08-04</v>
      </c>
      <c r="G4089" s="1" t="s">
        <v>8337</v>
      </c>
      <c r="H4089" s="1" t="s">
        <v>8336</v>
      </c>
    </row>
    <row r="4090" spans="1:8" hidden="1" x14ac:dyDescent="0.3">
      <c r="A4090" s="1" t="s">
        <v>212</v>
      </c>
      <c r="B4090" s="1" t="str">
        <f t="shared" si="190"/>
        <v>Russia</v>
      </c>
      <c r="C4090" s="5" t="str">
        <f t="shared" si="189"/>
        <v>1982</v>
      </c>
      <c r="D4090" s="1" t="str">
        <f t="shared" si="191"/>
        <v xml:space="preserve">Soyuz U </v>
      </c>
      <c r="E4090" s="1" t="s">
        <v>346</v>
      </c>
      <c r="F4090" s="7" t="str">
        <f>TEXT(DATE(MID(H4090, 13, 4), CHOOSE(MATCH( MID(H4090, 5, 3), {"Jan","Feb","Mar","Apr","May","Jun","Jul","Aug","Sep","Oct","Nov","Dec"}, 0), 1, 2, 3, 4, 5, 6, 7, 8, 9, 10, 11, 12), MID(H4090, 9, 2)), "yyyy-mm-dd")</f>
        <v>1982-08-03</v>
      </c>
      <c r="G4090" s="1" t="s">
        <v>8339</v>
      </c>
      <c r="H4090" s="1" t="s">
        <v>8338</v>
      </c>
    </row>
    <row r="4091" spans="1:8" hidden="1" x14ac:dyDescent="0.3">
      <c r="A4091" s="1" t="s">
        <v>4882</v>
      </c>
      <c r="B4091" s="1" t="str">
        <f t="shared" si="190"/>
        <v>Russia</v>
      </c>
      <c r="C4091" s="5" t="str">
        <f t="shared" si="189"/>
        <v>1982</v>
      </c>
      <c r="D4091" s="1" t="str">
        <f t="shared" si="191"/>
        <v xml:space="preserve">Cosmos-3M </v>
      </c>
      <c r="E4091" s="1" t="s">
        <v>346</v>
      </c>
      <c r="F4091" s="7" t="str">
        <f>TEXT(DATE(MID(H4091, 13, 4), CHOOSE(MATCH( MID(H4091, 5, 3), {"Jan","Feb","Mar","Apr","May","Jun","Jul","Aug","Sep","Oct","Nov","Dec"}, 0), 1, 2, 3, 4, 5, 6, 7, 8, 9, 10, 11, 12), MID(H4091, 9, 2)), "yyyy-mm-dd")</f>
        <v>1982-07-29</v>
      </c>
      <c r="G4091" s="1" t="s">
        <v>8341</v>
      </c>
      <c r="H4091" s="1" t="s">
        <v>8340</v>
      </c>
    </row>
    <row r="4092" spans="1:8" hidden="1" x14ac:dyDescent="0.3">
      <c r="A4092" s="1" t="s">
        <v>3038</v>
      </c>
      <c r="B4092" s="1" t="str">
        <f t="shared" si="190"/>
        <v>Russia</v>
      </c>
      <c r="C4092" s="5" t="str">
        <f t="shared" si="189"/>
        <v>1982</v>
      </c>
      <c r="D4092" s="1" t="str">
        <f t="shared" si="191"/>
        <v xml:space="preserve">Soyuz U </v>
      </c>
      <c r="E4092" s="1" t="s">
        <v>346</v>
      </c>
      <c r="F4092" s="7" t="str">
        <f>TEXT(DATE(MID(H4092, 13, 4), CHOOSE(MATCH( MID(H4092, 5, 3), {"Jan","Feb","Mar","Apr","May","Jun","Jul","Aug","Sep","Oct","Nov","Dec"}, 0), 1, 2, 3, 4, 5, 6, 7, 8, 9, 10, 11, 12), MID(H4092, 9, 2)), "yyyy-mm-dd")</f>
        <v>1982-07-27</v>
      </c>
      <c r="G4092" s="1" t="s">
        <v>8343</v>
      </c>
      <c r="H4092" s="1" t="s">
        <v>8342</v>
      </c>
    </row>
    <row r="4093" spans="1:8" hidden="1" x14ac:dyDescent="0.3">
      <c r="A4093" s="1" t="s">
        <v>6272</v>
      </c>
      <c r="B4093" s="1" t="str">
        <f t="shared" si="190"/>
        <v>Kazakhstan</v>
      </c>
      <c r="C4093" s="5" t="str">
        <f t="shared" si="189"/>
        <v>1982</v>
      </c>
      <c r="D4093" s="1" t="str">
        <f t="shared" si="191"/>
        <v xml:space="preserve">Proton-K/Block-DM </v>
      </c>
      <c r="E4093" s="1" t="s">
        <v>346</v>
      </c>
      <c r="F4093" s="7" t="str">
        <f>TEXT(DATE(MID(H4093, 13, 4), CHOOSE(MATCH( MID(H4093, 5, 3), {"Jan","Feb","Mar","Apr","May","Jun","Jul","Aug","Sep","Oct","Nov","Dec"}, 0), 1, 2, 3, 4, 5, 6, 7, 8, 9, 10, 11, 12), MID(H4093, 9, 2)), "yyyy-mm-dd")</f>
        <v>1982-07-22</v>
      </c>
      <c r="G4093" s="1" t="s">
        <v>8345</v>
      </c>
      <c r="H4093" s="1" t="s">
        <v>8344</v>
      </c>
    </row>
    <row r="4094" spans="1:8" hidden="1" x14ac:dyDescent="0.3">
      <c r="A4094" s="1" t="s">
        <v>1630</v>
      </c>
      <c r="B4094" s="1" t="str">
        <f t="shared" si="190"/>
        <v>Kazakhstan</v>
      </c>
      <c r="C4094" s="5" t="str">
        <f t="shared" si="189"/>
        <v>1982</v>
      </c>
      <c r="D4094" s="1" t="str">
        <f t="shared" si="191"/>
        <v xml:space="preserve">Molniya-M /Block ML </v>
      </c>
      <c r="E4094" s="1" t="s">
        <v>346</v>
      </c>
      <c r="F4094" s="7" t="str">
        <f>TEXT(DATE(MID(H4094, 13, 4), CHOOSE(MATCH( MID(H4094, 5, 3), {"Jan","Feb","Mar","Apr","May","Jun","Jul","Aug","Sep","Oct","Nov","Dec"}, 0), 1, 2, 3, 4, 5, 6, 7, 8, 9, 10, 11, 12), MID(H4094, 9, 2)), "yyyy-mm-dd")</f>
        <v>1982-07-21</v>
      </c>
      <c r="G4094" s="1" t="s">
        <v>8347</v>
      </c>
      <c r="H4094" s="1" t="s">
        <v>8346</v>
      </c>
    </row>
    <row r="4095" spans="1:8" hidden="1" x14ac:dyDescent="0.3">
      <c r="A4095" s="1" t="s">
        <v>6482</v>
      </c>
      <c r="B4095" s="1" t="str">
        <f t="shared" si="190"/>
        <v>Russia</v>
      </c>
      <c r="C4095" s="5" t="str">
        <f t="shared" si="189"/>
        <v>1982</v>
      </c>
      <c r="D4095" s="1" t="str">
        <f t="shared" si="191"/>
        <v xml:space="preserve">Cosmos-3M </v>
      </c>
      <c r="E4095" s="1" t="s">
        <v>346</v>
      </c>
      <c r="F4095" s="7" t="str">
        <f>TEXT(DATE(MID(H4095, 13, 4), CHOOSE(MATCH( MID(H4095, 5, 3), {"Jan","Feb","Mar","Apr","May","Jun","Jul","Aug","Sep","Oct","Nov","Dec"}, 0), 1, 2, 3, 4, 5, 6, 7, 8, 9, 10, 11, 12), MID(H4095, 9, 2)), "yyyy-mm-dd")</f>
        <v>1982-07-21</v>
      </c>
      <c r="G4095" s="1" t="s">
        <v>8349</v>
      </c>
      <c r="H4095" s="1" t="s">
        <v>8348</v>
      </c>
    </row>
    <row r="4096" spans="1:8" hidden="1" x14ac:dyDescent="0.3">
      <c r="A4096" s="1" t="s">
        <v>114</v>
      </c>
      <c r="B4096" s="1" t="str">
        <f t="shared" si="190"/>
        <v>USA</v>
      </c>
      <c r="C4096" s="5" t="str">
        <f t="shared" si="189"/>
        <v>1982</v>
      </c>
      <c r="D4096" s="1" t="str">
        <f t="shared" si="191"/>
        <v xml:space="preserve">Delta 3920 </v>
      </c>
      <c r="E4096" s="1" t="s">
        <v>346</v>
      </c>
      <c r="F4096" s="7" t="str">
        <f>TEXT(DATE(MID(H4096, 13, 4), CHOOSE(MATCH( MID(H4096, 5, 3), {"Jan","Feb","Mar","Apr","May","Jun","Jul","Aug","Sep","Oct","Nov","Dec"}, 0), 1, 2, 3, 4, 5, 6, 7, 8, 9, 10, 11, 12), MID(H4096, 9, 2)), "yyyy-mm-dd")</f>
        <v>1982-07-16</v>
      </c>
      <c r="G4096" s="1" t="s">
        <v>8351</v>
      </c>
      <c r="H4096" s="1" t="s">
        <v>8350</v>
      </c>
    </row>
    <row r="4097" spans="1:8" hidden="1" x14ac:dyDescent="0.3">
      <c r="A4097" s="1" t="s">
        <v>212</v>
      </c>
      <c r="B4097" s="1" t="str">
        <f t="shared" si="190"/>
        <v>Russia</v>
      </c>
      <c r="C4097" s="5" t="str">
        <f t="shared" si="189"/>
        <v>1982</v>
      </c>
      <c r="D4097" s="1" t="str">
        <f t="shared" si="191"/>
        <v xml:space="preserve">Soyuz U </v>
      </c>
      <c r="E4097" s="1" t="s">
        <v>346</v>
      </c>
      <c r="F4097" s="7" t="str">
        <f>TEXT(DATE(MID(H4097, 13, 4), CHOOSE(MATCH( MID(H4097, 5, 3), {"Jan","Feb","Mar","Apr","May","Jun","Jul","Aug","Sep","Oct","Nov","Dec"}, 0), 1, 2, 3, 4, 5, 6, 7, 8, 9, 10, 11, 12), MID(H4097, 9, 2)), "yyyy-mm-dd")</f>
        <v>1982-07-13</v>
      </c>
      <c r="G4097" s="1" t="s">
        <v>8353</v>
      </c>
      <c r="H4097" s="1" t="s">
        <v>8352</v>
      </c>
    </row>
    <row r="4098" spans="1:8" hidden="1" x14ac:dyDescent="0.3">
      <c r="A4098" s="1" t="s">
        <v>1630</v>
      </c>
      <c r="B4098" s="1" t="str">
        <f t="shared" si="190"/>
        <v>Kazakhstan</v>
      </c>
      <c r="C4098" s="5" t="str">
        <f t="shared" ref="C4098:C4161" si="192">TEXT(F4098, "yyyy")</f>
        <v>1982</v>
      </c>
      <c r="D4098" s="1" t="str">
        <f t="shared" si="191"/>
        <v xml:space="preserve">Soyuz U </v>
      </c>
      <c r="E4098" s="1" t="s">
        <v>346</v>
      </c>
      <c r="F4098" s="7" t="str">
        <f>TEXT(DATE(MID(H4098, 13, 4), CHOOSE(MATCH( MID(H4098, 5, 3), {"Jan","Feb","Mar","Apr","May","Jun","Jul","Aug","Sep","Oct","Nov","Dec"}, 0), 1, 2, 3, 4, 5, 6, 7, 8, 9, 10, 11, 12), MID(H4098, 9, 2)), "yyyy-mm-dd")</f>
        <v>1982-07-10</v>
      </c>
      <c r="G4098" s="1" t="s">
        <v>8355</v>
      </c>
      <c r="H4098" s="1" t="s">
        <v>8354</v>
      </c>
    </row>
    <row r="4099" spans="1:8" hidden="1" x14ac:dyDescent="0.3">
      <c r="A4099" s="1" t="s">
        <v>3373</v>
      </c>
      <c r="B4099" s="1" t="str">
        <f t="shared" ref="B4099:B4162" si="193">TRIM(MID(A4099, FIND("|", SUBSTITUTE(A4099, ",", "|", LEN(A4099) - LEN(SUBSTITUTE(A4099,",", "" )))) + 1, LEN(A4099)))</f>
        <v>Russia</v>
      </c>
      <c r="C4099" s="5" t="str">
        <f t="shared" si="192"/>
        <v>1982</v>
      </c>
      <c r="D4099" s="1" t="str">
        <f t="shared" ref="D4099:D4162" si="194">LEFT(G4099, FIND("|", G4099) - 1)</f>
        <v xml:space="preserve">Cosmos-3M </v>
      </c>
      <c r="E4099" s="1" t="s">
        <v>346</v>
      </c>
      <c r="F4099" s="7" t="str">
        <f>TEXT(DATE(MID(H4099, 13, 4), CHOOSE(MATCH( MID(H4099, 5, 3), {"Jan","Feb","Mar","Apr","May","Jun","Jul","Aug","Sep","Oct","Nov","Dec"}, 0), 1, 2, 3, 4, 5, 6, 7, 8, 9, 10, 11, 12), MID(H4099, 9, 2)), "yyyy-mm-dd")</f>
        <v>1982-07-07</v>
      </c>
      <c r="G4099" s="1" t="s">
        <v>8357</v>
      </c>
      <c r="H4099" s="1" t="s">
        <v>8356</v>
      </c>
    </row>
    <row r="4100" spans="1:8" hidden="1" x14ac:dyDescent="0.3">
      <c r="A4100" s="1" t="s">
        <v>6615</v>
      </c>
      <c r="B4100" s="1" t="str">
        <f t="shared" si="193"/>
        <v>Russia</v>
      </c>
      <c r="C4100" s="5" t="str">
        <f t="shared" si="192"/>
        <v>1982</v>
      </c>
      <c r="D4100" s="1" t="str">
        <f t="shared" si="194"/>
        <v xml:space="preserve">Soyuz U </v>
      </c>
      <c r="E4100" s="1" t="s">
        <v>346</v>
      </c>
      <c r="F4100" s="7" t="str">
        <f>TEXT(DATE(MID(H4100, 13, 4), CHOOSE(MATCH( MID(H4100, 5, 3), {"Jan","Feb","Mar","Apr","May","Jun","Jul","Aug","Sep","Oct","Nov","Dec"}, 0), 1, 2, 3, 4, 5, 6, 7, 8, 9, 10, 11, 12), MID(H4100, 9, 2)), "yyyy-mm-dd")</f>
        <v>1982-07-06</v>
      </c>
      <c r="G4100" s="1" t="s">
        <v>8359</v>
      </c>
      <c r="H4100" s="1" t="s">
        <v>8358</v>
      </c>
    </row>
    <row r="4101" spans="1:8" hidden="1" x14ac:dyDescent="0.3">
      <c r="A4101" s="1" t="s">
        <v>6615</v>
      </c>
      <c r="B4101" s="1" t="str">
        <f t="shared" si="193"/>
        <v>Russia</v>
      </c>
      <c r="C4101" s="5" t="str">
        <f t="shared" si="192"/>
        <v>1982</v>
      </c>
      <c r="D4101" s="1" t="str">
        <f t="shared" si="194"/>
        <v xml:space="preserve">Soyuz U </v>
      </c>
      <c r="E4101" s="1" t="s">
        <v>346</v>
      </c>
      <c r="F4101" s="7" t="str">
        <f>TEXT(DATE(MID(H4101, 13, 4), CHOOSE(MATCH( MID(H4101, 5, 3), {"Jan","Feb","Mar","Apr","May","Jun","Jul","Aug","Sep","Oct","Nov","Dec"}, 0), 1, 2, 3, 4, 5, 6, 7, 8, 9, 10, 11, 12), MID(H4101, 9, 2)), "yyyy-mm-dd")</f>
        <v>1982-06-30</v>
      </c>
      <c r="G4101" s="1" t="s">
        <v>8361</v>
      </c>
      <c r="H4101" s="1" t="s">
        <v>8360</v>
      </c>
    </row>
    <row r="4102" spans="1:8" hidden="1" x14ac:dyDescent="0.3">
      <c r="A4102" s="1" t="s">
        <v>3373</v>
      </c>
      <c r="B4102" s="1" t="str">
        <f t="shared" si="193"/>
        <v>Russia</v>
      </c>
      <c r="C4102" s="5" t="str">
        <f t="shared" si="192"/>
        <v>1982</v>
      </c>
      <c r="D4102" s="1" t="str">
        <f t="shared" si="194"/>
        <v xml:space="preserve">Cosmos-3M </v>
      </c>
      <c r="E4102" s="1" t="s">
        <v>346</v>
      </c>
      <c r="F4102" s="7" t="str">
        <f>TEXT(DATE(MID(H4102, 13, 4), CHOOSE(MATCH( MID(H4102, 5, 3), {"Jan","Feb","Mar","Apr","May","Jun","Jul","Aug","Sep","Oct","Nov","Dec"}, 0), 1, 2, 3, 4, 5, 6, 7, 8, 9, 10, 11, 12), MID(H4102, 9, 2)), "yyyy-mm-dd")</f>
        <v>1982-06-29</v>
      </c>
      <c r="G4102" s="1" t="s">
        <v>8363</v>
      </c>
      <c r="H4102" s="1" t="s">
        <v>8362</v>
      </c>
    </row>
    <row r="4103" spans="1:8" hidden="1" x14ac:dyDescent="0.3">
      <c r="A4103" s="1" t="s">
        <v>30</v>
      </c>
      <c r="B4103" s="1" t="str">
        <f t="shared" si="193"/>
        <v>USA</v>
      </c>
      <c r="C4103" s="5" t="str">
        <f t="shared" si="192"/>
        <v>1982</v>
      </c>
      <c r="D4103" s="1" t="str">
        <f t="shared" si="194"/>
        <v xml:space="preserve">Space Shuttle Columbia </v>
      </c>
      <c r="E4103" s="1" t="s">
        <v>346</v>
      </c>
      <c r="F4103" s="7" t="str">
        <f>TEXT(DATE(MID(H4103, 13, 4), CHOOSE(MATCH( MID(H4103, 5, 3), {"Jan","Feb","Mar","Apr","May","Jun","Jul","Aug","Sep","Oct","Nov","Dec"}, 0), 1, 2, 3, 4, 5, 6, 7, 8, 9, 10, 11, 12), MID(H4103, 9, 2)), "yyyy-mm-dd")</f>
        <v>1982-06-27</v>
      </c>
      <c r="G4103" s="1" t="s">
        <v>8365</v>
      </c>
      <c r="H4103" s="1" t="s">
        <v>8364</v>
      </c>
    </row>
    <row r="4104" spans="1:8" hidden="1" x14ac:dyDescent="0.3">
      <c r="A4104" s="1" t="s">
        <v>6615</v>
      </c>
      <c r="B4104" s="1" t="str">
        <f t="shared" si="193"/>
        <v>Russia</v>
      </c>
      <c r="C4104" s="5" t="str">
        <f t="shared" si="192"/>
        <v>1982</v>
      </c>
      <c r="D4104" s="1" t="str">
        <f t="shared" si="194"/>
        <v xml:space="preserve">Molniya-M /Block 2BL </v>
      </c>
      <c r="E4104" s="1" t="s">
        <v>346</v>
      </c>
      <c r="F4104" s="7" t="str">
        <f>TEXT(DATE(MID(H4104, 13, 4), CHOOSE(MATCH( MID(H4104, 5, 3), {"Jan","Feb","Mar","Apr","May","Jun","Jul","Aug","Sep","Oct","Nov","Dec"}, 0), 1, 2, 3, 4, 5, 6, 7, 8, 9, 10, 11, 12), MID(H4104, 9, 2)), "yyyy-mm-dd")</f>
        <v>1982-06-25</v>
      </c>
      <c r="G4104" s="1" t="s">
        <v>8367</v>
      </c>
      <c r="H4104" s="1" t="s">
        <v>8366</v>
      </c>
    </row>
    <row r="4105" spans="1:8" hidden="1" x14ac:dyDescent="0.3">
      <c r="A4105" s="1" t="s">
        <v>1630</v>
      </c>
      <c r="B4105" s="1" t="str">
        <f t="shared" si="193"/>
        <v>Kazakhstan</v>
      </c>
      <c r="C4105" s="5" t="str">
        <f t="shared" si="192"/>
        <v>1982</v>
      </c>
      <c r="D4105" s="1" t="str">
        <f t="shared" si="194"/>
        <v xml:space="preserve">Soyuz U </v>
      </c>
      <c r="E4105" s="1" t="s">
        <v>346</v>
      </c>
      <c r="F4105" s="7" t="str">
        <f>TEXT(DATE(MID(H4105, 13, 4), CHOOSE(MATCH( MID(H4105, 5, 3), {"Jan","Feb","Mar","Apr","May","Jun","Jul","Aug","Sep","Oct","Nov","Dec"}, 0), 1, 2, 3, 4, 5, 6, 7, 8, 9, 10, 11, 12), MID(H4105, 9, 2)), "yyyy-mm-dd")</f>
        <v>1982-06-24</v>
      </c>
      <c r="G4105" s="1" t="s">
        <v>8369</v>
      </c>
      <c r="H4105" s="1" t="s">
        <v>8368</v>
      </c>
    </row>
    <row r="4106" spans="1:8" hidden="1" x14ac:dyDescent="0.3">
      <c r="A4106" s="1" t="s">
        <v>130</v>
      </c>
      <c r="B4106" s="1" t="str">
        <f t="shared" si="193"/>
        <v>Kazakhstan</v>
      </c>
      <c r="C4106" s="5" t="str">
        <f t="shared" si="192"/>
        <v>1982</v>
      </c>
      <c r="D4106" s="1" t="str">
        <f t="shared" si="194"/>
        <v xml:space="preserve">Soyuz U </v>
      </c>
      <c r="E4106" s="1" t="s">
        <v>346</v>
      </c>
      <c r="F4106" s="7" t="str">
        <f>TEXT(DATE(MID(H4106, 13, 4), CHOOSE(MATCH( MID(H4106, 5, 3), {"Jan","Feb","Mar","Apr","May","Jun","Jul","Aug","Sep","Oct","Nov","Dec"}, 0), 1, 2, 3, 4, 5, 6, 7, 8, 9, 10, 11, 12), MID(H4106, 9, 2)), "yyyy-mm-dd")</f>
        <v>1982-06-18</v>
      </c>
      <c r="G4106" s="1" t="s">
        <v>8371</v>
      </c>
      <c r="H4106" s="1" t="s">
        <v>8370</v>
      </c>
    </row>
    <row r="4107" spans="1:8" hidden="1" x14ac:dyDescent="0.3">
      <c r="A4107" s="1" t="s">
        <v>6482</v>
      </c>
      <c r="B4107" s="1" t="str">
        <f t="shared" si="193"/>
        <v>Russia</v>
      </c>
      <c r="C4107" s="5" t="str">
        <f t="shared" si="192"/>
        <v>1982</v>
      </c>
      <c r="D4107" s="1" t="str">
        <f t="shared" si="194"/>
        <v xml:space="preserve">Cosmos-3M </v>
      </c>
      <c r="E4107" s="1" t="s">
        <v>346</v>
      </c>
      <c r="F4107" s="7" t="str">
        <f>TEXT(DATE(MID(H4107, 13, 4), CHOOSE(MATCH( MID(H4107, 5, 3), {"Jan","Feb","Mar","Apr","May","Jun","Jul","Aug","Sep","Oct","Nov","Dec"}, 0), 1, 2, 3, 4, 5, 6, 7, 8, 9, 10, 11, 12), MID(H4107, 9, 2)), "yyyy-mm-dd")</f>
        <v>1982-06-18</v>
      </c>
      <c r="G4107" s="1" t="s">
        <v>8373</v>
      </c>
      <c r="H4107" s="1" t="s">
        <v>8372</v>
      </c>
    </row>
    <row r="4108" spans="1:8" hidden="1" x14ac:dyDescent="0.3">
      <c r="A4108" s="1" t="s">
        <v>6795</v>
      </c>
      <c r="B4108" s="1" t="str">
        <f t="shared" si="193"/>
        <v>Kazakhstan</v>
      </c>
      <c r="C4108" s="5" t="str">
        <f t="shared" si="192"/>
        <v>1982</v>
      </c>
      <c r="D4108" s="1" t="str">
        <f t="shared" si="194"/>
        <v xml:space="preserve">Tsyklon-2 </v>
      </c>
      <c r="E4108" s="1" t="s">
        <v>346</v>
      </c>
      <c r="F4108" s="7" t="str">
        <f>TEXT(DATE(MID(H4108, 13, 4), CHOOSE(MATCH( MID(H4108, 5, 3), {"Jan","Feb","Mar","Apr","May","Jun","Jul","Aug","Sep","Oct","Nov","Dec"}, 0), 1, 2, 3, 4, 5, 6, 7, 8, 9, 10, 11, 12), MID(H4108, 9, 2)), "yyyy-mm-dd")</f>
        <v>1982-06-18</v>
      </c>
      <c r="G4108" s="1" t="s">
        <v>8375</v>
      </c>
      <c r="H4108" s="1" t="s">
        <v>8374</v>
      </c>
    </row>
    <row r="4109" spans="1:8" hidden="1" x14ac:dyDescent="0.3">
      <c r="A4109" s="1" t="s">
        <v>130</v>
      </c>
      <c r="B4109" s="1" t="str">
        <f t="shared" si="193"/>
        <v>Kazakhstan</v>
      </c>
      <c r="C4109" s="5" t="str">
        <f t="shared" si="192"/>
        <v>1982</v>
      </c>
      <c r="D4109" s="1" t="str">
        <f t="shared" si="194"/>
        <v xml:space="preserve">Soyuz U </v>
      </c>
      <c r="E4109" s="1" t="s">
        <v>346</v>
      </c>
      <c r="F4109" s="7" t="str">
        <f>TEXT(DATE(MID(H4109, 13, 4), CHOOSE(MATCH( MID(H4109, 5, 3), {"Jan","Feb","Mar","Apr","May","Jun","Jul","Aug","Sep","Oct","Nov","Dec"}, 0), 1, 2, 3, 4, 5, 6, 7, 8, 9, 10, 11, 12), MID(H4109, 9, 2)), "yyyy-mm-dd")</f>
        <v>1982-06-12</v>
      </c>
      <c r="G4109" s="1" t="s">
        <v>8377</v>
      </c>
      <c r="H4109" s="1" t="s">
        <v>8376</v>
      </c>
    </row>
    <row r="4110" spans="1:8" hidden="1" x14ac:dyDescent="0.3">
      <c r="A4110" s="1" t="s">
        <v>4483</v>
      </c>
      <c r="B4110" s="1" t="str">
        <f t="shared" si="193"/>
        <v>Russia</v>
      </c>
      <c r="C4110" s="5" t="str">
        <f t="shared" si="192"/>
        <v>1982</v>
      </c>
      <c r="D4110" s="1" t="str">
        <f t="shared" si="194"/>
        <v xml:space="preserve">Tsyklon-3 </v>
      </c>
      <c r="E4110" s="1" t="s">
        <v>346</v>
      </c>
      <c r="F4110" s="7" t="str">
        <f>TEXT(DATE(MID(H4110, 13, 4), CHOOSE(MATCH( MID(H4110, 5, 3), {"Jan","Feb","Mar","Apr","May","Jun","Jul","Aug","Sep","Oct","Nov","Dec"}, 0), 1, 2, 3, 4, 5, 6, 7, 8, 9, 10, 11, 12), MID(H4110, 9, 2)), "yyyy-mm-dd")</f>
        <v>1982-06-10</v>
      </c>
      <c r="G4110" s="1" t="s">
        <v>8379</v>
      </c>
      <c r="H4110" s="1" t="s">
        <v>8378</v>
      </c>
    </row>
    <row r="4111" spans="1:8" hidden="1" x14ac:dyDescent="0.3">
      <c r="A4111" s="1" t="s">
        <v>3478</v>
      </c>
      <c r="B4111" s="1" t="str">
        <f t="shared" si="193"/>
        <v>USA</v>
      </c>
      <c r="C4111" s="5" t="str">
        <f t="shared" si="192"/>
        <v>1982</v>
      </c>
      <c r="D4111" s="1" t="str">
        <f t="shared" si="194"/>
        <v xml:space="preserve">Delta 3910 </v>
      </c>
      <c r="E4111" s="1" t="s">
        <v>346</v>
      </c>
      <c r="F4111" s="7" t="str">
        <f>TEXT(DATE(MID(H4111, 13, 4), CHOOSE(MATCH( MID(H4111, 5, 3), {"Jan","Feb","Mar","Apr","May","Jun","Jul","Aug","Sep","Oct","Nov","Dec"}, 0), 1, 2, 3, 4, 5, 6, 7, 8, 9, 10, 11, 12), MID(H4111, 9, 2)), "yyyy-mm-dd")</f>
        <v>1982-06-09</v>
      </c>
      <c r="G4111" s="1" t="s">
        <v>8381</v>
      </c>
      <c r="H4111" s="1" t="s">
        <v>8380</v>
      </c>
    </row>
    <row r="4112" spans="1:8" hidden="1" x14ac:dyDescent="0.3">
      <c r="A4112" s="1" t="s">
        <v>130</v>
      </c>
      <c r="B4112" s="1" t="str">
        <f t="shared" si="193"/>
        <v>Kazakhstan</v>
      </c>
      <c r="C4112" s="5" t="str">
        <f t="shared" si="192"/>
        <v>1982</v>
      </c>
      <c r="D4112" s="1" t="str">
        <f t="shared" si="194"/>
        <v xml:space="preserve">Soyuz U </v>
      </c>
      <c r="E4112" s="1" t="s">
        <v>346</v>
      </c>
      <c r="F4112" s="7" t="str">
        <f>TEXT(DATE(MID(H4112, 13, 4), CHOOSE(MATCH( MID(H4112, 5, 3), {"Jan","Feb","Mar","Apr","May","Jun","Jul","Aug","Sep","Oct","Nov","Dec"}, 0), 1, 2, 3, 4, 5, 6, 7, 8, 9, 10, 11, 12), MID(H4112, 9, 2)), "yyyy-mm-dd")</f>
        <v>1982-06-08</v>
      </c>
      <c r="G4112" s="1" t="s">
        <v>8383</v>
      </c>
      <c r="H4112" s="1" t="s">
        <v>8382</v>
      </c>
    </row>
    <row r="4113" spans="1:8" hidden="1" x14ac:dyDescent="0.3">
      <c r="A4113" s="1" t="s">
        <v>212</v>
      </c>
      <c r="B4113" s="1" t="str">
        <f t="shared" si="193"/>
        <v>Russia</v>
      </c>
      <c r="C4113" s="5" t="str">
        <f t="shared" si="192"/>
        <v>1982</v>
      </c>
      <c r="D4113" s="1" t="str">
        <f t="shared" si="194"/>
        <v xml:space="preserve">Soyuz U </v>
      </c>
      <c r="E4113" s="1" t="s">
        <v>346</v>
      </c>
      <c r="F4113" s="7" t="str">
        <f>TEXT(DATE(MID(H4113, 13, 4), CHOOSE(MATCH( MID(H4113, 5, 3), {"Jan","Feb","Mar","Apr","May","Jun","Jul","Aug","Sep","Oct","Nov","Dec"}, 0), 1, 2, 3, 4, 5, 6, 7, 8, 9, 10, 11, 12), MID(H4113, 9, 2)), "yyyy-mm-dd")</f>
        <v>1982-06-08</v>
      </c>
      <c r="G4113" s="1" t="s">
        <v>8385</v>
      </c>
      <c r="H4113" s="1" t="s">
        <v>8384</v>
      </c>
    </row>
    <row r="4114" spans="1:8" hidden="1" x14ac:dyDescent="0.3">
      <c r="A4114" s="1" t="s">
        <v>6482</v>
      </c>
      <c r="B4114" s="1" t="str">
        <f t="shared" si="193"/>
        <v>Russia</v>
      </c>
      <c r="C4114" s="5" t="str">
        <f t="shared" si="192"/>
        <v>1982</v>
      </c>
      <c r="D4114" s="1" t="str">
        <f t="shared" si="194"/>
        <v xml:space="preserve">Cosmos-3M </v>
      </c>
      <c r="E4114" s="1" t="s">
        <v>346</v>
      </c>
      <c r="F4114" s="7" t="str">
        <f>TEXT(DATE(MID(H4114, 13, 4), CHOOSE(MATCH( MID(H4114, 5, 3), {"Jan","Feb","Mar","Apr","May","Jun","Jul","Aug","Sep","Oct","Nov","Dec"}, 0), 1, 2, 3, 4, 5, 6, 7, 8, 9, 10, 11, 12), MID(H4114, 9, 2)), "yyyy-mm-dd")</f>
        <v>1982-06-06</v>
      </c>
      <c r="G4114" s="1" t="s">
        <v>8387</v>
      </c>
      <c r="H4114" s="1" t="s">
        <v>8386</v>
      </c>
    </row>
    <row r="4115" spans="1:8" hidden="1" x14ac:dyDescent="0.3">
      <c r="A4115" s="1" t="s">
        <v>6899</v>
      </c>
      <c r="B4115" s="1" t="str">
        <f t="shared" si="193"/>
        <v>Russia</v>
      </c>
      <c r="C4115" s="5" t="str">
        <f t="shared" si="192"/>
        <v>1982</v>
      </c>
      <c r="D4115" s="1" t="str">
        <f t="shared" si="194"/>
        <v xml:space="preserve">K65M-RB5 </v>
      </c>
      <c r="E4115" s="1" t="s">
        <v>346</v>
      </c>
      <c r="F4115" s="7" t="str">
        <f>TEXT(DATE(MID(H4115, 13, 4), CHOOSE(MATCH( MID(H4115, 5, 3), {"Jan","Feb","Mar","Apr","May","Jun","Jul","Aug","Sep","Oct","Nov","Dec"}, 0), 1, 2, 3, 4, 5, 6, 7, 8, 9, 10, 11, 12), MID(H4115, 9, 2)), "yyyy-mm-dd")</f>
        <v>1982-06-03</v>
      </c>
      <c r="G4115" s="1" t="s">
        <v>8389</v>
      </c>
      <c r="H4115" s="1" t="s">
        <v>8388</v>
      </c>
    </row>
    <row r="4116" spans="1:8" hidden="1" x14ac:dyDescent="0.3">
      <c r="A4116" s="1" t="s">
        <v>130</v>
      </c>
      <c r="B4116" s="1" t="str">
        <f t="shared" si="193"/>
        <v>Kazakhstan</v>
      </c>
      <c r="C4116" s="5" t="str">
        <f t="shared" si="192"/>
        <v>1982</v>
      </c>
      <c r="D4116" s="1" t="str">
        <f t="shared" si="194"/>
        <v xml:space="preserve">Soyuz U </v>
      </c>
      <c r="E4116" s="1" t="s">
        <v>346</v>
      </c>
      <c r="F4116" s="7" t="str">
        <f>TEXT(DATE(MID(H4116, 13, 4), CHOOSE(MATCH( MID(H4116, 5, 3), {"Jan","Feb","Mar","Apr","May","Jun","Jul","Aug","Sep","Oct","Nov","Dec"}, 0), 1, 2, 3, 4, 5, 6, 7, 8, 9, 10, 11, 12), MID(H4116, 9, 2)), "yyyy-mm-dd")</f>
        <v>1982-06-02</v>
      </c>
      <c r="G4116" s="1" t="s">
        <v>8391</v>
      </c>
      <c r="H4116" s="1" t="s">
        <v>8390</v>
      </c>
    </row>
    <row r="4117" spans="1:8" hidden="1" x14ac:dyDescent="0.3">
      <c r="A4117" s="1" t="s">
        <v>3926</v>
      </c>
      <c r="B4117" s="1" t="str">
        <f t="shared" si="193"/>
        <v>Kazakhstan</v>
      </c>
      <c r="C4117" s="5" t="str">
        <f t="shared" si="192"/>
        <v>1982</v>
      </c>
      <c r="D4117" s="1" t="str">
        <f t="shared" si="194"/>
        <v xml:space="preserve">Tsyklon-2 </v>
      </c>
      <c r="E4117" s="1" t="s">
        <v>346</v>
      </c>
      <c r="F4117" s="7" t="str">
        <f>TEXT(DATE(MID(H4117, 13, 4), CHOOSE(MATCH( MID(H4117, 5, 3), {"Jan","Feb","Mar","Apr","May","Jun","Jul","Aug","Sep","Oct","Nov","Dec"}, 0), 1, 2, 3, 4, 5, 6, 7, 8, 9, 10, 11, 12), MID(H4117, 9, 2)), "yyyy-mm-dd")</f>
        <v>1982-06-01</v>
      </c>
      <c r="G4117" s="1" t="s">
        <v>8393</v>
      </c>
      <c r="H4117" s="1" t="s">
        <v>8392</v>
      </c>
    </row>
    <row r="4118" spans="1:8" hidden="1" x14ac:dyDescent="0.3">
      <c r="A4118" s="1" t="s">
        <v>3373</v>
      </c>
      <c r="B4118" s="1" t="str">
        <f t="shared" si="193"/>
        <v>Russia</v>
      </c>
      <c r="C4118" s="5" t="str">
        <f t="shared" si="192"/>
        <v>1982</v>
      </c>
      <c r="D4118" s="1" t="str">
        <f t="shared" si="194"/>
        <v xml:space="preserve">Cosmos-3M </v>
      </c>
      <c r="E4118" s="1" t="s">
        <v>346</v>
      </c>
      <c r="F4118" s="7" t="str">
        <f>TEXT(DATE(MID(H4118, 13, 4), CHOOSE(MATCH( MID(H4118, 5, 3), {"Jan","Feb","Mar","Apr","May","Jun","Jul","Aug","Sep","Oct","Nov","Dec"}, 0), 1, 2, 3, 4, 5, 6, 7, 8, 9, 10, 11, 12), MID(H4118, 9, 2)), "yyyy-mm-dd")</f>
        <v>1982-06-01</v>
      </c>
      <c r="G4118" s="1" t="s">
        <v>8395</v>
      </c>
      <c r="H4118" s="1" t="s">
        <v>8394</v>
      </c>
    </row>
    <row r="4119" spans="1:8" hidden="1" x14ac:dyDescent="0.3">
      <c r="A4119" s="1" t="s">
        <v>212</v>
      </c>
      <c r="B4119" s="1" t="str">
        <f t="shared" si="193"/>
        <v>Russia</v>
      </c>
      <c r="C4119" s="5" t="str">
        <f t="shared" si="192"/>
        <v>1982</v>
      </c>
      <c r="D4119" s="1" t="str">
        <f t="shared" si="194"/>
        <v xml:space="preserve">Molniya-M /Block ML </v>
      </c>
      <c r="E4119" s="1" t="s">
        <v>346</v>
      </c>
      <c r="F4119" s="7" t="str">
        <f>TEXT(DATE(MID(H4119, 13, 4), CHOOSE(MATCH( MID(H4119, 5, 3), {"Jan","Feb","Mar","Apr","May","Jun","Jul","Aug","Sep","Oct","Nov","Dec"}, 0), 1, 2, 3, 4, 5, 6, 7, 8, 9, 10, 11, 12), MID(H4119, 9, 2)), "yyyy-mm-dd")</f>
        <v>1982-05-28</v>
      </c>
      <c r="G4119" s="1" t="s">
        <v>8397</v>
      </c>
      <c r="H4119" s="1" t="s">
        <v>8396</v>
      </c>
    </row>
    <row r="4120" spans="1:8" hidden="1" x14ac:dyDescent="0.3">
      <c r="A4120" s="1" t="s">
        <v>130</v>
      </c>
      <c r="B4120" s="1" t="str">
        <f t="shared" si="193"/>
        <v>Kazakhstan</v>
      </c>
      <c r="C4120" s="5" t="str">
        <f t="shared" si="192"/>
        <v>1982</v>
      </c>
      <c r="D4120" s="1" t="str">
        <f t="shared" si="194"/>
        <v xml:space="preserve">Soyuz U </v>
      </c>
      <c r="E4120" s="1" t="s">
        <v>346</v>
      </c>
      <c r="F4120" s="7" t="str">
        <f>TEXT(DATE(MID(H4120, 13, 4), CHOOSE(MATCH( MID(H4120, 5, 3), {"Jan","Feb","Mar","Apr","May","Jun","Jul","Aug","Sep","Oct","Nov","Dec"}, 0), 1, 2, 3, 4, 5, 6, 7, 8, 9, 10, 11, 12), MID(H4120, 9, 2)), "yyyy-mm-dd")</f>
        <v>1982-05-28</v>
      </c>
      <c r="G4120" s="1" t="s">
        <v>8399</v>
      </c>
      <c r="H4120" s="1" t="s">
        <v>8398</v>
      </c>
    </row>
    <row r="4121" spans="1:8" hidden="1" x14ac:dyDescent="0.3">
      <c r="A4121" s="1" t="s">
        <v>212</v>
      </c>
      <c r="B4121" s="1" t="str">
        <f t="shared" si="193"/>
        <v>Russia</v>
      </c>
      <c r="C4121" s="5" t="str">
        <f t="shared" si="192"/>
        <v>1982</v>
      </c>
      <c r="D4121" s="1" t="str">
        <f t="shared" si="194"/>
        <v xml:space="preserve">Soyuz U </v>
      </c>
      <c r="E4121" s="1" t="s">
        <v>346</v>
      </c>
      <c r="F4121" s="7" t="str">
        <f>TEXT(DATE(MID(H4121, 13, 4), CHOOSE(MATCH( MID(H4121, 5, 3), {"Jan","Feb","Mar","Apr","May","Jun","Jul","Aug","Sep","Oct","Nov","Dec"}, 0), 1, 2, 3, 4, 5, 6, 7, 8, 9, 10, 11, 12), MID(H4121, 9, 2)), "yyyy-mm-dd")</f>
        <v>1982-05-25</v>
      </c>
      <c r="G4121" s="1" t="s">
        <v>8401</v>
      </c>
      <c r="H4121" s="1" t="s">
        <v>8400</v>
      </c>
    </row>
    <row r="4122" spans="1:8" hidden="1" x14ac:dyDescent="0.3">
      <c r="A4122" s="1" t="s">
        <v>1630</v>
      </c>
      <c r="B4122" s="1" t="str">
        <f t="shared" si="193"/>
        <v>Kazakhstan</v>
      </c>
      <c r="C4122" s="5" t="str">
        <f t="shared" si="192"/>
        <v>1982</v>
      </c>
      <c r="D4122" s="1" t="str">
        <f t="shared" si="194"/>
        <v xml:space="preserve">Soyuz U </v>
      </c>
      <c r="E4122" s="1" t="s">
        <v>346</v>
      </c>
      <c r="F4122" s="7" t="str">
        <f>TEXT(DATE(MID(H4122, 13, 4), CHOOSE(MATCH( MID(H4122, 5, 3), {"Jan","Feb","Mar","Apr","May","Jun","Jul","Aug","Sep","Oct","Nov","Dec"}, 0), 1, 2, 3, 4, 5, 6, 7, 8, 9, 10, 11, 12), MID(H4122, 9, 2)), "yyyy-mm-dd")</f>
        <v>1982-05-23</v>
      </c>
      <c r="G4122" s="1" t="s">
        <v>8403</v>
      </c>
      <c r="H4122" s="1" t="s">
        <v>8402</v>
      </c>
    </row>
    <row r="4123" spans="1:8" hidden="1" x14ac:dyDescent="0.3">
      <c r="A4123" s="1" t="s">
        <v>130</v>
      </c>
      <c r="B4123" s="1" t="str">
        <f t="shared" si="193"/>
        <v>Kazakhstan</v>
      </c>
      <c r="C4123" s="5" t="str">
        <f t="shared" si="192"/>
        <v>1982</v>
      </c>
      <c r="D4123" s="1" t="str">
        <f t="shared" si="194"/>
        <v xml:space="preserve">Soyuz U </v>
      </c>
      <c r="E4123" s="1" t="s">
        <v>346</v>
      </c>
      <c r="F4123" s="7" t="str">
        <f>TEXT(DATE(MID(H4123, 13, 4), CHOOSE(MATCH( MID(H4123, 5, 3), {"Jan","Feb","Mar","Apr","May","Jun","Jul","Aug","Sep","Oct","Nov","Dec"}, 0), 1, 2, 3, 4, 5, 6, 7, 8, 9, 10, 11, 12), MID(H4123, 9, 2)), "yyyy-mm-dd")</f>
        <v>1982-05-21</v>
      </c>
      <c r="G4123" s="1" t="s">
        <v>8405</v>
      </c>
      <c r="H4123" s="1" t="s">
        <v>8404</v>
      </c>
    </row>
    <row r="4124" spans="1:8" hidden="1" x14ac:dyDescent="0.3">
      <c r="A4124" s="1" t="s">
        <v>6615</v>
      </c>
      <c r="B4124" s="1" t="str">
        <f t="shared" si="193"/>
        <v>Russia</v>
      </c>
      <c r="C4124" s="5" t="str">
        <f t="shared" si="192"/>
        <v>1982</v>
      </c>
      <c r="D4124" s="1" t="str">
        <f t="shared" si="194"/>
        <v xml:space="preserve">Molniya-M /Block 2BL </v>
      </c>
      <c r="E4124" s="1" t="s">
        <v>346</v>
      </c>
      <c r="F4124" s="7" t="str">
        <f>TEXT(DATE(MID(H4124, 13, 4), CHOOSE(MATCH( MID(H4124, 5, 3), {"Jan","Feb","Mar","Apr","May","Jun","Jul","Aug","Sep","Oct","Nov","Dec"}, 0), 1, 2, 3, 4, 5, 6, 7, 8, 9, 10, 11, 12), MID(H4124, 9, 2)), "yyyy-mm-dd")</f>
        <v>1982-05-20</v>
      </c>
      <c r="G4124" s="1" t="s">
        <v>8407</v>
      </c>
      <c r="H4124" s="1" t="s">
        <v>8406</v>
      </c>
    </row>
    <row r="4125" spans="1:8" hidden="1" x14ac:dyDescent="0.3">
      <c r="A4125" s="1" t="s">
        <v>529</v>
      </c>
      <c r="B4125" s="1" t="str">
        <f t="shared" si="193"/>
        <v>Kazakhstan</v>
      </c>
      <c r="C4125" s="5" t="str">
        <f t="shared" si="192"/>
        <v>1982</v>
      </c>
      <c r="D4125" s="1" t="str">
        <f t="shared" si="194"/>
        <v xml:space="preserve">Proton-K/Block-DM </v>
      </c>
      <c r="E4125" s="1" t="s">
        <v>346</v>
      </c>
      <c r="F4125" s="7" t="str">
        <f>TEXT(DATE(MID(H4125, 13, 4), CHOOSE(MATCH( MID(H4125, 5, 3), {"Jan","Feb","Mar","Apr","May","Jun","Jul","Aug","Sep","Oct","Nov","Dec"}, 0), 1, 2, 3, 4, 5, 6, 7, 8, 9, 10, 11, 12), MID(H4125, 9, 2)), "yyyy-mm-dd")</f>
        <v>1982-05-17</v>
      </c>
      <c r="G4125" s="1" t="s">
        <v>8409</v>
      </c>
      <c r="H4125" s="1" t="s">
        <v>8408</v>
      </c>
    </row>
    <row r="4126" spans="1:8" hidden="1" x14ac:dyDescent="0.3">
      <c r="A4126" s="1" t="s">
        <v>6615</v>
      </c>
      <c r="B4126" s="1" t="str">
        <f t="shared" si="193"/>
        <v>Russia</v>
      </c>
      <c r="C4126" s="5" t="str">
        <f t="shared" si="192"/>
        <v>1982</v>
      </c>
      <c r="D4126" s="1" t="str">
        <f t="shared" si="194"/>
        <v xml:space="preserve">Soyuz U </v>
      </c>
      <c r="E4126" s="1" t="s">
        <v>346</v>
      </c>
      <c r="F4126" s="7" t="str">
        <f>TEXT(DATE(MID(H4126, 13, 4), CHOOSE(MATCH( MID(H4126, 5, 3), {"Jan","Feb","Mar","Apr","May","Jun","Jul","Aug","Sep","Oct","Nov","Dec"}, 0), 1, 2, 3, 4, 5, 6, 7, 8, 9, 10, 11, 12), MID(H4126, 9, 2)), "yyyy-mm-dd")</f>
        <v>1982-05-15</v>
      </c>
      <c r="G4126" s="1" t="s">
        <v>8411</v>
      </c>
      <c r="H4126" s="1" t="s">
        <v>8410</v>
      </c>
    </row>
    <row r="4127" spans="1:8" hidden="1" x14ac:dyDescent="0.3">
      <c r="A4127" s="1" t="s">
        <v>3926</v>
      </c>
      <c r="B4127" s="1" t="str">
        <f t="shared" si="193"/>
        <v>Kazakhstan</v>
      </c>
      <c r="C4127" s="5" t="str">
        <f t="shared" si="192"/>
        <v>1982</v>
      </c>
      <c r="D4127" s="1" t="str">
        <f t="shared" si="194"/>
        <v xml:space="preserve">Tsyklon-2 </v>
      </c>
      <c r="E4127" s="1" t="s">
        <v>346</v>
      </c>
      <c r="F4127" s="7" t="str">
        <f>TEXT(DATE(MID(H4127, 13, 4), CHOOSE(MATCH( MID(H4127, 5, 3), {"Jan","Feb","Mar","Apr","May","Jun","Jul","Aug","Sep","Oct","Nov","Dec"}, 0), 1, 2, 3, 4, 5, 6, 7, 8, 9, 10, 11, 12), MID(H4127, 9, 2)), "yyyy-mm-dd")</f>
        <v>1982-05-14</v>
      </c>
      <c r="G4127" s="1" t="s">
        <v>8413</v>
      </c>
      <c r="H4127" s="1" t="s">
        <v>8412</v>
      </c>
    </row>
    <row r="4128" spans="1:8" hidden="1" x14ac:dyDescent="0.3">
      <c r="A4128" s="1" t="s">
        <v>1630</v>
      </c>
      <c r="B4128" s="1" t="str">
        <f t="shared" si="193"/>
        <v>Kazakhstan</v>
      </c>
      <c r="C4128" s="5" t="str">
        <f t="shared" si="192"/>
        <v>1982</v>
      </c>
      <c r="D4128" s="1" t="str">
        <f t="shared" si="194"/>
        <v xml:space="preserve">Soyuz U </v>
      </c>
      <c r="E4128" s="1" t="s">
        <v>346</v>
      </c>
      <c r="F4128" s="7" t="str">
        <f>TEXT(DATE(MID(H4128, 13, 4), CHOOSE(MATCH( MID(H4128, 5, 3), {"Jan","Feb","Mar","Apr","May","Jun","Jul","Aug","Sep","Oct","Nov","Dec"}, 0), 1, 2, 3, 4, 5, 6, 7, 8, 9, 10, 11, 12), MID(H4128, 9, 2)), "yyyy-mm-dd")</f>
        <v>1982-05-13</v>
      </c>
      <c r="G4128" s="1" t="s">
        <v>8415</v>
      </c>
      <c r="H4128" s="1" t="s">
        <v>8414</v>
      </c>
    </row>
    <row r="4129" spans="1:8" hidden="1" x14ac:dyDescent="0.3">
      <c r="A4129" s="1" t="s">
        <v>27</v>
      </c>
      <c r="B4129" s="1" t="str">
        <f t="shared" si="193"/>
        <v>USA</v>
      </c>
      <c r="C4129" s="5" t="str">
        <f t="shared" si="192"/>
        <v>1982</v>
      </c>
      <c r="D4129" s="1" t="str">
        <f t="shared" si="194"/>
        <v xml:space="preserve">Titan IIID </v>
      </c>
      <c r="E4129" s="1" t="s">
        <v>346</v>
      </c>
      <c r="F4129" s="7" t="str">
        <f>TEXT(DATE(MID(H4129, 13, 4), CHOOSE(MATCH( MID(H4129, 5, 3), {"Jan","Feb","Mar","Apr","May","Jun","Jul","Aug","Sep","Oct","Nov","Dec"}, 0), 1, 2, 3, 4, 5, 6, 7, 8, 9, 10, 11, 12), MID(H4129, 9, 2)), "yyyy-mm-dd")</f>
        <v>1982-05-11</v>
      </c>
      <c r="G4129" s="1" t="s">
        <v>8417</v>
      </c>
      <c r="H4129" s="1" t="s">
        <v>8416</v>
      </c>
    </row>
    <row r="4130" spans="1:8" hidden="1" x14ac:dyDescent="0.3">
      <c r="A4130" s="1" t="s">
        <v>6482</v>
      </c>
      <c r="B4130" s="1" t="str">
        <f t="shared" si="193"/>
        <v>Russia</v>
      </c>
      <c r="C4130" s="5" t="str">
        <f t="shared" si="192"/>
        <v>1982</v>
      </c>
      <c r="D4130" s="1" t="str">
        <f t="shared" si="194"/>
        <v xml:space="preserve">Cosmos-3M </v>
      </c>
      <c r="E4130" s="1" t="s">
        <v>346</v>
      </c>
      <c r="F4130" s="7" t="str">
        <f>TEXT(DATE(MID(H4130, 13, 4), CHOOSE(MATCH( MID(H4130, 5, 3), {"Jan","Feb","Mar","Apr","May","Jun","Jul","Aug","Sep","Oct","Nov","Dec"}, 0), 1, 2, 3, 4, 5, 6, 7, 8, 9, 10, 11, 12), MID(H4130, 9, 2)), "yyyy-mm-dd")</f>
        <v>1982-05-06</v>
      </c>
      <c r="G4130" s="1" t="s">
        <v>8419</v>
      </c>
      <c r="H4130" s="1" t="s">
        <v>8418</v>
      </c>
    </row>
    <row r="4131" spans="1:8" hidden="1" x14ac:dyDescent="0.3">
      <c r="A4131" s="1" t="s">
        <v>3038</v>
      </c>
      <c r="B4131" s="1" t="str">
        <f t="shared" si="193"/>
        <v>Russia</v>
      </c>
      <c r="C4131" s="5" t="str">
        <f t="shared" si="192"/>
        <v>1982</v>
      </c>
      <c r="D4131" s="1" t="str">
        <f t="shared" si="194"/>
        <v xml:space="preserve">Vostok-2M </v>
      </c>
      <c r="E4131" s="1" t="s">
        <v>346</v>
      </c>
      <c r="F4131" s="7" t="str">
        <f>TEXT(DATE(MID(H4131, 13, 4), CHOOSE(MATCH( MID(H4131, 5, 3), {"Jan","Feb","Mar","Apr","May","Jun","Jul","Aug","Sep","Oct","Nov","Dec"}, 0), 1, 2, 3, 4, 5, 6, 7, 8, 9, 10, 11, 12), MID(H4131, 9, 2)), "yyyy-mm-dd")</f>
        <v>1982-05-05</v>
      </c>
      <c r="G4131" s="1" t="s">
        <v>8421</v>
      </c>
      <c r="H4131" s="1" t="s">
        <v>8420</v>
      </c>
    </row>
    <row r="4132" spans="1:8" hidden="1" x14ac:dyDescent="0.3">
      <c r="A4132" s="1" t="s">
        <v>3926</v>
      </c>
      <c r="B4132" s="1" t="str">
        <f t="shared" si="193"/>
        <v>Kazakhstan</v>
      </c>
      <c r="C4132" s="5" t="str">
        <f t="shared" si="192"/>
        <v>1982</v>
      </c>
      <c r="D4132" s="1" t="str">
        <f t="shared" si="194"/>
        <v xml:space="preserve">Tsyklon-2 </v>
      </c>
      <c r="E4132" s="1" t="s">
        <v>346</v>
      </c>
      <c r="F4132" s="7" t="str">
        <f>TEXT(DATE(MID(H4132, 13, 4), CHOOSE(MATCH( MID(H4132, 5, 3), {"Jan","Feb","Mar","Apr","May","Jun","Jul","Aug","Sep","Oct","Nov","Dec"}, 0), 1, 2, 3, 4, 5, 6, 7, 8, 9, 10, 11, 12), MID(H4132, 9, 2)), "yyyy-mm-dd")</f>
        <v>1982-04-29</v>
      </c>
      <c r="G4132" s="1" t="s">
        <v>8423</v>
      </c>
      <c r="H4132" s="1" t="s">
        <v>8422</v>
      </c>
    </row>
    <row r="4133" spans="1:8" hidden="1" x14ac:dyDescent="0.3">
      <c r="A4133" s="1" t="s">
        <v>3373</v>
      </c>
      <c r="B4133" s="1" t="str">
        <f t="shared" si="193"/>
        <v>Russia</v>
      </c>
      <c r="C4133" s="5" t="str">
        <f t="shared" si="192"/>
        <v>1982</v>
      </c>
      <c r="D4133" s="1" t="str">
        <f t="shared" si="194"/>
        <v xml:space="preserve">Cosmos-3M </v>
      </c>
      <c r="E4133" s="1" t="s">
        <v>346</v>
      </c>
      <c r="F4133" s="7" t="str">
        <f>TEXT(DATE(MID(H4133, 13, 4), CHOOSE(MATCH( MID(H4133, 5, 3), {"Jan","Feb","Mar","Apr","May","Jun","Jul","Aug","Sep","Oct","Nov","Dec"}, 0), 1, 2, 3, 4, 5, 6, 7, 8, 9, 10, 11, 12), MID(H4133, 9, 2)), "yyyy-mm-dd")</f>
        <v>1982-04-28</v>
      </c>
      <c r="G4133" s="1" t="s">
        <v>8425</v>
      </c>
      <c r="H4133" s="1" t="s">
        <v>8424</v>
      </c>
    </row>
    <row r="4134" spans="1:8" hidden="1" x14ac:dyDescent="0.3">
      <c r="A4134" s="1" t="s">
        <v>6615</v>
      </c>
      <c r="B4134" s="1" t="str">
        <f t="shared" si="193"/>
        <v>Russia</v>
      </c>
      <c r="C4134" s="5" t="str">
        <f t="shared" si="192"/>
        <v>1982</v>
      </c>
      <c r="D4134" s="1" t="str">
        <f t="shared" si="194"/>
        <v xml:space="preserve">Soyuz U </v>
      </c>
      <c r="E4134" s="1" t="s">
        <v>346</v>
      </c>
      <c r="F4134" s="7" t="str">
        <f>TEXT(DATE(MID(H4134, 13, 4), CHOOSE(MATCH( MID(H4134, 5, 3), {"Jan","Feb","Mar","Apr","May","Jun","Jul","Aug","Sep","Oct","Nov","Dec"}, 0), 1, 2, 3, 4, 5, 6, 7, 8, 9, 10, 11, 12), MID(H4134, 9, 2)), "yyyy-mm-dd")</f>
        <v>1982-04-23</v>
      </c>
      <c r="G4134" s="1" t="s">
        <v>8427</v>
      </c>
      <c r="H4134" s="1" t="s">
        <v>8426</v>
      </c>
    </row>
    <row r="4135" spans="1:8" hidden="1" x14ac:dyDescent="0.3">
      <c r="A4135" s="1" t="s">
        <v>130</v>
      </c>
      <c r="B4135" s="1" t="str">
        <f t="shared" si="193"/>
        <v>Kazakhstan</v>
      </c>
      <c r="C4135" s="5" t="str">
        <f t="shared" si="192"/>
        <v>1982</v>
      </c>
      <c r="D4135" s="1" t="str">
        <f t="shared" si="194"/>
        <v xml:space="preserve">Soyuz U </v>
      </c>
      <c r="E4135" s="1" t="s">
        <v>346</v>
      </c>
      <c r="F4135" s="7" t="str">
        <f>TEXT(DATE(MID(H4135, 13, 4), CHOOSE(MATCH( MID(H4135, 5, 3), {"Jan","Feb","Mar","Apr","May","Jun","Jul","Aug","Sep","Oct","Nov","Dec"}, 0), 1, 2, 3, 4, 5, 6, 7, 8, 9, 10, 11, 12), MID(H4135, 9, 2)), "yyyy-mm-dd")</f>
        <v>1982-04-21</v>
      </c>
      <c r="G4135" s="1" t="s">
        <v>8429</v>
      </c>
      <c r="H4135" s="1" t="s">
        <v>8428</v>
      </c>
    </row>
    <row r="4136" spans="1:8" hidden="1" x14ac:dyDescent="0.3">
      <c r="A4136" s="1" t="s">
        <v>4882</v>
      </c>
      <c r="B4136" s="1" t="str">
        <f t="shared" si="193"/>
        <v>Russia</v>
      </c>
      <c r="C4136" s="5" t="str">
        <f t="shared" si="192"/>
        <v>1982</v>
      </c>
      <c r="D4136" s="1" t="str">
        <f t="shared" si="194"/>
        <v xml:space="preserve">Cosmos-3M </v>
      </c>
      <c r="E4136" s="1" t="s">
        <v>346</v>
      </c>
      <c r="F4136" s="7" t="str">
        <f>TEXT(DATE(MID(H4136, 13, 4), CHOOSE(MATCH( MID(H4136, 5, 3), {"Jan","Feb","Mar","Apr","May","Jun","Jul","Aug","Sep","Oct","Nov","Dec"}, 0), 1, 2, 3, 4, 5, 6, 7, 8, 9, 10, 11, 12), MID(H4136, 9, 2)), "yyyy-mm-dd")</f>
        <v>1982-04-21</v>
      </c>
      <c r="G4136" s="1" t="s">
        <v>8431</v>
      </c>
      <c r="H4136" s="1" t="s">
        <v>8430</v>
      </c>
    </row>
    <row r="4137" spans="1:8" hidden="1" x14ac:dyDescent="0.3">
      <c r="A4137" s="1" t="s">
        <v>6272</v>
      </c>
      <c r="B4137" s="1" t="str">
        <f t="shared" si="193"/>
        <v>Kazakhstan</v>
      </c>
      <c r="C4137" s="5" t="str">
        <f t="shared" si="192"/>
        <v>1982</v>
      </c>
      <c r="D4137" s="1" t="str">
        <f t="shared" si="194"/>
        <v xml:space="preserve">Proton-K </v>
      </c>
      <c r="E4137" s="1" t="s">
        <v>346</v>
      </c>
      <c r="F4137" s="7" t="str">
        <f>TEXT(DATE(MID(H4137, 13, 4), CHOOSE(MATCH( MID(H4137, 5, 3), {"Jan","Feb","Mar","Apr","May","Jun","Jul","Aug","Sep","Oct","Nov","Dec"}, 0), 1, 2, 3, 4, 5, 6, 7, 8, 9, 10, 11, 12), MID(H4137, 9, 2)), "yyyy-mm-dd")</f>
        <v>1982-04-19</v>
      </c>
      <c r="G4137" s="1" t="s">
        <v>8433</v>
      </c>
      <c r="H4137" s="1" t="s">
        <v>8432</v>
      </c>
    </row>
    <row r="4138" spans="1:8" hidden="1" x14ac:dyDescent="0.3">
      <c r="A4138" s="1" t="s">
        <v>6615</v>
      </c>
      <c r="B4138" s="1" t="str">
        <f t="shared" si="193"/>
        <v>Russia</v>
      </c>
      <c r="C4138" s="5" t="str">
        <f t="shared" si="192"/>
        <v>1982</v>
      </c>
      <c r="D4138" s="1" t="str">
        <f t="shared" si="194"/>
        <v xml:space="preserve">Soyuz U </v>
      </c>
      <c r="E4138" s="1" t="s">
        <v>346</v>
      </c>
      <c r="F4138" s="7" t="str">
        <f>TEXT(DATE(MID(H4138, 13, 4), CHOOSE(MATCH( MID(H4138, 5, 3), {"Jan","Feb","Mar","Apr","May","Jun","Jul","Aug","Sep","Oct","Nov","Dec"}, 0), 1, 2, 3, 4, 5, 6, 7, 8, 9, 10, 11, 12), MID(H4138, 9, 2)), "yyyy-mm-dd")</f>
        <v>1982-04-15</v>
      </c>
      <c r="G4138" s="1" t="s">
        <v>8435</v>
      </c>
      <c r="H4138" s="1" t="s">
        <v>8434</v>
      </c>
    </row>
    <row r="4139" spans="1:8" hidden="1" x14ac:dyDescent="0.3">
      <c r="A4139" s="1" t="s">
        <v>3478</v>
      </c>
      <c r="B4139" s="1" t="str">
        <f t="shared" si="193"/>
        <v>USA</v>
      </c>
      <c r="C4139" s="5" t="str">
        <f t="shared" si="192"/>
        <v>1982</v>
      </c>
      <c r="D4139" s="1" t="str">
        <f t="shared" si="194"/>
        <v xml:space="preserve">Delta 3910 </v>
      </c>
      <c r="E4139" s="1" t="s">
        <v>346</v>
      </c>
      <c r="F4139" s="7" t="str">
        <f>TEXT(DATE(MID(H4139, 13, 4), CHOOSE(MATCH( MID(H4139, 5, 3), {"Jan","Feb","Mar","Apr","May","Jun","Jul","Aug","Sep","Oct","Nov","Dec"}, 0), 1, 2, 3, 4, 5, 6, 7, 8, 9, 10, 11, 12), MID(H4139, 9, 2)), "yyyy-mm-dd")</f>
        <v>1982-04-10</v>
      </c>
      <c r="G4139" s="1" t="s">
        <v>8437</v>
      </c>
      <c r="H4139" s="1" t="s">
        <v>8436</v>
      </c>
    </row>
    <row r="4140" spans="1:8" hidden="1" x14ac:dyDescent="0.3">
      <c r="A4140" s="1" t="s">
        <v>6482</v>
      </c>
      <c r="B4140" s="1" t="str">
        <f t="shared" si="193"/>
        <v>Russia</v>
      </c>
      <c r="C4140" s="5" t="str">
        <f t="shared" si="192"/>
        <v>1982</v>
      </c>
      <c r="D4140" s="1" t="str">
        <f t="shared" si="194"/>
        <v xml:space="preserve">Cosmos-3M </v>
      </c>
      <c r="E4140" s="1" t="s">
        <v>346</v>
      </c>
      <c r="F4140" s="7" t="str">
        <f>TEXT(DATE(MID(H4140, 13, 4), CHOOSE(MATCH( MID(H4140, 5, 3), {"Jan","Feb","Mar","Apr","May","Jun","Jul","Aug","Sep","Oct","Nov","Dec"}, 0), 1, 2, 3, 4, 5, 6, 7, 8, 9, 10, 11, 12), MID(H4140, 9, 2)), "yyyy-mm-dd")</f>
        <v>1982-04-08</v>
      </c>
      <c r="G4140" s="1" t="s">
        <v>8439</v>
      </c>
      <c r="H4140" s="1" t="s">
        <v>8438</v>
      </c>
    </row>
    <row r="4141" spans="1:8" hidden="1" x14ac:dyDescent="0.3">
      <c r="A4141" s="1" t="s">
        <v>3038</v>
      </c>
      <c r="B4141" s="1" t="str">
        <f t="shared" si="193"/>
        <v>Russia</v>
      </c>
      <c r="C4141" s="5" t="str">
        <f t="shared" si="192"/>
        <v>1982</v>
      </c>
      <c r="D4141" s="1" t="str">
        <f t="shared" si="194"/>
        <v xml:space="preserve">Molniya-M /Block 2BL </v>
      </c>
      <c r="E4141" s="1" t="s">
        <v>346</v>
      </c>
      <c r="F4141" s="7" t="str">
        <f>TEXT(DATE(MID(H4141, 13, 4), CHOOSE(MATCH( MID(H4141, 5, 3), {"Jan","Feb","Mar","Apr","May","Jun","Jul","Aug","Sep","Oct","Nov","Dec"}, 0), 1, 2, 3, 4, 5, 6, 7, 8, 9, 10, 11, 12), MID(H4141, 9, 2)), "yyyy-mm-dd")</f>
        <v>1982-04-07</v>
      </c>
      <c r="G4141" s="1" t="s">
        <v>8441</v>
      </c>
      <c r="H4141" s="1" t="s">
        <v>8440</v>
      </c>
    </row>
    <row r="4142" spans="1:8" hidden="1" x14ac:dyDescent="0.3">
      <c r="A4142" s="1" t="s">
        <v>130</v>
      </c>
      <c r="B4142" s="1" t="str">
        <f t="shared" si="193"/>
        <v>Kazakhstan</v>
      </c>
      <c r="C4142" s="5" t="str">
        <f t="shared" si="192"/>
        <v>1982</v>
      </c>
      <c r="D4142" s="1" t="str">
        <f t="shared" si="194"/>
        <v xml:space="preserve">Soyuz U </v>
      </c>
      <c r="E4142" s="1" t="s">
        <v>346</v>
      </c>
      <c r="F4142" s="7" t="str">
        <f>TEXT(DATE(MID(H4142, 13, 4), CHOOSE(MATCH( MID(H4142, 5, 3), {"Jan","Feb","Mar","Apr","May","Jun","Jul","Aug","Sep","Oct","Nov","Dec"}, 0), 1, 2, 3, 4, 5, 6, 7, 8, 9, 10, 11, 12), MID(H4142, 9, 2)), "yyyy-mm-dd")</f>
        <v>1982-04-02</v>
      </c>
      <c r="G4142" s="1" t="s">
        <v>8443</v>
      </c>
      <c r="H4142" s="1" t="s">
        <v>8442</v>
      </c>
    </row>
    <row r="4143" spans="1:8" hidden="1" x14ac:dyDescent="0.3">
      <c r="A4143" s="1" t="s">
        <v>3038</v>
      </c>
      <c r="B4143" s="1" t="str">
        <f t="shared" si="193"/>
        <v>Russia</v>
      </c>
      <c r="C4143" s="5" t="str">
        <f t="shared" si="192"/>
        <v>1982</v>
      </c>
      <c r="D4143" s="1" t="str">
        <f t="shared" si="194"/>
        <v xml:space="preserve">Vostok-2M </v>
      </c>
      <c r="E4143" s="1" t="s">
        <v>346</v>
      </c>
      <c r="F4143" s="7" t="str">
        <f>TEXT(DATE(MID(H4143, 13, 4), CHOOSE(MATCH( MID(H4143, 5, 3), {"Jan","Feb","Mar","Apr","May","Jun","Jul","Aug","Sep","Oct","Nov","Dec"}, 0), 1, 2, 3, 4, 5, 6, 7, 8, 9, 10, 11, 12), MID(H4143, 9, 2)), "yyyy-mm-dd")</f>
        <v>1982-03-31</v>
      </c>
      <c r="G4143" s="1" t="s">
        <v>8445</v>
      </c>
      <c r="H4143" s="1" t="s">
        <v>8444</v>
      </c>
    </row>
    <row r="4144" spans="1:8" hidden="1" x14ac:dyDescent="0.3">
      <c r="A4144" s="1" t="s">
        <v>6482</v>
      </c>
      <c r="B4144" s="1" t="str">
        <f t="shared" si="193"/>
        <v>Russia</v>
      </c>
      <c r="C4144" s="5" t="str">
        <f t="shared" si="192"/>
        <v>1982</v>
      </c>
      <c r="D4144" s="1" t="str">
        <f t="shared" si="194"/>
        <v xml:space="preserve">Cosmos-3M </v>
      </c>
      <c r="E4144" s="1" t="s">
        <v>346</v>
      </c>
      <c r="F4144" s="7" t="str">
        <f>TEXT(DATE(MID(H4144, 13, 4), CHOOSE(MATCH( MID(H4144, 5, 3), {"Jan","Feb","Mar","Apr","May","Jun","Jul","Aug","Sep","Oct","Nov","Dec"}, 0), 1, 2, 3, 4, 5, 6, 7, 8, 9, 10, 11, 12), MID(H4144, 9, 2)), "yyyy-mm-dd")</f>
        <v>1982-03-31</v>
      </c>
      <c r="G4144" s="1" t="s">
        <v>8447</v>
      </c>
      <c r="H4144" s="1" t="s">
        <v>8446</v>
      </c>
    </row>
    <row r="4145" spans="1:8" hidden="1" x14ac:dyDescent="0.3">
      <c r="A4145" s="1" t="s">
        <v>4483</v>
      </c>
      <c r="B4145" s="1" t="str">
        <f t="shared" si="193"/>
        <v>Russia</v>
      </c>
      <c r="C4145" s="5" t="str">
        <f t="shared" si="192"/>
        <v>1982</v>
      </c>
      <c r="D4145" s="1" t="str">
        <f t="shared" si="194"/>
        <v xml:space="preserve">Tsyklon-3 </v>
      </c>
      <c r="E4145" s="1" t="s">
        <v>346</v>
      </c>
      <c r="F4145" s="7" t="str">
        <f>TEXT(DATE(MID(H4145, 13, 4), CHOOSE(MATCH( MID(H4145, 5, 3), {"Jan","Feb","Mar","Apr","May","Jun","Jul","Aug","Sep","Oct","Nov","Dec"}, 0), 1, 2, 3, 4, 5, 6, 7, 8, 9, 10, 11, 12), MID(H4145, 9, 2)), "yyyy-mm-dd")</f>
        <v>1982-03-25</v>
      </c>
      <c r="G4145" s="1" t="s">
        <v>8449</v>
      </c>
      <c r="H4145" s="1" t="s">
        <v>8448</v>
      </c>
    </row>
    <row r="4146" spans="1:8" hidden="1" x14ac:dyDescent="0.3">
      <c r="A4146" s="1" t="s">
        <v>3373</v>
      </c>
      <c r="B4146" s="1" t="str">
        <f t="shared" si="193"/>
        <v>Russia</v>
      </c>
      <c r="C4146" s="5" t="str">
        <f t="shared" si="192"/>
        <v>1982</v>
      </c>
      <c r="D4146" s="1" t="str">
        <f t="shared" si="194"/>
        <v xml:space="preserve">Cosmos-3M </v>
      </c>
      <c r="E4146" s="1" t="s">
        <v>346</v>
      </c>
      <c r="F4146" s="7" t="str">
        <f>TEXT(DATE(MID(H4146, 13, 4), CHOOSE(MATCH( MID(H4146, 5, 3), {"Jan","Feb","Mar","Apr","May","Jun","Jul","Aug","Sep","Oct","Nov","Dec"}, 0), 1, 2, 3, 4, 5, 6, 7, 8, 9, 10, 11, 12), MID(H4146, 9, 2)), "yyyy-mm-dd")</f>
        <v>1982-03-24</v>
      </c>
      <c r="G4146" s="1" t="s">
        <v>8451</v>
      </c>
      <c r="H4146" s="1" t="s">
        <v>8450</v>
      </c>
    </row>
    <row r="4147" spans="1:8" hidden="1" x14ac:dyDescent="0.3">
      <c r="A4147" s="1" t="s">
        <v>6615</v>
      </c>
      <c r="B4147" s="1" t="str">
        <f t="shared" si="193"/>
        <v>Russia</v>
      </c>
      <c r="C4147" s="5" t="str">
        <f t="shared" si="192"/>
        <v>1982</v>
      </c>
      <c r="D4147" s="1" t="str">
        <f t="shared" si="194"/>
        <v xml:space="preserve">Molniya-M /Block ML </v>
      </c>
      <c r="E4147" s="1" t="s">
        <v>346</v>
      </c>
      <c r="F4147" s="7" t="str">
        <f>TEXT(DATE(MID(H4147, 13, 4), CHOOSE(MATCH( MID(H4147, 5, 3), {"Jan","Feb","Mar","Apr","May","Jun","Jul","Aug","Sep","Oct","Nov","Dec"}, 0), 1, 2, 3, 4, 5, 6, 7, 8, 9, 10, 11, 12), MID(H4147, 9, 2)), "yyyy-mm-dd")</f>
        <v>1982-03-24</v>
      </c>
      <c r="G4147" s="1" t="s">
        <v>8453</v>
      </c>
      <c r="H4147" s="1" t="s">
        <v>8452</v>
      </c>
    </row>
    <row r="4148" spans="1:8" hidden="1" x14ac:dyDescent="0.3">
      <c r="A4148" s="1" t="s">
        <v>30</v>
      </c>
      <c r="B4148" s="1" t="str">
        <f t="shared" si="193"/>
        <v>USA</v>
      </c>
      <c r="C4148" s="5" t="str">
        <f t="shared" si="192"/>
        <v>1982</v>
      </c>
      <c r="D4148" s="1" t="str">
        <f t="shared" si="194"/>
        <v xml:space="preserve">Space Shuttle Columbia </v>
      </c>
      <c r="E4148" s="1" t="s">
        <v>346</v>
      </c>
      <c r="F4148" s="7" t="str">
        <f>TEXT(DATE(MID(H4148, 13, 4), CHOOSE(MATCH( MID(H4148, 5, 3), {"Jan","Feb","Mar","Apr","May","Jun","Jul","Aug","Sep","Oct","Nov","Dec"}, 0), 1, 2, 3, 4, 5, 6, 7, 8, 9, 10, 11, 12), MID(H4148, 9, 2)), "yyyy-mm-dd")</f>
        <v>1982-03-22</v>
      </c>
      <c r="G4148" s="1" t="s">
        <v>8455</v>
      </c>
      <c r="H4148" s="1" t="s">
        <v>8454</v>
      </c>
    </row>
    <row r="4149" spans="1:8" hidden="1" x14ac:dyDescent="0.3">
      <c r="A4149" s="1" t="s">
        <v>6615</v>
      </c>
      <c r="B4149" s="1" t="str">
        <f t="shared" si="193"/>
        <v>Russia</v>
      </c>
      <c r="C4149" s="5" t="str">
        <f t="shared" si="192"/>
        <v>1982</v>
      </c>
      <c r="D4149" s="1" t="str">
        <f t="shared" si="194"/>
        <v xml:space="preserve">Soyuz U </v>
      </c>
      <c r="E4149" s="1" t="s">
        <v>346</v>
      </c>
      <c r="F4149" s="7" t="str">
        <f>TEXT(DATE(MID(H4149, 13, 4), CHOOSE(MATCH( MID(H4149, 5, 3), {"Jan","Feb","Mar","Apr","May","Jun","Jul","Aug","Sep","Oct","Nov","Dec"}, 0), 1, 2, 3, 4, 5, 6, 7, 8, 9, 10, 11, 12), MID(H4149, 9, 2)), "yyyy-mm-dd")</f>
        <v>1982-03-17</v>
      </c>
      <c r="G4149" s="1" t="s">
        <v>8457</v>
      </c>
      <c r="H4149" s="1" t="s">
        <v>8456</v>
      </c>
    </row>
    <row r="4150" spans="1:8" hidden="1" x14ac:dyDescent="0.3">
      <c r="A4150" s="1" t="s">
        <v>529</v>
      </c>
      <c r="B4150" s="1" t="str">
        <f t="shared" si="193"/>
        <v>Kazakhstan</v>
      </c>
      <c r="C4150" s="5" t="str">
        <f t="shared" si="192"/>
        <v>1982</v>
      </c>
      <c r="D4150" s="1" t="str">
        <f t="shared" si="194"/>
        <v xml:space="preserve">Proton-K/Block-DM </v>
      </c>
      <c r="E4150" s="1" t="s">
        <v>346</v>
      </c>
      <c r="F4150" s="7" t="str">
        <f>TEXT(DATE(MID(H4150, 13, 4), CHOOSE(MATCH( MID(H4150, 5, 3), {"Jan","Feb","Mar","Apr","May","Jun","Jul","Aug","Sep","Oct","Nov","Dec"}, 0), 1, 2, 3, 4, 5, 6, 7, 8, 9, 10, 11, 12), MID(H4150, 9, 2)), "yyyy-mm-dd")</f>
        <v>1982-03-15</v>
      </c>
      <c r="G4150" s="1" t="s">
        <v>8459</v>
      </c>
      <c r="H4150" s="1" t="s">
        <v>8458</v>
      </c>
    </row>
    <row r="4151" spans="1:8" hidden="1" x14ac:dyDescent="0.3">
      <c r="A4151" s="1" t="s">
        <v>11</v>
      </c>
      <c r="B4151" s="1" t="str">
        <f t="shared" si="193"/>
        <v>USA</v>
      </c>
      <c r="C4151" s="5" t="str">
        <f t="shared" si="192"/>
        <v>1982</v>
      </c>
      <c r="D4151" s="1" t="str">
        <f t="shared" si="194"/>
        <v xml:space="preserve">Titan III(23)C </v>
      </c>
      <c r="E4151" s="1" t="s">
        <v>346</v>
      </c>
      <c r="F4151" s="7" t="str">
        <f>TEXT(DATE(MID(H4151, 13, 4), CHOOSE(MATCH( MID(H4151, 5, 3), {"Jan","Feb","Mar","Apr","May","Jun","Jul","Aug","Sep","Oct","Nov","Dec"}, 0), 1, 2, 3, 4, 5, 6, 7, 8, 9, 10, 11, 12), MID(H4151, 9, 2)), "yyyy-mm-dd")</f>
        <v>1982-03-06</v>
      </c>
      <c r="G4151" s="1" t="s">
        <v>8461</v>
      </c>
      <c r="H4151" s="1" t="s">
        <v>8460</v>
      </c>
    </row>
    <row r="4152" spans="1:8" hidden="1" x14ac:dyDescent="0.3">
      <c r="A4152" s="1" t="s">
        <v>6615</v>
      </c>
      <c r="B4152" s="1" t="str">
        <f t="shared" si="193"/>
        <v>Russia</v>
      </c>
      <c r="C4152" s="5" t="str">
        <f t="shared" si="192"/>
        <v>1982</v>
      </c>
      <c r="D4152" s="1" t="str">
        <f t="shared" si="194"/>
        <v xml:space="preserve">Soyuz U </v>
      </c>
      <c r="E4152" s="1" t="s">
        <v>346</v>
      </c>
      <c r="F4152" s="7" t="str">
        <f>TEXT(DATE(MID(H4152, 13, 4), CHOOSE(MATCH( MID(H4152, 5, 3), {"Jan","Feb","Mar","Apr","May","Jun","Jul","Aug","Sep","Oct","Nov","Dec"}, 0), 1, 2, 3, 4, 5, 6, 7, 8, 9, 10, 11, 12), MID(H4152, 9, 2)), "yyyy-mm-dd")</f>
        <v>1982-03-05</v>
      </c>
      <c r="G4152" s="1" t="s">
        <v>8463</v>
      </c>
      <c r="H4152" s="1" t="s">
        <v>8462</v>
      </c>
    </row>
    <row r="4153" spans="1:8" hidden="1" x14ac:dyDescent="0.3">
      <c r="A4153" s="1" t="s">
        <v>4149</v>
      </c>
      <c r="B4153" s="1" t="str">
        <f t="shared" si="193"/>
        <v>USA</v>
      </c>
      <c r="C4153" s="5" t="str">
        <f t="shared" si="192"/>
        <v>1982</v>
      </c>
      <c r="D4153" s="1" t="str">
        <f t="shared" si="194"/>
        <v xml:space="preserve">Atlas-SLV3D Centaur-D1AR </v>
      </c>
      <c r="E4153" s="1" t="s">
        <v>346</v>
      </c>
      <c r="F4153" s="7" t="str">
        <f>TEXT(DATE(MID(H4153, 13, 4), CHOOSE(MATCH( MID(H4153, 5, 3), {"Jan","Feb","Mar","Apr","May","Jun","Jul","Aug","Sep","Oct","Nov","Dec"}, 0), 1, 2, 3, 4, 5, 6, 7, 8, 9, 10, 11, 12), MID(H4153, 9, 2)), "yyyy-mm-dd")</f>
        <v>1982-03-05</v>
      </c>
      <c r="G4153" s="1" t="s">
        <v>8465</v>
      </c>
      <c r="H4153" s="1" t="s">
        <v>8464</v>
      </c>
    </row>
    <row r="4154" spans="1:8" hidden="1" x14ac:dyDescent="0.3">
      <c r="A4154" s="1" t="s">
        <v>4882</v>
      </c>
      <c r="B4154" s="1" t="str">
        <f t="shared" si="193"/>
        <v>Russia</v>
      </c>
      <c r="C4154" s="5" t="str">
        <f t="shared" si="192"/>
        <v>1982</v>
      </c>
      <c r="D4154" s="1" t="str">
        <f t="shared" si="194"/>
        <v xml:space="preserve">Cosmos-3M </v>
      </c>
      <c r="E4154" s="1" t="s">
        <v>346</v>
      </c>
      <c r="F4154" s="7" t="str">
        <f>TEXT(DATE(MID(H4154, 13, 4), CHOOSE(MATCH( MID(H4154, 5, 3), {"Jan","Feb","Mar","Apr","May","Jun","Jul","Aug","Sep","Oct","Nov","Dec"}, 0), 1, 2, 3, 4, 5, 6, 7, 8, 9, 10, 11, 12), MID(H4154, 9, 2)), "yyyy-mm-dd")</f>
        <v>1982-03-04</v>
      </c>
      <c r="G4154" s="1" t="s">
        <v>8467</v>
      </c>
      <c r="H4154" s="1" t="s">
        <v>8466</v>
      </c>
    </row>
    <row r="4155" spans="1:8" hidden="1" x14ac:dyDescent="0.3">
      <c r="A4155" s="1" t="s">
        <v>3038</v>
      </c>
      <c r="B4155" s="1" t="str">
        <f t="shared" si="193"/>
        <v>Russia</v>
      </c>
      <c r="C4155" s="5" t="str">
        <f t="shared" si="192"/>
        <v>1982</v>
      </c>
      <c r="D4155" s="1" t="str">
        <f t="shared" si="194"/>
        <v xml:space="preserve">Molniya-M /Block 2BL </v>
      </c>
      <c r="E4155" s="1" t="s">
        <v>346</v>
      </c>
      <c r="F4155" s="7" t="str">
        <f>TEXT(DATE(MID(H4155, 13, 4), CHOOSE(MATCH( MID(H4155, 5, 3), {"Jan","Feb","Mar","Apr","May","Jun","Jul","Aug","Sep","Oct","Nov","Dec"}, 0), 1, 2, 3, 4, 5, 6, 7, 8, 9, 10, 11, 12), MID(H4155, 9, 2)), "yyyy-mm-dd")</f>
        <v>1982-03-03</v>
      </c>
      <c r="G4155" s="1" t="s">
        <v>8469</v>
      </c>
      <c r="H4155" s="1" t="s">
        <v>8468</v>
      </c>
    </row>
    <row r="4156" spans="1:8" hidden="1" x14ac:dyDescent="0.3">
      <c r="A4156" s="1" t="s">
        <v>6615</v>
      </c>
      <c r="B4156" s="1" t="str">
        <f t="shared" si="193"/>
        <v>Russia</v>
      </c>
      <c r="C4156" s="5" t="str">
        <f t="shared" si="192"/>
        <v>1982</v>
      </c>
      <c r="D4156" s="1" t="str">
        <f t="shared" si="194"/>
        <v xml:space="preserve">Molniya-M /Block ML </v>
      </c>
      <c r="E4156" s="1" t="s">
        <v>346</v>
      </c>
      <c r="F4156" s="7" t="str">
        <f>TEXT(DATE(MID(H4156, 13, 4), CHOOSE(MATCH( MID(H4156, 5, 3), {"Jan","Feb","Mar","Apr","May","Jun","Jul","Aug","Sep","Oct","Nov","Dec"}, 0), 1, 2, 3, 4, 5, 6, 7, 8, 9, 10, 11, 12), MID(H4156, 9, 2)), "yyyy-mm-dd")</f>
        <v>1982-02-26</v>
      </c>
      <c r="G4156" s="1" t="s">
        <v>8471</v>
      </c>
      <c r="H4156" s="1" t="s">
        <v>8470</v>
      </c>
    </row>
    <row r="4157" spans="1:8" hidden="1" x14ac:dyDescent="0.3">
      <c r="A4157" s="1" t="s">
        <v>3478</v>
      </c>
      <c r="B4157" s="1" t="str">
        <f t="shared" si="193"/>
        <v>USA</v>
      </c>
      <c r="C4157" s="5" t="str">
        <f t="shared" si="192"/>
        <v>1982</v>
      </c>
      <c r="D4157" s="1" t="str">
        <f t="shared" si="194"/>
        <v xml:space="preserve">Delta 3910 </v>
      </c>
      <c r="E4157" s="1" t="s">
        <v>346</v>
      </c>
      <c r="F4157" s="7" t="str">
        <f>TEXT(DATE(MID(H4157, 13, 4), CHOOSE(MATCH( MID(H4157, 5, 3), {"Jan","Feb","Mar","Apr","May","Jun","Jul","Aug","Sep","Oct","Nov","Dec"}, 0), 1, 2, 3, 4, 5, 6, 7, 8, 9, 10, 11, 12), MID(H4157, 9, 2)), "yyyy-mm-dd")</f>
        <v>1982-02-26</v>
      </c>
      <c r="G4157" s="1" t="s">
        <v>8473</v>
      </c>
      <c r="H4157" s="1" t="s">
        <v>8472</v>
      </c>
    </row>
    <row r="4158" spans="1:8" hidden="1" x14ac:dyDescent="0.3">
      <c r="A4158" s="1" t="s">
        <v>3038</v>
      </c>
      <c r="B4158" s="1" t="str">
        <f t="shared" si="193"/>
        <v>Russia</v>
      </c>
      <c r="C4158" s="5" t="str">
        <f t="shared" si="192"/>
        <v>1982</v>
      </c>
      <c r="D4158" s="1" t="str">
        <f t="shared" si="194"/>
        <v xml:space="preserve">Vostok-2M </v>
      </c>
      <c r="E4158" s="1" t="s">
        <v>346</v>
      </c>
      <c r="F4158" s="7" t="str">
        <f>TEXT(DATE(MID(H4158, 13, 4), CHOOSE(MATCH( MID(H4158, 5, 3), {"Jan","Feb","Mar","Apr","May","Jun","Jul","Aug","Sep","Oct","Nov","Dec"}, 0), 1, 2, 3, 4, 5, 6, 7, 8, 9, 10, 11, 12), MID(H4158, 9, 2)), "yyyy-mm-dd")</f>
        <v>1982-02-19</v>
      </c>
      <c r="G4158" s="1" t="s">
        <v>8475</v>
      </c>
      <c r="H4158" s="1" t="s">
        <v>8474</v>
      </c>
    </row>
    <row r="4159" spans="1:8" hidden="1" x14ac:dyDescent="0.3">
      <c r="A4159" s="1" t="s">
        <v>6482</v>
      </c>
      <c r="B4159" s="1" t="str">
        <f t="shared" si="193"/>
        <v>Russia</v>
      </c>
      <c r="C4159" s="5" t="str">
        <f t="shared" si="192"/>
        <v>1982</v>
      </c>
      <c r="D4159" s="1" t="str">
        <f t="shared" si="194"/>
        <v xml:space="preserve">Cosmos-3M </v>
      </c>
      <c r="E4159" s="1" t="s">
        <v>346</v>
      </c>
      <c r="F4159" s="7" t="str">
        <f>TEXT(DATE(MID(H4159, 13, 4), CHOOSE(MATCH( MID(H4159, 5, 3), {"Jan","Feb","Mar","Apr","May","Jun","Jul","Aug","Sep","Oct","Nov","Dec"}, 0), 1, 2, 3, 4, 5, 6, 7, 8, 9, 10, 11, 12), MID(H4159, 9, 2)), "yyyy-mm-dd")</f>
        <v>1982-02-17</v>
      </c>
      <c r="G4159" s="1" t="s">
        <v>8477</v>
      </c>
      <c r="H4159" s="1" t="s">
        <v>8476</v>
      </c>
    </row>
    <row r="4160" spans="1:8" hidden="1" x14ac:dyDescent="0.3">
      <c r="A4160" s="1" t="s">
        <v>6615</v>
      </c>
      <c r="B4160" s="1" t="str">
        <f t="shared" si="193"/>
        <v>Russia</v>
      </c>
      <c r="C4160" s="5" t="str">
        <f t="shared" si="192"/>
        <v>1982</v>
      </c>
      <c r="D4160" s="1" t="str">
        <f t="shared" si="194"/>
        <v xml:space="preserve">Soyuz U </v>
      </c>
      <c r="E4160" s="1" t="s">
        <v>346</v>
      </c>
      <c r="F4160" s="7" t="str">
        <f>TEXT(DATE(MID(H4160, 13, 4), CHOOSE(MATCH( MID(H4160, 5, 3), {"Jan","Feb","Mar","Apr","May","Jun","Jul","Aug","Sep","Oct","Nov","Dec"}, 0), 1, 2, 3, 4, 5, 6, 7, 8, 9, 10, 11, 12), MID(H4160, 9, 2)), "yyyy-mm-dd")</f>
        <v>1982-02-16</v>
      </c>
      <c r="G4160" s="1" t="s">
        <v>8479</v>
      </c>
      <c r="H4160" s="1" t="s">
        <v>8478</v>
      </c>
    </row>
    <row r="4161" spans="1:8" hidden="1" x14ac:dyDescent="0.3">
      <c r="A4161" s="1" t="s">
        <v>6795</v>
      </c>
      <c r="B4161" s="1" t="str">
        <f t="shared" si="193"/>
        <v>Kazakhstan</v>
      </c>
      <c r="C4161" s="5" t="str">
        <f t="shared" si="192"/>
        <v>1982</v>
      </c>
      <c r="D4161" s="1" t="str">
        <f t="shared" si="194"/>
        <v xml:space="preserve">Tsyklon-2 </v>
      </c>
      <c r="E4161" s="1" t="s">
        <v>346</v>
      </c>
      <c r="F4161" s="7" t="str">
        <f>TEXT(DATE(MID(H4161, 13, 4), CHOOSE(MATCH( MID(H4161, 5, 3), {"Jan","Feb","Mar","Apr","May","Jun","Jul","Aug","Sep","Oct","Nov","Dec"}, 0), 1, 2, 3, 4, 5, 6, 7, 8, 9, 10, 11, 12), MID(H4161, 9, 2)), "yyyy-mm-dd")</f>
        <v>1982-02-11</v>
      </c>
      <c r="G4161" s="1" t="s">
        <v>8481</v>
      </c>
      <c r="H4161" s="1" t="s">
        <v>8480</v>
      </c>
    </row>
    <row r="4162" spans="1:8" hidden="1" x14ac:dyDescent="0.3">
      <c r="A4162" s="1" t="s">
        <v>6272</v>
      </c>
      <c r="B4162" s="1" t="str">
        <f t="shared" si="193"/>
        <v>Kazakhstan</v>
      </c>
      <c r="C4162" s="5" t="str">
        <f t="shared" ref="C4162:C4225" si="195">TEXT(F4162, "yyyy")</f>
        <v>1982</v>
      </c>
      <c r="D4162" s="1" t="str">
        <f t="shared" si="194"/>
        <v xml:space="preserve">Proton-K/Block-DM </v>
      </c>
      <c r="E4162" s="1" t="s">
        <v>346</v>
      </c>
      <c r="F4162" s="7" t="str">
        <f>TEXT(DATE(MID(H4162, 13, 4), CHOOSE(MATCH( MID(H4162, 5, 3), {"Jan","Feb","Mar","Apr","May","Jun","Jul","Aug","Sep","Oct","Nov","Dec"}, 0), 1, 2, 3, 4, 5, 6, 7, 8, 9, 10, 11, 12), MID(H4162, 9, 2)), "yyyy-mm-dd")</f>
        <v>1982-02-05</v>
      </c>
      <c r="G4162" s="1" t="s">
        <v>8483</v>
      </c>
      <c r="H4162" s="1" t="s">
        <v>8482</v>
      </c>
    </row>
    <row r="4163" spans="1:8" hidden="1" x14ac:dyDescent="0.3">
      <c r="A4163" s="1" t="s">
        <v>130</v>
      </c>
      <c r="B4163" s="1" t="str">
        <f t="shared" ref="B4163:B4226" si="196">TRIM(MID(A4163, FIND("|", SUBSTITUTE(A4163, ",", "|", LEN(A4163) - LEN(SUBSTITUTE(A4163,",", "" )))) + 1, LEN(A4163)))</f>
        <v>Kazakhstan</v>
      </c>
      <c r="C4163" s="5" t="str">
        <f t="shared" si="195"/>
        <v>1982</v>
      </c>
      <c r="D4163" s="1" t="str">
        <f t="shared" ref="D4163:D4226" si="197">LEFT(G4163, FIND("|", G4163) - 1)</f>
        <v xml:space="preserve">Soyuz U </v>
      </c>
      <c r="E4163" s="1" t="s">
        <v>346</v>
      </c>
      <c r="F4163" s="7" t="str">
        <f>TEXT(DATE(MID(H4163, 13, 4), CHOOSE(MATCH( MID(H4163, 5, 3), {"Jan","Feb","Mar","Apr","May","Jun","Jul","Aug","Sep","Oct","Nov","Dec"}, 0), 1, 2, 3, 4, 5, 6, 7, 8, 9, 10, 11, 12), MID(H4163, 9, 2)), "yyyy-mm-dd")</f>
        <v>1982-01-30</v>
      </c>
      <c r="G4163" s="1" t="s">
        <v>8485</v>
      </c>
      <c r="H4163" s="1" t="s">
        <v>8484</v>
      </c>
    </row>
    <row r="4164" spans="1:8" hidden="1" x14ac:dyDescent="0.3">
      <c r="A4164" s="1" t="s">
        <v>3373</v>
      </c>
      <c r="B4164" s="1" t="str">
        <f t="shared" si="196"/>
        <v>Russia</v>
      </c>
      <c r="C4164" s="5" t="str">
        <f t="shared" si="195"/>
        <v>1982</v>
      </c>
      <c r="D4164" s="1" t="str">
        <f t="shared" si="197"/>
        <v xml:space="preserve">Cosmos-3M </v>
      </c>
      <c r="E4164" s="1" t="s">
        <v>346</v>
      </c>
      <c r="F4164" s="7" t="str">
        <f>TEXT(DATE(MID(H4164, 13, 4), CHOOSE(MATCH( MID(H4164, 5, 3), {"Jan","Feb","Mar","Apr","May","Jun","Jul","Aug","Sep","Oct","Nov","Dec"}, 0), 1, 2, 3, 4, 5, 6, 7, 8, 9, 10, 11, 12), MID(H4164, 9, 2)), "yyyy-mm-dd")</f>
        <v>1982-01-29</v>
      </c>
      <c r="G4164" s="1" t="s">
        <v>8487</v>
      </c>
      <c r="H4164" s="1" t="s">
        <v>8486</v>
      </c>
    </row>
    <row r="4165" spans="1:8" hidden="1" x14ac:dyDescent="0.3">
      <c r="A4165" s="1" t="s">
        <v>4249</v>
      </c>
      <c r="B4165" s="1" t="str">
        <f t="shared" si="196"/>
        <v>USA</v>
      </c>
      <c r="C4165" s="5" t="str">
        <f t="shared" si="195"/>
        <v>1982</v>
      </c>
      <c r="D4165" s="1" t="str">
        <f t="shared" si="197"/>
        <v xml:space="preserve">Titan III(24)B </v>
      </c>
      <c r="E4165" s="1" t="s">
        <v>346</v>
      </c>
      <c r="F4165" s="7" t="str">
        <f>TEXT(DATE(MID(H4165, 13, 4), CHOOSE(MATCH( MID(H4165, 5, 3), {"Jan","Feb","Mar","Apr","May","Jun","Jul","Aug","Sep","Oct","Nov","Dec"}, 0), 1, 2, 3, 4, 5, 6, 7, 8, 9, 10, 11, 12), MID(H4165, 9, 2)), "yyyy-mm-dd")</f>
        <v>1982-01-21</v>
      </c>
      <c r="G4165" s="1" t="s">
        <v>8489</v>
      </c>
      <c r="H4165" s="1" t="s">
        <v>8488</v>
      </c>
    </row>
    <row r="4166" spans="1:8" hidden="1" x14ac:dyDescent="0.3">
      <c r="A4166" s="1" t="s">
        <v>3038</v>
      </c>
      <c r="B4166" s="1" t="str">
        <f t="shared" si="196"/>
        <v>Russia</v>
      </c>
      <c r="C4166" s="5" t="str">
        <f t="shared" si="195"/>
        <v>1982</v>
      </c>
      <c r="D4166" s="1" t="str">
        <f t="shared" si="197"/>
        <v xml:space="preserve">Soyuz U </v>
      </c>
      <c r="E4166" s="1" t="s">
        <v>346</v>
      </c>
      <c r="F4166" s="7" t="str">
        <f>TEXT(DATE(MID(H4166, 13, 4), CHOOSE(MATCH( MID(H4166, 5, 3), {"Jan","Feb","Mar","Apr","May","Jun","Jul","Aug","Sep","Oct","Nov","Dec"}, 0), 1, 2, 3, 4, 5, 6, 7, 8, 9, 10, 11, 12), MID(H4166, 9, 2)), "yyyy-mm-dd")</f>
        <v>1982-01-20</v>
      </c>
      <c r="G4166" s="1" t="s">
        <v>8491</v>
      </c>
      <c r="H4166" s="1" t="s">
        <v>8490</v>
      </c>
    </row>
    <row r="4167" spans="1:8" hidden="1" x14ac:dyDescent="0.3">
      <c r="A4167" s="1" t="s">
        <v>3478</v>
      </c>
      <c r="B4167" s="1" t="str">
        <f t="shared" si="196"/>
        <v>USA</v>
      </c>
      <c r="C4167" s="5" t="str">
        <f t="shared" si="195"/>
        <v>1982</v>
      </c>
      <c r="D4167" s="1" t="str">
        <f t="shared" si="197"/>
        <v xml:space="preserve">Delta 3910 </v>
      </c>
      <c r="E4167" s="1" t="s">
        <v>346</v>
      </c>
      <c r="F4167" s="7" t="str">
        <f>TEXT(DATE(MID(H4167, 13, 4), CHOOSE(MATCH( MID(H4167, 5, 3), {"Jan","Feb","Mar","Apr","May","Jun","Jul","Aug","Sep","Oct","Nov","Dec"}, 0), 1, 2, 3, 4, 5, 6, 7, 8, 9, 10, 11, 12), MID(H4167, 9, 2)), "yyyy-mm-dd")</f>
        <v>1982-01-16</v>
      </c>
      <c r="G4167" s="1" t="s">
        <v>8493</v>
      </c>
      <c r="H4167" s="1" t="s">
        <v>8492</v>
      </c>
    </row>
    <row r="4168" spans="1:8" hidden="1" x14ac:dyDescent="0.3">
      <c r="A4168" s="1" t="s">
        <v>6482</v>
      </c>
      <c r="B4168" s="1" t="str">
        <f t="shared" si="196"/>
        <v>Russia</v>
      </c>
      <c r="C4168" s="5" t="str">
        <f t="shared" si="195"/>
        <v>1982</v>
      </c>
      <c r="D4168" s="1" t="str">
        <f t="shared" si="197"/>
        <v xml:space="preserve">Cosmos-3M </v>
      </c>
      <c r="E4168" s="1" t="s">
        <v>346</v>
      </c>
      <c r="F4168" s="7" t="str">
        <f>TEXT(DATE(MID(H4168, 13, 4), CHOOSE(MATCH( MID(H4168, 5, 3), {"Jan","Feb","Mar","Apr","May","Jun","Jul","Aug","Sep","Oct","Nov","Dec"}, 0), 1, 2, 3, 4, 5, 6, 7, 8, 9, 10, 11, 12), MID(H4168, 9, 2)), "yyyy-mm-dd")</f>
        <v>1982-01-14</v>
      </c>
      <c r="G4168" s="1" t="s">
        <v>8495</v>
      </c>
      <c r="H4168" s="1" t="s">
        <v>8494</v>
      </c>
    </row>
    <row r="4169" spans="1:8" hidden="1" x14ac:dyDescent="0.3">
      <c r="A4169" s="1" t="s">
        <v>6615</v>
      </c>
      <c r="B4169" s="1" t="str">
        <f t="shared" si="196"/>
        <v>Russia</v>
      </c>
      <c r="C4169" s="5" t="str">
        <f t="shared" si="195"/>
        <v>1982</v>
      </c>
      <c r="D4169" s="1" t="str">
        <f t="shared" si="197"/>
        <v xml:space="preserve">Soyuz U </v>
      </c>
      <c r="E4169" s="1" t="s">
        <v>346</v>
      </c>
      <c r="F4169" s="7" t="str">
        <f>TEXT(DATE(MID(H4169, 13, 4), CHOOSE(MATCH( MID(H4169, 5, 3), {"Jan","Feb","Mar","Apr","May","Jun","Jul","Aug","Sep","Oct","Nov","Dec"}, 0), 1, 2, 3, 4, 5, 6, 7, 8, 9, 10, 11, 12), MID(H4169, 9, 2)), "yyyy-mm-dd")</f>
        <v>1982-01-12</v>
      </c>
      <c r="G4169" s="1" t="s">
        <v>8497</v>
      </c>
      <c r="H4169" s="1" t="s">
        <v>8496</v>
      </c>
    </row>
    <row r="4170" spans="1:8" hidden="1" x14ac:dyDescent="0.3">
      <c r="A4170" s="1" t="s">
        <v>6482</v>
      </c>
      <c r="B4170" s="1" t="str">
        <f t="shared" si="196"/>
        <v>Russia</v>
      </c>
      <c r="C4170" s="5" t="str">
        <f t="shared" si="195"/>
        <v>1982</v>
      </c>
      <c r="D4170" s="1" t="str">
        <f t="shared" si="197"/>
        <v xml:space="preserve">Cosmos-3M </v>
      </c>
      <c r="E4170" s="1" t="s">
        <v>346</v>
      </c>
      <c r="F4170" s="7" t="str">
        <f>TEXT(DATE(MID(H4170, 13, 4), CHOOSE(MATCH( MID(H4170, 5, 3), {"Jan","Feb","Mar","Apr","May","Jun","Jul","Aug","Sep","Oct","Nov","Dec"}, 0), 1, 2, 3, 4, 5, 6, 7, 8, 9, 10, 11, 12), MID(H4170, 9, 2)), "yyyy-mm-dd")</f>
        <v>1982-01-07</v>
      </c>
      <c r="G4170" s="1" t="s">
        <v>8499</v>
      </c>
      <c r="H4170" s="1" t="s">
        <v>8498</v>
      </c>
    </row>
    <row r="4171" spans="1:8" hidden="1" x14ac:dyDescent="0.3">
      <c r="A4171" s="1" t="s">
        <v>1630</v>
      </c>
      <c r="B4171" s="1" t="str">
        <f t="shared" si="196"/>
        <v>Kazakhstan</v>
      </c>
      <c r="C4171" s="5" t="str">
        <f t="shared" si="195"/>
        <v>1981</v>
      </c>
      <c r="D4171" s="1" t="str">
        <f t="shared" si="197"/>
        <v xml:space="preserve">Molniya-M /Block ML </v>
      </c>
      <c r="E4171" s="1" t="s">
        <v>346</v>
      </c>
      <c r="F4171" s="7" t="str">
        <f>TEXT(DATE(MID(H4171, 13, 4), CHOOSE(MATCH( MID(H4171, 5, 3), {"Jan","Feb","Mar","Apr","May","Jun","Jul","Aug","Sep","Oct","Nov","Dec"}, 0), 1, 2, 3, 4, 5, 6, 7, 8, 9, 10, 11, 12), MID(H4171, 9, 2)), "yyyy-mm-dd")</f>
        <v>1981-12-23</v>
      </c>
      <c r="G4171" s="1" t="s">
        <v>8501</v>
      </c>
      <c r="H4171" s="1" t="s">
        <v>8500</v>
      </c>
    </row>
    <row r="4172" spans="1:8" hidden="1" x14ac:dyDescent="0.3">
      <c r="A4172" s="1" t="s">
        <v>6657</v>
      </c>
      <c r="B4172" s="1" t="str">
        <f t="shared" si="196"/>
        <v>France</v>
      </c>
      <c r="C4172" s="5" t="str">
        <f t="shared" si="195"/>
        <v>1981</v>
      </c>
      <c r="D4172" s="1" t="str">
        <f t="shared" si="197"/>
        <v xml:space="preserve">Ariane 1 </v>
      </c>
      <c r="E4172" s="1" t="s">
        <v>346</v>
      </c>
      <c r="F4172" s="7" t="str">
        <f>TEXT(DATE(MID(H4172, 13, 4), CHOOSE(MATCH( MID(H4172, 5, 3), {"Jan","Feb","Mar","Apr","May","Jun","Jul","Aug","Sep","Oct","Nov","Dec"}, 0), 1, 2, 3, 4, 5, 6, 7, 8, 9, 10, 11, 12), MID(H4172, 9, 2)), "yyyy-mm-dd")</f>
        <v>1981-12-20</v>
      </c>
      <c r="G4172" s="1" t="s">
        <v>8503</v>
      </c>
      <c r="H4172" s="1" t="s">
        <v>8502</v>
      </c>
    </row>
    <row r="4173" spans="1:8" hidden="1" x14ac:dyDescent="0.3">
      <c r="A4173" s="1" t="s">
        <v>130</v>
      </c>
      <c r="B4173" s="1" t="str">
        <f t="shared" si="196"/>
        <v>Kazakhstan</v>
      </c>
      <c r="C4173" s="5" t="str">
        <f t="shared" si="195"/>
        <v>1981</v>
      </c>
      <c r="D4173" s="1" t="str">
        <f t="shared" si="197"/>
        <v xml:space="preserve">Soyuz U </v>
      </c>
      <c r="E4173" s="1" t="s">
        <v>346</v>
      </c>
      <c r="F4173" s="7" t="str">
        <f>TEXT(DATE(MID(H4173, 13, 4), CHOOSE(MATCH( MID(H4173, 5, 3), {"Jan","Feb","Mar","Apr","May","Jun","Jul","Aug","Sep","Oct","Nov","Dec"}, 0), 1, 2, 3, 4, 5, 6, 7, 8, 9, 10, 11, 12), MID(H4173, 9, 2)), "yyyy-mm-dd")</f>
        <v>1981-12-19</v>
      </c>
      <c r="G4173" s="1" t="s">
        <v>8505</v>
      </c>
      <c r="H4173" s="1" t="s">
        <v>8504</v>
      </c>
    </row>
    <row r="4174" spans="1:8" hidden="1" x14ac:dyDescent="0.3">
      <c r="A4174" s="1" t="s">
        <v>671</v>
      </c>
      <c r="B4174" s="1" t="str">
        <f t="shared" si="196"/>
        <v>USA</v>
      </c>
      <c r="C4174" s="5" t="str">
        <f t="shared" si="195"/>
        <v>1981</v>
      </c>
      <c r="D4174" s="1" t="str">
        <f t="shared" si="197"/>
        <v xml:space="preserve">Atlas-E/F SGS-1 </v>
      </c>
      <c r="E4174" s="1" t="s">
        <v>346</v>
      </c>
      <c r="F4174" s="7" t="str">
        <f>TEXT(DATE(MID(H4174, 13, 4), CHOOSE(MATCH( MID(H4174, 5, 3), {"Jan","Feb","Mar","Apr","May","Jun","Jul","Aug","Sep","Oct","Nov","Dec"}, 0), 1, 2, 3, 4, 5, 6, 7, 8, 9, 10, 11, 12), MID(H4174, 9, 2)), "yyyy-mm-dd")</f>
        <v>1981-12-19</v>
      </c>
      <c r="G4174" s="1" t="s">
        <v>8507</v>
      </c>
      <c r="H4174" s="1" t="s">
        <v>8506</v>
      </c>
    </row>
    <row r="4175" spans="1:8" hidden="1" x14ac:dyDescent="0.3">
      <c r="A4175" s="1" t="s">
        <v>6482</v>
      </c>
      <c r="B4175" s="1" t="str">
        <f t="shared" si="196"/>
        <v>Russia</v>
      </c>
      <c r="C4175" s="5" t="str">
        <f t="shared" si="195"/>
        <v>1981</v>
      </c>
      <c r="D4175" s="1" t="str">
        <f t="shared" si="197"/>
        <v xml:space="preserve">Cosmos-3M </v>
      </c>
      <c r="E4175" s="1" t="s">
        <v>346</v>
      </c>
      <c r="F4175" s="7" t="str">
        <f>TEXT(DATE(MID(H4175, 13, 4), CHOOSE(MATCH( MID(H4175, 5, 3), {"Jan","Feb","Mar","Apr","May","Jun","Jul","Aug","Sep","Oct","Nov","Dec"}, 0), 1, 2, 3, 4, 5, 6, 7, 8, 9, 10, 11, 12), MID(H4175, 9, 2)), "yyyy-mm-dd")</f>
        <v>1981-12-17</v>
      </c>
      <c r="G4175" s="1" t="s">
        <v>8509</v>
      </c>
      <c r="H4175" s="1" t="s">
        <v>8508</v>
      </c>
    </row>
    <row r="4176" spans="1:8" hidden="1" x14ac:dyDescent="0.3">
      <c r="A4176" s="1" t="s">
        <v>4092</v>
      </c>
      <c r="B4176" s="1" t="str">
        <f t="shared" si="196"/>
        <v>USA</v>
      </c>
      <c r="C4176" s="5" t="str">
        <f t="shared" si="195"/>
        <v>1981</v>
      </c>
      <c r="D4176" s="1" t="str">
        <f t="shared" si="197"/>
        <v xml:space="preserve">Atlas-SLV3D Centaur-D1AR </v>
      </c>
      <c r="E4176" s="1" t="s">
        <v>346</v>
      </c>
      <c r="F4176" s="7" t="str">
        <f>TEXT(DATE(MID(H4176, 13, 4), CHOOSE(MATCH( MID(H4176, 5, 3), {"Jan","Feb","Mar","Apr","May","Jun","Jul","Aug","Sep","Oct","Nov","Dec"}, 0), 1, 2, 3, 4, 5, 6, 7, 8, 9, 10, 11, 12), MID(H4176, 9, 2)), "yyyy-mm-dd")</f>
        <v>1981-12-15</v>
      </c>
      <c r="G4176" s="1" t="s">
        <v>8511</v>
      </c>
      <c r="H4176" s="1" t="s">
        <v>8510</v>
      </c>
    </row>
    <row r="4177" spans="1:8" hidden="1" x14ac:dyDescent="0.3">
      <c r="A4177" s="1" t="s">
        <v>130</v>
      </c>
      <c r="B4177" s="1" t="str">
        <f t="shared" si="196"/>
        <v>Kazakhstan</v>
      </c>
      <c r="C4177" s="5" t="str">
        <f t="shared" si="195"/>
        <v>1981</v>
      </c>
      <c r="D4177" s="1" t="str">
        <f t="shared" si="197"/>
        <v xml:space="preserve">Soyuz U </v>
      </c>
      <c r="E4177" s="1" t="s">
        <v>346</v>
      </c>
      <c r="F4177" s="7" t="str">
        <f>TEXT(DATE(MID(H4177, 13, 4), CHOOSE(MATCH( MID(H4177, 5, 3), {"Jan","Feb","Mar","Apr","May","Jun","Jul","Aug","Sep","Oct","Nov","Dec"}, 0), 1, 2, 3, 4, 5, 6, 7, 8, 9, 10, 11, 12), MID(H4177, 9, 2)), "yyyy-mm-dd")</f>
        <v>1981-12-04</v>
      </c>
      <c r="G4177" s="1" t="s">
        <v>8513</v>
      </c>
      <c r="H4177" s="1" t="s">
        <v>8512</v>
      </c>
    </row>
    <row r="4178" spans="1:8" hidden="1" x14ac:dyDescent="0.3">
      <c r="A4178" s="1" t="s">
        <v>4483</v>
      </c>
      <c r="B4178" s="1" t="str">
        <f t="shared" si="196"/>
        <v>Russia</v>
      </c>
      <c r="C4178" s="5" t="str">
        <f t="shared" si="195"/>
        <v>1981</v>
      </c>
      <c r="D4178" s="1" t="str">
        <f t="shared" si="197"/>
        <v xml:space="preserve">Tsyklon-3 </v>
      </c>
      <c r="E4178" s="1" t="s">
        <v>346</v>
      </c>
      <c r="F4178" s="7" t="str">
        <f>TEXT(DATE(MID(H4178, 13, 4), CHOOSE(MATCH( MID(H4178, 5, 3), {"Jan","Feb","Mar","Apr","May","Jun","Jul","Aug","Sep","Oct","Nov","Dec"}, 0), 1, 2, 3, 4, 5, 6, 7, 8, 9, 10, 11, 12), MID(H4178, 9, 2)), "yyyy-mm-dd")</f>
        <v>1981-12-03</v>
      </c>
      <c r="G4178" s="1" t="s">
        <v>8515</v>
      </c>
      <c r="H4178" s="1" t="s">
        <v>8514</v>
      </c>
    </row>
    <row r="4179" spans="1:8" hidden="1" x14ac:dyDescent="0.3">
      <c r="A4179" s="1" t="s">
        <v>6482</v>
      </c>
      <c r="B4179" s="1" t="str">
        <f t="shared" si="196"/>
        <v>Russia</v>
      </c>
      <c r="C4179" s="5" t="str">
        <f t="shared" si="195"/>
        <v>1981</v>
      </c>
      <c r="D4179" s="1" t="str">
        <f t="shared" si="197"/>
        <v xml:space="preserve">Cosmos-3M </v>
      </c>
      <c r="E4179" s="1" t="s">
        <v>346</v>
      </c>
      <c r="F4179" s="7" t="str">
        <f>TEXT(DATE(MID(H4179, 13, 4), CHOOSE(MATCH( MID(H4179, 5, 3), {"Jan","Feb","Mar","Apr","May","Jun","Jul","Aug","Sep","Oct","Nov","Dec"}, 0), 1, 2, 3, 4, 5, 6, 7, 8, 9, 10, 11, 12), MID(H4179, 9, 2)), "yyyy-mm-dd")</f>
        <v>1981-11-28</v>
      </c>
      <c r="G4179" s="1" t="s">
        <v>8517</v>
      </c>
      <c r="H4179" s="1" t="s">
        <v>8516</v>
      </c>
    </row>
    <row r="4180" spans="1:8" hidden="1" x14ac:dyDescent="0.3">
      <c r="A4180" s="1" t="s">
        <v>4882</v>
      </c>
      <c r="B4180" s="1" t="str">
        <f t="shared" si="196"/>
        <v>Russia</v>
      </c>
      <c r="C4180" s="5" t="str">
        <f t="shared" si="195"/>
        <v>1981</v>
      </c>
      <c r="D4180" s="1" t="str">
        <f t="shared" si="197"/>
        <v xml:space="preserve">Cosmos-3M </v>
      </c>
      <c r="E4180" s="1" t="s">
        <v>346</v>
      </c>
      <c r="F4180" s="7" t="str">
        <f>TEXT(DATE(MID(H4180, 13, 4), CHOOSE(MATCH( MID(H4180, 5, 3), {"Jan","Feb","Mar","Apr","May","Jun","Jul","Aug","Sep","Oct","Nov","Dec"}, 0), 1, 2, 3, 4, 5, 6, 7, 8, 9, 10, 11, 12), MID(H4180, 9, 2)), "yyyy-mm-dd")</f>
        <v>1981-11-20</v>
      </c>
      <c r="G4180" s="1" t="s">
        <v>8519</v>
      </c>
      <c r="H4180" s="1" t="s">
        <v>8518</v>
      </c>
    </row>
    <row r="4181" spans="1:8" hidden="1" x14ac:dyDescent="0.3">
      <c r="A4181" s="1" t="s">
        <v>3478</v>
      </c>
      <c r="B4181" s="1" t="str">
        <f t="shared" si="196"/>
        <v>USA</v>
      </c>
      <c r="C4181" s="5" t="str">
        <f t="shared" si="195"/>
        <v>1981</v>
      </c>
      <c r="D4181" s="1" t="str">
        <f t="shared" si="197"/>
        <v xml:space="preserve">Delta 3910 </v>
      </c>
      <c r="E4181" s="1" t="s">
        <v>346</v>
      </c>
      <c r="F4181" s="7" t="str">
        <f>TEXT(DATE(MID(H4181, 13, 4), CHOOSE(MATCH( MID(H4181, 5, 3), {"Jan","Feb","Mar","Apr","May","Jun","Jul","Aug","Sep","Oct","Nov","Dec"}, 0), 1, 2, 3, 4, 5, 6, 7, 8, 9, 10, 11, 12), MID(H4181, 9, 2)), "yyyy-mm-dd")</f>
        <v>1981-11-20</v>
      </c>
      <c r="G4181" s="1" t="s">
        <v>8521</v>
      </c>
      <c r="H4181" s="1" t="s">
        <v>8520</v>
      </c>
    </row>
    <row r="4182" spans="1:8" hidden="1" x14ac:dyDescent="0.3">
      <c r="A4182" s="1" t="s">
        <v>6615</v>
      </c>
      <c r="B4182" s="1" t="str">
        <f t="shared" si="196"/>
        <v>Russia</v>
      </c>
      <c r="C4182" s="5" t="str">
        <f t="shared" si="195"/>
        <v>1981</v>
      </c>
      <c r="D4182" s="1" t="str">
        <f t="shared" si="197"/>
        <v xml:space="preserve">Molniya-M /Block ML </v>
      </c>
      <c r="E4182" s="1" t="s">
        <v>346</v>
      </c>
      <c r="F4182" s="7" t="str">
        <f>TEXT(DATE(MID(H4182, 13, 4), CHOOSE(MATCH( MID(H4182, 5, 3), {"Jan","Feb","Mar","Apr","May","Jun","Jul","Aug","Sep","Oct","Nov","Dec"}, 0), 1, 2, 3, 4, 5, 6, 7, 8, 9, 10, 11, 12), MID(H4182, 9, 2)), "yyyy-mm-dd")</f>
        <v>1981-11-17</v>
      </c>
      <c r="G4182" s="1" t="s">
        <v>8523</v>
      </c>
      <c r="H4182" s="1" t="s">
        <v>8522</v>
      </c>
    </row>
    <row r="4183" spans="1:8" hidden="1" x14ac:dyDescent="0.3">
      <c r="A4183" s="1" t="s">
        <v>130</v>
      </c>
      <c r="B4183" s="1" t="str">
        <f t="shared" si="196"/>
        <v>Kazakhstan</v>
      </c>
      <c r="C4183" s="5" t="str">
        <f t="shared" si="195"/>
        <v>1981</v>
      </c>
      <c r="D4183" s="1" t="str">
        <f t="shared" si="197"/>
        <v xml:space="preserve">Soyuz U </v>
      </c>
      <c r="E4183" s="1" t="s">
        <v>346</v>
      </c>
      <c r="F4183" s="7" t="str">
        <f>TEXT(DATE(MID(H4183, 13, 4), CHOOSE(MATCH( MID(H4183, 5, 3), {"Jan","Feb","Mar","Apr","May","Jun","Jul","Aug","Sep","Oct","Nov","Dec"}, 0), 1, 2, 3, 4, 5, 6, 7, 8, 9, 10, 11, 12), MID(H4183, 9, 2)), "yyyy-mm-dd")</f>
        <v>1981-11-13</v>
      </c>
      <c r="G4183" s="1" t="s">
        <v>8525</v>
      </c>
      <c r="H4183" s="1" t="s">
        <v>8524</v>
      </c>
    </row>
    <row r="4184" spans="1:8" hidden="1" x14ac:dyDescent="0.3">
      <c r="A4184" s="1" t="s">
        <v>30</v>
      </c>
      <c r="B4184" s="1" t="str">
        <f t="shared" si="196"/>
        <v>USA</v>
      </c>
      <c r="C4184" s="5" t="str">
        <f t="shared" si="195"/>
        <v>1981</v>
      </c>
      <c r="D4184" s="1" t="str">
        <f t="shared" si="197"/>
        <v xml:space="preserve">Space Shuttle Columbia </v>
      </c>
      <c r="E4184" s="1" t="s">
        <v>346</v>
      </c>
      <c r="F4184" s="7" t="str">
        <f>TEXT(DATE(MID(H4184, 13, 4), CHOOSE(MATCH( MID(H4184, 5, 3), {"Jan","Feb","Mar","Apr","May","Jun","Jul","Aug","Sep","Oct","Nov","Dec"}, 0), 1, 2, 3, 4, 5, 6, 7, 8, 9, 10, 11, 12), MID(H4184, 9, 2)), "yyyy-mm-dd")</f>
        <v>1981-11-12</v>
      </c>
      <c r="G4184" s="1" t="s">
        <v>8527</v>
      </c>
      <c r="H4184" s="1" t="s">
        <v>8526</v>
      </c>
    </row>
    <row r="4185" spans="1:8" hidden="1" x14ac:dyDescent="0.3">
      <c r="A4185" s="1" t="s">
        <v>529</v>
      </c>
      <c r="B4185" s="1" t="str">
        <f t="shared" si="196"/>
        <v>Kazakhstan</v>
      </c>
      <c r="C4185" s="5" t="str">
        <f t="shared" si="195"/>
        <v>1981</v>
      </c>
      <c r="D4185" s="1" t="str">
        <f t="shared" si="197"/>
        <v xml:space="preserve">Proton-K/Block D-1 </v>
      </c>
      <c r="E4185" s="1" t="s">
        <v>346</v>
      </c>
      <c r="F4185" s="7" t="str">
        <f>TEXT(DATE(MID(H4185, 13, 4), CHOOSE(MATCH( MID(H4185, 5, 3), {"Jan","Feb","Mar","Apr","May","Jun","Jul","Aug","Sep","Oct","Nov","Dec"}, 0), 1, 2, 3, 4, 5, 6, 7, 8, 9, 10, 11, 12), MID(H4185, 9, 2)), "yyyy-mm-dd")</f>
        <v>1981-11-04</v>
      </c>
      <c r="G4185" s="1" t="s">
        <v>8529</v>
      </c>
      <c r="H4185" s="1" t="s">
        <v>8528</v>
      </c>
    </row>
    <row r="4186" spans="1:8" hidden="1" x14ac:dyDescent="0.3">
      <c r="A4186" s="1" t="s">
        <v>6615</v>
      </c>
      <c r="B4186" s="1" t="str">
        <f t="shared" si="196"/>
        <v>Russia</v>
      </c>
      <c r="C4186" s="5" t="str">
        <f t="shared" si="195"/>
        <v>1981</v>
      </c>
      <c r="D4186" s="1" t="str">
        <f t="shared" si="197"/>
        <v xml:space="preserve">Soyuz U </v>
      </c>
      <c r="E4186" s="1" t="s">
        <v>346</v>
      </c>
      <c r="F4186" s="7" t="str">
        <f>TEXT(DATE(MID(H4186, 13, 4), CHOOSE(MATCH( MID(H4186, 5, 3), {"Jan","Feb","Mar","Apr","May","Jun","Jul","Aug","Sep","Oct","Nov","Dec"}, 0), 1, 2, 3, 4, 5, 6, 7, 8, 9, 10, 11, 12), MID(H4186, 9, 2)), "yyyy-mm-dd")</f>
        <v>1981-11-03</v>
      </c>
      <c r="G4186" s="1" t="s">
        <v>8531</v>
      </c>
      <c r="H4186" s="1" t="s">
        <v>8530</v>
      </c>
    </row>
    <row r="4187" spans="1:8" hidden="1" x14ac:dyDescent="0.3">
      <c r="A4187" s="1" t="s">
        <v>3038</v>
      </c>
      <c r="B4187" s="1" t="str">
        <f t="shared" si="196"/>
        <v>Russia</v>
      </c>
      <c r="C4187" s="5" t="str">
        <f t="shared" si="195"/>
        <v>1981</v>
      </c>
      <c r="D4187" s="1" t="str">
        <f t="shared" si="197"/>
        <v xml:space="preserve">Molniya-M /Block 2BL </v>
      </c>
      <c r="E4187" s="1" t="s">
        <v>346</v>
      </c>
      <c r="F4187" s="7" t="str">
        <f>TEXT(DATE(MID(H4187, 13, 4), CHOOSE(MATCH( MID(H4187, 5, 3), {"Jan","Feb","Mar","Apr","May","Jun","Jul","Aug","Sep","Oct","Nov","Dec"}, 0), 1, 2, 3, 4, 5, 6, 7, 8, 9, 10, 11, 12), MID(H4187, 9, 2)), "yyyy-mm-dd")</f>
        <v>1981-10-31</v>
      </c>
      <c r="G4187" s="1" t="s">
        <v>8533</v>
      </c>
      <c r="H4187" s="1" t="s">
        <v>8532</v>
      </c>
    </row>
    <row r="4188" spans="1:8" hidden="1" x14ac:dyDescent="0.3">
      <c r="A4188" s="1" t="s">
        <v>11</v>
      </c>
      <c r="B4188" s="1" t="str">
        <f t="shared" si="196"/>
        <v>USA</v>
      </c>
      <c r="C4188" s="5" t="str">
        <f t="shared" si="195"/>
        <v>1981</v>
      </c>
      <c r="D4188" s="1" t="str">
        <f t="shared" si="197"/>
        <v xml:space="preserve">Titan III(23)C </v>
      </c>
      <c r="E4188" s="1" t="s">
        <v>346</v>
      </c>
      <c r="F4188" s="7" t="str">
        <f>TEXT(DATE(MID(H4188, 13, 4), CHOOSE(MATCH( MID(H4188, 5, 3), {"Jan","Feb","Mar","Apr","May","Jun","Jul","Aug","Sep","Oct","Nov","Dec"}, 0), 1, 2, 3, 4, 5, 6, 7, 8, 9, 10, 11, 12), MID(H4188, 9, 2)), "yyyy-mm-dd")</f>
        <v>1981-10-31</v>
      </c>
      <c r="G4188" s="1" t="s">
        <v>8535</v>
      </c>
      <c r="H4188" s="1" t="s">
        <v>8534</v>
      </c>
    </row>
    <row r="4189" spans="1:8" hidden="1" x14ac:dyDescent="0.3">
      <c r="A4189" s="1" t="s">
        <v>6272</v>
      </c>
      <c r="B4189" s="1" t="str">
        <f t="shared" si="196"/>
        <v>Kazakhstan</v>
      </c>
      <c r="C4189" s="5" t="str">
        <f t="shared" si="195"/>
        <v>1981</v>
      </c>
      <c r="D4189" s="1" t="str">
        <f t="shared" si="197"/>
        <v xml:space="preserve">Proton-K/Block D-1 </v>
      </c>
      <c r="E4189" s="1" t="s">
        <v>346</v>
      </c>
      <c r="F4189" s="7" t="str">
        <f>TEXT(DATE(MID(H4189, 13, 4), CHOOSE(MATCH( MID(H4189, 5, 3), {"Jan","Feb","Mar","Apr","May","Jun","Jul","Aug","Sep","Oct","Nov","Dec"}, 0), 1, 2, 3, 4, 5, 6, 7, 8, 9, 10, 11, 12), MID(H4189, 9, 2)), "yyyy-mm-dd")</f>
        <v>1981-10-30</v>
      </c>
      <c r="G4189" s="1" t="s">
        <v>8537</v>
      </c>
      <c r="H4189" s="1" t="s">
        <v>8536</v>
      </c>
    </row>
    <row r="4190" spans="1:8" hidden="1" x14ac:dyDescent="0.3">
      <c r="A4190" s="1" t="s">
        <v>6615</v>
      </c>
      <c r="B4190" s="1" t="str">
        <f t="shared" si="196"/>
        <v>Russia</v>
      </c>
      <c r="C4190" s="5" t="str">
        <f t="shared" si="195"/>
        <v>1981</v>
      </c>
      <c r="D4190" s="1" t="str">
        <f t="shared" si="197"/>
        <v xml:space="preserve">Molniya-M /Block ML </v>
      </c>
      <c r="E4190" s="1" t="s">
        <v>346</v>
      </c>
      <c r="F4190" s="7" t="str">
        <f>TEXT(DATE(MID(H4190, 13, 4), CHOOSE(MATCH( MID(H4190, 5, 3), {"Jan","Feb","Mar","Apr","May","Jun","Jul","Aug","Sep","Oct","Nov","Dec"}, 0), 1, 2, 3, 4, 5, 6, 7, 8, 9, 10, 11, 12), MID(H4190, 9, 2)), "yyyy-mm-dd")</f>
        <v>1981-10-17</v>
      </c>
      <c r="G4190" s="1" t="s">
        <v>8539</v>
      </c>
      <c r="H4190" s="1" t="s">
        <v>8538</v>
      </c>
    </row>
    <row r="4191" spans="1:8" hidden="1" x14ac:dyDescent="0.3">
      <c r="A4191" s="1" t="s">
        <v>130</v>
      </c>
      <c r="B4191" s="1" t="str">
        <f t="shared" si="196"/>
        <v>Kazakhstan</v>
      </c>
      <c r="C4191" s="5" t="str">
        <f t="shared" si="195"/>
        <v>1981</v>
      </c>
      <c r="D4191" s="1" t="str">
        <f t="shared" si="197"/>
        <v xml:space="preserve">Soyuz U </v>
      </c>
      <c r="E4191" s="1" t="s">
        <v>346</v>
      </c>
      <c r="F4191" s="7" t="str">
        <f>TEXT(DATE(MID(H4191, 13, 4), CHOOSE(MATCH( MID(H4191, 5, 3), {"Jan","Feb","Mar","Apr","May","Jun","Jul","Aug","Sep","Oct","Nov","Dec"}, 0), 1, 2, 3, 4, 5, 6, 7, 8, 9, 10, 11, 12), MID(H4191, 9, 2)), "yyyy-mm-dd")</f>
        <v>1981-10-15</v>
      </c>
      <c r="G4191" s="1" t="s">
        <v>8541</v>
      </c>
      <c r="H4191" s="1" t="s">
        <v>8540</v>
      </c>
    </row>
    <row r="4192" spans="1:8" hidden="1" x14ac:dyDescent="0.3">
      <c r="A4192" s="1" t="s">
        <v>212</v>
      </c>
      <c r="B4192" s="1" t="str">
        <f t="shared" si="196"/>
        <v>Russia</v>
      </c>
      <c r="C4192" s="5" t="str">
        <f t="shared" si="195"/>
        <v>1981</v>
      </c>
      <c r="D4192" s="1" t="str">
        <f t="shared" si="197"/>
        <v xml:space="preserve">Vostok-2M </v>
      </c>
      <c r="E4192" s="1" t="s">
        <v>346</v>
      </c>
      <c r="F4192" s="7" t="str">
        <f>TEXT(DATE(MID(H4192, 13, 4), CHOOSE(MATCH( MID(H4192, 5, 3), {"Jan","Feb","Mar","Apr","May","Jun","Jul","Aug","Sep","Oct","Nov","Dec"}, 0), 1, 2, 3, 4, 5, 6, 7, 8, 9, 10, 11, 12), MID(H4192, 9, 2)), "yyyy-mm-dd")</f>
        <v>1981-10-13</v>
      </c>
      <c r="G4192" s="1" t="s">
        <v>8543</v>
      </c>
      <c r="H4192" s="1" t="s">
        <v>8542</v>
      </c>
    </row>
    <row r="4193" spans="1:8" hidden="1" x14ac:dyDescent="0.3">
      <c r="A4193" s="1" t="s">
        <v>529</v>
      </c>
      <c r="B4193" s="1" t="str">
        <f t="shared" si="196"/>
        <v>Kazakhstan</v>
      </c>
      <c r="C4193" s="5" t="str">
        <f t="shared" si="195"/>
        <v>1981</v>
      </c>
      <c r="D4193" s="1" t="str">
        <f t="shared" si="197"/>
        <v xml:space="preserve">Proton-K/Block-DM </v>
      </c>
      <c r="E4193" s="1" t="s">
        <v>346</v>
      </c>
      <c r="F4193" s="7" t="str">
        <f>TEXT(DATE(MID(H4193, 13, 4), CHOOSE(MATCH( MID(H4193, 5, 3), {"Jan","Feb","Mar","Apr","May","Jun","Jul","Aug","Sep","Oct","Nov","Dec"}, 0), 1, 2, 3, 4, 5, 6, 7, 8, 9, 10, 11, 12), MID(H4193, 9, 2)), "yyyy-mm-dd")</f>
        <v>1981-10-09</v>
      </c>
      <c r="G4193" s="1" t="s">
        <v>8545</v>
      </c>
      <c r="H4193" s="1" t="s">
        <v>8544</v>
      </c>
    </row>
    <row r="4194" spans="1:8" hidden="1" x14ac:dyDescent="0.3">
      <c r="A4194" s="1" t="s">
        <v>6615</v>
      </c>
      <c r="B4194" s="1" t="str">
        <f t="shared" si="196"/>
        <v>Russia</v>
      </c>
      <c r="C4194" s="5" t="str">
        <f t="shared" si="195"/>
        <v>1981</v>
      </c>
      <c r="D4194" s="1" t="str">
        <f t="shared" si="197"/>
        <v xml:space="preserve">Soyuz U </v>
      </c>
      <c r="E4194" s="1" t="s">
        <v>346</v>
      </c>
      <c r="F4194" s="7" t="str">
        <f>TEXT(DATE(MID(H4194, 13, 4), CHOOSE(MATCH( MID(H4194, 5, 3), {"Jan","Feb","Mar","Apr","May","Jun","Jul","Aug","Sep","Oct","Nov","Dec"}, 0), 1, 2, 3, 4, 5, 6, 7, 8, 9, 10, 11, 12), MID(H4194, 9, 2)), "yyyy-mm-dd")</f>
        <v>1981-10-09</v>
      </c>
      <c r="G4194" s="1" t="s">
        <v>8547</v>
      </c>
      <c r="H4194" s="1" t="s">
        <v>8546</v>
      </c>
    </row>
    <row r="4195" spans="1:8" hidden="1" x14ac:dyDescent="0.3">
      <c r="A4195" s="1" t="s">
        <v>3478</v>
      </c>
      <c r="B4195" s="1" t="str">
        <f t="shared" si="196"/>
        <v>USA</v>
      </c>
      <c r="C4195" s="5" t="str">
        <f t="shared" si="195"/>
        <v>1981</v>
      </c>
      <c r="D4195" s="1" t="str">
        <f t="shared" si="197"/>
        <v xml:space="preserve">Delta 2310 </v>
      </c>
      <c r="E4195" s="1" t="s">
        <v>346</v>
      </c>
      <c r="F4195" s="7" t="str">
        <f>TEXT(DATE(MID(H4195, 13, 4), CHOOSE(MATCH( MID(H4195, 5, 3), {"Jan","Feb","Mar","Apr","May","Jun","Jul","Aug","Sep","Oct","Nov","Dec"}, 0), 1, 2, 3, 4, 5, 6, 7, 8, 9, 10, 11, 12), MID(H4195, 9, 2)), "yyyy-mm-dd")</f>
        <v>1981-10-06</v>
      </c>
      <c r="G4195" s="1" t="s">
        <v>8549</v>
      </c>
      <c r="H4195" s="1" t="s">
        <v>8548</v>
      </c>
    </row>
    <row r="4196" spans="1:8" hidden="1" x14ac:dyDescent="0.3">
      <c r="A4196" s="1" t="s">
        <v>130</v>
      </c>
      <c r="B4196" s="1" t="str">
        <f t="shared" si="196"/>
        <v>Kazakhstan</v>
      </c>
      <c r="C4196" s="5" t="str">
        <f t="shared" si="195"/>
        <v>1981</v>
      </c>
      <c r="D4196" s="1" t="str">
        <f t="shared" si="197"/>
        <v xml:space="preserve">Soyuz U </v>
      </c>
      <c r="E4196" s="1" t="s">
        <v>346</v>
      </c>
      <c r="F4196" s="7" t="str">
        <f>TEXT(DATE(MID(H4196, 13, 4), CHOOSE(MATCH( MID(H4196, 5, 3), {"Jan","Feb","Mar","Apr","May","Jun","Jul","Aug","Sep","Oct","Nov","Dec"}, 0), 1, 2, 3, 4, 5, 6, 7, 8, 9, 10, 11, 12), MID(H4196, 9, 2)), "yyyy-mm-dd")</f>
        <v>1981-10-01</v>
      </c>
      <c r="G4196" s="1" t="s">
        <v>8551</v>
      </c>
      <c r="H4196" s="1" t="s">
        <v>8550</v>
      </c>
    </row>
    <row r="4197" spans="1:8" hidden="1" x14ac:dyDescent="0.3">
      <c r="A4197" s="1" t="s">
        <v>4483</v>
      </c>
      <c r="B4197" s="1" t="str">
        <f t="shared" si="196"/>
        <v>Russia</v>
      </c>
      <c r="C4197" s="5" t="str">
        <f t="shared" si="195"/>
        <v>1981</v>
      </c>
      <c r="D4197" s="1" t="str">
        <f t="shared" si="197"/>
        <v xml:space="preserve">Tsyklon-3 </v>
      </c>
      <c r="E4197" s="1" t="s">
        <v>346</v>
      </c>
      <c r="F4197" s="7" t="str">
        <f>TEXT(DATE(MID(H4197, 13, 4), CHOOSE(MATCH( MID(H4197, 5, 3), {"Jan","Feb","Mar","Apr","May","Jun","Jul","Aug","Sep","Oct","Nov","Dec"}, 0), 1, 2, 3, 4, 5, 6, 7, 8, 9, 10, 11, 12), MID(H4197, 9, 2)), "yyyy-mm-dd")</f>
        <v>1981-09-30</v>
      </c>
      <c r="G4197" s="1" t="s">
        <v>8553</v>
      </c>
      <c r="H4197" s="1" t="s">
        <v>8552</v>
      </c>
    </row>
    <row r="4198" spans="1:8" hidden="1" x14ac:dyDescent="0.3">
      <c r="A4198" s="1" t="s">
        <v>6482</v>
      </c>
      <c r="B4198" s="1" t="str">
        <f t="shared" si="196"/>
        <v>Russia</v>
      </c>
      <c r="C4198" s="5" t="str">
        <f t="shared" si="195"/>
        <v>1981</v>
      </c>
      <c r="D4198" s="1" t="str">
        <f t="shared" si="197"/>
        <v xml:space="preserve">Cosmos-3M </v>
      </c>
      <c r="E4198" s="1" t="s">
        <v>346</v>
      </c>
      <c r="F4198" s="7" t="str">
        <f>TEXT(DATE(MID(H4198, 13, 4), CHOOSE(MATCH( MID(H4198, 5, 3), {"Jan","Feb","Mar","Apr","May","Jun","Jul","Aug","Sep","Oct","Nov","Dec"}, 0), 1, 2, 3, 4, 5, 6, 7, 8, 9, 10, 11, 12), MID(H4198, 9, 2)), "yyyy-mm-dd")</f>
        <v>1981-09-28</v>
      </c>
      <c r="G4198" s="1" t="s">
        <v>8555</v>
      </c>
      <c r="H4198" s="1" t="s">
        <v>8554</v>
      </c>
    </row>
    <row r="4199" spans="1:8" hidden="1" x14ac:dyDescent="0.3">
      <c r="A4199" s="1" t="s">
        <v>3478</v>
      </c>
      <c r="B4199" s="1" t="str">
        <f t="shared" si="196"/>
        <v>USA</v>
      </c>
      <c r="C4199" s="5" t="str">
        <f t="shared" si="195"/>
        <v>1981</v>
      </c>
      <c r="D4199" s="1" t="str">
        <f t="shared" si="197"/>
        <v xml:space="preserve">Delta 3910 </v>
      </c>
      <c r="E4199" s="1" t="s">
        <v>346</v>
      </c>
      <c r="F4199" s="7" t="str">
        <f>TEXT(DATE(MID(H4199, 13, 4), CHOOSE(MATCH( MID(H4199, 5, 3), {"Jan","Feb","Mar","Apr","May","Jun","Jul","Aug","Sep","Oct","Nov","Dec"}, 0), 1, 2, 3, 4, 5, 6, 7, 8, 9, 10, 11, 12), MID(H4199, 9, 2)), "yyyy-mm-dd")</f>
        <v>1981-09-24</v>
      </c>
      <c r="G4199" s="1" t="s">
        <v>8557</v>
      </c>
      <c r="H4199" s="1" t="s">
        <v>8556</v>
      </c>
    </row>
    <row r="4200" spans="1:8" hidden="1" x14ac:dyDescent="0.3">
      <c r="A4200" s="1" t="s">
        <v>6482</v>
      </c>
      <c r="B4200" s="1" t="str">
        <f t="shared" si="196"/>
        <v>Russia</v>
      </c>
      <c r="C4200" s="5" t="str">
        <f t="shared" si="195"/>
        <v>1981</v>
      </c>
      <c r="D4200" s="1" t="str">
        <f t="shared" si="197"/>
        <v xml:space="preserve">Cosmos-3M </v>
      </c>
      <c r="E4200" s="1" t="s">
        <v>346</v>
      </c>
      <c r="F4200" s="7" t="str">
        <f>TEXT(DATE(MID(H4200, 13, 4), CHOOSE(MATCH( MID(H4200, 5, 3), {"Jan","Feb","Mar","Apr","May","Jun","Jul","Aug","Sep","Oct","Nov","Dec"}, 0), 1, 2, 3, 4, 5, 6, 7, 8, 9, 10, 11, 12), MID(H4200, 9, 2)), "yyyy-mm-dd")</f>
        <v>1981-09-23</v>
      </c>
      <c r="G4200" s="1" t="s">
        <v>8559</v>
      </c>
      <c r="H4200" s="1" t="s">
        <v>8558</v>
      </c>
    </row>
    <row r="4201" spans="1:8" hidden="1" x14ac:dyDescent="0.3">
      <c r="A4201" s="1" t="s">
        <v>4483</v>
      </c>
      <c r="B4201" s="1" t="str">
        <f t="shared" si="196"/>
        <v>Russia</v>
      </c>
      <c r="C4201" s="5" t="str">
        <f t="shared" si="195"/>
        <v>1981</v>
      </c>
      <c r="D4201" s="1" t="str">
        <f t="shared" si="197"/>
        <v xml:space="preserve">Tsyklon-3 </v>
      </c>
      <c r="E4201" s="1" t="s">
        <v>346</v>
      </c>
      <c r="F4201" s="7" t="str">
        <f>TEXT(DATE(MID(H4201, 13, 4), CHOOSE(MATCH( MID(H4201, 5, 3), {"Jan","Feb","Mar","Apr","May","Jun","Jul","Aug","Sep","Oct","Nov","Dec"}, 0), 1, 2, 3, 4, 5, 6, 7, 8, 9, 10, 11, 12), MID(H4201, 9, 2)), "yyyy-mm-dd")</f>
        <v>1981-09-21</v>
      </c>
      <c r="G4201" s="1" t="s">
        <v>8561</v>
      </c>
      <c r="H4201" s="1" t="s">
        <v>8560</v>
      </c>
    </row>
    <row r="4202" spans="1:8" hidden="1" x14ac:dyDescent="0.3">
      <c r="A4202" s="1" t="s">
        <v>5301</v>
      </c>
      <c r="B4202" s="1" t="str">
        <f t="shared" si="196"/>
        <v>China</v>
      </c>
      <c r="C4202" s="5" t="str">
        <f t="shared" si="195"/>
        <v>1981</v>
      </c>
      <c r="D4202" s="1" t="str">
        <f t="shared" si="197"/>
        <v xml:space="preserve">Feng Bao 1 </v>
      </c>
      <c r="E4202" s="1" t="s">
        <v>346</v>
      </c>
      <c r="F4202" s="7" t="str">
        <f>TEXT(DATE(MID(H4202, 13, 4), CHOOSE(MATCH( MID(H4202, 5, 3), {"Jan","Feb","Mar","Apr","May","Jun","Jul","Aug","Sep","Oct","Nov","Dec"}, 0), 1, 2, 3, 4, 5, 6, 7, 8, 9, 10, 11, 12), MID(H4202, 9, 2)), "yyyy-mm-dd")</f>
        <v>1981-09-19</v>
      </c>
      <c r="G4202" s="1" t="s">
        <v>8563</v>
      </c>
      <c r="H4202" s="1" t="s">
        <v>8562</v>
      </c>
    </row>
    <row r="4203" spans="1:8" hidden="1" x14ac:dyDescent="0.3">
      <c r="A4203" s="1" t="s">
        <v>212</v>
      </c>
      <c r="B4203" s="1" t="str">
        <f t="shared" si="196"/>
        <v>Russia</v>
      </c>
      <c r="C4203" s="5" t="str">
        <f t="shared" si="195"/>
        <v>1981</v>
      </c>
      <c r="D4203" s="1" t="str">
        <f t="shared" si="197"/>
        <v xml:space="preserve">Soyuz U </v>
      </c>
      <c r="E4203" s="1" t="s">
        <v>346</v>
      </c>
      <c r="F4203" s="7" t="str">
        <f>TEXT(DATE(MID(H4203, 13, 4), CHOOSE(MATCH( MID(H4203, 5, 3), {"Jan","Feb","Mar","Apr","May","Jun","Jul","Aug","Sep","Oct","Nov","Dec"}, 0), 1, 2, 3, 4, 5, 6, 7, 8, 9, 10, 11, 12), MID(H4203, 9, 2)), "yyyy-mm-dd")</f>
        <v>1981-09-18</v>
      </c>
      <c r="G4203" s="1" t="s">
        <v>8565</v>
      </c>
      <c r="H4203" s="1" t="s">
        <v>8564</v>
      </c>
    </row>
    <row r="4204" spans="1:8" hidden="1" x14ac:dyDescent="0.3">
      <c r="A4204" s="1" t="s">
        <v>3373</v>
      </c>
      <c r="B4204" s="1" t="str">
        <f t="shared" si="196"/>
        <v>Russia</v>
      </c>
      <c r="C4204" s="5" t="str">
        <f t="shared" si="195"/>
        <v>1981</v>
      </c>
      <c r="D4204" s="1" t="str">
        <f t="shared" si="197"/>
        <v xml:space="preserve">Cosmos-3M </v>
      </c>
      <c r="E4204" s="1" t="s">
        <v>346</v>
      </c>
      <c r="F4204" s="7" t="str">
        <f>TEXT(DATE(MID(H4204, 13, 4), CHOOSE(MATCH( MID(H4204, 5, 3), {"Jan","Feb","Mar","Apr","May","Jun","Jul","Aug","Sep","Oct","Nov","Dec"}, 0), 1, 2, 3, 4, 5, 6, 7, 8, 9, 10, 11, 12), MID(H4204, 9, 2)), "yyyy-mm-dd")</f>
        <v>1981-09-18</v>
      </c>
      <c r="G4204" s="1" t="s">
        <v>8567</v>
      </c>
      <c r="H4204" s="1" t="s">
        <v>8566</v>
      </c>
    </row>
    <row r="4205" spans="1:8" hidden="1" x14ac:dyDescent="0.3">
      <c r="A4205" s="1" t="s">
        <v>212</v>
      </c>
      <c r="B4205" s="1" t="str">
        <f t="shared" si="196"/>
        <v>Russia</v>
      </c>
      <c r="C4205" s="5" t="str">
        <f t="shared" si="195"/>
        <v>1981</v>
      </c>
      <c r="D4205" s="1" t="str">
        <f t="shared" si="197"/>
        <v xml:space="preserve">Soyuz U </v>
      </c>
      <c r="E4205" s="1" t="s">
        <v>346</v>
      </c>
      <c r="F4205" s="7" t="str">
        <f>TEXT(DATE(MID(H4205, 13, 4), CHOOSE(MATCH( MID(H4205, 5, 3), {"Jan","Feb","Mar","Apr","May","Jun","Jul","Aug","Sep","Oct","Nov","Dec"}, 0), 1, 2, 3, 4, 5, 6, 7, 8, 9, 10, 11, 12), MID(H4205, 9, 2)), "yyyy-mm-dd")</f>
        <v>1981-09-15</v>
      </c>
      <c r="G4205" s="1" t="s">
        <v>8569</v>
      </c>
      <c r="H4205" s="1" t="s">
        <v>8568</v>
      </c>
    </row>
    <row r="4206" spans="1:8" hidden="1" x14ac:dyDescent="0.3">
      <c r="A4206" s="1" t="s">
        <v>6795</v>
      </c>
      <c r="B4206" s="1" t="str">
        <f t="shared" si="196"/>
        <v>Kazakhstan</v>
      </c>
      <c r="C4206" s="5" t="str">
        <f t="shared" si="195"/>
        <v>1981</v>
      </c>
      <c r="D4206" s="1" t="str">
        <f t="shared" si="197"/>
        <v xml:space="preserve">Tsyklon-2 </v>
      </c>
      <c r="E4206" s="1" t="s">
        <v>346</v>
      </c>
      <c r="F4206" s="7" t="str">
        <f>TEXT(DATE(MID(H4206, 13, 4), CHOOSE(MATCH( MID(H4206, 5, 3), {"Jan","Feb","Mar","Apr","May","Jun","Jul","Aug","Sep","Oct","Nov","Dec"}, 0), 1, 2, 3, 4, 5, 6, 7, 8, 9, 10, 11, 12), MID(H4206, 9, 2)), "yyyy-mm-dd")</f>
        <v>1981-09-14</v>
      </c>
      <c r="G4206" s="1" t="s">
        <v>8571</v>
      </c>
      <c r="H4206" s="1" t="s">
        <v>8570</v>
      </c>
    </row>
    <row r="4207" spans="1:8" hidden="1" x14ac:dyDescent="0.3">
      <c r="A4207" s="1" t="s">
        <v>212</v>
      </c>
      <c r="B4207" s="1" t="str">
        <f t="shared" si="196"/>
        <v>Russia</v>
      </c>
      <c r="C4207" s="5" t="str">
        <f t="shared" si="195"/>
        <v>1981</v>
      </c>
      <c r="D4207" s="1" t="str">
        <f t="shared" si="197"/>
        <v xml:space="preserve">Molniya-M /Block ML </v>
      </c>
      <c r="E4207" s="1" t="s">
        <v>346</v>
      </c>
      <c r="F4207" s="7" t="str">
        <f>TEXT(DATE(MID(H4207, 13, 4), CHOOSE(MATCH( MID(H4207, 5, 3), {"Jan","Feb","Mar","Apr","May","Jun","Jul","Aug","Sep","Oct","Nov","Dec"}, 0), 1, 2, 3, 4, 5, 6, 7, 8, 9, 10, 11, 12), MID(H4207, 9, 2)), "yyyy-mm-dd")</f>
        <v>1981-09-11</v>
      </c>
      <c r="G4207" s="1" t="s">
        <v>8573</v>
      </c>
      <c r="H4207" s="1" t="s">
        <v>8572</v>
      </c>
    </row>
    <row r="4208" spans="1:8" hidden="1" x14ac:dyDescent="0.3">
      <c r="A4208" s="1" t="s">
        <v>3373</v>
      </c>
      <c r="B4208" s="1" t="str">
        <f t="shared" si="196"/>
        <v>Russia</v>
      </c>
      <c r="C4208" s="5" t="str">
        <f t="shared" si="195"/>
        <v>1981</v>
      </c>
      <c r="D4208" s="1" t="str">
        <f t="shared" si="197"/>
        <v xml:space="preserve">Cosmos-3M </v>
      </c>
      <c r="E4208" s="1" t="s">
        <v>346</v>
      </c>
      <c r="F4208" s="7" t="str">
        <f>TEXT(DATE(MID(H4208, 13, 4), CHOOSE(MATCH( MID(H4208, 5, 3), {"Jan","Feb","Mar","Apr","May","Jun","Jul","Aug","Sep","Oct","Nov","Dec"}, 0), 1, 2, 3, 4, 5, 6, 7, 8, 9, 10, 11, 12), MID(H4208, 9, 2)), "yyyy-mm-dd")</f>
        <v>1981-09-04</v>
      </c>
      <c r="G4208" s="1" t="s">
        <v>8575</v>
      </c>
      <c r="H4208" s="1" t="s">
        <v>8574</v>
      </c>
    </row>
    <row r="4209" spans="1:8" hidden="1" x14ac:dyDescent="0.3">
      <c r="A4209" s="1" t="s">
        <v>130</v>
      </c>
      <c r="B4209" s="1" t="str">
        <f t="shared" si="196"/>
        <v>Kazakhstan</v>
      </c>
      <c r="C4209" s="5" t="str">
        <f t="shared" si="195"/>
        <v>1981</v>
      </c>
      <c r="D4209" s="1" t="str">
        <f t="shared" si="197"/>
        <v xml:space="preserve">Soyuz U </v>
      </c>
      <c r="E4209" s="1" t="s">
        <v>346</v>
      </c>
      <c r="F4209" s="7" t="str">
        <f>TEXT(DATE(MID(H4209, 13, 4), CHOOSE(MATCH( MID(H4209, 5, 3), {"Jan","Feb","Mar","Apr","May","Jun","Jul","Aug","Sep","Oct","Nov","Dec"}, 0), 1, 2, 3, 4, 5, 6, 7, 8, 9, 10, 11, 12), MID(H4209, 9, 2)), "yyyy-mm-dd")</f>
        <v>1981-09-04</v>
      </c>
      <c r="G4209" s="1" t="s">
        <v>8577</v>
      </c>
      <c r="H4209" s="1" t="s">
        <v>8576</v>
      </c>
    </row>
    <row r="4210" spans="1:8" hidden="1" x14ac:dyDescent="0.3">
      <c r="A4210" s="1" t="s">
        <v>27</v>
      </c>
      <c r="B4210" s="1" t="str">
        <f t="shared" si="196"/>
        <v>USA</v>
      </c>
      <c r="C4210" s="5" t="str">
        <f t="shared" si="195"/>
        <v>1981</v>
      </c>
      <c r="D4210" s="1" t="str">
        <f t="shared" si="197"/>
        <v xml:space="preserve">Titan IIID </v>
      </c>
      <c r="E4210" s="1" t="s">
        <v>346</v>
      </c>
      <c r="F4210" s="7" t="str">
        <f>TEXT(DATE(MID(H4210, 13, 4), CHOOSE(MATCH( MID(H4210, 5, 3), {"Jan","Feb","Mar","Apr","May","Jun","Jul","Aug","Sep","Oct","Nov","Dec"}, 0), 1, 2, 3, 4, 5, 6, 7, 8, 9, 10, 11, 12), MID(H4210, 9, 2)), "yyyy-mm-dd")</f>
        <v>1981-09-03</v>
      </c>
      <c r="G4210" s="1" t="s">
        <v>8579</v>
      </c>
      <c r="H4210" s="1" t="s">
        <v>8578</v>
      </c>
    </row>
    <row r="4211" spans="1:8" hidden="1" x14ac:dyDescent="0.3">
      <c r="A4211" s="1" t="s">
        <v>3373</v>
      </c>
      <c r="B4211" s="1" t="str">
        <f t="shared" si="196"/>
        <v>Russia</v>
      </c>
      <c r="C4211" s="5" t="str">
        <f t="shared" si="195"/>
        <v>1981</v>
      </c>
      <c r="D4211" s="1" t="str">
        <f t="shared" si="197"/>
        <v xml:space="preserve">Cosmos-3M </v>
      </c>
      <c r="E4211" s="1" t="s">
        <v>346</v>
      </c>
      <c r="F4211" s="7" t="str">
        <f>TEXT(DATE(MID(H4211, 13, 4), CHOOSE(MATCH( MID(H4211, 5, 3), {"Jan","Feb","Mar","Apr","May","Jun","Jul","Aug","Sep","Oct","Nov","Dec"}, 0), 1, 2, 3, 4, 5, 6, 7, 8, 9, 10, 11, 12), MID(H4211, 9, 2)), "yyyy-mm-dd")</f>
        <v>1981-08-28</v>
      </c>
      <c r="G4211" s="1" t="s">
        <v>8581</v>
      </c>
      <c r="H4211" s="1" t="s">
        <v>8580</v>
      </c>
    </row>
    <row r="4212" spans="1:8" hidden="1" x14ac:dyDescent="0.3">
      <c r="A4212" s="1" t="s">
        <v>6615</v>
      </c>
      <c r="B4212" s="1" t="str">
        <f t="shared" si="196"/>
        <v>Russia</v>
      </c>
      <c r="C4212" s="5" t="str">
        <f t="shared" si="195"/>
        <v>1981</v>
      </c>
      <c r="D4212" s="1" t="str">
        <f t="shared" si="197"/>
        <v xml:space="preserve">Soyuz U </v>
      </c>
      <c r="E4212" s="1" t="s">
        <v>346</v>
      </c>
      <c r="F4212" s="7" t="str">
        <f>TEXT(DATE(MID(H4212, 13, 4), CHOOSE(MATCH( MID(H4212, 5, 3), {"Jan","Feb","Mar","Apr","May","Jun","Jul","Aug","Sep","Oct","Nov","Dec"}, 0), 1, 2, 3, 4, 5, 6, 7, 8, 9, 10, 11, 12), MID(H4212, 9, 2)), "yyyy-mm-dd")</f>
        <v>1981-08-27</v>
      </c>
      <c r="G4212" s="1" t="s">
        <v>8583</v>
      </c>
      <c r="H4212" s="1" t="s">
        <v>8582</v>
      </c>
    </row>
    <row r="4213" spans="1:8" hidden="1" x14ac:dyDescent="0.3">
      <c r="A4213" s="1" t="s">
        <v>4483</v>
      </c>
      <c r="B4213" s="1" t="str">
        <f t="shared" si="196"/>
        <v>Russia</v>
      </c>
      <c r="C4213" s="5" t="str">
        <f t="shared" si="195"/>
        <v>1981</v>
      </c>
      <c r="D4213" s="1" t="str">
        <f t="shared" si="197"/>
        <v xml:space="preserve">Tsyklon-3 </v>
      </c>
      <c r="E4213" s="1" t="s">
        <v>346</v>
      </c>
      <c r="F4213" s="7" t="str">
        <f>TEXT(DATE(MID(H4213, 13, 4), CHOOSE(MATCH( MID(H4213, 5, 3), {"Jan","Feb","Mar","Apr","May","Jun","Jul","Aug","Sep","Oct","Nov","Dec"}, 0), 1, 2, 3, 4, 5, 6, 7, 8, 9, 10, 11, 12), MID(H4213, 9, 2)), "yyyy-mm-dd")</f>
        <v>1981-08-24</v>
      </c>
      <c r="G4213" s="1" t="s">
        <v>8585</v>
      </c>
      <c r="H4213" s="1" t="s">
        <v>8584</v>
      </c>
    </row>
    <row r="4214" spans="1:8" hidden="1" x14ac:dyDescent="0.3">
      <c r="A4214" s="1" t="s">
        <v>3926</v>
      </c>
      <c r="B4214" s="1" t="str">
        <f t="shared" si="196"/>
        <v>Kazakhstan</v>
      </c>
      <c r="C4214" s="5" t="str">
        <f t="shared" si="195"/>
        <v>1981</v>
      </c>
      <c r="D4214" s="1" t="str">
        <f t="shared" si="197"/>
        <v xml:space="preserve">Tsyklon-2 </v>
      </c>
      <c r="E4214" s="1" t="s">
        <v>346</v>
      </c>
      <c r="F4214" s="7" t="str">
        <f>TEXT(DATE(MID(H4214, 13, 4), CHOOSE(MATCH( MID(H4214, 5, 3), {"Jan","Feb","Mar","Apr","May","Jun","Jul","Aug","Sep","Oct","Nov","Dec"}, 0), 1, 2, 3, 4, 5, 6, 7, 8, 9, 10, 11, 12), MID(H4214, 9, 2)), "yyyy-mm-dd")</f>
        <v>1981-08-24</v>
      </c>
      <c r="G4214" s="1" t="s">
        <v>8587</v>
      </c>
      <c r="H4214" s="1" t="s">
        <v>8586</v>
      </c>
    </row>
    <row r="4215" spans="1:8" hidden="1" x14ac:dyDescent="0.3">
      <c r="A4215" s="1" t="s">
        <v>130</v>
      </c>
      <c r="B4215" s="1" t="str">
        <f t="shared" si="196"/>
        <v>Kazakhstan</v>
      </c>
      <c r="C4215" s="5" t="str">
        <f t="shared" si="195"/>
        <v>1981</v>
      </c>
      <c r="D4215" s="1" t="str">
        <f t="shared" si="197"/>
        <v xml:space="preserve">Soyuz U </v>
      </c>
      <c r="E4215" s="1" t="s">
        <v>346</v>
      </c>
      <c r="F4215" s="7" t="str">
        <f>TEXT(DATE(MID(H4215, 13, 4), CHOOSE(MATCH( MID(H4215, 5, 3), {"Jan","Feb","Mar","Apr","May","Jun","Jul","Aug","Sep","Oct","Nov","Dec"}, 0), 1, 2, 3, 4, 5, 6, 7, 8, 9, 10, 11, 12), MID(H4215, 9, 2)), "yyyy-mm-dd")</f>
        <v>1981-08-21</v>
      </c>
      <c r="G4215" s="1" t="s">
        <v>8589</v>
      </c>
      <c r="H4215" s="1" t="s">
        <v>8588</v>
      </c>
    </row>
    <row r="4216" spans="1:8" hidden="1" x14ac:dyDescent="0.3">
      <c r="A4216" s="1" t="s">
        <v>6615</v>
      </c>
      <c r="B4216" s="1" t="str">
        <f t="shared" si="196"/>
        <v>Russia</v>
      </c>
      <c r="C4216" s="5" t="str">
        <f t="shared" si="195"/>
        <v>1981</v>
      </c>
      <c r="D4216" s="1" t="str">
        <f t="shared" si="197"/>
        <v xml:space="preserve">Soyuz U </v>
      </c>
      <c r="E4216" s="1" t="s">
        <v>346</v>
      </c>
      <c r="F4216" s="7" t="str">
        <f>TEXT(DATE(MID(H4216, 13, 4), CHOOSE(MATCH( MID(H4216, 5, 3), {"Jan","Feb","Mar","Apr","May","Jun","Jul","Aug","Sep","Oct","Nov","Dec"}, 0), 1, 2, 3, 4, 5, 6, 7, 8, 9, 10, 11, 12), MID(H4216, 9, 2)), "yyyy-mm-dd")</f>
        <v>1981-08-18</v>
      </c>
      <c r="G4216" s="1" t="s">
        <v>8591</v>
      </c>
      <c r="H4216" s="1" t="s">
        <v>8590</v>
      </c>
    </row>
    <row r="4217" spans="1:8" hidden="1" x14ac:dyDescent="0.3">
      <c r="A4217" s="1" t="s">
        <v>6615</v>
      </c>
      <c r="B4217" s="1" t="str">
        <f t="shared" si="196"/>
        <v>Russia</v>
      </c>
      <c r="C4217" s="5" t="str">
        <f t="shared" si="195"/>
        <v>1981</v>
      </c>
      <c r="D4217" s="1" t="str">
        <f t="shared" si="197"/>
        <v xml:space="preserve">Soyuz U </v>
      </c>
      <c r="E4217" s="1" t="s">
        <v>346</v>
      </c>
      <c r="F4217" s="7" t="str">
        <f>TEXT(DATE(MID(H4217, 13, 4), CHOOSE(MATCH( MID(H4217, 5, 3), {"Jan","Feb","Mar","Apr","May","Jun","Jul","Aug","Sep","Oct","Nov","Dec"}, 0), 1, 2, 3, 4, 5, 6, 7, 8, 9, 10, 11, 12), MID(H4217, 9, 2)), "yyyy-mm-dd")</f>
        <v>1981-08-13</v>
      </c>
      <c r="G4217" s="1" t="s">
        <v>8593</v>
      </c>
      <c r="H4217" s="1" t="s">
        <v>8592</v>
      </c>
    </row>
    <row r="4218" spans="1:8" hidden="1" x14ac:dyDescent="0.3">
      <c r="A4218" s="1" t="s">
        <v>6482</v>
      </c>
      <c r="B4218" s="1" t="str">
        <f t="shared" si="196"/>
        <v>Russia</v>
      </c>
      <c r="C4218" s="5" t="str">
        <f t="shared" si="195"/>
        <v>1981</v>
      </c>
      <c r="D4218" s="1" t="str">
        <f t="shared" si="197"/>
        <v xml:space="preserve">Cosmos-3M </v>
      </c>
      <c r="E4218" s="1" t="s">
        <v>346</v>
      </c>
      <c r="F4218" s="7" t="str">
        <f>TEXT(DATE(MID(H4218, 13, 4), CHOOSE(MATCH( MID(H4218, 5, 3), {"Jan","Feb","Mar","Apr","May","Jun","Jul","Aug","Sep","Oct","Nov","Dec"}, 0), 1, 2, 3, 4, 5, 6, 7, 8, 9, 10, 11, 12), MID(H4218, 9, 2)), "yyyy-mm-dd")</f>
        <v>1981-08-12</v>
      </c>
      <c r="G4218" s="1" t="s">
        <v>8595</v>
      </c>
      <c r="H4218" s="1" t="s">
        <v>8594</v>
      </c>
    </row>
    <row r="4219" spans="1:8" hidden="1" x14ac:dyDescent="0.3">
      <c r="A4219" s="1" t="s">
        <v>61</v>
      </c>
      <c r="B4219" s="1" t="str">
        <f t="shared" si="196"/>
        <v>Japan</v>
      </c>
      <c r="C4219" s="5" t="str">
        <f t="shared" si="195"/>
        <v>1981</v>
      </c>
      <c r="D4219" s="1" t="str">
        <f t="shared" si="197"/>
        <v xml:space="preserve">N-II Star-37E </v>
      </c>
      <c r="E4219" s="1" t="s">
        <v>346</v>
      </c>
      <c r="F4219" s="7" t="str">
        <f>TEXT(DATE(MID(H4219, 13, 4), CHOOSE(MATCH( MID(H4219, 5, 3), {"Jan","Feb","Mar","Apr","May","Jun","Jul","Aug","Sep","Oct","Nov","Dec"}, 0), 1, 2, 3, 4, 5, 6, 7, 8, 9, 10, 11, 12), MID(H4219, 9, 2)), "yyyy-mm-dd")</f>
        <v>1981-08-10</v>
      </c>
      <c r="G4219" s="1" t="s">
        <v>8597</v>
      </c>
      <c r="H4219" s="1" t="s">
        <v>8596</v>
      </c>
    </row>
    <row r="4220" spans="1:8" hidden="1" x14ac:dyDescent="0.3">
      <c r="A4220" s="1" t="s">
        <v>212</v>
      </c>
      <c r="B4220" s="1" t="str">
        <f t="shared" si="196"/>
        <v>Russia</v>
      </c>
      <c r="C4220" s="5" t="str">
        <f t="shared" si="195"/>
        <v>1981</v>
      </c>
      <c r="D4220" s="1" t="str">
        <f t="shared" si="197"/>
        <v xml:space="preserve">Vostok-2M </v>
      </c>
      <c r="E4220" s="1" t="s">
        <v>346</v>
      </c>
      <c r="F4220" s="7" t="str">
        <f>TEXT(DATE(MID(H4220, 13, 4), CHOOSE(MATCH( MID(H4220, 5, 3), {"Jan","Feb","Mar","Apr","May","Jun","Jul","Aug","Sep","Oct","Nov","Dec"}, 0), 1, 2, 3, 4, 5, 6, 7, 8, 9, 10, 11, 12), MID(H4220, 9, 2)), "yyyy-mm-dd")</f>
        <v>1981-08-07</v>
      </c>
      <c r="G4220" s="1" t="s">
        <v>8599</v>
      </c>
      <c r="H4220" s="1" t="s">
        <v>8598</v>
      </c>
    </row>
    <row r="4221" spans="1:8" hidden="1" x14ac:dyDescent="0.3">
      <c r="A4221" s="1" t="s">
        <v>6482</v>
      </c>
      <c r="B4221" s="1" t="str">
        <f t="shared" si="196"/>
        <v>Russia</v>
      </c>
      <c r="C4221" s="5" t="str">
        <f t="shared" si="195"/>
        <v>1981</v>
      </c>
      <c r="D4221" s="1" t="str">
        <f t="shared" si="197"/>
        <v xml:space="preserve">Cosmos-3M </v>
      </c>
      <c r="E4221" s="1" t="s">
        <v>346</v>
      </c>
      <c r="F4221" s="7" t="str">
        <f>TEXT(DATE(MID(H4221, 13, 4), CHOOSE(MATCH( MID(H4221, 5, 3), {"Jan","Feb","Mar","Apr","May","Jun","Jul","Aug","Sep","Oct","Nov","Dec"}, 0), 1, 2, 3, 4, 5, 6, 7, 8, 9, 10, 11, 12), MID(H4221, 9, 2)), "yyyy-mm-dd")</f>
        <v>1981-08-06</v>
      </c>
      <c r="G4221" s="1" t="s">
        <v>8601</v>
      </c>
      <c r="H4221" s="1" t="s">
        <v>8600</v>
      </c>
    </row>
    <row r="4222" spans="1:8" hidden="1" x14ac:dyDescent="0.3">
      <c r="A4222" s="1" t="s">
        <v>4149</v>
      </c>
      <c r="B4222" s="1" t="str">
        <f t="shared" si="196"/>
        <v>USA</v>
      </c>
      <c r="C4222" s="5" t="str">
        <f t="shared" si="195"/>
        <v>1981</v>
      </c>
      <c r="D4222" s="1" t="str">
        <f t="shared" si="197"/>
        <v xml:space="preserve">Atlas-SLV3D Centaur-D1AR </v>
      </c>
      <c r="E4222" s="1" t="s">
        <v>346</v>
      </c>
      <c r="F4222" s="7" t="str">
        <f>TEXT(DATE(MID(H4222, 13, 4), CHOOSE(MATCH( MID(H4222, 5, 3), {"Jan","Feb","Mar","Apr","May","Jun","Jul","Aug","Sep","Oct","Nov","Dec"}, 0), 1, 2, 3, 4, 5, 6, 7, 8, 9, 10, 11, 12), MID(H4222, 9, 2)), "yyyy-mm-dd")</f>
        <v>1981-08-06</v>
      </c>
      <c r="G4222" s="1" t="s">
        <v>8603</v>
      </c>
      <c r="H4222" s="1" t="s">
        <v>8602</v>
      </c>
    </row>
    <row r="4223" spans="1:8" hidden="1" x14ac:dyDescent="0.3">
      <c r="A4223" s="1" t="s">
        <v>6795</v>
      </c>
      <c r="B4223" s="1" t="str">
        <f t="shared" si="196"/>
        <v>Kazakhstan</v>
      </c>
      <c r="C4223" s="5" t="str">
        <f t="shared" si="195"/>
        <v>1981</v>
      </c>
      <c r="D4223" s="1" t="str">
        <f t="shared" si="197"/>
        <v xml:space="preserve">Tsyklon-2 </v>
      </c>
      <c r="E4223" s="1" t="s">
        <v>346</v>
      </c>
      <c r="F4223" s="7" t="str">
        <f>TEXT(DATE(MID(H4223, 13, 4), CHOOSE(MATCH( MID(H4223, 5, 3), {"Jan","Feb","Mar","Apr","May","Jun","Jul","Aug","Sep","Oct","Nov","Dec"}, 0), 1, 2, 3, 4, 5, 6, 7, 8, 9, 10, 11, 12), MID(H4223, 9, 2)), "yyyy-mm-dd")</f>
        <v>1981-08-04</v>
      </c>
      <c r="G4223" s="1" t="s">
        <v>8605</v>
      </c>
      <c r="H4223" s="1" t="s">
        <v>8604</v>
      </c>
    </row>
    <row r="4224" spans="1:8" hidden="1" x14ac:dyDescent="0.3">
      <c r="A4224" s="1" t="s">
        <v>3038</v>
      </c>
      <c r="B4224" s="1" t="str">
        <f t="shared" si="196"/>
        <v>Russia</v>
      </c>
      <c r="C4224" s="5" t="str">
        <f t="shared" si="195"/>
        <v>1981</v>
      </c>
      <c r="D4224" s="1" t="str">
        <f t="shared" si="197"/>
        <v xml:space="preserve">Molniya-M /Block 2BL </v>
      </c>
      <c r="E4224" s="1" t="s">
        <v>346</v>
      </c>
      <c r="F4224" s="7" t="str">
        <f>TEXT(DATE(MID(H4224, 13, 4), CHOOSE(MATCH( MID(H4224, 5, 3), {"Jan","Feb","Mar","Apr","May","Jun","Jul","Aug","Sep","Oct","Nov","Dec"}, 0), 1, 2, 3, 4, 5, 6, 7, 8, 9, 10, 11, 12), MID(H4224, 9, 2)), "yyyy-mm-dd")</f>
        <v>1981-08-04</v>
      </c>
      <c r="G4224" s="1" t="s">
        <v>8607</v>
      </c>
      <c r="H4224" s="1" t="s">
        <v>8606</v>
      </c>
    </row>
    <row r="4225" spans="1:8" hidden="1" x14ac:dyDescent="0.3">
      <c r="A4225" s="1" t="s">
        <v>114</v>
      </c>
      <c r="B4225" s="1" t="str">
        <f t="shared" si="196"/>
        <v>USA</v>
      </c>
      <c r="C4225" s="5" t="str">
        <f t="shared" si="195"/>
        <v>1981</v>
      </c>
      <c r="D4225" s="1" t="str">
        <f t="shared" si="197"/>
        <v xml:space="preserve">Delta 3913 </v>
      </c>
      <c r="E4225" s="1" t="s">
        <v>346</v>
      </c>
      <c r="F4225" s="7" t="str">
        <f>TEXT(DATE(MID(H4225, 13, 4), CHOOSE(MATCH( MID(H4225, 5, 3), {"Jan","Feb","Mar","Apr","May","Jun","Jul","Aug","Sep","Oct","Nov","Dec"}, 0), 1, 2, 3, 4, 5, 6, 7, 8, 9, 10, 11, 12), MID(H4225, 9, 2)), "yyyy-mm-dd")</f>
        <v>1981-08-03</v>
      </c>
      <c r="G4225" s="1" t="s">
        <v>8609</v>
      </c>
      <c r="H4225" s="1" t="s">
        <v>8608</v>
      </c>
    </row>
    <row r="4226" spans="1:8" hidden="1" x14ac:dyDescent="0.3">
      <c r="A4226" s="1" t="s">
        <v>529</v>
      </c>
      <c r="B4226" s="1" t="str">
        <f t="shared" si="196"/>
        <v>Kazakhstan</v>
      </c>
      <c r="C4226" s="5" t="str">
        <f t="shared" ref="C4226:C4289" si="198">TEXT(F4226, "yyyy")</f>
        <v>1981</v>
      </c>
      <c r="D4226" s="1" t="str">
        <f t="shared" si="197"/>
        <v xml:space="preserve">Proton-K/Block-DM </v>
      </c>
      <c r="E4226" s="1" t="s">
        <v>346</v>
      </c>
      <c r="F4226" s="7" t="str">
        <f>TEXT(DATE(MID(H4226, 13, 4), CHOOSE(MATCH( MID(H4226, 5, 3), {"Jan","Feb","Mar","Apr","May","Jun","Jul","Aug","Sep","Oct","Nov","Dec"}, 0), 1, 2, 3, 4, 5, 6, 7, 8, 9, 10, 11, 12), MID(H4226, 9, 2)), "yyyy-mm-dd")</f>
        <v>1981-07-30</v>
      </c>
      <c r="G4226" s="1" t="s">
        <v>8611</v>
      </c>
      <c r="H4226" s="1" t="s">
        <v>8610</v>
      </c>
    </row>
    <row r="4227" spans="1:8" hidden="1" x14ac:dyDescent="0.3">
      <c r="A4227" s="1" t="s">
        <v>6615</v>
      </c>
      <c r="B4227" s="1" t="str">
        <f t="shared" ref="B4227:B4290" si="199">TRIM(MID(A4227, FIND("|", SUBSTITUTE(A4227, ",", "|", LEN(A4227) - LEN(SUBSTITUTE(A4227,",", "" )))) + 1, LEN(A4227)))</f>
        <v>Russia</v>
      </c>
      <c r="C4227" s="5" t="str">
        <f t="shared" si="198"/>
        <v>1981</v>
      </c>
      <c r="D4227" s="1" t="str">
        <f t="shared" ref="D4227:D4290" si="200">LEFT(G4227, FIND("|", G4227) - 1)</f>
        <v xml:space="preserve">Soyuz U </v>
      </c>
      <c r="E4227" s="1" t="s">
        <v>346</v>
      </c>
      <c r="F4227" s="7" t="str">
        <f>TEXT(DATE(MID(H4227, 13, 4), CHOOSE(MATCH( MID(H4227, 5, 3), {"Jan","Feb","Mar","Apr","May","Jun","Jul","Aug","Sep","Oct","Nov","Dec"}, 0), 1, 2, 3, 4, 5, 6, 7, 8, 9, 10, 11, 12), MID(H4227, 9, 2)), "yyyy-mm-dd")</f>
        <v>1981-07-29</v>
      </c>
      <c r="G4227" s="1" t="s">
        <v>8613</v>
      </c>
      <c r="H4227" s="1" t="s">
        <v>8612</v>
      </c>
    </row>
    <row r="4228" spans="1:8" hidden="1" x14ac:dyDescent="0.3">
      <c r="A4228" s="1" t="s">
        <v>6615</v>
      </c>
      <c r="B4228" s="1" t="str">
        <f t="shared" si="199"/>
        <v>Russia</v>
      </c>
      <c r="C4228" s="5" t="str">
        <f t="shared" si="198"/>
        <v>1981</v>
      </c>
      <c r="D4228" s="1" t="str">
        <f t="shared" si="200"/>
        <v xml:space="preserve">Soyuz U </v>
      </c>
      <c r="E4228" s="1" t="s">
        <v>346</v>
      </c>
      <c r="F4228" s="7" t="str">
        <f>TEXT(DATE(MID(H4228, 13, 4), CHOOSE(MATCH( MID(H4228, 5, 3), {"Jan","Feb","Mar","Apr","May","Jun","Jul","Aug","Sep","Oct","Nov","Dec"}, 0), 1, 2, 3, 4, 5, 6, 7, 8, 9, 10, 11, 12), MID(H4228, 9, 2)), "yyyy-mm-dd")</f>
        <v>1981-07-17</v>
      </c>
      <c r="G4228" s="1" t="s">
        <v>8615</v>
      </c>
      <c r="H4228" s="1" t="s">
        <v>8614</v>
      </c>
    </row>
    <row r="4229" spans="1:8" hidden="1" x14ac:dyDescent="0.3">
      <c r="A4229" s="1" t="s">
        <v>130</v>
      </c>
      <c r="B4229" s="1" t="str">
        <f t="shared" si="199"/>
        <v>Kazakhstan</v>
      </c>
      <c r="C4229" s="5" t="str">
        <f t="shared" si="198"/>
        <v>1981</v>
      </c>
      <c r="D4229" s="1" t="str">
        <f t="shared" si="200"/>
        <v xml:space="preserve">Soyuz U </v>
      </c>
      <c r="E4229" s="1" t="s">
        <v>346</v>
      </c>
      <c r="F4229" s="7" t="str">
        <f>TEXT(DATE(MID(H4229, 13, 4), CHOOSE(MATCH( MID(H4229, 5, 3), {"Jan","Feb","Mar","Apr","May","Jun","Jul","Aug","Sep","Oct","Nov","Dec"}, 0), 1, 2, 3, 4, 5, 6, 7, 8, 9, 10, 11, 12), MID(H4229, 9, 2)), "yyyy-mm-dd")</f>
        <v>1981-07-15</v>
      </c>
      <c r="G4229" s="1" t="s">
        <v>8617</v>
      </c>
      <c r="H4229" s="1" t="s">
        <v>8616</v>
      </c>
    </row>
    <row r="4230" spans="1:8" hidden="1" x14ac:dyDescent="0.3">
      <c r="A4230" s="1" t="s">
        <v>130</v>
      </c>
      <c r="B4230" s="1" t="str">
        <f t="shared" si="199"/>
        <v>Kazakhstan</v>
      </c>
      <c r="C4230" s="5" t="str">
        <f t="shared" si="198"/>
        <v>1981</v>
      </c>
      <c r="D4230" s="1" t="str">
        <f t="shared" si="200"/>
        <v xml:space="preserve">Vostok-2M </v>
      </c>
      <c r="E4230" s="1" t="s">
        <v>346</v>
      </c>
      <c r="F4230" s="7" t="str">
        <f>TEXT(DATE(MID(H4230, 13, 4), CHOOSE(MATCH( MID(H4230, 5, 3), {"Jan","Feb","Mar","Apr","May","Jun","Jul","Aug","Sep","Oct","Nov","Dec"}, 0), 1, 2, 3, 4, 5, 6, 7, 8, 9, 10, 11, 12), MID(H4230, 9, 2)), "yyyy-mm-dd")</f>
        <v>1981-07-10</v>
      </c>
      <c r="G4230" s="1" t="s">
        <v>8619</v>
      </c>
      <c r="H4230" s="1" t="s">
        <v>8618</v>
      </c>
    </row>
    <row r="4231" spans="1:8" hidden="1" x14ac:dyDescent="0.3">
      <c r="A4231" s="1" t="s">
        <v>212</v>
      </c>
      <c r="B4231" s="1" t="str">
        <f t="shared" si="199"/>
        <v>Russia</v>
      </c>
      <c r="C4231" s="5" t="str">
        <f t="shared" si="198"/>
        <v>1981</v>
      </c>
      <c r="D4231" s="1" t="str">
        <f t="shared" si="200"/>
        <v xml:space="preserve">Soyuz U </v>
      </c>
      <c r="E4231" s="1" t="s">
        <v>346</v>
      </c>
      <c r="F4231" s="7" t="str">
        <f>TEXT(DATE(MID(H4231, 13, 4), CHOOSE(MATCH( MID(H4231, 5, 3), {"Jan","Feb","Mar","Apr","May","Jun","Jul","Aug","Sep","Oct","Nov","Dec"}, 0), 1, 2, 3, 4, 5, 6, 7, 8, 9, 10, 11, 12), MID(H4231, 9, 2)), "yyyy-mm-dd")</f>
        <v>1981-07-07</v>
      </c>
      <c r="G4231" s="1" t="s">
        <v>8621</v>
      </c>
      <c r="H4231" s="1" t="s">
        <v>8620</v>
      </c>
    </row>
    <row r="4232" spans="1:8" hidden="1" x14ac:dyDescent="0.3">
      <c r="A4232" s="1" t="s">
        <v>212</v>
      </c>
      <c r="B4232" s="1" t="str">
        <f t="shared" si="199"/>
        <v>Russia</v>
      </c>
      <c r="C4232" s="5" t="str">
        <f t="shared" si="198"/>
        <v>1981</v>
      </c>
      <c r="D4232" s="1" t="str">
        <f t="shared" si="200"/>
        <v xml:space="preserve">Soyuz U </v>
      </c>
      <c r="E4232" s="1" t="s">
        <v>346</v>
      </c>
      <c r="F4232" s="7" t="str">
        <f>TEXT(DATE(MID(H4232, 13, 4), CHOOSE(MATCH( MID(H4232, 5, 3), {"Jan","Feb","Mar","Apr","May","Jun","Jul","Aug","Sep","Oct","Nov","Dec"}, 0), 1, 2, 3, 4, 5, 6, 7, 8, 9, 10, 11, 12), MID(H4232, 9, 2)), "yyyy-mm-dd")</f>
        <v>1981-07-02</v>
      </c>
      <c r="G4232" s="1" t="s">
        <v>8623</v>
      </c>
      <c r="H4232" s="1" t="s">
        <v>8622</v>
      </c>
    </row>
    <row r="4233" spans="1:8" hidden="1" x14ac:dyDescent="0.3">
      <c r="A4233" s="1" t="s">
        <v>130</v>
      </c>
      <c r="B4233" s="1" t="str">
        <f t="shared" si="199"/>
        <v>Kazakhstan</v>
      </c>
      <c r="C4233" s="5" t="str">
        <f t="shared" si="198"/>
        <v>1981</v>
      </c>
      <c r="D4233" s="1" t="str">
        <f t="shared" si="200"/>
        <v xml:space="preserve">Soyuz U </v>
      </c>
      <c r="E4233" s="1" t="s">
        <v>346</v>
      </c>
      <c r="F4233" s="7" t="str">
        <f>TEXT(DATE(MID(H4233, 13, 4), CHOOSE(MATCH( MID(H4233, 5, 3), {"Jan","Feb","Mar","Apr","May","Jun","Jul","Aug","Sep","Oct","Nov","Dec"}, 0), 1, 2, 3, 4, 5, 6, 7, 8, 9, 10, 11, 12), MID(H4233, 9, 2)), "yyyy-mm-dd")</f>
        <v>1981-07-01</v>
      </c>
      <c r="G4233" s="1" t="s">
        <v>8625</v>
      </c>
      <c r="H4233" s="1" t="s">
        <v>8624</v>
      </c>
    </row>
    <row r="4234" spans="1:8" hidden="1" x14ac:dyDescent="0.3">
      <c r="A4234" s="1" t="s">
        <v>6272</v>
      </c>
      <c r="B4234" s="1" t="str">
        <f t="shared" si="199"/>
        <v>Kazakhstan</v>
      </c>
      <c r="C4234" s="5" t="str">
        <f t="shared" si="198"/>
        <v>1981</v>
      </c>
      <c r="D4234" s="1" t="str">
        <f t="shared" si="200"/>
        <v xml:space="preserve">Proton-K/Block-DM </v>
      </c>
      <c r="E4234" s="1" t="s">
        <v>346</v>
      </c>
      <c r="F4234" s="7" t="str">
        <f>TEXT(DATE(MID(H4234, 13, 4), CHOOSE(MATCH( MID(H4234, 5, 3), {"Jan","Feb","Mar","Apr","May","Jun","Jul","Aug","Sep","Oct","Nov","Dec"}, 0), 1, 2, 3, 4, 5, 6, 7, 8, 9, 10, 11, 12), MID(H4234, 9, 2)), "yyyy-mm-dd")</f>
        <v>1981-06-25</v>
      </c>
      <c r="G4234" s="1" t="s">
        <v>8627</v>
      </c>
      <c r="H4234" s="1" t="s">
        <v>8626</v>
      </c>
    </row>
    <row r="4235" spans="1:8" hidden="1" x14ac:dyDescent="0.3">
      <c r="A4235" s="1" t="s">
        <v>212</v>
      </c>
      <c r="B4235" s="1" t="str">
        <f t="shared" si="199"/>
        <v>Russia</v>
      </c>
      <c r="C4235" s="5" t="str">
        <f t="shared" si="198"/>
        <v>1981</v>
      </c>
      <c r="D4235" s="1" t="str">
        <f t="shared" si="200"/>
        <v xml:space="preserve">Molniya-M /Block ML </v>
      </c>
      <c r="E4235" s="1" t="s">
        <v>346</v>
      </c>
      <c r="F4235" s="7" t="str">
        <f>TEXT(DATE(MID(H4235, 13, 4), CHOOSE(MATCH( MID(H4235, 5, 3), {"Jan","Feb","Mar","Apr","May","Jun","Jul","Aug","Sep","Oct","Nov","Dec"}, 0), 1, 2, 3, 4, 5, 6, 7, 8, 9, 10, 11, 12), MID(H4235, 9, 2)), "yyyy-mm-dd")</f>
        <v>1981-06-24</v>
      </c>
      <c r="G4235" s="1" t="s">
        <v>8629</v>
      </c>
      <c r="H4235" s="1" t="s">
        <v>8628</v>
      </c>
    </row>
    <row r="4236" spans="1:8" hidden="1" x14ac:dyDescent="0.3">
      <c r="A4236" s="1" t="s">
        <v>5557</v>
      </c>
      <c r="B4236" s="1" t="str">
        <f t="shared" si="199"/>
        <v>USA</v>
      </c>
      <c r="C4236" s="5" t="str">
        <f t="shared" si="198"/>
        <v>1981</v>
      </c>
      <c r="D4236" s="1" t="str">
        <f t="shared" si="200"/>
        <v xml:space="preserve">Atlas-E/F Star-37S-ISS </v>
      </c>
      <c r="E4236" s="1" t="s">
        <v>346</v>
      </c>
      <c r="F4236" s="7" t="str">
        <f>TEXT(DATE(MID(H4236, 13, 4), CHOOSE(MATCH( MID(H4236, 5, 3), {"Jan","Feb","Mar","Apr","May","Jun","Jul","Aug","Sep","Oct","Nov","Dec"}, 0), 1, 2, 3, 4, 5, 6, 7, 8, 9, 10, 11, 12), MID(H4236, 9, 2)), "yyyy-mm-dd")</f>
        <v>1981-06-23</v>
      </c>
      <c r="G4236" s="1" t="s">
        <v>8631</v>
      </c>
      <c r="H4236" s="1" t="s">
        <v>8630</v>
      </c>
    </row>
    <row r="4237" spans="1:8" hidden="1" x14ac:dyDescent="0.3">
      <c r="A4237" s="1" t="s">
        <v>212</v>
      </c>
      <c r="B4237" s="1" t="str">
        <f t="shared" si="199"/>
        <v>Russia</v>
      </c>
      <c r="C4237" s="5" t="str">
        <f t="shared" si="198"/>
        <v>1981</v>
      </c>
      <c r="D4237" s="1" t="str">
        <f t="shared" si="200"/>
        <v xml:space="preserve">Molniya-M /Block 2BL </v>
      </c>
      <c r="E4237" s="1" t="s">
        <v>346</v>
      </c>
      <c r="F4237" s="7" t="str">
        <f>TEXT(DATE(MID(H4237, 13, 4), CHOOSE(MATCH( MID(H4237, 5, 3), {"Jan","Feb","Mar","Apr","May","Jun","Jul","Aug","Sep","Oct","Nov","Dec"}, 0), 1, 2, 3, 4, 5, 6, 7, 8, 9, 10, 11, 12), MID(H4237, 9, 2)), "yyyy-mm-dd")</f>
        <v>1981-06-19</v>
      </c>
      <c r="G4237" s="1" t="s">
        <v>8633</v>
      </c>
      <c r="H4237" s="1" t="s">
        <v>8632</v>
      </c>
    </row>
    <row r="4238" spans="1:8" hidden="1" x14ac:dyDescent="0.3">
      <c r="A4238" s="1" t="s">
        <v>6657</v>
      </c>
      <c r="B4238" s="1" t="str">
        <f t="shared" si="199"/>
        <v>France</v>
      </c>
      <c r="C4238" s="5" t="str">
        <f t="shared" si="198"/>
        <v>1981</v>
      </c>
      <c r="D4238" s="1" t="str">
        <f t="shared" si="200"/>
        <v xml:space="preserve">Ariane 1 </v>
      </c>
      <c r="E4238" s="1" t="s">
        <v>346</v>
      </c>
      <c r="F4238" s="7" t="str">
        <f>TEXT(DATE(MID(H4238, 13, 4), CHOOSE(MATCH( MID(H4238, 5, 3), {"Jan","Feb","Mar","Apr","May","Jun","Jul","Aug","Sep","Oct","Nov","Dec"}, 0), 1, 2, 3, 4, 5, 6, 7, 8, 9, 10, 11, 12), MID(H4238, 9, 2)), "yyyy-mm-dd")</f>
        <v>1981-06-19</v>
      </c>
      <c r="G4238" s="1" t="s">
        <v>8635</v>
      </c>
      <c r="H4238" s="1" t="s">
        <v>8634</v>
      </c>
    </row>
    <row r="4239" spans="1:8" hidden="1" x14ac:dyDescent="0.3">
      <c r="A4239" s="1" t="s">
        <v>130</v>
      </c>
      <c r="B4239" s="1" t="str">
        <f t="shared" si="199"/>
        <v>Kazakhstan</v>
      </c>
      <c r="C4239" s="5" t="str">
        <f t="shared" si="198"/>
        <v>1981</v>
      </c>
      <c r="D4239" s="1" t="str">
        <f t="shared" si="200"/>
        <v xml:space="preserve">Soyuz U </v>
      </c>
      <c r="E4239" s="1" t="s">
        <v>346</v>
      </c>
      <c r="F4239" s="7" t="str">
        <f>TEXT(DATE(MID(H4239, 13, 4), CHOOSE(MATCH( MID(H4239, 5, 3), {"Jan","Feb","Mar","Apr","May","Jun","Jul","Aug","Sep","Oct","Nov","Dec"}, 0), 1, 2, 3, 4, 5, 6, 7, 8, 9, 10, 11, 12), MID(H4239, 9, 2)), "yyyy-mm-dd")</f>
        <v>1981-06-17</v>
      </c>
      <c r="G4239" s="1" t="s">
        <v>8637</v>
      </c>
      <c r="H4239" s="1" t="s">
        <v>8636</v>
      </c>
    </row>
    <row r="4240" spans="1:8" hidden="1" x14ac:dyDescent="0.3">
      <c r="A4240" s="1" t="s">
        <v>212</v>
      </c>
      <c r="B4240" s="1" t="str">
        <f t="shared" si="199"/>
        <v>Russia</v>
      </c>
      <c r="C4240" s="5" t="str">
        <f t="shared" si="198"/>
        <v>1981</v>
      </c>
      <c r="D4240" s="1" t="str">
        <f t="shared" si="200"/>
        <v xml:space="preserve">Soyuz U </v>
      </c>
      <c r="E4240" s="1" t="s">
        <v>346</v>
      </c>
      <c r="F4240" s="7" t="str">
        <f>TEXT(DATE(MID(H4240, 13, 4), CHOOSE(MATCH( MID(H4240, 5, 3), {"Jan","Feb","Mar","Apr","May","Jun","Jul","Aug","Sep","Oct","Nov","Dec"}, 0), 1, 2, 3, 4, 5, 6, 7, 8, 9, 10, 11, 12), MID(H4240, 9, 2)), "yyyy-mm-dd")</f>
        <v>1981-06-16</v>
      </c>
      <c r="G4240" s="1" t="s">
        <v>8639</v>
      </c>
      <c r="H4240" s="1" t="s">
        <v>8638</v>
      </c>
    </row>
    <row r="4241" spans="1:8" hidden="1" x14ac:dyDescent="0.3">
      <c r="A4241" s="1" t="s">
        <v>6615</v>
      </c>
      <c r="B4241" s="1" t="str">
        <f t="shared" si="199"/>
        <v>Russia</v>
      </c>
      <c r="C4241" s="5" t="str">
        <f t="shared" si="198"/>
        <v>1981</v>
      </c>
      <c r="D4241" s="1" t="str">
        <f t="shared" si="200"/>
        <v xml:space="preserve">Molniya-M /Block ML </v>
      </c>
      <c r="E4241" s="1" t="s">
        <v>346</v>
      </c>
      <c r="F4241" s="7" t="str">
        <f>TEXT(DATE(MID(H4241, 13, 4), CHOOSE(MATCH( MID(H4241, 5, 3), {"Jan","Feb","Mar","Apr","May","Jun","Jul","Aug","Sep","Oct","Nov","Dec"}, 0), 1, 2, 3, 4, 5, 6, 7, 8, 9, 10, 11, 12), MID(H4241, 9, 2)), "yyyy-mm-dd")</f>
        <v>1981-06-09</v>
      </c>
      <c r="G4241" s="1" t="s">
        <v>8641</v>
      </c>
      <c r="H4241" s="1" t="s">
        <v>8640</v>
      </c>
    </row>
    <row r="4242" spans="1:8" hidden="1" x14ac:dyDescent="0.3">
      <c r="A4242" s="1" t="s">
        <v>6482</v>
      </c>
      <c r="B4242" s="1" t="str">
        <f t="shared" si="199"/>
        <v>Russia</v>
      </c>
      <c r="C4242" s="5" t="str">
        <f t="shared" si="198"/>
        <v>1981</v>
      </c>
      <c r="D4242" s="1" t="str">
        <f t="shared" si="200"/>
        <v xml:space="preserve">Cosmos-3M </v>
      </c>
      <c r="E4242" s="1" t="s">
        <v>346</v>
      </c>
      <c r="F4242" s="7" t="str">
        <f>TEXT(DATE(MID(H4242, 13, 4), CHOOSE(MATCH( MID(H4242, 5, 3), {"Jan","Feb","Mar","Apr","May","Jun","Jul","Aug","Sep","Oct","Nov","Dec"}, 0), 1, 2, 3, 4, 5, 6, 7, 8, 9, 10, 11, 12), MID(H4242, 9, 2)), "yyyy-mm-dd")</f>
        <v>1981-06-04</v>
      </c>
      <c r="G4242" s="1" t="s">
        <v>8643</v>
      </c>
      <c r="H4242" s="1" t="s">
        <v>8642</v>
      </c>
    </row>
    <row r="4243" spans="1:8" hidden="1" x14ac:dyDescent="0.3">
      <c r="A4243" s="1" t="s">
        <v>6615</v>
      </c>
      <c r="B4243" s="1" t="str">
        <f t="shared" si="199"/>
        <v>Russia</v>
      </c>
      <c r="C4243" s="5" t="str">
        <f t="shared" si="198"/>
        <v>1981</v>
      </c>
      <c r="D4243" s="1" t="str">
        <f t="shared" si="200"/>
        <v xml:space="preserve">Soyuz U </v>
      </c>
      <c r="E4243" s="1" t="s">
        <v>346</v>
      </c>
      <c r="F4243" s="7" t="str">
        <f>TEXT(DATE(MID(H4243, 13, 4), CHOOSE(MATCH( MID(H4243, 5, 3), {"Jan","Feb","Mar","Apr","May","Jun","Jul","Aug","Sep","Oct","Nov","Dec"}, 0), 1, 2, 3, 4, 5, 6, 7, 8, 9, 10, 11, 12), MID(H4243, 9, 2)), "yyyy-mm-dd")</f>
        <v>1981-06-03</v>
      </c>
      <c r="G4243" s="1" t="s">
        <v>8645</v>
      </c>
      <c r="H4243" s="1" t="s">
        <v>8644</v>
      </c>
    </row>
    <row r="4244" spans="1:8" hidden="1" x14ac:dyDescent="0.3">
      <c r="A4244" s="1" t="s">
        <v>5726</v>
      </c>
      <c r="B4244" s="1" t="str">
        <f t="shared" si="199"/>
        <v>India</v>
      </c>
      <c r="C4244" s="5" t="str">
        <f t="shared" si="198"/>
        <v>1981</v>
      </c>
      <c r="D4244" s="1" t="str">
        <f t="shared" si="200"/>
        <v xml:space="preserve">SLV-3 </v>
      </c>
      <c r="E4244" s="1" t="s">
        <v>346</v>
      </c>
      <c r="F4244" s="7" t="str">
        <f>TEXT(DATE(MID(H4244, 13, 4), CHOOSE(MATCH( MID(H4244, 5, 3), {"Jan","Feb","Mar","Apr","May","Jun","Jul","Aug","Sep","Oct","Nov","Dec"}, 0), 1, 2, 3, 4, 5, 6, 7, 8, 9, 10, 11, 12), MID(H4244, 9, 2)), "yyyy-mm-dd")</f>
        <v>1981-05-31</v>
      </c>
      <c r="G4244" s="1" t="s">
        <v>8647</v>
      </c>
      <c r="H4244" s="1" t="s">
        <v>8646</v>
      </c>
    </row>
    <row r="4245" spans="1:8" hidden="1" x14ac:dyDescent="0.3">
      <c r="A4245" s="1" t="s">
        <v>4092</v>
      </c>
      <c r="B4245" s="1" t="str">
        <f t="shared" si="199"/>
        <v>USA</v>
      </c>
      <c r="C4245" s="5" t="str">
        <f t="shared" si="198"/>
        <v>1981</v>
      </c>
      <c r="D4245" s="1" t="str">
        <f t="shared" si="200"/>
        <v xml:space="preserve">Atlas-SLV3D Centaur-D1AR </v>
      </c>
      <c r="E4245" s="1" t="s">
        <v>346</v>
      </c>
      <c r="F4245" s="7" t="str">
        <f>TEXT(DATE(MID(H4245, 13, 4), CHOOSE(MATCH( MID(H4245, 5, 3), {"Jan","Feb","Mar","Apr","May","Jun","Jul","Aug","Sep","Oct","Nov","Dec"}, 0), 1, 2, 3, 4, 5, 6, 7, 8, 9, 10, 11, 12), MID(H4245, 9, 2)), "yyyy-mm-dd")</f>
        <v>1981-05-23</v>
      </c>
      <c r="G4245" s="1" t="s">
        <v>8649</v>
      </c>
      <c r="H4245" s="1" t="s">
        <v>8648</v>
      </c>
    </row>
    <row r="4246" spans="1:8" hidden="1" x14ac:dyDescent="0.3">
      <c r="A4246" s="1" t="s">
        <v>3478</v>
      </c>
      <c r="B4246" s="1" t="str">
        <f t="shared" si="199"/>
        <v>USA</v>
      </c>
      <c r="C4246" s="5" t="str">
        <f t="shared" si="198"/>
        <v>1981</v>
      </c>
      <c r="D4246" s="1" t="str">
        <f t="shared" si="200"/>
        <v xml:space="preserve">Delta 3914 </v>
      </c>
      <c r="E4246" s="1" t="s">
        <v>346</v>
      </c>
      <c r="F4246" s="7" t="str">
        <f>TEXT(DATE(MID(H4246, 13, 4), CHOOSE(MATCH( MID(H4246, 5, 3), {"Jan","Feb","Mar","Apr","May","Jun","Jul","Aug","Sep","Oct","Nov","Dec"}, 0), 1, 2, 3, 4, 5, 6, 7, 8, 9, 10, 11, 12), MID(H4246, 9, 2)), "yyyy-mm-dd")</f>
        <v>1981-05-22</v>
      </c>
      <c r="G4246" s="1" t="s">
        <v>8651</v>
      </c>
      <c r="H4246" s="1" t="s">
        <v>8650</v>
      </c>
    </row>
    <row r="4247" spans="1:8" hidden="1" x14ac:dyDescent="0.3">
      <c r="A4247" s="1" t="s">
        <v>6615</v>
      </c>
      <c r="B4247" s="1" t="str">
        <f t="shared" si="199"/>
        <v>Russia</v>
      </c>
      <c r="C4247" s="5" t="str">
        <f t="shared" si="198"/>
        <v>1981</v>
      </c>
      <c r="D4247" s="1" t="str">
        <f t="shared" si="200"/>
        <v xml:space="preserve">Soyuz U </v>
      </c>
      <c r="E4247" s="1" t="s">
        <v>346</v>
      </c>
      <c r="F4247" s="7" t="str">
        <f>TEXT(DATE(MID(H4247, 13, 4), CHOOSE(MATCH( MID(H4247, 5, 3), {"Jan","Feb","Mar","Apr","May","Jun","Jul","Aug","Sep","Oct","Nov","Dec"}, 0), 1, 2, 3, 4, 5, 6, 7, 8, 9, 10, 11, 12), MID(H4247, 9, 2)), "yyyy-mm-dd")</f>
        <v>1981-05-22</v>
      </c>
      <c r="G4247" s="1" t="s">
        <v>8653</v>
      </c>
      <c r="H4247" s="1" t="s">
        <v>8652</v>
      </c>
    </row>
    <row r="4248" spans="1:8" hidden="1" x14ac:dyDescent="0.3">
      <c r="A4248" s="1" t="s">
        <v>130</v>
      </c>
      <c r="B4248" s="1" t="str">
        <f t="shared" si="199"/>
        <v>Kazakhstan</v>
      </c>
      <c r="C4248" s="5" t="str">
        <f t="shared" si="198"/>
        <v>1981</v>
      </c>
      <c r="D4248" s="1" t="str">
        <f t="shared" si="200"/>
        <v xml:space="preserve">Soyuz U </v>
      </c>
      <c r="E4248" s="1" t="s">
        <v>346</v>
      </c>
      <c r="F4248" s="7" t="str">
        <f>TEXT(DATE(MID(H4248, 13, 4), CHOOSE(MATCH( MID(H4248, 5, 3), {"Jan","Feb","Mar","Apr","May","Jun","Jul","Aug","Sep","Oct","Nov","Dec"}, 0), 1, 2, 3, 4, 5, 6, 7, 8, 9, 10, 11, 12), MID(H4248, 9, 2)), "yyyy-mm-dd")</f>
        <v>1981-05-21</v>
      </c>
      <c r="G4248" s="1" t="s">
        <v>8655</v>
      </c>
      <c r="H4248" s="1" t="s">
        <v>8654</v>
      </c>
    </row>
    <row r="4249" spans="1:8" hidden="1" x14ac:dyDescent="0.3">
      <c r="A4249" s="1" t="s">
        <v>212</v>
      </c>
      <c r="B4249" s="1" t="str">
        <f t="shared" si="199"/>
        <v>Russia</v>
      </c>
      <c r="C4249" s="5" t="str">
        <f t="shared" si="198"/>
        <v>1981</v>
      </c>
      <c r="D4249" s="1" t="str">
        <f t="shared" si="200"/>
        <v xml:space="preserve">Vostok-2M </v>
      </c>
      <c r="E4249" s="1" t="s">
        <v>346</v>
      </c>
      <c r="F4249" s="7" t="str">
        <f>TEXT(DATE(MID(H4249, 13, 4), CHOOSE(MATCH( MID(H4249, 5, 3), {"Jan","Feb","Mar","Apr","May","Jun","Jul","Aug","Sep","Oct","Nov","Dec"}, 0), 1, 2, 3, 4, 5, 6, 7, 8, 9, 10, 11, 12), MID(H4249, 9, 2)), "yyyy-mm-dd")</f>
        <v>1981-05-19</v>
      </c>
      <c r="G4249" s="1" t="s">
        <v>8657</v>
      </c>
      <c r="H4249" s="1" t="s">
        <v>8656</v>
      </c>
    </row>
    <row r="4250" spans="1:8" hidden="1" x14ac:dyDescent="0.3">
      <c r="A4250" s="1" t="s">
        <v>130</v>
      </c>
      <c r="B4250" s="1" t="str">
        <f t="shared" si="199"/>
        <v>Kazakhstan</v>
      </c>
      <c r="C4250" s="5" t="str">
        <f t="shared" si="198"/>
        <v>1981</v>
      </c>
      <c r="D4250" s="1" t="str">
        <f t="shared" si="200"/>
        <v xml:space="preserve">Soyuz U </v>
      </c>
      <c r="E4250" s="1" t="s">
        <v>346</v>
      </c>
      <c r="F4250" s="7" t="str">
        <f>TEXT(DATE(MID(H4250, 13, 4), CHOOSE(MATCH( MID(H4250, 5, 3), {"Jan","Feb","Mar","Apr","May","Jun","Jul","Aug","Sep","Oct","Nov","Dec"}, 0), 1, 2, 3, 4, 5, 6, 7, 8, 9, 10, 11, 12), MID(H4250, 9, 2)), "yyyy-mm-dd")</f>
        <v>1981-05-18</v>
      </c>
      <c r="G4250" s="1" t="s">
        <v>8659</v>
      </c>
      <c r="H4250" s="1" t="s">
        <v>8658</v>
      </c>
    </row>
    <row r="4251" spans="1:8" hidden="1" x14ac:dyDescent="0.3">
      <c r="A4251" s="1" t="s">
        <v>5723</v>
      </c>
      <c r="B4251" s="1" t="str">
        <f t="shared" si="199"/>
        <v>USA</v>
      </c>
      <c r="C4251" s="5" t="str">
        <f t="shared" si="198"/>
        <v>1981</v>
      </c>
      <c r="D4251" s="1" t="str">
        <f t="shared" si="200"/>
        <v xml:space="preserve">Scout G1 </v>
      </c>
      <c r="E4251" s="1" t="s">
        <v>346</v>
      </c>
      <c r="F4251" s="7" t="str">
        <f>TEXT(DATE(MID(H4251, 13, 4), CHOOSE(MATCH( MID(H4251, 5, 3), {"Jan","Feb","Mar","Apr","May","Jun","Jul","Aug","Sep","Oct","Nov","Dec"}, 0), 1, 2, 3, 4, 5, 6, 7, 8, 9, 10, 11, 12), MID(H4251, 9, 2)), "yyyy-mm-dd")</f>
        <v>1981-05-15</v>
      </c>
      <c r="G4251" s="1" t="s">
        <v>6907</v>
      </c>
      <c r="H4251" s="1" t="s">
        <v>8660</v>
      </c>
    </row>
    <row r="4252" spans="1:8" hidden="1" x14ac:dyDescent="0.3">
      <c r="A4252" s="1" t="s">
        <v>212</v>
      </c>
      <c r="B4252" s="1" t="str">
        <f t="shared" si="199"/>
        <v>Russia</v>
      </c>
      <c r="C4252" s="5" t="str">
        <f t="shared" si="198"/>
        <v>1981</v>
      </c>
      <c r="D4252" s="1" t="str">
        <f t="shared" si="200"/>
        <v xml:space="preserve">Vostok-2M </v>
      </c>
      <c r="E4252" s="1" t="s">
        <v>346</v>
      </c>
      <c r="F4252" s="7" t="str">
        <f>TEXT(DATE(MID(H4252, 13, 4), CHOOSE(MATCH( MID(H4252, 5, 3), {"Jan","Feb","Mar","Apr","May","Jun","Jul","Aug","Sep","Oct","Nov","Dec"}, 0), 1, 2, 3, 4, 5, 6, 7, 8, 9, 10, 11, 12), MID(H4252, 9, 2)), "yyyy-mm-dd")</f>
        <v>1981-05-14</v>
      </c>
      <c r="G4252" s="1" t="s">
        <v>8662</v>
      </c>
      <c r="H4252" s="1" t="s">
        <v>8661</v>
      </c>
    </row>
    <row r="4253" spans="1:8" hidden="1" x14ac:dyDescent="0.3">
      <c r="A4253" s="1" t="s">
        <v>1630</v>
      </c>
      <c r="B4253" s="1" t="str">
        <f t="shared" si="199"/>
        <v>Kazakhstan</v>
      </c>
      <c r="C4253" s="5" t="str">
        <f t="shared" si="198"/>
        <v>1981</v>
      </c>
      <c r="D4253" s="1" t="str">
        <f t="shared" si="200"/>
        <v xml:space="preserve">Soyuz U </v>
      </c>
      <c r="E4253" s="1" t="s">
        <v>346</v>
      </c>
      <c r="F4253" s="7" t="str">
        <f>TEXT(DATE(MID(H4253, 13, 4), CHOOSE(MATCH( MID(H4253, 5, 3), {"Jan","Feb","Mar","Apr","May","Jun","Jul","Aug","Sep","Oct","Nov","Dec"}, 0), 1, 2, 3, 4, 5, 6, 7, 8, 9, 10, 11, 12), MID(H4253, 9, 2)), "yyyy-mm-dd")</f>
        <v>1981-05-14</v>
      </c>
      <c r="G4253" s="1" t="s">
        <v>8664</v>
      </c>
      <c r="H4253" s="1" t="s">
        <v>8663</v>
      </c>
    </row>
    <row r="4254" spans="1:8" hidden="1" x14ac:dyDescent="0.3">
      <c r="A4254" s="1" t="s">
        <v>3373</v>
      </c>
      <c r="B4254" s="1" t="str">
        <f t="shared" si="199"/>
        <v>Russia</v>
      </c>
      <c r="C4254" s="5" t="str">
        <f t="shared" si="198"/>
        <v>1981</v>
      </c>
      <c r="D4254" s="1" t="str">
        <f t="shared" si="200"/>
        <v xml:space="preserve">Cosmos-3M </v>
      </c>
      <c r="E4254" s="1" t="s">
        <v>346</v>
      </c>
      <c r="F4254" s="7" t="str">
        <f>TEXT(DATE(MID(H4254, 13, 4), CHOOSE(MATCH( MID(H4254, 5, 3), {"Jan","Feb","Mar","Apr","May","Jun","Jul","Aug","Sep","Oct","Nov","Dec"}, 0), 1, 2, 3, 4, 5, 6, 7, 8, 9, 10, 11, 12), MID(H4254, 9, 2)), "yyyy-mm-dd")</f>
        <v>1981-05-07</v>
      </c>
      <c r="G4254" s="1" t="s">
        <v>8666</v>
      </c>
      <c r="H4254" s="1" t="s">
        <v>8665</v>
      </c>
    </row>
    <row r="4255" spans="1:8" hidden="1" x14ac:dyDescent="0.3">
      <c r="A4255" s="1" t="s">
        <v>130</v>
      </c>
      <c r="B4255" s="1" t="str">
        <f t="shared" si="199"/>
        <v>Kazakhstan</v>
      </c>
      <c r="C4255" s="5" t="str">
        <f t="shared" si="198"/>
        <v>1981</v>
      </c>
      <c r="D4255" s="1" t="str">
        <f t="shared" si="200"/>
        <v xml:space="preserve">Soyuz U </v>
      </c>
      <c r="E4255" s="1" t="s">
        <v>346</v>
      </c>
      <c r="F4255" s="7" t="str">
        <f>TEXT(DATE(MID(H4255, 13, 4), CHOOSE(MATCH( MID(H4255, 5, 3), {"Jan","Feb","Mar","Apr","May","Jun","Jul","Aug","Sep","Oct","Nov","Dec"}, 0), 1, 2, 3, 4, 5, 6, 7, 8, 9, 10, 11, 12), MID(H4255, 9, 2)), "yyyy-mm-dd")</f>
        <v>1981-04-28</v>
      </c>
      <c r="G4255" s="1" t="s">
        <v>8668</v>
      </c>
      <c r="H4255" s="1" t="s">
        <v>8667</v>
      </c>
    </row>
    <row r="4256" spans="1:8" hidden="1" x14ac:dyDescent="0.3">
      <c r="A4256" s="1" t="s">
        <v>529</v>
      </c>
      <c r="B4256" s="1" t="str">
        <f t="shared" si="199"/>
        <v>Kazakhstan</v>
      </c>
      <c r="C4256" s="5" t="str">
        <f t="shared" si="198"/>
        <v>1981</v>
      </c>
      <c r="D4256" s="1" t="str">
        <f t="shared" si="200"/>
        <v xml:space="preserve">Proton-K </v>
      </c>
      <c r="E4256" s="1" t="s">
        <v>346</v>
      </c>
      <c r="F4256" s="7" t="str">
        <f>TEXT(DATE(MID(H4256, 13, 4), CHOOSE(MATCH( MID(H4256, 5, 3), {"Jan","Feb","Mar","Apr","May","Jun","Jul","Aug","Sep","Oct","Nov","Dec"}, 0), 1, 2, 3, 4, 5, 6, 7, 8, 9, 10, 11, 12), MID(H4256, 9, 2)), "yyyy-mm-dd")</f>
        <v>1981-04-25</v>
      </c>
      <c r="G4256" s="1" t="s">
        <v>8670</v>
      </c>
      <c r="H4256" s="1" t="s">
        <v>8669</v>
      </c>
    </row>
    <row r="4257" spans="1:8" hidden="1" x14ac:dyDescent="0.3">
      <c r="A4257" s="1" t="s">
        <v>4249</v>
      </c>
      <c r="B4257" s="1" t="str">
        <f t="shared" si="199"/>
        <v>USA</v>
      </c>
      <c r="C4257" s="5" t="str">
        <f t="shared" si="198"/>
        <v>1981</v>
      </c>
      <c r="D4257" s="1" t="str">
        <f t="shared" si="200"/>
        <v xml:space="preserve">Titan III(34)B Agena-D </v>
      </c>
      <c r="E4257" s="1" t="s">
        <v>346</v>
      </c>
      <c r="F4257" s="7" t="str">
        <f>TEXT(DATE(MID(H4257, 13, 4), CHOOSE(MATCH( MID(H4257, 5, 3), {"Jan","Feb","Mar","Apr","May","Jun","Jul","Aug","Sep","Oct","Nov","Dec"}, 0), 1, 2, 3, 4, 5, 6, 7, 8, 9, 10, 11, 12), MID(H4257, 9, 2)), "yyyy-mm-dd")</f>
        <v>1981-04-24</v>
      </c>
      <c r="G4257" s="1" t="s">
        <v>8672</v>
      </c>
      <c r="H4257" s="1" t="s">
        <v>8671</v>
      </c>
    </row>
    <row r="4258" spans="1:8" hidden="1" x14ac:dyDescent="0.3">
      <c r="A4258" s="1" t="s">
        <v>3926</v>
      </c>
      <c r="B4258" s="1" t="str">
        <f t="shared" si="199"/>
        <v>Kazakhstan</v>
      </c>
      <c r="C4258" s="5" t="str">
        <f t="shared" si="198"/>
        <v>1981</v>
      </c>
      <c r="D4258" s="1" t="str">
        <f t="shared" si="200"/>
        <v xml:space="preserve">Tsyklon-2 </v>
      </c>
      <c r="E4258" s="1" t="s">
        <v>346</v>
      </c>
      <c r="F4258" s="7" t="str">
        <f>TEXT(DATE(MID(H4258, 13, 4), CHOOSE(MATCH( MID(H4258, 5, 3), {"Jan","Feb","Mar","Apr","May","Jun","Jul","Aug","Sep","Oct","Nov","Dec"}, 0), 1, 2, 3, 4, 5, 6, 7, 8, 9, 10, 11, 12), MID(H4258, 9, 2)), "yyyy-mm-dd")</f>
        <v>1981-04-21</v>
      </c>
      <c r="G4258" s="1" t="s">
        <v>8674</v>
      </c>
      <c r="H4258" s="1" t="s">
        <v>8673</v>
      </c>
    </row>
    <row r="4259" spans="1:8" hidden="1" x14ac:dyDescent="0.3">
      <c r="A4259" s="1" t="s">
        <v>6615</v>
      </c>
      <c r="B4259" s="1" t="str">
        <f t="shared" si="199"/>
        <v>Russia</v>
      </c>
      <c r="C4259" s="5" t="str">
        <f t="shared" si="198"/>
        <v>1981</v>
      </c>
      <c r="D4259" s="1" t="str">
        <f t="shared" si="200"/>
        <v xml:space="preserve">Soyuz U </v>
      </c>
      <c r="E4259" s="1" t="s">
        <v>346</v>
      </c>
      <c r="F4259" s="7" t="str">
        <f>TEXT(DATE(MID(H4259, 13, 4), CHOOSE(MATCH( MID(H4259, 5, 3), {"Jan","Feb","Mar","Apr","May","Jun","Jul","Aug","Sep","Oct","Nov","Dec"}, 0), 1, 2, 3, 4, 5, 6, 7, 8, 9, 10, 11, 12), MID(H4259, 9, 2)), "yyyy-mm-dd")</f>
        <v>1981-04-16</v>
      </c>
      <c r="G4259" s="1" t="s">
        <v>8676</v>
      </c>
      <c r="H4259" s="1" t="s">
        <v>8675</v>
      </c>
    </row>
    <row r="4260" spans="1:8" hidden="1" x14ac:dyDescent="0.3">
      <c r="A4260" s="1" t="s">
        <v>130</v>
      </c>
      <c r="B4260" s="1" t="str">
        <f t="shared" si="199"/>
        <v>Kazakhstan</v>
      </c>
      <c r="C4260" s="5" t="str">
        <f t="shared" si="198"/>
        <v>1981</v>
      </c>
      <c r="D4260" s="1" t="str">
        <f t="shared" si="200"/>
        <v xml:space="preserve">Soyuz U </v>
      </c>
      <c r="E4260" s="1" t="s">
        <v>346</v>
      </c>
      <c r="F4260" s="7" t="str">
        <f>TEXT(DATE(MID(H4260, 13, 4), CHOOSE(MATCH( MID(H4260, 5, 3), {"Jan","Feb","Mar","Apr","May","Jun","Jul","Aug","Sep","Oct","Nov","Dec"}, 0), 1, 2, 3, 4, 5, 6, 7, 8, 9, 10, 11, 12), MID(H4260, 9, 2)), "yyyy-mm-dd")</f>
        <v>1981-04-15</v>
      </c>
      <c r="G4260" s="1" t="s">
        <v>8678</v>
      </c>
      <c r="H4260" s="1" t="s">
        <v>8677</v>
      </c>
    </row>
    <row r="4261" spans="1:8" hidden="1" x14ac:dyDescent="0.3">
      <c r="A4261" s="1" t="s">
        <v>30</v>
      </c>
      <c r="B4261" s="1" t="str">
        <f t="shared" si="199"/>
        <v>USA</v>
      </c>
      <c r="C4261" s="5" t="str">
        <f t="shared" si="198"/>
        <v>1981</v>
      </c>
      <c r="D4261" s="1" t="str">
        <f t="shared" si="200"/>
        <v xml:space="preserve">Space Shuttle Columbia </v>
      </c>
      <c r="E4261" s="1" t="s">
        <v>346</v>
      </c>
      <c r="F4261" s="7" t="str">
        <f>TEXT(DATE(MID(H4261, 13, 4), CHOOSE(MATCH( MID(H4261, 5, 3), {"Jan","Feb","Mar","Apr","May","Jun","Jul","Aug","Sep","Oct","Nov","Dec"}, 0), 1, 2, 3, 4, 5, 6, 7, 8, 9, 10, 11, 12), MID(H4261, 9, 2)), "yyyy-mm-dd")</f>
        <v>1981-04-12</v>
      </c>
      <c r="G4261" s="1" t="s">
        <v>8680</v>
      </c>
      <c r="H4261" s="1" t="s">
        <v>8679</v>
      </c>
    </row>
    <row r="4262" spans="1:8" hidden="1" x14ac:dyDescent="0.3">
      <c r="A4262" s="1" t="s">
        <v>3373</v>
      </c>
      <c r="B4262" s="1" t="str">
        <f t="shared" si="199"/>
        <v>Russia</v>
      </c>
      <c r="C4262" s="5" t="str">
        <f t="shared" si="198"/>
        <v>1981</v>
      </c>
      <c r="D4262" s="1" t="str">
        <f t="shared" si="200"/>
        <v xml:space="preserve">Cosmos-3M </v>
      </c>
      <c r="E4262" s="1" t="s">
        <v>346</v>
      </c>
      <c r="F4262" s="7" t="str">
        <f>TEXT(DATE(MID(H4262, 13, 4), CHOOSE(MATCH( MID(H4262, 5, 3), {"Jan","Feb","Mar","Apr","May","Jun","Jul","Aug","Sep","Oct","Nov","Dec"}, 0), 1, 2, 3, 4, 5, 6, 7, 8, 9, 10, 11, 12), MID(H4262, 9, 2)), "yyyy-mm-dd")</f>
        <v>1981-04-09</v>
      </c>
      <c r="G4262" s="1" t="s">
        <v>8682</v>
      </c>
      <c r="H4262" s="1" t="s">
        <v>8681</v>
      </c>
    </row>
    <row r="4263" spans="1:8" hidden="1" x14ac:dyDescent="0.3">
      <c r="A4263" s="1" t="s">
        <v>212</v>
      </c>
      <c r="B4263" s="1" t="str">
        <f t="shared" si="199"/>
        <v>Russia</v>
      </c>
      <c r="C4263" s="5" t="str">
        <f t="shared" si="198"/>
        <v>1981</v>
      </c>
      <c r="D4263" s="1" t="str">
        <f t="shared" si="200"/>
        <v xml:space="preserve">Soyuz U </v>
      </c>
      <c r="E4263" s="1" t="s">
        <v>346</v>
      </c>
      <c r="F4263" s="7" t="str">
        <f>TEXT(DATE(MID(H4263, 13, 4), CHOOSE(MATCH( MID(H4263, 5, 3), {"Jan","Feb","Mar","Apr","May","Jun","Jul","Aug","Sep","Oct","Nov","Dec"}, 0), 1, 2, 3, 4, 5, 6, 7, 8, 9, 10, 11, 12), MID(H4263, 9, 2)), "yyyy-mm-dd")</f>
        <v>1981-04-07</v>
      </c>
      <c r="G4263" s="1" t="s">
        <v>8684</v>
      </c>
      <c r="H4263" s="1" t="s">
        <v>8683</v>
      </c>
    </row>
    <row r="4264" spans="1:8" hidden="1" x14ac:dyDescent="0.3">
      <c r="A4264" s="1" t="s">
        <v>6615</v>
      </c>
      <c r="B4264" s="1" t="str">
        <f t="shared" si="199"/>
        <v>Russia</v>
      </c>
      <c r="C4264" s="5" t="str">
        <f t="shared" si="198"/>
        <v>1981</v>
      </c>
      <c r="D4264" s="1" t="str">
        <f t="shared" si="200"/>
        <v xml:space="preserve">Molniya-M /Block 2BL </v>
      </c>
      <c r="E4264" s="1" t="s">
        <v>346</v>
      </c>
      <c r="F4264" s="7" t="str">
        <f>TEXT(DATE(MID(H4264, 13, 4), CHOOSE(MATCH( MID(H4264, 5, 3), {"Jan","Feb","Mar","Apr","May","Jun","Jul","Aug","Sep","Oct","Nov","Dec"}, 0), 1, 2, 3, 4, 5, 6, 7, 8, 9, 10, 11, 12), MID(H4264, 9, 2)), "yyyy-mm-dd")</f>
        <v>1981-03-31</v>
      </c>
      <c r="G4264" s="1" t="s">
        <v>8686</v>
      </c>
      <c r="H4264" s="1" t="s">
        <v>8685</v>
      </c>
    </row>
    <row r="4265" spans="1:8" hidden="1" x14ac:dyDescent="0.3">
      <c r="A4265" s="1" t="s">
        <v>130</v>
      </c>
      <c r="B4265" s="1" t="str">
        <f t="shared" si="199"/>
        <v>Kazakhstan</v>
      </c>
      <c r="C4265" s="5" t="str">
        <f t="shared" si="198"/>
        <v>1981</v>
      </c>
      <c r="D4265" s="1" t="str">
        <f t="shared" si="200"/>
        <v xml:space="preserve">Soyuz U </v>
      </c>
      <c r="E4265" s="1" t="s">
        <v>346</v>
      </c>
      <c r="F4265" s="7" t="str">
        <f>TEXT(DATE(MID(H4265, 13, 4), CHOOSE(MATCH( MID(H4265, 5, 3), {"Jan","Feb","Mar","Apr","May","Jun","Jul","Aug","Sep","Oct","Nov","Dec"}, 0), 1, 2, 3, 4, 5, 6, 7, 8, 9, 10, 11, 12), MID(H4265, 9, 2)), "yyyy-mm-dd")</f>
        <v>1981-03-28</v>
      </c>
      <c r="G4265" s="1" t="s">
        <v>8688</v>
      </c>
      <c r="H4265" s="1" t="s">
        <v>8687</v>
      </c>
    </row>
    <row r="4266" spans="1:8" hidden="1" x14ac:dyDescent="0.3">
      <c r="A4266" s="1" t="s">
        <v>6615</v>
      </c>
      <c r="B4266" s="1" t="str">
        <f t="shared" si="199"/>
        <v>Russia</v>
      </c>
      <c r="C4266" s="5" t="str">
        <f t="shared" si="198"/>
        <v>1981</v>
      </c>
      <c r="D4266" s="1" t="str">
        <f t="shared" si="200"/>
        <v xml:space="preserve">Molniya-M /Block ML </v>
      </c>
      <c r="E4266" s="1" t="s">
        <v>346</v>
      </c>
      <c r="F4266" s="7" t="str">
        <f>TEXT(DATE(MID(H4266, 13, 4), CHOOSE(MATCH( MID(H4266, 5, 3), {"Jan","Feb","Mar","Apr","May","Jun","Jul","Aug","Sep","Oct","Nov","Dec"}, 0), 1, 2, 3, 4, 5, 6, 7, 8, 9, 10, 11, 12), MID(H4266, 9, 2)), "yyyy-mm-dd")</f>
        <v>1981-03-24</v>
      </c>
      <c r="G4266" s="1" t="s">
        <v>8690</v>
      </c>
      <c r="H4266" s="1" t="s">
        <v>8689</v>
      </c>
    </row>
    <row r="4267" spans="1:8" hidden="1" x14ac:dyDescent="0.3">
      <c r="A4267" s="1" t="s">
        <v>1630</v>
      </c>
      <c r="B4267" s="1" t="str">
        <f t="shared" si="199"/>
        <v>Kazakhstan</v>
      </c>
      <c r="C4267" s="5" t="str">
        <f t="shared" si="198"/>
        <v>1981</v>
      </c>
      <c r="D4267" s="1" t="str">
        <f t="shared" si="200"/>
        <v xml:space="preserve">Soyuz U </v>
      </c>
      <c r="E4267" s="1" t="s">
        <v>346</v>
      </c>
      <c r="F4267" s="7" t="str">
        <f>TEXT(DATE(MID(H4267, 13, 4), CHOOSE(MATCH( MID(H4267, 5, 3), {"Jan","Feb","Mar","Apr","May","Jun","Jul","Aug","Sep","Oct","Nov","Dec"}, 0), 1, 2, 3, 4, 5, 6, 7, 8, 9, 10, 11, 12), MID(H4267, 9, 2)), "yyyy-mm-dd")</f>
        <v>1981-03-22</v>
      </c>
      <c r="G4267" s="1" t="s">
        <v>8692</v>
      </c>
      <c r="H4267" s="1" t="s">
        <v>8691</v>
      </c>
    </row>
    <row r="4268" spans="1:8" hidden="1" x14ac:dyDescent="0.3">
      <c r="A4268" s="1" t="s">
        <v>6795</v>
      </c>
      <c r="B4268" s="1" t="str">
        <f t="shared" si="199"/>
        <v>Kazakhstan</v>
      </c>
      <c r="C4268" s="5" t="str">
        <f t="shared" si="198"/>
        <v>1981</v>
      </c>
      <c r="D4268" s="1" t="str">
        <f t="shared" si="200"/>
        <v xml:space="preserve">Tsyklon-2 </v>
      </c>
      <c r="E4268" s="1" t="s">
        <v>346</v>
      </c>
      <c r="F4268" s="7" t="str">
        <f>TEXT(DATE(MID(H4268, 13, 4), CHOOSE(MATCH( MID(H4268, 5, 3), {"Jan","Feb","Mar","Apr","May","Jun","Jul","Aug","Sep","Oct","Nov","Dec"}, 0), 1, 2, 3, 4, 5, 6, 7, 8, 9, 10, 11, 12), MID(H4268, 9, 2)), "yyyy-mm-dd")</f>
        <v>1981-03-20</v>
      </c>
      <c r="G4268" s="1" t="s">
        <v>8694</v>
      </c>
      <c r="H4268" s="1" t="s">
        <v>8693</v>
      </c>
    </row>
    <row r="4269" spans="1:8" hidden="1" x14ac:dyDescent="0.3">
      <c r="A4269" s="1" t="s">
        <v>6272</v>
      </c>
      <c r="B4269" s="1" t="str">
        <f t="shared" si="199"/>
        <v>Kazakhstan</v>
      </c>
      <c r="C4269" s="5" t="str">
        <f t="shared" si="198"/>
        <v>1981</v>
      </c>
      <c r="D4269" s="1" t="str">
        <f t="shared" si="200"/>
        <v xml:space="preserve">Proton-K/Block-DM </v>
      </c>
      <c r="E4269" s="1" t="s">
        <v>346</v>
      </c>
      <c r="F4269" s="7" t="str">
        <f>TEXT(DATE(MID(H4269, 13, 4), CHOOSE(MATCH( MID(H4269, 5, 3), {"Jan","Feb","Mar","Apr","May","Jun","Jul","Aug","Sep","Oct","Nov","Dec"}, 0), 1, 2, 3, 4, 5, 6, 7, 8, 9, 10, 11, 12), MID(H4269, 9, 2)), "yyyy-mm-dd")</f>
        <v>1981-03-18</v>
      </c>
      <c r="G4269" s="1" t="s">
        <v>8696</v>
      </c>
      <c r="H4269" s="1" t="s">
        <v>8695</v>
      </c>
    </row>
    <row r="4270" spans="1:8" hidden="1" x14ac:dyDescent="0.3">
      <c r="A4270" s="1" t="s">
        <v>130</v>
      </c>
      <c r="B4270" s="1" t="str">
        <f t="shared" si="199"/>
        <v>Kazakhstan</v>
      </c>
      <c r="C4270" s="5" t="str">
        <f t="shared" si="198"/>
        <v>1981</v>
      </c>
      <c r="D4270" s="1" t="str">
        <f t="shared" si="200"/>
        <v xml:space="preserve">Soyuz U </v>
      </c>
      <c r="E4270" s="1" t="s">
        <v>346</v>
      </c>
      <c r="F4270" s="7" t="str">
        <f>TEXT(DATE(MID(H4270, 13, 4), CHOOSE(MATCH( MID(H4270, 5, 3), {"Jan","Feb","Mar","Apr","May","Jun","Jul","Aug","Sep","Oct","Nov","Dec"}, 0), 1, 2, 3, 4, 5, 6, 7, 8, 9, 10, 11, 12), MID(H4270, 9, 2)), "yyyy-mm-dd")</f>
        <v>1981-03-17</v>
      </c>
      <c r="G4270" s="1" t="s">
        <v>8698</v>
      </c>
      <c r="H4270" s="1" t="s">
        <v>8697</v>
      </c>
    </row>
    <row r="4271" spans="1:8" hidden="1" x14ac:dyDescent="0.3">
      <c r="A4271" s="1" t="s">
        <v>11</v>
      </c>
      <c r="B4271" s="1" t="str">
        <f t="shared" si="199"/>
        <v>USA</v>
      </c>
      <c r="C4271" s="5" t="str">
        <f t="shared" si="198"/>
        <v>1981</v>
      </c>
      <c r="D4271" s="1" t="str">
        <f t="shared" si="200"/>
        <v xml:space="preserve">Titan III(23)C </v>
      </c>
      <c r="E4271" s="1" t="s">
        <v>346</v>
      </c>
      <c r="F4271" s="7" t="str">
        <f>TEXT(DATE(MID(H4271, 13, 4), CHOOSE(MATCH( MID(H4271, 5, 3), {"Jan","Feb","Mar","Apr","May","Jun","Jul","Aug","Sep","Oct","Nov","Dec"}, 0), 1, 2, 3, 4, 5, 6, 7, 8, 9, 10, 11, 12), MID(H4271, 9, 2)), "yyyy-mm-dd")</f>
        <v>1981-03-16</v>
      </c>
      <c r="G4271" s="1" t="s">
        <v>8700</v>
      </c>
      <c r="H4271" s="1" t="s">
        <v>8699</v>
      </c>
    </row>
    <row r="4272" spans="1:8" hidden="1" x14ac:dyDescent="0.3">
      <c r="A4272" s="1" t="s">
        <v>3926</v>
      </c>
      <c r="B4272" s="1" t="str">
        <f t="shared" si="199"/>
        <v>Kazakhstan</v>
      </c>
      <c r="C4272" s="5" t="str">
        <f t="shared" si="198"/>
        <v>1981</v>
      </c>
      <c r="D4272" s="1" t="str">
        <f t="shared" si="200"/>
        <v xml:space="preserve">Tsyklon-2 </v>
      </c>
      <c r="E4272" s="1" t="s">
        <v>346</v>
      </c>
      <c r="F4272" s="7" t="str">
        <f>TEXT(DATE(MID(H4272, 13, 4), CHOOSE(MATCH( MID(H4272, 5, 3), {"Jan","Feb","Mar","Apr","May","Jun","Jul","Aug","Sep","Oct","Nov","Dec"}, 0), 1, 2, 3, 4, 5, 6, 7, 8, 9, 10, 11, 12), MID(H4272, 9, 2)), "yyyy-mm-dd")</f>
        <v>1981-03-14</v>
      </c>
      <c r="G4272" s="1" t="s">
        <v>8702</v>
      </c>
      <c r="H4272" s="1" t="s">
        <v>8701</v>
      </c>
    </row>
    <row r="4273" spans="1:8" hidden="1" x14ac:dyDescent="0.3">
      <c r="A4273" s="1" t="s">
        <v>1630</v>
      </c>
      <c r="B4273" s="1" t="str">
        <f t="shared" si="199"/>
        <v>Kazakhstan</v>
      </c>
      <c r="C4273" s="5" t="str">
        <f t="shared" si="198"/>
        <v>1981</v>
      </c>
      <c r="D4273" s="1" t="str">
        <f t="shared" si="200"/>
        <v xml:space="preserve">Soyuz U </v>
      </c>
      <c r="E4273" s="1" t="s">
        <v>346</v>
      </c>
      <c r="F4273" s="7" t="str">
        <f>TEXT(DATE(MID(H4273, 13, 4), CHOOSE(MATCH( MID(H4273, 5, 3), {"Jan","Feb","Mar","Apr","May","Jun","Jul","Aug","Sep","Oct","Nov","Dec"}, 0), 1, 2, 3, 4, 5, 6, 7, 8, 9, 10, 11, 12), MID(H4273, 9, 2)), "yyyy-mm-dd")</f>
        <v>1981-03-12</v>
      </c>
      <c r="G4273" s="1" t="s">
        <v>8704</v>
      </c>
      <c r="H4273" s="1" t="s">
        <v>8703</v>
      </c>
    </row>
    <row r="4274" spans="1:8" hidden="1" x14ac:dyDescent="0.3">
      <c r="A4274" s="1" t="s">
        <v>6482</v>
      </c>
      <c r="B4274" s="1" t="str">
        <f t="shared" si="199"/>
        <v>Russia</v>
      </c>
      <c r="C4274" s="5" t="str">
        <f t="shared" si="198"/>
        <v>1981</v>
      </c>
      <c r="D4274" s="1" t="str">
        <f t="shared" si="200"/>
        <v xml:space="preserve">Cosmos-3M </v>
      </c>
      <c r="E4274" s="1" t="s">
        <v>346</v>
      </c>
      <c r="F4274" s="7" t="str">
        <f>TEXT(DATE(MID(H4274, 13, 4), CHOOSE(MATCH( MID(H4274, 5, 3), {"Jan","Feb","Mar","Apr","May","Jun","Jul","Aug","Sep","Oct","Nov","Dec"}, 0), 1, 2, 3, 4, 5, 6, 7, 8, 9, 10, 11, 12), MID(H4274, 9, 2)), "yyyy-mm-dd")</f>
        <v>1981-03-06</v>
      </c>
      <c r="G4274" s="1" t="s">
        <v>8706</v>
      </c>
      <c r="H4274" s="1" t="s">
        <v>8705</v>
      </c>
    </row>
    <row r="4275" spans="1:8" hidden="1" x14ac:dyDescent="0.3">
      <c r="A4275" s="1" t="s">
        <v>6795</v>
      </c>
      <c r="B4275" s="1" t="str">
        <f t="shared" si="199"/>
        <v>Kazakhstan</v>
      </c>
      <c r="C4275" s="5" t="str">
        <f t="shared" si="198"/>
        <v>1981</v>
      </c>
      <c r="D4275" s="1" t="str">
        <f t="shared" si="200"/>
        <v xml:space="preserve">Tsyklon-2 </v>
      </c>
      <c r="E4275" s="1" t="s">
        <v>346</v>
      </c>
      <c r="F4275" s="7" t="str">
        <f>TEXT(DATE(MID(H4275, 13, 4), CHOOSE(MATCH( MID(H4275, 5, 3), {"Jan","Feb","Mar","Apr","May","Jun","Jul","Aug","Sep","Oct","Nov","Dec"}, 0), 1, 2, 3, 4, 5, 6, 7, 8, 9, 10, 11, 12), MID(H4275, 9, 2)), "yyyy-mm-dd")</f>
        <v>1981-03-05</v>
      </c>
      <c r="G4275" s="1" t="s">
        <v>8708</v>
      </c>
      <c r="H4275" s="1" t="s">
        <v>8707</v>
      </c>
    </row>
    <row r="4276" spans="1:8" hidden="1" x14ac:dyDescent="0.3">
      <c r="A4276" s="1" t="s">
        <v>6615</v>
      </c>
      <c r="B4276" s="1" t="str">
        <f t="shared" si="199"/>
        <v>Russia</v>
      </c>
      <c r="C4276" s="5" t="str">
        <f t="shared" si="198"/>
        <v>1981</v>
      </c>
      <c r="D4276" s="1" t="str">
        <f t="shared" si="200"/>
        <v xml:space="preserve">Soyuz U </v>
      </c>
      <c r="E4276" s="1" t="s">
        <v>346</v>
      </c>
      <c r="F4276" s="7" t="str">
        <f>TEXT(DATE(MID(H4276, 13, 4), CHOOSE(MATCH( MID(H4276, 5, 3), {"Jan","Feb","Mar","Apr","May","Jun","Jul","Aug","Sep","Oct","Nov","Dec"}, 0), 1, 2, 3, 4, 5, 6, 7, 8, 9, 10, 11, 12), MID(H4276, 9, 2)), "yyyy-mm-dd")</f>
        <v>1981-03-05</v>
      </c>
      <c r="G4276" s="1" t="s">
        <v>8710</v>
      </c>
      <c r="H4276" s="1" t="s">
        <v>8709</v>
      </c>
    </row>
    <row r="4277" spans="1:8" hidden="1" x14ac:dyDescent="0.3">
      <c r="A4277" s="1" t="s">
        <v>4249</v>
      </c>
      <c r="B4277" s="1" t="str">
        <f t="shared" si="199"/>
        <v>USA</v>
      </c>
      <c r="C4277" s="5" t="str">
        <f t="shared" si="198"/>
        <v>1981</v>
      </c>
      <c r="D4277" s="1" t="str">
        <f t="shared" si="200"/>
        <v xml:space="preserve">Titan III(24)B </v>
      </c>
      <c r="E4277" s="1" t="s">
        <v>346</v>
      </c>
      <c r="F4277" s="7" t="str">
        <f>TEXT(DATE(MID(H4277, 13, 4), CHOOSE(MATCH( MID(H4277, 5, 3), {"Jan","Feb","Mar","Apr","May","Jun","Jul","Aug","Sep","Oct","Nov","Dec"}, 0), 1, 2, 3, 4, 5, 6, 7, 8, 9, 10, 11, 12), MID(H4277, 9, 2)), "yyyy-mm-dd")</f>
        <v>1981-02-28</v>
      </c>
      <c r="G4277" s="1" t="s">
        <v>8712</v>
      </c>
      <c r="H4277" s="1" t="s">
        <v>8711</v>
      </c>
    </row>
    <row r="4278" spans="1:8" hidden="1" x14ac:dyDescent="0.3">
      <c r="A4278" s="1" t="s">
        <v>4149</v>
      </c>
      <c r="B4278" s="1" t="str">
        <f t="shared" si="199"/>
        <v>USA</v>
      </c>
      <c r="C4278" s="5" t="str">
        <f t="shared" si="198"/>
        <v>1981</v>
      </c>
      <c r="D4278" s="1" t="str">
        <f t="shared" si="200"/>
        <v xml:space="preserve">Atlas-SLV3D Centaur-D1AR </v>
      </c>
      <c r="E4278" s="1" t="s">
        <v>346</v>
      </c>
      <c r="F4278" s="7" t="str">
        <f>TEXT(DATE(MID(H4278, 13, 4), CHOOSE(MATCH( MID(H4278, 5, 3), {"Jan","Feb","Mar","Apr","May","Jun","Jul","Aug","Sep","Oct","Nov","Dec"}, 0), 1, 2, 3, 4, 5, 6, 7, 8, 9, 10, 11, 12), MID(H4278, 9, 2)), "yyyy-mm-dd")</f>
        <v>1981-02-21</v>
      </c>
      <c r="G4278" s="1" t="s">
        <v>8714</v>
      </c>
      <c r="H4278" s="1" t="s">
        <v>8713</v>
      </c>
    </row>
    <row r="4279" spans="1:8" hidden="1" x14ac:dyDescent="0.3">
      <c r="A4279" s="1" t="s">
        <v>714</v>
      </c>
      <c r="B4279" s="1" t="str">
        <f t="shared" si="199"/>
        <v>Japan</v>
      </c>
      <c r="C4279" s="5" t="str">
        <f t="shared" si="198"/>
        <v>1981</v>
      </c>
      <c r="D4279" s="1" t="str">
        <f t="shared" si="200"/>
        <v xml:space="preserve">Mu-III S </v>
      </c>
      <c r="E4279" s="1" t="s">
        <v>346</v>
      </c>
      <c r="F4279" s="7" t="str">
        <f>TEXT(DATE(MID(H4279, 13, 4), CHOOSE(MATCH( MID(H4279, 5, 3), {"Jan","Feb","Mar","Apr","May","Jun","Jul","Aug","Sep","Oct","Nov","Dec"}, 0), 1, 2, 3, 4, 5, 6, 7, 8, 9, 10, 11, 12), MID(H4279, 9, 2)), "yyyy-mm-dd")</f>
        <v>1981-02-21</v>
      </c>
      <c r="G4279" s="1" t="s">
        <v>8716</v>
      </c>
      <c r="H4279" s="1" t="s">
        <v>8715</v>
      </c>
    </row>
    <row r="4280" spans="1:8" hidden="1" x14ac:dyDescent="0.3">
      <c r="A4280" s="1" t="s">
        <v>3038</v>
      </c>
      <c r="B4280" s="1" t="str">
        <f t="shared" si="199"/>
        <v>Russia</v>
      </c>
      <c r="C4280" s="5" t="str">
        <f t="shared" si="198"/>
        <v>1981</v>
      </c>
      <c r="D4280" s="1" t="str">
        <f t="shared" si="200"/>
        <v xml:space="preserve">Molniya-M /Block 2BL </v>
      </c>
      <c r="E4280" s="1" t="s">
        <v>346</v>
      </c>
      <c r="F4280" s="7" t="str">
        <f>TEXT(DATE(MID(H4280, 13, 4), CHOOSE(MATCH( MID(H4280, 5, 3), {"Jan","Feb","Mar","Apr","May","Jun","Jul","Aug","Sep","Oct","Nov","Dec"}, 0), 1, 2, 3, 4, 5, 6, 7, 8, 9, 10, 11, 12), MID(H4280, 9, 2)), "yyyy-mm-dd")</f>
        <v>1981-02-19</v>
      </c>
      <c r="G4280" s="1" t="s">
        <v>8718</v>
      </c>
      <c r="H4280" s="1" t="s">
        <v>8717</v>
      </c>
    </row>
    <row r="4281" spans="1:8" hidden="1" x14ac:dyDescent="0.3">
      <c r="A4281" s="1" t="s">
        <v>130</v>
      </c>
      <c r="B4281" s="1" t="str">
        <f t="shared" si="199"/>
        <v>Kazakhstan</v>
      </c>
      <c r="C4281" s="5" t="str">
        <f t="shared" si="198"/>
        <v>1981</v>
      </c>
      <c r="D4281" s="1" t="str">
        <f t="shared" si="200"/>
        <v xml:space="preserve">Soyuz U </v>
      </c>
      <c r="E4281" s="1" t="s">
        <v>346</v>
      </c>
      <c r="F4281" s="7" t="str">
        <f>TEXT(DATE(MID(H4281, 13, 4), CHOOSE(MATCH( MID(H4281, 5, 3), {"Jan","Feb","Mar","Apr","May","Jun","Jul","Aug","Sep","Oct","Nov","Dec"}, 0), 1, 2, 3, 4, 5, 6, 7, 8, 9, 10, 11, 12), MID(H4281, 9, 2)), "yyyy-mm-dd")</f>
        <v>1981-02-18</v>
      </c>
      <c r="G4281" s="1" t="s">
        <v>8720</v>
      </c>
      <c r="H4281" s="1" t="s">
        <v>8719</v>
      </c>
    </row>
    <row r="4282" spans="1:8" hidden="1" x14ac:dyDescent="0.3">
      <c r="A4282" s="1" t="s">
        <v>212</v>
      </c>
      <c r="B4282" s="1" t="str">
        <f t="shared" si="199"/>
        <v>Russia</v>
      </c>
      <c r="C4282" s="5" t="str">
        <f t="shared" si="198"/>
        <v>1981</v>
      </c>
      <c r="D4282" s="1" t="str">
        <f t="shared" si="200"/>
        <v xml:space="preserve">Soyuz U </v>
      </c>
      <c r="E4282" s="1" t="s">
        <v>346</v>
      </c>
      <c r="F4282" s="7" t="str">
        <f>TEXT(DATE(MID(H4282, 13, 4), CHOOSE(MATCH( MID(H4282, 5, 3), {"Jan","Feb","Mar","Apr","May","Jun","Jul","Aug","Sep","Oct","Nov","Dec"}, 0), 1, 2, 3, 4, 5, 6, 7, 8, 9, 10, 11, 12), MID(H4282, 9, 2)), "yyyy-mm-dd")</f>
        <v>1981-02-13</v>
      </c>
      <c r="G4282" s="1" t="s">
        <v>8722</v>
      </c>
      <c r="H4282" s="1" t="s">
        <v>8721</v>
      </c>
    </row>
    <row r="4283" spans="1:8" hidden="1" x14ac:dyDescent="0.3">
      <c r="A4283" s="1" t="s">
        <v>3373</v>
      </c>
      <c r="B4283" s="1" t="str">
        <f t="shared" si="199"/>
        <v>Russia</v>
      </c>
      <c r="C4283" s="5" t="str">
        <f t="shared" si="198"/>
        <v>1981</v>
      </c>
      <c r="D4283" s="1" t="str">
        <f t="shared" si="200"/>
        <v xml:space="preserve">Cosmos-3M </v>
      </c>
      <c r="E4283" s="1" t="s">
        <v>346</v>
      </c>
      <c r="F4283" s="7" t="str">
        <f>TEXT(DATE(MID(H4283, 13, 4), CHOOSE(MATCH( MID(H4283, 5, 3), {"Jan","Feb","Mar","Apr","May","Jun","Jul","Aug","Sep","Oct","Nov","Dec"}, 0), 1, 2, 3, 4, 5, 6, 7, 8, 9, 10, 11, 12), MID(H4283, 9, 2)), "yyyy-mm-dd")</f>
        <v>1981-02-12</v>
      </c>
      <c r="G4283" s="1" t="s">
        <v>8724</v>
      </c>
      <c r="H4283" s="1" t="s">
        <v>8723</v>
      </c>
    </row>
    <row r="4284" spans="1:8" hidden="1" x14ac:dyDescent="0.3">
      <c r="A4284" s="1" t="s">
        <v>61</v>
      </c>
      <c r="B4284" s="1" t="str">
        <f t="shared" si="199"/>
        <v>Japan</v>
      </c>
      <c r="C4284" s="5" t="str">
        <f t="shared" si="198"/>
        <v>1981</v>
      </c>
      <c r="D4284" s="1" t="str">
        <f t="shared" si="200"/>
        <v xml:space="preserve">N-II Star-37E </v>
      </c>
      <c r="E4284" s="1" t="s">
        <v>346</v>
      </c>
      <c r="F4284" s="7" t="str">
        <f>TEXT(DATE(MID(H4284, 13, 4), CHOOSE(MATCH( MID(H4284, 5, 3), {"Jan","Feb","Mar","Apr","May","Jun","Jul","Aug","Sep","Oct","Nov","Dec"}, 0), 1, 2, 3, 4, 5, 6, 7, 8, 9, 10, 11, 12), MID(H4284, 9, 2)), "yyyy-mm-dd")</f>
        <v>1981-02-11</v>
      </c>
      <c r="G4284" s="1" t="s">
        <v>8726</v>
      </c>
      <c r="H4284" s="1" t="s">
        <v>8725</v>
      </c>
    </row>
    <row r="4285" spans="1:8" hidden="1" x14ac:dyDescent="0.3">
      <c r="A4285" s="1" t="s">
        <v>3373</v>
      </c>
      <c r="B4285" s="1" t="str">
        <f t="shared" si="199"/>
        <v>Russia</v>
      </c>
      <c r="C4285" s="5" t="str">
        <f t="shared" si="198"/>
        <v>1981</v>
      </c>
      <c r="D4285" s="1" t="str">
        <f t="shared" si="200"/>
        <v xml:space="preserve">Cosmos-3M </v>
      </c>
      <c r="E4285" s="1" t="s">
        <v>346</v>
      </c>
      <c r="F4285" s="7" t="str">
        <f>TEXT(DATE(MID(H4285, 13, 4), CHOOSE(MATCH( MID(H4285, 5, 3), {"Jan","Feb","Mar","Apr","May","Jun","Jul","Aug","Sep","Oct","Nov","Dec"}, 0), 1, 2, 3, 4, 5, 6, 7, 8, 9, 10, 11, 12), MID(H4285, 9, 2)), "yyyy-mm-dd")</f>
        <v>1981-02-06</v>
      </c>
      <c r="G4285" s="1" t="s">
        <v>8728</v>
      </c>
      <c r="H4285" s="1" t="s">
        <v>8727</v>
      </c>
    </row>
    <row r="4286" spans="1:8" hidden="1" x14ac:dyDescent="0.3">
      <c r="A4286" s="1" t="s">
        <v>3926</v>
      </c>
      <c r="B4286" s="1" t="str">
        <f t="shared" si="199"/>
        <v>Kazakhstan</v>
      </c>
      <c r="C4286" s="5" t="str">
        <f t="shared" si="198"/>
        <v>1981</v>
      </c>
      <c r="D4286" s="1" t="str">
        <f t="shared" si="200"/>
        <v xml:space="preserve">Tsyklon-2 </v>
      </c>
      <c r="E4286" s="1" t="s">
        <v>346</v>
      </c>
      <c r="F4286" s="7" t="str">
        <f>TEXT(DATE(MID(H4286, 13, 4), CHOOSE(MATCH( MID(H4286, 5, 3), {"Jan","Feb","Mar","Apr","May","Jun","Jul","Aug","Sep","Oct","Nov","Dec"}, 0), 1, 2, 3, 4, 5, 6, 7, 8, 9, 10, 11, 12), MID(H4286, 9, 2)), "yyyy-mm-dd")</f>
        <v>1981-02-02</v>
      </c>
      <c r="G4286" s="1" t="s">
        <v>8730</v>
      </c>
      <c r="H4286" s="1" t="s">
        <v>8729</v>
      </c>
    </row>
    <row r="4287" spans="1:8" hidden="1" x14ac:dyDescent="0.3">
      <c r="A4287" s="1" t="s">
        <v>212</v>
      </c>
      <c r="B4287" s="1" t="str">
        <f t="shared" si="199"/>
        <v>Russia</v>
      </c>
      <c r="C4287" s="5" t="str">
        <f t="shared" si="198"/>
        <v>1981</v>
      </c>
      <c r="D4287" s="1" t="str">
        <f t="shared" si="200"/>
        <v xml:space="preserve">Molniya-M /Block ML </v>
      </c>
      <c r="E4287" s="1" t="s">
        <v>346</v>
      </c>
      <c r="F4287" s="7" t="str">
        <f>TEXT(DATE(MID(H4287, 13, 4), CHOOSE(MATCH( MID(H4287, 5, 3), {"Jan","Feb","Mar","Apr","May","Jun","Jul","Aug","Sep","Oct","Nov","Dec"}, 0), 1, 2, 3, 4, 5, 6, 7, 8, 9, 10, 11, 12), MID(H4287, 9, 2)), "yyyy-mm-dd")</f>
        <v>1981-01-30</v>
      </c>
      <c r="G4287" s="1" t="s">
        <v>8732</v>
      </c>
      <c r="H4287" s="1" t="s">
        <v>8731</v>
      </c>
    </row>
    <row r="4288" spans="1:8" hidden="1" x14ac:dyDescent="0.3">
      <c r="A4288" s="1" t="s">
        <v>212</v>
      </c>
      <c r="B4288" s="1" t="str">
        <f t="shared" si="199"/>
        <v>Russia</v>
      </c>
      <c r="C4288" s="5" t="str">
        <f t="shared" si="198"/>
        <v>1981</v>
      </c>
      <c r="D4288" s="1" t="str">
        <f t="shared" si="200"/>
        <v xml:space="preserve">Vostok-2M </v>
      </c>
      <c r="E4288" s="1" t="s">
        <v>346</v>
      </c>
      <c r="F4288" s="7" t="str">
        <f>TEXT(DATE(MID(H4288, 13, 4), CHOOSE(MATCH( MID(H4288, 5, 3), {"Jan","Feb","Mar","Apr","May","Jun","Jul","Aug","Sep","Oct","Nov","Dec"}, 0), 1, 2, 3, 4, 5, 6, 7, 8, 9, 10, 11, 12), MID(H4288, 9, 2)), "yyyy-mm-dd")</f>
        <v>1981-01-27</v>
      </c>
      <c r="G4288" s="1" t="s">
        <v>8734</v>
      </c>
      <c r="H4288" s="1" t="s">
        <v>8733</v>
      </c>
    </row>
    <row r="4289" spans="1:8" hidden="1" x14ac:dyDescent="0.3">
      <c r="A4289" s="1" t="s">
        <v>1630</v>
      </c>
      <c r="B4289" s="1" t="str">
        <f t="shared" si="199"/>
        <v>Kazakhstan</v>
      </c>
      <c r="C4289" s="5" t="str">
        <f t="shared" si="198"/>
        <v>1981</v>
      </c>
      <c r="D4289" s="1" t="str">
        <f t="shared" si="200"/>
        <v xml:space="preserve">Soyuz U </v>
      </c>
      <c r="E4289" s="1" t="s">
        <v>346</v>
      </c>
      <c r="F4289" s="7" t="str">
        <f>TEXT(DATE(MID(H4289, 13, 4), CHOOSE(MATCH( MID(H4289, 5, 3), {"Jan","Feb","Mar","Apr","May","Jun","Jul","Aug","Sep","Oct","Nov","Dec"}, 0), 1, 2, 3, 4, 5, 6, 7, 8, 9, 10, 11, 12), MID(H4289, 9, 2)), "yyyy-mm-dd")</f>
        <v>1981-01-24</v>
      </c>
      <c r="G4289" s="1" t="s">
        <v>8736</v>
      </c>
      <c r="H4289" s="1" t="s">
        <v>8735</v>
      </c>
    </row>
    <row r="4290" spans="1:8" hidden="1" x14ac:dyDescent="0.3">
      <c r="A4290" s="1" t="s">
        <v>4483</v>
      </c>
      <c r="B4290" s="1" t="str">
        <f t="shared" si="199"/>
        <v>Russia</v>
      </c>
      <c r="C4290" s="5" t="str">
        <f t="shared" ref="C4290:C4353" si="201">TEXT(F4290, "yyyy")</f>
        <v>1981</v>
      </c>
      <c r="D4290" s="1" t="str">
        <f t="shared" si="200"/>
        <v xml:space="preserve">Tsyklon-3 </v>
      </c>
      <c r="E4290" s="1" t="s">
        <v>346</v>
      </c>
      <c r="F4290" s="7" t="str">
        <f>TEXT(DATE(MID(H4290, 13, 4), CHOOSE(MATCH( MID(H4290, 5, 3), {"Jan","Feb","Mar","Apr","May","Jun","Jul","Aug","Sep","Oct","Nov","Dec"}, 0), 1, 2, 3, 4, 5, 6, 7, 8, 9, 10, 11, 12), MID(H4290, 9, 2)), "yyyy-mm-dd")</f>
        <v>1981-01-23</v>
      </c>
      <c r="G4290" s="1" t="s">
        <v>8738</v>
      </c>
      <c r="H4290" s="1" t="s">
        <v>8737</v>
      </c>
    </row>
    <row r="4291" spans="1:8" hidden="1" x14ac:dyDescent="0.3">
      <c r="A4291" s="1" t="s">
        <v>3373</v>
      </c>
      <c r="B4291" s="1" t="str">
        <f t="shared" ref="B4291:B4354" si="202">TRIM(MID(A4291, FIND("|", SUBSTITUTE(A4291, ",", "|", LEN(A4291) - LEN(SUBSTITUTE(A4291,",", "" )))) + 1, LEN(A4291)))</f>
        <v>Russia</v>
      </c>
      <c r="C4291" s="5" t="str">
        <f t="shared" si="201"/>
        <v>1981</v>
      </c>
      <c r="D4291" s="1" t="str">
        <f t="shared" ref="D4291:D4354" si="203">LEFT(G4291, FIND("|", G4291) - 1)</f>
        <v xml:space="preserve">Cosmos-3M </v>
      </c>
      <c r="E4291" s="1" t="s">
        <v>346</v>
      </c>
      <c r="F4291" s="7" t="str">
        <f>TEXT(DATE(MID(H4291, 13, 4), CHOOSE(MATCH( MID(H4291, 5, 3), {"Jan","Feb","Mar","Apr","May","Jun","Jul","Aug","Sep","Oct","Nov","Dec"}, 0), 1, 2, 3, 4, 5, 6, 7, 8, 9, 10, 11, 12), MID(H4291, 9, 2)), "yyyy-mm-dd")</f>
        <v>1981-01-21</v>
      </c>
      <c r="G4291" s="1" t="s">
        <v>8740</v>
      </c>
      <c r="H4291" s="1" t="s">
        <v>8739</v>
      </c>
    </row>
    <row r="4292" spans="1:8" hidden="1" x14ac:dyDescent="0.3">
      <c r="A4292" s="1" t="s">
        <v>130</v>
      </c>
      <c r="B4292" s="1" t="str">
        <f t="shared" si="202"/>
        <v>Kazakhstan</v>
      </c>
      <c r="C4292" s="5" t="str">
        <f t="shared" si="201"/>
        <v>1981</v>
      </c>
      <c r="D4292" s="1" t="str">
        <f t="shared" si="203"/>
        <v xml:space="preserve">Soyuz U </v>
      </c>
      <c r="E4292" s="1" t="s">
        <v>346</v>
      </c>
      <c r="F4292" s="7" t="str">
        <f>TEXT(DATE(MID(H4292, 13, 4), CHOOSE(MATCH( MID(H4292, 5, 3), {"Jan","Feb","Mar","Apr","May","Jun","Jul","Aug","Sep","Oct","Nov","Dec"}, 0), 1, 2, 3, 4, 5, 6, 7, 8, 9, 10, 11, 12), MID(H4292, 9, 2)), "yyyy-mm-dd")</f>
        <v>1981-01-20</v>
      </c>
      <c r="G4292" s="1" t="s">
        <v>8742</v>
      </c>
      <c r="H4292" s="1" t="s">
        <v>8741</v>
      </c>
    </row>
    <row r="4293" spans="1:8" hidden="1" x14ac:dyDescent="0.3">
      <c r="A4293" s="1" t="s">
        <v>6615</v>
      </c>
      <c r="B4293" s="1" t="str">
        <f t="shared" si="202"/>
        <v>Russia</v>
      </c>
      <c r="C4293" s="5" t="str">
        <f t="shared" si="201"/>
        <v>1981</v>
      </c>
      <c r="D4293" s="1" t="str">
        <f t="shared" si="203"/>
        <v xml:space="preserve">Soyuz U </v>
      </c>
      <c r="E4293" s="1" t="s">
        <v>346</v>
      </c>
      <c r="F4293" s="7" t="str">
        <f>TEXT(DATE(MID(H4293, 13, 4), CHOOSE(MATCH( MID(H4293, 5, 3), {"Jan","Feb","Mar","Apr","May","Jun","Jul","Aug","Sep","Oct","Nov","Dec"}, 0), 1, 2, 3, 4, 5, 6, 7, 8, 9, 10, 11, 12), MID(H4293, 9, 2)), "yyyy-mm-dd")</f>
        <v>1981-01-16</v>
      </c>
      <c r="G4293" s="1" t="s">
        <v>8744</v>
      </c>
      <c r="H4293" s="1" t="s">
        <v>8743</v>
      </c>
    </row>
    <row r="4294" spans="1:8" hidden="1" x14ac:dyDescent="0.3">
      <c r="A4294" s="1" t="s">
        <v>3373</v>
      </c>
      <c r="B4294" s="1" t="str">
        <f t="shared" si="202"/>
        <v>Russia</v>
      </c>
      <c r="C4294" s="5" t="str">
        <f t="shared" si="201"/>
        <v>1981</v>
      </c>
      <c r="D4294" s="1" t="str">
        <f t="shared" si="203"/>
        <v xml:space="preserve">Cosmos-3M </v>
      </c>
      <c r="E4294" s="1" t="s">
        <v>346</v>
      </c>
      <c r="F4294" s="7" t="str">
        <f>TEXT(DATE(MID(H4294, 13, 4), CHOOSE(MATCH( MID(H4294, 5, 3), {"Jan","Feb","Mar","Apr","May","Jun","Jul","Aug","Sep","Oct","Nov","Dec"}, 0), 1, 2, 3, 4, 5, 6, 7, 8, 9, 10, 11, 12), MID(H4294, 9, 2)), "yyyy-mm-dd")</f>
        <v>1981-01-16</v>
      </c>
      <c r="G4294" s="1" t="s">
        <v>8746</v>
      </c>
      <c r="H4294" s="1" t="s">
        <v>8745</v>
      </c>
    </row>
    <row r="4295" spans="1:8" hidden="1" x14ac:dyDescent="0.3">
      <c r="A4295" s="1" t="s">
        <v>6615</v>
      </c>
      <c r="B4295" s="1" t="str">
        <f t="shared" si="202"/>
        <v>Russia</v>
      </c>
      <c r="C4295" s="5" t="str">
        <f t="shared" si="201"/>
        <v>1981</v>
      </c>
      <c r="D4295" s="1" t="str">
        <f t="shared" si="203"/>
        <v xml:space="preserve">Molniya-M /Block ML </v>
      </c>
      <c r="E4295" s="1" t="s">
        <v>346</v>
      </c>
      <c r="F4295" s="7" t="str">
        <f>TEXT(DATE(MID(H4295, 13, 4), CHOOSE(MATCH( MID(H4295, 5, 3), {"Jan","Feb","Mar","Apr","May","Jun","Jul","Aug","Sep","Oct","Nov","Dec"}, 0), 1, 2, 3, 4, 5, 6, 7, 8, 9, 10, 11, 12), MID(H4295, 9, 2)), "yyyy-mm-dd")</f>
        <v>1981-01-09</v>
      </c>
      <c r="G4295" s="1" t="s">
        <v>8748</v>
      </c>
      <c r="H4295" s="1" t="s">
        <v>8747</v>
      </c>
    </row>
    <row r="4296" spans="1:8" hidden="1" x14ac:dyDescent="0.3">
      <c r="A4296" s="1" t="s">
        <v>6615</v>
      </c>
      <c r="B4296" s="1" t="str">
        <f t="shared" si="202"/>
        <v>Russia</v>
      </c>
      <c r="C4296" s="5" t="str">
        <f t="shared" si="201"/>
        <v>1981</v>
      </c>
      <c r="D4296" s="1" t="str">
        <f t="shared" si="203"/>
        <v xml:space="preserve">Soyuz U </v>
      </c>
      <c r="E4296" s="1" t="s">
        <v>346</v>
      </c>
      <c r="F4296" s="7" t="str">
        <f>TEXT(DATE(MID(H4296, 13, 4), CHOOSE(MATCH( MID(H4296, 5, 3), {"Jan","Feb","Mar","Apr","May","Jun","Jul","Aug","Sep","Oct","Nov","Dec"}, 0), 1, 2, 3, 4, 5, 6, 7, 8, 9, 10, 11, 12), MID(H4296, 9, 2)), "yyyy-mm-dd")</f>
        <v>1981-01-06</v>
      </c>
      <c r="G4296" s="1" t="s">
        <v>8750</v>
      </c>
      <c r="H4296" s="1" t="s">
        <v>8749</v>
      </c>
    </row>
    <row r="4297" spans="1:8" hidden="1" x14ac:dyDescent="0.3">
      <c r="A4297" s="1" t="s">
        <v>6615</v>
      </c>
      <c r="B4297" s="1" t="str">
        <f t="shared" si="202"/>
        <v>Russia</v>
      </c>
      <c r="C4297" s="5" t="str">
        <f t="shared" si="201"/>
        <v>1980</v>
      </c>
      <c r="D4297" s="1" t="str">
        <f t="shared" si="203"/>
        <v xml:space="preserve">Soyuz U </v>
      </c>
      <c r="E4297" s="1" t="s">
        <v>346</v>
      </c>
      <c r="F4297" s="7" t="str">
        <f>TEXT(DATE(MID(H4297, 13, 4), CHOOSE(MATCH( MID(H4297, 5, 3), {"Jan","Feb","Mar","Apr","May","Jun","Jul","Aug","Sep","Oct","Nov","Dec"}, 0), 1, 2, 3, 4, 5, 6, 7, 8, 9, 10, 11, 12), MID(H4297, 9, 2)), "yyyy-mm-dd")</f>
        <v>1980-12-26</v>
      </c>
      <c r="G4297" s="1" t="s">
        <v>8752</v>
      </c>
      <c r="H4297" s="1" t="s">
        <v>8751</v>
      </c>
    </row>
    <row r="4298" spans="1:8" hidden="1" x14ac:dyDescent="0.3">
      <c r="A4298" s="1" t="s">
        <v>6272</v>
      </c>
      <c r="B4298" s="1" t="str">
        <f t="shared" si="202"/>
        <v>Kazakhstan</v>
      </c>
      <c r="C4298" s="5" t="str">
        <f t="shared" si="201"/>
        <v>1980</v>
      </c>
      <c r="D4298" s="1" t="str">
        <f t="shared" si="203"/>
        <v xml:space="preserve">Proton-K/Block-DM </v>
      </c>
      <c r="E4298" s="1" t="s">
        <v>346</v>
      </c>
      <c r="F4298" s="7" t="str">
        <f>TEXT(DATE(MID(H4298, 13, 4), CHOOSE(MATCH( MID(H4298, 5, 3), {"Jan","Feb","Mar","Apr","May","Jun","Jul","Aug","Sep","Oct","Nov","Dec"}, 0), 1, 2, 3, 4, 5, 6, 7, 8, 9, 10, 11, 12), MID(H4298, 9, 2)), "yyyy-mm-dd")</f>
        <v>1980-12-26</v>
      </c>
      <c r="G4298" s="1" t="s">
        <v>8754</v>
      </c>
      <c r="H4298" s="1" t="s">
        <v>8753</v>
      </c>
    </row>
    <row r="4299" spans="1:8" hidden="1" x14ac:dyDescent="0.3">
      <c r="A4299" s="1" t="s">
        <v>130</v>
      </c>
      <c r="B4299" s="1" t="str">
        <f t="shared" si="202"/>
        <v>Kazakhstan</v>
      </c>
      <c r="C4299" s="5" t="str">
        <f t="shared" si="201"/>
        <v>1980</v>
      </c>
      <c r="D4299" s="1" t="str">
        <f t="shared" si="203"/>
        <v xml:space="preserve">Molniya-M /Block SO-L </v>
      </c>
      <c r="E4299" s="1" t="s">
        <v>346</v>
      </c>
      <c r="F4299" s="7" t="str">
        <f>TEXT(DATE(MID(H4299, 13, 4), CHOOSE(MATCH( MID(H4299, 5, 3), {"Jan","Feb","Mar","Apr","May","Jun","Jul","Aug","Sep","Oct","Nov","Dec"}, 0), 1, 2, 3, 4, 5, 6, 7, 8, 9, 10, 11, 12), MID(H4299, 9, 2)), "yyyy-mm-dd")</f>
        <v>1980-12-25</v>
      </c>
      <c r="G4299" s="1" t="s">
        <v>8756</v>
      </c>
      <c r="H4299" s="1" t="s">
        <v>8755</v>
      </c>
    </row>
    <row r="4300" spans="1:8" hidden="1" x14ac:dyDescent="0.3">
      <c r="A4300" s="1" t="s">
        <v>3373</v>
      </c>
      <c r="B4300" s="1" t="str">
        <f t="shared" si="202"/>
        <v>Russia</v>
      </c>
      <c r="C4300" s="5" t="str">
        <f t="shared" si="201"/>
        <v>1980</v>
      </c>
      <c r="D4300" s="1" t="str">
        <f t="shared" si="203"/>
        <v xml:space="preserve">Cosmos-3M </v>
      </c>
      <c r="E4300" s="1" t="s">
        <v>346</v>
      </c>
      <c r="F4300" s="7" t="str">
        <f>TEXT(DATE(MID(H4300, 13, 4), CHOOSE(MATCH( MID(H4300, 5, 3), {"Jan","Feb","Mar","Apr","May","Jun","Jul","Aug","Sep","Oct","Nov","Dec"}, 0), 1, 2, 3, 4, 5, 6, 7, 8, 9, 10, 11, 12), MID(H4300, 9, 2)), "yyyy-mm-dd")</f>
        <v>1980-12-23</v>
      </c>
      <c r="G4300" s="1" t="s">
        <v>8758</v>
      </c>
      <c r="H4300" s="1" t="s">
        <v>8757</v>
      </c>
    </row>
    <row r="4301" spans="1:8" hidden="1" x14ac:dyDescent="0.3">
      <c r="A4301" s="1" t="s">
        <v>212</v>
      </c>
      <c r="B4301" s="1" t="str">
        <f t="shared" si="202"/>
        <v>Russia</v>
      </c>
      <c r="C4301" s="5" t="str">
        <f t="shared" si="201"/>
        <v>1980</v>
      </c>
      <c r="D4301" s="1" t="str">
        <f t="shared" si="203"/>
        <v xml:space="preserve">Soyuz U </v>
      </c>
      <c r="E4301" s="1" t="s">
        <v>346</v>
      </c>
      <c r="F4301" s="7" t="str">
        <f>TEXT(DATE(MID(H4301, 13, 4), CHOOSE(MATCH( MID(H4301, 5, 3), {"Jan","Feb","Mar","Apr","May","Jun","Jul","Aug","Sep","Oct","Nov","Dec"}, 0), 1, 2, 3, 4, 5, 6, 7, 8, 9, 10, 11, 12), MID(H4301, 9, 2)), "yyyy-mm-dd")</f>
        <v>1980-12-16</v>
      </c>
      <c r="G4301" s="1" t="s">
        <v>8760</v>
      </c>
      <c r="H4301" s="1" t="s">
        <v>8759</v>
      </c>
    </row>
    <row r="4302" spans="1:8" hidden="1" x14ac:dyDescent="0.3">
      <c r="A4302" s="1" t="s">
        <v>4249</v>
      </c>
      <c r="B4302" s="1" t="str">
        <f t="shared" si="202"/>
        <v>USA</v>
      </c>
      <c r="C4302" s="5" t="str">
        <f t="shared" si="201"/>
        <v>1980</v>
      </c>
      <c r="D4302" s="1" t="str">
        <f t="shared" si="203"/>
        <v xml:space="preserve">Titan III(34)B Agena-D </v>
      </c>
      <c r="E4302" s="1" t="s">
        <v>346</v>
      </c>
      <c r="F4302" s="7" t="str">
        <f>TEXT(DATE(MID(H4302, 13, 4), CHOOSE(MATCH( MID(H4302, 5, 3), {"Jan","Feb","Mar","Apr","May","Jun","Jul","Aug","Sep","Oct","Nov","Dec"}, 0), 1, 2, 3, 4, 5, 6, 7, 8, 9, 10, 11, 12), MID(H4302, 9, 2)), "yyyy-mm-dd")</f>
        <v>1980-12-13</v>
      </c>
      <c r="G4302" s="1" t="s">
        <v>8762</v>
      </c>
      <c r="H4302" s="1" t="s">
        <v>8761</v>
      </c>
    </row>
    <row r="4303" spans="1:8" hidden="1" x14ac:dyDescent="0.3">
      <c r="A4303" s="1" t="s">
        <v>3373</v>
      </c>
      <c r="B4303" s="1" t="str">
        <f t="shared" si="202"/>
        <v>Russia</v>
      </c>
      <c r="C4303" s="5" t="str">
        <f t="shared" si="201"/>
        <v>1980</v>
      </c>
      <c r="D4303" s="1" t="str">
        <f t="shared" si="203"/>
        <v xml:space="preserve">Cosmos-3M </v>
      </c>
      <c r="E4303" s="1" t="s">
        <v>346</v>
      </c>
      <c r="F4303" s="7" t="str">
        <f>TEXT(DATE(MID(H4303, 13, 4), CHOOSE(MATCH( MID(H4303, 5, 3), {"Jan","Feb","Mar","Apr","May","Jun","Jul","Aug","Sep","Oct","Nov","Dec"}, 0), 1, 2, 3, 4, 5, 6, 7, 8, 9, 10, 11, 12), MID(H4303, 9, 2)), "yyyy-mm-dd")</f>
        <v>1980-12-10</v>
      </c>
      <c r="G4303" s="1" t="s">
        <v>8764</v>
      </c>
      <c r="H4303" s="1" t="s">
        <v>8763</v>
      </c>
    </row>
    <row r="4304" spans="1:8" hidden="1" x14ac:dyDescent="0.3">
      <c r="A4304" s="1" t="s">
        <v>5557</v>
      </c>
      <c r="B4304" s="1" t="str">
        <f t="shared" si="202"/>
        <v>USA</v>
      </c>
      <c r="C4304" s="5" t="str">
        <f t="shared" si="201"/>
        <v>1980</v>
      </c>
      <c r="D4304" s="1" t="str">
        <f t="shared" si="203"/>
        <v xml:space="preserve">Atlas-E/F MSD </v>
      </c>
      <c r="E4304" s="1" t="s">
        <v>346</v>
      </c>
      <c r="F4304" s="7" t="str">
        <f>TEXT(DATE(MID(H4304, 13, 4), CHOOSE(MATCH( MID(H4304, 5, 3), {"Jan","Feb","Mar","Apr","May","Jun","Jul","Aug","Sep","Oct","Nov","Dec"}, 0), 1, 2, 3, 4, 5, 6, 7, 8, 9, 10, 11, 12), MID(H4304, 9, 2)), "yyyy-mm-dd")</f>
        <v>1980-12-09</v>
      </c>
      <c r="G4304" s="1" t="s">
        <v>8766</v>
      </c>
      <c r="H4304" s="1" t="s">
        <v>8765</v>
      </c>
    </row>
    <row r="4305" spans="1:8" hidden="1" x14ac:dyDescent="0.3">
      <c r="A4305" s="1" t="s">
        <v>4092</v>
      </c>
      <c r="B4305" s="1" t="str">
        <f t="shared" si="202"/>
        <v>USA</v>
      </c>
      <c r="C4305" s="5" t="str">
        <f t="shared" si="201"/>
        <v>1980</v>
      </c>
      <c r="D4305" s="1" t="str">
        <f t="shared" si="203"/>
        <v xml:space="preserve">Atlas-SLV3D Centaur-D1AR </v>
      </c>
      <c r="E4305" s="1" t="s">
        <v>346</v>
      </c>
      <c r="F4305" s="7" t="str">
        <f>TEXT(DATE(MID(H4305, 13, 4), CHOOSE(MATCH( MID(H4305, 5, 3), {"Jan","Feb","Mar","Apr","May","Jun","Jul","Aug","Sep","Oct","Nov","Dec"}, 0), 1, 2, 3, 4, 5, 6, 7, 8, 9, 10, 11, 12), MID(H4305, 9, 2)), "yyyy-mm-dd")</f>
        <v>1980-12-06</v>
      </c>
      <c r="G4305" s="1" t="s">
        <v>8768</v>
      </c>
      <c r="H4305" s="1" t="s">
        <v>8767</v>
      </c>
    </row>
    <row r="4306" spans="1:8" hidden="1" x14ac:dyDescent="0.3">
      <c r="A4306" s="1" t="s">
        <v>6899</v>
      </c>
      <c r="B4306" s="1" t="str">
        <f t="shared" si="202"/>
        <v>Russia</v>
      </c>
      <c r="C4306" s="5" t="str">
        <f t="shared" si="201"/>
        <v>1980</v>
      </c>
      <c r="D4306" s="1" t="str">
        <f t="shared" si="203"/>
        <v xml:space="preserve">K65M-RB5 </v>
      </c>
      <c r="E4306" s="1" t="s">
        <v>346</v>
      </c>
      <c r="F4306" s="7" t="str">
        <f>TEXT(DATE(MID(H4306, 13, 4), CHOOSE(MATCH( MID(H4306, 5, 3), {"Jan","Feb","Mar","Apr","May","Jun","Jul","Aug","Sep","Oct","Nov","Dec"}, 0), 1, 2, 3, 4, 5, 6, 7, 8, 9, 10, 11, 12), MID(H4306, 9, 2)), "yyyy-mm-dd")</f>
        <v>1980-12-05</v>
      </c>
      <c r="G4306" s="1" t="s">
        <v>8770</v>
      </c>
      <c r="H4306" s="1" t="s">
        <v>8769</v>
      </c>
    </row>
    <row r="4307" spans="1:8" hidden="1" x14ac:dyDescent="0.3">
      <c r="A4307" s="1" t="s">
        <v>3373</v>
      </c>
      <c r="B4307" s="1" t="str">
        <f t="shared" si="202"/>
        <v>Russia</v>
      </c>
      <c r="C4307" s="5" t="str">
        <f t="shared" si="201"/>
        <v>1980</v>
      </c>
      <c r="D4307" s="1" t="str">
        <f t="shared" si="203"/>
        <v xml:space="preserve">Cosmos-3M </v>
      </c>
      <c r="E4307" s="1" t="s">
        <v>346</v>
      </c>
      <c r="F4307" s="7" t="str">
        <f>TEXT(DATE(MID(H4307, 13, 4), CHOOSE(MATCH( MID(H4307, 5, 3), {"Jan","Feb","Mar","Apr","May","Jun","Jul","Aug","Sep","Oct","Nov","Dec"}, 0), 1, 2, 3, 4, 5, 6, 7, 8, 9, 10, 11, 12), MID(H4307, 9, 2)), "yyyy-mm-dd")</f>
        <v>1980-12-05</v>
      </c>
      <c r="G4307" s="1" t="s">
        <v>8772</v>
      </c>
      <c r="H4307" s="1" t="s">
        <v>8771</v>
      </c>
    </row>
    <row r="4308" spans="1:8" hidden="1" x14ac:dyDescent="0.3">
      <c r="A4308" s="1" t="s">
        <v>212</v>
      </c>
      <c r="B4308" s="1" t="str">
        <f t="shared" si="202"/>
        <v>Russia</v>
      </c>
      <c r="C4308" s="5" t="str">
        <f t="shared" si="201"/>
        <v>1980</v>
      </c>
      <c r="D4308" s="1" t="str">
        <f t="shared" si="203"/>
        <v xml:space="preserve">Soyuz U </v>
      </c>
      <c r="E4308" s="1" t="s">
        <v>346</v>
      </c>
      <c r="F4308" s="7" t="str">
        <f>TEXT(DATE(MID(H4308, 13, 4), CHOOSE(MATCH( MID(H4308, 5, 3), {"Jan","Feb","Mar","Apr","May","Jun","Jul","Aug","Sep","Oct","Nov","Dec"}, 0), 1, 2, 3, 4, 5, 6, 7, 8, 9, 10, 11, 12), MID(H4308, 9, 2)), "yyyy-mm-dd")</f>
        <v>1980-12-01</v>
      </c>
      <c r="G4308" s="1" t="s">
        <v>8774</v>
      </c>
      <c r="H4308" s="1" t="s">
        <v>8773</v>
      </c>
    </row>
    <row r="4309" spans="1:8" hidden="1" x14ac:dyDescent="0.3">
      <c r="A4309" s="1" t="s">
        <v>6615</v>
      </c>
      <c r="B4309" s="1" t="str">
        <f t="shared" si="202"/>
        <v>Russia</v>
      </c>
      <c r="C4309" s="5" t="str">
        <f t="shared" si="201"/>
        <v>1980</v>
      </c>
      <c r="D4309" s="1" t="str">
        <f t="shared" si="203"/>
        <v xml:space="preserve">Molniya-M /Block 2BL </v>
      </c>
      <c r="E4309" s="1" t="s">
        <v>346</v>
      </c>
      <c r="F4309" s="7" t="str">
        <f>TEXT(DATE(MID(H4309, 13, 4), CHOOSE(MATCH( MID(H4309, 5, 3), {"Jan","Feb","Mar","Apr","May","Jun","Jul","Aug","Sep","Oct","Nov","Dec"}, 0), 1, 2, 3, 4, 5, 6, 7, 8, 9, 10, 11, 12), MID(H4309, 9, 2)), "yyyy-mm-dd")</f>
        <v>1980-11-27</v>
      </c>
      <c r="G4309" s="1" t="s">
        <v>8776</v>
      </c>
      <c r="H4309" s="1" t="s">
        <v>8775</v>
      </c>
    </row>
    <row r="4310" spans="1:8" hidden="1" x14ac:dyDescent="0.3">
      <c r="A4310" s="1" t="s">
        <v>1630</v>
      </c>
      <c r="B4310" s="1" t="str">
        <f t="shared" si="202"/>
        <v>Kazakhstan</v>
      </c>
      <c r="C4310" s="5" t="str">
        <f t="shared" si="201"/>
        <v>1980</v>
      </c>
      <c r="D4310" s="1" t="str">
        <f t="shared" si="203"/>
        <v xml:space="preserve">Soyuz U </v>
      </c>
      <c r="E4310" s="1" t="s">
        <v>346</v>
      </c>
      <c r="F4310" s="7" t="str">
        <f>TEXT(DATE(MID(H4310, 13, 4), CHOOSE(MATCH( MID(H4310, 5, 3), {"Jan","Feb","Mar","Apr","May","Jun","Jul","Aug","Sep","Oct","Nov","Dec"}, 0), 1, 2, 3, 4, 5, 6, 7, 8, 9, 10, 11, 12), MID(H4310, 9, 2)), "yyyy-mm-dd")</f>
        <v>1980-11-27</v>
      </c>
      <c r="G4310" s="1" t="s">
        <v>8778</v>
      </c>
      <c r="H4310" s="1" t="s">
        <v>8777</v>
      </c>
    </row>
    <row r="4311" spans="1:8" hidden="1" x14ac:dyDescent="0.3">
      <c r="A4311" s="1" t="s">
        <v>212</v>
      </c>
      <c r="B4311" s="1" t="str">
        <f t="shared" si="202"/>
        <v>Russia</v>
      </c>
      <c r="C4311" s="5" t="str">
        <f t="shared" si="201"/>
        <v>1980</v>
      </c>
      <c r="D4311" s="1" t="str">
        <f t="shared" si="203"/>
        <v xml:space="preserve">Vostok-2M </v>
      </c>
      <c r="E4311" s="1" t="s">
        <v>346</v>
      </c>
      <c r="F4311" s="7" t="str">
        <f>TEXT(DATE(MID(H4311, 13, 4), CHOOSE(MATCH( MID(H4311, 5, 3), {"Jan","Feb","Mar","Apr","May","Jun","Jul","Aug","Sep","Oct","Nov","Dec"}, 0), 1, 2, 3, 4, 5, 6, 7, 8, 9, 10, 11, 12), MID(H4311, 9, 2)), "yyyy-mm-dd")</f>
        <v>1980-11-21</v>
      </c>
      <c r="G4311" s="1" t="s">
        <v>8780</v>
      </c>
      <c r="H4311" s="1" t="s">
        <v>8779</v>
      </c>
    </row>
    <row r="4312" spans="1:8" hidden="1" x14ac:dyDescent="0.3">
      <c r="A4312" s="1" t="s">
        <v>6615</v>
      </c>
      <c r="B4312" s="1" t="str">
        <f t="shared" si="202"/>
        <v>Russia</v>
      </c>
      <c r="C4312" s="5" t="str">
        <f t="shared" si="201"/>
        <v>1980</v>
      </c>
      <c r="D4312" s="1" t="str">
        <f t="shared" si="203"/>
        <v xml:space="preserve">Molniya-M /Block ML </v>
      </c>
      <c r="E4312" s="1" t="s">
        <v>346</v>
      </c>
      <c r="F4312" s="7" t="str">
        <f>TEXT(DATE(MID(H4312, 13, 4), CHOOSE(MATCH( MID(H4312, 5, 3), {"Jan","Feb","Mar","Apr","May","Jun","Jul","Aug","Sep","Oct","Nov","Dec"}, 0), 1, 2, 3, 4, 5, 6, 7, 8, 9, 10, 11, 12), MID(H4312, 9, 2)), "yyyy-mm-dd")</f>
        <v>1980-11-16</v>
      </c>
      <c r="G4312" s="1" t="s">
        <v>8782</v>
      </c>
      <c r="H4312" s="1" t="s">
        <v>8781</v>
      </c>
    </row>
    <row r="4313" spans="1:8" hidden="1" x14ac:dyDescent="0.3">
      <c r="A4313" s="1" t="s">
        <v>3478</v>
      </c>
      <c r="B4313" s="1" t="str">
        <f t="shared" si="202"/>
        <v>USA</v>
      </c>
      <c r="C4313" s="5" t="str">
        <f t="shared" si="201"/>
        <v>1980</v>
      </c>
      <c r="D4313" s="1" t="str">
        <f t="shared" si="203"/>
        <v xml:space="preserve">Delta 3910 </v>
      </c>
      <c r="E4313" s="1" t="s">
        <v>346</v>
      </c>
      <c r="F4313" s="7" t="str">
        <f>TEXT(DATE(MID(H4313, 13, 4), CHOOSE(MATCH( MID(H4313, 5, 3), {"Jan","Feb","Mar","Apr","May","Jun","Jul","Aug","Sep","Oct","Nov","Dec"}, 0), 1, 2, 3, 4, 5, 6, 7, 8, 9, 10, 11, 12), MID(H4313, 9, 2)), "yyyy-mm-dd")</f>
        <v>1980-11-15</v>
      </c>
      <c r="G4313" s="1" t="s">
        <v>8784</v>
      </c>
      <c r="H4313" s="1" t="s">
        <v>8783</v>
      </c>
    </row>
    <row r="4314" spans="1:8" hidden="1" x14ac:dyDescent="0.3">
      <c r="A4314" s="1" t="s">
        <v>6615</v>
      </c>
      <c r="B4314" s="1" t="str">
        <f t="shared" si="202"/>
        <v>Russia</v>
      </c>
      <c r="C4314" s="5" t="str">
        <f t="shared" si="201"/>
        <v>1980</v>
      </c>
      <c r="D4314" s="1" t="str">
        <f t="shared" si="203"/>
        <v xml:space="preserve">Soyuz U </v>
      </c>
      <c r="E4314" s="1" t="s">
        <v>346</v>
      </c>
      <c r="F4314" s="7" t="str">
        <f>TEXT(DATE(MID(H4314, 13, 4), CHOOSE(MATCH( MID(H4314, 5, 3), {"Jan","Feb","Mar","Apr","May","Jun","Jul","Aug","Sep","Oct","Nov","Dec"}, 0), 1, 2, 3, 4, 5, 6, 7, 8, 9, 10, 11, 12), MID(H4314, 9, 2)), "yyyy-mm-dd")</f>
        <v>1980-11-12</v>
      </c>
      <c r="G4314" s="1" t="s">
        <v>8786</v>
      </c>
      <c r="H4314" s="1" t="s">
        <v>8785</v>
      </c>
    </row>
    <row r="4315" spans="1:8" hidden="1" x14ac:dyDescent="0.3">
      <c r="A4315" s="1" t="s">
        <v>3926</v>
      </c>
      <c r="B4315" s="1" t="str">
        <f t="shared" si="202"/>
        <v>Kazakhstan</v>
      </c>
      <c r="C4315" s="5" t="str">
        <f t="shared" si="201"/>
        <v>1980</v>
      </c>
      <c r="D4315" s="1" t="str">
        <f t="shared" si="203"/>
        <v xml:space="preserve">Tsyklon-2 </v>
      </c>
      <c r="E4315" s="1" t="s">
        <v>346</v>
      </c>
      <c r="F4315" s="7" t="str">
        <f>TEXT(DATE(MID(H4315, 13, 4), CHOOSE(MATCH( MID(H4315, 5, 3), {"Jan","Feb","Mar","Apr","May","Jun","Jul","Aug","Sep","Oct","Nov","Dec"}, 0), 1, 2, 3, 4, 5, 6, 7, 8, 9, 10, 11, 12), MID(H4315, 9, 2)), "yyyy-mm-dd")</f>
        <v>1980-11-04</v>
      </c>
      <c r="G4315" s="1" t="s">
        <v>8788</v>
      </c>
      <c r="H4315" s="1" t="s">
        <v>8787</v>
      </c>
    </row>
    <row r="4316" spans="1:8" hidden="1" x14ac:dyDescent="0.3">
      <c r="A4316" s="1" t="s">
        <v>6615</v>
      </c>
      <c r="B4316" s="1" t="str">
        <f t="shared" si="202"/>
        <v>Russia</v>
      </c>
      <c r="C4316" s="5" t="str">
        <f t="shared" si="201"/>
        <v>1980</v>
      </c>
      <c r="D4316" s="1" t="str">
        <f t="shared" si="203"/>
        <v xml:space="preserve">Soyuz U </v>
      </c>
      <c r="E4316" s="1" t="s">
        <v>346</v>
      </c>
      <c r="F4316" s="7" t="str">
        <f>TEXT(DATE(MID(H4316, 13, 4), CHOOSE(MATCH( MID(H4316, 5, 3), {"Jan","Feb","Mar","Apr","May","Jun","Jul","Aug","Sep","Oct","Nov","Dec"}, 0), 1, 2, 3, 4, 5, 6, 7, 8, 9, 10, 11, 12), MID(H4316, 9, 2)), "yyyy-mm-dd")</f>
        <v>1980-10-31</v>
      </c>
      <c r="G4316" s="1" t="s">
        <v>8790</v>
      </c>
      <c r="H4316" s="1" t="s">
        <v>8789</v>
      </c>
    </row>
    <row r="4317" spans="1:8" hidden="1" x14ac:dyDescent="0.3">
      <c r="A4317" s="1" t="s">
        <v>4149</v>
      </c>
      <c r="B4317" s="1" t="str">
        <f t="shared" si="202"/>
        <v>USA</v>
      </c>
      <c r="C4317" s="5" t="str">
        <f t="shared" si="201"/>
        <v>1980</v>
      </c>
      <c r="D4317" s="1" t="str">
        <f t="shared" si="203"/>
        <v xml:space="preserve">Atlas-SLV3D Centaur-D1AR </v>
      </c>
      <c r="E4317" s="1" t="s">
        <v>346</v>
      </c>
      <c r="F4317" s="7" t="str">
        <f>TEXT(DATE(MID(H4317, 13, 4), CHOOSE(MATCH( MID(H4317, 5, 3), {"Jan","Feb","Mar","Apr","May","Jun","Jul","Aug","Sep","Oct","Nov","Dec"}, 0), 1, 2, 3, 4, 5, 6, 7, 8, 9, 10, 11, 12), MID(H4317, 9, 2)), "yyyy-mm-dd")</f>
        <v>1980-10-31</v>
      </c>
      <c r="G4317" s="1" t="s">
        <v>8792</v>
      </c>
      <c r="H4317" s="1" t="s">
        <v>8791</v>
      </c>
    </row>
    <row r="4318" spans="1:8" hidden="1" x14ac:dyDescent="0.3">
      <c r="A4318" s="1" t="s">
        <v>130</v>
      </c>
      <c r="B4318" s="1" t="str">
        <f t="shared" si="202"/>
        <v>Kazakhstan</v>
      </c>
      <c r="C4318" s="5" t="str">
        <f t="shared" si="201"/>
        <v>1980</v>
      </c>
      <c r="D4318" s="1" t="str">
        <f t="shared" si="203"/>
        <v xml:space="preserve">Soyuz U </v>
      </c>
      <c r="E4318" s="1" t="s">
        <v>346</v>
      </c>
      <c r="F4318" s="7" t="str">
        <f>TEXT(DATE(MID(H4318, 13, 4), CHOOSE(MATCH( MID(H4318, 5, 3), {"Jan","Feb","Mar","Apr","May","Jun","Jul","Aug","Sep","Oct","Nov","Dec"}, 0), 1, 2, 3, 4, 5, 6, 7, 8, 9, 10, 11, 12), MID(H4318, 9, 2)), "yyyy-mm-dd")</f>
        <v>1980-10-30</v>
      </c>
      <c r="G4318" s="1" t="s">
        <v>8794</v>
      </c>
      <c r="H4318" s="1" t="s">
        <v>8793</v>
      </c>
    </row>
    <row r="4319" spans="1:8" hidden="1" x14ac:dyDescent="0.3">
      <c r="A4319" s="1" t="s">
        <v>6615</v>
      </c>
      <c r="B4319" s="1" t="str">
        <f t="shared" si="202"/>
        <v>Russia</v>
      </c>
      <c r="C4319" s="5" t="str">
        <f t="shared" si="201"/>
        <v>1980</v>
      </c>
      <c r="D4319" s="1" t="str">
        <f t="shared" si="203"/>
        <v xml:space="preserve">Molniya-M /Block 2BL </v>
      </c>
      <c r="E4319" s="1" t="s">
        <v>346</v>
      </c>
      <c r="F4319" s="7" t="str">
        <f>TEXT(DATE(MID(H4319, 13, 4), CHOOSE(MATCH( MID(H4319, 5, 3), {"Jan","Feb","Mar","Apr","May","Jun","Jul","Aug","Sep","Oct","Nov","Dec"}, 0), 1, 2, 3, 4, 5, 6, 7, 8, 9, 10, 11, 12), MID(H4319, 9, 2)), "yyyy-mm-dd")</f>
        <v>1980-10-24</v>
      </c>
      <c r="G4319" s="1" t="s">
        <v>8796</v>
      </c>
      <c r="H4319" s="1" t="s">
        <v>8795</v>
      </c>
    </row>
    <row r="4320" spans="1:8" hidden="1" x14ac:dyDescent="0.3">
      <c r="A4320" s="1" t="s">
        <v>6615</v>
      </c>
      <c r="B4320" s="1" t="str">
        <f t="shared" si="202"/>
        <v>Russia</v>
      </c>
      <c r="C4320" s="5" t="str">
        <f t="shared" si="201"/>
        <v>1980</v>
      </c>
      <c r="D4320" s="1" t="str">
        <f t="shared" si="203"/>
        <v xml:space="preserve">Soyuz U </v>
      </c>
      <c r="E4320" s="1" t="s">
        <v>346</v>
      </c>
      <c r="F4320" s="7" t="str">
        <f>TEXT(DATE(MID(H4320, 13, 4), CHOOSE(MATCH( MID(H4320, 5, 3), {"Jan","Feb","Mar","Apr","May","Jun","Jul","Aug","Sep","Oct","Nov","Dec"}, 0), 1, 2, 3, 4, 5, 6, 7, 8, 9, 10, 11, 12), MID(H4320, 9, 2)), "yyyy-mm-dd")</f>
        <v>1980-10-16</v>
      </c>
      <c r="G4320" s="1" t="s">
        <v>8798</v>
      </c>
      <c r="H4320" s="1" t="s">
        <v>8797</v>
      </c>
    </row>
    <row r="4321" spans="1:8" hidden="1" x14ac:dyDescent="0.3">
      <c r="A4321" s="1" t="s">
        <v>3373</v>
      </c>
      <c r="B4321" s="1" t="str">
        <f t="shared" si="202"/>
        <v>Russia</v>
      </c>
      <c r="C4321" s="5" t="str">
        <f t="shared" si="201"/>
        <v>1980</v>
      </c>
      <c r="D4321" s="1" t="str">
        <f t="shared" si="203"/>
        <v xml:space="preserve">Cosmos-3M </v>
      </c>
      <c r="E4321" s="1" t="s">
        <v>346</v>
      </c>
      <c r="F4321" s="7" t="str">
        <f>TEXT(DATE(MID(H4321, 13, 4), CHOOSE(MATCH( MID(H4321, 5, 3), {"Jan","Feb","Mar","Apr","May","Jun","Jul","Aug","Sep","Oct","Nov","Dec"}, 0), 1, 2, 3, 4, 5, 6, 7, 8, 9, 10, 11, 12), MID(H4321, 9, 2)), "yyyy-mm-dd")</f>
        <v>1980-10-14</v>
      </c>
      <c r="G4321" s="1" t="s">
        <v>8800</v>
      </c>
      <c r="H4321" s="1" t="s">
        <v>8799</v>
      </c>
    </row>
    <row r="4322" spans="1:8" hidden="1" x14ac:dyDescent="0.3">
      <c r="A4322" s="1" t="s">
        <v>6615</v>
      </c>
      <c r="B4322" s="1" t="str">
        <f t="shared" si="202"/>
        <v>Russia</v>
      </c>
      <c r="C4322" s="5" t="str">
        <f t="shared" si="201"/>
        <v>1980</v>
      </c>
      <c r="D4322" s="1" t="str">
        <f t="shared" si="203"/>
        <v xml:space="preserve">Soyuz U </v>
      </c>
      <c r="E4322" s="1" t="s">
        <v>346</v>
      </c>
      <c r="F4322" s="7" t="str">
        <f>TEXT(DATE(MID(H4322, 13, 4), CHOOSE(MATCH( MID(H4322, 5, 3), {"Jan","Feb","Mar","Apr","May","Jun","Jul","Aug","Sep","Oct","Nov","Dec"}, 0), 1, 2, 3, 4, 5, 6, 7, 8, 9, 10, 11, 12), MID(H4322, 9, 2)), "yyyy-mm-dd")</f>
        <v>1980-10-10</v>
      </c>
      <c r="G4322" s="1" t="s">
        <v>8802</v>
      </c>
      <c r="H4322" s="1" t="s">
        <v>8801</v>
      </c>
    </row>
    <row r="4323" spans="1:8" hidden="1" x14ac:dyDescent="0.3">
      <c r="A4323" s="1" t="s">
        <v>6272</v>
      </c>
      <c r="B4323" s="1" t="str">
        <f t="shared" si="202"/>
        <v>Kazakhstan</v>
      </c>
      <c r="C4323" s="5" t="str">
        <f t="shared" si="201"/>
        <v>1980</v>
      </c>
      <c r="D4323" s="1" t="str">
        <f t="shared" si="203"/>
        <v xml:space="preserve">Proton-K/Block-DM </v>
      </c>
      <c r="E4323" s="1" t="s">
        <v>346</v>
      </c>
      <c r="F4323" s="7" t="str">
        <f>TEXT(DATE(MID(H4323, 13, 4), CHOOSE(MATCH( MID(H4323, 5, 3), {"Jan","Feb","Mar","Apr","May","Jun","Jul","Aug","Sep","Oct","Nov","Dec"}, 0), 1, 2, 3, 4, 5, 6, 7, 8, 9, 10, 11, 12), MID(H4323, 9, 2)), "yyyy-mm-dd")</f>
        <v>1980-10-05</v>
      </c>
      <c r="G4323" s="1" t="s">
        <v>8804</v>
      </c>
      <c r="H4323" s="1" t="s">
        <v>8803</v>
      </c>
    </row>
    <row r="4324" spans="1:8" hidden="1" x14ac:dyDescent="0.3">
      <c r="A4324" s="1" t="s">
        <v>6615</v>
      </c>
      <c r="B4324" s="1" t="str">
        <f t="shared" si="202"/>
        <v>Russia</v>
      </c>
      <c r="C4324" s="5" t="str">
        <f t="shared" si="201"/>
        <v>1980</v>
      </c>
      <c r="D4324" s="1" t="str">
        <f t="shared" si="203"/>
        <v xml:space="preserve">Soyuz U </v>
      </c>
      <c r="E4324" s="1" t="s">
        <v>346</v>
      </c>
      <c r="F4324" s="7" t="str">
        <f>TEXT(DATE(MID(H4324, 13, 4), CHOOSE(MATCH( MID(H4324, 5, 3), {"Jan","Feb","Mar","Apr","May","Jun","Jul","Aug","Sep","Oct","Nov","Dec"}, 0), 1, 2, 3, 4, 5, 6, 7, 8, 9, 10, 11, 12), MID(H4324, 9, 2)), "yyyy-mm-dd")</f>
        <v>1980-10-03</v>
      </c>
      <c r="G4324" s="1" t="s">
        <v>8806</v>
      </c>
      <c r="H4324" s="1" t="s">
        <v>8805</v>
      </c>
    </row>
    <row r="4325" spans="1:8" hidden="1" x14ac:dyDescent="0.3">
      <c r="A4325" s="1" t="s">
        <v>1630</v>
      </c>
      <c r="B4325" s="1" t="str">
        <f t="shared" si="202"/>
        <v>Kazakhstan</v>
      </c>
      <c r="C4325" s="5" t="str">
        <f t="shared" si="201"/>
        <v>1980</v>
      </c>
      <c r="D4325" s="1" t="str">
        <f t="shared" si="203"/>
        <v xml:space="preserve">Soyuz U </v>
      </c>
      <c r="E4325" s="1" t="s">
        <v>346</v>
      </c>
      <c r="F4325" s="7" t="str">
        <f>TEXT(DATE(MID(H4325, 13, 4), CHOOSE(MATCH( MID(H4325, 5, 3), {"Jan","Feb","Mar","Apr","May","Jun","Jul","Aug","Sep","Oct","Nov","Dec"}, 0), 1, 2, 3, 4, 5, 6, 7, 8, 9, 10, 11, 12), MID(H4325, 9, 2)), "yyyy-mm-dd")</f>
        <v>1980-09-28</v>
      </c>
      <c r="G4325" s="1" t="s">
        <v>8808</v>
      </c>
      <c r="H4325" s="1" t="s">
        <v>8807</v>
      </c>
    </row>
    <row r="4326" spans="1:8" hidden="1" x14ac:dyDescent="0.3">
      <c r="A4326" s="1" t="s">
        <v>6615</v>
      </c>
      <c r="B4326" s="1" t="str">
        <f t="shared" si="202"/>
        <v>Russia</v>
      </c>
      <c r="C4326" s="5" t="str">
        <f t="shared" si="201"/>
        <v>1980</v>
      </c>
      <c r="D4326" s="1" t="str">
        <f t="shared" si="203"/>
        <v xml:space="preserve">Soyuz U </v>
      </c>
      <c r="E4326" s="1" t="s">
        <v>346</v>
      </c>
      <c r="F4326" s="7" t="str">
        <f>TEXT(DATE(MID(H4326, 13, 4), CHOOSE(MATCH( MID(H4326, 5, 3), {"Jan","Feb","Mar","Apr","May","Jun","Jul","Aug","Sep","Oct","Nov","Dec"}, 0), 1, 2, 3, 4, 5, 6, 7, 8, 9, 10, 11, 12), MID(H4326, 9, 2)), "yyyy-mm-dd")</f>
        <v>1980-09-26</v>
      </c>
      <c r="G4326" s="1" t="s">
        <v>8810</v>
      </c>
      <c r="H4326" s="1" t="s">
        <v>8809</v>
      </c>
    </row>
    <row r="4327" spans="1:8" hidden="1" x14ac:dyDescent="0.3">
      <c r="A4327" s="1" t="s">
        <v>6615</v>
      </c>
      <c r="B4327" s="1" t="str">
        <f t="shared" si="202"/>
        <v>Russia</v>
      </c>
      <c r="C4327" s="5" t="str">
        <f t="shared" si="201"/>
        <v>1980</v>
      </c>
      <c r="D4327" s="1" t="str">
        <f t="shared" si="203"/>
        <v xml:space="preserve">Soyuz U </v>
      </c>
      <c r="E4327" s="1" t="s">
        <v>346</v>
      </c>
      <c r="F4327" s="7" t="str">
        <f>TEXT(DATE(MID(H4327, 13, 4), CHOOSE(MATCH( MID(H4327, 5, 3), {"Jan","Feb","Mar","Apr","May","Jun","Jul","Aug","Sep","Oct","Nov","Dec"}, 0), 1, 2, 3, 4, 5, 6, 7, 8, 9, 10, 11, 12), MID(H4327, 9, 2)), "yyyy-mm-dd")</f>
        <v>1980-09-23</v>
      </c>
      <c r="G4327" s="1" t="s">
        <v>8812</v>
      </c>
      <c r="H4327" s="1" t="s">
        <v>8811</v>
      </c>
    </row>
    <row r="4328" spans="1:8" hidden="1" x14ac:dyDescent="0.3">
      <c r="A4328" s="1" t="s">
        <v>6615</v>
      </c>
      <c r="B4328" s="1" t="str">
        <f t="shared" si="202"/>
        <v>Russia</v>
      </c>
      <c r="C4328" s="5" t="str">
        <f t="shared" si="201"/>
        <v>1980</v>
      </c>
      <c r="D4328" s="1" t="str">
        <f t="shared" si="203"/>
        <v xml:space="preserve">Soyuz U </v>
      </c>
      <c r="E4328" s="1" t="s">
        <v>346</v>
      </c>
      <c r="F4328" s="7" t="str">
        <f>TEXT(DATE(MID(H4328, 13, 4), CHOOSE(MATCH( MID(H4328, 5, 3), {"Jan","Feb","Mar","Apr","May","Jun","Jul","Aug","Sep","Oct","Nov","Dec"}, 0), 1, 2, 3, 4, 5, 6, 7, 8, 9, 10, 11, 12), MID(H4328, 9, 2)), "yyyy-mm-dd")</f>
        <v>1980-09-19</v>
      </c>
      <c r="G4328" s="1" t="s">
        <v>8814</v>
      </c>
      <c r="H4328" s="1" t="s">
        <v>8813</v>
      </c>
    </row>
    <row r="4329" spans="1:8" hidden="1" x14ac:dyDescent="0.3">
      <c r="A4329" s="1" t="s">
        <v>1630</v>
      </c>
      <c r="B4329" s="1" t="str">
        <f t="shared" si="202"/>
        <v>Kazakhstan</v>
      </c>
      <c r="C4329" s="5" t="str">
        <f t="shared" si="201"/>
        <v>1980</v>
      </c>
      <c r="D4329" s="1" t="str">
        <f t="shared" si="203"/>
        <v xml:space="preserve">Soyuz U </v>
      </c>
      <c r="E4329" s="1" t="s">
        <v>346</v>
      </c>
      <c r="F4329" s="7" t="str">
        <f>TEXT(DATE(MID(H4329, 13, 4), CHOOSE(MATCH( MID(H4329, 5, 3), {"Jan","Feb","Mar","Apr","May","Jun","Jul","Aug","Sep","Oct","Nov","Dec"}, 0), 1, 2, 3, 4, 5, 6, 7, 8, 9, 10, 11, 12), MID(H4329, 9, 2)), "yyyy-mm-dd")</f>
        <v>1980-09-18</v>
      </c>
      <c r="G4329" s="1" t="s">
        <v>8816</v>
      </c>
      <c r="H4329" s="1" t="s">
        <v>8815</v>
      </c>
    </row>
    <row r="4330" spans="1:8" hidden="1" x14ac:dyDescent="0.3">
      <c r="A4330" s="1" t="s">
        <v>3478</v>
      </c>
      <c r="B4330" s="1" t="str">
        <f t="shared" si="202"/>
        <v>USA</v>
      </c>
      <c r="C4330" s="5" t="str">
        <f t="shared" si="201"/>
        <v>1980</v>
      </c>
      <c r="D4330" s="1" t="str">
        <f t="shared" si="203"/>
        <v xml:space="preserve">Delta 3914 </v>
      </c>
      <c r="E4330" s="1" t="s">
        <v>346</v>
      </c>
      <c r="F4330" s="7" t="str">
        <f>TEXT(DATE(MID(H4330, 13, 4), CHOOSE(MATCH( MID(H4330, 5, 3), {"Jan","Feb","Mar","Apr","May","Jun","Jul","Aug","Sep","Oct","Nov","Dec"}, 0), 1, 2, 3, 4, 5, 6, 7, 8, 9, 10, 11, 12), MID(H4330, 9, 2)), "yyyy-mm-dd")</f>
        <v>1980-09-09</v>
      </c>
      <c r="G4330" s="1" t="s">
        <v>8818</v>
      </c>
      <c r="H4330" s="1" t="s">
        <v>8817</v>
      </c>
    </row>
    <row r="4331" spans="1:8" hidden="1" x14ac:dyDescent="0.3">
      <c r="A4331" s="1" t="s">
        <v>212</v>
      </c>
      <c r="B4331" s="1" t="str">
        <f t="shared" si="202"/>
        <v>Russia</v>
      </c>
      <c r="C4331" s="5" t="str">
        <f t="shared" si="201"/>
        <v>1980</v>
      </c>
      <c r="D4331" s="1" t="str">
        <f t="shared" si="203"/>
        <v xml:space="preserve">Vostok-2M </v>
      </c>
      <c r="E4331" s="1" t="s">
        <v>346</v>
      </c>
      <c r="F4331" s="7" t="str">
        <f>TEXT(DATE(MID(H4331, 13, 4), CHOOSE(MATCH( MID(H4331, 5, 3), {"Jan","Feb","Mar","Apr","May","Jun","Jul","Aug","Sep","Oct","Nov","Dec"}, 0), 1, 2, 3, 4, 5, 6, 7, 8, 9, 10, 11, 12), MID(H4331, 9, 2)), "yyyy-mm-dd")</f>
        <v>1980-09-09</v>
      </c>
      <c r="G4331" s="1" t="s">
        <v>8820</v>
      </c>
      <c r="H4331" s="1" t="s">
        <v>8819</v>
      </c>
    </row>
    <row r="4332" spans="1:8" hidden="1" x14ac:dyDescent="0.3">
      <c r="A4332" s="1" t="s">
        <v>6615</v>
      </c>
      <c r="B4332" s="1" t="str">
        <f t="shared" si="202"/>
        <v>Russia</v>
      </c>
      <c r="C4332" s="5" t="str">
        <f t="shared" si="201"/>
        <v>1980</v>
      </c>
      <c r="D4332" s="1" t="str">
        <f t="shared" si="203"/>
        <v xml:space="preserve">Soyuz U </v>
      </c>
      <c r="E4332" s="1" t="s">
        <v>346</v>
      </c>
      <c r="F4332" s="7" t="str">
        <f>TEXT(DATE(MID(H4332, 13, 4), CHOOSE(MATCH( MID(H4332, 5, 3), {"Jan","Feb","Mar","Apr","May","Jun","Jul","Aug","Sep","Oct","Nov","Dec"}, 0), 1, 2, 3, 4, 5, 6, 7, 8, 9, 10, 11, 12), MID(H4332, 9, 2)), "yyyy-mm-dd")</f>
        <v>1980-09-03</v>
      </c>
      <c r="G4332" s="1" t="s">
        <v>8822</v>
      </c>
      <c r="H4332" s="1" t="s">
        <v>8821</v>
      </c>
    </row>
    <row r="4333" spans="1:8" hidden="1" x14ac:dyDescent="0.3">
      <c r="A4333" s="1" t="s">
        <v>6615</v>
      </c>
      <c r="B4333" s="1" t="str">
        <f t="shared" si="202"/>
        <v>Russia</v>
      </c>
      <c r="C4333" s="5" t="str">
        <f t="shared" si="201"/>
        <v>1980</v>
      </c>
      <c r="D4333" s="1" t="str">
        <f t="shared" si="203"/>
        <v xml:space="preserve">Soyuz U </v>
      </c>
      <c r="E4333" s="1" t="s">
        <v>346</v>
      </c>
      <c r="F4333" s="7" t="str">
        <f>TEXT(DATE(MID(H4333, 13, 4), CHOOSE(MATCH( MID(H4333, 5, 3), {"Jan","Feb","Mar","Apr","May","Jun","Jul","Aug","Sep","Oct","Nov","Dec"}, 0), 1, 2, 3, 4, 5, 6, 7, 8, 9, 10, 11, 12), MID(H4333, 9, 2)), "yyyy-mm-dd")</f>
        <v>1980-08-26</v>
      </c>
      <c r="G4333" s="1" t="s">
        <v>8824</v>
      </c>
      <c r="H4333" s="1" t="s">
        <v>8823</v>
      </c>
    </row>
    <row r="4334" spans="1:8" hidden="1" x14ac:dyDescent="0.3">
      <c r="A4334" s="1" t="s">
        <v>6615</v>
      </c>
      <c r="B4334" s="1" t="str">
        <f t="shared" si="202"/>
        <v>Russia</v>
      </c>
      <c r="C4334" s="5" t="str">
        <f t="shared" si="201"/>
        <v>1980</v>
      </c>
      <c r="D4334" s="1" t="str">
        <f t="shared" si="203"/>
        <v xml:space="preserve">Soyuz U </v>
      </c>
      <c r="E4334" s="1" t="s">
        <v>346</v>
      </c>
      <c r="F4334" s="7" t="str">
        <f>TEXT(DATE(MID(H4334, 13, 4), CHOOSE(MATCH( MID(H4334, 5, 3), {"Jan","Feb","Mar","Apr","May","Jun","Jul","Aug","Sep","Oct","Nov","Dec"}, 0), 1, 2, 3, 4, 5, 6, 7, 8, 9, 10, 11, 12), MID(H4334, 9, 2)), "yyyy-mm-dd")</f>
        <v>1980-08-22</v>
      </c>
      <c r="G4334" s="1" t="s">
        <v>8826</v>
      </c>
      <c r="H4334" s="1" t="s">
        <v>8825</v>
      </c>
    </row>
    <row r="4335" spans="1:8" hidden="1" x14ac:dyDescent="0.3">
      <c r="A4335" s="1" t="s">
        <v>212</v>
      </c>
      <c r="B4335" s="1" t="str">
        <f t="shared" si="202"/>
        <v>Russia</v>
      </c>
      <c r="C4335" s="5" t="str">
        <f t="shared" si="201"/>
        <v>1980</v>
      </c>
      <c r="D4335" s="1" t="str">
        <f t="shared" si="203"/>
        <v xml:space="preserve">Vostok-2M </v>
      </c>
      <c r="E4335" s="1" t="s">
        <v>346</v>
      </c>
      <c r="F4335" s="7" t="str">
        <f>TEXT(DATE(MID(H4335, 13, 4), CHOOSE(MATCH( MID(H4335, 5, 3), {"Jan","Feb","Mar","Apr","May","Jun","Jul","Aug","Sep","Oct","Nov","Dec"}, 0), 1, 2, 3, 4, 5, 6, 7, 8, 9, 10, 11, 12), MID(H4335, 9, 2)), "yyyy-mm-dd")</f>
        <v>1980-08-15</v>
      </c>
      <c r="G4335" s="1" t="s">
        <v>8828</v>
      </c>
      <c r="H4335" s="1" t="s">
        <v>8827</v>
      </c>
    </row>
    <row r="4336" spans="1:8" hidden="1" x14ac:dyDescent="0.3">
      <c r="A4336" s="1" t="s">
        <v>212</v>
      </c>
      <c r="B4336" s="1" t="str">
        <f t="shared" si="202"/>
        <v>Russia</v>
      </c>
      <c r="C4336" s="5" t="str">
        <f t="shared" si="201"/>
        <v>1980</v>
      </c>
      <c r="D4336" s="1" t="str">
        <f t="shared" si="203"/>
        <v xml:space="preserve">Soyuz U </v>
      </c>
      <c r="E4336" s="1" t="s">
        <v>346</v>
      </c>
      <c r="F4336" s="7" t="str">
        <f>TEXT(DATE(MID(H4336, 13, 4), CHOOSE(MATCH( MID(H4336, 5, 3), {"Jan","Feb","Mar","Apr","May","Jun","Jul","Aug","Sep","Oct","Nov","Dec"}, 0), 1, 2, 3, 4, 5, 6, 7, 8, 9, 10, 11, 12), MID(H4336, 9, 2)), "yyyy-mm-dd")</f>
        <v>1980-08-12</v>
      </c>
      <c r="G4336" s="1" t="s">
        <v>8830</v>
      </c>
      <c r="H4336" s="1" t="s">
        <v>8829</v>
      </c>
    </row>
    <row r="4337" spans="1:8" hidden="1" x14ac:dyDescent="0.3">
      <c r="A4337" s="1" t="s">
        <v>4882</v>
      </c>
      <c r="B4337" s="1" t="str">
        <f t="shared" si="202"/>
        <v>Russia</v>
      </c>
      <c r="C4337" s="5" t="str">
        <f t="shared" si="201"/>
        <v>1980</v>
      </c>
      <c r="D4337" s="1" t="str">
        <f t="shared" si="203"/>
        <v xml:space="preserve">Cosmos-3M </v>
      </c>
      <c r="E4337" s="1" t="s">
        <v>346</v>
      </c>
      <c r="F4337" s="7" t="str">
        <f>TEXT(DATE(MID(H4337, 13, 4), CHOOSE(MATCH( MID(H4337, 5, 3), {"Jan","Feb","Mar","Apr","May","Jun","Jul","Aug","Sep","Oct","Nov","Dec"}, 0), 1, 2, 3, 4, 5, 6, 7, 8, 9, 10, 11, 12), MID(H4337, 9, 2)), "yyyy-mm-dd")</f>
        <v>1980-07-31</v>
      </c>
      <c r="G4337" s="1" t="s">
        <v>8832</v>
      </c>
      <c r="H4337" s="1" t="s">
        <v>8831</v>
      </c>
    </row>
    <row r="4338" spans="1:8" hidden="1" x14ac:dyDescent="0.3">
      <c r="A4338" s="1" t="s">
        <v>212</v>
      </c>
      <c r="B4338" s="1" t="str">
        <f t="shared" si="202"/>
        <v>Russia</v>
      </c>
      <c r="C4338" s="5" t="str">
        <f t="shared" si="201"/>
        <v>1980</v>
      </c>
      <c r="D4338" s="1" t="str">
        <f t="shared" si="203"/>
        <v xml:space="preserve">Soyuz U </v>
      </c>
      <c r="E4338" s="1" t="s">
        <v>346</v>
      </c>
      <c r="F4338" s="7" t="str">
        <f>TEXT(DATE(MID(H4338, 13, 4), CHOOSE(MATCH( MID(H4338, 5, 3), {"Jan","Feb","Mar","Apr","May","Jun","Jul","Aug","Sep","Oct","Nov","Dec"}, 0), 1, 2, 3, 4, 5, 6, 7, 8, 9, 10, 11, 12), MID(H4338, 9, 2)), "yyyy-mm-dd")</f>
        <v>1980-07-31</v>
      </c>
      <c r="G4338" s="1" t="s">
        <v>8834</v>
      </c>
      <c r="H4338" s="1" t="s">
        <v>8833</v>
      </c>
    </row>
    <row r="4339" spans="1:8" hidden="1" x14ac:dyDescent="0.3">
      <c r="A4339" s="1" t="s">
        <v>212</v>
      </c>
      <c r="B4339" s="1" t="str">
        <f t="shared" si="202"/>
        <v>Russia</v>
      </c>
      <c r="C4339" s="5" t="str">
        <f t="shared" si="201"/>
        <v>1980</v>
      </c>
      <c r="D4339" s="1" t="str">
        <f t="shared" si="203"/>
        <v xml:space="preserve">Soyuz U </v>
      </c>
      <c r="E4339" s="1" t="s">
        <v>346</v>
      </c>
      <c r="F4339" s="7" t="str">
        <f>TEXT(DATE(MID(H4339, 13, 4), CHOOSE(MATCH( MID(H4339, 5, 3), {"Jan","Feb","Mar","Apr","May","Jun","Jul","Aug","Sep","Oct","Nov","Dec"}, 0), 1, 2, 3, 4, 5, 6, 7, 8, 9, 10, 11, 12), MID(H4339, 9, 2)), "yyyy-mm-dd")</f>
        <v>1980-07-24</v>
      </c>
      <c r="G4339" s="1" t="s">
        <v>8836</v>
      </c>
      <c r="H4339" s="1" t="s">
        <v>8835</v>
      </c>
    </row>
    <row r="4340" spans="1:8" hidden="1" x14ac:dyDescent="0.3">
      <c r="A4340" s="1" t="s">
        <v>1630</v>
      </c>
      <c r="B4340" s="1" t="str">
        <f t="shared" si="202"/>
        <v>Kazakhstan</v>
      </c>
      <c r="C4340" s="5" t="str">
        <f t="shared" si="201"/>
        <v>1980</v>
      </c>
      <c r="D4340" s="1" t="str">
        <f t="shared" si="203"/>
        <v xml:space="preserve">Soyuz U </v>
      </c>
      <c r="E4340" s="1" t="s">
        <v>346</v>
      </c>
      <c r="F4340" s="7" t="str">
        <f>TEXT(DATE(MID(H4340, 13, 4), CHOOSE(MATCH( MID(H4340, 5, 3), {"Jan","Feb","Mar","Apr","May","Jun","Jul","Aug","Sep","Oct","Nov","Dec"}, 0), 1, 2, 3, 4, 5, 6, 7, 8, 9, 10, 11, 12), MID(H4340, 9, 2)), "yyyy-mm-dd")</f>
        <v>1980-07-23</v>
      </c>
      <c r="G4340" s="1" t="s">
        <v>8838</v>
      </c>
      <c r="H4340" s="1" t="s">
        <v>8837</v>
      </c>
    </row>
    <row r="4341" spans="1:8" hidden="1" x14ac:dyDescent="0.3">
      <c r="A4341" s="1" t="s">
        <v>212</v>
      </c>
      <c r="B4341" s="1" t="str">
        <f t="shared" si="202"/>
        <v>Russia</v>
      </c>
      <c r="C4341" s="5" t="str">
        <f t="shared" si="201"/>
        <v>1980</v>
      </c>
      <c r="D4341" s="1" t="str">
        <f t="shared" si="203"/>
        <v xml:space="preserve">Molniya-M /Block ML </v>
      </c>
      <c r="E4341" s="1" t="s">
        <v>346</v>
      </c>
      <c r="F4341" s="7" t="str">
        <f>TEXT(DATE(MID(H4341, 13, 4), CHOOSE(MATCH( MID(H4341, 5, 3), {"Jan","Feb","Mar","Apr","May","Jun","Jul","Aug","Sep","Oct","Nov","Dec"}, 0), 1, 2, 3, 4, 5, 6, 7, 8, 9, 10, 11, 12), MID(H4341, 9, 2)), "yyyy-mm-dd")</f>
        <v>1980-07-18</v>
      </c>
      <c r="G4341" s="1" t="s">
        <v>8840</v>
      </c>
      <c r="H4341" s="1" t="s">
        <v>8839</v>
      </c>
    </row>
    <row r="4342" spans="1:8" hidden="1" x14ac:dyDescent="0.3">
      <c r="A4342" s="1" t="s">
        <v>5726</v>
      </c>
      <c r="B4342" s="1" t="str">
        <f t="shared" si="202"/>
        <v>India</v>
      </c>
      <c r="C4342" s="5" t="str">
        <f t="shared" si="201"/>
        <v>1980</v>
      </c>
      <c r="D4342" s="1" t="str">
        <f t="shared" si="203"/>
        <v xml:space="preserve">SLV-3 </v>
      </c>
      <c r="E4342" s="1" t="s">
        <v>346</v>
      </c>
      <c r="F4342" s="7" t="str">
        <f>TEXT(DATE(MID(H4342, 13, 4), CHOOSE(MATCH( MID(H4342, 5, 3), {"Jan","Feb","Mar","Apr","May","Jun","Jul","Aug","Sep","Oct","Nov","Dec"}, 0), 1, 2, 3, 4, 5, 6, 7, 8, 9, 10, 11, 12), MID(H4342, 9, 2)), "yyyy-mm-dd")</f>
        <v>1980-07-18</v>
      </c>
      <c r="G4342" s="1" t="s">
        <v>8842</v>
      </c>
      <c r="H4342" s="1" t="s">
        <v>8841</v>
      </c>
    </row>
    <row r="4343" spans="1:8" hidden="1" x14ac:dyDescent="0.3">
      <c r="A4343" s="1" t="s">
        <v>212</v>
      </c>
      <c r="B4343" s="1" t="str">
        <f t="shared" si="202"/>
        <v>Russia</v>
      </c>
      <c r="C4343" s="5" t="str">
        <f t="shared" si="201"/>
        <v>1980</v>
      </c>
      <c r="D4343" s="1" t="str">
        <f t="shared" si="203"/>
        <v xml:space="preserve">Soyuz U </v>
      </c>
      <c r="E4343" s="1" t="s">
        <v>346</v>
      </c>
      <c r="F4343" s="7" t="str">
        <f>TEXT(DATE(MID(H4343, 13, 4), CHOOSE(MATCH( MID(H4343, 5, 3), {"Jan","Feb","Mar","Apr","May","Jun","Jul","Aug","Sep","Oct","Nov","Dec"}, 0), 1, 2, 3, 4, 5, 6, 7, 8, 9, 10, 11, 12), MID(H4343, 9, 2)), "yyyy-mm-dd")</f>
        <v>1980-07-15</v>
      </c>
      <c r="G4343" s="1" t="s">
        <v>8844</v>
      </c>
      <c r="H4343" s="1" t="s">
        <v>8843</v>
      </c>
    </row>
    <row r="4344" spans="1:8" hidden="1" x14ac:dyDescent="0.3">
      <c r="A4344" s="1" t="s">
        <v>8845</v>
      </c>
      <c r="B4344" s="1" t="str">
        <f t="shared" si="202"/>
        <v>USA</v>
      </c>
      <c r="C4344" s="5" t="str">
        <f t="shared" si="201"/>
        <v>1980</v>
      </c>
      <c r="D4344" s="1" t="str">
        <f t="shared" si="203"/>
        <v xml:space="preserve">Thor-LV2F Star-ISS </v>
      </c>
      <c r="E4344" s="1" t="s">
        <v>346</v>
      </c>
      <c r="F4344" s="7" t="str">
        <f>TEXT(DATE(MID(H4344, 13, 4), CHOOSE(MATCH( MID(H4344, 5, 3), {"Jan","Feb","Mar","Apr","May","Jun","Jul","Aug","Sep","Oct","Nov","Dec"}, 0), 1, 2, 3, 4, 5, 6, 7, 8, 9, 10, 11, 12), MID(H4344, 9, 2)), "yyyy-mm-dd")</f>
        <v>1980-07-15</v>
      </c>
      <c r="G4344" s="1" t="s">
        <v>8847</v>
      </c>
      <c r="H4344" s="1" t="s">
        <v>8846</v>
      </c>
    </row>
    <row r="4345" spans="1:8" hidden="1" x14ac:dyDescent="0.3">
      <c r="A4345" s="1" t="s">
        <v>6272</v>
      </c>
      <c r="B4345" s="1" t="str">
        <f t="shared" si="202"/>
        <v>Kazakhstan</v>
      </c>
      <c r="C4345" s="5" t="str">
        <f t="shared" si="201"/>
        <v>1980</v>
      </c>
      <c r="D4345" s="1" t="str">
        <f t="shared" si="203"/>
        <v xml:space="preserve">Proton-K/Block-DM </v>
      </c>
      <c r="E4345" s="1" t="s">
        <v>346</v>
      </c>
      <c r="F4345" s="7" t="str">
        <f>TEXT(DATE(MID(H4345, 13, 4), CHOOSE(MATCH( MID(H4345, 5, 3), {"Jan","Feb","Mar","Apr","May","Jun","Jul","Aug","Sep","Oct","Nov","Dec"}, 0), 1, 2, 3, 4, 5, 6, 7, 8, 9, 10, 11, 12), MID(H4345, 9, 2)), "yyyy-mm-dd")</f>
        <v>1980-07-14</v>
      </c>
      <c r="G4345" s="1" t="s">
        <v>8849</v>
      </c>
      <c r="H4345" s="1" t="s">
        <v>8848</v>
      </c>
    </row>
    <row r="4346" spans="1:8" hidden="1" x14ac:dyDescent="0.3">
      <c r="A4346" s="1" t="s">
        <v>6615</v>
      </c>
      <c r="B4346" s="1" t="str">
        <f t="shared" si="202"/>
        <v>Russia</v>
      </c>
      <c r="C4346" s="5" t="str">
        <f t="shared" si="201"/>
        <v>1980</v>
      </c>
      <c r="D4346" s="1" t="str">
        <f t="shared" si="203"/>
        <v xml:space="preserve">Soyuz U </v>
      </c>
      <c r="E4346" s="1" t="s">
        <v>346</v>
      </c>
      <c r="F4346" s="7" t="str">
        <f>TEXT(DATE(MID(H4346, 13, 4), CHOOSE(MATCH( MID(H4346, 5, 3), {"Jan","Feb","Mar","Apr","May","Jun","Jul","Aug","Sep","Oct","Nov","Dec"}, 0), 1, 2, 3, 4, 5, 6, 7, 8, 9, 10, 11, 12), MID(H4346, 9, 2)), "yyyy-mm-dd")</f>
        <v>1980-07-09</v>
      </c>
      <c r="G4346" s="1" t="s">
        <v>8851</v>
      </c>
      <c r="H4346" s="1" t="s">
        <v>8850</v>
      </c>
    </row>
    <row r="4347" spans="1:8" hidden="1" x14ac:dyDescent="0.3">
      <c r="A4347" s="1" t="s">
        <v>6482</v>
      </c>
      <c r="B4347" s="1" t="str">
        <f t="shared" si="202"/>
        <v>Russia</v>
      </c>
      <c r="C4347" s="5" t="str">
        <f t="shared" si="201"/>
        <v>1980</v>
      </c>
      <c r="D4347" s="1" t="str">
        <f t="shared" si="203"/>
        <v xml:space="preserve">Cosmos-3M </v>
      </c>
      <c r="E4347" s="1" t="s">
        <v>346</v>
      </c>
      <c r="F4347" s="7" t="str">
        <f>TEXT(DATE(MID(H4347, 13, 4), CHOOSE(MATCH( MID(H4347, 5, 3), {"Jan","Feb","Mar","Apr","May","Jun","Jul","Aug","Sep","Oct","Nov","Dec"}, 0), 1, 2, 3, 4, 5, 6, 7, 8, 9, 10, 11, 12), MID(H4347, 9, 2)), "yyyy-mm-dd")</f>
        <v>1980-07-09</v>
      </c>
      <c r="G4347" s="1" t="s">
        <v>8853</v>
      </c>
      <c r="H4347" s="1" t="s">
        <v>8852</v>
      </c>
    </row>
    <row r="4348" spans="1:8" hidden="1" x14ac:dyDescent="0.3">
      <c r="A4348" s="1" t="s">
        <v>6615</v>
      </c>
      <c r="B4348" s="1" t="str">
        <f t="shared" si="202"/>
        <v>Russia</v>
      </c>
      <c r="C4348" s="5" t="str">
        <f t="shared" si="201"/>
        <v>1980</v>
      </c>
      <c r="D4348" s="1" t="str">
        <f t="shared" si="203"/>
        <v xml:space="preserve">Molniya-M /Block 2BL </v>
      </c>
      <c r="E4348" s="1" t="s">
        <v>346</v>
      </c>
      <c r="F4348" s="7" t="str">
        <f>TEXT(DATE(MID(H4348, 13, 4), CHOOSE(MATCH( MID(H4348, 5, 3), {"Jan","Feb","Mar","Apr","May","Jun","Jul","Aug","Sep","Oct","Nov","Dec"}, 0), 1, 2, 3, 4, 5, 6, 7, 8, 9, 10, 11, 12), MID(H4348, 9, 2)), "yyyy-mm-dd")</f>
        <v>1980-07-02</v>
      </c>
      <c r="G4348" s="1" t="s">
        <v>8855</v>
      </c>
      <c r="H4348" s="1" t="s">
        <v>8854</v>
      </c>
    </row>
    <row r="4349" spans="1:8" hidden="1" x14ac:dyDescent="0.3">
      <c r="A4349" s="1" t="s">
        <v>6482</v>
      </c>
      <c r="B4349" s="1" t="str">
        <f t="shared" si="202"/>
        <v>Russia</v>
      </c>
      <c r="C4349" s="5" t="str">
        <f t="shared" si="201"/>
        <v>1980</v>
      </c>
      <c r="D4349" s="1" t="str">
        <f t="shared" si="203"/>
        <v xml:space="preserve">Cosmos-3M </v>
      </c>
      <c r="E4349" s="1" t="s">
        <v>346</v>
      </c>
      <c r="F4349" s="7" t="str">
        <f>TEXT(DATE(MID(H4349, 13, 4), CHOOSE(MATCH( MID(H4349, 5, 3), {"Jan","Feb","Mar","Apr","May","Jun","Jul","Aug","Sep","Oct","Nov","Dec"}, 0), 1, 2, 3, 4, 5, 6, 7, 8, 9, 10, 11, 12), MID(H4349, 9, 2)), "yyyy-mm-dd")</f>
        <v>1980-07-01</v>
      </c>
      <c r="G4349" s="1" t="s">
        <v>8857</v>
      </c>
      <c r="H4349" s="1" t="s">
        <v>8856</v>
      </c>
    </row>
    <row r="4350" spans="1:8" hidden="1" x14ac:dyDescent="0.3">
      <c r="A4350" s="1" t="s">
        <v>1630</v>
      </c>
      <c r="B4350" s="1" t="str">
        <f t="shared" si="202"/>
        <v>Kazakhstan</v>
      </c>
      <c r="C4350" s="5" t="str">
        <f t="shared" si="201"/>
        <v>1980</v>
      </c>
      <c r="D4350" s="1" t="str">
        <f t="shared" si="203"/>
        <v xml:space="preserve">Soyuz U </v>
      </c>
      <c r="E4350" s="1" t="s">
        <v>346</v>
      </c>
      <c r="F4350" s="7" t="str">
        <f>TEXT(DATE(MID(H4350, 13, 4), CHOOSE(MATCH( MID(H4350, 5, 3), {"Jan","Feb","Mar","Apr","May","Jun","Jul","Aug","Sep","Oct","Nov","Dec"}, 0), 1, 2, 3, 4, 5, 6, 7, 8, 9, 10, 11, 12), MID(H4350, 9, 2)), "yyyy-mm-dd")</f>
        <v>1980-06-29</v>
      </c>
      <c r="G4350" s="1" t="s">
        <v>8859</v>
      </c>
      <c r="H4350" s="1" t="s">
        <v>8858</v>
      </c>
    </row>
    <row r="4351" spans="1:8" hidden="1" x14ac:dyDescent="0.3">
      <c r="A4351" s="1" t="s">
        <v>6615</v>
      </c>
      <c r="B4351" s="1" t="str">
        <f t="shared" si="202"/>
        <v>Russia</v>
      </c>
      <c r="C4351" s="5" t="str">
        <f t="shared" si="201"/>
        <v>1980</v>
      </c>
      <c r="D4351" s="1" t="str">
        <f t="shared" si="203"/>
        <v xml:space="preserve">Soyuz U </v>
      </c>
      <c r="E4351" s="1" t="s">
        <v>346</v>
      </c>
      <c r="F4351" s="7" t="str">
        <f>TEXT(DATE(MID(H4351, 13, 4), CHOOSE(MATCH( MID(H4351, 5, 3), {"Jan","Feb","Mar","Apr","May","Jun","Jul","Aug","Sep","Oct","Nov","Dec"}, 0), 1, 2, 3, 4, 5, 6, 7, 8, 9, 10, 11, 12), MID(H4351, 9, 2)), "yyyy-mm-dd")</f>
        <v>1980-06-26</v>
      </c>
      <c r="G4351" s="1" t="s">
        <v>8861</v>
      </c>
      <c r="H4351" s="1" t="s">
        <v>8860</v>
      </c>
    </row>
    <row r="4352" spans="1:8" hidden="1" x14ac:dyDescent="0.3">
      <c r="A4352" s="1" t="s">
        <v>6615</v>
      </c>
      <c r="B4352" s="1" t="str">
        <f t="shared" si="202"/>
        <v>Russia</v>
      </c>
      <c r="C4352" s="5" t="str">
        <f t="shared" si="201"/>
        <v>1980</v>
      </c>
      <c r="D4352" s="1" t="str">
        <f t="shared" si="203"/>
        <v xml:space="preserve">Molniya-M /Block ML </v>
      </c>
      <c r="E4352" s="1" t="s">
        <v>346</v>
      </c>
      <c r="F4352" s="7" t="str">
        <f>TEXT(DATE(MID(H4352, 13, 4), CHOOSE(MATCH( MID(H4352, 5, 3), {"Jan","Feb","Mar","Apr","May","Jun","Jul","Aug","Sep","Oct","Nov","Dec"}, 0), 1, 2, 3, 4, 5, 6, 7, 8, 9, 10, 11, 12), MID(H4352, 9, 2)), "yyyy-mm-dd")</f>
        <v>1980-06-21</v>
      </c>
      <c r="G4352" s="1" t="s">
        <v>8863</v>
      </c>
      <c r="H4352" s="1" t="s">
        <v>8862</v>
      </c>
    </row>
    <row r="4353" spans="1:8" hidden="1" x14ac:dyDescent="0.3">
      <c r="A4353" s="1" t="s">
        <v>27</v>
      </c>
      <c r="B4353" s="1" t="str">
        <f t="shared" si="202"/>
        <v>USA</v>
      </c>
      <c r="C4353" s="5" t="str">
        <f t="shared" si="201"/>
        <v>1980</v>
      </c>
      <c r="D4353" s="1" t="str">
        <f t="shared" si="203"/>
        <v xml:space="preserve">Titan IIID </v>
      </c>
      <c r="E4353" s="1" t="s">
        <v>346</v>
      </c>
      <c r="F4353" s="7" t="str">
        <f>TEXT(DATE(MID(H4353, 13, 4), CHOOSE(MATCH( MID(H4353, 5, 3), {"Jan","Feb","Mar","Apr","May","Jun","Jul","Aug","Sep","Oct","Nov","Dec"}, 0), 1, 2, 3, 4, 5, 6, 7, 8, 9, 10, 11, 12), MID(H4353, 9, 2)), "yyyy-mm-dd")</f>
        <v>1980-06-18</v>
      </c>
      <c r="G4353" s="1" t="s">
        <v>8865</v>
      </c>
      <c r="H4353" s="1" t="s">
        <v>8864</v>
      </c>
    </row>
    <row r="4354" spans="1:8" hidden="1" x14ac:dyDescent="0.3">
      <c r="A4354" s="1" t="s">
        <v>130</v>
      </c>
      <c r="B4354" s="1" t="str">
        <f t="shared" si="202"/>
        <v>Kazakhstan</v>
      </c>
      <c r="C4354" s="5" t="str">
        <f t="shared" ref="C4354:C4417" si="204">TEXT(F4354, "yyyy")</f>
        <v>1980</v>
      </c>
      <c r="D4354" s="1" t="str">
        <f t="shared" si="203"/>
        <v xml:space="preserve">Vostok-2M </v>
      </c>
      <c r="E4354" s="1" t="s">
        <v>346</v>
      </c>
      <c r="F4354" s="7" t="str">
        <f>TEXT(DATE(MID(H4354, 13, 4), CHOOSE(MATCH( MID(H4354, 5, 3), {"Jan","Feb","Mar","Apr","May","Jun","Jul","Aug","Sep","Oct","Nov","Dec"}, 0), 1, 2, 3, 4, 5, 6, 7, 8, 9, 10, 11, 12), MID(H4354, 9, 2)), "yyyy-mm-dd")</f>
        <v>1980-06-18</v>
      </c>
      <c r="G4354" s="1" t="s">
        <v>8867</v>
      </c>
      <c r="H4354" s="1" t="s">
        <v>8866</v>
      </c>
    </row>
    <row r="4355" spans="1:8" hidden="1" x14ac:dyDescent="0.3">
      <c r="A4355" s="1" t="s">
        <v>212</v>
      </c>
      <c r="B4355" s="1" t="str">
        <f t="shared" ref="B4355:B4418" si="205">TRIM(MID(A4355, FIND("|", SUBSTITUTE(A4355, ",", "|", LEN(A4355) - LEN(SUBSTITUTE(A4355,",", "" )))) + 1, LEN(A4355)))</f>
        <v>Russia</v>
      </c>
      <c r="C4355" s="5" t="str">
        <f t="shared" si="204"/>
        <v>1980</v>
      </c>
      <c r="D4355" s="1" t="str">
        <f t="shared" ref="D4355:D4418" si="206">LEFT(G4355, FIND("|", G4355) - 1)</f>
        <v xml:space="preserve">Molniya-M /Block 2BL </v>
      </c>
      <c r="E4355" s="1" t="s">
        <v>346</v>
      </c>
      <c r="F4355" s="7" t="str">
        <f>TEXT(DATE(MID(H4355, 13, 4), CHOOSE(MATCH( MID(H4355, 5, 3), {"Jan","Feb","Mar","Apr","May","Jun","Jul","Aug","Sep","Oct","Nov","Dec"}, 0), 1, 2, 3, 4, 5, 6, 7, 8, 9, 10, 11, 12), MID(H4355, 9, 2)), "yyyy-mm-dd")</f>
        <v>1980-06-14</v>
      </c>
      <c r="G4355" s="1" t="s">
        <v>8869</v>
      </c>
      <c r="H4355" s="1" t="s">
        <v>8868</v>
      </c>
    </row>
    <row r="4356" spans="1:8" hidden="1" x14ac:dyDescent="0.3">
      <c r="A4356" s="1" t="s">
        <v>529</v>
      </c>
      <c r="B4356" s="1" t="str">
        <f t="shared" si="205"/>
        <v>Kazakhstan</v>
      </c>
      <c r="C4356" s="5" t="str">
        <f t="shared" si="204"/>
        <v>1980</v>
      </c>
      <c r="D4356" s="1" t="str">
        <f t="shared" si="206"/>
        <v xml:space="preserve">Proton-K/Block-DM </v>
      </c>
      <c r="E4356" s="1" t="s">
        <v>346</v>
      </c>
      <c r="F4356" s="7" t="str">
        <f>TEXT(DATE(MID(H4356, 13, 4), CHOOSE(MATCH( MID(H4356, 5, 3), {"Jan","Feb","Mar","Apr","May","Jun","Jul","Aug","Sep","Oct","Nov","Dec"}, 0), 1, 2, 3, 4, 5, 6, 7, 8, 9, 10, 11, 12), MID(H4356, 9, 2)), "yyyy-mm-dd")</f>
        <v>1980-06-14</v>
      </c>
      <c r="G4356" s="1" t="s">
        <v>8871</v>
      </c>
      <c r="H4356" s="1" t="s">
        <v>8870</v>
      </c>
    </row>
    <row r="4357" spans="1:8" hidden="1" x14ac:dyDescent="0.3">
      <c r="A4357" s="1" t="s">
        <v>6615</v>
      </c>
      <c r="B4357" s="1" t="str">
        <f t="shared" si="205"/>
        <v>Russia</v>
      </c>
      <c r="C4357" s="5" t="str">
        <f t="shared" si="204"/>
        <v>1980</v>
      </c>
      <c r="D4357" s="1" t="str">
        <f t="shared" si="206"/>
        <v xml:space="preserve">Soyuz U </v>
      </c>
      <c r="E4357" s="1" t="s">
        <v>346</v>
      </c>
      <c r="F4357" s="7" t="str">
        <f>TEXT(DATE(MID(H4357, 13, 4), CHOOSE(MATCH( MID(H4357, 5, 3), {"Jan","Feb","Mar","Apr","May","Jun","Jul","Aug","Sep","Oct","Nov","Dec"}, 0), 1, 2, 3, 4, 5, 6, 7, 8, 9, 10, 11, 12), MID(H4357, 9, 2)), "yyyy-mm-dd")</f>
        <v>1980-06-12</v>
      </c>
      <c r="G4357" s="1" t="s">
        <v>8873</v>
      </c>
      <c r="H4357" s="1" t="s">
        <v>8872</v>
      </c>
    </row>
    <row r="4358" spans="1:8" hidden="1" x14ac:dyDescent="0.3">
      <c r="A4358" s="1" t="s">
        <v>3373</v>
      </c>
      <c r="B4358" s="1" t="str">
        <f t="shared" si="205"/>
        <v>Russia</v>
      </c>
      <c r="C4358" s="5" t="str">
        <f t="shared" si="204"/>
        <v>1980</v>
      </c>
      <c r="D4358" s="1" t="str">
        <f t="shared" si="206"/>
        <v xml:space="preserve">Cosmos-3M </v>
      </c>
      <c r="E4358" s="1" t="s">
        <v>346</v>
      </c>
      <c r="F4358" s="7" t="str">
        <f>TEXT(DATE(MID(H4358, 13, 4), CHOOSE(MATCH( MID(H4358, 5, 3), {"Jan","Feb","Mar","Apr","May","Jun","Jul","Aug","Sep","Oct","Nov","Dec"}, 0), 1, 2, 3, 4, 5, 6, 7, 8, 9, 10, 11, 12), MID(H4358, 9, 2)), "yyyy-mm-dd")</f>
        <v>1980-06-06</v>
      </c>
      <c r="G4358" s="1" t="s">
        <v>8875</v>
      </c>
      <c r="H4358" s="1" t="s">
        <v>8874</v>
      </c>
    </row>
    <row r="4359" spans="1:8" hidden="1" x14ac:dyDescent="0.3">
      <c r="A4359" s="1" t="s">
        <v>6615</v>
      </c>
      <c r="B4359" s="1" t="str">
        <f t="shared" si="205"/>
        <v>Russia</v>
      </c>
      <c r="C4359" s="5" t="str">
        <f t="shared" si="204"/>
        <v>1980</v>
      </c>
      <c r="D4359" s="1" t="str">
        <f t="shared" si="206"/>
        <v xml:space="preserve">Soyuz U </v>
      </c>
      <c r="E4359" s="1" t="s">
        <v>346</v>
      </c>
      <c r="F4359" s="7" t="str">
        <f>TEXT(DATE(MID(H4359, 13, 4), CHOOSE(MATCH( MID(H4359, 5, 3), {"Jan","Feb","Mar","Apr","May","Jun","Jul","Aug","Sep","Oct","Nov","Dec"}, 0), 1, 2, 3, 4, 5, 6, 7, 8, 9, 10, 11, 12), MID(H4359, 9, 2)), "yyyy-mm-dd")</f>
        <v>1980-06-06</v>
      </c>
      <c r="G4359" s="1" t="s">
        <v>8877</v>
      </c>
      <c r="H4359" s="1" t="s">
        <v>8876</v>
      </c>
    </row>
    <row r="4360" spans="1:8" hidden="1" x14ac:dyDescent="0.3">
      <c r="A4360" s="1" t="s">
        <v>1630</v>
      </c>
      <c r="B4360" s="1" t="str">
        <f t="shared" si="205"/>
        <v>Kazakhstan</v>
      </c>
      <c r="C4360" s="5" t="str">
        <f t="shared" si="204"/>
        <v>1980</v>
      </c>
      <c r="D4360" s="1" t="str">
        <f t="shared" si="206"/>
        <v xml:space="preserve">Soyuz U </v>
      </c>
      <c r="E4360" s="1" t="s">
        <v>346</v>
      </c>
      <c r="F4360" s="7" t="str">
        <f>TEXT(DATE(MID(H4360, 13, 4), CHOOSE(MATCH( MID(H4360, 5, 3), {"Jan","Feb","Mar","Apr","May","Jun","Jul","Aug","Sep","Oct","Nov","Dec"}, 0), 1, 2, 3, 4, 5, 6, 7, 8, 9, 10, 11, 12), MID(H4360, 9, 2)), "yyyy-mm-dd")</f>
        <v>1980-06-05</v>
      </c>
      <c r="G4360" s="1" t="s">
        <v>8879</v>
      </c>
      <c r="H4360" s="1" t="s">
        <v>8878</v>
      </c>
    </row>
    <row r="4361" spans="1:8" hidden="1" x14ac:dyDescent="0.3">
      <c r="A4361" s="1" t="s">
        <v>212</v>
      </c>
      <c r="B4361" s="1" t="str">
        <f t="shared" si="205"/>
        <v>Russia</v>
      </c>
      <c r="C4361" s="5" t="str">
        <f t="shared" si="204"/>
        <v>1980</v>
      </c>
      <c r="D4361" s="1" t="str">
        <f t="shared" si="206"/>
        <v xml:space="preserve">Vostok-2M </v>
      </c>
      <c r="E4361" s="1" t="s">
        <v>346</v>
      </c>
      <c r="F4361" s="7" t="str">
        <f>TEXT(DATE(MID(H4361, 13, 4), CHOOSE(MATCH( MID(H4361, 5, 3), {"Jan","Feb","Mar","Apr","May","Jun","Jul","Aug","Sep","Oct","Nov","Dec"}, 0), 1, 2, 3, 4, 5, 6, 7, 8, 9, 10, 11, 12), MID(H4361, 9, 2)), "yyyy-mm-dd")</f>
        <v>1980-06-04</v>
      </c>
      <c r="G4361" s="1" t="s">
        <v>8881</v>
      </c>
      <c r="H4361" s="1" t="s">
        <v>8880</v>
      </c>
    </row>
    <row r="4362" spans="1:8" hidden="1" x14ac:dyDescent="0.3">
      <c r="A4362" s="1" t="s">
        <v>5557</v>
      </c>
      <c r="B4362" s="1" t="str">
        <f t="shared" si="205"/>
        <v>USA</v>
      </c>
      <c r="C4362" s="5" t="str">
        <f t="shared" si="204"/>
        <v>1980</v>
      </c>
      <c r="D4362" s="1" t="str">
        <f t="shared" si="206"/>
        <v xml:space="preserve">Atlas-E/F Star-37S-ISS </v>
      </c>
      <c r="E4362" s="1" t="s">
        <v>346</v>
      </c>
      <c r="F4362" s="7" t="str">
        <f>TEXT(DATE(MID(H4362, 13, 4), CHOOSE(MATCH( MID(H4362, 5, 3), {"Jan","Feb","Mar","Apr","May","Jun","Jul","Aug","Sep","Oct","Nov","Dec"}, 0), 1, 2, 3, 4, 5, 6, 7, 8, 9, 10, 11, 12), MID(H4362, 9, 2)), "yyyy-mm-dd")</f>
        <v>1980-05-29</v>
      </c>
      <c r="G4362" s="1" t="s">
        <v>8883</v>
      </c>
      <c r="H4362" s="1" t="s">
        <v>8882</v>
      </c>
    </row>
    <row r="4363" spans="1:8" hidden="1" x14ac:dyDescent="0.3">
      <c r="A4363" s="1" t="s">
        <v>6615</v>
      </c>
      <c r="B4363" s="1" t="str">
        <f t="shared" si="205"/>
        <v>Russia</v>
      </c>
      <c r="C4363" s="5" t="str">
        <f t="shared" si="204"/>
        <v>1980</v>
      </c>
      <c r="D4363" s="1" t="str">
        <f t="shared" si="206"/>
        <v xml:space="preserve">Soyuz U </v>
      </c>
      <c r="E4363" s="1" t="s">
        <v>346</v>
      </c>
      <c r="F4363" s="7" t="str">
        <f>TEXT(DATE(MID(H4363, 13, 4), CHOOSE(MATCH( MID(H4363, 5, 3), {"Jan","Feb","Mar","Apr","May","Jun","Jul","Aug","Sep","Oct","Nov","Dec"}, 0), 1, 2, 3, 4, 5, 6, 7, 8, 9, 10, 11, 12), MID(H4363, 9, 2)), "yyyy-mm-dd")</f>
        <v>1980-05-28</v>
      </c>
      <c r="G4363" s="1" t="s">
        <v>8885</v>
      </c>
      <c r="H4363" s="1" t="s">
        <v>8884</v>
      </c>
    </row>
    <row r="4364" spans="1:8" hidden="1" x14ac:dyDescent="0.3">
      <c r="A4364" s="1" t="s">
        <v>130</v>
      </c>
      <c r="B4364" s="1" t="str">
        <f t="shared" si="205"/>
        <v>Kazakhstan</v>
      </c>
      <c r="C4364" s="5" t="str">
        <f t="shared" si="204"/>
        <v>1980</v>
      </c>
      <c r="D4364" s="1" t="str">
        <f t="shared" si="206"/>
        <v xml:space="preserve">Soyuz U </v>
      </c>
      <c r="E4364" s="1" t="s">
        <v>346</v>
      </c>
      <c r="F4364" s="7" t="str">
        <f>TEXT(DATE(MID(H4364, 13, 4), CHOOSE(MATCH( MID(H4364, 5, 3), {"Jan","Feb","Mar","Apr","May","Jun","Jul","Aug","Sep","Oct","Nov","Dec"}, 0), 1, 2, 3, 4, 5, 6, 7, 8, 9, 10, 11, 12), MID(H4364, 9, 2)), "yyyy-mm-dd")</f>
        <v>1980-05-26</v>
      </c>
      <c r="G4364" s="1" t="s">
        <v>8887</v>
      </c>
      <c r="H4364" s="1" t="s">
        <v>8886</v>
      </c>
    </row>
    <row r="4365" spans="1:8" hidden="1" x14ac:dyDescent="0.3">
      <c r="A4365" s="1" t="s">
        <v>6657</v>
      </c>
      <c r="B4365" s="1" t="str">
        <f t="shared" si="205"/>
        <v>France</v>
      </c>
      <c r="C4365" s="5" t="str">
        <f t="shared" si="204"/>
        <v>1980</v>
      </c>
      <c r="D4365" s="1" t="str">
        <f t="shared" si="206"/>
        <v xml:space="preserve">Ariane 1 </v>
      </c>
      <c r="E4365" s="1" t="s">
        <v>346</v>
      </c>
      <c r="F4365" s="7" t="str">
        <f>TEXT(DATE(MID(H4365, 13, 4), CHOOSE(MATCH( MID(H4365, 5, 3), {"Jan","Feb","Mar","Apr","May","Jun","Jul","Aug","Sep","Oct","Nov","Dec"}, 0), 1, 2, 3, 4, 5, 6, 7, 8, 9, 10, 11, 12), MID(H4365, 9, 2)), "yyyy-mm-dd")</f>
        <v>1980-05-23</v>
      </c>
      <c r="G4365" s="1" t="s">
        <v>8889</v>
      </c>
      <c r="H4365" s="1" t="s">
        <v>8888</v>
      </c>
    </row>
    <row r="4366" spans="1:8" hidden="1" x14ac:dyDescent="0.3">
      <c r="A4366" s="1" t="s">
        <v>212</v>
      </c>
      <c r="B4366" s="1" t="str">
        <f t="shared" si="205"/>
        <v>Russia</v>
      </c>
      <c r="C4366" s="5" t="str">
        <f t="shared" si="204"/>
        <v>1980</v>
      </c>
      <c r="D4366" s="1" t="str">
        <f t="shared" si="206"/>
        <v xml:space="preserve">Soyuz U </v>
      </c>
      <c r="E4366" s="1" t="s">
        <v>346</v>
      </c>
      <c r="F4366" s="7" t="str">
        <f>TEXT(DATE(MID(H4366, 13, 4), CHOOSE(MATCH( MID(H4366, 5, 3), {"Jan","Feb","Mar","Apr","May","Jun","Jul","Aug","Sep","Oct","Nov","Dec"}, 0), 1, 2, 3, 4, 5, 6, 7, 8, 9, 10, 11, 12), MID(H4366, 9, 2)), "yyyy-mm-dd")</f>
        <v>1980-05-23</v>
      </c>
      <c r="G4366" s="1" t="s">
        <v>8891</v>
      </c>
      <c r="H4366" s="1" t="s">
        <v>8890</v>
      </c>
    </row>
    <row r="4367" spans="1:8" hidden="1" x14ac:dyDescent="0.3">
      <c r="A4367" s="1" t="s">
        <v>6482</v>
      </c>
      <c r="B4367" s="1" t="str">
        <f t="shared" si="205"/>
        <v>Russia</v>
      </c>
      <c r="C4367" s="5" t="str">
        <f t="shared" si="204"/>
        <v>1980</v>
      </c>
      <c r="D4367" s="1" t="str">
        <f t="shared" si="206"/>
        <v xml:space="preserve">Cosmos-3M </v>
      </c>
      <c r="E4367" s="1" t="s">
        <v>346</v>
      </c>
      <c r="F4367" s="7" t="str">
        <f>TEXT(DATE(MID(H4367, 13, 4), CHOOSE(MATCH( MID(H4367, 5, 3), {"Jan","Feb","Mar","Apr","May","Jun","Jul","Aug","Sep","Oct","Nov","Dec"}, 0), 1, 2, 3, 4, 5, 6, 7, 8, 9, 10, 11, 12), MID(H4367, 9, 2)), "yyyy-mm-dd")</f>
        <v>1980-05-20</v>
      </c>
      <c r="G4367" s="1" t="s">
        <v>8893</v>
      </c>
      <c r="H4367" s="1" t="s">
        <v>8892</v>
      </c>
    </row>
    <row r="4368" spans="1:8" hidden="1" x14ac:dyDescent="0.3">
      <c r="A4368" s="1" t="s">
        <v>212</v>
      </c>
      <c r="B4368" s="1" t="str">
        <f t="shared" si="205"/>
        <v>Russia</v>
      </c>
      <c r="C4368" s="5" t="str">
        <f t="shared" si="204"/>
        <v>1980</v>
      </c>
      <c r="D4368" s="1" t="str">
        <f t="shared" si="206"/>
        <v xml:space="preserve">Soyuz U </v>
      </c>
      <c r="E4368" s="1" t="s">
        <v>346</v>
      </c>
      <c r="F4368" s="7" t="str">
        <f>TEXT(DATE(MID(H4368, 13, 4), CHOOSE(MATCH( MID(H4368, 5, 3), {"Jan","Feb","Mar","Apr","May","Jun","Jul","Aug","Sep","Oct","Nov","Dec"}, 0), 1, 2, 3, 4, 5, 6, 7, 8, 9, 10, 11, 12), MID(H4368, 9, 2)), "yyyy-mm-dd")</f>
        <v>1980-05-15</v>
      </c>
      <c r="G4368" s="1" t="s">
        <v>8895</v>
      </c>
      <c r="H4368" s="1" t="s">
        <v>8894</v>
      </c>
    </row>
    <row r="4369" spans="1:8" hidden="1" x14ac:dyDescent="0.3">
      <c r="A4369" s="1" t="s">
        <v>3373</v>
      </c>
      <c r="B4369" s="1" t="str">
        <f t="shared" si="205"/>
        <v>Russia</v>
      </c>
      <c r="C4369" s="5" t="str">
        <f t="shared" si="204"/>
        <v>1980</v>
      </c>
      <c r="D4369" s="1" t="str">
        <f t="shared" si="206"/>
        <v xml:space="preserve">Cosmos-3M </v>
      </c>
      <c r="E4369" s="1" t="s">
        <v>346</v>
      </c>
      <c r="F4369" s="7" t="str">
        <f>TEXT(DATE(MID(H4369, 13, 4), CHOOSE(MATCH( MID(H4369, 5, 3), {"Jan","Feb","Mar","Apr","May","Jun","Jul","Aug","Sep","Oct","Nov","Dec"}, 0), 1, 2, 3, 4, 5, 6, 7, 8, 9, 10, 11, 12), MID(H4369, 9, 2)), "yyyy-mm-dd")</f>
        <v>1980-05-14</v>
      </c>
      <c r="G4369" s="1" t="s">
        <v>8897</v>
      </c>
      <c r="H4369" s="1" t="s">
        <v>8896</v>
      </c>
    </row>
    <row r="4370" spans="1:8" hidden="1" x14ac:dyDescent="0.3">
      <c r="A4370" s="1" t="s">
        <v>6615</v>
      </c>
      <c r="B4370" s="1" t="str">
        <f t="shared" si="205"/>
        <v>Russia</v>
      </c>
      <c r="C4370" s="5" t="str">
        <f t="shared" si="204"/>
        <v>1980</v>
      </c>
      <c r="D4370" s="1" t="str">
        <f t="shared" si="206"/>
        <v xml:space="preserve">Soyuz U </v>
      </c>
      <c r="E4370" s="1" t="s">
        <v>346</v>
      </c>
      <c r="F4370" s="7" t="str">
        <f>TEXT(DATE(MID(H4370, 13, 4), CHOOSE(MATCH( MID(H4370, 5, 3), {"Jan","Feb","Mar","Apr","May","Jun","Jul","Aug","Sep","Oct","Nov","Dec"}, 0), 1, 2, 3, 4, 5, 6, 7, 8, 9, 10, 11, 12), MID(H4370, 9, 2)), "yyyy-mm-dd")</f>
        <v>1980-05-07</v>
      </c>
      <c r="G4370" s="1" t="s">
        <v>8899</v>
      </c>
      <c r="H4370" s="1" t="s">
        <v>8898</v>
      </c>
    </row>
    <row r="4371" spans="1:8" hidden="1" x14ac:dyDescent="0.3">
      <c r="A4371" s="1" t="s">
        <v>212</v>
      </c>
      <c r="B4371" s="1" t="str">
        <f t="shared" si="205"/>
        <v>Russia</v>
      </c>
      <c r="C4371" s="5" t="str">
        <f t="shared" si="204"/>
        <v>1980</v>
      </c>
      <c r="D4371" s="1" t="str">
        <f t="shared" si="206"/>
        <v xml:space="preserve">Soyuz U </v>
      </c>
      <c r="E4371" s="1" t="s">
        <v>346</v>
      </c>
      <c r="F4371" s="7" t="str">
        <f>TEXT(DATE(MID(H4371, 13, 4), CHOOSE(MATCH( MID(H4371, 5, 3), {"Jan","Feb","Mar","Apr","May","Jun","Jul","Aug","Sep","Oct","Nov","Dec"}, 0), 1, 2, 3, 4, 5, 6, 7, 8, 9, 10, 11, 12), MID(H4371, 9, 2)), "yyyy-mm-dd")</f>
        <v>1980-04-29</v>
      </c>
      <c r="G4371" s="1" t="s">
        <v>8901</v>
      </c>
      <c r="H4371" s="1" t="s">
        <v>8900</v>
      </c>
    </row>
    <row r="4372" spans="1:8" hidden="1" x14ac:dyDescent="0.3">
      <c r="A4372" s="1" t="s">
        <v>3926</v>
      </c>
      <c r="B4372" s="1" t="str">
        <f t="shared" si="205"/>
        <v>Kazakhstan</v>
      </c>
      <c r="C4372" s="5" t="str">
        <f t="shared" si="204"/>
        <v>1980</v>
      </c>
      <c r="D4372" s="1" t="str">
        <f t="shared" si="206"/>
        <v xml:space="preserve">Tsyklon-2 </v>
      </c>
      <c r="E4372" s="1" t="s">
        <v>346</v>
      </c>
      <c r="F4372" s="7" t="str">
        <f>TEXT(DATE(MID(H4372, 13, 4), CHOOSE(MATCH( MID(H4372, 5, 3), {"Jan","Feb","Mar","Apr","May","Jun","Jul","Aug","Sep","Oct","Nov","Dec"}, 0), 1, 2, 3, 4, 5, 6, 7, 8, 9, 10, 11, 12), MID(H4372, 9, 2)), "yyyy-mm-dd")</f>
        <v>1980-04-29</v>
      </c>
      <c r="G4372" s="1" t="s">
        <v>8903</v>
      </c>
      <c r="H4372" s="1" t="s">
        <v>8902</v>
      </c>
    </row>
    <row r="4373" spans="1:8" hidden="1" x14ac:dyDescent="0.3">
      <c r="A4373" s="1" t="s">
        <v>1630</v>
      </c>
      <c r="B4373" s="1" t="str">
        <f t="shared" si="205"/>
        <v>Kazakhstan</v>
      </c>
      <c r="C4373" s="5" t="str">
        <f t="shared" si="204"/>
        <v>1980</v>
      </c>
      <c r="D4373" s="1" t="str">
        <f t="shared" si="206"/>
        <v xml:space="preserve">Soyuz U </v>
      </c>
      <c r="E4373" s="1" t="s">
        <v>346</v>
      </c>
      <c r="F4373" s="7" t="str">
        <f>TEXT(DATE(MID(H4373, 13, 4), CHOOSE(MATCH( MID(H4373, 5, 3), {"Jan","Feb","Mar","Apr","May","Jun","Jul","Aug","Sep","Oct","Nov","Dec"}, 0), 1, 2, 3, 4, 5, 6, 7, 8, 9, 10, 11, 12), MID(H4373, 9, 2)), "yyyy-mm-dd")</f>
        <v>1980-04-27</v>
      </c>
      <c r="G4373" s="1" t="s">
        <v>8905</v>
      </c>
      <c r="H4373" s="1" t="s">
        <v>8904</v>
      </c>
    </row>
    <row r="4374" spans="1:8" hidden="1" x14ac:dyDescent="0.3">
      <c r="A4374" s="1" t="s">
        <v>671</v>
      </c>
      <c r="B4374" s="1" t="str">
        <f t="shared" si="205"/>
        <v>USA</v>
      </c>
      <c r="C4374" s="5" t="str">
        <f t="shared" si="204"/>
        <v>1980</v>
      </c>
      <c r="D4374" s="1" t="str">
        <f t="shared" si="206"/>
        <v xml:space="preserve">Atlas-E/F SGS-1 </v>
      </c>
      <c r="E4374" s="1" t="s">
        <v>346</v>
      </c>
      <c r="F4374" s="7" t="str">
        <f>TEXT(DATE(MID(H4374, 13, 4), CHOOSE(MATCH( MID(H4374, 5, 3), {"Jan","Feb","Mar","Apr","May","Jun","Jul","Aug","Sep","Oct","Nov","Dec"}, 0), 1, 2, 3, 4, 5, 6, 7, 8, 9, 10, 11, 12), MID(H4374, 9, 2)), "yyyy-mm-dd")</f>
        <v>1980-04-26</v>
      </c>
      <c r="G4374" s="1" t="s">
        <v>8907</v>
      </c>
      <c r="H4374" s="1" t="s">
        <v>8906</v>
      </c>
    </row>
    <row r="4375" spans="1:8" hidden="1" x14ac:dyDescent="0.3">
      <c r="A4375" s="1" t="s">
        <v>6615</v>
      </c>
      <c r="B4375" s="1" t="str">
        <f t="shared" si="205"/>
        <v>Russia</v>
      </c>
      <c r="C4375" s="5" t="str">
        <f t="shared" si="204"/>
        <v>1980</v>
      </c>
      <c r="D4375" s="1" t="str">
        <f t="shared" si="206"/>
        <v xml:space="preserve">Molniya-M /Block ML </v>
      </c>
      <c r="E4375" s="1" t="s">
        <v>346</v>
      </c>
      <c r="F4375" s="7" t="str">
        <f>TEXT(DATE(MID(H4375, 13, 4), CHOOSE(MATCH( MID(H4375, 5, 3), {"Jan","Feb","Mar","Apr","May","Jun","Jul","Aug","Sep","Oct","Nov","Dec"}, 0), 1, 2, 3, 4, 5, 6, 7, 8, 9, 10, 11, 12), MID(H4375, 9, 2)), "yyyy-mm-dd")</f>
        <v>1980-04-18</v>
      </c>
      <c r="G4375" s="1" t="s">
        <v>8909</v>
      </c>
      <c r="H4375" s="1" t="s">
        <v>8908</v>
      </c>
    </row>
    <row r="4376" spans="1:8" hidden="1" x14ac:dyDescent="0.3">
      <c r="A4376" s="1" t="s">
        <v>3926</v>
      </c>
      <c r="B4376" s="1" t="str">
        <f t="shared" si="205"/>
        <v>Kazakhstan</v>
      </c>
      <c r="C4376" s="5" t="str">
        <f t="shared" si="204"/>
        <v>1980</v>
      </c>
      <c r="D4376" s="1" t="str">
        <f t="shared" si="206"/>
        <v xml:space="preserve">Tsyklon-2 </v>
      </c>
      <c r="E4376" s="1" t="s">
        <v>346</v>
      </c>
      <c r="F4376" s="7" t="str">
        <f>TEXT(DATE(MID(H4376, 13, 4), CHOOSE(MATCH( MID(H4376, 5, 3), {"Jan","Feb","Mar","Apr","May","Jun","Jul","Aug","Sep","Oct","Nov","Dec"}, 0), 1, 2, 3, 4, 5, 6, 7, 8, 9, 10, 11, 12), MID(H4376, 9, 2)), "yyyy-mm-dd")</f>
        <v>1980-04-18</v>
      </c>
      <c r="G4376" s="1" t="s">
        <v>8911</v>
      </c>
      <c r="H4376" s="1" t="s">
        <v>8910</v>
      </c>
    </row>
    <row r="4377" spans="1:8" hidden="1" x14ac:dyDescent="0.3">
      <c r="A4377" s="1" t="s">
        <v>1630</v>
      </c>
      <c r="B4377" s="1" t="str">
        <f t="shared" si="205"/>
        <v>Kazakhstan</v>
      </c>
      <c r="C4377" s="5" t="str">
        <f t="shared" si="204"/>
        <v>1980</v>
      </c>
      <c r="D4377" s="1" t="str">
        <f t="shared" si="206"/>
        <v xml:space="preserve">Soyuz U </v>
      </c>
      <c r="E4377" s="1" t="s">
        <v>346</v>
      </c>
      <c r="F4377" s="7" t="str">
        <f>TEXT(DATE(MID(H4377, 13, 4), CHOOSE(MATCH( MID(H4377, 5, 3), {"Jan","Feb","Mar","Apr","May","Jun","Jul","Aug","Sep","Oct","Nov","Dec"}, 0), 1, 2, 3, 4, 5, 6, 7, 8, 9, 10, 11, 12), MID(H4377, 9, 2)), "yyyy-mm-dd")</f>
        <v>1980-04-17</v>
      </c>
      <c r="G4377" s="1" t="s">
        <v>8913</v>
      </c>
      <c r="H4377" s="1" t="s">
        <v>8912</v>
      </c>
    </row>
    <row r="4378" spans="1:8" hidden="1" x14ac:dyDescent="0.3">
      <c r="A4378" s="1" t="s">
        <v>6615</v>
      </c>
      <c r="B4378" s="1" t="str">
        <f t="shared" si="205"/>
        <v>Russia</v>
      </c>
      <c r="C4378" s="5" t="str">
        <f t="shared" si="204"/>
        <v>1980</v>
      </c>
      <c r="D4378" s="1" t="str">
        <f t="shared" si="206"/>
        <v xml:space="preserve">Molniya-M /Block 2BL </v>
      </c>
      <c r="E4378" s="1" t="s">
        <v>346</v>
      </c>
      <c r="F4378" s="7" t="str">
        <f>TEXT(DATE(MID(H4378, 13, 4), CHOOSE(MATCH( MID(H4378, 5, 3), {"Jan","Feb","Mar","Apr","May","Jun","Jul","Aug","Sep","Oct","Nov","Dec"}, 0), 1, 2, 3, 4, 5, 6, 7, 8, 9, 10, 11, 12), MID(H4378, 9, 2)), "yyyy-mm-dd")</f>
        <v>1980-04-12</v>
      </c>
      <c r="G4378" s="1" t="s">
        <v>8915</v>
      </c>
      <c r="H4378" s="1" t="s">
        <v>8914</v>
      </c>
    </row>
    <row r="4379" spans="1:8" hidden="1" x14ac:dyDescent="0.3">
      <c r="A4379" s="1" t="s">
        <v>130</v>
      </c>
      <c r="B4379" s="1" t="str">
        <f t="shared" si="205"/>
        <v>Kazakhstan</v>
      </c>
      <c r="C4379" s="5" t="str">
        <f t="shared" si="204"/>
        <v>1980</v>
      </c>
      <c r="D4379" s="1" t="str">
        <f t="shared" si="206"/>
        <v xml:space="preserve">Soyuz U </v>
      </c>
      <c r="E4379" s="1" t="s">
        <v>346</v>
      </c>
      <c r="F4379" s="7" t="str">
        <f>TEXT(DATE(MID(H4379, 13, 4), CHOOSE(MATCH( MID(H4379, 5, 3), {"Jan","Feb","Mar","Apr","May","Jun","Jul","Aug","Sep","Oct","Nov","Dec"}, 0), 1, 2, 3, 4, 5, 6, 7, 8, 9, 10, 11, 12), MID(H4379, 9, 2)), "yyyy-mm-dd")</f>
        <v>1980-04-09</v>
      </c>
      <c r="G4379" s="1" t="s">
        <v>8917</v>
      </c>
      <c r="H4379" s="1" t="s">
        <v>8916</v>
      </c>
    </row>
    <row r="4380" spans="1:8" hidden="1" x14ac:dyDescent="0.3">
      <c r="A4380" s="1" t="s">
        <v>6482</v>
      </c>
      <c r="B4380" s="1" t="str">
        <f t="shared" si="205"/>
        <v>Russia</v>
      </c>
      <c r="C4380" s="5" t="str">
        <f t="shared" si="204"/>
        <v>1980</v>
      </c>
      <c r="D4380" s="1" t="str">
        <f t="shared" si="206"/>
        <v xml:space="preserve">Cosmos-3M </v>
      </c>
      <c r="E4380" s="1" t="s">
        <v>346</v>
      </c>
      <c r="F4380" s="7" t="str">
        <f>TEXT(DATE(MID(H4380, 13, 4), CHOOSE(MATCH( MID(H4380, 5, 3), {"Jan","Feb","Mar","Apr","May","Jun","Jul","Aug","Sep","Oct","Nov","Dec"}, 0), 1, 2, 3, 4, 5, 6, 7, 8, 9, 10, 11, 12), MID(H4380, 9, 2)), "yyyy-mm-dd")</f>
        <v>1980-04-03</v>
      </c>
      <c r="G4380" s="1" t="s">
        <v>8919</v>
      </c>
      <c r="H4380" s="1" t="s">
        <v>8918</v>
      </c>
    </row>
    <row r="4381" spans="1:8" hidden="1" x14ac:dyDescent="0.3">
      <c r="A4381" s="1" t="s">
        <v>1630</v>
      </c>
      <c r="B4381" s="1" t="str">
        <f t="shared" si="205"/>
        <v>Kazakhstan</v>
      </c>
      <c r="C4381" s="5" t="str">
        <f t="shared" si="204"/>
        <v>1980</v>
      </c>
      <c r="D4381" s="1" t="str">
        <f t="shared" si="206"/>
        <v xml:space="preserve">Soyuz U </v>
      </c>
      <c r="E4381" s="1" t="s">
        <v>346</v>
      </c>
      <c r="F4381" s="7" t="str">
        <f>TEXT(DATE(MID(H4381, 13, 4), CHOOSE(MATCH( MID(H4381, 5, 3), {"Jan","Feb","Mar","Apr","May","Jun","Jul","Aug","Sep","Oct","Nov","Dec"}, 0), 1, 2, 3, 4, 5, 6, 7, 8, 9, 10, 11, 12), MID(H4381, 9, 2)), "yyyy-mm-dd")</f>
        <v>1980-04-01</v>
      </c>
      <c r="G4381" s="1" t="s">
        <v>8921</v>
      </c>
      <c r="H4381" s="1" t="s">
        <v>8920</v>
      </c>
    </row>
    <row r="4382" spans="1:8" hidden="1" x14ac:dyDescent="0.3">
      <c r="A4382" s="1" t="s">
        <v>130</v>
      </c>
      <c r="B4382" s="1" t="str">
        <f t="shared" si="205"/>
        <v>Kazakhstan</v>
      </c>
      <c r="C4382" s="5" t="str">
        <f t="shared" si="204"/>
        <v>1980</v>
      </c>
      <c r="D4382" s="1" t="str">
        <f t="shared" si="206"/>
        <v xml:space="preserve">Soyuz U </v>
      </c>
      <c r="E4382" s="1" t="s">
        <v>346</v>
      </c>
      <c r="F4382" s="7" t="str">
        <f>TEXT(DATE(MID(H4382, 13, 4), CHOOSE(MATCH( MID(H4382, 5, 3), {"Jan","Feb","Mar","Apr","May","Jun","Jul","Aug","Sep","Oct","Nov","Dec"}, 0), 1, 2, 3, 4, 5, 6, 7, 8, 9, 10, 11, 12), MID(H4382, 9, 2)), "yyyy-mm-dd")</f>
        <v>1980-03-27</v>
      </c>
      <c r="G4382" s="1" t="s">
        <v>8923</v>
      </c>
      <c r="H4382" s="1" t="s">
        <v>8922</v>
      </c>
    </row>
    <row r="4383" spans="1:8" hidden="1" x14ac:dyDescent="0.3">
      <c r="A4383" s="1" t="s">
        <v>3373</v>
      </c>
      <c r="B4383" s="1" t="str">
        <f t="shared" si="205"/>
        <v>Russia</v>
      </c>
      <c r="C4383" s="5" t="str">
        <f t="shared" si="204"/>
        <v>1980</v>
      </c>
      <c r="D4383" s="1" t="str">
        <f t="shared" si="206"/>
        <v xml:space="preserve">Cosmos-3M </v>
      </c>
      <c r="E4383" s="1" t="s">
        <v>346</v>
      </c>
      <c r="F4383" s="7" t="str">
        <f>TEXT(DATE(MID(H4383, 13, 4), CHOOSE(MATCH( MID(H4383, 5, 3), {"Jan","Feb","Mar","Apr","May","Jun","Jul","Aug","Sep","Oct","Nov","Dec"}, 0), 1, 2, 3, 4, 5, 6, 7, 8, 9, 10, 11, 12), MID(H4383, 9, 2)), "yyyy-mm-dd")</f>
        <v>1980-03-27</v>
      </c>
      <c r="G4383" s="1" t="s">
        <v>8925</v>
      </c>
      <c r="H4383" s="1" t="s">
        <v>8924</v>
      </c>
    </row>
    <row r="4384" spans="1:8" hidden="1" x14ac:dyDescent="0.3">
      <c r="A4384" s="1" t="s">
        <v>3373</v>
      </c>
      <c r="B4384" s="1" t="str">
        <f t="shared" si="205"/>
        <v>Russia</v>
      </c>
      <c r="C4384" s="5" t="str">
        <f t="shared" si="204"/>
        <v>1980</v>
      </c>
      <c r="D4384" s="1" t="str">
        <f t="shared" si="206"/>
        <v xml:space="preserve">Cosmos-3M </v>
      </c>
      <c r="E4384" s="1" t="s">
        <v>346</v>
      </c>
      <c r="F4384" s="7" t="str">
        <f>TEXT(DATE(MID(H4384, 13, 4), CHOOSE(MATCH( MID(H4384, 5, 3), {"Jan","Feb","Mar","Apr","May","Jun","Jul","Aug","Sep","Oct","Nov","Dec"}, 0), 1, 2, 3, 4, 5, 6, 7, 8, 9, 10, 11, 12), MID(H4384, 9, 2)), "yyyy-mm-dd")</f>
        <v>1980-03-17</v>
      </c>
      <c r="G4384" s="1" t="s">
        <v>8927</v>
      </c>
      <c r="H4384" s="1" t="s">
        <v>8926</v>
      </c>
    </row>
    <row r="4385" spans="1:8" hidden="1" x14ac:dyDescent="0.3">
      <c r="A4385" s="1" t="s">
        <v>3926</v>
      </c>
      <c r="B4385" s="1" t="str">
        <f t="shared" si="205"/>
        <v>Kazakhstan</v>
      </c>
      <c r="C4385" s="5" t="str">
        <f t="shared" si="204"/>
        <v>1980</v>
      </c>
      <c r="D4385" s="1" t="str">
        <f t="shared" si="206"/>
        <v xml:space="preserve">Tsyklon-2 </v>
      </c>
      <c r="E4385" s="1" t="s">
        <v>346</v>
      </c>
      <c r="F4385" s="7" t="str">
        <f>TEXT(DATE(MID(H4385, 13, 4), CHOOSE(MATCH( MID(H4385, 5, 3), {"Jan","Feb","Mar","Apr","May","Jun","Jul","Aug","Sep","Oct","Nov","Dec"}, 0), 1, 2, 3, 4, 5, 6, 7, 8, 9, 10, 11, 12), MID(H4385, 9, 2)), "yyyy-mm-dd")</f>
        <v>1980-03-14</v>
      </c>
      <c r="G4385" s="1" t="s">
        <v>8929</v>
      </c>
      <c r="H4385" s="1" t="s">
        <v>8928</v>
      </c>
    </row>
    <row r="4386" spans="1:8" hidden="1" x14ac:dyDescent="0.3">
      <c r="A4386" s="1" t="s">
        <v>5</v>
      </c>
      <c r="B4386" s="1" t="str">
        <f t="shared" si="205"/>
        <v>Russia</v>
      </c>
      <c r="C4386" s="5" t="str">
        <f t="shared" si="204"/>
        <v>1980</v>
      </c>
      <c r="D4386" s="1" t="str">
        <f t="shared" si="206"/>
        <v xml:space="preserve">Soyuz U </v>
      </c>
      <c r="E4386" s="1" t="s">
        <v>346</v>
      </c>
      <c r="F4386" s="7" t="str">
        <f>TEXT(DATE(MID(H4386, 13, 4), CHOOSE(MATCH( MID(H4386, 5, 3), {"Jan","Feb","Mar","Apr","May","Jun","Jul","Aug","Sep","Oct","Nov","Dec"}, 0), 1, 2, 3, 4, 5, 6, 7, 8, 9, 10, 11, 12), MID(H4386, 9, 2)), "yyyy-mm-dd")</f>
        <v>1980-03-04</v>
      </c>
      <c r="G4386" s="1" t="s">
        <v>8931</v>
      </c>
      <c r="H4386" s="1" t="s">
        <v>8930</v>
      </c>
    </row>
    <row r="4387" spans="1:8" hidden="1" x14ac:dyDescent="0.3">
      <c r="A4387" s="1" t="s">
        <v>5557</v>
      </c>
      <c r="B4387" s="1" t="str">
        <f t="shared" si="205"/>
        <v>USA</v>
      </c>
      <c r="C4387" s="5" t="str">
        <f t="shared" si="204"/>
        <v>1980</v>
      </c>
      <c r="D4387" s="1" t="str">
        <f t="shared" si="206"/>
        <v xml:space="preserve">Atlas-E/F MSD </v>
      </c>
      <c r="E4387" s="1" t="s">
        <v>346</v>
      </c>
      <c r="F4387" s="7" t="str">
        <f>TEXT(DATE(MID(H4387, 13, 4), CHOOSE(MATCH( MID(H4387, 5, 3), {"Jan","Feb","Mar","Apr","May","Jun","Jul","Aug","Sep","Oct","Nov","Dec"}, 0), 1, 2, 3, 4, 5, 6, 7, 8, 9, 10, 11, 12), MID(H4387, 9, 2)), "yyyy-mm-dd")</f>
        <v>1980-03-03</v>
      </c>
      <c r="G4387" s="1" t="s">
        <v>8933</v>
      </c>
      <c r="H4387" s="1" t="s">
        <v>8932</v>
      </c>
    </row>
    <row r="4388" spans="1:8" hidden="1" x14ac:dyDescent="0.3">
      <c r="A4388" s="1" t="s">
        <v>61</v>
      </c>
      <c r="B4388" s="1" t="str">
        <f t="shared" si="205"/>
        <v>Japan</v>
      </c>
      <c r="C4388" s="5" t="str">
        <f t="shared" si="204"/>
        <v>1980</v>
      </c>
      <c r="D4388" s="1" t="str">
        <f t="shared" si="206"/>
        <v xml:space="preserve">N-I Star-37E </v>
      </c>
      <c r="E4388" s="1" t="s">
        <v>346</v>
      </c>
      <c r="F4388" s="7" t="str">
        <f>TEXT(DATE(MID(H4388, 13, 4), CHOOSE(MATCH( MID(H4388, 5, 3), {"Jan","Feb","Mar","Apr","May","Jun","Jul","Aug","Sep","Oct","Nov","Dec"}, 0), 1, 2, 3, 4, 5, 6, 7, 8, 9, 10, 11, 12), MID(H4388, 9, 2)), "yyyy-mm-dd")</f>
        <v>1980-02-22</v>
      </c>
      <c r="G4388" s="1" t="s">
        <v>8935</v>
      </c>
      <c r="H4388" s="1" t="s">
        <v>8934</v>
      </c>
    </row>
    <row r="4389" spans="1:8" hidden="1" x14ac:dyDescent="0.3">
      <c r="A4389" s="1" t="s">
        <v>5</v>
      </c>
      <c r="B4389" s="1" t="str">
        <f t="shared" si="205"/>
        <v>Russia</v>
      </c>
      <c r="C4389" s="5" t="str">
        <f t="shared" si="204"/>
        <v>1980</v>
      </c>
      <c r="D4389" s="1" t="str">
        <f t="shared" si="206"/>
        <v xml:space="preserve">Soyuz U </v>
      </c>
      <c r="E4389" s="1" t="s">
        <v>346</v>
      </c>
      <c r="F4389" s="7" t="str">
        <f>TEXT(DATE(MID(H4389, 13, 4), CHOOSE(MATCH( MID(H4389, 5, 3), {"Jan","Feb","Mar","Apr","May","Jun","Jul","Aug","Sep","Oct","Nov","Dec"}, 0), 1, 2, 3, 4, 5, 6, 7, 8, 9, 10, 11, 12), MID(H4389, 9, 2)), "yyyy-mm-dd")</f>
        <v>1980-02-21</v>
      </c>
      <c r="G4389" s="1" t="s">
        <v>8937</v>
      </c>
      <c r="H4389" s="1" t="s">
        <v>8936</v>
      </c>
    </row>
    <row r="4390" spans="1:8" hidden="1" x14ac:dyDescent="0.3">
      <c r="A4390" s="1" t="s">
        <v>529</v>
      </c>
      <c r="B4390" s="1" t="str">
        <f t="shared" si="205"/>
        <v>Kazakhstan</v>
      </c>
      <c r="C4390" s="5" t="str">
        <f t="shared" si="204"/>
        <v>1980</v>
      </c>
      <c r="D4390" s="1" t="str">
        <f t="shared" si="206"/>
        <v xml:space="preserve">Proton-K/Block-DM </v>
      </c>
      <c r="E4390" s="1" t="s">
        <v>346</v>
      </c>
      <c r="F4390" s="7" t="str">
        <f>TEXT(DATE(MID(H4390, 13, 4), CHOOSE(MATCH( MID(H4390, 5, 3), {"Jan","Feb","Mar","Apr","May","Jun","Jul","Aug","Sep","Oct","Nov","Dec"}, 0), 1, 2, 3, 4, 5, 6, 7, 8, 9, 10, 11, 12), MID(H4390, 9, 2)), "yyyy-mm-dd")</f>
        <v>1980-02-20</v>
      </c>
      <c r="G4390" s="1" t="s">
        <v>8939</v>
      </c>
      <c r="H4390" s="1" t="s">
        <v>8938</v>
      </c>
    </row>
    <row r="4391" spans="1:8" hidden="1" x14ac:dyDescent="0.3">
      <c r="A4391" s="1" t="s">
        <v>714</v>
      </c>
      <c r="B4391" s="1" t="str">
        <f t="shared" si="205"/>
        <v>Japan</v>
      </c>
      <c r="C4391" s="5" t="str">
        <f t="shared" si="204"/>
        <v>1980</v>
      </c>
      <c r="D4391" s="1" t="str">
        <f t="shared" si="206"/>
        <v xml:space="preserve">Mu-III S </v>
      </c>
      <c r="E4391" s="1" t="s">
        <v>346</v>
      </c>
      <c r="F4391" s="7" t="str">
        <f>TEXT(DATE(MID(H4391, 13, 4), CHOOSE(MATCH( MID(H4391, 5, 3), {"Jan","Feb","Mar","Apr","May","Jun","Jul","Aug","Sep","Oct","Nov","Dec"}, 0), 1, 2, 3, 4, 5, 6, 7, 8, 9, 10, 11, 12), MID(H4391, 9, 2)), "yyyy-mm-dd")</f>
        <v>1980-02-17</v>
      </c>
      <c r="G4391" s="1" t="s">
        <v>8941</v>
      </c>
      <c r="H4391" s="1" t="s">
        <v>8940</v>
      </c>
    </row>
    <row r="4392" spans="1:8" hidden="1" x14ac:dyDescent="0.3">
      <c r="A4392" s="1" t="s">
        <v>3478</v>
      </c>
      <c r="B4392" s="1" t="str">
        <f t="shared" si="205"/>
        <v>USA</v>
      </c>
      <c r="C4392" s="5" t="str">
        <f t="shared" si="204"/>
        <v>1980</v>
      </c>
      <c r="D4392" s="1" t="str">
        <f t="shared" si="206"/>
        <v xml:space="preserve">Delta 3910 </v>
      </c>
      <c r="E4392" s="1" t="s">
        <v>346</v>
      </c>
      <c r="F4392" s="7" t="str">
        <f>TEXT(DATE(MID(H4392, 13, 4), CHOOSE(MATCH( MID(H4392, 5, 3), {"Jan","Feb","Mar","Apr","May","Jun","Jul","Aug","Sep","Oct","Nov","Dec"}, 0), 1, 2, 3, 4, 5, 6, 7, 8, 9, 10, 11, 12), MID(H4392, 9, 2)), "yyyy-mm-dd")</f>
        <v>1980-02-14</v>
      </c>
      <c r="G4392" s="1" t="s">
        <v>8943</v>
      </c>
      <c r="H4392" s="1" t="s">
        <v>8942</v>
      </c>
    </row>
    <row r="4393" spans="1:8" hidden="1" x14ac:dyDescent="0.3">
      <c r="A4393" s="1" t="s">
        <v>5</v>
      </c>
      <c r="B4393" s="1" t="str">
        <f t="shared" si="205"/>
        <v>Russia</v>
      </c>
      <c r="C4393" s="5" t="str">
        <f t="shared" si="204"/>
        <v>1980</v>
      </c>
      <c r="D4393" s="1" t="str">
        <f t="shared" si="206"/>
        <v xml:space="preserve">Molniya-M /Block 2BL </v>
      </c>
      <c r="E4393" s="1" t="s">
        <v>346</v>
      </c>
      <c r="F4393" s="7" t="str">
        <f>TEXT(DATE(MID(H4393, 13, 4), CHOOSE(MATCH( MID(H4393, 5, 3), {"Jan","Feb","Mar","Apr","May","Jun","Jul","Aug","Sep","Oct","Nov","Dec"}, 0), 1, 2, 3, 4, 5, 6, 7, 8, 9, 10, 11, 12), MID(H4393, 9, 2)), "yyyy-mm-dd")</f>
        <v>1980-02-12</v>
      </c>
      <c r="G4393" s="1" t="s">
        <v>8945</v>
      </c>
      <c r="H4393" s="1" t="s">
        <v>8944</v>
      </c>
    </row>
    <row r="4394" spans="1:8" hidden="1" x14ac:dyDescent="0.3">
      <c r="A4394" s="1" t="s">
        <v>6482</v>
      </c>
      <c r="B4394" s="1" t="str">
        <f t="shared" si="205"/>
        <v>Russia</v>
      </c>
      <c r="C4394" s="5" t="str">
        <f t="shared" si="204"/>
        <v>1980</v>
      </c>
      <c r="D4394" s="1" t="str">
        <f t="shared" si="206"/>
        <v xml:space="preserve">Cosmos-3M </v>
      </c>
      <c r="E4394" s="1" t="s">
        <v>346</v>
      </c>
      <c r="F4394" s="7" t="str">
        <f>TEXT(DATE(MID(H4394, 13, 4), CHOOSE(MATCH( MID(H4394, 5, 3), {"Jan","Feb","Mar","Apr","May","Jun","Jul","Aug","Sep","Oct","Nov","Dec"}, 0), 1, 2, 3, 4, 5, 6, 7, 8, 9, 10, 11, 12), MID(H4394, 9, 2)), "yyyy-mm-dd")</f>
        <v>1980-02-11</v>
      </c>
      <c r="G4394" s="1" t="s">
        <v>8947</v>
      </c>
      <c r="H4394" s="1" t="s">
        <v>8946</v>
      </c>
    </row>
    <row r="4395" spans="1:8" hidden="1" x14ac:dyDescent="0.3">
      <c r="A4395" s="1" t="s">
        <v>671</v>
      </c>
      <c r="B4395" s="1" t="str">
        <f t="shared" si="205"/>
        <v>USA</v>
      </c>
      <c r="C4395" s="5" t="str">
        <f t="shared" si="204"/>
        <v>1980</v>
      </c>
      <c r="D4395" s="1" t="str">
        <f t="shared" si="206"/>
        <v xml:space="preserve">Atlas-E/F SGS-1 </v>
      </c>
      <c r="E4395" s="1" t="s">
        <v>346</v>
      </c>
      <c r="F4395" s="7" t="str">
        <f>TEXT(DATE(MID(H4395, 13, 4), CHOOSE(MATCH( MID(H4395, 5, 3), {"Jan","Feb","Mar","Apr","May","Jun","Jul","Aug","Sep","Oct","Nov","Dec"}, 0), 1, 2, 3, 4, 5, 6, 7, 8, 9, 10, 11, 12), MID(H4395, 9, 2)), "yyyy-mm-dd")</f>
        <v>1980-02-09</v>
      </c>
      <c r="G4395" s="1" t="s">
        <v>8949</v>
      </c>
      <c r="H4395" s="1" t="s">
        <v>8948</v>
      </c>
    </row>
    <row r="4396" spans="1:8" hidden="1" x14ac:dyDescent="0.3">
      <c r="A4396" s="1" t="s">
        <v>27</v>
      </c>
      <c r="B4396" s="1" t="str">
        <f t="shared" si="205"/>
        <v>USA</v>
      </c>
      <c r="C4396" s="5" t="str">
        <f t="shared" si="204"/>
        <v>1980</v>
      </c>
      <c r="D4396" s="1" t="str">
        <f t="shared" si="206"/>
        <v xml:space="preserve">Titan IIID </v>
      </c>
      <c r="E4396" s="1" t="s">
        <v>346</v>
      </c>
      <c r="F4396" s="7" t="str">
        <f>TEXT(DATE(MID(H4396, 13, 4), CHOOSE(MATCH( MID(H4396, 5, 3), {"Jan","Feb","Mar","Apr","May","Jun","Jul","Aug","Sep","Oct","Nov","Dec"}, 0), 1, 2, 3, 4, 5, 6, 7, 8, 9, 10, 11, 12), MID(H4396, 9, 2)), "yyyy-mm-dd")</f>
        <v>1980-02-07</v>
      </c>
      <c r="G4396" s="1" t="s">
        <v>8951</v>
      </c>
      <c r="H4396" s="1" t="s">
        <v>8950</v>
      </c>
    </row>
    <row r="4397" spans="1:8" hidden="1" x14ac:dyDescent="0.3">
      <c r="A4397" s="1" t="s">
        <v>5</v>
      </c>
      <c r="B4397" s="1" t="str">
        <f t="shared" si="205"/>
        <v>Russia</v>
      </c>
      <c r="C4397" s="5" t="str">
        <f t="shared" si="204"/>
        <v>1980</v>
      </c>
      <c r="D4397" s="1" t="str">
        <f t="shared" si="206"/>
        <v xml:space="preserve">Soyuz U </v>
      </c>
      <c r="E4397" s="1" t="s">
        <v>346</v>
      </c>
      <c r="F4397" s="7" t="str">
        <f>TEXT(DATE(MID(H4397, 13, 4), CHOOSE(MATCH( MID(H4397, 5, 3), {"Jan","Feb","Mar","Apr","May","Jun","Jul","Aug","Sep","Oct","Nov","Dec"}, 0), 1, 2, 3, 4, 5, 6, 7, 8, 9, 10, 11, 12), MID(H4397, 9, 2)), "yyyy-mm-dd")</f>
        <v>1980-02-07</v>
      </c>
      <c r="G4397" s="1" t="s">
        <v>8953</v>
      </c>
      <c r="H4397" s="1" t="s">
        <v>8952</v>
      </c>
    </row>
    <row r="4398" spans="1:8" hidden="1" x14ac:dyDescent="0.3">
      <c r="A4398" s="1" t="s">
        <v>5</v>
      </c>
      <c r="B4398" s="1" t="str">
        <f t="shared" si="205"/>
        <v>Russia</v>
      </c>
      <c r="C4398" s="5" t="str">
        <f t="shared" si="204"/>
        <v>1980</v>
      </c>
      <c r="D4398" s="1" t="str">
        <f t="shared" si="206"/>
        <v xml:space="preserve">Vostok-2M </v>
      </c>
      <c r="E4398" s="1" t="s">
        <v>346</v>
      </c>
      <c r="F4398" s="7" t="str">
        <f>TEXT(DATE(MID(H4398, 13, 4), CHOOSE(MATCH( MID(H4398, 5, 3), {"Jan","Feb","Mar","Apr","May","Jun","Jul","Aug","Sep","Oct","Nov","Dec"}, 0), 1, 2, 3, 4, 5, 6, 7, 8, 9, 10, 11, 12), MID(H4398, 9, 2)), "yyyy-mm-dd")</f>
        <v>1980-01-30</v>
      </c>
      <c r="G4398" s="1" t="s">
        <v>8955</v>
      </c>
      <c r="H4398" s="1" t="s">
        <v>8954</v>
      </c>
    </row>
    <row r="4399" spans="1:8" hidden="1" x14ac:dyDescent="0.3">
      <c r="A4399" s="1" t="s">
        <v>6482</v>
      </c>
      <c r="B4399" s="1" t="str">
        <f t="shared" si="205"/>
        <v>Russia</v>
      </c>
      <c r="C4399" s="5" t="str">
        <f t="shared" si="204"/>
        <v>1980</v>
      </c>
      <c r="D4399" s="1" t="str">
        <f t="shared" si="206"/>
        <v xml:space="preserve">Cosmos-3M </v>
      </c>
      <c r="E4399" s="1" t="s">
        <v>346</v>
      </c>
      <c r="F4399" s="7" t="str">
        <f>TEXT(DATE(MID(H4399, 13, 4), CHOOSE(MATCH( MID(H4399, 5, 3), {"Jan","Feb","Mar","Apr","May","Jun","Jul","Aug","Sep","Oct","Nov","Dec"}, 0), 1, 2, 3, 4, 5, 6, 7, 8, 9, 10, 11, 12), MID(H4399, 9, 2)), "yyyy-mm-dd")</f>
        <v>1980-01-25</v>
      </c>
      <c r="G4399" s="1" t="s">
        <v>8957</v>
      </c>
      <c r="H4399" s="1" t="s">
        <v>8956</v>
      </c>
    </row>
    <row r="4400" spans="1:8" hidden="1" x14ac:dyDescent="0.3">
      <c r="A4400" s="1" t="s">
        <v>212</v>
      </c>
      <c r="B4400" s="1" t="str">
        <f t="shared" si="205"/>
        <v>Russia</v>
      </c>
      <c r="C4400" s="5" t="str">
        <f t="shared" si="204"/>
        <v>1980</v>
      </c>
      <c r="D4400" s="1" t="str">
        <f t="shared" si="206"/>
        <v xml:space="preserve">Soyuz U </v>
      </c>
      <c r="E4400" s="1" t="s">
        <v>346</v>
      </c>
      <c r="F4400" s="7" t="str">
        <f>TEXT(DATE(MID(H4400, 13, 4), CHOOSE(MATCH( MID(H4400, 5, 3), {"Jan","Feb","Mar","Apr","May","Jun","Jul","Aug","Sep","Oct","Nov","Dec"}, 0), 1, 2, 3, 4, 5, 6, 7, 8, 9, 10, 11, 12), MID(H4400, 9, 2)), "yyyy-mm-dd")</f>
        <v>1980-01-24</v>
      </c>
      <c r="G4400" s="1" t="s">
        <v>8959</v>
      </c>
      <c r="H4400" s="1" t="s">
        <v>8958</v>
      </c>
    </row>
    <row r="4401" spans="1:8" hidden="1" x14ac:dyDescent="0.3">
      <c r="A4401" s="1" t="s">
        <v>4483</v>
      </c>
      <c r="B4401" s="1" t="str">
        <f t="shared" si="205"/>
        <v>Russia</v>
      </c>
      <c r="C4401" s="5" t="str">
        <f t="shared" si="204"/>
        <v>1980</v>
      </c>
      <c r="D4401" s="1" t="str">
        <f t="shared" si="206"/>
        <v xml:space="preserve">Tsyklon-3 </v>
      </c>
      <c r="E4401" s="1" t="s">
        <v>346</v>
      </c>
      <c r="F4401" s="7" t="str">
        <f>TEXT(DATE(MID(H4401, 13, 4), CHOOSE(MATCH( MID(H4401, 5, 3), {"Jan","Feb","Mar","Apr","May","Jun","Jul","Aug","Sep","Oct","Nov","Dec"}, 0), 1, 2, 3, 4, 5, 6, 7, 8, 9, 10, 11, 12), MID(H4401, 9, 2)), "yyyy-mm-dd")</f>
        <v>1980-01-23</v>
      </c>
      <c r="G4401" s="1" t="s">
        <v>8961</v>
      </c>
      <c r="H4401" s="1" t="s">
        <v>8960</v>
      </c>
    </row>
    <row r="4402" spans="1:8" hidden="1" x14ac:dyDescent="0.3">
      <c r="A4402" s="1" t="s">
        <v>4149</v>
      </c>
      <c r="B4402" s="1" t="str">
        <f t="shared" si="205"/>
        <v>USA</v>
      </c>
      <c r="C4402" s="5" t="str">
        <f t="shared" si="204"/>
        <v>1980</v>
      </c>
      <c r="D4402" s="1" t="str">
        <f t="shared" si="206"/>
        <v xml:space="preserve">Atlas-SLV3D Centaur-D1AR </v>
      </c>
      <c r="E4402" s="1" t="s">
        <v>346</v>
      </c>
      <c r="F4402" s="7" t="str">
        <f>TEXT(DATE(MID(H4402, 13, 4), CHOOSE(MATCH( MID(H4402, 5, 3), {"Jan","Feb","Mar","Apr","May","Jun","Jul","Aug","Sep","Oct","Nov","Dec"}, 0), 1, 2, 3, 4, 5, 6, 7, 8, 9, 10, 11, 12), MID(H4402, 9, 2)), "yyyy-mm-dd")</f>
        <v>1980-01-18</v>
      </c>
      <c r="G4402" s="1" t="s">
        <v>8963</v>
      </c>
      <c r="H4402" s="1" t="s">
        <v>8962</v>
      </c>
    </row>
    <row r="4403" spans="1:8" hidden="1" x14ac:dyDescent="0.3">
      <c r="A4403" s="1" t="s">
        <v>6482</v>
      </c>
      <c r="B4403" s="1" t="str">
        <f t="shared" si="205"/>
        <v>Russia</v>
      </c>
      <c r="C4403" s="5" t="str">
        <f t="shared" si="204"/>
        <v>1980</v>
      </c>
      <c r="D4403" s="1" t="str">
        <f t="shared" si="206"/>
        <v xml:space="preserve">Cosmos-3M </v>
      </c>
      <c r="E4403" s="1" t="s">
        <v>346</v>
      </c>
      <c r="F4403" s="7" t="str">
        <f>TEXT(DATE(MID(H4403, 13, 4), CHOOSE(MATCH( MID(H4403, 5, 3), {"Jan","Feb","Mar","Apr","May","Jun","Jul","Aug","Sep","Oct","Nov","Dec"}, 0), 1, 2, 3, 4, 5, 6, 7, 8, 9, 10, 11, 12), MID(H4403, 9, 2)), "yyyy-mm-dd")</f>
        <v>1980-01-14</v>
      </c>
      <c r="G4403" s="1" t="s">
        <v>8965</v>
      </c>
      <c r="H4403" s="1" t="s">
        <v>8964</v>
      </c>
    </row>
    <row r="4404" spans="1:8" hidden="1" x14ac:dyDescent="0.3">
      <c r="A4404" s="1" t="s">
        <v>6615</v>
      </c>
      <c r="B4404" s="1" t="str">
        <f t="shared" si="205"/>
        <v>Russia</v>
      </c>
      <c r="C4404" s="5" t="str">
        <f t="shared" si="204"/>
        <v>1980</v>
      </c>
      <c r="D4404" s="1" t="str">
        <f t="shared" si="206"/>
        <v xml:space="preserve">Molniya-M /Block ML </v>
      </c>
      <c r="E4404" s="1" t="s">
        <v>346</v>
      </c>
      <c r="F4404" s="7" t="str">
        <f>TEXT(DATE(MID(H4404, 13, 4), CHOOSE(MATCH( MID(H4404, 5, 3), {"Jan","Feb","Mar","Apr","May","Jun","Jul","Aug","Sep","Oct","Nov","Dec"}, 0), 1, 2, 3, 4, 5, 6, 7, 8, 9, 10, 11, 12), MID(H4404, 9, 2)), "yyyy-mm-dd")</f>
        <v>1980-01-11</v>
      </c>
      <c r="G4404" s="1" t="s">
        <v>8967</v>
      </c>
      <c r="H4404" s="1" t="s">
        <v>8966</v>
      </c>
    </row>
    <row r="4405" spans="1:8" hidden="1" x14ac:dyDescent="0.3">
      <c r="A4405" s="1" t="s">
        <v>212</v>
      </c>
      <c r="B4405" s="1" t="str">
        <f t="shared" si="205"/>
        <v>Russia</v>
      </c>
      <c r="C4405" s="5" t="str">
        <f t="shared" si="204"/>
        <v>1980</v>
      </c>
      <c r="D4405" s="1" t="str">
        <f t="shared" si="206"/>
        <v xml:space="preserve">Soyuz U </v>
      </c>
      <c r="E4405" s="1" t="s">
        <v>346</v>
      </c>
      <c r="F4405" s="7" t="str">
        <f>TEXT(DATE(MID(H4405, 13, 4), CHOOSE(MATCH( MID(H4405, 5, 3), {"Jan","Feb","Mar","Apr","May","Jun","Jul","Aug","Sep","Oct","Nov","Dec"}, 0), 1, 2, 3, 4, 5, 6, 7, 8, 9, 10, 11, 12), MID(H4405, 9, 2)), "yyyy-mm-dd")</f>
        <v>1980-01-09</v>
      </c>
      <c r="G4405" s="1" t="s">
        <v>8969</v>
      </c>
      <c r="H4405" s="1" t="s">
        <v>8968</v>
      </c>
    </row>
    <row r="4406" spans="1:8" hidden="1" x14ac:dyDescent="0.3">
      <c r="A4406" s="1" t="s">
        <v>212</v>
      </c>
      <c r="B4406" s="1" t="str">
        <f t="shared" si="205"/>
        <v>Russia</v>
      </c>
      <c r="C4406" s="5" t="str">
        <f t="shared" si="204"/>
        <v>1979</v>
      </c>
      <c r="D4406" s="1" t="str">
        <f t="shared" si="206"/>
        <v xml:space="preserve">Soyuz U </v>
      </c>
      <c r="E4406" s="1" t="s">
        <v>346</v>
      </c>
      <c r="F4406" s="7" t="str">
        <f>TEXT(DATE(MID(H4406, 13, 4), CHOOSE(MATCH( MID(H4406, 5, 3), {"Jan","Feb","Mar","Apr","May","Jun","Jul","Aug","Sep","Oct","Nov","Dec"}, 0), 1, 2, 3, 4, 5, 6, 7, 8, 9, 10, 11, 12), MID(H4406, 9, 2)), "yyyy-mm-dd")</f>
        <v>1979-12-28</v>
      </c>
      <c r="G4406" s="1" t="s">
        <v>8971</v>
      </c>
      <c r="H4406" s="1" t="s">
        <v>8970</v>
      </c>
    </row>
    <row r="4407" spans="1:8" hidden="1" x14ac:dyDescent="0.3">
      <c r="A4407" s="1" t="s">
        <v>6272</v>
      </c>
      <c r="B4407" s="1" t="str">
        <f t="shared" si="205"/>
        <v>Kazakhstan</v>
      </c>
      <c r="C4407" s="5" t="str">
        <f t="shared" si="204"/>
        <v>1979</v>
      </c>
      <c r="D4407" s="1" t="str">
        <f t="shared" si="206"/>
        <v xml:space="preserve">Proton-K/Block-DM </v>
      </c>
      <c r="E4407" s="1" t="s">
        <v>346</v>
      </c>
      <c r="F4407" s="7" t="str">
        <f>TEXT(DATE(MID(H4407, 13, 4), CHOOSE(MATCH( MID(H4407, 5, 3), {"Jan","Feb","Mar","Apr","May","Jun","Jul","Aug","Sep","Oct","Nov","Dec"}, 0), 1, 2, 3, 4, 5, 6, 7, 8, 9, 10, 11, 12), MID(H4407, 9, 2)), "yyyy-mm-dd")</f>
        <v>1979-12-28</v>
      </c>
      <c r="G4407" s="1" t="s">
        <v>8973</v>
      </c>
      <c r="H4407" s="1" t="s">
        <v>8972</v>
      </c>
    </row>
    <row r="4408" spans="1:8" hidden="1" x14ac:dyDescent="0.3">
      <c r="A4408" s="1" t="s">
        <v>6657</v>
      </c>
      <c r="B4408" s="1" t="str">
        <f t="shared" si="205"/>
        <v>France</v>
      </c>
      <c r="C4408" s="5" t="str">
        <f t="shared" si="204"/>
        <v>1979</v>
      </c>
      <c r="D4408" s="1" t="str">
        <f t="shared" si="206"/>
        <v xml:space="preserve">Ariane 1 </v>
      </c>
      <c r="E4408" s="1" t="s">
        <v>346</v>
      </c>
      <c r="F4408" s="7" t="str">
        <f>TEXT(DATE(MID(H4408, 13, 4), CHOOSE(MATCH( MID(H4408, 5, 3), {"Jan","Feb","Mar","Apr","May","Jun","Jul","Aug","Sep","Oct","Nov","Dec"}, 0), 1, 2, 3, 4, 5, 6, 7, 8, 9, 10, 11, 12), MID(H4408, 9, 2)), "yyyy-mm-dd")</f>
        <v>1979-12-24</v>
      </c>
      <c r="G4408" s="1" t="s">
        <v>8975</v>
      </c>
      <c r="H4408" s="1" t="s">
        <v>8974</v>
      </c>
    </row>
    <row r="4409" spans="1:8" hidden="1" x14ac:dyDescent="0.3">
      <c r="A4409" s="1" t="s">
        <v>1630</v>
      </c>
      <c r="B4409" s="1" t="str">
        <f t="shared" si="205"/>
        <v>Kazakhstan</v>
      </c>
      <c r="C4409" s="5" t="str">
        <f t="shared" si="204"/>
        <v>1979</v>
      </c>
      <c r="D4409" s="1" t="str">
        <f t="shared" si="206"/>
        <v xml:space="preserve">Soyuz U </v>
      </c>
      <c r="E4409" s="1" t="s">
        <v>346</v>
      </c>
      <c r="F4409" s="7" t="str">
        <f>TEXT(DATE(MID(H4409, 13, 4), CHOOSE(MATCH( MID(H4409, 5, 3), {"Jan","Feb","Mar","Apr","May","Jun","Jul","Aug","Sep","Oct","Nov","Dec"}, 0), 1, 2, 3, 4, 5, 6, 7, 8, 9, 10, 11, 12), MID(H4409, 9, 2)), "yyyy-mm-dd")</f>
        <v>1979-12-16</v>
      </c>
      <c r="G4409" s="1" t="s">
        <v>8977</v>
      </c>
      <c r="H4409" s="1" t="s">
        <v>8976</v>
      </c>
    </row>
    <row r="4410" spans="1:8" hidden="1" x14ac:dyDescent="0.3">
      <c r="A4410" s="1" t="s">
        <v>212</v>
      </c>
      <c r="B4410" s="1" t="str">
        <f t="shared" si="205"/>
        <v>Russia</v>
      </c>
      <c r="C4410" s="5" t="str">
        <f t="shared" si="204"/>
        <v>1979</v>
      </c>
      <c r="D4410" s="1" t="str">
        <f t="shared" si="206"/>
        <v xml:space="preserve">Soyuz U </v>
      </c>
      <c r="E4410" s="1" t="s">
        <v>346</v>
      </c>
      <c r="F4410" s="7" t="str">
        <f>TEXT(DATE(MID(H4410, 13, 4), CHOOSE(MATCH( MID(H4410, 5, 3), {"Jan","Feb","Mar","Apr","May","Jun","Jul","Aug","Sep","Oct","Nov","Dec"}, 0), 1, 2, 3, 4, 5, 6, 7, 8, 9, 10, 11, 12), MID(H4410, 9, 2)), "yyyy-mm-dd")</f>
        <v>1979-12-12</v>
      </c>
      <c r="G4410" s="1" t="s">
        <v>8979</v>
      </c>
      <c r="H4410" s="1" t="s">
        <v>8978</v>
      </c>
    </row>
    <row r="4411" spans="1:8" hidden="1" x14ac:dyDescent="0.3">
      <c r="A4411" s="1" t="s">
        <v>3478</v>
      </c>
      <c r="B4411" s="1" t="str">
        <f t="shared" si="205"/>
        <v>USA</v>
      </c>
      <c r="C4411" s="5" t="str">
        <f t="shared" si="204"/>
        <v>1979</v>
      </c>
      <c r="D4411" s="1" t="str">
        <f t="shared" si="206"/>
        <v xml:space="preserve">Delta 3914 </v>
      </c>
      <c r="E4411" s="1" t="s">
        <v>346</v>
      </c>
      <c r="F4411" s="7" t="str">
        <f>TEXT(DATE(MID(H4411, 13, 4), CHOOSE(MATCH( MID(H4411, 5, 3), {"Jan","Feb","Mar","Apr","May","Jun","Jul","Aug","Sep","Oct","Nov","Dec"}, 0), 1, 2, 3, 4, 5, 6, 7, 8, 9, 10, 11, 12), MID(H4411, 9, 2)), "yyyy-mm-dd")</f>
        <v>1979-12-07</v>
      </c>
      <c r="G4411" s="1" t="s">
        <v>8981</v>
      </c>
      <c r="H4411" s="1" t="s">
        <v>8980</v>
      </c>
    </row>
    <row r="4412" spans="1:8" hidden="1" x14ac:dyDescent="0.3">
      <c r="A4412" s="1" t="s">
        <v>6482</v>
      </c>
      <c r="B4412" s="1" t="str">
        <f t="shared" si="205"/>
        <v>Russia</v>
      </c>
      <c r="C4412" s="5" t="str">
        <f t="shared" si="204"/>
        <v>1979</v>
      </c>
      <c r="D4412" s="1" t="str">
        <f t="shared" si="206"/>
        <v xml:space="preserve">Cosmos-3M </v>
      </c>
      <c r="E4412" s="1" t="s">
        <v>346</v>
      </c>
      <c r="F4412" s="7" t="str">
        <f>TEXT(DATE(MID(H4412, 13, 4), CHOOSE(MATCH( MID(H4412, 5, 3), {"Jan","Feb","Mar","Apr","May","Jun","Jul","Aug","Sep","Oct","Nov","Dec"}, 0), 1, 2, 3, 4, 5, 6, 7, 8, 9, 10, 11, 12), MID(H4412, 9, 2)), "yyyy-mm-dd")</f>
        <v>1979-12-05</v>
      </c>
      <c r="G4412" s="1" t="s">
        <v>8983</v>
      </c>
      <c r="H4412" s="1" t="s">
        <v>8982</v>
      </c>
    </row>
    <row r="4413" spans="1:8" hidden="1" x14ac:dyDescent="0.3">
      <c r="A4413" s="1" t="s">
        <v>5</v>
      </c>
      <c r="B4413" s="1" t="str">
        <f t="shared" si="205"/>
        <v>Russia</v>
      </c>
      <c r="C4413" s="5" t="str">
        <f t="shared" si="204"/>
        <v>1979</v>
      </c>
      <c r="D4413" s="1" t="str">
        <f t="shared" si="206"/>
        <v xml:space="preserve">Vostok-2M </v>
      </c>
      <c r="E4413" s="1" t="s">
        <v>346</v>
      </c>
      <c r="F4413" s="7" t="str">
        <f>TEXT(DATE(MID(H4413, 13, 4), CHOOSE(MATCH( MID(H4413, 5, 3), {"Jan","Feb","Mar","Apr","May","Jun","Jul","Aug","Sep","Oct","Nov","Dec"}, 0), 1, 2, 3, 4, 5, 6, 7, 8, 9, 10, 11, 12), MID(H4413, 9, 2)), "yyyy-mm-dd")</f>
        <v>1979-11-27</v>
      </c>
      <c r="G4413" s="1" t="s">
        <v>8985</v>
      </c>
      <c r="H4413" s="1" t="s">
        <v>8984</v>
      </c>
    </row>
    <row r="4414" spans="1:8" hidden="1" x14ac:dyDescent="0.3">
      <c r="A4414" s="1" t="s">
        <v>11</v>
      </c>
      <c r="B4414" s="1" t="str">
        <f t="shared" si="205"/>
        <v>USA</v>
      </c>
      <c r="C4414" s="5" t="str">
        <f t="shared" si="204"/>
        <v>1979</v>
      </c>
      <c r="D4414" s="1" t="str">
        <f t="shared" si="206"/>
        <v xml:space="preserve">Titan III(23)C </v>
      </c>
      <c r="E4414" s="1" t="s">
        <v>346</v>
      </c>
      <c r="F4414" s="7" t="str">
        <f>TEXT(DATE(MID(H4414, 13, 4), CHOOSE(MATCH( MID(H4414, 5, 3), {"Jan","Feb","Mar","Apr","May","Jun","Jul","Aug","Sep","Oct","Nov","Dec"}, 0), 1, 2, 3, 4, 5, 6, 7, 8, 9, 10, 11, 12), MID(H4414, 9, 2)), "yyyy-mm-dd")</f>
        <v>1979-11-21</v>
      </c>
      <c r="G4414" s="1" t="s">
        <v>8987</v>
      </c>
      <c r="H4414" s="1" t="s">
        <v>8986</v>
      </c>
    </row>
    <row r="4415" spans="1:8" hidden="1" x14ac:dyDescent="0.3">
      <c r="A4415" s="1" t="s">
        <v>212</v>
      </c>
      <c r="B4415" s="1" t="str">
        <f t="shared" si="205"/>
        <v>Russia</v>
      </c>
      <c r="C4415" s="5" t="str">
        <f t="shared" si="204"/>
        <v>1979</v>
      </c>
      <c r="D4415" s="1" t="str">
        <f t="shared" si="206"/>
        <v xml:space="preserve">Soyuz U </v>
      </c>
      <c r="E4415" s="1" t="s">
        <v>346</v>
      </c>
      <c r="F4415" s="7" t="str">
        <f>TEXT(DATE(MID(H4415, 13, 4), CHOOSE(MATCH( MID(H4415, 5, 3), {"Jan","Feb","Mar","Apr","May","Jun","Jul","Aug","Sep","Oct","Nov","Dec"}, 0), 1, 2, 3, 4, 5, 6, 7, 8, 9, 10, 11, 12), MID(H4415, 9, 2)), "yyyy-mm-dd")</f>
        <v>1979-11-02</v>
      </c>
      <c r="G4415" s="1" t="s">
        <v>8989</v>
      </c>
      <c r="H4415" s="1" t="s">
        <v>8988</v>
      </c>
    </row>
    <row r="4416" spans="1:8" hidden="1" x14ac:dyDescent="0.3">
      <c r="A4416" s="1" t="s">
        <v>6482</v>
      </c>
      <c r="B4416" s="1" t="str">
        <f t="shared" si="205"/>
        <v>Russia</v>
      </c>
      <c r="C4416" s="5" t="str">
        <f t="shared" si="204"/>
        <v>1979</v>
      </c>
      <c r="D4416" s="1" t="str">
        <f t="shared" si="206"/>
        <v xml:space="preserve">Cosmos-3M </v>
      </c>
      <c r="E4416" s="1" t="s">
        <v>346</v>
      </c>
      <c r="F4416" s="7" t="str">
        <f>TEXT(DATE(MID(H4416, 13, 4), CHOOSE(MATCH( MID(H4416, 5, 3), {"Jan","Feb","Mar","Apr","May","Jun","Jul","Aug","Sep","Oct","Nov","Dec"}, 0), 1, 2, 3, 4, 5, 6, 7, 8, 9, 10, 11, 12), MID(H4416, 9, 2)), "yyyy-mm-dd")</f>
        <v>1979-11-01</v>
      </c>
      <c r="G4416" s="1" t="s">
        <v>8991</v>
      </c>
      <c r="H4416" s="1" t="s">
        <v>8990</v>
      </c>
    </row>
    <row r="4417" spans="1:8" hidden="1" x14ac:dyDescent="0.3">
      <c r="A4417" s="1" t="s">
        <v>5</v>
      </c>
      <c r="B4417" s="1" t="str">
        <f t="shared" si="205"/>
        <v>Russia</v>
      </c>
      <c r="C4417" s="5" t="str">
        <f t="shared" si="204"/>
        <v>1979</v>
      </c>
      <c r="D4417" s="1" t="str">
        <f t="shared" si="206"/>
        <v xml:space="preserve">Vostok-2M </v>
      </c>
      <c r="E4417" s="1" t="s">
        <v>346</v>
      </c>
      <c r="F4417" s="7" t="str">
        <f>TEXT(DATE(MID(H4417, 13, 4), CHOOSE(MATCH( MID(H4417, 5, 3), {"Jan","Feb","Mar","Apr","May","Jun","Jul","Aug","Sep","Oct","Nov","Dec"}, 0), 1, 2, 3, 4, 5, 6, 7, 8, 9, 10, 11, 12), MID(H4417, 9, 2)), "yyyy-mm-dd")</f>
        <v>1979-10-31</v>
      </c>
      <c r="G4417" s="1" t="s">
        <v>8993</v>
      </c>
      <c r="H4417" s="1" t="s">
        <v>8992</v>
      </c>
    </row>
    <row r="4418" spans="1:8" hidden="1" x14ac:dyDescent="0.3">
      <c r="A4418" s="1" t="s">
        <v>5723</v>
      </c>
      <c r="B4418" s="1" t="str">
        <f t="shared" si="205"/>
        <v>USA</v>
      </c>
      <c r="C4418" s="5" t="str">
        <f t="shared" ref="C4418:C4481" si="207">TEXT(F4418, "yyyy")</f>
        <v>1979</v>
      </c>
      <c r="D4418" s="1" t="str">
        <f t="shared" si="206"/>
        <v xml:space="preserve">Scout G1 </v>
      </c>
      <c r="E4418" s="1" t="s">
        <v>346</v>
      </c>
      <c r="F4418" s="7" t="str">
        <f>TEXT(DATE(MID(H4418, 13, 4), CHOOSE(MATCH( MID(H4418, 5, 3), {"Jan","Feb","Mar","Apr","May","Jun","Jul","Aug","Sep","Oct","Nov","Dec"}, 0), 1, 2, 3, 4, 5, 6, 7, 8, 9, 10, 11, 12), MID(H4418, 9, 2)), "yyyy-mm-dd")</f>
        <v>1979-10-30</v>
      </c>
      <c r="G4418" s="1" t="s">
        <v>8995</v>
      </c>
      <c r="H4418" s="1" t="s">
        <v>8994</v>
      </c>
    </row>
    <row r="4419" spans="1:8" hidden="1" x14ac:dyDescent="0.3">
      <c r="A4419" s="1" t="s">
        <v>5</v>
      </c>
      <c r="B4419" s="1" t="str">
        <f t="shared" ref="B4419:B4482" si="208">TRIM(MID(A4419, FIND("|", SUBSTITUTE(A4419, ",", "|", LEN(A4419) - LEN(SUBSTITUTE(A4419,",", "" )))) + 1, LEN(A4419)))</f>
        <v>Russia</v>
      </c>
      <c r="C4419" s="5" t="str">
        <f t="shared" si="207"/>
        <v>1979</v>
      </c>
      <c r="D4419" s="1" t="str">
        <f t="shared" ref="D4419:D4482" si="209">LEFT(G4419, FIND("|", G4419) - 1)</f>
        <v xml:space="preserve">Vostok-2M </v>
      </c>
      <c r="E4419" s="1" t="s">
        <v>346</v>
      </c>
      <c r="F4419" s="7" t="str">
        <f>TEXT(DATE(MID(H4419, 13, 4), CHOOSE(MATCH( MID(H4419, 5, 3), {"Jan","Feb","Mar","Apr","May","Jun","Jul","Aug","Sep","Oct","Nov","Dec"}, 0), 1, 2, 3, 4, 5, 6, 7, 8, 9, 10, 11, 12), MID(H4419, 9, 2)), "yyyy-mm-dd")</f>
        <v>1979-10-26</v>
      </c>
      <c r="G4419" s="1" t="s">
        <v>8997</v>
      </c>
      <c r="H4419" s="1" t="s">
        <v>8996</v>
      </c>
    </row>
    <row r="4420" spans="1:8" hidden="1" x14ac:dyDescent="0.3">
      <c r="A4420" s="1" t="s">
        <v>212</v>
      </c>
      <c r="B4420" s="1" t="str">
        <f t="shared" si="208"/>
        <v>Russia</v>
      </c>
      <c r="C4420" s="5" t="str">
        <f t="shared" si="207"/>
        <v>1979</v>
      </c>
      <c r="D4420" s="1" t="str">
        <f t="shared" si="209"/>
        <v xml:space="preserve">Soyuz U </v>
      </c>
      <c r="E4420" s="1" t="s">
        <v>346</v>
      </c>
      <c r="F4420" s="7" t="str">
        <f>TEXT(DATE(MID(H4420, 13, 4), CHOOSE(MATCH( MID(H4420, 5, 3), {"Jan","Feb","Mar","Apr","May","Jun","Jul","Aug","Sep","Oct","Nov","Dec"}, 0), 1, 2, 3, 4, 5, 6, 7, 8, 9, 10, 11, 12), MID(H4420, 9, 2)), "yyyy-mm-dd")</f>
        <v>1979-10-22</v>
      </c>
      <c r="G4420" s="1" t="s">
        <v>8999</v>
      </c>
      <c r="H4420" s="1" t="s">
        <v>8998</v>
      </c>
    </row>
    <row r="4421" spans="1:8" hidden="1" x14ac:dyDescent="0.3">
      <c r="A4421" s="1" t="s">
        <v>6615</v>
      </c>
      <c r="B4421" s="1" t="str">
        <f t="shared" si="208"/>
        <v>Russia</v>
      </c>
      <c r="C4421" s="5" t="str">
        <f t="shared" si="207"/>
        <v>1979</v>
      </c>
      <c r="D4421" s="1" t="str">
        <f t="shared" si="209"/>
        <v xml:space="preserve">Molniya-M /Block ML </v>
      </c>
      <c r="E4421" s="1" t="s">
        <v>346</v>
      </c>
      <c r="F4421" s="7" t="str">
        <f>TEXT(DATE(MID(H4421, 13, 4), CHOOSE(MATCH( MID(H4421, 5, 3), {"Jan","Feb","Mar","Apr","May","Jun","Jul","Aug","Sep","Oct","Nov","Dec"}, 0), 1, 2, 3, 4, 5, 6, 7, 8, 9, 10, 11, 12), MID(H4421, 9, 2)), "yyyy-mm-dd")</f>
        <v>1979-10-20</v>
      </c>
      <c r="G4421" s="1" t="s">
        <v>9001</v>
      </c>
      <c r="H4421" s="1" t="s">
        <v>9000</v>
      </c>
    </row>
    <row r="4422" spans="1:8" hidden="1" x14ac:dyDescent="0.3">
      <c r="A4422" s="1" t="s">
        <v>6482</v>
      </c>
      <c r="B4422" s="1" t="str">
        <f t="shared" si="208"/>
        <v>Russia</v>
      </c>
      <c r="C4422" s="5" t="str">
        <f t="shared" si="207"/>
        <v>1979</v>
      </c>
      <c r="D4422" s="1" t="str">
        <f t="shared" si="209"/>
        <v xml:space="preserve">Cosmos-3M </v>
      </c>
      <c r="E4422" s="1" t="s">
        <v>346</v>
      </c>
      <c r="F4422" s="7" t="str">
        <f>TEXT(DATE(MID(H4422, 13, 4), CHOOSE(MATCH( MID(H4422, 5, 3), {"Jan","Feb","Mar","Apr","May","Jun","Jul","Aug","Sep","Oct","Nov","Dec"}, 0), 1, 2, 3, 4, 5, 6, 7, 8, 9, 10, 11, 12), MID(H4422, 9, 2)), "yyyy-mm-dd")</f>
        <v>1979-10-16</v>
      </c>
      <c r="G4422" s="1" t="s">
        <v>9003</v>
      </c>
      <c r="H4422" s="1" t="s">
        <v>9002</v>
      </c>
    </row>
    <row r="4423" spans="1:8" hidden="1" x14ac:dyDescent="0.3">
      <c r="A4423" s="1" t="s">
        <v>212</v>
      </c>
      <c r="B4423" s="1" t="str">
        <f t="shared" si="208"/>
        <v>Russia</v>
      </c>
      <c r="C4423" s="5" t="str">
        <f t="shared" si="207"/>
        <v>1979</v>
      </c>
      <c r="D4423" s="1" t="str">
        <f t="shared" si="209"/>
        <v xml:space="preserve">Soyuz U </v>
      </c>
      <c r="E4423" s="1" t="s">
        <v>346</v>
      </c>
      <c r="F4423" s="7" t="str">
        <f>TEXT(DATE(MID(H4423, 13, 4), CHOOSE(MATCH( MID(H4423, 5, 3), {"Jan","Feb","Mar","Apr","May","Jun","Jul","Aug","Sep","Oct","Nov","Dec"}, 0), 1, 2, 3, 4, 5, 6, 7, 8, 9, 10, 11, 12), MID(H4423, 9, 2)), "yyyy-mm-dd")</f>
        <v>1979-10-12</v>
      </c>
      <c r="G4423" s="1" t="s">
        <v>9005</v>
      </c>
      <c r="H4423" s="1" t="s">
        <v>9004</v>
      </c>
    </row>
    <row r="4424" spans="1:8" hidden="1" x14ac:dyDescent="0.3">
      <c r="A4424" s="1" t="s">
        <v>6482</v>
      </c>
      <c r="B4424" s="1" t="str">
        <f t="shared" si="208"/>
        <v>Russia</v>
      </c>
      <c r="C4424" s="5" t="str">
        <f t="shared" si="207"/>
        <v>1979</v>
      </c>
      <c r="D4424" s="1" t="str">
        <f t="shared" si="209"/>
        <v xml:space="preserve">Cosmos-3M </v>
      </c>
      <c r="E4424" s="1" t="s">
        <v>346</v>
      </c>
      <c r="F4424" s="7" t="str">
        <f>TEXT(DATE(MID(H4424, 13, 4), CHOOSE(MATCH( MID(H4424, 5, 3), {"Jan","Feb","Mar","Apr","May","Jun","Jul","Aug","Sep","Oct","Nov","Dec"}, 0), 1, 2, 3, 4, 5, 6, 7, 8, 9, 10, 11, 12), MID(H4424, 9, 2)), "yyyy-mm-dd")</f>
        <v>1979-10-11</v>
      </c>
      <c r="G4424" s="1" t="s">
        <v>9007</v>
      </c>
      <c r="H4424" s="1" t="s">
        <v>9006</v>
      </c>
    </row>
    <row r="4425" spans="1:8" hidden="1" x14ac:dyDescent="0.3">
      <c r="A4425" s="1" t="s">
        <v>6615</v>
      </c>
      <c r="B4425" s="1" t="str">
        <f t="shared" si="208"/>
        <v>Russia</v>
      </c>
      <c r="C4425" s="5" t="str">
        <f t="shared" si="207"/>
        <v>1979</v>
      </c>
      <c r="D4425" s="1" t="str">
        <f t="shared" si="209"/>
        <v xml:space="preserve">Soyuz U </v>
      </c>
      <c r="E4425" s="1" t="s">
        <v>346</v>
      </c>
      <c r="F4425" s="7" t="str">
        <f>TEXT(DATE(MID(H4425, 13, 4), CHOOSE(MATCH( MID(H4425, 5, 3), {"Jan","Feb","Mar","Apr","May","Jun","Jul","Aug","Sep","Oct","Nov","Dec"}, 0), 1, 2, 3, 4, 5, 6, 7, 8, 9, 10, 11, 12), MID(H4425, 9, 2)), "yyyy-mm-dd")</f>
        <v>1979-10-05</v>
      </c>
      <c r="G4425" s="1" t="s">
        <v>9009</v>
      </c>
      <c r="H4425" s="1" t="s">
        <v>9008</v>
      </c>
    </row>
    <row r="4426" spans="1:8" hidden="1" x14ac:dyDescent="0.3">
      <c r="A4426" s="1" t="s">
        <v>6272</v>
      </c>
      <c r="B4426" s="1" t="str">
        <f t="shared" si="208"/>
        <v>Kazakhstan</v>
      </c>
      <c r="C4426" s="5" t="str">
        <f t="shared" si="207"/>
        <v>1979</v>
      </c>
      <c r="D4426" s="1" t="str">
        <f t="shared" si="209"/>
        <v xml:space="preserve">Proton-K/Block-DM </v>
      </c>
      <c r="E4426" s="1" t="s">
        <v>346</v>
      </c>
      <c r="F4426" s="7" t="str">
        <f>TEXT(DATE(MID(H4426, 13, 4), CHOOSE(MATCH( MID(H4426, 5, 3), {"Jan","Feb","Mar","Apr","May","Jun","Jul","Aug","Sep","Oct","Nov","Dec"}, 0), 1, 2, 3, 4, 5, 6, 7, 8, 9, 10, 11, 12), MID(H4426, 9, 2)), "yyyy-mm-dd")</f>
        <v>1979-10-03</v>
      </c>
      <c r="G4426" s="1" t="s">
        <v>9011</v>
      </c>
      <c r="H4426" s="1" t="s">
        <v>9010</v>
      </c>
    </row>
    <row r="4427" spans="1:8" hidden="1" x14ac:dyDescent="0.3">
      <c r="A4427" s="1" t="s">
        <v>11</v>
      </c>
      <c r="B4427" s="1" t="str">
        <f t="shared" si="208"/>
        <v>USA</v>
      </c>
      <c r="C4427" s="5" t="str">
        <f t="shared" si="207"/>
        <v>1979</v>
      </c>
      <c r="D4427" s="1" t="str">
        <f t="shared" si="209"/>
        <v xml:space="preserve">Titan III(23)C </v>
      </c>
      <c r="E4427" s="1" t="s">
        <v>346</v>
      </c>
      <c r="F4427" s="7" t="str">
        <f>TEXT(DATE(MID(H4427, 13, 4), CHOOSE(MATCH( MID(H4427, 5, 3), {"Jan","Feb","Mar","Apr","May","Jun","Jul","Aug","Sep","Oct","Nov","Dec"}, 0), 1, 2, 3, 4, 5, 6, 7, 8, 9, 10, 11, 12), MID(H4427, 9, 2)), "yyyy-mm-dd")</f>
        <v>1979-10-01</v>
      </c>
      <c r="G4427" s="1" t="s">
        <v>9013</v>
      </c>
      <c r="H4427" s="1" t="s">
        <v>9012</v>
      </c>
    </row>
    <row r="4428" spans="1:8" hidden="1" x14ac:dyDescent="0.3">
      <c r="A4428" s="1" t="s">
        <v>212</v>
      </c>
      <c r="B4428" s="1" t="str">
        <f t="shared" si="208"/>
        <v>Russia</v>
      </c>
      <c r="C4428" s="5" t="str">
        <f t="shared" si="207"/>
        <v>1979</v>
      </c>
      <c r="D4428" s="1" t="str">
        <f t="shared" si="209"/>
        <v xml:space="preserve">Soyuz U </v>
      </c>
      <c r="E4428" s="1" t="s">
        <v>346</v>
      </c>
      <c r="F4428" s="7" t="str">
        <f>TEXT(DATE(MID(H4428, 13, 4), CHOOSE(MATCH( MID(H4428, 5, 3), {"Jan","Feb","Mar","Apr","May","Jun","Jul","Aug","Sep","Oct","Nov","Dec"}, 0), 1, 2, 3, 4, 5, 6, 7, 8, 9, 10, 11, 12), MID(H4428, 9, 2)), "yyyy-mm-dd")</f>
        <v>1979-09-28</v>
      </c>
      <c r="G4428" s="1" t="s">
        <v>9015</v>
      </c>
      <c r="H4428" s="1" t="s">
        <v>9014</v>
      </c>
    </row>
    <row r="4429" spans="1:8" hidden="1" x14ac:dyDescent="0.3">
      <c r="A4429" s="1" t="s">
        <v>6482</v>
      </c>
      <c r="B4429" s="1" t="str">
        <f t="shared" si="208"/>
        <v>Russia</v>
      </c>
      <c r="C4429" s="5" t="str">
        <f t="shared" si="207"/>
        <v>1979</v>
      </c>
      <c r="D4429" s="1" t="str">
        <f t="shared" si="209"/>
        <v xml:space="preserve">Cosmos-3M </v>
      </c>
      <c r="E4429" s="1" t="s">
        <v>346</v>
      </c>
      <c r="F4429" s="7" t="str">
        <f>TEXT(DATE(MID(H4429, 13, 4), CHOOSE(MATCH( MID(H4429, 5, 3), {"Jan","Feb","Mar","Apr","May","Jun","Jul","Aug","Sep","Oct","Nov","Dec"}, 0), 1, 2, 3, 4, 5, 6, 7, 8, 9, 10, 11, 12), MID(H4429, 9, 2)), "yyyy-mm-dd")</f>
        <v>1979-09-25</v>
      </c>
      <c r="G4429" s="1" t="s">
        <v>9017</v>
      </c>
      <c r="H4429" s="1" t="s">
        <v>9016</v>
      </c>
    </row>
    <row r="4430" spans="1:8" hidden="1" x14ac:dyDescent="0.3">
      <c r="A4430" s="1" t="s">
        <v>6615</v>
      </c>
      <c r="B4430" s="1" t="str">
        <f t="shared" si="208"/>
        <v>Russia</v>
      </c>
      <c r="C4430" s="5" t="str">
        <f t="shared" si="207"/>
        <v>1979</v>
      </c>
      <c r="D4430" s="1" t="str">
        <f t="shared" si="209"/>
        <v xml:space="preserve">Soyuz U </v>
      </c>
      <c r="E4430" s="1" t="s">
        <v>346</v>
      </c>
      <c r="F4430" s="7" t="str">
        <f>TEXT(DATE(MID(H4430, 13, 4), CHOOSE(MATCH( MID(H4430, 5, 3), {"Jan","Feb","Mar","Apr","May","Jun","Jul","Aug","Sep","Oct","Nov","Dec"}, 0), 1, 2, 3, 4, 5, 6, 7, 8, 9, 10, 11, 12), MID(H4430, 9, 2)), "yyyy-mm-dd")</f>
        <v>1979-09-25</v>
      </c>
      <c r="G4430" s="1" t="s">
        <v>9019</v>
      </c>
      <c r="H4430" s="1" t="s">
        <v>9018</v>
      </c>
    </row>
    <row r="4431" spans="1:8" hidden="1" x14ac:dyDescent="0.3">
      <c r="A4431" s="1" t="s">
        <v>4092</v>
      </c>
      <c r="B4431" s="1" t="str">
        <f t="shared" si="208"/>
        <v>USA</v>
      </c>
      <c r="C4431" s="5" t="str">
        <f t="shared" si="207"/>
        <v>1979</v>
      </c>
      <c r="D4431" s="1" t="str">
        <f t="shared" si="209"/>
        <v xml:space="preserve">Atlas-SLV3D Centaur-D1AR </v>
      </c>
      <c r="E4431" s="1" t="s">
        <v>346</v>
      </c>
      <c r="F4431" s="7" t="str">
        <f>TEXT(DATE(MID(H4431, 13, 4), CHOOSE(MATCH( MID(H4431, 5, 3), {"Jan","Feb","Mar","Apr","May","Jun","Jul","Aug","Sep","Oct","Nov","Dec"}, 0), 1, 2, 3, 4, 5, 6, 7, 8, 9, 10, 11, 12), MID(H4431, 9, 2)), "yyyy-mm-dd")</f>
        <v>1979-09-20</v>
      </c>
      <c r="G4431" s="1" t="s">
        <v>9021</v>
      </c>
      <c r="H4431" s="1" t="s">
        <v>9020</v>
      </c>
    </row>
    <row r="4432" spans="1:8" hidden="1" x14ac:dyDescent="0.3">
      <c r="A4432" s="1" t="s">
        <v>5</v>
      </c>
      <c r="B4432" s="1" t="str">
        <f t="shared" si="208"/>
        <v>Russia</v>
      </c>
      <c r="C4432" s="5" t="str">
        <f t="shared" si="207"/>
        <v>1979</v>
      </c>
      <c r="D4432" s="1" t="str">
        <f t="shared" si="209"/>
        <v xml:space="preserve">Soyuz U </v>
      </c>
      <c r="E4432" s="1" t="s">
        <v>346</v>
      </c>
      <c r="F4432" s="7" t="str">
        <f>TEXT(DATE(MID(H4432, 13, 4), CHOOSE(MATCH( MID(H4432, 5, 3), {"Jan","Feb","Mar","Apr","May","Jun","Jul","Aug","Sep","Oct","Nov","Dec"}, 0), 1, 2, 3, 4, 5, 6, 7, 8, 9, 10, 11, 12), MID(H4432, 9, 2)), "yyyy-mm-dd")</f>
        <v>1979-09-14</v>
      </c>
      <c r="G4432" s="1" t="s">
        <v>9023</v>
      </c>
      <c r="H4432" s="1" t="s">
        <v>9022</v>
      </c>
    </row>
    <row r="4433" spans="1:8" hidden="1" x14ac:dyDescent="0.3">
      <c r="A4433" s="1" t="s">
        <v>6615</v>
      </c>
      <c r="B4433" s="1" t="str">
        <f t="shared" si="208"/>
        <v>Russia</v>
      </c>
      <c r="C4433" s="5" t="str">
        <f t="shared" si="207"/>
        <v>1979</v>
      </c>
      <c r="D4433" s="1" t="str">
        <f t="shared" si="209"/>
        <v xml:space="preserve">Soyuz U </v>
      </c>
      <c r="E4433" s="1" t="s">
        <v>346</v>
      </c>
      <c r="F4433" s="7" t="str">
        <f>TEXT(DATE(MID(H4433, 13, 4), CHOOSE(MATCH( MID(H4433, 5, 3), {"Jan","Feb","Mar","Apr","May","Jun","Jul","Aug","Sep","Oct","Nov","Dec"}, 0), 1, 2, 3, 4, 5, 6, 7, 8, 9, 10, 11, 12), MID(H4433, 9, 2)), "yyyy-mm-dd")</f>
        <v>1979-09-05</v>
      </c>
      <c r="G4433" s="1" t="s">
        <v>9025</v>
      </c>
      <c r="H4433" s="1" t="s">
        <v>9024</v>
      </c>
    </row>
    <row r="4434" spans="1:8" hidden="1" x14ac:dyDescent="0.3">
      <c r="A4434" s="1" t="s">
        <v>5</v>
      </c>
      <c r="B4434" s="1" t="str">
        <f t="shared" si="208"/>
        <v>Russia</v>
      </c>
      <c r="C4434" s="5" t="str">
        <f t="shared" si="207"/>
        <v>1979</v>
      </c>
      <c r="D4434" s="1" t="str">
        <f t="shared" si="209"/>
        <v xml:space="preserve">Soyuz U </v>
      </c>
      <c r="E4434" s="1" t="s">
        <v>346</v>
      </c>
      <c r="F4434" s="7" t="str">
        <f>TEXT(DATE(MID(H4434, 13, 4), CHOOSE(MATCH( MID(H4434, 5, 3), {"Jan","Feb","Mar","Apr","May","Jun","Jul","Aug","Sep","Oct","Nov","Dec"}, 0), 1, 2, 3, 4, 5, 6, 7, 8, 9, 10, 11, 12), MID(H4434, 9, 2)), "yyyy-mm-dd")</f>
        <v>1979-08-31</v>
      </c>
      <c r="G4434" s="1" t="s">
        <v>9027</v>
      </c>
      <c r="H4434" s="1" t="s">
        <v>9026</v>
      </c>
    </row>
    <row r="4435" spans="1:8" hidden="1" x14ac:dyDescent="0.3">
      <c r="A4435" s="1" t="s">
        <v>3373</v>
      </c>
      <c r="B4435" s="1" t="str">
        <f t="shared" si="208"/>
        <v>Russia</v>
      </c>
      <c r="C4435" s="5" t="str">
        <f t="shared" si="207"/>
        <v>1979</v>
      </c>
      <c r="D4435" s="1" t="str">
        <f t="shared" si="209"/>
        <v xml:space="preserve">Cosmos-3M </v>
      </c>
      <c r="E4435" s="1" t="s">
        <v>346</v>
      </c>
      <c r="F4435" s="7" t="str">
        <f>TEXT(DATE(MID(H4435, 13, 4), CHOOSE(MATCH( MID(H4435, 5, 3), {"Jan","Feb","Mar","Apr","May","Jun","Jul","Aug","Sep","Oct","Nov","Dec"}, 0), 1, 2, 3, 4, 5, 6, 7, 8, 9, 10, 11, 12), MID(H4435, 9, 2)), "yyyy-mm-dd")</f>
        <v>1979-08-28</v>
      </c>
      <c r="G4435" s="1" t="s">
        <v>9029</v>
      </c>
      <c r="H4435" s="1" t="s">
        <v>9028</v>
      </c>
    </row>
    <row r="4436" spans="1:8" hidden="1" x14ac:dyDescent="0.3">
      <c r="A4436" s="1" t="s">
        <v>5</v>
      </c>
      <c r="B4436" s="1" t="str">
        <f t="shared" si="208"/>
        <v>Russia</v>
      </c>
      <c r="C4436" s="5" t="str">
        <f t="shared" si="207"/>
        <v>1979</v>
      </c>
      <c r="D4436" s="1" t="str">
        <f t="shared" si="209"/>
        <v xml:space="preserve">Molniya-M /Block 2BL </v>
      </c>
      <c r="E4436" s="1" t="s">
        <v>346</v>
      </c>
      <c r="F4436" s="7" t="str">
        <f>TEXT(DATE(MID(H4436, 13, 4), CHOOSE(MATCH( MID(H4436, 5, 3), {"Jan","Feb","Mar","Apr","May","Jun","Jul","Aug","Sep","Oct","Nov","Dec"}, 0), 1, 2, 3, 4, 5, 6, 7, 8, 9, 10, 11, 12), MID(H4436, 9, 2)), "yyyy-mm-dd")</f>
        <v>1979-08-28</v>
      </c>
      <c r="G4436" s="1" t="s">
        <v>9031</v>
      </c>
      <c r="H4436" s="1" t="s">
        <v>9030</v>
      </c>
    </row>
    <row r="4437" spans="1:8" hidden="1" x14ac:dyDescent="0.3">
      <c r="A4437" s="1" t="s">
        <v>6615</v>
      </c>
      <c r="B4437" s="1" t="str">
        <f t="shared" si="208"/>
        <v>Russia</v>
      </c>
      <c r="C4437" s="5" t="str">
        <f t="shared" si="207"/>
        <v>1979</v>
      </c>
      <c r="D4437" s="1" t="str">
        <f t="shared" si="209"/>
        <v xml:space="preserve">Soyuz U </v>
      </c>
      <c r="E4437" s="1" t="s">
        <v>346</v>
      </c>
      <c r="F4437" s="7" t="str">
        <f>TEXT(DATE(MID(H4437, 13, 4), CHOOSE(MATCH( MID(H4437, 5, 3), {"Jan","Feb","Mar","Apr","May","Jun","Jul","Aug","Sep","Oct","Nov","Dec"}, 0), 1, 2, 3, 4, 5, 6, 7, 8, 9, 10, 11, 12), MID(H4437, 9, 2)), "yyyy-mm-dd")</f>
        <v>1979-08-21</v>
      </c>
      <c r="G4437" s="1" t="s">
        <v>9033</v>
      </c>
      <c r="H4437" s="1" t="s">
        <v>9032</v>
      </c>
    </row>
    <row r="4438" spans="1:8" hidden="1" x14ac:dyDescent="0.3">
      <c r="A4438" s="1" t="s">
        <v>5</v>
      </c>
      <c r="B4438" s="1" t="str">
        <f t="shared" si="208"/>
        <v>Russia</v>
      </c>
      <c r="C4438" s="5" t="str">
        <f t="shared" si="207"/>
        <v>1979</v>
      </c>
      <c r="D4438" s="1" t="str">
        <f t="shared" si="209"/>
        <v xml:space="preserve">Soyuz U </v>
      </c>
      <c r="E4438" s="1" t="s">
        <v>346</v>
      </c>
      <c r="F4438" s="7" t="str">
        <f>TEXT(DATE(MID(H4438, 13, 4), CHOOSE(MATCH( MID(H4438, 5, 3), {"Jan","Feb","Mar","Apr","May","Jun","Jul","Aug","Sep","Oct","Nov","Dec"}, 0), 1, 2, 3, 4, 5, 6, 7, 8, 9, 10, 11, 12), MID(H4438, 9, 2)), "yyyy-mm-dd")</f>
        <v>1979-08-17</v>
      </c>
      <c r="G4438" s="1" t="s">
        <v>9035</v>
      </c>
      <c r="H4438" s="1" t="s">
        <v>9034</v>
      </c>
    </row>
    <row r="4439" spans="1:8" hidden="1" x14ac:dyDescent="0.3">
      <c r="A4439" s="1" t="s">
        <v>212</v>
      </c>
      <c r="B4439" s="1" t="str">
        <f t="shared" si="208"/>
        <v>Russia</v>
      </c>
      <c r="C4439" s="5" t="str">
        <f t="shared" si="207"/>
        <v>1979</v>
      </c>
      <c r="D4439" s="1" t="str">
        <f t="shared" si="209"/>
        <v xml:space="preserve">Soyuz U </v>
      </c>
      <c r="E4439" s="1" t="s">
        <v>346</v>
      </c>
      <c r="F4439" s="7" t="str">
        <f>TEXT(DATE(MID(H4439, 13, 4), CHOOSE(MATCH( MID(H4439, 5, 3), {"Jan","Feb","Mar","Apr","May","Jun","Jul","Aug","Sep","Oct","Nov","Dec"}, 0), 1, 2, 3, 4, 5, 6, 7, 8, 9, 10, 11, 12), MID(H4439, 9, 2)), "yyyy-mm-dd")</f>
        <v>1979-08-14</v>
      </c>
      <c r="G4439" s="1" t="s">
        <v>9037</v>
      </c>
      <c r="H4439" s="1" t="s">
        <v>9036</v>
      </c>
    </row>
    <row r="4440" spans="1:8" hidden="1" x14ac:dyDescent="0.3">
      <c r="A4440" s="1" t="s">
        <v>130</v>
      </c>
      <c r="B4440" s="1" t="str">
        <f t="shared" si="208"/>
        <v>Kazakhstan</v>
      </c>
      <c r="C4440" s="5" t="str">
        <f t="shared" si="207"/>
        <v>1979</v>
      </c>
      <c r="D4440" s="1" t="str">
        <f t="shared" si="209"/>
        <v xml:space="preserve">Soyuz U </v>
      </c>
      <c r="E4440" s="1" t="s">
        <v>346</v>
      </c>
      <c r="F4440" s="7" t="str">
        <f>TEXT(DATE(MID(H4440, 13, 4), CHOOSE(MATCH( MID(H4440, 5, 3), {"Jan","Feb","Mar","Apr","May","Jun","Jul","Aug","Sep","Oct","Nov","Dec"}, 0), 1, 2, 3, 4, 5, 6, 7, 8, 9, 10, 11, 12), MID(H4440, 9, 2)), "yyyy-mm-dd")</f>
        <v>1979-08-11</v>
      </c>
      <c r="G4440" s="1" t="s">
        <v>9039</v>
      </c>
      <c r="H4440" s="1" t="s">
        <v>9038</v>
      </c>
    </row>
    <row r="4441" spans="1:8" hidden="1" x14ac:dyDescent="0.3">
      <c r="A4441" s="1" t="s">
        <v>5726</v>
      </c>
      <c r="B4441" s="1" t="str">
        <f t="shared" si="208"/>
        <v>India</v>
      </c>
      <c r="C4441" s="5" t="str">
        <f t="shared" si="207"/>
        <v>1979</v>
      </c>
      <c r="D4441" s="1" t="str">
        <f t="shared" si="209"/>
        <v xml:space="preserve">SLV-3 </v>
      </c>
      <c r="E4441" s="1" t="s">
        <v>346</v>
      </c>
      <c r="F4441" s="7" t="str">
        <f>TEXT(DATE(MID(H4441, 13, 4), CHOOSE(MATCH( MID(H4441, 5, 3), {"Jan","Feb","Mar","Apr","May","Jun","Jul","Aug","Sep","Oct","Nov","Dec"}, 0), 1, 2, 3, 4, 5, 6, 7, 8, 9, 10, 11, 12), MID(H4441, 9, 2)), "yyyy-mm-dd")</f>
        <v>1979-08-10</v>
      </c>
      <c r="G4441" s="1" t="s">
        <v>9041</v>
      </c>
      <c r="H4441" s="1" t="s">
        <v>9040</v>
      </c>
    </row>
    <row r="4442" spans="1:8" hidden="1" x14ac:dyDescent="0.3">
      <c r="A4442" s="1" t="s">
        <v>3478</v>
      </c>
      <c r="B4442" s="1" t="str">
        <f t="shared" si="208"/>
        <v>USA</v>
      </c>
      <c r="C4442" s="5" t="str">
        <f t="shared" si="207"/>
        <v>1979</v>
      </c>
      <c r="D4442" s="1" t="str">
        <f t="shared" si="209"/>
        <v xml:space="preserve">Delta 2914 </v>
      </c>
      <c r="E4442" s="1" t="s">
        <v>346</v>
      </c>
      <c r="F4442" s="7" t="str">
        <f>TEXT(DATE(MID(H4442, 13, 4), CHOOSE(MATCH( MID(H4442, 5, 3), {"Jan","Feb","Mar","Apr","May","Jun","Jul","Aug","Sep","Oct","Nov","Dec"}, 0), 1, 2, 3, 4, 5, 6, 7, 8, 9, 10, 11, 12), MID(H4442, 9, 2)), "yyyy-mm-dd")</f>
        <v>1979-08-10</v>
      </c>
      <c r="G4442" s="1" t="s">
        <v>9043</v>
      </c>
      <c r="H4442" s="1" t="s">
        <v>9042</v>
      </c>
    </row>
    <row r="4443" spans="1:8" hidden="1" x14ac:dyDescent="0.3">
      <c r="A4443" s="1" t="s">
        <v>212</v>
      </c>
      <c r="B4443" s="1" t="str">
        <f t="shared" si="208"/>
        <v>Russia</v>
      </c>
      <c r="C4443" s="5" t="str">
        <f t="shared" si="207"/>
        <v>1979</v>
      </c>
      <c r="D4443" s="1" t="str">
        <f t="shared" si="209"/>
        <v xml:space="preserve">Soyuz U </v>
      </c>
      <c r="E4443" s="1" t="s">
        <v>346</v>
      </c>
      <c r="F4443" s="7" t="str">
        <f>TEXT(DATE(MID(H4443, 13, 4), CHOOSE(MATCH( MID(H4443, 5, 3), {"Jan","Feb","Mar","Apr","May","Jun","Jul","Aug","Sep","Oct","Nov","Dec"}, 0), 1, 2, 3, 4, 5, 6, 7, 8, 9, 10, 11, 12), MID(H4443, 9, 2)), "yyyy-mm-dd")</f>
        <v>1979-08-03</v>
      </c>
      <c r="G4443" s="1" t="s">
        <v>9045</v>
      </c>
      <c r="H4443" s="1" t="s">
        <v>9044</v>
      </c>
    </row>
    <row r="4444" spans="1:8" hidden="1" x14ac:dyDescent="0.3">
      <c r="A4444" s="1" t="s">
        <v>212</v>
      </c>
      <c r="B4444" s="1" t="str">
        <f t="shared" si="208"/>
        <v>Russia</v>
      </c>
      <c r="C4444" s="5" t="str">
        <f t="shared" si="207"/>
        <v>1979</v>
      </c>
      <c r="D4444" s="1" t="str">
        <f t="shared" si="209"/>
        <v xml:space="preserve">Molniya-M /Block ML </v>
      </c>
      <c r="E4444" s="1" t="s">
        <v>346</v>
      </c>
      <c r="F4444" s="7" t="str">
        <f>TEXT(DATE(MID(H4444, 13, 4), CHOOSE(MATCH( MID(H4444, 5, 3), {"Jan","Feb","Mar","Apr","May","Jun","Jul","Aug","Sep","Oct","Nov","Dec"}, 0), 1, 2, 3, 4, 5, 6, 7, 8, 9, 10, 11, 12), MID(H4444, 9, 2)), "yyyy-mm-dd")</f>
        <v>1979-07-31</v>
      </c>
      <c r="G4444" s="1" t="s">
        <v>9047</v>
      </c>
      <c r="H4444" s="1" t="s">
        <v>9046</v>
      </c>
    </row>
    <row r="4445" spans="1:8" hidden="1" x14ac:dyDescent="0.3">
      <c r="A4445" s="1" t="s">
        <v>5301</v>
      </c>
      <c r="B4445" s="1" t="str">
        <f t="shared" si="208"/>
        <v>China</v>
      </c>
      <c r="C4445" s="5" t="str">
        <f t="shared" si="207"/>
        <v>1979</v>
      </c>
      <c r="D4445" s="1" t="str">
        <f t="shared" si="209"/>
        <v xml:space="preserve">Feng Bao 1 </v>
      </c>
      <c r="E4445" s="1" t="s">
        <v>346</v>
      </c>
      <c r="F4445" s="7" t="str">
        <f>TEXT(DATE(MID(H4445, 13, 4), CHOOSE(MATCH( MID(H4445, 5, 3), {"Jan","Feb","Mar","Apr","May","Jun","Jul","Aug","Sep","Oct","Nov","Dec"}, 0), 1, 2, 3, 4, 5, 6, 7, 8, 9, 10, 11, 12), MID(H4445, 9, 2)), "yyyy-mm-dd")</f>
        <v>1979-07-27</v>
      </c>
      <c r="G4445" s="1" t="s">
        <v>9049</v>
      </c>
      <c r="H4445" s="1" t="s">
        <v>9048</v>
      </c>
    </row>
    <row r="4446" spans="1:8" hidden="1" x14ac:dyDescent="0.3">
      <c r="A4446" s="1" t="s">
        <v>5</v>
      </c>
      <c r="B4446" s="1" t="str">
        <f t="shared" si="208"/>
        <v>Russia</v>
      </c>
      <c r="C4446" s="5" t="str">
        <f t="shared" si="207"/>
        <v>1979</v>
      </c>
      <c r="D4446" s="1" t="str">
        <f t="shared" si="209"/>
        <v xml:space="preserve">Soyuz U </v>
      </c>
      <c r="E4446" s="1" t="s">
        <v>346</v>
      </c>
      <c r="F4446" s="7" t="str">
        <f>TEXT(DATE(MID(H4446, 13, 4), CHOOSE(MATCH( MID(H4446, 5, 3), {"Jan","Feb","Mar","Apr","May","Jun","Jul","Aug","Sep","Oct","Nov","Dec"}, 0), 1, 2, 3, 4, 5, 6, 7, 8, 9, 10, 11, 12), MID(H4446, 9, 2)), "yyyy-mm-dd")</f>
        <v>1979-07-27</v>
      </c>
      <c r="G4446" s="1" t="s">
        <v>9051</v>
      </c>
      <c r="H4446" s="1" t="s">
        <v>9050</v>
      </c>
    </row>
    <row r="4447" spans="1:8" hidden="1" x14ac:dyDescent="0.3">
      <c r="A4447" s="1" t="s">
        <v>212</v>
      </c>
      <c r="B4447" s="1" t="str">
        <f t="shared" si="208"/>
        <v>Russia</v>
      </c>
      <c r="C4447" s="5" t="str">
        <f t="shared" si="207"/>
        <v>1979</v>
      </c>
      <c r="D4447" s="1" t="str">
        <f t="shared" si="209"/>
        <v xml:space="preserve">Soyuz U </v>
      </c>
      <c r="E4447" s="1" t="s">
        <v>346</v>
      </c>
      <c r="F4447" s="7" t="str">
        <f>TEXT(DATE(MID(H4447, 13, 4), CHOOSE(MATCH( MID(H4447, 5, 3), {"Jan","Feb","Mar","Apr","May","Jun","Jul","Aug","Sep","Oct","Nov","Dec"}, 0), 1, 2, 3, 4, 5, 6, 7, 8, 9, 10, 11, 12), MID(H4447, 9, 2)), "yyyy-mm-dd")</f>
        <v>1979-07-25</v>
      </c>
      <c r="G4447" s="1" t="s">
        <v>9053</v>
      </c>
      <c r="H4447" s="1" t="s">
        <v>9052</v>
      </c>
    </row>
    <row r="4448" spans="1:8" hidden="1" x14ac:dyDescent="0.3">
      <c r="A4448" s="1" t="s">
        <v>5</v>
      </c>
      <c r="B4448" s="1" t="str">
        <f t="shared" si="208"/>
        <v>Russia</v>
      </c>
      <c r="C4448" s="5" t="str">
        <f t="shared" si="207"/>
        <v>1979</v>
      </c>
      <c r="D4448" s="1" t="str">
        <f t="shared" si="209"/>
        <v xml:space="preserve">Vostok-2M </v>
      </c>
      <c r="E4448" s="1" t="s">
        <v>346</v>
      </c>
      <c r="F4448" s="7" t="str">
        <f>TEXT(DATE(MID(H4448, 13, 4), CHOOSE(MATCH( MID(H4448, 5, 3), {"Jan","Feb","Mar","Apr","May","Jun","Jul","Aug","Sep","Oct","Nov","Dec"}, 0), 1, 2, 3, 4, 5, 6, 7, 8, 9, 10, 11, 12), MID(H4448, 9, 2)), "yyyy-mm-dd")</f>
        <v>1979-07-20</v>
      </c>
      <c r="G4448" s="1" t="s">
        <v>9055</v>
      </c>
      <c r="H4448" s="1" t="s">
        <v>9054</v>
      </c>
    </row>
    <row r="4449" spans="1:8" hidden="1" x14ac:dyDescent="0.3">
      <c r="A4449" s="1" t="s">
        <v>5</v>
      </c>
      <c r="B4449" s="1" t="str">
        <f t="shared" si="208"/>
        <v>Russia</v>
      </c>
      <c r="C4449" s="5" t="str">
        <f t="shared" si="207"/>
        <v>1979</v>
      </c>
      <c r="D4449" s="1" t="str">
        <f t="shared" si="209"/>
        <v xml:space="preserve">Soyuz U </v>
      </c>
      <c r="E4449" s="1" t="s">
        <v>346</v>
      </c>
      <c r="F4449" s="7" t="str">
        <f>TEXT(DATE(MID(H4449, 13, 4), CHOOSE(MATCH( MID(H4449, 5, 3), {"Jan","Feb","Mar","Apr","May","Jun","Jul","Aug","Sep","Oct","Nov","Dec"}, 0), 1, 2, 3, 4, 5, 6, 7, 8, 9, 10, 11, 12), MID(H4449, 9, 2)), "yyyy-mm-dd")</f>
        <v>1979-07-13</v>
      </c>
      <c r="G4449" s="1" t="s">
        <v>9057</v>
      </c>
      <c r="H4449" s="1" t="s">
        <v>9056</v>
      </c>
    </row>
    <row r="4450" spans="1:8" hidden="1" x14ac:dyDescent="0.3">
      <c r="A4450" s="1" t="s">
        <v>3373</v>
      </c>
      <c r="B4450" s="1" t="str">
        <f t="shared" si="208"/>
        <v>Russia</v>
      </c>
      <c r="C4450" s="5" t="str">
        <f t="shared" si="207"/>
        <v>1979</v>
      </c>
      <c r="D4450" s="1" t="str">
        <f t="shared" si="209"/>
        <v xml:space="preserve">Cosmos-3M </v>
      </c>
      <c r="E4450" s="1" t="s">
        <v>346</v>
      </c>
      <c r="F4450" s="7" t="str">
        <f>TEXT(DATE(MID(H4450, 13, 4), CHOOSE(MATCH( MID(H4450, 5, 3), {"Jan","Feb","Mar","Apr","May","Jun","Jul","Aug","Sep","Oct","Nov","Dec"}, 0), 1, 2, 3, 4, 5, 6, 7, 8, 9, 10, 11, 12), MID(H4450, 9, 2)), "yyyy-mm-dd")</f>
        <v>1979-07-11</v>
      </c>
      <c r="G4450" s="1" t="s">
        <v>9059</v>
      </c>
      <c r="H4450" s="1" t="s">
        <v>9058</v>
      </c>
    </row>
    <row r="4451" spans="1:8" hidden="1" x14ac:dyDescent="0.3">
      <c r="A4451" s="1" t="s">
        <v>130</v>
      </c>
      <c r="B4451" s="1" t="str">
        <f t="shared" si="208"/>
        <v>Kazakhstan</v>
      </c>
      <c r="C4451" s="5" t="str">
        <f t="shared" si="207"/>
        <v>1979</v>
      </c>
      <c r="D4451" s="1" t="str">
        <f t="shared" si="209"/>
        <v xml:space="preserve">Soyuz U </v>
      </c>
      <c r="E4451" s="1" t="s">
        <v>346</v>
      </c>
      <c r="F4451" s="7" t="str">
        <f>TEXT(DATE(MID(H4451, 13, 4), CHOOSE(MATCH( MID(H4451, 5, 3), {"Jan","Feb","Mar","Apr","May","Jun","Jul","Aug","Sep","Oct","Nov","Dec"}, 0), 1, 2, 3, 4, 5, 6, 7, 8, 9, 10, 11, 12), MID(H4451, 9, 2)), "yyyy-mm-dd")</f>
        <v>1979-07-10</v>
      </c>
      <c r="G4451" s="1" t="s">
        <v>9061</v>
      </c>
      <c r="H4451" s="1" t="s">
        <v>9060</v>
      </c>
    </row>
    <row r="4452" spans="1:8" hidden="1" x14ac:dyDescent="0.3">
      <c r="A4452" s="1" t="s">
        <v>4882</v>
      </c>
      <c r="B4452" s="1" t="str">
        <f t="shared" si="208"/>
        <v>Russia</v>
      </c>
      <c r="C4452" s="5" t="str">
        <f t="shared" si="207"/>
        <v>1979</v>
      </c>
      <c r="D4452" s="1" t="str">
        <f t="shared" si="209"/>
        <v xml:space="preserve">Cosmos-3M </v>
      </c>
      <c r="E4452" s="1" t="s">
        <v>346</v>
      </c>
      <c r="F4452" s="7" t="str">
        <f>TEXT(DATE(MID(H4452, 13, 4), CHOOSE(MATCH( MID(H4452, 5, 3), {"Jan","Feb","Mar","Apr","May","Jun","Jul","Aug","Sep","Oct","Nov","Dec"}, 0), 1, 2, 3, 4, 5, 6, 7, 8, 9, 10, 11, 12), MID(H4452, 9, 2)), "yyyy-mm-dd")</f>
        <v>1979-07-06</v>
      </c>
      <c r="G4452" s="1" t="s">
        <v>9063</v>
      </c>
      <c r="H4452" s="1" t="s">
        <v>9062</v>
      </c>
    </row>
    <row r="4453" spans="1:8" hidden="1" x14ac:dyDescent="0.3">
      <c r="A4453" s="1" t="s">
        <v>6272</v>
      </c>
      <c r="B4453" s="1" t="str">
        <f t="shared" si="208"/>
        <v>Kazakhstan</v>
      </c>
      <c r="C4453" s="5" t="str">
        <f t="shared" si="207"/>
        <v>1979</v>
      </c>
      <c r="D4453" s="1" t="str">
        <f t="shared" si="209"/>
        <v xml:space="preserve">Proton-K/Block-DM </v>
      </c>
      <c r="E4453" s="1" t="s">
        <v>346</v>
      </c>
      <c r="F4453" s="7" t="str">
        <f>TEXT(DATE(MID(H4453, 13, 4), CHOOSE(MATCH( MID(H4453, 5, 3), {"Jan","Feb","Mar","Apr","May","Jun","Jul","Aug","Sep","Oct","Nov","Dec"}, 0), 1, 2, 3, 4, 5, 6, 7, 8, 9, 10, 11, 12), MID(H4453, 9, 2)), "yyyy-mm-dd")</f>
        <v>1979-07-05</v>
      </c>
      <c r="G4453" s="1" t="s">
        <v>9065</v>
      </c>
      <c r="H4453" s="1" t="s">
        <v>9064</v>
      </c>
    </row>
    <row r="4454" spans="1:8" hidden="1" x14ac:dyDescent="0.3">
      <c r="A4454" s="1" t="s">
        <v>212</v>
      </c>
      <c r="B4454" s="1" t="str">
        <f t="shared" si="208"/>
        <v>Russia</v>
      </c>
      <c r="C4454" s="5" t="str">
        <f t="shared" si="207"/>
        <v>1979</v>
      </c>
      <c r="D4454" s="1" t="str">
        <f t="shared" si="209"/>
        <v xml:space="preserve">Soyuz U </v>
      </c>
      <c r="E4454" s="1" t="s">
        <v>346</v>
      </c>
      <c r="F4454" s="7" t="str">
        <f>TEXT(DATE(MID(H4454, 13, 4), CHOOSE(MATCH( MID(H4454, 5, 3), {"Jan","Feb","Mar","Apr","May","Jun","Jul","Aug","Sep","Oct","Nov","Dec"}, 0), 1, 2, 3, 4, 5, 6, 7, 8, 9, 10, 11, 12), MID(H4454, 9, 2)), "yyyy-mm-dd")</f>
        <v>1979-06-29</v>
      </c>
      <c r="G4454" s="1" t="s">
        <v>9067</v>
      </c>
      <c r="H4454" s="1" t="s">
        <v>9066</v>
      </c>
    </row>
    <row r="4455" spans="1:8" hidden="1" x14ac:dyDescent="0.3">
      <c r="A4455" s="1" t="s">
        <v>3373</v>
      </c>
      <c r="B4455" s="1" t="str">
        <f t="shared" si="208"/>
        <v>Russia</v>
      </c>
      <c r="C4455" s="5" t="str">
        <f t="shared" si="207"/>
        <v>1979</v>
      </c>
      <c r="D4455" s="1" t="str">
        <f t="shared" si="209"/>
        <v xml:space="preserve">Cosmos-3M </v>
      </c>
      <c r="E4455" s="1" t="s">
        <v>346</v>
      </c>
      <c r="F4455" s="7" t="str">
        <f>TEXT(DATE(MID(H4455, 13, 4), CHOOSE(MATCH( MID(H4455, 5, 3), {"Jan","Feb","Mar","Apr","May","Jun","Jul","Aug","Sep","Oct","Nov","Dec"}, 0), 1, 2, 3, 4, 5, 6, 7, 8, 9, 10, 11, 12), MID(H4455, 9, 2)), "yyyy-mm-dd")</f>
        <v>1979-06-28</v>
      </c>
      <c r="G4455" s="1" t="s">
        <v>9069</v>
      </c>
      <c r="H4455" s="1" t="s">
        <v>9068</v>
      </c>
    </row>
    <row r="4456" spans="1:8" hidden="1" x14ac:dyDescent="0.3">
      <c r="A4456" s="1" t="s">
        <v>130</v>
      </c>
      <c r="B4456" s="1" t="str">
        <f t="shared" si="208"/>
        <v>Kazakhstan</v>
      </c>
      <c r="C4456" s="5" t="str">
        <f t="shared" si="207"/>
        <v>1979</v>
      </c>
      <c r="D4456" s="1" t="str">
        <f t="shared" si="209"/>
        <v xml:space="preserve">Soyuz U </v>
      </c>
      <c r="E4456" s="1" t="s">
        <v>346</v>
      </c>
      <c r="F4456" s="7" t="str">
        <f>TEXT(DATE(MID(H4456, 13, 4), CHOOSE(MATCH( MID(H4456, 5, 3), {"Jan","Feb","Mar","Apr","May","Jun","Jul","Aug","Sep","Oct","Nov","Dec"}, 0), 1, 2, 3, 4, 5, 6, 7, 8, 9, 10, 11, 12), MID(H4456, 9, 2)), "yyyy-mm-dd")</f>
        <v>1979-06-28</v>
      </c>
      <c r="G4456" s="1" t="s">
        <v>9071</v>
      </c>
      <c r="H4456" s="1" t="s">
        <v>9070</v>
      </c>
    </row>
    <row r="4457" spans="1:8" hidden="1" x14ac:dyDescent="0.3">
      <c r="A4457" s="1" t="s">
        <v>6615</v>
      </c>
      <c r="B4457" s="1" t="str">
        <f t="shared" si="208"/>
        <v>Russia</v>
      </c>
      <c r="C4457" s="5" t="str">
        <f t="shared" si="207"/>
        <v>1979</v>
      </c>
      <c r="D4457" s="1" t="str">
        <f t="shared" si="209"/>
        <v xml:space="preserve">Molniya-M /Block 2BL </v>
      </c>
      <c r="E4457" s="1" t="s">
        <v>346</v>
      </c>
      <c r="F4457" s="7" t="str">
        <f>TEXT(DATE(MID(H4457, 13, 4), CHOOSE(MATCH( MID(H4457, 5, 3), {"Jan","Feb","Mar","Apr","May","Jun","Jul","Aug","Sep","Oct","Nov","Dec"}, 0), 1, 2, 3, 4, 5, 6, 7, 8, 9, 10, 11, 12), MID(H4457, 9, 2)), "yyyy-mm-dd")</f>
        <v>1979-06-27</v>
      </c>
      <c r="G4457" s="1" t="s">
        <v>9073</v>
      </c>
      <c r="H4457" s="1" t="s">
        <v>9072</v>
      </c>
    </row>
    <row r="4458" spans="1:8" hidden="1" x14ac:dyDescent="0.3">
      <c r="A4458" s="1" t="s">
        <v>5557</v>
      </c>
      <c r="B4458" s="1" t="str">
        <f t="shared" si="208"/>
        <v>USA</v>
      </c>
      <c r="C4458" s="5" t="str">
        <f t="shared" si="207"/>
        <v>1979</v>
      </c>
      <c r="D4458" s="1" t="str">
        <f t="shared" si="209"/>
        <v xml:space="preserve">Atlas-E/F Star-37S-ISS </v>
      </c>
      <c r="E4458" s="1" t="s">
        <v>346</v>
      </c>
      <c r="F4458" s="7" t="str">
        <f>TEXT(DATE(MID(H4458, 13, 4), CHOOSE(MATCH( MID(H4458, 5, 3), {"Jan","Feb","Mar","Apr","May","Jun","Jul","Aug","Sep","Oct","Nov","Dec"}, 0), 1, 2, 3, 4, 5, 6, 7, 8, 9, 10, 11, 12), MID(H4458, 9, 2)), "yyyy-mm-dd")</f>
        <v>1979-06-27</v>
      </c>
      <c r="G4458" s="1" t="s">
        <v>9075</v>
      </c>
      <c r="H4458" s="1" t="s">
        <v>9074</v>
      </c>
    </row>
    <row r="4459" spans="1:8" hidden="1" x14ac:dyDescent="0.3">
      <c r="A4459" s="1" t="s">
        <v>5</v>
      </c>
      <c r="B4459" s="1" t="str">
        <f t="shared" si="208"/>
        <v>Russia</v>
      </c>
      <c r="C4459" s="5" t="str">
        <f t="shared" si="207"/>
        <v>1979</v>
      </c>
      <c r="D4459" s="1" t="str">
        <f t="shared" si="209"/>
        <v xml:space="preserve">Soyuz U </v>
      </c>
      <c r="E4459" s="1" t="s">
        <v>346</v>
      </c>
      <c r="F4459" s="7" t="str">
        <f>TEXT(DATE(MID(H4459, 13, 4), CHOOSE(MATCH( MID(H4459, 5, 3), {"Jan","Feb","Mar","Apr","May","Jun","Jul","Aug","Sep","Oct","Nov","Dec"}, 0), 1, 2, 3, 4, 5, 6, 7, 8, 9, 10, 11, 12), MID(H4459, 9, 2)), "yyyy-mm-dd")</f>
        <v>1979-06-22</v>
      </c>
      <c r="G4459" s="1" t="s">
        <v>9077</v>
      </c>
      <c r="H4459" s="1" t="s">
        <v>9076</v>
      </c>
    </row>
    <row r="4460" spans="1:8" hidden="1" x14ac:dyDescent="0.3">
      <c r="A4460" s="1" t="s">
        <v>212</v>
      </c>
      <c r="B4460" s="1" t="str">
        <f t="shared" si="208"/>
        <v>Russia</v>
      </c>
      <c r="C4460" s="5" t="str">
        <f t="shared" si="207"/>
        <v>1979</v>
      </c>
      <c r="D4460" s="1" t="str">
        <f t="shared" si="209"/>
        <v xml:space="preserve">Soyuz U </v>
      </c>
      <c r="E4460" s="1" t="s">
        <v>346</v>
      </c>
      <c r="F4460" s="7" t="str">
        <f>TEXT(DATE(MID(H4460, 13, 4), CHOOSE(MATCH( MID(H4460, 5, 3), {"Jan","Feb","Mar","Apr","May","Jun","Jul","Aug","Sep","Oct","Nov","Dec"}, 0), 1, 2, 3, 4, 5, 6, 7, 8, 9, 10, 11, 12), MID(H4460, 9, 2)), "yyyy-mm-dd")</f>
        <v>1979-06-15</v>
      </c>
      <c r="G4460" s="1" t="s">
        <v>9079</v>
      </c>
      <c r="H4460" s="1" t="s">
        <v>9078</v>
      </c>
    </row>
    <row r="4461" spans="1:8" hidden="1" x14ac:dyDescent="0.3">
      <c r="A4461" s="1" t="s">
        <v>5</v>
      </c>
      <c r="B4461" s="1" t="str">
        <f t="shared" si="208"/>
        <v>Russia</v>
      </c>
      <c r="C4461" s="5" t="str">
        <f t="shared" si="207"/>
        <v>1979</v>
      </c>
      <c r="D4461" s="1" t="str">
        <f t="shared" si="209"/>
        <v xml:space="preserve">Soyuz U </v>
      </c>
      <c r="E4461" s="1" t="s">
        <v>346</v>
      </c>
      <c r="F4461" s="7" t="str">
        <f>TEXT(DATE(MID(H4461, 13, 4), CHOOSE(MATCH( MID(H4461, 5, 3), {"Jan","Feb","Mar","Apr","May","Jun","Jul","Aug","Sep","Oct","Nov","Dec"}, 0), 1, 2, 3, 4, 5, 6, 7, 8, 9, 10, 11, 12), MID(H4461, 9, 2)), "yyyy-mm-dd")</f>
        <v>1979-06-12</v>
      </c>
      <c r="G4461" s="1" t="s">
        <v>9081</v>
      </c>
      <c r="H4461" s="1" t="s">
        <v>9080</v>
      </c>
    </row>
    <row r="4462" spans="1:8" hidden="1" x14ac:dyDescent="0.3">
      <c r="A4462" s="1" t="s">
        <v>11</v>
      </c>
      <c r="B4462" s="1" t="str">
        <f t="shared" si="208"/>
        <v>USA</v>
      </c>
      <c r="C4462" s="5" t="str">
        <f t="shared" si="207"/>
        <v>1979</v>
      </c>
      <c r="D4462" s="1" t="str">
        <f t="shared" si="209"/>
        <v xml:space="preserve">Titan III(23)C </v>
      </c>
      <c r="E4462" s="1" t="s">
        <v>346</v>
      </c>
      <c r="F4462" s="7" t="str">
        <f>TEXT(DATE(MID(H4462, 13, 4), CHOOSE(MATCH( MID(H4462, 5, 3), {"Jan","Feb","Mar","Apr","May","Jun","Jul","Aug","Sep","Oct","Nov","Dec"}, 0), 1, 2, 3, 4, 5, 6, 7, 8, 9, 10, 11, 12), MID(H4462, 9, 2)), "yyyy-mm-dd")</f>
        <v>1979-06-10</v>
      </c>
      <c r="G4462" s="1" t="s">
        <v>9083</v>
      </c>
      <c r="H4462" s="1" t="s">
        <v>9082</v>
      </c>
    </row>
    <row r="4463" spans="1:8" hidden="1" x14ac:dyDescent="0.3">
      <c r="A4463" s="1" t="s">
        <v>6615</v>
      </c>
      <c r="B4463" s="1" t="str">
        <f t="shared" si="208"/>
        <v>Russia</v>
      </c>
      <c r="C4463" s="5" t="str">
        <f t="shared" si="207"/>
        <v>1979</v>
      </c>
      <c r="D4463" s="1" t="str">
        <f t="shared" si="209"/>
        <v xml:space="preserve">Soyuz U </v>
      </c>
      <c r="E4463" s="1" t="s">
        <v>346</v>
      </c>
      <c r="F4463" s="7" t="str">
        <f>TEXT(DATE(MID(H4463, 13, 4), CHOOSE(MATCH( MID(H4463, 5, 3), {"Jan","Feb","Mar","Apr","May","Jun","Jul","Aug","Sep","Oct","Nov","Dec"}, 0), 1, 2, 3, 4, 5, 6, 7, 8, 9, 10, 11, 12), MID(H4463, 9, 2)), "yyyy-mm-dd")</f>
        <v>1979-06-08</v>
      </c>
      <c r="G4463" s="1" t="s">
        <v>9085</v>
      </c>
      <c r="H4463" s="1" t="s">
        <v>9084</v>
      </c>
    </row>
    <row r="4464" spans="1:8" hidden="1" x14ac:dyDescent="0.3">
      <c r="A4464" s="1" t="s">
        <v>4882</v>
      </c>
      <c r="B4464" s="1" t="str">
        <f t="shared" si="208"/>
        <v>Russia</v>
      </c>
      <c r="C4464" s="5" t="str">
        <f t="shared" si="207"/>
        <v>1979</v>
      </c>
      <c r="D4464" s="1" t="str">
        <f t="shared" si="209"/>
        <v xml:space="preserve">Cosmos-3M </v>
      </c>
      <c r="E4464" s="1" t="s">
        <v>346</v>
      </c>
      <c r="F4464" s="7" t="str">
        <f>TEXT(DATE(MID(H4464, 13, 4), CHOOSE(MATCH( MID(H4464, 5, 3), {"Jan","Feb","Mar","Apr","May","Jun","Jul","Aug","Sep","Oct","Nov","Dec"}, 0), 1, 2, 3, 4, 5, 6, 7, 8, 9, 10, 11, 12), MID(H4464, 9, 2)), "yyyy-mm-dd")</f>
        <v>1979-06-07</v>
      </c>
      <c r="G4464" s="1" t="s">
        <v>9087</v>
      </c>
      <c r="H4464" s="1" t="s">
        <v>9086</v>
      </c>
    </row>
    <row r="4465" spans="1:8" hidden="1" x14ac:dyDescent="0.3">
      <c r="A4465" s="1" t="s">
        <v>8845</v>
      </c>
      <c r="B4465" s="1" t="str">
        <f t="shared" si="208"/>
        <v>USA</v>
      </c>
      <c r="C4465" s="5" t="str">
        <f t="shared" si="207"/>
        <v>1979</v>
      </c>
      <c r="D4465" s="1" t="str">
        <f t="shared" si="209"/>
        <v xml:space="preserve">Thor-LV2F Star-ISS </v>
      </c>
      <c r="E4465" s="1" t="s">
        <v>346</v>
      </c>
      <c r="F4465" s="7" t="str">
        <f>TEXT(DATE(MID(H4465, 13, 4), CHOOSE(MATCH( MID(H4465, 5, 3), {"Jan","Feb","Mar","Apr","May","Jun","Jul","Aug","Sep","Oct","Nov","Dec"}, 0), 1, 2, 3, 4, 5, 6, 7, 8, 9, 10, 11, 12), MID(H4465, 9, 2)), "yyyy-mm-dd")</f>
        <v>1979-06-06</v>
      </c>
      <c r="G4465" s="1" t="s">
        <v>9089</v>
      </c>
      <c r="H4465" s="1" t="s">
        <v>9088</v>
      </c>
    </row>
    <row r="4466" spans="1:8" hidden="1" x14ac:dyDescent="0.3">
      <c r="A4466" s="1" t="s">
        <v>130</v>
      </c>
      <c r="B4466" s="1" t="str">
        <f t="shared" si="208"/>
        <v>Kazakhstan</v>
      </c>
      <c r="C4466" s="5" t="str">
        <f t="shared" si="207"/>
        <v>1979</v>
      </c>
      <c r="D4466" s="1" t="str">
        <f t="shared" si="209"/>
        <v xml:space="preserve">Soyuz U </v>
      </c>
      <c r="E4466" s="1" t="s">
        <v>346</v>
      </c>
      <c r="F4466" s="7" t="str">
        <f>TEXT(DATE(MID(H4466, 13, 4), CHOOSE(MATCH( MID(H4466, 5, 3), {"Jan","Feb","Mar","Apr","May","Jun","Jul","Aug","Sep","Oct","Nov","Dec"}, 0), 1, 2, 3, 4, 5, 6, 7, 8, 9, 10, 11, 12), MID(H4466, 9, 2)), "yyyy-mm-dd")</f>
        <v>1979-06-06</v>
      </c>
      <c r="G4466" s="1" t="s">
        <v>9091</v>
      </c>
      <c r="H4466" s="1" t="s">
        <v>9090</v>
      </c>
    </row>
    <row r="4467" spans="1:8" hidden="1" x14ac:dyDescent="0.3">
      <c r="A4467" s="1" t="s">
        <v>5</v>
      </c>
      <c r="B4467" s="1" t="str">
        <f t="shared" si="208"/>
        <v>Russia</v>
      </c>
      <c r="C4467" s="5" t="str">
        <f t="shared" si="207"/>
        <v>1979</v>
      </c>
      <c r="D4467" s="1" t="str">
        <f t="shared" si="209"/>
        <v xml:space="preserve">Molniya-M /Block ML </v>
      </c>
      <c r="E4467" s="1" t="s">
        <v>346</v>
      </c>
      <c r="F4467" s="7" t="str">
        <f>TEXT(DATE(MID(H4467, 13, 4), CHOOSE(MATCH( MID(H4467, 5, 3), {"Jan","Feb","Mar","Apr","May","Jun","Jul","Aug","Sep","Oct","Nov","Dec"}, 0), 1, 2, 3, 4, 5, 6, 7, 8, 9, 10, 11, 12), MID(H4467, 9, 2)), "yyyy-mm-dd")</f>
        <v>1979-06-05</v>
      </c>
      <c r="G4467" s="1" t="s">
        <v>9093</v>
      </c>
      <c r="H4467" s="1" t="s">
        <v>9092</v>
      </c>
    </row>
    <row r="4468" spans="1:8" hidden="1" x14ac:dyDescent="0.3">
      <c r="A4468" s="1" t="s">
        <v>9094</v>
      </c>
      <c r="B4468" s="1" t="str">
        <f t="shared" si="208"/>
        <v>USA</v>
      </c>
      <c r="C4468" s="5" t="str">
        <f t="shared" si="207"/>
        <v>1979</v>
      </c>
      <c r="D4468" s="1" t="str">
        <f t="shared" si="209"/>
        <v xml:space="preserve">Scout D1 </v>
      </c>
      <c r="E4468" s="1" t="s">
        <v>346</v>
      </c>
      <c r="F4468" s="7" t="str">
        <f>TEXT(DATE(MID(H4468, 13, 4), CHOOSE(MATCH( MID(H4468, 5, 3), {"Jan","Feb","Mar","Apr","May","Jun","Jul","Aug","Sep","Oct","Nov","Dec"}, 0), 1, 2, 3, 4, 5, 6, 7, 8, 9, 10, 11, 12), MID(H4468, 9, 2)), "yyyy-mm-dd")</f>
        <v>1979-06-02</v>
      </c>
      <c r="G4468" s="1" t="s">
        <v>9096</v>
      </c>
      <c r="H4468" s="1" t="s">
        <v>9095</v>
      </c>
    </row>
    <row r="4469" spans="1:8" hidden="1" x14ac:dyDescent="0.3">
      <c r="A4469" s="1" t="s">
        <v>3373</v>
      </c>
      <c r="B4469" s="1" t="str">
        <f t="shared" si="208"/>
        <v>Russia</v>
      </c>
      <c r="C4469" s="5" t="str">
        <f t="shared" si="207"/>
        <v>1979</v>
      </c>
      <c r="D4469" s="1" t="str">
        <f t="shared" si="209"/>
        <v xml:space="preserve">Cosmos-3M </v>
      </c>
      <c r="E4469" s="1" t="s">
        <v>346</v>
      </c>
      <c r="F4469" s="7" t="str">
        <f>TEXT(DATE(MID(H4469, 13, 4), CHOOSE(MATCH( MID(H4469, 5, 3), {"Jan","Feb","Mar","Apr","May","Jun","Jul","Aug","Sep","Oct","Nov","Dec"}, 0), 1, 2, 3, 4, 5, 6, 7, 8, 9, 10, 11, 12), MID(H4469, 9, 2)), "yyyy-mm-dd")</f>
        <v>1979-05-31</v>
      </c>
      <c r="G4469" s="1" t="s">
        <v>9098</v>
      </c>
      <c r="H4469" s="1" t="s">
        <v>9097</v>
      </c>
    </row>
    <row r="4470" spans="1:8" hidden="1" x14ac:dyDescent="0.3">
      <c r="A4470" s="1" t="s">
        <v>212</v>
      </c>
      <c r="B4470" s="1" t="str">
        <f t="shared" si="208"/>
        <v>Russia</v>
      </c>
      <c r="C4470" s="5" t="str">
        <f t="shared" si="207"/>
        <v>1979</v>
      </c>
      <c r="D4470" s="1" t="str">
        <f t="shared" si="209"/>
        <v xml:space="preserve">Soyuz U </v>
      </c>
      <c r="E4470" s="1" t="s">
        <v>346</v>
      </c>
      <c r="F4470" s="7" t="str">
        <f>TEXT(DATE(MID(H4470, 13, 4), CHOOSE(MATCH( MID(H4470, 5, 3), {"Jan","Feb","Mar","Apr","May","Jun","Jul","Aug","Sep","Oct","Nov","Dec"}, 0), 1, 2, 3, 4, 5, 6, 7, 8, 9, 10, 11, 12), MID(H4470, 9, 2)), "yyyy-mm-dd")</f>
        <v>1979-05-31</v>
      </c>
      <c r="G4470" s="1" t="s">
        <v>9100</v>
      </c>
      <c r="H4470" s="1" t="s">
        <v>9099</v>
      </c>
    </row>
    <row r="4471" spans="1:8" hidden="1" x14ac:dyDescent="0.3">
      <c r="A4471" s="1" t="s">
        <v>4249</v>
      </c>
      <c r="B4471" s="1" t="str">
        <f t="shared" si="208"/>
        <v>USA</v>
      </c>
      <c r="C4471" s="5" t="str">
        <f t="shared" si="207"/>
        <v>1979</v>
      </c>
      <c r="D4471" s="1" t="str">
        <f t="shared" si="209"/>
        <v xml:space="preserve">Titan III(24)B </v>
      </c>
      <c r="E4471" s="1" t="s">
        <v>346</v>
      </c>
      <c r="F4471" s="7" t="str">
        <f>TEXT(DATE(MID(H4471, 13, 4), CHOOSE(MATCH( MID(H4471, 5, 3), {"Jan","Feb","Mar","Apr","May","Jun","Jul","Aug","Sep","Oct","Nov","Dec"}, 0), 1, 2, 3, 4, 5, 6, 7, 8, 9, 10, 11, 12), MID(H4471, 9, 2)), "yyyy-mm-dd")</f>
        <v>1979-05-28</v>
      </c>
      <c r="G4471" s="1" t="s">
        <v>9102</v>
      </c>
      <c r="H4471" s="1" t="s">
        <v>9101</v>
      </c>
    </row>
    <row r="4472" spans="1:8" hidden="1" x14ac:dyDescent="0.3">
      <c r="A4472" s="1" t="s">
        <v>6615</v>
      </c>
      <c r="B4472" s="1" t="str">
        <f t="shared" si="208"/>
        <v>Russia</v>
      </c>
      <c r="C4472" s="5" t="str">
        <f t="shared" si="207"/>
        <v>1979</v>
      </c>
      <c r="D4472" s="1" t="str">
        <f t="shared" si="209"/>
        <v xml:space="preserve">Soyuz U </v>
      </c>
      <c r="E4472" s="1" t="s">
        <v>346</v>
      </c>
      <c r="F4472" s="7" t="str">
        <f>TEXT(DATE(MID(H4472, 13, 4), CHOOSE(MATCH( MID(H4472, 5, 3), {"Jan","Feb","Mar","Apr","May","Jun","Jul","Aug","Sep","Oct","Nov","Dec"}, 0), 1, 2, 3, 4, 5, 6, 7, 8, 9, 10, 11, 12), MID(H4472, 9, 2)), "yyyy-mm-dd")</f>
        <v>1979-05-25</v>
      </c>
      <c r="G4472" s="1" t="s">
        <v>9104</v>
      </c>
      <c r="H4472" s="1" t="s">
        <v>9103</v>
      </c>
    </row>
    <row r="4473" spans="1:8" hidden="1" x14ac:dyDescent="0.3">
      <c r="A4473" s="1" t="s">
        <v>565</v>
      </c>
      <c r="B4473" s="1" t="str">
        <f t="shared" si="208"/>
        <v>Kazakhstan</v>
      </c>
      <c r="C4473" s="5" t="str">
        <f t="shared" si="207"/>
        <v>1979</v>
      </c>
      <c r="D4473" s="1" t="str">
        <f t="shared" si="209"/>
        <v xml:space="preserve">Proton-K </v>
      </c>
      <c r="E4473" s="1" t="s">
        <v>346</v>
      </c>
      <c r="F4473" s="7" t="str">
        <f>TEXT(DATE(MID(H4473, 13, 4), CHOOSE(MATCH( MID(H4473, 5, 3), {"Jan","Feb","Mar","Apr","May","Jun","Jul","Aug","Sep","Oct","Nov","Dec"}, 0), 1, 2, 3, 4, 5, 6, 7, 8, 9, 10, 11, 12), MID(H4473, 9, 2)), "yyyy-mm-dd")</f>
        <v>1979-05-22</v>
      </c>
      <c r="G4473" s="1" t="s">
        <v>9106</v>
      </c>
      <c r="H4473" s="1" t="s">
        <v>9105</v>
      </c>
    </row>
    <row r="4474" spans="1:8" hidden="1" x14ac:dyDescent="0.3">
      <c r="A4474" s="1" t="s">
        <v>5</v>
      </c>
      <c r="B4474" s="1" t="str">
        <f t="shared" si="208"/>
        <v>Russia</v>
      </c>
      <c r="C4474" s="5" t="str">
        <f t="shared" si="207"/>
        <v>1979</v>
      </c>
      <c r="D4474" s="1" t="str">
        <f t="shared" si="209"/>
        <v xml:space="preserve">Soyuz U </v>
      </c>
      <c r="E4474" s="1" t="s">
        <v>346</v>
      </c>
      <c r="F4474" s="7" t="str">
        <f>TEXT(DATE(MID(H4474, 13, 4), CHOOSE(MATCH( MID(H4474, 5, 3), {"Jan","Feb","Mar","Apr","May","Jun","Jul","Aug","Sep","Oct","Nov","Dec"}, 0), 1, 2, 3, 4, 5, 6, 7, 8, 9, 10, 11, 12), MID(H4474, 9, 2)), "yyyy-mm-dd")</f>
        <v>1979-05-17</v>
      </c>
      <c r="G4474" s="1" t="s">
        <v>9108</v>
      </c>
      <c r="H4474" s="1" t="s">
        <v>9107</v>
      </c>
    </row>
    <row r="4475" spans="1:8" hidden="1" x14ac:dyDescent="0.3">
      <c r="A4475" s="1" t="s">
        <v>6615</v>
      </c>
      <c r="B4475" s="1" t="str">
        <f t="shared" si="208"/>
        <v>Russia</v>
      </c>
      <c r="C4475" s="5" t="str">
        <f t="shared" si="207"/>
        <v>1979</v>
      </c>
      <c r="D4475" s="1" t="str">
        <f t="shared" si="209"/>
        <v xml:space="preserve">Soyuz U </v>
      </c>
      <c r="E4475" s="1" t="s">
        <v>346</v>
      </c>
      <c r="F4475" s="7" t="str">
        <f>TEXT(DATE(MID(H4475, 13, 4), CHOOSE(MATCH( MID(H4475, 5, 3), {"Jan","Feb","Mar","Apr","May","Jun","Jul","Aug","Sep","Oct","Nov","Dec"}, 0), 1, 2, 3, 4, 5, 6, 7, 8, 9, 10, 11, 12), MID(H4475, 9, 2)), "yyyy-mm-dd")</f>
        <v>1979-05-15</v>
      </c>
      <c r="G4475" s="1" t="s">
        <v>9110</v>
      </c>
      <c r="H4475" s="1" t="s">
        <v>9109</v>
      </c>
    </row>
    <row r="4476" spans="1:8" hidden="1" x14ac:dyDescent="0.3">
      <c r="A4476" s="1" t="s">
        <v>130</v>
      </c>
      <c r="B4476" s="1" t="str">
        <f t="shared" si="208"/>
        <v>Kazakhstan</v>
      </c>
      <c r="C4476" s="5" t="str">
        <f t="shared" si="207"/>
        <v>1979</v>
      </c>
      <c r="D4476" s="1" t="str">
        <f t="shared" si="209"/>
        <v xml:space="preserve">Soyuz U </v>
      </c>
      <c r="E4476" s="1" t="s">
        <v>346</v>
      </c>
      <c r="F4476" s="7" t="str">
        <f>TEXT(DATE(MID(H4476, 13, 4), CHOOSE(MATCH( MID(H4476, 5, 3), {"Jan","Feb","Mar","Apr","May","Jun","Jul","Aug","Sep","Oct","Nov","Dec"}, 0), 1, 2, 3, 4, 5, 6, 7, 8, 9, 10, 11, 12), MID(H4476, 9, 2)), "yyyy-mm-dd")</f>
        <v>1979-05-13</v>
      </c>
      <c r="G4476" s="1" t="s">
        <v>9112</v>
      </c>
      <c r="H4476" s="1" t="s">
        <v>9111</v>
      </c>
    </row>
    <row r="4477" spans="1:8" hidden="1" x14ac:dyDescent="0.3">
      <c r="A4477" s="1" t="s">
        <v>4149</v>
      </c>
      <c r="B4477" s="1" t="str">
        <f t="shared" si="208"/>
        <v>USA</v>
      </c>
      <c r="C4477" s="5" t="str">
        <f t="shared" si="207"/>
        <v>1979</v>
      </c>
      <c r="D4477" s="1" t="str">
        <f t="shared" si="209"/>
        <v xml:space="preserve">Atlas-SLV3D Centaur-D1AR </v>
      </c>
      <c r="E4477" s="1" t="s">
        <v>346</v>
      </c>
      <c r="F4477" s="7" t="str">
        <f>TEXT(DATE(MID(H4477, 13, 4), CHOOSE(MATCH( MID(H4477, 5, 3), {"Jan","Feb","Mar","Apr","May","Jun","Jul","Aug","Sep","Oct","Nov","Dec"}, 0), 1, 2, 3, 4, 5, 6, 7, 8, 9, 10, 11, 12), MID(H4477, 9, 2)), "yyyy-mm-dd")</f>
        <v>1979-05-04</v>
      </c>
      <c r="G4477" s="1" t="s">
        <v>9114</v>
      </c>
      <c r="H4477" s="1" t="s">
        <v>9113</v>
      </c>
    </row>
    <row r="4478" spans="1:8" hidden="1" x14ac:dyDescent="0.3">
      <c r="A4478" s="1" t="s">
        <v>212</v>
      </c>
      <c r="B4478" s="1" t="str">
        <f t="shared" si="208"/>
        <v>Russia</v>
      </c>
      <c r="C4478" s="5" t="str">
        <f t="shared" si="207"/>
        <v>1979</v>
      </c>
      <c r="D4478" s="1" t="str">
        <f t="shared" si="209"/>
        <v xml:space="preserve">Soyuz U </v>
      </c>
      <c r="E4478" s="1" t="s">
        <v>346</v>
      </c>
      <c r="F4478" s="7" t="str">
        <f>TEXT(DATE(MID(H4478, 13, 4), CHOOSE(MATCH( MID(H4478, 5, 3), {"Jan","Feb","Mar","Apr","May","Jun","Jul","Aug","Sep","Oct","Nov","Dec"}, 0), 1, 2, 3, 4, 5, 6, 7, 8, 9, 10, 11, 12), MID(H4478, 9, 2)), "yyyy-mm-dd")</f>
        <v>1979-04-27</v>
      </c>
      <c r="G4478" s="1" t="s">
        <v>9116</v>
      </c>
      <c r="H4478" s="1" t="s">
        <v>9115</v>
      </c>
    </row>
    <row r="4479" spans="1:8" hidden="1" x14ac:dyDescent="0.3">
      <c r="A4479" s="1" t="s">
        <v>6795</v>
      </c>
      <c r="B4479" s="1" t="str">
        <f t="shared" si="208"/>
        <v>Kazakhstan</v>
      </c>
      <c r="C4479" s="5" t="str">
        <f t="shared" si="207"/>
        <v>1979</v>
      </c>
      <c r="D4479" s="1" t="str">
        <f t="shared" si="209"/>
        <v xml:space="preserve">Tsyklon-2 </v>
      </c>
      <c r="E4479" s="1" t="s">
        <v>346</v>
      </c>
      <c r="F4479" s="7" t="str">
        <f>TEXT(DATE(MID(H4479, 13, 4), CHOOSE(MATCH( MID(H4479, 5, 3), {"Jan","Feb","Mar","Apr","May","Jun","Jul","Aug","Sep","Oct","Nov","Dec"}, 0), 1, 2, 3, 4, 5, 6, 7, 8, 9, 10, 11, 12), MID(H4479, 9, 2)), "yyyy-mm-dd")</f>
        <v>1979-04-25</v>
      </c>
      <c r="G4479" s="1" t="s">
        <v>9118</v>
      </c>
      <c r="H4479" s="1" t="s">
        <v>9117</v>
      </c>
    </row>
    <row r="4480" spans="1:8" hidden="1" x14ac:dyDescent="0.3">
      <c r="A4480" s="1" t="s">
        <v>6272</v>
      </c>
      <c r="B4480" s="1" t="str">
        <f t="shared" si="208"/>
        <v>Kazakhstan</v>
      </c>
      <c r="C4480" s="5" t="str">
        <f t="shared" si="207"/>
        <v>1979</v>
      </c>
      <c r="D4480" s="1" t="str">
        <f t="shared" si="209"/>
        <v xml:space="preserve">Proton-K/Block-DM </v>
      </c>
      <c r="E4480" s="1" t="s">
        <v>346</v>
      </c>
      <c r="F4480" s="7" t="str">
        <f>TEXT(DATE(MID(H4480, 13, 4), CHOOSE(MATCH( MID(H4480, 5, 3), {"Jan","Feb","Mar","Apr","May","Jun","Jul","Aug","Sep","Oct","Nov","Dec"}, 0), 1, 2, 3, 4, 5, 6, 7, 8, 9, 10, 11, 12), MID(H4480, 9, 2)), "yyyy-mm-dd")</f>
        <v>1979-04-25</v>
      </c>
      <c r="G4480" s="1" t="s">
        <v>9120</v>
      </c>
      <c r="H4480" s="1" t="s">
        <v>9119</v>
      </c>
    </row>
    <row r="4481" spans="1:8" hidden="1" x14ac:dyDescent="0.3">
      <c r="A4481" s="1" t="s">
        <v>212</v>
      </c>
      <c r="B4481" s="1" t="str">
        <f t="shared" si="208"/>
        <v>Russia</v>
      </c>
      <c r="C4481" s="5" t="str">
        <f t="shared" si="207"/>
        <v>1979</v>
      </c>
      <c r="D4481" s="1" t="str">
        <f t="shared" si="209"/>
        <v xml:space="preserve">Soyuz U </v>
      </c>
      <c r="E4481" s="1" t="s">
        <v>346</v>
      </c>
      <c r="F4481" s="7" t="str">
        <f>TEXT(DATE(MID(H4481, 13, 4), CHOOSE(MATCH( MID(H4481, 5, 3), {"Jan","Feb","Mar","Apr","May","Jun","Jul","Aug","Sep","Oct","Nov","Dec"}, 0), 1, 2, 3, 4, 5, 6, 7, 8, 9, 10, 11, 12), MID(H4481, 9, 2)), "yyyy-mm-dd")</f>
        <v>1979-04-20</v>
      </c>
      <c r="G4481" s="1" t="s">
        <v>9122</v>
      </c>
      <c r="H4481" s="1" t="s">
        <v>9121</v>
      </c>
    </row>
    <row r="4482" spans="1:8" hidden="1" x14ac:dyDescent="0.3">
      <c r="A4482" s="1" t="s">
        <v>6795</v>
      </c>
      <c r="B4482" s="1" t="str">
        <f t="shared" si="208"/>
        <v>Kazakhstan</v>
      </c>
      <c r="C4482" s="5" t="str">
        <f t="shared" ref="C4482:C4545" si="210">TEXT(F4482, "yyyy")</f>
        <v>1979</v>
      </c>
      <c r="D4482" s="1" t="str">
        <f t="shared" si="209"/>
        <v xml:space="preserve">Tsyklon-2 </v>
      </c>
      <c r="E4482" s="1" t="s">
        <v>346</v>
      </c>
      <c r="F4482" s="7" t="str">
        <f>TEXT(DATE(MID(H4482, 13, 4), CHOOSE(MATCH( MID(H4482, 5, 3), {"Jan","Feb","Mar","Apr","May","Jun","Jul","Aug","Sep","Oct","Nov","Dec"}, 0), 1, 2, 3, 4, 5, 6, 7, 8, 9, 10, 11, 12), MID(H4482, 9, 2)), "yyyy-mm-dd")</f>
        <v>1979-04-18</v>
      </c>
      <c r="G4482" s="1" t="s">
        <v>9124</v>
      </c>
      <c r="H4482" s="1" t="s">
        <v>9123</v>
      </c>
    </row>
    <row r="4483" spans="1:8" hidden="1" x14ac:dyDescent="0.3">
      <c r="A4483" s="1" t="s">
        <v>212</v>
      </c>
      <c r="B4483" s="1" t="str">
        <f t="shared" ref="B4483:B4546" si="211">TRIM(MID(A4483, FIND("|", SUBSTITUTE(A4483, ",", "|", LEN(A4483) - LEN(SUBSTITUTE(A4483,",", "" )))) + 1, LEN(A4483)))</f>
        <v>Russia</v>
      </c>
      <c r="C4483" s="5" t="str">
        <f t="shared" si="210"/>
        <v>1979</v>
      </c>
      <c r="D4483" s="1" t="str">
        <f t="shared" ref="D4483:D4546" si="212">LEFT(G4483, FIND("|", G4483) - 1)</f>
        <v xml:space="preserve">Vostok-2M </v>
      </c>
      <c r="E4483" s="1" t="s">
        <v>346</v>
      </c>
      <c r="F4483" s="7" t="str">
        <f>TEXT(DATE(MID(H4483, 13, 4), CHOOSE(MATCH( MID(H4483, 5, 3), {"Jan","Feb","Mar","Apr","May","Jun","Jul","Aug","Sep","Oct","Nov","Dec"}, 0), 1, 2, 3, 4, 5, 6, 7, 8, 9, 10, 11, 12), MID(H4483, 9, 2)), "yyyy-mm-dd")</f>
        <v>1979-04-14</v>
      </c>
      <c r="G4483" s="1" t="s">
        <v>9126</v>
      </c>
      <c r="H4483" s="1" t="s">
        <v>9125</v>
      </c>
    </row>
    <row r="4484" spans="1:8" hidden="1" x14ac:dyDescent="0.3">
      <c r="A4484" s="1" t="s">
        <v>6615</v>
      </c>
      <c r="B4484" s="1" t="str">
        <f t="shared" si="211"/>
        <v>Russia</v>
      </c>
      <c r="C4484" s="5" t="str">
        <f t="shared" si="210"/>
        <v>1979</v>
      </c>
      <c r="D4484" s="1" t="str">
        <f t="shared" si="212"/>
        <v xml:space="preserve">Molniya-M /Block ML </v>
      </c>
      <c r="E4484" s="1" t="s">
        <v>346</v>
      </c>
      <c r="F4484" s="7" t="str">
        <f>TEXT(DATE(MID(H4484, 13, 4), CHOOSE(MATCH( MID(H4484, 5, 3), {"Jan","Feb","Mar","Apr","May","Jun","Jul","Aug","Sep","Oct","Nov","Dec"}, 0), 1, 2, 3, 4, 5, 6, 7, 8, 9, 10, 11, 12), MID(H4484, 9, 2)), "yyyy-mm-dd")</f>
        <v>1979-04-12</v>
      </c>
      <c r="G4484" s="1" t="s">
        <v>9128</v>
      </c>
      <c r="H4484" s="1" t="s">
        <v>9127</v>
      </c>
    </row>
    <row r="4485" spans="1:8" hidden="1" x14ac:dyDescent="0.3">
      <c r="A4485" s="1" t="s">
        <v>3373</v>
      </c>
      <c r="B4485" s="1" t="str">
        <f t="shared" si="211"/>
        <v>Russia</v>
      </c>
      <c r="C4485" s="5" t="str">
        <f t="shared" si="210"/>
        <v>1979</v>
      </c>
      <c r="D4485" s="1" t="str">
        <f t="shared" si="212"/>
        <v xml:space="preserve">Cosmos-3M </v>
      </c>
      <c r="E4485" s="1" t="s">
        <v>346</v>
      </c>
      <c r="F4485" s="7" t="str">
        <f>TEXT(DATE(MID(H4485, 13, 4), CHOOSE(MATCH( MID(H4485, 5, 3), {"Jan","Feb","Mar","Apr","May","Jun","Jul","Aug","Sep","Oct","Nov","Dec"}, 0), 1, 2, 3, 4, 5, 6, 7, 8, 9, 10, 11, 12), MID(H4485, 9, 2)), "yyyy-mm-dd")</f>
        <v>1979-04-11</v>
      </c>
      <c r="G4485" s="1" t="s">
        <v>9130</v>
      </c>
      <c r="H4485" s="1" t="s">
        <v>9129</v>
      </c>
    </row>
    <row r="4486" spans="1:8" hidden="1" x14ac:dyDescent="0.3">
      <c r="A4486" s="1" t="s">
        <v>1630</v>
      </c>
      <c r="B4486" s="1" t="str">
        <f t="shared" si="211"/>
        <v>Kazakhstan</v>
      </c>
      <c r="C4486" s="5" t="str">
        <f t="shared" si="210"/>
        <v>1979</v>
      </c>
      <c r="D4486" s="1" t="str">
        <f t="shared" si="212"/>
        <v xml:space="preserve">Soyuz U </v>
      </c>
      <c r="E4486" s="1" t="s">
        <v>346</v>
      </c>
      <c r="F4486" s="7" t="str">
        <f>TEXT(DATE(MID(H4486, 13, 4), CHOOSE(MATCH( MID(H4486, 5, 3), {"Jan","Feb","Mar","Apr","May","Jun","Jul","Aug","Sep","Oct","Nov","Dec"}, 0), 1, 2, 3, 4, 5, 6, 7, 8, 9, 10, 11, 12), MID(H4486, 9, 2)), "yyyy-mm-dd")</f>
        <v>1979-04-10</v>
      </c>
      <c r="G4486" s="1" t="s">
        <v>9132</v>
      </c>
      <c r="H4486" s="1" t="s">
        <v>9131</v>
      </c>
    </row>
    <row r="4487" spans="1:8" hidden="1" x14ac:dyDescent="0.3">
      <c r="A4487" s="1" t="s">
        <v>3373</v>
      </c>
      <c r="B4487" s="1" t="str">
        <f t="shared" si="211"/>
        <v>Russia</v>
      </c>
      <c r="C4487" s="5" t="str">
        <f t="shared" si="210"/>
        <v>1979</v>
      </c>
      <c r="D4487" s="1" t="str">
        <f t="shared" si="212"/>
        <v xml:space="preserve">Cosmos-3M </v>
      </c>
      <c r="E4487" s="1" t="s">
        <v>346</v>
      </c>
      <c r="F4487" s="7" t="str">
        <f>TEXT(DATE(MID(H4487, 13, 4), CHOOSE(MATCH( MID(H4487, 5, 3), {"Jan","Feb","Mar","Apr","May","Jun","Jul","Aug","Sep","Oct","Nov","Dec"}, 0), 1, 2, 3, 4, 5, 6, 7, 8, 9, 10, 11, 12), MID(H4487, 9, 2)), "yyyy-mm-dd")</f>
        <v>1979-04-07</v>
      </c>
      <c r="G4487" s="1" t="s">
        <v>9134</v>
      </c>
      <c r="H4487" s="1" t="s">
        <v>9133</v>
      </c>
    </row>
    <row r="4488" spans="1:8" hidden="1" x14ac:dyDescent="0.3">
      <c r="A4488" s="1" t="s">
        <v>6615</v>
      </c>
      <c r="B4488" s="1" t="str">
        <f t="shared" si="211"/>
        <v>Russia</v>
      </c>
      <c r="C4488" s="5" t="str">
        <f t="shared" si="210"/>
        <v>1979</v>
      </c>
      <c r="D4488" s="1" t="str">
        <f t="shared" si="212"/>
        <v xml:space="preserve">Soyuz U </v>
      </c>
      <c r="E4488" s="1" t="s">
        <v>346</v>
      </c>
      <c r="F4488" s="7" t="str">
        <f>TEXT(DATE(MID(H4488, 13, 4), CHOOSE(MATCH( MID(H4488, 5, 3), {"Jan","Feb","Mar","Apr","May","Jun","Jul","Aug","Sep","Oct","Nov","Dec"}, 0), 1, 2, 3, 4, 5, 6, 7, 8, 9, 10, 11, 12), MID(H4488, 9, 2)), "yyyy-mm-dd")</f>
        <v>1979-03-31</v>
      </c>
      <c r="G4488" s="1" t="s">
        <v>9136</v>
      </c>
      <c r="H4488" s="1" t="s">
        <v>9135</v>
      </c>
    </row>
    <row r="4489" spans="1:8" hidden="1" x14ac:dyDescent="0.3">
      <c r="A4489" s="1" t="s">
        <v>6482</v>
      </c>
      <c r="B4489" s="1" t="str">
        <f t="shared" si="211"/>
        <v>Russia</v>
      </c>
      <c r="C4489" s="5" t="str">
        <f t="shared" si="210"/>
        <v>1979</v>
      </c>
      <c r="D4489" s="1" t="str">
        <f t="shared" si="212"/>
        <v xml:space="preserve">Cosmos-3M </v>
      </c>
      <c r="E4489" s="1" t="s">
        <v>346</v>
      </c>
      <c r="F4489" s="7" t="str">
        <f>TEXT(DATE(MID(H4489, 13, 4), CHOOSE(MATCH( MID(H4489, 5, 3), {"Jan","Feb","Mar","Apr","May","Jun","Jul","Aug","Sep","Oct","Nov","Dec"}, 0), 1, 2, 3, 4, 5, 6, 7, 8, 9, 10, 11, 12), MID(H4489, 9, 2)), "yyyy-mm-dd")</f>
        <v>1979-03-21</v>
      </c>
      <c r="G4489" s="1" t="s">
        <v>9138</v>
      </c>
      <c r="H4489" s="1" t="s">
        <v>9137</v>
      </c>
    </row>
    <row r="4490" spans="1:8" hidden="1" x14ac:dyDescent="0.3">
      <c r="A4490" s="1" t="s">
        <v>27</v>
      </c>
      <c r="B4490" s="1" t="str">
        <f t="shared" si="211"/>
        <v>USA</v>
      </c>
      <c r="C4490" s="5" t="str">
        <f t="shared" si="210"/>
        <v>1979</v>
      </c>
      <c r="D4490" s="1" t="str">
        <f t="shared" si="212"/>
        <v xml:space="preserve">Titan IIID </v>
      </c>
      <c r="E4490" s="1" t="s">
        <v>346</v>
      </c>
      <c r="F4490" s="7" t="str">
        <f>TEXT(DATE(MID(H4490, 13, 4), CHOOSE(MATCH( MID(H4490, 5, 3), {"Jan","Feb","Mar","Apr","May","Jun","Jul","Aug","Sep","Oct","Nov","Dec"}, 0), 1, 2, 3, 4, 5, 6, 7, 8, 9, 10, 11, 12), MID(H4490, 9, 2)), "yyyy-mm-dd")</f>
        <v>1979-03-16</v>
      </c>
      <c r="G4490" s="1" t="s">
        <v>9140</v>
      </c>
      <c r="H4490" s="1" t="s">
        <v>9139</v>
      </c>
    </row>
    <row r="4491" spans="1:8" hidden="1" x14ac:dyDescent="0.3">
      <c r="A4491" s="1" t="s">
        <v>6482</v>
      </c>
      <c r="B4491" s="1" t="str">
        <f t="shared" si="211"/>
        <v>Russia</v>
      </c>
      <c r="C4491" s="5" t="str">
        <f t="shared" si="210"/>
        <v>1979</v>
      </c>
      <c r="D4491" s="1" t="str">
        <f t="shared" si="212"/>
        <v xml:space="preserve">Cosmos-3M </v>
      </c>
      <c r="E4491" s="1" t="s">
        <v>346</v>
      </c>
      <c r="F4491" s="7" t="str">
        <f>TEXT(DATE(MID(H4491, 13, 4), CHOOSE(MATCH( MID(H4491, 5, 3), {"Jan","Feb","Mar","Apr","May","Jun","Jul","Aug","Sep","Oct","Nov","Dec"}, 0), 1, 2, 3, 4, 5, 6, 7, 8, 9, 10, 11, 12), MID(H4491, 9, 2)), "yyyy-mm-dd")</f>
        <v>1979-03-15</v>
      </c>
      <c r="G4491" s="1" t="s">
        <v>9142</v>
      </c>
      <c r="H4491" s="1" t="s">
        <v>9141</v>
      </c>
    </row>
    <row r="4492" spans="1:8" hidden="1" x14ac:dyDescent="0.3">
      <c r="A4492" s="1" t="s">
        <v>6615</v>
      </c>
      <c r="B4492" s="1" t="str">
        <f t="shared" si="211"/>
        <v>Russia</v>
      </c>
      <c r="C4492" s="5" t="str">
        <f t="shared" si="210"/>
        <v>1979</v>
      </c>
      <c r="D4492" s="1" t="str">
        <f t="shared" si="212"/>
        <v xml:space="preserve">Soyuz U </v>
      </c>
      <c r="E4492" s="1" t="s">
        <v>346</v>
      </c>
      <c r="F4492" s="7" t="str">
        <f>TEXT(DATE(MID(H4492, 13, 4), CHOOSE(MATCH( MID(H4492, 5, 3), {"Jan","Feb","Mar","Apr","May","Jun","Jul","Aug","Sep","Oct","Nov","Dec"}, 0), 1, 2, 3, 4, 5, 6, 7, 8, 9, 10, 11, 12), MID(H4492, 9, 2)), "yyyy-mm-dd")</f>
        <v>1979-03-14</v>
      </c>
      <c r="G4492" s="1" t="s">
        <v>9144</v>
      </c>
      <c r="H4492" s="1" t="s">
        <v>9143</v>
      </c>
    </row>
    <row r="4493" spans="1:8" hidden="1" x14ac:dyDescent="0.3">
      <c r="A4493" s="1" t="s">
        <v>130</v>
      </c>
      <c r="B4493" s="1" t="str">
        <f t="shared" si="211"/>
        <v>Kazakhstan</v>
      </c>
      <c r="C4493" s="5" t="str">
        <f t="shared" si="210"/>
        <v>1979</v>
      </c>
      <c r="D4493" s="1" t="str">
        <f t="shared" si="212"/>
        <v xml:space="preserve">Soyuz U </v>
      </c>
      <c r="E4493" s="1" t="s">
        <v>346</v>
      </c>
      <c r="F4493" s="7" t="str">
        <f>TEXT(DATE(MID(H4493, 13, 4), CHOOSE(MATCH( MID(H4493, 5, 3), {"Jan","Feb","Mar","Apr","May","Jun","Jul","Aug","Sep","Oct","Nov","Dec"}, 0), 1, 2, 3, 4, 5, 6, 7, 8, 9, 10, 11, 12), MID(H4493, 9, 2)), "yyyy-mm-dd")</f>
        <v>1979-03-12</v>
      </c>
      <c r="G4493" s="1" t="s">
        <v>9146</v>
      </c>
      <c r="H4493" s="1" t="s">
        <v>9145</v>
      </c>
    </row>
    <row r="4494" spans="1:8" hidden="1" x14ac:dyDescent="0.3">
      <c r="A4494" s="1" t="s">
        <v>5</v>
      </c>
      <c r="B4494" s="1" t="str">
        <f t="shared" si="211"/>
        <v>Russia</v>
      </c>
      <c r="C4494" s="5" t="str">
        <f t="shared" si="210"/>
        <v>1979</v>
      </c>
      <c r="D4494" s="1" t="str">
        <f t="shared" si="212"/>
        <v xml:space="preserve">Vostok-2M </v>
      </c>
      <c r="E4494" s="1" t="s">
        <v>346</v>
      </c>
      <c r="F4494" s="7" t="str">
        <f>TEXT(DATE(MID(H4494, 13, 4), CHOOSE(MATCH( MID(H4494, 5, 3), {"Jan","Feb","Mar","Apr","May","Jun","Jul","Aug","Sep","Oct","Nov","Dec"}, 0), 1, 2, 3, 4, 5, 6, 7, 8, 9, 10, 11, 12), MID(H4494, 9, 2)), "yyyy-mm-dd")</f>
        <v>1979-03-01</v>
      </c>
      <c r="G4494" s="1" t="s">
        <v>9148</v>
      </c>
      <c r="H4494" s="1" t="s">
        <v>9147</v>
      </c>
    </row>
    <row r="4495" spans="1:8" hidden="1" x14ac:dyDescent="0.3">
      <c r="A4495" s="1" t="s">
        <v>6482</v>
      </c>
      <c r="B4495" s="1" t="str">
        <f t="shared" si="211"/>
        <v>Russia</v>
      </c>
      <c r="C4495" s="5" t="str">
        <f t="shared" si="210"/>
        <v>1979</v>
      </c>
      <c r="D4495" s="1" t="str">
        <f t="shared" si="212"/>
        <v xml:space="preserve">Cosmos-3M </v>
      </c>
      <c r="E4495" s="1" t="s">
        <v>346</v>
      </c>
      <c r="F4495" s="7" t="str">
        <f>TEXT(DATE(MID(H4495, 13, 4), CHOOSE(MATCH( MID(H4495, 5, 3), {"Jan","Feb","Mar","Apr","May","Jun","Jul","Aug","Sep","Oct","Nov","Dec"}, 0), 1, 2, 3, 4, 5, 6, 7, 8, 9, 10, 11, 12), MID(H4495, 9, 2)), "yyyy-mm-dd")</f>
        <v>1979-02-27</v>
      </c>
      <c r="G4495" s="1" t="s">
        <v>9150</v>
      </c>
      <c r="H4495" s="1" t="s">
        <v>9149</v>
      </c>
    </row>
    <row r="4496" spans="1:8" hidden="1" x14ac:dyDescent="0.3">
      <c r="A4496" s="1" t="s">
        <v>212</v>
      </c>
      <c r="B4496" s="1" t="str">
        <f t="shared" si="211"/>
        <v>Russia</v>
      </c>
      <c r="C4496" s="5" t="str">
        <f t="shared" si="210"/>
        <v>1979</v>
      </c>
      <c r="D4496" s="1" t="str">
        <f t="shared" si="212"/>
        <v xml:space="preserve">Soyuz U </v>
      </c>
      <c r="E4496" s="1" t="s">
        <v>346</v>
      </c>
      <c r="F4496" s="7" t="str">
        <f>TEXT(DATE(MID(H4496, 13, 4), CHOOSE(MATCH( MID(H4496, 5, 3), {"Jan","Feb","Mar","Apr","May","Jun","Jul","Aug","Sep","Oct","Nov","Dec"}, 0), 1, 2, 3, 4, 5, 6, 7, 8, 9, 10, 11, 12), MID(H4496, 9, 2)), "yyyy-mm-dd")</f>
        <v>1979-02-27</v>
      </c>
      <c r="G4496" s="1" t="s">
        <v>9152</v>
      </c>
      <c r="H4496" s="1" t="s">
        <v>9151</v>
      </c>
    </row>
    <row r="4497" spans="1:8" hidden="1" x14ac:dyDescent="0.3">
      <c r="A4497" s="1" t="s">
        <v>1630</v>
      </c>
      <c r="B4497" s="1" t="str">
        <f t="shared" si="211"/>
        <v>Kazakhstan</v>
      </c>
      <c r="C4497" s="5" t="str">
        <f t="shared" si="210"/>
        <v>1979</v>
      </c>
      <c r="D4497" s="1" t="str">
        <f t="shared" si="212"/>
        <v xml:space="preserve">Soyuz U </v>
      </c>
      <c r="E4497" s="1" t="s">
        <v>346</v>
      </c>
      <c r="F4497" s="7" t="str">
        <f>TEXT(DATE(MID(H4497, 13, 4), CHOOSE(MATCH( MID(H4497, 5, 3), {"Jan","Feb","Mar","Apr","May","Jun","Jul","Aug","Sep","Oct","Nov","Dec"}, 0), 1, 2, 3, 4, 5, 6, 7, 8, 9, 10, 11, 12), MID(H4497, 9, 2)), "yyyy-mm-dd")</f>
        <v>1979-02-25</v>
      </c>
      <c r="G4497" s="1" t="s">
        <v>9154</v>
      </c>
      <c r="H4497" s="1" t="s">
        <v>9153</v>
      </c>
    </row>
    <row r="4498" spans="1:8" hidden="1" x14ac:dyDescent="0.3">
      <c r="A4498" s="1" t="s">
        <v>5557</v>
      </c>
      <c r="B4498" s="1" t="str">
        <f t="shared" si="211"/>
        <v>USA</v>
      </c>
      <c r="C4498" s="5" t="str">
        <f t="shared" si="210"/>
        <v>1979</v>
      </c>
      <c r="D4498" s="1" t="str">
        <f t="shared" si="212"/>
        <v xml:space="preserve">Atlas-E/F OIS </v>
      </c>
      <c r="E4498" s="1" t="s">
        <v>346</v>
      </c>
      <c r="F4498" s="7" t="str">
        <f>TEXT(DATE(MID(H4498, 13, 4), CHOOSE(MATCH( MID(H4498, 5, 3), {"Jan","Feb","Mar","Apr","May","Jun","Jul","Aug","Sep","Oct","Nov","Dec"}, 0), 1, 2, 3, 4, 5, 6, 7, 8, 9, 10, 11, 12), MID(H4498, 9, 2)), "yyyy-mm-dd")</f>
        <v>1979-02-24</v>
      </c>
      <c r="G4498" s="1" t="s">
        <v>9156</v>
      </c>
      <c r="H4498" s="1" t="s">
        <v>9155</v>
      </c>
    </row>
    <row r="4499" spans="1:8" hidden="1" x14ac:dyDescent="0.3">
      <c r="A4499" s="1" t="s">
        <v>6615</v>
      </c>
      <c r="B4499" s="1" t="str">
        <f t="shared" si="211"/>
        <v>Russia</v>
      </c>
      <c r="C4499" s="5" t="str">
        <f t="shared" si="210"/>
        <v>1979</v>
      </c>
      <c r="D4499" s="1" t="str">
        <f t="shared" si="212"/>
        <v xml:space="preserve">Soyuz U </v>
      </c>
      <c r="E4499" s="1" t="s">
        <v>346</v>
      </c>
      <c r="F4499" s="7" t="str">
        <f>TEXT(DATE(MID(H4499, 13, 4), CHOOSE(MATCH( MID(H4499, 5, 3), {"Jan","Feb","Mar","Apr","May","Jun","Jul","Aug","Sep","Oct","Nov","Dec"}, 0), 1, 2, 3, 4, 5, 6, 7, 8, 9, 10, 11, 12), MID(H4499, 9, 2)), "yyyy-mm-dd")</f>
        <v>1979-02-22</v>
      </c>
      <c r="G4499" s="1" t="s">
        <v>9158</v>
      </c>
      <c r="H4499" s="1" t="s">
        <v>9157</v>
      </c>
    </row>
    <row r="4500" spans="1:8" hidden="1" x14ac:dyDescent="0.3">
      <c r="A4500" s="1" t="s">
        <v>6272</v>
      </c>
      <c r="B4500" s="1" t="str">
        <f t="shared" si="211"/>
        <v>Kazakhstan</v>
      </c>
      <c r="C4500" s="5" t="str">
        <f t="shared" si="210"/>
        <v>1979</v>
      </c>
      <c r="D4500" s="1" t="str">
        <f t="shared" si="212"/>
        <v xml:space="preserve">Proton-K/Block-DM </v>
      </c>
      <c r="E4500" s="1" t="s">
        <v>346</v>
      </c>
      <c r="F4500" s="7" t="str">
        <f>TEXT(DATE(MID(H4500, 13, 4), CHOOSE(MATCH( MID(H4500, 5, 3), {"Jan","Feb","Mar","Apr","May","Jun","Jul","Aug","Sep","Oct","Nov","Dec"}, 0), 1, 2, 3, 4, 5, 6, 7, 8, 9, 10, 11, 12), MID(H4500, 9, 2)), "yyyy-mm-dd")</f>
        <v>1979-02-21</v>
      </c>
      <c r="G4500" s="1" t="s">
        <v>9160</v>
      </c>
      <c r="H4500" s="1" t="s">
        <v>9159</v>
      </c>
    </row>
    <row r="4501" spans="1:8" hidden="1" x14ac:dyDescent="0.3">
      <c r="A4501" s="1" t="s">
        <v>714</v>
      </c>
      <c r="B4501" s="1" t="str">
        <f t="shared" si="211"/>
        <v>Japan</v>
      </c>
      <c r="C4501" s="5" t="str">
        <f t="shared" si="210"/>
        <v>1979</v>
      </c>
      <c r="D4501" s="1" t="str">
        <f t="shared" si="212"/>
        <v xml:space="preserve">Mu-III C </v>
      </c>
      <c r="E4501" s="1" t="s">
        <v>346</v>
      </c>
      <c r="F4501" s="7" t="str">
        <f>TEXT(DATE(MID(H4501, 13, 4), CHOOSE(MATCH( MID(H4501, 5, 3), {"Jan","Feb","Mar","Apr","May","Jun","Jul","Aug","Sep","Oct","Nov","Dec"}, 0), 1, 2, 3, 4, 5, 6, 7, 8, 9, 10, 11, 12), MID(H4501, 9, 2)), "yyyy-mm-dd")</f>
        <v>1979-02-21</v>
      </c>
      <c r="G4501" s="1" t="s">
        <v>9162</v>
      </c>
      <c r="H4501" s="1" t="s">
        <v>9161</v>
      </c>
    </row>
    <row r="4502" spans="1:8" hidden="1" x14ac:dyDescent="0.3">
      <c r="A4502" s="1" t="s">
        <v>9094</v>
      </c>
      <c r="B4502" s="1" t="str">
        <f t="shared" si="211"/>
        <v>USA</v>
      </c>
      <c r="C4502" s="5" t="str">
        <f t="shared" si="210"/>
        <v>1979</v>
      </c>
      <c r="D4502" s="1" t="str">
        <f t="shared" si="212"/>
        <v xml:space="preserve">Scout D1 </v>
      </c>
      <c r="E4502" s="1" t="s">
        <v>346</v>
      </c>
      <c r="F4502" s="7" t="str">
        <f>TEXT(DATE(MID(H4502, 13, 4), CHOOSE(MATCH( MID(H4502, 5, 3), {"Jan","Feb","Mar","Apr","May","Jun","Jul","Aug","Sep","Oct","Nov","Dec"}, 0), 1, 2, 3, 4, 5, 6, 7, 8, 9, 10, 11, 12), MID(H4502, 9, 2)), "yyyy-mm-dd")</f>
        <v>1979-02-18</v>
      </c>
      <c r="G4502" s="1" t="s">
        <v>9164</v>
      </c>
      <c r="H4502" s="1" t="s">
        <v>9163</v>
      </c>
    </row>
    <row r="4503" spans="1:8" hidden="1" x14ac:dyDescent="0.3">
      <c r="A4503" s="1" t="s">
        <v>6615</v>
      </c>
      <c r="B4503" s="1" t="str">
        <f t="shared" si="211"/>
        <v>Russia</v>
      </c>
      <c r="C4503" s="5" t="str">
        <f t="shared" si="210"/>
        <v>1979</v>
      </c>
      <c r="D4503" s="1" t="str">
        <f t="shared" si="212"/>
        <v xml:space="preserve">Soyuz U </v>
      </c>
      <c r="E4503" s="1" t="s">
        <v>346</v>
      </c>
      <c r="F4503" s="7" t="str">
        <f>TEXT(DATE(MID(H4503, 13, 4), CHOOSE(MATCH( MID(H4503, 5, 3), {"Jan","Feb","Mar","Apr","May","Jun","Jul","Aug","Sep","Oct","Nov","Dec"}, 0), 1, 2, 3, 4, 5, 6, 7, 8, 9, 10, 11, 12), MID(H4503, 9, 2)), "yyyy-mm-dd")</f>
        <v>1979-02-16</v>
      </c>
      <c r="G4503" s="1" t="s">
        <v>9166</v>
      </c>
      <c r="H4503" s="1" t="s">
        <v>9165</v>
      </c>
    </row>
    <row r="4504" spans="1:8" hidden="1" x14ac:dyDescent="0.3">
      <c r="A4504" s="1" t="s">
        <v>5</v>
      </c>
      <c r="B4504" s="1" t="str">
        <f t="shared" si="211"/>
        <v>Russia</v>
      </c>
      <c r="C4504" s="5" t="str">
        <f t="shared" si="210"/>
        <v>1979</v>
      </c>
      <c r="D4504" s="1" t="str">
        <f t="shared" si="212"/>
        <v xml:space="preserve">Vostok-2M </v>
      </c>
      <c r="E4504" s="1" t="s">
        <v>346</v>
      </c>
      <c r="F4504" s="7" t="str">
        <f>TEXT(DATE(MID(H4504, 13, 4), CHOOSE(MATCH( MID(H4504, 5, 3), {"Jan","Feb","Mar","Apr","May","Jun","Jul","Aug","Sep","Oct","Nov","Dec"}, 0), 1, 2, 3, 4, 5, 6, 7, 8, 9, 10, 11, 12), MID(H4504, 9, 2)), "yyyy-mm-dd")</f>
        <v>1979-02-13</v>
      </c>
      <c r="G4504" s="1" t="s">
        <v>9168</v>
      </c>
      <c r="H4504" s="1" t="s">
        <v>9167</v>
      </c>
    </row>
    <row r="4505" spans="1:8" hidden="1" x14ac:dyDescent="0.3">
      <c r="A4505" s="1" t="s">
        <v>3566</v>
      </c>
      <c r="B4505" s="1" t="str">
        <f t="shared" si="211"/>
        <v>Russia</v>
      </c>
      <c r="C4505" s="5" t="str">
        <f t="shared" si="210"/>
        <v>1979</v>
      </c>
      <c r="D4505" s="1" t="str">
        <f t="shared" si="212"/>
        <v xml:space="preserve">Tsyklon-3 </v>
      </c>
      <c r="E4505" s="1" t="s">
        <v>346</v>
      </c>
      <c r="F4505" s="7" t="str">
        <f>TEXT(DATE(MID(H4505, 13, 4), CHOOSE(MATCH( MID(H4505, 5, 3), {"Jan","Feb","Mar","Apr","May","Jun","Jul","Aug","Sep","Oct","Nov","Dec"}, 0), 1, 2, 3, 4, 5, 6, 7, 8, 9, 10, 11, 12), MID(H4505, 9, 2)), "yyyy-mm-dd")</f>
        <v>1979-02-12</v>
      </c>
      <c r="G4505" s="1" t="s">
        <v>9170</v>
      </c>
      <c r="H4505" s="1" t="s">
        <v>9169</v>
      </c>
    </row>
    <row r="4506" spans="1:8" hidden="1" x14ac:dyDescent="0.3">
      <c r="A4506" s="1" t="s">
        <v>6482</v>
      </c>
      <c r="B4506" s="1" t="str">
        <f t="shared" si="211"/>
        <v>Russia</v>
      </c>
      <c r="C4506" s="5" t="str">
        <f t="shared" si="210"/>
        <v>1979</v>
      </c>
      <c r="D4506" s="1" t="str">
        <f t="shared" si="212"/>
        <v xml:space="preserve">Cosmos-3M </v>
      </c>
      <c r="E4506" s="1" t="s">
        <v>346</v>
      </c>
      <c r="F4506" s="7" t="str">
        <f>TEXT(DATE(MID(H4506, 13, 4), CHOOSE(MATCH( MID(H4506, 5, 3), {"Jan","Feb","Mar","Apr","May","Jun","Jul","Aug","Sep","Oct","Nov","Dec"}, 0), 1, 2, 3, 4, 5, 6, 7, 8, 9, 10, 11, 12), MID(H4506, 9, 2)), "yyyy-mm-dd")</f>
        <v>1979-02-08</v>
      </c>
      <c r="G4506" s="1" t="s">
        <v>9172</v>
      </c>
      <c r="H4506" s="1" t="s">
        <v>9171</v>
      </c>
    </row>
    <row r="4507" spans="1:8" hidden="1" x14ac:dyDescent="0.3">
      <c r="A4507" s="1" t="s">
        <v>61</v>
      </c>
      <c r="B4507" s="1" t="str">
        <f t="shared" si="211"/>
        <v>Japan</v>
      </c>
      <c r="C4507" s="5" t="str">
        <f t="shared" si="210"/>
        <v>1979</v>
      </c>
      <c r="D4507" s="1" t="str">
        <f t="shared" si="212"/>
        <v xml:space="preserve">N-I Star-37E </v>
      </c>
      <c r="E4507" s="1" t="s">
        <v>346</v>
      </c>
      <c r="F4507" s="7" t="str">
        <f>TEXT(DATE(MID(H4507, 13, 4), CHOOSE(MATCH( MID(H4507, 5, 3), {"Jan","Feb","Mar","Apr","May","Jun","Jul","Aug","Sep","Oct","Nov","Dec"}, 0), 1, 2, 3, 4, 5, 6, 7, 8, 9, 10, 11, 12), MID(H4507, 9, 2)), "yyyy-mm-dd")</f>
        <v>1979-02-06</v>
      </c>
      <c r="G4507" s="1" t="s">
        <v>9174</v>
      </c>
      <c r="H4507" s="1" t="s">
        <v>9173</v>
      </c>
    </row>
    <row r="4508" spans="1:8" hidden="1" x14ac:dyDescent="0.3">
      <c r="A4508" s="1" t="s">
        <v>130</v>
      </c>
      <c r="B4508" s="1" t="str">
        <f t="shared" si="211"/>
        <v>Kazakhstan</v>
      </c>
      <c r="C4508" s="5" t="str">
        <f t="shared" si="210"/>
        <v>1979</v>
      </c>
      <c r="D4508" s="1" t="str">
        <f t="shared" si="212"/>
        <v xml:space="preserve">Soyuz U </v>
      </c>
      <c r="E4508" s="1" t="s">
        <v>346</v>
      </c>
      <c r="F4508" s="7" t="str">
        <f>TEXT(DATE(MID(H4508, 13, 4), CHOOSE(MATCH( MID(H4508, 5, 3), {"Jan","Feb","Mar","Apr","May","Jun","Jul","Aug","Sep","Oct","Nov","Dec"}, 0), 1, 2, 3, 4, 5, 6, 7, 8, 9, 10, 11, 12), MID(H4508, 9, 2)), "yyyy-mm-dd")</f>
        <v>1979-01-31</v>
      </c>
      <c r="G4508" s="1" t="s">
        <v>9176</v>
      </c>
      <c r="H4508" s="1" t="s">
        <v>9175</v>
      </c>
    </row>
    <row r="4509" spans="1:8" hidden="1" x14ac:dyDescent="0.3">
      <c r="A4509" s="1" t="s">
        <v>3160</v>
      </c>
      <c r="B4509" s="1" t="str">
        <f t="shared" si="211"/>
        <v>USA</v>
      </c>
      <c r="C4509" s="5" t="str">
        <f t="shared" si="210"/>
        <v>1979</v>
      </c>
      <c r="D4509" s="1" t="str">
        <f t="shared" si="212"/>
        <v xml:space="preserve">Delta 2914 </v>
      </c>
      <c r="E4509" s="1" t="s">
        <v>346</v>
      </c>
      <c r="F4509" s="7" t="str">
        <f>TEXT(DATE(MID(H4509, 13, 4), CHOOSE(MATCH( MID(H4509, 5, 3), {"Jan","Feb","Mar","Apr","May","Jun","Jul","Aug","Sep","Oct","Nov","Dec"}, 0), 1, 2, 3, 4, 5, 6, 7, 8, 9, 10, 11, 12), MID(H4509, 9, 2)), "yyyy-mm-dd")</f>
        <v>1979-01-30</v>
      </c>
      <c r="G4509" s="1" t="s">
        <v>9178</v>
      </c>
      <c r="H4509" s="1" t="s">
        <v>9177</v>
      </c>
    </row>
    <row r="4510" spans="1:8" hidden="1" x14ac:dyDescent="0.3">
      <c r="A4510" s="1" t="s">
        <v>5</v>
      </c>
      <c r="B4510" s="1" t="str">
        <f t="shared" si="211"/>
        <v>Russia</v>
      </c>
      <c r="C4510" s="5" t="str">
        <f t="shared" si="210"/>
        <v>1979</v>
      </c>
      <c r="D4510" s="1" t="str">
        <f t="shared" si="212"/>
        <v xml:space="preserve">Soyuz U </v>
      </c>
      <c r="E4510" s="1" t="s">
        <v>346</v>
      </c>
      <c r="F4510" s="7" t="str">
        <f>TEXT(DATE(MID(H4510, 13, 4), CHOOSE(MATCH( MID(H4510, 5, 3), {"Jan","Feb","Mar","Apr","May","Jun","Jul","Aug","Sep","Oct","Nov","Dec"}, 0), 1, 2, 3, 4, 5, 6, 7, 8, 9, 10, 11, 12), MID(H4510, 9, 2)), "yyyy-mm-dd")</f>
        <v>1979-01-30</v>
      </c>
      <c r="G4510" s="1" t="s">
        <v>9180</v>
      </c>
      <c r="H4510" s="1" t="s">
        <v>9179</v>
      </c>
    </row>
    <row r="4511" spans="1:8" hidden="1" x14ac:dyDescent="0.3">
      <c r="A4511" s="1" t="s">
        <v>130</v>
      </c>
      <c r="B4511" s="1" t="str">
        <f t="shared" si="211"/>
        <v>Kazakhstan</v>
      </c>
      <c r="C4511" s="5" t="str">
        <f t="shared" si="210"/>
        <v>1979</v>
      </c>
      <c r="D4511" s="1" t="str">
        <f t="shared" si="212"/>
        <v xml:space="preserve">Vostok-2M </v>
      </c>
      <c r="E4511" s="1" t="s">
        <v>346</v>
      </c>
      <c r="F4511" s="7" t="str">
        <f>TEXT(DATE(MID(H4511, 13, 4), CHOOSE(MATCH( MID(H4511, 5, 3), {"Jan","Feb","Mar","Apr","May","Jun","Jul","Aug","Sep","Oct","Nov","Dec"}, 0), 1, 2, 3, 4, 5, 6, 7, 8, 9, 10, 11, 12), MID(H4511, 9, 2)), "yyyy-mm-dd")</f>
        <v>1979-01-25</v>
      </c>
      <c r="G4511" s="1" t="s">
        <v>9182</v>
      </c>
      <c r="H4511" s="1" t="s">
        <v>9181</v>
      </c>
    </row>
    <row r="4512" spans="1:8" hidden="1" x14ac:dyDescent="0.3">
      <c r="A4512" s="1" t="s">
        <v>5</v>
      </c>
      <c r="B4512" s="1" t="str">
        <f t="shared" si="211"/>
        <v>Russia</v>
      </c>
      <c r="C4512" s="5" t="str">
        <f t="shared" si="210"/>
        <v>1979</v>
      </c>
      <c r="D4512" s="1" t="str">
        <f t="shared" si="212"/>
        <v xml:space="preserve">Molniya-M /Block ML </v>
      </c>
      <c r="E4512" s="1" t="s">
        <v>346</v>
      </c>
      <c r="F4512" s="7" t="str">
        <f>TEXT(DATE(MID(H4512, 13, 4), CHOOSE(MATCH( MID(H4512, 5, 3), {"Jan","Feb","Mar","Apr","May","Jun","Jul","Aug","Sep","Oct","Nov","Dec"}, 0), 1, 2, 3, 4, 5, 6, 7, 8, 9, 10, 11, 12), MID(H4512, 9, 2)), "yyyy-mm-dd")</f>
        <v>1979-01-18</v>
      </c>
      <c r="G4512" s="1" t="s">
        <v>9184</v>
      </c>
      <c r="H4512" s="1" t="s">
        <v>9183</v>
      </c>
    </row>
    <row r="4513" spans="1:8" hidden="1" x14ac:dyDescent="0.3">
      <c r="A4513" s="1" t="s">
        <v>3373</v>
      </c>
      <c r="B4513" s="1" t="str">
        <f t="shared" si="211"/>
        <v>Russia</v>
      </c>
      <c r="C4513" s="5" t="str">
        <f t="shared" si="210"/>
        <v>1979</v>
      </c>
      <c r="D4513" s="1" t="str">
        <f t="shared" si="212"/>
        <v xml:space="preserve">Cosmos-3M </v>
      </c>
      <c r="E4513" s="1" t="s">
        <v>346</v>
      </c>
      <c r="F4513" s="7" t="str">
        <f>TEXT(DATE(MID(H4513, 13, 4), CHOOSE(MATCH( MID(H4513, 5, 3), {"Jan","Feb","Mar","Apr","May","Jun","Jul","Aug","Sep","Oct","Nov","Dec"}, 0), 1, 2, 3, 4, 5, 6, 7, 8, 9, 10, 11, 12), MID(H4513, 9, 2)), "yyyy-mm-dd")</f>
        <v>1979-01-16</v>
      </c>
      <c r="G4513" s="1" t="s">
        <v>9186</v>
      </c>
      <c r="H4513" s="1" t="s">
        <v>9185</v>
      </c>
    </row>
    <row r="4514" spans="1:8" hidden="1" x14ac:dyDescent="0.3">
      <c r="A4514" s="1" t="s">
        <v>5</v>
      </c>
      <c r="B4514" s="1" t="str">
        <f t="shared" si="211"/>
        <v>Russia</v>
      </c>
      <c r="C4514" s="5" t="str">
        <f t="shared" si="210"/>
        <v>1979</v>
      </c>
      <c r="D4514" s="1" t="str">
        <f t="shared" si="212"/>
        <v xml:space="preserve">Soyuz U </v>
      </c>
      <c r="E4514" s="1" t="s">
        <v>346</v>
      </c>
      <c r="F4514" s="7" t="str">
        <f>TEXT(DATE(MID(H4514, 13, 4), CHOOSE(MATCH( MID(H4514, 5, 3), {"Jan","Feb","Mar","Apr","May","Jun","Jul","Aug","Sep","Oct","Nov","Dec"}, 0), 1, 2, 3, 4, 5, 6, 7, 8, 9, 10, 11, 12), MID(H4514, 9, 2)), "yyyy-mm-dd")</f>
        <v>1979-01-13</v>
      </c>
      <c r="G4514" s="1" t="s">
        <v>9188</v>
      </c>
      <c r="H4514" s="1" t="s">
        <v>9187</v>
      </c>
    </row>
    <row r="4515" spans="1:8" hidden="1" x14ac:dyDescent="0.3">
      <c r="A4515" s="1" t="s">
        <v>212</v>
      </c>
      <c r="B4515" s="1" t="str">
        <f t="shared" si="211"/>
        <v>Russia</v>
      </c>
      <c r="C4515" s="5" t="str">
        <f t="shared" si="210"/>
        <v>1979</v>
      </c>
      <c r="D4515" s="1" t="str">
        <f t="shared" si="212"/>
        <v xml:space="preserve">Soyuz U </v>
      </c>
      <c r="E4515" s="1" t="s">
        <v>346</v>
      </c>
      <c r="F4515" s="7" t="str">
        <f>TEXT(DATE(MID(H4515, 13, 4), CHOOSE(MATCH( MID(H4515, 5, 3), {"Jan","Feb","Mar","Apr","May","Jun","Jul","Aug","Sep","Oct","Nov","Dec"}, 0), 1, 2, 3, 4, 5, 6, 7, 8, 9, 10, 11, 12), MID(H4515, 9, 2)), "yyyy-mm-dd")</f>
        <v>1979-01-11</v>
      </c>
      <c r="G4515" s="1" t="s">
        <v>9190</v>
      </c>
      <c r="H4515" s="1" t="s">
        <v>9189</v>
      </c>
    </row>
    <row r="4516" spans="1:8" hidden="1" x14ac:dyDescent="0.3">
      <c r="A4516" s="1" t="s">
        <v>6615</v>
      </c>
      <c r="B4516" s="1" t="str">
        <f t="shared" si="211"/>
        <v>Russia</v>
      </c>
      <c r="C4516" s="5" t="str">
        <f t="shared" si="210"/>
        <v>1978</v>
      </c>
      <c r="D4516" s="1" t="str">
        <f t="shared" si="212"/>
        <v xml:space="preserve">Soyuz U </v>
      </c>
      <c r="E4516" s="1" t="s">
        <v>346</v>
      </c>
      <c r="F4516" s="7" t="str">
        <f>TEXT(DATE(MID(H4516, 13, 4), CHOOSE(MATCH( MID(H4516, 5, 3), {"Jan","Feb","Mar","Apr","May","Jun","Jul","Aug","Sep","Oct","Nov","Dec"}, 0), 1, 2, 3, 4, 5, 6, 7, 8, 9, 10, 11, 12), MID(H4516, 9, 2)), "yyyy-mm-dd")</f>
        <v>1978-12-28</v>
      </c>
      <c r="G4516" s="1" t="s">
        <v>9192</v>
      </c>
      <c r="H4516" s="1" t="s">
        <v>9191</v>
      </c>
    </row>
    <row r="4517" spans="1:8" hidden="1" x14ac:dyDescent="0.3">
      <c r="A4517" s="1" t="s">
        <v>5</v>
      </c>
      <c r="B4517" s="1" t="str">
        <f t="shared" si="211"/>
        <v>Russia</v>
      </c>
      <c r="C4517" s="5" t="str">
        <f t="shared" si="210"/>
        <v>1978</v>
      </c>
      <c r="D4517" s="1" t="str">
        <f t="shared" si="212"/>
        <v xml:space="preserve">Soyuz U </v>
      </c>
      <c r="E4517" s="1" t="s">
        <v>346</v>
      </c>
      <c r="F4517" s="7" t="str">
        <f>TEXT(DATE(MID(H4517, 13, 4), CHOOSE(MATCH( MID(H4517, 5, 3), {"Jan","Feb","Mar","Apr","May","Jun","Jul","Aug","Sep","Oct","Nov","Dec"}, 0), 1, 2, 3, 4, 5, 6, 7, 8, 9, 10, 11, 12), MID(H4517, 9, 2)), "yyyy-mm-dd")</f>
        <v>1978-12-26</v>
      </c>
      <c r="G4517" s="1" t="s">
        <v>9194</v>
      </c>
      <c r="H4517" s="1" t="s">
        <v>9193</v>
      </c>
    </row>
    <row r="4518" spans="1:8" hidden="1" x14ac:dyDescent="0.3">
      <c r="A4518" s="1" t="s">
        <v>6482</v>
      </c>
      <c r="B4518" s="1" t="str">
        <f t="shared" si="211"/>
        <v>Russia</v>
      </c>
      <c r="C4518" s="5" t="str">
        <f t="shared" si="210"/>
        <v>1978</v>
      </c>
      <c r="D4518" s="1" t="str">
        <f t="shared" si="212"/>
        <v xml:space="preserve">Cosmos-3M </v>
      </c>
      <c r="E4518" s="1" t="s">
        <v>346</v>
      </c>
      <c r="F4518" s="7" t="str">
        <f>TEXT(DATE(MID(H4518, 13, 4), CHOOSE(MATCH( MID(H4518, 5, 3), {"Jan","Feb","Mar","Apr","May","Jun","Jul","Aug","Sep","Oct","Nov","Dec"}, 0), 1, 2, 3, 4, 5, 6, 7, 8, 9, 10, 11, 12), MID(H4518, 9, 2)), "yyyy-mm-dd")</f>
        <v>1978-12-26</v>
      </c>
      <c r="G4518" s="1" t="s">
        <v>9196</v>
      </c>
      <c r="H4518" s="1" t="s">
        <v>9195</v>
      </c>
    </row>
    <row r="4519" spans="1:8" hidden="1" x14ac:dyDescent="0.3">
      <c r="A4519" s="1" t="s">
        <v>212</v>
      </c>
      <c r="B4519" s="1" t="str">
        <f t="shared" si="211"/>
        <v>Russia</v>
      </c>
      <c r="C4519" s="5" t="str">
        <f t="shared" si="210"/>
        <v>1978</v>
      </c>
      <c r="D4519" s="1" t="str">
        <f t="shared" si="212"/>
        <v xml:space="preserve">Vostok-2M </v>
      </c>
      <c r="E4519" s="1" t="s">
        <v>346</v>
      </c>
      <c r="F4519" s="7" t="str">
        <f>TEXT(DATE(MID(H4519, 13, 4), CHOOSE(MATCH( MID(H4519, 5, 3), {"Jan","Feb","Mar","Apr","May","Jun","Jul","Aug","Sep","Oct","Nov","Dec"}, 0), 1, 2, 3, 4, 5, 6, 7, 8, 9, 10, 11, 12), MID(H4519, 9, 2)), "yyyy-mm-dd")</f>
        <v>1978-12-23</v>
      </c>
      <c r="G4519" s="1" t="s">
        <v>9198</v>
      </c>
      <c r="H4519" s="1" t="s">
        <v>9197</v>
      </c>
    </row>
    <row r="4520" spans="1:8" hidden="1" x14ac:dyDescent="0.3">
      <c r="A4520" s="1" t="s">
        <v>4882</v>
      </c>
      <c r="B4520" s="1" t="str">
        <f t="shared" si="211"/>
        <v>Russia</v>
      </c>
      <c r="C4520" s="5" t="str">
        <f t="shared" si="210"/>
        <v>1978</v>
      </c>
      <c r="D4520" s="1" t="str">
        <f t="shared" si="212"/>
        <v xml:space="preserve">Cosmos-3M </v>
      </c>
      <c r="E4520" s="1" t="s">
        <v>346</v>
      </c>
      <c r="F4520" s="7" t="str">
        <f>TEXT(DATE(MID(H4520, 13, 4), CHOOSE(MATCH( MID(H4520, 5, 3), {"Jan","Feb","Mar","Apr","May","Jun","Jul","Aug","Sep","Oct","Nov","Dec"}, 0), 1, 2, 3, 4, 5, 6, 7, 8, 9, 10, 11, 12), MID(H4520, 9, 2)), "yyyy-mm-dd")</f>
        <v>1978-12-22</v>
      </c>
      <c r="G4520" s="1" t="s">
        <v>9200</v>
      </c>
      <c r="H4520" s="1" t="s">
        <v>9199</v>
      </c>
    </row>
    <row r="4521" spans="1:8" hidden="1" x14ac:dyDescent="0.3">
      <c r="A4521" s="1" t="s">
        <v>3373</v>
      </c>
      <c r="B4521" s="1" t="str">
        <f t="shared" si="211"/>
        <v>Russia</v>
      </c>
      <c r="C4521" s="5" t="str">
        <f t="shared" si="210"/>
        <v>1978</v>
      </c>
      <c r="D4521" s="1" t="str">
        <f t="shared" si="212"/>
        <v xml:space="preserve">Cosmos-3M </v>
      </c>
      <c r="E4521" s="1" t="s">
        <v>346</v>
      </c>
      <c r="F4521" s="7" t="str">
        <f>TEXT(DATE(MID(H4521, 13, 4), CHOOSE(MATCH( MID(H4521, 5, 3), {"Jan","Feb","Mar","Apr","May","Jun","Jul","Aug","Sep","Oct","Nov","Dec"}, 0), 1, 2, 3, 4, 5, 6, 7, 8, 9, 10, 11, 12), MID(H4521, 9, 2)), "yyyy-mm-dd")</f>
        <v>1978-12-20</v>
      </c>
      <c r="G4521" s="1" t="s">
        <v>9202</v>
      </c>
      <c r="H4521" s="1" t="s">
        <v>9201</v>
      </c>
    </row>
    <row r="4522" spans="1:8" hidden="1" x14ac:dyDescent="0.3">
      <c r="A4522" s="1" t="s">
        <v>6272</v>
      </c>
      <c r="B4522" s="1" t="str">
        <f t="shared" si="211"/>
        <v>Kazakhstan</v>
      </c>
      <c r="C4522" s="5" t="str">
        <f t="shared" si="210"/>
        <v>1978</v>
      </c>
      <c r="D4522" s="1" t="str">
        <f t="shared" si="212"/>
        <v xml:space="preserve">Proton-K/Block-DM </v>
      </c>
      <c r="E4522" s="1" t="s">
        <v>346</v>
      </c>
      <c r="F4522" s="7" t="str">
        <f>TEXT(DATE(MID(H4522, 13, 4), CHOOSE(MATCH( MID(H4522, 5, 3), {"Jan","Feb","Mar","Apr","May","Jun","Jul","Aug","Sep","Oct","Nov","Dec"}, 0), 1, 2, 3, 4, 5, 6, 7, 8, 9, 10, 11, 12), MID(H4522, 9, 2)), "yyyy-mm-dd")</f>
        <v>1978-12-19</v>
      </c>
      <c r="G4522" s="1" t="s">
        <v>9204</v>
      </c>
      <c r="H4522" s="1" t="s">
        <v>9203</v>
      </c>
    </row>
    <row r="4523" spans="1:8" hidden="1" x14ac:dyDescent="0.3">
      <c r="A4523" s="1" t="s">
        <v>5</v>
      </c>
      <c r="B4523" s="1" t="str">
        <f t="shared" si="211"/>
        <v>Russia</v>
      </c>
      <c r="C4523" s="5" t="str">
        <f t="shared" si="210"/>
        <v>1978</v>
      </c>
      <c r="D4523" s="1" t="str">
        <f t="shared" si="212"/>
        <v xml:space="preserve">Vostok-2M </v>
      </c>
      <c r="E4523" s="1" t="s">
        <v>346</v>
      </c>
      <c r="F4523" s="7" t="str">
        <f>TEXT(DATE(MID(H4523, 13, 4), CHOOSE(MATCH( MID(H4523, 5, 3), {"Jan","Feb","Mar","Apr","May","Jun","Jul","Aug","Sep","Oct","Nov","Dec"}, 0), 1, 2, 3, 4, 5, 6, 7, 8, 9, 10, 11, 12), MID(H4523, 9, 2)), "yyyy-mm-dd")</f>
        <v>1978-12-19</v>
      </c>
      <c r="G4523" s="1" t="s">
        <v>9206</v>
      </c>
      <c r="H4523" s="1" t="s">
        <v>9205</v>
      </c>
    </row>
    <row r="4524" spans="1:8" hidden="1" x14ac:dyDescent="0.3">
      <c r="A4524" s="1" t="s">
        <v>3478</v>
      </c>
      <c r="B4524" s="1" t="str">
        <f t="shared" si="211"/>
        <v>USA</v>
      </c>
      <c r="C4524" s="5" t="str">
        <f t="shared" si="210"/>
        <v>1978</v>
      </c>
      <c r="D4524" s="1" t="str">
        <f t="shared" si="212"/>
        <v xml:space="preserve">Delta 3914 </v>
      </c>
      <c r="E4524" s="1" t="s">
        <v>346</v>
      </c>
      <c r="F4524" s="7" t="str">
        <f>TEXT(DATE(MID(H4524, 13, 4), CHOOSE(MATCH( MID(H4524, 5, 3), {"Jan","Feb","Mar","Apr","May","Jun","Jul","Aug","Sep","Oct","Nov","Dec"}, 0), 1, 2, 3, 4, 5, 6, 7, 8, 9, 10, 11, 12), MID(H4524, 9, 2)), "yyyy-mm-dd")</f>
        <v>1978-12-16</v>
      </c>
      <c r="G4524" s="1" t="s">
        <v>9208</v>
      </c>
      <c r="H4524" s="1" t="s">
        <v>9207</v>
      </c>
    </row>
    <row r="4525" spans="1:8" hidden="1" x14ac:dyDescent="0.3">
      <c r="A4525" s="1" t="s">
        <v>6482</v>
      </c>
      <c r="B4525" s="1" t="str">
        <f t="shared" si="211"/>
        <v>Russia</v>
      </c>
      <c r="C4525" s="5" t="str">
        <f t="shared" si="210"/>
        <v>1978</v>
      </c>
      <c r="D4525" s="1" t="str">
        <f t="shared" si="212"/>
        <v xml:space="preserve">Cosmos-3M </v>
      </c>
      <c r="E4525" s="1" t="s">
        <v>346</v>
      </c>
      <c r="F4525" s="7" t="str">
        <f>TEXT(DATE(MID(H4525, 13, 4), CHOOSE(MATCH( MID(H4525, 5, 3), {"Jan","Feb","Mar","Apr","May","Jun","Jul","Aug","Sep","Oct","Nov","Dec"}, 0), 1, 2, 3, 4, 5, 6, 7, 8, 9, 10, 11, 12), MID(H4525, 9, 2)), "yyyy-mm-dd")</f>
        <v>1978-12-15</v>
      </c>
      <c r="G4525" s="1" t="s">
        <v>9210</v>
      </c>
      <c r="H4525" s="1" t="s">
        <v>9209</v>
      </c>
    </row>
    <row r="4526" spans="1:8" hidden="1" x14ac:dyDescent="0.3">
      <c r="A4526" s="1" t="s">
        <v>5</v>
      </c>
      <c r="B4526" s="1" t="str">
        <f t="shared" si="211"/>
        <v>Russia</v>
      </c>
      <c r="C4526" s="5" t="str">
        <f t="shared" si="210"/>
        <v>1978</v>
      </c>
      <c r="D4526" s="1" t="str">
        <f t="shared" si="212"/>
        <v xml:space="preserve">Soyuz U </v>
      </c>
      <c r="E4526" s="1" t="s">
        <v>346</v>
      </c>
      <c r="F4526" s="7" t="str">
        <f>TEXT(DATE(MID(H4526, 13, 4), CHOOSE(MATCH( MID(H4526, 5, 3), {"Jan","Feb","Mar","Apr","May","Jun","Jul","Aug","Sep","Oct","Nov","Dec"}, 0), 1, 2, 3, 4, 5, 6, 7, 8, 9, 10, 11, 12), MID(H4526, 9, 2)), "yyyy-mm-dd")</f>
        <v>1978-12-14</v>
      </c>
      <c r="G4526" s="1" t="s">
        <v>9212</v>
      </c>
      <c r="H4526" s="1" t="s">
        <v>9211</v>
      </c>
    </row>
    <row r="4527" spans="1:8" hidden="1" x14ac:dyDescent="0.3">
      <c r="A4527" s="1" t="s">
        <v>11</v>
      </c>
      <c r="B4527" s="1" t="str">
        <f t="shared" si="211"/>
        <v>USA</v>
      </c>
      <c r="C4527" s="5" t="str">
        <f t="shared" si="210"/>
        <v>1978</v>
      </c>
      <c r="D4527" s="1" t="str">
        <f t="shared" si="212"/>
        <v xml:space="preserve">Titan III(23)C </v>
      </c>
      <c r="E4527" s="1" t="s">
        <v>346</v>
      </c>
      <c r="F4527" s="7" t="str">
        <f>TEXT(DATE(MID(H4527, 13, 4), CHOOSE(MATCH( MID(H4527, 5, 3), {"Jan","Feb","Mar","Apr","May","Jun","Jul","Aug","Sep","Oct","Nov","Dec"}, 0), 1, 2, 3, 4, 5, 6, 7, 8, 9, 10, 11, 12), MID(H4527, 9, 2)), "yyyy-mm-dd")</f>
        <v>1978-12-14</v>
      </c>
      <c r="G4527" s="1" t="s">
        <v>9214</v>
      </c>
      <c r="H4527" s="1" t="s">
        <v>9213</v>
      </c>
    </row>
    <row r="4528" spans="1:8" hidden="1" x14ac:dyDescent="0.3">
      <c r="A4528" s="1" t="s">
        <v>671</v>
      </c>
      <c r="B4528" s="1" t="str">
        <f t="shared" si="211"/>
        <v>USA</v>
      </c>
      <c r="C4528" s="5" t="str">
        <f t="shared" si="210"/>
        <v>1978</v>
      </c>
      <c r="D4528" s="1" t="str">
        <f t="shared" si="212"/>
        <v xml:space="preserve">Atlas-E/F SGS-1 </v>
      </c>
      <c r="E4528" s="1" t="s">
        <v>346</v>
      </c>
      <c r="F4528" s="7" t="str">
        <f>TEXT(DATE(MID(H4528, 13, 4), CHOOSE(MATCH( MID(H4528, 5, 3), {"Jan","Feb","Mar","Apr","May","Jun","Jul","Aug","Sep","Oct","Nov","Dec"}, 0), 1, 2, 3, 4, 5, 6, 7, 8, 9, 10, 11, 12), MID(H4528, 9, 2)), "yyyy-mm-dd")</f>
        <v>1978-12-11</v>
      </c>
      <c r="G4528" s="1" t="s">
        <v>9216</v>
      </c>
      <c r="H4528" s="1" t="s">
        <v>9215</v>
      </c>
    </row>
    <row r="4529" spans="1:8" hidden="1" x14ac:dyDescent="0.3">
      <c r="A4529" s="1" t="s">
        <v>130</v>
      </c>
      <c r="B4529" s="1" t="str">
        <f t="shared" si="211"/>
        <v>Kazakhstan</v>
      </c>
      <c r="C4529" s="5" t="str">
        <f t="shared" si="210"/>
        <v>1978</v>
      </c>
      <c r="D4529" s="1" t="str">
        <f t="shared" si="212"/>
        <v xml:space="preserve">Soyuz U </v>
      </c>
      <c r="E4529" s="1" t="s">
        <v>346</v>
      </c>
      <c r="F4529" s="7" t="str">
        <f>TEXT(DATE(MID(H4529, 13, 4), CHOOSE(MATCH( MID(H4529, 5, 3), {"Jan","Feb","Mar","Apr","May","Jun","Jul","Aug","Sep","Oct","Nov","Dec"}, 0), 1, 2, 3, 4, 5, 6, 7, 8, 9, 10, 11, 12), MID(H4529, 9, 2)), "yyyy-mm-dd")</f>
        <v>1978-12-08</v>
      </c>
      <c r="G4529" s="1" t="s">
        <v>9218</v>
      </c>
      <c r="H4529" s="1" t="s">
        <v>9217</v>
      </c>
    </row>
    <row r="4530" spans="1:8" hidden="1" x14ac:dyDescent="0.3">
      <c r="A4530" s="1" t="s">
        <v>6615</v>
      </c>
      <c r="B4530" s="1" t="str">
        <f t="shared" si="211"/>
        <v>Russia</v>
      </c>
      <c r="C4530" s="5" t="str">
        <f t="shared" si="210"/>
        <v>1978</v>
      </c>
      <c r="D4530" s="1" t="str">
        <f t="shared" si="212"/>
        <v xml:space="preserve">Soyuz U </v>
      </c>
      <c r="E4530" s="1" t="s">
        <v>346</v>
      </c>
      <c r="F4530" s="7" t="str">
        <f>TEXT(DATE(MID(H4530, 13, 4), CHOOSE(MATCH( MID(H4530, 5, 3), {"Jan","Feb","Mar","Apr","May","Jun","Jul","Aug","Sep","Oct","Nov","Dec"}, 0), 1, 2, 3, 4, 5, 6, 7, 8, 9, 10, 11, 12), MID(H4530, 9, 2)), "yyyy-mm-dd")</f>
        <v>1978-12-07</v>
      </c>
      <c r="G4530" s="1" t="s">
        <v>9220</v>
      </c>
      <c r="H4530" s="1" t="s">
        <v>9219</v>
      </c>
    </row>
    <row r="4531" spans="1:8" hidden="1" x14ac:dyDescent="0.3">
      <c r="A4531" s="1" t="s">
        <v>6482</v>
      </c>
      <c r="B4531" s="1" t="str">
        <f t="shared" si="211"/>
        <v>Russia</v>
      </c>
      <c r="C4531" s="5" t="str">
        <f t="shared" si="210"/>
        <v>1978</v>
      </c>
      <c r="D4531" s="1" t="str">
        <f t="shared" si="212"/>
        <v xml:space="preserve">Cosmos-3M </v>
      </c>
      <c r="E4531" s="1" t="s">
        <v>346</v>
      </c>
      <c r="F4531" s="7" t="str">
        <f>TEXT(DATE(MID(H4531, 13, 4), CHOOSE(MATCH( MID(H4531, 5, 3), {"Jan","Feb","Mar","Apr","May","Jun","Jul","Aug","Sep","Oct","Nov","Dec"}, 0), 1, 2, 3, 4, 5, 6, 7, 8, 9, 10, 11, 12), MID(H4531, 9, 2)), "yyyy-mm-dd")</f>
        <v>1978-12-05</v>
      </c>
      <c r="G4531" s="1" t="s">
        <v>9222</v>
      </c>
      <c r="H4531" s="1" t="s">
        <v>9221</v>
      </c>
    </row>
    <row r="4532" spans="1:8" hidden="1" x14ac:dyDescent="0.3">
      <c r="A4532" s="1" t="s">
        <v>5</v>
      </c>
      <c r="B4532" s="1" t="str">
        <f t="shared" si="211"/>
        <v>Russia</v>
      </c>
      <c r="C4532" s="5" t="str">
        <f t="shared" si="210"/>
        <v>1978</v>
      </c>
      <c r="D4532" s="1" t="str">
        <f t="shared" si="212"/>
        <v xml:space="preserve">Soyuz U </v>
      </c>
      <c r="E4532" s="1" t="s">
        <v>346</v>
      </c>
      <c r="F4532" s="7" t="str">
        <f>TEXT(DATE(MID(H4532, 13, 4), CHOOSE(MATCH( MID(H4532, 5, 3), {"Jan","Feb","Mar","Apr","May","Jun","Jul","Aug","Sep","Oct","Nov","Dec"}, 0), 1, 2, 3, 4, 5, 6, 7, 8, 9, 10, 11, 12), MID(H4532, 9, 2)), "yyyy-mm-dd")</f>
        <v>1978-11-28</v>
      </c>
      <c r="G4532" s="1" t="s">
        <v>9224</v>
      </c>
      <c r="H4532" s="1" t="s">
        <v>9223</v>
      </c>
    </row>
    <row r="4533" spans="1:8" hidden="1" x14ac:dyDescent="0.3">
      <c r="A4533" s="1" t="s">
        <v>5</v>
      </c>
      <c r="B4533" s="1" t="str">
        <f t="shared" si="211"/>
        <v>Russia</v>
      </c>
      <c r="C4533" s="5" t="str">
        <f t="shared" si="210"/>
        <v>1978</v>
      </c>
      <c r="D4533" s="1" t="str">
        <f t="shared" si="212"/>
        <v xml:space="preserve">Soyuz U </v>
      </c>
      <c r="E4533" s="1" t="s">
        <v>346</v>
      </c>
      <c r="F4533" s="7" t="str">
        <f>TEXT(DATE(MID(H4533, 13, 4), CHOOSE(MATCH( MID(H4533, 5, 3), {"Jan","Feb","Mar","Apr","May","Jun","Jul","Aug","Sep","Oct","Nov","Dec"}, 0), 1, 2, 3, 4, 5, 6, 7, 8, 9, 10, 11, 12), MID(H4533, 9, 2)), "yyyy-mm-dd")</f>
        <v>1978-11-21</v>
      </c>
      <c r="G4533" s="1" t="s">
        <v>9226</v>
      </c>
      <c r="H4533" s="1" t="s">
        <v>9225</v>
      </c>
    </row>
    <row r="4534" spans="1:8" hidden="1" x14ac:dyDescent="0.3">
      <c r="A4534" s="1" t="s">
        <v>3160</v>
      </c>
      <c r="B4534" s="1" t="str">
        <f t="shared" si="211"/>
        <v>USA</v>
      </c>
      <c r="C4534" s="5" t="str">
        <f t="shared" si="210"/>
        <v>1978</v>
      </c>
      <c r="D4534" s="1" t="str">
        <f t="shared" si="212"/>
        <v xml:space="preserve">Delta 2914 </v>
      </c>
      <c r="E4534" s="1" t="s">
        <v>346</v>
      </c>
      <c r="F4534" s="7" t="str">
        <f>TEXT(DATE(MID(H4534, 13, 4), CHOOSE(MATCH( MID(H4534, 5, 3), {"Jan","Feb","Mar","Apr","May","Jun","Jul","Aug","Sep","Oct","Nov","Dec"}, 0), 1, 2, 3, 4, 5, 6, 7, 8, 9, 10, 11, 12), MID(H4534, 9, 2)), "yyyy-mm-dd")</f>
        <v>1978-11-19</v>
      </c>
      <c r="G4534" s="1" t="s">
        <v>9228</v>
      </c>
      <c r="H4534" s="1" t="s">
        <v>9227</v>
      </c>
    </row>
    <row r="4535" spans="1:8" hidden="1" x14ac:dyDescent="0.3">
      <c r="A4535" s="1" t="s">
        <v>6482</v>
      </c>
      <c r="B4535" s="1" t="str">
        <f t="shared" si="211"/>
        <v>Russia</v>
      </c>
      <c r="C4535" s="5" t="str">
        <f t="shared" si="210"/>
        <v>1978</v>
      </c>
      <c r="D4535" s="1" t="str">
        <f t="shared" si="212"/>
        <v xml:space="preserve">Cosmos-3M </v>
      </c>
      <c r="E4535" s="1" t="s">
        <v>346</v>
      </c>
      <c r="F4535" s="7" t="str">
        <f>TEXT(DATE(MID(H4535, 13, 4), CHOOSE(MATCH( MID(H4535, 5, 3), {"Jan","Feb","Mar","Apr","May","Jun","Jul","Aug","Sep","Oct","Nov","Dec"}, 0), 1, 2, 3, 4, 5, 6, 7, 8, 9, 10, 11, 12), MID(H4535, 9, 2)), "yyyy-mm-dd")</f>
        <v>1978-11-16</v>
      </c>
      <c r="G4535" s="1" t="s">
        <v>9230</v>
      </c>
      <c r="H4535" s="1" t="s">
        <v>9229</v>
      </c>
    </row>
    <row r="4536" spans="1:8" hidden="1" x14ac:dyDescent="0.3">
      <c r="A4536" s="1" t="s">
        <v>6615</v>
      </c>
      <c r="B4536" s="1" t="str">
        <f t="shared" si="211"/>
        <v>Russia</v>
      </c>
      <c r="C4536" s="5" t="str">
        <f t="shared" si="210"/>
        <v>1978</v>
      </c>
      <c r="D4536" s="1" t="str">
        <f t="shared" si="212"/>
        <v xml:space="preserve">Soyuz U </v>
      </c>
      <c r="E4536" s="1" t="s">
        <v>346</v>
      </c>
      <c r="F4536" s="7" t="str">
        <f>TEXT(DATE(MID(H4536, 13, 4), CHOOSE(MATCH( MID(H4536, 5, 3), {"Jan","Feb","Mar","Apr","May","Jun","Jul","Aug","Sep","Oct","Nov","Dec"}, 0), 1, 2, 3, 4, 5, 6, 7, 8, 9, 10, 11, 12), MID(H4536, 9, 2)), "yyyy-mm-dd")</f>
        <v>1978-11-15</v>
      </c>
      <c r="G4536" s="1" t="s">
        <v>9232</v>
      </c>
      <c r="H4536" s="1" t="s">
        <v>9231</v>
      </c>
    </row>
    <row r="4537" spans="1:8" hidden="1" x14ac:dyDescent="0.3">
      <c r="A4537" s="1" t="s">
        <v>4092</v>
      </c>
      <c r="B4537" s="1" t="str">
        <f t="shared" si="211"/>
        <v>USA</v>
      </c>
      <c r="C4537" s="5" t="str">
        <f t="shared" si="210"/>
        <v>1978</v>
      </c>
      <c r="D4537" s="1" t="str">
        <f t="shared" si="212"/>
        <v xml:space="preserve">Atlas-SLV3D Centaur-D1AR </v>
      </c>
      <c r="E4537" s="1" t="s">
        <v>346</v>
      </c>
      <c r="F4537" s="7" t="str">
        <f>TEXT(DATE(MID(H4537, 13, 4), CHOOSE(MATCH( MID(H4537, 5, 3), {"Jan","Feb","Mar","Apr","May","Jun","Jul","Aug","Sep","Oct","Nov","Dec"}, 0), 1, 2, 3, 4, 5, 6, 7, 8, 9, 10, 11, 12), MID(H4537, 9, 2)), "yyyy-mm-dd")</f>
        <v>1978-11-13</v>
      </c>
      <c r="G4537" s="1" t="s">
        <v>9234</v>
      </c>
      <c r="H4537" s="1" t="s">
        <v>9233</v>
      </c>
    </row>
    <row r="4538" spans="1:8" hidden="1" x14ac:dyDescent="0.3">
      <c r="A4538" s="1" t="s">
        <v>6615</v>
      </c>
      <c r="B4538" s="1" t="str">
        <f t="shared" si="211"/>
        <v>Russia</v>
      </c>
      <c r="C4538" s="5" t="str">
        <f t="shared" si="210"/>
        <v>1978</v>
      </c>
      <c r="D4538" s="1" t="str">
        <f t="shared" si="212"/>
        <v xml:space="preserve">Soyuz U </v>
      </c>
      <c r="E4538" s="1" t="s">
        <v>346</v>
      </c>
      <c r="F4538" s="7" t="str">
        <f>TEXT(DATE(MID(H4538, 13, 4), CHOOSE(MATCH( MID(H4538, 5, 3), {"Jan","Feb","Mar","Apr","May","Jun","Jul","Aug","Sep","Oct","Nov","Dec"}, 0), 1, 2, 3, 4, 5, 6, 7, 8, 9, 10, 11, 12), MID(H4538, 9, 2)), "yyyy-mm-dd")</f>
        <v>1978-11-01</v>
      </c>
      <c r="G4538" s="1" t="s">
        <v>9236</v>
      </c>
      <c r="H4538" s="1" t="s">
        <v>9235</v>
      </c>
    </row>
    <row r="4539" spans="1:8" hidden="1" x14ac:dyDescent="0.3">
      <c r="A4539" s="1" t="s">
        <v>130</v>
      </c>
      <c r="B4539" s="1" t="str">
        <f t="shared" si="211"/>
        <v>Kazakhstan</v>
      </c>
      <c r="C4539" s="5" t="str">
        <f t="shared" si="210"/>
        <v>1978</v>
      </c>
      <c r="D4539" s="1" t="str">
        <f t="shared" si="212"/>
        <v xml:space="preserve">Molniya-M /Block SO-L </v>
      </c>
      <c r="E4539" s="1" t="s">
        <v>346</v>
      </c>
      <c r="F4539" s="7" t="str">
        <f>TEXT(DATE(MID(H4539, 13, 4), CHOOSE(MATCH( MID(H4539, 5, 3), {"Jan","Feb","Mar","Apr","May","Jun","Jul","Aug","Sep","Oct","Nov","Dec"}, 0), 1, 2, 3, 4, 5, 6, 7, 8, 9, 10, 11, 12), MID(H4539, 9, 2)), "yyyy-mm-dd")</f>
        <v>1978-10-30</v>
      </c>
      <c r="G4539" s="1" t="s">
        <v>9238</v>
      </c>
      <c r="H4539" s="1" t="s">
        <v>9237</v>
      </c>
    </row>
    <row r="4540" spans="1:8" hidden="1" x14ac:dyDescent="0.3">
      <c r="A4540" s="1" t="s">
        <v>3566</v>
      </c>
      <c r="B4540" s="1" t="str">
        <f t="shared" si="211"/>
        <v>Russia</v>
      </c>
      <c r="C4540" s="5" t="str">
        <f t="shared" si="210"/>
        <v>1978</v>
      </c>
      <c r="D4540" s="1" t="str">
        <f t="shared" si="212"/>
        <v xml:space="preserve">Tsyklon-3 </v>
      </c>
      <c r="E4540" s="1" t="s">
        <v>346</v>
      </c>
      <c r="F4540" s="7" t="str">
        <f>TEXT(DATE(MID(H4540, 13, 4), CHOOSE(MATCH( MID(H4540, 5, 3), {"Jan","Feb","Mar","Apr","May","Jun","Jul","Aug","Sep","Oct","Nov","Dec"}, 0), 1, 2, 3, 4, 5, 6, 7, 8, 9, 10, 11, 12), MID(H4540, 9, 2)), "yyyy-mm-dd")</f>
        <v>1978-10-26</v>
      </c>
      <c r="G4540" s="1" t="s">
        <v>9240</v>
      </c>
      <c r="H4540" s="1" t="s">
        <v>9239</v>
      </c>
    </row>
    <row r="4541" spans="1:8" hidden="1" x14ac:dyDescent="0.3">
      <c r="A4541" s="1" t="s">
        <v>3373</v>
      </c>
      <c r="B4541" s="1" t="str">
        <f t="shared" si="211"/>
        <v>Russia</v>
      </c>
      <c r="C4541" s="5" t="str">
        <f t="shared" si="210"/>
        <v>1978</v>
      </c>
      <c r="D4541" s="1" t="str">
        <f t="shared" si="212"/>
        <v xml:space="preserve">Cosmos-3M </v>
      </c>
      <c r="E4541" s="1" t="s">
        <v>346</v>
      </c>
      <c r="F4541" s="7" t="str">
        <f>TEXT(DATE(MID(H4541, 13, 4), CHOOSE(MATCH( MID(H4541, 5, 3), {"Jan","Feb","Mar","Apr","May","Jun","Jul","Aug","Sep","Oct","Nov","Dec"}, 0), 1, 2, 3, 4, 5, 6, 7, 8, 9, 10, 11, 12), MID(H4541, 9, 2)), "yyyy-mm-dd")</f>
        <v>1978-10-24</v>
      </c>
      <c r="G4541" s="1" t="s">
        <v>9242</v>
      </c>
      <c r="H4541" s="1" t="s">
        <v>9241</v>
      </c>
    </row>
    <row r="4542" spans="1:8" hidden="1" x14ac:dyDescent="0.3">
      <c r="A4542" s="1" t="s">
        <v>114</v>
      </c>
      <c r="B4542" s="1" t="str">
        <f t="shared" si="211"/>
        <v>USA</v>
      </c>
      <c r="C4542" s="5" t="str">
        <f t="shared" si="210"/>
        <v>1978</v>
      </c>
      <c r="D4542" s="1" t="str">
        <f t="shared" si="212"/>
        <v xml:space="preserve">Delta 2910 </v>
      </c>
      <c r="E4542" s="1" t="s">
        <v>346</v>
      </c>
      <c r="F4542" s="7" t="str">
        <f>TEXT(DATE(MID(H4542, 13, 4), CHOOSE(MATCH( MID(H4542, 5, 3), {"Jan","Feb","Mar","Apr","May","Jun","Jul","Aug","Sep","Oct","Nov","Dec"}, 0), 1, 2, 3, 4, 5, 6, 7, 8, 9, 10, 11, 12), MID(H4542, 9, 2)), "yyyy-mm-dd")</f>
        <v>1978-10-24</v>
      </c>
      <c r="G4542" s="1" t="s">
        <v>9244</v>
      </c>
      <c r="H4542" s="1" t="s">
        <v>9243</v>
      </c>
    </row>
    <row r="4543" spans="1:8" hidden="1" x14ac:dyDescent="0.3">
      <c r="A4543" s="1" t="s">
        <v>6272</v>
      </c>
      <c r="B4543" s="1" t="str">
        <f t="shared" si="211"/>
        <v>Kazakhstan</v>
      </c>
      <c r="C4543" s="5" t="str">
        <f t="shared" si="210"/>
        <v>1978</v>
      </c>
      <c r="D4543" s="1" t="str">
        <f t="shared" si="212"/>
        <v xml:space="preserve">Proton-K/Block-DM </v>
      </c>
      <c r="E4543" s="1" t="s">
        <v>346</v>
      </c>
      <c r="F4543" s="7" t="str">
        <f>TEXT(DATE(MID(H4543, 13, 4), CHOOSE(MATCH( MID(H4543, 5, 3), {"Jan","Feb","Mar","Apr","May","Jun","Jul","Aug","Sep","Oct","Nov","Dec"}, 0), 1, 2, 3, 4, 5, 6, 7, 8, 9, 10, 11, 12), MID(H4543, 9, 2)), "yyyy-mm-dd")</f>
        <v>1978-10-17</v>
      </c>
      <c r="G4543" s="1" t="s">
        <v>9246</v>
      </c>
      <c r="H4543" s="1" t="s">
        <v>9245</v>
      </c>
    </row>
    <row r="4544" spans="1:8" hidden="1" x14ac:dyDescent="0.3">
      <c r="A4544" s="1" t="s">
        <v>5</v>
      </c>
      <c r="B4544" s="1" t="str">
        <f t="shared" si="211"/>
        <v>Russia</v>
      </c>
      <c r="C4544" s="5" t="str">
        <f t="shared" si="210"/>
        <v>1978</v>
      </c>
      <c r="D4544" s="1" t="str">
        <f t="shared" si="212"/>
        <v xml:space="preserve">Soyuz U </v>
      </c>
      <c r="E4544" s="1" t="s">
        <v>346</v>
      </c>
      <c r="F4544" s="7" t="str">
        <f>TEXT(DATE(MID(H4544, 13, 4), CHOOSE(MATCH( MID(H4544, 5, 3), {"Jan","Feb","Mar","Apr","May","Jun","Jul","Aug","Sep","Oct","Nov","Dec"}, 0), 1, 2, 3, 4, 5, 6, 7, 8, 9, 10, 11, 12), MID(H4544, 9, 2)), "yyyy-mm-dd")</f>
        <v>1978-10-17</v>
      </c>
      <c r="G4544" s="1" t="s">
        <v>9248</v>
      </c>
      <c r="H4544" s="1" t="s">
        <v>9247</v>
      </c>
    </row>
    <row r="4545" spans="1:8" hidden="1" x14ac:dyDescent="0.3">
      <c r="A4545" s="1" t="s">
        <v>5557</v>
      </c>
      <c r="B4545" s="1" t="str">
        <f t="shared" si="211"/>
        <v>USA</v>
      </c>
      <c r="C4545" s="5" t="str">
        <f t="shared" si="210"/>
        <v>1978</v>
      </c>
      <c r="D4545" s="1" t="str">
        <f t="shared" si="212"/>
        <v xml:space="preserve">Atlas-E/F Star-37S-ISS </v>
      </c>
      <c r="E4545" s="1" t="s">
        <v>346</v>
      </c>
      <c r="F4545" s="7" t="str">
        <f>TEXT(DATE(MID(H4545, 13, 4), CHOOSE(MATCH( MID(H4545, 5, 3), {"Jan","Feb","Mar","Apr","May","Jun","Jul","Aug","Sep","Oct","Nov","Dec"}, 0), 1, 2, 3, 4, 5, 6, 7, 8, 9, 10, 11, 12), MID(H4545, 9, 2)), "yyyy-mm-dd")</f>
        <v>1978-10-13</v>
      </c>
      <c r="G4545" s="1" t="s">
        <v>9250</v>
      </c>
      <c r="H4545" s="1" t="s">
        <v>9249</v>
      </c>
    </row>
    <row r="4546" spans="1:8" hidden="1" x14ac:dyDescent="0.3">
      <c r="A4546" s="1" t="s">
        <v>212</v>
      </c>
      <c r="B4546" s="1" t="str">
        <f t="shared" si="211"/>
        <v>Russia</v>
      </c>
      <c r="C4546" s="5" t="str">
        <f t="shared" ref="C4546:C4609" si="213">TEXT(F4546, "yyyy")</f>
        <v>1978</v>
      </c>
      <c r="D4546" s="1" t="str">
        <f t="shared" si="212"/>
        <v xml:space="preserve">Molniya-M /Block ML </v>
      </c>
      <c r="E4546" s="1" t="s">
        <v>346</v>
      </c>
      <c r="F4546" s="7" t="str">
        <f>TEXT(DATE(MID(H4546, 13, 4), CHOOSE(MATCH( MID(H4546, 5, 3), {"Jan","Feb","Mar","Apr","May","Jun","Jul","Aug","Sep","Oct","Nov","Dec"}, 0), 1, 2, 3, 4, 5, 6, 7, 8, 9, 10, 11, 12), MID(H4546, 9, 2)), "yyyy-mm-dd")</f>
        <v>1978-10-13</v>
      </c>
      <c r="G4546" s="1" t="s">
        <v>9252</v>
      </c>
      <c r="H4546" s="1" t="s">
        <v>9251</v>
      </c>
    </row>
    <row r="4547" spans="1:8" hidden="1" x14ac:dyDescent="0.3">
      <c r="A4547" s="1" t="s">
        <v>5</v>
      </c>
      <c r="B4547" s="1" t="str">
        <f t="shared" ref="B4547:B4610" si="214">TRIM(MID(A4547, FIND("|", SUBSTITUTE(A4547, ",", "|", LEN(A4547) - LEN(SUBSTITUTE(A4547,",", "" )))) + 1, LEN(A4547)))</f>
        <v>Russia</v>
      </c>
      <c r="C4547" s="5" t="str">
        <f t="shared" si="213"/>
        <v>1978</v>
      </c>
      <c r="D4547" s="1" t="str">
        <f t="shared" ref="D4547:D4610" si="215">LEFT(G4547, FIND("|", G4547) - 1)</f>
        <v xml:space="preserve">Vostok-2M </v>
      </c>
      <c r="E4547" s="1" t="s">
        <v>346</v>
      </c>
      <c r="F4547" s="7" t="str">
        <f>TEXT(DATE(MID(H4547, 13, 4), CHOOSE(MATCH( MID(H4547, 5, 3), {"Jan","Feb","Mar","Apr","May","Jun","Jul","Aug","Sep","Oct","Nov","Dec"}, 0), 1, 2, 3, 4, 5, 6, 7, 8, 9, 10, 11, 12), MID(H4547, 9, 2)), "yyyy-mm-dd")</f>
        <v>1978-10-10</v>
      </c>
      <c r="G4547" s="1" t="s">
        <v>9254</v>
      </c>
      <c r="H4547" s="1" t="s">
        <v>9253</v>
      </c>
    </row>
    <row r="4548" spans="1:8" hidden="1" x14ac:dyDescent="0.3">
      <c r="A4548" s="1" t="s">
        <v>671</v>
      </c>
      <c r="B4548" s="1" t="str">
        <f t="shared" si="214"/>
        <v>USA</v>
      </c>
      <c r="C4548" s="5" t="str">
        <f t="shared" si="213"/>
        <v>1978</v>
      </c>
      <c r="D4548" s="1" t="str">
        <f t="shared" si="215"/>
        <v xml:space="preserve">Atlas-E/F SGS-1 </v>
      </c>
      <c r="E4548" s="1" t="s">
        <v>346</v>
      </c>
      <c r="F4548" s="7" t="str">
        <f>TEXT(DATE(MID(H4548, 13, 4), CHOOSE(MATCH( MID(H4548, 5, 3), {"Jan","Feb","Mar","Apr","May","Jun","Jul","Aug","Sep","Oct","Nov","Dec"}, 0), 1, 2, 3, 4, 5, 6, 7, 8, 9, 10, 11, 12), MID(H4548, 9, 2)), "yyyy-mm-dd")</f>
        <v>1978-10-07</v>
      </c>
      <c r="G4548" s="1" t="s">
        <v>9256</v>
      </c>
      <c r="H4548" s="1" t="s">
        <v>9255</v>
      </c>
    </row>
    <row r="4549" spans="1:8" hidden="1" x14ac:dyDescent="0.3">
      <c r="A4549" s="1" t="s">
        <v>212</v>
      </c>
      <c r="B4549" s="1" t="str">
        <f t="shared" si="214"/>
        <v>Russia</v>
      </c>
      <c r="C4549" s="5" t="str">
        <f t="shared" si="213"/>
        <v>1978</v>
      </c>
      <c r="D4549" s="1" t="str">
        <f t="shared" si="215"/>
        <v xml:space="preserve">Soyuz U </v>
      </c>
      <c r="E4549" s="1" t="s">
        <v>346</v>
      </c>
      <c r="F4549" s="7" t="str">
        <f>TEXT(DATE(MID(H4549, 13, 4), CHOOSE(MATCH( MID(H4549, 5, 3), {"Jan","Feb","Mar","Apr","May","Jun","Jul","Aug","Sep","Oct","Nov","Dec"}, 0), 1, 2, 3, 4, 5, 6, 7, 8, 9, 10, 11, 12), MID(H4549, 9, 2)), "yyyy-mm-dd")</f>
        <v>1978-10-06</v>
      </c>
      <c r="G4549" s="1" t="s">
        <v>9258</v>
      </c>
      <c r="H4549" s="1" t="s">
        <v>9257</v>
      </c>
    </row>
    <row r="4550" spans="1:8" hidden="1" x14ac:dyDescent="0.3">
      <c r="A4550" s="1" t="s">
        <v>3373</v>
      </c>
      <c r="B4550" s="1" t="str">
        <f t="shared" si="214"/>
        <v>Russia</v>
      </c>
      <c r="C4550" s="5" t="str">
        <f t="shared" si="213"/>
        <v>1978</v>
      </c>
      <c r="D4550" s="1" t="str">
        <f t="shared" si="215"/>
        <v xml:space="preserve">Cosmos-3M </v>
      </c>
      <c r="E4550" s="1" t="s">
        <v>346</v>
      </c>
      <c r="F4550" s="7" t="str">
        <f>TEXT(DATE(MID(H4550, 13, 4), CHOOSE(MATCH( MID(H4550, 5, 3), {"Jan","Feb","Mar","Apr","May","Jun","Jul","Aug","Sep","Oct","Nov","Dec"}, 0), 1, 2, 3, 4, 5, 6, 7, 8, 9, 10, 11, 12), MID(H4550, 9, 2)), "yyyy-mm-dd")</f>
        <v>1978-10-04</v>
      </c>
      <c r="G4550" s="1" t="s">
        <v>9260</v>
      </c>
      <c r="H4550" s="1" t="s">
        <v>9259</v>
      </c>
    </row>
    <row r="4551" spans="1:8" hidden="1" x14ac:dyDescent="0.3">
      <c r="A4551" s="1" t="s">
        <v>1630</v>
      </c>
      <c r="B4551" s="1" t="str">
        <f t="shared" si="214"/>
        <v>Kazakhstan</v>
      </c>
      <c r="C4551" s="5" t="str">
        <f t="shared" si="213"/>
        <v>1978</v>
      </c>
      <c r="D4551" s="1" t="str">
        <f t="shared" si="215"/>
        <v xml:space="preserve">Soyuz U </v>
      </c>
      <c r="E4551" s="1" t="s">
        <v>346</v>
      </c>
      <c r="F4551" s="7" t="str">
        <f>TEXT(DATE(MID(H4551, 13, 4), CHOOSE(MATCH( MID(H4551, 5, 3), {"Jan","Feb","Mar","Apr","May","Jun","Jul","Aug","Sep","Oct","Nov","Dec"}, 0), 1, 2, 3, 4, 5, 6, 7, 8, 9, 10, 11, 12), MID(H4551, 9, 2)), "yyyy-mm-dd")</f>
        <v>1978-10-03</v>
      </c>
      <c r="G4551" s="1" t="s">
        <v>9262</v>
      </c>
      <c r="H4551" s="1" t="s">
        <v>9261</v>
      </c>
    </row>
    <row r="4552" spans="1:8" hidden="1" x14ac:dyDescent="0.3">
      <c r="A4552" s="1" t="s">
        <v>212</v>
      </c>
      <c r="B4552" s="1" t="str">
        <f t="shared" si="214"/>
        <v>Russia</v>
      </c>
      <c r="C4552" s="5" t="str">
        <f t="shared" si="213"/>
        <v>1978</v>
      </c>
      <c r="D4552" s="1" t="str">
        <f t="shared" si="215"/>
        <v xml:space="preserve">Soyuz U </v>
      </c>
      <c r="E4552" s="1" t="s">
        <v>346</v>
      </c>
      <c r="F4552" s="7" t="str">
        <f>TEXT(DATE(MID(H4552, 13, 4), CHOOSE(MATCH( MID(H4552, 5, 3), {"Jan","Feb","Mar","Apr","May","Jun","Jul","Aug","Sep","Oct","Nov","Dec"}, 0), 1, 2, 3, 4, 5, 6, 7, 8, 9, 10, 11, 12), MID(H4552, 9, 2)), "yyyy-mm-dd")</f>
        <v>1978-10-03</v>
      </c>
      <c r="G4552" s="1" t="s">
        <v>9264</v>
      </c>
      <c r="H4552" s="1" t="s">
        <v>9263</v>
      </c>
    </row>
    <row r="4553" spans="1:8" hidden="1" x14ac:dyDescent="0.3">
      <c r="A4553" s="1" t="s">
        <v>212</v>
      </c>
      <c r="B4553" s="1" t="str">
        <f t="shared" si="214"/>
        <v>Russia</v>
      </c>
      <c r="C4553" s="5" t="str">
        <f t="shared" si="213"/>
        <v>1978</v>
      </c>
      <c r="D4553" s="1" t="str">
        <f t="shared" si="215"/>
        <v xml:space="preserve">Soyuz U </v>
      </c>
      <c r="E4553" s="1" t="s">
        <v>346</v>
      </c>
      <c r="F4553" s="7" t="str">
        <f>TEXT(DATE(MID(H4553, 13, 4), CHOOSE(MATCH( MID(H4553, 5, 3), {"Jan","Feb","Mar","Apr","May","Jun","Jul","Aug","Sep","Oct","Nov","Dec"}, 0), 1, 2, 3, 4, 5, 6, 7, 8, 9, 10, 11, 12), MID(H4553, 9, 2)), "yyyy-mm-dd")</f>
        <v>1978-09-19</v>
      </c>
      <c r="G4553" s="1" t="s">
        <v>9266</v>
      </c>
      <c r="H4553" s="1" t="s">
        <v>9265</v>
      </c>
    </row>
    <row r="4554" spans="1:8" hidden="1" x14ac:dyDescent="0.3">
      <c r="A4554" s="1" t="s">
        <v>714</v>
      </c>
      <c r="B4554" s="1" t="str">
        <f t="shared" si="214"/>
        <v>Japan</v>
      </c>
      <c r="C4554" s="5" t="str">
        <f t="shared" si="213"/>
        <v>1978</v>
      </c>
      <c r="D4554" s="1" t="str">
        <f t="shared" si="215"/>
        <v xml:space="preserve">Mu-III H </v>
      </c>
      <c r="E4554" s="1" t="s">
        <v>346</v>
      </c>
      <c r="F4554" s="7" t="str">
        <f>TEXT(DATE(MID(H4554, 13, 4), CHOOSE(MATCH( MID(H4554, 5, 3), {"Jan","Feb","Mar","Apr","May","Jun","Jul","Aug","Sep","Oct","Nov","Dec"}, 0), 1, 2, 3, 4, 5, 6, 7, 8, 9, 10, 11, 12), MID(H4554, 9, 2)), "yyyy-mm-dd")</f>
        <v>1978-09-16</v>
      </c>
      <c r="G4554" s="1" t="s">
        <v>9268</v>
      </c>
      <c r="H4554" s="1" t="s">
        <v>9267</v>
      </c>
    </row>
    <row r="4555" spans="1:8" hidden="1" x14ac:dyDescent="0.3">
      <c r="A4555" s="1" t="s">
        <v>565</v>
      </c>
      <c r="B4555" s="1" t="str">
        <f t="shared" si="214"/>
        <v>Kazakhstan</v>
      </c>
      <c r="C4555" s="5" t="str">
        <f t="shared" si="213"/>
        <v>1978</v>
      </c>
      <c r="D4555" s="1" t="str">
        <f t="shared" si="215"/>
        <v xml:space="preserve">Proton-K/Block D-1 </v>
      </c>
      <c r="E4555" s="1" t="s">
        <v>346</v>
      </c>
      <c r="F4555" s="7" t="str">
        <f>TEXT(DATE(MID(H4555, 13, 4), CHOOSE(MATCH( MID(H4555, 5, 3), {"Jan","Feb","Mar","Apr","May","Jun","Jul","Aug","Sep","Oct","Nov","Dec"}, 0), 1, 2, 3, 4, 5, 6, 7, 8, 9, 10, 11, 12), MID(H4555, 9, 2)), "yyyy-mm-dd")</f>
        <v>1978-09-14</v>
      </c>
      <c r="G4555" s="1" t="s">
        <v>9270</v>
      </c>
      <c r="H4555" s="1" t="s">
        <v>9269</v>
      </c>
    </row>
    <row r="4556" spans="1:8" hidden="1" x14ac:dyDescent="0.3">
      <c r="A4556" s="1" t="s">
        <v>6615</v>
      </c>
      <c r="B4556" s="1" t="str">
        <f t="shared" si="214"/>
        <v>Russia</v>
      </c>
      <c r="C4556" s="5" t="str">
        <f t="shared" si="213"/>
        <v>1978</v>
      </c>
      <c r="D4556" s="1" t="str">
        <f t="shared" si="215"/>
        <v xml:space="preserve">Soyuz U </v>
      </c>
      <c r="E4556" s="1" t="s">
        <v>346</v>
      </c>
      <c r="F4556" s="7" t="str">
        <f>TEXT(DATE(MID(H4556, 13, 4), CHOOSE(MATCH( MID(H4556, 5, 3), {"Jan","Feb","Mar","Apr","May","Jun","Jul","Aug","Sep","Oct","Nov","Dec"}, 0), 1, 2, 3, 4, 5, 6, 7, 8, 9, 10, 11, 12), MID(H4556, 9, 2)), "yyyy-mm-dd")</f>
        <v>1978-09-09</v>
      </c>
      <c r="G4556" s="1" t="s">
        <v>9272</v>
      </c>
      <c r="H4556" s="1" t="s">
        <v>9271</v>
      </c>
    </row>
    <row r="4557" spans="1:8" hidden="1" x14ac:dyDescent="0.3">
      <c r="A4557" s="1" t="s">
        <v>4200</v>
      </c>
      <c r="B4557" s="1" t="str">
        <f t="shared" si="214"/>
        <v>Kazakhstan</v>
      </c>
      <c r="C4557" s="5" t="str">
        <f t="shared" si="213"/>
        <v>1978</v>
      </c>
      <c r="D4557" s="1" t="str">
        <f t="shared" si="215"/>
        <v xml:space="preserve">Proton-K/Block D-1 </v>
      </c>
      <c r="E4557" s="1" t="s">
        <v>346</v>
      </c>
      <c r="F4557" s="7" t="str">
        <f>TEXT(DATE(MID(H4557, 13, 4), CHOOSE(MATCH( MID(H4557, 5, 3), {"Jan","Feb","Mar","Apr","May","Jun","Jul","Aug","Sep","Oct","Nov","Dec"}, 0), 1, 2, 3, 4, 5, 6, 7, 8, 9, 10, 11, 12), MID(H4557, 9, 2)), "yyyy-mm-dd")</f>
        <v>1978-09-09</v>
      </c>
      <c r="G4557" s="1" t="s">
        <v>9274</v>
      </c>
      <c r="H4557" s="1" t="s">
        <v>9273</v>
      </c>
    </row>
    <row r="4558" spans="1:8" hidden="1" x14ac:dyDescent="0.3">
      <c r="A4558" s="1" t="s">
        <v>5</v>
      </c>
      <c r="B4558" s="1" t="str">
        <f t="shared" si="214"/>
        <v>Russia</v>
      </c>
      <c r="C4558" s="5" t="str">
        <f t="shared" si="213"/>
        <v>1978</v>
      </c>
      <c r="D4558" s="1" t="str">
        <f t="shared" si="215"/>
        <v xml:space="preserve">Molniya-M /Block 2BL </v>
      </c>
      <c r="E4558" s="1" t="s">
        <v>346</v>
      </c>
      <c r="F4558" s="7" t="str">
        <f>TEXT(DATE(MID(H4558, 13, 4), CHOOSE(MATCH( MID(H4558, 5, 3), {"Jan","Feb","Mar","Apr","May","Jun","Jul","Aug","Sep","Oct","Nov","Dec"}, 0), 1, 2, 3, 4, 5, 6, 7, 8, 9, 10, 11, 12), MID(H4558, 9, 2)), "yyyy-mm-dd")</f>
        <v>1978-09-06</v>
      </c>
      <c r="G4558" s="1" t="s">
        <v>9276</v>
      </c>
      <c r="H4558" s="1" t="s">
        <v>9275</v>
      </c>
    </row>
    <row r="4559" spans="1:8" hidden="1" x14ac:dyDescent="0.3">
      <c r="A4559" s="1" t="s">
        <v>5</v>
      </c>
      <c r="B4559" s="1" t="str">
        <f t="shared" si="214"/>
        <v>Russia</v>
      </c>
      <c r="C4559" s="5" t="str">
        <f t="shared" si="213"/>
        <v>1978</v>
      </c>
      <c r="D4559" s="1" t="str">
        <f t="shared" si="215"/>
        <v xml:space="preserve">Soyuz U </v>
      </c>
      <c r="E4559" s="1" t="s">
        <v>346</v>
      </c>
      <c r="F4559" s="7" t="str">
        <f>TEXT(DATE(MID(H4559, 13, 4), CHOOSE(MATCH( MID(H4559, 5, 3), {"Jan","Feb","Mar","Apr","May","Jun","Jul","Aug","Sep","Oct","Nov","Dec"}, 0), 1, 2, 3, 4, 5, 6, 7, 8, 9, 10, 11, 12), MID(H4559, 9, 2)), "yyyy-mm-dd")</f>
        <v>1978-08-29</v>
      </c>
      <c r="G4559" s="1" t="s">
        <v>9278</v>
      </c>
      <c r="H4559" s="1" t="s">
        <v>9277</v>
      </c>
    </row>
    <row r="4560" spans="1:8" hidden="1" x14ac:dyDescent="0.3">
      <c r="A4560" s="1" t="s">
        <v>1630</v>
      </c>
      <c r="B4560" s="1" t="str">
        <f t="shared" si="214"/>
        <v>Kazakhstan</v>
      </c>
      <c r="C4560" s="5" t="str">
        <f t="shared" si="213"/>
        <v>1978</v>
      </c>
      <c r="D4560" s="1" t="str">
        <f t="shared" si="215"/>
        <v xml:space="preserve">Soyuz U </v>
      </c>
      <c r="E4560" s="1" t="s">
        <v>346</v>
      </c>
      <c r="F4560" s="7" t="str">
        <f>TEXT(DATE(MID(H4560, 13, 4), CHOOSE(MATCH( MID(H4560, 5, 3), {"Jan","Feb","Mar","Apr","May","Jun","Jul","Aug","Sep","Oct","Nov","Dec"}, 0), 1, 2, 3, 4, 5, 6, 7, 8, 9, 10, 11, 12), MID(H4560, 9, 2)), "yyyy-mm-dd")</f>
        <v>1978-08-26</v>
      </c>
      <c r="G4560" s="1" t="s">
        <v>9280</v>
      </c>
      <c r="H4560" s="1" t="s">
        <v>9279</v>
      </c>
    </row>
    <row r="4561" spans="1:8" hidden="1" x14ac:dyDescent="0.3">
      <c r="A4561" s="1" t="s">
        <v>5</v>
      </c>
      <c r="B4561" s="1" t="str">
        <f t="shared" si="214"/>
        <v>Russia</v>
      </c>
      <c r="C4561" s="5" t="str">
        <f t="shared" si="213"/>
        <v>1978</v>
      </c>
      <c r="D4561" s="1" t="str">
        <f t="shared" si="215"/>
        <v xml:space="preserve">Molniya-M /Block ML </v>
      </c>
      <c r="E4561" s="1" t="s">
        <v>346</v>
      </c>
      <c r="F4561" s="7" t="str">
        <f>TEXT(DATE(MID(H4561, 13, 4), CHOOSE(MATCH( MID(H4561, 5, 3), {"Jan","Feb","Mar","Apr","May","Jun","Jul","Aug","Sep","Oct","Nov","Dec"}, 0), 1, 2, 3, 4, 5, 6, 7, 8, 9, 10, 11, 12), MID(H4561, 9, 2)), "yyyy-mm-dd")</f>
        <v>1978-08-22</v>
      </c>
      <c r="G4561" s="1" t="s">
        <v>9282</v>
      </c>
      <c r="H4561" s="1" t="s">
        <v>9281</v>
      </c>
    </row>
    <row r="4562" spans="1:8" hidden="1" x14ac:dyDescent="0.3">
      <c r="A4562" s="1" t="s">
        <v>6272</v>
      </c>
      <c r="B4562" s="1" t="str">
        <f t="shared" si="214"/>
        <v>Kazakhstan</v>
      </c>
      <c r="C4562" s="5" t="str">
        <f t="shared" si="213"/>
        <v>1978</v>
      </c>
      <c r="D4562" s="1" t="str">
        <f t="shared" si="215"/>
        <v xml:space="preserve">Proton-K/Block-DM </v>
      </c>
      <c r="E4562" s="1" t="s">
        <v>346</v>
      </c>
      <c r="F4562" s="7" t="str">
        <f>TEXT(DATE(MID(H4562, 13, 4), CHOOSE(MATCH( MID(H4562, 5, 3), {"Jan","Feb","Mar","Apr","May","Jun","Jul","Aug","Sep","Oct","Nov","Dec"}, 0), 1, 2, 3, 4, 5, 6, 7, 8, 9, 10, 11, 12), MID(H4562, 9, 2)), "yyyy-mm-dd")</f>
        <v>1978-08-17</v>
      </c>
      <c r="G4562" s="1" t="s">
        <v>9284</v>
      </c>
      <c r="H4562" s="1" t="s">
        <v>9283</v>
      </c>
    </row>
    <row r="4563" spans="1:8" hidden="1" x14ac:dyDescent="0.3">
      <c r="A4563" s="1" t="s">
        <v>3160</v>
      </c>
      <c r="B4563" s="1" t="str">
        <f t="shared" si="214"/>
        <v>USA</v>
      </c>
      <c r="C4563" s="5" t="str">
        <f t="shared" si="213"/>
        <v>1978</v>
      </c>
      <c r="D4563" s="1" t="str">
        <f t="shared" si="215"/>
        <v xml:space="preserve">Delta 2914 </v>
      </c>
      <c r="E4563" s="1" t="s">
        <v>346</v>
      </c>
      <c r="F4563" s="7" t="str">
        <f>TEXT(DATE(MID(H4563, 13, 4), CHOOSE(MATCH( MID(H4563, 5, 3), {"Jan","Feb","Mar","Apr","May","Jun","Jul","Aug","Sep","Oct","Nov","Dec"}, 0), 1, 2, 3, 4, 5, 6, 7, 8, 9, 10, 11, 12), MID(H4563, 9, 2)), "yyyy-mm-dd")</f>
        <v>1978-08-12</v>
      </c>
      <c r="G4563" s="1" t="s">
        <v>9286</v>
      </c>
      <c r="H4563" s="1" t="s">
        <v>9285</v>
      </c>
    </row>
    <row r="4564" spans="1:8" hidden="1" x14ac:dyDescent="0.3">
      <c r="A4564" s="1" t="s">
        <v>4149</v>
      </c>
      <c r="B4564" s="1" t="str">
        <f t="shared" si="214"/>
        <v>USA</v>
      </c>
      <c r="C4564" s="5" t="str">
        <f t="shared" si="213"/>
        <v>1978</v>
      </c>
      <c r="D4564" s="1" t="str">
        <f t="shared" si="215"/>
        <v xml:space="preserve">Atlas-SLV3D Centaur-D1AR </v>
      </c>
      <c r="E4564" s="1" t="s">
        <v>346</v>
      </c>
      <c r="F4564" s="7" t="str">
        <f>TEXT(DATE(MID(H4564, 13, 4), CHOOSE(MATCH( MID(H4564, 5, 3), {"Jan","Feb","Mar","Apr","May","Jun","Jul","Aug","Sep","Oct","Nov","Dec"}, 0), 1, 2, 3, 4, 5, 6, 7, 8, 9, 10, 11, 12), MID(H4564, 9, 2)), "yyyy-mm-dd")</f>
        <v>1978-08-08</v>
      </c>
      <c r="G4564" s="1" t="s">
        <v>9288</v>
      </c>
      <c r="H4564" s="1" t="s">
        <v>9287</v>
      </c>
    </row>
    <row r="4565" spans="1:8" hidden="1" x14ac:dyDescent="0.3">
      <c r="A4565" s="1" t="s">
        <v>130</v>
      </c>
      <c r="B4565" s="1" t="str">
        <f t="shared" si="214"/>
        <v>Kazakhstan</v>
      </c>
      <c r="C4565" s="5" t="str">
        <f t="shared" si="213"/>
        <v>1978</v>
      </c>
      <c r="D4565" s="1" t="str">
        <f t="shared" si="215"/>
        <v xml:space="preserve">Soyuz U </v>
      </c>
      <c r="E4565" s="1" t="s">
        <v>346</v>
      </c>
      <c r="F4565" s="7" t="str">
        <f>TEXT(DATE(MID(H4565, 13, 4), CHOOSE(MATCH( MID(H4565, 5, 3), {"Jan","Feb","Mar","Apr","May","Jun","Jul","Aug","Sep","Oct","Nov","Dec"}, 0), 1, 2, 3, 4, 5, 6, 7, 8, 9, 10, 11, 12), MID(H4565, 9, 2)), "yyyy-mm-dd")</f>
        <v>1978-08-07</v>
      </c>
      <c r="G4565" s="1" t="s">
        <v>9290</v>
      </c>
      <c r="H4565" s="1" t="s">
        <v>9289</v>
      </c>
    </row>
    <row r="4566" spans="1:8" hidden="1" x14ac:dyDescent="0.3">
      <c r="A4566" s="1" t="s">
        <v>212</v>
      </c>
      <c r="B4566" s="1" t="str">
        <f t="shared" si="214"/>
        <v>Russia</v>
      </c>
      <c r="C4566" s="5" t="str">
        <f t="shared" si="213"/>
        <v>1978</v>
      </c>
      <c r="D4566" s="1" t="str">
        <f t="shared" si="215"/>
        <v xml:space="preserve">Soyuz U </v>
      </c>
      <c r="E4566" s="1" t="s">
        <v>346</v>
      </c>
      <c r="F4566" s="7" t="str">
        <f>TEXT(DATE(MID(H4566, 13, 4), CHOOSE(MATCH( MID(H4566, 5, 3), {"Jan","Feb","Mar","Apr","May","Jun","Jul","Aug","Sep","Oct","Nov","Dec"}, 0), 1, 2, 3, 4, 5, 6, 7, 8, 9, 10, 11, 12), MID(H4566, 9, 2)), "yyyy-mm-dd")</f>
        <v>1978-08-05</v>
      </c>
      <c r="G4566" s="1" t="s">
        <v>9292</v>
      </c>
      <c r="H4566" s="1" t="s">
        <v>9291</v>
      </c>
    </row>
    <row r="4567" spans="1:8" hidden="1" x14ac:dyDescent="0.3">
      <c r="A4567" s="1" t="s">
        <v>4249</v>
      </c>
      <c r="B4567" s="1" t="str">
        <f t="shared" si="214"/>
        <v>USA</v>
      </c>
      <c r="C4567" s="5" t="str">
        <f t="shared" si="213"/>
        <v>1978</v>
      </c>
      <c r="D4567" s="1" t="str">
        <f t="shared" si="215"/>
        <v xml:space="preserve">Titan III(34)B Agena-D </v>
      </c>
      <c r="E4567" s="1" t="s">
        <v>346</v>
      </c>
      <c r="F4567" s="7" t="str">
        <f>TEXT(DATE(MID(H4567, 13, 4), CHOOSE(MATCH( MID(H4567, 5, 3), {"Jan","Feb","Mar","Apr","May","Jun","Jul","Aug","Sep","Oct","Nov","Dec"}, 0), 1, 2, 3, 4, 5, 6, 7, 8, 9, 10, 11, 12), MID(H4567, 9, 2)), "yyyy-mm-dd")</f>
        <v>1978-08-05</v>
      </c>
      <c r="G4567" s="1" t="s">
        <v>9294</v>
      </c>
      <c r="H4567" s="1" t="s">
        <v>9293</v>
      </c>
    </row>
    <row r="4568" spans="1:8" hidden="1" x14ac:dyDescent="0.3">
      <c r="A4568" s="1" t="s">
        <v>6482</v>
      </c>
      <c r="B4568" s="1" t="str">
        <f t="shared" si="214"/>
        <v>Russia</v>
      </c>
      <c r="C4568" s="5" t="str">
        <f t="shared" si="213"/>
        <v>1978</v>
      </c>
      <c r="D4568" s="1" t="str">
        <f t="shared" si="215"/>
        <v xml:space="preserve">Cosmos-3M </v>
      </c>
      <c r="E4568" s="1" t="s">
        <v>346</v>
      </c>
      <c r="F4568" s="7" t="str">
        <f>TEXT(DATE(MID(H4568, 13, 4), CHOOSE(MATCH( MID(H4568, 5, 3), {"Jan","Feb","Mar","Apr","May","Jun","Jul","Aug","Sep","Oct","Nov","Dec"}, 0), 1, 2, 3, 4, 5, 6, 7, 8, 9, 10, 11, 12), MID(H4568, 9, 2)), "yyyy-mm-dd")</f>
        <v>1978-07-27</v>
      </c>
      <c r="G4568" s="1" t="s">
        <v>9296</v>
      </c>
      <c r="H4568" s="1" t="s">
        <v>9295</v>
      </c>
    </row>
    <row r="4569" spans="1:8" hidden="1" x14ac:dyDescent="0.3">
      <c r="A4569" s="1" t="s">
        <v>6272</v>
      </c>
      <c r="B4569" s="1" t="str">
        <f t="shared" si="214"/>
        <v>Kazakhstan</v>
      </c>
      <c r="C4569" s="5" t="str">
        <f t="shared" si="213"/>
        <v>1978</v>
      </c>
      <c r="D4569" s="1" t="str">
        <f t="shared" si="215"/>
        <v xml:space="preserve">Proton-K/Block-DM </v>
      </c>
      <c r="E4569" s="1" t="s">
        <v>346</v>
      </c>
      <c r="F4569" s="7" t="str">
        <f>TEXT(DATE(MID(H4569, 13, 4), CHOOSE(MATCH( MID(H4569, 5, 3), {"Jan","Feb","Mar","Apr","May","Jun","Jul","Aug","Sep","Oct","Nov","Dec"}, 0), 1, 2, 3, 4, 5, 6, 7, 8, 9, 10, 11, 12), MID(H4569, 9, 2)), "yyyy-mm-dd")</f>
        <v>1978-07-18</v>
      </c>
      <c r="G4569" s="1" t="s">
        <v>9298</v>
      </c>
      <c r="H4569" s="1" t="s">
        <v>9297</v>
      </c>
    </row>
    <row r="4570" spans="1:8" hidden="1" x14ac:dyDescent="0.3">
      <c r="A4570" s="1" t="s">
        <v>5</v>
      </c>
      <c r="B4570" s="1" t="str">
        <f t="shared" si="214"/>
        <v>Russia</v>
      </c>
      <c r="C4570" s="5" t="str">
        <f t="shared" si="213"/>
        <v>1978</v>
      </c>
      <c r="D4570" s="1" t="str">
        <f t="shared" si="215"/>
        <v xml:space="preserve">Molniya-M /Block ML </v>
      </c>
      <c r="E4570" s="1" t="s">
        <v>346</v>
      </c>
      <c r="F4570" s="7" t="str">
        <f>TEXT(DATE(MID(H4570, 13, 4), CHOOSE(MATCH( MID(H4570, 5, 3), {"Jan","Feb","Mar","Apr","May","Jun","Jul","Aug","Sep","Oct","Nov","Dec"}, 0), 1, 2, 3, 4, 5, 6, 7, 8, 9, 10, 11, 12), MID(H4570, 9, 2)), "yyyy-mm-dd")</f>
        <v>1978-07-14</v>
      </c>
      <c r="G4570" s="1" t="s">
        <v>9300</v>
      </c>
      <c r="H4570" s="1" t="s">
        <v>9299</v>
      </c>
    </row>
    <row r="4571" spans="1:8" hidden="1" x14ac:dyDescent="0.3">
      <c r="A4571" s="1" t="s">
        <v>3478</v>
      </c>
      <c r="B4571" s="1" t="str">
        <f t="shared" si="214"/>
        <v>USA</v>
      </c>
      <c r="C4571" s="5" t="str">
        <f t="shared" si="213"/>
        <v>1978</v>
      </c>
      <c r="D4571" s="1" t="str">
        <f t="shared" si="215"/>
        <v xml:space="preserve">Delta 2914 </v>
      </c>
      <c r="E4571" s="1" t="s">
        <v>346</v>
      </c>
      <c r="F4571" s="7" t="str">
        <f>TEXT(DATE(MID(H4571, 13, 4), CHOOSE(MATCH( MID(H4571, 5, 3), {"Jan","Feb","Mar","Apr","May","Jun","Jul","Aug","Sep","Oct","Nov","Dec"}, 0), 1, 2, 3, 4, 5, 6, 7, 8, 9, 10, 11, 12), MID(H4571, 9, 2)), "yyyy-mm-dd")</f>
        <v>1978-07-14</v>
      </c>
      <c r="G4571" s="1" t="s">
        <v>9302</v>
      </c>
      <c r="H4571" s="1" t="s">
        <v>9301</v>
      </c>
    </row>
    <row r="4572" spans="1:8" hidden="1" x14ac:dyDescent="0.3">
      <c r="A4572" s="1" t="s">
        <v>130</v>
      </c>
      <c r="B4572" s="1" t="str">
        <f t="shared" si="214"/>
        <v>Kazakhstan</v>
      </c>
      <c r="C4572" s="5" t="str">
        <f t="shared" si="213"/>
        <v>1978</v>
      </c>
      <c r="D4572" s="1" t="str">
        <f t="shared" si="215"/>
        <v xml:space="preserve">Soyuz U </v>
      </c>
      <c r="E4572" s="1" t="s">
        <v>346</v>
      </c>
      <c r="F4572" s="7" t="str">
        <f>TEXT(DATE(MID(H4572, 13, 4), CHOOSE(MATCH( MID(H4572, 5, 3), {"Jan","Feb","Mar","Apr","May","Jun","Jul","Aug","Sep","Oct","Nov","Dec"}, 0), 1, 2, 3, 4, 5, 6, 7, 8, 9, 10, 11, 12), MID(H4572, 9, 2)), "yyyy-mm-dd")</f>
        <v>1978-07-07</v>
      </c>
      <c r="G4572" s="1" t="s">
        <v>9304</v>
      </c>
      <c r="H4572" s="1" t="s">
        <v>9303</v>
      </c>
    </row>
    <row r="4573" spans="1:8" hidden="1" x14ac:dyDescent="0.3">
      <c r="A4573" s="1" t="s">
        <v>130</v>
      </c>
      <c r="B4573" s="1" t="str">
        <f t="shared" si="214"/>
        <v>Kazakhstan</v>
      </c>
      <c r="C4573" s="5" t="str">
        <f t="shared" si="213"/>
        <v>1978</v>
      </c>
      <c r="D4573" s="1" t="str">
        <f t="shared" si="215"/>
        <v xml:space="preserve">Soyuz U </v>
      </c>
      <c r="E4573" s="1" t="s">
        <v>346</v>
      </c>
      <c r="F4573" s="7" t="str">
        <f>TEXT(DATE(MID(H4573, 13, 4), CHOOSE(MATCH( MID(H4573, 5, 3), {"Jan","Feb","Mar","Apr","May","Jun","Jul","Aug","Sep","Oct","Nov","Dec"}, 0), 1, 2, 3, 4, 5, 6, 7, 8, 9, 10, 11, 12), MID(H4573, 9, 2)), "yyyy-mm-dd")</f>
        <v>1978-07-02</v>
      </c>
      <c r="G4573" s="1" t="s">
        <v>9306</v>
      </c>
      <c r="H4573" s="1" t="s">
        <v>9305</v>
      </c>
    </row>
    <row r="4574" spans="1:8" hidden="1" x14ac:dyDescent="0.3">
      <c r="A4574" s="1" t="s">
        <v>4092</v>
      </c>
      <c r="B4574" s="1" t="str">
        <f t="shared" si="214"/>
        <v>USA</v>
      </c>
      <c r="C4574" s="5" t="str">
        <f t="shared" si="213"/>
        <v>1978</v>
      </c>
      <c r="D4574" s="1" t="str">
        <f t="shared" si="215"/>
        <v xml:space="preserve">Atlas-SLV3D Centaur-D1AR </v>
      </c>
      <c r="E4574" s="1" t="s">
        <v>346</v>
      </c>
      <c r="F4574" s="7" t="str">
        <f>TEXT(DATE(MID(H4574, 13, 4), CHOOSE(MATCH( MID(H4574, 5, 3), {"Jan","Feb","Mar","Apr","May","Jun","Jul","Aug","Sep","Oct","Nov","Dec"}, 0), 1, 2, 3, 4, 5, 6, 7, 8, 9, 10, 11, 12), MID(H4574, 9, 2)), "yyyy-mm-dd")</f>
        <v>1978-06-29</v>
      </c>
      <c r="G4574" s="1" t="s">
        <v>9308</v>
      </c>
      <c r="H4574" s="1" t="s">
        <v>9307</v>
      </c>
    </row>
    <row r="4575" spans="1:8" hidden="1" x14ac:dyDescent="0.3">
      <c r="A4575" s="1" t="s">
        <v>3566</v>
      </c>
      <c r="B4575" s="1" t="str">
        <f t="shared" si="214"/>
        <v>Russia</v>
      </c>
      <c r="C4575" s="5" t="str">
        <f t="shared" si="213"/>
        <v>1978</v>
      </c>
      <c r="D4575" s="1" t="str">
        <f t="shared" si="215"/>
        <v xml:space="preserve">Tsyklon-3 </v>
      </c>
      <c r="E4575" s="1" t="s">
        <v>346</v>
      </c>
      <c r="F4575" s="7" t="str">
        <f>TEXT(DATE(MID(H4575, 13, 4), CHOOSE(MATCH( MID(H4575, 5, 3), {"Jan","Feb","Mar","Apr","May","Jun","Jul","Aug","Sep","Oct","Nov","Dec"}, 0), 1, 2, 3, 4, 5, 6, 7, 8, 9, 10, 11, 12), MID(H4575, 9, 2)), "yyyy-mm-dd")</f>
        <v>1978-06-28</v>
      </c>
      <c r="G4575" s="1" t="s">
        <v>9310</v>
      </c>
      <c r="H4575" s="1" t="s">
        <v>9309</v>
      </c>
    </row>
    <row r="4576" spans="1:8" hidden="1" x14ac:dyDescent="0.3">
      <c r="A4576" s="1" t="s">
        <v>212</v>
      </c>
      <c r="B4576" s="1" t="str">
        <f t="shared" si="214"/>
        <v>Russia</v>
      </c>
      <c r="C4576" s="5" t="str">
        <f t="shared" si="213"/>
        <v>1978</v>
      </c>
      <c r="D4576" s="1" t="str">
        <f t="shared" si="215"/>
        <v xml:space="preserve">Molniya-M /Block 2BL </v>
      </c>
      <c r="E4576" s="1" t="s">
        <v>346</v>
      </c>
      <c r="F4576" s="7" t="str">
        <f>TEXT(DATE(MID(H4576, 13, 4), CHOOSE(MATCH( MID(H4576, 5, 3), {"Jan","Feb","Mar","Apr","May","Jun","Jul","Aug","Sep","Oct","Nov","Dec"}, 0), 1, 2, 3, 4, 5, 6, 7, 8, 9, 10, 11, 12), MID(H4576, 9, 2)), "yyyy-mm-dd")</f>
        <v>1978-06-28</v>
      </c>
      <c r="G4576" s="1" t="s">
        <v>9312</v>
      </c>
      <c r="H4576" s="1" t="s">
        <v>9311</v>
      </c>
    </row>
    <row r="4577" spans="1:8" hidden="1" x14ac:dyDescent="0.3">
      <c r="A4577" s="1" t="s">
        <v>1630</v>
      </c>
      <c r="B4577" s="1" t="str">
        <f t="shared" si="214"/>
        <v>Kazakhstan</v>
      </c>
      <c r="C4577" s="5" t="str">
        <f t="shared" si="213"/>
        <v>1978</v>
      </c>
      <c r="D4577" s="1" t="str">
        <f t="shared" si="215"/>
        <v xml:space="preserve">Soyuz U </v>
      </c>
      <c r="E4577" s="1" t="s">
        <v>346</v>
      </c>
      <c r="F4577" s="7" t="str">
        <f>TEXT(DATE(MID(H4577, 13, 4), CHOOSE(MATCH( MID(H4577, 5, 3), {"Jan","Feb","Mar","Apr","May","Jun","Jul","Aug","Sep","Oct","Nov","Dec"}, 0), 1, 2, 3, 4, 5, 6, 7, 8, 9, 10, 11, 12), MID(H4577, 9, 2)), "yyyy-mm-dd")</f>
        <v>1978-06-27</v>
      </c>
      <c r="G4577" s="1" t="s">
        <v>9314</v>
      </c>
      <c r="H4577" s="1" t="s">
        <v>9313</v>
      </c>
    </row>
    <row r="4578" spans="1:8" hidden="1" x14ac:dyDescent="0.3">
      <c r="A4578" s="1" t="s">
        <v>5557</v>
      </c>
      <c r="B4578" s="1" t="str">
        <f t="shared" si="214"/>
        <v>USA</v>
      </c>
      <c r="C4578" s="5" t="str">
        <f t="shared" si="213"/>
        <v>1978</v>
      </c>
      <c r="D4578" s="1" t="str">
        <f t="shared" si="215"/>
        <v xml:space="preserve">Atlas-E/F Agena D </v>
      </c>
      <c r="E4578" s="1" t="s">
        <v>346</v>
      </c>
      <c r="F4578" s="7" t="str">
        <f>TEXT(DATE(MID(H4578, 13, 4), CHOOSE(MATCH( MID(H4578, 5, 3), {"Jan","Feb","Mar","Apr","May","Jun","Jul","Aug","Sep","Oct","Nov","Dec"}, 0), 1, 2, 3, 4, 5, 6, 7, 8, 9, 10, 11, 12), MID(H4578, 9, 2)), "yyyy-mm-dd")</f>
        <v>1978-06-27</v>
      </c>
      <c r="G4578" s="1" t="s">
        <v>9316</v>
      </c>
      <c r="H4578" s="1" t="s">
        <v>9315</v>
      </c>
    </row>
    <row r="4579" spans="1:8" hidden="1" x14ac:dyDescent="0.3">
      <c r="A4579" s="1" t="s">
        <v>3373</v>
      </c>
      <c r="B4579" s="1" t="str">
        <f t="shared" si="214"/>
        <v>Russia</v>
      </c>
      <c r="C4579" s="5" t="str">
        <f t="shared" si="213"/>
        <v>1978</v>
      </c>
      <c r="D4579" s="1" t="str">
        <f t="shared" si="215"/>
        <v xml:space="preserve">Cosmos-3M </v>
      </c>
      <c r="E4579" s="1" t="s">
        <v>346</v>
      </c>
      <c r="F4579" s="7" t="str">
        <f>TEXT(DATE(MID(H4579, 13, 4), CHOOSE(MATCH( MID(H4579, 5, 3), {"Jan","Feb","Mar","Apr","May","Jun","Jul","Aug","Sep","Oct","Nov","Dec"}, 0), 1, 2, 3, 4, 5, 6, 7, 8, 9, 10, 11, 12), MID(H4579, 9, 2)), "yyyy-mm-dd")</f>
        <v>1978-06-21</v>
      </c>
      <c r="G4579" s="1" t="s">
        <v>9318</v>
      </c>
      <c r="H4579" s="1" t="s">
        <v>9317</v>
      </c>
    </row>
    <row r="4580" spans="1:8" hidden="1" x14ac:dyDescent="0.3">
      <c r="A4580" s="1" t="s">
        <v>3160</v>
      </c>
      <c r="B4580" s="1" t="str">
        <f t="shared" si="214"/>
        <v>USA</v>
      </c>
      <c r="C4580" s="5" t="str">
        <f t="shared" si="213"/>
        <v>1978</v>
      </c>
      <c r="D4580" s="1" t="str">
        <f t="shared" si="215"/>
        <v xml:space="preserve">Delta 2914 </v>
      </c>
      <c r="E4580" s="1" t="s">
        <v>346</v>
      </c>
      <c r="F4580" s="7" t="str">
        <f>TEXT(DATE(MID(H4580, 13, 4), CHOOSE(MATCH( MID(H4580, 5, 3), {"Jan","Feb","Mar","Apr","May","Jun","Jul","Aug","Sep","Oct","Nov","Dec"}, 0), 1, 2, 3, 4, 5, 6, 7, 8, 9, 10, 11, 12), MID(H4580, 9, 2)), "yyyy-mm-dd")</f>
        <v>1978-06-16</v>
      </c>
      <c r="G4580" s="1" t="s">
        <v>9320</v>
      </c>
      <c r="H4580" s="1" t="s">
        <v>9319</v>
      </c>
    </row>
    <row r="4581" spans="1:8" hidden="1" x14ac:dyDescent="0.3">
      <c r="A4581" s="1" t="s">
        <v>1630</v>
      </c>
      <c r="B4581" s="1" t="str">
        <f t="shared" si="214"/>
        <v>Kazakhstan</v>
      </c>
      <c r="C4581" s="5" t="str">
        <f t="shared" si="213"/>
        <v>1978</v>
      </c>
      <c r="D4581" s="1" t="str">
        <f t="shared" si="215"/>
        <v xml:space="preserve">Soyuz U </v>
      </c>
      <c r="E4581" s="1" t="s">
        <v>346</v>
      </c>
      <c r="F4581" s="7" t="str">
        <f>TEXT(DATE(MID(H4581, 13, 4), CHOOSE(MATCH( MID(H4581, 5, 3), {"Jan","Feb","Mar","Apr","May","Jun","Jul","Aug","Sep","Oct","Nov","Dec"}, 0), 1, 2, 3, 4, 5, 6, 7, 8, 9, 10, 11, 12), MID(H4581, 9, 2)), "yyyy-mm-dd")</f>
        <v>1978-06-15</v>
      </c>
      <c r="G4581" s="1" t="s">
        <v>9322</v>
      </c>
      <c r="H4581" s="1" t="s">
        <v>9321</v>
      </c>
    </row>
    <row r="4582" spans="1:8" hidden="1" x14ac:dyDescent="0.3">
      <c r="A4582" s="1" t="s">
        <v>27</v>
      </c>
      <c r="B4582" s="1" t="str">
        <f t="shared" si="214"/>
        <v>USA</v>
      </c>
      <c r="C4582" s="5" t="str">
        <f t="shared" si="213"/>
        <v>1978</v>
      </c>
      <c r="D4582" s="1" t="str">
        <f t="shared" si="215"/>
        <v xml:space="preserve">Titan IIID </v>
      </c>
      <c r="E4582" s="1" t="s">
        <v>346</v>
      </c>
      <c r="F4582" s="7" t="str">
        <f>TEXT(DATE(MID(H4582, 13, 4), CHOOSE(MATCH( MID(H4582, 5, 3), {"Jan","Feb","Mar","Apr","May","Jun","Jul","Aug","Sep","Oct","Nov","Dec"}, 0), 1, 2, 3, 4, 5, 6, 7, 8, 9, 10, 11, 12), MID(H4582, 9, 2)), "yyyy-mm-dd")</f>
        <v>1978-06-14</v>
      </c>
      <c r="G4582" s="1" t="s">
        <v>9324</v>
      </c>
      <c r="H4582" s="1" t="s">
        <v>9323</v>
      </c>
    </row>
    <row r="4583" spans="1:8" hidden="1" x14ac:dyDescent="0.3">
      <c r="A4583" s="1" t="s">
        <v>212</v>
      </c>
      <c r="B4583" s="1" t="str">
        <f t="shared" si="214"/>
        <v>Russia</v>
      </c>
      <c r="C4583" s="5" t="str">
        <f t="shared" si="213"/>
        <v>1978</v>
      </c>
      <c r="D4583" s="1" t="str">
        <f t="shared" si="215"/>
        <v xml:space="preserve">Soyuz U </v>
      </c>
      <c r="E4583" s="1" t="s">
        <v>346</v>
      </c>
      <c r="F4583" s="7" t="str">
        <f>TEXT(DATE(MID(H4583, 13, 4), CHOOSE(MATCH( MID(H4583, 5, 3), {"Jan","Feb","Mar","Apr","May","Jun","Jul","Aug","Sep","Oct","Nov","Dec"}, 0), 1, 2, 3, 4, 5, 6, 7, 8, 9, 10, 11, 12), MID(H4583, 9, 2)), "yyyy-mm-dd")</f>
        <v>1978-06-12</v>
      </c>
      <c r="G4583" s="1" t="s">
        <v>9326</v>
      </c>
      <c r="H4583" s="1" t="s">
        <v>9325</v>
      </c>
    </row>
    <row r="4584" spans="1:8" hidden="1" x14ac:dyDescent="0.3">
      <c r="A4584" s="1" t="s">
        <v>11</v>
      </c>
      <c r="B4584" s="1" t="str">
        <f t="shared" si="214"/>
        <v>USA</v>
      </c>
      <c r="C4584" s="5" t="str">
        <f t="shared" si="213"/>
        <v>1978</v>
      </c>
      <c r="D4584" s="1" t="str">
        <f t="shared" si="215"/>
        <v xml:space="preserve">Titan III(23)C </v>
      </c>
      <c r="E4584" s="1" t="s">
        <v>346</v>
      </c>
      <c r="F4584" s="7" t="str">
        <f>TEXT(DATE(MID(H4584, 13, 4), CHOOSE(MATCH( MID(H4584, 5, 3), {"Jan","Feb","Mar","Apr","May","Jun","Jul","Aug","Sep","Oct","Nov","Dec"}, 0), 1, 2, 3, 4, 5, 6, 7, 8, 9, 10, 11, 12), MID(H4584, 9, 2)), "yyyy-mm-dd")</f>
        <v>1978-06-10</v>
      </c>
      <c r="G4584" s="1" t="s">
        <v>9328</v>
      </c>
      <c r="H4584" s="1" t="s">
        <v>9327</v>
      </c>
    </row>
    <row r="4585" spans="1:8" hidden="1" x14ac:dyDescent="0.3">
      <c r="A4585" s="1" t="s">
        <v>130</v>
      </c>
      <c r="B4585" s="1" t="str">
        <f t="shared" si="214"/>
        <v>Kazakhstan</v>
      </c>
      <c r="C4585" s="5" t="str">
        <f t="shared" si="213"/>
        <v>1978</v>
      </c>
      <c r="D4585" s="1" t="str">
        <f t="shared" si="215"/>
        <v xml:space="preserve">Soyuz U </v>
      </c>
      <c r="E4585" s="1" t="s">
        <v>346</v>
      </c>
      <c r="F4585" s="7" t="str">
        <f>TEXT(DATE(MID(H4585, 13, 4), CHOOSE(MATCH( MID(H4585, 5, 3), {"Jan","Feb","Mar","Apr","May","Jun","Jul","Aug","Sep","Oct","Nov","Dec"}, 0), 1, 2, 3, 4, 5, 6, 7, 8, 9, 10, 11, 12), MID(H4585, 9, 2)), "yyyy-mm-dd")</f>
        <v>1978-06-10</v>
      </c>
      <c r="G4585" s="1" t="s">
        <v>9330</v>
      </c>
      <c r="H4585" s="1" t="s">
        <v>9329</v>
      </c>
    </row>
    <row r="4586" spans="1:8" hidden="1" x14ac:dyDescent="0.3">
      <c r="A4586" s="1" t="s">
        <v>3373</v>
      </c>
      <c r="B4586" s="1" t="str">
        <f t="shared" si="214"/>
        <v>Russia</v>
      </c>
      <c r="C4586" s="5" t="str">
        <f t="shared" si="213"/>
        <v>1978</v>
      </c>
      <c r="D4586" s="1" t="str">
        <f t="shared" si="215"/>
        <v xml:space="preserve">Cosmos-3M </v>
      </c>
      <c r="E4586" s="1" t="s">
        <v>346</v>
      </c>
      <c r="F4586" s="7" t="str">
        <f>TEXT(DATE(MID(H4586, 13, 4), CHOOSE(MATCH( MID(H4586, 5, 3), {"Jan","Feb","Mar","Apr","May","Jun","Jul","Aug","Sep","Oct","Nov","Dec"}, 0), 1, 2, 3, 4, 5, 6, 7, 8, 9, 10, 11, 12), MID(H4586, 9, 2)), "yyyy-mm-dd")</f>
        <v>1978-06-07</v>
      </c>
      <c r="G4586" s="1" t="s">
        <v>9332</v>
      </c>
      <c r="H4586" s="1" t="s">
        <v>9331</v>
      </c>
    </row>
    <row r="4587" spans="1:8" hidden="1" x14ac:dyDescent="0.3">
      <c r="A4587" s="1" t="s">
        <v>212</v>
      </c>
      <c r="B4587" s="1" t="str">
        <f t="shared" si="214"/>
        <v>Russia</v>
      </c>
      <c r="C4587" s="5" t="str">
        <f t="shared" si="213"/>
        <v>1978</v>
      </c>
      <c r="D4587" s="1" t="str">
        <f t="shared" si="215"/>
        <v xml:space="preserve">Molniya-M /Block ML </v>
      </c>
      <c r="E4587" s="1" t="s">
        <v>346</v>
      </c>
      <c r="F4587" s="7" t="str">
        <f>TEXT(DATE(MID(H4587, 13, 4), CHOOSE(MATCH( MID(H4587, 5, 3), {"Jan","Feb","Mar","Apr","May","Jun","Jul","Aug","Sep","Oct","Nov","Dec"}, 0), 1, 2, 3, 4, 5, 6, 7, 8, 9, 10, 11, 12), MID(H4587, 9, 2)), "yyyy-mm-dd")</f>
        <v>1978-06-02</v>
      </c>
      <c r="G4587" s="1" t="s">
        <v>9334</v>
      </c>
      <c r="H4587" s="1" t="s">
        <v>9333</v>
      </c>
    </row>
    <row r="4588" spans="1:8" hidden="1" x14ac:dyDescent="0.3">
      <c r="A4588" s="1" t="s">
        <v>6272</v>
      </c>
      <c r="B4588" s="1" t="str">
        <f t="shared" si="214"/>
        <v>Kazakhstan</v>
      </c>
      <c r="C4588" s="5" t="str">
        <f t="shared" si="213"/>
        <v>1978</v>
      </c>
      <c r="D4588" s="1" t="str">
        <f t="shared" si="215"/>
        <v xml:space="preserve">Proton-K/Block-DM </v>
      </c>
      <c r="E4588" s="1" t="s">
        <v>346</v>
      </c>
      <c r="F4588" s="7" t="str">
        <f>TEXT(DATE(MID(H4588, 13, 4), CHOOSE(MATCH( MID(H4588, 5, 3), {"Jan","Feb","Mar","Apr","May","Jun","Jul","Aug","Sep","Oct","Nov","Dec"}, 0), 1, 2, 3, 4, 5, 6, 7, 8, 9, 10, 11, 12), MID(H4588, 9, 2)), "yyyy-mm-dd")</f>
        <v>1978-05-27</v>
      </c>
      <c r="G4588" s="1" t="s">
        <v>9336</v>
      </c>
      <c r="H4588" s="1" t="s">
        <v>9335</v>
      </c>
    </row>
    <row r="4589" spans="1:8" hidden="1" x14ac:dyDescent="0.3">
      <c r="A4589" s="1" t="s">
        <v>212</v>
      </c>
      <c r="B4589" s="1" t="str">
        <f t="shared" si="214"/>
        <v>Russia</v>
      </c>
      <c r="C4589" s="5" t="str">
        <f t="shared" si="213"/>
        <v>1978</v>
      </c>
      <c r="D4589" s="1" t="str">
        <f t="shared" si="215"/>
        <v xml:space="preserve">Soyuz U </v>
      </c>
      <c r="E4589" s="1" t="s">
        <v>346</v>
      </c>
      <c r="F4589" s="7" t="str">
        <f>TEXT(DATE(MID(H4589, 13, 4), CHOOSE(MATCH( MID(H4589, 5, 3), {"Jan","Feb","Mar","Apr","May","Jun","Jul","Aug","Sep","Oct","Nov","Dec"}, 0), 1, 2, 3, 4, 5, 6, 7, 8, 9, 10, 11, 12), MID(H4589, 9, 2)), "yyyy-mm-dd")</f>
        <v>1978-05-25</v>
      </c>
      <c r="G4589" s="1" t="s">
        <v>9338</v>
      </c>
      <c r="H4589" s="1" t="s">
        <v>9337</v>
      </c>
    </row>
    <row r="4590" spans="1:8" hidden="1" x14ac:dyDescent="0.3">
      <c r="A4590" s="1" t="s">
        <v>3373</v>
      </c>
      <c r="B4590" s="1" t="str">
        <f t="shared" si="214"/>
        <v>Russia</v>
      </c>
      <c r="C4590" s="5" t="str">
        <f t="shared" si="213"/>
        <v>1978</v>
      </c>
      <c r="D4590" s="1" t="str">
        <f t="shared" si="215"/>
        <v xml:space="preserve">Cosmos-3M </v>
      </c>
      <c r="E4590" s="1" t="s">
        <v>346</v>
      </c>
      <c r="F4590" s="7" t="str">
        <f>TEXT(DATE(MID(H4590, 13, 4), CHOOSE(MATCH( MID(H4590, 5, 3), {"Jan","Feb","Mar","Apr","May","Jun","Jul","Aug","Sep","Oct","Nov","Dec"}, 0), 1, 2, 3, 4, 5, 6, 7, 8, 9, 10, 11, 12), MID(H4590, 9, 2)), "yyyy-mm-dd")</f>
        <v>1978-05-23</v>
      </c>
      <c r="G4590" s="1" t="s">
        <v>9340</v>
      </c>
      <c r="H4590" s="1" t="s">
        <v>9339</v>
      </c>
    </row>
    <row r="4591" spans="1:8" hidden="1" x14ac:dyDescent="0.3">
      <c r="A4591" s="1" t="s">
        <v>5</v>
      </c>
      <c r="B4591" s="1" t="str">
        <f t="shared" si="214"/>
        <v>Russia</v>
      </c>
      <c r="C4591" s="5" t="str">
        <f t="shared" si="213"/>
        <v>1978</v>
      </c>
      <c r="D4591" s="1" t="str">
        <f t="shared" si="215"/>
        <v xml:space="preserve">Soyuz U </v>
      </c>
      <c r="E4591" s="1" t="s">
        <v>346</v>
      </c>
      <c r="F4591" s="7" t="str">
        <f>TEXT(DATE(MID(H4591, 13, 4), CHOOSE(MATCH( MID(H4591, 5, 3), {"Jan","Feb","Mar","Apr","May","Jun","Jul","Aug","Sep","Oct","Nov","Dec"}, 0), 1, 2, 3, 4, 5, 6, 7, 8, 9, 10, 11, 12), MID(H4591, 9, 2)), "yyyy-mm-dd")</f>
        <v>1978-05-23</v>
      </c>
      <c r="G4591" s="1" t="s">
        <v>9342</v>
      </c>
      <c r="H4591" s="1" t="s">
        <v>9341</v>
      </c>
    </row>
    <row r="4592" spans="1:8" hidden="1" x14ac:dyDescent="0.3">
      <c r="A4592" s="1" t="s">
        <v>4149</v>
      </c>
      <c r="B4592" s="1" t="str">
        <f t="shared" si="214"/>
        <v>USA</v>
      </c>
      <c r="C4592" s="5" t="str">
        <f t="shared" si="213"/>
        <v>1978</v>
      </c>
      <c r="D4592" s="1" t="str">
        <f t="shared" si="215"/>
        <v xml:space="preserve">Atlas-SLV3D Centaur-D1AR </v>
      </c>
      <c r="E4592" s="1" t="s">
        <v>346</v>
      </c>
      <c r="F4592" s="7" t="str">
        <f>TEXT(DATE(MID(H4592, 13, 4), CHOOSE(MATCH( MID(H4592, 5, 3), {"Jan","Feb","Mar","Apr","May","Jun","Jul","Aug","Sep","Oct","Nov","Dec"}, 0), 1, 2, 3, 4, 5, 6, 7, 8, 9, 10, 11, 12), MID(H4592, 9, 2)), "yyyy-mm-dd")</f>
        <v>1978-05-20</v>
      </c>
      <c r="G4592" s="1" t="s">
        <v>9344</v>
      </c>
      <c r="H4592" s="1" t="s">
        <v>9343</v>
      </c>
    </row>
    <row r="4593" spans="1:8" hidden="1" x14ac:dyDescent="0.3">
      <c r="A4593" s="1" t="s">
        <v>6795</v>
      </c>
      <c r="B4593" s="1" t="str">
        <f t="shared" si="214"/>
        <v>Kazakhstan</v>
      </c>
      <c r="C4593" s="5" t="str">
        <f t="shared" si="213"/>
        <v>1978</v>
      </c>
      <c r="D4593" s="1" t="str">
        <f t="shared" si="215"/>
        <v xml:space="preserve">Tsyklon-2 </v>
      </c>
      <c r="E4593" s="1" t="s">
        <v>346</v>
      </c>
      <c r="F4593" s="7" t="str">
        <f>TEXT(DATE(MID(H4593, 13, 4), CHOOSE(MATCH( MID(H4593, 5, 3), {"Jan","Feb","Mar","Apr","May","Jun","Jul","Aug","Sep","Oct","Nov","Dec"}, 0), 1, 2, 3, 4, 5, 6, 7, 8, 9, 10, 11, 12), MID(H4593, 9, 2)), "yyyy-mm-dd")</f>
        <v>1978-05-19</v>
      </c>
      <c r="G4593" s="1" t="s">
        <v>9346</v>
      </c>
      <c r="H4593" s="1" t="s">
        <v>9345</v>
      </c>
    </row>
    <row r="4594" spans="1:8" hidden="1" x14ac:dyDescent="0.3">
      <c r="A4594" s="1" t="s">
        <v>3373</v>
      </c>
      <c r="B4594" s="1" t="str">
        <f t="shared" si="214"/>
        <v>Russia</v>
      </c>
      <c r="C4594" s="5" t="str">
        <f t="shared" si="213"/>
        <v>1978</v>
      </c>
      <c r="D4594" s="1" t="str">
        <f t="shared" si="215"/>
        <v xml:space="preserve">Cosmos-3M </v>
      </c>
      <c r="E4594" s="1" t="s">
        <v>346</v>
      </c>
      <c r="F4594" s="7" t="str">
        <f>TEXT(DATE(MID(H4594, 13, 4), CHOOSE(MATCH( MID(H4594, 5, 3), {"Jan","Feb","Mar","Apr","May","Jun","Jul","Aug","Sep","Oct","Nov","Dec"}, 0), 1, 2, 3, 4, 5, 6, 7, 8, 9, 10, 11, 12), MID(H4594, 9, 2)), "yyyy-mm-dd")</f>
        <v>1978-05-17</v>
      </c>
      <c r="G4594" s="1" t="s">
        <v>9348</v>
      </c>
      <c r="H4594" s="1" t="s">
        <v>9347</v>
      </c>
    </row>
    <row r="4595" spans="1:8" hidden="1" x14ac:dyDescent="0.3">
      <c r="A4595" s="1" t="s">
        <v>212</v>
      </c>
      <c r="B4595" s="1" t="str">
        <f t="shared" si="214"/>
        <v>Russia</v>
      </c>
      <c r="C4595" s="5" t="str">
        <f t="shared" si="213"/>
        <v>1978</v>
      </c>
      <c r="D4595" s="1" t="str">
        <f t="shared" si="215"/>
        <v xml:space="preserve">Soyuz U </v>
      </c>
      <c r="E4595" s="1" t="s">
        <v>346</v>
      </c>
      <c r="F4595" s="7" t="str">
        <f>TEXT(DATE(MID(H4595, 13, 4), CHOOSE(MATCH( MID(H4595, 5, 3), {"Jan","Feb","Mar","Apr","May","Jun","Jul","Aug","Sep","Oct","Nov","Dec"}, 0), 1, 2, 3, 4, 5, 6, 7, 8, 9, 10, 11, 12), MID(H4595, 9, 2)), "yyyy-mm-dd")</f>
        <v>1978-05-16</v>
      </c>
      <c r="G4595" s="1" t="s">
        <v>9350</v>
      </c>
      <c r="H4595" s="1" t="s">
        <v>9349</v>
      </c>
    </row>
    <row r="4596" spans="1:8" hidden="1" x14ac:dyDescent="0.3">
      <c r="A4596" s="1" t="s">
        <v>671</v>
      </c>
      <c r="B4596" s="1" t="str">
        <f t="shared" si="214"/>
        <v>USA</v>
      </c>
      <c r="C4596" s="5" t="str">
        <f t="shared" si="213"/>
        <v>1978</v>
      </c>
      <c r="D4596" s="1" t="str">
        <f t="shared" si="215"/>
        <v xml:space="preserve">Atlas-E/F SGS-1 </v>
      </c>
      <c r="E4596" s="1" t="s">
        <v>346</v>
      </c>
      <c r="F4596" s="7" t="str">
        <f>TEXT(DATE(MID(H4596, 13, 4), CHOOSE(MATCH( MID(H4596, 5, 3), {"Jan","Feb","Mar","Apr","May","Jun","Jul","Aug","Sep","Oct","Nov","Dec"}, 0), 1, 2, 3, 4, 5, 6, 7, 8, 9, 10, 11, 12), MID(H4596, 9, 2)), "yyyy-mm-dd")</f>
        <v>1978-05-13</v>
      </c>
      <c r="G4596" s="1" t="s">
        <v>9352</v>
      </c>
      <c r="H4596" s="1" t="s">
        <v>9351</v>
      </c>
    </row>
    <row r="4597" spans="1:8" hidden="1" x14ac:dyDescent="0.3">
      <c r="A4597" s="1" t="s">
        <v>3373</v>
      </c>
      <c r="B4597" s="1" t="str">
        <f t="shared" si="214"/>
        <v>Russia</v>
      </c>
      <c r="C4597" s="5" t="str">
        <f t="shared" si="213"/>
        <v>1978</v>
      </c>
      <c r="D4597" s="1" t="str">
        <f t="shared" si="215"/>
        <v xml:space="preserve">Cosmos-3M </v>
      </c>
      <c r="E4597" s="1" t="s">
        <v>346</v>
      </c>
      <c r="F4597" s="7" t="str">
        <f>TEXT(DATE(MID(H4597, 13, 4), CHOOSE(MATCH( MID(H4597, 5, 3), {"Jan","Feb","Mar","Apr","May","Jun","Jul","Aug","Sep","Oct","Nov","Dec"}, 0), 1, 2, 3, 4, 5, 6, 7, 8, 9, 10, 11, 12), MID(H4597, 9, 2)), "yyyy-mm-dd")</f>
        <v>1978-05-12</v>
      </c>
      <c r="G4597" s="1" t="s">
        <v>9354</v>
      </c>
      <c r="H4597" s="1" t="s">
        <v>9353</v>
      </c>
    </row>
    <row r="4598" spans="1:8" hidden="1" x14ac:dyDescent="0.3">
      <c r="A4598" s="1" t="s">
        <v>5</v>
      </c>
      <c r="B4598" s="1" t="str">
        <f t="shared" si="214"/>
        <v>Russia</v>
      </c>
      <c r="C4598" s="5" t="str">
        <f t="shared" si="213"/>
        <v>1978</v>
      </c>
      <c r="D4598" s="1" t="str">
        <f t="shared" si="215"/>
        <v xml:space="preserve">Vostok-2M </v>
      </c>
      <c r="E4598" s="1" t="s">
        <v>346</v>
      </c>
      <c r="F4598" s="7" t="str">
        <f>TEXT(DATE(MID(H4598, 13, 4), CHOOSE(MATCH( MID(H4598, 5, 3), {"Jan","Feb","Mar","Apr","May","Jun","Jul","Aug","Sep","Oct","Nov","Dec"}, 0), 1, 2, 3, 4, 5, 6, 7, 8, 9, 10, 11, 12), MID(H4598, 9, 2)), "yyyy-mm-dd")</f>
        <v>1978-05-12</v>
      </c>
      <c r="G4598" s="1" t="s">
        <v>9356</v>
      </c>
      <c r="H4598" s="1" t="s">
        <v>9355</v>
      </c>
    </row>
    <row r="4599" spans="1:8" hidden="1" x14ac:dyDescent="0.3">
      <c r="A4599" s="1" t="s">
        <v>3478</v>
      </c>
      <c r="B4599" s="1" t="str">
        <f t="shared" si="214"/>
        <v>USA</v>
      </c>
      <c r="C4599" s="5" t="str">
        <f t="shared" si="213"/>
        <v>1978</v>
      </c>
      <c r="D4599" s="1" t="str">
        <f t="shared" si="215"/>
        <v xml:space="preserve">Delta 3914 </v>
      </c>
      <c r="E4599" s="1" t="s">
        <v>346</v>
      </c>
      <c r="F4599" s="7" t="str">
        <f>TEXT(DATE(MID(H4599, 13, 4), CHOOSE(MATCH( MID(H4599, 5, 3), {"Jan","Feb","Mar","Apr","May","Jun","Jul","Aug","Sep","Oct","Nov","Dec"}, 0), 1, 2, 3, 4, 5, 6, 7, 8, 9, 10, 11, 12), MID(H4599, 9, 2)), "yyyy-mm-dd")</f>
        <v>1978-05-11</v>
      </c>
      <c r="G4599" s="1" t="s">
        <v>9358</v>
      </c>
      <c r="H4599" s="1" t="s">
        <v>9357</v>
      </c>
    </row>
    <row r="4600" spans="1:8" hidden="1" x14ac:dyDescent="0.3">
      <c r="A4600" s="1" t="s">
        <v>212</v>
      </c>
      <c r="B4600" s="1" t="str">
        <f t="shared" si="214"/>
        <v>Russia</v>
      </c>
      <c r="C4600" s="5" t="str">
        <f t="shared" si="213"/>
        <v>1978</v>
      </c>
      <c r="D4600" s="1" t="str">
        <f t="shared" si="215"/>
        <v xml:space="preserve">Soyuz U </v>
      </c>
      <c r="E4600" s="1" t="s">
        <v>346</v>
      </c>
      <c r="F4600" s="7" t="str">
        <f>TEXT(DATE(MID(H4600, 13, 4), CHOOSE(MATCH( MID(H4600, 5, 3), {"Jan","Feb","Mar","Apr","May","Jun","Jul","Aug","Sep","Oct","Nov","Dec"}, 0), 1, 2, 3, 4, 5, 6, 7, 8, 9, 10, 11, 12), MID(H4600, 9, 2)), "yyyy-mm-dd")</f>
        <v>1978-05-05</v>
      </c>
      <c r="G4600" s="1" t="s">
        <v>9360</v>
      </c>
      <c r="H4600" s="1" t="s">
        <v>9359</v>
      </c>
    </row>
    <row r="4601" spans="1:8" hidden="1" x14ac:dyDescent="0.3">
      <c r="A4601" s="1" t="s">
        <v>8845</v>
      </c>
      <c r="B4601" s="1" t="str">
        <f t="shared" si="214"/>
        <v>USA</v>
      </c>
      <c r="C4601" s="5" t="str">
        <f t="shared" si="213"/>
        <v>1978</v>
      </c>
      <c r="D4601" s="1" t="str">
        <f t="shared" si="215"/>
        <v xml:space="preserve">Thor-LV2F Star-ISS </v>
      </c>
      <c r="E4601" s="1" t="s">
        <v>346</v>
      </c>
      <c r="F4601" s="7" t="str">
        <f>TEXT(DATE(MID(H4601, 13, 4), CHOOSE(MATCH( MID(H4601, 5, 3), {"Jan","Feb","Mar","Apr","May","Jun","Jul","Aug","Sep","Oct","Nov","Dec"}, 0), 1, 2, 3, 4, 5, 6, 7, 8, 9, 10, 11, 12), MID(H4601, 9, 2)), "yyyy-mm-dd")</f>
        <v>1978-05-01</v>
      </c>
      <c r="G4601" s="1" t="s">
        <v>9362</v>
      </c>
      <c r="H4601" s="1" t="s">
        <v>9361</v>
      </c>
    </row>
    <row r="4602" spans="1:8" hidden="1" x14ac:dyDescent="0.3">
      <c r="A4602" s="1" t="s">
        <v>5723</v>
      </c>
      <c r="B4602" s="1" t="str">
        <f t="shared" si="214"/>
        <v>USA</v>
      </c>
      <c r="C4602" s="5" t="str">
        <f t="shared" si="213"/>
        <v>1978</v>
      </c>
      <c r="D4602" s="1" t="str">
        <f t="shared" si="215"/>
        <v xml:space="preserve">Scout D1 </v>
      </c>
      <c r="E4602" s="1" t="s">
        <v>346</v>
      </c>
      <c r="F4602" s="7" t="str">
        <f>TEXT(DATE(MID(H4602, 13, 4), CHOOSE(MATCH( MID(H4602, 5, 3), {"Jan","Feb","Mar","Apr","May","Jun","Jul","Aug","Sep","Oct","Nov","Dec"}, 0), 1, 2, 3, 4, 5, 6, 7, 8, 9, 10, 11, 12), MID(H4602, 9, 2)), "yyyy-mm-dd")</f>
        <v>1978-04-26</v>
      </c>
      <c r="G4602" s="1" t="s">
        <v>9364</v>
      </c>
      <c r="H4602" s="1" t="s">
        <v>9363</v>
      </c>
    </row>
    <row r="4603" spans="1:8" hidden="1" x14ac:dyDescent="0.3">
      <c r="A4603" s="1" t="s">
        <v>5</v>
      </c>
      <c r="B4603" s="1" t="str">
        <f t="shared" si="214"/>
        <v>Russia</v>
      </c>
      <c r="C4603" s="5" t="str">
        <f t="shared" si="213"/>
        <v>1978</v>
      </c>
      <c r="D4603" s="1" t="str">
        <f t="shared" si="215"/>
        <v xml:space="preserve">Soyuz U </v>
      </c>
      <c r="E4603" s="1" t="s">
        <v>346</v>
      </c>
      <c r="F4603" s="7" t="str">
        <f>TEXT(DATE(MID(H4603, 13, 4), CHOOSE(MATCH( MID(H4603, 5, 3), {"Jan","Feb","Mar","Apr","May","Jun","Jul","Aug","Sep","Oct","Nov","Dec"}, 0), 1, 2, 3, 4, 5, 6, 7, 8, 9, 10, 11, 12), MID(H4603, 9, 2)), "yyyy-mm-dd")</f>
        <v>1978-04-20</v>
      </c>
      <c r="G4603" s="1" t="s">
        <v>9366</v>
      </c>
      <c r="H4603" s="1" t="s">
        <v>9365</v>
      </c>
    </row>
    <row r="4604" spans="1:8" hidden="1" x14ac:dyDescent="0.3">
      <c r="A4604" s="1" t="s">
        <v>5301</v>
      </c>
      <c r="B4604" s="1" t="str">
        <f t="shared" si="214"/>
        <v>China</v>
      </c>
      <c r="C4604" s="5" t="str">
        <f t="shared" si="213"/>
        <v>1978</v>
      </c>
      <c r="D4604" s="1" t="str">
        <f t="shared" si="215"/>
        <v xml:space="preserve">Feng Bao 1 </v>
      </c>
      <c r="E4604" s="1" t="s">
        <v>346</v>
      </c>
      <c r="F4604" s="7" t="str">
        <f>TEXT(DATE(MID(H4604, 13, 4), CHOOSE(MATCH( MID(H4604, 5, 3), {"Jan","Feb","Mar","Apr","May","Jun","Jul","Aug","Sep","Oct","Nov","Dec"}, 0), 1, 2, 3, 4, 5, 6, 7, 8, 9, 10, 11, 12), MID(H4604, 9, 2)), "yyyy-mm-dd")</f>
        <v>1978-04-15</v>
      </c>
      <c r="G4604" s="1" t="s">
        <v>9368</v>
      </c>
      <c r="H4604" s="1" t="s">
        <v>9367</v>
      </c>
    </row>
    <row r="4605" spans="1:8" hidden="1" x14ac:dyDescent="0.3">
      <c r="A4605" s="1" t="s">
        <v>3160</v>
      </c>
      <c r="B4605" s="1" t="str">
        <f t="shared" si="214"/>
        <v>USA</v>
      </c>
      <c r="C4605" s="5" t="str">
        <f t="shared" si="213"/>
        <v>1978</v>
      </c>
      <c r="D4605" s="1" t="str">
        <f t="shared" si="215"/>
        <v xml:space="preserve">Delta 2914 </v>
      </c>
      <c r="E4605" s="1" t="s">
        <v>346</v>
      </c>
      <c r="F4605" s="7" t="str">
        <f>TEXT(DATE(MID(H4605, 13, 4), CHOOSE(MATCH( MID(H4605, 5, 3), {"Jan","Feb","Mar","Apr","May","Jun","Jul","Aug","Sep","Oct","Nov","Dec"}, 0), 1, 2, 3, 4, 5, 6, 7, 8, 9, 10, 11, 12), MID(H4605, 9, 2)), "yyyy-mm-dd")</f>
        <v>1978-04-07</v>
      </c>
      <c r="G4605" s="1" t="s">
        <v>9370</v>
      </c>
      <c r="H4605" s="1" t="s">
        <v>9369</v>
      </c>
    </row>
    <row r="4606" spans="1:8" hidden="1" x14ac:dyDescent="0.3">
      <c r="A4606" s="1" t="s">
        <v>9371</v>
      </c>
      <c r="B4606" s="1" t="str">
        <f t="shared" si="214"/>
        <v>USA</v>
      </c>
      <c r="C4606" s="5" t="str">
        <f t="shared" si="213"/>
        <v>1978</v>
      </c>
      <c r="D4606" s="1" t="str">
        <f t="shared" si="215"/>
        <v xml:space="preserve">Atlas-SLV3A Agena-D </v>
      </c>
      <c r="E4606" s="1" t="s">
        <v>346</v>
      </c>
      <c r="F4606" s="7" t="str">
        <f>TEXT(DATE(MID(H4606, 13, 4), CHOOSE(MATCH( MID(H4606, 5, 3), {"Jan","Feb","Mar","Apr","May","Jun","Jul","Aug","Sep","Oct","Nov","Dec"}, 0), 1, 2, 3, 4, 5, 6, 7, 8, 9, 10, 11, 12), MID(H4606, 9, 2)), "yyyy-mm-dd")</f>
        <v>1978-04-07</v>
      </c>
      <c r="G4606" s="1" t="s">
        <v>9373</v>
      </c>
      <c r="H4606" s="1" t="s">
        <v>9372</v>
      </c>
    </row>
    <row r="4607" spans="1:8" hidden="1" x14ac:dyDescent="0.3">
      <c r="A4607" s="1" t="s">
        <v>130</v>
      </c>
      <c r="B4607" s="1" t="str">
        <f t="shared" si="214"/>
        <v>Kazakhstan</v>
      </c>
      <c r="C4607" s="5" t="str">
        <f t="shared" si="213"/>
        <v>1978</v>
      </c>
      <c r="D4607" s="1" t="str">
        <f t="shared" si="215"/>
        <v xml:space="preserve">Soyuz U </v>
      </c>
      <c r="E4607" s="1" t="s">
        <v>346</v>
      </c>
      <c r="F4607" s="7" t="str">
        <f>TEXT(DATE(MID(H4607, 13, 4), CHOOSE(MATCH( MID(H4607, 5, 3), {"Jan","Feb","Mar","Apr","May","Jun","Jul","Aug","Sep","Oct","Nov","Dec"}, 0), 1, 2, 3, 4, 5, 6, 7, 8, 9, 10, 11, 12), MID(H4607, 9, 2)), "yyyy-mm-dd")</f>
        <v>1978-04-06</v>
      </c>
      <c r="G4607" s="1" t="s">
        <v>9375</v>
      </c>
      <c r="H4607" s="1" t="s">
        <v>9374</v>
      </c>
    </row>
    <row r="4608" spans="1:8" hidden="1" x14ac:dyDescent="0.3">
      <c r="A4608" s="1" t="s">
        <v>1630</v>
      </c>
      <c r="B4608" s="1" t="str">
        <f t="shared" si="214"/>
        <v>Kazakhstan</v>
      </c>
      <c r="C4608" s="5" t="str">
        <f t="shared" si="213"/>
        <v>1978</v>
      </c>
      <c r="D4608" s="1" t="str">
        <f t="shared" si="215"/>
        <v xml:space="preserve">Soyuz U </v>
      </c>
      <c r="E4608" s="1" t="s">
        <v>346</v>
      </c>
      <c r="F4608" s="7" t="str">
        <f>TEXT(DATE(MID(H4608, 13, 4), CHOOSE(MATCH( MID(H4608, 5, 3), {"Jan","Feb","Mar","Apr","May","Jun","Jul","Aug","Sep","Oct","Nov","Dec"}, 0), 1, 2, 3, 4, 5, 6, 7, 8, 9, 10, 11, 12), MID(H4608, 9, 2)), "yyyy-mm-dd")</f>
        <v>1978-04-04</v>
      </c>
      <c r="G4608" s="1" t="s">
        <v>9377</v>
      </c>
      <c r="H4608" s="1" t="s">
        <v>9376</v>
      </c>
    </row>
    <row r="4609" spans="1:8" hidden="1" x14ac:dyDescent="0.3">
      <c r="A4609" s="1" t="s">
        <v>4092</v>
      </c>
      <c r="B4609" s="1" t="str">
        <f t="shared" si="214"/>
        <v>USA</v>
      </c>
      <c r="C4609" s="5" t="str">
        <f t="shared" si="213"/>
        <v>1978</v>
      </c>
      <c r="D4609" s="1" t="str">
        <f t="shared" si="215"/>
        <v xml:space="preserve">Atlas-SLV3D Centaur-D1AR </v>
      </c>
      <c r="E4609" s="1" t="s">
        <v>346</v>
      </c>
      <c r="F4609" s="7" t="str">
        <f>TEXT(DATE(MID(H4609, 13, 4), CHOOSE(MATCH( MID(H4609, 5, 3), {"Jan","Feb","Mar","Apr","May","Jun","Jul","Aug","Sep","Oct","Nov","Dec"}, 0), 1, 2, 3, 4, 5, 6, 7, 8, 9, 10, 11, 12), MID(H4609, 9, 2)), "yyyy-mm-dd")</f>
        <v>1978-03-31</v>
      </c>
      <c r="G4609" s="1" t="s">
        <v>9379</v>
      </c>
      <c r="H4609" s="1" t="s">
        <v>9378</v>
      </c>
    </row>
    <row r="4610" spans="1:8" hidden="1" x14ac:dyDescent="0.3">
      <c r="A4610" s="1" t="s">
        <v>3373</v>
      </c>
      <c r="B4610" s="1" t="str">
        <f t="shared" si="214"/>
        <v>Russia</v>
      </c>
      <c r="C4610" s="5" t="str">
        <f t="shared" ref="C4610:C4673" si="216">TEXT(F4610, "yyyy")</f>
        <v>1978</v>
      </c>
      <c r="D4610" s="1" t="str">
        <f t="shared" si="215"/>
        <v xml:space="preserve">Cosmos-3M </v>
      </c>
      <c r="E4610" s="1" t="s">
        <v>346</v>
      </c>
      <c r="F4610" s="7" t="str">
        <f>TEXT(DATE(MID(H4610, 13, 4), CHOOSE(MATCH( MID(H4610, 5, 3), {"Jan","Feb","Mar","Apr","May","Jun","Jul","Aug","Sep","Oct","Nov","Dec"}, 0), 1, 2, 3, 4, 5, 6, 7, 8, 9, 10, 11, 12), MID(H4610, 9, 2)), "yyyy-mm-dd")</f>
        <v>1978-03-31</v>
      </c>
      <c r="G4610" s="1" t="s">
        <v>9381</v>
      </c>
      <c r="H4610" s="1" t="s">
        <v>9380</v>
      </c>
    </row>
    <row r="4611" spans="1:8" hidden="1" x14ac:dyDescent="0.3">
      <c r="A4611" s="1" t="s">
        <v>130</v>
      </c>
      <c r="B4611" s="1" t="str">
        <f t="shared" ref="B4611:B4674" si="217">TRIM(MID(A4611, FIND("|", SUBSTITUTE(A4611, ",", "|", LEN(A4611) - LEN(SUBSTITUTE(A4611,",", "" )))) + 1, LEN(A4611)))</f>
        <v>Kazakhstan</v>
      </c>
      <c r="C4611" s="5" t="str">
        <f t="shared" si="216"/>
        <v>1978</v>
      </c>
      <c r="D4611" s="1" t="str">
        <f t="shared" ref="D4611:D4674" si="218">LEFT(G4611, FIND("|", G4611) - 1)</f>
        <v xml:space="preserve">Soyuz U </v>
      </c>
      <c r="E4611" s="1" t="s">
        <v>346</v>
      </c>
      <c r="F4611" s="7" t="str">
        <f>TEXT(DATE(MID(H4611, 13, 4), CHOOSE(MATCH( MID(H4611, 5, 3), {"Jan","Feb","Mar","Apr","May","Jun","Jul","Aug","Sep","Oct","Nov","Dec"}, 0), 1, 2, 3, 4, 5, 6, 7, 8, 9, 10, 11, 12), MID(H4611, 9, 2)), "yyyy-mm-dd")</f>
        <v>1978-03-30</v>
      </c>
      <c r="G4611" s="1" t="s">
        <v>9383</v>
      </c>
      <c r="H4611" s="1" t="s">
        <v>9382</v>
      </c>
    </row>
    <row r="4612" spans="1:8" hidden="1" x14ac:dyDescent="0.3">
      <c r="A4612" s="1" t="s">
        <v>565</v>
      </c>
      <c r="B4612" s="1" t="str">
        <f t="shared" si="217"/>
        <v>Kazakhstan</v>
      </c>
      <c r="C4612" s="5" t="str">
        <f t="shared" si="216"/>
        <v>1978</v>
      </c>
      <c r="D4612" s="1" t="str">
        <f t="shared" si="218"/>
        <v xml:space="preserve">Proton-K </v>
      </c>
      <c r="E4612" s="1" t="s">
        <v>346</v>
      </c>
      <c r="F4612" s="7" t="str">
        <f>TEXT(DATE(MID(H4612, 13, 4), CHOOSE(MATCH( MID(H4612, 5, 3), {"Jan","Feb","Mar","Apr","May","Jun","Jul","Aug","Sep","Oct","Nov","Dec"}, 0), 1, 2, 3, 4, 5, 6, 7, 8, 9, 10, 11, 12), MID(H4612, 9, 2)), "yyyy-mm-dd")</f>
        <v>1978-03-30</v>
      </c>
      <c r="G4612" s="1" t="s">
        <v>9385</v>
      </c>
      <c r="H4612" s="1" t="s">
        <v>9384</v>
      </c>
    </row>
    <row r="4613" spans="1:8" hidden="1" x14ac:dyDescent="0.3">
      <c r="A4613" s="1" t="s">
        <v>3373</v>
      </c>
      <c r="B4613" s="1" t="str">
        <f t="shared" si="217"/>
        <v>Russia</v>
      </c>
      <c r="C4613" s="5" t="str">
        <f t="shared" si="216"/>
        <v>1978</v>
      </c>
      <c r="D4613" s="1" t="str">
        <f t="shared" si="218"/>
        <v xml:space="preserve">Cosmos-3M </v>
      </c>
      <c r="E4613" s="1" t="s">
        <v>346</v>
      </c>
      <c r="F4613" s="7" t="str">
        <f>TEXT(DATE(MID(H4613, 13, 4), CHOOSE(MATCH( MID(H4613, 5, 3), {"Jan","Feb","Mar","Apr","May","Jun","Jul","Aug","Sep","Oct","Nov","Dec"}, 0), 1, 2, 3, 4, 5, 6, 7, 8, 9, 10, 11, 12), MID(H4613, 9, 2)), "yyyy-mm-dd")</f>
        <v>1978-03-28</v>
      </c>
      <c r="G4613" s="1" t="s">
        <v>9387</v>
      </c>
      <c r="H4613" s="1" t="s">
        <v>9386</v>
      </c>
    </row>
    <row r="4614" spans="1:8" hidden="1" x14ac:dyDescent="0.3">
      <c r="A4614" s="1" t="s">
        <v>11</v>
      </c>
      <c r="B4614" s="1" t="str">
        <f t="shared" si="217"/>
        <v>USA</v>
      </c>
      <c r="C4614" s="5" t="str">
        <f t="shared" si="216"/>
        <v>1978</v>
      </c>
      <c r="D4614" s="1" t="str">
        <f t="shared" si="218"/>
        <v xml:space="preserve">Titan III(23)C </v>
      </c>
      <c r="E4614" s="1" t="s">
        <v>346</v>
      </c>
      <c r="F4614" s="7" t="str">
        <f>TEXT(DATE(MID(H4614, 13, 4), CHOOSE(MATCH( MID(H4614, 5, 3), {"Jan","Feb","Mar","Apr","May","Jun","Jul","Aug","Sep","Oct","Nov","Dec"}, 0), 1, 2, 3, 4, 5, 6, 7, 8, 9, 10, 11, 12), MID(H4614, 9, 2)), "yyyy-mm-dd")</f>
        <v>1978-03-25</v>
      </c>
      <c r="G4614" s="1" t="s">
        <v>9389</v>
      </c>
      <c r="H4614" s="1" t="s">
        <v>9388</v>
      </c>
    </row>
    <row r="4615" spans="1:8" hidden="1" x14ac:dyDescent="0.3">
      <c r="A4615" s="1" t="s">
        <v>212</v>
      </c>
      <c r="B4615" s="1" t="str">
        <f t="shared" si="217"/>
        <v>Russia</v>
      </c>
      <c r="C4615" s="5" t="str">
        <f t="shared" si="216"/>
        <v>1978</v>
      </c>
      <c r="D4615" s="1" t="str">
        <f t="shared" si="218"/>
        <v xml:space="preserve">Soyuz U </v>
      </c>
      <c r="E4615" s="1" t="s">
        <v>346</v>
      </c>
      <c r="F4615" s="7" t="str">
        <f>TEXT(DATE(MID(H4615, 13, 4), CHOOSE(MATCH( MID(H4615, 5, 3), {"Jan","Feb","Mar","Apr","May","Jun","Jul","Aug","Sep","Oct","Nov","Dec"}, 0), 1, 2, 3, 4, 5, 6, 7, 8, 9, 10, 11, 12), MID(H4615, 9, 2)), "yyyy-mm-dd")</f>
        <v>1978-03-17</v>
      </c>
      <c r="G4615" s="1" t="s">
        <v>9391</v>
      </c>
      <c r="H4615" s="1" t="s">
        <v>9390</v>
      </c>
    </row>
    <row r="4616" spans="1:8" hidden="1" x14ac:dyDescent="0.3">
      <c r="A4616" s="1" t="s">
        <v>27</v>
      </c>
      <c r="B4616" s="1" t="str">
        <f t="shared" si="217"/>
        <v>USA</v>
      </c>
      <c r="C4616" s="5" t="str">
        <f t="shared" si="216"/>
        <v>1978</v>
      </c>
      <c r="D4616" s="1" t="str">
        <f t="shared" si="218"/>
        <v xml:space="preserve">Titan IIID </v>
      </c>
      <c r="E4616" s="1" t="s">
        <v>346</v>
      </c>
      <c r="F4616" s="7" t="str">
        <f>TEXT(DATE(MID(H4616, 13, 4), CHOOSE(MATCH( MID(H4616, 5, 3), {"Jan","Feb","Mar","Apr","May","Jun","Jul","Aug","Sep","Oct","Nov","Dec"}, 0), 1, 2, 3, 4, 5, 6, 7, 8, 9, 10, 11, 12), MID(H4616, 9, 2)), "yyyy-mm-dd")</f>
        <v>1978-03-16</v>
      </c>
      <c r="G4616" s="1" t="s">
        <v>9393</v>
      </c>
      <c r="H4616" s="1" t="s">
        <v>9392</v>
      </c>
    </row>
    <row r="4617" spans="1:8" hidden="1" x14ac:dyDescent="0.3">
      <c r="A4617" s="1" t="s">
        <v>6482</v>
      </c>
      <c r="B4617" s="1" t="str">
        <f t="shared" si="217"/>
        <v>Russia</v>
      </c>
      <c r="C4617" s="5" t="str">
        <f t="shared" si="216"/>
        <v>1978</v>
      </c>
      <c r="D4617" s="1" t="str">
        <f t="shared" si="218"/>
        <v xml:space="preserve">Cosmos-3M </v>
      </c>
      <c r="E4617" s="1" t="s">
        <v>346</v>
      </c>
      <c r="F4617" s="7" t="str">
        <f>TEXT(DATE(MID(H4617, 13, 4), CHOOSE(MATCH( MID(H4617, 5, 3), {"Jan","Feb","Mar","Apr","May","Jun","Jul","Aug","Sep","Oct","Nov","Dec"}, 0), 1, 2, 3, 4, 5, 6, 7, 8, 9, 10, 11, 12), MID(H4617, 9, 2)), "yyyy-mm-dd")</f>
        <v>1978-03-15</v>
      </c>
      <c r="G4617" s="1" t="s">
        <v>9395</v>
      </c>
      <c r="H4617" s="1" t="s">
        <v>9394</v>
      </c>
    </row>
    <row r="4618" spans="1:8" hidden="1" x14ac:dyDescent="0.3">
      <c r="A4618" s="1" t="s">
        <v>212</v>
      </c>
      <c r="B4618" s="1" t="str">
        <f t="shared" si="217"/>
        <v>Russia</v>
      </c>
      <c r="C4618" s="5" t="str">
        <f t="shared" si="216"/>
        <v>1978</v>
      </c>
      <c r="D4618" s="1" t="str">
        <f t="shared" si="218"/>
        <v xml:space="preserve">Soyuz U </v>
      </c>
      <c r="E4618" s="1" t="s">
        <v>346</v>
      </c>
      <c r="F4618" s="7" t="str">
        <f>TEXT(DATE(MID(H4618, 13, 4), CHOOSE(MATCH( MID(H4618, 5, 3), {"Jan","Feb","Mar","Apr","May","Jun","Jul","Aug","Sep","Oct","Nov","Dec"}, 0), 1, 2, 3, 4, 5, 6, 7, 8, 9, 10, 11, 12), MID(H4618, 9, 2)), "yyyy-mm-dd")</f>
        <v>1978-03-10</v>
      </c>
      <c r="G4618" s="1" t="s">
        <v>9397</v>
      </c>
      <c r="H4618" s="1" t="s">
        <v>9396</v>
      </c>
    </row>
    <row r="4619" spans="1:8" hidden="1" x14ac:dyDescent="0.3">
      <c r="A4619" s="1" t="s">
        <v>114</v>
      </c>
      <c r="B4619" s="1" t="str">
        <f t="shared" si="217"/>
        <v>USA</v>
      </c>
      <c r="C4619" s="5" t="str">
        <f t="shared" si="216"/>
        <v>1978</v>
      </c>
      <c r="D4619" s="1" t="str">
        <f t="shared" si="218"/>
        <v xml:space="preserve">Delta 2910 </v>
      </c>
      <c r="E4619" s="1" t="s">
        <v>346</v>
      </c>
      <c r="F4619" s="7" t="str">
        <f>TEXT(DATE(MID(H4619, 13, 4), CHOOSE(MATCH( MID(H4619, 5, 3), {"Jan","Feb","Mar","Apr","May","Jun","Jul","Aug","Sep","Oct","Nov","Dec"}, 0), 1, 2, 3, 4, 5, 6, 7, 8, 9, 10, 11, 12), MID(H4619, 9, 2)), "yyyy-mm-dd")</f>
        <v>1978-03-05</v>
      </c>
      <c r="G4619" s="1" t="s">
        <v>9399</v>
      </c>
      <c r="H4619" s="1" t="s">
        <v>9398</v>
      </c>
    </row>
    <row r="4620" spans="1:8" hidden="1" x14ac:dyDescent="0.3">
      <c r="A4620" s="1" t="s">
        <v>130</v>
      </c>
      <c r="B4620" s="1" t="str">
        <f t="shared" si="217"/>
        <v>Kazakhstan</v>
      </c>
      <c r="C4620" s="5" t="str">
        <f t="shared" si="216"/>
        <v>1978</v>
      </c>
      <c r="D4620" s="1" t="str">
        <f t="shared" si="218"/>
        <v xml:space="preserve">Soyuz U </v>
      </c>
      <c r="E4620" s="1" t="s">
        <v>346</v>
      </c>
      <c r="F4620" s="7" t="str">
        <f>TEXT(DATE(MID(H4620, 13, 4), CHOOSE(MATCH( MID(H4620, 5, 3), {"Jan","Feb","Mar","Apr","May","Jun","Jul","Aug","Sep","Oct","Nov","Dec"}, 0), 1, 2, 3, 4, 5, 6, 7, 8, 9, 10, 11, 12), MID(H4620, 9, 2)), "yyyy-mm-dd")</f>
        <v>1978-03-04</v>
      </c>
      <c r="G4620" s="1" t="s">
        <v>9401</v>
      </c>
      <c r="H4620" s="1" t="s">
        <v>9400</v>
      </c>
    </row>
    <row r="4621" spans="1:8" hidden="1" x14ac:dyDescent="0.3">
      <c r="A4621" s="1" t="s">
        <v>212</v>
      </c>
      <c r="B4621" s="1" t="str">
        <f t="shared" si="217"/>
        <v>Russia</v>
      </c>
      <c r="C4621" s="5" t="str">
        <f t="shared" si="216"/>
        <v>1978</v>
      </c>
      <c r="D4621" s="1" t="str">
        <f t="shared" si="218"/>
        <v xml:space="preserve">Molniya-M /Block ML </v>
      </c>
      <c r="E4621" s="1" t="s">
        <v>346</v>
      </c>
      <c r="F4621" s="7" t="str">
        <f>TEXT(DATE(MID(H4621, 13, 4), CHOOSE(MATCH( MID(H4621, 5, 3), {"Jan","Feb","Mar","Apr","May","Jun","Jul","Aug","Sep","Oct","Nov","Dec"}, 0), 1, 2, 3, 4, 5, 6, 7, 8, 9, 10, 11, 12), MID(H4621, 9, 2)), "yyyy-mm-dd")</f>
        <v>1978-03-02</v>
      </c>
      <c r="G4621" s="1" t="s">
        <v>9403</v>
      </c>
      <c r="H4621" s="1" t="s">
        <v>9402</v>
      </c>
    </row>
    <row r="4622" spans="1:8" hidden="1" x14ac:dyDescent="0.3">
      <c r="A4622" s="1" t="s">
        <v>1630</v>
      </c>
      <c r="B4622" s="1" t="str">
        <f t="shared" si="217"/>
        <v>Kazakhstan</v>
      </c>
      <c r="C4622" s="5" t="str">
        <f t="shared" si="216"/>
        <v>1978</v>
      </c>
      <c r="D4622" s="1" t="str">
        <f t="shared" si="218"/>
        <v xml:space="preserve">Soyuz U </v>
      </c>
      <c r="E4622" s="1" t="s">
        <v>346</v>
      </c>
      <c r="F4622" s="7" t="str">
        <f>TEXT(DATE(MID(H4622, 13, 4), CHOOSE(MATCH( MID(H4622, 5, 3), {"Jan","Feb","Mar","Apr","May","Jun","Jul","Aug","Sep","Oct","Nov","Dec"}, 0), 1, 2, 3, 4, 5, 6, 7, 8, 9, 10, 11, 12), MID(H4622, 9, 2)), "yyyy-mm-dd")</f>
        <v>1978-03-02</v>
      </c>
      <c r="G4622" s="1" t="s">
        <v>9405</v>
      </c>
      <c r="H4622" s="1" t="s">
        <v>9404</v>
      </c>
    </row>
    <row r="4623" spans="1:8" hidden="1" x14ac:dyDescent="0.3">
      <c r="A4623" s="1" t="s">
        <v>6482</v>
      </c>
      <c r="B4623" s="1" t="str">
        <f t="shared" si="217"/>
        <v>Russia</v>
      </c>
      <c r="C4623" s="5" t="str">
        <f t="shared" si="216"/>
        <v>1978</v>
      </c>
      <c r="D4623" s="1" t="str">
        <f t="shared" si="218"/>
        <v xml:space="preserve">Cosmos-3M </v>
      </c>
      <c r="E4623" s="1" t="s">
        <v>346</v>
      </c>
      <c r="F4623" s="7" t="str">
        <f>TEXT(DATE(MID(H4623, 13, 4), CHOOSE(MATCH( MID(H4623, 5, 3), {"Jan","Feb","Mar","Apr","May","Jun","Jul","Aug","Sep","Oct","Nov","Dec"}, 0), 1, 2, 3, 4, 5, 6, 7, 8, 9, 10, 11, 12), MID(H4623, 9, 2)), "yyyy-mm-dd")</f>
        <v>1978-02-28</v>
      </c>
      <c r="G4623" s="1" t="s">
        <v>9407</v>
      </c>
      <c r="H4623" s="1" t="s">
        <v>9406</v>
      </c>
    </row>
    <row r="4624" spans="1:8" hidden="1" x14ac:dyDescent="0.3">
      <c r="A4624" s="1" t="s">
        <v>4249</v>
      </c>
      <c r="B4624" s="1" t="str">
        <f t="shared" si="217"/>
        <v>USA</v>
      </c>
      <c r="C4624" s="5" t="str">
        <f t="shared" si="216"/>
        <v>1978</v>
      </c>
      <c r="D4624" s="1" t="str">
        <f t="shared" si="218"/>
        <v xml:space="preserve">Titan III(34)B Agena-D </v>
      </c>
      <c r="E4624" s="1" t="s">
        <v>346</v>
      </c>
      <c r="F4624" s="7" t="str">
        <f>TEXT(DATE(MID(H4624, 13, 4), CHOOSE(MATCH( MID(H4624, 5, 3), {"Jan","Feb","Mar","Apr","May","Jun","Jul","Aug","Sep","Oct","Nov","Dec"}, 0), 1, 2, 3, 4, 5, 6, 7, 8, 9, 10, 11, 12), MID(H4624, 9, 2)), "yyyy-mm-dd")</f>
        <v>1978-02-25</v>
      </c>
      <c r="G4624" s="1" t="s">
        <v>9409</v>
      </c>
      <c r="H4624" s="1" t="s">
        <v>9408</v>
      </c>
    </row>
    <row r="4625" spans="1:8" hidden="1" x14ac:dyDescent="0.3">
      <c r="A4625" s="1" t="s">
        <v>671</v>
      </c>
      <c r="B4625" s="1" t="str">
        <f t="shared" si="217"/>
        <v>USA</v>
      </c>
      <c r="C4625" s="5" t="str">
        <f t="shared" si="216"/>
        <v>1978</v>
      </c>
      <c r="D4625" s="1" t="str">
        <f t="shared" si="218"/>
        <v xml:space="preserve">Atlas-E/F SGS-1 </v>
      </c>
      <c r="E4625" s="1" t="s">
        <v>346</v>
      </c>
      <c r="F4625" s="7" t="str">
        <f>TEXT(DATE(MID(H4625, 13, 4), CHOOSE(MATCH( MID(H4625, 5, 3), {"Jan","Feb","Mar","Apr","May","Jun","Jul","Aug","Sep","Oct","Nov","Dec"}, 0), 1, 2, 3, 4, 5, 6, 7, 8, 9, 10, 11, 12), MID(H4625, 9, 2)), "yyyy-mm-dd")</f>
        <v>1978-02-22</v>
      </c>
      <c r="G4625" s="1" t="s">
        <v>9411</v>
      </c>
      <c r="H4625" s="1" t="s">
        <v>9410</v>
      </c>
    </row>
    <row r="4626" spans="1:8" hidden="1" x14ac:dyDescent="0.3">
      <c r="A4626" s="1" t="s">
        <v>6482</v>
      </c>
      <c r="B4626" s="1" t="str">
        <f t="shared" si="217"/>
        <v>Russia</v>
      </c>
      <c r="C4626" s="5" t="str">
        <f t="shared" si="216"/>
        <v>1978</v>
      </c>
      <c r="D4626" s="1" t="str">
        <f t="shared" si="218"/>
        <v xml:space="preserve">Cosmos-3M </v>
      </c>
      <c r="E4626" s="1" t="s">
        <v>346</v>
      </c>
      <c r="F4626" s="7" t="str">
        <f>TEXT(DATE(MID(H4626, 13, 4), CHOOSE(MATCH( MID(H4626, 5, 3), {"Jan","Feb","Mar","Apr","May","Jun","Jul","Aug","Sep","Oct","Nov","Dec"}, 0), 1, 2, 3, 4, 5, 6, 7, 8, 9, 10, 11, 12), MID(H4626, 9, 2)), "yyyy-mm-dd")</f>
        <v>1978-02-17</v>
      </c>
      <c r="G4626" s="1" t="s">
        <v>9413</v>
      </c>
      <c r="H4626" s="1" t="s">
        <v>9412</v>
      </c>
    </row>
    <row r="4627" spans="1:8" hidden="1" x14ac:dyDescent="0.3">
      <c r="A4627" s="1" t="s">
        <v>61</v>
      </c>
      <c r="B4627" s="1" t="str">
        <f t="shared" si="217"/>
        <v>Japan</v>
      </c>
      <c r="C4627" s="5" t="str">
        <f t="shared" si="216"/>
        <v>1978</v>
      </c>
      <c r="D4627" s="1" t="str">
        <f t="shared" si="218"/>
        <v xml:space="preserve">N-I </v>
      </c>
      <c r="E4627" s="1" t="s">
        <v>346</v>
      </c>
      <c r="F4627" s="7" t="str">
        <f>TEXT(DATE(MID(H4627, 13, 4), CHOOSE(MATCH( MID(H4627, 5, 3), {"Jan","Feb","Mar","Apr","May","Jun","Jul","Aug","Sep","Oct","Nov","Dec"}, 0), 1, 2, 3, 4, 5, 6, 7, 8, 9, 10, 11, 12), MID(H4627, 9, 2)), "yyyy-mm-dd")</f>
        <v>1978-02-16</v>
      </c>
      <c r="G4627" s="1" t="s">
        <v>9415</v>
      </c>
      <c r="H4627" s="1" t="s">
        <v>9414</v>
      </c>
    </row>
    <row r="4628" spans="1:8" hidden="1" x14ac:dyDescent="0.3">
      <c r="A4628" s="1" t="s">
        <v>130</v>
      </c>
      <c r="B4628" s="1" t="str">
        <f t="shared" si="217"/>
        <v>Kazakhstan</v>
      </c>
      <c r="C4628" s="5" t="str">
        <f t="shared" si="216"/>
        <v>1978</v>
      </c>
      <c r="D4628" s="1" t="str">
        <f t="shared" si="218"/>
        <v xml:space="preserve">Soyuz U </v>
      </c>
      <c r="E4628" s="1" t="s">
        <v>346</v>
      </c>
      <c r="F4628" s="7" t="str">
        <f>TEXT(DATE(MID(H4628, 13, 4), CHOOSE(MATCH( MID(H4628, 5, 3), {"Jan","Feb","Mar","Apr","May","Jun","Jul","Aug","Sep","Oct","Nov","Dec"}, 0), 1, 2, 3, 4, 5, 6, 7, 8, 9, 10, 11, 12), MID(H4628, 9, 2)), "yyyy-mm-dd")</f>
        <v>1978-02-14</v>
      </c>
      <c r="G4628" s="1" t="s">
        <v>9417</v>
      </c>
      <c r="H4628" s="1" t="s">
        <v>9416</v>
      </c>
    </row>
    <row r="4629" spans="1:8" hidden="1" x14ac:dyDescent="0.3">
      <c r="A4629" s="1" t="s">
        <v>4149</v>
      </c>
      <c r="B4629" s="1" t="str">
        <f t="shared" si="217"/>
        <v>USA</v>
      </c>
      <c r="C4629" s="5" t="str">
        <f t="shared" si="216"/>
        <v>1978</v>
      </c>
      <c r="D4629" s="1" t="str">
        <f t="shared" si="218"/>
        <v xml:space="preserve">Atlas-SLV3D Centaur-D1AR </v>
      </c>
      <c r="E4629" s="1" t="s">
        <v>346</v>
      </c>
      <c r="F4629" s="7" t="str">
        <f>TEXT(DATE(MID(H4629, 13, 4), CHOOSE(MATCH( MID(H4629, 5, 3), {"Jan","Feb","Mar","Apr","May","Jun","Jul","Aug","Sep","Oct","Nov","Dec"}, 0), 1, 2, 3, 4, 5, 6, 7, 8, 9, 10, 11, 12), MID(H4629, 9, 2)), "yyyy-mm-dd")</f>
        <v>1978-02-09</v>
      </c>
      <c r="G4629" s="1" t="s">
        <v>9419</v>
      </c>
      <c r="H4629" s="1" t="s">
        <v>9418</v>
      </c>
    </row>
    <row r="4630" spans="1:8" hidden="1" x14ac:dyDescent="0.3">
      <c r="A4630" s="1" t="s">
        <v>212</v>
      </c>
      <c r="B4630" s="1" t="str">
        <f t="shared" si="217"/>
        <v>Russia</v>
      </c>
      <c r="C4630" s="5" t="str">
        <f t="shared" si="216"/>
        <v>1978</v>
      </c>
      <c r="D4630" s="1" t="str">
        <f t="shared" si="218"/>
        <v xml:space="preserve">Soyuz U </v>
      </c>
      <c r="E4630" s="1" t="s">
        <v>346</v>
      </c>
      <c r="F4630" s="7" t="str">
        <f>TEXT(DATE(MID(H4630, 13, 4), CHOOSE(MATCH( MID(H4630, 5, 3), {"Jan","Feb","Mar","Apr","May","Jun","Jul","Aug","Sep","Oct","Nov","Dec"}, 0), 1, 2, 3, 4, 5, 6, 7, 8, 9, 10, 11, 12), MID(H4630, 9, 2)), "yyyy-mm-dd")</f>
        <v>1978-02-08</v>
      </c>
      <c r="G4630" s="1" t="s">
        <v>9421</v>
      </c>
      <c r="H4630" s="1" t="s">
        <v>9420</v>
      </c>
    </row>
    <row r="4631" spans="1:8" hidden="1" x14ac:dyDescent="0.3">
      <c r="A4631" s="1" t="s">
        <v>714</v>
      </c>
      <c r="B4631" s="1" t="str">
        <f t="shared" si="217"/>
        <v>Japan</v>
      </c>
      <c r="C4631" s="5" t="str">
        <f t="shared" si="216"/>
        <v>1978</v>
      </c>
      <c r="D4631" s="1" t="str">
        <f t="shared" si="218"/>
        <v xml:space="preserve">Mu-III H </v>
      </c>
      <c r="E4631" s="1" t="s">
        <v>346</v>
      </c>
      <c r="F4631" s="7" t="str">
        <f>TEXT(DATE(MID(H4631, 13, 4), CHOOSE(MATCH( MID(H4631, 5, 3), {"Jan","Feb","Mar","Apr","May","Jun","Jul","Aug","Sep","Oct","Nov","Dec"}, 0), 1, 2, 3, 4, 5, 6, 7, 8, 9, 10, 11, 12), MID(H4631, 9, 2)), "yyyy-mm-dd")</f>
        <v>1978-02-04</v>
      </c>
      <c r="G4631" s="1" t="s">
        <v>9423</v>
      </c>
      <c r="H4631" s="1" t="s">
        <v>9422</v>
      </c>
    </row>
    <row r="4632" spans="1:8" hidden="1" x14ac:dyDescent="0.3">
      <c r="A4632" s="1" t="s">
        <v>5</v>
      </c>
      <c r="B4632" s="1" t="str">
        <f t="shared" si="217"/>
        <v>Russia</v>
      </c>
      <c r="C4632" s="5" t="str">
        <f t="shared" si="216"/>
        <v>1978</v>
      </c>
      <c r="D4632" s="1" t="str">
        <f t="shared" si="218"/>
        <v xml:space="preserve">Soyuz U </v>
      </c>
      <c r="E4632" s="1" t="s">
        <v>346</v>
      </c>
      <c r="F4632" s="7" t="str">
        <f>TEXT(DATE(MID(H4632, 13, 4), CHOOSE(MATCH( MID(H4632, 5, 3), {"Jan","Feb","Mar","Apr","May","Jun","Jul","Aug","Sep","Oct","Nov","Dec"}, 0), 1, 2, 3, 4, 5, 6, 7, 8, 9, 10, 11, 12), MID(H4632, 9, 2)), "yyyy-mm-dd")</f>
        <v>1978-01-31</v>
      </c>
      <c r="G4632" s="1" t="s">
        <v>9425</v>
      </c>
      <c r="H4632" s="1" t="s">
        <v>9424</v>
      </c>
    </row>
    <row r="4633" spans="1:8" hidden="1" x14ac:dyDescent="0.3">
      <c r="A4633" s="1" t="s">
        <v>3478</v>
      </c>
      <c r="B4633" s="1" t="str">
        <f t="shared" si="217"/>
        <v>USA</v>
      </c>
      <c r="C4633" s="5" t="str">
        <f t="shared" si="216"/>
        <v>1978</v>
      </c>
      <c r="D4633" s="1" t="str">
        <f t="shared" si="218"/>
        <v xml:space="preserve">Delta 2914 </v>
      </c>
      <c r="E4633" s="1" t="s">
        <v>346</v>
      </c>
      <c r="F4633" s="7" t="str">
        <f>TEXT(DATE(MID(H4633, 13, 4), CHOOSE(MATCH( MID(H4633, 5, 3), {"Jan","Feb","Mar","Apr","May","Jun","Jul","Aug","Sep","Oct","Nov","Dec"}, 0), 1, 2, 3, 4, 5, 6, 7, 8, 9, 10, 11, 12), MID(H4633, 9, 2)), "yyyy-mm-dd")</f>
        <v>1978-01-26</v>
      </c>
      <c r="G4633" s="1" t="s">
        <v>9427</v>
      </c>
      <c r="H4633" s="1" t="s">
        <v>9426</v>
      </c>
    </row>
    <row r="4634" spans="1:8" hidden="1" x14ac:dyDescent="0.3">
      <c r="A4634" s="1" t="s">
        <v>5301</v>
      </c>
      <c r="B4634" s="1" t="str">
        <f t="shared" si="217"/>
        <v>China</v>
      </c>
      <c r="C4634" s="5" t="str">
        <f t="shared" si="216"/>
        <v>1978</v>
      </c>
      <c r="D4634" s="1" t="str">
        <f t="shared" si="218"/>
        <v xml:space="preserve">Long March 2 </v>
      </c>
      <c r="E4634" s="1" t="s">
        <v>346</v>
      </c>
      <c r="F4634" s="7" t="str">
        <f>TEXT(DATE(MID(H4634, 13, 4), CHOOSE(MATCH( MID(H4634, 5, 3), {"Jan","Feb","Mar","Apr","May","Jun","Jul","Aug","Sep","Oct","Nov","Dec"}, 0), 1, 2, 3, 4, 5, 6, 7, 8, 9, 10, 11, 12), MID(H4634, 9, 2)), "yyyy-mm-dd")</f>
        <v>1978-01-26</v>
      </c>
      <c r="G4634" s="1" t="s">
        <v>9429</v>
      </c>
      <c r="H4634" s="1" t="s">
        <v>9428</v>
      </c>
    </row>
    <row r="4635" spans="1:8" hidden="1" x14ac:dyDescent="0.3">
      <c r="A4635" s="1" t="s">
        <v>130</v>
      </c>
      <c r="B4635" s="1" t="str">
        <f t="shared" si="217"/>
        <v>Kazakhstan</v>
      </c>
      <c r="C4635" s="5" t="str">
        <f t="shared" si="216"/>
        <v>1978</v>
      </c>
      <c r="D4635" s="1" t="str">
        <f t="shared" si="218"/>
        <v xml:space="preserve">Soyuz U </v>
      </c>
      <c r="E4635" s="1" t="s">
        <v>346</v>
      </c>
      <c r="F4635" s="7" t="str">
        <f>TEXT(DATE(MID(H4635, 13, 4), CHOOSE(MATCH( MID(H4635, 5, 3), {"Jan","Feb","Mar","Apr","May","Jun","Jul","Aug","Sep","Oct","Nov","Dec"}, 0), 1, 2, 3, 4, 5, 6, 7, 8, 9, 10, 11, 12), MID(H4635, 9, 2)), "yyyy-mm-dd")</f>
        <v>1978-01-24</v>
      </c>
      <c r="G4635" s="1" t="s">
        <v>9431</v>
      </c>
      <c r="H4635" s="1" t="s">
        <v>9430</v>
      </c>
    </row>
    <row r="4636" spans="1:8" hidden="1" x14ac:dyDescent="0.3">
      <c r="A4636" s="1" t="s">
        <v>212</v>
      </c>
      <c r="B4636" s="1" t="str">
        <f t="shared" si="217"/>
        <v>Russia</v>
      </c>
      <c r="C4636" s="5" t="str">
        <f t="shared" si="216"/>
        <v>1978</v>
      </c>
      <c r="D4636" s="1" t="str">
        <f t="shared" si="218"/>
        <v xml:space="preserve">Molniya-M /Block ML </v>
      </c>
      <c r="E4636" s="1" t="s">
        <v>346</v>
      </c>
      <c r="F4636" s="7" t="str">
        <f>TEXT(DATE(MID(H4636, 13, 4), CHOOSE(MATCH( MID(H4636, 5, 3), {"Jan","Feb","Mar","Apr","May","Jun","Jul","Aug","Sep","Oct","Nov","Dec"}, 0), 1, 2, 3, 4, 5, 6, 7, 8, 9, 10, 11, 12), MID(H4636, 9, 2)), "yyyy-mm-dd")</f>
        <v>1978-01-24</v>
      </c>
      <c r="G4636" s="1" t="s">
        <v>9433</v>
      </c>
      <c r="H4636" s="1" t="s">
        <v>9432</v>
      </c>
    </row>
    <row r="4637" spans="1:8" hidden="1" x14ac:dyDescent="0.3">
      <c r="A4637" s="1" t="s">
        <v>130</v>
      </c>
      <c r="B4637" s="1" t="str">
        <f t="shared" si="217"/>
        <v>Kazakhstan</v>
      </c>
      <c r="C4637" s="5" t="str">
        <f t="shared" si="216"/>
        <v>1978</v>
      </c>
      <c r="D4637" s="1" t="str">
        <f t="shared" si="218"/>
        <v xml:space="preserve">Soyuz U </v>
      </c>
      <c r="E4637" s="1" t="s">
        <v>346</v>
      </c>
      <c r="F4637" s="7" t="str">
        <f>TEXT(DATE(MID(H4637, 13, 4), CHOOSE(MATCH( MID(H4637, 5, 3), {"Jan","Feb","Mar","Apr","May","Jun","Jul","Aug","Sep","Oct","Nov","Dec"}, 0), 1, 2, 3, 4, 5, 6, 7, 8, 9, 10, 11, 12), MID(H4637, 9, 2)), "yyyy-mm-dd")</f>
        <v>1978-01-20</v>
      </c>
      <c r="G4637" s="1" t="s">
        <v>9435</v>
      </c>
      <c r="H4637" s="1" t="s">
        <v>9434</v>
      </c>
    </row>
    <row r="4638" spans="1:8" hidden="1" x14ac:dyDescent="0.3">
      <c r="A4638" s="1" t="s">
        <v>3373</v>
      </c>
      <c r="B4638" s="1" t="str">
        <f t="shared" si="217"/>
        <v>Russia</v>
      </c>
      <c r="C4638" s="5" t="str">
        <f t="shared" si="216"/>
        <v>1978</v>
      </c>
      <c r="D4638" s="1" t="str">
        <f t="shared" si="218"/>
        <v xml:space="preserve">Cosmos-3M </v>
      </c>
      <c r="E4638" s="1" t="s">
        <v>346</v>
      </c>
      <c r="F4638" s="7" t="str">
        <f>TEXT(DATE(MID(H4638, 13, 4), CHOOSE(MATCH( MID(H4638, 5, 3), {"Jan","Feb","Mar","Apr","May","Jun","Jul","Aug","Sep","Oct","Nov","Dec"}, 0), 1, 2, 3, 4, 5, 6, 7, 8, 9, 10, 11, 12), MID(H4638, 9, 2)), "yyyy-mm-dd")</f>
        <v>1978-01-17</v>
      </c>
      <c r="G4638" s="1" t="s">
        <v>9437</v>
      </c>
      <c r="H4638" s="1" t="s">
        <v>9436</v>
      </c>
    </row>
    <row r="4639" spans="1:8" hidden="1" x14ac:dyDescent="0.3">
      <c r="A4639" s="1" t="s">
        <v>212</v>
      </c>
      <c r="B4639" s="1" t="str">
        <f t="shared" si="217"/>
        <v>Russia</v>
      </c>
      <c r="C4639" s="5" t="str">
        <f t="shared" si="216"/>
        <v>1978</v>
      </c>
      <c r="D4639" s="1" t="str">
        <f t="shared" si="218"/>
        <v xml:space="preserve">Soyuz U </v>
      </c>
      <c r="E4639" s="1" t="s">
        <v>346</v>
      </c>
      <c r="F4639" s="7" t="str">
        <f>TEXT(DATE(MID(H4639, 13, 4), CHOOSE(MATCH( MID(H4639, 5, 3), {"Jan","Feb","Mar","Apr","May","Jun","Jul","Aug","Sep","Oct","Nov","Dec"}, 0), 1, 2, 3, 4, 5, 6, 7, 8, 9, 10, 11, 12), MID(H4639, 9, 2)), "yyyy-mm-dd")</f>
        <v>1978-01-13</v>
      </c>
      <c r="G4639" s="1" t="s">
        <v>9439</v>
      </c>
      <c r="H4639" s="1" t="s">
        <v>9438</v>
      </c>
    </row>
    <row r="4640" spans="1:8" hidden="1" x14ac:dyDescent="0.3">
      <c r="A4640" s="1" t="s">
        <v>6482</v>
      </c>
      <c r="B4640" s="1" t="str">
        <f t="shared" si="217"/>
        <v>Russia</v>
      </c>
      <c r="C4640" s="5" t="str">
        <f t="shared" si="216"/>
        <v>1978</v>
      </c>
      <c r="D4640" s="1" t="str">
        <f t="shared" si="218"/>
        <v xml:space="preserve">Cosmos-3M </v>
      </c>
      <c r="E4640" s="1" t="s">
        <v>346</v>
      </c>
      <c r="F4640" s="7" t="str">
        <f>TEXT(DATE(MID(H4640, 13, 4), CHOOSE(MATCH( MID(H4640, 5, 3), {"Jan","Feb","Mar","Apr","May","Jun","Jul","Aug","Sep","Oct","Nov","Dec"}, 0), 1, 2, 3, 4, 5, 6, 7, 8, 9, 10, 11, 12), MID(H4640, 9, 2)), "yyyy-mm-dd")</f>
        <v>1978-01-10</v>
      </c>
      <c r="G4640" s="1" t="s">
        <v>9441</v>
      </c>
      <c r="H4640" s="1" t="s">
        <v>9440</v>
      </c>
    </row>
    <row r="4641" spans="1:8" hidden="1" x14ac:dyDescent="0.3">
      <c r="A4641" s="1" t="s">
        <v>5</v>
      </c>
      <c r="B4641" s="1" t="str">
        <f t="shared" si="217"/>
        <v>Russia</v>
      </c>
      <c r="C4641" s="5" t="str">
        <f t="shared" si="216"/>
        <v>1978</v>
      </c>
      <c r="D4641" s="1" t="str">
        <f t="shared" si="218"/>
        <v xml:space="preserve">Vostok-2M </v>
      </c>
      <c r="E4641" s="1" t="s">
        <v>346</v>
      </c>
      <c r="F4641" s="7" t="str">
        <f>TEXT(DATE(MID(H4641, 13, 4), CHOOSE(MATCH( MID(H4641, 5, 3), {"Jan","Feb","Mar","Apr","May","Jun","Jul","Aug","Sep","Oct","Nov","Dec"}, 0), 1, 2, 3, 4, 5, 6, 7, 8, 9, 10, 11, 12), MID(H4641, 9, 2)), "yyyy-mm-dd")</f>
        <v>1978-01-10</v>
      </c>
      <c r="G4641" s="1" t="s">
        <v>9443</v>
      </c>
      <c r="H4641" s="1" t="s">
        <v>9442</v>
      </c>
    </row>
    <row r="4642" spans="1:8" hidden="1" x14ac:dyDescent="0.3">
      <c r="A4642" s="1" t="s">
        <v>1630</v>
      </c>
      <c r="B4642" s="1" t="str">
        <f t="shared" si="217"/>
        <v>Kazakhstan</v>
      </c>
      <c r="C4642" s="5" t="str">
        <f t="shared" si="216"/>
        <v>1978</v>
      </c>
      <c r="D4642" s="1" t="str">
        <f t="shared" si="218"/>
        <v xml:space="preserve">Soyuz U </v>
      </c>
      <c r="E4642" s="1" t="s">
        <v>346</v>
      </c>
      <c r="F4642" s="7" t="str">
        <f>TEXT(DATE(MID(H4642, 13, 4), CHOOSE(MATCH( MID(H4642, 5, 3), {"Jan","Feb","Mar","Apr","May","Jun","Jul","Aug","Sep","Oct","Nov","Dec"}, 0), 1, 2, 3, 4, 5, 6, 7, 8, 9, 10, 11, 12), MID(H4642, 9, 2)), "yyyy-mm-dd")</f>
        <v>1978-01-10</v>
      </c>
      <c r="G4642" s="1" t="s">
        <v>9445</v>
      </c>
      <c r="H4642" s="1" t="s">
        <v>9444</v>
      </c>
    </row>
    <row r="4643" spans="1:8" hidden="1" x14ac:dyDescent="0.3">
      <c r="A4643" s="1" t="s">
        <v>4092</v>
      </c>
      <c r="B4643" s="1" t="str">
        <f t="shared" si="217"/>
        <v>USA</v>
      </c>
      <c r="C4643" s="5" t="str">
        <f t="shared" si="216"/>
        <v>1978</v>
      </c>
      <c r="D4643" s="1" t="str">
        <f t="shared" si="218"/>
        <v xml:space="preserve">Atlas-SLV3D Centaur-D1AR </v>
      </c>
      <c r="E4643" s="1" t="s">
        <v>346</v>
      </c>
      <c r="F4643" s="7" t="str">
        <f>TEXT(DATE(MID(H4643, 13, 4), CHOOSE(MATCH( MID(H4643, 5, 3), {"Jan","Feb","Mar","Apr","May","Jun","Jul","Aug","Sep","Oct","Nov","Dec"}, 0), 1, 2, 3, 4, 5, 6, 7, 8, 9, 10, 11, 12), MID(H4643, 9, 2)), "yyyy-mm-dd")</f>
        <v>1978-01-07</v>
      </c>
      <c r="G4643" s="1" t="s">
        <v>9447</v>
      </c>
      <c r="H4643" s="1" t="s">
        <v>9446</v>
      </c>
    </row>
    <row r="4644" spans="1:8" hidden="1" x14ac:dyDescent="0.3">
      <c r="A4644" s="1" t="s">
        <v>212</v>
      </c>
      <c r="B4644" s="1" t="str">
        <f t="shared" si="217"/>
        <v>Russia</v>
      </c>
      <c r="C4644" s="5" t="str">
        <f t="shared" si="216"/>
        <v>1978</v>
      </c>
      <c r="D4644" s="1" t="str">
        <f t="shared" si="218"/>
        <v xml:space="preserve">Soyuz U </v>
      </c>
      <c r="E4644" s="1" t="s">
        <v>346</v>
      </c>
      <c r="F4644" s="7" t="str">
        <f>TEXT(DATE(MID(H4644, 13, 4), CHOOSE(MATCH( MID(H4644, 5, 3), {"Jan","Feb","Mar","Apr","May","Jun","Jul","Aug","Sep","Oct","Nov","Dec"}, 0), 1, 2, 3, 4, 5, 6, 7, 8, 9, 10, 11, 12), MID(H4644, 9, 2)), "yyyy-mm-dd")</f>
        <v>1978-01-06</v>
      </c>
      <c r="G4644" s="1" t="s">
        <v>9449</v>
      </c>
      <c r="H4644" s="1" t="s">
        <v>9448</v>
      </c>
    </row>
    <row r="4645" spans="1:8" hidden="1" x14ac:dyDescent="0.3">
      <c r="A4645" s="1" t="s">
        <v>130</v>
      </c>
      <c r="B4645" s="1" t="str">
        <f t="shared" si="217"/>
        <v>Kazakhstan</v>
      </c>
      <c r="C4645" s="5" t="str">
        <f t="shared" si="216"/>
        <v>1977</v>
      </c>
      <c r="D4645" s="1" t="str">
        <f t="shared" si="218"/>
        <v xml:space="preserve">Soyuz U </v>
      </c>
      <c r="E4645" s="1" t="s">
        <v>346</v>
      </c>
      <c r="F4645" s="7" t="str">
        <f>TEXT(DATE(MID(H4645, 13, 4), CHOOSE(MATCH( MID(H4645, 5, 3), {"Jan","Feb","Mar","Apr","May","Jun","Jul","Aug","Sep","Oct","Nov","Dec"}, 0), 1, 2, 3, 4, 5, 6, 7, 8, 9, 10, 11, 12), MID(H4645, 9, 2)), "yyyy-mm-dd")</f>
        <v>1977-12-27</v>
      </c>
      <c r="G4645" s="1" t="s">
        <v>9451</v>
      </c>
      <c r="H4645" s="1" t="s">
        <v>9450</v>
      </c>
    </row>
    <row r="4646" spans="1:8" hidden="1" x14ac:dyDescent="0.3">
      <c r="A4646" s="1" t="s">
        <v>3566</v>
      </c>
      <c r="B4646" s="1" t="str">
        <f t="shared" si="217"/>
        <v>Russia</v>
      </c>
      <c r="C4646" s="5" t="str">
        <f t="shared" si="216"/>
        <v>1977</v>
      </c>
      <c r="D4646" s="1" t="str">
        <f t="shared" si="218"/>
        <v xml:space="preserve">Tsyklon-3 </v>
      </c>
      <c r="E4646" s="1" t="s">
        <v>346</v>
      </c>
      <c r="F4646" s="7" t="str">
        <f>TEXT(DATE(MID(H4646, 13, 4), CHOOSE(MATCH( MID(H4646, 5, 3), {"Jan","Feb","Mar","Apr","May","Jun","Jul","Aug","Sep","Oct","Nov","Dec"}, 0), 1, 2, 3, 4, 5, 6, 7, 8, 9, 10, 11, 12), MID(H4646, 9, 2)), "yyyy-mm-dd")</f>
        <v>1977-12-27</v>
      </c>
      <c r="G4646" s="1" t="s">
        <v>9453</v>
      </c>
      <c r="H4646" s="1" t="s">
        <v>9452</v>
      </c>
    </row>
    <row r="4647" spans="1:8" hidden="1" x14ac:dyDescent="0.3">
      <c r="A4647" s="1" t="s">
        <v>3373</v>
      </c>
      <c r="B4647" s="1" t="str">
        <f t="shared" si="217"/>
        <v>Russia</v>
      </c>
      <c r="C4647" s="5" t="str">
        <f t="shared" si="216"/>
        <v>1977</v>
      </c>
      <c r="D4647" s="1" t="str">
        <f t="shared" si="218"/>
        <v xml:space="preserve">Cosmos-3M </v>
      </c>
      <c r="E4647" s="1" t="s">
        <v>346</v>
      </c>
      <c r="F4647" s="7" t="str">
        <f>TEXT(DATE(MID(H4647, 13, 4), CHOOSE(MATCH( MID(H4647, 5, 3), {"Jan","Feb","Mar","Apr","May","Jun","Jul","Aug","Sep","Oct","Nov","Dec"}, 0), 1, 2, 3, 4, 5, 6, 7, 8, 9, 10, 11, 12), MID(H4647, 9, 2)), "yyyy-mm-dd")</f>
        <v>1977-12-23</v>
      </c>
      <c r="G4647" s="1" t="s">
        <v>9455</v>
      </c>
      <c r="H4647" s="1" t="s">
        <v>9454</v>
      </c>
    </row>
    <row r="4648" spans="1:8" hidden="1" x14ac:dyDescent="0.3">
      <c r="A4648" s="1" t="s">
        <v>3926</v>
      </c>
      <c r="B4648" s="1" t="str">
        <f t="shared" si="217"/>
        <v>Kazakhstan</v>
      </c>
      <c r="C4648" s="5" t="str">
        <f t="shared" si="216"/>
        <v>1977</v>
      </c>
      <c r="D4648" s="1" t="str">
        <f t="shared" si="218"/>
        <v xml:space="preserve">Tsyklon-2 </v>
      </c>
      <c r="E4648" s="1" t="s">
        <v>346</v>
      </c>
      <c r="F4648" s="7" t="str">
        <f>TEXT(DATE(MID(H4648, 13, 4), CHOOSE(MATCH( MID(H4648, 5, 3), {"Jan","Feb","Mar","Apr","May","Jun","Jul","Aug","Sep","Oct","Nov","Dec"}, 0), 1, 2, 3, 4, 5, 6, 7, 8, 9, 10, 11, 12), MID(H4648, 9, 2)), "yyyy-mm-dd")</f>
        <v>1977-12-21</v>
      </c>
      <c r="G4648" s="1" t="s">
        <v>9457</v>
      </c>
      <c r="H4648" s="1" t="s">
        <v>9456</v>
      </c>
    </row>
    <row r="4649" spans="1:8" hidden="1" x14ac:dyDescent="0.3">
      <c r="A4649" s="1" t="s">
        <v>5</v>
      </c>
      <c r="B4649" s="1" t="str">
        <f t="shared" si="217"/>
        <v>Russia</v>
      </c>
      <c r="C4649" s="5" t="str">
        <f t="shared" si="216"/>
        <v>1977</v>
      </c>
      <c r="D4649" s="1" t="str">
        <f t="shared" si="218"/>
        <v xml:space="preserve">Soyuz U </v>
      </c>
      <c r="E4649" s="1" t="s">
        <v>346</v>
      </c>
      <c r="F4649" s="7" t="str">
        <f>TEXT(DATE(MID(H4649, 13, 4), CHOOSE(MATCH( MID(H4649, 5, 3), {"Jan","Feb","Mar","Apr","May","Jun","Jul","Aug","Sep","Oct","Nov","Dec"}, 0), 1, 2, 3, 4, 5, 6, 7, 8, 9, 10, 11, 12), MID(H4649, 9, 2)), "yyyy-mm-dd")</f>
        <v>1977-12-20</v>
      </c>
      <c r="G4649" s="1" t="s">
        <v>9459</v>
      </c>
      <c r="H4649" s="1" t="s">
        <v>9458</v>
      </c>
    </row>
    <row r="4650" spans="1:8" hidden="1" x14ac:dyDescent="0.3">
      <c r="A4650" s="1" t="s">
        <v>3373</v>
      </c>
      <c r="B4650" s="1" t="str">
        <f t="shared" si="217"/>
        <v>Russia</v>
      </c>
      <c r="C4650" s="5" t="str">
        <f t="shared" si="216"/>
        <v>1977</v>
      </c>
      <c r="D4650" s="1" t="str">
        <f t="shared" si="218"/>
        <v xml:space="preserve">Cosmos-3M </v>
      </c>
      <c r="E4650" s="1" t="s">
        <v>346</v>
      </c>
      <c r="F4650" s="7" t="str">
        <f>TEXT(DATE(MID(H4650, 13, 4), CHOOSE(MATCH( MID(H4650, 5, 3), {"Jan","Feb","Mar","Apr","May","Jun","Jul","Aug","Sep","Oct","Nov","Dec"}, 0), 1, 2, 3, 4, 5, 6, 7, 8, 9, 10, 11, 12), MID(H4650, 9, 2)), "yyyy-mm-dd")</f>
        <v>1977-12-16</v>
      </c>
      <c r="G4650" s="1" t="s">
        <v>9461</v>
      </c>
      <c r="H4650" s="1" t="s">
        <v>9460</v>
      </c>
    </row>
    <row r="4651" spans="1:8" hidden="1" x14ac:dyDescent="0.3">
      <c r="A4651" s="1" t="s">
        <v>3160</v>
      </c>
      <c r="B4651" s="1" t="str">
        <f t="shared" si="217"/>
        <v>USA</v>
      </c>
      <c r="C4651" s="5" t="str">
        <f t="shared" si="216"/>
        <v>1977</v>
      </c>
      <c r="D4651" s="1" t="str">
        <f t="shared" si="218"/>
        <v xml:space="preserve">Delta 2914 </v>
      </c>
      <c r="E4651" s="1" t="s">
        <v>346</v>
      </c>
      <c r="F4651" s="7" t="str">
        <f>TEXT(DATE(MID(H4651, 13, 4), CHOOSE(MATCH( MID(H4651, 5, 3), {"Jan","Feb","Mar","Apr","May","Jun","Jul","Aug","Sep","Oct","Nov","Dec"}, 0), 1, 2, 3, 4, 5, 6, 7, 8, 9, 10, 11, 12), MID(H4651, 9, 2)), "yyyy-mm-dd")</f>
        <v>1977-12-15</v>
      </c>
      <c r="G4651" s="1" t="s">
        <v>9463</v>
      </c>
      <c r="H4651" s="1" t="s">
        <v>9462</v>
      </c>
    </row>
    <row r="4652" spans="1:8" hidden="1" x14ac:dyDescent="0.3">
      <c r="A4652" s="1" t="s">
        <v>5</v>
      </c>
      <c r="B4652" s="1" t="str">
        <f t="shared" si="217"/>
        <v>Russia</v>
      </c>
      <c r="C4652" s="5" t="str">
        <f t="shared" si="216"/>
        <v>1977</v>
      </c>
      <c r="D4652" s="1" t="str">
        <f t="shared" si="218"/>
        <v xml:space="preserve">Vostok-2M </v>
      </c>
      <c r="E4652" s="1" t="s">
        <v>346</v>
      </c>
      <c r="F4652" s="7" t="str">
        <f>TEXT(DATE(MID(H4652, 13, 4), CHOOSE(MATCH( MID(H4652, 5, 3), {"Jan","Feb","Mar","Apr","May","Jun","Jul","Aug","Sep","Oct","Nov","Dec"}, 0), 1, 2, 3, 4, 5, 6, 7, 8, 9, 10, 11, 12), MID(H4652, 9, 2)), "yyyy-mm-dd")</f>
        <v>1977-12-14</v>
      </c>
      <c r="G4652" s="1" t="s">
        <v>9465</v>
      </c>
      <c r="H4652" s="1" t="s">
        <v>9464</v>
      </c>
    </row>
    <row r="4653" spans="1:8" hidden="1" x14ac:dyDescent="0.3">
      <c r="A4653" s="1" t="s">
        <v>6482</v>
      </c>
      <c r="B4653" s="1" t="str">
        <f t="shared" si="217"/>
        <v>Russia</v>
      </c>
      <c r="C4653" s="5" t="str">
        <f t="shared" si="216"/>
        <v>1977</v>
      </c>
      <c r="D4653" s="1" t="str">
        <f t="shared" si="218"/>
        <v xml:space="preserve">Cosmos-3M </v>
      </c>
      <c r="E4653" s="1" t="s">
        <v>346</v>
      </c>
      <c r="F4653" s="7" t="str">
        <f>TEXT(DATE(MID(H4653, 13, 4), CHOOSE(MATCH( MID(H4653, 5, 3), {"Jan","Feb","Mar","Apr","May","Jun","Jul","Aug","Sep","Oct","Nov","Dec"}, 0), 1, 2, 3, 4, 5, 6, 7, 8, 9, 10, 11, 12), MID(H4653, 9, 2)), "yyyy-mm-dd")</f>
        <v>1977-12-13</v>
      </c>
      <c r="G4653" s="1" t="s">
        <v>9467</v>
      </c>
      <c r="H4653" s="1" t="s">
        <v>9466</v>
      </c>
    </row>
    <row r="4654" spans="1:8" hidden="1" x14ac:dyDescent="0.3">
      <c r="A4654" s="1" t="s">
        <v>130</v>
      </c>
      <c r="B4654" s="1" t="str">
        <f t="shared" si="217"/>
        <v>Kazakhstan</v>
      </c>
      <c r="C4654" s="5" t="str">
        <f t="shared" si="216"/>
        <v>1977</v>
      </c>
      <c r="D4654" s="1" t="str">
        <f t="shared" si="218"/>
        <v xml:space="preserve">Soyuz U </v>
      </c>
      <c r="E4654" s="1" t="s">
        <v>346</v>
      </c>
      <c r="F4654" s="7" t="str">
        <f>TEXT(DATE(MID(H4654, 13, 4), CHOOSE(MATCH( MID(H4654, 5, 3), {"Jan","Feb","Mar","Apr","May","Jun","Jul","Aug","Sep","Oct","Nov","Dec"}, 0), 1, 2, 3, 4, 5, 6, 7, 8, 9, 10, 11, 12), MID(H4654, 9, 2)), "yyyy-mm-dd")</f>
        <v>1977-12-12</v>
      </c>
      <c r="G4654" s="1" t="s">
        <v>9469</v>
      </c>
      <c r="H4654" s="1" t="s">
        <v>9468</v>
      </c>
    </row>
    <row r="4655" spans="1:8" hidden="1" x14ac:dyDescent="0.3">
      <c r="A4655" s="1" t="s">
        <v>9371</v>
      </c>
      <c r="B4655" s="1" t="str">
        <f t="shared" si="217"/>
        <v>USA</v>
      </c>
      <c r="C4655" s="5" t="str">
        <f t="shared" si="216"/>
        <v>1977</v>
      </c>
      <c r="D4655" s="1" t="str">
        <f t="shared" si="218"/>
        <v xml:space="preserve">Atlas-SLV3A Agena-D </v>
      </c>
      <c r="E4655" s="1" t="s">
        <v>346</v>
      </c>
      <c r="F4655" s="7" t="str">
        <f>TEXT(DATE(MID(H4655, 13, 4), CHOOSE(MATCH( MID(H4655, 5, 3), {"Jan","Feb","Mar","Apr","May","Jun","Jul","Aug","Sep","Oct","Nov","Dec"}, 0), 1, 2, 3, 4, 5, 6, 7, 8, 9, 10, 11, 12), MID(H4655, 9, 2)), "yyyy-mm-dd")</f>
        <v>1977-12-11</v>
      </c>
      <c r="G4655" s="1" t="s">
        <v>9471</v>
      </c>
      <c r="H4655" s="1" t="s">
        <v>9470</v>
      </c>
    </row>
    <row r="4656" spans="1:8" hidden="1" x14ac:dyDescent="0.3">
      <c r="A4656" s="1" t="s">
        <v>1630</v>
      </c>
      <c r="B4656" s="1" t="str">
        <f t="shared" si="217"/>
        <v>Kazakhstan</v>
      </c>
      <c r="C4656" s="5" t="str">
        <f t="shared" si="216"/>
        <v>1977</v>
      </c>
      <c r="D4656" s="1" t="str">
        <f t="shared" si="218"/>
        <v xml:space="preserve">Soyuz U </v>
      </c>
      <c r="E4656" s="1" t="s">
        <v>346</v>
      </c>
      <c r="F4656" s="7" t="str">
        <f>TEXT(DATE(MID(H4656, 13, 4), CHOOSE(MATCH( MID(H4656, 5, 3), {"Jan","Feb","Mar","Apr","May","Jun","Jul","Aug","Sep","Oct","Nov","Dec"}, 0), 1, 2, 3, 4, 5, 6, 7, 8, 9, 10, 11, 12), MID(H4656, 9, 2)), "yyyy-mm-dd")</f>
        <v>1977-12-10</v>
      </c>
      <c r="G4656" s="1" t="s">
        <v>9473</v>
      </c>
      <c r="H4656" s="1" t="s">
        <v>9472</v>
      </c>
    </row>
    <row r="4657" spans="1:8" hidden="1" x14ac:dyDescent="0.3">
      <c r="A4657" s="1" t="s">
        <v>5557</v>
      </c>
      <c r="B4657" s="1" t="str">
        <f t="shared" si="217"/>
        <v>USA</v>
      </c>
      <c r="C4657" s="5" t="str">
        <f t="shared" si="216"/>
        <v>1977</v>
      </c>
      <c r="D4657" s="1" t="str">
        <f t="shared" si="218"/>
        <v xml:space="preserve">Atlas-E/F MSD </v>
      </c>
      <c r="E4657" s="1" t="s">
        <v>346</v>
      </c>
      <c r="F4657" s="7" t="str">
        <f>TEXT(DATE(MID(H4657, 13, 4), CHOOSE(MATCH( MID(H4657, 5, 3), {"Jan","Feb","Mar","Apr","May","Jun","Jul","Aug","Sep","Oct","Nov","Dec"}, 0), 1, 2, 3, 4, 5, 6, 7, 8, 9, 10, 11, 12), MID(H4657, 9, 2)), "yyyy-mm-dd")</f>
        <v>1977-12-08</v>
      </c>
      <c r="G4657" s="1" t="s">
        <v>9475</v>
      </c>
      <c r="H4657" s="1" t="s">
        <v>9474</v>
      </c>
    </row>
    <row r="4658" spans="1:8" hidden="1" x14ac:dyDescent="0.3">
      <c r="A4658" s="1" t="s">
        <v>6482</v>
      </c>
      <c r="B4658" s="1" t="str">
        <f t="shared" si="217"/>
        <v>Russia</v>
      </c>
      <c r="C4658" s="5" t="str">
        <f t="shared" si="216"/>
        <v>1977</v>
      </c>
      <c r="D4658" s="1" t="str">
        <f t="shared" si="218"/>
        <v xml:space="preserve">Cosmos-3M </v>
      </c>
      <c r="E4658" s="1" t="s">
        <v>346</v>
      </c>
      <c r="F4658" s="7" t="str">
        <f>TEXT(DATE(MID(H4658, 13, 4), CHOOSE(MATCH( MID(H4658, 5, 3), {"Jan","Feb","Mar","Apr","May","Jun","Jul","Aug","Sep","Oct","Nov","Dec"}, 0), 1, 2, 3, 4, 5, 6, 7, 8, 9, 10, 11, 12), MID(H4658, 9, 2)), "yyyy-mm-dd")</f>
        <v>1977-12-08</v>
      </c>
      <c r="G4658" s="1" t="s">
        <v>9477</v>
      </c>
      <c r="H4658" s="1" t="s">
        <v>9476</v>
      </c>
    </row>
    <row r="4659" spans="1:8" hidden="1" x14ac:dyDescent="0.3">
      <c r="A4659" s="1" t="s">
        <v>5</v>
      </c>
      <c r="B4659" s="1" t="str">
        <f t="shared" si="217"/>
        <v>Russia</v>
      </c>
      <c r="C4659" s="5" t="str">
        <f t="shared" si="216"/>
        <v>1977</v>
      </c>
      <c r="D4659" s="1" t="str">
        <f t="shared" si="218"/>
        <v xml:space="preserve">Soyuz U </v>
      </c>
      <c r="E4659" s="1" t="s">
        <v>346</v>
      </c>
      <c r="F4659" s="7" t="str">
        <f>TEXT(DATE(MID(H4659, 13, 4), CHOOSE(MATCH( MID(H4659, 5, 3), {"Jan","Feb","Mar","Apr","May","Jun","Jul","Aug","Sep","Oct","Nov","Dec"}, 0), 1, 2, 3, 4, 5, 6, 7, 8, 9, 10, 11, 12), MID(H4659, 9, 2)), "yyyy-mm-dd")</f>
        <v>1977-12-04</v>
      </c>
      <c r="G4659" s="1" t="s">
        <v>9479</v>
      </c>
      <c r="H4659" s="1" t="s">
        <v>9478</v>
      </c>
    </row>
    <row r="4660" spans="1:8" hidden="1" x14ac:dyDescent="0.3">
      <c r="A4660" s="1" t="s">
        <v>3373</v>
      </c>
      <c r="B4660" s="1" t="str">
        <f t="shared" si="217"/>
        <v>Russia</v>
      </c>
      <c r="C4660" s="5" t="str">
        <f t="shared" si="216"/>
        <v>1977</v>
      </c>
      <c r="D4660" s="1" t="str">
        <f t="shared" si="218"/>
        <v xml:space="preserve">Cosmos-3M </v>
      </c>
      <c r="E4660" s="1" t="s">
        <v>346</v>
      </c>
      <c r="F4660" s="7" t="str">
        <f>TEXT(DATE(MID(H4660, 13, 4), CHOOSE(MATCH( MID(H4660, 5, 3), {"Jan","Feb","Mar","Apr","May","Jun","Jul","Aug","Sep","Oct","Nov","Dec"}, 0), 1, 2, 3, 4, 5, 6, 7, 8, 9, 10, 11, 12), MID(H4660, 9, 2)), "yyyy-mm-dd")</f>
        <v>1977-11-29</v>
      </c>
      <c r="G4660" s="1" t="s">
        <v>9481</v>
      </c>
      <c r="H4660" s="1" t="s">
        <v>9480</v>
      </c>
    </row>
    <row r="4661" spans="1:8" hidden="1" x14ac:dyDescent="0.3">
      <c r="A4661" s="1" t="s">
        <v>3373</v>
      </c>
      <c r="B4661" s="1" t="str">
        <f t="shared" si="217"/>
        <v>Russia</v>
      </c>
      <c r="C4661" s="5" t="str">
        <f t="shared" si="216"/>
        <v>1977</v>
      </c>
      <c r="D4661" s="1" t="str">
        <f t="shared" si="218"/>
        <v xml:space="preserve">Cosmos-3M </v>
      </c>
      <c r="E4661" s="1" t="s">
        <v>346</v>
      </c>
      <c r="F4661" s="7" t="str">
        <f>TEXT(DATE(MID(H4661, 13, 4), CHOOSE(MATCH( MID(H4661, 5, 3), {"Jan","Feb","Mar","Apr","May","Jun","Jul","Aug","Sep","Oct","Nov","Dec"}, 0), 1, 2, 3, 4, 5, 6, 7, 8, 9, 10, 11, 12), MID(H4661, 9, 2)), "yyyy-mm-dd")</f>
        <v>1977-11-24</v>
      </c>
      <c r="G4661" s="1" t="s">
        <v>9483</v>
      </c>
      <c r="H4661" s="1" t="s">
        <v>9482</v>
      </c>
    </row>
    <row r="4662" spans="1:8" hidden="1" x14ac:dyDescent="0.3">
      <c r="A4662" s="1" t="s">
        <v>3478</v>
      </c>
      <c r="B4662" s="1" t="str">
        <f t="shared" si="217"/>
        <v>USA</v>
      </c>
      <c r="C4662" s="5" t="str">
        <f t="shared" si="216"/>
        <v>1977</v>
      </c>
      <c r="D4662" s="1" t="str">
        <f t="shared" si="218"/>
        <v xml:space="preserve">Delta 2914 </v>
      </c>
      <c r="E4662" s="1" t="s">
        <v>346</v>
      </c>
      <c r="F4662" s="7" t="str">
        <f>TEXT(DATE(MID(H4662, 13, 4), CHOOSE(MATCH( MID(H4662, 5, 3), {"Jan","Feb","Mar","Apr","May","Jun","Jul","Aug","Sep","Oct","Nov","Dec"}, 0), 1, 2, 3, 4, 5, 6, 7, 8, 9, 10, 11, 12), MID(H4662, 9, 2)), "yyyy-mm-dd")</f>
        <v>1977-11-23</v>
      </c>
      <c r="G4662" s="1" t="s">
        <v>9485</v>
      </c>
      <c r="H4662" s="1" t="s">
        <v>9484</v>
      </c>
    </row>
    <row r="4663" spans="1:8" hidden="1" x14ac:dyDescent="0.3">
      <c r="A4663" s="1" t="s">
        <v>3373</v>
      </c>
      <c r="B4663" s="1" t="str">
        <f t="shared" si="217"/>
        <v>Russia</v>
      </c>
      <c r="C4663" s="5" t="str">
        <f t="shared" si="216"/>
        <v>1977</v>
      </c>
      <c r="D4663" s="1" t="str">
        <f t="shared" si="218"/>
        <v xml:space="preserve">Cosmos-3M </v>
      </c>
      <c r="E4663" s="1" t="s">
        <v>346</v>
      </c>
      <c r="F4663" s="7" t="str">
        <f>TEXT(DATE(MID(H4663, 13, 4), CHOOSE(MATCH( MID(H4663, 5, 3), {"Jan","Feb","Mar","Apr","May","Jun","Jul","Aug","Sep","Oct","Nov","Dec"}, 0), 1, 2, 3, 4, 5, 6, 7, 8, 9, 10, 11, 12), MID(H4663, 9, 2)), "yyyy-mm-dd")</f>
        <v>1977-10-28</v>
      </c>
      <c r="G4663" s="1" t="s">
        <v>9487</v>
      </c>
      <c r="H4663" s="1" t="s">
        <v>9486</v>
      </c>
    </row>
    <row r="4664" spans="1:8" hidden="1" x14ac:dyDescent="0.3">
      <c r="A4664" s="1" t="s">
        <v>5723</v>
      </c>
      <c r="B4664" s="1" t="str">
        <f t="shared" si="217"/>
        <v>USA</v>
      </c>
      <c r="C4664" s="5" t="str">
        <f t="shared" si="216"/>
        <v>1977</v>
      </c>
      <c r="D4664" s="1" t="str">
        <f t="shared" si="218"/>
        <v xml:space="preserve">Scout D1 </v>
      </c>
      <c r="E4664" s="1" t="s">
        <v>346</v>
      </c>
      <c r="F4664" s="7" t="str">
        <f>TEXT(DATE(MID(H4664, 13, 4), CHOOSE(MATCH( MID(H4664, 5, 3), {"Jan","Feb","Mar","Apr","May","Jun","Jul","Aug","Sep","Oct","Nov","Dec"}, 0), 1, 2, 3, 4, 5, 6, 7, 8, 9, 10, 11, 12), MID(H4664, 9, 2)), "yyyy-mm-dd")</f>
        <v>1977-10-28</v>
      </c>
      <c r="G4664" s="1" t="s">
        <v>9489</v>
      </c>
      <c r="H4664" s="1" t="s">
        <v>9488</v>
      </c>
    </row>
    <row r="4665" spans="1:8" hidden="1" x14ac:dyDescent="0.3">
      <c r="A4665" s="1" t="s">
        <v>212</v>
      </c>
      <c r="B4665" s="1" t="str">
        <f t="shared" si="217"/>
        <v>Russia</v>
      </c>
      <c r="C4665" s="5" t="str">
        <f t="shared" si="216"/>
        <v>1977</v>
      </c>
      <c r="D4665" s="1" t="str">
        <f t="shared" si="218"/>
        <v xml:space="preserve">Molniya-M /Block ML </v>
      </c>
      <c r="E4665" s="1" t="s">
        <v>346</v>
      </c>
      <c r="F4665" s="7" t="str">
        <f>TEXT(DATE(MID(H4665, 13, 4), CHOOSE(MATCH( MID(H4665, 5, 3), {"Jan","Feb","Mar","Apr","May","Jun","Jul","Aug","Sep","Oct","Nov","Dec"}, 0), 1, 2, 3, 4, 5, 6, 7, 8, 9, 10, 11, 12), MID(H4665, 9, 2)), "yyyy-mm-dd")</f>
        <v>1977-10-28</v>
      </c>
      <c r="G4665" s="1" t="s">
        <v>9491</v>
      </c>
      <c r="H4665" s="1" t="s">
        <v>9490</v>
      </c>
    </row>
    <row r="4666" spans="1:8" hidden="1" x14ac:dyDescent="0.3">
      <c r="A4666" s="1" t="s">
        <v>3926</v>
      </c>
      <c r="B4666" s="1" t="str">
        <f t="shared" si="217"/>
        <v>Kazakhstan</v>
      </c>
      <c r="C4666" s="5" t="str">
        <f t="shared" si="216"/>
        <v>1977</v>
      </c>
      <c r="D4666" s="1" t="str">
        <f t="shared" si="218"/>
        <v xml:space="preserve">Tsyklon-2 </v>
      </c>
      <c r="E4666" s="1" t="s">
        <v>346</v>
      </c>
      <c r="F4666" s="7" t="str">
        <f>TEXT(DATE(MID(H4666, 13, 4), CHOOSE(MATCH( MID(H4666, 5, 3), {"Jan","Feb","Mar","Apr","May","Jun","Jul","Aug","Sep","Oct","Nov","Dec"}, 0), 1, 2, 3, 4, 5, 6, 7, 8, 9, 10, 11, 12), MID(H4666, 9, 2)), "yyyy-mm-dd")</f>
        <v>1977-10-26</v>
      </c>
      <c r="G4666" s="1" t="s">
        <v>9493</v>
      </c>
      <c r="H4666" s="1" t="s">
        <v>9492</v>
      </c>
    </row>
    <row r="4667" spans="1:8" hidden="1" x14ac:dyDescent="0.3">
      <c r="A4667" s="1" t="s">
        <v>3373</v>
      </c>
      <c r="B4667" s="1" t="str">
        <f t="shared" si="217"/>
        <v>Russia</v>
      </c>
      <c r="C4667" s="5" t="str">
        <f t="shared" si="216"/>
        <v>1977</v>
      </c>
      <c r="D4667" s="1" t="str">
        <f t="shared" si="218"/>
        <v xml:space="preserve">Cosmos-3M </v>
      </c>
      <c r="E4667" s="1" t="s">
        <v>346</v>
      </c>
      <c r="F4667" s="7" t="str">
        <f>TEXT(DATE(MID(H4667, 13, 4), CHOOSE(MATCH( MID(H4667, 5, 3), {"Jan","Feb","Mar","Apr","May","Jun","Jul","Aug","Sep","Oct","Nov","Dec"}, 0), 1, 2, 3, 4, 5, 6, 7, 8, 9, 10, 11, 12), MID(H4667, 9, 2)), "yyyy-mm-dd")</f>
        <v>1977-10-25</v>
      </c>
      <c r="G4667" s="1" t="s">
        <v>9495</v>
      </c>
      <c r="H4667" s="1" t="s">
        <v>9494</v>
      </c>
    </row>
    <row r="4668" spans="1:8" hidden="1" x14ac:dyDescent="0.3">
      <c r="A4668" s="1" t="s">
        <v>3160</v>
      </c>
      <c r="B4668" s="1" t="str">
        <f t="shared" si="217"/>
        <v>USA</v>
      </c>
      <c r="C4668" s="5" t="str">
        <f t="shared" si="216"/>
        <v>1977</v>
      </c>
      <c r="D4668" s="1" t="str">
        <f t="shared" si="218"/>
        <v xml:space="preserve">Delta 2914 </v>
      </c>
      <c r="E4668" s="1" t="s">
        <v>346</v>
      </c>
      <c r="F4668" s="7" t="str">
        <f>TEXT(DATE(MID(H4668, 13, 4), CHOOSE(MATCH( MID(H4668, 5, 3), {"Jan","Feb","Mar","Apr","May","Jun","Jul","Aug","Sep","Oct","Nov","Dec"}, 0), 1, 2, 3, 4, 5, 6, 7, 8, 9, 10, 11, 12), MID(H4668, 9, 2)), "yyyy-mm-dd")</f>
        <v>1977-10-22</v>
      </c>
      <c r="G4668" s="1" t="s">
        <v>9497</v>
      </c>
      <c r="H4668" s="1" t="s">
        <v>9496</v>
      </c>
    </row>
    <row r="4669" spans="1:8" hidden="1" x14ac:dyDescent="0.3">
      <c r="A4669" s="1" t="s">
        <v>3373</v>
      </c>
      <c r="B4669" s="1" t="str">
        <f t="shared" si="217"/>
        <v>Russia</v>
      </c>
      <c r="C4669" s="5" t="str">
        <f t="shared" si="216"/>
        <v>1977</v>
      </c>
      <c r="D4669" s="1" t="str">
        <f t="shared" si="218"/>
        <v xml:space="preserve">Cosmos-3M </v>
      </c>
      <c r="E4669" s="1" t="s">
        <v>346</v>
      </c>
      <c r="F4669" s="7" t="str">
        <f>TEXT(DATE(MID(H4669, 13, 4), CHOOSE(MATCH( MID(H4669, 5, 3), {"Jan","Feb","Mar","Apr","May","Jun","Jul","Aug","Sep","Oct","Nov","Dec"}, 0), 1, 2, 3, 4, 5, 6, 7, 8, 9, 10, 11, 12), MID(H4669, 9, 2)), "yyyy-mm-dd")</f>
        <v>1977-10-21</v>
      </c>
      <c r="G4669" s="1" t="s">
        <v>9499</v>
      </c>
      <c r="H4669" s="1" t="s">
        <v>9498</v>
      </c>
    </row>
    <row r="4670" spans="1:8" hidden="1" x14ac:dyDescent="0.3">
      <c r="A4670" s="1" t="s">
        <v>5</v>
      </c>
      <c r="B4670" s="1" t="str">
        <f t="shared" si="217"/>
        <v>Russia</v>
      </c>
      <c r="C4670" s="5" t="str">
        <f t="shared" si="216"/>
        <v>1977</v>
      </c>
      <c r="D4670" s="1" t="str">
        <f t="shared" si="218"/>
        <v xml:space="preserve">Soyuz U </v>
      </c>
      <c r="E4670" s="1" t="s">
        <v>346</v>
      </c>
      <c r="F4670" s="7" t="str">
        <f>TEXT(DATE(MID(H4670, 13, 4), CHOOSE(MATCH( MID(H4670, 5, 3), {"Jan","Feb","Mar","Apr","May","Jun","Jul","Aug","Sep","Oct","Nov","Dec"}, 0), 1, 2, 3, 4, 5, 6, 7, 8, 9, 10, 11, 12), MID(H4670, 9, 2)), "yyyy-mm-dd")</f>
        <v>1977-10-11</v>
      </c>
      <c r="G4670" s="1" t="s">
        <v>9501</v>
      </c>
      <c r="H4670" s="1" t="s">
        <v>9500</v>
      </c>
    </row>
    <row r="4671" spans="1:8" hidden="1" x14ac:dyDescent="0.3">
      <c r="A4671" s="1" t="s">
        <v>1630</v>
      </c>
      <c r="B4671" s="1" t="str">
        <f t="shared" si="217"/>
        <v>Kazakhstan</v>
      </c>
      <c r="C4671" s="5" t="str">
        <f t="shared" si="216"/>
        <v>1977</v>
      </c>
      <c r="D4671" s="1" t="str">
        <f t="shared" si="218"/>
        <v xml:space="preserve">Soyuz U </v>
      </c>
      <c r="E4671" s="1" t="s">
        <v>346</v>
      </c>
      <c r="F4671" s="7" t="str">
        <f>TEXT(DATE(MID(H4671, 13, 4), CHOOSE(MATCH( MID(H4671, 5, 3), {"Jan","Feb","Mar","Apr","May","Jun","Jul","Aug","Sep","Oct","Nov","Dec"}, 0), 1, 2, 3, 4, 5, 6, 7, 8, 9, 10, 11, 12), MID(H4671, 9, 2)), "yyyy-mm-dd")</f>
        <v>1977-10-09</v>
      </c>
      <c r="G4671" s="1" t="s">
        <v>9503</v>
      </c>
      <c r="H4671" s="1" t="s">
        <v>9502</v>
      </c>
    </row>
    <row r="4672" spans="1:8" hidden="1" x14ac:dyDescent="0.3">
      <c r="A4672" s="1" t="s">
        <v>130</v>
      </c>
      <c r="B4672" s="1" t="str">
        <f t="shared" si="217"/>
        <v>Kazakhstan</v>
      </c>
      <c r="C4672" s="5" t="str">
        <f t="shared" si="216"/>
        <v>1977</v>
      </c>
      <c r="D4672" s="1" t="str">
        <f t="shared" si="218"/>
        <v xml:space="preserve">Soyuz U </v>
      </c>
      <c r="E4672" s="1" t="s">
        <v>346</v>
      </c>
      <c r="F4672" s="7" t="str">
        <f>TEXT(DATE(MID(H4672, 13, 4), CHOOSE(MATCH( MID(H4672, 5, 3), {"Jan","Feb","Mar","Apr","May","Jun","Jul","Aug","Sep","Oct","Nov","Dec"}, 0), 1, 2, 3, 4, 5, 6, 7, 8, 9, 10, 11, 12), MID(H4672, 9, 2)), "yyyy-mm-dd")</f>
        <v>1977-09-30</v>
      </c>
      <c r="G4672" s="1" t="s">
        <v>9505</v>
      </c>
      <c r="H4672" s="1" t="s">
        <v>9504</v>
      </c>
    </row>
    <row r="4673" spans="1:8" hidden="1" x14ac:dyDescent="0.3">
      <c r="A4673" s="1" t="s">
        <v>4149</v>
      </c>
      <c r="B4673" s="1" t="str">
        <f t="shared" si="217"/>
        <v>USA</v>
      </c>
      <c r="C4673" s="5" t="str">
        <f t="shared" si="216"/>
        <v>1977</v>
      </c>
      <c r="D4673" s="1" t="str">
        <f t="shared" si="218"/>
        <v xml:space="preserve">Atlas-SLV3D Centaur-D1AR </v>
      </c>
      <c r="E4673" s="1" t="s">
        <v>346</v>
      </c>
      <c r="F4673" s="7" t="str">
        <f>TEXT(DATE(MID(H4673, 13, 4), CHOOSE(MATCH( MID(H4673, 5, 3), {"Jan","Feb","Mar","Apr","May","Jun","Jul","Aug","Sep","Oct","Nov","Dec"}, 0), 1, 2, 3, 4, 5, 6, 7, 8, 9, 10, 11, 12), MID(H4673, 9, 2)), "yyyy-mm-dd")</f>
        <v>1977-09-30</v>
      </c>
      <c r="G4673" s="1" t="s">
        <v>9507</v>
      </c>
      <c r="H4673" s="1" t="s">
        <v>9506</v>
      </c>
    </row>
    <row r="4674" spans="1:8" hidden="1" x14ac:dyDescent="0.3">
      <c r="A4674" s="1" t="s">
        <v>565</v>
      </c>
      <c r="B4674" s="1" t="str">
        <f t="shared" si="217"/>
        <v>Kazakhstan</v>
      </c>
      <c r="C4674" s="5" t="str">
        <f t="shared" ref="C4674:C4737" si="219">TEXT(F4674, "yyyy")</f>
        <v>1977</v>
      </c>
      <c r="D4674" s="1" t="str">
        <f t="shared" si="218"/>
        <v xml:space="preserve">Proton-K </v>
      </c>
      <c r="E4674" s="1" t="s">
        <v>346</v>
      </c>
      <c r="F4674" s="7" t="str">
        <f>TEXT(DATE(MID(H4674, 13, 4), CHOOSE(MATCH( MID(H4674, 5, 3), {"Jan","Feb","Mar","Apr","May","Jun","Jul","Aug","Sep","Oct","Nov","Dec"}, 0), 1, 2, 3, 4, 5, 6, 7, 8, 9, 10, 11, 12), MID(H4674, 9, 2)), "yyyy-mm-dd")</f>
        <v>1977-09-29</v>
      </c>
      <c r="G4674" s="1" t="s">
        <v>9509</v>
      </c>
      <c r="H4674" s="1" t="s">
        <v>9508</v>
      </c>
    </row>
    <row r="4675" spans="1:8" hidden="1" x14ac:dyDescent="0.3">
      <c r="A4675" s="1" t="s">
        <v>3373</v>
      </c>
      <c r="B4675" s="1" t="str">
        <f t="shared" ref="B4675:B4738" si="220">TRIM(MID(A4675, FIND("|", SUBSTITUTE(A4675, ",", "|", LEN(A4675) - LEN(SUBSTITUTE(A4675,",", "" )))) + 1, LEN(A4675)))</f>
        <v>Russia</v>
      </c>
      <c r="C4675" s="5" t="str">
        <f t="shared" si="219"/>
        <v>1977</v>
      </c>
      <c r="D4675" s="1" t="str">
        <f t="shared" ref="D4675:D4738" si="221">LEFT(G4675, FIND("|", G4675) - 1)</f>
        <v xml:space="preserve">Cosmos-3M </v>
      </c>
      <c r="E4675" s="1" t="s">
        <v>346</v>
      </c>
      <c r="F4675" s="7" t="str">
        <f>TEXT(DATE(MID(H4675, 13, 4), CHOOSE(MATCH( MID(H4675, 5, 3), {"Jan","Feb","Mar","Apr","May","Jun","Jul","Aug","Sep","Oct","Nov","Dec"}, 0), 1, 2, 3, 4, 5, 6, 7, 8, 9, 10, 11, 12), MID(H4675, 9, 2)), "yyyy-mm-dd")</f>
        <v>1977-09-24</v>
      </c>
      <c r="G4675" s="1" t="s">
        <v>9511</v>
      </c>
      <c r="H4675" s="1" t="s">
        <v>9510</v>
      </c>
    </row>
    <row r="4676" spans="1:8" hidden="1" x14ac:dyDescent="0.3">
      <c r="A4676" s="1" t="s">
        <v>3566</v>
      </c>
      <c r="B4676" s="1" t="str">
        <f t="shared" si="220"/>
        <v>Russia</v>
      </c>
      <c r="C4676" s="5" t="str">
        <f t="shared" si="219"/>
        <v>1977</v>
      </c>
      <c r="D4676" s="1" t="str">
        <f t="shared" si="221"/>
        <v xml:space="preserve">Tsyklon-3 </v>
      </c>
      <c r="E4676" s="1" t="s">
        <v>346</v>
      </c>
      <c r="F4676" s="7" t="str">
        <f>TEXT(DATE(MID(H4676, 13, 4), CHOOSE(MATCH( MID(H4676, 5, 3), {"Jan","Feb","Mar","Apr","May","Jun","Jul","Aug","Sep","Oct","Nov","Dec"}, 0), 1, 2, 3, 4, 5, 6, 7, 8, 9, 10, 11, 12), MID(H4676, 9, 2)), "yyyy-mm-dd")</f>
        <v>1977-09-24</v>
      </c>
      <c r="G4676" s="1" t="s">
        <v>9513</v>
      </c>
      <c r="H4676" s="1" t="s">
        <v>9512</v>
      </c>
    </row>
    <row r="4677" spans="1:8" hidden="1" x14ac:dyDescent="0.3">
      <c r="A4677" s="1" t="s">
        <v>4249</v>
      </c>
      <c r="B4677" s="1" t="str">
        <f t="shared" si="220"/>
        <v>USA</v>
      </c>
      <c r="C4677" s="5" t="str">
        <f t="shared" si="219"/>
        <v>1977</v>
      </c>
      <c r="D4677" s="1" t="str">
        <f t="shared" si="221"/>
        <v xml:space="preserve">Titan III(24)B </v>
      </c>
      <c r="E4677" s="1" t="s">
        <v>346</v>
      </c>
      <c r="F4677" s="7" t="str">
        <f>TEXT(DATE(MID(H4677, 13, 4), CHOOSE(MATCH( MID(H4677, 5, 3), {"Jan","Feb","Mar","Apr","May","Jun","Jul","Aug","Sep","Oct","Nov","Dec"}, 0), 1, 2, 3, 4, 5, 6, 7, 8, 9, 10, 11, 12), MID(H4677, 9, 2)), "yyyy-mm-dd")</f>
        <v>1977-09-23</v>
      </c>
      <c r="G4677" s="1" t="s">
        <v>9515</v>
      </c>
      <c r="H4677" s="1" t="s">
        <v>9514</v>
      </c>
    </row>
    <row r="4678" spans="1:8" hidden="1" x14ac:dyDescent="0.3">
      <c r="A4678" s="1" t="s">
        <v>130</v>
      </c>
      <c r="B4678" s="1" t="str">
        <f t="shared" si="220"/>
        <v>Kazakhstan</v>
      </c>
      <c r="C4678" s="5" t="str">
        <f t="shared" si="219"/>
        <v>1977</v>
      </c>
      <c r="D4678" s="1" t="str">
        <f t="shared" si="221"/>
        <v xml:space="preserve">Molniya-M /Block SO-L </v>
      </c>
      <c r="E4678" s="1" t="s">
        <v>346</v>
      </c>
      <c r="F4678" s="7" t="str">
        <f>TEXT(DATE(MID(H4678, 13, 4), CHOOSE(MATCH( MID(H4678, 5, 3), {"Jan","Feb","Mar","Apr","May","Jun","Jul","Aug","Sep","Oct","Nov","Dec"}, 0), 1, 2, 3, 4, 5, 6, 7, 8, 9, 10, 11, 12), MID(H4678, 9, 2)), "yyyy-mm-dd")</f>
        <v>1977-09-22</v>
      </c>
      <c r="G4678" s="1" t="s">
        <v>9517</v>
      </c>
      <c r="H4678" s="1" t="s">
        <v>9516</v>
      </c>
    </row>
    <row r="4679" spans="1:8" hidden="1" x14ac:dyDescent="0.3">
      <c r="A4679" s="1" t="s">
        <v>6272</v>
      </c>
      <c r="B4679" s="1" t="str">
        <f t="shared" si="220"/>
        <v>Kazakhstan</v>
      </c>
      <c r="C4679" s="5" t="str">
        <f t="shared" si="219"/>
        <v>1977</v>
      </c>
      <c r="D4679" s="1" t="str">
        <f t="shared" si="221"/>
        <v xml:space="preserve">Proton-K/Block-DM </v>
      </c>
      <c r="E4679" s="1" t="s">
        <v>346</v>
      </c>
      <c r="F4679" s="7" t="str">
        <f>TEXT(DATE(MID(H4679, 13, 4), CHOOSE(MATCH( MID(H4679, 5, 3), {"Jan","Feb","Mar","Apr","May","Jun","Jul","Aug","Sep","Oct","Nov","Dec"}, 0), 1, 2, 3, 4, 5, 6, 7, 8, 9, 10, 11, 12), MID(H4679, 9, 2)), "yyyy-mm-dd")</f>
        <v>1977-09-20</v>
      </c>
      <c r="G4679" s="1" t="s">
        <v>9519</v>
      </c>
      <c r="H4679" s="1" t="s">
        <v>9518</v>
      </c>
    </row>
    <row r="4680" spans="1:8" hidden="1" x14ac:dyDescent="0.3">
      <c r="A4680" s="1" t="s">
        <v>5</v>
      </c>
      <c r="B4680" s="1" t="str">
        <f t="shared" si="220"/>
        <v>Russia</v>
      </c>
      <c r="C4680" s="5" t="str">
        <f t="shared" si="219"/>
        <v>1977</v>
      </c>
      <c r="D4680" s="1" t="str">
        <f t="shared" si="221"/>
        <v xml:space="preserve">Vostok-2M </v>
      </c>
      <c r="E4680" s="1" t="s">
        <v>346</v>
      </c>
      <c r="F4680" s="7" t="str">
        <f>TEXT(DATE(MID(H4680, 13, 4), CHOOSE(MATCH( MID(H4680, 5, 3), {"Jan","Feb","Mar","Apr","May","Jun","Jul","Aug","Sep","Oct","Nov","Dec"}, 0), 1, 2, 3, 4, 5, 6, 7, 8, 9, 10, 11, 12), MID(H4680, 9, 2)), "yyyy-mm-dd")</f>
        <v>1977-09-20</v>
      </c>
      <c r="G4680" s="1" t="s">
        <v>9521</v>
      </c>
      <c r="H4680" s="1" t="s">
        <v>9520</v>
      </c>
    </row>
    <row r="4681" spans="1:8" hidden="1" x14ac:dyDescent="0.3">
      <c r="A4681" s="1" t="s">
        <v>3926</v>
      </c>
      <c r="B4681" s="1" t="str">
        <f t="shared" si="220"/>
        <v>Kazakhstan</v>
      </c>
      <c r="C4681" s="5" t="str">
        <f t="shared" si="219"/>
        <v>1977</v>
      </c>
      <c r="D4681" s="1" t="str">
        <f t="shared" si="221"/>
        <v xml:space="preserve">Tsyklon-2 </v>
      </c>
      <c r="E4681" s="1" t="s">
        <v>346</v>
      </c>
      <c r="F4681" s="7" t="str">
        <f>TEXT(DATE(MID(H4681, 13, 4), CHOOSE(MATCH( MID(H4681, 5, 3), {"Jan","Feb","Mar","Apr","May","Jun","Jul","Aug","Sep","Oct","Nov","Dec"}, 0), 1, 2, 3, 4, 5, 6, 7, 8, 9, 10, 11, 12), MID(H4681, 9, 2)), "yyyy-mm-dd")</f>
        <v>1977-09-18</v>
      </c>
      <c r="G4681" s="1" t="s">
        <v>9523</v>
      </c>
      <c r="H4681" s="1" t="s">
        <v>9522</v>
      </c>
    </row>
    <row r="4682" spans="1:8" hidden="1" x14ac:dyDescent="0.3">
      <c r="A4682" s="1" t="s">
        <v>212</v>
      </c>
      <c r="B4682" s="1" t="str">
        <f t="shared" si="220"/>
        <v>Russia</v>
      </c>
      <c r="C4682" s="5" t="str">
        <f t="shared" si="219"/>
        <v>1977</v>
      </c>
      <c r="D4682" s="1" t="str">
        <f t="shared" si="221"/>
        <v xml:space="preserve">Soyuz U </v>
      </c>
      <c r="E4682" s="1" t="s">
        <v>346</v>
      </c>
      <c r="F4682" s="7" t="str">
        <f>TEXT(DATE(MID(H4682, 13, 4), CHOOSE(MATCH( MID(H4682, 5, 3), {"Jan","Feb","Mar","Apr","May","Jun","Jul","Aug","Sep","Oct","Nov","Dec"}, 0), 1, 2, 3, 4, 5, 6, 7, 8, 9, 10, 11, 12), MID(H4682, 9, 2)), "yyyy-mm-dd")</f>
        <v>1977-09-16</v>
      </c>
      <c r="G4682" s="1" t="s">
        <v>9525</v>
      </c>
      <c r="H4682" s="1" t="s">
        <v>9524</v>
      </c>
    </row>
    <row r="4683" spans="1:8" hidden="1" x14ac:dyDescent="0.3">
      <c r="A4683" s="1" t="s">
        <v>3926</v>
      </c>
      <c r="B4683" s="1" t="str">
        <f t="shared" si="220"/>
        <v>Kazakhstan</v>
      </c>
      <c r="C4683" s="5" t="str">
        <f t="shared" si="219"/>
        <v>1977</v>
      </c>
      <c r="D4683" s="1" t="str">
        <f t="shared" si="221"/>
        <v xml:space="preserve">Tsyklon-2 </v>
      </c>
      <c r="E4683" s="1" t="s">
        <v>346</v>
      </c>
      <c r="F4683" s="7" t="str">
        <f>TEXT(DATE(MID(H4683, 13, 4), CHOOSE(MATCH( MID(H4683, 5, 3), {"Jan","Feb","Mar","Apr","May","Jun","Jul","Aug","Sep","Oct","Nov","Dec"}, 0), 1, 2, 3, 4, 5, 6, 7, 8, 9, 10, 11, 12), MID(H4683, 9, 2)), "yyyy-mm-dd")</f>
        <v>1977-09-16</v>
      </c>
      <c r="G4683" s="1" t="s">
        <v>9527</v>
      </c>
      <c r="H4683" s="1" t="s">
        <v>9526</v>
      </c>
    </row>
    <row r="4684" spans="1:8" hidden="1" x14ac:dyDescent="0.3">
      <c r="A4684" s="1" t="s">
        <v>5301</v>
      </c>
      <c r="B4684" s="1" t="str">
        <f t="shared" si="220"/>
        <v>China</v>
      </c>
      <c r="C4684" s="5" t="str">
        <f t="shared" si="219"/>
        <v>1977</v>
      </c>
      <c r="D4684" s="1" t="str">
        <f t="shared" si="221"/>
        <v xml:space="preserve">Feng Bao 1 </v>
      </c>
      <c r="E4684" s="1" t="s">
        <v>346</v>
      </c>
      <c r="F4684" s="7" t="str">
        <f>TEXT(DATE(MID(H4684, 13, 4), CHOOSE(MATCH( MID(H4684, 5, 3), {"Jan","Feb","Mar","Apr","May","Jun","Jul","Aug","Sep","Oct","Nov","Dec"}, 0), 1, 2, 3, 4, 5, 6, 7, 8, 9, 10, 11, 12), MID(H4684, 9, 2)), "yyyy-mm-dd")</f>
        <v>1977-09-14</v>
      </c>
      <c r="G4684" s="1" t="s">
        <v>9529</v>
      </c>
      <c r="H4684" s="1" t="s">
        <v>9528</v>
      </c>
    </row>
    <row r="4685" spans="1:8" hidden="1" x14ac:dyDescent="0.3">
      <c r="A4685" s="1" t="s">
        <v>3478</v>
      </c>
      <c r="B4685" s="1" t="str">
        <f t="shared" si="220"/>
        <v>USA</v>
      </c>
      <c r="C4685" s="5" t="str">
        <f t="shared" si="219"/>
        <v>1977</v>
      </c>
      <c r="D4685" s="1" t="str">
        <f t="shared" si="221"/>
        <v xml:space="preserve">Delta 3914 </v>
      </c>
      <c r="E4685" s="1" t="s">
        <v>346</v>
      </c>
      <c r="F4685" s="7" t="str">
        <f>TEXT(DATE(MID(H4685, 13, 4), CHOOSE(MATCH( MID(H4685, 5, 3), {"Jan","Feb","Mar","Apr","May","Jun","Jul","Aug","Sep","Oct","Nov","Dec"}, 0), 1, 2, 3, 4, 5, 6, 7, 8, 9, 10, 11, 12), MID(H4685, 9, 2)), "yyyy-mm-dd")</f>
        <v>1977-09-13</v>
      </c>
      <c r="G4685" s="1" t="s">
        <v>9531</v>
      </c>
      <c r="H4685" s="1" t="s">
        <v>9530</v>
      </c>
    </row>
    <row r="4686" spans="1:8" hidden="1" x14ac:dyDescent="0.3">
      <c r="A4686" s="1" t="s">
        <v>3373</v>
      </c>
      <c r="B4686" s="1" t="str">
        <f t="shared" si="220"/>
        <v>Russia</v>
      </c>
      <c r="C4686" s="5" t="str">
        <f t="shared" si="219"/>
        <v>1977</v>
      </c>
      <c r="D4686" s="1" t="str">
        <f t="shared" si="221"/>
        <v xml:space="preserve">Cosmos-3M </v>
      </c>
      <c r="E4686" s="1" t="s">
        <v>346</v>
      </c>
      <c r="F4686" s="7" t="str">
        <f>TEXT(DATE(MID(H4686, 13, 4), CHOOSE(MATCH( MID(H4686, 5, 3), {"Jan","Feb","Mar","Apr","May","Jun","Jul","Aug","Sep","Oct","Nov","Dec"}, 0), 1, 2, 3, 4, 5, 6, 7, 8, 9, 10, 11, 12), MID(H4686, 9, 2)), "yyyy-mm-dd")</f>
        <v>1977-09-13</v>
      </c>
      <c r="G4686" s="1" t="s">
        <v>9533</v>
      </c>
      <c r="H4686" s="1" t="s">
        <v>9532</v>
      </c>
    </row>
    <row r="4687" spans="1:8" hidden="1" x14ac:dyDescent="0.3">
      <c r="A4687" s="1" t="s">
        <v>212</v>
      </c>
      <c r="B4687" s="1" t="str">
        <f t="shared" si="220"/>
        <v>Russia</v>
      </c>
      <c r="C4687" s="5" t="str">
        <f t="shared" si="219"/>
        <v>1977</v>
      </c>
      <c r="D4687" s="1" t="str">
        <f t="shared" si="221"/>
        <v xml:space="preserve">Soyuz U </v>
      </c>
      <c r="E4687" s="1" t="s">
        <v>346</v>
      </c>
      <c r="F4687" s="7" t="str">
        <f>TEXT(DATE(MID(H4687, 13, 4), CHOOSE(MATCH( MID(H4687, 5, 3), {"Jan","Feb","Mar","Apr","May","Jun","Jul","Aug","Sep","Oct","Nov","Dec"}, 0), 1, 2, 3, 4, 5, 6, 7, 8, 9, 10, 11, 12), MID(H4687, 9, 2)), "yyyy-mm-dd")</f>
        <v>1977-09-13</v>
      </c>
      <c r="G4687" s="1" t="s">
        <v>9535</v>
      </c>
      <c r="H4687" s="1" t="s">
        <v>9534</v>
      </c>
    </row>
    <row r="4688" spans="1:8" hidden="1" x14ac:dyDescent="0.3">
      <c r="A4688" s="1" t="s">
        <v>212</v>
      </c>
      <c r="B4688" s="1" t="str">
        <f t="shared" si="220"/>
        <v>Russia</v>
      </c>
      <c r="C4688" s="5" t="str">
        <f t="shared" si="219"/>
        <v>1977</v>
      </c>
      <c r="D4688" s="1" t="str">
        <f t="shared" si="221"/>
        <v xml:space="preserve">Soyuz U </v>
      </c>
      <c r="E4688" s="1" t="s">
        <v>346</v>
      </c>
      <c r="F4688" s="7" t="str">
        <f>TEXT(DATE(MID(H4688, 13, 4), CHOOSE(MATCH( MID(H4688, 5, 3), {"Jan","Feb","Mar","Apr","May","Jun","Jul","Aug","Sep","Oct","Nov","Dec"}, 0), 1, 2, 3, 4, 5, 6, 7, 8, 9, 10, 11, 12), MID(H4688, 9, 2)), "yyyy-mm-dd")</f>
        <v>1977-09-06</v>
      </c>
      <c r="G4688" s="1" t="s">
        <v>9537</v>
      </c>
      <c r="H4688" s="1" t="s">
        <v>9536</v>
      </c>
    </row>
    <row r="4689" spans="1:8" hidden="1" x14ac:dyDescent="0.3">
      <c r="A4689" s="1" t="s">
        <v>75</v>
      </c>
      <c r="B4689" s="1" t="str">
        <f t="shared" si="220"/>
        <v>USA</v>
      </c>
      <c r="C4689" s="5" t="str">
        <f t="shared" si="219"/>
        <v>1977</v>
      </c>
      <c r="D4689" s="1" t="str">
        <f t="shared" si="221"/>
        <v xml:space="preserve">Titan IIIE </v>
      </c>
      <c r="E4689" s="1" t="s">
        <v>346</v>
      </c>
      <c r="F4689" s="7" t="str">
        <f>TEXT(DATE(MID(H4689, 13, 4), CHOOSE(MATCH( MID(H4689, 5, 3), {"Jan","Feb","Mar","Apr","May","Jun","Jul","Aug","Sep","Oct","Nov","Dec"}, 0), 1, 2, 3, 4, 5, 6, 7, 8, 9, 10, 11, 12), MID(H4689, 9, 2)), "yyyy-mm-dd")</f>
        <v>1977-09-05</v>
      </c>
      <c r="G4689" s="1" t="s">
        <v>9539</v>
      </c>
      <c r="H4689" s="1" t="s">
        <v>9538</v>
      </c>
    </row>
    <row r="4690" spans="1:8" hidden="1" x14ac:dyDescent="0.3">
      <c r="A4690" s="1" t="s">
        <v>5</v>
      </c>
      <c r="B4690" s="1" t="str">
        <f t="shared" si="220"/>
        <v>Russia</v>
      </c>
      <c r="C4690" s="5" t="str">
        <f t="shared" si="219"/>
        <v>1977</v>
      </c>
      <c r="D4690" s="1" t="str">
        <f t="shared" si="221"/>
        <v xml:space="preserve">Soyuz U </v>
      </c>
      <c r="E4690" s="1" t="s">
        <v>346</v>
      </c>
      <c r="F4690" s="7" t="str">
        <f>TEXT(DATE(MID(H4690, 13, 4), CHOOSE(MATCH( MID(H4690, 5, 3), {"Jan","Feb","Mar","Apr","May","Jun","Jul","Aug","Sep","Oct","Nov","Dec"}, 0), 1, 2, 3, 4, 5, 6, 7, 8, 9, 10, 11, 12), MID(H4690, 9, 2)), "yyyy-mm-dd")</f>
        <v>1977-09-02</v>
      </c>
      <c r="G4690" s="1" t="s">
        <v>9541</v>
      </c>
      <c r="H4690" s="1" t="s">
        <v>9540</v>
      </c>
    </row>
    <row r="4691" spans="1:8" hidden="1" x14ac:dyDescent="0.3">
      <c r="A4691" s="1" t="s">
        <v>212</v>
      </c>
      <c r="B4691" s="1" t="str">
        <f t="shared" si="220"/>
        <v>Russia</v>
      </c>
      <c r="C4691" s="5" t="str">
        <f t="shared" si="219"/>
        <v>1977</v>
      </c>
      <c r="D4691" s="1" t="str">
        <f t="shared" si="221"/>
        <v xml:space="preserve">Molniya-M /Block ML </v>
      </c>
      <c r="E4691" s="1" t="s">
        <v>346</v>
      </c>
      <c r="F4691" s="7" t="str">
        <f>TEXT(DATE(MID(H4691, 13, 4), CHOOSE(MATCH( MID(H4691, 5, 3), {"Jan","Feb","Mar","Apr","May","Jun","Jul","Aug","Sep","Oct","Nov","Dec"}, 0), 1, 2, 3, 4, 5, 6, 7, 8, 9, 10, 11, 12), MID(H4691, 9, 2)), "yyyy-mm-dd")</f>
        <v>1977-08-30</v>
      </c>
      <c r="G4691" s="1" t="s">
        <v>9543</v>
      </c>
      <c r="H4691" s="1" t="s">
        <v>9542</v>
      </c>
    </row>
    <row r="4692" spans="1:8" hidden="1" x14ac:dyDescent="0.3">
      <c r="A4692" s="1" t="s">
        <v>5</v>
      </c>
      <c r="B4692" s="1" t="str">
        <f t="shared" si="220"/>
        <v>Russia</v>
      </c>
      <c r="C4692" s="5" t="str">
        <f t="shared" si="219"/>
        <v>1977</v>
      </c>
      <c r="D4692" s="1" t="str">
        <f t="shared" si="221"/>
        <v xml:space="preserve">Soyuz U </v>
      </c>
      <c r="E4692" s="1" t="s">
        <v>346</v>
      </c>
      <c r="F4692" s="7" t="str">
        <f>TEXT(DATE(MID(H4692, 13, 4), CHOOSE(MATCH( MID(H4692, 5, 3), {"Jan","Feb","Mar","Apr","May","Jun","Jul","Aug","Sep","Oct","Nov","Dec"}, 0), 1, 2, 3, 4, 5, 6, 7, 8, 9, 10, 11, 12), MID(H4692, 9, 2)), "yyyy-mm-dd")</f>
        <v>1977-08-27</v>
      </c>
      <c r="G4692" s="1" t="s">
        <v>9545</v>
      </c>
      <c r="H4692" s="1" t="s">
        <v>9544</v>
      </c>
    </row>
    <row r="4693" spans="1:8" hidden="1" x14ac:dyDescent="0.3">
      <c r="A4693" s="1" t="s">
        <v>3160</v>
      </c>
      <c r="B4693" s="1" t="str">
        <f t="shared" si="220"/>
        <v>USA</v>
      </c>
      <c r="C4693" s="5" t="str">
        <f t="shared" si="219"/>
        <v>1977</v>
      </c>
      <c r="D4693" s="1" t="str">
        <f t="shared" si="221"/>
        <v xml:space="preserve">Delta 2313 </v>
      </c>
      <c r="E4693" s="1" t="s">
        <v>346</v>
      </c>
      <c r="F4693" s="7" t="str">
        <f>TEXT(DATE(MID(H4693, 13, 4), CHOOSE(MATCH( MID(H4693, 5, 3), {"Jan","Feb","Mar","Apr","May","Jun","Jul","Aug","Sep","Oct","Nov","Dec"}, 0), 1, 2, 3, 4, 5, 6, 7, 8, 9, 10, 11, 12), MID(H4693, 9, 2)), "yyyy-mm-dd")</f>
        <v>1977-08-25</v>
      </c>
      <c r="G4693" s="1" t="s">
        <v>9547</v>
      </c>
      <c r="H4693" s="1" t="s">
        <v>9546</v>
      </c>
    </row>
    <row r="4694" spans="1:8" hidden="1" x14ac:dyDescent="0.3">
      <c r="A4694" s="1" t="s">
        <v>3373</v>
      </c>
      <c r="B4694" s="1" t="str">
        <f t="shared" si="220"/>
        <v>Russia</v>
      </c>
      <c r="C4694" s="5" t="str">
        <f t="shared" si="219"/>
        <v>1977</v>
      </c>
      <c r="D4694" s="1" t="str">
        <f t="shared" si="221"/>
        <v xml:space="preserve">Cosmos-3M </v>
      </c>
      <c r="E4694" s="1" t="s">
        <v>346</v>
      </c>
      <c r="F4694" s="7" t="str">
        <f>TEXT(DATE(MID(H4694, 13, 4), CHOOSE(MATCH( MID(H4694, 5, 3), {"Jan","Feb","Mar","Apr","May","Jun","Jul","Aug","Sep","Oct","Nov","Dec"}, 0), 1, 2, 3, 4, 5, 6, 7, 8, 9, 10, 11, 12), MID(H4694, 9, 2)), "yyyy-mm-dd")</f>
        <v>1977-08-24</v>
      </c>
      <c r="G4694" s="1" t="s">
        <v>9549</v>
      </c>
      <c r="H4694" s="1" t="s">
        <v>9548</v>
      </c>
    </row>
    <row r="4695" spans="1:8" hidden="1" x14ac:dyDescent="0.3">
      <c r="A4695" s="1" t="s">
        <v>5</v>
      </c>
      <c r="B4695" s="1" t="str">
        <f t="shared" si="220"/>
        <v>Russia</v>
      </c>
      <c r="C4695" s="5" t="str">
        <f t="shared" si="219"/>
        <v>1977</v>
      </c>
      <c r="D4695" s="1" t="str">
        <f t="shared" si="221"/>
        <v xml:space="preserve">Soyuz U </v>
      </c>
      <c r="E4695" s="1" t="s">
        <v>346</v>
      </c>
      <c r="F4695" s="7" t="str">
        <f>TEXT(DATE(MID(H4695, 13, 4), CHOOSE(MATCH( MID(H4695, 5, 3), {"Jan","Feb","Mar","Apr","May","Jun","Jul","Aug","Sep","Oct","Nov","Dec"}, 0), 1, 2, 3, 4, 5, 6, 7, 8, 9, 10, 11, 12), MID(H4695, 9, 2)), "yyyy-mm-dd")</f>
        <v>1977-08-24</v>
      </c>
      <c r="G4695" s="1" t="s">
        <v>9551</v>
      </c>
      <c r="H4695" s="1" t="s">
        <v>9550</v>
      </c>
    </row>
    <row r="4696" spans="1:8" hidden="1" x14ac:dyDescent="0.3">
      <c r="A4696" s="1" t="s">
        <v>3926</v>
      </c>
      <c r="B4696" s="1" t="str">
        <f t="shared" si="220"/>
        <v>Kazakhstan</v>
      </c>
      <c r="C4696" s="5" t="str">
        <f t="shared" si="219"/>
        <v>1977</v>
      </c>
      <c r="D4696" s="1" t="str">
        <f t="shared" si="221"/>
        <v xml:space="preserve">Tsyklon-2 </v>
      </c>
      <c r="E4696" s="1" t="s">
        <v>346</v>
      </c>
      <c r="F4696" s="7" t="str">
        <f>TEXT(DATE(MID(H4696, 13, 4), CHOOSE(MATCH( MID(H4696, 5, 3), {"Jan","Feb","Mar","Apr","May","Jun","Jul","Aug","Sep","Oct","Nov","Dec"}, 0), 1, 2, 3, 4, 5, 6, 7, 8, 9, 10, 11, 12), MID(H4696, 9, 2)), "yyyy-mm-dd")</f>
        <v>1977-08-24</v>
      </c>
      <c r="G4696" s="1" t="s">
        <v>9553</v>
      </c>
      <c r="H4696" s="1" t="s">
        <v>9552</v>
      </c>
    </row>
    <row r="4697" spans="1:8" hidden="1" x14ac:dyDescent="0.3">
      <c r="A4697" s="1" t="s">
        <v>75</v>
      </c>
      <c r="B4697" s="1" t="str">
        <f t="shared" si="220"/>
        <v>USA</v>
      </c>
      <c r="C4697" s="5" t="str">
        <f t="shared" si="219"/>
        <v>1977</v>
      </c>
      <c r="D4697" s="1" t="str">
        <f t="shared" si="221"/>
        <v xml:space="preserve">Titan IIIE </v>
      </c>
      <c r="E4697" s="1" t="s">
        <v>346</v>
      </c>
      <c r="F4697" s="7" t="str">
        <f>TEXT(DATE(MID(H4697, 13, 4), CHOOSE(MATCH( MID(H4697, 5, 3), {"Jan","Feb","Mar","Apr","May","Jun","Jul","Aug","Sep","Oct","Nov","Dec"}, 0), 1, 2, 3, 4, 5, 6, 7, 8, 9, 10, 11, 12), MID(H4697, 9, 2)), "yyyy-mm-dd")</f>
        <v>1977-08-20</v>
      </c>
      <c r="G4697" s="1" t="s">
        <v>9555</v>
      </c>
      <c r="H4697" s="1" t="s">
        <v>9554</v>
      </c>
    </row>
    <row r="4698" spans="1:8" hidden="1" x14ac:dyDescent="0.3">
      <c r="A4698" s="1" t="s">
        <v>4092</v>
      </c>
      <c r="B4698" s="1" t="str">
        <f t="shared" si="220"/>
        <v>USA</v>
      </c>
      <c r="C4698" s="5" t="str">
        <f t="shared" si="219"/>
        <v>1977</v>
      </c>
      <c r="D4698" s="1" t="str">
        <f t="shared" si="221"/>
        <v xml:space="preserve">Atlas-SLV3D Centaur-D1AR </v>
      </c>
      <c r="E4698" s="1" t="s">
        <v>346</v>
      </c>
      <c r="F4698" s="7" t="str">
        <f>TEXT(DATE(MID(H4698, 13, 4), CHOOSE(MATCH( MID(H4698, 5, 3), {"Jan","Feb","Mar","Apr","May","Jun","Jul","Aug","Sep","Oct","Nov","Dec"}, 0), 1, 2, 3, 4, 5, 6, 7, 8, 9, 10, 11, 12), MID(H4698, 9, 2)), "yyyy-mm-dd")</f>
        <v>1977-08-12</v>
      </c>
      <c r="G4698" s="1" t="s">
        <v>9557</v>
      </c>
      <c r="H4698" s="1" t="s">
        <v>9556</v>
      </c>
    </row>
    <row r="4699" spans="1:8" hidden="1" x14ac:dyDescent="0.3">
      <c r="A4699" s="1" t="s">
        <v>130</v>
      </c>
      <c r="B4699" s="1" t="str">
        <f t="shared" si="220"/>
        <v>Kazakhstan</v>
      </c>
      <c r="C4699" s="5" t="str">
        <f t="shared" si="219"/>
        <v>1977</v>
      </c>
      <c r="D4699" s="1" t="str">
        <f t="shared" si="221"/>
        <v xml:space="preserve">Soyuz U </v>
      </c>
      <c r="E4699" s="1" t="s">
        <v>346</v>
      </c>
      <c r="F4699" s="7" t="str">
        <f>TEXT(DATE(MID(H4699, 13, 4), CHOOSE(MATCH( MID(H4699, 5, 3), {"Jan","Feb","Mar","Apr","May","Jun","Jul","Aug","Sep","Oct","Nov","Dec"}, 0), 1, 2, 3, 4, 5, 6, 7, 8, 9, 10, 11, 12), MID(H4699, 9, 2)), "yyyy-mm-dd")</f>
        <v>1977-08-10</v>
      </c>
      <c r="G4699" s="1" t="s">
        <v>9559</v>
      </c>
      <c r="H4699" s="1" t="s">
        <v>9558</v>
      </c>
    </row>
    <row r="4700" spans="1:8" hidden="1" x14ac:dyDescent="0.3">
      <c r="A4700" s="1" t="s">
        <v>565</v>
      </c>
      <c r="B4700" s="1" t="str">
        <f t="shared" si="220"/>
        <v>Kazakhstan</v>
      </c>
      <c r="C4700" s="5" t="str">
        <f t="shared" si="219"/>
        <v>1977</v>
      </c>
      <c r="D4700" s="1" t="str">
        <f t="shared" si="221"/>
        <v xml:space="preserve">Proton-K </v>
      </c>
      <c r="E4700" s="1" t="s">
        <v>346</v>
      </c>
      <c r="F4700" s="7" t="str">
        <f>TEXT(DATE(MID(H4700, 13, 4), CHOOSE(MATCH( MID(H4700, 5, 3), {"Jan","Feb","Mar","Apr","May","Jun","Jul","Aug","Sep","Oct","Nov","Dec"}, 0), 1, 2, 3, 4, 5, 6, 7, 8, 9, 10, 11, 12), MID(H4700, 9, 2)), "yyyy-mm-dd")</f>
        <v>1977-08-04</v>
      </c>
      <c r="G4700" s="1" t="s">
        <v>9561</v>
      </c>
      <c r="H4700" s="1" t="s">
        <v>9560</v>
      </c>
    </row>
    <row r="4701" spans="1:8" hidden="1" x14ac:dyDescent="0.3">
      <c r="A4701" s="1" t="s">
        <v>212</v>
      </c>
      <c r="B4701" s="1" t="str">
        <f t="shared" si="220"/>
        <v>Russia</v>
      </c>
      <c r="C4701" s="5" t="str">
        <f t="shared" si="219"/>
        <v>1977</v>
      </c>
      <c r="D4701" s="1" t="str">
        <f t="shared" si="221"/>
        <v xml:space="preserve">Soyuz U </v>
      </c>
      <c r="E4701" s="1" t="s">
        <v>346</v>
      </c>
      <c r="F4701" s="7" t="str">
        <f>TEXT(DATE(MID(H4701, 13, 4), CHOOSE(MATCH( MID(H4701, 5, 3), {"Jan","Feb","Mar","Apr","May","Jun","Jul","Aug","Sep","Oct","Nov","Dec"}, 0), 1, 2, 3, 4, 5, 6, 7, 8, 9, 10, 11, 12), MID(H4701, 9, 2)), "yyyy-mm-dd")</f>
        <v>1977-08-03</v>
      </c>
      <c r="G4701" s="1" t="s">
        <v>9563</v>
      </c>
      <c r="H4701" s="1" t="s">
        <v>9562</v>
      </c>
    </row>
    <row r="4702" spans="1:8" hidden="1" x14ac:dyDescent="0.3">
      <c r="A4702" s="1" t="s">
        <v>5</v>
      </c>
      <c r="B4702" s="1" t="str">
        <f t="shared" si="220"/>
        <v>Russia</v>
      </c>
      <c r="C4702" s="5" t="str">
        <f t="shared" si="219"/>
        <v>1977</v>
      </c>
      <c r="D4702" s="1" t="str">
        <f t="shared" si="221"/>
        <v xml:space="preserve">Soyuz U </v>
      </c>
      <c r="E4702" s="1" t="s">
        <v>346</v>
      </c>
      <c r="F4702" s="7" t="str">
        <f>TEXT(DATE(MID(H4702, 13, 4), CHOOSE(MATCH( MID(H4702, 5, 3), {"Jan","Feb","Mar","Apr","May","Jun","Jul","Aug","Sep","Oct","Nov","Dec"}, 0), 1, 2, 3, 4, 5, 6, 7, 8, 9, 10, 11, 12), MID(H4702, 9, 2)), "yyyy-mm-dd")</f>
        <v>1977-07-29</v>
      </c>
      <c r="G4702" s="1" t="s">
        <v>9565</v>
      </c>
      <c r="H4702" s="1" t="s">
        <v>9564</v>
      </c>
    </row>
    <row r="4703" spans="1:8" hidden="1" x14ac:dyDescent="0.3">
      <c r="A4703" s="1" t="s">
        <v>5</v>
      </c>
      <c r="B4703" s="1" t="str">
        <f t="shared" si="220"/>
        <v>Russia</v>
      </c>
      <c r="C4703" s="5" t="str">
        <f t="shared" si="219"/>
        <v>1977</v>
      </c>
      <c r="D4703" s="1" t="str">
        <f t="shared" si="221"/>
        <v xml:space="preserve">Soyuz U </v>
      </c>
      <c r="E4703" s="1" t="s">
        <v>346</v>
      </c>
      <c r="F4703" s="7" t="str">
        <f>TEXT(DATE(MID(H4703, 13, 4), CHOOSE(MATCH( MID(H4703, 5, 3), {"Jan","Feb","Mar","Apr","May","Jun","Jul","Aug","Sep","Oct","Nov","Dec"}, 0), 1, 2, 3, 4, 5, 6, 7, 8, 9, 10, 11, 12), MID(H4703, 9, 2)), "yyyy-mm-dd")</f>
        <v>1977-07-27</v>
      </c>
      <c r="G4703" s="1" t="s">
        <v>9567</v>
      </c>
      <c r="H4703" s="1" t="s">
        <v>9566</v>
      </c>
    </row>
    <row r="4704" spans="1:8" hidden="1" x14ac:dyDescent="0.3">
      <c r="A4704" s="1" t="s">
        <v>6272</v>
      </c>
      <c r="B4704" s="1" t="str">
        <f t="shared" si="220"/>
        <v>Kazakhstan</v>
      </c>
      <c r="C4704" s="5" t="str">
        <f t="shared" si="219"/>
        <v>1977</v>
      </c>
      <c r="D4704" s="1" t="str">
        <f t="shared" si="221"/>
        <v xml:space="preserve">Proton-K/Block-DM </v>
      </c>
      <c r="E4704" s="1" t="s">
        <v>346</v>
      </c>
      <c r="F4704" s="7" t="str">
        <f>TEXT(DATE(MID(H4704, 13, 4), CHOOSE(MATCH( MID(H4704, 5, 3), {"Jan","Feb","Mar","Apr","May","Jun","Jul","Aug","Sep","Oct","Nov","Dec"}, 0), 1, 2, 3, 4, 5, 6, 7, 8, 9, 10, 11, 12), MID(H4704, 9, 2)), "yyyy-mm-dd")</f>
        <v>1977-07-23</v>
      </c>
      <c r="G4704" s="1" t="s">
        <v>9569</v>
      </c>
      <c r="H4704" s="1" t="s">
        <v>9568</v>
      </c>
    </row>
    <row r="4705" spans="1:8" hidden="1" x14ac:dyDescent="0.3">
      <c r="A4705" s="1" t="s">
        <v>3373</v>
      </c>
      <c r="B4705" s="1" t="str">
        <f t="shared" si="220"/>
        <v>Russia</v>
      </c>
      <c r="C4705" s="5" t="str">
        <f t="shared" si="219"/>
        <v>1977</v>
      </c>
      <c r="D4705" s="1" t="str">
        <f t="shared" si="221"/>
        <v xml:space="preserve">Cosmos-3M </v>
      </c>
      <c r="E4705" s="1" t="s">
        <v>346</v>
      </c>
      <c r="F4705" s="7" t="str">
        <f>TEXT(DATE(MID(H4705, 13, 4), CHOOSE(MATCH( MID(H4705, 5, 3), {"Jan","Feb","Mar","Apr","May","Jun","Jul","Aug","Sep","Oct","Nov","Dec"}, 0), 1, 2, 3, 4, 5, 6, 7, 8, 9, 10, 11, 12), MID(H4705, 9, 2)), "yyyy-mm-dd")</f>
        <v>1977-07-22</v>
      </c>
      <c r="G4705" s="1" t="s">
        <v>9571</v>
      </c>
      <c r="H4705" s="1" t="s">
        <v>9570</v>
      </c>
    </row>
    <row r="4706" spans="1:8" hidden="1" x14ac:dyDescent="0.3">
      <c r="A4706" s="1" t="s">
        <v>130</v>
      </c>
      <c r="B4706" s="1" t="str">
        <f t="shared" si="220"/>
        <v>Kazakhstan</v>
      </c>
      <c r="C4706" s="5" t="str">
        <f t="shared" si="219"/>
        <v>1977</v>
      </c>
      <c r="D4706" s="1" t="str">
        <f t="shared" si="221"/>
        <v xml:space="preserve">Soyuz U </v>
      </c>
      <c r="E4706" s="1" t="s">
        <v>346</v>
      </c>
      <c r="F4706" s="7" t="str">
        <f>TEXT(DATE(MID(H4706, 13, 4), CHOOSE(MATCH( MID(H4706, 5, 3), {"Jan","Feb","Mar","Apr","May","Jun","Jul","Aug","Sep","Oct","Nov","Dec"}, 0), 1, 2, 3, 4, 5, 6, 7, 8, 9, 10, 11, 12), MID(H4706, 9, 2)), "yyyy-mm-dd")</f>
        <v>1977-07-20</v>
      </c>
      <c r="G4706" s="1" t="s">
        <v>9573</v>
      </c>
      <c r="H4706" s="1" t="s">
        <v>9572</v>
      </c>
    </row>
    <row r="4707" spans="1:8" hidden="1" x14ac:dyDescent="0.3">
      <c r="A4707" s="1" t="s">
        <v>5</v>
      </c>
      <c r="B4707" s="1" t="str">
        <f t="shared" si="220"/>
        <v>Russia</v>
      </c>
      <c r="C4707" s="5" t="str">
        <f t="shared" si="219"/>
        <v>1977</v>
      </c>
      <c r="D4707" s="1" t="str">
        <f t="shared" si="221"/>
        <v xml:space="preserve">Molniya-M /Block 2BL </v>
      </c>
      <c r="E4707" s="1" t="s">
        <v>346</v>
      </c>
      <c r="F4707" s="7" t="str">
        <f>TEXT(DATE(MID(H4707, 13, 4), CHOOSE(MATCH( MID(H4707, 5, 3), {"Jan","Feb","Mar","Apr","May","Jun","Jul","Aug","Sep","Oct","Nov","Dec"}, 0), 1, 2, 3, 4, 5, 6, 7, 8, 9, 10, 11, 12), MID(H4707, 9, 2)), "yyyy-mm-dd")</f>
        <v>1977-07-20</v>
      </c>
      <c r="G4707" s="1" t="s">
        <v>9575</v>
      </c>
      <c r="H4707" s="1" t="s">
        <v>9574</v>
      </c>
    </row>
    <row r="4708" spans="1:8" hidden="1" x14ac:dyDescent="0.3">
      <c r="A4708" s="1" t="s">
        <v>6482</v>
      </c>
      <c r="B4708" s="1" t="str">
        <f t="shared" si="220"/>
        <v>Russia</v>
      </c>
      <c r="C4708" s="5" t="str">
        <f t="shared" si="219"/>
        <v>1977</v>
      </c>
      <c r="D4708" s="1" t="str">
        <f t="shared" si="221"/>
        <v xml:space="preserve">Cosmos-3M </v>
      </c>
      <c r="E4708" s="1" t="s">
        <v>346</v>
      </c>
      <c r="F4708" s="7" t="str">
        <f>TEXT(DATE(MID(H4708, 13, 4), CHOOSE(MATCH( MID(H4708, 5, 3), {"Jan","Feb","Mar","Apr","May","Jun","Jul","Aug","Sep","Oct","Nov","Dec"}, 0), 1, 2, 3, 4, 5, 6, 7, 8, 9, 10, 11, 12), MID(H4708, 9, 2)), "yyyy-mm-dd")</f>
        <v>1977-07-19</v>
      </c>
      <c r="G4708" s="1" t="s">
        <v>9577</v>
      </c>
      <c r="H4708" s="1" t="s">
        <v>9576</v>
      </c>
    </row>
    <row r="4709" spans="1:8" hidden="1" x14ac:dyDescent="0.3">
      <c r="A4709" s="1" t="s">
        <v>4200</v>
      </c>
      <c r="B4709" s="1" t="str">
        <f t="shared" si="220"/>
        <v>Kazakhstan</v>
      </c>
      <c r="C4709" s="5" t="str">
        <f t="shared" si="219"/>
        <v>1977</v>
      </c>
      <c r="D4709" s="1" t="str">
        <f t="shared" si="221"/>
        <v xml:space="preserve">Proton-K </v>
      </c>
      <c r="E4709" s="1" t="s">
        <v>346</v>
      </c>
      <c r="F4709" s="7" t="str">
        <f>TEXT(DATE(MID(H4709, 13, 4), CHOOSE(MATCH( MID(H4709, 5, 3), {"Jan","Feb","Mar","Apr","May","Jun","Jul","Aug","Sep","Oct","Nov","Dec"}, 0), 1, 2, 3, 4, 5, 6, 7, 8, 9, 10, 11, 12), MID(H4709, 9, 2)), "yyyy-mm-dd")</f>
        <v>1977-07-17</v>
      </c>
      <c r="G4709" s="1" t="s">
        <v>9579</v>
      </c>
      <c r="H4709" s="1" t="s">
        <v>9578</v>
      </c>
    </row>
    <row r="4710" spans="1:8" hidden="1" x14ac:dyDescent="0.3">
      <c r="A4710" s="1" t="s">
        <v>3160</v>
      </c>
      <c r="B4710" s="1" t="str">
        <f t="shared" si="220"/>
        <v>USA</v>
      </c>
      <c r="C4710" s="5" t="str">
        <f t="shared" si="219"/>
        <v>1977</v>
      </c>
      <c r="D4710" s="1" t="str">
        <f t="shared" si="221"/>
        <v xml:space="preserve">Delta 2914 </v>
      </c>
      <c r="E4710" s="1" t="s">
        <v>346</v>
      </c>
      <c r="F4710" s="7" t="str">
        <f>TEXT(DATE(MID(H4710, 13, 4), CHOOSE(MATCH( MID(H4710, 5, 3), {"Jan","Feb","Mar","Apr","May","Jun","Jul","Aug","Sep","Oct","Nov","Dec"}, 0), 1, 2, 3, 4, 5, 6, 7, 8, 9, 10, 11, 12), MID(H4710, 9, 2)), "yyyy-mm-dd")</f>
        <v>1977-07-14</v>
      </c>
      <c r="G4710" s="1" t="s">
        <v>9581</v>
      </c>
      <c r="H4710" s="1" t="s">
        <v>9580</v>
      </c>
    </row>
    <row r="4711" spans="1:8" hidden="1" x14ac:dyDescent="0.3">
      <c r="A4711" s="1" t="s">
        <v>3373</v>
      </c>
      <c r="B4711" s="1" t="str">
        <f t="shared" si="220"/>
        <v>Russia</v>
      </c>
      <c r="C4711" s="5" t="str">
        <f t="shared" si="219"/>
        <v>1977</v>
      </c>
      <c r="D4711" s="1" t="str">
        <f t="shared" si="221"/>
        <v xml:space="preserve">Cosmos-3M </v>
      </c>
      <c r="E4711" s="1" t="s">
        <v>346</v>
      </c>
      <c r="F4711" s="7" t="str">
        <f>TEXT(DATE(MID(H4711, 13, 4), CHOOSE(MATCH( MID(H4711, 5, 3), {"Jan","Feb","Mar","Apr","May","Jun","Jul","Aug","Sep","Oct","Nov","Dec"}, 0), 1, 2, 3, 4, 5, 6, 7, 8, 9, 10, 11, 12), MID(H4711, 9, 2)), "yyyy-mm-dd")</f>
        <v>1977-07-13</v>
      </c>
      <c r="G4711" s="1" t="s">
        <v>9583</v>
      </c>
      <c r="H4711" s="1" t="s">
        <v>9582</v>
      </c>
    </row>
    <row r="4712" spans="1:8" hidden="1" x14ac:dyDescent="0.3">
      <c r="A4712" s="1" t="s">
        <v>5</v>
      </c>
      <c r="B4712" s="1" t="str">
        <f t="shared" si="220"/>
        <v>Russia</v>
      </c>
      <c r="C4712" s="5" t="str">
        <f t="shared" si="219"/>
        <v>1977</v>
      </c>
      <c r="D4712" s="1" t="str">
        <f t="shared" si="221"/>
        <v xml:space="preserve">Soyuz U </v>
      </c>
      <c r="E4712" s="1" t="s">
        <v>346</v>
      </c>
      <c r="F4712" s="7" t="str">
        <f>TEXT(DATE(MID(H4712, 13, 4), CHOOSE(MATCH( MID(H4712, 5, 3), {"Jan","Feb","Mar","Apr","May","Jun","Jul","Aug","Sep","Oct","Nov","Dec"}, 0), 1, 2, 3, 4, 5, 6, 7, 8, 9, 10, 11, 12), MID(H4712, 9, 2)), "yyyy-mm-dd")</f>
        <v>1977-07-12</v>
      </c>
      <c r="G4712" s="1" t="s">
        <v>9585</v>
      </c>
      <c r="H4712" s="1" t="s">
        <v>9584</v>
      </c>
    </row>
    <row r="4713" spans="1:8" hidden="1" x14ac:dyDescent="0.3">
      <c r="A4713" s="1" t="s">
        <v>6482</v>
      </c>
      <c r="B4713" s="1" t="str">
        <f t="shared" si="220"/>
        <v>Russia</v>
      </c>
      <c r="C4713" s="5" t="str">
        <f t="shared" si="219"/>
        <v>1977</v>
      </c>
      <c r="D4713" s="1" t="str">
        <f t="shared" si="221"/>
        <v xml:space="preserve">Cosmos-3M </v>
      </c>
      <c r="E4713" s="1" t="s">
        <v>346</v>
      </c>
      <c r="F4713" s="7" t="str">
        <f>TEXT(DATE(MID(H4713, 13, 4), CHOOSE(MATCH( MID(H4713, 5, 3), {"Jan","Feb","Mar","Apr","May","Jun","Jul","Aug","Sep","Oct","Nov","Dec"}, 0), 1, 2, 3, 4, 5, 6, 7, 8, 9, 10, 11, 12), MID(H4713, 9, 2)), "yyyy-mm-dd")</f>
        <v>1977-07-08</v>
      </c>
      <c r="G4713" s="1" t="s">
        <v>9587</v>
      </c>
      <c r="H4713" s="1" t="s">
        <v>9586</v>
      </c>
    </row>
    <row r="4714" spans="1:8" hidden="1" x14ac:dyDescent="0.3">
      <c r="A4714" s="1" t="s">
        <v>5</v>
      </c>
      <c r="B4714" s="1" t="str">
        <f t="shared" si="220"/>
        <v>Russia</v>
      </c>
      <c r="C4714" s="5" t="str">
        <f t="shared" si="219"/>
        <v>1977</v>
      </c>
      <c r="D4714" s="1" t="str">
        <f t="shared" si="221"/>
        <v xml:space="preserve">Vostok-2M </v>
      </c>
      <c r="E4714" s="1" t="s">
        <v>346</v>
      </c>
      <c r="F4714" s="7" t="str">
        <f>TEXT(DATE(MID(H4714, 13, 4), CHOOSE(MATCH( MID(H4714, 5, 3), {"Jan","Feb","Mar","Apr","May","Jun","Jul","Aug","Sep","Oct","Nov","Dec"}, 0), 1, 2, 3, 4, 5, 6, 7, 8, 9, 10, 11, 12), MID(H4714, 9, 2)), "yyyy-mm-dd")</f>
        <v>1977-07-07</v>
      </c>
      <c r="G4714" s="1" t="s">
        <v>9589</v>
      </c>
      <c r="H4714" s="1" t="s">
        <v>9588</v>
      </c>
    </row>
    <row r="4715" spans="1:8" hidden="1" x14ac:dyDescent="0.3">
      <c r="A4715" s="1" t="s">
        <v>6482</v>
      </c>
      <c r="B4715" s="1" t="str">
        <f t="shared" si="220"/>
        <v>Russia</v>
      </c>
      <c r="C4715" s="5" t="str">
        <f t="shared" si="219"/>
        <v>1977</v>
      </c>
      <c r="D4715" s="1" t="str">
        <f t="shared" si="221"/>
        <v xml:space="preserve">Cosmos-3M </v>
      </c>
      <c r="E4715" s="1" t="s">
        <v>346</v>
      </c>
      <c r="F4715" s="7" t="str">
        <f>TEXT(DATE(MID(H4715, 13, 4), CHOOSE(MATCH( MID(H4715, 5, 3), {"Jan","Feb","Mar","Apr","May","Jun","Jul","Aug","Sep","Oct","Nov","Dec"}, 0), 1, 2, 3, 4, 5, 6, 7, 8, 9, 10, 11, 12), MID(H4715, 9, 2)), "yyyy-mm-dd")</f>
        <v>1977-07-04</v>
      </c>
      <c r="G4715" s="1" t="s">
        <v>9591</v>
      </c>
      <c r="H4715" s="1" t="s">
        <v>9590</v>
      </c>
    </row>
    <row r="4716" spans="1:8" hidden="1" x14ac:dyDescent="0.3">
      <c r="A4716" s="1" t="s">
        <v>3373</v>
      </c>
      <c r="B4716" s="1" t="str">
        <f t="shared" si="220"/>
        <v>Russia</v>
      </c>
      <c r="C4716" s="5" t="str">
        <f t="shared" si="219"/>
        <v>1977</v>
      </c>
      <c r="D4716" s="1" t="str">
        <f t="shared" si="221"/>
        <v xml:space="preserve">Cosmos-3M </v>
      </c>
      <c r="E4716" s="1" t="s">
        <v>346</v>
      </c>
      <c r="F4716" s="7" t="str">
        <f>TEXT(DATE(MID(H4716, 13, 4), CHOOSE(MATCH( MID(H4716, 5, 3), {"Jan","Feb","Mar","Apr","May","Jun","Jul","Aug","Sep","Oct","Nov","Dec"}, 0), 1, 2, 3, 4, 5, 6, 7, 8, 9, 10, 11, 12), MID(H4716, 9, 2)), "yyyy-mm-dd")</f>
        <v>1977-07-01</v>
      </c>
      <c r="G4716" s="1" t="s">
        <v>9593</v>
      </c>
      <c r="H4716" s="1" t="s">
        <v>9592</v>
      </c>
    </row>
    <row r="4717" spans="1:8" hidden="1" x14ac:dyDescent="0.3">
      <c r="A4717" s="1" t="s">
        <v>5</v>
      </c>
      <c r="B4717" s="1" t="str">
        <f t="shared" si="220"/>
        <v>Russia</v>
      </c>
      <c r="C4717" s="5" t="str">
        <f t="shared" si="219"/>
        <v>1977</v>
      </c>
      <c r="D4717" s="1" t="str">
        <f t="shared" si="221"/>
        <v xml:space="preserve">Soyuz U </v>
      </c>
      <c r="E4717" s="1" t="s">
        <v>346</v>
      </c>
      <c r="F4717" s="7" t="str">
        <f>TEXT(DATE(MID(H4717, 13, 4), CHOOSE(MATCH( MID(H4717, 5, 3), {"Jan","Feb","Mar","Apr","May","Jun","Jul","Aug","Sep","Oct","Nov","Dec"}, 0), 1, 2, 3, 4, 5, 6, 7, 8, 9, 10, 11, 12), MID(H4717, 9, 2)), "yyyy-mm-dd")</f>
        <v>1977-06-30</v>
      </c>
      <c r="G4717" s="1" t="s">
        <v>9595</v>
      </c>
      <c r="H4717" s="1" t="s">
        <v>9594</v>
      </c>
    </row>
    <row r="4718" spans="1:8" hidden="1" x14ac:dyDescent="0.3">
      <c r="A4718" s="1" t="s">
        <v>130</v>
      </c>
      <c r="B4718" s="1" t="str">
        <f t="shared" si="220"/>
        <v>Kazakhstan</v>
      </c>
      <c r="C4718" s="5" t="str">
        <f t="shared" si="219"/>
        <v>1977</v>
      </c>
      <c r="D4718" s="1" t="str">
        <f t="shared" si="221"/>
        <v xml:space="preserve">Vostok-2M </v>
      </c>
      <c r="E4718" s="1" t="s">
        <v>346</v>
      </c>
      <c r="F4718" s="7" t="str">
        <f>TEXT(DATE(MID(H4718, 13, 4), CHOOSE(MATCH( MID(H4718, 5, 3), {"Jan","Feb","Mar","Apr","May","Jun","Jul","Aug","Sep","Oct","Nov","Dec"}, 0), 1, 2, 3, 4, 5, 6, 7, 8, 9, 10, 11, 12), MID(H4718, 9, 2)), "yyyy-mm-dd")</f>
        <v>1977-06-29</v>
      </c>
      <c r="G4718" s="1" t="s">
        <v>9597</v>
      </c>
      <c r="H4718" s="1" t="s">
        <v>9596</v>
      </c>
    </row>
    <row r="4719" spans="1:8" hidden="1" x14ac:dyDescent="0.3">
      <c r="A4719" s="1" t="s">
        <v>27</v>
      </c>
      <c r="B4719" s="1" t="str">
        <f t="shared" si="220"/>
        <v>USA</v>
      </c>
      <c r="C4719" s="5" t="str">
        <f t="shared" si="219"/>
        <v>1977</v>
      </c>
      <c r="D4719" s="1" t="str">
        <f t="shared" si="221"/>
        <v xml:space="preserve">Titan IIID </v>
      </c>
      <c r="E4719" s="1" t="s">
        <v>346</v>
      </c>
      <c r="F4719" s="7" t="str">
        <f>TEXT(DATE(MID(H4719, 13, 4), CHOOSE(MATCH( MID(H4719, 5, 3), {"Jan","Feb","Mar","Apr","May","Jun","Jul","Aug","Sep","Oct","Nov","Dec"}, 0), 1, 2, 3, 4, 5, 6, 7, 8, 9, 10, 11, 12), MID(H4719, 9, 2)), "yyyy-mm-dd")</f>
        <v>1977-06-27</v>
      </c>
      <c r="G4719" s="1" t="s">
        <v>9599</v>
      </c>
      <c r="H4719" s="1" t="s">
        <v>9598</v>
      </c>
    </row>
    <row r="4720" spans="1:8" hidden="1" x14ac:dyDescent="0.3">
      <c r="A4720" s="1" t="s">
        <v>3566</v>
      </c>
      <c r="B4720" s="1" t="str">
        <f t="shared" si="220"/>
        <v>Russia</v>
      </c>
      <c r="C4720" s="5" t="str">
        <f t="shared" si="219"/>
        <v>1977</v>
      </c>
      <c r="D4720" s="1" t="str">
        <f t="shared" si="221"/>
        <v xml:space="preserve">Tsyklon-3 </v>
      </c>
      <c r="E4720" s="1" t="s">
        <v>346</v>
      </c>
      <c r="F4720" s="7" t="str">
        <f>TEXT(DATE(MID(H4720, 13, 4), CHOOSE(MATCH( MID(H4720, 5, 3), {"Jan","Feb","Mar","Apr","May","Jun","Jul","Aug","Sep","Oct","Nov","Dec"}, 0), 1, 2, 3, 4, 5, 6, 7, 8, 9, 10, 11, 12), MID(H4720, 9, 2)), "yyyy-mm-dd")</f>
        <v>1977-06-24</v>
      </c>
      <c r="G4720" s="1" t="s">
        <v>9601</v>
      </c>
      <c r="H4720" s="1" t="s">
        <v>9600</v>
      </c>
    </row>
    <row r="4721" spans="1:8" hidden="1" x14ac:dyDescent="0.3">
      <c r="A4721" s="1" t="s">
        <v>1630</v>
      </c>
      <c r="B4721" s="1" t="str">
        <f t="shared" si="220"/>
        <v>Kazakhstan</v>
      </c>
      <c r="C4721" s="5" t="str">
        <f t="shared" si="219"/>
        <v>1977</v>
      </c>
      <c r="D4721" s="1" t="str">
        <f t="shared" si="221"/>
        <v xml:space="preserve">Molniya-M /Block ML </v>
      </c>
      <c r="E4721" s="1" t="s">
        <v>346</v>
      </c>
      <c r="F4721" s="7" t="str">
        <f>TEXT(DATE(MID(H4721, 13, 4), CHOOSE(MATCH( MID(H4721, 5, 3), {"Jan","Feb","Mar","Apr","May","Jun","Jul","Aug","Sep","Oct","Nov","Dec"}, 0), 1, 2, 3, 4, 5, 6, 7, 8, 9, 10, 11, 12), MID(H4721, 9, 2)), "yyyy-mm-dd")</f>
        <v>1977-06-24</v>
      </c>
      <c r="G4721" s="1" t="s">
        <v>9603</v>
      </c>
      <c r="H4721" s="1" t="s">
        <v>9602</v>
      </c>
    </row>
    <row r="4722" spans="1:8" hidden="1" x14ac:dyDescent="0.3">
      <c r="A4722" s="1" t="s">
        <v>5557</v>
      </c>
      <c r="B4722" s="1" t="str">
        <f t="shared" si="220"/>
        <v>USA</v>
      </c>
      <c r="C4722" s="5" t="str">
        <f t="shared" si="219"/>
        <v>1977</v>
      </c>
      <c r="D4722" s="1" t="str">
        <f t="shared" si="221"/>
        <v xml:space="preserve">Atlas-E/F SGS-1 </v>
      </c>
      <c r="E4722" s="1" t="s">
        <v>346</v>
      </c>
      <c r="F4722" s="7" t="str">
        <f>TEXT(DATE(MID(H4722, 13, 4), CHOOSE(MATCH( MID(H4722, 5, 3), {"Jan","Feb","Mar","Apr","May","Jun","Jul","Aug","Sep","Oct","Nov","Dec"}, 0), 1, 2, 3, 4, 5, 6, 7, 8, 9, 10, 11, 12), MID(H4722, 9, 2)), "yyyy-mm-dd")</f>
        <v>1977-06-23</v>
      </c>
      <c r="G4722" s="1" t="s">
        <v>9605</v>
      </c>
      <c r="H4722" s="1" t="s">
        <v>9604</v>
      </c>
    </row>
    <row r="4723" spans="1:8" hidden="1" x14ac:dyDescent="0.3">
      <c r="A4723" s="1" t="s">
        <v>130</v>
      </c>
      <c r="B4723" s="1" t="str">
        <f t="shared" si="220"/>
        <v>Kazakhstan</v>
      </c>
      <c r="C4723" s="5" t="str">
        <f t="shared" si="219"/>
        <v>1977</v>
      </c>
      <c r="D4723" s="1" t="str">
        <f t="shared" si="221"/>
        <v xml:space="preserve">Soyuz U </v>
      </c>
      <c r="E4723" s="1" t="s">
        <v>346</v>
      </c>
      <c r="F4723" s="7" t="str">
        <f>TEXT(DATE(MID(H4723, 13, 4), CHOOSE(MATCH( MID(H4723, 5, 3), {"Jan","Feb","Mar","Apr","May","Jun","Jul","Aug","Sep","Oct","Nov","Dec"}, 0), 1, 2, 3, 4, 5, 6, 7, 8, 9, 10, 11, 12), MID(H4723, 9, 2)), "yyyy-mm-dd")</f>
        <v>1977-06-22</v>
      </c>
      <c r="G4723" s="1" t="s">
        <v>9607</v>
      </c>
      <c r="H4723" s="1" t="s">
        <v>9606</v>
      </c>
    </row>
    <row r="4724" spans="1:8" hidden="1" x14ac:dyDescent="0.3">
      <c r="A4724" s="1" t="s">
        <v>1561</v>
      </c>
      <c r="B4724" s="1" t="str">
        <f t="shared" si="220"/>
        <v>Russia</v>
      </c>
      <c r="C4724" s="5" t="str">
        <f t="shared" si="219"/>
        <v>1977</v>
      </c>
      <c r="D4724" s="1" t="str">
        <f t="shared" si="221"/>
        <v xml:space="preserve">Cosmos-2 (63SM) </v>
      </c>
      <c r="E4724" s="1" t="s">
        <v>346</v>
      </c>
      <c r="F4724" s="7" t="str">
        <f>TEXT(DATE(MID(H4724, 13, 4), CHOOSE(MATCH( MID(H4724, 5, 3), {"Jan","Feb","Mar","Apr","May","Jun","Jul","Aug","Sep","Oct","Nov","Dec"}, 0), 1, 2, 3, 4, 5, 6, 7, 8, 9, 10, 11, 12), MID(H4724, 9, 2)), "yyyy-mm-dd")</f>
        <v>1977-06-18</v>
      </c>
      <c r="G4724" s="1" t="s">
        <v>9609</v>
      </c>
      <c r="H4724" s="1" t="s">
        <v>9608</v>
      </c>
    </row>
    <row r="4725" spans="1:8" hidden="1" x14ac:dyDescent="0.3">
      <c r="A4725" s="1" t="s">
        <v>3926</v>
      </c>
      <c r="B4725" s="1" t="str">
        <f t="shared" si="220"/>
        <v>Kazakhstan</v>
      </c>
      <c r="C4725" s="5" t="str">
        <f t="shared" si="219"/>
        <v>1977</v>
      </c>
      <c r="D4725" s="1" t="str">
        <f t="shared" si="221"/>
        <v xml:space="preserve">Tsyklon-2 </v>
      </c>
      <c r="E4725" s="1" t="s">
        <v>346</v>
      </c>
      <c r="F4725" s="7" t="str">
        <f>TEXT(DATE(MID(H4725, 13, 4), CHOOSE(MATCH( MID(H4725, 5, 3), {"Jan","Feb","Mar","Apr","May","Jun","Jul","Aug","Sep","Oct","Nov","Dec"}, 0), 1, 2, 3, 4, 5, 6, 7, 8, 9, 10, 11, 12), MID(H4725, 9, 2)), "yyyy-mm-dd")</f>
        <v>1977-06-17</v>
      </c>
      <c r="G4725" s="1" t="s">
        <v>9611</v>
      </c>
      <c r="H4725" s="1" t="s">
        <v>9610</v>
      </c>
    </row>
    <row r="4726" spans="1:8" hidden="1" x14ac:dyDescent="0.3">
      <c r="A4726" s="1" t="s">
        <v>4882</v>
      </c>
      <c r="B4726" s="1" t="str">
        <f t="shared" si="220"/>
        <v>Russia</v>
      </c>
      <c r="C4726" s="5" t="str">
        <f t="shared" si="219"/>
        <v>1977</v>
      </c>
      <c r="D4726" s="1" t="str">
        <f t="shared" si="221"/>
        <v xml:space="preserve">Cosmos-3M </v>
      </c>
      <c r="E4726" s="1" t="s">
        <v>346</v>
      </c>
      <c r="F4726" s="7" t="str">
        <f>TEXT(DATE(MID(H4726, 13, 4), CHOOSE(MATCH( MID(H4726, 5, 3), {"Jan","Feb","Mar","Apr","May","Jun","Jul","Aug","Sep","Oct","Nov","Dec"}, 0), 1, 2, 3, 4, 5, 6, 7, 8, 9, 10, 11, 12), MID(H4726, 9, 2)), "yyyy-mm-dd")</f>
        <v>1977-06-17</v>
      </c>
      <c r="G4726" s="1" t="s">
        <v>9613</v>
      </c>
      <c r="H4726" s="1" t="s">
        <v>9612</v>
      </c>
    </row>
    <row r="4727" spans="1:8" hidden="1" x14ac:dyDescent="0.3">
      <c r="A4727" s="1" t="s">
        <v>3160</v>
      </c>
      <c r="B4727" s="1" t="str">
        <f t="shared" si="220"/>
        <v>USA</v>
      </c>
      <c r="C4727" s="5" t="str">
        <f t="shared" si="219"/>
        <v>1977</v>
      </c>
      <c r="D4727" s="1" t="str">
        <f t="shared" si="221"/>
        <v xml:space="preserve">Delta 2914 </v>
      </c>
      <c r="E4727" s="1" t="s">
        <v>346</v>
      </c>
      <c r="F4727" s="7" t="str">
        <f>TEXT(DATE(MID(H4727, 13, 4), CHOOSE(MATCH( MID(H4727, 5, 3), {"Jan","Feb","Mar","Apr","May","Jun","Jul","Aug","Sep","Oct","Nov","Dec"}, 0), 1, 2, 3, 4, 5, 6, 7, 8, 9, 10, 11, 12), MID(H4727, 9, 2)), "yyyy-mm-dd")</f>
        <v>1977-06-16</v>
      </c>
      <c r="G4727" s="1" t="s">
        <v>9615</v>
      </c>
      <c r="H4727" s="1" t="s">
        <v>9614</v>
      </c>
    </row>
    <row r="4728" spans="1:8" hidden="1" x14ac:dyDescent="0.3">
      <c r="A4728" s="1" t="s">
        <v>5</v>
      </c>
      <c r="B4728" s="1" t="str">
        <f t="shared" si="220"/>
        <v>Russia</v>
      </c>
      <c r="C4728" s="5" t="str">
        <f t="shared" si="219"/>
        <v>1977</v>
      </c>
      <c r="D4728" s="1" t="str">
        <f t="shared" si="221"/>
        <v xml:space="preserve">Molniya-M /Block 2BL </v>
      </c>
      <c r="E4728" s="1" t="s">
        <v>346</v>
      </c>
      <c r="F4728" s="7" t="str">
        <f>TEXT(DATE(MID(H4728, 13, 4), CHOOSE(MATCH( MID(H4728, 5, 3), {"Jan","Feb","Mar","Apr","May","Jun","Jul","Aug","Sep","Oct","Nov","Dec"}, 0), 1, 2, 3, 4, 5, 6, 7, 8, 9, 10, 11, 12), MID(H4728, 9, 2)), "yyyy-mm-dd")</f>
        <v>1977-06-16</v>
      </c>
      <c r="G4728" s="1" t="s">
        <v>9617</v>
      </c>
      <c r="H4728" s="1" t="s">
        <v>9616</v>
      </c>
    </row>
    <row r="4729" spans="1:8" hidden="1" x14ac:dyDescent="0.3">
      <c r="A4729" s="1" t="s">
        <v>212</v>
      </c>
      <c r="B4729" s="1" t="str">
        <f t="shared" si="220"/>
        <v>Russia</v>
      </c>
      <c r="C4729" s="5" t="str">
        <f t="shared" si="219"/>
        <v>1977</v>
      </c>
      <c r="D4729" s="1" t="str">
        <f t="shared" si="221"/>
        <v xml:space="preserve">Soyuz U </v>
      </c>
      <c r="E4729" s="1" t="s">
        <v>346</v>
      </c>
      <c r="F4729" s="7" t="str">
        <f>TEXT(DATE(MID(H4729, 13, 4), CHOOSE(MATCH( MID(H4729, 5, 3), {"Jan","Feb","Mar","Apr","May","Jun","Jul","Aug","Sep","Oct","Nov","Dec"}, 0), 1, 2, 3, 4, 5, 6, 7, 8, 9, 10, 11, 12), MID(H4729, 9, 2)), "yyyy-mm-dd")</f>
        <v>1977-06-10</v>
      </c>
      <c r="G4729" s="1" t="s">
        <v>9619</v>
      </c>
      <c r="H4729" s="1" t="s">
        <v>9618</v>
      </c>
    </row>
    <row r="4730" spans="1:8" hidden="1" x14ac:dyDescent="0.3">
      <c r="A4730" s="1" t="s">
        <v>5</v>
      </c>
      <c r="B4730" s="1" t="str">
        <f t="shared" si="220"/>
        <v>Russia</v>
      </c>
      <c r="C4730" s="5" t="str">
        <f t="shared" si="219"/>
        <v>1977</v>
      </c>
      <c r="D4730" s="1" t="str">
        <f t="shared" si="221"/>
        <v xml:space="preserve">Soyuz U </v>
      </c>
      <c r="E4730" s="1" t="s">
        <v>346</v>
      </c>
      <c r="F4730" s="7" t="str">
        <f>TEXT(DATE(MID(H4730, 13, 4), CHOOSE(MATCH( MID(H4730, 5, 3), {"Jan","Feb","Mar","Apr","May","Jun","Jul","Aug","Sep","Oct","Nov","Dec"}, 0), 1, 2, 3, 4, 5, 6, 7, 8, 9, 10, 11, 12), MID(H4730, 9, 2)), "yyyy-mm-dd")</f>
        <v>1977-06-08</v>
      </c>
      <c r="G4730" s="1" t="s">
        <v>9621</v>
      </c>
      <c r="H4730" s="1" t="s">
        <v>9620</v>
      </c>
    </row>
    <row r="4731" spans="1:8" hidden="1" x14ac:dyDescent="0.3">
      <c r="A4731" s="1" t="s">
        <v>8845</v>
      </c>
      <c r="B4731" s="1" t="str">
        <f t="shared" si="220"/>
        <v>USA</v>
      </c>
      <c r="C4731" s="5" t="str">
        <f t="shared" si="219"/>
        <v>1977</v>
      </c>
      <c r="D4731" s="1" t="str">
        <f t="shared" si="221"/>
        <v xml:space="preserve">Thor-LV2F Star-ISS </v>
      </c>
      <c r="E4731" s="1" t="s">
        <v>346</v>
      </c>
      <c r="F4731" s="7" t="str">
        <f>TEXT(DATE(MID(H4731, 13, 4), CHOOSE(MATCH( MID(H4731, 5, 3), {"Jan","Feb","Mar","Apr","May","Jun","Jul","Aug","Sep","Oct","Nov","Dec"}, 0), 1, 2, 3, 4, 5, 6, 7, 8, 9, 10, 11, 12), MID(H4731, 9, 2)), "yyyy-mm-dd")</f>
        <v>1977-06-05</v>
      </c>
      <c r="G4731" s="1" t="s">
        <v>9623</v>
      </c>
      <c r="H4731" s="1" t="s">
        <v>9622</v>
      </c>
    </row>
    <row r="4732" spans="1:8" hidden="1" x14ac:dyDescent="0.3">
      <c r="A4732" s="1" t="s">
        <v>130</v>
      </c>
      <c r="B4732" s="1" t="str">
        <f t="shared" si="220"/>
        <v>Kazakhstan</v>
      </c>
      <c r="C4732" s="5" t="str">
        <f t="shared" si="219"/>
        <v>1977</v>
      </c>
      <c r="D4732" s="1" t="str">
        <f t="shared" si="221"/>
        <v xml:space="preserve">Soyuz U </v>
      </c>
      <c r="E4732" s="1" t="s">
        <v>346</v>
      </c>
      <c r="F4732" s="7" t="str">
        <f>TEXT(DATE(MID(H4732, 13, 4), CHOOSE(MATCH( MID(H4732, 5, 3), {"Jan","Feb","Mar","Apr","May","Jun","Jul","Aug","Sep","Oct","Nov","Dec"}, 0), 1, 2, 3, 4, 5, 6, 7, 8, 9, 10, 11, 12), MID(H4732, 9, 2)), "yyyy-mm-dd")</f>
        <v>1977-05-31</v>
      </c>
      <c r="G4732" s="1" t="s">
        <v>9625</v>
      </c>
      <c r="H4732" s="1" t="s">
        <v>9624</v>
      </c>
    </row>
    <row r="4733" spans="1:8" hidden="1" x14ac:dyDescent="0.3">
      <c r="A4733" s="1" t="s">
        <v>3373</v>
      </c>
      <c r="B4733" s="1" t="str">
        <f t="shared" si="220"/>
        <v>Russia</v>
      </c>
      <c r="C4733" s="5" t="str">
        <f t="shared" si="219"/>
        <v>1977</v>
      </c>
      <c r="D4733" s="1" t="str">
        <f t="shared" si="221"/>
        <v xml:space="preserve">Cosmos-3M </v>
      </c>
      <c r="E4733" s="1" t="s">
        <v>346</v>
      </c>
      <c r="F4733" s="7" t="str">
        <f>TEXT(DATE(MID(H4733, 13, 4), CHOOSE(MATCH( MID(H4733, 5, 3), {"Jan","Feb","Mar","Apr","May","Jun","Jul","Aug","Sep","Oct","Nov","Dec"}, 0), 1, 2, 3, 4, 5, 6, 7, 8, 9, 10, 11, 12), MID(H4733, 9, 2)), "yyyy-mm-dd")</f>
        <v>1977-05-30</v>
      </c>
      <c r="G4733" s="1" t="s">
        <v>9627</v>
      </c>
      <c r="H4733" s="1" t="s">
        <v>9626</v>
      </c>
    </row>
    <row r="4734" spans="1:8" hidden="1" x14ac:dyDescent="0.3">
      <c r="A4734" s="1" t="s">
        <v>4149</v>
      </c>
      <c r="B4734" s="1" t="str">
        <f t="shared" si="220"/>
        <v>USA</v>
      </c>
      <c r="C4734" s="5" t="str">
        <f t="shared" si="219"/>
        <v>1977</v>
      </c>
      <c r="D4734" s="1" t="str">
        <f t="shared" si="221"/>
        <v xml:space="preserve">Atlas-SLV3D Centaur-D1AR </v>
      </c>
      <c r="E4734" s="1" t="s">
        <v>346</v>
      </c>
      <c r="F4734" s="7" t="str">
        <f>TEXT(DATE(MID(H4734, 13, 4), CHOOSE(MATCH( MID(H4734, 5, 3), {"Jan","Feb","Mar","Apr","May","Jun","Jul","Aug","Sep","Oct","Nov","Dec"}, 0), 1, 2, 3, 4, 5, 6, 7, 8, 9, 10, 11, 12), MID(H4734, 9, 2)), "yyyy-mm-dd")</f>
        <v>1977-05-26</v>
      </c>
      <c r="G4734" s="1" t="s">
        <v>9629</v>
      </c>
      <c r="H4734" s="1" t="s">
        <v>9628</v>
      </c>
    </row>
    <row r="4735" spans="1:8" hidden="1" x14ac:dyDescent="0.3">
      <c r="A4735" s="1" t="s">
        <v>5</v>
      </c>
      <c r="B4735" s="1" t="str">
        <f t="shared" si="220"/>
        <v>Russia</v>
      </c>
      <c r="C4735" s="5" t="str">
        <f t="shared" si="219"/>
        <v>1977</v>
      </c>
      <c r="D4735" s="1" t="str">
        <f t="shared" si="221"/>
        <v xml:space="preserve">Soyuz U </v>
      </c>
      <c r="E4735" s="1" t="s">
        <v>346</v>
      </c>
      <c r="F4735" s="7" t="str">
        <f>TEXT(DATE(MID(H4735, 13, 4), CHOOSE(MATCH( MID(H4735, 5, 3), {"Jan","Feb","Mar","Apr","May","Jun","Jul","Aug","Sep","Oct","Nov","Dec"}, 0), 1, 2, 3, 4, 5, 6, 7, 8, 9, 10, 11, 12), MID(H4735, 9, 2)), "yyyy-mm-dd")</f>
        <v>1977-05-26</v>
      </c>
      <c r="G4735" s="1" t="s">
        <v>9631</v>
      </c>
      <c r="H4735" s="1" t="s">
        <v>9630</v>
      </c>
    </row>
    <row r="4736" spans="1:8" hidden="1" x14ac:dyDescent="0.3">
      <c r="A4736" s="1" t="s">
        <v>6482</v>
      </c>
      <c r="B4736" s="1" t="str">
        <f t="shared" si="220"/>
        <v>Russia</v>
      </c>
      <c r="C4736" s="5" t="str">
        <f t="shared" si="219"/>
        <v>1977</v>
      </c>
      <c r="D4736" s="1" t="str">
        <f t="shared" si="221"/>
        <v xml:space="preserve">Cosmos-3M </v>
      </c>
      <c r="E4736" s="1" t="s">
        <v>346</v>
      </c>
      <c r="F4736" s="7" t="str">
        <f>TEXT(DATE(MID(H4736, 13, 4), CHOOSE(MATCH( MID(H4736, 5, 3), {"Jan","Feb","Mar","Apr","May","Jun","Jul","Aug","Sep","Oct","Nov","Dec"}, 0), 1, 2, 3, 4, 5, 6, 7, 8, 9, 10, 11, 12), MID(H4736, 9, 2)), "yyyy-mm-dd")</f>
        <v>1977-05-25</v>
      </c>
      <c r="G4736" s="1" t="s">
        <v>9633</v>
      </c>
      <c r="H4736" s="1" t="s">
        <v>9632</v>
      </c>
    </row>
    <row r="4737" spans="1:8" hidden="1" x14ac:dyDescent="0.3">
      <c r="A4737" s="1" t="s">
        <v>9371</v>
      </c>
      <c r="B4737" s="1" t="str">
        <f t="shared" si="220"/>
        <v>USA</v>
      </c>
      <c r="C4737" s="5" t="str">
        <f t="shared" si="219"/>
        <v>1977</v>
      </c>
      <c r="D4737" s="1" t="str">
        <f t="shared" si="221"/>
        <v xml:space="preserve">Atlas-SLV3A Agena-D </v>
      </c>
      <c r="E4737" s="1" t="s">
        <v>346</v>
      </c>
      <c r="F4737" s="7" t="str">
        <f>TEXT(DATE(MID(H4737, 13, 4), CHOOSE(MATCH( MID(H4737, 5, 3), {"Jan","Feb","Mar","Apr","May","Jun","Jul","Aug","Sep","Oct","Nov","Dec"}, 0), 1, 2, 3, 4, 5, 6, 7, 8, 9, 10, 11, 12), MID(H4737, 9, 2)), "yyyy-mm-dd")</f>
        <v>1977-05-23</v>
      </c>
      <c r="G4737" s="1" t="s">
        <v>9635</v>
      </c>
      <c r="H4737" s="1" t="s">
        <v>9634</v>
      </c>
    </row>
    <row r="4738" spans="1:8" hidden="1" x14ac:dyDescent="0.3">
      <c r="A4738" s="1" t="s">
        <v>3926</v>
      </c>
      <c r="B4738" s="1" t="str">
        <f t="shared" si="220"/>
        <v>Kazakhstan</v>
      </c>
      <c r="C4738" s="5" t="str">
        <f t="shared" ref="C4738:C4801" si="222">TEXT(F4738, "yyyy")</f>
        <v>1977</v>
      </c>
      <c r="D4738" s="1" t="str">
        <f t="shared" si="221"/>
        <v xml:space="preserve">Tsyklon-2 </v>
      </c>
      <c r="E4738" s="1" t="s">
        <v>346</v>
      </c>
      <c r="F4738" s="7" t="str">
        <f>TEXT(DATE(MID(H4738, 13, 4), CHOOSE(MATCH( MID(H4738, 5, 3), {"Jan","Feb","Mar","Apr","May","Jun","Jul","Aug","Sep","Oct","Nov","Dec"}, 0), 1, 2, 3, 4, 5, 6, 7, 8, 9, 10, 11, 12), MID(H4738, 9, 2)), "yyyy-mm-dd")</f>
        <v>1977-05-23</v>
      </c>
      <c r="G4738" s="1" t="s">
        <v>9637</v>
      </c>
      <c r="H4738" s="1" t="s">
        <v>9636</v>
      </c>
    </row>
    <row r="4739" spans="1:8" hidden="1" x14ac:dyDescent="0.3">
      <c r="A4739" s="1" t="s">
        <v>6482</v>
      </c>
      <c r="B4739" s="1" t="str">
        <f t="shared" ref="B4739:B4802" si="223">TRIM(MID(A4739, FIND("|", SUBSTITUTE(A4739, ",", "|", LEN(A4739) - LEN(SUBSTITUTE(A4739,",", "" )))) + 1, LEN(A4739)))</f>
        <v>Russia</v>
      </c>
      <c r="C4739" s="5" t="str">
        <f t="shared" si="222"/>
        <v>1977</v>
      </c>
      <c r="D4739" s="1" t="str">
        <f t="shared" ref="D4739:D4802" si="224">LEFT(G4739, FIND("|", G4739) - 1)</f>
        <v xml:space="preserve">Cosmos-3M </v>
      </c>
      <c r="E4739" s="1" t="s">
        <v>346</v>
      </c>
      <c r="F4739" s="7" t="str">
        <f>TEXT(DATE(MID(H4739, 13, 4), CHOOSE(MATCH( MID(H4739, 5, 3), {"Jan","Feb","Mar","Apr","May","Jun","Jul","Aug","Sep","Oct","Nov","Dec"}, 0), 1, 2, 3, 4, 5, 6, 7, 8, 9, 10, 11, 12), MID(H4739, 9, 2)), "yyyy-mm-dd")</f>
        <v>1977-05-19</v>
      </c>
      <c r="G4739" s="1" t="s">
        <v>9639</v>
      </c>
      <c r="H4739" s="1" t="s">
        <v>9638</v>
      </c>
    </row>
    <row r="4740" spans="1:8" hidden="1" x14ac:dyDescent="0.3">
      <c r="A4740" s="1" t="s">
        <v>130</v>
      </c>
      <c r="B4740" s="1" t="str">
        <f t="shared" si="223"/>
        <v>Kazakhstan</v>
      </c>
      <c r="C4740" s="5" t="str">
        <f t="shared" si="222"/>
        <v>1977</v>
      </c>
      <c r="D4740" s="1" t="str">
        <f t="shared" si="224"/>
        <v xml:space="preserve">Soyuz U </v>
      </c>
      <c r="E4740" s="1" t="s">
        <v>346</v>
      </c>
      <c r="F4740" s="7" t="str">
        <f>TEXT(DATE(MID(H4740, 13, 4), CHOOSE(MATCH( MID(H4740, 5, 3), {"Jan","Feb","Mar","Apr","May","Jun","Jul","Aug","Sep","Oct","Nov","Dec"}, 0), 1, 2, 3, 4, 5, 6, 7, 8, 9, 10, 11, 12), MID(H4740, 9, 2)), "yyyy-mm-dd")</f>
        <v>1977-05-17</v>
      </c>
      <c r="G4740" s="1" t="s">
        <v>9641</v>
      </c>
      <c r="H4740" s="1" t="s">
        <v>9640</v>
      </c>
    </row>
    <row r="4741" spans="1:8" hidden="1" x14ac:dyDescent="0.3">
      <c r="A4741" s="1" t="s">
        <v>11</v>
      </c>
      <c r="B4741" s="1" t="str">
        <f t="shared" si="223"/>
        <v>USA</v>
      </c>
      <c r="C4741" s="5" t="str">
        <f t="shared" si="222"/>
        <v>1977</v>
      </c>
      <c r="D4741" s="1" t="str">
        <f t="shared" si="224"/>
        <v xml:space="preserve">Titan III(23)C </v>
      </c>
      <c r="E4741" s="1" t="s">
        <v>346</v>
      </c>
      <c r="F4741" s="7" t="str">
        <f>TEXT(DATE(MID(H4741, 13, 4), CHOOSE(MATCH( MID(H4741, 5, 3), {"Jan","Feb","Mar","Apr","May","Jun","Jul","Aug","Sep","Oct","Nov","Dec"}, 0), 1, 2, 3, 4, 5, 6, 7, 8, 9, 10, 11, 12), MID(H4741, 9, 2)), "yyyy-mm-dd")</f>
        <v>1977-05-12</v>
      </c>
      <c r="G4741" s="1" t="s">
        <v>9643</v>
      </c>
      <c r="H4741" s="1" t="s">
        <v>9642</v>
      </c>
    </row>
    <row r="4742" spans="1:8" hidden="1" x14ac:dyDescent="0.3">
      <c r="A4742" s="1" t="s">
        <v>212</v>
      </c>
      <c r="B4742" s="1" t="str">
        <f t="shared" si="223"/>
        <v>Russia</v>
      </c>
      <c r="C4742" s="5" t="str">
        <f t="shared" si="222"/>
        <v>1977</v>
      </c>
      <c r="D4742" s="1" t="str">
        <f t="shared" si="224"/>
        <v xml:space="preserve">Soyuz U </v>
      </c>
      <c r="E4742" s="1" t="s">
        <v>346</v>
      </c>
      <c r="F4742" s="7" t="str">
        <f>TEXT(DATE(MID(H4742, 13, 4), CHOOSE(MATCH( MID(H4742, 5, 3), {"Jan","Feb","Mar","Apr","May","Jun","Jul","Aug","Sep","Oct","Nov","Dec"}, 0), 1, 2, 3, 4, 5, 6, 7, 8, 9, 10, 11, 12), MID(H4742, 9, 2)), "yyyy-mm-dd")</f>
        <v>1977-05-05</v>
      </c>
      <c r="G4742" s="1" t="s">
        <v>9645</v>
      </c>
      <c r="H4742" s="1" t="s">
        <v>9644</v>
      </c>
    </row>
    <row r="4743" spans="1:8" hidden="1" x14ac:dyDescent="0.3">
      <c r="A4743" s="1" t="s">
        <v>5</v>
      </c>
      <c r="B4743" s="1" t="str">
        <f t="shared" si="223"/>
        <v>Russia</v>
      </c>
      <c r="C4743" s="5" t="str">
        <f t="shared" si="222"/>
        <v>1977</v>
      </c>
      <c r="D4743" s="1" t="str">
        <f t="shared" si="224"/>
        <v xml:space="preserve">Molniya-M /Block ML </v>
      </c>
      <c r="E4743" s="1" t="s">
        <v>346</v>
      </c>
      <c r="F4743" s="7" t="str">
        <f>TEXT(DATE(MID(H4743, 13, 4), CHOOSE(MATCH( MID(H4743, 5, 3), {"Jan","Feb","Mar","Apr","May","Jun","Jul","Aug","Sep","Oct","Nov","Dec"}, 0), 1, 2, 3, 4, 5, 6, 7, 8, 9, 10, 11, 12), MID(H4743, 9, 2)), "yyyy-mm-dd")</f>
        <v>1977-04-28</v>
      </c>
      <c r="G4743" s="1" t="s">
        <v>9647</v>
      </c>
      <c r="H4743" s="1" t="s">
        <v>9646</v>
      </c>
    </row>
    <row r="4744" spans="1:8" hidden="1" x14ac:dyDescent="0.3">
      <c r="A4744" s="1" t="s">
        <v>4882</v>
      </c>
      <c r="B4744" s="1" t="str">
        <f t="shared" si="223"/>
        <v>Russia</v>
      </c>
      <c r="C4744" s="5" t="str">
        <f t="shared" si="222"/>
        <v>1977</v>
      </c>
      <c r="D4744" s="1" t="str">
        <f t="shared" si="224"/>
        <v xml:space="preserve">Cosmos-3M </v>
      </c>
      <c r="E4744" s="1" t="s">
        <v>346</v>
      </c>
      <c r="F4744" s="7" t="str">
        <f>TEXT(DATE(MID(H4744, 13, 4), CHOOSE(MATCH( MID(H4744, 5, 3), {"Jan","Feb","Mar","Apr","May","Jun","Jul","Aug","Sep","Oct","Nov","Dec"}, 0), 1, 2, 3, 4, 5, 6, 7, 8, 9, 10, 11, 12), MID(H4744, 9, 2)), "yyyy-mm-dd")</f>
        <v>1977-04-27</v>
      </c>
      <c r="G4744" s="1" t="s">
        <v>9649</v>
      </c>
      <c r="H4744" s="1" t="s">
        <v>9648</v>
      </c>
    </row>
    <row r="4745" spans="1:8" hidden="1" x14ac:dyDescent="0.3">
      <c r="A4745" s="1" t="s">
        <v>212</v>
      </c>
      <c r="B4745" s="1" t="str">
        <f t="shared" si="223"/>
        <v>Russia</v>
      </c>
      <c r="C4745" s="5" t="str">
        <f t="shared" si="222"/>
        <v>1977</v>
      </c>
      <c r="D4745" s="1" t="str">
        <f t="shared" si="224"/>
        <v xml:space="preserve">Soyuz U </v>
      </c>
      <c r="E4745" s="1" t="s">
        <v>346</v>
      </c>
      <c r="F4745" s="7" t="str">
        <f>TEXT(DATE(MID(H4745, 13, 4), CHOOSE(MATCH( MID(H4745, 5, 3), {"Jan","Feb","Mar","Apr","May","Jun","Jul","Aug","Sep","Oct","Nov","Dec"}, 0), 1, 2, 3, 4, 5, 6, 7, 8, 9, 10, 11, 12), MID(H4745, 9, 2)), "yyyy-mm-dd")</f>
        <v>1977-04-26</v>
      </c>
      <c r="G4745" s="1" t="s">
        <v>9651</v>
      </c>
      <c r="H4745" s="1" t="s">
        <v>9650</v>
      </c>
    </row>
    <row r="4746" spans="1:8" hidden="1" x14ac:dyDescent="0.3">
      <c r="A4746" s="1" t="s">
        <v>3478</v>
      </c>
      <c r="B4746" s="1" t="str">
        <f t="shared" si="223"/>
        <v>USA</v>
      </c>
      <c r="C4746" s="5" t="str">
        <f t="shared" si="222"/>
        <v>1977</v>
      </c>
      <c r="D4746" s="1" t="str">
        <f t="shared" si="224"/>
        <v xml:space="preserve">Delta 2914 </v>
      </c>
      <c r="E4746" s="1" t="s">
        <v>346</v>
      </c>
      <c r="F4746" s="7" t="str">
        <f>TEXT(DATE(MID(H4746, 13, 4), CHOOSE(MATCH( MID(H4746, 5, 3), {"Jan","Feb","Mar","Apr","May","Jun","Jul","Aug","Sep","Oct","Nov","Dec"}, 0), 1, 2, 3, 4, 5, 6, 7, 8, 9, 10, 11, 12), MID(H4746, 9, 2)), "yyyy-mm-dd")</f>
        <v>1977-04-20</v>
      </c>
      <c r="G4746" s="1" t="s">
        <v>9653</v>
      </c>
      <c r="H4746" s="1" t="s">
        <v>9652</v>
      </c>
    </row>
    <row r="4747" spans="1:8" hidden="1" x14ac:dyDescent="0.3">
      <c r="A4747" s="1" t="s">
        <v>130</v>
      </c>
      <c r="B4747" s="1" t="str">
        <f t="shared" si="223"/>
        <v>Kazakhstan</v>
      </c>
      <c r="C4747" s="5" t="str">
        <f t="shared" si="222"/>
        <v>1977</v>
      </c>
      <c r="D4747" s="1" t="str">
        <f t="shared" si="224"/>
        <v xml:space="preserve">Soyuz U </v>
      </c>
      <c r="E4747" s="1" t="s">
        <v>346</v>
      </c>
      <c r="F4747" s="7" t="str">
        <f>TEXT(DATE(MID(H4747, 13, 4), CHOOSE(MATCH( MID(H4747, 5, 3), {"Jan","Feb","Mar","Apr","May","Jun","Jul","Aug","Sep","Oct","Nov","Dec"}, 0), 1, 2, 3, 4, 5, 6, 7, 8, 9, 10, 11, 12), MID(H4747, 9, 2)), "yyyy-mm-dd")</f>
        <v>1977-04-20</v>
      </c>
      <c r="G4747" s="1" t="s">
        <v>9655</v>
      </c>
      <c r="H4747" s="1" t="s">
        <v>9654</v>
      </c>
    </row>
    <row r="4748" spans="1:8" hidden="1" x14ac:dyDescent="0.3">
      <c r="A4748" s="1" t="s">
        <v>212</v>
      </c>
      <c r="B4748" s="1" t="str">
        <f t="shared" si="223"/>
        <v>Russia</v>
      </c>
      <c r="C4748" s="5" t="str">
        <f t="shared" si="222"/>
        <v>1977</v>
      </c>
      <c r="D4748" s="1" t="str">
        <f t="shared" si="224"/>
        <v xml:space="preserve">Molniya-M /Block 2BL </v>
      </c>
      <c r="E4748" s="1" t="s">
        <v>346</v>
      </c>
      <c r="F4748" s="7" t="str">
        <f>TEXT(DATE(MID(H4748, 13, 4), CHOOSE(MATCH( MID(H4748, 5, 3), {"Jan","Feb","Mar","Apr","May","Jun","Jul","Aug","Sep","Oct","Nov","Dec"}, 0), 1, 2, 3, 4, 5, 6, 7, 8, 9, 10, 11, 12), MID(H4748, 9, 2)), "yyyy-mm-dd")</f>
        <v>1977-04-11</v>
      </c>
      <c r="G4748" s="1" t="s">
        <v>9657</v>
      </c>
      <c r="H4748" s="1" t="s">
        <v>9656</v>
      </c>
    </row>
    <row r="4749" spans="1:8" hidden="1" x14ac:dyDescent="0.3">
      <c r="A4749" s="1" t="s">
        <v>5</v>
      </c>
      <c r="B4749" s="1" t="str">
        <f t="shared" si="223"/>
        <v>Russia</v>
      </c>
      <c r="C4749" s="5" t="str">
        <f t="shared" si="222"/>
        <v>1977</v>
      </c>
      <c r="D4749" s="1" t="str">
        <f t="shared" si="224"/>
        <v xml:space="preserve">Soyuz U </v>
      </c>
      <c r="E4749" s="1" t="s">
        <v>346</v>
      </c>
      <c r="F4749" s="7" t="str">
        <f>TEXT(DATE(MID(H4749, 13, 4), CHOOSE(MATCH( MID(H4749, 5, 3), {"Jan","Feb","Mar","Apr","May","Jun","Jul","Aug","Sep","Oct","Nov","Dec"}, 0), 1, 2, 3, 4, 5, 6, 7, 8, 9, 10, 11, 12), MID(H4749, 9, 2)), "yyyy-mm-dd")</f>
        <v>1977-04-07</v>
      </c>
      <c r="G4749" s="1" t="s">
        <v>9659</v>
      </c>
      <c r="H4749" s="1" t="s">
        <v>9658</v>
      </c>
    </row>
    <row r="4750" spans="1:8" hidden="1" x14ac:dyDescent="0.3">
      <c r="A4750" s="1" t="s">
        <v>1561</v>
      </c>
      <c r="B4750" s="1" t="str">
        <f t="shared" si="223"/>
        <v>Russia</v>
      </c>
      <c r="C4750" s="5" t="str">
        <f t="shared" si="222"/>
        <v>1977</v>
      </c>
      <c r="D4750" s="1" t="str">
        <f t="shared" si="224"/>
        <v xml:space="preserve">Cosmos-2 (63SM) </v>
      </c>
      <c r="E4750" s="1" t="s">
        <v>346</v>
      </c>
      <c r="F4750" s="7" t="str">
        <f>TEXT(DATE(MID(H4750, 13, 4), CHOOSE(MATCH( MID(H4750, 5, 3), {"Jan","Feb","Mar","Apr","May","Jun","Jul","Aug","Sep","Oct","Nov","Dec"}, 0), 1, 2, 3, 4, 5, 6, 7, 8, 9, 10, 11, 12), MID(H4750, 9, 2)), "yyyy-mm-dd")</f>
        <v>1977-04-05</v>
      </c>
      <c r="G4750" s="1" t="s">
        <v>9661</v>
      </c>
      <c r="H4750" s="1" t="s">
        <v>9660</v>
      </c>
    </row>
    <row r="4751" spans="1:8" hidden="1" x14ac:dyDescent="0.3">
      <c r="A4751" s="1" t="s">
        <v>212</v>
      </c>
      <c r="B4751" s="1" t="str">
        <f t="shared" si="223"/>
        <v>Russia</v>
      </c>
      <c r="C4751" s="5" t="str">
        <f t="shared" si="222"/>
        <v>1977</v>
      </c>
      <c r="D4751" s="1" t="str">
        <f t="shared" si="224"/>
        <v xml:space="preserve">Vostok-2M </v>
      </c>
      <c r="E4751" s="1" t="s">
        <v>346</v>
      </c>
      <c r="F4751" s="7" t="str">
        <f>TEXT(DATE(MID(H4751, 13, 4), CHOOSE(MATCH( MID(H4751, 5, 3), {"Jan","Feb","Mar","Apr","May","Jun","Jul","Aug","Sep","Oct","Nov","Dec"}, 0), 1, 2, 3, 4, 5, 6, 7, 8, 9, 10, 11, 12), MID(H4751, 9, 2)), "yyyy-mm-dd")</f>
        <v>1977-04-05</v>
      </c>
      <c r="G4751" s="1" t="s">
        <v>9663</v>
      </c>
      <c r="H4751" s="1" t="s">
        <v>9662</v>
      </c>
    </row>
    <row r="4752" spans="1:8" hidden="1" x14ac:dyDescent="0.3">
      <c r="A4752" s="1" t="s">
        <v>6482</v>
      </c>
      <c r="B4752" s="1" t="str">
        <f t="shared" si="223"/>
        <v>Russia</v>
      </c>
      <c r="C4752" s="5" t="str">
        <f t="shared" si="222"/>
        <v>1977</v>
      </c>
      <c r="D4752" s="1" t="str">
        <f t="shared" si="224"/>
        <v xml:space="preserve">Cosmos-3M </v>
      </c>
      <c r="E4752" s="1" t="s">
        <v>346</v>
      </c>
      <c r="F4752" s="7" t="str">
        <f>TEXT(DATE(MID(H4752, 13, 4), CHOOSE(MATCH( MID(H4752, 5, 3), {"Jan","Feb","Mar","Apr","May","Jun","Jul","Aug","Sep","Oct","Nov","Dec"}, 0), 1, 2, 3, 4, 5, 6, 7, 8, 9, 10, 11, 12), MID(H4752, 9, 2)), "yyyy-mm-dd")</f>
        <v>1977-03-29</v>
      </c>
      <c r="G4752" s="1" t="s">
        <v>9665</v>
      </c>
      <c r="H4752" s="1" t="s">
        <v>9664</v>
      </c>
    </row>
    <row r="4753" spans="1:8" hidden="1" x14ac:dyDescent="0.3">
      <c r="A4753" s="1" t="s">
        <v>6482</v>
      </c>
      <c r="B4753" s="1" t="str">
        <f t="shared" si="223"/>
        <v>Russia</v>
      </c>
      <c r="C4753" s="5" t="str">
        <f t="shared" si="222"/>
        <v>1977</v>
      </c>
      <c r="D4753" s="1" t="str">
        <f t="shared" si="224"/>
        <v xml:space="preserve">Cosmos-3M </v>
      </c>
      <c r="E4753" s="1" t="s">
        <v>346</v>
      </c>
      <c r="F4753" s="7" t="str">
        <f>TEXT(DATE(MID(H4753, 13, 4), CHOOSE(MATCH( MID(H4753, 5, 3), {"Jan","Feb","Mar","Apr","May","Jun","Jul","Aug","Sep","Oct","Nov","Dec"}, 0), 1, 2, 3, 4, 5, 6, 7, 8, 9, 10, 11, 12), MID(H4753, 9, 2)), "yyyy-mm-dd")</f>
        <v>1977-03-24</v>
      </c>
      <c r="G4753" s="1" t="s">
        <v>9667</v>
      </c>
      <c r="H4753" s="1" t="s">
        <v>9666</v>
      </c>
    </row>
    <row r="4754" spans="1:8" hidden="1" x14ac:dyDescent="0.3">
      <c r="A4754" s="1" t="s">
        <v>5</v>
      </c>
      <c r="B4754" s="1" t="str">
        <f t="shared" si="223"/>
        <v>Russia</v>
      </c>
      <c r="C4754" s="5" t="str">
        <f t="shared" si="222"/>
        <v>1977</v>
      </c>
      <c r="D4754" s="1" t="str">
        <f t="shared" si="224"/>
        <v xml:space="preserve">Molniya-M /Block ML </v>
      </c>
      <c r="E4754" s="1" t="s">
        <v>346</v>
      </c>
      <c r="F4754" s="7" t="str">
        <f>TEXT(DATE(MID(H4754, 13, 4), CHOOSE(MATCH( MID(H4754, 5, 3), {"Jan","Feb","Mar","Apr","May","Jun","Jul","Aug","Sep","Oct","Nov","Dec"}, 0), 1, 2, 3, 4, 5, 6, 7, 8, 9, 10, 11, 12), MID(H4754, 9, 2)), "yyyy-mm-dd")</f>
        <v>1977-03-24</v>
      </c>
      <c r="G4754" s="1" t="s">
        <v>9669</v>
      </c>
      <c r="H4754" s="1" t="s">
        <v>9668</v>
      </c>
    </row>
    <row r="4755" spans="1:8" hidden="1" x14ac:dyDescent="0.3">
      <c r="A4755" s="1" t="s">
        <v>212</v>
      </c>
      <c r="B4755" s="1" t="str">
        <f t="shared" si="223"/>
        <v>Russia</v>
      </c>
      <c r="C4755" s="5" t="str">
        <f t="shared" si="222"/>
        <v>1977</v>
      </c>
      <c r="D4755" s="1" t="str">
        <f t="shared" si="224"/>
        <v xml:space="preserve">Soyuz U </v>
      </c>
      <c r="E4755" s="1" t="s">
        <v>346</v>
      </c>
      <c r="F4755" s="7" t="str">
        <f>TEXT(DATE(MID(H4755, 13, 4), CHOOSE(MATCH( MID(H4755, 5, 3), {"Jan","Feb","Mar","Apr","May","Jun","Jul","Aug","Sep","Oct","Nov","Dec"}, 0), 1, 2, 3, 4, 5, 6, 7, 8, 9, 10, 11, 12), MID(H4755, 9, 2)), "yyyy-mm-dd")</f>
        <v>1977-03-17</v>
      </c>
      <c r="G4755" s="1" t="s">
        <v>9671</v>
      </c>
      <c r="H4755" s="1" t="s">
        <v>9670</v>
      </c>
    </row>
    <row r="4756" spans="1:8" hidden="1" x14ac:dyDescent="0.3">
      <c r="A4756" s="1" t="s">
        <v>4249</v>
      </c>
      <c r="B4756" s="1" t="str">
        <f t="shared" si="223"/>
        <v>USA</v>
      </c>
      <c r="C4756" s="5" t="str">
        <f t="shared" si="222"/>
        <v>1977</v>
      </c>
      <c r="D4756" s="1" t="str">
        <f t="shared" si="224"/>
        <v xml:space="preserve">Titan III(24)B </v>
      </c>
      <c r="E4756" s="1" t="s">
        <v>346</v>
      </c>
      <c r="F4756" s="7" t="str">
        <f>TEXT(DATE(MID(H4756, 13, 4), CHOOSE(MATCH( MID(H4756, 5, 3), {"Jan","Feb","Mar","Apr","May","Jun","Jul","Aug","Sep","Oct","Nov","Dec"}, 0), 1, 2, 3, 4, 5, 6, 7, 8, 9, 10, 11, 12), MID(H4756, 9, 2)), "yyyy-mm-dd")</f>
        <v>1977-03-13</v>
      </c>
      <c r="G4756" s="1" t="s">
        <v>9673</v>
      </c>
      <c r="H4756" s="1" t="s">
        <v>9672</v>
      </c>
    </row>
    <row r="4757" spans="1:8" hidden="1" x14ac:dyDescent="0.3">
      <c r="A4757" s="1" t="s">
        <v>3478</v>
      </c>
      <c r="B4757" s="1" t="str">
        <f t="shared" si="223"/>
        <v>USA</v>
      </c>
      <c r="C4757" s="5" t="str">
        <f t="shared" si="222"/>
        <v>1977</v>
      </c>
      <c r="D4757" s="1" t="str">
        <f t="shared" si="224"/>
        <v xml:space="preserve">Delta 2914 </v>
      </c>
      <c r="E4757" s="1" t="s">
        <v>346</v>
      </c>
      <c r="F4757" s="7" t="str">
        <f>TEXT(DATE(MID(H4757, 13, 4), CHOOSE(MATCH( MID(H4757, 5, 3), {"Jan","Feb","Mar","Apr","May","Jun","Jul","Aug","Sep","Oct","Nov","Dec"}, 0), 1, 2, 3, 4, 5, 6, 7, 8, 9, 10, 11, 12), MID(H4757, 9, 2)), "yyyy-mm-dd")</f>
        <v>1977-03-10</v>
      </c>
      <c r="G4757" s="1" t="s">
        <v>9675</v>
      </c>
      <c r="H4757" s="1" t="s">
        <v>9674</v>
      </c>
    </row>
    <row r="4758" spans="1:8" hidden="1" x14ac:dyDescent="0.3">
      <c r="A4758" s="1" t="s">
        <v>212</v>
      </c>
      <c r="B4758" s="1" t="str">
        <f t="shared" si="223"/>
        <v>Russia</v>
      </c>
      <c r="C4758" s="5" t="str">
        <f t="shared" si="222"/>
        <v>1977</v>
      </c>
      <c r="D4758" s="1" t="str">
        <f t="shared" si="224"/>
        <v xml:space="preserve">Soyuz U </v>
      </c>
      <c r="E4758" s="1" t="s">
        <v>346</v>
      </c>
      <c r="F4758" s="7" t="str">
        <f>TEXT(DATE(MID(H4758, 13, 4), CHOOSE(MATCH( MID(H4758, 5, 3), {"Jan","Feb","Mar","Apr","May","Jun","Jul","Aug","Sep","Oct","Nov","Dec"}, 0), 1, 2, 3, 4, 5, 6, 7, 8, 9, 10, 11, 12), MID(H4758, 9, 2)), "yyyy-mm-dd")</f>
        <v>1977-03-10</v>
      </c>
      <c r="G4758" s="1" t="s">
        <v>9677</v>
      </c>
      <c r="H4758" s="1" t="s">
        <v>9676</v>
      </c>
    </row>
    <row r="4759" spans="1:8" hidden="1" x14ac:dyDescent="0.3">
      <c r="A4759" s="1" t="s">
        <v>5</v>
      </c>
      <c r="B4759" s="1" t="str">
        <f t="shared" si="223"/>
        <v>Russia</v>
      </c>
      <c r="C4759" s="5" t="str">
        <f t="shared" si="222"/>
        <v>1977</v>
      </c>
      <c r="D4759" s="1" t="str">
        <f t="shared" si="224"/>
        <v xml:space="preserve">Soyuz U </v>
      </c>
      <c r="E4759" s="1" t="s">
        <v>346</v>
      </c>
      <c r="F4759" s="7" t="str">
        <f>TEXT(DATE(MID(H4759, 13, 4), CHOOSE(MATCH( MID(H4759, 5, 3), {"Jan","Feb","Mar","Apr","May","Jun","Jul","Aug","Sep","Oct","Nov","Dec"}, 0), 1, 2, 3, 4, 5, 6, 7, 8, 9, 10, 11, 12), MID(H4759, 9, 2)), "yyyy-mm-dd")</f>
        <v>1977-03-03</v>
      </c>
      <c r="G4759" s="1" t="s">
        <v>9679</v>
      </c>
      <c r="H4759" s="1" t="s">
        <v>9678</v>
      </c>
    </row>
    <row r="4760" spans="1:8" hidden="1" x14ac:dyDescent="0.3">
      <c r="A4760" s="1" t="s">
        <v>5</v>
      </c>
      <c r="B4760" s="1" t="str">
        <f t="shared" si="223"/>
        <v>Russia</v>
      </c>
      <c r="C4760" s="5" t="str">
        <f t="shared" si="222"/>
        <v>1977</v>
      </c>
      <c r="D4760" s="1" t="str">
        <f t="shared" si="224"/>
        <v xml:space="preserve">Vostok-2M </v>
      </c>
      <c r="E4760" s="1" t="s">
        <v>346</v>
      </c>
      <c r="F4760" s="7" t="str">
        <f>TEXT(DATE(MID(H4760, 13, 4), CHOOSE(MATCH( MID(H4760, 5, 3), {"Jan","Feb","Mar","Apr","May","Jun","Jul","Aug","Sep","Oct","Nov","Dec"}, 0), 1, 2, 3, 4, 5, 6, 7, 8, 9, 10, 11, 12), MID(H4760, 9, 2)), "yyyy-mm-dd")</f>
        <v>1977-02-26</v>
      </c>
      <c r="G4760" s="1" t="s">
        <v>9681</v>
      </c>
      <c r="H4760" s="1" t="s">
        <v>9680</v>
      </c>
    </row>
    <row r="4761" spans="1:8" hidden="1" x14ac:dyDescent="0.3">
      <c r="A4761" s="1" t="s">
        <v>61</v>
      </c>
      <c r="B4761" s="1" t="str">
        <f t="shared" si="223"/>
        <v>Japan</v>
      </c>
      <c r="C4761" s="5" t="str">
        <f t="shared" si="222"/>
        <v>1977</v>
      </c>
      <c r="D4761" s="1" t="str">
        <f t="shared" si="224"/>
        <v xml:space="preserve">N-I Star-37E </v>
      </c>
      <c r="E4761" s="1" t="s">
        <v>346</v>
      </c>
      <c r="F4761" s="7" t="str">
        <f>TEXT(DATE(MID(H4761, 13, 4), CHOOSE(MATCH( MID(H4761, 5, 3), {"Jan","Feb","Mar","Apr","May","Jun","Jul","Aug","Sep","Oct","Nov","Dec"}, 0), 1, 2, 3, 4, 5, 6, 7, 8, 9, 10, 11, 12), MID(H4761, 9, 2)), "yyyy-mm-dd")</f>
        <v>1977-02-23</v>
      </c>
      <c r="G4761" s="1" t="s">
        <v>9683</v>
      </c>
      <c r="H4761" s="1" t="s">
        <v>9682</v>
      </c>
    </row>
    <row r="4762" spans="1:8" hidden="1" x14ac:dyDescent="0.3">
      <c r="A4762" s="1" t="s">
        <v>130</v>
      </c>
      <c r="B4762" s="1" t="str">
        <f t="shared" si="223"/>
        <v>Kazakhstan</v>
      </c>
      <c r="C4762" s="5" t="str">
        <f t="shared" si="222"/>
        <v>1977</v>
      </c>
      <c r="D4762" s="1" t="str">
        <f t="shared" si="224"/>
        <v xml:space="preserve">Soyuz U </v>
      </c>
      <c r="E4762" s="1" t="s">
        <v>346</v>
      </c>
      <c r="F4762" s="7" t="str">
        <f>TEXT(DATE(MID(H4762, 13, 4), CHOOSE(MATCH( MID(H4762, 5, 3), {"Jan","Feb","Mar","Apr","May","Jun","Jul","Aug","Sep","Oct","Nov","Dec"}, 0), 1, 2, 3, 4, 5, 6, 7, 8, 9, 10, 11, 12), MID(H4762, 9, 2)), "yyyy-mm-dd")</f>
        <v>1977-02-22</v>
      </c>
      <c r="G4762" s="1" t="s">
        <v>9685</v>
      </c>
      <c r="H4762" s="1" t="s">
        <v>9684</v>
      </c>
    </row>
    <row r="4763" spans="1:8" hidden="1" x14ac:dyDescent="0.3">
      <c r="A4763" s="1" t="s">
        <v>3373</v>
      </c>
      <c r="B4763" s="1" t="str">
        <f t="shared" si="223"/>
        <v>Russia</v>
      </c>
      <c r="C4763" s="5" t="str">
        <f t="shared" si="222"/>
        <v>1977</v>
      </c>
      <c r="D4763" s="1" t="str">
        <f t="shared" si="224"/>
        <v xml:space="preserve">Cosmos-3M </v>
      </c>
      <c r="E4763" s="1" t="s">
        <v>346</v>
      </c>
      <c r="F4763" s="7" t="str">
        <f>TEXT(DATE(MID(H4763, 13, 4), CHOOSE(MATCH( MID(H4763, 5, 3), {"Jan","Feb","Mar","Apr","May","Jun","Jul","Aug","Sep","Oct","Nov","Dec"}, 0), 1, 2, 3, 4, 5, 6, 7, 8, 9, 10, 11, 12), MID(H4763, 9, 2)), "yyyy-mm-dd")</f>
        <v>1977-02-21</v>
      </c>
      <c r="G4763" s="1" t="s">
        <v>9687</v>
      </c>
      <c r="H4763" s="1" t="s">
        <v>9686</v>
      </c>
    </row>
    <row r="4764" spans="1:8" hidden="1" x14ac:dyDescent="0.3">
      <c r="A4764" s="1" t="s">
        <v>714</v>
      </c>
      <c r="B4764" s="1" t="str">
        <f t="shared" si="223"/>
        <v>Japan</v>
      </c>
      <c r="C4764" s="5" t="str">
        <f t="shared" si="222"/>
        <v>1977</v>
      </c>
      <c r="D4764" s="1" t="str">
        <f t="shared" si="224"/>
        <v xml:space="preserve">Mu-III H </v>
      </c>
      <c r="E4764" s="1" t="s">
        <v>346</v>
      </c>
      <c r="F4764" s="7" t="str">
        <f>TEXT(DATE(MID(H4764, 13, 4), CHOOSE(MATCH( MID(H4764, 5, 3), {"Jan","Feb","Mar","Apr","May","Jun","Jul","Aug","Sep","Oct","Nov","Dec"}, 0), 1, 2, 3, 4, 5, 6, 7, 8, 9, 10, 11, 12), MID(H4764, 9, 2)), "yyyy-mm-dd")</f>
        <v>1977-02-19</v>
      </c>
      <c r="G4764" s="1" t="s">
        <v>9689</v>
      </c>
      <c r="H4764" s="1" t="s">
        <v>9688</v>
      </c>
    </row>
    <row r="4765" spans="1:8" hidden="1" x14ac:dyDescent="0.3">
      <c r="A4765" s="1" t="s">
        <v>6482</v>
      </c>
      <c r="B4765" s="1" t="str">
        <f t="shared" si="223"/>
        <v>Russia</v>
      </c>
      <c r="C4765" s="5" t="str">
        <f t="shared" si="222"/>
        <v>1977</v>
      </c>
      <c r="D4765" s="1" t="str">
        <f t="shared" si="224"/>
        <v xml:space="preserve">Cosmos-3M </v>
      </c>
      <c r="E4765" s="1" t="s">
        <v>346</v>
      </c>
      <c r="F4765" s="7" t="str">
        <f>TEXT(DATE(MID(H4765, 13, 4), CHOOSE(MATCH( MID(H4765, 5, 3), {"Jan","Feb","Mar","Apr","May","Jun","Jul","Aug","Sep","Oct","Nov","Dec"}, 0), 1, 2, 3, 4, 5, 6, 7, 8, 9, 10, 11, 12), MID(H4765, 9, 2)), "yyyy-mm-dd")</f>
        <v>1977-02-15</v>
      </c>
      <c r="G4765" s="1" t="s">
        <v>9691</v>
      </c>
      <c r="H4765" s="1" t="s">
        <v>9690</v>
      </c>
    </row>
    <row r="4766" spans="1:8" hidden="1" x14ac:dyDescent="0.3">
      <c r="A4766" s="1" t="s">
        <v>5</v>
      </c>
      <c r="B4766" s="1" t="str">
        <f t="shared" si="223"/>
        <v>Russia</v>
      </c>
      <c r="C4766" s="5" t="str">
        <f t="shared" si="222"/>
        <v>1977</v>
      </c>
      <c r="D4766" s="1" t="str">
        <f t="shared" si="224"/>
        <v xml:space="preserve">Molniya-M /Block ML </v>
      </c>
      <c r="E4766" s="1" t="s">
        <v>346</v>
      </c>
      <c r="F4766" s="7" t="str">
        <f>TEXT(DATE(MID(H4766, 13, 4), CHOOSE(MATCH( MID(H4766, 5, 3), {"Jan","Feb","Mar","Apr","May","Jun","Jul","Aug","Sep","Oct","Nov","Dec"}, 0), 1, 2, 3, 4, 5, 6, 7, 8, 9, 10, 11, 12), MID(H4766, 9, 2)), "yyyy-mm-dd")</f>
        <v>1977-02-11</v>
      </c>
      <c r="G4766" s="1" t="s">
        <v>9693</v>
      </c>
      <c r="H4766" s="1" t="s">
        <v>9692</v>
      </c>
    </row>
    <row r="4767" spans="1:8" hidden="1" x14ac:dyDescent="0.3">
      <c r="A4767" s="1" t="s">
        <v>212</v>
      </c>
      <c r="B4767" s="1" t="str">
        <f t="shared" si="223"/>
        <v>Russia</v>
      </c>
      <c r="C4767" s="5" t="str">
        <f t="shared" si="222"/>
        <v>1977</v>
      </c>
      <c r="D4767" s="1" t="str">
        <f t="shared" si="224"/>
        <v xml:space="preserve">Soyuz U </v>
      </c>
      <c r="E4767" s="1" t="s">
        <v>346</v>
      </c>
      <c r="F4767" s="7" t="str">
        <f>TEXT(DATE(MID(H4767, 13, 4), CHOOSE(MATCH( MID(H4767, 5, 3), {"Jan","Feb","Mar","Apr","May","Jun","Jul","Aug","Sep","Oct","Nov","Dec"}, 0), 1, 2, 3, 4, 5, 6, 7, 8, 9, 10, 11, 12), MID(H4767, 9, 2)), "yyyy-mm-dd")</f>
        <v>1977-02-09</v>
      </c>
      <c r="G4767" s="1" t="s">
        <v>9695</v>
      </c>
      <c r="H4767" s="1" t="s">
        <v>9694</v>
      </c>
    </row>
    <row r="4768" spans="1:8" hidden="1" x14ac:dyDescent="0.3">
      <c r="A4768" s="1" t="s">
        <v>1630</v>
      </c>
      <c r="B4768" s="1" t="str">
        <f t="shared" si="223"/>
        <v>Kazakhstan</v>
      </c>
      <c r="C4768" s="5" t="str">
        <f t="shared" si="222"/>
        <v>1977</v>
      </c>
      <c r="D4768" s="1" t="str">
        <f t="shared" si="224"/>
        <v xml:space="preserve">Soyuz U </v>
      </c>
      <c r="E4768" s="1" t="s">
        <v>346</v>
      </c>
      <c r="F4768" s="7" t="str">
        <f>TEXT(DATE(MID(H4768, 13, 4), CHOOSE(MATCH( MID(H4768, 5, 3), {"Jan","Feb","Mar","Apr","May","Jun","Jul","Aug","Sep","Oct","Nov","Dec"}, 0), 1, 2, 3, 4, 5, 6, 7, 8, 9, 10, 11, 12), MID(H4768, 9, 2)), "yyyy-mm-dd")</f>
        <v>1977-02-07</v>
      </c>
      <c r="G4768" s="1" t="s">
        <v>9697</v>
      </c>
      <c r="H4768" s="1" t="s">
        <v>9696</v>
      </c>
    </row>
    <row r="4769" spans="1:8" hidden="1" x14ac:dyDescent="0.3">
      <c r="A4769" s="1" t="s">
        <v>11</v>
      </c>
      <c r="B4769" s="1" t="str">
        <f t="shared" si="223"/>
        <v>USA</v>
      </c>
      <c r="C4769" s="5" t="str">
        <f t="shared" si="222"/>
        <v>1977</v>
      </c>
      <c r="D4769" s="1" t="str">
        <f t="shared" si="224"/>
        <v xml:space="preserve">Titan III(23)C </v>
      </c>
      <c r="E4769" s="1" t="s">
        <v>346</v>
      </c>
      <c r="F4769" s="7" t="str">
        <f>TEXT(DATE(MID(H4769, 13, 4), CHOOSE(MATCH( MID(H4769, 5, 3), {"Jan","Feb","Mar","Apr","May","Jun","Jul","Aug","Sep","Oct","Nov","Dec"}, 0), 1, 2, 3, 4, 5, 6, 7, 8, 9, 10, 11, 12), MID(H4769, 9, 2)), "yyyy-mm-dd")</f>
        <v>1977-02-06</v>
      </c>
      <c r="G4769" s="1" t="s">
        <v>9699</v>
      </c>
      <c r="H4769" s="1" t="s">
        <v>9698</v>
      </c>
    </row>
    <row r="4770" spans="1:8" hidden="1" x14ac:dyDescent="0.3">
      <c r="A4770" s="1" t="s">
        <v>6482</v>
      </c>
      <c r="B4770" s="1" t="str">
        <f t="shared" si="223"/>
        <v>Russia</v>
      </c>
      <c r="C4770" s="5" t="str">
        <f t="shared" si="222"/>
        <v>1977</v>
      </c>
      <c r="D4770" s="1" t="str">
        <f t="shared" si="224"/>
        <v xml:space="preserve">Cosmos-3M </v>
      </c>
      <c r="E4770" s="1" t="s">
        <v>346</v>
      </c>
      <c r="F4770" s="7" t="str">
        <f>TEXT(DATE(MID(H4770, 13, 4), CHOOSE(MATCH( MID(H4770, 5, 3), {"Jan","Feb","Mar","Apr","May","Jun","Jul","Aug","Sep","Oct","Nov","Dec"}, 0), 1, 2, 3, 4, 5, 6, 7, 8, 9, 10, 11, 12), MID(H4770, 9, 2)), "yyyy-mm-dd")</f>
        <v>1977-02-02</v>
      </c>
      <c r="G4770" s="1" t="s">
        <v>9701</v>
      </c>
      <c r="H4770" s="1" t="s">
        <v>9700</v>
      </c>
    </row>
    <row r="4771" spans="1:8" hidden="1" x14ac:dyDescent="0.3">
      <c r="A4771" s="1" t="s">
        <v>3478</v>
      </c>
      <c r="B4771" s="1" t="str">
        <f t="shared" si="223"/>
        <v>USA</v>
      </c>
      <c r="C4771" s="5" t="str">
        <f t="shared" si="222"/>
        <v>1977</v>
      </c>
      <c r="D4771" s="1" t="str">
        <f t="shared" si="224"/>
        <v xml:space="preserve">Delta 2914 </v>
      </c>
      <c r="E4771" s="1" t="s">
        <v>346</v>
      </c>
      <c r="F4771" s="7" t="str">
        <f>TEXT(DATE(MID(H4771, 13, 4), CHOOSE(MATCH( MID(H4771, 5, 3), {"Jan","Feb","Mar","Apr","May","Jun","Jul","Aug","Sep","Oct","Nov","Dec"}, 0), 1, 2, 3, 4, 5, 6, 7, 8, 9, 10, 11, 12), MID(H4771, 9, 2)), "yyyy-mm-dd")</f>
        <v>1977-01-28</v>
      </c>
      <c r="G4771" s="1" t="s">
        <v>9703</v>
      </c>
      <c r="H4771" s="1" t="s">
        <v>9702</v>
      </c>
    </row>
    <row r="4772" spans="1:8" hidden="1" x14ac:dyDescent="0.3">
      <c r="A4772" s="1" t="s">
        <v>3373</v>
      </c>
      <c r="B4772" s="1" t="str">
        <f t="shared" si="223"/>
        <v>Russia</v>
      </c>
      <c r="C4772" s="5" t="str">
        <f t="shared" si="222"/>
        <v>1977</v>
      </c>
      <c r="D4772" s="1" t="str">
        <f t="shared" si="224"/>
        <v xml:space="preserve">Cosmos-3M </v>
      </c>
      <c r="E4772" s="1" t="s">
        <v>346</v>
      </c>
      <c r="F4772" s="7" t="str">
        <f>TEXT(DATE(MID(H4772, 13, 4), CHOOSE(MATCH( MID(H4772, 5, 3), {"Jan","Feb","Mar","Apr","May","Jun","Jul","Aug","Sep","Oct","Nov","Dec"}, 0), 1, 2, 3, 4, 5, 6, 7, 8, 9, 10, 11, 12), MID(H4772, 9, 2)), "yyyy-mm-dd")</f>
        <v>1977-01-20</v>
      </c>
      <c r="G4772" s="1" t="s">
        <v>9705</v>
      </c>
      <c r="H4772" s="1" t="s">
        <v>9704</v>
      </c>
    </row>
    <row r="4773" spans="1:8" hidden="1" x14ac:dyDescent="0.3">
      <c r="A4773" s="1" t="s">
        <v>130</v>
      </c>
      <c r="B4773" s="1" t="str">
        <f t="shared" si="223"/>
        <v>Kazakhstan</v>
      </c>
      <c r="C4773" s="5" t="str">
        <f t="shared" si="222"/>
        <v>1977</v>
      </c>
      <c r="D4773" s="1" t="str">
        <f t="shared" si="224"/>
        <v xml:space="preserve">Soyuz U </v>
      </c>
      <c r="E4773" s="1" t="s">
        <v>346</v>
      </c>
      <c r="F4773" s="7" t="str">
        <f>TEXT(DATE(MID(H4773, 13, 4), CHOOSE(MATCH( MID(H4773, 5, 3), {"Jan","Feb","Mar","Apr","May","Jun","Jul","Aug","Sep","Oct","Nov","Dec"}, 0), 1, 2, 3, 4, 5, 6, 7, 8, 9, 10, 11, 12), MID(H4773, 9, 2)), "yyyy-mm-dd")</f>
        <v>1977-01-20</v>
      </c>
      <c r="G4773" s="1" t="s">
        <v>9707</v>
      </c>
      <c r="H4773" s="1" t="s">
        <v>9706</v>
      </c>
    </row>
    <row r="4774" spans="1:8" hidden="1" x14ac:dyDescent="0.3">
      <c r="A4774" s="1" t="s">
        <v>5</v>
      </c>
      <c r="B4774" s="1" t="str">
        <f t="shared" si="223"/>
        <v>Russia</v>
      </c>
      <c r="C4774" s="5" t="str">
        <f t="shared" si="222"/>
        <v>1977</v>
      </c>
      <c r="D4774" s="1" t="str">
        <f t="shared" si="224"/>
        <v xml:space="preserve">Vostok-2M </v>
      </c>
      <c r="E4774" s="1" t="s">
        <v>346</v>
      </c>
      <c r="F4774" s="7" t="str">
        <f>TEXT(DATE(MID(H4774, 13, 4), CHOOSE(MATCH( MID(H4774, 5, 3), {"Jan","Feb","Mar","Apr","May","Jun","Jul","Aug","Sep","Oct","Nov","Dec"}, 0), 1, 2, 3, 4, 5, 6, 7, 8, 9, 10, 11, 12), MID(H4774, 9, 2)), "yyyy-mm-dd")</f>
        <v>1977-01-06</v>
      </c>
      <c r="G4774" s="1" t="s">
        <v>9709</v>
      </c>
      <c r="H4774" s="1" t="s">
        <v>9708</v>
      </c>
    </row>
    <row r="4775" spans="1:8" hidden="1" x14ac:dyDescent="0.3">
      <c r="A4775" s="1" t="s">
        <v>130</v>
      </c>
      <c r="B4775" s="1" t="str">
        <f t="shared" si="223"/>
        <v>Kazakhstan</v>
      </c>
      <c r="C4775" s="5" t="str">
        <f t="shared" si="222"/>
        <v>1977</v>
      </c>
      <c r="D4775" s="1" t="str">
        <f t="shared" si="224"/>
        <v xml:space="preserve">Soyuz U </v>
      </c>
      <c r="E4775" s="1" t="s">
        <v>346</v>
      </c>
      <c r="F4775" s="7" t="str">
        <f>TEXT(DATE(MID(H4775, 13, 4), CHOOSE(MATCH( MID(H4775, 5, 3), {"Jan","Feb","Mar","Apr","May","Jun","Jul","Aug","Sep","Oct","Nov","Dec"}, 0), 1, 2, 3, 4, 5, 6, 7, 8, 9, 10, 11, 12), MID(H4775, 9, 2)), "yyyy-mm-dd")</f>
        <v>1977-01-06</v>
      </c>
      <c r="G4775" s="1" t="s">
        <v>9711</v>
      </c>
      <c r="H4775" s="1" t="s">
        <v>9710</v>
      </c>
    </row>
    <row r="4776" spans="1:8" hidden="1" x14ac:dyDescent="0.3">
      <c r="A4776" s="1" t="s">
        <v>3373</v>
      </c>
      <c r="B4776" s="1" t="str">
        <f t="shared" si="223"/>
        <v>Russia</v>
      </c>
      <c r="C4776" s="5" t="str">
        <f t="shared" si="222"/>
        <v>1976</v>
      </c>
      <c r="D4776" s="1" t="str">
        <f t="shared" si="224"/>
        <v xml:space="preserve">Cosmos-3M </v>
      </c>
      <c r="E4776" s="1" t="s">
        <v>346</v>
      </c>
      <c r="F4776" s="7" t="str">
        <f>TEXT(DATE(MID(H4776, 13, 4), CHOOSE(MATCH( MID(H4776, 5, 3), {"Jan","Feb","Mar","Apr","May","Jun","Jul","Aug","Sep","Oct","Nov","Dec"}, 0), 1, 2, 3, 4, 5, 6, 7, 8, 9, 10, 11, 12), MID(H4776, 9, 2)), "yyyy-mm-dd")</f>
        <v>1976-12-28</v>
      </c>
      <c r="G4776" s="1" t="s">
        <v>9713</v>
      </c>
      <c r="H4776" s="1" t="s">
        <v>9712</v>
      </c>
    </row>
    <row r="4777" spans="1:8" hidden="1" x14ac:dyDescent="0.3">
      <c r="A4777" s="1" t="s">
        <v>5</v>
      </c>
      <c r="B4777" s="1" t="str">
        <f t="shared" si="223"/>
        <v>Russia</v>
      </c>
      <c r="C4777" s="5" t="str">
        <f t="shared" si="222"/>
        <v>1976</v>
      </c>
      <c r="D4777" s="1" t="str">
        <f t="shared" si="224"/>
        <v xml:space="preserve">Molniya-M /Block ML </v>
      </c>
      <c r="E4777" s="1" t="s">
        <v>346</v>
      </c>
      <c r="F4777" s="7" t="str">
        <f>TEXT(DATE(MID(H4777, 13, 4), CHOOSE(MATCH( MID(H4777, 5, 3), {"Jan","Feb","Mar","Apr","May","Jun","Jul","Aug","Sep","Oct","Nov","Dec"}, 0), 1, 2, 3, 4, 5, 6, 7, 8, 9, 10, 11, 12), MID(H4777, 9, 2)), "yyyy-mm-dd")</f>
        <v>1976-12-28</v>
      </c>
      <c r="G4777" s="1" t="s">
        <v>9715</v>
      </c>
      <c r="H4777" s="1" t="s">
        <v>9714</v>
      </c>
    </row>
    <row r="4778" spans="1:8" hidden="1" x14ac:dyDescent="0.3">
      <c r="A4778" s="1" t="s">
        <v>6795</v>
      </c>
      <c r="B4778" s="1" t="str">
        <f t="shared" si="223"/>
        <v>Kazakhstan</v>
      </c>
      <c r="C4778" s="5" t="str">
        <f t="shared" si="222"/>
        <v>1976</v>
      </c>
      <c r="D4778" s="1" t="str">
        <f t="shared" si="224"/>
        <v xml:space="preserve">Tsyklon-2 </v>
      </c>
      <c r="E4778" s="1" t="s">
        <v>346</v>
      </c>
      <c r="F4778" s="7" t="str">
        <f>TEXT(DATE(MID(H4778, 13, 4), CHOOSE(MATCH( MID(H4778, 5, 3), {"Jan","Feb","Mar","Apr","May","Jun","Jul","Aug","Sep","Oct","Nov","Dec"}, 0), 1, 2, 3, 4, 5, 6, 7, 8, 9, 10, 11, 12), MID(H4778, 9, 2)), "yyyy-mm-dd")</f>
        <v>1976-12-27</v>
      </c>
      <c r="G4778" s="1" t="s">
        <v>9717</v>
      </c>
      <c r="H4778" s="1" t="s">
        <v>9716</v>
      </c>
    </row>
    <row r="4779" spans="1:8" hidden="1" x14ac:dyDescent="0.3">
      <c r="A4779" s="1" t="s">
        <v>27</v>
      </c>
      <c r="B4779" s="1" t="str">
        <f t="shared" si="223"/>
        <v>USA</v>
      </c>
      <c r="C4779" s="5" t="str">
        <f t="shared" si="222"/>
        <v>1976</v>
      </c>
      <c r="D4779" s="1" t="str">
        <f t="shared" si="224"/>
        <v xml:space="preserve">Titan IIID </v>
      </c>
      <c r="E4779" s="1" t="s">
        <v>346</v>
      </c>
      <c r="F4779" s="7" t="str">
        <f>TEXT(DATE(MID(H4779, 13, 4), CHOOSE(MATCH( MID(H4779, 5, 3), {"Jan","Feb","Mar","Apr","May","Jun","Jul","Aug","Sep","Oct","Nov","Dec"}, 0), 1, 2, 3, 4, 5, 6, 7, 8, 9, 10, 11, 12), MID(H4779, 9, 2)), "yyyy-mm-dd")</f>
        <v>1976-12-19</v>
      </c>
      <c r="G4779" s="1" t="s">
        <v>9719</v>
      </c>
      <c r="H4779" s="1" t="s">
        <v>9718</v>
      </c>
    </row>
    <row r="4780" spans="1:8" hidden="1" x14ac:dyDescent="0.3">
      <c r="A4780" s="1" t="s">
        <v>6482</v>
      </c>
      <c r="B4780" s="1" t="str">
        <f t="shared" si="223"/>
        <v>Russia</v>
      </c>
      <c r="C4780" s="5" t="str">
        <f t="shared" si="222"/>
        <v>1976</v>
      </c>
      <c r="D4780" s="1" t="str">
        <f t="shared" si="224"/>
        <v xml:space="preserve">Cosmos-3M </v>
      </c>
      <c r="E4780" s="1" t="s">
        <v>346</v>
      </c>
      <c r="F4780" s="7" t="str">
        <f>TEXT(DATE(MID(H4780, 13, 4), CHOOSE(MATCH( MID(H4780, 5, 3), {"Jan","Feb","Mar","Apr","May","Jun","Jul","Aug","Sep","Oct","Nov","Dec"}, 0), 1, 2, 3, 4, 5, 6, 7, 8, 9, 10, 11, 12), MID(H4780, 9, 2)), "yyyy-mm-dd")</f>
        <v>1976-12-17</v>
      </c>
      <c r="G4780" s="1" t="s">
        <v>9721</v>
      </c>
      <c r="H4780" s="1" t="s">
        <v>9720</v>
      </c>
    </row>
    <row r="4781" spans="1:8" hidden="1" x14ac:dyDescent="0.3">
      <c r="A4781" s="1" t="s">
        <v>130</v>
      </c>
      <c r="B4781" s="1" t="str">
        <f t="shared" si="223"/>
        <v>Kazakhstan</v>
      </c>
      <c r="C4781" s="5" t="str">
        <f t="shared" si="222"/>
        <v>1976</v>
      </c>
      <c r="D4781" s="1" t="str">
        <f t="shared" si="224"/>
        <v xml:space="preserve">Soyuz U </v>
      </c>
      <c r="E4781" s="1" t="s">
        <v>346</v>
      </c>
      <c r="F4781" s="7" t="str">
        <f>TEXT(DATE(MID(H4781, 13, 4), CHOOSE(MATCH( MID(H4781, 5, 3), {"Jan","Feb","Mar","Apr","May","Jun","Jul","Aug","Sep","Oct","Nov","Dec"}, 0), 1, 2, 3, 4, 5, 6, 7, 8, 9, 10, 11, 12), MID(H4781, 9, 2)), "yyyy-mm-dd")</f>
        <v>1976-12-17</v>
      </c>
      <c r="G4781" s="1" t="s">
        <v>9723</v>
      </c>
      <c r="H4781" s="1" t="s">
        <v>9722</v>
      </c>
    </row>
    <row r="4782" spans="1:8" hidden="1" x14ac:dyDescent="0.3">
      <c r="A4782" s="1" t="s">
        <v>3373</v>
      </c>
      <c r="B4782" s="1" t="str">
        <f t="shared" si="223"/>
        <v>Russia</v>
      </c>
      <c r="C4782" s="5" t="str">
        <f t="shared" si="222"/>
        <v>1976</v>
      </c>
      <c r="D4782" s="1" t="str">
        <f t="shared" si="224"/>
        <v xml:space="preserve">Cosmos-3M </v>
      </c>
      <c r="E4782" s="1" t="s">
        <v>346</v>
      </c>
      <c r="F4782" s="7" t="str">
        <f>TEXT(DATE(MID(H4782, 13, 4), CHOOSE(MATCH( MID(H4782, 5, 3), {"Jan","Feb","Mar","Apr","May","Jun","Jul","Aug","Sep","Oct","Nov","Dec"}, 0), 1, 2, 3, 4, 5, 6, 7, 8, 9, 10, 11, 12), MID(H4782, 9, 2)), "yyyy-mm-dd")</f>
        <v>1976-12-15</v>
      </c>
      <c r="G4782" s="1" t="s">
        <v>9725</v>
      </c>
      <c r="H4782" s="1" t="s">
        <v>9724</v>
      </c>
    </row>
    <row r="4783" spans="1:8" hidden="1" x14ac:dyDescent="0.3">
      <c r="A4783" s="1" t="s">
        <v>565</v>
      </c>
      <c r="B4783" s="1" t="str">
        <f t="shared" si="223"/>
        <v>Kazakhstan</v>
      </c>
      <c r="C4783" s="5" t="str">
        <f t="shared" si="222"/>
        <v>1976</v>
      </c>
      <c r="D4783" s="1" t="str">
        <f t="shared" si="224"/>
        <v xml:space="preserve">Proton-K </v>
      </c>
      <c r="E4783" s="1" t="s">
        <v>346</v>
      </c>
      <c r="F4783" s="7" t="str">
        <f>TEXT(DATE(MID(H4783, 13, 4), CHOOSE(MATCH( MID(H4783, 5, 3), {"Jan","Feb","Mar","Apr","May","Jun","Jul","Aug","Sep","Oct","Nov","Dec"}, 0), 1, 2, 3, 4, 5, 6, 7, 8, 9, 10, 11, 12), MID(H4783, 9, 2)), "yyyy-mm-dd")</f>
        <v>1976-12-15</v>
      </c>
      <c r="G4783" s="1" t="s">
        <v>9727</v>
      </c>
      <c r="H4783" s="1" t="s">
        <v>9726</v>
      </c>
    </row>
    <row r="4784" spans="1:8" hidden="1" x14ac:dyDescent="0.3">
      <c r="A4784" s="1" t="s">
        <v>6482</v>
      </c>
      <c r="B4784" s="1" t="str">
        <f t="shared" si="223"/>
        <v>Russia</v>
      </c>
      <c r="C4784" s="5" t="str">
        <f t="shared" si="222"/>
        <v>1976</v>
      </c>
      <c r="D4784" s="1" t="str">
        <f t="shared" si="224"/>
        <v xml:space="preserve">Cosmos-3M </v>
      </c>
      <c r="E4784" s="1" t="s">
        <v>346</v>
      </c>
      <c r="F4784" s="7" t="str">
        <f>TEXT(DATE(MID(H4784, 13, 4), CHOOSE(MATCH( MID(H4784, 5, 3), {"Jan","Feb","Mar","Apr","May","Jun","Jul","Aug","Sep","Oct","Nov","Dec"}, 0), 1, 2, 3, 4, 5, 6, 7, 8, 9, 10, 11, 12), MID(H4784, 9, 2)), "yyyy-mm-dd")</f>
        <v>1976-12-09</v>
      </c>
      <c r="G4784" s="1" t="s">
        <v>9729</v>
      </c>
      <c r="H4784" s="1" t="s">
        <v>9728</v>
      </c>
    </row>
    <row r="4785" spans="1:8" hidden="1" x14ac:dyDescent="0.3">
      <c r="A4785" s="1" t="s">
        <v>5</v>
      </c>
      <c r="B4785" s="1" t="str">
        <f t="shared" si="223"/>
        <v>Russia</v>
      </c>
      <c r="C4785" s="5" t="str">
        <f t="shared" si="222"/>
        <v>1976</v>
      </c>
      <c r="D4785" s="1" t="str">
        <f t="shared" si="224"/>
        <v xml:space="preserve">Soyuz U </v>
      </c>
      <c r="E4785" s="1" t="s">
        <v>346</v>
      </c>
      <c r="F4785" s="7" t="str">
        <f>TEXT(DATE(MID(H4785, 13, 4), CHOOSE(MATCH( MID(H4785, 5, 3), {"Jan","Feb","Mar","Apr","May","Jun","Jul","Aug","Sep","Oct","Nov","Dec"}, 0), 1, 2, 3, 4, 5, 6, 7, 8, 9, 10, 11, 12), MID(H4785, 9, 2)), "yyyy-mm-dd")</f>
        <v>1976-12-09</v>
      </c>
      <c r="G4785" s="1" t="s">
        <v>9731</v>
      </c>
      <c r="H4785" s="1" t="s">
        <v>9730</v>
      </c>
    </row>
    <row r="4786" spans="1:8" hidden="1" x14ac:dyDescent="0.3">
      <c r="A4786" s="1" t="s">
        <v>3373</v>
      </c>
      <c r="B4786" s="1" t="str">
        <f t="shared" si="223"/>
        <v>Russia</v>
      </c>
      <c r="C4786" s="5" t="str">
        <f t="shared" si="222"/>
        <v>1976</v>
      </c>
      <c r="D4786" s="1" t="str">
        <f t="shared" si="224"/>
        <v xml:space="preserve">Cosmos-3M </v>
      </c>
      <c r="E4786" s="1" t="s">
        <v>346</v>
      </c>
      <c r="F4786" s="7" t="str">
        <f>TEXT(DATE(MID(H4786, 13, 4), CHOOSE(MATCH( MID(H4786, 5, 3), {"Jan","Feb","Mar","Apr","May","Jun","Jul","Aug","Sep","Oct","Nov","Dec"}, 0), 1, 2, 3, 4, 5, 6, 7, 8, 9, 10, 11, 12), MID(H4786, 9, 2)), "yyyy-mm-dd")</f>
        <v>1976-12-07</v>
      </c>
      <c r="G4786" s="1" t="s">
        <v>9733</v>
      </c>
      <c r="H4786" s="1" t="s">
        <v>9732</v>
      </c>
    </row>
    <row r="4787" spans="1:8" hidden="1" x14ac:dyDescent="0.3">
      <c r="A4787" s="1" t="s">
        <v>5301</v>
      </c>
      <c r="B4787" s="1" t="str">
        <f t="shared" si="223"/>
        <v>China</v>
      </c>
      <c r="C4787" s="5" t="str">
        <f t="shared" si="222"/>
        <v>1976</v>
      </c>
      <c r="D4787" s="1" t="str">
        <f t="shared" si="224"/>
        <v xml:space="preserve">Long March 2 </v>
      </c>
      <c r="E4787" s="1" t="s">
        <v>346</v>
      </c>
      <c r="F4787" s="7" t="str">
        <f>TEXT(DATE(MID(H4787, 13, 4), CHOOSE(MATCH( MID(H4787, 5, 3), {"Jan","Feb","Mar","Apr","May","Jun","Jul","Aug","Sep","Oct","Nov","Dec"}, 0), 1, 2, 3, 4, 5, 6, 7, 8, 9, 10, 11, 12), MID(H4787, 9, 2)), "yyyy-mm-dd")</f>
        <v>1976-12-07</v>
      </c>
      <c r="G4787" s="1" t="s">
        <v>9735</v>
      </c>
      <c r="H4787" s="1" t="s">
        <v>9734</v>
      </c>
    </row>
    <row r="4788" spans="1:8" hidden="1" x14ac:dyDescent="0.3">
      <c r="A4788" s="1" t="s">
        <v>5</v>
      </c>
      <c r="B4788" s="1" t="str">
        <f t="shared" si="223"/>
        <v>Russia</v>
      </c>
      <c r="C4788" s="5" t="str">
        <f t="shared" si="222"/>
        <v>1976</v>
      </c>
      <c r="D4788" s="1" t="str">
        <f t="shared" si="224"/>
        <v xml:space="preserve">Molniya-M /Block ML </v>
      </c>
      <c r="E4788" s="1" t="s">
        <v>346</v>
      </c>
      <c r="F4788" s="7" t="str">
        <f>TEXT(DATE(MID(H4788, 13, 4), CHOOSE(MATCH( MID(H4788, 5, 3), {"Jan","Feb","Mar","Apr","May","Jun","Jul","Aug","Sep","Oct","Nov","Dec"}, 0), 1, 2, 3, 4, 5, 6, 7, 8, 9, 10, 11, 12), MID(H4788, 9, 2)), "yyyy-mm-dd")</f>
        <v>1976-12-02</v>
      </c>
      <c r="G4788" s="1" t="s">
        <v>9737</v>
      </c>
      <c r="H4788" s="1" t="s">
        <v>9736</v>
      </c>
    </row>
    <row r="4789" spans="1:8" hidden="1" x14ac:dyDescent="0.3">
      <c r="A4789" s="1" t="s">
        <v>6482</v>
      </c>
      <c r="B4789" s="1" t="str">
        <f t="shared" si="223"/>
        <v>Russia</v>
      </c>
      <c r="C4789" s="5" t="str">
        <f t="shared" si="222"/>
        <v>1976</v>
      </c>
      <c r="D4789" s="1" t="str">
        <f t="shared" si="224"/>
        <v xml:space="preserve">Cosmos-3M </v>
      </c>
      <c r="E4789" s="1" t="s">
        <v>346</v>
      </c>
      <c r="F4789" s="7" t="str">
        <f>TEXT(DATE(MID(H4789, 13, 4), CHOOSE(MATCH( MID(H4789, 5, 3), {"Jan","Feb","Mar","Apr","May","Jun","Jul","Aug","Sep","Oct","Nov","Dec"}, 0), 1, 2, 3, 4, 5, 6, 7, 8, 9, 10, 11, 12), MID(H4789, 9, 2)), "yyyy-mm-dd")</f>
        <v>1976-12-02</v>
      </c>
      <c r="G4789" s="1" t="s">
        <v>9739</v>
      </c>
      <c r="H4789" s="1" t="s">
        <v>9738</v>
      </c>
    </row>
    <row r="4790" spans="1:8" hidden="1" x14ac:dyDescent="0.3">
      <c r="A4790" s="1" t="s">
        <v>1630</v>
      </c>
      <c r="B4790" s="1" t="str">
        <f t="shared" si="223"/>
        <v>Kazakhstan</v>
      </c>
      <c r="C4790" s="5" t="str">
        <f t="shared" si="222"/>
        <v>1976</v>
      </c>
      <c r="D4790" s="1" t="str">
        <f t="shared" si="224"/>
        <v xml:space="preserve">Soyuz U </v>
      </c>
      <c r="E4790" s="1" t="s">
        <v>346</v>
      </c>
      <c r="F4790" s="7" t="str">
        <f>TEXT(DATE(MID(H4790, 13, 4), CHOOSE(MATCH( MID(H4790, 5, 3), {"Jan","Feb","Mar","Apr","May","Jun","Jul","Aug","Sep","Oct","Nov","Dec"}, 0), 1, 2, 3, 4, 5, 6, 7, 8, 9, 10, 11, 12), MID(H4790, 9, 2)), "yyyy-mm-dd")</f>
        <v>1976-11-29</v>
      </c>
      <c r="G4790" s="1" t="s">
        <v>9741</v>
      </c>
      <c r="H4790" s="1" t="s">
        <v>9740</v>
      </c>
    </row>
    <row r="4791" spans="1:8" hidden="1" x14ac:dyDescent="0.3">
      <c r="A4791" s="1" t="s">
        <v>3926</v>
      </c>
      <c r="B4791" s="1" t="str">
        <f t="shared" si="223"/>
        <v>Kazakhstan</v>
      </c>
      <c r="C4791" s="5" t="str">
        <f t="shared" si="222"/>
        <v>1976</v>
      </c>
      <c r="D4791" s="1" t="str">
        <f t="shared" si="224"/>
        <v xml:space="preserve">Tsyklon-2 </v>
      </c>
      <c r="E4791" s="1" t="s">
        <v>346</v>
      </c>
      <c r="F4791" s="7" t="str">
        <f>TEXT(DATE(MID(H4791, 13, 4), CHOOSE(MATCH( MID(H4791, 5, 3), {"Jan","Feb","Mar","Apr","May","Jun","Jul","Aug","Sep","Oct","Nov","Dec"}, 0), 1, 2, 3, 4, 5, 6, 7, 8, 9, 10, 11, 12), MID(H4791, 9, 2)), "yyyy-mm-dd")</f>
        <v>1976-11-26</v>
      </c>
      <c r="G4791" s="1" t="s">
        <v>9743</v>
      </c>
      <c r="H4791" s="1" t="s">
        <v>9742</v>
      </c>
    </row>
    <row r="4792" spans="1:8" hidden="1" x14ac:dyDescent="0.3">
      <c r="A4792" s="1" t="s">
        <v>130</v>
      </c>
      <c r="B4792" s="1" t="str">
        <f t="shared" si="223"/>
        <v>Kazakhstan</v>
      </c>
      <c r="C4792" s="5" t="str">
        <f t="shared" si="222"/>
        <v>1976</v>
      </c>
      <c r="D4792" s="1" t="str">
        <f t="shared" si="224"/>
        <v xml:space="preserve">Molniya-M /Block SO-L </v>
      </c>
      <c r="E4792" s="1" t="s">
        <v>346</v>
      </c>
      <c r="F4792" s="7" t="str">
        <f>TEXT(DATE(MID(H4792, 13, 4), CHOOSE(MATCH( MID(H4792, 5, 3), {"Jan","Feb","Mar","Apr","May","Jun","Jul","Aug","Sep","Oct","Nov","Dec"}, 0), 1, 2, 3, 4, 5, 6, 7, 8, 9, 10, 11, 12), MID(H4792, 9, 2)), "yyyy-mm-dd")</f>
        <v>1976-11-25</v>
      </c>
      <c r="G4792" s="1" t="s">
        <v>9745</v>
      </c>
      <c r="H4792" s="1" t="s">
        <v>9744</v>
      </c>
    </row>
    <row r="4793" spans="1:8" hidden="1" x14ac:dyDescent="0.3">
      <c r="A4793" s="1" t="s">
        <v>5</v>
      </c>
      <c r="B4793" s="1" t="str">
        <f t="shared" si="223"/>
        <v>Russia</v>
      </c>
      <c r="C4793" s="5" t="str">
        <f t="shared" si="222"/>
        <v>1976</v>
      </c>
      <c r="D4793" s="1" t="str">
        <f t="shared" si="224"/>
        <v xml:space="preserve">Soyuz U </v>
      </c>
      <c r="E4793" s="1" t="s">
        <v>346</v>
      </c>
      <c r="F4793" s="7" t="str">
        <f>TEXT(DATE(MID(H4793, 13, 4), CHOOSE(MATCH( MID(H4793, 5, 3), {"Jan","Feb","Mar","Apr","May","Jun","Jul","Aug","Sep","Oct","Nov","Dec"}, 0), 1, 2, 3, 4, 5, 6, 7, 8, 9, 10, 11, 12), MID(H4793, 9, 2)), "yyyy-mm-dd")</f>
        <v>1976-11-23</v>
      </c>
      <c r="G4793" s="1" t="s">
        <v>9747</v>
      </c>
      <c r="H4793" s="1" t="s">
        <v>9746</v>
      </c>
    </row>
    <row r="4794" spans="1:8" hidden="1" x14ac:dyDescent="0.3">
      <c r="A4794" s="1" t="s">
        <v>130</v>
      </c>
      <c r="B4794" s="1" t="str">
        <f t="shared" si="223"/>
        <v>Kazakhstan</v>
      </c>
      <c r="C4794" s="5" t="str">
        <f t="shared" si="222"/>
        <v>1976</v>
      </c>
      <c r="D4794" s="1" t="str">
        <f t="shared" si="224"/>
        <v xml:space="preserve">Soyuz U </v>
      </c>
      <c r="E4794" s="1" t="s">
        <v>346</v>
      </c>
      <c r="F4794" s="7" t="str">
        <f>TEXT(DATE(MID(H4794, 13, 4), CHOOSE(MATCH( MID(H4794, 5, 3), {"Jan","Feb","Mar","Apr","May","Jun","Jul","Aug","Sep","Oct","Nov","Dec"}, 0), 1, 2, 3, 4, 5, 6, 7, 8, 9, 10, 11, 12), MID(H4794, 9, 2)), "yyyy-mm-dd")</f>
        <v>1976-11-11</v>
      </c>
      <c r="G4794" s="1" t="s">
        <v>9749</v>
      </c>
      <c r="H4794" s="1" t="s">
        <v>9748</v>
      </c>
    </row>
    <row r="4795" spans="1:8" hidden="1" x14ac:dyDescent="0.3">
      <c r="A4795" s="1" t="s">
        <v>5301</v>
      </c>
      <c r="B4795" s="1" t="str">
        <f t="shared" si="223"/>
        <v>China</v>
      </c>
      <c r="C4795" s="5" t="str">
        <f t="shared" si="222"/>
        <v>1976</v>
      </c>
      <c r="D4795" s="1" t="str">
        <f t="shared" si="224"/>
        <v xml:space="preserve">Feng Bao 1 </v>
      </c>
      <c r="E4795" s="1" t="s">
        <v>346</v>
      </c>
      <c r="F4795" s="7" t="str">
        <f>TEXT(DATE(MID(H4795, 13, 4), CHOOSE(MATCH( MID(H4795, 5, 3), {"Jan","Feb","Mar","Apr","May","Jun","Jul","Aug","Sep","Oct","Nov","Dec"}, 0), 1, 2, 3, 4, 5, 6, 7, 8, 9, 10, 11, 12), MID(H4795, 9, 2)), "yyyy-mm-dd")</f>
        <v>1976-11-10</v>
      </c>
      <c r="G4795" s="1" t="s">
        <v>9751</v>
      </c>
      <c r="H4795" s="1" t="s">
        <v>9750</v>
      </c>
    </row>
    <row r="4796" spans="1:8" hidden="1" x14ac:dyDescent="0.3">
      <c r="A4796" s="1" t="s">
        <v>5</v>
      </c>
      <c r="B4796" s="1" t="str">
        <f t="shared" si="223"/>
        <v>Russia</v>
      </c>
      <c r="C4796" s="5" t="str">
        <f t="shared" si="222"/>
        <v>1976</v>
      </c>
      <c r="D4796" s="1" t="str">
        <f t="shared" si="224"/>
        <v xml:space="preserve">Soyuz U </v>
      </c>
      <c r="E4796" s="1" t="s">
        <v>346</v>
      </c>
      <c r="F4796" s="7" t="str">
        <f>TEXT(DATE(MID(H4796, 13, 4), CHOOSE(MATCH( MID(H4796, 5, 3), {"Jan","Feb","Mar","Apr","May","Jun","Jul","Aug","Sep","Oct","Nov","Dec"}, 0), 1, 2, 3, 4, 5, 6, 7, 8, 9, 10, 11, 12), MID(H4796, 9, 2)), "yyyy-mm-dd")</f>
        <v>1976-11-01</v>
      </c>
      <c r="G4796" s="1" t="s">
        <v>9753</v>
      </c>
      <c r="H4796" s="1" t="s">
        <v>9752</v>
      </c>
    </row>
    <row r="4797" spans="1:8" hidden="1" x14ac:dyDescent="0.3">
      <c r="A4797" s="1" t="s">
        <v>6482</v>
      </c>
      <c r="B4797" s="1" t="str">
        <f t="shared" si="223"/>
        <v>Russia</v>
      </c>
      <c r="C4797" s="5" t="str">
        <f t="shared" si="222"/>
        <v>1976</v>
      </c>
      <c r="D4797" s="1" t="str">
        <f t="shared" si="224"/>
        <v xml:space="preserve">Cosmos-3M </v>
      </c>
      <c r="E4797" s="1" t="s">
        <v>346</v>
      </c>
      <c r="F4797" s="7" t="str">
        <f>TEXT(DATE(MID(H4797, 13, 4), CHOOSE(MATCH( MID(H4797, 5, 3), {"Jan","Feb","Mar","Apr","May","Jun","Jul","Aug","Sep","Oct","Nov","Dec"}, 0), 1, 2, 3, 4, 5, 6, 7, 8, 9, 10, 11, 12), MID(H4797, 9, 2)), "yyyy-mm-dd")</f>
        <v>1976-10-29</v>
      </c>
      <c r="G4797" s="1" t="s">
        <v>9755</v>
      </c>
      <c r="H4797" s="1" t="s">
        <v>9754</v>
      </c>
    </row>
    <row r="4798" spans="1:8" hidden="1" x14ac:dyDescent="0.3">
      <c r="A4798" s="1" t="s">
        <v>565</v>
      </c>
      <c r="B4798" s="1" t="str">
        <f t="shared" si="223"/>
        <v>Kazakhstan</v>
      </c>
      <c r="C4798" s="5" t="str">
        <f t="shared" si="222"/>
        <v>1976</v>
      </c>
      <c r="D4798" s="1" t="str">
        <f t="shared" si="224"/>
        <v xml:space="preserve">Proton-K/Block-DM </v>
      </c>
      <c r="E4798" s="1" t="s">
        <v>346</v>
      </c>
      <c r="F4798" s="7" t="str">
        <f>TEXT(DATE(MID(H4798, 13, 4), CHOOSE(MATCH( MID(H4798, 5, 3), {"Jan","Feb","Mar","Apr","May","Jun","Jul","Aug","Sep","Oct","Nov","Dec"}, 0), 1, 2, 3, 4, 5, 6, 7, 8, 9, 10, 11, 12), MID(H4798, 9, 2)), "yyyy-mm-dd")</f>
        <v>1976-10-26</v>
      </c>
      <c r="G4798" s="1" t="s">
        <v>9757</v>
      </c>
      <c r="H4798" s="1" t="s">
        <v>9756</v>
      </c>
    </row>
    <row r="4799" spans="1:8" hidden="1" x14ac:dyDescent="0.3">
      <c r="A4799" s="1" t="s">
        <v>5</v>
      </c>
      <c r="B4799" s="1" t="str">
        <f t="shared" si="223"/>
        <v>Russia</v>
      </c>
      <c r="C4799" s="5" t="str">
        <f t="shared" si="222"/>
        <v>1976</v>
      </c>
      <c r="D4799" s="1" t="str">
        <f t="shared" si="224"/>
        <v xml:space="preserve">Soyuz U </v>
      </c>
      <c r="E4799" s="1" t="s">
        <v>346</v>
      </c>
      <c r="F4799" s="7" t="str">
        <f>TEXT(DATE(MID(H4799, 13, 4), CHOOSE(MATCH( MID(H4799, 5, 3), {"Jan","Feb","Mar","Apr","May","Jun","Jul","Aug","Sep","Oct","Nov","Dec"}, 0), 1, 2, 3, 4, 5, 6, 7, 8, 9, 10, 11, 12), MID(H4799, 9, 2)), "yyyy-mm-dd")</f>
        <v>1976-10-25</v>
      </c>
      <c r="G4799" s="1" t="s">
        <v>9759</v>
      </c>
      <c r="H4799" s="1" t="s">
        <v>9758</v>
      </c>
    </row>
    <row r="4800" spans="1:8" hidden="1" x14ac:dyDescent="0.3">
      <c r="A4800" s="1" t="s">
        <v>5</v>
      </c>
      <c r="B4800" s="1" t="str">
        <f t="shared" si="223"/>
        <v>Russia</v>
      </c>
      <c r="C4800" s="5" t="str">
        <f t="shared" si="222"/>
        <v>1976</v>
      </c>
      <c r="D4800" s="1" t="str">
        <f t="shared" si="224"/>
        <v xml:space="preserve">Molniya-M /Block 2BL </v>
      </c>
      <c r="E4800" s="1" t="s">
        <v>346</v>
      </c>
      <c r="F4800" s="7" t="str">
        <f>TEXT(DATE(MID(H4800, 13, 4), CHOOSE(MATCH( MID(H4800, 5, 3), {"Jan","Feb","Mar","Apr","May","Jun","Jul","Aug","Sep","Oct","Nov","Dec"}, 0), 1, 2, 3, 4, 5, 6, 7, 8, 9, 10, 11, 12), MID(H4800, 9, 2)), "yyyy-mm-dd")</f>
        <v>1976-10-22</v>
      </c>
      <c r="G4800" s="1" t="s">
        <v>9761</v>
      </c>
      <c r="H4800" s="1" t="s">
        <v>9760</v>
      </c>
    </row>
    <row r="4801" spans="1:8" hidden="1" x14ac:dyDescent="0.3">
      <c r="A4801" s="1" t="s">
        <v>6795</v>
      </c>
      <c r="B4801" s="1" t="str">
        <f t="shared" si="223"/>
        <v>Kazakhstan</v>
      </c>
      <c r="C4801" s="5" t="str">
        <f t="shared" si="222"/>
        <v>1976</v>
      </c>
      <c r="D4801" s="1" t="str">
        <f t="shared" si="224"/>
        <v xml:space="preserve">Tsyklon-2 </v>
      </c>
      <c r="E4801" s="1" t="s">
        <v>346</v>
      </c>
      <c r="F4801" s="7" t="str">
        <f>TEXT(DATE(MID(H4801, 13, 4), CHOOSE(MATCH( MID(H4801, 5, 3), {"Jan","Feb","Mar","Apr","May","Jun","Jul","Aug","Sep","Oct","Nov","Dec"}, 0), 1, 2, 3, 4, 5, 6, 7, 8, 9, 10, 11, 12), MID(H4801, 9, 2)), "yyyy-mm-dd")</f>
        <v>1976-10-21</v>
      </c>
      <c r="G4801" s="1" t="s">
        <v>9763</v>
      </c>
      <c r="H4801" s="1" t="s">
        <v>9762</v>
      </c>
    </row>
    <row r="4802" spans="1:8" hidden="1" x14ac:dyDescent="0.3">
      <c r="A4802" s="1" t="s">
        <v>6795</v>
      </c>
      <c r="B4802" s="1" t="str">
        <f t="shared" si="223"/>
        <v>Kazakhstan</v>
      </c>
      <c r="C4802" s="5" t="str">
        <f t="shared" ref="C4802:C4865" si="225">TEXT(F4802, "yyyy")</f>
        <v>1976</v>
      </c>
      <c r="D4802" s="1" t="str">
        <f t="shared" si="224"/>
        <v xml:space="preserve">Tsyklon-2 </v>
      </c>
      <c r="E4802" s="1" t="s">
        <v>346</v>
      </c>
      <c r="F4802" s="7" t="str">
        <f>TEXT(DATE(MID(H4802, 13, 4), CHOOSE(MATCH( MID(H4802, 5, 3), {"Jan","Feb","Mar","Apr","May","Jun","Jul","Aug","Sep","Oct","Nov","Dec"}, 0), 1, 2, 3, 4, 5, 6, 7, 8, 9, 10, 11, 12), MID(H4802, 9, 2)), "yyyy-mm-dd")</f>
        <v>1976-10-17</v>
      </c>
      <c r="G4802" s="1" t="s">
        <v>9765</v>
      </c>
      <c r="H4802" s="1" t="s">
        <v>9764</v>
      </c>
    </row>
    <row r="4803" spans="1:8" hidden="1" x14ac:dyDescent="0.3">
      <c r="A4803" s="1" t="s">
        <v>212</v>
      </c>
      <c r="B4803" s="1" t="str">
        <f t="shared" ref="B4803:B4866" si="226">TRIM(MID(A4803, FIND("|", SUBSTITUTE(A4803, ",", "|", LEN(A4803) - LEN(SUBSTITUTE(A4803,",", "" )))) + 1, LEN(A4803)))</f>
        <v>Russia</v>
      </c>
      <c r="C4803" s="5" t="str">
        <f t="shared" si="225"/>
        <v>1976</v>
      </c>
      <c r="D4803" s="1" t="str">
        <f t="shared" ref="D4803:D4866" si="227">LEFT(G4803, FIND("|", G4803) - 1)</f>
        <v xml:space="preserve">Vostok-2M </v>
      </c>
      <c r="E4803" s="1" t="s">
        <v>346</v>
      </c>
      <c r="F4803" s="7" t="str">
        <f>TEXT(DATE(MID(H4803, 13, 4), CHOOSE(MATCH( MID(H4803, 5, 3), {"Jan","Feb","Mar","Apr","May","Jun","Jul","Aug","Sep","Oct","Nov","Dec"}, 0), 1, 2, 3, 4, 5, 6, 7, 8, 9, 10, 11, 12), MID(H4803, 9, 2)), "yyyy-mm-dd")</f>
        <v>1976-10-15</v>
      </c>
      <c r="G4803" s="1" t="s">
        <v>9767</v>
      </c>
      <c r="H4803" s="1" t="s">
        <v>9766</v>
      </c>
    </row>
    <row r="4804" spans="1:8" hidden="1" x14ac:dyDescent="0.3">
      <c r="A4804" s="1" t="s">
        <v>3478</v>
      </c>
      <c r="B4804" s="1" t="str">
        <f t="shared" si="226"/>
        <v>USA</v>
      </c>
      <c r="C4804" s="5" t="str">
        <f t="shared" si="225"/>
        <v>1976</v>
      </c>
      <c r="D4804" s="1" t="str">
        <f t="shared" si="227"/>
        <v xml:space="preserve">Delta 2914 </v>
      </c>
      <c r="E4804" s="1" t="s">
        <v>346</v>
      </c>
      <c r="F4804" s="7" t="str">
        <f>TEXT(DATE(MID(H4804, 13, 4), CHOOSE(MATCH( MID(H4804, 5, 3), {"Jan","Feb","Mar","Apr","May","Jun","Jul","Aug","Sep","Oct","Nov","Dec"}, 0), 1, 2, 3, 4, 5, 6, 7, 8, 9, 10, 11, 12), MID(H4804, 9, 2)), "yyyy-mm-dd")</f>
        <v>1976-10-14</v>
      </c>
      <c r="G4804" s="1" t="s">
        <v>9769</v>
      </c>
      <c r="H4804" s="1" t="s">
        <v>9768</v>
      </c>
    </row>
    <row r="4805" spans="1:8" hidden="1" x14ac:dyDescent="0.3">
      <c r="A4805" s="1" t="s">
        <v>1630</v>
      </c>
      <c r="B4805" s="1" t="str">
        <f t="shared" si="226"/>
        <v>Kazakhstan</v>
      </c>
      <c r="C4805" s="5" t="str">
        <f t="shared" si="225"/>
        <v>1976</v>
      </c>
      <c r="D4805" s="1" t="str">
        <f t="shared" si="227"/>
        <v xml:space="preserve">Soyuz </v>
      </c>
      <c r="E4805" s="1" t="s">
        <v>346</v>
      </c>
      <c r="F4805" s="7" t="str">
        <f>TEXT(DATE(MID(H4805, 13, 4), CHOOSE(MATCH( MID(H4805, 5, 3), {"Jan","Feb","Mar","Apr","May","Jun","Jul","Aug","Sep","Oct","Nov","Dec"}, 0), 1, 2, 3, 4, 5, 6, 7, 8, 9, 10, 11, 12), MID(H4805, 9, 2)), "yyyy-mm-dd")</f>
        <v>1976-10-14</v>
      </c>
      <c r="G4805" s="1" t="s">
        <v>9771</v>
      </c>
      <c r="H4805" s="1" t="s">
        <v>9770</v>
      </c>
    </row>
    <row r="4806" spans="1:8" hidden="1" x14ac:dyDescent="0.3">
      <c r="A4806" s="1" t="s">
        <v>130</v>
      </c>
      <c r="B4806" s="1" t="str">
        <f t="shared" si="226"/>
        <v>Kazakhstan</v>
      </c>
      <c r="C4806" s="5" t="str">
        <f t="shared" si="225"/>
        <v>1976</v>
      </c>
      <c r="D4806" s="1" t="str">
        <f t="shared" si="227"/>
        <v xml:space="preserve">Soyuz U </v>
      </c>
      <c r="E4806" s="1" t="s">
        <v>346</v>
      </c>
      <c r="F4806" s="7" t="str">
        <f>TEXT(DATE(MID(H4806, 13, 4), CHOOSE(MATCH( MID(H4806, 5, 3), {"Jan","Feb","Mar","Apr","May","Jun","Jul","Aug","Sep","Oct","Nov","Dec"}, 0), 1, 2, 3, 4, 5, 6, 7, 8, 9, 10, 11, 12), MID(H4806, 9, 2)), "yyyy-mm-dd")</f>
        <v>1976-10-10</v>
      </c>
      <c r="G4806" s="1" t="s">
        <v>9773</v>
      </c>
      <c r="H4806" s="1" t="s">
        <v>9772</v>
      </c>
    </row>
    <row r="4807" spans="1:8" hidden="1" x14ac:dyDescent="0.3">
      <c r="A4807" s="1" t="s">
        <v>5</v>
      </c>
      <c r="B4807" s="1" t="str">
        <f t="shared" si="226"/>
        <v>Russia</v>
      </c>
      <c r="C4807" s="5" t="str">
        <f t="shared" si="225"/>
        <v>1976</v>
      </c>
      <c r="D4807" s="1" t="str">
        <f t="shared" si="227"/>
        <v xml:space="preserve">Soyuz U </v>
      </c>
      <c r="E4807" s="1" t="s">
        <v>346</v>
      </c>
      <c r="F4807" s="7" t="str">
        <f>TEXT(DATE(MID(H4807, 13, 4), CHOOSE(MATCH( MID(H4807, 5, 3), {"Jan","Feb","Mar","Apr","May","Jun","Jul","Aug","Sep","Oct","Nov","Dec"}, 0), 1, 2, 3, 4, 5, 6, 7, 8, 9, 10, 11, 12), MID(H4807, 9, 2)), "yyyy-mm-dd")</f>
        <v>1976-10-04</v>
      </c>
      <c r="G4807" s="1" t="s">
        <v>9775</v>
      </c>
      <c r="H4807" s="1" t="s">
        <v>9774</v>
      </c>
    </row>
    <row r="4808" spans="1:8" hidden="1" x14ac:dyDescent="0.3">
      <c r="A4808" s="1" t="s">
        <v>6482</v>
      </c>
      <c r="B4808" s="1" t="str">
        <f t="shared" si="226"/>
        <v>Russia</v>
      </c>
      <c r="C4808" s="5" t="str">
        <f t="shared" si="225"/>
        <v>1976</v>
      </c>
      <c r="D4808" s="1" t="str">
        <f t="shared" si="227"/>
        <v xml:space="preserve">Cosmos-3M </v>
      </c>
      <c r="E4808" s="1" t="s">
        <v>346</v>
      </c>
      <c r="F4808" s="7" t="str">
        <f>TEXT(DATE(MID(H4808, 13, 4), CHOOSE(MATCH( MID(H4808, 5, 3), {"Jan","Feb","Mar","Apr","May","Jun","Jul","Aug","Sep","Oct","Nov","Dec"}, 0), 1, 2, 3, 4, 5, 6, 7, 8, 9, 10, 11, 12), MID(H4808, 9, 2)), "yyyy-mm-dd")</f>
        <v>1976-09-29</v>
      </c>
      <c r="G4808" s="1" t="s">
        <v>9777</v>
      </c>
      <c r="H4808" s="1" t="s">
        <v>9776</v>
      </c>
    </row>
    <row r="4809" spans="1:8" hidden="1" x14ac:dyDescent="0.3">
      <c r="A4809" s="1" t="s">
        <v>212</v>
      </c>
      <c r="B4809" s="1" t="str">
        <f t="shared" si="226"/>
        <v>Russia</v>
      </c>
      <c r="C4809" s="5" t="str">
        <f t="shared" si="225"/>
        <v>1976</v>
      </c>
      <c r="D4809" s="1" t="str">
        <f t="shared" si="227"/>
        <v xml:space="preserve">Soyuz U </v>
      </c>
      <c r="E4809" s="1" t="s">
        <v>346</v>
      </c>
      <c r="F4809" s="7" t="str">
        <f>TEXT(DATE(MID(H4809, 13, 4), CHOOSE(MATCH( MID(H4809, 5, 3), {"Jan","Feb","Mar","Apr","May","Jun","Jul","Aug","Sep","Oct","Nov","Dec"}, 0), 1, 2, 3, 4, 5, 6, 7, 8, 9, 10, 11, 12), MID(H4809, 9, 2)), "yyyy-mm-dd")</f>
        <v>1976-09-24</v>
      </c>
      <c r="G4809" s="1" t="s">
        <v>9779</v>
      </c>
      <c r="H4809" s="1" t="s">
        <v>9778</v>
      </c>
    </row>
    <row r="4810" spans="1:8" hidden="1" x14ac:dyDescent="0.3">
      <c r="A4810" s="1" t="s">
        <v>130</v>
      </c>
      <c r="B4810" s="1" t="str">
        <f t="shared" si="226"/>
        <v>Kazakhstan</v>
      </c>
      <c r="C4810" s="5" t="str">
        <f t="shared" si="225"/>
        <v>1976</v>
      </c>
      <c r="D4810" s="1" t="str">
        <f t="shared" si="227"/>
        <v xml:space="preserve">Soyuz U </v>
      </c>
      <c r="E4810" s="1" t="s">
        <v>346</v>
      </c>
      <c r="F4810" s="7" t="str">
        <f>TEXT(DATE(MID(H4810, 13, 4), CHOOSE(MATCH( MID(H4810, 5, 3), {"Jan","Feb","Mar","Apr","May","Jun","Jul","Aug","Sep","Oct","Nov","Dec"}, 0), 1, 2, 3, 4, 5, 6, 7, 8, 9, 10, 11, 12), MID(H4810, 9, 2)), "yyyy-mm-dd")</f>
        <v>1976-09-22</v>
      </c>
      <c r="G4810" s="1" t="s">
        <v>9781</v>
      </c>
      <c r="H4810" s="1" t="s">
        <v>9780</v>
      </c>
    </row>
    <row r="4811" spans="1:8" hidden="1" x14ac:dyDescent="0.3">
      <c r="A4811" s="1" t="s">
        <v>212</v>
      </c>
      <c r="B4811" s="1" t="str">
        <f t="shared" si="226"/>
        <v>Russia</v>
      </c>
      <c r="C4811" s="5" t="str">
        <f t="shared" si="225"/>
        <v>1976</v>
      </c>
      <c r="D4811" s="1" t="str">
        <f t="shared" si="227"/>
        <v xml:space="preserve">Soyuz U </v>
      </c>
      <c r="E4811" s="1" t="s">
        <v>346</v>
      </c>
      <c r="F4811" s="7" t="str">
        <f>TEXT(DATE(MID(H4811, 13, 4), CHOOSE(MATCH( MID(H4811, 5, 3), {"Jan","Feb","Mar","Apr","May","Jun","Jul","Aug","Sep","Oct","Nov","Dec"}, 0), 1, 2, 3, 4, 5, 6, 7, 8, 9, 10, 11, 12), MID(H4811, 9, 2)), "yyyy-mm-dd")</f>
        <v>1976-09-21</v>
      </c>
      <c r="G4811" s="1" t="s">
        <v>9783</v>
      </c>
      <c r="H4811" s="1" t="s">
        <v>9782</v>
      </c>
    </row>
    <row r="4812" spans="1:8" hidden="1" x14ac:dyDescent="0.3">
      <c r="A4812" s="1" t="s">
        <v>4249</v>
      </c>
      <c r="B4812" s="1" t="str">
        <f t="shared" si="226"/>
        <v>USA</v>
      </c>
      <c r="C4812" s="5" t="str">
        <f t="shared" si="225"/>
        <v>1976</v>
      </c>
      <c r="D4812" s="1" t="str">
        <f t="shared" si="227"/>
        <v xml:space="preserve">Titan III(24)B </v>
      </c>
      <c r="E4812" s="1" t="s">
        <v>346</v>
      </c>
      <c r="F4812" s="7" t="str">
        <f>TEXT(DATE(MID(H4812, 13, 4), CHOOSE(MATCH( MID(H4812, 5, 3), {"Jan","Feb","Mar","Apr","May","Jun","Jul","Aug","Sep","Oct","Nov","Dec"}, 0), 1, 2, 3, 4, 5, 6, 7, 8, 9, 10, 11, 12), MID(H4812, 9, 2)), "yyyy-mm-dd")</f>
        <v>1976-09-15</v>
      </c>
      <c r="G4812" s="1" t="s">
        <v>9785</v>
      </c>
      <c r="H4812" s="1" t="s">
        <v>9784</v>
      </c>
    </row>
    <row r="4813" spans="1:8" hidden="1" x14ac:dyDescent="0.3">
      <c r="A4813" s="1" t="s">
        <v>1630</v>
      </c>
      <c r="B4813" s="1" t="str">
        <f t="shared" si="226"/>
        <v>Kazakhstan</v>
      </c>
      <c r="C4813" s="5" t="str">
        <f t="shared" si="225"/>
        <v>1976</v>
      </c>
      <c r="D4813" s="1" t="str">
        <f t="shared" si="227"/>
        <v xml:space="preserve">Soyuz U </v>
      </c>
      <c r="E4813" s="1" t="s">
        <v>346</v>
      </c>
      <c r="F4813" s="7" t="str">
        <f>TEXT(DATE(MID(H4813, 13, 4), CHOOSE(MATCH( MID(H4813, 5, 3), {"Jan","Feb","Mar","Apr","May","Jun","Jul","Aug","Sep","Oct","Nov","Dec"}, 0), 1, 2, 3, 4, 5, 6, 7, 8, 9, 10, 11, 12), MID(H4813, 9, 2)), "yyyy-mm-dd")</f>
        <v>1976-09-15</v>
      </c>
      <c r="G4813" s="1" t="s">
        <v>9787</v>
      </c>
      <c r="H4813" s="1" t="s">
        <v>9786</v>
      </c>
    </row>
    <row r="4814" spans="1:8" hidden="1" x14ac:dyDescent="0.3">
      <c r="A4814" s="1" t="s">
        <v>565</v>
      </c>
      <c r="B4814" s="1" t="str">
        <f t="shared" si="226"/>
        <v>Kazakhstan</v>
      </c>
      <c r="C4814" s="5" t="str">
        <f t="shared" si="225"/>
        <v>1976</v>
      </c>
      <c r="D4814" s="1" t="str">
        <f t="shared" si="227"/>
        <v xml:space="preserve">Proton-K/Block-DM </v>
      </c>
      <c r="E4814" s="1" t="s">
        <v>346</v>
      </c>
      <c r="F4814" s="7" t="str">
        <f>TEXT(DATE(MID(H4814, 13, 4), CHOOSE(MATCH( MID(H4814, 5, 3), {"Jan","Feb","Mar","Apr","May","Jun","Jul","Aug","Sep","Oct","Nov","Dec"}, 0), 1, 2, 3, 4, 5, 6, 7, 8, 9, 10, 11, 12), MID(H4814, 9, 2)), "yyyy-mm-dd")</f>
        <v>1976-09-11</v>
      </c>
      <c r="G4814" s="1" t="s">
        <v>9789</v>
      </c>
      <c r="H4814" s="1" t="s">
        <v>9788</v>
      </c>
    </row>
    <row r="4815" spans="1:8" hidden="1" x14ac:dyDescent="0.3">
      <c r="A4815" s="1" t="s">
        <v>8845</v>
      </c>
      <c r="B4815" s="1" t="str">
        <f t="shared" si="226"/>
        <v>USA</v>
      </c>
      <c r="C4815" s="5" t="str">
        <f t="shared" si="225"/>
        <v>1976</v>
      </c>
      <c r="D4815" s="1" t="str">
        <f t="shared" si="227"/>
        <v xml:space="preserve">Thor-LV2F Star-ISS </v>
      </c>
      <c r="E4815" s="1" t="s">
        <v>346</v>
      </c>
      <c r="F4815" s="7" t="str">
        <f>TEXT(DATE(MID(H4815, 13, 4), CHOOSE(MATCH( MID(H4815, 5, 3), {"Jan","Feb","Mar","Apr","May","Jun","Jul","Aug","Sep","Oct","Nov","Dec"}, 0), 1, 2, 3, 4, 5, 6, 7, 8, 9, 10, 11, 12), MID(H4815, 9, 2)), "yyyy-mm-dd")</f>
        <v>1976-09-11</v>
      </c>
      <c r="G4815" s="1" t="s">
        <v>9791</v>
      </c>
      <c r="H4815" s="1" t="s">
        <v>9790</v>
      </c>
    </row>
    <row r="4816" spans="1:8" hidden="1" x14ac:dyDescent="0.3">
      <c r="A4816" s="1" t="s">
        <v>5</v>
      </c>
      <c r="B4816" s="1" t="str">
        <f t="shared" si="226"/>
        <v>Russia</v>
      </c>
      <c r="C4816" s="5" t="str">
        <f t="shared" si="225"/>
        <v>1976</v>
      </c>
      <c r="D4816" s="1" t="str">
        <f t="shared" si="227"/>
        <v xml:space="preserve">Soyuz U </v>
      </c>
      <c r="E4816" s="1" t="s">
        <v>346</v>
      </c>
      <c r="F4816" s="7" t="str">
        <f>TEXT(DATE(MID(H4816, 13, 4), CHOOSE(MATCH( MID(H4816, 5, 3), {"Jan","Feb","Mar","Apr","May","Jun","Jul","Aug","Sep","Oct","Nov","Dec"}, 0), 1, 2, 3, 4, 5, 6, 7, 8, 9, 10, 11, 12), MID(H4816, 9, 2)), "yyyy-mm-dd")</f>
        <v>1976-09-03</v>
      </c>
      <c r="G4816" s="1" t="s">
        <v>9793</v>
      </c>
      <c r="H4816" s="1" t="s">
        <v>9792</v>
      </c>
    </row>
    <row r="4817" spans="1:8" hidden="1" x14ac:dyDescent="0.3">
      <c r="A4817" s="1" t="s">
        <v>5723</v>
      </c>
      <c r="B4817" s="1" t="str">
        <f t="shared" si="226"/>
        <v>USA</v>
      </c>
      <c r="C4817" s="5" t="str">
        <f t="shared" si="225"/>
        <v>1976</v>
      </c>
      <c r="D4817" s="1" t="str">
        <f t="shared" si="227"/>
        <v xml:space="preserve">Scout D1 </v>
      </c>
      <c r="E4817" s="1" t="s">
        <v>346</v>
      </c>
      <c r="F4817" s="7" t="str">
        <f>TEXT(DATE(MID(H4817, 13, 4), CHOOSE(MATCH( MID(H4817, 5, 3), {"Jan","Feb","Mar","Apr","May","Jun","Jul","Aug","Sep","Oct","Nov","Dec"}, 0), 1, 2, 3, 4, 5, 6, 7, 8, 9, 10, 11, 12), MID(H4817, 9, 2)), "yyyy-mm-dd")</f>
        <v>1976-09-01</v>
      </c>
      <c r="G4817" s="1" t="s">
        <v>9795</v>
      </c>
      <c r="H4817" s="1" t="s">
        <v>9794</v>
      </c>
    </row>
    <row r="4818" spans="1:8" hidden="1" x14ac:dyDescent="0.3">
      <c r="A4818" s="1" t="s">
        <v>212</v>
      </c>
      <c r="B4818" s="1" t="str">
        <f t="shared" si="226"/>
        <v>Russia</v>
      </c>
      <c r="C4818" s="5" t="str">
        <f t="shared" si="225"/>
        <v>1976</v>
      </c>
      <c r="D4818" s="1" t="str">
        <f t="shared" si="227"/>
        <v xml:space="preserve">Molniya-M /Block ML </v>
      </c>
      <c r="E4818" s="1" t="s">
        <v>346</v>
      </c>
      <c r="F4818" s="7" t="str">
        <f>TEXT(DATE(MID(H4818, 13, 4), CHOOSE(MATCH( MID(H4818, 5, 3), {"Jan","Feb","Mar","Apr","May","Jun","Jul","Aug","Sep","Oct","Nov","Dec"}, 0), 1, 2, 3, 4, 5, 6, 7, 8, 9, 10, 11, 12), MID(H4818, 9, 2)), "yyyy-mm-dd")</f>
        <v>1976-09-01</v>
      </c>
      <c r="G4818" s="1" t="s">
        <v>9797</v>
      </c>
      <c r="H4818" s="1" t="s">
        <v>9796</v>
      </c>
    </row>
    <row r="4819" spans="1:8" hidden="1" x14ac:dyDescent="0.3">
      <c r="A4819" s="1" t="s">
        <v>5301</v>
      </c>
      <c r="B4819" s="1" t="str">
        <f t="shared" si="226"/>
        <v>China</v>
      </c>
      <c r="C4819" s="5" t="str">
        <f t="shared" si="225"/>
        <v>1976</v>
      </c>
      <c r="D4819" s="1" t="str">
        <f t="shared" si="227"/>
        <v xml:space="preserve">Feng Bao 1 </v>
      </c>
      <c r="E4819" s="1" t="s">
        <v>346</v>
      </c>
      <c r="F4819" s="7" t="str">
        <f>TEXT(DATE(MID(H4819, 13, 4), CHOOSE(MATCH( MID(H4819, 5, 3), {"Jan","Feb","Mar","Apr","May","Jun","Jul","Aug","Sep","Oct","Nov","Dec"}, 0), 1, 2, 3, 4, 5, 6, 7, 8, 9, 10, 11, 12), MID(H4819, 9, 2)), "yyyy-mm-dd")</f>
        <v>1976-08-30</v>
      </c>
      <c r="G4819" s="1" t="s">
        <v>9799</v>
      </c>
      <c r="H4819" s="1" t="s">
        <v>9798</v>
      </c>
    </row>
    <row r="4820" spans="1:8" hidden="1" x14ac:dyDescent="0.3">
      <c r="A4820" s="1" t="s">
        <v>130</v>
      </c>
      <c r="B4820" s="1" t="str">
        <f t="shared" si="226"/>
        <v>Kazakhstan</v>
      </c>
      <c r="C4820" s="5" t="str">
        <f t="shared" si="225"/>
        <v>1976</v>
      </c>
      <c r="D4820" s="1" t="str">
        <f t="shared" si="227"/>
        <v xml:space="preserve">Soyuz U </v>
      </c>
      <c r="E4820" s="1" t="s">
        <v>346</v>
      </c>
      <c r="F4820" s="7" t="str">
        <f>TEXT(DATE(MID(H4820, 13, 4), CHOOSE(MATCH( MID(H4820, 5, 3), {"Jan","Feb","Mar","Apr","May","Jun","Jul","Aug","Sep","Oct","Nov","Dec"}, 0), 1, 2, 3, 4, 5, 6, 7, 8, 9, 10, 11, 12), MID(H4820, 9, 2)), "yyyy-mm-dd")</f>
        <v>1976-08-28</v>
      </c>
      <c r="G4820" s="1" t="s">
        <v>9801</v>
      </c>
      <c r="H4820" s="1" t="s">
        <v>9800</v>
      </c>
    </row>
    <row r="4821" spans="1:8" hidden="1" x14ac:dyDescent="0.3">
      <c r="A4821" s="1" t="s">
        <v>5</v>
      </c>
      <c r="B4821" s="1" t="str">
        <f t="shared" si="226"/>
        <v>Russia</v>
      </c>
      <c r="C4821" s="5" t="str">
        <f t="shared" si="225"/>
        <v>1976</v>
      </c>
      <c r="D4821" s="1" t="str">
        <f t="shared" si="227"/>
        <v xml:space="preserve">Vostok-2M </v>
      </c>
      <c r="E4821" s="1" t="s">
        <v>346</v>
      </c>
      <c r="F4821" s="7" t="str">
        <f>TEXT(DATE(MID(H4821, 13, 4), CHOOSE(MATCH( MID(H4821, 5, 3), {"Jan","Feb","Mar","Apr","May","Jun","Jul","Aug","Sep","Oct","Nov","Dec"}, 0), 1, 2, 3, 4, 5, 6, 7, 8, 9, 10, 11, 12), MID(H4821, 9, 2)), "yyyy-mm-dd")</f>
        <v>1976-08-27</v>
      </c>
      <c r="G4821" s="1" t="s">
        <v>9803</v>
      </c>
      <c r="H4821" s="1" t="s">
        <v>9802</v>
      </c>
    </row>
    <row r="4822" spans="1:8" hidden="1" x14ac:dyDescent="0.3">
      <c r="A4822" s="1" t="s">
        <v>1561</v>
      </c>
      <c r="B4822" s="1" t="str">
        <f t="shared" si="226"/>
        <v>Russia</v>
      </c>
      <c r="C4822" s="5" t="str">
        <f t="shared" si="225"/>
        <v>1976</v>
      </c>
      <c r="D4822" s="1" t="str">
        <f t="shared" si="227"/>
        <v xml:space="preserve">Cosmos-2 (63SM) </v>
      </c>
      <c r="E4822" s="1" t="s">
        <v>346</v>
      </c>
      <c r="F4822" s="7" t="str">
        <f>TEXT(DATE(MID(H4822, 13, 4), CHOOSE(MATCH( MID(H4822, 5, 3), {"Jan","Feb","Mar","Apr","May","Jun","Jul","Aug","Sep","Oct","Nov","Dec"}, 0), 1, 2, 3, 4, 5, 6, 7, 8, 9, 10, 11, 12), MID(H4822, 9, 2)), "yyyy-mm-dd")</f>
        <v>1976-08-26</v>
      </c>
      <c r="G4822" s="1" t="s">
        <v>9805</v>
      </c>
      <c r="H4822" s="1" t="s">
        <v>9804</v>
      </c>
    </row>
    <row r="4823" spans="1:8" hidden="1" x14ac:dyDescent="0.3">
      <c r="A4823" s="1" t="s">
        <v>1561</v>
      </c>
      <c r="B4823" s="1" t="str">
        <f t="shared" si="226"/>
        <v>Russia</v>
      </c>
      <c r="C4823" s="5" t="str">
        <f t="shared" si="225"/>
        <v>1976</v>
      </c>
      <c r="D4823" s="1" t="str">
        <f t="shared" si="227"/>
        <v xml:space="preserve">Cosmos-2 (63SM) </v>
      </c>
      <c r="E4823" s="1" t="s">
        <v>346</v>
      </c>
      <c r="F4823" s="7" t="str">
        <f>TEXT(DATE(MID(H4823, 13, 4), CHOOSE(MATCH( MID(H4823, 5, 3), {"Jan","Feb","Mar","Apr","May","Jun","Jul","Aug","Sep","Oct","Nov","Dec"}, 0), 1, 2, 3, 4, 5, 6, 7, 8, 9, 10, 11, 12), MID(H4823, 9, 2)), "yyyy-mm-dd")</f>
        <v>1976-08-18</v>
      </c>
      <c r="G4823" s="1" t="s">
        <v>9807</v>
      </c>
      <c r="H4823" s="1" t="s">
        <v>9806</v>
      </c>
    </row>
    <row r="4824" spans="1:8" hidden="1" x14ac:dyDescent="0.3">
      <c r="A4824" s="1" t="s">
        <v>212</v>
      </c>
      <c r="B4824" s="1" t="str">
        <f t="shared" si="226"/>
        <v>Russia</v>
      </c>
      <c r="C4824" s="5" t="str">
        <f t="shared" si="225"/>
        <v>1976</v>
      </c>
      <c r="D4824" s="1" t="str">
        <f t="shared" si="227"/>
        <v xml:space="preserve">Soyuz U </v>
      </c>
      <c r="E4824" s="1" t="s">
        <v>346</v>
      </c>
      <c r="F4824" s="7" t="str">
        <f>TEXT(DATE(MID(H4824, 13, 4), CHOOSE(MATCH( MID(H4824, 5, 3), {"Jan","Feb","Mar","Apr","May","Jun","Jul","Aug","Sep","Oct","Nov","Dec"}, 0), 1, 2, 3, 4, 5, 6, 7, 8, 9, 10, 11, 12), MID(H4824, 9, 2)), "yyyy-mm-dd")</f>
        <v>1976-08-12</v>
      </c>
      <c r="G4824" s="1" t="s">
        <v>9809</v>
      </c>
      <c r="H4824" s="1" t="s">
        <v>9808</v>
      </c>
    </row>
    <row r="4825" spans="1:8" hidden="1" x14ac:dyDescent="0.3">
      <c r="A4825" s="1" t="s">
        <v>4200</v>
      </c>
      <c r="B4825" s="1" t="str">
        <f t="shared" si="226"/>
        <v>Kazakhstan</v>
      </c>
      <c r="C4825" s="5" t="str">
        <f t="shared" si="225"/>
        <v>1976</v>
      </c>
      <c r="D4825" s="1" t="str">
        <f t="shared" si="227"/>
        <v xml:space="preserve">Proton-K/Block D </v>
      </c>
      <c r="E4825" s="1" t="s">
        <v>346</v>
      </c>
      <c r="F4825" s="7" t="str">
        <f>TEXT(DATE(MID(H4825, 13, 4), CHOOSE(MATCH( MID(H4825, 5, 3), {"Jan","Feb","Mar","Apr","May","Jun","Jul","Aug","Sep","Oct","Nov","Dec"}, 0), 1, 2, 3, 4, 5, 6, 7, 8, 9, 10, 11, 12), MID(H4825, 9, 2)), "yyyy-mm-dd")</f>
        <v>1976-08-09</v>
      </c>
      <c r="G4825" s="1" t="s">
        <v>9811</v>
      </c>
      <c r="H4825" s="1" t="s">
        <v>9810</v>
      </c>
    </row>
    <row r="4826" spans="1:8" hidden="1" x14ac:dyDescent="0.3">
      <c r="A4826" s="1" t="s">
        <v>4249</v>
      </c>
      <c r="B4826" s="1" t="str">
        <f t="shared" si="226"/>
        <v>USA</v>
      </c>
      <c r="C4826" s="5" t="str">
        <f t="shared" si="225"/>
        <v>1976</v>
      </c>
      <c r="D4826" s="1" t="str">
        <f t="shared" si="227"/>
        <v xml:space="preserve">Titan III(34)B Agena-D </v>
      </c>
      <c r="E4826" s="1" t="s">
        <v>346</v>
      </c>
      <c r="F4826" s="7" t="str">
        <f>TEXT(DATE(MID(H4826, 13, 4), CHOOSE(MATCH( MID(H4826, 5, 3), {"Jan","Feb","Mar","Apr","May","Jun","Jul","Aug","Sep","Oct","Nov","Dec"}, 0), 1, 2, 3, 4, 5, 6, 7, 8, 9, 10, 11, 12), MID(H4826, 9, 2)), "yyyy-mm-dd")</f>
        <v>1976-08-06</v>
      </c>
      <c r="G4826" s="1" t="s">
        <v>9813</v>
      </c>
      <c r="H4826" s="1" t="s">
        <v>9812</v>
      </c>
    </row>
    <row r="4827" spans="1:8" hidden="1" x14ac:dyDescent="0.3">
      <c r="A4827" s="1" t="s">
        <v>5</v>
      </c>
      <c r="B4827" s="1" t="str">
        <f t="shared" si="226"/>
        <v>Russia</v>
      </c>
      <c r="C4827" s="5" t="str">
        <f t="shared" si="225"/>
        <v>1976</v>
      </c>
      <c r="D4827" s="1" t="str">
        <f t="shared" si="227"/>
        <v xml:space="preserve">Soyuz U </v>
      </c>
      <c r="E4827" s="1" t="s">
        <v>346</v>
      </c>
      <c r="F4827" s="7" t="str">
        <f>TEXT(DATE(MID(H4827, 13, 4), CHOOSE(MATCH( MID(H4827, 5, 3), {"Jan","Feb","Mar","Apr","May","Jun","Jul","Aug","Sep","Oct","Nov","Dec"}, 0), 1, 2, 3, 4, 5, 6, 7, 8, 9, 10, 11, 12), MID(H4827, 9, 2)), "yyyy-mm-dd")</f>
        <v>1976-08-04</v>
      </c>
      <c r="G4827" s="1" t="s">
        <v>9815</v>
      </c>
      <c r="H4827" s="1" t="s">
        <v>9814</v>
      </c>
    </row>
    <row r="4828" spans="1:8" hidden="1" x14ac:dyDescent="0.3">
      <c r="A4828" s="1" t="s">
        <v>3373</v>
      </c>
      <c r="B4828" s="1" t="str">
        <f t="shared" si="226"/>
        <v>Russia</v>
      </c>
      <c r="C4828" s="5" t="str">
        <f t="shared" si="225"/>
        <v>1976</v>
      </c>
      <c r="D4828" s="1" t="str">
        <f t="shared" si="227"/>
        <v xml:space="preserve">Cosmos-3M </v>
      </c>
      <c r="E4828" s="1" t="s">
        <v>346</v>
      </c>
      <c r="F4828" s="7" t="str">
        <f>TEXT(DATE(MID(H4828, 13, 4), CHOOSE(MATCH( MID(H4828, 5, 3), {"Jan","Feb","Mar","Apr","May","Jun","Jul","Aug","Sep","Oct","Nov","Dec"}, 0), 1, 2, 3, 4, 5, 6, 7, 8, 9, 10, 11, 12), MID(H4828, 9, 2)), "yyyy-mm-dd")</f>
        <v>1976-07-29</v>
      </c>
      <c r="G4828" s="1" t="s">
        <v>9817</v>
      </c>
      <c r="H4828" s="1" t="s">
        <v>9816</v>
      </c>
    </row>
    <row r="4829" spans="1:8" hidden="1" x14ac:dyDescent="0.3">
      <c r="A4829" s="1" t="s">
        <v>114</v>
      </c>
      <c r="B4829" s="1" t="str">
        <f t="shared" si="226"/>
        <v>USA</v>
      </c>
      <c r="C4829" s="5" t="str">
        <f t="shared" si="225"/>
        <v>1976</v>
      </c>
      <c r="D4829" s="1" t="str">
        <f t="shared" si="227"/>
        <v xml:space="preserve">Delta 2310 </v>
      </c>
      <c r="E4829" s="1" t="s">
        <v>346</v>
      </c>
      <c r="F4829" s="7" t="str">
        <f>TEXT(DATE(MID(H4829, 13, 4), CHOOSE(MATCH( MID(H4829, 5, 3), {"Jan","Feb","Mar","Apr","May","Jun","Jul","Aug","Sep","Oct","Nov","Dec"}, 0), 1, 2, 3, 4, 5, 6, 7, 8, 9, 10, 11, 12), MID(H4829, 9, 2)), "yyyy-mm-dd")</f>
        <v>1976-07-29</v>
      </c>
      <c r="G4829" s="1" t="s">
        <v>9819</v>
      </c>
      <c r="H4829" s="1" t="s">
        <v>9818</v>
      </c>
    </row>
    <row r="4830" spans="1:8" hidden="1" x14ac:dyDescent="0.3">
      <c r="A4830" s="1" t="s">
        <v>6482</v>
      </c>
      <c r="B4830" s="1" t="str">
        <f t="shared" si="226"/>
        <v>Russia</v>
      </c>
      <c r="C4830" s="5" t="str">
        <f t="shared" si="225"/>
        <v>1976</v>
      </c>
      <c r="D4830" s="1" t="str">
        <f t="shared" si="227"/>
        <v xml:space="preserve">Cosmos-3M </v>
      </c>
      <c r="E4830" s="1" t="s">
        <v>346</v>
      </c>
      <c r="F4830" s="7" t="str">
        <f>TEXT(DATE(MID(H4830, 13, 4), CHOOSE(MATCH( MID(H4830, 5, 3), {"Jan","Feb","Mar","Apr","May","Jun","Jul","Aug","Sep","Oct","Nov","Dec"}, 0), 1, 2, 3, 4, 5, 6, 7, 8, 9, 10, 11, 12), MID(H4830, 9, 2)), "yyyy-mm-dd")</f>
        <v>1976-07-27</v>
      </c>
      <c r="G4830" s="1" t="s">
        <v>9821</v>
      </c>
      <c r="H4830" s="1" t="s">
        <v>9820</v>
      </c>
    </row>
    <row r="4831" spans="1:8" hidden="1" x14ac:dyDescent="0.3">
      <c r="A4831" s="1" t="s">
        <v>3373</v>
      </c>
      <c r="B4831" s="1" t="str">
        <f t="shared" si="226"/>
        <v>Russia</v>
      </c>
      <c r="C4831" s="5" t="str">
        <f t="shared" si="225"/>
        <v>1976</v>
      </c>
      <c r="D4831" s="1" t="str">
        <f t="shared" si="227"/>
        <v xml:space="preserve">Cosmos-3M </v>
      </c>
      <c r="E4831" s="1" t="s">
        <v>346</v>
      </c>
      <c r="F4831" s="7" t="str">
        <f>TEXT(DATE(MID(H4831, 13, 4), CHOOSE(MATCH( MID(H4831, 5, 3), {"Jan","Feb","Mar","Apr","May","Jun","Jul","Aug","Sep","Oct","Nov","Dec"}, 0), 1, 2, 3, 4, 5, 6, 7, 8, 9, 10, 11, 12), MID(H4831, 9, 2)), "yyyy-mm-dd")</f>
        <v>1976-07-27</v>
      </c>
      <c r="G4831" s="1" t="s">
        <v>9823</v>
      </c>
      <c r="H4831" s="1" t="s">
        <v>9822</v>
      </c>
    </row>
    <row r="4832" spans="1:8" hidden="1" x14ac:dyDescent="0.3">
      <c r="A4832" s="1" t="s">
        <v>1630</v>
      </c>
      <c r="B4832" s="1" t="str">
        <f t="shared" si="226"/>
        <v>Kazakhstan</v>
      </c>
      <c r="C4832" s="5" t="str">
        <f t="shared" si="225"/>
        <v>1976</v>
      </c>
      <c r="D4832" s="1" t="str">
        <f t="shared" si="227"/>
        <v xml:space="preserve">Molniya-M /Block ML </v>
      </c>
      <c r="E4832" s="1" t="s">
        <v>346</v>
      </c>
      <c r="F4832" s="7" t="str">
        <f>TEXT(DATE(MID(H4832, 13, 4), CHOOSE(MATCH( MID(H4832, 5, 3), {"Jan","Feb","Mar","Apr","May","Jun","Jul","Aug","Sep","Oct","Nov","Dec"}, 0), 1, 2, 3, 4, 5, 6, 7, 8, 9, 10, 11, 12), MID(H4832, 9, 2)), "yyyy-mm-dd")</f>
        <v>1976-07-23</v>
      </c>
      <c r="G4832" s="1" t="s">
        <v>9825</v>
      </c>
      <c r="H4832" s="1" t="s">
        <v>9824</v>
      </c>
    </row>
    <row r="4833" spans="1:8" hidden="1" x14ac:dyDescent="0.3">
      <c r="A4833" s="1" t="s">
        <v>4092</v>
      </c>
      <c r="B4833" s="1" t="str">
        <f t="shared" si="226"/>
        <v>USA</v>
      </c>
      <c r="C4833" s="5" t="str">
        <f t="shared" si="225"/>
        <v>1976</v>
      </c>
      <c r="D4833" s="1" t="str">
        <f t="shared" si="227"/>
        <v xml:space="preserve">Atlas-SLV3D Centaur-D1AR </v>
      </c>
      <c r="E4833" s="1" t="s">
        <v>346</v>
      </c>
      <c r="F4833" s="7" t="str">
        <f>TEXT(DATE(MID(H4833, 13, 4), CHOOSE(MATCH( MID(H4833, 5, 3), {"Jan","Feb","Mar","Apr","May","Jun","Jul","Aug","Sep","Oct","Nov","Dec"}, 0), 1, 2, 3, 4, 5, 6, 7, 8, 9, 10, 11, 12), MID(H4833, 9, 2)), "yyyy-mm-dd")</f>
        <v>1976-07-22</v>
      </c>
      <c r="G4833" s="1" t="s">
        <v>9827</v>
      </c>
      <c r="H4833" s="1" t="s">
        <v>9826</v>
      </c>
    </row>
    <row r="4834" spans="1:8" hidden="1" x14ac:dyDescent="0.3">
      <c r="A4834" s="1" t="s">
        <v>212</v>
      </c>
      <c r="B4834" s="1" t="str">
        <f t="shared" si="226"/>
        <v>Russia</v>
      </c>
      <c r="C4834" s="5" t="str">
        <f t="shared" si="225"/>
        <v>1976</v>
      </c>
      <c r="D4834" s="1" t="str">
        <f t="shared" si="227"/>
        <v xml:space="preserve">Soyuz U </v>
      </c>
      <c r="E4834" s="1" t="s">
        <v>346</v>
      </c>
      <c r="F4834" s="7" t="str">
        <f>TEXT(DATE(MID(H4834, 13, 4), CHOOSE(MATCH( MID(H4834, 5, 3), {"Jan","Feb","Mar","Apr","May","Jun","Jul","Aug","Sep","Oct","Nov","Dec"}, 0), 1, 2, 3, 4, 5, 6, 7, 8, 9, 10, 11, 12), MID(H4834, 9, 2)), "yyyy-mm-dd")</f>
        <v>1976-07-22</v>
      </c>
      <c r="G4834" s="1" t="s">
        <v>9829</v>
      </c>
      <c r="H4834" s="1" t="s">
        <v>9828</v>
      </c>
    </row>
    <row r="4835" spans="1:8" hidden="1" x14ac:dyDescent="0.3">
      <c r="A4835" s="1" t="s">
        <v>6795</v>
      </c>
      <c r="B4835" s="1" t="str">
        <f t="shared" si="226"/>
        <v>Kazakhstan</v>
      </c>
      <c r="C4835" s="5" t="str">
        <f t="shared" si="225"/>
        <v>1976</v>
      </c>
      <c r="D4835" s="1" t="str">
        <f t="shared" si="227"/>
        <v xml:space="preserve">Tsyklon-2 </v>
      </c>
      <c r="E4835" s="1" t="s">
        <v>346</v>
      </c>
      <c r="F4835" s="7" t="str">
        <f>TEXT(DATE(MID(H4835, 13, 4), CHOOSE(MATCH( MID(H4835, 5, 3), {"Jan","Feb","Mar","Apr","May","Jun","Jul","Aug","Sep","Oct","Nov","Dec"}, 0), 1, 2, 3, 4, 5, 6, 7, 8, 9, 10, 11, 12), MID(H4835, 9, 2)), "yyyy-mm-dd")</f>
        <v>1976-07-21</v>
      </c>
      <c r="G4835" s="1" t="s">
        <v>9831</v>
      </c>
      <c r="H4835" s="1" t="s">
        <v>9830</v>
      </c>
    </row>
    <row r="4836" spans="1:8" hidden="1" x14ac:dyDescent="0.3">
      <c r="A4836" s="1" t="s">
        <v>3373</v>
      </c>
      <c r="B4836" s="1" t="str">
        <f t="shared" si="226"/>
        <v>Russia</v>
      </c>
      <c r="C4836" s="5" t="str">
        <f t="shared" si="225"/>
        <v>1976</v>
      </c>
      <c r="D4836" s="1" t="str">
        <f t="shared" si="227"/>
        <v xml:space="preserve">Cosmos-3M </v>
      </c>
      <c r="E4836" s="1" t="s">
        <v>346</v>
      </c>
      <c r="F4836" s="7" t="str">
        <f>TEXT(DATE(MID(H4836, 13, 4), CHOOSE(MATCH( MID(H4836, 5, 3), {"Jan","Feb","Mar","Apr","May","Jun","Jul","Aug","Sep","Oct","Nov","Dec"}, 0), 1, 2, 3, 4, 5, 6, 7, 8, 9, 10, 11, 12), MID(H4836, 9, 2)), "yyyy-mm-dd")</f>
        <v>1976-07-21</v>
      </c>
      <c r="G4836" s="1" t="s">
        <v>9833</v>
      </c>
      <c r="H4836" s="1" t="s">
        <v>9832</v>
      </c>
    </row>
    <row r="4837" spans="1:8" hidden="1" x14ac:dyDescent="0.3">
      <c r="A4837" s="1" t="s">
        <v>3373</v>
      </c>
      <c r="B4837" s="1" t="str">
        <f t="shared" si="226"/>
        <v>Russia</v>
      </c>
      <c r="C4837" s="5" t="str">
        <f t="shared" si="225"/>
        <v>1976</v>
      </c>
      <c r="D4837" s="1" t="str">
        <f t="shared" si="227"/>
        <v xml:space="preserve">Cosmos-3M </v>
      </c>
      <c r="E4837" s="1" t="s">
        <v>346</v>
      </c>
      <c r="F4837" s="7" t="str">
        <f>TEXT(DATE(MID(H4837, 13, 4), CHOOSE(MATCH( MID(H4837, 5, 3), {"Jan","Feb","Mar","Apr","May","Jun","Jul","Aug","Sep","Oct","Nov","Dec"}, 0), 1, 2, 3, 4, 5, 6, 7, 8, 9, 10, 11, 12), MID(H4837, 9, 2)), "yyyy-mm-dd")</f>
        <v>1976-07-15</v>
      </c>
      <c r="G4837" s="1" t="s">
        <v>9835</v>
      </c>
      <c r="H4837" s="1" t="s">
        <v>9834</v>
      </c>
    </row>
    <row r="4838" spans="1:8" hidden="1" x14ac:dyDescent="0.3">
      <c r="A4838" s="1" t="s">
        <v>5</v>
      </c>
      <c r="B4838" s="1" t="str">
        <f t="shared" si="226"/>
        <v>Russia</v>
      </c>
      <c r="C4838" s="5" t="str">
        <f t="shared" si="225"/>
        <v>1976</v>
      </c>
      <c r="D4838" s="1" t="str">
        <f t="shared" si="227"/>
        <v xml:space="preserve">Soyuz U </v>
      </c>
      <c r="E4838" s="1" t="s">
        <v>346</v>
      </c>
      <c r="F4838" s="7" t="str">
        <f>TEXT(DATE(MID(H4838, 13, 4), CHOOSE(MATCH( MID(H4838, 5, 3), {"Jan","Feb","Mar","Apr","May","Jun","Jul","Aug","Sep","Oct","Nov","Dec"}, 0), 1, 2, 3, 4, 5, 6, 7, 8, 9, 10, 11, 12), MID(H4838, 9, 2)), "yyyy-mm-dd")</f>
        <v>1976-07-14</v>
      </c>
      <c r="G4838" s="1" t="s">
        <v>9837</v>
      </c>
      <c r="H4838" s="1" t="s">
        <v>9836</v>
      </c>
    </row>
    <row r="4839" spans="1:8" hidden="1" x14ac:dyDescent="0.3">
      <c r="A4839" s="1" t="s">
        <v>3478</v>
      </c>
      <c r="B4839" s="1" t="str">
        <f t="shared" si="226"/>
        <v>USA</v>
      </c>
      <c r="C4839" s="5" t="str">
        <f t="shared" si="225"/>
        <v>1976</v>
      </c>
      <c r="D4839" s="1" t="str">
        <f t="shared" si="227"/>
        <v xml:space="preserve">Delta 2914 </v>
      </c>
      <c r="E4839" s="1" t="s">
        <v>346</v>
      </c>
      <c r="F4839" s="7" t="str">
        <f>TEXT(DATE(MID(H4839, 13, 4), CHOOSE(MATCH( MID(H4839, 5, 3), {"Jan","Feb","Mar","Apr","May","Jun","Jul","Aug","Sep","Oct","Nov","Dec"}, 0), 1, 2, 3, 4, 5, 6, 7, 8, 9, 10, 11, 12), MID(H4839, 9, 2)), "yyyy-mm-dd")</f>
        <v>1976-07-08</v>
      </c>
      <c r="G4839" s="1" t="s">
        <v>9839</v>
      </c>
      <c r="H4839" s="1" t="s">
        <v>9838</v>
      </c>
    </row>
    <row r="4840" spans="1:8" hidden="1" x14ac:dyDescent="0.3">
      <c r="A4840" s="1" t="s">
        <v>3373</v>
      </c>
      <c r="B4840" s="1" t="str">
        <f t="shared" si="226"/>
        <v>Russia</v>
      </c>
      <c r="C4840" s="5" t="str">
        <f t="shared" si="225"/>
        <v>1976</v>
      </c>
      <c r="D4840" s="1" t="str">
        <f t="shared" si="227"/>
        <v xml:space="preserve">Cosmos-3M </v>
      </c>
      <c r="E4840" s="1" t="s">
        <v>346</v>
      </c>
      <c r="F4840" s="7" t="str">
        <f>TEXT(DATE(MID(H4840, 13, 4), CHOOSE(MATCH( MID(H4840, 5, 3), {"Jan","Feb","Mar","Apr","May","Jun","Jul","Aug","Sep","Oct","Nov","Dec"}, 0), 1, 2, 3, 4, 5, 6, 7, 8, 9, 10, 11, 12), MID(H4840, 9, 2)), "yyyy-mm-dd")</f>
        <v>1976-07-08</v>
      </c>
      <c r="G4840" s="1" t="s">
        <v>9841</v>
      </c>
      <c r="H4840" s="1" t="s">
        <v>9840</v>
      </c>
    </row>
    <row r="4841" spans="1:8" hidden="1" x14ac:dyDescent="0.3">
      <c r="A4841" s="1" t="s">
        <v>27</v>
      </c>
      <c r="B4841" s="1" t="str">
        <f t="shared" si="226"/>
        <v>USA</v>
      </c>
      <c r="C4841" s="5" t="str">
        <f t="shared" si="225"/>
        <v>1976</v>
      </c>
      <c r="D4841" s="1" t="str">
        <f t="shared" si="227"/>
        <v xml:space="preserve">Titan IIID </v>
      </c>
      <c r="E4841" s="1" t="s">
        <v>346</v>
      </c>
      <c r="F4841" s="7" t="str">
        <f>TEXT(DATE(MID(H4841, 13, 4), CHOOSE(MATCH( MID(H4841, 5, 3), {"Jan","Feb","Mar","Apr","May","Jun","Jul","Aug","Sep","Oct","Nov","Dec"}, 0), 1, 2, 3, 4, 5, 6, 7, 8, 9, 10, 11, 12), MID(H4841, 9, 2)), "yyyy-mm-dd")</f>
        <v>1976-07-08</v>
      </c>
      <c r="G4841" s="1" t="s">
        <v>9843</v>
      </c>
      <c r="H4841" s="1" t="s">
        <v>9842</v>
      </c>
    </row>
    <row r="4842" spans="1:8" hidden="1" x14ac:dyDescent="0.3">
      <c r="A4842" s="1" t="s">
        <v>1630</v>
      </c>
      <c r="B4842" s="1" t="str">
        <f t="shared" si="226"/>
        <v>Kazakhstan</v>
      </c>
      <c r="C4842" s="5" t="str">
        <f t="shared" si="225"/>
        <v>1976</v>
      </c>
      <c r="D4842" s="1" t="str">
        <f t="shared" si="227"/>
        <v xml:space="preserve">Soyuz </v>
      </c>
      <c r="E4842" s="1" t="s">
        <v>346</v>
      </c>
      <c r="F4842" s="7" t="str">
        <f>TEXT(DATE(MID(H4842, 13, 4), CHOOSE(MATCH( MID(H4842, 5, 3), {"Jan","Feb","Mar","Apr","May","Jun","Jul","Aug","Sep","Oct","Nov","Dec"}, 0), 1, 2, 3, 4, 5, 6, 7, 8, 9, 10, 11, 12), MID(H4842, 9, 2)), "yyyy-mm-dd")</f>
        <v>1976-07-06</v>
      </c>
      <c r="G4842" s="1" t="s">
        <v>9845</v>
      </c>
      <c r="H4842" s="1" t="s">
        <v>9844</v>
      </c>
    </row>
    <row r="4843" spans="1:8" hidden="1" x14ac:dyDescent="0.3">
      <c r="A4843" s="1" t="s">
        <v>6795</v>
      </c>
      <c r="B4843" s="1" t="str">
        <f t="shared" si="226"/>
        <v>Kazakhstan</v>
      </c>
      <c r="C4843" s="5" t="str">
        <f t="shared" si="225"/>
        <v>1976</v>
      </c>
      <c r="D4843" s="1" t="str">
        <f t="shared" si="227"/>
        <v xml:space="preserve">Tsyklon-2 </v>
      </c>
      <c r="E4843" s="1" t="s">
        <v>346</v>
      </c>
      <c r="F4843" s="7" t="str">
        <f>TEXT(DATE(MID(H4843, 13, 4), CHOOSE(MATCH( MID(H4843, 5, 3), {"Jan","Feb","Mar","Apr","May","Jun","Jul","Aug","Sep","Oct","Nov","Dec"}, 0), 1, 2, 3, 4, 5, 6, 7, 8, 9, 10, 11, 12), MID(H4843, 9, 2)), "yyyy-mm-dd")</f>
        <v>1976-07-02</v>
      </c>
      <c r="G4843" s="1" t="s">
        <v>9847</v>
      </c>
      <c r="H4843" s="1" t="s">
        <v>9846</v>
      </c>
    </row>
    <row r="4844" spans="1:8" hidden="1" x14ac:dyDescent="0.3">
      <c r="A4844" s="1" t="s">
        <v>5</v>
      </c>
      <c r="B4844" s="1" t="str">
        <f t="shared" si="226"/>
        <v>Russia</v>
      </c>
      <c r="C4844" s="5" t="str">
        <f t="shared" si="225"/>
        <v>1976</v>
      </c>
      <c r="D4844" s="1" t="str">
        <f t="shared" si="227"/>
        <v xml:space="preserve">Molniya-M /Block ML </v>
      </c>
      <c r="E4844" s="1" t="s">
        <v>346</v>
      </c>
      <c r="F4844" s="7" t="str">
        <f>TEXT(DATE(MID(H4844, 13, 4), CHOOSE(MATCH( MID(H4844, 5, 3), {"Jan","Feb","Mar","Apr","May","Jun","Jul","Aug","Sep","Oct","Nov","Dec"}, 0), 1, 2, 3, 4, 5, 6, 7, 8, 9, 10, 11, 12), MID(H4844, 9, 2)), "yyyy-mm-dd")</f>
        <v>1976-07-01</v>
      </c>
      <c r="G4844" s="1" t="s">
        <v>9849</v>
      </c>
      <c r="H4844" s="1" t="s">
        <v>9848</v>
      </c>
    </row>
    <row r="4845" spans="1:8" hidden="1" x14ac:dyDescent="0.3">
      <c r="A4845" s="1" t="s">
        <v>6482</v>
      </c>
      <c r="B4845" s="1" t="str">
        <f t="shared" si="226"/>
        <v>Russia</v>
      </c>
      <c r="C4845" s="5" t="str">
        <f t="shared" si="225"/>
        <v>1976</v>
      </c>
      <c r="D4845" s="1" t="str">
        <f t="shared" si="227"/>
        <v xml:space="preserve">Cosmos-3M </v>
      </c>
      <c r="E4845" s="1" t="s">
        <v>346</v>
      </c>
      <c r="F4845" s="7" t="str">
        <f>TEXT(DATE(MID(H4845, 13, 4), CHOOSE(MATCH( MID(H4845, 5, 3), {"Jan","Feb","Mar","Apr","May","Jun","Jul","Aug","Sep","Oct","Nov","Dec"}, 0), 1, 2, 3, 4, 5, 6, 7, 8, 9, 10, 11, 12), MID(H4845, 9, 2)), "yyyy-mm-dd")</f>
        <v>1976-06-29</v>
      </c>
      <c r="G4845" s="1" t="s">
        <v>9851</v>
      </c>
      <c r="H4845" s="1" t="s">
        <v>9850</v>
      </c>
    </row>
    <row r="4846" spans="1:8" hidden="1" x14ac:dyDescent="0.3">
      <c r="A4846" s="1" t="s">
        <v>130</v>
      </c>
      <c r="B4846" s="1" t="str">
        <f t="shared" si="226"/>
        <v>Kazakhstan</v>
      </c>
      <c r="C4846" s="5" t="str">
        <f t="shared" si="225"/>
        <v>1976</v>
      </c>
      <c r="D4846" s="1" t="str">
        <f t="shared" si="227"/>
        <v xml:space="preserve">Voskhod </v>
      </c>
      <c r="E4846" s="1" t="s">
        <v>346</v>
      </c>
      <c r="F4846" s="7" t="str">
        <f>TEXT(DATE(MID(H4846, 13, 4), CHOOSE(MATCH( MID(H4846, 5, 3), {"Jan","Feb","Mar","Apr","May","Jun","Jul","Aug","Sep","Oct","Nov","Dec"}, 0), 1, 2, 3, 4, 5, 6, 7, 8, 9, 10, 11, 12), MID(H4846, 9, 2)), "yyyy-mm-dd")</f>
        <v>1976-06-29</v>
      </c>
      <c r="G4846" s="1" t="s">
        <v>9853</v>
      </c>
      <c r="H4846" s="1" t="s">
        <v>9852</v>
      </c>
    </row>
    <row r="4847" spans="1:8" hidden="1" x14ac:dyDescent="0.3">
      <c r="A4847" s="1" t="s">
        <v>11</v>
      </c>
      <c r="B4847" s="1" t="str">
        <f t="shared" si="226"/>
        <v>USA</v>
      </c>
      <c r="C4847" s="5" t="str">
        <f t="shared" si="225"/>
        <v>1976</v>
      </c>
      <c r="D4847" s="1" t="str">
        <f t="shared" si="227"/>
        <v xml:space="preserve">Titan III(23)C </v>
      </c>
      <c r="E4847" s="1" t="s">
        <v>346</v>
      </c>
      <c r="F4847" s="7" t="str">
        <f>TEXT(DATE(MID(H4847, 13, 4), CHOOSE(MATCH( MID(H4847, 5, 3), {"Jan","Feb","Mar","Apr","May","Jun","Jul","Aug","Sep","Oct","Nov","Dec"}, 0), 1, 2, 3, 4, 5, 6, 7, 8, 9, 10, 11, 12), MID(H4847, 9, 2)), "yyyy-mm-dd")</f>
        <v>1976-06-26</v>
      </c>
      <c r="G4847" s="1" t="s">
        <v>9855</v>
      </c>
      <c r="H4847" s="1" t="s">
        <v>9854</v>
      </c>
    </row>
    <row r="4848" spans="1:8" hidden="1" x14ac:dyDescent="0.3">
      <c r="A4848" s="1" t="s">
        <v>212</v>
      </c>
      <c r="B4848" s="1" t="str">
        <f t="shared" si="226"/>
        <v>Russia</v>
      </c>
      <c r="C4848" s="5" t="str">
        <f t="shared" si="225"/>
        <v>1976</v>
      </c>
      <c r="D4848" s="1" t="str">
        <f t="shared" si="227"/>
        <v xml:space="preserve">Soyuz U </v>
      </c>
      <c r="E4848" s="1" t="s">
        <v>346</v>
      </c>
      <c r="F4848" s="7" t="str">
        <f>TEXT(DATE(MID(H4848, 13, 4), CHOOSE(MATCH( MID(H4848, 5, 3), {"Jan","Feb","Mar","Apr","May","Jun","Jul","Aug","Sep","Oct","Nov","Dec"}, 0), 1, 2, 3, 4, 5, 6, 7, 8, 9, 10, 11, 12), MID(H4848, 9, 2)), "yyyy-mm-dd")</f>
        <v>1976-06-24</v>
      </c>
      <c r="G4848" s="1" t="s">
        <v>9857</v>
      </c>
      <c r="H4848" s="1" t="s">
        <v>9856</v>
      </c>
    </row>
    <row r="4849" spans="1:8" hidden="1" x14ac:dyDescent="0.3">
      <c r="A4849" s="1" t="s">
        <v>4200</v>
      </c>
      <c r="B4849" s="1" t="str">
        <f t="shared" si="226"/>
        <v>Kazakhstan</v>
      </c>
      <c r="C4849" s="5" t="str">
        <f t="shared" si="225"/>
        <v>1976</v>
      </c>
      <c r="D4849" s="1" t="str">
        <f t="shared" si="227"/>
        <v xml:space="preserve">Proton-K </v>
      </c>
      <c r="E4849" s="1" t="s">
        <v>346</v>
      </c>
      <c r="F4849" s="7" t="str">
        <f>TEXT(DATE(MID(H4849, 13, 4), CHOOSE(MATCH( MID(H4849, 5, 3), {"Jan","Feb","Mar","Apr","May","Jun","Jul","Aug","Sep","Oct","Nov","Dec"}, 0), 1, 2, 3, 4, 5, 6, 7, 8, 9, 10, 11, 12), MID(H4849, 9, 2)), "yyyy-mm-dd")</f>
        <v>1976-06-22</v>
      </c>
      <c r="G4849" s="1" t="s">
        <v>9859</v>
      </c>
      <c r="H4849" s="1" t="s">
        <v>9858</v>
      </c>
    </row>
    <row r="4850" spans="1:8" hidden="1" x14ac:dyDescent="0.3">
      <c r="A4850" s="1" t="s">
        <v>3373</v>
      </c>
      <c r="B4850" s="1" t="str">
        <f t="shared" si="226"/>
        <v>Russia</v>
      </c>
      <c r="C4850" s="5" t="str">
        <f t="shared" si="225"/>
        <v>1976</v>
      </c>
      <c r="D4850" s="1" t="str">
        <f t="shared" si="227"/>
        <v xml:space="preserve">Cosmos-3M </v>
      </c>
      <c r="E4850" s="1" t="s">
        <v>346</v>
      </c>
      <c r="F4850" s="7" t="str">
        <f>TEXT(DATE(MID(H4850, 13, 4), CHOOSE(MATCH( MID(H4850, 5, 3), {"Jan","Feb","Mar","Apr","May","Jun","Jul","Aug","Sep","Oct","Nov","Dec"}, 0), 1, 2, 3, 4, 5, 6, 7, 8, 9, 10, 11, 12), MID(H4850, 9, 2)), "yyyy-mm-dd")</f>
        <v>1976-06-19</v>
      </c>
      <c r="G4850" s="1" t="s">
        <v>9861</v>
      </c>
      <c r="H4850" s="1" t="s">
        <v>9860</v>
      </c>
    </row>
    <row r="4851" spans="1:8" hidden="1" x14ac:dyDescent="0.3">
      <c r="A4851" s="1" t="s">
        <v>212</v>
      </c>
      <c r="B4851" s="1" t="str">
        <f t="shared" si="226"/>
        <v>Russia</v>
      </c>
      <c r="C4851" s="5" t="str">
        <f t="shared" si="225"/>
        <v>1976</v>
      </c>
      <c r="D4851" s="1" t="str">
        <f t="shared" si="227"/>
        <v xml:space="preserve">Voskhod </v>
      </c>
      <c r="E4851" s="1" t="s">
        <v>346</v>
      </c>
      <c r="F4851" s="7" t="str">
        <f>TEXT(DATE(MID(H4851, 13, 4), CHOOSE(MATCH( MID(H4851, 5, 3), {"Jan","Feb","Mar","Apr","May","Jun","Jul","Aug","Sep","Oct","Nov","Dec"}, 0), 1, 2, 3, 4, 5, 6, 7, 8, 9, 10, 11, 12), MID(H4851, 9, 2)), "yyyy-mm-dd")</f>
        <v>1976-06-16</v>
      </c>
      <c r="G4851" s="1" t="s">
        <v>9863</v>
      </c>
      <c r="H4851" s="1" t="s">
        <v>9862</v>
      </c>
    </row>
    <row r="4852" spans="1:8" hidden="1" x14ac:dyDescent="0.3">
      <c r="A4852" s="1" t="s">
        <v>6482</v>
      </c>
      <c r="B4852" s="1" t="str">
        <f t="shared" si="226"/>
        <v>Russia</v>
      </c>
      <c r="C4852" s="5" t="str">
        <f t="shared" si="225"/>
        <v>1976</v>
      </c>
      <c r="D4852" s="1" t="str">
        <f t="shared" si="227"/>
        <v xml:space="preserve">Cosmos-3M </v>
      </c>
      <c r="E4852" s="1" t="s">
        <v>346</v>
      </c>
      <c r="F4852" s="7" t="str">
        <f>TEXT(DATE(MID(H4852, 13, 4), CHOOSE(MATCH( MID(H4852, 5, 3), {"Jan","Feb","Mar","Apr","May","Jun","Jul","Aug","Sep","Oct","Nov","Dec"}, 0), 1, 2, 3, 4, 5, 6, 7, 8, 9, 10, 11, 12), MID(H4852, 9, 2)), "yyyy-mm-dd")</f>
        <v>1976-06-15</v>
      </c>
      <c r="G4852" s="1" t="s">
        <v>9865</v>
      </c>
      <c r="H4852" s="1" t="s">
        <v>9864</v>
      </c>
    </row>
    <row r="4853" spans="1:8" hidden="1" x14ac:dyDescent="0.3">
      <c r="A4853" s="1" t="s">
        <v>3478</v>
      </c>
      <c r="B4853" s="1" t="str">
        <f t="shared" si="226"/>
        <v>USA</v>
      </c>
      <c r="C4853" s="5" t="str">
        <f t="shared" si="225"/>
        <v>1976</v>
      </c>
      <c r="D4853" s="1" t="str">
        <f t="shared" si="227"/>
        <v xml:space="preserve">Delta 2914 </v>
      </c>
      <c r="E4853" s="1" t="s">
        <v>346</v>
      </c>
      <c r="F4853" s="7" t="str">
        <f>TEXT(DATE(MID(H4853, 13, 4), CHOOSE(MATCH( MID(H4853, 5, 3), {"Jan","Feb","Mar","Apr","May","Jun","Jul","Aug","Sep","Oct","Nov","Dec"}, 0), 1, 2, 3, 4, 5, 6, 7, 8, 9, 10, 11, 12), MID(H4853, 9, 2)), "yyyy-mm-dd")</f>
        <v>1976-06-10</v>
      </c>
      <c r="G4853" s="1" t="s">
        <v>9867</v>
      </c>
      <c r="H4853" s="1" t="s">
        <v>9866</v>
      </c>
    </row>
    <row r="4854" spans="1:8" hidden="1" x14ac:dyDescent="0.3">
      <c r="A4854" s="1" t="s">
        <v>130</v>
      </c>
      <c r="B4854" s="1" t="str">
        <f t="shared" si="226"/>
        <v>Kazakhstan</v>
      </c>
      <c r="C4854" s="5" t="str">
        <f t="shared" si="225"/>
        <v>1976</v>
      </c>
      <c r="D4854" s="1" t="str">
        <f t="shared" si="227"/>
        <v xml:space="preserve">Voskhod </v>
      </c>
      <c r="E4854" s="1" t="s">
        <v>346</v>
      </c>
      <c r="F4854" s="7" t="str">
        <f>TEXT(DATE(MID(H4854, 13, 4), CHOOSE(MATCH( MID(H4854, 5, 3), {"Jan","Feb","Mar","Apr","May","Jun","Jul","Aug","Sep","Oct","Nov","Dec"}, 0), 1, 2, 3, 4, 5, 6, 7, 8, 9, 10, 11, 12), MID(H4854, 9, 2)), "yyyy-mm-dd")</f>
        <v>1976-06-08</v>
      </c>
      <c r="G4854" s="1" t="s">
        <v>9869</v>
      </c>
      <c r="H4854" s="1" t="s">
        <v>9868</v>
      </c>
    </row>
    <row r="4855" spans="1:8" hidden="1" x14ac:dyDescent="0.3">
      <c r="A4855" s="1" t="s">
        <v>6482</v>
      </c>
      <c r="B4855" s="1" t="str">
        <f t="shared" si="226"/>
        <v>Russia</v>
      </c>
      <c r="C4855" s="5" t="str">
        <f t="shared" si="225"/>
        <v>1976</v>
      </c>
      <c r="D4855" s="1" t="str">
        <f t="shared" si="227"/>
        <v xml:space="preserve">Cosmos-3M </v>
      </c>
      <c r="E4855" s="1" t="s">
        <v>346</v>
      </c>
      <c r="F4855" s="7" t="str">
        <f>TEXT(DATE(MID(H4855, 13, 4), CHOOSE(MATCH( MID(H4855, 5, 3), {"Jan","Feb","Mar","Apr","May","Jun","Jul","Aug","Sep","Oct","Nov","Dec"}, 0), 1, 2, 3, 4, 5, 6, 7, 8, 9, 10, 11, 12), MID(H4855, 9, 2)), "yyyy-mm-dd")</f>
        <v>1976-06-02</v>
      </c>
      <c r="G4855" s="1" t="s">
        <v>9871</v>
      </c>
      <c r="H4855" s="1" t="s">
        <v>9870</v>
      </c>
    </row>
    <row r="4856" spans="1:8" hidden="1" x14ac:dyDescent="0.3">
      <c r="A4856" s="1" t="s">
        <v>4249</v>
      </c>
      <c r="B4856" s="1" t="str">
        <f t="shared" si="226"/>
        <v>USA</v>
      </c>
      <c r="C4856" s="5" t="str">
        <f t="shared" si="225"/>
        <v>1976</v>
      </c>
      <c r="D4856" s="1" t="str">
        <f t="shared" si="227"/>
        <v xml:space="preserve">Titan III(34)B Agena-D </v>
      </c>
      <c r="E4856" s="1" t="s">
        <v>346</v>
      </c>
      <c r="F4856" s="7" t="str">
        <f>TEXT(DATE(MID(H4856, 13, 4), CHOOSE(MATCH( MID(H4856, 5, 3), {"Jan","Feb","Mar","Apr","May","Jun","Jul","Aug","Sep","Oct","Nov","Dec"}, 0), 1, 2, 3, 4, 5, 6, 7, 8, 9, 10, 11, 12), MID(H4856, 9, 2)), "yyyy-mm-dd")</f>
        <v>1976-06-02</v>
      </c>
      <c r="G4856" s="1" t="s">
        <v>9873</v>
      </c>
      <c r="H4856" s="1" t="s">
        <v>9872</v>
      </c>
    </row>
    <row r="4857" spans="1:8" hidden="1" x14ac:dyDescent="0.3">
      <c r="A4857" s="1" t="s">
        <v>3373</v>
      </c>
      <c r="B4857" s="1" t="str">
        <f t="shared" si="226"/>
        <v>Russia</v>
      </c>
      <c r="C4857" s="5" t="str">
        <f t="shared" si="225"/>
        <v>1976</v>
      </c>
      <c r="D4857" s="1" t="str">
        <f t="shared" si="227"/>
        <v xml:space="preserve">Cosmos-3M </v>
      </c>
      <c r="E4857" s="1" t="s">
        <v>346</v>
      </c>
      <c r="F4857" s="7" t="str">
        <f>TEXT(DATE(MID(H4857, 13, 4), CHOOSE(MATCH( MID(H4857, 5, 3), {"Jan","Feb","Mar","Apr","May","Jun","Jul","Aug","Sep","Oct","Nov","Dec"}, 0), 1, 2, 3, 4, 5, 6, 7, 8, 9, 10, 11, 12), MID(H4857, 9, 2)), "yyyy-mm-dd")</f>
        <v>1976-05-28</v>
      </c>
      <c r="G4857" s="1" t="s">
        <v>9875</v>
      </c>
      <c r="H4857" s="1" t="s">
        <v>9874</v>
      </c>
    </row>
    <row r="4858" spans="1:8" hidden="1" x14ac:dyDescent="0.3">
      <c r="A4858" s="1" t="s">
        <v>212</v>
      </c>
      <c r="B4858" s="1" t="str">
        <f t="shared" si="226"/>
        <v>Russia</v>
      </c>
      <c r="C4858" s="5" t="str">
        <f t="shared" si="225"/>
        <v>1976</v>
      </c>
      <c r="D4858" s="1" t="str">
        <f t="shared" si="227"/>
        <v xml:space="preserve">Voskhod </v>
      </c>
      <c r="E4858" s="1" t="s">
        <v>346</v>
      </c>
      <c r="F4858" s="7" t="str">
        <f>TEXT(DATE(MID(H4858, 13, 4), CHOOSE(MATCH( MID(H4858, 5, 3), {"Jan","Feb","Mar","Apr","May","Jun","Jul","Aug","Sep","Oct","Nov","Dec"}, 0), 1, 2, 3, 4, 5, 6, 7, 8, 9, 10, 11, 12), MID(H4858, 9, 2)), "yyyy-mm-dd")</f>
        <v>1976-05-26</v>
      </c>
      <c r="G4858" s="1" t="s">
        <v>9877</v>
      </c>
      <c r="H4858" s="1" t="s">
        <v>9876</v>
      </c>
    </row>
    <row r="4859" spans="1:8" hidden="1" x14ac:dyDescent="0.3">
      <c r="A4859" s="1" t="s">
        <v>5723</v>
      </c>
      <c r="B4859" s="1" t="str">
        <f t="shared" si="226"/>
        <v>USA</v>
      </c>
      <c r="C4859" s="5" t="str">
        <f t="shared" si="225"/>
        <v>1976</v>
      </c>
      <c r="D4859" s="1" t="str">
        <f t="shared" si="227"/>
        <v xml:space="preserve">Scout B1 </v>
      </c>
      <c r="E4859" s="1" t="s">
        <v>346</v>
      </c>
      <c r="F4859" s="7" t="str">
        <f>TEXT(DATE(MID(H4859, 13, 4), CHOOSE(MATCH( MID(H4859, 5, 3), {"Jan","Feb","Mar","Apr","May","Jun","Jul","Aug","Sep","Oct","Nov","Dec"}, 0), 1, 2, 3, 4, 5, 6, 7, 8, 9, 10, 11, 12), MID(H4859, 9, 2)), "yyyy-mm-dd")</f>
        <v>1976-05-22</v>
      </c>
      <c r="G4859" s="1" t="s">
        <v>9879</v>
      </c>
      <c r="H4859" s="1" t="s">
        <v>9878</v>
      </c>
    </row>
    <row r="4860" spans="1:8" hidden="1" x14ac:dyDescent="0.3">
      <c r="A4860" s="1" t="s">
        <v>212</v>
      </c>
      <c r="B4860" s="1" t="str">
        <f t="shared" si="226"/>
        <v>Russia</v>
      </c>
      <c r="C4860" s="5" t="str">
        <f t="shared" si="225"/>
        <v>1976</v>
      </c>
      <c r="D4860" s="1" t="str">
        <f t="shared" si="227"/>
        <v xml:space="preserve">Soyuz U </v>
      </c>
      <c r="E4860" s="1" t="s">
        <v>346</v>
      </c>
      <c r="F4860" s="7" t="str">
        <f>TEXT(DATE(MID(H4860, 13, 4), CHOOSE(MATCH( MID(H4860, 5, 3), {"Jan","Feb","Mar","Apr","May","Jun","Jul","Aug","Sep","Oct","Nov","Dec"}, 0), 1, 2, 3, 4, 5, 6, 7, 8, 9, 10, 11, 12), MID(H4860, 9, 2)), "yyyy-mm-dd")</f>
        <v>1976-05-21</v>
      </c>
      <c r="G4860" s="1" t="s">
        <v>9881</v>
      </c>
      <c r="H4860" s="1" t="s">
        <v>9880</v>
      </c>
    </row>
    <row r="4861" spans="1:8" hidden="1" x14ac:dyDescent="0.3">
      <c r="A4861" s="1" t="s">
        <v>130</v>
      </c>
      <c r="B4861" s="1" t="str">
        <f t="shared" si="226"/>
        <v>Kazakhstan</v>
      </c>
      <c r="C4861" s="5" t="str">
        <f t="shared" si="225"/>
        <v>1976</v>
      </c>
      <c r="D4861" s="1" t="str">
        <f t="shared" si="227"/>
        <v xml:space="preserve">Voskhod </v>
      </c>
      <c r="E4861" s="1" t="s">
        <v>346</v>
      </c>
      <c r="F4861" s="7" t="str">
        <f>TEXT(DATE(MID(H4861, 13, 4), CHOOSE(MATCH( MID(H4861, 5, 3), {"Jan","Feb","Mar","Apr","May","Jun","Jul","Aug","Sep","Oct","Nov","Dec"}, 0), 1, 2, 3, 4, 5, 6, 7, 8, 9, 10, 11, 12), MID(H4861, 9, 2)), "yyyy-mm-dd")</f>
        <v>1976-05-20</v>
      </c>
      <c r="G4861" s="1" t="s">
        <v>9883</v>
      </c>
      <c r="H4861" s="1" t="s">
        <v>9882</v>
      </c>
    </row>
    <row r="4862" spans="1:8" hidden="1" x14ac:dyDescent="0.3">
      <c r="A4862" s="1" t="s">
        <v>1561</v>
      </c>
      <c r="B4862" s="1" t="str">
        <f t="shared" si="226"/>
        <v>Russia</v>
      </c>
      <c r="C4862" s="5" t="str">
        <f t="shared" si="225"/>
        <v>1976</v>
      </c>
      <c r="D4862" s="1" t="str">
        <f t="shared" si="227"/>
        <v xml:space="preserve">Cosmos-2 (63SM) </v>
      </c>
      <c r="E4862" s="1" t="s">
        <v>346</v>
      </c>
      <c r="F4862" s="7" t="str">
        <f>TEXT(DATE(MID(H4862, 13, 4), CHOOSE(MATCH( MID(H4862, 5, 3), {"Jan","Feb","Mar","Apr","May","Jun","Jul","Aug","Sep","Oct","Nov","Dec"}, 0), 1, 2, 3, 4, 5, 6, 7, 8, 9, 10, 11, 12), MID(H4862, 9, 2)), "yyyy-mm-dd")</f>
        <v>1976-05-18</v>
      </c>
      <c r="G4862" s="1" t="s">
        <v>9885</v>
      </c>
      <c r="H4862" s="1" t="s">
        <v>9884</v>
      </c>
    </row>
    <row r="4863" spans="1:8" hidden="1" x14ac:dyDescent="0.3">
      <c r="A4863" s="1" t="s">
        <v>212</v>
      </c>
      <c r="B4863" s="1" t="str">
        <f t="shared" si="226"/>
        <v>Russia</v>
      </c>
      <c r="C4863" s="5" t="str">
        <f t="shared" si="225"/>
        <v>1976</v>
      </c>
      <c r="D4863" s="1" t="str">
        <f t="shared" si="227"/>
        <v xml:space="preserve">Vostok-2M </v>
      </c>
      <c r="E4863" s="1" t="s">
        <v>346</v>
      </c>
      <c r="F4863" s="7" t="str">
        <f>TEXT(DATE(MID(H4863, 13, 4), CHOOSE(MATCH( MID(H4863, 5, 3), {"Jan","Feb","Mar","Apr","May","Jun","Jul","Aug","Sep","Oct","Nov","Dec"}, 0), 1, 2, 3, 4, 5, 6, 7, 8, 9, 10, 11, 12), MID(H4863, 9, 2)), "yyyy-mm-dd")</f>
        <v>1976-05-15</v>
      </c>
      <c r="G4863" s="1" t="s">
        <v>9887</v>
      </c>
      <c r="H4863" s="1" t="s">
        <v>9886</v>
      </c>
    </row>
    <row r="4864" spans="1:8" hidden="1" x14ac:dyDescent="0.3">
      <c r="A4864" s="1" t="s">
        <v>4149</v>
      </c>
      <c r="B4864" s="1" t="str">
        <f t="shared" si="226"/>
        <v>USA</v>
      </c>
      <c r="C4864" s="5" t="str">
        <f t="shared" si="225"/>
        <v>1976</v>
      </c>
      <c r="D4864" s="1" t="str">
        <f t="shared" si="227"/>
        <v xml:space="preserve">Atlas-SLV3D Centaur-D1AR </v>
      </c>
      <c r="E4864" s="1" t="s">
        <v>346</v>
      </c>
      <c r="F4864" s="7" t="str">
        <f>TEXT(DATE(MID(H4864, 13, 4), CHOOSE(MATCH( MID(H4864, 5, 3), {"Jan","Feb","Mar","Apr","May","Jun","Jul","Aug","Sep","Oct","Nov","Dec"}, 0), 1, 2, 3, 4, 5, 6, 7, 8, 9, 10, 11, 12), MID(H4864, 9, 2)), "yyyy-mm-dd")</f>
        <v>1976-05-13</v>
      </c>
      <c r="G4864" s="1" t="s">
        <v>9889</v>
      </c>
      <c r="H4864" s="1" t="s">
        <v>9888</v>
      </c>
    </row>
    <row r="4865" spans="1:8" hidden="1" x14ac:dyDescent="0.3">
      <c r="A4865" s="1" t="s">
        <v>6615</v>
      </c>
      <c r="B4865" s="1" t="str">
        <f t="shared" si="226"/>
        <v>Russia</v>
      </c>
      <c r="C4865" s="5" t="str">
        <f t="shared" si="225"/>
        <v>1976</v>
      </c>
      <c r="D4865" s="1" t="str">
        <f t="shared" si="227"/>
        <v xml:space="preserve">Molniya-M /Block ML </v>
      </c>
      <c r="E4865" s="1" t="s">
        <v>346</v>
      </c>
      <c r="F4865" s="7" t="str">
        <f>TEXT(DATE(MID(H4865, 13, 4), CHOOSE(MATCH( MID(H4865, 5, 3), {"Jan","Feb","Mar","Apr","May","Jun","Jul","Aug","Sep","Oct","Nov","Dec"}, 0), 1, 2, 3, 4, 5, 6, 7, 8, 9, 10, 11, 12), MID(H4865, 9, 2)), "yyyy-mm-dd")</f>
        <v>1976-05-12</v>
      </c>
      <c r="G4865" s="1" t="s">
        <v>9891</v>
      </c>
      <c r="H4865" s="1" t="s">
        <v>9890</v>
      </c>
    </row>
    <row r="4866" spans="1:8" hidden="1" x14ac:dyDescent="0.3">
      <c r="A4866" s="1" t="s">
        <v>130</v>
      </c>
      <c r="B4866" s="1" t="str">
        <f t="shared" si="226"/>
        <v>Kazakhstan</v>
      </c>
      <c r="C4866" s="5" t="str">
        <f t="shared" ref="C4866:C4929" si="228">TEXT(F4866, "yyyy")</f>
        <v>1976</v>
      </c>
      <c r="D4866" s="1" t="str">
        <f t="shared" si="227"/>
        <v xml:space="preserve">Voskhod </v>
      </c>
      <c r="E4866" s="1" t="s">
        <v>346</v>
      </c>
      <c r="F4866" s="7" t="str">
        <f>TEXT(DATE(MID(H4866, 13, 4), CHOOSE(MATCH( MID(H4866, 5, 3), {"Jan","Feb","Mar","Apr","May","Jun","Jul","Aug","Sep","Oct","Nov","Dec"}, 0), 1, 2, 3, 4, 5, 6, 7, 8, 9, 10, 11, 12), MID(H4866, 9, 2)), "yyyy-mm-dd")</f>
        <v>1976-05-05</v>
      </c>
      <c r="G4866" s="1" t="s">
        <v>9893</v>
      </c>
      <c r="H4866" s="1" t="s">
        <v>9892</v>
      </c>
    </row>
    <row r="4867" spans="1:8" hidden="1" x14ac:dyDescent="0.3">
      <c r="A4867" s="1" t="s">
        <v>114</v>
      </c>
      <c r="B4867" s="1" t="str">
        <f t="shared" ref="B4867:B4930" si="229">TRIM(MID(A4867, FIND("|", SUBSTITUTE(A4867, ",", "|", LEN(A4867) - LEN(SUBSTITUTE(A4867,",", "" )))) + 1, LEN(A4867)))</f>
        <v>USA</v>
      </c>
      <c r="C4867" s="5" t="str">
        <f t="shared" si="228"/>
        <v>1976</v>
      </c>
      <c r="D4867" s="1" t="str">
        <f t="shared" ref="D4867:D4930" si="230">LEFT(G4867, FIND("|", G4867) - 1)</f>
        <v xml:space="preserve">Delta 2913 </v>
      </c>
      <c r="E4867" s="1" t="s">
        <v>346</v>
      </c>
      <c r="F4867" s="7" t="str">
        <f>TEXT(DATE(MID(H4867, 13, 4), CHOOSE(MATCH( MID(H4867, 5, 3), {"Jan","Feb","Mar","Apr","May","Jun","Jul","Aug","Sep","Oct","Nov","Dec"}, 0), 1, 2, 3, 4, 5, 6, 7, 8, 9, 10, 11, 12), MID(H4867, 9, 2)), "yyyy-mm-dd")</f>
        <v>1976-05-04</v>
      </c>
      <c r="G4867" s="1" t="s">
        <v>9895</v>
      </c>
      <c r="H4867" s="1" t="s">
        <v>9894</v>
      </c>
    </row>
    <row r="4868" spans="1:8" hidden="1" x14ac:dyDescent="0.3">
      <c r="A4868" s="1" t="s">
        <v>5557</v>
      </c>
      <c r="B4868" s="1" t="str">
        <f t="shared" si="229"/>
        <v>USA</v>
      </c>
      <c r="C4868" s="5" t="str">
        <f t="shared" si="228"/>
        <v>1976</v>
      </c>
      <c r="D4868" s="1" t="str">
        <f t="shared" si="230"/>
        <v xml:space="preserve">Atlas-E/F MSD </v>
      </c>
      <c r="E4868" s="1" t="s">
        <v>346</v>
      </c>
      <c r="F4868" s="7" t="str">
        <f>TEXT(DATE(MID(H4868, 13, 4), CHOOSE(MATCH( MID(H4868, 5, 3), {"Jan","Feb","Mar","Apr","May","Jun","Jul","Aug","Sep","Oct","Nov","Dec"}, 0), 1, 2, 3, 4, 5, 6, 7, 8, 9, 10, 11, 12), MID(H4868, 9, 2)), "yyyy-mm-dd")</f>
        <v>1976-04-30</v>
      </c>
      <c r="G4868" s="1" t="s">
        <v>9897</v>
      </c>
      <c r="H4868" s="1" t="s">
        <v>9896</v>
      </c>
    </row>
    <row r="4869" spans="1:8" hidden="1" x14ac:dyDescent="0.3">
      <c r="A4869" s="1" t="s">
        <v>3373</v>
      </c>
      <c r="B4869" s="1" t="str">
        <f t="shared" si="229"/>
        <v>Russia</v>
      </c>
      <c r="C4869" s="5" t="str">
        <f t="shared" si="228"/>
        <v>1976</v>
      </c>
      <c r="D4869" s="1" t="str">
        <f t="shared" si="230"/>
        <v xml:space="preserve">Cosmos-3M </v>
      </c>
      <c r="E4869" s="1" t="s">
        <v>346</v>
      </c>
      <c r="F4869" s="7" t="str">
        <f>TEXT(DATE(MID(H4869, 13, 4), CHOOSE(MATCH( MID(H4869, 5, 3), {"Jan","Feb","Mar","Apr","May","Jun","Jul","Aug","Sep","Oct","Nov","Dec"}, 0), 1, 2, 3, 4, 5, 6, 7, 8, 9, 10, 11, 12), MID(H4869, 9, 2)), "yyyy-mm-dd")</f>
        <v>1976-04-28</v>
      </c>
      <c r="G4869" s="1" t="s">
        <v>9899</v>
      </c>
      <c r="H4869" s="1" t="s">
        <v>9898</v>
      </c>
    </row>
    <row r="4870" spans="1:8" hidden="1" x14ac:dyDescent="0.3">
      <c r="A4870" s="1" t="s">
        <v>212</v>
      </c>
      <c r="B4870" s="1" t="str">
        <f t="shared" si="229"/>
        <v>Russia</v>
      </c>
      <c r="C4870" s="5" t="str">
        <f t="shared" si="228"/>
        <v>1976</v>
      </c>
      <c r="D4870" s="1" t="str">
        <f t="shared" si="230"/>
        <v xml:space="preserve">Voskhod </v>
      </c>
      <c r="E4870" s="1" t="s">
        <v>346</v>
      </c>
      <c r="F4870" s="7" t="str">
        <f>TEXT(DATE(MID(H4870, 13, 4), CHOOSE(MATCH( MID(H4870, 5, 3), {"Jan","Feb","Mar","Apr","May","Jun","Jul","Aug","Sep","Oct","Nov","Dec"}, 0), 1, 2, 3, 4, 5, 6, 7, 8, 9, 10, 11, 12), MID(H4870, 9, 2)), "yyyy-mm-dd")</f>
        <v>1976-04-28</v>
      </c>
      <c r="G4870" s="1" t="s">
        <v>9901</v>
      </c>
      <c r="H4870" s="1" t="s">
        <v>9900</v>
      </c>
    </row>
    <row r="4871" spans="1:8" hidden="1" x14ac:dyDescent="0.3">
      <c r="A4871" s="1" t="s">
        <v>3160</v>
      </c>
      <c r="B4871" s="1" t="str">
        <f t="shared" si="229"/>
        <v>USA</v>
      </c>
      <c r="C4871" s="5" t="str">
        <f t="shared" si="228"/>
        <v>1976</v>
      </c>
      <c r="D4871" s="1" t="str">
        <f t="shared" si="230"/>
        <v xml:space="preserve">Delta 2914 </v>
      </c>
      <c r="E4871" s="1" t="s">
        <v>346</v>
      </c>
      <c r="F4871" s="7" t="str">
        <f>TEXT(DATE(MID(H4871, 13, 4), CHOOSE(MATCH( MID(H4871, 5, 3), {"Jan","Feb","Mar","Apr","May","Jun","Jul","Aug","Sep","Oct","Nov","Dec"}, 0), 1, 2, 3, 4, 5, 6, 7, 8, 9, 10, 11, 12), MID(H4871, 9, 2)), "yyyy-mm-dd")</f>
        <v>1976-04-22</v>
      </c>
      <c r="G4871" s="1" t="s">
        <v>9903</v>
      </c>
      <c r="H4871" s="1" t="s">
        <v>9902</v>
      </c>
    </row>
    <row r="4872" spans="1:8" hidden="1" x14ac:dyDescent="0.3">
      <c r="A4872" s="1" t="s">
        <v>3926</v>
      </c>
      <c r="B4872" s="1" t="str">
        <f t="shared" si="229"/>
        <v>Kazakhstan</v>
      </c>
      <c r="C4872" s="5" t="str">
        <f t="shared" si="228"/>
        <v>1976</v>
      </c>
      <c r="D4872" s="1" t="str">
        <f t="shared" si="230"/>
        <v xml:space="preserve">Tsyklon-2 </v>
      </c>
      <c r="E4872" s="1" t="s">
        <v>346</v>
      </c>
      <c r="F4872" s="7" t="str">
        <f>TEXT(DATE(MID(H4872, 13, 4), CHOOSE(MATCH( MID(H4872, 5, 3), {"Jan","Feb","Mar","Apr","May","Jun","Jul","Aug","Sep","Oct","Nov","Dec"}, 0), 1, 2, 3, 4, 5, 6, 7, 8, 9, 10, 11, 12), MID(H4872, 9, 2)), "yyyy-mm-dd")</f>
        <v>1976-04-13</v>
      </c>
      <c r="G4872" s="1" t="s">
        <v>9905</v>
      </c>
      <c r="H4872" s="1" t="s">
        <v>9904</v>
      </c>
    </row>
    <row r="4873" spans="1:8" hidden="1" x14ac:dyDescent="0.3">
      <c r="A4873" s="1" t="s">
        <v>212</v>
      </c>
      <c r="B4873" s="1" t="str">
        <f t="shared" si="229"/>
        <v>Russia</v>
      </c>
      <c r="C4873" s="5" t="str">
        <f t="shared" si="228"/>
        <v>1976</v>
      </c>
      <c r="D4873" s="1" t="str">
        <f t="shared" si="230"/>
        <v xml:space="preserve">Voskhod </v>
      </c>
      <c r="E4873" s="1" t="s">
        <v>346</v>
      </c>
      <c r="F4873" s="7" t="str">
        <f>TEXT(DATE(MID(H4873, 13, 4), CHOOSE(MATCH( MID(H4873, 5, 3), {"Jan","Feb","Mar","Apr","May","Jun","Jul","Aug","Sep","Oct","Nov","Dec"}, 0), 1, 2, 3, 4, 5, 6, 7, 8, 9, 10, 11, 12), MID(H4873, 9, 2)), "yyyy-mm-dd")</f>
        <v>1976-04-09</v>
      </c>
      <c r="G4873" s="1" t="s">
        <v>9907</v>
      </c>
      <c r="H4873" s="1" t="s">
        <v>9906</v>
      </c>
    </row>
    <row r="4874" spans="1:8" hidden="1" x14ac:dyDescent="0.3">
      <c r="A4874" s="1" t="s">
        <v>6615</v>
      </c>
      <c r="B4874" s="1" t="str">
        <f t="shared" si="229"/>
        <v>Russia</v>
      </c>
      <c r="C4874" s="5" t="str">
        <f t="shared" si="228"/>
        <v>1976</v>
      </c>
      <c r="D4874" s="1" t="str">
        <f t="shared" si="230"/>
        <v xml:space="preserve">Vostok-2M </v>
      </c>
      <c r="E4874" s="1" t="s">
        <v>346</v>
      </c>
      <c r="F4874" s="7" t="str">
        <f>TEXT(DATE(MID(H4874, 13, 4), CHOOSE(MATCH( MID(H4874, 5, 3), {"Jan","Feb","Mar","Apr","May","Jun","Jul","Aug","Sep","Oct","Nov","Dec"}, 0), 1, 2, 3, 4, 5, 6, 7, 8, 9, 10, 11, 12), MID(H4874, 9, 2)), "yyyy-mm-dd")</f>
        <v>1976-04-07</v>
      </c>
      <c r="G4874" s="1" t="s">
        <v>9909</v>
      </c>
      <c r="H4874" s="1" t="s">
        <v>9908</v>
      </c>
    </row>
    <row r="4875" spans="1:8" hidden="1" x14ac:dyDescent="0.3">
      <c r="A4875" s="1" t="s">
        <v>3373</v>
      </c>
      <c r="B4875" s="1" t="str">
        <f t="shared" si="229"/>
        <v>Russia</v>
      </c>
      <c r="C4875" s="5" t="str">
        <f t="shared" si="228"/>
        <v>1976</v>
      </c>
      <c r="D4875" s="1" t="str">
        <f t="shared" si="230"/>
        <v xml:space="preserve">Cosmos-3M </v>
      </c>
      <c r="E4875" s="1" t="s">
        <v>346</v>
      </c>
      <c r="F4875" s="7" t="str">
        <f>TEXT(DATE(MID(H4875, 13, 4), CHOOSE(MATCH( MID(H4875, 5, 3), {"Jan","Feb","Mar","Apr","May","Jun","Jul","Aug","Sep","Oct","Nov","Dec"}, 0), 1, 2, 3, 4, 5, 6, 7, 8, 9, 10, 11, 12), MID(H4875, 9, 2)), "yyyy-mm-dd")</f>
        <v>1976-04-06</v>
      </c>
      <c r="G4875" s="1" t="s">
        <v>9911</v>
      </c>
      <c r="H4875" s="1" t="s">
        <v>9910</v>
      </c>
    </row>
    <row r="4876" spans="1:8" hidden="1" x14ac:dyDescent="0.3">
      <c r="A4876" s="1" t="s">
        <v>6615</v>
      </c>
      <c r="B4876" s="1" t="str">
        <f t="shared" si="229"/>
        <v>Russia</v>
      </c>
      <c r="C4876" s="5" t="str">
        <f t="shared" si="228"/>
        <v>1976</v>
      </c>
      <c r="D4876" s="1" t="str">
        <f t="shared" si="230"/>
        <v xml:space="preserve">Soyuz M </v>
      </c>
      <c r="E4876" s="1" t="s">
        <v>346</v>
      </c>
      <c r="F4876" s="7" t="str">
        <f>TEXT(DATE(MID(H4876, 13, 4), CHOOSE(MATCH( MID(H4876, 5, 3), {"Jan","Feb","Mar","Apr","May","Jun","Jul","Aug","Sep","Oct","Nov","Dec"}, 0), 1, 2, 3, 4, 5, 6, 7, 8, 9, 10, 11, 12), MID(H4876, 9, 2)), "yyyy-mm-dd")</f>
        <v>1976-03-31</v>
      </c>
      <c r="G4876" s="1" t="s">
        <v>9913</v>
      </c>
      <c r="H4876" s="1" t="s">
        <v>9912</v>
      </c>
    </row>
    <row r="4877" spans="1:8" hidden="1" x14ac:dyDescent="0.3">
      <c r="A4877" s="1" t="s">
        <v>3478</v>
      </c>
      <c r="B4877" s="1" t="str">
        <f t="shared" si="229"/>
        <v>USA</v>
      </c>
      <c r="C4877" s="5" t="str">
        <f t="shared" si="228"/>
        <v>1976</v>
      </c>
      <c r="D4877" s="1" t="str">
        <f t="shared" si="230"/>
        <v xml:space="preserve">Delta 3914 </v>
      </c>
      <c r="E4877" s="1" t="s">
        <v>346</v>
      </c>
      <c r="F4877" s="7" t="str">
        <f>TEXT(DATE(MID(H4877, 13, 4), CHOOSE(MATCH( MID(H4877, 5, 3), {"Jan","Feb","Mar","Apr","May","Jun","Jul","Aug","Sep","Oct","Nov","Dec"}, 0), 1, 2, 3, 4, 5, 6, 7, 8, 9, 10, 11, 12), MID(H4877, 9, 2)), "yyyy-mm-dd")</f>
        <v>1976-03-26</v>
      </c>
      <c r="G4877" s="1" t="s">
        <v>9915</v>
      </c>
      <c r="H4877" s="1" t="s">
        <v>9914</v>
      </c>
    </row>
    <row r="4878" spans="1:8" hidden="1" x14ac:dyDescent="0.3">
      <c r="A4878" s="1" t="s">
        <v>212</v>
      </c>
      <c r="B4878" s="1" t="str">
        <f t="shared" si="229"/>
        <v>Russia</v>
      </c>
      <c r="C4878" s="5" t="str">
        <f t="shared" si="228"/>
        <v>1976</v>
      </c>
      <c r="D4878" s="1" t="str">
        <f t="shared" si="230"/>
        <v xml:space="preserve">Voskhod </v>
      </c>
      <c r="E4878" s="1" t="s">
        <v>346</v>
      </c>
      <c r="F4878" s="7" t="str">
        <f>TEXT(DATE(MID(H4878, 13, 4), CHOOSE(MATCH( MID(H4878, 5, 3), {"Jan","Feb","Mar","Apr","May","Jun","Jul","Aug","Sep","Oct","Nov","Dec"}, 0), 1, 2, 3, 4, 5, 6, 7, 8, 9, 10, 11, 12), MID(H4878, 9, 2)), "yyyy-mm-dd")</f>
        <v>1976-03-26</v>
      </c>
      <c r="G4878" s="1" t="s">
        <v>9917</v>
      </c>
      <c r="H4878" s="1" t="s">
        <v>9916</v>
      </c>
    </row>
    <row r="4879" spans="1:8" hidden="1" x14ac:dyDescent="0.3">
      <c r="A4879" s="1" t="s">
        <v>4249</v>
      </c>
      <c r="B4879" s="1" t="str">
        <f t="shared" si="229"/>
        <v>USA</v>
      </c>
      <c r="C4879" s="5" t="str">
        <f t="shared" si="228"/>
        <v>1976</v>
      </c>
      <c r="D4879" s="1" t="str">
        <f t="shared" si="230"/>
        <v xml:space="preserve">Titan III(24)B </v>
      </c>
      <c r="E4879" s="1" t="s">
        <v>346</v>
      </c>
      <c r="F4879" s="7" t="str">
        <f>TEXT(DATE(MID(H4879, 13, 4), CHOOSE(MATCH( MID(H4879, 5, 3), {"Jan","Feb","Mar","Apr","May","Jun","Jul","Aug","Sep","Oct","Nov","Dec"}, 0), 1, 2, 3, 4, 5, 6, 7, 8, 9, 10, 11, 12), MID(H4879, 9, 2)), "yyyy-mm-dd")</f>
        <v>1976-03-22</v>
      </c>
      <c r="G4879" s="1" t="s">
        <v>9919</v>
      </c>
      <c r="H4879" s="1" t="s">
        <v>9918</v>
      </c>
    </row>
    <row r="4880" spans="1:8" hidden="1" x14ac:dyDescent="0.3">
      <c r="A4880" s="1" t="s">
        <v>1630</v>
      </c>
      <c r="B4880" s="1" t="str">
        <f t="shared" si="229"/>
        <v>Kazakhstan</v>
      </c>
      <c r="C4880" s="5" t="str">
        <f t="shared" si="228"/>
        <v>1976</v>
      </c>
      <c r="D4880" s="1" t="str">
        <f t="shared" si="230"/>
        <v xml:space="preserve">Molniya-M /Block ML </v>
      </c>
      <c r="E4880" s="1" t="s">
        <v>346</v>
      </c>
      <c r="F4880" s="7" t="str">
        <f>TEXT(DATE(MID(H4880, 13, 4), CHOOSE(MATCH( MID(H4880, 5, 3), {"Jan","Feb","Mar","Apr","May","Jun","Jul","Aug","Sep","Oct","Nov","Dec"}, 0), 1, 2, 3, 4, 5, 6, 7, 8, 9, 10, 11, 12), MID(H4880, 9, 2)), "yyyy-mm-dd")</f>
        <v>1976-03-19</v>
      </c>
      <c r="G4880" s="1" t="s">
        <v>9921</v>
      </c>
      <c r="H4880" s="1" t="s">
        <v>9920</v>
      </c>
    </row>
    <row r="4881" spans="1:8" hidden="1" x14ac:dyDescent="0.3">
      <c r="A4881" s="1" t="s">
        <v>130</v>
      </c>
      <c r="B4881" s="1" t="str">
        <f t="shared" si="229"/>
        <v>Kazakhstan</v>
      </c>
      <c r="C4881" s="5" t="str">
        <f t="shared" si="228"/>
        <v>1976</v>
      </c>
      <c r="D4881" s="1" t="str">
        <f t="shared" si="230"/>
        <v xml:space="preserve">Soyuz U </v>
      </c>
      <c r="E4881" s="1" t="s">
        <v>346</v>
      </c>
      <c r="F4881" s="7" t="str">
        <f>TEXT(DATE(MID(H4881, 13, 4), CHOOSE(MATCH( MID(H4881, 5, 3), {"Jan","Feb","Mar","Apr","May","Jun","Jul","Aug","Sep","Oct","Nov","Dec"}, 0), 1, 2, 3, 4, 5, 6, 7, 8, 9, 10, 11, 12), MID(H4881, 9, 2)), "yyyy-mm-dd")</f>
        <v>1976-03-18</v>
      </c>
      <c r="G4881" s="1" t="s">
        <v>9923</v>
      </c>
      <c r="H4881" s="1" t="s">
        <v>9922</v>
      </c>
    </row>
    <row r="4882" spans="1:8" hidden="1" x14ac:dyDescent="0.3">
      <c r="A4882" s="1" t="s">
        <v>6615</v>
      </c>
      <c r="B4882" s="1" t="str">
        <f t="shared" si="229"/>
        <v>Russia</v>
      </c>
      <c r="C4882" s="5" t="str">
        <f t="shared" si="228"/>
        <v>1976</v>
      </c>
      <c r="D4882" s="1" t="str">
        <f t="shared" si="230"/>
        <v xml:space="preserve">Vostok-2M </v>
      </c>
      <c r="E4882" s="1" t="s">
        <v>346</v>
      </c>
      <c r="F4882" s="7" t="str">
        <f>TEXT(DATE(MID(H4882, 13, 4), CHOOSE(MATCH( MID(H4882, 5, 3), {"Jan","Feb","Mar","Apr","May","Jun","Jul","Aug","Sep","Oct","Nov","Dec"}, 0), 1, 2, 3, 4, 5, 6, 7, 8, 9, 10, 11, 12), MID(H4882, 9, 2)), "yyyy-mm-dd")</f>
        <v>1976-03-16</v>
      </c>
      <c r="G4882" s="1" t="s">
        <v>9925</v>
      </c>
      <c r="H4882" s="1" t="s">
        <v>9924</v>
      </c>
    </row>
    <row r="4883" spans="1:8" hidden="1" x14ac:dyDescent="0.3">
      <c r="A4883" s="1" t="s">
        <v>11</v>
      </c>
      <c r="B4883" s="1" t="str">
        <f t="shared" si="229"/>
        <v>USA</v>
      </c>
      <c r="C4883" s="5" t="str">
        <f t="shared" si="228"/>
        <v>1976</v>
      </c>
      <c r="D4883" s="1" t="str">
        <f t="shared" si="230"/>
        <v xml:space="preserve">Titan III(23)C </v>
      </c>
      <c r="E4883" s="1" t="s">
        <v>346</v>
      </c>
      <c r="F4883" s="7" t="str">
        <f>TEXT(DATE(MID(H4883, 13, 4), CHOOSE(MATCH( MID(H4883, 5, 3), {"Jan","Feb","Mar","Apr","May","Jun","Jul","Aug","Sep","Oct","Nov","Dec"}, 0), 1, 2, 3, 4, 5, 6, 7, 8, 9, 10, 11, 12), MID(H4883, 9, 2)), "yyyy-mm-dd")</f>
        <v>1976-03-15</v>
      </c>
      <c r="G4883" s="1" t="s">
        <v>9927</v>
      </c>
      <c r="H4883" s="1" t="s">
        <v>9926</v>
      </c>
    </row>
    <row r="4884" spans="1:8" hidden="1" x14ac:dyDescent="0.3">
      <c r="A4884" s="1" t="s">
        <v>3373</v>
      </c>
      <c r="B4884" s="1" t="str">
        <f t="shared" si="229"/>
        <v>Russia</v>
      </c>
      <c r="C4884" s="5" t="str">
        <f t="shared" si="228"/>
        <v>1976</v>
      </c>
      <c r="D4884" s="1" t="str">
        <f t="shared" si="230"/>
        <v xml:space="preserve">Cosmos-3M </v>
      </c>
      <c r="E4884" s="1" t="s">
        <v>346</v>
      </c>
      <c r="F4884" s="7" t="str">
        <f>TEXT(DATE(MID(H4884, 13, 4), CHOOSE(MATCH( MID(H4884, 5, 3), {"Jan","Feb","Mar","Apr","May","Jun","Jul","Aug","Sep","Oct","Nov","Dec"}, 0), 1, 2, 3, 4, 5, 6, 7, 8, 9, 10, 11, 12), MID(H4884, 9, 2)), "yyyy-mm-dd")</f>
        <v>1976-03-12</v>
      </c>
      <c r="G4884" s="1" t="s">
        <v>9929</v>
      </c>
      <c r="H4884" s="1" t="s">
        <v>9928</v>
      </c>
    </row>
    <row r="4885" spans="1:8" hidden="1" x14ac:dyDescent="0.3">
      <c r="A4885" s="1" t="s">
        <v>6615</v>
      </c>
      <c r="B4885" s="1" t="str">
        <f t="shared" si="229"/>
        <v>Russia</v>
      </c>
      <c r="C4885" s="5" t="str">
        <f t="shared" si="228"/>
        <v>1976</v>
      </c>
      <c r="D4885" s="1" t="str">
        <f t="shared" si="230"/>
        <v xml:space="preserve">Molniya-M /Block ML </v>
      </c>
      <c r="E4885" s="1" t="s">
        <v>346</v>
      </c>
      <c r="F4885" s="7" t="str">
        <f>TEXT(DATE(MID(H4885, 13, 4), CHOOSE(MATCH( MID(H4885, 5, 3), {"Jan","Feb","Mar","Apr","May","Jun","Jul","Aug","Sep","Oct","Nov","Dec"}, 0), 1, 2, 3, 4, 5, 6, 7, 8, 9, 10, 11, 12), MID(H4885, 9, 2)), "yyyy-mm-dd")</f>
        <v>1976-03-11</v>
      </c>
      <c r="G4885" s="1" t="s">
        <v>9931</v>
      </c>
      <c r="H4885" s="1" t="s">
        <v>9930</v>
      </c>
    </row>
    <row r="4886" spans="1:8" hidden="1" x14ac:dyDescent="0.3">
      <c r="A4886" s="1" t="s">
        <v>130</v>
      </c>
      <c r="B4886" s="1" t="str">
        <f t="shared" si="229"/>
        <v>Kazakhstan</v>
      </c>
      <c r="C4886" s="5" t="str">
        <f t="shared" si="228"/>
        <v>1976</v>
      </c>
      <c r="D4886" s="1" t="str">
        <f t="shared" si="230"/>
        <v xml:space="preserve">Soyuz U </v>
      </c>
      <c r="E4886" s="1" t="s">
        <v>346</v>
      </c>
      <c r="F4886" s="7" t="str">
        <f>TEXT(DATE(MID(H4886, 13, 4), CHOOSE(MATCH( MID(H4886, 5, 3), {"Jan","Feb","Mar","Apr","May","Jun","Jul","Aug","Sep","Oct","Nov","Dec"}, 0), 1, 2, 3, 4, 5, 6, 7, 8, 9, 10, 11, 12), MID(H4886, 9, 2)), "yyyy-mm-dd")</f>
        <v>1976-03-10</v>
      </c>
      <c r="G4886" s="1" t="s">
        <v>9933</v>
      </c>
      <c r="H4886" s="1" t="s">
        <v>9932</v>
      </c>
    </row>
    <row r="4887" spans="1:8" hidden="1" x14ac:dyDescent="0.3">
      <c r="A4887" s="1" t="s">
        <v>61</v>
      </c>
      <c r="B4887" s="1" t="str">
        <f t="shared" si="229"/>
        <v>Japan</v>
      </c>
      <c r="C4887" s="5" t="str">
        <f t="shared" si="228"/>
        <v>1976</v>
      </c>
      <c r="D4887" s="1" t="str">
        <f t="shared" si="230"/>
        <v xml:space="preserve">N-I </v>
      </c>
      <c r="E4887" s="1" t="s">
        <v>346</v>
      </c>
      <c r="F4887" s="7" t="str">
        <f>TEXT(DATE(MID(H4887, 13, 4), CHOOSE(MATCH( MID(H4887, 5, 3), {"Jan","Feb","Mar","Apr","May","Jun","Jul","Aug","Sep","Oct","Nov","Dec"}, 0), 1, 2, 3, 4, 5, 6, 7, 8, 9, 10, 11, 12), MID(H4887, 9, 2)), "yyyy-mm-dd")</f>
        <v>1976-02-29</v>
      </c>
      <c r="G4887" s="1" t="s">
        <v>9935</v>
      </c>
      <c r="H4887" s="1" t="s">
        <v>9934</v>
      </c>
    </row>
    <row r="4888" spans="1:8" hidden="1" x14ac:dyDescent="0.3">
      <c r="A4888" s="1" t="s">
        <v>212</v>
      </c>
      <c r="B4888" s="1" t="str">
        <f t="shared" si="229"/>
        <v>Russia</v>
      </c>
      <c r="C4888" s="5" t="str">
        <f t="shared" si="228"/>
        <v>1976</v>
      </c>
      <c r="D4888" s="1" t="str">
        <f t="shared" si="230"/>
        <v xml:space="preserve">Soyuz U </v>
      </c>
      <c r="E4888" s="1" t="s">
        <v>346</v>
      </c>
      <c r="F4888" s="7" t="str">
        <f>TEXT(DATE(MID(H4888, 13, 4), CHOOSE(MATCH( MID(H4888, 5, 3), {"Jan","Feb","Mar","Apr","May","Jun","Jul","Aug","Sep","Oct","Nov","Dec"}, 0), 1, 2, 3, 4, 5, 6, 7, 8, 9, 10, 11, 12), MID(H4888, 9, 2)), "yyyy-mm-dd")</f>
        <v>1976-02-20</v>
      </c>
      <c r="G4888" s="1" t="s">
        <v>9937</v>
      </c>
      <c r="H4888" s="1" t="s">
        <v>9936</v>
      </c>
    </row>
    <row r="4889" spans="1:8" hidden="1" x14ac:dyDescent="0.3">
      <c r="A4889" s="1" t="s">
        <v>3160</v>
      </c>
      <c r="B4889" s="1" t="str">
        <f t="shared" si="229"/>
        <v>USA</v>
      </c>
      <c r="C4889" s="5" t="str">
        <f t="shared" si="228"/>
        <v>1976</v>
      </c>
      <c r="D4889" s="1" t="str">
        <f t="shared" si="230"/>
        <v xml:space="preserve">Delta 2914 </v>
      </c>
      <c r="E4889" s="1" t="s">
        <v>346</v>
      </c>
      <c r="F4889" s="7" t="str">
        <f>TEXT(DATE(MID(H4889, 13, 4), CHOOSE(MATCH( MID(H4889, 5, 3), {"Jan","Feb","Mar","Apr","May","Jun","Jul","Aug","Sep","Oct","Nov","Dec"}, 0), 1, 2, 3, 4, 5, 6, 7, 8, 9, 10, 11, 12), MID(H4889, 9, 2)), "yyyy-mm-dd")</f>
        <v>1976-02-19</v>
      </c>
      <c r="G4889" s="1" t="s">
        <v>9939</v>
      </c>
      <c r="H4889" s="1" t="s">
        <v>9938</v>
      </c>
    </row>
    <row r="4890" spans="1:8" hidden="1" x14ac:dyDescent="0.3">
      <c r="A4890" s="1" t="s">
        <v>8845</v>
      </c>
      <c r="B4890" s="1" t="str">
        <f t="shared" si="229"/>
        <v>USA</v>
      </c>
      <c r="C4890" s="5" t="str">
        <f t="shared" si="228"/>
        <v>1976</v>
      </c>
      <c r="D4890" s="1" t="str">
        <f t="shared" si="230"/>
        <v xml:space="preserve">Thor-LV2D Burner-2 </v>
      </c>
      <c r="E4890" s="1" t="s">
        <v>346</v>
      </c>
      <c r="F4890" s="7" t="str">
        <f>TEXT(DATE(MID(H4890, 13, 4), CHOOSE(MATCH( MID(H4890, 5, 3), {"Jan","Feb","Mar","Apr","May","Jun","Jul","Aug","Sep","Oct","Nov","Dec"}, 0), 1, 2, 3, 4, 5, 6, 7, 8, 9, 10, 11, 12), MID(H4890, 9, 2)), "yyyy-mm-dd")</f>
        <v>1976-02-19</v>
      </c>
      <c r="G4890" s="1" t="s">
        <v>9941</v>
      </c>
      <c r="H4890" s="1" t="s">
        <v>9940</v>
      </c>
    </row>
    <row r="4891" spans="1:8" hidden="1" x14ac:dyDescent="0.3">
      <c r="A4891" s="1" t="s">
        <v>3926</v>
      </c>
      <c r="B4891" s="1" t="str">
        <f t="shared" si="229"/>
        <v>Kazakhstan</v>
      </c>
      <c r="C4891" s="5" t="str">
        <f t="shared" si="228"/>
        <v>1976</v>
      </c>
      <c r="D4891" s="1" t="str">
        <f t="shared" si="230"/>
        <v xml:space="preserve">Tsyklon-2 </v>
      </c>
      <c r="E4891" s="1" t="s">
        <v>346</v>
      </c>
      <c r="F4891" s="7" t="str">
        <f>TEXT(DATE(MID(H4891, 13, 4), CHOOSE(MATCH( MID(H4891, 5, 3), {"Jan","Feb","Mar","Apr","May","Jun","Jul","Aug","Sep","Oct","Nov","Dec"}, 0), 1, 2, 3, 4, 5, 6, 7, 8, 9, 10, 11, 12), MID(H4891, 9, 2)), "yyyy-mm-dd")</f>
        <v>1976-02-16</v>
      </c>
      <c r="G4891" s="1" t="s">
        <v>9943</v>
      </c>
      <c r="H4891" s="1" t="s">
        <v>9942</v>
      </c>
    </row>
    <row r="4892" spans="1:8" hidden="1" x14ac:dyDescent="0.3">
      <c r="A4892" s="1" t="s">
        <v>6482</v>
      </c>
      <c r="B4892" s="1" t="str">
        <f t="shared" si="229"/>
        <v>Russia</v>
      </c>
      <c r="C4892" s="5" t="str">
        <f t="shared" si="228"/>
        <v>1976</v>
      </c>
      <c r="D4892" s="1" t="str">
        <f t="shared" si="230"/>
        <v xml:space="preserve">Cosmos-3M </v>
      </c>
      <c r="E4892" s="1" t="s">
        <v>346</v>
      </c>
      <c r="F4892" s="7" t="str">
        <f>TEXT(DATE(MID(H4892, 13, 4), CHOOSE(MATCH( MID(H4892, 5, 3), {"Jan","Feb","Mar","Apr","May","Jun","Jul","Aug","Sep","Oct","Nov","Dec"}, 0), 1, 2, 3, 4, 5, 6, 7, 8, 9, 10, 11, 12), MID(H4892, 9, 2)), "yyyy-mm-dd")</f>
        <v>1976-02-12</v>
      </c>
      <c r="G4892" s="1" t="s">
        <v>9945</v>
      </c>
      <c r="H4892" s="1" t="s">
        <v>9944</v>
      </c>
    </row>
    <row r="4893" spans="1:8" hidden="1" x14ac:dyDescent="0.3">
      <c r="A4893" s="1" t="s">
        <v>130</v>
      </c>
      <c r="B4893" s="1" t="str">
        <f t="shared" si="229"/>
        <v>Kazakhstan</v>
      </c>
      <c r="C4893" s="5" t="str">
        <f t="shared" si="228"/>
        <v>1976</v>
      </c>
      <c r="D4893" s="1" t="str">
        <f t="shared" si="230"/>
        <v xml:space="preserve">Voskhod </v>
      </c>
      <c r="E4893" s="1" t="s">
        <v>346</v>
      </c>
      <c r="F4893" s="7" t="str">
        <f>TEXT(DATE(MID(H4893, 13, 4), CHOOSE(MATCH( MID(H4893, 5, 3), {"Jan","Feb","Mar","Apr","May","Jun","Jul","Aug","Sep","Oct","Nov","Dec"}, 0), 1, 2, 3, 4, 5, 6, 7, 8, 9, 10, 11, 12), MID(H4893, 9, 2)), "yyyy-mm-dd")</f>
        <v>1976-02-11</v>
      </c>
      <c r="G4893" s="1" t="s">
        <v>9947</v>
      </c>
      <c r="H4893" s="1" t="s">
        <v>9946</v>
      </c>
    </row>
    <row r="4894" spans="1:8" hidden="1" x14ac:dyDescent="0.3">
      <c r="A4894" s="1" t="s">
        <v>1561</v>
      </c>
      <c r="B4894" s="1" t="str">
        <f t="shared" si="229"/>
        <v>Russia</v>
      </c>
      <c r="C4894" s="5" t="str">
        <f t="shared" si="228"/>
        <v>1976</v>
      </c>
      <c r="D4894" s="1" t="str">
        <f t="shared" si="230"/>
        <v xml:space="preserve">Cosmos-2 (63SM) </v>
      </c>
      <c r="E4894" s="1" t="s">
        <v>346</v>
      </c>
      <c r="F4894" s="7" t="str">
        <f>TEXT(DATE(MID(H4894, 13, 4), CHOOSE(MATCH( MID(H4894, 5, 3), {"Jan","Feb","Mar","Apr","May","Jun","Jul","Aug","Sep","Oct","Nov","Dec"}, 0), 1, 2, 3, 4, 5, 6, 7, 8, 9, 10, 11, 12), MID(H4894, 9, 2)), "yyyy-mm-dd")</f>
        <v>1976-02-05</v>
      </c>
      <c r="G4894" s="1" t="s">
        <v>9949</v>
      </c>
      <c r="H4894" s="1" t="s">
        <v>9948</v>
      </c>
    </row>
    <row r="4895" spans="1:8" hidden="1" x14ac:dyDescent="0.3">
      <c r="A4895" s="1" t="s">
        <v>714</v>
      </c>
      <c r="B4895" s="1" t="str">
        <f t="shared" si="229"/>
        <v>Japan</v>
      </c>
      <c r="C4895" s="5" t="str">
        <f t="shared" si="228"/>
        <v>1976</v>
      </c>
      <c r="D4895" s="1" t="str">
        <f t="shared" si="230"/>
        <v xml:space="preserve">Mu-III C </v>
      </c>
      <c r="E4895" s="1" t="s">
        <v>346</v>
      </c>
      <c r="F4895" s="7" t="str">
        <f>TEXT(DATE(MID(H4895, 13, 4), CHOOSE(MATCH( MID(H4895, 5, 3), {"Jan","Feb","Mar","Apr","May","Jun","Jul","Aug","Sep","Oct","Nov","Dec"}, 0), 1, 2, 3, 4, 5, 6, 7, 8, 9, 10, 11, 12), MID(H4895, 9, 2)), "yyyy-mm-dd")</f>
        <v>1976-02-04</v>
      </c>
      <c r="G4895" s="1" t="s">
        <v>9951</v>
      </c>
      <c r="H4895" s="1" t="s">
        <v>9950</v>
      </c>
    </row>
    <row r="4896" spans="1:8" hidden="1" x14ac:dyDescent="0.3">
      <c r="A4896" s="1" t="s">
        <v>3373</v>
      </c>
      <c r="B4896" s="1" t="str">
        <f t="shared" si="229"/>
        <v>Russia</v>
      </c>
      <c r="C4896" s="5" t="str">
        <f t="shared" si="228"/>
        <v>1976</v>
      </c>
      <c r="D4896" s="1" t="str">
        <f t="shared" si="230"/>
        <v xml:space="preserve">Cosmos-3M </v>
      </c>
      <c r="E4896" s="1" t="s">
        <v>346</v>
      </c>
      <c r="F4896" s="7" t="str">
        <f>TEXT(DATE(MID(H4896, 13, 4), CHOOSE(MATCH( MID(H4896, 5, 3), {"Jan","Feb","Mar","Apr","May","Jun","Jul","Aug","Sep","Oct","Nov","Dec"}, 0), 1, 2, 3, 4, 5, 6, 7, 8, 9, 10, 11, 12), MID(H4896, 9, 2)), "yyyy-mm-dd")</f>
        <v>1976-02-03</v>
      </c>
      <c r="G4896" s="1" t="s">
        <v>9953</v>
      </c>
      <c r="H4896" s="1" t="s">
        <v>9952</v>
      </c>
    </row>
    <row r="4897" spans="1:8" hidden="1" x14ac:dyDescent="0.3">
      <c r="A4897" s="1" t="s">
        <v>4092</v>
      </c>
      <c r="B4897" s="1" t="str">
        <f t="shared" si="229"/>
        <v>USA</v>
      </c>
      <c r="C4897" s="5" t="str">
        <f t="shared" si="228"/>
        <v>1976</v>
      </c>
      <c r="D4897" s="1" t="str">
        <f t="shared" si="230"/>
        <v xml:space="preserve">Atlas-SLV3D Centaur-D1AR </v>
      </c>
      <c r="E4897" s="1" t="s">
        <v>346</v>
      </c>
      <c r="F4897" s="7" t="str">
        <f>TEXT(DATE(MID(H4897, 13, 4), CHOOSE(MATCH( MID(H4897, 5, 3), {"Jan","Feb","Mar","Apr","May","Jun","Jul","Aug","Sep","Oct","Nov","Dec"}, 0), 1, 2, 3, 4, 5, 6, 7, 8, 9, 10, 11, 12), MID(H4897, 9, 2)), "yyyy-mm-dd")</f>
        <v>1976-01-29</v>
      </c>
      <c r="G4897" s="1" t="s">
        <v>9955</v>
      </c>
      <c r="H4897" s="1" t="s">
        <v>9954</v>
      </c>
    </row>
    <row r="4898" spans="1:8" hidden="1" x14ac:dyDescent="0.3">
      <c r="A4898" s="1" t="s">
        <v>130</v>
      </c>
      <c r="B4898" s="1" t="str">
        <f t="shared" si="229"/>
        <v>Kazakhstan</v>
      </c>
      <c r="C4898" s="5" t="str">
        <f t="shared" si="228"/>
        <v>1976</v>
      </c>
      <c r="D4898" s="1" t="str">
        <f t="shared" si="230"/>
        <v xml:space="preserve">Voskhod </v>
      </c>
      <c r="E4898" s="1" t="s">
        <v>346</v>
      </c>
      <c r="F4898" s="7" t="str">
        <f>TEXT(DATE(MID(H4898, 13, 4), CHOOSE(MATCH( MID(H4898, 5, 3), {"Jan","Feb","Mar","Apr","May","Jun","Jul","Aug","Sep","Oct","Nov","Dec"}, 0), 1, 2, 3, 4, 5, 6, 7, 8, 9, 10, 11, 12), MID(H4898, 9, 2)), "yyyy-mm-dd")</f>
        <v>1976-01-29</v>
      </c>
      <c r="G4898" s="1" t="s">
        <v>9957</v>
      </c>
      <c r="H4898" s="1" t="s">
        <v>9956</v>
      </c>
    </row>
    <row r="4899" spans="1:8" hidden="1" x14ac:dyDescent="0.3">
      <c r="A4899" s="1" t="s">
        <v>3373</v>
      </c>
      <c r="B4899" s="1" t="str">
        <f t="shared" si="229"/>
        <v>Russia</v>
      </c>
      <c r="C4899" s="5" t="str">
        <f t="shared" si="228"/>
        <v>1976</v>
      </c>
      <c r="D4899" s="1" t="str">
        <f t="shared" si="230"/>
        <v xml:space="preserve">Cosmos-3M </v>
      </c>
      <c r="E4899" s="1" t="s">
        <v>346</v>
      </c>
      <c r="F4899" s="7" t="str">
        <f>TEXT(DATE(MID(H4899, 13, 4), CHOOSE(MATCH( MID(H4899, 5, 3), {"Jan","Feb","Mar","Apr","May","Jun","Jul","Aug","Sep","Oct","Nov","Dec"}, 0), 1, 2, 3, 4, 5, 6, 7, 8, 9, 10, 11, 12), MID(H4899, 9, 2)), "yyyy-mm-dd")</f>
        <v>1976-01-28</v>
      </c>
      <c r="G4899" s="1" t="s">
        <v>9959</v>
      </c>
      <c r="H4899" s="1" t="s">
        <v>9958</v>
      </c>
    </row>
    <row r="4900" spans="1:8" hidden="1" x14ac:dyDescent="0.3">
      <c r="A4900" s="1" t="s">
        <v>3373</v>
      </c>
      <c r="B4900" s="1" t="str">
        <f t="shared" si="229"/>
        <v>Russia</v>
      </c>
      <c r="C4900" s="5" t="str">
        <f t="shared" si="228"/>
        <v>1976</v>
      </c>
      <c r="D4900" s="1" t="str">
        <f t="shared" si="230"/>
        <v xml:space="preserve">Cosmos-3M </v>
      </c>
      <c r="E4900" s="1" t="s">
        <v>346</v>
      </c>
      <c r="F4900" s="7" t="str">
        <f>TEXT(DATE(MID(H4900, 13, 4), CHOOSE(MATCH( MID(H4900, 5, 3), {"Jan","Feb","Mar","Apr","May","Jun","Jul","Aug","Sep","Oct","Nov","Dec"}, 0), 1, 2, 3, 4, 5, 6, 7, 8, 9, 10, 11, 12), MID(H4900, 9, 2)), "yyyy-mm-dd")</f>
        <v>1976-01-22</v>
      </c>
      <c r="G4900" s="1" t="s">
        <v>9961</v>
      </c>
      <c r="H4900" s="1" t="s">
        <v>9960</v>
      </c>
    </row>
    <row r="4901" spans="1:8" hidden="1" x14ac:dyDescent="0.3">
      <c r="A4901" s="1" t="s">
        <v>1630</v>
      </c>
      <c r="B4901" s="1" t="str">
        <f t="shared" si="229"/>
        <v>Kazakhstan</v>
      </c>
      <c r="C4901" s="5" t="str">
        <f t="shared" si="228"/>
        <v>1976</v>
      </c>
      <c r="D4901" s="1" t="str">
        <f t="shared" si="230"/>
        <v xml:space="preserve">Molniya-M /Block ML </v>
      </c>
      <c r="E4901" s="1" t="s">
        <v>346</v>
      </c>
      <c r="F4901" s="7" t="str">
        <f>TEXT(DATE(MID(H4901, 13, 4), CHOOSE(MATCH( MID(H4901, 5, 3), {"Jan","Feb","Mar","Apr","May","Jun","Jul","Aug","Sep","Oct","Nov","Dec"}, 0), 1, 2, 3, 4, 5, 6, 7, 8, 9, 10, 11, 12), MID(H4901, 9, 2)), "yyyy-mm-dd")</f>
        <v>1976-01-22</v>
      </c>
      <c r="G4901" s="1" t="s">
        <v>9963</v>
      </c>
      <c r="H4901" s="1" t="s">
        <v>9962</v>
      </c>
    </row>
    <row r="4902" spans="1:8" hidden="1" x14ac:dyDescent="0.3">
      <c r="A4902" s="1" t="s">
        <v>3373</v>
      </c>
      <c r="B4902" s="1" t="str">
        <f t="shared" si="229"/>
        <v>Russia</v>
      </c>
      <c r="C4902" s="5" t="str">
        <f t="shared" si="228"/>
        <v>1976</v>
      </c>
      <c r="D4902" s="1" t="str">
        <f t="shared" si="230"/>
        <v xml:space="preserve">Cosmos-3M </v>
      </c>
      <c r="E4902" s="1" t="s">
        <v>346</v>
      </c>
      <c r="F4902" s="7" t="str">
        <f>TEXT(DATE(MID(H4902, 13, 4), CHOOSE(MATCH( MID(H4902, 5, 3), {"Jan","Feb","Mar","Apr","May","Jun","Jul","Aug","Sep","Oct","Nov","Dec"}, 0), 1, 2, 3, 4, 5, 6, 7, 8, 9, 10, 11, 12), MID(H4902, 9, 2)), "yyyy-mm-dd")</f>
        <v>1976-01-20</v>
      </c>
      <c r="G4902" s="1" t="s">
        <v>9965</v>
      </c>
      <c r="H4902" s="1" t="s">
        <v>9964</v>
      </c>
    </row>
    <row r="4903" spans="1:8" hidden="1" x14ac:dyDescent="0.3">
      <c r="A4903" s="1" t="s">
        <v>3160</v>
      </c>
      <c r="B4903" s="1" t="str">
        <f t="shared" si="229"/>
        <v>USA</v>
      </c>
      <c r="C4903" s="5" t="str">
        <f t="shared" si="228"/>
        <v>1976</v>
      </c>
      <c r="D4903" s="1" t="str">
        <f t="shared" si="230"/>
        <v xml:space="preserve">Delta 2914 </v>
      </c>
      <c r="E4903" s="1" t="s">
        <v>346</v>
      </c>
      <c r="F4903" s="7" t="str">
        <f>TEXT(DATE(MID(H4903, 13, 4), CHOOSE(MATCH( MID(H4903, 5, 3), {"Jan","Feb","Mar","Apr","May","Jun","Jul","Aug","Sep","Oct","Nov","Dec"}, 0), 1, 2, 3, 4, 5, 6, 7, 8, 9, 10, 11, 12), MID(H4903, 9, 2)), "yyyy-mm-dd")</f>
        <v>1976-01-17</v>
      </c>
      <c r="G4903" s="1" t="s">
        <v>9967</v>
      </c>
      <c r="H4903" s="1" t="s">
        <v>9966</v>
      </c>
    </row>
    <row r="4904" spans="1:8" hidden="1" x14ac:dyDescent="0.3">
      <c r="A4904" s="1" t="s">
        <v>75</v>
      </c>
      <c r="B4904" s="1" t="str">
        <f t="shared" si="229"/>
        <v>USA</v>
      </c>
      <c r="C4904" s="5" t="str">
        <f t="shared" si="228"/>
        <v>1976</v>
      </c>
      <c r="D4904" s="1" t="str">
        <f t="shared" si="230"/>
        <v xml:space="preserve">Titan IIIE </v>
      </c>
      <c r="E4904" s="1" t="s">
        <v>346</v>
      </c>
      <c r="F4904" s="7" t="str">
        <f>TEXT(DATE(MID(H4904, 13, 4), CHOOSE(MATCH( MID(H4904, 5, 3), {"Jan","Feb","Mar","Apr","May","Jun","Jul","Aug","Sep","Oct","Nov","Dec"}, 0), 1, 2, 3, 4, 5, 6, 7, 8, 9, 10, 11, 12), MID(H4904, 9, 2)), "yyyy-mm-dd")</f>
        <v>1976-01-15</v>
      </c>
      <c r="G4904" s="1" t="s">
        <v>9969</v>
      </c>
      <c r="H4904" s="1" t="s">
        <v>9968</v>
      </c>
    </row>
    <row r="4905" spans="1:8" hidden="1" x14ac:dyDescent="0.3">
      <c r="A4905" s="1" t="s">
        <v>212</v>
      </c>
      <c r="B4905" s="1" t="str">
        <f t="shared" si="229"/>
        <v>Russia</v>
      </c>
      <c r="C4905" s="5" t="str">
        <f t="shared" si="228"/>
        <v>1976</v>
      </c>
      <c r="D4905" s="1" t="str">
        <f t="shared" si="230"/>
        <v xml:space="preserve">Voskhod </v>
      </c>
      <c r="E4905" s="1" t="s">
        <v>346</v>
      </c>
      <c r="F4905" s="7" t="str">
        <f>TEXT(DATE(MID(H4905, 13, 4), CHOOSE(MATCH( MID(H4905, 5, 3), {"Jan","Feb","Mar","Apr","May","Jun","Jul","Aug","Sep","Oct","Nov","Dec"}, 0), 1, 2, 3, 4, 5, 6, 7, 8, 9, 10, 11, 12), MID(H4905, 9, 2)), "yyyy-mm-dd")</f>
        <v>1976-01-07</v>
      </c>
      <c r="G4905" s="1" t="s">
        <v>9971</v>
      </c>
      <c r="H4905" s="1" t="s">
        <v>9970</v>
      </c>
    </row>
    <row r="4906" spans="1:8" hidden="1" x14ac:dyDescent="0.3">
      <c r="A4906" s="1" t="s">
        <v>3373</v>
      </c>
      <c r="B4906" s="1" t="str">
        <f t="shared" si="229"/>
        <v>Russia</v>
      </c>
      <c r="C4906" s="5" t="str">
        <f t="shared" si="228"/>
        <v>1976</v>
      </c>
      <c r="D4906" s="1" t="str">
        <f t="shared" si="230"/>
        <v xml:space="preserve">Cosmos-3M </v>
      </c>
      <c r="E4906" s="1" t="s">
        <v>346</v>
      </c>
      <c r="F4906" s="7" t="str">
        <f>TEXT(DATE(MID(H4906, 13, 4), CHOOSE(MATCH( MID(H4906, 5, 3), {"Jan","Feb","Mar","Apr","May","Jun","Jul","Aug","Sep","Oct","Nov","Dec"}, 0), 1, 2, 3, 4, 5, 6, 7, 8, 9, 10, 11, 12), MID(H4906, 9, 2)), "yyyy-mm-dd")</f>
        <v>1976-01-06</v>
      </c>
      <c r="G4906" s="1" t="s">
        <v>9973</v>
      </c>
      <c r="H4906" s="1" t="s">
        <v>9972</v>
      </c>
    </row>
    <row r="4907" spans="1:8" hidden="1" x14ac:dyDescent="0.3">
      <c r="A4907" s="1" t="s">
        <v>212</v>
      </c>
      <c r="B4907" s="1" t="str">
        <f t="shared" si="229"/>
        <v>Russia</v>
      </c>
      <c r="C4907" s="5" t="str">
        <f t="shared" si="228"/>
        <v>1975</v>
      </c>
      <c r="D4907" s="1" t="str">
        <f t="shared" si="230"/>
        <v xml:space="preserve">Molniya-M /Block ML </v>
      </c>
      <c r="E4907" s="1" t="s">
        <v>346</v>
      </c>
      <c r="F4907" s="7" t="str">
        <f>TEXT(DATE(MID(H4907, 13, 4), CHOOSE(MATCH( MID(H4907, 5, 3), {"Jan","Feb","Mar","Apr","May","Jun","Jul","Aug","Sep","Oct","Nov","Dec"}, 0), 1, 2, 3, 4, 5, 6, 7, 8, 9, 10, 11, 12), MID(H4907, 9, 2)), "yyyy-mm-dd")</f>
        <v>1975-12-27</v>
      </c>
      <c r="G4907" s="1" t="s">
        <v>9975</v>
      </c>
      <c r="H4907" s="1" t="s">
        <v>9974</v>
      </c>
    </row>
    <row r="4908" spans="1:8" hidden="1" x14ac:dyDescent="0.3">
      <c r="A4908" s="1" t="s">
        <v>6615</v>
      </c>
      <c r="B4908" s="1" t="str">
        <f t="shared" si="229"/>
        <v>Russia</v>
      </c>
      <c r="C4908" s="5" t="str">
        <f t="shared" si="228"/>
        <v>1975</v>
      </c>
      <c r="D4908" s="1" t="str">
        <f t="shared" si="230"/>
        <v xml:space="preserve">Vostok-2M </v>
      </c>
      <c r="E4908" s="1" t="s">
        <v>346</v>
      </c>
      <c r="F4908" s="7" t="str">
        <f>TEXT(DATE(MID(H4908, 13, 4), CHOOSE(MATCH( MID(H4908, 5, 3), {"Jan","Feb","Mar","Apr","May","Jun","Jul","Aug","Sep","Oct","Nov","Dec"}, 0), 1, 2, 3, 4, 5, 6, 7, 8, 9, 10, 11, 12), MID(H4908, 9, 2)), "yyyy-mm-dd")</f>
        <v>1975-12-25</v>
      </c>
      <c r="G4908" s="1" t="s">
        <v>9977</v>
      </c>
      <c r="H4908" s="1" t="s">
        <v>9976</v>
      </c>
    </row>
    <row r="4909" spans="1:8" hidden="1" x14ac:dyDescent="0.3">
      <c r="A4909" s="1" t="s">
        <v>565</v>
      </c>
      <c r="B4909" s="1" t="str">
        <f t="shared" si="229"/>
        <v>Kazakhstan</v>
      </c>
      <c r="C4909" s="5" t="str">
        <f t="shared" si="228"/>
        <v>1975</v>
      </c>
      <c r="D4909" s="1" t="str">
        <f t="shared" si="230"/>
        <v xml:space="preserve">Proton-K/Block-DM </v>
      </c>
      <c r="E4909" s="1" t="s">
        <v>346</v>
      </c>
      <c r="F4909" s="7" t="str">
        <f>TEXT(DATE(MID(H4909, 13, 4), CHOOSE(MATCH( MID(H4909, 5, 3), {"Jan","Feb","Mar","Apr","May","Jun","Jul","Aug","Sep","Oct","Nov","Dec"}, 0), 1, 2, 3, 4, 5, 6, 7, 8, 9, 10, 11, 12), MID(H4909, 9, 2)), "yyyy-mm-dd")</f>
        <v>1975-12-22</v>
      </c>
      <c r="G4909" s="1" t="s">
        <v>9979</v>
      </c>
      <c r="H4909" s="1" t="s">
        <v>9978</v>
      </c>
    </row>
    <row r="4910" spans="1:8" hidden="1" x14ac:dyDescent="0.3">
      <c r="A4910" s="1" t="s">
        <v>130</v>
      </c>
      <c r="B4910" s="1" t="str">
        <f t="shared" si="229"/>
        <v>Kazakhstan</v>
      </c>
      <c r="C4910" s="5" t="str">
        <f t="shared" si="228"/>
        <v>1975</v>
      </c>
      <c r="D4910" s="1" t="str">
        <f t="shared" si="230"/>
        <v xml:space="preserve">Molniya-M /Block SO-L </v>
      </c>
      <c r="E4910" s="1" t="s">
        <v>346</v>
      </c>
      <c r="F4910" s="7" t="str">
        <f>TEXT(DATE(MID(H4910, 13, 4), CHOOSE(MATCH( MID(H4910, 5, 3), {"Jan","Feb","Mar","Apr","May","Jun","Jul","Aug","Sep","Oct","Nov","Dec"}, 0), 1, 2, 3, 4, 5, 6, 7, 8, 9, 10, 11, 12), MID(H4910, 9, 2)), "yyyy-mm-dd")</f>
        <v>1975-12-22</v>
      </c>
      <c r="G4910" s="1" t="s">
        <v>9981</v>
      </c>
      <c r="H4910" s="1" t="s">
        <v>9980</v>
      </c>
    </row>
    <row r="4911" spans="1:8" hidden="1" x14ac:dyDescent="0.3">
      <c r="A4911" s="1" t="s">
        <v>3373</v>
      </c>
      <c r="B4911" s="1" t="str">
        <f t="shared" si="229"/>
        <v>Russia</v>
      </c>
      <c r="C4911" s="5" t="str">
        <f t="shared" si="228"/>
        <v>1975</v>
      </c>
      <c r="D4911" s="1" t="str">
        <f t="shared" si="230"/>
        <v xml:space="preserve">Cosmos-3M </v>
      </c>
      <c r="E4911" s="1" t="s">
        <v>346</v>
      </c>
      <c r="F4911" s="7" t="str">
        <f>TEXT(DATE(MID(H4911, 13, 4), CHOOSE(MATCH( MID(H4911, 5, 3), {"Jan","Feb","Mar","Apr","May","Jun","Jul","Aug","Sep","Oct","Nov","Dec"}, 0), 1, 2, 3, 4, 5, 6, 7, 8, 9, 10, 11, 12), MID(H4911, 9, 2)), "yyyy-mm-dd")</f>
        <v>1975-12-19</v>
      </c>
      <c r="G4911" s="1" t="s">
        <v>9983</v>
      </c>
      <c r="H4911" s="1" t="s">
        <v>9982</v>
      </c>
    </row>
    <row r="4912" spans="1:8" hidden="1" x14ac:dyDescent="0.3">
      <c r="A4912" s="1" t="s">
        <v>212</v>
      </c>
      <c r="B4912" s="1" t="str">
        <f t="shared" si="229"/>
        <v>Russia</v>
      </c>
      <c r="C4912" s="5" t="str">
        <f t="shared" si="228"/>
        <v>1975</v>
      </c>
      <c r="D4912" s="1" t="str">
        <f t="shared" si="230"/>
        <v xml:space="preserve">Molniya-M /Block ML </v>
      </c>
      <c r="E4912" s="1" t="s">
        <v>346</v>
      </c>
      <c r="F4912" s="7" t="str">
        <f>TEXT(DATE(MID(H4912, 13, 4), CHOOSE(MATCH( MID(H4912, 5, 3), {"Jan","Feb","Mar","Apr","May","Jun","Jul","Aug","Sep","Oct","Nov","Dec"}, 0), 1, 2, 3, 4, 5, 6, 7, 8, 9, 10, 11, 12), MID(H4912, 9, 2)), "yyyy-mm-dd")</f>
        <v>1975-12-17</v>
      </c>
      <c r="G4912" s="1" t="s">
        <v>9985</v>
      </c>
      <c r="H4912" s="1" t="s">
        <v>9984</v>
      </c>
    </row>
    <row r="4913" spans="1:8" hidden="1" x14ac:dyDescent="0.3">
      <c r="A4913" s="1" t="s">
        <v>130</v>
      </c>
      <c r="B4913" s="1" t="str">
        <f t="shared" si="229"/>
        <v>Kazakhstan</v>
      </c>
      <c r="C4913" s="5" t="str">
        <f t="shared" si="228"/>
        <v>1975</v>
      </c>
      <c r="D4913" s="1" t="str">
        <f t="shared" si="230"/>
        <v xml:space="preserve">Voskhod </v>
      </c>
      <c r="E4913" s="1" t="s">
        <v>346</v>
      </c>
      <c r="F4913" s="7" t="str">
        <f>TEXT(DATE(MID(H4913, 13, 4), CHOOSE(MATCH( MID(H4913, 5, 3), {"Jan","Feb","Mar","Apr","May","Jun","Jul","Aug","Sep","Oct","Nov","Dec"}, 0), 1, 2, 3, 4, 5, 6, 7, 8, 9, 10, 11, 12), MID(H4913, 9, 2)), "yyyy-mm-dd")</f>
        <v>1975-12-16</v>
      </c>
      <c r="G4913" s="1" t="s">
        <v>9987</v>
      </c>
      <c r="H4913" s="1" t="s">
        <v>9986</v>
      </c>
    </row>
    <row r="4914" spans="1:8" hidden="1" x14ac:dyDescent="0.3">
      <c r="A4914" s="1" t="s">
        <v>5301</v>
      </c>
      <c r="B4914" s="1" t="str">
        <f t="shared" si="229"/>
        <v>China</v>
      </c>
      <c r="C4914" s="5" t="str">
        <f t="shared" si="228"/>
        <v>1975</v>
      </c>
      <c r="D4914" s="1" t="str">
        <f t="shared" si="230"/>
        <v xml:space="preserve">Feng Bao 1 </v>
      </c>
      <c r="E4914" s="1" t="s">
        <v>346</v>
      </c>
      <c r="F4914" s="7" t="str">
        <f>TEXT(DATE(MID(H4914, 13, 4), CHOOSE(MATCH( MID(H4914, 5, 3), {"Jan","Feb","Mar","Apr","May","Jun","Jul","Aug","Sep","Oct","Nov","Dec"}, 0), 1, 2, 3, 4, 5, 6, 7, 8, 9, 10, 11, 12), MID(H4914, 9, 2)), "yyyy-mm-dd")</f>
        <v>1975-12-16</v>
      </c>
      <c r="G4914" s="1" t="s">
        <v>9989</v>
      </c>
      <c r="H4914" s="1" t="s">
        <v>9988</v>
      </c>
    </row>
    <row r="4915" spans="1:8" hidden="1" x14ac:dyDescent="0.3">
      <c r="A4915" s="1" t="s">
        <v>11</v>
      </c>
      <c r="B4915" s="1" t="str">
        <f t="shared" si="229"/>
        <v>USA</v>
      </c>
      <c r="C4915" s="5" t="str">
        <f t="shared" si="228"/>
        <v>1975</v>
      </c>
      <c r="D4915" s="1" t="str">
        <f t="shared" si="230"/>
        <v xml:space="preserve">Titan III(23)C </v>
      </c>
      <c r="E4915" s="1" t="s">
        <v>346</v>
      </c>
      <c r="F4915" s="7" t="str">
        <f>TEXT(DATE(MID(H4915, 13, 4), CHOOSE(MATCH( MID(H4915, 5, 3), {"Jan","Feb","Mar","Apr","May","Jun","Jul","Aug","Sep","Oct","Nov","Dec"}, 0), 1, 2, 3, 4, 5, 6, 7, 8, 9, 10, 11, 12), MID(H4915, 9, 2)), "yyyy-mm-dd")</f>
        <v>1975-12-14</v>
      </c>
      <c r="G4915" s="1" t="s">
        <v>9991</v>
      </c>
      <c r="H4915" s="1" t="s">
        <v>9990</v>
      </c>
    </row>
    <row r="4916" spans="1:8" hidden="1" x14ac:dyDescent="0.3">
      <c r="A4916" s="1" t="s">
        <v>3478</v>
      </c>
      <c r="B4916" s="1" t="str">
        <f t="shared" si="229"/>
        <v>USA</v>
      </c>
      <c r="C4916" s="5" t="str">
        <f t="shared" si="228"/>
        <v>1975</v>
      </c>
      <c r="D4916" s="1" t="str">
        <f t="shared" si="230"/>
        <v xml:space="preserve">Delta 3914 </v>
      </c>
      <c r="E4916" s="1" t="s">
        <v>346</v>
      </c>
      <c r="F4916" s="7" t="str">
        <f>TEXT(DATE(MID(H4916, 13, 4), CHOOSE(MATCH( MID(H4916, 5, 3), {"Jan","Feb","Mar","Apr","May","Jun","Jul","Aug","Sep","Oct","Nov","Dec"}, 0), 1, 2, 3, 4, 5, 6, 7, 8, 9, 10, 11, 12), MID(H4916, 9, 2)), "yyyy-mm-dd")</f>
        <v>1975-12-13</v>
      </c>
      <c r="G4916" s="1" t="s">
        <v>9993</v>
      </c>
      <c r="H4916" s="1" t="s">
        <v>9992</v>
      </c>
    </row>
    <row r="4917" spans="1:8" hidden="1" x14ac:dyDescent="0.3">
      <c r="A4917" s="1" t="s">
        <v>6795</v>
      </c>
      <c r="B4917" s="1" t="str">
        <f t="shared" si="229"/>
        <v>Kazakhstan</v>
      </c>
      <c r="C4917" s="5" t="str">
        <f t="shared" si="228"/>
        <v>1975</v>
      </c>
      <c r="D4917" s="1" t="str">
        <f t="shared" si="230"/>
        <v xml:space="preserve">Tsyklon-2 </v>
      </c>
      <c r="E4917" s="1" t="s">
        <v>346</v>
      </c>
      <c r="F4917" s="7" t="str">
        <f>TEXT(DATE(MID(H4917, 13, 4), CHOOSE(MATCH( MID(H4917, 5, 3), {"Jan","Feb","Mar","Apr","May","Jun","Jul","Aug","Sep","Oct","Nov","Dec"}, 0), 1, 2, 3, 4, 5, 6, 7, 8, 9, 10, 11, 12), MID(H4917, 9, 2)), "yyyy-mm-dd")</f>
        <v>1975-12-12</v>
      </c>
      <c r="G4917" s="1" t="s">
        <v>9995</v>
      </c>
      <c r="H4917" s="1" t="s">
        <v>9994</v>
      </c>
    </row>
    <row r="4918" spans="1:8" hidden="1" x14ac:dyDescent="0.3">
      <c r="A4918" s="1" t="s">
        <v>3373</v>
      </c>
      <c r="B4918" s="1" t="str">
        <f t="shared" si="229"/>
        <v>Russia</v>
      </c>
      <c r="C4918" s="5" t="str">
        <f t="shared" si="228"/>
        <v>1975</v>
      </c>
      <c r="D4918" s="1" t="str">
        <f t="shared" si="230"/>
        <v xml:space="preserve">Cosmos-3M </v>
      </c>
      <c r="E4918" s="1" t="s">
        <v>346</v>
      </c>
      <c r="F4918" s="7" t="str">
        <f>TEXT(DATE(MID(H4918, 13, 4), CHOOSE(MATCH( MID(H4918, 5, 3), {"Jan","Feb","Mar","Apr","May","Jun","Jul","Aug","Sep","Oct","Nov","Dec"}, 0), 1, 2, 3, 4, 5, 6, 7, 8, 9, 10, 11, 12), MID(H4918, 9, 2)), "yyyy-mm-dd")</f>
        <v>1975-12-11</v>
      </c>
      <c r="G4918" s="1" t="s">
        <v>9997</v>
      </c>
      <c r="H4918" s="1" t="s">
        <v>9996</v>
      </c>
    </row>
    <row r="4919" spans="1:8" hidden="1" x14ac:dyDescent="0.3">
      <c r="A4919" s="1" t="s">
        <v>5723</v>
      </c>
      <c r="B4919" s="1" t="str">
        <f t="shared" si="229"/>
        <v>USA</v>
      </c>
      <c r="C4919" s="5" t="str">
        <f t="shared" si="228"/>
        <v>1975</v>
      </c>
      <c r="D4919" s="1" t="str">
        <f t="shared" si="230"/>
        <v xml:space="preserve">Scout F1 </v>
      </c>
      <c r="E4919" s="1" t="s">
        <v>346</v>
      </c>
      <c r="F4919" s="7" t="str">
        <f>TEXT(DATE(MID(H4919, 13, 4), CHOOSE(MATCH( MID(H4919, 5, 3), {"Jan","Feb","Mar","Apr","May","Jun","Jul","Aug","Sep","Oct","Nov","Dec"}, 0), 1, 2, 3, 4, 5, 6, 7, 8, 9, 10, 11, 12), MID(H4919, 9, 2)), "yyyy-mm-dd")</f>
        <v>1975-12-06</v>
      </c>
      <c r="G4919" s="1" t="s">
        <v>9999</v>
      </c>
      <c r="H4919" s="1" t="s">
        <v>9998</v>
      </c>
    </row>
    <row r="4920" spans="1:8" hidden="1" x14ac:dyDescent="0.3">
      <c r="A4920" s="1" t="s">
        <v>27</v>
      </c>
      <c r="B4920" s="1" t="str">
        <f t="shared" si="229"/>
        <v>USA</v>
      </c>
      <c r="C4920" s="5" t="str">
        <f t="shared" si="228"/>
        <v>1975</v>
      </c>
      <c r="D4920" s="1" t="str">
        <f t="shared" si="230"/>
        <v xml:space="preserve">Titan IIID </v>
      </c>
      <c r="E4920" s="1" t="s">
        <v>346</v>
      </c>
      <c r="F4920" s="7" t="str">
        <f>TEXT(DATE(MID(H4920, 13, 4), CHOOSE(MATCH( MID(H4920, 5, 3), {"Jan","Feb","Mar","Apr","May","Jun","Jul","Aug","Sep","Oct","Nov","Dec"}, 0), 1, 2, 3, 4, 5, 6, 7, 8, 9, 10, 11, 12), MID(H4920, 9, 2)), "yyyy-mm-dd")</f>
        <v>1975-12-04</v>
      </c>
      <c r="G4920" s="1" t="s">
        <v>10001</v>
      </c>
      <c r="H4920" s="1" t="s">
        <v>10000</v>
      </c>
    </row>
    <row r="4921" spans="1:8" hidden="1" x14ac:dyDescent="0.3">
      <c r="A4921" s="1" t="s">
        <v>212</v>
      </c>
      <c r="B4921" s="1" t="str">
        <f t="shared" si="229"/>
        <v>Russia</v>
      </c>
      <c r="C4921" s="5" t="str">
        <f t="shared" si="228"/>
        <v>1975</v>
      </c>
      <c r="D4921" s="1" t="str">
        <f t="shared" si="230"/>
        <v xml:space="preserve">Voskhod </v>
      </c>
      <c r="E4921" s="1" t="s">
        <v>346</v>
      </c>
      <c r="F4921" s="7" t="str">
        <f>TEXT(DATE(MID(H4921, 13, 4), CHOOSE(MATCH( MID(H4921, 5, 3), {"Jan","Feb","Mar","Apr","May","Jun","Jul","Aug","Sep","Oct","Nov","Dec"}, 0), 1, 2, 3, 4, 5, 6, 7, 8, 9, 10, 11, 12), MID(H4921, 9, 2)), "yyyy-mm-dd")</f>
        <v>1975-12-03</v>
      </c>
      <c r="G4921" s="1" t="s">
        <v>10003</v>
      </c>
      <c r="H4921" s="1" t="s">
        <v>10002</v>
      </c>
    </row>
    <row r="4922" spans="1:8" hidden="1" x14ac:dyDescent="0.3">
      <c r="A4922" s="1" t="s">
        <v>3373</v>
      </c>
      <c r="B4922" s="1" t="str">
        <f t="shared" si="229"/>
        <v>Russia</v>
      </c>
      <c r="C4922" s="5" t="str">
        <f t="shared" si="228"/>
        <v>1975</v>
      </c>
      <c r="D4922" s="1" t="str">
        <f t="shared" si="230"/>
        <v xml:space="preserve">Cosmos-3M </v>
      </c>
      <c r="E4922" s="1" t="s">
        <v>346</v>
      </c>
      <c r="F4922" s="7" t="str">
        <f>TEXT(DATE(MID(H4922, 13, 4), CHOOSE(MATCH( MID(H4922, 5, 3), {"Jan","Feb","Mar","Apr","May","Jun","Jul","Aug","Sep","Oct","Nov","Dec"}, 0), 1, 2, 3, 4, 5, 6, 7, 8, 9, 10, 11, 12), MID(H4922, 9, 2)), "yyyy-mm-dd")</f>
        <v>1975-11-28</v>
      </c>
      <c r="G4922" s="1" t="s">
        <v>10005</v>
      </c>
      <c r="H4922" s="1" t="s">
        <v>10004</v>
      </c>
    </row>
    <row r="4923" spans="1:8" hidden="1" x14ac:dyDescent="0.3">
      <c r="A4923" s="1" t="s">
        <v>5301</v>
      </c>
      <c r="B4923" s="1" t="str">
        <f t="shared" si="229"/>
        <v>China</v>
      </c>
      <c r="C4923" s="5" t="str">
        <f t="shared" si="228"/>
        <v>1975</v>
      </c>
      <c r="D4923" s="1" t="str">
        <f t="shared" si="230"/>
        <v xml:space="preserve">Long March 2 </v>
      </c>
      <c r="E4923" s="1" t="s">
        <v>346</v>
      </c>
      <c r="F4923" s="7" t="str">
        <f>TEXT(DATE(MID(H4923, 13, 4), CHOOSE(MATCH( MID(H4923, 5, 3), {"Jan","Feb","Mar","Apr","May","Jun","Jul","Aug","Sep","Oct","Nov","Dec"}, 0), 1, 2, 3, 4, 5, 6, 7, 8, 9, 10, 11, 12), MID(H4923, 9, 2)), "yyyy-mm-dd")</f>
        <v>1975-11-26</v>
      </c>
      <c r="G4923" s="1" t="s">
        <v>10007</v>
      </c>
      <c r="H4923" s="1" t="s">
        <v>10006</v>
      </c>
    </row>
    <row r="4924" spans="1:8" hidden="1" x14ac:dyDescent="0.3">
      <c r="A4924" s="1" t="s">
        <v>212</v>
      </c>
      <c r="B4924" s="1" t="str">
        <f t="shared" si="229"/>
        <v>Russia</v>
      </c>
      <c r="C4924" s="5" t="str">
        <f t="shared" si="228"/>
        <v>1975</v>
      </c>
      <c r="D4924" s="1" t="str">
        <f t="shared" si="230"/>
        <v xml:space="preserve">Soyuz U </v>
      </c>
      <c r="E4924" s="1" t="s">
        <v>346</v>
      </c>
      <c r="F4924" s="7" t="str">
        <f>TEXT(DATE(MID(H4924, 13, 4), CHOOSE(MATCH( MID(H4924, 5, 3), {"Jan","Feb","Mar","Apr","May","Jun","Jul","Aug","Sep","Oct","Nov","Dec"}, 0), 1, 2, 3, 4, 5, 6, 7, 8, 9, 10, 11, 12), MID(H4924, 9, 2)), "yyyy-mm-dd")</f>
        <v>1975-11-25</v>
      </c>
      <c r="G4924" s="1" t="s">
        <v>10009</v>
      </c>
      <c r="H4924" s="1" t="s">
        <v>10008</v>
      </c>
    </row>
    <row r="4925" spans="1:8" hidden="1" x14ac:dyDescent="0.3">
      <c r="A4925" s="1" t="s">
        <v>3373</v>
      </c>
      <c r="B4925" s="1" t="str">
        <f t="shared" si="229"/>
        <v>Russia</v>
      </c>
      <c r="C4925" s="5" t="str">
        <f t="shared" si="228"/>
        <v>1975</v>
      </c>
      <c r="D4925" s="1" t="str">
        <f t="shared" si="230"/>
        <v xml:space="preserve">Cosmos-3M </v>
      </c>
      <c r="E4925" s="1" t="s">
        <v>346</v>
      </c>
      <c r="F4925" s="7" t="str">
        <f>TEXT(DATE(MID(H4925, 13, 4), CHOOSE(MATCH( MID(H4925, 5, 3), {"Jan","Feb","Mar","Apr","May","Jun","Jul","Aug","Sep","Oct","Nov","Dec"}, 0), 1, 2, 3, 4, 5, 6, 7, 8, 9, 10, 11, 12), MID(H4925, 9, 2)), "yyyy-mm-dd")</f>
        <v>1975-11-21</v>
      </c>
      <c r="G4925" s="1" t="s">
        <v>10011</v>
      </c>
      <c r="H4925" s="1" t="s">
        <v>10010</v>
      </c>
    </row>
    <row r="4926" spans="1:8" hidden="1" x14ac:dyDescent="0.3">
      <c r="A4926" s="1" t="s">
        <v>130</v>
      </c>
      <c r="B4926" s="1" t="str">
        <f t="shared" si="229"/>
        <v>Kazakhstan</v>
      </c>
      <c r="C4926" s="5" t="str">
        <f t="shared" si="228"/>
        <v>1975</v>
      </c>
      <c r="D4926" s="1" t="str">
        <f t="shared" si="230"/>
        <v xml:space="preserve">Voskhod </v>
      </c>
      <c r="E4926" s="1" t="s">
        <v>346</v>
      </c>
      <c r="F4926" s="7" t="str">
        <f>TEXT(DATE(MID(H4926, 13, 4), CHOOSE(MATCH( MID(H4926, 5, 3), {"Jan","Feb","Mar","Apr","May","Jun","Jul","Aug","Sep","Oct","Nov","Dec"}, 0), 1, 2, 3, 4, 5, 6, 7, 8, 9, 10, 11, 12), MID(H4926, 9, 2)), "yyyy-mm-dd")</f>
        <v>1975-11-21</v>
      </c>
      <c r="G4926" s="1" t="s">
        <v>10013</v>
      </c>
      <c r="H4926" s="1" t="s">
        <v>10012</v>
      </c>
    </row>
    <row r="4927" spans="1:8" hidden="1" x14ac:dyDescent="0.3">
      <c r="A4927" s="1" t="s">
        <v>3160</v>
      </c>
      <c r="B4927" s="1" t="str">
        <f t="shared" si="229"/>
        <v>USA</v>
      </c>
      <c r="C4927" s="5" t="str">
        <f t="shared" si="228"/>
        <v>1975</v>
      </c>
      <c r="D4927" s="1" t="str">
        <f t="shared" si="230"/>
        <v xml:space="preserve">Delta 2910 </v>
      </c>
      <c r="E4927" s="1" t="s">
        <v>346</v>
      </c>
      <c r="F4927" s="7" t="str">
        <f>TEXT(DATE(MID(H4927, 13, 4), CHOOSE(MATCH( MID(H4927, 5, 3), {"Jan","Feb","Mar","Apr","May","Jun","Jul","Aug","Sep","Oct","Nov","Dec"}, 0), 1, 2, 3, 4, 5, 6, 7, 8, 9, 10, 11, 12), MID(H4927, 9, 2)), "yyyy-mm-dd")</f>
        <v>1975-11-20</v>
      </c>
      <c r="G4927" s="1" t="s">
        <v>10015</v>
      </c>
      <c r="H4927" s="1" t="s">
        <v>10014</v>
      </c>
    </row>
    <row r="4928" spans="1:8" hidden="1" x14ac:dyDescent="0.3">
      <c r="A4928" s="1" t="s">
        <v>1630</v>
      </c>
      <c r="B4928" s="1" t="str">
        <f t="shared" si="229"/>
        <v>Kazakhstan</v>
      </c>
      <c r="C4928" s="5" t="str">
        <f t="shared" si="228"/>
        <v>1975</v>
      </c>
      <c r="D4928" s="1" t="str">
        <f t="shared" si="230"/>
        <v xml:space="preserve">Soyuz U </v>
      </c>
      <c r="E4928" s="1" t="s">
        <v>346</v>
      </c>
      <c r="F4928" s="7" t="str">
        <f>TEXT(DATE(MID(H4928, 13, 4), CHOOSE(MATCH( MID(H4928, 5, 3), {"Jan","Feb","Mar","Apr","May","Jun","Jul","Aug","Sep","Oct","Nov","Dec"}, 0), 1, 2, 3, 4, 5, 6, 7, 8, 9, 10, 11, 12), MID(H4928, 9, 2)), "yyyy-mm-dd")</f>
        <v>1975-11-17</v>
      </c>
      <c r="G4928" s="1" t="s">
        <v>10017</v>
      </c>
      <c r="H4928" s="1" t="s">
        <v>10016</v>
      </c>
    </row>
    <row r="4929" spans="1:8" hidden="1" x14ac:dyDescent="0.3">
      <c r="A4929" s="1" t="s">
        <v>212</v>
      </c>
      <c r="B4929" s="1" t="str">
        <f t="shared" si="229"/>
        <v>Russia</v>
      </c>
      <c r="C4929" s="5" t="str">
        <f t="shared" si="228"/>
        <v>1975</v>
      </c>
      <c r="D4929" s="1" t="str">
        <f t="shared" si="230"/>
        <v xml:space="preserve">Molniya-M /Block ML </v>
      </c>
      <c r="E4929" s="1" t="s">
        <v>346</v>
      </c>
      <c r="F4929" s="7" t="str">
        <f>TEXT(DATE(MID(H4929, 13, 4), CHOOSE(MATCH( MID(H4929, 5, 3), {"Jan","Feb","Mar","Apr","May","Jun","Jul","Aug","Sep","Oct","Nov","Dec"}, 0), 1, 2, 3, 4, 5, 6, 7, 8, 9, 10, 11, 12), MID(H4929, 9, 2)), "yyyy-mm-dd")</f>
        <v>1975-11-14</v>
      </c>
      <c r="G4929" s="1" t="s">
        <v>10019</v>
      </c>
      <c r="H4929" s="1" t="s">
        <v>10018</v>
      </c>
    </row>
    <row r="4930" spans="1:8" hidden="1" x14ac:dyDescent="0.3">
      <c r="A4930" s="1" t="s">
        <v>212</v>
      </c>
      <c r="B4930" s="1" t="str">
        <f t="shared" si="229"/>
        <v>Russia</v>
      </c>
      <c r="C4930" s="5" t="str">
        <f t="shared" ref="C4930:C4993" si="231">TEXT(F4930, "yyyy")</f>
        <v>1975</v>
      </c>
      <c r="D4930" s="1" t="str">
        <f t="shared" si="230"/>
        <v xml:space="preserve">Voskhod </v>
      </c>
      <c r="E4930" s="1" t="s">
        <v>346</v>
      </c>
      <c r="F4930" s="7" t="str">
        <f>TEXT(DATE(MID(H4930, 13, 4), CHOOSE(MATCH( MID(H4930, 5, 3), {"Jan","Feb","Mar","Apr","May","Jun","Jul","Aug","Sep","Oct","Nov","Dec"}, 0), 1, 2, 3, 4, 5, 6, 7, 8, 9, 10, 11, 12), MID(H4930, 9, 2)), "yyyy-mm-dd")</f>
        <v>1975-11-04</v>
      </c>
      <c r="G4930" s="1" t="s">
        <v>10021</v>
      </c>
      <c r="H4930" s="1" t="s">
        <v>10020</v>
      </c>
    </row>
    <row r="4931" spans="1:8" hidden="1" x14ac:dyDescent="0.3">
      <c r="A4931" s="1" t="s">
        <v>3373</v>
      </c>
      <c r="B4931" s="1" t="str">
        <f t="shared" ref="B4931:B4994" si="232">TRIM(MID(A4931, FIND("|", SUBSTITUTE(A4931, ",", "|", LEN(A4931) - LEN(SUBSTITUTE(A4931,",", "" )))) + 1, LEN(A4931)))</f>
        <v>Russia</v>
      </c>
      <c r="C4931" s="5" t="str">
        <f t="shared" si="231"/>
        <v>1975</v>
      </c>
      <c r="D4931" s="1" t="str">
        <f t="shared" ref="D4931:D4994" si="233">LEFT(G4931, FIND("|", G4931) - 1)</f>
        <v xml:space="preserve">Cosmos-3M </v>
      </c>
      <c r="E4931" s="1" t="s">
        <v>346</v>
      </c>
      <c r="F4931" s="7" t="str">
        <f>TEXT(DATE(MID(H4931, 13, 4), CHOOSE(MATCH( MID(H4931, 5, 3), {"Jan","Feb","Mar","Apr","May","Jun","Jul","Aug","Sep","Oct","Nov","Dec"}, 0), 1, 2, 3, 4, 5, 6, 7, 8, 9, 10, 11, 12), MID(H4931, 9, 2)), "yyyy-mm-dd")</f>
        <v>1975-11-04</v>
      </c>
      <c r="G4931" s="1" t="s">
        <v>10023</v>
      </c>
      <c r="H4931" s="1" t="s">
        <v>10022</v>
      </c>
    </row>
    <row r="4932" spans="1:8" hidden="1" x14ac:dyDescent="0.3">
      <c r="A4932" s="1" t="s">
        <v>3926</v>
      </c>
      <c r="B4932" s="1" t="str">
        <f t="shared" si="232"/>
        <v>Kazakhstan</v>
      </c>
      <c r="C4932" s="5" t="str">
        <f t="shared" si="231"/>
        <v>1975</v>
      </c>
      <c r="D4932" s="1" t="str">
        <f t="shared" si="233"/>
        <v xml:space="preserve">Tsyklon-2 </v>
      </c>
      <c r="E4932" s="1" t="s">
        <v>346</v>
      </c>
      <c r="F4932" s="7" t="str">
        <f>TEXT(DATE(MID(H4932, 13, 4), CHOOSE(MATCH( MID(H4932, 5, 3), {"Jan","Feb","Mar","Apr","May","Jun","Jul","Aug","Sep","Oct","Nov","Dec"}, 0), 1, 2, 3, 4, 5, 6, 7, 8, 9, 10, 11, 12), MID(H4932, 9, 2)), "yyyy-mm-dd")</f>
        <v>1975-10-29</v>
      </c>
      <c r="G4932" s="1" t="s">
        <v>10025</v>
      </c>
      <c r="H4932" s="1" t="s">
        <v>10024</v>
      </c>
    </row>
    <row r="4933" spans="1:8" hidden="1" x14ac:dyDescent="0.3">
      <c r="A4933" s="1" t="s">
        <v>6615</v>
      </c>
      <c r="B4933" s="1" t="str">
        <f t="shared" si="232"/>
        <v>Russia</v>
      </c>
      <c r="C4933" s="5" t="str">
        <f t="shared" si="231"/>
        <v>1975</v>
      </c>
      <c r="D4933" s="1" t="str">
        <f t="shared" si="233"/>
        <v xml:space="preserve">Voskhod </v>
      </c>
      <c r="E4933" s="1" t="s">
        <v>346</v>
      </c>
      <c r="F4933" s="7" t="str">
        <f>TEXT(DATE(MID(H4933, 13, 4), CHOOSE(MATCH( MID(H4933, 5, 3), {"Jan","Feb","Mar","Apr","May","Jun","Jul","Aug","Sep","Oct","Nov","Dec"}, 0), 1, 2, 3, 4, 5, 6, 7, 8, 9, 10, 11, 12), MID(H4933, 9, 2)), "yyyy-mm-dd")</f>
        <v>1975-10-17</v>
      </c>
      <c r="G4933" s="1" t="s">
        <v>10027</v>
      </c>
      <c r="H4933" s="1" t="s">
        <v>10026</v>
      </c>
    </row>
    <row r="4934" spans="1:8" hidden="1" x14ac:dyDescent="0.3">
      <c r="A4934" s="1" t="s">
        <v>3160</v>
      </c>
      <c r="B4934" s="1" t="str">
        <f t="shared" si="232"/>
        <v>USA</v>
      </c>
      <c r="C4934" s="5" t="str">
        <f t="shared" si="231"/>
        <v>1975</v>
      </c>
      <c r="D4934" s="1" t="str">
        <f t="shared" si="233"/>
        <v xml:space="preserve">Delta 2914 </v>
      </c>
      <c r="E4934" s="1" t="s">
        <v>346</v>
      </c>
      <c r="F4934" s="7" t="str">
        <f>TEXT(DATE(MID(H4934, 13, 4), CHOOSE(MATCH( MID(H4934, 5, 3), {"Jan","Feb","Mar","Apr","May","Jun","Jul","Aug","Sep","Oct","Nov","Dec"}, 0), 1, 2, 3, 4, 5, 6, 7, 8, 9, 10, 11, 12), MID(H4934, 9, 2)), "yyyy-mm-dd")</f>
        <v>1975-10-16</v>
      </c>
      <c r="G4934" s="1" t="s">
        <v>10029</v>
      </c>
      <c r="H4934" s="1" t="s">
        <v>10028</v>
      </c>
    </row>
    <row r="4935" spans="1:8" hidden="1" x14ac:dyDescent="0.3">
      <c r="A4935" s="1" t="s">
        <v>4200</v>
      </c>
      <c r="B4935" s="1" t="str">
        <f t="shared" si="232"/>
        <v>Kazakhstan</v>
      </c>
      <c r="C4935" s="5" t="str">
        <f t="shared" si="231"/>
        <v>1975</v>
      </c>
      <c r="D4935" s="1" t="str">
        <f t="shared" si="233"/>
        <v xml:space="preserve">Proton-K/Block D </v>
      </c>
      <c r="E4935" s="1" t="s">
        <v>346</v>
      </c>
      <c r="F4935" s="7" t="str">
        <f>TEXT(DATE(MID(H4935, 13, 4), CHOOSE(MATCH( MID(H4935, 5, 3), {"Jan","Feb","Mar","Apr","May","Jun","Jul","Aug","Sep","Oct","Nov","Dec"}, 0), 1, 2, 3, 4, 5, 6, 7, 8, 9, 10, 11, 12), MID(H4935, 9, 2)), "yyyy-mm-dd")</f>
        <v>1975-10-16</v>
      </c>
      <c r="G4935" s="1" t="s">
        <v>10031</v>
      </c>
      <c r="H4935" s="1" t="s">
        <v>10030</v>
      </c>
    </row>
    <row r="4936" spans="1:8" hidden="1" x14ac:dyDescent="0.3">
      <c r="A4936" s="1" t="s">
        <v>5723</v>
      </c>
      <c r="B4936" s="1" t="str">
        <f t="shared" si="232"/>
        <v>USA</v>
      </c>
      <c r="C4936" s="5" t="str">
        <f t="shared" si="231"/>
        <v>1975</v>
      </c>
      <c r="D4936" s="1" t="str">
        <f t="shared" si="233"/>
        <v xml:space="preserve">Scout D1 </v>
      </c>
      <c r="E4936" s="1" t="s">
        <v>346</v>
      </c>
      <c r="F4936" s="7" t="str">
        <f>TEXT(DATE(MID(H4936, 13, 4), CHOOSE(MATCH( MID(H4936, 5, 3), {"Jan","Feb","Mar","Apr","May","Jun","Jul","Aug","Sep","Oct","Nov","Dec"}, 0), 1, 2, 3, 4, 5, 6, 7, 8, 9, 10, 11, 12), MID(H4936, 9, 2)), "yyyy-mm-dd")</f>
        <v>1975-10-12</v>
      </c>
      <c r="G4936" s="1" t="s">
        <v>10033</v>
      </c>
      <c r="H4936" s="1" t="s">
        <v>10032</v>
      </c>
    </row>
    <row r="4937" spans="1:8" hidden="1" x14ac:dyDescent="0.3">
      <c r="A4937" s="1" t="s">
        <v>4249</v>
      </c>
      <c r="B4937" s="1" t="str">
        <f t="shared" si="232"/>
        <v>USA</v>
      </c>
      <c r="C4937" s="5" t="str">
        <f t="shared" si="231"/>
        <v>1975</v>
      </c>
      <c r="D4937" s="1" t="str">
        <f t="shared" si="233"/>
        <v xml:space="preserve">Titan III(24)B </v>
      </c>
      <c r="E4937" s="1" t="s">
        <v>346</v>
      </c>
      <c r="F4937" s="7" t="str">
        <f>TEXT(DATE(MID(H4937, 13, 4), CHOOSE(MATCH( MID(H4937, 5, 3), {"Jan","Feb","Mar","Apr","May","Jun","Jul","Aug","Sep","Oct","Nov","Dec"}, 0), 1, 2, 3, 4, 5, 6, 7, 8, 9, 10, 11, 12), MID(H4937, 9, 2)), "yyyy-mm-dd")</f>
        <v>1975-10-09</v>
      </c>
      <c r="G4937" s="1" t="s">
        <v>10035</v>
      </c>
      <c r="H4937" s="1" t="s">
        <v>10034</v>
      </c>
    </row>
    <row r="4938" spans="1:8" hidden="1" x14ac:dyDescent="0.3">
      <c r="A4938" s="1" t="s">
        <v>565</v>
      </c>
      <c r="B4938" s="1" t="str">
        <f t="shared" si="232"/>
        <v>Kazakhstan</v>
      </c>
      <c r="C4938" s="5" t="str">
        <f t="shared" si="231"/>
        <v>1975</v>
      </c>
      <c r="D4938" s="1" t="str">
        <f t="shared" si="233"/>
        <v xml:space="preserve">Proton-K/Block-DM </v>
      </c>
      <c r="E4938" s="1" t="s">
        <v>346</v>
      </c>
      <c r="F4938" s="7" t="str">
        <f>TEXT(DATE(MID(H4938, 13, 4), CHOOSE(MATCH( MID(H4938, 5, 3), {"Jan","Feb","Mar","Apr","May","Jun","Jul","Aug","Sep","Oct","Nov","Dec"}, 0), 1, 2, 3, 4, 5, 6, 7, 8, 9, 10, 11, 12), MID(H4938, 9, 2)), "yyyy-mm-dd")</f>
        <v>1975-10-08</v>
      </c>
      <c r="G4938" s="1" t="s">
        <v>10037</v>
      </c>
      <c r="H4938" s="1" t="s">
        <v>10036</v>
      </c>
    </row>
    <row r="4939" spans="1:8" hidden="1" x14ac:dyDescent="0.3">
      <c r="A4939" s="1" t="s">
        <v>114</v>
      </c>
      <c r="B4939" s="1" t="str">
        <f t="shared" si="232"/>
        <v>USA</v>
      </c>
      <c r="C4939" s="5" t="str">
        <f t="shared" si="231"/>
        <v>1975</v>
      </c>
      <c r="D4939" s="1" t="str">
        <f t="shared" si="233"/>
        <v xml:space="preserve">Delta 2910 </v>
      </c>
      <c r="E4939" s="1" t="s">
        <v>346</v>
      </c>
      <c r="F4939" s="7" t="str">
        <f>TEXT(DATE(MID(H4939, 13, 4), CHOOSE(MATCH( MID(H4939, 5, 3), {"Jan","Feb","Mar","Apr","May","Jun","Jul","Aug","Sep","Oct","Nov","Dec"}, 0), 1, 2, 3, 4, 5, 6, 7, 8, 9, 10, 11, 12), MID(H4939, 9, 2)), "yyyy-mm-dd")</f>
        <v>1975-10-06</v>
      </c>
      <c r="G4939" s="1" t="s">
        <v>10039</v>
      </c>
      <c r="H4939" s="1" t="s">
        <v>10038</v>
      </c>
    </row>
    <row r="4940" spans="1:8" hidden="1" x14ac:dyDescent="0.3">
      <c r="A4940" s="1" t="s">
        <v>130</v>
      </c>
      <c r="B4940" s="1" t="str">
        <f t="shared" si="232"/>
        <v>Kazakhstan</v>
      </c>
      <c r="C4940" s="5" t="str">
        <f t="shared" si="231"/>
        <v>1975</v>
      </c>
      <c r="D4940" s="1" t="str">
        <f t="shared" si="233"/>
        <v xml:space="preserve">Voskhod </v>
      </c>
      <c r="E4940" s="1" t="s">
        <v>346</v>
      </c>
      <c r="F4940" s="7" t="str">
        <f>TEXT(DATE(MID(H4940, 13, 4), CHOOSE(MATCH( MID(H4940, 5, 3), {"Jan","Feb","Mar","Apr","May","Jun","Jul","Aug","Sep","Oct","Nov","Dec"}, 0), 1, 2, 3, 4, 5, 6, 7, 8, 9, 10, 11, 12), MID(H4940, 9, 2)), "yyyy-mm-dd")</f>
        <v>1975-10-01</v>
      </c>
      <c r="G4940" s="1" t="s">
        <v>10041</v>
      </c>
      <c r="H4940" s="1" t="s">
        <v>10040</v>
      </c>
    </row>
    <row r="4941" spans="1:8" hidden="1" x14ac:dyDescent="0.3">
      <c r="A4941" s="1" t="s">
        <v>3373</v>
      </c>
      <c r="B4941" s="1" t="str">
        <f t="shared" si="232"/>
        <v>Russia</v>
      </c>
      <c r="C4941" s="5" t="str">
        <f t="shared" si="231"/>
        <v>1975</v>
      </c>
      <c r="D4941" s="1" t="str">
        <f t="shared" si="233"/>
        <v xml:space="preserve">Cosmos-3M </v>
      </c>
      <c r="E4941" s="1" t="s">
        <v>346</v>
      </c>
      <c r="F4941" s="7" t="str">
        <f>TEXT(DATE(MID(H4941, 13, 4), CHOOSE(MATCH( MID(H4941, 5, 3), {"Jan","Feb","Mar","Apr","May","Jun","Jul","Aug","Sep","Oct","Nov","Dec"}, 0), 1, 2, 3, 4, 5, 6, 7, 8, 9, 10, 11, 12), MID(H4941, 9, 2)), "yyyy-mm-dd")</f>
        <v>1975-09-30</v>
      </c>
      <c r="G4941" s="1" t="s">
        <v>10043</v>
      </c>
      <c r="H4941" s="1" t="s">
        <v>10042</v>
      </c>
    </row>
    <row r="4942" spans="1:8" hidden="1" x14ac:dyDescent="0.3">
      <c r="A4942" s="1" t="s">
        <v>1630</v>
      </c>
      <c r="B4942" s="1" t="str">
        <f t="shared" si="232"/>
        <v>Kazakhstan</v>
      </c>
      <c r="C4942" s="5" t="str">
        <f t="shared" si="231"/>
        <v>1975</v>
      </c>
      <c r="D4942" s="1" t="str">
        <f t="shared" si="233"/>
        <v xml:space="preserve">Soyuz U </v>
      </c>
      <c r="E4942" s="1" t="s">
        <v>346</v>
      </c>
      <c r="F4942" s="7" t="str">
        <f>TEXT(DATE(MID(H4942, 13, 4), CHOOSE(MATCH( MID(H4942, 5, 3), {"Jan","Feb","Mar","Apr","May","Jun","Jul","Aug","Sep","Oct","Nov","Dec"}, 0), 1, 2, 3, 4, 5, 6, 7, 8, 9, 10, 11, 12), MID(H4942, 9, 2)), "yyyy-mm-dd")</f>
        <v>1975-09-29</v>
      </c>
      <c r="G4942" s="1" t="s">
        <v>10045</v>
      </c>
      <c r="H4942" s="1" t="s">
        <v>10044</v>
      </c>
    </row>
    <row r="4943" spans="1:8" hidden="1" x14ac:dyDescent="0.3">
      <c r="A4943" s="1" t="s">
        <v>10047</v>
      </c>
      <c r="B4943" s="1" t="str">
        <f t="shared" si="232"/>
        <v>France</v>
      </c>
      <c r="C4943" s="5" t="str">
        <f t="shared" si="231"/>
        <v>1975</v>
      </c>
      <c r="D4943" s="1" t="str">
        <f t="shared" si="233"/>
        <v xml:space="preserve">Diamant BP4 </v>
      </c>
      <c r="E4943" s="1" t="s">
        <v>346</v>
      </c>
      <c r="F4943" s="7" t="str">
        <f>TEXT(DATE(MID(H4943, 13, 4), CHOOSE(MATCH( MID(H4943, 5, 3), {"Jan","Feb","Mar","Apr","May","Jun","Jul","Aug","Sep","Oct","Nov","Dec"}, 0), 1, 2, 3, 4, 5, 6, 7, 8, 9, 10, 11, 12), MID(H4943, 9, 2)), "yyyy-mm-dd")</f>
        <v>1975-09-27</v>
      </c>
      <c r="G4943" s="1" t="s">
        <v>10049</v>
      </c>
      <c r="H4943" s="1" t="s">
        <v>10048</v>
      </c>
    </row>
    <row r="4944" spans="1:8" hidden="1" x14ac:dyDescent="0.3">
      <c r="A4944" s="1" t="s">
        <v>4092</v>
      </c>
      <c r="B4944" s="1" t="str">
        <f t="shared" si="232"/>
        <v>USA</v>
      </c>
      <c r="C4944" s="5" t="str">
        <f t="shared" si="231"/>
        <v>1975</v>
      </c>
      <c r="D4944" s="1" t="str">
        <f t="shared" si="233"/>
        <v xml:space="preserve">Atlas-SLV3D Centaur-D1AR </v>
      </c>
      <c r="E4944" s="1" t="s">
        <v>346</v>
      </c>
      <c r="F4944" s="7" t="str">
        <f>TEXT(DATE(MID(H4944, 13, 4), CHOOSE(MATCH( MID(H4944, 5, 3), {"Jan","Feb","Mar","Apr","May","Jun","Jul","Aug","Sep","Oct","Nov","Dec"}, 0), 1, 2, 3, 4, 5, 6, 7, 8, 9, 10, 11, 12), MID(H4944, 9, 2)), "yyyy-mm-dd")</f>
        <v>1975-09-26</v>
      </c>
      <c r="G4944" s="1" t="s">
        <v>10051</v>
      </c>
      <c r="H4944" s="1" t="s">
        <v>10050</v>
      </c>
    </row>
    <row r="4945" spans="1:8" hidden="1" x14ac:dyDescent="0.3">
      <c r="A4945" s="1" t="s">
        <v>212</v>
      </c>
      <c r="B4945" s="1" t="str">
        <f t="shared" si="232"/>
        <v>Russia</v>
      </c>
      <c r="C4945" s="5" t="str">
        <f t="shared" si="231"/>
        <v>1975</v>
      </c>
      <c r="D4945" s="1" t="str">
        <f t="shared" si="233"/>
        <v xml:space="preserve">Soyuz U </v>
      </c>
      <c r="E4945" s="1" t="s">
        <v>346</v>
      </c>
      <c r="F4945" s="7" t="str">
        <f>TEXT(DATE(MID(H4945, 13, 4), CHOOSE(MATCH( MID(H4945, 5, 3), {"Jan","Feb","Mar","Apr","May","Jun","Jul","Aug","Sep","Oct","Nov","Dec"}, 0), 1, 2, 3, 4, 5, 6, 7, 8, 9, 10, 11, 12), MID(H4945, 9, 2)), "yyyy-mm-dd")</f>
        <v>1975-09-25</v>
      </c>
      <c r="G4945" s="1" t="s">
        <v>10053</v>
      </c>
      <c r="H4945" s="1" t="s">
        <v>10052</v>
      </c>
    </row>
    <row r="4946" spans="1:8" hidden="1" x14ac:dyDescent="0.3">
      <c r="A4946" s="1" t="s">
        <v>3373</v>
      </c>
      <c r="B4946" s="1" t="str">
        <f t="shared" si="232"/>
        <v>Russia</v>
      </c>
      <c r="C4946" s="5" t="str">
        <f t="shared" si="231"/>
        <v>1975</v>
      </c>
      <c r="D4946" s="1" t="str">
        <f t="shared" si="233"/>
        <v xml:space="preserve">Cosmos-3M </v>
      </c>
      <c r="E4946" s="1" t="s">
        <v>346</v>
      </c>
      <c r="F4946" s="7" t="str">
        <f>TEXT(DATE(MID(H4946, 13, 4), CHOOSE(MATCH( MID(H4946, 5, 3), {"Jan","Feb","Mar","Apr","May","Jun","Jul","Aug","Sep","Oct","Nov","Dec"}, 0), 1, 2, 3, 4, 5, 6, 7, 8, 9, 10, 11, 12), MID(H4946, 9, 2)), "yyyy-mm-dd")</f>
        <v>1975-09-24</v>
      </c>
      <c r="G4946" s="1" t="s">
        <v>10055</v>
      </c>
      <c r="H4946" s="1" t="s">
        <v>10054</v>
      </c>
    </row>
    <row r="4947" spans="1:8" hidden="1" x14ac:dyDescent="0.3">
      <c r="A4947" s="1" t="s">
        <v>6615</v>
      </c>
      <c r="B4947" s="1" t="str">
        <f t="shared" si="232"/>
        <v>Russia</v>
      </c>
      <c r="C4947" s="5" t="str">
        <f t="shared" si="231"/>
        <v>1975</v>
      </c>
      <c r="D4947" s="1" t="str">
        <f t="shared" si="233"/>
        <v xml:space="preserve">Voskhod </v>
      </c>
      <c r="E4947" s="1" t="s">
        <v>346</v>
      </c>
      <c r="F4947" s="7" t="str">
        <f>TEXT(DATE(MID(H4947, 13, 4), CHOOSE(MATCH( MID(H4947, 5, 3), {"Jan","Feb","Mar","Apr","May","Jun","Jul","Aug","Sep","Oct","Nov","Dec"}, 0), 1, 2, 3, 4, 5, 6, 7, 8, 9, 10, 11, 12), MID(H4947, 9, 2)), "yyyy-mm-dd")</f>
        <v>1975-09-23</v>
      </c>
      <c r="G4947" s="1" t="s">
        <v>10057</v>
      </c>
      <c r="H4947" s="1" t="s">
        <v>10056</v>
      </c>
    </row>
    <row r="4948" spans="1:8" hidden="1" x14ac:dyDescent="0.3">
      <c r="A4948" s="1" t="s">
        <v>6615</v>
      </c>
      <c r="B4948" s="1" t="str">
        <f t="shared" si="232"/>
        <v>Russia</v>
      </c>
      <c r="C4948" s="5" t="str">
        <f t="shared" si="231"/>
        <v>1975</v>
      </c>
      <c r="D4948" s="1" t="str">
        <f t="shared" si="233"/>
        <v xml:space="preserve">Vostok-2M </v>
      </c>
      <c r="E4948" s="1" t="s">
        <v>346</v>
      </c>
      <c r="F4948" s="7" t="str">
        <f>TEXT(DATE(MID(H4948, 13, 4), CHOOSE(MATCH( MID(H4948, 5, 3), {"Jan","Feb","Mar","Apr","May","Jun","Jul","Aug","Sep","Oct","Nov","Dec"}, 0), 1, 2, 3, 4, 5, 6, 7, 8, 9, 10, 11, 12), MID(H4948, 9, 2)), "yyyy-mm-dd")</f>
        <v>1975-09-18</v>
      </c>
      <c r="G4948" s="1" t="s">
        <v>10059</v>
      </c>
      <c r="H4948" s="1" t="s">
        <v>10058</v>
      </c>
    </row>
    <row r="4949" spans="1:8" hidden="1" x14ac:dyDescent="0.3">
      <c r="A4949" s="1" t="s">
        <v>3373</v>
      </c>
      <c r="B4949" s="1" t="str">
        <f t="shared" si="232"/>
        <v>Russia</v>
      </c>
      <c r="C4949" s="5" t="str">
        <f t="shared" si="231"/>
        <v>1975</v>
      </c>
      <c r="D4949" s="1" t="str">
        <f t="shared" si="233"/>
        <v xml:space="preserve">Cosmos-3M </v>
      </c>
      <c r="E4949" s="1" t="s">
        <v>346</v>
      </c>
      <c r="F4949" s="7" t="str">
        <f>TEXT(DATE(MID(H4949, 13, 4), CHOOSE(MATCH( MID(H4949, 5, 3), {"Jan","Feb","Mar","Apr","May","Jun","Jul","Aug","Sep","Oct","Nov","Dec"}, 0), 1, 2, 3, 4, 5, 6, 7, 8, 9, 10, 11, 12), MID(H4949, 9, 2)), "yyyy-mm-dd")</f>
        <v>1975-09-17</v>
      </c>
      <c r="G4949" s="1" t="s">
        <v>10061</v>
      </c>
      <c r="H4949" s="1" t="s">
        <v>10060</v>
      </c>
    </row>
    <row r="4950" spans="1:8" hidden="1" x14ac:dyDescent="0.3">
      <c r="A4950" s="1" t="s">
        <v>130</v>
      </c>
      <c r="B4950" s="1" t="str">
        <f t="shared" si="232"/>
        <v>Kazakhstan</v>
      </c>
      <c r="C4950" s="5" t="str">
        <f t="shared" si="231"/>
        <v>1975</v>
      </c>
      <c r="D4950" s="1" t="str">
        <f t="shared" si="233"/>
        <v xml:space="preserve">Voskhod </v>
      </c>
      <c r="E4950" s="1" t="s">
        <v>346</v>
      </c>
      <c r="F4950" s="7" t="str">
        <f>TEXT(DATE(MID(H4950, 13, 4), CHOOSE(MATCH( MID(H4950, 5, 3), {"Jan","Feb","Mar","Apr","May","Jun","Jul","Aug","Sep","Oct","Nov","Dec"}, 0), 1, 2, 3, 4, 5, 6, 7, 8, 9, 10, 11, 12), MID(H4950, 9, 2)), "yyyy-mm-dd")</f>
        <v>1975-09-16</v>
      </c>
      <c r="G4950" s="1" t="s">
        <v>10063</v>
      </c>
      <c r="H4950" s="1" t="s">
        <v>10062</v>
      </c>
    </row>
    <row r="4951" spans="1:8" hidden="1" x14ac:dyDescent="0.3">
      <c r="A4951" s="1" t="s">
        <v>212</v>
      </c>
      <c r="B4951" s="1" t="str">
        <f t="shared" si="232"/>
        <v>Russia</v>
      </c>
      <c r="C4951" s="5" t="str">
        <f t="shared" si="231"/>
        <v>1975</v>
      </c>
      <c r="D4951" s="1" t="str">
        <f t="shared" si="233"/>
        <v xml:space="preserve">Soyuz U </v>
      </c>
      <c r="E4951" s="1" t="s">
        <v>346</v>
      </c>
      <c r="F4951" s="7" t="str">
        <f>TEXT(DATE(MID(H4951, 13, 4), CHOOSE(MATCH( MID(H4951, 5, 3), {"Jan","Feb","Mar","Apr","May","Jun","Jul","Aug","Sep","Oct","Nov","Dec"}, 0), 1, 2, 3, 4, 5, 6, 7, 8, 9, 10, 11, 12), MID(H4951, 9, 2)), "yyyy-mm-dd")</f>
        <v>1975-09-12</v>
      </c>
      <c r="G4951" s="1" t="s">
        <v>10065</v>
      </c>
      <c r="H4951" s="1" t="s">
        <v>10064</v>
      </c>
    </row>
    <row r="4952" spans="1:8" hidden="1" x14ac:dyDescent="0.3">
      <c r="A4952" s="1" t="s">
        <v>75</v>
      </c>
      <c r="B4952" s="1" t="str">
        <f t="shared" si="232"/>
        <v>USA</v>
      </c>
      <c r="C4952" s="5" t="str">
        <f t="shared" si="231"/>
        <v>1975</v>
      </c>
      <c r="D4952" s="1" t="str">
        <f t="shared" si="233"/>
        <v xml:space="preserve">Titan IIIE </v>
      </c>
      <c r="E4952" s="1" t="s">
        <v>346</v>
      </c>
      <c r="F4952" s="7" t="str">
        <f>TEXT(DATE(MID(H4952, 13, 4), CHOOSE(MATCH( MID(H4952, 5, 3), {"Jan","Feb","Mar","Apr","May","Jun","Jul","Aug","Sep","Oct","Nov","Dec"}, 0), 1, 2, 3, 4, 5, 6, 7, 8, 9, 10, 11, 12), MID(H4952, 9, 2)), "yyyy-mm-dd")</f>
        <v>1975-09-09</v>
      </c>
      <c r="G4952" s="1" t="s">
        <v>10067</v>
      </c>
      <c r="H4952" s="1" t="s">
        <v>10066</v>
      </c>
    </row>
    <row r="4953" spans="1:8" hidden="1" x14ac:dyDescent="0.3">
      <c r="A4953" s="1" t="s">
        <v>61</v>
      </c>
      <c r="B4953" s="1" t="str">
        <f t="shared" si="232"/>
        <v>Japan</v>
      </c>
      <c r="C4953" s="5" t="str">
        <f t="shared" si="231"/>
        <v>1975</v>
      </c>
      <c r="D4953" s="1" t="str">
        <f t="shared" si="233"/>
        <v xml:space="preserve">N-I </v>
      </c>
      <c r="E4953" s="1" t="s">
        <v>346</v>
      </c>
      <c r="F4953" s="7" t="str">
        <f>TEXT(DATE(MID(H4953, 13, 4), CHOOSE(MATCH( MID(H4953, 5, 3), {"Jan","Feb","Mar","Apr","May","Jun","Jul","Aug","Sep","Oct","Nov","Dec"}, 0), 1, 2, 3, 4, 5, 6, 7, 8, 9, 10, 11, 12), MID(H4953, 9, 2)), "yyyy-mm-dd")</f>
        <v>1975-09-09</v>
      </c>
      <c r="G4953" s="1" t="s">
        <v>10069</v>
      </c>
      <c r="H4953" s="1" t="s">
        <v>10068</v>
      </c>
    </row>
    <row r="4954" spans="1:8" hidden="1" x14ac:dyDescent="0.3">
      <c r="A4954" s="1" t="s">
        <v>6615</v>
      </c>
      <c r="B4954" s="1" t="str">
        <f t="shared" si="232"/>
        <v>Russia</v>
      </c>
      <c r="C4954" s="5" t="str">
        <f t="shared" si="231"/>
        <v>1975</v>
      </c>
      <c r="D4954" s="1" t="str">
        <f t="shared" si="233"/>
        <v xml:space="preserve">Molniya-M /Block ML </v>
      </c>
      <c r="E4954" s="1" t="s">
        <v>346</v>
      </c>
      <c r="F4954" s="7" t="str">
        <f>TEXT(DATE(MID(H4954, 13, 4), CHOOSE(MATCH( MID(H4954, 5, 3), {"Jan","Feb","Mar","Apr","May","Jun","Jul","Aug","Sep","Oct","Nov","Dec"}, 0), 1, 2, 3, 4, 5, 6, 7, 8, 9, 10, 11, 12), MID(H4954, 9, 2)), "yyyy-mm-dd")</f>
        <v>1975-09-09</v>
      </c>
      <c r="G4954" s="1" t="s">
        <v>10071</v>
      </c>
      <c r="H4954" s="1" t="s">
        <v>10070</v>
      </c>
    </row>
    <row r="4955" spans="1:8" hidden="1" x14ac:dyDescent="0.3">
      <c r="A4955" s="1" t="s">
        <v>212</v>
      </c>
      <c r="B4955" s="1" t="str">
        <f t="shared" si="232"/>
        <v>Russia</v>
      </c>
      <c r="C4955" s="5" t="str">
        <f t="shared" si="231"/>
        <v>1975</v>
      </c>
      <c r="D4955" s="1" t="str">
        <f t="shared" si="233"/>
        <v xml:space="preserve">Soyuz U </v>
      </c>
      <c r="E4955" s="1" t="s">
        <v>346</v>
      </c>
      <c r="F4955" s="7" t="str">
        <f>TEXT(DATE(MID(H4955, 13, 4), CHOOSE(MATCH( MID(H4955, 5, 3), {"Jan","Feb","Mar","Apr","May","Jun","Jul","Aug","Sep","Oct","Nov","Dec"}, 0), 1, 2, 3, 4, 5, 6, 7, 8, 9, 10, 11, 12), MID(H4955, 9, 2)), "yyyy-mm-dd")</f>
        <v>1975-09-05</v>
      </c>
      <c r="G4955" s="1" t="s">
        <v>10073</v>
      </c>
      <c r="H4955" s="1" t="s">
        <v>10072</v>
      </c>
    </row>
    <row r="4956" spans="1:8" hidden="1" x14ac:dyDescent="0.3">
      <c r="A4956" s="1" t="s">
        <v>6615</v>
      </c>
      <c r="B4956" s="1" t="str">
        <f t="shared" si="232"/>
        <v>Russia</v>
      </c>
      <c r="C4956" s="5" t="str">
        <f t="shared" si="231"/>
        <v>1975</v>
      </c>
      <c r="D4956" s="1" t="str">
        <f t="shared" si="233"/>
        <v xml:space="preserve">Molniya-M /Block ML </v>
      </c>
      <c r="E4956" s="1" t="s">
        <v>346</v>
      </c>
      <c r="F4956" s="7" t="str">
        <f>TEXT(DATE(MID(H4956, 13, 4), CHOOSE(MATCH( MID(H4956, 5, 3), {"Jan","Feb","Mar","Apr","May","Jun","Jul","Aug","Sep","Oct","Nov","Dec"}, 0), 1, 2, 3, 4, 5, 6, 7, 8, 9, 10, 11, 12), MID(H4956, 9, 2)), "yyyy-mm-dd")</f>
        <v>1975-09-02</v>
      </c>
      <c r="G4956" s="1" t="s">
        <v>10075</v>
      </c>
      <c r="H4956" s="1" t="s">
        <v>10074</v>
      </c>
    </row>
    <row r="4957" spans="1:8" hidden="1" x14ac:dyDescent="0.3">
      <c r="A4957" s="1" t="s">
        <v>6615</v>
      </c>
      <c r="B4957" s="1" t="str">
        <f t="shared" si="232"/>
        <v>Russia</v>
      </c>
      <c r="C4957" s="5" t="str">
        <f t="shared" si="231"/>
        <v>1975</v>
      </c>
      <c r="D4957" s="1" t="str">
        <f t="shared" si="233"/>
        <v xml:space="preserve">Voskhod </v>
      </c>
      <c r="E4957" s="1" t="s">
        <v>346</v>
      </c>
      <c r="F4957" s="7" t="str">
        <f>TEXT(DATE(MID(H4957, 13, 4), CHOOSE(MATCH( MID(H4957, 5, 3), {"Jan","Feb","Mar","Apr","May","Jun","Jul","Aug","Sep","Oct","Nov","Dec"}, 0), 1, 2, 3, 4, 5, 6, 7, 8, 9, 10, 11, 12), MID(H4957, 9, 2)), "yyyy-mm-dd")</f>
        <v>1975-08-27</v>
      </c>
      <c r="G4957" s="1" t="s">
        <v>10077</v>
      </c>
      <c r="H4957" s="1" t="s">
        <v>10076</v>
      </c>
    </row>
    <row r="4958" spans="1:8" hidden="1" x14ac:dyDescent="0.3">
      <c r="A4958" s="1" t="s">
        <v>3478</v>
      </c>
      <c r="B4958" s="1" t="str">
        <f t="shared" si="232"/>
        <v>USA</v>
      </c>
      <c r="C4958" s="5" t="str">
        <f t="shared" si="231"/>
        <v>1975</v>
      </c>
      <c r="D4958" s="1" t="str">
        <f t="shared" si="233"/>
        <v xml:space="preserve">Delta 2914 </v>
      </c>
      <c r="E4958" s="1" t="s">
        <v>346</v>
      </c>
      <c r="F4958" s="7" t="str">
        <f>TEXT(DATE(MID(H4958, 13, 4), CHOOSE(MATCH( MID(H4958, 5, 3), {"Jan","Feb","Mar","Apr","May","Jun","Jul","Aug","Sep","Oct","Nov","Dec"}, 0), 1, 2, 3, 4, 5, 6, 7, 8, 9, 10, 11, 12), MID(H4958, 9, 2)), "yyyy-mm-dd")</f>
        <v>1975-08-27</v>
      </c>
      <c r="G4958" s="1" t="s">
        <v>10079</v>
      </c>
      <c r="H4958" s="1" t="s">
        <v>10078</v>
      </c>
    </row>
    <row r="4959" spans="1:8" hidden="1" x14ac:dyDescent="0.3">
      <c r="A4959" s="1" t="s">
        <v>6615</v>
      </c>
      <c r="B4959" s="1" t="str">
        <f t="shared" si="232"/>
        <v>Russia</v>
      </c>
      <c r="C4959" s="5" t="str">
        <f t="shared" si="231"/>
        <v>1975</v>
      </c>
      <c r="D4959" s="1" t="str">
        <f t="shared" si="233"/>
        <v xml:space="preserve">Vostok-2M </v>
      </c>
      <c r="E4959" s="1" t="s">
        <v>346</v>
      </c>
      <c r="F4959" s="7" t="str">
        <f>TEXT(DATE(MID(H4959, 13, 4), CHOOSE(MATCH( MID(H4959, 5, 3), {"Jan","Feb","Mar","Apr","May","Jun","Jul","Aug","Sep","Oct","Nov","Dec"}, 0), 1, 2, 3, 4, 5, 6, 7, 8, 9, 10, 11, 12), MID(H4959, 9, 2)), "yyyy-mm-dd")</f>
        <v>1975-08-22</v>
      </c>
      <c r="G4959" s="1" t="s">
        <v>10081</v>
      </c>
      <c r="H4959" s="1" t="s">
        <v>10080</v>
      </c>
    </row>
    <row r="4960" spans="1:8" hidden="1" x14ac:dyDescent="0.3">
      <c r="A4960" s="1" t="s">
        <v>75</v>
      </c>
      <c r="B4960" s="1" t="str">
        <f t="shared" si="232"/>
        <v>USA</v>
      </c>
      <c r="C4960" s="5" t="str">
        <f t="shared" si="231"/>
        <v>1975</v>
      </c>
      <c r="D4960" s="1" t="str">
        <f t="shared" si="233"/>
        <v xml:space="preserve">Titan IIIE </v>
      </c>
      <c r="E4960" s="1" t="s">
        <v>346</v>
      </c>
      <c r="F4960" s="7" t="str">
        <f>TEXT(DATE(MID(H4960, 13, 4), CHOOSE(MATCH( MID(H4960, 5, 3), {"Jan","Feb","Mar","Apr","May","Jun","Jul","Aug","Sep","Oct","Nov","Dec"}, 0), 1, 2, 3, 4, 5, 6, 7, 8, 9, 10, 11, 12), MID(H4960, 9, 2)), "yyyy-mm-dd")</f>
        <v>1975-08-20</v>
      </c>
      <c r="G4960" s="1" t="s">
        <v>10083</v>
      </c>
      <c r="H4960" s="1" t="s">
        <v>10082</v>
      </c>
    </row>
    <row r="4961" spans="1:8" hidden="1" x14ac:dyDescent="0.3">
      <c r="A4961" s="1" t="s">
        <v>3373</v>
      </c>
      <c r="B4961" s="1" t="str">
        <f t="shared" si="232"/>
        <v>Russia</v>
      </c>
      <c r="C4961" s="5" t="str">
        <f t="shared" si="231"/>
        <v>1975</v>
      </c>
      <c r="D4961" s="1" t="str">
        <f t="shared" si="233"/>
        <v xml:space="preserve">Cosmos-3M </v>
      </c>
      <c r="E4961" s="1" t="s">
        <v>346</v>
      </c>
      <c r="F4961" s="7" t="str">
        <f>TEXT(DATE(MID(H4961, 13, 4), CHOOSE(MATCH( MID(H4961, 5, 3), {"Jan","Feb","Mar","Apr","May","Jun","Jul","Aug","Sep","Oct","Nov","Dec"}, 0), 1, 2, 3, 4, 5, 6, 7, 8, 9, 10, 11, 12), MID(H4961, 9, 2)), "yyyy-mm-dd")</f>
        <v>1975-08-14</v>
      </c>
      <c r="G4961" s="1" t="s">
        <v>10085</v>
      </c>
      <c r="H4961" s="1" t="s">
        <v>10084</v>
      </c>
    </row>
    <row r="4962" spans="1:8" hidden="1" x14ac:dyDescent="0.3">
      <c r="A4962" s="1" t="s">
        <v>130</v>
      </c>
      <c r="B4962" s="1" t="str">
        <f t="shared" si="232"/>
        <v>Kazakhstan</v>
      </c>
      <c r="C4962" s="5" t="str">
        <f t="shared" si="231"/>
        <v>1975</v>
      </c>
      <c r="D4962" s="1" t="str">
        <f t="shared" si="233"/>
        <v xml:space="preserve">Voskhod </v>
      </c>
      <c r="E4962" s="1" t="s">
        <v>346</v>
      </c>
      <c r="F4962" s="7" t="str">
        <f>TEXT(DATE(MID(H4962, 13, 4), CHOOSE(MATCH( MID(H4962, 5, 3), {"Jan","Feb","Mar","Apr","May","Jun","Jul","Aug","Sep","Oct","Nov","Dec"}, 0), 1, 2, 3, 4, 5, 6, 7, 8, 9, 10, 11, 12), MID(H4962, 9, 2)), "yyyy-mm-dd")</f>
        <v>1975-08-13</v>
      </c>
      <c r="G4962" s="1" t="s">
        <v>10087</v>
      </c>
      <c r="H4962" s="1" t="s">
        <v>10086</v>
      </c>
    </row>
    <row r="4963" spans="1:8" hidden="1" x14ac:dyDescent="0.3">
      <c r="A4963" s="1" t="s">
        <v>114</v>
      </c>
      <c r="B4963" s="1" t="str">
        <f t="shared" si="232"/>
        <v>USA</v>
      </c>
      <c r="C4963" s="5" t="str">
        <f t="shared" si="231"/>
        <v>1975</v>
      </c>
      <c r="D4963" s="1" t="str">
        <f t="shared" si="233"/>
        <v xml:space="preserve">Delta 2913 </v>
      </c>
      <c r="E4963" s="1" t="s">
        <v>346</v>
      </c>
      <c r="F4963" s="7" t="str">
        <f>TEXT(DATE(MID(H4963, 13, 4), CHOOSE(MATCH( MID(H4963, 5, 3), {"Jan","Feb","Mar","Apr","May","Jun","Jul","Aug","Sep","Oct","Nov","Dec"}, 0), 1, 2, 3, 4, 5, 6, 7, 8, 9, 10, 11, 12), MID(H4963, 9, 2)), "yyyy-mm-dd")</f>
        <v>1975-08-09</v>
      </c>
      <c r="G4963" s="1" t="s">
        <v>10089</v>
      </c>
      <c r="H4963" s="1" t="s">
        <v>10088</v>
      </c>
    </row>
    <row r="4964" spans="1:8" hidden="1" x14ac:dyDescent="0.3">
      <c r="A4964" s="1" t="s">
        <v>212</v>
      </c>
      <c r="B4964" s="1" t="str">
        <f t="shared" si="232"/>
        <v>Russia</v>
      </c>
      <c r="C4964" s="5" t="str">
        <f t="shared" si="231"/>
        <v>1975</v>
      </c>
      <c r="D4964" s="1" t="str">
        <f t="shared" si="233"/>
        <v xml:space="preserve">Voskhod </v>
      </c>
      <c r="E4964" s="1" t="s">
        <v>346</v>
      </c>
      <c r="F4964" s="7" t="str">
        <f>TEXT(DATE(MID(H4964, 13, 4), CHOOSE(MATCH( MID(H4964, 5, 3), {"Jan","Feb","Mar","Apr","May","Jun","Jul","Aug","Sep","Oct","Nov","Dec"}, 0), 1, 2, 3, 4, 5, 6, 7, 8, 9, 10, 11, 12), MID(H4964, 9, 2)), "yyyy-mm-dd")</f>
        <v>1975-07-31</v>
      </c>
      <c r="G4964" s="1" t="s">
        <v>10091</v>
      </c>
      <c r="H4964" s="1" t="s">
        <v>10090</v>
      </c>
    </row>
    <row r="4965" spans="1:8" hidden="1" x14ac:dyDescent="0.3">
      <c r="A4965" s="1" t="s">
        <v>5301</v>
      </c>
      <c r="B4965" s="1" t="str">
        <f t="shared" si="232"/>
        <v>China</v>
      </c>
      <c r="C4965" s="5" t="str">
        <f t="shared" si="231"/>
        <v>1975</v>
      </c>
      <c r="D4965" s="1" t="str">
        <f t="shared" si="233"/>
        <v xml:space="preserve">Feng Bao 1 </v>
      </c>
      <c r="E4965" s="1" t="s">
        <v>346</v>
      </c>
      <c r="F4965" s="7" t="str">
        <f>TEXT(DATE(MID(H4965, 13, 4), CHOOSE(MATCH( MID(H4965, 5, 3), {"Jan","Feb","Mar","Apr","May","Jun","Jul","Aug","Sep","Oct","Nov","Dec"}, 0), 1, 2, 3, 4, 5, 6, 7, 8, 9, 10, 11, 12), MID(H4965, 9, 2)), "yyyy-mm-dd")</f>
        <v>1975-07-26</v>
      </c>
      <c r="G4965" s="1" t="s">
        <v>10093</v>
      </c>
      <c r="H4965" s="1" t="s">
        <v>10092</v>
      </c>
    </row>
    <row r="4966" spans="1:8" hidden="1" x14ac:dyDescent="0.3">
      <c r="A4966" s="1" t="s">
        <v>3373</v>
      </c>
      <c r="B4966" s="1" t="str">
        <f t="shared" si="232"/>
        <v>Russia</v>
      </c>
      <c r="C4966" s="5" t="str">
        <f t="shared" si="231"/>
        <v>1975</v>
      </c>
      <c r="D4966" s="1" t="str">
        <f t="shared" si="233"/>
        <v xml:space="preserve">Cosmos-3M </v>
      </c>
      <c r="E4966" s="1" t="s">
        <v>346</v>
      </c>
      <c r="F4966" s="7" t="str">
        <f>TEXT(DATE(MID(H4966, 13, 4), CHOOSE(MATCH( MID(H4966, 5, 3), {"Jan","Feb","Mar","Apr","May","Jun","Jul","Aug","Sep","Oct","Nov","Dec"}, 0), 1, 2, 3, 4, 5, 6, 7, 8, 9, 10, 11, 12), MID(H4966, 9, 2)), "yyyy-mm-dd")</f>
        <v>1975-07-24</v>
      </c>
      <c r="G4966" s="1" t="s">
        <v>10095</v>
      </c>
      <c r="H4966" s="1" t="s">
        <v>10094</v>
      </c>
    </row>
    <row r="4967" spans="1:8" hidden="1" x14ac:dyDescent="0.3">
      <c r="A4967" s="1" t="s">
        <v>212</v>
      </c>
      <c r="B4967" s="1" t="str">
        <f t="shared" si="232"/>
        <v>Russia</v>
      </c>
      <c r="C4967" s="5" t="str">
        <f t="shared" si="231"/>
        <v>1975</v>
      </c>
      <c r="D4967" s="1" t="str">
        <f t="shared" si="233"/>
        <v xml:space="preserve">Voskhod </v>
      </c>
      <c r="E4967" s="1" t="s">
        <v>346</v>
      </c>
      <c r="F4967" s="7" t="str">
        <f>TEXT(DATE(MID(H4967, 13, 4), CHOOSE(MATCH( MID(H4967, 5, 3), {"Jan","Feb","Mar","Apr","May","Jun","Jul","Aug","Sep","Oct","Nov","Dec"}, 0), 1, 2, 3, 4, 5, 6, 7, 8, 9, 10, 11, 12), MID(H4967, 9, 2)), "yyyy-mm-dd")</f>
        <v>1975-07-23</v>
      </c>
      <c r="G4967" s="1" t="s">
        <v>10097</v>
      </c>
      <c r="H4967" s="1" t="s">
        <v>10096</v>
      </c>
    </row>
    <row r="4968" spans="1:8" hidden="1" x14ac:dyDescent="0.3">
      <c r="A4968" s="1" t="s">
        <v>1561</v>
      </c>
      <c r="B4968" s="1" t="str">
        <f t="shared" si="232"/>
        <v>Russia</v>
      </c>
      <c r="C4968" s="5" t="str">
        <f t="shared" si="231"/>
        <v>1975</v>
      </c>
      <c r="D4968" s="1" t="str">
        <f t="shared" si="233"/>
        <v xml:space="preserve">Cosmos-2 (63SM) </v>
      </c>
      <c r="E4968" s="1" t="s">
        <v>346</v>
      </c>
      <c r="F4968" s="7" t="str">
        <f>TEXT(DATE(MID(H4968, 13, 4), CHOOSE(MATCH( MID(H4968, 5, 3), {"Jan","Feb","Mar","Apr","May","Jun","Jul","Aug","Sep","Oct","Nov","Dec"}, 0), 1, 2, 3, 4, 5, 6, 7, 8, 9, 10, 11, 12), MID(H4968, 9, 2)), "yyyy-mm-dd")</f>
        <v>1975-07-17</v>
      </c>
      <c r="G4968" s="1" t="s">
        <v>10099</v>
      </c>
      <c r="H4968" s="1" t="s">
        <v>10098</v>
      </c>
    </row>
    <row r="4969" spans="1:8" hidden="1" x14ac:dyDescent="0.3">
      <c r="A4969" s="1" t="s">
        <v>658</v>
      </c>
      <c r="B4969" s="1" t="str">
        <f t="shared" si="232"/>
        <v>USA</v>
      </c>
      <c r="C4969" s="5" t="str">
        <f t="shared" si="231"/>
        <v>1975</v>
      </c>
      <c r="D4969" s="1" t="str">
        <f t="shared" si="233"/>
        <v xml:space="preserve">Saturn IB </v>
      </c>
      <c r="E4969" s="1" t="s">
        <v>346</v>
      </c>
      <c r="F4969" s="7" t="str">
        <f>TEXT(DATE(MID(H4969, 13, 4), CHOOSE(MATCH( MID(H4969, 5, 3), {"Jan","Feb","Mar","Apr","May","Jun","Jul","Aug","Sep","Oct","Nov","Dec"}, 0), 1, 2, 3, 4, 5, 6, 7, 8, 9, 10, 11, 12), MID(H4969, 9, 2)), "yyyy-mm-dd")</f>
        <v>1975-07-15</v>
      </c>
      <c r="G4969" s="1" t="s">
        <v>10101</v>
      </c>
      <c r="H4969" s="1" t="s">
        <v>10100</v>
      </c>
    </row>
    <row r="4970" spans="1:8" hidden="1" x14ac:dyDescent="0.3">
      <c r="A4970" s="1" t="s">
        <v>1630</v>
      </c>
      <c r="B4970" s="1" t="str">
        <f t="shared" si="232"/>
        <v>Kazakhstan</v>
      </c>
      <c r="C4970" s="5" t="str">
        <f t="shared" si="231"/>
        <v>1975</v>
      </c>
      <c r="D4970" s="1" t="str">
        <f t="shared" si="233"/>
        <v xml:space="preserve">Soyuz U </v>
      </c>
      <c r="E4970" s="1" t="s">
        <v>346</v>
      </c>
      <c r="F4970" s="7" t="str">
        <f>TEXT(DATE(MID(H4970, 13, 4), CHOOSE(MATCH( MID(H4970, 5, 3), {"Jan","Feb","Mar","Apr","May","Jun","Jul","Aug","Sep","Oct","Nov","Dec"}, 0), 1, 2, 3, 4, 5, 6, 7, 8, 9, 10, 11, 12), MID(H4970, 9, 2)), "yyyy-mm-dd")</f>
        <v>1975-07-15</v>
      </c>
      <c r="G4970" s="1" t="s">
        <v>10103</v>
      </c>
      <c r="H4970" s="1" t="s">
        <v>10102</v>
      </c>
    </row>
    <row r="4971" spans="1:8" hidden="1" x14ac:dyDescent="0.3">
      <c r="A4971" s="1" t="s">
        <v>6615</v>
      </c>
      <c r="B4971" s="1" t="str">
        <f t="shared" si="232"/>
        <v>Russia</v>
      </c>
      <c r="C4971" s="5" t="str">
        <f t="shared" si="231"/>
        <v>1975</v>
      </c>
      <c r="D4971" s="1" t="str">
        <f t="shared" si="233"/>
        <v xml:space="preserve">Vostok-2M </v>
      </c>
      <c r="E4971" s="1" t="s">
        <v>346</v>
      </c>
      <c r="F4971" s="7" t="str">
        <f>TEXT(DATE(MID(H4971, 13, 4), CHOOSE(MATCH( MID(H4971, 5, 3), {"Jan","Feb","Mar","Apr","May","Jun","Jul","Aug","Sep","Oct","Nov","Dec"}, 0), 1, 2, 3, 4, 5, 6, 7, 8, 9, 10, 11, 12), MID(H4971, 9, 2)), "yyyy-mm-dd")</f>
        <v>1975-07-11</v>
      </c>
      <c r="G4971" s="1" t="s">
        <v>10105</v>
      </c>
      <c r="H4971" s="1" t="s">
        <v>10104</v>
      </c>
    </row>
    <row r="4972" spans="1:8" hidden="1" x14ac:dyDescent="0.3">
      <c r="A4972" s="1" t="s">
        <v>6615</v>
      </c>
      <c r="B4972" s="1" t="str">
        <f t="shared" si="232"/>
        <v>Russia</v>
      </c>
      <c r="C4972" s="5" t="str">
        <f t="shared" si="231"/>
        <v>1975</v>
      </c>
      <c r="D4972" s="1" t="str">
        <f t="shared" si="233"/>
        <v xml:space="preserve">Molniya-M /Block ML </v>
      </c>
      <c r="E4972" s="1" t="s">
        <v>346</v>
      </c>
      <c r="F4972" s="7" t="str">
        <f>TEXT(DATE(MID(H4972, 13, 4), CHOOSE(MATCH( MID(H4972, 5, 3), {"Jan","Feb","Mar","Apr","May","Jun","Jul","Aug","Sep","Oct","Nov","Dec"}, 0), 1, 2, 3, 4, 5, 6, 7, 8, 9, 10, 11, 12), MID(H4972, 9, 2)), "yyyy-mm-dd")</f>
        <v>1975-07-08</v>
      </c>
      <c r="G4972" s="1" t="s">
        <v>10107</v>
      </c>
      <c r="H4972" s="1" t="s">
        <v>10106</v>
      </c>
    </row>
    <row r="4973" spans="1:8" hidden="1" x14ac:dyDescent="0.3">
      <c r="A4973" s="1" t="s">
        <v>3373</v>
      </c>
      <c r="B4973" s="1" t="str">
        <f t="shared" si="232"/>
        <v>Russia</v>
      </c>
      <c r="C4973" s="5" t="str">
        <f t="shared" si="231"/>
        <v>1975</v>
      </c>
      <c r="D4973" s="1" t="str">
        <f t="shared" si="233"/>
        <v xml:space="preserve">Cosmos-3M </v>
      </c>
      <c r="E4973" s="1" t="s">
        <v>346</v>
      </c>
      <c r="F4973" s="7" t="str">
        <f>TEXT(DATE(MID(H4973, 13, 4), CHOOSE(MATCH( MID(H4973, 5, 3), {"Jan","Feb","Mar","Apr","May","Jun","Jul","Aug","Sep","Oct","Nov","Dec"}, 0), 1, 2, 3, 4, 5, 6, 7, 8, 9, 10, 11, 12), MID(H4973, 9, 2)), "yyyy-mm-dd")</f>
        <v>1975-07-04</v>
      </c>
      <c r="G4973" s="1" t="s">
        <v>10109</v>
      </c>
      <c r="H4973" s="1" t="s">
        <v>10108</v>
      </c>
    </row>
    <row r="4974" spans="1:8" hidden="1" x14ac:dyDescent="0.3">
      <c r="A4974" s="1" t="s">
        <v>6615</v>
      </c>
      <c r="B4974" s="1" t="str">
        <f t="shared" si="232"/>
        <v>Russia</v>
      </c>
      <c r="C4974" s="5" t="str">
        <f t="shared" si="231"/>
        <v>1975</v>
      </c>
      <c r="D4974" s="1" t="str">
        <f t="shared" si="233"/>
        <v xml:space="preserve">Voskhod </v>
      </c>
      <c r="E4974" s="1" t="s">
        <v>346</v>
      </c>
      <c r="F4974" s="7" t="str">
        <f>TEXT(DATE(MID(H4974, 13, 4), CHOOSE(MATCH( MID(H4974, 5, 3), {"Jan","Feb","Mar","Apr","May","Jun","Jul","Aug","Sep","Oct","Nov","Dec"}, 0), 1, 2, 3, 4, 5, 6, 7, 8, 9, 10, 11, 12), MID(H4974, 9, 2)), "yyyy-mm-dd")</f>
        <v>1975-07-03</v>
      </c>
      <c r="G4974" s="1" t="s">
        <v>10111</v>
      </c>
      <c r="H4974" s="1" t="s">
        <v>10110</v>
      </c>
    </row>
    <row r="4975" spans="1:8" hidden="1" x14ac:dyDescent="0.3">
      <c r="A4975" s="1" t="s">
        <v>6615</v>
      </c>
      <c r="B4975" s="1" t="str">
        <f t="shared" si="232"/>
        <v>Russia</v>
      </c>
      <c r="C4975" s="5" t="str">
        <f t="shared" si="231"/>
        <v>1975</v>
      </c>
      <c r="D4975" s="1" t="str">
        <f t="shared" si="233"/>
        <v xml:space="preserve">Voskhod </v>
      </c>
      <c r="E4975" s="1" t="s">
        <v>346</v>
      </c>
      <c r="F4975" s="7" t="str">
        <f>TEXT(DATE(MID(H4975, 13, 4), CHOOSE(MATCH( MID(H4975, 5, 3), {"Jan","Feb","Mar","Apr","May","Jun","Jul","Aug","Sep","Oct","Nov","Dec"}, 0), 1, 2, 3, 4, 5, 6, 7, 8, 9, 10, 11, 12), MID(H4975, 9, 2)), "yyyy-mm-dd")</f>
        <v>1975-06-27</v>
      </c>
      <c r="G4975" s="1" t="s">
        <v>10113</v>
      </c>
      <c r="H4975" s="1" t="s">
        <v>10112</v>
      </c>
    </row>
    <row r="4976" spans="1:8" hidden="1" x14ac:dyDescent="0.3">
      <c r="A4976" s="1" t="s">
        <v>212</v>
      </c>
      <c r="B4976" s="1" t="str">
        <f t="shared" si="232"/>
        <v>Russia</v>
      </c>
      <c r="C4976" s="5" t="str">
        <f t="shared" si="231"/>
        <v>1975</v>
      </c>
      <c r="D4976" s="1" t="str">
        <f t="shared" si="233"/>
        <v xml:space="preserve">Voskhod </v>
      </c>
      <c r="E4976" s="1" t="s">
        <v>346</v>
      </c>
      <c r="F4976" s="7" t="str">
        <f>TEXT(DATE(MID(H4976, 13, 4), CHOOSE(MATCH( MID(H4976, 5, 3), {"Jan","Feb","Mar","Apr","May","Jun","Jul","Aug","Sep","Oct","Nov","Dec"}, 0), 1, 2, 3, 4, 5, 6, 7, 8, 9, 10, 11, 12), MID(H4976, 9, 2)), "yyyy-mm-dd")</f>
        <v>1975-06-25</v>
      </c>
      <c r="G4976" s="1" t="s">
        <v>10115</v>
      </c>
      <c r="H4976" s="1" t="s">
        <v>10114</v>
      </c>
    </row>
    <row r="4977" spans="1:8" hidden="1" x14ac:dyDescent="0.3">
      <c r="A4977" s="1" t="s">
        <v>1561</v>
      </c>
      <c r="B4977" s="1" t="str">
        <f t="shared" si="232"/>
        <v>Russia</v>
      </c>
      <c r="C4977" s="5" t="str">
        <f t="shared" si="231"/>
        <v>1975</v>
      </c>
      <c r="D4977" s="1" t="str">
        <f t="shared" si="233"/>
        <v xml:space="preserve">Cosmos-2 (63SM) </v>
      </c>
      <c r="E4977" s="1" t="s">
        <v>346</v>
      </c>
      <c r="F4977" s="7" t="str">
        <f>TEXT(DATE(MID(H4977, 13, 4), CHOOSE(MATCH( MID(H4977, 5, 3), {"Jan","Feb","Mar","Apr","May","Jun","Jul","Aug","Sep","Oct","Nov","Dec"}, 0), 1, 2, 3, 4, 5, 6, 7, 8, 9, 10, 11, 12), MID(H4977, 9, 2)), "yyyy-mm-dd")</f>
        <v>1975-06-24</v>
      </c>
      <c r="G4977" s="1" t="s">
        <v>10117</v>
      </c>
      <c r="H4977" s="1" t="s">
        <v>10116</v>
      </c>
    </row>
    <row r="4978" spans="1:8" hidden="1" x14ac:dyDescent="0.3">
      <c r="A4978" s="1" t="s">
        <v>3160</v>
      </c>
      <c r="B4978" s="1" t="str">
        <f t="shared" si="232"/>
        <v>USA</v>
      </c>
      <c r="C4978" s="5" t="str">
        <f t="shared" si="231"/>
        <v>1975</v>
      </c>
      <c r="D4978" s="1" t="str">
        <f t="shared" si="233"/>
        <v xml:space="preserve">Delta 1910 </v>
      </c>
      <c r="E4978" s="1" t="s">
        <v>346</v>
      </c>
      <c r="F4978" s="7" t="str">
        <f>TEXT(DATE(MID(H4978, 13, 4), CHOOSE(MATCH( MID(H4978, 5, 3), {"Jan","Feb","Mar","Apr","May","Jun","Jul","Aug","Sep","Oct","Nov","Dec"}, 0), 1, 2, 3, 4, 5, 6, 7, 8, 9, 10, 11, 12), MID(H4978, 9, 2)), "yyyy-mm-dd")</f>
        <v>1975-06-21</v>
      </c>
      <c r="G4978" s="1" t="s">
        <v>10119</v>
      </c>
      <c r="H4978" s="1" t="s">
        <v>10118</v>
      </c>
    </row>
    <row r="4979" spans="1:8" hidden="1" x14ac:dyDescent="0.3">
      <c r="A4979" s="1" t="s">
        <v>6615</v>
      </c>
      <c r="B4979" s="1" t="str">
        <f t="shared" si="232"/>
        <v>Russia</v>
      </c>
      <c r="C4979" s="5" t="str">
        <f t="shared" si="231"/>
        <v>1975</v>
      </c>
      <c r="D4979" s="1" t="str">
        <f t="shared" si="233"/>
        <v xml:space="preserve">Vostok-2M </v>
      </c>
      <c r="E4979" s="1" t="s">
        <v>346</v>
      </c>
      <c r="F4979" s="7" t="str">
        <f>TEXT(DATE(MID(H4979, 13, 4), CHOOSE(MATCH( MID(H4979, 5, 3), {"Jan","Feb","Mar","Apr","May","Jun","Jul","Aug","Sep","Oct","Nov","Dec"}, 0), 1, 2, 3, 4, 5, 6, 7, 8, 9, 10, 11, 12), MID(H4979, 9, 2)), "yyyy-mm-dd")</f>
        <v>1975-06-20</v>
      </c>
      <c r="G4979" s="1" t="s">
        <v>10121</v>
      </c>
      <c r="H4979" s="1" t="s">
        <v>10120</v>
      </c>
    </row>
    <row r="4980" spans="1:8" hidden="1" x14ac:dyDescent="0.3">
      <c r="A4980" s="1" t="s">
        <v>9371</v>
      </c>
      <c r="B4980" s="1" t="str">
        <f t="shared" si="232"/>
        <v>USA</v>
      </c>
      <c r="C4980" s="5" t="str">
        <f t="shared" si="231"/>
        <v>1975</v>
      </c>
      <c r="D4980" s="1" t="str">
        <f t="shared" si="233"/>
        <v xml:space="preserve">Atlas-SLV3A Agena-D </v>
      </c>
      <c r="E4980" s="1" t="s">
        <v>346</v>
      </c>
      <c r="F4980" s="7" t="str">
        <f>TEXT(DATE(MID(H4980, 13, 4), CHOOSE(MATCH( MID(H4980, 5, 3), {"Jan","Feb","Mar","Apr","May","Jun","Jul","Aug","Sep","Oct","Nov","Dec"}, 0), 1, 2, 3, 4, 5, 6, 7, 8, 9, 10, 11, 12), MID(H4980, 9, 2)), "yyyy-mm-dd")</f>
        <v>1975-06-18</v>
      </c>
      <c r="G4980" s="1" t="s">
        <v>10123</v>
      </c>
      <c r="H4980" s="1" t="s">
        <v>10122</v>
      </c>
    </row>
    <row r="4981" spans="1:8" hidden="1" x14ac:dyDescent="0.3">
      <c r="A4981" s="1" t="s">
        <v>565</v>
      </c>
      <c r="B4981" s="1" t="str">
        <f t="shared" si="232"/>
        <v>Kazakhstan</v>
      </c>
      <c r="C4981" s="5" t="str">
        <f t="shared" si="231"/>
        <v>1975</v>
      </c>
      <c r="D4981" s="1" t="str">
        <f t="shared" si="233"/>
        <v xml:space="preserve">Proton-K/Block D-1 </v>
      </c>
      <c r="E4981" s="1" t="s">
        <v>346</v>
      </c>
      <c r="F4981" s="7" t="str">
        <f>TEXT(DATE(MID(H4981, 13, 4), CHOOSE(MATCH( MID(H4981, 5, 3), {"Jan","Feb","Mar","Apr","May","Jun","Jul","Aug","Sep","Oct","Nov","Dec"}, 0), 1, 2, 3, 4, 5, 6, 7, 8, 9, 10, 11, 12), MID(H4981, 9, 2)), "yyyy-mm-dd")</f>
        <v>1975-06-14</v>
      </c>
      <c r="G4981" s="1" t="s">
        <v>10125</v>
      </c>
      <c r="H4981" s="1" t="s">
        <v>10124</v>
      </c>
    </row>
    <row r="4982" spans="1:8" hidden="1" x14ac:dyDescent="0.3">
      <c r="A4982" s="1" t="s">
        <v>212</v>
      </c>
      <c r="B4982" s="1" t="str">
        <f t="shared" si="232"/>
        <v>Russia</v>
      </c>
      <c r="C4982" s="5" t="str">
        <f t="shared" si="231"/>
        <v>1975</v>
      </c>
      <c r="D4982" s="1" t="str">
        <f t="shared" si="233"/>
        <v xml:space="preserve">Soyuz U </v>
      </c>
      <c r="E4982" s="1" t="s">
        <v>346</v>
      </c>
      <c r="F4982" s="7" t="str">
        <f>TEXT(DATE(MID(H4982, 13, 4), CHOOSE(MATCH( MID(H4982, 5, 3), {"Jan","Feb","Mar","Apr","May","Jun","Jul","Aug","Sep","Oct","Nov","Dec"}, 0), 1, 2, 3, 4, 5, 6, 7, 8, 9, 10, 11, 12), MID(H4982, 9, 2)), "yyyy-mm-dd")</f>
        <v>1975-06-12</v>
      </c>
      <c r="G4982" s="1" t="s">
        <v>10127</v>
      </c>
      <c r="H4982" s="1" t="s">
        <v>10126</v>
      </c>
    </row>
    <row r="4983" spans="1:8" hidden="1" x14ac:dyDescent="0.3">
      <c r="A4983" s="1" t="s">
        <v>114</v>
      </c>
      <c r="B4983" s="1" t="str">
        <f t="shared" si="232"/>
        <v>USA</v>
      </c>
      <c r="C4983" s="5" t="str">
        <f t="shared" si="231"/>
        <v>1975</v>
      </c>
      <c r="D4983" s="1" t="str">
        <f t="shared" si="233"/>
        <v xml:space="preserve">Delta 2910 </v>
      </c>
      <c r="E4983" s="1" t="s">
        <v>346</v>
      </c>
      <c r="F4983" s="7" t="str">
        <f>TEXT(DATE(MID(H4983, 13, 4), CHOOSE(MATCH( MID(H4983, 5, 3), {"Jan","Feb","Mar","Apr","May","Jun","Jul","Aug","Sep","Oct","Nov","Dec"}, 0), 1, 2, 3, 4, 5, 6, 7, 8, 9, 10, 11, 12), MID(H4983, 9, 2)), "yyyy-mm-dd")</f>
        <v>1975-06-12</v>
      </c>
      <c r="G4983" s="1" t="s">
        <v>10129</v>
      </c>
      <c r="H4983" s="1" t="s">
        <v>10128</v>
      </c>
    </row>
    <row r="4984" spans="1:8" hidden="1" x14ac:dyDescent="0.3">
      <c r="A4984" s="1" t="s">
        <v>27</v>
      </c>
      <c r="B4984" s="1" t="str">
        <f t="shared" si="232"/>
        <v>USA</v>
      </c>
      <c r="C4984" s="5" t="str">
        <f t="shared" si="231"/>
        <v>1975</v>
      </c>
      <c r="D4984" s="1" t="str">
        <f t="shared" si="233"/>
        <v xml:space="preserve">Titan IIID </v>
      </c>
      <c r="E4984" s="1" t="s">
        <v>346</v>
      </c>
      <c r="F4984" s="7" t="str">
        <f>TEXT(DATE(MID(H4984, 13, 4), CHOOSE(MATCH( MID(H4984, 5, 3), {"Jan","Feb","Mar","Apr","May","Jun","Jul","Aug","Sep","Oct","Nov","Dec"}, 0), 1, 2, 3, 4, 5, 6, 7, 8, 9, 10, 11, 12), MID(H4984, 9, 2)), "yyyy-mm-dd")</f>
        <v>1975-06-08</v>
      </c>
      <c r="G4984" s="1" t="s">
        <v>10131</v>
      </c>
      <c r="H4984" s="1" t="s">
        <v>10130</v>
      </c>
    </row>
    <row r="4985" spans="1:8" hidden="1" x14ac:dyDescent="0.3">
      <c r="A4985" s="1" t="s">
        <v>565</v>
      </c>
      <c r="B4985" s="1" t="str">
        <f t="shared" si="232"/>
        <v>Kazakhstan</v>
      </c>
      <c r="C4985" s="5" t="str">
        <f t="shared" si="231"/>
        <v>1975</v>
      </c>
      <c r="D4985" s="1" t="str">
        <f t="shared" si="233"/>
        <v xml:space="preserve">Proton-K/Block D-1 </v>
      </c>
      <c r="E4985" s="1" t="s">
        <v>346</v>
      </c>
      <c r="F4985" s="7" t="str">
        <f>TEXT(DATE(MID(H4985, 13, 4), CHOOSE(MATCH( MID(H4985, 5, 3), {"Jan","Feb","Mar","Apr","May","Jun","Jul","Aug","Sep","Oct","Nov","Dec"}, 0), 1, 2, 3, 4, 5, 6, 7, 8, 9, 10, 11, 12), MID(H4985, 9, 2)), "yyyy-mm-dd")</f>
        <v>1975-06-08</v>
      </c>
      <c r="G4985" s="1" t="s">
        <v>10133</v>
      </c>
      <c r="H4985" s="1" t="s">
        <v>10132</v>
      </c>
    </row>
    <row r="4986" spans="1:8" hidden="1" x14ac:dyDescent="0.3">
      <c r="A4986" s="1" t="s">
        <v>6615</v>
      </c>
      <c r="B4986" s="1" t="str">
        <f t="shared" si="232"/>
        <v>Russia</v>
      </c>
      <c r="C4986" s="5" t="str">
        <f t="shared" si="231"/>
        <v>1975</v>
      </c>
      <c r="D4986" s="1" t="str">
        <f t="shared" si="233"/>
        <v xml:space="preserve">Molniya-M /Block ML </v>
      </c>
      <c r="E4986" s="1" t="s">
        <v>346</v>
      </c>
      <c r="F4986" s="7" t="str">
        <f>TEXT(DATE(MID(H4986, 13, 4), CHOOSE(MATCH( MID(H4986, 5, 3), {"Jan","Feb","Mar","Apr","May","Jun","Jul","Aug","Sep","Oct","Nov","Dec"}, 0), 1, 2, 3, 4, 5, 6, 7, 8, 9, 10, 11, 12), MID(H4986, 9, 2)), "yyyy-mm-dd")</f>
        <v>1975-06-05</v>
      </c>
      <c r="G4986" s="1" t="s">
        <v>10135</v>
      </c>
      <c r="H4986" s="1" t="s">
        <v>10134</v>
      </c>
    </row>
    <row r="4987" spans="1:8" hidden="1" x14ac:dyDescent="0.3">
      <c r="A4987" s="1" t="s">
        <v>212</v>
      </c>
      <c r="B4987" s="1" t="str">
        <f t="shared" si="232"/>
        <v>Russia</v>
      </c>
      <c r="C4987" s="5" t="str">
        <f t="shared" si="231"/>
        <v>1975</v>
      </c>
      <c r="D4987" s="1" t="str">
        <f t="shared" si="233"/>
        <v xml:space="preserve">Voskhod </v>
      </c>
      <c r="E4987" s="1" t="s">
        <v>346</v>
      </c>
      <c r="F4987" s="7" t="str">
        <f>TEXT(DATE(MID(H4987, 13, 4), CHOOSE(MATCH( MID(H4987, 5, 3), {"Jan","Feb","Mar","Apr","May","Jun","Jul","Aug","Sep","Oct","Nov","Dec"}, 0), 1, 2, 3, 4, 5, 6, 7, 8, 9, 10, 11, 12), MID(H4987, 9, 2)), "yyyy-mm-dd")</f>
        <v>1975-06-03</v>
      </c>
      <c r="G4987" s="1" t="s">
        <v>10137</v>
      </c>
      <c r="H4987" s="1" t="s">
        <v>10136</v>
      </c>
    </row>
    <row r="4988" spans="1:8" hidden="1" x14ac:dyDescent="0.3">
      <c r="A4988" s="1" t="s">
        <v>4882</v>
      </c>
      <c r="B4988" s="1" t="str">
        <f t="shared" si="232"/>
        <v>Russia</v>
      </c>
      <c r="C4988" s="5" t="str">
        <f t="shared" si="231"/>
        <v>1975</v>
      </c>
      <c r="D4988" s="1" t="str">
        <f t="shared" si="233"/>
        <v xml:space="preserve">Cosmos-3M </v>
      </c>
      <c r="E4988" s="1" t="s">
        <v>346</v>
      </c>
      <c r="F4988" s="7" t="str">
        <f>TEXT(DATE(MID(H4988, 13, 4), CHOOSE(MATCH( MID(H4988, 5, 3), {"Jan","Feb","Mar","Apr","May","Jun","Jul","Aug","Sep","Oct","Nov","Dec"}, 0), 1, 2, 3, 4, 5, 6, 7, 8, 9, 10, 11, 12), MID(H4988, 9, 2)), "yyyy-mm-dd")</f>
        <v>1975-06-03</v>
      </c>
      <c r="G4988" s="1" t="s">
        <v>10139</v>
      </c>
      <c r="H4988" s="1" t="s">
        <v>10138</v>
      </c>
    </row>
    <row r="4989" spans="1:8" hidden="1" x14ac:dyDescent="0.3">
      <c r="A4989" s="1" t="s">
        <v>212</v>
      </c>
      <c r="B4989" s="1" t="str">
        <f t="shared" si="232"/>
        <v>Russia</v>
      </c>
      <c r="C4989" s="5" t="str">
        <f t="shared" si="231"/>
        <v>1975</v>
      </c>
      <c r="D4989" s="1" t="str">
        <f t="shared" si="233"/>
        <v xml:space="preserve">Voskhod </v>
      </c>
      <c r="E4989" s="1" t="s">
        <v>346</v>
      </c>
      <c r="F4989" s="7" t="str">
        <f>TEXT(DATE(MID(H4989, 13, 4), CHOOSE(MATCH( MID(H4989, 5, 3), {"Jan","Feb","Mar","Apr","May","Jun","Jul","Aug","Sep","Oct","Nov","Dec"}, 0), 1, 2, 3, 4, 5, 6, 7, 8, 9, 10, 11, 12), MID(H4989, 9, 2)), "yyyy-mm-dd")</f>
        <v>1975-05-30</v>
      </c>
      <c r="G4989" s="1" t="s">
        <v>10141</v>
      </c>
      <c r="H4989" s="1" t="s">
        <v>10140</v>
      </c>
    </row>
    <row r="4990" spans="1:8" hidden="1" x14ac:dyDescent="0.3">
      <c r="A4990" s="1" t="s">
        <v>130</v>
      </c>
      <c r="B4990" s="1" t="str">
        <f t="shared" si="232"/>
        <v>Kazakhstan</v>
      </c>
      <c r="C4990" s="5" t="str">
        <f t="shared" si="231"/>
        <v>1975</v>
      </c>
      <c r="D4990" s="1" t="str">
        <f t="shared" si="233"/>
        <v xml:space="preserve">Voskhod </v>
      </c>
      <c r="E4990" s="1" t="s">
        <v>346</v>
      </c>
      <c r="F4990" s="7" t="str">
        <f>TEXT(DATE(MID(H4990, 13, 4), CHOOSE(MATCH( MID(H4990, 5, 3), {"Jan","Feb","Mar","Apr","May","Jun","Jul","Aug","Sep","Oct","Nov","Dec"}, 0), 1, 2, 3, 4, 5, 6, 7, 8, 9, 10, 11, 12), MID(H4990, 9, 2)), "yyyy-mm-dd")</f>
        <v>1975-05-28</v>
      </c>
      <c r="G4990" s="1" t="s">
        <v>10143</v>
      </c>
      <c r="H4990" s="1" t="s">
        <v>10142</v>
      </c>
    </row>
    <row r="4991" spans="1:8" hidden="1" x14ac:dyDescent="0.3">
      <c r="A4991" s="1" t="s">
        <v>3373</v>
      </c>
      <c r="B4991" s="1" t="str">
        <f t="shared" si="232"/>
        <v>Russia</v>
      </c>
      <c r="C4991" s="5" t="str">
        <f t="shared" si="231"/>
        <v>1975</v>
      </c>
      <c r="D4991" s="1" t="str">
        <f t="shared" si="233"/>
        <v xml:space="preserve">Cosmos-3M </v>
      </c>
      <c r="E4991" s="1" t="s">
        <v>346</v>
      </c>
      <c r="F4991" s="7" t="str">
        <f>TEXT(DATE(MID(H4991, 13, 4), CHOOSE(MATCH( MID(H4991, 5, 3), {"Jan","Feb","Mar","Apr","May","Jun","Jul","Aug","Sep","Oct","Nov","Dec"}, 0), 1, 2, 3, 4, 5, 6, 7, 8, 9, 10, 11, 12), MID(H4991, 9, 2)), "yyyy-mm-dd")</f>
        <v>1975-05-28</v>
      </c>
      <c r="G4991" s="1" t="s">
        <v>10145</v>
      </c>
      <c r="H4991" s="1" t="s">
        <v>10144</v>
      </c>
    </row>
    <row r="4992" spans="1:8" hidden="1" x14ac:dyDescent="0.3">
      <c r="A4992" s="1" t="s">
        <v>1630</v>
      </c>
      <c r="B4992" s="1" t="str">
        <f t="shared" si="232"/>
        <v>Kazakhstan</v>
      </c>
      <c r="C4992" s="5" t="str">
        <f t="shared" si="231"/>
        <v>1975</v>
      </c>
      <c r="D4992" s="1" t="str">
        <f t="shared" si="233"/>
        <v xml:space="preserve">Soyuz </v>
      </c>
      <c r="E4992" s="1" t="s">
        <v>346</v>
      </c>
      <c r="F4992" s="7" t="str">
        <f>TEXT(DATE(MID(H4992, 13, 4), CHOOSE(MATCH( MID(H4992, 5, 3), {"Jan","Feb","Mar","Apr","May","Jun","Jul","Aug","Sep","Oct","Nov","Dec"}, 0), 1, 2, 3, 4, 5, 6, 7, 8, 9, 10, 11, 12), MID(H4992, 9, 2)), "yyyy-mm-dd")</f>
        <v>1975-05-24</v>
      </c>
      <c r="G4992" s="1" t="s">
        <v>10147</v>
      </c>
      <c r="H4992" s="1" t="s">
        <v>10146</v>
      </c>
    </row>
    <row r="4993" spans="1:8" hidden="1" x14ac:dyDescent="0.3">
      <c r="A4993" s="1" t="s">
        <v>8845</v>
      </c>
      <c r="B4993" s="1" t="str">
        <f t="shared" si="232"/>
        <v>USA</v>
      </c>
      <c r="C4993" s="5" t="str">
        <f t="shared" si="231"/>
        <v>1975</v>
      </c>
      <c r="D4993" s="1" t="str">
        <f t="shared" si="233"/>
        <v xml:space="preserve">Thor-LV2D Burner-2 </v>
      </c>
      <c r="E4993" s="1" t="s">
        <v>346</v>
      </c>
      <c r="F4993" s="7" t="str">
        <f>TEXT(DATE(MID(H4993, 13, 4), CHOOSE(MATCH( MID(H4993, 5, 3), {"Jan","Feb","Mar","Apr","May","Jun","Jul","Aug","Sep","Oct","Nov","Dec"}, 0), 1, 2, 3, 4, 5, 6, 7, 8, 9, 10, 11, 12), MID(H4993, 9, 2)), "yyyy-mm-dd")</f>
        <v>1975-05-24</v>
      </c>
      <c r="G4993" s="1" t="s">
        <v>10149</v>
      </c>
      <c r="H4993" s="1" t="s">
        <v>10148</v>
      </c>
    </row>
    <row r="4994" spans="1:8" hidden="1" x14ac:dyDescent="0.3">
      <c r="A4994" s="1" t="s">
        <v>4149</v>
      </c>
      <c r="B4994" s="1" t="str">
        <f t="shared" si="232"/>
        <v>USA</v>
      </c>
      <c r="C4994" s="5" t="str">
        <f t="shared" ref="C4994:C5057" si="234">TEXT(F4994, "yyyy")</f>
        <v>1975</v>
      </c>
      <c r="D4994" s="1" t="str">
        <f t="shared" si="233"/>
        <v xml:space="preserve">Atlas-SLV3D Centaur-D1A </v>
      </c>
      <c r="E4994" s="1" t="s">
        <v>346</v>
      </c>
      <c r="F4994" s="7" t="str">
        <f>TEXT(DATE(MID(H4994, 13, 4), CHOOSE(MATCH( MID(H4994, 5, 3), {"Jan","Feb","Mar","Apr","May","Jun","Jul","Aug","Sep","Oct","Nov","Dec"}, 0), 1, 2, 3, 4, 5, 6, 7, 8, 9, 10, 11, 12), MID(H4994, 9, 2)), "yyyy-mm-dd")</f>
        <v>1975-05-22</v>
      </c>
      <c r="G4994" s="1" t="s">
        <v>10151</v>
      </c>
      <c r="H4994" s="1" t="s">
        <v>10150</v>
      </c>
    </row>
    <row r="4995" spans="1:8" hidden="1" x14ac:dyDescent="0.3">
      <c r="A4995" s="1" t="s">
        <v>130</v>
      </c>
      <c r="B4995" s="1" t="str">
        <f t="shared" ref="B4995:B5058" si="235">TRIM(MID(A4995, FIND("|", SUBSTITUTE(A4995, ",", "|", LEN(A4995) - LEN(SUBSTITUTE(A4995,",", "" )))) + 1, LEN(A4995)))</f>
        <v>Kazakhstan</v>
      </c>
      <c r="C4995" s="5" t="str">
        <f t="shared" si="234"/>
        <v>1975</v>
      </c>
      <c r="D4995" s="1" t="str">
        <f t="shared" ref="D4995:D5058" si="236">LEFT(G4995, FIND("|", G4995) - 1)</f>
        <v xml:space="preserve">Voskhod </v>
      </c>
      <c r="E4995" s="1" t="s">
        <v>346</v>
      </c>
      <c r="F4995" s="7" t="str">
        <f>TEXT(DATE(MID(H4995, 13, 4), CHOOSE(MATCH( MID(H4995, 5, 3), {"Jan","Feb","Mar","Apr","May","Jun","Jul","Aug","Sep","Oct","Nov","Dec"}, 0), 1, 2, 3, 4, 5, 6, 7, 8, 9, 10, 11, 12), MID(H4995, 9, 2)), "yyyy-mm-dd")</f>
        <v>1975-05-21</v>
      </c>
      <c r="G4995" s="1" t="s">
        <v>10153</v>
      </c>
      <c r="H4995" s="1" t="s">
        <v>10152</v>
      </c>
    </row>
    <row r="4996" spans="1:8" hidden="1" x14ac:dyDescent="0.3">
      <c r="A4996" s="1" t="s">
        <v>11</v>
      </c>
      <c r="B4996" s="1" t="str">
        <f t="shared" si="235"/>
        <v>USA</v>
      </c>
      <c r="C4996" s="5" t="str">
        <f t="shared" si="234"/>
        <v>1975</v>
      </c>
      <c r="D4996" s="1" t="str">
        <f t="shared" si="236"/>
        <v xml:space="preserve">Titan III(23)C </v>
      </c>
      <c r="E4996" s="1" t="s">
        <v>346</v>
      </c>
      <c r="F4996" s="7" t="str">
        <f>TEXT(DATE(MID(H4996, 13, 4), CHOOSE(MATCH( MID(H4996, 5, 3), {"Jan","Feb","Mar","Apr","May","Jun","Jul","Aug","Sep","Oct","Nov","Dec"}, 0), 1, 2, 3, 4, 5, 6, 7, 8, 9, 10, 11, 12), MID(H4996, 9, 2)), "yyyy-mm-dd")</f>
        <v>1975-05-20</v>
      </c>
      <c r="G4996" s="1" t="s">
        <v>10155</v>
      </c>
      <c r="H4996" s="1" t="s">
        <v>10154</v>
      </c>
    </row>
    <row r="4997" spans="1:8" hidden="1" x14ac:dyDescent="0.3">
      <c r="A4997" s="1" t="s">
        <v>10047</v>
      </c>
      <c r="B4997" s="1" t="str">
        <f t="shared" si="235"/>
        <v>France</v>
      </c>
      <c r="C4997" s="5" t="str">
        <f t="shared" si="234"/>
        <v>1975</v>
      </c>
      <c r="D4997" s="1" t="str">
        <f t="shared" si="236"/>
        <v xml:space="preserve">Diamant BP4 </v>
      </c>
      <c r="E4997" s="1" t="s">
        <v>346</v>
      </c>
      <c r="F4997" s="7" t="str">
        <f>TEXT(DATE(MID(H4997, 13, 4), CHOOSE(MATCH( MID(H4997, 5, 3), {"Jan","Feb","Mar","Apr","May","Jun","Jul","Aug","Sep","Oct","Nov","Dec"}, 0), 1, 2, 3, 4, 5, 6, 7, 8, 9, 10, 11, 12), MID(H4997, 9, 2)), "yyyy-mm-dd")</f>
        <v>1975-05-17</v>
      </c>
      <c r="G4997" s="1" t="s">
        <v>10157</v>
      </c>
      <c r="H4997" s="1" t="s">
        <v>10156</v>
      </c>
    </row>
    <row r="4998" spans="1:8" hidden="1" x14ac:dyDescent="0.3">
      <c r="A4998" s="1" t="s">
        <v>3160</v>
      </c>
      <c r="B4998" s="1" t="str">
        <f t="shared" si="235"/>
        <v>USA</v>
      </c>
      <c r="C4998" s="5" t="str">
        <f t="shared" si="234"/>
        <v>1975</v>
      </c>
      <c r="D4998" s="1" t="str">
        <f t="shared" si="236"/>
        <v xml:space="preserve">Delta 2914 </v>
      </c>
      <c r="E4998" s="1" t="s">
        <v>346</v>
      </c>
      <c r="F4998" s="7" t="str">
        <f>TEXT(DATE(MID(H4998, 13, 4), CHOOSE(MATCH( MID(H4998, 5, 3), {"Jan","Feb","Mar","Apr","May","Jun","Jul","Aug","Sep","Oct","Nov","Dec"}, 0), 1, 2, 3, 4, 5, 6, 7, 8, 9, 10, 11, 12), MID(H4998, 9, 2)), "yyyy-mm-dd")</f>
        <v>1975-05-07</v>
      </c>
      <c r="G4998" s="1" t="s">
        <v>10159</v>
      </c>
      <c r="H4998" s="1" t="s">
        <v>10158</v>
      </c>
    </row>
    <row r="4999" spans="1:8" hidden="1" x14ac:dyDescent="0.3">
      <c r="A4999" s="1" t="s">
        <v>6959</v>
      </c>
      <c r="B4999" s="1" t="str">
        <f t="shared" si="235"/>
        <v>Kenya</v>
      </c>
      <c r="C4999" s="5" t="str">
        <f t="shared" si="234"/>
        <v>1975</v>
      </c>
      <c r="D4999" s="1" t="str">
        <f t="shared" si="236"/>
        <v xml:space="preserve">Scout F1 </v>
      </c>
      <c r="E4999" s="1" t="s">
        <v>346</v>
      </c>
      <c r="F4999" s="7" t="str">
        <f>TEXT(DATE(MID(H4999, 13, 4), CHOOSE(MATCH( MID(H4999, 5, 3), {"Jan","Feb","Mar","Apr","May","Jun","Jul","Aug","Sep","Oct","Nov","Dec"}, 0), 1, 2, 3, 4, 5, 6, 7, 8, 9, 10, 11, 12), MID(H4999, 9, 2)), "yyyy-mm-dd")</f>
        <v>1975-05-07</v>
      </c>
      <c r="G4999" s="1" t="s">
        <v>10161</v>
      </c>
      <c r="H4999" s="1" t="s">
        <v>10160</v>
      </c>
    </row>
    <row r="5000" spans="1:8" hidden="1" x14ac:dyDescent="0.3">
      <c r="A5000" s="1" t="s">
        <v>6615</v>
      </c>
      <c r="B5000" s="1" t="str">
        <f t="shared" si="235"/>
        <v>Russia</v>
      </c>
      <c r="C5000" s="5" t="str">
        <f t="shared" si="234"/>
        <v>1975</v>
      </c>
      <c r="D5000" s="1" t="str">
        <f t="shared" si="236"/>
        <v xml:space="preserve">Molniya-M /Block ML </v>
      </c>
      <c r="E5000" s="1" t="s">
        <v>346</v>
      </c>
      <c r="F5000" s="7" t="str">
        <f>TEXT(DATE(MID(H5000, 13, 4), CHOOSE(MATCH( MID(H5000, 5, 3), {"Jan","Feb","Mar","Apr","May","Jun","Jul","Aug","Sep","Oct","Nov","Dec"}, 0), 1, 2, 3, 4, 5, 6, 7, 8, 9, 10, 11, 12), MID(H5000, 9, 2)), "yyyy-mm-dd")</f>
        <v>1975-04-29</v>
      </c>
      <c r="G5000" s="1" t="s">
        <v>10163</v>
      </c>
      <c r="H5000" s="1" t="s">
        <v>10162</v>
      </c>
    </row>
    <row r="5001" spans="1:8" hidden="1" x14ac:dyDescent="0.3">
      <c r="A5001" s="1" t="s">
        <v>212</v>
      </c>
      <c r="B5001" s="1" t="str">
        <f t="shared" si="235"/>
        <v>Russia</v>
      </c>
      <c r="C5001" s="5" t="str">
        <f t="shared" si="234"/>
        <v>1975</v>
      </c>
      <c r="D5001" s="1" t="str">
        <f t="shared" si="236"/>
        <v xml:space="preserve">Voskhod </v>
      </c>
      <c r="E5001" s="1" t="s">
        <v>346</v>
      </c>
      <c r="F5001" s="7" t="str">
        <f>TEXT(DATE(MID(H5001, 13, 4), CHOOSE(MATCH( MID(H5001, 5, 3), {"Jan","Feb","Mar","Apr","May","Jun","Jul","Aug","Sep","Oct","Nov","Dec"}, 0), 1, 2, 3, 4, 5, 6, 7, 8, 9, 10, 11, 12), MID(H5001, 9, 2)), "yyyy-mm-dd")</f>
        <v>1975-04-24</v>
      </c>
      <c r="G5001" s="1" t="s">
        <v>10165</v>
      </c>
      <c r="H5001" s="1" t="s">
        <v>10164</v>
      </c>
    </row>
    <row r="5002" spans="1:8" hidden="1" x14ac:dyDescent="0.3">
      <c r="A5002" s="1" t="s">
        <v>3373</v>
      </c>
      <c r="B5002" s="1" t="str">
        <f t="shared" si="235"/>
        <v>Russia</v>
      </c>
      <c r="C5002" s="5" t="str">
        <f t="shared" si="234"/>
        <v>1975</v>
      </c>
      <c r="D5002" s="1" t="str">
        <f t="shared" si="236"/>
        <v xml:space="preserve">Cosmos-3M </v>
      </c>
      <c r="E5002" s="1" t="s">
        <v>346</v>
      </c>
      <c r="F5002" s="7" t="str">
        <f>TEXT(DATE(MID(H5002, 13, 4), CHOOSE(MATCH( MID(H5002, 5, 3), {"Jan","Feb","Mar","Apr","May","Jun","Jul","Aug","Sep","Oct","Nov","Dec"}, 0), 1, 2, 3, 4, 5, 6, 7, 8, 9, 10, 11, 12), MID(H5002, 9, 2)), "yyyy-mm-dd")</f>
        <v>1975-04-22</v>
      </c>
      <c r="G5002" s="1" t="s">
        <v>10167</v>
      </c>
      <c r="H5002" s="1" t="s">
        <v>10166</v>
      </c>
    </row>
    <row r="5003" spans="1:8" hidden="1" x14ac:dyDescent="0.3">
      <c r="A5003" s="1" t="s">
        <v>6482</v>
      </c>
      <c r="B5003" s="1" t="str">
        <f t="shared" si="235"/>
        <v>Russia</v>
      </c>
      <c r="C5003" s="5" t="str">
        <f t="shared" si="234"/>
        <v>1975</v>
      </c>
      <c r="D5003" s="1" t="str">
        <f t="shared" si="236"/>
        <v xml:space="preserve">Cosmos-3M </v>
      </c>
      <c r="E5003" s="1" t="s">
        <v>346</v>
      </c>
      <c r="F5003" s="7" t="str">
        <f>TEXT(DATE(MID(H5003, 13, 4), CHOOSE(MATCH( MID(H5003, 5, 3), {"Jan","Feb","Mar","Apr","May","Jun","Jul","Aug","Sep","Oct","Nov","Dec"}, 0), 1, 2, 3, 4, 5, 6, 7, 8, 9, 10, 11, 12), MID(H5003, 9, 2)), "yyyy-mm-dd")</f>
        <v>1975-04-19</v>
      </c>
      <c r="G5003" s="1" t="s">
        <v>10169</v>
      </c>
      <c r="H5003" s="1" t="s">
        <v>10168</v>
      </c>
    </row>
    <row r="5004" spans="1:8" hidden="1" x14ac:dyDescent="0.3">
      <c r="A5004" s="1" t="s">
        <v>4249</v>
      </c>
      <c r="B5004" s="1" t="str">
        <f t="shared" si="235"/>
        <v>USA</v>
      </c>
      <c r="C5004" s="5" t="str">
        <f t="shared" si="234"/>
        <v>1975</v>
      </c>
      <c r="D5004" s="1" t="str">
        <f t="shared" si="236"/>
        <v xml:space="preserve">Titan III(24)B </v>
      </c>
      <c r="E5004" s="1" t="s">
        <v>346</v>
      </c>
      <c r="F5004" s="7" t="str">
        <f>TEXT(DATE(MID(H5004, 13, 4), CHOOSE(MATCH( MID(H5004, 5, 3), {"Jan","Feb","Mar","Apr","May","Jun","Jul","Aug","Sep","Oct","Nov","Dec"}, 0), 1, 2, 3, 4, 5, 6, 7, 8, 9, 10, 11, 12), MID(H5004, 9, 2)), "yyyy-mm-dd")</f>
        <v>1975-04-18</v>
      </c>
      <c r="G5004" s="1" t="s">
        <v>10171</v>
      </c>
      <c r="H5004" s="1" t="s">
        <v>10170</v>
      </c>
    </row>
    <row r="5005" spans="1:8" hidden="1" x14ac:dyDescent="0.3">
      <c r="A5005" s="1" t="s">
        <v>6615</v>
      </c>
      <c r="B5005" s="1" t="str">
        <f t="shared" si="235"/>
        <v>Russia</v>
      </c>
      <c r="C5005" s="5" t="str">
        <f t="shared" si="234"/>
        <v>1975</v>
      </c>
      <c r="D5005" s="1" t="str">
        <f t="shared" si="236"/>
        <v xml:space="preserve">Voskhod </v>
      </c>
      <c r="E5005" s="1" t="s">
        <v>346</v>
      </c>
      <c r="F5005" s="7" t="str">
        <f>TEXT(DATE(MID(H5005, 13, 4), CHOOSE(MATCH( MID(H5005, 5, 3), {"Jan","Feb","Mar","Apr","May","Jun","Jul","Aug","Sep","Oct","Nov","Dec"}, 0), 1, 2, 3, 4, 5, 6, 7, 8, 9, 10, 11, 12), MID(H5005, 9, 2)), "yyyy-mm-dd")</f>
        <v>1975-04-18</v>
      </c>
      <c r="G5005" s="1" t="s">
        <v>10173</v>
      </c>
      <c r="H5005" s="1" t="s">
        <v>10172</v>
      </c>
    </row>
    <row r="5006" spans="1:8" hidden="1" x14ac:dyDescent="0.3">
      <c r="A5006" s="1" t="s">
        <v>130</v>
      </c>
      <c r="B5006" s="1" t="str">
        <f t="shared" si="235"/>
        <v>Kazakhstan</v>
      </c>
      <c r="C5006" s="5" t="str">
        <f t="shared" si="234"/>
        <v>1975</v>
      </c>
      <c r="D5006" s="1" t="str">
        <f t="shared" si="236"/>
        <v xml:space="preserve">Soyuz U </v>
      </c>
      <c r="E5006" s="1" t="s">
        <v>346</v>
      </c>
      <c r="F5006" s="7" t="str">
        <f>TEXT(DATE(MID(H5006, 13, 4), CHOOSE(MATCH( MID(H5006, 5, 3), {"Jan","Feb","Mar","Apr","May","Jun","Jul","Aug","Sep","Oct","Nov","Dec"}, 0), 1, 2, 3, 4, 5, 6, 7, 8, 9, 10, 11, 12), MID(H5006, 9, 2)), "yyyy-mm-dd")</f>
        <v>1975-04-16</v>
      </c>
      <c r="G5006" s="1" t="s">
        <v>10175</v>
      </c>
      <c r="H5006" s="1" t="s">
        <v>10174</v>
      </c>
    </row>
    <row r="5007" spans="1:8" hidden="1" x14ac:dyDescent="0.3">
      <c r="A5007" s="1" t="s">
        <v>6615</v>
      </c>
      <c r="B5007" s="1" t="str">
        <f t="shared" si="235"/>
        <v>Russia</v>
      </c>
      <c r="C5007" s="5" t="str">
        <f t="shared" si="234"/>
        <v>1975</v>
      </c>
      <c r="D5007" s="1" t="str">
        <f t="shared" si="236"/>
        <v xml:space="preserve">Molniya-M /Block ML </v>
      </c>
      <c r="E5007" s="1" t="s">
        <v>346</v>
      </c>
      <c r="F5007" s="7" t="str">
        <f>TEXT(DATE(MID(H5007, 13, 4), CHOOSE(MATCH( MID(H5007, 5, 3), {"Jan","Feb","Mar","Apr","May","Jun","Jul","Aug","Sep","Oct","Nov","Dec"}, 0), 1, 2, 3, 4, 5, 6, 7, 8, 9, 10, 11, 12), MID(H5007, 9, 2)), "yyyy-mm-dd")</f>
        <v>1975-04-14</v>
      </c>
      <c r="G5007" s="1" t="s">
        <v>10177</v>
      </c>
      <c r="H5007" s="1" t="s">
        <v>10176</v>
      </c>
    </row>
    <row r="5008" spans="1:8" hidden="1" x14ac:dyDescent="0.3">
      <c r="A5008" s="1" t="s">
        <v>5557</v>
      </c>
      <c r="B5008" s="1" t="str">
        <f t="shared" si="235"/>
        <v>USA</v>
      </c>
      <c r="C5008" s="5" t="str">
        <f t="shared" si="234"/>
        <v>1975</v>
      </c>
      <c r="D5008" s="1" t="str">
        <f t="shared" si="236"/>
        <v xml:space="preserve">Atlas-E/F Star-17A </v>
      </c>
      <c r="E5008" s="1" t="s">
        <v>346</v>
      </c>
      <c r="F5008" s="7" t="str">
        <f>TEXT(DATE(MID(H5008, 13, 4), CHOOSE(MATCH( MID(H5008, 5, 3), {"Jan","Feb","Mar","Apr","May","Jun","Jul","Aug","Sep","Oct","Nov","Dec"}, 0), 1, 2, 3, 4, 5, 6, 7, 8, 9, 10, 11, 12), MID(H5008, 9, 2)), "yyyy-mm-dd")</f>
        <v>1975-04-13</v>
      </c>
      <c r="G5008" s="1" t="s">
        <v>10179</v>
      </c>
      <c r="H5008" s="1" t="s">
        <v>10178</v>
      </c>
    </row>
    <row r="5009" spans="1:8" hidden="1" x14ac:dyDescent="0.3">
      <c r="A5009" s="1" t="s">
        <v>3373</v>
      </c>
      <c r="B5009" s="1" t="str">
        <f t="shared" si="235"/>
        <v>Russia</v>
      </c>
      <c r="C5009" s="5" t="str">
        <f t="shared" si="234"/>
        <v>1975</v>
      </c>
      <c r="D5009" s="1" t="str">
        <f t="shared" si="236"/>
        <v xml:space="preserve">Cosmos-3M </v>
      </c>
      <c r="E5009" s="1" t="s">
        <v>346</v>
      </c>
      <c r="F5009" s="7" t="str">
        <f>TEXT(DATE(MID(H5009, 13, 4), CHOOSE(MATCH( MID(H5009, 5, 3), {"Jan","Feb","Mar","Apr","May","Jun","Jul","Aug","Sep","Oct","Nov","Dec"}, 0), 1, 2, 3, 4, 5, 6, 7, 8, 9, 10, 11, 12), MID(H5009, 9, 2)), "yyyy-mm-dd")</f>
        <v>1975-04-11</v>
      </c>
      <c r="G5009" s="1" t="s">
        <v>10181</v>
      </c>
      <c r="H5009" s="1" t="s">
        <v>10180</v>
      </c>
    </row>
    <row r="5010" spans="1:8" hidden="1" x14ac:dyDescent="0.3">
      <c r="A5010" s="1" t="s">
        <v>114</v>
      </c>
      <c r="B5010" s="1" t="str">
        <f t="shared" si="235"/>
        <v>USA</v>
      </c>
      <c r="C5010" s="5" t="str">
        <f t="shared" si="234"/>
        <v>1975</v>
      </c>
      <c r="D5010" s="1" t="str">
        <f t="shared" si="236"/>
        <v xml:space="preserve">Delta 1410 </v>
      </c>
      <c r="E5010" s="1" t="s">
        <v>346</v>
      </c>
      <c r="F5010" s="7" t="str">
        <f>TEXT(DATE(MID(H5010, 13, 4), CHOOSE(MATCH( MID(H5010, 5, 3), {"Jan","Feb","Mar","Apr","May","Jun","Jul","Aug","Sep","Oct","Nov","Dec"}, 0), 1, 2, 3, 4, 5, 6, 7, 8, 9, 10, 11, 12), MID(H5010, 9, 2)), "yyyy-mm-dd")</f>
        <v>1975-04-09</v>
      </c>
      <c r="G5010" s="1" t="s">
        <v>10183</v>
      </c>
      <c r="H5010" s="1" t="s">
        <v>10182</v>
      </c>
    </row>
    <row r="5011" spans="1:8" hidden="1" x14ac:dyDescent="0.3">
      <c r="A5011" s="1" t="s">
        <v>1561</v>
      </c>
      <c r="B5011" s="1" t="str">
        <f t="shared" si="235"/>
        <v>Russia</v>
      </c>
      <c r="C5011" s="5" t="str">
        <f t="shared" si="234"/>
        <v>1975</v>
      </c>
      <c r="D5011" s="1" t="str">
        <f t="shared" si="236"/>
        <v xml:space="preserve">Cosmos-2 (63SM) </v>
      </c>
      <c r="E5011" s="1" t="s">
        <v>346</v>
      </c>
      <c r="F5011" s="7" t="str">
        <f>TEXT(DATE(MID(H5011, 13, 4), CHOOSE(MATCH( MID(H5011, 5, 3), {"Jan","Feb","Mar","Apr","May","Jun","Jul","Aug","Sep","Oct","Nov","Dec"}, 0), 1, 2, 3, 4, 5, 6, 7, 8, 9, 10, 11, 12), MID(H5011, 9, 2)), "yyyy-mm-dd")</f>
        <v>1975-04-08</v>
      </c>
      <c r="G5011" s="1" t="s">
        <v>10185</v>
      </c>
      <c r="H5011" s="1" t="s">
        <v>10184</v>
      </c>
    </row>
    <row r="5012" spans="1:8" hidden="1" x14ac:dyDescent="0.3">
      <c r="A5012" s="1" t="s">
        <v>3926</v>
      </c>
      <c r="B5012" s="1" t="str">
        <f t="shared" si="235"/>
        <v>Kazakhstan</v>
      </c>
      <c r="C5012" s="5" t="str">
        <f t="shared" si="234"/>
        <v>1975</v>
      </c>
      <c r="D5012" s="1" t="str">
        <f t="shared" si="236"/>
        <v xml:space="preserve">Tsyklon-2 </v>
      </c>
      <c r="E5012" s="1" t="s">
        <v>346</v>
      </c>
      <c r="F5012" s="7" t="str">
        <f>TEXT(DATE(MID(H5012, 13, 4), CHOOSE(MATCH( MID(H5012, 5, 3), {"Jan","Feb","Mar","Apr","May","Jun","Jul","Aug","Sep","Oct","Nov","Dec"}, 0), 1, 2, 3, 4, 5, 6, 7, 8, 9, 10, 11, 12), MID(H5012, 9, 2)), "yyyy-mm-dd")</f>
        <v>1975-04-07</v>
      </c>
      <c r="G5012" s="1" t="s">
        <v>10187</v>
      </c>
      <c r="H5012" s="1" t="s">
        <v>10186</v>
      </c>
    </row>
    <row r="5013" spans="1:8" hidden="1" x14ac:dyDescent="0.3">
      <c r="A5013" s="1" t="s">
        <v>1630</v>
      </c>
      <c r="B5013" s="1" t="str">
        <f t="shared" si="235"/>
        <v>Kazakhstan</v>
      </c>
      <c r="C5013" s="5" t="str">
        <f t="shared" si="234"/>
        <v>1975</v>
      </c>
      <c r="D5013" s="1" t="str">
        <f t="shared" si="236"/>
        <v xml:space="preserve">Soyuz </v>
      </c>
      <c r="E5013" s="1" t="s">
        <v>346</v>
      </c>
      <c r="F5013" s="7" t="str">
        <f>TEXT(DATE(MID(H5013, 13, 4), CHOOSE(MATCH( MID(H5013, 5, 3), {"Jan","Feb","Mar","Apr","May","Jun","Jul","Aug","Sep","Oct","Nov","Dec"}, 0), 1, 2, 3, 4, 5, 6, 7, 8, 9, 10, 11, 12), MID(H5013, 9, 2)), "yyyy-mm-dd")</f>
        <v>1975-04-05</v>
      </c>
      <c r="G5013" s="1" t="s">
        <v>10189</v>
      </c>
      <c r="H5013" s="1" t="s">
        <v>10188</v>
      </c>
    </row>
    <row r="5014" spans="1:8" hidden="1" x14ac:dyDescent="0.3">
      <c r="A5014" s="1" t="s">
        <v>3926</v>
      </c>
      <c r="B5014" s="1" t="str">
        <f t="shared" si="235"/>
        <v>Kazakhstan</v>
      </c>
      <c r="C5014" s="5" t="str">
        <f t="shared" si="234"/>
        <v>1975</v>
      </c>
      <c r="D5014" s="1" t="str">
        <f t="shared" si="236"/>
        <v xml:space="preserve">Tsyklon-2 </v>
      </c>
      <c r="E5014" s="1" t="s">
        <v>346</v>
      </c>
      <c r="F5014" s="7" t="str">
        <f>TEXT(DATE(MID(H5014, 13, 4), CHOOSE(MATCH( MID(H5014, 5, 3), {"Jan","Feb","Mar","Apr","May","Jun","Jul","Aug","Sep","Oct","Nov","Dec"}, 0), 1, 2, 3, 4, 5, 6, 7, 8, 9, 10, 11, 12), MID(H5014, 9, 2)), "yyyy-mm-dd")</f>
        <v>1975-04-02</v>
      </c>
      <c r="G5014" s="1" t="s">
        <v>10191</v>
      </c>
      <c r="H5014" s="1" t="s">
        <v>10190</v>
      </c>
    </row>
    <row r="5015" spans="1:8" hidden="1" x14ac:dyDescent="0.3">
      <c r="A5015" s="1" t="s">
        <v>6615</v>
      </c>
      <c r="B5015" s="1" t="str">
        <f t="shared" si="235"/>
        <v>Russia</v>
      </c>
      <c r="C5015" s="5" t="str">
        <f t="shared" si="234"/>
        <v>1975</v>
      </c>
      <c r="D5015" s="1" t="str">
        <f t="shared" si="236"/>
        <v xml:space="preserve">Vostok-2M </v>
      </c>
      <c r="E5015" s="1" t="s">
        <v>346</v>
      </c>
      <c r="F5015" s="7" t="str">
        <f>TEXT(DATE(MID(H5015, 13, 4), CHOOSE(MATCH( MID(H5015, 5, 3), {"Jan","Feb","Mar","Apr","May","Jun","Jul","Aug","Sep","Oct","Nov","Dec"}, 0), 1, 2, 3, 4, 5, 6, 7, 8, 9, 10, 11, 12), MID(H5015, 9, 2)), "yyyy-mm-dd")</f>
        <v>1975-04-01</v>
      </c>
      <c r="G5015" s="1" t="s">
        <v>10193</v>
      </c>
      <c r="H5015" s="1" t="s">
        <v>10192</v>
      </c>
    </row>
    <row r="5016" spans="1:8" hidden="1" x14ac:dyDescent="0.3">
      <c r="A5016" s="1" t="s">
        <v>3373</v>
      </c>
      <c r="B5016" s="1" t="str">
        <f t="shared" si="235"/>
        <v>Russia</v>
      </c>
      <c r="C5016" s="5" t="str">
        <f t="shared" si="234"/>
        <v>1975</v>
      </c>
      <c r="D5016" s="1" t="str">
        <f t="shared" si="236"/>
        <v xml:space="preserve">Cosmos-3M </v>
      </c>
      <c r="E5016" s="1" t="s">
        <v>346</v>
      </c>
      <c r="F5016" s="7" t="str">
        <f>TEXT(DATE(MID(H5016, 13, 4), CHOOSE(MATCH( MID(H5016, 5, 3), {"Jan","Feb","Mar","Apr","May","Jun","Jul","Aug","Sep","Oct","Nov","Dec"}, 0), 1, 2, 3, 4, 5, 6, 7, 8, 9, 10, 11, 12), MID(H5016, 9, 2)), "yyyy-mm-dd")</f>
        <v>1975-03-27</v>
      </c>
      <c r="G5016" s="1" t="s">
        <v>10195</v>
      </c>
      <c r="H5016" s="1" t="s">
        <v>10194</v>
      </c>
    </row>
    <row r="5017" spans="1:8" hidden="1" x14ac:dyDescent="0.3">
      <c r="A5017" s="1" t="s">
        <v>130</v>
      </c>
      <c r="B5017" s="1" t="str">
        <f t="shared" si="235"/>
        <v>Kazakhstan</v>
      </c>
      <c r="C5017" s="5" t="str">
        <f t="shared" si="234"/>
        <v>1975</v>
      </c>
      <c r="D5017" s="1" t="str">
        <f t="shared" si="236"/>
        <v xml:space="preserve">Voskhod </v>
      </c>
      <c r="E5017" s="1" t="s">
        <v>346</v>
      </c>
      <c r="F5017" s="7" t="str">
        <f>TEXT(DATE(MID(H5017, 13, 4), CHOOSE(MATCH( MID(H5017, 5, 3), {"Jan","Feb","Mar","Apr","May","Jun","Jul","Aug","Sep","Oct","Nov","Dec"}, 0), 1, 2, 3, 4, 5, 6, 7, 8, 9, 10, 11, 12), MID(H5017, 9, 2)), "yyyy-mm-dd")</f>
        <v>1975-03-27</v>
      </c>
      <c r="G5017" s="1" t="s">
        <v>10197</v>
      </c>
      <c r="H5017" s="1" t="s">
        <v>10196</v>
      </c>
    </row>
    <row r="5018" spans="1:8" hidden="1" x14ac:dyDescent="0.3">
      <c r="A5018" s="1" t="s">
        <v>6615</v>
      </c>
      <c r="B5018" s="1" t="str">
        <f t="shared" si="235"/>
        <v>Russia</v>
      </c>
      <c r="C5018" s="5" t="str">
        <f t="shared" si="234"/>
        <v>1975</v>
      </c>
      <c r="D5018" s="1" t="str">
        <f t="shared" si="236"/>
        <v xml:space="preserve">Voskhod </v>
      </c>
      <c r="E5018" s="1" t="s">
        <v>346</v>
      </c>
      <c r="F5018" s="7" t="str">
        <f>TEXT(DATE(MID(H5018, 13, 4), CHOOSE(MATCH( MID(H5018, 5, 3), {"Jan","Feb","Mar","Apr","May","Jun","Jul","Aug","Sep","Oct","Nov","Dec"}, 0), 1, 2, 3, 4, 5, 6, 7, 8, 9, 10, 11, 12), MID(H5018, 9, 2)), "yyyy-mm-dd")</f>
        <v>1975-03-26</v>
      </c>
      <c r="G5018" s="1" t="s">
        <v>10199</v>
      </c>
      <c r="H5018" s="1" t="s">
        <v>10198</v>
      </c>
    </row>
    <row r="5019" spans="1:8" hidden="1" x14ac:dyDescent="0.3">
      <c r="A5019" s="1" t="s">
        <v>212</v>
      </c>
      <c r="B5019" s="1" t="str">
        <f t="shared" si="235"/>
        <v>Russia</v>
      </c>
      <c r="C5019" s="5" t="str">
        <f t="shared" si="234"/>
        <v>1975</v>
      </c>
      <c r="D5019" s="1" t="str">
        <f t="shared" si="236"/>
        <v xml:space="preserve">Soyuz U </v>
      </c>
      <c r="E5019" s="1" t="s">
        <v>346</v>
      </c>
      <c r="F5019" s="7" t="str">
        <f>TEXT(DATE(MID(H5019, 13, 4), CHOOSE(MATCH( MID(H5019, 5, 3), {"Jan","Feb","Mar","Apr","May","Jun","Jul","Aug","Sep","Oct","Nov","Dec"}, 0), 1, 2, 3, 4, 5, 6, 7, 8, 9, 10, 11, 12), MID(H5019, 9, 2)), "yyyy-mm-dd")</f>
        <v>1975-03-21</v>
      </c>
      <c r="G5019" s="1" t="s">
        <v>10201</v>
      </c>
      <c r="H5019" s="1" t="s">
        <v>10200</v>
      </c>
    </row>
    <row r="5020" spans="1:8" hidden="1" x14ac:dyDescent="0.3">
      <c r="A5020" s="1" t="s">
        <v>130</v>
      </c>
      <c r="B5020" s="1" t="str">
        <f t="shared" si="235"/>
        <v>Kazakhstan</v>
      </c>
      <c r="C5020" s="5" t="str">
        <f t="shared" si="234"/>
        <v>1975</v>
      </c>
      <c r="D5020" s="1" t="str">
        <f t="shared" si="236"/>
        <v xml:space="preserve">Voskhod </v>
      </c>
      <c r="E5020" s="1" t="s">
        <v>346</v>
      </c>
      <c r="F5020" s="7" t="str">
        <f>TEXT(DATE(MID(H5020, 13, 4), CHOOSE(MATCH( MID(H5020, 5, 3), {"Jan","Feb","Mar","Apr","May","Jun","Jul","Aug","Sep","Oct","Nov","Dec"}, 0), 1, 2, 3, 4, 5, 6, 7, 8, 9, 10, 11, 12), MID(H5020, 9, 2)), "yyyy-mm-dd")</f>
        <v>1975-03-12</v>
      </c>
      <c r="G5020" s="1" t="s">
        <v>10203</v>
      </c>
      <c r="H5020" s="1" t="s">
        <v>10202</v>
      </c>
    </row>
    <row r="5021" spans="1:8" hidden="1" x14ac:dyDescent="0.3">
      <c r="A5021" s="1" t="s">
        <v>4249</v>
      </c>
      <c r="B5021" s="1" t="str">
        <f t="shared" si="235"/>
        <v>USA</v>
      </c>
      <c r="C5021" s="5" t="str">
        <f t="shared" si="234"/>
        <v>1975</v>
      </c>
      <c r="D5021" s="1" t="str">
        <f t="shared" si="236"/>
        <v xml:space="preserve">Titan III(34)B Agena-D </v>
      </c>
      <c r="E5021" s="1" t="s">
        <v>346</v>
      </c>
      <c r="F5021" s="7" t="str">
        <f>TEXT(DATE(MID(H5021, 13, 4), CHOOSE(MATCH( MID(H5021, 5, 3), {"Jan","Feb","Mar","Apr","May","Jun","Jul","Aug","Sep","Oct","Nov","Dec"}, 0), 1, 2, 3, 4, 5, 6, 7, 8, 9, 10, 11, 12), MID(H5021, 9, 2)), "yyyy-mm-dd")</f>
        <v>1975-03-10</v>
      </c>
      <c r="G5021" s="1" t="s">
        <v>10205</v>
      </c>
      <c r="H5021" s="1" t="s">
        <v>10204</v>
      </c>
    </row>
    <row r="5022" spans="1:8" hidden="1" x14ac:dyDescent="0.3">
      <c r="A5022" s="1" t="s">
        <v>6482</v>
      </c>
      <c r="B5022" s="1" t="str">
        <f t="shared" si="235"/>
        <v>Russia</v>
      </c>
      <c r="C5022" s="5" t="str">
        <f t="shared" si="234"/>
        <v>1975</v>
      </c>
      <c r="D5022" s="1" t="str">
        <f t="shared" si="236"/>
        <v xml:space="preserve">Cosmos-3M </v>
      </c>
      <c r="E5022" s="1" t="s">
        <v>346</v>
      </c>
      <c r="F5022" s="7" t="str">
        <f>TEXT(DATE(MID(H5022, 13, 4), CHOOSE(MATCH( MID(H5022, 5, 3), {"Jan","Feb","Mar","Apr","May","Jun","Jul","Aug","Sep","Oct","Nov","Dec"}, 0), 1, 2, 3, 4, 5, 6, 7, 8, 9, 10, 11, 12), MID(H5022, 9, 2)), "yyyy-mm-dd")</f>
        <v>1975-02-28</v>
      </c>
      <c r="G5022" s="1" t="s">
        <v>10207</v>
      </c>
      <c r="H5022" s="1" t="s">
        <v>10206</v>
      </c>
    </row>
    <row r="5023" spans="1:8" hidden="1" x14ac:dyDescent="0.3">
      <c r="A5023" s="1" t="s">
        <v>130</v>
      </c>
      <c r="B5023" s="1" t="str">
        <f t="shared" si="235"/>
        <v>Kazakhstan</v>
      </c>
      <c r="C5023" s="5" t="str">
        <f t="shared" si="234"/>
        <v>1975</v>
      </c>
      <c r="D5023" s="1" t="str">
        <f t="shared" si="236"/>
        <v xml:space="preserve">Voskhod </v>
      </c>
      <c r="E5023" s="1" t="s">
        <v>346</v>
      </c>
      <c r="F5023" s="7" t="str">
        <f>TEXT(DATE(MID(H5023, 13, 4), CHOOSE(MATCH( MID(H5023, 5, 3), {"Jan","Feb","Mar","Apr","May","Jun","Jul","Aug","Sep","Oct","Nov","Dec"}, 0), 1, 2, 3, 4, 5, 6, 7, 8, 9, 10, 11, 12), MID(H5023, 9, 2)), "yyyy-mm-dd")</f>
        <v>1975-02-26</v>
      </c>
      <c r="G5023" s="1" t="s">
        <v>10209</v>
      </c>
      <c r="H5023" s="1" t="s">
        <v>10208</v>
      </c>
    </row>
    <row r="5024" spans="1:8" hidden="1" x14ac:dyDescent="0.3">
      <c r="A5024" s="1" t="s">
        <v>714</v>
      </c>
      <c r="B5024" s="1" t="str">
        <f t="shared" si="235"/>
        <v>Japan</v>
      </c>
      <c r="C5024" s="5" t="str">
        <f t="shared" si="234"/>
        <v>1975</v>
      </c>
      <c r="D5024" s="1" t="str">
        <f t="shared" si="236"/>
        <v xml:space="preserve">Mu-III C </v>
      </c>
      <c r="E5024" s="1" t="s">
        <v>346</v>
      </c>
      <c r="F5024" s="7" t="str">
        <f>TEXT(DATE(MID(H5024, 13, 4), CHOOSE(MATCH( MID(H5024, 5, 3), {"Jan","Feb","Mar","Apr","May","Jun","Jul","Aug","Sep","Oct","Nov","Dec"}, 0), 1, 2, 3, 4, 5, 6, 7, 8, 9, 10, 11, 12), MID(H5024, 9, 2)), "yyyy-mm-dd")</f>
        <v>1975-02-24</v>
      </c>
      <c r="G5024" s="1" t="s">
        <v>10211</v>
      </c>
      <c r="H5024" s="1" t="s">
        <v>10210</v>
      </c>
    </row>
    <row r="5025" spans="1:8" hidden="1" x14ac:dyDescent="0.3">
      <c r="A5025" s="1" t="s">
        <v>4149</v>
      </c>
      <c r="B5025" s="1" t="str">
        <f t="shared" si="235"/>
        <v>USA</v>
      </c>
      <c r="C5025" s="5" t="str">
        <f t="shared" si="234"/>
        <v>1975</v>
      </c>
      <c r="D5025" s="1" t="str">
        <f t="shared" si="236"/>
        <v xml:space="preserve">Atlas-SLV3D Centaur-D1A </v>
      </c>
      <c r="E5025" s="1" t="s">
        <v>346</v>
      </c>
      <c r="F5025" s="7" t="str">
        <f>TEXT(DATE(MID(H5025, 13, 4), CHOOSE(MATCH( MID(H5025, 5, 3), {"Jan","Feb","Mar","Apr","May","Jun","Jul","Aug","Sep","Oct","Nov","Dec"}, 0), 1, 2, 3, 4, 5, 6, 7, 8, 9, 10, 11, 12), MID(H5025, 9, 2)), "yyyy-mm-dd")</f>
        <v>1975-02-20</v>
      </c>
      <c r="G5025" s="1" t="s">
        <v>10213</v>
      </c>
      <c r="H5025" s="1" t="s">
        <v>10212</v>
      </c>
    </row>
    <row r="5026" spans="1:8" hidden="1" x14ac:dyDescent="0.3">
      <c r="A5026" s="1" t="s">
        <v>6615</v>
      </c>
      <c r="B5026" s="1" t="str">
        <f t="shared" si="235"/>
        <v>Russia</v>
      </c>
      <c r="C5026" s="5" t="str">
        <f t="shared" si="234"/>
        <v>1975</v>
      </c>
      <c r="D5026" s="1" t="str">
        <f t="shared" si="236"/>
        <v xml:space="preserve">Voskhod </v>
      </c>
      <c r="E5026" s="1" t="s">
        <v>346</v>
      </c>
      <c r="F5026" s="7" t="str">
        <f>TEXT(DATE(MID(H5026, 13, 4), CHOOSE(MATCH( MID(H5026, 5, 3), {"Jan","Feb","Mar","Apr","May","Jun","Jul","Aug","Sep","Oct","Nov","Dec"}, 0), 1, 2, 3, 4, 5, 6, 7, 8, 9, 10, 11, 12), MID(H5026, 9, 2)), "yyyy-mm-dd")</f>
        <v>1975-02-12</v>
      </c>
      <c r="G5026" s="1" t="s">
        <v>10215</v>
      </c>
      <c r="H5026" s="1" t="s">
        <v>10214</v>
      </c>
    </row>
    <row r="5027" spans="1:8" hidden="1" x14ac:dyDescent="0.3">
      <c r="A5027" s="1" t="s">
        <v>3373</v>
      </c>
      <c r="B5027" s="1" t="str">
        <f t="shared" si="235"/>
        <v>Russia</v>
      </c>
      <c r="C5027" s="5" t="str">
        <f t="shared" si="234"/>
        <v>1975</v>
      </c>
      <c r="D5027" s="1" t="str">
        <f t="shared" si="236"/>
        <v xml:space="preserve">Cosmos-3M </v>
      </c>
      <c r="E5027" s="1" t="s">
        <v>346</v>
      </c>
      <c r="F5027" s="7" t="str">
        <f>TEXT(DATE(MID(H5027, 13, 4), CHOOSE(MATCH( MID(H5027, 5, 3), {"Jan","Feb","Mar","Apr","May","Jun","Jul","Aug","Sep","Oct","Nov","Dec"}, 0), 1, 2, 3, 4, 5, 6, 7, 8, 9, 10, 11, 12), MID(H5027, 9, 2)), "yyyy-mm-dd")</f>
        <v>1975-02-12</v>
      </c>
      <c r="G5027" s="1" t="s">
        <v>10217</v>
      </c>
      <c r="H5027" s="1" t="s">
        <v>10216</v>
      </c>
    </row>
    <row r="5028" spans="1:8" hidden="1" x14ac:dyDescent="0.3">
      <c r="A5028" s="1" t="s">
        <v>3160</v>
      </c>
      <c r="B5028" s="1" t="str">
        <f t="shared" si="235"/>
        <v>USA</v>
      </c>
      <c r="C5028" s="5" t="str">
        <f t="shared" si="234"/>
        <v>1975</v>
      </c>
      <c r="D5028" s="1" t="str">
        <f t="shared" si="236"/>
        <v xml:space="preserve">Delta 2914 </v>
      </c>
      <c r="E5028" s="1" t="s">
        <v>346</v>
      </c>
      <c r="F5028" s="7" t="str">
        <f>TEXT(DATE(MID(H5028, 13, 4), CHOOSE(MATCH( MID(H5028, 5, 3), {"Jan","Feb","Mar","Apr","May","Jun","Jul","Aug","Sep","Oct","Nov","Dec"}, 0), 1, 2, 3, 4, 5, 6, 7, 8, 9, 10, 11, 12), MID(H5028, 9, 2)), "yyyy-mm-dd")</f>
        <v>1975-02-06</v>
      </c>
      <c r="G5028" s="1" t="s">
        <v>10219</v>
      </c>
      <c r="H5028" s="1" t="s">
        <v>10218</v>
      </c>
    </row>
    <row r="5029" spans="1:8" hidden="1" x14ac:dyDescent="0.3">
      <c r="A5029" s="1" t="s">
        <v>10047</v>
      </c>
      <c r="B5029" s="1" t="str">
        <f t="shared" si="235"/>
        <v>France</v>
      </c>
      <c r="C5029" s="5" t="str">
        <f t="shared" si="234"/>
        <v>1975</v>
      </c>
      <c r="D5029" s="1" t="str">
        <f t="shared" si="236"/>
        <v xml:space="preserve">Diamant BP4 </v>
      </c>
      <c r="E5029" s="1" t="s">
        <v>346</v>
      </c>
      <c r="F5029" s="7" t="str">
        <f>TEXT(DATE(MID(H5029, 13, 4), CHOOSE(MATCH( MID(H5029, 5, 3), {"Jan","Feb","Mar","Apr","May","Jun","Jul","Aug","Sep","Oct","Nov","Dec"}, 0), 1, 2, 3, 4, 5, 6, 7, 8, 9, 10, 11, 12), MID(H5029, 9, 2)), "yyyy-mm-dd")</f>
        <v>1975-02-06</v>
      </c>
      <c r="G5029" s="1" t="s">
        <v>10221</v>
      </c>
      <c r="H5029" s="1" t="s">
        <v>10220</v>
      </c>
    </row>
    <row r="5030" spans="1:8" hidden="1" x14ac:dyDescent="0.3">
      <c r="A5030" s="1" t="s">
        <v>6615</v>
      </c>
      <c r="B5030" s="1" t="str">
        <f t="shared" si="235"/>
        <v>Russia</v>
      </c>
      <c r="C5030" s="5" t="str">
        <f t="shared" si="234"/>
        <v>1975</v>
      </c>
      <c r="D5030" s="1" t="str">
        <f t="shared" si="236"/>
        <v xml:space="preserve">Molniya-M /Block L </v>
      </c>
      <c r="E5030" s="1" t="s">
        <v>346</v>
      </c>
      <c r="F5030" s="7" t="str">
        <f>TEXT(DATE(MID(H5030, 13, 4), CHOOSE(MATCH( MID(H5030, 5, 3), {"Jan","Feb","Mar","Apr","May","Jun","Jul","Aug","Sep","Oct","Nov","Dec"}, 0), 1, 2, 3, 4, 5, 6, 7, 8, 9, 10, 11, 12), MID(H5030, 9, 2)), "yyyy-mm-dd")</f>
        <v>1975-02-06</v>
      </c>
      <c r="G5030" s="1" t="s">
        <v>10223</v>
      </c>
      <c r="H5030" s="1" t="s">
        <v>10222</v>
      </c>
    </row>
    <row r="5031" spans="1:8" hidden="1" x14ac:dyDescent="0.3">
      <c r="A5031" s="1" t="s">
        <v>3373</v>
      </c>
      <c r="B5031" s="1" t="str">
        <f t="shared" si="235"/>
        <v>Russia</v>
      </c>
      <c r="C5031" s="5" t="str">
        <f t="shared" si="234"/>
        <v>1975</v>
      </c>
      <c r="D5031" s="1" t="str">
        <f t="shared" si="236"/>
        <v xml:space="preserve">Cosmos-3M </v>
      </c>
      <c r="E5031" s="1" t="s">
        <v>346</v>
      </c>
      <c r="F5031" s="7" t="str">
        <f>TEXT(DATE(MID(H5031, 13, 4), CHOOSE(MATCH( MID(H5031, 5, 3), {"Jan","Feb","Mar","Apr","May","Jun","Jul","Aug","Sep","Oct","Nov","Dec"}, 0), 1, 2, 3, 4, 5, 6, 7, 8, 9, 10, 11, 12), MID(H5031, 9, 2)), "yyyy-mm-dd")</f>
        <v>1975-02-05</v>
      </c>
      <c r="G5031" s="1" t="s">
        <v>10225</v>
      </c>
      <c r="H5031" s="1" t="s">
        <v>10224</v>
      </c>
    </row>
    <row r="5032" spans="1:8" hidden="1" x14ac:dyDescent="0.3">
      <c r="A5032" s="1" t="s">
        <v>6615</v>
      </c>
      <c r="B5032" s="1" t="str">
        <f t="shared" si="235"/>
        <v>Russia</v>
      </c>
      <c r="C5032" s="5" t="str">
        <f t="shared" si="234"/>
        <v>1975</v>
      </c>
      <c r="D5032" s="1" t="str">
        <f t="shared" si="236"/>
        <v xml:space="preserve">Molniya-M /Block 2BL </v>
      </c>
      <c r="E5032" s="1" t="s">
        <v>346</v>
      </c>
      <c r="F5032" s="7" t="str">
        <f>TEXT(DATE(MID(H5032, 13, 4), CHOOSE(MATCH( MID(H5032, 5, 3), {"Jan","Feb","Mar","Apr","May","Jun","Jul","Aug","Sep","Oct","Nov","Dec"}, 0), 1, 2, 3, 4, 5, 6, 7, 8, 9, 10, 11, 12), MID(H5032, 9, 2)), "yyyy-mm-dd")</f>
        <v>1975-01-30</v>
      </c>
      <c r="G5032" s="1" t="s">
        <v>10227</v>
      </c>
      <c r="H5032" s="1" t="s">
        <v>10226</v>
      </c>
    </row>
    <row r="5033" spans="1:8" hidden="1" x14ac:dyDescent="0.3">
      <c r="A5033" s="1" t="s">
        <v>1561</v>
      </c>
      <c r="B5033" s="1" t="str">
        <f t="shared" si="235"/>
        <v>Russia</v>
      </c>
      <c r="C5033" s="5" t="str">
        <f t="shared" si="234"/>
        <v>1975</v>
      </c>
      <c r="D5033" s="1" t="str">
        <f t="shared" si="236"/>
        <v xml:space="preserve">Cosmos-2 (63SM) </v>
      </c>
      <c r="E5033" s="1" t="s">
        <v>346</v>
      </c>
      <c r="F5033" s="7" t="str">
        <f>TEXT(DATE(MID(H5033, 13, 4), CHOOSE(MATCH( MID(H5033, 5, 3), {"Jan","Feb","Mar","Apr","May","Jun","Jul","Aug","Sep","Oct","Nov","Dec"}, 0), 1, 2, 3, 4, 5, 6, 7, 8, 9, 10, 11, 12), MID(H5033, 9, 2)), "yyyy-mm-dd")</f>
        <v>1975-01-28</v>
      </c>
      <c r="G5033" s="1" t="s">
        <v>10229</v>
      </c>
      <c r="H5033" s="1" t="s">
        <v>10228</v>
      </c>
    </row>
    <row r="5034" spans="1:8" hidden="1" x14ac:dyDescent="0.3">
      <c r="A5034" s="1" t="s">
        <v>6615</v>
      </c>
      <c r="B5034" s="1" t="str">
        <f t="shared" si="235"/>
        <v>Russia</v>
      </c>
      <c r="C5034" s="5" t="str">
        <f t="shared" si="234"/>
        <v>1975</v>
      </c>
      <c r="D5034" s="1" t="str">
        <f t="shared" si="236"/>
        <v xml:space="preserve">Voskhod </v>
      </c>
      <c r="E5034" s="1" t="s">
        <v>346</v>
      </c>
      <c r="F5034" s="7" t="str">
        <f>TEXT(DATE(MID(H5034, 13, 4), CHOOSE(MATCH( MID(H5034, 5, 3), {"Jan","Feb","Mar","Apr","May","Jun","Jul","Aug","Sep","Oct","Nov","Dec"}, 0), 1, 2, 3, 4, 5, 6, 7, 8, 9, 10, 11, 12), MID(H5034, 9, 2)), "yyyy-mm-dd")</f>
        <v>1975-01-23</v>
      </c>
      <c r="G5034" s="1" t="s">
        <v>10231</v>
      </c>
      <c r="H5034" s="1" t="s">
        <v>10230</v>
      </c>
    </row>
    <row r="5035" spans="1:8" hidden="1" x14ac:dyDescent="0.3">
      <c r="A5035" s="1" t="s">
        <v>114</v>
      </c>
      <c r="B5035" s="1" t="str">
        <f t="shared" si="235"/>
        <v>USA</v>
      </c>
      <c r="C5035" s="5" t="str">
        <f t="shared" si="234"/>
        <v>1975</v>
      </c>
      <c r="D5035" s="1" t="str">
        <f t="shared" si="236"/>
        <v xml:space="preserve">Delta 2910 </v>
      </c>
      <c r="E5035" s="1" t="s">
        <v>346</v>
      </c>
      <c r="F5035" s="7" t="str">
        <f>TEXT(DATE(MID(H5035, 13, 4), CHOOSE(MATCH( MID(H5035, 5, 3), {"Jan","Feb","Mar","Apr","May","Jun","Jul","Aug","Sep","Oct","Nov","Dec"}, 0), 1, 2, 3, 4, 5, 6, 7, 8, 9, 10, 11, 12), MID(H5035, 9, 2)), "yyyy-mm-dd")</f>
        <v>1975-01-22</v>
      </c>
      <c r="G5035" s="1" t="s">
        <v>10233</v>
      </c>
      <c r="H5035" s="1" t="s">
        <v>10232</v>
      </c>
    </row>
    <row r="5036" spans="1:8" hidden="1" x14ac:dyDescent="0.3">
      <c r="A5036" s="1" t="s">
        <v>1561</v>
      </c>
      <c r="B5036" s="1" t="str">
        <f t="shared" si="235"/>
        <v>Russia</v>
      </c>
      <c r="C5036" s="5" t="str">
        <f t="shared" si="234"/>
        <v>1975</v>
      </c>
      <c r="D5036" s="1" t="str">
        <f t="shared" si="236"/>
        <v xml:space="preserve">Cosmos-2 (63SM) </v>
      </c>
      <c r="E5036" s="1" t="s">
        <v>346</v>
      </c>
      <c r="F5036" s="7" t="str">
        <f>TEXT(DATE(MID(H5036, 13, 4), CHOOSE(MATCH( MID(H5036, 5, 3), {"Jan","Feb","Mar","Apr","May","Jun","Jul","Aug","Sep","Oct","Nov","Dec"}, 0), 1, 2, 3, 4, 5, 6, 7, 8, 9, 10, 11, 12), MID(H5036, 9, 2)), "yyyy-mm-dd")</f>
        <v>1975-01-21</v>
      </c>
      <c r="G5036" s="1" t="s">
        <v>10235</v>
      </c>
      <c r="H5036" s="1" t="s">
        <v>10234</v>
      </c>
    </row>
    <row r="5037" spans="1:8" hidden="1" x14ac:dyDescent="0.3">
      <c r="A5037" s="1" t="s">
        <v>130</v>
      </c>
      <c r="B5037" s="1" t="str">
        <f t="shared" si="235"/>
        <v>Kazakhstan</v>
      </c>
      <c r="C5037" s="5" t="str">
        <f t="shared" si="234"/>
        <v>1975</v>
      </c>
      <c r="D5037" s="1" t="str">
        <f t="shared" si="236"/>
        <v xml:space="preserve">Voskhod </v>
      </c>
      <c r="E5037" s="1" t="s">
        <v>346</v>
      </c>
      <c r="F5037" s="7" t="str">
        <f>TEXT(DATE(MID(H5037, 13, 4), CHOOSE(MATCH( MID(H5037, 5, 3), {"Jan","Feb","Mar","Apr","May","Jun","Jul","Aug","Sep","Oct","Nov","Dec"}, 0), 1, 2, 3, 4, 5, 6, 7, 8, 9, 10, 11, 12), MID(H5037, 9, 2)), "yyyy-mm-dd")</f>
        <v>1975-01-17</v>
      </c>
      <c r="G5037" s="1" t="s">
        <v>10237</v>
      </c>
      <c r="H5037" s="1" t="s">
        <v>10236</v>
      </c>
    </row>
    <row r="5038" spans="1:8" hidden="1" x14ac:dyDescent="0.3">
      <c r="A5038" s="1" t="s">
        <v>1630</v>
      </c>
      <c r="B5038" s="1" t="str">
        <f t="shared" si="235"/>
        <v>Kazakhstan</v>
      </c>
      <c r="C5038" s="5" t="str">
        <f t="shared" si="234"/>
        <v>1975</v>
      </c>
      <c r="D5038" s="1" t="str">
        <f t="shared" si="236"/>
        <v xml:space="preserve">Soyuz </v>
      </c>
      <c r="E5038" s="1" t="s">
        <v>346</v>
      </c>
      <c r="F5038" s="7" t="str">
        <f>TEXT(DATE(MID(H5038, 13, 4), CHOOSE(MATCH( MID(H5038, 5, 3), {"Jan","Feb","Mar","Apr","May","Jun","Jul","Aug","Sep","Oct","Nov","Dec"}, 0), 1, 2, 3, 4, 5, 6, 7, 8, 9, 10, 11, 12), MID(H5038, 9, 2)), "yyyy-mm-dd")</f>
        <v>1975-01-10</v>
      </c>
      <c r="G5038" s="1" t="s">
        <v>10239</v>
      </c>
      <c r="H5038" s="1" t="s">
        <v>10238</v>
      </c>
    </row>
    <row r="5039" spans="1:8" hidden="1" x14ac:dyDescent="0.3">
      <c r="A5039" s="1" t="s">
        <v>130</v>
      </c>
      <c r="B5039" s="1" t="str">
        <f t="shared" si="235"/>
        <v>Kazakhstan</v>
      </c>
      <c r="C5039" s="5" t="str">
        <f t="shared" si="234"/>
        <v>1974</v>
      </c>
      <c r="D5039" s="1" t="str">
        <f t="shared" si="236"/>
        <v xml:space="preserve">Voskhod </v>
      </c>
      <c r="E5039" s="1" t="s">
        <v>346</v>
      </c>
      <c r="F5039" s="7" t="str">
        <f>TEXT(DATE(MID(H5039, 13, 4), CHOOSE(MATCH( MID(H5039, 5, 3), {"Jan","Feb","Mar","Apr","May","Jun","Jul","Aug","Sep","Oct","Nov","Dec"}, 0), 1, 2, 3, 4, 5, 6, 7, 8, 9, 10, 11, 12), MID(H5039, 9, 2)), "yyyy-mm-dd")</f>
        <v>1974-12-27</v>
      </c>
      <c r="G5039" s="1" t="s">
        <v>10241</v>
      </c>
      <c r="H5039" s="1" t="s">
        <v>10240</v>
      </c>
    </row>
    <row r="5040" spans="1:8" hidden="1" x14ac:dyDescent="0.3">
      <c r="A5040" s="1" t="s">
        <v>3373</v>
      </c>
      <c r="B5040" s="1" t="str">
        <f t="shared" si="235"/>
        <v>Russia</v>
      </c>
      <c r="C5040" s="5" t="str">
        <f t="shared" si="234"/>
        <v>1974</v>
      </c>
      <c r="D5040" s="1" t="str">
        <f t="shared" si="236"/>
        <v xml:space="preserve">Cosmos-3M </v>
      </c>
      <c r="E5040" s="1" t="s">
        <v>346</v>
      </c>
      <c r="F5040" s="7" t="str">
        <f>TEXT(DATE(MID(H5040, 13, 4), CHOOSE(MATCH( MID(H5040, 5, 3), {"Jan","Feb","Mar","Apr","May","Jun","Jul","Aug","Sep","Oct","Nov","Dec"}, 0), 1, 2, 3, 4, 5, 6, 7, 8, 9, 10, 11, 12), MID(H5040, 9, 2)), "yyyy-mm-dd")</f>
        <v>1974-12-26</v>
      </c>
      <c r="G5040" s="1" t="s">
        <v>10243</v>
      </c>
      <c r="H5040" s="1" t="s">
        <v>10242</v>
      </c>
    </row>
    <row r="5041" spans="1:8" hidden="1" x14ac:dyDescent="0.3">
      <c r="A5041" s="1" t="s">
        <v>565</v>
      </c>
      <c r="B5041" s="1" t="str">
        <f t="shared" si="235"/>
        <v>Kazakhstan</v>
      </c>
      <c r="C5041" s="5" t="str">
        <f t="shared" si="234"/>
        <v>1974</v>
      </c>
      <c r="D5041" s="1" t="str">
        <f t="shared" si="236"/>
        <v xml:space="preserve">Proton-K </v>
      </c>
      <c r="E5041" s="1" t="s">
        <v>346</v>
      </c>
      <c r="F5041" s="7" t="str">
        <f>TEXT(DATE(MID(H5041, 13, 4), CHOOSE(MATCH( MID(H5041, 5, 3), {"Jan","Feb","Mar","Apr","May","Jun","Jul","Aug","Sep","Oct","Nov","Dec"}, 0), 1, 2, 3, 4, 5, 6, 7, 8, 9, 10, 11, 12), MID(H5041, 9, 2)), "yyyy-mm-dd")</f>
        <v>1974-12-26</v>
      </c>
      <c r="G5041" s="1" t="s">
        <v>10245</v>
      </c>
      <c r="H5041" s="1" t="s">
        <v>10244</v>
      </c>
    </row>
    <row r="5042" spans="1:8" hidden="1" x14ac:dyDescent="0.3">
      <c r="A5042" s="1" t="s">
        <v>3926</v>
      </c>
      <c r="B5042" s="1" t="str">
        <f t="shared" si="235"/>
        <v>Kazakhstan</v>
      </c>
      <c r="C5042" s="5" t="str">
        <f t="shared" si="234"/>
        <v>1974</v>
      </c>
      <c r="D5042" s="1" t="str">
        <f t="shared" si="236"/>
        <v xml:space="preserve">Tsyklon-2 </v>
      </c>
      <c r="E5042" s="1" t="s">
        <v>346</v>
      </c>
      <c r="F5042" s="7" t="str">
        <f>TEXT(DATE(MID(H5042, 13, 4), CHOOSE(MATCH( MID(H5042, 5, 3), {"Jan","Feb","Mar","Apr","May","Jun","Jul","Aug","Sep","Oct","Nov","Dec"}, 0), 1, 2, 3, 4, 5, 6, 7, 8, 9, 10, 11, 12), MID(H5042, 9, 2)), "yyyy-mm-dd")</f>
        <v>1974-12-24</v>
      </c>
      <c r="G5042" s="1" t="s">
        <v>10247</v>
      </c>
      <c r="H5042" s="1" t="s">
        <v>10246</v>
      </c>
    </row>
    <row r="5043" spans="1:8" hidden="1" x14ac:dyDescent="0.3">
      <c r="A5043" s="1" t="s">
        <v>6615</v>
      </c>
      <c r="B5043" s="1" t="str">
        <f t="shared" si="235"/>
        <v>Russia</v>
      </c>
      <c r="C5043" s="5" t="str">
        <f t="shared" si="234"/>
        <v>1974</v>
      </c>
      <c r="D5043" s="1" t="str">
        <f t="shared" si="236"/>
        <v xml:space="preserve">Molniya-M /Block L </v>
      </c>
      <c r="E5043" s="1" t="s">
        <v>346</v>
      </c>
      <c r="F5043" s="7" t="str">
        <f>TEXT(DATE(MID(H5043, 13, 4), CHOOSE(MATCH( MID(H5043, 5, 3), {"Jan","Feb","Mar","Apr","May","Jun","Jul","Aug","Sep","Oct","Nov","Dec"}, 0), 1, 2, 3, 4, 5, 6, 7, 8, 9, 10, 11, 12), MID(H5043, 9, 2)), "yyyy-mm-dd")</f>
        <v>1974-12-21</v>
      </c>
      <c r="G5043" s="1" t="s">
        <v>10249</v>
      </c>
      <c r="H5043" s="1" t="s">
        <v>10248</v>
      </c>
    </row>
    <row r="5044" spans="1:8" hidden="1" x14ac:dyDescent="0.3">
      <c r="A5044" s="1" t="s">
        <v>3160</v>
      </c>
      <c r="B5044" s="1" t="str">
        <f t="shared" si="235"/>
        <v>USA</v>
      </c>
      <c r="C5044" s="5" t="str">
        <f t="shared" si="234"/>
        <v>1974</v>
      </c>
      <c r="D5044" s="1" t="str">
        <f t="shared" si="236"/>
        <v xml:space="preserve">Delta 2914 </v>
      </c>
      <c r="E5044" s="1" t="s">
        <v>346</v>
      </c>
      <c r="F5044" s="7" t="str">
        <f>TEXT(DATE(MID(H5044, 13, 4), CHOOSE(MATCH( MID(H5044, 5, 3), {"Jan","Feb","Mar","Apr","May","Jun","Jul","Aug","Sep","Oct","Nov","Dec"}, 0), 1, 2, 3, 4, 5, 6, 7, 8, 9, 10, 11, 12), MID(H5044, 9, 2)), "yyyy-mm-dd")</f>
        <v>1974-12-19</v>
      </c>
      <c r="G5044" s="1" t="s">
        <v>10251</v>
      </c>
      <c r="H5044" s="1" t="s">
        <v>10250</v>
      </c>
    </row>
    <row r="5045" spans="1:8" hidden="1" x14ac:dyDescent="0.3">
      <c r="A5045" s="1" t="s">
        <v>3373</v>
      </c>
      <c r="B5045" s="1" t="str">
        <f t="shared" si="235"/>
        <v>Russia</v>
      </c>
      <c r="C5045" s="5" t="str">
        <f t="shared" si="234"/>
        <v>1974</v>
      </c>
      <c r="D5045" s="1" t="str">
        <f t="shared" si="236"/>
        <v xml:space="preserve">Cosmos-3M </v>
      </c>
      <c r="E5045" s="1" t="s">
        <v>346</v>
      </c>
      <c r="F5045" s="7" t="str">
        <f>TEXT(DATE(MID(H5045, 13, 4), CHOOSE(MATCH( MID(H5045, 5, 3), {"Jan","Feb","Mar","Apr","May","Jun","Jul","Aug","Sep","Oct","Nov","Dec"}, 0), 1, 2, 3, 4, 5, 6, 7, 8, 9, 10, 11, 12), MID(H5045, 9, 2)), "yyyy-mm-dd")</f>
        <v>1974-12-18</v>
      </c>
      <c r="G5045" s="1" t="s">
        <v>10253</v>
      </c>
      <c r="H5045" s="1" t="s">
        <v>10252</v>
      </c>
    </row>
    <row r="5046" spans="1:8" hidden="1" x14ac:dyDescent="0.3">
      <c r="A5046" s="1" t="s">
        <v>5</v>
      </c>
      <c r="B5046" s="1" t="str">
        <f t="shared" si="235"/>
        <v>Russia</v>
      </c>
      <c r="C5046" s="5" t="str">
        <f t="shared" si="234"/>
        <v>1974</v>
      </c>
      <c r="D5046" s="1" t="str">
        <f t="shared" si="236"/>
        <v xml:space="preserve">Vostok-2M </v>
      </c>
      <c r="E5046" s="1" t="s">
        <v>346</v>
      </c>
      <c r="F5046" s="7" t="str">
        <f>TEXT(DATE(MID(H5046, 13, 4), CHOOSE(MATCH( MID(H5046, 5, 3), {"Jan","Feb","Mar","Apr","May","Jun","Jul","Aug","Sep","Oct","Nov","Dec"}, 0), 1, 2, 3, 4, 5, 6, 7, 8, 9, 10, 11, 12), MID(H5046, 9, 2)), "yyyy-mm-dd")</f>
        <v>1974-12-17</v>
      </c>
      <c r="G5046" s="1" t="s">
        <v>10255</v>
      </c>
      <c r="H5046" s="1" t="s">
        <v>10254</v>
      </c>
    </row>
    <row r="5047" spans="1:8" hidden="1" x14ac:dyDescent="0.3">
      <c r="A5047" s="1" t="s">
        <v>212</v>
      </c>
      <c r="B5047" s="1" t="str">
        <f t="shared" si="235"/>
        <v>Russia</v>
      </c>
      <c r="C5047" s="5" t="str">
        <f t="shared" si="234"/>
        <v>1974</v>
      </c>
      <c r="D5047" s="1" t="str">
        <f t="shared" si="236"/>
        <v xml:space="preserve">Soyuz U </v>
      </c>
      <c r="E5047" s="1" t="s">
        <v>346</v>
      </c>
      <c r="F5047" s="7" t="str">
        <f>TEXT(DATE(MID(H5047, 13, 4), CHOOSE(MATCH( MID(H5047, 5, 3), {"Jan","Feb","Mar","Apr","May","Jun","Jul","Aug","Sep","Oct","Nov","Dec"}, 0), 1, 2, 3, 4, 5, 6, 7, 8, 9, 10, 11, 12), MID(H5047, 9, 2)), "yyyy-mm-dd")</f>
        <v>1974-12-13</v>
      </c>
      <c r="G5047" s="1" t="s">
        <v>10257</v>
      </c>
      <c r="H5047" s="1" t="s">
        <v>10256</v>
      </c>
    </row>
    <row r="5048" spans="1:8" hidden="1" x14ac:dyDescent="0.3">
      <c r="A5048" s="1" t="s">
        <v>75</v>
      </c>
      <c r="B5048" s="1" t="str">
        <f t="shared" si="235"/>
        <v>USA</v>
      </c>
      <c r="C5048" s="5" t="str">
        <f t="shared" si="234"/>
        <v>1974</v>
      </c>
      <c r="D5048" s="1" t="str">
        <f t="shared" si="236"/>
        <v xml:space="preserve">Titan IIIE </v>
      </c>
      <c r="E5048" s="1" t="s">
        <v>346</v>
      </c>
      <c r="F5048" s="7" t="str">
        <f>TEXT(DATE(MID(H5048, 13, 4), CHOOSE(MATCH( MID(H5048, 5, 3), {"Jan","Feb","Mar","Apr","May","Jun","Jul","Aug","Sep","Oct","Nov","Dec"}, 0), 1, 2, 3, 4, 5, 6, 7, 8, 9, 10, 11, 12), MID(H5048, 9, 2)), "yyyy-mm-dd")</f>
        <v>1974-12-10</v>
      </c>
      <c r="G5048" s="1" t="s">
        <v>10259</v>
      </c>
      <c r="H5048" s="1" t="s">
        <v>10258</v>
      </c>
    </row>
    <row r="5049" spans="1:8" hidden="1" x14ac:dyDescent="0.3">
      <c r="A5049" s="1" t="s">
        <v>1630</v>
      </c>
      <c r="B5049" s="1" t="str">
        <f t="shared" si="235"/>
        <v>Kazakhstan</v>
      </c>
      <c r="C5049" s="5" t="str">
        <f t="shared" si="234"/>
        <v>1974</v>
      </c>
      <c r="D5049" s="1" t="str">
        <f t="shared" si="236"/>
        <v xml:space="preserve">Soyuz U </v>
      </c>
      <c r="E5049" s="1" t="s">
        <v>346</v>
      </c>
      <c r="F5049" s="7" t="str">
        <f>TEXT(DATE(MID(H5049, 13, 4), CHOOSE(MATCH( MID(H5049, 5, 3), {"Jan","Feb","Mar","Apr","May","Jun","Jul","Aug","Sep","Oct","Nov","Dec"}, 0), 1, 2, 3, 4, 5, 6, 7, 8, 9, 10, 11, 12), MID(H5049, 9, 2)), "yyyy-mm-dd")</f>
        <v>1974-12-02</v>
      </c>
      <c r="G5049" s="1" t="s">
        <v>10261</v>
      </c>
      <c r="H5049" s="1" t="s">
        <v>10260</v>
      </c>
    </row>
    <row r="5050" spans="1:8" hidden="1" x14ac:dyDescent="0.3">
      <c r="A5050" s="1" t="s">
        <v>5</v>
      </c>
      <c r="B5050" s="1" t="str">
        <f t="shared" si="235"/>
        <v>Russia</v>
      </c>
      <c r="C5050" s="5" t="str">
        <f t="shared" si="234"/>
        <v>1974</v>
      </c>
      <c r="D5050" s="1" t="str">
        <f t="shared" si="236"/>
        <v xml:space="preserve">Voskhod </v>
      </c>
      <c r="E5050" s="1" t="s">
        <v>346</v>
      </c>
      <c r="F5050" s="7" t="str">
        <f>TEXT(DATE(MID(H5050, 13, 4), CHOOSE(MATCH( MID(H5050, 5, 3), {"Jan","Feb","Mar","Apr","May","Jun","Jul","Aug","Sep","Oct","Nov","Dec"}, 0), 1, 2, 3, 4, 5, 6, 7, 8, 9, 10, 11, 12), MID(H5050, 9, 2)), "yyyy-mm-dd")</f>
        <v>1974-11-27</v>
      </c>
      <c r="G5050" s="1" t="s">
        <v>10263</v>
      </c>
      <c r="H5050" s="1" t="s">
        <v>10262</v>
      </c>
    </row>
    <row r="5051" spans="1:8" hidden="1" x14ac:dyDescent="0.3">
      <c r="A5051" s="1" t="s">
        <v>3160</v>
      </c>
      <c r="B5051" s="1" t="str">
        <f t="shared" si="235"/>
        <v>USA</v>
      </c>
      <c r="C5051" s="5" t="str">
        <f t="shared" si="234"/>
        <v>1974</v>
      </c>
      <c r="D5051" s="1" t="str">
        <f t="shared" si="236"/>
        <v xml:space="preserve">Delta 2313 </v>
      </c>
      <c r="E5051" s="1" t="s">
        <v>346</v>
      </c>
      <c r="F5051" s="7" t="str">
        <f>TEXT(DATE(MID(H5051, 13, 4), CHOOSE(MATCH( MID(H5051, 5, 3), {"Jan","Feb","Mar","Apr","May","Jun","Jul","Aug","Sep","Oct","Nov","Dec"}, 0), 1, 2, 3, 4, 5, 6, 7, 8, 9, 10, 11, 12), MID(H5051, 9, 2)), "yyyy-mm-dd")</f>
        <v>1974-11-23</v>
      </c>
      <c r="G5051" s="1" t="s">
        <v>10265</v>
      </c>
      <c r="H5051" s="1" t="s">
        <v>10264</v>
      </c>
    </row>
    <row r="5052" spans="1:8" hidden="1" x14ac:dyDescent="0.3">
      <c r="A5052" s="1" t="s">
        <v>4092</v>
      </c>
      <c r="B5052" s="1" t="str">
        <f t="shared" si="235"/>
        <v>USA</v>
      </c>
      <c r="C5052" s="5" t="str">
        <f t="shared" si="234"/>
        <v>1974</v>
      </c>
      <c r="D5052" s="1" t="str">
        <f t="shared" si="236"/>
        <v xml:space="preserve">Atlas-SLV3D Centaur-D1A </v>
      </c>
      <c r="E5052" s="1" t="s">
        <v>346</v>
      </c>
      <c r="F5052" s="7" t="str">
        <f>TEXT(DATE(MID(H5052, 13, 4), CHOOSE(MATCH( MID(H5052, 5, 3), {"Jan","Feb","Mar","Apr","May","Jun","Jul","Aug","Sep","Oct","Nov","Dec"}, 0), 1, 2, 3, 4, 5, 6, 7, 8, 9, 10, 11, 12), MID(H5052, 9, 2)), "yyyy-mm-dd")</f>
        <v>1974-11-21</v>
      </c>
      <c r="G5052" s="1" t="s">
        <v>10267</v>
      </c>
      <c r="H5052" s="1" t="s">
        <v>10266</v>
      </c>
    </row>
    <row r="5053" spans="1:8" hidden="1" x14ac:dyDescent="0.3">
      <c r="A5053" s="1" t="s">
        <v>6615</v>
      </c>
      <c r="B5053" s="1" t="str">
        <f t="shared" si="235"/>
        <v>Russia</v>
      </c>
      <c r="C5053" s="5" t="str">
        <f t="shared" si="234"/>
        <v>1974</v>
      </c>
      <c r="D5053" s="1" t="str">
        <f t="shared" si="236"/>
        <v xml:space="preserve">Molniya-M /Block L </v>
      </c>
      <c r="E5053" s="1" t="s">
        <v>346</v>
      </c>
      <c r="F5053" s="7" t="str">
        <f>TEXT(DATE(MID(H5053, 13, 4), CHOOSE(MATCH( MID(H5053, 5, 3), {"Jan","Feb","Mar","Apr","May","Jun","Jul","Aug","Sep","Oct","Nov","Dec"}, 0), 1, 2, 3, 4, 5, 6, 7, 8, 9, 10, 11, 12), MID(H5053, 9, 2)), "yyyy-mm-dd")</f>
        <v>1974-11-21</v>
      </c>
      <c r="G5053" s="1" t="s">
        <v>10269</v>
      </c>
      <c r="H5053" s="1" t="s">
        <v>10268</v>
      </c>
    </row>
    <row r="5054" spans="1:8" hidden="1" x14ac:dyDescent="0.3">
      <c r="A5054" s="1" t="s">
        <v>1561</v>
      </c>
      <c r="B5054" s="1" t="str">
        <f t="shared" si="235"/>
        <v>Russia</v>
      </c>
      <c r="C5054" s="5" t="str">
        <f t="shared" si="234"/>
        <v>1974</v>
      </c>
      <c r="D5054" s="1" t="str">
        <f t="shared" si="236"/>
        <v xml:space="preserve">Cosmos-2 (63SM) </v>
      </c>
      <c r="E5054" s="1" t="s">
        <v>346</v>
      </c>
      <c r="F5054" s="7" t="str">
        <f>TEXT(DATE(MID(H5054, 13, 4), CHOOSE(MATCH( MID(H5054, 5, 3), {"Jan","Feb","Mar","Apr","May","Jun","Jul","Aug","Sep","Oct","Nov","Dec"}, 0), 1, 2, 3, 4, 5, 6, 7, 8, 9, 10, 11, 12), MID(H5054, 9, 2)), "yyyy-mm-dd")</f>
        <v>1974-11-20</v>
      </c>
      <c r="G5054" s="1" t="s">
        <v>10271</v>
      </c>
      <c r="H5054" s="1" t="s">
        <v>10270</v>
      </c>
    </row>
    <row r="5055" spans="1:8" hidden="1" x14ac:dyDescent="0.3">
      <c r="A5055" s="1" t="s">
        <v>5</v>
      </c>
      <c r="B5055" s="1" t="str">
        <f t="shared" si="235"/>
        <v>Russia</v>
      </c>
      <c r="C5055" s="5" t="str">
        <f t="shared" si="234"/>
        <v>1974</v>
      </c>
      <c r="D5055" s="1" t="str">
        <f t="shared" si="236"/>
        <v xml:space="preserve">Voskhod </v>
      </c>
      <c r="E5055" s="1" t="s">
        <v>346</v>
      </c>
      <c r="F5055" s="7" t="str">
        <f>TEXT(DATE(MID(H5055, 13, 4), CHOOSE(MATCH( MID(H5055, 5, 3), {"Jan","Feb","Mar","Apr","May","Jun","Jul","Aug","Sep","Oct","Nov","Dec"}, 0), 1, 2, 3, 4, 5, 6, 7, 8, 9, 10, 11, 12), MID(H5055, 9, 2)), "yyyy-mm-dd")</f>
        <v>1974-11-16</v>
      </c>
      <c r="G5055" s="1" t="s">
        <v>10273</v>
      </c>
      <c r="H5055" s="1" t="s">
        <v>10272</v>
      </c>
    </row>
    <row r="5056" spans="1:8" hidden="1" x14ac:dyDescent="0.3">
      <c r="A5056" s="1" t="s">
        <v>114</v>
      </c>
      <c r="B5056" s="1" t="str">
        <f t="shared" si="235"/>
        <v>USA</v>
      </c>
      <c r="C5056" s="5" t="str">
        <f t="shared" si="234"/>
        <v>1974</v>
      </c>
      <c r="D5056" s="1" t="str">
        <f t="shared" si="236"/>
        <v xml:space="preserve">Delta 2310 </v>
      </c>
      <c r="E5056" s="1" t="s">
        <v>346</v>
      </c>
      <c r="F5056" s="7" t="str">
        <f>TEXT(DATE(MID(H5056, 13, 4), CHOOSE(MATCH( MID(H5056, 5, 3), {"Jan","Feb","Mar","Apr","May","Jun","Jul","Aug","Sep","Oct","Nov","Dec"}, 0), 1, 2, 3, 4, 5, 6, 7, 8, 9, 10, 11, 12), MID(H5056, 9, 2)), "yyyy-mm-dd")</f>
        <v>1974-11-15</v>
      </c>
      <c r="G5056" s="1" t="s">
        <v>10275</v>
      </c>
      <c r="H5056" s="1" t="s">
        <v>10274</v>
      </c>
    </row>
    <row r="5057" spans="1:8" hidden="1" x14ac:dyDescent="0.3">
      <c r="A5057" s="1" t="s">
        <v>5301</v>
      </c>
      <c r="B5057" s="1" t="str">
        <f t="shared" si="235"/>
        <v>China</v>
      </c>
      <c r="C5057" s="5" t="str">
        <f t="shared" si="234"/>
        <v>1974</v>
      </c>
      <c r="D5057" s="1" t="str">
        <f t="shared" si="236"/>
        <v xml:space="preserve">Long March 2 </v>
      </c>
      <c r="E5057" s="1" t="s">
        <v>346</v>
      </c>
      <c r="F5057" s="7" t="str">
        <f>TEXT(DATE(MID(H5057, 13, 4), CHOOSE(MATCH( MID(H5057, 5, 3), {"Jan","Feb","Mar","Apr","May","Jun","Jul","Aug","Sep","Oct","Nov","Dec"}, 0), 1, 2, 3, 4, 5, 6, 7, 8, 9, 10, 11, 12), MID(H5057, 9, 2)), "yyyy-mm-dd")</f>
        <v>1974-11-05</v>
      </c>
      <c r="G5057" s="1" t="s">
        <v>10277</v>
      </c>
      <c r="H5057" s="1" t="s">
        <v>10276</v>
      </c>
    </row>
    <row r="5058" spans="1:8" hidden="1" x14ac:dyDescent="0.3">
      <c r="A5058" s="1" t="s">
        <v>6615</v>
      </c>
      <c r="B5058" s="1" t="str">
        <f t="shared" si="235"/>
        <v>Russia</v>
      </c>
      <c r="C5058" s="5" t="str">
        <f t="shared" ref="C5058:C5121" si="237">TEXT(F5058, "yyyy")</f>
        <v>1974</v>
      </c>
      <c r="D5058" s="1" t="str">
        <f t="shared" si="236"/>
        <v xml:space="preserve">Soyuz M </v>
      </c>
      <c r="E5058" s="1" t="s">
        <v>346</v>
      </c>
      <c r="F5058" s="7" t="str">
        <f>TEXT(DATE(MID(H5058, 13, 4), CHOOSE(MATCH( MID(H5058, 5, 3), {"Jan","Feb","Mar","Apr","May","Jun","Jul","Aug","Sep","Oct","Nov","Dec"}, 0), 1, 2, 3, 4, 5, 6, 7, 8, 9, 10, 11, 12), MID(H5058, 9, 2)), "yyyy-mm-dd")</f>
        <v>1974-11-04</v>
      </c>
      <c r="G5058" s="1" t="s">
        <v>10279</v>
      </c>
      <c r="H5058" s="1" t="s">
        <v>10278</v>
      </c>
    </row>
    <row r="5059" spans="1:8" hidden="1" x14ac:dyDescent="0.3">
      <c r="A5059" s="1" t="s">
        <v>5</v>
      </c>
      <c r="B5059" s="1" t="str">
        <f t="shared" ref="B5059:B5122" si="238">TRIM(MID(A5059, FIND("|", SUBSTITUTE(A5059, ",", "|", LEN(A5059) - LEN(SUBSTITUTE(A5059,",", "" )))) + 1, LEN(A5059)))</f>
        <v>Russia</v>
      </c>
      <c r="C5059" s="5" t="str">
        <f t="shared" si="237"/>
        <v>1974</v>
      </c>
      <c r="D5059" s="1" t="str">
        <f t="shared" ref="D5059:D5122" si="239">LEFT(G5059, FIND("|", G5059) - 1)</f>
        <v xml:space="preserve">Voskhod </v>
      </c>
      <c r="E5059" s="1" t="s">
        <v>346</v>
      </c>
      <c r="F5059" s="7" t="str">
        <f>TEXT(DATE(MID(H5059, 13, 4), CHOOSE(MATCH( MID(H5059, 5, 3), {"Jan","Feb","Mar","Apr","May","Jun","Jul","Aug","Sep","Oct","Nov","Dec"}, 0), 1, 2, 3, 4, 5, 6, 7, 8, 9, 10, 11, 12), MID(H5059, 9, 2)), "yyyy-mm-dd")</f>
        <v>1974-11-01</v>
      </c>
      <c r="G5059" s="1" t="s">
        <v>10281</v>
      </c>
      <c r="H5059" s="1" t="s">
        <v>10280</v>
      </c>
    </row>
    <row r="5060" spans="1:8" hidden="1" x14ac:dyDescent="0.3">
      <c r="A5060" s="1" t="s">
        <v>6482</v>
      </c>
      <c r="B5060" s="1" t="str">
        <f t="shared" si="238"/>
        <v>Russia</v>
      </c>
      <c r="C5060" s="5" t="str">
        <f t="shared" si="237"/>
        <v>1974</v>
      </c>
      <c r="D5060" s="1" t="str">
        <f t="shared" si="239"/>
        <v xml:space="preserve">Cosmos-3M </v>
      </c>
      <c r="E5060" s="1" t="s">
        <v>346</v>
      </c>
      <c r="F5060" s="7" t="str">
        <f>TEXT(DATE(MID(H5060, 13, 4), CHOOSE(MATCH( MID(H5060, 5, 3), {"Jan","Feb","Mar","Apr","May","Jun","Jul","Aug","Sep","Oct","Nov","Dec"}, 0), 1, 2, 3, 4, 5, 6, 7, 8, 9, 10, 11, 12), MID(H5060, 9, 2)), "yyyy-mm-dd")</f>
        <v>1974-10-31</v>
      </c>
      <c r="G5060" s="1" t="s">
        <v>10283</v>
      </c>
      <c r="H5060" s="1" t="s">
        <v>10282</v>
      </c>
    </row>
    <row r="5061" spans="1:8" hidden="1" x14ac:dyDescent="0.3">
      <c r="A5061" s="1" t="s">
        <v>27</v>
      </c>
      <c r="B5061" s="1" t="str">
        <f t="shared" si="238"/>
        <v>USA</v>
      </c>
      <c r="C5061" s="5" t="str">
        <f t="shared" si="237"/>
        <v>1974</v>
      </c>
      <c r="D5061" s="1" t="str">
        <f t="shared" si="239"/>
        <v xml:space="preserve">Titan IIID </v>
      </c>
      <c r="E5061" s="1" t="s">
        <v>346</v>
      </c>
      <c r="F5061" s="7" t="str">
        <f>TEXT(DATE(MID(H5061, 13, 4), CHOOSE(MATCH( MID(H5061, 5, 3), {"Jan","Feb","Mar","Apr","May","Jun","Jul","Aug","Sep","Oct","Nov","Dec"}, 0), 1, 2, 3, 4, 5, 6, 7, 8, 9, 10, 11, 12), MID(H5061, 9, 2)), "yyyy-mm-dd")</f>
        <v>1974-10-29</v>
      </c>
      <c r="G5061" s="1" t="s">
        <v>10285</v>
      </c>
      <c r="H5061" s="1" t="s">
        <v>10284</v>
      </c>
    </row>
    <row r="5062" spans="1:8" hidden="1" x14ac:dyDescent="0.3">
      <c r="A5062" s="1" t="s">
        <v>565</v>
      </c>
      <c r="B5062" s="1" t="str">
        <f t="shared" si="238"/>
        <v>Kazakhstan</v>
      </c>
      <c r="C5062" s="5" t="str">
        <f t="shared" si="237"/>
        <v>1974</v>
      </c>
      <c r="D5062" s="1" t="str">
        <f t="shared" si="239"/>
        <v xml:space="preserve">Proton-K/Block D </v>
      </c>
      <c r="E5062" s="1" t="s">
        <v>346</v>
      </c>
      <c r="F5062" s="7" t="str">
        <f>TEXT(DATE(MID(H5062, 13, 4), CHOOSE(MATCH( MID(H5062, 5, 3), {"Jan","Feb","Mar","Apr","May","Jun","Jul","Aug","Sep","Oct","Nov","Dec"}, 0), 1, 2, 3, 4, 5, 6, 7, 8, 9, 10, 11, 12), MID(H5062, 9, 2)), "yyyy-mm-dd")</f>
        <v>1974-10-28</v>
      </c>
      <c r="G5062" s="1" t="s">
        <v>10287</v>
      </c>
      <c r="H5062" s="1" t="s">
        <v>10286</v>
      </c>
    </row>
    <row r="5063" spans="1:8" hidden="1" x14ac:dyDescent="0.3">
      <c r="A5063" s="1" t="s">
        <v>5</v>
      </c>
      <c r="B5063" s="1" t="str">
        <f t="shared" si="238"/>
        <v>Russia</v>
      </c>
      <c r="C5063" s="5" t="str">
        <f t="shared" si="237"/>
        <v>1974</v>
      </c>
      <c r="D5063" s="1" t="str">
        <f t="shared" si="239"/>
        <v xml:space="preserve">Vostok-2M </v>
      </c>
      <c r="E5063" s="1" t="s">
        <v>346</v>
      </c>
      <c r="F5063" s="7" t="str">
        <f>TEXT(DATE(MID(H5063, 13, 4), CHOOSE(MATCH( MID(H5063, 5, 3), {"Jan","Feb","Mar","Apr","May","Jun","Jul","Aug","Sep","Oct","Nov","Dec"}, 0), 1, 2, 3, 4, 5, 6, 7, 8, 9, 10, 11, 12), MID(H5063, 9, 2)), "yyyy-mm-dd")</f>
        <v>1974-10-28</v>
      </c>
      <c r="G5063" s="1" t="s">
        <v>10289</v>
      </c>
      <c r="H5063" s="1" t="s">
        <v>10288</v>
      </c>
    </row>
    <row r="5064" spans="1:8" hidden="1" x14ac:dyDescent="0.3">
      <c r="A5064" s="1" t="s">
        <v>130</v>
      </c>
      <c r="B5064" s="1" t="str">
        <f t="shared" si="238"/>
        <v>Kazakhstan</v>
      </c>
      <c r="C5064" s="5" t="str">
        <f t="shared" si="237"/>
        <v>1974</v>
      </c>
      <c r="D5064" s="1" t="str">
        <f t="shared" si="239"/>
        <v xml:space="preserve">Soyuz U </v>
      </c>
      <c r="E5064" s="1" t="s">
        <v>346</v>
      </c>
      <c r="F5064" s="7" t="str">
        <f>TEXT(DATE(MID(H5064, 13, 4), CHOOSE(MATCH( MID(H5064, 5, 3), {"Jan","Feb","Mar","Apr","May","Jun","Jul","Aug","Sep","Oct","Nov","Dec"}, 0), 1, 2, 3, 4, 5, 6, 7, 8, 9, 10, 11, 12), MID(H5064, 9, 2)), "yyyy-mm-dd")</f>
        <v>1974-10-25</v>
      </c>
      <c r="G5064" s="1" t="s">
        <v>10291</v>
      </c>
      <c r="H5064" s="1" t="s">
        <v>10290</v>
      </c>
    </row>
    <row r="5065" spans="1:8" hidden="1" x14ac:dyDescent="0.3">
      <c r="A5065" s="1" t="s">
        <v>6615</v>
      </c>
      <c r="B5065" s="1" t="str">
        <f t="shared" si="238"/>
        <v>Russia</v>
      </c>
      <c r="C5065" s="5" t="str">
        <f t="shared" si="237"/>
        <v>1974</v>
      </c>
      <c r="D5065" s="1" t="str">
        <f t="shared" si="239"/>
        <v xml:space="preserve">Molniya-M /Block L </v>
      </c>
      <c r="E5065" s="1" t="s">
        <v>346</v>
      </c>
      <c r="F5065" s="7" t="str">
        <f>TEXT(DATE(MID(H5065, 13, 4), CHOOSE(MATCH( MID(H5065, 5, 3), {"Jan","Feb","Mar","Apr","May","Jun","Jul","Aug","Sep","Oct","Nov","Dec"}, 0), 1, 2, 3, 4, 5, 6, 7, 8, 9, 10, 11, 12), MID(H5065, 9, 2)), "yyyy-mm-dd")</f>
        <v>1974-10-24</v>
      </c>
      <c r="G5065" s="1" t="s">
        <v>10293</v>
      </c>
      <c r="H5065" s="1" t="s">
        <v>10292</v>
      </c>
    </row>
    <row r="5066" spans="1:8" hidden="1" x14ac:dyDescent="0.3">
      <c r="A5066" s="1" t="s">
        <v>212</v>
      </c>
      <c r="B5066" s="1" t="str">
        <f t="shared" si="238"/>
        <v>Russia</v>
      </c>
      <c r="C5066" s="5" t="str">
        <f t="shared" si="237"/>
        <v>1974</v>
      </c>
      <c r="D5066" s="1" t="str">
        <f t="shared" si="239"/>
        <v xml:space="preserve">Soyuz U </v>
      </c>
      <c r="E5066" s="1" t="s">
        <v>346</v>
      </c>
      <c r="F5066" s="7" t="str">
        <f>TEXT(DATE(MID(H5066, 13, 4), CHOOSE(MATCH( MID(H5066, 5, 3), {"Jan","Feb","Mar","Apr","May","Jun","Jul","Aug","Sep","Oct","Nov","Dec"}, 0), 1, 2, 3, 4, 5, 6, 7, 8, 9, 10, 11, 12), MID(H5066, 9, 2)), "yyyy-mm-dd")</f>
        <v>1974-10-22</v>
      </c>
      <c r="G5066" s="1" t="s">
        <v>10295</v>
      </c>
      <c r="H5066" s="1" t="s">
        <v>10294</v>
      </c>
    </row>
    <row r="5067" spans="1:8" hidden="1" x14ac:dyDescent="0.3">
      <c r="A5067" s="1" t="s">
        <v>6482</v>
      </c>
      <c r="B5067" s="1" t="str">
        <f t="shared" si="238"/>
        <v>Russia</v>
      </c>
      <c r="C5067" s="5" t="str">
        <f t="shared" si="237"/>
        <v>1974</v>
      </c>
      <c r="D5067" s="1" t="str">
        <f t="shared" si="239"/>
        <v xml:space="preserve">Cosmos-3M </v>
      </c>
      <c r="E5067" s="1" t="s">
        <v>346</v>
      </c>
      <c r="F5067" s="7" t="str">
        <f>TEXT(DATE(MID(H5067, 13, 4), CHOOSE(MATCH( MID(H5067, 5, 3), {"Jan","Feb","Mar","Apr","May","Jun","Jul","Aug","Sep","Oct","Nov","Dec"}, 0), 1, 2, 3, 4, 5, 6, 7, 8, 9, 10, 11, 12), MID(H5067, 9, 2)), "yyyy-mm-dd")</f>
        <v>1974-10-18</v>
      </c>
      <c r="G5067" s="1" t="s">
        <v>10297</v>
      </c>
      <c r="H5067" s="1" t="s">
        <v>10296</v>
      </c>
    </row>
    <row r="5068" spans="1:8" hidden="1" x14ac:dyDescent="0.3">
      <c r="A5068" s="1" t="s">
        <v>6615</v>
      </c>
      <c r="B5068" s="1" t="str">
        <f t="shared" si="238"/>
        <v>Russia</v>
      </c>
      <c r="C5068" s="5" t="str">
        <f t="shared" si="237"/>
        <v>1974</v>
      </c>
      <c r="D5068" s="1" t="str">
        <f t="shared" si="239"/>
        <v xml:space="preserve">Voskhod </v>
      </c>
      <c r="E5068" s="1" t="s">
        <v>346</v>
      </c>
      <c r="F5068" s="7" t="str">
        <f>TEXT(DATE(MID(H5068, 13, 4), CHOOSE(MATCH( MID(H5068, 5, 3), {"Jan","Feb","Mar","Apr","May","Jun","Jul","Aug","Sep","Oct","Nov","Dec"}, 0), 1, 2, 3, 4, 5, 6, 7, 8, 9, 10, 11, 12), MID(H5068, 9, 2)), "yyyy-mm-dd")</f>
        <v>1974-10-18</v>
      </c>
      <c r="G5068" s="1" t="s">
        <v>10299</v>
      </c>
      <c r="H5068" s="1" t="s">
        <v>10298</v>
      </c>
    </row>
    <row r="5069" spans="1:8" hidden="1" x14ac:dyDescent="0.3">
      <c r="A5069" s="1" t="s">
        <v>6959</v>
      </c>
      <c r="B5069" s="1" t="str">
        <f t="shared" si="238"/>
        <v>Kenya</v>
      </c>
      <c r="C5069" s="5" t="str">
        <f t="shared" si="237"/>
        <v>1974</v>
      </c>
      <c r="D5069" s="1" t="str">
        <f t="shared" si="239"/>
        <v xml:space="preserve">Scout B1 </v>
      </c>
      <c r="E5069" s="1" t="s">
        <v>346</v>
      </c>
      <c r="F5069" s="7" t="str">
        <f>TEXT(DATE(MID(H5069, 13, 4), CHOOSE(MATCH( MID(H5069, 5, 3), {"Jan","Feb","Mar","Apr","May","Jun","Jul","Aug","Sep","Oct","Nov","Dec"}, 0), 1, 2, 3, 4, 5, 6, 7, 8, 9, 10, 11, 12), MID(H5069, 9, 2)), "yyyy-mm-dd")</f>
        <v>1974-10-15</v>
      </c>
      <c r="G5069" s="1" t="s">
        <v>10301</v>
      </c>
      <c r="H5069" s="1" t="s">
        <v>10300</v>
      </c>
    </row>
    <row r="5070" spans="1:8" hidden="1" x14ac:dyDescent="0.3">
      <c r="A5070" s="1" t="s">
        <v>6482</v>
      </c>
      <c r="B5070" s="1" t="str">
        <f t="shared" si="238"/>
        <v>Russia</v>
      </c>
      <c r="C5070" s="5" t="str">
        <f t="shared" si="237"/>
        <v>1974</v>
      </c>
      <c r="D5070" s="1" t="str">
        <f t="shared" si="239"/>
        <v xml:space="preserve">Cosmos-3M </v>
      </c>
      <c r="E5070" s="1" t="s">
        <v>346</v>
      </c>
      <c r="F5070" s="7" t="str">
        <f>TEXT(DATE(MID(H5070, 13, 4), CHOOSE(MATCH( MID(H5070, 5, 3), {"Jan","Feb","Mar","Apr","May","Jun","Jul","Aug","Sep","Oct","Nov","Dec"}, 0), 1, 2, 3, 4, 5, 6, 7, 8, 9, 10, 11, 12), MID(H5070, 9, 2)), "yyyy-mm-dd")</f>
        <v>1974-10-11</v>
      </c>
      <c r="G5070" s="1" t="s">
        <v>10303</v>
      </c>
      <c r="H5070" s="1" t="s">
        <v>10302</v>
      </c>
    </row>
    <row r="5071" spans="1:8" hidden="1" x14ac:dyDescent="0.3">
      <c r="A5071" s="1" t="s">
        <v>3160</v>
      </c>
      <c r="B5071" s="1" t="str">
        <f t="shared" si="238"/>
        <v>USA</v>
      </c>
      <c r="C5071" s="5" t="str">
        <f t="shared" si="237"/>
        <v>1974</v>
      </c>
      <c r="D5071" s="1" t="str">
        <f t="shared" si="239"/>
        <v xml:space="preserve">Delta 2914 </v>
      </c>
      <c r="E5071" s="1" t="s">
        <v>346</v>
      </c>
      <c r="F5071" s="7" t="str">
        <f>TEXT(DATE(MID(H5071, 13, 4), CHOOSE(MATCH( MID(H5071, 5, 3), {"Jan","Feb","Mar","Apr","May","Jun","Jul","Aug","Sep","Oct","Nov","Dec"}, 0), 1, 2, 3, 4, 5, 6, 7, 8, 9, 10, 11, 12), MID(H5071, 9, 2)), "yyyy-mm-dd")</f>
        <v>1974-10-10</v>
      </c>
      <c r="G5071" s="1" t="s">
        <v>10305</v>
      </c>
      <c r="H5071" s="1" t="s">
        <v>10304</v>
      </c>
    </row>
    <row r="5072" spans="1:8" hidden="1" x14ac:dyDescent="0.3">
      <c r="A5072" s="1" t="s">
        <v>1561</v>
      </c>
      <c r="B5072" s="1" t="str">
        <f t="shared" si="238"/>
        <v>Russia</v>
      </c>
      <c r="C5072" s="5" t="str">
        <f t="shared" si="237"/>
        <v>1974</v>
      </c>
      <c r="D5072" s="1" t="str">
        <f t="shared" si="239"/>
        <v xml:space="preserve">Cosmos-2 (63SM) </v>
      </c>
      <c r="E5072" s="1" t="s">
        <v>346</v>
      </c>
      <c r="F5072" s="7" t="str">
        <f>TEXT(DATE(MID(H5072, 13, 4), CHOOSE(MATCH( MID(H5072, 5, 3), {"Jan","Feb","Mar","Apr","May","Jun","Jul","Aug","Sep","Oct","Nov","Dec"}, 0), 1, 2, 3, 4, 5, 6, 7, 8, 9, 10, 11, 12), MID(H5072, 9, 2)), "yyyy-mm-dd")</f>
        <v>1974-09-26</v>
      </c>
      <c r="G5072" s="1" t="s">
        <v>10307</v>
      </c>
      <c r="H5072" s="1" t="s">
        <v>10306</v>
      </c>
    </row>
    <row r="5073" spans="1:8" hidden="1" x14ac:dyDescent="0.3">
      <c r="A5073" s="1" t="s">
        <v>130</v>
      </c>
      <c r="B5073" s="1" t="str">
        <f t="shared" si="238"/>
        <v>Kazakhstan</v>
      </c>
      <c r="C5073" s="5" t="str">
        <f t="shared" si="237"/>
        <v>1974</v>
      </c>
      <c r="D5073" s="1" t="str">
        <f t="shared" si="239"/>
        <v xml:space="preserve">Voskhod </v>
      </c>
      <c r="E5073" s="1" t="s">
        <v>346</v>
      </c>
      <c r="F5073" s="7" t="str">
        <f>TEXT(DATE(MID(H5073, 13, 4), CHOOSE(MATCH( MID(H5073, 5, 3), {"Jan","Feb","Mar","Apr","May","Jun","Jul","Aug","Sep","Oct","Nov","Dec"}, 0), 1, 2, 3, 4, 5, 6, 7, 8, 9, 10, 11, 12), MID(H5073, 9, 2)), "yyyy-mm-dd")</f>
        <v>1974-09-20</v>
      </c>
      <c r="G5073" s="1" t="s">
        <v>10309</v>
      </c>
      <c r="H5073" s="1" t="s">
        <v>10308</v>
      </c>
    </row>
    <row r="5074" spans="1:8" hidden="1" x14ac:dyDescent="0.3">
      <c r="A5074" s="1" t="s">
        <v>6482</v>
      </c>
      <c r="B5074" s="1" t="str">
        <f t="shared" si="238"/>
        <v>Russia</v>
      </c>
      <c r="C5074" s="5" t="str">
        <f t="shared" si="237"/>
        <v>1974</v>
      </c>
      <c r="D5074" s="1" t="str">
        <f t="shared" si="239"/>
        <v xml:space="preserve">Cosmos-3M </v>
      </c>
      <c r="E5074" s="1" t="s">
        <v>346</v>
      </c>
      <c r="F5074" s="7" t="str">
        <f>TEXT(DATE(MID(H5074, 13, 4), CHOOSE(MATCH( MID(H5074, 5, 3), {"Jan","Feb","Mar","Apr","May","Jun","Jul","Aug","Sep","Oct","Nov","Dec"}, 0), 1, 2, 3, 4, 5, 6, 7, 8, 9, 10, 11, 12), MID(H5074, 9, 2)), "yyyy-mm-dd")</f>
        <v>1974-09-19</v>
      </c>
      <c r="G5074" s="1" t="s">
        <v>10311</v>
      </c>
      <c r="H5074" s="1" t="s">
        <v>10310</v>
      </c>
    </row>
    <row r="5075" spans="1:8" hidden="1" x14ac:dyDescent="0.3">
      <c r="A5075" s="1" t="s">
        <v>6482</v>
      </c>
      <c r="B5075" s="1" t="str">
        <f t="shared" si="238"/>
        <v>Russia</v>
      </c>
      <c r="C5075" s="5" t="str">
        <f t="shared" si="237"/>
        <v>1974</v>
      </c>
      <c r="D5075" s="1" t="str">
        <f t="shared" si="239"/>
        <v xml:space="preserve">Cosmos-3M </v>
      </c>
      <c r="E5075" s="1" t="s">
        <v>346</v>
      </c>
      <c r="F5075" s="7" t="str">
        <f>TEXT(DATE(MID(H5075, 13, 4), CHOOSE(MATCH( MID(H5075, 5, 3), {"Jan","Feb","Mar","Apr","May","Jun","Jul","Aug","Sep","Oct","Nov","Dec"}, 0), 1, 2, 3, 4, 5, 6, 7, 8, 9, 10, 11, 12), MID(H5075, 9, 2)), "yyyy-mm-dd")</f>
        <v>1974-09-11</v>
      </c>
      <c r="G5075" s="1" t="s">
        <v>10313</v>
      </c>
      <c r="H5075" s="1" t="s">
        <v>10312</v>
      </c>
    </row>
    <row r="5076" spans="1:8" hidden="1" x14ac:dyDescent="0.3">
      <c r="A5076" s="1" t="s">
        <v>5723</v>
      </c>
      <c r="B5076" s="1" t="str">
        <f t="shared" si="238"/>
        <v>USA</v>
      </c>
      <c r="C5076" s="5" t="str">
        <f t="shared" si="237"/>
        <v>1974</v>
      </c>
      <c r="D5076" s="1" t="str">
        <f t="shared" si="239"/>
        <v xml:space="preserve">Scout D1 </v>
      </c>
      <c r="E5076" s="1" t="s">
        <v>346</v>
      </c>
      <c r="F5076" s="7" t="str">
        <f>TEXT(DATE(MID(H5076, 13, 4), CHOOSE(MATCH( MID(H5076, 5, 3), {"Jan","Feb","Mar","Apr","May","Jun","Jul","Aug","Sep","Oct","Nov","Dec"}, 0), 1, 2, 3, 4, 5, 6, 7, 8, 9, 10, 11, 12), MID(H5076, 9, 2)), "yyyy-mm-dd")</f>
        <v>1974-08-30</v>
      </c>
      <c r="G5076" s="1" t="s">
        <v>10315</v>
      </c>
      <c r="H5076" s="1" t="s">
        <v>10314</v>
      </c>
    </row>
    <row r="5077" spans="1:8" hidden="1" x14ac:dyDescent="0.3">
      <c r="A5077" s="1" t="s">
        <v>6615</v>
      </c>
      <c r="B5077" s="1" t="str">
        <f t="shared" si="238"/>
        <v>Russia</v>
      </c>
      <c r="C5077" s="5" t="str">
        <f t="shared" si="237"/>
        <v>1974</v>
      </c>
      <c r="D5077" s="1" t="str">
        <f t="shared" si="239"/>
        <v xml:space="preserve">Voskhod </v>
      </c>
      <c r="E5077" s="1" t="s">
        <v>346</v>
      </c>
      <c r="F5077" s="7" t="str">
        <f>TEXT(DATE(MID(H5077, 13, 4), CHOOSE(MATCH( MID(H5077, 5, 3), {"Jan","Feb","Mar","Apr","May","Jun","Jul","Aug","Sep","Oct","Nov","Dec"}, 0), 1, 2, 3, 4, 5, 6, 7, 8, 9, 10, 11, 12), MID(H5077, 9, 2)), "yyyy-mm-dd")</f>
        <v>1974-08-30</v>
      </c>
      <c r="G5077" s="1" t="s">
        <v>10317</v>
      </c>
      <c r="H5077" s="1" t="s">
        <v>10316</v>
      </c>
    </row>
    <row r="5078" spans="1:8" hidden="1" x14ac:dyDescent="0.3">
      <c r="A5078" s="1" t="s">
        <v>6482</v>
      </c>
      <c r="B5078" s="1" t="str">
        <f t="shared" si="238"/>
        <v>Russia</v>
      </c>
      <c r="C5078" s="5" t="str">
        <f t="shared" si="237"/>
        <v>1974</v>
      </c>
      <c r="D5078" s="1" t="str">
        <f t="shared" si="239"/>
        <v xml:space="preserve">Cosmos-3M </v>
      </c>
      <c r="E5078" s="1" t="s">
        <v>346</v>
      </c>
      <c r="F5078" s="7" t="str">
        <f>TEXT(DATE(MID(H5078, 13, 4), CHOOSE(MATCH( MID(H5078, 5, 3), {"Jan","Feb","Mar","Apr","May","Jun","Jul","Aug","Sep","Oct","Nov","Dec"}, 0), 1, 2, 3, 4, 5, 6, 7, 8, 9, 10, 11, 12), MID(H5078, 9, 2)), "yyyy-mm-dd")</f>
        <v>1974-08-29</v>
      </c>
      <c r="G5078" s="1" t="s">
        <v>10319</v>
      </c>
      <c r="H5078" s="1" t="s">
        <v>10318</v>
      </c>
    </row>
    <row r="5079" spans="1:8" hidden="1" x14ac:dyDescent="0.3">
      <c r="A5079" s="1" t="s">
        <v>130</v>
      </c>
      <c r="B5079" s="1" t="str">
        <f t="shared" si="238"/>
        <v>Kazakhstan</v>
      </c>
      <c r="C5079" s="5" t="str">
        <f t="shared" si="237"/>
        <v>1974</v>
      </c>
      <c r="D5079" s="1" t="str">
        <f t="shared" si="239"/>
        <v xml:space="preserve">Voskhod </v>
      </c>
      <c r="E5079" s="1" t="s">
        <v>346</v>
      </c>
      <c r="F5079" s="7" t="str">
        <f>TEXT(DATE(MID(H5079, 13, 4), CHOOSE(MATCH( MID(H5079, 5, 3), {"Jan","Feb","Mar","Apr","May","Jun","Jul","Aug","Sep","Oct","Nov","Dec"}, 0), 1, 2, 3, 4, 5, 6, 7, 8, 9, 10, 11, 12), MID(H5079, 9, 2)), "yyyy-mm-dd")</f>
        <v>1974-08-29</v>
      </c>
      <c r="G5079" s="1" t="s">
        <v>10321</v>
      </c>
      <c r="H5079" s="1" t="s">
        <v>10320</v>
      </c>
    </row>
    <row r="5080" spans="1:8" hidden="1" x14ac:dyDescent="0.3">
      <c r="A5080" s="1" t="s">
        <v>1630</v>
      </c>
      <c r="B5080" s="1" t="str">
        <f t="shared" si="238"/>
        <v>Kazakhstan</v>
      </c>
      <c r="C5080" s="5" t="str">
        <f t="shared" si="237"/>
        <v>1974</v>
      </c>
      <c r="D5080" s="1" t="str">
        <f t="shared" si="239"/>
        <v xml:space="preserve">Soyuz </v>
      </c>
      <c r="E5080" s="1" t="s">
        <v>346</v>
      </c>
      <c r="F5080" s="7" t="str">
        <f>TEXT(DATE(MID(H5080, 13, 4), CHOOSE(MATCH( MID(H5080, 5, 3), {"Jan","Feb","Mar","Apr","May","Jun","Jul","Aug","Sep","Oct","Nov","Dec"}, 0), 1, 2, 3, 4, 5, 6, 7, 8, 9, 10, 11, 12), MID(H5080, 9, 2)), "yyyy-mm-dd")</f>
        <v>1974-08-26</v>
      </c>
      <c r="G5080" s="1" t="s">
        <v>10323</v>
      </c>
      <c r="H5080" s="1" t="s">
        <v>10322</v>
      </c>
    </row>
    <row r="5081" spans="1:8" hidden="1" x14ac:dyDescent="0.3">
      <c r="A5081" s="1" t="s">
        <v>5</v>
      </c>
      <c r="B5081" s="1" t="str">
        <f t="shared" si="238"/>
        <v>Russia</v>
      </c>
      <c r="C5081" s="5" t="str">
        <f t="shared" si="237"/>
        <v>1974</v>
      </c>
      <c r="D5081" s="1" t="str">
        <f t="shared" si="239"/>
        <v xml:space="preserve">Vostok-2M </v>
      </c>
      <c r="E5081" s="1" t="s">
        <v>346</v>
      </c>
      <c r="F5081" s="7" t="str">
        <f>TEXT(DATE(MID(H5081, 13, 4), CHOOSE(MATCH( MID(H5081, 5, 3), {"Jan","Feb","Mar","Apr","May","Jun","Jul","Aug","Sep","Oct","Nov","Dec"}, 0), 1, 2, 3, 4, 5, 6, 7, 8, 9, 10, 11, 12), MID(H5081, 9, 2)), "yyyy-mm-dd")</f>
        <v>1974-08-16</v>
      </c>
      <c r="G5081" s="1" t="s">
        <v>10325</v>
      </c>
      <c r="H5081" s="1" t="s">
        <v>10324</v>
      </c>
    </row>
    <row r="5082" spans="1:8" hidden="1" x14ac:dyDescent="0.3">
      <c r="A5082" s="1" t="s">
        <v>4249</v>
      </c>
      <c r="B5082" s="1" t="str">
        <f t="shared" si="238"/>
        <v>USA</v>
      </c>
      <c r="C5082" s="5" t="str">
        <f t="shared" si="237"/>
        <v>1974</v>
      </c>
      <c r="D5082" s="1" t="str">
        <f t="shared" si="239"/>
        <v xml:space="preserve">Titan III(24)B </v>
      </c>
      <c r="E5082" s="1" t="s">
        <v>346</v>
      </c>
      <c r="F5082" s="7" t="str">
        <f>TEXT(DATE(MID(H5082, 13, 4), CHOOSE(MATCH( MID(H5082, 5, 3), {"Jan","Feb","Mar","Apr","May","Jun","Jul","Aug","Sep","Oct","Nov","Dec"}, 0), 1, 2, 3, 4, 5, 6, 7, 8, 9, 10, 11, 12), MID(H5082, 9, 2)), "yyyy-mm-dd")</f>
        <v>1974-08-14</v>
      </c>
      <c r="G5082" s="1" t="s">
        <v>10327</v>
      </c>
      <c r="H5082" s="1" t="s">
        <v>10326</v>
      </c>
    </row>
    <row r="5083" spans="1:8" hidden="1" x14ac:dyDescent="0.3">
      <c r="A5083" s="1" t="s">
        <v>1630</v>
      </c>
      <c r="B5083" s="1" t="str">
        <f t="shared" si="238"/>
        <v>Kazakhstan</v>
      </c>
      <c r="C5083" s="5" t="str">
        <f t="shared" si="237"/>
        <v>1974</v>
      </c>
      <c r="D5083" s="1" t="str">
        <f t="shared" si="239"/>
        <v xml:space="preserve">Soyuz U </v>
      </c>
      <c r="E5083" s="1" t="s">
        <v>346</v>
      </c>
      <c r="F5083" s="7" t="str">
        <f>TEXT(DATE(MID(H5083, 13, 4), CHOOSE(MATCH( MID(H5083, 5, 3), {"Jan","Feb","Mar","Apr","May","Jun","Jul","Aug","Sep","Oct","Nov","Dec"}, 0), 1, 2, 3, 4, 5, 6, 7, 8, 9, 10, 11, 12), MID(H5083, 9, 2)), "yyyy-mm-dd")</f>
        <v>1974-08-12</v>
      </c>
      <c r="G5083" s="1" t="s">
        <v>10329</v>
      </c>
      <c r="H5083" s="1" t="s">
        <v>10328</v>
      </c>
    </row>
    <row r="5084" spans="1:8" hidden="1" x14ac:dyDescent="0.3">
      <c r="A5084" s="1" t="s">
        <v>8845</v>
      </c>
      <c r="B5084" s="1" t="str">
        <f t="shared" si="238"/>
        <v>USA</v>
      </c>
      <c r="C5084" s="5" t="str">
        <f t="shared" si="237"/>
        <v>1974</v>
      </c>
      <c r="D5084" s="1" t="str">
        <f t="shared" si="239"/>
        <v xml:space="preserve">Thor-LV2D Burner-2 </v>
      </c>
      <c r="E5084" s="1" t="s">
        <v>346</v>
      </c>
      <c r="F5084" s="7" t="str">
        <f>TEXT(DATE(MID(H5084, 13, 4), CHOOSE(MATCH( MID(H5084, 5, 3), {"Jan","Feb","Mar","Apr","May","Jun","Jul","Aug","Sep","Oct","Nov","Dec"}, 0), 1, 2, 3, 4, 5, 6, 7, 8, 9, 10, 11, 12), MID(H5084, 9, 2)), "yyyy-mm-dd")</f>
        <v>1974-08-09</v>
      </c>
      <c r="G5084" s="1" t="s">
        <v>10331</v>
      </c>
      <c r="H5084" s="1" t="s">
        <v>10330</v>
      </c>
    </row>
    <row r="5085" spans="1:8" hidden="1" x14ac:dyDescent="0.3">
      <c r="A5085" s="1" t="s">
        <v>5</v>
      </c>
      <c r="B5085" s="1" t="str">
        <f t="shared" si="238"/>
        <v>Russia</v>
      </c>
      <c r="C5085" s="5" t="str">
        <f t="shared" si="237"/>
        <v>1974</v>
      </c>
      <c r="D5085" s="1" t="str">
        <f t="shared" si="239"/>
        <v xml:space="preserve">Voskhod </v>
      </c>
      <c r="E5085" s="1" t="s">
        <v>346</v>
      </c>
      <c r="F5085" s="7" t="str">
        <f>TEXT(DATE(MID(H5085, 13, 4), CHOOSE(MATCH( MID(H5085, 5, 3), {"Jan","Feb","Mar","Apr","May","Jun","Jul","Aug","Sep","Oct","Nov","Dec"}, 0), 1, 2, 3, 4, 5, 6, 7, 8, 9, 10, 11, 12), MID(H5085, 9, 2)), "yyyy-mm-dd")</f>
        <v>1974-08-07</v>
      </c>
      <c r="G5085" s="1" t="s">
        <v>10333</v>
      </c>
      <c r="H5085" s="1" t="s">
        <v>10332</v>
      </c>
    </row>
    <row r="5086" spans="1:8" hidden="1" x14ac:dyDescent="0.3">
      <c r="A5086" s="1" t="s">
        <v>1630</v>
      </c>
      <c r="B5086" s="1" t="str">
        <f t="shared" si="238"/>
        <v>Kazakhstan</v>
      </c>
      <c r="C5086" s="5" t="str">
        <f t="shared" si="237"/>
        <v>1974</v>
      </c>
      <c r="D5086" s="1" t="str">
        <f t="shared" si="239"/>
        <v xml:space="preserve">Soyuz U </v>
      </c>
      <c r="E5086" s="1" t="s">
        <v>346</v>
      </c>
      <c r="F5086" s="7" t="str">
        <f>TEXT(DATE(MID(H5086, 13, 4), CHOOSE(MATCH( MID(H5086, 5, 3), {"Jan","Feb","Mar","Apr","May","Jun","Jul","Aug","Sep","Oct","Nov","Dec"}, 0), 1, 2, 3, 4, 5, 6, 7, 8, 9, 10, 11, 12), MID(H5086, 9, 2)), "yyyy-mm-dd")</f>
        <v>1974-08-06</v>
      </c>
      <c r="G5086" s="1" t="s">
        <v>10335</v>
      </c>
      <c r="H5086" s="1" t="s">
        <v>10334</v>
      </c>
    </row>
    <row r="5087" spans="1:8" hidden="1" x14ac:dyDescent="0.3">
      <c r="A5087" s="1" t="s">
        <v>565</v>
      </c>
      <c r="B5087" s="1" t="str">
        <f t="shared" si="238"/>
        <v>Kazakhstan</v>
      </c>
      <c r="C5087" s="5" t="str">
        <f t="shared" si="237"/>
        <v>1974</v>
      </c>
      <c r="D5087" s="1" t="str">
        <f t="shared" si="239"/>
        <v xml:space="preserve">Proton-K/Block-DM </v>
      </c>
      <c r="E5087" s="1" t="s">
        <v>346</v>
      </c>
      <c r="F5087" s="7" t="str">
        <f>TEXT(DATE(MID(H5087, 13, 4), CHOOSE(MATCH( MID(H5087, 5, 3), {"Jan","Feb","Mar","Apr","May","Jun","Jul","Aug","Sep","Oct","Nov","Dec"}, 0), 1, 2, 3, 4, 5, 6, 7, 8, 9, 10, 11, 12), MID(H5087, 9, 2)), "yyyy-mm-dd")</f>
        <v>1974-07-29</v>
      </c>
      <c r="G5087" s="1" t="s">
        <v>10337</v>
      </c>
      <c r="H5087" s="1" t="s">
        <v>10336</v>
      </c>
    </row>
    <row r="5088" spans="1:8" hidden="1" x14ac:dyDescent="0.3">
      <c r="A5088" s="1" t="s">
        <v>5</v>
      </c>
      <c r="B5088" s="1" t="str">
        <f t="shared" si="238"/>
        <v>Russia</v>
      </c>
      <c r="C5088" s="5" t="str">
        <f t="shared" si="237"/>
        <v>1974</v>
      </c>
      <c r="D5088" s="1" t="str">
        <f t="shared" si="239"/>
        <v xml:space="preserve">Voskhod </v>
      </c>
      <c r="E5088" s="1" t="s">
        <v>346</v>
      </c>
      <c r="F5088" s="7" t="str">
        <f>TEXT(DATE(MID(H5088, 13, 4), CHOOSE(MATCH( MID(H5088, 5, 3), {"Jan","Feb","Mar","Apr","May","Jun","Jul","Aug","Sep","Oct","Nov","Dec"}, 0), 1, 2, 3, 4, 5, 6, 7, 8, 9, 10, 11, 12), MID(H5088, 9, 2)), "yyyy-mm-dd")</f>
        <v>1974-07-26</v>
      </c>
      <c r="G5088" s="1" t="s">
        <v>10339</v>
      </c>
      <c r="H5088" s="1" t="s">
        <v>10338</v>
      </c>
    </row>
    <row r="5089" spans="1:8" hidden="1" x14ac:dyDescent="0.3">
      <c r="A5089" s="1" t="s">
        <v>1561</v>
      </c>
      <c r="B5089" s="1" t="str">
        <f t="shared" si="238"/>
        <v>Russia</v>
      </c>
      <c r="C5089" s="5" t="str">
        <f t="shared" si="237"/>
        <v>1974</v>
      </c>
      <c r="D5089" s="1" t="str">
        <f t="shared" si="239"/>
        <v xml:space="preserve">Cosmos-2 (63SM) </v>
      </c>
      <c r="E5089" s="1" t="s">
        <v>346</v>
      </c>
      <c r="F5089" s="7" t="str">
        <f>TEXT(DATE(MID(H5089, 13, 4), CHOOSE(MATCH( MID(H5089, 5, 3), {"Jan","Feb","Mar","Apr","May","Jun","Jul","Aug","Sep","Oct","Nov","Dec"}, 0), 1, 2, 3, 4, 5, 6, 7, 8, 9, 10, 11, 12), MID(H5089, 9, 2)), "yyyy-mm-dd")</f>
        <v>1974-07-25</v>
      </c>
      <c r="G5089" s="1" t="s">
        <v>10341</v>
      </c>
      <c r="H5089" s="1" t="s">
        <v>10340</v>
      </c>
    </row>
    <row r="5090" spans="1:8" hidden="1" x14ac:dyDescent="0.3">
      <c r="A5090" s="1" t="s">
        <v>130</v>
      </c>
      <c r="B5090" s="1" t="str">
        <f t="shared" si="238"/>
        <v>Kazakhstan</v>
      </c>
      <c r="C5090" s="5" t="str">
        <f t="shared" si="237"/>
        <v>1974</v>
      </c>
      <c r="D5090" s="1" t="str">
        <f t="shared" si="239"/>
        <v xml:space="preserve">Voskhod </v>
      </c>
      <c r="E5090" s="1" t="s">
        <v>346</v>
      </c>
      <c r="F5090" s="7" t="str">
        <f>TEXT(DATE(MID(H5090, 13, 4), CHOOSE(MATCH( MID(H5090, 5, 3), {"Jan","Feb","Mar","Apr","May","Jun","Jul","Aug","Sep","Oct","Nov","Dec"}, 0), 1, 2, 3, 4, 5, 6, 7, 8, 9, 10, 11, 12), MID(H5090, 9, 2)), "yyyy-mm-dd")</f>
        <v>1974-07-25</v>
      </c>
      <c r="G5090" s="1" t="s">
        <v>10343</v>
      </c>
      <c r="H5090" s="1" t="s">
        <v>10342</v>
      </c>
    </row>
    <row r="5091" spans="1:8" hidden="1" x14ac:dyDescent="0.3">
      <c r="A5091" s="1" t="s">
        <v>5</v>
      </c>
      <c r="B5091" s="1" t="str">
        <f t="shared" si="238"/>
        <v>Russia</v>
      </c>
      <c r="C5091" s="5" t="str">
        <f t="shared" si="237"/>
        <v>1974</v>
      </c>
      <c r="D5091" s="1" t="str">
        <f t="shared" si="239"/>
        <v xml:space="preserve">Molniya-M /Block L </v>
      </c>
      <c r="E5091" s="1" t="s">
        <v>346</v>
      </c>
      <c r="F5091" s="7" t="str">
        <f>TEXT(DATE(MID(H5091, 13, 4), CHOOSE(MATCH( MID(H5091, 5, 3), {"Jan","Feb","Mar","Apr","May","Jun","Jul","Aug","Sep","Oct","Nov","Dec"}, 0), 1, 2, 3, 4, 5, 6, 7, 8, 9, 10, 11, 12), MID(H5091, 9, 2)), "yyyy-mm-dd")</f>
        <v>1974-07-23</v>
      </c>
      <c r="G5091" s="1" t="s">
        <v>10345</v>
      </c>
      <c r="H5091" s="1" t="s">
        <v>10344</v>
      </c>
    </row>
    <row r="5092" spans="1:8" hidden="1" x14ac:dyDescent="0.3">
      <c r="A5092" s="1" t="s">
        <v>5723</v>
      </c>
      <c r="B5092" s="1" t="str">
        <f t="shared" si="238"/>
        <v>USA</v>
      </c>
      <c r="C5092" s="5" t="str">
        <f t="shared" si="237"/>
        <v>1974</v>
      </c>
      <c r="D5092" s="1" t="str">
        <f t="shared" si="239"/>
        <v xml:space="preserve">Scout D1 </v>
      </c>
      <c r="E5092" s="1" t="s">
        <v>346</v>
      </c>
      <c r="F5092" s="7" t="str">
        <f>TEXT(DATE(MID(H5092, 13, 4), CHOOSE(MATCH( MID(H5092, 5, 3), {"Jan","Feb","Mar","Apr","May","Jun","Jul","Aug","Sep","Oct","Nov","Dec"}, 0), 1, 2, 3, 4, 5, 6, 7, 8, 9, 10, 11, 12), MID(H5092, 9, 2)), "yyyy-mm-dd")</f>
        <v>1974-07-16</v>
      </c>
      <c r="G5092" s="1" t="s">
        <v>10347</v>
      </c>
      <c r="H5092" s="1" t="s">
        <v>10346</v>
      </c>
    </row>
    <row r="5093" spans="1:8" hidden="1" x14ac:dyDescent="0.3">
      <c r="A5093" s="1" t="s">
        <v>5557</v>
      </c>
      <c r="B5093" s="1" t="str">
        <f t="shared" si="238"/>
        <v>USA</v>
      </c>
      <c r="C5093" s="5" t="str">
        <f t="shared" si="237"/>
        <v>1974</v>
      </c>
      <c r="D5093" s="1" t="str">
        <f t="shared" si="239"/>
        <v xml:space="preserve">Atlas-E/F PTS </v>
      </c>
      <c r="E5093" s="1" t="s">
        <v>346</v>
      </c>
      <c r="F5093" s="7" t="str">
        <f>TEXT(DATE(MID(H5093, 13, 4), CHOOSE(MATCH( MID(H5093, 5, 3), {"Jan","Feb","Mar","Apr","May","Jun","Jul","Aug","Sep","Oct","Nov","Dec"}, 0), 1, 2, 3, 4, 5, 6, 7, 8, 9, 10, 11, 12), MID(H5093, 9, 2)), "yyyy-mm-dd")</f>
        <v>1974-07-14</v>
      </c>
      <c r="G5093" s="1" t="s">
        <v>10349</v>
      </c>
      <c r="H5093" s="1" t="s">
        <v>10348</v>
      </c>
    </row>
    <row r="5094" spans="1:8" hidden="1" x14ac:dyDescent="0.3">
      <c r="A5094" s="1" t="s">
        <v>5301</v>
      </c>
      <c r="B5094" s="1" t="str">
        <f t="shared" si="238"/>
        <v>China</v>
      </c>
      <c r="C5094" s="5" t="str">
        <f t="shared" si="237"/>
        <v>1974</v>
      </c>
      <c r="D5094" s="1" t="str">
        <f t="shared" si="239"/>
        <v xml:space="preserve">Feng Bao 1 </v>
      </c>
      <c r="E5094" s="1" t="s">
        <v>346</v>
      </c>
      <c r="F5094" s="7" t="str">
        <f>TEXT(DATE(MID(H5094, 13, 4), CHOOSE(MATCH( MID(H5094, 5, 3), {"Jan","Feb","Mar","Apr","May","Jun","Jul","Aug","Sep","Oct","Nov","Dec"}, 0), 1, 2, 3, 4, 5, 6, 7, 8, 9, 10, 11, 12), MID(H5094, 9, 2)), "yyyy-mm-dd")</f>
        <v>1974-07-12</v>
      </c>
      <c r="G5094" s="1" t="s">
        <v>10351</v>
      </c>
      <c r="H5094" s="1" t="s">
        <v>10350</v>
      </c>
    </row>
    <row r="5095" spans="1:8" hidden="1" x14ac:dyDescent="0.3">
      <c r="A5095" s="1" t="s">
        <v>5</v>
      </c>
      <c r="B5095" s="1" t="str">
        <f t="shared" si="238"/>
        <v>Russia</v>
      </c>
      <c r="C5095" s="5" t="str">
        <f t="shared" si="237"/>
        <v>1974</v>
      </c>
      <c r="D5095" s="1" t="str">
        <f t="shared" si="239"/>
        <v xml:space="preserve">Voskhod </v>
      </c>
      <c r="E5095" s="1" t="s">
        <v>346</v>
      </c>
      <c r="F5095" s="7" t="str">
        <f>TEXT(DATE(MID(H5095, 13, 4), CHOOSE(MATCH( MID(H5095, 5, 3), {"Jan","Feb","Mar","Apr","May","Jun","Jul","Aug","Sep","Oct","Nov","Dec"}, 0), 1, 2, 3, 4, 5, 6, 7, 8, 9, 10, 11, 12), MID(H5095, 9, 2)), "yyyy-mm-dd")</f>
        <v>1974-07-12</v>
      </c>
      <c r="G5095" s="1" t="s">
        <v>10353</v>
      </c>
      <c r="H5095" s="1" t="s">
        <v>10352</v>
      </c>
    </row>
    <row r="5096" spans="1:8" hidden="1" x14ac:dyDescent="0.3">
      <c r="A5096" s="1" t="s">
        <v>1561</v>
      </c>
      <c r="B5096" s="1" t="str">
        <f t="shared" si="238"/>
        <v>Russia</v>
      </c>
      <c r="C5096" s="5" t="str">
        <f t="shared" si="237"/>
        <v>1974</v>
      </c>
      <c r="D5096" s="1" t="str">
        <f t="shared" si="239"/>
        <v xml:space="preserve">Cosmos-2 (63SM) </v>
      </c>
      <c r="E5096" s="1" t="s">
        <v>346</v>
      </c>
      <c r="F5096" s="7" t="str">
        <f>TEXT(DATE(MID(H5096, 13, 4), CHOOSE(MATCH( MID(H5096, 5, 3), {"Jan","Feb","Mar","Apr","May","Jun","Jul","Aug","Sep","Oct","Nov","Dec"}, 0), 1, 2, 3, 4, 5, 6, 7, 8, 9, 10, 11, 12), MID(H5096, 9, 2)), "yyyy-mm-dd")</f>
        <v>1974-07-11</v>
      </c>
      <c r="G5096" s="1" t="s">
        <v>10355</v>
      </c>
      <c r="H5096" s="1" t="s">
        <v>10354</v>
      </c>
    </row>
    <row r="5097" spans="1:8" hidden="1" x14ac:dyDescent="0.3">
      <c r="A5097" s="1" t="s">
        <v>6899</v>
      </c>
      <c r="B5097" s="1" t="str">
        <f t="shared" si="238"/>
        <v>Russia</v>
      </c>
      <c r="C5097" s="5" t="str">
        <f t="shared" si="237"/>
        <v>1974</v>
      </c>
      <c r="D5097" s="1" t="str">
        <f t="shared" si="239"/>
        <v xml:space="preserve">K65M-RB5 </v>
      </c>
      <c r="E5097" s="1" t="s">
        <v>346</v>
      </c>
      <c r="F5097" s="7" t="str">
        <f>TEXT(DATE(MID(H5097, 13, 4), CHOOSE(MATCH( MID(H5097, 5, 3), {"Jan","Feb","Mar","Apr","May","Jun","Jul","Aug","Sep","Oct","Nov","Dec"}, 0), 1, 2, 3, 4, 5, 6, 7, 8, 9, 10, 11, 12), MID(H5097, 9, 2)), "yyyy-mm-dd")</f>
        <v>1974-07-11</v>
      </c>
      <c r="G5097" s="1" t="s">
        <v>10357</v>
      </c>
      <c r="H5097" s="1" t="s">
        <v>10356</v>
      </c>
    </row>
    <row r="5098" spans="1:8" hidden="1" x14ac:dyDescent="0.3">
      <c r="A5098" s="1" t="s">
        <v>5</v>
      </c>
      <c r="B5098" s="1" t="str">
        <f t="shared" si="238"/>
        <v>Russia</v>
      </c>
      <c r="C5098" s="5" t="str">
        <f t="shared" si="237"/>
        <v>1974</v>
      </c>
      <c r="D5098" s="1" t="str">
        <f t="shared" si="239"/>
        <v xml:space="preserve">Vostok-2M </v>
      </c>
      <c r="E5098" s="1" t="s">
        <v>346</v>
      </c>
      <c r="F5098" s="7" t="str">
        <f>TEXT(DATE(MID(H5098, 13, 4), CHOOSE(MATCH( MID(H5098, 5, 3), {"Jan","Feb","Mar","Apr","May","Jun","Jul","Aug","Sep","Oct","Nov","Dec"}, 0), 1, 2, 3, 4, 5, 6, 7, 8, 9, 10, 11, 12), MID(H5098, 9, 2)), "yyyy-mm-dd")</f>
        <v>1974-07-09</v>
      </c>
      <c r="G5098" s="1" t="s">
        <v>10359</v>
      </c>
      <c r="H5098" s="1" t="s">
        <v>10358</v>
      </c>
    </row>
    <row r="5099" spans="1:8" hidden="1" x14ac:dyDescent="0.3">
      <c r="A5099" s="1" t="s">
        <v>1630</v>
      </c>
      <c r="B5099" s="1" t="str">
        <f t="shared" si="238"/>
        <v>Kazakhstan</v>
      </c>
      <c r="C5099" s="5" t="str">
        <f t="shared" si="237"/>
        <v>1974</v>
      </c>
      <c r="D5099" s="1" t="str">
        <f t="shared" si="239"/>
        <v xml:space="preserve">Soyuz </v>
      </c>
      <c r="E5099" s="1" t="s">
        <v>346</v>
      </c>
      <c r="F5099" s="7" t="str">
        <f>TEXT(DATE(MID(H5099, 13, 4), CHOOSE(MATCH( MID(H5099, 5, 3), {"Jan","Feb","Mar","Apr","May","Jun","Jul","Aug","Sep","Oct","Nov","Dec"}, 0), 1, 2, 3, 4, 5, 6, 7, 8, 9, 10, 11, 12), MID(H5099, 9, 2)), "yyyy-mm-dd")</f>
        <v>1974-07-03</v>
      </c>
      <c r="G5099" s="1" t="s">
        <v>10361</v>
      </c>
      <c r="H5099" s="1" t="s">
        <v>10360</v>
      </c>
    </row>
    <row r="5100" spans="1:8" hidden="1" x14ac:dyDescent="0.3">
      <c r="A5100" s="1" t="s">
        <v>6615</v>
      </c>
      <c r="B5100" s="1" t="str">
        <f t="shared" si="238"/>
        <v>Russia</v>
      </c>
      <c r="C5100" s="5" t="str">
        <f t="shared" si="237"/>
        <v>1974</v>
      </c>
      <c r="D5100" s="1" t="str">
        <f t="shared" si="239"/>
        <v xml:space="preserve">Molniya-M /Block 2BL </v>
      </c>
      <c r="E5100" s="1" t="s">
        <v>346</v>
      </c>
      <c r="F5100" s="7" t="str">
        <f>TEXT(DATE(MID(H5100, 13, 4), CHOOSE(MATCH( MID(H5100, 5, 3), {"Jan","Feb","Mar","Apr","May","Jun","Jul","Aug","Sep","Oct","Nov","Dec"}, 0), 1, 2, 3, 4, 5, 6, 7, 8, 9, 10, 11, 12), MID(H5100, 9, 2)), "yyyy-mm-dd")</f>
        <v>1974-06-29</v>
      </c>
      <c r="G5100" s="1" t="s">
        <v>10363</v>
      </c>
      <c r="H5100" s="1" t="s">
        <v>10362</v>
      </c>
    </row>
    <row r="5101" spans="1:8" hidden="1" x14ac:dyDescent="0.3">
      <c r="A5101" s="1" t="s">
        <v>5</v>
      </c>
      <c r="B5101" s="1" t="str">
        <f t="shared" si="238"/>
        <v>Russia</v>
      </c>
      <c r="C5101" s="5" t="str">
        <f t="shared" si="237"/>
        <v>1974</v>
      </c>
      <c r="D5101" s="1" t="str">
        <f t="shared" si="239"/>
        <v xml:space="preserve">Soyuz M </v>
      </c>
      <c r="E5101" s="1" t="s">
        <v>346</v>
      </c>
      <c r="F5101" s="7" t="str">
        <f>TEXT(DATE(MID(H5101, 13, 4), CHOOSE(MATCH( MID(H5101, 5, 3), {"Jan","Feb","Mar","Apr","May","Jun","Jul","Aug","Sep","Oct","Nov","Dec"}, 0), 1, 2, 3, 4, 5, 6, 7, 8, 9, 10, 11, 12), MID(H5101, 9, 2)), "yyyy-mm-dd")</f>
        <v>1974-06-29</v>
      </c>
      <c r="G5101" s="1" t="s">
        <v>10365</v>
      </c>
      <c r="H5101" s="1" t="s">
        <v>10364</v>
      </c>
    </row>
    <row r="5102" spans="1:8" hidden="1" x14ac:dyDescent="0.3">
      <c r="A5102" s="1" t="s">
        <v>3373</v>
      </c>
      <c r="B5102" s="1" t="str">
        <f t="shared" si="238"/>
        <v>Russia</v>
      </c>
      <c r="C5102" s="5" t="str">
        <f t="shared" si="237"/>
        <v>1974</v>
      </c>
      <c r="D5102" s="1" t="str">
        <f t="shared" si="239"/>
        <v xml:space="preserve">Cosmos-3M </v>
      </c>
      <c r="E5102" s="1" t="s">
        <v>346</v>
      </c>
      <c r="F5102" s="7" t="str">
        <f>TEXT(DATE(MID(H5102, 13, 4), CHOOSE(MATCH( MID(H5102, 5, 3), {"Jan","Feb","Mar","Apr","May","Jun","Jul","Aug","Sep","Oct","Nov","Dec"}, 0), 1, 2, 3, 4, 5, 6, 7, 8, 9, 10, 11, 12), MID(H5102, 9, 2)), "yyyy-mm-dd")</f>
        <v>1974-06-27</v>
      </c>
      <c r="G5102" s="1" t="s">
        <v>10367</v>
      </c>
      <c r="H5102" s="1" t="s">
        <v>10366</v>
      </c>
    </row>
    <row r="5103" spans="1:8" hidden="1" x14ac:dyDescent="0.3">
      <c r="A5103" s="1" t="s">
        <v>1561</v>
      </c>
      <c r="B5103" s="1" t="str">
        <f t="shared" si="238"/>
        <v>Russia</v>
      </c>
      <c r="C5103" s="5" t="str">
        <f t="shared" si="237"/>
        <v>1974</v>
      </c>
      <c r="D5103" s="1" t="str">
        <f t="shared" si="239"/>
        <v xml:space="preserve">Cosmos-2 (63SM) </v>
      </c>
      <c r="E5103" s="1" t="s">
        <v>346</v>
      </c>
      <c r="F5103" s="7" t="str">
        <f>TEXT(DATE(MID(H5103, 13, 4), CHOOSE(MATCH( MID(H5103, 5, 3), {"Jan","Feb","Mar","Apr","May","Jun","Jul","Aug","Sep","Oct","Nov","Dec"}, 0), 1, 2, 3, 4, 5, 6, 7, 8, 9, 10, 11, 12), MID(H5103, 9, 2)), "yyyy-mm-dd")</f>
        <v>1974-06-26</v>
      </c>
      <c r="G5103" s="1" t="s">
        <v>10369</v>
      </c>
      <c r="H5103" s="1" t="s">
        <v>10368</v>
      </c>
    </row>
    <row r="5104" spans="1:8" hidden="1" x14ac:dyDescent="0.3">
      <c r="A5104" s="1" t="s">
        <v>4200</v>
      </c>
      <c r="B5104" s="1" t="str">
        <f t="shared" si="238"/>
        <v>Kazakhstan</v>
      </c>
      <c r="C5104" s="5" t="str">
        <f t="shared" si="237"/>
        <v>1974</v>
      </c>
      <c r="D5104" s="1" t="str">
        <f t="shared" si="239"/>
        <v xml:space="preserve">Proton-K </v>
      </c>
      <c r="E5104" s="1" t="s">
        <v>346</v>
      </c>
      <c r="F5104" s="7" t="str">
        <f>TEXT(DATE(MID(H5104, 13, 4), CHOOSE(MATCH( MID(H5104, 5, 3), {"Jan","Feb","Mar","Apr","May","Jun","Jul","Aug","Sep","Oct","Nov","Dec"}, 0), 1, 2, 3, 4, 5, 6, 7, 8, 9, 10, 11, 12), MID(H5104, 9, 2)), "yyyy-mm-dd")</f>
        <v>1974-06-24</v>
      </c>
      <c r="G5104" s="1" t="s">
        <v>10371</v>
      </c>
      <c r="H5104" s="1" t="s">
        <v>10370</v>
      </c>
    </row>
    <row r="5105" spans="1:8" hidden="1" x14ac:dyDescent="0.3">
      <c r="A5105" s="1" t="s">
        <v>6482</v>
      </c>
      <c r="B5105" s="1" t="str">
        <f t="shared" si="238"/>
        <v>Russia</v>
      </c>
      <c r="C5105" s="5" t="str">
        <f t="shared" si="237"/>
        <v>1974</v>
      </c>
      <c r="D5105" s="1" t="str">
        <f t="shared" si="239"/>
        <v xml:space="preserve">Cosmos-3M </v>
      </c>
      <c r="E5105" s="1" t="s">
        <v>346</v>
      </c>
      <c r="F5105" s="7" t="str">
        <f>TEXT(DATE(MID(H5105, 13, 4), CHOOSE(MATCH( MID(H5105, 5, 3), {"Jan","Feb","Mar","Apr","May","Jun","Jul","Aug","Sep","Oct","Nov","Dec"}, 0), 1, 2, 3, 4, 5, 6, 7, 8, 9, 10, 11, 12), MID(H5105, 9, 2)), "yyyy-mm-dd")</f>
        <v>1974-06-21</v>
      </c>
      <c r="G5105" s="1" t="s">
        <v>10373</v>
      </c>
      <c r="H5105" s="1" t="s">
        <v>10372</v>
      </c>
    </row>
    <row r="5106" spans="1:8" hidden="1" x14ac:dyDescent="0.3">
      <c r="A5106" s="1" t="s">
        <v>6482</v>
      </c>
      <c r="B5106" s="1" t="str">
        <f t="shared" si="238"/>
        <v>Russia</v>
      </c>
      <c r="C5106" s="5" t="str">
        <f t="shared" si="237"/>
        <v>1974</v>
      </c>
      <c r="D5106" s="1" t="str">
        <f t="shared" si="239"/>
        <v xml:space="preserve">Cosmos-3M </v>
      </c>
      <c r="E5106" s="1" t="s">
        <v>346</v>
      </c>
      <c r="F5106" s="7" t="str">
        <f>TEXT(DATE(MID(H5106, 13, 4), CHOOSE(MATCH( MID(H5106, 5, 3), {"Jan","Feb","Mar","Apr","May","Jun","Jul","Aug","Sep","Oct","Nov","Dec"}, 0), 1, 2, 3, 4, 5, 6, 7, 8, 9, 10, 11, 12), MID(H5106, 9, 2)), "yyyy-mm-dd")</f>
        <v>1974-06-18</v>
      </c>
      <c r="G5106" s="1" t="s">
        <v>10375</v>
      </c>
      <c r="H5106" s="1" t="s">
        <v>10374</v>
      </c>
    </row>
    <row r="5107" spans="1:8" hidden="1" x14ac:dyDescent="0.3">
      <c r="A5107" s="1" t="s">
        <v>5</v>
      </c>
      <c r="B5107" s="1" t="str">
        <f t="shared" si="238"/>
        <v>Russia</v>
      </c>
      <c r="C5107" s="5" t="str">
        <f t="shared" si="237"/>
        <v>1974</v>
      </c>
      <c r="D5107" s="1" t="str">
        <f t="shared" si="239"/>
        <v xml:space="preserve">Voskhod </v>
      </c>
      <c r="E5107" s="1" t="s">
        <v>346</v>
      </c>
      <c r="F5107" s="7" t="str">
        <f>TEXT(DATE(MID(H5107, 13, 4), CHOOSE(MATCH( MID(H5107, 5, 3), {"Jan","Feb","Mar","Apr","May","Jun","Jul","Aug","Sep","Oct","Nov","Dec"}, 0), 1, 2, 3, 4, 5, 6, 7, 8, 9, 10, 11, 12), MID(H5107, 9, 2)), "yyyy-mm-dd")</f>
        <v>1974-06-13</v>
      </c>
      <c r="G5107" s="1" t="s">
        <v>10377</v>
      </c>
      <c r="H5107" s="1" t="s">
        <v>10376</v>
      </c>
    </row>
    <row r="5108" spans="1:8" hidden="1" x14ac:dyDescent="0.3">
      <c r="A5108" s="1" t="s">
        <v>4249</v>
      </c>
      <c r="B5108" s="1" t="str">
        <f t="shared" si="238"/>
        <v>USA</v>
      </c>
      <c r="C5108" s="5" t="str">
        <f t="shared" si="237"/>
        <v>1974</v>
      </c>
      <c r="D5108" s="1" t="str">
        <f t="shared" si="239"/>
        <v xml:space="preserve">Titan III(24)B </v>
      </c>
      <c r="E5108" s="1" t="s">
        <v>346</v>
      </c>
      <c r="F5108" s="7" t="str">
        <f>TEXT(DATE(MID(H5108, 13, 4), CHOOSE(MATCH( MID(H5108, 5, 3), {"Jan","Feb","Mar","Apr","May","Jun","Jul","Aug","Sep","Oct","Nov","Dec"}, 0), 1, 2, 3, 4, 5, 6, 7, 8, 9, 10, 11, 12), MID(H5108, 9, 2)), "yyyy-mm-dd")</f>
        <v>1974-06-06</v>
      </c>
      <c r="G5108" s="1" t="s">
        <v>10379</v>
      </c>
      <c r="H5108" s="1" t="s">
        <v>10378</v>
      </c>
    </row>
    <row r="5109" spans="1:8" hidden="1" x14ac:dyDescent="0.3">
      <c r="A5109" s="1" t="s">
        <v>130</v>
      </c>
      <c r="B5109" s="1" t="str">
        <f t="shared" si="238"/>
        <v>Kazakhstan</v>
      </c>
      <c r="C5109" s="5" t="str">
        <f t="shared" si="237"/>
        <v>1974</v>
      </c>
      <c r="D5109" s="1" t="str">
        <f t="shared" si="239"/>
        <v xml:space="preserve">Voskhod </v>
      </c>
      <c r="E5109" s="1" t="s">
        <v>346</v>
      </c>
      <c r="F5109" s="7" t="str">
        <f>TEXT(DATE(MID(H5109, 13, 4), CHOOSE(MATCH( MID(H5109, 5, 3), {"Jan","Feb","Mar","Apr","May","Jun","Jul","Aug","Sep","Oct","Nov","Dec"}, 0), 1, 2, 3, 4, 5, 6, 7, 8, 9, 10, 11, 12), MID(H5109, 9, 2)), "yyyy-mm-dd")</f>
        <v>1974-06-06</v>
      </c>
      <c r="G5109" s="1" t="s">
        <v>10381</v>
      </c>
      <c r="H5109" s="1" t="s">
        <v>10380</v>
      </c>
    </row>
    <row r="5110" spans="1:8" hidden="1" x14ac:dyDescent="0.3">
      <c r="A5110" s="1" t="s">
        <v>5723</v>
      </c>
      <c r="B5110" s="1" t="str">
        <f t="shared" si="238"/>
        <v>USA</v>
      </c>
      <c r="C5110" s="5" t="str">
        <f t="shared" si="237"/>
        <v>1974</v>
      </c>
      <c r="D5110" s="1" t="str">
        <f t="shared" si="239"/>
        <v xml:space="preserve">Scout E1 </v>
      </c>
      <c r="E5110" s="1" t="s">
        <v>346</v>
      </c>
      <c r="F5110" s="7" t="str">
        <f>TEXT(DATE(MID(H5110, 13, 4), CHOOSE(MATCH( MID(H5110, 5, 3), {"Jan","Feb","Mar","Apr","May","Jun","Jul","Aug","Sep","Oct","Nov","Dec"}, 0), 1, 2, 3, 4, 5, 6, 7, 8, 9, 10, 11, 12), MID(H5110, 9, 2)), "yyyy-mm-dd")</f>
        <v>1974-06-03</v>
      </c>
      <c r="G5110" s="1" t="s">
        <v>10383</v>
      </c>
      <c r="H5110" s="1" t="s">
        <v>10382</v>
      </c>
    </row>
    <row r="5111" spans="1:8" hidden="1" x14ac:dyDescent="0.3">
      <c r="A5111" s="1" t="s">
        <v>11</v>
      </c>
      <c r="B5111" s="1" t="str">
        <f t="shared" si="238"/>
        <v>USA</v>
      </c>
      <c r="C5111" s="5" t="str">
        <f t="shared" si="237"/>
        <v>1974</v>
      </c>
      <c r="D5111" s="1" t="str">
        <f t="shared" si="239"/>
        <v xml:space="preserve">Titan III(23)C </v>
      </c>
      <c r="E5111" s="1" t="s">
        <v>346</v>
      </c>
      <c r="F5111" s="7" t="str">
        <f>TEXT(DATE(MID(H5111, 13, 4), CHOOSE(MATCH( MID(H5111, 5, 3), {"Jan","Feb","Mar","Apr","May","Jun","Jul","Aug","Sep","Oct","Nov","Dec"}, 0), 1, 2, 3, 4, 5, 6, 7, 8, 9, 10, 11, 12), MID(H5111, 9, 2)), "yyyy-mm-dd")</f>
        <v>1974-05-30</v>
      </c>
      <c r="G5111" s="1" t="s">
        <v>10385</v>
      </c>
      <c r="H5111" s="1" t="s">
        <v>10384</v>
      </c>
    </row>
    <row r="5112" spans="1:8" hidden="1" x14ac:dyDescent="0.3">
      <c r="A5112" s="1" t="s">
        <v>5</v>
      </c>
      <c r="B5112" s="1" t="str">
        <f t="shared" si="238"/>
        <v>Russia</v>
      </c>
      <c r="C5112" s="5" t="str">
        <f t="shared" si="237"/>
        <v>1974</v>
      </c>
      <c r="D5112" s="1" t="str">
        <f t="shared" si="239"/>
        <v xml:space="preserve">Voskhod </v>
      </c>
      <c r="E5112" s="1" t="s">
        <v>346</v>
      </c>
      <c r="F5112" s="7" t="str">
        <f>TEXT(DATE(MID(H5112, 13, 4), CHOOSE(MATCH( MID(H5112, 5, 3), {"Jan","Feb","Mar","Apr","May","Jun","Jul","Aug","Sep","Oct","Nov","Dec"}, 0), 1, 2, 3, 4, 5, 6, 7, 8, 9, 10, 11, 12), MID(H5112, 9, 2)), "yyyy-mm-dd")</f>
        <v>1974-05-30</v>
      </c>
      <c r="G5112" s="1" t="s">
        <v>10387</v>
      </c>
      <c r="H5112" s="1" t="s">
        <v>10386</v>
      </c>
    </row>
    <row r="5113" spans="1:8" hidden="1" x14ac:dyDescent="0.3">
      <c r="A5113" s="1" t="s">
        <v>565</v>
      </c>
      <c r="B5113" s="1" t="str">
        <f t="shared" si="238"/>
        <v>Kazakhstan</v>
      </c>
      <c r="C5113" s="5" t="str">
        <f t="shared" si="237"/>
        <v>1974</v>
      </c>
      <c r="D5113" s="1" t="str">
        <f t="shared" si="239"/>
        <v xml:space="preserve">Proton-K/Block D </v>
      </c>
      <c r="E5113" s="1" t="s">
        <v>346</v>
      </c>
      <c r="F5113" s="7" t="str">
        <f>TEXT(DATE(MID(H5113, 13, 4), CHOOSE(MATCH( MID(H5113, 5, 3), {"Jan","Feb","Mar","Apr","May","Jun","Jul","Aug","Sep","Oct","Nov","Dec"}, 0), 1, 2, 3, 4, 5, 6, 7, 8, 9, 10, 11, 12), MID(H5113, 9, 2)), "yyyy-mm-dd")</f>
        <v>1974-05-29</v>
      </c>
      <c r="G5113" s="1" t="s">
        <v>10389</v>
      </c>
      <c r="H5113" s="1" t="s">
        <v>10388</v>
      </c>
    </row>
    <row r="5114" spans="1:8" hidden="1" x14ac:dyDescent="0.3">
      <c r="A5114" s="1" t="s">
        <v>1630</v>
      </c>
      <c r="B5114" s="1" t="str">
        <f t="shared" si="238"/>
        <v>Kazakhstan</v>
      </c>
      <c r="C5114" s="5" t="str">
        <f t="shared" si="237"/>
        <v>1974</v>
      </c>
      <c r="D5114" s="1" t="str">
        <f t="shared" si="239"/>
        <v xml:space="preserve">Soyuz </v>
      </c>
      <c r="E5114" s="1" t="s">
        <v>346</v>
      </c>
      <c r="F5114" s="7" t="str">
        <f>TEXT(DATE(MID(H5114, 13, 4), CHOOSE(MATCH( MID(H5114, 5, 3), {"Jan","Feb","Mar","Apr","May","Jun","Jul","Aug","Sep","Oct","Nov","Dec"}, 0), 1, 2, 3, 4, 5, 6, 7, 8, 9, 10, 11, 12), MID(H5114, 9, 2)), "yyyy-mm-dd")</f>
        <v>1974-05-27</v>
      </c>
      <c r="G5114" s="1" t="s">
        <v>10391</v>
      </c>
      <c r="H5114" s="1" t="s">
        <v>10390</v>
      </c>
    </row>
    <row r="5115" spans="1:8" hidden="1" x14ac:dyDescent="0.3">
      <c r="A5115" s="1" t="s">
        <v>212</v>
      </c>
      <c r="B5115" s="1" t="str">
        <f t="shared" si="238"/>
        <v>Russia</v>
      </c>
      <c r="C5115" s="5" t="str">
        <f t="shared" si="237"/>
        <v>1974</v>
      </c>
      <c r="D5115" s="1" t="str">
        <f t="shared" si="239"/>
        <v xml:space="preserve">Soyuz U </v>
      </c>
      <c r="E5115" s="1" t="s">
        <v>346</v>
      </c>
      <c r="F5115" s="7" t="str">
        <f>TEXT(DATE(MID(H5115, 13, 4), CHOOSE(MATCH( MID(H5115, 5, 3), {"Jan","Feb","Mar","Apr","May","Jun","Jul","Aug","Sep","Oct","Nov","Dec"}, 0), 1, 2, 3, 4, 5, 6, 7, 8, 9, 10, 11, 12), MID(H5115, 9, 2)), "yyyy-mm-dd")</f>
        <v>1974-05-23</v>
      </c>
      <c r="G5115" s="1" t="s">
        <v>10393</v>
      </c>
      <c r="H5115" s="1" t="s">
        <v>10392</v>
      </c>
    </row>
    <row r="5116" spans="1:8" hidden="1" x14ac:dyDescent="0.3">
      <c r="A5116" s="1" t="s">
        <v>6482</v>
      </c>
      <c r="B5116" s="1" t="str">
        <f t="shared" si="238"/>
        <v>Russia</v>
      </c>
      <c r="C5116" s="5" t="str">
        <f t="shared" si="237"/>
        <v>1974</v>
      </c>
      <c r="D5116" s="1" t="str">
        <f t="shared" si="239"/>
        <v xml:space="preserve">Cosmos-3M </v>
      </c>
      <c r="E5116" s="1" t="s">
        <v>346</v>
      </c>
      <c r="F5116" s="7" t="str">
        <f>TEXT(DATE(MID(H5116, 13, 4), CHOOSE(MATCH( MID(H5116, 5, 3), {"Jan","Feb","Mar","Apr","May","Jun","Jul","Aug","Sep","Oct","Nov","Dec"}, 0), 1, 2, 3, 4, 5, 6, 7, 8, 9, 10, 11, 12), MID(H5116, 9, 2)), "yyyy-mm-dd")</f>
        <v>1974-05-21</v>
      </c>
      <c r="G5116" s="1" t="s">
        <v>10395</v>
      </c>
      <c r="H5116" s="1" t="s">
        <v>10394</v>
      </c>
    </row>
    <row r="5117" spans="1:8" hidden="1" x14ac:dyDescent="0.3">
      <c r="A5117" s="1" t="s">
        <v>3373</v>
      </c>
      <c r="B5117" s="1" t="str">
        <f t="shared" si="238"/>
        <v>Russia</v>
      </c>
      <c r="C5117" s="5" t="str">
        <f t="shared" si="237"/>
        <v>1974</v>
      </c>
      <c r="D5117" s="1" t="str">
        <f t="shared" si="239"/>
        <v xml:space="preserve">Cosmos-3M </v>
      </c>
      <c r="E5117" s="1" t="s">
        <v>346</v>
      </c>
      <c r="F5117" s="7" t="str">
        <f>TEXT(DATE(MID(H5117, 13, 4), CHOOSE(MATCH( MID(H5117, 5, 3), {"Jan","Feb","Mar","Apr","May","Jun","Jul","Aug","Sep","Oct","Nov","Dec"}, 0), 1, 2, 3, 4, 5, 6, 7, 8, 9, 10, 11, 12), MID(H5117, 9, 2)), "yyyy-mm-dd")</f>
        <v>1974-05-17</v>
      </c>
      <c r="G5117" s="1" t="s">
        <v>10397</v>
      </c>
      <c r="H5117" s="1" t="s">
        <v>10396</v>
      </c>
    </row>
    <row r="5118" spans="1:8" hidden="1" x14ac:dyDescent="0.3">
      <c r="A5118" s="1" t="s">
        <v>3160</v>
      </c>
      <c r="B5118" s="1" t="str">
        <f t="shared" si="238"/>
        <v>USA</v>
      </c>
      <c r="C5118" s="5" t="str">
        <f t="shared" si="237"/>
        <v>1974</v>
      </c>
      <c r="D5118" s="1" t="str">
        <f t="shared" si="239"/>
        <v xml:space="preserve">Delta 2914 </v>
      </c>
      <c r="E5118" s="1" t="s">
        <v>346</v>
      </c>
      <c r="F5118" s="7" t="str">
        <f>TEXT(DATE(MID(H5118, 13, 4), CHOOSE(MATCH( MID(H5118, 5, 3), {"Jan","Feb","Mar","Apr","May","Jun","Jul","Aug","Sep","Oct","Nov","Dec"}, 0), 1, 2, 3, 4, 5, 6, 7, 8, 9, 10, 11, 12), MID(H5118, 9, 2)), "yyyy-mm-dd")</f>
        <v>1974-05-17</v>
      </c>
      <c r="G5118" s="1" t="s">
        <v>10399</v>
      </c>
      <c r="H5118" s="1" t="s">
        <v>10398</v>
      </c>
    </row>
    <row r="5119" spans="1:8" hidden="1" x14ac:dyDescent="0.3">
      <c r="A5119" s="1" t="s">
        <v>6795</v>
      </c>
      <c r="B5119" s="1" t="str">
        <f t="shared" si="238"/>
        <v>Kazakhstan</v>
      </c>
      <c r="C5119" s="5" t="str">
        <f t="shared" si="237"/>
        <v>1974</v>
      </c>
      <c r="D5119" s="1" t="str">
        <f t="shared" si="239"/>
        <v xml:space="preserve">Tsyklon-2 </v>
      </c>
      <c r="E5119" s="1" t="s">
        <v>346</v>
      </c>
      <c r="F5119" s="7" t="str">
        <f>TEXT(DATE(MID(H5119, 13, 4), CHOOSE(MATCH( MID(H5119, 5, 3), {"Jan","Feb","Mar","Apr","May","Jun","Jul","Aug","Sep","Oct","Nov","Dec"}, 0), 1, 2, 3, 4, 5, 6, 7, 8, 9, 10, 11, 12), MID(H5119, 9, 2)), "yyyy-mm-dd")</f>
        <v>1974-05-17</v>
      </c>
      <c r="G5119" s="1" t="s">
        <v>10401</v>
      </c>
      <c r="H5119" s="1" t="s">
        <v>10400</v>
      </c>
    </row>
    <row r="5120" spans="1:8" hidden="1" x14ac:dyDescent="0.3">
      <c r="A5120" s="1" t="s">
        <v>5</v>
      </c>
      <c r="B5120" s="1" t="str">
        <f t="shared" si="238"/>
        <v>Russia</v>
      </c>
      <c r="C5120" s="5" t="str">
        <f t="shared" si="237"/>
        <v>1974</v>
      </c>
      <c r="D5120" s="1" t="str">
        <f t="shared" si="239"/>
        <v xml:space="preserve">Voskhod </v>
      </c>
      <c r="E5120" s="1" t="s">
        <v>346</v>
      </c>
      <c r="F5120" s="7" t="str">
        <f>TEXT(DATE(MID(H5120, 13, 4), CHOOSE(MATCH( MID(H5120, 5, 3), {"Jan","Feb","Mar","Apr","May","Jun","Jul","Aug","Sep","Oct","Nov","Dec"}, 0), 1, 2, 3, 4, 5, 6, 7, 8, 9, 10, 11, 12), MID(H5120, 9, 2)), "yyyy-mm-dd")</f>
        <v>1974-05-15</v>
      </c>
      <c r="G5120" s="1" t="s">
        <v>10403</v>
      </c>
      <c r="H5120" s="1" t="s">
        <v>10402</v>
      </c>
    </row>
    <row r="5121" spans="1:8" hidden="1" x14ac:dyDescent="0.3">
      <c r="A5121" s="1" t="s">
        <v>130</v>
      </c>
      <c r="B5121" s="1" t="str">
        <f t="shared" si="238"/>
        <v>Kazakhstan</v>
      </c>
      <c r="C5121" s="5" t="str">
        <f t="shared" si="237"/>
        <v>1974</v>
      </c>
      <c r="D5121" s="1" t="str">
        <f t="shared" si="239"/>
        <v xml:space="preserve">Soyuz U </v>
      </c>
      <c r="E5121" s="1" t="s">
        <v>346</v>
      </c>
      <c r="F5121" s="7" t="str">
        <f>TEXT(DATE(MID(H5121, 13, 4), CHOOSE(MATCH( MID(H5121, 5, 3), {"Jan","Feb","Mar","Apr","May","Jun","Jul","Aug","Sep","Oct","Nov","Dec"}, 0), 1, 2, 3, 4, 5, 6, 7, 8, 9, 10, 11, 12), MID(H5121, 9, 2)), "yyyy-mm-dd")</f>
        <v>1974-05-15</v>
      </c>
      <c r="G5121" s="1" t="s">
        <v>10405</v>
      </c>
      <c r="H5121" s="1" t="s">
        <v>10404</v>
      </c>
    </row>
    <row r="5122" spans="1:8" hidden="1" x14ac:dyDescent="0.3">
      <c r="A5122" s="1" t="s">
        <v>6795</v>
      </c>
      <c r="B5122" s="1" t="str">
        <f t="shared" si="238"/>
        <v>Kazakhstan</v>
      </c>
      <c r="C5122" s="5" t="str">
        <f t="shared" ref="C5122:C5185" si="240">TEXT(F5122, "yyyy")</f>
        <v>1974</v>
      </c>
      <c r="D5122" s="1" t="str">
        <f t="shared" si="239"/>
        <v xml:space="preserve">Tsyklon-2 </v>
      </c>
      <c r="E5122" s="1" t="s">
        <v>346</v>
      </c>
      <c r="F5122" s="7" t="str">
        <f>TEXT(DATE(MID(H5122, 13, 4), CHOOSE(MATCH( MID(H5122, 5, 3), {"Jan","Feb","Mar","Apr","May","Jun","Jul","Aug","Sep","Oct","Nov","Dec"}, 0), 1, 2, 3, 4, 5, 6, 7, 8, 9, 10, 11, 12), MID(H5122, 9, 2)), "yyyy-mm-dd")</f>
        <v>1974-05-15</v>
      </c>
      <c r="G5122" s="1" t="s">
        <v>10407</v>
      </c>
      <c r="H5122" s="1" t="s">
        <v>10406</v>
      </c>
    </row>
    <row r="5123" spans="1:8" hidden="1" x14ac:dyDescent="0.3">
      <c r="A5123" s="1" t="s">
        <v>6482</v>
      </c>
      <c r="B5123" s="1" t="str">
        <f t="shared" ref="B5123:B5186" si="241">TRIM(MID(A5123, FIND("|", SUBSTITUTE(A5123, ",", "|", LEN(A5123) - LEN(SUBSTITUTE(A5123,",", "" )))) + 1, LEN(A5123)))</f>
        <v>Russia</v>
      </c>
      <c r="C5123" s="5" t="str">
        <f t="shared" si="240"/>
        <v>1974</v>
      </c>
      <c r="D5123" s="1" t="str">
        <f t="shared" ref="D5123:D5186" si="242">LEFT(G5123, FIND("|", G5123) - 1)</f>
        <v xml:space="preserve">Cosmos-3M </v>
      </c>
      <c r="E5123" s="1" t="s">
        <v>346</v>
      </c>
      <c r="F5123" s="7" t="str">
        <f>TEXT(DATE(MID(H5123, 13, 4), CHOOSE(MATCH( MID(H5123, 5, 3), {"Jan","Feb","Mar","Apr","May","Jun","Jul","Aug","Sep","Oct","Nov","Dec"}, 0), 1, 2, 3, 4, 5, 6, 7, 8, 9, 10, 11, 12), MID(H5123, 9, 2)), "yyyy-mm-dd")</f>
        <v>1974-04-29</v>
      </c>
      <c r="G5123" s="1" t="s">
        <v>10409</v>
      </c>
      <c r="H5123" s="1" t="s">
        <v>10408</v>
      </c>
    </row>
    <row r="5124" spans="1:8" hidden="1" x14ac:dyDescent="0.3">
      <c r="A5124" s="1" t="s">
        <v>5</v>
      </c>
      <c r="B5124" s="1" t="str">
        <f t="shared" si="241"/>
        <v>Russia</v>
      </c>
      <c r="C5124" s="5" t="str">
        <f t="shared" si="240"/>
        <v>1974</v>
      </c>
      <c r="D5124" s="1" t="str">
        <f t="shared" si="242"/>
        <v xml:space="preserve">Voskhod </v>
      </c>
      <c r="E5124" s="1" t="s">
        <v>346</v>
      </c>
      <c r="F5124" s="7" t="str">
        <f>TEXT(DATE(MID(H5124, 13, 4), CHOOSE(MATCH( MID(H5124, 5, 3), {"Jan","Feb","Mar","Apr","May","Jun","Jul","Aug","Sep","Oct","Nov","Dec"}, 0), 1, 2, 3, 4, 5, 6, 7, 8, 9, 10, 11, 12), MID(H5124, 9, 2)), "yyyy-mm-dd")</f>
        <v>1974-04-29</v>
      </c>
      <c r="G5124" s="1" t="s">
        <v>10411</v>
      </c>
      <c r="H5124" s="1" t="s">
        <v>10410</v>
      </c>
    </row>
    <row r="5125" spans="1:8" hidden="1" x14ac:dyDescent="0.3">
      <c r="A5125" s="1" t="s">
        <v>6615</v>
      </c>
      <c r="B5125" s="1" t="str">
        <f t="shared" si="241"/>
        <v>Russia</v>
      </c>
      <c r="C5125" s="5" t="str">
        <f t="shared" si="240"/>
        <v>1974</v>
      </c>
      <c r="D5125" s="1" t="str">
        <f t="shared" si="242"/>
        <v xml:space="preserve">Molniya-M /Block L </v>
      </c>
      <c r="E5125" s="1" t="s">
        <v>346</v>
      </c>
      <c r="F5125" s="7" t="str">
        <f>TEXT(DATE(MID(H5125, 13, 4), CHOOSE(MATCH( MID(H5125, 5, 3), {"Jan","Feb","Mar","Apr","May","Jun","Jul","Aug","Sep","Oct","Nov","Dec"}, 0), 1, 2, 3, 4, 5, 6, 7, 8, 9, 10, 11, 12), MID(H5125, 9, 2)), "yyyy-mm-dd")</f>
        <v>1974-04-26</v>
      </c>
      <c r="G5125" s="1" t="s">
        <v>10413</v>
      </c>
      <c r="H5125" s="1" t="s">
        <v>10412</v>
      </c>
    </row>
    <row r="5126" spans="1:8" hidden="1" x14ac:dyDescent="0.3">
      <c r="A5126" s="1" t="s">
        <v>5</v>
      </c>
      <c r="B5126" s="1" t="str">
        <f t="shared" si="241"/>
        <v>Russia</v>
      </c>
      <c r="C5126" s="5" t="str">
        <f t="shared" si="240"/>
        <v>1974</v>
      </c>
      <c r="D5126" s="1" t="str">
        <f t="shared" si="242"/>
        <v xml:space="preserve">Vostok-2M </v>
      </c>
      <c r="E5126" s="1" t="s">
        <v>346</v>
      </c>
      <c r="F5126" s="7" t="str">
        <f>TEXT(DATE(MID(H5126, 13, 4), CHOOSE(MATCH( MID(H5126, 5, 3), {"Jan","Feb","Mar","Apr","May","Jun","Jul","Aug","Sep","Oct","Nov","Dec"}, 0), 1, 2, 3, 4, 5, 6, 7, 8, 9, 10, 11, 12), MID(H5126, 9, 2)), "yyyy-mm-dd")</f>
        <v>1974-04-24</v>
      </c>
      <c r="G5126" s="1" t="s">
        <v>10415</v>
      </c>
      <c r="H5126" s="1" t="s">
        <v>10414</v>
      </c>
    </row>
    <row r="5127" spans="1:8" hidden="1" x14ac:dyDescent="0.3">
      <c r="A5127" s="1" t="s">
        <v>6482</v>
      </c>
      <c r="B5127" s="1" t="str">
        <f t="shared" si="241"/>
        <v>Russia</v>
      </c>
      <c r="C5127" s="5" t="str">
        <f t="shared" si="240"/>
        <v>1974</v>
      </c>
      <c r="D5127" s="1" t="str">
        <f t="shared" si="242"/>
        <v xml:space="preserve">Cosmos-3M </v>
      </c>
      <c r="E5127" s="1" t="s">
        <v>346</v>
      </c>
      <c r="F5127" s="7" t="str">
        <f>TEXT(DATE(MID(H5127, 13, 4), CHOOSE(MATCH( MID(H5127, 5, 3), {"Jan","Feb","Mar","Apr","May","Jun","Jul","Aug","Sep","Oct","Nov","Dec"}, 0), 1, 2, 3, 4, 5, 6, 7, 8, 9, 10, 11, 12), MID(H5127, 9, 2)), "yyyy-mm-dd")</f>
        <v>1974-04-23</v>
      </c>
      <c r="G5127" s="1" t="s">
        <v>10417</v>
      </c>
      <c r="H5127" s="1" t="s">
        <v>10416</v>
      </c>
    </row>
    <row r="5128" spans="1:8" hidden="1" x14ac:dyDescent="0.3">
      <c r="A5128" s="1" t="s">
        <v>5</v>
      </c>
      <c r="B5128" s="1" t="str">
        <f t="shared" si="241"/>
        <v>Russia</v>
      </c>
      <c r="C5128" s="5" t="str">
        <f t="shared" si="240"/>
        <v>1974</v>
      </c>
      <c r="D5128" s="1" t="str">
        <f t="shared" si="242"/>
        <v xml:space="preserve">Molniya-M /Block ML </v>
      </c>
      <c r="E5128" s="1" t="s">
        <v>346</v>
      </c>
      <c r="F5128" s="7" t="str">
        <f>TEXT(DATE(MID(H5128, 13, 4), CHOOSE(MATCH( MID(H5128, 5, 3), {"Jan","Feb","Mar","Apr","May","Jun","Jul","Aug","Sep","Oct","Nov","Dec"}, 0), 1, 2, 3, 4, 5, 6, 7, 8, 9, 10, 11, 12), MID(H5128, 9, 2)), "yyyy-mm-dd")</f>
        <v>1974-04-20</v>
      </c>
      <c r="G5128" s="1" t="s">
        <v>10419</v>
      </c>
      <c r="H5128" s="1" t="s">
        <v>10418</v>
      </c>
    </row>
    <row r="5129" spans="1:8" hidden="1" x14ac:dyDescent="0.3">
      <c r="A5129" s="1" t="s">
        <v>3160</v>
      </c>
      <c r="B5129" s="1" t="str">
        <f t="shared" si="241"/>
        <v>USA</v>
      </c>
      <c r="C5129" s="5" t="str">
        <f t="shared" si="240"/>
        <v>1974</v>
      </c>
      <c r="D5129" s="1" t="str">
        <f t="shared" si="242"/>
        <v xml:space="preserve">Delta 2914 </v>
      </c>
      <c r="E5129" s="1" t="s">
        <v>346</v>
      </c>
      <c r="F5129" s="7" t="str">
        <f>TEXT(DATE(MID(H5129, 13, 4), CHOOSE(MATCH( MID(H5129, 5, 3), {"Jan","Feb","Mar","Apr","May","Jun","Jul","Aug","Sep","Oct","Nov","Dec"}, 0), 1, 2, 3, 4, 5, 6, 7, 8, 9, 10, 11, 12), MID(H5129, 9, 2)), "yyyy-mm-dd")</f>
        <v>1974-04-13</v>
      </c>
      <c r="G5129" s="1" t="s">
        <v>10421</v>
      </c>
      <c r="H5129" s="1" t="s">
        <v>10420</v>
      </c>
    </row>
    <row r="5130" spans="1:8" hidden="1" x14ac:dyDescent="0.3">
      <c r="A5130" s="1" t="s">
        <v>130</v>
      </c>
      <c r="B5130" s="1" t="str">
        <f t="shared" si="241"/>
        <v>Kazakhstan</v>
      </c>
      <c r="C5130" s="5" t="str">
        <f t="shared" si="240"/>
        <v>1974</v>
      </c>
      <c r="D5130" s="1" t="str">
        <f t="shared" si="242"/>
        <v xml:space="preserve">Voskhod </v>
      </c>
      <c r="E5130" s="1" t="s">
        <v>346</v>
      </c>
      <c r="F5130" s="7" t="str">
        <f>TEXT(DATE(MID(H5130, 13, 4), CHOOSE(MATCH( MID(H5130, 5, 3), {"Jan","Feb","Mar","Apr","May","Jun","Jul","Aug","Sep","Oct","Nov","Dec"}, 0), 1, 2, 3, 4, 5, 6, 7, 8, 9, 10, 11, 12), MID(H5130, 9, 2)), "yyyy-mm-dd")</f>
        <v>1974-04-12</v>
      </c>
      <c r="G5130" s="1" t="s">
        <v>10423</v>
      </c>
      <c r="H5130" s="1" t="s">
        <v>10422</v>
      </c>
    </row>
    <row r="5131" spans="1:8" hidden="1" x14ac:dyDescent="0.3">
      <c r="A5131" s="1" t="s">
        <v>5</v>
      </c>
      <c r="B5131" s="1" t="str">
        <f t="shared" si="241"/>
        <v>Russia</v>
      </c>
      <c r="C5131" s="5" t="str">
        <f t="shared" si="240"/>
        <v>1974</v>
      </c>
      <c r="D5131" s="1" t="str">
        <f t="shared" si="242"/>
        <v xml:space="preserve">Voskhod </v>
      </c>
      <c r="E5131" s="1" t="s">
        <v>346</v>
      </c>
      <c r="F5131" s="7" t="str">
        <f>TEXT(DATE(MID(H5131, 13, 4), CHOOSE(MATCH( MID(H5131, 5, 3), {"Jan","Feb","Mar","Apr","May","Jun","Jul","Aug","Sep","Oct","Nov","Dec"}, 0), 1, 2, 3, 4, 5, 6, 7, 8, 9, 10, 11, 12), MID(H5131, 9, 2)), "yyyy-mm-dd")</f>
        <v>1974-04-11</v>
      </c>
      <c r="G5131" s="1" t="s">
        <v>10425</v>
      </c>
      <c r="H5131" s="1" t="s">
        <v>10424</v>
      </c>
    </row>
    <row r="5132" spans="1:8" hidden="1" x14ac:dyDescent="0.3">
      <c r="A5132" s="1" t="s">
        <v>27</v>
      </c>
      <c r="B5132" s="1" t="str">
        <f t="shared" si="241"/>
        <v>USA</v>
      </c>
      <c r="C5132" s="5" t="str">
        <f t="shared" si="240"/>
        <v>1974</v>
      </c>
      <c r="D5132" s="1" t="str">
        <f t="shared" si="242"/>
        <v xml:space="preserve">Titan IIID </v>
      </c>
      <c r="E5132" s="1" t="s">
        <v>346</v>
      </c>
      <c r="F5132" s="7" t="str">
        <f>TEXT(DATE(MID(H5132, 13, 4), CHOOSE(MATCH( MID(H5132, 5, 3), {"Jan","Feb","Mar","Apr","May","Jun","Jul","Aug","Sep","Oct","Nov","Dec"}, 0), 1, 2, 3, 4, 5, 6, 7, 8, 9, 10, 11, 12), MID(H5132, 9, 2)), "yyyy-mm-dd")</f>
        <v>1974-04-10</v>
      </c>
      <c r="G5132" s="1" t="s">
        <v>10427</v>
      </c>
      <c r="H5132" s="1" t="s">
        <v>10426</v>
      </c>
    </row>
    <row r="5133" spans="1:8" hidden="1" x14ac:dyDescent="0.3">
      <c r="A5133" s="1" t="s">
        <v>6615</v>
      </c>
      <c r="B5133" s="1" t="str">
        <f t="shared" si="241"/>
        <v>Russia</v>
      </c>
      <c r="C5133" s="5" t="str">
        <f t="shared" si="240"/>
        <v>1974</v>
      </c>
      <c r="D5133" s="1" t="str">
        <f t="shared" si="242"/>
        <v xml:space="preserve">Voskhod </v>
      </c>
      <c r="E5133" s="1" t="s">
        <v>346</v>
      </c>
      <c r="F5133" s="7" t="str">
        <f>TEXT(DATE(MID(H5133, 13, 4), CHOOSE(MATCH( MID(H5133, 5, 3), {"Jan","Feb","Mar","Apr","May","Jun","Jul","Aug","Sep","Oct","Nov","Dec"}, 0), 1, 2, 3, 4, 5, 6, 7, 8, 9, 10, 11, 12), MID(H5133, 9, 2)), "yyyy-mm-dd")</f>
        <v>1974-04-04</v>
      </c>
      <c r="G5133" s="1" t="s">
        <v>10429</v>
      </c>
      <c r="H5133" s="1" t="s">
        <v>10428</v>
      </c>
    </row>
    <row r="5134" spans="1:8" hidden="1" x14ac:dyDescent="0.3">
      <c r="A5134" s="1" t="s">
        <v>130</v>
      </c>
      <c r="B5134" s="1" t="str">
        <f t="shared" si="241"/>
        <v>Kazakhstan</v>
      </c>
      <c r="C5134" s="5" t="str">
        <f t="shared" si="240"/>
        <v>1974</v>
      </c>
      <c r="D5134" s="1" t="str">
        <f t="shared" si="242"/>
        <v xml:space="preserve">Soyuz U </v>
      </c>
      <c r="E5134" s="1" t="s">
        <v>346</v>
      </c>
      <c r="F5134" s="7" t="str">
        <f>TEXT(DATE(MID(H5134, 13, 4), CHOOSE(MATCH( MID(H5134, 5, 3), {"Jan","Feb","Mar","Apr","May","Jun","Jul","Aug","Sep","Oct","Nov","Dec"}, 0), 1, 2, 3, 4, 5, 6, 7, 8, 9, 10, 11, 12), MID(H5134, 9, 2)), "yyyy-mm-dd")</f>
        <v>1974-04-03</v>
      </c>
      <c r="G5134" s="1" t="s">
        <v>10431</v>
      </c>
      <c r="H5134" s="1" t="s">
        <v>10430</v>
      </c>
    </row>
    <row r="5135" spans="1:8" hidden="1" x14ac:dyDescent="0.3">
      <c r="A5135" s="1" t="s">
        <v>4200</v>
      </c>
      <c r="B5135" s="1" t="str">
        <f t="shared" si="241"/>
        <v>Kazakhstan</v>
      </c>
      <c r="C5135" s="5" t="str">
        <f t="shared" si="240"/>
        <v>1974</v>
      </c>
      <c r="D5135" s="1" t="str">
        <f t="shared" si="242"/>
        <v xml:space="preserve">Proton-K/Block-DM </v>
      </c>
      <c r="E5135" s="1" t="s">
        <v>346</v>
      </c>
      <c r="F5135" s="7" t="str">
        <f>TEXT(DATE(MID(H5135, 13, 4), CHOOSE(MATCH( MID(H5135, 5, 3), {"Jan","Feb","Mar","Apr","May","Jun","Jul","Aug","Sep","Oct","Nov","Dec"}, 0), 1, 2, 3, 4, 5, 6, 7, 8, 9, 10, 11, 12), MID(H5135, 9, 2)), "yyyy-mm-dd")</f>
        <v>1974-03-26</v>
      </c>
      <c r="G5135" s="1" t="s">
        <v>10433</v>
      </c>
      <c r="H5135" s="1" t="s">
        <v>10432</v>
      </c>
    </row>
    <row r="5136" spans="1:8" hidden="1" x14ac:dyDescent="0.3">
      <c r="A5136" s="1" t="s">
        <v>130</v>
      </c>
      <c r="B5136" s="1" t="str">
        <f t="shared" si="241"/>
        <v>Kazakhstan</v>
      </c>
      <c r="C5136" s="5" t="str">
        <f t="shared" si="240"/>
        <v>1974</v>
      </c>
      <c r="D5136" s="1" t="str">
        <f t="shared" si="242"/>
        <v xml:space="preserve">Soyuz U </v>
      </c>
      <c r="E5136" s="1" t="s">
        <v>346</v>
      </c>
      <c r="F5136" s="7" t="str">
        <f>TEXT(DATE(MID(H5136, 13, 4), CHOOSE(MATCH( MID(H5136, 5, 3), {"Jan","Feb","Mar","Apr","May","Jun","Jul","Aug","Sep","Oct","Nov","Dec"}, 0), 1, 2, 3, 4, 5, 6, 7, 8, 9, 10, 11, 12), MID(H5136, 9, 2)), "yyyy-mm-dd")</f>
        <v>1974-03-20</v>
      </c>
      <c r="G5136" s="1" t="s">
        <v>10435</v>
      </c>
      <c r="H5136" s="1" t="s">
        <v>10434</v>
      </c>
    </row>
    <row r="5137" spans="1:8" hidden="1" x14ac:dyDescent="0.3">
      <c r="A5137" s="1" t="s">
        <v>8845</v>
      </c>
      <c r="B5137" s="1" t="str">
        <f t="shared" si="241"/>
        <v>USA</v>
      </c>
      <c r="C5137" s="5" t="str">
        <f t="shared" si="240"/>
        <v>1974</v>
      </c>
      <c r="D5137" s="1" t="str">
        <f t="shared" si="242"/>
        <v xml:space="preserve">Thor-LV2D Burner-2 </v>
      </c>
      <c r="E5137" s="1" t="s">
        <v>346</v>
      </c>
      <c r="F5137" s="7" t="str">
        <f>TEXT(DATE(MID(H5137, 13, 4), CHOOSE(MATCH( MID(H5137, 5, 3), {"Jan","Feb","Mar","Apr","May","Jun","Jul","Aug","Sep","Oct","Nov","Dec"}, 0), 1, 2, 3, 4, 5, 6, 7, 8, 9, 10, 11, 12), MID(H5137, 9, 2)), "yyyy-mm-dd")</f>
        <v>1974-03-16</v>
      </c>
      <c r="G5137" s="1" t="s">
        <v>10437</v>
      </c>
      <c r="H5137" s="1" t="s">
        <v>10436</v>
      </c>
    </row>
    <row r="5138" spans="1:8" hidden="1" x14ac:dyDescent="0.3">
      <c r="A5138" s="1" t="s">
        <v>5</v>
      </c>
      <c r="B5138" s="1" t="str">
        <f t="shared" si="241"/>
        <v>Russia</v>
      </c>
      <c r="C5138" s="5" t="str">
        <f t="shared" si="240"/>
        <v>1974</v>
      </c>
      <c r="D5138" s="1" t="str">
        <f t="shared" si="242"/>
        <v xml:space="preserve">Voskhod </v>
      </c>
      <c r="E5138" s="1" t="s">
        <v>346</v>
      </c>
      <c r="F5138" s="7" t="str">
        <f>TEXT(DATE(MID(H5138, 13, 4), CHOOSE(MATCH( MID(H5138, 5, 3), {"Jan","Feb","Mar","Apr","May","Jun","Jul","Aug","Sep","Oct","Nov","Dec"}, 0), 1, 2, 3, 4, 5, 6, 7, 8, 9, 10, 11, 12), MID(H5138, 9, 2)), "yyyy-mm-dd")</f>
        <v>1974-03-14</v>
      </c>
      <c r="G5138" s="1" t="s">
        <v>10439</v>
      </c>
      <c r="H5138" s="1" t="s">
        <v>10438</v>
      </c>
    </row>
    <row r="5139" spans="1:8" hidden="1" x14ac:dyDescent="0.3">
      <c r="A5139" s="1" t="s">
        <v>5723</v>
      </c>
      <c r="B5139" s="1" t="str">
        <f t="shared" si="241"/>
        <v>USA</v>
      </c>
      <c r="C5139" s="5" t="str">
        <f t="shared" si="240"/>
        <v>1974</v>
      </c>
      <c r="D5139" s="1" t="str">
        <f t="shared" si="242"/>
        <v xml:space="preserve">Scout D1 </v>
      </c>
      <c r="E5139" s="1" t="s">
        <v>346</v>
      </c>
      <c r="F5139" s="7" t="str">
        <f>TEXT(DATE(MID(H5139, 13, 4), CHOOSE(MATCH( MID(H5139, 5, 3), {"Jan","Feb","Mar","Apr","May","Jun","Jul","Aug","Sep","Oct","Nov","Dec"}, 0), 1, 2, 3, 4, 5, 6, 7, 8, 9, 10, 11, 12), MID(H5139, 9, 2)), "yyyy-mm-dd")</f>
        <v>1974-03-09</v>
      </c>
      <c r="G5139" s="1" t="s">
        <v>10441</v>
      </c>
      <c r="H5139" s="1" t="s">
        <v>10440</v>
      </c>
    </row>
    <row r="5140" spans="1:8" hidden="1" x14ac:dyDescent="0.3">
      <c r="A5140" s="1" t="s">
        <v>1561</v>
      </c>
      <c r="B5140" s="1" t="str">
        <f t="shared" si="241"/>
        <v>Russia</v>
      </c>
      <c r="C5140" s="5" t="str">
        <f t="shared" si="240"/>
        <v>1974</v>
      </c>
      <c r="D5140" s="1" t="str">
        <f t="shared" si="242"/>
        <v xml:space="preserve">Cosmos-2 (63SM) </v>
      </c>
      <c r="E5140" s="1" t="s">
        <v>346</v>
      </c>
      <c r="F5140" s="7" t="str">
        <f>TEXT(DATE(MID(H5140, 13, 4), CHOOSE(MATCH( MID(H5140, 5, 3), {"Jan","Feb","Mar","Apr","May","Jun","Jul","Aug","Sep","Oct","Nov","Dec"}, 0), 1, 2, 3, 4, 5, 6, 7, 8, 9, 10, 11, 12), MID(H5140, 9, 2)), "yyyy-mm-dd")</f>
        <v>1974-03-05</v>
      </c>
      <c r="G5140" s="1" t="s">
        <v>10443</v>
      </c>
      <c r="H5140" s="1" t="s">
        <v>10442</v>
      </c>
    </row>
    <row r="5141" spans="1:8" hidden="1" x14ac:dyDescent="0.3">
      <c r="A5141" s="1" t="s">
        <v>5</v>
      </c>
      <c r="B5141" s="1" t="str">
        <f t="shared" si="241"/>
        <v>Russia</v>
      </c>
      <c r="C5141" s="5" t="str">
        <f t="shared" si="240"/>
        <v>1974</v>
      </c>
      <c r="D5141" s="1" t="str">
        <f t="shared" si="242"/>
        <v xml:space="preserve">Vostok-2M </v>
      </c>
      <c r="E5141" s="1" t="s">
        <v>346</v>
      </c>
      <c r="F5141" s="7" t="str">
        <f>TEXT(DATE(MID(H5141, 13, 4), CHOOSE(MATCH( MID(H5141, 5, 3), {"Jan","Feb","Mar","Apr","May","Jun","Jul","Aug","Sep","Oct","Nov","Dec"}, 0), 1, 2, 3, 4, 5, 6, 7, 8, 9, 10, 11, 12), MID(H5141, 9, 2)), "yyyy-mm-dd")</f>
        <v>1974-03-05</v>
      </c>
      <c r="G5141" s="1" t="s">
        <v>10445</v>
      </c>
      <c r="H5141" s="1" t="s">
        <v>10444</v>
      </c>
    </row>
    <row r="5142" spans="1:8" hidden="1" x14ac:dyDescent="0.3">
      <c r="A5142" s="1" t="s">
        <v>1561</v>
      </c>
      <c r="B5142" s="1" t="str">
        <f t="shared" si="241"/>
        <v>Russia</v>
      </c>
      <c r="C5142" s="5" t="str">
        <f t="shared" si="240"/>
        <v>1974</v>
      </c>
      <c r="D5142" s="1" t="str">
        <f t="shared" si="242"/>
        <v xml:space="preserve">Cosmos-2 (63SM) </v>
      </c>
      <c r="E5142" s="1" t="s">
        <v>346</v>
      </c>
      <c r="F5142" s="7" t="str">
        <f>TEXT(DATE(MID(H5142, 13, 4), CHOOSE(MATCH( MID(H5142, 5, 3), {"Jan","Feb","Mar","Apr","May","Jun","Jul","Aug","Sep","Oct","Nov","Dec"}, 0), 1, 2, 3, 4, 5, 6, 7, 8, 9, 10, 11, 12), MID(H5142, 9, 2)), "yyyy-mm-dd")</f>
        <v>1974-02-27</v>
      </c>
      <c r="G5142" s="1" t="s">
        <v>10447</v>
      </c>
      <c r="H5142" s="1" t="s">
        <v>10446</v>
      </c>
    </row>
    <row r="5143" spans="1:8" hidden="1" x14ac:dyDescent="0.3">
      <c r="A5143" s="1" t="s">
        <v>6959</v>
      </c>
      <c r="B5143" s="1" t="str">
        <f t="shared" si="241"/>
        <v>Kenya</v>
      </c>
      <c r="C5143" s="5" t="str">
        <f t="shared" si="240"/>
        <v>1974</v>
      </c>
      <c r="D5143" s="1" t="str">
        <f t="shared" si="242"/>
        <v xml:space="preserve">Scout D1 </v>
      </c>
      <c r="E5143" s="1" t="s">
        <v>346</v>
      </c>
      <c r="F5143" s="7" t="str">
        <f>TEXT(DATE(MID(H5143, 13, 4), CHOOSE(MATCH( MID(H5143, 5, 3), {"Jan","Feb","Mar","Apr","May","Jun","Jul","Aug","Sep","Oct","Nov","Dec"}, 0), 1, 2, 3, 4, 5, 6, 7, 8, 9, 10, 11, 12), MID(H5143, 9, 2)), "yyyy-mm-dd")</f>
        <v>1974-02-18</v>
      </c>
      <c r="G5143" s="1" t="s">
        <v>10449</v>
      </c>
      <c r="H5143" s="1" t="s">
        <v>10448</v>
      </c>
    </row>
    <row r="5144" spans="1:8" hidden="1" x14ac:dyDescent="0.3">
      <c r="A5144" s="1" t="s">
        <v>714</v>
      </c>
      <c r="B5144" s="1" t="str">
        <f t="shared" si="241"/>
        <v>Japan</v>
      </c>
      <c r="C5144" s="5" t="str">
        <f t="shared" si="240"/>
        <v>1974</v>
      </c>
      <c r="D5144" s="1" t="str">
        <f t="shared" si="242"/>
        <v xml:space="preserve">Mu-III C </v>
      </c>
      <c r="E5144" s="1" t="s">
        <v>346</v>
      </c>
      <c r="F5144" s="7" t="str">
        <f>TEXT(DATE(MID(H5144, 13, 4), CHOOSE(MATCH( MID(H5144, 5, 3), {"Jan","Feb","Mar","Apr","May","Jun","Jul","Aug","Sep","Oct","Nov","Dec"}, 0), 1, 2, 3, 4, 5, 6, 7, 8, 9, 10, 11, 12), MID(H5144, 9, 2)), "yyyy-mm-dd")</f>
        <v>1974-02-16</v>
      </c>
      <c r="G5144" s="1" t="s">
        <v>10451</v>
      </c>
      <c r="H5144" s="1" t="s">
        <v>10450</v>
      </c>
    </row>
    <row r="5145" spans="1:8" hidden="1" x14ac:dyDescent="0.3">
      <c r="A5145" s="1" t="s">
        <v>4249</v>
      </c>
      <c r="B5145" s="1" t="str">
        <f t="shared" si="241"/>
        <v>USA</v>
      </c>
      <c r="C5145" s="5" t="str">
        <f t="shared" si="240"/>
        <v>1974</v>
      </c>
      <c r="D5145" s="1" t="str">
        <f t="shared" si="242"/>
        <v xml:space="preserve">Titan III(24)B </v>
      </c>
      <c r="E5145" s="1" t="s">
        <v>346</v>
      </c>
      <c r="F5145" s="7" t="str">
        <f>TEXT(DATE(MID(H5145, 13, 4), CHOOSE(MATCH( MID(H5145, 5, 3), {"Jan","Feb","Mar","Apr","May","Jun","Jul","Aug","Sep","Oct","Nov","Dec"}, 0), 1, 2, 3, 4, 5, 6, 7, 8, 9, 10, 11, 12), MID(H5145, 9, 2)), "yyyy-mm-dd")</f>
        <v>1974-02-13</v>
      </c>
      <c r="G5145" s="1" t="s">
        <v>10453</v>
      </c>
      <c r="H5145" s="1" t="s">
        <v>10452</v>
      </c>
    </row>
    <row r="5146" spans="1:8" hidden="1" x14ac:dyDescent="0.3">
      <c r="A5146" s="1" t="s">
        <v>130</v>
      </c>
      <c r="B5146" s="1" t="str">
        <f t="shared" si="241"/>
        <v>Kazakhstan</v>
      </c>
      <c r="C5146" s="5" t="str">
        <f t="shared" si="240"/>
        <v>1974</v>
      </c>
      <c r="D5146" s="1" t="str">
        <f t="shared" si="242"/>
        <v xml:space="preserve">Voskhod </v>
      </c>
      <c r="E5146" s="1" t="s">
        <v>346</v>
      </c>
      <c r="F5146" s="7" t="str">
        <f>TEXT(DATE(MID(H5146, 13, 4), CHOOSE(MATCH( MID(H5146, 5, 3), {"Jan","Feb","Mar","Apr","May","Jun","Jul","Aug","Sep","Oct","Nov","Dec"}, 0), 1, 2, 3, 4, 5, 6, 7, 8, 9, 10, 11, 12), MID(H5146, 9, 2)), "yyyy-mm-dd")</f>
        <v>1974-02-12</v>
      </c>
      <c r="G5146" s="1" t="s">
        <v>10455</v>
      </c>
      <c r="H5146" s="1" t="s">
        <v>10454</v>
      </c>
    </row>
    <row r="5147" spans="1:8" hidden="1" x14ac:dyDescent="0.3">
      <c r="A5147" s="1" t="s">
        <v>75</v>
      </c>
      <c r="B5147" s="1" t="str">
        <f t="shared" si="241"/>
        <v>USA</v>
      </c>
      <c r="C5147" s="5" t="str">
        <f t="shared" si="240"/>
        <v>1974</v>
      </c>
      <c r="D5147" s="1" t="str">
        <f t="shared" si="242"/>
        <v xml:space="preserve">Titan IIIE </v>
      </c>
      <c r="E5147" s="1" t="s">
        <v>346</v>
      </c>
      <c r="F5147" s="7" t="str">
        <f>TEXT(DATE(MID(H5147, 13, 4), CHOOSE(MATCH( MID(H5147, 5, 3), {"Jan","Feb","Mar","Apr","May","Jun","Jul","Aug","Sep","Oct","Nov","Dec"}, 0), 1, 2, 3, 4, 5, 6, 7, 8, 9, 10, 11, 12), MID(H5147, 9, 2)), "yyyy-mm-dd")</f>
        <v>1974-02-11</v>
      </c>
      <c r="G5147" s="1" t="s">
        <v>10457</v>
      </c>
      <c r="H5147" s="1" t="s">
        <v>10456</v>
      </c>
    </row>
    <row r="5148" spans="1:8" hidden="1" x14ac:dyDescent="0.3">
      <c r="A5148" s="1" t="s">
        <v>6482</v>
      </c>
      <c r="B5148" s="1" t="str">
        <f t="shared" si="241"/>
        <v>Russia</v>
      </c>
      <c r="C5148" s="5" t="str">
        <f t="shared" si="240"/>
        <v>1974</v>
      </c>
      <c r="D5148" s="1" t="str">
        <f t="shared" si="242"/>
        <v xml:space="preserve">Cosmos-3M </v>
      </c>
      <c r="E5148" s="1" t="s">
        <v>346</v>
      </c>
      <c r="F5148" s="7" t="str">
        <f>TEXT(DATE(MID(H5148, 13, 4), CHOOSE(MATCH( MID(H5148, 5, 3), {"Jan","Feb","Mar","Apr","May","Jun","Jul","Aug","Sep","Oct","Nov","Dec"}, 0), 1, 2, 3, 4, 5, 6, 7, 8, 9, 10, 11, 12), MID(H5148, 9, 2)), "yyyy-mm-dd")</f>
        <v>1974-02-06</v>
      </c>
      <c r="G5148" s="1" t="s">
        <v>10459</v>
      </c>
      <c r="H5148" s="1" t="s">
        <v>10458</v>
      </c>
    </row>
    <row r="5149" spans="1:8" hidden="1" x14ac:dyDescent="0.3">
      <c r="A5149" s="1" t="s">
        <v>5</v>
      </c>
      <c r="B5149" s="1" t="str">
        <f t="shared" si="241"/>
        <v>Russia</v>
      </c>
      <c r="C5149" s="5" t="str">
        <f t="shared" si="240"/>
        <v>1974</v>
      </c>
      <c r="D5149" s="1" t="str">
        <f t="shared" si="242"/>
        <v xml:space="preserve">Voskhod </v>
      </c>
      <c r="E5149" s="1" t="s">
        <v>346</v>
      </c>
      <c r="F5149" s="7" t="str">
        <f>TEXT(DATE(MID(H5149, 13, 4), CHOOSE(MATCH( MID(H5149, 5, 3), {"Jan","Feb","Mar","Apr","May","Jun","Jul","Aug","Sep","Oct","Nov","Dec"}, 0), 1, 2, 3, 4, 5, 6, 7, 8, 9, 10, 11, 12), MID(H5149, 9, 2)), "yyyy-mm-dd")</f>
        <v>1974-01-30</v>
      </c>
      <c r="G5149" s="1" t="s">
        <v>10461</v>
      </c>
      <c r="H5149" s="1" t="s">
        <v>10460</v>
      </c>
    </row>
    <row r="5150" spans="1:8" hidden="1" x14ac:dyDescent="0.3">
      <c r="A5150" s="1" t="s">
        <v>5</v>
      </c>
      <c r="B5150" s="1" t="str">
        <f t="shared" si="241"/>
        <v>Russia</v>
      </c>
      <c r="C5150" s="5" t="str">
        <f t="shared" si="240"/>
        <v>1974</v>
      </c>
      <c r="D5150" s="1" t="str">
        <f t="shared" si="242"/>
        <v xml:space="preserve">Voskhod </v>
      </c>
      <c r="E5150" s="1" t="s">
        <v>346</v>
      </c>
      <c r="F5150" s="7" t="str">
        <f>TEXT(DATE(MID(H5150, 13, 4), CHOOSE(MATCH( MID(H5150, 5, 3), {"Jan","Feb","Mar","Apr","May","Jun","Jul","Aug","Sep","Oct","Nov","Dec"}, 0), 1, 2, 3, 4, 5, 6, 7, 8, 9, 10, 11, 12), MID(H5150, 9, 2)), "yyyy-mm-dd")</f>
        <v>1974-01-24</v>
      </c>
      <c r="G5150" s="1" t="s">
        <v>10463</v>
      </c>
      <c r="H5150" s="1" t="s">
        <v>10462</v>
      </c>
    </row>
    <row r="5151" spans="1:8" hidden="1" x14ac:dyDescent="0.3">
      <c r="A5151" s="1" t="s">
        <v>3160</v>
      </c>
      <c r="B5151" s="1" t="str">
        <f t="shared" si="241"/>
        <v>USA</v>
      </c>
      <c r="C5151" s="5" t="str">
        <f t="shared" si="240"/>
        <v>1974</v>
      </c>
      <c r="D5151" s="1" t="str">
        <f t="shared" si="242"/>
        <v xml:space="preserve">Delta 2313 </v>
      </c>
      <c r="E5151" s="1" t="s">
        <v>346</v>
      </c>
      <c r="F5151" s="7" t="str">
        <f>TEXT(DATE(MID(H5151, 13, 4), CHOOSE(MATCH( MID(H5151, 5, 3), {"Jan","Feb","Mar","Apr","May","Jun","Jul","Aug","Sep","Oct","Nov","Dec"}, 0), 1, 2, 3, 4, 5, 6, 7, 8, 9, 10, 11, 12), MID(H5151, 9, 2)), "yyyy-mm-dd")</f>
        <v>1974-01-19</v>
      </c>
      <c r="G5151" s="1" t="s">
        <v>10465</v>
      </c>
      <c r="H5151" s="1" t="s">
        <v>10464</v>
      </c>
    </row>
    <row r="5152" spans="1:8" hidden="1" x14ac:dyDescent="0.3">
      <c r="A5152" s="1" t="s">
        <v>6482</v>
      </c>
      <c r="B5152" s="1" t="str">
        <f t="shared" si="241"/>
        <v>Russia</v>
      </c>
      <c r="C5152" s="5" t="str">
        <f t="shared" si="240"/>
        <v>1974</v>
      </c>
      <c r="D5152" s="1" t="str">
        <f t="shared" si="242"/>
        <v xml:space="preserve">Cosmos-3M </v>
      </c>
      <c r="E5152" s="1" t="s">
        <v>346</v>
      </c>
      <c r="F5152" s="7" t="str">
        <f>TEXT(DATE(MID(H5152, 13, 4), CHOOSE(MATCH( MID(H5152, 5, 3), {"Jan","Feb","Mar","Apr","May","Jun","Jul","Aug","Sep","Oct","Nov","Dec"}, 0), 1, 2, 3, 4, 5, 6, 7, 8, 9, 10, 11, 12), MID(H5152, 9, 2)), "yyyy-mm-dd")</f>
        <v>1974-01-17</v>
      </c>
      <c r="G5152" s="1" t="s">
        <v>10467</v>
      </c>
      <c r="H5152" s="1" t="s">
        <v>10466</v>
      </c>
    </row>
    <row r="5153" spans="1:8" hidden="1" x14ac:dyDescent="0.3">
      <c r="A5153" s="1" t="s">
        <v>6482</v>
      </c>
      <c r="B5153" s="1" t="str">
        <f t="shared" si="241"/>
        <v>Russia</v>
      </c>
      <c r="C5153" s="5" t="str">
        <f t="shared" si="240"/>
        <v>1973</v>
      </c>
      <c r="D5153" s="1" t="str">
        <f t="shared" si="242"/>
        <v xml:space="preserve">Cosmos-3M </v>
      </c>
      <c r="E5153" s="1" t="s">
        <v>346</v>
      </c>
      <c r="F5153" s="7" t="str">
        <f>TEXT(DATE(MID(H5153, 13, 4), CHOOSE(MATCH( MID(H5153, 5, 3), {"Jan","Feb","Mar","Apr","May","Jun","Jul","Aug","Sep","Oct","Nov","Dec"}, 0), 1, 2, 3, 4, 5, 6, 7, 8, 9, 10, 11, 12), MID(H5153, 9, 2)), "yyyy-mm-dd")</f>
        <v>1973-12-29</v>
      </c>
      <c r="G5153" s="1" t="s">
        <v>10469</v>
      </c>
      <c r="H5153" s="1" t="s">
        <v>10468</v>
      </c>
    </row>
    <row r="5154" spans="1:8" hidden="1" x14ac:dyDescent="0.3">
      <c r="A5154" s="1" t="s">
        <v>6795</v>
      </c>
      <c r="B5154" s="1" t="str">
        <f t="shared" si="241"/>
        <v>Kazakhstan</v>
      </c>
      <c r="C5154" s="5" t="str">
        <f t="shared" si="240"/>
        <v>1973</v>
      </c>
      <c r="D5154" s="1" t="str">
        <f t="shared" si="242"/>
        <v xml:space="preserve">Tsyklon-2 </v>
      </c>
      <c r="E5154" s="1" t="s">
        <v>346</v>
      </c>
      <c r="F5154" s="7" t="str">
        <f>TEXT(DATE(MID(H5154, 13, 4), CHOOSE(MATCH( MID(H5154, 5, 3), {"Jan","Feb","Mar","Apr","May","Jun","Jul","Aug","Sep","Oct","Nov","Dec"}, 0), 1, 2, 3, 4, 5, 6, 7, 8, 9, 10, 11, 12), MID(H5154, 9, 2)), "yyyy-mm-dd")</f>
        <v>1973-12-27</v>
      </c>
      <c r="G5154" s="1" t="s">
        <v>10471</v>
      </c>
      <c r="H5154" s="1" t="s">
        <v>10470</v>
      </c>
    </row>
    <row r="5155" spans="1:8" hidden="1" x14ac:dyDescent="0.3">
      <c r="A5155" s="1" t="s">
        <v>3373</v>
      </c>
      <c r="B5155" s="1" t="str">
        <f t="shared" si="241"/>
        <v>Russia</v>
      </c>
      <c r="C5155" s="5" t="str">
        <f t="shared" si="240"/>
        <v>1973</v>
      </c>
      <c r="D5155" s="1" t="str">
        <f t="shared" si="242"/>
        <v xml:space="preserve">Cosmos-3M </v>
      </c>
      <c r="E5155" s="1" t="s">
        <v>346</v>
      </c>
      <c r="F5155" s="7" t="str">
        <f>TEXT(DATE(MID(H5155, 13, 4), CHOOSE(MATCH( MID(H5155, 5, 3), {"Jan","Feb","Mar","Apr","May","Jun","Jul","Aug","Sep","Oct","Nov","Dec"}, 0), 1, 2, 3, 4, 5, 6, 7, 8, 9, 10, 11, 12), MID(H5155, 9, 2)), "yyyy-mm-dd")</f>
        <v>1973-12-26</v>
      </c>
      <c r="G5155" s="1" t="s">
        <v>10473</v>
      </c>
      <c r="H5155" s="1" t="s">
        <v>10472</v>
      </c>
    </row>
    <row r="5156" spans="1:8" hidden="1" x14ac:dyDescent="0.3">
      <c r="A5156" s="1" t="s">
        <v>6615</v>
      </c>
      <c r="B5156" s="1" t="str">
        <f t="shared" si="241"/>
        <v>Russia</v>
      </c>
      <c r="C5156" s="5" t="str">
        <f t="shared" si="240"/>
        <v>1973</v>
      </c>
      <c r="D5156" s="1" t="str">
        <f t="shared" si="242"/>
        <v xml:space="preserve">Molniya-M /Block L </v>
      </c>
      <c r="E5156" s="1" t="s">
        <v>346</v>
      </c>
      <c r="F5156" s="7" t="str">
        <f>TEXT(DATE(MID(H5156, 13, 4), CHOOSE(MATCH( MID(H5156, 5, 3), {"Jan","Feb","Mar","Apr","May","Jun","Jul","Aug","Sep","Oct","Nov","Dec"}, 0), 1, 2, 3, 4, 5, 6, 7, 8, 9, 10, 11, 12), MID(H5156, 9, 2)), "yyyy-mm-dd")</f>
        <v>1973-12-25</v>
      </c>
      <c r="G5156" s="1" t="s">
        <v>10475</v>
      </c>
      <c r="H5156" s="1" t="s">
        <v>10474</v>
      </c>
    </row>
    <row r="5157" spans="1:8" hidden="1" x14ac:dyDescent="0.3">
      <c r="A5157" s="1" t="s">
        <v>5</v>
      </c>
      <c r="B5157" s="1" t="str">
        <f t="shared" si="241"/>
        <v>Russia</v>
      </c>
      <c r="C5157" s="5" t="str">
        <f t="shared" si="240"/>
        <v>1973</v>
      </c>
      <c r="D5157" s="1" t="str">
        <f t="shared" si="242"/>
        <v xml:space="preserve">Voskhod </v>
      </c>
      <c r="E5157" s="1" t="s">
        <v>346</v>
      </c>
      <c r="F5157" s="7" t="str">
        <f>TEXT(DATE(MID(H5157, 13, 4), CHOOSE(MATCH( MID(H5157, 5, 3), {"Jan","Feb","Mar","Apr","May","Jun","Jul","Aug","Sep","Oct","Nov","Dec"}, 0), 1, 2, 3, 4, 5, 6, 7, 8, 9, 10, 11, 12), MID(H5157, 9, 2)), "yyyy-mm-dd")</f>
        <v>1973-12-21</v>
      </c>
      <c r="G5157" s="1" t="s">
        <v>10477</v>
      </c>
      <c r="H5157" s="1" t="s">
        <v>10476</v>
      </c>
    </row>
    <row r="5158" spans="1:8" hidden="1" x14ac:dyDescent="0.3">
      <c r="A5158" s="1" t="s">
        <v>6482</v>
      </c>
      <c r="B5158" s="1" t="str">
        <f t="shared" si="241"/>
        <v>Russia</v>
      </c>
      <c r="C5158" s="5" t="str">
        <f t="shared" si="240"/>
        <v>1973</v>
      </c>
      <c r="D5158" s="1" t="str">
        <f t="shared" si="242"/>
        <v xml:space="preserve">Cosmos-3M </v>
      </c>
      <c r="E5158" s="1" t="s">
        <v>346</v>
      </c>
      <c r="F5158" s="7" t="str">
        <f>TEXT(DATE(MID(H5158, 13, 4), CHOOSE(MATCH( MID(H5158, 5, 3), {"Jan","Feb","Mar","Apr","May","Jun","Jul","Aug","Sep","Oct","Nov","Dec"}, 0), 1, 2, 3, 4, 5, 6, 7, 8, 9, 10, 11, 12), MID(H5158, 9, 2)), "yyyy-mm-dd")</f>
        <v>1973-12-19</v>
      </c>
      <c r="G5158" s="1" t="s">
        <v>10479</v>
      </c>
      <c r="H5158" s="1" t="s">
        <v>10478</v>
      </c>
    </row>
    <row r="5159" spans="1:8" hidden="1" x14ac:dyDescent="0.3">
      <c r="A5159" s="1" t="s">
        <v>1630</v>
      </c>
      <c r="B5159" s="1" t="str">
        <f t="shared" si="241"/>
        <v>Kazakhstan</v>
      </c>
      <c r="C5159" s="5" t="str">
        <f t="shared" si="240"/>
        <v>1973</v>
      </c>
      <c r="D5159" s="1" t="str">
        <f t="shared" si="242"/>
        <v xml:space="preserve">Soyuz </v>
      </c>
      <c r="E5159" s="1" t="s">
        <v>346</v>
      </c>
      <c r="F5159" s="7" t="str">
        <f>TEXT(DATE(MID(H5159, 13, 4), CHOOSE(MATCH( MID(H5159, 5, 3), {"Jan","Feb","Mar","Apr","May","Jun","Jul","Aug","Sep","Oct","Nov","Dec"}, 0), 1, 2, 3, 4, 5, 6, 7, 8, 9, 10, 11, 12), MID(H5159, 9, 2)), "yyyy-mm-dd")</f>
        <v>1973-12-18</v>
      </c>
      <c r="G5159" s="1" t="s">
        <v>10481</v>
      </c>
      <c r="H5159" s="1" t="s">
        <v>10480</v>
      </c>
    </row>
    <row r="5160" spans="1:8" hidden="1" x14ac:dyDescent="0.3">
      <c r="A5160" s="1" t="s">
        <v>6615</v>
      </c>
      <c r="B5160" s="1" t="str">
        <f t="shared" si="241"/>
        <v>Russia</v>
      </c>
      <c r="C5160" s="5" t="str">
        <f t="shared" si="240"/>
        <v>1973</v>
      </c>
      <c r="D5160" s="1" t="str">
        <f t="shared" si="242"/>
        <v xml:space="preserve">Soyuz M </v>
      </c>
      <c r="E5160" s="1" t="s">
        <v>346</v>
      </c>
      <c r="F5160" s="7" t="str">
        <f>TEXT(DATE(MID(H5160, 13, 4), CHOOSE(MATCH( MID(H5160, 5, 3), {"Jan","Feb","Mar","Apr","May","Jun","Jul","Aug","Sep","Oct","Nov","Dec"}, 0), 1, 2, 3, 4, 5, 6, 7, 8, 9, 10, 11, 12), MID(H5160, 9, 2)), "yyyy-mm-dd")</f>
        <v>1973-12-17</v>
      </c>
      <c r="G5160" s="1" t="s">
        <v>10483</v>
      </c>
      <c r="H5160" s="1" t="s">
        <v>10482</v>
      </c>
    </row>
    <row r="5161" spans="1:8" hidden="1" x14ac:dyDescent="0.3">
      <c r="A5161" s="1" t="s">
        <v>114</v>
      </c>
      <c r="B5161" s="1" t="str">
        <f t="shared" si="241"/>
        <v>USA</v>
      </c>
      <c r="C5161" s="5" t="str">
        <f t="shared" si="240"/>
        <v>1973</v>
      </c>
      <c r="D5161" s="1" t="str">
        <f t="shared" si="242"/>
        <v xml:space="preserve">Delta 1900 </v>
      </c>
      <c r="E5161" s="1" t="s">
        <v>346</v>
      </c>
      <c r="F5161" s="7" t="str">
        <f>TEXT(DATE(MID(H5161, 13, 4), CHOOSE(MATCH( MID(H5161, 5, 3), {"Jan","Feb","Mar","Apr","May","Jun","Jul","Aug","Sep","Oct","Nov","Dec"}, 0), 1, 2, 3, 4, 5, 6, 7, 8, 9, 10, 11, 12), MID(H5161, 9, 2)), "yyyy-mm-dd")</f>
        <v>1973-12-16</v>
      </c>
      <c r="G5161" s="1" t="s">
        <v>10485</v>
      </c>
      <c r="H5161" s="1" t="s">
        <v>10484</v>
      </c>
    </row>
    <row r="5162" spans="1:8" hidden="1" x14ac:dyDescent="0.3">
      <c r="A5162" s="1" t="s">
        <v>11</v>
      </c>
      <c r="B5162" s="1" t="str">
        <f t="shared" si="241"/>
        <v>USA</v>
      </c>
      <c r="C5162" s="5" t="str">
        <f t="shared" si="240"/>
        <v>1973</v>
      </c>
      <c r="D5162" s="1" t="str">
        <f t="shared" si="242"/>
        <v xml:space="preserve">Titan III(23)C </v>
      </c>
      <c r="E5162" s="1" t="s">
        <v>346</v>
      </c>
      <c r="F5162" s="7" t="str">
        <f>TEXT(DATE(MID(H5162, 13, 4), CHOOSE(MATCH( MID(H5162, 5, 3), {"Jan","Feb","Mar","Apr","May","Jun","Jul","Aug","Sep","Oct","Nov","Dec"}, 0), 1, 2, 3, 4, 5, 6, 7, 8, 9, 10, 11, 12), MID(H5162, 9, 2)), "yyyy-mm-dd")</f>
        <v>1973-12-13</v>
      </c>
      <c r="G5162" s="1" t="s">
        <v>10487</v>
      </c>
      <c r="H5162" s="1" t="s">
        <v>10486</v>
      </c>
    </row>
    <row r="5163" spans="1:8" hidden="1" x14ac:dyDescent="0.3">
      <c r="A5163" s="1" t="s">
        <v>1561</v>
      </c>
      <c r="B5163" s="1" t="str">
        <f t="shared" si="241"/>
        <v>Russia</v>
      </c>
      <c r="C5163" s="5" t="str">
        <f t="shared" si="240"/>
        <v>1973</v>
      </c>
      <c r="D5163" s="1" t="str">
        <f t="shared" si="242"/>
        <v xml:space="preserve">Cosmos-2 (63SM) </v>
      </c>
      <c r="E5163" s="1" t="s">
        <v>346</v>
      </c>
      <c r="F5163" s="7" t="str">
        <f>TEXT(DATE(MID(H5163, 13, 4), CHOOSE(MATCH( MID(H5163, 5, 3), {"Jan","Feb","Mar","Apr","May","Jun","Jul","Aug","Sep","Oct","Nov","Dec"}, 0), 1, 2, 3, 4, 5, 6, 7, 8, 9, 10, 11, 12), MID(H5163, 9, 2)), "yyyy-mm-dd")</f>
        <v>1973-12-13</v>
      </c>
      <c r="G5163" s="1" t="s">
        <v>10489</v>
      </c>
      <c r="H5163" s="1" t="s">
        <v>10488</v>
      </c>
    </row>
    <row r="5164" spans="1:8" hidden="1" x14ac:dyDescent="0.3">
      <c r="A5164" s="1" t="s">
        <v>6482</v>
      </c>
      <c r="B5164" s="1" t="str">
        <f t="shared" si="241"/>
        <v>Russia</v>
      </c>
      <c r="C5164" s="5" t="str">
        <f t="shared" si="240"/>
        <v>1973</v>
      </c>
      <c r="D5164" s="1" t="str">
        <f t="shared" si="242"/>
        <v xml:space="preserve">Cosmos-3M </v>
      </c>
      <c r="E5164" s="1" t="s">
        <v>346</v>
      </c>
      <c r="F5164" s="7" t="str">
        <f>TEXT(DATE(MID(H5164, 13, 4), CHOOSE(MATCH( MID(H5164, 5, 3), {"Jan","Feb","Mar","Apr","May","Jun","Jul","Aug","Sep","Oct","Nov","Dec"}, 0), 1, 2, 3, 4, 5, 6, 7, 8, 9, 10, 11, 12), MID(H5164, 9, 2)), "yyyy-mm-dd")</f>
        <v>1973-12-04</v>
      </c>
      <c r="G5164" s="1" t="s">
        <v>10491</v>
      </c>
      <c r="H5164" s="1" t="s">
        <v>10490</v>
      </c>
    </row>
    <row r="5165" spans="1:8" hidden="1" x14ac:dyDescent="0.3">
      <c r="A5165" s="1" t="s">
        <v>6615</v>
      </c>
      <c r="B5165" s="1" t="str">
        <f t="shared" si="241"/>
        <v>Russia</v>
      </c>
      <c r="C5165" s="5" t="str">
        <f t="shared" si="240"/>
        <v>1973</v>
      </c>
      <c r="D5165" s="1" t="str">
        <f t="shared" si="242"/>
        <v xml:space="preserve">Molniya-M /Block L </v>
      </c>
      <c r="E5165" s="1" t="s">
        <v>346</v>
      </c>
      <c r="F5165" s="7" t="str">
        <f>TEXT(DATE(MID(H5165, 13, 4), CHOOSE(MATCH( MID(H5165, 5, 3), {"Jan","Feb","Mar","Apr","May","Jun","Jul","Aug","Sep","Oct","Nov","Dec"}, 0), 1, 2, 3, 4, 5, 6, 7, 8, 9, 10, 11, 12), MID(H5165, 9, 2)), "yyyy-mm-dd")</f>
        <v>1973-11-30</v>
      </c>
      <c r="G5165" s="1" t="s">
        <v>10493</v>
      </c>
      <c r="H5165" s="1" t="s">
        <v>10492</v>
      </c>
    </row>
    <row r="5166" spans="1:8" hidden="1" x14ac:dyDescent="0.3">
      <c r="A5166" s="1" t="s">
        <v>1630</v>
      </c>
      <c r="B5166" s="1" t="str">
        <f t="shared" si="241"/>
        <v>Kazakhstan</v>
      </c>
      <c r="C5166" s="5" t="str">
        <f t="shared" si="240"/>
        <v>1973</v>
      </c>
      <c r="D5166" s="1" t="str">
        <f t="shared" si="242"/>
        <v xml:space="preserve">Soyuz </v>
      </c>
      <c r="E5166" s="1" t="s">
        <v>346</v>
      </c>
      <c r="F5166" s="7" t="str">
        <f>TEXT(DATE(MID(H5166, 13, 4), CHOOSE(MATCH( MID(H5166, 5, 3), {"Jan","Feb","Mar","Apr","May","Jun","Jul","Aug","Sep","Oct","Nov","Dec"}, 0), 1, 2, 3, 4, 5, 6, 7, 8, 9, 10, 11, 12), MID(H5166, 9, 2)), "yyyy-mm-dd")</f>
        <v>1973-11-30</v>
      </c>
      <c r="G5166" s="1" t="s">
        <v>10495</v>
      </c>
      <c r="H5166" s="1" t="s">
        <v>10494</v>
      </c>
    </row>
    <row r="5167" spans="1:8" hidden="1" x14ac:dyDescent="0.3">
      <c r="A5167" s="1" t="s">
        <v>5</v>
      </c>
      <c r="B5167" s="1" t="str">
        <f t="shared" si="241"/>
        <v>Russia</v>
      </c>
      <c r="C5167" s="5" t="str">
        <f t="shared" si="240"/>
        <v>1973</v>
      </c>
      <c r="D5167" s="1" t="str">
        <f t="shared" si="242"/>
        <v xml:space="preserve">Voskhod </v>
      </c>
      <c r="E5167" s="1" t="s">
        <v>346</v>
      </c>
      <c r="F5167" s="7" t="str">
        <f>TEXT(DATE(MID(H5167, 13, 4), CHOOSE(MATCH( MID(H5167, 5, 3), {"Jan","Feb","Mar","Apr","May","Jun","Jul","Aug","Sep","Oct","Nov","Dec"}, 0), 1, 2, 3, 4, 5, 6, 7, 8, 9, 10, 11, 12), MID(H5167, 9, 2)), "yyyy-mm-dd")</f>
        <v>1973-11-28</v>
      </c>
      <c r="G5167" s="1" t="s">
        <v>10497</v>
      </c>
      <c r="H5167" s="1" t="s">
        <v>10496</v>
      </c>
    </row>
    <row r="5168" spans="1:8" hidden="1" x14ac:dyDescent="0.3">
      <c r="A5168" s="1" t="s">
        <v>1561</v>
      </c>
      <c r="B5168" s="1" t="str">
        <f t="shared" si="241"/>
        <v>Russia</v>
      </c>
      <c r="C5168" s="5" t="str">
        <f t="shared" si="240"/>
        <v>1973</v>
      </c>
      <c r="D5168" s="1" t="str">
        <f t="shared" si="242"/>
        <v xml:space="preserve">Cosmos-2 (63SM) </v>
      </c>
      <c r="E5168" s="1" t="s">
        <v>346</v>
      </c>
      <c r="F5168" s="7" t="str">
        <f>TEXT(DATE(MID(H5168, 13, 4), CHOOSE(MATCH( MID(H5168, 5, 3), {"Jan","Feb","Mar","Apr","May","Jun","Jul","Aug","Sep","Oct","Nov","Dec"}, 0), 1, 2, 3, 4, 5, 6, 7, 8, 9, 10, 11, 12), MID(H5168, 9, 2)), "yyyy-mm-dd")</f>
        <v>1973-11-28</v>
      </c>
      <c r="G5168" s="1" t="s">
        <v>10499</v>
      </c>
      <c r="H5168" s="1" t="s">
        <v>10498</v>
      </c>
    </row>
    <row r="5169" spans="1:8" hidden="1" x14ac:dyDescent="0.3">
      <c r="A5169" s="1" t="s">
        <v>6482</v>
      </c>
      <c r="B5169" s="1" t="str">
        <f t="shared" si="241"/>
        <v>Russia</v>
      </c>
      <c r="C5169" s="5" t="str">
        <f t="shared" si="240"/>
        <v>1973</v>
      </c>
      <c r="D5169" s="1" t="str">
        <f t="shared" si="242"/>
        <v xml:space="preserve">Cosmos-3M </v>
      </c>
      <c r="E5169" s="1" t="s">
        <v>346</v>
      </c>
      <c r="F5169" s="7" t="str">
        <f>TEXT(DATE(MID(H5169, 13, 4), CHOOSE(MATCH( MID(H5169, 5, 3), {"Jan","Feb","Mar","Apr","May","Jun","Jul","Aug","Sep","Oct","Nov","Dec"}, 0), 1, 2, 3, 4, 5, 6, 7, 8, 9, 10, 11, 12), MID(H5169, 9, 2)), "yyyy-mm-dd")</f>
        <v>1973-11-27</v>
      </c>
      <c r="G5169" s="1" t="s">
        <v>10501</v>
      </c>
      <c r="H5169" s="1" t="s">
        <v>10500</v>
      </c>
    </row>
    <row r="5170" spans="1:8" hidden="1" x14ac:dyDescent="0.3">
      <c r="A5170" s="1" t="s">
        <v>1630</v>
      </c>
      <c r="B5170" s="1" t="str">
        <f t="shared" si="241"/>
        <v>Kazakhstan</v>
      </c>
      <c r="C5170" s="5" t="str">
        <f t="shared" si="240"/>
        <v>1973</v>
      </c>
      <c r="D5170" s="1" t="str">
        <f t="shared" si="242"/>
        <v xml:space="preserve">Voskhod </v>
      </c>
      <c r="E5170" s="1" t="s">
        <v>346</v>
      </c>
      <c r="F5170" s="7" t="str">
        <f>TEXT(DATE(MID(H5170, 13, 4), CHOOSE(MATCH( MID(H5170, 5, 3), {"Jan","Feb","Mar","Apr","May","Jun","Jul","Aug","Sep","Oct","Nov","Dec"}, 0), 1, 2, 3, 4, 5, 6, 7, 8, 9, 10, 11, 12), MID(H5170, 9, 2)), "yyyy-mm-dd")</f>
        <v>1973-11-21</v>
      </c>
      <c r="G5170" s="1" t="s">
        <v>10503</v>
      </c>
      <c r="H5170" s="1" t="s">
        <v>10502</v>
      </c>
    </row>
    <row r="5171" spans="1:8" hidden="1" x14ac:dyDescent="0.3">
      <c r="A5171" s="1" t="s">
        <v>1561</v>
      </c>
      <c r="B5171" s="1" t="str">
        <f t="shared" si="241"/>
        <v>Russia</v>
      </c>
      <c r="C5171" s="5" t="str">
        <f t="shared" si="240"/>
        <v>1973</v>
      </c>
      <c r="D5171" s="1" t="str">
        <f t="shared" si="242"/>
        <v xml:space="preserve">Cosmos-2 (63SM) </v>
      </c>
      <c r="E5171" s="1" t="s">
        <v>346</v>
      </c>
      <c r="F5171" s="7" t="str">
        <f>TEXT(DATE(MID(H5171, 13, 4), CHOOSE(MATCH( MID(H5171, 5, 3), {"Jan","Feb","Mar","Apr","May","Jun","Jul","Aug","Sep","Oct","Nov","Dec"}, 0), 1, 2, 3, 4, 5, 6, 7, 8, 9, 10, 11, 12), MID(H5171, 9, 2)), "yyyy-mm-dd")</f>
        <v>1973-11-20</v>
      </c>
      <c r="G5171" s="1" t="s">
        <v>10505</v>
      </c>
      <c r="H5171" s="1" t="s">
        <v>10504</v>
      </c>
    </row>
    <row r="5172" spans="1:8" hidden="1" x14ac:dyDescent="0.3">
      <c r="A5172" s="1" t="s">
        <v>658</v>
      </c>
      <c r="B5172" s="1" t="str">
        <f t="shared" si="241"/>
        <v>USA</v>
      </c>
      <c r="C5172" s="5" t="str">
        <f t="shared" si="240"/>
        <v>1973</v>
      </c>
      <c r="D5172" s="1" t="str">
        <f t="shared" si="242"/>
        <v xml:space="preserve">Saturn IB </v>
      </c>
      <c r="E5172" s="1" t="s">
        <v>346</v>
      </c>
      <c r="F5172" s="7" t="str">
        <f>TEXT(DATE(MID(H5172, 13, 4), CHOOSE(MATCH( MID(H5172, 5, 3), {"Jan","Feb","Mar","Apr","May","Jun","Jul","Aug","Sep","Oct","Nov","Dec"}, 0), 1, 2, 3, 4, 5, 6, 7, 8, 9, 10, 11, 12), MID(H5172, 9, 2)), "yyyy-mm-dd")</f>
        <v>1973-11-16</v>
      </c>
      <c r="G5172" s="1" t="s">
        <v>10507</v>
      </c>
      <c r="H5172" s="1" t="s">
        <v>10506</v>
      </c>
    </row>
    <row r="5173" spans="1:8" hidden="1" x14ac:dyDescent="0.3">
      <c r="A5173" s="1" t="s">
        <v>1630</v>
      </c>
      <c r="B5173" s="1" t="str">
        <f t="shared" si="241"/>
        <v>Kazakhstan</v>
      </c>
      <c r="C5173" s="5" t="str">
        <f t="shared" si="240"/>
        <v>1973</v>
      </c>
      <c r="D5173" s="1" t="str">
        <f t="shared" si="242"/>
        <v xml:space="preserve">Molniya-M /Block L </v>
      </c>
      <c r="E5173" s="1" t="s">
        <v>346</v>
      </c>
      <c r="F5173" s="7" t="str">
        <f>TEXT(DATE(MID(H5173, 13, 4), CHOOSE(MATCH( MID(H5173, 5, 3), {"Jan","Feb","Mar","Apr","May","Jun","Jul","Aug","Sep","Oct","Nov","Dec"}, 0), 1, 2, 3, 4, 5, 6, 7, 8, 9, 10, 11, 12), MID(H5173, 9, 2)), "yyyy-mm-dd")</f>
        <v>1973-11-14</v>
      </c>
      <c r="G5173" s="1" t="s">
        <v>10509</v>
      </c>
      <c r="H5173" s="1" t="s">
        <v>10508</v>
      </c>
    </row>
    <row r="5174" spans="1:8" hidden="1" x14ac:dyDescent="0.3">
      <c r="A5174" s="1" t="s">
        <v>27</v>
      </c>
      <c r="B5174" s="1" t="str">
        <f t="shared" si="241"/>
        <v>USA</v>
      </c>
      <c r="C5174" s="5" t="str">
        <f t="shared" si="240"/>
        <v>1973</v>
      </c>
      <c r="D5174" s="1" t="str">
        <f t="shared" si="242"/>
        <v xml:space="preserve">Titan IIID </v>
      </c>
      <c r="E5174" s="1" t="s">
        <v>346</v>
      </c>
      <c r="F5174" s="7" t="str">
        <f>TEXT(DATE(MID(H5174, 13, 4), CHOOSE(MATCH( MID(H5174, 5, 3), {"Jan","Feb","Mar","Apr","May","Jun","Jul","Aug","Sep","Oct","Nov","Dec"}, 0), 1, 2, 3, 4, 5, 6, 7, 8, 9, 10, 11, 12), MID(H5174, 9, 2)), "yyyy-mm-dd")</f>
        <v>1973-11-10</v>
      </c>
      <c r="G5174" s="1" t="s">
        <v>10511</v>
      </c>
      <c r="H5174" s="1" t="s">
        <v>10510</v>
      </c>
    </row>
    <row r="5175" spans="1:8" hidden="1" x14ac:dyDescent="0.3">
      <c r="A5175" s="1" t="s">
        <v>5</v>
      </c>
      <c r="B5175" s="1" t="str">
        <f t="shared" si="241"/>
        <v>Russia</v>
      </c>
      <c r="C5175" s="5" t="str">
        <f t="shared" si="240"/>
        <v>1973</v>
      </c>
      <c r="D5175" s="1" t="str">
        <f t="shared" si="242"/>
        <v xml:space="preserve">Voskhod </v>
      </c>
      <c r="E5175" s="1" t="s">
        <v>346</v>
      </c>
      <c r="F5175" s="7" t="str">
        <f>TEXT(DATE(MID(H5175, 13, 4), CHOOSE(MATCH( MID(H5175, 5, 3), {"Jan","Feb","Mar","Apr","May","Jun","Jul","Aug","Sep","Oct","Nov","Dec"}, 0), 1, 2, 3, 4, 5, 6, 7, 8, 9, 10, 11, 12), MID(H5175, 9, 2)), "yyyy-mm-dd")</f>
        <v>1973-11-10</v>
      </c>
      <c r="G5175" s="1" t="s">
        <v>10513</v>
      </c>
      <c r="H5175" s="1" t="s">
        <v>10512</v>
      </c>
    </row>
    <row r="5176" spans="1:8" hidden="1" x14ac:dyDescent="0.3">
      <c r="A5176" s="1" t="s">
        <v>114</v>
      </c>
      <c r="B5176" s="1" t="str">
        <f t="shared" si="241"/>
        <v>USA</v>
      </c>
      <c r="C5176" s="5" t="str">
        <f t="shared" si="240"/>
        <v>1973</v>
      </c>
      <c r="D5176" s="1" t="str">
        <f t="shared" si="242"/>
        <v xml:space="preserve">Delta 300 </v>
      </c>
      <c r="E5176" s="1" t="s">
        <v>346</v>
      </c>
      <c r="F5176" s="7" t="str">
        <f>TEXT(DATE(MID(H5176, 13, 4), CHOOSE(MATCH( MID(H5176, 5, 3), {"Jan","Feb","Mar","Apr","May","Jun","Jul","Aug","Sep","Oct","Nov","Dec"}, 0), 1, 2, 3, 4, 5, 6, 7, 8, 9, 10, 11, 12), MID(H5176, 9, 2)), "yyyy-mm-dd")</f>
        <v>1973-11-06</v>
      </c>
      <c r="G5176" s="1" t="s">
        <v>10515</v>
      </c>
      <c r="H5176" s="1" t="s">
        <v>10514</v>
      </c>
    </row>
    <row r="5177" spans="1:8" hidden="1" x14ac:dyDescent="0.3">
      <c r="A5177" s="1" t="s">
        <v>4092</v>
      </c>
      <c r="B5177" s="1" t="str">
        <f t="shared" si="241"/>
        <v>USA</v>
      </c>
      <c r="C5177" s="5" t="str">
        <f t="shared" si="240"/>
        <v>1973</v>
      </c>
      <c r="D5177" s="1" t="str">
        <f t="shared" si="242"/>
        <v xml:space="preserve">Atlas-SLV3D Centaur-D1A </v>
      </c>
      <c r="E5177" s="1" t="s">
        <v>346</v>
      </c>
      <c r="F5177" s="7" t="str">
        <f>TEXT(DATE(MID(H5177, 13, 4), CHOOSE(MATCH( MID(H5177, 5, 3), {"Jan","Feb","Mar","Apr","May","Jun","Jul","Aug","Sep","Oct","Nov","Dec"}, 0), 1, 2, 3, 4, 5, 6, 7, 8, 9, 10, 11, 12), MID(H5177, 9, 2)), "yyyy-mm-dd")</f>
        <v>1973-11-03</v>
      </c>
      <c r="G5177" s="1" t="s">
        <v>10517</v>
      </c>
      <c r="H5177" s="1" t="s">
        <v>10516</v>
      </c>
    </row>
    <row r="5178" spans="1:8" hidden="1" x14ac:dyDescent="0.3">
      <c r="A5178" s="1" t="s">
        <v>6615</v>
      </c>
      <c r="B5178" s="1" t="str">
        <f t="shared" si="241"/>
        <v>Russia</v>
      </c>
      <c r="C5178" s="5" t="str">
        <f t="shared" si="240"/>
        <v>1973</v>
      </c>
      <c r="D5178" s="1" t="str">
        <f t="shared" si="242"/>
        <v xml:space="preserve">Molniya-M /Block 2BL </v>
      </c>
      <c r="E5178" s="1" t="s">
        <v>346</v>
      </c>
      <c r="F5178" s="7" t="str">
        <f>TEXT(DATE(MID(H5178, 13, 4), CHOOSE(MATCH( MID(H5178, 5, 3), {"Jan","Feb","Mar","Apr","May","Jun","Jul","Aug","Sep","Oct","Nov","Dec"}, 0), 1, 2, 3, 4, 5, 6, 7, 8, 9, 10, 11, 12), MID(H5178, 9, 2)), "yyyy-mm-dd")</f>
        <v>1973-11-02</v>
      </c>
      <c r="G5178" s="1" t="s">
        <v>10519</v>
      </c>
      <c r="H5178" s="1" t="s">
        <v>10518</v>
      </c>
    </row>
    <row r="5179" spans="1:8" hidden="1" x14ac:dyDescent="0.3">
      <c r="A5179" s="1" t="s">
        <v>212</v>
      </c>
      <c r="B5179" s="1" t="str">
        <f t="shared" si="241"/>
        <v>Russia</v>
      </c>
      <c r="C5179" s="5" t="str">
        <f t="shared" si="240"/>
        <v>1973</v>
      </c>
      <c r="D5179" s="1" t="str">
        <f t="shared" si="242"/>
        <v xml:space="preserve">Soyuz U </v>
      </c>
      <c r="E5179" s="1" t="s">
        <v>346</v>
      </c>
      <c r="F5179" s="7" t="str">
        <f>TEXT(DATE(MID(H5179, 13, 4), CHOOSE(MATCH( MID(H5179, 5, 3), {"Jan","Feb","Mar","Apr","May","Jun","Jul","Aug","Sep","Oct","Nov","Dec"}, 0), 1, 2, 3, 4, 5, 6, 7, 8, 9, 10, 11, 12), MID(H5179, 9, 2)), "yyyy-mm-dd")</f>
        <v>1973-10-31</v>
      </c>
      <c r="G5179" s="1" t="s">
        <v>10521</v>
      </c>
      <c r="H5179" s="1" t="s">
        <v>10520</v>
      </c>
    </row>
    <row r="5180" spans="1:8" hidden="1" x14ac:dyDescent="0.3">
      <c r="A5180" s="1" t="s">
        <v>6482</v>
      </c>
      <c r="B5180" s="1" t="str">
        <f t="shared" si="241"/>
        <v>Russia</v>
      </c>
      <c r="C5180" s="5" t="str">
        <f t="shared" si="240"/>
        <v>1973</v>
      </c>
      <c r="D5180" s="1" t="str">
        <f t="shared" si="242"/>
        <v xml:space="preserve">Cosmos-3M </v>
      </c>
      <c r="E5180" s="1" t="s">
        <v>346</v>
      </c>
      <c r="F5180" s="7" t="str">
        <f>TEXT(DATE(MID(H5180, 13, 4), CHOOSE(MATCH( MID(H5180, 5, 3), {"Jan","Feb","Mar","Apr","May","Jun","Jul","Aug","Sep","Oct","Nov","Dec"}, 0), 1, 2, 3, 4, 5, 6, 7, 8, 9, 10, 11, 12), MID(H5180, 9, 2)), "yyyy-mm-dd")</f>
        <v>1973-10-30</v>
      </c>
      <c r="G5180" s="1" t="s">
        <v>10523</v>
      </c>
      <c r="H5180" s="1" t="s">
        <v>10522</v>
      </c>
    </row>
    <row r="5181" spans="1:8" hidden="1" x14ac:dyDescent="0.3">
      <c r="A5181" s="1" t="s">
        <v>5723</v>
      </c>
      <c r="B5181" s="1" t="str">
        <f t="shared" si="241"/>
        <v>USA</v>
      </c>
      <c r="C5181" s="5" t="str">
        <f t="shared" si="240"/>
        <v>1973</v>
      </c>
      <c r="D5181" s="1" t="str">
        <f t="shared" si="242"/>
        <v xml:space="preserve">Scout A1 </v>
      </c>
      <c r="E5181" s="1" t="s">
        <v>346</v>
      </c>
      <c r="F5181" s="7" t="str">
        <f>TEXT(DATE(MID(H5181, 13, 4), CHOOSE(MATCH( MID(H5181, 5, 3), {"Jan","Feb","Mar","Apr","May","Jun","Jul","Aug","Sep","Oct","Nov","Dec"}, 0), 1, 2, 3, 4, 5, 6, 7, 8, 9, 10, 11, 12), MID(H5181, 9, 2)), "yyyy-mm-dd")</f>
        <v>1973-10-30</v>
      </c>
      <c r="G5181" s="1" t="s">
        <v>10525</v>
      </c>
      <c r="H5181" s="1" t="s">
        <v>10524</v>
      </c>
    </row>
    <row r="5182" spans="1:8" hidden="1" x14ac:dyDescent="0.3">
      <c r="A5182" s="1" t="s">
        <v>5</v>
      </c>
      <c r="B5182" s="1" t="str">
        <f t="shared" si="241"/>
        <v>Russia</v>
      </c>
      <c r="C5182" s="5" t="str">
        <f t="shared" si="240"/>
        <v>1973</v>
      </c>
      <c r="D5182" s="1" t="str">
        <f t="shared" si="242"/>
        <v xml:space="preserve">Vostok-2M </v>
      </c>
      <c r="E5182" s="1" t="s">
        <v>346</v>
      </c>
      <c r="F5182" s="7" t="str">
        <f>TEXT(DATE(MID(H5182, 13, 4), CHOOSE(MATCH( MID(H5182, 5, 3), {"Jan","Feb","Mar","Apr","May","Jun","Jul","Aug","Sep","Oct","Nov","Dec"}, 0), 1, 2, 3, 4, 5, 6, 7, 8, 9, 10, 11, 12), MID(H5182, 9, 2)), "yyyy-mm-dd")</f>
        <v>1973-10-29</v>
      </c>
      <c r="G5182" s="1" t="s">
        <v>10527</v>
      </c>
      <c r="H5182" s="1" t="s">
        <v>10526</v>
      </c>
    </row>
    <row r="5183" spans="1:8" hidden="1" x14ac:dyDescent="0.3">
      <c r="A5183" s="1" t="s">
        <v>6615</v>
      </c>
      <c r="B5183" s="1" t="str">
        <f t="shared" si="241"/>
        <v>Russia</v>
      </c>
      <c r="C5183" s="5" t="str">
        <f t="shared" si="240"/>
        <v>1973</v>
      </c>
      <c r="D5183" s="1" t="str">
        <f t="shared" si="242"/>
        <v xml:space="preserve">Voskhod </v>
      </c>
      <c r="E5183" s="1" t="s">
        <v>346</v>
      </c>
      <c r="F5183" s="7" t="str">
        <f>TEXT(DATE(MID(H5183, 13, 4), CHOOSE(MATCH( MID(H5183, 5, 3), {"Jan","Feb","Mar","Apr","May","Jun","Jul","Aug","Sep","Oct","Nov","Dec"}, 0), 1, 2, 3, 4, 5, 6, 7, 8, 9, 10, 11, 12), MID(H5183, 9, 2)), "yyyy-mm-dd")</f>
        <v>1973-10-27</v>
      </c>
      <c r="G5183" s="1" t="s">
        <v>10529</v>
      </c>
      <c r="H5183" s="1" t="s">
        <v>10528</v>
      </c>
    </row>
    <row r="5184" spans="1:8" hidden="1" x14ac:dyDescent="0.3">
      <c r="A5184" s="1" t="s">
        <v>3160</v>
      </c>
      <c r="B5184" s="1" t="str">
        <f t="shared" si="241"/>
        <v>USA</v>
      </c>
      <c r="C5184" s="5" t="str">
        <f t="shared" si="240"/>
        <v>1973</v>
      </c>
      <c r="D5184" s="1" t="str">
        <f t="shared" si="242"/>
        <v xml:space="preserve">Delta 1604 </v>
      </c>
      <c r="E5184" s="1" t="s">
        <v>346</v>
      </c>
      <c r="F5184" s="7" t="str">
        <f>TEXT(DATE(MID(H5184, 13, 4), CHOOSE(MATCH( MID(H5184, 5, 3), {"Jan","Feb","Mar","Apr","May","Jun","Jul","Aug","Sep","Oct","Nov","Dec"}, 0), 1, 2, 3, 4, 5, 6, 7, 8, 9, 10, 11, 12), MID(H5184, 9, 2)), "yyyy-mm-dd")</f>
        <v>1973-10-26</v>
      </c>
      <c r="G5184" s="1" t="s">
        <v>10531</v>
      </c>
      <c r="H5184" s="1" t="s">
        <v>10530</v>
      </c>
    </row>
    <row r="5185" spans="1:8" hidden="1" x14ac:dyDescent="0.3">
      <c r="A5185" s="1" t="s">
        <v>5</v>
      </c>
      <c r="B5185" s="1" t="str">
        <f t="shared" si="241"/>
        <v>Russia</v>
      </c>
      <c r="C5185" s="5" t="str">
        <f t="shared" si="240"/>
        <v>1973</v>
      </c>
      <c r="D5185" s="1" t="str">
        <f t="shared" si="242"/>
        <v xml:space="preserve">Voskhod </v>
      </c>
      <c r="E5185" s="1" t="s">
        <v>346</v>
      </c>
      <c r="F5185" s="7" t="str">
        <f>TEXT(DATE(MID(H5185, 13, 4), CHOOSE(MATCH( MID(H5185, 5, 3), {"Jan","Feb","Mar","Apr","May","Jun","Jul","Aug","Sep","Oct","Nov","Dec"}, 0), 1, 2, 3, 4, 5, 6, 7, 8, 9, 10, 11, 12), MID(H5185, 9, 2)), "yyyy-mm-dd")</f>
        <v>1973-10-20</v>
      </c>
      <c r="G5185" s="1" t="s">
        <v>10533</v>
      </c>
      <c r="H5185" s="1" t="s">
        <v>10532</v>
      </c>
    </row>
    <row r="5186" spans="1:8" hidden="1" x14ac:dyDescent="0.3">
      <c r="A5186" s="1" t="s">
        <v>6615</v>
      </c>
      <c r="B5186" s="1" t="str">
        <f t="shared" si="241"/>
        <v>Russia</v>
      </c>
      <c r="C5186" s="5" t="str">
        <f t="shared" ref="C5186:C5249" si="243">TEXT(F5186, "yyyy")</f>
        <v>1973</v>
      </c>
      <c r="D5186" s="1" t="str">
        <f t="shared" si="242"/>
        <v xml:space="preserve">Molniya-M /Block L </v>
      </c>
      <c r="E5186" s="1" t="s">
        <v>346</v>
      </c>
      <c r="F5186" s="7" t="str">
        <f>TEXT(DATE(MID(H5186, 13, 4), CHOOSE(MATCH( MID(H5186, 5, 3), {"Jan","Feb","Mar","Apr","May","Jun","Jul","Aug","Sep","Oct","Nov","Dec"}, 0), 1, 2, 3, 4, 5, 6, 7, 8, 9, 10, 11, 12), MID(H5186, 9, 2)), "yyyy-mm-dd")</f>
        <v>1973-10-19</v>
      </c>
      <c r="G5186" s="1" t="s">
        <v>10535</v>
      </c>
      <c r="H5186" s="1" t="s">
        <v>10534</v>
      </c>
    </row>
    <row r="5187" spans="1:8" hidden="1" x14ac:dyDescent="0.3">
      <c r="A5187" s="1" t="s">
        <v>1561</v>
      </c>
      <c r="B5187" s="1" t="str">
        <f t="shared" ref="B5187:B5250" si="244">TRIM(MID(A5187, FIND("|", SUBSTITUTE(A5187, ",", "|", LEN(A5187) - LEN(SUBSTITUTE(A5187,",", "" )))) + 1, LEN(A5187)))</f>
        <v>Russia</v>
      </c>
      <c r="C5187" s="5" t="str">
        <f t="shared" si="243"/>
        <v>1973</v>
      </c>
      <c r="D5187" s="1" t="str">
        <f t="shared" ref="D5187:D5250" si="245">LEFT(G5187, FIND("|", G5187) - 1)</f>
        <v xml:space="preserve">Cosmos-2 (63SM) </v>
      </c>
      <c r="E5187" s="1" t="s">
        <v>346</v>
      </c>
      <c r="F5187" s="7" t="str">
        <f>TEXT(DATE(MID(H5187, 13, 4), CHOOSE(MATCH( MID(H5187, 5, 3), {"Jan","Feb","Mar","Apr","May","Jun","Jul","Aug","Sep","Oct","Nov","Dec"}, 0), 1, 2, 3, 4, 5, 6, 7, 8, 9, 10, 11, 12), MID(H5187, 9, 2)), "yyyy-mm-dd")</f>
        <v>1973-10-16</v>
      </c>
      <c r="G5187" s="1" t="s">
        <v>10537</v>
      </c>
      <c r="H5187" s="1" t="s">
        <v>10536</v>
      </c>
    </row>
    <row r="5188" spans="1:8" hidden="1" x14ac:dyDescent="0.3">
      <c r="A5188" s="1" t="s">
        <v>5</v>
      </c>
      <c r="B5188" s="1" t="str">
        <f t="shared" si="244"/>
        <v>Russia</v>
      </c>
      <c r="C5188" s="5" t="str">
        <f t="shared" si="243"/>
        <v>1973</v>
      </c>
      <c r="D5188" s="1" t="str">
        <f t="shared" si="245"/>
        <v xml:space="preserve">Voskhod </v>
      </c>
      <c r="E5188" s="1" t="s">
        <v>346</v>
      </c>
      <c r="F5188" s="7" t="str">
        <f>TEXT(DATE(MID(H5188, 13, 4), CHOOSE(MATCH( MID(H5188, 5, 3), {"Jan","Feb","Mar","Apr","May","Jun","Jul","Aug","Sep","Oct","Nov","Dec"}, 0), 1, 2, 3, 4, 5, 6, 7, 8, 9, 10, 11, 12), MID(H5188, 9, 2)), "yyyy-mm-dd")</f>
        <v>1973-10-16</v>
      </c>
      <c r="G5188" s="1" t="s">
        <v>10539</v>
      </c>
      <c r="H5188" s="1" t="s">
        <v>10538</v>
      </c>
    </row>
    <row r="5189" spans="1:8" hidden="1" x14ac:dyDescent="0.3">
      <c r="A5189" s="1" t="s">
        <v>1630</v>
      </c>
      <c r="B5189" s="1" t="str">
        <f t="shared" si="244"/>
        <v>Kazakhstan</v>
      </c>
      <c r="C5189" s="5" t="str">
        <f t="shared" si="243"/>
        <v>1973</v>
      </c>
      <c r="D5189" s="1" t="str">
        <f t="shared" si="245"/>
        <v xml:space="preserve">Voskhod </v>
      </c>
      <c r="E5189" s="1" t="s">
        <v>346</v>
      </c>
      <c r="F5189" s="7" t="str">
        <f>TEXT(DATE(MID(H5189, 13, 4), CHOOSE(MATCH( MID(H5189, 5, 3), {"Jan","Feb","Mar","Apr","May","Jun","Jul","Aug","Sep","Oct","Nov","Dec"}, 0), 1, 2, 3, 4, 5, 6, 7, 8, 9, 10, 11, 12), MID(H5189, 9, 2)), "yyyy-mm-dd")</f>
        <v>1973-10-15</v>
      </c>
      <c r="G5189" s="1" t="s">
        <v>10541</v>
      </c>
      <c r="H5189" s="1" t="s">
        <v>10540</v>
      </c>
    </row>
    <row r="5190" spans="1:8" hidden="1" x14ac:dyDescent="0.3">
      <c r="A5190" s="1" t="s">
        <v>6615</v>
      </c>
      <c r="B5190" s="1" t="str">
        <f t="shared" si="244"/>
        <v>Russia</v>
      </c>
      <c r="C5190" s="5" t="str">
        <f t="shared" si="243"/>
        <v>1973</v>
      </c>
      <c r="D5190" s="1" t="str">
        <f t="shared" si="245"/>
        <v xml:space="preserve">Voskhod </v>
      </c>
      <c r="E5190" s="1" t="s">
        <v>346</v>
      </c>
      <c r="F5190" s="7" t="str">
        <f>TEXT(DATE(MID(H5190, 13, 4), CHOOSE(MATCH( MID(H5190, 5, 3), {"Jan","Feb","Mar","Apr","May","Jun","Jul","Aug","Sep","Oct","Nov","Dec"}, 0), 1, 2, 3, 4, 5, 6, 7, 8, 9, 10, 11, 12), MID(H5190, 9, 2)), "yyyy-mm-dd")</f>
        <v>1973-10-10</v>
      </c>
      <c r="G5190" s="1" t="s">
        <v>10543</v>
      </c>
      <c r="H5190" s="1" t="s">
        <v>10542</v>
      </c>
    </row>
    <row r="5191" spans="1:8" hidden="1" x14ac:dyDescent="0.3">
      <c r="A5191" s="1" t="s">
        <v>6615</v>
      </c>
      <c r="B5191" s="1" t="str">
        <f t="shared" si="244"/>
        <v>Russia</v>
      </c>
      <c r="C5191" s="5" t="str">
        <f t="shared" si="243"/>
        <v>1973</v>
      </c>
      <c r="D5191" s="1" t="str">
        <f t="shared" si="245"/>
        <v xml:space="preserve">Voskhod </v>
      </c>
      <c r="E5191" s="1" t="s">
        <v>346</v>
      </c>
      <c r="F5191" s="7" t="str">
        <f>TEXT(DATE(MID(H5191, 13, 4), CHOOSE(MATCH( MID(H5191, 5, 3), {"Jan","Feb","Mar","Apr","May","Jun","Jul","Aug","Sep","Oct","Nov","Dec"}, 0), 1, 2, 3, 4, 5, 6, 7, 8, 9, 10, 11, 12), MID(H5191, 9, 2)), "yyyy-mm-dd")</f>
        <v>1973-10-06</v>
      </c>
      <c r="G5191" s="1" t="s">
        <v>10545</v>
      </c>
      <c r="H5191" s="1" t="s">
        <v>10544</v>
      </c>
    </row>
    <row r="5192" spans="1:8" hidden="1" x14ac:dyDescent="0.3">
      <c r="A5192" s="1" t="s">
        <v>6615</v>
      </c>
      <c r="B5192" s="1" t="str">
        <f t="shared" si="244"/>
        <v>Russia</v>
      </c>
      <c r="C5192" s="5" t="str">
        <f t="shared" si="243"/>
        <v>1973</v>
      </c>
      <c r="D5192" s="1" t="str">
        <f t="shared" si="245"/>
        <v xml:space="preserve">Voskhod </v>
      </c>
      <c r="E5192" s="1" t="s">
        <v>346</v>
      </c>
      <c r="F5192" s="7" t="str">
        <f>TEXT(DATE(MID(H5192, 13, 4), CHOOSE(MATCH( MID(H5192, 5, 3), {"Jan","Feb","Mar","Apr","May","Jun","Jul","Aug","Sep","Oct","Nov","Dec"}, 0), 1, 2, 3, 4, 5, 6, 7, 8, 9, 10, 11, 12), MID(H5192, 9, 2)), "yyyy-mm-dd")</f>
        <v>1973-10-03</v>
      </c>
      <c r="G5192" s="1" t="s">
        <v>10547</v>
      </c>
      <c r="H5192" s="1" t="s">
        <v>10546</v>
      </c>
    </row>
    <row r="5193" spans="1:8" hidden="1" x14ac:dyDescent="0.3">
      <c r="A5193" s="1" t="s">
        <v>6482</v>
      </c>
      <c r="B5193" s="1" t="str">
        <f t="shared" si="244"/>
        <v>Russia</v>
      </c>
      <c r="C5193" s="5" t="str">
        <f t="shared" si="243"/>
        <v>1973</v>
      </c>
      <c r="D5193" s="1" t="str">
        <f t="shared" si="245"/>
        <v xml:space="preserve">Cosmos-3M </v>
      </c>
      <c r="E5193" s="1" t="s">
        <v>346</v>
      </c>
      <c r="F5193" s="7" t="str">
        <f>TEXT(DATE(MID(H5193, 13, 4), CHOOSE(MATCH( MID(H5193, 5, 3), {"Jan","Feb","Mar","Apr","May","Jun","Jul","Aug","Sep","Oct","Nov","Dec"}, 0), 1, 2, 3, 4, 5, 6, 7, 8, 9, 10, 11, 12), MID(H5193, 9, 2)), "yyyy-mm-dd")</f>
        <v>1973-10-02</v>
      </c>
      <c r="G5193" s="1" t="s">
        <v>10549</v>
      </c>
      <c r="H5193" s="1" t="s">
        <v>10548</v>
      </c>
    </row>
    <row r="5194" spans="1:8" hidden="1" x14ac:dyDescent="0.3">
      <c r="A5194" s="1" t="s">
        <v>4249</v>
      </c>
      <c r="B5194" s="1" t="str">
        <f t="shared" si="244"/>
        <v>USA</v>
      </c>
      <c r="C5194" s="5" t="str">
        <f t="shared" si="243"/>
        <v>1973</v>
      </c>
      <c r="D5194" s="1" t="str">
        <f t="shared" si="245"/>
        <v xml:space="preserve">Titan III(24)B </v>
      </c>
      <c r="E5194" s="1" t="s">
        <v>346</v>
      </c>
      <c r="F5194" s="7" t="str">
        <f>TEXT(DATE(MID(H5194, 13, 4), CHOOSE(MATCH( MID(H5194, 5, 3), {"Jan","Feb","Mar","Apr","May","Jun","Jul","Aug","Sep","Oct","Nov","Dec"}, 0), 1, 2, 3, 4, 5, 6, 7, 8, 9, 10, 11, 12), MID(H5194, 9, 2)), "yyyy-mm-dd")</f>
        <v>1973-09-27</v>
      </c>
      <c r="G5194" s="1" t="s">
        <v>10551</v>
      </c>
      <c r="H5194" s="1" t="s">
        <v>10550</v>
      </c>
    </row>
    <row r="5195" spans="1:8" hidden="1" x14ac:dyDescent="0.3">
      <c r="A5195" s="1" t="s">
        <v>1630</v>
      </c>
      <c r="B5195" s="1" t="str">
        <f t="shared" si="244"/>
        <v>Kazakhstan</v>
      </c>
      <c r="C5195" s="5" t="str">
        <f t="shared" si="243"/>
        <v>1973</v>
      </c>
      <c r="D5195" s="1" t="str">
        <f t="shared" si="245"/>
        <v xml:space="preserve">Soyuz </v>
      </c>
      <c r="E5195" s="1" t="s">
        <v>346</v>
      </c>
      <c r="F5195" s="7" t="str">
        <f>TEXT(DATE(MID(H5195, 13, 4), CHOOSE(MATCH( MID(H5195, 5, 3), {"Jan","Feb","Mar","Apr","May","Jun","Jul","Aug","Sep","Oct","Nov","Dec"}, 0), 1, 2, 3, 4, 5, 6, 7, 8, 9, 10, 11, 12), MID(H5195, 9, 2)), "yyyy-mm-dd")</f>
        <v>1973-09-27</v>
      </c>
      <c r="G5195" s="1" t="s">
        <v>10553</v>
      </c>
      <c r="H5195" s="1" t="s">
        <v>10552</v>
      </c>
    </row>
    <row r="5196" spans="1:8" hidden="1" x14ac:dyDescent="0.3">
      <c r="A5196" s="1" t="s">
        <v>212</v>
      </c>
      <c r="B5196" s="1" t="str">
        <f t="shared" si="244"/>
        <v>Russia</v>
      </c>
      <c r="C5196" s="5" t="str">
        <f t="shared" si="243"/>
        <v>1973</v>
      </c>
      <c r="D5196" s="1" t="str">
        <f t="shared" si="245"/>
        <v xml:space="preserve">Soyuz U </v>
      </c>
      <c r="E5196" s="1" t="s">
        <v>346</v>
      </c>
      <c r="F5196" s="7" t="str">
        <f>TEXT(DATE(MID(H5196, 13, 4), CHOOSE(MATCH( MID(H5196, 5, 3), {"Jan","Feb","Mar","Apr","May","Jun","Jul","Aug","Sep","Oct","Nov","Dec"}, 0), 1, 2, 3, 4, 5, 6, 7, 8, 9, 10, 11, 12), MID(H5196, 9, 2)), "yyyy-mm-dd")</f>
        <v>1973-09-21</v>
      </c>
      <c r="G5196" s="1" t="s">
        <v>10555</v>
      </c>
      <c r="H5196" s="1" t="s">
        <v>10554</v>
      </c>
    </row>
    <row r="5197" spans="1:8" hidden="1" x14ac:dyDescent="0.3">
      <c r="A5197" s="1" t="s">
        <v>5301</v>
      </c>
      <c r="B5197" s="1" t="str">
        <f t="shared" si="244"/>
        <v>China</v>
      </c>
      <c r="C5197" s="5" t="str">
        <f t="shared" si="243"/>
        <v>1973</v>
      </c>
      <c r="D5197" s="1" t="str">
        <f t="shared" si="245"/>
        <v xml:space="preserve">Feng Bao 1 </v>
      </c>
      <c r="E5197" s="1" t="s">
        <v>346</v>
      </c>
      <c r="F5197" s="7" t="str">
        <f>TEXT(DATE(MID(H5197, 13, 4), CHOOSE(MATCH( MID(H5197, 5, 3), {"Jan","Feb","Mar","Apr","May","Jun","Jul","Aug","Sep","Oct","Nov","Dec"}, 0), 1, 2, 3, 4, 5, 6, 7, 8, 9, 10, 11, 12), MID(H5197, 9, 2)), "yyyy-mm-dd")</f>
        <v>1973-09-18</v>
      </c>
      <c r="G5197" s="1" t="s">
        <v>10557</v>
      </c>
      <c r="H5197" s="1" t="s">
        <v>10556</v>
      </c>
    </row>
    <row r="5198" spans="1:8" hidden="1" x14ac:dyDescent="0.3">
      <c r="A5198" s="1" t="s">
        <v>6482</v>
      </c>
      <c r="B5198" s="1" t="str">
        <f t="shared" si="244"/>
        <v>Russia</v>
      </c>
      <c r="C5198" s="5" t="str">
        <f t="shared" si="243"/>
        <v>1973</v>
      </c>
      <c r="D5198" s="1" t="str">
        <f t="shared" si="245"/>
        <v xml:space="preserve">Cosmos-3M </v>
      </c>
      <c r="E5198" s="1" t="s">
        <v>346</v>
      </c>
      <c r="F5198" s="7" t="str">
        <f>TEXT(DATE(MID(H5198, 13, 4), CHOOSE(MATCH( MID(H5198, 5, 3), {"Jan","Feb","Mar","Apr","May","Jun","Jul","Aug","Sep","Oct","Nov","Dec"}, 0), 1, 2, 3, 4, 5, 6, 7, 8, 9, 10, 11, 12), MID(H5198, 9, 2)), "yyyy-mm-dd")</f>
        <v>1973-09-14</v>
      </c>
      <c r="G5198" s="1" t="s">
        <v>10559</v>
      </c>
      <c r="H5198" s="1" t="s">
        <v>10558</v>
      </c>
    </row>
    <row r="5199" spans="1:8" hidden="1" x14ac:dyDescent="0.3">
      <c r="A5199" s="1" t="s">
        <v>6482</v>
      </c>
      <c r="B5199" s="1" t="str">
        <f t="shared" si="244"/>
        <v>Russia</v>
      </c>
      <c r="C5199" s="5" t="str">
        <f t="shared" si="243"/>
        <v>1973</v>
      </c>
      <c r="D5199" s="1" t="str">
        <f t="shared" si="245"/>
        <v xml:space="preserve">Cosmos-3M </v>
      </c>
      <c r="E5199" s="1" t="s">
        <v>346</v>
      </c>
      <c r="F5199" s="7" t="str">
        <f>TEXT(DATE(MID(H5199, 13, 4), CHOOSE(MATCH( MID(H5199, 5, 3), {"Jan","Feb","Mar","Apr","May","Jun","Jul","Aug","Sep","Oct","Nov","Dec"}, 0), 1, 2, 3, 4, 5, 6, 7, 8, 9, 10, 11, 12), MID(H5199, 9, 2)), "yyyy-mm-dd")</f>
        <v>1973-09-08</v>
      </c>
      <c r="G5199" s="1" t="s">
        <v>10561</v>
      </c>
      <c r="H5199" s="1" t="s">
        <v>10560</v>
      </c>
    </row>
    <row r="5200" spans="1:8" hidden="1" x14ac:dyDescent="0.3">
      <c r="A5200" s="1" t="s">
        <v>6615</v>
      </c>
      <c r="B5200" s="1" t="str">
        <f t="shared" si="244"/>
        <v>Russia</v>
      </c>
      <c r="C5200" s="5" t="str">
        <f t="shared" si="243"/>
        <v>1973</v>
      </c>
      <c r="D5200" s="1" t="str">
        <f t="shared" si="245"/>
        <v xml:space="preserve">Voskhod </v>
      </c>
      <c r="E5200" s="1" t="s">
        <v>346</v>
      </c>
      <c r="F5200" s="7" t="str">
        <f>TEXT(DATE(MID(H5200, 13, 4), CHOOSE(MATCH( MID(H5200, 5, 3), {"Jan","Feb","Mar","Apr","May","Jun","Jul","Aug","Sep","Oct","Nov","Dec"}, 0), 1, 2, 3, 4, 5, 6, 7, 8, 9, 10, 11, 12), MID(H5200, 9, 2)), "yyyy-mm-dd")</f>
        <v>1973-09-06</v>
      </c>
      <c r="G5200" s="1" t="s">
        <v>10563</v>
      </c>
      <c r="H5200" s="1" t="s">
        <v>10562</v>
      </c>
    </row>
    <row r="5201" spans="1:8" hidden="1" x14ac:dyDescent="0.3">
      <c r="A5201" s="1" t="s">
        <v>1630</v>
      </c>
      <c r="B5201" s="1" t="str">
        <f t="shared" si="244"/>
        <v>Kazakhstan</v>
      </c>
      <c r="C5201" s="5" t="str">
        <f t="shared" si="243"/>
        <v>1973</v>
      </c>
      <c r="D5201" s="1" t="str">
        <f t="shared" si="245"/>
        <v xml:space="preserve">Voskhod </v>
      </c>
      <c r="E5201" s="1" t="s">
        <v>346</v>
      </c>
      <c r="F5201" s="7" t="str">
        <f>TEXT(DATE(MID(H5201, 13, 4), CHOOSE(MATCH( MID(H5201, 5, 3), {"Jan","Feb","Mar","Apr","May","Jun","Jul","Aug","Sep","Oct","Nov","Dec"}, 0), 1, 2, 3, 4, 5, 6, 7, 8, 9, 10, 11, 12), MID(H5201, 9, 2)), "yyyy-mm-dd")</f>
        <v>1973-08-30</v>
      </c>
      <c r="G5201" s="1" t="s">
        <v>10565</v>
      </c>
      <c r="H5201" s="1" t="s">
        <v>10564</v>
      </c>
    </row>
    <row r="5202" spans="1:8" hidden="1" x14ac:dyDescent="0.3">
      <c r="A5202" s="1" t="s">
        <v>6615</v>
      </c>
      <c r="B5202" s="1" t="str">
        <f t="shared" si="244"/>
        <v>Russia</v>
      </c>
      <c r="C5202" s="5" t="str">
        <f t="shared" si="243"/>
        <v>1973</v>
      </c>
      <c r="D5202" s="1" t="str">
        <f t="shared" si="245"/>
        <v xml:space="preserve">Molniya-M /Block L </v>
      </c>
      <c r="E5202" s="1" t="s">
        <v>346</v>
      </c>
      <c r="F5202" s="7" t="str">
        <f>TEXT(DATE(MID(H5202, 13, 4), CHOOSE(MATCH( MID(H5202, 5, 3), {"Jan","Feb","Mar","Apr","May","Jun","Jul","Aug","Sep","Oct","Nov","Dec"}, 0), 1, 2, 3, 4, 5, 6, 7, 8, 9, 10, 11, 12), MID(H5202, 9, 2)), "yyyy-mm-dd")</f>
        <v>1973-08-30</v>
      </c>
      <c r="G5202" s="1" t="s">
        <v>10567</v>
      </c>
      <c r="H5202" s="1" t="s">
        <v>10566</v>
      </c>
    </row>
    <row r="5203" spans="1:8" hidden="1" x14ac:dyDescent="0.3">
      <c r="A5203" s="1" t="s">
        <v>6482</v>
      </c>
      <c r="B5203" s="1" t="str">
        <f t="shared" si="244"/>
        <v>Russia</v>
      </c>
      <c r="C5203" s="5" t="str">
        <f t="shared" si="243"/>
        <v>1973</v>
      </c>
      <c r="D5203" s="1" t="str">
        <f t="shared" si="245"/>
        <v xml:space="preserve">Cosmos-3M </v>
      </c>
      <c r="E5203" s="1" t="s">
        <v>346</v>
      </c>
      <c r="F5203" s="7" t="str">
        <f>TEXT(DATE(MID(H5203, 13, 4), CHOOSE(MATCH( MID(H5203, 5, 3), {"Jan","Feb","Mar","Apr","May","Jun","Jul","Aug","Sep","Oct","Nov","Dec"}, 0), 1, 2, 3, 4, 5, 6, 7, 8, 9, 10, 11, 12), MID(H5203, 9, 2)), "yyyy-mm-dd")</f>
        <v>1973-08-28</v>
      </c>
      <c r="G5203" s="1" t="s">
        <v>10569</v>
      </c>
      <c r="H5203" s="1" t="s">
        <v>10568</v>
      </c>
    </row>
    <row r="5204" spans="1:8" hidden="1" x14ac:dyDescent="0.3">
      <c r="A5204" s="1" t="s">
        <v>1630</v>
      </c>
      <c r="B5204" s="1" t="str">
        <f t="shared" si="244"/>
        <v>Kazakhstan</v>
      </c>
      <c r="C5204" s="5" t="str">
        <f t="shared" si="243"/>
        <v>1973</v>
      </c>
      <c r="D5204" s="1" t="str">
        <f t="shared" si="245"/>
        <v xml:space="preserve">Voskhod </v>
      </c>
      <c r="E5204" s="1" t="s">
        <v>346</v>
      </c>
      <c r="F5204" s="7" t="str">
        <f>TEXT(DATE(MID(H5204, 13, 4), CHOOSE(MATCH( MID(H5204, 5, 3), {"Jan","Feb","Mar","Apr","May","Jun","Jul","Aug","Sep","Oct","Nov","Dec"}, 0), 1, 2, 3, 4, 5, 6, 7, 8, 9, 10, 11, 12), MID(H5204, 9, 2)), "yyyy-mm-dd")</f>
        <v>1973-08-24</v>
      </c>
      <c r="G5204" s="1" t="s">
        <v>10571</v>
      </c>
      <c r="H5204" s="1" t="s">
        <v>10570</v>
      </c>
    </row>
    <row r="5205" spans="1:8" hidden="1" x14ac:dyDescent="0.3">
      <c r="A5205" s="1" t="s">
        <v>4149</v>
      </c>
      <c r="B5205" s="1" t="str">
        <f t="shared" si="244"/>
        <v>USA</v>
      </c>
      <c r="C5205" s="5" t="str">
        <f t="shared" si="243"/>
        <v>1973</v>
      </c>
      <c r="D5205" s="1" t="str">
        <f t="shared" si="245"/>
        <v xml:space="preserve">Atlas-SLV3D Centaur-D1A </v>
      </c>
      <c r="E5205" s="1" t="s">
        <v>346</v>
      </c>
      <c r="F5205" s="7" t="str">
        <f>TEXT(DATE(MID(H5205, 13, 4), CHOOSE(MATCH( MID(H5205, 5, 3), {"Jan","Feb","Mar","Apr","May","Jun","Jul","Aug","Sep","Oct","Nov","Dec"}, 0), 1, 2, 3, 4, 5, 6, 7, 8, 9, 10, 11, 12), MID(H5205, 9, 2)), "yyyy-mm-dd")</f>
        <v>1973-08-23</v>
      </c>
      <c r="G5205" s="1" t="s">
        <v>10573</v>
      </c>
      <c r="H5205" s="1" t="s">
        <v>10572</v>
      </c>
    </row>
    <row r="5206" spans="1:8" hidden="1" x14ac:dyDescent="0.3">
      <c r="A5206" s="1" t="s">
        <v>1561</v>
      </c>
      <c r="B5206" s="1" t="str">
        <f t="shared" si="244"/>
        <v>Russia</v>
      </c>
      <c r="C5206" s="5" t="str">
        <f t="shared" si="243"/>
        <v>1973</v>
      </c>
      <c r="D5206" s="1" t="str">
        <f t="shared" si="245"/>
        <v xml:space="preserve">Cosmos-2 (63SM) </v>
      </c>
      <c r="E5206" s="1" t="s">
        <v>346</v>
      </c>
      <c r="F5206" s="7" t="str">
        <f>TEXT(DATE(MID(H5206, 13, 4), CHOOSE(MATCH( MID(H5206, 5, 3), {"Jan","Feb","Mar","Apr","May","Jun","Jul","Aug","Sep","Oct","Nov","Dec"}, 0), 1, 2, 3, 4, 5, 6, 7, 8, 9, 10, 11, 12), MID(H5206, 9, 2)), "yyyy-mm-dd")</f>
        <v>1973-08-22</v>
      </c>
      <c r="G5206" s="1" t="s">
        <v>10575</v>
      </c>
      <c r="H5206" s="1" t="s">
        <v>10574</v>
      </c>
    </row>
    <row r="5207" spans="1:8" hidden="1" x14ac:dyDescent="0.3">
      <c r="A5207" s="1" t="s">
        <v>4249</v>
      </c>
      <c r="B5207" s="1" t="str">
        <f t="shared" si="244"/>
        <v>USA</v>
      </c>
      <c r="C5207" s="5" t="str">
        <f t="shared" si="243"/>
        <v>1973</v>
      </c>
      <c r="D5207" s="1" t="str">
        <f t="shared" si="245"/>
        <v xml:space="preserve">Titan-III(33)B Agena-D </v>
      </c>
      <c r="E5207" s="1" t="s">
        <v>346</v>
      </c>
      <c r="F5207" s="7" t="str">
        <f>TEXT(DATE(MID(H5207, 13, 4), CHOOSE(MATCH( MID(H5207, 5, 3), {"Jan","Feb","Mar","Apr","May","Jun","Jul","Aug","Sep","Oct","Nov","Dec"}, 0), 1, 2, 3, 4, 5, 6, 7, 8, 9, 10, 11, 12), MID(H5207, 9, 2)), "yyyy-mm-dd")</f>
        <v>1973-08-21</v>
      </c>
      <c r="G5207" s="1" t="s">
        <v>10577</v>
      </c>
      <c r="H5207" s="1" t="s">
        <v>10576</v>
      </c>
    </row>
    <row r="5208" spans="1:8" hidden="1" x14ac:dyDescent="0.3">
      <c r="A5208" s="1" t="s">
        <v>6615</v>
      </c>
      <c r="B5208" s="1" t="str">
        <f t="shared" si="244"/>
        <v>Russia</v>
      </c>
      <c r="C5208" s="5" t="str">
        <f t="shared" si="243"/>
        <v>1973</v>
      </c>
      <c r="D5208" s="1" t="str">
        <f t="shared" si="245"/>
        <v xml:space="preserve">Voskhod </v>
      </c>
      <c r="E5208" s="1" t="s">
        <v>346</v>
      </c>
      <c r="F5208" s="7" t="str">
        <f>TEXT(DATE(MID(H5208, 13, 4), CHOOSE(MATCH( MID(H5208, 5, 3), {"Jan","Feb","Mar","Apr","May","Jun","Jul","Aug","Sep","Oct","Nov","Dec"}, 0), 1, 2, 3, 4, 5, 6, 7, 8, 9, 10, 11, 12), MID(H5208, 9, 2)), "yyyy-mm-dd")</f>
        <v>1973-08-21</v>
      </c>
      <c r="G5208" s="1" t="s">
        <v>10579</v>
      </c>
      <c r="H5208" s="1" t="s">
        <v>10578</v>
      </c>
    </row>
    <row r="5209" spans="1:8" hidden="1" x14ac:dyDescent="0.3">
      <c r="A5209" s="1" t="s">
        <v>8845</v>
      </c>
      <c r="B5209" s="1" t="str">
        <f t="shared" si="244"/>
        <v>USA</v>
      </c>
      <c r="C5209" s="5" t="str">
        <f t="shared" si="243"/>
        <v>1973</v>
      </c>
      <c r="D5209" s="1" t="str">
        <f t="shared" si="245"/>
        <v xml:space="preserve">Thor-LV2D Burner-2 </v>
      </c>
      <c r="E5209" s="1" t="s">
        <v>346</v>
      </c>
      <c r="F5209" s="7" t="str">
        <f>TEXT(DATE(MID(H5209, 13, 4), CHOOSE(MATCH( MID(H5209, 5, 3), {"Jan","Feb","Mar","Apr","May","Jun","Jul","Aug","Sep","Oct","Nov","Dec"}, 0), 1, 2, 3, 4, 5, 6, 7, 8, 9, 10, 11, 12), MID(H5209, 9, 2)), "yyyy-mm-dd")</f>
        <v>1973-08-17</v>
      </c>
      <c r="G5209" s="1" t="s">
        <v>10581</v>
      </c>
      <c r="H5209" s="1" t="s">
        <v>10580</v>
      </c>
    </row>
    <row r="5210" spans="1:8" hidden="1" x14ac:dyDescent="0.3">
      <c r="A5210" s="1" t="s">
        <v>565</v>
      </c>
      <c r="B5210" s="1" t="str">
        <f t="shared" si="244"/>
        <v>Kazakhstan</v>
      </c>
      <c r="C5210" s="5" t="str">
        <f t="shared" si="243"/>
        <v>1973</v>
      </c>
      <c r="D5210" s="1" t="str">
        <f t="shared" si="245"/>
        <v xml:space="preserve">Proton-K/Block D </v>
      </c>
      <c r="E5210" s="1" t="s">
        <v>346</v>
      </c>
      <c r="F5210" s="7" t="str">
        <f>TEXT(DATE(MID(H5210, 13, 4), CHOOSE(MATCH( MID(H5210, 5, 3), {"Jan","Feb","Mar","Apr","May","Jun","Jul","Aug","Sep","Oct","Nov","Dec"}, 0), 1, 2, 3, 4, 5, 6, 7, 8, 9, 10, 11, 12), MID(H5210, 9, 2)), "yyyy-mm-dd")</f>
        <v>1973-08-09</v>
      </c>
      <c r="G5210" s="1" t="s">
        <v>10583</v>
      </c>
      <c r="H5210" s="1" t="s">
        <v>10582</v>
      </c>
    </row>
    <row r="5211" spans="1:8" hidden="1" x14ac:dyDescent="0.3">
      <c r="A5211" s="1" t="s">
        <v>4200</v>
      </c>
      <c r="B5211" s="1" t="str">
        <f t="shared" si="244"/>
        <v>Kazakhstan</v>
      </c>
      <c r="C5211" s="5" t="str">
        <f t="shared" si="243"/>
        <v>1973</v>
      </c>
      <c r="D5211" s="1" t="str">
        <f t="shared" si="245"/>
        <v xml:space="preserve">Proton-K/Block D </v>
      </c>
      <c r="E5211" s="1" t="s">
        <v>346</v>
      </c>
      <c r="F5211" s="7" t="str">
        <f>TEXT(DATE(MID(H5211, 13, 4), CHOOSE(MATCH( MID(H5211, 5, 3), {"Jan","Feb","Mar","Apr","May","Jun","Jul","Aug","Sep","Oct","Nov","Dec"}, 0), 1, 2, 3, 4, 5, 6, 7, 8, 9, 10, 11, 12), MID(H5211, 9, 2)), "yyyy-mm-dd")</f>
        <v>1973-08-05</v>
      </c>
      <c r="G5211" s="1" t="s">
        <v>10585</v>
      </c>
      <c r="H5211" s="1" t="s">
        <v>10584</v>
      </c>
    </row>
    <row r="5212" spans="1:8" hidden="1" x14ac:dyDescent="0.3">
      <c r="A5212" s="1" t="s">
        <v>5</v>
      </c>
      <c r="B5212" s="1" t="str">
        <f t="shared" si="244"/>
        <v>Russia</v>
      </c>
      <c r="C5212" s="5" t="str">
        <f t="shared" si="243"/>
        <v>1973</v>
      </c>
      <c r="D5212" s="1" t="str">
        <f t="shared" si="245"/>
        <v xml:space="preserve">Voskhod </v>
      </c>
      <c r="E5212" s="1" t="s">
        <v>346</v>
      </c>
      <c r="F5212" s="7" t="str">
        <f>TEXT(DATE(MID(H5212, 13, 4), CHOOSE(MATCH( MID(H5212, 5, 3), {"Jan","Feb","Mar","Apr","May","Jun","Jul","Aug","Sep","Oct","Nov","Dec"}, 0), 1, 2, 3, 4, 5, 6, 7, 8, 9, 10, 11, 12), MID(H5212, 9, 2)), "yyyy-mm-dd")</f>
        <v>1973-08-01</v>
      </c>
      <c r="G5212" s="1" t="s">
        <v>10587</v>
      </c>
      <c r="H5212" s="1" t="s">
        <v>10586</v>
      </c>
    </row>
    <row r="5213" spans="1:8" hidden="1" x14ac:dyDescent="0.3">
      <c r="A5213" s="1" t="s">
        <v>658</v>
      </c>
      <c r="B5213" s="1" t="str">
        <f t="shared" si="244"/>
        <v>USA</v>
      </c>
      <c r="C5213" s="5" t="str">
        <f t="shared" si="243"/>
        <v>1973</v>
      </c>
      <c r="D5213" s="1" t="str">
        <f t="shared" si="245"/>
        <v xml:space="preserve">Saturn IB </v>
      </c>
      <c r="E5213" s="1" t="s">
        <v>346</v>
      </c>
      <c r="F5213" s="7" t="str">
        <f>TEXT(DATE(MID(H5213, 13, 4), CHOOSE(MATCH( MID(H5213, 5, 3), {"Jan","Feb","Mar","Apr","May","Jun","Jul","Aug","Sep","Oct","Nov","Dec"}, 0), 1, 2, 3, 4, 5, 6, 7, 8, 9, 10, 11, 12), MID(H5213, 9, 2)), "yyyy-mm-dd")</f>
        <v>1973-07-28</v>
      </c>
      <c r="G5213" s="1" t="s">
        <v>10589</v>
      </c>
      <c r="H5213" s="1" t="s">
        <v>10588</v>
      </c>
    </row>
    <row r="5214" spans="1:8" hidden="1" x14ac:dyDescent="0.3">
      <c r="A5214" s="1" t="s">
        <v>565</v>
      </c>
      <c r="B5214" s="1" t="str">
        <f t="shared" si="244"/>
        <v>Kazakhstan</v>
      </c>
      <c r="C5214" s="5" t="str">
        <f t="shared" si="243"/>
        <v>1973</v>
      </c>
      <c r="D5214" s="1" t="str">
        <f t="shared" si="245"/>
        <v xml:space="preserve">Proton-K/Block D </v>
      </c>
      <c r="E5214" s="1" t="s">
        <v>346</v>
      </c>
      <c r="F5214" s="7" t="str">
        <f>TEXT(DATE(MID(H5214, 13, 4), CHOOSE(MATCH( MID(H5214, 5, 3), {"Jan","Feb","Mar","Apr","May","Jun","Jul","Aug","Sep","Oct","Nov","Dec"}, 0), 1, 2, 3, 4, 5, 6, 7, 8, 9, 10, 11, 12), MID(H5214, 9, 2)), "yyyy-mm-dd")</f>
        <v>1973-07-25</v>
      </c>
      <c r="G5214" s="1" t="s">
        <v>10591</v>
      </c>
      <c r="H5214" s="1" t="s">
        <v>10590</v>
      </c>
    </row>
    <row r="5215" spans="1:8" hidden="1" x14ac:dyDescent="0.3">
      <c r="A5215" s="1" t="s">
        <v>5</v>
      </c>
      <c r="B5215" s="1" t="str">
        <f t="shared" si="244"/>
        <v>Russia</v>
      </c>
      <c r="C5215" s="5" t="str">
        <f t="shared" si="243"/>
        <v>1973</v>
      </c>
      <c r="D5215" s="1" t="str">
        <f t="shared" si="245"/>
        <v xml:space="preserve">Voskhod </v>
      </c>
      <c r="E5215" s="1" t="s">
        <v>346</v>
      </c>
      <c r="F5215" s="7" t="str">
        <f>TEXT(DATE(MID(H5215, 13, 4), CHOOSE(MATCH( MID(H5215, 5, 3), {"Jan","Feb","Mar","Apr","May","Jun","Jul","Aug","Sep","Oct","Nov","Dec"}, 0), 1, 2, 3, 4, 5, 6, 7, 8, 9, 10, 11, 12), MID(H5215, 9, 2)), "yyyy-mm-dd")</f>
        <v>1973-07-25</v>
      </c>
      <c r="G5215" s="1" t="s">
        <v>10593</v>
      </c>
      <c r="H5215" s="1" t="s">
        <v>10592</v>
      </c>
    </row>
    <row r="5216" spans="1:8" hidden="1" x14ac:dyDescent="0.3">
      <c r="A5216" s="1" t="s">
        <v>4200</v>
      </c>
      <c r="B5216" s="1" t="str">
        <f t="shared" si="244"/>
        <v>Kazakhstan</v>
      </c>
      <c r="C5216" s="5" t="str">
        <f t="shared" si="243"/>
        <v>1973</v>
      </c>
      <c r="D5216" s="1" t="str">
        <f t="shared" si="245"/>
        <v xml:space="preserve">Proton-K/Block D </v>
      </c>
      <c r="E5216" s="1" t="s">
        <v>346</v>
      </c>
      <c r="F5216" s="7" t="str">
        <f>TEXT(DATE(MID(H5216, 13, 4), CHOOSE(MATCH( MID(H5216, 5, 3), {"Jan","Feb","Mar","Apr","May","Jun","Jul","Aug","Sep","Oct","Nov","Dec"}, 0), 1, 2, 3, 4, 5, 6, 7, 8, 9, 10, 11, 12), MID(H5216, 9, 2)), "yyyy-mm-dd")</f>
        <v>1973-07-21</v>
      </c>
      <c r="G5216" s="1" t="s">
        <v>10595</v>
      </c>
      <c r="H5216" s="1" t="s">
        <v>10594</v>
      </c>
    </row>
    <row r="5217" spans="1:8" hidden="1" x14ac:dyDescent="0.3">
      <c r="A5217" s="1" t="s">
        <v>114</v>
      </c>
      <c r="B5217" s="1" t="str">
        <f t="shared" si="244"/>
        <v>USA</v>
      </c>
      <c r="C5217" s="5" t="str">
        <f t="shared" si="243"/>
        <v>1973</v>
      </c>
      <c r="D5217" s="1" t="str">
        <f t="shared" si="245"/>
        <v xml:space="preserve">Delta 300 </v>
      </c>
      <c r="E5217" s="1" t="s">
        <v>346</v>
      </c>
      <c r="F5217" s="7" t="str">
        <f>TEXT(DATE(MID(H5217, 13, 4), CHOOSE(MATCH( MID(H5217, 5, 3), {"Jan","Feb","Mar","Apr","May","Jun","Jul","Aug","Sep","Oct","Nov","Dec"}, 0), 1, 2, 3, 4, 5, 6, 7, 8, 9, 10, 11, 12), MID(H5217, 9, 2)), "yyyy-mm-dd")</f>
        <v>1973-07-16</v>
      </c>
      <c r="G5217" s="1" t="s">
        <v>10597</v>
      </c>
      <c r="H5217" s="1" t="s">
        <v>10596</v>
      </c>
    </row>
    <row r="5218" spans="1:8" hidden="1" x14ac:dyDescent="0.3">
      <c r="A5218" s="1" t="s">
        <v>27</v>
      </c>
      <c r="B5218" s="1" t="str">
        <f t="shared" si="244"/>
        <v>USA</v>
      </c>
      <c r="C5218" s="5" t="str">
        <f t="shared" si="243"/>
        <v>1973</v>
      </c>
      <c r="D5218" s="1" t="str">
        <f t="shared" si="245"/>
        <v xml:space="preserve">Titan IIID </v>
      </c>
      <c r="E5218" s="1" t="s">
        <v>346</v>
      </c>
      <c r="F5218" s="7" t="str">
        <f>TEXT(DATE(MID(H5218, 13, 4), CHOOSE(MATCH( MID(H5218, 5, 3), {"Jan","Feb","Mar","Apr","May","Jun","Jul","Aug","Sep","Oct","Nov","Dec"}, 0), 1, 2, 3, 4, 5, 6, 7, 8, 9, 10, 11, 12), MID(H5218, 9, 2)), "yyyy-mm-dd")</f>
        <v>1973-07-13</v>
      </c>
      <c r="G5218" s="1" t="s">
        <v>10599</v>
      </c>
      <c r="H5218" s="1" t="s">
        <v>10598</v>
      </c>
    </row>
    <row r="5219" spans="1:8" hidden="1" x14ac:dyDescent="0.3">
      <c r="A5219" s="1" t="s">
        <v>6615</v>
      </c>
      <c r="B5219" s="1" t="str">
        <f t="shared" si="244"/>
        <v>Russia</v>
      </c>
      <c r="C5219" s="5" t="str">
        <f t="shared" si="243"/>
        <v>1973</v>
      </c>
      <c r="D5219" s="1" t="str">
        <f t="shared" si="245"/>
        <v xml:space="preserve">Molniya-M /Block L </v>
      </c>
      <c r="E5219" s="1" t="s">
        <v>346</v>
      </c>
      <c r="F5219" s="7" t="str">
        <f>TEXT(DATE(MID(H5219, 13, 4), CHOOSE(MATCH( MID(H5219, 5, 3), {"Jan","Feb","Mar","Apr","May","Jun","Jul","Aug","Sep","Oct","Nov","Dec"}, 0), 1, 2, 3, 4, 5, 6, 7, 8, 9, 10, 11, 12), MID(H5219, 9, 2)), "yyyy-mm-dd")</f>
        <v>1973-07-11</v>
      </c>
      <c r="G5219" s="1" t="s">
        <v>10601</v>
      </c>
      <c r="H5219" s="1" t="s">
        <v>10600</v>
      </c>
    </row>
    <row r="5220" spans="1:8" hidden="1" x14ac:dyDescent="0.3">
      <c r="A5220" s="1" t="s">
        <v>212</v>
      </c>
      <c r="B5220" s="1" t="str">
        <f t="shared" si="244"/>
        <v>Russia</v>
      </c>
      <c r="C5220" s="5" t="str">
        <f t="shared" si="243"/>
        <v>1973</v>
      </c>
      <c r="D5220" s="1" t="str">
        <f t="shared" si="245"/>
        <v xml:space="preserve">Voskhod </v>
      </c>
      <c r="E5220" s="1" t="s">
        <v>346</v>
      </c>
      <c r="F5220" s="7" t="str">
        <f>TEXT(DATE(MID(H5220, 13, 4), CHOOSE(MATCH( MID(H5220, 5, 3), {"Jan","Feb","Mar","Apr","May","Jun","Jul","Aug","Sep","Oct","Nov","Dec"}, 0), 1, 2, 3, 4, 5, 6, 7, 8, 9, 10, 11, 12), MID(H5220, 9, 2)), "yyyy-mm-dd")</f>
        <v>1973-07-04</v>
      </c>
      <c r="G5220" s="1" t="s">
        <v>10603</v>
      </c>
      <c r="H5220" s="1" t="s">
        <v>10602</v>
      </c>
    </row>
    <row r="5221" spans="1:8" hidden="1" x14ac:dyDescent="0.3">
      <c r="A5221" s="1" t="s">
        <v>6615</v>
      </c>
      <c r="B5221" s="1" t="str">
        <f t="shared" si="244"/>
        <v>Russia</v>
      </c>
      <c r="C5221" s="5" t="str">
        <f t="shared" si="243"/>
        <v>1973</v>
      </c>
      <c r="D5221" s="1" t="str">
        <f t="shared" si="245"/>
        <v xml:space="preserve">Soyuz M </v>
      </c>
      <c r="E5221" s="1" t="s">
        <v>346</v>
      </c>
      <c r="F5221" s="7" t="str">
        <f>TEXT(DATE(MID(H5221, 13, 4), CHOOSE(MATCH( MID(H5221, 5, 3), {"Jan","Feb","Mar","Apr","May","Jun","Jul","Aug","Sep","Oct","Nov","Dec"}, 0), 1, 2, 3, 4, 5, 6, 7, 8, 9, 10, 11, 12), MID(H5221, 9, 2)), "yyyy-mm-dd")</f>
        <v>1973-06-27</v>
      </c>
      <c r="G5221" s="1" t="s">
        <v>10605</v>
      </c>
      <c r="H5221" s="1" t="s">
        <v>10604</v>
      </c>
    </row>
    <row r="5222" spans="1:8" hidden="1" x14ac:dyDescent="0.3">
      <c r="A5222" s="1" t="s">
        <v>6482</v>
      </c>
      <c r="B5222" s="1" t="str">
        <f t="shared" si="244"/>
        <v>Russia</v>
      </c>
      <c r="C5222" s="5" t="str">
        <f t="shared" si="243"/>
        <v>1973</v>
      </c>
      <c r="D5222" s="1" t="str">
        <f t="shared" si="245"/>
        <v xml:space="preserve">Cosmos-3M </v>
      </c>
      <c r="E5222" s="1" t="s">
        <v>346</v>
      </c>
      <c r="F5222" s="7" t="str">
        <f>TEXT(DATE(MID(H5222, 13, 4), CHOOSE(MATCH( MID(H5222, 5, 3), {"Jan","Feb","Mar","Apr","May","Jun","Jul","Aug","Sep","Oct","Nov","Dec"}, 0), 1, 2, 3, 4, 5, 6, 7, 8, 9, 10, 11, 12), MID(H5222, 9, 2)), "yyyy-mm-dd")</f>
        <v>1973-06-26</v>
      </c>
      <c r="G5222" s="1" t="s">
        <v>10607</v>
      </c>
      <c r="H5222" s="1" t="s">
        <v>10606</v>
      </c>
    </row>
    <row r="5223" spans="1:8" hidden="1" x14ac:dyDescent="0.3">
      <c r="A5223" s="1" t="s">
        <v>4249</v>
      </c>
      <c r="B5223" s="1" t="str">
        <f t="shared" si="244"/>
        <v>USA</v>
      </c>
      <c r="C5223" s="5" t="str">
        <f t="shared" si="243"/>
        <v>1973</v>
      </c>
      <c r="D5223" s="1" t="str">
        <f t="shared" si="245"/>
        <v xml:space="preserve">Titan III(24)B </v>
      </c>
      <c r="E5223" s="1" t="s">
        <v>346</v>
      </c>
      <c r="F5223" s="7" t="str">
        <f>TEXT(DATE(MID(H5223, 13, 4), CHOOSE(MATCH( MID(H5223, 5, 3), {"Jan","Feb","Mar","Apr","May","Jun","Jul","Aug","Sep","Oct","Nov","Dec"}, 0), 1, 2, 3, 4, 5, 6, 7, 8, 9, 10, 11, 12), MID(H5223, 9, 2)), "yyyy-mm-dd")</f>
        <v>1973-06-26</v>
      </c>
      <c r="G5223" s="1" t="s">
        <v>10609</v>
      </c>
      <c r="H5223" s="1" t="s">
        <v>10608</v>
      </c>
    </row>
    <row r="5224" spans="1:8" hidden="1" x14ac:dyDescent="0.3">
      <c r="A5224" s="1" t="s">
        <v>5</v>
      </c>
      <c r="B5224" s="1" t="str">
        <f t="shared" si="244"/>
        <v>Russia</v>
      </c>
      <c r="C5224" s="5" t="str">
        <f t="shared" si="243"/>
        <v>1973</v>
      </c>
      <c r="D5224" s="1" t="str">
        <f t="shared" si="245"/>
        <v xml:space="preserve">Voskhod </v>
      </c>
      <c r="E5224" s="1" t="s">
        <v>346</v>
      </c>
      <c r="F5224" s="7" t="str">
        <f>TEXT(DATE(MID(H5224, 13, 4), CHOOSE(MATCH( MID(H5224, 5, 3), {"Jan","Feb","Mar","Apr","May","Jun","Jul","Aug","Sep","Oct","Nov","Dec"}, 0), 1, 2, 3, 4, 5, 6, 7, 8, 9, 10, 11, 12), MID(H5224, 9, 2)), "yyyy-mm-dd")</f>
        <v>1973-06-21</v>
      </c>
      <c r="G5224" s="1" t="s">
        <v>10611</v>
      </c>
      <c r="H5224" s="1" t="s">
        <v>10610</v>
      </c>
    </row>
    <row r="5225" spans="1:8" hidden="1" x14ac:dyDescent="0.3">
      <c r="A5225" s="1" t="s">
        <v>3373</v>
      </c>
      <c r="B5225" s="1" t="str">
        <f t="shared" si="244"/>
        <v>Russia</v>
      </c>
      <c r="C5225" s="5" t="str">
        <f t="shared" si="243"/>
        <v>1973</v>
      </c>
      <c r="D5225" s="1" t="str">
        <f t="shared" si="245"/>
        <v xml:space="preserve">Cosmos-3M </v>
      </c>
      <c r="E5225" s="1" t="s">
        <v>346</v>
      </c>
      <c r="F5225" s="7" t="str">
        <f>TEXT(DATE(MID(H5225, 13, 4), CHOOSE(MATCH( MID(H5225, 5, 3), {"Jan","Feb","Mar","Apr","May","Jun","Jul","Aug","Sep","Oct","Nov","Dec"}, 0), 1, 2, 3, 4, 5, 6, 7, 8, 9, 10, 11, 12), MID(H5225, 9, 2)), "yyyy-mm-dd")</f>
        <v>1973-06-20</v>
      </c>
      <c r="G5225" s="1" t="s">
        <v>10613</v>
      </c>
      <c r="H5225" s="1" t="s">
        <v>10612</v>
      </c>
    </row>
    <row r="5226" spans="1:8" hidden="1" x14ac:dyDescent="0.3">
      <c r="A5226" s="1" t="s">
        <v>1630</v>
      </c>
      <c r="B5226" s="1" t="str">
        <f t="shared" si="244"/>
        <v>Kazakhstan</v>
      </c>
      <c r="C5226" s="5" t="str">
        <f t="shared" si="243"/>
        <v>1973</v>
      </c>
      <c r="D5226" s="1" t="str">
        <f t="shared" si="245"/>
        <v xml:space="preserve">Soyuz </v>
      </c>
      <c r="E5226" s="1" t="s">
        <v>346</v>
      </c>
      <c r="F5226" s="7" t="str">
        <f>TEXT(DATE(MID(H5226, 13, 4), CHOOSE(MATCH( MID(H5226, 5, 3), {"Jan","Feb","Mar","Apr","May","Jun","Jul","Aug","Sep","Oct","Nov","Dec"}, 0), 1, 2, 3, 4, 5, 6, 7, 8, 9, 10, 11, 12), MID(H5226, 9, 2)), "yyyy-mm-dd")</f>
        <v>1973-06-15</v>
      </c>
      <c r="G5226" s="1" t="s">
        <v>10615</v>
      </c>
      <c r="H5226" s="1" t="s">
        <v>10614</v>
      </c>
    </row>
    <row r="5227" spans="1:8" hidden="1" x14ac:dyDescent="0.3">
      <c r="A5227" s="1" t="s">
        <v>11</v>
      </c>
      <c r="B5227" s="1" t="str">
        <f t="shared" si="244"/>
        <v>USA</v>
      </c>
      <c r="C5227" s="5" t="str">
        <f t="shared" si="243"/>
        <v>1973</v>
      </c>
      <c r="D5227" s="1" t="str">
        <f t="shared" si="245"/>
        <v xml:space="preserve">Titan III(23)C </v>
      </c>
      <c r="E5227" s="1" t="s">
        <v>346</v>
      </c>
      <c r="F5227" s="7" t="str">
        <f>TEXT(DATE(MID(H5227, 13, 4), CHOOSE(MATCH( MID(H5227, 5, 3), {"Jan","Feb","Mar","Apr","May","Jun","Jul","Aug","Sep","Oct","Nov","Dec"}, 0), 1, 2, 3, 4, 5, 6, 7, 8, 9, 10, 11, 12), MID(H5227, 9, 2)), "yyyy-mm-dd")</f>
        <v>1973-06-12</v>
      </c>
      <c r="G5227" s="1" t="s">
        <v>10617</v>
      </c>
      <c r="H5227" s="1" t="s">
        <v>10616</v>
      </c>
    </row>
    <row r="5228" spans="1:8" hidden="1" x14ac:dyDescent="0.3">
      <c r="A5228" s="1" t="s">
        <v>3160</v>
      </c>
      <c r="B5228" s="1" t="str">
        <f t="shared" si="244"/>
        <v>USA</v>
      </c>
      <c r="C5228" s="5" t="str">
        <f t="shared" si="243"/>
        <v>1973</v>
      </c>
      <c r="D5228" s="1" t="str">
        <f t="shared" si="245"/>
        <v xml:space="preserve">Delta 1913 </v>
      </c>
      <c r="E5228" s="1" t="s">
        <v>346</v>
      </c>
      <c r="F5228" s="7" t="str">
        <f>TEXT(DATE(MID(H5228, 13, 4), CHOOSE(MATCH( MID(H5228, 5, 3), {"Jan","Feb","Mar","Apr","May","Jun","Jul","Aug","Sep","Oct","Nov","Dec"}, 0), 1, 2, 3, 4, 5, 6, 7, 8, 9, 10, 11, 12), MID(H5228, 9, 2)), "yyyy-mm-dd")</f>
        <v>1973-06-10</v>
      </c>
      <c r="G5228" s="1" t="s">
        <v>10619</v>
      </c>
      <c r="H5228" s="1" t="s">
        <v>10618</v>
      </c>
    </row>
    <row r="5229" spans="1:8" hidden="1" x14ac:dyDescent="0.3">
      <c r="A5229" s="1" t="s">
        <v>1630</v>
      </c>
      <c r="B5229" s="1" t="str">
        <f t="shared" si="244"/>
        <v>Kazakhstan</v>
      </c>
      <c r="C5229" s="5" t="str">
        <f t="shared" si="243"/>
        <v>1973</v>
      </c>
      <c r="D5229" s="1" t="str">
        <f t="shared" si="245"/>
        <v xml:space="preserve">Voskhod </v>
      </c>
      <c r="E5229" s="1" t="s">
        <v>346</v>
      </c>
      <c r="F5229" s="7" t="str">
        <f>TEXT(DATE(MID(H5229, 13, 4), CHOOSE(MATCH( MID(H5229, 5, 3), {"Jan","Feb","Mar","Apr","May","Jun","Jul","Aug","Sep","Oct","Nov","Dec"}, 0), 1, 2, 3, 4, 5, 6, 7, 8, 9, 10, 11, 12), MID(H5229, 9, 2)), "yyyy-mm-dd")</f>
        <v>1973-06-10</v>
      </c>
      <c r="G5229" s="1" t="s">
        <v>10621</v>
      </c>
      <c r="H5229" s="1" t="s">
        <v>10620</v>
      </c>
    </row>
    <row r="5230" spans="1:8" hidden="1" x14ac:dyDescent="0.3">
      <c r="A5230" s="1" t="s">
        <v>3373</v>
      </c>
      <c r="B5230" s="1" t="str">
        <f t="shared" si="244"/>
        <v>Russia</v>
      </c>
      <c r="C5230" s="5" t="str">
        <f t="shared" si="243"/>
        <v>1973</v>
      </c>
      <c r="D5230" s="1" t="str">
        <f t="shared" si="245"/>
        <v xml:space="preserve">Cosmos-3M </v>
      </c>
      <c r="E5230" s="1" t="s">
        <v>346</v>
      </c>
      <c r="F5230" s="7" t="str">
        <f>TEXT(DATE(MID(H5230, 13, 4), CHOOSE(MATCH( MID(H5230, 5, 3), {"Jan","Feb","Mar","Apr","May","Jun","Jul","Aug","Sep","Oct","Nov","Dec"}, 0), 1, 2, 3, 4, 5, 6, 7, 8, 9, 10, 11, 12), MID(H5230, 9, 2)), "yyyy-mm-dd")</f>
        <v>1973-06-08</v>
      </c>
      <c r="G5230" s="1" t="s">
        <v>10623</v>
      </c>
      <c r="H5230" s="1" t="s">
        <v>10622</v>
      </c>
    </row>
    <row r="5231" spans="1:8" hidden="1" x14ac:dyDescent="0.3">
      <c r="A5231" s="1" t="s">
        <v>5</v>
      </c>
      <c r="B5231" s="1" t="str">
        <f t="shared" si="244"/>
        <v>Russia</v>
      </c>
      <c r="C5231" s="5" t="str">
        <f t="shared" si="243"/>
        <v>1973</v>
      </c>
      <c r="D5231" s="1" t="str">
        <f t="shared" si="245"/>
        <v xml:space="preserve">Voskhod </v>
      </c>
      <c r="E5231" s="1" t="s">
        <v>346</v>
      </c>
      <c r="F5231" s="7" t="str">
        <f>TEXT(DATE(MID(H5231, 13, 4), CHOOSE(MATCH( MID(H5231, 5, 3), {"Jan","Feb","Mar","Apr","May","Jun","Jul","Aug","Sep","Oct","Nov","Dec"}, 0), 1, 2, 3, 4, 5, 6, 7, 8, 9, 10, 11, 12), MID(H5231, 9, 2)), "yyyy-mm-dd")</f>
        <v>1973-06-06</v>
      </c>
      <c r="G5231" s="1" t="s">
        <v>10625</v>
      </c>
      <c r="H5231" s="1" t="s">
        <v>10624</v>
      </c>
    </row>
    <row r="5232" spans="1:8" hidden="1" x14ac:dyDescent="0.3">
      <c r="A5232" s="1" t="s">
        <v>1561</v>
      </c>
      <c r="B5232" s="1" t="str">
        <f t="shared" si="244"/>
        <v>Russia</v>
      </c>
      <c r="C5232" s="5" t="str">
        <f t="shared" si="243"/>
        <v>1973</v>
      </c>
      <c r="D5232" s="1" t="str">
        <f t="shared" si="245"/>
        <v xml:space="preserve">Cosmos-2 (63SM) </v>
      </c>
      <c r="E5232" s="1" t="s">
        <v>346</v>
      </c>
      <c r="F5232" s="7" t="str">
        <f>TEXT(DATE(MID(H5232, 13, 4), CHOOSE(MATCH( MID(H5232, 5, 3), {"Jan","Feb","Mar","Apr","May","Jun","Jul","Aug","Sep","Oct","Nov","Dec"}, 0), 1, 2, 3, 4, 5, 6, 7, 8, 9, 10, 11, 12), MID(H5232, 9, 2)), "yyyy-mm-dd")</f>
        <v>1973-06-05</v>
      </c>
      <c r="G5232" s="1" t="s">
        <v>10627</v>
      </c>
      <c r="H5232" s="1" t="s">
        <v>10626</v>
      </c>
    </row>
    <row r="5233" spans="1:8" hidden="1" x14ac:dyDescent="0.3">
      <c r="A5233" s="1" t="s">
        <v>6615</v>
      </c>
      <c r="B5233" s="1" t="str">
        <f t="shared" si="244"/>
        <v>Russia</v>
      </c>
      <c r="C5233" s="5" t="str">
        <f t="shared" si="243"/>
        <v>1973</v>
      </c>
      <c r="D5233" s="1" t="str">
        <f t="shared" si="245"/>
        <v xml:space="preserve">Vostok-2M </v>
      </c>
      <c r="E5233" s="1" t="s">
        <v>346</v>
      </c>
      <c r="F5233" s="7" t="str">
        <f>TEXT(DATE(MID(H5233, 13, 4), CHOOSE(MATCH( MID(H5233, 5, 3), {"Jan","Feb","Mar","Apr","May","Jun","Jul","Aug","Sep","Oct","Nov","Dec"}, 0), 1, 2, 3, 4, 5, 6, 7, 8, 9, 10, 11, 12), MID(H5233, 9, 2)), "yyyy-mm-dd")</f>
        <v>1973-05-29</v>
      </c>
      <c r="G5233" s="1" t="s">
        <v>10629</v>
      </c>
      <c r="H5233" s="1" t="s">
        <v>10628</v>
      </c>
    </row>
    <row r="5234" spans="1:8" hidden="1" x14ac:dyDescent="0.3">
      <c r="A5234" s="1" t="s">
        <v>5</v>
      </c>
      <c r="B5234" s="1" t="str">
        <f t="shared" si="244"/>
        <v>Russia</v>
      </c>
      <c r="C5234" s="5" t="str">
        <f t="shared" si="243"/>
        <v>1973</v>
      </c>
      <c r="D5234" s="1" t="str">
        <f t="shared" si="245"/>
        <v xml:space="preserve">Voskhod </v>
      </c>
      <c r="E5234" s="1" t="s">
        <v>346</v>
      </c>
      <c r="F5234" s="7" t="str">
        <f>TEXT(DATE(MID(H5234, 13, 4), CHOOSE(MATCH( MID(H5234, 5, 3), {"Jan","Feb","Mar","Apr","May","Jun","Jul","Aug","Sep","Oct","Nov","Dec"}, 0), 1, 2, 3, 4, 5, 6, 7, 8, 9, 10, 11, 12), MID(H5234, 9, 2)), "yyyy-mm-dd")</f>
        <v>1973-05-25</v>
      </c>
      <c r="G5234" s="1" t="s">
        <v>10631</v>
      </c>
      <c r="H5234" s="1" t="s">
        <v>10630</v>
      </c>
    </row>
    <row r="5235" spans="1:8" hidden="1" x14ac:dyDescent="0.3">
      <c r="A5235" s="1" t="s">
        <v>658</v>
      </c>
      <c r="B5235" s="1" t="str">
        <f t="shared" si="244"/>
        <v>USA</v>
      </c>
      <c r="C5235" s="5" t="str">
        <f t="shared" si="243"/>
        <v>1973</v>
      </c>
      <c r="D5235" s="1" t="str">
        <f t="shared" si="245"/>
        <v xml:space="preserve">Saturn IB </v>
      </c>
      <c r="E5235" s="1" t="s">
        <v>346</v>
      </c>
      <c r="F5235" s="7" t="str">
        <f>TEXT(DATE(MID(H5235, 13, 4), CHOOSE(MATCH( MID(H5235, 5, 3), {"Jan","Feb","Mar","Apr","May","Jun","Jul","Aug","Sep","Oct","Nov","Dec"}, 0), 1, 2, 3, 4, 5, 6, 7, 8, 9, 10, 11, 12), MID(H5235, 9, 2)), "yyyy-mm-dd")</f>
        <v>1973-05-25</v>
      </c>
      <c r="G5235" s="1" t="s">
        <v>10633</v>
      </c>
      <c r="H5235" s="1" t="s">
        <v>10632</v>
      </c>
    </row>
    <row r="5236" spans="1:8" hidden="1" x14ac:dyDescent="0.3">
      <c r="A5236" s="1" t="s">
        <v>3373</v>
      </c>
      <c r="B5236" s="1" t="str">
        <f t="shared" si="244"/>
        <v>Russia</v>
      </c>
      <c r="C5236" s="5" t="str">
        <f t="shared" si="243"/>
        <v>1973</v>
      </c>
      <c r="D5236" s="1" t="str">
        <f t="shared" si="245"/>
        <v xml:space="preserve">Cosmos-3M </v>
      </c>
      <c r="E5236" s="1" t="s">
        <v>346</v>
      </c>
      <c r="F5236" s="7" t="str">
        <f>TEXT(DATE(MID(H5236, 13, 4), CHOOSE(MATCH( MID(H5236, 5, 3), {"Jan","Feb","Mar","Apr","May","Jun","Jul","Aug","Sep","Oct","Nov","Dec"}, 0), 1, 2, 3, 4, 5, 6, 7, 8, 9, 10, 11, 12), MID(H5236, 9, 2)), "yyyy-mm-dd")</f>
        <v>1973-05-25</v>
      </c>
      <c r="G5236" s="1" t="s">
        <v>10635</v>
      </c>
      <c r="H5236" s="1" t="s">
        <v>10634</v>
      </c>
    </row>
    <row r="5237" spans="1:8" hidden="1" x14ac:dyDescent="0.3">
      <c r="A5237" s="1" t="s">
        <v>6899</v>
      </c>
      <c r="B5237" s="1" t="str">
        <f t="shared" si="244"/>
        <v>Russia</v>
      </c>
      <c r="C5237" s="5" t="str">
        <f t="shared" si="243"/>
        <v>1973</v>
      </c>
      <c r="D5237" s="1" t="str">
        <f t="shared" si="245"/>
        <v xml:space="preserve">K65M-RB5 </v>
      </c>
      <c r="E5237" s="1" t="s">
        <v>346</v>
      </c>
      <c r="F5237" s="7" t="str">
        <f>TEXT(DATE(MID(H5237, 13, 4), CHOOSE(MATCH( MID(H5237, 5, 3), {"Jan","Feb","Mar","Apr","May","Jun","Jul","Aug","Sep","Oct","Nov","Dec"}, 0), 1, 2, 3, 4, 5, 6, 7, 8, 9, 10, 11, 12), MID(H5237, 9, 2)), "yyyy-mm-dd")</f>
        <v>1973-05-24</v>
      </c>
      <c r="G5237" s="1" t="s">
        <v>10637</v>
      </c>
      <c r="H5237" s="1" t="s">
        <v>10636</v>
      </c>
    </row>
    <row r="5238" spans="1:8" hidden="1" x14ac:dyDescent="0.3">
      <c r="A5238" s="1" t="s">
        <v>5</v>
      </c>
      <c r="B5238" s="1" t="str">
        <f t="shared" si="244"/>
        <v>Russia</v>
      </c>
      <c r="C5238" s="5" t="str">
        <f t="shared" si="243"/>
        <v>1973</v>
      </c>
      <c r="D5238" s="1" t="str">
        <f t="shared" si="245"/>
        <v xml:space="preserve">Voskhod </v>
      </c>
      <c r="E5238" s="1" t="s">
        <v>346</v>
      </c>
      <c r="F5238" s="7" t="str">
        <f>TEXT(DATE(MID(H5238, 13, 4), CHOOSE(MATCH( MID(H5238, 5, 3), {"Jan","Feb","Mar","Apr","May","Jun","Jul","Aug","Sep","Oct","Nov","Dec"}, 0), 1, 2, 3, 4, 5, 6, 7, 8, 9, 10, 11, 12), MID(H5238, 9, 2)), "yyyy-mm-dd")</f>
        <v>1973-05-23</v>
      </c>
      <c r="G5238" s="1" t="s">
        <v>10639</v>
      </c>
      <c r="H5238" s="1" t="s">
        <v>10638</v>
      </c>
    </row>
    <row r="5239" spans="1:8" hidden="1" x14ac:dyDescent="0.3">
      <c r="A5239" s="1" t="s">
        <v>10047</v>
      </c>
      <c r="B5239" s="1" t="str">
        <f t="shared" si="244"/>
        <v>France</v>
      </c>
      <c r="C5239" s="5" t="str">
        <f t="shared" si="243"/>
        <v>1973</v>
      </c>
      <c r="D5239" s="1" t="str">
        <f t="shared" si="245"/>
        <v xml:space="preserve">Diamant B </v>
      </c>
      <c r="E5239" s="1" t="s">
        <v>346</v>
      </c>
      <c r="F5239" s="7" t="str">
        <f>TEXT(DATE(MID(H5239, 13, 4), CHOOSE(MATCH( MID(H5239, 5, 3), {"Jan","Feb","Mar","Apr","May","Jun","Jul","Aug","Sep","Oct","Nov","Dec"}, 0), 1, 2, 3, 4, 5, 6, 7, 8, 9, 10, 11, 12), MID(H5239, 9, 2)), "yyyy-mm-dd")</f>
        <v>1973-05-21</v>
      </c>
      <c r="G5239" s="1" t="s">
        <v>10641</v>
      </c>
      <c r="H5239" s="1" t="s">
        <v>10640</v>
      </c>
    </row>
    <row r="5240" spans="1:8" hidden="1" x14ac:dyDescent="0.3">
      <c r="A5240" s="1" t="s">
        <v>212</v>
      </c>
      <c r="B5240" s="1" t="str">
        <f t="shared" si="244"/>
        <v>Russia</v>
      </c>
      <c r="C5240" s="5" t="str">
        <f t="shared" si="243"/>
        <v>1973</v>
      </c>
      <c r="D5240" s="1" t="str">
        <f t="shared" si="245"/>
        <v xml:space="preserve">Soyuz U </v>
      </c>
      <c r="E5240" s="1" t="s">
        <v>346</v>
      </c>
      <c r="F5240" s="7" t="str">
        <f>TEXT(DATE(MID(H5240, 13, 4), CHOOSE(MATCH( MID(H5240, 5, 3), {"Jan","Feb","Mar","Apr","May","Jun","Jul","Aug","Sep","Oct","Nov","Dec"}, 0), 1, 2, 3, 4, 5, 6, 7, 8, 9, 10, 11, 12), MID(H5240, 9, 2)), "yyyy-mm-dd")</f>
        <v>1973-05-18</v>
      </c>
      <c r="G5240" s="1" t="s">
        <v>10643</v>
      </c>
      <c r="H5240" s="1" t="s">
        <v>10642</v>
      </c>
    </row>
    <row r="5241" spans="1:8" hidden="1" x14ac:dyDescent="0.3">
      <c r="A5241" s="1" t="s">
        <v>1561</v>
      </c>
      <c r="B5241" s="1" t="str">
        <f t="shared" si="244"/>
        <v>Russia</v>
      </c>
      <c r="C5241" s="5" t="str">
        <f t="shared" si="243"/>
        <v>1973</v>
      </c>
      <c r="D5241" s="1" t="str">
        <f t="shared" si="245"/>
        <v xml:space="preserve">Cosmos-2 (63SM) </v>
      </c>
      <c r="E5241" s="1" t="s">
        <v>346</v>
      </c>
      <c r="F5241" s="7" t="str">
        <f>TEXT(DATE(MID(H5241, 13, 4), CHOOSE(MATCH( MID(H5241, 5, 3), {"Jan","Feb","Mar","Apr","May","Jun","Jul","Aug","Sep","Oct","Nov","Dec"}, 0), 1, 2, 3, 4, 5, 6, 7, 8, 9, 10, 11, 12), MID(H5241, 9, 2)), "yyyy-mm-dd")</f>
        <v>1973-05-17</v>
      </c>
      <c r="G5241" s="1" t="s">
        <v>10645</v>
      </c>
      <c r="H5241" s="1" t="s">
        <v>10644</v>
      </c>
    </row>
    <row r="5242" spans="1:8" hidden="1" x14ac:dyDescent="0.3">
      <c r="A5242" s="1" t="s">
        <v>4249</v>
      </c>
      <c r="B5242" s="1" t="str">
        <f t="shared" si="244"/>
        <v>USA</v>
      </c>
      <c r="C5242" s="5" t="str">
        <f t="shared" si="243"/>
        <v>1973</v>
      </c>
      <c r="D5242" s="1" t="str">
        <f t="shared" si="245"/>
        <v xml:space="preserve">Titan III(24)B </v>
      </c>
      <c r="E5242" s="1" t="s">
        <v>346</v>
      </c>
      <c r="F5242" s="7" t="str">
        <f>TEXT(DATE(MID(H5242, 13, 4), CHOOSE(MATCH( MID(H5242, 5, 3), {"Jan","Feb","Mar","Apr","May","Jun","Jul","Aug","Sep","Oct","Nov","Dec"}, 0), 1, 2, 3, 4, 5, 6, 7, 8, 9, 10, 11, 12), MID(H5242, 9, 2)), "yyyy-mm-dd")</f>
        <v>1973-05-16</v>
      </c>
      <c r="G5242" s="1" t="s">
        <v>10647</v>
      </c>
      <c r="H5242" s="1" t="s">
        <v>10646</v>
      </c>
    </row>
    <row r="5243" spans="1:8" hidden="1" x14ac:dyDescent="0.3">
      <c r="A5243" s="1" t="s">
        <v>30</v>
      </c>
      <c r="B5243" s="1" t="str">
        <f t="shared" si="244"/>
        <v>USA</v>
      </c>
      <c r="C5243" s="5" t="str">
        <f t="shared" si="243"/>
        <v>1973</v>
      </c>
      <c r="D5243" s="1" t="str">
        <f t="shared" si="245"/>
        <v xml:space="preserve">Saturn V </v>
      </c>
      <c r="E5243" s="1" t="s">
        <v>346</v>
      </c>
      <c r="F5243" s="7" t="str">
        <f>TEXT(DATE(MID(H5243, 13, 4), CHOOSE(MATCH( MID(H5243, 5, 3), {"Jan","Feb","Mar","Apr","May","Jun","Jul","Aug","Sep","Oct","Nov","Dec"}, 0), 1, 2, 3, 4, 5, 6, 7, 8, 9, 10, 11, 12), MID(H5243, 9, 2)), "yyyy-mm-dd")</f>
        <v>1973-05-14</v>
      </c>
      <c r="G5243" s="1" t="s">
        <v>10649</v>
      </c>
      <c r="H5243" s="1" t="s">
        <v>10648</v>
      </c>
    </row>
    <row r="5244" spans="1:8" hidden="1" x14ac:dyDescent="0.3">
      <c r="A5244" s="1" t="s">
        <v>4200</v>
      </c>
      <c r="B5244" s="1" t="str">
        <f t="shared" si="244"/>
        <v>Kazakhstan</v>
      </c>
      <c r="C5244" s="5" t="str">
        <f t="shared" si="243"/>
        <v>1973</v>
      </c>
      <c r="D5244" s="1" t="str">
        <f t="shared" si="245"/>
        <v xml:space="preserve">Proton-K </v>
      </c>
      <c r="E5244" s="1" t="s">
        <v>346</v>
      </c>
      <c r="F5244" s="7" t="str">
        <f>TEXT(DATE(MID(H5244, 13, 4), CHOOSE(MATCH( MID(H5244, 5, 3), {"Jan","Feb","Mar","Apr","May","Jun","Jul","Aug","Sep","Oct","Nov","Dec"}, 0), 1, 2, 3, 4, 5, 6, 7, 8, 9, 10, 11, 12), MID(H5244, 9, 2)), "yyyy-mm-dd")</f>
        <v>1973-05-11</v>
      </c>
      <c r="G5244" s="1" t="s">
        <v>10651</v>
      </c>
      <c r="H5244" s="1" t="s">
        <v>10650</v>
      </c>
    </row>
    <row r="5245" spans="1:8" hidden="1" x14ac:dyDescent="0.3">
      <c r="A5245" s="1" t="s">
        <v>6615</v>
      </c>
      <c r="B5245" s="1" t="str">
        <f t="shared" si="244"/>
        <v>Russia</v>
      </c>
      <c r="C5245" s="5" t="str">
        <f t="shared" si="243"/>
        <v>1973</v>
      </c>
      <c r="D5245" s="1" t="str">
        <f t="shared" si="245"/>
        <v xml:space="preserve">Voskhod </v>
      </c>
      <c r="E5245" s="1" t="s">
        <v>346</v>
      </c>
      <c r="F5245" s="7" t="str">
        <f>TEXT(DATE(MID(H5245, 13, 4), CHOOSE(MATCH( MID(H5245, 5, 3), {"Jan","Feb","Mar","Apr","May","Jun","Jul","Aug","Sep","Oct","Nov","Dec"}, 0), 1, 2, 3, 4, 5, 6, 7, 8, 9, 10, 11, 12), MID(H5245, 9, 2)), "yyyy-mm-dd")</f>
        <v>1973-05-05</v>
      </c>
      <c r="G5245" s="1" t="s">
        <v>10653</v>
      </c>
      <c r="H5245" s="1" t="s">
        <v>10652</v>
      </c>
    </row>
    <row r="5246" spans="1:8" hidden="1" x14ac:dyDescent="0.3">
      <c r="A5246" s="1" t="s">
        <v>5</v>
      </c>
      <c r="B5246" s="1" t="str">
        <f t="shared" si="244"/>
        <v>Russia</v>
      </c>
      <c r="C5246" s="5" t="str">
        <f t="shared" si="243"/>
        <v>1973</v>
      </c>
      <c r="D5246" s="1" t="str">
        <f t="shared" si="245"/>
        <v xml:space="preserve">Voskhod </v>
      </c>
      <c r="E5246" s="1" t="s">
        <v>346</v>
      </c>
      <c r="F5246" s="7" t="str">
        <f>TEXT(DATE(MID(H5246, 13, 4), CHOOSE(MATCH( MID(H5246, 5, 3), {"Jan","Feb","Mar","Apr","May","Jun","Jul","Aug","Sep","Oct","Nov","Dec"}, 0), 1, 2, 3, 4, 5, 6, 7, 8, 9, 10, 11, 12), MID(H5246, 9, 2)), "yyyy-mm-dd")</f>
        <v>1973-04-25</v>
      </c>
      <c r="G5246" s="1" t="s">
        <v>10655</v>
      </c>
      <c r="H5246" s="1" t="s">
        <v>10654</v>
      </c>
    </row>
    <row r="5247" spans="1:8" hidden="1" x14ac:dyDescent="0.3">
      <c r="A5247" s="1" t="s">
        <v>6795</v>
      </c>
      <c r="B5247" s="1" t="str">
        <f t="shared" si="244"/>
        <v>Kazakhstan</v>
      </c>
      <c r="C5247" s="5" t="str">
        <f t="shared" si="243"/>
        <v>1973</v>
      </c>
      <c r="D5247" s="1" t="str">
        <f t="shared" si="245"/>
        <v xml:space="preserve">Tsyklon-2 </v>
      </c>
      <c r="E5247" s="1" t="s">
        <v>346</v>
      </c>
      <c r="F5247" s="7" t="str">
        <f>TEXT(DATE(MID(H5247, 13, 4), CHOOSE(MATCH( MID(H5247, 5, 3), {"Jan","Feb","Mar","Apr","May","Jun","Jul","Aug","Sep","Oct","Nov","Dec"}, 0), 1, 2, 3, 4, 5, 6, 7, 8, 9, 10, 11, 12), MID(H5247, 9, 2)), "yyyy-mm-dd")</f>
        <v>1973-04-25</v>
      </c>
      <c r="G5247" s="1" t="s">
        <v>10657</v>
      </c>
      <c r="H5247" s="1" t="s">
        <v>10656</v>
      </c>
    </row>
    <row r="5248" spans="1:8" hidden="1" x14ac:dyDescent="0.3">
      <c r="A5248" s="1" t="s">
        <v>3160</v>
      </c>
      <c r="B5248" s="1" t="str">
        <f t="shared" si="244"/>
        <v>USA</v>
      </c>
      <c r="C5248" s="5" t="str">
        <f t="shared" si="243"/>
        <v>1973</v>
      </c>
      <c r="D5248" s="1" t="str">
        <f t="shared" si="245"/>
        <v xml:space="preserve">Delta 1914 </v>
      </c>
      <c r="E5248" s="1" t="s">
        <v>346</v>
      </c>
      <c r="F5248" s="7" t="str">
        <f>TEXT(DATE(MID(H5248, 13, 4), CHOOSE(MATCH( MID(H5248, 5, 3), {"Jan","Feb","Mar","Apr","May","Jun","Jul","Aug","Sep","Oct","Nov","Dec"}, 0), 1, 2, 3, 4, 5, 6, 7, 8, 9, 10, 11, 12), MID(H5248, 9, 2)), "yyyy-mm-dd")</f>
        <v>1973-04-20</v>
      </c>
      <c r="G5248" s="1" t="s">
        <v>10659</v>
      </c>
      <c r="H5248" s="1" t="s">
        <v>10658</v>
      </c>
    </row>
    <row r="5249" spans="1:8" hidden="1" x14ac:dyDescent="0.3">
      <c r="A5249" s="1" t="s">
        <v>6899</v>
      </c>
      <c r="B5249" s="1" t="str">
        <f t="shared" si="244"/>
        <v>Russia</v>
      </c>
      <c r="C5249" s="5" t="str">
        <f t="shared" si="243"/>
        <v>1973</v>
      </c>
      <c r="D5249" s="1" t="str">
        <f t="shared" si="245"/>
        <v xml:space="preserve">Cosmos-2 (63SM) </v>
      </c>
      <c r="E5249" s="1" t="s">
        <v>346</v>
      </c>
      <c r="F5249" s="7" t="str">
        <f>TEXT(DATE(MID(H5249, 13, 4), CHOOSE(MATCH( MID(H5249, 5, 3), {"Jan","Feb","Mar","Apr","May","Jun","Jul","Aug","Sep","Oct","Nov","Dec"}, 0), 1, 2, 3, 4, 5, 6, 7, 8, 9, 10, 11, 12), MID(H5249, 9, 2)), "yyyy-mm-dd")</f>
        <v>1973-04-19</v>
      </c>
      <c r="G5249" s="1" t="s">
        <v>10661</v>
      </c>
      <c r="H5249" s="1" t="s">
        <v>10660</v>
      </c>
    </row>
    <row r="5250" spans="1:8" hidden="1" x14ac:dyDescent="0.3">
      <c r="A5250" s="1" t="s">
        <v>5</v>
      </c>
      <c r="B5250" s="1" t="str">
        <f t="shared" si="244"/>
        <v>Russia</v>
      </c>
      <c r="C5250" s="5" t="str">
        <f t="shared" ref="C5250:C5313" si="246">TEXT(F5250, "yyyy")</f>
        <v>1973</v>
      </c>
      <c r="D5250" s="1" t="str">
        <f t="shared" si="245"/>
        <v xml:space="preserve">Voskhod </v>
      </c>
      <c r="E5250" s="1" t="s">
        <v>346</v>
      </c>
      <c r="F5250" s="7" t="str">
        <f>TEXT(DATE(MID(H5250, 13, 4), CHOOSE(MATCH( MID(H5250, 5, 3), {"Jan","Feb","Mar","Apr","May","Jun","Jul","Aug","Sep","Oct","Nov","Dec"}, 0), 1, 2, 3, 4, 5, 6, 7, 8, 9, 10, 11, 12), MID(H5250, 9, 2)), "yyyy-mm-dd")</f>
        <v>1973-04-19</v>
      </c>
      <c r="G5250" s="1" t="s">
        <v>10663</v>
      </c>
      <c r="H5250" s="1" t="s">
        <v>10662</v>
      </c>
    </row>
    <row r="5251" spans="1:8" hidden="1" x14ac:dyDescent="0.3">
      <c r="A5251" s="1" t="s">
        <v>1561</v>
      </c>
      <c r="B5251" s="1" t="str">
        <f t="shared" ref="B5251:B5314" si="247">TRIM(MID(A5251, FIND("|", SUBSTITUTE(A5251, ",", "|", LEN(A5251) - LEN(SUBSTITUTE(A5251,",", "" )))) + 1, LEN(A5251)))</f>
        <v>Russia</v>
      </c>
      <c r="C5251" s="5" t="str">
        <f t="shared" si="246"/>
        <v>1973</v>
      </c>
      <c r="D5251" s="1" t="str">
        <f t="shared" ref="D5251:D5314" si="248">LEFT(G5251, FIND("|", G5251) - 1)</f>
        <v xml:space="preserve">Cosmos-2 (63SM) </v>
      </c>
      <c r="E5251" s="1" t="s">
        <v>346</v>
      </c>
      <c r="F5251" s="7" t="str">
        <f>TEXT(DATE(MID(H5251, 13, 4), CHOOSE(MATCH( MID(H5251, 5, 3), {"Jan","Feb","Mar","Apr","May","Jun","Jul","Aug","Sep","Oct","Nov","Dec"}, 0), 1, 2, 3, 4, 5, 6, 7, 8, 9, 10, 11, 12), MID(H5251, 9, 2)), "yyyy-mm-dd")</f>
        <v>1973-04-12</v>
      </c>
      <c r="G5251" s="1" t="s">
        <v>10665</v>
      </c>
      <c r="H5251" s="1" t="s">
        <v>10664</v>
      </c>
    </row>
    <row r="5252" spans="1:8" hidden="1" x14ac:dyDescent="0.3">
      <c r="A5252" s="1" t="s">
        <v>4092</v>
      </c>
      <c r="B5252" s="1" t="str">
        <f t="shared" si="247"/>
        <v>USA</v>
      </c>
      <c r="C5252" s="5" t="str">
        <f t="shared" si="246"/>
        <v>1973</v>
      </c>
      <c r="D5252" s="1" t="str">
        <f t="shared" si="248"/>
        <v xml:space="preserve">Atlas-SLV3D Centaur-D1A </v>
      </c>
      <c r="E5252" s="1" t="s">
        <v>346</v>
      </c>
      <c r="F5252" s="7" t="str">
        <f>TEXT(DATE(MID(H5252, 13, 4), CHOOSE(MATCH( MID(H5252, 5, 3), {"Jan","Feb","Mar","Apr","May","Jun","Jul","Aug","Sep","Oct","Nov","Dec"}, 0), 1, 2, 3, 4, 5, 6, 7, 8, 9, 10, 11, 12), MID(H5252, 9, 2)), "yyyy-mm-dd")</f>
        <v>1973-04-06</v>
      </c>
      <c r="G5252" s="1" t="s">
        <v>10667</v>
      </c>
      <c r="H5252" s="1" t="s">
        <v>10666</v>
      </c>
    </row>
    <row r="5253" spans="1:8" hidden="1" x14ac:dyDescent="0.3">
      <c r="A5253" s="1" t="s">
        <v>6615</v>
      </c>
      <c r="B5253" s="1" t="str">
        <f t="shared" si="247"/>
        <v>Russia</v>
      </c>
      <c r="C5253" s="5" t="str">
        <f t="shared" si="246"/>
        <v>1973</v>
      </c>
      <c r="D5253" s="1" t="str">
        <f t="shared" si="248"/>
        <v xml:space="preserve">Molniya-M /Block L </v>
      </c>
      <c r="E5253" s="1" t="s">
        <v>346</v>
      </c>
      <c r="F5253" s="7" t="str">
        <f>TEXT(DATE(MID(H5253, 13, 4), CHOOSE(MATCH( MID(H5253, 5, 3), {"Jan","Feb","Mar","Apr","May","Jun","Jul","Aug","Sep","Oct","Nov","Dec"}, 0), 1, 2, 3, 4, 5, 6, 7, 8, 9, 10, 11, 12), MID(H5253, 9, 2)), "yyyy-mm-dd")</f>
        <v>1973-04-05</v>
      </c>
      <c r="G5253" s="1" t="s">
        <v>10669</v>
      </c>
      <c r="H5253" s="1" t="s">
        <v>10668</v>
      </c>
    </row>
    <row r="5254" spans="1:8" hidden="1" x14ac:dyDescent="0.3">
      <c r="A5254" s="1" t="s">
        <v>4200</v>
      </c>
      <c r="B5254" s="1" t="str">
        <f t="shared" si="247"/>
        <v>Kazakhstan</v>
      </c>
      <c r="C5254" s="5" t="str">
        <f t="shared" si="246"/>
        <v>1973</v>
      </c>
      <c r="D5254" s="1" t="str">
        <f t="shared" si="248"/>
        <v xml:space="preserve">Proton-K </v>
      </c>
      <c r="E5254" s="1" t="s">
        <v>346</v>
      </c>
      <c r="F5254" s="7" t="str">
        <f>TEXT(DATE(MID(H5254, 13, 4), CHOOSE(MATCH( MID(H5254, 5, 3), {"Jan","Feb","Mar","Apr","May","Jun","Jul","Aug","Sep","Oct","Nov","Dec"}, 0), 1, 2, 3, 4, 5, 6, 7, 8, 9, 10, 11, 12), MID(H5254, 9, 2)), "yyyy-mm-dd")</f>
        <v>1973-04-03</v>
      </c>
      <c r="G5254" s="1" t="s">
        <v>10671</v>
      </c>
      <c r="H5254" s="1" t="s">
        <v>10670</v>
      </c>
    </row>
    <row r="5255" spans="1:8" hidden="1" x14ac:dyDescent="0.3">
      <c r="A5255" s="1" t="s">
        <v>5</v>
      </c>
      <c r="B5255" s="1" t="str">
        <f t="shared" si="247"/>
        <v>Russia</v>
      </c>
      <c r="C5255" s="5" t="str">
        <f t="shared" si="246"/>
        <v>1973</v>
      </c>
      <c r="D5255" s="1" t="str">
        <f t="shared" si="248"/>
        <v xml:space="preserve">Voskhod </v>
      </c>
      <c r="E5255" s="1" t="s">
        <v>346</v>
      </c>
      <c r="F5255" s="7" t="str">
        <f>TEXT(DATE(MID(H5255, 13, 4), CHOOSE(MATCH( MID(H5255, 5, 3), {"Jan","Feb","Mar","Apr","May","Jun","Jul","Aug","Sep","Oct","Nov","Dec"}, 0), 1, 2, 3, 4, 5, 6, 7, 8, 9, 10, 11, 12), MID(H5255, 9, 2)), "yyyy-mm-dd")</f>
        <v>1973-03-22</v>
      </c>
      <c r="G5255" s="1" t="s">
        <v>10673</v>
      </c>
      <c r="H5255" s="1" t="s">
        <v>10672</v>
      </c>
    </row>
    <row r="5256" spans="1:8" hidden="1" x14ac:dyDescent="0.3">
      <c r="A5256" s="1" t="s">
        <v>6615</v>
      </c>
      <c r="B5256" s="1" t="str">
        <f t="shared" si="247"/>
        <v>Russia</v>
      </c>
      <c r="C5256" s="5" t="str">
        <f t="shared" si="246"/>
        <v>1973</v>
      </c>
      <c r="D5256" s="1" t="str">
        <f t="shared" si="248"/>
        <v xml:space="preserve">Vostok-2M </v>
      </c>
      <c r="E5256" s="1" t="s">
        <v>346</v>
      </c>
      <c r="F5256" s="7" t="str">
        <f>TEXT(DATE(MID(H5256, 13, 4), CHOOSE(MATCH( MID(H5256, 5, 3), {"Jan","Feb","Mar","Apr","May","Jun","Jul","Aug","Sep","Oct","Nov","Dec"}, 0), 1, 2, 3, 4, 5, 6, 7, 8, 9, 10, 11, 12), MID(H5256, 9, 2)), "yyyy-mm-dd")</f>
        <v>1973-03-20</v>
      </c>
      <c r="G5256" s="1" t="s">
        <v>10675</v>
      </c>
      <c r="H5256" s="1" t="s">
        <v>10674</v>
      </c>
    </row>
    <row r="5257" spans="1:8" hidden="1" x14ac:dyDescent="0.3">
      <c r="A5257" s="1" t="s">
        <v>27</v>
      </c>
      <c r="B5257" s="1" t="str">
        <f t="shared" si="247"/>
        <v>USA</v>
      </c>
      <c r="C5257" s="5" t="str">
        <f t="shared" si="246"/>
        <v>1973</v>
      </c>
      <c r="D5257" s="1" t="str">
        <f t="shared" si="248"/>
        <v xml:space="preserve">Titan IIID </v>
      </c>
      <c r="E5257" s="1" t="s">
        <v>346</v>
      </c>
      <c r="F5257" s="7" t="str">
        <f>TEXT(DATE(MID(H5257, 13, 4), CHOOSE(MATCH( MID(H5257, 5, 3), {"Jan","Feb","Mar","Apr","May","Jun","Jul","Aug","Sep","Oct","Nov","Dec"}, 0), 1, 2, 3, 4, 5, 6, 7, 8, 9, 10, 11, 12), MID(H5257, 9, 2)), "yyyy-mm-dd")</f>
        <v>1973-03-09</v>
      </c>
      <c r="G5257" s="1" t="s">
        <v>10677</v>
      </c>
      <c r="H5257" s="1" t="s">
        <v>10676</v>
      </c>
    </row>
    <row r="5258" spans="1:8" hidden="1" x14ac:dyDescent="0.3">
      <c r="A5258" s="1" t="s">
        <v>9371</v>
      </c>
      <c r="B5258" s="1" t="str">
        <f t="shared" si="247"/>
        <v>USA</v>
      </c>
      <c r="C5258" s="5" t="str">
        <f t="shared" si="246"/>
        <v>1973</v>
      </c>
      <c r="D5258" s="1" t="str">
        <f t="shared" si="248"/>
        <v xml:space="preserve">Atlas-SLV3A Agena-D </v>
      </c>
      <c r="E5258" s="1" t="s">
        <v>346</v>
      </c>
      <c r="F5258" s="7" t="str">
        <f>TEXT(DATE(MID(H5258, 13, 4), CHOOSE(MATCH( MID(H5258, 5, 3), {"Jan","Feb","Mar","Apr","May","Jun","Jul","Aug","Sep","Oct","Nov","Dec"}, 0), 1, 2, 3, 4, 5, 6, 7, 8, 9, 10, 11, 12), MID(H5258, 9, 2)), "yyyy-mm-dd")</f>
        <v>1973-03-06</v>
      </c>
      <c r="G5258" s="1" t="s">
        <v>10679</v>
      </c>
      <c r="H5258" s="1" t="s">
        <v>10678</v>
      </c>
    </row>
    <row r="5259" spans="1:8" hidden="1" x14ac:dyDescent="0.3">
      <c r="A5259" s="1" t="s">
        <v>130</v>
      </c>
      <c r="B5259" s="1" t="str">
        <f t="shared" si="247"/>
        <v>Kazakhstan</v>
      </c>
      <c r="C5259" s="5" t="str">
        <f t="shared" si="246"/>
        <v>1973</v>
      </c>
      <c r="D5259" s="1" t="str">
        <f t="shared" si="248"/>
        <v xml:space="preserve">Voskhod </v>
      </c>
      <c r="E5259" s="1" t="s">
        <v>346</v>
      </c>
      <c r="F5259" s="7" t="str">
        <f>TEXT(DATE(MID(H5259, 13, 4), CHOOSE(MATCH( MID(H5259, 5, 3), {"Jan","Feb","Mar","Apr","May","Jun","Jul","Aug","Sep","Oct","Nov","Dec"}, 0), 1, 2, 3, 4, 5, 6, 7, 8, 9, 10, 11, 12), MID(H5259, 9, 2)), "yyyy-mm-dd")</f>
        <v>1973-03-06</v>
      </c>
      <c r="G5259" s="1" t="s">
        <v>10681</v>
      </c>
      <c r="H5259" s="1" t="s">
        <v>10680</v>
      </c>
    </row>
    <row r="5260" spans="1:8" hidden="1" x14ac:dyDescent="0.3">
      <c r="A5260" s="1" t="s">
        <v>6615</v>
      </c>
      <c r="B5260" s="1" t="str">
        <f t="shared" si="247"/>
        <v>Russia</v>
      </c>
      <c r="C5260" s="5" t="str">
        <f t="shared" si="246"/>
        <v>1973</v>
      </c>
      <c r="D5260" s="1" t="str">
        <f t="shared" si="248"/>
        <v xml:space="preserve">Voskhod </v>
      </c>
      <c r="E5260" s="1" t="s">
        <v>346</v>
      </c>
      <c r="F5260" s="7" t="str">
        <f>TEXT(DATE(MID(H5260, 13, 4), CHOOSE(MATCH( MID(H5260, 5, 3), {"Jan","Feb","Mar","Apr","May","Jun","Jul","Aug","Sep","Oct","Nov","Dec"}, 0), 1, 2, 3, 4, 5, 6, 7, 8, 9, 10, 11, 12), MID(H5260, 9, 2)), "yyyy-mm-dd")</f>
        <v>1973-03-01</v>
      </c>
      <c r="G5260" s="1" t="s">
        <v>10683</v>
      </c>
      <c r="H5260" s="1" t="s">
        <v>10682</v>
      </c>
    </row>
    <row r="5261" spans="1:8" hidden="1" x14ac:dyDescent="0.3">
      <c r="A5261" s="1" t="s">
        <v>3373</v>
      </c>
      <c r="B5261" s="1" t="str">
        <f t="shared" si="247"/>
        <v>Russia</v>
      </c>
      <c r="C5261" s="5" t="str">
        <f t="shared" si="246"/>
        <v>1973</v>
      </c>
      <c r="D5261" s="1" t="str">
        <f t="shared" si="248"/>
        <v xml:space="preserve">Cosmos-3M </v>
      </c>
      <c r="E5261" s="1" t="s">
        <v>346</v>
      </c>
      <c r="F5261" s="7" t="str">
        <f>TEXT(DATE(MID(H5261, 13, 4), CHOOSE(MATCH( MID(H5261, 5, 3), {"Jan","Feb","Mar","Apr","May","Jun","Jul","Aug","Sep","Oct","Nov","Dec"}, 0), 1, 2, 3, 4, 5, 6, 7, 8, 9, 10, 11, 12), MID(H5261, 9, 2)), "yyyy-mm-dd")</f>
        <v>1973-02-28</v>
      </c>
      <c r="G5261" s="1" t="s">
        <v>10685</v>
      </c>
      <c r="H5261" s="1" t="s">
        <v>10684</v>
      </c>
    </row>
    <row r="5262" spans="1:8" hidden="1" x14ac:dyDescent="0.3">
      <c r="A5262" s="1" t="s">
        <v>130</v>
      </c>
      <c r="B5262" s="1" t="str">
        <f t="shared" si="247"/>
        <v>Kazakhstan</v>
      </c>
      <c r="C5262" s="5" t="str">
        <f t="shared" si="246"/>
        <v>1973</v>
      </c>
      <c r="D5262" s="1" t="str">
        <f t="shared" si="248"/>
        <v xml:space="preserve">Molniya-M /Block SO-L </v>
      </c>
      <c r="E5262" s="1" t="s">
        <v>346</v>
      </c>
      <c r="F5262" s="7" t="str">
        <f>TEXT(DATE(MID(H5262, 13, 4), CHOOSE(MATCH( MID(H5262, 5, 3), {"Jan","Feb","Mar","Apr","May","Jun","Jul","Aug","Sep","Oct","Nov","Dec"}, 0), 1, 2, 3, 4, 5, 6, 7, 8, 9, 10, 11, 12), MID(H5262, 9, 2)), "yyyy-mm-dd")</f>
        <v>1973-02-15</v>
      </c>
      <c r="G5262" s="1" t="s">
        <v>10687</v>
      </c>
      <c r="H5262" s="1" t="s">
        <v>10686</v>
      </c>
    </row>
    <row r="5263" spans="1:8" hidden="1" x14ac:dyDescent="0.3">
      <c r="A5263" s="1" t="s">
        <v>5</v>
      </c>
      <c r="B5263" s="1" t="str">
        <f t="shared" si="247"/>
        <v>Russia</v>
      </c>
      <c r="C5263" s="5" t="str">
        <f t="shared" si="246"/>
        <v>1973</v>
      </c>
      <c r="D5263" s="1" t="str">
        <f t="shared" si="248"/>
        <v xml:space="preserve">Voskhod </v>
      </c>
      <c r="E5263" s="1" t="s">
        <v>346</v>
      </c>
      <c r="F5263" s="7" t="str">
        <f>TEXT(DATE(MID(H5263, 13, 4), CHOOSE(MATCH( MID(H5263, 5, 3), {"Jan","Feb","Mar","Apr","May","Jun","Jul","Aug","Sep","Oct","Nov","Dec"}, 0), 1, 2, 3, 4, 5, 6, 7, 8, 9, 10, 11, 12), MID(H5263, 9, 2)), "yyyy-mm-dd")</f>
        <v>1973-02-08</v>
      </c>
      <c r="G5263" s="1" t="s">
        <v>10689</v>
      </c>
      <c r="H5263" s="1" t="s">
        <v>10688</v>
      </c>
    </row>
    <row r="5264" spans="1:8" hidden="1" x14ac:dyDescent="0.3">
      <c r="A5264" s="1" t="s">
        <v>1630</v>
      </c>
      <c r="B5264" s="1" t="str">
        <f t="shared" si="247"/>
        <v>Kazakhstan</v>
      </c>
      <c r="C5264" s="5" t="str">
        <f t="shared" si="246"/>
        <v>1973</v>
      </c>
      <c r="D5264" s="1" t="str">
        <f t="shared" si="248"/>
        <v xml:space="preserve">Molniya-M /Block L </v>
      </c>
      <c r="E5264" s="1" t="s">
        <v>346</v>
      </c>
      <c r="F5264" s="7" t="str">
        <f>TEXT(DATE(MID(H5264, 13, 4), CHOOSE(MATCH( MID(H5264, 5, 3), {"Jan","Feb","Mar","Apr","May","Jun","Jul","Aug","Sep","Oct","Nov","Dec"}, 0), 1, 2, 3, 4, 5, 6, 7, 8, 9, 10, 11, 12), MID(H5264, 9, 2)), "yyyy-mm-dd")</f>
        <v>1973-02-03</v>
      </c>
      <c r="G5264" s="1" t="s">
        <v>10691</v>
      </c>
      <c r="H5264" s="1" t="s">
        <v>10690</v>
      </c>
    </row>
    <row r="5265" spans="1:8" hidden="1" x14ac:dyDescent="0.3">
      <c r="A5265" s="1" t="s">
        <v>130</v>
      </c>
      <c r="B5265" s="1" t="str">
        <f t="shared" si="247"/>
        <v>Kazakhstan</v>
      </c>
      <c r="C5265" s="5" t="str">
        <f t="shared" si="246"/>
        <v>1973</v>
      </c>
      <c r="D5265" s="1" t="str">
        <f t="shared" si="248"/>
        <v xml:space="preserve">Voskhod </v>
      </c>
      <c r="E5265" s="1" t="s">
        <v>346</v>
      </c>
      <c r="F5265" s="7" t="str">
        <f>TEXT(DATE(MID(H5265, 13, 4), CHOOSE(MATCH( MID(H5265, 5, 3), {"Jan","Feb","Mar","Apr","May","Jun","Jul","Aug","Sep","Oct","Nov","Dec"}, 0), 1, 2, 3, 4, 5, 6, 7, 8, 9, 10, 11, 12), MID(H5265, 9, 2)), "yyyy-mm-dd")</f>
        <v>1973-02-01</v>
      </c>
      <c r="G5265" s="1" t="s">
        <v>10693</v>
      </c>
      <c r="H5265" s="1" t="s">
        <v>10692</v>
      </c>
    </row>
    <row r="5266" spans="1:8" hidden="1" x14ac:dyDescent="0.3">
      <c r="A5266" s="1" t="s">
        <v>4882</v>
      </c>
      <c r="B5266" s="1" t="str">
        <f t="shared" si="247"/>
        <v>Russia</v>
      </c>
      <c r="C5266" s="5" t="str">
        <f t="shared" si="246"/>
        <v>1973</v>
      </c>
      <c r="D5266" s="1" t="str">
        <f t="shared" si="248"/>
        <v xml:space="preserve">Cosmos-3M </v>
      </c>
      <c r="E5266" s="1" t="s">
        <v>346</v>
      </c>
      <c r="F5266" s="7" t="str">
        <f>TEXT(DATE(MID(H5266, 13, 4), CHOOSE(MATCH( MID(H5266, 5, 3), {"Jan","Feb","Mar","Apr","May","Jun","Jul","Aug","Sep","Oct","Nov","Dec"}, 0), 1, 2, 3, 4, 5, 6, 7, 8, 9, 10, 11, 12), MID(H5266, 9, 2)), "yyyy-mm-dd")</f>
        <v>1973-01-26</v>
      </c>
      <c r="G5266" s="1" t="s">
        <v>10695</v>
      </c>
      <c r="H5266" s="1" t="s">
        <v>10694</v>
      </c>
    </row>
    <row r="5267" spans="1:8" hidden="1" x14ac:dyDescent="0.3">
      <c r="A5267" s="1" t="s">
        <v>1561</v>
      </c>
      <c r="B5267" s="1" t="str">
        <f t="shared" si="247"/>
        <v>Russia</v>
      </c>
      <c r="C5267" s="5" t="str">
        <f t="shared" si="246"/>
        <v>1973</v>
      </c>
      <c r="D5267" s="1" t="str">
        <f t="shared" si="248"/>
        <v xml:space="preserve">Cosmos-2 (63SM) </v>
      </c>
      <c r="E5267" s="1" t="s">
        <v>346</v>
      </c>
      <c r="F5267" s="7" t="str">
        <f>TEXT(DATE(MID(H5267, 13, 4), CHOOSE(MATCH( MID(H5267, 5, 3), {"Jan","Feb","Mar","Apr","May","Jun","Jul","Aug","Sep","Oct","Nov","Dec"}, 0), 1, 2, 3, 4, 5, 6, 7, 8, 9, 10, 11, 12), MID(H5267, 9, 2)), "yyyy-mm-dd")</f>
        <v>1973-01-24</v>
      </c>
      <c r="G5267" s="1" t="s">
        <v>10697</v>
      </c>
      <c r="H5267" s="1" t="s">
        <v>10696</v>
      </c>
    </row>
    <row r="5268" spans="1:8" hidden="1" x14ac:dyDescent="0.3">
      <c r="A5268" s="1" t="s">
        <v>3373</v>
      </c>
      <c r="B5268" s="1" t="str">
        <f t="shared" si="247"/>
        <v>Russia</v>
      </c>
      <c r="C5268" s="5" t="str">
        <f t="shared" si="246"/>
        <v>1973</v>
      </c>
      <c r="D5268" s="1" t="str">
        <f t="shared" si="248"/>
        <v xml:space="preserve">Cosmos-3M </v>
      </c>
      <c r="E5268" s="1" t="s">
        <v>346</v>
      </c>
      <c r="F5268" s="7" t="str">
        <f>TEXT(DATE(MID(H5268, 13, 4), CHOOSE(MATCH( MID(H5268, 5, 3), {"Jan","Feb","Mar","Apr","May","Jun","Jul","Aug","Sep","Oct","Nov","Dec"}, 0), 1, 2, 3, 4, 5, 6, 7, 8, 9, 10, 11, 12), MID(H5268, 9, 2)), "yyyy-mm-dd")</f>
        <v>1973-01-20</v>
      </c>
      <c r="G5268" s="1" t="s">
        <v>10699</v>
      </c>
      <c r="H5268" s="1" t="s">
        <v>10698</v>
      </c>
    </row>
    <row r="5269" spans="1:8" hidden="1" x14ac:dyDescent="0.3">
      <c r="A5269" s="1" t="s">
        <v>130</v>
      </c>
      <c r="B5269" s="1" t="str">
        <f t="shared" si="247"/>
        <v>Kazakhstan</v>
      </c>
      <c r="C5269" s="5" t="str">
        <f t="shared" si="246"/>
        <v>1973</v>
      </c>
      <c r="D5269" s="1" t="str">
        <f t="shared" si="248"/>
        <v xml:space="preserve">Voskhod </v>
      </c>
      <c r="E5269" s="1" t="s">
        <v>346</v>
      </c>
      <c r="F5269" s="7" t="str">
        <f>TEXT(DATE(MID(H5269, 13, 4), CHOOSE(MATCH( MID(H5269, 5, 3), {"Jan","Feb","Mar","Apr","May","Jun","Jul","Aug","Sep","Oct","Nov","Dec"}, 0), 1, 2, 3, 4, 5, 6, 7, 8, 9, 10, 11, 12), MID(H5269, 9, 2)), "yyyy-mm-dd")</f>
        <v>1973-01-11</v>
      </c>
      <c r="G5269" s="1" t="s">
        <v>10701</v>
      </c>
      <c r="H5269" s="1" t="s">
        <v>10700</v>
      </c>
    </row>
    <row r="5270" spans="1:8" hidden="1" x14ac:dyDescent="0.3">
      <c r="A5270" s="1" t="s">
        <v>4200</v>
      </c>
      <c r="B5270" s="1" t="str">
        <f t="shared" si="247"/>
        <v>Kazakhstan</v>
      </c>
      <c r="C5270" s="5" t="str">
        <f t="shared" si="246"/>
        <v>1973</v>
      </c>
      <c r="D5270" s="1" t="str">
        <f t="shared" si="248"/>
        <v xml:space="preserve">Proton-K/Block D </v>
      </c>
      <c r="E5270" s="1" t="s">
        <v>346</v>
      </c>
      <c r="F5270" s="7" t="str">
        <f>TEXT(DATE(MID(H5270, 13, 4), CHOOSE(MATCH( MID(H5270, 5, 3), {"Jan","Feb","Mar","Apr","May","Jun","Jul","Aug","Sep","Oct","Nov","Dec"}, 0), 1, 2, 3, 4, 5, 6, 7, 8, 9, 10, 11, 12), MID(H5270, 9, 2)), "yyyy-mm-dd")</f>
        <v>1973-01-08</v>
      </c>
      <c r="G5270" s="1" t="s">
        <v>10703</v>
      </c>
      <c r="H5270" s="1" t="s">
        <v>10702</v>
      </c>
    </row>
    <row r="5271" spans="1:8" hidden="1" x14ac:dyDescent="0.3">
      <c r="A5271" s="1" t="s">
        <v>5</v>
      </c>
      <c r="B5271" s="1" t="str">
        <f t="shared" si="247"/>
        <v>Russia</v>
      </c>
      <c r="C5271" s="5" t="str">
        <f t="shared" si="246"/>
        <v>1972</v>
      </c>
      <c r="D5271" s="1" t="str">
        <f t="shared" si="248"/>
        <v xml:space="preserve">Vostok-2M </v>
      </c>
      <c r="E5271" s="1" t="s">
        <v>346</v>
      </c>
      <c r="F5271" s="7" t="str">
        <f>TEXT(DATE(MID(H5271, 13, 4), CHOOSE(MATCH( MID(H5271, 5, 3), {"Jan","Feb","Mar","Apr","May","Jun","Jul","Aug","Sep","Oct","Nov","Dec"}, 0), 1, 2, 3, 4, 5, 6, 7, 8, 9, 10, 11, 12), MID(H5271, 9, 2)), "yyyy-mm-dd")</f>
        <v>1972-12-28</v>
      </c>
      <c r="G5271" s="1" t="s">
        <v>10705</v>
      </c>
      <c r="H5271" s="1" t="s">
        <v>10704</v>
      </c>
    </row>
    <row r="5272" spans="1:8" hidden="1" x14ac:dyDescent="0.3">
      <c r="A5272" s="1" t="s">
        <v>6615</v>
      </c>
      <c r="B5272" s="1" t="str">
        <f t="shared" si="247"/>
        <v>Russia</v>
      </c>
      <c r="C5272" s="5" t="str">
        <f t="shared" si="246"/>
        <v>1972</v>
      </c>
      <c r="D5272" s="1" t="str">
        <f t="shared" si="248"/>
        <v xml:space="preserve">Soyuz M </v>
      </c>
      <c r="E5272" s="1" t="s">
        <v>346</v>
      </c>
      <c r="F5272" s="7" t="str">
        <f>TEXT(DATE(MID(H5272, 13, 4), CHOOSE(MATCH( MID(H5272, 5, 3), {"Jan","Feb","Mar","Apr","May","Jun","Jul","Aug","Sep","Oct","Nov","Dec"}, 0), 1, 2, 3, 4, 5, 6, 7, 8, 9, 10, 11, 12), MID(H5272, 9, 2)), "yyyy-mm-dd")</f>
        <v>1972-12-27</v>
      </c>
      <c r="G5272" s="1" t="s">
        <v>10707</v>
      </c>
      <c r="H5272" s="1" t="s">
        <v>10706</v>
      </c>
    </row>
    <row r="5273" spans="1:8" hidden="1" x14ac:dyDescent="0.3">
      <c r="A5273" s="1" t="s">
        <v>6482</v>
      </c>
      <c r="B5273" s="1" t="str">
        <f t="shared" si="247"/>
        <v>Russia</v>
      </c>
      <c r="C5273" s="5" t="str">
        <f t="shared" si="246"/>
        <v>1972</v>
      </c>
      <c r="D5273" s="1" t="str">
        <f t="shared" si="248"/>
        <v xml:space="preserve">Cosmos-3M </v>
      </c>
      <c r="E5273" s="1" t="s">
        <v>346</v>
      </c>
      <c r="F5273" s="7" t="str">
        <f>TEXT(DATE(MID(H5273, 13, 4), CHOOSE(MATCH( MID(H5273, 5, 3), {"Jan","Feb","Mar","Apr","May","Jun","Jul","Aug","Sep","Oct","Nov","Dec"}, 0), 1, 2, 3, 4, 5, 6, 7, 8, 9, 10, 11, 12), MID(H5273, 9, 2)), "yyyy-mm-dd")</f>
        <v>1972-12-25</v>
      </c>
      <c r="G5273" s="1" t="s">
        <v>10709</v>
      </c>
      <c r="H5273" s="1" t="s">
        <v>10708</v>
      </c>
    </row>
    <row r="5274" spans="1:8" hidden="1" x14ac:dyDescent="0.3">
      <c r="A5274" s="1" t="s">
        <v>4249</v>
      </c>
      <c r="B5274" s="1" t="str">
        <f t="shared" si="247"/>
        <v>USA</v>
      </c>
      <c r="C5274" s="5" t="str">
        <f t="shared" si="246"/>
        <v>1972</v>
      </c>
      <c r="D5274" s="1" t="str">
        <f t="shared" si="248"/>
        <v xml:space="preserve">Titan III(24)B </v>
      </c>
      <c r="E5274" s="1" t="s">
        <v>346</v>
      </c>
      <c r="F5274" s="7" t="str">
        <f>TEXT(DATE(MID(H5274, 13, 4), CHOOSE(MATCH( MID(H5274, 5, 3), {"Jan","Feb","Mar","Apr","May","Jun","Jul","Aug","Sep","Oct","Nov","Dec"}, 0), 1, 2, 3, 4, 5, 6, 7, 8, 9, 10, 11, 12), MID(H5274, 9, 2)), "yyyy-mm-dd")</f>
        <v>1972-12-21</v>
      </c>
      <c r="G5274" s="1" t="s">
        <v>10711</v>
      </c>
      <c r="H5274" s="1" t="s">
        <v>10710</v>
      </c>
    </row>
    <row r="5275" spans="1:8" hidden="1" x14ac:dyDescent="0.3">
      <c r="A5275" s="1" t="s">
        <v>6482</v>
      </c>
      <c r="B5275" s="1" t="str">
        <f t="shared" si="247"/>
        <v>Russia</v>
      </c>
      <c r="C5275" s="5" t="str">
        <f t="shared" si="246"/>
        <v>1972</v>
      </c>
      <c r="D5275" s="1" t="str">
        <f t="shared" si="248"/>
        <v xml:space="preserve">Cosmos-3M </v>
      </c>
      <c r="E5275" s="1" t="s">
        <v>346</v>
      </c>
      <c r="F5275" s="7" t="str">
        <f>TEXT(DATE(MID(H5275, 13, 4), CHOOSE(MATCH( MID(H5275, 5, 3), {"Jan","Feb","Mar","Apr","May","Jun","Jul","Aug","Sep","Oct","Nov","Dec"}, 0), 1, 2, 3, 4, 5, 6, 7, 8, 9, 10, 11, 12), MID(H5275, 9, 2)), "yyyy-mm-dd")</f>
        <v>1972-12-21</v>
      </c>
      <c r="G5275" s="1" t="s">
        <v>10713</v>
      </c>
      <c r="H5275" s="1" t="s">
        <v>10712</v>
      </c>
    </row>
    <row r="5276" spans="1:8" hidden="1" x14ac:dyDescent="0.3">
      <c r="A5276" s="1" t="s">
        <v>9371</v>
      </c>
      <c r="B5276" s="1" t="str">
        <f t="shared" si="247"/>
        <v>USA</v>
      </c>
      <c r="C5276" s="5" t="str">
        <f t="shared" si="246"/>
        <v>1972</v>
      </c>
      <c r="D5276" s="1" t="str">
        <f t="shared" si="248"/>
        <v xml:space="preserve">Atlas-SLV3A Agena-D </v>
      </c>
      <c r="E5276" s="1" t="s">
        <v>346</v>
      </c>
      <c r="F5276" s="7" t="str">
        <f>TEXT(DATE(MID(H5276, 13, 4), CHOOSE(MATCH( MID(H5276, 5, 3), {"Jan","Feb","Mar","Apr","May","Jun","Jul","Aug","Sep","Oct","Nov","Dec"}, 0), 1, 2, 3, 4, 5, 6, 7, 8, 9, 10, 11, 12), MID(H5276, 9, 2)), "yyyy-mm-dd")</f>
        <v>1972-12-20</v>
      </c>
      <c r="G5276" s="1" t="s">
        <v>10715</v>
      </c>
      <c r="H5276" s="1" t="s">
        <v>10714</v>
      </c>
    </row>
    <row r="5277" spans="1:8" hidden="1" x14ac:dyDescent="0.3">
      <c r="A5277" s="1" t="s">
        <v>5723</v>
      </c>
      <c r="B5277" s="1" t="str">
        <f t="shared" si="247"/>
        <v>USA</v>
      </c>
      <c r="C5277" s="5" t="str">
        <f t="shared" si="246"/>
        <v>1972</v>
      </c>
      <c r="D5277" s="1" t="str">
        <f t="shared" si="248"/>
        <v xml:space="preserve">Scout D1 </v>
      </c>
      <c r="E5277" s="1" t="s">
        <v>346</v>
      </c>
      <c r="F5277" s="7" t="str">
        <f>TEXT(DATE(MID(H5277, 13, 4), CHOOSE(MATCH( MID(H5277, 5, 3), {"Jan","Feb","Mar","Apr","May","Jun","Jul","Aug","Sep","Oct","Nov","Dec"}, 0), 1, 2, 3, 4, 5, 6, 7, 8, 9, 10, 11, 12), MID(H5277, 9, 2)), "yyyy-mm-dd")</f>
        <v>1972-12-16</v>
      </c>
      <c r="G5277" s="1" t="s">
        <v>10717</v>
      </c>
      <c r="H5277" s="1" t="s">
        <v>10716</v>
      </c>
    </row>
    <row r="5278" spans="1:8" hidden="1" x14ac:dyDescent="0.3">
      <c r="A5278" s="1" t="s">
        <v>5</v>
      </c>
      <c r="B5278" s="1" t="str">
        <f t="shared" si="247"/>
        <v>Russia</v>
      </c>
      <c r="C5278" s="5" t="str">
        <f t="shared" si="246"/>
        <v>1972</v>
      </c>
      <c r="D5278" s="1" t="str">
        <f t="shared" si="248"/>
        <v xml:space="preserve">Voskhod </v>
      </c>
      <c r="E5278" s="1" t="s">
        <v>346</v>
      </c>
      <c r="F5278" s="7" t="str">
        <f>TEXT(DATE(MID(H5278, 13, 4), CHOOSE(MATCH( MID(H5278, 5, 3), {"Jan","Feb","Mar","Apr","May","Jun","Jul","Aug","Sep","Oct","Nov","Dec"}, 0), 1, 2, 3, 4, 5, 6, 7, 8, 9, 10, 11, 12), MID(H5278, 9, 2)), "yyyy-mm-dd")</f>
        <v>1972-12-14</v>
      </c>
      <c r="G5278" s="1" t="s">
        <v>10719</v>
      </c>
      <c r="H5278" s="1" t="s">
        <v>10718</v>
      </c>
    </row>
    <row r="5279" spans="1:8" hidden="1" x14ac:dyDescent="0.3">
      <c r="A5279" s="1" t="s">
        <v>6615</v>
      </c>
      <c r="B5279" s="1" t="str">
        <f t="shared" si="247"/>
        <v>Russia</v>
      </c>
      <c r="C5279" s="5" t="str">
        <f t="shared" si="246"/>
        <v>1972</v>
      </c>
      <c r="D5279" s="1" t="str">
        <f t="shared" si="248"/>
        <v xml:space="preserve">Molniya-M /Block L </v>
      </c>
      <c r="E5279" s="1" t="s">
        <v>346</v>
      </c>
      <c r="F5279" s="7" t="str">
        <f>TEXT(DATE(MID(H5279, 13, 4), CHOOSE(MATCH( MID(H5279, 5, 3), {"Jan","Feb","Mar","Apr","May","Jun","Jul","Aug","Sep","Oct","Nov","Dec"}, 0), 1, 2, 3, 4, 5, 6, 7, 8, 9, 10, 11, 12), MID(H5279, 9, 2)), "yyyy-mm-dd")</f>
        <v>1972-12-12</v>
      </c>
      <c r="G5279" s="1" t="s">
        <v>10721</v>
      </c>
      <c r="H5279" s="1" t="s">
        <v>10720</v>
      </c>
    </row>
    <row r="5280" spans="1:8" hidden="1" x14ac:dyDescent="0.3">
      <c r="A5280" s="1" t="s">
        <v>114</v>
      </c>
      <c r="B5280" s="1" t="str">
        <f t="shared" si="247"/>
        <v>USA</v>
      </c>
      <c r="C5280" s="5" t="str">
        <f t="shared" si="246"/>
        <v>1972</v>
      </c>
      <c r="D5280" s="1" t="str">
        <f t="shared" si="248"/>
        <v xml:space="preserve">Delta 900 </v>
      </c>
      <c r="E5280" s="1" t="s">
        <v>346</v>
      </c>
      <c r="F5280" s="7" t="str">
        <f>TEXT(DATE(MID(H5280, 13, 4), CHOOSE(MATCH( MID(H5280, 5, 3), {"Jan","Feb","Mar","Apr","May","Jun","Jul","Aug","Sep","Oct","Nov","Dec"}, 0), 1, 2, 3, 4, 5, 6, 7, 8, 9, 10, 11, 12), MID(H5280, 9, 2)), "yyyy-mm-dd")</f>
        <v>1972-12-11</v>
      </c>
      <c r="G5280" s="1" t="s">
        <v>10723</v>
      </c>
      <c r="H5280" s="1" t="s">
        <v>10722</v>
      </c>
    </row>
    <row r="5281" spans="1:8" hidden="1" x14ac:dyDescent="0.3">
      <c r="A5281" s="1" t="s">
        <v>30</v>
      </c>
      <c r="B5281" s="1" t="str">
        <f t="shared" si="247"/>
        <v>USA</v>
      </c>
      <c r="C5281" s="5" t="str">
        <f t="shared" si="246"/>
        <v>1972</v>
      </c>
      <c r="D5281" s="1" t="str">
        <f t="shared" si="248"/>
        <v xml:space="preserve">Saturn V </v>
      </c>
      <c r="E5281" s="1" t="s">
        <v>346</v>
      </c>
      <c r="F5281" s="7" t="str">
        <f>TEXT(DATE(MID(H5281, 13, 4), CHOOSE(MATCH( MID(H5281, 5, 3), {"Jan","Feb","Mar","Apr","May","Jun","Jul","Aug","Sep","Oct","Nov","Dec"}, 0), 1, 2, 3, 4, 5, 6, 7, 8, 9, 10, 11, 12), MID(H5281, 9, 2)), "yyyy-mm-dd")</f>
        <v>1972-12-07</v>
      </c>
      <c r="G5281" s="1" t="s">
        <v>10725</v>
      </c>
      <c r="H5281" s="1" t="s">
        <v>10724</v>
      </c>
    </row>
    <row r="5282" spans="1:8" hidden="1" x14ac:dyDescent="0.3">
      <c r="A5282" s="1" t="s">
        <v>1630</v>
      </c>
      <c r="B5282" s="1" t="str">
        <f t="shared" si="247"/>
        <v>Kazakhstan</v>
      </c>
      <c r="C5282" s="5" t="str">
        <f t="shared" si="246"/>
        <v>1972</v>
      </c>
      <c r="D5282" s="1" t="str">
        <f t="shared" si="248"/>
        <v xml:space="preserve">Molniya-M /Block L </v>
      </c>
      <c r="E5282" s="1" t="s">
        <v>346</v>
      </c>
      <c r="F5282" s="7" t="str">
        <f>TEXT(DATE(MID(H5282, 13, 4), CHOOSE(MATCH( MID(H5282, 5, 3), {"Jan","Feb","Mar","Apr","May","Jun","Jul","Aug","Sep","Oct","Nov","Dec"}, 0), 1, 2, 3, 4, 5, 6, 7, 8, 9, 10, 11, 12), MID(H5282, 9, 2)), "yyyy-mm-dd")</f>
        <v>1972-12-02</v>
      </c>
      <c r="G5282" s="1" t="s">
        <v>10727</v>
      </c>
      <c r="H5282" s="1" t="s">
        <v>10726</v>
      </c>
    </row>
    <row r="5283" spans="1:8" hidden="1" x14ac:dyDescent="0.3">
      <c r="A5283" s="1" t="s">
        <v>6899</v>
      </c>
      <c r="B5283" s="1" t="str">
        <f t="shared" si="247"/>
        <v>Russia</v>
      </c>
      <c r="C5283" s="5" t="str">
        <f t="shared" si="246"/>
        <v>1972</v>
      </c>
      <c r="D5283" s="1" t="str">
        <f t="shared" si="248"/>
        <v xml:space="preserve">Cosmos-2 (63SM) </v>
      </c>
      <c r="E5283" s="1" t="s">
        <v>346</v>
      </c>
      <c r="F5283" s="7" t="str">
        <f>TEXT(DATE(MID(H5283, 13, 4), CHOOSE(MATCH( MID(H5283, 5, 3), {"Jan","Feb","Mar","Apr","May","Jun","Jul","Aug","Sep","Oct","Nov","Dec"}, 0), 1, 2, 3, 4, 5, 6, 7, 8, 9, 10, 11, 12), MID(H5283, 9, 2)), "yyyy-mm-dd")</f>
        <v>1972-11-30</v>
      </c>
      <c r="G5283" s="1" t="s">
        <v>10729</v>
      </c>
      <c r="H5283" s="1" t="s">
        <v>10728</v>
      </c>
    </row>
    <row r="5284" spans="1:8" hidden="1" x14ac:dyDescent="0.3">
      <c r="A5284" s="1" t="s">
        <v>130</v>
      </c>
      <c r="B5284" s="1" t="str">
        <f t="shared" si="247"/>
        <v>Kazakhstan</v>
      </c>
      <c r="C5284" s="5" t="str">
        <f t="shared" si="246"/>
        <v>1972</v>
      </c>
      <c r="D5284" s="1" t="str">
        <f t="shared" si="248"/>
        <v xml:space="preserve">Voskhod </v>
      </c>
      <c r="E5284" s="1" t="s">
        <v>346</v>
      </c>
      <c r="F5284" s="7" t="str">
        <f>TEXT(DATE(MID(H5284, 13, 4), CHOOSE(MATCH( MID(H5284, 5, 3), {"Jan","Feb","Mar","Apr","May","Jun","Jul","Aug","Sep","Oct","Nov","Dec"}, 0), 1, 2, 3, 4, 5, 6, 7, 8, 9, 10, 11, 12), MID(H5284, 9, 2)), "yyyy-mm-dd")</f>
        <v>1972-11-25</v>
      </c>
      <c r="G5284" s="1" t="s">
        <v>10731</v>
      </c>
      <c r="H5284" s="1" t="s">
        <v>10730</v>
      </c>
    </row>
    <row r="5285" spans="1:8" hidden="1" x14ac:dyDescent="0.3">
      <c r="A5285" s="1" t="s">
        <v>6798</v>
      </c>
      <c r="B5285" s="1" t="str">
        <f t="shared" si="247"/>
        <v>Kazakhstan</v>
      </c>
      <c r="C5285" s="5" t="str">
        <f t="shared" si="246"/>
        <v>1972</v>
      </c>
      <c r="D5285" s="1" t="str">
        <f t="shared" si="248"/>
        <v xml:space="preserve">N-1 L3 </v>
      </c>
      <c r="E5285" s="1" t="s">
        <v>346</v>
      </c>
      <c r="F5285" s="7" t="str">
        <f>TEXT(DATE(MID(H5285, 13, 4), CHOOSE(MATCH( MID(H5285, 5, 3), {"Jan","Feb","Mar","Apr","May","Jun","Jul","Aug","Sep","Oct","Nov","Dec"}, 0), 1, 2, 3, 4, 5, 6, 7, 8, 9, 10, 11, 12), MID(H5285, 9, 2)), "yyyy-mm-dd")</f>
        <v>1972-11-23</v>
      </c>
      <c r="G5285" s="1" t="s">
        <v>10733</v>
      </c>
      <c r="H5285" s="1" t="s">
        <v>10732</v>
      </c>
    </row>
    <row r="5286" spans="1:8" hidden="1" x14ac:dyDescent="0.3">
      <c r="A5286" s="1" t="s">
        <v>5723</v>
      </c>
      <c r="B5286" s="1" t="str">
        <f t="shared" si="247"/>
        <v>USA</v>
      </c>
      <c r="C5286" s="5" t="str">
        <f t="shared" si="246"/>
        <v>1972</v>
      </c>
      <c r="D5286" s="1" t="str">
        <f t="shared" si="248"/>
        <v xml:space="preserve">Scout D1 </v>
      </c>
      <c r="E5286" s="1" t="s">
        <v>346</v>
      </c>
      <c r="F5286" s="7" t="str">
        <f>TEXT(DATE(MID(H5286, 13, 4), CHOOSE(MATCH( MID(H5286, 5, 3), {"Jan","Feb","Mar","Apr","May","Jun","Jul","Aug","Sep","Oct","Nov","Dec"}, 0), 1, 2, 3, 4, 5, 6, 7, 8, 9, 10, 11, 12), MID(H5286, 9, 2)), "yyyy-mm-dd")</f>
        <v>1972-11-22</v>
      </c>
      <c r="G5286" s="1" t="s">
        <v>10735</v>
      </c>
      <c r="H5286" s="1" t="s">
        <v>10734</v>
      </c>
    </row>
    <row r="5287" spans="1:8" hidden="1" x14ac:dyDescent="0.3">
      <c r="A5287" s="1" t="s">
        <v>6959</v>
      </c>
      <c r="B5287" s="1" t="str">
        <f t="shared" si="247"/>
        <v>Kenya</v>
      </c>
      <c r="C5287" s="5" t="str">
        <f t="shared" si="246"/>
        <v>1972</v>
      </c>
      <c r="D5287" s="1" t="str">
        <f t="shared" si="248"/>
        <v xml:space="preserve">Scout D1 </v>
      </c>
      <c r="E5287" s="1" t="s">
        <v>346</v>
      </c>
      <c r="F5287" s="7" t="str">
        <f>TEXT(DATE(MID(H5287, 13, 4), CHOOSE(MATCH( MID(H5287, 5, 3), {"Jan","Feb","Mar","Apr","May","Jun","Jul","Aug","Sep","Oct","Nov","Dec"}, 0), 1, 2, 3, 4, 5, 6, 7, 8, 9, 10, 11, 12), MID(H5287, 9, 2)), "yyyy-mm-dd")</f>
        <v>1972-11-15</v>
      </c>
      <c r="G5287" s="1" t="s">
        <v>10737</v>
      </c>
      <c r="H5287" s="1" t="s">
        <v>10736</v>
      </c>
    </row>
    <row r="5288" spans="1:8" hidden="1" x14ac:dyDescent="0.3">
      <c r="A5288" s="1" t="s">
        <v>3160</v>
      </c>
      <c r="B5288" s="1" t="str">
        <f t="shared" si="247"/>
        <v>USA</v>
      </c>
      <c r="C5288" s="5" t="str">
        <f t="shared" si="246"/>
        <v>1972</v>
      </c>
      <c r="D5288" s="1" t="str">
        <f t="shared" si="248"/>
        <v xml:space="preserve">Delta 1914 </v>
      </c>
      <c r="E5288" s="1" t="s">
        <v>346</v>
      </c>
      <c r="F5288" s="7" t="str">
        <f>TEXT(DATE(MID(H5288, 13, 4), CHOOSE(MATCH( MID(H5288, 5, 3), {"Jan","Feb","Mar","Apr","May","Jun","Jul","Aug","Sep","Oct","Nov","Dec"}, 0), 1, 2, 3, 4, 5, 6, 7, 8, 9, 10, 11, 12), MID(H5288, 9, 2)), "yyyy-mm-dd")</f>
        <v>1972-11-10</v>
      </c>
      <c r="G5288" s="1" t="s">
        <v>10739</v>
      </c>
      <c r="H5288" s="1" t="s">
        <v>10738</v>
      </c>
    </row>
    <row r="5289" spans="1:8" hidden="1" x14ac:dyDescent="0.3">
      <c r="A5289" s="1" t="s">
        <v>8845</v>
      </c>
      <c r="B5289" s="1" t="str">
        <f t="shared" si="247"/>
        <v>USA</v>
      </c>
      <c r="C5289" s="5" t="str">
        <f t="shared" si="246"/>
        <v>1972</v>
      </c>
      <c r="D5289" s="1" t="str">
        <f t="shared" si="248"/>
        <v xml:space="preserve">Thor-LV2D Burner-2 </v>
      </c>
      <c r="E5289" s="1" t="s">
        <v>346</v>
      </c>
      <c r="F5289" s="7" t="str">
        <f>TEXT(DATE(MID(H5289, 13, 4), CHOOSE(MATCH( MID(H5289, 5, 3), {"Jan","Feb","Mar","Apr","May","Jun","Jul","Aug","Sep","Oct","Nov","Dec"}, 0), 1, 2, 3, 4, 5, 6, 7, 8, 9, 10, 11, 12), MID(H5289, 9, 2)), "yyyy-mm-dd")</f>
        <v>1972-11-09</v>
      </c>
      <c r="G5289" s="1" t="s">
        <v>10741</v>
      </c>
      <c r="H5289" s="1" t="s">
        <v>10740</v>
      </c>
    </row>
    <row r="5290" spans="1:8" hidden="1" x14ac:dyDescent="0.3">
      <c r="A5290" s="1" t="s">
        <v>3373</v>
      </c>
      <c r="B5290" s="1" t="str">
        <f t="shared" si="247"/>
        <v>Russia</v>
      </c>
      <c r="C5290" s="5" t="str">
        <f t="shared" si="246"/>
        <v>1972</v>
      </c>
      <c r="D5290" s="1" t="str">
        <f t="shared" si="248"/>
        <v xml:space="preserve">Cosmos-3M </v>
      </c>
      <c r="E5290" s="1" t="s">
        <v>346</v>
      </c>
      <c r="F5290" s="7" t="str">
        <f>TEXT(DATE(MID(H5290, 13, 4), CHOOSE(MATCH( MID(H5290, 5, 3), {"Jan","Feb","Mar","Apr","May","Jun","Jul","Aug","Sep","Oct","Nov","Dec"}, 0), 1, 2, 3, 4, 5, 6, 7, 8, 9, 10, 11, 12), MID(H5290, 9, 2)), "yyyy-mm-dd")</f>
        <v>1972-11-03</v>
      </c>
      <c r="G5290" s="1" t="s">
        <v>10743</v>
      </c>
      <c r="H5290" s="1" t="s">
        <v>10742</v>
      </c>
    </row>
    <row r="5291" spans="1:8" hidden="1" x14ac:dyDescent="0.3">
      <c r="A5291" s="1" t="s">
        <v>6482</v>
      </c>
      <c r="B5291" s="1" t="str">
        <f t="shared" si="247"/>
        <v>Russia</v>
      </c>
      <c r="C5291" s="5" t="str">
        <f t="shared" si="246"/>
        <v>1972</v>
      </c>
      <c r="D5291" s="1" t="str">
        <f t="shared" si="248"/>
        <v xml:space="preserve">Cosmos-3M </v>
      </c>
      <c r="E5291" s="1" t="s">
        <v>346</v>
      </c>
      <c r="F5291" s="7" t="str">
        <f>TEXT(DATE(MID(H5291, 13, 4), CHOOSE(MATCH( MID(H5291, 5, 3), {"Jan","Feb","Mar","Apr","May","Jun","Jul","Aug","Sep","Oct","Nov","Dec"}, 0), 1, 2, 3, 4, 5, 6, 7, 8, 9, 10, 11, 12), MID(H5291, 9, 2)), "yyyy-mm-dd")</f>
        <v>1972-11-01</v>
      </c>
      <c r="G5291" s="1" t="s">
        <v>10745</v>
      </c>
      <c r="H5291" s="1" t="s">
        <v>10744</v>
      </c>
    </row>
    <row r="5292" spans="1:8" hidden="1" x14ac:dyDescent="0.3">
      <c r="A5292" s="1" t="s">
        <v>5</v>
      </c>
      <c r="B5292" s="1" t="str">
        <f t="shared" si="247"/>
        <v>Russia</v>
      </c>
      <c r="C5292" s="5" t="str">
        <f t="shared" si="246"/>
        <v>1972</v>
      </c>
      <c r="D5292" s="1" t="str">
        <f t="shared" si="248"/>
        <v xml:space="preserve">Voskhod </v>
      </c>
      <c r="E5292" s="1" t="s">
        <v>346</v>
      </c>
      <c r="F5292" s="7" t="str">
        <f>TEXT(DATE(MID(H5292, 13, 4), CHOOSE(MATCH( MID(H5292, 5, 3), {"Jan","Feb","Mar","Apr","May","Jun","Jul","Aug","Sep","Oct","Nov","Dec"}, 0), 1, 2, 3, 4, 5, 6, 7, 8, 9, 10, 11, 12), MID(H5292, 9, 2)), "yyyy-mm-dd")</f>
        <v>1972-10-31</v>
      </c>
      <c r="G5292" s="1" t="s">
        <v>10747</v>
      </c>
      <c r="H5292" s="1" t="s">
        <v>10746</v>
      </c>
    </row>
    <row r="5293" spans="1:8" hidden="1" x14ac:dyDescent="0.3">
      <c r="A5293" s="1" t="s">
        <v>5</v>
      </c>
      <c r="B5293" s="1" t="str">
        <f t="shared" si="247"/>
        <v>Russia</v>
      </c>
      <c r="C5293" s="5" t="str">
        <f t="shared" si="246"/>
        <v>1972</v>
      </c>
      <c r="D5293" s="1" t="str">
        <f t="shared" si="248"/>
        <v xml:space="preserve">Vostok-2M </v>
      </c>
      <c r="E5293" s="1" t="s">
        <v>346</v>
      </c>
      <c r="F5293" s="7" t="str">
        <f>TEXT(DATE(MID(H5293, 13, 4), CHOOSE(MATCH( MID(H5293, 5, 3), {"Jan","Feb","Mar","Apr","May","Jun","Jul","Aug","Sep","Oct","Nov","Dec"}, 0), 1, 2, 3, 4, 5, 6, 7, 8, 9, 10, 11, 12), MID(H5293, 9, 2)), "yyyy-mm-dd")</f>
        <v>1972-10-26</v>
      </c>
      <c r="G5293" s="1" t="s">
        <v>10749</v>
      </c>
      <c r="H5293" s="1" t="s">
        <v>10748</v>
      </c>
    </row>
    <row r="5294" spans="1:8" hidden="1" x14ac:dyDescent="0.3">
      <c r="A5294" s="1" t="s">
        <v>1561</v>
      </c>
      <c r="B5294" s="1" t="str">
        <f t="shared" si="247"/>
        <v>Russia</v>
      </c>
      <c r="C5294" s="5" t="str">
        <f t="shared" si="246"/>
        <v>1972</v>
      </c>
      <c r="D5294" s="1" t="str">
        <f t="shared" si="248"/>
        <v xml:space="preserve">Cosmos-2 (63SM) </v>
      </c>
      <c r="E5294" s="1" t="s">
        <v>346</v>
      </c>
      <c r="F5294" s="7" t="str">
        <f>TEXT(DATE(MID(H5294, 13, 4), CHOOSE(MATCH( MID(H5294, 5, 3), {"Jan","Feb","Mar","Apr","May","Jun","Jul","Aug","Sep","Oct","Nov","Dec"}, 0), 1, 2, 3, 4, 5, 6, 7, 8, 9, 10, 11, 12), MID(H5294, 9, 2)), "yyyy-mm-dd")</f>
        <v>1972-10-25</v>
      </c>
      <c r="G5294" s="1" t="s">
        <v>10751</v>
      </c>
      <c r="H5294" s="1" t="s">
        <v>10750</v>
      </c>
    </row>
    <row r="5295" spans="1:8" hidden="1" x14ac:dyDescent="0.3">
      <c r="A5295" s="1" t="s">
        <v>5</v>
      </c>
      <c r="B5295" s="1" t="str">
        <f t="shared" si="247"/>
        <v>Russia</v>
      </c>
      <c r="C5295" s="5" t="str">
        <f t="shared" si="246"/>
        <v>1972</v>
      </c>
      <c r="D5295" s="1" t="str">
        <f t="shared" si="248"/>
        <v xml:space="preserve">Voskhod </v>
      </c>
      <c r="E5295" s="1" t="s">
        <v>346</v>
      </c>
      <c r="F5295" s="7" t="str">
        <f>TEXT(DATE(MID(H5295, 13, 4), CHOOSE(MATCH( MID(H5295, 5, 3), {"Jan","Feb","Mar","Apr","May","Jun","Jul","Aug","Sep","Oct","Nov","Dec"}, 0), 1, 2, 3, 4, 5, 6, 7, 8, 9, 10, 11, 12), MID(H5295, 9, 2)), "yyyy-mm-dd")</f>
        <v>1972-10-18</v>
      </c>
      <c r="G5295" s="1" t="s">
        <v>10753</v>
      </c>
      <c r="H5295" s="1" t="s">
        <v>10752</v>
      </c>
    </row>
    <row r="5296" spans="1:8" hidden="1" x14ac:dyDescent="0.3">
      <c r="A5296" s="1" t="s">
        <v>3373</v>
      </c>
      <c r="B5296" s="1" t="str">
        <f t="shared" si="247"/>
        <v>Russia</v>
      </c>
      <c r="C5296" s="5" t="str">
        <f t="shared" si="246"/>
        <v>1972</v>
      </c>
      <c r="D5296" s="1" t="str">
        <f t="shared" si="248"/>
        <v xml:space="preserve">Cosmos-3M </v>
      </c>
      <c r="E5296" s="1" t="s">
        <v>346</v>
      </c>
      <c r="F5296" s="7" t="str">
        <f>TEXT(DATE(MID(H5296, 13, 4), CHOOSE(MATCH( MID(H5296, 5, 3), {"Jan","Feb","Mar","Apr","May","Jun","Jul","Aug","Sep","Oct","Nov","Dec"}, 0), 1, 2, 3, 4, 5, 6, 7, 8, 9, 10, 11, 12), MID(H5296, 9, 2)), "yyyy-mm-dd")</f>
        <v>1972-10-17</v>
      </c>
      <c r="G5296" s="1" t="s">
        <v>8323</v>
      </c>
      <c r="H5296" s="1" t="s">
        <v>10754</v>
      </c>
    </row>
    <row r="5297" spans="1:8" hidden="1" x14ac:dyDescent="0.3">
      <c r="A5297" s="1" t="s">
        <v>114</v>
      </c>
      <c r="B5297" s="1" t="str">
        <f t="shared" si="247"/>
        <v>USA</v>
      </c>
      <c r="C5297" s="5" t="str">
        <f t="shared" si="246"/>
        <v>1972</v>
      </c>
      <c r="D5297" s="1" t="str">
        <f t="shared" si="248"/>
        <v xml:space="preserve">Delta 300 </v>
      </c>
      <c r="E5297" s="1" t="s">
        <v>346</v>
      </c>
      <c r="F5297" s="7" t="str">
        <f>TEXT(DATE(MID(H5297, 13, 4), CHOOSE(MATCH( MID(H5297, 5, 3), {"Jan","Feb","Mar","Apr","May","Jun","Jul","Aug","Sep","Oct","Nov","Dec"}, 0), 1, 2, 3, 4, 5, 6, 7, 8, 9, 10, 11, 12), MID(H5297, 9, 2)), "yyyy-mm-dd")</f>
        <v>1972-10-15</v>
      </c>
      <c r="G5297" s="1" t="s">
        <v>10756</v>
      </c>
      <c r="H5297" s="1" t="s">
        <v>10755</v>
      </c>
    </row>
    <row r="5298" spans="1:8" hidden="1" x14ac:dyDescent="0.3">
      <c r="A5298" s="1" t="s">
        <v>6615</v>
      </c>
      <c r="B5298" s="1" t="str">
        <f t="shared" si="247"/>
        <v>Russia</v>
      </c>
      <c r="C5298" s="5" t="str">
        <f t="shared" si="246"/>
        <v>1972</v>
      </c>
      <c r="D5298" s="1" t="str">
        <f t="shared" si="248"/>
        <v xml:space="preserve">Molniya-M /Block L </v>
      </c>
      <c r="E5298" s="1" t="s">
        <v>346</v>
      </c>
      <c r="F5298" s="7" t="str">
        <f>TEXT(DATE(MID(H5298, 13, 4), CHOOSE(MATCH( MID(H5298, 5, 3), {"Jan","Feb","Mar","Apr","May","Jun","Jul","Aug","Sep","Oct","Nov","Dec"}, 0), 1, 2, 3, 4, 5, 6, 7, 8, 9, 10, 11, 12), MID(H5298, 9, 2)), "yyyy-mm-dd")</f>
        <v>1972-10-14</v>
      </c>
      <c r="G5298" s="1" t="s">
        <v>10758</v>
      </c>
      <c r="H5298" s="1" t="s">
        <v>10757</v>
      </c>
    </row>
    <row r="5299" spans="1:8" hidden="1" x14ac:dyDescent="0.3">
      <c r="A5299" s="1" t="s">
        <v>1561</v>
      </c>
      <c r="B5299" s="1" t="str">
        <f t="shared" si="247"/>
        <v>Russia</v>
      </c>
      <c r="C5299" s="5" t="str">
        <f t="shared" si="246"/>
        <v>1972</v>
      </c>
      <c r="D5299" s="1" t="str">
        <f t="shared" si="248"/>
        <v xml:space="preserve">Cosmos-2 (63SM) </v>
      </c>
      <c r="E5299" s="1" t="s">
        <v>346</v>
      </c>
      <c r="F5299" s="7" t="str">
        <f>TEXT(DATE(MID(H5299, 13, 4), CHOOSE(MATCH( MID(H5299, 5, 3), {"Jan","Feb","Mar","Apr","May","Jun","Jul","Aug","Sep","Oct","Nov","Dec"}, 0), 1, 2, 3, 4, 5, 6, 7, 8, 9, 10, 11, 12), MID(H5299, 9, 2)), "yyyy-mm-dd")</f>
        <v>1972-10-11</v>
      </c>
      <c r="G5299" s="1" t="s">
        <v>10760</v>
      </c>
      <c r="H5299" s="1" t="s">
        <v>10759</v>
      </c>
    </row>
    <row r="5300" spans="1:8" hidden="1" x14ac:dyDescent="0.3">
      <c r="A5300" s="1" t="s">
        <v>27</v>
      </c>
      <c r="B5300" s="1" t="str">
        <f t="shared" si="247"/>
        <v>USA</v>
      </c>
      <c r="C5300" s="5" t="str">
        <f t="shared" si="246"/>
        <v>1972</v>
      </c>
      <c r="D5300" s="1" t="str">
        <f t="shared" si="248"/>
        <v xml:space="preserve">Titan IIID </v>
      </c>
      <c r="E5300" s="1" t="s">
        <v>346</v>
      </c>
      <c r="F5300" s="7" t="str">
        <f>TEXT(DATE(MID(H5300, 13, 4), CHOOSE(MATCH( MID(H5300, 5, 3), {"Jan","Feb","Mar","Apr","May","Jun","Jul","Aug","Sep","Oct","Nov","Dec"}, 0), 1, 2, 3, 4, 5, 6, 7, 8, 9, 10, 11, 12), MID(H5300, 9, 2)), "yyyy-mm-dd")</f>
        <v>1972-10-10</v>
      </c>
      <c r="G5300" s="1" t="s">
        <v>10762</v>
      </c>
      <c r="H5300" s="1" t="s">
        <v>10761</v>
      </c>
    </row>
    <row r="5301" spans="1:8" hidden="1" x14ac:dyDescent="0.3">
      <c r="A5301" s="1" t="s">
        <v>1561</v>
      </c>
      <c r="B5301" s="1" t="str">
        <f t="shared" si="247"/>
        <v>Russia</v>
      </c>
      <c r="C5301" s="5" t="str">
        <f t="shared" si="246"/>
        <v>1972</v>
      </c>
      <c r="D5301" s="1" t="str">
        <f t="shared" si="248"/>
        <v xml:space="preserve">Cosmos-2 (63SM) </v>
      </c>
      <c r="E5301" s="1" t="s">
        <v>346</v>
      </c>
      <c r="F5301" s="7" t="str">
        <f>TEXT(DATE(MID(H5301, 13, 4), CHOOSE(MATCH( MID(H5301, 5, 3), {"Jan","Feb","Mar","Apr","May","Jun","Jul","Aug","Sep","Oct","Nov","Dec"}, 0), 1, 2, 3, 4, 5, 6, 7, 8, 9, 10, 11, 12), MID(H5301, 9, 2)), "yyyy-mm-dd")</f>
        <v>1972-10-05</v>
      </c>
      <c r="G5301" s="1" t="s">
        <v>10764</v>
      </c>
      <c r="H5301" s="1" t="s">
        <v>10763</v>
      </c>
    </row>
    <row r="5302" spans="1:8" hidden="1" x14ac:dyDescent="0.3">
      <c r="A5302" s="1" t="s">
        <v>6615</v>
      </c>
      <c r="B5302" s="1" t="str">
        <f t="shared" si="247"/>
        <v>Russia</v>
      </c>
      <c r="C5302" s="5" t="str">
        <f t="shared" si="246"/>
        <v>1972</v>
      </c>
      <c r="D5302" s="1" t="str">
        <f t="shared" si="248"/>
        <v xml:space="preserve">Voskhod </v>
      </c>
      <c r="E5302" s="1" t="s">
        <v>346</v>
      </c>
      <c r="F5302" s="7" t="str">
        <f>TEXT(DATE(MID(H5302, 13, 4), CHOOSE(MATCH( MID(H5302, 5, 3), {"Jan","Feb","Mar","Apr","May","Jun","Jul","Aug","Sep","Oct","Nov","Dec"}, 0), 1, 2, 3, 4, 5, 6, 7, 8, 9, 10, 11, 12), MID(H5302, 9, 2)), "yyyy-mm-dd")</f>
        <v>1972-10-04</v>
      </c>
      <c r="G5302" s="1" t="s">
        <v>10766</v>
      </c>
      <c r="H5302" s="1" t="s">
        <v>10765</v>
      </c>
    </row>
    <row r="5303" spans="1:8" hidden="1" x14ac:dyDescent="0.3">
      <c r="A5303" s="1" t="s">
        <v>10767</v>
      </c>
      <c r="B5303" s="1" t="str">
        <f t="shared" si="247"/>
        <v>USA</v>
      </c>
      <c r="C5303" s="5" t="str">
        <f t="shared" si="246"/>
        <v>1972</v>
      </c>
      <c r="D5303" s="1" t="str">
        <f t="shared" si="248"/>
        <v xml:space="preserve">Atlas-E/F Burner </v>
      </c>
      <c r="E5303" s="1" t="s">
        <v>346</v>
      </c>
      <c r="F5303" s="7" t="str">
        <f>TEXT(DATE(MID(H5303, 13, 4), CHOOSE(MATCH( MID(H5303, 5, 3), {"Jan","Feb","Mar","Apr","May","Jun","Jul","Aug","Sep","Oct","Nov","Dec"}, 0), 1, 2, 3, 4, 5, 6, 7, 8, 9, 10, 11, 12), MID(H5303, 9, 2)), "yyyy-mm-dd")</f>
        <v>1972-10-02</v>
      </c>
      <c r="G5303" s="1" t="s">
        <v>10769</v>
      </c>
      <c r="H5303" s="1" t="s">
        <v>10768</v>
      </c>
    </row>
    <row r="5304" spans="1:8" hidden="1" x14ac:dyDescent="0.3">
      <c r="A5304" s="1" t="s">
        <v>6615</v>
      </c>
      <c r="B5304" s="1" t="str">
        <f t="shared" si="247"/>
        <v>Russia</v>
      </c>
      <c r="C5304" s="5" t="str">
        <f t="shared" si="246"/>
        <v>1972</v>
      </c>
      <c r="D5304" s="1" t="str">
        <f t="shared" si="248"/>
        <v xml:space="preserve">Molniya-M /Block L </v>
      </c>
      <c r="E5304" s="1" t="s">
        <v>346</v>
      </c>
      <c r="F5304" s="7" t="str">
        <f>TEXT(DATE(MID(H5304, 13, 4), CHOOSE(MATCH( MID(H5304, 5, 3), {"Jan","Feb","Mar","Apr","May","Jun","Jul","Aug","Sep","Oct","Nov","Dec"}, 0), 1, 2, 3, 4, 5, 6, 7, 8, 9, 10, 11, 12), MID(H5304, 9, 2)), "yyyy-mm-dd")</f>
        <v>1972-09-30</v>
      </c>
      <c r="G5304" s="1" t="s">
        <v>10771</v>
      </c>
      <c r="H5304" s="1" t="s">
        <v>10770</v>
      </c>
    </row>
    <row r="5305" spans="1:8" hidden="1" x14ac:dyDescent="0.3">
      <c r="A5305" s="1" t="s">
        <v>6482</v>
      </c>
      <c r="B5305" s="1" t="str">
        <f t="shared" si="247"/>
        <v>Russia</v>
      </c>
      <c r="C5305" s="5" t="str">
        <f t="shared" si="246"/>
        <v>1972</v>
      </c>
      <c r="D5305" s="1" t="str">
        <f t="shared" si="248"/>
        <v xml:space="preserve">Cosmos-3M </v>
      </c>
      <c r="E5305" s="1" t="s">
        <v>346</v>
      </c>
      <c r="F5305" s="7" t="str">
        <f>TEXT(DATE(MID(H5305, 13, 4), CHOOSE(MATCH( MID(H5305, 5, 3), {"Jan","Feb","Mar","Apr","May","Jun","Jul","Aug","Sep","Oct","Nov","Dec"}, 0), 1, 2, 3, 4, 5, 6, 7, 8, 9, 10, 11, 12), MID(H5305, 9, 2)), "yyyy-mm-dd")</f>
        <v>1972-09-29</v>
      </c>
      <c r="G5305" s="1" t="s">
        <v>10773</v>
      </c>
      <c r="H5305" s="1" t="s">
        <v>10772</v>
      </c>
    </row>
    <row r="5306" spans="1:8" hidden="1" x14ac:dyDescent="0.3">
      <c r="A5306" s="1" t="s">
        <v>3160</v>
      </c>
      <c r="B5306" s="1" t="str">
        <f t="shared" si="247"/>
        <v>USA</v>
      </c>
      <c r="C5306" s="5" t="str">
        <f t="shared" si="246"/>
        <v>1972</v>
      </c>
      <c r="D5306" s="1" t="str">
        <f t="shared" si="248"/>
        <v xml:space="preserve">Delta 1604 </v>
      </c>
      <c r="E5306" s="1" t="s">
        <v>346</v>
      </c>
      <c r="F5306" s="7" t="str">
        <f>TEXT(DATE(MID(H5306, 13, 4), CHOOSE(MATCH( MID(H5306, 5, 3), {"Jan","Feb","Mar","Apr","May","Jun","Jul","Aug","Sep","Oct","Nov","Dec"}, 0), 1, 2, 3, 4, 5, 6, 7, 8, 9, 10, 11, 12), MID(H5306, 9, 2)), "yyyy-mm-dd")</f>
        <v>1972-09-23</v>
      </c>
      <c r="G5306" s="1" t="s">
        <v>10775</v>
      </c>
      <c r="H5306" s="1" t="s">
        <v>10774</v>
      </c>
    </row>
    <row r="5307" spans="1:8" hidden="1" x14ac:dyDescent="0.3">
      <c r="A5307" s="1" t="s">
        <v>6615</v>
      </c>
      <c r="B5307" s="1" t="str">
        <f t="shared" si="247"/>
        <v>Russia</v>
      </c>
      <c r="C5307" s="5" t="str">
        <f t="shared" si="246"/>
        <v>1972</v>
      </c>
      <c r="D5307" s="1" t="str">
        <f t="shared" si="248"/>
        <v xml:space="preserve">Molniya-M /Block 2BL </v>
      </c>
      <c r="E5307" s="1" t="s">
        <v>346</v>
      </c>
      <c r="F5307" s="7" t="str">
        <f>TEXT(DATE(MID(H5307, 13, 4), CHOOSE(MATCH( MID(H5307, 5, 3), {"Jan","Feb","Mar","Apr","May","Jun","Jul","Aug","Sep","Oct","Nov","Dec"}, 0), 1, 2, 3, 4, 5, 6, 7, 8, 9, 10, 11, 12), MID(H5307, 9, 2)), "yyyy-mm-dd")</f>
        <v>1972-09-19</v>
      </c>
      <c r="G5307" s="1" t="s">
        <v>10777</v>
      </c>
      <c r="H5307" s="1" t="s">
        <v>10776</v>
      </c>
    </row>
    <row r="5308" spans="1:8" hidden="1" x14ac:dyDescent="0.3">
      <c r="A5308" s="1" t="s">
        <v>130</v>
      </c>
      <c r="B5308" s="1" t="str">
        <f t="shared" si="247"/>
        <v>Kazakhstan</v>
      </c>
      <c r="C5308" s="5" t="str">
        <f t="shared" si="246"/>
        <v>1972</v>
      </c>
      <c r="D5308" s="1" t="str">
        <f t="shared" si="248"/>
        <v xml:space="preserve">Voskhod </v>
      </c>
      <c r="E5308" s="1" t="s">
        <v>346</v>
      </c>
      <c r="F5308" s="7" t="str">
        <f>TEXT(DATE(MID(H5308, 13, 4), CHOOSE(MATCH( MID(H5308, 5, 3), {"Jan","Feb","Mar","Apr","May","Jun","Jul","Aug","Sep","Oct","Nov","Dec"}, 0), 1, 2, 3, 4, 5, 6, 7, 8, 9, 10, 11, 12), MID(H5308, 9, 2)), "yyyy-mm-dd")</f>
        <v>1972-09-16</v>
      </c>
      <c r="G5308" s="1" t="s">
        <v>10779</v>
      </c>
      <c r="H5308" s="1" t="s">
        <v>10778</v>
      </c>
    </row>
    <row r="5309" spans="1:8" hidden="1" x14ac:dyDescent="0.3">
      <c r="A5309" s="1" t="s">
        <v>5</v>
      </c>
      <c r="B5309" s="1" t="str">
        <f t="shared" si="247"/>
        <v>Russia</v>
      </c>
      <c r="C5309" s="5" t="str">
        <f t="shared" si="246"/>
        <v>1972</v>
      </c>
      <c r="D5309" s="1" t="str">
        <f t="shared" si="248"/>
        <v xml:space="preserve">Voskhod </v>
      </c>
      <c r="E5309" s="1" t="s">
        <v>346</v>
      </c>
      <c r="F5309" s="7" t="str">
        <f>TEXT(DATE(MID(H5309, 13, 4), CHOOSE(MATCH( MID(H5309, 5, 3), {"Jan","Feb","Mar","Apr","May","Jun","Jul","Aug","Sep","Oct","Nov","Dec"}, 0), 1, 2, 3, 4, 5, 6, 7, 8, 9, 10, 11, 12), MID(H5309, 9, 2)), "yyyy-mm-dd")</f>
        <v>1972-09-15</v>
      </c>
      <c r="G5309" s="1" t="s">
        <v>10781</v>
      </c>
      <c r="H5309" s="1" t="s">
        <v>10780</v>
      </c>
    </row>
    <row r="5310" spans="1:8" hidden="1" x14ac:dyDescent="0.3">
      <c r="A5310" s="1" t="s">
        <v>5723</v>
      </c>
      <c r="B5310" s="1" t="str">
        <f t="shared" si="247"/>
        <v>USA</v>
      </c>
      <c r="C5310" s="5" t="str">
        <f t="shared" si="246"/>
        <v>1972</v>
      </c>
      <c r="D5310" s="1" t="str">
        <f t="shared" si="248"/>
        <v xml:space="preserve">Scout B1 </v>
      </c>
      <c r="E5310" s="1" t="s">
        <v>346</v>
      </c>
      <c r="F5310" s="7" t="str">
        <f>TEXT(DATE(MID(H5310, 13, 4), CHOOSE(MATCH( MID(H5310, 5, 3), {"Jan","Feb","Mar","Apr","May","Jun","Jul","Aug","Sep","Oct","Nov","Dec"}, 0), 1, 2, 3, 4, 5, 6, 7, 8, 9, 10, 11, 12), MID(H5310, 9, 2)), "yyyy-mm-dd")</f>
        <v>1972-09-02</v>
      </c>
      <c r="G5310" s="1" t="s">
        <v>10783</v>
      </c>
      <c r="H5310" s="1" t="s">
        <v>10782</v>
      </c>
    </row>
    <row r="5311" spans="1:8" hidden="1" x14ac:dyDescent="0.3">
      <c r="A5311" s="1" t="s">
        <v>5</v>
      </c>
      <c r="B5311" s="1" t="str">
        <f t="shared" si="247"/>
        <v>Russia</v>
      </c>
      <c r="C5311" s="5" t="str">
        <f t="shared" si="246"/>
        <v>1972</v>
      </c>
      <c r="D5311" s="1" t="str">
        <f t="shared" si="248"/>
        <v xml:space="preserve">Voskhod </v>
      </c>
      <c r="E5311" s="1" t="s">
        <v>346</v>
      </c>
      <c r="F5311" s="7" t="str">
        <f>TEXT(DATE(MID(H5311, 13, 4), CHOOSE(MATCH( MID(H5311, 5, 3), {"Jan","Feb","Mar","Apr","May","Jun","Jul","Aug","Sep","Oct","Nov","Dec"}, 0), 1, 2, 3, 4, 5, 6, 7, 8, 9, 10, 11, 12), MID(H5311, 9, 2)), "yyyy-mm-dd")</f>
        <v>1972-09-02</v>
      </c>
      <c r="G5311" s="1" t="s">
        <v>10785</v>
      </c>
      <c r="H5311" s="1" t="s">
        <v>10784</v>
      </c>
    </row>
    <row r="5312" spans="1:8" hidden="1" x14ac:dyDescent="0.3">
      <c r="A5312" s="1" t="s">
        <v>4249</v>
      </c>
      <c r="B5312" s="1" t="str">
        <f t="shared" si="247"/>
        <v>USA</v>
      </c>
      <c r="C5312" s="5" t="str">
        <f t="shared" si="246"/>
        <v>1972</v>
      </c>
      <c r="D5312" s="1" t="str">
        <f t="shared" si="248"/>
        <v xml:space="preserve">Titan III(24)B </v>
      </c>
      <c r="E5312" s="1" t="s">
        <v>346</v>
      </c>
      <c r="F5312" s="7" t="str">
        <f>TEXT(DATE(MID(H5312, 13, 4), CHOOSE(MATCH( MID(H5312, 5, 3), {"Jan","Feb","Mar","Apr","May","Jun","Jul","Aug","Sep","Oct","Nov","Dec"}, 0), 1, 2, 3, 4, 5, 6, 7, 8, 9, 10, 11, 12), MID(H5312, 9, 2)), "yyyy-mm-dd")</f>
        <v>1972-09-01</v>
      </c>
      <c r="G5312" s="1" t="s">
        <v>10787</v>
      </c>
      <c r="H5312" s="1" t="s">
        <v>10786</v>
      </c>
    </row>
    <row r="5313" spans="1:8" hidden="1" x14ac:dyDescent="0.3">
      <c r="A5313" s="1" t="s">
        <v>130</v>
      </c>
      <c r="B5313" s="1" t="str">
        <f t="shared" si="247"/>
        <v>Kazakhstan</v>
      </c>
      <c r="C5313" s="5" t="str">
        <f t="shared" si="246"/>
        <v>1972</v>
      </c>
      <c r="D5313" s="1" t="str">
        <f t="shared" si="248"/>
        <v xml:space="preserve">Voskhod </v>
      </c>
      <c r="E5313" s="1" t="s">
        <v>346</v>
      </c>
      <c r="F5313" s="7" t="str">
        <f>TEXT(DATE(MID(H5313, 13, 4), CHOOSE(MATCH( MID(H5313, 5, 3), {"Jan","Feb","Mar","Apr","May","Jun","Jul","Aug","Sep","Oct","Nov","Dec"}, 0), 1, 2, 3, 4, 5, 6, 7, 8, 9, 10, 11, 12), MID(H5313, 9, 2)), "yyyy-mm-dd")</f>
        <v>1972-08-30</v>
      </c>
      <c r="G5313" s="1" t="s">
        <v>10789</v>
      </c>
      <c r="H5313" s="1" t="s">
        <v>10788</v>
      </c>
    </row>
    <row r="5314" spans="1:8" hidden="1" x14ac:dyDescent="0.3">
      <c r="A5314" s="1" t="s">
        <v>6795</v>
      </c>
      <c r="B5314" s="1" t="str">
        <f t="shared" si="247"/>
        <v>Kazakhstan</v>
      </c>
      <c r="C5314" s="5" t="str">
        <f t="shared" ref="C5314:C5377" si="249">TEXT(F5314, "yyyy")</f>
        <v>1972</v>
      </c>
      <c r="D5314" s="1" t="str">
        <f t="shared" si="248"/>
        <v xml:space="preserve">Tsyklon-2 </v>
      </c>
      <c r="E5314" s="1" t="s">
        <v>346</v>
      </c>
      <c r="F5314" s="7" t="str">
        <f>TEXT(DATE(MID(H5314, 13, 4), CHOOSE(MATCH( MID(H5314, 5, 3), {"Jan","Feb","Mar","Apr","May","Jun","Jul","Aug","Sep","Oct","Nov","Dec"}, 0), 1, 2, 3, 4, 5, 6, 7, 8, 9, 10, 11, 12), MID(H5314, 9, 2)), "yyyy-mm-dd")</f>
        <v>1972-08-21</v>
      </c>
      <c r="G5314" s="1" t="s">
        <v>10791</v>
      </c>
      <c r="H5314" s="1" t="s">
        <v>10790</v>
      </c>
    </row>
    <row r="5315" spans="1:8" hidden="1" x14ac:dyDescent="0.3">
      <c r="A5315" s="1" t="s">
        <v>4092</v>
      </c>
      <c r="B5315" s="1" t="str">
        <f t="shared" ref="B5315:B5378" si="250">TRIM(MID(A5315, FIND("|", SUBSTITUTE(A5315, ",", "|", LEN(A5315) - LEN(SUBSTITUTE(A5315,",", "" )))) + 1, LEN(A5315)))</f>
        <v>USA</v>
      </c>
      <c r="C5315" s="5" t="str">
        <f t="shared" si="249"/>
        <v>1972</v>
      </c>
      <c r="D5315" s="1" t="str">
        <f t="shared" ref="D5315:D5378" si="251">LEFT(G5315, FIND("|", G5315) - 1)</f>
        <v xml:space="preserve">Atlas-SLV3C Centaur-D </v>
      </c>
      <c r="E5315" s="1" t="s">
        <v>346</v>
      </c>
      <c r="F5315" s="7" t="str">
        <f>TEXT(DATE(MID(H5315, 13, 4), CHOOSE(MATCH( MID(H5315, 5, 3), {"Jan","Feb","Mar","Apr","May","Jun","Jul","Aug","Sep","Oct","Nov","Dec"}, 0), 1, 2, 3, 4, 5, 6, 7, 8, 9, 10, 11, 12), MID(H5315, 9, 2)), "yyyy-mm-dd")</f>
        <v>1972-08-21</v>
      </c>
      <c r="G5315" s="1" t="s">
        <v>10793</v>
      </c>
      <c r="H5315" s="1" t="s">
        <v>10792</v>
      </c>
    </row>
    <row r="5316" spans="1:8" hidden="1" x14ac:dyDescent="0.3">
      <c r="A5316" s="1" t="s">
        <v>714</v>
      </c>
      <c r="B5316" s="1" t="str">
        <f t="shared" si="250"/>
        <v>Japan</v>
      </c>
      <c r="C5316" s="5" t="str">
        <f t="shared" si="249"/>
        <v>1972</v>
      </c>
      <c r="D5316" s="1" t="str">
        <f t="shared" si="251"/>
        <v xml:space="preserve">Mu-IV S </v>
      </c>
      <c r="E5316" s="1" t="s">
        <v>346</v>
      </c>
      <c r="F5316" s="7" t="str">
        <f>TEXT(DATE(MID(H5316, 13, 4), CHOOSE(MATCH( MID(H5316, 5, 3), {"Jan","Feb","Mar","Apr","May","Jun","Jul","Aug","Sep","Oct","Nov","Dec"}, 0), 1, 2, 3, 4, 5, 6, 7, 8, 9, 10, 11, 12), MID(H5316, 9, 2)), "yyyy-mm-dd")</f>
        <v>1972-08-19</v>
      </c>
      <c r="G5316" s="1" t="s">
        <v>10795</v>
      </c>
      <c r="H5316" s="1" t="s">
        <v>10794</v>
      </c>
    </row>
    <row r="5317" spans="1:8" hidden="1" x14ac:dyDescent="0.3">
      <c r="A5317" s="1" t="s">
        <v>5</v>
      </c>
      <c r="B5317" s="1" t="str">
        <f t="shared" si="250"/>
        <v>Russia</v>
      </c>
      <c r="C5317" s="5" t="str">
        <f t="shared" si="249"/>
        <v>1972</v>
      </c>
      <c r="D5317" s="1" t="str">
        <f t="shared" si="251"/>
        <v xml:space="preserve">Voskhod </v>
      </c>
      <c r="E5317" s="1" t="s">
        <v>346</v>
      </c>
      <c r="F5317" s="7" t="str">
        <f>TEXT(DATE(MID(H5317, 13, 4), CHOOSE(MATCH( MID(H5317, 5, 3), {"Jan","Feb","Mar","Apr","May","Jun","Jul","Aug","Sep","Oct","Nov","Dec"}, 0), 1, 2, 3, 4, 5, 6, 7, 8, 9, 10, 11, 12), MID(H5317, 9, 2)), "yyyy-mm-dd")</f>
        <v>1972-08-18</v>
      </c>
      <c r="G5317" s="1" t="s">
        <v>10797</v>
      </c>
      <c r="H5317" s="1" t="s">
        <v>10796</v>
      </c>
    </row>
    <row r="5318" spans="1:8" hidden="1" x14ac:dyDescent="0.3">
      <c r="A5318" s="1" t="s">
        <v>6482</v>
      </c>
      <c r="B5318" s="1" t="str">
        <f t="shared" si="250"/>
        <v>Russia</v>
      </c>
      <c r="C5318" s="5" t="str">
        <f t="shared" si="249"/>
        <v>1972</v>
      </c>
      <c r="D5318" s="1" t="str">
        <f t="shared" si="251"/>
        <v xml:space="preserve">Cosmos-3M </v>
      </c>
      <c r="E5318" s="1" t="s">
        <v>346</v>
      </c>
      <c r="F5318" s="7" t="str">
        <f>TEXT(DATE(MID(H5318, 13, 4), CHOOSE(MATCH( MID(H5318, 5, 3), {"Jan","Feb","Mar","Apr","May","Jun","Jul","Aug","Sep","Oct","Nov","Dec"}, 0), 1, 2, 3, 4, 5, 6, 7, 8, 9, 10, 11, 12), MID(H5318, 9, 2)), "yyyy-mm-dd")</f>
        <v>1972-08-16</v>
      </c>
      <c r="G5318" s="1" t="s">
        <v>10799</v>
      </c>
      <c r="H5318" s="1" t="s">
        <v>10798</v>
      </c>
    </row>
    <row r="5319" spans="1:8" hidden="1" x14ac:dyDescent="0.3">
      <c r="A5319" s="1" t="s">
        <v>9094</v>
      </c>
      <c r="B5319" s="1" t="str">
        <f t="shared" si="250"/>
        <v>USA</v>
      </c>
      <c r="C5319" s="5" t="str">
        <f t="shared" si="249"/>
        <v>1972</v>
      </c>
      <c r="D5319" s="1" t="str">
        <f t="shared" si="251"/>
        <v xml:space="preserve">Scout D1 </v>
      </c>
      <c r="E5319" s="1" t="s">
        <v>346</v>
      </c>
      <c r="F5319" s="7" t="str">
        <f>TEXT(DATE(MID(H5319, 13, 4), CHOOSE(MATCH( MID(H5319, 5, 3), {"Jan","Feb","Mar","Apr","May","Jun","Jul","Aug","Sep","Oct","Nov","Dec"}, 0), 1, 2, 3, 4, 5, 6, 7, 8, 9, 10, 11, 12), MID(H5319, 9, 2)), "yyyy-mm-dd")</f>
        <v>1972-08-13</v>
      </c>
      <c r="G5319" s="1" t="s">
        <v>10801</v>
      </c>
      <c r="H5319" s="1" t="s">
        <v>10800</v>
      </c>
    </row>
    <row r="5320" spans="1:8" hidden="1" x14ac:dyDescent="0.3">
      <c r="A5320" s="1" t="s">
        <v>5301</v>
      </c>
      <c r="B5320" s="1" t="str">
        <f t="shared" si="250"/>
        <v>China</v>
      </c>
      <c r="C5320" s="5" t="str">
        <f t="shared" si="249"/>
        <v>1972</v>
      </c>
      <c r="D5320" s="1" t="str">
        <f t="shared" si="251"/>
        <v xml:space="preserve">Feng Bao 1 </v>
      </c>
      <c r="E5320" s="1" t="s">
        <v>346</v>
      </c>
      <c r="F5320" s="7" t="str">
        <f>TEXT(DATE(MID(H5320, 13, 4), CHOOSE(MATCH( MID(H5320, 5, 3), {"Jan","Feb","Mar","Apr","May","Jun","Jul","Aug","Sep","Oct","Nov","Dec"}, 0), 1, 2, 3, 4, 5, 6, 7, 8, 9, 10, 11, 12), MID(H5320, 9, 2)), "yyyy-mm-dd")</f>
        <v>1972-08-10</v>
      </c>
      <c r="G5320" s="1" t="s">
        <v>10803</v>
      </c>
      <c r="H5320" s="1" t="s">
        <v>10802</v>
      </c>
    </row>
    <row r="5321" spans="1:8" hidden="1" x14ac:dyDescent="0.3">
      <c r="A5321" s="1" t="s">
        <v>130</v>
      </c>
      <c r="B5321" s="1" t="str">
        <f t="shared" si="250"/>
        <v>Kazakhstan</v>
      </c>
      <c r="C5321" s="5" t="str">
        <f t="shared" si="249"/>
        <v>1972</v>
      </c>
      <c r="D5321" s="1" t="str">
        <f t="shared" si="251"/>
        <v xml:space="preserve">Voskhod </v>
      </c>
      <c r="E5321" s="1" t="s">
        <v>346</v>
      </c>
      <c r="F5321" s="7" t="str">
        <f>TEXT(DATE(MID(H5321, 13, 4), CHOOSE(MATCH( MID(H5321, 5, 3), {"Jan","Feb","Mar","Apr","May","Jun","Jul","Aug","Sep","Oct","Nov","Dec"}, 0), 1, 2, 3, 4, 5, 6, 7, 8, 9, 10, 11, 12), MID(H5321, 9, 2)), "yyyy-mm-dd")</f>
        <v>1972-08-02</v>
      </c>
      <c r="G5321" s="1" t="s">
        <v>10805</v>
      </c>
      <c r="H5321" s="1" t="s">
        <v>10804</v>
      </c>
    </row>
    <row r="5322" spans="1:8" hidden="1" x14ac:dyDescent="0.3">
      <c r="A5322" s="1" t="s">
        <v>4200</v>
      </c>
      <c r="B5322" s="1" t="str">
        <f t="shared" si="250"/>
        <v>Kazakhstan</v>
      </c>
      <c r="C5322" s="5" t="str">
        <f t="shared" si="249"/>
        <v>1972</v>
      </c>
      <c r="D5322" s="1" t="str">
        <f t="shared" si="251"/>
        <v xml:space="preserve">Proton-K/Block D </v>
      </c>
      <c r="E5322" s="1" t="s">
        <v>346</v>
      </c>
      <c r="F5322" s="7" t="str">
        <f>TEXT(DATE(MID(H5322, 13, 4), CHOOSE(MATCH( MID(H5322, 5, 3), {"Jan","Feb","Mar","Apr","May","Jun","Jul","Aug","Sep","Oct","Nov","Dec"}, 0), 1, 2, 3, 4, 5, 6, 7, 8, 9, 10, 11, 12), MID(H5322, 9, 2)), "yyyy-mm-dd")</f>
        <v>1972-07-29</v>
      </c>
      <c r="G5322" s="1" t="s">
        <v>10807</v>
      </c>
      <c r="H5322" s="1" t="s">
        <v>10806</v>
      </c>
    </row>
    <row r="5323" spans="1:8" hidden="1" x14ac:dyDescent="0.3">
      <c r="A5323" s="1" t="s">
        <v>5</v>
      </c>
      <c r="B5323" s="1" t="str">
        <f t="shared" si="250"/>
        <v>Russia</v>
      </c>
      <c r="C5323" s="5" t="str">
        <f t="shared" si="249"/>
        <v>1972</v>
      </c>
      <c r="D5323" s="1" t="str">
        <f t="shared" si="251"/>
        <v xml:space="preserve">Voskhod </v>
      </c>
      <c r="E5323" s="1" t="s">
        <v>346</v>
      </c>
      <c r="F5323" s="7" t="str">
        <f>TEXT(DATE(MID(H5323, 13, 4), CHOOSE(MATCH( MID(H5323, 5, 3), {"Jan","Feb","Mar","Apr","May","Jun","Jul","Aug","Sep","Oct","Nov","Dec"}, 0), 1, 2, 3, 4, 5, 6, 7, 8, 9, 10, 11, 12), MID(H5323, 9, 2)), "yyyy-mm-dd")</f>
        <v>1972-07-28</v>
      </c>
      <c r="G5323" s="1" t="s">
        <v>10809</v>
      </c>
      <c r="H5323" s="1" t="s">
        <v>10808</v>
      </c>
    </row>
    <row r="5324" spans="1:8" hidden="1" x14ac:dyDescent="0.3">
      <c r="A5324" s="1" t="s">
        <v>114</v>
      </c>
      <c r="B5324" s="1" t="str">
        <f t="shared" si="250"/>
        <v>USA</v>
      </c>
      <c r="C5324" s="5" t="str">
        <f t="shared" si="249"/>
        <v>1972</v>
      </c>
      <c r="D5324" s="1" t="str">
        <f t="shared" si="251"/>
        <v xml:space="preserve">Delta 900 </v>
      </c>
      <c r="E5324" s="1" t="s">
        <v>346</v>
      </c>
      <c r="F5324" s="7" t="str">
        <f>TEXT(DATE(MID(H5324, 13, 4), CHOOSE(MATCH( MID(H5324, 5, 3), {"Jan","Feb","Mar","Apr","May","Jun","Jul","Aug","Sep","Oct","Nov","Dec"}, 0), 1, 2, 3, 4, 5, 6, 7, 8, 9, 10, 11, 12), MID(H5324, 9, 2)), "yyyy-mm-dd")</f>
        <v>1972-07-23</v>
      </c>
      <c r="G5324" s="1" t="s">
        <v>10811</v>
      </c>
      <c r="H5324" s="1" t="s">
        <v>10810</v>
      </c>
    </row>
    <row r="5325" spans="1:8" hidden="1" x14ac:dyDescent="0.3">
      <c r="A5325" s="1" t="s">
        <v>6482</v>
      </c>
      <c r="B5325" s="1" t="str">
        <f t="shared" si="250"/>
        <v>Russia</v>
      </c>
      <c r="C5325" s="5" t="str">
        <f t="shared" si="249"/>
        <v>1972</v>
      </c>
      <c r="D5325" s="1" t="str">
        <f t="shared" si="251"/>
        <v xml:space="preserve">Cosmos-3M </v>
      </c>
      <c r="E5325" s="1" t="s">
        <v>346</v>
      </c>
      <c r="F5325" s="7" t="str">
        <f>TEXT(DATE(MID(H5325, 13, 4), CHOOSE(MATCH( MID(H5325, 5, 3), {"Jan","Feb","Mar","Apr","May","Jun","Jul","Aug","Sep","Oct","Nov","Dec"}, 0), 1, 2, 3, 4, 5, 6, 7, 8, 9, 10, 11, 12), MID(H5325, 9, 2)), "yyyy-mm-dd")</f>
        <v>1972-07-20</v>
      </c>
      <c r="G5325" s="1" t="s">
        <v>10813</v>
      </c>
      <c r="H5325" s="1" t="s">
        <v>10812</v>
      </c>
    </row>
    <row r="5326" spans="1:8" hidden="1" x14ac:dyDescent="0.3">
      <c r="A5326" s="1" t="s">
        <v>212</v>
      </c>
      <c r="B5326" s="1" t="str">
        <f t="shared" si="250"/>
        <v>Russia</v>
      </c>
      <c r="C5326" s="5" t="str">
        <f t="shared" si="249"/>
        <v>1972</v>
      </c>
      <c r="D5326" s="1" t="str">
        <f t="shared" si="251"/>
        <v xml:space="preserve">Voskhod </v>
      </c>
      <c r="E5326" s="1" t="s">
        <v>346</v>
      </c>
      <c r="F5326" s="7" t="str">
        <f>TEXT(DATE(MID(H5326, 13, 4), CHOOSE(MATCH( MID(H5326, 5, 3), {"Jan","Feb","Mar","Apr","May","Jun","Jul","Aug","Sep","Oct","Nov","Dec"}, 0), 1, 2, 3, 4, 5, 6, 7, 8, 9, 10, 11, 12), MID(H5326, 9, 2)), "yyyy-mm-dd")</f>
        <v>1972-07-19</v>
      </c>
      <c r="G5326" s="1" t="s">
        <v>10815</v>
      </c>
      <c r="H5326" s="1" t="s">
        <v>10814</v>
      </c>
    </row>
    <row r="5327" spans="1:8" hidden="1" x14ac:dyDescent="0.3">
      <c r="A5327" s="1" t="s">
        <v>5</v>
      </c>
      <c r="B5327" s="1" t="str">
        <f t="shared" si="250"/>
        <v>Russia</v>
      </c>
      <c r="C5327" s="5" t="str">
        <f t="shared" si="249"/>
        <v>1972</v>
      </c>
      <c r="D5327" s="1" t="str">
        <f t="shared" si="251"/>
        <v xml:space="preserve">Soyuz M </v>
      </c>
      <c r="E5327" s="1" t="s">
        <v>346</v>
      </c>
      <c r="F5327" s="7" t="str">
        <f>TEXT(DATE(MID(H5327, 13, 4), CHOOSE(MATCH( MID(H5327, 5, 3), {"Jan","Feb","Mar","Apr","May","Jun","Jul","Aug","Sep","Oct","Nov","Dec"}, 0), 1, 2, 3, 4, 5, 6, 7, 8, 9, 10, 11, 12), MID(H5327, 9, 2)), "yyyy-mm-dd")</f>
        <v>1972-07-13</v>
      </c>
      <c r="G5327" s="1" t="s">
        <v>10817</v>
      </c>
      <c r="H5327" s="1" t="s">
        <v>10816</v>
      </c>
    </row>
    <row r="5328" spans="1:8" hidden="1" x14ac:dyDescent="0.3">
      <c r="A5328" s="1" t="s">
        <v>6899</v>
      </c>
      <c r="B5328" s="1" t="str">
        <f t="shared" si="250"/>
        <v>Russia</v>
      </c>
      <c r="C5328" s="5" t="str">
        <f t="shared" si="249"/>
        <v>1972</v>
      </c>
      <c r="D5328" s="1" t="str">
        <f t="shared" si="251"/>
        <v xml:space="preserve">Cosmos-2 (63SM) </v>
      </c>
      <c r="E5328" s="1" t="s">
        <v>346</v>
      </c>
      <c r="F5328" s="7" t="str">
        <f>TEXT(DATE(MID(H5328, 13, 4), CHOOSE(MATCH( MID(H5328, 5, 3), {"Jan","Feb","Mar","Apr","May","Jun","Jul","Aug","Sep","Oct","Nov","Dec"}, 0), 1, 2, 3, 4, 5, 6, 7, 8, 9, 10, 11, 12), MID(H5328, 9, 2)), "yyyy-mm-dd")</f>
        <v>1972-07-12</v>
      </c>
      <c r="G5328" s="1" t="s">
        <v>10819</v>
      </c>
      <c r="H5328" s="1" t="s">
        <v>10818</v>
      </c>
    </row>
    <row r="5329" spans="1:8" hidden="1" x14ac:dyDescent="0.3">
      <c r="A5329" s="1" t="s">
        <v>6482</v>
      </c>
      <c r="B5329" s="1" t="str">
        <f t="shared" si="250"/>
        <v>Russia</v>
      </c>
      <c r="C5329" s="5" t="str">
        <f t="shared" si="249"/>
        <v>1972</v>
      </c>
      <c r="D5329" s="1" t="str">
        <f t="shared" si="251"/>
        <v xml:space="preserve">Cosmos-3M </v>
      </c>
      <c r="E5329" s="1" t="s">
        <v>346</v>
      </c>
      <c r="F5329" s="7" t="str">
        <f>TEXT(DATE(MID(H5329, 13, 4), CHOOSE(MATCH( MID(H5329, 5, 3), {"Jan","Feb","Mar","Apr","May","Jun","Jul","Aug","Sep","Oct","Nov","Dec"}, 0), 1, 2, 3, 4, 5, 6, 7, 8, 9, 10, 11, 12), MID(H5329, 9, 2)), "yyyy-mm-dd")</f>
        <v>1972-07-10</v>
      </c>
      <c r="G5329" s="1" t="s">
        <v>10821</v>
      </c>
      <c r="H5329" s="1" t="s">
        <v>10820</v>
      </c>
    </row>
    <row r="5330" spans="1:8" hidden="1" x14ac:dyDescent="0.3">
      <c r="A5330" s="1" t="s">
        <v>27</v>
      </c>
      <c r="B5330" s="1" t="str">
        <f t="shared" si="250"/>
        <v>USA</v>
      </c>
      <c r="C5330" s="5" t="str">
        <f t="shared" si="249"/>
        <v>1972</v>
      </c>
      <c r="D5330" s="1" t="str">
        <f t="shared" si="251"/>
        <v xml:space="preserve">Titan IIID </v>
      </c>
      <c r="E5330" s="1" t="s">
        <v>346</v>
      </c>
      <c r="F5330" s="7" t="str">
        <f>TEXT(DATE(MID(H5330, 13, 4), CHOOSE(MATCH( MID(H5330, 5, 3), {"Jan","Feb","Mar","Apr","May","Jun","Jul","Aug","Sep","Oct","Nov","Dec"}, 0), 1, 2, 3, 4, 5, 6, 7, 8, 9, 10, 11, 12), MID(H5330, 9, 2)), "yyyy-mm-dd")</f>
        <v>1972-07-07</v>
      </c>
      <c r="G5330" s="1" t="s">
        <v>10823</v>
      </c>
      <c r="H5330" s="1" t="s">
        <v>10822</v>
      </c>
    </row>
    <row r="5331" spans="1:8" hidden="1" x14ac:dyDescent="0.3">
      <c r="A5331" s="1" t="s">
        <v>130</v>
      </c>
      <c r="B5331" s="1" t="str">
        <f t="shared" si="250"/>
        <v>Kazakhstan</v>
      </c>
      <c r="C5331" s="5" t="str">
        <f t="shared" si="249"/>
        <v>1972</v>
      </c>
      <c r="D5331" s="1" t="str">
        <f t="shared" si="251"/>
        <v xml:space="preserve">Voskhod </v>
      </c>
      <c r="E5331" s="1" t="s">
        <v>346</v>
      </c>
      <c r="F5331" s="7" t="str">
        <f>TEXT(DATE(MID(H5331, 13, 4), CHOOSE(MATCH( MID(H5331, 5, 3), {"Jan","Feb","Mar","Apr","May","Jun","Jul","Aug","Sep","Oct","Nov","Dec"}, 0), 1, 2, 3, 4, 5, 6, 7, 8, 9, 10, 11, 12), MID(H5331, 9, 2)), "yyyy-mm-dd")</f>
        <v>1972-07-06</v>
      </c>
      <c r="G5331" s="1" t="s">
        <v>10825</v>
      </c>
      <c r="H5331" s="1" t="s">
        <v>10824</v>
      </c>
    </row>
    <row r="5332" spans="1:8" hidden="1" x14ac:dyDescent="0.3">
      <c r="A5332" s="1" t="s">
        <v>1561</v>
      </c>
      <c r="B5332" s="1" t="str">
        <f t="shared" si="250"/>
        <v>Russia</v>
      </c>
      <c r="C5332" s="5" t="str">
        <f t="shared" si="249"/>
        <v>1972</v>
      </c>
      <c r="D5332" s="1" t="str">
        <f t="shared" si="251"/>
        <v xml:space="preserve">Cosmos-2 (63SM) </v>
      </c>
      <c r="E5332" s="1" t="s">
        <v>346</v>
      </c>
      <c r="F5332" s="7" t="str">
        <f>TEXT(DATE(MID(H5332, 13, 4), CHOOSE(MATCH( MID(H5332, 5, 3), {"Jan","Feb","Mar","Apr","May","Jun","Jul","Aug","Sep","Oct","Nov","Dec"}, 0), 1, 2, 3, 4, 5, 6, 7, 8, 9, 10, 11, 12), MID(H5332, 9, 2)), "yyyy-mm-dd")</f>
        <v>1972-07-05</v>
      </c>
      <c r="G5332" s="1" t="s">
        <v>10827</v>
      </c>
      <c r="H5332" s="1" t="s">
        <v>10826</v>
      </c>
    </row>
    <row r="5333" spans="1:8" hidden="1" x14ac:dyDescent="0.3">
      <c r="A5333" s="1" t="s">
        <v>6615</v>
      </c>
      <c r="B5333" s="1" t="str">
        <f t="shared" si="250"/>
        <v>Russia</v>
      </c>
      <c r="C5333" s="5" t="str">
        <f t="shared" si="249"/>
        <v>1972</v>
      </c>
      <c r="D5333" s="1" t="str">
        <f t="shared" si="251"/>
        <v xml:space="preserve">Vostok-2M </v>
      </c>
      <c r="E5333" s="1" t="s">
        <v>346</v>
      </c>
      <c r="F5333" s="7" t="str">
        <f>TEXT(DATE(MID(H5333, 13, 4), CHOOSE(MATCH( MID(H5333, 5, 3), {"Jan","Feb","Mar","Apr","May","Jun","Jul","Aug","Sep","Oct","Nov","Dec"}, 0), 1, 2, 3, 4, 5, 6, 7, 8, 9, 10, 11, 12), MID(H5333, 9, 2)), "yyyy-mm-dd")</f>
        <v>1972-06-30</v>
      </c>
      <c r="G5333" s="1" t="s">
        <v>10829</v>
      </c>
      <c r="H5333" s="1" t="s">
        <v>10828</v>
      </c>
    </row>
    <row r="5334" spans="1:8" hidden="1" x14ac:dyDescent="0.3">
      <c r="A5334" s="1" t="s">
        <v>1561</v>
      </c>
      <c r="B5334" s="1" t="str">
        <f t="shared" si="250"/>
        <v>Russia</v>
      </c>
      <c r="C5334" s="5" t="str">
        <f t="shared" si="249"/>
        <v>1972</v>
      </c>
      <c r="D5334" s="1" t="str">
        <f t="shared" si="251"/>
        <v xml:space="preserve">Cosmos-2 (63SM) </v>
      </c>
      <c r="E5334" s="1" t="s">
        <v>346</v>
      </c>
      <c r="F5334" s="7" t="str">
        <f>TEXT(DATE(MID(H5334, 13, 4), CHOOSE(MATCH( MID(H5334, 5, 3), {"Jan","Feb","Mar","Apr","May","Jun","Jul","Aug","Sep","Oct","Nov","Dec"}, 0), 1, 2, 3, 4, 5, 6, 7, 8, 9, 10, 11, 12), MID(H5334, 9, 2)), "yyyy-mm-dd")</f>
        <v>1972-06-30</v>
      </c>
      <c r="G5334" s="1" t="s">
        <v>10831</v>
      </c>
      <c r="H5334" s="1" t="s">
        <v>10830</v>
      </c>
    </row>
    <row r="5335" spans="1:8" hidden="1" x14ac:dyDescent="0.3">
      <c r="A5335" s="1" t="s">
        <v>6899</v>
      </c>
      <c r="B5335" s="1" t="str">
        <f t="shared" si="250"/>
        <v>Russia</v>
      </c>
      <c r="C5335" s="5" t="str">
        <f t="shared" si="249"/>
        <v>1972</v>
      </c>
      <c r="D5335" s="1" t="str">
        <f t="shared" si="251"/>
        <v xml:space="preserve">Cosmos-2 (63SM) </v>
      </c>
      <c r="E5335" s="1" t="s">
        <v>346</v>
      </c>
      <c r="F5335" s="7" t="str">
        <f>TEXT(DATE(MID(H5335, 13, 4), CHOOSE(MATCH( MID(H5335, 5, 3), {"Jan","Feb","Mar","Apr","May","Jun","Jul","Aug","Sep","Oct","Nov","Dec"}, 0), 1, 2, 3, 4, 5, 6, 7, 8, 9, 10, 11, 12), MID(H5335, 9, 2)), "yyyy-mm-dd")</f>
        <v>1972-06-30</v>
      </c>
      <c r="G5335" s="1" t="s">
        <v>10833</v>
      </c>
      <c r="H5335" s="1" t="s">
        <v>10832</v>
      </c>
    </row>
    <row r="5336" spans="1:8" hidden="1" x14ac:dyDescent="0.3">
      <c r="A5336" s="1" t="s">
        <v>130</v>
      </c>
      <c r="B5336" s="1" t="str">
        <f t="shared" si="250"/>
        <v>Kazakhstan</v>
      </c>
      <c r="C5336" s="5" t="str">
        <f t="shared" si="249"/>
        <v>1972</v>
      </c>
      <c r="D5336" s="1" t="str">
        <f t="shared" si="251"/>
        <v xml:space="preserve">Molniya-M /Block SO-L </v>
      </c>
      <c r="E5336" s="1" t="s">
        <v>346</v>
      </c>
      <c r="F5336" s="7" t="str">
        <f>TEXT(DATE(MID(H5336, 13, 4), CHOOSE(MATCH( MID(H5336, 5, 3), {"Jan","Feb","Mar","Apr","May","Jun","Jul","Aug","Sep","Oct","Nov","Dec"}, 0), 1, 2, 3, 4, 5, 6, 7, 8, 9, 10, 11, 12), MID(H5336, 9, 2)), "yyyy-mm-dd")</f>
        <v>1972-06-29</v>
      </c>
      <c r="G5336" s="1" t="s">
        <v>10835</v>
      </c>
      <c r="H5336" s="1" t="s">
        <v>10834</v>
      </c>
    </row>
    <row r="5337" spans="1:8" hidden="1" x14ac:dyDescent="0.3">
      <c r="A5337" s="1" t="s">
        <v>1630</v>
      </c>
      <c r="B5337" s="1" t="str">
        <f t="shared" si="250"/>
        <v>Kazakhstan</v>
      </c>
      <c r="C5337" s="5" t="str">
        <f t="shared" si="249"/>
        <v>1972</v>
      </c>
      <c r="D5337" s="1" t="str">
        <f t="shared" si="251"/>
        <v xml:space="preserve">Soyuz </v>
      </c>
      <c r="E5337" s="1" t="s">
        <v>346</v>
      </c>
      <c r="F5337" s="7" t="str">
        <f>TEXT(DATE(MID(H5337, 13, 4), CHOOSE(MATCH( MID(H5337, 5, 3), {"Jan","Feb","Mar","Apr","May","Jun","Jul","Aug","Sep","Oct","Nov","Dec"}, 0), 1, 2, 3, 4, 5, 6, 7, 8, 9, 10, 11, 12), MID(H5337, 9, 2)), "yyyy-mm-dd")</f>
        <v>1972-06-26</v>
      </c>
      <c r="G5337" s="1" t="s">
        <v>10837</v>
      </c>
      <c r="H5337" s="1" t="s">
        <v>10836</v>
      </c>
    </row>
    <row r="5338" spans="1:8" hidden="1" x14ac:dyDescent="0.3">
      <c r="A5338" s="1" t="s">
        <v>212</v>
      </c>
      <c r="B5338" s="1" t="str">
        <f t="shared" si="250"/>
        <v>Russia</v>
      </c>
      <c r="C5338" s="5" t="str">
        <f t="shared" si="249"/>
        <v>1972</v>
      </c>
      <c r="D5338" s="1" t="str">
        <f t="shared" si="251"/>
        <v xml:space="preserve">Voskhod </v>
      </c>
      <c r="E5338" s="1" t="s">
        <v>346</v>
      </c>
      <c r="F5338" s="7" t="str">
        <f>TEXT(DATE(MID(H5338, 13, 4), CHOOSE(MATCH( MID(H5338, 5, 3), {"Jan","Feb","Mar","Apr","May","Jun","Jul","Aug","Sep","Oct","Nov","Dec"}, 0), 1, 2, 3, 4, 5, 6, 7, 8, 9, 10, 11, 12), MID(H5338, 9, 2)), "yyyy-mm-dd")</f>
        <v>1972-06-23</v>
      </c>
      <c r="G5338" s="1" t="s">
        <v>10839</v>
      </c>
      <c r="H5338" s="1" t="s">
        <v>10838</v>
      </c>
    </row>
    <row r="5339" spans="1:8" hidden="1" x14ac:dyDescent="0.3">
      <c r="A5339" s="1" t="s">
        <v>6482</v>
      </c>
      <c r="B5339" s="1" t="str">
        <f t="shared" si="250"/>
        <v>Russia</v>
      </c>
      <c r="C5339" s="5" t="str">
        <f t="shared" si="249"/>
        <v>1972</v>
      </c>
      <c r="D5339" s="1" t="str">
        <f t="shared" si="251"/>
        <v xml:space="preserve">Cosmos-3M </v>
      </c>
      <c r="E5339" s="1" t="s">
        <v>346</v>
      </c>
      <c r="F5339" s="7" t="str">
        <f>TEXT(DATE(MID(H5339, 13, 4), CHOOSE(MATCH( MID(H5339, 5, 3), {"Jan","Feb","Mar","Apr","May","Jun","Jul","Aug","Sep","Oct","Nov","Dec"}, 0), 1, 2, 3, 4, 5, 6, 7, 8, 9, 10, 11, 12), MID(H5339, 9, 2)), "yyyy-mm-dd")</f>
        <v>1972-06-23</v>
      </c>
      <c r="G5339" s="1" t="s">
        <v>10841</v>
      </c>
      <c r="H5339" s="1" t="s">
        <v>10840</v>
      </c>
    </row>
    <row r="5340" spans="1:8" hidden="1" x14ac:dyDescent="0.3">
      <c r="A5340" s="1" t="s">
        <v>130</v>
      </c>
      <c r="B5340" s="1" t="str">
        <f t="shared" si="250"/>
        <v>Kazakhstan</v>
      </c>
      <c r="C5340" s="5" t="str">
        <f t="shared" si="249"/>
        <v>1972</v>
      </c>
      <c r="D5340" s="1" t="str">
        <f t="shared" si="251"/>
        <v xml:space="preserve">Voskhod </v>
      </c>
      <c r="E5340" s="1" t="s">
        <v>346</v>
      </c>
      <c r="F5340" s="7" t="str">
        <f>TEXT(DATE(MID(H5340, 13, 4), CHOOSE(MATCH( MID(H5340, 5, 3), {"Jan","Feb","Mar","Apr","May","Jun","Jul","Aug","Sep","Oct","Nov","Dec"}, 0), 1, 2, 3, 4, 5, 6, 7, 8, 9, 10, 11, 12), MID(H5340, 9, 2)), "yyyy-mm-dd")</f>
        <v>1972-06-21</v>
      </c>
      <c r="G5340" s="1" t="s">
        <v>10843</v>
      </c>
      <c r="H5340" s="1" t="s">
        <v>10842</v>
      </c>
    </row>
    <row r="5341" spans="1:8" hidden="1" x14ac:dyDescent="0.3">
      <c r="A5341" s="1" t="s">
        <v>4092</v>
      </c>
      <c r="B5341" s="1" t="str">
        <f t="shared" si="250"/>
        <v>USA</v>
      </c>
      <c r="C5341" s="5" t="str">
        <f t="shared" si="249"/>
        <v>1972</v>
      </c>
      <c r="D5341" s="1" t="str">
        <f t="shared" si="251"/>
        <v xml:space="preserve">Atlas-SLV3C Centaur-D </v>
      </c>
      <c r="E5341" s="1" t="s">
        <v>346</v>
      </c>
      <c r="F5341" s="7" t="str">
        <f>TEXT(DATE(MID(H5341, 13, 4), CHOOSE(MATCH( MID(H5341, 5, 3), {"Jan","Feb","Mar","Apr","May","Jun","Jul","Aug","Sep","Oct","Nov","Dec"}, 0), 1, 2, 3, 4, 5, 6, 7, 8, 9, 10, 11, 12), MID(H5341, 9, 2)), "yyyy-mm-dd")</f>
        <v>1972-06-13</v>
      </c>
      <c r="G5341" s="1" t="s">
        <v>10845</v>
      </c>
      <c r="H5341" s="1" t="s">
        <v>10844</v>
      </c>
    </row>
    <row r="5342" spans="1:8" hidden="1" x14ac:dyDescent="0.3">
      <c r="A5342" s="1" t="s">
        <v>130</v>
      </c>
      <c r="B5342" s="1" t="str">
        <f t="shared" si="250"/>
        <v>Kazakhstan</v>
      </c>
      <c r="C5342" s="5" t="str">
        <f t="shared" si="249"/>
        <v>1972</v>
      </c>
      <c r="D5342" s="1" t="str">
        <f t="shared" si="251"/>
        <v xml:space="preserve">Voskhod </v>
      </c>
      <c r="E5342" s="1" t="s">
        <v>346</v>
      </c>
      <c r="F5342" s="7" t="str">
        <f>TEXT(DATE(MID(H5342, 13, 4), CHOOSE(MATCH( MID(H5342, 5, 3), {"Jan","Feb","Mar","Apr","May","Jun","Jul","Aug","Sep","Oct","Nov","Dec"}, 0), 1, 2, 3, 4, 5, 6, 7, 8, 9, 10, 11, 12), MID(H5342, 9, 2)), "yyyy-mm-dd")</f>
        <v>1972-06-09</v>
      </c>
      <c r="G5342" s="1" t="s">
        <v>10847</v>
      </c>
      <c r="H5342" s="1" t="s">
        <v>10846</v>
      </c>
    </row>
    <row r="5343" spans="1:8" hidden="1" x14ac:dyDescent="0.3">
      <c r="A5343" s="1" t="s">
        <v>5557</v>
      </c>
      <c r="B5343" s="1" t="str">
        <f t="shared" si="250"/>
        <v>USA</v>
      </c>
      <c r="C5343" s="5" t="str">
        <f t="shared" si="249"/>
        <v>1972</v>
      </c>
      <c r="D5343" s="1" t="str">
        <f t="shared" si="251"/>
        <v xml:space="preserve">Thorad SLV-2G Agena-D </v>
      </c>
      <c r="E5343" s="1" t="s">
        <v>346</v>
      </c>
      <c r="F5343" s="7" t="str">
        <f>TEXT(DATE(MID(H5343, 13, 4), CHOOSE(MATCH( MID(H5343, 5, 3), {"Jan","Feb","Mar","Apr","May","Jun","Jul","Aug","Sep","Oct","Nov","Dec"}, 0), 1, 2, 3, 4, 5, 6, 7, 8, 9, 10, 11, 12), MID(H5343, 9, 2)), "yyyy-mm-dd")</f>
        <v>1972-05-25</v>
      </c>
      <c r="G5343" s="1" t="s">
        <v>10849</v>
      </c>
      <c r="H5343" s="1" t="s">
        <v>10848</v>
      </c>
    </row>
    <row r="5344" spans="1:8" hidden="1" x14ac:dyDescent="0.3">
      <c r="A5344" s="1" t="s">
        <v>130</v>
      </c>
      <c r="B5344" s="1" t="str">
        <f t="shared" si="250"/>
        <v>Kazakhstan</v>
      </c>
      <c r="C5344" s="5" t="str">
        <f t="shared" si="249"/>
        <v>1972</v>
      </c>
      <c r="D5344" s="1" t="str">
        <f t="shared" si="251"/>
        <v xml:space="preserve">Voskhod </v>
      </c>
      <c r="E5344" s="1" t="s">
        <v>346</v>
      </c>
      <c r="F5344" s="7" t="str">
        <f>TEXT(DATE(MID(H5344, 13, 4), CHOOSE(MATCH( MID(H5344, 5, 3), {"Jan","Feb","Mar","Apr","May","Jun","Jul","Aug","Sep","Oct","Nov","Dec"}, 0), 1, 2, 3, 4, 5, 6, 7, 8, 9, 10, 11, 12), MID(H5344, 9, 2)), "yyyy-mm-dd")</f>
        <v>1972-05-25</v>
      </c>
      <c r="G5344" s="1" t="s">
        <v>10851</v>
      </c>
      <c r="H5344" s="1" t="s">
        <v>10850</v>
      </c>
    </row>
    <row r="5345" spans="1:8" hidden="1" x14ac:dyDescent="0.3">
      <c r="A5345" s="1" t="s">
        <v>4249</v>
      </c>
      <c r="B5345" s="1" t="str">
        <f t="shared" si="250"/>
        <v>USA</v>
      </c>
      <c r="C5345" s="5" t="str">
        <f t="shared" si="249"/>
        <v>1972</v>
      </c>
      <c r="D5345" s="1" t="str">
        <f t="shared" si="251"/>
        <v xml:space="preserve">Titan III(24)B </v>
      </c>
      <c r="E5345" s="1" t="s">
        <v>346</v>
      </c>
      <c r="F5345" s="7" t="str">
        <f>TEXT(DATE(MID(H5345, 13, 4), CHOOSE(MATCH( MID(H5345, 5, 3), {"Jan","Feb","Mar","Apr","May","Jun","Jul","Aug","Sep","Oct","Nov","Dec"}, 0), 1, 2, 3, 4, 5, 6, 7, 8, 9, 10, 11, 12), MID(H5345, 9, 2)), "yyyy-mm-dd")</f>
        <v>1972-05-20</v>
      </c>
      <c r="G5345" s="1" t="s">
        <v>10853</v>
      </c>
      <c r="H5345" s="1" t="s">
        <v>10852</v>
      </c>
    </row>
    <row r="5346" spans="1:8" hidden="1" x14ac:dyDescent="0.3">
      <c r="A5346" s="1" t="s">
        <v>5</v>
      </c>
      <c r="B5346" s="1" t="str">
        <f t="shared" si="250"/>
        <v>Russia</v>
      </c>
      <c r="C5346" s="5" t="str">
        <f t="shared" si="249"/>
        <v>1972</v>
      </c>
      <c r="D5346" s="1" t="str">
        <f t="shared" si="251"/>
        <v xml:space="preserve">Molniya-M /Block L </v>
      </c>
      <c r="E5346" s="1" t="s">
        <v>346</v>
      </c>
      <c r="F5346" s="7" t="str">
        <f>TEXT(DATE(MID(H5346, 13, 4), CHOOSE(MATCH( MID(H5346, 5, 3), {"Jan","Feb","Mar","Apr","May","Jun","Jul","Aug","Sep","Oct","Nov","Dec"}, 0), 1, 2, 3, 4, 5, 6, 7, 8, 9, 10, 11, 12), MID(H5346, 9, 2)), "yyyy-mm-dd")</f>
        <v>1972-05-19</v>
      </c>
      <c r="G5346" s="1" t="s">
        <v>10855</v>
      </c>
      <c r="H5346" s="1" t="s">
        <v>10854</v>
      </c>
    </row>
    <row r="5347" spans="1:8" hidden="1" x14ac:dyDescent="0.3">
      <c r="A5347" s="1" t="s">
        <v>212</v>
      </c>
      <c r="B5347" s="1" t="str">
        <f t="shared" si="250"/>
        <v>Russia</v>
      </c>
      <c r="C5347" s="5" t="str">
        <f t="shared" si="249"/>
        <v>1972</v>
      </c>
      <c r="D5347" s="1" t="str">
        <f t="shared" si="251"/>
        <v xml:space="preserve">Voskhod </v>
      </c>
      <c r="E5347" s="1" t="s">
        <v>346</v>
      </c>
      <c r="F5347" s="7" t="str">
        <f>TEXT(DATE(MID(H5347, 13, 4), CHOOSE(MATCH( MID(H5347, 5, 3), {"Jan","Feb","Mar","Apr","May","Jun","Jul","Aug","Sep","Oct","Nov","Dec"}, 0), 1, 2, 3, 4, 5, 6, 7, 8, 9, 10, 11, 12), MID(H5347, 9, 2)), "yyyy-mm-dd")</f>
        <v>1972-05-17</v>
      </c>
      <c r="G5347" s="1" t="s">
        <v>10857</v>
      </c>
      <c r="H5347" s="1" t="s">
        <v>10856</v>
      </c>
    </row>
    <row r="5348" spans="1:8" hidden="1" x14ac:dyDescent="0.3">
      <c r="A5348" s="1" t="s">
        <v>3373</v>
      </c>
      <c r="B5348" s="1" t="str">
        <f t="shared" si="250"/>
        <v>Russia</v>
      </c>
      <c r="C5348" s="5" t="str">
        <f t="shared" si="249"/>
        <v>1972</v>
      </c>
      <c r="D5348" s="1" t="str">
        <f t="shared" si="251"/>
        <v xml:space="preserve">Cosmos-3M </v>
      </c>
      <c r="E5348" s="1" t="s">
        <v>346</v>
      </c>
      <c r="F5348" s="7" t="str">
        <f>TEXT(DATE(MID(H5348, 13, 4), CHOOSE(MATCH( MID(H5348, 5, 3), {"Jan","Feb","Mar","Apr","May","Jun","Jul","Aug","Sep","Oct","Nov","Dec"}, 0), 1, 2, 3, 4, 5, 6, 7, 8, 9, 10, 11, 12), MID(H5348, 9, 2)), "yyyy-mm-dd")</f>
        <v>1972-05-06</v>
      </c>
      <c r="G5348" s="1" t="s">
        <v>10859</v>
      </c>
      <c r="H5348" s="1" t="s">
        <v>10858</v>
      </c>
    </row>
    <row r="5349" spans="1:8" hidden="1" x14ac:dyDescent="0.3">
      <c r="A5349" s="1" t="s">
        <v>5</v>
      </c>
      <c r="B5349" s="1" t="str">
        <f t="shared" si="250"/>
        <v>Russia</v>
      </c>
      <c r="C5349" s="5" t="str">
        <f t="shared" si="249"/>
        <v>1972</v>
      </c>
      <c r="D5349" s="1" t="str">
        <f t="shared" si="251"/>
        <v xml:space="preserve">Voskhod </v>
      </c>
      <c r="E5349" s="1" t="s">
        <v>346</v>
      </c>
      <c r="F5349" s="7" t="str">
        <f>TEXT(DATE(MID(H5349, 13, 4), CHOOSE(MATCH( MID(H5349, 5, 3), {"Jan","Feb","Mar","Apr","May","Jun","Jul","Aug","Sep","Oct","Nov","Dec"}, 0), 1, 2, 3, 4, 5, 6, 7, 8, 9, 10, 11, 12), MID(H5349, 9, 2)), "yyyy-mm-dd")</f>
        <v>1972-05-05</v>
      </c>
      <c r="G5349" s="1" t="s">
        <v>10861</v>
      </c>
      <c r="H5349" s="1" t="s">
        <v>10860</v>
      </c>
    </row>
    <row r="5350" spans="1:8" hidden="1" x14ac:dyDescent="0.3">
      <c r="A5350" s="1" t="s">
        <v>1561</v>
      </c>
      <c r="B5350" s="1" t="str">
        <f t="shared" si="250"/>
        <v>Russia</v>
      </c>
      <c r="C5350" s="5" t="str">
        <f t="shared" si="249"/>
        <v>1972</v>
      </c>
      <c r="D5350" s="1" t="str">
        <f t="shared" si="251"/>
        <v xml:space="preserve">Cosmos-2 (63SM) </v>
      </c>
      <c r="E5350" s="1" t="s">
        <v>346</v>
      </c>
      <c r="F5350" s="7" t="str">
        <f>TEXT(DATE(MID(H5350, 13, 4), CHOOSE(MATCH( MID(H5350, 5, 3), {"Jan","Feb","Mar","Apr","May","Jun","Jul","Aug","Sep","Oct","Nov","Dec"}, 0), 1, 2, 3, 4, 5, 6, 7, 8, 9, 10, 11, 12), MID(H5350, 9, 2)), "yyyy-mm-dd")</f>
        <v>1972-04-25</v>
      </c>
      <c r="G5350" s="1" t="s">
        <v>10863</v>
      </c>
      <c r="H5350" s="1" t="s">
        <v>10862</v>
      </c>
    </row>
    <row r="5351" spans="1:8" hidden="1" x14ac:dyDescent="0.3">
      <c r="A5351" s="1" t="s">
        <v>1561</v>
      </c>
      <c r="B5351" s="1" t="str">
        <f t="shared" si="250"/>
        <v>Russia</v>
      </c>
      <c r="C5351" s="5" t="str">
        <f t="shared" si="249"/>
        <v>1972</v>
      </c>
      <c r="D5351" s="1" t="str">
        <f t="shared" si="251"/>
        <v xml:space="preserve">Cosmos-2 (63SM) </v>
      </c>
      <c r="E5351" s="1" t="s">
        <v>346</v>
      </c>
      <c r="F5351" s="7" t="str">
        <f>TEXT(DATE(MID(H5351, 13, 4), CHOOSE(MATCH( MID(H5351, 5, 3), {"Jan","Feb","Mar","Apr","May","Jun","Jul","Aug","Sep","Oct","Nov","Dec"}, 0), 1, 2, 3, 4, 5, 6, 7, 8, 9, 10, 11, 12), MID(H5351, 9, 2)), "yyyy-mm-dd")</f>
        <v>1972-04-21</v>
      </c>
      <c r="G5351" s="1" t="s">
        <v>10865</v>
      </c>
      <c r="H5351" s="1" t="s">
        <v>10864</v>
      </c>
    </row>
    <row r="5352" spans="1:8" hidden="1" x14ac:dyDescent="0.3">
      <c r="A5352" s="1" t="s">
        <v>5557</v>
      </c>
      <c r="B5352" s="1" t="str">
        <f t="shared" si="250"/>
        <v>USA</v>
      </c>
      <c r="C5352" s="5" t="str">
        <f t="shared" si="249"/>
        <v>1972</v>
      </c>
      <c r="D5352" s="1" t="str">
        <f t="shared" si="251"/>
        <v xml:space="preserve">Thorad SLV-2G Agena-D </v>
      </c>
      <c r="E5352" s="1" t="s">
        <v>346</v>
      </c>
      <c r="F5352" s="7" t="str">
        <f>TEXT(DATE(MID(H5352, 13, 4), CHOOSE(MATCH( MID(H5352, 5, 3), {"Jan","Feb","Mar","Apr","May","Jun","Jul","Aug","Sep","Oct","Nov","Dec"}, 0), 1, 2, 3, 4, 5, 6, 7, 8, 9, 10, 11, 12), MID(H5352, 9, 2)), "yyyy-mm-dd")</f>
        <v>1972-04-19</v>
      </c>
      <c r="G5352" s="1" t="s">
        <v>10867</v>
      </c>
      <c r="H5352" s="1" t="s">
        <v>10866</v>
      </c>
    </row>
    <row r="5353" spans="1:8" hidden="1" x14ac:dyDescent="0.3">
      <c r="A5353" s="1" t="s">
        <v>30</v>
      </c>
      <c r="B5353" s="1" t="str">
        <f t="shared" si="250"/>
        <v>USA</v>
      </c>
      <c r="C5353" s="5" t="str">
        <f t="shared" si="249"/>
        <v>1972</v>
      </c>
      <c r="D5353" s="1" t="str">
        <f t="shared" si="251"/>
        <v xml:space="preserve">Saturn V </v>
      </c>
      <c r="E5353" s="1" t="s">
        <v>346</v>
      </c>
      <c r="F5353" s="7" t="str">
        <f>TEXT(DATE(MID(H5353, 13, 4), CHOOSE(MATCH( MID(H5353, 5, 3), {"Jan","Feb","Mar","Apr","May","Jun","Jul","Aug","Sep","Oct","Nov","Dec"}, 0), 1, 2, 3, 4, 5, 6, 7, 8, 9, 10, 11, 12), MID(H5353, 9, 2)), "yyyy-mm-dd")</f>
        <v>1972-04-16</v>
      </c>
      <c r="G5353" s="1" t="s">
        <v>10869</v>
      </c>
      <c r="H5353" s="1" t="s">
        <v>10868</v>
      </c>
    </row>
    <row r="5354" spans="1:8" hidden="1" x14ac:dyDescent="0.3">
      <c r="A5354" s="1" t="s">
        <v>212</v>
      </c>
      <c r="B5354" s="1" t="str">
        <f t="shared" si="250"/>
        <v>Russia</v>
      </c>
      <c r="C5354" s="5" t="str">
        <f t="shared" si="249"/>
        <v>1972</v>
      </c>
      <c r="D5354" s="1" t="str">
        <f t="shared" si="251"/>
        <v xml:space="preserve">Voskhod </v>
      </c>
      <c r="E5354" s="1" t="s">
        <v>346</v>
      </c>
      <c r="F5354" s="7" t="str">
        <f>TEXT(DATE(MID(H5354, 13, 4), CHOOSE(MATCH( MID(H5354, 5, 3), {"Jan","Feb","Mar","Apr","May","Jun","Jul","Aug","Sep","Oct","Nov","Dec"}, 0), 1, 2, 3, 4, 5, 6, 7, 8, 9, 10, 11, 12), MID(H5354, 9, 2)), "yyyy-mm-dd")</f>
        <v>1972-04-14</v>
      </c>
      <c r="G5354" s="1" t="s">
        <v>10871</v>
      </c>
      <c r="H5354" s="1" t="s">
        <v>10870</v>
      </c>
    </row>
    <row r="5355" spans="1:8" hidden="1" x14ac:dyDescent="0.3">
      <c r="A5355" s="1" t="s">
        <v>130</v>
      </c>
      <c r="B5355" s="1" t="str">
        <f t="shared" si="250"/>
        <v>Kazakhstan</v>
      </c>
      <c r="C5355" s="5" t="str">
        <f t="shared" si="249"/>
        <v>1972</v>
      </c>
      <c r="D5355" s="1" t="str">
        <f t="shared" si="251"/>
        <v xml:space="preserve">Molniya-M /Block SO-L </v>
      </c>
      <c r="E5355" s="1" t="s">
        <v>346</v>
      </c>
      <c r="F5355" s="7" t="str">
        <f>TEXT(DATE(MID(H5355, 13, 4), CHOOSE(MATCH( MID(H5355, 5, 3), {"Jan","Feb","Mar","Apr","May","Jun","Jul","Aug","Sep","Oct","Nov","Dec"}, 0), 1, 2, 3, 4, 5, 6, 7, 8, 9, 10, 11, 12), MID(H5355, 9, 2)), "yyyy-mm-dd")</f>
        <v>1972-04-14</v>
      </c>
      <c r="G5355" s="1" t="s">
        <v>10873</v>
      </c>
      <c r="H5355" s="1" t="s">
        <v>10872</v>
      </c>
    </row>
    <row r="5356" spans="1:8" hidden="1" x14ac:dyDescent="0.3">
      <c r="A5356" s="1" t="s">
        <v>1561</v>
      </c>
      <c r="B5356" s="1" t="str">
        <f t="shared" si="250"/>
        <v>Russia</v>
      </c>
      <c r="C5356" s="5" t="str">
        <f t="shared" si="249"/>
        <v>1972</v>
      </c>
      <c r="D5356" s="1" t="str">
        <f t="shared" si="251"/>
        <v xml:space="preserve">Cosmos-2 (63SM) </v>
      </c>
      <c r="E5356" s="1" t="s">
        <v>346</v>
      </c>
      <c r="F5356" s="7" t="str">
        <f>TEXT(DATE(MID(H5356, 13, 4), CHOOSE(MATCH( MID(H5356, 5, 3), {"Jan","Feb","Mar","Apr","May","Jun","Jul","Aug","Sep","Oct","Nov","Dec"}, 0), 1, 2, 3, 4, 5, 6, 7, 8, 9, 10, 11, 12), MID(H5356, 9, 2)), "yyyy-mm-dd")</f>
        <v>1972-04-11</v>
      </c>
      <c r="G5356" s="1" t="s">
        <v>10875</v>
      </c>
      <c r="H5356" s="1" t="s">
        <v>10874</v>
      </c>
    </row>
    <row r="5357" spans="1:8" hidden="1" x14ac:dyDescent="0.3">
      <c r="A5357" s="1" t="s">
        <v>130</v>
      </c>
      <c r="B5357" s="1" t="str">
        <f t="shared" si="250"/>
        <v>Kazakhstan</v>
      </c>
      <c r="C5357" s="5" t="str">
        <f t="shared" si="249"/>
        <v>1972</v>
      </c>
      <c r="D5357" s="1" t="str">
        <f t="shared" si="251"/>
        <v xml:space="preserve">Voskhod </v>
      </c>
      <c r="E5357" s="1" t="s">
        <v>346</v>
      </c>
      <c r="F5357" s="7" t="str">
        <f>TEXT(DATE(MID(H5357, 13, 4), CHOOSE(MATCH( MID(H5357, 5, 3), {"Jan","Feb","Mar","Apr","May","Jun","Jul","Aug","Sep","Oct","Nov","Dec"}, 0), 1, 2, 3, 4, 5, 6, 7, 8, 9, 10, 11, 12), MID(H5357, 9, 2)), "yyyy-mm-dd")</f>
        <v>1972-04-07</v>
      </c>
      <c r="G5357" s="1" t="s">
        <v>10877</v>
      </c>
      <c r="H5357" s="1" t="s">
        <v>10876</v>
      </c>
    </row>
    <row r="5358" spans="1:8" hidden="1" x14ac:dyDescent="0.3">
      <c r="A5358" s="1" t="s">
        <v>212</v>
      </c>
      <c r="B5358" s="1" t="str">
        <f t="shared" si="250"/>
        <v>Russia</v>
      </c>
      <c r="C5358" s="5" t="str">
        <f t="shared" si="249"/>
        <v>1972</v>
      </c>
      <c r="D5358" s="1" t="str">
        <f t="shared" si="251"/>
        <v xml:space="preserve">Voskhod </v>
      </c>
      <c r="E5358" s="1" t="s">
        <v>346</v>
      </c>
      <c r="F5358" s="7" t="str">
        <f>TEXT(DATE(MID(H5358, 13, 4), CHOOSE(MATCH( MID(H5358, 5, 3), {"Jan","Feb","Mar","Apr","May","Jun","Jul","Aug","Sep","Oct","Nov","Dec"}, 0), 1, 2, 3, 4, 5, 6, 7, 8, 9, 10, 11, 12), MID(H5358, 9, 2)), "yyyy-mm-dd")</f>
        <v>1972-04-06</v>
      </c>
      <c r="G5358" s="1" t="s">
        <v>10879</v>
      </c>
      <c r="H5358" s="1" t="s">
        <v>10878</v>
      </c>
    </row>
    <row r="5359" spans="1:8" hidden="1" x14ac:dyDescent="0.3">
      <c r="A5359" s="1" t="s">
        <v>5</v>
      </c>
      <c r="B5359" s="1" t="str">
        <f t="shared" si="250"/>
        <v>Russia</v>
      </c>
      <c r="C5359" s="5" t="str">
        <f t="shared" si="249"/>
        <v>1972</v>
      </c>
      <c r="D5359" s="1" t="str">
        <f t="shared" si="251"/>
        <v xml:space="preserve">Molniya-M /Block L </v>
      </c>
      <c r="E5359" s="1" t="s">
        <v>346</v>
      </c>
      <c r="F5359" s="7" t="str">
        <f>TEXT(DATE(MID(H5359, 13, 4), CHOOSE(MATCH( MID(H5359, 5, 3), {"Jan","Feb","Mar","Apr","May","Jun","Jul","Aug","Sep","Oct","Nov","Dec"}, 0), 1, 2, 3, 4, 5, 6, 7, 8, 9, 10, 11, 12), MID(H5359, 9, 2)), "yyyy-mm-dd")</f>
        <v>1972-04-04</v>
      </c>
      <c r="G5359" s="1" t="s">
        <v>10881</v>
      </c>
      <c r="H5359" s="1" t="s">
        <v>10880</v>
      </c>
    </row>
    <row r="5360" spans="1:8" hidden="1" x14ac:dyDescent="0.3">
      <c r="A5360" s="1" t="s">
        <v>6615</v>
      </c>
      <c r="B5360" s="1" t="str">
        <f t="shared" si="250"/>
        <v>Russia</v>
      </c>
      <c r="C5360" s="5" t="str">
        <f t="shared" si="249"/>
        <v>1972</v>
      </c>
      <c r="D5360" s="1" t="str">
        <f t="shared" si="251"/>
        <v xml:space="preserve">Voskhod </v>
      </c>
      <c r="E5360" s="1" t="s">
        <v>346</v>
      </c>
      <c r="F5360" s="7" t="str">
        <f>TEXT(DATE(MID(H5360, 13, 4), CHOOSE(MATCH( MID(H5360, 5, 3), {"Jan","Feb","Mar","Apr","May","Jun","Jul","Aug","Sep","Oct","Nov","Dec"}, 0), 1, 2, 3, 4, 5, 6, 7, 8, 9, 10, 11, 12), MID(H5360, 9, 2)), "yyyy-mm-dd")</f>
        <v>1972-04-03</v>
      </c>
      <c r="G5360" s="1" t="s">
        <v>10883</v>
      </c>
      <c r="H5360" s="1" t="s">
        <v>10882</v>
      </c>
    </row>
    <row r="5361" spans="1:8" hidden="1" x14ac:dyDescent="0.3">
      <c r="A5361" s="1" t="s">
        <v>130</v>
      </c>
      <c r="B5361" s="1" t="str">
        <f t="shared" si="250"/>
        <v>Kazakhstan</v>
      </c>
      <c r="C5361" s="5" t="str">
        <f t="shared" si="249"/>
        <v>1972</v>
      </c>
      <c r="D5361" s="1" t="str">
        <f t="shared" si="251"/>
        <v xml:space="preserve">Molniya-M /Block NVL </v>
      </c>
      <c r="E5361" s="1" t="s">
        <v>346</v>
      </c>
      <c r="F5361" s="7" t="str">
        <f>TEXT(DATE(MID(H5361, 13, 4), CHOOSE(MATCH( MID(H5361, 5, 3), {"Jan","Feb","Mar","Apr","May","Jun","Jul","Aug","Sep","Oct","Nov","Dec"}, 0), 1, 2, 3, 4, 5, 6, 7, 8, 9, 10, 11, 12), MID(H5361, 9, 2)), "yyyy-mm-dd")</f>
        <v>1972-03-31</v>
      </c>
      <c r="G5361" s="1" t="s">
        <v>10885</v>
      </c>
      <c r="H5361" s="1" t="s">
        <v>10884</v>
      </c>
    </row>
    <row r="5362" spans="1:8" hidden="1" x14ac:dyDescent="0.3">
      <c r="A5362" s="1" t="s">
        <v>6615</v>
      </c>
      <c r="B5362" s="1" t="str">
        <f t="shared" si="250"/>
        <v>Russia</v>
      </c>
      <c r="C5362" s="5" t="str">
        <f t="shared" si="249"/>
        <v>1972</v>
      </c>
      <c r="D5362" s="1" t="str">
        <f t="shared" si="251"/>
        <v xml:space="preserve">Vostok-2M </v>
      </c>
      <c r="E5362" s="1" t="s">
        <v>346</v>
      </c>
      <c r="F5362" s="7" t="str">
        <f>TEXT(DATE(MID(H5362, 13, 4), CHOOSE(MATCH( MID(H5362, 5, 3), {"Jan","Feb","Mar","Apr","May","Jun","Jul","Aug","Sep","Oct","Nov","Dec"}, 0), 1, 2, 3, 4, 5, 6, 7, 8, 9, 10, 11, 12), MID(H5362, 9, 2)), "yyyy-mm-dd")</f>
        <v>1972-03-30</v>
      </c>
      <c r="G5362" s="1" t="s">
        <v>10887</v>
      </c>
      <c r="H5362" s="1" t="s">
        <v>10886</v>
      </c>
    </row>
    <row r="5363" spans="1:8" hidden="1" x14ac:dyDescent="0.3">
      <c r="A5363" s="1" t="s">
        <v>130</v>
      </c>
      <c r="B5363" s="1" t="str">
        <f t="shared" si="250"/>
        <v>Kazakhstan</v>
      </c>
      <c r="C5363" s="5" t="str">
        <f t="shared" si="249"/>
        <v>1972</v>
      </c>
      <c r="D5363" s="1" t="str">
        <f t="shared" si="251"/>
        <v xml:space="preserve">Molniya-M /Block NVL </v>
      </c>
      <c r="E5363" s="1" t="s">
        <v>346</v>
      </c>
      <c r="F5363" s="7" t="str">
        <f>TEXT(DATE(MID(H5363, 13, 4), CHOOSE(MATCH( MID(H5363, 5, 3), {"Jan","Feb","Mar","Apr","May","Jun","Jul","Aug","Sep","Oct","Nov","Dec"}, 0), 1, 2, 3, 4, 5, 6, 7, 8, 9, 10, 11, 12), MID(H5363, 9, 2)), "yyyy-mm-dd")</f>
        <v>1972-03-27</v>
      </c>
      <c r="G5363" s="1" t="s">
        <v>10889</v>
      </c>
      <c r="H5363" s="1" t="s">
        <v>10888</v>
      </c>
    </row>
    <row r="5364" spans="1:8" hidden="1" x14ac:dyDescent="0.3">
      <c r="A5364" s="1" t="s">
        <v>1561</v>
      </c>
      <c r="B5364" s="1" t="str">
        <f t="shared" si="250"/>
        <v>Russia</v>
      </c>
      <c r="C5364" s="5" t="str">
        <f t="shared" si="249"/>
        <v>1972</v>
      </c>
      <c r="D5364" s="1" t="str">
        <f t="shared" si="251"/>
        <v xml:space="preserve">Cosmos-2 (63SM) </v>
      </c>
      <c r="E5364" s="1" t="s">
        <v>346</v>
      </c>
      <c r="F5364" s="7" t="str">
        <f>TEXT(DATE(MID(H5364, 13, 4), CHOOSE(MATCH( MID(H5364, 5, 3), {"Jan","Feb","Mar","Apr","May","Jun","Jul","Aug","Sep","Oct","Nov","Dec"}, 0), 1, 2, 3, 4, 5, 6, 7, 8, 9, 10, 11, 12), MID(H5364, 9, 2)), "yyyy-mm-dd")</f>
        <v>1972-03-25</v>
      </c>
      <c r="G5364" s="1" t="s">
        <v>10891</v>
      </c>
      <c r="H5364" s="1" t="s">
        <v>10890</v>
      </c>
    </row>
    <row r="5365" spans="1:8" hidden="1" x14ac:dyDescent="0.3">
      <c r="A5365" s="1" t="s">
        <v>6482</v>
      </c>
      <c r="B5365" s="1" t="str">
        <f t="shared" si="250"/>
        <v>Russia</v>
      </c>
      <c r="C5365" s="5" t="str">
        <f t="shared" si="249"/>
        <v>1972</v>
      </c>
      <c r="D5365" s="1" t="str">
        <f t="shared" si="251"/>
        <v xml:space="preserve">Cosmos-3M </v>
      </c>
      <c r="E5365" s="1" t="s">
        <v>346</v>
      </c>
      <c r="F5365" s="7" t="str">
        <f>TEXT(DATE(MID(H5365, 13, 4), CHOOSE(MATCH( MID(H5365, 5, 3), {"Jan","Feb","Mar","Apr","May","Jun","Jul","Aug","Sep","Oct","Nov","Dec"}, 0), 1, 2, 3, 4, 5, 6, 7, 8, 9, 10, 11, 12), MID(H5365, 9, 2)), "yyyy-mm-dd")</f>
        <v>1972-03-25</v>
      </c>
      <c r="G5365" s="1" t="s">
        <v>10893</v>
      </c>
      <c r="H5365" s="1" t="s">
        <v>10892</v>
      </c>
    </row>
    <row r="5366" spans="1:8" hidden="1" x14ac:dyDescent="0.3">
      <c r="A5366" s="1" t="s">
        <v>8845</v>
      </c>
      <c r="B5366" s="1" t="str">
        <f t="shared" si="250"/>
        <v>USA</v>
      </c>
      <c r="C5366" s="5" t="str">
        <f t="shared" si="249"/>
        <v>1972</v>
      </c>
      <c r="D5366" s="1" t="str">
        <f t="shared" si="251"/>
        <v xml:space="preserve">Thor-LV2D Burner-2 </v>
      </c>
      <c r="E5366" s="1" t="s">
        <v>346</v>
      </c>
      <c r="F5366" s="7" t="str">
        <f>TEXT(DATE(MID(H5366, 13, 4), CHOOSE(MATCH( MID(H5366, 5, 3), {"Jan","Feb","Mar","Apr","May","Jun","Jul","Aug","Sep","Oct","Nov","Dec"}, 0), 1, 2, 3, 4, 5, 6, 7, 8, 9, 10, 11, 12), MID(H5366, 9, 2)), "yyyy-mm-dd")</f>
        <v>1972-03-24</v>
      </c>
      <c r="G5366" s="1" t="s">
        <v>10895</v>
      </c>
      <c r="H5366" s="1" t="s">
        <v>10894</v>
      </c>
    </row>
    <row r="5367" spans="1:8" hidden="1" x14ac:dyDescent="0.3">
      <c r="A5367" s="1" t="s">
        <v>6482</v>
      </c>
      <c r="B5367" s="1" t="str">
        <f t="shared" si="250"/>
        <v>Russia</v>
      </c>
      <c r="C5367" s="5" t="str">
        <f t="shared" si="249"/>
        <v>1972</v>
      </c>
      <c r="D5367" s="1" t="str">
        <f t="shared" si="251"/>
        <v xml:space="preserve">Cosmos-3M </v>
      </c>
      <c r="E5367" s="1" t="s">
        <v>346</v>
      </c>
      <c r="F5367" s="7" t="str">
        <f>TEXT(DATE(MID(H5367, 13, 4), CHOOSE(MATCH( MID(H5367, 5, 3), {"Jan","Feb","Mar","Apr","May","Jun","Jul","Aug","Sep","Oct","Nov","Dec"}, 0), 1, 2, 3, 4, 5, 6, 7, 8, 9, 10, 11, 12), MID(H5367, 9, 2)), "yyyy-mm-dd")</f>
        <v>1972-03-22</v>
      </c>
      <c r="G5367" s="1" t="s">
        <v>10897</v>
      </c>
      <c r="H5367" s="1" t="s">
        <v>10896</v>
      </c>
    </row>
    <row r="5368" spans="1:8" hidden="1" x14ac:dyDescent="0.3">
      <c r="A5368" s="1" t="s">
        <v>4249</v>
      </c>
      <c r="B5368" s="1" t="str">
        <f t="shared" si="250"/>
        <v>USA</v>
      </c>
      <c r="C5368" s="5" t="str">
        <f t="shared" si="249"/>
        <v>1972</v>
      </c>
      <c r="D5368" s="1" t="str">
        <f t="shared" si="251"/>
        <v xml:space="preserve">Titan III(24)B </v>
      </c>
      <c r="E5368" s="1" t="s">
        <v>346</v>
      </c>
      <c r="F5368" s="7" t="str">
        <f>TEXT(DATE(MID(H5368, 13, 4), CHOOSE(MATCH( MID(H5368, 5, 3), {"Jan","Feb","Mar","Apr","May","Jun","Jul","Aug","Sep","Oct","Nov","Dec"}, 0), 1, 2, 3, 4, 5, 6, 7, 8, 9, 10, 11, 12), MID(H5368, 9, 2)), "yyyy-mm-dd")</f>
        <v>1972-03-17</v>
      </c>
      <c r="G5368" s="1" t="s">
        <v>10899</v>
      </c>
      <c r="H5368" s="1" t="s">
        <v>10898</v>
      </c>
    </row>
    <row r="5369" spans="1:8" hidden="1" x14ac:dyDescent="0.3">
      <c r="A5369" s="1" t="s">
        <v>212</v>
      </c>
      <c r="B5369" s="1" t="str">
        <f t="shared" si="250"/>
        <v>Russia</v>
      </c>
      <c r="C5369" s="5" t="str">
        <f t="shared" si="249"/>
        <v>1972</v>
      </c>
      <c r="D5369" s="1" t="str">
        <f t="shared" si="251"/>
        <v xml:space="preserve">Voskhod </v>
      </c>
      <c r="E5369" s="1" t="s">
        <v>346</v>
      </c>
      <c r="F5369" s="7" t="str">
        <f>TEXT(DATE(MID(H5369, 13, 4), CHOOSE(MATCH( MID(H5369, 5, 3), {"Jan","Feb","Mar","Apr","May","Jun","Jul","Aug","Sep","Oct","Nov","Dec"}, 0), 1, 2, 3, 4, 5, 6, 7, 8, 9, 10, 11, 12), MID(H5369, 9, 2)), "yyyy-mm-dd")</f>
        <v>1972-03-15</v>
      </c>
      <c r="G5369" s="1" t="s">
        <v>10901</v>
      </c>
      <c r="H5369" s="1" t="s">
        <v>10900</v>
      </c>
    </row>
    <row r="5370" spans="1:8" hidden="1" x14ac:dyDescent="0.3">
      <c r="A5370" s="1" t="s">
        <v>10902</v>
      </c>
      <c r="B5370" s="1" t="str">
        <f t="shared" si="250"/>
        <v>USA</v>
      </c>
      <c r="C5370" s="5" t="str">
        <f t="shared" si="249"/>
        <v>1972</v>
      </c>
      <c r="D5370" s="1" t="str">
        <f t="shared" si="251"/>
        <v xml:space="preserve">Delta N </v>
      </c>
      <c r="E5370" s="1" t="s">
        <v>346</v>
      </c>
      <c r="F5370" s="7" t="str">
        <f>TEXT(DATE(MID(H5370, 13, 4), CHOOSE(MATCH( MID(H5370, 5, 3), {"Jan","Feb","Mar","Apr","May","Jun","Jul","Aug","Sep","Oct","Nov","Dec"}, 0), 1, 2, 3, 4, 5, 6, 7, 8, 9, 10, 11, 12), MID(H5370, 9, 2)), "yyyy-mm-dd")</f>
        <v>1972-03-12</v>
      </c>
      <c r="G5370" s="1" t="s">
        <v>10904</v>
      </c>
      <c r="H5370" s="1" t="s">
        <v>10903</v>
      </c>
    </row>
    <row r="5371" spans="1:8" hidden="1" x14ac:dyDescent="0.3">
      <c r="A5371" s="1" t="s">
        <v>6615</v>
      </c>
      <c r="B5371" s="1" t="str">
        <f t="shared" si="250"/>
        <v>Russia</v>
      </c>
      <c r="C5371" s="5" t="str">
        <f t="shared" si="249"/>
        <v>1972</v>
      </c>
      <c r="D5371" s="1" t="str">
        <f t="shared" si="251"/>
        <v xml:space="preserve">Voskhod </v>
      </c>
      <c r="E5371" s="1" t="s">
        <v>346</v>
      </c>
      <c r="F5371" s="7" t="str">
        <f>TEXT(DATE(MID(H5371, 13, 4), CHOOSE(MATCH( MID(H5371, 5, 3), {"Jan","Feb","Mar","Apr","May","Jun","Jul","Aug","Sep","Oct","Nov","Dec"}, 0), 1, 2, 3, 4, 5, 6, 7, 8, 9, 10, 11, 12), MID(H5371, 9, 2)), "yyyy-mm-dd")</f>
        <v>1972-03-04</v>
      </c>
      <c r="G5371" s="1" t="s">
        <v>10906</v>
      </c>
      <c r="H5371" s="1" t="s">
        <v>10905</v>
      </c>
    </row>
    <row r="5372" spans="1:8" hidden="1" x14ac:dyDescent="0.3">
      <c r="A5372" s="1" t="s">
        <v>4149</v>
      </c>
      <c r="B5372" s="1" t="str">
        <f t="shared" si="250"/>
        <v>USA</v>
      </c>
      <c r="C5372" s="5" t="str">
        <f t="shared" si="249"/>
        <v>1972</v>
      </c>
      <c r="D5372" s="1" t="str">
        <f t="shared" si="251"/>
        <v xml:space="preserve">Atlas-SLV3C Centaur-D </v>
      </c>
      <c r="E5372" s="1" t="s">
        <v>346</v>
      </c>
      <c r="F5372" s="7" t="str">
        <f>TEXT(DATE(MID(H5372, 13, 4), CHOOSE(MATCH( MID(H5372, 5, 3), {"Jan","Feb","Mar","Apr","May","Jun","Jul","Aug","Sep","Oct","Nov","Dec"}, 0), 1, 2, 3, 4, 5, 6, 7, 8, 9, 10, 11, 12), MID(H5372, 9, 2)), "yyyy-mm-dd")</f>
        <v>1972-03-03</v>
      </c>
      <c r="G5372" s="1" t="s">
        <v>10908</v>
      </c>
      <c r="H5372" s="1" t="s">
        <v>10907</v>
      </c>
    </row>
    <row r="5373" spans="1:8" hidden="1" x14ac:dyDescent="0.3">
      <c r="A5373" s="1" t="s">
        <v>5</v>
      </c>
      <c r="B5373" s="1" t="str">
        <f t="shared" si="250"/>
        <v>Russia</v>
      </c>
      <c r="C5373" s="5" t="str">
        <f t="shared" si="249"/>
        <v>1972</v>
      </c>
      <c r="D5373" s="1" t="str">
        <f t="shared" si="251"/>
        <v xml:space="preserve">Vostok-2M </v>
      </c>
      <c r="E5373" s="1" t="s">
        <v>346</v>
      </c>
      <c r="F5373" s="7" t="str">
        <f>TEXT(DATE(MID(H5373, 13, 4), CHOOSE(MATCH( MID(H5373, 5, 3), {"Jan","Feb","Mar","Apr","May","Jun","Jul","Aug","Sep","Oct","Nov","Dec"}, 0), 1, 2, 3, 4, 5, 6, 7, 8, 9, 10, 11, 12), MID(H5373, 9, 2)), "yyyy-mm-dd")</f>
        <v>1972-03-01</v>
      </c>
      <c r="G5373" s="1" t="s">
        <v>10910</v>
      </c>
      <c r="H5373" s="1" t="s">
        <v>10909</v>
      </c>
    </row>
    <row r="5374" spans="1:8" hidden="1" x14ac:dyDescent="0.3">
      <c r="A5374" s="1" t="s">
        <v>11</v>
      </c>
      <c r="B5374" s="1" t="str">
        <f t="shared" si="250"/>
        <v>USA</v>
      </c>
      <c r="C5374" s="5" t="str">
        <f t="shared" si="249"/>
        <v>1972</v>
      </c>
      <c r="D5374" s="1" t="str">
        <f t="shared" si="251"/>
        <v xml:space="preserve">Titan III(23)C </v>
      </c>
      <c r="E5374" s="1" t="s">
        <v>346</v>
      </c>
      <c r="F5374" s="7" t="str">
        <f>TEXT(DATE(MID(H5374, 13, 4), CHOOSE(MATCH( MID(H5374, 5, 3), {"Jan","Feb","Mar","Apr","May","Jun","Jul","Aug","Sep","Oct","Nov","Dec"}, 0), 1, 2, 3, 4, 5, 6, 7, 8, 9, 10, 11, 12), MID(H5374, 9, 2)), "yyyy-mm-dd")</f>
        <v>1972-03-01</v>
      </c>
      <c r="G5374" s="1" t="s">
        <v>10912</v>
      </c>
      <c r="H5374" s="1" t="s">
        <v>10911</v>
      </c>
    </row>
    <row r="5375" spans="1:8" hidden="1" x14ac:dyDescent="0.3">
      <c r="A5375" s="1" t="s">
        <v>6482</v>
      </c>
      <c r="B5375" s="1" t="str">
        <f t="shared" si="250"/>
        <v>Russia</v>
      </c>
      <c r="C5375" s="5" t="str">
        <f t="shared" si="249"/>
        <v>1972</v>
      </c>
      <c r="D5375" s="1" t="str">
        <f t="shared" si="251"/>
        <v xml:space="preserve">Cosmos-3M </v>
      </c>
      <c r="E5375" s="1" t="s">
        <v>346</v>
      </c>
      <c r="F5375" s="7" t="str">
        <f>TEXT(DATE(MID(H5375, 13, 4), CHOOSE(MATCH( MID(H5375, 5, 3), {"Jan","Feb","Mar","Apr","May","Jun","Jul","Aug","Sep","Oct","Nov","Dec"}, 0), 1, 2, 3, 4, 5, 6, 7, 8, 9, 10, 11, 12), MID(H5375, 9, 2)), "yyyy-mm-dd")</f>
        <v>1972-02-25</v>
      </c>
      <c r="G5375" s="1" t="s">
        <v>10914</v>
      </c>
      <c r="H5375" s="1" t="s">
        <v>10913</v>
      </c>
    </row>
    <row r="5376" spans="1:8" hidden="1" x14ac:dyDescent="0.3">
      <c r="A5376" s="1" t="s">
        <v>4249</v>
      </c>
      <c r="B5376" s="1" t="str">
        <f t="shared" si="250"/>
        <v>USA</v>
      </c>
      <c r="C5376" s="5" t="str">
        <f t="shared" si="249"/>
        <v>1972</v>
      </c>
      <c r="D5376" s="1" t="str">
        <f t="shared" si="251"/>
        <v xml:space="preserve">Titan-III(33)B Agena-D </v>
      </c>
      <c r="E5376" s="1" t="s">
        <v>346</v>
      </c>
      <c r="F5376" s="7" t="str">
        <f>TEXT(DATE(MID(H5376, 13, 4), CHOOSE(MATCH( MID(H5376, 5, 3), {"Jan","Feb","Mar","Apr","May","Jun","Jul","Aug","Sep","Oct","Nov","Dec"}, 0), 1, 2, 3, 4, 5, 6, 7, 8, 9, 10, 11, 12), MID(H5376, 9, 2)), "yyyy-mm-dd")</f>
        <v>1972-02-16</v>
      </c>
      <c r="G5376" s="1" t="s">
        <v>10916</v>
      </c>
      <c r="H5376" s="1" t="s">
        <v>10915</v>
      </c>
    </row>
    <row r="5377" spans="1:8" hidden="1" x14ac:dyDescent="0.3">
      <c r="A5377" s="1" t="s">
        <v>130</v>
      </c>
      <c r="B5377" s="1" t="str">
        <f t="shared" si="250"/>
        <v>Kazakhstan</v>
      </c>
      <c r="C5377" s="5" t="str">
        <f t="shared" si="249"/>
        <v>1972</v>
      </c>
      <c r="D5377" s="1" t="str">
        <f t="shared" si="251"/>
        <v xml:space="preserve">Voskhod </v>
      </c>
      <c r="E5377" s="1" t="s">
        <v>346</v>
      </c>
      <c r="F5377" s="7" t="str">
        <f>TEXT(DATE(MID(H5377, 13, 4), CHOOSE(MATCH( MID(H5377, 5, 3), {"Jan","Feb","Mar","Apr","May","Jun","Jul","Aug","Sep","Oct","Nov","Dec"}, 0), 1, 2, 3, 4, 5, 6, 7, 8, 9, 10, 11, 12), MID(H5377, 9, 2)), "yyyy-mm-dd")</f>
        <v>1972-02-16</v>
      </c>
      <c r="G5377" s="1" t="s">
        <v>10918</v>
      </c>
      <c r="H5377" s="1" t="s">
        <v>10917</v>
      </c>
    </row>
    <row r="5378" spans="1:8" hidden="1" x14ac:dyDescent="0.3">
      <c r="A5378" s="1" t="s">
        <v>565</v>
      </c>
      <c r="B5378" s="1" t="str">
        <f t="shared" si="250"/>
        <v>Kazakhstan</v>
      </c>
      <c r="C5378" s="5" t="str">
        <f t="shared" ref="C5378:C5441" si="252">TEXT(F5378, "yyyy")</f>
        <v>1972</v>
      </c>
      <c r="D5378" s="1" t="str">
        <f t="shared" si="251"/>
        <v xml:space="preserve">Proton-K/Block D </v>
      </c>
      <c r="E5378" s="1" t="s">
        <v>346</v>
      </c>
      <c r="F5378" s="7" t="str">
        <f>TEXT(DATE(MID(H5378, 13, 4), CHOOSE(MATCH( MID(H5378, 5, 3), {"Jan","Feb","Mar","Apr","May","Jun","Jul","Aug","Sep","Oct","Nov","Dec"}, 0), 1, 2, 3, 4, 5, 6, 7, 8, 9, 10, 11, 12), MID(H5378, 9, 2)), "yyyy-mm-dd")</f>
        <v>1972-02-14</v>
      </c>
      <c r="G5378" s="1" t="s">
        <v>10920</v>
      </c>
      <c r="H5378" s="1" t="s">
        <v>10919</v>
      </c>
    </row>
    <row r="5379" spans="1:8" hidden="1" x14ac:dyDescent="0.3">
      <c r="A5379" s="1" t="s">
        <v>6899</v>
      </c>
      <c r="B5379" s="1" t="str">
        <f t="shared" ref="B5379:B5442" si="253">TRIM(MID(A5379, FIND("|", SUBSTITUTE(A5379, ",", "|", LEN(A5379) - LEN(SUBSTITUTE(A5379,",", "" )))) + 1, LEN(A5379)))</f>
        <v>Russia</v>
      </c>
      <c r="C5379" s="5" t="str">
        <f t="shared" si="252"/>
        <v>1972</v>
      </c>
      <c r="D5379" s="1" t="str">
        <f t="shared" ref="D5379:D5442" si="254">LEFT(G5379, FIND("|", G5379) - 1)</f>
        <v xml:space="preserve">K65M-RB5 </v>
      </c>
      <c r="E5379" s="1" t="s">
        <v>346</v>
      </c>
      <c r="F5379" s="7" t="str">
        <f>TEXT(DATE(MID(H5379, 13, 4), CHOOSE(MATCH( MID(H5379, 5, 3), {"Jan","Feb","Mar","Apr","May","Jun","Jul","Aug","Sep","Oct","Nov","Dec"}, 0), 1, 2, 3, 4, 5, 6, 7, 8, 9, 10, 11, 12), MID(H5379, 9, 2)), "yyyy-mm-dd")</f>
        <v>1972-02-08</v>
      </c>
      <c r="G5379" s="1" t="s">
        <v>10922</v>
      </c>
      <c r="H5379" s="1" t="s">
        <v>10921</v>
      </c>
    </row>
    <row r="5380" spans="1:8" hidden="1" x14ac:dyDescent="0.3">
      <c r="A5380" s="1" t="s">
        <v>130</v>
      </c>
      <c r="B5380" s="1" t="str">
        <f t="shared" si="253"/>
        <v>Kazakhstan</v>
      </c>
      <c r="C5380" s="5" t="str">
        <f t="shared" si="252"/>
        <v>1972</v>
      </c>
      <c r="D5380" s="1" t="str">
        <f t="shared" si="254"/>
        <v xml:space="preserve">Voskhod </v>
      </c>
      <c r="E5380" s="1" t="s">
        <v>346</v>
      </c>
      <c r="F5380" s="7" t="str">
        <f>TEXT(DATE(MID(H5380, 13, 4), CHOOSE(MATCH( MID(H5380, 5, 3), {"Jan","Feb","Mar","Apr","May","Jun","Jul","Aug","Sep","Oct","Nov","Dec"}, 0), 1, 2, 3, 4, 5, 6, 7, 8, 9, 10, 11, 12), MID(H5380, 9, 2)), "yyyy-mm-dd")</f>
        <v>1972-02-03</v>
      </c>
      <c r="G5380" s="1" t="s">
        <v>10924</v>
      </c>
      <c r="H5380" s="1" t="s">
        <v>10923</v>
      </c>
    </row>
    <row r="5381" spans="1:8" hidden="1" x14ac:dyDescent="0.3">
      <c r="A5381" s="1" t="s">
        <v>10902</v>
      </c>
      <c r="B5381" s="1" t="str">
        <f t="shared" si="253"/>
        <v>USA</v>
      </c>
      <c r="C5381" s="5" t="str">
        <f t="shared" si="252"/>
        <v>1972</v>
      </c>
      <c r="D5381" s="1" t="str">
        <f t="shared" si="254"/>
        <v xml:space="preserve">Delta L </v>
      </c>
      <c r="E5381" s="1" t="s">
        <v>346</v>
      </c>
      <c r="F5381" s="7" t="str">
        <f>TEXT(DATE(MID(H5381, 13, 4), CHOOSE(MATCH( MID(H5381, 5, 3), {"Jan","Feb","Mar","Apr","May","Jun","Jul","Aug","Sep","Oct","Nov","Dec"}, 0), 1, 2, 3, 4, 5, 6, 7, 8, 9, 10, 11, 12), MID(H5381, 9, 2)), "yyyy-mm-dd")</f>
        <v>1972-01-31</v>
      </c>
      <c r="G5381" s="1" t="s">
        <v>10926</v>
      </c>
      <c r="H5381" s="1" t="s">
        <v>10925</v>
      </c>
    </row>
    <row r="5382" spans="1:8" hidden="1" x14ac:dyDescent="0.3">
      <c r="A5382" s="1" t="s">
        <v>1561</v>
      </c>
      <c r="B5382" s="1" t="str">
        <f t="shared" si="253"/>
        <v>Russia</v>
      </c>
      <c r="C5382" s="5" t="str">
        <f t="shared" si="252"/>
        <v>1972</v>
      </c>
      <c r="D5382" s="1" t="str">
        <f t="shared" si="254"/>
        <v xml:space="preserve">Cosmos-2 (63SM) </v>
      </c>
      <c r="E5382" s="1" t="s">
        <v>346</v>
      </c>
      <c r="F5382" s="7" t="str">
        <f>TEXT(DATE(MID(H5382, 13, 4), CHOOSE(MATCH( MID(H5382, 5, 3), {"Jan","Feb","Mar","Apr","May","Jun","Jul","Aug","Sep","Oct","Nov","Dec"}, 0), 1, 2, 3, 4, 5, 6, 7, 8, 9, 10, 11, 12), MID(H5382, 9, 2)), "yyyy-mm-dd")</f>
        <v>1972-01-25</v>
      </c>
      <c r="G5382" s="1" t="s">
        <v>10928</v>
      </c>
      <c r="H5382" s="1" t="s">
        <v>10927</v>
      </c>
    </row>
    <row r="5383" spans="1:8" hidden="1" x14ac:dyDescent="0.3">
      <c r="A5383" s="1" t="s">
        <v>4092</v>
      </c>
      <c r="B5383" s="1" t="str">
        <f t="shared" si="253"/>
        <v>USA</v>
      </c>
      <c r="C5383" s="5" t="str">
        <f t="shared" si="252"/>
        <v>1972</v>
      </c>
      <c r="D5383" s="1" t="str">
        <f t="shared" si="254"/>
        <v xml:space="preserve">Atlas-SLV3C Centaur-D </v>
      </c>
      <c r="E5383" s="1" t="s">
        <v>346</v>
      </c>
      <c r="F5383" s="7" t="str">
        <f>TEXT(DATE(MID(H5383, 13, 4), CHOOSE(MATCH( MID(H5383, 5, 3), {"Jan","Feb","Mar","Apr","May","Jun","Jul","Aug","Sep","Oct","Nov","Dec"}, 0), 1, 2, 3, 4, 5, 6, 7, 8, 9, 10, 11, 12), MID(H5383, 9, 2)), "yyyy-mm-dd")</f>
        <v>1972-01-23</v>
      </c>
      <c r="G5383" s="1" t="s">
        <v>10930</v>
      </c>
      <c r="H5383" s="1" t="s">
        <v>10929</v>
      </c>
    </row>
    <row r="5384" spans="1:8" hidden="1" x14ac:dyDescent="0.3">
      <c r="A5384" s="1" t="s">
        <v>27</v>
      </c>
      <c r="B5384" s="1" t="str">
        <f t="shared" si="253"/>
        <v>USA</v>
      </c>
      <c r="C5384" s="5" t="str">
        <f t="shared" si="252"/>
        <v>1972</v>
      </c>
      <c r="D5384" s="1" t="str">
        <f t="shared" si="254"/>
        <v xml:space="preserve">Titan IIID </v>
      </c>
      <c r="E5384" s="1" t="s">
        <v>346</v>
      </c>
      <c r="F5384" s="7" t="str">
        <f>TEXT(DATE(MID(H5384, 13, 4), CHOOSE(MATCH( MID(H5384, 5, 3), {"Jan","Feb","Mar","Apr","May","Jun","Jul","Aug","Sep","Oct","Nov","Dec"}, 0), 1, 2, 3, 4, 5, 6, 7, 8, 9, 10, 11, 12), MID(H5384, 9, 2)), "yyyy-mm-dd")</f>
        <v>1972-01-20</v>
      </c>
      <c r="G5384" s="1" t="s">
        <v>10932</v>
      </c>
      <c r="H5384" s="1" t="s">
        <v>10931</v>
      </c>
    </row>
    <row r="5385" spans="1:8" hidden="1" x14ac:dyDescent="0.3">
      <c r="A5385" s="1" t="s">
        <v>130</v>
      </c>
      <c r="B5385" s="1" t="str">
        <f t="shared" si="253"/>
        <v>Kazakhstan</v>
      </c>
      <c r="C5385" s="5" t="str">
        <f t="shared" si="252"/>
        <v>1972</v>
      </c>
      <c r="D5385" s="1" t="str">
        <f t="shared" si="254"/>
        <v xml:space="preserve">Voskhod </v>
      </c>
      <c r="E5385" s="1" t="s">
        <v>346</v>
      </c>
      <c r="F5385" s="7" t="str">
        <f>TEXT(DATE(MID(H5385, 13, 4), CHOOSE(MATCH( MID(H5385, 5, 3), {"Jan","Feb","Mar","Apr","May","Jun","Jul","Aug","Sep","Oct","Nov","Dec"}, 0), 1, 2, 3, 4, 5, 6, 7, 8, 9, 10, 11, 12), MID(H5385, 9, 2)), "yyyy-mm-dd")</f>
        <v>1972-01-12</v>
      </c>
      <c r="G5385" s="1" t="s">
        <v>10934</v>
      </c>
      <c r="H5385" s="1" t="s">
        <v>10933</v>
      </c>
    </row>
    <row r="5386" spans="1:8" hidden="1" x14ac:dyDescent="0.3">
      <c r="A5386" s="1" t="s">
        <v>5</v>
      </c>
      <c r="B5386" s="1" t="str">
        <f t="shared" si="253"/>
        <v>Russia</v>
      </c>
      <c r="C5386" s="5" t="str">
        <f t="shared" si="252"/>
        <v>1971</v>
      </c>
      <c r="D5386" s="1" t="str">
        <f t="shared" si="254"/>
        <v xml:space="preserve">Vostok-2M </v>
      </c>
      <c r="E5386" s="1" t="s">
        <v>346</v>
      </c>
      <c r="F5386" s="7" t="str">
        <f>TEXT(DATE(MID(H5386, 13, 4), CHOOSE(MATCH( MID(H5386, 5, 3), {"Jan","Feb","Mar","Apr","May","Jun","Jul","Aug","Sep","Oct","Nov","Dec"}, 0), 1, 2, 3, 4, 5, 6, 7, 8, 9, 10, 11, 12), MID(H5386, 9, 2)), "yyyy-mm-dd")</f>
        <v>1971-12-29</v>
      </c>
      <c r="G5386" s="1" t="s">
        <v>10936</v>
      </c>
      <c r="H5386" s="1" t="s">
        <v>10935</v>
      </c>
    </row>
    <row r="5387" spans="1:8" hidden="1" x14ac:dyDescent="0.3">
      <c r="A5387" s="1" t="s">
        <v>3373</v>
      </c>
      <c r="B5387" s="1" t="str">
        <f t="shared" si="253"/>
        <v>Russia</v>
      </c>
      <c r="C5387" s="5" t="str">
        <f t="shared" si="252"/>
        <v>1971</v>
      </c>
      <c r="D5387" s="1" t="str">
        <f t="shared" si="254"/>
        <v xml:space="preserve">Cosmos-3M </v>
      </c>
      <c r="E5387" s="1" t="s">
        <v>346</v>
      </c>
      <c r="F5387" s="7" t="str">
        <f>TEXT(DATE(MID(H5387, 13, 4), CHOOSE(MATCH( MID(H5387, 5, 3), {"Jan","Feb","Mar","Apr","May","Jun","Jul","Aug","Sep","Oct","Nov","Dec"}, 0), 1, 2, 3, 4, 5, 6, 7, 8, 9, 10, 11, 12), MID(H5387, 9, 2)), "yyyy-mm-dd")</f>
        <v>1971-12-27</v>
      </c>
      <c r="G5387" s="1" t="s">
        <v>10938</v>
      </c>
      <c r="H5387" s="1" t="s">
        <v>10937</v>
      </c>
    </row>
    <row r="5388" spans="1:8" hidden="1" x14ac:dyDescent="0.3">
      <c r="A5388" s="1" t="s">
        <v>6615</v>
      </c>
      <c r="B5388" s="1" t="str">
        <f t="shared" si="253"/>
        <v>Russia</v>
      </c>
      <c r="C5388" s="5" t="str">
        <f t="shared" si="252"/>
        <v>1971</v>
      </c>
      <c r="D5388" s="1" t="str">
        <f t="shared" si="254"/>
        <v xml:space="preserve">Soyuz M </v>
      </c>
      <c r="E5388" s="1" t="s">
        <v>346</v>
      </c>
      <c r="F5388" s="7" t="str">
        <f>TEXT(DATE(MID(H5388, 13, 4), CHOOSE(MATCH( MID(H5388, 5, 3), {"Jan","Feb","Mar","Apr","May","Jun","Jul","Aug","Sep","Oct","Nov","Dec"}, 0), 1, 2, 3, 4, 5, 6, 7, 8, 9, 10, 11, 12), MID(H5388, 9, 2)), "yyyy-mm-dd")</f>
        <v>1971-12-27</v>
      </c>
      <c r="G5388" s="1" t="s">
        <v>10940</v>
      </c>
      <c r="H5388" s="1" t="s">
        <v>10939</v>
      </c>
    </row>
    <row r="5389" spans="1:8" hidden="1" x14ac:dyDescent="0.3">
      <c r="A5389" s="1" t="s">
        <v>6795</v>
      </c>
      <c r="B5389" s="1" t="str">
        <f t="shared" si="253"/>
        <v>Kazakhstan</v>
      </c>
      <c r="C5389" s="5" t="str">
        <f t="shared" si="252"/>
        <v>1971</v>
      </c>
      <c r="D5389" s="1" t="str">
        <f t="shared" si="254"/>
        <v xml:space="preserve">Tsyklon-2 </v>
      </c>
      <c r="E5389" s="1" t="s">
        <v>346</v>
      </c>
      <c r="F5389" s="7" t="str">
        <f>TEXT(DATE(MID(H5389, 13, 4), CHOOSE(MATCH( MID(H5389, 5, 3), {"Jan","Feb","Mar","Apr","May","Jun","Jul","Aug","Sep","Oct","Nov","Dec"}, 0), 1, 2, 3, 4, 5, 6, 7, 8, 9, 10, 11, 12), MID(H5389, 9, 2)), "yyyy-mm-dd")</f>
        <v>1971-12-25</v>
      </c>
      <c r="G5389" s="1" t="s">
        <v>10942</v>
      </c>
      <c r="H5389" s="1" t="s">
        <v>10941</v>
      </c>
    </row>
    <row r="5390" spans="1:8" hidden="1" x14ac:dyDescent="0.3">
      <c r="A5390" s="1" t="s">
        <v>4149</v>
      </c>
      <c r="B5390" s="1" t="str">
        <f t="shared" si="253"/>
        <v>USA</v>
      </c>
      <c r="C5390" s="5" t="str">
        <f t="shared" si="252"/>
        <v>1971</v>
      </c>
      <c r="D5390" s="1" t="str">
        <f t="shared" si="254"/>
        <v xml:space="preserve">Atlas-SLV3C Centaur-D </v>
      </c>
      <c r="E5390" s="1" t="s">
        <v>346</v>
      </c>
      <c r="F5390" s="7" t="str">
        <f>TEXT(DATE(MID(H5390, 13, 4), CHOOSE(MATCH( MID(H5390, 5, 3), {"Jan","Feb","Mar","Apr","May","Jun","Jul","Aug","Sep","Oct","Nov","Dec"}, 0), 1, 2, 3, 4, 5, 6, 7, 8, 9, 10, 11, 12), MID(H5390, 9, 2)), "yyyy-mm-dd")</f>
        <v>1971-12-20</v>
      </c>
      <c r="G5390" s="1" t="s">
        <v>10944</v>
      </c>
      <c r="H5390" s="1" t="s">
        <v>10943</v>
      </c>
    </row>
    <row r="5391" spans="1:8" hidden="1" x14ac:dyDescent="0.3">
      <c r="A5391" s="1" t="s">
        <v>5</v>
      </c>
      <c r="B5391" s="1" t="str">
        <f t="shared" si="253"/>
        <v>Russia</v>
      </c>
      <c r="C5391" s="5" t="str">
        <f t="shared" si="252"/>
        <v>1971</v>
      </c>
      <c r="D5391" s="1" t="str">
        <f t="shared" si="254"/>
        <v xml:space="preserve">Molniya-M /Block L </v>
      </c>
      <c r="E5391" s="1" t="s">
        <v>346</v>
      </c>
      <c r="F5391" s="7" t="str">
        <f>TEXT(DATE(MID(H5391, 13, 4), CHOOSE(MATCH( MID(H5391, 5, 3), {"Jan","Feb","Mar","Apr","May","Jun","Jul","Aug","Sep","Oct","Nov","Dec"}, 0), 1, 2, 3, 4, 5, 6, 7, 8, 9, 10, 11, 12), MID(H5391, 9, 2)), "yyyy-mm-dd")</f>
        <v>1971-12-19</v>
      </c>
      <c r="G5391" s="1" t="s">
        <v>10946</v>
      </c>
      <c r="H5391" s="1" t="s">
        <v>10945</v>
      </c>
    </row>
    <row r="5392" spans="1:8" hidden="1" x14ac:dyDescent="0.3">
      <c r="A5392" s="1" t="s">
        <v>6482</v>
      </c>
      <c r="B5392" s="1" t="str">
        <f t="shared" si="253"/>
        <v>Russia</v>
      </c>
      <c r="C5392" s="5" t="str">
        <f t="shared" si="252"/>
        <v>1971</v>
      </c>
      <c r="D5392" s="1" t="str">
        <f t="shared" si="254"/>
        <v xml:space="preserve">Cosmos-3M </v>
      </c>
      <c r="E5392" s="1" t="s">
        <v>346</v>
      </c>
      <c r="F5392" s="7" t="str">
        <f>TEXT(DATE(MID(H5392, 13, 4), CHOOSE(MATCH( MID(H5392, 5, 3), {"Jan","Feb","Mar","Apr","May","Jun","Jul","Aug","Sep","Oct","Nov","Dec"}, 0), 1, 2, 3, 4, 5, 6, 7, 8, 9, 10, 11, 12), MID(H5392, 9, 2)), "yyyy-mm-dd")</f>
        <v>1971-12-17</v>
      </c>
      <c r="G5392" s="1" t="s">
        <v>10948</v>
      </c>
      <c r="H5392" s="1" t="s">
        <v>10947</v>
      </c>
    </row>
    <row r="5393" spans="1:8" hidden="1" x14ac:dyDescent="0.3">
      <c r="A5393" s="1" t="s">
        <v>1561</v>
      </c>
      <c r="B5393" s="1" t="str">
        <f t="shared" si="253"/>
        <v>Russia</v>
      </c>
      <c r="C5393" s="5" t="str">
        <f t="shared" si="252"/>
        <v>1971</v>
      </c>
      <c r="D5393" s="1" t="str">
        <f t="shared" si="254"/>
        <v xml:space="preserve">Cosmos-2 (63SM) </v>
      </c>
      <c r="E5393" s="1" t="s">
        <v>346</v>
      </c>
      <c r="F5393" s="7" t="str">
        <f>TEXT(DATE(MID(H5393, 13, 4), CHOOSE(MATCH( MID(H5393, 5, 3), {"Jan","Feb","Mar","Apr","May","Jun","Jul","Aug","Sep","Oct","Nov","Dec"}, 0), 1, 2, 3, 4, 5, 6, 7, 8, 9, 10, 11, 12), MID(H5393, 9, 2)), "yyyy-mm-dd")</f>
        <v>1971-12-17</v>
      </c>
      <c r="G5393" s="1" t="s">
        <v>10950</v>
      </c>
      <c r="H5393" s="1" t="s">
        <v>10949</v>
      </c>
    </row>
    <row r="5394" spans="1:8" hidden="1" x14ac:dyDescent="0.3">
      <c r="A5394" s="1" t="s">
        <v>130</v>
      </c>
      <c r="B5394" s="1" t="str">
        <f t="shared" si="253"/>
        <v>Kazakhstan</v>
      </c>
      <c r="C5394" s="5" t="str">
        <f t="shared" si="252"/>
        <v>1971</v>
      </c>
      <c r="D5394" s="1" t="str">
        <f t="shared" si="254"/>
        <v xml:space="preserve">Voskhod </v>
      </c>
      <c r="E5394" s="1" t="s">
        <v>346</v>
      </c>
      <c r="F5394" s="7" t="str">
        <f>TEXT(DATE(MID(H5394, 13, 4), CHOOSE(MATCH( MID(H5394, 5, 3), {"Jan","Feb","Mar","Apr","May","Jun","Jul","Aug","Sep","Oct","Nov","Dec"}, 0), 1, 2, 3, 4, 5, 6, 7, 8, 9, 10, 11, 12), MID(H5394, 9, 2)), "yyyy-mm-dd")</f>
        <v>1971-12-16</v>
      </c>
      <c r="G5394" s="1" t="s">
        <v>10952</v>
      </c>
      <c r="H5394" s="1" t="s">
        <v>10951</v>
      </c>
    </row>
    <row r="5395" spans="1:8" hidden="1" x14ac:dyDescent="0.3">
      <c r="A5395" s="1" t="s">
        <v>6482</v>
      </c>
      <c r="B5395" s="1" t="str">
        <f t="shared" si="253"/>
        <v>Russia</v>
      </c>
      <c r="C5395" s="5" t="str">
        <f t="shared" si="252"/>
        <v>1971</v>
      </c>
      <c r="D5395" s="1" t="str">
        <f t="shared" si="254"/>
        <v xml:space="preserve">Cosmos-3M </v>
      </c>
      <c r="E5395" s="1" t="s">
        <v>346</v>
      </c>
      <c r="F5395" s="7" t="str">
        <f>TEXT(DATE(MID(H5395, 13, 4), CHOOSE(MATCH( MID(H5395, 5, 3), {"Jan","Feb","Mar","Apr","May","Jun","Jul","Aug","Sep","Oct","Nov","Dec"}, 0), 1, 2, 3, 4, 5, 6, 7, 8, 9, 10, 11, 12), MID(H5395, 9, 2)), "yyyy-mm-dd")</f>
        <v>1971-12-15</v>
      </c>
      <c r="G5395" s="1" t="s">
        <v>10954</v>
      </c>
      <c r="H5395" s="1" t="s">
        <v>10953</v>
      </c>
    </row>
    <row r="5396" spans="1:8" hidden="1" x14ac:dyDescent="0.3">
      <c r="A5396" s="1" t="s">
        <v>10955</v>
      </c>
      <c r="B5396" s="1" t="str">
        <f t="shared" si="253"/>
        <v>USA</v>
      </c>
      <c r="C5396" s="5" t="str">
        <f t="shared" si="252"/>
        <v>1971</v>
      </c>
      <c r="D5396" s="1" t="str">
        <f t="shared" si="254"/>
        <v xml:space="preserve">Thorad SLV-2G Agena-D </v>
      </c>
      <c r="E5396" s="1" t="s">
        <v>346</v>
      </c>
      <c r="F5396" s="7" t="str">
        <f>TEXT(DATE(MID(H5396, 13, 4), CHOOSE(MATCH( MID(H5396, 5, 3), {"Jan","Feb","Mar","Apr","May","Jun","Jul","Aug","Sep","Oct","Nov","Dec"}, 0), 1, 2, 3, 4, 5, 6, 7, 8, 9, 10, 11, 12), MID(H5396, 9, 2)), "yyyy-mm-dd")</f>
        <v>1971-12-14</v>
      </c>
      <c r="G5396" s="1" t="s">
        <v>10957</v>
      </c>
      <c r="H5396" s="1" t="s">
        <v>10956</v>
      </c>
    </row>
    <row r="5397" spans="1:8" hidden="1" x14ac:dyDescent="0.3">
      <c r="A5397" s="1" t="s">
        <v>5723</v>
      </c>
      <c r="B5397" s="1" t="str">
        <f t="shared" si="253"/>
        <v>USA</v>
      </c>
      <c r="C5397" s="5" t="str">
        <f t="shared" si="252"/>
        <v>1971</v>
      </c>
      <c r="D5397" s="1" t="str">
        <f t="shared" si="254"/>
        <v xml:space="preserve">Scout B1 </v>
      </c>
      <c r="E5397" s="1" t="s">
        <v>346</v>
      </c>
      <c r="F5397" s="7" t="str">
        <f>TEXT(DATE(MID(H5397, 13, 4), CHOOSE(MATCH( MID(H5397, 5, 3), {"Jan","Feb","Mar","Apr","May","Jun","Jul","Aug","Sep","Oct","Nov","Dec"}, 0), 1, 2, 3, 4, 5, 6, 7, 8, 9, 10, 11, 12), MID(H5397, 9, 2)), "yyyy-mm-dd")</f>
        <v>1971-12-11</v>
      </c>
      <c r="G5397" s="1" t="s">
        <v>10959</v>
      </c>
      <c r="H5397" s="1" t="s">
        <v>10958</v>
      </c>
    </row>
    <row r="5398" spans="1:8" hidden="1" x14ac:dyDescent="0.3">
      <c r="A5398" s="1" t="s">
        <v>212</v>
      </c>
      <c r="B5398" s="1" t="str">
        <f t="shared" si="253"/>
        <v>Russia</v>
      </c>
      <c r="C5398" s="5" t="str">
        <f t="shared" si="252"/>
        <v>1971</v>
      </c>
      <c r="D5398" s="1" t="str">
        <f t="shared" si="254"/>
        <v xml:space="preserve">Voskhod </v>
      </c>
      <c r="E5398" s="1" t="s">
        <v>346</v>
      </c>
      <c r="F5398" s="7" t="str">
        <f>TEXT(DATE(MID(H5398, 13, 4), CHOOSE(MATCH( MID(H5398, 5, 3), {"Jan","Feb","Mar","Apr","May","Jun","Jul","Aug","Sep","Oct","Nov","Dec"}, 0), 1, 2, 3, 4, 5, 6, 7, 8, 9, 10, 11, 12), MID(H5398, 9, 2)), "yyyy-mm-dd")</f>
        <v>1971-12-10</v>
      </c>
      <c r="G5398" s="1" t="s">
        <v>10961</v>
      </c>
      <c r="H5398" s="1" t="s">
        <v>10960</v>
      </c>
    </row>
    <row r="5399" spans="1:8" hidden="1" x14ac:dyDescent="0.3">
      <c r="A5399" s="1" t="s">
        <v>130</v>
      </c>
      <c r="B5399" s="1" t="str">
        <f t="shared" si="253"/>
        <v>Kazakhstan</v>
      </c>
      <c r="C5399" s="5" t="str">
        <f t="shared" si="252"/>
        <v>1971</v>
      </c>
      <c r="D5399" s="1" t="str">
        <f t="shared" si="254"/>
        <v xml:space="preserve">Voskhod </v>
      </c>
      <c r="E5399" s="1" t="s">
        <v>346</v>
      </c>
      <c r="F5399" s="7" t="str">
        <f>TEXT(DATE(MID(H5399, 13, 4), CHOOSE(MATCH( MID(H5399, 5, 3), {"Jan","Feb","Mar","Apr","May","Jun","Jul","Aug","Sep","Oct","Nov","Dec"}, 0), 1, 2, 3, 4, 5, 6, 7, 8, 9, 10, 11, 12), MID(H5399, 9, 2)), "yyyy-mm-dd")</f>
        <v>1971-12-06</v>
      </c>
      <c r="G5399" s="1" t="s">
        <v>10963</v>
      </c>
      <c r="H5399" s="1" t="s">
        <v>10962</v>
      </c>
    </row>
    <row r="5400" spans="1:8" hidden="1" x14ac:dyDescent="0.3">
      <c r="A5400" s="1" t="s">
        <v>10047</v>
      </c>
      <c r="B5400" s="1" t="str">
        <f t="shared" si="253"/>
        <v>France</v>
      </c>
      <c r="C5400" s="5" t="str">
        <f t="shared" si="252"/>
        <v>1971</v>
      </c>
      <c r="D5400" s="1" t="str">
        <f t="shared" si="254"/>
        <v xml:space="preserve">Diamant B </v>
      </c>
      <c r="E5400" s="1" t="s">
        <v>346</v>
      </c>
      <c r="F5400" s="7" t="str">
        <f>TEXT(DATE(MID(H5400, 13, 4), CHOOSE(MATCH( MID(H5400, 5, 3), {"Jan","Feb","Mar","Apr","May","Jun","Jul","Aug","Sep","Oct","Nov","Dec"}, 0), 1, 2, 3, 4, 5, 6, 7, 8, 9, 10, 11, 12), MID(H5400, 9, 2)), "yyyy-mm-dd")</f>
        <v>1971-12-05</v>
      </c>
      <c r="G5400" s="1" t="s">
        <v>10965</v>
      </c>
      <c r="H5400" s="1" t="s">
        <v>10964</v>
      </c>
    </row>
    <row r="5401" spans="1:8" hidden="1" x14ac:dyDescent="0.3">
      <c r="A5401" s="1" t="s">
        <v>9371</v>
      </c>
      <c r="B5401" s="1" t="str">
        <f t="shared" si="253"/>
        <v>USA</v>
      </c>
      <c r="C5401" s="5" t="str">
        <f t="shared" si="252"/>
        <v>1971</v>
      </c>
      <c r="D5401" s="1" t="str">
        <f t="shared" si="254"/>
        <v xml:space="preserve">Atlas-SLV3A Agena-D </v>
      </c>
      <c r="E5401" s="1" t="s">
        <v>346</v>
      </c>
      <c r="F5401" s="7" t="str">
        <f>TEXT(DATE(MID(H5401, 13, 4), CHOOSE(MATCH( MID(H5401, 5, 3), {"Jan","Feb","Mar","Apr","May","Jun","Jul","Aug","Sep","Oct","Nov","Dec"}, 0), 1, 2, 3, 4, 5, 6, 7, 8, 9, 10, 11, 12), MID(H5401, 9, 2)), "yyyy-mm-dd")</f>
        <v>1971-12-04</v>
      </c>
      <c r="G5401" s="1" t="s">
        <v>10967</v>
      </c>
      <c r="H5401" s="1" t="s">
        <v>10966</v>
      </c>
    </row>
    <row r="5402" spans="1:8" hidden="1" x14ac:dyDescent="0.3">
      <c r="A5402" s="1" t="s">
        <v>3926</v>
      </c>
      <c r="B5402" s="1" t="str">
        <f t="shared" si="253"/>
        <v>Kazakhstan</v>
      </c>
      <c r="C5402" s="5" t="str">
        <f t="shared" si="252"/>
        <v>1971</v>
      </c>
      <c r="D5402" s="1" t="str">
        <f t="shared" si="254"/>
        <v xml:space="preserve">Tsyklon-2 </v>
      </c>
      <c r="E5402" s="1" t="s">
        <v>346</v>
      </c>
      <c r="F5402" s="7" t="str">
        <f>TEXT(DATE(MID(H5402, 13, 4), CHOOSE(MATCH( MID(H5402, 5, 3), {"Jan","Feb","Mar","Apr","May","Jun","Jul","Aug","Sep","Oct","Nov","Dec"}, 0), 1, 2, 3, 4, 5, 6, 7, 8, 9, 10, 11, 12), MID(H5402, 9, 2)), "yyyy-mm-dd")</f>
        <v>1971-12-03</v>
      </c>
      <c r="G5402" s="1" t="s">
        <v>10969</v>
      </c>
      <c r="H5402" s="1" t="s">
        <v>10968</v>
      </c>
    </row>
    <row r="5403" spans="1:8" hidden="1" x14ac:dyDescent="0.3">
      <c r="A5403" s="1" t="s">
        <v>5</v>
      </c>
      <c r="B5403" s="1" t="str">
        <f t="shared" si="253"/>
        <v>Russia</v>
      </c>
      <c r="C5403" s="5" t="str">
        <f t="shared" si="252"/>
        <v>1971</v>
      </c>
      <c r="D5403" s="1" t="str">
        <f t="shared" si="254"/>
        <v xml:space="preserve">Voskhod </v>
      </c>
      <c r="E5403" s="1" t="s">
        <v>346</v>
      </c>
      <c r="F5403" s="7" t="str">
        <f>TEXT(DATE(MID(H5403, 13, 4), CHOOSE(MATCH( MID(H5403, 5, 3), {"Jan","Feb","Mar","Apr","May","Jun","Jul","Aug","Sep","Oct","Nov","Dec"}, 0), 1, 2, 3, 4, 5, 6, 7, 8, 9, 10, 11, 12), MID(H5403, 9, 2)), "yyyy-mm-dd")</f>
        <v>1971-12-03</v>
      </c>
      <c r="G5403" s="1" t="s">
        <v>10971</v>
      </c>
      <c r="H5403" s="1" t="s">
        <v>10970</v>
      </c>
    </row>
    <row r="5404" spans="1:8" hidden="1" x14ac:dyDescent="0.3">
      <c r="A5404" s="1" t="s">
        <v>3373</v>
      </c>
      <c r="B5404" s="1" t="str">
        <f t="shared" si="253"/>
        <v>Russia</v>
      </c>
      <c r="C5404" s="5" t="str">
        <f t="shared" si="252"/>
        <v>1971</v>
      </c>
      <c r="D5404" s="1" t="str">
        <f t="shared" si="254"/>
        <v xml:space="preserve">Cosmos-3M </v>
      </c>
      <c r="E5404" s="1" t="s">
        <v>346</v>
      </c>
      <c r="F5404" s="7" t="str">
        <f>TEXT(DATE(MID(H5404, 13, 4), CHOOSE(MATCH( MID(H5404, 5, 3), {"Jan","Feb","Mar","Apr","May","Jun","Jul","Aug","Sep","Oct","Nov","Dec"}, 0), 1, 2, 3, 4, 5, 6, 7, 8, 9, 10, 11, 12), MID(H5404, 9, 2)), "yyyy-mm-dd")</f>
        <v>1971-12-02</v>
      </c>
      <c r="G5404" s="1" t="s">
        <v>10973</v>
      </c>
      <c r="H5404" s="1" t="s">
        <v>10972</v>
      </c>
    </row>
    <row r="5405" spans="1:8" hidden="1" x14ac:dyDescent="0.3">
      <c r="A5405" s="1" t="s">
        <v>6899</v>
      </c>
      <c r="B5405" s="1" t="str">
        <f t="shared" si="253"/>
        <v>Russia</v>
      </c>
      <c r="C5405" s="5" t="str">
        <f t="shared" si="252"/>
        <v>1971</v>
      </c>
      <c r="D5405" s="1" t="str">
        <f t="shared" si="254"/>
        <v xml:space="preserve">Cosmos-2 (63SM) </v>
      </c>
      <c r="E5405" s="1" t="s">
        <v>346</v>
      </c>
      <c r="F5405" s="7" t="str">
        <f>TEXT(DATE(MID(H5405, 13, 4), CHOOSE(MATCH( MID(H5405, 5, 3), {"Jan","Feb","Mar","Apr","May","Jun","Jul","Aug","Sep","Oct","Nov","Dec"}, 0), 1, 2, 3, 4, 5, 6, 7, 8, 9, 10, 11, 12), MID(H5405, 9, 2)), "yyyy-mm-dd")</f>
        <v>1971-12-02</v>
      </c>
      <c r="G5405" s="1" t="s">
        <v>10975</v>
      </c>
      <c r="H5405" s="1" t="s">
        <v>10974</v>
      </c>
    </row>
    <row r="5406" spans="1:8" hidden="1" x14ac:dyDescent="0.3">
      <c r="A5406" s="1" t="s">
        <v>6482</v>
      </c>
      <c r="B5406" s="1" t="str">
        <f t="shared" si="253"/>
        <v>Russia</v>
      </c>
      <c r="C5406" s="5" t="str">
        <f t="shared" si="252"/>
        <v>1971</v>
      </c>
      <c r="D5406" s="1" t="str">
        <f t="shared" si="254"/>
        <v xml:space="preserve">Cosmos-3M </v>
      </c>
      <c r="E5406" s="1" t="s">
        <v>346</v>
      </c>
      <c r="F5406" s="7" t="str">
        <f>TEXT(DATE(MID(H5406, 13, 4), CHOOSE(MATCH( MID(H5406, 5, 3), {"Jan","Feb","Mar","Apr","May","Jun","Jul","Aug","Sep","Oct","Nov","Dec"}, 0), 1, 2, 3, 4, 5, 6, 7, 8, 9, 10, 11, 12), MID(H5406, 9, 2)), "yyyy-mm-dd")</f>
        <v>1971-11-30</v>
      </c>
      <c r="G5406" s="1" t="s">
        <v>10977</v>
      </c>
      <c r="H5406" s="1" t="s">
        <v>10976</v>
      </c>
    </row>
    <row r="5407" spans="1:8" hidden="1" x14ac:dyDescent="0.3">
      <c r="A5407" s="1" t="s">
        <v>3373</v>
      </c>
      <c r="B5407" s="1" t="str">
        <f t="shared" si="253"/>
        <v>Russia</v>
      </c>
      <c r="C5407" s="5" t="str">
        <f t="shared" si="252"/>
        <v>1971</v>
      </c>
      <c r="D5407" s="1" t="str">
        <f t="shared" si="254"/>
        <v xml:space="preserve">Cosmos-3M </v>
      </c>
      <c r="E5407" s="1" t="s">
        <v>346</v>
      </c>
      <c r="F5407" s="7" t="str">
        <f>TEXT(DATE(MID(H5407, 13, 4), CHOOSE(MATCH( MID(H5407, 5, 3), {"Jan","Feb","Mar","Apr","May","Jun","Jul","Aug","Sep","Oct","Nov","Dec"}, 0), 1, 2, 3, 4, 5, 6, 7, 8, 9, 10, 11, 12), MID(H5407, 9, 2)), "yyyy-mm-dd")</f>
        <v>1971-11-29</v>
      </c>
      <c r="G5407" s="1" t="s">
        <v>10979</v>
      </c>
      <c r="H5407" s="1" t="s">
        <v>10978</v>
      </c>
    </row>
    <row r="5408" spans="1:8" hidden="1" x14ac:dyDescent="0.3">
      <c r="A5408" s="1" t="s">
        <v>1561</v>
      </c>
      <c r="B5408" s="1" t="str">
        <f t="shared" si="253"/>
        <v>Russia</v>
      </c>
      <c r="C5408" s="5" t="str">
        <f t="shared" si="252"/>
        <v>1971</v>
      </c>
      <c r="D5408" s="1" t="str">
        <f t="shared" si="254"/>
        <v xml:space="preserve">Cosmos-2 (63SM) </v>
      </c>
      <c r="E5408" s="1" t="s">
        <v>346</v>
      </c>
      <c r="F5408" s="7" t="str">
        <f>TEXT(DATE(MID(H5408, 13, 4), CHOOSE(MATCH( MID(H5408, 5, 3), {"Jan","Feb","Mar","Apr","May","Jun","Jul","Aug","Sep","Oct","Nov","Dec"}, 0), 1, 2, 3, 4, 5, 6, 7, 8, 9, 10, 11, 12), MID(H5408, 9, 2)), "yyyy-mm-dd")</f>
        <v>1971-11-29</v>
      </c>
      <c r="G5408" s="1" t="s">
        <v>10981</v>
      </c>
      <c r="H5408" s="1" t="s">
        <v>10980</v>
      </c>
    </row>
    <row r="5409" spans="1:8" hidden="1" x14ac:dyDescent="0.3">
      <c r="A5409" s="1" t="s">
        <v>5</v>
      </c>
      <c r="B5409" s="1" t="str">
        <f t="shared" si="253"/>
        <v>Russia</v>
      </c>
      <c r="C5409" s="5" t="str">
        <f t="shared" si="252"/>
        <v>1971</v>
      </c>
      <c r="D5409" s="1" t="str">
        <f t="shared" si="254"/>
        <v xml:space="preserve">Molniya-M /Block L </v>
      </c>
      <c r="E5409" s="1" t="s">
        <v>346</v>
      </c>
      <c r="F5409" s="7" t="str">
        <f>TEXT(DATE(MID(H5409, 13, 4), CHOOSE(MATCH( MID(H5409, 5, 3), {"Jan","Feb","Mar","Apr","May","Jun","Jul","Aug","Sep","Oct","Nov","Dec"}, 0), 1, 2, 3, 4, 5, 6, 7, 8, 9, 10, 11, 12), MID(H5409, 9, 2)), "yyyy-mm-dd")</f>
        <v>1971-11-24</v>
      </c>
      <c r="G5409" s="1" t="s">
        <v>10983</v>
      </c>
      <c r="H5409" s="1" t="s">
        <v>10982</v>
      </c>
    </row>
    <row r="5410" spans="1:8" hidden="1" x14ac:dyDescent="0.3">
      <c r="A5410" s="1" t="s">
        <v>6482</v>
      </c>
      <c r="B5410" s="1" t="str">
        <f t="shared" si="253"/>
        <v>Russia</v>
      </c>
      <c r="C5410" s="5" t="str">
        <f t="shared" si="252"/>
        <v>1971</v>
      </c>
      <c r="D5410" s="1" t="str">
        <f t="shared" si="254"/>
        <v xml:space="preserve">Cosmos-3M </v>
      </c>
      <c r="E5410" s="1" t="s">
        <v>346</v>
      </c>
      <c r="F5410" s="7" t="str">
        <f>TEXT(DATE(MID(H5410, 13, 4), CHOOSE(MATCH( MID(H5410, 5, 3), {"Jan","Feb","Mar","Apr","May","Jun","Jul","Aug","Sep","Oct","Nov","Dec"}, 0), 1, 2, 3, 4, 5, 6, 7, 8, 9, 10, 11, 12), MID(H5410, 9, 2)), "yyyy-mm-dd")</f>
        <v>1971-11-20</v>
      </c>
      <c r="G5410" s="1" t="s">
        <v>10985</v>
      </c>
      <c r="H5410" s="1" t="s">
        <v>10984</v>
      </c>
    </row>
    <row r="5411" spans="1:8" hidden="1" x14ac:dyDescent="0.3">
      <c r="A5411" s="1" t="s">
        <v>212</v>
      </c>
      <c r="B5411" s="1" t="str">
        <f t="shared" si="253"/>
        <v>Russia</v>
      </c>
      <c r="C5411" s="5" t="str">
        <f t="shared" si="252"/>
        <v>1971</v>
      </c>
      <c r="D5411" s="1" t="str">
        <f t="shared" si="254"/>
        <v xml:space="preserve">Voskhod </v>
      </c>
      <c r="E5411" s="1" t="s">
        <v>346</v>
      </c>
      <c r="F5411" s="7" t="str">
        <f>TEXT(DATE(MID(H5411, 13, 4), CHOOSE(MATCH( MID(H5411, 5, 3), {"Jan","Feb","Mar","Apr","May","Jun","Jul","Aug","Sep","Oct","Nov","Dec"}, 0), 1, 2, 3, 4, 5, 6, 7, 8, 9, 10, 11, 12), MID(H5411, 9, 2)), "yyyy-mm-dd")</f>
        <v>1971-11-19</v>
      </c>
      <c r="G5411" s="1" t="s">
        <v>10987</v>
      </c>
      <c r="H5411" s="1" t="s">
        <v>10986</v>
      </c>
    </row>
    <row r="5412" spans="1:8" hidden="1" x14ac:dyDescent="0.3">
      <c r="A5412" s="1" t="s">
        <v>1561</v>
      </c>
      <c r="B5412" s="1" t="str">
        <f t="shared" si="253"/>
        <v>Russia</v>
      </c>
      <c r="C5412" s="5" t="str">
        <f t="shared" si="252"/>
        <v>1971</v>
      </c>
      <c r="D5412" s="1" t="str">
        <f t="shared" si="254"/>
        <v xml:space="preserve">Cosmos-2 (63SM) </v>
      </c>
      <c r="E5412" s="1" t="s">
        <v>346</v>
      </c>
      <c r="F5412" s="7" t="str">
        <f>TEXT(DATE(MID(H5412, 13, 4), CHOOSE(MATCH( MID(H5412, 5, 3), {"Jan","Feb","Mar","Apr","May","Jun","Jul","Aug","Sep","Oct","Nov","Dec"}, 0), 1, 2, 3, 4, 5, 6, 7, 8, 9, 10, 11, 12), MID(H5412, 9, 2)), "yyyy-mm-dd")</f>
        <v>1971-11-17</v>
      </c>
      <c r="G5412" s="1" t="s">
        <v>10989</v>
      </c>
      <c r="H5412" s="1" t="s">
        <v>10988</v>
      </c>
    </row>
    <row r="5413" spans="1:8" hidden="1" x14ac:dyDescent="0.3">
      <c r="A5413" s="1" t="s">
        <v>6959</v>
      </c>
      <c r="B5413" s="1" t="str">
        <f t="shared" si="253"/>
        <v>Kenya</v>
      </c>
      <c r="C5413" s="5" t="str">
        <f t="shared" si="252"/>
        <v>1971</v>
      </c>
      <c r="D5413" s="1" t="str">
        <f t="shared" si="254"/>
        <v xml:space="preserve">Scout B </v>
      </c>
      <c r="E5413" s="1" t="s">
        <v>346</v>
      </c>
      <c r="F5413" s="7" t="str">
        <f>TEXT(DATE(MID(H5413, 13, 4), CHOOSE(MATCH( MID(H5413, 5, 3), {"Jan","Feb","Mar","Apr","May","Jun","Jul","Aug","Sep","Oct","Nov","Dec"}, 0), 1, 2, 3, 4, 5, 6, 7, 8, 9, 10, 11, 12), MID(H5413, 9, 2)), "yyyy-mm-dd")</f>
        <v>1971-11-15</v>
      </c>
      <c r="G5413" s="1" t="s">
        <v>10991</v>
      </c>
      <c r="H5413" s="1" t="s">
        <v>10990</v>
      </c>
    </row>
    <row r="5414" spans="1:8" hidden="1" x14ac:dyDescent="0.3">
      <c r="A5414" s="1" t="s">
        <v>6657</v>
      </c>
      <c r="B5414" s="1" t="str">
        <f t="shared" si="253"/>
        <v>France</v>
      </c>
      <c r="C5414" s="5" t="str">
        <f t="shared" si="252"/>
        <v>1971</v>
      </c>
      <c r="D5414" s="1" t="str">
        <f t="shared" si="254"/>
        <v xml:space="preserve">Europa 2 </v>
      </c>
      <c r="E5414" s="1" t="s">
        <v>346</v>
      </c>
      <c r="F5414" s="7" t="str">
        <f>TEXT(DATE(MID(H5414, 13, 4), CHOOSE(MATCH( MID(H5414, 5, 3), {"Jan","Feb","Mar","Apr","May","Jun","Jul","Aug","Sep","Oct","Nov","Dec"}, 0), 1, 2, 3, 4, 5, 6, 7, 8, 9, 10, 11, 12), MID(H5414, 9, 2)), "yyyy-mm-dd")</f>
        <v>1971-11-05</v>
      </c>
      <c r="G5414" s="1" t="s">
        <v>10994</v>
      </c>
      <c r="H5414" s="1" t="s">
        <v>10993</v>
      </c>
    </row>
    <row r="5415" spans="1:8" hidden="1" x14ac:dyDescent="0.3">
      <c r="A5415" s="1" t="s">
        <v>11</v>
      </c>
      <c r="B5415" s="1" t="str">
        <f t="shared" si="253"/>
        <v>USA</v>
      </c>
      <c r="C5415" s="5" t="str">
        <f t="shared" si="252"/>
        <v>1971</v>
      </c>
      <c r="D5415" s="1" t="str">
        <f t="shared" si="254"/>
        <v xml:space="preserve">Titan III(23)C </v>
      </c>
      <c r="E5415" s="1" t="s">
        <v>346</v>
      </c>
      <c r="F5415" s="7" t="str">
        <f>TEXT(DATE(MID(H5415, 13, 4), CHOOSE(MATCH( MID(H5415, 5, 3), {"Jan","Feb","Mar","Apr","May","Jun","Jul","Aug","Sep","Oct","Nov","Dec"}, 0), 1, 2, 3, 4, 5, 6, 7, 8, 9, 10, 11, 12), MID(H5415, 9, 2)), "yyyy-mm-dd")</f>
        <v>1971-11-03</v>
      </c>
      <c r="G5415" s="1" t="s">
        <v>10996</v>
      </c>
      <c r="H5415" s="1" t="s">
        <v>10995</v>
      </c>
    </row>
    <row r="5416" spans="1:8" hidden="1" x14ac:dyDescent="0.3">
      <c r="A5416" s="1" t="s">
        <v>6615</v>
      </c>
      <c r="B5416" s="1" t="str">
        <f t="shared" si="253"/>
        <v>Russia</v>
      </c>
      <c r="C5416" s="5" t="str">
        <f t="shared" si="252"/>
        <v>1971</v>
      </c>
      <c r="D5416" s="1" t="str">
        <f t="shared" si="254"/>
        <v xml:space="preserve">Voskhod </v>
      </c>
      <c r="E5416" s="1" t="s">
        <v>346</v>
      </c>
      <c r="F5416" s="7" t="str">
        <f>TEXT(DATE(MID(H5416, 13, 4), CHOOSE(MATCH( MID(H5416, 5, 3), {"Jan","Feb","Mar","Apr","May","Jun","Jul","Aug","Sep","Oct","Nov","Dec"}, 0), 1, 2, 3, 4, 5, 6, 7, 8, 9, 10, 11, 12), MID(H5416, 9, 2)), "yyyy-mm-dd")</f>
        <v>1971-11-02</v>
      </c>
      <c r="G5416" s="1" t="s">
        <v>10998</v>
      </c>
      <c r="H5416" s="1" t="s">
        <v>10997</v>
      </c>
    </row>
    <row r="5417" spans="1:8" hidden="1" x14ac:dyDescent="0.3">
      <c r="A5417" s="1" t="s">
        <v>11000</v>
      </c>
      <c r="B5417" s="1" t="str">
        <f t="shared" si="253"/>
        <v>Australia</v>
      </c>
      <c r="C5417" s="5" t="str">
        <f t="shared" si="252"/>
        <v>1971</v>
      </c>
      <c r="D5417" s="1" t="str">
        <f t="shared" si="254"/>
        <v xml:space="preserve">Black Arrow </v>
      </c>
      <c r="E5417" s="1" t="s">
        <v>346</v>
      </c>
      <c r="F5417" s="7" t="str">
        <f>TEXT(DATE(MID(H5417, 13, 4), CHOOSE(MATCH( MID(H5417, 5, 3), {"Jan","Feb","Mar","Apr","May","Jun","Jul","Aug","Sep","Oct","Nov","Dec"}, 0), 1, 2, 3, 4, 5, 6, 7, 8, 9, 10, 11, 12), MID(H5417, 9, 2)), "yyyy-mm-dd")</f>
        <v>1971-10-28</v>
      </c>
      <c r="G5417" s="1" t="s">
        <v>11002</v>
      </c>
      <c r="H5417" s="1" t="s">
        <v>11001</v>
      </c>
    </row>
    <row r="5418" spans="1:8" hidden="1" x14ac:dyDescent="0.3">
      <c r="A5418" s="1" t="s">
        <v>4249</v>
      </c>
      <c r="B5418" s="1" t="str">
        <f t="shared" si="253"/>
        <v>USA</v>
      </c>
      <c r="C5418" s="5" t="str">
        <f t="shared" si="252"/>
        <v>1971</v>
      </c>
      <c r="D5418" s="1" t="str">
        <f t="shared" si="254"/>
        <v xml:space="preserve">Titan III(24)B </v>
      </c>
      <c r="E5418" s="1" t="s">
        <v>346</v>
      </c>
      <c r="F5418" s="7" t="str">
        <f>TEXT(DATE(MID(H5418, 13, 4), CHOOSE(MATCH( MID(H5418, 5, 3), {"Jan","Feb","Mar","Apr","May","Jun","Jul","Aug","Sep","Oct","Nov","Dec"}, 0), 1, 2, 3, 4, 5, 6, 7, 8, 9, 10, 11, 12), MID(H5418, 9, 2)), "yyyy-mm-dd")</f>
        <v>1971-10-23</v>
      </c>
      <c r="G5418" s="1" t="s">
        <v>11004</v>
      </c>
      <c r="H5418" s="1" t="s">
        <v>11003</v>
      </c>
    </row>
    <row r="5419" spans="1:8" hidden="1" x14ac:dyDescent="0.3">
      <c r="A5419" s="1" t="s">
        <v>10902</v>
      </c>
      <c r="B5419" s="1" t="str">
        <f t="shared" si="253"/>
        <v>USA</v>
      </c>
      <c r="C5419" s="5" t="str">
        <f t="shared" si="252"/>
        <v>1971</v>
      </c>
      <c r="D5419" s="1" t="str">
        <f t="shared" si="254"/>
        <v xml:space="preserve">Delta N6 </v>
      </c>
      <c r="E5419" s="1" t="s">
        <v>346</v>
      </c>
      <c r="F5419" s="7" t="str">
        <f>TEXT(DATE(MID(H5419, 13, 4), CHOOSE(MATCH( MID(H5419, 5, 3), {"Jan","Feb","Mar","Apr","May","Jun","Jul","Aug","Sep","Oct","Nov","Dec"}, 0), 1, 2, 3, 4, 5, 6, 7, 8, 9, 10, 11, 12), MID(H5419, 9, 2)), "yyyy-mm-dd")</f>
        <v>1971-10-21</v>
      </c>
      <c r="G5419" s="1" t="s">
        <v>11006</v>
      </c>
      <c r="H5419" s="1" t="s">
        <v>11005</v>
      </c>
    </row>
    <row r="5420" spans="1:8" hidden="1" x14ac:dyDescent="0.3">
      <c r="A5420" s="1" t="s">
        <v>1561</v>
      </c>
      <c r="B5420" s="1" t="str">
        <f t="shared" si="253"/>
        <v>Russia</v>
      </c>
      <c r="C5420" s="5" t="str">
        <f t="shared" si="252"/>
        <v>1971</v>
      </c>
      <c r="D5420" s="1" t="str">
        <f t="shared" si="254"/>
        <v xml:space="preserve">Cosmos-2 (63SM) </v>
      </c>
      <c r="E5420" s="1" t="s">
        <v>346</v>
      </c>
      <c r="F5420" s="7" t="str">
        <f>TEXT(DATE(MID(H5420, 13, 4), CHOOSE(MATCH( MID(H5420, 5, 3), {"Jan","Feb","Mar","Apr","May","Jun","Jul","Aug","Sep","Oct","Nov","Dec"}, 0), 1, 2, 3, 4, 5, 6, 7, 8, 9, 10, 11, 12), MID(H5420, 9, 2)), "yyyy-mm-dd")</f>
        <v>1971-10-19</v>
      </c>
      <c r="G5420" s="1" t="s">
        <v>11008</v>
      </c>
      <c r="H5420" s="1" t="s">
        <v>11007</v>
      </c>
    </row>
    <row r="5421" spans="1:8" hidden="1" x14ac:dyDescent="0.3">
      <c r="A5421" s="1" t="s">
        <v>10955</v>
      </c>
      <c r="B5421" s="1" t="str">
        <f t="shared" si="253"/>
        <v>USA</v>
      </c>
      <c r="C5421" s="5" t="str">
        <f t="shared" si="252"/>
        <v>1971</v>
      </c>
      <c r="D5421" s="1" t="str">
        <f t="shared" si="254"/>
        <v xml:space="preserve">Thorad SLV-2G Agena-D </v>
      </c>
      <c r="E5421" s="1" t="s">
        <v>346</v>
      </c>
      <c r="F5421" s="7" t="str">
        <f>TEXT(DATE(MID(H5421, 13, 4), CHOOSE(MATCH( MID(H5421, 5, 3), {"Jan","Feb","Mar","Apr","May","Jun","Jul","Aug","Sep","Oct","Nov","Dec"}, 0), 1, 2, 3, 4, 5, 6, 7, 8, 9, 10, 11, 12), MID(H5421, 9, 2)), "yyyy-mm-dd")</f>
        <v>1971-10-17</v>
      </c>
      <c r="G5421" s="1" t="s">
        <v>11010</v>
      </c>
      <c r="H5421" s="1" t="s">
        <v>11009</v>
      </c>
    </row>
    <row r="5422" spans="1:8" hidden="1" x14ac:dyDescent="0.3">
      <c r="A5422" s="1" t="s">
        <v>130</v>
      </c>
      <c r="B5422" s="1" t="str">
        <f t="shared" si="253"/>
        <v>Kazakhstan</v>
      </c>
      <c r="C5422" s="5" t="str">
        <f t="shared" si="252"/>
        <v>1971</v>
      </c>
      <c r="D5422" s="1" t="str">
        <f t="shared" si="254"/>
        <v xml:space="preserve">Voskhod </v>
      </c>
      <c r="E5422" s="1" t="s">
        <v>346</v>
      </c>
      <c r="F5422" s="7" t="str">
        <f>TEXT(DATE(MID(H5422, 13, 4), CHOOSE(MATCH( MID(H5422, 5, 3), {"Jan","Feb","Mar","Apr","May","Jun","Jul","Aug","Sep","Oct","Nov","Dec"}, 0), 1, 2, 3, 4, 5, 6, 7, 8, 9, 10, 11, 12), MID(H5422, 9, 2)), "yyyy-mm-dd")</f>
        <v>1971-10-14</v>
      </c>
      <c r="G5422" s="1" t="s">
        <v>11012</v>
      </c>
      <c r="H5422" s="1" t="s">
        <v>11011</v>
      </c>
    </row>
    <row r="5423" spans="1:8" hidden="1" x14ac:dyDescent="0.3">
      <c r="A5423" s="1" t="s">
        <v>8845</v>
      </c>
      <c r="B5423" s="1" t="str">
        <f t="shared" si="253"/>
        <v>USA</v>
      </c>
      <c r="C5423" s="5" t="str">
        <f t="shared" si="252"/>
        <v>1971</v>
      </c>
      <c r="D5423" s="1" t="str">
        <f t="shared" si="254"/>
        <v xml:space="preserve">Thor-LV2D Burner-2 </v>
      </c>
      <c r="E5423" s="1" t="s">
        <v>346</v>
      </c>
      <c r="F5423" s="7" t="str">
        <f>TEXT(DATE(MID(H5423, 13, 4), CHOOSE(MATCH( MID(H5423, 5, 3), {"Jan","Feb","Mar","Apr","May","Jun","Jul","Aug","Sep","Oct","Nov","Dec"}, 0), 1, 2, 3, 4, 5, 6, 7, 8, 9, 10, 11, 12), MID(H5423, 9, 2)), "yyyy-mm-dd")</f>
        <v>1971-10-14</v>
      </c>
      <c r="G5423" s="1" t="s">
        <v>11014</v>
      </c>
      <c r="H5423" s="1" t="s">
        <v>11013</v>
      </c>
    </row>
    <row r="5424" spans="1:8" hidden="1" x14ac:dyDescent="0.3">
      <c r="A5424" s="1" t="s">
        <v>6482</v>
      </c>
      <c r="B5424" s="1" t="str">
        <f t="shared" si="253"/>
        <v>Russia</v>
      </c>
      <c r="C5424" s="5" t="str">
        <f t="shared" si="252"/>
        <v>1971</v>
      </c>
      <c r="D5424" s="1" t="str">
        <f t="shared" si="254"/>
        <v xml:space="preserve">Cosmos-3M </v>
      </c>
      <c r="E5424" s="1" t="s">
        <v>346</v>
      </c>
      <c r="F5424" s="7" t="str">
        <f>TEXT(DATE(MID(H5424, 13, 4), CHOOSE(MATCH( MID(H5424, 5, 3), {"Jan","Feb","Mar","Apr","May","Jun","Jul","Aug","Sep","Oct","Nov","Dec"}, 0), 1, 2, 3, 4, 5, 6, 7, 8, 9, 10, 11, 12), MID(H5424, 9, 2)), "yyyy-mm-dd")</f>
        <v>1971-10-13</v>
      </c>
      <c r="G5424" s="1" t="s">
        <v>11016</v>
      </c>
      <c r="H5424" s="1" t="s">
        <v>11015</v>
      </c>
    </row>
    <row r="5425" spans="1:8" hidden="1" x14ac:dyDescent="0.3">
      <c r="A5425" s="1" t="s">
        <v>212</v>
      </c>
      <c r="B5425" s="1" t="str">
        <f t="shared" si="253"/>
        <v>Russia</v>
      </c>
      <c r="C5425" s="5" t="str">
        <f t="shared" si="252"/>
        <v>1971</v>
      </c>
      <c r="D5425" s="1" t="str">
        <f t="shared" si="254"/>
        <v xml:space="preserve">Voskhod </v>
      </c>
      <c r="E5425" s="1" t="s">
        <v>346</v>
      </c>
      <c r="F5425" s="7" t="str">
        <f>TEXT(DATE(MID(H5425, 13, 4), CHOOSE(MATCH( MID(H5425, 5, 3), {"Jan","Feb","Mar","Apr","May","Jun","Jul","Aug","Sep","Oct","Nov","Dec"}, 0), 1, 2, 3, 4, 5, 6, 7, 8, 9, 10, 11, 12), MID(H5425, 9, 2)), "yyyy-mm-dd")</f>
        <v>1971-10-07</v>
      </c>
      <c r="G5425" s="1" t="s">
        <v>11018</v>
      </c>
      <c r="H5425" s="1" t="s">
        <v>11017</v>
      </c>
    </row>
    <row r="5426" spans="1:8" hidden="1" x14ac:dyDescent="0.3">
      <c r="A5426" s="1" t="s">
        <v>212</v>
      </c>
      <c r="B5426" s="1" t="str">
        <f t="shared" si="253"/>
        <v>Russia</v>
      </c>
      <c r="C5426" s="5" t="str">
        <f t="shared" si="252"/>
        <v>1971</v>
      </c>
      <c r="D5426" s="1" t="str">
        <f t="shared" si="254"/>
        <v xml:space="preserve">Voskhod </v>
      </c>
      <c r="E5426" s="1" t="s">
        <v>346</v>
      </c>
      <c r="F5426" s="7" t="str">
        <f>TEXT(DATE(MID(H5426, 13, 4), CHOOSE(MATCH( MID(H5426, 5, 3), {"Jan","Feb","Mar","Apr","May","Jun","Jul","Aug","Sep","Oct","Nov","Dec"}, 0), 1, 2, 3, 4, 5, 6, 7, 8, 9, 10, 11, 12), MID(H5426, 9, 2)), "yyyy-mm-dd")</f>
        <v>1971-09-29</v>
      </c>
      <c r="G5426" s="1" t="s">
        <v>11020</v>
      </c>
      <c r="H5426" s="1" t="s">
        <v>11019</v>
      </c>
    </row>
    <row r="5427" spans="1:8" hidden="1" x14ac:dyDescent="0.3">
      <c r="A5427" s="1" t="s">
        <v>3478</v>
      </c>
      <c r="B5427" s="1" t="str">
        <f t="shared" si="253"/>
        <v>USA</v>
      </c>
      <c r="C5427" s="5" t="str">
        <f t="shared" si="252"/>
        <v>1971</v>
      </c>
      <c r="D5427" s="1" t="str">
        <f t="shared" si="254"/>
        <v xml:space="preserve">Delta N </v>
      </c>
      <c r="E5427" s="1" t="s">
        <v>346</v>
      </c>
      <c r="F5427" s="7" t="str">
        <f>TEXT(DATE(MID(H5427, 13, 4), CHOOSE(MATCH( MID(H5427, 5, 3), {"Jan","Feb","Mar","Apr","May","Jun","Jul","Aug","Sep","Oct","Nov","Dec"}, 0), 1, 2, 3, 4, 5, 6, 7, 8, 9, 10, 11, 12), MID(H5427, 9, 2)), "yyyy-mm-dd")</f>
        <v>1971-09-29</v>
      </c>
      <c r="G5427" s="1" t="s">
        <v>11022</v>
      </c>
      <c r="H5427" s="1" t="s">
        <v>11021</v>
      </c>
    </row>
    <row r="5428" spans="1:8" hidden="1" x14ac:dyDescent="0.3">
      <c r="A5428" s="1" t="s">
        <v>565</v>
      </c>
      <c r="B5428" s="1" t="str">
        <f t="shared" si="253"/>
        <v>Kazakhstan</v>
      </c>
      <c r="C5428" s="5" t="str">
        <f t="shared" si="252"/>
        <v>1971</v>
      </c>
      <c r="D5428" s="1" t="str">
        <f t="shared" si="254"/>
        <v xml:space="preserve">Proton-K/Block D </v>
      </c>
      <c r="E5428" s="1" t="s">
        <v>346</v>
      </c>
      <c r="F5428" s="7" t="str">
        <f>TEXT(DATE(MID(H5428, 13, 4), CHOOSE(MATCH( MID(H5428, 5, 3), {"Jan","Feb","Mar","Apr","May","Jun","Jul","Aug","Sep","Oct","Nov","Dec"}, 0), 1, 2, 3, 4, 5, 6, 7, 8, 9, 10, 11, 12), MID(H5428, 9, 2)), "yyyy-mm-dd")</f>
        <v>1971-09-28</v>
      </c>
      <c r="G5428" s="1" t="s">
        <v>11024</v>
      </c>
      <c r="H5428" s="1" t="s">
        <v>11023</v>
      </c>
    </row>
    <row r="5429" spans="1:8" hidden="1" x14ac:dyDescent="0.3">
      <c r="A5429" s="1" t="s">
        <v>130</v>
      </c>
      <c r="B5429" s="1" t="str">
        <f t="shared" si="253"/>
        <v>Kazakhstan</v>
      </c>
      <c r="C5429" s="5" t="str">
        <f t="shared" si="252"/>
        <v>1971</v>
      </c>
      <c r="D5429" s="1" t="str">
        <f t="shared" si="254"/>
        <v xml:space="preserve">Voskhod </v>
      </c>
      <c r="E5429" s="1" t="s">
        <v>346</v>
      </c>
      <c r="F5429" s="7" t="str">
        <f>TEXT(DATE(MID(H5429, 13, 4), CHOOSE(MATCH( MID(H5429, 5, 3), {"Jan","Feb","Mar","Apr","May","Jun","Jul","Aug","Sep","Oct","Nov","Dec"}, 0), 1, 2, 3, 4, 5, 6, 7, 8, 9, 10, 11, 12), MID(H5429, 9, 2)), "yyyy-mm-dd")</f>
        <v>1971-09-28</v>
      </c>
      <c r="G5429" s="1" t="s">
        <v>11026</v>
      </c>
      <c r="H5429" s="1" t="s">
        <v>11025</v>
      </c>
    </row>
    <row r="5430" spans="1:8" hidden="1" x14ac:dyDescent="0.3">
      <c r="A5430" s="1" t="s">
        <v>714</v>
      </c>
      <c r="B5430" s="1" t="str">
        <f t="shared" si="253"/>
        <v>Japan</v>
      </c>
      <c r="C5430" s="5" t="str">
        <f t="shared" si="252"/>
        <v>1971</v>
      </c>
      <c r="D5430" s="1" t="str">
        <f t="shared" si="254"/>
        <v xml:space="preserve">Mu-IV S </v>
      </c>
      <c r="E5430" s="1" t="s">
        <v>346</v>
      </c>
      <c r="F5430" s="7" t="str">
        <f>TEXT(DATE(MID(H5430, 13, 4), CHOOSE(MATCH( MID(H5430, 5, 3), {"Jan","Feb","Mar","Apr","May","Jun","Jul","Aug","Sep","Oct","Nov","Dec"}, 0), 1, 2, 3, 4, 5, 6, 7, 8, 9, 10, 11, 12), MID(H5430, 9, 2)), "yyyy-mm-dd")</f>
        <v>1971-09-28</v>
      </c>
      <c r="G5430" s="1" t="s">
        <v>11028</v>
      </c>
      <c r="H5430" s="1" t="s">
        <v>11027</v>
      </c>
    </row>
    <row r="5431" spans="1:8" hidden="1" x14ac:dyDescent="0.3">
      <c r="A5431" s="1" t="s">
        <v>1561</v>
      </c>
      <c r="B5431" s="1" t="str">
        <f t="shared" si="253"/>
        <v>Russia</v>
      </c>
      <c r="C5431" s="5" t="str">
        <f t="shared" si="252"/>
        <v>1971</v>
      </c>
      <c r="D5431" s="1" t="str">
        <f t="shared" si="254"/>
        <v xml:space="preserve">Cosmos-2 (63SM) </v>
      </c>
      <c r="E5431" s="1" t="s">
        <v>346</v>
      </c>
      <c r="F5431" s="7" t="str">
        <f>TEXT(DATE(MID(H5431, 13, 4), CHOOSE(MATCH( MID(H5431, 5, 3), {"Jan","Feb","Mar","Apr","May","Jun","Jul","Aug","Sep","Oct","Nov","Dec"}, 0), 1, 2, 3, 4, 5, 6, 7, 8, 9, 10, 11, 12), MID(H5431, 9, 2)), "yyyy-mm-dd")</f>
        <v>1971-09-24</v>
      </c>
      <c r="G5431" s="1" t="s">
        <v>11030</v>
      </c>
      <c r="H5431" s="1" t="s">
        <v>11029</v>
      </c>
    </row>
    <row r="5432" spans="1:8" hidden="1" x14ac:dyDescent="0.3">
      <c r="A5432" s="1" t="s">
        <v>212</v>
      </c>
      <c r="B5432" s="1" t="str">
        <f t="shared" si="253"/>
        <v>Russia</v>
      </c>
      <c r="C5432" s="5" t="str">
        <f t="shared" si="252"/>
        <v>1971</v>
      </c>
      <c r="D5432" s="1" t="str">
        <f t="shared" si="254"/>
        <v xml:space="preserve">Voskhod </v>
      </c>
      <c r="E5432" s="1" t="s">
        <v>346</v>
      </c>
      <c r="F5432" s="7" t="str">
        <f>TEXT(DATE(MID(H5432, 13, 4), CHOOSE(MATCH( MID(H5432, 5, 3), {"Jan","Feb","Mar","Apr","May","Jun","Jul","Aug","Sep","Oct","Nov","Dec"}, 0), 1, 2, 3, 4, 5, 6, 7, 8, 9, 10, 11, 12), MID(H5432, 9, 2)), "yyyy-mm-dd")</f>
        <v>1971-09-21</v>
      </c>
      <c r="G5432" s="1" t="s">
        <v>11032</v>
      </c>
      <c r="H5432" s="1" t="s">
        <v>11031</v>
      </c>
    </row>
    <row r="5433" spans="1:8" hidden="1" x14ac:dyDescent="0.3">
      <c r="A5433" s="1" t="s">
        <v>6615</v>
      </c>
      <c r="B5433" s="1" t="str">
        <f t="shared" si="253"/>
        <v>Russia</v>
      </c>
      <c r="C5433" s="5" t="str">
        <f t="shared" si="252"/>
        <v>1971</v>
      </c>
      <c r="D5433" s="1" t="str">
        <f t="shared" si="254"/>
        <v xml:space="preserve">Voskhod </v>
      </c>
      <c r="E5433" s="1" t="s">
        <v>346</v>
      </c>
      <c r="F5433" s="7" t="str">
        <f>TEXT(DATE(MID(H5433, 13, 4), CHOOSE(MATCH( MID(H5433, 5, 3), {"Jan","Feb","Mar","Apr","May","Jun","Jul","Aug","Sep","Oct","Nov","Dec"}, 0), 1, 2, 3, 4, 5, 6, 7, 8, 9, 10, 11, 12), MID(H5433, 9, 2)), "yyyy-mm-dd")</f>
        <v>1971-09-14</v>
      </c>
      <c r="G5433" s="1" t="s">
        <v>11034</v>
      </c>
      <c r="H5433" s="1" t="s">
        <v>11033</v>
      </c>
    </row>
    <row r="5434" spans="1:8" hidden="1" x14ac:dyDescent="0.3">
      <c r="A5434" s="1" t="s">
        <v>5557</v>
      </c>
      <c r="B5434" s="1" t="str">
        <f t="shared" si="253"/>
        <v>USA</v>
      </c>
      <c r="C5434" s="5" t="str">
        <f t="shared" si="252"/>
        <v>1971</v>
      </c>
      <c r="D5434" s="1" t="str">
        <f t="shared" si="254"/>
        <v xml:space="preserve">Thorad SLV-2G Agena-D </v>
      </c>
      <c r="E5434" s="1" t="s">
        <v>346</v>
      </c>
      <c r="F5434" s="7" t="str">
        <f>TEXT(DATE(MID(H5434, 13, 4), CHOOSE(MATCH( MID(H5434, 5, 3), {"Jan","Feb","Mar","Apr","May","Jun","Jul","Aug","Sep","Oct","Nov","Dec"}, 0), 1, 2, 3, 4, 5, 6, 7, 8, 9, 10, 11, 12), MID(H5434, 9, 2)), "yyyy-mm-dd")</f>
        <v>1971-09-10</v>
      </c>
      <c r="G5434" s="1" t="s">
        <v>11036</v>
      </c>
      <c r="H5434" s="1" t="s">
        <v>11035</v>
      </c>
    </row>
    <row r="5435" spans="1:8" hidden="1" x14ac:dyDescent="0.3">
      <c r="A5435" s="1" t="s">
        <v>6482</v>
      </c>
      <c r="B5435" s="1" t="str">
        <f t="shared" si="253"/>
        <v>Russia</v>
      </c>
      <c r="C5435" s="5" t="str">
        <f t="shared" si="252"/>
        <v>1971</v>
      </c>
      <c r="D5435" s="1" t="str">
        <f t="shared" si="254"/>
        <v xml:space="preserve">Cosmos-3M </v>
      </c>
      <c r="E5435" s="1" t="s">
        <v>346</v>
      </c>
      <c r="F5435" s="7" t="str">
        <f>TEXT(DATE(MID(H5435, 13, 4), CHOOSE(MATCH( MID(H5435, 5, 3), {"Jan","Feb","Mar","Apr","May","Jun","Jul","Aug","Sep","Oct","Nov","Dec"}, 0), 1, 2, 3, 4, 5, 6, 7, 8, 9, 10, 11, 12), MID(H5435, 9, 2)), "yyyy-mm-dd")</f>
        <v>1971-09-10</v>
      </c>
      <c r="G5435" s="1" t="s">
        <v>11038</v>
      </c>
      <c r="H5435" s="1" t="s">
        <v>11037</v>
      </c>
    </row>
    <row r="5436" spans="1:8" hidden="1" x14ac:dyDescent="0.3">
      <c r="A5436" s="1" t="s">
        <v>6482</v>
      </c>
      <c r="B5436" s="1" t="str">
        <f t="shared" si="253"/>
        <v>Russia</v>
      </c>
      <c r="C5436" s="5" t="str">
        <f t="shared" si="252"/>
        <v>1971</v>
      </c>
      <c r="D5436" s="1" t="str">
        <f t="shared" si="254"/>
        <v xml:space="preserve">Cosmos-3M </v>
      </c>
      <c r="E5436" s="1" t="s">
        <v>346</v>
      </c>
      <c r="F5436" s="7" t="str">
        <f>TEXT(DATE(MID(H5436, 13, 4), CHOOSE(MATCH( MID(H5436, 5, 3), {"Jan","Feb","Mar","Apr","May","Jun","Jul","Aug","Sep","Oct","Nov","Dec"}, 0), 1, 2, 3, 4, 5, 6, 7, 8, 9, 10, 11, 12), MID(H5436, 9, 2)), "yyyy-mm-dd")</f>
        <v>1971-09-07</v>
      </c>
      <c r="G5436" s="1" t="s">
        <v>11040</v>
      </c>
      <c r="H5436" s="1" t="s">
        <v>11039</v>
      </c>
    </row>
    <row r="5437" spans="1:8" hidden="1" x14ac:dyDescent="0.3">
      <c r="A5437" s="1" t="s">
        <v>565</v>
      </c>
      <c r="B5437" s="1" t="str">
        <f t="shared" si="253"/>
        <v>Kazakhstan</v>
      </c>
      <c r="C5437" s="5" t="str">
        <f t="shared" si="252"/>
        <v>1971</v>
      </c>
      <c r="D5437" s="1" t="str">
        <f t="shared" si="254"/>
        <v xml:space="preserve">Proton-K/Block D </v>
      </c>
      <c r="E5437" s="1" t="s">
        <v>346</v>
      </c>
      <c r="F5437" s="7" t="str">
        <f>TEXT(DATE(MID(H5437, 13, 4), CHOOSE(MATCH( MID(H5437, 5, 3), {"Jan","Feb","Mar","Apr","May","Jun","Jul","Aug","Sep","Oct","Nov","Dec"}, 0), 1, 2, 3, 4, 5, 6, 7, 8, 9, 10, 11, 12), MID(H5437, 9, 2)), "yyyy-mm-dd")</f>
        <v>1971-09-02</v>
      </c>
      <c r="G5437" s="1" t="s">
        <v>11042</v>
      </c>
      <c r="H5437" s="1" t="s">
        <v>11041</v>
      </c>
    </row>
    <row r="5438" spans="1:8" hidden="1" x14ac:dyDescent="0.3">
      <c r="A5438" s="1" t="s">
        <v>1561</v>
      </c>
      <c r="B5438" s="1" t="str">
        <f t="shared" si="253"/>
        <v>Russia</v>
      </c>
      <c r="C5438" s="5" t="str">
        <f t="shared" si="252"/>
        <v>1971</v>
      </c>
      <c r="D5438" s="1" t="str">
        <f t="shared" si="254"/>
        <v xml:space="preserve">Cosmos-2 (63SM) </v>
      </c>
      <c r="E5438" s="1" t="s">
        <v>346</v>
      </c>
      <c r="F5438" s="7" t="str">
        <f>TEXT(DATE(MID(H5438, 13, 4), CHOOSE(MATCH( MID(H5438, 5, 3), {"Jan","Feb","Mar","Apr","May","Jun","Jul","Aug","Sep","Oct","Nov","Dec"}, 0), 1, 2, 3, 4, 5, 6, 7, 8, 9, 10, 11, 12), MID(H5438, 9, 2)), "yyyy-mm-dd")</f>
        <v>1971-08-27</v>
      </c>
      <c r="G5438" s="1" t="s">
        <v>11044</v>
      </c>
      <c r="H5438" s="1" t="s">
        <v>11043</v>
      </c>
    </row>
    <row r="5439" spans="1:8" hidden="1" x14ac:dyDescent="0.3">
      <c r="A5439" s="1" t="s">
        <v>130</v>
      </c>
      <c r="B5439" s="1" t="str">
        <f t="shared" si="253"/>
        <v>Kazakhstan</v>
      </c>
      <c r="C5439" s="5" t="str">
        <f t="shared" si="252"/>
        <v>1971</v>
      </c>
      <c r="D5439" s="1" t="str">
        <f t="shared" si="254"/>
        <v xml:space="preserve">Voskhod </v>
      </c>
      <c r="E5439" s="1" t="s">
        <v>346</v>
      </c>
      <c r="F5439" s="7" t="str">
        <f>TEXT(DATE(MID(H5439, 13, 4), CHOOSE(MATCH( MID(H5439, 5, 3), {"Jan","Feb","Mar","Apr","May","Jun","Jul","Aug","Sep","Oct","Nov","Dec"}, 0), 1, 2, 3, 4, 5, 6, 7, 8, 9, 10, 11, 12), MID(H5439, 9, 2)), "yyyy-mm-dd")</f>
        <v>1971-08-19</v>
      </c>
      <c r="G5439" s="1" t="s">
        <v>11046</v>
      </c>
      <c r="H5439" s="1" t="s">
        <v>11045</v>
      </c>
    </row>
    <row r="5440" spans="1:8" hidden="1" x14ac:dyDescent="0.3">
      <c r="A5440" s="1" t="s">
        <v>9094</v>
      </c>
      <c r="B5440" s="1" t="str">
        <f t="shared" si="253"/>
        <v>USA</v>
      </c>
      <c r="C5440" s="5" t="str">
        <f t="shared" si="252"/>
        <v>1971</v>
      </c>
      <c r="D5440" s="1" t="str">
        <f t="shared" si="254"/>
        <v xml:space="preserve">Scout B1 </v>
      </c>
      <c r="E5440" s="1" t="s">
        <v>346</v>
      </c>
      <c r="F5440" s="7" t="str">
        <f>TEXT(DATE(MID(H5440, 13, 4), CHOOSE(MATCH( MID(H5440, 5, 3), {"Jan","Feb","Mar","Apr","May","Jun","Jul","Aug","Sep","Oct","Nov","Dec"}, 0), 1, 2, 3, 4, 5, 6, 7, 8, 9, 10, 11, 12), MID(H5440, 9, 2)), "yyyy-mm-dd")</f>
        <v>1971-08-16</v>
      </c>
      <c r="G5440" s="1" t="s">
        <v>11048</v>
      </c>
      <c r="H5440" s="1" t="s">
        <v>11047</v>
      </c>
    </row>
    <row r="5441" spans="1:8" hidden="1" x14ac:dyDescent="0.3">
      <c r="A5441" s="1" t="s">
        <v>4249</v>
      </c>
      <c r="B5441" s="1" t="str">
        <f t="shared" si="253"/>
        <v>USA</v>
      </c>
      <c r="C5441" s="5" t="str">
        <f t="shared" si="252"/>
        <v>1971</v>
      </c>
      <c r="D5441" s="1" t="str">
        <f t="shared" si="254"/>
        <v xml:space="preserve">Titan III(24)B </v>
      </c>
      <c r="E5441" s="1" t="s">
        <v>346</v>
      </c>
      <c r="F5441" s="7" t="str">
        <f>TEXT(DATE(MID(H5441, 13, 4), CHOOSE(MATCH( MID(H5441, 5, 3), {"Jan","Feb","Mar","Apr","May","Jun","Jul","Aug","Sep","Oct","Nov","Dec"}, 0), 1, 2, 3, 4, 5, 6, 7, 8, 9, 10, 11, 12), MID(H5441, 9, 2)), "yyyy-mm-dd")</f>
        <v>1971-08-12</v>
      </c>
      <c r="G5441" s="1" t="s">
        <v>11050</v>
      </c>
      <c r="H5441" s="1" t="s">
        <v>11049</v>
      </c>
    </row>
    <row r="5442" spans="1:8" hidden="1" x14ac:dyDescent="0.3">
      <c r="A5442" s="1" t="s">
        <v>130</v>
      </c>
      <c r="B5442" s="1" t="str">
        <f t="shared" si="253"/>
        <v>Kazakhstan</v>
      </c>
      <c r="C5442" s="5" t="str">
        <f t="shared" ref="C5442:C5505" si="255">TEXT(F5442, "yyyy")</f>
        <v>1971</v>
      </c>
      <c r="D5442" s="1" t="str">
        <f t="shared" si="254"/>
        <v xml:space="preserve">Soyuz L </v>
      </c>
      <c r="E5442" s="1" t="s">
        <v>346</v>
      </c>
      <c r="F5442" s="7" t="str">
        <f>TEXT(DATE(MID(H5442, 13, 4), CHOOSE(MATCH( MID(H5442, 5, 3), {"Jan","Feb","Mar","Apr","May","Jun","Jul","Aug","Sep","Oct","Nov","Dec"}, 0), 1, 2, 3, 4, 5, 6, 7, 8, 9, 10, 11, 12), MID(H5442, 9, 2)), "yyyy-mm-dd")</f>
        <v>1971-08-12</v>
      </c>
      <c r="G5442" s="1" t="s">
        <v>11052</v>
      </c>
      <c r="H5442" s="1" t="s">
        <v>11051</v>
      </c>
    </row>
    <row r="5443" spans="1:8" hidden="1" x14ac:dyDescent="0.3">
      <c r="A5443" s="1" t="s">
        <v>11053</v>
      </c>
      <c r="B5443" s="1" t="str">
        <f t="shared" ref="B5443:B5506" si="256">TRIM(MID(A5443, FIND("|", SUBSTITUTE(A5443, ",", "|", LEN(A5443) - LEN(SUBSTITUTE(A5443,",", "" )))) + 1, LEN(A5443)))</f>
        <v>Kazakhstan</v>
      </c>
      <c r="C5443" s="5" t="str">
        <f t="shared" si="255"/>
        <v>1971</v>
      </c>
      <c r="D5443" s="1" t="str">
        <f t="shared" ref="D5443:D5506" si="257">LEFT(G5443, FIND("|", G5443) - 1)</f>
        <v xml:space="preserve">R-36 Orb. </v>
      </c>
      <c r="E5443" s="1" t="s">
        <v>346</v>
      </c>
      <c r="F5443" s="7" t="str">
        <f>TEXT(DATE(MID(H5443, 13, 4), CHOOSE(MATCH( MID(H5443, 5, 3), {"Jan","Feb","Mar","Apr","May","Jun","Jul","Aug","Sep","Oct","Nov","Dec"}, 0), 1, 2, 3, 4, 5, 6, 7, 8, 9, 10, 11, 12), MID(H5443, 9, 2)), "yyyy-mm-dd")</f>
        <v>1971-08-08</v>
      </c>
      <c r="G5443" s="1" t="s">
        <v>11055</v>
      </c>
      <c r="H5443" s="1" t="s">
        <v>11054</v>
      </c>
    </row>
    <row r="5444" spans="1:8" hidden="1" x14ac:dyDescent="0.3">
      <c r="A5444" s="1" t="s">
        <v>11056</v>
      </c>
      <c r="B5444" s="1" t="str">
        <f t="shared" si="256"/>
        <v>USA</v>
      </c>
      <c r="C5444" s="5" t="str">
        <f t="shared" si="255"/>
        <v>1971</v>
      </c>
      <c r="D5444" s="1" t="str">
        <f t="shared" si="257"/>
        <v xml:space="preserve">Atlas-E/F OV1 </v>
      </c>
      <c r="E5444" s="1" t="s">
        <v>346</v>
      </c>
      <c r="F5444" s="7" t="str">
        <f>TEXT(DATE(MID(H5444, 13, 4), CHOOSE(MATCH( MID(H5444, 5, 3), {"Jan","Feb","Mar","Apr","May","Jun","Jul","Aug","Sep","Oct","Nov","Dec"}, 0), 1, 2, 3, 4, 5, 6, 7, 8, 9, 10, 11, 12), MID(H5444, 9, 2)), "yyyy-mm-dd")</f>
        <v>1971-08-07</v>
      </c>
      <c r="G5444" s="1" t="s">
        <v>11058</v>
      </c>
      <c r="H5444" s="1" t="s">
        <v>11057</v>
      </c>
    </row>
    <row r="5445" spans="1:8" hidden="1" x14ac:dyDescent="0.3">
      <c r="A5445" s="1" t="s">
        <v>130</v>
      </c>
      <c r="B5445" s="1" t="str">
        <f t="shared" si="256"/>
        <v>Kazakhstan</v>
      </c>
      <c r="C5445" s="5" t="str">
        <f t="shared" si="255"/>
        <v>1971</v>
      </c>
      <c r="D5445" s="1" t="str">
        <f t="shared" si="257"/>
        <v xml:space="preserve">Voskhod </v>
      </c>
      <c r="E5445" s="1" t="s">
        <v>346</v>
      </c>
      <c r="F5445" s="7" t="str">
        <f>TEXT(DATE(MID(H5445, 13, 4), CHOOSE(MATCH( MID(H5445, 5, 3), {"Jan","Feb","Mar","Apr","May","Jun","Jul","Aug","Sep","Oct","Nov","Dec"}, 0), 1, 2, 3, 4, 5, 6, 7, 8, 9, 10, 11, 12), MID(H5445, 9, 2)), "yyyy-mm-dd")</f>
        <v>1971-08-05</v>
      </c>
      <c r="G5445" s="1" t="s">
        <v>11060</v>
      </c>
      <c r="H5445" s="1" t="s">
        <v>11059</v>
      </c>
    </row>
    <row r="5446" spans="1:8" hidden="1" x14ac:dyDescent="0.3">
      <c r="A5446" s="1" t="s">
        <v>1561</v>
      </c>
      <c r="B5446" s="1" t="str">
        <f t="shared" si="256"/>
        <v>Russia</v>
      </c>
      <c r="C5446" s="5" t="str">
        <f t="shared" si="255"/>
        <v>1971</v>
      </c>
      <c r="D5446" s="1" t="str">
        <f t="shared" si="257"/>
        <v xml:space="preserve">Cosmos-2 (63SM) </v>
      </c>
      <c r="E5446" s="1" t="s">
        <v>346</v>
      </c>
      <c r="F5446" s="7" t="str">
        <f>TEXT(DATE(MID(H5446, 13, 4), CHOOSE(MATCH( MID(H5446, 5, 3), {"Jan","Feb","Mar","Apr","May","Jun","Jul","Aug","Sep","Oct","Nov","Dec"}, 0), 1, 2, 3, 4, 5, 6, 7, 8, 9, 10, 11, 12), MID(H5446, 9, 2)), "yyyy-mm-dd")</f>
        <v>1971-08-03</v>
      </c>
      <c r="G5446" s="1" t="s">
        <v>11062</v>
      </c>
      <c r="H5446" s="1" t="s">
        <v>11061</v>
      </c>
    </row>
    <row r="5447" spans="1:8" hidden="1" x14ac:dyDescent="0.3">
      <c r="A5447" s="1" t="s">
        <v>130</v>
      </c>
      <c r="B5447" s="1" t="str">
        <f t="shared" si="256"/>
        <v>Kazakhstan</v>
      </c>
      <c r="C5447" s="5" t="str">
        <f t="shared" si="255"/>
        <v>1971</v>
      </c>
      <c r="D5447" s="1" t="str">
        <f t="shared" si="257"/>
        <v xml:space="preserve">Voskhod </v>
      </c>
      <c r="E5447" s="1" t="s">
        <v>346</v>
      </c>
      <c r="F5447" s="7" t="str">
        <f>TEXT(DATE(MID(H5447, 13, 4), CHOOSE(MATCH( MID(H5447, 5, 3), {"Jan","Feb","Mar","Apr","May","Jun","Jul","Aug","Sep","Oct","Nov","Dec"}, 0), 1, 2, 3, 4, 5, 6, 7, 8, 9, 10, 11, 12), MID(H5447, 9, 2)), "yyyy-mm-dd")</f>
        <v>1971-07-30</v>
      </c>
      <c r="G5447" s="1" t="s">
        <v>11064</v>
      </c>
      <c r="H5447" s="1" t="s">
        <v>11063</v>
      </c>
    </row>
    <row r="5448" spans="1:8" hidden="1" x14ac:dyDescent="0.3">
      <c r="A5448" s="1" t="s">
        <v>5</v>
      </c>
      <c r="B5448" s="1" t="str">
        <f t="shared" si="256"/>
        <v>Russia</v>
      </c>
      <c r="C5448" s="5" t="str">
        <f t="shared" si="255"/>
        <v>1971</v>
      </c>
      <c r="D5448" s="1" t="str">
        <f t="shared" si="257"/>
        <v xml:space="preserve">Molniya-M /Block L </v>
      </c>
      <c r="E5448" s="1" t="s">
        <v>346</v>
      </c>
      <c r="F5448" s="7" t="str">
        <f>TEXT(DATE(MID(H5448, 13, 4), CHOOSE(MATCH( MID(H5448, 5, 3), {"Jan","Feb","Mar","Apr","May","Jun","Jul","Aug","Sep","Oct","Nov","Dec"}, 0), 1, 2, 3, 4, 5, 6, 7, 8, 9, 10, 11, 12), MID(H5448, 9, 2)), "yyyy-mm-dd")</f>
        <v>1971-07-28</v>
      </c>
      <c r="G5448" s="1" t="s">
        <v>11066</v>
      </c>
      <c r="H5448" s="1" t="s">
        <v>11065</v>
      </c>
    </row>
    <row r="5449" spans="1:8" hidden="1" x14ac:dyDescent="0.3">
      <c r="A5449" s="1" t="s">
        <v>30</v>
      </c>
      <c r="B5449" s="1" t="str">
        <f t="shared" si="256"/>
        <v>USA</v>
      </c>
      <c r="C5449" s="5" t="str">
        <f t="shared" si="255"/>
        <v>1971</v>
      </c>
      <c r="D5449" s="1" t="str">
        <f t="shared" si="257"/>
        <v xml:space="preserve">Saturn V </v>
      </c>
      <c r="E5449" s="1" t="s">
        <v>346</v>
      </c>
      <c r="F5449" s="7" t="str">
        <f>TEXT(DATE(MID(H5449, 13, 4), CHOOSE(MATCH( MID(H5449, 5, 3), {"Jan","Feb","Mar","Apr","May","Jun","Jul","Aug","Sep","Oct","Nov","Dec"}, 0), 1, 2, 3, 4, 5, 6, 7, 8, 9, 10, 11, 12), MID(H5449, 9, 2)), "yyyy-mm-dd")</f>
        <v>1971-07-26</v>
      </c>
      <c r="G5449" s="1" t="s">
        <v>11068</v>
      </c>
      <c r="H5449" s="1" t="s">
        <v>11067</v>
      </c>
    </row>
    <row r="5450" spans="1:8" hidden="1" x14ac:dyDescent="0.3">
      <c r="A5450" s="1" t="s">
        <v>212</v>
      </c>
      <c r="B5450" s="1" t="str">
        <f t="shared" si="256"/>
        <v>Russia</v>
      </c>
      <c r="C5450" s="5" t="str">
        <f t="shared" si="255"/>
        <v>1971</v>
      </c>
      <c r="D5450" s="1" t="str">
        <f t="shared" si="257"/>
        <v xml:space="preserve">Voskhod </v>
      </c>
      <c r="E5450" s="1" t="s">
        <v>346</v>
      </c>
      <c r="F5450" s="7" t="str">
        <f>TEXT(DATE(MID(H5450, 13, 4), CHOOSE(MATCH( MID(H5450, 5, 3), {"Jan","Feb","Mar","Apr","May","Jun","Jul","Aug","Sep","Oct","Nov","Dec"}, 0), 1, 2, 3, 4, 5, 6, 7, 8, 9, 10, 11, 12), MID(H5450, 9, 2)), "yyyy-mm-dd")</f>
        <v>1971-07-23</v>
      </c>
      <c r="G5450" s="1" t="s">
        <v>11070</v>
      </c>
      <c r="H5450" s="1" t="s">
        <v>11069</v>
      </c>
    </row>
    <row r="5451" spans="1:8" hidden="1" x14ac:dyDescent="0.3">
      <c r="A5451" s="1" t="s">
        <v>6482</v>
      </c>
      <c r="B5451" s="1" t="str">
        <f t="shared" si="256"/>
        <v>Russia</v>
      </c>
      <c r="C5451" s="5" t="str">
        <f t="shared" si="255"/>
        <v>1971</v>
      </c>
      <c r="D5451" s="1" t="str">
        <f t="shared" si="257"/>
        <v xml:space="preserve">Cosmos-3M </v>
      </c>
      <c r="E5451" s="1" t="s">
        <v>346</v>
      </c>
      <c r="F5451" s="7" t="str">
        <f>TEXT(DATE(MID(H5451, 13, 4), CHOOSE(MATCH( MID(H5451, 5, 3), {"Jan","Feb","Mar","Apr","May","Jun","Jul","Aug","Sep","Oct","Nov","Dec"}, 0), 1, 2, 3, 4, 5, 6, 7, 8, 9, 10, 11, 12), MID(H5451, 9, 2)), "yyyy-mm-dd")</f>
        <v>1971-07-22</v>
      </c>
      <c r="G5451" s="1" t="s">
        <v>11072</v>
      </c>
      <c r="H5451" s="1" t="s">
        <v>11071</v>
      </c>
    </row>
    <row r="5452" spans="1:8" hidden="1" x14ac:dyDescent="0.3">
      <c r="A5452" s="1" t="s">
        <v>130</v>
      </c>
      <c r="B5452" s="1" t="str">
        <f t="shared" si="256"/>
        <v>Kazakhstan</v>
      </c>
      <c r="C5452" s="5" t="str">
        <f t="shared" si="255"/>
        <v>1971</v>
      </c>
      <c r="D5452" s="1" t="str">
        <f t="shared" si="257"/>
        <v xml:space="preserve">Voskhod </v>
      </c>
      <c r="E5452" s="1" t="s">
        <v>346</v>
      </c>
      <c r="F5452" s="7" t="str">
        <f>TEXT(DATE(MID(H5452, 13, 4), CHOOSE(MATCH( MID(H5452, 5, 3), {"Jan","Feb","Mar","Apr","May","Jun","Jul","Aug","Sep","Oct","Nov","Dec"}, 0), 1, 2, 3, 4, 5, 6, 7, 8, 9, 10, 11, 12), MID(H5452, 9, 2)), "yyyy-mm-dd")</f>
        <v>1971-07-20</v>
      </c>
      <c r="G5452" s="1" t="s">
        <v>11074</v>
      </c>
      <c r="H5452" s="1" t="s">
        <v>11073</v>
      </c>
    </row>
    <row r="5453" spans="1:8" hidden="1" x14ac:dyDescent="0.3">
      <c r="A5453" s="1" t="s">
        <v>10955</v>
      </c>
      <c r="B5453" s="1" t="str">
        <f t="shared" si="256"/>
        <v>USA</v>
      </c>
      <c r="C5453" s="5" t="str">
        <f t="shared" si="255"/>
        <v>1971</v>
      </c>
      <c r="D5453" s="1" t="str">
        <f t="shared" si="257"/>
        <v xml:space="preserve">Thorad SLV-2G Agena-D </v>
      </c>
      <c r="E5453" s="1" t="s">
        <v>346</v>
      </c>
      <c r="F5453" s="7" t="str">
        <f>TEXT(DATE(MID(H5453, 13, 4), CHOOSE(MATCH( MID(H5453, 5, 3), {"Jan","Feb","Mar","Apr","May","Jun","Jul","Aug","Sep","Oct","Nov","Dec"}, 0), 1, 2, 3, 4, 5, 6, 7, 8, 9, 10, 11, 12), MID(H5453, 9, 2)), "yyyy-mm-dd")</f>
        <v>1971-07-16</v>
      </c>
      <c r="G5453" s="1" t="s">
        <v>11076</v>
      </c>
      <c r="H5453" s="1" t="s">
        <v>11075</v>
      </c>
    </row>
    <row r="5454" spans="1:8" hidden="1" x14ac:dyDescent="0.3">
      <c r="A5454" s="1" t="s">
        <v>5</v>
      </c>
      <c r="B5454" s="1" t="str">
        <f t="shared" si="256"/>
        <v>Russia</v>
      </c>
      <c r="C5454" s="5" t="str">
        <f t="shared" si="255"/>
        <v>1971</v>
      </c>
      <c r="D5454" s="1" t="str">
        <f t="shared" si="257"/>
        <v xml:space="preserve">Vostok-2M </v>
      </c>
      <c r="E5454" s="1" t="s">
        <v>346</v>
      </c>
      <c r="F5454" s="7" t="str">
        <f>TEXT(DATE(MID(H5454, 13, 4), CHOOSE(MATCH( MID(H5454, 5, 3), {"Jan","Feb","Mar","Apr","May","Jun","Jul","Aug","Sep","Oct","Nov","Dec"}, 0), 1, 2, 3, 4, 5, 6, 7, 8, 9, 10, 11, 12), MID(H5454, 9, 2)), "yyyy-mm-dd")</f>
        <v>1971-07-16</v>
      </c>
      <c r="G5454" s="1" t="s">
        <v>11078</v>
      </c>
      <c r="H5454" s="1" t="s">
        <v>11077</v>
      </c>
    </row>
    <row r="5455" spans="1:8" hidden="1" x14ac:dyDescent="0.3">
      <c r="A5455" s="1" t="s">
        <v>9094</v>
      </c>
      <c r="B5455" s="1" t="str">
        <f t="shared" si="256"/>
        <v>USA</v>
      </c>
      <c r="C5455" s="5" t="str">
        <f t="shared" si="255"/>
        <v>1971</v>
      </c>
      <c r="D5455" s="1" t="str">
        <f t="shared" si="257"/>
        <v xml:space="preserve">Scout B </v>
      </c>
      <c r="E5455" s="1" t="s">
        <v>346</v>
      </c>
      <c r="F5455" s="7" t="str">
        <f>TEXT(DATE(MID(H5455, 13, 4), CHOOSE(MATCH( MID(H5455, 5, 3), {"Jan","Feb","Mar","Apr","May","Jun","Jul","Aug","Sep","Oct","Nov","Dec"}, 0), 1, 2, 3, 4, 5, 6, 7, 8, 9, 10, 11, 12), MID(H5455, 9, 2)), "yyyy-mm-dd")</f>
        <v>1971-07-08</v>
      </c>
      <c r="G5455" s="1" t="s">
        <v>11080</v>
      </c>
      <c r="H5455" s="1" t="s">
        <v>11079</v>
      </c>
    </row>
    <row r="5456" spans="1:8" hidden="1" x14ac:dyDescent="0.3">
      <c r="A5456" s="1" t="s">
        <v>6798</v>
      </c>
      <c r="B5456" s="1" t="str">
        <f t="shared" si="256"/>
        <v>Kazakhstan</v>
      </c>
      <c r="C5456" s="5" t="str">
        <f t="shared" si="255"/>
        <v>1971</v>
      </c>
      <c r="D5456" s="1" t="str">
        <f t="shared" si="257"/>
        <v xml:space="preserve">N-1 L3 </v>
      </c>
      <c r="E5456" s="1" t="s">
        <v>346</v>
      </c>
      <c r="F5456" s="7" t="str">
        <f>TEXT(DATE(MID(H5456, 13, 4), CHOOSE(MATCH( MID(H5456, 5, 3), {"Jan","Feb","Mar","Apr","May","Jun","Jul","Aug","Sep","Oct","Nov","Dec"}, 0), 1, 2, 3, 4, 5, 6, 7, 8, 9, 10, 11, 12), MID(H5456, 9, 2)), "yyyy-mm-dd")</f>
        <v>1971-06-26</v>
      </c>
      <c r="G5456" s="1" t="s">
        <v>11082</v>
      </c>
      <c r="H5456" s="1" t="s">
        <v>11081</v>
      </c>
    </row>
    <row r="5457" spans="1:8" hidden="1" x14ac:dyDescent="0.3">
      <c r="A5457" s="1" t="s">
        <v>5</v>
      </c>
      <c r="B5457" s="1" t="str">
        <f t="shared" si="256"/>
        <v>Russia</v>
      </c>
      <c r="C5457" s="5" t="str">
        <f t="shared" si="255"/>
        <v>1971</v>
      </c>
      <c r="D5457" s="1" t="str">
        <f t="shared" si="257"/>
        <v xml:space="preserve">Voskhod </v>
      </c>
      <c r="E5457" s="1" t="s">
        <v>346</v>
      </c>
      <c r="F5457" s="7" t="str">
        <f>TEXT(DATE(MID(H5457, 13, 4), CHOOSE(MATCH( MID(H5457, 5, 3), {"Jan","Feb","Mar","Apr","May","Jun","Jul","Aug","Sep","Oct","Nov","Dec"}, 0), 1, 2, 3, 4, 5, 6, 7, 8, 9, 10, 11, 12), MID(H5457, 9, 2)), "yyyy-mm-dd")</f>
        <v>1971-06-25</v>
      </c>
      <c r="G5457" s="1" t="s">
        <v>11084</v>
      </c>
      <c r="H5457" s="1" t="s">
        <v>11083</v>
      </c>
    </row>
    <row r="5458" spans="1:8" hidden="1" x14ac:dyDescent="0.3">
      <c r="A5458" s="1" t="s">
        <v>130</v>
      </c>
      <c r="B5458" s="1" t="str">
        <f t="shared" si="256"/>
        <v>Kazakhstan</v>
      </c>
      <c r="C5458" s="5" t="str">
        <f t="shared" si="255"/>
        <v>1971</v>
      </c>
      <c r="D5458" s="1" t="str">
        <f t="shared" si="257"/>
        <v xml:space="preserve">Voskhod </v>
      </c>
      <c r="E5458" s="1" t="s">
        <v>346</v>
      </c>
      <c r="F5458" s="7" t="str">
        <f>TEXT(DATE(MID(H5458, 13, 4), CHOOSE(MATCH( MID(H5458, 5, 3), {"Jan","Feb","Mar","Apr","May","Jun","Jul","Aug","Sep","Oct","Nov","Dec"}, 0), 1, 2, 3, 4, 5, 6, 7, 8, 9, 10, 11, 12), MID(H5458, 9, 2)), "yyyy-mm-dd")</f>
        <v>1971-06-24</v>
      </c>
      <c r="G5458" s="1" t="s">
        <v>11086</v>
      </c>
      <c r="H5458" s="1" t="s">
        <v>11085</v>
      </c>
    </row>
    <row r="5459" spans="1:8" hidden="1" x14ac:dyDescent="0.3">
      <c r="A5459" s="1" t="s">
        <v>27</v>
      </c>
      <c r="B5459" s="1" t="str">
        <f t="shared" si="256"/>
        <v>USA</v>
      </c>
      <c r="C5459" s="5" t="str">
        <f t="shared" si="255"/>
        <v>1971</v>
      </c>
      <c r="D5459" s="1" t="str">
        <f t="shared" si="257"/>
        <v xml:space="preserve">Titan IIID </v>
      </c>
      <c r="E5459" s="1" t="s">
        <v>346</v>
      </c>
      <c r="F5459" s="7" t="str">
        <f>TEXT(DATE(MID(H5459, 13, 4), CHOOSE(MATCH( MID(H5459, 5, 3), {"Jan","Feb","Mar","Apr","May","Jun","Jul","Aug","Sep","Oct","Nov","Dec"}, 0), 1, 2, 3, 4, 5, 6, 7, 8, 9, 10, 11, 12), MID(H5459, 9, 2)), "yyyy-mm-dd")</f>
        <v>1971-06-15</v>
      </c>
      <c r="G5459" s="1" t="s">
        <v>11088</v>
      </c>
      <c r="H5459" s="1" t="s">
        <v>11087</v>
      </c>
    </row>
    <row r="5460" spans="1:8" hidden="1" x14ac:dyDescent="0.3">
      <c r="A5460" s="1" t="s">
        <v>5</v>
      </c>
      <c r="B5460" s="1" t="str">
        <f t="shared" si="256"/>
        <v>Russia</v>
      </c>
      <c r="C5460" s="5" t="str">
        <f t="shared" si="255"/>
        <v>1971</v>
      </c>
      <c r="D5460" s="1" t="str">
        <f t="shared" si="257"/>
        <v xml:space="preserve">Voskhod </v>
      </c>
      <c r="E5460" s="1" t="s">
        <v>346</v>
      </c>
      <c r="F5460" s="7" t="str">
        <f>TEXT(DATE(MID(H5460, 13, 4), CHOOSE(MATCH( MID(H5460, 5, 3), {"Jan","Feb","Mar","Apr","May","Jun","Jul","Aug","Sep","Oct","Nov","Dec"}, 0), 1, 2, 3, 4, 5, 6, 7, 8, 9, 10, 11, 12), MID(H5460, 9, 2)), "yyyy-mm-dd")</f>
        <v>1971-06-11</v>
      </c>
      <c r="G5460" s="1" t="s">
        <v>11090</v>
      </c>
      <c r="H5460" s="1" t="s">
        <v>11089</v>
      </c>
    </row>
    <row r="5461" spans="1:8" hidden="1" x14ac:dyDescent="0.3">
      <c r="A5461" s="1" t="s">
        <v>8845</v>
      </c>
      <c r="B5461" s="1" t="str">
        <f t="shared" si="256"/>
        <v>USA</v>
      </c>
      <c r="C5461" s="5" t="str">
        <f t="shared" si="255"/>
        <v>1971</v>
      </c>
      <c r="D5461" s="1" t="str">
        <f t="shared" si="257"/>
        <v xml:space="preserve">Thor-LV2D Burner-2 </v>
      </c>
      <c r="E5461" s="1" t="s">
        <v>346</v>
      </c>
      <c r="F5461" s="7" t="str">
        <f>TEXT(DATE(MID(H5461, 13, 4), CHOOSE(MATCH( MID(H5461, 5, 3), {"Jan","Feb","Mar","Apr","May","Jun","Jul","Aug","Sep","Oct","Nov","Dec"}, 0), 1, 2, 3, 4, 5, 6, 7, 8, 9, 10, 11, 12), MID(H5461, 9, 2)), "yyyy-mm-dd")</f>
        <v>1971-06-08</v>
      </c>
      <c r="G5461" s="1" t="s">
        <v>11092</v>
      </c>
      <c r="H5461" s="1" t="s">
        <v>11091</v>
      </c>
    </row>
    <row r="5462" spans="1:8" hidden="1" x14ac:dyDescent="0.3">
      <c r="A5462" s="1" t="s">
        <v>1630</v>
      </c>
      <c r="B5462" s="1" t="str">
        <f t="shared" si="256"/>
        <v>Kazakhstan</v>
      </c>
      <c r="C5462" s="5" t="str">
        <f t="shared" si="255"/>
        <v>1971</v>
      </c>
      <c r="D5462" s="1" t="str">
        <f t="shared" si="257"/>
        <v xml:space="preserve">Soyuz </v>
      </c>
      <c r="E5462" s="1" t="s">
        <v>346</v>
      </c>
      <c r="F5462" s="7" t="str">
        <f>TEXT(DATE(MID(H5462, 13, 4), CHOOSE(MATCH( MID(H5462, 5, 3), {"Jan","Feb","Mar","Apr","May","Jun","Jul","Aug","Sep","Oct","Nov","Dec"}, 0), 1, 2, 3, 4, 5, 6, 7, 8, 9, 10, 11, 12), MID(H5462, 9, 2)), "yyyy-mm-dd")</f>
        <v>1971-06-06</v>
      </c>
      <c r="G5462" s="1" t="s">
        <v>11094</v>
      </c>
      <c r="H5462" s="1" t="s">
        <v>11093</v>
      </c>
    </row>
    <row r="5463" spans="1:8" hidden="1" x14ac:dyDescent="0.3">
      <c r="A5463" s="1" t="s">
        <v>6482</v>
      </c>
      <c r="B5463" s="1" t="str">
        <f t="shared" si="256"/>
        <v>Russia</v>
      </c>
      <c r="C5463" s="5" t="str">
        <f t="shared" si="255"/>
        <v>1971</v>
      </c>
      <c r="D5463" s="1" t="str">
        <f t="shared" si="257"/>
        <v xml:space="preserve">Cosmos-3M </v>
      </c>
      <c r="E5463" s="1" t="s">
        <v>346</v>
      </c>
      <c r="F5463" s="7" t="str">
        <f>TEXT(DATE(MID(H5463, 13, 4), CHOOSE(MATCH( MID(H5463, 5, 3), {"Jan","Feb","Mar","Apr","May","Jun","Jul","Aug","Sep","Oct","Nov","Dec"}, 0), 1, 2, 3, 4, 5, 6, 7, 8, 9, 10, 11, 12), MID(H5463, 9, 2)), "yyyy-mm-dd")</f>
        <v>1971-06-04</v>
      </c>
      <c r="G5463" s="1" t="s">
        <v>11096</v>
      </c>
      <c r="H5463" s="1" t="s">
        <v>11095</v>
      </c>
    </row>
    <row r="5464" spans="1:8" hidden="1" x14ac:dyDescent="0.3">
      <c r="A5464" s="1" t="s">
        <v>4092</v>
      </c>
      <c r="B5464" s="1" t="str">
        <f t="shared" si="256"/>
        <v>USA</v>
      </c>
      <c r="C5464" s="5" t="str">
        <f t="shared" si="255"/>
        <v>1971</v>
      </c>
      <c r="D5464" s="1" t="str">
        <f t="shared" si="257"/>
        <v xml:space="preserve">Atlas-SLV3C Centaur-D </v>
      </c>
      <c r="E5464" s="1" t="s">
        <v>346</v>
      </c>
      <c r="F5464" s="7" t="str">
        <f>TEXT(DATE(MID(H5464, 13, 4), CHOOSE(MATCH( MID(H5464, 5, 3), {"Jan","Feb","Mar","Apr","May","Jun","Jul","Aug","Sep","Oct","Nov","Dec"}, 0), 1, 2, 3, 4, 5, 6, 7, 8, 9, 10, 11, 12), MID(H5464, 9, 2)), "yyyy-mm-dd")</f>
        <v>1971-05-30</v>
      </c>
      <c r="G5464" s="1" t="s">
        <v>11098</v>
      </c>
      <c r="H5464" s="1" t="s">
        <v>11097</v>
      </c>
    </row>
    <row r="5465" spans="1:8" hidden="1" x14ac:dyDescent="0.3">
      <c r="A5465" s="1" t="s">
        <v>3373</v>
      </c>
      <c r="B5465" s="1" t="str">
        <f t="shared" si="256"/>
        <v>Russia</v>
      </c>
      <c r="C5465" s="5" t="str">
        <f t="shared" si="255"/>
        <v>1971</v>
      </c>
      <c r="D5465" s="1" t="str">
        <f t="shared" si="257"/>
        <v xml:space="preserve">Cosmos-3M </v>
      </c>
      <c r="E5465" s="1" t="s">
        <v>346</v>
      </c>
      <c r="F5465" s="7" t="str">
        <f>TEXT(DATE(MID(H5465, 13, 4), CHOOSE(MATCH( MID(H5465, 5, 3), {"Jan","Feb","Mar","Apr","May","Jun","Jul","Aug","Sep","Oct","Nov","Dec"}, 0), 1, 2, 3, 4, 5, 6, 7, 8, 9, 10, 11, 12), MID(H5465, 9, 2)), "yyyy-mm-dd")</f>
        <v>1971-05-29</v>
      </c>
      <c r="G5465" s="1" t="s">
        <v>11100</v>
      </c>
      <c r="H5465" s="1" t="s">
        <v>11099</v>
      </c>
    </row>
    <row r="5466" spans="1:8" hidden="1" x14ac:dyDescent="0.3">
      <c r="A5466" s="1" t="s">
        <v>4200</v>
      </c>
      <c r="B5466" s="1" t="str">
        <f t="shared" si="256"/>
        <v>Kazakhstan</v>
      </c>
      <c r="C5466" s="5" t="str">
        <f t="shared" si="255"/>
        <v>1971</v>
      </c>
      <c r="D5466" s="1" t="str">
        <f t="shared" si="257"/>
        <v xml:space="preserve">Proton-K/Block D </v>
      </c>
      <c r="E5466" s="1" t="s">
        <v>346</v>
      </c>
      <c r="F5466" s="7" t="str">
        <f>TEXT(DATE(MID(H5466, 13, 4), CHOOSE(MATCH( MID(H5466, 5, 3), {"Jan","Feb","Mar","Apr","May","Jun","Jul","Aug","Sep","Oct","Nov","Dec"}, 0), 1, 2, 3, 4, 5, 6, 7, 8, 9, 10, 11, 12), MID(H5466, 9, 2)), "yyyy-mm-dd")</f>
        <v>1971-05-28</v>
      </c>
      <c r="G5466" s="1" t="s">
        <v>11102</v>
      </c>
      <c r="H5466" s="1" t="s">
        <v>11101</v>
      </c>
    </row>
    <row r="5467" spans="1:8" hidden="1" x14ac:dyDescent="0.3">
      <c r="A5467" s="1" t="s">
        <v>5</v>
      </c>
      <c r="B5467" s="1" t="str">
        <f t="shared" si="256"/>
        <v>Russia</v>
      </c>
      <c r="C5467" s="5" t="str">
        <f t="shared" si="255"/>
        <v>1971</v>
      </c>
      <c r="D5467" s="1" t="str">
        <f t="shared" si="257"/>
        <v xml:space="preserve">Voskhod </v>
      </c>
      <c r="E5467" s="1" t="s">
        <v>346</v>
      </c>
      <c r="F5467" s="7" t="str">
        <f>TEXT(DATE(MID(H5467, 13, 4), CHOOSE(MATCH( MID(H5467, 5, 3), {"Jan","Feb","Mar","Apr","May","Jun","Jul","Aug","Sep","Oct","Nov","Dec"}, 0), 1, 2, 3, 4, 5, 6, 7, 8, 9, 10, 11, 12), MID(H5467, 9, 2)), "yyyy-mm-dd")</f>
        <v>1971-05-28</v>
      </c>
      <c r="G5467" s="1" t="s">
        <v>11104</v>
      </c>
      <c r="H5467" s="1" t="s">
        <v>11103</v>
      </c>
    </row>
    <row r="5468" spans="1:8" hidden="1" x14ac:dyDescent="0.3">
      <c r="A5468" s="1" t="s">
        <v>1561</v>
      </c>
      <c r="B5468" s="1" t="str">
        <f t="shared" si="256"/>
        <v>Russia</v>
      </c>
      <c r="C5468" s="5" t="str">
        <f t="shared" si="255"/>
        <v>1971</v>
      </c>
      <c r="D5468" s="1" t="str">
        <f t="shared" si="257"/>
        <v xml:space="preserve">Cosmos-2 (63SM) </v>
      </c>
      <c r="E5468" s="1" t="s">
        <v>346</v>
      </c>
      <c r="F5468" s="7" t="str">
        <f>TEXT(DATE(MID(H5468, 13, 4), CHOOSE(MATCH( MID(H5468, 5, 3), {"Jan","Feb","Mar","Apr","May","Jun","Jul","Aug","Sep","Oct","Nov","Dec"}, 0), 1, 2, 3, 4, 5, 6, 7, 8, 9, 10, 11, 12), MID(H5468, 9, 2)), "yyyy-mm-dd")</f>
        <v>1971-05-27</v>
      </c>
      <c r="G5468" s="1" t="s">
        <v>11106</v>
      </c>
      <c r="H5468" s="1" t="s">
        <v>11105</v>
      </c>
    </row>
    <row r="5469" spans="1:8" hidden="1" x14ac:dyDescent="0.3">
      <c r="A5469" s="1" t="s">
        <v>3373</v>
      </c>
      <c r="B5469" s="1" t="str">
        <f t="shared" si="256"/>
        <v>Russia</v>
      </c>
      <c r="C5469" s="5" t="str">
        <f t="shared" si="255"/>
        <v>1971</v>
      </c>
      <c r="D5469" s="1" t="str">
        <f t="shared" si="257"/>
        <v xml:space="preserve">Cosmos-3M </v>
      </c>
      <c r="E5469" s="1" t="s">
        <v>346</v>
      </c>
      <c r="F5469" s="7" t="str">
        <f>TEXT(DATE(MID(H5469, 13, 4), CHOOSE(MATCH( MID(H5469, 5, 3), {"Jan","Feb","Mar","Apr","May","Jun","Jul","Aug","Sep","Oct","Nov","Dec"}, 0), 1, 2, 3, 4, 5, 6, 7, 8, 9, 10, 11, 12), MID(H5469, 9, 2)), "yyyy-mm-dd")</f>
        <v>1971-05-22</v>
      </c>
      <c r="G5469" s="1" t="s">
        <v>11108</v>
      </c>
      <c r="H5469" s="1" t="s">
        <v>11107</v>
      </c>
    </row>
    <row r="5470" spans="1:8" hidden="1" x14ac:dyDescent="0.3">
      <c r="A5470" s="1" t="s">
        <v>565</v>
      </c>
      <c r="B5470" s="1" t="str">
        <f t="shared" si="256"/>
        <v>Kazakhstan</v>
      </c>
      <c r="C5470" s="5" t="str">
        <f t="shared" si="255"/>
        <v>1971</v>
      </c>
      <c r="D5470" s="1" t="str">
        <f t="shared" si="257"/>
        <v xml:space="preserve">Proton-K/Block D </v>
      </c>
      <c r="E5470" s="1" t="s">
        <v>346</v>
      </c>
      <c r="F5470" s="7" t="str">
        <f>TEXT(DATE(MID(H5470, 13, 4), CHOOSE(MATCH( MID(H5470, 5, 3), {"Jan","Feb","Mar","Apr","May","Jun","Jul","Aug","Sep","Oct","Nov","Dec"}, 0), 1, 2, 3, 4, 5, 6, 7, 8, 9, 10, 11, 12), MID(H5470, 9, 2)), "yyyy-mm-dd")</f>
        <v>1971-05-19</v>
      </c>
      <c r="G5470" s="1" t="s">
        <v>11110</v>
      </c>
      <c r="H5470" s="1" t="s">
        <v>11109</v>
      </c>
    </row>
    <row r="5471" spans="1:8" hidden="1" x14ac:dyDescent="0.3">
      <c r="A5471" s="1" t="s">
        <v>1561</v>
      </c>
      <c r="B5471" s="1" t="str">
        <f t="shared" si="256"/>
        <v>Russia</v>
      </c>
      <c r="C5471" s="5" t="str">
        <f t="shared" si="255"/>
        <v>1971</v>
      </c>
      <c r="D5471" s="1" t="str">
        <f t="shared" si="257"/>
        <v xml:space="preserve">Cosmos-2 (63SM) </v>
      </c>
      <c r="E5471" s="1" t="s">
        <v>346</v>
      </c>
      <c r="F5471" s="7" t="str">
        <f>TEXT(DATE(MID(H5471, 13, 4), CHOOSE(MATCH( MID(H5471, 5, 3), {"Jan","Feb","Mar","Apr","May","Jun","Jul","Aug","Sep","Oct","Nov","Dec"}, 0), 1, 2, 3, 4, 5, 6, 7, 8, 9, 10, 11, 12), MID(H5471, 9, 2)), "yyyy-mm-dd")</f>
        <v>1971-05-19</v>
      </c>
      <c r="G5471" s="1" t="s">
        <v>11112</v>
      </c>
      <c r="H5471" s="1" t="s">
        <v>11111</v>
      </c>
    </row>
    <row r="5472" spans="1:8" hidden="1" x14ac:dyDescent="0.3">
      <c r="A5472" s="1" t="s">
        <v>130</v>
      </c>
      <c r="B5472" s="1" t="str">
        <f t="shared" si="256"/>
        <v>Kazakhstan</v>
      </c>
      <c r="C5472" s="5" t="str">
        <f t="shared" si="255"/>
        <v>1971</v>
      </c>
      <c r="D5472" s="1" t="str">
        <f t="shared" si="257"/>
        <v xml:space="preserve">Voskhod </v>
      </c>
      <c r="E5472" s="1" t="s">
        <v>346</v>
      </c>
      <c r="F5472" s="7" t="str">
        <f>TEXT(DATE(MID(H5472, 13, 4), CHOOSE(MATCH( MID(H5472, 5, 3), {"Jan","Feb","Mar","Apr","May","Jun","Jul","Aug","Sep","Oct","Nov","Dec"}, 0), 1, 2, 3, 4, 5, 6, 7, 8, 9, 10, 11, 12), MID(H5472, 9, 2)), "yyyy-mm-dd")</f>
        <v>1971-05-18</v>
      </c>
      <c r="G5472" s="1" t="s">
        <v>11114</v>
      </c>
      <c r="H5472" s="1" t="s">
        <v>11113</v>
      </c>
    </row>
    <row r="5473" spans="1:8" hidden="1" x14ac:dyDescent="0.3">
      <c r="A5473" s="1" t="s">
        <v>4200</v>
      </c>
      <c r="B5473" s="1" t="str">
        <f t="shared" si="256"/>
        <v>Kazakhstan</v>
      </c>
      <c r="C5473" s="5" t="str">
        <f t="shared" si="255"/>
        <v>1971</v>
      </c>
      <c r="D5473" s="1" t="str">
        <f t="shared" si="257"/>
        <v xml:space="preserve">Proton-K/Block D </v>
      </c>
      <c r="E5473" s="1" t="s">
        <v>346</v>
      </c>
      <c r="F5473" s="7" t="str">
        <f>TEXT(DATE(MID(H5473, 13, 4), CHOOSE(MATCH( MID(H5473, 5, 3), {"Jan","Feb","Mar","Apr","May","Jun","Jul","Aug","Sep","Oct","Nov","Dec"}, 0), 1, 2, 3, 4, 5, 6, 7, 8, 9, 10, 11, 12), MID(H5473, 9, 2)), "yyyy-mm-dd")</f>
        <v>1971-05-10</v>
      </c>
      <c r="G5473" s="1" t="s">
        <v>11116</v>
      </c>
      <c r="H5473" s="1" t="s">
        <v>11115</v>
      </c>
    </row>
    <row r="5474" spans="1:8" hidden="1" x14ac:dyDescent="0.3">
      <c r="A5474" s="1" t="s">
        <v>4149</v>
      </c>
      <c r="B5474" s="1" t="str">
        <f t="shared" si="256"/>
        <v>USA</v>
      </c>
      <c r="C5474" s="5" t="str">
        <f t="shared" si="255"/>
        <v>1971</v>
      </c>
      <c r="D5474" s="1" t="str">
        <f t="shared" si="257"/>
        <v xml:space="preserve">Atlas-SLV3C Centaur-D </v>
      </c>
      <c r="E5474" s="1" t="s">
        <v>346</v>
      </c>
      <c r="F5474" s="7" t="str">
        <f>TEXT(DATE(MID(H5474, 13, 4), CHOOSE(MATCH( MID(H5474, 5, 3), {"Jan","Feb","Mar","Apr","May","Jun","Jul","Aug","Sep","Oct","Nov","Dec"}, 0), 1, 2, 3, 4, 5, 6, 7, 8, 9, 10, 11, 12), MID(H5474, 9, 2)), "yyyy-mm-dd")</f>
        <v>1971-05-09</v>
      </c>
      <c r="G5474" s="1" t="s">
        <v>11118</v>
      </c>
      <c r="H5474" s="1" t="s">
        <v>11117</v>
      </c>
    </row>
    <row r="5475" spans="1:8" hidden="1" x14ac:dyDescent="0.3">
      <c r="A5475" s="1" t="s">
        <v>3373</v>
      </c>
      <c r="B5475" s="1" t="str">
        <f t="shared" si="256"/>
        <v>Russia</v>
      </c>
      <c r="C5475" s="5" t="str">
        <f t="shared" si="255"/>
        <v>1971</v>
      </c>
      <c r="D5475" s="1" t="str">
        <f t="shared" si="257"/>
        <v xml:space="preserve">Cosmos-3M </v>
      </c>
      <c r="E5475" s="1" t="s">
        <v>346</v>
      </c>
      <c r="F5475" s="7" t="str">
        <f>TEXT(DATE(MID(H5475, 13, 4), CHOOSE(MATCH( MID(H5475, 5, 3), {"Jan","Feb","Mar","Apr","May","Jun","Jul","Aug","Sep","Oct","Nov","Dec"}, 0), 1, 2, 3, 4, 5, 6, 7, 8, 9, 10, 11, 12), MID(H5475, 9, 2)), "yyyy-mm-dd")</f>
        <v>1971-05-07</v>
      </c>
      <c r="G5475" s="1" t="s">
        <v>11120</v>
      </c>
      <c r="H5475" s="1" t="s">
        <v>11119</v>
      </c>
    </row>
    <row r="5476" spans="1:8" hidden="1" x14ac:dyDescent="0.3">
      <c r="A5476" s="1" t="s">
        <v>130</v>
      </c>
      <c r="B5476" s="1" t="str">
        <f t="shared" si="256"/>
        <v>Kazakhstan</v>
      </c>
      <c r="C5476" s="5" t="str">
        <f t="shared" si="255"/>
        <v>1971</v>
      </c>
      <c r="D5476" s="1" t="str">
        <f t="shared" si="257"/>
        <v xml:space="preserve">Voskhod </v>
      </c>
      <c r="E5476" s="1" t="s">
        <v>346</v>
      </c>
      <c r="F5476" s="7" t="str">
        <f>TEXT(DATE(MID(H5476, 13, 4), CHOOSE(MATCH( MID(H5476, 5, 3), {"Jan","Feb","Mar","Apr","May","Jun","Jul","Aug","Sep","Oct","Nov","Dec"}, 0), 1, 2, 3, 4, 5, 6, 7, 8, 9, 10, 11, 12), MID(H5476, 9, 2)), "yyyy-mm-dd")</f>
        <v>1971-05-06</v>
      </c>
      <c r="G5476" s="1" t="s">
        <v>11122</v>
      </c>
      <c r="H5476" s="1" t="s">
        <v>11121</v>
      </c>
    </row>
    <row r="5477" spans="1:8" hidden="1" x14ac:dyDescent="0.3">
      <c r="A5477" s="1" t="s">
        <v>11</v>
      </c>
      <c r="B5477" s="1" t="str">
        <f t="shared" si="256"/>
        <v>USA</v>
      </c>
      <c r="C5477" s="5" t="str">
        <f t="shared" si="255"/>
        <v>1971</v>
      </c>
      <c r="D5477" s="1" t="str">
        <f t="shared" si="257"/>
        <v xml:space="preserve">Titan III(23)C </v>
      </c>
      <c r="E5477" s="1" t="s">
        <v>346</v>
      </c>
      <c r="F5477" s="7" t="str">
        <f>TEXT(DATE(MID(H5477, 13, 4), CHOOSE(MATCH( MID(H5477, 5, 3), {"Jan","Feb","Mar","Apr","May","Jun","Jul","Aug","Sep","Oct","Nov","Dec"}, 0), 1, 2, 3, 4, 5, 6, 7, 8, 9, 10, 11, 12), MID(H5477, 9, 2)), "yyyy-mm-dd")</f>
        <v>1971-05-05</v>
      </c>
      <c r="G5477" s="1" t="s">
        <v>11124</v>
      </c>
      <c r="H5477" s="1" t="s">
        <v>11123</v>
      </c>
    </row>
    <row r="5478" spans="1:8" hidden="1" x14ac:dyDescent="0.3">
      <c r="A5478" s="1" t="s">
        <v>3373</v>
      </c>
      <c r="B5478" s="1" t="str">
        <f t="shared" si="256"/>
        <v>Russia</v>
      </c>
      <c r="C5478" s="5" t="str">
        <f t="shared" si="255"/>
        <v>1971</v>
      </c>
      <c r="D5478" s="1" t="str">
        <f t="shared" si="257"/>
        <v xml:space="preserve">Cosmos-3M </v>
      </c>
      <c r="E5478" s="1" t="s">
        <v>346</v>
      </c>
      <c r="F5478" s="7" t="str">
        <f>TEXT(DATE(MID(H5478, 13, 4), CHOOSE(MATCH( MID(H5478, 5, 3), {"Jan","Feb","Mar","Apr","May","Jun","Jul","Aug","Sep","Oct","Nov","Dec"}, 0), 1, 2, 3, 4, 5, 6, 7, 8, 9, 10, 11, 12), MID(H5478, 9, 2)), "yyyy-mm-dd")</f>
        <v>1971-04-28</v>
      </c>
      <c r="G5478" s="1" t="s">
        <v>11126</v>
      </c>
      <c r="H5478" s="1" t="s">
        <v>11125</v>
      </c>
    </row>
    <row r="5479" spans="1:8" hidden="1" x14ac:dyDescent="0.3">
      <c r="A5479" s="1" t="s">
        <v>1561</v>
      </c>
      <c r="B5479" s="1" t="str">
        <f t="shared" si="256"/>
        <v>Russia</v>
      </c>
      <c r="C5479" s="5" t="str">
        <f t="shared" si="255"/>
        <v>1971</v>
      </c>
      <c r="D5479" s="1" t="str">
        <f t="shared" si="257"/>
        <v xml:space="preserve">Cosmos-2 (63SM) </v>
      </c>
      <c r="E5479" s="1" t="s">
        <v>346</v>
      </c>
      <c r="F5479" s="7" t="str">
        <f>TEXT(DATE(MID(H5479, 13, 4), CHOOSE(MATCH( MID(H5479, 5, 3), {"Jan","Feb","Mar","Apr","May","Jun","Jul","Aug","Sep","Oct","Nov","Dec"}, 0), 1, 2, 3, 4, 5, 6, 7, 8, 9, 10, 11, 12), MID(H5479, 9, 2)), "yyyy-mm-dd")</f>
        <v>1971-04-24</v>
      </c>
      <c r="G5479" s="1" t="s">
        <v>11128</v>
      </c>
      <c r="H5479" s="1" t="s">
        <v>11127</v>
      </c>
    </row>
    <row r="5480" spans="1:8" hidden="1" x14ac:dyDescent="0.3">
      <c r="A5480" s="1" t="s">
        <v>6959</v>
      </c>
      <c r="B5480" s="1" t="str">
        <f t="shared" si="256"/>
        <v>Kenya</v>
      </c>
      <c r="C5480" s="5" t="str">
        <f t="shared" si="255"/>
        <v>1971</v>
      </c>
      <c r="D5480" s="1" t="str">
        <f t="shared" si="257"/>
        <v xml:space="preserve">Scout B </v>
      </c>
      <c r="E5480" s="1" t="s">
        <v>346</v>
      </c>
      <c r="F5480" s="7" t="str">
        <f>TEXT(DATE(MID(H5480, 13, 4), CHOOSE(MATCH( MID(H5480, 5, 3), {"Jan","Feb","Mar","Apr","May","Jun","Jul","Aug","Sep","Oct","Nov","Dec"}, 0), 1, 2, 3, 4, 5, 6, 7, 8, 9, 10, 11, 12), MID(H5480, 9, 2)), "yyyy-mm-dd")</f>
        <v>1971-04-24</v>
      </c>
      <c r="G5480" s="1" t="s">
        <v>11130</v>
      </c>
      <c r="H5480" s="1" t="s">
        <v>11129</v>
      </c>
    </row>
    <row r="5481" spans="1:8" hidden="1" x14ac:dyDescent="0.3">
      <c r="A5481" s="1" t="s">
        <v>3373</v>
      </c>
      <c r="B5481" s="1" t="str">
        <f t="shared" si="256"/>
        <v>Russia</v>
      </c>
      <c r="C5481" s="5" t="str">
        <f t="shared" si="255"/>
        <v>1971</v>
      </c>
      <c r="D5481" s="1" t="str">
        <f t="shared" si="257"/>
        <v xml:space="preserve">Cosmos-3M </v>
      </c>
      <c r="E5481" s="1" t="s">
        <v>346</v>
      </c>
      <c r="F5481" s="7" t="str">
        <f>TEXT(DATE(MID(H5481, 13, 4), CHOOSE(MATCH( MID(H5481, 5, 3), {"Jan","Feb","Mar","Apr","May","Jun","Jul","Aug","Sep","Oct","Nov","Dec"}, 0), 1, 2, 3, 4, 5, 6, 7, 8, 9, 10, 11, 12), MID(H5481, 9, 2)), "yyyy-mm-dd")</f>
        <v>1971-04-23</v>
      </c>
      <c r="G5481" s="1" t="s">
        <v>11132</v>
      </c>
      <c r="H5481" s="1" t="s">
        <v>11131</v>
      </c>
    </row>
    <row r="5482" spans="1:8" hidden="1" x14ac:dyDescent="0.3">
      <c r="A5482" s="1" t="s">
        <v>1630</v>
      </c>
      <c r="B5482" s="1" t="str">
        <f t="shared" si="256"/>
        <v>Kazakhstan</v>
      </c>
      <c r="C5482" s="5" t="str">
        <f t="shared" si="255"/>
        <v>1971</v>
      </c>
      <c r="D5482" s="1" t="str">
        <f t="shared" si="257"/>
        <v xml:space="preserve">Soyuz </v>
      </c>
      <c r="E5482" s="1" t="s">
        <v>346</v>
      </c>
      <c r="F5482" s="7" t="str">
        <f>TEXT(DATE(MID(H5482, 13, 4), CHOOSE(MATCH( MID(H5482, 5, 3), {"Jan","Feb","Mar","Apr","May","Jun","Jul","Aug","Sep","Oct","Nov","Dec"}, 0), 1, 2, 3, 4, 5, 6, 7, 8, 9, 10, 11, 12), MID(H5482, 9, 2)), "yyyy-mm-dd")</f>
        <v>1971-04-22</v>
      </c>
      <c r="G5482" s="1" t="s">
        <v>11134</v>
      </c>
      <c r="H5482" s="1" t="s">
        <v>11133</v>
      </c>
    </row>
    <row r="5483" spans="1:8" hidden="1" x14ac:dyDescent="0.3">
      <c r="A5483" s="1" t="s">
        <v>4249</v>
      </c>
      <c r="B5483" s="1" t="str">
        <f t="shared" si="256"/>
        <v>USA</v>
      </c>
      <c r="C5483" s="5" t="str">
        <f t="shared" si="255"/>
        <v>1971</v>
      </c>
      <c r="D5483" s="1" t="str">
        <f t="shared" si="257"/>
        <v xml:space="preserve">Titan III(23)B </v>
      </c>
      <c r="E5483" s="1" t="s">
        <v>346</v>
      </c>
      <c r="F5483" s="7" t="str">
        <f>TEXT(DATE(MID(H5483, 13, 4), CHOOSE(MATCH( MID(H5483, 5, 3), {"Jan","Feb","Mar","Apr","May","Jun","Jul","Aug","Sep","Oct","Nov","Dec"}, 0), 1, 2, 3, 4, 5, 6, 7, 8, 9, 10, 11, 12), MID(H5483, 9, 2)), "yyyy-mm-dd")</f>
        <v>1971-04-22</v>
      </c>
      <c r="G5483" s="1" t="s">
        <v>11136</v>
      </c>
      <c r="H5483" s="1" t="s">
        <v>11135</v>
      </c>
    </row>
    <row r="5484" spans="1:8" hidden="1" x14ac:dyDescent="0.3">
      <c r="A5484" s="1" t="s">
        <v>6899</v>
      </c>
      <c r="B5484" s="1" t="str">
        <f t="shared" si="256"/>
        <v>Russia</v>
      </c>
      <c r="C5484" s="5" t="str">
        <f t="shared" si="255"/>
        <v>1971</v>
      </c>
      <c r="D5484" s="1" t="str">
        <f t="shared" si="257"/>
        <v xml:space="preserve">K65M-RB5 </v>
      </c>
      <c r="E5484" s="1" t="s">
        <v>346</v>
      </c>
      <c r="F5484" s="7" t="str">
        <f>TEXT(DATE(MID(H5484, 13, 4), CHOOSE(MATCH( MID(H5484, 5, 3), {"Jan","Feb","Mar","Apr","May","Jun","Jul","Aug","Sep","Oct","Nov","Dec"}, 0), 1, 2, 3, 4, 5, 6, 7, 8, 9, 10, 11, 12), MID(H5484, 9, 2)), "yyyy-mm-dd")</f>
        <v>1971-04-22</v>
      </c>
      <c r="G5484" s="1" t="s">
        <v>11138</v>
      </c>
      <c r="H5484" s="1" t="s">
        <v>11137</v>
      </c>
    </row>
    <row r="5485" spans="1:8" hidden="1" x14ac:dyDescent="0.3">
      <c r="A5485" s="1" t="s">
        <v>565</v>
      </c>
      <c r="B5485" s="1" t="str">
        <f t="shared" si="256"/>
        <v>Kazakhstan</v>
      </c>
      <c r="C5485" s="5" t="str">
        <f t="shared" si="255"/>
        <v>1971</v>
      </c>
      <c r="D5485" s="1" t="str">
        <f t="shared" si="257"/>
        <v xml:space="preserve">Proton-K </v>
      </c>
      <c r="E5485" s="1" t="s">
        <v>346</v>
      </c>
      <c r="F5485" s="7" t="str">
        <f>TEXT(DATE(MID(H5485, 13, 4), CHOOSE(MATCH( MID(H5485, 5, 3), {"Jan","Feb","Mar","Apr","May","Jun","Jul","Aug","Sep","Oct","Nov","Dec"}, 0), 1, 2, 3, 4, 5, 6, 7, 8, 9, 10, 11, 12), MID(H5485, 9, 2)), "yyyy-mm-dd")</f>
        <v>1971-04-19</v>
      </c>
      <c r="G5485" s="1" t="s">
        <v>11140</v>
      </c>
      <c r="H5485" s="1" t="s">
        <v>11139</v>
      </c>
    </row>
    <row r="5486" spans="1:8" hidden="1" x14ac:dyDescent="0.3">
      <c r="A5486" s="1" t="s">
        <v>5</v>
      </c>
      <c r="B5486" s="1" t="str">
        <f t="shared" si="256"/>
        <v>Russia</v>
      </c>
      <c r="C5486" s="5" t="str">
        <f t="shared" si="255"/>
        <v>1971</v>
      </c>
      <c r="D5486" s="1" t="str">
        <f t="shared" si="257"/>
        <v xml:space="preserve">Vostok-2M </v>
      </c>
      <c r="E5486" s="1" t="s">
        <v>346</v>
      </c>
      <c r="F5486" s="7" t="str">
        <f>TEXT(DATE(MID(H5486, 13, 4), CHOOSE(MATCH( MID(H5486, 5, 3), {"Jan","Feb","Mar","Apr","May","Jun","Jul","Aug","Sep","Oct","Nov","Dec"}, 0), 1, 2, 3, 4, 5, 6, 7, 8, 9, 10, 11, 12), MID(H5486, 9, 2)), "yyyy-mm-dd")</f>
        <v>1971-04-17</v>
      </c>
      <c r="G5486" s="1" t="s">
        <v>11142</v>
      </c>
      <c r="H5486" s="1" t="s">
        <v>11141</v>
      </c>
    </row>
    <row r="5487" spans="1:8" hidden="1" x14ac:dyDescent="0.3">
      <c r="A5487" s="1" t="s">
        <v>10047</v>
      </c>
      <c r="B5487" s="1" t="str">
        <f t="shared" si="256"/>
        <v>France</v>
      </c>
      <c r="C5487" s="5" t="str">
        <f t="shared" si="255"/>
        <v>1971</v>
      </c>
      <c r="D5487" s="1" t="str">
        <f t="shared" si="257"/>
        <v xml:space="preserve">Diamant B </v>
      </c>
      <c r="E5487" s="1" t="s">
        <v>346</v>
      </c>
      <c r="F5487" s="7" t="str">
        <f>TEXT(DATE(MID(H5487, 13, 4), CHOOSE(MATCH( MID(H5487, 5, 3), {"Jan","Feb","Mar","Apr","May","Jun","Jul","Aug","Sep","Oct","Nov","Dec"}, 0), 1, 2, 3, 4, 5, 6, 7, 8, 9, 10, 11, 12), MID(H5487, 9, 2)), "yyyy-mm-dd")</f>
        <v>1971-04-15</v>
      </c>
      <c r="G5487" s="1" t="s">
        <v>11144</v>
      </c>
      <c r="H5487" s="1" t="s">
        <v>11143</v>
      </c>
    </row>
    <row r="5488" spans="1:8" hidden="1" x14ac:dyDescent="0.3">
      <c r="A5488" s="1" t="s">
        <v>212</v>
      </c>
      <c r="B5488" s="1" t="str">
        <f t="shared" si="256"/>
        <v>Russia</v>
      </c>
      <c r="C5488" s="5" t="str">
        <f t="shared" si="255"/>
        <v>1971</v>
      </c>
      <c r="D5488" s="1" t="str">
        <f t="shared" si="257"/>
        <v xml:space="preserve">Voskhod </v>
      </c>
      <c r="E5488" s="1" t="s">
        <v>346</v>
      </c>
      <c r="F5488" s="7" t="str">
        <f>TEXT(DATE(MID(H5488, 13, 4), CHOOSE(MATCH( MID(H5488, 5, 3), {"Jan","Feb","Mar","Apr","May","Jun","Jul","Aug","Sep","Oct","Nov","Dec"}, 0), 1, 2, 3, 4, 5, 6, 7, 8, 9, 10, 11, 12), MID(H5488, 9, 2)), "yyyy-mm-dd")</f>
        <v>1971-04-14</v>
      </c>
      <c r="G5488" s="1" t="s">
        <v>11146</v>
      </c>
      <c r="H5488" s="1" t="s">
        <v>11145</v>
      </c>
    </row>
    <row r="5489" spans="1:8" hidden="1" x14ac:dyDescent="0.3">
      <c r="A5489" s="1" t="s">
        <v>5</v>
      </c>
      <c r="B5489" s="1" t="str">
        <f t="shared" si="256"/>
        <v>Russia</v>
      </c>
      <c r="C5489" s="5" t="str">
        <f t="shared" si="255"/>
        <v>1971</v>
      </c>
      <c r="D5489" s="1" t="str">
        <f t="shared" si="257"/>
        <v xml:space="preserve">Vostok-2M </v>
      </c>
      <c r="E5489" s="1" t="s">
        <v>346</v>
      </c>
      <c r="F5489" s="7" t="str">
        <f>TEXT(DATE(MID(H5489, 13, 4), CHOOSE(MATCH( MID(H5489, 5, 3), {"Jan","Feb","Mar","Apr","May","Jun","Jul","Aug","Sep","Oct","Nov","Dec"}, 0), 1, 2, 3, 4, 5, 6, 7, 8, 9, 10, 11, 12), MID(H5489, 9, 2)), "yyyy-mm-dd")</f>
        <v>1971-04-07</v>
      </c>
      <c r="G5489" s="1" t="s">
        <v>11148</v>
      </c>
      <c r="H5489" s="1" t="s">
        <v>11147</v>
      </c>
    </row>
    <row r="5490" spans="1:8" hidden="1" x14ac:dyDescent="0.3">
      <c r="A5490" s="1" t="s">
        <v>3926</v>
      </c>
      <c r="B5490" s="1" t="str">
        <f t="shared" si="256"/>
        <v>Kazakhstan</v>
      </c>
      <c r="C5490" s="5" t="str">
        <f t="shared" si="255"/>
        <v>1971</v>
      </c>
      <c r="D5490" s="1" t="str">
        <f t="shared" si="257"/>
        <v xml:space="preserve">Tsyklon-2 </v>
      </c>
      <c r="E5490" s="1" t="s">
        <v>346</v>
      </c>
      <c r="F5490" s="7" t="str">
        <f>TEXT(DATE(MID(H5490, 13, 4), CHOOSE(MATCH( MID(H5490, 5, 3), {"Jan","Feb","Mar","Apr","May","Jun","Jul","Aug","Sep","Oct","Nov","Dec"}, 0), 1, 2, 3, 4, 5, 6, 7, 8, 9, 10, 11, 12), MID(H5490, 9, 2)), "yyyy-mm-dd")</f>
        <v>1971-04-04</v>
      </c>
      <c r="G5490" s="1" t="s">
        <v>11150</v>
      </c>
      <c r="H5490" s="1" t="s">
        <v>11149</v>
      </c>
    </row>
    <row r="5491" spans="1:8" hidden="1" x14ac:dyDescent="0.3">
      <c r="A5491" s="1" t="s">
        <v>212</v>
      </c>
      <c r="B5491" s="1" t="str">
        <f t="shared" si="256"/>
        <v>Russia</v>
      </c>
      <c r="C5491" s="5" t="str">
        <f t="shared" si="255"/>
        <v>1971</v>
      </c>
      <c r="D5491" s="1" t="str">
        <f t="shared" si="257"/>
        <v xml:space="preserve">Voskhod </v>
      </c>
      <c r="E5491" s="1" t="s">
        <v>346</v>
      </c>
      <c r="F5491" s="7" t="str">
        <f>TEXT(DATE(MID(H5491, 13, 4), CHOOSE(MATCH( MID(H5491, 5, 3), {"Jan","Feb","Mar","Apr","May","Jun","Jul","Aug","Sep","Oct","Nov","Dec"}, 0), 1, 2, 3, 4, 5, 6, 7, 8, 9, 10, 11, 12), MID(H5491, 9, 2)), "yyyy-mm-dd")</f>
        <v>1971-04-02</v>
      </c>
      <c r="G5491" s="1" t="s">
        <v>11152</v>
      </c>
      <c r="H5491" s="1" t="s">
        <v>11151</v>
      </c>
    </row>
    <row r="5492" spans="1:8" hidden="1" x14ac:dyDescent="0.3">
      <c r="A5492" s="1" t="s">
        <v>6795</v>
      </c>
      <c r="B5492" s="1" t="str">
        <f t="shared" si="256"/>
        <v>Kazakhstan</v>
      </c>
      <c r="C5492" s="5" t="str">
        <f t="shared" si="255"/>
        <v>1971</v>
      </c>
      <c r="D5492" s="1" t="str">
        <f t="shared" si="257"/>
        <v xml:space="preserve">Tsyklon-2 </v>
      </c>
      <c r="E5492" s="1" t="s">
        <v>346</v>
      </c>
      <c r="F5492" s="7" t="str">
        <f>TEXT(DATE(MID(H5492, 13, 4), CHOOSE(MATCH( MID(H5492, 5, 3), {"Jan","Feb","Mar","Apr","May","Jun","Jul","Aug","Sep","Oct","Nov","Dec"}, 0), 1, 2, 3, 4, 5, 6, 7, 8, 9, 10, 11, 12), MID(H5492, 9, 2)), "yyyy-mm-dd")</f>
        <v>1971-04-01</v>
      </c>
      <c r="G5492" s="1" t="s">
        <v>11154</v>
      </c>
      <c r="H5492" s="1" t="s">
        <v>11153</v>
      </c>
    </row>
    <row r="5493" spans="1:8" hidden="1" x14ac:dyDescent="0.3">
      <c r="A5493" s="1" t="s">
        <v>10902</v>
      </c>
      <c r="B5493" s="1" t="str">
        <f t="shared" si="256"/>
        <v>USA</v>
      </c>
      <c r="C5493" s="5" t="str">
        <f t="shared" si="255"/>
        <v>1971</v>
      </c>
      <c r="D5493" s="1" t="str">
        <f t="shared" si="257"/>
        <v xml:space="preserve">Delta E1 </v>
      </c>
      <c r="E5493" s="1" t="s">
        <v>346</v>
      </c>
      <c r="F5493" s="7" t="str">
        <f>TEXT(DATE(MID(H5493, 13, 4), CHOOSE(MATCH( MID(H5493, 5, 3), {"Jan","Feb","Mar","Apr","May","Jun","Jul","Aug","Sep","Oct","Nov","Dec"}, 0), 1, 2, 3, 4, 5, 6, 7, 8, 9, 10, 11, 12), MID(H5493, 9, 2)), "yyyy-mm-dd")</f>
        <v>1971-04-01</v>
      </c>
      <c r="G5493" s="1" t="s">
        <v>11156</v>
      </c>
      <c r="H5493" s="1" t="s">
        <v>11155</v>
      </c>
    </row>
    <row r="5494" spans="1:8" hidden="1" x14ac:dyDescent="0.3">
      <c r="A5494" s="1" t="s">
        <v>5</v>
      </c>
      <c r="B5494" s="1" t="str">
        <f t="shared" si="256"/>
        <v>Russia</v>
      </c>
      <c r="C5494" s="5" t="str">
        <f t="shared" si="255"/>
        <v>1971</v>
      </c>
      <c r="D5494" s="1" t="str">
        <f t="shared" si="257"/>
        <v xml:space="preserve">Voskhod </v>
      </c>
      <c r="E5494" s="1" t="s">
        <v>346</v>
      </c>
      <c r="F5494" s="7" t="str">
        <f>TEXT(DATE(MID(H5494, 13, 4), CHOOSE(MATCH( MID(H5494, 5, 3), {"Jan","Feb","Mar","Apr","May","Jun","Jul","Aug","Sep","Oct","Nov","Dec"}, 0), 1, 2, 3, 4, 5, 6, 7, 8, 9, 10, 11, 12), MID(H5494, 9, 2)), "yyyy-mm-dd")</f>
        <v>1971-03-27</v>
      </c>
      <c r="G5494" s="1" t="s">
        <v>11158</v>
      </c>
      <c r="H5494" s="1" t="s">
        <v>11157</v>
      </c>
    </row>
    <row r="5495" spans="1:8" hidden="1" x14ac:dyDescent="0.3">
      <c r="A5495" s="1" t="s">
        <v>5557</v>
      </c>
      <c r="B5495" s="1" t="str">
        <f t="shared" si="256"/>
        <v>USA</v>
      </c>
      <c r="C5495" s="5" t="str">
        <f t="shared" si="255"/>
        <v>1971</v>
      </c>
      <c r="D5495" s="1" t="str">
        <f t="shared" si="257"/>
        <v xml:space="preserve">Thorad SLV-2G Agena-D </v>
      </c>
      <c r="E5495" s="1" t="s">
        <v>346</v>
      </c>
      <c r="F5495" s="7" t="str">
        <f>TEXT(DATE(MID(H5495, 13, 4), CHOOSE(MATCH( MID(H5495, 5, 3), {"Jan","Feb","Mar","Apr","May","Jun","Jul","Aug","Sep","Oct","Nov","Dec"}, 0), 1, 2, 3, 4, 5, 6, 7, 8, 9, 10, 11, 12), MID(H5495, 9, 2)), "yyyy-mm-dd")</f>
        <v>1971-03-24</v>
      </c>
      <c r="G5495" s="1" t="s">
        <v>11160</v>
      </c>
      <c r="H5495" s="1" t="s">
        <v>11159</v>
      </c>
    </row>
    <row r="5496" spans="1:8" hidden="1" x14ac:dyDescent="0.3">
      <c r="A5496" s="1" t="s">
        <v>4249</v>
      </c>
      <c r="B5496" s="1" t="str">
        <f t="shared" si="256"/>
        <v>USA</v>
      </c>
      <c r="C5496" s="5" t="str">
        <f t="shared" si="255"/>
        <v>1971</v>
      </c>
      <c r="D5496" s="1" t="str">
        <f t="shared" si="257"/>
        <v xml:space="preserve">Titan-III(33)B Agena-D </v>
      </c>
      <c r="E5496" s="1" t="s">
        <v>346</v>
      </c>
      <c r="F5496" s="7" t="str">
        <f>TEXT(DATE(MID(H5496, 13, 4), CHOOSE(MATCH( MID(H5496, 5, 3), {"Jan","Feb","Mar","Apr","May","Jun","Jul","Aug","Sep","Oct","Nov","Dec"}, 0), 1, 2, 3, 4, 5, 6, 7, 8, 9, 10, 11, 12), MID(H5496, 9, 2)), "yyyy-mm-dd")</f>
        <v>1971-03-21</v>
      </c>
      <c r="G5496" s="1" t="s">
        <v>11162</v>
      </c>
      <c r="H5496" s="1" t="s">
        <v>11161</v>
      </c>
    </row>
    <row r="5497" spans="1:8" hidden="1" x14ac:dyDescent="0.3">
      <c r="A5497" s="1" t="s">
        <v>3373</v>
      </c>
      <c r="B5497" s="1" t="str">
        <f t="shared" si="256"/>
        <v>Russia</v>
      </c>
      <c r="C5497" s="5" t="str">
        <f t="shared" si="255"/>
        <v>1971</v>
      </c>
      <c r="D5497" s="1" t="str">
        <f t="shared" si="257"/>
        <v xml:space="preserve">Cosmos-3M </v>
      </c>
      <c r="E5497" s="1" t="s">
        <v>346</v>
      </c>
      <c r="F5497" s="7" t="str">
        <f>TEXT(DATE(MID(H5497, 13, 4), CHOOSE(MATCH( MID(H5497, 5, 3), {"Jan","Feb","Mar","Apr","May","Jun","Jul","Aug","Sep","Oct","Nov","Dec"}, 0), 1, 2, 3, 4, 5, 6, 7, 8, 9, 10, 11, 12), MID(H5497, 9, 2)), "yyyy-mm-dd")</f>
        <v>1971-03-18</v>
      </c>
      <c r="G5497" s="1" t="s">
        <v>11164</v>
      </c>
      <c r="H5497" s="1" t="s">
        <v>11163</v>
      </c>
    </row>
    <row r="5498" spans="1:8" hidden="1" x14ac:dyDescent="0.3">
      <c r="A5498" s="1" t="s">
        <v>3478</v>
      </c>
      <c r="B5498" s="1" t="str">
        <f t="shared" si="256"/>
        <v>USA</v>
      </c>
      <c r="C5498" s="5" t="str">
        <f t="shared" si="255"/>
        <v>1971</v>
      </c>
      <c r="D5498" s="1" t="str">
        <f t="shared" si="257"/>
        <v xml:space="preserve">Delta M6 </v>
      </c>
      <c r="E5498" s="1" t="s">
        <v>346</v>
      </c>
      <c r="F5498" s="7" t="str">
        <f>TEXT(DATE(MID(H5498, 13, 4), CHOOSE(MATCH( MID(H5498, 5, 3), {"Jan","Feb","Mar","Apr","May","Jun","Jul","Aug","Sep","Oct","Nov","Dec"}, 0), 1, 2, 3, 4, 5, 6, 7, 8, 9, 10, 11, 12), MID(H5498, 9, 2)), "yyyy-mm-dd")</f>
        <v>1971-03-13</v>
      </c>
      <c r="G5498" s="1" t="s">
        <v>11166</v>
      </c>
      <c r="H5498" s="1" t="s">
        <v>11165</v>
      </c>
    </row>
    <row r="5499" spans="1:8" hidden="1" x14ac:dyDescent="0.3">
      <c r="A5499" s="1" t="s">
        <v>6899</v>
      </c>
      <c r="B5499" s="1" t="str">
        <f t="shared" si="256"/>
        <v>Russia</v>
      </c>
      <c r="C5499" s="5" t="str">
        <f t="shared" si="255"/>
        <v>1971</v>
      </c>
      <c r="D5499" s="1" t="str">
        <f t="shared" si="257"/>
        <v xml:space="preserve">Cosmos-2 (63SM) </v>
      </c>
      <c r="E5499" s="1" t="s">
        <v>346</v>
      </c>
      <c r="F5499" s="7" t="str">
        <f>TEXT(DATE(MID(H5499, 13, 4), CHOOSE(MATCH( MID(H5499, 5, 3), {"Jan","Feb","Mar","Apr","May","Jun","Jul","Aug","Sep","Oct","Nov","Dec"}, 0), 1, 2, 3, 4, 5, 6, 7, 8, 9, 10, 11, 12), MID(H5499, 9, 2)), "yyyy-mm-dd")</f>
        <v>1971-03-05</v>
      </c>
      <c r="G5499" s="1" t="s">
        <v>11168</v>
      </c>
      <c r="H5499" s="1" t="s">
        <v>11167</v>
      </c>
    </row>
    <row r="5500" spans="1:8" hidden="1" x14ac:dyDescent="0.3">
      <c r="A5500" s="1" t="s">
        <v>5</v>
      </c>
      <c r="B5500" s="1" t="str">
        <f t="shared" si="256"/>
        <v>Russia</v>
      </c>
      <c r="C5500" s="5" t="str">
        <f t="shared" si="255"/>
        <v>1971</v>
      </c>
      <c r="D5500" s="1" t="str">
        <f t="shared" si="257"/>
        <v xml:space="preserve">Voskhod </v>
      </c>
      <c r="E5500" s="1" t="s">
        <v>346</v>
      </c>
      <c r="F5500" s="7" t="str">
        <f>TEXT(DATE(MID(H5500, 13, 4), CHOOSE(MATCH( MID(H5500, 5, 3), {"Jan","Feb","Mar","Apr","May","Jun","Jul","Aug","Sep","Oct","Nov","Dec"}, 0), 1, 2, 3, 4, 5, 6, 7, 8, 9, 10, 11, 12), MID(H5500, 9, 2)), "yyyy-mm-dd")</f>
        <v>1971-03-05</v>
      </c>
      <c r="G5500" s="1" t="s">
        <v>11170</v>
      </c>
      <c r="H5500" s="1" t="s">
        <v>11169</v>
      </c>
    </row>
    <row r="5501" spans="1:8" hidden="1" x14ac:dyDescent="0.3">
      <c r="A5501" s="1" t="s">
        <v>11171</v>
      </c>
      <c r="B5501" s="1" t="str">
        <f t="shared" si="256"/>
        <v>China</v>
      </c>
      <c r="C5501" s="5" t="str">
        <f t="shared" si="255"/>
        <v>1971</v>
      </c>
      <c r="D5501" s="1" t="str">
        <f t="shared" si="257"/>
        <v xml:space="preserve">Long March 1 </v>
      </c>
      <c r="E5501" s="1" t="s">
        <v>346</v>
      </c>
      <c r="F5501" s="7" t="str">
        <f>TEXT(DATE(MID(H5501, 13, 4), CHOOSE(MATCH( MID(H5501, 5, 3), {"Jan","Feb","Mar","Apr","May","Jun","Jul","Aug","Sep","Oct","Nov","Dec"}, 0), 1, 2, 3, 4, 5, 6, 7, 8, 9, 10, 11, 12), MID(H5501, 9, 2)), "yyyy-mm-dd")</f>
        <v>1971-03-03</v>
      </c>
      <c r="G5501" s="1" t="s">
        <v>11173</v>
      </c>
      <c r="H5501" s="1" t="s">
        <v>11172</v>
      </c>
    </row>
    <row r="5502" spans="1:8" hidden="1" x14ac:dyDescent="0.3">
      <c r="A5502" s="1" t="s">
        <v>130</v>
      </c>
      <c r="B5502" s="1" t="str">
        <f t="shared" si="256"/>
        <v>Kazakhstan</v>
      </c>
      <c r="C5502" s="5" t="str">
        <f t="shared" si="255"/>
        <v>1971</v>
      </c>
      <c r="D5502" s="1" t="str">
        <f t="shared" si="257"/>
        <v xml:space="preserve">Voskhod </v>
      </c>
      <c r="E5502" s="1" t="s">
        <v>346</v>
      </c>
      <c r="F5502" s="7" t="str">
        <f>TEXT(DATE(MID(H5502, 13, 4), CHOOSE(MATCH( MID(H5502, 5, 3), {"Jan","Feb","Mar","Apr","May","Jun","Jul","Aug","Sep","Oct","Nov","Dec"}, 0), 1, 2, 3, 4, 5, 6, 7, 8, 9, 10, 11, 12), MID(H5502, 9, 2)), "yyyy-mm-dd")</f>
        <v>1971-03-03</v>
      </c>
      <c r="G5502" s="1" t="s">
        <v>11175</v>
      </c>
      <c r="H5502" s="1" t="s">
        <v>11174</v>
      </c>
    </row>
    <row r="5503" spans="1:8" hidden="1" x14ac:dyDescent="0.3">
      <c r="A5503" s="1" t="s">
        <v>130</v>
      </c>
      <c r="B5503" s="1" t="str">
        <f t="shared" si="256"/>
        <v>Kazakhstan</v>
      </c>
      <c r="C5503" s="5" t="str">
        <f t="shared" si="255"/>
        <v>1971</v>
      </c>
      <c r="D5503" s="1" t="str">
        <f t="shared" si="257"/>
        <v xml:space="preserve">Soyuz L </v>
      </c>
      <c r="E5503" s="1" t="s">
        <v>346</v>
      </c>
      <c r="F5503" s="7" t="str">
        <f>TEXT(DATE(MID(H5503, 13, 4), CHOOSE(MATCH( MID(H5503, 5, 3), {"Jan","Feb","Mar","Apr","May","Jun","Jul","Aug","Sep","Oct","Nov","Dec"}, 0), 1, 2, 3, 4, 5, 6, 7, 8, 9, 10, 11, 12), MID(H5503, 9, 2)), "yyyy-mm-dd")</f>
        <v>1971-02-26</v>
      </c>
      <c r="G5503" s="1" t="s">
        <v>11177</v>
      </c>
      <c r="H5503" s="1" t="s">
        <v>11176</v>
      </c>
    </row>
    <row r="5504" spans="1:8" hidden="1" x14ac:dyDescent="0.3">
      <c r="A5504" s="1" t="s">
        <v>3926</v>
      </c>
      <c r="B5504" s="1" t="str">
        <f t="shared" si="256"/>
        <v>Kazakhstan</v>
      </c>
      <c r="C5504" s="5" t="str">
        <f t="shared" si="255"/>
        <v>1971</v>
      </c>
      <c r="D5504" s="1" t="str">
        <f t="shared" si="257"/>
        <v xml:space="preserve">Tsyklon-2 </v>
      </c>
      <c r="E5504" s="1" t="s">
        <v>346</v>
      </c>
      <c r="F5504" s="7" t="str">
        <f>TEXT(DATE(MID(H5504, 13, 4), CHOOSE(MATCH( MID(H5504, 5, 3), {"Jan","Feb","Mar","Apr","May","Jun","Jul","Aug","Sep","Oct","Nov","Dec"}, 0), 1, 2, 3, 4, 5, 6, 7, 8, 9, 10, 11, 12), MID(H5504, 9, 2)), "yyyy-mm-dd")</f>
        <v>1971-02-25</v>
      </c>
      <c r="G5504" s="1" t="s">
        <v>11179</v>
      </c>
      <c r="H5504" s="1" t="s">
        <v>11178</v>
      </c>
    </row>
    <row r="5505" spans="1:8" hidden="1" x14ac:dyDescent="0.3">
      <c r="A5505" s="1" t="s">
        <v>212</v>
      </c>
      <c r="B5505" s="1" t="str">
        <f t="shared" si="256"/>
        <v>Russia</v>
      </c>
      <c r="C5505" s="5" t="str">
        <f t="shared" si="255"/>
        <v>1971</v>
      </c>
      <c r="D5505" s="1" t="str">
        <f t="shared" si="257"/>
        <v xml:space="preserve">Voskhod </v>
      </c>
      <c r="E5505" s="1" t="s">
        <v>346</v>
      </c>
      <c r="F5505" s="7" t="str">
        <f>TEXT(DATE(MID(H5505, 13, 4), CHOOSE(MATCH( MID(H5505, 5, 3), {"Jan","Feb","Mar","Apr","May","Jun","Jul","Aug","Sep","Oct","Nov","Dec"}, 0), 1, 2, 3, 4, 5, 6, 7, 8, 9, 10, 11, 12), MID(H5505, 9, 2)), "yyyy-mm-dd")</f>
        <v>1971-02-18</v>
      </c>
      <c r="G5505" s="1" t="s">
        <v>11181</v>
      </c>
      <c r="H5505" s="1" t="s">
        <v>11180</v>
      </c>
    </row>
    <row r="5506" spans="1:8" hidden="1" x14ac:dyDescent="0.3">
      <c r="A5506" s="1" t="s">
        <v>3373</v>
      </c>
      <c r="B5506" s="1" t="str">
        <f t="shared" si="256"/>
        <v>Russia</v>
      </c>
      <c r="C5506" s="5" t="str">
        <f t="shared" ref="C5506:C5569" si="258">TEXT(F5506, "yyyy")</f>
        <v>1971</v>
      </c>
      <c r="D5506" s="1" t="str">
        <f t="shared" si="257"/>
        <v xml:space="preserve">Cosmos-3M </v>
      </c>
      <c r="E5506" s="1" t="s">
        <v>346</v>
      </c>
      <c r="F5506" s="7" t="str">
        <f>TEXT(DATE(MID(H5506, 13, 4), CHOOSE(MATCH( MID(H5506, 5, 3), {"Jan","Feb","Mar","Apr","May","Jun","Jul","Aug","Sep","Oct","Nov","Dec"}, 0), 1, 2, 3, 4, 5, 6, 7, 8, 9, 10, 11, 12), MID(H5506, 9, 2)), "yyyy-mm-dd")</f>
        <v>1971-02-17</v>
      </c>
      <c r="G5506" s="1" t="s">
        <v>11183</v>
      </c>
      <c r="H5506" s="1" t="s">
        <v>11182</v>
      </c>
    </row>
    <row r="5507" spans="1:8" hidden="1" x14ac:dyDescent="0.3">
      <c r="A5507" s="1" t="s">
        <v>5557</v>
      </c>
      <c r="B5507" s="1" t="str">
        <f t="shared" ref="B5507:B5570" si="259">TRIM(MID(A5507, FIND("|", SUBSTITUTE(A5507, ",", "|", LEN(A5507) - LEN(SUBSTITUTE(A5507,",", "" )))) + 1, LEN(A5507)))</f>
        <v>USA</v>
      </c>
      <c r="C5507" s="5" t="str">
        <f t="shared" si="258"/>
        <v>1971</v>
      </c>
      <c r="D5507" s="1" t="str">
        <f t="shared" ref="D5507:D5570" si="260">LEFT(G5507, FIND("|", G5507) - 1)</f>
        <v xml:space="preserve">Thorad SLV-2G Agena-D </v>
      </c>
      <c r="E5507" s="1" t="s">
        <v>346</v>
      </c>
      <c r="F5507" s="7" t="str">
        <f>TEXT(DATE(MID(H5507, 13, 4), CHOOSE(MATCH( MID(H5507, 5, 3), {"Jan","Feb","Mar","Apr","May","Jun","Jul","Aug","Sep","Oct","Nov","Dec"}, 0), 1, 2, 3, 4, 5, 6, 7, 8, 9, 10, 11, 12), MID(H5507, 9, 2)), "yyyy-mm-dd")</f>
        <v>1971-02-17</v>
      </c>
      <c r="G5507" s="1" t="s">
        <v>11185</v>
      </c>
      <c r="H5507" s="1" t="s">
        <v>11184</v>
      </c>
    </row>
    <row r="5508" spans="1:8" hidden="1" x14ac:dyDescent="0.3">
      <c r="A5508" s="1" t="s">
        <v>8845</v>
      </c>
      <c r="B5508" s="1" t="str">
        <f t="shared" si="259"/>
        <v>USA</v>
      </c>
      <c r="C5508" s="5" t="str">
        <f t="shared" si="258"/>
        <v>1971</v>
      </c>
      <c r="D5508" s="1" t="str">
        <f t="shared" si="260"/>
        <v xml:space="preserve">Thor-LV2D Burner-2 </v>
      </c>
      <c r="E5508" s="1" t="s">
        <v>346</v>
      </c>
      <c r="F5508" s="7" t="str">
        <f>TEXT(DATE(MID(H5508, 13, 4), CHOOSE(MATCH( MID(H5508, 5, 3), {"Jan","Feb","Mar","Apr","May","Jun","Jul","Aug","Sep","Oct","Nov","Dec"}, 0), 1, 2, 3, 4, 5, 6, 7, 8, 9, 10, 11, 12), MID(H5508, 9, 2)), "yyyy-mm-dd")</f>
        <v>1971-02-17</v>
      </c>
      <c r="G5508" s="1" t="s">
        <v>11187</v>
      </c>
      <c r="H5508" s="1" t="s">
        <v>11186</v>
      </c>
    </row>
    <row r="5509" spans="1:8" hidden="1" x14ac:dyDescent="0.3">
      <c r="A5509" s="1" t="s">
        <v>714</v>
      </c>
      <c r="B5509" s="1" t="str">
        <f t="shared" si="259"/>
        <v>Japan</v>
      </c>
      <c r="C5509" s="5" t="str">
        <f t="shared" si="258"/>
        <v>1971</v>
      </c>
      <c r="D5509" s="1" t="str">
        <f t="shared" si="260"/>
        <v xml:space="preserve">Mu-IV S </v>
      </c>
      <c r="E5509" s="1" t="s">
        <v>346</v>
      </c>
      <c r="F5509" s="7" t="str">
        <f>TEXT(DATE(MID(H5509, 13, 4), CHOOSE(MATCH( MID(H5509, 5, 3), {"Jan","Feb","Mar","Apr","May","Jun","Jul","Aug","Sep","Oct","Nov","Dec"}, 0), 1, 2, 3, 4, 5, 6, 7, 8, 9, 10, 11, 12), MID(H5509, 9, 2)), "yyyy-mm-dd")</f>
        <v>1971-02-16</v>
      </c>
      <c r="G5509" s="1" t="s">
        <v>11189</v>
      </c>
      <c r="H5509" s="1" t="s">
        <v>11188</v>
      </c>
    </row>
    <row r="5510" spans="1:8" hidden="1" x14ac:dyDescent="0.3">
      <c r="A5510" s="1" t="s">
        <v>3373</v>
      </c>
      <c r="B5510" s="1" t="str">
        <f t="shared" si="259"/>
        <v>Russia</v>
      </c>
      <c r="C5510" s="5" t="str">
        <f t="shared" si="258"/>
        <v>1971</v>
      </c>
      <c r="D5510" s="1" t="str">
        <f t="shared" si="260"/>
        <v xml:space="preserve">Cosmos-3M </v>
      </c>
      <c r="E5510" s="1" t="s">
        <v>346</v>
      </c>
      <c r="F5510" s="7" t="str">
        <f>TEXT(DATE(MID(H5510, 13, 4), CHOOSE(MATCH( MID(H5510, 5, 3), {"Jan","Feb","Mar","Apr","May","Jun","Jul","Aug","Sep","Oct","Nov","Dec"}, 0), 1, 2, 3, 4, 5, 6, 7, 8, 9, 10, 11, 12), MID(H5510, 9, 2)), "yyyy-mm-dd")</f>
        <v>1971-02-09</v>
      </c>
      <c r="G5510" s="1" t="s">
        <v>11191</v>
      </c>
      <c r="H5510" s="1" t="s">
        <v>11190</v>
      </c>
    </row>
    <row r="5511" spans="1:8" hidden="1" x14ac:dyDescent="0.3">
      <c r="A5511" s="1" t="s">
        <v>3478</v>
      </c>
      <c r="B5511" s="1" t="str">
        <f t="shared" si="259"/>
        <v>USA</v>
      </c>
      <c r="C5511" s="5" t="str">
        <f t="shared" si="258"/>
        <v>1971</v>
      </c>
      <c r="D5511" s="1" t="str">
        <f t="shared" si="260"/>
        <v xml:space="preserve">Delta M </v>
      </c>
      <c r="E5511" s="1" t="s">
        <v>346</v>
      </c>
      <c r="F5511" s="7" t="str">
        <f>TEXT(DATE(MID(H5511, 13, 4), CHOOSE(MATCH( MID(H5511, 5, 3), {"Jan","Feb","Mar","Apr","May","Jun","Jul","Aug","Sep","Oct","Nov","Dec"}, 0), 1, 2, 3, 4, 5, 6, 7, 8, 9, 10, 11, 12), MID(H5511, 9, 2)), "yyyy-mm-dd")</f>
        <v>1971-02-03</v>
      </c>
      <c r="G5511" s="1" t="s">
        <v>11193</v>
      </c>
      <c r="H5511" s="1" t="s">
        <v>11192</v>
      </c>
    </row>
    <row r="5512" spans="1:8" hidden="1" x14ac:dyDescent="0.3">
      <c r="A5512" s="1" t="s">
        <v>30</v>
      </c>
      <c r="B5512" s="1" t="str">
        <f t="shared" si="259"/>
        <v>USA</v>
      </c>
      <c r="C5512" s="5" t="str">
        <f t="shared" si="258"/>
        <v>1971</v>
      </c>
      <c r="D5512" s="1" t="str">
        <f t="shared" si="260"/>
        <v xml:space="preserve">Saturn V </v>
      </c>
      <c r="E5512" s="1" t="s">
        <v>346</v>
      </c>
      <c r="F5512" s="7" t="str">
        <f>TEXT(DATE(MID(H5512, 13, 4), CHOOSE(MATCH( MID(H5512, 5, 3), {"Jan","Feb","Mar","Apr","May","Jun","Jul","Aug","Sep","Oct","Nov","Dec"}, 0), 1, 2, 3, 4, 5, 6, 7, 8, 9, 10, 11, 12), MID(H5512, 9, 2)), "yyyy-mm-dd")</f>
        <v>1971-01-31</v>
      </c>
      <c r="G5512" s="1" t="s">
        <v>11195</v>
      </c>
      <c r="H5512" s="1" t="s">
        <v>11194</v>
      </c>
    </row>
    <row r="5513" spans="1:8" hidden="1" x14ac:dyDescent="0.3">
      <c r="A5513" s="1" t="s">
        <v>1561</v>
      </c>
      <c r="B5513" s="1" t="str">
        <f t="shared" si="259"/>
        <v>Russia</v>
      </c>
      <c r="C5513" s="5" t="str">
        <f t="shared" si="258"/>
        <v>1971</v>
      </c>
      <c r="D5513" s="1" t="str">
        <f t="shared" si="260"/>
        <v xml:space="preserve">Cosmos-2 (63SM) </v>
      </c>
      <c r="E5513" s="1" t="s">
        <v>346</v>
      </c>
      <c r="F5513" s="7" t="str">
        <f>TEXT(DATE(MID(H5513, 13, 4), CHOOSE(MATCH( MID(H5513, 5, 3), {"Jan","Feb","Mar","Apr","May","Jun","Jul","Aug","Sep","Oct","Nov","Dec"}, 0), 1, 2, 3, 4, 5, 6, 7, 8, 9, 10, 11, 12), MID(H5513, 9, 2)), "yyyy-mm-dd")</f>
        <v>1971-01-26</v>
      </c>
      <c r="G5513" s="1" t="s">
        <v>11197</v>
      </c>
      <c r="H5513" s="1" t="s">
        <v>11196</v>
      </c>
    </row>
    <row r="5514" spans="1:8" hidden="1" x14ac:dyDescent="0.3">
      <c r="A5514" s="1" t="s">
        <v>4149</v>
      </c>
      <c r="B5514" s="1" t="str">
        <f t="shared" si="259"/>
        <v>USA</v>
      </c>
      <c r="C5514" s="5" t="str">
        <f t="shared" si="258"/>
        <v>1971</v>
      </c>
      <c r="D5514" s="1" t="str">
        <f t="shared" si="260"/>
        <v xml:space="preserve">Atlas-SLV3C Centaur-D </v>
      </c>
      <c r="E5514" s="1" t="s">
        <v>346</v>
      </c>
      <c r="F5514" s="7" t="str">
        <f>TEXT(DATE(MID(H5514, 13, 4), CHOOSE(MATCH( MID(H5514, 5, 3), {"Jan","Feb","Mar","Apr","May","Jun","Jul","Aug","Sep","Oct","Nov","Dec"}, 0), 1, 2, 3, 4, 5, 6, 7, 8, 9, 10, 11, 12), MID(H5514, 9, 2)), "yyyy-mm-dd")</f>
        <v>1971-01-26</v>
      </c>
      <c r="G5514" s="1" t="s">
        <v>11199</v>
      </c>
      <c r="H5514" s="1" t="s">
        <v>11198</v>
      </c>
    </row>
    <row r="5515" spans="1:8" hidden="1" x14ac:dyDescent="0.3">
      <c r="A5515" s="1" t="s">
        <v>4249</v>
      </c>
      <c r="B5515" s="1" t="str">
        <f t="shared" si="259"/>
        <v>USA</v>
      </c>
      <c r="C5515" s="5" t="str">
        <f t="shared" si="258"/>
        <v>1971</v>
      </c>
      <c r="D5515" s="1" t="str">
        <f t="shared" si="260"/>
        <v xml:space="preserve">Titan III(23)B </v>
      </c>
      <c r="E5515" s="1" t="s">
        <v>346</v>
      </c>
      <c r="F5515" s="7" t="str">
        <f>TEXT(DATE(MID(H5515, 13, 4), CHOOSE(MATCH( MID(H5515, 5, 3), {"Jan","Feb","Mar","Apr","May","Jun","Jul","Aug","Sep","Oct","Nov","Dec"}, 0), 1, 2, 3, 4, 5, 6, 7, 8, 9, 10, 11, 12), MID(H5515, 9, 2)), "yyyy-mm-dd")</f>
        <v>1971-01-21</v>
      </c>
      <c r="G5515" s="1" t="s">
        <v>11201</v>
      </c>
      <c r="H5515" s="1" t="s">
        <v>11200</v>
      </c>
    </row>
    <row r="5516" spans="1:8" hidden="1" x14ac:dyDescent="0.3">
      <c r="A5516" s="1" t="s">
        <v>130</v>
      </c>
      <c r="B5516" s="1" t="str">
        <f t="shared" si="259"/>
        <v>Kazakhstan</v>
      </c>
      <c r="C5516" s="5" t="str">
        <f t="shared" si="258"/>
        <v>1971</v>
      </c>
      <c r="D5516" s="1" t="str">
        <f t="shared" si="260"/>
        <v xml:space="preserve">Voskhod </v>
      </c>
      <c r="E5516" s="1" t="s">
        <v>346</v>
      </c>
      <c r="F5516" s="7" t="str">
        <f>TEXT(DATE(MID(H5516, 13, 4), CHOOSE(MATCH( MID(H5516, 5, 3), {"Jan","Feb","Mar","Apr","May","Jun","Jul","Aug","Sep","Oct","Nov","Dec"}, 0), 1, 2, 3, 4, 5, 6, 7, 8, 9, 10, 11, 12), MID(H5516, 9, 2)), "yyyy-mm-dd")</f>
        <v>1971-01-21</v>
      </c>
      <c r="G5516" s="1" t="s">
        <v>11203</v>
      </c>
      <c r="H5516" s="1" t="s">
        <v>11202</v>
      </c>
    </row>
    <row r="5517" spans="1:8" hidden="1" x14ac:dyDescent="0.3">
      <c r="A5517" s="1" t="s">
        <v>6615</v>
      </c>
      <c r="B5517" s="1" t="str">
        <f t="shared" si="259"/>
        <v>Russia</v>
      </c>
      <c r="C5517" s="5" t="str">
        <f t="shared" si="258"/>
        <v>1971</v>
      </c>
      <c r="D5517" s="1" t="str">
        <f t="shared" si="260"/>
        <v xml:space="preserve">Vostok-2M </v>
      </c>
      <c r="E5517" s="1" t="s">
        <v>346</v>
      </c>
      <c r="F5517" s="7" t="str">
        <f>TEXT(DATE(MID(H5517, 13, 4), CHOOSE(MATCH( MID(H5517, 5, 3), {"Jan","Feb","Mar","Apr","May","Jun","Jul","Aug","Sep","Oct","Nov","Dec"}, 0), 1, 2, 3, 4, 5, 6, 7, 8, 9, 10, 11, 12), MID(H5517, 9, 2)), "yyyy-mm-dd")</f>
        <v>1971-01-20</v>
      </c>
      <c r="G5517" s="1" t="s">
        <v>11205</v>
      </c>
      <c r="H5517" s="1" t="s">
        <v>11204</v>
      </c>
    </row>
    <row r="5518" spans="1:8" hidden="1" x14ac:dyDescent="0.3">
      <c r="A5518" s="1" t="s">
        <v>1561</v>
      </c>
      <c r="B5518" s="1" t="str">
        <f t="shared" si="259"/>
        <v>Russia</v>
      </c>
      <c r="C5518" s="5" t="str">
        <f t="shared" si="258"/>
        <v>1971</v>
      </c>
      <c r="D5518" s="1" t="str">
        <f t="shared" si="260"/>
        <v xml:space="preserve">Cosmos-2 (63SM) </v>
      </c>
      <c r="E5518" s="1" t="s">
        <v>346</v>
      </c>
      <c r="F5518" s="7" t="str">
        <f>TEXT(DATE(MID(H5518, 13, 4), CHOOSE(MATCH( MID(H5518, 5, 3), {"Jan","Feb","Mar","Apr","May","Jun","Jul","Aug","Sep","Oct","Nov","Dec"}, 0), 1, 2, 3, 4, 5, 6, 7, 8, 9, 10, 11, 12), MID(H5518, 9, 2)), "yyyy-mm-dd")</f>
        <v>1971-01-14</v>
      </c>
      <c r="G5518" s="1" t="s">
        <v>11207</v>
      </c>
      <c r="H5518" s="1" t="s">
        <v>11206</v>
      </c>
    </row>
    <row r="5519" spans="1:8" hidden="1" x14ac:dyDescent="0.3">
      <c r="A5519" s="1" t="s">
        <v>130</v>
      </c>
      <c r="B5519" s="1" t="str">
        <f t="shared" si="259"/>
        <v>Kazakhstan</v>
      </c>
      <c r="C5519" s="5" t="str">
        <f t="shared" si="258"/>
        <v>1971</v>
      </c>
      <c r="D5519" s="1" t="str">
        <f t="shared" si="260"/>
        <v xml:space="preserve">Voskhod </v>
      </c>
      <c r="E5519" s="1" t="s">
        <v>346</v>
      </c>
      <c r="F5519" s="7" t="str">
        <f>TEXT(DATE(MID(H5519, 13, 4), CHOOSE(MATCH( MID(H5519, 5, 3), {"Jan","Feb","Mar","Apr","May","Jun","Jul","Aug","Sep","Oct","Nov","Dec"}, 0), 1, 2, 3, 4, 5, 6, 7, 8, 9, 10, 11, 12), MID(H5519, 9, 2)), "yyyy-mm-dd")</f>
        <v>1971-01-12</v>
      </c>
      <c r="G5519" s="1" t="s">
        <v>11209</v>
      </c>
      <c r="H5519" s="1" t="s">
        <v>11208</v>
      </c>
    </row>
    <row r="5520" spans="1:8" hidden="1" x14ac:dyDescent="0.3">
      <c r="A5520" s="1" t="s">
        <v>1630</v>
      </c>
      <c r="B5520" s="1" t="str">
        <f t="shared" si="259"/>
        <v>Kazakhstan</v>
      </c>
      <c r="C5520" s="5" t="str">
        <f t="shared" si="258"/>
        <v>1970</v>
      </c>
      <c r="D5520" s="1" t="str">
        <f t="shared" si="260"/>
        <v xml:space="preserve">Molniya-M /Block L </v>
      </c>
      <c r="E5520" s="1" t="s">
        <v>346</v>
      </c>
      <c r="F5520" s="7" t="str">
        <f>TEXT(DATE(MID(H5520, 13, 4), CHOOSE(MATCH( MID(H5520, 5, 3), {"Jan","Feb","Mar","Apr","May","Jun","Jul","Aug","Sep","Oct","Nov","Dec"}, 0), 1, 2, 3, 4, 5, 6, 7, 8, 9, 10, 11, 12), MID(H5520, 9, 2)), "yyyy-mm-dd")</f>
        <v>1970-12-25</v>
      </c>
      <c r="G5520" s="1" t="s">
        <v>11211</v>
      </c>
      <c r="H5520" s="1" t="s">
        <v>11210</v>
      </c>
    </row>
    <row r="5521" spans="1:8" hidden="1" x14ac:dyDescent="0.3">
      <c r="A5521" s="1" t="s">
        <v>6482</v>
      </c>
      <c r="B5521" s="1" t="str">
        <f t="shared" si="259"/>
        <v>Russia</v>
      </c>
      <c r="C5521" s="5" t="str">
        <f t="shared" si="258"/>
        <v>1970</v>
      </c>
      <c r="D5521" s="1" t="str">
        <f t="shared" si="260"/>
        <v xml:space="preserve">Cosmos-3M </v>
      </c>
      <c r="E5521" s="1" t="s">
        <v>346</v>
      </c>
      <c r="F5521" s="7" t="str">
        <f>TEXT(DATE(MID(H5521, 13, 4), CHOOSE(MATCH( MID(H5521, 5, 3), {"Jan","Feb","Mar","Apr","May","Jun","Jul","Aug","Sep","Oct","Nov","Dec"}, 0), 1, 2, 3, 4, 5, 6, 7, 8, 9, 10, 11, 12), MID(H5521, 9, 2)), "yyyy-mm-dd")</f>
        <v>1970-12-22</v>
      </c>
      <c r="G5521" s="1" t="s">
        <v>11213</v>
      </c>
      <c r="H5521" s="1" t="s">
        <v>11212</v>
      </c>
    </row>
    <row r="5522" spans="1:8" hidden="1" x14ac:dyDescent="0.3">
      <c r="A5522" s="1" t="s">
        <v>6615</v>
      </c>
      <c r="B5522" s="1" t="str">
        <f t="shared" si="259"/>
        <v>Russia</v>
      </c>
      <c r="C5522" s="5" t="str">
        <f t="shared" si="258"/>
        <v>1970</v>
      </c>
      <c r="D5522" s="1" t="str">
        <f t="shared" si="260"/>
        <v xml:space="preserve">Vostok-2M </v>
      </c>
      <c r="E5522" s="1" t="s">
        <v>346</v>
      </c>
      <c r="F5522" s="7" t="str">
        <f>TEXT(DATE(MID(H5522, 13, 4), CHOOSE(MATCH( MID(H5522, 5, 3), {"Jan","Feb","Mar","Apr","May","Jun","Jul","Aug","Sep","Oct","Nov","Dec"}, 0), 1, 2, 3, 4, 5, 6, 7, 8, 9, 10, 11, 12), MID(H5522, 9, 2)), "yyyy-mm-dd")</f>
        <v>1970-12-18</v>
      </c>
      <c r="G5522" s="1" t="s">
        <v>11215</v>
      </c>
      <c r="H5522" s="1" t="s">
        <v>11214</v>
      </c>
    </row>
    <row r="5523" spans="1:8" hidden="1" x14ac:dyDescent="0.3">
      <c r="A5523" s="1" t="s">
        <v>1561</v>
      </c>
      <c r="B5523" s="1" t="str">
        <f t="shared" si="259"/>
        <v>Russia</v>
      </c>
      <c r="C5523" s="5" t="str">
        <f t="shared" si="258"/>
        <v>1970</v>
      </c>
      <c r="D5523" s="1" t="str">
        <f t="shared" si="260"/>
        <v xml:space="preserve">Cosmos-2 (63SM) </v>
      </c>
      <c r="E5523" s="1" t="s">
        <v>346</v>
      </c>
      <c r="F5523" s="7" t="str">
        <f>TEXT(DATE(MID(H5523, 13, 4), CHOOSE(MATCH( MID(H5523, 5, 3), {"Jan","Feb","Mar","Apr","May","Jun","Jul","Aug","Sep","Oct","Nov","Dec"}, 0), 1, 2, 3, 4, 5, 6, 7, 8, 9, 10, 11, 12), MID(H5523, 9, 2)), "yyyy-mm-dd")</f>
        <v>1970-12-18</v>
      </c>
      <c r="G5523" s="1" t="s">
        <v>11217</v>
      </c>
      <c r="H5523" s="1" t="s">
        <v>11216</v>
      </c>
    </row>
    <row r="5524" spans="1:8" hidden="1" x14ac:dyDescent="0.3">
      <c r="A5524" s="1" t="s">
        <v>6482</v>
      </c>
      <c r="B5524" s="1" t="str">
        <f t="shared" si="259"/>
        <v>Russia</v>
      </c>
      <c r="C5524" s="5" t="str">
        <f t="shared" si="258"/>
        <v>1970</v>
      </c>
      <c r="D5524" s="1" t="str">
        <f t="shared" si="260"/>
        <v xml:space="preserve">Cosmos-3M </v>
      </c>
      <c r="E5524" s="1" t="s">
        <v>346</v>
      </c>
      <c r="F5524" s="7" t="str">
        <f>TEXT(DATE(MID(H5524, 13, 4), CHOOSE(MATCH( MID(H5524, 5, 3), {"Jan","Feb","Mar","Apr","May","Jun","Jul","Aug","Sep","Oct","Nov","Dec"}, 0), 1, 2, 3, 4, 5, 6, 7, 8, 9, 10, 11, 12), MID(H5524, 9, 2)), "yyyy-mm-dd")</f>
        <v>1970-12-16</v>
      </c>
      <c r="G5524" s="1" t="s">
        <v>11219</v>
      </c>
      <c r="H5524" s="1" t="s">
        <v>11218</v>
      </c>
    </row>
    <row r="5525" spans="1:8" hidden="1" x14ac:dyDescent="0.3">
      <c r="A5525" s="1" t="s">
        <v>130</v>
      </c>
      <c r="B5525" s="1" t="str">
        <f t="shared" si="259"/>
        <v>Kazakhstan</v>
      </c>
      <c r="C5525" s="5" t="str">
        <f t="shared" si="258"/>
        <v>1970</v>
      </c>
      <c r="D5525" s="1" t="str">
        <f t="shared" si="260"/>
        <v xml:space="preserve">Voskhod </v>
      </c>
      <c r="E5525" s="1" t="s">
        <v>346</v>
      </c>
      <c r="F5525" s="7" t="str">
        <f>TEXT(DATE(MID(H5525, 13, 4), CHOOSE(MATCH( MID(H5525, 5, 3), {"Jan","Feb","Mar","Apr","May","Jun","Jul","Aug","Sep","Oct","Nov","Dec"}, 0), 1, 2, 3, 4, 5, 6, 7, 8, 9, 10, 11, 12), MID(H5525, 9, 2)), "yyyy-mm-dd")</f>
        <v>1970-12-15</v>
      </c>
      <c r="G5525" s="1" t="s">
        <v>11221</v>
      </c>
      <c r="H5525" s="1" t="s">
        <v>11220</v>
      </c>
    </row>
    <row r="5526" spans="1:8" hidden="1" x14ac:dyDescent="0.3">
      <c r="A5526" s="1" t="s">
        <v>10047</v>
      </c>
      <c r="B5526" s="1" t="str">
        <f t="shared" si="259"/>
        <v>France</v>
      </c>
      <c r="C5526" s="5" t="str">
        <f t="shared" si="258"/>
        <v>1970</v>
      </c>
      <c r="D5526" s="1" t="str">
        <f t="shared" si="260"/>
        <v xml:space="preserve">Diamant B </v>
      </c>
      <c r="E5526" s="1" t="s">
        <v>346</v>
      </c>
      <c r="F5526" s="7" t="str">
        <f>TEXT(DATE(MID(H5526, 13, 4), CHOOSE(MATCH( MID(H5526, 5, 3), {"Jan","Feb","Mar","Apr","May","Jun","Jul","Aug","Sep","Oct","Nov","Dec"}, 0), 1, 2, 3, 4, 5, 6, 7, 8, 9, 10, 11, 12), MID(H5526, 9, 2)), "yyyy-mm-dd")</f>
        <v>1970-12-12</v>
      </c>
      <c r="G5526" s="1" t="s">
        <v>11223</v>
      </c>
      <c r="H5526" s="1" t="s">
        <v>11222</v>
      </c>
    </row>
    <row r="5527" spans="1:8" hidden="1" x14ac:dyDescent="0.3">
      <c r="A5527" s="1" t="s">
        <v>6482</v>
      </c>
      <c r="B5527" s="1" t="str">
        <f t="shared" si="259"/>
        <v>Russia</v>
      </c>
      <c r="C5527" s="5" t="str">
        <f t="shared" si="258"/>
        <v>1970</v>
      </c>
      <c r="D5527" s="1" t="str">
        <f t="shared" si="260"/>
        <v xml:space="preserve">Cosmos-3M </v>
      </c>
      <c r="E5527" s="1" t="s">
        <v>346</v>
      </c>
      <c r="F5527" s="7" t="str">
        <f>TEXT(DATE(MID(H5527, 13, 4), CHOOSE(MATCH( MID(H5527, 5, 3), {"Jan","Feb","Mar","Apr","May","Jun","Jul","Aug","Sep","Oct","Nov","Dec"}, 0), 1, 2, 3, 4, 5, 6, 7, 8, 9, 10, 11, 12), MID(H5527, 9, 2)), "yyyy-mm-dd")</f>
        <v>1970-12-12</v>
      </c>
      <c r="G5527" s="1" t="s">
        <v>11225</v>
      </c>
      <c r="H5527" s="1" t="s">
        <v>11224</v>
      </c>
    </row>
    <row r="5528" spans="1:8" hidden="1" x14ac:dyDescent="0.3">
      <c r="A5528" s="1" t="s">
        <v>6959</v>
      </c>
      <c r="B5528" s="1" t="str">
        <f t="shared" si="259"/>
        <v>Kenya</v>
      </c>
      <c r="C5528" s="5" t="str">
        <f t="shared" si="258"/>
        <v>1970</v>
      </c>
      <c r="D5528" s="1" t="str">
        <f t="shared" si="260"/>
        <v xml:space="preserve">Scout B </v>
      </c>
      <c r="E5528" s="1" t="s">
        <v>346</v>
      </c>
      <c r="F5528" s="7" t="str">
        <f>TEXT(DATE(MID(H5528, 13, 4), CHOOSE(MATCH( MID(H5528, 5, 3), {"Jan","Feb","Mar","Apr","May","Jun","Jul","Aug","Sep","Oct","Nov","Dec"}, 0), 1, 2, 3, 4, 5, 6, 7, 8, 9, 10, 11, 12), MID(H5528, 9, 2)), "yyyy-mm-dd")</f>
        <v>1970-12-12</v>
      </c>
      <c r="G5528" s="1" t="s">
        <v>11227</v>
      </c>
      <c r="H5528" s="1" t="s">
        <v>11226</v>
      </c>
    </row>
    <row r="5529" spans="1:8" hidden="1" x14ac:dyDescent="0.3">
      <c r="A5529" s="1" t="s">
        <v>114</v>
      </c>
      <c r="B5529" s="1" t="str">
        <f t="shared" si="259"/>
        <v>USA</v>
      </c>
      <c r="C5529" s="5" t="str">
        <f t="shared" si="258"/>
        <v>1970</v>
      </c>
      <c r="D5529" s="1" t="str">
        <f t="shared" si="260"/>
        <v xml:space="preserve">Delta N6 </v>
      </c>
      <c r="E5529" s="1" t="s">
        <v>346</v>
      </c>
      <c r="F5529" s="7" t="str">
        <f>TEXT(DATE(MID(H5529, 13, 4), CHOOSE(MATCH( MID(H5529, 5, 3), {"Jan","Feb","Mar","Apr","May","Jun","Jul","Aug","Sep","Oct","Nov","Dec"}, 0), 1, 2, 3, 4, 5, 6, 7, 8, 9, 10, 11, 12), MID(H5529, 9, 2)), "yyyy-mm-dd")</f>
        <v>1970-12-11</v>
      </c>
      <c r="G5529" s="1" t="s">
        <v>11229</v>
      </c>
      <c r="H5529" s="1" t="s">
        <v>11228</v>
      </c>
    </row>
    <row r="5530" spans="1:8" hidden="1" x14ac:dyDescent="0.3">
      <c r="A5530" s="1" t="s">
        <v>6615</v>
      </c>
      <c r="B5530" s="1" t="str">
        <f t="shared" si="259"/>
        <v>Russia</v>
      </c>
      <c r="C5530" s="5" t="str">
        <f t="shared" si="258"/>
        <v>1970</v>
      </c>
      <c r="D5530" s="1" t="str">
        <f t="shared" si="260"/>
        <v xml:space="preserve">Voskhod </v>
      </c>
      <c r="E5530" s="1" t="s">
        <v>346</v>
      </c>
      <c r="F5530" s="7" t="str">
        <f>TEXT(DATE(MID(H5530, 13, 4), CHOOSE(MATCH( MID(H5530, 5, 3), {"Jan","Feb","Mar","Apr","May","Jun","Jul","Aug","Sep","Oct","Nov","Dec"}, 0), 1, 2, 3, 4, 5, 6, 7, 8, 9, 10, 11, 12), MID(H5530, 9, 2)), "yyyy-mm-dd")</f>
        <v>1970-12-10</v>
      </c>
      <c r="G5530" s="1" t="s">
        <v>11231</v>
      </c>
      <c r="H5530" s="1" t="s">
        <v>11230</v>
      </c>
    </row>
    <row r="5531" spans="1:8" hidden="1" x14ac:dyDescent="0.3">
      <c r="A5531" s="1" t="s">
        <v>5</v>
      </c>
      <c r="B5531" s="1" t="str">
        <f t="shared" si="259"/>
        <v>Russia</v>
      </c>
      <c r="C5531" s="5" t="str">
        <f t="shared" si="258"/>
        <v>1970</v>
      </c>
      <c r="D5531" s="1" t="str">
        <f t="shared" si="260"/>
        <v xml:space="preserve">Voskhod </v>
      </c>
      <c r="E5531" s="1" t="s">
        <v>346</v>
      </c>
      <c r="F5531" s="7" t="str">
        <f>TEXT(DATE(MID(H5531, 13, 4), CHOOSE(MATCH( MID(H5531, 5, 3), {"Jan","Feb","Mar","Apr","May","Jun","Jul","Aug","Sep","Oct","Nov","Dec"}, 0), 1, 2, 3, 4, 5, 6, 7, 8, 9, 10, 11, 12), MID(H5531, 9, 2)), "yyyy-mm-dd")</f>
        <v>1970-12-03</v>
      </c>
      <c r="G5531" s="1" t="s">
        <v>11233</v>
      </c>
      <c r="H5531" s="1" t="s">
        <v>11232</v>
      </c>
    </row>
    <row r="5532" spans="1:8" hidden="1" x14ac:dyDescent="0.3">
      <c r="A5532" s="1" t="s">
        <v>4200</v>
      </c>
      <c r="B5532" s="1" t="str">
        <f t="shared" si="259"/>
        <v>Kazakhstan</v>
      </c>
      <c r="C5532" s="5" t="str">
        <f t="shared" si="258"/>
        <v>1970</v>
      </c>
      <c r="D5532" s="1" t="str">
        <f t="shared" si="260"/>
        <v xml:space="preserve">Proton-K/Block D </v>
      </c>
      <c r="E5532" s="1" t="s">
        <v>346</v>
      </c>
      <c r="F5532" s="7" t="str">
        <f>TEXT(DATE(MID(H5532, 13, 4), CHOOSE(MATCH( MID(H5532, 5, 3), {"Jan","Feb","Mar","Apr","May","Jun","Jul","Aug","Sep","Oct","Nov","Dec"}, 0), 1, 2, 3, 4, 5, 6, 7, 8, 9, 10, 11, 12), MID(H5532, 9, 2)), "yyyy-mm-dd")</f>
        <v>1970-12-02</v>
      </c>
      <c r="G5532" s="1" t="s">
        <v>11235</v>
      </c>
      <c r="H5532" s="1" t="s">
        <v>11234</v>
      </c>
    </row>
    <row r="5533" spans="1:8" hidden="1" x14ac:dyDescent="0.3">
      <c r="A5533" s="1" t="s">
        <v>6482</v>
      </c>
      <c r="B5533" s="1" t="str">
        <f t="shared" si="259"/>
        <v>Russia</v>
      </c>
      <c r="C5533" s="5" t="str">
        <f t="shared" si="258"/>
        <v>1970</v>
      </c>
      <c r="D5533" s="1" t="str">
        <f t="shared" si="260"/>
        <v xml:space="preserve">Cosmos-3M </v>
      </c>
      <c r="E5533" s="1" t="s">
        <v>346</v>
      </c>
      <c r="F5533" s="7" t="str">
        <f>TEXT(DATE(MID(H5533, 13, 4), CHOOSE(MATCH( MID(H5533, 5, 3), {"Jan","Feb","Mar","Apr","May","Jun","Jul","Aug","Sep","Oct","Nov","Dec"}, 0), 1, 2, 3, 4, 5, 6, 7, 8, 9, 10, 11, 12), MID(H5533, 9, 2)), "yyyy-mm-dd")</f>
        <v>1970-12-02</v>
      </c>
      <c r="G5533" s="1" t="s">
        <v>11237</v>
      </c>
      <c r="H5533" s="1" t="s">
        <v>11236</v>
      </c>
    </row>
    <row r="5534" spans="1:8" hidden="1" x14ac:dyDescent="0.3">
      <c r="A5534" s="1" t="s">
        <v>4092</v>
      </c>
      <c r="B5534" s="1" t="str">
        <f t="shared" si="259"/>
        <v>USA</v>
      </c>
      <c r="C5534" s="5" t="str">
        <f t="shared" si="258"/>
        <v>1970</v>
      </c>
      <c r="D5534" s="1" t="str">
        <f t="shared" si="260"/>
        <v xml:space="preserve">Atlas-SLV3C Centaur-D </v>
      </c>
      <c r="E5534" s="1" t="s">
        <v>346</v>
      </c>
      <c r="F5534" s="7" t="str">
        <f>TEXT(DATE(MID(H5534, 13, 4), CHOOSE(MATCH( MID(H5534, 5, 3), {"Jan","Feb","Mar","Apr","May","Jun","Jul","Aug","Sep","Oct","Nov","Dec"}, 0), 1, 2, 3, 4, 5, 6, 7, 8, 9, 10, 11, 12), MID(H5534, 9, 2)), "yyyy-mm-dd")</f>
        <v>1970-11-30</v>
      </c>
      <c r="G5534" s="1" t="s">
        <v>11239</v>
      </c>
      <c r="H5534" s="1" t="s">
        <v>11238</v>
      </c>
    </row>
    <row r="5535" spans="1:8" hidden="1" x14ac:dyDescent="0.3">
      <c r="A5535" s="1" t="s">
        <v>5</v>
      </c>
      <c r="B5535" s="1" t="str">
        <f t="shared" si="259"/>
        <v>Russia</v>
      </c>
      <c r="C5535" s="5" t="str">
        <f t="shared" si="258"/>
        <v>1970</v>
      </c>
      <c r="D5535" s="1" t="str">
        <f t="shared" si="260"/>
        <v xml:space="preserve">Molniya-M /Block L </v>
      </c>
      <c r="E5535" s="1" t="s">
        <v>346</v>
      </c>
      <c r="F5535" s="7" t="str">
        <f>TEXT(DATE(MID(H5535, 13, 4), CHOOSE(MATCH( MID(H5535, 5, 3), {"Jan","Feb","Mar","Apr","May","Jun","Jul","Aug","Sep","Oct","Nov","Dec"}, 0), 1, 2, 3, 4, 5, 6, 7, 8, 9, 10, 11, 12), MID(H5535, 9, 2)), "yyyy-mm-dd")</f>
        <v>1970-11-27</v>
      </c>
      <c r="G5535" s="1" t="s">
        <v>11241</v>
      </c>
      <c r="H5535" s="1" t="s">
        <v>11240</v>
      </c>
    </row>
    <row r="5536" spans="1:8" hidden="1" x14ac:dyDescent="0.3">
      <c r="A5536" s="1" t="s">
        <v>1561</v>
      </c>
      <c r="B5536" s="1" t="str">
        <f t="shared" si="259"/>
        <v>Russia</v>
      </c>
      <c r="C5536" s="5" t="str">
        <f t="shared" si="258"/>
        <v>1970</v>
      </c>
      <c r="D5536" s="1" t="str">
        <f t="shared" si="260"/>
        <v xml:space="preserve">Cosmos-2 (63SM) </v>
      </c>
      <c r="E5536" s="1" t="s">
        <v>346</v>
      </c>
      <c r="F5536" s="7" t="str">
        <f>TEXT(DATE(MID(H5536, 13, 4), CHOOSE(MATCH( MID(H5536, 5, 3), {"Jan","Feb","Mar","Apr","May","Jun","Jul","Aug","Sep","Oct","Nov","Dec"}, 0), 1, 2, 3, 4, 5, 6, 7, 8, 9, 10, 11, 12), MID(H5536, 9, 2)), "yyyy-mm-dd")</f>
        <v>1970-11-24</v>
      </c>
      <c r="G5536" s="1" t="s">
        <v>11243</v>
      </c>
      <c r="H5536" s="1" t="s">
        <v>11242</v>
      </c>
    </row>
    <row r="5537" spans="1:8" hidden="1" x14ac:dyDescent="0.3">
      <c r="A5537" s="1" t="s">
        <v>130</v>
      </c>
      <c r="B5537" s="1" t="str">
        <f t="shared" si="259"/>
        <v>Kazakhstan</v>
      </c>
      <c r="C5537" s="5" t="str">
        <f t="shared" si="258"/>
        <v>1970</v>
      </c>
      <c r="D5537" s="1" t="str">
        <f t="shared" si="260"/>
        <v xml:space="preserve">Soyuz L </v>
      </c>
      <c r="E5537" s="1" t="s">
        <v>346</v>
      </c>
      <c r="F5537" s="7" t="str">
        <f>TEXT(DATE(MID(H5537, 13, 4), CHOOSE(MATCH( MID(H5537, 5, 3), {"Jan","Feb","Mar","Apr","May","Jun","Jul","Aug","Sep","Oct","Nov","Dec"}, 0), 1, 2, 3, 4, 5, 6, 7, 8, 9, 10, 11, 12), MID(H5537, 9, 2)), "yyyy-mm-dd")</f>
        <v>1970-11-24</v>
      </c>
      <c r="G5537" s="1" t="s">
        <v>11245</v>
      </c>
      <c r="H5537" s="1" t="s">
        <v>11244</v>
      </c>
    </row>
    <row r="5538" spans="1:8" hidden="1" x14ac:dyDescent="0.3">
      <c r="A5538" s="1" t="s">
        <v>5557</v>
      </c>
      <c r="B5538" s="1" t="str">
        <f t="shared" si="259"/>
        <v>USA</v>
      </c>
      <c r="C5538" s="5" t="str">
        <f t="shared" si="258"/>
        <v>1970</v>
      </c>
      <c r="D5538" s="1" t="str">
        <f t="shared" si="260"/>
        <v xml:space="preserve">Thorad SLV-2G Agena-D </v>
      </c>
      <c r="E5538" s="1" t="s">
        <v>346</v>
      </c>
      <c r="F5538" s="7" t="str">
        <f>TEXT(DATE(MID(H5538, 13, 4), CHOOSE(MATCH( MID(H5538, 5, 3), {"Jan","Feb","Mar","Apr","May","Jun","Jul","Aug","Sep","Oct","Nov","Dec"}, 0), 1, 2, 3, 4, 5, 6, 7, 8, 9, 10, 11, 12), MID(H5538, 9, 2)), "yyyy-mm-dd")</f>
        <v>1970-11-18</v>
      </c>
      <c r="G5538" s="1" t="s">
        <v>11247</v>
      </c>
      <c r="H5538" s="1" t="s">
        <v>11246</v>
      </c>
    </row>
    <row r="5539" spans="1:8" hidden="1" x14ac:dyDescent="0.3">
      <c r="A5539" s="1" t="s">
        <v>6482</v>
      </c>
      <c r="B5539" s="1" t="str">
        <f t="shared" si="259"/>
        <v>Russia</v>
      </c>
      <c r="C5539" s="5" t="str">
        <f t="shared" si="258"/>
        <v>1970</v>
      </c>
      <c r="D5539" s="1" t="str">
        <f t="shared" si="260"/>
        <v xml:space="preserve">Cosmos-3M </v>
      </c>
      <c r="E5539" s="1" t="s">
        <v>346</v>
      </c>
      <c r="F5539" s="7" t="str">
        <f>TEXT(DATE(MID(H5539, 13, 4), CHOOSE(MATCH( MID(H5539, 5, 3), {"Jan","Feb","Mar","Apr","May","Jun","Jul","Aug","Sep","Oct","Nov","Dec"}, 0), 1, 2, 3, 4, 5, 6, 7, 8, 9, 10, 11, 12), MID(H5539, 9, 2)), "yyyy-mm-dd")</f>
        <v>1970-11-17</v>
      </c>
      <c r="G5539" s="1" t="s">
        <v>11249</v>
      </c>
      <c r="H5539" s="1" t="s">
        <v>11248</v>
      </c>
    </row>
    <row r="5540" spans="1:8" hidden="1" x14ac:dyDescent="0.3">
      <c r="A5540" s="1" t="s">
        <v>130</v>
      </c>
      <c r="B5540" s="1" t="str">
        <f t="shared" si="259"/>
        <v>Kazakhstan</v>
      </c>
      <c r="C5540" s="5" t="str">
        <f t="shared" si="258"/>
        <v>1970</v>
      </c>
      <c r="D5540" s="1" t="str">
        <f t="shared" si="260"/>
        <v xml:space="preserve">Voskhod </v>
      </c>
      <c r="E5540" s="1" t="s">
        <v>346</v>
      </c>
      <c r="F5540" s="7" t="str">
        <f>TEXT(DATE(MID(H5540, 13, 4), CHOOSE(MATCH( MID(H5540, 5, 3), {"Jan","Feb","Mar","Apr","May","Jun","Jul","Aug","Sep","Oct","Nov","Dec"}, 0), 1, 2, 3, 4, 5, 6, 7, 8, 9, 10, 11, 12), MID(H5540, 9, 2)), "yyyy-mm-dd")</f>
        <v>1970-11-11</v>
      </c>
      <c r="G5540" s="1" t="s">
        <v>11251</v>
      </c>
      <c r="H5540" s="1" t="s">
        <v>11250</v>
      </c>
    </row>
    <row r="5541" spans="1:8" hidden="1" x14ac:dyDescent="0.3">
      <c r="A5541" s="1" t="s">
        <v>4200</v>
      </c>
      <c r="B5541" s="1" t="str">
        <f t="shared" si="259"/>
        <v>Kazakhstan</v>
      </c>
      <c r="C5541" s="5" t="str">
        <f t="shared" si="258"/>
        <v>1970</v>
      </c>
      <c r="D5541" s="1" t="str">
        <f t="shared" si="260"/>
        <v xml:space="preserve">Proton-K/Block D </v>
      </c>
      <c r="E5541" s="1" t="s">
        <v>346</v>
      </c>
      <c r="F5541" s="7" t="str">
        <f>TEXT(DATE(MID(H5541, 13, 4), CHOOSE(MATCH( MID(H5541, 5, 3), {"Jan","Feb","Mar","Apr","May","Jun","Jul","Aug","Sep","Oct","Nov","Dec"}, 0), 1, 2, 3, 4, 5, 6, 7, 8, 9, 10, 11, 12), MID(H5541, 9, 2)), "yyyy-mm-dd")</f>
        <v>1970-11-10</v>
      </c>
      <c r="G5541" s="1" t="s">
        <v>11253</v>
      </c>
      <c r="H5541" s="1" t="s">
        <v>11252</v>
      </c>
    </row>
    <row r="5542" spans="1:8" hidden="1" x14ac:dyDescent="0.3">
      <c r="A5542" s="1" t="s">
        <v>9094</v>
      </c>
      <c r="B5542" s="1" t="str">
        <f t="shared" si="259"/>
        <v>USA</v>
      </c>
      <c r="C5542" s="5" t="str">
        <f t="shared" si="258"/>
        <v>1970</v>
      </c>
      <c r="D5542" s="1" t="str">
        <f t="shared" si="260"/>
        <v xml:space="preserve">Scout B </v>
      </c>
      <c r="E5542" s="1" t="s">
        <v>346</v>
      </c>
      <c r="F5542" s="7" t="str">
        <f>TEXT(DATE(MID(H5542, 13, 4), CHOOSE(MATCH( MID(H5542, 5, 3), {"Jan","Feb","Mar","Apr","May","Jun","Jul","Aug","Sep","Oct","Nov","Dec"}, 0), 1, 2, 3, 4, 5, 6, 7, 8, 9, 10, 11, 12), MID(H5542, 9, 2)), "yyyy-mm-dd")</f>
        <v>1970-11-09</v>
      </c>
      <c r="G5542" s="1" t="s">
        <v>11255</v>
      </c>
      <c r="H5542" s="1" t="s">
        <v>11254</v>
      </c>
    </row>
    <row r="5543" spans="1:8" hidden="1" x14ac:dyDescent="0.3">
      <c r="A5543" s="1" t="s">
        <v>11</v>
      </c>
      <c r="B5543" s="1" t="str">
        <f t="shared" si="259"/>
        <v>USA</v>
      </c>
      <c r="C5543" s="5" t="str">
        <f t="shared" si="258"/>
        <v>1970</v>
      </c>
      <c r="D5543" s="1" t="str">
        <f t="shared" si="260"/>
        <v xml:space="preserve">Titan III(23)C </v>
      </c>
      <c r="E5543" s="1" t="s">
        <v>346</v>
      </c>
      <c r="F5543" s="7" t="str">
        <f>TEXT(DATE(MID(H5543, 13, 4), CHOOSE(MATCH( MID(H5543, 5, 3), {"Jan","Feb","Mar","Apr","May","Jun","Jul","Aug","Sep","Oct","Nov","Dec"}, 0), 1, 2, 3, 4, 5, 6, 7, 8, 9, 10, 11, 12), MID(H5543, 9, 2)), "yyyy-mm-dd")</f>
        <v>1970-11-06</v>
      </c>
      <c r="G5543" s="1" t="s">
        <v>11257</v>
      </c>
      <c r="H5543" s="1" t="s">
        <v>11256</v>
      </c>
    </row>
    <row r="5544" spans="1:8" hidden="1" x14ac:dyDescent="0.3">
      <c r="A5544" s="1" t="s">
        <v>5</v>
      </c>
      <c r="B5544" s="1" t="str">
        <f t="shared" si="259"/>
        <v>Russia</v>
      </c>
      <c r="C5544" s="5" t="str">
        <f t="shared" si="258"/>
        <v>1970</v>
      </c>
      <c r="D5544" s="1" t="str">
        <f t="shared" si="260"/>
        <v xml:space="preserve">Voskhod </v>
      </c>
      <c r="E5544" s="1" t="s">
        <v>346</v>
      </c>
      <c r="F5544" s="7" t="str">
        <f>TEXT(DATE(MID(H5544, 13, 4), CHOOSE(MATCH( MID(H5544, 5, 3), {"Jan","Feb","Mar","Apr","May","Jun","Jul","Aug","Sep","Oct","Nov","Dec"}, 0), 1, 2, 3, 4, 5, 6, 7, 8, 9, 10, 11, 12), MID(H5544, 9, 2)), "yyyy-mm-dd")</f>
        <v>1970-10-30</v>
      </c>
      <c r="G5544" s="1" t="s">
        <v>11259</v>
      </c>
      <c r="H5544" s="1" t="s">
        <v>11258</v>
      </c>
    </row>
    <row r="5545" spans="1:8" hidden="1" x14ac:dyDescent="0.3">
      <c r="A5545" s="1" t="s">
        <v>3926</v>
      </c>
      <c r="B5545" s="1" t="str">
        <f t="shared" si="259"/>
        <v>Kazakhstan</v>
      </c>
      <c r="C5545" s="5" t="str">
        <f t="shared" si="258"/>
        <v>1970</v>
      </c>
      <c r="D5545" s="1" t="str">
        <f t="shared" si="260"/>
        <v xml:space="preserve">Tsyklon-2 </v>
      </c>
      <c r="E5545" s="1" t="s">
        <v>346</v>
      </c>
      <c r="F5545" s="7" t="str">
        <f>TEXT(DATE(MID(H5545, 13, 4), CHOOSE(MATCH( MID(H5545, 5, 3), {"Jan","Feb","Mar","Apr","May","Jun","Jul","Aug","Sep","Oct","Nov","Dec"}, 0), 1, 2, 3, 4, 5, 6, 7, 8, 9, 10, 11, 12), MID(H5545, 9, 2)), "yyyy-mm-dd")</f>
        <v>1970-10-30</v>
      </c>
      <c r="G5545" s="1" t="s">
        <v>11261</v>
      </c>
      <c r="H5545" s="1" t="s">
        <v>11260</v>
      </c>
    </row>
    <row r="5546" spans="1:8" hidden="1" x14ac:dyDescent="0.3">
      <c r="A5546" s="1" t="s">
        <v>4249</v>
      </c>
      <c r="B5546" s="1" t="str">
        <f t="shared" si="259"/>
        <v>USA</v>
      </c>
      <c r="C5546" s="5" t="str">
        <f t="shared" si="258"/>
        <v>1970</v>
      </c>
      <c r="D5546" s="1" t="str">
        <f t="shared" si="260"/>
        <v xml:space="preserve">Titan III(23)B </v>
      </c>
      <c r="E5546" s="1" t="s">
        <v>346</v>
      </c>
      <c r="F5546" s="7" t="str">
        <f>TEXT(DATE(MID(H5546, 13, 4), CHOOSE(MATCH( MID(H5546, 5, 3), {"Jan","Feb","Mar","Apr","May","Jun","Jul","Aug","Sep","Oct","Nov","Dec"}, 0), 1, 2, 3, 4, 5, 6, 7, 8, 9, 10, 11, 12), MID(H5546, 9, 2)), "yyyy-mm-dd")</f>
        <v>1970-10-23</v>
      </c>
      <c r="G5546" s="1" t="s">
        <v>11263</v>
      </c>
      <c r="H5546" s="1" t="s">
        <v>11262</v>
      </c>
    </row>
    <row r="5547" spans="1:8" hidden="1" x14ac:dyDescent="0.3">
      <c r="A5547" s="1" t="s">
        <v>3926</v>
      </c>
      <c r="B5547" s="1" t="str">
        <f t="shared" si="259"/>
        <v>Kazakhstan</v>
      </c>
      <c r="C5547" s="5" t="str">
        <f t="shared" si="258"/>
        <v>1970</v>
      </c>
      <c r="D5547" s="1" t="str">
        <f t="shared" si="260"/>
        <v xml:space="preserve">Tsyklon-2 </v>
      </c>
      <c r="E5547" s="1" t="s">
        <v>346</v>
      </c>
      <c r="F5547" s="7" t="str">
        <f>TEXT(DATE(MID(H5547, 13, 4), CHOOSE(MATCH( MID(H5547, 5, 3), {"Jan","Feb","Mar","Apr","May","Jun","Jul","Aug","Sep","Oct","Nov","Dec"}, 0), 1, 2, 3, 4, 5, 6, 7, 8, 9, 10, 11, 12), MID(H5547, 9, 2)), "yyyy-mm-dd")</f>
        <v>1970-10-23</v>
      </c>
      <c r="G5547" s="1" t="s">
        <v>11265</v>
      </c>
      <c r="H5547" s="1" t="s">
        <v>11264</v>
      </c>
    </row>
    <row r="5548" spans="1:8" hidden="1" x14ac:dyDescent="0.3">
      <c r="A5548" s="1" t="s">
        <v>4200</v>
      </c>
      <c r="B5548" s="1" t="str">
        <f t="shared" si="259"/>
        <v>Kazakhstan</v>
      </c>
      <c r="C5548" s="5" t="str">
        <f t="shared" si="258"/>
        <v>1970</v>
      </c>
      <c r="D5548" s="1" t="str">
        <f t="shared" si="260"/>
        <v xml:space="preserve">Proton-K/Block D </v>
      </c>
      <c r="E5548" s="1" t="s">
        <v>346</v>
      </c>
      <c r="F5548" s="7" t="str">
        <f>TEXT(DATE(MID(H5548, 13, 4), CHOOSE(MATCH( MID(H5548, 5, 3), {"Jan","Feb","Mar","Apr","May","Jun","Jul","Aug","Sep","Oct","Nov","Dec"}, 0), 1, 2, 3, 4, 5, 6, 7, 8, 9, 10, 11, 12), MID(H5548, 9, 2)), "yyyy-mm-dd")</f>
        <v>1970-10-20</v>
      </c>
      <c r="G5548" s="1" t="s">
        <v>11267</v>
      </c>
      <c r="H5548" s="1" t="s">
        <v>11266</v>
      </c>
    </row>
    <row r="5549" spans="1:8" hidden="1" x14ac:dyDescent="0.3">
      <c r="A5549" s="1" t="s">
        <v>6795</v>
      </c>
      <c r="B5549" s="1" t="str">
        <f t="shared" si="259"/>
        <v>Kazakhstan</v>
      </c>
      <c r="C5549" s="5" t="str">
        <f t="shared" si="258"/>
        <v>1970</v>
      </c>
      <c r="D5549" s="1" t="str">
        <f t="shared" si="260"/>
        <v xml:space="preserve">Tsyklon-2 </v>
      </c>
      <c r="E5549" s="1" t="s">
        <v>346</v>
      </c>
      <c r="F5549" s="7" t="str">
        <f>TEXT(DATE(MID(H5549, 13, 4), CHOOSE(MATCH( MID(H5549, 5, 3), {"Jan","Feb","Mar","Apr","May","Jun","Jul","Aug","Sep","Oct","Nov","Dec"}, 0), 1, 2, 3, 4, 5, 6, 7, 8, 9, 10, 11, 12), MID(H5549, 9, 2)), "yyyy-mm-dd")</f>
        <v>1970-10-20</v>
      </c>
      <c r="G5549" s="1" t="s">
        <v>11269</v>
      </c>
      <c r="H5549" s="1" t="s">
        <v>11268</v>
      </c>
    </row>
    <row r="5550" spans="1:8" hidden="1" x14ac:dyDescent="0.3">
      <c r="A5550" s="1" t="s">
        <v>3373</v>
      </c>
      <c r="B5550" s="1" t="str">
        <f t="shared" si="259"/>
        <v>Russia</v>
      </c>
      <c r="C5550" s="5" t="str">
        <f t="shared" si="258"/>
        <v>1970</v>
      </c>
      <c r="D5550" s="1" t="str">
        <f t="shared" si="260"/>
        <v xml:space="preserve">Cosmos-3M </v>
      </c>
      <c r="E5550" s="1" t="s">
        <v>346</v>
      </c>
      <c r="F5550" s="7" t="str">
        <f>TEXT(DATE(MID(H5550, 13, 4), CHOOSE(MATCH( MID(H5550, 5, 3), {"Jan","Feb","Mar","Apr","May","Jun","Jul","Aug","Sep","Oct","Nov","Dec"}, 0), 1, 2, 3, 4, 5, 6, 7, 8, 9, 10, 11, 12), MID(H5550, 9, 2)), "yyyy-mm-dd")</f>
        <v>1970-10-16</v>
      </c>
      <c r="G5550" s="1" t="s">
        <v>11271</v>
      </c>
      <c r="H5550" s="1" t="s">
        <v>11270</v>
      </c>
    </row>
    <row r="5551" spans="1:8" hidden="1" x14ac:dyDescent="0.3">
      <c r="A5551" s="1" t="s">
        <v>6615</v>
      </c>
      <c r="B5551" s="1" t="str">
        <f t="shared" si="259"/>
        <v>Russia</v>
      </c>
      <c r="C5551" s="5" t="str">
        <f t="shared" si="258"/>
        <v>1970</v>
      </c>
      <c r="D5551" s="1" t="str">
        <f t="shared" si="260"/>
        <v xml:space="preserve">Vostok-2M </v>
      </c>
      <c r="E5551" s="1" t="s">
        <v>346</v>
      </c>
      <c r="F5551" s="7" t="str">
        <f>TEXT(DATE(MID(H5551, 13, 4), CHOOSE(MATCH( MID(H5551, 5, 3), {"Jan","Feb","Mar","Apr","May","Jun","Jul","Aug","Sep","Oct","Nov","Dec"}, 0), 1, 2, 3, 4, 5, 6, 7, 8, 9, 10, 11, 12), MID(H5551, 9, 2)), "yyyy-mm-dd")</f>
        <v>1970-10-15</v>
      </c>
      <c r="G5551" s="1" t="s">
        <v>11273</v>
      </c>
      <c r="H5551" s="1" t="s">
        <v>11272</v>
      </c>
    </row>
    <row r="5552" spans="1:8" hidden="1" x14ac:dyDescent="0.3">
      <c r="A5552" s="1" t="s">
        <v>1561</v>
      </c>
      <c r="B5552" s="1" t="str">
        <f t="shared" si="259"/>
        <v>Russia</v>
      </c>
      <c r="C5552" s="5" t="str">
        <f t="shared" si="258"/>
        <v>1970</v>
      </c>
      <c r="D5552" s="1" t="str">
        <f t="shared" si="260"/>
        <v xml:space="preserve">Cosmos-2 (63SM) </v>
      </c>
      <c r="E5552" s="1" t="s">
        <v>346</v>
      </c>
      <c r="F5552" s="7" t="str">
        <f>TEXT(DATE(MID(H5552, 13, 4), CHOOSE(MATCH( MID(H5552, 5, 3), {"Jan","Feb","Mar","Apr","May","Jun","Jul","Aug","Sep","Oct","Nov","Dec"}, 0), 1, 2, 3, 4, 5, 6, 7, 8, 9, 10, 11, 12), MID(H5552, 9, 2)), "yyyy-mm-dd")</f>
        <v>1970-10-14</v>
      </c>
      <c r="G5552" s="1" t="s">
        <v>11275</v>
      </c>
      <c r="H5552" s="1" t="s">
        <v>11274</v>
      </c>
    </row>
    <row r="5553" spans="1:8" hidden="1" x14ac:dyDescent="0.3">
      <c r="A5553" s="1" t="s">
        <v>3373</v>
      </c>
      <c r="B5553" s="1" t="str">
        <f t="shared" si="259"/>
        <v>Russia</v>
      </c>
      <c r="C5553" s="5" t="str">
        <f t="shared" si="258"/>
        <v>1970</v>
      </c>
      <c r="D5553" s="1" t="str">
        <f t="shared" si="260"/>
        <v xml:space="preserve">Cosmos-3M </v>
      </c>
      <c r="E5553" s="1" t="s">
        <v>346</v>
      </c>
      <c r="F5553" s="7" t="str">
        <f>TEXT(DATE(MID(H5553, 13, 4), CHOOSE(MATCH( MID(H5553, 5, 3), {"Jan","Feb","Mar","Apr","May","Jun","Jul","Aug","Sep","Oct","Nov","Dec"}, 0), 1, 2, 3, 4, 5, 6, 7, 8, 9, 10, 11, 12), MID(H5553, 9, 2)), "yyyy-mm-dd")</f>
        <v>1970-10-12</v>
      </c>
      <c r="G5553" s="1" t="s">
        <v>11277</v>
      </c>
      <c r="H5553" s="1" t="s">
        <v>11276</v>
      </c>
    </row>
    <row r="5554" spans="1:8" hidden="1" x14ac:dyDescent="0.3">
      <c r="A5554" s="1" t="s">
        <v>1630</v>
      </c>
      <c r="B5554" s="1" t="str">
        <f t="shared" si="259"/>
        <v>Kazakhstan</v>
      </c>
      <c r="C5554" s="5" t="str">
        <f t="shared" si="258"/>
        <v>1970</v>
      </c>
      <c r="D5554" s="1" t="str">
        <f t="shared" si="260"/>
        <v xml:space="preserve">Voskhod </v>
      </c>
      <c r="E5554" s="1" t="s">
        <v>346</v>
      </c>
      <c r="F5554" s="7" t="str">
        <f>TEXT(DATE(MID(H5554, 13, 4), CHOOSE(MATCH( MID(H5554, 5, 3), {"Jan","Feb","Mar","Apr","May","Jun","Jul","Aug","Sep","Oct","Nov","Dec"}, 0), 1, 2, 3, 4, 5, 6, 7, 8, 9, 10, 11, 12), MID(H5554, 9, 2)), "yyyy-mm-dd")</f>
        <v>1970-10-09</v>
      </c>
      <c r="G5554" s="1" t="s">
        <v>11279</v>
      </c>
      <c r="H5554" s="1" t="s">
        <v>11278</v>
      </c>
    </row>
    <row r="5555" spans="1:8" hidden="1" x14ac:dyDescent="0.3">
      <c r="A5555" s="1" t="s">
        <v>1561</v>
      </c>
      <c r="B5555" s="1" t="str">
        <f t="shared" si="259"/>
        <v>Russia</v>
      </c>
      <c r="C5555" s="5" t="str">
        <f t="shared" si="258"/>
        <v>1970</v>
      </c>
      <c r="D5555" s="1" t="str">
        <f t="shared" si="260"/>
        <v xml:space="preserve">Cosmos-2 (63SM) </v>
      </c>
      <c r="E5555" s="1" t="s">
        <v>346</v>
      </c>
      <c r="F5555" s="7" t="str">
        <f>TEXT(DATE(MID(H5555, 13, 4), CHOOSE(MATCH( MID(H5555, 5, 3), {"Jan","Feb","Mar","Apr","May","Jun","Jul","Aug","Sep","Oct","Nov","Dec"}, 0), 1, 2, 3, 4, 5, 6, 7, 8, 9, 10, 11, 12), MID(H5555, 9, 2)), "yyyy-mm-dd")</f>
        <v>1970-10-08</v>
      </c>
      <c r="G5555" s="1" t="s">
        <v>11281</v>
      </c>
      <c r="H5555" s="1" t="s">
        <v>11280</v>
      </c>
    </row>
    <row r="5556" spans="1:8" hidden="1" x14ac:dyDescent="0.3">
      <c r="A5556" s="1" t="s">
        <v>130</v>
      </c>
      <c r="B5556" s="1" t="str">
        <f t="shared" si="259"/>
        <v>Kazakhstan</v>
      </c>
      <c r="C5556" s="5" t="str">
        <f t="shared" si="258"/>
        <v>1970</v>
      </c>
      <c r="D5556" s="1" t="str">
        <f t="shared" si="260"/>
        <v xml:space="preserve">Voskhod </v>
      </c>
      <c r="E5556" s="1" t="s">
        <v>346</v>
      </c>
      <c r="F5556" s="7" t="str">
        <f>TEXT(DATE(MID(H5556, 13, 4), CHOOSE(MATCH( MID(H5556, 5, 3), {"Jan","Feb","Mar","Apr","May","Jun","Jul","Aug","Sep","Oct","Nov","Dec"}, 0), 1, 2, 3, 4, 5, 6, 7, 8, 9, 10, 11, 12), MID(H5556, 9, 2)), "yyyy-mm-dd")</f>
        <v>1970-10-08</v>
      </c>
      <c r="G5556" s="1" t="s">
        <v>11283</v>
      </c>
      <c r="H5556" s="1" t="s">
        <v>11282</v>
      </c>
    </row>
    <row r="5557" spans="1:8" hidden="1" x14ac:dyDescent="0.3">
      <c r="A5557" s="1" t="s">
        <v>6795</v>
      </c>
      <c r="B5557" s="1" t="str">
        <f t="shared" si="259"/>
        <v>Kazakhstan</v>
      </c>
      <c r="C5557" s="5" t="str">
        <f t="shared" si="258"/>
        <v>1970</v>
      </c>
      <c r="D5557" s="1" t="str">
        <f t="shared" si="260"/>
        <v xml:space="preserve">Tsyklon-2 </v>
      </c>
      <c r="E5557" s="1" t="s">
        <v>346</v>
      </c>
      <c r="F5557" s="7" t="str">
        <f>TEXT(DATE(MID(H5557, 13, 4), CHOOSE(MATCH( MID(H5557, 5, 3), {"Jan","Feb","Mar","Apr","May","Jun","Jul","Aug","Sep","Oct","Nov","Dec"}, 0), 1, 2, 3, 4, 5, 6, 7, 8, 9, 10, 11, 12), MID(H5557, 9, 2)), "yyyy-mm-dd")</f>
        <v>1970-10-03</v>
      </c>
      <c r="G5557" s="1" t="s">
        <v>11285</v>
      </c>
      <c r="H5557" s="1" t="s">
        <v>11284</v>
      </c>
    </row>
    <row r="5558" spans="1:8" hidden="1" x14ac:dyDescent="0.3">
      <c r="A5558" s="1" t="s">
        <v>1630</v>
      </c>
      <c r="B5558" s="1" t="str">
        <f t="shared" si="259"/>
        <v>Kazakhstan</v>
      </c>
      <c r="C5558" s="5" t="str">
        <f t="shared" si="258"/>
        <v>1970</v>
      </c>
      <c r="D5558" s="1" t="str">
        <f t="shared" si="260"/>
        <v xml:space="preserve">Voskhod </v>
      </c>
      <c r="E5558" s="1" t="s">
        <v>346</v>
      </c>
      <c r="F5558" s="7" t="str">
        <f>TEXT(DATE(MID(H5558, 13, 4), CHOOSE(MATCH( MID(H5558, 5, 3), {"Jan","Feb","Mar","Apr","May","Jun","Jul","Aug","Sep","Oct","Nov","Dec"}, 0), 1, 2, 3, 4, 5, 6, 7, 8, 9, 10, 11, 12), MID(H5558, 9, 2)), "yyyy-mm-dd")</f>
        <v>1970-10-01</v>
      </c>
      <c r="G5558" s="1" t="s">
        <v>11287</v>
      </c>
      <c r="H5558" s="1" t="s">
        <v>11286</v>
      </c>
    </row>
    <row r="5559" spans="1:8" hidden="1" x14ac:dyDescent="0.3">
      <c r="A5559" s="1" t="s">
        <v>5</v>
      </c>
      <c r="B5559" s="1" t="str">
        <f t="shared" si="259"/>
        <v>Russia</v>
      </c>
      <c r="C5559" s="5" t="str">
        <f t="shared" si="258"/>
        <v>1970</v>
      </c>
      <c r="D5559" s="1" t="str">
        <f t="shared" si="260"/>
        <v xml:space="preserve">Molniya-M /Block L </v>
      </c>
      <c r="E5559" s="1" t="s">
        <v>346</v>
      </c>
      <c r="F5559" s="7" t="str">
        <f>TEXT(DATE(MID(H5559, 13, 4), CHOOSE(MATCH( MID(H5559, 5, 3), {"Jan","Feb","Mar","Apr","May","Jun","Jul","Aug","Sep","Oct","Nov","Dec"}, 0), 1, 2, 3, 4, 5, 6, 7, 8, 9, 10, 11, 12), MID(H5559, 9, 2)), "yyyy-mm-dd")</f>
        <v>1970-09-29</v>
      </c>
      <c r="G5559" s="1" t="s">
        <v>11289</v>
      </c>
      <c r="H5559" s="1" t="s">
        <v>11288</v>
      </c>
    </row>
    <row r="5560" spans="1:8" hidden="1" x14ac:dyDescent="0.3">
      <c r="A5560" s="1" t="s">
        <v>11053</v>
      </c>
      <c r="B5560" s="1" t="str">
        <f t="shared" si="259"/>
        <v>Kazakhstan</v>
      </c>
      <c r="C5560" s="5" t="str">
        <f t="shared" si="258"/>
        <v>1970</v>
      </c>
      <c r="D5560" s="1" t="str">
        <f t="shared" si="260"/>
        <v xml:space="preserve">R-36 Orb. </v>
      </c>
      <c r="E5560" s="1" t="s">
        <v>346</v>
      </c>
      <c r="F5560" s="7" t="str">
        <f>TEXT(DATE(MID(H5560, 13, 4), CHOOSE(MATCH( MID(H5560, 5, 3), {"Jan","Feb","Mar","Apr","May","Jun","Jul","Aug","Sep","Oct","Nov","Dec"}, 0), 1, 2, 3, 4, 5, 6, 7, 8, 9, 10, 11, 12), MID(H5560, 9, 2)), "yyyy-mm-dd")</f>
        <v>1970-09-25</v>
      </c>
      <c r="G5560" s="1" t="s">
        <v>11291</v>
      </c>
      <c r="H5560" s="1" t="s">
        <v>11290</v>
      </c>
    </row>
    <row r="5561" spans="1:8" hidden="1" x14ac:dyDescent="0.3">
      <c r="A5561" s="1" t="s">
        <v>714</v>
      </c>
      <c r="B5561" s="1" t="str">
        <f t="shared" si="259"/>
        <v>Japan</v>
      </c>
      <c r="C5561" s="5" t="str">
        <f t="shared" si="258"/>
        <v>1970</v>
      </c>
      <c r="D5561" s="1" t="str">
        <f t="shared" si="260"/>
        <v xml:space="preserve">Mu-IV S </v>
      </c>
      <c r="E5561" s="1" t="s">
        <v>346</v>
      </c>
      <c r="F5561" s="7" t="str">
        <f>TEXT(DATE(MID(H5561, 13, 4), CHOOSE(MATCH( MID(H5561, 5, 3), {"Jan","Feb","Mar","Apr","May","Jun","Jul","Aug","Sep","Oct","Nov","Dec"}, 0), 1, 2, 3, 4, 5, 6, 7, 8, 9, 10, 11, 12), MID(H5561, 9, 2)), "yyyy-mm-dd")</f>
        <v>1970-09-25</v>
      </c>
      <c r="G5561" s="1" t="s">
        <v>11293</v>
      </c>
      <c r="H5561" s="1" t="s">
        <v>11292</v>
      </c>
    </row>
    <row r="5562" spans="1:8" hidden="1" x14ac:dyDescent="0.3">
      <c r="A5562" s="1" t="s">
        <v>6615</v>
      </c>
      <c r="B5562" s="1" t="str">
        <f t="shared" si="259"/>
        <v>Russia</v>
      </c>
      <c r="C5562" s="5" t="str">
        <f t="shared" si="258"/>
        <v>1970</v>
      </c>
      <c r="D5562" s="1" t="str">
        <f t="shared" si="260"/>
        <v xml:space="preserve">Voskhod </v>
      </c>
      <c r="E5562" s="1" t="s">
        <v>346</v>
      </c>
      <c r="F5562" s="7" t="str">
        <f>TEXT(DATE(MID(H5562, 13, 4), CHOOSE(MATCH( MID(H5562, 5, 3), {"Jan","Feb","Mar","Apr","May","Jun","Jul","Aug","Sep","Oct","Nov","Dec"}, 0), 1, 2, 3, 4, 5, 6, 7, 8, 9, 10, 11, 12), MID(H5562, 9, 2)), "yyyy-mm-dd")</f>
        <v>1970-09-22</v>
      </c>
      <c r="G5562" s="1" t="s">
        <v>11295</v>
      </c>
      <c r="H5562" s="1" t="s">
        <v>11294</v>
      </c>
    </row>
    <row r="5563" spans="1:8" hidden="1" x14ac:dyDescent="0.3">
      <c r="A5563" s="1" t="s">
        <v>130</v>
      </c>
      <c r="B5563" s="1" t="str">
        <f t="shared" si="259"/>
        <v>Kazakhstan</v>
      </c>
      <c r="C5563" s="5" t="str">
        <f t="shared" si="258"/>
        <v>1970</v>
      </c>
      <c r="D5563" s="1" t="str">
        <f t="shared" si="260"/>
        <v xml:space="preserve">Voskhod </v>
      </c>
      <c r="E5563" s="1" t="s">
        <v>346</v>
      </c>
      <c r="F5563" s="7" t="str">
        <f>TEXT(DATE(MID(H5563, 13, 4), CHOOSE(MATCH( MID(H5563, 5, 3), {"Jan","Feb","Mar","Apr","May","Jun","Jul","Aug","Sep","Oct","Nov","Dec"}, 0), 1, 2, 3, 4, 5, 6, 7, 8, 9, 10, 11, 12), MID(H5563, 9, 2)), "yyyy-mm-dd")</f>
        <v>1970-09-17</v>
      </c>
      <c r="G5563" s="1" t="s">
        <v>11297</v>
      </c>
      <c r="H5563" s="1" t="s">
        <v>11296</v>
      </c>
    </row>
    <row r="5564" spans="1:8" hidden="1" x14ac:dyDescent="0.3">
      <c r="A5564" s="1" t="s">
        <v>1561</v>
      </c>
      <c r="B5564" s="1" t="str">
        <f t="shared" si="259"/>
        <v>Russia</v>
      </c>
      <c r="C5564" s="5" t="str">
        <f t="shared" si="258"/>
        <v>1970</v>
      </c>
      <c r="D5564" s="1" t="str">
        <f t="shared" si="260"/>
        <v xml:space="preserve">Cosmos-2 (63SM) </v>
      </c>
      <c r="E5564" s="1" t="s">
        <v>346</v>
      </c>
      <c r="F5564" s="7" t="str">
        <f>TEXT(DATE(MID(H5564, 13, 4), CHOOSE(MATCH( MID(H5564, 5, 3), {"Jan","Feb","Mar","Apr","May","Jun","Jul","Aug","Sep","Oct","Nov","Dec"}, 0), 1, 2, 3, 4, 5, 6, 7, 8, 9, 10, 11, 12), MID(H5564, 9, 2)), "yyyy-mm-dd")</f>
        <v>1970-09-16</v>
      </c>
      <c r="G5564" s="1" t="s">
        <v>11299</v>
      </c>
      <c r="H5564" s="1" t="s">
        <v>11298</v>
      </c>
    </row>
    <row r="5565" spans="1:8" hidden="1" x14ac:dyDescent="0.3">
      <c r="A5565" s="1" t="s">
        <v>4200</v>
      </c>
      <c r="B5565" s="1" t="str">
        <f t="shared" si="259"/>
        <v>Kazakhstan</v>
      </c>
      <c r="C5565" s="5" t="str">
        <f t="shared" si="258"/>
        <v>1970</v>
      </c>
      <c r="D5565" s="1" t="str">
        <f t="shared" si="260"/>
        <v xml:space="preserve">Proton-K/Block D </v>
      </c>
      <c r="E5565" s="1" t="s">
        <v>346</v>
      </c>
      <c r="F5565" s="7" t="str">
        <f>TEXT(DATE(MID(H5565, 13, 4), CHOOSE(MATCH( MID(H5565, 5, 3), {"Jan","Feb","Mar","Apr","May","Jun","Jul","Aug","Sep","Oct","Nov","Dec"}, 0), 1, 2, 3, 4, 5, 6, 7, 8, 9, 10, 11, 12), MID(H5565, 9, 2)), "yyyy-mm-dd")</f>
        <v>1970-09-12</v>
      </c>
      <c r="G5565" s="1" t="s">
        <v>11301</v>
      </c>
      <c r="H5565" s="1" t="s">
        <v>11300</v>
      </c>
    </row>
    <row r="5566" spans="1:8" hidden="1" x14ac:dyDescent="0.3">
      <c r="A5566" s="1" t="s">
        <v>6615</v>
      </c>
      <c r="B5566" s="1" t="str">
        <f t="shared" si="259"/>
        <v>Russia</v>
      </c>
      <c r="C5566" s="5" t="str">
        <f t="shared" si="258"/>
        <v>1970</v>
      </c>
      <c r="D5566" s="1" t="str">
        <f t="shared" si="260"/>
        <v xml:space="preserve">Voskhod </v>
      </c>
      <c r="E5566" s="1" t="s">
        <v>346</v>
      </c>
      <c r="F5566" s="7" t="str">
        <f>TEXT(DATE(MID(H5566, 13, 4), CHOOSE(MATCH( MID(H5566, 5, 3), {"Jan","Feb","Mar","Apr","May","Jun","Jul","Aug","Sep","Oct","Nov","Dec"}, 0), 1, 2, 3, 4, 5, 6, 7, 8, 9, 10, 11, 12), MID(H5566, 9, 2)), "yyyy-mm-dd")</f>
        <v>1970-09-08</v>
      </c>
      <c r="G5566" s="1" t="s">
        <v>11303</v>
      </c>
      <c r="H5566" s="1" t="s">
        <v>11302</v>
      </c>
    </row>
    <row r="5567" spans="1:8" hidden="1" x14ac:dyDescent="0.3">
      <c r="A5567" s="1" t="s">
        <v>8845</v>
      </c>
      <c r="B5567" s="1" t="str">
        <f t="shared" si="259"/>
        <v>USA</v>
      </c>
      <c r="C5567" s="5" t="str">
        <f t="shared" si="258"/>
        <v>1970</v>
      </c>
      <c r="D5567" s="1" t="str">
        <f t="shared" si="260"/>
        <v xml:space="preserve">Thor-LV2D Burner-2 </v>
      </c>
      <c r="E5567" s="1" t="s">
        <v>346</v>
      </c>
      <c r="F5567" s="7" t="str">
        <f>TEXT(DATE(MID(H5567, 13, 4), CHOOSE(MATCH( MID(H5567, 5, 3), {"Jan","Feb","Mar","Apr","May","Jun","Jul","Aug","Sep","Oct","Nov","Dec"}, 0), 1, 2, 3, 4, 5, 6, 7, 8, 9, 10, 11, 12), MID(H5567, 9, 2)), "yyyy-mm-dd")</f>
        <v>1970-09-03</v>
      </c>
      <c r="G5567" s="1" t="s">
        <v>11305</v>
      </c>
      <c r="H5567" s="1" t="s">
        <v>11304</v>
      </c>
    </row>
    <row r="5568" spans="1:8" hidden="1" x14ac:dyDescent="0.3">
      <c r="A5568" s="1" t="s">
        <v>11000</v>
      </c>
      <c r="B5568" s="1" t="str">
        <f t="shared" si="259"/>
        <v>Australia</v>
      </c>
      <c r="C5568" s="5" t="str">
        <f t="shared" si="258"/>
        <v>1970</v>
      </c>
      <c r="D5568" s="1" t="str">
        <f t="shared" si="260"/>
        <v xml:space="preserve">Black Arrow </v>
      </c>
      <c r="E5568" s="1" t="s">
        <v>346</v>
      </c>
      <c r="F5568" s="7" t="str">
        <f>TEXT(DATE(MID(H5568, 13, 4), CHOOSE(MATCH( MID(H5568, 5, 3), {"Jan","Feb","Mar","Apr","May","Jun","Jul","Aug","Sep","Oct","Nov","Dec"}, 0), 1, 2, 3, 4, 5, 6, 7, 8, 9, 10, 11, 12), MID(H5568, 9, 2)), "yyyy-mm-dd")</f>
        <v>1970-09-02</v>
      </c>
      <c r="G5568" s="1" t="s">
        <v>11307</v>
      </c>
      <c r="H5568" s="1" t="s">
        <v>11306</v>
      </c>
    </row>
    <row r="5569" spans="1:8" hidden="1" x14ac:dyDescent="0.3">
      <c r="A5569" s="1" t="s">
        <v>9371</v>
      </c>
      <c r="B5569" s="1" t="str">
        <f t="shared" si="259"/>
        <v>USA</v>
      </c>
      <c r="C5569" s="5" t="str">
        <f t="shared" si="258"/>
        <v>1970</v>
      </c>
      <c r="D5569" s="1" t="str">
        <f t="shared" si="260"/>
        <v xml:space="preserve">Atlas-SLV3A Agena-D </v>
      </c>
      <c r="E5569" s="1" t="s">
        <v>346</v>
      </c>
      <c r="F5569" s="7" t="str">
        <f>TEXT(DATE(MID(H5569, 13, 4), CHOOSE(MATCH( MID(H5569, 5, 3), {"Jan","Feb","Mar","Apr","May","Jun","Jul","Aug","Sep","Oct","Nov","Dec"}, 0), 1, 2, 3, 4, 5, 6, 7, 8, 9, 10, 11, 12), MID(H5569, 9, 2)), "yyyy-mm-dd")</f>
        <v>1970-09-01</v>
      </c>
      <c r="G5569" s="1" t="s">
        <v>11309</v>
      </c>
      <c r="H5569" s="1" t="s">
        <v>11308</v>
      </c>
    </row>
    <row r="5570" spans="1:8" hidden="1" x14ac:dyDescent="0.3">
      <c r="A5570" s="1" t="s">
        <v>130</v>
      </c>
      <c r="B5570" s="1" t="str">
        <f t="shared" si="259"/>
        <v>Kazakhstan</v>
      </c>
      <c r="C5570" s="5" t="str">
        <f t="shared" ref="C5570:C5633" si="261">TEXT(F5570, "yyyy")</f>
        <v>1970</v>
      </c>
      <c r="D5570" s="1" t="str">
        <f t="shared" si="260"/>
        <v xml:space="preserve">Voskhod </v>
      </c>
      <c r="E5570" s="1" t="s">
        <v>346</v>
      </c>
      <c r="F5570" s="7" t="str">
        <f>TEXT(DATE(MID(H5570, 13, 4), CHOOSE(MATCH( MID(H5570, 5, 3), {"Jan","Feb","Mar","Apr","May","Jun","Jul","Aug","Sep","Oct","Nov","Dec"}, 0), 1, 2, 3, 4, 5, 6, 7, 8, 9, 10, 11, 12), MID(H5570, 9, 2)), "yyyy-mm-dd")</f>
        <v>1970-08-29</v>
      </c>
      <c r="G5570" s="1" t="s">
        <v>11311</v>
      </c>
      <c r="H5570" s="1" t="s">
        <v>11310</v>
      </c>
    </row>
    <row r="5571" spans="1:8" hidden="1" x14ac:dyDescent="0.3">
      <c r="A5571" s="1" t="s">
        <v>5723</v>
      </c>
      <c r="B5571" s="1" t="str">
        <f t="shared" ref="B5571:B5634" si="262">TRIM(MID(A5571, FIND("|", SUBSTITUTE(A5571, ",", "|", LEN(A5571) - LEN(SUBSTITUTE(A5571,",", "" )))) + 1, LEN(A5571)))</f>
        <v>USA</v>
      </c>
      <c r="C5571" s="5" t="str">
        <f t="shared" si="261"/>
        <v>1970</v>
      </c>
      <c r="D5571" s="1" t="str">
        <f t="shared" ref="D5571:D5634" si="263">LEFT(G5571, FIND("|", G5571) - 1)</f>
        <v xml:space="preserve">Scout A </v>
      </c>
      <c r="E5571" s="1" t="s">
        <v>346</v>
      </c>
      <c r="F5571" s="7" t="str">
        <f>TEXT(DATE(MID(H5571, 13, 4), CHOOSE(MATCH( MID(H5571, 5, 3), {"Jan","Feb","Mar","Apr","May","Jun","Jul","Aug","Sep","Oct","Nov","Dec"}, 0), 1, 2, 3, 4, 5, 6, 7, 8, 9, 10, 11, 12), MID(H5571, 9, 2)), "yyyy-mm-dd")</f>
        <v>1970-08-27</v>
      </c>
      <c r="G5571" s="1" t="s">
        <v>11313</v>
      </c>
      <c r="H5571" s="1" t="s">
        <v>11312</v>
      </c>
    </row>
    <row r="5572" spans="1:8" hidden="1" x14ac:dyDescent="0.3">
      <c r="A5572" s="1" t="s">
        <v>10955</v>
      </c>
      <c r="B5572" s="1" t="str">
        <f t="shared" si="262"/>
        <v>USA</v>
      </c>
      <c r="C5572" s="5" t="str">
        <f t="shared" si="261"/>
        <v>1970</v>
      </c>
      <c r="D5572" s="1" t="str">
        <f t="shared" si="263"/>
        <v xml:space="preserve">Thorad SLV-2G Agena-D </v>
      </c>
      <c r="E5572" s="1" t="s">
        <v>346</v>
      </c>
      <c r="F5572" s="7" t="str">
        <f>TEXT(DATE(MID(H5572, 13, 4), CHOOSE(MATCH( MID(H5572, 5, 3), {"Jan","Feb","Mar","Apr","May","Jun","Jul","Aug","Sep","Oct","Nov","Dec"}, 0), 1, 2, 3, 4, 5, 6, 7, 8, 9, 10, 11, 12), MID(H5572, 9, 2)), "yyyy-mm-dd")</f>
        <v>1970-08-26</v>
      </c>
      <c r="G5572" s="1" t="s">
        <v>11315</v>
      </c>
      <c r="H5572" s="1" t="s">
        <v>11314</v>
      </c>
    </row>
    <row r="5573" spans="1:8" hidden="1" x14ac:dyDescent="0.3">
      <c r="A5573" s="1" t="s">
        <v>130</v>
      </c>
      <c r="B5573" s="1" t="str">
        <f t="shared" si="262"/>
        <v>Kazakhstan</v>
      </c>
      <c r="C5573" s="5" t="str">
        <f t="shared" si="261"/>
        <v>1970</v>
      </c>
      <c r="D5573" s="1" t="str">
        <f t="shared" si="263"/>
        <v xml:space="preserve">Molniya-M /Block NVL </v>
      </c>
      <c r="E5573" s="1" t="s">
        <v>346</v>
      </c>
      <c r="F5573" s="7" t="str">
        <f>TEXT(DATE(MID(H5573, 13, 4), CHOOSE(MATCH( MID(H5573, 5, 3), {"Jan","Feb","Mar","Apr","May","Jun","Jul","Aug","Sep","Oct","Nov","Dec"}, 0), 1, 2, 3, 4, 5, 6, 7, 8, 9, 10, 11, 12), MID(H5573, 9, 2)), "yyyy-mm-dd")</f>
        <v>1970-08-22</v>
      </c>
      <c r="G5573" s="1" t="s">
        <v>11317</v>
      </c>
      <c r="H5573" s="1" t="s">
        <v>11316</v>
      </c>
    </row>
    <row r="5574" spans="1:8" hidden="1" x14ac:dyDescent="0.3">
      <c r="A5574" s="1" t="s">
        <v>3373</v>
      </c>
      <c r="B5574" s="1" t="str">
        <f t="shared" si="262"/>
        <v>Russia</v>
      </c>
      <c r="C5574" s="5" t="str">
        <f t="shared" si="261"/>
        <v>1970</v>
      </c>
      <c r="D5574" s="1" t="str">
        <f t="shared" si="263"/>
        <v xml:space="preserve">Cosmos-3M </v>
      </c>
      <c r="E5574" s="1" t="s">
        <v>346</v>
      </c>
      <c r="F5574" s="7" t="str">
        <f>TEXT(DATE(MID(H5574, 13, 4), CHOOSE(MATCH( MID(H5574, 5, 3), {"Jan","Feb","Mar","Apr","May","Jun","Jul","Aug","Sep","Oct","Nov","Dec"}, 0), 1, 2, 3, 4, 5, 6, 7, 8, 9, 10, 11, 12), MID(H5574, 9, 2)), "yyyy-mm-dd")</f>
        <v>1970-08-20</v>
      </c>
      <c r="G5574" s="1" t="s">
        <v>11319</v>
      </c>
      <c r="H5574" s="1" t="s">
        <v>11318</v>
      </c>
    </row>
    <row r="5575" spans="1:8" hidden="1" x14ac:dyDescent="0.3">
      <c r="A5575" s="1" t="s">
        <v>1561</v>
      </c>
      <c r="B5575" s="1" t="str">
        <f t="shared" si="262"/>
        <v>Russia</v>
      </c>
      <c r="C5575" s="5" t="str">
        <f t="shared" si="261"/>
        <v>1970</v>
      </c>
      <c r="D5575" s="1" t="str">
        <f t="shared" si="263"/>
        <v xml:space="preserve">Cosmos-2 (63SM) </v>
      </c>
      <c r="E5575" s="1" t="s">
        <v>346</v>
      </c>
      <c r="F5575" s="7" t="str">
        <f>TEXT(DATE(MID(H5575, 13, 4), CHOOSE(MATCH( MID(H5575, 5, 3), {"Jan","Feb","Mar","Apr","May","Jun","Jul","Aug","Sep","Oct","Nov","Dec"}, 0), 1, 2, 3, 4, 5, 6, 7, 8, 9, 10, 11, 12), MID(H5575, 9, 2)), "yyyy-mm-dd")</f>
        <v>1970-08-19</v>
      </c>
      <c r="G5575" s="1" t="s">
        <v>11321</v>
      </c>
      <c r="H5575" s="1" t="s">
        <v>11320</v>
      </c>
    </row>
    <row r="5576" spans="1:8" hidden="1" x14ac:dyDescent="0.3">
      <c r="A5576" s="1" t="s">
        <v>3478</v>
      </c>
      <c r="B5576" s="1" t="str">
        <f t="shared" si="262"/>
        <v>USA</v>
      </c>
      <c r="C5576" s="5" t="str">
        <f t="shared" si="261"/>
        <v>1970</v>
      </c>
      <c r="D5576" s="1" t="str">
        <f t="shared" si="263"/>
        <v xml:space="preserve">Delta M </v>
      </c>
      <c r="E5576" s="1" t="s">
        <v>346</v>
      </c>
      <c r="F5576" s="7" t="str">
        <f>TEXT(DATE(MID(H5576, 13, 4), CHOOSE(MATCH( MID(H5576, 5, 3), {"Jan","Feb","Mar","Apr","May","Jun","Jul","Aug","Sep","Oct","Nov","Dec"}, 0), 1, 2, 3, 4, 5, 6, 7, 8, 9, 10, 11, 12), MID(H5576, 9, 2)), "yyyy-mm-dd")</f>
        <v>1970-08-19</v>
      </c>
      <c r="G5576" s="1" t="s">
        <v>11323</v>
      </c>
      <c r="H5576" s="1" t="s">
        <v>11322</v>
      </c>
    </row>
    <row r="5577" spans="1:8" hidden="1" x14ac:dyDescent="0.3">
      <c r="A5577" s="1" t="s">
        <v>4249</v>
      </c>
      <c r="B5577" s="1" t="str">
        <f t="shared" si="262"/>
        <v>USA</v>
      </c>
      <c r="C5577" s="5" t="str">
        <f t="shared" si="261"/>
        <v>1970</v>
      </c>
      <c r="D5577" s="1" t="str">
        <f t="shared" si="263"/>
        <v xml:space="preserve">Titan III(23)B </v>
      </c>
      <c r="E5577" s="1" t="s">
        <v>346</v>
      </c>
      <c r="F5577" s="7" t="str">
        <f>TEXT(DATE(MID(H5577, 13, 4), CHOOSE(MATCH( MID(H5577, 5, 3), {"Jan","Feb","Mar","Apr","May","Jun","Jul","Aug","Sep","Oct","Nov","Dec"}, 0), 1, 2, 3, 4, 5, 6, 7, 8, 9, 10, 11, 12), MID(H5577, 9, 2)), "yyyy-mm-dd")</f>
        <v>1970-08-18</v>
      </c>
      <c r="G5577" s="1" t="s">
        <v>11325</v>
      </c>
      <c r="H5577" s="1" t="s">
        <v>11324</v>
      </c>
    </row>
    <row r="5578" spans="1:8" hidden="1" x14ac:dyDescent="0.3">
      <c r="A5578" s="1" t="s">
        <v>4200</v>
      </c>
      <c r="B5578" s="1" t="str">
        <f t="shared" si="262"/>
        <v>Kazakhstan</v>
      </c>
      <c r="C5578" s="5" t="str">
        <f t="shared" si="261"/>
        <v>1970</v>
      </c>
      <c r="D5578" s="1" t="str">
        <f t="shared" si="263"/>
        <v xml:space="preserve">Proton-K </v>
      </c>
      <c r="E5578" s="1" t="s">
        <v>346</v>
      </c>
      <c r="F5578" s="7" t="str">
        <f>TEXT(DATE(MID(H5578, 13, 4), CHOOSE(MATCH( MID(H5578, 5, 3), {"Jan","Feb","Mar","Apr","May","Jun","Jul","Aug","Sep","Oct","Nov","Dec"}, 0), 1, 2, 3, 4, 5, 6, 7, 8, 9, 10, 11, 12), MID(H5578, 9, 2)), "yyyy-mm-dd")</f>
        <v>1970-08-18</v>
      </c>
      <c r="G5578" s="1" t="s">
        <v>11327</v>
      </c>
      <c r="H5578" s="1" t="s">
        <v>11326</v>
      </c>
    </row>
    <row r="5579" spans="1:8" hidden="1" x14ac:dyDescent="0.3">
      <c r="A5579" s="1" t="s">
        <v>130</v>
      </c>
      <c r="B5579" s="1" t="str">
        <f t="shared" si="262"/>
        <v>Kazakhstan</v>
      </c>
      <c r="C5579" s="5" t="str">
        <f t="shared" si="261"/>
        <v>1970</v>
      </c>
      <c r="D5579" s="1" t="str">
        <f t="shared" si="263"/>
        <v xml:space="preserve">Molniya-M /Block NVL </v>
      </c>
      <c r="E5579" s="1" t="s">
        <v>346</v>
      </c>
      <c r="F5579" s="7" t="str">
        <f>TEXT(DATE(MID(H5579, 13, 4), CHOOSE(MATCH( MID(H5579, 5, 3), {"Jan","Feb","Mar","Apr","May","Jun","Jul","Aug","Sep","Oct","Nov","Dec"}, 0), 1, 2, 3, 4, 5, 6, 7, 8, 9, 10, 11, 12), MID(H5579, 9, 2)), "yyyy-mm-dd")</f>
        <v>1970-08-17</v>
      </c>
      <c r="G5579" s="1" t="s">
        <v>11329</v>
      </c>
      <c r="H5579" s="1" t="s">
        <v>11328</v>
      </c>
    </row>
    <row r="5580" spans="1:8" hidden="1" x14ac:dyDescent="0.3">
      <c r="A5580" s="1" t="s">
        <v>1561</v>
      </c>
      <c r="B5580" s="1" t="str">
        <f t="shared" si="262"/>
        <v>Russia</v>
      </c>
      <c r="C5580" s="5" t="str">
        <f t="shared" si="261"/>
        <v>1970</v>
      </c>
      <c r="D5580" s="1" t="str">
        <f t="shared" si="263"/>
        <v xml:space="preserve">Cosmos-2 (63SM) </v>
      </c>
      <c r="E5580" s="1" t="s">
        <v>346</v>
      </c>
      <c r="F5580" s="7" t="str">
        <f>TEXT(DATE(MID(H5580, 13, 4), CHOOSE(MATCH( MID(H5580, 5, 3), {"Jan","Feb","Mar","Apr","May","Jun","Jul","Aug","Sep","Oct","Nov","Dec"}, 0), 1, 2, 3, 4, 5, 6, 7, 8, 9, 10, 11, 12), MID(H5580, 9, 2)), "yyyy-mm-dd")</f>
        <v>1970-08-10</v>
      </c>
      <c r="G5580" s="1" t="s">
        <v>11331</v>
      </c>
      <c r="H5580" s="1" t="s">
        <v>11330</v>
      </c>
    </row>
    <row r="5581" spans="1:8" hidden="1" x14ac:dyDescent="0.3">
      <c r="A5581" s="1" t="s">
        <v>5</v>
      </c>
      <c r="B5581" s="1" t="str">
        <f t="shared" si="262"/>
        <v>Russia</v>
      </c>
      <c r="C5581" s="5" t="str">
        <f t="shared" si="261"/>
        <v>1970</v>
      </c>
      <c r="D5581" s="1" t="str">
        <f t="shared" si="263"/>
        <v xml:space="preserve">Voskhod </v>
      </c>
      <c r="E5581" s="1" t="s">
        <v>346</v>
      </c>
      <c r="F5581" s="7" t="str">
        <f>TEXT(DATE(MID(H5581, 13, 4), CHOOSE(MATCH( MID(H5581, 5, 3), {"Jan","Feb","Mar","Apr","May","Jun","Jul","Aug","Sep","Oct","Nov","Dec"}, 0), 1, 2, 3, 4, 5, 6, 7, 8, 9, 10, 11, 12), MID(H5581, 9, 2)), "yyyy-mm-dd")</f>
        <v>1970-08-07</v>
      </c>
      <c r="G5581" s="1" t="s">
        <v>11333</v>
      </c>
      <c r="H5581" s="1" t="s">
        <v>11332</v>
      </c>
    </row>
    <row r="5582" spans="1:8" hidden="1" x14ac:dyDescent="0.3">
      <c r="A5582" s="1" t="s">
        <v>6899</v>
      </c>
      <c r="B5582" s="1" t="str">
        <f t="shared" si="262"/>
        <v>Russia</v>
      </c>
      <c r="C5582" s="5" t="str">
        <f t="shared" si="261"/>
        <v>1970</v>
      </c>
      <c r="D5582" s="1" t="str">
        <f t="shared" si="263"/>
        <v xml:space="preserve">Cosmos-2 (63SM) </v>
      </c>
      <c r="E5582" s="1" t="s">
        <v>346</v>
      </c>
      <c r="F5582" s="7" t="str">
        <f>TEXT(DATE(MID(H5582, 13, 4), CHOOSE(MATCH( MID(H5582, 5, 3), {"Jan","Feb","Mar","Apr","May","Jun","Jul","Aug","Sep","Oct","Nov","Dec"}, 0), 1, 2, 3, 4, 5, 6, 7, 8, 9, 10, 11, 12), MID(H5582, 9, 2)), "yyyy-mm-dd")</f>
        <v>1970-08-07</v>
      </c>
      <c r="G5582" s="1" t="s">
        <v>11335</v>
      </c>
      <c r="H5582" s="1" t="s">
        <v>11334</v>
      </c>
    </row>
    <row r="5583" spans="1:8" hidden="1" x14ac:dyDescent="0.3">
      <c r="A5583" s="1" t="s">
        <v>6899</v>
      </c>
      <c r="B5583" s="1" t="str">
        <f t="shared" si="262"/>
        <v>Russia</v>
      </c>
      <c r="C5583" s="5" t="str">
        <f t="shared" si="261"/>
        <v>1970</v>
      </c>
      <c r="D5583" s="1" t="str">
        <f t="shared" si="263"/>
        <v xml:space="preserve">K65M-RB5 </v>
      </c>
      <c r="E5583" s="1" t="s">
        <v>346</v>
      </c>
      <c r="F5583" s="7" t="str">
        <f>TEXT(DATE(MID(H5583, 13, 4), CHOOSE(MATCH( MID(H5583, 5, 3), {"Jan","Feb","Mar","Apr","May","Jun","Jul","Aug","Sep","Oct","Nov","Dec"}, 0), 1, 2, 3, 4, 5, 6, 7, 8, 9, 10, 11, 12), MID(H5583, 9, 2)), "yyyy-mm-dd")</f>
        <v>1970-07-31</v>
      </c>
      <c r="G5583" s="1" t="s">
        <v>11337</v>
      </c>
      <c r="H5583" s="1" t="s">
        <v>11336</v>
      </c>
    </row>
    <row r="5584" spans="1:8" hidden="1" x14ac:dyDescent="0.3">
      <c r="A5584" s="1" t="s">
        <v>11338</v>
      </c>
      <c r="B5584" s="1" t="str">
        <f t="shared" si="262"/>
        <v>Kazakhstan</v>
      </c>
      <c r="C5584" s="5" t="str">
        <f t="shared" si="261"/>
        <v>1970</v>
      </c>
      <c r="D5584" s="1" t="str">
        <f t="shared" si="263"/>
        <v xml:space="preserve">R-36 Orb. </v>
      </c>
      <c r="E5584" s="1" t="s">
        <v>346</v>
      </c>
      <c r="F5584" s="7" t="str">
        <f>TEXT(DATE(MID(H5584, 13, 4), CHOOSE(MATCH( MID(H5584, 5, 3), {"Jan","Feb","Mar","Apr","May","Jun","Jul","Aug","Sep","Oct","Nov","Dec"}, 0), 1, 2, 3, 4, 5, 6, 7, 8, 9, 10, 11, 12), MID(H5584, 9, 2)), "yyyy-mm-dd")</f>
        <v>1970-07-28</v>
      </c>
      <c r="G5584" s="1" t="s">
        <v>11340</v>
      </c>
      <c r="H5584" s="1" t="s">
        <v>11339</v>
      </c>
    </row>
    <row r="5585" spans="1:8" hidden="1" x14ac:dyDescent="0.3">
      <c r="A5585" s="1" t="s">
        <v>3478</v>
      </c>
      <c r="B5585" s="1" t="str">
        <f t="shared" si="262"/>
        <v>USA</v>
      </c>
      <c r="C5585" s="5" t="str">
        <f t="shared" si="261"/>
        <v>1970</v>
      </c>
      <c r="D5585" s="1" t="str">
        <f t="shared" si="263"/>
        <v xml:space="preserve">Delta M </v>
      </c>
      <c r="E5585" s="1" t="s">
        <v>346</v>
      </c>
      <c r="F5585" s="7" t="str">
        <f>TEXT(DATE(MID(H5585, 13, 4), CHOOSE(MATCH( MID(H5585, 5, 3), {"Jan","Feb","Mar","Apr","May","Jun","Jul","Aug","Sep","Oct","Nov","Dec"}, 0), 1, 2, 3, 4, 5, 6, 7, 8, 9, 10, 11, 12), MID(H5585, 9, 2)), "yyyy-mm-dd")</f>
        <v>1970-07-23</v>
      </c>
      <c r="G5585" s="1" t="s">
        <v>11342</v>
      </c>
      <c r="H5585" s="1" t="s">
        <v>11341</v>
      </c>
    </row>
    <row r="5586" spans="1:8" hidden="1" x14ac:dyDescent="0.3">
      <c r="A5586" s="1" t="s">
        <v>5557</v>
      </c>
      <c r="B5586" s="1" t="str">
        <f t="shared" si="262"/>
        <v>USA</v>
      </c>
      <c r="C5586" s="5" t="str">
        <f t="shared" si="261"/>
        <v>1970</v>
      </c>
      <c r="D5586" s="1" t="str">
        <f t="shared" si="263"/>
        <v xml:space="preserve">Thorad SLV-2G Agena-D </v>
      </c>
      <c r="E5586" s="1" t="s">
        <v>346</v>
      </c>
      <c r="F5586" s="7" t="str">
        <f>TEXT(DATE(MID(H5586, 13, 4), CHOOSE(MATCH( MID(H5586, 5, 3), {"Jan","Feb","Mar","Apr","May","Jun","Jul","Aug","Sep","Oct","Nov","Dec"}, 0), 1, 2, 3, 4, 5, 6, 7, 8, 9, 10, 11, 12), MID(H5586, 9, 2)), "yyyy-mm-dd")</f>
        <v>1970-07-23</v>
      </c>
      <c r="G5586" s="1" t="s">
        <v>11344</v>
      </c>
      <c r="H5586" s="1" t="s">
        <v>11343</v>
      </c>
    </row>
    <row r="5587" spans="1:8" hidden="1" x14ac:dyDescent="0.3">
      <c r="A5587" s="1" t="s">
        <v>5</v>
      </c>
      <c r="B5587" s="1" t="str">
        <f t="shared" si="262"/>
        <v>Russia</v>
      </c>
      <c r="C5587" s="5" t="str">
        <f t="shared" si="261"/>
        <v>1970</v>
      </c>
      <c r="D5587" s="1" t="str">
        <f t="shared" si="263"/>
        <v xml:space="preserve">Voskhod </v>
      </c>
      <c r="E5587" s="1" t="s">
        <v>346</v>
      </c>
      <c r="F5587" s="7" t="str">
        <f>TEXT(DATE(MID(H5587, 13, 4), CHOOSE(MATCH( MID(H5587, 5, 3), {"Jan","Feb","Mar","Apr","May","Jun","Jul","Aug","Sep","Oct","Nov","Dec"}, 0), 1, 2, 3, 4, 5, 6, 7, 8, 9, 10, 11, 12), MID(H5587, 9, 2)), "yyyy-mm-dd")</f>
        <v>1970-07-21</v>
      </c>
      <c r="G5587" s="1" t="s">
        <v>11346</v>
      </c>
      <c r="H5587" s="1" t="s">
        <v>11345</v>
      </c>
    </row>
    <row r="5588" spans="1:8" hidden="1" x14ac:dyDescent="0.3">
      <c r="A5588" s="1" t="s">
        <v>6615</v>
      </c>
      <c r="B5588" s="1" t="str">
        <f t="shared" si="262"/>
        <v>Russia</v>
      </c>
      <c r="C5588" s="5" t="str">
        <f t="shared" si="261"/>
        <v>1970</v>
      </c>
      <c r="D5588" s="1" t="str">
        <f t="shared" si="263"/>
        <v xml:space="preserve">Voskhod </v>
      </c>
      <c r="E5588" s="1" t="s">
        <v>346</v>
      </c>
      <c r="F5588" s="7" t="str">
        <f>TEXT(DATE(MID(H5588, 13, 4), CHOOSE(MATCH( MID(H5588, 5, 3), {"Jan","Feb","Mar","Apr","May","Jun","Jul","Aug","Sep","Oct","Nov","Dec"}, 0), 1, 2, 3, 4, 5, 6, 7, 8, 9, 10, 11, 12), MID(H5588, 9, 2)), "yyyy-mm-dd")</f>
        <v>1970-07-09</v>
      </c>
      <c r="G5588" s="1" t="s">
        <v>11348</v>
      </c>
      <c r="H5588" s="1" t="s">
        <v>11347</v>
      </c>
    </row>
    <row r="5589" spans="1:8" hidden="1" x14ac:dyDescent="0.3">
      <c r="A5589" s="1" t="s">
        <v>130</v>
      </c>
      <c r="B5589" s="1" t="str">
        <f t="shared" si="262"/>
        <v>Kazakhstan</v>
      </c>
      <c r="C5589" s="5" t="str">
        <f t="shared" si="261"/>
        <v>1970</v>
      </c>
      <c r="D5589" s="1" t="str">
        <f t="shared" si="263"/>
        <v xml:space="preserve">Voskhod </v>
      </c>
      <c r="E5589" s="1" t="s">
        <v>346</v>
      </c>
      <c r="F5589" s="7" t="str">
        <f>TEXT(DATE(MID(H5589, 13, 4), CHOOSE(MATCH( MID(H5589, 5, 3), {"Jan","Feb","Mar","Apr","May","Jun","Jul","Aug","Sep","Oct","Nov","Dec"}, 0), 1, 2, 3, 4, 5, 6, 7, 8, 9, 10, 11, 12), MID(H5589, 9, 2)), "yyyy-mm-dd")</f>
        <v>1970-07-07</v>
      </c>
      <c r="G5589" s="1" t="s">
        <v>11350</v>
      </c>
      <c r="H5589" s="1" t="s">
        <v>11349</v>
      </c>
    </row>
    <row r="5590" spans="1:8" hidden="1" x14ac:dyDescent="0.3">
      <c r="A5590" s="1" t="s">
        <v>6482</v>
      </c>
      <c r="B5590" s="1" t="str">
        <f t="shared" si="262"/>
        <v>Russia</v>
      </c>
      <c r="C5590" s="5" t="str">
        <f t="shared" si="261"/>
        <v>1970</v>
      </c>
      <c r="D5590" s="1" t="str">
        <f t="shared" si="263"/>
        <v xml:space="preserve">Cosmos-3M </v>
      </c>
      <c r="E5590" s="1" t="s">
        <v>346</v>
      </c>
      <c r="F5590" s="7" t="str">
        <f>TEXT(DATE(MID(H5590, 13, 4), CHOOSE(MATCH( MID(H5590, 5, 3), {"Jan","Feb","Mar","Apr","May","Jun","Jul","Aug","Sep","Oct","Nov","Dec"}, 0), 1, 2, 3, 4, 5, 6, 7, 8, 9, 10, 11, 12), MID(H5590, 9, 2)), "yyyy-mm-dd")</f>
        <v>1970-06-27</v>
      </c>
      <c r="G5590" s="1" t="s">
        <v>8323</v>
      </c>
      <c r="H5590" s="1" t="s">
        <v>11351</v>
      </c>
    </row>
    <row r="5591" spans="1:8" hidden="1" x14ac:dyDescent="0.3">
      <c r="A5591" s="1" t="s">
        <v>1561</v>
      </c>
      <c r="B5591" s="1" t="str">
        <f t="shared" si="262"/>
        <v>Russia</v>
      </c>
      <c r="C5591" s="5" t="str">
        <f t="shared" si="261"/>
        <v>1970</v>
      </c>
      <c r="D5591" s="1" t="str">
        <f t="shared" si="263"/>
        <v xml:space="preserve">Cosmos-2 (63SM) </v>
      </c>
      <c r="E5591" s="1" t="s">
        <v>346</v>
      </c>
      <c r="F5591" s="7" t="str">
        <f>TEXT(DATE(MID(H5591, 13, 4), CHOOSE(MATCH( MID(H5591, 5, 3), {"Jan","Feb","Mar","Apr","May","Jun","Jul","Aug","Sep","Oct","Nov","Dec"}, 0), 1, 2, 3, 4, 5, 6, 7, 8, 9, 10, 11, 12), MID(H5591, 9, 2)), "yyyy-mm-dd")</f>
        <v>1970-06-27</v>
      </c>
      <c r="G5591" s="1" t="s">
        <v>11353</v>
      </c>
      <c r="H5591" s="1" t="s">
        <v>11352</v>
      </c>
    </row>
    <row r="5592" spans="1:8" hidden="1" x14ac:dyDescent="0.3">
      <c r="A5592" s="1" t="s">
        <v>130</v>
      </c>
      <c r="B5592" s="1" t="str">
        <f t="shared" si="262"/>
        <v>Kazakhstan</v>
      </c>
      <c r="C5592" s="5" t="str">
        <f t="shared" si="261"/>
        <v>1970</v>
      </c>
      <c r="D5592" s="1" t="str">
        <f t="shared" si="263"/>
        <v xml:space="preserve">Voskhod </v>
      </c>
      <c r="E5592" s="1" t="s">
        <v>346</v>
      </c>
      <c r="F5592" s="7" t="str">
        <f>TEXT(DATE(MID(H5592, 13, 4), CHOOSE(MATCH( MID(H5592, 5, 3), {"Jan","Feb","Mar","Apr","May","Jun","Jul","Aug","Sep","Oct","Nov","Dec"}, 0), 1, 2, 3, 4, 5, 6, 7, 8, 9, 10, 11, 12), MID(H5592, 9, 2)), "yyyy-mm-dd")</f>
        <v>1970-06-26</v>
      </c>
      <c r="G5592" s="1" t="s">
        <v>11355</v>
      </c>
      <c r="H5592" s="1" t="s">
        <v>11354</v>
      </c>
    </row>
    <row r="5593" spans="1:8" hidden="1" x14ac:dyDescent="0.3">
      <c r="A5593" s="1" t="s">
        <v>5</v>
      </c>
      <c r="B5593" s="1" t="str">
        <f t="shared" si="262"/>
        <v>Russia</v>
      </c>
      <c r="C5593" s="5" t="str">
        <f t="shared" si="261"/>
        <v>1970</v>
      </c>
      <c r="D5593" s="1" t="str">
        <f t="shared" si="263"/>
        <v xml:space="preserve">Molniya-M /Block L </v>
      </c>
      <c r="E5593" s="1" t="s">
        <v>346</v>
      </c>
      <c r="F5593" s="7" t="str">
        <f>TEXT(DATE(MID(H5593, 13, 4), CHOOSE(MATCH( MID(H5593, 5, 3), {"Jan","Feb","Mar","Apr","May","Jun","Jul","Aug","Sep","Oct","Nov","Dec"}, 0), 1, 2, 3, 4, 5, 6, 7, 8, 9, 10, 11, 12), MID(H5593, 9, 2)), "yyyy-mm-dd")</f>
        <v>1970-06-26</v>
      </c>
      <c r="G5593" s="1" t="s">
        <v>11357</v>
      </c>
      <c r="H5593" s="1" t="s">
        <v>11356</v>
      </c>
    </row>
    <row r="5594" spans="1:8" hidden="1" x14ac:dyDescent="0.3">
      <c r="A5594" s="1" t="s">
        <v>4249</v>
      </c>
      <c r="B5594" s="1" t="str">
        <f t="shared" si="262"/>
        <v>USA</v>
      </c>
      <c r="C5594" s="5" t="str">
        <f t="shared" si="261"/>
        <v>1970</v>
      </c>
      <c r="D5594" s="1" t="str">
        <f t="shared" si="263"/>
        <v xml:space="preserve">Titan III(23)B </v>
      </c>
      <c r="E5594" s="1" t="s">
        <v>346</v>
      </c>
      <c r="F5594" s="7" t="str">
        <f>TEXT(DATE(MID(H5594, 13, 4), CHOOSE(MATCH( MID(H5594, 5, 3), {"Jan","Feb","Mar","Apr","May","Jun","Jul","Aug","Sep","Oct","Nov","Dec"}, 0), 1, 2, 3, 4, 5, 6, 7, 8, 9, 10, 11, 12), MID(H5594, 9, 2)), "yyyy-mm-dd")</f>
        <v>1970-06-25</v>
      </c>
      <c r="G5594" s="1" t="s">
        <v>11359</v>
      </c>
      <c r="H5594" s="1" t="s">
        <v>11358</v>
      </c>
    </row>
    <row r="5595" spans="1:8" hidden="1" x14ac:dyDescent="0.3">
      <c r="A5595" s="1" t="s">
        <v>6615</v>
      </c>
      <c r="B5595" s="1" t="str">
        <f t="shared" si="262"/>
        <v>Russia</v>
      </c>
      <c r="C5595" s="5" t="str">
        <f t="shared" si="261"/>
        <v>1970</v>
      </c>
      <c r="D5595" s="1" t="str">
        <f t="shared" si="263"/>
        <v xml:space="preserve">Vostok-2M </v>
      </c>
      <c r="E5595" s="1" t="s">
        <v>346</v>
      </c>
      <c r="F5595" s="7" t="str">
        <f>TEXT(DATE(MID(H5595, 13, 4), CHOOSE(MATCH( MID(H5595, 5, 3), {"Jan","Feb","Mar","Apr","May","Jun","Jul","Aug","Sep","Oct","Nov","Dec"}, 0), 1, 2, 3, 4, 5, 6, 7, 8, 9, 10, 11, 12), MID(H5595, 9, 2)), "yyyy-mm-dd")</f>
        <v>1970-06-23</v>
      </c>
      <c r="G5595" s="1" t="s">
        <v>11361</v>
      </c>
      <c r="H5595" s="1" t="s">
        <v>11360</v>
      </c>
    </row>
    <row r="5596" spans="1:8" hidden="1" x14ac:dyDescent="0.3">
      <c r="A5596" s="1" t="s">
        <v>9371</v>
      </c>
      <c r="B5596" s="1" t="str">
        <f t="shared" si="262"/>
        <v>USA</v>
      </c>
      <c r="C5596" s="5" t="str">
        <f t="shared" si="261"/>
        <v>1970</v>
      </c>
      <c r="D5596" s="1" t="str">
        <f t="shared" si="263"/>
        <v xml:space="preserve">Atlas-SLV3A Agena-D </v>
      </c>
      <c r="E5596" s="1" t="s">
        <v>346</v>
      </c>
      <c r="F5596" s="7" t="str">
        <f>TEXT(DATE(MID(H5596, 13, 4), CHOOSE(MATCH( MID(H5596, 5, 3), {"Jan","Feb","Mar","Apr","May","Jun","Jul","Aug","Sep","Oct","Nov","Dec"}, 0), 1, 2, 3, 4, 5, 6, 7, 8, 9, 10, 11, 12), MID(H5596, 9, 2)), "yyyy-mm-dd")</f>
        <v>1970-06-19</v>
      </c>
      <c r="G5596" s="1" t="s">
        <v>11363</v>
      </c>
      <c r="H5596" s="1" t="s">
        <v>11362</v>
      </c>
    </row>
    <row r="5597" spans="1:8" hidden="1" x14ac:dyDescent="0.3">
      <c r="A5597" s="1" t="s">
        <v>5</v>
      </c>
      <c r="B5597" s="1" t="str">
        <f t="shared" si="262"/>
        <v>Russia</v>
      </c>
      <c r="C5597" s="5" t="str">
        <f t="shared" si="261"/>
        <v>1970</v>
      </c>
      <c r="D5597" s="1" t="str">
        <f t="shared" si="263"/>
        <v xml:space="preserve">Voskhod </v>
      </c>
      <c r="E5597" s="1" t="s">
        <v>346</v>
      </c>
      <c r="F5597" s="7" t="str">
        <f>TEXT(DATE(MID(H5597, 13, 4), CHOOSE(MATCH( MID(H5597, 5, 3), {"Jan","Feb","Mar","Apr","May","Jun","Jul","Aug","Sep","Oct","Nov","Dec"}, 0), 1, 2, 3, 4, 5, 6, 7, 8, 9, 10, 11, 12), MID(H5597, 9, 2)), "yyyy-mm-dd")</f>
        <v>1970-06-17</v>
      </c>
      <c r="G5597" s="1" t="s">
        <v>11365</v>
      </c>
      <c r="H5597" s="1" t="s">
        <v>11364</v>
      </c>
    </row>
    <row r="5598" spans="1:8" hidden="1" x14ac:dyDescent="0.3">
      <c r="A5598" s="1" t="s">
        <v>1561</v>
      </c>
      <c r="B5598" s="1" t="str">
        <f t="shared" si="262"/>
        <v>Russia</v>
      </c>
      <c r="C5598" s="5" t="str">
        <f t="shared" si="261"/>
        <v>1970</v>
      </c>
      <c r="D5598" s="1" t="str">
        <f t="shared" si="263"/>
        <v xml:space="preserve">Cosmos-2 (63SM) </v>
      </c>
      <c r="E5598" s="1" t="s">
        <v>346</v>
      </c>
      <c r="F5598" s="7" t="str">
        <f>TEXT(DATE(MID(H5598, 13, 4), CHOOSE(MATCH( MID(H5598, 5, 3), {"Jan","Feb","Mar","Apr","May","Jun","Jul","Aug","Sep","Oct","Nov","Dec"}, 0), 1, 2, 3, 4, 5, 6, 7, 8, 9, 10, 11, 12), MID(H5598, 9, 2)), "yyyy-mm-dd")</f>
        <v>1970-06-13</v>
      </c>
      <c r="G5598" s="1" t="s">
        <v>11367</v>
      </c>
      <c r="H5598" s="1" t="s">
        <v>11366</v>
      </c>
    </row>
    <row r="5599" spans="1:8" hidden="1" x14ac:dyDescent="0.3">
      <c r="A5599" s="1" t="s">
        <v>6899</v>
      </c>
      <c r="B5599" s="1" t="str">
        <f t="shared" si="262"/>
        <v>Russia</v>
      </c>
      <c r="C5599" s="5" t="str">
        <f t="shared" si="261"/>
        <v>1970</v>
      </c>
      <c r="D5599" s="1" t="str">
        <f t="shared" si="263"/>
        <v xml:space="preserve">Cosmos-2 (63SM) </v>
      </c>
      <c r="E5599" s="1" t="s">
        <v>346</v>
      </c>
      <c r="F5599" s="7" t="str">
        <f>TEXT(DATE(MID(H5599, 13, 4), CHOOSE(MATCH( MID(H5599, 5, 3), {"Jan","Feb","Mar","Apr","May","Jun","Jul","Aug","Sep","Oct","Nov","Dec"}, 0), 1, 2, 3, 4, 5, 6, 7, 8, 9, 10, 11, 12), MID(H5599, 9, 2)), "yyyy-mm-dd")</f>
        <v>1970-06-12</v>
      </c>
      <c r="G5599" s="1" t="s">
        <v>11369</v>
      </c>
      <c r="H5599" s="1" t="s">
        <v>11368</v>
      </c>
    </row>
    <row r="5600" spans="1:8" hidden="1" x14ac:dyDescent="0.3">
      <c r="A5600" s="1" t="s">
        <v>11000</v>
      </c>
      <c r="B5600" s="1" t="str">
        <f t="shared" si="262"/>
        <v>Australia</v>
      </c>
      <c r="C5600" s="5" t="str">
        <f t="shared" si="261"/>
        <v>1970</v>
      </c>
      <c r="D5600" s="1" t="str">
        <f t="shared" si="263"/>
        <v xml:space="preserve">Europa 1 </v>
      </c>
      <c r="E5600" s="1" t="s">
        <v>346</v>
      </c>
      <c r="F5600" s="7" t="str">
        <f>TEXT(DATE(MID(H5600, 13, 4), CHOOSE(MATCH( MID(H5600, 5, 3), {"Jan","Feb","Mar","Apr","May","Jun","Jul","Aug","Sep","Oct","Nov","Dec"}, 0), 1, 2, 3, 4, 5, 6, 7, 8, 9, 10, 11, 12), MID(H5600, 9, 2)), "yyyy-mm-dd")</f>
        <v>1970-06-12</v>
      </c>
      <c r="G5600" s="1" t="s">
        <v>11371</v>
      </c>
      <c r="H5600" s="1" t="s">
        <v>11370</v>
      </c>
    </row>
    <row r="5601" spans="1:8" hidden="1" x14ac:dyDescent="0.3">
      <c r="A5601" s="1" t="s">
        <v>130</v>
      </c>
      <c r="B5601" s="1" t="str">
        <f t="shared" si="262"/>
        <v>Kazakhstan</v>
      </c>
      <c r="C5601" s="5" t="str">
        <f t="shared" si="261"/>
        <v>1970</v>
      </c>
      <c r="D5601" s="1" t="str">
        <f t="shared" si="263"/>
        <v xml:space="preserve">Voskhod </v>
      </c>
      <c r="E5601" s="1" t="s">
        <v>346</v>
      </c>
      <c r="F5601" s="7" t="str">
        <f>TEXT(DATE(MID(H5601, 13, 4), CHOOSE(MATCH( MID(H5601, 5, 3), {"Jan","Feb","Mar","Apr","May","Jun","Jul","Aug","Sep","Oct","Nov","Dec"}, 0), 1, 2, 3, 4, 5, 6, 7, 8, 9, 10, 11, 12), MID(H5601, 9, 2)), "yyyy-mm-dd")</f>
        <v>1970-06-10</v>
      </c>
      <c r="G5601" s="1" t="s">
        <v>11373</v>
      </c>
      <c r="H5601" s="1" t="s">
        <v>11372</v>
      </c>
    </row>
    <row r="5602" spans="1:8" hidden="1" x14ac:dyDescent="0.3">
      <c r="A5602" s="1" t="s">
        <v>130</v>
      </c>
      <c r="B5602" s="1" t="str">
        <f t="shared" si="262"/>
        <v>Kazakhstan</v>
      </c>
      <c r="C5602" s="5" t="str">
        <f t="shared" si="261"/>
        <v>1970</v>
      </c>
      <c r="D5602" s="1" t="str">
        <f t="shared" si="263"/>
        <v xml:space="preserve">Soyuz </v>
      </c>
      <c r="E5602" s="1" t="s">
        <v>346</v>
      </c>
      <c r="F5602" s="7" t="str">
        <f>TEXT(DATE(MID(H5602, 13, 4), CHOOSE(MATCH( MID(H5602, 5, 3), {"Jan","Feb","Mar","Apr","May","Jun","Jul","Aug","Sep","Oct","Nov","Dec"}, 0), 1, 2, 3, 4, 5, 6, 7, 8, 9, 10, 11, 12), MID(H5602, 9, 2)), "yyyy-mm-dd")</f>
        <v>1970-06-01</v>
      </c>
      <c r="G5602" s="1" t="s">
        <v>11375</v>
      </c>
      <c r="H5602" s="1" t="s">
        <v>11374</v>
      </c>
    </row>
    <row r="5603" spans="1:8" hidden="1" x14ac:dyDescent="0.3">
      <c r="A5603" s="1" t="s">
        <v>1561</v>
      </c>
      <c r="B5603" s="1" t="str">
        <f t="shared" si="262"/>
        <v>Russia</v>
      </c>
      <c r="C5603" s="5" t="str">
        <f t="shared" si="261"/>
        <v>1970</v>
      </c>
      <c r="D5603" s="1" t="str">
        <f t="shared" si="263"/>
        <v xml:space="preserve">Cosmos-2 (63SM) </v>
      </c>
      <c r="E5603" s="1" t="s">
        <v>346</v>
      </c>
      <c r="F5603" s="7" t="str">
        <f>TEXT(DATE(MID(H5603, 13, 4), CHOOSE(MATCH( MID(H5603, 5, 3), {"Jan","Feb","Mar","Apr","May","Jun","Jul","Aug","Sep","Oct","Nov","Dec"}, 0), 1, 2, 3, 4, 5, 6, 7, 8, 9, 10, 11, 12), MID(H5603, 9, 2)), "yyyy-mm-dd")</f>
        <v>1970-05-22</v>
      </c>
      <c r="G5603" s="1" t="s">
        <v>11377</v>
      </c>
      <c r="H5603" s="1" t="s">
        <v>11376</v>
      </c>
    </row>
    <row r="5604" spans="1:8" hidden="1" x14ac:dyDescent="0.3">
      <c r="A5604" s="1" t="s">
        <v>5557</v>
      </c>
      <c r="B5604" s="1" t="str">
        <f t="shared" si="262"/>
        <v>USA</v>
      </c>
      <c r="C5604" s="5" t="str">
        <f t="shared" si="261"/>
        <v>1970</v>
      </c>
      <c r="D5604" s="1" t="str">
        <f t="shared" si="263"/>
        <v xml:space="preserve">Thorad SLV-2G Agena-D </v>
      </c>
      <c r="E5604" s="1" t="s">
        <v>346</v>
      </c>
      <c r="F5604" s="7" t="str">
        <f>TEXT(DATE(MID(H5604, 13, 4), CHOOSE(MATCH( MID(H5604, 5, 3), {"Jan","Feb","Mar","Apr","May","Jun","Jul","Aug","Sep","Oct","Nov","Dec"}, 0), 1, 2, 3, 4, 5, 6, 7, 8, 9, 10, 11, 12), MID(H5604, 9, 2)), "yyyy-mm-dd")</f>
        <v>1970-05-20</v>
      </c>
      <c r="G5604" s="1" t="s">
        <v>11379</v>
      </c>
      <c r="H5604" s="1" t="s">
        <v>11378</v>
      </c>
    </row>
    <row r="5605" spans="1:8" hidden="1" x14ac:dyDescent="0.3">
      <c r="A5605" s="1" t="s">
        <v>130</v>
      </c>
      <c r="B5605" s="1" t="str">
        <f t="shared" si="262"/>
        <v>Kazakhstan</v>
      </c>
      <c r="C5605" s="5" t="str">
        <f t="shared" si="261"/>
        <v>1970</v>
      </c>
      <c r="D5605" s="1" t="str">
        <f t="shared" si="263"/>
        <v xml:space="preserve">Voskhod </v>
      </c>
      <c r="E5605" s="1" t="s">
        <v>346</v>
      </c>
      <c r="F5605" s="7" t="str">
        <f>TEXT(DATE(MID(H5605, 13, 4), CHOOSE(MATCH( MID(H5605, 5, 3), {"Jan","Feb","Mar","Apr","May","Jun","Jul","Aug","Sep","Oct","Nov","Dec"}, 0), 1, 2, 3, 4, 5, 6, 7, 8, 9, 10, 11, 12), MID(H5605, 9, 2)), "yyyy-mm-dd")</f>
        <v>1970-05-20</v>
      </c>
      <c r="G5605" s="1" t="s">
        <v>11381</v>
      </c>
      <c r="H5605" s="1" t="s">
        <v>11380</v>
      </c>
    </row>
    <row r="5606" spans="1:8" hidden="1" x14ac:dyDescent="0.3">
      <c r="A5606" s="1" t="s">
        <v>6615</v>
      </c>
      <c r="B5606" s="1" t="str">
        <f t="shared" si="262"/>
        <v>Russia</v>
      </c>
      <c r="C5606" s="5" t="str">
        <f t="shared" si="261"/>
        <v>1970</v>
      </c>
      <c r="D5606" s="1" t="str">
        <f t="shared" si="263"/>
        <v xml:space="preserve">Voskhod </v>
      </c>
      <c r="E5606" s="1" t="s">
        <v>346</v>
      </c>
      <c r="F5606" s="7" t="str">
        <f>TEXT(DATE(MID(H5606, 13, 4), CHOOSE(MATCH( MID(H5606, 5, 3), {"Jan","Feb","Mar","Apr","May","Jun","Jul","Aug","Sep","Oct","Nov","Dec"}, 0), 1, 2, 3, 4, 5, 6, 7, 8, 9, 10, 11, 12), MID(H5606, 9, 2)), "yyyy-mm-dd")</f>
        <v>1970-05-12</v>
      </c>
      <c r="G5606" s="1" t="s">
        <v>11383</v>
      </c>
      <c r="H5606" s="1" t="s">
        <v>11382</v>
      </c>
    </row>
    <row r="5607" spans="1:8" hidden="1" x14ac:dyDescent="0.3">
      <c r="A5607" s="1" t="s">
        <v>6615</v>
      </c>
      <c r="B5607" s="1" t="str">
        <f t="shared" si="262"/>
        <v>Russia</v>
      </c>
      <c r="C5607" s="5" t="str">
        <f t="shared" si="261"/>
        <v>1970</v>
      </c>
      <c r="D5607" s="1" t="str">
        <f t="shared" si="263"/>
        <v xml:space="preserve">Vostok-2M </v>
      </c>
      <c r="E5607" s="1" t="s">
        <v>346</v>
      </c>
      <c r="F5607" s="7" t="str">
        <f>TEXT(DATE(MID(H5607, 13, 4), CHOOSE(MATCH( MID(H5607, 5, 3), {"Jan","Feb","Mar","Apr","May","Jun","Jul","Aug","Sep","Oct","Nov","Dec"}, 0), 1, 2, 3, 4, 5, 6, 7, 8, 9, 10, 11, 12), MID(H5607, 9, 2)), "yyyy-mm-dd")</f>
        <v>1970-04-28</v>
      </c>
      <c r="G5607" s="1" t="s">
        <v>11385</v>
      </c>
      <c r="H5607" s="1" t="s">
        <v>11384</v>
      </c>
    </row>
    <row r="5608" spans="1:8" hidden="1" x14ac:dyDescent="0.3">
      <c r="A5608" s="1" t="s">
        <v>6482</v>
      </c>
      <c r="B5608" s="1" t="str">
        <f t="shared" si="262"/>
        <v>Russia</v>
      </c>
      <c r="C5608" s="5" t="str">
        <f t="shared" si="261"/>
        <v>1970</v>
      </c>
      <c r="D5608" s="1" t="str">
        <f t="shared" si="263"/>
        <v xml:space="preserve">Cosmos-3M </v>
      </c>
      <c r="E5608" s="1" t="s">
        <v>346</v>
      </c>
      <c r="F5608" s="7" t="str">
        <f>TEXT(DATE(MID(H5608, 13, 4), CHOOSE(MATCH( MID(H5608, 5, 3), {"Jan","Feb","Mar","Apr","May","Jun","Jul","Aug","Sep","Oct","Nov","Dec"}, 0), 1, 2, 3, 4, 5, 6, 7, 8, 9, 10, 11, 12), MID(H5608, 9, 2)), "yyyy-mm-dd")</f>
        <v>1970-04-25</v>
      </c>
      <c r="G5608" s="1" t="s">
        <v>11387</v>
      </c>
      <c r="H5608" s="1" t="s">
        <v>11386</v>
      </c>
    </row>
    <row r="5609" spans="1:8" hidden="1" x14ac:dyDescent="0.3">
      <c r="A5609" s="1" t="s">
        <v>6899</v>
      </c>
      <c r="B5609" s="1" t="str">
        <f t="shared" si="262"/>
        <v>Russia</v>
      </c>
      <c r="C5609" s="5" t="str">
        <f t="shared" si="261"/>
        <v>1970</v>
      </c>
      <c r="D5609" s="1" t="str">
        <f t="shared" si="263"/>
        <v xml:space="preserve">Cosmos-2 (63SM) </v>
      </c>
      <c r="E5609" s="1" t="s">
        <v>346</v>
      </c>
      <c r="F5609" s="7" t="str">
        <f>TEXT(DATE(MID(H5609, 13, 4), CHOOSE(MATCH( MID(H5609, 5, 3), {"Jan","Feb","Mar","Apr","May","Jun","Jul","Aug","Sep","Oct","Nov","Dec"}, 0), 1, 2, 3, 4, 5, 6, 7, 8, 9, 10, 11, 12), MID(H5609, 9, 2)), "yyyy-mm-dd")</f>
        <v>1970-04-24</v>
      </c>
      <c r="G5609" s="1" t="s">
        <v>11389</v>
      </c>
      <c r="H5609" s="1" t="s">
        <v>11388</v>
      </c>
    </row>
    <row r="5610" spans="1:8" hidden="1" x14ac:dyDescent="0.3">
      <c r="A5610" s="1" t="s">
        <v>11171</v>
      </c>
      <c r="B5610" s="1" t="str">
        <f t="shared" si="262"/>
        <v>China</v>
      </c>
      <c r="C5610" s="5" t="str">
        <f t="shared" si="261"/>
        <v>1970</v>
      </c>
      <c r="D5610" s="1" t="str">
        <f t="shared" si="263"/>
        <v xml:space="preserve">Long March 1 </v>
      </c>
      <c r="E5610" s="1" t="s">
        <v>346</v>
      </c>
      <c r="F5610" s="7" t="str">
        <f>TEXT(DATE(MID(H5610, 13, 4), CHOOSE(MATCH( MID(H5610, 5, 3), {"Jan","Feb","Mar","Apr","May","Jun","Jul","Aug","Sep","Oct","Nov","Dec"}, 0), 1, 2, 3, 4, 5, 6, 7, 8, 9, 10, 11, 12), MID(H5610, 9, 2)), "yyyy-mm-dd")</f>
        <v>1970-04-24</v>
      </c>
      <c r="G5610" s="1" t="s">
        <v>11391</v>
      </c>
      <c r="H5610" s="1" t="s">
        <v>11390</v>
      </c>
    </row>
    <row r="5611" spans="1:8" hidden="1" x14ac:dyDescent="0.3">
      <c r="A5611" s="1" t="s">
        <v>1561</v>
      </c>
      <c r="B5611" s="1" t="str">
        <f t="shared" si="262"/>
        <v>Russia</v>
      </c>
      <c r="C5611" s="5" t="str">
        <f t="shared" si="261"/>
        <v>1970</v>
      </c>
      <c r="D5611" s="1" t="str">
        <f t="shared" si="263"/>
        <v xml:space="preserve">Cosmos-2 (63SM) </v>
      </c>
      <c r="E5611" s="1" t="s">
        <v>346</v>
      </c>
      <c r="F5611" s="7" t="str">
        <f>TEXT(DATE(MID(H5611, 13, 4), CHOOSE(MATCH( MID(H5611, 5, 3), {"Jan","Feb","Mar","Apr","May","Jun","Jul","Aug","Sep","Oct","Nov","Dec"}, 0), 1, 2, 3, 4, 5, 6, 7, 8, 9, 10, 11, 12), MID(H5611, 9, 2)), "yyyy-mm-dd")</f>
        <v>1970-04-23</v>
      </c>
      <c r="G5611" s="1" t="s">
        <v>11393</v>
      </c>
      <c r="H5611" s="1" t="s">
        <v>11392</v>
      </c>
    </row>
    <row r="5612" spans="1:8" hidden="1" x14ac:dyDescent="0.3">
      <c r="A5612" s="1" t="s">
        <v>3478</v>
      </c>
      <c r="B5612" s="1" t="str">
        <f t="shared" si="262"/>
        <v>USA</v>
      </c>
      <c r="C5612" s="5" t="str">
        <f t="shared" si="261"/>
        <v>1970</v>
      </c>
      <c r="D5612" s="1" t="str">
        <f t="shared" si="263"/>
        <v xml:space="preserve">Delta M </v>
      </c>
      <c r="E5612" s="1" t="s">
        <v>346</v>
      </c>
      <c r="F5612" s="7" t="str">
        <f>TEXT(DATE(MID(H5612, 13, 4), CHOOSE(MATCH( MID(H5612, 5, 3), {"Jan","Feb","Mar","Apr","May","Jun","Jul","Aug","Sep","Oct","Nov","Dec"}, 0), 1, 2, 3, 4, 5, 6, 7, 8, 9, 10, 11, 12), MID(H5612, 9, 2)), "yyyy-mm-dd")</f>
        <v>1970-04-23</v>
      </c>
      <c r="G5612" s="1" t="s">
        <v>11395</v>
      </c>
      <c r="H5612" s="1" t="s">
        <v>11394</v>
      </c>
    </row>
    <row r="5613" spans="1:8" hidden="1" x14ac:dyDescent="0.3">
      <c r="A5613" s="1" t="s">
        <v>4249</v>
      </c>
      <c r="B5613" s="1" t="str">
        <f t="shared" si="262"/>
        <v>USA</v>
      </c>
      <c r="C5613" s="5" t="str">
        <f t="shared" si="261"/>
        <v>1970</v>
      </c>
      <c r="D5613" s="1" t="str">
        <f t="shared" si="263"/>
        <v xml:space="preserve">Titan III(23)B </v>
      </c>
      <c r="E5613" s="1" t="s">
        <v>346</v>
      </c>
      <c r="F5613" s="7" t="str">
        <f>TEXT(DATE(MID(H5613, 13, 4), CHOOSE(MATCH( MID(H5613, 5, 3), {"Jan","Feb","Mar","Apr","May","Jun","Jul","Aug","Sep","Oct","Nov","Dec"}, 0), 1, 2, 3, 4, 5, 6, 7, 8, 9, 10, 11, 12), MID(H5613, 9, 2)), "yyyy-mm-dd")</f>
        <v>1970-04-15</v>
      </c>
      <c r="G5613" s="1" t="s">
        <v>11397</v>
      </c>
      <c r="H5613" s="1" t="s">
        <v>11396</v>
      </c>
    </row>
    <row r="5614" spans="1:8" hidden="1" x14ac:dyDescent="0.3">
      <c r="A5614" s="1" t="s">
        <v>6615</v>
      </c>
      <c r="B5614" s="1" t="str">
        <f t="shared" si="262"/>
        <v>Russia</v>
      </c>
      <c r="C5614" s="5" t="str">
        <f t="shared" si="261"/>
        <v>1970</v>
      </c>
      <c r="D5614" s="1" t="str">
        <f t="shared" si="263"/>
        <v xml:space="preserve">Voskhod </v>
      </c>
      <c r="E5614" s="1" t="s">
        <v>346</v>
      </c>
      <c r="F5614" s="7" t="str">
        <f>TEXT(DATE(MID(H5614, 13, 4), CHOOSE(MATCH( MID(H5614, 5, 3), {"Jan","Feb","Mar","Apr","May","Jun","Jul","Aug","Sep","Oct","Nov","Dec"}, 0), 1, 2, 3, 4, 5, 6, 7, 8, 9, 10, 11, 12), MID(H5614, 9, 2)), "yyyy-mm-dd")</f>
        <v>1970-04-15</v>
      </c>
      <c r="G5614" s="1" t="s">
        <v>11399</v>
      </c>
      <c r="H5614" s="1" t="s">
        <v>11398</v>
      </c>
    </row>
    <row r="5615" spans="1:8" hidden="1" x14ac:dyDescent="0.3">
      <c r="A5615" s="1" t="s">
        <v>30</v>
      </c>
      <c r="B5615" s="1" t="str">
        <f t="shared" si="262"/>
        <v>USA</v>
      </c>
      <c r="C5615" s="5" t="str">
        <f t="shared" si="261"/>
        <v>1970</v>
      </c>
      <c r="D5615" s="1" t="str">
        <f t="shared" si="263"/>
        <v xml:space="preserve">Saturn V </v>
      </c>
      <c r="E5615" s="1" t="s">
        <v>346</v>
      </c>
      <c r="F5615" s="7" t="str">
        <f>TEXT(DATE(MID(H5615, 13, 4), CHOOSE(MATCH( MID(H5615, 5, 3), {"Jan","Feb","Mar","Apr","May","Jun","Jul","Aug","Sep","Oct","Nov","Dec"}, 0), 1, 2, 3, 4, 5, 6, 7, 8, 9, 10, 11, 12), MID(H5615, 9, 2)), "yyyy-mm-dd")</f>
        <v>1970-04-11</v>
      </c>
      <c r="G5615" s="1" t="s">
        <v>11401</v>
      </c>
      <c r="H5615" s="1" t="s">
        <v>11400</v>
      </c>
    </row>
    <row r="5616" spans="1:8" hidden="1" x14ac:dyDescent="0.3">
      <c r="A5616" s="1" t="s">
        <v>6482</v>
      </c>
      <c r="B5616" s="1" t="str">
        <f t="shared" si="262"/>
        <v>Russia</v>
      </c>
      <c r="C5616" s="5" t="str">
        <f t="shared" si="261"/>
        <v>1970</v>
      </c>
      <c r="D5616" s="1" t="str">
        <f t="shared" si="263"/>
        <v xml:space="preserve">Cosmos-3M </v>
      </c>
      <c r="E5616" s="1" t="s">
        <v>346</v>
      </c>
      <c r="F5616" s="7" t="str">
        <f>TEXT(DATE(MID(H5616, 13, 4), CHOOSE(MATCH( MID(H5616, 5, 3), {"Jan","Feb","Mar","Apr","May","Jun","Jul","Aug","Sep","Oct","Nov","Dec"}, 0), 1, 2, 3, 4, 5, 6, 7, 8, 9, 10, 11, 12), MID(H5616, 9, 2)), "yyyy-mm-dd")</f>
        <v>1970-04-11</v>
      </c>
      <c r="G5616" s="1" t="s">
        <v>11403</v>
      </c>
      <c r="H5616" s="1" t="s">
        <v>11402</v>
      </c>
    </row>
    <row r="5617" spans="1:8" hidden="1" x14ac:dyDescent="0.3">
      <c r="A5617" s="1" t="s">
        <v>11</v>
      </c>
      <c r="B5617" s="1" t="str">
        <f t="shared" si="262"/>
        <v>USA</v>
      </c>
      <c r="C5617" s="5" t="str">
        <f t="shared" si="261"/>
        <v>1970</v>
      </c>
      <c r="D5617" s="1" t="str">
        <f t="shared" si="263"/>
        <v xml:space="preserve">Titan IIIC </v>
      </c>
      <c r="E5617" s="1" t="s">
        <v>346</v>
      </c>
      <c r="F5617" s="7" t="str">
        <f>TEXT(DATE(MID(H5617, 13, 4), CHOOSE(MATCH( MID(H5617, 5, 3), {"Jan","Feb","Mar","Apr","May","Jun","Jul","Aug","Sep","Oct","Nov","Dec"}, 0), 1, 2, 3, 4, 5, 6, 7, 8, 9, 10, 11, 12), MID(H5617, 9, 2)), "yyyy-mm-dd")</f>
        <v>1970-04-08</v>
      </c>
      <c r="G5617" s="1" t="s">
        <v>11405</v>
      </c>
      <c r="H5617" s="1" t="s">
        <v>11404</v>
      </c>
    </row>
    <row r="5618" spans="1:8" hidden="1" x14ac:dyDescent="0.3">
      <c r="A5618" s="1" t="s">
        <v>130</v>
      </c>
      <c r="B5618" s="1" t="str">
        <f t="shared" si="262"/>
        <v>Kazakhstan</v>
      </c>
      <c r="C5618" s="5" t="str">
        <f t="shared" si="261"/>
        <v>1970</v>
      </c>
      <c r="D5618" s="1" t="str">
        <f t="shared" si="263"/>
        <v xml:space="preserve">Voskhod </v>
      </c>
      <c r="E5618" s="1" t="s">
        <v>346</v>
      </c>
      <c r="F5618" s="7" t="str">
        <f>TEXT(DATE(MID(H5618, 13, 4), CHOOSE(MATCH( MID(H5618, 5, 3), {"Jan","Feb","Mar","Apr","May","Jun","Jul","Aug","Sep","Oct","Nov","Dec"}, 0), 1, 2, 3, 4, 5, 6, 7, 8, 9, 10, 11, 12), MID(H5618, 9, 2)), "yyyy-mm-dd")</f>
        <v>1970-04-08</v>
      </c>
      <c r="G5618" s="1" t="s">
        <v>11407</v>
      </c>
      <c r="H5618" s="1" t="s">
        <v>11406</v>
      </c>
    </row>
    <row r="5619" spans="1:8" hidden="1" x14ac:dyDescent="0.3">
      <c r="A5619" s="1" t="s">
        <v>10902</v>
      </c>
      <c r="B5619" s="1" t="str">
        <f t="shared" si="262"/>
        <v>USA</v>
      </c>
      <c r="C5619" s="5" t="str">
        <f t="shared" si="261"/>
        <v>1970</v>
      </c>
      <c r="D5619" s="1" t="str">
        <f t="shared" si="263"/>
        <v xml:space="preserve">Thorad SLV-2G Agena-D </v>
      </c>
      <c r="E5619" s="1" t="s">
        <v>346</v>
      </c>
      <c r="F5619" s="7" t="str">
        <f>TEXT(DATE(MID(H5619, 13, 4), CHOOSE(MATCH( MID(H5619, 5, 3), {"Jan","Feb","Mar","Apr","May","Jun","Jul","Aug","Sep","Oct","Nov","Dec"}, 0), 1, 2, 3, 4, 5, 6, 7, 8, 9, 10, 11, 12), MID(H5619, 9, 2)), "yyyy-mm-dd")</f>
        <v>1970-04-08</v>
      </c>
      <c r="G5619" s="1" t="s">
        <v>11409</v>
      </c>
      <c r="H5619" s="1" t="s">
        <v>11408</v>
      </c>
    </row>
    <row r="5620" spans="1:8" hidden="1" x14ac:dyDescent="0.3">
      <c r="A5620" s="1" t="s">
        <v>6482</v>
      </c>
      <c r="B5620" s="1" t="str">
        <f t="shared" si="262"/>
        <v>Russia</v>
      </c>
      <c r="C5620" s="5" t="str">
        <f t="shared" si="261"/>
        <v>1970</v>
      </c>
      <c r="D5620" s="1" t="str">
        <f t="shared" si="263"/>
        <v xml:space="preserve">Cosmos-3M </v>
      </c>
      <c r="E5620" s="1" t="s">
        <v>346</v>
      </c>
      <c r="F5620" s="7" t="str">
        <f>TEXT(DATE(MID(H5620, 13, 4), CHOOSE(MATCH( MID(H5620, 5, 3), {"Jan","Feb","Mar","Apr","May","Jun","Jul","Aug","Sep","Oct","Nov","Dec"}, 0), 1, 2, 3, 4, 5, 6, 7, 8, 9, 10, 11, 12), MID(H5620, 9, 2)), "yyyy-mm-dd")</f>
        <v>1970-04-07</v>
      </c>
      <c r="G5620" s="1" t="s">
        <v>11411</v>
      </c>
      <c r="H5620" s="1" t="s">
        <v>11410</v>
      </c>
    </row>
    <row r="5621" spans="1:8" hidden="1" x14ac:dyDescent="0.3">
      <c r="A5621" s="1" t="s">
        <v>5</v>
      </c>
      <c r="B5621" s="1" t="str">
        <f t="shared" si="262"/>
        <v>Russia</v>
      </c>
      <c r="C5621" s="5" t="str">
        <f t="shared" si="261"/>
        <v>1970</v>
      </c>
      <c r="D5621" s="1" t="str">
        <f t="shared" si="263"/>
        <v xml:space="preserve">Voskhod </v>
      </c>
      <c r="E5621" s="1" t="s">
        <v>346</v>
      </c>
      <c r="F5621" s="7" t="str">
        <f>TEXT(DATE(MID(H5621, 13, 4), CHOOSE(MATCH( MID(H5621, 5, 3), {"Jan","Feb","Mar","Apr","May","Jun","Jul","Aug","Sep","Oct","Nov","Dec"}, 0), 1, 2, 3, 4, 5, 6, 7, 8, 9, 10, 11, 12), MID(H5621, 9, 2)), "yyyy-mm-dd")</f>
        <v>1970-04-03</v>
      </c>
      <c r="G5621" s="1" t="s">
        <v>11413</v>
      </c>
      <c r="H5621" s="1" t="s">
        <v>11412</v>
      </c>
    </row>
    <row r="5622" spans="1:8" hidden="1" x14ac:dyDescent="0.3">
      <c r="A5622" s="1" t="s">
        <v>6615</v>
      </c>
      <c r="B5622" s="1" t="str">
        <f t="shared" si="262"/>
        <v>Russia</v>
      </c>
      <c r="C5622" s="5" t="str">
        <f t="shared" si="261"/>
        <v>1970</v>
      </c>
      <c r="D5622" s="1" t="str">
        <f t="shared" si="263"/>
        <v xml:space="preserve">Voskhod </v>
      </c>
      <c r="E5622" s="1" t="s">
        <v>346</v>
      </c>
      <c r="F5622" s="7" t="str">
        <f>TEXT(DATE(MID(H5622, 13, 4), CHOOSE(MATCH( MID(H5622, 5, 3), {"Jan","Feb","Mar","Apr","May","Jun","Jul","Aug","Sep","Oct","Nov","Dec"}, 0), 1, 2, 3, 4, 5, 6, 7, 8, 9, 10, 11, 12), MID(H5622, 9, 2)), "yyyy-mm-dd")</f>
        <v>1970-03-27</v>
      </c>
      <c r="G5622" s="1" t="s">
        <v>11415</v>
      </c>
      <c r="H5622" s="1" t="s">
        <v>11414</v>
      </c>
    </row>
    <row r="5623" spans="1:8" hidden="1" x14ac:dyDescent="0.3">
      <c r="A5623" s="1" t="s">
        <v>3478</v>
      </c>
      <c r="B5623" s="1" t="str">
        <f t="shared" si="262"/>
        <v>USA</v>
      </c>
      <c r="C5623" s="5" t="str">
        <f t="shared" si="261"/>
        <v>1970</v>
      </c>
      <c r="D5623" s="1" t="str">
        <f t="shared" si="263"/>
        <v xml:space="preserve">Delta M </v>
      </c>
      <c r="E5623" s="1" t="s">
        <v>346</v>
      </c>
      <c r="F5623" s="7" t="str">
        <f>TEXT(DATE(MID(H5623, 13, 4), CHOOSE(MATCH( MID(H5623, 5, 3), {"Jan","Feb","Mar","Apr","May","Jun","Jul","Aug","Sep","Oct","Nov","Dec"}, 0), 1, 2, 3, 4, 5, 6, 7, 8, 9, 10, 11, 12), MID(H5623, 9, 2)), "yyyy-mm-dd")</f>
        <v>1970-03-20</v>
      </c>
      <c r="G5623" s="1" t="s">
        <v>11417</v>
      </c>
      <c r="H5623" s="1" t="s">
        <v>11416</v>
      </c>
    </row>
    <row r="5624" spans="1:8" hidden="1" x14ac:dyDescent="0.3">
      <c r="A5624" s="1" t="s">
        <v>1561</v>
      </c>
      <c r="B5624" s="1" t="str">
        <f t="shared" si="262"/>
        <v>Russia</v>
      </c>
      <c r="C5624" s="5" t="str">
        <f t="shared" si="261"/>
        <v>1970</v>
      </c>
      <c r="D5624" s="1" t="str">
        <f t="shared" si="263"/>
        <v xml:space="preserve">Cosmos-2 (63SM) </v>
      </c>
      <c r="E5624" s="1" t="s">
        <v>346</v>
      </c>
      <c r="F5624" s="7" t="str">
        <f>TEXT(DATE(MID(H5624, 13, 4), CHOOSE(MATCH( MID(H5624, 5, 3), {"Jan","Feb","Mar","Apr","May","Jun","Jul","Aug","Sep","Oct","Nov","Dec"}, 0), 1, 2, 3, 4, 5, 6, 7, 8, 9, 10, 11, 12), MID(H5624, 9, 2)), "yyyy-mm-dd")</f>
        <v>1970-03-18</v>
      </c>
      <c r="G5624" s="1" t="s">
        <v>11419</v>
      </c>
      <c r="H5624" s="1" t="s">
        <v>11418</v>
      </c>
    </row>
    <row r="5625" spans="1:8" hidden="1" x14ac:dyDescent="0.3">
      <c r="A5625" s="1" t="s">
        <v>6615</v>
      </c>
      <c r="B5625" s="1" t="str">
        <f t="shared" si="262"/>
        <v>Russia</v>
      </c>
      <c r="C5625" s="5" t="str">
        <f t="shared" si="261"/>
        <v>1970</v>
      </c>
      <c r="D5625" s="1" t="str">
        <f t="shared" si="263"/>
        <v xml:space="preserve">Vostok-2M </v>
      </c>
      <c r="E5625" s="1" t="s">
        <v>346</v>
      </c>
      <c r="F5625" s="7" t="str">
        <f>TEXT(DATE(MID(H5625, 13, 4), CHOOSE(MATCH( MID(H5625, 5, 3), {"Jan","Feb","Mar","Apr","May","Jun","Jul","Aug","Sep","Oct","Nov","Dec"}, 0), 1, 2, 3, 4, 5, 6, 7, 8, 9, 10, 11, 12), MID(H5625, 9, 2)), "yyyy-mm-dd")</f>
        <v>1970-03-17</v>
      </c>
      <c r="G5625" s="1" t="s">
        <v>11421</v>
      </c>
      <c r="H5625" s="1" t="s">
        <v>11420</v>
      </c>
    </row>
    <row r="5626" spans="1:8" hidden="1" x14ac:dyDescent="0.3">
      <c r="A5626" s="1" t="s">
        <v>5</v>
      </c>
      <c r="B5626" s="1" t="str">
        <f t="shared" si="262"/>
        <v>Russia</v>
      </c>
      <c r="C5626" s="5" t="str">
        <f t="shared" si="261"/>
        <v>1970</v>
      </c>
      <c r="D5626" s="1" t="str">
        <f t="shared" si="263"/>
        <v xml:space="preserve">Voskhod </v>
      </c>
      <c r="E5626" s="1" t="s">
        <v>346</v>
      </c>
      <c r="F5626" s="7" t="str">
        <f>TEXT(DATE(MID(H5626, 13, 4), CHOOSE(MATCH( MID(H5626, 5, 3), {"Jan","Feb","Mar","Apr","May","Jun","Jul","Aug","Sep","Oct","Nov","Dec"}, 0), 1, 2, 3, 4, 5, 6, 7, 8, 9, 10, 11, 12), MID(H5626, 9, 2)), "yyyy-mm-dd")</f>
        <v>1970-03-13</v>
      </c>
      <c r="G5626" s="1" t="s">
        <v>11423</v>
      </c>
      <c r="H5626" s="1" t="s">
        <v>11422</v>
      </c>
    </row>
    <row r="5627" spans="1:8" hidden="1" x14ac:dyDescent="0.3">
      <c r="A5627" s="1" t="s">
        <v>10047</v>
      </c>
      <c r="B5627" s="1" t="str">
        <f t="shared" si="262"/>
        <v>France</v>
      </c>
      <c r="C5627" s="5" t="str">
        <f t="shared" si="261"/>
        <v>1970</v>
      </c>
      <c r="D5627" s="1" t="str">
        <f t="shared" si="263"/>
        <v xml:space="preserve">Diamant B </v>
      </c>
      <c r="E5627" s="1" t="s">
        <v>346</v>
      </c>
      <c r="F5627" s="7" t="str">
        <f>TEXT(DATE(MID(H5627, 13, 4), CHOOSE(MATCH( MID(H5627, 5, 3), {"Jan","Feb","Mar","Apr","May","Jun","Jul","Aug","Sep","Oct","Nov","Dec"}, 0), 1, 2, 3, 4, 5, 6, 7, 8, 9, 10, 11, 12), MID(H5627, 9, 2)), "yyyy-mm-dd")</f>
        <v>1970-03-10</v>
      </c>
      <c r="G5627" s="1" t="s">
        <v>11425</v>
      </c>
      <c r="H5627" s="1" t="s">
        <v>11424</v>
      </c>
    </row>
    <row r="5628" spans="1:8" hidden="1" x14ac:dyDescent="0.3">
      <c r="A5628" s="1" t="s">
        <v>5557</v>
      </c>
      <c r="B5628" s="1" t="str">
        <f t="shared" si="262"/>
        <v>USA</v>
      </c>
      <c r="C5628" s="5" t="str">
        <f t="shared" si="261"/>
        <v>1970</v>
      </c>
      <c r="D5628" s="1" t="str">
        <f t="shared" si="263"/>
        <v xml:space="preserve">Thorad SLV-2G Agena-D </v>
      </c>
      <c r="E5628" s="1" t="s">
        <v>346</v>
      </c>
      <c r="F5628" s="7" t="str">
        <f>TEXT(DATE(MID(H5628, 13, 4), CHOOSE(MATCH( MID(H5628, 5, 3), {"Jan","Feb","Mar","Apr","May","Jun","Jul","Aug","Sep","Oct","Nov","Dec"}, 0), 1, 2, 3, 4, 5, 6, 7, 8, 9, 10, 11, 12), MID(H5628, 9, 2)), "yyyy-mm-dd")</f>
        <v>1970-03-04</v>
      </c>
      <c r="G5628" s="1" t="s">
        <v>11427</v>
      </c>
      <c r="H5628" s="1" t="s">
        <v>11426</v>
      </c>
    </row>
    <row r="5629" spans="1:8" hidden="1" x14ac:dyDescent="0.3">
      <c r="A5629" s="1" t="s">
        <v>5</v>
      </c>
      <c r="B5629" s="1" t="str">
        <f t="shared" si="262"/>
        <v>Russia</v>
      </c>
      <c r="C5629" s="5" t="str">
        <f t="shared" si="261"/>
        <v>1970</v>
      </c>
      <c r="D5629" s="1" t="str">
        <f t="shared" si="263"/>
        <v xml:space="preserve">Voskhod </v>
      </c>
      <c r="E5629" s="1" t="s">
        <v>346</v>
      </c>
      <c r="F5629" s="7" t="str">
        <f>TEXT(DATE(MID(H5629, 13, 4), CHOOSE(MATCH( MID(H5629, 5, 3), {"Jan","Feb","Mar","Apr","May","Jun","Jul","Aug","Sep","Oct","Nov","Dec"}, 0), 1, 2, 3, 4, 5, 6, 7, 8, 9, 10, 11, 12), MID(H5629, 9, 2)), "yyyy-mm-dd")</f>
        <v>1970-03-04</v>
      </c>
      <c r="G5629" s="1" t="s">
        <v>11429</v>
      </c>
      <c r="H5629" s="1" t="s">
        <v>11428</v>
      </c>
    </row>
    <row r="5630" spans="1:8" hidden="1" x14ac:dyDescent="0.3">
      <c r="A5630" s="1" t="s">
        <v>1561</v>
      </c>
      <c r="B5630" s="1" t="str">
        <f t="shared" si="262"/>
        <v>Russia</v>
      </c>
      <c r="C5630" s="5" t="str">
        <f t="shared" si="261"/>
        <v>1970</v>
      </c>
      <c r="D5630" s="1" t="str">
        <f t="shared" si="263"/>
        <v xml:space="preserve">Cosmos-2 (63SM) </v>
      </c>
      <c r="E5630" s="1" t="s">
        <v>346</v>
      </c>
      <c r="F5630" s="7" t="str">
        <f>TEXT(DATE(MID(H5630, 13, 4), CHOOSE(MATCH( MID(H5630, 5, 3), {"Jan","Feb","Mar","Apr","May","Jun","Jul","Aug","Sep","Oct","Nov","Dec"}, 0), 1, 2, 3, 4, 5, 6, 7, 8, 9, 10, 11, 12), MID(H5630, 9, 2)), "yyyy-mm-dd")</f>
        <v>1970-02-27</v>
      </c>
      <c r="G5630" s="1" t="s">
        <v>11431</v>
      </c>
      <c r="H5630" s="1" t="s">
        <v>11430</v>
      </c>
    </row>
    <row r="5631" spans="1:8" hidden="1" x14ac:dyDescent="0.3">
      <c r="A5631" s="1" t="s">
        <v>5</v>
      </c>
      <c r="B5631" s="1" t="str">
        <f t="shared" si="262"/>
        <v>Russia</v>
      </c>
      <c r="C5631" s="5" t="str">
        <f t="shared" si="261"/>
        <v>1970</v>
      </c>
      <c r="D5631" s="1" t="str">
        <f t="shared" si="263"/>
        <v xml:space="preserve">Molniya-M /Block L </v>
      </c>
      <c r="E5631" s="1" t="s">
        <v>346</v>
      </c>
      <c r="F5631" s="7" t="str">
        <f>TEXT(DATE(MID(H5631, 13, 4), CHOOSE(MATCH( MID(H5631, 5, 3), {"Jan","Feb","Mar","Apr","May","Jun","Jul","Aug","Sep","Oct","Nov","Dec"}, 0), 1, 2, 3, 4, 5, 6, 7, 8, 9, 10, 11, 12), MID(H5631, 9, 2)), "yyyy-mm-dd")</f>
        <v>1970-02-19</v>
      </c>
      <c r="G5631" s="1" t="s">
        <v>11433</v>
      </c>
      <c r="H5631" s="1" t="s">
        <v>11432</v>
      </c>
    </row>
    <row r="5632" spans="1:8" hidden="1" x14ac:dyDescent="0.3">
      <c r="A5632" s="1" t="s">
        <v>8845</v>
      </c>
      <c r="B5632" s="1" t="str">
        <f t="shared" si="262"/>
        <v>USA</v>
      </c>
      <c r="C5632" s="5" t="str">
        <f t="shared" si="261"/>
        <v>1970</v>
      </c>
      <c r="D5632" s="1" t="str">
        <f t="shared" si="263"/>
        <v xml:space="preserve">Thor-LV2D Burner-2 </v>
      </c>
      <c r="E5632" s="1" t="s">
        <v>346</v>
      </c>
      <c r="F5632" s="7" t="str">
        <f>TEXT(DATE(MID(H5632, 13, 4), CHOOSE(MATCH( MID(H5632, 5, 3), {"Jan","Feb","Mar","Apr","May","Jun","Jul","Aug","Sep","Oct","Nov","Dec"}, 0), 1, 2, 3, 4, 5, 6, 7, 8, 9, 10, 11, 12), MID(H5632, 9, 2)), "yyyy-mm-dd")</f>
        <v>1970-02-11</v>
      </c>
      <c r="G5632" s="1" t="s">
        <v>11435</v>
      </c>
      <c r="H5632" s="1" t="s">
        <v>11434</v>
      </c>
    </row>
    <row r="5633" spans="1:8" hidden="1" x14ac:dyDescent="0.3">
      <c r="A5633" s="1" t="s">
        <v>1989</v>
      </c>
      <c r="B5633" s="1" t="str">
        <f t="shared" si="262"/>
        <v>Japan</v>
      </c>
      <c r="C5633" s="5" t="str">
        <f t="shared" si="261"/>
        <v>1970</v>
      </c>
      <c r="D5633" s="1" t="str">
        <f t="shared" si="263"/>
        <v xml:space="preserve">Lambda-IV S </v>
      </c>
      <c r="E5633" s="1" t="s">
        <v>346</v>
      </c>
      <c r="F5633" s="7" t="str">
        <f>TEXT(DATE(MID(H5633, 13, 4), CHOOSE(MATCH( MID(H5633, 5, 3), {"Jan","Feb","Mar","Apr","May","Jun","Jul","Aug","Sep","Oct","Nov","Dec"}, 0), 1, 2, 3, 4, 5, 6, 7, 8, 9, 10, 11, 12), MID(H5633, 9, 2)), "yyyy-mm-dd")</f>
        <v>1970-02-11</v>
      </c>
      <c r="G5633" s="1" t="s">
        <v>11438</v>
      </c>
      <c r="H5633" s="1" t="s">
        <v>11437</v>
      </c>
    </row>
    <row r="5634" spans="1:8" hidden="1" x14ac:dyDescent="0.3">
      <c r="A5634" s="1" t="s">
        <v>6615</v>
      </c>
      <c r="B5634" s="1" t="str">
        <f t="shared" si="262"/>
        <v>Russia</v>
      </c>
      <c r="C5634" s="5" t="str">
        <f t="shared" ref="C5634:C5697" si="264">TEXT(F5634, "yyyy")</f>
        <v>1970</v>
      </c>
      <c r="D5634" s="1" t="str">
        <f t="shared" si="263"/>
        <v xml:space="preserve">Voskhod </v>
      </c>
      <c r="E5634" s="1" t="s">
        <v>346</v>
      </c>
      <c r="F5634" s="7" t="str">
        <f>TEXT(DATE(MID(H5634, 13, 4), CHOOSE(MATCH( MID(H5634, 5, 3), {"Jan","Feb","Mar","Apr","May","Jun","Jul","Aug","Sep","Oct","Nov","Dec"}, 0), 1, 2, 3, 4, 5, 6, 7, 8, 9, 10, 11, 12), MID(H5634, 9, 2)), "yyyy-mm-dd")</f>
        <v>1970-02-10</v>
      </c>
      <c r="G5634" s="1" t="s">
        <v>11440</v>
      </c>
      <c r="H5634" s="1" t="s">
        <v>11439</v>
      </c>
    </row>
    <row r="5635" spans="1:8" hidden="1" x14ac:dyDescent="0.3">
      <c r="A5635" s="1" t="s">
        <v>4200</v>
      </c>
      <c r="B5635" s="1" t="str">
        <f t="shared" ref="B5635:B5698" si="265">TRIM(MID(A5635, FIND("|", SUBSTITUTE(A5635, ",", "|", LEN(A5635) - LEN(SUBSTITUTE(A5635,",", "" )))) + 1, LEN(A5635)))</f>
        <v>Kazakhstan</v>
      </c>
      <c r="C5635" s="5" t="str">
        <f t="shared" si="264"/>
        <v>1970</v>
      </c>
      <c r="D5635" s="1" t="str">
        <f t="shared" ref="D5635:D5698" si="266">LEFT(G5635, FIND("|", G5635) - 1)</f>
        <v xml:space="preserve">Proton-K/Block D </v>
      </c>
      <c r="E5635" s="1" t="s">
        <v>346</v>
      </c>
      <c r="F5635" s="7" t="str">
        <f>TEXT(DATE(MID(H5635, 13, 4), CHOOSE(MATCH( MID(H5635, 5, 3), {"Jan","Feb","Mar","Apr","May","Jun","Jul","Aug","Sep","Oct","Nov","Dec"}, 0), 1, 2, 3, 4, 5, 6, 7, 8, 9, 10, 11, 12), MID(H5635, 9, 2)), "yyyy-mm-dd")</f>
        <v>1970-02-06</v>
      </c>
      <c r="G5635" s="1" t="s">
        <v>11442</v>
      </c>
      <c r="H5635" s="1" t="s">
        <v>11441</v>
      </c>
    </row>
    <row r="5636" spans="1:8" hidden="1" x14ac:dyDescent="0.3">
      <c r="A5636" s="1" t="s">
        <v>10902</v>
      </c>
      <c r="B5636" s="1" t="str">
        <f t="shared" si="265"/>
        <v>USA</v>
      </c>
      <c r="C5636" s="5" t="str">
        <f t="shared" si="264"/>
        <v>1970</v>
      </c>
      <c r="D5636" s="1" t="str">
        <f t="shared" si="266"/>
        <v xml:space="preserve">Thorad SLV-2G Agena-D </v>
      </c>
      <c r="E5636" s="1" t="s">
        <v>346</v>
      </c>
      <c r="F5636" s="7" t="str">
        <f>TEXT(DATE(MID(H5636, 13, 4), CHOOSE(MATCH( MID(H5636, 5, 3), {"Jan","Feb","Mar","Apr","May","Jun","Jul","Aug","Sep","Oct","Nov","Dec"}, 0), 1, 2, 3, 4, 5, 6, 7, 8, 9, 10, 11, 12), MID(H5636, 9, 2)), "yyyy-mm-dd")</f>
        <v>1970-02-04</v>
      </c>
      <c r="G5636" s="1" t="s">
        <v>11444</v>
      </c>
      <c r="H5636" s="1" t="s">
        <v>11443</v>
      </c>
    </row>
    <row r="5637" spans="1:8" hidden="1" x14ac:dyDescent="0.3">
      <c r="A5637" s="1" t="s">
        <v>1561</v>
      </c>
      <c r="B5637" s="1" t="str">
        <f t="shared" si="265"/>
        <v>Russia</v>
      </c>
      <c r="C5637" s="5" t="str">
        <f t="shared" si="264"/>
        <v>1970</v>
      </c>
      <c r="D5637" s="1" t="str">
        <f t="shared" si="266"/>
        <v xml:space="preserve">Cosmos-2 (63SM) </v>
      </c>
      <c r="E5637" s="1" t="s">
        <v>346</v>
      </c>
      <c r="F5637" s="7" t="str">
        <f>TEXT(DATE(MID(H5637, 13, 4), CHOOSE(MATCH( MID(H5637, 5, 3), {"Jan","Feb","Mar","Apr","May","Jun","Jul","Aug","Sep","Oct","Nov","Dec"}, 0), 1, 2, 3, 4, 5, 6, 7, 8, 9, 10, 11, 12), MID(H5637, 9, 2)), "yyyy-mm-dd")</f>
        <v>1970-01-30</v>
      </c>
      <c r="G5637" s="1" t="s">
        <v>11446</v>
      </c>
      <c r="H5637" s="1" t="s">
        <v>11445</v>
      </c>
    </row>
    <row r="5638" spans="1:8" hidden="1" x14ac:dyDescent="0.3">
      <c r="A5638" s="1" t="s">
        <v>114</v>
      </c>
      <c r="B5638" s="1" t="str">
        <f t="shared" si="265"/>
        <v>USA</v>
      </c>
      <c r="C5638" s="5" t="str">
        <f t="shared" si="264"/>
        <v>1970</v>
      </c>
      <c r="D5638" s="1" t="str">
        <f t="shared" si="266"/>
        <v xml:space="preserve">Delta N6 </v>
      </c>
      <c r="E5638" s="1" t="s">
        <v>346</v>
      </c>
      <c r="F5638" s="7" t="str">
        <f>TEXT(DATE(MID(H5638, 13, 4), CHOOSE(MATCH( MID(H5638, 5, 3), {"Jan","Feb","Mar","Apr","May","Jun","Jul","Aug","Sep","Oct","Nov","Dec"}, 0), 1, 2, 3, 4, 5, 6, 7, 8, 9, 10, 11, 12), MID(H5638, 9, 2)), "yyyy-mm-dd")</f>
        <v>1970-01-23</v>
      </c>
      <c r="G5638" s="1" t="s">
        <v>11448</v>
      </c>
      <c r="H5638" s="1" t="s">
        <v>11447</v>
      </c>
    </row>
    <row r="5639" spans="1:8" hidden="1" x14ac:dyDescent="0.3">
      <c r="A5639" s="1" t="s">
        <v>6615</v>
      </c>
      <c r="B5639" s="1" t="str">
        <f t="shared" si="265"/>
        <v>Russia</v>
      </c>
      <c r="C5639" s="5" t="str">
        <f t="shared" si="264"/>
        <v>1970</v>
      </c>
      <c r="D5639" s="1" t="str">
        <f t="shared" si="266"/>
        <v xml:space="preserve">Voskhod </v>
      </c>
      <c r="E5639" s="1" t="s">
        <v>346</v>
      </c>
      <c r="F5639" s="7" t="str">
        <f>TEXT(DATE(MID(H5639, 13, 4), CHOOSE(MATCH( MID(H5639, 5, 3), {"Jan","Feb","Mar","Apr","May","Jun","Jul","Aug","Sep","Oct","Nov","Dec"}, 0), 1, 2, 3, 4, 5, 6, 7, 8, 9, 10, 11, 12), MID(H5639, 9, 2)), "yyyy-mm-dd")</f>
        <v>1970-01-21</v>
      </c>
      <c r="G5639" s="1" t="s">
        <v>11450</v>
      </c>
      <c r="H5639" s="1" t="s">
        <v>11449</v>
      </c>
    </row>
    <row r="5640" spans="1:8" hidden="1" x14ac:dyDescent="0.3">
      <c r="A5640" s="1" t="s">
        <v>1561</v>
      </c>
      <c r="B5640" s="1" t="str">
        <f t="shared" si="265"/>
        <v>Russia</v>
      </c>
      <c r="C5640" s="5" t="str">
        <f t="shared" si="264"/>
        <v>1970</v>
      </c>
      <c r="D5640" s="1" t="str">
        <f t="shared" si="266"/>
        <v xml:space="preserve">Cosmos-2 (63SM) </v>
      </c>
      <c r="E5640" s="1" t="s">
        <v>346</v>
      </c>
      <c r="F5640" s="7" t="str">
        <f>TEXT(DATE(MID(H5640, 13, 4), CHOOSE(MATCH( MID(H5640, 5, 3), {"Jan","Feb","Mar","Apr","May","Jun","Jul","Aug","Sep","Oct","Nov","Dec"}, 0), 1, 2, 3, 4, 5, 6, 7, 8, 9, 10, 11, 12), MID(H5640, 9, 2)), "yyyy-mm-dd")</f>
        <v>1970-01-20</v>
      </c>
      <c r="G5640" s="1" t="s">
        <v>11452</v>
      </c>
      <c r="H5640" s="1" t="s">
        <v>11451</v>
      </c>
    </row>
    <row r="5641" spans="1:8" hidden="1" x14ac:dyDescent="0.3">
      <c r="A5641" s="1" t="s">
        <v>6899</v>
      </c>
      <c r="B5641" s="1" t="str">
        <f t="shared" si="265"/>
        <v>Russia</v>
      </c>
      <c r="C5641" s="5" t="str">
        <f t="shared" si="264"/>
        <v>1970</v>
      </c>
      <c r="D5641" s="1" t="str">
        <f t="shared" si="266"/>
        <v xml:space="preserve">Cosmos-2 (63SM) </v>
      </c>
      <c r="E5641" s="1" t="s">
        <v>346</v>
      </c>
      <c r="F5641" s="7" t="str">
        <f>TEXT(DATE(MID(H5641, 13, 4), CHOOSE(MATCH( MID(H5641, 5, 3), {"Jan","Feb","Mar","Apr","May","Jun","Jul","Aug","Sep","Oct","Nov","Dec"}, 0), 1, 2, 3, 4, 5, 6, 7, 8, 9, 10, 11, 12), MID(H5641, 9, 2)), "yyyy-mm-dd")</f>
        <v>1970-01-16</v>
      </c>
      <c r="G5641" s="1" t="s">
        <v>11454</v>
      </c>
      <c r="H5641" s="1" t="s">
        <v>11453</v>
      </c>
    </row>
    <row r="5642" spans="1:8" hidden="1" x14ac:dyDescent="0.3">
      <c r="A5642" s="1" t="s">
        <v>1561</v>
      </c>
      <c r="B5642" s="1" t="str">
        <f t="shared" si="265"/>
        <v>Russia</v>
      </c>
      <c r="C5642" s="5" t="str">
        <f t="shared" si="264"/>
        <v>1970</v>
      </c>
      <c r="D5642" s="1" t="str">
        <f t="shared" si="266"/>
        <v xml:space="preserve">Cosmos-2 (63SM) </v>
      </c>
      <c r="E5642" s="1" t="s">
        <v>346</v>
      </c>
      <c r="F5642" s="7" t="str">
        <f>TEXT(DATE(MID(H5642, 13, 4), CHOOSE(MATCH( MID(H5642, 5, 3), {"Jan","Feb","Mar","Apr","May","Jun","Jul","Aug","Sep","Oct","Nov","Dec"}, 0), 1, 2, 3, 4, 5, 6, 7, 8, 9, 10, 11, 12), MID(H5642, 9, 2)), "yyyy-mm-dd")</f>
        <v>1970-01-15</v>
      </c>
      <c r="G5642" s="1" t="s">
        <v>11456</v>
      </c>
      <c r="H5642" s="1" t="s">
        <v>11455</v>
      </c>
    </row>
    <row r="5643" spans="1:8" hidden="1" x14ac:dyDescent="0.3">
      <c r="A5643" s="1" t="s">
        <v>3478</v>
      </c>
      <c r="B5643" s="1" t="str">
        <f t="shared" si="265"/>
        <v>USA</v>
      </c>
      <c r="C5643" s="5" t="str">
        <f t="shared" si="264"/>
        <v>1970</v>
      </c>
      <c r="D5643" s="1" t="str">
        <f t="shared" si="266"/>
        <v xml:space="preserve">Delta M </v>
      </c>
      <c r="E5643" s="1" t="s">
        <v>346</v>
      </c>
      <c r="F5643" s="7" t="str">
        <f>TEXT(DATE(MID(H5643, 13, 4), CHOOSE(MATCH( MID(H5643, 5, 3), {"Jan","Feb","Mar","Apr","May","Jun","Jul","Aug","Sep","Oct","Nov","Dec"}, 0), 1, 2, 3, 4, 5, 6, 7, 8, 9, 10, 11, 12), MID(H5643, 9, 2)), "yyyy-mm-dd")</f>
        <v>1970-01-15</v>
      </c>
      <c r="G5643" s="1" t="s">
        <v>11458</v>
      </c>
      <c r="H5643" s="1" t="s">
        <v>11457</v>
      </c>
    </row>
    <row r="5644" spans="1:8" hidden="1" x14ac:dyDescent="0.3">
      <c r="A5644" s="1" t="s">
        <v>4249</v>
      </c>
      <c r="B5644" s="1" t="str">
        <f t="shared" si="265"/>
        <v>USA</v>
      </c>
      <c r="C5644" s="5" t="str">
        <f t="shared" si="264"/>
        <v>1970</v>
      </c>
      <c r="D5644" s="1" t="str">
        <f t="shared" si="266"/>
        <v xml:space="preserve">Titan III(23)B </v>
      </c>
      <c r="E5644" s="1" t="s">
        <v>346</v>
      </c>
      <c r="F5644" s="7" t="str">
        <f>TEXT(DATE(MID(H5644, 13, 4), CHOOSE(MATCH( MID(H5644, 5, 3), {"Jan","Feb","Mar","Apr","May","Jun","Jul","Aug","Sep","Oct","Nov","Dec"}, 0), 1, 2, 3, 4, 5, 6, 7, 8, 9, 10, 11, 12), MID(H5644, 9, 2)), "yyyy-mm-dd")</f>
        <v>1970-01-14</v>
      </c>
      <c r="G5644" s="1" t="s">
        <v>11460</v>
      </c>
      <c r="H5644" s="1" t="s">
        <v>11459</v>
      </c>
    </row>
    <row r="5645" spans="1:8" hidden="1" x14ac:dyDescent="0.3">
      <c r="A5645" s="1" t="s">
        <v>130</v>
      </c>
      <c r="B5645" s="1" t="str">
        <f t="shared" si="265"/>
        <v>Kazakhstan</v>
      </c>
      <c r="C5645" s="5" t="str">
        <f t="shared" si="264"/>
        <v>1970</v>
      </c>
      <c r="D5645" s="1" t="str">
        <f t="shared" si="266"/>
        <v xml:space="preserve">Voskhod </v>
      </c>
      <c r="E5645" s="1" t="s">
        <v>346</v>
      </c>
      <c r="F5645" s="7" t="str">
        <f>TEXT(DATE(MID(H5645, 13, 4), CHOOSE(MATCH( MID(H5645, 5, 3), {"Jan","Feb","Mar","Apr","May","Jun","Jul","Aug","Sep","Oct","Nov","Dec"}, 0), 1, 2, 3, 4, 5, 6, 7, 8, 9, 10, 11, 12), MID(H5645, 9, 2)), "yyyy-mm-dd")</f>
        <v>1970-01-09</v>
      </c>
      <c r="G5645" s="1" t="s">
        <v>11462</v>
      </c>
      <c r="H5645" s="1" t="s">
        <v>11461</v>
      </c>
    </row>
    <row r="5646" spans="1:8" hidden="1" x14ac:dyDescent="0.3">
      <c r="A5646" s="1" t="s">
        <v>3373</v>
      </c>
      <c r="B5646" s="1" t="str">
        <f t="shared" si="265"/>
        <v>Russia</v>
      </c>
      <c r="C5646" s="5" t="str">
        <f t="shared" si="264"/>
        <v>1969</v>
      </c>
      <c r="D5646" s="1" t="str">
        <f t="shared" si="266"/>
        <v xml:space="preserve">Cosmos-3M </v>
      </c>
      <c r="E5646" s="1" t="s">
        <v>346</v>
      </c>
      <c r="F5646" s="7" t="str">
        <f>TEXT(DATE(MID(H5646, 13, 4), CHOOSE(MATCH( MID(H5646, 5, 3), {"Jan","Feb","Mar","Apr","May","Jun","Jul","Aug","Sep","Oct","Nov","Dec"}, 0), 1, 2, 3, 4, 5, 6, 7, 8, 9, 10, 11, 12), MID(H5646, 9, 2)), "yyyy-mm-dd")</f>
        <v>1969-12-27</v>
      </c>
      <c r="G5646" s="1" t="s">
        <v>11464</v>
      </c>
      <c r="H5646" s="1" t="s">
        <v>11463</v>
      </c>
    </row>
    <row r="5647" spans="1:8" hidden="1" x14ac:dyDescent="0.3">
      <c r="A5647" s="1" t="s">
        <v>6899</v>
      </c>
      <c r="B5647" s="1" t="str">
        <f t="shared" si="265"/>
        <v>Russia</v>
      </c>
      <c r="C5647" s="5" t="str">
        <f t="shared" si="264"/>
        <v>1969</v>
      </c>
      <c r="D5647" s="1" t="str">
        <f t="shared" si="266"/>
        <v xml:space="preserve">Cosmos-2 (63SM) </v>
      </c>
      <c r="E5647" s="1" t="s">
        <v>346</v>
      </c>
      <c r="F5647" s="7" t="str">
        <f>TEXT(DATE(MID(H5647, 13, 4), CHOOSE(MATCH( MID(H5647, 5, 3), {"Jan","Feb","Mar","Apr","May","Jun","Jul","Aug","Sep","Oct","Nov","Dec"}, 0), 1, 2, 3, 4, 5, 6, 7, 8, 9, 10, 11, 12), MID(H5647, 9, 2)), "yyyy-mm-dd")</f>
        <v>1969-12-25</v>
      </c>
      <c r="G5647" s="1" t="s">
        <v>11466</v>
      </c>
      <c r="H5647" s="1" t="s">
        <v>11465</v>
      </c>
    </row>
    <row r="5648" spans="1:8" hidden="1" x14ac:dyDescent="0.3">
      <c r="A5648" s="1" t="s">
        <v>6615</v>
      </c>
      <c r="B5648" s="1" t="str">
        <f t="shared" si="265"/>
        <v>Russia</v>
      </c>
      <c r="C5648" s="5" t="str">
        <f t="shared" si="264"/>
        <v>1969</v>
      </c>
      <c r="D5648" s="1" t="str">
        <f t="shared" si="266"/>
        <v xml:space="preserve">Voskhod </v>
      </c>
      <c r="E5648" s="1" t="s">
        <v>346</v>
      </c>
      <c r="F5648" s="7" t="str">
        <f>TEXT(DATE(MID(H5648, 13, 4), CHOOSE(MATCH( MID(H5648, 5, 3), {"Jan","Feb","Mar","Apr","May","Jun","Jul","Aug","Sep","Oct","Nov","Dec"}, 0), 1, 2, 3, 4, 5, 6, 7, 8, 9, 10, 11, 12), MID(H5648, 9, 2)), "yyyy-mm-dd")</f>
        <v>1969-12-23</v>
      </c>
      <c r="G5648" s="1" t="s">
        <v>11468</v>
      </c>
      <c r="H5648" s="1" t="s">
        <v>11467</v>
      </c>
    </row>
    <row r="5649" spans="1:8" hidden="1" x14ac:dyDescent="0.3">
      <c r="A5649" s="1" t="s">
        <v>3926</v>
      </c>
      <c r="B5649" s="1" t="str">
        <f t="shared" si="265"/>
        <v>Kazakhstan</v>
      </c>
      <c r="C5649" s="5" t="str">
        <f t="shared" si="264"/>
        <v>1969</v>
      </c>
      <c r="D5649" s="1" t="str">
        <f t="shared" si="266"/>
        <v xml:space="preserve">Tsyklon-2 </v>
      </c>
      <c r="E5649" s="1" t="s">
        <v>346</v>
      </c>
      <c r="F5649" s="7" t="str">
        <f>TEXT(DATE(MID(H5649, 13, 4), CHOOSE(MATCH( MID(H5649, 5, 3), {"Jan","Feb","Mar","Apr","May","Jun","Jul","Aug","Sep","Oct","Nov","Dec"}, 0), 1, 2, 3, 4, 5, 6, 7, 8, 9, 10, 11, 12), MID(H5649, 9, 2)), "yyyy-mm-dd")</f>
        <v>1969-12-23</v>
      </c>
      <c r="G5649" s="1" t="s">
        <v>11470</v>
      </c>
      <c r="H5649" s="1" t="s">
        <v>11469</v>
      </c>
    </row>
    <row r="5650" spans="1:8" hidden="1" x14ac:dyDescent="0.3">
      <c r="A5650" s="1" t="s">
        <v>3373</v>
      </c>
      <c r="B5650" s="1" t="str">
        <f t="shared" si="265"/>
        <v>Russia</v>
      </c>
      <c r="C5650" s="5" t="str">
        <f t="shared" si="264"/>
        <v>1969</v>
      </c>
      <c r="D5650" s="1" t="str">
        <f t="shared" si="266"/>
        <v xml:space="preserve">Cosmos-3M </v>
      </c>
      <c r="E5650" s="1" t="s">
        <v>346</v>
      </c>
      <c r="F5650" s="7" t="str">
        <f>TEXT(DATE(MID(H5650, 13, 4), CHOOSE(MATCH( MID(H5650, 5, 3), {"Jan","Feb","Mar","Apr","May","Jun","Jul","Aug","Sep","Oct","Nov","Dec"}, 0), 1, 2, 3, 4, 5, 6, 7, 8, 9, 10, 11, 12), MID(H5650, 9, 2)), "yyyy-mm-dd")</f>
        <v>1969-12-20</v>
      </c>
      <c r="G5650" s="1" t="s">
        <v>11472</v>
      </c>
      <c r="H5650" s="1" t="s">
        <v>11471</v>
      </c>
    </row>
    <row r="5651" spans="1:8" hidden="1" x14ac:dyDescent="0.3">
      <c r="A5651" s="1" t="s">
        <v>1561</v>
      </c>
      <c r="B5651" s="1" t="str">
        <f t="shared" si="265"/>
        <v>Russia</v>
      </c>
      <c r="C5651" s="5" t="str">
        <f t="shared" si="264"/>
        <v>1969</v>
      </c>
      <c r="D5651" s="1" t="str">
        <f t="shared" si="266"/>
        <v xml:space="preserve">Cosmos-2 (63SM) </v>
      </c>
      <c r="E5651" s="1" t="s">
        <v>346</v>
      </c>
      <c r="F5651" s="7" t="str">
        <f>TEXT(DATE(MID(H5651, 13, 4), CHOOSE(MATCH( MID(H5651, 5, 3), {"Jan","Feb","Mar","Apr","May","Jun","Jul","Aug","Sep","Oct","Nov","Dec"}, 0), 1, 2, 3, 4, 5, 6, 7, 8, 9, 10, 11, 12), MID(H5651, 9, 2)), "yyyy-mm-dd")</f>
        <v>1969-12-11</v>
      </c>
      <c r="G5651" s="1" t="s">
        <v>11474</v>
      </c>
      <c r="H5651" s="1" t="s">
        <v>11473</v>
      </c>
    </row>
    <row r="5652" spans="1:8" hidden="1" x14ac:dyDescent="0.3">
      <c r="A5652" s="1" t="s">
        <v>5557</v>
      </c>
      <c r="B5652" s="1" t="str">
        <f t="shared" si="265"/>
        <v>USA</v>
      </c>
      <c r="C5652" s="5" t="str">
        <f t="shared" si="264"/>
        <v>1969</v>
      </c>
      <c r="D5652" s="1" t="str">
        <f t="shared" si="266"/>
        <v xml:space="preserve">Thorad SLV-2G Agena-D </v>
      </c>
      <c r="E5652" s="1" t="s">
        <v>346</v>
      </c>
      <c r="F5652" s="7" t="str">
        <f>TEXT(DATE(MID(H5652, 13, 4), CHOOSE(MATCH( MID(H5652, 5, 3), {"Jan","Feb","Mar","Apr","May","Jun","Jul","Aug","Sep","Oct","Nov","Dec"}, 0), 1, 2, 3, 4, 5, 6, 7, 8, 9, 10, 11, 12), MID(H5652, 9, 2)), "yyyy-mm-dd")</f>
        <v>1969-12-04</v>
      </c>
      <c r="G5652" s="1" t="s">
        <v>11476</v>
      </c>
      <c r="H5652" s="1" t="s">
        <v>11475</v>
      </c>
    </row>
    <row r="5653" spans="1:8" hidden="1" x14ac:dyDescent="0.3">
      <c r="A5653" s="1" t="s">
        <v>5</v>
      </c>
      <c r="B5653" s="1" t="str">
        <f t="shared" si="265"/>
        <v>Russia</v>
      </c>
      <c r="C5653" s="5" t="str">
        <f t="shared" si="264"/>
        <v>1969</v>
      </c>
      <c r="D5653" s="1" t="str">
        <f t="shared" si="266"/>
        <v xml:space="preserve">Voskhod </v>
      </c>
      <c r="E5653" s="1" t="s">
        <v>346</v>
      </c>
      <c r="F5653" s="7" t="str">
        <f>TEXT(DATE(MID(H5653, 13, 4), CHOOSE(MATCH( MID(H5653, 5, 3), {"Jan","Feb","Mar","Apr","May","Jun","Jul","Aug","Sep","Oct","Nov","Dec"}, 0), 1, 2, 3, 4, 5, 6, 7, 8, 9, 10, 11, 12), MID(H5653, 9, 2)), "yyyy-mm-dd")</f>
        <v>1969-12-03</v>
      </c>
      <c r="G5653" s="1" t="s">
        <v>11478</v>
      </c>
      <c r="H5653" s="1" t="s">
        <v>11477</v>
      </c>
    </row>
    <row r="5654" spans="1:8" hidden="1" x14ac:dyDescent="0.3">
      <c r="A5654" s="1" t="s">
        <v>4200</v>
      </c>
      <c r="B5654" s="1" t="str">
        <f t="shared" si="265"/>
        <v>Kazakhstan</v>
      </c>
      <c r="C5654" s="5" t="str">
        <f t="shared" si="264"/>
        <v>1969</v>
      </c>
      <c r="D5654" s="1" t="str">
        <f t="shared" si="266"/>
        <v xml:space="preserve">Proton-K/Block D </v>
      </c>
      <c r="E5654" s="1" t="s">
        <v>346</v>
      </c>
      <c r="F5654" s="7" t="str">
        <f>TEXT(DATE(MID(H5654, 13, 4), CHOOSE(MATCH( MID(H5654, 5, 3), {"Jan","Feb","Mar","Apr","May","Jun","Jul","Aug","Sep","Oct","Nov","Dec"}, 0), 1, 2, 3, 4, 5, 6, 7, 8, 9, 10, 11, 12), MID(H5654, 9, 2)), "yyyy-mm-dd")</f>
        <v>1969-11-28</v>
      </c>
      <c r="G5654" s="1" t="s">
        <v>11480</v>
      </c>
      <c r="H5654" s="1" t="s">
        <v>11479</v>
      </c>
    </row>
    <row r="5655" spans="1:8" hidden="1" x14ac:dyDescent="0.3">
      <c r="A5655" s="1" t="s">
        <v>3373</v>
      </c>
      <c r="B5655" s="1" t="str">
        <f t="shared" si="265"/>
        <v>Russia</v>
      </c>
      <c r="C5655" s="5" t="str">
        <f t="shared" si="264"/>
        <v>1969</v>
      </c>
      <c r="D5655" s="1" t="str">
        <f t="shared" si="266"/>
        <v xml:space="preserve">Cosmos-3M </v>
      </c>
      <c r="E5655" s="1" t="s">
        <v>346</v>
      </c>
      <c r="F5655" s="7" t="str">
        <f>TEXT(DATE(MID(H5655, 13, 4), CHOOSE(MATCH( MID(H5655, 5, 3), {"Jan","Feb","Mar","Apr","May","Jun","Jul","Aug","Sep","Oct","Nov","Dec"}, 0), 1, 2, 3, 4, 5, 6, 7, 8, 9, 10, 11, 12), MID(H5655, 9, 2)), "yyyy-mm-dd")</f>
        <v>1969-11-24</v>
      </c>
      <c r="G5655" s="1" t="s">
        <v>11482</v>
      </c>
      <c r="H5655" s="1" t="s">
        <v>11481</v>
      </c>
    </row>
    <row r="5656" spans="1:8" hidden="1" x14ac:dyDescent="0.3">
      <c r="A5656" s="1" t="s">
        <v>1561</v>
      </c>
      <c r="B5656" s="1" t="str">
        <f t="shared" si="265"/>
        <v>Russia</v>
      </c>
      <c r="C5656" s="5" t="str">
        <f t="shared" si="264"/>
        <v>1969</v>
      </c>
      <c r="D5656" s="1" t="str">
        <f t="shared" si="266"/>
        <v xml:space="preserve">Cosmos-2 (63SM) </v>
      </c>
      <c r="E5656" s="1" t="s">
        <v>346</v>
      </c>
      <c r="F5656" s="7" t="str">
        <f>TEXT(DATE(MID(H5656, 13, 4), CHOOSE(MATCH( MID(H5656, 5, 3), {"Jan","Feb","Mar","Apr","May","Jun","Jul","Aug","Sep","Oct","Nov","Dec"}, 0), 1, 2, 3, 4, 5, 6, 7, 8, 9, 10, 11, 12), MID(H5656, 9, 2)), "yyyy-mm-dd")</f>
        <v>1969-11-24</v>
      </c>
      <c r="G5656" s="1" t="s">
        <v>11484</v>
      </c>
      <c r="H5656" s="1" t="s">
        <v>11483</v>
      </c>
    </row>
    <row r="5657" spans="1:8" hidden="1" x14ac:dyDescent="0.3">
      <c r="A5657" s="1" t="s">
        <v>3478</v>
      </c>
      <c r="B5657" s="1" t="str">
        <f t="shared" si="265"/>
        <v>USA</v>
      </c>
      <c r="C5657" s="5" t="str">
        <f t="shared" si="264"/>
        <v>1969</v>
      </c>
      <c r="D5657" s="1" t="str">
        <f t="shared" si="266"/>
        <v xml:space="preserve">Delta M </v>
      </c>
      <c r="E5657" s="1" t="s">
        <v>346</v>
      </c>
      <c r="F5657" s="7" t="str">
        <f>TEXT(DATE(MID(H5657, 13, 4), CHOOSE(MATCH( MID(H5657, 5, 3), {"Jan","Feb","Mar","Apr","May","Jun","Jul","Aug","Sep","Oct","Nov","Dec"}, 0), 1, 2, 3, 4, 5, 6, 7, 8, 9, 10, 11, 12), MID(H5657, 9, 2)), "yyyy-mm-dd")</f>
        <v>1969-11-22</v>
      </c>
      <c r="G5657" s="1" t="s">
        <v>11486</v>
      </c>
      <c r="H5657" s="1" t="s">
        <v>11485</v>
      </c>
    </row>
    <row r="5658" spans="1:8" hidden="1" x14ac:dyDescent="0.3">
      <c r="A5658" s="1" t="s">
        <v>130</v>
      </c>
      <c r="B5658" s="1" t="str">
        <f t="shared" si="265"/>
        <v>Kazakhstan</v>
      </c>
      <c r="C5658" s="5" t="str">
        <f t="shared" si="264"/>
        <v>1969</v>
      </c>
      <c r="D5658" s="1" t="str">
        <f t="shared" si="266"/>
        <v xml:space="preserve">Voskhod </v>
      </c>
      <c r="E5658" s="1" t="s">
        <v>346</v>
      </c>
      <c r="F5658" s="7" t="str">
        <f>TEXT(DATE(MID(H5658, 13, 4), CHOOSE(MATCH( MID(H5658, 5, 3), {"Jan","Feb","Mar","Apr","May","Jun","Jul","Aug","Sep","Oct","Nov","Dec"}, 0), 1, 2, 3, 4, 5, 6, 7, 8, 9, 10, 11, 12), MID(H5658, 9, 2)), "yyyy-mm-dd")</f>
        <v>1969-11-15</v>
      </c>
      <c r="G5658" s="1" t="s">
        <v>11488</v>
      </c>
      <c r="H5658" s="1" t="s">
        <v>11487</v>
      </c>
    </row>
    <row r="5659" spans="1:8" hidden="1" x14ac:dyDescent="0.3">
      <c r="A5659" s="1" t="s">
        <v>30</v>
      </c>
      <c r="B5659" s="1" t="str">
        <f t="shared" si="265"/>
        <v>USA</v>
      </c>
      <c r="C5659" s="5" t="str">
        <f t="shared" si="264"/>
        <v>1969</v>
      </c>
      <c r="D5659" s="1" t="str">
        <f t="shared" si="266"/>
        <v xml:space="preserve">Saturn V </v>
      </c>
      <c r="E5659" s="1" t="s">
        <v>346</v>
      </c>
      <c r="F5659" s="7" t="str">
        <f>TEXT(DATE(MID(H5659, 13, 4), CHOOSE(MATCH( MID(H5659, 5, 3), {"Jan","Feb","Mar","Apr","May","Jun","Jul","Aug","Sep","Oct","Nov","Dec"}, 0), 1, 2, 3, 4, 5, 6, 7, 8, 9, 10, 11, 12), MID(H5659, 9, 2)), "yyyy-mm-dd")</f>
        <v>1969-11-14</v>
      </c>
      <c r="G5659" s="1" t="s">
        <v>11490</v>
      </c>
      <c r="H5659" s="1" t="s">
        <v>11489</v>
      </c>
    </row>
    <row r="5660" spans="1:8" hidden="1" x14ac:dyDescent="0.3">
      <c r="A5660" s="1" t="s">
        <v>6615</v>
      </c>
      <c r="B5660" s="1" t="str">
        <f t="shared" si="265"/>
        <v>Russia</v>
      </c>
      <c r="C5660" s="5" t="str">
        <f t="shared" si="264"/>
        <v>1969</v>
      </c>
      <c r="D5660" s="1" t="str">
        <f t="shared" si="266"/>
        <v xml:space="preserve">Voskhod </v>
      </c>
      <c r="E5660" s="1" t="s">
        <v>346</v>
      </c>
      <c r="F5660" s="7" t="str">
        <f>TEXT(DATE(MID(H5660, 13, 4), CHOOSE(MATCH( MID(H5660, 5, 3), {"Jan","Feb","Mar","Apr","May","Jun","Jul","Aug","Sep","Oct","Nov","Dec"}, 0), 1, 2, 3, 4, 5, 6, 7, 8, 9, 10, 11, 12), MID(H5660, 9, 2)), "yyyy-mm-dd")</f>
        <v>1969-11-12</v>
      </c>
      <c r="G5660" s="1" t="s">
        <v>11492</v>
      </c>
      <c r="H5660" s="1" t="s">
        <v>11491</v>
      </c>
    </row>
    <row r="5661" spans="1:8" hidden="1" x14ac:dyDescent="0.3">
      <c r="A5661" s="1" t="s">
        <v>5723</v>
      </c>
      <c r="B5661" s="1" t="str">
        <f t="shared" si="265"/>
        <v>USA</v>
      </c>
      <c r="C5661" s="5" t="str">
        <f t="shared" si="264"/>
        <v>1969</v>
      </c>
      <c r="D5661" s="1" t="str">
        <f t="shared" si="266"/>
        <v xml:space="preserve">Scout B </v>
      </c>
      <c r="E5661" s="1" t="s">
        <v>346</v>
      </c>
      <c r="F5661" s="7" t="str">
        <f>TEXT(DATE(MID(H5661, 13, 4), CHOOSE(MATCH( MID(H5661, 5, 3), {"Jan","Feb","Mar","Apr","May","Jun","Jul","Aug","Sep","Oct","Nov","Dec"}, 0), 1, 2, 3, 4, 5, 6, 7, 8, 9, 10, 11, 12), MID(H5661, 9, 2)), "yyyy-mm-dd")</f>
        <v>1969-11-08</v>
      </c>
      <c r="G5661" s="1" t="s">
        <v>11494</v>
      </c>
      <c r="H5661" s="1" t="s">
        <v>11493</v>
      </c>
    </row>
    <row r="5662" spans="1:8" hidden="1" x14ac:dyDescent="0.3">
      <c r="A5662" s="1" t="s">
        <v>1561</v>
      </c>
      <c r="B5662" s="1" t="str">
        <f t="shared" si="265"/>
        <v>Russia</v>
      </c>
      <c r="C5662" s="5" t="str">
        <f t="shared" si="264"/>
        <v>1969</v>
      </c>
      <c r="D5662" s="1" t="str">
        <f t="shared" si="266"/>
        <v xml:space="preserve">Cosmos-2 (63SM) </v>
      </c>
      <c r="E5662" s="1" t="s">
        <v>346</v>
      </c>
      <c r="F5662" s="7" t="str">
        <f>TEXT(DATE(MID(H5662, 13, 4), CHOOSE(MATCH( MID(H5662, 5, 3), {"Jan","Feb","Mar","Apr","May","Jun","Jul","Aug","Sep","Oct","Nov","Dec"}, 0), 1, 2, 3, 4, 5, 6, 7, 8, 9, 10, 11, 12), MID(H5662, 9, 2)), "yyyy-mm-dd")</f>
        <v>1969-11-04</v>
      </c>
      <c r="G5662" s="1" t="s">
        <v>11496</v>
      </c>
      <c r="H5662" s="1" t="s">
        <v>11495</v>
      </c>
    </row>
    <row r="5663" spans="1:8" hidden="1" x14ac:dyDescent="0.3">
      <c r="A5663" s="1" t="s">
        <v>3926</v>
      </c>
      <c r="B5663" s="1" t="str">
        <f t="shared" si="265"/>
        <v>Kazakhstan</v>
      </c>
      <c r="C5663" s="5" t="str">
        <f t="shared" si="264"/>
        <v>1969</v>
      </c>
      <c r="D5663" s="1" t="str">
        <f t="shared" si="266"/>
        <v xml:space="preserve">Tsyklon-2 </v>
      </c>
      <c r="E5663" s="1" t="s">
        <v>346</v>
      </c>
      <c r="F5663" s="7" t="str">
        <f>TEXT(DATE(MID(H5663, 13, 4), CHOOSE(MATCH( MID(H5663, 5, 3), {"Jan","Feb","Mar","Apr","May","Jun","Jul","Aug","Sep","Oct","Nov","Dec"}, 0), 1, 2, 3, 4, 5, 6, 7, 8, 9, 10, 11, 12), MID(H5663, 9, 2)), "yyyy-mm-dd")</f>
        <v>1969-11-01</v>
      </c>
      <c r="G5663" s="1" t="s">
        <v>11498</v>
      </c>
      <c r="H5663" s="1" t="s">
        <v>11497</v>
      </c>
    </row>
    <row r="5664" spans="1:8" hidden="1" x14ac:dyDescent="0.3">
      <c r="A5664" s="1" t="s">
        <v>4249</v>
      </c>
      <c r="B5664" s="1" t="str">
        <f t="shared" si="265"/>
        <v>USA</v>
      </c>
      <c r="C5664" s="5" t="str">
        <f t="shared" si="264"/>
        <v>1969</v>
      </c>
      <c r="D5664" s="1" t="str">
        <f t="shared" si="266"/>
        <v xml:space="preserve">Titan III(23)B </v>
      </c>
      <c r="E5664" s="1" t="s">
        <v>346</v>
      </c>
      <c r="F5664" s="7" t="str">
        <f>TEXT(DATE(MID(H5664, 13, 4), CHOOSE(MATCH( MID(H5664, 5, 3), {"Jan","Feb","Mar","Apr","May","Jun","Jul","Aug","Sep","Oct","Nov","Dec"}, 0), 1, 2, 3, 4, 5, 6, 7, 8, 9, 10, 11, 12), MID(H5664, 9, 2)), "yyyy-mm-dd")</f>
        <v>1969-10-24</v>
      </c>
      <c r="G5664" s="1" t="s">
        <v>11500</v>
      </c>
      <c r="H5664" s="1" t="s">
        <v>11499</v>
      </c>
    </row>
    <row r="5665" spans="1:8" hidden="1" x14ac:dyDescent="0.3">
      <c r="A5665" s="1" t="s">
        <v>6899</v>
      </c>
      <c r="B5665" s="1" t="str">
        <f t="shared" si="265"/>
        <v>Russia</v>
      </c>
      <c r="C5665" s="5" t="str">
        <f t="shared" si="264"/>
        <v>1969</v>
      </c>
      <c r="D5665" s="1" t="str">
        <f t="shared" si="266"/>
        <v xml:space="preserve">Cosmos-2 (63SM) </v>
      </c>
      <c r="E5665" s="1" t="s">
        <v>346</v>
      </c>
      <c r="F5665" s="7" t="str">
        <f>TEXT(DATE(MID(H5665, 13, 4), CHOOSE(MATCH( MID(H5665, 5, 3), {"Jan","Feb","Mar","Apr","May","Jun","Jul","Aug","Sep","Oct","Nov","Dec"}, 0), 1, 2, 3, 4, 5, 6, 7, 8, 9, 10, 11, 12), MID(H5665, 9, 2)), "yyyy-mm-dd")</f>
        <v>1969-10-24</v>
      </c>
      <c r="G5665" s="1" t="s">
        <v>11502</v>
      </c>
      <c r="H5665" s="1" t="s">
        <v>11501</v>
      </c>
    </row>
    <row r="5666" spans="1:8" hidden="1" x14ac:dyDescent="0.3">
      <c r="A5666" s="1" t="s">
        <v>1630</v>
      </c>
      <c r="B5666" s="1" t="str">
        <f t="shared" si="265"/>
        <v>Kazakhstan</v>
      </c>
      <c r="C5666" s="5" t="str">
        <f t="shared" si="264"/>
        <v>1969</v>
      </c>
      <c r="D5666" s="1" t="str">
        <f t="shared" si="266"/>
        <v xml:space="preserve">Voskhod </v>
      </c>
      <c r="E5666" s="1" t="s">
        <v>346</v>
      </c>
      <c r="F5666" s="7" t="str">
        <f>TEXT(DATE(MID(H5666, 13, 4), CHOOSE(MATCH( MID(H5666, 5, 3), {"Jan","Feb","Mar","Apr","May","Jun","Jul","Aug","Sep","Oct","Nov","Dec"}, 0), 1, 2, 3, 4, 5, 6, 7, 8, 9, 10, 11, 12), MID(H5666, 9, 2)), "yyyy-mm-dd")</f>
        <v>1969-10-24</v>
      </c>
      <c r="G5666" s="1" t="s">
        <v>11504</v>
      </c>
      <c r="H5666" s="1" t="s">
        <v>11503</v>
      </c>
    </row>
    <row r="5667" spans="1:8" hidden="1" x14ac:dyDescent="0.3">
      <c r="A5667" s="1" t="s">
        <v>565</v>
      </c>
      <c r="B5667" s="1" t="str">
        <f t="shared" si="265"/>
        <v>Kazakhstan</v>
      </c>
      <c r="C5667" s="5" t="str">
        <f t="shared" si="264"/>
        <v>1969</v>
      </c>
      <c r="D5667" s="1" t="str">
        <f t="shared" si="266"/>
        <v xml:space="preserve">Proton-K/Block D </v>
      </c>
      <c r="E5667" s="1" t="s">
        <v>346</v>
      </c>
      <c r="F5667" s="7" t="str">
        <f>TEXT(DATE(MID(H5667, 13, 4), CHOOSE(MATCH( MID(H5667, 5, 3), {"Jan","Feb","Mar","Apr","May","Jun","Jul","Aug","Sep","Oct","Nov","Dec"}, 0), 1, 2, 3, 4, 5, 6, 7, 8, 9, 10, 11, 12), MID(H5667, 9, 2)), "yyyy-mm-dd")</f>
        <v>1969-10-22</v>
      </c>
      <c r="G5667" s="1" t="s">
        <v>11506</v>
      </c>
      <c r="H5667" s="1" t="s">
        <v>11505</v>
      </c>
    </row>
    <row r="5668" spans="1:8" hidden="1" x14ac:dyDescent="0.3">
      <c r="A5668" s="1" t="s">
        <v>3373</v>
      </c>
      <c r="B5668" s="1" t="str">
        <f t="shared" si="265"/>
        <v>Russia</v>
      </c>
      <c r="C5668" s="5" t="str">
        <f t="shared" si="264"/>
        <v>1969</v>
      </c>
      <c r="D5668" s="1" t="str">
        <f t="shared" si="266"/>
        <v xml:space="preserve">Cosmos-3M </v>
      </c>
      <c r="E5668" s="1" t="s">
        <v>346</v>
      </c>
      <c r="F5668" s="7" t="str">
        <f>TEXT(DATE(MID(H5668, 13, 4), CHOOSE(MATCH( MID(H5668, 5, 3), {"Jan","Feb","Mar","Apr","May","Jun","Jul","Aug","Sep","Oct","Nov","Dec"}, 0), 1, 2, 3, 4, 5, 6, 7, 8, 9, 10, 11, 12), MID(H5668, 9, 2)), "yyyy-mm-dd")</f>
        <v>1969-10-21</v>
      </c>
      <c r="G5668" s="1" t="s">
        <v>11508</v>
      </c>
      <c r="H5668" s="1" t="s">
        <v>11507</v>
      </c>
    </row>
    <row r="5669" spans="1:8" hidden="1" x14ac:dyDescent="0.3">
      <c r="A5669" s="1" t="s">
        <v>1561</v>
      </c>
      <c r="B5669" s="1" t="str">
        <f t="shared" si="265"/>
        <v>Russia</v>
      </c>
      <c r="C5669" s="5" t="str">
        <f t="shared" si="264"/>
        <v>1969</v>
      </c>
      <c r="D5669" s="1" t="str">
        <f t="shared" si="266"/>
        <v xml:space="preserve">Cosmos-2 (63SM) </v>
      </c>
      <c r="E5669" s="1" t="s">
        <v>346</v>
      </c>
      <c r="F5669" s="7" t="str">
        <f>TEXT(DATE(MID(H5669, 13, 4), CHOOSE(MATCH( MID(H5669, 5, 3), {"Jan","Feb","Mar","Apr","May","Jun","Jul","Aug","Sep","Oct","Nov","Dec"}, 0), 1, 2, 3, 4, 5, 6, 7, 8, 9, 10, 11, 12), MID(H5669, 9, 2)), "yyyy-mm-dd")</f>
        <v>1969-10-18</v>
      </c>
      <c r="G5669" s="1" t="s">
        <v>11510</v>
      </c>
      <c r="H5669" s="1" t="s">
        <v>11509</v>
      </c>
    </row>
    <row r="5670" spans="1:8" hidden="1" x14ac:dyDescent="0.3">
      <c r="A5670" s="1" t="s">
        <v>6615</v>
      </c>
      <c r="B5670" s="1" t="str">
        <f t="shared" si="265"/>
        <v>Russia</v>
      </c>
      <c r="C5670" s="5" t="str">
        <f t="shared" si="264"/>
        <v>1969</v>
      </c>
      <c r="D5670" s="1" t="str">
        <f t="shared" si="266"/>
        <v xml:space="preserve">Voskhod </v>
      </c>
      <c r="E5670" s="1" t="s">
        <v>346</v>
      </c>
      <c r="F5670" s="7" t="str">
        <f>TEXT(DATE(MID(H5670, 13, 4), CHOOSE(MATCH( MID(H5670, 5, 3), {"Jan","Feb","Mar","Apr","May","Jun","Jul","Aug","Sep","Oct","Nov","Dec"}, 0), 1, 2, 3, 4, 5, 6, 7, 8, 9, 10, 11, 12), MID(H5670, 9, 2)), "yyyy-mm-dd")</f>
        <v>1969-10-17</v>
      </c>
      <c r="G5670" s="1" t="s">
        <v>11512</v>
      </c>
      <c r="H5670" s="1" t="s">
        <v>11511</v>
      </c>
    </row>
    <row r="5671" spans="1:8" hidden="1" x14ac:dyDescent="0.3">
      <c r="A5671" s="1" t="s">
        <v>6899</v>
      </c>
      <c r="B5671" s="1" t="str">
        <f t="shared" si="265"/>
        <v>Russia</v>
      </c>
      <c r="C5671" s="5" t="str">
        <f t="shared" si="264"/>
        <v>1969</v>
      </c>
      <c r="D5671" s="1" t="str">
        <f t="shared" si="266"/>
        <v xml:space="preserve">Cosmos-2 (63SM) </v>
      </c>
      <c r="E5671" s="1" t="s">
        <v>346</v>
      </c>
      <c r="F5671" s="7" t="str">
        <f>TEXT(DATE(MID(H5671, 13, 4), CHOOSE(MATCH( MID(H5671, 5, 3), {"Jan","Feb","Mar","Apr","May","Jun","Jul","Aug","Sep","Oct","Nov","Dec"}, 0), 1, 2, 3, 4, 5, 6, 7, 8, 9, 10, 11, 12), MID(H5671, 9, 2)), "yyyy-mm-dd")</f>
        <v>1969-10-14</v>
      </c>
      <c r="G5671" s="1" t="s">
        <v>11514</v>
      </c>
      <c r="H5671" s="1" t="s">
        <v>11513</v>
      </c>
    </row>
    <row r="5672" spans="1:8" hidden="1" x14ac:dyDescent="0.3">
      <c r="A5672" s="1" t="s">
        <v>130</v>
      </c>
      <c r="B5672" s="1" t="str">
        <f t="shared" si="265"/>
        <v>Kazakhstan</v>
      </c>
      <c r="C5672" s="5" t="str">
        <f t="shared" si="264"/>
        <v>1969</v>
      </c>
      <c r="D5672" s="1" t="str">
        <f t="shared" si="266"/>
        <v xml:space="preserve">Soyuz </v>
      </c>
      <c r="E5672" s="1" t="s">
        <v>346</v>
      </c>
      <c r="F5672" s="7" t="str">
        <f>TEXT(DATE(MID(H5672, 13, 4), CHOOSE(MATCH( MID(H5672, 5, 3), {"Jan","Feb","Mar","Apr","May","Jun","Jul","Aug","Sep","Oct","Nov","Dec"}, 0), 1, 2, 3, 4, 5, 6, 7, 8, 9, 10, 11, 12), MID(H5672, 9, 2)), "yyyy-mm-dd")</f>
        <v>1969-10-13</v>
      </c>
      <c r="G5672" s="1" t="s">
        <v>11516</v>
      </c>
      <c r="H5672" s="1" t="s">
        <v>11515</v>
      </c>
    </row>
    <row r="5673" spans="1:8" hidden="1" x14ac:dyDescent="0.3">
      <c r="A5673" s="1" t="s">
        <v>1630</v>
      </c>
      <c r="B5673" s="1" t="str">
        <f t="shared" si="265"/>
        <v>Kazakhstan</v>
      </c>
      <c r="C5673" s="5" t="str">
        <f t="shared" si="264"/>
        <v>1969</v>
      </c>
      <c r="D5673" s="1" t="str">
        <f t="shared" si="266"/>
        <v xml:space="preserve">Soyuz </v>
      </c>
      <c r="E5673" s="1" t="s">
        <v>346</v>
      </c>
      <c r="F5673" s="7" t="str">
        <f>TEXT(DATE(MID(H5673, 13, 4), CHOOSE(MATCH( MID(H5673, 5, 3), {"Jan","Feb","Mar","Apr","May","Jun","Jul","Aug","Sep","Oct","Nov","Dec"}, 0), 1, 2, 3, 4, 5, 6, 7, 8, 9, 10, 11, 12), MID(H5673, 9, 2)), "yyyy-mm-dd")</f>
        <v>1969-10-12</v>
      </c>
      <c r="G5673" s="1" t="s">
        <v>11518</v>
      </c>
      <c r="H5673" s="1" t="s">
        <v>11517</v>
      </c>
    </row>
    <row r="5674" spans="1:8" hidden="1" x14ac:dyDescent="0.3">
      <c r="A5674" s="1" t="s">
        <v>130</v>
      </c>
      <c r="B5674" s="1" t="str">
        <f t="shared" si="265"/>
        <v>Kazakhstan</v>
      </c>
      <c r="C5674" s="5" t="str">
        <f t="shared" si="264"/>
        <v>1969</v>
      </c>
      <c r="D5674" s="1" t="str">
        <f t="shared" si="266"/>
        <v xml:space="preserve">Soyuz </v>
      </c>
      <c r="E5674" s="1" t="s">
        <v>346</v>
      </c>
      <c r="F5674" s="7" t="str">
        <f>TEXT(DATE(MID(H5674, 13, 4), CHOOSE(MATCH( MID(H5674, 5, 3), {"Jan","Feb","Mar","Apr","May","Jun","Jul","Aug","Sep","Oct","Nov","Dec"}, 0), 1, 2, 3, 4, 5, 6, 7, 8, 9, 10, 11, 12), MID(H5674, 9, 2)), "yyyy-mm-dd")</f>
        <v>1969-10-11</v>
      </c>
      <c r="G5674" s="1" t="s">
        <v>11520</v>
      </c>
      <c r="H5674" s="1" t="s">
        <v>11519</v>
      </c>
    </row>
    <row r="5675" spans="1:8" hidden="1" x14ac:dyDescent="0.3">
      <c r="A5675" s="1" t="s">
        <v>6615</v>
      </c>
      <c r="B5675" s="1" t="str">
        <f t="shared" si="265"/>
        <v>Russia</v>
      </c>
      <c r="C5675" s="5" t="str">
        <f t="shared" si="264"/>
        <v>1969</v>
      </c>
      <c r="D5675" s="1" t="str">
        <f t="shared" si="266"/>
        <v xml:space="preserve">Vostok-2M </v>
      </c>
      <c r="E5675" s="1" t="s">
        <v>346</v>
      </c>
      <c r="F5675" s="7" t="str">
        <f>TEXT(DATE(MID(H5675, 13, 4), CHOOSE(MATCH( MID(H5675, 5, 3), {"Jan","Feb","Mar","Apr","May","Jun","Jul","Aug","Sep","Oct","Nov","Dec"}, 0), 1, 2, 3, 4, 5, 6, 7, 8, 9, 10, 11, 12), MID(H5675, 9, 2)), "yyyy-mm-dd")</f>
        <v>1969-10-06</v>
      </c>
      <c r="G5675" s="1" t="s">
        <v>11522</v>
      </c>
      <c r="H5675" s="1" t="s">
        <v>11521</v>
      </c>
    </row>
    <row r="5676" spans="1:8" hidden="1" x14ac:dyDescent="0.3">
      <c r="A5676" s="1" t="s">
        <v>5723</v>
      </c>
      <c r="B5676" s="1" t="str">
        <f t="shared" si="265"/>
        <v>USA</v>
      </c>
      <c r="C5676" s="5" t="str">
        <f t="shared" si="264"/>
        <v>1969</v>
      </c>
      <c r="D5676" s="1" t="str">
        <f t="shared" si="266"/>
        <v xml:space="preserve">Scout B </v>
      </c>
      <c r="E5676" s="1" t="s">
        <v>346</v>
      </c>
      <c r="F5676" s="7" t="str">
        <f>TEXT(DATE(MID(H5676, 13, 4), CHOOSE(MATCH( MID(H5676, 5, 3), {"Jan","Feb","Mar","Apr","May","Jun","Jul","Aug","Sep","Oct","Nov","Dec"}, 0), 1, 2, 3, 4, 5, 6, 7, 8, 9, 10, 11, 12), MID(H5676, 9, 2)), "yyyy-mm-dd")</f>
        <v>1969-10-01</v>
      </c>
      <c r="G5676" s="1" t="s">
        <v>11524</v>
      </c>
      <c r="H5676" s="1" t="s">
        <v>11523</v>
      </c>
    </row>
    <row r="5677" spans="1:8" hidden="1" x14ac:dyDescent="0.3">
      <c r="A5677" s="1" t="s">
        <v>10955</v>
      </c>
      <c r="B5677" s="1" t="str">
        <f t="shared" si="265"/>
        <v>USA</v>
      </c>
      <c r="C5677" s="5" t="str">
        <f t="shared" si="264"/>
        <v>1969</v>
      </c>
      <c r="D5677" s="1" t="str">
        <f t="shared" si="266"/>
        <v xml:space="preserve">Thorad SLV-2G Agena-D </v>
      </c>
      <c r="E5677" s="1" t="s">
        <v>346</v>
      </c>
      <c r="F5677" s="7" t="str">
        <f>TEXT(DATE(MID(H5677, 13, 4), CHOOSE(MATCH( MID(H5677, 5, 3), {"Jan","Feb","Mar","Apr","May","Jun","Jul","Aug","Sep","Oct","Nov","Dec"}, 0), 1, 2, 3, 4, 5, 6, 7, 8, 9, 10, 11, 12), MID(H5677, 9, 2)), "yyyy-mm-dd")</f>
        <v>1969-09-30</v>
      </c>
      <c r="G5677" s="1" t="s">
        <v>11526</v>
      </c>
      <c r="H5677" s="1" t="s">
        <v>11525</v>
      </c>
    </row>
    <row r="5678" spans="1:8" hidden="1" x14ac:dyDescent="0.3">
      <c r="A5678" s="1" t="s">
        <v>6615</v>
      </c>
      <c r="B5678" s="1" t="str">
        <f t="shared" si="265"/>
        <v>Russia</v>
      </c>
      <c r="C5678" s="5" t="str">
        <f t="shared" si="264"/>
        <v>1969</v>
      </c>
      <c r="D5678" s="1" t="str">
        <f t="shared" si="266"/>
        <v xml:space="preserve">Voskhod </v>
      </c>
      <c r="E5678" s="1" t="s">
        <v>346</v>
      </c>
      <c r="F5678" s="7" t="str">
        <f>TEXT(DATE(MID(H5678, 13, 4), CHOOSE(MATCH( MID(H5678, 5, 3), {"Jan","Feb","Mar","Apr","May","Jun","Jul","Aug","Sep","Oct","Nov","Dec"}, 0), 1, 2, 3, 4, 5, 6, 7, 8, 9, 10, 11, 12), MID(H5678, 9, 2)), "yyyy-mm-dd")</f>
        <v>1969-09-24</v>
      </c>
      <c r="G5678" s="1" t="s">
        <v>11528</v>
      </c>
      <c r="H5678" s="1" t="s">
        <v>11527</v>
      </c>
    </row>
    <row r="5679" spans="1:8" hidden="1" x14ac:dyDescent="0.3">
      <c r="A5679" s="1" t="s">
        <v>565</v>
      </c>
      <c r="B5679" s="1" t="str">
        <f t="shared" si="265"/>
        <v>Kazakhstan</v>
      </c>
      <c r="C5679" s="5" t="str">
        <f t="shared" si="264"/>
        <v>1969</v>
      </c>
      <c r="D5679" s="1" t="str">
        <f t="shared" si="266"/>
        <v xml:space="preserve">Proton-K/Block D </v>
      </c>
      <c r="E5679" s="1" t="s">
        <v>346</v>
      </c>
      <c r="F5679" s="7" t="str">
        <f>TEXT(DATE(MID(H5679, 13, 4), CHOOSE(MATCH( MID(H5679, 5, 3), {"Jan","Feb","Mar","Apr","May","Jun","Jul","Aug","Sep","Oct","Nov","Dec"}, 0), 1, 2, 3, 4, 5, 6, 7, 8, 9, 10, 11, 12), MID(H5679, 9, 2)), "yyyy-mm-dd")</f>
        <v>1969-09-23</v>
      </c>
      <c r="G5679" s="1" t="s">
        <v>11530</v>
      </c>
      <c r="H5679" s="1" t="s">
        <v>11529</v>
      </c>
    </row>
    <row r="5680" spans="1:8" hidden="1" x14ac:dyDescent="0.3">
      <c r="A5680" s="1" t="s">
        <v>5557</v>
      </c>
      <c r="B5680" s="1" t="str">
        <f t="shared" si="265"/>
        <v>USA</v>
      </c>
      <c r="C5680" s="5" t="str">
        <f t="shared" si="264"/>
        <v>1969</v>
      </c>
      <c r="D5680" s="1" t="str">
        <f t="shared" si="266"/>
        <v xml:space="preserve">Thorad SLV-2G Agena-D </v>
      </c>
      <c r="E5680" s="1" t="s">
        <v>346</v>
      </c>
      <c r="F5680" s="7" t="str">
        <f>TEXT(DATE(MID(H5680, 13, 4), CHOOSE(MATCH( MID(H5680, 5, 3), {"Jan","Feb","Mar","Apr","May","Jun","Jul","Aug","Sep","Oct","Nov","Dec"}, 0), 1, 2, 3, 4, 5, 6, 7, 8, 9, 10, 11, 12), MID(H5680, 9, 2)), "yyyy-mm-dd")</f>
        <v>1969-09-22</v>
      </c>
      <c r="G5680" s="1" t="s">
        <v>11532</v>
      </c>
      <c r="H5680" s="1" t="s">
        <v>11531</v>
      </c>
    </row>
    <row r="5681" spans="1:8" hidden="1" x14ac:dyDescent="0.3">
      <c r="A5681" s="1" t="s">
        <v>1989</v>
      </c>
      <c r="B5681" s="1" t="str">
        <f t="shared" si="265"/>
        <v>Japan</v>
      </c>
      <c r="C5681" s="5" t="str">
        <f t="shared" si="264"/>
        <v>1969</v>
      </c>
      <c r="D5681" s="1" t="str">
        <f t="shared" si="266"/>
        <v xml:space="preserve">Lambda-IV S </v>
      </c>
      <c r="E5681" s="1" t="s">
        <v>346</v>
      </c>
      <c r="F5681" s="7" t="str">
        <f>TEXT(DATE(MID(H5681, 13, 4), CHOOSE(MATCH( MID(H5681, 5, 3), {"Jan","Feb","Mar","Apr","May","Jun","Jul","Aug","Sep","Oct","Nov","Dec"}, 0), 1, 2, 3, 4, 5, 6, 7, 8, 9, 10, 11, 12), MID(H5681, 9, 2)), "yyyy-mm-dd")</f>
        <v>1969-09-22</v>
      </c>
      <c r="G5681" s="1" t="s">
        <v>11438</v>
      </c>
      <c r="H5681" s="1" t="s">
        <v>11533</v>
      </c>
    </row>
    <row r="5682" spans="1:8" hidden="1" x14ac:dyDescent="0.3">
      <c r="A5682" s="1" t="s">
        <v>130</v>
      </c>
      <c r="B5682" s="1" t="str">
        <f t="shared" si="265"/>
        <v>Kazakhstan</v>
      </c>
      <c r="C5682" s="5" t="str">
        <f t="shared" si="264"/>
        <v>1969</v>
      </c>
      <c r="D5682" s="1" t="str">
        <f t="shared" si="266"/>
        <v xml:space="preserve">Voskhod </v>
      </c>
      <c r="E5682" s="1" t="s">
        <v>346</v>
      </c>
      <c r="F5682" s="7" t="str">
        <f>TEXT(DATE(MID(H5682, 13, 4), CHOOSE(MATCH( MID(H5682, 5, 3), {"Jan","Feb","Mar","Apr","May","Jun","Jul","Aug","Sep","Oct","Nov","Dec"}, 0), 1, 2, 3, 4, 5, 6, 7, 8, 9, 10, 11, 12), MID(H5682, 9, 2)), "yyyy-mm-dd")</f>
        <v>1969-09-18</v>
      </c>
      <c r="G5682" s="1" t="s">
        <v>11535</v>
      </c>
      <c r="H5682" s="1" t="s">
        <v>11534</v>
      </c>
    </row>
    <row r="5683" spans="1:8" hidden="1" x14ac:dyDescent="0.3">
      <c r="A5683" s="1" t="s">
        <v>11338</v>
      </c>
      <c r="B5683" s="1" t="str">
        <f t="shared" si="265"/>
        <v>Kazakhstan</v>
      </c>
      <c r="C5683" s="5" t="str">
        <f t="shared" si="264"/>
        <v>1969</v>
      </c>
      <c r="D5683" s="1" t="str">
        <f t="shared" si="266"/>
        <v xml:space="preserve">R-36 Orb. </v>
      </c>
      <c r="E5683" s="1" t="s">
        <v>346</v>
      </c>
      <c r="F5683" s="7" t="str">
        <f>TEXT(DATE(MID(H5683, 13, 4), CHOOSE(MATCH( MID(H5683, 5, 3), {"Jan","Feb","Mar","Apr","May","Jun","Jul","Aug","Sep","Oct","Nov","Dec"}, 0), 1, 2, 3, 4, 5, 6, 7, 8, 9, 10, 11, 12), MID(H5683, 9, 2)), "yyyy-mm-dd")</f>
        <v>1969-09-15</v>
      </c>
      <c r="G5683" s="1" t="s">
        <v>11537</v>
      </c>
      <c r="H5683" s="1" t="s">
        <v>11536</v>
      </c>
    </row>
    <row r="5684" spans="1:8" hidden="1" x14ac:dyDescent="0.3">
      <c r="A5684" s="1" t="s">
        <v>6615</v>
      </c>
      <c r="B5684" s="1" t="str">
        <f t="shared" si="265"/>
        <v>Russia</v>
      </c>
      <c r="C5684" s="5" t="str">
        <f t="shared" si="264"/>
        <v>1969</v>
      </c>
      <c r="D5684" s="1" t="str">
        <f t="shared" si="266"/>
        <v xml:space="preserve">Voskhod </v>
      </c>
      <c r="E5684" s="1" t="s">
        <v>346</v>
      </c>
      <c r="F5684" s="7" t="str">
        <f>TEXT(DATE(MID(H5684, 13, 4), CHOOSE(MATCH( MID(H5684, 5, 3), {"Jan","Feb","Mar","Apr","May","Jun","Jul","Aug","Sep","Oct","Nov","Dec"}, 0), 1, 2, 3, 4, 5, 6, 7, 8, 9, 10, 11, 12), MID(H5684, 9, 2)), "yyyy-mm-dd")</f>
        <v>1969-09-02</v>
      </c>
      <c r="G5684" s="1" t="s">
        <v>11539</v>
      </c>
      <c r="H5684" s="1" t="s">
        <v>11538</v>
      </c>
    </row>
    <row r="5685" spans="1:8" hidden="1" x14ac:dyDescent="0.3">
      <c r="A5685" s="1" t="s">
        <v>130</v>
      </c>
      <c r="B5685" s="1" t="str">
        <f t="shared" si="265"/>
        <v>Kazakhstan</v>
      </c>
      <c r="C5685" s="5" t="str">
        <f t="shared" si="264"/>
        <v>1969</v>
      </c>
      <c r="D5685" s="1" t="str">
        <f t="shared" si="266"/>
        <v xml:space="preserve">Voskhod </v>
      </c>
      <c r="E5685" s="1" t="s">
        <v>346</v>
      </c>
      <c r="F5685" s="7" t="str">
        <f>TEXT(DATE(MID(H5685, 13, 4), CHOOSE(MATCH( MID(H5685, 5, 3), {"Jan","Feb","Mar","Apr","May","Jun","Jul","Aug","Sep","Oct","Nov","Dec"}, 0), 1, 2, 3, 4, 5, 6, 7, 8, 9, 10, 11, 12), MID(H5685, 9, 2)), "yyyy-mm-dd")</f>
        <v>1969-08-29</v>
      </c>
      <c r="G5685" s="1" t="s">
        <v>11541</v>
      </c>
      <c r="H5685" s="1" t="s">
        <v>11540</v>
      </c>
    </row>
    <row r="5686" spans="1:8" hidden="1" x14ac:dyDescent="0.3">
      <c r="A5686" s="1" t="s">
        <v>3478</v>
      </c>
      <c r="B5686" s="1" t="str">
        <f t="shared" si="265"/>
        <v>USA</v>
      </c>
      <c r="C5686" s="5" t="str">
        <f t="shared" si="264"/>
        <v>1969</v>
      </c>
      <c r="D5686" s="1" t="str">
        <f t="shared" si="266"/>
        <v xml:space="preserve">Delta L </v>
      </c>
      <c r="E5686" s="1" t="s">
        <v>346</v>
      </c>
      <c r="F5686" s="7" t="str">
        <f>TEXT(DATE(MID(H5686, 13, 4), CHOOSE(MATCH( MID(H5686, 5, 3), {"Jan","Feb","Mar","Apr","May","Jun","Jul","Aug","Sep","Oct","Nov","Dec"}, 0), 1, 2, 3, 4, 5, 6, 7, 8, 9, 10, 11, 12), MID(H5686, 9, 2)), "yyyy-mm-dd")</f>
        <v>1969-08-27</v>
      </c>
      <c r="G5686" s="1" t="s">
        <v>11543</v>
      </c>
      <c r="H5686" s="1" t="s">
        <v>11542</v>
      </c>
    </row>
    <row r="5687" spans="1:8" hidden="1" x14ac:dyDescent="0.3">
      <c r="A5687" s="1" t="s">
        <v>4249</v>
      </c>
      <c r="B5687" s="1" t="str">
        <f t="shared" si="265"/>
        <v>USA</v>
      </c>
      <c r="C5687" s="5" t="str">
        <f t="shared" si="264"/>
        <v>1969</v>
      </c>
      <c r="D5687" s="1" t="str">
        <f t="shared" si="266"/>
        <v xml:space="preserve">Titan III(23)B </v>
      </c>
      <c r="E5687" s="1" t="s">
        <v>346</v>
      </c>
      <c r="F5687" s="7" t="str">
        <f>TEXT(DATE(MID(H5687, 13, 4), CHOOSE(MATCH( MID(H5687, 5, 3), {"Jan","Feb","Mar","Apr","May","Jun","Jul","Aug","Sep","Oct","Nov","Dec"}, 0), 1, 2, 3, 4, 5, 6, 7, 8, 9, 10, 11, 12), MID(H5687, 9, 2)), "yyyy-mm-dd")</f>
        <v>1969-08-23</v>
      </c>
      <c r="G5687" s="1" t="s">
        <v>11545</v>
      </c>
      <c r="H5687" s="1" t="s">
        <v>11544</v>
      </c>
    </row>
    <row r="5688" spans="1:8" hidden="1" x14ac:dyDescent="0.3">
      <c r="A5688" s="1" t="s">
        <v>1561</v>
      </c>
      <c r="B5688" s="1" t="str">
        <f t="shared" si="265"/>
        <v>Russia</v>
      </c>
      <c r="C5688" s="5" t="str">
        <f t="shared" si="264"/>
        <v>1969</v>
      </c>
      <c r="D5688" s="1" t="str">
        <f t="shared" si="266"/>
        <v xml:space="preserve">Cosmos-2 (63SM) </v>
      </c>
      <c r="E5688" s="1" t="s">
        <v>346</v>
      </c>
      <c r="F5688" s="7" t="str">
        <f>TEXT(DATE(MID(H5688, 13, 4), CHOOSE(MATCH( MID(H5688, 5, 3), {"Jan","Feb","Mar","Apr","May","Jun","Jul","Aug","Sep","Oct","Nov","Dec"}, 0), 1, 2, 3, 4, 5, 6, 7, 8, 9, 10, 11, 12), MID(H5688, 9, 2)), "yyyy-mm-dd")</f>
        <v>1969-08-22</v>
      </c>
      <c r="G5688" s="1" t="s">
        <v>11547</v>
      </c>
      <c r="H5688" s="1" t="s">
        <v>11546</v>
      </c>
    </row>
    <row r="5689" spans="1:8" hidden="1" x14ac:dyDescent="0.3">
      <c r="A5689" s="1" t="s">
        <v>6615</v>
      </c>
      <c r="B5689" s="1" t="str">
        <f t="shared" si="265"/>
        <v>Russia</v>
      </c>
      <c r="C5689" s="5" t="str">
        <f t="shared" si="264"/>
        <v>1969</v>
      </c>
      <c r="D5689" s="1" t="str">
        <f t="shared" si="266"/>
        <v xml:space="preserve">Voskhod </v>
      </c>
      <c r="E5689" s="1" t="s">
        <v>346</v>
      </c>
      <c r="F5689" s="7" t="str">
        <f>TEXT(DATE(MID(H5689, 13, 4), CHOOSE(MATCH( MID(H5689, 5, 3), {"Jan","Feb","Mar","Apr","May","Jun","Jul","Aug","Sep","Oct","Nov","Dec"}, 0), 1, 2, 3, 4, 5, 6, 7, 8, 9, 10, 11, 12), MID(H5689, 9, 2)), "yyyy-mm-dd")</f>
        <v>1969-08-19</v>
      </c>
      <c r="G5689" s="1" t="s">
        <v>11549</v>
      </c>
      <c r="H5689" s="1" t="s">
        <v>11548</v>
      </c>
    </row>
    <row r="5690" spans="1:8" hidden="1" x14ac:dyDescent="0.3">
      <c r="A5690" s="1" t="s">
        <v>130</v>
      </c>
      <c r="B5690" s="1" t="str">
        <f t="shared" si="265"/>
        <v>Kazakhstan</v>
      </c>
      <c r="C5690" s="5" t="str">
        <f t="shared" si="264"/>
        <v>1969</v>
      </c>
      <c r="D5690" s="1" t="str">
        <f t="shared" si="266"/>
        <v xml:space="preserve">Voskhod </v>
      </c>
      <c r="E5690" s="1" t="s">
        <v>346</v>
      </c>
      <c r="F5690" s="7" t="str">
        <f>TEXT(DATE(MID(H5690, 13, 4), CHOOSE(MATCH( MID(H5690, 5, 3), {"Jan","Feb","Mar","Apr","May","Jun","Jul","Aug","Sep","Oct","Nov","Dec"}, 0), 1, 2, 3, 4, 5, 6, 7, 8, 9, 10, 11, 12), MID(H5690, 9, 2)), "yyyy-mm-dd")</f>
        <v>1969-08-16</v>
      </c>
      <c r="G5690" s="1" t="s">
        <v>11551</v>
      </c>
      <c r="H5690" s="1" t="s">
        <v>11550</v>
      </c>
    </row>
    <row r="5691" spans="1:8" hidden="1" x14ac:dyDescent="0.3">
      <c r="A5691" s="1" t="s">
        <v>6482</v>
      </c>
      <c r="B5691" s="1" t="str">
        <f t="shared" si="265"/>
        <v>Russia</v>
      </c>
      <c r="C5691" s="5" t="str">
        <f t="shared" si="264"/>
        <v>1969</v>
      </c>
      <c r="D5691" s="1" t="str">
        <f t="shared" si="266"/>
        <v xml:space="preserve">Cosmos-3M </v>
      </c>
      <c r="E5691" s="1" t="s">
        <v>346</v>
      </c>
      <c r="F5691" s="7" t="str">
        <f>TEXT(DATE(MID(H5691, 13, 4), CHOOSE(MATCH( MID(H5691, 5, 3), {"Jan","Feb","Mar","Apr","May","Jun","Jul","Aug","Sep","Oct","Nov","Dec"}, 0), 1, 2, 3, 4, 5, 6, 7, 8, 9, 10, 11, 12), MID(H5691, 9, 2)), "yyyy-mm-dd")</f>
        <v>1969-08-13</v>
      </c>
      <c r="G5691" s="1" t="s">
        <v>11553</v>
      </c>
      <c r="H5691" s="1" t="s">
        <v>11552</v>
      </c>
    </row>
    <row r="5692" spans="1:8" hidden="1" x14ac:dyDescent="0.3">
      <c r="A5692" s="1" t="s">
        <v>4149</v>
      </c>
      <c r="B5692" s="1" t="str">
        <f t="shared" si="265"/>
        <v>USA</v>
      </c>
      <c r="C5692" s="5" t="str">
        <f t="shared" si="264"/>
        <v>1969</v>
      </c>
      <c r="D5692" s="1" t="str">
        <f t="shared" si="266"/>
        <v xml:space="preserve">Atlas-SLV3C Centaur-D </v>
      </c>
      <c r="E5692" s="1" t="s">
        <v>346</v>
      </c>
      <c r="F5692" s="7" t="str">
        <f>TEXT(DATE(MID(H5692, 13, 4), CHOOSE(MATCH( MID(H5692, 5, 3), {"Jan","Feb","Mar","Apr","May","Jun","Jul","Aug","Sep","Oct","Nov","Dec"}, 0), 1, 2, 3, 4, 5, 6, 7, 8, 9, 10, 11, 12), MID(H5692, 9, 2)), "yyyy-mm-dd")</f>
        <v>1969-08-12</v>
      </c>
      <c r="G5692" s="1" t="s">
        <v>11555</v>
      </c>
      <c r="H5692" s="1" t="s">
        <v>11554</v>
      </c>
    </row>
    <row r="5693" spans="1:8" hidden="1" x14ac:dyDescent="0.3">
      <c r="A5693" s="1" t="s">
        <v>3478</v>
      </c>
      <c r="B5693" s="1" t="str">
        <f t="shared" si="265"/>
        <v>USA</v>
      </c>
      <c r="C5693" s="5" t="str">
        <f t="shared" si="264"/>
        <v>1969</v>
      </c>
      <c r="D5693" s="1" t="str">
        <f t="shared" si="266"/>
        <v xml:space="preserve">Delta N </v>
      </c>
      <c r="E5693" s="1" t="s">
        <v>346</v>
      </c>
      <c r="F5693" s="7" t="str">
        <f>TEXT(DATE(MID(H5693, 13, 4), CHOOSE(MATCH( MID(H5693, 5, 3), {"Jan","Feb","Mar","Apr","May","Jun","Jul","Aug","Sep","Oct","Nov","Dec"}, 0), 1, 2, 3, 4, 5, 6, 7, 8, 9, 10, 11, 12), MID(H5693, 9, 2)), "yyyy-mm-dd")</f>
        <v>1969-08-09</v>
      </c>
      <c r="G5693" s="1" t="s">
        <v>11557</v>
      </c>
      <c r="H5693" s="1" t="s">
        <v>11556</v>
      </c>
    </row>
    <row r="5694" spans="1:8" hidden="1" x14ac:dyDescent="0.3">
      <c r="A5694" s="1" t="s">
        <v>4200</v>
      </c>
      <c r="B5694" s="1" t="str">
        <f t="shared" si="265"/>
        <v>Kazakhstan</v>
      </c>
      <c r="C5694" s="5" t="str">
        <f t="shared" si="264"/>
        <v>1969</v>
      </c>
      <c r="D5694" s="1" t="str">
        <f t="shared" si="266"/>
        <v xml:space="preserve">Proton-K/Block D </v>
      </c>
      <c r="E5694" s="1" t="s">
        <v>346</v>
      </c>
      <c r="F5694" s="7" t="str">
        <f>TEXT(DATE(MID(H5694, 13, 4), CHOOSE(MATCH( MID(H5694, 5, 3), {"Jan","Feb","Mar","Apr","May","Jun","Jul","Aug","Sep","Oct","Nov","Dec"}, 0), 1, 2, 3, 4, 5, 6, 7, 8, 9, 10, 11, 12), MID(H5694, 9, 2)), "yyyy-mm-dd")</f>
        <v>1969-08-07</v>
      </c>
      <c r="G5694" s="1" t="s">
        <v>11559</v>
      </c>
      <c r="H5694" s="1" t="s">
        <v>11558</v>
      </c>
    </row>
    <row r="5695" spans="1:8" hidden="1" x14ac:dyDescent="0.3">
      <c r="A5695" s="1" t="s">
        <v>6795</v>
      </c>
      <c r="B5695" s="1" t="str">
        <f t="shared" si="265"/>
        <v>Kazakhstan</v>
      </c>
      <c r="C5695" s="5" t="str">
        <f t="shared" si="264"/>
        <v>1969</v>
      </c>
      <c r="D5695" s="1" t="str">
        <f t="shared" si="266"/>
        <v xml:space="preserve">Tsyklon-2 </v>
      </c>
      <c r="E5695" s="1" t="s">
        <v>346</v>
      </c>
      <c r="F5695" s="7" t="str">
        <f>TEXT(DATE(MID(H5695, 13, 4), CHOOSE(MATCH( MID(H5695, 5, 3), {"Jan","Feb","Mar","Apr","May","Jun","Jul","Aug","Sep","Oct","Nov","Dec"}, 0), 1, 2, 3, 4, 5, 6, 7, 8, 9, 10, 11, 12), MID(H5695, 9, 2)), "yyyy-mm-dd")</f>
        <v>1969-08-06</v>
      </c>
      <c r="G5695" s="1" t="s">
        <v>11561</v>
      </c>
      <c r="H5695" s="1" t="s">
        <v>11560</v>
      </c>
    </row>
    <row r="5696" spans="1:8" hidden="1" x14ac:dyDescent="0.3">
      <c r="A5696" s="1" t="s">
        <v>10955</v>
      </c>
      <c r="B5696" s="1" t="str">
        <f t="shared" si="265"/>
        <v>USA</v>
      </c>
      <c r="C5696" s="5" t="str">
        <f t="shared" si="264"/>
        <v>1969</v>
      </c>
      <c r="D5696" s="1" t="str">
        <f t="shared" si="266"/>
        <v xml:space="preserve">Thorad SLV-2G Agena-D </v>
      </c>
      <c r="E5696" s="1" t="s">
        <v>346</v>
      </c>
      <c r="F5696" s="7" t="str">
        <f>TEXT(DATE(MID(H5696, 13, 4), CHOOSE(MATCH( MID(H5696, 5, 3), {"Jan","Feb","Mar","Apr","May","Jun","Jul","Aug","Sep","Oct","Nov","Dec"}, 0), 1, 2, 3, 4, 5, 6, 7, 8, 9, 10, 11, 12), MID(H5696, 9, 2)), "yyyy-mm-dd")</f>
        <v>1969-07-31</v>
      </c>
      <c r="G5696" s="1" t="s">
        <v>11563</v>
      </c>
      <c r="H5696" s="1" t="s">
        <v>11562</v>
      </c>
    </row>
    <row r="5697" spans="1:8" hidden="1" x14ac:dyDescent="0.3">
      <c r="A5697" s="1" t="s">
        <v>3478</v>
      </c>
      <c r="B5697" s="1" t="str">
        <f t="shared" si="265"/>
        <v>USA</v>
      </c>
      <c r="C5697" s="5" t="str">
        <f t="shared" si="264"/>
        <v>1969</v>
      </c>
      <c r="D5697" s="1" t="str">
        <f t="shared" si="266"/>
        <v xml:space="preserve">Delta M </v>
      </c>
      <c r="E5697" s="1" t="s">
        <v>346</v>
      </c>
      <c r="F5697" s="7" t="str">
        <f>TEXT(DATE(MID(H5697, 13, 4), CHOOSE(MATCH( MID(H5697, 5, 3), {"Jan","Feb","Mar","Apr","May","Jun","Jul","Aug","Sep","Oct","Nov","Dec"}, 0), 1, 2, 3, 4, 5, 6, 7, 8, 9, 10, 11, 12), MID(H5697, 9, 2)), "yyyy-mm-dd")</f>
        <v>1969-07-26</v>
      </c>
      <c r="G5697" s="1" t="s">
        <v>11565</v>
      </c>
      <c r="H5697" s="1" t="s">
        <v>11564</v>
      </c>
    </row>
    <row r="5698" spans="1:8" hidden="1" x14ac:dyDescent="0.3">
      <c r="A5698" s="1" t="s">
        <v>5557</v>
      </c>
      <c r="B5698" s="1" t="str">
        <f t="shared" si="265"/>
        <v>USA</v>
      </c>
      <c r="C5698" s="5" t="str">
        <f t="shared" ref="C5698:C5761" si="267">TEXT(F5698, "yyyy")</f>
        <v>1969</v>
      </c>
      <c r="D5698" s="1" t="str">
        <f t="shared" si="266"/>
        <v xml:space="preserve">Thorad SLV-2G Agena-D </v>
      </c>
      <c r="E5698" s="1" t="s">
        <v>346</v>
      </c>
      <c r="F5698" s="7" t="str">
        <f>TEXT(DATE(MID(H5698, 13, 4), CHOOSE(MATCH( MID(H5698, 5, 3), {"Jan","Feb","Mar","Apr","May","Jun","Jul","Aug","Sep","Oct","Nov","Dec"}, 0), 1, 2, 3, 4, 5, 6, 7, 8, 9, 10, 11, 12), MID(H5698, 9, 2)), "yyyy-mm-dd")</f>
        <v>1969-07-24</v>
      </c>
      <c r="G5698" s="1" t="s">
        <v>11567</v>
      </c>
      <c r="H5698" s="1" t="s">
        <v>11566</v>
      </c>
    </row>
    <row r="5699" spans="1:8" hidden="1" x14ac:dyDescent="0.3">
      <c r="A5699" s="1" t="s">
        <v>1561</v>
      </c>
      <c r="B5699" s="1" t="str">
        <f t="shared" ref="B5699:B5762" si="268">TRIM(MID(A5699, FIND("|", SUBSTITUTE(A5699, ",", "|", LEN(A5699) - LEN(SUBSTITUTE(A5699,",", "" )))) + 1, LEN(A5699)))</f>
        <v>Russia</v>
      </c>
      <c r="C5699" s="5" t="str">
        <f t="shared" si="267"/>
        <v>1969</v>
      </c>
      <c r="D5699" s="1" t="str">
        <f t="shared" ref="D5699:D5762" si="269">LEFT(G5699, FIND("|", G5699) - 1)</f>
        <v xml:space="preserve">Cosmos-2 (63SM) </v>
      </c>
      <c r="E5699" s="1" t="s">
        <v>346</v>
      </c>
      <c r="F5699" s="7" t="str">
        <f>TEXT(DATE(MID(H5699, 13, 4), CHOOSE(MATCH( MID(H5699, 5, 3), {"Jan","Feb","Mar","Apr","May","Jun","Jul","Aug","Sep","Oct","Nov","Dec"}, 0), 1, 2, 3, 4, 5, 6, 7, 8, 9, 10, 11, 12), MID(H5699, 9, 2)), "yyyy-mm-dd")</f>
        <v>1969-07-23</v>
      </c>
      <c r="G5699" s="1" t="s">
        <v>11569</v>
      </c>
      <c r="H5699" s="1" t="s">
        <v>11568</v>
      </c>
    </row>
    <row r="5700" spans="1:8" hidden="1" x14ac:dyDescent="0.3">
      <c r="A5700" s="1" t="s">
        <v>8845</v>
      </c>
      <c r="B5700" s="1" t="str">
        <f t="shared" si="268"/>
        <v>USA</v>
      </c>
      <c r="C5700" s="5" t="str">
        <f t="shared" si="267"/>
        <v>1969</v>
      </c>
      <c r="D5700" s="1" t="str">
        <f t="shared" si="269"/>
        <v xml:space="preserve">Thor-LV2D Burner-2 </v>
      </c>
      <c r="E5700" s="1" t="s">
        <v>346</v>
      </c>
      <c r="F5700" s="7" t="str">
        <f>TEXT(DATE(MID(H5700, 13, 4), CHOOSE(MATCH( MID(H5700, 5, 3), {"Jan","Feb","Mar","Apr","May","Jun","Jul","Aug","Sep","Oct","Nov","Dec"}, 0), 1, 2, 3, 4, 5, 6, 7, 8, 9, 10, 11, 12), MID(H5700, 9, 2)), "yyyy-mm-dd")</f>
        <v>1969-07-23</v>
      </c>
      <c r="G5700" s="1" t="s">
        <v>11571</v>
      </c>
      <c r="H5700" s="1" t="s">
        <v>11570</v>
      </c>
    </row>
    <row r="5701" spans="1:8" hidden="1" x14ac:dyDescent="0.3">
      <c r="A5701" s="1" t="s">
        <v>1630</v>
      </c>
      <c r="B5701" s="1" t="str">
        <f t="shared" si="268"/>
        <v>Kazakhstan</v>
      </c>
      <c r="C5701" s="5" t="str">
        <f t="shared" si="267"/>
        <v>1969</v>
      </c>
      <c r="D5701" s="1" t="str">
        <f t="shared" si="269"/>
        <v xml:space="preserve">Molniya-M /Block L </v>
      </c>
      <c r="E5701" s="1" t="s">
        <v>346</v>
      </c>
      <c r="F5701" s="7" t="str">
        <f>TEXT(DATE(MID(H5701, 13, 4), CHOOSE(MATCH( MID(H5701, 5, 3), {"Jan","Feb","Mar","Apr","May","Jun","Jul","Aug","Sep","Oct","Nov","Dec"}, 0), 1, 2, 3, 4, 5, 6, 7, 8, 9, 10, 11, 12), MID(H5701, 9, 2)), "yyyy-mm-dd")</f>
        <v>1969-07-22</v>
      </c>
      <c r="G5701" s="1" t="s">
        <v>11573</v>
      </c>
      <c r="H5701" s="1" t="s">
        <v>11572</v>
      </c>
    </row>
    <row r="5702" spans="1:8" hidden="1" x14ac:dyDescent="0.3">
      <c r="A5702" s="1" t="s">
        <v>6615</v>
      </c>
      <c r="B5702" s="1" t="str">
        <f t="shared" si="268"/>
        <v>Russia</v>
      </c>
      <c r="C5702" s="5" t="str">
        <f t="shared" si="267"/>
        <v>1969</v>
      </c>
      <c r="D5702" s="1" t="str">
        <f t="shared" si="269"/>
        <v xml:space="preserve">Voskhod </v>
      </c>
      <c r="E5702" s="1" t="s">
        <v>346</v>
      </c>
      <c r="F5702" s="7" t="str">
        <f>TEXT(DATE(MID(H5702, 13, 4), CHOOSE(MATCH( MID(H5702, 5, 3), {"Jan","Feb","Mar","Apr","May","Jun","Jul","Aug","Sep","Oct","Nov","Dec"}, 0), 1, 2, 3, 4, 5, 6, 7, 8, 9, 10, 11, 12), MID(H5702, 9, 2)), "yyyy-mm-dd")</f>
        <v>1969-07-22</v>
      </c>
      <c r="G5702" s="1" t="s">
        <v>11575</v>
      </c>
      <c r="H5702" s="1" t="s">
        <v>11574</v>
      </c>
    </row>
    <row r="5703" spans="1:8" hidden="1" x14ac:dyDescent="0.3">
      <c r="A5703" s="1" t="s">
        <v>30</v>
      </c>
      <c r="B5703" s="1" t="str">
        <f t="shared" si="268"/>
        <v>USA</v>
      </c>
      <c r="C5703" s="5" t="str">
        <f t="shared" si="267"/>
        <v>1969</v>
      </c>
      <c r="D5703" s="1" t="str">
        <f t="shared" si="269"/>
        <v xml:space="preserve">Saturn V </v>
      </c>
      <c r="E5703" s="1" t="s">
        <v>346</v>
      </c>
      <c r="F5703" s="7" t="str">
        <f>TEXT(DATE(MID(H5703, 13, 4), CHOOSE(MATCH( MID(H5703, 5, 3), {"Jan","Feb","Mar","Apr","May","Jun","Jul","Aug","Sep","Oct","Nov","Dec"}, 0), 1, 2, 3, 4, 5, 6, 7, 8, 9, 10, 11, 12), MID(H5703, 9, 2)), "yyyy-mm-dd")</f>
        <v>1969-07-16</v>
      </c>
      <c r="G5703" s="1" t="s">
        <v>11577</v>
      </c>
      <c r="H5703" s="1" t="s">
        <v>11576</v>
      </c>
    </row>
    <row r="5704" spans="1:8" hidden="1" x14ac:dyDescent="0.3">
      <c r="A5704" s="1" t="s">
        <v>565</v>
      </c>
      <c r="B5704" s="1" t="str">
        <f t="shared" si="268"/>
        <v>Kazakhstan</v>
      </c>
      <c r="C5704" s="5" t="str">
        <f t="shared" si="267"/>
        <v>1969</v>
      </c>
      <c r="D5704" s="1" t="str">
        <f t="shared" si="269"/>
        <v xml:space="preserve">Proton-K/Block D </v>
      </c>
      <c r="E5704" s="1" t="s">
        <v>346</v>
      </c>
      <c r="F5704" s="7" t="str">
        <f>TEXT(DATE(MID(H5704, 13, 4), CHOOSE(MATCH( MID(H5704, 5, 3), {"Jan","Feb","Mar","Apr","May","Jun","Jul","Aug","Sep","Oct","Nov","Dec"}, 0), 1, 2, 3, 4, 5, 6, 7, 8, 9, 10, 11, 12), MID(H5704, 9, 2)), "yyyy-mm-dd")</f>
        <v>1969-07-13</v>
      </c>
      <c r="G5704" s="1" t="s">
        <v>11579</v>
      </c>
      <c r="H5704" s="1" t="s">
        <v>11578</v>
      </c>
    </row>
    <row r="5705" spans="1:8" hidden="1" x14ac:dyDescent="0.3">
      <c r="A5705" s="1" t="s">
        <v>6615</v>
      </c>
      <c r="B5705" s="1" t="str">
        <f t="shared" si="268"/>
        <v>Russia</v>
      </c>
      <c r="C5705" s="5" t="str">
        <f t="shared" si="267"/>
        <v>1969</v>
      </c>
      <c r="D5705" s="1" t="str">
        <f t="shared" si="269"/>
        <v xml:space="preserve">Voskhod </v>
      </c>
      <c r="E5705" s="1" t="s">
        <v>346</v>
      </c>
      <c r="F5705" s="7" t="str">
        <f>TEXT(DATE(MID(H5705, 13, 4), CHOOSE(MATCH( MID(H5705, 5, 3), {"Jan","Feb","Mar","Apr","May","Jun","Jul","Aug","Sep","Oct","Nov","Dec"}, 0), 1, 2, 3, 4, 5, 6, 7, 8, 9, 10, 11, 12), MID(H5705, 9, 2)), "yyyy-mm-dd")</f>
        <v>1969-07-10</v>
      </c>
      <c r="G5705" s="1" t="s">
        <v>11581</v>
      </c>
      <c r="H5705" s="1" t="s">
        <v>11580</v>
      </c>
    </row>
    <row r="5706" spans="1:8" hidden="1" x14ac:dyDescent="0.3">
      <c r="A5706" s="1" t="s">
        <v>11582</v>
      </c>
      <c r="B5706" s="1" t="str">
        <f t="shared" si="268"/>
        <v>Kazakhstan</v>
      </c>
      <c r="C5706" s="5" t="str">
        <f t="shared" si="267"/>
        <v>1969</v>
      </c>
      <c r="D5706" s="1" t="str">
        <f t="shared" si="269"/>
        <v xml:space="preserve">N-1 L3 </v>
      </c>
      <c r="E5706" s="1" t="s">
        <v>346</v>
      </c>
      <c r="F5706" s="7" t="str">
        <f>TEXT(DATE(MID(H5706, 13, 4), CHOOSE(MATCH( MID(H5706, 5, 3), {"Jan","Feb","Mar","Apr","May","Jun","Jul","Aug","Sep","Oct","Nov","Dec"}, 0), 1, 2, 3, 4, 5, 6, 7, 8, 9, 10, 11, 12), MID(H5706, 9, 2)), "yyyy-mm-dd")</f>
        <v>1969-07-03</v>
      </c>
      <c r="G5706" s="1" t="s">
        <v>11584</v>
      </c>
      <c r="H5706" s="1" t="s">
        <v>11583</v>
      </c>
    </row>
    <row r="5707" spans="1:8" hidden="1" x14ac:dyDescent="0.3">
      <c r="A5707" s="1" t="s">
        <v>11000</v>
      </c>
      <c r="B5707" s="1" t="str">
        <f t="shared" si="268"/>
        <v>Australia</v>
      </c>
      <c r="C5707" s="5" t="str">
        <f t="shared" si="267"/>
        <v>1969</v>
      </c>
      <c r="D5707" s="1" t="str">
        <f t="shared" si="269"/>
        <v xml:space="preserve">Europa 1 </v>
      </c>
      <c r="E5707" s="1" t="s">
        <v>346</v>
      </c>
      <c r="F5707" s="7" t="str">
        <f>TEXT(DATE(MID(H5707, 13, 4), CHOOSE(MATCH( MID(H5707, 5, 3), {"Jan","Feb","Mar","Apr","May","Jun","Jul","Aug","Sep","Oct","Nov","Dec"}, 0), 1, 2, 3, 4, 5, 6, 7, 8, 9, 10, 11, 12), MID(H5707, 9, 2)), "yyyy-mm-dd")</f>
        <v>1969-07-02</v>
      </c>
      <c r="G5707" s="1" t="s">
        <v>11586</v>
      </c>
      <c r="H5707" s="1" t="s">
        <v>11585</v>
      </c>
    </row>
    <row r="5708" spans="1:8" hidden="1" x14ac:dyDescent="0.3">
      <c r="A5708" s="1" t="s">
        <v>3478</v>
      </c>
      <c r="B5708" s="1" t="str">
        <f t="shared" si="268"/>
        <v>USA</v>
      </c>
      <c r="C5708" s="5" t="str">
        <f t="shared" si="267"/>
        <v>1969</v>
      </c>
      <c r="D5708" s="1" t="str">
        <f t="shared" si="269"/>
        <v xml:space="preserve">Delta N </v>
      </c>
      <c r="E5708" s="1" t="s">
        <v>346</v>
      </c>
      <c r="F5708" s="7" t="str">
        <f>TEXT(DATE(MID(H5708, 13, 4), CHOOSE(MATCH( MID(H5708, 5, 3), {"Jan","Feb","Mar","Apr","May","Jun","Jul","Aug","Sep","Oct","Nov","Dec"}, 0), 1, 2, 3, 4, 5, 6, 7, 8, 9, 10, 11, 12), MID(H5708, 9, 2)), "yyyy-mm-dd")</f>
        <v>1969-06-29</v>
      </c>
      <c r="G5708" s="1" t="s">
        <v>11588</v>
      </c>
      <c r="H5708" s="1" t="s">
        <v>11587</v>
      </c>
    </row>
    <row r="5709" spans="1:8" hidden="1" x14ac:dyDescent="0.3">
      <c r="A5709" s="1" t="s">
        <v>1630</v>
      </c>
      <c r="B5709" s="1" t="str">
        <f t="shared" si="268"/>
        <v>Kazakhstan</v>
      </c>
      <c r="C5709" s="5" t="str">
        <f t="shared" si="267"/>
        <v>1969</v>
      </c>
      <c r="D5709" s="1" t="str">
        <f t="shared" si="269"/>
        <v xml:space="preserve">Voskhod </v>
      </c>
      <c r="E5709" s="1" t="s">
        <v>346</v>
      </c>
      <c r="F5709" s="7" t="str">
        <f>TEXT(DATE(MID(H5709, 13, 4), CHOOSE(MATCH( MID(H5709, 5, 3), {"Jan","Feb","Mar","Apr","May","Jun","Jul","Aug","Sep","Oct","Nov","Dec"}, 0), 1, 2, 3, 4, 5, 6, 7, 8, 9, 10, 11, 12), MID(H5709, 9, 2)), "yyyy-mm-dd")</f>
        <v>1969-06-27</v>
      </c>
      <c r="G5709" s="1" t="s">
        <v>11590</v>
      </c>
      <c r="H5709" s="1" t="s">
        <v>11589</v>
      </c>
    </row>
    <row r="5710" spans="1:8" hidden="1" x14ac:dyDescent="0.3">
      <c r="A5710" s="1" t="s">
        <v>130</v>
      </c>
      <c r="B5710" s="1" t="str">
        <f t="shared" si="268"/>
        <v>Kazakhstan</v>
      </c>
      <c r="C5710" s="5" t="str">
        <f t="shared" si="267"/>
        <v>1969</v>
      </c>
      <c r="D5710" s="1" t="str">
        <f t="shared" si="269"/>
        <v xml:space="preserve">Voskhod </v>
      </c>
      <c r="E5710" s="1" t="s">
        <v>346</v>
      </c>
      <c r="F5710" s="7" t="str">
        <f>TEXT(DATE(MID(H5710, 13, 4), CHOOSE(MATCH( MID(H5710, 5, 3), {"Jan","Feb","Mar","Apr","May","Jun","Jul","Aug","Sep","Oct","Nov","Dec"}, 0), 1, 2, 3, 4, 5, 6, 7, 8, 9, 10, 11, 12), MID(H5710, 9, 2)), "yyyy-mm-dd")</f>
        <v>1969-06-24</v>
      </c>
      <c r="G5710" s="1" t="s">
        <v>11592</v>
      </c>
      <c r="H5710" s="1" t="s">
        <v>11591</v>
      </c>
    </row>
    <row r="5711" spans="1:8" hidden="1" x14ac:dyDescent="0.3">
      <c r="A5711" s="1" t="s">
        <v>114</v>
      </c>
      <c r="B5711" s="1" t="str">
        <f t="shared" si="268"/>
        <v>USA</v>
      </c>
      <c r="C5711" s="5" t="str">
        <f t="shared" si="267"/>
        <v>1969</v>
      </c>
      <c r="D5711" s="1" t="str">
        <f t="shared" si="269"/>
        <v xml:space="preserve">Delta E1 </v>
      </c>
      <c r="E5711" s="1" t="s">
        <v>346</v>
      </c>
      <c r="F5711" s="7" t="str">
        <f>TEXT(DATE(MID(H5711, 13, 4), CHOOSE(MATCH( MID(H5711, 5, 3), {"Jan","Feb","Mar","Apr","May","Jun","Jul","Aug","Sep","Oct","Nov","Dec"}, 0), 1, 2, 3, 4, 5, 6, 7, 8, 9, 10, 11, 12), MID(H5711, 9, 2)), "yyyy-mm-dd")</f>
        <v>1969-06-21</v>
      </c>
      <c r="G5711" s="1" t="s">
        <v>11594</v>
      </c>
      <c r="H5711" s="1" t="s">
        <v>11593</v>
      </c>
    </row>
    <row r="5712" spans="1:8" hidden="1" x14ac:dyDescent="0.3">
      <c r="A5712" s="1" t="s">
        <v>6615</v>
      </c>
      <c r="B5712" s="1" t="str">
        <f t="shared" si="268"/>
        <v>Russia</v>
      </c>
      <c r="C5712" s="5" t="str">
        <f t="shared" si="267"/>
        <v>1969</v>
      </c>
      <c r="D5712" s="1" t="str">
        <f t="shared" si="269"/>
        <v xml:space="preserve">Voskhod </v>
      </c>
      <c r="E5712" s="1" t="s">
        <v>346</v>
      </c>
      <c r="F5712" s="7" t="str">
        <f>TEXT(DATE(MID(H5712, 13, 4), CHOOSE(MATCH( MID(H5712, 5, 3), {"Jan","Feb","Mar","Apr","May","Jun","Jul","Aug","Sep","Oct","Nov","Dec"}, 0), 1, 2, 3, 4, 5, 6, 7, 8, 9, 10, 11, 12), MID(H5712, 9, 2)), "yyyy-mm-dd")</f>
        <v>1969-06-15</v>
      </c>
      <c r="G5712" s="1" t="s">
        <v>11596</v>
      </c>
      <c r="H5712" s="1" t="s">
        <v>11595</v>
      </c>
    </row>
    <row r="5713" spans="1:8" hidden="1" x14ac:dyDescent="0.3">
      <c r="A5713" s="1" t="s">
        <v>565</v>
      </c>
      <c r="B5713" s="1" t="str">
        <f t="shared" si="268"/>
        <v>Kazakhstan</v>
      </c>
      <c r="C5713" s="5" t="str">
        <f t="shared" si="267"/>
        <v>1969</v>
      </c>
      <c r="D5713" s="1" t="str">
        <f t="shared" si="269"/>
        <v xml:space="preserve">Proton-K/Block D </v>
      </c>
      <c r="E5713" s="1" t="s">
        <v>346</v>
      </c>
      <c r="F5713" s="7" t="str">
        <f>TEXT(DATE(MID(H5713, 13, 4), CHOOSE(MATCH( MID(H5713, 5, 3), {"Jan","Feb","Mar","Apr","May","Jun","Jul","Aug","Sep","Oct","Nov","Dec"}, 0), 1, 2, 3, 4, 5, 6, 7, 8, 9, 10, 11, 12), MID(H5713, 9, 2)), "yyyy-mm-dd")</f>
        <v>1969-06-14</v>
      </c>
      <c r="G5713" s="1" t="s">
        <v>11598</v>
      </c>
      <c r="H5713" s="1" t="s">
        <v>11597</v>
      </c>
    </row>
    <row r="5714" spans="1:8" hidden="1" x14ac:dyDescent="0.3">
      <c r="A5714" s="1" t="s">
        <v>6899</v>
      </c>
      <c r="B5714" s="1" t="str">
        <f t="shared" si="268"/>
        <v>Russia</v>
      </c>
      <c r="C5714" s="5" t="str">
        <f t="shared" si="267"/>
        <v>1969</v>
      </c>
      <c r="D5714" s="1" t="str">
        <f t="shared" si="269"/>
        <v xml:space="preserve">K65M-RB5 </v>
      </c>
      <c r="E5714" s="1" t="s">
        <v>346</v>
      </c>
      <c r="F5714" s="7" t="str">
        <f>TEXT(DATE(MID(H5714, 13, 4), CHOOSE(MATCH( MID(H5714, 5, 3), {"Jan","Feb","Mar","Apr","May","Jun","Jul","Aug","Sep","Oct","Nov","Dec"}, 0), 1, 2, 3, 4, 5, 6, 7, 8, 9, 10, 11, 12), MID(H5714, 9, 2)), "yyyy-mm-dd")</f>
        <v>1969-06-12</v>
      </c>
      <c r="G5714" s="1" t="s">
        <v>11600</v>
      </c>
      <c r="H5714" s="1" t="s">
        <v>11599</v>
      </c>
    </row>
    <row r="5715" spans="1:8" hidden="1" x14ac:dyDescent="0.3">
      <c r="A5715" s="1" t="s">
        <v>10902</v>
      </c>
      <c r="B5715" s="1" t="str">
        <f t="shared" si="268"/>
        <v>USA</v>
      </c>
      <c r="C5715" s="5" t="str">
        <f t="shared" si="267"/>
        <v>1969</v>
      </c>
      <c r="D5715" s="1" t="str">
        <f t="shared" si="269"/>
        <v xml:space="preserve">Thorad SLV-2G Agena-D </v>
      </c>
      <c r="E5715" s="1" t="s">
        <v>346</v>
      </c>
      <c r="F5715" s="7" t="str">
        <f>TEXT(DATE(MID(H5715, 13, 4), CHOOSE(MATCH( MID(H5715, 5, 3), {"Jan","Feb","Mar","Apr","May","Jun","Jul","Aug","Sep","Oct","Nov","Dec"}, 0), 1, 2, 3, 4, 5, 6, 7, 8, 9, 10, 11, 12), MID(H5715, 9, 2)), "yyyy-mm-dd")</f>
        <v>1969-06-05</v>
      </c>
      <c r="G5715" s="1" t="s">
        <v>11602</v>
      </c>
      <c r="H5715" s="1" t="s">
        <v>11601</v>
      </c>
    </row>
    <row r="5716" spans="1:8" hidden="1" x14ac:dyDescent="0.3">
      <c r="A5716" s="1" t="s">
        <v>4249</v>
      </c>
      <c r="B5716" s="1" t="str">
        <f t="shared" si="268"/>
        <v>USA</v>
      </c>
      <c r="C5716" s="5" t="str">
        <f t="shared" si="267"/>
        <v>1969</v>
      </c>
      <c r="D5716" s="1" t="str">
        <f t="shared" si="269"/>
        <v xml:space="preserve">Titan IIIB </v>
      </c>
      <c r="E5716" s="1" t="s">
        <v>346</v>
      </c>
      <c r="F5716" s="7" t="str">
        <f>TEXT(DATE(MID(H5716, 13, 4), CHOOSE(MATCH( MID(H5716, 5, 3), {"Jan","Feb","Mar","Apr","May","Jun","Jul","Aug","Sep","Oct","Nov","Dec"}, 0), 1, 2, 3, 4, 5, 6, 7, 8, 9, 10, 11, 12), MID(H5716, 9, 2)), "yyyy-mm-dd")</f>
        <v>1969-06-03</v>
      </c>
      <c r="G5716" s="1" t="s">
        <v>11604</v>
      </c>
      <c r="H5716" s="1" t="s">
        <v>11603</v>
      </c>
    </row>
    <row r="5717" spans="1:8" hidden="1" x14ac:dyDescent="0.3">
      <c r="A5717" s="1" t="s">
        <v>1561</v>
      </c>
      <c r="B5717" s="1" t="str">
        <f t="shared" si="268"/>
        <v>Russia</v>
      </c>
      <c r="C5717" s="5" t="str">
        <f t="shared" si="267"/>
        <v>1969</v>
      </c>
      <c r="D5717" s="1" t="str">
        <f t="shared" si="269"/>
        <v xml:space="preserve">Cosmos-2 (63SM) </v>
      </c>
      <c r="E5717" s="1" t="s">
        <v>346</v>
      </c>
      <c r="F5717" s="7" t="str">
        <f>TEXT(DATE(MID(H5717, 13, 4), CHOOSE(MATCH( MID(H5717, 5, 3), {"Jan","Feb","Mar","Apr","May","Jun","Jul","Aug","Sep","Oct","Nov","Dec"}, 0), 1, 2, 3, 4, 5, 6, 7, 8, 9, 10, 11, 12), MID(H5717, 9, 2)), "yyyy-mm-dd")</f>
        <v>1969-06-03</v>
      </c>
      <c r="G5717" s="1" t="s">
        <v>11606</v>
      </c>
      <c r="H5717" s="1" t="s">
        <v>11605</v>
      </c>
    </row>
    <row r="5718" spans="1:8" hidden="1" x14ac:dyDescent="0.3">
      <c r="A5718" s="1" t="s">
        <v>130</v>
      </c>
      <c r="B5718" s="1" t="str">
        <f t="shared" si="268"/>
        <v>Kazakhstan</v>
      </c>
      <c r="C5718" s="5" t="str">
        <f t="shared" si="267"/>
        <v>1969</v>
      </c>
      <c r="D5718" s="1" t="str">
        <f t="shared" si="269"/>
        <v xml:space="preserve">Voskhod </v>
      </c>
      <c r="E5718" s="1" t="s">
        <v>346</v>
      </c>
      <c r="F5718" s="7" t="str">
        <f>TEXT(DATE(MID(H5718, 13, 4), CHOOSE(MATCH( MID(H5718, 5, 3), {"Jan","Feb","Mar","Apr","May","Jun","Jul","Aug","Sep","Oct","Nov","Dec"}, 0), 1, 2, 3, 4, 5, 6, 7, 8, 9, 10, 11, 12), MID(H5718, 9, 2)), "yyyy-mm-dd")</f>
        <v>1969-05-29</v>
      </c>
      <c r="G5718" s="1" t="s">
        <v>11608</v>
      </c>
      <c r="H5718" s="1" t="s">
        <v>11607</v>
      </c>
    </row>
    <row r="5719" spans="1:8" hidden="1" x14ac:dyDescent="0.3">
      <c r="A5719" s="1" t="s">
        <v>1561</v>
      </c>
      <c r="B5719" s="1" t="str">
        <f t="shared" si="268"/>
        <v>Russia</v>
      </c>
      <c r="C5719" s="5" t="str">
        <f t="shared" si="267"/>
        <v>1969</v>
      </c>
      <c r="D5719" s="1" t="str">
        <f t="shared" si="269"/>
        <v xml:space="preserve">Cosmos-2 (63SM) </v>
      </c>
      <c r="E5719" s="1" t="s">
        <v>346</v>
      </c>
      <c r="F5719" s="7" t="str">
        <f>TEXT(DATE(MID(H5719, 13, 4), CHOOSE(MATCH( MID(H5719, 5, 3), {"Jan","Feb","Mar","Apr","May","Jun","Jul","Aug","Sep","Oct","Nov","Dec"}, 0), 1, 2, 3, 4, 5, 6, 7, 8, 9, 10, 11, 12), MID(H5719, 9, 2)), "yyyy-mm-dd")</f>
        <v>1969-05-27</v>
      </c>
      <c r="G5719" s="1" t="s">
        <v>11610</v>
      </c>
      <c r="H5719" s="1" t="s">
        <v>11609</v>
      </c>
    </row>
    <row r="5720" spans="1:8" hidden="1" x14ac:dyDescent="0.3">
      <c r="A5720" s="1" t="s">
        <v>75</v>
      </c>
      <c r="B5720" s="1" t="str">
        <f t="shared" si="268"/>
        <v>USA</v>
      </c>
      <c r="C5720" s="5" t="str">
        <f t="shared" si="267"/>
        <v>1969</v>
      </c>
      <c r="D5720" s="1" t="str">
        <f t="shared" si="269"/>
        <v xml:space="preserve">Titan IIIC </v>
      </c>
      <c r="E5720" s="1" t="s">
        <v>346</v>
      </c>
      <c r="F5720" s="7" t="str">
        <f>TEXT(DATE(MID(H5720, 13, 4), CHOOSE(MATCH( MID(H5720, 5, 3), {"Jan","Feb","Mar","Apr","May","Jun","Jul","Aug","Sep","Oct","Nov","Dec"}, 0), 1, 2, 3, 4, 5, 6, 7, 8, 9, 10, 11, 12), MID(H5720, 9, 2)), "yyyy-mm-dd")</f>
        <v>1969-05-23</v>
      </c>
      <c r="G5720" s="1" t="s">
        <v>11612</v>
      </c>
      <c r="H5720" s="1" t="s">
        <v>11611</v>
      </c>
    </row>
    <row r="5721" spans="1:8" hidden="1" x14ac:dyDescent="0.3">
      <c r="A5721" s="1" t="s">
        <v>3478</v>
      </c>
      <c r="B5721" s="1" t="str">
        <f t="shared" si="268"/>
        <v>USA</v>
      </c>
      <c r="C5721" s="5" t="str">
        <f t="shared" si="267"/>
        <v>1969</v>
      </c>
      <c r="D5721" s="1" t="str">
        <f t="shared" si="269"/>
        <v xml:space="preserve">Delta M </v>
      </c>
      <c r="E5721" s="1" t="s">
        <v>346</v>
      </c>
      <c r="F5721" s="7" t="str">
        <f>TEXT(DATE(MID(H5721, 13, 4), CHOOSE(MATCH( MID(H5721, 5, 3), {"Jan","Feb","Mar","Apr","May","Jun","Jul","Aug","Sep","Oct","Nov","Dec"}, 0), 1, 2, 3, 4, 5, 6, 7, 8, 9, 10, 11, 12), MID(H5721, 9, 2)), "yyyy-mm-dd")</f>
        <v>1969-05-22</v>
      </c>
      <c r="G5721" s="1" t="s">
        <v>11614</v>
      </c>
      <c r="H5721" s="1" t="s">
        <v>11613</v>
      </c>
    </row>
    <row r="5722" spans="1:8" hidden="1" x14ac:dyDescent="0.3">
      <c r="A5722" s="1" t="s">
        <v>6615</v>
      </c>
      <c r="B5722" s="1" t="str">
        <f t="shared" si="268"/>
        <v>Russia</v>
      </c>
      <c r="C5722" s="5" t="str">
        <f t="shared" si="267"/>
        <v>1969</v>
      </c>
      <c r="D5722" s="1" t="str">
        <f t="shared" si="269"/>
        <v xml:space="preserve">Voskhod </v>
      </c>
      <c r="E5722" s="1" t="s">
        <v>346</v>
      </c>
      <c r="F5722" s="7" t="str">
        <f>TEXT(DATE(MID(H5722, 13, 4), CHOOSE(MATCH( MID(H5722, 5, 3), {"Jan","Feb","Mar","Apr","May","Jun","Jul","Aug","Sep","Oct","Nov","Dec"}, 0), 1, 2, 3, 4, 5, 6, 7, 8, 9, 10, 11, 12), MID(H5722, 9, 2)), "yyyy-mm-dd")</f>
        <v>1969-05-20</v>
      </c>
      <c r="G5722" s="1" t="s">
        <v>11616</v>
      </c>
      <c r="H5722" s="1" t="s">
        <v>11615</v>
      </c>
    </row>
    <row r="5723" spans="1:8" hidden="1" x14ac:dyDescent="0.3">
      <c r="A5723" s="1" t="s">
        <v>658</v>
      </c>
      <c r="B5723" s="1" t="str">
        <f t="shared" si="268"/>
        <v>USA</v>
      </c>
      <c r="C5723" s="5" t="str">
        <f t="shared" si="267"/>
        <v>1969</v>
      </c>
      <c r="D5723" s="1" t="str">
        <f t="shared" si="269"/>
        <v xml:space="preserve">Saturn V </v>
      </c>
      <c r="E5723" s="1" t="s">
        <v>346</v>
      </c>
      <c r="F5723" s="7" t="str">
        <f>TEXT(DATE(MID(H5723, 13, 4), CHOOSE(MATCH( MID(H5723, 5, 3), {"Jan","Feb","Mar","Apr","May","Jun","Jul","Aug","Sep","Oct","Nov","Dec"}, 0), 1, 2, 3, 4, 5, 6, 7, 8, 9, 10, 11, 12), MID(H5723, 9, 2)), "yyyy-mm-dd")</f>
        <v>1969-05-18</v>
      </c>
      <c r="G5723" s="1" t="s">
        <v>11618</v>
      </c>
      <c r="H5723" s="1" t="s">
        <v>11617</v>
      </c>
    </row>
    <row r="5724" spans="1:8" hidden="1" x14ac:dyDescent="0.3">
      <c r="A5724" s="1" t="s">
        <v>6615</v>
      </c>
      <c r="B5724" s="1" t="str">
        <f t="shared" si="268"/>
        <v>Russia</v>
      </c>
      <c r="C5724" s="5" t="str">
        <f t="shared" si="267"/>
        <v>1969</v>
      </c>
      <c r="D5724" s="1" t="str">
        <f t="shared" si="269"/>
        <v xml:space="preserve">Voskhod </v>
      </c>
      <c r="E5724" s="1" t="s">
        <v>346</v>
      </c>
      <c r="F5724" s="7" t="str">
        <f>TEXT(DATE(MID(H5724, 13, 4), CHOOSE(MATCH( MID(H5724, 5, 3), {"Jan","Feb","Mar","Apr","May","Jun","Jul","Aug","Sep","Oct","Nov","Dec"}, 0), 1, 2, 3, 4, 5, 6, 7, 8, 9, 10, 11, 12), MID(H5724, 9, 2)), "yyyy-mm-dd")</f>
        <v>1969-05-13</v>
      </c>
      <c r="G5724" s="1" t="s">
        <v>11620</v>
      </c>
      <c r="H5724" s="1" t="s">
        <v>11619</v>
      </c>
    </row>
    <row r="5725" spans="1:8" hidden="1" x14ac:dyDescent="0.3">
      <c r="A5725" s="1" t="s">
        <v>5557</v>
      </c>
      <c r="B5725" s="1" t="str">
        <f t="shared" si="268"/>
        <v>USA</v>
      </c>
      <c r="C5725" s="5" t="str">
        <f t="shared" si="267"/>
        <v>1969</v>
      </c>
      <c r="D5725" s="1" t="str">
        <f t="shared" si="269"/>
        <v xml:space="preserve">Thorad SLV-2G Agena-D </v>
      </c>
      <c r="E5725" s="1" t="s">
        <v>346</v>
      </c>
      <c r="F5725" s="7" t="str">
        <f>TEXT(DATE(MID(H5725, 13, 4), CHOOSE(MATCH( MID(H5725, 5, 3), {"Jan","Feb","Mar","Apr","May","Jun","Jul","Aug","Sep","Oct","Nov","Dec"}, 0), 1, 2, 3, 4, 5, 6, 7, 8, 9, 10, 11, 12), MID(H5725, 9, 2)), "yyyy-mm-dd")</f>
        <v>1969-05-02</v>
      </c>
      <c r="G5725" s="1" t="s">
        <v>11622</v>
      </c>
      <c r="H5725" s="1" t="s">
        <v>11621</v>
      </c>
    </row>
    <row r="5726" spans="1:8" hidden="1" x14ac:dyDescent="0.3">
      <c r="A5726" s="1" t="s">
        <v>1630</v>
      </c>
      <c r="B5726" s="1" t="str">
        <f t="shared" si="268"/>
        <v>Kazakhstan</v>
      </c>
      <c r="C5726" s="5" t="str">
        <f t="shared" si="267"/>
        <v>1969</v>
      </c>
      <c r="D5726" s="1" t="str">
        <f t="shared" si="269"/>
        <v xml:space="preserve">Voskhod </v>
      </c>
      <c r="E5726" s="1" t="s">
        <v>346</v>
      </c>
      <c r="F5726" s="7" t="str">
        <f>TEXT(DATE(MID(H5726, 13, 4), CHOOSE(MATCH( MID(H5726, 5, 3), {"Jan","Feb","Mar","Apr","May","Jun","Jul","Aug","Sep","Oct","Nov","Dec"}, 0), 1, 2, 3, 4, 5, 6, 7, 8, 9, 10, 11, 12), MID(H5726, 9, 2)), "yyyy-mm-dd")</f>
        <v>1969-04-23</v>
      </c>
      <c r="G5726" s="1" t="s">
        <v>11624</v>
      </c>
      <c r="H5726" s="1" t="s">
        <v>11623</v>
      </c>
    </row>
    <row r="5727" spans="1:8" hidden="1" x14ac:dyDescent="0.3">
      <c r="A5727" s="1" t="s">
        <v>4249</v>
      </c>
      <c r="B5727" s="1" t="str">
        <f t="shared" si="268"/>
        <v>USA</v>
      </c>
      <c r="C5727" s="5" t="str">
        <f t="shared" si="267"/>
        <v>1969</v>
      </c>
      <c r="D5727" s="1" t="str">
        <f t="shared" si="269"/>
        <v xml:space="preserve">Titan IIIB </v>
      </c>
      <c r="E5727" s="1" t="s">
        <v>346</v>
      </c>
      <c r="F5727" s="7" t="str">
        <f>TEXT(DATE(MID(H5727, 13, 4), CHOOSE(MATCH( MID(H5727, 5, 3), {"Jan","Feb","Mar","Apr","May","Jun","Jul","Aug","Sep","Oct","Nov","Dec"}, 0), 1, 2, 3, 4, 5, 6, 7, 8, 9, 10, 11, 12), MID(H5727, 9, 2)), "yyyy-mm-dd")</f>
        <v>1969-04-15</v>
      </c>
      <c r="G5727" s="1" t="s">
        <v>11626</v>
      </c>
      <c r="H5727" s="1" t="s">
        <v>11625</v>
      </c>
    </row>
    <row r="5728" spans="1:8" hidden="1" x14ac:dyDescent="0.3">
      <c r="A5728" s="1" t="s">
        <v>130</v>
      </c>
      <c r="B5728" s="1" t="str">
        <f t="shared" si="268"/>
        <v>Kazakhstan</v>
      </c>
      <c r="C5728" s="5" t="str">
        <f t="shared" si="267"/>
        <v>1969</v>
      </c>
      <c r="D5728" s="1" t="str">
        <f t="shared" si="269"/>
        <v xml:space="preserve">Voskhod </v>
      </c>
      <c r="E5728" s="1" t="s">
        <v>346</v>
      </c>
      <c r="F5728" s="7" t="str">
        <f>TEXT(DATE(MID(H5728, 13, 4), CHOOSE(MATCH( MID(H5728, 5, 3), {"Jan","Feb","Mar","Apr","May","Jun","Jul","Aug","Sep","Oct","Nov","Dec"}, 0), 1, 2, 3, 4, 5, 6, 7, 8, 9, 10, 11, 12), MID(H5728, 9, 2)), "yyyy-mm-dd")</f>
        <v>1969-04-15</v>
      </c>
      <c r="G5728" s="1" t="s">
        <v>11628</v>
      </c>
      <c r="H5728" s="1" t="s">
        <v>11627</v>
      </c>
    </row>
    <row r="5729" spans="1:8" hidden="1" x14ac:dyDescent="0.3">
      <c r="A5729" s="1" t="s">
        <v>10902</v>
      </c>
      <c r="B5729" s="1" t="str">
        <f t="shared" si="268"/>
        <v>USA</v>
      </c>
      <c r="C5729" s="5" t="str">
        <f t="shared" si="267"/>
        <v>1969</v>
      </c>
      <c r="D5729" s="1" t="str">
        <f t="shared" si="269"/>
        <v xml:space="preserve">Thorad SLV-2G Agena-D </v>
      </c>
      <c r="E5729" s="1" t="s">
        <v>346</v>
      </c>
      <c r="F5729" s="7" t="str">
        <f>TEXT(DATE(MID(H5729, 13, 4), CHOOSE(MATCH( MID(H5729, 5, 3), {"Jan","Feb","Mar","Apr","May","Jun","Jul","Aug","Sep","Oct","Nov","Dec"}, 0), 1, 2, 3, 4, 5, 6, 7, 8, 9, 10, 11, 12), MID(H5729, 9, 2)), "yyyy-mm-dd")</f>
        <v>1969-04-14</v>
      </c>
      <c r="G5729" s="1" t="s">
        <v>11630</v>
      </c>
      <c r="H5729" s="1" t="s">
        <v>11629</v>
      </c>
    </row>
    <row r="5730" spans="1:8" hidden="1" x14ac:dyDescent="0.3">
      <c r="A5730" s="1" t="s">
        <v>9371</v>
      </c>
      <c r="B5730" s="1" t="str">
        <f t="shared" si="268"/>
        <v>USA</v>
      </c>
      <c r="C5730" s="5" t="str">
        <f t="shared" si="267"/>
        <v>1969</v>
      </c>
      <c r="D5730" s="1" t="str">
        <f t="shared" si="269"/>
        <v xml:space="preserve">Atlas-SLV3A Agena-D </v>
      </c>
      <c r="E5730" s="1" t="s">
        <v>346</v>
      </c>
      <c r="F5730" s="7" t="str">
        <f>TEXT(DATE(MID(H5730, 13, 4), CHOOSE(MATCH( MID(H5730, 5, 3), {"Jan","Feb","Mar","Apr","May","Jun","Jul","Aug","Sep","Oct","Nov","Dec"}, 0), 1, 2, 3, 4, 5, 6, 7, 8, 9, 10, 11, 12), MID(H5730, 9, 2)), "yyyy-mm-dd")</f>
        <v>1969-04-13</v>
      </c>
      <c r="G5730" s="1" t="s">
        <v>11632</v>
      </c>
      <c r="H5730" s="1" t="s">
        <v>11631</v>
      </c>
    </row>
    <row r="5731" spans="1:8" hidden="1" x14ac:dyDescent="0.3">
      <c r="A5731" s="1" t="s">
        <v>1630</v>
      </c>
      <c r="B5731" s="1" t="str">
        <f t="shared" si="268"/>
        <v>Kazakhstan</v>
      </c>
      <c r="C5731" s="5" t="str">
        <f t="shared" si="267"/>
        <v>1969</v>
      </c>
      <c r="D5731" s="1" t="str">
        <f t="shared" si="269"/>
        <v xml:space="preserve">Molniya-M /Block L </v>
      </c>
      <c r="E5731" s="1" t="s">
        <v>346</v>
      </c>
      <c r="F5731" s="7" t="str">
        <f>TEXT(DATE(MID(H5731, 13, 4), CHOOSE(MATCH( MID(H5731, 5, 3), {"Jan","Feb","Mar","Apr","May","Jun","Jul","Aug","Sep","Oct","Nov","Dec"}, 0), 1, 2, 3, 4, 5, 6, 7, 8, 9, 10, 11, 12), MID(H5731, 9, 2)), "yyyy-mm-dd")</f>
        <v>1969-04-11</v>
      </c>
      <c r="G5731" s="1" t="s">
        <v>11634</v>
      </c>
      <c r="H5731" s="1" t="s">
        <v>11633</v>
      </c>
    </row>
    <row r="5732" spans="1:8" hidden="1" x14ac:dyDescent="0.3">
      <c r="A5732" s="1" t="s">
        <v>6615</v>
      </c>
      <c r="B5732" s="1" t="str">
        <f t="shared" si="268"/>
        <v>Russia</v>
      </c>
      <c r="C5732" s="5" t="str">
        <f t="shared" si="267"/>
        <v>1969</v>
      </c>
      <c r="D5732" s="1" t="str">
        <f t="shared" si="269"/>
        <v xml:space="preserve">Voskhod </v>
      </c>
      <c r="E5732" s="1" t="s">
        <v>346</v>
      </c>
      <c r="F5732" s="7" t="str">
        <f>TEXT(DATE(MID(H5732, 13, 4), CHOOSE(MATCH( MID(H5732, 5, 3), {"Jan","Feb","Mar","Apr","May","Jun","Jul","Aug","Sep","Oct","Nov","Dec"}, 0), 1, 2, 3, 4, 5, 6, 7, 8, 9, 10, 11, 12), MID(H5732, 9, 2)), "yyyy-mm-dd")</f>
        <v>1969-04-09</v>
      </c>
      <c r="G5732" s="1" t="s">
        <v>11636</v>
      </c>
      <c r="H5732" s="1" t="s">
        <v>11635</v>
      </c>
    </row>
    <row r="5733" spans="1:8" hidden="1" x14ac:dyDescent="0.3">
      <c r="A5733" s="1" t="s">
        <v>1561</v>
      </c>
      <c r="B5733" s="1" t="str">
        <f t="shared" si="268"/>
        <v>Russia</v>
      </c>
      <c r="C5733" s="5" t="str">
        <f t="shared" si="267"/>
        <v>1969</v>
      </c>
      <c r="D5733" s="1" t="str">
        <f t="shared" si="269"/>
        <v xml:space="preserve">Cosmos-2 (63SM) </v>
      </c>
      <c r="E5733" s="1" t="s">
        <v>346</v>
      </c>
      <c r="F5733" s="7" t="str">
        <f>TEXT(DATE(MID(H5733, 13, 4), CHOOSE(MATCH( MID(H5733, 5, 3), {"Jan","Feb","Mar","Apr","May","Jun","Jul","Aug","Sep","Oct","Nov","Dec"}, 0), 1, 2, 3, 4, 5, 6, 7, 8, 9, 10, 11, 12), MID(H5733, 9, 2)), "yyyy-mm-dd")</f>
        <v>1969-04-04</v>
      </c>
      <c r="G5733" s="1" t="s">
        <v>11638</v>
      </c>
      <c r="H5733" s="1" t="s">
        <v>11637</v>
      </c>
    </row>
    <row r="5734" spans="1:8" hidden="1" x14ac:dyDescent="0.3">
      <c r="A5734" s="1" t="s">
        <v>6615</v>
      </c>
      <c r="B5734" s="1" t="str">
        <f t="shared" si="268"/>
        <v>Russia</v>
      </c>
      <c r="C5734" s="5" t="str">
        <f t="shared" si="267"/>
        <v>1969</v>
      </c>
      <c r="D5734" s="1" t="str">
        <f t="shared" si="269"/>
        <v xml:space="preserve">Voskhod </v>
      </c>
      <c r="E5734" s="1" t="s">
        <v>346</v>
      </c>
      <c r="F5734" s="7" t="str">
        <f>TEXT(DATE(MID(H5734, 13, 4), CHOOSE(MATCH( MID(H5734, 5, 3), {"Jan","Feb","Mar","Apr","May","Jun","Jul","Aug","Sep","Oct","Nov","Dec"}, 0), 1, 2, 3, 4, 5, 6, 7, 8, 9, 10, 11, 12), MID(H5734, 9, 2)), "yyyy-mm-dd")</f>
        <v>1969-04-04</v>
      </c>
      <c r="G5734" s="1" t="s">
        <v>11640</v>
      </c>
      <c r="H5734" s="1" t="s">
        <v>11639</v>
      </c>
    </row>
    <row r="5735" spans="1:8" hidden="1" x14ac:dyDescent="0.3">
      <c r="A5735" s="1" t="s">
        <v>565</v>
      </c>
      <c r="B5735" s="1" t="str">
        <f t="shared" si="268"/>
        <v>Kazakhstan</v>
      </c>
      <c r="C5735" s="5" t="str">
        <f t="shared" si="267"/>
        <v>1969</v>
      </c>
      <c r="D5735" s="1" t="str">
        <f t="shared" si="269"/>
        <v xml:space="preserve">Proton-K/Block D </v>
      </c>
      <c r="E5735" s="1" t="s">
        <v>346</v>
      </c>
      <c r="F5735" s="7" t="str">
        <f>TEXT(DATE(MID(H5735, 13, 4), CHOOSE(MATCH( MID(H5735, 5, 3), {"Jan","Feb","Mar","Apr","May","Jun","Jul","Aug","Sep","Oct","Nov","Dec"}, 0), 1, 2, 3, 4, 5, 6, 7, 8, 9, 10, 11, 12), MID(H5735, 9, 2)), "yyyy-mm-dd")</f>
        <v>1969-04-02</v>
      </c>
      <c r="G5735" s="1" t="s">
        <v>11642</v>
      </c>
      <c r="H5735" s="1" t="s">
        <v>11641</v>
      </c>
    </row>
    <row r="5736" spans="1:8" hidden="1" x14ac:dyDescent="0.3">
      <c r="A5736" s="1" t="s">
        <v>1561</v>
      </c>
      <c r="B5736" s="1" t="str">
        <f t="shared" si="268"/>
        <v>Russia</v>
      </c>
      <c r="C5736" s="5" t="str">
        <f t="shared" si="267"/>
        <v>1969</v>
      </c>
      <c r="D5736" s="1" t="str">
        <f t="shared" si="269"/>
        <v xml:space="preserve">Cosmos-2 (63SM) </v>
      </c>
      <c r="E5736" s="1" t="s">
        <v>346</v>
      </c>
      <c r="F5736" s="7" t="str">
        <f>TEXT(DATE(MID(H5736, 13, 4), CHOOSE(MATCH( MID(H5736, 5, 3), {"Jan","Feb","Mar","Apr","May","Jun","Jul","Aug","Sep","Oct","Nov","Dec"}, 0), 1, 2, 3, 4, 5, 6, 7, 8, 9, 10, 11, 12), MID(H5736, 9, 2)), "yyyy-mm-dd")</f>
        <v>1969-03-28</v>
      </c>
      <c r="G5736" s="1" t="s">
        <v>11644</v>
      </c>
      <c r="H5736" s="1" t="s">
        <v>11643</v>
      </c>
    </row>
    <row r="5737" spans="1:8" hidden="1" x14ac:dyDescent="0.3">
      <c r="A5737" s="1" t="s">
        <v>4149</v>
      </c>
      <c r="B5737" s="1" t="str">
        <f t="shared" si="268"/>
        <v>USA</v>
      </c>
      <c r="C5737" s="5" t="str">
        <f t="shared" si="267"/>
        <v>1969</v>
      </c>
      <c r="D5737" s="1" t="str">
        <f t="shared" si="269"/>
        <v xml:space="preserve">Atlas-SLV3C Centaur-D </v>
      </c>
      <c r="E5737" s="1" t="s">
        <v>346</v>
      </c>
      <c r="F5737" s="7" t="str">
        <f>TEXT(DATE(MID(H5737, 13, 4), CHOOSE(MATCH( MID(H5737, 5, 3), {"Jan","Feb","Mar","Apr","May","Jun","Jul","Aug","Sep","Oct","Nov","Dec"}, 0), 1, 2, 3, 4, 5, 6, 7, 8, 9, 10, 11, 12), MID(H5737, 9, 2)), "yyyy-mm-dd")</f>
        <v>1969-03-27</v>
      </c>
      <c r="G5737" s="1" t="s">
        <v>11646</v>
      </c>
      <c r="H5737" s="1" t="s">
        <v>11645</v>
      </c>
    </row>
    <row r="5738" spans="1:8" hidden="1" x14ac:dyDescent="0.3">
      <c r="A5738" s="1" t="s">
        <v>4200</v>
      </c>
      <c r="B5738" s="1" t="str">
        <f t="shared" si="268"/>
        <v>Kazakhstan</v>
      </c>
      <c r="C5738" s="5" t="str">
        <f t="shared" si="267"/>
        <v>1969</v>
      </c>
      <c r="D5738" s="1" t="str">
        <f t="shared" si="269"/>
        <v xml:space="preserve">Proton-K/Block D </v>
      </c>
      <c r="E5738" s="1" t="s">
        <v>346</v>
      </c>
      <c r="F5738" s="7" t="str">
        <f>TEXT(DATE(MID(H5738, 13, 4), CHOOSE(MATCH( MID(H5738, 5, 3), {"Jan","Feb","Mar","Apr","May","Jun","Jul","Aug","Sep","Oct","Nov","Dec"}, 0), 1, 2, 3, 4, 5, 6, 7, 8, 9, 10, 11, 12), MID(H5738, 9, 2)), "yyyy-mm-dd")</f>
        <v>1969-03-27</v>
      </c>
      <c r="G5738" s="1" t="s">
        <v>11648</v>
      </c>
      <c r="H5738" s="1" t="s">
        <v>11647</v>
      </c>
    </row>
    <row r="5739" spans="1:8" hidden="1" x14ac:dyDescent="0.3">
      <c r="A5739" s="1" t="s">
        <v>6615</v>
      </c>
      <c r="B5739" s="1" t="str">
        <f t="shared" si="268"/>
        <v>Russia</v>
      </c>
      <c r="C5739" s="5" t="str">
        <f t="shared" si="267"/>
        <v>1969</v>
      </c>
      <c r="D5739" s="1" t="str">
        <f t="shared" si="269"/>
        <v xml:space="preserve">Vostok-2M </v>
      </c>
      <c r="E5739" s="1" t="s">
        <v>346</v>
      </c>
      <c r="F5739" s="7" t="str">
        <f>TEXT(DATE(MID(H5739, 13, 4), CHOOSE(MATCH( MID(H5739, 5, 3), {"Jan","Feb","Mar","Apr","May","Jun","Jul","Aug","Sep","Oct","Nov","Dec"}, 0), 1, 2, 3, 4, 5, 6, 7, 8, 9, 10, 11, 12), MID(H5739, 9, 2)), "yyyy-mm-dd")</f>
        <v>1969-03-26</v>
      </c>
      <c r="G5739" s="1" t="s">
        <v>11650</v>
      </c>
      <c r="H5739" s="1" t="s">
        <v>11649</v>
      </c>
    </row>
    <row r="5740" spans="1:8" hidden="1" x14ac:dyDescent="0.3">
      <c r="A5740" s="1" t="s">
        <v>130</v>
      </c>
      <c r="B5740" s="1" t="str">
        <f t="shared" si="268"/>
        <v>Kazakhstan</v>
      </c>
      <c r="C5740" s="5" t="str">
        <f t="shared" si="267"/>
        <v>1969</v>
      </c>
      <c r="D5740" s="1" t="str">
        <f t="shared" si="269"/>
        <v xml:space="preserve">Voskhod </v>
      </c>
      <c r="E5740" s="1" t="s">
        <v>346</v>
      </c>
      <c r="F5740" s="7" t="str">
        <f>TEXT(DATE(MID(H5740, 13, 4), CHOOSE(MATCH( MID(H5740, 5, 3), {"Jan","Feb","Mar","Apr","May","Jun","Jul","Aug","Sep","Oct","Nov","Dec"}, 0), 1, 2, 3, 4, 5, 6, 7, 8, 9, 10, 11, 12), MID(H5740, 9, 2)), "yyyy-mm-dd")</f>
        <v>1969-03-24</v>
      </c>
      <c r="G5740" s="1" t="s">
        <v>11652</v>
      </c>
      <c r="H5740" s="1" t="s">
        <v>11651</v>
      </c>
    </row>
    <row r="5741" spans="1:8" hidden="1" x14ac:dyDescent="0.3">
      <c r="A5741" s="1" t="s">
        <v>6615</v>
      </c>
      <c r="B5741" s="1" t="str">
        <f t="shared" si="268"/>
        <v>Russia</v>
      </c>
      <c r="C5741" s="5" t="str">
        <f t="shared" si="267"/>
        <v>1969</v>
      </c>
      <c r="D5741" s="1" t="str">
        <f t="shared" si="269"/>
        <v xml:space="preserve">Voskhod </v>
      </c>
      <c r="E5741" s="1" t="s">
        <v>346</v>
      </c>
      <c r="F5741" s="7" t="str">
        <f>TEXT(DATE(MID(H5741, 13, 4), CHOOSE(MATCH( MID(H5741, 5, 3), {"Jan","Feb","Mar","Apr","May","Jun","Jul","Aug","Sep","Oct","Nov","Dec"}, 0), 1, 2, 3, 4, 5, 6, 7, 8, 9, 10, 11, 12), MID(H5741, 9, 2)), "yyyy-mm-dd")</f>
        <v>1969-03-22</v>
      </c>
      <c r="G5741" s="1" t="s">
        <v>11654</v>
      </c>
      <c r="H5741" s="1" t="s">
        <v>11653</v>
      </c>
    </row>
    <row r="5742" spans="1:8" hidden="1" x14ac:dyDescent="0.3">
      <c r="A5742" s="1" t="s">
        <v>5557</v>
      </c>
      <c r="B5742" s="1" t="str">
        <f t="shared" si="268"/>
        <v>USA</v>
      </c>
      <c r="C5742" s="5" t="str">
        <f t="shared" si="267"/>
        <v>1969</v>
      </c>
      <c r="D5742" s="1" t="str">
        <f t="shared" si="269"/>
        <v xml:space="preserve">Thorad SLV-2G Agena-D </v>
      </c>
      <c r="E5742" s="1" t="s">
        <v>346</v>
      </c>
      <c r="F5742" s="7" t="str">
        <f>TEXT(DATE(MID(H5742, 13, 4), CHOOSE(MATCH( MID(H5742, 5, 3), {"Jan","Feb","Mar","Apr","May","Jun","Jul","Aug","Sep","Oct","Nov","Dec"}, 0), 1, 2, 3, 4, 5, 6, 7, 8, 9, 10, 11, 12), MID(H5742, 9, 2)), "yyyy-mm-dd")</f>
        <v>1969-03-19</v>
      </c>
      <c r="G5742" s="1" t="s">
        <v>11656</v>
      </c>
      <c r="H5742" s="1" t="s">
        <v>11655</v>
      </c>
    </row>
    <row r="5743" spans="1:8" hidden="1" x14ac:dyDescent="0.3">
      <c r="A5743" s="1" t="s">
        <v>11056</v>
      </c>
      <c r="B5743" s="1" t="str">
        <f t="shared" si="268"/>
        <v>USA</v>
      </c>
      <c r="C5743" s="5" t="str">
        <f t="shared" si="267"/>
        <v>1969</v>
      </c>
      <c r="D5743" s="1" t="str">
        <f t="shared" si="269"/>
        <v xml:space="preserve">Atlas-E/F OV1 </v>
      </c>
      <c r="E5743" s="1" t="s">
        <v>346</v>
      </c>
      <c r="F5743" s="7" t="str">
        <f>TEXT(DATE(MID(H5743, 13, 4), CHOOSE(MATCH( MID(H5743, 5, 3), {"Jan","Feb","Mar","Apr","May","Jun","Jul","Aug","Sep","Oct","Nov","Dec"}, 0), 1, 2, 3, 4, 5, 6, 7, 8, 9, 10, 11, 12), MID(H5743, 9, 2)), "yyyy-mm-dd")</f>
        <v>1969-03-18</v>
      </c>
      <c r="G5743" s="1" t="s">
        <v>11658</v>
      </c>
      <c r="H5743" s="1" t="s">
        <v>11657</v>
      </c>
    </row>
    <row r="5744" spans="1:8" hidden="1" x14ac:dyDescent="0.3">
      <c r="A5744" s="1" t="s">
        <v>6482</v>
      </c>
      <c r="B5744" s="1" t="str">
        <f t="shared" si="268"/>
        <v>Russia</v>
      </c>
      <c r="C5744" s="5" t="str">
        <f t="shared" si="267"/>
        <v>1969</v>
      </c>
      <c r="D5744" s="1" t="str">
        <f t="shared" si="269"/>
        <v xml:space="preserve">Cosmos-3M </v>
      </c>
      <c r="E5744" s="1" t="s">
        <v>346</v>
      </c>
      <c r="F5744" s="7" t="str">
        <f>TEXT(DATE(MID(H5744, 13, 4), CHOOSE(MATCH( MID(H5744, 5, 3), {"Jan","Feb","Mar","Apr","May","Jun","Jul","Aug","Sep","Oct","Nov","Dec"}, 0), 1, 2, 3, 4, 5, 6, 7, 8, 9, 10, 11, 12), MID(H5744, 9, 2)), "yyyy-mm-dd")</f>
        <v>1969-03-17</v>
      </c>
      <c r="G5744" s="1" t="s">
        <v>11660</v>
      </c>
      <c r="H5744" s="1" t="s">
        <v>11659</v>
      </c>
    </row>
    <row r="5745" spans="1:8" hidden="1" x14ac:dyDescent="0.3">
      <c r="A5745" s="1" t="s">
        <v>6615</v>
      </c>
      <c r="B5745" s="1" t="str">
        <f t="shared" si="268"/>
        <v>Russia</v>
      </c>
      <c r="C5745" s="5" t="str">
        <f t="shared" si="267"/>
        <v>1969</v>
      </c>
      <c r="D5745" s="1" t="str">
        <f t="shared" si="269"/>
        <v xml:space="preserve">Voskhod </v>
      </c>
      <c r="E5745" s="1" t="s">
        <v>346</v>
      </c>
      <c r="F5745" s="7" t="str">
        <f>TEXT(DATE(MID(H5745, 13, 4), CHOOSE(MATCH( MID(H5745, 5, 3), {"Jan","Feb","Mar","Apr","May","Jun","Jul","Aug","Sep","Oct","Nov","Dec"}, 0), 1, 2, 3, 4, 5, 6, 7, 8, 9, 10, 11, 12), MID(H5745, 9, 2)), "yyyy-mm-dd")</f>
        <v>1969-03-15</v>
      </c>
      <c r="G5745" s="1" t="s">
        <v>11662</v>
      </c>
      <c r="H5745" s="1" t="s">
        <v>11661</v>
      </c>
    </row>
    <row r="5746" spans="1:8" hidden="1" x14ac:dyDescent="0.3">
      <c r="A5746" s="1" t="s">
        <v>6615</v>
      </c>
      <c r="B5746" s="1" t="str">
        <f t="shared" si="268"/>
        <v>Russia</v>
      </c>
      <c r="C5746" s="5" t="str">
        <f t="shared" si="267"/>
        <v>1969</v>
      </c>
      <c r="D5746" s="1" t="str">
        <f t="shared" si="269"/>
        <v xml:space="preserve">Voskhod </v>
      </c>
      <c r="E5746" s="1" t="s">
        <v>346</v>
      </c>
      <c r="F5746" s="7" t="str">
        <f>TEXT(DATE(MID(H5746, 13, 4), CHOOSE(MATCH( MID(H5746, 5, 3), {"Jan","Feb","Mar","Apr","May","Jun","Jul","Aug","Sep","Oct","Nov","Dec"}, 0), 1, 2, 3, 4, 5, 6, 7, 8, 9, 10, 11, 12), MID(H5746, 9, 2)), "yyyy-mm-dd")</f>
        <v>1969-03-06</v>
      </c>
      <c r="G5746" s="1" t="s">
        <v>11664</v>
      </c>
      <c r="H5746" s="1" t="s">
        <v>11663</v>
      </c>
    </row>
    <row r="5747" spans="1:8" hidden="1" x14ac:dyDescent="0.3">
      <c r="A5747" s="1" t="s">
        <v>6482</v>
      </c>
      <c r="B5747" s="1" t="str">
        <f t="shared" si="268"/>
        <v>Russia</v>
      </c>
      <c r="C5747" s="5" t="str">
        <f t="shared" si="267"/>
        <v>1969</v>
      </c>
      <c r="D5747" s="1" t="str">
        <f t="shared" si="269"/>
        <v xml:space="preserve">Cosmos-3M </v>
      </c>
      <c r="E5747" s="1" t="s">
        <v>346</v>
      </c>
      <c r="F5747" s="7" t="str">
        <f>TEXT(DATE(MID(H5747, 13, 4), CHOOSE(MATCH( MID(H5747, 5, 3), {"Jan","Feb","Mar","Apr","May","Jun","Jul","Aug","Sep","Oct","Nov","Dec"}, 0), 1, 2, 3, 4, 5, 6, 7, 8, 9, 10, 11, 12), MID(H5747, 9, 2)), "yyyy-mm-dd")</f>
        <v>1969-03-05</v>
      </c>
      <c r="G5747" s="1" t="s">
        <v>11666</v>
      </c>
      <c r="H5747" s="1" t="s">
        <v>11665</v>
      </c>
    </row>
    <row r="5748" spans="1:8" hidden="1" x14ac:dyDescent="0.3">
      <c r="A5748" s="1" t="s">
        <v>6899</v>
      </c>
      <c r="B5748" s="1" t="str">
        <f t="shared" si="268"/>
        <v>Russia</v>
      </c>
      <c r="C5748" s="5" t="str">
        <f t="shared" si="267"/>
        <v>1969</v>
      </c>
      <c r="D5748" s="1" t="str">
        <f t="shared" si="269"/>
        <v xml:space="preserve">Cosmos-2 (63SM) </v>
      </c>
      <c r="E5748" s="1" t="s">
        <v>346</v>
      </c>
      <c r="F5748" s="7" t="str">
        <f>TEXT(DATE(MID(H5748, 13, 4), CHOOSE(MATCH( MID(H5748, 5, 3), {"Jan","Feb","Mar","Apr","May","Jun","Jul","Aug","Sep","Oct","Nov","Dec"}, 0), 1, 2, 3, 4, 5, 6, 7, 8, 9, 10, 11, 12), MID(H5748, 9, 2)), "yyyy-mm-dd")</f>
        <v>1969-03-05</v>
      </c>
      <c r="G5748" s="1" t="s">
        <v>11668</v>
      </c>
      <c r="H5748" s="1" t="s">
        <v>11667</v>
      </c>
    </row>
    <row r="5749" spans="1:8" hidden="1" x14ac:dyDescent="0.3">
      <c r="A5749" s="1" t="s">
        <v>4249</v>
      </c>
      <c r="B5749" s="1" t="str">
        <f t="shared" si="268"/>
        <v>USA</v>
      </c>
      <c r="C5749" s="5" t="str">
        <f t="shared" si="267"/>
        <v>1969</v>
      </c>
      <c r="D5749" s="1" t="str">
        <f t="shared" si="269"/>
        <v xml:space="preserve">Titan IIIB </v>
      </c>
      <c r="E5749" s="1" t="s">
        <v>346</v>
      </c>
      <c r="F5749" s="7" t="str">
        <f>TEXT(DATE(MID(H5749, 13, 4), CHOOSE(MATCH( MID(H5749, 5, 3), {"Jan","Feb","Mar","Apr","May","Jun","Jul","Aug","Sep","Oct","Nov","Dec"}, 0), 1, 2, 3, 4, 5, 6, 7, 8, 9, 10, 11, 12), MID(H5749, 9, 2)), "yyyy-mm-dd")</f>
        <v>1969-03-04</v>
      </c>
      <c r="G5749" s="1" t="s">
        <v>11670</v>
      </c>
      <c r="H5749" s="1" t="s">
        <v>11669</v>
      </c>
    </row>
    <row r="5750" spans="1:8" hidden="1" x14ac:dyDescent="0.3">
      <c r="A5750" s="1" t="s">
        <v>30</v>
      </c>
      <c r="B5750" s="1" t="str">
        <f t="shared" si="268"/>
        <v>USA</v>
      </c>
      <c r="C5750" s="5" t="str">
        <f t="shared" si="267"/>
        <v>1969</v>
      </c>
      <c r="D5750" s="1" t="str">
        <f t="shared" si="269"/>
        <v xml:space="preserve">Saturn V </v>
      </c>
      <c r="E5750" s="1" t="s">
        <v>346</v>
      </c>
      <c r="F5750" s="7" t="str">
        <f>TEXT(DATE(MID(H5750, 13, 4), CHOOSE(MATCH( MID(H5750, 5, 3), {"Jan","Feb","Mar","Apr","May","Jun","Jul","Aug","Sep","Oct","Nov","Dec"}, 0), 1, 2, 3, 4, 5, 6, 7, 8, 9, 10, 11, 12), MID(H5750, 9, 2)), "yyyy-mm-dd")</f>
        <v>1969-03-03</v>
      </c>
      <c r="G5750" s="1" t="s">
        <v>11672</v>
      </c>
      <c r="H5750" s="1" t="s">
        <v>11671</v>
      </c>
    </row>
    <row r="5751" spans="1:8" hidden="1" x14ac:dyDescent="0.3">
      <c r="A5751" s="1" t="s">
        <v>130</v>
      </c>
      <c r="B5751" s="1" t="str">
        <f t="shared" si="268"/>
        <v>Kazakhstan</v>
      </c>
      <c r="C5751" s="5" t="str">
        <f t="shared" si="267"/>
        <v>1969</v>
      </c>
      <c r="D5751" s="1" t="str">
        <f t="shared" si="269"/>
        <v xml:space="preserve">Voskhod </v>
      </c>
      <c r="E5751" s="1" t="s">
        <v>346</v>
      </c>
      <c r="F5751" s="7" t="str">
        <f>TEXT(DATE(MID(H5751, 13, 4), CHOOSE(MATCH( MID(H5751, 5, 3), {"Jan","Feb","Mar","Apr","May","Jun","Jul","Aug","Sep","Oct","Nov","Dec"}, 0), 1, 2, 3, 4, 5, 6, 7, 8, 9, 10, 11, 12), MID(H5751, 9, 2)), "yyyy-mm-dd")</f>
        <v>1969-02-26</v>
      </c>
      <c r="G5751" s="1" t="s">
        <v>11674</v>
      </c>
      <c r="H5751" s="1" t="s">
        <v>11673</v>
      </c>
    </row>
    <row r="5752" spans="1:8" hidden="1" x14ac:dyDescent="0.3">
      <c r="A5752" s="1" t="s">
        <v>3160</v>
      </c>
      <c r="B5752" s="1" t="str">
        <f t="shared" si="268"/>
        <v>USA</v>
      </c>
      <c r="C5752" s="5" t="str">
        <f t="shared" si="267"/>
        <v>1969</v>
      </c>
      <c r="D5752" s="1" t="str">
        <f t="shared" si="269"/>
        <v xml:space="preserve">Delta E1 </v>
      </c>
      <c r="E5752" s="1" t="s">
        <v>346</v>
      </c>
      <c r="F5752" s="7" t="str">
        <f>TEXT(DATE(MID(H5752, 13, 4), CHOOSE(MATCH( MID(H5752, 5, 3), {"Jan","Feb","Mar","Apr","May","Jun","Jul","Aug","Sep","Oct","Nov","Dec"}, 0), 1, 2, 3, 4, 5, 6, 7, 8, 9, 10, 11, 12), MID(H5752, 9, 2)), "yyyy-mm-dd")</f>
        <v>1969-02-26</v>
      </c>
      <c r="G5752" s="1" t="s">
        <v>11676</v>
      </c>
      <c r="H5752" s="1" t="s">
        <v>11675</v>
      </c>
    </row>
    <row r="5753" spans="1:8" hidden="1" x14ac:dyDescent="0.3">
      <c r="A5753" s="1" t="s">
        <v>6615</v>
      </c>
      <c r="B5753" s="1" t="str">
        <f t="shared" si="268"/>
        <v>Russia</v>
      </c>
      <c r="C5753" s="5" t="str">
        <f t="shared" si="267"/>
        <v>1969</v>
      </c>
      <c r="D5753" s="1" t="str">
        <f t="shared" si="269"/>
        <v xml:space="preserve">Voskhod </v>
      </c>
      <c r="E5753" s="1" t="s">
        <v>346</v>
      </c>
      <c r="F5753" s="7" t="str">
        <f>TEXT(DATE(MID(H5753, 13, 4), CHOOSE(MATCH( MID(H5753, 5, 3), {"Jan","Feb","Mar","Apr","May","Jun","Jul","Aug","Sep","Oct","Nov","Dec"}, 0), 1, 2, 3, 4, 5, 6, 7, 8, 9, 10, 11, 12), MID(H5753, 9, 2)), "yyyy-mm-dd")</f>
        <v>1969-02-25</v>
      </c>
      <c r="G5753" s="1" t="s">
        <v>11678</v>
      </c>
      <c r="H5753" s="1" t="s">
        <v>11677</v>
      </c>
    </row>
    <row r="5754" spans="1:8" hidden="1" x14ac:dyDescent="0.3">
      <c r="A5754" s="1" t="s">
        <v>4092</v>
      </c>
      <c r="B5754" s="1" t="str">
        <f t="shared" si="268"/>
        <v>USA</v>
      </c>
      <c r="C5754" s="5" t="str">
        <f t="shared" si="267"/>
        <v>1969</v>
      </c>
      <c r="D5754" s="1" t="str">
        <f t="shared" si="269"/>
        <v xml:space="preserve">Atlas-SLV3C Centaur-D </v>
      </c>
      <c r="E5754" s="1" t="s">
        <v>346</v>
      </c>
      <c r="F5754" s="7" t="str">
        <f>TEXT(DATE(MID(H5754, 13, 4), CHOOSE(MATCH( MID(H5754, 5, 3), {"Jan","Feb","Mar","Apr","May","Jun","Jul","Aug","Sep","Oct","Nov","Dec"}, 0), 1, 2, 3, 4, 5, 6, 7, 8, 9, 10, 11, 12), MID(H5754, 9, 2)), "yyyy-mm-dd")</f>
        <v>1969-02-25</v>
      </c>
      <c r="G5754" s="1" t="s">
        <v>11680</v>
      </c>
      <c r="H5754" s="1" t="s">
        <v>11679</v>
      </c>
    </row>
    <row r="5755" spans="1:8" hidden="1" x14ac:dyDescent="0.3">
      <c r="A5755" s="1" t="s">
        <v>11582</v>
      </c>
      <c r="B5755" s="1" t="str">
        <f t="shared" si="268"/>
        <v>Kazakhstan</v>
      </c>
      <c r="C5755" s="5" t="str">
        <f t="shared" si="267"/>
        <v>1969</v>
      </c>
      <c r="D5755" s="1" t="str">
        <f t="shared" si="269"/>
        <v xml:space="preserve">N-1 L3 </v>
      </c>
      <c r="E5755" s="1" t="s">
        <v>346</v>
      </c>
      <c r="F5755" s="7" t="str">
        <f>TEXT(DATE(MID(H5755, 13, 4), CHOOSE(MATCH( MID(H5755, 5, 3), {"Jan","Feb","Mar","Apr","May","Jun","Jul","Aug","Sep","Oct","Nov","Dec"}, 0), 1, 2, 3, 4, 5, 6, 7, 8, 9, 10, 11, 12), MID(H5755, 9, 2)), "yyyy-mm-dd")</f>
        <v>1969-02-21</v>
      </c>
      <c r="G5755" s="1" t="s">
        <v>11682</v>
      </c>
      <c r="H5755" s="1" t="s">
        <v>11681</v>
      </c>
    </row>
    <row r="5756" spans="1:8" hidden="1" x14ac:dyDescent="0.3">
      <c r="A5756" s="1" t="s">
        <v>565</v>
      </c>
      <c r="B5756" s="1" t="str">
        <f t="shared" si="268"/>
        <v>Kazakhstan</v>
      </c>
      <c r="C5756" s="5" t="str">
        <f t="shared" si="267"/>
        <v>1969</v>
      </c>
      <c r="D5756" s="1" t="str">
        <f t="shared" si="269"/>
        <v xml:space="preserve">Proton-K/Block D </v>
      </c>
      <c r="E5756" s="1" t="s">
        <v>346</v>
      </c>
      <c r="F5756" s="7" t="str">
        <f>TEXT(DATE(MID(H5756, 13, 4), CHOOSE(MATCH( MID(H5756, 5, 3), {"Jan","Feb","Mar","Apr","May","Jun","Jul","Aug","Sep","Oct","Nov","Dec"}, 0), 1, 2, 3, 4, 5, 6, 7, 8, 9, 10, 11, 12), MID(H5756, 9, 2)), "yyyy-mm-dd")</f>
        <v>1969-02-19</v>
      </c>
      <c r="G5756" s="1" t="s">
        <v>11684</v>
      </c>
      <c r="H5756" s="1" t="s">
        <v>11683</v>
      </c>
    </row>
    <row r="5757" spans="1:8" hidden="1" x14ac:dyDescent="0.3">
      <c r="A5757" s="1" t="s">
        <v>75</v>
      </c>
      <c r="B5757" s="1" t="str">
        <f t="shared" si="268"/>
        <v>USA</v>
      </c>
      <c r="C5757" s="5" t="str">
        <f t="shared" si="267"/>
        <v>1969</v>
      </c>
      <c r="D5757" s="1" t="str">
        <f t="shared" si="269"/>
        <v xml:space="preserve">Titan IIIC </v>
      </c>
      <c r="E5757" s="1" t="s">
        <v>346</v>
      </c>
      <c r="F5757" s="7" t="str">
        <f>TEXT(DATE(MID(H5757, 13, 4), CHOOSE(MATCH( MID(H5757, 5, 3), {"Jan","Feb","Mar","Apr","May","Jun","Jul","Aug","Sep","Oct","Nov","Dec"}, 0), 1, 2, 3, 4, 5, 6, 7, 8, 9, 10, 11, 12), MID(H5757, 9, 2)), "yyyy-mm-dd")</f>
        <v>1969-02-09</v>
      </c>
      <c r="G5757" s="1" t="s">
        <v>11686</v>
      </c>
      <c r="H5757" s="1" t="s">
        <v>11685</v>
      </c>
    </row>
    <row r="5758" spans="1:8" hidden="1" x14ac:dyDescent="0.3">
      <c r="A5758" s="1" t="s">
        <v>1561</v>
      </c>
      <c r="B5758" s="1" t="str">
        <f t="shared" si="268"/>
        <v>Russia</v>
      </c>
      <c r="C5758" s="5" t="str">
        <f t="shared" si="267"/>
        <v>1969</v>
      </c>
      <c r="D5758" s="1" t="str">
        <f t="shared" si="269"/>
        <v xml:space="preserve">Cosmos-2 (63SM) </v>
      </c>
      <c r="E5758" s="1" t="s">
        <v>346</v>
      </c>
      <c r="F5758" s="7" t="str">
        <f>TEXT(DATE(MID(H5758, 13, 4), CHOOSE(MATCH( MID(H5758, 5, 3), {"Jan","Feb","Mar","Apr","May","Jun","Jul","Aug","Sep","Oct","Nov","Dec"}, 0), 1, 2, 3, 4, 5, 6, 7, 8, 9, 10, 11, 12), MID(H5758, 9, 2)), "yyyy-mm-dd")</f>
        <v>1969-02-07</v>
      </c>
      <c r="G5758" s="1" t="s">
        <v>11688</v>
      </c>
      <c r="H5758" s="1" t="s">
        <v>11687</v>
      </c>
    </row>
    <row r="5759" spans="1:8" hidden="1" x14ac:dyDescent="0.3">
      <c r="A5759" s="1" t="s">
        <v>3478</v>
      </c>
      <c r="B5759" s="1" t="str">
        <f t="shared" si="268"/>
        <v>USA</v>
      </c>
      <c r="C5759" s="5" t="str">
        <f t="shared" si="267"/>
        <v>1969</v>
      </c>
      <c r="D5759" s="1" t="str">
        <f t="shared" si="269"/>
        <v xml:space="preserve">Delta M </v>
      </c>
      <c r="E5759" s="1" t="s">
        <v>346</v>
      </c>
      <c r="F5759" s="7" t="str">
        <f>TEXT(DATE(MID(H5759, 13, 4), CHOOSE(MATCH( MID(H5759, 5, 3), {"Jan","Feb","Mar","Apr","May","Jun","Jul","Aug","Sep","Oct","Nov","Dec"}, 0), 1, 2, 3, 4, 5, 6, 7, 8, 9, 10, 11, 12), MID(H5759, 9, 2)), "yyyy-mm-dd")</f>
        <v>1969-02-06</v>
      </c>
      <c r="G5759" s="1" t="s">
        <v>11690</v>
      </c>
      <c r="H5759" s="1" t="s">
        <v>11689</v>
      </c>
    </row>
    <row r="5760" spans="1:8" hidden="1" x14ac:dyDescent="0.3">
      <c r="A5760" s="1" t="s">
        <v>5557</v>
      </c>
      <c r="B5760" s="1" t="str">
        <f t="shared" si="268"/>
        <v>USA</v>
      </c>
      <c r="C5760" s="5" t="str">
        <f t="shared" si="267"/>
        <v>1969</v>
      </c>
      <c r="D5760" s="1" t="str">
        <f t="shared" si="269"/>
        <v xml:space="preserve">Thorad SLV-2G Agena-D </v>
      </c>
      <c r="E5760" s="1" t="s">
        <v>346</v>
      </c>
      <c r="F5760" s="7" t="str">
        <f>TEXT(DATE(MID(H5760, 13, 4), CHOOSE(MATCH( MID(H5760, 5, 3), {"Jan","Feb","Mar","Apr","May","Jun","Jul","Aug","Sep","Oct","Nov","Dec"}, 0), 1, 2, 3, 4, 5, 6, 7, 8, 9, 10, 11, 12), MID(H5760, 9, 2)), "yyyy-mm-dd")</f>
        <v>1969-02-05</v>
      </c>
      <c r="G5760" s="1" t="s">
        <v>11692</v>
      </c>
      <c r="H5760" s="1" t="s">
        <v>11691</v>
      </c>
    </row>
    <row r="5761" spans="1:8" hidden="1" x14ac:dyDescent="0.3">
      <c r="A5761" s="1" t="s">
        <v>6615</v>
      </c>
      <c r="B5761" s="1" t="str">
        <f t="shared" si="268"/>
        <v>Russia</v>
      </c>
      <c r="C5761" s="5" t="str">
        <f t="shared" si="267"/>
        <v>1969</v>
      </c>
      <c r="D5761" s="1" t="str">
        <f t="shared" si="269"/>
        <v xml:space="preserve">Vostok-2M </v>
      </c>
      <c r="E5761" s="1" t="s">
        <v>346</v>
      </c>
      <c r="F5761" s="7" t="str">
        <f>TEXT(DATE(MID(H5761, 13, 4), CHOOSE(MATCH( MID(H5761, 5, 3), {"Jan","Feb","Mar","Apr","May","Jun","Jul","Aug","Sep","Oct","Nov","Dec"}, 0), 1, 2, 3, 4, 5, 6, 7, 8, 9, 10, 11, 12), MID(H5761, 9, 2)), "yyyy-mm-dd")</f>
        <v>1969-02-01</v>
      </c>
      <c r="G5761" s="1" t="s">
        <v>11694</v>
      </c>
      <c r="H5761" s="1" t="s">
        <v>11693</v>
      </c>
    </row>
    <row r="5762" spans="1:8" hidden="1" x14ac:dyDescent="0.3">
      <c r="A5762" s="1" t="s">
        <v>10902</v>
      </c>
      <c r="B5762" s="1" t="str">
        <f t="shared" si="268"/>
        <v>USA</v>
      </c>
      <c r="C5762" s="5" t="str">
        <f t="shared" ref="C5762:C5825" si="270">TEXT(F5762, "yyyy")</f>
        <v>1969</v>
      </c>
      <c r="D5762" s="1" t="str">
        <f t="shared" si="269"/>
        <v xml:space="preserve">Delta E1 </v>
      </c>
      <c r="E5762" s="1" t="s">
        <v>346</v>
      </c>
      <c r="F5762" s="7" t="str">
        <f>TEXT(DATE(MID(H5762, 13, 4), CHOOSE(MATCH( MID(H5762, 5, 3), {"Jan","Feb","Mar","Apr","May","Jun","Jul","Aug","Sep","Oct","Nov","Dec"}, 0), 1, 2, 3, 4, 5, 6, 7, 8, 9, 10, 11, 12), MID(H5762, 9, 2)), "yyyy-mm-dd")</f>
        <v>1969-01-30</v>
      </c>
      <c r="G5762" s="1" t="s">
        <v>11696</v>
      </c>
      <c r="H5762" s="1" t="s">
        <v>11695</v>
      </c>
    </row>
    <row r="5763" spans="1:8" hidden="1" x14ac:dyDescent="0.3">
      <c r="A5763" s="1" t="s">
        <v>6795</v>
      </c>
      <c r="B5763" s="1" t="str">
        <f t="shared" ref="B5763:B5826" si="271">TRIM(MID(A5763, FIND("|", SUBSTITUTE(A5763, ",", "|", LEN(A5763) - LEN(SUBSTITUTE(A5763,",", "" )))) + 1, LEN(A5763)))</f>
        <v>Kazakhstan</v>
      </c>
      <c r="C5763" s="5" t="str">
        <f t="shared" si="270"/>
        <v>1969</v>
      </c>
      <c r="D5763" s="1" t="str">
        <f t="shared" ref="D5763:D5826" si="272">LEFT(G5763, FIND("|", G5763) - 1)</f>
        <v xml:space="preserve">Tsyklon-2A </v>
      </c>
      <c r="E5763" s="1" t="s">
        <v>346</v>
      </c>
      <c r="F5763" s="7" t="str">
        <f>TEXT(DATE(MID(H5763, 13, 4), CHOOSE(MATCH( MID(H5763, 5, 3), {"Jan","Feb","Mar","Apr","May","Jun","Jul","Aug","Sep","Oct","Nov","Dec"}, 0), 1, 2, 3, 4, 5, 6, 7, 8, 9, 10, 11, 12), MID(H5763, 9, 2)), "yyyy-mm-dd")</f>
        <v>1969-01-25</v>
      </c>
      <c r="G5763" s="1" t="s">
        <v>11698</v>
      </c>
      <c r="H5763" s="1" t="s">
        <v>11697</v>
      </c>
    </row>
    <row r="5764" spans="1:8" hidden="1" x14ac:dyDescent="0.3">
      <c r="A5764" s="1" t="s">
        <v>1630</v>
      </c>
      <c r="B5764" s="1" t="str">
        <f t="shared" si="271"/>
        <v>Kazakhstan</v>
      </c>
      <c r="C5764" s="5" t="str">
        <f t="shared" si="270"/>
        <v>1969</v>
      </c>
      <c r="D5764" s="1" t="str">
        <f t="shared" si="272"/>
        <v xml:space="preserve">Voskhod </v>
      </c>
      <c r="E5764" s="1" t="s">
        <v>346</v>
      </c>
      <c r="F5764" s="7" t="str">
        <f>TEXT(DATE(MID(H5764, 13, 4), CHOOSE(MATCH( MID(H5764, 5, 3), {"Jan","Feb","Mar","Apr","May","Jun","Jul","Aug","Sep","Oct","Nov","Dec"}, 0), 1, 2, 3, 4, 5, 6, 7, 8, 9, 10, 11, 12), MID(H5764, 9, 2)), "yyyy-mm-dd")</f>
        <v>1969-01-23</v>
      </c>
      <c r="G5764" s="1" t="s">
        <v>11700</v>
      </c>
      <c r="H5764" s="1" t="s">
        <v>11699</v>
      </c>
    </row>
    <row r="5765" spans="1:8" hidden="1" x14ac:dyDescent="0.3">
      <c r="A5765" s="1" t="s">
        <v>4249</v>
      </c>
      <c r="B5765" s="1" t="str">
        <f t="shared" si="271"/>
        <v>USA</v>
      </c>
      <c r="C5765" s="5" t="str">
        <f t="shared" si="270"/>
        <v>1969</v>
      </c>
      <c r="D5765" s="1" t="str">
        <f t="shared" si="272"/>
        <v xml:space="preserve">Titan IIIB </v>
      </c>
      <c r="E5765" s="1" t="s">
        <v>346</v>
      </c>
      <c r="F5765" s="7" t="str">
        <f>TEXT(DATE(MID(H5765, 13, 4), CHOOSE(MATCH( MID(H5765, 5, 3), {"Jan","Feb","Mar","Apr","May","Jun","Jul","Aug","Sep","Oct","Nov","Dec"}, 0), 1, 2, 3, 4, 5, 6, 7, 8, 9, 10, 11, 12), MID(H5765, 9, 2)), "yyyy-mm-dd")</f>
        <v>1969-01-22</v>
      </c>
      <c r="G5765" s="1" t="s">
        <v>11702</v>
      </c>
      <c r="H5765" s="1" t="s">
        <v>11701</v>
      </c>
    </row>
    <row r="5766" spans="1:8" hidden="1" x14ac:dyDescent="0.3">
      <c r="A5766" s="1" t="s">
        <v>3160</v>
      </c>
      <c r="B5766" s="1" t="str">
        <f t="shared" si="271"/>
        <v>USA</v>
      </c>
      <c r="C5766" s="5" t="str">
        <f t="shared" si="270"/>
        <v>1969</v>
      </c>
      <c r="D5766" s="1" t="str">
        <f t="shared" si="272"/>
        <v xml:space="preserve">Delta C1 </v>
      </c>
      <c r="E5766" s="1" t="s">
        <v>346</v>
      </c>
      <c r="F5766" s="7" t="str">
        <f>TEXT(DATE(MID(H5766, 13, 4), CHOOSE(MATCH( MID(H5766, 5, 3), {"Jan","Feb","Mar","Apr","May","Jun","Jul","Aug","Sep","Oct","Nov","Dec"}, 0), 1, 2, 3, 4, 5, 6, 7, 8, 9, 10, 11, 12), MID(H5766, 9, 2)), "yyyy-mm-dd")</f>
        <v>1969-01-22</v>
      </c>
      <c r="G5766" s="1" t="s">
        <v>11704</v>
      </c>
      <c r="H5766" s="1" t="s">
        <v>11703</v>
      </c>
    </row>
    <row r="5767" spans="1:8" hidden="1" x14ac:dyDescent="0.3">
      <c r="A5767" s="1" t="s">
        <v>4200</v>
      </c>
      <c r="B5767" s="1" t="str">
        <f t="shared" si="271"/>
        <v>Kazakhstan</v>
      </c>
      <c r="C5767" s="5" t="str">
        <f t="shared" si="270"/>
        <v>1969</v>
      </c>
      <c r="D5767" s="1" t="str">
        <f t="shared" si="272"/>
        <v xml:space="preserve">Proton-K/Block D </v>
      </c>
      <c r="E5767" s="1" t="s">
        <v>346</v>
      </c>
      <c r="F5767" s="7" t="str">
        <f>TEXT(DATE(MID(H5767, 13, 4), CHOOSE(MATCH( MID(H5767, 5, 3), {"Jan","Feb","Mar","Apr","May","Jun","Jul","Aug","Sep","Oct","Nov","Dec"}, 0), 1, 2, 3, 4, 5, 6, 7, 8, 9, 10, 11, 12), MID(H5767, 9, 2)), "yyyy-mm-dd")</f>
        <v>1969-01-20</v>
      </c>
      <c r="G5767" s="1" t="s">
        <v>11706</v>
      </c>
      <c r="H5767" s="1" t="s">
        <v>11705</v>
      </c>
    </row>
    <row r="5768" spans="1:8" hidden="1" x14ac:dyDescent="0.3">
      <c r="A5768" s="1" t="s">
        <v>1630</v>
      </c>
      <c r="B5768" s="1" t="str">
        <f t="shared" si="271"/>
        <v>Kazakhstan</v>
      </c>
      <c r="C5768" s="5" t="str">
        <f t="shared" si="270"/>
        <v>1969</v>
      </c>
      <c r="D5768" s="1" t="str">
        <f t="shared" si="272"/>
        <v xml:space="preserve">Soyuz </v>
      </c>
      <c r="E5768" s="1" t="s">
        <v>346</v>
      </c>
      <c r="F5768" s="7" t="str">
        <f>TEXT(DATE(MID(H5768, 13, 4), CHOOSE(MATCH( MID(H5768, 5, 3), {"Jan","Feb","Mar","Apr","May","Jun","Jul","Aug","Sep","Oct","Nov","Dec"}, 0), 1, 2, 3, 4, 5, 6, 7, 8, 9, 10, 11, 12), MID(H5768, 9, 2)), "yyyy-mm-dd")</f>
        <v>1969-01-15</v>
      </c>
      <c r="G5768" s="1" t="s">
        <v>11708</v>
      </c>
      <c r="H5768" s="1" t="s">
        <v>11707</v>
      </c>
    </row>
    <row r="5769" spans="1:8" hidden="1" x14ac:dyDescent="0.3">
      <c r="A5769" s="1" t="s">
        <v>130</v>
      </c>
      <c r="B5769" s="1" t="str">
        <f t="shared" si="271"/>
        <v>Kazakhstan</v>
      </c>
      <c r="C5769" s="5" t="str">
        <f t="shared" si="270"/>
        <v>1969</v>
      </c>
      <c r="D5769" s="1" t="str">
        <f t="shared" si="272"/>
        <v xml:space="preserve">Soyuz </v>
      </c>
      <c r="E5769" s="1" t="s">
        <v>346</v>
      </c>
      <c r="F5769" s="7" t="str">
        <f>TEXT(DATE(MID(H5769, 13, 4), CHOOSE(MATCH( MID(H5769, 5, 3), {"Jan","Feb","Mar","Apr","May","Jun","Jul","Aug","Sep","Oct","Nov","Dec"}, 0), 1, 2, 3, 4, 5, 6, 7, 8, 9, 10, 11, 12), MID(H5769, 9, 2)), "yyyy-mm-dd")</f>
        <v>1969-01-14</v>
      </c>
      <c r="G5769" s="1" t="s">
        <v>11710</v>
      </c>
      <c r="H5769" s="1" t="s">
        <v>11709</v>
      </c>
    </row>
    <row r="5770" spans="1:8" hidden="1" x14ac:dyDescent="0.3">
      <c r="A5770" s="1" t="s">
        <v>6615</v>
      </c>
      <c r="B5770" s="1" t="str">
        <f t="shared" si="271"/>
        <v>Russia</v>
      </c>
      <c r="C5770" s="5" t="str">
        <f t="shared" si="270"/>
        <v>1969</v>
      </c>
      <c r="D5770" s="1" t="str">
        <f t="shared" si="272"/>
        <v xml:space="preserve">Voskhod </v>
      </c>
      <c r="E5770" s="1" t="s">
        <v>346</v>
      </c>
      <c r="F5770" s="7" t="str">
        <f>TEXT(DATE(MID(H5770, 13, 4), CHOOSE(MATCH( MID(H5770, 5, 3), {"Jan","Feb","Mar","Apr","May","Jun","Jul","Aug","Sep","Oct","Nov","Dec"}, 0), 1, 2, 3, 4, 5, 6, 7, 8, 9, 10, 11, 12), MID(H5770, 9, 2)), "yyyy-mm-dd")</f>
        <v>1969-01-12</v>
      </c>
      <c r="G5770" s="1" t="s">
        <v>11712</v>
      </c>
      <c r="H5770" s="1" t="s">
        <v>11711</v>
      </c>
    </row>
    <row r="5771" spans="1:8" hidden="1" x14ac:dyDescent="0.3">
      <c r="A5771" s="1" t="s">
        <v>1630</v>
      </c>
      <c r="B5771" s="1" t="str">
        <f t="shared" si="271"/>
        <v>Kazakhstan</v>
      </c>
      <c r="C5771" s="5" t="str">
        <f t="shared" si="270"/>
        <v>1969</v>
      </c>
      <c r="D5771" s="1" t="str">
        <f t="shared" si="272"/>
        <v xml:space="preserve">Molniya-M /Block VL </v>
      </c>
      <c r="E5771" s="1" t="s">
        <v>346</v>
      </c>
      <c r="F5771" s="7" t="str">
        <f>TEXT(DATE(MID(H5771, 13, 4), CHOOSE(MATCH( MID(H5771, 5, 3), {"Jan","Feb","Mar","Apr","May","Jun","Jul","Aug","Sep","Oct","Nov","Dec"}, 0), 1, 2, 3, 4, 5, 6, 7, 8, 9, 10, 11, 12), MID(H5771, 9, 2)), "yyyy-mm-dd")</f>
        <v>1969-01-10</v>
      </c>
      <c r="G5771" s="1" t="s">
        <v>11714</v>
      </c>
      <c r="H5771" s="1" t="s">
        <v>11713</v>
      </c>
    </row>
    <row r="5772" spans="1:8" hidden="1" x14ac:dyDescent="0.3">
      <c r="A5772" s="1" t="s">
        <v>1630</v>
      </c>
      <c r="B5772" s="1" t="str">
        <f t="shared" si="271"/>
        <v>Kazakhstan</v>
      </c>
      <c r="C5772" s="5" t="str">
        <f t="shared" si="270"/>
        <v>1969</v>
      </c>
      <c r="D5772" s="1" t="str">
        <f t="shared" si="272"/>
        <v xml:space="preserve">Molniya-M /Block VL </v>
      </c>
      <c r="E5772" s="1" t="s">
        <v>346</v>
      </c>
      <c r="F5772" s="7" t="str">
        <f>TEXT(DATE(MID(H5772, 13, 4), CHOOSE(MATCH( MID(H5772, 5, 3), {"Jan","Feb","Mar","Apr","May","Jun","Jul","Aug","Sep","Oct","Nov","Dec"}, 0), 1, 2, 3, 4, 5, 6, 7, 8, 9, 10, 11, 12), MID(H5772, 9, 2)), "yyyy-mm-dd")</f>
        <v>1969-01-05</v>
      </c>
      <c r="G5772" s="1" t="s">
        <v>11716</v>
      </c>
      <c r="H5772" s="1" t="s">
        <v>11715</v>
      </c>
    </row>
    <row r="5773" spans="1:8" hidden="1" x14ac:dyDescent="0.3">
      <c r="A5773" s="1" t="s">
        <v>6899</v>
      </c>
      <c r="B5773" s="1" t="str">
        <f t="shared" si="271"/>
        <v>Russia</v>
      </c>
      <c r="C5773" s="5" t="str">
        <f t="shared" si="270"/>
        <v>1968</v>
      </c>
      <c r="D5773" s="1" t="str">
        <f t="shared" si="272"/>
        <v xml:space="preserve">Cosmos-2 (63SM) </v>
      </c>
      <c r="E5773" s="1" t="s">
        <v>346</v>
      </c>
      <c r="F5773" s="7" t="str">
        <f>TEXT(DATE(MID(H5773, 13, 4), CHOOSE(MATCH( MID(H5773, 5, 3), {"Jan","Feb","Mar","Apr","May","Jun","Jul","Aug","Sep","Oct","Nov","Dec"}, 0), 1, 2, 3, 4, 5, 6, 7, 8, 9, 10, 11, 12), MID(H5773, 9, 2)), "yyyy-mm-dd")</f>
        <v>1968-12-26</v>
      </c>
      <c r="G5773" s="1" t="s">
        <v>11718</v>
      </c>
      <c r="H5773" s="1" t="s">
        <v>11717</v>
      </c>
    </row>
    <row r="5774" spans="1:8" hidden="1" x14ac:dyDescent="0.3">
      <c r="A5774" s="1" t="s">
        <v>30</v>
      </c>
      <c r="B5774" s="1" t="str">
        <f t="shared" si="271"/>
        <v>USA</v>
      </c>
      <c r="C5774" s="5" t="str">
        <f t="shared" si="270"/>
        <v>1968</v>
      </c>
      <c r="D5774" s="1" t="str">
        <f t="shared" si="272"/>
        <v xml:space="preserve">Saturn V </v>
      </c>
      <c r="E5774" s="1" t="s">
        <v>346</v>
      </c>
      <c r="F5774" s="7" t="str">
        <f>TEXT(DATE(MID(H5774, 13, 4), CHOOSE(MATCH( MID(H5774, 5, 3), {"Jan","Feb","Mar","Apr","May","Jun","Jul","Aug","Sep","Oct","Nov","Dec"}, 0), 1, 2, 3, 4, 5, 6, 7, 8, 9, 10, 11, 12), MID(H5774, 9, 2)), "yyyy-mm-dd")</f>
        <v>1968-12-21</v>
      </c>
      <c r="G5774" s="1" t="s">
        <v>11720</v>
      </c>
      <c r="H5774" s="1" t="s">
        <v>11719</v>
      </c>
    </row>
    <row r="5775" spans="1:8" hidden="1" x14ac:dyDescent="0.3">
      <c r="A5775" s="1" t="s">
        <v>1561</v>
      </c>
      <c r="B5775" s="1" t="str">
        <f t="shared" si="271"/>
        <v>Russia</v>
      </c>
      <c r="C5775" s="5" t="str">
        <f t="shared" si="270"/>
        <v>1968</v>
      </c>
      <c r="D5775" s="1" t="str">
        <f t="shared" si="272"/>
        <v xml:space="preserve">Cosmos-2 (63SM) </v>
      </c>
      <c r="E5775" s="1" t="s">
        <v>346</v>
      </c>
      <c r="F5775" s="7" t="str">
        <f>TEXT(DATE(MID(H5775, 13, 4), CHOOSE(MATCH( MID(H5775, 5, 3), {"Jan","Feb","Mar","Apr","May","Jun","Jul","Aug","Sep","Oct","Nov","Dec"}, 0), 1, 2, 3, 4, 5, 6, 7, 8, 9, 10, 11, 12), MID(H5775, 9, 2)), "yyyy-mm-dd")</f>
        <v>1968-12-19</v>
      </c>
      <c r="G5775" s="1" t="s">
        <v>11722</v>
      </c>
      <c r="H5775" s="1" t="s">
        <v>11721</v>
      </c>
    </row>
    <row r="5776" spans="1:8" hidden="1" x14ac:dyDescent="0.3">
      <c r="A5776" s="1" t="s">
        <v>3478</v>
      </c>
      <c r="B5776" s="1" t="str">
        <f t="shared" si="271"/>
        <v>USA</v>
      </c>
      <c r="C5776" s="5" t="str">
        <f t="shared" si="270"/>
        <v>1968</v>
      </c>
      <c r="D5776" s="1" t="str">
        <f t="shared" si="272"/>
        <v xml:space="preserve">Delta M </v>
      </c>
      <c r="E5776" s="1" t="s">
        <v>346</v>
      </c>
      <c r="F5776" s="7" t="str">
        <f>TEXT(DATE(MID(H5776, 13, 4), CHOOSE(MATCH( MID(H5776, 5, 3), {"Jan","Feb","Mar","Apr","May","Jun","Jul","Aug","Sep","Oct","Nov","Dec"}, 0), 1, 2, 3, 4, 5, 6, 7, 8, 9, 10, 11, 12), MID(H5776, 9, 2)), "yyyy-mm-dd")</f>
        <v>1968-12-19</v>
      </c>
      <c r="G5776" s="1" t="s">
        <v>11724</v>
      </c>
      <c r="H5776" s="1" t="s">
        <v>11723</v>
      </c>
    </row>
    <row r="5777" spans="1:8" hidden="1" x14ac:dyDescent="0.3">
      <c r="A5777" s="1" t="s">
        <v>1630</v>
      </c>
      <c r="B5777" s="1" t="str">
        <f t="shared" si="271"/>
        <v>Kazakhstan</v>
      </c>
      <c r="C5777" s="5" t="str">
        <f t="shared" si="270"/>
        <v>1968</v>
      </c>
      <c r="D5777" s="1" t="str">
        <f t="shared" si="272"/>
        <v xml:space="preserve">Molniya-M /Block L </v>
      </c>
      <c r="E5777" s="1" t="s">
        <v>346</v>
      </c>
      <c r="F5777" s="7" t="str">
        <f>TEXT(DATE(MID(H5777, 13, 4), CHOOSE(MATCH( MID(H5777, 5, 3), {"Jan","Feb","Mar","Apr","May","Jun","Jul","Aug","Sep","Oct","Nov","Dec"}, 0), 1, 2, 3, 4, 5, 6, 7, 8, 9, 10, 11, 12), MID(H5777, 9, 2)), "yyyy-mm-dd")</f>
        <v>1968-12-16</v>
      </c>
      <c r="G5777" s="1" t="s">
        <v>11726</v>
      </c>
      <c r="H5777" s="1" t="s">
        <v>11725</v>
      </c>
    </row>
    <row r="5778" spans="1:8" hidden="1" x14ac:dyDescent="0.3">
      <c r="A5778" s="1" t="s">
        <v>10902</v>
      </c>
      <c r="B5778" s="1" t="str">
        <f t="shared" si="271"/>
        <v>USA</v>
      </c>
      <c r="C5778" s="5" t="str">
        <f t="shared" si="270"/>
        <v>1968</v>
      </c>
      <c r="D5778" s="1" t="str">
        <f t="shared" si="272"/>
        <v xml:space="preserve">Delta N </v>
      </c>
      <c r="E5778" s="1" t="s">
        <v>346</v>
      </c>
      <c r="F5778" s="7" t="str">
        <f>TEXT(DATE(MID(H5778, 13, 4), CHOOSE(MATCH( MID(H5778, 5, 3), {"Jan","Feb","Mar","Apr","May","Jun","Jul","Aug","Sep","Oct","Nov","Dec"}, 0), 1, 2, 3, 4, 5, 6, 7, 8, 9, 10, 11, 12), MID(H5778, 9, 2)), "yyyy-mm-dd")</f>
        <v>1968-12-15</v>
      </c>
      <c r="G5778" s="1" t="s">
        <v>11728</v>
      </c>
      <c r="H5778" s="1" t="s">
        <v>11727</v>
      </c>
    </row>
    <row r="5779" spans="1:8" hidden="1" x14ac:dyDescent="0.3">
      <c r="A5779" s="1" t="s">
        <v>6899</v>
      </c>
      <c r="B5779" s="1" t="str">
        <f t="shared" si="271"/>
        <v>Russia</v>
      </c>
      <c r="C5779" s="5" t="str">
        <f t="shared" si="270"/>
        <v>1968</v>
      </c>
      <c r="D5779" s="1" t="str">
        <f t="shared" si="272"/>
        <v xml:space="preserve">Cosmos-2 (63SM) </v>
      </c>
      <c r="E5779" s="1" t="s">
        <v>346</v>
      </c>
      <c r="F5779" s="7" t="str">
        <f>TEXT(DATE(MID(H5779, 13, 4), CHOOSE(MATCH( MID(H5779, 5, 3), {"Jan","Feb","Mar","Apr","May","Jun","Jul","Aug","Sep","Oct","Nov","Dec"}, 0), 1, 2, 3, 4, 5, 6, 7, 8, 9, 10, 11, 12), MID(H5779, 9, 2)), "yyyy-mm-dd")</f>
        <v>1968-12-14</v>
      </c>
      <c r="G5779" s="1" t="s">
        <v>11730</v>
      </c>
      <c r="H5779" s="1" t="s">
        <v>11729</v>
      </c>
    </row>
    <row r="5780" spans="1:8" hidden="1" x14ac:dyDescent="0.3">
      <c r="A5780" s="1" t="s">
        <v>5557</v>
      </c>
      <c r="B5780" s="1" t="str">
        <f t="shared" si="271"/>
        <v>USA</v>
      </c>
      <c r="C5780" s="5" t="str">
        <f t="shared" si="270"/>
        <v>1968</v>
      </c>
      <c r="D5780" s="1" t="str">
        <f t="shared" si="272"/>
        <v xml:space="preserve">Thorad SLV-2G Agena-D </v>
      </c>
      <c r="E5780" s="1" t="s">
        <v>346</v>
      </c>
      <c r="F5780" s="7" t="str">
        <f>TEXT(DATE(MID(H5780, 13, 4), CHOOSE(MATCH( MID(H5780, 5, 3), {"Jan","Feb","Mar","Apr","May","Jun","Jul","Aug","Sep","Oct","Nov","Dec"}, 0), 1, 2, 3, 4, 5, 6, 7, 8, 9, 10, 11, 12), MID(H5780, 9, 2)), "yyyy-mm-dd")</f>
        <v>1968-12-12</v>
      </c>
      <c r="G5780" s="1" t="s">
        <v>11732</v>
      </c>
      <c r="H5780" s="1" t="s">
        <v>11731</v>
      </c>
    </row>
    <row r="5781" spans="1:8" hidden="1" x14ac:dyDescent="0.3">
      <c r="A5781" s="1" t="s">
        <v>130</v>
      </c>
      <c r="B5781" s="1" t="str">
        <f t="shared" si="271"/>
        <v>Kazakhstan</v>
      </c>
      <c r="C5781" s="5" t="str">
        <f t="shared" si="270"/>
        <v>1968</v>
      </c>
      <c r="D5781" s="1" t="str">
        <f t="shared" si="272"/>
        <v xml:space="preserve">Voskhod </v>
      </c>
      <c r="E5781" s="1" t="s">
        <v>346</v>
      </c>
      <c r="F5781" s="7" t="str">
        <f>TEXT(DATE(MID(H5781, 13, 4), CHOOSE(MATCH( MID(H5781, 5, 3), {"Jan","Feb","Mar","Apr","May","Jun","Jul","Aug","Sep","Oct","Nov","Dec"}, 0), 1, 2, 3, 4, 5, 6, 7, 8, 9, 10, 11, 12), MID(H5781, 9, 2)), "yyyy-mm-dd")</f>
        <v>1968-12-10</v>
      </c>
      <c r="G5781" s="1" t="s">
        <v>11734</v>
      </c>
      <c r="H5781" s="1" t="s">
        <v>11733</v>
      </c>
    </row>
    <row r="5782" spans="1:8" hidden="1" x14ac:dyDescent="0.3">
      <c r="A5782" s="1" t="s">
        <v>4092</v>
      </c>
      <c r="B5782" s="1" t="str">
        <f t="shared" si="271"/>
        <v>USA</v>
      </c>
      <c r="C5782" s="5" t="str">
        <f t="shared" si="270"/>
        <v>1968</v>
      </c>
      <c r="D5782" s="1" t="str">
        <f t="shared" si="272"/>
        <v xml:space="preserve">Atlas-SLV3C Centaur-D </v>
      </c>
      <c r="E5782" s="1" t="s">
        <v>346</v>
      </c>
      <c r="F5782" s="7" t="str">
        <f>TEXT(DATE(MID(H5782, 13, 4), CHOOSE(MATCH( MID(H5782, 5, 3), {"Jan","Feb","Mar","Apr","May","Jun","Jul","Aug","Sep","Oct","Nov","Dec"}, 0), 1, 2, 3, 4, 5, 6, 7, 8, 9, 10, 11, 12), MID(H5782, 9, 2)), "yyyy-mm-dd")</f>
        <v>1968-12-07</v>
      </c>
      <c r="G5782" s="1" t="s">
        <v>11736</v>
      </c>
      <c r="H5782" s="1" t="s">
        <v>11735</v>
      </c>
    </row>
    <row r="5783" spans="1:8" hidden="1" x14ac:dyDescent="0.3">
      <c r="A5783" s="1" t="s">
        <v>3160</v>
      </c>
      <c r="B5783" s="1" t="str">
        <f t="shared" si="271"/>
        <v>USA</v>
      </c>
      <c r="C5783" s="5" t="str">
        <f t="shared" si="270"/>
        <v>1968</v>
      </c>
      <c r="D5783" s="1" t="str">
        <f t="shared" si="272"/>
        <v xml:space="preserve">Delta E1 </v>
      </c>
      <c r="E5783" s="1" t="s">
        <v>346</v>
      </c>
      <c r="F5783" s="7" t="str">
        <f>TEXT(DATE(MID(H5783, 13, 4), CHOOSE(MATCH( MID(H5783, 5, 3), {"Jan","Feb","Mar","Apr","May","Jun","Jul","Aug","Sep","Oct","Nov","Dec"}, 0), 1, 2, 3, 4, 5, 6, 7, 8, 9, 10, 11, 12), MID(H5783, 9, 2)), "yyyy-mm-dd")</f>
        <v>1968-12-05</v>
      </c>
      <c r="G5783" s="1" t="s">
        <v>11738</v>
      </c>
      <c r="H5783" s="1" t="s">
        <v>11737</v>
      </c>
    </row>
    <row r="5784" spans="1:8" hidden="1" x14ac:dyDescent="0.3">
      <c r="A5784" s="1" t="s">
        <v>4249</v>
      </c>
      <c r="B5784" s="1" t="str">
        <f t="shared" si="271"/>
        <v>USA</v>
      </c>
      <c r="C5784" s="5" t="str">
        <f t="shared" si="270"/>
        <v>1968</v>
      </c>
      <c r="D5784" s="1" t="str">
        <f t="shared" si="272"/>
        <v xml:space="preserve">Titan IIIB </v>
      </c>
      <c r="E5784" s="1" t="s">
        <v>346</v>
      </c>
      <c r="F5784" s="7" t="str">
        <f>TEXT(DATE(MID(H5784, 13, 4), CHOOSE(MATCH( MID(H5784, 5, 3), {"Jan","Feb","Mar","Apr","May","Jun","Jul","Aug","Sep","Oct","Nov","Dec"}, 0), 1, 2, 3, 4, 5, 6, 7, 8, 9, 10, 11, 12), MID(H5784, 9, 2)), "yyyy-mm-dd")</f>
        <v>1968-12-04</v>
      </c>
      <c r="G5784" s="1" t="s">
        <v>11740</v>
      </c>
      <c r="H5784" s="1" t="s">
        <v>11739</v>
      </c>
    </row>
    <row r="5785" spans="1:8" hidden="1" x14ac:dyDescent="0.3">
      <c r="A5785" s="1" t="s">
        <v>1561</v>
      </c>
      <c r="B5785" s="1" t="str">
        <f t="shared" si="271"/>
        <v>Russia</v>
      </c>
      <c r="C5785" s="5" t="str">
        <f t="shared" si="270"/>
        <v>1968</v>
      </c>
      <c r="D5785" s="1" t="str">
        <f t="shared" si="272"/>
        <v xml:space="preserve">Cosmos-2 (63SM) </v>
      </c>
      <c r="E5785" s="1" t="s">
        <v>346</v>
      </c>
      <c r="F5785" s="7" t="str">
        <f>TEXT(DATE(MID(H5785, 13, 4), CHOOSE(MATCH( MID(H5785, 5, 3), {"Jan","Feb","Mar","Apr","May","Jun","Jul","Aug","Sep","Oct","Nov","Dec"}, 0), 1, 2, 3, 4, 5, 6, 7, 8, 9, 10, 11, 12), MID(H5785, 9, 2)), "yyyy-mm-dd")</f>
        <v>1968-12-03</v>
      </c>
      <c r="G5785" s="1" t="s">
        <v>11742</v>
      </c>
      <c r="H5785" s="1" t="s">
        <v>11741</v>
      </c>
    </row>
    <row r="5786" spans="1:8" hidden="1" x14ac:dyDescent="0.3">
      <c r="A5786" s="1" t="s">
        <v>6482</v>
      </c>
      <c r="B5786" s="1" t="str">
        <f t="shared" si="271"/>
        <v>Russia</v>
      </c>
      <c r="C5786" s="5" t="str">
        <f t="shared" si="270"/>
        <v>1968</v>
      </c>
      <c r="D5786" s="1" t="str">
        <f t="shared" si="272"/>
        <v xml:space="preserve">Cosmos-3M </v>
      </c>
      <c r="E5786" s="1" t="s">
        <v>346</v>
      </c>
      <c r="F5786" s="7" t="str">
        <f>TEXT(DATE(MID(H5786, 13, 4), CHOOSE(MATCH( MID(H5786, 5, 3), {"Jan","Feb","Mar","Apr","May","Jun","Jul","Aug","Sep","Oct","Nov","Dec"}, 0), 1, 2, 3, 4, 5, 6, 7, 8, 9, 10, 11, 12), MID(H5786, 9, 2)), "yyyy-mm-dd")</f>
        <v>1968-11-30</v>
      </c>
      <c r="G5786" s="1" t="s">
        <v>11744</v>
      </c>
      <c r="H5786" s="1" t="s">
        <v>11743</v>
      </c>
    </row>
    <row r="5787" spans="1:8" hidden="1" x14ac:dyDescent="0.3">
      <c r="A5787" s="1" t="s">
        <v>11000</v>
      </c>
      <c r="B5787" s="1" t="str">
        <f t="shared" si="271"/>
        <v>Australia</v>
      </c>
      <c r="C5787" s="5" t="str">
        <f t="shared" si="270"/>
        <v>1968</v>
      </c>
      <c r="D5787" s="1" t="str">
        <f t="shared" si="272"/>
        <v xml:space="preserve">Europa 1 </v>
      </c>
      <c r="E5787" s="1" t="s">
        <v>346</v>
      </c>
      <c r="F5787" s="7" t="str">
        <f>TEXT(DATE(MID(H5787, 13, 4), CHOOSE(MATCH( MID(H5787, 5, 3), {"Jan","Feb","Mar","Apr","May","Jun","Jul","Aug","Sep","Oct","Nov","Dec"}, 0), 1, 2, 3, 4, 5, 6, 7, 8, 9, 10, 11, 12), MID(H5787, 9, 2)), "yyyy-mm-dd")</f>
        <v>1968-11-29</v>
      </c>
      <c r="G5787" s="1" t="s">
        <v>11746</v>
      </c>
      <c r="H5787" s="1" t="s">
        <v>11745</v>
      </c>
    </row>
    <row r="5788" spans="1:8" hidden="1" x14ac:dyDescent="0.3">
      <c r="A5788" s="1" t="s">
        <v>6615</v>
      </c>
      <c r="B5788" s="1" t="str">
        <f t="shared" si="271"/>
        <v>Russia</v>
      </c>
      <c r="C5788" s="5" t="str">
        <f t="shared" si="270"/>
        <v>1968</v>
      </c>
      <c r="D5788" s="1" t="str">
        <f t="shared" si="272"/>
        <v xml:space="preserve">Voskhod </v>
      </c>
      <c r="E5788" s="1" t="s">
        <v>346</v>
      </c>
      <c r="F5788" s="7" t="str">
        <f>TEXT(DATE(MID(H5788, 13, 4), CHOOSE(MATCH( MID(H5788, 5, 3), {"Jan","Feb","Mar","Apr","May","Jun","Jul","Aug","Sep","Oct","Nov","Dec"}, 0), 1, 2, 3, 4, 5, 6, 7, 8, 9, 10, 11, 12), MID(H5788, 9, 2)), "yyyy-mm-dd")</f>
        <v>1968-11-29</v>
      </c>
      <c r="G5788" s="1" t="s">
        <v>11748</v>
      </c>
      <c r="H5788" s="1" t="s">
        <v>11747</v>
      </c>
    </row>
    <row r="5789" spans="1:8" hidden="1" x14ac:dyDescent="0.3">
      <c r="A5789" s="1" t="s">
        <v>6615</v>
      </c>
      <c r="B5789" s="1" t="str">
        <f t="shared" si="271"/>
        <v>Russia</v>
      </c>
      <c r="C5789" s="5" t="str">
        <f t="shared" si="270"/>
        <v>1968</v>
      </c>
      <c r="D5789" s="1" t="str">
        <f t="shared" si="272"/>
        <v xml:space="preserve">Voskhod </v>
      </c>
      <c r="E5789" s="1" t="s">
        <v>346</v>
      </c>
      <c r="F5789" s="7" t="str">
        <f>TEXT(DATE(MID(H5789, 13, 4), CHOOSE(MATCH( MID(H5789, 5, 3), {"Jan","Feb","Mar","Apr","May","Jun","Jul","Aug","Sep","Oct","Nov","Dec"}, 0), 1, 2, 3, 4, 5, 6, 7, 8, 9, 10, 11, 12), MID(H5789, 9, 2)), "yyyy-mm-dd")</f>
        <v>1968-11-21</v>
      </c>
      <c r="G5789" s="1" t="s">
        <v>11750</v>
      </c>
      <c r="H5789" s="1" t="s">
        <v>11749</v>
      </c>
    </row>
    <row r="5790" spans="1:8" hidden="1" x14ac:dyDescent="0.3">
      <c r="A5790" s="1" t="s">
        <v>565</v>
      </c>
      <c r="B5790" s="1" t="str">
        <f t="shared" si="271"/>
        <v>Kazakhstan</v>
      </c>
      <c r="C5790" s="5" t="str">
        <f t="shared" si="270"/>
        <v>1968</v>
      </c>
      <c r="D5790" s="1" t="str">
        <f t="shared" si="272"/>
        <v xml:space="preserve">Proton-K </v>
      </c>
      <c r="E5790" s="1" t="s">
        <v>346</v>
      </c>
      <c r="F5790" s="7" t="str">
        <f>TEXT(DATE(MID(H5790, 13, 4), CHOOSE(MATCH( MID(H5790, 5, 3), {"Jan","Feb","Mar","Apr","May","Jun","Jul","Aug","Sep","Oct","Nov","Dec"}, 0), 1, 2, 3, 4, 5, 6, 7, 8, 9, 10, 11, 12), MID(H5790, 9, 2)), "yyyy-mm-dd")</f>
        <v>1968-11-16</v>
      </c>
      <c r="G5790" s="1" t="s">
        <v>11752</v>
      </c>
      <c r="H5790" s="1" t="s">
        <v>11751</v>
      </c>
    </row>
    <row r="5791" spans="1:8" hidden="1" x14ac:dyDescent="0.3">
      <c r="A5791" s="1" t="s">
        <v>6615</v>
      </c>
      <c r="B5791" s="1" t="str">
        <f t="shared" si="271"/>
        <v>Russia</v>
      </c>
      <c r="C5791" s="5" t="str">
        <f t="shared" si="270"/>
        <v>1968</v>
      </c>
      <c r="D5791" s="1" t="str">
        <f t="shared" si="272"/>
        <v xml:space="preserve">Voskhod </v>
      </c>
      <c r="E5791" s="1" t="s">
        <v>346</v>
      </c>
      <c r="F5791" s="7" t="str">
        <f>TEXT(DATE(MID(H5791, 13, 4), CHOOSE(MATCH( MID(H5791, 5, 3), {"Jan","Feb","Mar","Apr","May","Jun","Jul","Aug","Sep","Oct","Nov","Dec"}, 0), 1, 2, 3, 4, 5, 6, 7, 8, 9, 10, 11, 12), MID(H5791, 9, 2)), "yyyy-mm-dd")</f>
        <v>1968-11-13</v>
      </c>
      <c r="G5791" s="1" t="s">
        <v>11754</v>
      </c>
      <c r="H5791" s="1" t="s">
        <v>11753</v>
      </c>
    </row>
    <row r="5792" spans="1:8" hidden="1" x14ac:dyDescent="0.3">
      <c r="A5792" s="1" t="s">
        <v>4200</v>
      </c>
      <c r="B5792" s="1" t="str">
        <f t="shared" si="271"/>
        <v>Kazakhstan</v>
      </c>
      <c r="C5792" s="5" t="str">
        <f t="shared" si="270"/>
        <v>1968</v>
      </c>
      <c r="D5792" s="1" t="str">
        <f t="shared" si="272"/>
        <v xml:space="preserve">Proton-K/Block D </v>
      </c>
      <c r="E5792" s="1" t="s">
        <v>346</v>
      </c>
      <c r="F5792" s="7" t="str">
        <f>TEXT(DATE(MID(H5792, 13, 4), CHOOSE(MATCH( MID(H5792, 5, 3), {"Jan","Feb","Mar","Apr","May","Jun","Jul","Aug","Sep","Oct","Nov","Dec"}, 0), 1, 2, 3, 4, 5, 6, 7, 8, 9, 10, 11, 12), MID(H5792, 9, 2)), "yyyy-mm-dd")</f>
        <v>1968-11-10</v>
      </c>
      <c r="G5792" s="1" t="s">
        <v>11756</v>
      </c>
      <c r="H5792" s="1" t="s">
        <v>11755</v>
      </c>
    </row>
    <row r="5793" spans="1:8" hidden="1" x14ac:dyDescent="0.3">
      <c r="A5793" s="1" t="s">
        <v>3160</v>
      </c>
      <c r="B5793" s="1" t="str">
        <f t="shared" si="271"/>
        <v>USA</v>
      </c>
      <c r="C5793" s="5" t="str">
        <f t="shared" si="270"/>
        <v>1968</v>
      </c>
      <c r="D5793" s="1" t="str">
        <f t="shared" si="272"/>
        <v xml:space="preserve">Delta E1 </v>
      </c>
      <c r="E5793" s="1" t="s">
        <v>346</v>
      </c>
      <c r="F5793" s="7" t="str">
        <f>TEXT(DATE(MID(H5793, 13, 4), CHOOSE(MATCH( MID(H5793, 5, 3), {"Jan","Feb","Mar","Apr","May","Jun","Jul","Aug","Sep","Oct","Nov","Dec"}, 0), 1, 2, 3, 4, 5, 6, 7, 8, 9, 10, 11, 12), MID(H5793, 9, 2)), "yyyy-mm-dd")</f>
        <v>1968-11-08</v>
      </c>
      <c r="G5793" s="1" t="s">
        <v>11758</v>
      </c>
      <c r="H5793" s="1" t="s">
        <v>11757</v>
      </c>
    </row>
    <row r="5794" spans="1:8" hidden="1" x14ac:dyDescent="0.3">
      <c r="A5794" s="1" t="s">
        <v>4249</v>
      </c>
      <c r="B5794" s="1" t="str">
        <f t="shared" si="271"/>
        <v>USA</v>
      </c>
      <c r="C5794" s="5" t="str">
        <f t="shared" si="270"/>
        <v>1968</v>
      </c>
      <c r="D5794" s="1" t="str">
        <f t="shared" si="272"/>
        <v xml:space="preserve">Titan IIIB </v>
      </c>
      <c r="E5794" s="1" t="s">
        <v>346</v>
      </c>
      <c r="F5794" s="7" t="str">
        <f>TEXT(DATE(MID(H5794, 13, 4), CHOOSE(MATCH( MID(H5794, 5, 3), {"Jan","Feb","Mar","Apr","May","Jun","Jul","Aug","Sep","Oct","Nov","Dec"}, 0), 1, 2, 3, 4, 5, 6, 7, 8, 9, 10, 11, 12), MID(H5794, 9, 2)), "yyyy-mm-dd")</f>
        <v>1968-11-06</v>
      </c>
      <c r="G5794" s="1" t="s">
        <v>11760</v>
      </c>
      <c r="H5794" s="1" t="s">
        <v>11759</v>
      </c>
    </row>
    <row r="5795" spans="1:8" hidden="1" x14ac:dyDescent="0.3">
      <c r="A5795" s="1" t="s">
        <v>5557</v>
      </c>
      <c r="B5795" s="1" t="str">
        <f t="shared" si="271"/>
        <v>USA</v>
      </c>
      <c r="C5795" s="5" t="str">
        <f t="shared" si="270"/>
        <v>1968</v>
      </c>
      <c r="D5795" s="1" t="str">
        <f t="shared" si="272"/>
        <v xml:space="preserve">Thorad SLV-2G Agena-D </v>
      </c>
      <c r="E5795" s="1" t="s">
        <v>346</v>
      </c>
      <c r="F5795" s="7" t="str">
        <f>TEXT(DATE(MID(H5795, 13, 4), CHOOSE(MATCH( MID(H5795, 5, 3), {"Jan","Feb","Mar","Apr","May","Jun","Jul","Aug","Sep","Oct","Nov","Dec"}, 0), 1, 2, 3, 4, 5, 6, 7, 8, 9, 10, 11, 12), MID(H5795, 9, 2)), "yyyy-mm-dd")</f>
        <v>1968-11-03</v>
      </c>
      <c r="G5795" s="1" t="s">
        <v>11762</v>
      </c>
      <c r="H5795" s="1" t="s">
        <v>11761</v>
      </c>
    </row>
    <row r="5796" spans="1:8" hidden="1" x14ac:dyDescent="0.3">
      <c r="A5796" s="1" t="s">
        <v>3926</v>
      </c>
      <c r="B5796" s="1" t="str">
        <f t="shared" si="271"/>
        <v>Kazakhstan</v>
      </c>
      <c r="C5796" s="5" t="str">
        <f t="shared" si="270"/>
        <v>1968</v>
      </c>
      <c r="D5796" s="1" t="str">
        <f t="shared" si="272"/>
        <v xml:space="preserve">Tsyklon-2A </v>
      </c>
      <c r="E5796" s="1" t="s">
        <v>346</v>
      </c>
      <c r="F5796" s="7" t="str">
        <f>TEXT(DATE(MID(H5796, 13, 4), CHOOSE(MATCH( MID(H5796, 5, 3), {"Jan","Feb","Mar","Apr","May","Jun","Jul","Aug","Sep","Oct","Nov","Dec"}, 0), 1, 2, 3, 4, 5, 6, 7, 8, 9, 10, 11, 12), MID(H5796, 9, 2)), "yyyy-mm-dd")</f>
        <v>1968-11-01</v>
      </c>
      <c r="G5796" s="1" t="s">
        <v>11764</v>
      </c>
      <c r="H5796" s="1" t="s">
        <v>11763</v>
      </c>
    </row>
    <row r="5797" spans="1:8" hidden="1" x14ac:dyDescent="0.3">
      <c r="A5797" s="1" t="s">
        <v>1630</v>
      </c>
      <c r="B5797" s="1" t="str">
        <f t="shared" si="271"/>
        <v>Kazakhstan</v>
      </c>
      <c r="C5797" s="5" t="str">
        <f t="shared" si="270"/>
        <v>1968</v>
      </c>
      <c r="D5797" s="1" t="str">
        <f t="shared" si="272"/>
        <v xml:space="preserve">Voskhod </v>
      </c>
      <c r="E5797" s="1" t="s">
        <v>346</v>
      </c>
      <c r="F5797" s="7" t="str">
        <f>TEXT(DATE(MID(H5797, 13, 4), CHOOSE(MATCH( MID(H5797, 5, 3), {"Jan","Feb","Mar","Apr","May","Jun","Jul","Aug","Sep","Oct","Nov","Dec"}, 0), 1, 2, 3, 4, 5, 6, 7, 8, 9, 10, 11, 12), MID(H5797, 9, 2)), "yyyy-mm-dd")</f>
        <v>1968-10-31</v>
      </c>
      <c r="G5797" s="1" t="s">
        <v>11766</v>
      </c>
      <c r="H5797" s="1" t="s">
        <v>11765</v>
      </c>
    </row>
    <row r="5798" spans="1:8" hidden="1" x14ac:dyDescent="0.3">
      <c r="A5798" s="1" t="s">
        <v>6482</v>
      </c>
      <c r="B5798" s="1" t="str">
        <f t="shared" si="271"/>
        <v>Russia</v>
      </c>
      <c r="C5798" s="5" t="str">
        <f t="shared" si="270"/>
        <v>1968</v>
      </c>
      <c r="D5798" s="1" t="str">
        <f t="shared" si="272"/>
        <v xml:space="preserve">Cosmos-3M </v>
      </c>
      <c r="E5798" s="1" t="s">
        <v>346</v>
      </c>
      <c r="F5798" s="7" t="str">
        <f>TEXT(DATE(MID(H5798, 13, 4), CHOOSE(MATCH( MID(H5798, 5, 3), {"Jan","Feb","Mar","Apr","May","Jun","Jul","Aug","Sep","Oct","Nov","Dec"}, 0), 1, 2, 3, 4, 5, 6, 7, 8, 9, 10, 11, 12), MID(H5798, 9, 2)), "yyyy-mm-dd")</f>
        <v>1968-10-30</v>
      </c>
      <c r="G5798" s="1" t="s">
        <v>11768</v>
      </c>
      <c r="H5798" s="1" t="s">
        <v>11767</v>
      </c>
    </row>
    <row r="5799" spans="1:8" hidden="1" x14ac:dyDescent="0.3">
      <c r="A5799" s="1" t="s">
        <v>130</v>
      </c>
      <c r="B5799" s="1" t="str">
        <f t="shared" si="271"/>
        <v>Kazakhstan</v>
      </c>
      <c r="C5799" s="5" t="str">
        <f t="shared" si="270"/>
        <v>1968</v>
      </c>
      <c r="D5799" s="1" t="str">
        <f t="shared" si="272"/>
        <v xml:space="preserve">Soyuz </v>
      </c>
      <c r="E5799" s="1" t="s">
        <v>346</v>
      </c>
      <c r="F5799" s="7" t="str">
        <f>TEXT(DATE(MID(H5799, 13, 4), CHOOSE(MATCH( MID(H5799, 5, 3), {"Jan","Feb","Mar","Apr","May","Jun","Jul","Aug","Sep","Oct","Nov","Dec"}, 0), 1, 2, 3, 4, 5, 6, 7, 8, 9, 10, 11, 12), MID(H5799, 9, 2)), "yyyy-mm-dd")</f>
        <v>1968-10-26</v>
      </c>
      <c r="G5799" s="1" t="s">
        <v>11770</v>
      </c>
      <c r="H5799" s="1" t="s">
        <v>11769</v>
      </c>
    </row>
    <row r="5800" spans="1:8" hidden="1" x14ac:dyDescent="0.3">
      <c r="A5800" s="1" t="s">
        <v>1630</v>
      </c>
      <c r="B5800" s="1" t="str">
        <f t="shared" si="271"/>
        <v>Kazakhstan</v>
      </c>
      <c r="C5800" s="5" t="str">
        <f t="shared" si="270"/>
        <v>1968</v>
      </c>
      <c r="D5800" s="1" t="str">
        <f t="shared" si="272"/>
        <v xml:space="preserve">Soyuz </v>
      </c>
      <c r="E5800" s="1" t="s">
        <v>346</v>
      </c>
      <c r="F5800" s="7" t="str">
        <f>TEXT(DATE(MID(H5800, 13, 4), CHOOSE(MATCH( MID(H5800, 5, 3), {"Jan","Feb","Mar","Apr","May","Jun","Jul","Aug","Sep","Oct","Nov","Dec"}, 0), 1, 2, 3, 4, 5, 6, 7, 8, 9, 10, 11, 12), MID(H5800, 9, 2)), "yyyy-mm-dd")</f>
        <v>1968-10-25</v>
      </c>
      <c r="G5800" s="1" t="s">
        <v>11772</v>
      </c>
      <c r="H5800" s="1" t="s">
        <v>11771</v>
      </c>
    </row>
    <row r="5801" spans="1:8" hidden="1" x14ac:dyDescent="0.3">
      <c r="A5801" s="1" t="s">
        <v>8845</v>
      </c>
      <c r="B5801" s="1" t="str">
        <f t="shared" si="271"/>
        <v>USA</v>
      </c>
      <c r="C5801" s="5" t="str">
        <f t="shared" si="270"/>
        <v>1968</v>
      </c>
      <c r="D5801" s="1" t="str">
        <f t="shared" si="272"/>
        <v xml:space="preserve">Thor-LV2D Burner-2 </v>
      </c>
      <c r="E5801" s="1" t="s">
        <v>346</v>
      </c>
      <c r="F5801" s="7" t="str">
        <f>TEXT(DATE(MID(H5801, 13, 4), CHOOSE(MATCH( MID(H5801, 5, 3), {"Jan","Feb","Mar","Apr","May","Jun","Jul","Aug","Sep","Oct","Nov","Dec"}, 0), 1, 2, 3, 4, 5, 6, 7, 8, 9, 10, 11, 12), MID(H5801, 9, 2)), "yyyy-mm-dd")</f>
        <v>1968-10-23</v>
      </c>
      <c r="G5801" s="1" t="s">
        <v>11774</v>
      </c>
      <c r="H5801" s="1" t="s">
        <v>11773</v>
      </c>
    </row>
    <row r="5802" spans="1:8" hidden="1" x14ac:dyDescent="0.3">
      <c r="A5802" s="1" t="s">
        <v>3926</v>
      </c>
      <c r="B5802" s="1" t="str">
        <f t="shared" si="271"/>
        <v>Kazakhstan</v>
      </c>
      <c r="C5802" s="5" t="str">
        <f t="shared" si="270"/>
        <v>1968</v>
      </c>
      <c r="D5802" s="1" t="str">
        <f t="shared" si="272"/>
        <v xml:space="preserve">Tsyklon-2A </v>
      </c>
      <c r="E5802" s="1" t="s">
        <v>346</v>
      </c>
      <c r="F5802" s="7" t="str">
        <f>TEXT(DATE(MID(H5802, 13, 4), CHOOSE(MATCH( MID(H5802, 5, 3), {"Jan","Feb","Mar","Apr","May","Jun","Jul","Aug","Sep","Oct","Nov","Dec"}, 0), 1, 2, 3, 4, 5, 6, 7, 8, 9, 10, 11, 12), MID(H5802, 9, 2)), "yyyy-mm-dd")</f>
        <v>1968-10-20</v>
      </c>
      <c r="G5802" s="1" t="s">
        <v>11776</v>
      </c>
      <c r="H5802" s="1" t="s">
        <v>11775</v>
      </c>
    </row>
    <row r="5803" spans="1:8" hidden="1" x14ac:dyDescent="0.3">
      <c r="A5803" s="1" t="s">
        <v>6795</v>
      </c>
      <c r="B5803" s="1" t="str">
        <f t="shared" si="271"/>
        <v>Kazakhstan</v>
      </c>
      <c r="C5803" s="5" t="str">
        <f t="shared" si="270"/>
        <v>1968</v>
      </c>
      <c r="D5803" s="1" t="str">
        <f t="shared" si="272"/>
        <v xml:space="preserve">Tsyklon-2A </v>
      </c>
      <c r="E5803" s="1" t="s">
        <v>346</v>
      </c>
      <c r="F5803" s="7" t="str">
        <f>TEXT(DATE(MID(H5803, 13, 4), CHOOSE(MATCH( MID(H5803, 5, 3), {"Jan","Feb","Mar","Apr","May","Jun","Jul","Aug","Sep","Oct","Nov","Dec"}, 0), 1, 2, 3, 4, 5, 6, 7, 8, 9, 10, 11, 12), MID(H5803, 9, 2)), "yyyy-mm-dd")</f>
        <v>1968-10-19</v>
      </c>
      <c r="G5803" s="1" t="s">
        <v>11778</v>
      </c>
      <c r="H5803" s="1" t="s">
        <v>11777</v>
      </c>
    </row>
    <row r="5804" spans="1:8" hidden="1" x14ac:dyDescent="0.3">
      <c r="A5804" s="1" t="s">
        <v>11779</v>
      </c>
      <c r="B5804" s="1" t="str">
        <f t="shared" si="271"/>
        <v>USA</v>
      </c>
      <c r="C5804" s="5" t="str">
        <f t="shared" si="270"/>
        <v>1968</v>
      </c>
      <c r="D5804" s="1" t="str">
        <f t="shared" si="272"/>
        <v xml:space="preserve">Saturn IB </v>
      </c>
      <c r="E5804" s="1" t="s">
        <v>346</v>
      </c>
      <c r="F5804" s="7" t="str">
        <f>TEXT(DATE(MID(H5804, 13, 4), CHOOSE(MATCH( MID(H5804, 5, 3), {"Jan","Feb","Mar","Apr","May","Jun","Jul","Aug","Sep","Oct","Nov","Dec"}, 0), 1, 2, 3, 4, 5, 6, 7, 8, 9, 10, 11, 12), MID(H5804, 9, 2)), "yyyy-mm-dd")</f>
        <v>1968-10-11</v>
      </c>
      <c r="G5804" s="1" t="s">
        <v>11781</v>
      </c>
      <c r="H5804" s="1" t="s">
        <v>11780</v>
      </c>
    </row>
    <row r="5805" spans="1:8" hidden="1" x14ac:dyDescent="0.3">
      <c r="A5805" s="1" t="s">
        <v>6615</v>
      </c>
      <c r="B5805" s="1" t="str">
        <f t="shared" si="271"/>
        <v>Russia</v>
      </c>
      <c r="C5805" s="5" t="str">
        <f t="shared" si="270"/>
        <v>1968</v>
      </c>
      <c r="D5805" s="1" t="str">
        <f t="shared" si="272"/>
        <v xml:space="preserve">Voskhod </v>
      </c>
      <c r="E5805" s="1" t="s">
        <v>346</v>
      </c>
      <c r="F5805" s="7" t="str">
        <f>TEXT(DATE(MID(H5805, 13, 4), CHOOSE(MATCH( MID(H5805, 5, 3), {"Jan","Feb","Mar","Apr","May","Jun","Jul","Aug","Sep","Oct","Nov","Dec"}, 0), 1, 2, 3, 4, 5, 6, 7, 8, 9, 10, 11, 12), MID(H5805, 9, 2)), "yyyy-mm-dd")</f>
        <v>1968-10-11</v>
      </c>
      <c r="G5805" s="1" t="s">
        <v>11783</v>
      </c>
      <c r="H5805" s="1" t="s">
        <v>11782</v>
      </c>
    </row>
    <row r="5806" spans="1:8" hidden="1" x14ac:dyDescent="0.3">
      <c r="A5806" s="1" t="s">
        <v>6615</v>
      </c>
      <c r="B5806" s="1" t="str">
        <f t="shared" si="271"/>
        <v>Russia</v>
      </c>
      <c r="C5806" s="5" t="str">
        <f t="shared" si="270"/>
        <v>1968</v>
      </c>
      <c r="D5806" s="1" t="str">
        <f t="shared" si="272"/>
        <v xml:space="preserve">Voskhod </v>
      </c>
      <c r="E5806" s="1" t="s">
        <v>346</v>
      </c>
      <c r="F5806" s="7" t="str">
        <f>TEXT(DATE(MID(H5806, 13, 4), CHOOSE(MATCH( MID(H5806, 5, 3), {"Jan","Feb","Mar","Apr","May","Jun","Jul","Aug","Sep","Oct","Nov","Dec"}, 0), 1, 2, 3, 4, 5, 6, 7, 8, 9, 10, 11, 12), MID(H5806, 9, 2)), "yyyy-mm-dd")</f>
        <v>1968-10-07</v>
      </c>
      <c r="G5806" s="1" t="s">
        <v>11785</v>
      </c>
      <c r="H5806" s="1" t="s">
        <v>11784</v>
      </c>
    </row>
    <row r="5807" spans="1:8" hidden="1" x14ac:dyDescent="0.3">
      <c r="A5807" s="1" t="s">
        <v>10955</v>
      </c>
      <c r="B5807" s="1" t="str">
        <f t="shared" si="271"/>
        <v>USA</v>
      </c>
      <c r="C5807" s="5" t="str">
        <f t="shared" si="270"/>
        <v>1968</v>
      </c>
      <c r="D5807" s="1" t="str">
        <f t="shared" si="272"/>
        <v xml:space="preserve">Thorad SLV-2G Agena-D </v>
      </c>
      <c r="E5807" s="1" t="s">
        <v>346</v>
      </c>
      <c r="F5807" s="7" t="str">
        <f>TEXT(DATE(MID(H5807, 13, 4), CHOOSE(MATCH( MID(H5807, 5, 3), {"Jan","Feb","Mar","Apr","May","Jun","Jul","Aug","Sep","Oct","Nov","Dec"}, 0), 1, 2, 3, 4, 5, 6, 7, 8, 9, 10, 11, 12), MID(H5807, 9, 2)), "yyyy-mm-dd")</f>
        <v>1968-10-05</v>
      </c>
      <c r="G5807" s="1" t="s">
        <v>11787</v>
      </c>
      <c r="H5807" s="1" t="s">
        <v>11786</v>
      </c>
    </row>
    <row r="5808" spans="1:8" hidden="1" x14ac:dyDescent="0.3">
      <c r="A5808" s="1" t="s">
        <v>1630</v>
      </c>
      <c r="B5808" s="1" t="str">
        <f t="shared" si="271"/>
        <v>Kazakhstan</v>
      </c>
      <c r="C5808" s="5" t="str">
        <f t="shared" si="270"/>
        <v>1968</v>
      </c>
      <c r="D5808" s="1" t="str">
        <f t="shared" si="272"/>
        <v xml:space="preserve">Molniya-M /Block L </v>
      </c>
      <c r="E5808" s="1" t="s">
        <v>346</v>
      </c>
      <c r="F5808" s="7" t="str">
        <f>TEXT(DATE(MID(H5808, 13, 4), CHOOSE(MATCH( MID(H5808, 5, 3), {"Jan","Feb","Mar","Apr","May","Jun","Jul","Aug","Sep","Oct","Nov","Dec"}, 0), 1, 2, 3, 4, 5, 6, 7, 8, 9, 10, 11, 12), MID(H5808, 9, 2)), "yyyy-mm-dd")</f>
        <v>1968-10-05</v>
      </c>
      <c r="G5808" s="1" t="s">
        <v>11789</v>
      </c>
      <c r="H5808" s="1" t="s">
        <v>11788</v>
      </c>
    </row>
    <row r="5809" spans="1:8" hidden="1" x14ac:dyDescent="0.3">
      <c r="A5809" s="1" t="s">
        <v>5723</v>
      </c>
      <c r="B5809" s="1" t="str">
        <f t="shared" si="271"/>
        <v>USA</v>
      </c>
      <c r="C5809" s="5" t="str">
        <f t="shared" si="270"/>
        <v>1968</v>
      </c>
      <c r="D5809" s="1" t="str">
        <f t="shared" si="272"/>
        <v xml:space="preserve">Scout B </v>
      </c>
      <c r="E5809" s="1" t="s">
        <v>346</v>
      </c>
      <c r="F5809" s="7" t="str">
        <f>TEXT(DATE(MID(H5809, 13, 4), CHOOSE(MATCH( MID(H5809, 5, 3), {"Jan","Feb","Mar","Apr","May","Jun","Jul","Aug","Sep","Oct","Nov","Dec"}, 0), 1, 2, 3, 4, 5, 6, 7, 8, 9, 10, 11, 12), MID(H5809, 9, 2)), "yyyy-mm-dd")</f>
        <v>1968-10-03</v>
      </c>
      <c r="G5809" s="1" t="s">
        <v>11791</v>
      </c>
      <c r="H5809" s="1" t="s">
        <v>11790</v>
      </c>
    </row>
    <row r="5810" spans="1:8" hidden="1" x14ac:dyDescent="0.3">
      <c r="A5810" s="1" t="s">
        <v>1561</v>
      </c>
      <c r="B5810" s="1" t="str">
        <f t="shared" si="271"/>
        <v>Russia</v>
      </c>
      <c r="C5810" s="5" t="str">
        <f t="shared" si="270"/>
        <v>1968</v>
      </c>
      <c r="D5810" s="1" t="str">
        <f t="shared" si="272"/>
        <v xml:space="preserve">Cosmos-2 (63SM) </v>
      </c>
      <c r="E5810" s="1" t="s">
        <v>346</v>
      </c>
      <c r="F5810" s="7" t="str">
        <f>TEXT(DATE(MID(H5810, 13, 4), CHOOSE(MATCH( MID(H5810, 5, 3), {"Jan","Feb","Mar","Apr","May","Jun","Jul","Aug","Sep","Oct","Nov","Dec"}, 0), 1, 2, 3, 4, 5, 6, 7, 8, 9, 10, 11, 12), MID(H5810, 9, 2)), "yyyy-mm-dd")</f>
        <v>1968-10-03</v>
      </c>
      <c r="G5810" s="1" t="s">
        <v>11793</v>
      </c>
      <c r="H5810" s="1" t="s">
        <v>11792</v>
      </c>
    </row>
    <row r="5811" spans="1:8" hidden="1" x14ac:dyDescent="0.3">
      <c r="A5811" s="1" t="s">
        <v>11053</v>
      </c>
      <c r="B5811" s="1" t="str">
        <f t="shared" si="271"/>
        <v>Kazakhstan</v>
      </c>
      <c r="C5811" s="5" t="str">
        <f t="shared" si="270"/>
        <v>1968</v>
      </c>
      <c r="D5811" s="1" t="str">
        <f t="shared" si="272"/>
        <v xml:space="preserve">R-36 Orb. </v>
      </c>
      <c r="E5811" s="1" t="s">
        <v>346</v>
      </c>
      <c r="F5811" s="7" t="str">
        <f>TEXT(DATE(MID(H5811, 13, 4), CHOOSE(MATCH( MID(H5811, 5, 3), {"Jan","Feb","Mar","Apr","May","Jun","Jul","Aug","Sep","Oct","Nov","Dec"}, 0), 1, 2, 3, 4, 5, 6, 7, 8, 9, 10, 11, 12), MID(H5811, 9, 2)), "yyyy-mm-dd")</f>
        <v>1968-10-02</v>
      </c>
      <c r="G5811" s="1" t="s">
        <v>11795</v>
      </c>
      <c r="H5811" s="1" t="s">
        <v>11794</v>
      </c>
    </row>
    <row r="5812" spans="1:8" hidden="1" x14ac:dyDescent="0.3">
      <c r="A5812" s="1" t="s">
        <v>75</v>
      </c>
      <c r="B5812" s="1" t="str">
        <f t="shared" si="271"/>
        <v>USA</v>
      </c>
      <c r="C5812" s="5" t="str">
        <f t="shared" si="270"/>
        <v>1968</v>
      </c>
      <c r="D5812" s="1" t="str">
        <f t="shared" si="272"/>
        <v xml:space="preserve">Titan IIIC </v>
      </c>
      <c r="E5812" s="1" t="s">
        <v>346</v>
      </c>
      <c r="F5812" s="7" t="str">
        <f>TEXT(DATE(MID(H5812, 13, 4), CHOOSE(MATCH( MID(H5812, 5, 3), {"Jan","Feb","Mar","Apr","May","Jun","Jul","Aug","Sep","Oct","Nov","Dec"}, 0), 1, 2, 3, 4, 5, 6, 7, 8, 9, 10, 11, 12), MID(H5812, 9, 2)), "yyyy-mm-dd")</f>
        <v>1968-09-26</v>
      </c>
      <c r="G5812" s="1" t="s">
        <v>11797</v>
      </c>
      <c r="H5812" s="1" t="s">
        <v>11796</v>
      </c>
    </row>
    <row r="5813" spans="1:8" hidden="1" x14ac:dyDescent="0.3">
      <c r="A5813" s="1" t="s">
        <v>1630</v>
      </c>
      <c r="B5813" s="1" t="str">
        <f t="shared" si="271"/>
        <v>Kazakhstan</v>
      </c>
      <c r="C5813" s="5" t="str">
        <f t="shared" si="270"/>
        <v>1968</v>
      </c>
      <c r="D5813" s="1" t="str">
        <f t="shared" si="272"/>
        <v xml:space="preserve">Voskhod </v>
      </c>
      <c r="E5813" s="1" t="s">
        <v>346</v>
      </c>
      <c r="F5813" s="7" t="str">
        <f>TEXT(DATE(MID(H5813, 13, 4), CHOOSE(MATCH( MID(H5813, 5, 3), {"Jan","Feb","Mar","Apr","May","Jun","Jul","Aug","Sep","Oct","Nov","Dec"}, 0), 1, 2, 3, 4, 5, 6, 7, 8, 9, 10, 11, 12), MID(H5813, 9, 2)), "yyyy-mm-dd")</f>
        <v>1968-09-23</v>
      </c>
      <c r="G5813" s="1" t="s">
        <v>11799</v>
      </c>
      <c r="H5813" s="1" t="s">
        <v>11798</v>
      </c>
    </row>
    <row r="5814" spans="1:8" hidden="1" x14ac:dyDescent="0.3">
      <c r="A5814" s="1" t="s">
        <v>1561</v>
      </c>
      <c r="B5814" s="1" t="str">
        <f t="shared" si="271"/>
        <v>Russia</v>
      </c>
      <c r="C5814" s="5" t="str">
        <f t="shared" si="270"/>
        <v>1968</v>
      </c>
      <c r="D5814" s="1" t="str">
        <f t="shared" si="272"/>
        <v xml:space="preserve">Cosmos-2 (63SM) </v>
      </c>
      <c r="E5814" s="1" t="s">
        <v>346</v>
      </c>
      <c r="F5814" s="7" t="str">
        <f>TEXT(DATE(MID(H5814, 13, 4), CHOOSE(MATCH( MID(H5814, 5, 3), {"Jan","Feb","Mar","Apr","May","Jun","Jul","Aug","Sep","Oct","Nov","Dec"}, 0), 1, 2, 3, 4, 5, 6, 7, 8, 9, 10, 11, 12), MID(H5814, 9, 2)), "yyyy-mm-dd")</f>
        <v>1968-09-20</v>
      </c>
      <c r="G5814" s="1" t="s">
        <v>11801</v>
      </c>
      <c r="H5814" s="1" t="s">
        <v>11800</v>
      </c>
    </row>
    <row r="5815" spans="1:8" hidden="1" x14ac:dyDescent="0.3">
      <c r="A5815" s="1" t="s">
        <v>3478</v>
      </c>
      <c r="B5815" s="1" t="str">
        <f t="shared" si="271"/>
        <v>USA</v>
      </c>
      <c r="C5815" s="5" t="str">
        <f t="shared" si="270"/>
        <v>1968</v>
      </c>
      <c r="D5815" s="1" t="str">
        <f t="shared" si="272"/>
        <v xml:space="preserve">Delta M </v>
      </c>
      <c r="E5815" s="1" t="s">
        <v>346</v>
      </c>
      <c r="F5815" s="7" t="str">
        <f>TEXT(DATE(MID(H5815, 13, 4), CHOOSE(MATCH( MID(H5815, 5, 3), {"Jan","Feb","Mar","Apr","May","Jun","Jul","Aug","Sep","Oct","Nov","Dec"}, 0), 1, 2, 3, 4, 5, 6, 7, 8, 9, 10, 11, 12), MID(H5815, 9, 2)), "yyyy-mm-dd")</f>
        <v>1968-09-19</v>
      </c>
      <c r="G5815" s="1" t="s">
        <v>11803</v>
      </c>
      <c r="H5815" s="1" t="s">
        <v>11802</v>
      </c>
    </row>
    <row r="5816" spans="1:8" hidden="1" x14ac:dyDescent="0.3">
      <c r="A5816" s="1" t="s">
        <v>11804</v>
      </c>
      <c r="B5816" s="1" t="str">
        <f t="shared" si="271"/>
        <v>USA</v>
      </c>
      <c r="C5816" s="5" t="str">
        <f t="shared" si="270"/>
        <v>1968</v>
      </c>
      <c r="D5816" s="1" t="str">
        <f t="shared" si="272"/>
        <v xml:space="preserve">Thorad SLV-2G Agena-D </v>
      </c>
      <c r="E5816" s="1" t="s">
        <v>346</v>
      </c>
      <c r="F5816" s="7" t="str">
        <f>TEXT(DATE(MID(H5816, 13, 4), CHOOSE(MATCH( MID(H5816, 5, 3), {"Jan","Feb","Mar","Apr","May","Jun","Jul","Aug","Sep","Oct","Nov","Dec"}, 0), 1, 2, 3, 4, 5, 6, 7, 8, 9, 10, 11, 12), MID(H5816, 9, 2)), "yyyy-mm-dd")</f>
        <v>1968-09-18</v>
      </c>
      <c r="G5816" s="1" t="s">
        <v>11806</v>
      </c>
      <c r="H5816" s="1" t="s">
        <v>11805</v>
      </c>
    </row>
    <row r="5817" spans="1:8" hidden="1" x14ac:dyDescent="0.3">
      <c r="A5817" s="1" t="s">
        <v>6615</v>
      </c>
      <c r="B5817" s="1" t="str">
        <f t="shared" si="271"/>
        <v>Russia</v>
      </c>
      <c r="C5817" s="5" t="str">
        <f t="shared" si="270"/>
        <v>1968</v>
      </c>
      <c r="D5817" s="1" t="str">
        <f t="shared" si="272"/>
        <v xml:space="preserve">Voskhod </v>
      </c>
      <c r="E5817" s="1" t="s">
        <v>346</v>
      </c>
      <c r="F5817" s="7" t="str">
        <f>TEXT(DATE(MID(H5817, 13, 4), CHOOSE(MATCH( MID(H5817, 5, 3), {"Jan","Feb","Mar","Apr","May","Jun","Jul","Aug","Sep","Oct","Nov","Dec"}, 0), 1, 2, 3, 4, 5, 6, 7, 8, 9, 10, 11, 12), MID(H5817, 9, 2)), "yyyy-mm-dd")</f>
        <v>1968-09-16</v>
      </c>
      <c r="G5817" s="1" t="s">
        <v>11808</v>
      </c>
      <c r="H5817" s="1" t="s">
        <v>11807</v>
      </c>
    </row>
    <row r="5818" spans="1:8" hidden="1" x14ac:dyDescent="0.3">
      <c r="A5818" s="1" t="s">
        <v>4200</v>
      </c>
      <c r="B5818" s="1" t="str">
        <f t="shared" si="271"/>
        <v>Kazakhstan</v>
      </c>
      <c r="C5818" s="5" t="str">
        <f t="shared" si="270"/>
        <v>1968</v>
      </c>
      <c r="D5818" s="1" t="str">
        <f t="shared" si="272"/>
        <v xml:space="preserve">Proton-K/Block D </v>
      </c>
      <c r="E5818" s="1" t="s">
        <v>346</v>
      </c>
      <c r="F5818" s="7" t="str">
        <f>TEXT(DATE(MID(H5818, 13, 4), CHOOSE(MATCH( MID(H5818, 5, 3), {"Jan","Feb","Mar","Apr","May","Jun","Jul","Aug","Sep","Oct","Nov","Dec"}, 0), 1, 2, 3, 4, 5, 6, 7, 8, 9, 10, 11, 12), MID(H5818, 9, 2)), "yyyy-mm-dd")</f>
        <v>1968-09-14</v>
      </c>
      <c r="G5818" s="1" t="s">
        <v>11810</v>
      </c>
      <c r="H5818" s="1" t="s">
        <v>11809</v>
      </c>
    </row>
    <row r="5819" spans="1:8" hidden="1" x14ac:dyDescent="0.3">
      <c r="A5819" s="1" t="s">
        <v>130</v>
      </c>
      <c r="B5819" s="1" t="str">
        <f t="shared" si="271"/>
        <v>Kazakhstan</v>
      </c>
      <c r="C5819" s="5" t="str">
        <f t="shared" si="270"/>
        <v>1968</v>
      </c>
      <c r="D5819" s="1" t="str">
        <f t="shared" si="272"/>
        <v xml:space="preserve">Voskhod </v>
      </c>
      <c r="E5819" s="1" t="s">
        <v>346</v>
      </c>
      <c r="F5819" s="7" t="str">
        <f>TEXT(DATE(MID(H5819, 13, 4), CHOOSE(MATCH( MID(H5819, 5, 3), {"Jan","Feb","Mar","Apr","May","Jun","Jul","Aug","Sep","Oct","Nov","Dec"}, 0), 1, 2, 3, 4, 5, 6, 7, 8, 9, 10, 11, 12), MID(H5819, 9, 2)), "yyyy-mm-dd")</f>
        <v>1968-09-14</v>
      </c>
      <c r="G5819" s="1" t="s">
        <v>11812</v>
      </c>
      <c r="H5819" s="1" t="s">
        <v>11811</v>
      </c>
    </row>
    <row r="5820" spans="1:8" hidden="1" x14ac:dyDescent="0.3">
      <c r="A5820" s="1" t="s">
        <v>4249</v>
      </c>
      <c r="B5820" s="1" t="str">
        <f t="shared" si="271"/>
        <v>USA</v>
      </c>
      <c r="C5820" s="5" t="str">
        <f t="shared" si="270"/>
        <v>1968</v>
      </c>
      <c r="D5820" s="1" t="str">
        <f t="shared" si="272"/>
        <v xml:space="preserve">Titan IIIB </v>
      </c>
      <c r="E5820" s="1" t="s">
        <v>346</v>
      </c>
      <c r="F5820" s="7" t="str">
        <f>TEXT(DATE(MID(H5820, 13, 4), CHOOSE(MATCH( MID(H5820, 5, 3), {"Jan","Feb","Mar","Apr","May","Jun","Jul","Aug","Sep","Oct","Nov","Dec"}, 0), 1, 2, 3, 4, 5, 6, 7, 8, 9, 10, 11, 12), MID(H5820, 9, 2)), "yyyy-mm-dd")</f>
        <v>1968-09-10</v>
      </c>
      <c r="G5820" s="1" t="s">
        <v>11814</v>
      </c>
      <c r="H5820" s="1" t="s">
        <v>11813</v>
      </c>
    </row>
    <row r="5821" spans="1:8" hidden="1" x14ac:dyDescent="0.3">
      <c r="A5821" s="1" t="s">
        <v>130</v>
      </c>
      <c r="B5821" s="1" t="str">
        <f t="shared" si="271"/>
        <v>Kazakhstan</v>
      </c>
      <c r="C5821" s="5" t="str">
        <f t="shared" si="270"/>
        <v>1968</v>
      </c>
      <c r="D5821" s="1" t="str">
        <f t="shared" si="272"/>
        <v xml:space="preserve">Voskhod </v>
      </c>
      <c r="E5821" s="1" t="s">
        <v>346</v>
      </c>
      <c r="F5821" s="7" t="str">
        <f>TEXT(DATE(MID(H5821, 13, 4), CHOOSE(MATCH( MID(H5821, 5, 3), {"Jan","Feb","Mar","Apr","May","Jun","Jul","Aug","Sep","Oct","Nov","Dec"}, 0), 1, 2, 3, 4, 5, 6, 7, 8, 9, 10, 11, 12), MID(H5821, 9, 2)), "yyyy-mm-dd")</f>
        <v>1968-09-05</v>
      </c>
      <c r="G5821" s="1" t="s">
        <v>11816</v>
      </c>
      <c r="H5821" s="1" t="s">
        <v>11815</v>
      </c>
    </row>
    <row r="5822" spans="1:8" hidden="1" x14ac:dyDescent="0.3">
      <c r="A5822" s="1" t="s">
        <v>130</v>
      </c>
      <c r="B5822" s="1" t="str">
        <f t="shared" si="271"/>
        <v>Kazakhstan</v>
      </c>
      <c r="C5822" s="5" t="str">
        <f t="shared" si="270"/>
        <v>1968</v>
      </c>
      <c r="D5822" s="1" t="str">
        <f t="shared" si="272"/>
        <v xml:space="preserve">Soyuz </v>
      </c>
      <c r="E5822" s="1" t="s">
        <v>346</v>
      </c>
      <c r="F5822" s="7" t="str">
        <f>TEXT(DATE(MID(H5822, 13, 4), CHOOSE(MATCH( MID(H5822, 5, 3), {"Jan","Feb","Mar","Apr","May","Jun","Jul","Aug","Sep","Oct","Nov","Dec"}, 0), 1, 2, 3, 4, 5, 6, 7, 8, 9, 10, 11, 12), MID(H5822, 9, 2)), "yyyy-mm-dd")</f>
        <v>1968-08-28</v>
      </c>
      <c r="G5822" s="1" t="s">
        <v>11818</v>
      </c>
      <c r="H5822" s="1" t="s">
        <v>11817</v>
      </c>
    </row>
    <row r="5823" spans="1:8" hidden="1" x14ac:dyDescent="0.3">
      <c r="A5823" s="1" t="s">
        <v>6615</v>
      </c>
      <c r="B5823" s="1" t="str">
        <f t="shared" si="271"/>
        <v>Russia</v>
      </c>
      <c r="C5823" s="5" t="str">
        <f t="shared" si="270"/>
        <v>1968</v>
      </c>
      <c r="D5823" s="1" t="str">
        <f t="shared" si="272"/>
        <v xml:space="preserve">Voskhod </v>
      </c>
      <c r="E5823" s="1" t="s">
        <v>346</v>
      </c>
      <c r="F5823" s="7" t="str">
        <f>TEXT(DATE(MID(H5823, 13, 4), CHOOSE(MATCH( MID(H5823, 5, 3), {"Jan","Feb","Mar","Apr","May","Jun","Jul","Aug","Sep","Oct","Nov","Dec"}, 0), 1, 2, 3, 4, 5, 6, 7, 8, 9, 10, 11, 12), MID(H5823, 9, 2)), "yyyy-mm-dd")</f>
        <v>1968-08-27</v>
      </c>
      <c r="G5823" s="1" t="s">
        <v>11820</v>
      </c>
      <c r="H5823" s="1" t="s">
        <v>11819</v>
      </c>
    </row>
    <row r="5824" spans="1:8" hidden="1" x14ac:dyDescent="0.3">
      <c r="A5824" s="1" t="s">
        <v>11821</v>
      </c>
      <c r="B5824" s="1" t="str">
        <f t="shared" si="271"/>
        <v>Kazakhstan</v>
      </c>
      <c r="C5824" s="5" t="str">
        <f t="shared" si="270"/>
        <v>1968</v>
      </c>
      <c r="D5824" s="1" t="str">
        <f t="shared" si="272"/>
        <v xml:space="preserve">Cosmos-3 </v>
      </c>
      <c r="E5824" s="1" t="s">
        <v>346</v>
      </c>
      <c r="F5824" s="7" t="str">
        <f>TEXT(DATE(MID(H5824, 13, 4), CHOOSE(MATCH( MID(H5824, 5, 3), {"Jan","Feb","Mar","Apr","May","Jun","Jul","Aug","Sep","Oct","Nov","Dec"}, 0), 1, 2, 3, 4, 5, 6, 7, 8, 9, 10, 11, 12), MID(H5824, 9, 2)), "yyyy-mm-dd")</f>
        <v>1968-08-27</v>
      </c>
      <c r="G5824" s="1" t="s">
        <v>11823</v>
      </c>
      <c r="H5824" s="1" t="s">
        <v>11822</v>
      </c>
    </row>
    <row r="5825" spans="1:8" hidden="1" x14ac:dyDescent="0.3">
      <c r="A5825" s="1" t="s">
        <v>671</v>
      </c>
      <c r="B5825" s="1" t="str">
        <f t="shared" si="271"/>
        <v>USA</v>
      </c>
      <c r="C5825" s="5" t="str">
        <f t="shared" si="270"/>
        <v>1968</v>
      </c>
      <c r="D5825" s="1" t="str">
        <f t="shared" si="272"/>
        <v xml:space="preserve">Atlas-SLV3 Burner-2 </v>
      </c>
      <c r="E5825" s="1" t="s">
        <v>346</v>
      </c>
      <c r="F5825" s="7" t="str">
        <f>TEXT(DATE(MID(H5825, 13, 4), CHOOSE(MATCH( MID(H5825, 5, 3), {"Jan","Feb","Mar","Apr","May","Jun","Jul","Aug","Sep","Oct","Nov","Dec"}, 0), 1, 2, 3, 4, 5, 6, 7, 8, 9, 10, 11, 12), MID(H5825, 9, 2)), "yyyy-mm-dd")</f>
        <v>1968-08-16</v>
      </c>
      <c r="G5825" s="1" t="s">
        <v>11825</v>
      </c>
      <c r="H5825" s="1" t="s">
        <v>11824</v>
      </c>
    </row>
    <row r="5826" spans="1:8" hidden="1" x14ac:dyDescent="0.3">
      <c r="A5826" s="1" t="s">
        <v>10902</v>
      </c>
      <c r="B5826" s="1" t="str">
        <f t="shared" si="271"/>
        <v>USA</v>
      </c>
      <c r="C5826" s="5" t="str">
        <f t="shared" ref="C5826:C5889" si="273">TEXT(F5826, "yyyy")</f>
        <v>1968</v>
      </c>
      <c r="D5826" s="1" t="str">
        <f t="shared" si="272"/>
        <v xml:space="preserve">Delta N </v>
      </c>
      <c r="E5826" s="1" t="s">
        <v>346</v>
      </c>
      <c r="F5826" s="7" t="str">
        <f>TEXT(DATE(MID(H5826, 13, 4), CHOOSE(MATCH( MID(H5826, 5, 3), {"Jan","Feb","Mar","Apr","May","Jun","Jul","Aug","Sep","Oct","Nov","Dec"}, 0), 1, 2, 3, 4, 5, 6, 7, 8, 9, 10, 11, 12), MID(H5826, 9, 2)), "yyyy-mm-dd")</f>
        <v>1968-08-16</v>
      </c>
      <c r="G5826" s="1" t="s">
        <v>11827</v>
      </c>
      <c r="H5826" s="1" t="s">
        <v>11826</v>
      </c>
    </row>
    <row r="5827" spans="1:8" hidden="1" x14ac:dyDescent="0.3">
      <c r="A5827" s="1" t="s">
        <v>4149</v>
      </c>
      <c r="B5827" s="1" t="str">
        <f t="shared" ref="B5827:B5890" si="274">TRIM(MID(A5827, FIND("|", SUBSTITUTE(A5827, ",", "|", LEN(A5827) - LEN(SUBSTITUTE(A5827,",", "" )))) + 1, LEN(A5827)))</f>
        <v>USA</v>
      </c>
      <c r="C5827" s="5" t="str">
        <f t="shared" si="273"/>
        <v>1968</v>
      </c>
      <c r="D5827" s="1" t="str">
        <f t="shared" ref="D5827:D5890" si="275">LEFT(G5827, FIND("|", G5827) - 1)</f>
        <v xml:space="preserve">Atlas-SLV3C Centaur-D </v>
      </c>
      <c r="E5827" s="1" t="s">
        <v>346</v>
      </c>
      <c r="F5827" s="7" t="str">
        <f>TEXT(DATE(MID(H5827, 13, 4), CHOOSE(MATCH( MID(H5827, 5, 3), {"Jan","Feb","Mar","Apr","May","Jun","Jul","Aug","Sep","Oct","Nov","Dec"}, 0), 1, 2, 3, 4, 5, 6, 7, 8, 9, 10, 11, 12), MID(H5827, 9, 2)), "yyyy-mm-dd")</f>
        <v>1968-08-10</v>
      </c>
      <c r="G5827" s="1" t="s">
        <v>11829</v>
      </c>
      <c r="H5827" s="1" t="s">
        <v>11828</v>
      </c>
    </row>
    <row r="5828" spans="1:8" hidden="1" x14ac:dyDescent="0.3">
      <c r="A5828" s="1" t="s">
        <v>130</v>
      </c>
      <c r="B5828" s="1" t="str">
        <f t="shared" si="274"/>
        <v>Kazakhstan</v>
      </c>
      <c r="C5828" s="5" t="str">
        <f t="shared" si="273"/>
        <v>1968</v>
      </c>
      <c r="D5828" s="1" t="str">
        <f t="shared" si="275"/>
        <v xml:space="preserve">Voskhod </v>
      </c>
      <c r="E5828" s="1" t="s">
        <v>346</v>
      </c>
      <c r="F5828" s="7" t="str">
        <f>TEXT(DATE(MID(H5828, 13, 4), CHOOSE(MATCH( MID(H5828, 5, 3), {"Jan","Feb","Mar","Apr","May","Jun","Jul","Aug","Sep","Oct","Nov","Dec"}, 0), 1, 2, 3, 4, 5, 6, 7, 8, 9, 10, 11, 12), MID(H5828, 9, 2)), "yyyy-mm-dd")</f>
        <v>1968-08-09</v>
      </c>
      <c r="G5828" s="1" t="s">
        <v>11831</v>
      </c>
      <c r="H5828" s="1" t="s">
        <v>11830</v>
      </c>
    </row>
    <row r="5829" spans="1:8" hidden="1" x14ac:dyDescent="0.3">
      <c r="A5829" s="1" t="s">
        <v>5723</v>
      </c>
      <c r="B5829" s="1" t="str">
        <f t="shared" si="274"/>
        <v>USA</v>
      </c>
      <c r="C5829" s="5" t="str">
        <f t="shared" si="273"/>
        <v>1968</v>
      </c>
      <c r="D5829" s="1" t="str">
        <f t="shared" si="275"/>
        <v xml:space="preserve">Scout B </v>
      </c>
      <c r="E5829" s="1" t="s">
        <v>346</v>
      </c>
      <c r="F5829" s="7" t="str">
        <f>TEXT(DATE(MID(H5829, 13, 4), CHOOSE(MATCH( MID(H5829, 5, 3), {"Jan","Feb","Mar","Apr","May","Jun","Jul","Aug","Sep","Oct","Nov","Dec"}, 0), 1, 2, 3, 4, 5, 6, 7, 8, 9, 10, 11, 12), MID(H5829, 9, 2)), "yyyy-mm-dd")</f>
        <v>1968-08-08</v>
      </c>
      <c r="G5829" s="1" t="s">
        <v>11833</v>
      </c>
      <c r="H5829" s="1" t="s">
        <v>11832</v>
      </c>
    </row>
    <row r="5830" spans="1:8" hidden="1" x14ac:dyDescent="0.3">
      <c r="A5830" s="1" t="s">
        <v>5557</v>
      </c>
      <c r="B5830" s="1" t="str">
        <f t="shared" si="274"/>
        <v>USA</v>
      </c>
      <c r="C5830" s="5" t="str">
        <f t="shared" si="273"/>
        <v>1968</v>
      </c>
      <c r="D5830" s="1" t="str">
        <f t="shared" si="275"/>
        <v xml:space="preserve">Thorad SLV-2G Agena-D </v>
      </c>
      <c r="E5830" s="1" t="s">
        <v>346</v>
      </c>
      <c r="F5830" s="7" t="str">
        <f>TEXT(DATE(MID(H5830, 13, 4), CHOOSE(MATCH( MID(H5830, 5, 3), {"Jan","Feb","Mar","Apr","May","Jun","Jul","Aug","Sep","Oct","Nov","Dec"}, 0), 1, 2, 3, 4, 5, 6, 7, 8, 9, 10, 11, 12), MID(H5830, 9, 2)), "yyyy-mm-dd")</f>
        <v>1968-08-07</v>
      </c>
      <c r="G5830" s="1" t="s">
        <v>11835</v>
      </c>
      <c r="H5830" s="1" t="s">
        <v>11834</v>
      </c>
    </row>
    <row r="5831" spans="1:8" hidden="1" x14ac:dyDescent="0.3">
      <c r="A5831" s="1" t="s">
        <v>4249</v>
      </c>
      <c r="B5831" s="1" t="str">
        <f t="shared" si="274"/>
        <v>USA</v>
      </c>
      <c r="C5831" s="5" t="str">
        <f t="shared" si="273"/>
        <v>1968</v>
      </c>
      <c r="D5831" s="1" t="str">
        <f t="shared" si="275"/>
        <v xml:space="preserve">Titan IIIB </v>
      </c>
      <c r="E5831" s="1" t="s">
        <v>346</v>
      </c>
      <c r="F5831" s="7" t="str">
        <f>TEXT(DATE(MID(H5831, 13, 4), CHOOSE(MATCH( MID(H5831, 5, 3), {"Jan","Feb","Mar","Apr","May","Jun","Jul","Aug","Sep","Oct","Nov","Dec"}, 0), 1, 2, 3, 4, 5, 6, 7, 8, 9, 10, 11, 12), MID(H5831, 9, 2)), "yyyy-mm-dd")</f>
        <v>1968-08-06</v>
      </c>
      <c r="G5831" s="1" t="s">
        <v>11837</v>
      </c>
      <c r="H5831" s="1" t="s">
        <v>11836</v>
      </c>
    </row>
    <row r="5832" spans="1:8" hidden="1" x14ac:dyDescent="0.3">
      <c r="A5832" s="1" t="s">
        <v>9371</v>
      </c>
      <c r="B5832" s="1" t="str">
        <f t="shared" si="274"/>
        <v>USA</v>
      </c>
      <c r="C5832" s="5" t="str">
        <f t="shared" si="273"/>
        <v>1968</v>
      </c>
      <c r="D5832" s="1" t="str">
        <f t="shared" si="275"/>
        <v xml:space="preserve">Atlas-SLV3A Agena-D </v>
      </c>
      <c r="E5832" s="1" t="s">
        <v>346</v>
      </c>
      <c r="F5832" s="7" t="str">
        <f>TEXT(DATE(MID(H5832, 13, 4), CHOOSE(MATCH( MID(H5832, 5, 3), {"Jan","Feb","Mar","Apr","May","Jun","Jul","Aug","Sep","Oct","Nov","Dec"}, 0), 1, 2, 3, 4, 5, 6, 7, 8, 9, 10, 11, 12), MID(H5832, 9, 2)), "yyyy-mm-dd")</f>
        <v>1968-08-06</v>
      </c>
      <c r="G5832" s="1" t="s">
        <v>11839</v>
      </c>
      <c r="H5832" s="1" t="s">
        <v>11838</v>
      </c>
    </row>
    <row r="5833" spans="1:8" hidden="1" x14ac:dyDescent="0.3">
      <c r="A5833" s="1" t="s">
        <v>130</v>
      </c>
      <c r="B5833" s="1" t="str">
        <f t="shared" si="274"/>
        <v>Kazakhstan</v>
      </c>
      <c r="C5833" s="5" t="str">
        <f t="shared" si="273"/>
        <v>1968</v>
      </c>
      <c r="D5833" s="1" t="str">
        <f t="shared" si="275"/>
        <v xml:space="preserve">Voskhod </v>
      </c>
      <c r="E5833" s="1" t="s">
        <v>346</v>
      </c>
      <c r="F5833" s="7" t="str">
        <f>TEXT(DATE(MID(H5833, 13, 4), CHOOSE(MATCH( MID(H5833, 5, 3), {"Jan","Feb","Mar","Apr","May","Jun","Jul","Aug","Sep","Oct","Nov","Dec"}, 0), 1, 2, 3, 4, 5, 6, 7, 8, 9, 10, 11, 12), MID(H5833, 9, 2)), "yyyy-mm-dd")</f>
        <v>1968-07-30</v>
      </c>
      <c r="G5833" s="1" t="s">
        <v>11841</v>
      </c>
      <c r="H5833" s="1" t="s">
        <v>11840</v>
      </c>
    </row>
    <row r="5834" spans="1:8" hidden="1" x14ac:dyDescent="0.3">
      <c r="A5834" s="1" t="s">
        <v>1561</v>
      </c>
      <c r="B5834" s="1" t="str">
        <f t="shared" si="274"/>
        <v>Russia</v>
      </c>
      <c r="C5834" s="5" t="str">
        <f t="shared" si="273"/>
        <v>1968</v>
      </c>
      <c r="D5834" s="1" t="str">
        <f t="shared" si="275"/>
        <v xml:space="preserve">Cosmos-2 (63SM) </v>
      </c>
      <c r="E5834" s="1" t="s">
        <v>346</v>
      </c>
      <c r="F5834" s="7" t="str">
        <f>TEXT(DATE(MID(H5834, 13, 4), CHOOSE(MATCH( MID(H5834, 5, 3), {"Jan","Feb","Mar","Apr","May","Jun","Jul","Aug","Sep","Oct","Nov","Dec"}, 0), 1, 2, 3, 4, 5, 6, 7, 8, 9, 10, 11, 12), MID(H5834, 9, 2)), "yyyy-mm-dd")</f>
        <v>1968-07-18</v>
      </c>
      <c r="G5834" s="1" t="s">
        <v>11843</v>
      </c>
      <c r="H5834" s="1" t="s">
        <v>11842</v>
      </c>
    </row>
    <row r="5835" spans="1:8" hidden="1" x14ac:dyDescent="0.3">
      <c r="A5835" s="1" t="s">
        <v>6615</v>
      </c>
      <c r="B5835" s="1" t="str">
        <f t="shared" si="274"/>
        <v>Russia</v>
      </c>
      <c r="C5835" s="5" t="str">
        <f t="shared" si="273"/>
        <v>1968</v>
      </c>
      <c r="D5835" s="1" t="str">
        <f t="shared" si="275"/>
        <v xml:space="preserve">Voskhod </v>
      </c>
      <c r="E5835" s="1" t="s">
        <v>346</v>
      </c>
      <c r="F5835" s="7" t="str">
        <f>TEXT(DATE(MID(H5835, 13, 4), CHOOSE(MATCH( MID(H5835, 5, 3), {"Jan","Feb","Mar","Apr","May","Jun","Jul","Aug","Sep","Oct","Nov","Dec"}, 0), 1, 2, 3, 4, 5, 6, 7, 8, 9, 10, 11, 12), MID(H5835, 9, 2)), "yyyy-mm-dd")</f>
        <v>1968-07-16</v>
      </c>
      <c r="G5835" s="1" t="s">
        <v>11845</v>
      </c>
      <c r="H5835" s="1" t="s">
        <v>11844</v>
      </c>
    </row>
    <row r="5836" spans="1:8" hidden="1" x14ac:dyDescent="0.3">
      <c r="A5836" s="1" t="s">
        <v>11056</v>
      </c>
      <c r="B5836" s="1" t="str">
        <f t="shared" si="274"/>
        <v>USA</v>
      </c>
      <c r="C5836" s="5" t="str">
        <f t="shared" si="273"/>
        <v>1968</v>
      </c>
      <c r="D5836" s="1" t="str">
        <f t="shared" si="275"/>
        <v xml:space="preserve">Atlas-E/F OV1 </v>
      </c>
      <c r="E5836" s="1" t="s">
        <v>346</v>
      </c>
      <c r="F5836" s="7" t="str">
        <f>TEXT(DATE(MID(H5836, 13, 4), CHOOSE(MATCH( MID(H5836, 5, 3), {"Jan","Feb","Mar","Apr","May","Jun","Jul","Aug","Sep","Oct","Nov","Dec"}, 0), 1, 2, 3, 4, 5, 6, 7, 8, 9, 10, 11, 12), MID(H5836, 9, 2)), "yyyy-mm-dd")</f>
        <v>1968-07-11</v>
      </c>
      <c r="G5836" s="1" t="s">
        <v>11847</v>
      </c>
      <c r="H5836" s="1" t="s">
        <v>11846</v>
      </c>
    </row>
    <row r="5837" spans="1:8" hidden="1" x14ac:dyDescent="0.3">
      <c r="A5837" s="1" t="s">
        <v>130</v>
      </c>
      <c r="B5837" s="1" t="str">
        <f t="shared" si="274"/>
        <v>Kazakhstan</v>
      </c>
      <c r="C5837" s="5" t="str">
        <f t="shared" si="273"/>
        <v>1968</v>
      </c>
      <c r="D5837" s="1" t="str">
        <f t="shared" si="275"/>
        <v xml:space="preserve">Voskhod </v>
      </c>
      <c r="E5837" s="1" t="s">
        <v>346</v>
      </c>
      <c r="F5837" s="7" t="str">
        <f>TEXT(DATE(MID(H5837, 13, 4), CHOOSE(MATCH( MID(H5837, 5, 3), {"Jan","Feb","Mar","Apr","May","Jun","Jul","Aug","Sep","Oct","Nov","Dec"}, 0), 1, 2, 3, 4, 5, 6, 7, 8, 9, 10, 11, 12), MID(H5837, 9, 2)), "yyyy-mm-dd")</f>
        <v>1968-07-10</v>
      </c>
      <c r="G5837" s="1" t="s">
        <v>11849</v>
      </c>
      <c r="H5837" s="1" t="s">
        <v>11848</v>
      </c>
    </row>
    <row r="5838" spans="1:8" hidden="1" x14ac:dyDescent="0.3">
      <c r="A5838" s="1" t="s">
        <v>1630</v>
      </c>
      <c r="B5838" s="1" t="str">
        <f t="shared" si="274"/>
        <v>Kazakhstan</v>
      </c>
      <c r="C5838" s="5" t="str">
        <f t="shared" si="273"/>
        <v>1968</v>
      </c>
      <c r="D5838" s="1" t="str">
        <f t="shared" si="275"/>
        <v xml:space="preserve">Molniya-M /Block L </v>
      </c>
      <c r="E5838" s="1" t="s">
        <v>346</v>
      </c>
      <c r="F5838" s="7" t="str">
        <f>TEXT(DATE(MID(H5838, 13, 4), CHOOSE(MATCH( MID(H5838, 5, 3), {"Jan","Feb","Mar","Apr","May","Jun","Jul","Aug","Sep","Oct","Nov","Dec"}, 0), 1, 2, 3, 4, 5, 6, 7, 8, 9, 10, 11, 12), MID(H5838, 9, 2)), "yyyy-mm-dd")</f>
        <v>1968-07-05</v>
      </c>
      <c r="G5838" s="1" t="s">
        <v>11851</v>
      </c>
      <c r="H5838" s="1" t="s">
        <v>11850</v>
      </c>
    </row>
    <row r="5839" spans="1:8" hidden="1" x14ac:dyDescent="0.3">
      <c r="A5839" s="1" t="s">
        <v>6899</v>
      </c>
      <c r="B5839" s="1" t="str">
        <f t="shared" si="274"/>
        <v>Russia</v>
      </c>
      <c r="C5839" s="5" t="str">
        <f t="shared" si="273"/>
        <v>1968</v>
      </c>
      <c r="D5839" s="1" t="str">
        <f t="shared" si="275"/>
        <v xml:space="preserve">Cosmos-2 (63SM) </v>
      </c>
      <c r="E5839" s="1" t="s">
        <v>346</v>
      </c>
      <c r="F5839" s="7" t="str">
        <f>TEXT(DATE(MID(H5839, 13, 4), CHOOSE(MATCH( MID(H5839, 5, 3), {"Jan","Feb","Mar","Apr","May","Jun","Jul","Aug","Sep","Oct","Nov","Dec"}, 0), 1, 2, 3, 4, 5, 6, 7, 8, 9, 10, 11, 12), MID(H5839, 9, 2)), "yyyy-mm-dd")</f>
        <v>1968-07-05</v>
      </c>
      <c r="G5839" s="1" t="s">
        <v>11853</v>
      </c>
      <c r="H5839" s="1" t="s">
        <v>11852</v>
      </c>
    </row>
    <row r="5840" spans="1:8" hidden="1" x14ac:dyDescent="0.3">
      <c r="A5840" s="1" t="s">
        <v>10902</v>
      </c>
      <c r="B5840" s="1" t="str">
        <f t="shared" si="274"/>
        <v>USA</v>
      </c>
      <c r="C5840" s="5" t="str">
        <f t="shared" si="273"/>
        <v>1968</v>
      </c>
      <c r="D5840" s="1" t="str">
        <f t="shared" si="275"/>
        <v xml:space="preserve">Delta J </v>
      </c>
      <c r="E5840" s="1" t="s">
        <v>346</v>
      </c>
      <c r="F5840" s="7" t="str">
        <f>TEXT(DATE(MID(H5840, 13, 4), CHOOSE(MATCH( MID(H5840, 5, 3), {"Jan","Feb","Mar","Apr","May","Jun","Jul","Aug","Sep","Oct","Nov","Dec"}, 0), 1, 2, 3, 4, 5, 6, 7, 8, 9, 10, 11, 12), MID(H5840, 9, 2)), "yyyy-mm-dd")</f>
        <v>1968-07-04</v>
      </c>
      <c r="G5840" s="1" t="s">
        <v>11855</v>
      </c>
      <c r="H5840" s="1" t="s">
        <v>11854</v>
      </c>
    </row>
    <row r="5841" spans="1:8" hidden="1" x14ac:dyDescent="0.3">
      <c r="A5841" s="1" t="s">
        <v>6615</v>
      </c>
      <c r="B5841" s="1" t="str">
        <f t="shared" si="274"/>
        <v>Russia</v>
      </c>
      <c r="C5841" s="5" t="str">
        <f t="shared" si="273"/>
        <v>1968</v>
      </c>
      <c r="D5841" s="1" t="str">
        <f t="shared" si="275"/>
        <v xml:space="preserve">Voskhod </v>
      </c>
      <c r="E5841" s="1" t="s">
        <v>346</v>
      </c>
      <c r="F5841" s="7" t="str">
        <f>TEXT(DATE(MID(H5841, 13, 4), CHOOSE(MATCH( MID(H5841, 5, 3), {"Jan","Feb","Mar","Apr","May","Jun","Jul","Aug","Sep","Oct","Nov","Dec"}, 0), 1, 2, 3, 4, 5, 6, 7, 8, 9, 10, 11, 12), MID(H5841, 9, 2)), "yyyy-mm-dd")</f>
        <v>1968-06-26</v>
      </c>
      <c r="G5841" s="1" t="s">
        <v>11857</v>
      </c>
      <c r="H5841" s="1" t="s">
        <v>11856</v>
      </c>
    </row>
    <row r="5842" spans="1:8" hidden="1" x14ac:dyDescent="0.3">
      <c r="A5842" s="1" t="s">
        <v>1630</v>
      </c>
      <c r="B5842" s="1" t="str">
        <f t="shared" si="274"/>
        <v>Kazakhstan</v>
      </c>
      <c r="C5842" s="5" t="str">
        <f t="shared" si="273"/>
        <v>1968</v>
      </c>
      <c r="D5842" s="1" t="str">
        <f t="shared" si="275"/>
        <v xml:space="preserve">Voskhod </v>
      </c>
      <c r="E5842" s="1" t="s">
        <v>346</v>
      </c>
      <c r="F5842" s="7" t="str">
        <f>TEXT(DATE(MID(H5842, 13, 4), CHOOSE(MATCH( MID(H5842, 5, 3), {"Jan","Feb","Mar","Apr","May","Jun","Jul","Aug","Sep","Oct","Nov","Dec"}, 0), 1, 2, 3, 4, 5, 6, 7, 8, 9, 10, 11, 12), MID(H5842, 9, 2)), "yyyy-mm-dd")</f>
        <v>1968-06-21</v>
      </c>
      <c r="G5842" s="1" t="s">
        <v>11859</v>
      </c>
      <c r="H5842" s="1" t="s">
        <v>11858</v>
      </c>
    </row>
    <row r="5843" spans="1:8" hidden="1" x14ac:dyDescent="0.3">
      <c r="A5843" s="1" t="s">
        <v>11804</v>
      </c>
      <c r="B5843" s="1" t="str">
        <f t="shared" si="274"/>
        <v>USA</v>
      </c>
      <c r="C5843" s="5" t="str">
        <f t="shared" si="273"/>
        <v>1968</v>
      </c>
      <c r="D5843" s="1" t="str">
        <f t="shared" si="275"/>
        <v xml:space="preserve">Thorad SLV-2G Agena-D </v>
      </c>
      <c r="E5843" s="1" t="s">
        <v>346</v>
      </c>
      <c r="F5843" s="7" t="str">
        <f>TEXT(DATE(MID(H5843, 13, 4), CHOOSE(MATCH( MID(H5843, 5, 3), {"Jan","Feb","Mar","Apr","May","Jun","Jul","Aug","Sep","Oct","Nov","Dec"}, 0), 1, 2, 3, 4, 5, 6, 7, 8, 9, 10, 11, 12), MID(H5843, 9, 2)), "yyyy-mm-dd")</f>
        <v>1968-06-20</v>
      </c>
      <c r="G5843" s="1" t="s">
        <v>11861</v>
      </c>
      <c r="H5843" s="1" t="s">
        <v>11860</v>
      </c>
    </row>
    <row r="5844" spans="1:8" hidden="1" x14ac:dyDescent="0.3">
      <c r="A5844" s="1" t="s">
        <v>130</v>
      </c>
      <c r="B5844" s="1" t="str">
        <f t="shared" si="274"/>
        <v>Kazakhstan</v>
      </c>
      <c r="C5844" s="5" t="str">
        <f t="shared" si="273"/>
        <v>1968</v>
      </c>
      <c r="D5844" s="1" t="str">
        <f t="shared" si="275"/>
        <v xml:space="preserve">Voskhod </v>
      </c>
      <c r="E5844" s="1" t="s">
        <v>346</v>
      </c>
      <c r="F5844" s="7" t="str">
        <f>TEXT(DATE(MID(H5844, 13, 4), CHOOSE(MATCH( MID(H5844, 5, 3), {"Jan","Feb","Mar","Apr","May","Jun","Jul","Aug","Sep","Oct","Nov","Dec"}, 0), 1, 2, 3, 4, 5, 6, 7, 8, 9, 10, 11, 12), MID(H5844, 9, 2)), "yyyy-mm-dd")</f>
        <v>1968-06-18</v>
      </c>
      <c r="G5844" s="1" t="s">
        <v>11863</v>
      </c>
      <c r="H5844" s="1" t="s">
        <v>11862</v>
      </c>
    </row>
    <row r="5845" spans="1:8" hidden="1" x14ac:dyDescent="0.3">
      <c r="A5845" s="1" t="s">
        <v>11821</v>
      </c>
      <c r="B5845" s="1" t="str">
        <f t="shared" si="274"/>
        <v>Kazakhstan</v>
      </c>
      <c r="C5845" s="5" t="str">
        <f t="shared" si="273"/>
        <v>1968</v>
      </c>
      <c r="D5845" s="1" t="str">
        <f t="shared" si="275"/>
        <v xml:space="preserve">Cosmos-3 </v>
      </c>
      <c r="E5845" s="1" t="s">
        <v>346</v>
      </c>
      <c r="F5845" s="7" t="str">
        <f>TEXT(DATE(MID(H5845, 13, 4), CHOOSE(MATCH( MID(H5845, 5, 3), {"Jan","Feb","Mar","Apr","May","Jun","Jul","Aug","Sep","Oct","Nov","Dec"}, 0), 1, 2, 3, 4, 5, 6, 7, 8, 9, 10, 11, 12), MID(H5845, 9, 2)), "yyyy-mm-dd")</f>
        <v>1968-06-15</v>
      </c>
      <c r="G5845" s="1" t="s">
        <v>11865</v>
      </c>
      <c r="H5845" s="1" t="s">
        <v>11864</v>
      </c>
    </row>
    <row r="5846" spans="1:8" hidden="1" x14ac:dyDescent="0.3">
      <c r="A5846" s="1" t="s">
        <v>75</v>
      </c>
      <c r="B5846" s="1" t="str">
        <f t="shared" si="274"/>
        <v>USA</v>
      </c>
      <c r="C5846" s="5" t="str">
        <f t="shared" si="273"/>
        <v>1968</v>
      </c>
      <c r="D5846" s="1" t="str">
        <f t="shared" si="275"/>
        <v xml:space="preserve">Titan IIIC </v>
      </c>
      <c r="E5846" s="1" t="s">
        <v>346</v>
      </c>
      <c r="F5846" s="7" t="str">
        <f>TEXT(DATE(MID(H5846, 13, 4), CHOOSE(MATCH( MID(H5846, 5, 3), {"Jan","Feb","Mar","Apr","May","Jun","Jul","Aug","Sep","Oct","Nov","Dec"}, 0), 1, 2, 3, 4, 5, 6, 7, 8, 9, 10, 11, 12), MID(H5846, 9, 2)), "yyyy-mm-dd")</f>
        <v>1968-06-13</v>
      </c>
      <c r="G5846" s="1" t="s">
        <v>11867</v>
      </c>
      <c r="H5846" s="1" t="s">
        <v>11866</v>
      </c>
    </row>
    <row r="5847" spans="1:8" hidden="1" x14ac:dyDescent="0.3">
      <c r="A5847" s="1" t="s">
        <v>6615</v>
      </c>
      <c r="B5847" s="1" t="str">
        <f t="shared" si="274"/>
        <v>Russia</v>
      </c>
      <c r="C5847" s="5" t="str">
        <f t="shared" si="273"/>
        <v>1968</v>
      </c>
      <c r="D5847" s="1" t="str">
        <f t="shared" si="275"/>
        <v xml:space="preserve">Vostok-2M </v>
      </c>
      <c r="E5847" s="1" t="s">
        <v>346</v>
      </c>
      <c r="F5847" s="7" t="str">
        <f>TEXT(DATE(MID(H5847, 13, 4), CHOOSE(MATCH( MID(H5847, 5, 3), {"Jan","Feb","Mar","Apr","May","Jun","Jul","Aug","Sep","Oct","Nov","Dec"}, 0), 1, 2, 3, 4, 5, 6, 7, 8, 9, 10, 11, 12), MID(H5847, 9, 2)), "yyyy-mm-dd")</f>
        <v>1968-06-12</v>
      </c>
      <c r="G5847" s="1" t="s">
        <v>11869</v>
      </c>
      <c r="H5847" s="1" t="s">
        <v>11868</v>
      </c>
    </row>
    <row r="5848" spans="1:8" hidden="1" x14ac:dyDescent="0.3">
      <c r="A5848" s="1" t="s">
        <v>6899</v>
      </c>
      <c r="B5848" s="1" t="str">
        <f t="shared" si="274"/>
        <v>Russia</v>
      </c>
      <c r="C5848" s="5" t="str">
        <f t="shared" si="273"/>
        <v>1968</v>
      </c>
      <c r="D5848" s="1" t="str">
        <f t="shared" si="275"/>
        <v xml:space="preserve">Cosmos-2 (63SM) </v>
      </c>
      <c r="E5848" s="1" t="s">
        <v>346</v>
      </c>
      <c r="F5848" s="7" t="str">
        <f>TEXT(DATE(MID(H5848, 13, 4), CHOOSE(MATCH( MID(H5848, 5, 3), {"Jan","Feb","Mar","Apr","May","Jun","Jul","Aug","Sep","Oct","Nov","Dec"}, 0), 1, 2, 3, 4, 5, 6, 7, 8, 9, 10, 11, 12), MID(H5848, 9, 2)), "yyyy-mm-dd")</f>
        <v>1968-06-11</v>
      </c>
      <c r="G5848" s="1" t="s">
        <v>11871</v>
      </c>
      <c r="H5848" s="1" t="s">
        <v>11870</v>
      </c>
    </row>
    <row r="5849" spans="1:8" hidden="1" x14ac:dyDescent="0.3">
      <c r="A5849" s="1" t="s">
        <v>4249</v>
      </c>
      <c r="B5849" s="1" t="str">
        <f t="shared" si="274"/>
        <v>USA</v>
      </c>
      <c r="C5849" s="5" t="str">
        <f t="shared" si="273"/>
        <v>1968</v>
      </c>
      <c r="D5849" s="1" t="str">
        <f t="shared" si="275"/>
        <v xml:space="preserve">Titan IIIB </v>
      </c>
      <c r="E5849" s="1" t="s">
        <v>346</v>
      </c>
      <c r="F5849" s="7" t="str">
        <f>TEXT(DATE(MID(H5849, 13, 4), CHOOSE(MATCH( MID(H5849, 5, 3), {"Jan","Feb","Mar","Apr","May","Jun","Jul","Aug","Sep","Oct","Nov","Dec"}, 0), 1, 2, 3, 4, 5, 6, 7, 8, 9, 10, 11, 12), MID(H5849, 9, 2)), "yyyy-mm-dd")</f>
        <v>1968-06-05</v>
      </c>
      <c r="G5849" s="1" t="s">
        <v>11873</v>
      </c>
      <c r="H5849" s="1" t="s">
        <v>11872</v>
      </c>
    </row>
    <row r="5850" spans="1:8" hidden="1" x14ac:dyDescent="0.3">
      <c r="A5850" s="1" t="s">
        <v>6482</v>
      </c>
      <c r="B5850" s="1" t="str">
        <f t="shared" si="274"/>
        <v>Russia</v>
      </c>
      <c r="C5850" s="5" t="str">
        <f t="shared" si="273"/>
        <v>1968</v>
      </c>
      <c r="D5850" s="1" t="str">
        <f t="shared" si="275"/>
        <v xml:space="preserve">Cosmos-3M </v>
      </c>
      <c r="E5850" s="1" t="s">
        <v>346</v>
      </c>
      <c r="F5850" s="7" t="str">
        <f>TEXT(DATE(MID(H5850, 13, 4), CHOOSE(MATCH( MID(H5850, 5, 3), {"Jan","Feb","Mar","Apr","May","Jun","Jul","Aug","Sep","Oct","Nov","Dec"}, 0), 1, 2, 3, 4, 5, 6, 7, 8, 9, 10, 11, 12), MID(H5850, 9, 2)), "yyyy-mm-dd")</f>
        <v>1968-06-04</v>
      </c>
      <c r="G5850" s="1" t="s">
        <v>11875</v>
      </c>
      <c r="H5850" s="1" t="s">
        <v>11874</v>
      </c>
    </row>
    <row r="5851" spans="1:8" hidden="1" x14ac:dyDescent="0.3">
      <c r="A5851" s="1" t="s">
        <v>130</v>
      </c>
      <c r="B5851" s="1" t="str">
        <f t="shared" si="274"/>
        <v>Kazakhstan</v>
      </c>
      <c r="C5851" s="5" t="str">
        <f t="shared" si="273"/>
        <v>1968</v>
      </c>
      <c r="D5851" s="1" t="str">
        <f t="shared" si="275"/>
        <v xml:space="preserve">Voskhod </v>
      </c>
      <c r="E5851" s="1" t="s">
        <v>346</v>
      </c>
      <c r="F5851" s="7" t="str">
        <f>TEXT(DATE(MID(H5851, 13, 4), CHOOSE(MATCH( MID(H5851, 5, 3), {"Jan","Feb","Mar","Apr","May","Jun","Jul","Aug","Sep","Oct","Nov","Dec"}, 0), 1, 2, 3, 4, 5, 6, 7, 8, 9, 10, 11, 12), MID(H5851, 9, 2)), "yyyy-mm-dd")</f>
        <v>1968-06-04</v>
      </c>
      <c r="G5851" s="1" t="s">
        <v>11877</v>
      </c>
      <c r="H5851" s="1" t="s">
        <v>11876</v>
      </c>
    </row>
    <row r="5852" spans="1:8" hidden="1" x14ac:dyDescent="0.3">
      <c r="A5852" s="1" t="s">
        <v>6615</v>
      </c>
      <c r="B5852" s="1" t="str">
        <f t="shared" si="274"/>
        <v>Russia</v>
      </c>
      <c r="C5852" s="5" t="str">
        <f t="shared" si="273"/>
        <v>1968</v>
      </c>
      <c r="D5852" s="1" t="str">
        <f t="shared" si="275"/>
        <v xml:space="preserve">Voskhod </v>
      </c>
      <c r="E5852" s="1" t="s">
        <v>346</v>
      </c>
      <c r="F5852" s="7" t="str">
        <f>TEXT(DATE(MID(H5852, 13, 4), CHOOSE(MATCH( MID(H5852, 5, 3), {"Jan","Feb","Mar","Apr","May","Jun","Jul","Aug","Sep","Oct","Nov","Dec"}, 0), 1, 2, 3, 4, 5, 6, 7, 8, 9, 10, 11, 12), MID(H5852, 9, 2)), "yyyy-mm-dd")</f>
        <v>1968-06-01</v>
      </c>
      <c r="G5852" s="1" t="s">
        <v>11879</v>
      </c>
      <c r="H5852" s="1" t="s">
        <v>11878</v>
      </c>
    </row>
    <row r="5853" spans="1:8" hidden="1" x14ac:dyDescent="0.3">
      <c r="A5853" s="1" t="s">
        <v>1561</v>
      </c>
      <c r="B5853" s="1" t="str">
        <f t="shared" si="274"/>
        <v>Russia</v>
      </c>
      <c r="C5853" s="5" t="str">
        <f t="shared" si="273"/>
        <v>1968</v>
      </c>
      <c r="D5853" s="1" t="str">
        <f t="shared" si="275"/>
        <v xml:space="preserve">Cosmos-2 (63SM) </v>
      </c>
      <c r="E5853" s="1" t="s">
        <v>346</v>
      </c>
      <c r="F5853" s="7" t="str">
        <f>TEXT(DATE(MID(H5853, 13, 4), CHOOSE(MATCH( MID(H5853, 5, 3), {"Jan","Feb","Mar","Apr","May","Jun","Jul","Aug","Sep","Oct","Nov","Dec"}, 0), 1, 2, 3, 4, 5, 6, 7, 8, 9, 10, 11, 12), MID(H5853, 9, 2)), "yyyy-mm-dd")</f>
        <v>1968-05-30</v>
      </c>
      <c r="G5853" s="1" t="s">
        <v>11881</v>
      </c>
      <c r="H5853" s="1" t="s">
        <v>11880</v>
      </c>
    </row>
    <row r="5854" spans="1:8" hidden="1" x14ac:dyDescent="0.3">
      <c r="A5854" s="1" t="s">
        <v>11053</v>
      </c>
      <c r="B5854" s="1" t="str">
        <f t="shared" si="274"/>
        <v>Kazakhstan</v>
      </c>
      <c r="C5854" s="5" t="str">
        <f t="shared" si="273"/>
        <v>1968</v>
      </c>
      <c r="D5854" s="1" t="str">
        <f t="shared" si="275"/>
        <v xml:space="preserve">R-36 Orb. </v>
      </c>
      <c r="E5854" s="1" t="s">
        <v>346</v>
      </c>
      <c r="F5854" s="7" t="str">
        <f>TEXT(DATE(MID(H5854, 13, 4), CHOOSE(MATCH( MID(H5854, 5, 3), {"Jan","Feb","Mar","Apr","May","Jun","Jul","Aug","Sep","Oct","Nov","Dec"}, 0), 1, 2, 3, 4, 5, 6, 7, 8, 9, 10, 11, 12), MID(H5854, 9, 2)), "yyyy-mm-dd")</f>
        <v>1968-05-27</v>
      </c>
      <c r="G5854" s="1" t="s">
        <v>11883</v>
      </c>
      <c r="H5854" s="1" t="s">
        <v>11882</v>
      </c>
    </row>
    <row r="5855" spans="1:8" hidden="1" x14ac:dyDescent="0.3">
      <c r="A5855" s="1" t="s">
        <v>6899</v>
      </c>
      <c r="B5855" s="1" t="str">
        <f t="shared" si="274"/>
        <v>Russia</v>
      </c>
      <c r="C5855" s="5" t="str">
        <f t="shared" si="273"/>
        <v>1968</v>
      </c>
      <c r="D5855" s="1" t="str">
        <f t="shared" si="275"/>
        <v xml:space="preserve">Cosmos-2 (63SM) </v>
      </c>
      <c r="E5855" s="1" t="s">
        <v>346</v>
      </c>
      <c r="F5855" s="7" t="str">
        <f>TEXT(DATE(MID(H5855, 13, 4), CHOOSE(MATCH( MID(H5855, 5, 3), {"Jan","Feb","Mar","Apr","May","Jun","Jul","Aug","Sep","Oct","Nov","Dec"}, 0), 1, 2, 3, 4, 5, 6, 7, 8, 9, 10, 11, 12), MID(H5855, 9, 2)), "yyyy-mm-dd")</f>
        <v>1968-05-24</v>
      </c>
      <c r="G5855" s="1" t="s">
        <v>11885</v>
      </c>
      <c r="H5855" s="1" t="s">
        <v>11884</v>
      </c>
    </row>
    <row r="5856" spans="1:8" hidden="1" x14ac:dyDescent="0.3">
      <c r="A5856" s="1" t="s">
        <v>8845</v>
      </c>
      <c r="B5856" s="1" t="str">
        <f t="shared" si="274"/>
        <v>USA</v>
      </c>
      <c r="C5856" s="5" t="str">
        <f t="shared" si="273"/>
        <v>1968</v>
      </c>
      <c r="D5856" s="1" t="str">
        <f t="shared" si="275"/>
        <v xml:space="preserve">Thor-LV2D Burner-2 </v>
      </c>
      <c r="E5856" s="1" t="s">
        <v>346</v>
      </c>
      <c r="F5856" s="7" t="str">
        <f>TEXT(DATE(MID(H5856, 13, 4), CHOOSE(MATCH( MID(H5856, 5, 3), {"Jan","Feb","Mar","Apr","May","Jun","Jul","Aug","Sep","Oct","Nov","Dec"}, 0), 1, 2, 3, 4, 5, 6, 7, 8, 9, 10, 11, 12), MID(H5856, 9, 2)), "yyyy-mm-dd")</f>
        <v>1968-05-23</v>
      </c>
      <c r="G5856" s="1" t="s">
        <v>11887</v>
      </c>
      <c r="H5856" s="1" t="s">
        <v>11886</v>
      </c>
    </row>
    <row r="5857" spans="1:8" hidden="1" x14ac:dyDescent="0.3">
      <c r="A5857" s="1" t="s">
        <v>11888</v>
      </c>
      <c r="B5857" s="1" t="str">
        <f t="shared" si="274"/>
        <v>Kazakhstan</v>
      </c>
      <c r="C5857" s="5" t="str">
        <f t="shared" si="273"/>
        <v>1968</v>
      </c>
      <c r="D5857" s="1" t="str">
        <f t="shared" si="275"/>
        <v xml:space="preserve">R-36 Orb. </v>
      </c>
      <c r="E5857" s="1" t="s">
        <v>346</v>
      </c>
      <c r="F5857" s="7" t="str">
        <f>TEXT(DATE(MID(H5857, 13, 4), CHOOSE(MATCH( MID(H5857, 5, 3), {"Jan","Feb","Mar","Apr","May","Jun","Jul","Aug","Sep","Oct","Nov","Dec"}, 0), 1, 2, 3, 4, 5, 6, 7, 8, 9, 10, 11, 12), MID(H5857, 9, 2)), "yyyy-mm-dd")</f>
        <v>1968-05-20</v>
      </c>
      <c r="G5857" s="1" t="s">
        <v>11890</v>
      </c>
      <c r="H5857" s="1" t="s">
        <v>11889</v>
      </c>
    </row>
    <row r="5858" spans="1:8" hidden="1" x14ac:dyDescent="0.3">
      <c r="A5858" s="1" t="s">
        <v>10902</v>
      </c>
      <c r="B5858" s="1" t="str">
        <f t="shared" si="274"/>
        <v>USA</v>
      </c>
      <c r="C5858" s="5" t="str">
        <f t="shared" si="273"/>
        <v>1968</v>
      </c>
      <c r="D5858" s="1" t="str">
        <f t="shared" si="275"/>
        <v xml:space="preserve">Thorad SLV-2G Agena-D </v>
      </c>
      <c r="E5858" s="1" t="s">
        <v>346</v>
      </c>
      <c r="F5858" s="7" t="str">
        <f>TEXT(DATE(MID(H5858, 13, 4), CHOOSE(MATCH( MID(H5858, 5, 3), {"Jan","Feb","Mar","Apr","May","Jun","Jul","Aug","Sep","Oct","Nov","Dec"}, 0), 1, 2, 3, 4, 5, 6, 7, 8, 9, 10, 11, 12), MID(H5858, 9, 2)), "yyyy-mm-dd")</f>
        <v>1968-05-18</v>
      </c>
      <c r="G5858" s="1" t="s">
        <v>11892</v>
      </c>
      <c r="H5858" s="1" t="s">
        <v>11891</v>
      </c>
    </row>
    <row r="5859" spans="1:8" hidden="1" x14ac:dyDescent="0.3">
      <c r="A5859" s="1" t="s">
        <v>5723</v>
      </c>
      <c r="B5859" s="1" t="str">
        <f t="shared" si="274"/>
        <v>USA</v>
      </c>
      <c r="C5859" s="5" t="str">
        <f t="shared" si="273"/>
        <v>1968</v>
      </c>
      <c r="D5859" s="1" t="str">
        <f t="shared" si="275"/>
        <v xml:space="preserve">Scout B </v>
      </c>
      <c r="E5859" s="1" t="s">
        <v>346</v>
      </c>
      <c r="F5859" s="7" t="str">
        <f>TEXT(DATE(MID(H5859, 13, 4), CHOOSE(MATCH( MID(H5859, 5, 3), {"Jan","Feb","Mar","Apr","May","Jun","Jul","Aug","Sep","Oct","Nov","Dec"}, 0), 1, 2, 3, 4, 5, 6, 7, 8, 9, 10, 11, 12), MID(H5859, 9, 2)), "yyyy-mm-dd")</f>
        <v>1968-05-17</v>
      </c>
      <c r="G5859" s="1" t="s">
        <v>11894</v>
      </c>
      <c r="H5859" s="1" t="s">
        <v>11893</v>
      </c>
    </row>
    <row r="5860" spans="1:8" hidden="1" x14ac:dyDescent="0.3">
      <c r="A5860" s="1" t="s">
        <v>6482</v>
      </c>
      <c r="B5860" s="1" t="str">
        <f t="shared" si="274"/>
        <v>Russia</v>
      </c>
      <c r="C5860" s="5" t="str">
        <f t="shared" si="273"/>
        <v>1968</v>
      </c>
      <c r="D5860" s="1" t="str">
        <f t="shared" si="275"/>
        <v xml:space="preserve">Cosmos-3M </v>
      </c>
      <c r="E5860" s="1" t="s">
        <v>346</v>
      </c>
      <c r="F5860" s="7" t="str">
        <f>TEXT(DATE(MID(H5860, 13, 4), CHOOSE(MATCH( MID(H5860, 5, 3), {"Jan","Feb","Mar","Apr","May","Jun","Jul","Aug","Sep","Oct","Nov","Dec"}, 0), 1, 2, 3, 4, 5, 6, 7, 8, 9, 10, 11, 12), MID(H5860, 9, 2)), "yyyy-mm-dd")</f>
        <v>1968-05-07</v>
      </c>
      <c r="G5860" s="1" t="s">
        <v>11896</v>
      </c>
      <c r="H5860" s="1" t="s">
        <v>11895</v>
      </c>
    </row>
    <row r="5861" spans="1:8" hidden="1" x14ac:dyDescent="0.3">
      <c r="A5861" s="1" t="s">
        <v>5557</v>
      </c>
      <c r="B5861" s="1" t="str">
        <f t="shared" si="274"/>
        <v>USA</v>
      </c>
      <c r="C5861" s="5" t="str">
        <f t="shared" si="273"/>
        <v>1968</v>
      </c>
      <c r="D5861" s="1" t="str">
        <f t="shared" si="275"/>
        <v xml:space="preserve">Thorad SLV-2G Agena-D </v>
      </c>
      <c r="E5861" s="1" t="s">
        <v>346</v>
      </c>
      <c r="F5861" s="7" t="str">
        <f>TEXT(DATE(MID(H5861, 13, 4), CHOOSE(MATCH( MID(H5861, 5, 3), {"Jan","Feb","Mar","Apr","May","Jun","Jul","Aug","Sep","Oct","Nov","Dec"}, 0), 1, 2, 3, 4, 5, 6, 7, 8, 9, 10, 11, 12), MID(H5861, 9, 2)), "yyyy-mm-dd")</f>
        <v>1968-05-01</v>
      </c>
      <c r="G5861" s="1" t="s">
        <v>11898</v>
      </c>
      <c r="H5861" s="1" t="s">
        <v>11897</v>
      </c>
    </row>
    <row r="5862" spans="1:8" hidden="1" x14ac:dyDescent="0.3">
      <c r="A5862" s="1" t="s">
        <v>6899</v>
      </c>
      <c r="B5862" s="1" t="str">
        <f t="shared" si="274"/>
        <v>Russia</v>
      </c>
      <c r="C5862" s="5" t="str">
        <f t="shared" si="273"/>
        <v>1968</v>
      </c>
      <c r="D5862" s="1" t="str">
        <f t="shared" si="275"/>
        <v xml:space="preserve">Cosmos-2 (63SM) </v>
      </c>
      <c r="E5862" s="1" t="s">
        <v>346</v>
      </c>
      <c r="F5862" s="7" t="str">
        <f>TEXT(DATE(MID(H5862, 13, 4), CHOOSE(MATCH( MID(H5862, 5, 3), {"Jan","Feb","Mar","Apr","May","Jun","Jul","Aug","Sep","Oct","Nov","Dec"}, 0), 1, 2, 3, 4, 5, 6, 7, 8, 9, 10, 11, 12), MID(H5862, 9, 2)), "yyyy-mm-dd")</f>
        <v>1968-04-26</v>
      </c>
      <c r="G5862" s="1" t="s">
        <v>11900</v>
      </c>
      <c r="H5862" s="1" t="s">
        <v>11899</v>
      </c>
    </row>
    <row r="5863" spans="1:8" hidden="1" x14ac:dyDescent="0.3">
      <c r="A5863" s="1" t="s">
        <v>11888</v>
      </c>
      <c r="B5863" s="1" t="str">
        <f t="shared" si="274"/>
        <v>Kazakhstan</v>
      </c>
      <c r="C5863" s="5" t="str">
        <f t="shared" si="273"/>
        <v>1968</v>
      </c>
      <c r="D5863" s="1" t="str">
        <f t="shared" si="275"/>
        <v xml:space="preserve">R-36 Orb. </v>
      </c>
      <c r="E5863" s="1" t="s">
        <v>346</v>
      </c>
      <c r="F5863" s="7" t="str">
        <f>TEXT(DATE(MID(H5863, 13, 4), CHOOSE(MATCH( MID(H5863, 5, 3), {"Jan","Feb","Mar","Apr","May","Jun","Jul","Aug","Sep","Oct","Nov","Dec"}, 0), 1, 2, 3, 4, 5, 6, 7, 8, 9, 10, 11, 12), MID(H5863, 9, 2)), "yyyy-mm-dd")</f>
        <v>1968-04-25</v>
      </c>
      <c r="G5863" s="1" t="s">
        <v>11902</v>
      </c>
      <c r="H5863" s="1" t="s">
        <v>11901</v>
      </c>
    </row>
    <row r="5864" spans="1:8" hidden="1" x14ac:dyDescent="0.3">
      <c r="A5864" s="1" t="s">
        <v>6795</v>
      </c>
      <c r="B5864" s="1" t="str">
        <f t="shared" si="274"/>
        <v>Kazakhstan</v>
      </c>
      <c r="C5864" s="5" t="str">
        <f t="shared" si="273"/>
        <v>1968</v>
      </c>
      <c r="D5864" s="1" t="str">
        <f t="shared" si="275"/>
        <v xml:space="preserve">Tsyklon-2A </v>
      </c>
      <c r="E5864" s="1" t="s">
        <v>346</v>
      </c>
      <c r="F5864" s="7" t="str">
        <f>TEXT(DATE(MID(H5864, 13, 4), CHOOSE(MATCH( MID(H5864, 5, 3), {"Jan","Feb","Mar","Apr","May","Jun","Jul","Aug","Sep","Oct","Nov","Dec"}, 0), 1, 2, 3, 4, 5, 6, 7, 8, 9, 10, 11, 12), MID(H5864, 9, 2)), "yyyy-mm-dd")</f>
        <v>1968-04-24</v>
      </c>
      <c r="G5864" s="1" t="s">
        <v>11904</v>
      </c>
      <c r="H5864" s="1" t="s">
        <v>11903</v>
      </c>
    </row>
    <row r="5865" spans="1:8" hidden="1" x14ac:dyDescent="0.3">
      <c r="A5865" s="1" t="s">
        <v>565</v>
      </c>
      <c r="B5865" s="1" t="str">
        <f t="shared" si="274"/>
        <v>Kazakhstan</v>
      </c>
      <c r="C5865" s="5" t="str">
        <f t="shared" si="273"/>
        <v>1968</v>
      </c>
      <c r="D5865" s="1" t="str">
        <f t="shared" si="275"/>
        <v xml:space="preserve">Proton-K/Block D </v>
      </c>
      <c r="E5865" s="1" t="s">
        <v>346</v>
      </c>
      <c r="F5865" s="7" t="str">
        <f>TEXT(DATE(MID(H5865, 13, 4), CHOOSE(MATCH( MID(H5865, 5, 3), {"Jan","Feb","Mar","Apr","May","Jun","Jul","Aug","Sep","Oct","Nov","Dec"}, 0), 1, 2, 3, 4, 5, 6, 7, 8, 9, 10, 11, 12), MID(H5865, 9, 2)), "yyyy-mm-dd")</f>
        <v>1968-04-22</v>
      </c>
      <c r="G5865" s="1" t="s">
        <v>11906</v>
      </c>
      <c r="H5865" s="1" t="s">
        <v>11905</v>
      </c>
    </row>
    <row r="5866" spans="1:8" hidden="1" x14ac:dyDescent="0.3">
      <c r="A5866" s="1" t="s">
        <v>1630</v>
      </c>
      <c r="B5866" s="1" t="str">
        <f t="shared" si="274"/>
        <v>Kazakhstan</v>
      </c>
      <c r="C5866" s="5" t="str">
        <f t="shared" si="273"/>
        <v>1968</v>
      </c>
      <c r="D5866" s="1" t="str">
        <f t="shared" si="275"/>
        <v xml:space="preserve">Molniya-M /Block L </v>
      </c>
      <c r="E5866" s="1" t="s">
        <v>346</v>
      </c>
      <c r="F5866" s="7" t="str">
        <f>TEXT(DATE(MID(H5866, 13, 4), CHOOSE(MATCH( MID(H5866, 5, 3), {"Jan","Feb","Mar","Apr","May","Jun","Jul","Aug","Sep","Oct","Nov","Dec"}, 0), 1, 2, 3, 4, 5, 6, 7, 8, 9, 10, 11, 12), MID(H5866, 9, 2)), "yyyy-mm-dd")</f>
        <v>1968-04-21</v>
      </c>
      <c r="G5866" s="1" t="s">
        <v>11908</v>
      </c>
      <c r="H5866" s="1" t="s">
        <v>11907</v>
      </c>
    </row>
    <row r="5867" spans="1:8" hidden="1" x14ac:dyDescent="0.3">
      <c r="A5867" s="1" t="s">
        <v>130</v>
      </c>
      <c r="B5867" s="1" t="str">
        <f t="shared" si="274"/>
        <v>Kazakhstan</v>
      </c>
      <c r="C5867" s="5" t="str">
        <f t="shared" si="273"/>
        <v>1968</v>
      </c>
      <c r="D5867" s="1" t="str">
        <f t="shared" si="275"/>
        <v xml:space="preserve">Voskhod </v>
      </c>
      <c r="E5867" s="1" t="s">
        <v>346</v>
      </c>
      <c r="F5867" s="7" t="str">
        <f>TEXT(DATE(MID(H5867, 13, 4), CHOOSE(MATCH( MID(H5867, 5, 3), {"Jan","Feb","Mar","Apr","May","Jun","Jul","Aug","Sep","Oct","Nov","Dec"}, 0), 1, 2, 3, 4, 5, 6, 7, 8, 9, 10, 11, 12), MID(H5867, 9, 2)), "yyyy-mm-dd")</f>
        <v>1968-04-20</v>
      </c>
      <c r="G5867" s="1" t="s">
        <v>11910</v>
      </c>
      <c r="H5867" s="1" t="s">
        <v>11909</v>
      </c>
    </row>
    <row r="5868" spans="1:8" hidden="1" x14ac:dyDescent="0.3">
      <c r="A5868" s="1" t="s">
        <v>6899</v>
      </c>
      <c r="B5868" s="1" t="str">
        <f t="shared" si="274"/>
        <v>Russia</v>
      </c>
      <c r="C5868" s="5" t="str">
        <f t="shared" si="273"/>
        <v>1968</v>
      </c>
      <c r="D5868" s="1" t="str">
        <f t="shared" si="275"/>
        <v xml:space="preserve">Cosmos-2 (63SM) </v>
      </c>
      <c r="E5868" s="1" t="s">
        <v>346</v>
      </c>
      <c r="F5868" s="7" t="str">
        <f>TEXT(DATE(MID(H5868, 13, 4), CHOOSE(MATCH( MID(H5868, 5, 3), {"Jan","Feb","Mar","Apr","May","Jun","Jul","Aug","Sep","Oct","Nov","Dec"}, 0), 1, 2, 3, 4, 5, 6, 7, 8, 9, 10, 11, 12), MID(H5868, 9, 2)), "yyyy-mm-dd")</f>
        <v>1968-04-18</v>
      </c>
      <c r="G5868" s="1" t="s">
        <v>11912</v>
      </c>
      <c r="H5868" s="1" t="s">
        <v>11911</v>
      </c>
    </row>
    <row r="5869" spans="1:8" hidden="1" x14ac:dyDescent="0.3">
      <c r="A5869" s="1" t="s">
        <v>6615</v>
      </c>
      <c r="B5869" s="1" t="str">
        <f t="shared" si="274"/>
        <v>Russia</v>
      </c>
      <c r="C5869" s="5" t="str">
        <f t="shared" si="273"/>
        <v>1968</v>
      </c>
      <c r="D5869" s="1" t="str">
        <f t="shared" si="275"/>
        <v xml:space="preserve">Voskhod </v>
      </c>
      <c r="E5869" s="1" t="s">
        <v>346</v>
      </c>
      <c r="F5869" s="7" t="str">
        <f>TEXT(DATE(MID(H5869, 13, 4), CHOOSE(MATCH( MID(H5869, 5, 3), {"Jan","Feb","Mar","Apr","May","Jun","Jul","Aug","Sep","Oct","Nov","Dec"}, 0), 1, 2, 3, 4, 5, 6, 7, 8, 9, 10, 11, 12), MID(H5869, 9, 2)), "yyyy-mm-dd")</f>
        <v>1968-04-18</v>
      </c>
      <c r="G5869" s="1" t="s">
        <v>11914</v>
      </c>
      <c r="H5869" s="1" t="s">
        <v>11913</v>
      </c>
    </row>
    <row r="5870" spans="1:8" hidden="1" x14ac:dyDescent="0.3">
      <c r="A5870" s="1" t="s">
        <v>4249</v>
      </c>
      <c r="B5870" s="1" t="str">
        <f t="shared" si="274"/>
        <v>USA</v>
      </c>
      <c r="C5870" s="5" t="str">
        <f t="shared" si="273"/>
        <v>1968</v>
      </c>
      <c r="D5870" s="1" t="str">
        <f t="shared" si="275"/>
        <v xml:space="preserve">Titan IIIB </v>
      </c>
      <c r="E5870" s="1" t="s">
        <v>346</v>
      </c>
      <c r="F5870" s="7" t="str">
        <f>TEXT(DATE(MID(H5870, 13, 4), CHOOSE(MATCH( MID(H5870, 5, 3), {"Jan","Feb","Mar","Apr","May","Jun","Jul","Aug","Sep","Oct","Nov","Dec"}, 0), 1, 2, 3, 4, 5, 6, 7, 8, 9, 10, 11, 12), MID(H5870, 9, 2)), "yyyy-mm-dd")</f>
        <v>1968-04-17</v>
      </c>
      <c r="G5870" s="1" t="s">
        <v>11916</v>
      </c>
      <c r="H5870" s="1" t="s">
        <v>11915</v>
      </c>
    </row>
    <row r="5871" spans="1:8" hidden="1" x14ac:dyDescent="0.3">
      <c r="A5871" s="1" t="s">
        <v>1630</v>
      </c>
      <c r="B5871" s="1" t="str">
        <f t="shared" si="274"/>
        <v>Kazakhstan</v>
      </c>
      <c r="C5871" s="5" t="str">
        <f t="shared" si="273"/>
        <v>1968</v>
      </c>
      <c r="D5871" s="1" t="str">
        <f t="shared" si="275"/>
        <v xml:space="preserve">Soyuz </v>
      </c>
      <c r="E5871" s="1" t="s">
        <v>346</v>
      </c>
      <c r="F5871" s="7" t="str">
        <f>TEXT(DATE(MID(H5871, 13, 4), CHOOSE(MATCH( MID(H5871, 5, 3), {"Jan","Feb","Mar","Apr","May","Jun","Jul","Aug","Sep","Oct","Nov","Dec"}, 0), 1, 2, 3, 4, 5, 6, 7, 8, 9, 10, 11, 12), MID(H5871, 9, 2)), "yyyy-mm-dd")</f>
        <v>1968-04-15</v>
      </c>
      <c r="G5871" s="1" t="s">
        <v>11918</v>
      </c>
      <c r="H5871" s="1" t="s">
        <v>11917</v>
      </c>
    </row>
    <row r="5872" spans="1:8" hidden="1" x14ac:dyDescent="0.3">
      <c r="A5872" s="1" t="s">
        <v>130</v>
      </c>
      <c r="B5872" s="1" t="str">
        <f t="shared" si="274"/>
        <v>Kazakhstan</v>
      </c>
      <c r="C5872" s="5" t="str">
        <f t="shared" si="273"/>
        <v>1968</v>
      </c>
      <c r="D5872" s="1" t="str">
        <f t="shared" si="275"/>
        <v xml:space="preserve">Soyuz </v>
      </c>
      <c r="E5872" s="1" t="s">
        <v>346</v>
      </c>
      <c r="F5872" s="7" t="str">
        <f>TEXT(DATE(MID(H5872, 13, 4), CHOOSE(MATCH( MID(H5872, 5, 3), {"Jan","Feb","Mar","Apr","May","Jun","Jul","Aug","Sep","Oct","Nov","Dec"}, 0), 1, 2, 3, 4, 5, 6, 7, 8, 9, 10, 11, 12), MID(H5872, 9, 2)), "yyyy-mm-dd")</f>
        <v>1968-04-14</v>
      </c>
      <c r="G5872" s="1" t="s">
        <v>11920</v>
      </c>
      <c r="H5872" s="1" t="s">
        <v>11919</v>
      </c>
    </row>
    <row r="5873" spans="1:8" hidden="1" x14ac:dyDescent="0.3">
      <c r="A5873" s="1" t="s">
        <v>1561</v>
      </c>
      <c r="B5873" s="1" t="str">
        <f t="shared" si="274"/>
        <v>Russia</v>
      </c>
      <c r="C5873" s="5" t="str">
        <f t="shared" si="273"/>
        <v>1968</v>
      </c>
      <c r="D5873" s="1" t="str">
        <f t="shared" si="275"/>
        <v xml:space="preserve">Cosmos-2 (63SM) </v>
      </c>
      <c r="E5873" s="1" t="s">
        <v>346</v>
      </c>
      <c r="F5873" s="7" t="str">
        <f>TEXT(DATE(MID(H5873, 13, 4), CHOOSE(MATCH( MID(H5873, 5, 3), {"Jan","Feb","Mar","Apr","May","Jun","Jul","Aug","Sep","Oct","Nov","Dec"}, 0), 1, 2, 3, 4, 5, 6, 7, 8, 9, 10, 11, 12), MID(H5873, 9, 2)), "yyyy-mm-dd")</f>
        <v>1968-04-09</v>
      </c>
      <c r="G5873" s="1" t="s">
        <v>11922</v>
      </c>
      <c r="H5873" s="1" t="s">
        <v>11921</v>
      </c>
    </row>
    <row r="5874" spans="1:8" hidden="1" x14ac:dyDescent="0.3">
      <c r="A5874" s="1" t="s">
        <v>1630</v>
      </c>
      <c r="B5874" s="1" t="str">
        <f t="shared" si="274"/>
        <v>Kazakhstan</v>
      </c>
      <c r="C5874" s="5" t="str">
        <f t="shared" si="273"/>
        <v>1968</v>
      </c>
      <c r="D5874" s="1" t="str">
        <f t="shared" si="275"/>
        <v xml:space="preserve">Molniya-M /Block L </v>
      </c>
      <c r="E5874" s="1" t="s">
        <v>346</v>
      </c>
      <c r="F5874" s="7" t="str">
        <f>TEXT(DATE(MID(H5874, 13, 4), CHOOSE(MATCH( MID(H5874, 5, 3), {"Jan","Feb","Mar","Apr","May","Jun","Jul","Aug","Sep","Oct","Nov","Dec"}, 0), 1, 2, 3, 4, 5, 6, 7, 8, 9, 10, 11, 12), MID(H5874, 9, 2)), "yyyy-mm-dd")</f>
        <v>1968-04-07</v>
      </c>
      <c r="G5874" s="1" t="s">
        <v>11924</v>
      </c>
      <c r="H5874" s="1" t="s">
        <v>11923</v>
      </c>
    </row>
    <row r="5875" spans="1:8" hidden="1" x14ac:dyDescent="0.3">
      <c r="A5875" s="1" t="s">
        <v>11056</v>
      </c>
      <c r="B5875" s="1" t="str">
        <f t="shared" si="274"/>
        <v>USA</v>
      </c>
      <c r="C5875" s="5" t="str">
        <f t="shared" si="273"/>
        <v>1968</v>
      </c>
      <c r="D5875" s="1" t="str">
        <f t="shared" si="275"/>
        <v xml:space="preserve">Atlas-E/F OV1 </v>
      </c>
      <c r="E5875" s="1" t="s">
        <v>346</v>
      </c>
      <c r="F5875" s="7" t="str">
        <f>TEXT(DATE(MID(H5875, 13, 4), CHOOSE(MATCH( MID(H5875, 5, 3), {"Jan","Feb","Mar","Apr","May","Jun","Jul","Aug","Sep","Oct","Nov","Dec"}, 0), 1, 2, 3, 4, 5, 6, 7, 8, 9, 10, 11, 12), MID(H5875, 9, 2)), "yyyy-mm-dd")</f>
        <v>1968-04-06</v>
      </c>
      <c r="G5875" s="1" t="s">
        <v>11926</v>
      </c>
      <c r="H5875" s="1" t="s">
        <v>11925</v>
      </c>
    </row>
    <row r="5876" spans="1:8" hidden="1" x14ac:dyDescent="0.3">
      <c r="A5876" s="1" t="s">
        <v>30</v>
      </c>
      <c r="B5876" s="1" t="str">
        <f t="shared" si="274"/>
        <v>USA</v>
      </c>
      <c r="C5876" s="5" t="str">
        <f t="shared" si="273"/>
        <v>1968</v>
      </c>
      <c r="D5876" s="1" t="str">
        <f t="shared" si="275"/>
        <v xml:space="preserve">Saturn V </v>
      </c>
      <c r="E5876" s="1" t="s">
        <v>346</v>
      </c>
      <c r="F5876" s="7" t="str">
        <f>TEXT(DATE(MID(H5876, 13, 4), CHOOSE(MATCH( MID(H5876, 5, 3), {"Jan","Feb","Mar","Apr","May","Jun","Jul","Aug","Sep","Oct","Nov","Dec"}, 0), 1, 2, 3, 4, 5, 6, 7, 8, 9, 10, 11, 12), MID(H5876, 9, 2)), "yyyy-mm-dd")</f>
        <v>1968-04-04</v>
      </c>
      <c r="G5876" s="1" t="s">
        <v>11928</v>
      </c>
      <c r="H5876" s="1" t="s">
        <v>11927</v>
      </c>
    </row>
    <row r="5877" spans="1:8" hidden="1" x14ac:dyDescent="0.3">
      <c r="A5877" s="1" t="s">
        <v>6615</v>
      </c>
      <c r="B5877" s="1" t="str">
        <f t="shared" si="274"/>
        <v>Russia</v>
      </c>
      <c r="C5877" s="5" t="str">
        <f t="shared" si="273"/>
        <v>1968</v>
      </c>
      <c r="D5877" s="1" t="str">
        <f t="shared" si="275"/>
        <v xml:space="preserve">Voskhod </v>
      </c>
      <c r="E5877" s="1" t="s">
        <v>346</v>
      </c>
      <c r="F5877" s="7" t="str">
        <f>TEXT(DATE(MID(H5877, 13, 4), CHOOSE(MATCH( MID(H5877, 5, 3), {"Jan","Feb","Mar","Apr","May","Jun","Jul","Aug","Sep","Oct","Nov","Dec"}, 0), 1, 2, 3, 4, 5, 6, 7, 8, 9, 10, 11, 12), MID(H5877, 9, 2)), "yyyy-mm-dd")</f>
        <v>1968-04-03</v>
      </c>
      <c r="G5877" s="1" t="s">
        <v>11930</v>
      </c>
      <c r="H5877" s="1" t="s">
        <v>11929</v>
      </c>
    </row>
    <row r="5878" spans="1:8" hidden="1" x14ac:dyDescent="0.3">
      <c r="A5878" s="1" t="s">
        <v>11821</v>
      </c>
      <c r="B5878" s="1" t="str">
        <f t="shared" si="274"/>
        <v>Kazakhstan</v>
      </c>
      <c r="C5878" s="5" t="str">
        <f t="shared" si="273"/>
        <v>1968</v>
      </c>
      <c r="D5878" s="1" t="str">
        <f t="shared" si="275"/>
        <v xml:space="preserve">Cosmos-3 </v>
      </c>
      <c r="E5878" s="1" t="s">
        <v>346</v>
      </c>
      <c r="F5878" s="7" t="str">
        <f>TEXT(DATE(MID(H5878, 13, 4), CHOOSE(MATCH( MID(H5878, 5, 3), {"Jan","Feb","Mar","Apr","May","Jun","Jul","Aug","Sep","Oct","Nov","Dec"}, 0), 1, 2, 3, 4, 5, 6, 7, 8, 9, 10, 11, 12), MID(H5878, 9, 2)), "yyyy-mm-dd")</f>
        <v>1968-03-28</v>
      </c>
      <c r="G5878" s="1" t="s">
        <v>11933</v>
      </c>
      <c r="H5878" s="1" t="s">
        <v>11932</v>
      </c>
    </row>
    <row r="5879" spans="1:8" hidden="1" x14ac:dyDescent="0.3">
      <c r="A5879" s="1" t="s">
        <v>6795</v>
      </c>
      <c r="B5879" s="1" t="str">
        <f t="shared" si="274"/>
        <v>Kazakhstan</v>
      </c>
      <c r="C5879" s="5" t="str">
        <f t="shared" si="273"/>
        <v>1968</v>
      </c>
      <c r="D5879" s="1" t="str">
        <f t="shared" si="275"/>
        <v xml:space="preserve">Tsyklon-2A </v>
      </c>
      <c r="E5879" s="1" t="s">
        <v>346</v>
      </c>
      <c r="F5879" s="7" t="str">
        <f>TEXT(DATE(MID(H5879, 13, 4), CHOOSE(MATCH( MID(H5879, 5, 3), {"Jan","Feb","Mar","Apr","May","Jun","Jul","Aug","Sep","Oct","Nov","Dec"}, 0), 1, 2, 3, 4, 5, 6, 7, 8, 9, 10, 11, 12), MID(H5879, 9, 2)), "yyyy-mm-dd")</f>
        <v>1968-03-22</v>
      </c>
      <c r="G5879" s="1" t="s">
        <v>11935</v>
      </c>
      <c r="H5879" s="1" t="s">
        <v>11934</v>
      </c>
    </row>
    <row r="5880" spans="1:8" hidden="1" x14ac:dyDescent="0.3">
      <c r="A5880" s="1" t="s">
        <v>1630</v>
      </c>
      <c r="B5880" s="1" t="str">
        <f t="shared" si="274"/>
        <v>Kazakhstan</v>
      </c>
      <c r="C5880" s="5" t="str">
        <f t="shared" si="273"/>
        <v>1968</v>
      </c>
      <c r="D5880" s="1" t="str">
        <f t="shared" si="275"/>
        <v xml:space="preserve">Voskhod </v>
      </c>
      <c r="E5880" s="1" t="s">
        <v>346</v>
      </c>
      <c r="F5880" s="7" t="str">
        <f>TEXT(DATE(MID(H5880, 13, 4), CHOOSE(MATCH( MID(H5880, 5, 3), {"Jan","Feb","Mar","Apr","May","Jun","Jul","Aug","Sep","Oct","Nov","Dec"}, 0), 1, 2, 3, 4, 5, 6, 7, 8, 9, 10, 11, 12), MID(H5880, 9, 2)), "yyyy-mm-dd")</f>
        <v>1968-03-21</v>
      </c>
      <c r="G5880" s="1" t="s">
        <v>11937</v>
      </c>
      <c r="H5880" s="1" t="s">
        <v>11936</v>
      </c>
    </row>
    <row r="5881" spans="1:8" hidden="1" x14ac:dyDescent="0.3">
      <c r="A5881" s="1" t="s">
        <v>6615</v>
      </c>
      <c r="B5881" s="1" t="str">
        <f t="shared" si="274"/>
        <v>Russia</v>
      </c>
      <c r="C5881" s="5" t="str">
        <f t="shared" si="273"/>
        <v>1968</v>
      </c>
      <c r="D5881" s="1" t="str">
        <f t="shared" si="275"/>
        <v xml:space="preserve">Voskhod </v>
      </c>
      <c r="E5881" s="1" t="s">
        <v>346</v>
      </c>
      <c r="F5881" s="7" t="str">
        <f>TEXT(DATE(MID(H5881, 13, 4), CHOOSE(MATCH( MID(H5881, 5, 3), {"Jan","Feb","Mar","Apr","May","Jun","Jul","Aug","Sep","Oct","Nov","Dec"}, 0), 1, 2, 3, 4, 5, 6, 7, 8, 9, 10, 11, 12), MID(H5881, 9, 2)), "yyyy-mm-dd")</f>
        <v>1968-03-16</v>
      </c>
      <c r="G5881" s="1" t="s">
        <v>11939</v>
      </c>
      <c r="H5881" s="1" t="s">
        <v>11938</v>
      </c>
    </row>
    <row r="5882" spans="1:8" hidden="1" x14ac:dyDescent="0.3">
      <c r="A5882" s="1" t="s">
        <v>11804</v>
      </c>
      <c r="B5882" s="1" t="str">
        <f t="shared" si="274"/>
        <v>USA</v>
      </c>
      <c r="C5882" s="5" t="str">
        <f t="shared" si="273"/>
        <v>1968</v>
      </c>
      <c r="D5882" s="1" t="str">
        <f t="shared" si="275"/>
        <v xml:space="preserve">Thorad SLV-2G Agena-D </v>
      </c>
      <c r="E5882" s="1" t="s">
        <v>346</v>
      </c>
      <c r="F5882" s="7" t="str">
        <f>TEXT(DATE(MID(H5882, 13, 4), CHOOSE(MATCH( MID(H5882, 5, 3), {"Jan","Feb","Mar","Apr","May","Jun","Jul","Aug","Sep","Oct","Nov","Dec"}, 0), 1, 2, 3, 4, 5, 6, 7, 8, 9, 10, 11, 12), MID(H5882, 9, 2)), "yyyy-mm-dd")</f>
        <v>1968-03-14</v>
      </c>
      <c r="G5882" s="1" t="s">
        <v>11941</v>
      </c>
      <c r="H5882" s="1" t="s">
        <v>11940</v>
      </c>
    </row>
    <row r="5883" spans="1:8" hidden="1" x14ac:dyDescent="0.3">
      <c r="A5883" s="1" t="s">
        <v>6615</v>
      </c>
      <c r="B5883" s="1" t="str">
        <f t="shared" si="274"/>
        <v>Russia</v>
      </c>
      <c r="C5883" s="5" t="str">
        <f t="shared" si="273"/>
        <v>1968</v>
      </c>
      <c r="D5883" s="1" t="str">
        <f t="shared" si="275"/>
        <v xml:space="preserve">Vostok-2M </v>
      </c>
      <c r="E5883" s="1" t="s">
        <v>346</v>
      </c>
      <c r="F5883" s="7" t="str">
        <f>TEXT(DATE(MID(H5883, 13, 4), CHOOSE(MATCH( MID(H5883, 5, 3), {"Jan","Feb","Mar","Apr","May","Jun","Jul","Aug","Sep","Oct","Nov","Dec"}, 0), 1, 2, 3, 4, 5, 6, 7, 8, 9, 10, 11, 12), MID(H5883, 9, 2)), "yyyy-mm-dd")</f>
        <v>1968-03-14</v>
      </c>
      <c r="G5883" s="1" t="s">
        <v>11943</v>
      </c>
      <c r="H5883" s="1" t="s">
        <v>11942</v>
      </c>
    </row>
    <row r="5884" spans="1:8" hidden="1" x14ac:dyDescent="0.3">
      <c r="A5884" s="1" t="s">
        <v>4249</v>
      </c>
      <c r="B5884" s="1" t="str">
        <f t="shared" si="274"/>
        <v>USA</v>
      </c>
      <c r="C5884" s="5" t="str">
        <f t="shared" si="273"/>
        <v>1968</v>
      </c>
      <c r="D5884" s="1" t="str">
        <f t="shared" si="275"/>
        <v xml:space="preserve">Titan IIIB </v>
      </c>
      <c r="E5884" s="1" t="s">
        <v>346</v>
      </c>
      <c r="F5884" s="7" t="str">
        <f>TEXT(DATE(MID(H5884, 13, 4), CHOOSE(MATCH( MID(H5884, 5, 3), {"Jan","Feb","Mar","Apr","May","Jun","Jul","Aug","Sep","Oct","Nov","Dec"}, 0), 1, 2, 3, 4, 5, 6, 7, 8, 9, 10, 11, 12), MID(H5884, 9, 2)), "yyyy-mm-dd")</f>
        <v>1968-03-13</v>
      </c>
      <c r="G5884" s="1" t="s">
        <v>11945</v>
      </c>
      <c r="H5884" s="1" t="s">
        <v>11944</v>
      </c>
    </row>
    <row r="5885" spans="1:8" hidden="1" x14ac:dyDescent="0.3">
      <c r="A5885" s="1" t="s">
        <v>6899</v>
      </c>
      <c r="B5885" s="1" t="str">
        <f t="shared" si="274"/>
        <v>Russia</v>
      </c>
      <c r="C5885" s="5" t="str">
        <f t="shared" si="273"/>
        <v>1968</v>
      </c>
      <c r="D5885" s="1" t="str">
        <f t="shared" si="275"/>
        <v xml:space="preserve">Cosmos-2 (63SM) </v>
      </c>
      <c r="E5885" s="1" t="s">
        <v>346</v>
      </c>
      <c r="F5885" s="7" t="str">
        <f>TEXT(DATE(MID(H5885, 13, 4), CHOOSE(MATCH( MID(H5885, 5, 3), {"Jan","Feb","Mar","Apr","May","Jun","Jul","Aug","Sep","Oct","Nov","Dec"}, 0), 1, 2, 3, 4, 5, 6, 7, 8, 9, 10, 11, 12), MID(H5885, 9, 2)), "yyyy-mm-dd")</f>
        <v>1968-03-06</v>
      </c>
      <c r="G5885" s="1" t="s">
        <v>11947</v>
      </c>
      <c r="H5885" s="1" t="s">
        <v>11946</v>
      </c>
    </row>
    <row r="5886" spans="1:8" hidden="1" x14ac:dyDescent="0.3">
      <c r="A5886" s="1" t="s">
        <v>9094</v>
      </c>
      <c r="B5886" s="1" t="str">
        <f t="shared" si="274"/>
        <v>USA</v>
      </c>
      <c r="C5886" s="5" t="str">
        <f t="shared" si="273"/>
        <v>1968</v>
      </c>
      <c r="D5886" s="1" t="str">
        <f t="shared" si="275"/>
        <v xml:space="preserve">Scout B </v>
      </c>
      <c r="E5886" s="1" t="s">
        <v>346</v>
      </c>
      <c r="F5886" s="7" t="str">
        <f>TEXT(DATE(MID(H5886, 13, 4), CHOOSE(MATCH( MID(H5886, 5, 3), {"Jan","Feb","Mar","Apr","May","Jun","Jul","Aug","Sep","Oct","Nov","Dec"}, 0), 1, 2, 3, 4, 5, 6, 7, 8, 9, 10, 11, 12), MID(H5886, 9, 2)), "yyyy-mm-dd")</f>
        <v>1968-03-05</v>
      </c>
      <c r="G5886" s="1" t="s">
        <v>11949</v>
      </c>
      <c r="H5886" s="1" t="s">
        <v>11948</v>
      </c>
    </row>
    <row r="5887" spans="1:8" hidden="1" x14ac:dyDescent="0.3">
      <c r="A5887" s="1" t="s">
        <v>6615</v>
      </c>
      <c r="B5887" s="1" t="str">
        <f t="shared" si="274"/>
        <v>Russia</v>
      </c>
      <c r="C5887" s="5" t="str">
        <f t="shared" si="273"/>
        <v>1968</v>
      </c>
      <c r="D5887" s="1" t="str">
        <f t="shared" si="275"/>
        <v xml:space="preserve">Voskhod </v>
      </c>
      <c r="E5887" s="1" t="s">
        <v>346</v>
      </c>
      <c r="F5887" s="7" t="str">
        <f>TEXT(DATE(MID(H5887, 13, 4), CHOOSE(MATCH( MID(H5887, 5, 3), {"Jan","Feb","Mar","Apr","May","Jun","Jul","Aug","Sep","Oct","Nov","Dec"}, 0), 1, 2, 3, 4, 5, 6, 7, 8, 9, 10, 11, 12), MID(H5887, 9, 2)), "yyyy-mm-dd")</f>
        <v>1968-03-05</v>
      </c>
      <c r="G5887" s="1" t="s">
        <v>11951</v>
      </c>
      <c r="H5887" s="1" t="s">
        <v>11950</v>
      </c>
    </row>
    <row r="5888" spans="1:8" hidden="1" x14ac:dyDescent="0.3">
      <c r="A5888" s="1" t="s">
        <v>1561</v>
      </c>
      <c r="B5888" s="1" t="str">
        <f t="shared" si="274"/>
        <v>Russia</v>
      </c>
      <c r="C5888" s="5" t="str">
        <f t="shared" si="273"/>
        <v>1968</v>
      </c>
      <c r="D5888" s="1" t="str">
        <f t="shared" si="275"/>
        <v xml:space="preserve">Cosmos-2 (63SM) </v>
      </c>
      <c r="E5888" s="1" t="s">
        <v>346</v>
      </c>
      <c r="F5888" s="7" t="str">
        <f>TEXT(DATE(MID(H5888, 13, 4), CHOOSE(MATCH( MID(H5888, 5, 3), {"Jan","Feb","Mar","Apr","May","Jun","Jul","Aug","Sep","Oct","Nov","Dec"}, 0), 1, 2, 3, 4, 5, 6, 7, 8, 9, 10, 11, 12), MID(H5888, 9, 2)), "yyyy-mm-dd")</f>
        <v>1968-03-05</v>
      </c>
      <c r="G5888" s="1" t="s">
        <v>11953</v>
      </c>
      <c r="H5888" s="1" t="s">
        <v>11952</v>
      </c>
    </row>
    <row r="5889" spans="1:8" hidden="1" x14ac:dyDescent="0.3">
      <c r="A5889" s="1" t="s">
        <v>9371</v>
      </c>
      <c r="B5889" s="1" t="str">
        <f t="shared" si="274"/>
        <v>USA</v>
      </c>
      <c r="C5889" s="5" t="str">
        <f t="shared" si="273"/>
        <v>1968</v>
      </c>
      <c r="D5889" s="1" t="str">
        <f t="shared" si="275"/>
        <v xml:space="preserve">Atlas-SLV3A Agena-D </v>
      </c>
      <c r="E5889" s="1" t="s">
        <v>346</v>
      </c>
      <c r="F5889" s="7" t="str">
        <f>TEXT(DATE(MID(H5889, 13, 4), CHOOSE(MATCH( MID(H5889, 5, 3), {"Jan","Feb","Mar","Apr","May","Jun","Jul","Aug","Sep","Oct","Nov","Dec"}, 0), 1, 2, 3, 4, 5, 6, 7, 8, 9, 10, 11, 12), MID(H5889, 9, 2)), "yyyy-mm-dd")</f>
        <v>1968-03-04</v>
      </c>
      <c r="G5889" s="1" t="s">
        <v>11955</v>
      </c>
      <c r="H5889" s="1" t="s">
        <v>11954</v>
      </c>
    </row>
    <row r="5890" spans="1:8" hidden="1" x14ac:dyDescent="0.3">
      <c r="A5890" s="1" t="s">
        <v>4200</v>
      </c>
      <c r="B5890" s="1" t="str">
        <f t="shared" si="274"/>
        <v>Kazakhstan</v>
      </c>
      <c r="C5890" s="5" t="str">
        <f t="shared" ref="C5890:C5953" si="276">TEXT(F5890, "yyyy")</f>
        <v>1968</v>
      </c>
      <c r="D5890" s="1" t="str">
        <f t="shared" si="275"/>
        <v xml:space="preserve">Proton-K/Block D </v>
      </c>
      <c r="E5890" s="1" t="s">
        <v>346</v>
      </c>
      <c r="F5890" s="7" t="str">
        <f>TEXT(DATE(MID(H5890, 13, 4), CHOOSE(MATCH( MID(H5890, 5, 3), {"Jan","Feb","Mar","Apr","May","Jun","Jul","Aug","Sep","Oct","Nov","Dec"}, 0), 1, 2, 3, 4, 5, 6, 7, 8, 9, 10, 11, 12), MID(H5890, 9, 2)), "yyyy-mm-dd")</f>
        <v>1968-03-02</v>
      </c>
      <c r="G5890" s="1" t="s">
        <v>11957</v>
      </c>
      <c r="H5890" s="1" t="s">
        <v>11956</v>
      </c>
    </row>
    <row r="5891" spans="1:8" hidden="1" x14ac:dyDescent="0.3">
      <c r="A5891" s="1" t="s">
        <v>5723</v>
      </c>
      <c r="B5891" s="1" t="str">
        <f t="shared" ref="B5891:B5954" si="277">TRIM(MID(A5891, FIND("|", SUBSTITUTE(A5891, ",", "|", LEN(A5891) - LEN(SUBSTITUTE(A5891,",", "" )))) + 1, LEN(A5891)))</f>
        <v>USA</v>
      </c>
      <c r="C5891" s="5" t="str">
        <f t="shared" si="276"/>
        <v>1968</v>
      </c>
      <c r="D5891" s="1" t="str">
        <f t="shared" ref="D5891:D5954" si="278">LEFT(G5891, FIND("|", G5891) - 1)</f>
        <v xml:space="preserve">Scout A </v>
      </c>
      <c r="E5891" s="1" t="s">
        <v>346</v>
      </c>
      <c r="F5891" s="7" t="str">
        <f>TEXT(DATE(MID(H5891, 13, 4), CHOOSE(MATCH( MID(H5891, 5, 3), {"Jan","Feb","Mar","Apr","May","Jun","Jul","Aug","Sep","Oct","Nov","Dec"}, 0), 1, 2, 3, 4, 5, 6, 7, 8, 9, 10, 11, 12), MID(H5891, 9, 2)), "yyyy-mm-dd")</f>
        <v>1968-03-02</v>
      </c>
      <c r="G5891" s="1" t="s">
        <v>11959</v>
      </c>
      <c r="H5891" s="1" t="s">
        <v>11958</v>
      </c>
    </row>
    <row r="5892" spans="1:8" hidden="1" x14ac:dyDescent="0.3">
      <c r="A5892" s="1" t="s">
        <v>6482</v>
      </c>
      <c r="B5892" s="1" t="str">
        <f t="shared" si="277"/>
        <v>Russia</v>
      </c>
      <c r="C5892" s="5" t="str">
        <f t="shared" si="276"/>
        <v>1968</v>
      </c>
      <c r="D5892" s="1" t="str">
        <f t="shared" si="278"/>
        <v xml:space="preserve">Cosmos-3M </v>
      </c>
      <c r="E5892" s="1" t="s">
        <v>346</v>
      </c>
      <c r="F5892" s="7" t="str">
        <f>TEXT(DATE(MID(H5892, 13, 4), CHOOSE(MATCH( MID(H5892, 5, 3), {"Jan","Feb","Mar","Apr","May","Jun","Jul","Aug","Sep","Oct","Nov","Dec"}, 0), 1, 2, 3, 4, 5, 6, 7, 8, 9, 10, 11, 12), MID(H5892, 9, 2)), "yyyy-mm-dd")</f>
        <v>1968-02-20</v>
      </c>
      <c r="G5892" s="1" t="s">
        <v>11961</v>
      </c>
      <c r="H5892" s="1" t="s">
        <v>11960</v>
      </c>
    </row>
    <row r="5893" spans="1:8" hidden="1" x14ac:dyDescent="0.3">
      <c r="A5893" s="1" t="s">
        <v>6899</v>
      </c>
      <c r="B5893" s="1" t="str">
        <f t="shared" si="277"/>
        <v>Russia</v>
      </c>
      <c r="C5893" s="5" t="str">
        <f t="shared" si="276"/>
        <v>1968</v>
      </c>
      <c r="D5893" s="1" t="str">
        <f t="shared" si="278"/>
        <v xml:space="preserve">Cosmos-2 (63SM) </v>
      </c>
      <c r="E5893" s="1" t="s">
        <v>346</v>
      </c>
      <c r="F5893" s="7" t="str">
        <f>TEXT(DATE(MID(H5893, 13, 4), CHOOSE(MATCH( MID(H5893, 5, 3), {"Jan","Feb","Mar","Apr","May","Jun","Jul","Aug","Sep","Oct","Nov","Dec"}, 0), 1, 2, 3, 4, 5, 6, 7, 8, 9, 10, 11, 12), MID(H5893, 9, 2)), "yyyy-mm-dd")</f>
        <v>1968-02-20</v>
      </c>
      <c r="G5893" s="1" t="s">
        <v>11963</v>
      </c>
      <c r="H5893" s="1" t="s">
        <v>11962</v>
      </c>
    </row>
    <row r="5894" spans="1:8" hidden="1" x14ac:dyDescent="0.3">
      <c r="A5894" s="1" t="s">
        <v>1630</v>
      </c>
      <c r="B5894" s="1" t="str">
        <f t="shared" si="277"/>
        <v>Kazakhstan</v>
      </c>
      <c r="C5894" s="5" t="str">
        <f t="shared" si="276"/>
        <v>1968</v>
      </c>
      <c r="D5894" s="1" t="str">
        <f t="shared" si="278"/>
        <v xml:space="preserve">Molniya-M /Block L </v>
      </c>
      <c r="E5894" s="1" t="s">
        <v>346</v>
      </c>
      <c r="F5894" s="7" t="str">
        <f>TEXT(DATE(MID(H5894, 13, 4), CHOOSE(MATCH( MID(H5894, 5, 3), {"Jan","Feb","Mar","Apr","May","Jun","Jul","Aug","Sep","Oct","Nov","Dec"}, 0), 1, 2, 3, 4, 5, 6, 7, 8, 9, 10, 11, 12), MID(H5894, 9, 2)), "yyyy-mm-dd")</f>
        <v>1968-02-07</v>
      </c>
      <c r="G5894" s="1" t="s">
        <v>11965</v>
      </c>
      <c r="H5894" s="1" t="s">
        <v>11964</v>
      </c>
    </row>
    <row r="5895" spans="1:8" hidden="1" x14ac:dyDescent="0.3">
      <c r="A5895" s="1" t="s">
        <v>130</v>
      </c>
      <c r="B5895" s="1" t="str">
        <f t="shared" si="277"/>
        <v>Kazakhstan</v>
      </c>
      <c r="C5895" s="5" t="str">
        <f t="shared" si="276"/>
        <v>1968</v>
      </c>
      <c r="D5895" s="1" t="str">
        <f t="shared" si="278"/>
        <v xml:space="preserve">Voskhod </v>
      </c>
      <c r="E5895" s="1" t="s">
        <v>346</v>
      </c>
      <c r="F5895" s="7" t="str">
        <f>TEXT(DATE(MID(H5895, 13, 4), CHOOSE(MATCH( MID(H5895, 5, 3), {"Jan","Feb","Mar","Apr","May","Jun","Jul","Aug","Sep","Oct","Nov","Dec"}, 0), 1, 2, 3, 4, 5, 6, 7, 8, 9, 10, 11, 12), MID(H5895, 9, 2)), "yyyy-mm-dd")</f>
        <v>1968-02-06</v>
      </c>
      <c r="G5895" s="1" t="s">
        <v>11967</v>
      </c>
      <c r="H5895" s="1" t="s">
        <v>11966</v>
      </c>
    </row>
    <row r="5896" spans="1:8" hidden="1" x14ac:dyDescent="0.3">
      <c r="A5896" s="1" t="s">
        <v>11804</v>
      </c>
      <c r="B5896" s="1" t="str">
        <f t="shared" si="277"/>
        <v>USA</v>
      </c>
      <c r="C5896" s="5" t="str">
        <f t="shared" si="276"/>
        <v>1968</v>
      </c>
      <c r="D5896" s="1" t="str">
        <f t="shared" si="278"/>
        <v xml:space="preserve">Thorad SLV-2G Agena-D </v>
      </c>
      <c r="E5896" s="1" t="s">
        <v>346</v>
      </c>
      <c r="F5896" s="7" t="str">
        <f>TEXT(DATE(MID(H5896, 13, 4), CHOOSE(MATCH( MID(H5896, 5, 3), {"Jan","Feb","Mar","Apr","May","Jun","Jul","Aug","Sep","Oct","Nov","Dec"}, 0), 1, 2, 3, 4, 5, 6, 7, 8, 9, 10, 11, 12), MID(H5896, 9, 2)), "yyyy-mm-dd")</f>
        <v>1968-01-24</v>
      </c>
      <c r="G5896" s="1" t="s">
        <v>11969</v>
      </c>
      <c r="H5896" s="1" t="s">
        <v>11968</v>
      </c>
    </row>
    <row r="5897" spans="1:8" hidden="1" x14ac:dyDescent="0.3">
      <c r="A5897" s="1" t="s">
        <v>390</v>
      </c>
      <c r="B5897" s="1" t="str">
        <f t="shared" si="277"/>
        <v>USA</v>
      </c>
      <c r="C5897" s="5" t="str">
        <f t="shared" si="276"/>
        <v>1968</v>
      </c>
      <c r="D5897" s="1" t="str">
        <f t="shared" si="278"/>
        <v xml:space="preserve">Saturn IB </v>
      </c>
      <c r="E5897" s="1" t="s">
        <v>346</v>
      </c>
      <c r="F5897" s="7" t="str">
        <f>TEXT(DATE(MID(H5897, 13, 4), CHOOSE(MATCH( MID(H5897, 5, 3), {"Jan","Feb","Mar","Apr","May","Jun","Jul","Aug","Sep","Oct","Nov","Dec"}, 0), 1, 2, 3, 4, 5, 6, 7, 8, 9, 10, 11, 12), MID(H5897, 9, 2)), "yyyy-mm-dd")</f>
        <v>1968-01-22</v>
      </c>
      <c r="G5897" s="1" t="s">
        <v>11971</v>
      </c>
      <c r="H5897" s="1" t="s">
        <v>11970</v>
      </c>
    </row>
    <row r="5898" spans="1:8" hidden="1" x14ac:dyDescent="0.3">
      <c r="A5898" s="1" t="s">
        <v>6482</v>
      </c>
      <c r="B5898" s="1" t="str">
        <f t="shared" si="277"/>
        <v>Russia</v>
      </c>
      <c r="C5898" s="5" t="str">
        <f t="shared" si="276"/>
        <v>1968</v>
      </c>
      <c r="D5898" s="1" t="str">
        <f t="shared" si="278"/>
        <v xml:space="preserve">Cosmos-3M </v>
      </c>
      <c r="E5898" s="1" t="s">
        <v>346</v>
      </c>
      <c r="F5898" s="7" t="str">
        <f>TEXT(DATE(MID(H5898, 13, 4), CHOOSE(MATCH( MID(H5898, 5, 3), {"Jan","Feb","Mar","Apr","May","Jun","Jul","Aug","Sep","Oct","Nov","Dec"}, 0), 1, 2, 3, 4, 5, 6, 7, 8, 9, 10, 11, 12), MID(H5898, 9, 2)), "yyyy-mm-dd")</f>
        <v>1968-01-19</v>
      </c>
      <c r="G5898" s="1" t="s">
        <v>11973</v>
      </c>
      <c r="H5898" s="1" t="s">
        <v>11972</v>
      </c>
    </row>
    <row r="5899" spans="1:8" hidden="1" x14ac:dyDescent="0.3">
      <c r="A5899" s="1" t="s">
        <v>4249</v>
      </c>
      <c r="B5899" s="1" t="str">
        <f t="shared" si="277"/>
        <v>USA</v>
      </c>
      <c r="C5899" s="5" t="str">
        <f t="shared" si="276"/>
        <v>1968</v>
      </c>
      <c r="D5899" s="1" t="str">
        <f t="shared" si="278"/>
        <v xml:space="preserve">Titan IIIB </v>
      </c>
      <c r="E5899" s="1" t="s">
        <v>346</v>
      </c>
      <c r="F5899" s="7" t="str">
        <f>TEXT(DATE(MID(H5899, 13, 4), CHOOSE(MATCH( MID(H5899, 5, 3), {"Jan","Feb","Mar","Apr","May","Jun","Jul","Aug","Sep","Oct","Nov","Dec"}, 0), 1, 2, 3, 4, 5, 6, 7, 8, 9, 10, 11, 12), MID(H5899, 9, 2)), "yyyy-mm-dd")</f>
        <v>1968-01-18</v>
      </c>
      <c r="G5899" s="1" t="s">
        <v>11975</v>
      </c>
      <c r="H5899" s="1" t="s">
        <v>11974</v>
      </c>
    </row>
    <row r="5900" spans="1:8" hidden="1" x14ac:dyDescent="0.3">
      <c r="A5900" s="1" t="s">
        <v>114</v>
      </c>
      <c r="B5900" s="1" t="str">
        <f t="shared" si="277"/>
        <v>USA</v>
      </c>
      <c r="C5900" s="5" t="str">
        <f t="shared" si="276"/>
        <v>1968</v>
      </c>
      <c r="D5900" s="1" t="str">
        <f t="shared" si="278"/>
        <v xml:space="preserve">Thor-SLV2A Agena-D </v>
      </c>
      <c r="E5900" s="1" t="s">
        <v>346</v>
      </c>
      <c r="F5900" s="7" t="str">
        <f>TEXT(DATE(MID(H5900, 13, 4), CHOOSE(MATCH( MID(H5900, 5, 3), {"Jan","Feb","Mar","Apr","May","Jun","Jul","Aug","Sep","Oct","Nov","Dec"}, 0), 1, 2, 3, 4, 5, 6, 7, 8, 9, 10, 11, 12), MID(H5900, 9, 2)), "yyyy-mm-dd")</f>
        <v>1968-01-17</v>
      </c>
      <c r="G5900" s="1" t="s">
        <v>11977</v>
      </c>
      <c r="H5900" s="1" t="s">
        <v>11976</v>
      </c>
    </row>
    <row r="5901" spans="1:8" hidden="1" x14ac:dyDescent="0.3">
      <c r="A5901" s="1" t="s">
        <v>6615</v>
      </c>
      <c r="B5901" s="1" t="str">
        <f t="shared" si="277"/>
        <v>Russia</v>
      </c>
      <c r="C5901" s="5" t="str">
        <f t="shared" si="276"/>
        <v>1968</v>
      </c>
      <c r="D5901" s="1" t="str">
        <f t="shared" si="278"/>
        <v xml:space="preserve">Voskhod </v>
      </c>
      <c r="E5901" s="1" t="s">
        <v>346</v>
      </c>
      <c r="F5901" s="7" t="str">
        <f>TEXT(DATE(MID(H5901, 13, 4), CHOOSE(MATCH( MID(H5901, 5, 3), {"Jan","Feb","Mar","Apr","May","Jun","Jul","Aug","Sep","Oct","Nov","Dec"}, 0), 1, 2, 3, 4, 5, 6, 7, 8, 9, 10, 11, 12), MID(H5901, 9, 2)), "yyyy-mm-dd")</f>
        <v>1968-01-16</v>
      </c>
      <c r="G5901" s="1" t="s">
        <v>11979</v>
      </c>
      <c r="H5901" s="1" t="s">
        <v>11978</v>
      </c>
    </row>
    <row r="5902" spans="1:8" hidden="1" x14ac:dyDescent="0.3">
      <c r="A5902" s="1" t="s">
        <v>10902</v>
      </c>
      <c r="B5902" s="1" t="str">
        <f t="shared" si="277"/>
        <v>USA</v>
      </c>
      <c r="C5902" s="5" t="str">
        <f t="shared" si="276"/>
        <v>1968</v>
      </c>
      <c r="D5902" s="1" t="str">
        <f t="shared" si="278"/>
        <v xml:space="preserve">Delta E1 </v>
      </c>
      <c r="E5902" s="1" t="s">
        <v>346</v>
      </c>
      <c r="F5902" s="7" t="str">
        <f>TEXT(DATE(MID(H5902, 13, 4), CHOOSE(MATCH( MID(H5902, 5, 3), {"Jan","Feb","Mar","Apr","May","Jun","Jul","Aug","Sep","Oct","Nov","Dec"}, 0), 1, 2, 3, 4, 5, 6, 7, 8, 9, 10, 11, 12), MID(H5902, 9, 2)), "yyyy-mm-dd")</f>
        <v>1968-01-11</v>
      </c>
      <c r="G5902" s="1" t="s">
        <v>11981</v>
      </c>
      <c r="H5902" s="1" t="s">
        <v>11980</v>
      </c>
    </row>
    <row r="5903" spans="1:8" hidden="1" x14ac:dyDescent="0.3">
      <c r="A5903" s="1" t="s">
        <v>4149</v>
      </c>
      <c r="B5903" s="1" t="str">
        <f t="shared" si="277"/>
        <v>USA</v>
      </c>
      <c r="C5903" s="5" t="str">
        <f t="shared" si="276"/>
        <v>1968</v>
      </c>
      <c r="D5903" s="1" t="str">
        <f t="shared" si="278"/>
        <v xml:space="preserve">Atlas-SLV3C Centaur-D </v>
      </c>
      <c r="E5903" s="1" t="s">
        <v>346</v>
      </c>
      <c r="F5903" s="7" t="str">
        <f>TEXT(DATE(MID(H5903, 13, 4), CHOOSE(MATCH( MID(H5903, 5, 3), {"Jan","Feb","Mar","Apr","May","Jun","Jul","Aug","Sep","Oct","Nov","Dec"}, 0), 1, 2, 3, 4, 5, 6, 7, 8, 9, 10, 11, 12), MID(H5903, 9, 2)), "yyyy-mm-dd")</f>
        <v>1968-01-07</v>
      </c>
      <c r="G5903" s="1" t="s">
        <v>11983</v>
      </c>
      <c r="H5903" s="1" t="s">
        <v>11982</v>
      </c>
    </row>
    <row r="5904" spans="1:8" hidden="1" x14ac:dyDescent="0.3">
      <c r="A5904" s="1" t="s">
        <v>6795</v>
      </c>
      <c r="B5904" s="1" t="str">
        <f t="shared" si="277"/>
        <v>Kazakhstan</v>
      </c>
      <c r="C5904" s="5" t="str">
        <f t="shared" si="276"/>
        <v>1967</v>
      </c>
      <c r="D5904" s="1" t="str">
        <f t="shared" si="278"/>
        <v xml:space="preserve">Tsyklon-2A </v>
      </c>
      <c r="E5904" s="1" t="s">
        <v>346</v>
      </c>
      <c r="F5904" s="7" t="str">
        <f>TEXT(DATE(MID(H5904, 13, 4), CHOOSE(MATCH( MID(H5904, 5, 3), {"Jan","Feb","Mar","Apr","May","Jun","Jul","Aug","Sep","Oct","Nov","Dec"}, 0), 1, 2, 3, 4, 5, 6, 7, 8, 9, 10, 11, 12), MID(H5904, 9, 2)), "yyyy-mm-dd")</f>
        <v>1967-12-27</v>
      </c>
      <c r="G5904" s="1" t="s">
        <v>11985</v>
      </c>
      <c r="H5904" s="1" t="s">
        <v>11984</v>
      </c>
    </row>
    <row r="5905" spans="1:8" hidden="1" x14ac:dyDescent="0.3">
      <c r="A5905" s="1" t="s">
        <v>6899</v>
      </c>
      <c r="B5905" s="1" t="str">
        <f t="shared" si="277"/>
        <v>Russia</v>
      </c>
      <c r="C5905" s="5" t="str">
        <f t="shared" si="276"/>
        <v>1967</v>
      </c>
      <c r="D5905" s="1" t="str">
        <f t="shared" si="278"/>
        <v xml:space="preserve">Cosmos-2 (63SM) </v>
      </c>
      <c r="E5905" s="1" t="s">
        <v>346</v>
      </c>
      <c r="F5905" s="7" t="str">
        <f>TEXT(DATE(MID(H5905, 13, 4), CHOOSE(MATCH( MID(H5905, 5, 3), {"Jan","Feb","Mar","Apr","May","Jun","Jul","Aug","Sep","Oct","Nov","Dec"}, 0), 1, 2, 3, 4, 5, 6, 7, 8, 9, 10, 11, 12), MID(H5905, 9, 2)), "yyyy-mm-dd")</f>
        <v>1967-12-26</v>
      </c>
      <c r="G5905" s="1" t="s">
        <v>11987</v>
      </c>
      <c r="H5905" s="1" t="s">
        <v>11986</v>
      </c>
    </row>
    <row r="5906" spans="1:8" hidden="1" x14ac:dyDescent="0.3">
      <c r="A5906" s="1" t="s">
        <v>6899</v>
      </c>
      <c r="B5906" s="1" t="str">
        <f t="shared" si="277"/>
        <v>Russia</v>
      </c>
      <c r="C5906" s="5" t="str">
        <f t="shared" si="276"/>
        <v>1967</v>
      </c>
      <c r="D5906" s="1" t="str">
        <f t="shared" si="278"/>
        <v xml:space="preserve">Cosmos-1 (65S3) </v>
      </c>
      <c r="E5906" s="1" t="s">
        <v>346</v>
      </c>
      <c r="F5906" s="7" t="str">
        <f>TEXT(DATE(MID(H5906, 13, 4), CHOOSE(MATCH( MID(H5906, 5, 3), {"Jan","Feb","Mar","Apr","May","Jun","Jul","Aug","Sep","Oct","Nov","Dec"}, 0), 1, 2, 3, 4, 5, 6, 7, 8, 9, 10, 11, 12), MID(H5906, 9, 2)), "yyyy-mm-dd")</f>
        <v>1967-12-19</v>
      </c>
      <c r="G5906" s="1" t="s">
        <v>11989</v>
      </c>
      <c r="H5906" s="1" t="s">
        <v>11988</v>
      </c>
    </row>
    <row r="5907" spans="1:8" hidden="1" x14ac:dyDescent="0.3">
      <c r="A5907" s="1" t="s">
        <v>6615</v>
      </c>
      <c r="B5907" s="1" t="str">
        <f t="shared" si="277"/>
        <v>Russia</v>
      </c>
      <c r="C5907" s="5" t="str">
        <f t="shared" si="276"/>
        <v>1967</v>
      </c>
      <c r="D5907" s="1" t="str">
        <f t="shared" si="278"/>
        <v xml:space="preserve">Voskhod </v>
      </c>
      <c r="E5907" s="1" t="s">
        <v>346</v>
      </c>
      <c r="F5907" s="7" t="str">
        <f>TEXT(DATE(MID(H5907, 13, 4), CHOOSE(MATCH( MID(H5907, 5, 3), {"Jan","Feb","Mar","Apr","May","Jun","Jul","Aug","Sep","Oct","Nov","Dec"}, 0), 1, 2, 3, 4, 5, 6, 7, 8, 9, 10, 11, 12), MID(H5907, 9, 2)), "yyyy-mm-dd")</f>
        <v>1967-12-16</v>
      </c>
      <c r="G5907" s="1" t="s">
        <v>11991</v>
      </c>
      <c r="H5907" s="1" t="s">
        <v>11990</v>
      </c>
    </row>
    <row r="5908" spans="1:8" hidden="1" x14ac:dyDescent="0.3">
      <c r="A5908" s="1" t="s">
        <v>3160</v>
      </c>
      <c r="B5908" s="1" t="str">
        <f t="shared" si="277"/>
        <v>USA</v>
      </c>
      <c r="C5908" s="5" t="str">
        <f t="shared" si="276"/>
        <v>1967</v>
      </c>
      <c r="D5908" s="1" t="str">
        <f t="shared" si="278"/>
        <v xml:space="preserve">Delta E1 </v>
      </c>
      <c r="E5908" s="1" t="s">
        <v>346</v>
      </c>
      <c r="F5908" s="7" t="str">
        <f>TEXT(DATE(MID(H5908, 13, 4), CHOOSE(MATCH( MID(H5908, 5, 3), {"Jan","Feb","Mar","Apr","May","Jun","Jul","Aug","Sep","Oct","Nov","Dec"}, 0), 1, 2, 3, 4, 5, 6, 7, 8, 9, 10, 11, 12), MID(H5908, 9, 2)), "yyyy-mm-dd")</f>
        <v>1967-12-13</v>
      </c>
      <c r="G5908" s="1" t="s">
        <v>11993</v>
      </c>
      <c r="H5908" s="1" t="s">
        <v>11992</v>
      </c>
    </row>
    <row r="5909" spans="1:8" hidden="1" x14ac:dyDescent="0.3">
      <c r="A5909" s="1" t="s">
        <v>10955</v>
      </c>
      <c r="B5909" s="1" t="str">
        <f t="shared" si="277"/>
        <v>USA</v>
      </c>
      <c r="C5909" s="5" t="str">
        <f t="shared" si="276"/>
        <v>1967</v>
      </c>
      <c r="D5909" s="1" t="str">
        <f t="shared" si="278"/>
        <v xml:space="preserve">Thorad SLV-2G Agena-D </v>
      </c>
      <c r="E5909" s="1" t="s">
        <v>346</v>
      </c>
      <c r="F5909" s="7" t="str">
        <f>TEXT(DATE(MID(H5909, 13, 4), CHOOSE(MATCH( MID(H5909, 5, 3), {"Jan","Feb","Mar","Apr","May","Jun","Jul","Aug","Sep","Oct","Nov","Dec"}, 0), 1, 2, 3, 4, 5, 6, 7, 8, 9, 10, 11, 12), MID(H5909, 9, 2)), "yyyy-mm-dd")</f>
        <v>1967-12-09</v>
      </c>
      <c r="G5909" s="1" t="s">
        <v>11995</v>
      </c>
      <c r="H5909" s="1" t="s">
        <v>11994</v>
      </c>
    </row>
    <row r="5910" spans="1:8" hidden="1" x14ac:dyDescent="0.3">
      <c r="A5910" s="1" t="s">
        <v>4249</v>
      </c>
      <c r="B5910" s="1" t="str">
        <f t="shared" si="277"/>
        <v>USA</v>
      </c>
      <c r="C5910" s="5" t="str">
        <f t="shared" si="276"/>
        <v>1967</v>
      </c>
      <c r="D5910" s="1" t="str">
        <f t="shared" si="278"/>
        <v xml:space="preserve">Titan IIIB </v>
      </c>
      <c r="E5910" s="1" t="s">
        <v>346</v>
      </c>
      <c r="F5910" s="7" t="str">
        <f>TEXT(DATE(MID(H5910, 13, 4), CHOOSE(MATCH( MID(H5910, 5, 3), {"Jan","Feb","Mar","Apr","May","Jun","Jul","Aug","Sep","Oct","Nov","Dec"}, 0), 1, 2, 3, 4, 5, 6, 7, 8, 9, 10, 11, 12), MID(H5910, 9, 2)), "yyyy-mm-dd")</f>
        <v>1967-12-05</v>
      </c>
      <c r="G5910" s="1" t="s">
        <v>11997</v>
      </c>
      <c r="H5910" s="1" t="s">
        <v>11996</v>
      </c>
    </row>
    <row r="5911" spans="1:8" hidden="1" x14ac:dyDescent="0.3">
      <c r="A5911" s="1" t="s">
        <v>5723</v>
      </c>
      <c r="B5911" s="1" t="str">
        <f t="shared" si="277"/>
        <v>USA</v>
      </c>
      <c r="C5911" s="5" t="str">
        <f t="shared" si="276"/>
        <v>1967</v>
      </c>
      <c r="D5911" s="1" t="str">
        <f t="shared" si="278"/>
        <v xml:space="preserve">Scout B </v>
      </c>
      <c r="E5911" s="1" t="s">
        <v>346</v>
      </c>
      <c r="F5911" s="7" t="str">
        <f>TEXT(DATE(MID(H5911, 13, 4), CHOOSE(MATCH( MID(H5911, 5, 3), {"Jan","Feb","Mar","Apr","May","Jun","Jul","Aug","Sep","Oct","Nov","Dec"}, 0), 1, 2, 3, 4, 5, 6, 7, 8, 9, 10, 11, 12), MID(H5911, 9, 2)), "yyyy-mm-dd")</f>
        <v>1967-12-05</v>
      </c>
      <c r="G5911" s="1" t="s">
        <v>11999</v>
      </c>
      <c r="H5911" s="1" t="s">
        <v>11998</v>
      </c>
    </row>
    <row r="5912" spans="1:8" hidden="1" x14ac:dyDescent="0.3">
      <c r="A5912" s="1" t="s">
        <v>6615</v>
      </c>
      <c r="B5912" s="1" t="str">
        <f t="shared" si="277"/>
        <v>Russia</v>
      </c>
      <c r="C5912" s="5" t="str">
        <f t="shared" si="276"/>
        <v>1967</v>
      </c>
      <c r="D5912" s="1" t="str">
        <f t="shared" si="278"/>
        <v xml:space="preserve">Voskhod </v>
      </c>
      <c r="E5912" s="1" t="s">
        <v>346</v>
      </c>
      <c r="F5912" s="7" t="str">
        <f>TEXT(DATE(MID(H5912, 13, 4), CHOOSE(MATCH( MID(H5912, 5, 3), {"Jan","Feb","Mar","Apr","May","Jun","Jul","Aug","Sep","Oct","Nov","Dec"}, 0), 1, 2, 3, 4, 5, 6, 7, 8, 9, 10, 11, 12), MID(H5912, 9, 2)), "yyyy-mm-dd")</f>
        <v>1967-12-03</v>
      </c>
      <c r="G5912" s="1" t="s">
        <v>12001</v>
      </c>
      <c r="H5912" s="1" t="s">
        <v>12000</v>
      </c>
    </row>
    <row r="5913" spans="1:8" hidden="1" x14ac:dyDescent="0.3">
      <c r="A5913" s="1" t="s">
        <v>11000</v>
      </c>
      <c r="B5913" s="1" t="str">
        <f t="shared" si="277"/>
        <v>Australia</v>
      </c>
      <c r="C5913" s="5" t="str">
        <f t="shared" si="276"/>
        <v>1967</v>
      </c>
      <c r="D5913" s="1" t="str">
        <f t="shared" si="278"/>
        <v xml:space="preserve">Redstone Sparta </v>
      </c>
      <c r="E5913" s="1" t="s">
        <v>346</v>
      </c>
      <c r="F5913" s="7" t="str">
        <f>TEXT(DATE(MID(H5913, 13, 4), CHOOSE(MATCH( MID(H5913, 5, 3), {"Jan","Feb","Mar","Apr","May","Jun","Jul","Aug","Sep","Oct","Nov","Dec"}, 0), 1, 2, 3, 4, 5, 6, 7, 8, 9, 10, 11, 12), MID(H5913, 9, 2)), "yyyy-mm-dd")</f>
        <v>1967-11-29</v>
      </c>
      <c r="G5913" s="1" t="s">
        <v>12004</v>
      </c>
      <c r="H5913" s="1" t="s">
        <v>12003</v>
      </c>
    </row>
    <row r="5914" spans="1:8" hidden="1" x14ac:dyDescent="0.3">
      <c r="A5914" s="1" t="s">
        <v>6615</v>
      </c>
      <c r="B5914" s="1" t="str">
        <f t="shared" si="277"/>
        <v>Russia</v>
      </c>
      <c r="C5914" s="5" t="str">
        <f t="shared" si="276"/>
        <v>1967</v>
      </c>
      <c r="D5914" s="1" t="str">
        <f t="shared" si="278"/>
        <v xml:space="preserve">Voskhod </v>
      </c>
      <c r="E5914" s="1" t="s">
        <v>346</v>
      </c>
      <c r="F5914" s="7" t="str">
        <f>TEXT(DATE(MID(H5914, 13, 4), CHOOSE(MATCH( MID(H5914, 5, 3), {"Jan","Feb","Mar","Apr","May","Jun","Jul","Aug","Sep","Oct","Nov","Dec"}, 0), 1, 2, 3, 4, 5, 6, 7, 8, 9, 10, 11, 12), MID(H5914, 9, 2)), "yyyy-mm-dd")</f>
        <v>1967-11-25</v>
      </c>
      <c r="G5914" s="1" t="s">
        <v>12006</v>
      </c>
      <c r="H5914" s="1" t="s">
        <v>12005</v>
      </c>
    </row>
    <row r="5915" spans="1:8" hidden="1" x14ac:dyDescent="0.3">
      <c r="A5915" s="1" t="s">
        <v>6482</v>
      </c>
      <c r="B5915" s="1" t="str">
        <f t="shared" si="277"/>
        <v>Russia</v>
      </c>
      <c r="C5915" s="5" t="str">
        <f t="shared" si="276"/>
        <v>1967</v>
      </c>
      <c r="D5915" s="1" t="str">
        <f t="shared" si="278"/>
        <v xml:space="preserve">Cosmos-3M </v>
      </c>
      <c r="E5915" s="1" t="s">
        <v>346</v>
      </c>
      <c r="F5915" s="7" t="str">
        <f>TEXT(DATE(MID(H5915, 13, 4), CHOOSE(MATCH( MID(H5915, 5, 3), {"Jan","Feb","Mar","Apr","May","Jun","Jul","Aug","Sep","Oct","Nov","Dec"}, 0), 1, 2, 3, 4, 5, 6, 7, 8, 9, 10, 11, 12), MID(H5915, 9, 2)), "yyyy-mm-dd")</f>
        <v>1967-11-23</v>
      </c>
      <c r="G5915" s="1" t="s">
        <v>12008</v>
      </c>
      <c r="H5915" s="1" t="s">
        <v>12007</v>
      </c>
    </row>
    <row r="5916" spans="1:8" hidden="1" x14ac:dyDescent="0.3">
      <c r="A5916" s="1" t="s">
        <v>565</v>
      </c>
      <c r="B5916" s="1" t="str">
        <f t="shared" si="277"/>
        <v>Kazakhstan</v>
      </c>
      <c r="C5916" s="5" t="str">
        <f t="shared" si="276"/>
        <v>1967</v>
      </c>
      <c r="D5916" s="1" t="str">
        <f t="shared" si="278"/>
        <v xml:space="preserve">Proton-K/Block D </v>
      </c>
      <c r="E5916" s="1" t="s">
        <v>346</v>
      </c>
      <c r="F5916" s="7" t="str">
        <f>TEXT(DATE(MID(H5916, 13, 4), CHOOSE(MATCH( MID(H5916, 5, 3), {"Jan","Feb","Mar","Apr","May","Jun","Jul","Aug","Sep","Oct","Nov","Dec"}, 0), 1, 2, 3, 4, 5, 6, 7, 8, 9, 10, 11, 12), MID(H5916, 9, 2)), "yyyy-mm-dd")</f>
        <v>1967-11-22</v>
      </c>
      <c r="G5916" s="1" t="s">
        <v>12010</v>
      </c>
      <c r="H5916" s="1" t="s">
        <v>12009</v>
      </c>
    </row>
    <row r="5917" spans="1:8" hidden="1" x14ac:dyDescent="0.3">
      <c r="A5917" s="1" t="s">
        <v>1561</v>
      </c>
      <c r="B5917" s="1" t="str">
        <f t="shared" si="277"/>
        <v>Russia</v>
      </c>
      <c r="C5917" s="5" t="str">
        <f t="shared" si="276"/>
        <v>1967</v>
      </c>
      <c r="D5917" s="1" t="str">
        <f t="shared" si="278"/>
        <v xml:space="preserve">Cosmos-2 (63SM) </v>
      </c>
      <c r="E5917" s="1" t="s">
        <v>346</v>
      </c>
      <c r="F5917" s="7" t="str">
        <f>TEXT(DATE(MID(H5917, 13, 4), CHOOSE(MATCH( MID(H5917, 5, 3), {"Jan","Feb","Mar","Apr","May","Jun","Jul","Aug","Sep","Oct","Nov","Dec"}, 0), 1, 2, 3, 4, 5, 6, 7, 8, 9, 10, 11, 12), MID(H5917, 9, 2)), "yyyy-mm-dd")</f>
        <v>1967-11-21</v>
      </c>
      <c r="G5917" s="1" t="s">
        <v>12012</v>
      </c>
      <c r="H5917" s="1" t="s">
        <v>12011</v>
      </c>
    </row>
    <row r="5918" spans="1:8" hidden="1" x14ac:dyDescent="0.3">
      <c r="A5918" s="1" t="s">
        <v>10902</v>
      </c>
      <c r="B5918" s="1" t="str">
        <f t="shared" si="277"/>
        <v>USA</v>
      </c>
      <c r="C5918" s="5" t="str">
        <f t="shared" si="276"/>
        <v>1967</v>
      </c>
      <c r="D5918" s="1" t="str">
        <f t="shared" si="278"/>
        <v xml:space="preserve">Delta E1 </v>
      </c>
      <c r="E5918" s="1" t="s">
        <v>346</v>
      </c>
      <c r="F5918" s="7" t="str">
        <f>TEXT(DATE(MID(H5918, 13, 4), CHOOSE(MATCH( MID(H5918, 5, 3), {"Jan","Feb","Mar","Apr","May","Jun","Jul","Aug","Sep","Oct","Nov","Dec"}, 0), 1, 2, 3, 4, 5, 6, 7, 8, 9, 10, 11, 12), MID(H5918, 9, 2)), "yyyy-mm-dd")</f>
        <v>1967-11-10</v>
      </c>
      <c r="G5918" s="1" t="s">
        <v>12014</v>
      </c>
      <c r="H5918" s="1" t="s">
        <v>12013</v>
      </c>
    </row>
    <row r="5919" spans="1:8" hidden="1" x14ac:dyDescent="0.3">
      <c r="A5919" s="1" t="s">
        <v>30</v>
      </c>
      <c r="B5919" s="1" t="str">
        <f t="shared" si="277"/>
        <v>USA</v>
      </c>
      <c r="C5919" s="5" t="str">
        <f t="shared" si="276"/>
        <v>1967</v>
      </c>
      <c r="D5919" s="1" t="str">
        <f t="shared" si="278"/>
        <v xml:space="preserve">Saturn V </v>
      </c>
      <c r="E5919" s="1" t="s">
        <v>346</v>
      </c>
      <c r="F5919" s="7" t="str">
        <f>TEXT(DATE(MID(H5919, 13, 4), CHOOSE(MATCH( MID(H5919, 5, 3), {"Jan","Feb","Mar","Apr","May","Jun","Jul","Aug","Sep","Oct","Nov","Dec"}, 0), 1, 2, 3, 4, 5, 6, 7, 8, 9, 10, 11, 12), MID(H5919, 9, 2)), "yyyy-mm-dd")</f>
        <v>1967-11-09</v>
      </c>
      <c r="G5919" s="1" t="s">
        <v>12016</v>
      </c>
      <c r="H5919" s="1" t="s">
        <v>12015</v>
      </c>
    </row>
    <row r="5920" spans="1:8" hidden="1" x14ac:dyDescent="0.3">
      <c r="A5920" s="1" t="s">
        <v>4092</v>
      </c>
      <c r="B5920" s="1" t="str">
        <f t="shared" si="277"/>
        <v>USA</v>
      </c>
      <c r="C5920" s="5" t="str">
        <f t="shared" si="276"/>
        <v>1967</v>
      </c>
      <c r="D5920" s="1" t="str">
        <f t="shared" si="278"/>
        <v xml:space="preserve">Atlas-SLV3C Centaur-D </v>
      </c>
      <c r="E5920" s="1" t="s">
        <v>346</v>
      </c>
      <c r="F5920" s="7" t="str">
        <f>TEXT(DATE(MID(H5920, 13, 4), CHOOSE(MATCH( MID(H5920, 5, 3), {"Jan","Feb","Mar","Apr","May","Jun","Jul","Aug","Sep","Oct","Nov","Dec"}, 0), 1, 2, 3, 4, 5, 6, 7, 8, 9, 10, 11, 12), MID(H5920, 9, 2)), "yyyy-mm-dd")</f>
        <v>1967-11-07</v>
      </c>
      <c r="G5920" s="1" t="s">
        <v>12018</v>
      </c>
      <c r="H5920" s="1" t="s">
        <v>12017</v>
      </c>
    </row>
    <row r="5921" spans="1:8" hidden="1" x14ac:dyDescent="0.3">
      <c r="A5921" s="1" t="s">
        <v>12019</v>
      </c>
      <c r="B5921" s="1" t="str">
        <f t="shared" si="277"/>
        <v>USA</v>
      </c>
      <c r="C5921" s="5" t="str">
        <f t="shared" si="276"/>
        <v>1967</v>
      </c>
      <c r="D5921" s="1" t="str">
        <f t="shared" si="278"/>
        <v xml:space="preserve">Atlas-SLV3 Agena-D </v>
      </c>
      <c r="E5921" s="1" t="s">
        <v>346</v>
      </c>
      <c r="F5921" s="7" t="str">
        <f>TEXT(DATE(MID(H5921, 13, 4), CHOOSE(MATCH( MID(H5921, 5, 3), {"Jan","Feb","Mar","Apr","May","Jun","Jul","Aug","Sep","Oct","Nov","Dec"}, 0), 1, 2, 3, 4, 5, 6, 7, 8, 9, 10, 11, 12), MID(H5921, 9, 2)), "yyyy-mm-dd")</f>
        <v>1967-11-05</v>
      </c>
      <c r="G5921" s="1" t="s">
        <v>12021</v>
      </c>
      <c r="H5921" s="1" t="s">
        <v>12020</v>
      </c>
    </row>
    <row r="5922" spans="1:8" hidden="1" x14ac:dyDescent="0.3">
      <c r="A5922" s="1" t="s">
        <v>6615</v>
      </c>
      <c r="B5922" s="1" t="str">
        <f t="shared" si="277"/>
        <v>Russia</v>
      </c>
      <c r="C5922" s="5" t="str">
        <f t="shared" si="276"/>
        <v>1967</v>
      </c>
      <c r="D5922" s="1" t="str">
        <f t="shared" si="278"/>
        <v xml:space="preserve">Voskhod </v>
      </c>
      <c r="E5922" s="1" t="s">
        <v>346</v>
      </c>
      <c r="F5922" s="7" t="str">
        <f>TEXT(DATE(MID(H5922, 13, 4), CHOOSE(MATCH( MID(H5922, 5, 3), {"Jan","Feb","Mar","Apr","May","Jun","Jul","Aug","Sep","Oct","Nov","Dec"}, 0), 1, 2, 3, 4, 5, 6, 7, 8, 9, 10, 11, 12), MID(H5922, 9, 2)), "yyyy-mm-dd")</f>
        <v>1967-11-03</v>
      </c>
      <c r="G5922" s="1" t="s">
        <v>12023</v>
      </c>
      <c r="H5922" s="1" t="s">
        <v>12022</v>
      </c>
    </row>
    <row r="5923" spans="1:8" hidden="1" x14ac:dyDescent="0.3">
      <c r="A5923" s="1" t="s">
        <v>11804</v>
      </c>
      <c r="B5923" s="1" t="str">
        <f t="shared" si="277"/>
        <v>USA</v>
      </c>
      <c r="C5923" s="5" t="str">
        <f t="shared" si="276"/>
        <v>1967</v>
      </c>
      <c r="D5923" s="1" t="str">
        <f t="shared" si="278"/>
        <v xml:space="preserve">Thorad SLV-2G Agena-D </v>
      </c>
      <c r="E5923" s="1" t="s">
        <v>346</v>
      </c>
      <c r="F5923" s="7" t="str">
        <f>TEXT(DATE(MID(H5923, 13, 4), CHOOSE(MATCH( MID(H5923, 5, 3), {"Jan","Feb","Mar","Apr","May","Jun","Jul","Aug","Sep","Oct","Nov","Dec"}, 0), 1, 2, 3, 4, 5, 6, 7, 8, 9, 10, 11, 12), MID(H5923, 9, 2)), "yyyy-mm-dd")</f>
        <v>1967-11-02</v>
      </c>
      <c r="G5923" s="1" t="s">
        <v>12025</v>
      </c>
      <c r="H5923" s="1" t="s">
        <v>12024</v>
      </c>
    </row>
    <row r="5924" spans="1:8" hidden="1" x14ac:dyDescent="0.3">
      <c r="A5924" s="1" t="s">
        <v>6482</v>
      </c>
      <c r="B5924" s="1" t="str">
        <f t="shared" si="277"/>
        <v>Russia</v>
      </c>
      <c r="C5924" s="5" t="str">
        <f t="shared" si="276"/>
        <v>1967</v>
      </c>
      <c r="D5924" s="1" t="str">
        <f t="shared" si="278"/>
        <v xml:space="preserve">Cosmos-3M </v>
      </c>
      <c r="E5924" s="1" t="s">
        <v>346</v>
      </c>
      <c r="F5924" s="7" t="str">
        <f>TEXT(DATE(MID(H5924, 13, 4), CHOOSE(MATCH( MID(H5924, 5, 3), {"Jan","Feb","Mar","Apr","May","Jun","Jul","Aug","Sep","Oct","Nov","Dec"}, 0), 1, 2, 3, 4, 5, 6, 7, 8, 9, 10, 11, 12), MID(H5924, 9, 2)), "yyyy-mm-dd")</f>
        <v>1967-10-30</v>
      </c>
      <c r="G5924" s="1" t="s">
        <v>12027</v>
      </c>
      <c r="H5924" s="1" t="s">
        <v>12026</v>
      </c>
    </row>
    <row r="5925" spans="1:8" hidden="1" x14ac:dyDescent="0.3">
      <c r="A5925" s="1" t="s">
        <v>1630</v>
      </c>
      <c r="B5925" s="1" t="str">
        <f t="shared" si="277"/>
        <v>Kazakhstan</v>
      </c>
      <c r="C5925" s="5" t="str">
        <f t="shared" si="276"/>
        <v>1967</v>
      </c>
      <c r="D5925" s="1" t="str">
        <f t="shared" si="278"/>
        <v xml:space="preserve">Soyuz </v>
      </c>
      <c r="E5925" s="1" t="s">
        <v>346</v>
      </c>
      <c r="F5925" s="7" t="str">
        <f>TEXT(DATE(MID(H5925, 13, 4), CHOOSE(MATCH( MID(H5925, 5, 3), {"Jan","Feb","Mar","Apr","May","Jun","Jul","Aug","Sep","Oct","Nov","Dec"}, 0), 1, 2, 3, 4, 5, 6, 7, 8, 9, 10, 11, 12), MID(H5925, 9, 2)), "yyyy-mm-dd")</f>
        <v>1967-10-30</v>
      </c>
      <c r="G5925" s="1" t="s">
        <v>12029</v>
      </c>
      <c r="H5925" s="1" t="s">
        <v>12028</v>
      </c>
    </row>
    <row r="5926" spans="1:8" hidden="1" x14ac:dyDescent="0.3">
      <c r="A5926" s="1" t="s">
        <v>11888</v>
      </c>
      <c r="B5926" s="1" t="str">
        <f t="shared" si="277"/>
        <v>Kazakhstan</v>
      </c>
      <c r="C5926" s="5" t="str">
        <f t="shared" si="276"/>
        <v>1967</v>
      </c>
      <c r="D5926" s="1" t="str">
        <f t="shared" si="278"/>
        <v xml:space="preserve">R-36 Orb. </v>
      </c>
      <c r="E5926" s="1" t="s">
        <v>346</v>
      </c>
      <c r="F5926" s="7" t="str">
        <f>TEXT(DATE(MID(H5926, 13, 4), CHOOSE(MATCH( MID(H5926, 5, 3), {"Jan","Feb","Mar","Apr","May","Jun","Jul","Aug","Sep","Oct","Nov","Dec"}, 0), 1, 2, 3, 4, 5, 6, 7, 8, 9, 10, 11, 12), MID(H5926, 9, 2)), "yyyy-mm-dd")</f>
        <v>1967-10-28</v>
      </c>
      <c r="G5926" s="1" t="s">
        <v>12031</v>
      </c>
      <c r="H5926" s="1" t="s">
        <v>12030</v>
      </c>
    </row>
    <row r="5927" spans="1:8" hidden="1" x14ac:dyDescent="0.3">
      <c r="A5927" s="1" t="s">
        <v>130</v>
      </c>
      <c r="B5927" s="1" t="str">
        <f t="shared" si="277"/>
        <v>Kazakhstan</v>
      </c>
      <c r="C5927" s="5" t="str">
        <f t="shared" si="276"/>
        <v>1967</v>
      </c>
      <c r="D5927" s="1" t="str">
        <f t="shared" si="278"/>
        <v xml:space="preserve">Soyuz </v>
      </c>
      <c r="E5927" s="1" t="s">
        <v>346</v>
      </c>
      <c r="F5927" s="7" t="str">
        <f>TEXT(DATE(MID(H5927, 13, 4), CHOOSE(MATCH( MID(H5927, 5, 3), {"Jan","Feb","Mar","Apr","May","Jun","Jul","Aug","Sep","Oct","Nov","Dec"}, 0), 1, 2, 3, 4, 5, 6, 7, 8, 9, 10, 11, 12), MID(H5927, 9, 2)), "yyyy-mm-dd")</f>
        <v>1967-10-27</v>
      </c>
      <c r="G5927" s="1" t="s">
        <v>12033</v>
      </c>
      <c r="H5927" s="1" t="s">
        <v>12032</v>
      </c>
    </row>
    <row r="5928" spans="1:8" hidden="1" x14ac:dyDescent="0.3">
      <c r="A5928" s="1" t="s">
        <v>6795</v>
      </c>
      <c r="B5928" s="1" t="str">
        <f t="shared" si="277"/>
        <v>Kazakhstan</v>
      </c>
      <c r="C5928" s="5" t="str">
        <f t="shared" si="276"/>
        <v>1967</v>
      </c>
      <c r="D5928" s="1" t="str">
        <f t="shared" si="278"/>
        <v xml:space="preserve">Tsyklon-2A </v>
      </c>
      <c r="E5928" s="1" t="s">
        <v>346</v>
      </c>
      <c r="F5928" s="7" t="str">
        <f>TEXT(DATE(MID(H5928, 13, 4), CHOOSE(MATCH( MID(H5928, 5, 3), {"Jan","Feb","Mar","Apr","May","Jun","Jul","Aug","Sep","Oct","Nov","Dec"}, 0), 1, 2, 3, 4, 5, 6, 7, 8, 9, 10, 11, 12), MID(H5928, 9, 2)), "yyyy-mm-dd")</f>
        <v>1967-10-27</v>
      </c>
      <c r="G5928" s="1" t="s">
        <v>12035</v>
      </c>
      <c r="H5928" s="1" t="s">
        <v>12034</v>
      </c>
    </row>
    <row r="5929" spans="1:8" hidden="1" x14ac:dyDescent="0.3">
      <c r="A5929" s="1" t="s">
        <v>4249</v>
      </c>
      <c r="B5929" s="1" t="str">
        <f t="shared" si="277"/>
        <v>USA</v>
      </c>
      <c r="C5929" s="5" t="str">
        <f t="shared" si="276"/>
        <v>1967</v>
      </c>
      <c r="D5929" s="1" t="str">
        <f t="shared" si="278"/>
        <v xml:space="preserve">Titan IIIB </v>
      </c>
      <c r="E5929" s="1" t="s">
        <v>346</v>
      </c>
      <c r="F5929" s="7" t="str">
        <f>TEXT(DATE(MID(H5929, 13, 4), CHOOSE(MATCH( MID(H5929, 5, 3), {"Jan","Feb","Mar","Apr","May","Jun","Jul","Aug","Sep","Oct","Nov","Dec"}, 0), 1, 2, 3, 4, 5, 6, 7, 8, 9, 10, 11, 12), MID(H5929, 9, 2)), "yyyy-mm-dd")</f>
        <v>1967-10-25</v>
      </c>
      <c r="G5929" s="1" t="s">
        <v>12037</v>
      </c>
      <c r="H5929" s="1" t="s">
        <v>12036</v>
      </c>
    </row>
    <row r="5930" spans="1:8" hidden="1" x14ac:dyDescent="0.3">
      <c r="A5930" s="1" t="s">
        <v>6615</v>
      </c>
      <c r="B5930" s="1" t="str">
        <f t="shared" si="277"/>
        <v>Russia</v>
      </c>
      <c r="C5930" s="5" t="str">
        <f t="shared" si="276"/>
        <v>1967</v>
      </c>
      <c r="D5930" s="1" t="str">
        <f t="shared" si="278"/>
        <v xml:space="preserve">Vostok-2M </v>
      </c>
      <c r="E5930" s="1" t="s">
        <v>346</v>
      </c>
      <c r="F5930" s="7" t="str">
        <f>TEXT(DATE(MID(H5930, 13, 4), CHOOSE(MATCH( MID(H5930, 5, 3), {"Jan","Feb","Mar","Apr","May","Jun","Jul","Aug","Sep","Oct","Nov","Dec"}, 0), 1, 2, 3, 4, 5, 6, 7, 8, 9, 10, 11, 12), MID(H5930, 9, 2)), "yyyy-mm-dd")</f>
        <v>1967-10-24</v>
      </c>
      <c r="G5930" s="1" t="s">
        <v>12039</v>
      </c>
      <c r="H5930" s="1" t="s">
        <v>12038</v>
      </c>
    </row>
    <row r="5931" spans="1:8" hidden="1" x14ac:dyDescent="0.3">
      <c r="A5931" s="1" t="s">
        <v>1630</v>
      </c>
      <c r="B5931" s="1" t="str">
        <f t="shared" si="277"/>
        <v>Kazakhstan</v>
      </c>
      <c r="C5931" s="5" t="str">
        <f t="shared" si="276"/>
        <v>1967</v>
      </c>
      <c r="D5931" s="1" t="str">
        <f t="shared" si="278"/>
        <v xml:space="preserve">Molniya </v>
      </c>
      <c r="E5931" s="1" t="s">
        <v>346</v>
      </c>
      <c r="F5931" s="7" t="str">
        <f>TEXT(DATE(MID(H5931, 13, 4), CHOOSE(MATCH( MID(H5931, 5, 3), {"Jan","Feb","Mar","Apr","May","Jun","Jul","Aug","Sep","Oct","Nov","Dec"}, 0), 1, 2, 3, 4, 5, 6, 7, 8, 9, 10, 11, 12), MID(H5931, 9, 2)), "yyyy-mm-dd")</f>
        <v>1967-10-22</v>
      </c>
      <c r="G5931" s="1" t="s">
        <v>12041</v>
      </c>
      <c r="H5931" s="1" t="s">
        <v>12040</v>
      </c>
    </row>
    <row r="5932" spans="1:8" hidden="1" x14ac:dyDescent="0.3">
      <c r="A5932" s="1" t="s">
        <v>3160</v>
      </c>
      <c r="B5932" s="1" t="str">
        <f t="shared" si="277"/>
        <v>USA</v>
      </c>
      <c r="C5932" s="5" t="str">
        <f t="shared" si="276"/>
        <v>1967</v>
      </c>
      <c r="D5932" s="1" t="str">
        <f t="shared" si="278"/>
        <v xml:space="preserve">Delta C </v>
      </c>
      <c r="E5932" s="1" t="s">
        <v>346</v>
      </c>
      <c r="F5932" s="7" t="str">
        <f>TEXT(DATE(MID(H5932, 13, 4), CHOOSE(MATCH( MID(H5932, 5, 3), {"Jan","Feb","Mar","Apr","May","Jun","Jul","Aug","Sep","Oct","Nov","Dec"}, 0), 1, 2, 3, 4, 5, 6, 7, 8, 9, 10, 11, 12), MID(H5932, 9, 2)), "yyyy-mm-dd")</f>
        <v>1967-10-18</v>
      </c>
      <c r="G5932" s="1" t="s">
        <v>12043</v>
      </c>
      <c r="H5932" s="1" t="s">
        <v>12042</v>
      </c>
    </row>
    <row r="5933" spans="1:8" hidden="1" x14ac:dyDescent="0.3">
      <c r="A5933" s="1" t="s">
        <v>11053</v>
      </c>
      <c r="B5933" s="1" t="str">
        <f t="shared" si="277"/>
        <v>Kazakhstan</v>
      </c>
      <c r="C5933" s="5" t="str">
        <f t="shared" si="276"/>
        <v>1967</v>
      </c>
      <c r="D5933" s="1" t="str">
        <f t="shared" si="278"/>
        <v xml:space="preserve">R-36 Orb. </v>
      </c>
      <c r="E5933" s="1" t="s">
        <v>346</v>
      </c>
      <c r="F5933" s="7" t="str">
        <f>TEXT(DATE(MID(H5933, 13, 4), CHOOSE(MATCH( MID(H5933, 5, 3), {"Jan","Feb","Mar","Apr","May","Jun","Jul","Aug","Sep","Oct","Nov","Dec"}, 0), 1, 2, 3, 4, 5, 6, 7, 8, 9, 10, 11, 12), MID(H5933, 9, 2)), "yyyy-mm-dd")</f>
        <v>1967-10-18</v>
      </c>
      <c r="G5933" s="1" t="s">
        <v>12045</v>
      </c>
      <c r="H5933" s="1" t="s">
        <v>12044</v>
      </c>
    </row>
    <row r="5934" spans="1:8" hidden="1" x14ac:dyDescent="0.3">
      <c r="A5934" s="1" t="s">
        <v>130</v>
      </c>
      <c r="B5934" s="1" t="str">
        <f t="shared" si="277"/>
        <v>Kazakhstan</v>
      </c>
      <c r="C5934" s="5" t="str">
        <f t="shared" si="276"/>
        <v>1967</v>
      </c>
      <c r="D5934" s="1" t="str">
        <f t="shared" si="278"/>
        <v xml:space="preserve">Voskhod </v>
      </c>
      <c r="E5934" s="1" t="s">
        <v>346</v>
      </c>
      <c r="F5934" s="7" t="str">
        <f>TEXT(DATE(MID(H5934, 13, 4), CHOOSE(MATCH( MID(H5934, 5, 3), {"Jan","Feb","Mar","Apr","May","Jun","Jul","Aug","Sep","Oct","Nov","Dec"}, 0), 1, 2, 3, 4, 5, 6, 7, 8, 9, 10, 11, 12), MID(H5934, 9, 2)), "yyyy-mm-dd")</f>
        <v>1967-10-16</v>
      </c>
      <c r="G5934" s="1" t="s">
        <v>12047</v>
      </c>
      <c r="H5934" s="1" t="s">
        <v>12046</v>
      </c>
    </row>
    <row r="5935" spans="1:8" hidden="1" x14ac:dyDescent="0.3">
      <c r="A5935" s="1" t="s">
        <v>11821</v>
      </c>
      <c r="B5935" s="1" t="str">
        <f t="shared" si="277"/>
        <v>Kazakhstan</v>
      </c>
      <c r="C5935" s="5" t="str">
        <f t="shared" si="276"/>
        <v>1967</v>
      </c>
      <c r="D5935" s="1" t="str">
        <f t="shared" si="278"/>
        <v xml:space="preserve">Cosmos-3 </v>
      </c>
      <c r="E5935" s="1" t="s">
        <v>346</v>
      </c>
      <c r="F5935" s="7" t="str">
        <f>TEXT(DATE(MID(H5935, 13, 4), CHOOSE(MATCH( MID(H5935, 5, 3), {"Jan","Feb","Mar","Apr","May","Jun","Jul","Aug","Sep","Oct","Nov","Dec"}, 0), 1, 2, 3, 4, 5, 6, 7, 8, 9, 10, 11, 12), MID(H5935, 9, 2)), "yyyy-mm-dd")</f>
        <v>1967-10-12</v>
      </c>
      <c r="G5935" s="1" t="s">
        <v>12049</v>
      </c>
      <c r="H5935" s="1" t="s">
        <v>12048</v>
      </c>
    </row>
    <row r="5936" spans="1:8" hidden="1" x14ac:dyDescent="0.3">
      <c r="A5936" s="1" t="s">
        <v>6615</v>
      </c>
      <c r="B5936" s="1" t="str">
        <f t="shared" si="277"/>
        <v>Russia</v>
      </c>
      <c r="C5936" s="5" t="str">
        <f t="shared" si="276"/>
        <v>1967</v>
      </c>
      <c r="D5936" s="1" t="str">
        <f t="shared" si="278"/>
        <v xml:space="preserve">Voskhod </v>
      </c>
      <c r="E5936" s="1" t="s">
        <v>346</v>
      </c>
      <c r="F5936" s="7" t="str">
        <f>TEXT(DATE(MID(H5936, 13, 4), CHOOSE(MATCH( MID(H5936, 5, 3), {"Jan","Feb","Mar","Apr","May","Jun","Jul","Aug","Sep","Oct","Nov","Dec"}, 0), 1, 2, 3, 4, 5, 6, 7, 8, 9, 10, 11, 12), MID(H5936, 9, 2)), "yyyy-mm-dd")</f>
        <v>1967-10-11</v>
      </c>
      <c r="G5936" s="1" t="s">
        <v>12051</v>
      </c>
      <c r="H5936" s="1" t="s">
        <v>12050</v>
      </c>
    </row>
    <row r="5937" spans="1:8" hidden="1" x14ac:dyDescent="0.3">
      <c r="A5937" s="1" t="s">
        <v>8845</v>
      </c>
      <c r="B5937" s="1" t="str">
        <f t="shared" si="277"/>
        <v>USA</v>
      </c>
      <c r="C5937" s="5" t="str">
        <f t="shared" si="276"/>
        <v>1967</v>
      </c>
      <c r="D5937" s="1" t="str">
        <f t="shared" si="278"/>
        <v xml:space="preserve">Thor-LV2D Burner-2 </v>
      </c>
      <c r="E5937" s="1" t="s">
        <v>346</v>
      </c>
      <c r="F5937" s="7" t="str">
        <f>TEXT(DATE(MID(H5937, 13, 4), CHOOSE(MATCH( MID(H5937, 5, 3), {"Jan","Feb","Mar","Apr","May","Jun","Jul","Aug","Sep","Oct","Nov","Dec"}, 0), 1, 2, 3, 4, 5, 6, 7, 8, 9, 10, 11, 12), MID(H5937, 9, 2)), "yyyy-mm-dd")</f>
        <v>1967-10-11</v>
      </c>
      <c r="G5937" s="1" t="s">
        <v>12053</v>
      </c>
      <c r="H5937" s="1" t="s">
        <v>12052</v>
      </c>
    </row>
    <row r="5938" spans="1:8" hidden="1" x14ac:dyDescent="0.3">
      <c r="A5938" s="1" t="s">
        <v>1630</v>
      </c>
      <c r="B5938" s="1" t="str">
        <f t="shared" si="277"/>
        <v>Kazakhstan</v>
      </c>
      <c r="C5938" s="5" t="str">
        <f t="shared" si="276"/>
        <v>1967</v>
      </c>
      <c r="D5938" s="1" t="str">
        <f t="shared" si="278"/>
        <v xml:space="preserve">Molniya </v>
      </c>
      <c r="E5938" s="1" t="s">
        <v>346</v>
      </c>
      <c r="F5938" s="7" t="str">
        <f>TEXT(DATE(MID(H5938, 13, 4), CHOOSE(MATCH( MID(H5938, 5, 3), {"Jan","Feb","Mar","Apr","May","Jun","Jul","Aug","Sep","Oct","Nov","Dec"}, 0), 1, 2, 3, 4, 5, 6, 7, 8, 9, 10, 11, 12), MID(H5938, 9, 2)), "yyyy-mm-dd")</f>
        <v>1967-10-03</v>
      </c>
      <c r="G5938" s="1" t="s">
        <v>12055</v>
      </c>
      <c r="H5938" s="1" t="s">
        <v>12054</v>
      </c>
    </row>
    <row r="5939" spans="1:8" hidden="1" x14ac:dyDescent="0.3">
      <c r="A5939" s="1" t="s">
        <v>3160</v>
      </c>
      <c r="B5939" s="1" t="str">
        <f t="shared" si="277"/>
        <v>USA</v>
      </c>
      <c r="C5939" s="5" t="str">
        <f t="shared" si="276"/>
        <v>1967</v>
      </c>
      <c r="D5939" s="1" t="str">
        <f t="shared" si="278"/>
        <v xml:space="preserve">Delta E1 </v>
      </c>
      <c r="E5939" s="1" t="s">
        <v>346</v>
      </c>
      <c r="F5939" s="7" t="str">
        <f>TEXT(DATE(MID(H5939, 13, 4), CHOOSE(MATCH( MID(H5939, 5, 3), {"Jan","Feb","Mar","Apr","May","Jun","Jul","Aug","Sep","Oct","Nov","Dec"}, 0), 1, 2, 3, 4, 5, 6, 7, 8, 9, 10, 11, 12), MID(H5939, 9, 2)), "yyyy-mm-dd")</f>
        <v>1967-09-28</v>
      </c>
      <c r="G5939" s="1" t="s">
        <v>12057</v>
      </c>
      <c r="H5939" s="1" t="s">
        <v>12056</v>
      </c>
    </row>
    <row r="5940" spans="1:8" hidden="1" x14ac:dyDescent="0.3">
      <c r="A5940" s="1" t="s">
        <v>4200</v>
      </c>
      <c r="B5940" s="1" t="str">
        <f t="shared" si="277"/>
        <v>Kazakhstan</v>
      </c>
      <c r="C5940" s="5" t="str">
        <f t="shared" si="276"/>
        <v>1967</v>
      </c>
      <c r="D5940" s="1" t="str">
        <f t="shared" si="278"/>
        <v xml:space="preserve">Proton-K/Block D </v>
      </c>
      <c r="E5940" s="1" t="s">
        <v>346</v>
      </c>
      <c r="F5940" s="7" t="str">
        <f>TEXT(DATE(MID(H5940, 13, 4), CHOOSE(MATCH( MID(H5940, 5, 3), {"Jan","Feb","Mar","Apr","May","Jun","Jul","Aug","Sep","Oct","Nov","Dec"}, 0), 1, 2, 3, 4, 5, 6, 7, 8, 9, 10, 11, 12), MID(H5940, 9, 2)), "yyyy-mm-dd")</f>
        <v>1967-09-27</v>
      </c>
      <c r="G5940" s="1" t="s">
        <v>12059</v>
      </c>
      <c r="H5940" s="1" t="s">
        <v>12058</v>
      </c>
    </row>
    <row r="5941" spans="1:8" hidden="1" x14ac:dyDescent="0.3">
      <c r="A5941" s="1" t="s">
        <v>6482</v>
      </c>
      <c r="B5941" s="1" t="str">
        <f t="shared" si="277"/>
        <v>Russia</v>
      </c>
      <c r="C5941" s="5" t="str">
        <f t="shared" si="276"/>
        <v>1967</v>
      </c>
      <c r="D5941" s="1" t="str">
        <f t="shared" si="278"/>
        <v xml:space="preserve">Cosmos-3M </v>
      </c>
      <c r="E5941" s="1" t="s">
        <v>346</v>
      </c>
      <c r="F5941" s="7" t="str">
        <f>TEXT(DATE(MID(H5941, 13, 4), CHOOSE(MATCH( MID(H5941, 5, 3), {"Jan","Feb","Mar","Apr","May","Jun","Jul","Aug","Sep","Oct","Nov","Dec"}, 0), 1, 2, 3, 4, 5, 6, 7, 8, 9, 10, 11, 12), MID(H5941, 9, 2)), "yyyy-mm-dd")</f>
        <v>1967-09-27</v>
      </c>
      <c r="G5941" s="1" t="s">
        <v>12061</v>
      </c>
      <c r="H5941" s="1" t="s">
        <v>12060</v>
      </c>
    </row>
    <row r="5942" spans="1:8" hidden="1" x14ac:dyDescent="0.3">
      <c r="A5942" s="1" t="s">
        <v>6615</v>
      </c>
      <c r="B5942" s="1" t="str">
        <f t="shared" si="277"/>
        <v>Russia</v>
      </c>
      <c r="C5942" s="5" t="str">
        <f t="shared" si="276"/>
        <v>1967</v>
      </c>
      <c r="D5942" s="1" t="str">
        <f t="shared" si="278"/>
        <v xml:space="preserve">Voskhod </v>
      </c>
      <c r="E5942" s="1" t="s">
        <v>346</v>
      </c>
      <c r="F5942" s="7" t="str">
        <f>TEXT(DATE(MID(H5942, 13, 4), CHOOSE(MATCH( MID(H5942, 5, 3), {"Jan","Feb","Mar","Apr","May","Jun","Jul","Aug","Sep","Oct","Nov","Dec"}, 0), 1, 2, 3, 4, 5, 6, 7, 8, 9, 10, 11, 12), MID(H5942, 9, 2)), "yyyy-mm-dd")</f>
        <v>1967-09-26</v>
      </c>
      <c r="G5942" s="1" t="s">
        <v>12063</v>
      </c>
      <c r="H5942" s="1" t="s">
        <v>12062</v>
      </c>
    </row>
    <row r="5943" spans="1:8" hidden="1" x14ac:dyDescent="0.3">
      <c r="A5943" s="1" t="s">
        <v>5723</v>
      </c>
      <c r="B5943" s="1" t="str">
        <f t="shared" si="277"/>
        <v>USA</v>
      </c>
      <c r="C5943" s="5" t="str">
        <f t="shared" si="276"/>
        <v>1967</v>
      </c>
      <c r="D5943" s="1" t="str">
        <f t="shared" si="278"/>
        <v xml:space="preserve">Scout A </v>
      </c>
      <c r="E5943" s="1" t="s">
        <v>346</v>
      </c>
      <c r="F5943" s="7" t="str">
        <f>TEXT(DATE(MID(H5943, 13, 4), CHOOSE(MATCH( MID(H5943, 5, 3), {"Jan","Feb","Mar","Apr","May","Jun","Jul","Aug","Sep","Oct","Nov","Dec"}, 0), 1, 2, 3, 4, 5, 6, 7, 8, 9, 10, 11, 12), MID(H5943, 9, 2)), "yyyy-mm-dd")</f>
        <v>1967-09-25</v>
      </c>
      <c r="G5943" s="1" t="s">
        <v>12065</v>
      </c>
      <c r="H5943" s="1" t="s">
        <v>12064</v>
      </c>
    </row>
    <row r="5944" spans="1:8" hidden="1" x14ac:dyDescent="0.3">
      <c r="A5944" s="1" t="s">
        <v>11888</v>
      </c>
      <c r="B5944" s="1" t="str">
        <f t="shared" si="277"/>
        <v>Kazakhstan</v>
      </c>
      <c r="C5944" s="5" t="str">
        <f t="shared" si="276"/>
        <v>1967</v>
      </c>
      <c r="D5944" s="1" t="str">
        <f t="shared" si="278"/>
        <v xml:space="preserve">R-36 Orb. </v>
      </c>
      <c r="E5944" s="1" t="s">
        <v>346</v>
      </c>
      <c r="F5944" s="7" t="str">
        <f>TEXT(DATE(MID(H5944, 13, 4), CHOOSE(MATCH( MID(H5944, 5, 3), {"Jan","Feb","Mar","Apr","May","Jun","Jul","Aug","Sep","Oct","Nov","Dec"}, 0), 1, 2, 3, 4, 5, 6, 7, 8, 9, 10, 11, 12), MID(H5944, 9, 2)), "yyyy-mm-dd")</f>
        <v>1967-09-22</v>
      </c>
      <c r="G5944" s="1" t="s">
        <v>12067</v>
      </c>
      <c r="H5944" s="1" t="s">
        <v>12066</v>
      </c>
    </row>
    <row r="5945" spans="1:8" hidden="1" x14ac:dyDescent="0.3">
      <c r="A5945" s="1" t="s">
        <v>4249</v>
      </c>
      <c r="B5945" s="1" t="str">
        <f t="shared" si="277"/>
        <v>USA</v>
      </c>
      <c r="C5945" s="5" t="str">
        <f t="shared" si="276"/>
        <v>1967</v>
      </c>
      <c r="D5945" s="1" t="str">
        <f t="shared" si="278"/>
        <v xml:space="preserve">Titan IIIB </v>
      </c>
      <c r="E5945" s="1" t="s">
        <v>346</v>
      </c>
      <c r="F5945" s="7" t="str">
        <f>TEXT(DATE(MID(H5945, 13, 4), CHOOSE(MATCH( MID(H5945, 5, 3), {"Jan","Feb","Mar","Apr","May","Jun","Jul","Aug","Sep","Oct","Nov","Dec"}, 0), 1, 2, 3, 4, 5, 6, 7, 8, 9, 10, 11, 12), MID(H5945, 9, 2)), "yyyy-mm-dd")</f>
        <v>1967-09-19</v>
      </c>
      <c r="G5945" s="1" t="s">
        <v>12069</v>
      </c>
      <c r="H5945" s="1" t="s">
        <v>12068</v>
      </c>
    </row>
    <row r="5946" spans="1:8" hidden="1" x14ac:dyDescent="0.3">
      <c r="A5946" s="1" t="s">
        <v>11053</v>
      </c>
      <c r="B5946" s="1" t="str">
        <f t="shared" si="277"/>
        <v>Kazakhstan</v>
      </c>
      <c r="C5946" s="5" t="str">
        <f t="shared" si="276"/>
        <v>1967</v>
      </c>
      <c r="D5946" s="1" t="str">
        <f t="shared" si="278"/>
        <v xml:space="preserve">R-36 Orb. </v>
      </c>
      <c r="E5946" s="1" t="s">
        <v>346</v>
      </c>
      <c r="F5946" s="7" t="str">
        <f>TEXT(DATE(MID(H5946, 13, 4), CHOOSE(MATCH( MID(H5946, 5, 3), {"Jan","Feb","Mar","Apr","May","Jun","Jul","Aug","Sep","Oct","Nov","Dec"}, 0), 1, 2, 3, 4, 5, 6, 7, 8, 9, 10, 11, 12), MID(H5946, 9, 2)), "yyyy-mm-dd")</f>
        <v>1967-09-19</v>
      </c>
      <c r="G5946" s="1" t="s">
        <v>12071</v>
      </c>
      <c r="H5946" s="1" t="s">
        <v>12070</v>
      </c>
    </row>
    <row r="5947" spans="1:8" hidden="1" x14ac:dyDescent="0.3">
      <c r="A5947" s="1" t="s">
        <v>1630</v>
      </c>
      <c r="B5947" s="1" t="str">
        <f t="shared" si="277"/>
        <v>Kazakhstan</v>
      </c>
      <c r="C5947" s="5" t="str">
        <f t="shared" si="276"/>
        <v>1967</v>
      </c>
      <c r="D5947" s="1" t="str">
        <f t="shared" si="278"/>
        <v xml:space="preserve">Voskhod </v>
      </c>
      <c r="E5947" s="1" t="s">
        <v>346</v>
      </c>
      <c r="F5947" s="7" t="str">
        <f>TEXT(DATE(MID(H5947, 13, 4), CHOOSE(MATCH( MID(H5947, 5, 3), {"Jan","Feb","Mar","Apr","May","Jun","Jul","Aug","Sep","Oct","Nov","Dec"}, 0), 1, 2, 3, 4, 5, 6, 7, 8, 9, 10, 11, 12), MID(H5947, 9, 2)), "yyyy-mm-dd")</f>
        <v>1967-09-16</v>
      </c>
      <c r="G5947" s="1" t="s">
        <v>12073</v>
      </c>
      <c r="H5947" s="1" t="s">
        <v>12072</v>
      </c>
    </row>
    <row r="5948" spans="1:8" hidden="1" x14ac:dyDescent="0.3">
      <c r="A5948" s="1" t="s">
        <v>10955</v>
      </c>
      <c r="B5948" s="1" t="str">
        <f t="shared" si="277"/>
        <v>USA</v>
      </c>
      <c r="C5948" s="5" t="str">
        <f t="shared" si="276"/>
        <v>1967</v>
      </c>
      <c r="D5948" s="1" t="str">
        <f t="shared" si="278"/>
        <v xml:space="preserve">Thorad SLV-2G Agena-D </v>
      </c>
      <c r="E5948" s="1" t="s">
        <v>346</v>
      </c>
      <c r="F5948" s="7" t="str">
        <f>TEXT(DATE(MID(H5948, 13, 4), CHOOSE(MATCH( MID(H5948, 5, 3), {"Jan","Feb","Mar","Apr","May","Jun","Jul","Aug","Sep","Oct","Nov","Dec"}, 0), 1, 2, 3, 4, 5, 6, 7, 8, 9, 10, 11, 12), MID(H5948, 9, 2)), "yyyy-mm-dd")</f>
        <v>1967-09-15</v>
      </c>
      <c r="G5948" s="1" t="s">
        <v>12075</v>
      </c>
      <c r="H5948" s="1" t="s">
        <v>12074</v>
      </c>
    </row>
    <row r="5949" spans="1:8" hidden="1" x14ac:dyDescent="0.3">
      <c r="A5949" s="1" t="s">
        <v>1561</v>
      </c>
      <c r="B5949" s="1" t="str">
        <f t="shared" si="277"/>
        <v>Russia</v>
      </c>
      <c r="C5949" s="5" t="str">
        <f t="shared" si="276"/>
        <v>1967</v>
      </c>
      <c r="D5949" s="1" t="str">
        <f t="shared" si="278"/>
        <v xml:space="preserve">Cosmos-2 (63SM) </v>
      </c>
      <c r="E5949" s="1" t="s">
        <v>346</v>
      </c>
      <c r="F5949" s="7" t="str">
        <f>TEXT(DATE(MID(H5949, 13, 4), CHOOSE(MATCH( MID(H5949, 5, 3), {"Jan","Feb","Mar","Apr","May","Jun","Jul","Aug","Sep","Oct","Nov","Dec"}, 0), 1, 2, 3, 4, 5, 6, 7, 8, 9, 10, 11, 12), MID(H5949, 9, 2)), "yyyy-mm-dd")</f>
        <v>1967-09-12</v>
      </c>
      <c r="G5949" s="1" t="s">
        <v>12077</v>
      </c>
      <c r="H5949" s="1" t="s">
        <v>12076</v>
      </c>
    </row>
    <row r="5950" spans="1:8" hidden="1" x14ac:dyDescent="0.3">
      <c r="A5950" s="1" t="s">
        <v>6615</v>
      </c>
      <c r="B5950" s="1" t="str">
        <f t="shared" si="277"/>
        <v>Russia</v>
      </c>
      <c r="C5950" s="5" t="str">
        <f t="shared" si="276"/>
        <v>1967</v>
      </c>
      <c r="D5950" s="1" t="str">
        <f t="shared" si="278"/>
        <v xml:space="preserve">Voskhod </v>
      </c>
      <c r="E5950" s="1" t="s">
        <v>346</v>
      </c>
      <c r="F5950" s="7" t="str">
        <f>TEXT(DATE(MID(H5950, 13, 4), CHOOSE(MATCH( MID(H5950, 5, 3), {"Jan","Feb","Mar","Apr","May","Jun","Jul","Aug","Sep","Oct","Nov","Dec"}, 0), 1, 2, 3, 4, 5, 6, 7, 8, 9, 10, 11, 12), MID(H5950, 9, 2)), "yyyy-mm-dd")</f>
        <v>1967-09-11</v>
      </c>
      <c r="G5950" s="1" t="s">
        <v>12079</v>
      </c>
      <c r="H5950" s="1" t="s">
        <v>12078</v>
      </c>
    </row>
    <row r="5951" spans="1:8" hidden="1" x14ac:dyDescent="0.3">
      <c r="A5951" s="1" t="s">
        <v>4092</v>
      </c>
      <c r="B5951" s="1" t="str">
        <f t="shared" si="277"/>
        <v>USA</v>
      </c>
      <c r="C5951" s="5" t="str">
        <f t="shared" si="276"/>
        <v>1967</v>
      </c>
      <c r="D5951" s="1" t="str">
        <f t="shared" si="278"/>
        <v xml:space="preserve">Atlas-SLV3C Centaur-D </v>
      </c>
      <c r="E5951" s="1" t="s">
        <v>346</v>
      </c>
      <c r="F5951" s="7" t="str">
        <f>TEXT(DATE(MID(H5951, 13, 4), CHOOSE(MATCH( MID(H5951, 5, 3), {"Jan","Feb","Mar","Apr","May","Jun","Jul","Aug","Sep","Oct","Nov","Dec"}, 0), 1, 2, 3, 4, 5, 6, 7, 8, 9, 10, 11, 12), MID(H5951, 9, 2)), "yyyy-mm-dd")</f>
        <v>1967-09-08</v>
      </c>
      <c r="G5951" s="1" t="s">
        <v>12081</v>
      </c>
      <c r="H5951" s="1" t="s">
        <v>12080</v>
      </c>
    </row>
    <row r="5952" spans="1:8" hidden="1" x14ac:dyDescent="0.3">
      <c r="A5952" s="1" t="s">
        <v>3160</v>
      </c>
      <c r="B5952" s="1" t="str">
        <f t="shared" si="277"/>
        <v>USA</v>
      </c>
      <c r="C5952" s="5" t="str">
        <f t="shared" si="276"/>
        <v>1967</v>
      </c>
      <c r="D5952" s="1" t="str">
        <f t="shared" si="278"/>
        <v xml:space="preserve">Delta G </v>
      </c>
      <c r="E5952" s="1" t="s">
        <v>346</v>
      </c>
      <c r="F5952" s="7" t="str">
        <f>TEXT(DATE(MID(H5952, 13, 4), CHOOSE(MATCH( MID(H5952, 5, 3), {"Jan","Feb","Mar","Apr","May","Jun","Jul","Aug","Sep","Oct","Nov","Dec"}, 0), 1, 2, 3, 4, 5, 6, 7, 8, 9, 10, 11, 12), MID(H5952, 9, 2)), "yyyy-mm-dd")</f>
        <v>1967-09-07</v>
      </c>
      <c r="G5952" s="1" t="s">
        <v>12083</v>
      </c>
      <c r="H5952" s="1" t="s">
        <v>12082</v>
      </c>
    </row>
    <row r="5953" spans="1:8" hidden="1" x14ac:dyDescent="0.3">
      <c r="A5953" s="1" t="s">
        <v>6615</v>
      </c>
      <c r="B5953" s="1" t="str">
        <f t="shared" si="277"/>
        <v>Russia</v>
      </c>
      <c r="C5953" s="5" t="str">
        <f t="shared" si="276"/>
        <v>1967</v>
      </c>
      <c r="D5953" s="1" t="str">
        <f t="shared" si="278"/>
        <v xml:space="preserve">Voskhod </v>
      </c>
      <c r="E5953" s="1" t="s">
        <v>346</v>
      </c>
      <c r="F5953" s="7" t="str">
        <f>TEXT(DATE(MID(H5953, 13, 4), CHOOSE(MATCH( MID(H5953, 5, 3), {"Jan","Feb","Mar","Apr","May","Jun","Jul","Aug","Sep","Oct","Nov","Dec"}, 0), 1, 2, 3, 4, 5, 6, 7, 8, 9, 10, 11, 12), MID(H5953, 9, 2)), "yyyy-mm-dd")</f>
        <v>1967-09-01</v>
      </c>
      <c r="G5953" s="1" t="s">
        <v>12085</v>
      </c>
      <c r="H5953" s="1" t="s">
        <v>12084</v>
      </c>
    </row>
    <row r="5954" spans="1:8" hidden="1" x14ac:dyDescent="0.3">
      <c r="A5954" s="1" t="s">
        <v>1630</v>
      </c>
      <c r="B5954" s="1" t="str">
        <f t="shared" si="277"/>
        <v>Kazakhstan</v>
      </c>
      <c r="C5954" s="5" t="str">
        <f t="shared" ref="C5954:C6017" si="279">TEXT(F5954, "yyyy")</f>
        <v>1967</v>
      </c>
      <c r="D5954" s="1" t="str">
        <f t="shared" si="278"/>
        <v xml:space="preserve">Molniya </v>
      </c>
      <c r="E5954" s="1" t="s">
        <v>346</v>
      </c>
      <c r="F5954" s="7" t="str">
        <f>TEXT(DATE(MID(H5954, 13, 4), CHOOSE(MATCH( MID(H5954, 5, 3), {"Jan","Feb","Mar","Apr","May","Jun","Jul","Aug","Sep","Oct","Nov","Dec"}, 0), 1, 2, 3, 4, 5, 6, 7, 8, 9, 10, 11, 12), MID(H5954, 9, 2)), "yyyy-mm-dd")</f>
        <v>1967-08-31</v>
      </c>
      <c r="G5954" s="1" t="s">
        <v>12087</v>
      </c>
      <c r="H5954" s="1" t="s">
        <v>12086</v>
      </c>
    </row>
    <row r="5955" spans="1:8" hidden="1" x14ac:dyDescent="0.3">
      <c r="A5955" s="1" t="s">
        <v>1561</v>
      </c>
      <c r="B5955" s="1" t="str">
        <f t="shared" ref="B5955:B6018" si="280">TRIM(MID(A5955, FIND("|", SUBSTITUTE(A5955, ",", "|", LEN(A5955) - LEN(SUBSTITUTE(A5955,",", "" )))) + 1, LEN(A5955)))</f>
        <v>Russia</v>
      </c>
      <c r="C5955" s="5" t="str">
        <f t="shared" si="279"/>
        <v>1967</v>
      </c>
      <c r="D5955" s="1" t="str">
        <f t="shared" ref="D5955:D6018" si="281">LEFT(G5955, FIND("|", G5955) - 1)</f>
        <v xml:space="preserve">Cosmos-2 (63SM) </v>
      </c>
      <c r="E5955" s="1" t="s">
        <v>346</v>
      </c>
      <c r="F5955" s="7" t="str">
        <f>TEXT(DATE(MID(H5955, 13, 4), CHOOSE(MATCH( MID(H5955, 5, 3), {"Jan","Feb","Mar","Apr","May","Jun","Jul","Aug","Sep","Oct","Nov","Dec"}, 0), 1, 2, 3, 4, 5, 6, 7, 8, 9, 10, 11, 12), MID(H5955, 9, 2)), "yyyy-mm-dd")</f>
        <v>1967-08-24</v>
      </c>
      <c r="G5955" s="1" t="s">
        <v>12089</v>
      </c>
      <c r="H5955" s="1" t="s">
        <v>12088</v>
      </c>
    </row>
    <row r="5956" spans="1:8" hidden="1" x14ac:dyDescent="0.3">
      <c r="A5956" s="1" t="s">
        <v>8845</v>
      </c>
      <c r="B5956" s="1" t="str">
        <f t="shared" si="280"/>
        <v>USA</v>
      </c>
      <c r="C5956" s="5" t="str">
        <f t="shared" si="279"/>
        <v>1967</v>
      </c>
      <c r="D5956" s="1" t="str">
        <f t="shared" si="281"/>
        <v xml:space="preserve">Thor-LV2D Burner-2 </v>
      </c>
      <c r="E5956" s="1" t="s">
        <v>346</v>
      </c>
      <c r="F5956" s="7" t="str">
        <f>TEXT(DATE(MID(H5956, 13, 4), CHOOSE(MATCH( MID(H5956, 5, 3), {"Jan","Feb","Mar","Apr","May","Jun","Jul","Aug","Sep","Oct","Nov","Dec"}, 0), 1, 2, 3, 4, 5, 6, 7, 8, 9, 10, 11, 12), MID(H5956, 9, 2)), "yyyy-mm-dd")</f>
        <v>1967-08-23</v>
      </c>
      <c r="G5956" s="1" t="s">
        <v>12091</v>
      </c>
      <c r="H5956" s="1" t="s">
        <v>12090</v>
      </c>
    </row>
    <row r="5957" spans="1:8" hidden="1" x14ac:dyDescent="0.3">
      <c r="A5957" s="1" t="s">
        <v>4249</v>
      </c>
      <c r="B5957" s="1" t="str">
        <f t="shared" si="280"/>
        <v>USA</v>
      </c>
      <c r="C5957" s="5" t="str">
        <f t="shared" si="279"/>
        <v>1967</v>
      </c>
      <c r="D5957" s="1" t="str">
        <f t="shared" si="281"/>
        <v xml:space="preserve">Titan IIIB </v>
      </c>
      <c r="E5957" s="1" t="s">
        <v>346</v>
      </c>
      <c r="F5957" s="7" t="str">
        <f>TEXT(DATE(MID(H5957, 13, 4), CHOOSE(MATCH( MID(H5957, 5, 3), {"Jan","Feb","Mar","Apr","May","Jun","Jul","Aug","Sep","Oct","Nov","Dec"}, 0), 1, 2, 3, 4, 5, 6, 7, 8, 9, 10, 11, 12), MID(H5957, 9, 2)), "yyyy-mm-dd")</f>
        <v>1967-08-16</v>
      </c>
      <c r="G5957" s="1" t="s">
        <v>12093</v>
      </c>
      <c r="H5957" s="1" t="s">
        <v>12092</v>
      </c>
    </row>
    <row r="5958" spans="1:8" hidden="1" x14ac:dyDescent="0.3">
      <c r="A5958" s="1" t="s">
        <v>1630</v>
      </c>
      <c r="B5958" s="1" t="str">
        <f t="shared" si="280"/>
        <v>Kazakhstan</v>
      </c>
      <c r="C5958" s="5" t="str">
        <f t="shared" si="279"/>
        <v>1967</v>
      </c>
      <c r="D5958" s="1" t="str">
        <f t="shared" si="281"/>
        <v xml:space="preserve">Voskhod </v>
      </c>
      <c r="E5958" s="1" t="s">
        <v>346</v>
      </c>
      <c r="F5958" s="7" t="str">
        <f>TEXT(DATE(MID(H5958, 13, 4), CHOOSE(MATCH( MID(H5958, 5, 3), {"Jan","Feb","Mar","Apr","May","Jun","Jul","Aug","Sep","Oct","Nov","Dec"}, 0), 1, 2, 3, 4, 5, 6, 7, 8, 9, 10, 11, 12), MID(H5958, 9, 2)), "yyyy-mm-dd")</f>
        <v>1967-08-09</v>
      </c>
      <c r="G5958" s="1" t="s">
        <v>12095</v>
      </c>
      <c r="H5958" s="1" t="s">
        <v>12094</v>
      </c>
    </row>
    <row r="5959" spans="1:8" hidden="1" x14ac:dyDescent="0.3">
      <c r="A5959" s="1" t="s">
        <v>11888</v>
      </c>
      <c r="B5959" s="1" t="str">
        <f t="shared" si="280"/>
        <v>Kazakhstan</v>
      </c>
      <c r="C5959" s="5" t="str">
        <f t="shared" si="279"/>
        <v>1967</v>
      </c>
      <c r="D5959" s="1" t="str">
        <f t="shared" si="281"/>
        <v xml:space="preserve">R-36 Orb. </v>
      </c>
      <c r="E5959" s="1" t="s">
        <v>346</v>
      </c>
      <c r="F5959" s="7" t="str">
        <f>TEXT(DATE(MID(H5959, 13, 4), CHOOSE(MATCH( MID(H5959, 5, 3), {"Jan","Feb","Mar","Apr","May","Jun","Jul","Aug","Sep","Oct","Nov","Dec"}, 0), 1, 2, 3, 4, 5, 6, 7, 8, 9, 10, 11, 12), MID(H5959, 9, 2)), "yyyy-mm-dd")</f>
        <v>1967-08-08</v>
      </c>
      <c r="G5959" s="1" t="s">
        <v>12097</v>
      </c>
      <c r="H5959" s="1" t="s">
        <v>12096</v>
      </c>
    </row>
    <row r="5960" spans="1:8" hidden="1" x14ac:dyDescent="0.3">
      <c r="A5960" s="1" t="s">
        <v>11804</v>
      </c>
      <c r="B5960" s="1" t="str">
        <f t="shared" si="280"/>
        <v>USA</v>
      </c>
      <c r="C5960" s="5" t="str">
        <f t="shared" si="279"/>
        <v>1967</v>
      </c>
      <c r="D5960" s="1" t="str">
        <f t="shared" si="281"/>
        <v xml:space="preserve">Thorad SLV-2G Agena-D </v>
      </c>
      <c r="E5960" s="1" t="s">
        <v>346</v>
      </c>
      <c r="F5960" s="7" t="str">
        <f>TEXT(DATE(MID(H5960, 13, 4), CHOOSE(MATCH( MID(H5960, 5, 3), {"Jan","Feb","Mar","Apr","May","Jun","Jul","Aug","Sep","Oct","Nov","Dec"}, 0), 1, 2, 3, 4, 5, 6, 7, 8, 9, 10, 11, 12), MID(H5960, 9, 2)), "yyyy-mm-dd")</f>
        <v>1967-08-07</v>
      </c>
      <c r="G5960" s="1" t="s">
        <v>12099</v>
      </c>
      <c r="H5960" s="1" t="s">
        <v>12098</v>
      </c>
    </row>
    <row r="5961" spans="1:8" hidden="1" x14ac:dyDescent="0.3">
      <c r="A5961" s="1" t="s">
        <v>9371</v>
      </c>
      <c r="B5961" s="1" t="str">
        <f t="shared" si="280"/>
        <v>USA</v>
      </c>
      <c r="C5961" s="5" t="str">
        <f t="shared" si="279"/>
        <v>1967</v>
      </c>
      <c r="D5961" s="1" t="str">
        <f t="shared" si="281"/>
        <v xml:space="preserve">Atlas-SLV3 Agena-D </v>
      </c>
      <c r="E5961" s="1" t="s">
        <v>346</v>
      </c>
      <c r="F5961" s="7" t="str">
        <f>TEXT(DATE(MID(H5961, 13, 4), CHOOSE(MATCH( MID(H5961, 5, 3), {"Jan","Feb","Mar","Apr","May","Jun","Jul","Aug","Sep","Oct","Nov","Dec"}, 0), 1, 2, 3, 4, 5, 6, 7, 8, 9, 10, 11, 12), MID(H5961, 9, 2)), "yyyy-mm-dd")</f>
        <v>1967-08-01</v>
      </c>
      <c r="G5961" s="1" t="s">
        <v>12101</v>
      </c>
      <c r="H5961" s="1" t="s">
        <v>12100</v>
      </c>
    </row>
    <row r="5962" spans="1:8" hidden="1" x14ac:dyDescent="0.3">
      <c r="A5962" s="1" t="s">
        <v>11053</v>
      </c>
      <c r="B5962" s="1" t="str">
        <f t="shared" si="280"/>
        <v>Kazakhstan</v>
      </c>
      <c r="C5962" s="5" t="str">
        <f t="shared" si="279"/>
        <v>1967</v>
      </c>
      <c r="D5962" s="1" t="str">
        <f t="shared" si="281"/>
        <v xml:space="preserve">R-36 Orb. </v>
      </c>
      <c r="E5962" s="1" t="s">
        <v>346</v>
      </c>
      <c r="F5962" s="7" t="str">
        <f>TEXT(DATE(MID(H5962, 13, 4), CHOOSE(MATCH( MID(H5962, 5, 3), {"Jan","Feb","Mar","Apr","May","Jun","Jul","Aug","Sep","Oct","Nov","Dec"}, 0), 1, 2, 3, 4, 5, 6, 7, 8, 9, 10, 11, 12), MID(H5962, 9, 2)), "yyyy-mm-dd")</f>
        <v>1967-07-31</v>
      </c>
      <c r="G5962" s="1" t="s">
        <v>12103</v>
      </c>
      <c r="H5962" s="1" t="s">
        <v>12102</v>
      </c>
    </row>
    <row r="5963" spans="1:8" hidden="1" x14ac:dyDescent="0.3">
      <c r="A5963" s="1" t="s">
        <v>10902</v>
      </c>
      <c r="B5963" s="1" t="str">
        <f t="shared" si="280"/>
        <v>USA</v>
      </c>
      <c r="C5963" s="5" t="str">
        <f t="shared" si="279"/>
        <v>1967</v>
      </c>
      <c r="D5963" s="1" t="str">
        <f t="shared" si="281"/>
        <v xml:space="preserve">Thor-SLV2A Agena-D </v>
      </c>
      <c r="E5963" s="1" t="s">
        <v>346</v>
      </c>
      <c r="F5963" s="7" t="str">
        <f>TEXT(DATE(MID(H5963, 13, 4), CHOOSE(MATCH( MID(H5963, 5, 3), {"Jan","Feb","Mar","Apr","May","Jun","Jul","Aug","Sep","Oct","Nov","Dec"}, 0), 1, 2, 3, 4, 5, 6, 7, 8, 9, 10, 11, 12), MID(H5963, 9, 2)), "yyyy-mm-dd")</f>
        <v>1967-07-28</v>
      </c>
      <c r="G5963" s="1" t="s">
        <v>12105</v>
      </c>
      <c r="H5963" s="1" t="s">
        <v>12104</v>
      </c>
    </row>
    <row r="5964" spans="1:8" hidden="1" x14ac:dyDescent="0.3">
      <c r="A5964" s="1" t="s">
        <v>12106</v>
      </c>
      <c r="B5964" s="1" t="str">
        <f t="shared" si="280"/>
        <v>USA</v>
      </c>
      <c r="C5964" s="5" t="str">
        <f t="shared" si="279"/>
        <v>1967</v>
      </c>
      <c r="D5964" s="1" t="str">
        <f t="shared" si="281"/>
        <v xml:space="preserve">Atlas-D OV1 </v>
      </c>
      <c r="E5964" s="1" t="s">
        <v>346</v>
      </c>
      <c r="F5964" s="7" t="str">
        <f>TEXT(DATE(MID(H5964, 13, 4), CHOOSE(MATCH( MID(H5964, 5, 3), {"Jan","Feb","Mar","Apr","May","Jun","Jul","Aug","Sep","Oct","Nov","Dec"}, 0), 1, 2, 3, 4, 5, 6, 7, 8, 9, 10, 11, 12), MID(H5964, 9, 2)), "yyyy-mm-dd")</f>
        <v>1967-07-27</v>
      </c>
      <c r="G5964" s="1" t="s">
        <v>12108</v>
      </c>
      <c r="H5964" s="1" t="s">
        <v>12107</v>
      </c>
    </row>
    <row r="5965" spans="1:8" hidden="1" x14ac:dyDescent="0.3">
      <c r="A5965" s="1" t="s">
        <v>114</v>
      </c>
      <c r="B5965" s="1" t="str">
        <f t="shared" si="280"/>
        <v>USA</v>
      </c>
      <c r="C5965" s="5" t="str">
        <f t="shared" si="279"/>
        <v>1967</v>
      </c>
      <c r="D5965" s="1" t="str">
        <f t="shared" si="281"/>
        <v xml:space="preserve">Thor-SLV2A Agena-D </v>
      </c>
      <c r="E5965" s="1" t="s">
        <v>346</v>
      </c>
      <c r="F5965" s="7" t="str">
        <f>TEXT(DATE(MID(H5965, 13, 4), CHOOSE(MATCH( MID(H5965, 5, 3), {"Jan","Feb","Mar","Apr","May","Jun","Jul","Aug","Sep","Oct","Nov","Dec"}, 0), 1, 2, 3, 4, 5, 6, 7, 8, 9, 10, 11, 12), MID(H5965, 9, 2)), "yyyy-mm-dd")</f>
        <v>1967-07-25</v>
      </c>
      <c r="G5965" s="1" t="s">
        <v>12110</v>
      </c>
      <c r="H5965" s="1" t="s">
        <v>12109</v>
      </c>
    </row>
    <row r="5966" spans="1:8" hidden="1" x14ac:dyDescent="0.3">
      <c r="A5966" s="1" t="s">
        <v>130</v>
      </c>
      <c r="B5966" s="1" t="str">
        <f t="shared" si="280"/>
        <v>Kazakhstan</v>
      </c>
      <c r="C5966" s="5" t="str">
        <f t="shared" si="279"/>
        <v>1967</v>
      </c>
      <c r="D5966" s="1" t="str">
        <f t="shared" si="281"/>
        <v xml:space="preserve">Voskhod </v>
      </c>
      <c r="E5966" s="1" t="s">
        <v>346</v>
      </c>
      <c r="F5966" s="7" t="str">
        <f>TEXT(DATE(MID(H5966, 13, 4), CHOOSE(MATCH( MID(H5966, 5, 3), {"Jan","Feb","Mar","Apr","May","Jun","Jul","Aug","Sep","Oct","Nov","Dec"}, 0), 1, 2, 3, 4, 5, 6, 7, 8, 9, 10, 11, 12), MID(H5966, 9, 2)), "yyyy-mm-dd")</f>
        <v>1967-07-21</v>
      </c>
      <c r="G5966" s="1" t="s">
        <v>12112</v>
      </c>
      <c r="H5966" s="1" t="s">
        <v>12111</v>
      </c>
    </row>
    <row r="5967" spans="1:8" hidden="1" x14ac:dyDescent="0.3">
      <c r="A5967" s="1" t="s">
        <v>3160</v>
      </c>
      <c r="B5967" s="1" t="str">
        <f t="shared" si="280"/>
        <v>USA</v>
      </c>
      <c r="C5967" s="5" t="str">
        <f t="shared" si="279"/>
        <v>1967</v>
      </c>
      <c r="D5967" s="1" t="str">
        <f t="shared" si="281"/>
        <v xml:space="preserve">Delta E1 </v>
      </c>
      <c r="E5967" s="1" t="s">
        <v>346</v>
      </c>
      <c r="F5967" s="7" t="str">
        <f>TEXT(DATE(MID(H5967, 13, 4), CHOOSE(MATCH( MID(H5967, 5, 3), {"Jan","Feb","Mar","Apr","May","Jun","Jul","Aug","Sep","Oct","Nov","Dec"}, 0), 1, 2, 3, 4, 5, 6, 7, 8, 9, 10, 11, 12), MID(H5967, 9, 2)), "yyyy-mm-dd")</f>
        <v>1967-07-19</v>
      </c>
      <c r="G5967" s="1" t="s">
        <v>12114</v>
      </c>
      <c r="H5967" s="1" t="s">
        <v>12113</v>
      </c>
    </row>
    <row r="5968" spans="1:8" hidden="1" x14ac:dyDescent="0.3">
      <c r="A5968" s="1" t="s">
        <v>11888</v>
      </c>
      <c r="B5968" s="1" t="str">
        <f t="shared" si="280"/>
        <v>Kazakhstan</v>
      </c>
      <c r="C5968" s="5" t="str">
        <f t="shared" si="279"/>
        <v>1967</v>
      </c>
      <c r="D5968" s="1" t="str">
        <f t="shared" si="281"/>
        <v xml:space="preserve">R-36 Orb. </v>
      </c>
      <c r="E5968" s="1" t="s">
        <v>346</v>
      </c>
      <c r="F5968" s="7" t="str">
        <f>TEXT(DATE(MID(H5968, 13, 4), CHOOSE(MATCH( MID(H5968, 5, 3), {"Jan","Feb","Mar","Apr","May","Jun","Jul","Aug","Sep","Oct","Nov","Dec"}, 0), 1, 2, 3, 4, 5, 6, 7, 8, 9, 10, 11, 12), MID(H5968, 9, 2)), "yyyy-mm-dd")</f>
        <v>1967-07-17</v>
      </c>
      <c r="G5968" s="1" t="s">
        <v>12116</v>
      </c>
      <c r="H5968" s="1" t="s">
        <v>12115</v>
      </c>
    </row>
    <row r="5969" spans="1:8" hidden="1" x14ac:dyDescent="0.3">
      <c r="A5969" s="1" t="s">
        <v>4149</v>
      </c>
      <c r="B5969" s="1" t="str">
        <f t="shared" si="280"/>
        <v>USA</v>
      </c>
      <c r="C5969" s="5" t="str">
        <f t="shared" si="279"/>
        <v>1967</v>
      </c>
      <c r="D5969" s="1" t="str">
        <f t="shared" si="281"/>
        <v xml:space="preserve">Atlas-LV3C Centaur-D </v>
      </c>
      <c r="E5969" s="1" t="s">
        <v>346</v>
      </c>
      <c r="F5969" s="7" t="str">
        <f>TEXT(DATE(MID(H5969, 13, 4), CHOOSE(MATCH( MID(H5969, 5, 3), {"Jan","Feb","Mar","Apr","May","Jun","Jul","Aug","Sep","Oct","Nov","Dec"}, 0), 1, 2, 3, 4, 5, 6, 7, 8, 9, 10, 11, 12), MID(H5969, 9, 2)), "yyyy-mm-dd")</f>
        <v>1967-07-14</v>
      </c>
      <c r="G5969" s="1" t="s">
        <v>12118</v>
      </c>
      <c r="H5969" s="1" t="s">
        <v>12117</v>
      </c>
    </row>
    <row r="5970" spans="1:8" hidden="1" x14ac:dyDescent="0.3">
      <c r="A5970" s="1" t="s">
        <v>130</v>
      </c>
      <c r="B5970" s="1" t="str">
        <f t="shared" si="280"/>
        <v>Kazakhstan</v>
      </c>
      <c r="C5970" s="5" t="str">
        <f t="shared" si="279"/>
        <v>1967</v>
      </c>
      <c r="D5970" s="1" t="str">
        <f t="shared" si="281"/>
        <v xml:space="preserve">Voskhod </v>
      </c>
      <c r="E5970" s="1" t="s">
        <v>346</v>
      </c>
      <c r="F5970" s="7" t="str">
        <f>TEXT(DATE(MID(H5970, 13, 4), CHOOSE(MATCH( MID(H5970, 5, 3), {"Jan","Feb","Mar","Apr","May","Jun","Jul","Aug","Sep","Oct","Nov","Dec"}, 0), 1, 2, 3, 4, 5, 6, 7, 8, 9, 10, 11, 12), MID(H5970, 9, 2)), "yyyy-mm-dd")</f>
        <v>1967-07-04</v>
      </c>
      <c r="G5970" s="1" t="s">
        <v>12120</v>
      </c>
      <c r="H5970" s="1" t="s">
        <v>12119</v>
      </c>
    </row>
    <row r="5971" spans="1:8" hidden="1" x14ac:dyDescent="0.3">
      <c r="A5971" s="1" t="s">
        <v>75</v>
      </c>
      <c r="B5971" s="1" t="str">
        <f t="shared" si="280"/>
        <v>USA</v>
      </c>
      <c r="C5971" s="5" t="str">
        <f t="shared" si="279"/>
        <v>1967</v>
      </c>
      <c r="D5971" s="1" t="str">
        <f t="shared" si="281"/>
        <v xml:space="preserve">Titan IIIC </v>
      </c>
      <c r="E5971" s="1" t="s">
        <v>346</v>
      </c>
      <c r="F5971" s="7" t="str">
        <f>TEXT(DATE(MID(H5971, 13, 4), CHOOSE(MATCH( MID(H5971, 5, 3), {"Jan","Feb","Mar","Apr","May","Jun","Jul","Aug","Sep","Oct","Nov","Dec"}, 0), 1, 2, 3, 4, 5, 6, 7, 8, 9, 10, 11, 12), MID(H5971, 9, 2)), "yyyy-mm-dd")</f>
        <v>1967-07-01</v>
      </c>
      <c r="G5971" s="1" t="s">
        <v>12122</v>
      </c>
      <c r="H5971" s="1" t="s">
        <v>12121</v>
      </c>
    </row>
    <row r="5972" spans="1:8" hidden="1" x14ac:dyDescent="0.3">
      <c r="A5972" s="1" t="s">
        <v>8845</v>
      </c>
      <c r="B5972" s="1" t="str">
        <f t="shared" si="280"/>
        <v>USA</v>
      </c>
      <c r="C5972" s="5" t="str">
        <f t="shared" si="279"/>
        <v>1967</v>
      </c>
      <c r="D5972" s="1" t="str">
        <f t="shared" si="281"/>
        <v xml:space="preserve">Thor-LV2D Burner-2 </v>
      </c>
      <c r="E5972" s="1" t="s">
        <v>346</v>
      </c>
      <c r="F5972" s="7" t="str">
        <f>TEXT(DATE(MID(H5972, 13, 4), CHOOSE(MATCH( MID(H5972, 5, 3), {"Jan","Feb","Mar","Apr","May","Jun","Jul","Aug","Sep","Oct","Nov","Dec"}, 0), 1, 2, 3, 4, 5, 6, 7, 8, 9, 10, 11, 12), MID(H5972, 9, 2)), "yyyy-mm-dd")</f>
        <v>1967-06-29</v>
      </c>
      <c r="G5972" s="1" t="s">
        <v>12124</v>
      </c>
      <c r="H5972" s="1" t="s">
        <v>12123</v>
      </c>
    </row>
    <row r="5973" spans="1:8" hidden="1" x14ac:dyDescent="0.3">
      <c r="A5973" s="1" t="s">
        <v>6482</v>
      </c>
      <c r="B5973" s="1" t="str">
        <f t="shared" si="280"/>
        <v>Russia</v>
      </c>
      <c r="C5973" s="5" t="str">
        <f t="shared" si="279"/>
        <v>1967</v>
      </c>
      <c r="D5973" s="1" t="str">
        <f t="shared" si="281"/>
        <v xml:space="preserve">Cosmos-3M </v>
      </c>
      <c r="E5973" s="1" t="s">
        <v>346</v>
      </c>
      <c r="F5973" s="7" t="str">
        <f>TEXT(DATE(MID(H5973, 13, 4), CHOOSE(MATCH( MID(H5973, 5, 3), {"Jan","Feb","Mar","Apr","May","Jun","Jul","Aug","Sep","Oct","Nov","Dec"}, 0), 1, 2, 3, 4, 5, 6, 7, 8, 9, 10, 11, 12), MID(H5973, 9, 2)), "yyyy-mm-dd")</f>
        <v>1967-06-26</v>
      </c>
      <c r="G5973" s="1" t="s">
        <v>12126</v>
      </c>
      <c r="H5973" s="1" t="s">
        <v>12125</v>
      </c>
    </row>
    <row r="5974" spans="1:8" hidden="1" x14ac:dyDescent="0.3">
      <c r="A5974" s="1" t="s">
        <v>4249</v>
      </c>
      <c r="B5974" s="1" t="str">
        <f t="shared" si="280"/>
        <v>USA</v>
      </c>
      <c r="C5974" s="5" t="str">
        <f t="shared" si="279"/>
        <v>1967</v>
      </c>
      <c r="D5974" s="1" t="str">
        <f t="shared" si="281"/>
        <v xml:space="preserve">Titan IIIB </v>
      </c>
      <c r="E5974" s="1" t="s">
        <v>346</v>
      </c>
      <c r="F5974" s="7" t="str">
        <f>TEXT(DATE(MID(H5974, 13, 4), CHOOSE(MATCH( MID(H5974, 5, 3), {"Jan","Feb","Mar","Apr","May","Jun","Jul","Aug","Sep","Oct","Nov","Dec"}, 0), 1, 2, 3, 4, 5, 6, 7, 8, 9, 10, 11, 12), MID(H5974, 9, 2)), "yyyy-mm-dd")</f>
        <v>1967-06-20</v>
      </c>
      <c r="G5974" s="1" t="s">
        <v>12128</v>
      </c>
      <c r="H5974" s="1" t="s">
        <v>12127</v>
      </c>
    </row>
    <row r="5975" spans="1:8" hidden="1" x14ac:dyDescent="0.3">
      <c r="A5975" s="1" t="s">
        <v>6615</v>
      </c>
      <c r="B5975" s="1" t="str">
        <f t="shared" si="280"/>
        <v>Russia</v>
      </c>
      <c r="C5975" s="5" t="str">
        <f t="shared" si="279"/>
        <v>1967</v>
      </c>
      <c r="D5975" s="1" t="str">
        <f t="shared" si="281"/>
        <v xml:space="preserve">Voskhod </v>
      </c>
      <c r="E5975" s="1" t="s">
        <v>346</v>
      </c>
      <c r="F5975" s="7" t="str">
        <f>TEXT(DATE(MID(H5975, 13, 4), CHOOSE(MATCH( MID(H5975, 5, 3), {"Jan","Feb","Mar","Apr","May","Jun","Jul","Aug","Sep","Oct","Nov","Dec"}, 0), 1, 2, 3, 4, 5, 6, 7, 8, 9, 10, 11, 12), MID(H5975, 9, 2)), "yyyy-mm-dd")</f>
        <v>1967-06-20</v>
      </c>
      <c r="G5975" s="1" t="s">
        <v>12130</v>
      </c>
      <c r="H5975" s="1" t="s">
        <v>12129</v>
      </c>
    </row>
    <row r="5976" spans="1:8" hidden="1" x14ac:dyDescent="0.3">
      <c r="A5976" s="1" t="s">
        <v>1630</v>
      </c>
      <c r="B5976" s="1" t="str">
        <f t="shared" si="280"/>
        <v>Kazakhstan</v>
      </c>
      <c r="C5976" s="5" t="str">
        <f t="shared" si="279"/>
        <v>1967</v>
      </c>
      <c r="D5976" s="1" t="str">
        <f t="shared" si="281"/>
        <v xml:space="preserve">Molniya-M /Block VL </v>
      </c>
      <c r="E5976" s="1" t="s">
        <v>346</v>
      </c>
      <c r="F5976" s="7" t="str">
        <f>TEXT(DATE(MID(H5976, 13, 4), CHOOSE(MATCH( MID(H5976, 5, 3), {"Jan","Feb","Mar","Apr","May","Jun","Jul","Aug","Sep","Oct","Nov","Dec"}, 0), 1, 2, 3, 4, 5, 6, 7, 8, 9, 10, 11, 12), MID(H5976, 9, 2)), "yyyy-mm-dd")</f>
        <v>1967-06-17</v>
      </c>
      <c r="G5976" s="1" t="s">
        <v>12132</v>
      </c>
      <c r="H5976" s="1" t="s">
        <v>12131</v>
      </c>
    </row>
    <row r="5977" spans="1:8" hidden="1" x14ac:dyDescent="0.3">
      <c r="A5977" s="1" t="s">
        <v>10955</v>
      </c>
      <c r="B5977" s="1" t="str">
        <f t="shared" si="280"/>
        <v>USA</v>
      </c>
      <c r="C5977" s="5" t="str">
        <f t="shared" si="279"/>
        <v>1967</v>
      </c>
      <c r="D5977" s="1" t="str">
        <f t="shared" si="281"/>
        <v xml:space="preserve">Thorad SLV-2G Agena-D </v>
      </c>
      <c r="E5977" s="1" t="s">
        <v>346</v>
      </c>
      <c r="F5977" s="7" t="str">
        <f>TEXT(DATE(MID(H5977, 13, 4), CHOOSE(MATCH( MID(H5977, 5, 3), {"Jan","Feb","Mar","Apr","May","Jun","Jul","Aug","Sep","Oct","Nov","Dec"}, 0), 1, 2, 3, 4, 5, 6, 7, 8, 9, 10, 11, 12), MID(H5977, 9, 2)), "yyyy-mm-dd")</f>
        <v>1967-06-16</v>
      </c>
      <c r="G5977" s="1" t="s">
        <v>12134</v>
      </c>
      <c r="H5977" s="1" t="s">
        <v>12133</v>
      </c>
    </row>
    <row r="5978" spans="1:8" hidden="1" x14ac:dyDescent="0.3">
      <c r="A5978" s="1" t="s">
        <v>6899</v>
      </c>
      <c r="B5978" s="1" t="str">
        <f t="shared" si="280"/>
        <v>Russia</v>
      </c>
      <c r="C5978" s="5" t="str">
        <f t="shared" si="279"/>
        <v>1967</v>
      </c>
      <c r="D5978" s="1" t="str">
        <f t="shared" si="281"/>
        <v xml:space="preserve">Cosmos-2 (63SM) </v>
      </c>
      <c r="E5978" s="1" t="s">
        <v>346</v>
      </c>
      <c r="F5978" s="7" t="str">
        <f>TEXT(DATE(MID(H5978, 13, 4), CHOOSE(MATCH( MID(H5978, 5, 3), {"Jan","Feb","Mar","Apr","May","Jun","Jul","Aug","Sep","Oct","Nov","Dec"}, 0), 1, 2, 3, 4, 5, 6, 7, 8, 9, 10, 11, 12), MID(H5978, 9, 2)), "yyyy-mm-dd")</f>
        <v>1967-06-16</v>
      </c>
      <c r="G5978" s="1" t="s">
        <v>12136</v>
      </c>
      <c r="H5978" s="1" t="s">
        <v>12135</v>
      </c>
    </row>
    <row r="5979" spans="1:8" hidden="1" x14ac:dyDescent="0.3">
      <c r="A5979" s="1" t="s">
        <v>12019</v>
      </c>
      <c r="B5979" s="1" t="str">
        <f t="shared" si="280"/>
        <v>USA</v>
      </c>
      <c r="C5979" s="5" t="str">
        <f t="shared" si="279"/>
        <v>1967</v>
      </c>
      <c r="D5979" s="1" t="str">
        <f t="shared" si="281"/>
        <v xml:space="preserve">Atlas-SLV3 Agena-D </v>
      </c>
      <c r="E5979" s="1" t="s">
        <v>346</v>
      </c>
      <c r="F5979" s="7" t="str">
        <f>TEXT(DATE(MID(H5979, 13, 4), CHOOSE(MATCH( MID(H5979, 5, 3), {"Jan","Feb","Mar","Apr","May","Jun","Jul","Aug","Sep","Oct","Nov","Dec"}, 0), 1, 2, 3, 4, 5, 6, 7, 8, 9, 10, 11, 12), MID(H5979, 9, 2)), "yyyy-mm-dd")</f>
        <v>1967-06-14</v>
      </c>
      <c r="G5979" s="1" t="s">
        <v>12138</v>
      </c>
      <c r="H5979" s="1" t="s">
        <v>12137</v>
      </c>
    </row>
    <row r="5980" spans="1:8" hidden="1" x14ac:dyDescent="0.3">
      <c r="A5980" s="1" t="s">
        <v>1561</v>
      </c>
      <c r="B5980" s="1" t="str">
        <f t="shared" si="280"/>
        <v>Russia</v>
      </c>
      <c r="C5980" s="5" t="str">
        <f t="shared" si="279"/>
        <v>1967</v>
      </c>
      <c r="D5980" s="1" t="str">
        <f t="shared" si="281"/>
        <v xml:space="preserve">Cosmos-2 (63SM) </v>
      </c>
      <c r="E5980" s="1" t="s">
        <v>346</v>
      </c>
      <c r="F5980" s="7" t="str">
        <f>TEXT(DATE(MID(H5980, 13, 4), CHOOSE(MATCH( MID(H5980, 5, 3), {"Jan","Feb","Mar","Apr","May","Jun","Jul","Aug","Sep","Oct","Nov","Dec"}, 0), 1, 2, 3, 4, 5, 6, 7, 8, 9, 10, 11, 12), MID(H5980, 9, 2)), "yyyy-mm-dd")</f>
        <v>1967-06-12</v>
      </c>
      <c r="G5980" s="1" t="s">
        <v>12140</v>
      </c>
      <c r="H5980" s="1" t="s">
        <v>12139</v>
      </c>
    </row>
    <row r="5981" spans="1:8" hidden="1" x14ac:dyDescent="0.3">
      <c r="A5981" s="1" t="s">
        <v>1630</v>
      </c>
      <c r="B5981" s="1" t="str">
        <f t="shared" si="280"/>
        <v>Kazakhstan</v>
      </c>
      <c r="C5981" s="5" t="str">
        <f t="shared" si="279"/>
        <v>1967</v>
      </c>
      <c r="D5981" s="1" t="str">
        <f t="shared" si="281"/>
        <v xml:space="preserve">Molniya-M /Block VL </v>
      </c>
      <c r="E5981" s="1" t="s">
        <v>346</v>
      </c>
      <c r="F5981" s="7" t="str">
        <f>TEXT(DATE(MID(H5981, 13, 4), CHOOSE(MATCH( MID(H5981, 5, 3), {"Jan","Feb","Mar","Apr","May","Jun","Jul","Aug","Sep","Oct","Nov","Dec"}, 0), 1, 2, 3, 4, 5, 6, 7, 8, 9, 10, 11, 12), MID(H5981, 9, 2)), "yyyy-mm-dd")</f>
        <v>1967-06-12</v>
      </c>
      <c r="G5981" s="1" t="s">
        <v>12142</v>
      </c>
      <c r="H5981" s="1" t="s">
        <v>12141</v>
      </c>
    </row>
    <row r="5982" spans="1:8" hidden="1" x14ac:dyDescent="0.3">
      <c r="A5982" s="1" t="s">
        <v>6615</v>
      </c>
      <c r="B5982" s="1" t="str">
        <f t="shared" si="280"/>
        <v>Russia</v>
      </c>
      <c r="C5982" s="5" t="str">
        <f t="shared" si="279"/>
        <v>1967</v>
      </c>
      <c r="D5982" s="1" t="str">
        <f t="shared" si="281"/>
        <v xml:space="preserve">Voskhod </v>
      </c>
      <c r="E5982" s="1" t="s">
        <v>346</v>
      </c>
      <c r="F5982" s="7" t="str">
        <f>TEXT(DATE(MID(H5982, 13, 4), CHOOSE(MATCH( MID(H5982, 5, 3), {"Jan","Feb","Mar","Apr","May","Jun","Jul","Aug","Sep","Oct","Nov","Dec"}, 0), 1, 2, 3, 4, 5, 6, 7, 8, 9, 10, 11, 12), MID(H5982, 9, 2)), "yyyy-mm-dd")</f>
        <v>1967-06-08</v>
      </c>
      <c r="G5982" s="1" t="s">
        <v>12144</v>
      </c>
      <c r="H5982" s="1" t="s">
        <v>12143</v>
      </c>
    </row>
    <row r="5983" spans="1:8" hidden="1" x14ac:dyDescent="0.3">
      <c r="A5983" s="1" t="s">
        <v>6899</v>
      </c>
      <c r="B5983" s="1" t="str">
        <f t="shared" si="280"/>
        <v>Russia</v>
      </c>
      <c r="C5983" s="5" t="str">
        <f t="shared" si="279"/>
        <v>1967</v>
      </c>
      <c r="D5983" s="1" t="str">
        <f t="shared" si="281"/>
        <v xml:space="preserve">Cosmos-2 (63SM) </v>
      </c>
      <c r="E5983" s="1" t="s">
        <v>346</v>
      </c>
      <c r="F5983" s="7" t="str">
        <f>TEXT(DATE(MID(H5983, 13, 4), CHOOSE(MATCH( MID(H5983, 5, 3), {"Jan","Feb","Mar","Apr","May","Jun","Jul","Aug","Sep","Oct","Nov","Dec"}, 0), 1, 2, 3, 4, 5, 6, 7, 8, 9, 10, 11, 12), MID(H5983, 9, 2)), "yyyy-mm-dd")</f>
        <v>1967-06-05</v>
      </c>
      <c r="G5983" s="1" t="s">
        <v>12146</v>
      </c>
      <c r="H5983" s="1" t="s">
        <v>12145</v>
      </c>
    </row>
    <row r="5984" spans="1:8" hidden="1" x14ac:dyDescent="0.3">
      <c r="A5984" s="1" t="s">
        <v>27</v>
      </c>
      <c r="B5984" s="1" t="str">
        <f t="shared" si="280"/>
        <v>USA</v>
      </c>
      <c r="C5984" s="5" t="str">
        <f t="shared" si="279"/>
        <v>1967</v>
      </c>
      <c r="D5984" s="1" t="str">
        <f t="shared" si="281"/>
        <v xml:space="preserve">Atlas-SLV3 Agena-D </v>
      </c>
      <c r="E5984" s="1" t="s">
        <v>346</v>
      </c>
      <c r="F5984" s="7" t="str">
        <f>TEXT(DATE(MID(H5984, 13, 4), CHOOSE(MATCH( MID(H5984, 5, 3), {"Jan","Feb","Mar","Apr","May","Jun","Jul","Aug","Sep","Oct","Nov","Dec"}, 0), 1, 2, 3, 4, 5, 6, 7, 8, 9, 10, 11, 12), MID(H5984, 9, 2)), "yyyy-mm-dd")</f>
        <v>1967-06-04</v>
      </c>
      <c r="G5984" s="1" t="s">
        <v>12148</v>
      </c>
      <c r="H5984" s="1" t="s">
        <v>12147</v>
      </c>
    </row>
    <row r="5985" spans="1:8" hidden="1" x14ac:dyDescent="0.3">
      <c r="A5985" s="1" t="s">
        <v>1630</v>
      </c>
      <c r="B5985" s="1" t="str">
        <f t="shared" si="280"/>
        <v>Kazakhstan</v>
      </c>
      <c r="C5985" s="5" t="str">
        <f t="shared" si="279"/>
        <v>1967</v>
      </c>
      <c r="D5985" s="1" t="str">
        <f t="shared" si="281"/>
        <v xml:space="preserve">Voskhod </v>
      </c>
      <c r="E5985" s="1" t="s">
        <v>346</v>
      </c>
      <c r="F5985" s="7" t="str">
        <f>TEXT(DATE(MID(H5985, 13, 4), CHOOSE(MATCH( MID(H5985, 5, 3), {"Jan","Feb","Mar","Apr","May","Jun","Jul","Aug","Sep","Oct","Nov","Dec"}, 0), 1, 2, 3, 4, 5, 6, 7, 8, 9, 10, 11, 12), MID(H5985, 9, 2)), "yyyy-mm-dd")</f>
        <v>1967-06-01</v>
      </c>
      <c r="G5985" s="1" t="s">
        <v>12150</v>
      </c>
      <c r="H5985" s="1" t="s">
        <v>12149</v>
      </c>
    </row>
    <row r="5986" spans="1:8" hidden="1" x14ac:dyDescent="0.3">
      <c r="A5986" s="1" t="s">
        <v>114</v>
      </c>
      <c r="B5986" s="1" t="str">
        <f t="shared" si="280"/>
        <v>USA</v>
      </c>
      <c r="C5986" s="5" t="str">
        <f t="shared" si="279"/>
        <v>1967</v>
      </c>
      <c r="D5986" s="1" t="str">
        <f t="shared" si="281"/>
        <v xml:space="preserve">Thor DM-21 Agena-D </v>
      </c>
      <c r="E5986" s="1" t="s">
        <v>346</v>
      </c>
      <c r="F5986" s="7" t="str">
        <f>TEXT(DATE(MID(H5986, 13, 4), CHOOSE(MATCH( MID(H5986, 5, 3), {"Jan","Feb","Mar","Apr","May","Jun","Jul","Aug","Sep","Oct","Nov","Dec"}, 0), 1, 2, 3, 4, 5, 6, 7, 8, 9, 10, 11, 12), MID(H5986, 9, 2)), "yyyy-mm-dd")</f>
        <v>1967-05-31</v>
      </c>
      <c r="G5986" s="1" t="s">
        <v>12152</v>
      </c>
      <c r="H5986" s="1" t="s">
        <v>12151</v>
      </c>
    </row>
    <row r="5987" spans="1:8" hidden="1" x14ac:dyDescent="0.3">
      <c r="A5987" s="1" t="s">
        <v>5723</v>
      </c>
      <c r="B5987" s="1" t="str">
        <f t="shared" si="280"/>
        <v>USA</v>
      </c>
      <c r="C5987" s="5" t="str">
        <f t="shared" si="279"/>
        <v>1967</v>
      </c>
      <c r="D5987" s="1" t="str">
        <f t="shared" si="281"/>
        <v xml:space="preserve">Scout B </v>
      </c>
      <c r="E5987" s="1" t="s">
        <v>346</v>
      </c>
      <c r="F5987" s="7" t="str">
        <f>TEXT(DATE(MID(H5987, 13, 4), CHOOSE(MATCH( MID(H5987, 5, 3), {"Jan","Feb","Mar","Apr","May","Jun","Jul","Aug","Sep","Oct","Nov","Dec"}, 0), 1, 2, 3, 4, 5, 6, 7, 8, 9, 10, 11, 12), MID(H5987, 9, 2)), "yyyy-mm-dd")</f>
        <v>1967-05-30</v>
      </c>
      <c r="G5987" s="1" t="s">
        <v>12154</v>
      </c>
      <c r="H5987" s="1" t="s">
        <v>12153</v>
      </c>
    </row>
    <row r="5988" spans="1:8" hidden="1" x14ac:dyDescent="0.3">
      <c r="A5988" s="1" t="s">
        <v>1630</v>
      </c>
      <c r="B5988" s="1" t="str">
        <f t="shared" si="280"/>
        <v>Kazakhstan</v>
      </c>
      <c r="C5988" s="5" t="str">
        <f t="shared" si="279"/>
        <v>1967</v>
      </c>
      <c r="D5988" s="1" t="str">
        <f t="shared" si="281"/>
        <v xml:space="preserve">Molniya </v>
      </c>
      <c r="E5988" s="1" t="s">
        <v>346</v>
      </c>
      <c r="F5988" s="7" t="str">
        <f>TEXT(DATE(MID(H5988, 13, 4), CHOOSE(MATCH( MID(H5988, 5, 3), {"Jan","Feb","Mar","Apr","May","Jun","Jul","Aug","Sep","Oct","Nov","Dec"}, 0), 1, 2, 3, 4, 5, 6, 7, 8, 9, 10, 11, 12), MID(H5988, 9, 2)), "yyyy-mm-dd")</f>
        <v>1967-05-24</v>
      </c>
      <c r="G5988" s="1" t="s">
        <v>12156</v>
      </c>
      <c r="H5988" s="1" t="s">
        <v>12155</v>
      </c>
    </row>
    <row r="5989" spans="1:8" hidden="1" x14ac:dyDescent="0.3">
      <c r="A5989" s="1" t="s">
        <v>10902</v>
      </c>
      <c r="B5989" s="1" t="str">
        <f t="shared" si="280"/>
        <v>USA</v>
      </c>
      <c r="C5989" s="5" t="str">
        <f t="shared" si="279"/>
        <v>1967</v>
      </c>
      <c r="D5989" s="1" t="str">
        <f t="shared" si="281"/>
        <v xml:space="preserve">Delta E1 </v>
      </c>
      <c r="E5989" s="1" t="s">
        <v>346</v>
      </c>
      <c r="F5989" s="7" t="str">
        <f>TEXT(DATE(MID(H5989, 13, 4), CHOOSE(MATCH( MID(H5989, 5, 3), {"Jan","Feb","Mar","Apr","May","Jun","Jul","Aug","Sep","Oct","Nov","Dec"}, 0), 1, 2, 3, 4, 5, 6, 7, 8, 9, 10, 11, 12), MID(H5989, 9, 2)), "yyyy-mm-dd")</f>
        <v>1967-05-24</v>
      </c>
      <c r="G5989" s="1" t="s">
        <v>12158</v>
      </c>
      <c r="H5989" s="1" t="s">
        <v>12157</v>
      </c>
    </row>
    <row r="5990" spans="1:8" hidden="1" x14ac:dyDescent="0.3">
      <c r="A5990" s="1" t="s">
        <v>27</v>
      </c>
      <c r="B5990" s="1" t="str">
        <f t="shared" si="280"/>
        <v>USA</v>
      </c>
      <c r="C5990" s="5" t="str">
        <f t="shared" si="279"/>
        <v>1967</v>
      </c>
      <c r="D5990" s="1" t="str">
        <f t="shared" si="281"/>
        <v xml:space="preserve">Atlas-SLV3 Agena-D </v>
      </c>
      <c r="E5990" s="1" t="s">
        <v>346</v>
      </c>
      <c r="F5990" s="7" t="str">
        <f>TEXT(DATE(MID(H5990, 13, 4), CHOOSE(MATCH( MID(H5990, 5, 3), {"Jan","Feb","Mar","Apr","May","Jun","Jul","Aug","Sep","Oct","Nov","Dec"}, 0), 1, 2, 3, 4, 5, 6, 7, 8, 9, 10, 11, 12), MID(H5990, 9, 2)), "yyyy-mm-dd")</f>
        <v>1967-05-22</v>
      </c>
      <c r="G5990" s="1" t="s">
        <v>12160</v>
      </c>
      <c r="H5990" s="1" t="s">
        <v>12159</v>
      </c>
    </row>
    <row r="5991" spans="1:8" hidden="1" x14ac:dyDescent="0.3">
      <c r="A5991" s="1" t="s">
        <v>6615</v>
      </c>
      <c r="B5991" s="1" t="str">
        <f t="shared" si="280"/>
        <v>Russia</v>
      </c>
      <c r="C5991" s="5" t="str">
        <f t="shared" si="279"/>
        <v>1967</v>
      </c>
      <c r="D5991" s="1" t="str">
        <f t="shared" si="281"/>
        <v xml:space="preserve">Voskhod </v>
      </c>
      <c r="E5991" s="1" t="s">
        <v>346</v>
      </c>
      <c r="F5991" s="7" t="str">
        <f>TEXT(DATE(MID(H5991, 13, 4), CHOOSE(MATCH( MID(H5991, 5, 3), {"Jan","Feb","Mar","Apr","May","Jun","Jul","Aug","Sep","Oct","Nov","Dec"}, 0), 1, 2, 3, 4, 5, 6, 7, 8, 9, 10, 11, 12), MID(H5991, 9, 2)), "yyyy-mm-dd")</f>
        <v>1967-05-22</v>
      </c>
      <c r="G5991" s="1" t="s">
        <v>12162</v>
      </c>
      <c r="H5991" s="1" t="s">
        <v>12161</v>
      </c>
    </row>
    <row r="5992" spans="1:8" hidden="1" x14ac:dyDescent="0.3">
      <c r="A5992" s="1" t="s">
        <v>5723</v>
      </c>
      <c r="B5992" s="1" t="str">
        <f t="shared" si="280"/>
        <v>USA</v>
      </c>
      <c r="C5992" s="5" t="str">
        <f t="shared" si="279"/>
        <v>1967</v>
      </c>
      <c r="D5992" s="1" t="str">
        <f t="shared" si="281"/>
        <v xml:space="preserve">Scout A </v>
      </c>
      <c r="E5992" s="1" t="s">
        <v>346</v>
      </c>
      <c r="F5992" s="7" t="str">
        <f>TEXT(DATE(MID(H5992, 13, 4), CHOOSE(MATCH( MID(H5992, 5, 3), {"Jan","Feb","Mar","Apr","May","Jun","Jul","Aug","Sep","Oct","Nov","Dec"}, 0), 1, 2, 3, 4, 5, 6, 7, 8, 9, 10, 11, 12), MID(H5992, 9, 2)), "yyyy-mm-dd")</f>
        <v>1967-05-18</v>
      </c>
      <c r="G5992" s="1" t="s">
        <v>12164</v>
      </c>
      <c r="H5992" s="1" t="s">
        <v>12163</v>
      </c>
    </row>
    <row r="5993" spans="1:8" hidden="1" x14ac:dyDescent="0.3">
      <c r="A5993" s="1" t="s">
        <v>12165</v>
      </c>
      <c r="B5993" s="1" t="str">
        <f t="shared" si="280"/>
        <v>Kazakhstan</v>
      </c>
      <c r="C5993" s="5" t="str">
        <f t="shared" si="279"/>
        <v>1967</v>
      </c>
      <c r="D5993" s="1" t="str">
        <f t="shared" si="281"/>
        <v xml:space="preserve">R-36 Orb. </v>
      </c>
      <c r="E5993" s="1" t="s">
        <v>346</v>
      </c>
      <c r="F5993" s="7" t="str">
        <f>TEXT(DATE(MID(H5993, 13, 4), CHOOSE(MATCH( MID(H5993, 5, 3), {"Jan","Feb","Mar","Apr","May","Jun","Jul","Aug","Sep","Oct","Nov","Dec"}, 0), 1, 2, 3, 4, 5, 6, 7, 8, 9, 10, 11, 12), MID(H5993, 9, 2)), "yyyy-mm-dd")</f>
        <v>1967-05-17</v>
      </c>
      <c r="G5993" s="1" t="s">
        <v>12167</v>
      </c>
      <c r="H5993" s="1" t="s">
        <v>12166</v>
      </c>
    </row>
    <row r="5994" spans="1:8" hidden="1" x14ac:dyDescent="0.3">
      <c r="A5994" s="1" t="s">
        <v>1630</v>
      </c>
      <c r="B5994" s="1" t="str">
        <f t="shared" si="280"/>
        <v>Kazakhstan</v>
      </c>
      <c r="C5994" s="5" t="str">
        <f t="shared" si="279"/>
        <v>1967</v>
      </c>
      <c r="D5994" s="1" t="str">
        <f t="shared" si="281"/>
        <v xml:space="preserve">Molniya-M /Block L </v>
      </c>
      <c r="E5994" s="1" t="s">
        <v>346</v>
      </c>
      <c r="F5994" s="7" t="str">
        <f>TEXT(DATE(MID(H5994, 13, 4), CHOOSE(MATCH( MID(H5994, 5, 3), {"Jan","Feb","Mar","Apr","May","Jun","Jul","Aug","Sep","Oct","Nov","Dec"}, 0), 1, 2, 3, 4, 5, 6, 7, 8, 9, 10, 11, 12), MID(H5994, 9, 2)), "yyyy-mm-dd")</f>
        <v>1967-05-16</v>
      </c>
      <c r="G5994" s="1" t="s">
        <v>12169</v>
      </c>
      <c r="H5994" s="1" t="s">
        <v>12168</v>
      </c>
    </row>
    <row r="5995" spans="1:8" hidden="1" x14ac:dyDescent="0.3">
      <c r="A5995" s="1" t="s">
        <v>6482</v>
      </c>
      <c r="B5995" s="1" t="str">
        <f t="shared" si="280"/>
        <v>Russia</v>
      </c>
      <c r="C5995" s="5" t="str">
        <f t="shared" si="279"/>
        <v>1967</v>
      </c>
      <c r="D5995" s="1" t="str">
        <f t="shared" si="281"/>
        <v xml:space="preserve">Cosmos-3M </v>
      </c>
      <c r="E5995" s="1" t="s">
        <v>346</v>
      </c>
      <c r="F5995" s="7" t="str">
        <f>TEXT(DATE(MID(H5995, 13, 4), CHOOSE(MATCH( MID(H5995, 5, 3), {"Jan","Feb","Mar","Apr","May","Jun","Jul","Aug","Sep","Oct","Nov","Dec"}, 0), 1, 2, 3, 4, 5, 6, 7, 8, 9, 10, 11, 12), MID(H5995, 9, 2)), "yyyy-mm-dd")</f>
        <v>1967-05-15</v>
      </c>
      <c r="G5995" s="1" t="s">
        <v>12171</v>
      </c>
      <c r="H5995" s="1" t="s">
        <v>12170</v>
      </c>
    </row>
    <row r="5996" spans="1:8" hidden="1" x14ac:dyDescent="0.3">
      <c r="A5996" s="1" t="s">
        <v>1630</v>
      </c>
      <c r="B5996" s="1" t="str">
        <f t="shared" si="280"/>
        <v>Kazakhstan</v>
      </c>
      <c r="C5996" s="5" t="str">
        <f t="shared" si="279"/>
        <v>1967</v>
      </c>
      <c r="D5996" s="1" t="str">
        <f t="shared" si="281"/>
        <v xml:space="preserve">Vostok-2 </v>
      </c>
      <c r="E5996" s="1" t="s">
        <v>346</v>
      </c>
      <c r="F5996" s="7" t="str">
        <f>TEXT(DATE(MID(H5996, 13, 4), CHOOSE(MATCH( MID(H5996, 5, 3), {"Jan","Feb","Mar","Apr","May","Jun","Jul","Aug","Sep","Oct","Nov","Dec"}, 0), 1, 2, 3, 4, 5, 6, 7, 8, 9, 10, 11, 12), MID(H5996, 9, 2)), "yyyy-mm-dd")</f>
        <v>1967-05-12</v>
      </c>
      <c r="G5996" s="1" t="s">
        <v>12173</v>
      </c>
      <c r="H5996" s="1" t="s">
        <v>12172</v>
      </c>
    </row>
    <row r="5997" spans="1:8" hidden="1" x14ac:dyDescent="0.3">
      <c r="A5997" s="1" t="s">
        <v>11804</v>
      </c>
      <c r="B5997" s="1" t="str">
        <f t="shared" si="280"/>
        <v>USA</v>
      </c>
      <c r="C5997" s="5" t="str">
        <f t="shared" si="279"/>
        <v>1967</v>
      </c>
      <c r="D5997" s="1" t="str">
        <f t="shared" si="281"/>
        <v xml:space="preserve">Thorad SLV-2G Agena-D </v>
      </c>
      <c r="E5997" s="1" t="s">
        <v>346</v>
      </c>
      <c r="F5997" s="7" t="str">
        <f>TEXT(DATE(MID(H5997, 13, 4), CHOOSE(MATCH( MID(H5997, 5, 3), {"Jan","Feb","Mar","Apr","May","Jun","Jul","Aug","Sep","Oct","Nov","Dec"}, 0), 1, 2, 3, 4, 5, 6, 7, 8, 9, 10, 11, 12), MID(H5997, 9, 2)), "yyyy-mm-dd")</f>
        <v>1967-05-09</v>
      </c>
      <c r="G5997" s="1" t="s">
        <v>12175</v>
      </c>
      <c r="H5997" s="1" t="s">
        <v>12174</v>
      </c>
    </row>
    <row r="5998" spans="1:8" hidden="1" x14ac:dyDescent="0.3">
      <c r="A5998" s="1" t="s">
        <v>5723</v>
      </c>
      <c r="B5998" s="1" t="str">
        <f t="shared" si="280"/>
        <v>USA</v>
      </c>
      <c r="C5998" s="5" t="str">
        <f t="shared" si="279"/>
        <v>1967</v>
      </c>
      <c r="D5998" s="1" t="str">
        <f t="shared" si="281"/>
        <v xml:space="preserve">Scout A </v>
      </c>
      <c r="E5998" s="1" t="s">
        <v>346</v>
      </c>
      <c r="F5998" s="7" t="str">
        <f>TEXT(DATE(MID(H5998, 13, 4), CHOOSE(MATCH( MID(H5998, 5, 3), {"Jan","Feb","Mar","Apr","May","Jun","Jul","Aug","Sep","Oct","Nov","Dec"}, 0), 1, 2, 3, 4, 5, 6, 7, 8, 9, 10, 11, 12), MID(H5998, 9, 2)), "yyyy-mm-dd")</f>
        <v>1967-05-05</v>
      </c>
      <c r="G5998" s="1" t="s">
        <v>12177</v>
      </c>
      <c r="H5998" s="1" t="s">
        <v>12176</v>
      </c>
    </row>
    <row r="5999" spans="1:8" hidden="1" x14ac:dyDescent="0.3">
      <c r="A5999" s="1" t="s">
        <v>9371</v>
      </c>
      <c r="B5999" s="1" t="str">
        <f t="shared" si="280"/>
        <v>USA</v>
      </c>
      <c r="C5999" s="5" t="str">
        <f t="shared" si="279"/>
        <v>1967</v>
      </c>
      <c r="D5999" s="1" t="str">
        <f t="shared" si="281"/>
        <v xml:space="preserve">Atlas-SLV3 Agena-D </v>
      </c>
      <c r="E5999" s="1" t="s">
        <v>346</v>
      </c>
      <c r="F5999" s="7" t="str">
        <f>TEXT(DATE(MID(H5999, 13, 4), CHOOSE(MATCH( MID(H5999, 5, 3), {"Jan","Feb","Mar","Apr","May","Jun","Jul","Aug","Sep","Oct","Nov","Dec"}, 0), 1, 2, 3, 4, 5, 6, 7, 8, 9, 10, 11, 12), MID(H5999, 9, 2)), "yyyy-mm-dd")</f>
        <v>1967-05-04</v>
      </c>
      <c r="G5999" s="1" t="s">
        <v>12179</v>
      </c>
      <c r="H5999" s="1" t="s">
        <v>12178</v>
      </c>
    </row>
    <row r="6000" spans="1:8" hidden="1" x14ac:dyDescent="0.3">
      <c r="A6000" s="1" t="s">
        <v>75</v>
      </c>
      <c r="B6000" s="1" t="str">
        <f t="shared" si="280"/>
        <v>USA</v>
      </c>
      <c r="C6000" s="5" t="str">
        <f t="shared" si="279"/>
        <v>1967</v>
      </c>
      <c r="D6000" s="1" t="str">
        <f t="shared" si="281"/>
        <v xml:space="preserve">Titan IIIC </v>
      </c>
      <c r="E6000" s="1" t="s">
        <v>346</v>
      </c>
      <c r="F6000" s="7" t="str">
        <f>TEXT(DATE(MID(H6000, 13, 4), CHOOSE(MATCH( MID(H6000, 5, 3), {"Jan","Feb","Mar","Apr","May","Jun","Jul","Aug","Sep","Oct","Nov","Dec"}, 0), 1, 2, 3, 4, 5, 6, 7, 8, 9, 10, 11, 12), MID(H6000, 9, 2)), "yyyy-mm-dd")</f>
        <v>1967-04-28</v>
      </c>
      <c r="G6000" s="1" t="s">
        <v>12181</v>
      </c>
      <c r="H6000" s="1" t="s">
        <v>12180</v>
      </c>
    </row>
    <row r="6001" spans="1:8" hidden="1" x14ac:dyDescent="0.3">
      <c r="A6001" s="1" t="s">
        <v>6615</v>
      </c>
      <c r="B6001" s="1" t="str">
        <f t="shared" si="280"/>
        <v>Russia</v>
      </c>
      <c r="C6001" s="5" t="str">
        <f t="shared" si="279"/>
        <v>1967</v>
      </c>
      <c r="D6001" s="1" t="str">
        <f t="shared" si="281"/>
        <v xml:space="preserve">Vostok-2M </v>
      </c>
      <c r="E6001" s="1" t="s">
        <v>346</v>
      </c>
      <c r="F6001" s="7" t="str">
        <f>TEXT(DATE(MID(H6001, 13, 4), CHOOSE(MATCH( MID(H6001, 5, 3), {"Jan","Feb","Mar","Apr","May","Jun","Jul","Aug","Sep","Oct","Nov","Dec"}, 0), 1, 2, 3, 4, 5, 6, 7, 8, 9, 10, 11, 12), MID(H6001, 9, 2)), "yyyy-mm-dd")</f>
        <v>1967-04-27</v>
      </c>
      <c r="G6001" s="1" t="s">
        <v>12183</v>
      </c>
      <c r="H6001" s="1" t="s">
        <v>12182</v>
      </c>
    </row>
    <row r="6002" spans="1:8" hidden="1" x14ac:dyDescent="0.3">
      <c r="A6002" s="1" t="s">
        <v>4249</v>
      </c>
      <c r="B6002" s="1" t="str">
        <f t="shared" si="280"/>
        <v>USA</v>
      </c>
      <c r="C6002" s="5" t="str">
        <f t="shared" si="279"/>
        <v>1967</v>
      </c>
      <c r="D6002" s="1" t="str">
        <f t="shared" si="281"/>
        <v xml:space="preserve">Titan IIIB </v>
      </c>
      <c r="E6002" s="1" t="s">
        <v>346</v>
      </c>
      <c r="F6002" s="7" t="str">
        <f>TEXT(DATE(MID(H6002, 13, 4), CHOOSE(MATCH( MID(H6002, 5, 3), {"Jan","Feb","Mar","Apr","May","Jun","Jul","Aug","Sep","Oct","Nov","Dec"}, 0), 1, 2, 3, 4, 5, 6, 7, 8, 9, 10, 11, 12), MID(H6002, 9, 2)), "yyyy-mm-dd")</f>
        <v>1967-04-26</v>
      </c>
      <c r="G6002" s="1" t="s">
        <v>12185</v>
      </c>
      <c r="H6002" s="1" t="s">
        <v>12184</v>
      </c>
    </row>
    <row r="6003" spans="1:8" hidden="1" x14ac:dyDescent="0.3">
      <c r="A6003" s="1" t="s">
        <v>6959</v>
      </c>
      <c r="B6003" s="1" t="str">
        <f t="shared" si="280"/>
        <v>Kenya</v>
      </c>
      <c r="C6003" s="5" t="str">
        <f t="shared" si="279"/>
        <v>1967</v>
      </c>
      <c r="D6003" s="1" t="str">
        <f t="shared" si="281"/>
        <v xml:space="preserve">Scout B </v>
      </c>
      <c r="E6003" s="1" t="s">
        <v>346</v>
      </c>
      <c r="F6003" s="7" t="str">
        <f>TEXT(DATE(MID(H6003, 13, 4), CHOOSE(MATCH( MID(H6003, 5, 3), {"Jan","Feb","Mar","Apr","May","Jun","Jul","Aug","Sep","Oct","Nov","Dec"}, 0), 1, 2, 3, 4, 5, 6, 7, 8, 9, 10, 11, 12), MID(H6003, 9, 2)), "yyyy-mm-dd")</f>
        <v>1967-04-26</v>
      </c>
      <c r="G6003" s="1" t="s">
        <v>12187</v>
      </c>
      <c r="H6003" s="1" t="s">
        <v>12186</v>
      </c>
    </row>
    <row r="6004" spans="1:8" hidden="1" x14ac:dyDescent="0.3">
      <c r="A6004" s="1" t="s">
        <v>1630</v>
      </c>
      <c r="B6004" s="1" t="str">
        <f t="shared" si="280"/>
        <v>Kazakhstan</v>
      </c>
      <c r="C6004" s="5" t="str">
        <f t="shared" si="279"/>
        <v>1967</v>
      </c>
      <c r="D6004" s="1" t="str">
        <f t="shared" si="281"/>
        <v xml:space="preserve">Soyuz </v>
      </c>
      <c r="E6004" s="1" t="s">
        <v>346</v>
      </c>
      <c r="F6004" s="7" t="str">
        <f>TEXT(DATE(MID(H6004, 13, 4), CHOOSE(MATCH( MID(H6004, 5, 3), {"Jan","Feb","Mar","Apr","May","Jun","Jul","Aug","Sep","Oct","Nov","Dec"}, 0), 1, 2, 3, 4, 5, 6, 7, 8, 9, 10, 11, 12), MID(H6004, 9, 2)), "yyyy-mm-dd")</f>
        <v>1967-04-23</v>
      </c>
      <c r="G6004" s="1" t="s">
        <v>12189</v>
      </c>
      <c r="H6004" s="1" t="s">
        <v>12188</v>
      </c>
    </row>
    <row r="6005" spans="1:8" hidden="1" x14ac:dyDescent="0.3">
      <c r="A6005" s="1" t="s">
        <v>10902</v>
      </c>
      <c r="B6005" s="1" t="str">
        <f t="shared" si="280"/>
        <v>USA</v>
      </c>
      <c r="C6005" s="5" t="str">
        <f t="shared" si="279"/>
        <v>1967</v>
      </c>
      <c r="D6005" s="1" t="str">
        <f t="shared" si="281"/>
        <v xml:space="preserve">Delta E </v>
      </c>
      <c r="E6005" s="1" t="s">
        <v>346</v>
      </c>
      <c r="F6005" s="7" t="str">
        <f>TEXT(DATE(MID(H6005, 13, 4), CHOOSE(MATCH( MID(H6005, 5, 3), {"Jan","Feb","Mar","Apr","May","Jun","Jul","Aug","Sep","Oct","Nov","Dec"}, 0), 1, 2, 3, 4, 5, 6, 7, 8, 9, 10, 11, 12), MID(H6005, 9, 2)), "yyyy-mm-dd")</f>
        <v>1967-04-20</v>
      </c>
      <c r="G6005" s="1" t="s">
        <v>12191</v>
      </c>
      <c r="H6005" s="1" t="s">
        <v>12190</v>
      </c>
    </row>
    <row r="6006" spans="1:8" hidden="1" x14ac:dyDescent="0.3">
      <c r="A6006" s="1" t="s">
        <v>4092</v>
      </c>
      <c r="B6006" s="1" t="str">
        <f t="shared" si="280"/>
        <v>USA</v>
      </c>
      <c r="C6006" s="5" t="str">
        <f t="shared" si="279"/>
        <v>1967</v>
      </c>
      <c r="D6006" s="1" t="str">
        <f t="shared" si="281"/>
        <v xml:space="preserve">Atlas-LV3C Centaur-D </v>
      </c>
      <c r="E6006" s="1" t="s">
        <v>346</v>
      </c>
      <c r="F6006" s="7" t="str">
        <f>TEXT(DATE(MID(H6006, 13, 4), CHOOSE(MATCH( MID(H6006, 5, 3), {"Jan","Feb","Mar","Apr","May","Jun","Jul","Aug","Sep","Oct","Nov","Dec"}, 0), 1, 2, 3, 4, 5, 6, 7, 8, 9, 10, 11, 12), MID(H6006, 9, 2)), "yyyy-mm-dd")</f>
        <v>1967-04-17</v>
      </c>
      <c r="G6006" s="1" t="s">
        <v>12193</v>
      </c>
      <c r="H6006" s="1" t="s">
        <v>12192</v>
      </c>
    </row>
    <row r="6007" spans="1:8" hidden="1" x14ac:dyDescent="0.3">
      <c r="A6007" s="1" t="s">
        <v>5723</v>
      </c>
      <c r="B6007" s="1" t="str">
        <f t="shared" si="280"/>
        <v>USA</v>
      </c>
      <c r="C6007" s="5" t="str">
        <f t="shared" si="279"/>
        <v>1967</v>
      </c>
      <c r="D6007" s="1" t="str">
        <f t="shared" si="281"/>
        <v xml:space="preserve">Scout A </v>
      </c>
      <c r="E6007" s="1" t="s">
        <v>346</v>
      </c>
      <c r="F6007" s="7" t="str">
        <f>TEXT(DATE(MID(H6007, 13, 4), CHOOSE(MATCH( MID(H6007, 5, 3), {"Jan","Feb","Mar","Apr","May","Jun","Jul","Aug","Sep","Oct","Nov","Dec"}, 0), 1, 2, 3, 4, 5, 6, 7, 8, 9, 10, 11, 12), MID(H6007, 9, 2)), "yyyy-mm-dd")</f>
        <v>1967-04-14</v>
      </c>
      <c r="G6007" s="1" t="s">
        <v>12195</v>
      </c>
      <c r="H6007" s="1" t="s">
        <v>12194</v>
      </c>
    </row>
    <row r="6008" spans="1:8" hidden="1" x14ac:dyDescent="0.3">
      <c r="A6008" s="1" t="s">
        <v>1989</v>
      </c>
      <c r="B6008" s="1" t="str">
        <f t="shared" si="280"/>
        <v>Japan</v>
      </c>
      <c r="C6008" s="5" t="str">
        <f t="shared" si="279"/>
        <v>1967</v>
      </c>
      <c r="D6008" s="1" t="str">
        <f t="shared" si="281"/>
        <v xml:space="preserve">Lambda-IV S </v>
      </c>
      <c r="E6008" s="1" t="s">
        <v>346</v>
      </c>
      <c r="F6008" s="7" t="str">
        <f>TEXT(DATE(MID(H6008, 13, 4), CHOOSE(MATCH( MID(H6008, 5, 3), {"Jan","Feb","Mar","Apr","May","Jun","Jul","Aug","Sep","Oct","Nov","Dec"}, 0), 1, 2, 3, 4, 5, 6, 7, 8, 9, 10, 11, 12), MID(H6008, 9, 2)), "yyyy-mm-dd")</f>
        <v>1967-04-13</v>
      </c>
      <c r="G6008" s="1" t="s">
        <v>11438</v>
      </c>
      <c r="H6008" s="1" t="s">
        <v>12196</v>
      </c>
    </row>
    <row r="6009" spans="1:8" hidden="1" x14ac:dyDescent="0.3">
      <c r="A6009" s="1" t="s">
        <v>1630</v>
      </c>
      <c r="B6009" s="1" t="str">
        <f t="shared" si="280"/>
        <v>Kazakhstan</v>
      </c>
      <c r="C6009" s="5" t="str">
        <f t="shared" si="279"/>
        <v>1967</v>
      </c>
      <c r="D6009" s="1" t="str">
        <f t="shared" si="281"/>
        <v xml:space="preserve">Voskhod </v>
      </c>
      <c r="E6009" s="1" t="s">
        <v>346</v>
      </c>
      <c r="F6009" s="7" t="str">
        <f>TEXT(DATE(MID(H6009, 13, 4), CHOOSE(MATCH( MID(H6009, 5, 3), {"Jan","Feb","Mar","Apr","May","Jun","Jul","Aug","Sep","Oct","Nov","Dec"}, 0), 1, 2, 3, 4, 5, 6, 7, 8, 9, 10, 11, 12), MID(H6009, 9, 2)), "yyyy-mm-dd")</f>
        <v>1967-04-12</v>
      </c>
      <c r="G6009" s="1" t="s">
        <v>12198</v>
      </c>
      <c r="H6009" s="1" t="s">
        <v>12197</v>
      </c>
    </row>
    <row r="6010" spans="1:8" hidden="1" x14ac:dyDescent="0.3">
      <c r="A6010" s="1" t="s">
        <v>4200</v>
      </c>
      <c r="B6010" s="1" t="str">
        <f t="shared" si="280"/>
        <v>Kazakhstan</v>
      </c>
      <c r="C6010" s="5" t="str">
        <f t="shared" si="279"/>
        <v>1967</v>
      </c>
      <c r="D6010" s="1" t="str">
        <f t="shared" si="281"/>
        <v xml:space="preserve">Proton-K/Block D </v>
      </c>
      <c r="E6010" s="1" t="s">
        <v>346</v>
      </c>
      <c r="F6010" s="7" t="str">
        <f>TEXT(DATE(MID(H6010, 13, 4), CHOOSE(MATCH( MID(H6010, 5, 3), {"Jan","Feb","Mar","Apr","May","Jun","Jul","Aug","Sep","Oct","Nov","Dec"}, 0), 1, 2, 3, 4, 5, 6, 7, 8, 9, 10, 11, 12), MID(H6010, 9, 2)), "yyyy-mm-dd")</f>
        <v>1967-04-08</v>
      </c>
      <c r="G6010" s="1" t="s">
        <v>12200</v>
      </c>
      <c r="H6010" s="1" t="s">
        <v>12199</v>
      </c>
    </row>
    <row r="6011" spans="1:8" hidden="1" x14ac:dyDescent="0.3">
      <c r="A6011" s="1" t="s">
        <v>12019</v>
      </c>
      <c r="B6011" s="1" t="str">
        <f t="shared" si="280"/>
        <v>USA</v>
      </c>
      <c r="C6011" s="5" t="str">
        <f t="shared" si="279"/>
        <v>1967</v>
      </c>
      <c r="D6011" s="1" t="str">
        <f t="shared" si="281"/>
        <v xml:space="preserve">Atlas-SLV3 Agena-D </v>
      </c>
      <c r="E6011" s="1" t="s">
        <v>346</v>
      </c>
      <c r="F6011" s="7" t="str">
        <f>TEXT(DATE(MID(H6011, 13, 4), CHOOSE(MATCH( MID(H6011, 5, 3), {"Jan","Feb","Mar","Apr","May","Jun","Jul","Aug","Sep","Oct","Nov","Dec"}, 0), 1, 2, 3, 4, 5, 6, 7, 8, 9, 10, 11, 12), MID(H6011, 9, 2)), "yyyy-mm-dd")</f>
        <v>1967-04-06</v>
      </c>
      <c r="G6011" s="1" t="s">
        <v>12202</v>
      </c>
      <c r="H6011" s="1" t="s">
        <v>12201</v>
      </c>
    </row>
    <row r="6012" spans="1:8" hidden="1" x14ac:dyDescent="0.3">
      <c r="A6012" s="1" t="s">
        <v>6615</v>
      </c>
      <c r="B6012" s="1" t="str">
        <f t="shared" si="280"/>
        <v>Russia</v>
      </c>
      <c r="C6012" s="5" t="str">
        <f t="shared" si="279"/>
        <v>1967</v>
      </c>
      <c r="D6012" s="1" t="str">
        <f t="shared" si="281"/>
        <v xml:space="preserve">Vostok-2 </v>
      </c>
      <c r="E6012" s="1" t="s">
        <v>346</v>
      </c>
      <c r="F6012" s="7" t="str">
        <f>TEXT(DATE(MID(H6012, 13, 4), CHOOSE(MATCH( MID(H6012, 5, 3), {"Jan","Feb","Mar","Apr","May","Jun","Jul","Aug","Sep","Oct","Nov","Dec"}, 0), 1, 2, 3, 4, 5, 6, 7, 8, 9, 10, 11, 12), MID(H6012, 9, 2)), "yyyy-mm-dd")</f>
        <v>1967-04-04</v>
      </c>
      <c r="G6012" s="1" t="s">
        <v>12204</v>
      </c>
      <c r="H6012" s="1" t="s">
        <v>12203</v>
      </c>
    </row>
    <row r="6013" spans="1:8" hidden="1" x14ac:dyDescent="0.3">
      <c r="A6013" s="1" t="s">
        <v>114</v>
      </c>
      <c r="B6013" s="1" t="str">
        <f t="shared" si="280"/>
        <v>USA</v>
      </c>
      <c r="C6013" s="5" t="str">
        <f t="shared" si="279"/>
        <v>1967</v>
      </c>
      <c r="D6013" s="1" t="str">
        <f t="shared" si="281"/>
        <v xml:space="preserve">Thor-SLV2A Agena-D </v>
      </c>
      <c r="E6013" s="1" t="s">
        <v>346</v>
      </c>
      <c r="F6013" s="7" t="str">
        <f>TEXT(DATE(MID(H6013, 13, 4), CHOOSE(MATCH( MID(H6013, 5, 3), {"Jan","Feb","Mar","Apr","May","Jun","Jul","Aug","Sep","Oct","Nov","Dec"}, 0), 1, 2, 3, 4, 5, 6, 7, 8, 9, 10, 11, 12), MID(H6013, 9, 2)), "yyyy-mm-dd")</f>
        <v>1967-03-30</v>
      </c>
      <c r="G6013" s="1" t="s">
        <v>12206</v>
      </c>
      <c r="H6013" s="1" t="s">
        <v>12205</v>
      </c>
    </row>
    <row r="6014" spans="1:8" hidden="1" x14ac:dyDescent="0.3">
      <c r="A6014" s="1" t="s">
        <v>1561</v>
      </c>
      <c r="B6014" s="1" t="str">
        <f t="shared" si="280"/>
        <v>Russia</v>
      </c>
      <c r="C6014" s="5" t="str">
        <f t="shared" si="279"/>
        <v>1967</v>
      </c>
      <c r="D6014" s="1" t="str">
        <f t="shared" si="281"/>
        <v xml:space="preserve">Cosmos-2 (63SM) </v>
      </c>
      <c r="E6014" s="1" t="s">
        <v>346</v>
      </c>
      <c r="F6014" s="7" t="str">
        <f>TEXT(DATE(MID(H6014, 13, 4), CHOOSE(MATCH( MID(H6014, 5, 3), {"Jan","Feb","Mar","Apr","May","Jun","Jul","Aug","Sep","Oct","Nov","Dec"}, 0), 1, 2, 3, 4, 5, 6, 7, 8, 9, 10, 11, 12), MID(H6014, 9, 2)), "yyyy-mm-dd")</f>
        <v>1967-03-25</v>
      </c>
      <c r="G6014" s="1" t="s">
        <v>12208</v>
      </c>
      <c r="H6014" s="1" t="s">
        <v>12207</v>
      </c>
    </row>
    <row r="6015" spans="1:8" hidden="1" x14ac:dyDescent="0.3">
      <c r="A6015" s="1" t="s">
        <v>11821</v>
      </c>
      <c r="B6015" s="1" t="str">
        <f t="shared" si="280"/>
        <v>Kazakhstan</v>
      </c>
      <c r="C6015" s="5" t="str">
        <f t="shared" si="279"/>
        <v>1967</v>
      </c>
      <c r="D6015" s="1" t="str">
        <f t="shared" si="281"/>
        <v xml:space="preserve">Cosmos-3 </v>
      </c>
      <c r="E6015" s="1" t="s">
        <v>346</v>
      </c>
      <c r="F6015" s="7" t="str">
        <f>TEXT(DATE(MID(H6015, 13, 4), CHOOSE(MATCH( MID(H6015, 5, 3), {"Jan","Feb","Mar","Apr","May","Jun","Jul","Aug","Sep","Oct","Nov","Dec"}, 0), 1, 2, 3, 4, 5, 6, 7, 8, 9, 10, 11, 12), MID(H6015, 9, 2)), "yyyy-mm-dd")</f>
        <v>1967-03-24</v>
      </c>
      <c r="G6015" s="1" t="s">
        <v>12210</v>
      </c>
      <c r="H6015" s="1" t="s">
        <v>12209</v>
      </c>
    </row>
    <row r="6016" spans="1:8" hidden="1" x14ac:dyDescent="0.3">
      <c r="A6016" s="1" t="s">
        <v>3160</v>
      </c>
      <c r="B6016" s="1" t="str">
        <f t="shared" si="280"/>
        <v>USA</v>
      </c>
      <c r="C6016" s="5" t="str">
        <f t="shared" si="279"/>
        <v>1967</v>
      </c>
      <c r="D6016" s="1" t="str">
        <f t="shared" si="281"/>
        <v xml:space="preserve">Delta E1 </v>
      </c>
      <c r="E6016" s="1" t="s">
        <v>346</v>
      </c>
      <c r="F6016" s="7" t="str">
        <f>TEXT(DATE(MID(H6016, 13, 4), CHOOSE(MATCH( MID(H6016, 5, 3), {"Jan","Feb","Mar","Apr","May","Jun","Jul","Aug","Sep","Oct","Nov","Dec"}, 0), 1, 2, 3, 4, 5, 6, 7, 8, 9, 10, 11, 12), MID(H6016, 9, 2)), "yyyy-mm-dd")</f>
        <v>1967-03-23</v>
      </c>
      <c r="G6016" s="1" t="s">
        <v>12212</v>
      </c>
      <c r="H6016" s="1" t="s">
        <v>12211</v>
      </c>
    </row>
    <row r="6017" spans="1:8" hidden="1" x14ac:dyDescent="0.3">
      <c r="A6017" s="1" t="s">
        <v>11053</v>
      </c>
      <c r="B6017" s="1" t="str">
        <f t="shared" si="280"/>
        <v>Kazakhstan</v>
      </c>
      <c r="C6017" s="5" t="str">
        <f t="shared" si="279"/>
        <v>1967</v>
      </c>
      <c r="D6017" s="1" t="str">
        <f t="shared" si="281"/>
        <v xml:space="preserve">R-36 Orb. </v>
      </c>
      <c r="E6017" s="1" t="s">
        <v>346</v>
      </c>
      <c r="F6017" s="7" t="str">
        <f>TEXT(DATE(MID(H6017, 13, 4), CHOOSE(MATCH( MID(H6017, 5, 3), {"Jan","Feb","Mar","Apr","May","Jun","Jul","Aug","Sep","Oct","Nov","Dec"}, 0), 1, 2, 3, 4, 5, 6, 7, 8, 9, 10, 11, 12), MID(H6017, 9, 2)), "yyyy-mm-dd")</f>
        <v>1967-03-22</v>
      </c>
      <c r="G6017" s="1" t="s">
        <v>12214</v>
      </c>
      <c r="H6017" s="1" t="s">
        <v>12213</v>
      </c>
    </row>
    <row r="6018" spans="1:8" hidden="1" x14ac:dyDescent="0.3">
      <c r="A6018" s="1" t="s">
        <v>6615</v>
      </c>
      <c r="B6018" s="1" t="str">
        <f t="shared" si="280"/>
        <v>Russia</v>
      </c>
      <c r="C6018" s="5" t="str">
        <f t="shared" ref="C6018:C6081" si="282">TEXT(F6018, "yyyy")</f>
        <v>1967</v>
      </c>
      <c r="D6018" s="1" t="str">
        <f t="shared" si="281"/>
        <v xml:space="preserve">Voskhod </v>
      </c>
      <c r="E6018" s="1" t="s">
        <v>346</v>
      </c>
      <c r="F6018" s="7" t="str">
        <f>TEXT(DATE(MID(H6018, 13, 4), CHOOSE(MATCH( MID(H6018, 5, 3), {"Jan","Feb","Mar","Apr","May","Jun","Jul","Aug","Sep","Oct","Nov","Dec"}, 0), 1, 2, 3, 4, 5, 6, 7, 8, 9, 10, 11, 12), MID(H6018, 9, 2)), "yyyy-mm-dd")</f>
        <v>1967-03-22</v>
      </c>
      <c r="G6018" s="1" t="s">
        <v>12216</v>
      </c>
      <c r="H6018" s="1" t="s">
        <v>12215</v>
      </c>
    </row>
    <row r="6019" spans="1:8" hidden="1" x14ac:dyDescent="0.3">
      <c r="A6019" s="1" t="s">
        <v>6899</v>
      </c>
      <c r="B6019" s="1" t="str">
        <f t="shared" ref="B6019:B6082" si="283">TRIM(MID(A6019, FIND("|", SUBSTITUTE(A6019, ",", "|", LEN(A6019) - LEN(SUBSTITUTE(A6019,",", "" )))) + 1, LEN(A6019)))</f>
        <v>Russia</v>
      </c>
      <c r="C6019" s="5" t="str">
        <f t="shared" si="282"/>
        <v>1967</v>
      </c>
      <c r="D6019" s="1" t="str">
        <f t="shared" ref="D6019:D6082" si="284">LEFT(G6019, FIND("|", G6019) - 1)</f>
        <v xml:space="preserve">Cosmos-2 (63SM) </v>
      </c>
      <c r="E6019" s="1" t="s">
        <v>346</v>
      </c>
      <c r="F6019" s="7" t="str">
        <f>TEXT(DATE(MID(H6019, 13, 4), CHOOSE(MATCH( MID(H6019, 5, 3), {"Jan","Feb","Mar","Apr","May","Jun","Jul","Aug","Sep","Oct","Nov","Dec"}, 0), 1, 2, 3, 4, 5, 6, 7, 8, 9, 10, 11, 12), MID(H6019, 9, 2)), "yyyy-mm-dd")</f>
        <v>1967-03-21</v>
      </c>
      <c r="G6019" s="1" t="s">
        <v>12218</v>
      </c>
      <c r="H6019" s="1" t="s">
        <v>12217</v>
      </c>
    </row>
    <row r="6020" spans="1:8" hidden="1" x14ac:dyDescent="0.3">
      <c r="A6020" s="1" t="s">
        <v>1561</v>
      </c>
      <c r="B6020" s="1" t="str">
        <f t="shared" si="283"/>
        <v>Russia</v>
      </c>
      <c r="C6020" s="5" t="str">
        <f t="shared" si="282"/>
        <v>1967</v>
      </c>
      <c r="D6020" s="1" t="str">
        <f t="shared" si="284"/>
        <v xml:space="preserve">Cosmos-2 (63SM) </v>
      </c>
      <c r="E6020" s="1" t="s">
        <v>346</v>
      </c>
      <c r="F6020" s="7" t="str">
        <f>TEXT(DATE(MID(H6020, 13, 4), CHOOSE(MATCH( MID(H6020, 5, 3), {"Jan","Feb","Mar","Apr","May","Jun","Jul","Aug","Sep","Oct","Nov","Dec"}, 0), 1, 2, 3, 4, 5, 6, 7, 8, 9, 10, 11, 12), MID(H6020, 9, 2)), "yyyy-mm-dd")</f>
        <v>1967-03-16</v>
      </c>
      <c r="G6020" s="1" t="s">
        <v>12220</v>
      </c>
      <c r="H6020" s="1" t="s">
        <v>12219</v>
      </c>
    </row>
    <row r="6021" spans="1:8" hidden="1" x14ac:dyDescent="0.3">
      <c r="A6021" s="1" t="s">
        <v>6615</v>
      </c>
      <c r="B6021" s="1" t="str">
        <f t="shared" si="283"/>
        <v>Russia</v>
      </c>
      <c r="C6021" s="5" t="str">
        <f t="shared" si="282"/>
        <v>1967</v>
      </c>
      <c r="D6021" s="1" t="str">
        <f t="shared" si="284"/>
        <v xml:space="preserve">Vostok-2 </v>
      </c>
      <c r="E6021" s="1" t="s">
        <v>346</v>
      </c>
      <c r="F6021" s="7" t="str">
        <f>TEXT(DATE(MID(H6021, 13, 4), CHOOSE(MATCH( MID(H6021, 5, 3), {"Jan","Feb","Mar","Apr","May","Jun","Jul","Aug","Sep","Oct","Nov","Dec"}, 0), 1, 2, 3, 4, 5, 6, 7, 8, 9, 10, 11, 12), MID(H6021, 9, 2)), "yyyy-mm-dd")</f>
        <v>1967-03-13</v>
      </c>
      <c r="G6021" s="1" t="s">
        <v>12222</v>
      </c>
      <c r="H6021" s="1" t="s">
        <v>12221</v>
      </c>
    </row>
    <row r="6022" spans="1:8" hidden="1" x14ac:dyDescent="0.3">
      <c r="A6022" s="1" t="s">
        <v>4200</v>
      </c>
      <c r="B6022" s="1" t="str">
        <f t="shared" si="283"/>
        <v>Kazakhstan</v>
      </c>
      <c r="C6022" s="5" t="str">
        <f t="shared" si="282"/>
        <v>1967</v>
      </c>
      <c r="D6022" s="1" t="str">
        <f t="shared" si="284"/>
        <v xml:space="preserve">Proton-K/Block D </v>
      </c>
      <c r="E6022" s="1" t="s">
        <v>346</v>
      </c>
      <c r="F6022" s="7" t="str">
        <f>TEXT(DATE(MID(H6022, 13, 4), CHOOSE(MATCH( MID(H6022, 5, 3), {"Jan","Feb","Mar","Apr","May","Jun","Jul","Aug","Sep","Oct","Nov","Dec"}, 0), 1, 2, 3, 4, 5, 6, 7, 8, 9, 10, 11, 12), MID(H6022, 9, 2)), "yyyy-mm-dd")</f>
        <v>1967-03-10</v>
      </c>
      <c r="G6022" s="1" t="s">
        <v>12224</v>
      </c>
      <c r="H6022" s="1" t="s">
        <v>12223</v>
      </c>
    </row>
    <row r="6023" spans="1:8" hidden="1" x14ac:dyDescent="0.3">
      <c r="A6023" s="1" t="s">
        <v>3478</v>
      </c>
      <c r="B6023" s="1" t="str">
        <f t="shared" si="283"/>
        <v>USA</v>
      </c>
      <c r="C6023" s="5" t="str">
        <f t="shared" si="282"/>
        <v>1967</v>
      </c>
      <c r="D6023" s="1" t="str">
        <f t="shared" si="284"/>
        <v xml:space="preserve">Delta C </v>
      </c>
      <c r="E6023" s="1" t="s">
        <v>346</v>
      </c>
      <c r="F6023" s="7" t="str">
        <f>TEXT(DATE(MID(H6023, 13, 4), CHOOSE(MATCH( MID(H6023, 5, 3), {"Jan","Feb","Mar","Apr","May","Jun","Jul","Aug","Sep","Oct","Nov","Dec"}, 0), 1, 2, 3, 4, 5, 6, 7, 8, 9, 10, 11, 12), MID(H6023, 9, 2)), "yyyy-mm-dd")</f>
        <v>1967-03-08</v>
      </c>
      <c r="G6023" s="1" t="s">
        <v>12226</v>
      </c>
      <c r="H6023" s="1" t="s">
        <v>12225</v>
      </c>
    </row>
    <row r="6024" spans="1:8" hidden="1" x14ac:dyDescent="0.3">
      <c r="A6024" s="1" t="s">
        <v>6899</v>
      </c>
      <c r="B6024" s="1" t="str">
        <f t="shared" si="283"/>
        <v>Russia</v>
      </c>
      <c r="C6024" s="5" t="str">
        <f t="shared" si="282"/>
        <v>1967</v>
      </c>
      <c r="D6024" s="1" t="str">
        <f t="shared" si="284"/>
        <v xml:space="preserve">Cosmos-2 (63SM) </v>
      </c>
      <c r="E6024" s="1" t="s">
        <v>346</v>
      </c>
      <c r="F6024" s="7" t="str">
        <f>TEXT(DATE(MID(H6024, 13, 4), CHOOSE(MATCH( MID(H6024, 5, 3), {"Jan","Feb","Mar","Apr","May","Jun","Jul","Aug","Sep","Oct","Nov","Dec"}, 0), 1, 2, 3, 4, 5, 6, 7, 8, 9, 10, 11, 12), MID(H6024, 9, 2)), "yyyy-mm-dd")</f>
        <v>1967-03-03</v>
      </c>
      <c r="G6024" s="1" t="s">
        <v>12228</v>
      </c>
      <c r="H6024" s="1" t="s">
        <v>12227</v>
      </c>
    </row>
    <row r="6025" spans="1:8" hidden="1" x14ac:dyDescent="0.3">
      <c r="A6025" s="1" t="s">
        <v>6615</v>
      </c>
      <c r="B6025" s="1" t="str">
        <f t="shared" si="283"/>
        <v>Russia</v>
      </c>
      <c r="C6025" s="5" t="str">
        <f t="shared" si="282"/>
        <v>1967</v>
      </c>
      <c r="D6025" s="1" t="str">
        <f t="shared" si="284"/>
        <v xml:space="preserve">Vostok-2M </v>
      </c>
      <c r="E6025" s="1" t="s">
        <v>346</v>
      </c>
      <c r="F6025" s="7" t="str">
        <f>TEXT(DATE(MID(H6025, 13, 4), CHOOSE(MATCH( MID(H6025, 5, 3), {"Jan","Feb","Mar","Apr","May","Jun","Jul","Aug","Sep","Oct","Nov","Dec"}, 0), 1, 2, 3, 4, 5, 6, 7, 8, 9, 10, 11, 12), MID(H6025, 9, 2)), "yyyy-mm-dd")</f>
        <v>1967-02-28</v>
      </c>
      <c r="G6025" s="1" t="s">
        <v>12230</v>
      </c>
      <c r="H6025" s="1" t="s">
        <v>12229</v>
      </c>
    </row>
    <row r="6026" spans="1:8" hidden="1" x14ac:dyDescent="0.3">
      <c r="A6026" s="1" t="s">
        <v>1630</v>
      </c>
      <c r="B6026" s="1" t="str">
        <f t="shared" si="283"/>
        <v>Kazakhstan</v>
      </c>
      <c r="C6026" s="5" t="str">
        <f t="shared" si="282"/>
        <v>1967</v>
      </c>
      <c r="D6026" s="1" t="str">
        <f t="shared" si="284"/>
        <v xml:space="preserve">Vostok-2 </v>
      </c>
      <c r="E6026" s="1" t="s">
        <v>346</v>
      </c>
      <c r="F6026" s="7" t="str">
        <f>TEXT(DATE(MID(H6026, 13, 4), CHOOSE(MATCH( MID(H6026, 5, 3), {"Jan","Feb","Mar","Apr","May","Jun","Jul","Aug","Sep","Oct","Nov","Dec"}, 0), 1, 2, 3, 4, 5, 6, 7, 8, 9, 10, 11, 12), MID(H6026, 9, 2)), "yyyy-mm-dd")</f>
        <v>1967-02-27</v>
      </c>
      <c r="G6026" s="1" t="s">
        <v>12232</v>
      </c>
      <c r="H6026" s="1" t="s">
        <v>12231</v>
      </c>
    </row>
    <row r="6027" spans="1:8" hidden="1" x14ac:dyDescent="0.3">
      <c r="A6027" s="1" t="s">
        <v>4249</v>
      </c>
      <c r="B6027" s="1" t="str">
        <f t="shared" si="283"/>
        <v>USA</v>
      </c>
      <c r="C6027" s="5" t="str">
        <f t="shared" si="282"/>
        <v>1967</v>
      </c>
      <c r="D6027" s="1" t="str">
        <f t="shared" si="284"/>
        <v xml:space="preserve">Titan IIIB </v>
      </c>
      <c r="E6027" s="1" t="s">
        <v>346</v>
      </c>
      <c r="F6027" s="7" t="str">
        <f>TEXT(DATE(MID(H6027, 13, 4), CHOOSE(MATCH( MID(H6027, 5, 3), {"Jan","Feb","Mar","Apr","May","Jun","Jul","Aug","Sep","Oct","Nov","Dec"}, 0), 1, 2, 3, 4, 5, 6, 7, 8, 9, 10, 11, 12), MID(H6027, 9, 2)), "yyyy-mm-dd")</f>
        <v>1967-02-24</v>
      </c>
      <c r="G6027" s="1" t="s">
        <v>12234</v>
      </c>
      <c r="H6027" s="1" t="s">
        <v>12233</v>
      </c>
    </row>
    <row r="6028" spans="1:8" hidden="1" x14ac:dyDescent="0.3">
      <c r="A6028" s="1" t="s">
        <v>114</v>
      </c>
      <c r="B6028" s="1" t="str">
        <f t="shared" si="283"/>
        <v>USA</v>
      </c>
      <c r="C6028" s="5" t="str">
        <f t="shared" si="282"/>
        <v>1967</v>
      </c>
      <c r="D6028" s="1" t="str">
        <f t="shared" si="284"/>
        <v xml:space="preserve">Thor-SLV2A Agena-D </v>
      </c>
      <c r="E6028" s="1" t="s">
        <v>346</v>
      </c>
      <c r="F6028" s="7" t="str">
        <f>TEXT(DATE(MID(H6028, 13, 4), CHOOSE(MATCH( MID(H6028, 5, 3), {"Jan","Feb","Mar","Apr","May","Jun","Jul","Aug","Sep","Oct","Nov","Dec"}, 0), 1, 2, 3, 4, 5, 6, 7, 8, 9, 10, 11, 12), MID(H6028, 9, 2)), "yyyy-mm-dd")</f>
        <v>1967-02-22</v>
      </c>
      <c r="G6028" s="1" t="s">
        <v>12236</v>
      </c>
      <c r="H6028" s="1" t="s">
        <v>12235</v>
      </c>
    </row>
    <row r="6029" spans="1:8" hidden="1" x14ac:dyDescent="0.3">
      <c r="A6029" s="1" t="s">
        <v>12238</v>
      </c>
      <c r="B6029" s="1" t="str">
        <f t="shared" si="283"/>
        <v>France</v>
      </c>
      <c r="C6029" s="5" t="str">
        <f t="shared" si="282"/>
        <v>1967</v>
      </c>
      <c r="D6029" s="1" t="str">
        <f t="shared" si="284"/>
        <v xml:space="preserve">Diamant A </v>
      </c>
      <c r="E6029" s="1" t="s">
        <v>346</v>
      </c>
      <c r="F6029" s="7" t="str">
        <f>TEXT(DATE(MID(H6029, 13, 4), CHOOSE(MATCH( MID(H6029, 5, 3), {"Jan","Feb","Mar","Apr","May","Jun","Jul","Aug","Sep","Oct","Nov","Dec"}, 0), 1, 2, 3, 4, 5, 6, 7, 8, 9, 10, 11, 12), MID(H6029, 9, 2)), "yyyy-mm-dd")</f>
        <v>1967-02-15</v>
      </c>
      <c r="G6029" s="1" t="s">
        <v>12240</v>
      </c>
      <c r="H6029" s="1" t="s">
        <v>12239</v>
      </c>
    </row>
    <row r="6030" spans="1:8" hidden="1" x14ac:dyDescent="0.3">
      <c r="A6030" s="1" t="s">
        <v>6899</v>
      </c>
      <c r="B6030" s="1" t="str">
        <f t="shared" si="283"/>
        <v>Russia</v>
      </c>
      <c r="C6030" s="5" t="str">
        <f t="shared" si="282"/>
        <v>1967</v>
      </c>
      <c r="D6030" s="1" t="str">
        <f t="shared" si="284"/>
        <v xml:space="preserve">Cosmos-2 (63SM) </v>
      </c>
      <c r="E6030" s="1" t="s">
        <v>346</v>
      </c>
      <c r="F6030" s="7" t="str">
        <f>TEXT(DATE(MID(H6030, 13, 4), CHOOSE(MATCH( MID(H6030, 5, 3), {"Jan","Feb","Mar","Apr","May","Jun","Jul","Aug","Sep","Oct","Nov","Dec"}, 0), 1, 2, 3, 4, 5, 6, 7, 8, 9, 10, 11, 12), MID(H6030, 9, 2)), "yyyy-mm-dd")</f>
        <v>1967-02-14</v>
      </c>
      <c r="G6030" s="1" t="s">
        <v>12242</v>
      </c>
      <c r="H6030" s="1" t="s">
        <v>12241</v>
      </c>
    </row>
    <row r="6031" spans="1:8" hidden="1" x14ac:dyDescent="0.3">
      <c r="A6031" s="1" t="s">
        <v>6615</v>
      </c>
      <c r="B6031" s="1" t="str">
        <f t="shared" si="283"/>
        <v>Russia</v>
      </c>
      <c r="C6031" s="5" t="str">
        <f t="shared" si="282"/>
        <v>1967</v>
      </c>
      <c r="D6031" s="1" t="str">
        <f t="shared" si="284"/>
        <v xml:space="preserve">Voskhod </v>
      </c>
      <c r="E6031" s="1" t="s">
        <v>346</v>
      </c>
      <c r="F6031" s="7" t="str">
        <f>TEXT(DATE(MID(H6031, 13, 4), CHOOSE(MATCH( MID(H6031, 5, 3), {"Jan","Feb","Mar","Apr","May","Jun","Jul","Aug","Sep","Oct","Nov","Dec"}, 0), 1, 2, 3, 4, 5, 6, 7, 8, 9, 10, 11, 12), MID(H6031, 9, 2)), "yyyy-mm-dd")</f>
        <v>1967-02-08</v>
      </c>
      <c r="G6031" s="1" t="s">
        <v>12244</v>
      </c>
      <c r="H6031" s="1" t="s">
        <v>12243</v>
      </c>
    </row>
    <row r="6032" spans="1:8" hidden="1" x14ac:dyDescent="0.3">
      <c r="A6032" s="1" t="s">
        <v>12238</v>
      </c>
      <c r="B6032" s="1" t="str">
        <f t="shared" si="283"/>
        <v>France</v>
      </c>
      <c r="C6032" s="5" t="str">
        <f t="shared" si="282"/>
        <v>1967</v>
      </c>
      <c r="D6032" s="1" t="str">
        <f t="shared" si="284"/>
        <v xml:space="preserve">Diamant A </v>
      </c>
      <c r="E6032" s="1" t="s">
        <v>346</v>
      </c>
      <c r="F6032" s="7" t="str">
        <f>TEXT(DATE(MID(H6032, 13, 4), CHOOSE(MATCH( MID(H6032, 5, 3), {"Jan","Feb","Mar","Apr","May","Jun","Jul","Aug","Sep","Oct","Nov","Dec"}, 0), 1, 2, 3, 4, 5, 6, 7, 8, 9, 10, 11, 12), MID(H6032, 9, 2)), "yyyy-mm-dd")</f>
        <v>1967-02-08</v>
      </c>
      <c r="G6032" s="1" t="s">
        <v>12246</v>
      </c>
      <c r="H6032" s="1" t="s">
        <v>12245</v>
      </c>
    </row>
    <row r="6033" spans="1:8" hidden="1" x14ac:dyDescent="0.3">
      <c r="A6033" s="1" t="s">
        <v>8845</v>
      </c>
      <c r="B6033" s="1" t="str">
        <f t="shared" si="283"/>
        <v>USA</v>
      </c>
      <c r="C6033" s="5" t="str">
        <f t="shared" si="282"/>
        <v>1967</v>
      </c>
      <c r="D6033" s="1" t="str">
        <f t="shared" si="284"/>
        <v xml:space="preserve">Thor-LV2D Burner-2 </v>
      </c>
      <c r="E6033" s="1" t="s">
        <v>346</v>
      </c>
      <c r="F6033" s="7" t="str">
        <f>TEXT(DATE(MID(H6033, 13, 4), CHOOSE(MATCH( MID(H6033, 5, 3), {"Jan","Feb","Mar","Apr","May","Jun","Jul","Aug","Sep","Oct","Nov","Dec"}, 0), 1, 2, 3, 4, 5, 6, 7, 8, 9, 10, 11, 12), MID(H6033, 9, 2)), "yyyy-mm-dd")</f>
        <v>1967-02-08</v>
      </c>
      <c r="G6033" s="1" t="s">
        <v>12248</v>
      </c>
      <c r="H6033" s="1" t="s">
        <v>12247</v>
      </c>
    </row>
    <row r="6034" spans="1:8" hidden="1" x14ac:dyDescent="0.3">
      <c r="A6034" s="1" t="s">
        <v>1630</v>
      </c>
      <c r="B6034" s="1" t="str">
        <f t="shared" si="283"/>
        <v>Kazakhstan</v>
      </c>
      <c r="C6034" s="5" t="str">
        <f t="shared" si="282"/>
        <v>1967</v>
      </c>
      <c r="D6034" s="1" t="str">
        <f t="shared" si="284"/>
        <v xml:space="preserve">Soyuz </v>
      </c>
      <c r="E6034" s="1" t="s">
        <v>346</v>
      </c>
      <c r="F6034" s="7" t="str">
        <f>TEXT(DATE(MID(H6034, 13, 4), CHOOSE(MATCH( MID(H6034, 5, 3), {"Jan","Feb","Mar","Apr","May","Jun","Jul","Aug","Sep","Oct","Nov","Dec"}, 0), 1, 2, 3, 4, 5, 6, 7, 8, 9, 10, 11, 12), MID(H6034, 9, 2)), "yyyy-mm-dd")</f>
        <v>1967-02-07</v>
      </c>
      <c r="G6034" s="1" t="s">
        <v>12250</v>
      </c>
      <c r="H6034" s="1" t="s">
        <v>12249</v>
      </c>
    </row>
    <row r="6035" spans="1:8" hidden="1" x14ac:dyDescent="0.3">
      <c r="A6035" s="1" t="s">
        <v>9371</v>
      </c>
      <c r="B6035" s="1" t="str">
        <f t="shared" si="283"/>
        <v>USA</v>
      </c>
      <c r="C6035" s="5" t="str">
        <f t="shared" si="282"/>
        <v>1967</v>
      </c>
      <c r="D6035" s="1" t="str">
        <f t="shared" si="284"/>
        <v xml:space="preserve">Atlas-SLV3 Agena-D </v>
      </c>
      <c r="E6035" s="1" t="s">
        <v>346</v>
      </c>
      <c r="F6035" s="7" t="str">
        <f>TEXT(DATE(MID(H6035, 13, 4), CHOOSE(MATCH( MID(H6035, 5, 3), {"Jan","Feb","Mar","Apr","May","Jun","Jul","Aug","Sep","Oct","Nov","Dec"}, 0), 1, 2, 3, 4, 5, 6, 7, 8, 9, 10, 11, 12), MID(H6035, 9, 2)), "yyyy-mm-dd")</f>
        <v>1967-02-05</v>
      </c>
      <c r="G6035" s="1" t="s">
        <v>12252</v>
      </c>
      <c r="H6035" s="1" t="s">
        <v>12251</v>
      </c>
    </row>
    <row r="6036" spans="1:8" hidden="1" x14ac:dyDescent="0.3">
      <c r="A6036" s="1" t="s">
        <v>27</v>
      </c>
      <c r="B6036" s="1" t="str">
        <f t="shared" si="283"/>
        <v>USA</v>
      </c>
      <c r="C6036" s="5" t="str">
        <f t="shared" si="282"/>
        <v>1967</v>
      </c>
      <c r="D6036" s="1" t="str">
        <f t="shared" si="284"/>
        <v xml:space="preserve">Atlas-SLV3 Agena-D </v>
      </c>
      <c r="E6036" s="1" t="s">
        <v>346</v>
      </c>
      <c r="F6036" s="7" t="str">
        <f>TEXT(DATE(MID(H6036, 13, 4), CHOOSE(MATCH( MID(H6036, 5, 3), {"Jan","Feb","Mar","Apr","May","Jun","Jul","Aug","Sep","Oct","Nov","Dec"}, 0), 1, 2, 3, 4, 5, 6, 7, 8, 9, 10, 11, 12), MID(H6036, 9, 2)), "yyyy-mm-dd")</f>
        <v>1967-02-02</v>
      </c>
      <c r="G6036" s="1" t="s">
        <v>12254</v>
      </c>
      <c r="H6036" s="1" t="s">
        <v>12253</v>
      </c>
    </row>
    <row r="6037" spans="1:8" hidden="1" x14ac:dyDescent="0.3">
      <c r="A6037" s="1" t="s">
        <v>5723</v>
      </c>
      <c r="B6037" s="1" t="str">
        <f t="shared" si="283"/>
        <v>USA</v>
      </c>
      <c r="C6037" s="5" t="str">
        <f t="shared" si="282"/>
        <v>1967</v>
      </c>
      <c r="D6037" s="1" t="str">
        <f t="shared" si="284"/>
        <v xml:space="preserve">Scout B </v>
      </c>
      <c r="E6037" s="1" t="s">
        <v>346</v>
      </c>
      <c r="F6037" s="7" t="str">
        <f>TEXT(DATE(MID(H6037, 13, 4), CHOOSE(MATCH( MID(H6037, 5, 3), {"Jan","Feb","Mar","Apr","May","Jun","Jul","Aug","Sep","Oct","Nov","Dec"}, 0), 1, 2, 3, 4, 5, 6, 7, 8, 9, 10, 11, 12), MID(H6037, 9, 2)), "yyyy-mm-dd")</f>
        <v>1967-01-31</v>
      </c>
      <c r="G6037" s="1" t="s">
        <v>12256</v>
      </c>
      <c r="H6037" s="1" t="s">
        <v>12255</v>
      </c>
    </row>
    <row r="6038" spans="1:8" hidden="1" x14ac:dyDescent="0.3">
      <c r="A6038" s="1" t="s">
        <v>10902</v>
      </c>
      <c r="B6038" s="1" t="str">
        <f t="shared" si="283"/>
        <v>USA</v>
      </c>
      <c r="C6038" s="5" t="str">
        <f t="shared" si="282"/>
        <v>1967</v>
      </c>
      <c r="D6038" s="1" t="str">
        <f t="shared" si="284"/>
        <v xml:space="preserve">Delta E </v>
      </c>
      <c r="E6038" s="1" t="s">
        <v>346</v>
      </c>
      <c r="F6038" s="7" t="str">
        <f>TEXT(DATE(MID(H6038, 13, 4), CHOOSE(MATCH( MID(H6038, 5, 3), {"Jan","Feb","Mar","Apr","May","Jun","Jul","Aug","Sep","Oct","Nov","Dec"}, 0), 1, 2, 3, 4, 5, 6, 7, 8, 9, 10, 11, 12), MID(H6038, 9, 2)), "yyyy-mm-dd")</f>
        <v>1967-01-26</v>
      </c>
      <c r="G6038" s="1" t="s">
        <v>12258</v>
      </c>
      <c r="H6038" s="1" t="s">
        <v>12257</v>
      </c>
    </row>
    <row r="6039" spans="1:8" hidden="1" x14ac:dyDescent="0.3">
      <c r="A6039" s="1" t="s">
        <v>11888</v>
      </c>
      <c r="B6039" s="1" t="str">
        <f t="shared" si="283"/>
        <v>Kazakhstan</v>
      </c>
      <c r="C6039" s="5" t="str">
        <f t="shared" si="282"/>
        <v>1967</v>
      </c>
      <c r="D6039" s="1" t="str">
        <f t="shared" si="284"/>
        <v xml:space="preserve">R-36 Orb. </v>
      </c>
      <c r="E6039" s="1" t="s">
        <v>346</v>
      </c>
      <c r="F6039" s="7" t="str">
        <f>TEXT(DATE(MID(H6039, 13, 4), CHOOSE(MATCH( MID(H6039, 5, 3), {"Jan","Feb","Mar","Apr","May","Jun","Jul","Aug","Sep","Oct","Nov","Dec"}, 0), 1, 2, 3, 4, 5, 6, 7, 8, 9, 10, 11, 12), MID(H6039, 9, 2)), "yyyy-mm-dd")</f>
        <v>1967-01-25</v>
      </c>
      <c r="G6039" s="1" t="s">
        <v>12260</v>
      </c>
      <c r="H6039" s="1" t="s">
        <v>12259</v>
      </c>
    </row>
    <row r="6040" spans="1:8" hidden="1" x14ac:dyDescent="0.3">
      <c r="A6040" s="1" t="s">
        <v>6615</v>
      </c>
      <c r="B6040" s="1" t="str">
        <f t="shared" si="283"/>
        <v>Russia</v>
      </c>
      <c r="C6040" s="5" t="str">
        <f t="shared" si="282"/>
        <v>1967</v>
      </c>
      <c r="D6040" s="1" t="str">
        <f t="shared" si="284"/>
        <v xml:space="preserve">Vostok-2 </v>
      </c>
      <c r="E6040" s="1" t="s">
        <v>346</v>
      </c>
      <c r="F6040" s="7" t="str">
        <f>TEXT(DATE(MID(H6040, 13, 4), CHOOSE(MATCH( MID(H6040, 5, 3), {"Jan","Feb","Mar","Apr","May","Jun","Jul","Aug","Sep","Oct","Nov","Dec"}, 0), 1, 2, 3, 4, 5, 6, 7, 8, 9, 10, 11, 12), MID(H6040, 9, 2)), "yyyy-mm-dd")</f>
        <v>1967-01-19</v>
      </c>
      <c r="G6040" s="1" t="s">
        <v>12262</v>
      </c>
      <c r="H6040" s="1" t="s">
        <v>12261</v>
      </c>
    </row>
    <row r="6041" spans="1:8" hidden="1" x14ac:dyDescent="0.3">
      <c r="A6041" s="1" t="s">
        <v>75</v>
      </c>
      <c r="B6041" s="1" t="str">
        <f t="shared" si="283"/>
        <v>USA</v>
      </c>
      <c r="C6041" s="5" t="str">
        <f t="shared" si="282"/>
        <v>1967</v>
      </c>
      <c r="D6041" s="1" t="str">
        <f t="shared" si="284"/>
        <v xml:space="preserve">Titan IIIC </v>
      </c>
      <c r="E6041" s="1" t="s">
        <v>346</v>
      </c>
      <c r="F6041" s="7" t="str">
        <f>TEXT(DATE(MID(H6041, 13, 4), CHOOSE(MATCH( MID(H6041, 5, 3), {"Jan","Feb","Mar","Apr","May","Jun","Jul","Aug","Sep","Oct","Nov","Dec"}, 0), 1, 2, 3, 4, 5, 6, 7, 8, 9, 10, 11, 12), MID(H6041, 9, 2)), "yyyy-mm-dd")</f>
        <v>1967-01-18</v>
      </c>
      <c r="G6041" s="1" t="s">
        <v>12264</v>
      </c>
      <c r="H6041" s="1" t="s">
        <v>12263</v>
      </c>
    </row>
    <row r="6042" spans="1:8" hidden="1" x14ac:dyDescent="0.3">
      <c r="A6042" s="1" t="s">
        <v>114</v>
      </c>
      <c r="B6042" s="1" t="str">
        <f t="shared" si="283"/>
        <v>USA</v>
      </c>
      <c r="C6042" s="5" t="str">
        <f t="shared" si="282"/>
        <v>1967</v>
      </c>
      <c r="D6042" s="1" t="str">
        <f t="shared" si="284"/>
        <v xml:space="preserve">Thor-SLV2A Agena-D </v>
      </c>
      <c r="E6042" s="1" t="s">
        <v>346</v>
      </c>
      <c r="F6042" s="7" t="str">
        <f>TEXT(DATE(MID(H6042, 13, 4), CHOOSE(MATCH( MID(H6042, 5, 3), {"Jan","Feb","Mar","Apr","May","Jun","Jul","Aug","Sep","Oct","Nov","Dec"}, 0), 1, 2, 3, 4, 5, 6, 7, 8, 9, 10, 11, 12), MID(H6042, 9, 2)), "yyyy-mm-dd")</f>
        <v>1967-01-14</v>
      </c>
      <c r="G6042" s="1" t="s">
        <v>12266</v>
      </c>
      <c r="H6042" s="1" t="s">
        <v>12265</v>
      </c>
    </row>
    <row r="6043" spans="1:8" hidden="1" x14ac:dyDescent="0.3">
      <c r="A6043" s="1" t="s">
        <v>3160</v>
      </c>
      <c r="B6043" s="1" t="str">
        <f t="shared" si="283"/>
        <v>USA</v>
      </c>
      <c r="C6043" s="5" t="str">
        <f t="shared" si="282"/>
        <v>1967</v>
      </c>
      <c r="D6043" s="1" t="str">
        <f t="shared" si="284"/>
        <v xml:space="preserve">Delta E1 </v>
      </c>
      <c r="E6043" s="1" t="s">
        <v>346</v>
      </c>
      <c r="F6043" s="7" t="str">
        <f>TEXT(DATE(MID(H6043, 13, 4), CHOOSE(MATCH( MID(H6043, 5, 3), {"Jan","Feb","Mar","Apr","May","Jun","Jul","Aug","Sep","Oct","Nov","Dec"}, 0), 1, 2, 3, 4, 5, 6, 7, 8, 9, 10, 11, 12), MID(H6043, 9, 2)), "yyyy-mm-dd")</f>
        <v>1967-01-11</v>
      </c>
      <c r="G6043" s="1" t="s">
        <v>12268</v>
      </c>
      <c r="H6043" s="1" t="s">
        <v>12267</v>
      </c>
    </row>
    <row r="6044" spans="1:8" hidden="1" x14ac:dyDescent="0.3">
      <c r="A6044" s="1" t="s">
        <v>114</v>
      </c>
      <c r="B6044" s="1" t="str">
        <f t="shared" si="283"/>
        <v>USA</v>
      </c>
      <c r="C6044" s="5" t="str">
        <f t="shared" si="282"/>
        <v>1966</v>
      </c>
      <c r="D6044" s="1" t="str">
        <f t="shared" si="284"/>
        <v xml:space="preserve">Thor-SLV2A Agena-D </v>
      </c>
      <c r="E6044" s="1" t="s">
        <v>346</v>
      </c>
      <c r="F6044" s="7" t="str">
        <f>TEXT(DATE(MID(H6044, 13, 4), CHOOSE(MATCH( MID(H6044, 5, 3), {"Jan","Feb","Mar","Apr","May","Jun","Jul","Aug","Sep","Oct","Nov","Dec"}, 0), 1, 2, 3, 4, 5, 6, 7, 8, 9, 10, 11, 12), MID(H6044, 9, 2)), "yyyy-mm-dd")</f>
        <v>1966-12-29</v>
      </c>
      <c r="G6044" s="1" t="s">
        <v>12270</v>
      </c>
      <c r="H6044" s="1" t="s">
        <v>12269</v>
      </c>
    </row>
    <row r="6045" spans="1:8" hidden="1" x14ac:dyDescent="0.3">
      <c r="A6045" s="1" t="s">
        <v>6899</v>
      </c>
      <c r="B6045" s="1" t="str">
        <f t="shared" si="283"/>
        <v>Russia</v>
      </c>
      <c r="C6045" s="5" t="str">
        <f t="shared" si="282"/>
        <v>1966</v>
      </c>
      <c r="D6045" s="1" t="str">
        <f t="shared" si="284"/>
        <v xml:space="preserve">Cosmos-1 (65S3) </v>
      </c>
      <c r="E6045" s="1" t="s">
        <v>346</v>
      </c>
      <c r="F6045" s="7" t="str">
        <f>TEXT(DATE(MID(H6045, 13, 4), CHOOSE(MATCH( MID(H6045, 5, 3), {"Jan","Feb","Mar","Apr","May","Jun","Jul","Aug","Sep","Oct","Nov","Dec"}, 0), 1, 2, 3, 4, 5, 6, 7, 8, 9, 10, 11, 12), MID(H6045, 9, 2)), "yyyy-mm-dd")</f>
        <v>1966-12-21</v>
      </c>
      <c r="G6045" s="1" t="s">
        <v>12272</v>
      </c>
      <c r="H6045" s="1" t="s">
        <v>12271</v>
      </c>
    </row>
    <row r="6046" spans="1:8" hidden="1" x14ac:dyDescent="0.3">
      <c r="A6046" s="1" t="s">
        <v>1630</v>
      </c>
      <c r="B6046" s="1" t="str">
        <f t="shared" si="283"/>
        <v>Kazakhstan</v>
      </c>
      <c r="C6046" s="5" t="str">
        <f t="shared" si="282"/>
        <v>1966</v>
      </c>
      <c r="D6046" s="1" t="str">
        <f t="shared" si="284"/>
        <v xml:space="preserve">Molniya-M /Block L </v>
      </c>
      <c r="E6046" s="1" t="s">
        <v>346</v>
      </c>
      <c r="F6046" s="7" t="str">
        <f>TEXT(DATE(MID(H6046, 13, 4), CHOOSE(MATCH( MID(H6046, 5, 3), {"Jan","Feb","Mar","Apr","May","Jun","Jul","Aug","Sep","Oct","Nov","Dec"}, 0), 1, 2, 3, 4, 5, 6, 7, 8, 9, 10, 11, 12), MID(H6046, 9, 2)), "yyyy-mm-dd")</f>
        <v>1966-12-21</v>
      </c>
      <c r="G6046" s="1" t="s">
        <v>12274</v>
      </c>
      <c r="H6046" s="1" t="s">
        <v>12273</v>
      </c>
    </row>
    <row r="6047" spans="1:8" hidden="1" x14ac:dyDescent="0.3">
      <c r="A6047" s="1" t="s">
        <v>1989</v>
      </c>
      <c r="B6047" s="1" t="str">
        <f t="shared" si="283"/>
        <v>Japan</v>
      </c>
      <c r="C6047" s="5" t="str">
        <f t="shared" si="282"/>
        <v>1966</v>
      </c>
      <c r="D6047" s="1" t="str">
        <f t="shared" si="284"/>
        <v xml:space="preserve">Lambda-IV S </v>
      </c>
      <c r="E6047" s="1" t="s">
        <v>346</v>
      </c>
      <c r="F6047" s="7" t="str">
        <f>TEXT(DATE(MID(H6047, 13, 4), CHOOSE(MATCH( MID(H6047, 5, 3), {"Jan","Feb","Mar","Apr","May","Jun","Jul","Aug","Sep","Oct","Nov","Dec"}, 0), 1, 2, 3, 4, 5, 6, 7, 8, 9, 10, 11, 12), MID(H6047, 9, 2)), "yyyy-mm-dd")</f>
        <v>1966-12-20</v>
      </c>
      <c r="G6047" s="1" t="s">
        <v>11438</v>
      </c>
      <c r="H6047" s="1" t="s">
        <v>12275</v>
      </c>
    </row>
    <row r="6048" spans="1:8" hidden="1" x14ac:dyDescent="0.3">
      <c r="A6048" s="1" t="s">
        <v>6615</v>
      </c>
      <c r="B6048" s="1" t="str">
        <f t="shared" si="283"/>
        <v>Russia</v>
      </c>
      <c r="C6048" s="5" t="str">
        <f t="shared" si="282"/>
        <v>1966</v>
      </c>
      <c r="D6048" s="1" t="str">
        <f t="shared" si="284"/>
        <v xml:space="preserve">Vostok-2 </v>
      </c>
      <c r="E6048" s="1" t="s">
        <v>346</v>
      </c>
      <c r="F6048" s="7" t="str">
        <f>TEXT(DATE(MID(H6048, 13, 4), CHOOSE(MATCH( MID(H6048, 5, 3), {"Jan","Feb","Mar","Apr","May","Jun","Jul","Aug","Sep","Oct","Nov","Dec"}, 0), 1, 2, 3, 4, 5, 6, 7, 8, 9, 10, 11, 12), MID(H6048, 9, 2)), "yyyy-mm-dd")</f>
        <v>1966-12-19</v>
      </c>
      <c r="G6048" s="1" t="s">
        <v>12277</v>
      </c>
      <c r="H6048" s="1" t="s">
        <v>12276</v>
      </c>
    </row>
    <row r="6049" spans="1:8" hidden="1" x14ac:dyDescent="0.3">
      <c r="A6049" s="1" t="s">
        <v>3478</v>
      </c>
      <c r="B6049" s="1" t="str">
        <f t="shared" si="283"/>
        <v>USA</v>
      </c>
      <c r="C6049" s="5" t="str">
        <f t="shared" si="282"/>
        <v>1966</v>
      </c>
      <c r="D6049" s="1" t="str">
        <f t="shared" si="284"/>
        <v xml:space="preserve">Delta G </v>
      </c>
      <c r="E6049" s="1" t="s">
        <v>346</v>
      </c>
      <c r="F6049" s="7" t="str">
        <f>TEXT(DATE(MID(H6049, 13, 4), CHOOSE(MATCH( MID(H6049, 5, 3), {"Jan","Feb","Mar","Apr","May","Jun","Jul","Aug","Sep","Oct","Nov","Dec"}, 0), 1, 2, 3, 4, 5, 6, 7, 8, 9, 10, 11, 12), MID(H6049, 9, 2)), "yyyy-mm-dd")</f>
        <v>1966-12-14</v>
      </c>
      <c r="G6049" s="1" t="s">
        <v>12279</v>
      </c>
      <c r="H6049" s="1" t="s">
        <v>12278</v>
      </c>
    </row>
    <row r="6050" spans="1:8" hidden="1" x14ac:dyDescent="0.3">
      <c r="A6050" s="1" t="s">
        <v>4249</v>
      </c>
      <c r="B6050" s="1" t="str">
        <f t="shared" si="283"/>
        <v>USA</v>
      </c>
      <c r="C6050" s="5" t="str">
        <f t="shared" si="282"/>
        <v>1966</v>
      </c>
      <c r="D6050" s="1" t="str">
        <f t="shared" si="284"/>
        <v xml:space="preserve">Titan IIIB </v>
      </c>
      <c r="E6050" s="1" t="s">
        <v>346</v>
      </c>
      <c r="F6050" s="7" t="str">
        <f>TEXT(DATE(MID(H6050, 13, 4), CHOOSE(MATCH( MID(H6050, 5, 3), {"Jan","Feb","Mar","Apr","May","Jun","Jul","Aug","Sep","Oct","Nov","Dec"}, 0), 1, 2, 3, 4, 5, 6, 7, 8, 9, 10, 11, 12), MID(H6050, 9, 2)), "yyyy-mm-dd")</f>
        <v>1966-12-14</v>
      </c>
      <c r="G6050" s="1" t="s">
        <v>12281</v>
      </c>
      <c r="H6050" s="1" t="s">
        <v>12280</v>
      </c>
    </row>
    <row r="6051" spans="1:8" hidden="1" x14ac:dyDescent="0.3">
      <c r="A6051" s="1" t="s">
        <v>130</v>
      </c>
      <c r="B6051" s="1" t="str">
        <f t="shared" si="283"/>
        <v>Kazakhstan</v>
      </c>
      <c r="C6051" s="5" t="str">
        <f t="shared" si="282"/>
        <v>1966</v>
      </c>
      <c r="D6051" s="1" t="str">
        <f t="shared" si="284"/>
        <v xml:space="preserve">Soyuz </v>
      </c>
      <c r="E6051" s="1" t="s">
        <v>346</v>
      </c>
      <c r="F6051" s="7" t="str">
        <f>TEXT(DATE(MID(H6051, 13, 4), CHOOSE(MATCH( MID(H6051, 5, 3), {"Jan","Feb","Mar","Apr","May","Jun","Jul","Aug","Sep","Oct","Nov","Dec"}, 0), 1, 2, 3, 4, 5, 6, 7, 8, 9, 10, 11, 12), MID(H6051, 9, 2)), "yyyy-mm-dd")</f>
        <v>1966-12-14</v>
      </c>
      <c r="G6051" s="1" t="s">
        <v>12283</v>
      </c>
      <c r="H6051" s="1" t="s">
        <v>12282</v>
      </c>
    </row>
    <row r="6052" spans="1:8" hidden="1" x14ac:dyDescent="0.3">
      <c r="A6052" s="1" t="s">
        <v>6899</v>
      </c>
      <c r="B6052" s="1" t="str">
        <f t="shared" si="283"/>
        <v>Russia</v>
      </c>
      <c r="C6052" s="5" t="str">
        <f t="shared" si="282"/>
        <v>1966</v>
      </c>
      <c r="D6052" s="1" t="str">
        <f t="shared" si="284"/>
        <v xml:space="preserve">Cosmos-2 (63SM) </v>
      </c>
      <c r="E6052" s="1" t="s">
        <v>346</v>
      </c>
      <c r="F6052" s="7" t="str">
        <f>TEXT(DATE(MID(H6052, 13, 4), CHOOSE(MATCH( MID(H6052, 5, 3), {"Jan","Feb","Mar","Apr","May","Jun","Jul","Aug","Sep","Oct","Nov","Dec"}, 0), 1, 2, 3, 4, 5, 6, 7, 8, 9, 10, 11, 12), MID(H6052, 9, 2)), "yyyy-mm-dd")</f>
        <v>1966-12-12</v>
      </c>
      <c r="G6052" s="1" t="s">
        <v>12285</v>
      </c>
      <c r="H6052" s="1" t="s">
        <v>12284</v>
      </c>
    </row>
    <row r="6053" spans="1:8" hidden="1" x14ac:dyDescent="0.3">
      <c r="A6053" s="1" t="s">
        <v>12106</v>
      </c>
      <c r="B6053" s="1" t="str">
        <f t="shared" si="283"/>
        <v>USA</v>
      </c>
      <c r="C6053" s="5" t="str">
        <f t="shared" si="282"/>
        <v>1966</v>
      </c>
      <c r="D6053" s="1" t="str">
        <f t="shared" si="284"/>
        <v xml:space="preserve">Atlas-D OV1 </v>
      </c>
      <c r="E6053" s="1" t="s">
        <v>346</v>
      </c>
      <c r="F6053" s="7" t="str">
        <f>TEXT(DATE(MID(H6053, 13, 4), CHOOSE(MATCH( MID(H6053, 5, 3), {"Jan","Feb","Mar","Apr","May","Jun","Jul","Aug","Sep","Oct","Nov","Dec"}, 0), 1, 2, 3, 4, 5, 6, 7, 8, 9, 10, 11, 12), MID(H6053, 9, 2)), "yyyy-mm-dd")</f>
        <v>1966-12-11</v>
      </c>
      <c r="G6053" s="1" t="s">
        <v>12287</v>
      </c>
      <c r="H6053" s="1" t="s">
        <v>12286</v>
      </c>
    </row>
    <row r="6054" spans="1:8" hidden="1" x14ac:dyDescent="0.3">
      <c r="A6054" s="1" t="s">
        <v>12019</v>
      </c>
      <c r="B6054" s="1" t="str">
        <f t="shared" si="283"/>
        <v>USA</v>
      </c>
      <c r="C6054" s="5" t="str">
        <f t="shared" si="282"/>
        <v>1966</v>
      </c>
      <c r="D6054" s="1" t="str">
        <f t="shared" si="284"/>
        <v xml:space="preserve">Atlas-SLV3 Agena-D </v>
      </c>
      <c r="E6054" s="1" t="s">
        <v>346</v>
      </c>
      <c r="F6054" s="7" t="str">
        <f>TEXT(DATE(MID(H6054, 13, 4), CHOOSE(MATCH( MID(H6054, 5, 3), {"Jan","Feb","Mar","Apr","May","Jun","Jul","Aug","Sep","Oct","Nov","Dec"}, 0), 1, 2, 3, 4, 5, 6, 7, 8, 9, 10, 11, 12), MID(H6054, 9, 2)), "yyyy-mm-dd")</f>
        <v>1966-12-07</v>
      </c>
      <c r="G6054" s="1" t="s">
        <v>12289</v>
      </c>
      <c r="H6054" s="1" t="s">
        <v>12288</v>
      </c>
    </row>
    <row r="6055" spans="1:8" hidden="1" x14ac:dyDescent="0.3">
      <c r="A6055" s="1" t="s">
        <v>27</v>
      </c>
      <c r="B6055" s="1" t="str">
        <f t="shared" si="283"/>
        <v>USA</v>
      </c>
      <c r="C6055" s="5" t="str">
        <f t="shared" si="282"/>
        <v>1966</v>
      </c>
      <c r="D6055" s="1" t="str">
        <f t="shared" si="284"/>
        <v xml:space="preserve">Atlas-SLV3 Agena-D </v>
      </c>
      <c r="E6055" s="1" t="s">
        <v>346</v>
      </c>
      <c r="F6055" s="7" t="str">
        <f>TEXT(DATE(MID(H6055, 13, 4), CHOOSE(MATCH( MID(H6055, 5, 3), {"Jan","Feb","Mar","Apr","May","Jun","Jul","Aug","Sep","Oct","Nov","Dec"}, 0), 1, 2, 3, 4, 5, 6, 7, 8, 9, 10, 11, 12), MID(H6055, 9, 2)), "yyyy-mm-dd")</f>
        <v>1966-12-05</v>
      </c>
      <c r="G6055" s="1" t="s">
        <v>12291</v>
      </c>
      <c r="H6055" s="1" t="s">
        <v>12290</v>
      </c>
    </row>
    <row r="6056" spans="1:8" hidden="1" x14ac:dyDescent="0.3">
      <c r="A6056" s="1" t="s">
        <v>130</v>
      </c>
      <c r="B6056" s="1" t="str">
        <f t="shared" si="283"/>
        <v>Kazakhstan</v>
      </c>
      <c r="C6056" s="5" t="str">
        <f t="shared" si="282"/>
        <v>1966</v>
      </c>
      <c r="D6056" s="1" t="str">
        <f t="shared" si="284"/>
        <v xml:space="preserve">Voskhod </v>
      </c>
      <c r="E6056" s="1" t="s">
        <v>346</v>
      </c>
      <c r="F6056" s="7" t="str">
        <f>TEXT(DATE(MID(H6056, 13, 4), CHOOSE(MATCH( MID(H6056, 5, 3), {"Jan","Feb","Mar","Apr","May","Jun","Jul","Aug","Sep","Oct","Nov","Dec"}, 0), 1, 2, 3, 4, 5, 6, 7, 8, 9, 10, 11, 12), MID(H6056, 9, 2)), "yyyy-mm-dd")</f>
        <v>1966-12-03</v>
      </c>
      <c r="G6056" s="1" t="s">
        <v>12293</v>
      </c>
      <c r="H6056" s="1" t="s">
        <v>12292</v>
      </c>
    </row>
    <row r="6057" spans="1:8" hidden="1" x14ac:dyDescent="0.3">
      <c r="A6057" s="1" t="s">
        <v>130</v>
      </c>
      <c r="B6057" s="1" t="str">
        <f t="shared" si="283"/>
        <v>Kazakhstan</v>
      </c>
      <c r="C6057" s="5" t="str">
        <f t="shared" si="282"/>
        <v>1966</v>
      </c>
      <c r="D6057" s="1" t="str">
        <f t="shared" si="284"/>
        <v xml:space="preserve">Soyuz </v>
      </c>
      <c r="E6057" s="1" t="s">
        <v>346</v>
      </c>
      <c r="F6057" s="7" t="str">
        <f>TEXT(DATE(MID(H6057, 13, 4), CHOOSE(MATCH( MID(H6057, 5, 3), {"Jan","Feb","Mar","Apr","May","Jun","Jul","Aug","Sep","Oct","Nov","Dec"}, 0), 1, 2, 3, 4, 5, 6, 7, 8, 9, 10, 11, 12), MID(H6057, 9, 2)), "yyyy-mm-dd")</f>
        <v>1966-11-28</v>
      </c>
      <c r="G6057" s="1" t="s">
        <v>12295</v>
      </c>
      <c r="H6057" s="1" t="s">
        <v>12294</v>
      </c>
    </row>
    <row r="6058" spans="1:8" hidden="1" x14ac:dyDescent="0.3">
      <c r="A6058" s="1" t="s">
        <v>130</v>
      </c>
      <c r="B6058" s="1" t="str">
        <f t="shared" si="283"/>
        <v>Kazakhstan</v>
      </c>
      <c r="C6058" s="5" t="str">
        <f t="shared" si="282"/>
        <v>1966</v>
      </c>
      <c r="D6058" s="1" t="str">
        <f t="shared" si="284"/>
        <v xml:space="preserve">Vostok-2 </v>
      </c>
      <c r="E6058" s="1" t="s">
        <v>346</v>
      </c>
      <c r="F6058" s="7" t="str">
        <f>TEXT(DATE(MID(H6058, 13, 4), CHOOSE(MATCH( MID(H6058, 5, 3), {"Jan","Feb","Mar","Apr","May","Jun","Jul","Aug","Sep","Oct","Nov","Dec"}, 0), 1, 2, 3, 4, 5, 6, 7, 8, 9, 10, 11, 12), MID(H6058, 9, 2)), "yyyy-mm-dd")</f>
        <v>1966-11-19</v>
      </c>
      <c r="G6058" s="1" t="s">
        <v>12297</v>
      </c>
      <c r="H6058" s="1" t="s">
        <v>12296</v>
      </c>
    </row>
    <row r="6059" spans="1:8" hidden="1" x14ac:dyDescent="0.3">
      <c r="A6059" s="1" t="s">
        <v>11821</v>
      </c>
      <c r="B6059" s="1" t="str">
        <f t="shared" si="283"/>
        <v>Kazakhstan</v>
      </c>
      <c r="C6059" s="5" t="str">
        <f t="shared" si="282"/>
        <v>1966</v>
      </c>
      <c r="D6059" s="1" t="str">
        <f t="shared" si="284"/>
        <v xml:space="preserve">Cosmos-3 </v>
      </c>
      <c r="E6059" s="1" t="s">
        <v>346</v>
      </c>
      <c r="F6059" s="7" t="str">
        <f>TEXT(DATE(MID(H6059, 13, 4), CHOOSE(MATCH( MID(H6059, 5, 3), {"Jan","Feb","Mar","Apr","May","Jun","Jul","Aug","Sep","Oct","Nov","Dec"}, 0), 1, 2, 3, 4, 5, 6, 7, 8, 9, 10, 11, 12), MID(H6059, 9, 2)), "yyyy-mm-dd")</f>
        <v>1966-11-16</v>
      </c>
      <c r="G6059" s="1" t="s">
        <v>12299</v>
      </c>
      <c r="H6059" s="1" t="s">
        <v>12298</v>
      </c>
    </row>
    <row r="6060" spans="1:8" hidden="1" x14ac:dyDescent="0.3">
      <c r="A6060" s="1" t="s">
        <v>6615</v>
      </c>
      <c r="B6060" s="1" t="str">
        <f t="shared" si="283"/>
        <v>Russia</v>
      </c>
      <c r="C6060" s="5" t="str">
        <f t="shared" si="282"/>
        <v>1966</v>
      </c>
      <c r="D6060" s="1" t="str">
        <f t="shared" si="284"/>
        <v xml:space="preserve">Voskhod </v>
      </c>
      <c r="E6060" s="1" t="s">
        <v>346</v>
      </c>
      <c r="F6060" s="7" t="str">
        <f>TEXT(DATE(MID(H6060, 13, 4), CHOOSE(MATCH( MID(H6060, 5, 3), {"Jan","Feb","Mar","Apr","May","Jun","Jul","Aug","Sep","Oct","Nov","Dec"}, 0), 1, 2, 3, 4, 5, 6, 7, 8, 9, 10, 11, 12), MID(H6060, 9, 2)), "yyyy-mm-dd")</f>
        <v>1966-11-12</v>
      </c>
      <c r="G6060" s="1" t="s">
        <v>12301</v>
      </c>
      <c r="H6060" s="1" t="s">
        <v>12300</v>
      </c>
    </row>
    <row r="6061" spans="1:8" hidden="1" x14ac:dyDescent="0.3">
      <c r="A6061" s="1" t="s">
        <v>12302</v>
      </c>
      <c r="B6061" s="1" t="str">
        <f t="shared" si="283"/>
        <v>USA</v>
      </c>
      <c r="C6061" s="5" t="str">
        <f t="shared" si="282"/>
        <v>1966</v>
      </c>
      <c r="D6061" s="1" t="str">
        <f t="shared" si="284"/>
        <v xml:space="preserve">Titan II GLV </v>
      </c>
      <c r="E6061" s="1" t="s">
        <v>346</v>
      </c>
      <c r="F6061" s="7" t="str">
        <f>TEXT(DATE(MID(H6061, 13, 4), CHOOSE(MATCH( MID(H6061, 5, 3), {"Jan","Feb","Mar","Apr","May","Jun","Jul","Aug","Sep","Oct","Nov","Dec"}, 0), 1, 2, 3, 4, 5, 6, 7, 8, 9, 10, 11, 12), MID(H6061, 9, 2)), "yyyy-mm-dd")</f>
        <v>1966-11-11</v>
      </c>
      <c r="G6061" s="1" t="s">
        <v>12304</v>
      </c>
      <c r="H6061" s="1" t="s">
        <v>12303</v>
      </c>
    </row>
    <row r="6062" spans="1:8" hidden="1" x14ac:dyDescent="0.3">
      <c r="A6062" s="1" t="s">
        <v>12305</v>
      </c>
      <c r="B6062" s="1" t="str">
        <f t="shared" si="283"/>
        <v>USA</v>
      </c>
      <c r="C6062" s="5" t="str">
        <f t="shared" si="282"/>
        <v>1966</v>
      </c>
      <c r="D6062" s="1" t="str">
        <f t="shared" si="284"/>
        <v xml:space="preserve">Atlas-SLV3 Agena-D </v>
      </c>
      <c r="E6062" s="1" t="s">
        <v>346</v>
      </c>
      <c r="F6062" s="7" t="str">
        <f>TEXT(DATE(MID(H6062, 13, 4), CHOOSE(MATCH( MID(H6062, 5, 3), {"Jan","Feb","Mar","Apr","May","Jun","Jul","Aug","Sep","Oct","Nov","Dec"}, 0), 1, 2, 3, 4, 5, 6, 7, 8, 9, 10, 11, 12), MID(H6062, 9, 2)), "yyyy-mm-dd")</f>
        <v>1966-11-11</v>
      </c>
      <c r="G6062" s="1" t="s">
        <v>12307</v>
      </c>
      <c r="H6062" s="1" t="s">
        <v>12306</v>
      </c>
    </row>
    <row r="6063" spans="1:8" hidden="1" x14ac:dyDescent="0.3">
      <c r="A6063" s="1" t="s">
        <v>10955</v>
      </c>
      <c r="B6063" s="1" t="str">
        <f t="shared" si="283"/>
        <v>USA</v>
      </c>
      <c r="C6063" s="5" t="str">
        <f t="shared" si="282"/>
        <v>1966</v>
      </c>
      <c r="D6063" s="1" t="str">
        <f t="shared" si="284"/>
        <v xml:space="preserve">Thorad SLV-2G Agena-D </v>
      </c>
      <c r="E6063" s="1" t="s">
        <v>346</v>
      </c>
      <c r="F6063" s="7" t="str">
        <f>TEXT(DATE(MID(H6063, 13, 4), CHOOSE(MATCH( MID(H6063, 5, 3), {"Jan","Feb","Mar","Apr","May","Jun","Jul","Aug","Sep","Oct","Nov","Dec"}, 0), 1, 2, 3, 4, 5, 6, 7, 8, 9, 10, 11, 12), MID(H6063, 9, 2)), "yyyy-mm-dd")</f>
        <v>1966-11-08</v>
      </c>
      <c r="G6063" s="1" t="s">
        <v>12309</v>
      </c>
      <c r="H6063" s="1" t="s">
        <v>12308</v>
      </c>
    </row>
    <row r="6064" spans="1:8" hidden="1" x14ac:dyDescent="0.3">
      <c r="A6064" s="1" t="s">
        <v>9371</v>
      </c>
      <c r="B6064" s="1" t="str">
        <f t="shared" si="283"/>
        <v>USA</v>
      </c>
      <c r="C6064" s="5" t="str">
        <f t="shared" si="282"/>
        <v>1966</v>
      </c>
      <c r="D6064" s="1" t="str">
        <f t="shared" si="284"/>
        <v xml:space="preserve">Atlas-SLV3 Agena-D </v>
      </c>
      <c r="E6064" s="1" t="s">
        <v>346</v>
      </c>
      <c r="F6064" s="7" t="str">
        <f>TEXT(DATE(MID(H6064, 13, 4), CHOOSE(MATCH( MID(H6064, 5, 3), {"Jan","Feb","Mar","Apr","May","Jun","Jul","Aug","Sep","Oct","Nov","Dec"}, 0), 1, 2, 3, 4, 5, 6, 7, 8, 9, 10, 11, 12), MID(H6064, 9, 2)), "yyyy-mm-dd")</f>
        <v>1966-11-06</v>
      </c>
      <c r="G6064" s="1" t="s">
        <v>12311</v>
      </c>
      <c r="H6064" s="1" t="s">
        <v>12310</v>
      </c>
    </row>
    <row r="6065" spans="1:8" hidden="1" x14ac:dyDescent="0.3">
      <c r="A6065" s="1" t="s">
        <v>11</v>
      </c>
      <c r="B6065" s="1" t="str">
        <f t="shared" si="283"/>
        <v>USA</v>
      </c>
      <c r="C6065" s="5" t="str">
        <f t="shared" si="282"/>
        <v>1966</v>
      </c>
      <c r="D6065" s="1" t="str">
        <f t="shared" si="284"/>
        <v xml:space="preserve">Titan IIIC </v>
      </c>
      <c r="E6065" s="1" t="s">
        <v>346</v>
      </c>
      <c r="F6065" s="7" t="str">
        <f>TEXT(DATE(MID(H6065, 13, 4), CHOOSE(MATCH( MID(H6065, 5, 3), {"Jan","Feb","Mar","Apr","May","Jun","Jul","Aug","Sep","Oct","Nov","Dec"}, 0), 1, 2, 3, 4, 5, 6, 7, 8, 9, 10, 11, 12), MID(H6065, 9, 2)), "yyyy-mm-dd")</f>
        <v>1966-11-03</v>
      </c>
      <c r="G6065" s="1" t="s">
        <v>12313</v>
      </c>
      <c r="H6065" s="1" t="s">
        <v>12312</v>
      </c>
    </row>
    <row r="6066" spans="1:8" hidden="1" x14ac:dyDescent="0.3">
      <c r="A6066" s="1" t="s">
        <v>27</v>
      </c>
      <c r="B6066" s="1" t="str">
        <f t="shared" si="283"/>
        <v>USA</v>
      </c>
      <c r="C6066" s="5" t="str">
        <f t="shared" si="282"/>
        <v>1966</v>
      </c>
      <c r="D6066" s="1" t="str">
        <f t="shared" si="284"/>
        <v xml:space="preserve">Atlas-SLV3 Agena-D </v>
      </c>
      <c r="E6066" s="1" t="s">
        <v>346</v>
      </c>
      <c r="F6066" s="7" t="str">
        <f>TEXT(DATE(MID(H6066, 13, 4), CHOOSE(MATCH( MID(H6066, 5, 3), {"Jan","Feb","Mar","Apr","May","Jun","Jul","Aug","Sep","Oct","Nov","Dec"}, 0), 1, 2, 3, 4, 5, 6, 7, 8, 9, 10, 11, 12), MID(H6066, 9, 2)), "yyyy-mm-dd")</f>
        <v>1966-11-02</v>
      </c>
      <c r="G6066" s="1" t="s">
        <v>12315</v>
      </c>
      <c r="H6066" s="1" t="s">
        <v>12314</v>
      </c>
    </row>
    <row r="6067" spans="1:8" hidden="1" x14ac:dyDescent="0.3">
      <c r="A6067" s="1" t="s">
        <v>11888</v>
      </c>
      <c r="B6067" s="1" t="str">
        <f t="shared" si="283"/>
        <v>Kazakhstan</v>
      </c>
      <c r="C6067" s="5" t="str">
        <f t="shared" si="282"/>
        <v>1966</v>
      </c>
      <c r="D6067" s="1" t="str">
        <f t="shared" si="284"/>
        <v xml:space="preserve">R-36 Orb. </v>
      </c>
      <c r="E6067" s="1" t="s">
        <v>346</v>
      </c>
      <c r="F6067" s="7" t="str">
        <f>TEXT(DATE(MID(H6067, 13, 4), CHOOSE(MATCH( MID(H6067, 5, 3), {"Jan","Feb","Mar","Apr","May","Jun","Jul","Aug","Sep","Oct","Nov","Dec"}, 0), 1, 2, 3, 4, 5, 6, 7, 8, 9, 10, 11, 12), MID(H6067, 9, 2)), "yyyy-mm-dd")</f>
        <v>1966-11-02</v>
      </c>
      <c r="G6067" s="1" t="s">
        <v>12317</v>
      </c>
      <c r="H6067" s="1" t="s">
        <v>12316</v>
      </c>
    </row>
    <row r="6068" spans="1:8" hidden="1" x14ac:dyDescent="0.3">
      <c r="A6068" s="1" t="s">
        <v>5723</v>
      </c>
      <c r="B6068" s="1" t="str">
        <f t="shared" si="283"/>
        <v>USA</v>
      </c>
      <c r="C6068" s="5" t="str">
        <f t="shared" si="282"/>
        <v>1966</v>
      </c>
      <c r="D6068" s="1" t="str">
        <f t="shared" si="284"/>
        <v xml:space="preserve">Scout B </v>
      </c>
      <c r="E6068" s="1" t="s">
        <v>346</v>
      </c>
      <c r="F6068" s="7" t="str">
        <f>TEXT(DATE(MID(H6068, 13, 4), CHOOSE(MATCH( MID(H6068, 5, 3), {"Jan","Feb","Mar","Apr","May","Jun","Jul","Aug","Sep","Oct","Nov","Dec"}, 0), 1, 2, 3, 4, 5, 6, 7, 8, 9, 10, 11, 12), MID(H6068, 9, 2)), "yyyy-mm-dd")</f>
        <v>1966-10-28</v>
      </c>
      <c r="G6068" s="1" t="s">
        <v>12319</v>
      </c>
      <c r="H6068" s="1" t="s">
        <v>12318</v>
      </c>
    </row>
    <row r="6069" spans="1:8" hidden="1" x14ac:dyDescent="0.3">
      <c r="A6069" s="1" t="s">
        <v>3160</v>
      </c>
      <c r="B6069" s="1" t="str">
        <f t="shared" si="283"/>
        <v>USA</v>
      </c>
      <c r="C6069" s="5" t="str">
        <f t="shared" si="282"/>
        <v>1966</v>
      </c>
      <c r="D6069" s="1" t="str">
        <f t="shared" si="284"/>
        <v xml:space="preserve">Delta E1 </v>
      </c>
      <c r="E6069" s="1" t="s">
        <v>346</v>
      </c>
      <c r="F6069" s="7" t="str">
        <f>TEXT(DATE(MID(H6069, 13, 4), CHOOSE(MATCH( MID(H6069, 5, 3), {"Jan","Feb","Mar","Apr","May","Jun","Jul","Aug","Sep","Oct","Nov","Dec"}, 0), 1, 2, 3, 4, 5, 6, 7, 8, 9, 10, 11, 12), MID(H6069, 9, 2)), "yyyy-mm-dd")</f>
        <v>1966-10-26</v>
      </c>
      <c r="G6069" s="1" t="s">
        <v>12321</v>
      </c>
      <c r="H6069" s="1" t="s">
        <v>12320</v>
      </c>
    </row>
    <row r="6070" spans="1:8" hidden="1" x14ac:dyDescent="0.3">
      <c r="A6070" s="1" t="s">
        <v>4092</v>
      </c>
      <c r="B6070" s="1" t="str">
        <f t="shared" si="283"/>
        <v>USA</v>
      </c>
      <c r="C6070" s="5" t="str">
        <f t="shared" si="282"/>
        <v>1966</v>
      </c>
      <c r="D6070" s="1" t="str">
        <f t="shared" si="284"/>
        <v xml:space="preserve">Atlas-LV3C Centaur-D </v>
      </c>
      <c r="E6070" s="1" t="s">
        <v>346</v>
      </c>
      <c r="F6070" s="7" t="str">
        <f>TEXT(DATE(MID(H6070, 13, 4), CHOOSE(MATCH( MID(H6070, 5, 3), {"Jan","Feb","Mar","Apr","May","Jun","Jul","Aug","Sep","Oct","Nov","Dec"}, 0), 1, 2, 3, 4, 5, 6, 7, 8, 9, 10, 11, 12), MID(H6070, 9, 2)), "yyyy-mm-dd")</f>
        <v>1966-10-26</v>
      </c>
      <c r="G6070" s="1" t="s">
        <v>12323</v>
      </c>
      <c r="H6070" s="1" t="s">
        <v>12322</v>
      </c>
    </row>
    <row r="6071" spans="1:8" hidden="1" x14ac:dyDescent="0.3">
      <c r="A6071" s="1" t="s">
        <v>130</v>
      </c>
      <c r="B6071" s="1" t="str">
        <f t="shared" si="283"/>
        <v>Kazakhstan</v>
      </c>
      <c r="C6071" s="5" t="str">
        <f t="shared" si="282"/>
        <v>1966</v>
      </c>
      <c r="D6071" s="1" t="str">
        <f t="shared" si="284"/>
        <v xml:space="preserve">Molniya-M /Block L </v>
      </c>
      <c r="E6071" s="1" t="s">
        <v>346</v>
      </c>
      <c r="F6071" s="7" t="str">
        <f>TEXT(DATE(MID(H6071, 13, 4), CHOOSE(MATCH( MID(H6071, 5, 3), {"Jan","Feb","Mar","Apr","May","Jun","Jul","Aug","Sep","Oct","Nov","Dec"}, 0), 1, 2, 3, 4, 5, 6, 7, 8, 9, 10, 11, 12), MID(H6071, 9, 2)), "yyyy-mm-dd")</f>
        <v>1966-10-22</v>
      </c>
      <c r="G6071" s="1" t="s">
        <v>12325</v>
      </c>
      <c r="H6071" s="1" t="s">
        <v>12324</v>
      </c>
    </row>
    <row r="6072" spans="1:8" hidden="1" x14ac:dyDescent="0.3">
      <c r="A6072" s="1" t="s">
        <v>130</v>
      </c>
      <c r="B6072" s="1" t="str">
        <f t="shared" si="283"/>
        <v>Kazakhstan</v>
      </c>
      <c r="C6072" s="5" t="str">
        <f t="shared" si="282"/>
        <v>1966</v>
      </c>
      <c r="D6072" s="1" t="str">
        <f t="shared" si="284"/>
        <v xml:space="preserve">Voskhod </v>
      </c>
      <c r="E6072" s="1" t="s">
        <v>346</v>
      </c>
      <c r="F6072" s="7" t="str">
        <f>TEXT(DATE(MID(H6072, 13, 4), CHOOSE(MATCH( MID(H6072, 5, 3), {"Jan","Feb","Mar","Apr","May","Jun","Jul","Aug","Sep","Oct","Nov","Dec"}, 0), 1, 2, 3, 4, 5, 6, 7, 8, 9, 10, 11, 12), MID(H6072, 9, 2)), "yyyy-mm-dd")</f>
        <v>1966-10-20</v>
      </c>
      <c r="G6072" s="1" t="s">
        <v>12327</v>
      </c>
      <c r="H6072" s="1" t="s">
        <v>12326</v>
      </c>
    </row>
    <row r="6073" spans="1:8" hidden="1" x14ac:dyDescent="0.3">
      <c r="A6073" s="1" t="s">
        <v>1630</v>
      </c>
      <c r="B6073" s="1" t="str">
        <f t="shared" si="283"/>
        <v>Kazakhstan</v>
      </c>
      <c r="C6073" s="5" t="str">
        <f t="shared" si="282"/>
        <v>1966</v>
      </c>
      <c r="D6073" s="1" t="str">
        <f t="shared" si="284"/>
        <v xml:space="preserve">Molniya </v>
      </c>
      <c r="E6073" s="1" t="s">
        <v>346</v>
      </c>
      <c r="F6073" s="7" t="str">
        <f>TEXT(DATE(MID(H6073, 13, 4), CHOOSE(MATCH( MID(H6073, 5, 3), {"Jan","Feb","Mar","Apr","May","Jun","Jul","Aug","Sep","Oct","Nov","Dec"}, 0), 1, 2, 3, 4, 5, 6, 7, 8, 9, 10, 11, 12), MID(H6073, 9, 2)), "yyyy-mm-dd")</f>
        <v>1966-10-20</v>
      </c>
      <c r="G6073" s="1" t="s">
        <v>12329</v>
      </c>
      <c r="H6073" s="1" t="s">
        <v>12328</v>
      </c>
    </row>
    <row r="6074" spans="1:8" hidden="1" x14ac:dyDescent="0.3">
      <c r="A6074" s="1" t="s">
        <v>6615</v>
      </c>
      <c r="B6074" s="1" t="str">
        <f t="shared" si="283"/>
        <v>Russia</v>
      </c>
      <c r="C6074" s="5" t="str">
        <f t="shared" si="282"/>
        <v>1966</v>
      </c>
      <c r="D6074" s="1" t="str">
        <f t="shared" si="284"/>
        <v xml:space="preserve">Vostok-2 </v>
      </c>
      <c r="E6074" s="1" t="s">
        <v>346</v>
      </c>
      <c r="F6074" s="7" t="str">
        <f>TEXT(DATE(MID(H6074, 13, 4), CHOOSE(MATCH( MID(H6074, 5, 3), {"Jan","Feb","Mar","Apr","May","Jun","Jul","Aug","Sep","Oct","Nov","Dec"}, 0), 1, 2, 3, 4, 5, 6, 7, 8, 9, 10, 11, 12), MID(H6074, 9, 2)), "yyyy-mm-dd")</f>
        <v>1966-10-14</v>
      </c>
      <c r="G6074" s="1" t="s">
        <v>12331</v>
      </c>
      <c r="H6074" s="1" t="s">
        <v>12330</v>
      </c>
    </row>
    <row r="6075" spans="1:8" hidden="1" x14ac:dyDescent="0.3">
      <c r="A6075" s="1" t="s">
        <v>27</v>
      </c>
      <c r="B6075" s="1" t="str">
        <f t="shared" si="283"/>
        <v>USA</v>
      </c>
      <c r="C6075" s="5" t="str">
        <f t="shared" si="282"/>
        <v>1966</v>
      </c>
      <c r="D6075" s="1" t="str">
        <f t="shared" si="284"/>
        <v xml:space="preserve">Atlas-SLV3 Agena-D </v>
      </c>
      <c r="E6075" s="1" t="s">
        <v>346</v>
      </c>
      <c r="F6075" s="7" t="str">
        <f>TEXT(DATE(MID(H6075, 13, 4), CHOOSE(MATCH( MID(H6075, 5, 3), {"Jan","Feb","Mar","Apr","May","Jun","Jul","Aug","Sep","Oct","Nov","Dec"}, 0), 1, 2, 3, 4, 5, 6, 7, 8, 9, 10, 11, 12), MID(H6075, 9, 2)), "yyyy-mm-dd")</f>
        <v>1966-10-12</v>
      </c>
      <c r="G6075" s="1" t="s">
        <v>12333</v>
      </c>
      <c r="H6075" s="1" t="s">
        <v>12332</v>
      </c>
    </row>
    <row r="6076" spans="1:8" hidden="1" x14ac:dyDescent="0.3">
      <c r="A6076" s="1" t="s">
        <v>671</v>
      </c>
      <c r="B6076" s="1" t="str">
        <f t="shared" si="283"/>
        <v>USA</v>
      </c>
      <c r="C6076" s="5" t="str">
        <f t="shared" si="282"/>
        <v>1966</v>
      </c>
      <c r="D6076" s="1" t="str">
        <f t="shared" si="284"/>
        <v xml:space="preserve">Atlas-SLV3 Agena-D </v>
      </c>
      <c r="E6076" s="1" t="s">
        <v>346</v>
      </c>
      <c r="F6076" s="7" t="str">
        <f>TEXT(DATE(MID(H6076, 13, 4), CHOOSE(MATCH( MID(H6076, 5, 3), {"Jan","Feb","Mar","Apr","May","Jun","Jul","Aug","Sep","Oct","Nov","Dec"}, 0), 1, 2, 3, 4, 5, 6, 7, 8, 9, 10, 11, 12), MID(H6076, 9, 2)), "yyyy-mm-dd")</f>
        <v>1966-10-05</v>
      </c>
      <c r="G6076" s="1" t="s">
        <v>12335</v>
      </c>
      <c r="H6076" s="1" t="s">
        <v>12334</v>
      </c>
    </row>
    <row r="6077" spans="1:8" hidden="1" x14ac:dyDescent="0.3">
      <c r="A6077" s="1" t="s">
        <v>10902</v>
      </c>
      <c r="B6077" s="1" t="str">
        <f t="shared" si="283"/>
        <v>USA</v>
      </c>
      <c r="C6077" s="5" t="str">
        <f t="shared" si="282"/>
        <v>1966</v>
      </c>
      <c r="D6077" s="1" t="str">
        <f t="shared" si="284"/>
        <v xml:space="preserve">Delta E </v>
      </c>
      <c r="E6077" s="1" t="s">
        <v>346</v>
      </c>
      <c r="F6077" s="7" t="str">
        <f>TEXT(DATE(MID(H6077, 13, 4), CHOOSE(MATCH( MID(H6077, 5, 3), {"Jan","Feb","Mar","Apr","May","Jun","Jul","Aug","Sep","Oct","Nov","Dec"}, 0), 1, 2, 3, 4, 5, 6, 7, 8, 9, 10, 11, 12), MID(H6077, 9, 2)), "yyyy-mm-dd")</f>
        <v>1966-10-02</v>
      </c>
      <c r="G6077" s="1" t="s">
        <v>12337</v>
      </c>
      <c r="H6077" s="1" t="s">
        <v>12336</v>
      </c>
    </row>
    <row r="6078" spans="1:8" hidden="1" x14ac:dyDescent="0.3">
      <c r="A6078" s="1" t="s">
        <v>4249</v>
      </c>
      <c r="B6078" s="1" t="str">
        <f t="shared" si="283"/>
        <v>USA</v>
      </c>
      <c r="C6078" s="5" t="str">
        <f t="shared" si="282"/>
        <v>1966</v>
      </c>
      <c r="D6078" s="1" t="str">
        <f t="shared" si="284"/>
        <v xml:space="preserve">Titan IIIB </v>
      </c>
      <c r="E6078" s="1" t="s">
        <v>346</v>
      </c>
      <c r="F6078" s="7" t="str">
        <f>TEXT(DATE(MID(H6078, 13, 4), CHOOSE(MATCH( MID(H6078, 5, 3), {"Jan","Feb","Mar","Apr","May","Jun","Jul","Aug","Sep","Oct","Nov","Dec"}, 0), 1, 2, 3, 4, 5, 6, 7, 8, 9, 10, 11, 12), MID(H6078, 9, 2)), "yyyy-mm-dd")</f>
        <v>1966-09-28</v>
      </c>
      <c r="G6078" s="1" t="s">
        <v>12339</v>
      </c>
      <c r="H6078" s="1" t="s">
        <v>12338</v>
      </c>
    </row>
    <row r="6079" spans="1:8" hidden="1" x14ac:dyDescent="0.3">
      <c r="A6079" s="1" t="s">
        <v>1989</v>
      </c>
      <c r="B6079" s="1" t="str">
        <f t="shared" si="283"/>
        <v>Japan</v>
      </c>
      <c r="C6079" s="5" t="str">
        <f t="shared" si="282"/>
        <v>1966</v>
      </c>
      <c r="D6079" s="1" t="str">
        <f t="shared" si="284"/>
        <v xml:space="preserve">Lambda-IV S </v>
      </c>
      <c r="E6079" s="1" t="s">
        <v>346</v>
      </c>
      <c r="F6079" s="7" t="str">
        <f>TEXT(DATE(MID(H6079, 13, 4), CHOOSE(MATCH( MID(H6079, 5, 3), {"Jan","Feb","Mar","Apr","May","Jun","Jul","Aug","Sep","Oct","Nov","Dec"}, 0), 1, 2, 3, 4, 5, 6, 7, 8, 9, 10, 11, 12), MID(H6079, 9, 2)), "yyyy-mm-dd")</f>
        <v>1966-09-26</v>
      </c>
      <c r="G6079" s="1" t="s">
        <v>11438</v>
      </c>
      <c r="H6079" s="1" t="s">
        <v>12340</v>
      </c>
    </row>
    <row r="6080" spans="1:8" hidden="1" x14ac:dyDescent="0.3">
      <c r="A6080" s="1" t="s">
        <v>5557</v>
      </c>
      <c r="B6080" s="1" t="str">
        <f t="shared" si="283"/>
        <v>USA</v>
      </c>
      <c r="C6080" s="5" t="str">
        <f t="shared" si="282"/>
        <v>1966</v>
      </c>
      <c r="D6080" s="1" t="str">
        <f t="shared" si="284"/>
        <v xml:space="preserve">Thor-SLV2A Agena-D </v>
      </c>
      <c r="E6080" s="1" t="s">
        <v>346</v>
      </c>
      <c r="F6080" s="7" t="str">
        <f>TEXT(DATE(MID(H6080, 13, 4), CHOOSE(MATCH( MID(H6080, 5, 3), {"Jan","Feb","Mar","Apr","May","Jun","Jul","Aug","Sep","Oct","Nov","Dec"}, 0), 1, 2, 3, 4, 5, 6, 7, 8, 9, 10, 11, 12), MID(H6080, 9, 2)), "yyyy-mm-dd")</f>
        <v>1966-09-20</v>
      </c>
      <c r="G6080" s="1" t="s">
        <v>12342</v>
      </c>
      <c r="H6080" s="1" t="s">
        <v>12341</v>
      </c>
    </row>
    <row r="6081" spans="1:8" hidden="1" x14ac:dyDescent="0.3">
      <c r="A6081" s="1" t="s">
        <v>4149</v>
      </c>
      <c r="B6081" s="1" t="str">
        <f t="shared" si="283"/>
        <v>USA</v>
      </c>
      <c r="C6081" s="5" t="str">
        <f t="shared" si="282"/>
        <v>1966</v>
      </c>
      <c r="D6081" s="1" t="str">
        <f t="shared" si="284"/>
        <v xml:space="preserve">Atlas-LV3C Centaur-D </v>
      </c>
      <c r="E6081" s="1" t="s">
        <v>346</v>
      </c>
      <c r="F6081" s="7" t="str">
        <f>TEXT(DATE(MID(H6081, 13, 4), CHOOSE(MATCH( MID(H6081, 5, 3), {"Jan","Feb","Mar","Apr","May","Jun","Jul","Aug","Sep","Oct","Nov","Dec"}, 0), 1, 2, 3, 4, 5, 6, 7, 8, 9, 10, 11, 12), MID(H6081, 9, 2)), "yyyy-mm-dd")</f>
        <v>1966-09-20</v>
      </c>
      <c r="G6081" s="1" t="s">
        <v>12344</v>
      </c>
      <c r="H6081" s="1" t="s">
        <v>12343</v>
      </c>
    </row>
    <row r="6082" spans="1:8" hidden="1" x14ac:dyDescent="0.3">
      <c r="A6082" s="1" t="s">
        <v>11888</v>
      </c>
      <c r="B6082" s="1" t="str">
        <f t="shared" si="283"/>
        <v>Kazakhstan</v>
      </c>
      <c r="C6082" s="5" t="str">
        <f t="shared" ref="C6082:C6145" si="285">TEXT(F6082, "yyyy")</f>
        <v>1966</v>
      </c>
      <c r="D6082" s="1" t="str">
        <f t="shared" si="284"/>
        <v xml:space="preserve">R-36 Orb. </v>
      </c>
      <c r="E6082" s="1" t="s">
        <v>346</v>
      </c>
      <c r="F6082" s="7" t="str">
        <f>TEXT(DATE(MID(H6082, 13, 4), CHOOSE(MATCH( MID(H6082, 5, 3), {"Jan","Feb","Mar","Apr","May","Jun","Jul","Aug","Sep","Oct","Nov","Dec"}, 0), 1, 2, 3, 4, 5, 6, 7, 8, 9, 10, 11, 12), MID(H6082, 9, 2)), "yyyy-mm-dd")</f>
        <v>1966-09-17</v>
      </c>
      <c r="G6082" s="1" t="s">
        <v>12346</v>
      </c>
      <c r="H6082" s="1" t="s">
        <v>12345</v>
      </c>
    </row>
    <row r="6083" spans="1:8" hidden="1" x14ac:dyDescent="0.3">
      <c r="A6083" s="1" t="s">
        <v>27</v>
      </c>
      <c r="B6083" s="1" t="str">
        <f t="shared" ref="B6083:B6146" si="286">TRIM(MID(A6083, FIND("|", SUBSTITUTE(A6083, ",", "|", LEN(A6083) - LEN(SUBSTITUTE(A6083,",", "" )))) + 1, LEN(A6083)))</f>
        <v>USA</v>
      </c>
      <c r="C6083" s="5" t="str">
        <f t="shared" si="285"/>
        <v>1966</v>
      </c>
      <c r="D6083" s="1" t="str">
        <f t="shared" ref="D6083:D6146" si="287">LEFT(G6083, FIND("|", G6083) - 1)</f>
        <v xml:space="preserve">Atlas-SLV3 Agena-D </v>
      </c>
      <c r="E6083" s="1" t="s">
        <v>346</v>
      </c>
      <c r="F6083" s="7" t="str">
        <f>TEXT(DATE(MID(H6083, 13, 4), CHOOSE(MATCH( MID(H6083, 5, 3), {"Jan","Feb","Mar","Apr","May","Jun","Jul","Aug","Sep","Oct","Nov","Dec"}, 0), 1, 2, 3, 4, 5, 6, 7, 8, 9, 10, 11, 12), MID(H6083, 9, 2)), "yyyy-mm-dd")</f>
        <v>1966-09-16</v>
      </c>
      <c r="G6083" s="1" t="s">
        <v>12348</v>
      </c>
      <c r="H6083" s="1" t="s">
        <v>12347</v>
      </c>
    </row>
    <row r="6084" spans="1:8" hidden="1" x14ac:dyDescent="0.3">
      <c r="A6084" s="1" t="s">
        <v>130</v>
      </c>
      <c r="B6084" s="1" t="str">
        <f t="shared" si="286"/>
        <v>Kazakhstan</v>
      </c>
      <c r="C6084" s="5" t="str">
        <f t="shared" si="285"/>
        <v>1966</v>
      </c>
      <c r="D6084" s="1" t="str">
        <f t="shared" si="287"/>
        <v xml:space="preserve">Vostok-2 </v>
      </c>
      <c r="E6084" s="1" t="s">
        <v>346</v>
      </c>
      <c r="F6084" s="7" t="str">
        <f>TEXT(DATE(MID(H6084, 13, 4), CHOOSE(MATCH( MID(H6084, 5, 3), {"Jan","Feb","Mar","Apr","May","Jun","Jul","Aug","Sep","Oct","Nov","Dec"}, 0), 1, 2, 3, 4, 5, 6, 7, 8, 9, 10, 11, 12), MID(H6084, 9, 2)), "yyyy-mm-dd")</f>
        <v>1966-09-16</v>
      </c>
      <c r="G6084" s="1" t="s">
        <v>12350</v>
      </c>
      <c r="H6084" s="1" t="s">
        <v>12349</v>
      </c>
    </row>
    <row r="6085" spans="1:8" hidden="1" x14ac:dyDescent="0.3">
      <c r="A6085" s="1" t="s">
        <v>8845</v>
      </c>
      <c r="B6085" s="1" t="str">
        <f t="shared" si="286"/>
        <v>USA</v>
      </c>
      <c r="C6085" s="5" t="str">
        <f t="shared" si="285"/>
        <v>1966</v>
      </c>
      <c r="D6085" s="1" t="str">
        <f t="shared" si="287"/>
        <v xml:space="preserve">Thor-LV2D Burner-2 </v>
      </c>
      <c r="E6085" s="1" t="s">
        <v>346</v>
      </c>
      <c r="F6085" s="7" t="str">
        <f>TEXT(DATE(MID(H6085, 13, 4), CHOOSE(MATCH( MID(H6085, 5, 3), {"Jan","Feb","Mar","Apr","May","Jun","Jul","Aug","Sep","Oct","Nov","Dec"}, 0), 1, 2, 3, 4, 5, 6, 7, 8, 9, 10, 11, 12), MID(H6085, 9, 2)), "yyyy-mm-dd")</f>
        <v>1966-09-16</v>
      </c>
      <c r="G6085" s="1" t="s">
        <v>12352</v>
      </c>
      <c r="H6085" s="1" t="s">
        <v>12351</v>
      </c>
    </row>
    <row r="6086" spans="1:8" hidden="1" x14ac:dyDescent="0.3">
      <c r="A6086" s="1" t="s">
        <v>12302</v>
      </c>
      <c r="B6086" s="1" t="str">
        <f t="shared" si="286"/>
        <v>USA</v>
      </c>
      <c r="C6086" s="5" t="str">
        <f t="shared" si="285"/>
        <v>1966</v>
      </c>
      <c r="D6086" s="1" t="str">
        <f t="shared" si="287"/>
        <v xml:space="preserve">Titan II GLV </v>
      </c>
      <c r="E6086" s="1" t="s">
        <v>346</v>
      </c>
      <c r="F6086" s="7" t="str">
        <f>TEXT(DATE(MID(H6086, 13, 4), CHOOSE(MATCH( MID(H6086, 5, 3), {"Jan","Feb","Mar","Apr","May","Jun","Jul","Aug","Sep","Oct","Nov","Dec"}, 0), 1, 2, 3, 4, 5, 6, 7, 8, 9, 10, 11, 12), MID(H6086, 9, 2)), "yyyy-mm-dd")</f>
        <v>1966-09-12</v>
      </c>
      <c r="G6086" s="1" t="s">
        <v>12354</v>
      </c>
      <c r="H6086" s="1" t="s">
        <v>12353</v>
      </c>
    </row>
    <row r="6087" spans="1:8" hidden="1" x14ac:dyDescent="0.3">
      <c r="A6087" s="1" t="s">
        <v>12305</v>
      </c>
      <c r="B6087" s="1" t="str">
        <f t="shared" si="286"/>
        <v>USA</v>
      </c>
      <c r="C6087" s="5" t="str">
        <f t="shared" si="285"/>
        <v>1966</v>
      </c>
      <c r="D6087" s="1" t="str">
        <f t="shared" si="287"/>
        <v xml:space="preserve">Atlas-SLV3 Agena-D </v>
      </c>
      <c r="E6087" s="1" t="s">
        <v>346</v>
      </c>
      <c r="F6087" s="7" t="str">
        <f>TEXT(DATE(MID(H6087, 13, 4), CHOOSE(MATCH( MID(H6087, 5, 3), {"Jan","Feb","Mar","Apr","May","Jun","Jul","Aug","Sep","Oct","Nov","Dec"}, 0), 1, 2, 3, 4, 5, 6, 7, 8, 9, 10, 11, 12), MID(H6087, 9, 2)), "yyyy-mm-dd")</f>
        <v>1966-09-12</v>
      </c>
      <c r="G6087" s="1" t="s">
        <v>12356</v>
      </c>
      <c r="H6087" s="1" t="s">
        <v>12355</v>
      </c>
    </row>
    <row r="6088" spans="1:8" hidden="1" x14ac:dyDescent="0.3">
      <c r="A6088" s="1" t="s">
        <v>130</v>
      </c>
      <c r="B6088" s="1" t="str">
        <f t="shared" si="286"/>
        <v>Kazakhstan</v>
      </c>
      <c r="C6088" s="5" t="str">
        <f t="shared" si="285"/>
        <v>1966</v>
      </c>
      <c r="D6088" s="1" t="str">
        <f t="shared" si="287"/>
        <v xml:space="preserve">Voskhod </v>
      </c>
      <c r="E6088" s="1" t="s">
        <v>346</v>
      </c>
      <c r="F6088" s="7" t="str">
        <f>TEXT(DATE(MID(H6088, 13, 4), CHOOSE(MATCH( MID(H6088, 5, 3), {"Jan","Feb","Mar","Apr","May","Jun","Jul","Aug","Sep","Oct","Nov","Dec"}, 0), 1, 2, 3, 4, 5, 6, 7, 8, 9, 10, 11, 12), MID(H6088, 9, 2)), "yyyy-mm-dd")</f>
        <v>1966-08-27</v>
      </c>
      <c r="G6088" s="1" t="s">
        <v>12358</v>
      </c>
      <c r="H6088" s="1" t="s">
        <v>12357</v>
      </c>
    </row>
    <row r="6089" spans="1:8" hidden="1" x14ac:dyDescent="0.3">
      <c r="A6089" s="1" t="s">
        <v>75</v>
      </c>
      <c r="B6089" s="1" t="str">
        <f t="shared" si="286"/>
        <v>USA</v>
      </c>
      <c r="C6089" s="5" t="str">
        <f t="shared" si="285"/>
        <v>1966</v>
      </c>
      <c r="D6089" s="1" t="str">
        <f t="shared" si="287"/>
        <v xml:space="preserve">Titan IIIC </v>
      </c>
      <c r="E6089" s="1" t="s">
        <v>346</v>
      </c>
      <c r="F6089" s="7" t="str">
        <f>TEXT(DATE(MID(H6089, 13, 4), CHOOSE(MATCH( MID(H6089, 5, 3), {"Jan","Feb","Mar","Apr","May","Jun","Jul","Aug","Sep","Oct","Nov","Dec"}, 0), 1, 2, 3, 4, 5, 6, 7, 8, 9, 10, 11, 12), MID(H6089, 9, 2)), "yyyy-mm-dd")</f>
        <v>1966-08-26</v>
      </c>
      <c r="G6089" s="1" t="s">
        <v>12360</v>
      </c>
      <c r="H6089" s="1" t="s">
        <v>12359</v>
      </c>
    </row>
    <row r="6090" spans="1:8" hidden="1" x14ac:dyDescent="0.3">
      <c r="A6090" s="1" t="s">
        <v>11779</v>
      </c>
      <c r="B6090" s="1" t="str">
        <f t="shared" si="286"/>
        <v>USA</v>
      </c>
      <c r="C6090" s="5" t="str">
        <f t="shared" si="285"/>
        <v>1966</v>
      </c>
      <c r="D6090" s="1" t="str">
        <f t="shared" si="287"/>
        <v xml:space="preserve">Saturn IB </v>
      </c>
      <c r="E6090" s="1" t="s">
        <v>346</v>
      </c>
      <c r="F6090" s="7" t="str">
        <f>TEXT(DATE(MID(H6090, 13, 4), CHOOSE(MATCH( MID(H6090, 5, 3), {"Jan","Feb","Mar","Apr","May","Jun","Jul","Aug","Sep","Oct","Nov","Dec"}, 0), 1, 2, 3, 4, 5, 6, 7, 8, 9, 10, 11, 12), MID(H6090, 9, 2)), "yyyy-mm-dd")</f>
        <v>1966-08-25</v>
      </c>
      <c r="G6090" s="1" t="s">
        <v>12362</v>
      </c>
      <c r="H6090" s="1" t="s">
        <v>12361</v>
      </c>
    </row>
    <row r="6091" spans="1:8" hidden="1" x14ac:dyDescent="0.3">
      <c r="A6091" s="1" t="s">
        <v>130</v>
      </c>
      <c r="B6091" s="1" t="str">
        <f t="shared" si="286"/>
        <v>Kazakhstan</v>
      </c>
      <c r="C6091" s="5" t="str">
        <f t="shared" si="285"/>
        <v>1966</v>
      </c>
      <c r="D6091" s="1" t="str">
        <f t="shared" si="287"/>
        <v xml:space="preserve">Molniya-M /Block L </v>
      </c>
      <c r="E6091" s="1" t="s">
        <v>346</v>
      </c>
      <c r="F6091" s="7" t="str">
        <f>TEXT(DATE(MID(H6091, 13, 4), CHOOSE(MATCH( MID(H6091, 5, 3), {"Jan","Feb","Mar","Apr","May","Jun","Jul","Aug","Sep","Oct","Nov","Dec"}, 0), 1, 2, 3, 4, 5, 6, 7, 8, 9, 10, 11, 12), MID(H6091, 9, 2)), "yyyy-mm-dd")</f>
        <v>1966-08-24</v>
      </c>
      <c r="G6091" s="1" t="s">
        <v>12364</v>
      </c>
      <c r="H6091" s="1" t="s">
        <v>12363</v>
      </c>
    </row>
    <row r="6092" spans="1:8" hidden="1" x14ac:dyDescent="0.3">
      <c r="A6092" s="1" t="s">
        <v>671</v>
      </c>
      <c r="B6092" s="1" t="str">
        <f t="shared" si="286"/>
        <v>USA</v>
      </c>
      <c r="C6092" s="5" t="str">
        <f t="shared" si="285"/>
        <v>1966</v>
      </c>
      <c r="D6092" s="1" t="str">
        <f t="shared" si="287"/>
        <v xml:space="preserve">Atlas-SLV3 Agena-D </v>
      </c>
      <c r="E6092" s="1" t="s">
        <v>346</v>
      </c>
      <c r="F6092" s="7" t="str">
        <f>TEXT(DATE(MID(H6092, 13, 4), CHOOSE(MATCH( MID(H6092, 5, 3), {"Jan","Feb","Mar","Apr","May","Jun","Jul","Aug","Sep","Oct","Nov","Dec"}, 0), 1, 2, 3, 4, 5, 6, 7, 8, 9, 10, 11, 12), MID(H6092, 9, 2)), "yyyy-mm-dd")</f>
        <v>1966-08-19</v>
      </c>
      <c r="G6092" s="1" t="s">
        <v>12366</v>
      </c>
      <c r="H6092" s="1" t="s">
        <v>12365</v>
      </c>
    </row>
    <row r="6093" spans="1:8" hidden="1" x14ac:dyDescent="0.3">
      <c r="A6093" s="1" t="s">
        <v>5723</v>
      </c>
      <c r="B6093" s="1" t="str">
        <f t="shared" si="286"/>
        <v>USA</v>
      </c>
      <c r="C6093" s="5" t="str">
        <f t="shared" si="285"/>
        <v>1966</v>
      </c>
      <c r="D6093" s="1" t="str">
        <f t="shared" si="287"/>
        <v xml:space="preserve">Scout A </v>
      </c>
      <c r="E6093" s="1" t="s">
        <v>346</v>
      </c>
      <c r="F6093" s="7" t="str">
        <f>TEXT(DATE(MID(H6093, 13, 4), CHOOSE(MATCH( MID(H6093, 5, 3), {"Jan","Feb","Mar","Apr","May","Jun","Jul","Aug","Sep","Oct","Nov","Dec"}, 0), 1, 2, 3, 4, 5, 6, 7, 8, 9, 10, 11, 12), MID(H6093, 9, 2)), "yyyy-mm-dd")</f>
        <v>1966-08-18</v>
      </c>
      <c r="G6093" s="1" t="s">
        <v>12368</v>
      </c>
      <c r="H6093" s="1" t="s">
        <v>12367</v>
      </c>
    </row>
    <row r="6094" spans="1:8" hidden="1" x14ac:dyDescent="0.3">
      <c r="A6094" s="1" t="s">
        <v>3478</v>
      </c>
      <c r="B6094" s="1" t="str">
        <f t="shared" si="286"/>
        <v>USA</v>
      </c>
      <c r="C6094" s="5" t="str">
        <f t="shared" si="285"/>
        <v>1966</v>
      </c>
      <c r="D6094" s="1" t="str">
        <f t="shared" si="287"/>
        <v xml:space="preserve">Delta E1 </v>
      </c>
      <c r="E6094" s="1" t="s">
        <v>346</v>
      </c>
      <c r="F6094" s="7" t="str">
        <f>TEXT(DATE(MID(H6094, 13, 4), CHOOSE(MATCH( MID(H6094, 5, 3), {"Jan","Feb","Mar","Apr","May","Jun","Jul","Aug","Sep","Oct","Nov","Dec"}, 0), 1, 2, 3, 4, 5, 6, 7, 8, 9, 10, 11, 12), MID(H6094, 9, 2)), "yyyy-mm-dd")</f>
        <v>1966-08-17</v>
      </c>
      <c r="G6094" s="1" t="s">
        <v>12370</v>
      </c>
      <c r="H6094" s="1" t="s">
        <v>12369</v>
      </c>
    </row>
    <row r="6095" spans="1:8" hidden="1" x14ac:dyDescent="0.3">
      <c r="A6095" s="1" t="s">
        <v>27</v>
      </c>
      <c r="B6095" s="1" t="str">
        <f t="shared" si="286"/>
        <v>USA</v>
      </c>
      <c r="C6095" s="5" t="str">
        <f t="shared" si="285"/>
        <v>1966</v>
      </c>
      <c r="D6095" s="1" t="str">
        <f t="shared" si="287"/>
        <v xml:space="preserve">Atlas-SLV3 Agena-D </v>
      </c>
      <c r="E6095" s="1" t="s">
        <v>346</v>
      </c>
      <c r="F6095" s="7" t="str">
        <f>TEXT(DATE(MID(H6095, 13, 4), CHOOSE(MATCH( MID(H6095, 5, 3), {"Jan","Feb","Mar","Apr","May","Jun","Jul","Aug","Sep","Oct","Nov","Dec"}, 0), 1, 2, 3, 4, 5, 6, 7, 8, 9, 10, 11, 12), MID(H6095, 9, 2)), "yyyy-mm-dd")</f>
        <v>1966-08-16</v>
      </c>
      <c r="G6095" s="1" t="s">
        <v>12372</v>
      </c>
      <c r="H6095" s="1" t="s">
        <v>12371</v>
      </c>
    </row>
    <row r="6096" spans="1:8" hidden="1" x14ac:dyDescent="0.3">
      <c r="A6096" s="1" t="s">
        <v>9371</v>
      </c>
      <c r="B6096" s="1" t="str">
        <f t="shared" si="286"/>
        <v>USA</v>
      </c>
      <c r="C6096" s="5" t="str">
        <f t="shared" si="285"/>
        <v>1966</v>
      </c>
      <c r="D6096" s="1" t="str">
        <f t="shared" si="287"/>
        <v xml:space="preserve">Atlas-SLV3 Agena-D </v>
      </c>
      <c r="E6096" s="1" t="s">
        <v>346</v>
      </c>
      <c r="F6096" s="7" t="str">
        <f>TEXT(DATE(MID(H6096, 13, 4), CHOOSE(MATCH( MID(H6096, 5, 3), {"Jan","Feb","Mar","Apr","May","Jun","Jul","Aug","Sep","Oct","Nov","Dec"}, 0), 1, 2, 3, 4, 5, 6, 7, 8, 9, 10, 11, 12), MID(H6096, 9, 2)), "yyyy-mm-dd")</f>
        <v>1966-08-10</v>
      </c>
      <c r="G6096" s="1" t="s">
        <v>12374</v>
      </c>
      <c r="H6096" s="1" t="s">
        <v>12373</v>
      </c>
    </row>
    <row r="6097" spans="1:8" hidden="1" x14ac:dyDescent="0.3">
      <c r="A6097" s="1" t="s">
        <v>10955</v>
      </c>
      <c r="B6097" s="1" t="str">
        <f t="shared" si="286"/>
        <v>USA</v>
      </c>
      <c r="C6097" s="5" t="str">
        <f t="shared" si="285"/>
        <v>1966</v>
      </c>
      <c r="D6097" s="1" t="str">
        <f t="shared" si="287"/>
        <v xml:space="preserve">Thorad SLV-2G Agena-D </v>
      </c>
      <c r="E6097" s="1" t="s">
        <v>346</v>
      </c>
      <c r="F6097" s="7" t="str">
        <f>TEXT(DATE(MID(H6097, 13, 4), CHOOSE(MATCH( MID(H6097, 5, 3), {"Jan","Feb","Mar","Apr","May","Jun","Jul","Aug","Sep","Oct","Nov","Dec"}, 0), 1, 2, 3, 4, 5, 6, 7, 8, 9, 10, 11, 12), MID(H6097, 9, 2)), "yyyy-mm-dd")</f>
        <v>1966-08-09</v>
      </c>
      <c r="G6097" s="1" t="s">
        <v>12376</v>
      </c>
      <c r="H6097" s="1" t="s">
        <v>12375</v>
      </c>
    </row>
    <row r="6098" spans="1:8" hidden="1" x14ac:dyDescent="0.3">
      <c r="A6098" s="1" t="s">
        <v>130</v>
      </c>
      <c r="B6098" s="1" t="str">
        <f t="shared" si="286"/>
        <v>Kazakhstan</v>
      </c>
      <c r="C6098" s="5" t="str">
        <f t="shared" si="285"/>
        <v>1966</v>
      </c>
      <c r="D6098" s="1" t="str">
        <f t="shared" si="287"/>
        <v xml:space="preserve">Voskhod </v>
      </c>
      <c r="E6098" s="1" t="s">
        <v>346</v>
      </c>
      <c r="F6098" s="7" t="str">
        <f>TEXT(DATE(MID(H6098, 13, 4), CHOOSE(MATCH( MID(H6098, 5, 3), {"Jan","Feb","Mar","Apr","May","Jun","Jul","Aug","Sep","Oct","Nov","Dec"}, 0), 1, 2, 3, 4, 5, 6, 7, 8, 9, 10, 11, 12), MID(H6098, 9, 2)), "yyyy-mm-dd")</f>
        <v>1966-08-08</v>
      </c>
      <c r="G6098" s="1" t="s">
        <v>12378</v>
      </c>
      <c r="H6098" s="1" t="s">
        <v>12377</v>
      </c>
    </row>
    <row r="6099" spans="1:8" hidden="1" x14ac:dyDescent="0.3">
      <c r="A6099" s="1" t="s">
        <v>5723</v>
      </c>
      <c r="B6099" s="1" t="str">
        <f t="shared" si="286"/>
        <v>USA</v>
      </c>
      <c r="C6099" s="5" t="str">
        <f t="shared" si="285"/>
        <v>1966</v>
      </c>
      <c r="D6099" s="1" t="str">
        <f t="shared" si="287"/>
        <v xml:space="preserve">Scout B </v>
      </c>
      <c r="E6099" s="1" t="s">
        <v>346</v>
      </c>
      <c r="F6099" s="7" t="str">
        <f>TEXT(DATE(MID(H6099, 13, 4), CHOOSE(MATCH( MID(H6099, 5, 3), {"Jan","Feb","Mar","Apr","May","Jun","Jul","Aug","Sep","Oct","Nov","Dec"}, 0), 1, 2, 3, 4, 5, 6, 7, 8, 9, 10, 11, 12), MID(H6099, 9, 2)), "yyyy-mm-dd")</f>
        <v>1966-08-04</v>
      </c>
      <c r="G6099" s="1" t="s">
        <v>12380</v>
      </c>
      <c r="H6099" s="1" t="s">
        <v>12379</v>
      </c>
    </row>
    <row r="6100" spans="1:8" hidden="1" x14ac:dyDescent="0.3">
      <c r="A6100" s="1" t="s">
        <v>4249</v>
      </c>
      <c r="B6100" s="1" t="str">
        <f t="shared" si="286"/>
        <v>USA</v>
      </c>
      <c r="C6100" s="5" t="str">
        <f t="shared" si="285"/>
        <v>1966</v>
      </c>
      <c r="D6100" s="1" t="str">
        <f t="shared" si="287"/>
        <v xml:space="preserve">Titan IIIB </v>
      </c>
      <c r="E6100" s="1" t="s">
        <v>346</v>
      </c>
      <c r="F6100" s="7" t="str">
        <f>TEXT(DATE(MID(H6100, 13, 4), CHOOSE(MATCH( MID(H6100, 5, 3), {"Jan","Feb","Mar","Apr","May","Jun","Jul","Aug","Sep","Oct","Nov","Dec"}, 0), 1, 2, 3, 4, 5, 6, 7, 8, 9, 10, 11, 12), MID(H6100, 9, 2)), "yyyy-mm-dd")</f>
        <v>1966-07-29</v>
      </c>
      <c r="G6100" s="1" t="s">
        <v>12382</v>
      </c>
      <c r="H6100" s="1" t="s">
        <v>12381</v>
      </c>
    </row>
    <row r="6101" spans="1:8" hidden="1" x14ac:dyDescent="0.3">
      <c r="A6101" s="1" t="s">
        <v>130</v>
      </c>
      <c r="B6101" s="1" t="str">
        <f t="shared" si="286"/>
        <v>Kazakhstan</v>
      </c>
      <c r="C6101" s="5" t="str">
        <f t="shared" si="285"/>
        <v>1966</v>
      </c>
      <c r="D6101" s="1" t="str">
        <f t="shared" si="287"/>
        <v xml:space="preserve">Voskhod </v>
      </c>
      <c r="E6101" s="1" t="s">
        <v>346</v>
      </c>
      <c r="F6101" s="7" t="str">
        <f>TEXT(DATE(MID(H6101, 13, 4), CHOOSE(MATCH( MID(H6101, 5, 3), {"Jan","Feb","Mar","Apr","May","Jun","Jul","Aug","Sep","Oct","Nov","Dec"}, 0), 1, 2, 3, 4, 5, 6, 7, 8, 9, 10, 11, 12), MID(H6101, 9, 2)), "yyyy-mm-dd")</f>
        <v>1966-07-28</v>
      </c>
      <c r="G6101" s="1" t="s">
        <v>12384</v>
      </c>
      <c r="H6101" s="1" t="s">
        <v>12383</v>
      </c>
    </row>
    <row r="6102" spans="1:8" hidden="1" x14ac:dyDescent="0.3">
      <c r="A6102" s="1" t="s">
        <v>130</v>
      </c>
      <c r="B6102" s="1" t="str">
        <f t="shared" si="286"/>
        <v>Kazakhstan</v>
      </c>
      <c r="C6102" s="5" t="str">
        <f t="shared" si="285"/>
        <v>1966</v>
      </c>
      <c r="D6102" s="1" t="str">
        <f t="shared" si="287"/>
        <v xml:space="preserve">Vostok-2A </v>
      </c>
      <c r="E6102" s="1" t="s">
        <v>346</v>
      </c>
      <c r="F6102" s="7" t="str">
        <f>TEXT(DATE(MID(H6102, 13, 4), CHOOSE(MATCH( MID(H6102, 5, 3), {"Jan","Feb","Mar","Apr","May","Jun","Jul","Aug","Sep","Oct","Nov","Dec"}, 0), 1, 2, 3, 4, 5, 6, 7, 8, 9, 10, 11, 12), MID(H6102, 9, 2)), "yyyy-mm-dd")</f>
        <v>1966-07-20</v>
      </c>
      <c r="G6102" s="1" t="s">
        <v>12386</v>
      </c>
      <c r="H6102" s="1" t="s">
        <v>12385</v>
      </c>
    </row>
    <row r="6103" spans="1:8" hidden="1" x14ac:dyDescent="0.3">
      <c r="A6103" s="1" t="s">
        <v>12302</v>
      </c>
      <c r="B6103" s="1" t="str">
        <f t="shared" si="286"/>
        <v>USA</v>
      </c>
      <c r="C6103" s="5" t="str">
        <f t="shared" si="285"/>
        <v>1966</v>
      </c>
      <c r="D6103" s="1" t="str">
        <f t="shared" si="287"/>
        <v xml:space="preserve">Titan II GLV </v>
      </c>
      <c r="E6103" s="1" t="s">
        <v>346</v>
      </c>
      <c r="F6103" s="7" t="str">
        <f>TEXT(DATE(MID(H6103, 13, 4), CHOOSE(MATCH( MID(H6103, 5, 3), {"Jan","Feb","Mar","Apr","May","Jun","Jul","Aug","Sep","Oct","Nov","Dec"}, 0), 1, 2, 3, 4, 5, 6, 7, 8, 9, 10, 11, 12), MID(H6103, 9, 2)), "yyyy-mm-dd")</f>
        <v>1966-07-18</v>
      </c>
      <c r="G6103" s="1" t="s">
        <v>12388</v>
      </c>
      <c r="H6103" s="1" t="s">
        <v>12387</v>
      </c>
    </row>
    <row r="6104" spans="1:8" hidden="1" x14ac:dyDescent="0.3">
      <c r="A6104" s="1" t="s">
        <v>12305</v>
      </c>
      <c r="B6104" s="1" t="str">
        <f t="shared" si="286"/>
        <v>USA</v>
      </c>
      <c r="C6104" s="5" t="str">
        <f t="shared" si="285"/>
        <v>1966</v>
      </c>
      <c r="D6104" s="1" t="str">
        <f t="shared" si="287"/>
        <v xml:space="preserve">Atlas-SLV3 Agena-D </v>
      </c>
      <c r="E6104" s="1" t="s">
        <v>346</v>
      </c>
      <c r="F6104" s="7" t="str">
        <f>TEXT(DATE(MID(H6104, 13, 4), CHOOSE(MATCH( MID(H6104, 5, 3), {"Jan","Feb","Mar","Apr","May","Jun","Jul","Aug","Sep","Oct","Nov","Dec"}, 0), 1, 2, 3, 4, 5, 6, 7, 8, 9, 10, 11, 12), MID(H6104, 9, 2)), "yyyy-mm-dd")</f>
        <v>1966-07-18</v>
      </c>
      <c r="G6104" s="1" t="s">
        <v>12390</v>
      </c>
      <c r="H6104" s="1" t="s">
        <v>12389</v>
      </c>
    </row>
    <row r="6105" spans="1:8" hidden="1" x14ac:dyDescent="0.3">
      <c r="A6105" s="1" t="s">
        <v>130</v>
      </c>
      <c r="B6105" s="1" t="str">
        <f t="shared" si="286"/>
        <v>Kazakhstan</v>
      </c>
      <c r="C6105" s="5" t="str">
        <f t="shared" si="285"/>
        <v>1966</v>
      </c>
      <c r="D6105" s="1" t="str">
        <f t="shared" si="287"/>
        <v xml:space="preserve">Voskhod </v>
      </c>
      <c r="E6105" s="1" t="s">
        <v>346</v>
      </c>
      <c r="F6105" s="7" t="str">
        <f>TEXT(DATE(MID(H6105, 13, 4), CHOOSE(MATCH( MID(H6105, 5, 3), {"Jan","Feb","Mar","Apr","May","Jun","Jul","Aug","Sep","Oct","Nov","Dec"}, 0), 1, 2, 3, 4, 5, 6, 7, 8, 9, 10, 11, 12), MID(H6105, 9, 2)), "yyyy-mm-dd")</f>
        <v>1966-07-14</v>
      </c>
      <c r="G6105" s="1" t="s">
        <v>12392</v>
      </c>
      <c r="H6105" s="1" t="s">
        <v>12391</v>
      </c>
    </row>
    <row r="6106" spans="1:8" hidden="1" x14ac:dyDescent="0.3">
      <c r="A6106" s="1" t="s">
        <v>12106</v>
      </c>
      <c r="B6106" s="1" t="str">
        <f t="shared" si="286"/>
        <v>USA</v>
      </c>
      <c r="C6106" s="5" t="str">
        <f t="shared" si="285"/>
        <v>1966</v>
      </c>
      <c r="D6106" s="1" t="str">
        <f t="shared" si="287"/>
        <v xml:space="preserve">Atlas-D OV1 </v>
      </c>
      <c r="E6106" s="1" t="s">
        <v>346</v>
      </c>
      <c r="F6106" s="7" t="str">
        <f>TEXT(DATE(MID(H6106, 13, 4), CHOOSE(MATCH( MID(H6106, 5, 3), {"Jan","Feb","Mar","Apr","May","Jun","Jul","Aug","Sep","Oct","Nov","Dec"}, 0), 1, 2, 3, 4, 5, 6, 7, 8, 9, 10, 11, 12), MID(H6106, 9, 2)), "yyyy-mm-dd")</f>
        <v>1966-07-14</v>
      </c>
      <c r="G6106" s="1" t="s">
        <v>12394</v>
      </c>
      <c r="H6106" s="1" t="s">
        <v>12393</v>
      </c>
    </row>
    <row r="6107" spans="1:8" hidden="1" x14ac:dyDescent="0.3">
      <c r="A6107" s="1" t="s">
        <v>27</v>
      </c>
      <c r="B6107" s="1" t="str">
        <f t="shared" si="286"/>
        <v>USA</v>
      </c>
      <c r="C6107" s="5" t="str">
        <f t="shared" si="285"/>
        <v>1966</v>
      </c>
      <c r="D6107" s="1" t="str">
        <f t="shared" si="287"/>
        <v xml:space="preserve">Atlas-SLV3 Agena-D </v>
      </c>
      <c r="E6107" s="1" t="s">
        <v>346</v>
      </c>
      <c r="F6107" s="7" t="str">
        <f>TEXT(DATE(MID(H6107, 13, 4), CHOOSE(MATCH( MID(H6107, 5, 3), {"Jan","Feb","Mar","Apr","May","Jun","Jul","Aug","Sep","Oct","Nov","Dec"}, 0), 1, 2, 3, 4, 5, 6, 7, 8, 9, 10, 11, 12), MID(H6107, 9, 2)), "yyyy-mm-dd")</f>
        <v>1966-07-12</v>
      </c>
      <c r="G6107" s="1" t="s">
        <v>12396</v>
      </c>
      <c r="H6107" s="1" t="s">
        <v>12395</v>
      </c>
    </row>
    <row r="6108" spans="1:8" hidden="1" x14ac:dyDescent="0.3">
      <c r="A6108" s="1" t="s">
        <v>6899</v>
      </c>
      <c r="B6108" s="1" t="str">
        <f t="shared" si="286"/>
        <v>Russia</v>
      </c>
      <c r="C6108" s="5" t="str">
        <f t="shared" si="285"/>
        <v>1966</v>
      </c>
      <c r="D6108" s="1" t="str">
        <f t="shared" si="287"/>
        <v xml:space="preserve">Cosmos-1 (65S3) </v>
      </c>
      <c r="E6108" s="1" t="s">
        <v>346</v>
      </c>
      <c r="F6108" s="7" t="str">
        <f>TEXT(DATE(MID(H6108, 13, 4), CHOOSE(MATCH( MID(H6108, 5, 3), {"Jan","Feb","Mar","Apr","May","Jun","Jul","Aug","Sep","Oct","Nov","Dec"}, 0), 1, 2, 3, 4, 5, 6, 7, 8, 9, 10, 11, 12), MID(H6108, 9, 2)), "yyyy-mm-dd")</f>
        <v>1966-07-08</v>
      </c>
      <c r="G6108" s="1" t="s">
        <v>12398</v>
      </c>
      <c r="H6108" s="1" t="s">
        <v>12397</v>
      </c>
    </row>
    <row r="6109" spans="1:8" hidden="1" x14ac:dyDescent="0.3">
      <c r="A6109" s="1" t="s">
        <v>565</v>
      </c>
      <c r="B6109" s="1" t="str">
        <f t="shared" si="286"/>
        <v>Kazakhstan</v>
      </c>
      <c r="C6109" s="5" t="str">
        <f t="shared" si="285"/>
        <v>1966</v>
      </c>
      <c r="D6109" s="1" t="str">
        <f t="shared" si="287"/>
        <v xml:space="preserve">Proton </v>
      </c>
      <c r="E6109" s="1" t="s">
        <v>346</v>
      </c>
      <c r="F6109" s="7" t="str">
        <f>TEXT(DATE(MID(H6109, 13, 4), CHOOSE(MATCH( MID(H6109, 5, 3), {"Jan","Feb","Mar","Apr","May","Jun","Jul","Aug","Sep","Oct","Nov","Dec"}, 0), 1, 2, 3, 4, 5, 6, 7, 8, 9, 10, 11, 12), MID(H6109, 9, 2)), "yyyy-mm-dd")</f>
        <v>1966-07-06</v>
      </c>
      <c r="G6109" s="1" t="s">
        <v>12400</v>
      </c>
      <c r="H6109" s="1" t="s">
        <v>12399</v>
      </c>
    </row>
    <row r="6110" spans="1:8" hidden="1" x14ac:dyDescent="0.3">
      <c r="A6110" s="1" t="s">
        <v>390</v>
      </c>
      <c r="B6110" s="1" t="str">
        <f t="shared" si="286"/>
        <v>USA</v>
      </c>
      <c r="C6110" s="5" t="str">
        <f t="shared" si="285"/>
        <v>1966</v>
      </c>
      <c r="D6110" s="1" t="str">
        <f t="shared" si="287"/>
        <v xml:space="preserve">Saturn IB </v>
      </c>
      <c r="E6110" s="1" t="s">
        <v>346</v>
      </c>
      <c r="F6110" s="7" t="str">
        <f>TEXT(DATE(MID(H6110, 13, 4), CHOOSE(MATCH( MID(H6110, 5, 3), {"Jan","Feb","Mar","Apr","May","Jun","Jul","Aug","Sep","Oct","Nov","Dec"}, 0), 1, 2, 3, 4, 5, 6, 7, 8, 9, 10, 11, 12), MID(H6110, 9, 2)), "yyyy-mm-dd")</f>
        <v>1966-07-05</v>
      </c>
      <c r="G6110" s="1" t="s">
        <v>12402</v>
      </c>
      <c r="H6110" s="1" t="s">
        <v>12401</v>
      </c>
    </row>
    <row r="6111" spans="1:8" hidden="1" x14ac:dyDescent="0.3">
      <c r="A6111" s="1" t="s">
        <v>3478</v>
      </c>
      <c r="B6111" s="1" t="str">
        <f t="shared" si="286"/>
        <v>USA</v>
      </c>
      <c r="C6111" s="5" t="str">
        <f t="shared" si="285"/>
        <v>1966</v>
      </c>
      <c r="D6111" s="1" t="str">
        <f t="shared" si="287"/>
        <v xml:space="preserve">Delta E1 </v>
      </c>
      <c r="E6111" s="1" t="s">
        <v>346</v>
      </c>
      <c r="F6111" s="7" t="str">
        <f>TEXT(DATE(MID(H6111, 13, 4), CHOOSE(MATCH( MID(H6111, 5, 3), {"Jan","Feb","Mar","Apr","May","Jun","Jul","Aug","Sep","Oct","Nov","Dec"}, 0), 1, 2, 3, 4, 5, 6, 7, 8, 9, 10, 11, 12), MID(H6111, 9, 2)), "yyyy-mm-dd")</f>
        <v>1966-07-01</v>
      </c>
      <c r="G6111" s="1" t="s">
        <v>12404</v>
      </c>
      <c r="H6111" s="1" t="s">
        <v>12403</v>
      </c>
    </row>
    <row r="6112" spans="1:8" hidden="1" x14ac:dyDescent="0.3">
      <c r="A6112" s="1" t="s">
        <v>130</v>
      </c>
      <c r="B6112" s="1" t="str">
        <f t="shared" si="286"/>
        <v>Kazakhstan</v>
      </c>
      <c r="C6112" s="5" t="str">
        <f t="shared" si="285"/>
        <v>1966</v>
      </c>
      <c r="D6112" s="1" t="str">
        <f t="shared" si="287"/>
        <v xml:space="preserve">Vostok-2M </v>
      </c>
      <c r="E6112" s="1" t="s">
        <v>346</v>
      </c>
      <c r="F6112" s="7" t="str">
        <f>TEXT(DATE(MID(H6112, 13, 4), CHOOSE(MATCH( MID(H6112, 5, 3), {"Jan","Feb","Mar","Apr","May","Jun","Jul","Aug","Sep","Oct","Nov","Dec"}, 0), 1, 2, 3, 4, 5, 6, 7, 8, 9, 10, 11, 12), MID(H6112, 9, 2)), "yyyy-mm-dd")</f>
        <v>1966-06-25</v>
      </c>
      <c r="G6112" s="1" t="s">
        <v>12406</v>
      </c>
      <c r="H6112" s="1" t="s">
        <v>12405</v>
      </c>
    </row>
    <row r="6113" spans="1:8" hidden="1" x14ac:dyDescent="0.3">
      <c r="A6113" s="1" t="s">
        <v>10902</v>
      </c>
      <c r="B6113" s="1" t="str">
        <f t="shared" si="286"/>
        <v>USA</v>
      </c>
      <c r="C6113" s="5" t="str">
        <f t="shared" si="285"/>
        <v>1966</v>
      </c>
      <c r="D6113" s="1" t="str">
        <f t="shared" si="287"/>
        <v xml:space="preserve">Thor-SLV2A Agena-D </v>
      </c>
      <c r="E6113" s="1" t="s">
        <v>346</v>
      </c>
      <c r="F6113" s="7" t="str">
        <f>TEXT(DATE(MID(H6113, 13, 4), CHOOSE(MATCH( MID(H6113, 5, 3), {"Jan","Feb","Mar","Apr","May","Jun","Jul","Aug","Sep","Oct","Nov","Dec"}, 0), 1, 2, 3, 4, 5, 6, 7, 8, 9, 10, 11, 12), MID(H6113, 9, 2)), "yyyy-mm-dd")</f>
        <v>1966-06-24</v>
      </c>
      <c r="G6113" s="1" t="s">
        <v>12408</v>
      </c>
      <c r="H6113" s="1" t="s">
        <v>12407</v>
      </c>
    </row>
    <row r="6114" spans="1:8" hidden="1" x14ac:dyDescent="0.3">
      <c r="A6114" s="1" t="s">
        <v>11804</v>
      </c>
      <c r="B6114" s="1" t="str">
        <f t="shared" si="286"/>
        <v>USA</v>
      </c>
      <c r="C6114" s="5" t="str">
        <f t="shared" si="285"/>
        <v>1966</v>
      </c>
      <c r="D6114" s="1" t="str">
        <f t="shared" si="287"/>
        <v xml:space="preserve">Thor-SLV2A Agena-D </v>
      </c>
      <c r="E6114" s="1" t="s">
        <v>346</v>
      </c>
      <c r="F6114" s="7" t="str">
        <f>TEXT(DATE(MID(H6114, 13, 4), CHOOSE(MATCH( MID(H6114, 5, 3), {"Jan","Feb","Mar","Apr","May","Jun","Jul","Aug","Sep","Oct","Nov","Dec"}, 0), 1, 2, 3, 4, 5, 6, 7, 8, 9, 10, 11, 12), MID(H6114, 9, 2)), "yyyy-mm-dd")</f>
        <v>1966-06-21</v>
      </c>
      <c r="G6114" s="1" t="s">
        <v>12410</v>
      </c>
      <c r="H6114" s="1" t="s">
        <v>12409</v>
      </c>
    </row>
    <row r="6115" spans="1:8" hidden="1" x14ac:dyDescent="0.3">
      <c r="A6115" s="1" t="s">
        <v>6615</v>
      </c>
      <c r="B6115" s="1" t="str">
        <f t="shared" si="286"/>
        <v>Russia</v>
      </c>
      <c r="C6115" s="5" t="str">
        <f t="shared" si="285"/>
        <v>1966</v>
      </c>
      <c r="D6115" s="1" t="str">
        <f t="shared" si="287"/>
        <v xml:space="preserve">Voskhod </v>
      </c>
      <c r="E6115" s="1" t="s">
        <v>346</v>
      </c>
      <c r="F6115" s="7" t="str">
        <f>TEXT(DATE(MID(H6115, 13, 4), CHOOSE(MATCH( MID(H6115, 5, 3), {"Jan","Feb","Mar","Apr","May","Jun","Jul","Aug","Sep","Oct","Nov","Dec"}, 0), 1, 2, 3, 4, 5, 6, 7, 8, 9, 10, 11, 12), MID(H6115, 9, 2)), "yyyy-mm-dd")</f>
        <v>1966-06-17</v>
      </c>
      <c r="G6115" s="1" t="s">
        <v>12412</v>
      </c>
      <c r="H6115" s="1" t="s">
        <v>12411</v>
      </c>
    </row>
    <row r="6116" spans="1:8" hidden="1" x14ac:dyDescent="0.3">
      <c r="A6116" s="1" t="s">
        <v>75</v>
      </c>
      <c r="B6116" s="1" t="str">
        <f t="shared" si="286"/>
        <v>USA</v>
      </c>
      <c r="C6116" s="5" t="str">
        <f t="shared" si="285"/>
        <v>1966</v>
      </c>
      <c r="D6116" s="1" t="str">
        <f t="shared" si="287"/>
        <v xml:space="preserve">Titan IIIC </v>
      </c>
      <c r="E6116" s="1" t="s">
        <v>346</v>
      </c>
      <c r="F6116" s="7" t="str">
        <f>TEXT(DATE(MID(H6116, 13, 4), CHOOSE(MATCH( MID(H6116, 5, 3), {"Jan","Feb","Mar","Apr","May","Jun","Jul","Aug","Sep","Oct","Nov","Dec"}, 0), 1, 2, 3, 4, 5, 6, 7, 8, 9, 10, 11, 12), MID(H6116, 9, 2)), "yyyy-mm-dd")</f>
        <v>1966-06-16</v>
      </c>
      <c r="G6116" s="1" t="s">
        <v>12414</v>
      </c>
      <c r="H6116" s="1" t="s">
        <v>12413</v>
      </c>
    </row>
    <row r="6117" spans="1:8" hidden="1" x14ac:dyDescent="0.3">
      <c r="A6117" s="1" t="s">
        <v>9094</v>
      </c>
      <c r="B6117" s="1" t="str">
        <f t="shared" si="286"/>
        <v>USA</v>
      </c>
      <c r="C6117" s="5" t="str">
        <f t="shared" si="285"/>
        <v>1966</v>
      </c>
      <c r="D6117" s="1" t="str">
        <f t="shared" si="287"/>
        <v xml:space="preserve">Scout B </v>
      </c>
      <c r="E6117" s="1" t="s">
        <v>346</v>
      </c>
      <c r="F6117" s="7" t="str">
        <f>TEXT(DATE(MID(H6117, 13, 4), CHOOSE(MATCH( MID(H6117, 5, 3), {"Jan","Feb","Mar","Apr","May","Jun","Jul","Aug","Sep","Oct","Nov","Dec"}, 0), 1, 2, 3, 4, 5, 6, 7, 8, 9, 10, 11, 12), MID(H6117, 9, 2)), "yyyy-mm-dd")</f>
        <v>1966-06-10</v>
      </c>
      <c r="G6117" s="1" t="s">
        <v>12416</v>
      </c>
      <c r="H6117" s="1" t="s">
        <v>12415</v>
      </c>
    </row>
    <row r="6118" spans="1:8" hidden="1" x14ac:dyDescent="0.3">
      <c r="A6118" s="1" t="s">
        <v>671</v>
      </c>
      <c r="B6118" s="1" t="str">
        <f t="shared" si="286"/>
        <v>USA</v>
      </c>
      <c r="C6118" s="5" t="str">
        <f t="shared" si="285"/>
        <v>1966</v>
      </c>
      <c r="D6118" s="1" t="str">
        <f t="shared" si="287"/>
        <v xml:space="preserve">Atlas-SLV3 Agena-D </v>
      </c>
      <c r="E6118" s="1" t="s">
        <v>346</v>
      </c>
      <c r="F6118" s="7" t="str">
        <f>TEXT(DATE(MID(H6118, 13, 4), CHOOSE(MATCH( MID(H6118, 5, 3), {"Jan","Feb","Mar","Apr","May","Jun","Jul","Aug","Sep","Oct","Nov","Dec"}, 0), 1, 2, 3, 4, 5, 6, 7, 8, 9, 10, 11, 12), MID(H6118, 9, 2)), "yyyy-mm-dd")</f>
        <v>1966-06-09</v>
      </c>
      <c r="G6118" s="1" t="s">
        <v>12418</v>
      </c>
      <c r="H6118" s="1" t="s">
        <v>12417</v>
      </c>
    </row>
    <row r="6119" spans="1:8" hidden="1" x14ac:dyDescent="0.3">
      <c r="A6119" s="1" t="s">
        <v>130</v>
      </c>
      <c r="B6119" s="1" t="str">
        <f t="shared" si="286"/>
        <v>Kazakhstan</v>
      </c>
      <c r="C6119" s="5" t="str">
        <f t="shared" si="285"/>
        <v>1966</v>
      </c>
      <c r="D6119" s="1" t="str">
        <f t="shared" si="287"/>
        <v xml:space="preserve">Voskhod </v>
      </c>
      <c r="E6119" s="1" t="s">
        <v>346</v>
      </c>
      <c r="F6119" s="7" t="str">
        <f>TEXT(DATE(MID(H6119, 13, 4), CHOOSE(MATCH( MID(H6119, 5, 3), {"Jan","Feb","Mar","Apr","May","Jun","Jul","Aug","Sep","Oct","Nov","Dec"}, 0), 1, 2, 3, 4, 5, 6, 7, 8, 9, 10, 11, 12), MID(H6119, 9, 2)), "yyyy-mm-dd")</f>
        <v>1966-06-08</v>
      </c>
      <c r="G6119" s="1" t="s">
        <v>12420</v>
      </c>
      <c r="H6119" s="1" t="s">
        <v>12419</v>
      </c>
    </row>
    <row r="6120" spans="1:8" hidden="1" x14ac:dyDescent="0.3">
      <c r="A6120" s="1" t="s">
        <v>12019</v>
      </c>
      <c r="B6120" s="1" t="str">
        <f t="shared" si="286"/>
        <v>USA</v>
      </c>
      <c r="C6120" s="5" t="str">
        <f t="shared" si="285"/>
        <v>1966</v>
      </c>
      <c r="D6120" s="1" t="str">
        <f t="shared" si="287"/>
        <v xml:space="preserve">Atlas-SLV3 Agena-B </v>
      </c>
      <c r="E6120" s="1" t="s">
        <v>346</v>
      </c>
      <c r="F6120" s="7" t="str">
        <f>TEXT(DATE(MID(H6120, 13, 4), CHOOSE(MATCH( MID(H6120, 5, 3), {"Jan","Feb","Mar","Apr","May","Jun","Jul","Aug","Sep","Oct","Nov","Dec"}, 0), 1, 2, 3, 4, 5, 6, 7, 8, 9, 10, 11, 12), MID(H6120, 9, 2)), "yyyy-mm-dd")</f>
        <v>1966-06-07</v>
      </c>
      <c r="G6120" s="1" t="s">
        <v>12422</v>
      </c>
      <c r="H6120" s="1" t="s">
        <v>12421</v>
      </c>
    </row>
    <row r="6121" spans="1:8" hidden="1" x14ac:dyDescent="0.3">
      <c r="A6121" s="1" t="s">
        <v>27</v>
      </c>
      <c r="B6121" s="1" t="str">
        <f t="shared" si="286"/>
        <v>USA</v>
      </c>
      <c r="C6121" s="5" t="str">
        <f t="shared" si="285"/>
        <v>1966</v>
      </c>
      <c r="D6121" s="1" t="str">
        <f t="shared" si="287"/>
        <v xml:space="preserve">Atlas-SLV3 Agena-D </v>
      </c>
      <c r="E6121" s="1" t="s">
        <v>346</v>
      </c>
      <c r="F6121" s="7" t="str">
        <f>TEXT(DATE(MID(H6121, 13, 4), CHOOSE(MATCH( MID(H6121, 5, 3), {"Jan","Feb","Mar","Apr","May","Jun","Jul","Aug","Sep","Oct","Nov","Dec"}, 0), 1, 2, 3, 4, 5, 6, 7, 8, 9, 10, 11, 12), MID(H6121, 9, 2)), "yyyy-mm-dd")</f>
        <v>1966-06-03</v>
      </c>
      <c r="G6121" s="1" t="s">
        <v>12424</v>
      </c>
      <c r="H6121" s="1" t="s">
        <v>12423</v>
      </c>
    </row>
    <row r="6122" spans="1:8" hidden="1" x14ac:dyDescent="0.3">
      <c r="A6122" s="1" t="s">
        <v>12302</v>
      </c>
      <c r="B6122" s="1" t="str">
        <f t="shared" si="286"/>
        <v>USA</v>
      </c>
      <c r="C6122" s="5" t="str">
        <f t="shared" si="285"/>
        <v>1966</v>
      </c>
      <c r="D6122" s="1" t="str">
        <f t="shared" si="287"/>
        <v xml:space="preserve">Titan II GLV </v>
      </c>
      <c r="E6122" s="1" t="s">
        <v>346</v>
      </c>
      <c r="F6122" s="7" t="str">
        <f>TEXT(DATE(MID(H6122, 13, 4), CHOOSE(MATCH( MID(H6122, 5, 3), {"Jan","Feb","Mar","Apr","May","Jun","Jul","Aug","Sep","Oct","Nov","Dec"}, 0), 1, 2, 3, 4, 5, 6, 7, 8, 9, 10, 11, 12), MID(H6122, 9, 2)), "yyyy-mm-dd")</f>
        <v>1966-06-03</v>
      </c>
      <c r="G6122" s="1" t="s">
        <v>12426</v>
      </c>
      <c r="H6122" s="1" t="s">
        <v>12425</v>
      </c>
    </row>
    <row r="6123" spans="1:8" hidden="1" x14ac:dyDescent="0.3">
      <c r="A6123" s="1" t="s">
        <v>12305</v>
      </c>
      <c r="B6123" s="1" t="str">
        <f t="shared" si="286"/>
        <v>USA</v>
      </c>
      <c r="C6123" s="5" t="str">
        <f t="shared" si="285"/>
        <v>1966</v>
      </c>
      <c r="D6123" s="1" t="str">
        <f t="shared" si="287"/>
        <v xml:space="preserve">Atlas SLV-3 </v>
      </c>
      <c r="E6123" s="1" t="s">
        <v>346</v>
      </c>
      <c r="F6123" s="7" t="str">
        <f>TEXT(DATE(MID(H6123, 13, 4), CHOOSE(MATCH( MID(H6123, 5, 3), {"Jan","Feb","Mar","Apr","May","Jun","Jul","Aug","Sep","Oct","Nov","Dec"}, 0), 1, 2, 3, 4, 5, 6, 7, 8, 9, 10, 11, 12), MID(H6123, 9, 2)), "yyyy-mm-dd")</f>
        <v>1966-06-01</v>
      </c>
      <c r="G6123" s="1" t="s">
        <v>12428</v>
      </c>
      <c r="H6123" s="1" t="s">
        <v>12427</v>
      </c>
    </row>
    <row r="6124" spans="1:8" hidden="1" x14ac:dyDescent="0.3">
      <c r="A6124" s="1" t="s">
        <v>4149</v>
      </c>
      <c r="B6124" s="1" t="str">
        <f t="shared" si="286"/>
        <v>USA</v>
      </c>
      <c r="C6124" s="5" t="str">
        <f t="shared" si="285"/>
        <v>1966</v>
      </c>
      <c r="D6124" s="1" t="str">
        <f t="shared" si="287"/>
        <v xml:space="preserve">Atlas-LV3C Centaur-D </v>
      </c>
      <c r="E6124" s="1" t="s">
        <v>346</v>
      </c>
      <c r="F6124" s="7" t="str">
        <f>TEXT(DATE(MID(H6124, 13, 4), CHOOSE(MATCH( MID(H6124, 5, 3), {"Jan","Feb","Mar","Apr","May","Jun","Jul","Aug","Sep","Oct","Nov","Dec"}, 0), 1, 2, 3, 4, 5, 6, 7, 8, 9, 10, 11, 12), MID(H6124, 9, 2)), "yyyy-mm-dd")</f>
        <v>1966-05-30</v>
      </c>
      <c r="G6124" s="1" t="s">
        <v>12430</v>
      </c>
      <c r="H6124" s="1" t="s">
        <v>12429</v>
      </c>
    </row>
    <row r="6125" spans="1:8" hidden="1" x14ac:dyDescent="0.3">
      <c r="A6125" s="1" t="s">
        <v>3160</v>
      </c>
      <c r="B6125" s="1" t="str">
        <f t="shared" si="286"/>
        <v>USA</v>
      </c>
      <c r="C6125" s="5" t="str">
        <f t="shared" si="285"/>
        <v>1966</v>
      </c>
      <c r="D6125" s="1" t="str">
        <f t="shared" si="287"/>
        <v xml:space="preserve">Delta C1 </v>
      </c>
      <c r="E6125" s="1" t="s">
        <v>346</v>
      </c>
      <c r="F6125" s="7" t="str">
        <f>TEXT(DATE(MID(H6125, 13, 4), CHOOSE(MATCH( MID(H6125, 5, 3), {"Jan","Feb","Mar","Apr","May","Jun","Jul","Aug","Sep","Oct","Nov","Dec"}, 0), 1, 2, 3, 4, 5, 6, 7, 8, 9, 10, 11, 12), MID(H6125, 9, 2)), "yyyy-mm-dd")</f>
        <v>1966-05-25</v>
      </c>
      <c r="G6125" s="1" t="s">
        <v>12432</v>
      </c>
      <c r="H6125" s="1" t="s">
        <v>12431</v>
      </c>
    </row>
    <row r="6126" spans="1:8" hidden="1" x14ac:dyDescent="0.3">
      <c r="A6126" s="1" t="s">
        <v>6899</v>
      </c>
      <c r="B6126" s="1" t="str">
        <f t="shared" si="286"/>
        <v>Russia</v>
      </c>
      <c r="C6126" s="5" t="str">
        <f t="shared" si="285"/>
        <v>1966</v>
      </c>
      <c r="D6126" s="1" t="str">
        <f t="shared" si="287"/>
        <v xml:space="preserve">Cosmos-2 (63SM) </v>
      </c>
      <c r="E6126" s="1" t="s">
        <v>346</v>
      </c>
      <c r="F6126" s="7" t="str">
        <f>TEXT(DATE(MID(H6126, 13, 4), CHOOSE(MATCH( MID(H6126, 5, 3), {"Jan","Feb","Mar","Apr","May","Jun","Jul","Aug","Sep","Oct","Nov","Dec"}, 0), 1, 2, 3, 4, 5, 6, 7, 8, 9, 10, 11, 12), MID(H6126, 9, 2)), "yyyy-mm-dd")</f>
        <v>1966-05-24</v>
      </c>
      <c r="G6126" s="1" t="s">
        <v>12434</v>
      </c>
      <c r="H6126" s="1" t="s">
        <v>12433</v>
      </c>
    </row>
    <row r="6127" spans="1:8" hidden="1" x14ac:dyDescent="0.3">
      <c r="A6127" s="1" t="s">
        <v>10902</v>
      </c>
      <c r="B6127" s="1" t="str">
        <f t="shared" si="286"/>
        <v>USA</v>
      </c>
      <c r="C6127" s="5" t="str">
        <f t="shared" si="285"/>
        <v>1966</v>
      </c>
      <c r="D6127" s="1" t="str">
        <f t="shared" si="287"/>
        <v xml:space="preserve">Thor-SLV2A Agena-D </v>
      </c>
      <c r="E6127" s="1" t="s">
        <v>346</v>
      </c>
      <c r="F6127" s="7" t="str">
        <f>TEXT(DATE(MID(H6127, 13, 4), CHOOSE(MATCH( MID(H6127, 5, 3), {"Jan","Feb","Mar","Apr","May","Jun","Jul","Aug","Sep","Oct","Nov","Dec"}, 0), 1, 2, 3, 4, 5, 6, 7, 8, 9, 10, 11, 12), MID(H6127, 9, 2)), "yyyy-mm-dd")</f>
        <v>1966-05-24</v>
      </c>
      <c r="G6127" s="1" t="s">
        <v>12436</v>
      </c>
      <c r="H6127" s="1" t="s">
        <v>12435</v>
      </c>
    </row>
    <row r="6128" spans="1:8" hidden="1" x14ac:dyDescent="0.3">
      <c r="A6128" s="1" t="s">
        <v>12437</v>
      </c>
      <c r="B6128" s="1" t="str">
        <f t="shared" si="286"/>
        <v>Kazakhstan</v>
      </c>
      <c r="C6128" s="5" t="str">
        <f t="shared" si="285"/>
        <v>1966</v>
      </c>
      <c r="D6128" s="1" t="str">
        <f t="shared" si="287"/>
        <v xml:space="preserve">R-36 Orb. </v>
      </c>
      <c r="E6128" s="1" t="s">
        <v>346</v>
      </c>
      <c r="F6128" s="7" t="str">
        <f>TEXT(DATE(MID(H6128, 13, 4), CHOOSE(MATCH( MID(H6128, 5, 3), {"Jan","Feb","Mar","Apr","May","Jun","Jul","Aug","Sep","Oct","Nov","Dec"}, 0), 1, 2, 3, 4, 5, 6, 7, 8, 9, 10, 11, 12), MID(H6128, 9, 2)), "yyyy-mm-dd")</f>
        <v>1966-05-19</v>
      </c>
      <c r="G6128" s="1" t="s">
        <v>12439</v>
      </c>
      <c r="H6128" s="1" t="s">
        <v>12438</v>
      </c>
    </row>
    <row r="6129" spans="1:8" hidden="1" x14ac:dyDescent="0.3">
      <c r="A6129" s="1" t="s">
        <v>5723</v>
      </c>
      <c r="B6129" s="1" t="str">
        <f t="shared" si="286"/>
        <v>USA</v>
      </c>
      <c r="C6129" s="5" t="str">
        <f t="shared" si="285"/>
        <v>1966</v>
      </c>
      <c r="D6129" s="1" t="str">
        <f t="shared" si="287"/>
        <v xml:space="preserve">Scout A </v>
      </c>
      <c r="E6129" s="1" t="s">
        <v>346</v>
      </c>
      <c r="F6129" s="7" t="str">
        <f>TEXT(DATE(MID(H6129, 13, 4), CHOOSE(MATCH( MID(H6129, 5, 3), {"Jan","Feb","Mar","Apr","May","Jun","Jul","Aug","Sep","Oct","Nov","Dec"}, 0), 1, 2, 3, 4, 5, 6, 7, 8, 9, 10, 11, 12), MID(H6129, 9, 2)), "yyyy-mm-dd")</f>
        <v>1966-05-19</v>
      </c>
      <c r="G6129" s="1" t="s">
        <v>12441</v>
      </c>
      <c r="H6129" s="1" t="s">
        <v>12440</v>
      </c>
    </row>
    <row r="6130" spans="1:8" hidden="1" x14ac:dyDescent="0.3">
      <c r="A6130" s="1" t="s">
        <v>12305</v>
      </c>
      <c r="B6130" s="1" t="str">
        <f t="shared" si="286"/>
        <v>USA</v>
      </c>
      <c r="C6130" s="5" t="str">
        <f t="shared" si="285"/>
        <v>1966</v>
      </c>
      <c r="D6130" s="1" t="str">
        <f t="shared" si="287"/>
        <v xml:space="preserve">Atlas-SLV3 Agena-D </v>
      </c>
      <c r="E6130" s="1" t="s">
        <v>346</v>
      </c>
      <c r="F6130" s="7" t="str">
        <f>TEXT(DATE(MID(H6130, 13, 4), CHOOSE(MATCH( MID(H6130, 5, 3), {"Jan","Feb","Mar","Apr","May","Jun","Jul","Aug","Sep","Oct","Nov","Dec"}, 0), 1, 2, 3, 4, 5, 6, 7, 8, 9, 10, 11, 12), MID(H6130, 9, 2)), "yyyy-mm-dd")</f>
        <v>1966-05-17</v>
      </c>
      <c r="G6130" s="1" t="s">
        <v>12443</v>
      </c>
      <c r="H6130" s="1" t="s">
        <v>12442</v>
      </c>
    </row>
    <row r="6131" spans="1:8" hidden="1" x14ac:dyDescent="0.3">
      <c r="A6131" s="1" t="s">
        <v>6615</v>
      </c>
      <c r="B6131" s="1" t="str">
        <f t="shared" si="286"/>
        <v>Russia</v>
      </c>
      <c r="C6131" s="5" t="str">
        <f t="shared" si="285"/>
        <v>1966</v>
      </c>
      <c r="D6131" s="1" t="str">
        <f t="shared" si="287"/>
        <v xml:space="preserve">Voskhod </v>
      </c>
      <c r="E6131" s="1" t="s">
        <v>346</v>
      </c>
      <c r="F6131" s="7" t="str">
        <f>TEXT(DATE(MID(H6131, 13, 4), CHOOSE(MATCH( MID(H6131, 5, 3), {"Jan","Feb","Mar","Apr","May","Jun","Jul","Aug","Sep","Oct","Nov","Dec"}, 0), 1, 2, 3, 4, 5, 6, 7, 8, 9, 10, 11, 12), MID(H6131, 9, 2)), "yyyy-mm-dd")</f>
        <v>1966-05-17</v>
      </c>
      <c r="G6131" s="1" t="s">
        <v>12445</v>
      </c>
      <c r="H6131" s="1" t="s">
        <v>12444</v>
      </c>
    </row>
    <row r="6132" spans="1:8" hidden="1" x14ac:dyDescent="0.3">
      <c r="A6132" s="1" t="s">
        <v>10902</v>
      </c>
      <c r="B6132" s="1" t="str">
        <f t="shared" si="286"/>
        <v>USA</v>
      </c>
      <c r="C6132" s="5" t="str">
        <f t="shared" si="285"/>
        <v>1966</v>
      </c>
      <c r="D6132" s="1" t="str">
        <f t="shared" si="287"/>
        <v xml:space="preserve">Thor-SLV2A Agena-D </v>
      </c>
      <c r="E6132" s="1" t="s">
        <v>346</v>
      </c>
      <c r="F6132" s="7" t="str">
        <f>TEXT(DATE(MID(H6132, 13, 4), CHOOSE(MATCH( MID(H6132, 5, 3), {"Jan","Feb","Mar","Apr","May","Jun","Jul","Aug","Sep","Oct","Nov","Dec"}, 0), 1, 2, 3, 4, 5, 6, 7, 8, 9, 10, 11, 12), MID(H6132, 9, 2)), "yyyy-mm-dd")</f>
        <v>1966-05-15</v>
      </c>
      <c r="G6132" s="1" t="s">
        <v>12447</v>
      </c>
      <c r="H6132" s="1" t="s">
        <v>12446</v>
      </c>
    </row>
    <row r="6133" spans="1:8" hidden="1" x14ac:dyDescent="0.3">
      <c r="A6133" s="1" t="s">
        <v>27</v>
      </c>
      <c r="B6133" s="1" t="str">
        <f t="shared" si="286"/>
        <v>USA</v>
      </c>
      <c r="C6133" s="5" t="str">
        <f t="shared" si="285"/>
        <v>1966</v>
      </c>
      <c r="D6133" s="1" t="str">
        <f t="shared" si="287"/>
        <v xml:space="preserve">Atlas-SLV3 Agena-D </v>
      </c>
      <c r="E6133" s="1" t="s">
        <v>346</v>
      </c>
      <c r="F6133" s="7" t="str">
        <f>TEXT(DATE(MID(H6133, 13, 4), CHOOSE(MATCH( MID(H6133, 5, 3), {"Jan","Feb","Mar","Apr","May","Jun","Jul","Aug","Sep","Oct","Nov","Dec"}, 0), 1, 2, 3, 4, 5, 6, 7, 8, 9, 10, 11, 12), MID(H6133, 9, 2)), "yyyy-mm-dd")</f>
        <v>1966-05-14</v>
      </c>
      <c r="G6133" s="1" t="s">
        <v>12449</v>
      </c>
      <c r="H6133" s="1" t="s">
        <v>12448</v>
      </c>
    </row>
    <row r="6134" spans="1:8" hidden="1" x14ac:dyDescent="0.3">
      <c r="A6134" s="1" t="s">
        <v>130</v>
      </c>
      <c r="B6134" s="1" t="str">
        <f t="shared" si="286"/>
        <v>Kazakhstan</v>
      </c>
      <c r="C6134" s="5" t="str">
        <f t="shared" si="285"/>
        <v>1966</v>
      </c>
      <c r="D6134" s="1" t="str">
        <f t="shared" si="287"/>
        <v xml:space="preserve">Vostok-2M </v>
      </c>
      <c r="E6134" s="1" t="s">
        <v>346</v>
      </c>
      <c r="F6134" s="7" t="str">
        <f>TEXT(DATE(MID(H6134, 13, 4), CHOOSE(MATCH( MID(H6134, 5, 3), {"Jan","Feb","Mar","Apr","May","Jun","Jul","Aug","Sep","Oct","Nov","Dec"}, 0), 1, 2, 3, 4, 5, 6, 7, 8, 9, 10, 11, 12), MID(H6134, 9, 2)), "yyyy-mm-dd")</f>
        <v>1966-05-11</v>
      </c>
      <c r="G6134" s="1" t="s">
        <v>12451</v>
      </c>
      <c r="H6134" s="1" t="s">
        <v>12450</v>
      </c>
    </row>
    <row r="6135" spans="1:8" hidden="1" x14ac:dyDescent="0.3">
      <c r="A6135" s="1" t="s">
        <v>130</v>
      </c>
      <c r="B6135" s="1" t="str">
        <f t="shared" si="286"/>
        <v>Kazakhstan</v>
      </c>
      <c r="C6135" s="5" t="str">
        <f t="shared" si="285"/>
        <v>1966</v>
      </c>
      <c r="D6135" s="1" t="str">
        <f t="shared" si="287"/>
        <v xml:space="preserve">Vostok-2 </v>
      </c>
      <c r="E6135" s="1" t="s">
        <v>346</v>
      </c>
      <c r="F6135" s="7" t="str">
        <f>TEXT(DATE(MID(H6135, 13, 4), CHOOSE(MATCH( MID(H6135, 5, 3), {"Jan","Feb","Mar","Apr","May","Jun","Jul","Aug","Sep","Oct","Nov","Dec"}, 0), 1, 2, 3, 4, 5, 6, 7, 8, 9, 10, 11, 12), MID(H6135, 9, 2)), "yyyy-mm-dd")</f>
        <v>1966-05-06</v>
      </c>
      <c r="G6135" s="1" t="s">
        <v>12453</v>
      </c>
      <c r="H6135" s="1" t="s">
        <v>12452</v>
      </c>
    </row>
    <row r="6136" spans="1:8" hidden="1" x14ac:dyDescent="0.3">
      <c r="A6136" s="1" t="s">
        <v>11804</v>
      </c>
      <c r="B6136" s="1" t="str">
        <f t="shared" si="286"/>
        <v>USA</v>
      </c>
      <c r="C6136" s="5" t="str">
        <f t="shared" si="285"/>
        <v>1966</v>
      </c>
      <c r="D6136" s="1" t="str">
        <f t="shared" si="287"/>
        <v xml:space="preserve">Thor-SLV2A Agena-D </v>
      </c>
      <c r="E6136" s="1" t="s">
        <v>346</v>
      </c>
      <c r="F6136" s="7" t="str">
        <f>TEXT(DATE(MID(H6136, 13, 4), CHOOSE(MATCH( MID(H6136, 5, 3), {"Jan","Feb","Mar","Apr","May","Jun","Jul","Aug","Sep","Oct","Nov","Dec"}, 0), 1, 2, 3, 4, 5, 6, 7, 8, 9, 10, 11, 12), MID(H6136, 9, 2)), "yyyy-mm-dd")</f>
        <v>1966-05-03</v>
      </c>
      <c r="G6136" s="1" t="s">
        <v>12455</v>
      </c>
      <c r="H6136" s="1" t="s">
        <v>12454</v>
      </c>
    </row>
    <row r="6137" spans="1:8" hidden="1" x14ac:dyDescent="0.3">
      <c r="A6137" s="1" t="s">
        <v>6899</v>
      </c>
      <c r="B6137" s="1" t="str">
        <f t="shared" si="286"/>
        <v>Russia</v>
      </c>
      <c r="C6137" s="5" t="str">
        <f t="shared" si="285"/>
        <v>1966</v>
      </c>
      <c r="D6137" s="1" t="str">
        <f t="shared" si="287"/>
        <v xml:space="preserve">Cosmos-2 (63SM) </v>
      </c>
      <c r="E6137" s="1" t="s">
        <v>346</v>
      </c>
      <c r="F6137" s="7" t="str">
        <f>TEXT(DATE(MID(H6137, 13, 4), CHOOSE(MATCH( MID(H6137, 5, 3), {"Jan","Feb","Mar","Apr","May","Jun","Jul","Aug","Sep","Oct","Nov","Dec"}, 0), 1, 2, 3, 4, 5, 6, 7, 8, 9, 10, 11, 12), MID(H6137, 9, 2)), "yyyy-mm-dd")</f>
        <v>1966-04-26</v>
      </c>
      <c r="G6137" s="1" t="s">
        <v>12457</v>
      </c>
      <c r="H6137" s="1" t="s">
        <v>12456</v>
      </c>
    </row>
    <row r="6138" spans="1:8" hidden="1" x14ac:dyDescent="0.3">
      <c r="A6138" s="1" t="s">
        <v>130</v>
      </c>
      <c r="B6138" s="1" t="str">
        <f t="shared" si="286"/>
        <v>Kazakhstan</v>
      </c>
      <c r="C6138" s="5" t="str">
        <f t="shared" si="285"/>
        <v>1966</v>
      </c>
      <c r="D6138" s="1" t="str">
        <f t="shared" si="287"/>
        <v xml:space="preserve">Molniya </v>
      </c>
      <c r="E6138" s="1" t="s">
        <v>346</v>
      </c>
      <c r="F6138" s="7" t="str">
        <f>TEXT(DATE(MID(H6138, 13, 4), CHOOSE(MATCH( MID(H6138, 5, 3), {"Jan","Feb","Mar","Apr","May","Jun","Jul","Aug","Sep","Oct","Nov","Dec"}, 0), 1, 2, 3, 4, 5, 6, 7, 8, 9, 10, 11, 12), MID(H6138, 9, 2)), "yyyy-mm-dd")</f>
        <v>1966-04-25</v>
      </c>
      <c r="G6138" s="1" t="s">
        <v>12459</v>
      </c>
      <c r="H6138" s="1" t="s">
        <v>12458</v>
      </c>
    </row>
    <row r="6139" spans="1:8" hidden="1" x14ac:dyDescent="0.3">
      <c r="A6139" s="1" t="s">
        <v>5723</v>
      </c>
      <c r="B6139" s="1" t="str">
        <f t="shared" si="286"/>
        <v>USA</v>
      </c>
      <c r="C6139" s="5" t="str">
        <f t="shared" si="285"/>
        <v>1966</v>
      </c>
      <c r="D6139" s="1" t="str">
        <f t="shared" si="287"/>
        <v xml:space="preserve">Scout B </v>
      </c>
      <c r="E6139" s="1" t="s">
        <v>346</v>
      </c>
      <c r="F6139" s="7" t="str">
        <f>TEXT(DATE(MID(H6139, 13, 4), CHOOSE(MATCH( MID(H6139, 5, 3), {"Jan","Feb","Mar","Apr","May","Jun","Jul","Aug","Sep","Oct","Nov","Dec"}, 0), 1, 2, 3, 4, 5, 6, 7, 8, 9, 10, 11, 12), MID(H6139, 9, 2)), "yyyy-mm-dd")</f>
        <v>1966-04-22</v>
      </c>
      <c r="G6139" s="1" t="s">
        <v>12461</v>
      </c>
      <c r="H6139" s="1" t="s">
        <v>12460</v>
      </c>
    </row>
    <row r="6140" spans="1:8" hidden="1" x14ac:dyDescent="0.3">
      <c r="A6140" s="1" t="s">
        <v>130</v>
      </c>
      <c r="B6140" s="1" t="str">
        <f t="shared" si="286"/>
        <v>Kazakhstan</v>
      </c>
      <c r="C6140" s="5" t="str">
        <f t="shared" si="285"/>
        <v>1966</v>
      </c>
      <c r="D6140" s="1" t="str">
        <f t="shared" si="287"/>
        <v xml:space="preserve">Vostok-2 </v>
      </c>
      <c r="E6140" s="1" t="s">
        <v>346</v>
      </c>
      <c r="F6140" s="7" t="str">
        <f>TEXT(DATE(MID(H6140, 13, 4), CHOOSE(MATCH( MID(H6140, 5, 3), {"Jan","Feb","Mar","Apr","May","Jun","Jul","Aug","Sep","Oct","Nov","Dec"}, 0), 1, 2, 3, 4, 5, 6, 7, 8, 9, 10, 11, 12), MID(H6140, 9, 2)), "yyyy-mm-dd")</f>
        <v>1966-04-20</v>
      </c>
      <c r="G6140" s="1" t="s">
        <v>12463</v>
      </c>
      <c r="H6140" s="1" t="s">
        <v>12462</v>
      </c>
    </row>
    <row r="6141" spans="1:8" hidden="1" x14ac:dyDescent="0.3">
      <c r="A6141" s="1" t="s">
        <v>27</v>
      </c>
      <c r="B6141" s="1" t="str">
        <f t="shared" si="286"/>
        <v>USA</v>
      </c>
      <c r="C6141" s="5" t="str">
        <f t="shared" si="285"/>
        <v>1966</v>
      </c>
      <c r="D6141" s="1" t="str">
        <f t="shared" si="287"/>
        <v xml:space="preserve">Atlas-SLV3 Agena-D </v>
      </c>
      <c r="E6141" s="1" t="s">
        <v>346</v>
      </c>
      <c r="F6141" s="7" t="str">
        <f>TEXT(DATE(MID(H6141, 13, 4), CHOOSE(MATCH( MID(H6141, 5, 3), {"Jan","Feb","Mar","Apr","May","Jun","Jul","Aug","Sep","Oct","Nov","Dec"}, 0), 1, 2, 3, 4, 5, 6, 7, 8, 9, 10, 11, 12), MID(H6141, 9, 2)), "yyyy-mm-dd")</f>
        <v>1966-04-19</v>
      </c>
      <c r="G6141" s="1" t="s">
        <v>12465</v>
      </c>
      <c r="H6141" s="1" t="s">
        <v>12464</v>
      </c>
    </row>
    <row r="6142" spans="1:8" hidden="1" x14ac:dyDescent="0.3">
      <c r="A6142" s="1" t="s">
        <v>12019</v>
      </c>
      <c r="B6142" s="1" t="str">
        <f t="shared" si="286"/>
        <v>USA</v>
      </c>
      <c r="C6142" s="5" t="str">
        <f t="shared" si="285"/>
        <v>1966</v>
      </c>
      <c r="D6142" s="1" t="str">
        <f t="shared" si="287"/>
        <v xml:space="preserve">Atlas-SLV3B Agena-D </v>
      </c>
      <c r="E6142" s="1" t="s">
        <v>346</v>
      </c>
      <c r="F6142" s="7" t="str">
        <f>TEXT(DATE(MID(H6142, 13, 4), CHOOSE(MATCH( MID(H6142, 5, 3), {"Jan","Feb","Mar","Apr","May","Jun","Jul","Aug","Sep","Oct","Nov","Dec"}, 0), 1, 2, 3, 4, 5, 6, 7, 8, 9, 10, 11, 12), MID(H6142, 9, 2)), "yyyy-mm-dd")</f>
        <v>1966-04-08</v>
      </c>
      <c r="G6142" s="1" t="s">
        <v>12467</v>
      </c>
      <c r="H6142" s="1" t="s">
        <v>12466</v>
      </c>
    </row>
    <row r="6143" spans="1:8" hidden="1" x14ac:dyDescent="0.3">
      <c r="A6143" s="1" t="s">
        <v>4092</v>
      </c>
      <c r="B6143" s="1" t="str">
        <f t="shared" si="286"/>
        <v>USA</v>
      </c>
      <c r="C6143" s="5" t="str">
        <f t="shared" si="285"/>
        <v>1966</v>
      </c>
      <c r="D6143" s="1" t="str">
        <f t="shared" si="287"/>
        <v xml:space="preserve">Atlas-LV3C Centaur-D </v>
      </c>
      <c r="E6143" s="1" t="s">
        <v>346</v>
      </c>
      <c r="F6143" s="7" t="str">
        <f>TEXT(DATE(MID(H6143, 13, 4), CHOOSE(MATCH( MID(H6143, 5, 3), {"Jan","Feb","Mar","Apr","May","Jun","Jul","Aug","Sep","Oct","Nov","Dec"}, 0), 1, 2, 3, 4, 5, 6, 7, 8, 9, 10, 11, 12), MID(H6143, 9, 2)), "yyyy-mm-dd")</f>
        <v>1966-04-08</v>
      </c>
      <c r="G6143" s="1" t="s">
        <v>12469</v>
      </c>
      <c r="H6143" s="1" t="s">
        <v>12468</v>
      </c>
    </row>
    <row r="6144" spans="1:8" hidden="1" x14ac:dyDescent="0.3">
      <c r="A6144" s="1" t="s">
        <v>10902</v>
      </c>
      <c r="B6144" s="1" t="str">
        <f t="shared" si="286"/>
        <v>USA</v>
      </c>
      <c r="C6144" s="5" t="str">
        <f t="shared" si="285"/>
        <v>1966</v>
      </c>
      <c r="D6144" s="1" t="str">
        <f t="shared" si="287"/>
        <v xml:space="preserve">Thor-SLV2A Agena-D </v>
      </c>
      <c r="E6144" s="1" t="s">
        <v>346</v>
      </c>
      <c r="F6144" s="7" t="str">
        <f>TEXT(DATE(MID(H6144, 13, 4), CHOOSE(MATCH( MID(H6144, 5, 3), {"Jan","Feb","Mar","Apr","May","Jun","Jul","Aug","Sep","Oct","Nov","Dec"}, 0), 1, 2, 3, 4, 5, 6, 7, 8, 9, 10, 11, 12), MID(H6144, 9, 2)), "yyyy-mm-dd")</f>
        <v>1966-04-07</v>
      </c>
      <c r="G6144" s="1" t="s">
        <v>12471</v>
      </c>
      <c r="H6144" s="1" t="s">
        <v>12470</v>
      </c>
    </row>
    <row r="6145" spans="1:8" hidden="1" x14ac:dyDescent="0.3">
      <c r="A6145" s="1" t="s">
        <v>6615</v>
      </c>
      <c r="B6145" s="1" t="str">
        <f t="shared" si="286"/>
        <v>Russia</v>
      </c>
      <c r="C6145" s="5" t="str">
        <f t="shared" si="285"/>
        <v>1966</v>
      </c>
      <c r="D6145" s="1" t="str">
        <f t="shared" si="287"/>
        <v xml:space="preserve">Voskhod </v>
      </c>
      <c r="E6145" s="1" t="s">
        <v>346</v>
      </c>
      <c r="F6145" s="7" t="str">
        <f>TEXT(DATE(MID(H6145, 13, 4), CHOOSE(MATCH( MID(H6145, 5, 3), {"Jan","Feb","Mar","Apr","May","Jun","Jul","Aug","Sep","Oct","Nov","Dec"}, 0), 1, 2, 3, 4, 5, 6, 7, 8, 9, 10, 11, 12), MID(H6145, 9, 2)), "yyyy-mm-dd")</f>
        <v>1966-04-06</v>
      </c>
      <c r="G6145" s="1" t="s">
        <v>12473</v>
      </c>
      <c r="H6145" s="1" t="s">
        <v>12472</v>
      </c>
    </row>
    <row r="6146" spans="1:8" hidden="1" x14ac:dyDescent="0.3">
      <c r="A6146" s="1" t="s">
        <v>130</v>
      </c>
      <c r="B6146" s="1" t="str">
        <f t="shared" si="286"/>
        <v>Kazakhstan</v>
      </c>
      <c r="C6146" s="5" t="str">
        <f t="shared" ref="C6146:C6209" si="288">TEXT(F6146, "yyyy")</f>
        <v>1966</v>
      </c>
      <c r="D6146" s="1" t="str">
        <f t="shared" si="287"/>
        <v xml:space="preserve">Molniya-M /Block L </v>
      </c>
      <c r="E6146" s="1" t="s">
        <v>346</v>
      </c>
      <c r="F6146" s="7" t="str">
        <f>TEXT(DATE(MID(H6146, 13, 4), CHOOSE(MATCH( MID(H6146, 5, 3), {"Jan","Feb","Mar","Apr","May","Jun","Jul","Aug","Sep","Oct","Nov","Dec"}, 0), 1, 2, 3, 4, 5, 6, 7, 8, 9, 10, 11, 12), MID(H6146, 9, 2)), "yyyy-mm-dd")</f>
        <v>1966-03-31</v>
      </c>
      <c r="G6146" s="1" t="s">
        <v>12475</v>
      </c>
      <c r="H6146" s="1" t="s">
        <v>12474</v>
      </c>
    </row>
    <row r="6147" spans="1:8" hidden="1" x14ac:dyDescent="0.3">
      <c r="A6147" s="1" t="s">
        <v>8845</v>
      </c>
      <c r="B6147" s="1" t="str">
        <f t="shared" ref="B6147:B6210" si="289">TRIM(MID(A6147, FIND("|", SUBSTITUTE(A6147, ",", "|", LEN(A6147) - LEN(SUBSTITUTE(A6147,",", "" )))) + 1, LEN(A6147)))</f>
        <v>USA</v>
      </c>
      <c r="C6147" s="5" t="str">
        <f t="shared" si="288"/>
        <v>1966</v>
      </c>
      <c r="D6147" s="1" t="str">
        <f t="shared" ref="D6147:D6210" si="290">LEFT(G6147, FIND("|", G6147) - 1)</f>
        <v xml:space="preserve">Thor-LV2D Burner-1I </v>
      </c>
      <c r="E6147" s="1" t="s">
        <v>346</v>
      </c>
      <c r="F6147" s="7" t="str">
        <f>TEXT(DATE(MID(H6147, 13, 4), CHOOSE(MATCH( MID(H6147, 5, 3), {"Jan","Feb","Mar","Apr","May","Jun","Jul","Aug","Sep","Oct","Nov","Dec"}, 0), 1, 2, 3, 4, 5, 6, 7, 8, 9, 10, 11, 12), MID(H6147, 9, 2)), "yyyy-mm-dd")</f>
        <v>1966-03-31</v>
      </c>
      <c r="G6147" s="1" t="s">
        <v>12477</v>
      </c>
      <c r="H6147" s="1" t="s">
        <v>12476</v>
      </c>
    </row>
    <row r="6148" spans="1:8" hidden="1" x14ac:dyDescent="0.3">
      <c r="A6148" s="1" t="s">
        <v>12106</v>
      </c>
      <c r="B6148" s="1" t="str">
        <f t="shared" si="289"/>
        <v>USA</v>
      </c>
      <c r="C6148" s="5" t="str">
        <f t="shared" si="288"/>
        <v>1966</v>
      </c>
      <c r="D6148" s="1" t="str">
        <f t="shared" si="290"/>
        <v xml:space="preserve">Atlas-D OV1 </v>
      </c>
      <c r="E6148" s="1" t="s">
        <v>346</v>
      </c>
      <c r="F6148" s="7" t="str">
        <f>TEXT(DATE(MID(H6148, 13, 4), CHOOSE(MATCH( MID(H6148, 5, 3), {"Jan","Feb","Mar","Apr","May","Jun","Jul","Aug","Sep","Oct","Nov","Dec"}, 0), 1, 2, 3, 4, 5, 6, 7, 8, 9, 10, 11, 12), MID(H6148, 9, 2)), "yyyy-mm-dd")</f>
        <v>1966-03-30</v>
      </c>
      <c r="G6148" s="1" t="s">
        <v>12479</v>
      </c>
      <c r="H6148" s="1" t="s">
        <v>12478</v>
      </c>
    </row>
    <row r="6149" spans="1:8" hidden="1" x14ac:dyDescent="0.3">
      <c r="A6149" s="1" t="s">
        <v>130</v>
      </c>
      <c r="B6149" s="1" t="str">
        <f t="shared" si="289"/>
        <v>Kazakhstan</v>
      </c>
      <c r="C6149" s="5" t="str">
        <f t="shared" si="288"/>
        <v>1966</v>
      </c>
      <c r="D6149" s="1" t="str">
        <f t="shared" si="290"/>
        <v xml:space="preserve">Molniya </v>
      </c>
      <c r="E6149" s="1" t="s">
        <v>346</v>
      </c>
      <c r="F6149" s="7" t="str">
        <f>TEXT(DATE(MID(H6149, 13, 4), CHOOSE(MATCH( MID(H6149, 5, 3), {"Jan","Feb","Mar","Apr","May","Jun","Jul","Aug","Sep","Oct","Nov","Dec"}, 0), 1, 2, 3, 4, 5, 6, 7, 8, 9, 10, 11, 12), MID(H6149, 9, 2)), "yyyy-mm-dd")</f>
        <v>1966-03-27</v>
      </c>
      <c r="G6149" s="1" t="s">
        <v>12481</v>
      </c>
      <c r="H6149" s="1" t="s">
        <v>12480</v>
      </c>
    </row>
    <row r="6150" spans="1:8" hidden="1" x14ac:dyDescent="0.3">
      <c r="A6150" s="1" t="s">
        <v>5723</v>
      </c>
      <c r="B6150" s="1" t="str">
        <f t="shared" si="289"/>
        <v>USA</v>
      </c>
      <c r="C6150" s="5" t="str">
        <f t="shared" si="288"/>
        <v>1966</v>
      </c>
      <c r="D6150" s="1" t="str">
        <f t="shared" si="290"/>
        <v xml:space="preserve">Scout A </v>
      </c>
      <c r="E6150" s="1" t="s">
        <v>346</v>
      </c>
      <c r="F6150" s="7" t="str">
        <f>TEXT(DATE(MID(H6150, 13, 4), CHOOSE(MATCH( MID(H6150, 5, 3), {"Jan","Feb","Mar","Apr","May","Jun","Jul","Aug","Sep","Oct","Nov","Dec"}, 0), 1, 2, 3, 4, 5, 6, 7, 8, 9, 10, 11, 12), MID(H6150, 9, 2)), "yyyy-mm-dd")</f>
        <v>1966-03-26</v>
      </c>
      <c r="G6150" s="1" t="s">
        <v>12483</v>
      </c>
      <c r="H6150" s="1" t="s">
        <v>12482</v>
      </c>
    </row>
    <row r="6151" spans="1:8" hidden="1" x14ac:dyDescent="0.3">
      <c r="A6151" s="1" t="s">
        <v>565</v>
      </c>
      <c r="B6151" s="1" t="str">
        <f t="shared" si="289"/>
        <v>Kazakhstan</v>
      </c>
      <c r="C6151" s="5" t="str">
        <f t="shared" si="288"/>
        <v>1966</v>
      </c>
      <c r="D6151" s="1" t="str">
        <f t="shared" si="290"/>
        <v xml:space="preserve">Proton </v>
      </c>
      <c r="E6151" s="1" t="s">
        <v>346</v>
      </c>
      <c r="F6151" s="7" t="str">
        <f>TEXT(DATE(MID(H6151, 13, 4), CHOOSE(MATCH( MID(H6151, 5, 3), {"Jan","Feb","Mar","Apr","May","Jun","Jul","Aug","Sep","Oct","Nov","Dec"}, 0), 1, 2, 3, 4, 5, 6, 7, 8, 9, 10, 11, 12), MID(H6151, 9, 2)), "yyyy-mm-dd")</f>
        <v>1966-03-24</v>
      </c>
      <c r="G6151" s="1" t="s">
        <v>12485</v>
      </c>
      <c r="H6151" s="1" t="s">
        <v>12484</v>
      </c>
    </row>
    <row r="6152" spans="1:8" hidden="1" x14ac:dyDescent="0.3">
      <c r="A6152" s="1" t="s">
        <v>130</v>
      </c>
      <c r="B6152" s="1" t="str">
        <f t="shared" si="289"/>
        <v>Kazakhstan</v>
      </c>
      <c r="C6152" s="5" t="str">
        <f t="shared" si="288"/>
        <v>1966</v>
      </c>
      <c r="D6152" s="1" t="str">
        <f t="shared" si="290"/>
        <v xml:space="preserve">Voskhod </v>
      </c>
      <c r="E6152" s="1" t="s">
        <v>346</v>
      </c>
      <c r="F6152" s="7" t="str">
        <f>TEXT(DATE(MID(H6152, 13, 4), CHOOSE(MATCH( MID(H6152, 5, 3), {"Jan","Feb","Mar","Apr","May","Jun","Jul","Aug","Sep","Oct","Nov","Dec"}, 0), 1, 2, 3, 4, 5, 6, 7, 8, 9, 10, 11, 12), MID(H6152, 9, 2)), "yyyy-mm-dd")</f>
        <v>1966-03-21</v>
      </c>
      <c r="G6152" s="1" t="s">
        <v>12487</v>
      </c>
      <c r="H6152" s="1" t="s">
        <v>12486</v>
      </c>
    </row>
    <row r="6153" spans="1:8" hidden="1" x14ac:dyDescent="0.3">
      <c r="A6153" s="1" t="s">
        <v>27</v>
      </c>
      <c r="B6153" s="1" t="str">
        <f t="shared" si="289"/>
        <v>USA</v>
      </c>
      <c r="C6153" s="5" t="str">
        <f t="shared" si="288"/>
        <v>1966</v>
      </c>
      <c r="D6153" s="1" t="str">
        <f t="shared" si="290"/>
        <v xml:space="preserve">Atlas-SLV3 Agena-D </v>
      </c>
      <c r="E6153" s="1" t="s">
        <v>346</v>
      </c>
      <c r="F6153" s="7" t="str">
        <f>TEXT(DATE(MID(H6153, 13, 4), CHOOSE(MATCH( MID(H6153, 5, 3), {"Jan","Feb","Mar","Apr","May","Jun","Jul","Aug","Sep","Oct","Nov","Dec"}, 0), 1, 2, 3, 4, 5, 6, 7, 8, 9, 10, 11, 12), MID(H6153, 9, 2)), "yyyy-mm-dd")</f>
        <v>1966-03-18</v>
      </c>
      <c r="G6153" s="1" t="s">
        <v>12489</v>
      </c>
      <c r="H6153" s="1" t="s">
        <v>12488</v>
      </c>
    </row>
    <row r="6154" spans="1:8" hidden="1" x14ac:dyDescent="0.3">
      <c r="A6154" s="1" t="s">
        <v>6615</v>
      </c>
      <c r="B6154" s="1" t="str">
        <f t="shared" si="289"/>
        <v>Russia</v>
      </c>
      <c r="C6154" s="5" t="str">
        <f t="shared" si="288"/>
        <v>1966</v>
      </c>
      <c r="D6154" s="1" t="str">
        <f t="shared" si="290"/>
        <v xml:space="preserve">Vostok-2 </v>
      </c>
      <c r="E6154" s="1" t="s">
        <v>346</v>
      </c>
      <c r="F6154" s="7" t="str">
        <f>TEXT(DATE(MID(H6154, 13, 4), CHOOSE(MATCH( MID(H6154, 5, 3), {"Jan","Feb","Mar","Apr","May","Jun","Jul","Aug","Sep","Oct","Nov","Dec"}, 0), 1, 2, 3, 4, 5, 6, 7, 8, 9, 10, 11, 12), MID(H6154, 9, 2)), "yyyy-mm-dd")</f>
        <v>1966-03-17</v>
      </c>
      <c r="G6154" s="1" t="s">
        <v>12491</v>
      </c>
      <c r="H6154" s="1" t="s">
        <v>12490</v>
      </c>
    </row>
    <row r="6155" spans="1:8" hidden="1" x14ac:dyDescent="0.3">
      <c r="A6155" s="1" t="s">
        <v>12302</v>
      </c>
      <c r="B6155" s="1" t="str">
        <f t="shared" si="289"/>
        <v>USA</v>
      </c>
      <c r="C6155" s="5" t="str">
        <f t="shared" si="288"/>
        <v>1966</v>
      </c>
      <c r="D6155" s="1" t="str">
        <f t="shared" si="290"/>
        <v xml:space="preserve">Titan II GLV </v>
      </c>
      <c r="E6155" s="1" t="s">
        <v>346</v>
      </c>
      <c r="F6155" s="7" t="str">
        <f>TEXT(DATE(MID(H6155, 13, 4), CHOOSE(MATCH( MID(H6155, 5, 3), {"Jan","Feb","Mar","Apr","May","Jun","Jul","Aug","Sep","Oct","Nov","Dec"}, 0), 1, 2, 3, 4, 5, 6, 7, 8, 9, 10, 11, 12), MID(H6155, 9, 2)), "yyyy-mm-dd")</f>
        <v>1966-03-16</v>
      </c>
      <c r="G6155" s="1" t="s">
        <v>12493</v>
      </c>
      <c r="H6155" s="1" t="s">
        <v>12492</v>
      </c>
    </row>
    <row r="6156" spans="1:8" hidden="1" x14ac:dyDescent="0.3">
      <c r="A6156" s="1" t="s">
        <v>12305</v>
      </c>
      <c r="B6156" s="1" t="str">
        <f t="shared" si="289"/>
        <v>USA</v>
      </c>
      <c r="C6156" s="5" t="str">
        <f t="shared" si="288"/>
        <v>1966</v>
      </c>
      <c r="D6156" s="1" t="str">
        <f t="shared" si="290"/>
        <v xml:space="preserve">Atlas-SLV3 Agena-D </v>
      </c>
      <c r="E6156" s="1" t="s">
        <v>346</v>
      </c>
      <c r="F6156" s="7" t="str">
        <f>TEXT(DATE(MID(H6156, 13, 4), CHOOSE(MATCH( MID(H6156, 5, 3), {"Jan","Feb","Mar","Apr","May","Jun","Jul","Aug","Sep","Oct","Nov","Dec"}, 0), 1, 2, 3, 4, 5, 6, 7, 8, 9, 10, 11, 12), MID(H6156, 9, 2)), "yyyy-mm-dd")</f>
        <v>1966-03-16</v>
      </c>
      <c r="G6156" s="1" t="s">
        <v>12495</v>
      </c>
      <c r="H6156" s="1" t="s">
        <v>12494</v>
      </c>
    </row>
    <row r="6157" spans="1:8" hidden="1" x14ac:dyDescent="0.3">
      <c r="A6157" s="1" t="s">
        <v>12496</v>
      </c>
      <c r="B6157" s="1" t="str">
        <f t="shared" si="289"/>
        <v>Kazakhstan</v>
      </c>
      <c r="C6157" s="5" t="str">
        <f t="shared" si="288"/>
        <v>1966</v>
      </c>
      <c r="D6157" s="1" t="str">
        <f t="shared" si="290"/>
        <v xml:space="preserve">R-36 Orb. </v>
      </c>
      <c r="E6157" s="1" t="s">
        <v>346</v>
      </c>
      <c r="F6157" s="7" t="str">
        <f>TEXT(DATE(MID(H6157, 13, 4), CHOOSE(MATCH( MID(H6157, 5, 3), {"Jan","Feb","Mar","Apr","May","Jun","Jul","Aug","Sep","Oct","Nov","Dec"}, 0), 1, 2, 3, 4, 5, 6, 7, 8, 9, 10, 11, 12), MID(H6157, 9, 2)), "yyyy-mm-dd")</f>
        <v>1966-03-15</v>
      </c>
      <c r="G6157" s="1" t="s">
        <v>12498</v>
      </c>
      <c r="H6157" s="1" t="s">
        <v>12497</v>
      </c>
    </row>
    <row r="6158" spans="1:8" hidden="1" x14ac:dyDescent="0.3">
      <c r="A6158" s="1" t="s">
        <v>10955</v>
      </c>
      <c r="B6158" s="1" t="str">
        <f t="shared" si="289"/>
        <v>USA</v>
      </c>
      <c r="C6158" s="5" t="str">
        <f t="shared" si="288"/>
        <v>1966</v>
      </c>
      <c r="D6158" s="1" t="str">
        <f t="shared" si="290"/>
        <v xml:space="preserve">Thor-SLV2A Agena-D </v>
      </c>
      <c r="E6158" s="1" t="s">
        <v>346</v>
      </c>
      <c r="F6158" s="7" t="str">
        <f>TEXT(DATE(MID(H6158, 13, 4), CHOOSE(MATCH( MID(H6158, 5, 3), {"Jan","Feb","Mar","Apr","May","Jun","Jul","Aug","Sep","Oct","Nov","Dec"}, 0), 1, 2, 3, 4, 5, 6, 7, 8, 9, 10, 11, 12), MID(H6158, 9, 2)), "yyyy-mm-dd")</f>
        <v>1966-03-09</v>
      </c>
      <c r="G6158" s="1" t="s">
        <v>12500</v>
      </c>
      <c r="H6158" s="1" t="s">
        <v>12499</v>
      </c>
    </row>
    <row r="6159" spans="1:8" hidden="1" x14ac:dyDescent="0.3">
      <c r="A6159" s="1" t="s">
        <v>130</v>
      </c>
      <c r="B6159" s="1" t="str">
        <f t="shared" si="289"/>
        <v>Kazakhstan</v>
      </c>
      <c r="C6159" s="5" t="str">
        <f t="shared" si="288"/>
        <v>1966</v>
      </c>
      <c r="D6159" s="1" t="str">
        <f t="shared" si="290"/>
        <v xml:space="preserve">Molniya-M /Block L </v>
      </c>
      <c r="E6159" s="1" t="s">
        <v>346</v>
      </c>
      <c r="F6159" s="7" t="str">
        <f>TEXT(DATE(MID(H6159, 13, 4), CHOOSE(MATCH( MID(H6159, 5, 3), {"Jan","Feb","Mar","Apr","May","Jun","Jul","Aug","Sep","Oct","Nov","Dec"}, 0), 1, 2, 3, 4, 5, 6, 7, 8, 9, 10, 11, 12), MID(H6159, 9, 2)), "yyyy-mm-dd")</f>
        <v>1966-03-01</v>
      </c>
      <c r="G6159" s="1" t="s">
        <v>12502</v>
      </c>
      <c r="H6159" s="1" t="s">
        <v>12501</v>
      </c>
    </row>
    <row r="6160" spans="1:8" hidden="1" x14ac:dyDescent="0.3">
      <c r="A6160" s="1" t="s">
        <v>3160</v>
      </c>
      <c r="B6160" s="1" t="str">
        <f t="shared" si="289"/>
        <v>USA</v>
      </c>
      <c r="C6160" s="5" t="str">
        <f t="shared" si="288"/>
        <v>1966</v>
      </c>
      <c r="D6160" s="1" t="str">
        <f t="shared" si="290"/>
        <v xml:space="preserve">Delta E </v>
      </c>
      <c r="E6160" s="1" t="s">
        <v>346</v>
      </c>
      <c r="F6160" s="7" t="str">
        <f>TEXT(DATE(MID(H6160, 13, 4), CHOOSE(MATCH( MID(H6160, 5, 3), {"Jan","Feb","Mar","Apr","May","Jun","Jul","Aug","Sep","Oct","Nov","Dec"}, 0), 1, 2, 3, 4, 5, 6, 7, 8, 9, 10, 11, 12), MID(H6160, 9, 2)), "yyyy-mm-dd")</f>
        <v>1966-02-28</v>
      </c>
      <c r="G6160" s="1" t="s">
        <v>12504</v>
      </c>
      <c r="H6160" s="1" t="s">
        <v>12503</v>
      </c>
    </row>
    <row r="6161" spans="1:8" hidden="1" x14ac:dyDescent="0.3">
      <c r="A6161" s="1" t="s">
        <v>11779</v>
      </c>
      <c r="B6161" s="1" t="str">
        <f t="shared" si="289"/>
        <v>USA</v>
      </c>
      <c r="C6161" s="5" t="str">
        <f t="shared" si="288"/>
        <v>1966</v>
      </c>
      <c r="D6161" s="1" t="str">
        <f t="shared" si="290"/>
        <v xml:space="preserve">Saturn IB </v>
      </c>
      <c r="E6161" s="1" t="s">
        <v>346</v>
      </c>
      <c r="F6161" s="7" t="str">
        <f>TEXT(DATE(MID(H6161, 13, 4), CHOOSE(MATCH( MID(H6161, 5, 3), {"Jan","Feb","Mar","Apr","May","Jun","Jul","Aug","Sep","Oct","Nov","Dec"}, 0), 1, 2, 3, 4, 5, 6, 7, 8, 9, 10, 11, 12), MID(H6161, 9, 2)), "yyyy-mm-dd")</f>
        <v>1966-02-26</v>
      </c>
      <c r="G6161" s="1" t="s">
        <v>12506</v>
      </c>
      <c r="H6161" s="1" t="s">
        <v>12505</v>
      </c>
    </row>
    <row r="6162" spans="1:8" hidden="1" x14ac:dyDescent="0.3">
      <c r="A6162" s="1" t="s">
        <v>130</v>
      </c>
      <c r="B6162" s="1" t="str">
        <f t="shared" si="289"/>
        <v>Kazakhstan</v>
      </c>
      <c r="C6162" s="5" t="str">
        <f t="shared" si="288"/>
        <v>1966</v>
      </c>
      <c r="D6162" s="1" t="str">
        <f t="shared" si="290"/>
        <v xml:space="preserve">Voskhod </v>
      </c>
      <c r="E6162" s="1" t="s">
        <v>346</v>
      </c>
      <c r="F6162" s="7" t="str">
        <f>TEXT(DATE(MID(H6162, 13, 4), CHOOSE(MATCH( MID(H6162, 5, 3), {"Jan","Feb","Mar","Apr","May","Jun","Jul","Aug","Sep","Oct","Nov","Dec"}, 0), 1, 2, 3, 4, 5, 6, 7, 8, 9, 10, 11, 12), MID(H6162, 9, 2)), "yyyy-mm-dd")</f>
        <v>1966-02-22</v>
      </c>
      <c r="G6162" s="1" t="s">
        <v>12508</v>
      </c>
      <c r="H6162" s="1" t="s">
        <v>12507</v>
      </c>
    </row>
    <row r="6163" spans="1:8" hidden="1" x14ac:dyDescent="0.3">
      <c r="A6163" s="1" t="s">
        <v>6899</v>
      </c>
      <c r="B6163" s="1" t="str">
        <f t="shared" si="289"/>
        <v>Russia</v>
      </c>
      <c r="C6163" s="5" t="str">
        <f t="shared" si="288"/>
        <v>1966</v>
      </c>
      <c r="D6163" s="1" t="str">
        <f t="shared" si="290"/>
        <v xml:space="preserve">Cosmos-1 (65S3) </v>
      </c>
      <c r="E6163" s="1" t="s">
        <v>346</v>
      </c>
      <c r="F6163" s="7" t="str">
        <f>TEXT(DATE(MID(H6163, 13, 4), CHOOSE(MATCH( MID(H6163, 5, 3), {"Jan","Feb","Mar","Apr","May","Jun","Jul","Aug","Sep","Oct","Nov","Dec"}, 0), 1, 2, 3, 4, 5, 6, 7, 8, 9, 10, 11, 12), MID(H6163, 9, 2)), "yyyy-mm-dd")</f>
        <v>1966-02-21</v>
      </c>
      <c r="G6163" s="1" t="s">
        <v>12510</v>
      </c>
      <c r="H6163" s="1" t="s">
        <v>12509</v>
      </c>
    </row>
    <row r="6164" spans="1:8" hidden="1" x14ac:dyDescent="0.3">
      <c r="A6164" s="1" t="s">
        <v>130</v>
      </c>
      <c r="B6164" s="1" t="str">
        <f t="shared" si="289"/>
        <v>Kazakhstan</v>
      </c>
      <c r="C6164" s="5" t="str">
        <f t="shared" si="288"/>
        <v>1966</v>
      </c>
      <c r="D6164" s="1" t="str">
        <f t="shared" si="290"/>
        <v xml:space="preserve">Voskhod </v>
      </c>
      <c r="E6164" s="1" t="s">
        <v>346</v>
      </c>
      <c r="F6164" s="7" t="str">
        <f>TEXT(DATE(MID(H6164, 13, 4), CHOOSE(MATCH( MID(H6164, 5, 3), {"Jan","Feb","Mar","Apr","May","Jun","Jul","Aug","Sep","Oct","Nov","Dec"}, 0), 1, 2, 3, 4, 5, 6, 7, 8, 9, 10, 11, 12), MID(H6164, 9, 2)), "yyyy-mm-dd")</f>
        <v>1966-02-19</v>
      </c>
      <c r="G6164" s="1" t="s">
        <v>12512</v>
      </c>
      <c r="H6164" s="1" t="s">
        <v>12511</v>
      </c>
    </row>
    <row r="6165" spans="1:8" hidden="1" x14ac:dyDescent="0.3">
      <c r="A6165" s="1" t="s">
        <v>12238</v>
      </c>
      <c r="B6165" s="1" t="str">
        <f t="shared" si="289"/>
        <v>France</v>
      </c>
      <c r="C6165" s="5" t="str">
        <f t="shared" si="288"/>
        <v>1966</v>
      </c>
      <c r="D6165" s="1" t="str">
        <f t="shared" si="290"/>
        <v xml:space="preserve">Diamant A </v>
      </c>
      <c r="E6165" s="1" t="s">
        <v>346</v>
      </c>
      <c r="F6165" s="7" t="str">
        <f>TEXT(DATE(MID(H6165, 13, 4), CHOOSE(MATCH( MID(H6165, 5, 3), {"Jan","Feb","Mar","Apr","May","Jun","Jul","Aug","Sep","Oct","Nov","Dec"}, 0), 1, 2, 3, 4, 5, 6, 7, 8, 9, 10, 11, 12), MID(H6165, 9, 2)), "yyyy-mm-dd")</f>
        <v>1966-02-17</v>
      </c>
      <c r="G6165" s="1" t="s">
        <v>12514</v>
      </c>
      <c r="H6165" s="1" t="s">
        <v>12513</v>
      </c>
    </row>
    <row r="6166" spans="1:8" hidden="1" x14ac:dyDescent="0.3">
      <c r="A6166" s="1" t="s">
        <v>27</v>
      </c>
      <c r="B6166" s="1" t="str">
        <f t="shared" si="289"/>
        <v>USA</v>
      </c>
      <c r="C6166" s="5" t="str">
        <f t="shared" si="288"/>
        <v>1966</v>
      </c>
      <c r="D6166" s="1" t="str">
        <f t="shared" si="290"/>
        <v xml:space="preserve">Atlas-SLV3 Agena-D </v>
      </c>
      <c r="E6166" s="1" t="s">
        <v>346</v>
      </c>
      <c r="F6166" s="7" t="str">
        <f>TEXT(DATE(MID(H6166, 13, 4), CHOOSE(MATCH( MID(H6166, 5, 3), {"Jan","Feb","Mar","Apr","May","Jun","Jul","Aug","Sep","Oct","Nov","Dec"}, 0), 1, 2, 3, 4, 5, 6, 7, 8, 9, 10, 11, 12), MID(H6166, 9, 2)), "yyyy-mm-dd")</f>
        <v>1966-02-15</v>
      </c>
      <c r="G6166" s="1" t="s">
        <v>12516</v>
      </c>
      <c r="H6166" s="1" t="s">
        <v>12515</v>
      </c>
    </row>
    <row r="6167" spans="1:8" hidden="1" x14ac:dyDescent="0.3">
      <c r="A6167" s="1" t="s">
        <v>6899</v>
      </c>
      <c r="B6167" s="1" t="str">
        <f t="shared" si="289"/>
        <v>Russia</v>
      </c>
      <c r="C6167" s="5" t="str">
        <f t="shared" si="288"/>
        <v>1966</v>
      </c>
      <c r="D6167" s="1" t="str">
        <f t="shared" si="290"/>
        <v xml:space="preserve">Cosmos-1 (65S3) </v>
      </c>
      <c r="E6167" s="1" t="s">
        <v>346</v>
      </c>
      <c r="F6167" s="7" t="str">
        <f>TEXT(DATE(MID(H6167, 13, 4), CHOOSE(MATCH( MID(H6167, 5, 3), {"Jan","Feb","Mar","Apr","May","Jun","Jul","Aug","Sep","Oct","Nov","Dec"}, 0), 1, 2, 3, 4, 5, 6, 7, 8, 9, 10, 11, 12), MID(H6167, 9, 2)), "yyyy-mm-dd")</f>
        <v>1966-02-11</v>
      </c>
      <c r="G6167" s="1" t="s">
        <v>12518</v>
      </c>
      <c r="H6167" s="1" t="s">
        <v>12517</v>
      </c>
    </row>
    <row r="6168" spans="1:8" hidden="1" x14ac:dyDescent="0.3">
      <c r="A6168" s="1" t="s">
        <v>130</v>
      </c>
      <c r="B6168" s="1" t="str">
        <f t="shared" si="289"/>
        <v>Kazakhstan</v>
      </c>
      <c r="C6168" s="5" t="str">
        <f t="shared" si="288"/>
        <v>1966</v>
      </c>
      <c r="D6168" s="1" t="str">
        <f t="shared" si="290"/>
        <v xml:space="preserve">Vostok-2 </v>
      </c>
      <c r="E6168" s="1" t="s">
        <v>346</v>
      </c>
      <c r="F6168" s="7" t="str">
        <f>TEXT(DATE(MID(H6168, 13, 4), CHOOSE(MATCH( MID(H6168, 5, 3), {"Jan","Feb","Mar","Apr","May","Jun","Jul","Aug","Sep","Oct","Nov","Dec"}, 0), 1, 2, 3, 4, 5, 6, 7, 8, 9, 10, 11, 12), MID(H6168, 9, 2)), "yyyy-mm-dd")</f>
        <v>1966-02-10</v>
      </c>
      <c r="G6168" s="1" t="s">
        <v>12520</v>
      </c>
      <c r="H6168" s="1" t="s">
        <v>12519</v>
      </c>
    </row>
    <row r="6169" spans="1:8" hidden="1" x14ac:dyDescent="0.3">
      <c r="A6169" s="1" t="s">
        <v>114</v>
      </c>
      <c r="B6169" s="1" t="str">
        <f t="shared" si="289"/>
        <v>USA</v>
      </c>
      <c r="C6169" s="5" t="str">
        <f t="shared" si="288"/>
        <v>1966</v>
      </c>
      <c r="D6169" s="1" t="str">
        <f t="shared" si="290"/>
        <v xml:space="preserve">Thor-SLV2A Agena-D </v>
      </c>
      <c r="E6169" s="1" t="s">
        <v>346</v>
      </c>
      <c r="F6169" s="7" t="str">
        <f>TEXT(DATE(MID(H6169, 13, 4), CHOOSE(MATCH( MID(H6169, 5, 3), {"Jan","Feb","Mar","Apr","May","Jun","Jul","Aug","Sep","Oct","Nov","Dec"}, 0), 1, 2, 3, 4, 5, 6, 7, 8, 9, 10, 11, 12), MID(H6169, 9, 2)), "yyyy-mm-dd")</f>
        <v>1966-02-09</v>
      </c>
      <c r="G6169" s="1" t="s">
        <v>12522</v>
      </c>
      <c r="H6169" s="1" t="s">
        <v>12521</v>
      </c>
    </row>
    <row r="6170" spans="1:8" hidden="1" x14ac:dyDescent="0.3">
      <c r="A6170" s="1" t="s">
        <v>12496</v>
      </c>
      <c r="B6170" s="1" t="str">
        <f t="shared" si="289"/>
        <v>Kazakhstan</v>
      </c>
      <c r="C6170" s="5" t="str">
        <f t="shared" si="288"/>
        <v>1966</v>
      </c>
      <c r="D6170" s="1" t="str">
        <f t="shared" si="290"/>
        <v xml:space="preserve">R-36 Orb. </v>
      </c>
      <c r="E6170" s="1" t="s">
        <v>346</v>
      </c>
      <c r="F6170" s="7" t="str">
        <f>TEXT(DATE(MID(H6170, 13, 4), CHOOSE(MATCH( MID(H6170, 5, 3), {"Jan","Feb","Mar","Apr","May","Jun","Jul","Aug","Sep","Oct","Nov","Dec"}, 0), 1, 2, 3, 4, 5, 6, 7, 8, 9, 10, 11, 12), MID(H6170, 9, 2)), "yyyy-mm-dd")</f>
        <v>1966-02-05</v>
      </c>
      <c r="G6170" s="1" t="s">
        <v>12524</v>
      </c>
      <c r="H6170" s="1" t="s">
        <v>12523</v>
      </c>
    </row>
    <row r="6171" spans="1:8" hidden="1" x14ac:dyDescent="0.3">
      <c r="A6171" s="1" t="s">
        <v>3478</v>
      </c>
      <c r="B6171" s="1" t="str">
        <f t="shared" si="289"/>
        <v>USA</v>
      </c>
      <c r="C6171" s="5" t="str">
        <f t="shared" si="288"/>
        <v>1966</v>
      </c>
      <c r="D6171" s="1" t="str">
        <f t="shared" si="290"/>
        <v xml:space="preserve">Delta C </v>
      </c>
      <c r="E6171" s="1" t="s">
        <v>346</v>
      </c>
      <c r="F6171" s="7" t="str">
        <f>TEXT(DATE(MID(H6171, 13, 4), CHOOSE(MATCH( MID(H6171, 5, 3), {"Jan","Feb","Mar","Apr","May","Jun","Jul","Aug","Sep","Oct","Nov","Dec"}, 0), 1, 2, 3, 4, 5, 6, 7, 8, 9, 10, 11, 12), MID(H6171, 9, 2)), "yyyy-mm-dd")</f>
        <v>1966-02-03</v>
      </c>
      <c r="G6171" s="1" t="s">
        <v>12526</v>
      </c>
      <c r="H6171" s="1" t="s">
        <v>12525</v>
      </c>
    </row>
    <row r="6172" spans="1:8" hidden="1" x14ac:dyDescent="0.3">
      <c r="A6172" s="1" t="s">
        <v>10902</v>
      </c>
      <c r="B6172" s="1" t="str">
        <f t="shared" si="289"/>
        <v>USA</v>
      </c>
      <c r="C6172" s="5" t="str">
        <f t="shared" si="288"/>
        <v>1966</v>
      </c>
      <c r="D6172" s="1" t="str">
        <f t="shared" si="290"/>
        <v xml:space="preserve">Thor-SLV2A Agena-D </v>
      </c>
      <c r="E6172" s="1" t="s">
        <v>346</v>
      </c>
      <c r="F6172" s="7" t="str">
        <f>TEXT(DATE(MID(H6172, 13, 4), CHOOSE(MATCH( MID(H6172, 5, 3), {"Jan","Feb","Mar","Apr","May","Jun","Jul","Aug","Sep","Oct","Nov","Dec"}, 0), 1, 2, 3, 4, 5, 6, 7, 8, 9, 10, 11, 12), MID(H6172, 9, 2)), "yyyy-mm-dd")</f>
        <v>1966-02-02</v>
      </c>
      <c r="G6172" s="1" t="s">
        <v>12528</v>
      </c>
      <c r="H6172" s="1" t="s">
        <v>12527</v>
      </c>
    </row>
    <row r="6173" spans="1:8" hidden="1" x14ac:dyDescent="0.3">
      <c r="A6173" s="1" t="s">
        <v>130</v>
      </c>
      <c r="B6173" s="1" t="str">
        <f t="shared" si="289"/>
        <v>Kazakhstan</v>
      </c>
      <c r="C6173" s="5" t="str">
        <f t="shared" si="288"/>
        <v>1966</v>
      </c>
      <c r="D6173" s="1" t="str">
        <f t="shared" si="290"/>
        <v xml:space="preserve">Molniya-M /Block L </v>
      </c>
      <c r="E6173" s="1" t="s">
        <v>346</v>
      </c>
      <c r="F6173" s="7" t="str">
        <f>TEXT(DATE(MID(H6173, 13, 4), CHOOSE(MATCH( MID(H6173, 5, 3), {"Jan","Feb","Mar","Apr","May","Jun","Jul","Aug","Sep","Oct","Nov","Dec"}, 0), 1, 2, 3, 4, 5, 6, 7, 8, 9, 10, 11, 12), MID(H6173, 9, 2)), "yyyy-mm-dd")</f>
        <v>1966-01-31</v>
      </c>
      <c r="G6173" s="1" t="s">
        <v>12530</v>
      </c>
      <c r="H6173" s="1" t="s">
        <v>12529</v>
      </c>
    </row>
    <row r="6174" spans="1:8" hidden="1" x14ac:dyDescent="0.3">
      <c r="A6174" s="1" t="s">
        <v>5723</v>
      </c>
      <c r="B6174" s="1" t="str">
        <f t="shared" si="289"/>
        <v>USA</v>
      </c>
      <c r="C6174" s="5" t="str">
        <f t="shared" si="288"/>
        <v>1966</v>
      </c>
      <c r="D6174" s="1" t="str">
        <f t="shared" si="290"/>
        <v xml:space="preserve">Scout A </v>
      </c>
      <c r="E6174" s="1" t="s">
        <v>346</v>
      </c>
      <c r="F6174" s="7" t="str">
        <f>TEXT(DATE(MID(H6174, 13, 4), CHOOSE(MATCH( MID(H6174, 5, 3), {"Jan","Feb","Mar","Apr","May","Jun","Jul","Aug","Sep","Oct","Nov","Dec"}, 0), 1, 2, 3, 4, 5, 6, 7, 8, 9, 10, 11, 12), MID(H6174, 9, 2)), "yyyy-mm-dd")</f>
        <v>1966-01-28</v>
      </c>
      <c r="G6174" s="1" t="s">
        <v>12532</v>
      </c>
      <c r="H6174" s="1" t="s">
        <v>12531</v>
      </c>
    </row>
    <row r="6175" spans="1:8" hidden="1" x14ac:dyDescent="0.3">
      <c r="A6175" s="1" t="s">
        <v>6899</v>
      </c>
      <c r="B6175" s="1" t="str">
        <f t="shared" si="289"/>
        <v>Russia</v>
      </c>
      <c r="C6175" s="5" t="str">
        <f t="shared" si="288"/>
        <v>1966</v>
      </c>
      <c r="D6175" s="1" t="str">
        <f t="shared" si="290"/>
        <v xml:space="preserve">Cosmos-2 (63SM) </v>
      </c>
      <c r="E6175" s="1" t="s">
        <v>346</v>
      </c>
      <c r="F6175" s="7" t="str">
        <f>TEXT(DATE(MID(H6175, 13, 4), CHOOSE(MATCH( MID(H6175, 5, 3), {"Jan","Feb","Mar","Apr","May","Jun","Jul","Aug","Sep","Oct","Nov","Dec"}, 0), 1, 2, 3, 4, 5, 6, 7, 8, 9, 10, 11, 12), MID(H6175, 9, 2)), "yyyy-mm-dd")</f>
        <v>1966-01-25</v>
      </c>
      <c r="G6175" s="1" t="s">
        <v>12534</v>
      </c>
      <c r="H6175" s="1" t="s">
        <v>12533</v>
      </c>
    </row>
    <row r="6176" spans="1:8" hidden="1" x14ac:dyDescent="0.3">
      <c r="A6176" s="1" t="s">
        <v>130</v>
      </c>
      <c r="B6176" s="1" t="str">
        <f t="shared" si="289"/>
        <v>Kazakhstan</v>
      </c>
      <c r="C6176" s="5" t="str">
        <f t="shared" si="288"/>
        <v>1966</v>
      </c>
      <c r="D6176" s="1" t="str">
        <f t="shared" si="290"/>
        <v xml:space="preserve">Vostok-2 </v>
      </c>
      <c r="E6176" s="1" t="s">
        <v>346</v>
      </c>
      <c r="F6176" s="7" t="str">
        <f>TEXT(DATE(MID(H6176, 13, 4), CHOOSE(MATCH( MID(H6176, 5, 3), {"Jan","Feb","Mar","Apr","May","Jun","Jul","Aug","Sep","Oct","Nov","Dec"}, 0), 1, 2, 3, 4, 5, 6, 7, 8, 9, 10, 11, 12), MID(H6176, 9, 2)), "yyyy-mm-dd")</f>
        <v>1966-01-22</v>
      </c>
      <c r="G6176" s="1" t="s">
        <v>12536</v>
      </c>
      <c r="H6176" s="1" t="s">
        <v>12535</v>
      </c>
    </row>
    <row r="6177" spans="1:8" hidden="1" x14ac:dyDescent="0.3">
      <c r="A6177" s="1" t="s">
        <v>27</v>
      </c>
      <c r="B6177" s="1" t="str">
        <f t="shared" si="289"/>
        <v>USA</v>
      </c>
      <c r="C6177" s="5" t="str">
        <f t="shared" si="288"/>
        <v>1966</v>
      </c>
      <c r="D6177" s="1" t="str">
        <f t="shared" si="290"/>
        <v xml:space="preserve">Atlas-SLV3 Agena-D </v>
      </c>
      <c r="E6177" s="1" t="s">
        <v>346</v>
      </c>
      <c r="F6177" s="7" t="str">
        <f>TEXT(DATE(MID(H6177, 13, 4), CHOOSE(MATCH( MID(H6177, 5, 3), {"Jan","Feb","Mar","Apr","May","Jun","Jul","Aug","Sep","Oct","Nov","Dec"}, 0), 1, 2, 3, 4, 5, 6, 7, 8, 9, 10, 11, 12), MID(H6177, 9, 2)), "yyyy-mm-dd")</f>
        <v>1966-01-19</v>
      </c>
      <c r="G6177" s="1" t="s">
        <v>12538</v>
      </c>
      <c r="H6177" s="1" t="s">
        <v>12537</v>
      </c>
    </row>
    <row r="6178" spans="1:8" hidden="1" x14ac:dyDescent="0.3">
      <c r="A6178" s="1" t="s">
        <v>130</v>
      </c>
      <c r="B6178" s="1" t="str">
        <f t="shared" si="289"/>
        <v>Kazakhstan</v>
      </c>
      <c r="C6178" s="5" t="str">
        <f t="shared" si="288"/>
        <v>1966</v>
      </c>
      <c r="D6178" s="1" t="str">
        <f t="shared" si="290"/>
        <v xml:space="preserve">Vostok-2 </v>
      </c>
      <c r="E6178" s="1" t="s">
        <v>346</v>
      </c>
      <c r="F6178" s="7" t="str">
        <f>TEXT(DATE(MID(H6178, 13, 4), CHOOSE(MATCH( MID(H6178, 5, 3), {"Jan","Feb","Mar","Apr","May","Jun","Jul","Aug","Sep","Oct","Nov","Dec"}, 0), 1, 2, 3, 4, 5, 6, 7, 8, 9, 10, 11, 12), MID(H6178, 9, 2)), "yyyy-mm-dd")</f>
        <v>1966-01-07</v>
      </c>
      <c r="G6178" s="1" t="s">
        <v>12540</v>
      </c>
      <c r="H6178" s="1" t="s">
        <v>12539</v>
      </c>
    </row>
    <row r="6179" spans="1:8" hidden="1" x14ac:dyDescent="0.3">
      <c r="A6179" s="1" t="s">
        <v>8845</v>
      </c>
      <c r="B6179" s="1" t="str">
        <f t="shared" si="289"/>
        <v>USA</v>
      </c>
      <c r="C6179" s="5" t="str">
        <f t="shared" si="288"/>
        <v>1966</v>
      </c>
      <c r="D6179" s="1" t="str">
        <f t="shared" si="290"/>
        <v xml:space="preserve">Thor-LV2D Burner-1I </v>
      </c>
      <c r="E6179" s="1" t="s">
        <v>346</v>
      </c>
      <c r="F6179" s="7" t="str">
        <f>TEXT(DATE(MID(H6179, 13, 4), CHOOSE(MATCH( MID(H6179, 5, 3), {"Jan","Feb","Mar","Apr","May","Jun","Jul","Aug","Sep","Oct","Nov","Dec"}, 0), 1, 2, 3, 4, 5, 6, 7, 8, 9, 10, 11, 12), MID(H6179, 9, 2)), "yyyy-mm-dd")</f>
        <v>1966-01-07</v>
      </c>
      <c r="G6179" s="1" t="s">
        <v>12542</v>
      </c>
      <c r="H6179" s="1" t="s">
        <v>12541</v>
      </c>
    </row>
    <row r="6180" spans="1:8" hidden="1" x14ac:dyDescent="0.3">
      <c r="A6180" s="1" t="s">
        <v>11821</v>
      </c>
      <c r="B6180" s="1" t="str">
        <f t="shared" si="289"/>
        <v>Kazakhstan</v>
      </c>
      <c r="C6180" s="5" t="str">
        <f t="shared" si="288"/>
        <v>1965</v>
      </c>
      <c r="D6180" s="1" t="str">
        <f t="shared" si="290"/>
        <v xml:space="preserve">Cosmos-3 </v>
      </c>
      <c r="E6180" s="1" t="s">
        <v>346</v>
      </c>
      <c r="F6180" s="7" t="str">
        <f>TEXT(DATE(MID(H6180, 13, 4), CHOOSE(MATCH( MID(H6180, 5, 3), {"Jan","Feb","Mar","Apr","May","Jun","Jul","Aug","Sep","Oct","Nov","Dec"}, 0), 1, 2, 3, 4, 5, 6, 7, 8, 9, 10, 11, 12), MID(H6180, 9, 2)), "yyyy-mm-dd")</f>
        <v>1965-12-28</v>
      </c>
      <c r="G6180" s="1" t="s">
        <v>12544</v>
      </c>
      <c r="H6180" s="1" t="s">
        <v>12543</v>
      </c>
    </row>
    <row r="6181" spans="1:8" hidden="1" x14ac:dyDescent="0.3">
      <c r="A6181" s="1" t="s">
        <v>6899</v>
      </c>
      <c r="B6181" s="1" t="str">
        <f t="shared" si="289"/>
        <v>Russia</v>
      </c>
      <c r="C6181" s="5" t="str">
        <f t="shared" si="288"/>
        <v>1965</v>
      </c>
      <c r="D6181" s="1" t="str">
        <f t="shared" si="290"/>
        <v xml:space="preserve">Cosmos-1 (65S3) </v>
      </c>
      <c r="E6181" s="1" t="s">
        <v>346</v>
      </c>
      <c r="F6181" s="7" t="str">
        <f>TEXT(DATE(MID(H6181, 13, 4), CHOOSE(MATCH( MID(H6181, 5, 3), {"Jan","Feb","Mar","Apr","May","Jun","Jul","Aug","Sep","Oct","Nov","Dec"}, 0), 1, 2, 3, 4, 5, 6, 7, 8, 9, 10, 11, 12), MID(H6181, 9, 2)), "yyyy-mm-dd")</f>
        <v>1965-12-28</v>
      </c>
      <c r="G6181" s="1" t="s">
        <v>12546</v>
      </c>
      <c r="H6181" s="1" t="s">
        <v>12545</v>
      </c>
    </row>
    <row r="6182" spans="1:8" hidden="1" x14ac:dyDescent="0.3">
      <c r="A6182" s="1" t="s">
        <v>130</v>
      </c>
      <c r="B6182" s="1" t="str">
        <f t="shared" si="289"/>
        <v>Kazakhstan</v>
      </c>
      <c r="C6182" s="5" t="str">
        <f t="shared" si="288"/>
        <v>1965</v>
      </c>
      <c r="D6182" s="1" t="str">
        <f t="shared" si="290"/>
        <v xml:space="preserve">Vostok-2A </v>
      </c>
      <c r="E6182" s="1" t="s">
        <v>346</v>
      </c>
      <c r="F6182" s="7" t="str">
        <f>TEXT(DATE(MID(H6182, 13, 4), CHOOSE(MATCH( MID(H6182, 5, 3), {"Jan","Feb","Mar","Apr","May","Jun","Jul","Aug","Sep","Oct","Nov","Dec"}, 0), 1, 2, 3, 4, 5, 6, 7, 8, 9, 10, 11, 12), MID(H6182, 9, 2)), "yyyy-mm-dd")</f>
        <v>1965-12-27</v>
      </c>
      <c r="G6182" s="1" t="s">
        <v>12548</v>
      </c>
      <c r="H6182" s="1" t="s">
        <v>12547</v>
      </c>
    </row>
    <row r="6183" spans="1:8" hidden="1" x14ac:dyDescent="0.3">
      <c r="A6183" s="1" t="s">
        <v>10955</v>
      </c>
      <c r="B6183" s="1" t="str">
        <f t="shared" si="289"/>
        <v>USA</v>
      </c>
      <c r="C6183" s="5" t="str">
        <f t="shared" si="288"/>
        <v>1965</v>
      </c>
      <c r="D6183" s="1" t="str">
        <f t="shared" si="290"/>
        <v xml:space="preserve">Thor-SLV2A Agena-D </v>
      </c>
      <c r="E6183" s="1" t="s">
        <v>346</v>
      </c>
      <c r="F6183" s="7" t="str">
        <f>TEXT(DATE(MID(H6183, 13, 4), CHOOSE(MATCH( MID(H6183, 5, 3), {"Jan","Feb","Mar","Apr","May","Jun","Jul","Aug","Sep","Oct","Nov","Dec"}, 0), 1, 2, 3, 4, 5, 6, 7, 8, 9, 10, 11, 12), MID(H6183, 9, 2)), "yyyy-mm-dd")</f>
        <v>1965-12-24</v>
      </c>
      <c r="G6183" s="1" t="s">
        <v>12550</v>
      </c>
      <c r="H6183" s="1" t="s">
        <v>12549</v>
      </c>
    </row>
    <row r="6184" spans="1:8" hidden="1" x14ac:dyDescent="0.3">
      <c r="A6184" s="1" t="s">
        <v>5723</v>
      </c>
      <c r="B6184" s="1" t="str">
        <f t="shared" si="289"/>
        <v>USA</v>
      </c>
      <c r="C6184" s="5" t="str">
        <f t="shared" si="288"/>
        <v>1965</v>
      </c>
      <c r="D6184" s="1" t="str">
        <f t="shared" si="290"/>
        <v xml:space="preserve">Scout A </v>
      </c>
      <c r="E6184" s="1" t="s">
        <v>346</v>
      </c>
      <c r="F6184" s="7" t="str">
        <f>TEXT(DATE(MID(H6184, 13, 4), CHOOSE(MATCH( MID(H6184, 5, 3), {"Jan","Feb","Mar","Apr","May","Jun","Jul","Aug","Sep","Oct","Nov","Dec"}, 0), 1, 2, 3, 4, 5, 6, 7, 8, 9, 10, 11, 12), MID(H6184, 9, 2)), "yyyy-mm-dd")</f>
        <v>1965-12-22</v>
      </c>
      <c r="G6184" s="1" t="s">
        <v>12552</v>
      </c>
      <c r="H6184" s="1" t="s">
        <v>12551</v>
      </c>
    </row>
    <row r="6185" spans="1:8" hidden="1" x14ac:dyDescent="0.3">
      <c r="A6185" s="1" t="s">
        <v>75</v>
      </c>
      <c r="B6185" s="1" t="str">
        <f t="shared" si="289"/>
        <v>USA</v>
      </c>
      <c r="C6185" s="5" t="str">
        <f t="shared" si="288"/>
        <v>1965</v>
      </c>
      <c r="D6185" s="1" t="str">
        <f t="shared" si="290"/>
        <v xml:space="preserve">Titan IIIC </v>
      </c>
      <c r="E6185" s="1" t="s">
        <v>346</v>
      </c>
      <c r="F6185" s="7" t="str">
        <f>TEXT(DATE(MID(H6185, 13, 4), CHOOSE(MATCH( MID(H6185, 5, 3), {"Jan","Feb","Mar","Apr","May","Jun","Jul","Aug","Sep","Oct","Nov","Dec"}, 0), 1, 2, 3, 4, 5, 6, 7, 8, 9, 10, 11, 12), MID(H6185, 9, 2)), "yyyy-mm-dd")</f>
        <v>1965-12-21</v>
      </c>
      <c r="G6185" s="1" t="s">
        <v>12554</v>
      </c>
      <c r="H6185" s="1" t="s">
        <v>12553</v>
      </c>
    </row>
    <row r="6186" spans="1:8" hidden="1" x14ac:dyDescent="0.3">
      <c r="A6186" s="1" t="s">
        <v>6899</v>
      </c>
      <c r="B6186" s="1" t="str">
        <f t="shared" si="289"/>
        <v>Russia</v>
      </c>
      <c r="C6186" s="5" t="str">
        <f t="shared" si="288"/>
        <v>1965</v>
      </c>
      <c r="D6186" s="1" t="str">
        <f t="shared" si="290"/>
        <v xml:space="preserve">Cosmos-1 (65S3) </v>
      </c>
      <c r="E6186" s="1" t="s">
        <v>346</v>
      </c>
      <c r="F6186" s="7" t="str">
        <f>TEXT(DATE(MID(H6186, 13, 4), CHOOSE(MATCH( MID(H6186, 5, 3), {"Jan","Feb","Mar","Apr","May","Jun","Jul","Aug","Sep","Oct","Nov","Dec"}, 0), 1, 2, 3, 4, 5, 6, 7, 8, 9, 10, 11, 12), MID(H6186, 9, 2)), "yyyy-mm-dd")</f>
        <v>1965-12-21</v>
      </c>
      <c r="G6186" s="1" t="s">
        <v>12556</v>
      </c>
      <c r="H6186" s="1" t="s">
        <v>12555</v>
      </c>
    </row>
    <row r="6187" spans="1:8" hidden="1" x14ac:dyDescent="0.3">
      <c r="A6187" s="1" t="s">
        <v>130</v>
      </c>
      <c r="B6187" s="1" t="str">
        <f t="shared" si="289"/>
        <v>Kazakhstan</v>
      </c>
      <c r="C6187" s="5" t="str">
        <f t="shared" si="288"/>
        <v>1965</v>
      </c>
      <c r="D6187" s="1" t="str">
        <f t="shared" si="290"/>
        <v xml:space="preserve">Vostok-2M </v>
      </c>
      <c r="E6187" s="1" t="s">
        <v>346</v>
      </c>
      <c r="F6187" s="7" t="str">
        <f>TEXT(DATE(MID(H6187, 13, 4), CHOOSE(MATCH( MID(H6187, 5, 3), {"Jan","Feb","Mar","Apr","May","Jun","Jul","Aug","Sep","Oct","Nov","Dec"}, 0), 1, 2, 3, 4, 5, 6, 7, 8, 9, 10, 11, 12), MID(H6187, 9, 2)), "yyyy-mm-dd")</f>
        <v>1965-12-17</v>
      </c>
      <c r="G6187" s="1" t="s">
        <v>12558</v>
      </c>
      <c r="H6187" s="1" t="s">
        <v>12557</v>
      </c>
    </row>
    <row r="6188" spans="1:8" hidden="1" x14ac:dyDescent="0.3">
      <c r="A6188" s="1" t="s">
        <v>12496</v>
      </c>
      <c r="B6188" s="1" t="str">
        <f t="shared" si="289"/>
        <v>Kazakhstan</v>
      </c>
      <c r="C6188" s="5" t="str">
        <f t="shared" si="288"/>
        <v>1965</v>
      </c>
      <c r="D6188" s="1" t="str">
        <f t="shared" si="290"/>
        <v xml:space="preserve">R-36 Orb. </v>
      </c>
      <c r="E6188" s="1" t="s">
        <v>346</v>
      </c>
      <c r="F6188" s="7" t="str">
        <f>TEXT(DATE(MID(H6188, 13, 4), CHOOSE(MATCH( MID(H6188, 5, 3), {"Jan","Feb","Mar","Apr","May","Jun","Jul","Aug","Sep","Oct","Nov","Dec"}, 0), 1, 2, 3, 4, 5, 6, 7, 8, 9, 10, 11, 12), MID(H6188, 9, 2)), "yyyy-mm-dd")</f>
        <v>1965-12-16</v>
      </c>
      <c r="G6188" s="1" t="s">
        <v>12560</v>
      </c>
      <c r="H6188" s="1" t="s">
        <v>12559</v>
      </c>
    </row>
    <row r="6189" spans="1:8" hidden="1" x14ac:dyDescent="0.3">
      <c r="A6189" s="1" t="s">
        <v>3478</v>
      </c>
      <c r="B6189" s="1" t="str">
        <f t="shared" si="289"/>
        <v>USA</v>
      </c>
      <c r="C6189" s="5" t="str">
        <f t="shared" si="288"/>
        <v>1965</v>
      </c>
      <c r="D6189" s="1" t="str">
        <f t="shared" si="290"/>
        <v xml:space="preserve">Delta E </v>
      </c>
      <c r="E6189" s="1" t="s">
        <v>346</v>
      </c>
      <c r="F6189" s="7" t="str">
        <f>TEXT(DATE(MID(H6189, 13, 4), CHOOSE(MATCH( MID(H6189, 5, 3), {"Jan","Feb","Mar","Apr","May","Jun","Jul","Aug","Sep","Oct","Nov","Dec"}, 0), 1, 2, 3, 4, 5, 6, 7, 8, 9, 10, 11, 12), MID(H6189, 9, 2)), "yyyy-mm-dd")</f>
        <v>1965-12-16</v>
      </c>
      <c r="G6189" s="1" t="s">
        <v>12562</v>
      </c>
      <c r="H6189" s="1" t="s">
        <v>12561</v>
      </c>
    </row>
    <row r="6190" spans="1:8" hidden="1" x14ac:dyDescent="0.3">
      <c r="A6190" s="1" t="s">
        <v>12302</v>
      </c>
      <c r="B6190" s="1" t="str">
        <f t="shared" si="289"/>
        <v>USA</v>
      </c>
      <c r="C6190" s="5" t="str">
        <f t="shared" si="288"/>
        <v>1965</v>
      </c>
      <c r="D6190" s="1" t="str">
        <f t="shared" si="290"/>
        <v xml:space="preserve">Titan II GLV </v>
      </c>
      <c r="E6190" s="1" t="s">
        <v>346</v>
      </c>
      <c r="F6190" s="7" t="str">
        <f>TEXT(DATE(MID(H6190, 13, 4), CHOOSE(MATCH( MID(H6190, 5, 3), {"Jan","Feb","Mar","Apr","May","Jun","Jul","Aug","Sep","Oct","Nov","Dec"}, 0), 1, 2, 3, 4, 5, 6, 7, 8, 9, 10, 11, 12), MID(H6190, 9, 2)), "yyyy-mm-dd")</f>
        <v>1965-12-15</v>
      </c>
      <c r="G6190" s="1" t="s">
        <v>12564</v>
      </c>
      <c r="H6190" s="1" t="s">
        <v>12563</v>
      </c>
    </row>
    <row r="6191" spans="1:8" hidden="1" x14ac:dyDescent="0.3">
      <c r="A6191" s="1" t="s">
        <v>130</v>
      </c>
      <c r="B6191" s="1" t="str">
        <f t="shared" si="289"/>
        <v>Kazakhstan</v>
      </c>
      <c r="C6191" s="5" t="str">
        <f t="shared" si="288"/>
        <v>1965</v>
      </c>
      <c r="D6191" s="1" t="str">
        <f t="shared" si="290"/>
        <v xml:space="preserve">Vostok-2 </v>
      </c>
      <c r="E6191" s="1" t="s">
        <v>346</v>
      </c>
      <c r="F6191" s="7" t="str">
        <f>TEXT(DATE(MID(H6191, 13, 4), CHOOSE(MATCH( MID(H6191, 5, 3), {"Jan","Feb","Mar","Apr","May","Jun","Jul","Aug","Sep","Oct","Nov","Dec"}, 0), 1, 2, 3, 4, 5, 6, 7, 8, 9, 10, 11, 12), MID(H6191, 9, 2)), "yyyy-mm-dd")</f>
        <v>1965-12-10</v>
      </c>
      <c r="G6191" s="1" t="s">
        <v>12566</v>
      </c>
      <c r="H6191" s="1" t="s">
        <v>12565</v>
      </c>
    </row>
    <row r="6192" spans="1:8" hidden="1" x14ac:dyDescent="0.3">
      <c r="A6192" s="1" t="s">
        <v>11804</v>
      </c>
      <c r="B6192" s="1" t="str">
        <f t="shared" si="289"/>
        <v>USA</v>
      </c>
      <c r="C6192" s="5" t="str">
        <f t="shared" si="288"/>
        <v>1965</v>
      </c>
      <c r="D6192" s="1" t="str">
        <f t="shared" si="290"/>
        <v xml:space="preserve">Thor-SLV2A Agena-D </v>
      </c>
      <c r="E6192" s="1" t="s">
        <v>346</v>
      </c>
      <c r="F6192" s="7" t="str">
        <f>TEXT(DATE(MID(H6192, 13, 4), CHOOSE(MATCH( MID(H6192, 5, 3), {"Jan","Feb","Mar","Apr","May","Jun","Jul","Aug","Sep","Oct","Nov","Dec"}, 0), 1, 2, 3, 4, 5, 6, 7, 8, 9, 10, 11, 12), MID(H6192, 9, 2)), "yyyy-mm-dd")</f>
        <v>1965-12-09</v>
      </c>
      <c r="G6192" s="1" t="s">
        <v>12568</v>
      </c>
      <c r="H6192" s="1" t="s">
        <v>12567</v>
      </c>
    </row>
    <row r="6193" spans="1:8" hidden="1" x14ac:dyDescent="0.3">
      <c r="A6193" s="1" t="s">
        <v>5723</v>
      </c>
      <c r="B6193" s="1" t="str">
        <f t="shared" si="289"/>
        <v>USA</v>
      </c>
      <c r="C6193" s="5" t="str">
        <f t="shared" si="288"/>
        <v>1965</v>
      </c>
      <c r="D6193" s="1" t="str">
        <f t="shared" si="290"/>
        <v xml:space="preserve">Scout X-4 </v>
      </c>
      <c r="E6193" s="1" t="s">
        <v>346</v>
      </c>
      <c r="F6193" s="7" t="str">
        <f>TEXT(DATE(MID(H6193, 13, 4), CHOOSE(MATCH( MID(H6193, 5, 3), {"Jan","Feb","Mar","Apr","May","Jun","Jul","Aug","Sep","Oct","Nov","Dec"}, 0), 1, 2, 3, 4, 5, 6, 7, 8, 9, 10, 11, 12), MID(H6193, 9, 2)), "yyyy-mm-dd")</f>
        <v>1965-12-06</v>
      </c>
      <c r="G6193" s="1" t="s">
        <v>12570</v>
      </c>
      <c r="H6193" s="1" t="s">
        <v>12569</v>
      </c>
    </row>
    <row r="6194" spans="1:8" hidden="1" x14ac:dyDescent="0.3">
      <c r="A6194" s="1" t="s">
        <v>12302</v>
      </c>
      <c r="B6194" s="1" t="str">
        <f t="shared" si="289"/>
        <v>USA</v>
      </c>
      <c r="C6194" s="5" t="str">
        <f t="shared" si="288"/>
        <v>1965</v>
      </c>
      <c r="D6194" s="1" t="str">
        <f t="shared" si="290"/>
        <v xml:space="preserve">Titan II GLV </v>
      </c>
      <c r="E6194" s="1" t="s">
        <v>346</v>
      </c>
      <c r="F6194" s="7" t="str">
        <f>TEXT(DATE(MID(H6194, 13, 4), CHOOSE(MATCH( MID(H6194, 5, 3), {"Jan","Feb","Mar","Apr","May","Jun","Jul","Aug","Sep","Oct","Nov","Dec"}, 0), 1, 2, 3, 4, 5, 6, 7, 8, 9, 10, 11, 12), MID(H6194, 9, 2)), "yyyy-mm-dd")</f>
        <v>1965-12-04</v>
      </c>
      <c r="G6194" s="1" t="s">
        <v>12572</v>
      </c>
      <c r="H6194" s="1" t="s">
        <v>12571</v>
      </c>
    </row>
    <row r="6195" spans="1:8" hidden="1" x14ac:dyDescent="0.3">
      <c r="A6195" s="1" t="s">
        <v>130</v>
      </c>
      <c r="B6195" s="1" t="str">
        <f t="shared" si="289"/>
        <v>Kazakhstan</v>
      </c>
      <c r="C6195" s="5" t="str">
        <f t="shared" si="288"/>
        <v>1965</v>
      </c>
      <c r="D6195" s="1" t="str">
        <f t="shared" si="290"/>
        <v xml:space="preserve">Molniya </v>
      </c>
      <c r="E6195" s="1" t="s">
        <v>346</v>
      </c>
      <c r="F6195" s="7" t="str">
        <f>TEXT(DATE(MID(H6195, 13, 4), CHOOSE(MATCH( MID(H6195, 5, 3), {"Jan","Feb","Mar","Apr","May","Jun","Jul","Aug","Sep","Oct","Nov","Dec"}, 0), 1, 2, 3, 4, 5, 6, 7, 8, 9, 10, 11, 12), MID(H6195, 9, 2)), "yyyy-mm-dd")</f>
        <v>1965-12-03</v>
      </c>
      <c r="G6195" s="1" t="s">
        <v>12574</v>
      </c>
      <c r="H6195" s="1" t="s">
        <v>12573</v>
      </c>
    </row>
    <row r="6196" spans="1:8" hidden="1" x14ac:dyDescent="0.3">
      <c r="A6196" s="1" t="s">
        <v>10902</v>
      </c>
      <c r="B6196" s="1" t="str">
        <f t="shared" si="289"/>
        <v>USA</v>
      </c>
      <c r="C6196" s="5" t="str">
        <f t="shared" si="288"/>
        <v>1965</v>
      </c>
      <c r="D6196" s="1" t="str">
        <f t="shared" si="290"/>
        <v xml:space="preserve">Thor DM-21 Agena-B </v>
      </c>
      <c r="E6196" s="1" t="s">
        <v>346</v>
      </c>
      <c r="F6196" s="7" t="str">
        <f>TEXT(DATE(MID(H6196, 13, 4), CHOOSE(MATCH( MID(H6196, 5, 3), {"Jan","Feb","Mar","Apr","May","Jun","Jul","Aug","Sep","Oct","Nov","Dec"}, 0), 1, 2, 3, 4, 5, 6, 7, 8, 9, 10, 11, 12), MID(H6196, 9, 2)), "yyyy-mm-dd")</f>
        <v>1965-11-29</v>
      </c>
      <c r="G6196" s="1" t="s">
        <v>12576</v>
      </c>
      <c r="H6196" s="1" t="s">
        <v>12575</v>
      </c>
    </row>
    <row r="6197" spans="1:8" hidden="1" x14ac:dyDescent="0.3">
      <c r="A6197" s="1" t="s">
        <v>130</v>
      </c>
      <c r="B6197" s="1" t="str">
        <f t="shared" si="289"/>
        <v>Kazakhstan</v>
      </c>
      <c r="C6197" s="5" t="str">
        <f t="shared" si="288"/>
        <v>1965</v>
      </c>
      <c r="D6197" s="1" t="str">
        <f t="shared" si="290"/>
        <v xml:space="preserve">Vostok-2 </v>
      </c>
      <c r="E6197" s="1" t="s">
        <v>346</v>
      </c>
      <c r="F6197" s="7" t="str">
        <f>TEXT(DATE(MID(H6197, 13, 4), CHOOSE(MATCH( MID(H6197, 5, 3), {"Jan","Feb","Mar","Apr","May","Jun","Jul","Aug","Sep","Oct","Nov","Dec"}, 0), 1, 2, 3, 4, 5, 6, 7, 8, 9, 10, 11, 12), MID(H6197, 9, 2)), "yyyy-mm-dd")</f>
        <v>1965-11-27</v>
      </c>
      <c r="G6197" s="1" t="s">
        <v>12578</v>
      </c>
      <c r="H6197" s="1" t="s">
        <v>12577</v>
      </c>
    </row>
    <row r="6198" spans="1:8" hidden="1" x14ac:dyDescent="0.3">
      <c r="A6198" s="1" t="s">
        <v>12238</v>
      </c>
      <c r="B6198" s="1" t="str">
        <f t="shared" si="289"/>
        <v>France</v>
      </c>
      <c r="C6198" s="5" t="str">
        <f t="shared" si="288"/>
        <v>1965</v>
      </c>
      <c r="D6198" s="1" t="str">
        <f t="shared" si="290"/>
        <v xml:space="preserve">Diamant A </v>
      </c>
      <c r="E6198" s="1" t="s">
        <v>346</v>
      </c>
      <c r="F6198" s="7" t="str">
        <f>TEXT(DATE(MID(H6198, 13, 4), CHOOSE(MATCH( MID(H6198, 5, 3), {"Jan","Feb","Mar","Apr","May","Jun","Jul","Aug","Sep","Oct","Nov","Dec"}, 0), 1, 2, 3, 4, 5, 6, 7, 8, 9, 10, 11, 12), MID(H6198, 9, 2)), "yyyy-mm-dd")</f>
        <v>1965-11-26</v>
      </c>
      <c r="G6198" s="1" t="s">
        <v>12580</v>
      </c>
      <c r="H6198" s="1" t="s">
        <v>12579</v>
      </c>
    </row>
    <row r="6199" spans="1:8" hidden="1" x14ac:dyDescent="0.3">
      <c r="A6199" s="1" t="s">
        <v>6899</v>
      </c>
      <c r="B6199" s="1" t="str">
        <f t="shared" si="289"/>
        <v>Russia</v>
      </c>
      <c r="C6199" s="5" t="str">
        <f t="shared" si="288"/>
        <v>1965</v>
      </c>
      <c r="D6199" s="1" t="str">
        <f t="shared" si="290"/>
        <v xml:space="preserve">Cosmos-2 (63SM) </v>
      </c>
      <c r="E6199" s="1" t="s">
        <v>346</v>
      </c>
      <c r="F6199" s="7" t="str">
        <f>TEXT(DATE(MID(H6199, 13, 4), CHOOSE(MATCH( MID(H6199, 5, 3), {"Jan","Feb","Mar","Apr","May","Jun","Jul","Aug","Sep","Oct","Nov","Dec"}, 0), 1, 2, 3, 4, 5, 6, 7, 8, 9, 10, 11, 12), MID(H6199, 9, 2)), "yyyy-mm-dd")</f>
        <v>1965-11-26</v>
      </c>
      <c r="G6199" s="1" t="s">
        <v>12582</v>
      </c>
      <c r="H6199" s="1" t="s">
        <v>12581</v>
      </c>
    </row>
    <row r="6200" spans="1:8" hidden="1" x14ac:dyDescent="0.3">
      <c r="A6200" s="1" t="s">
        <v>130</v>
      </c>
      <c r="B6200" s="1" t="str">
        <f t="shared" si="289"/>
        <v>Kazakhstan</v>
      </c>
      <c r="C6200" s="5" t="str">
        <f t="shared" si="288"/>
        <v>1965</v>
      </c>
      <c r="D6200" s="1" t="str">
        <f t="shared" si="290"/>
        <v xml:space="preserve">Molniya </v>
      </c>
      <c r="E6200" s="1" t="s">
        <v>346</v>
      </c>
      <c r="F6200" s="7" t="str">
        <f>TEXT(DATE(MID(H6200, 13, 4), CHOOSE(MATCH( MID(H6200, 5, 3), {"Jan","Feb","Mar","Apr","May","Jun","Jul","Aug","Sep","Oct","Nov","Dec"}, 0), 1, 2, 3, 4, 5, 6, 7, 8, 9, 10, 11, 12), MID(H6200, 9, 2)), "yyyy-mm-dd")</f>
        <v>1965-11-23</v>
      </c>
      <c r="G6200" s="1" t="s">
        <v>12584</v>
      </c>
      <c r="H6200" s="1" t="s">
        <v>12583</v>
      </c>
    </row>
    <row r="6201" spans="1:8" hidden="1" x14ac:dyDescent="0.3">
      <c r="A6201" s="1" t="s">
        <v>9094</v>
      </c>
      <c r="B6201" s="1" t="str">
        <f t="shared" si="289"/>
        <v>USA</v>
      </c>
      <c r="C6201" s="5" t="str">
        <f t="shared" si="288"/>
        <v>1965</v>
      </c>
      <c r="D6201" s="1" t="str">
        <f t="shared" si="290"/>
        <v xml:space="preserve">Scout X-4 </v>
      </c>
      <c r="E6201" s="1" t="s">
        <v>346</v>
      </c>
      <c r="F6201" s="7" t="str">
        <f>TEXT(DATE(MID(H6201, 13, 4), CHOOSE(MATCH( MID(H6201, 5, 3), {"Jan","Feb","Mar","Apr","May","Jun","Jul","Aug","Sep","Oct","Nov","Dec"}, 0), 1, 2, 3, 4, 5, 6, 7, 8, 9, 10, 11, 12), MID(H6201, 9, 2)), "yyyy-mm-dd")</f>
        <v>1965-11-19</v>
      </c>
      <c r="G6201" s="1" t="s">
        <v>12586</v>
      </c>
      <c r="H6201" s="1" t="s">
        <v>12585</v>
      </c>
    </row>
    <row r="6202" spans="1:8" hidden="1" x14ac:dyDescent="0.3">
      <c r="A6202" s="1" t="s">
        <v>130</v>
      </c>
      <c r="B6202" s="1" t="str">
        <f t="shared" si="289"/>
        <v>Kazakhstan</v>
      </c>
      <c r="C6202" s="5" t="str">
        <f t="shared" si="288"/>
        <v>1965</v>
      </c>
      <c r="D6202" s="1" t="str">
        <f t="shared" si="290"/>
        <v xml:space="preserve">Molniya </v>
      </c>
      <c r="E6202" s="1" t="s">
        <v>346</v>
      </c>
      <c r="F6202" s="7" t="str">
        <f>TEXT(DATE(MID(H6202, 13, 4), CHOOSE(MATCH( MID(H6202, 5, 3), {"Jan","Feb","Mar","Apr","May","Jun","Jul","Aug","Sep","Oct","Nov","Dec"}, 0), 1, 2, 3, 4, 5, 6, 7, 8, 9, 10, 11, 12), MID(H6202, 9, 2)), "yyyy-mm-dd")</f>
        <v>1965-11-16</v>
      </c>
      <c r="G6202" s="1" t="s">
        <v>12588</v>
      </c>
      <c r="H6202" s="1" t="s">
        <v>12587</v>
      </c>
    </row>
    <row r="6203" spans="1:8" hidden="1" x14ac:dyDescent="0.3">
      <c r="A6203" s="1" t="s">
        <v>130</v>
      </c>
      <c r="B6203" s="1" t="str">
        <f t="shared" si="289"/>
        <v>Kazakhstan</v>
      </c>
      <c r="C6203" s="5" t="str">
        <f t="shared" si="288"/>
        <v>1965</v>
      </c>
      <c r="D6203" s="1" t="str">
        <f t="shared" si="290"/>
        <v xml:space="preserve">Molniya </v>
      </c>
      <c r="E6203" s="1" t="s">
        <v>346</v>
      </c>
      <c r="F6203" s="7" t="str">
        <f>TEXT(DATE(MID(H6203, 13, 4), CHOOSE(MATCH( MID(H6203, 5, 3), {"Jan","Feb","Mar","Apr","May","Jun","Jul","Aug","Sep","Oct","Nov","Dec"}, 0), 1, 2, 3, 4, 5, 6, 7, 8, 9, 10, 11, 12), MID(H6203, 9, 2)), "yyyy-mm-dd")</f>
        <v>1965-11-12</v>
      </c>
      <c r="G6203" s="1" t="s">
        <v>12590</v>
      </c>
      <c r="H6203" s="1" t="s">
        <v>12589</v>
      </c>
    </row>
    <row r="6204" spans="1:8" hidden="1" x14ac:dyDescent="0.3">
      <c r="A6204" s="1" t="s">
        <v>27</v>
      </c>
      <c r="B6204" s="1" t="str">
        <f t="shared" si="289"/>
        <v>USA</v>
      </c>
      <c r="C6204" s="5" t="str">
        <f t="shared" si="288"/>
        <v>1965</v>
      </c>
      <c r="D6204" s="1" t="str">
        <f t="shared" si="290"/>
        <v xml:space="preserve">Atlas-SLV3 Agena-D </v>
      </c>
      <c r="E6204" s="1" t="s">
        <v>346</v>
      </c>
      <c r="F6204" s="7" t="str">
        <f>TEXT(DATE(MID(H6204, 13, 4), CHOOSE(MATCH( MID(H6204, 5, 3), {"Jan","Feb","Mar","Apr","May","Jun","Jul","Aug","Sep","Oct","Nov","Dec"}, 0), 1, 2, 3, 4, 5, 6, 7, 8, 9, 10, 11, 12), MID(H6204, 9, 2)), "yyyy-mm-dd")</f>
        <v>1965-11-08</v>
      </c>
      <c r="G6204" s="1" t="s">
        <v>12592</v>
      </c>
      <c r="H6204" s="1" t="s">
        <v>12591</v>
      </c>
    </row>
    <row r="6205" spans="1:8" hidden="1" x14ac:dyDescent="0.3">
      <c r="A6205" s="1" t="s">
        <v>3478</v>
      </c>
      <c r="B6205" s="1" t="str">
        <f t="shared" si="289"/>
        <v>USA</v>
      </c>
      <c r="C6205" s="5" t="str">
        <f t="shared" si="288"/>
        <v>1965</v>
      </c>
      <c r="D6205" s="1" t="str">
        <f t="shared" si="290"/>
        <v xml:space="preserve">Delta E </v>
      </c>
      <c r="E6205" s="1" t="s">
        <v>346</v>
      </c>
      <c r="F6205" s="7" t="str">
        <f>TEXT(DATE(MID(H6205, 13, 4), CHOOSE(MATCH( MID(H6205, 5, 3), {"Jan","Feb","Mar","Apr","May","Jun","Jul","Aug","Sep","Oct","Nov","Dec"}, 0), 1, 2, 3, 4, 5, 6, 7, 8, 9, 10, 11, 12), MID(H6205, 9, 2)), "yyyy-mm-dd")</f>
        <v>1965-11-06</v>
      </c>
      <c r="G6205" s="1" t="s">
        <v>12594</v>
      </c>
      <c r="H6205" s="1" t="s">
        <v>12593</v>
      </c>
    </row>
    <row r="6206" spans="1:8" hidden="1" x14ac:dyDescent="0.3">
      <c r="A6206" s="1" t="s">
        <v>6899</v>
      </c>
      <c r="B6206" s="1" t="str">
        <f t="shared" si="289"/>
        <v>Russia</v>
      </c>
      <c r="C6206" s="5" t="str">
        <f t="shared" si="288"/>
        <v>1965</v>
      </c>
      <c r="D6206" s="1" t="str">
        <f t="shared" si="290"/>
        <v xml:space="preserve">Cosmos-2 (63SM) </v>
      </c>
      <c r="E6206" s="1" t="s">
        <v>346</v>
      </c>
      <c r="F6206" s="7" t="str">
        <f>TEXT(DATE(MID(H6206, 13, 4), CHOOSE(MATCH( MID(H6206, 5, 3), {"Jan","Feb","Mar","Apr","May","Jun","Jul","Aug","Sep","Oct","Nov","Dec"}, 0), 1, 2, 3, 4, 5, 6, 7, 8, 9, 10, 11, 12), MID(H6206, 9, 2)), "yyyy-mm-dd")</f>
        <v>1965-11-04</v>
      </c>
      <c r="G6206" s="1" t="s">
        <v>12596</v>
      </c>
      <c r="H6206" s="1" t="s">
        <v>12595</v>
      </c>
    </row>
    <row r="6207" spans="1:8" hidden="1" x14ac:dyDescent="0.3">
      <c r="A6207" s="1" t="s">
        <v>565</v>
      </c>
      <c r="B6207" s="1" t="str">
        <f t="shared" si="289"/>
        <v>Kazakhstan</v>
      </c>
      <c r="C6207" s="5" t="str">
        <f t="shared" si="288"/>
        <v>1965</v>
      </c>
      <c r="D6207" s="1" t="str">
        <f t="shared" si="290"/>
        <v xml:space="preserve">Proton </v>
      </c>
      <c r="E6207" s="1" t="s">
        <v>346</v>
      </c>
      <c r="F6207" s="7" t="str">
        <f>TEXT(DATE(MID(H6207, 13, 4), CHOOSE(MATCH( MID(H6207, 5, 3), {"Jan","Feb","Mar","Apr","May","Jun","Jul","Aug","Sep","Oct","Nov","Dec"}, 0), 1, 2, 3, 4, 5, 6, 7, 8, 9, 10, 11, 12), MID(H6207, 9, 2)), "yyyy-mm-dd")</f>
        <v>1965-11-02</v>
      </c>
      <c r="G6207" s="1" t="s">
        <v>12598</v>
      </c>
      <c r="H6207" s="1" t="s">
        <v>12597</v>
      </c>
    </row>
    <row r="6208" spans="1:8" hidden="1" x14ac:dyDescent="0.3">
      <c r="A6208" s="1" t="s">
        <v>10902</v>
      </c>
      <c r="B6208" s="1" t="str">
        <f t="shared" si="289"/>
        <v>USA</v>
      </c>
      <c r="C6208" s="5" t="str">
        <f t="shared" si="288"/>
        <v>1965</v>
      </c>
      <c r="D6208" s="1" t="str">
        <f t="shared" si="290"/>
        <v xml:space="preserve">Thor-SLV2A Agena-D </v>
      </c>
      <c r="E6208" s="1" t="s">
        <v>346</v>
      </c>
      <c r="F6208" s="7" t="str">
        <f>TEXT(DATE(MID(H6208, 13, 4), CHOOSE(MATCH( MID(H6208, 5, 3), {"Jan","Feb","Mar","Apr","May","Jun","Jul","Aug","Sep","Oct","Nov","Dec"}, 0), 1, 2, 3, 4, 5, 6, 7, 8, 9, 10, 11, 12), MID(H6208, 9, 2)), "yyyy-mm-dd")</f>
        <v>1965-10-28</v>
      </c>
      <c r="G6208" s="1" t="s">
        <v>12600</v>
      </c>
      <c r="H6208" s="1" t="s">
        <v>12599</v>
      </c>
    </row>
    <row r="6209" spans="1:8" hidden="1" x14ac:dyDescent="0.3">
      <c r="A6209" s="1" t="s">
        <v>130</v>
      </c>
      <c r="B6209" s="1" t="str">
        <f t="shared" si="289"/>
        <v>Kazakhstan</v>
      </c>
      <c r="C6209" s="5" t="str">
        <f t="shared" si="288"/>
        <v>1965</v>
      </c>
      <c r="D6209" s="1" t="str">
        <f t="shared" si="290"/>
        <v xml:space="preserve">Voskhod </v>
      </c>
      <c r="E6209" s="1" t="s">
        <v>346</v>
      </c>
      <c r="F6209" s="7" t="str">
        <f>TEXT(DATE(MID(H6209, 13, 4), CHOOSE(MATCH( MID(H6209, 5, 3), {"Jan","Feb","Mar","Apr","May","Jun","Jul","Aug","Sep","Oct","Nov","Dec"}, 0), 1, 2, 3, 4, 5, 6, 7, 8, 9, 10, 11, 12), MID(H6209, 9, 2)), "yyyy-mm-dd")</f>
        <v>1965-10-28</v>
      </c>
      <c r="G6209" s="1" t="s">
        <v>12602</v>
      </c>
      <c r="H6209" s="1" t="s">
        <v>12601</v>
      </c>
    </row>
    <row r="6210" spans="1:8" hidden="1" x14ac:dyDescent="0.3">
      <c r="A6210" s="1" t="s">
        <v>12305</v>
      </c>
      <c r="B6210" s="1" t="str">
        <f t="shared" si="289"/>
        <v>USA</v>
      </c>
      <c r="C6210" s="5" t="str">
        <f t="shared" ref="C6210:C6273" si="291">TEXT(F6210, "yyyy")</f>
        <v>1965</v>
      </c>
      <c r="D6210" s="1" t="str">
        <f t="shared" si="290"/>
        <v xml:space="preserve">Atlas-SLV3 Agena-D </v>
      </c>
      <c r="E6210" s="1" t="s">
        <v>346</v>
      </c>
      <c r="F6210" s="7" t="str">
        <f>TEXT(DATE(MID(H6210, 13, 4), CHOOSE(MATCH( MID(H6210, 5, 3), {"Jan","Feb","Mar","Apr","May","Jun","Jul","Aug","Sep","Oct","Nov","Dec"}, 0), 1, 2, 3, 4, 5, 6, 7, 8, 9, 10, 11, 12), MID(H6210, 9, 2)), "yyyy-mm-dd")</f>
        <v>1965-10-25</v>
      </c>
      <c r="G6210" s="1" t="s">
        <v>12604</v>
      </c>
      <c r="H6210" s="1" t="s">
        <v>12603</v>
      </c>
    </row>
    <row r="6211" spans="1:8" hidden="1" x14ac:dyDescent="0.3">
      <c r="A6211" s="1" t="s">
        <v>6899</v>
      </c>
      <c r="B6211" s="1" t="str">
        <f t="shared" ref="B6211:B6274" si="292">TRIM(MID(A6211, FIND("|", SUBSTITUTE(A6211, ",", "|", LEN(A6211) - LEN(SUBSTITUTE(A6211,",", "" )))) + 1, LEN(A6211)))</f>
        <v>Russia</v>
      </c>
      <c r="C6211" s="5" t="str">
        <f t="shared" si="291"/>
        <v>1965</v>
      </c>
      <c r="D6211" s="1" t="str">
        <f t="shared" ref="D6211:D6274" si="293">LEFT(G6211, FIND("|", G6211) - 1)</f>
        <v xml:space="preserve">Cosmos-2 (63SM) </v>
      </c>
      <c r="E6211" s="1" t="s">
        <v>346</v>
      </c>
      <c r="F6211" s="7" t="str">
        <f>TEXT(DATE(MID(H6211, 13, 4), CHOOSE(MATCH( MID(H6211, 5, 3), {"Jan","Feb","Mar","Apr","May","Jun","Jul","Aug","Sep","Oct","Nov","Dec"}, 0), 1, 2, 3, 4, 5, 6, 7, 8, 9, 10, 11, 12), MID(H6211, 9, 2)), "yyyy-mm-dd")</f>
        <v>1965-10-19</v>
      </c>
      <c r="G6211" s="1" t="s">
        <v>12606</v>
      </c>
      <c r="H6211" s="1" t="s">
        <v>12605</v>
      </c>
    </row>
    <row r="6212" spans="1:8" hidden="1" x14ac:dyDescent="0.3">
      <c r="A6212" s="1" t="s">
        <v>130</v>
      </c>
      <c r="B6212" s="1" t="str">
        <f t="shared" si="292"/>
        <v>Kazakhstan</v>
      </c>
      <c r="C6212" s="5" t="str">
        <f t="shared" si="291"/>
        <v>1965</v>
      </c>
      <c r="D6212" s="1" t="str">
        <f t="shared" si="293"/>
        <v xml:space="preserve">Voskhod </v>
      </c>
      <c r="E6212" s="1" t="s">
        <v>346</v>
      </c>
      <c r="F6212" s="7" t="str">
        <f>TEXT(DATE(MID(H6212, 13, 4), CHOOSE(MATCH( MID(H6212, 5, 3), {"Jan","Feb","Mar","Apr","May","Jun","Jul","Aug","Sep","Oct","Nov","Dec"}, 0), 1, 2, 3, 4, 5, 6, 7, 8, 9, 10, 11, 12), MID(H6212, 9, 2)), "yyyy-mm-dd")</f>
        <v>1965-10-16</v>
      </c>
      <c r="G6212" s="1" t="s">
        <v>12608</v>
      </c>
      <c r="H6212" s="1" t="s">
        <v>12607</v>
      </c>
    </row>
    <row r="6213" spans="1:8" hidden="1" x14ac:dyDescent="0.3">
      <c r="A6213" s="1" t="s">
        <v>11</v>
      </c>
      <c r="B6213" s="1" t="str">
        <f t="shared" si="292"/>
        <v>USA</v>
      </c>
      <c r="C6213" s="5" t="str">
        <f t="shared" si="291"/>
        <v>1965</v>
      </c>
      <c r="D6213" s="1" t="str">
        <f t="shared" si="293"/>
        <v xml:space="preserve">Titan IIIC </v>
      </c>
      <c r="E6213" s="1" t="s">
        <v>346</v>
      </c>
      <c r="F6213" s="7" t="str">
        <f>TEXT(DATE(MID(H6213, 13, 4), CHOOSE(MATCH( MID(H6213, 5, 3), {"Jan","Feb","Mar","Apr","May","Jun","Jul","Aug","Sep","Oct","Nov","Dec"}, 0), 1, 2, 3, 4, 5, 6, 7, 8, 9, 10, 11, 12), MID(H6213, 9, 2)), "yyyy-mm-dd")</f>
        <v>1965-10-15</v>
      </c>
      <c r="G6213" s="1" t="s">
        <v>12610</v>
      </c>
      <c r="H6213" s="1" t="s">
        <v>12609</v>
      </c>
    </row>
    <row r="6214" spans="1:8" hidden="1" x14ac:dyDescent="0.3">
      <c r="A6214" s="1" t="s">
        <v>10902</v>
      </c>
      <c r="B6214" s="1" t="str">
        <f t="shared" si="292"/>
        <v>USA</v>
      </c>
      <c r="C6214" s="5" t="str">
        <f t="shared" si="291"/>
        <v>1965</v>
      </c>
      <c r="D6214" s="1" t="str">
        <f t="shared" si="293"/>
        <v xml:space="preserve">Thor-SLV2A Agena-D </v>
      </c>
      <c r="E6214" s="1" t="s">
        <v>346</v>
      </c>
      <c r="F6214" s="7" t="str">
        <f>TEXT(DATE(MID(H6214, 13, 4), CHOOSE(MATCH( MID(H6214, 5, 3), {"Jan","Feb","Mar","Apr","May","Jun","Jul","Aug","Sep","Oct","Nov","Dec"}, 0), 1, 2, 3, 4, 5, 6, 7, 8, 9, 10, 11, 12), MID(H6214, 9, 2)), "yyyy-mm-dd")</f>
        <v>1965-10-14</v>
      </c>
      <c r="G6214" s="1" t="s">
        <v>12612</v>
      </c>
      <c r="H6214" s="1" t="s">
        <v>12611</v>
      </c>
    </row>
    <row r="6215" spans="1:8" hidden="1" x14ac:dyDescent="0.3">
      <c r="A6215" s="1" t="s">
        <v>1630</v>
      </c>
      <c r="B6215" s="1" t="str">
        <f t="shared" si="292"/>
        <v>Kazakhstan</v>
      </c>
      <c r="C6215" s="5" t="str">
        <f t="shared" si="291"/>
        <v>1965</v>
      </c>
      <c r="D6215" s="1" t="str">
        <f t="shared" si="293"/>
        <v xml:space="preserve">Molniya </v>
      </c>
      <c r="E6215" s="1" t="s">
        <v>346</v>
      </c>
      <c r="F6215" s="7" t="str">
        <f>TEXT(DATE(MID(H6215, 13, 4), CHOOSE(MATCH( MID(H6215, 5, 3), {"Jan","Feb","Mar","Apr","May","Jun","Jul","Aug","Sep","Oct","Nov","Dec"}, 0), 1, 2, 3, 4, 5, 6, 7, 8, 9, 10, 11, 12), MID(H6215, 9, 2)), "yyyy-mm-dd")</f>
        <v>1965-10-14</v>
      </c>
      <c r="G6215" s="1" t="s">
        <v>12614</v>
      </c>
      <c r="H6215" s="1" t="s">
        <v>12613</v>
      </c>
    </row>
    <row r="6216" spans="1:8" hidden="1" x14ac:dyDescent="0.3">
      <c r="A6216" s="1" t="s">
        <v>11804</v>
      </c>
      <c r="B6216" s="1" t="str">
        <f t="shared" si="292"/>
        <v>USA</v>
      </c>
      <c r="C6216" s="5" t="str">
        <f t="shared" si="291"/>
        <v>1965</v>
      </c>
      <c r="D6216" s="1" t="str">
        <f t="shared" si="293"/>
        <v xml:space="preserve">Thor-SLV2A Agena-D </v>
      </c>
      <c r="E6216" s="1" t="s">
        <v>346</v>
      </c>
      <c r="F6216" s="7" t="str">
        <f>TEXT(DATE(MID(H6216, 13, 4), CHOOSE(MATCH( MID(H6216, 5, 3), {"Jan","Feb","Mar","Apr","May","Jun","Jul","Aug","Sep","Oct","Nov","Dec"}, 0), 1, 2, 3, 4, 5, 6, 7, 8, 9, 10, 11, 12), MID(H6216, 9, 2)), "yyyy-mm-dd")</f>
        <v>1965-10-05</v>
      </c>
      <c r="G6216" s="1" t="s">
        <v>12616</v>
      </c>
      <c r="H6216" s="1" t="s">
        <v>12615</v>
      </c>
    </row>
    <row r="6217" spans="1:8" hidden="1" x14ac:dyDescent="0.3">
      <c r="A6217" s="1" t="s">
        <v>12106</v>
      </c>
      <c r="B6217" s="1" t="str">
        <f t="shared" si="292"/>
        <v>USA</v>
      </c>
      <c r="C6217" s="5" t="str">
        <f t="shared" si="291"/>
        <v>1965</v>
      </c>
      <c r="D6217" s="1" t="str">
        <f t="shared" si="293"/>
        <v xml:space="preserve">Atlas-D OV1 </v>
      </c>
      <c r="E6217" s="1" t="s">
        <v>346</v>
      </c>
      <c r="F6217" s="7" t="str">
        <f>TEXT(DATE(MID(H6217, 13, 4), CHOOSE(MATCH( MID(H6217, 5, 3), {"Jan","Feb","Mar","Apr","May","Jun","Jul","Aug","Sep","Oct","Nov","Dec"}, 0), 1, 2, 3, 4, 5, 6, 7, 8, 9, 10, 11, 12), MID(H6217, 9, 2)), "yyyy-mm-dd")</f>
        <v>1965-10-05</v>
      </c>
      <c r="G6217" s="1" t="s">
        <v>12618</v>
      </c>
      <c r="H6217" s="1" t="s">
        <v>12617</v>
      </c>
    </row>
    <row r="6218" spans="1:8" hidden="1" x14ac:dyDescent="0.3">
      <c r="A6218" s="1" t="s">
        <v>1630</v>
      </c>
      <c r="B6218" s="1" t="str">
        <f t="shared" si="292"/>
        <v>Kazakhstan</v>
      </c>
      <c r="C6218" s="5" t="str">
        <f t="shared" si="291"/>
        <v>1965</v>
      </c>
      <c r="D6218" s="1" t="str">
        <f t="shared" si="293"/>
        <v xml:space="preserve">Molniya-M /Block L </v>
      </c>
      <c r="E6218" s="1" t="s">
        <v>346</v>
      </c>
      <c r="F6218" s="7" t="str">
        <f>TEXT(DATE(MID(H6218, 13, 4), CHOOSE(MATCH( MID(H6218, 5, 3), {"Jan","Feb","Mar","Apr","May","Jun","Jul","Aug","Sep","Oct","Nov","Dec"}, 0), 1, 2, 3, 4, 5, 6, 7, 8, 9, 10, 11, 12), MID(H6218, 9, 2)), "yyyy-mm-dd")</f>
        <v>1965-10-04</v>
      </c>
      <c r="G6218" s="1" t="s">
        <v>12620</v>
      </c>
      <c r="H6218" s="1" t="s">
        <v>12619</v>
      </c>
    </row>
    <row r="6219" spans="1:8" hidden="1" x14ac:dyDescent="0.3">
      <c r="A6219" s="1" t="s">
        <v>27</v>
      </c>
      <c r="B6219" s="1" t="str">
        <f t="shared" si="292"/>
        <v>USA</v>
      </c>
      <c r="C6219" s="5" t="str">
        <f t="shared" si="291"/>
        <v>1965</v>
      </c>
      <c r="D6219" s="1" t="str">
        <f t="shared" si="293"/>
        <v xml:space="preserve">Atlas-SLV3 Agena-D </v>
      </c>
      <c r="E6219" s="1" t="s">
        <v>346</v>
      </c>
      <c r="F6219" s="7" t="str">
        <f>TEXT(DATE(MID(H6219, 13, 4), CHOOSE(MATCH( MID(H6219, 5, 3), {"Jan","Feb","Mar","Apr","May","Jun","Jul","Aug","Sep","Oct","Nov","Dec"}, 0), 1, 2, 3, 4, 5, 6, 7, 8, 9, 10, 11, 12), MID(H6219, 9, 2)), "yyyy-mm-dd")</f>
        <v>1965-09-30</v>
      </c>
      <c r="G6219" s="1" t="s">
        <v>12622</v>
      </c>
      <c r="H6219" s="1" t="s">
        <v>12621</v>
      </c>
    </row>
    <row r="6220" spans="1:8" hidden="1" x14ac:dyDescent="0.3">
      <c r="A6220" s="1" t="s">
        <v>130</v>
      </c>
      <c r="B6220" s="1" t="str">
        <f t="shared" si="292"/>
        <v>Kazakhstan</v>
      </c>
      <c r="C6220" s="5" t="str">
        <f t="shared" si="291"/>
        <v>1965</v>
      </c>
      <c r="D6220" s="1" t="str">
        <f t="shared" si="293"/>
        <v xml:space="preserve">Voskhod </v>
      </c>
      <c r="E6220" s="1" t="s">
        <v>346</v>
      </c>
      <c r="F6220" s="7" t="str">
        <f>TEXT(DATE(MID(H6220, 13, 4), CHOOSE(MATCH( MID(H6220, 5, 3), {"Jan","Feb","Mar","Apr","May","Jun","Jul","Aug","Sep","Oct","Nov","Dec"}, 0), 1, 2, 3, 4, 5, 6, 7, 8, 9, 10, 11, 12), MID(H6220, 9, 2)), "yyyy-mm-dd")</f>
        <v>1965-09-23</v>
      </c>
      <c r="G6220" s="1" t="s">
        <v>12624</v>
      </c>
      <c r="H6220" s="1" t="s">
        <v>12623</v>
      </c>
    </row>
    <row r="6221" spans="1:8" hidden="1" x14ac:dyDescent="0.3">
      <c r="A6221" s="1" t="s">
        <v>10902</v>
      </c>
      <c r="B6221" s="1" t="str">
        <f t="shared" si="292"/>
        <v>USA</v>
      </c>
      <c r="C6221" s="5" t="str">
        <f t="shared" si="291"/>
        <v>1965</v>
      </c>
      <c r="D6221" s="1" t="str">
        <f t="shared" si="293"/>
        <v xml:space="preserve">Thor-SLV2A Agena-D </v>
      </c>
      <c r="E6221" s="1" t="s">
        <v>346</v>
      </c>
      <c r="F6221" s="7" t="str">
        <f>TEXT(DATE(MID(H6221, 13, 4), CHOOSE(MATCH( MID(H6221, 5, 3), {"Jan","Feb","Mar","Apr","May","Jun","Jul","Aug","Sep","Oct","Nov","Dec"}, 0), 1, 2, 3, 4, 5, 6, 7, 8, 9, 10, 11, 12), MID(H6221, 9, 2)), "yyyy-mm-dd")</f>
        <v>1965-09-22</v>
      </c>
      <c r="G6221" s="1" t="s">
        <v>12626</v>
      </c>
      <c r="H6221" s="1" t="s">
        <v>12625</v>
      </c>
    </row>
    <row r="6222" spans="1:8" hidden="1" x14ac:dyDescent="0.3">
      <c r="A6222" s="1" t="s">
        <v>11821</v>
      </c>
      <c r="B6222" s="1" t="str">
        <f t="shared" si="292"/>
        <v>Kazakhstan</v>
      </c>
      <c r="C6222" s="5" t="str">
        <f t="shared" si="291"/>
        <v>1965</v>
      </c>
      <c r="D6222" s="1" t="str">
        <f t="shared" si="293"/>
        <v xml:space="preserve">Cosmos-3 </v>
      </c>
      <c r="E6222" s="1" t="s">
        <v>346</v>
      </c>
      <c r="F6222" s="7" t="str">
        <f>TEXT(DATE(MID(H6222, 13, 4), CHOOSE(MATCH( MID(H6222, 5, 3), {"Jan","Feb","Mar","Apr","May","Jun","Jul","Aug","Sep","Oct","Nov","Dec"}, 0), 1, 2, 3, 4, 5, 6, 7, 8, 9, 10, 11, 12), MID(H6222, 9, 2)), "yyyy-mm-dd")</f>
        <v>1965-09-18</v>
      </c>
      <c r="G6222" s="1" t="s">
        <v>12628</v>
      </c>
      <c r="H6222" s="1" t="s">
        <v>12627</v>
      </c>
    </row>
    <row r="6223" spans="1:8" hidden="1" x14ac:dyDescent="0.3">
      <c r="A6223" s="1" t="s">
        <v>8845</v>
      </c>
      <c r="B6223" s="1" t="str">
        <f t="shared" si="292"/>
        <v>USA</v>
      </c>
      <c r="C6223" s="5" t="str">
        <f t="shared" si="291"/>
        <v>1965</v>
      </c>
      <c r="D6223" s="1" t="str">
        <f t="shared" si="293"/>
        <v xml:space="preserve">Thor-LV2D Burner-1I </v>
      </c>
      <c r="E6223" s="1" t="s">
        <v>346</v>
      </c>
      <c r="F6223" s="7" t="str">
        <f>TEXT(DATE(MID(H6223, 13, 4), CHOOSE(MATCH( MID(H6223, 5, 3), {"Jan","Feb","Mar","Apr","May","Jun","Jul","Aug","Sep","Oct","Nov","Dec"}, 0), 1, 2, 3, 4, 5, 6, 7, 8, 9, 10, 11, 12), MID(H6223, 9, 2)), "yyyy-mm-dd")</f>
        <v>1965-09-10</v>
      </c>
      <c r="G6223" s="1" t="s">
        <v>12630</v>
      </c>
      <c r="H6223" s="1" t="s">
        <v>12629</v>
      </c>
    </row>
    <row r="6224" spans="1:8" hidden="1" x14ac:dyDescent="0.3">
      <c r="A6224" s="1" t="s">
        <v>130</v>
      </c>
      <c r="B6224" s="1" t="str">
        <f t="shared" si="292"/>
        <v>Kazakhstan</v>
      </c>
      <c r="C6224" s="5" t="str">
        <f t="shared" si="291"/>
        <v>1965</v>
      </c>
      <c r="D6224" s="1" t="str">
        <f t="shared" si="293"/>
        <v xml:space="preserve">Voskhod </v>
      </c>
      <c r="E6224" s="1" t="s">
        <v>346</v>
      </c>
      <c r="F6224" s="7" t="str">
        <f>TEXT(DATE(MID(H6224, 13, 4), CHOOSE(MATCH( MID(H6224, 5, 3), {"Jan","Feb","Mar","Apr","May","Jun","Jul","Aug","Sep","Oct","Nov","Dec"}, 0), 1, 2, 3, 4, 5, 6, 7, 8, 9, 10, 11, 12), MID(H6224, 9, 2)), "yyyy-mm-dd")</f>
        <v>1965-09-09</v>
      </c>
      <c r="G6224" s="1" t="s">
        <v>12632</v>
      </c>
      <c r="H6224" s="1" t="s">
        <v>12631</v>
      </c>
    </row>
    <row r="6225" spans="1:8" hidden="1" x14ac:dyDescent="0.3">
      <c r="A6225" s="1" t="s">
        <v>11821</v>
      </c>
      <c r="B6225" s="1" t="str">
        <f t="shared" si="292"/>
        <v>Kazakhstan</v>
      </c>
      <c r="C6225" s="5" t="str">
        <f t="shared" si="291"/>
        <v>1965</v>
      </c>
      <c r="D6225" s="1" t="str">
        <f t="shared" si="293"/>
        <v xml:space="preserve">Cosmos-3 </v>
      </c>
      <c r="E6225" s="1" t="s">
        <v>346</v>
      </c>
      <c r="F6225" s="7" t="str">
        <f>TEXT(DATE(MID(H6225, 13, 4), CHOOSE(MATCH( MID(H6225, 5, 3), {"Jan","Feb","Mar","Apr","May","Jun","Jul","Aug","Sep","Oct","Nov","Dec"}, 0), 1, 2, 3, 4, 5, 6, 7, 8, 9, 10, 11, 12), MID(H6225, 9, 2)), "yyyy-mm-dd")</f>
        <v>1965-09-03</v>
      </c>
      <c r="G6225" s="1" t="s">
        <v>12634</v>
      </c>
      <c r="H6225" s="1" t="s">
        <v>12633</v>
      </c>
    </row>
    <row r="6226" spans="1:8" hidden="1" x14ac:dyDescent="0.3">
      <c r="A6226" s="1" t="s">
        <v>11804</v>
      </c>
      <c r="B6226" s="1" t="str">
        <f t="shared" si="292"/>
        <v>USA</v>
      </c>
      <c r="C6226" s="5" t="str">
        <f t="shared" si="291"/>
        <v>1965</v>
      </c>
      <c r="D6226" s="1" t="str">
        <f t="shared" si="293"/>
        <v xml:space="preserve">Thor DM-21 Agena-D </v>
      </c>
      <c r="E6226" s="1" t="s">
        <v>346</v>
      </c>
      <c r="F6226" s="7" t="str">
        <f>TEXT(DATE(MID(H6226, 13, 4), CHOOSE(MATCH( MID(H6226, 5, 3), {"Jan","Feb","Mar","Apr","May","Jun","Jul","Aug","Sep","Oct","Nov","Dec"}, 0), 1, 2, 3, 4, 5, 6, 7, 8, 9, 10, 11, 12), MID(H6226, 9, 2)), "yyyy-mm-dd")</f>
        <v>1965-09-02</v>
      </c>
      <c r="G6226" s="1" t="s">
        <v>12636</v>
      </c>
      <c r="H6226" s="1" t="s">
        <v>12635</v>
      </c>
    </row>
    <row r="6227" spans="1:8" hidden="1" x14ac:dyDescent="0.3">
      <c r="A6227" s="1" t="s">
        <v>3160</v>
      </c>
      <c r="B6227" s="1" t="str">
        <f t="shared" si="292"/>
        <v>USA</v>
      </c>
      <c r="C6227" s="5" t="str">
        <f t="shared" si="291"/>
        <v>1965</v>
      </c>
      <c r="D6227" s="1" t="str">
        <f t="shared" si="293"/>
        <v xml:space="preserve">Delta C </v>
      </c>
      <c r="E6227" s="1" t="s">
        <v>346</v>
      </c>
      <c r="F6227" s="7" t="str">
        <f>TEXT(DATE(MID(H6227, 13, 4), CHOOSE(MATCH( MID(H6227, 5, 3), {"Jan","Feb","Mar","Apr","May","Jun","Jul","Aug","Sep","Oct","Nov","Dec"}, 0), 1, 2, 3, 4, 5, 6, 7, 8, 9, 10, 11, 12), MID(H6227, 9, 2)), "yyyy-mm-dd")</f>
        <v>1965-08-25</v>
      </c>
      <c r="G6227" s="1" t="s">
        <v>12638</v>
      </c>
      <c r="H6227" s="1" t="s">
        <v>12637</v>
      </c>
    </row>
    <row r="6228" spans="1:8" hidden="1" x14ac:dyDescent="0.3">
      <c r="A6228" s="1" t="s">
        <v>1630</v>
      </c>
      <c r="B6228" s="1" t="str">
        <f t="shared" si="292"/>
        <v>Kazakhstan</v>
      </c>
      <c r="C6228" s="5" t="str">
        <f t="shared" si="291"/>
        <v>1965</v>
      </c>
      <c r="D6228" s="1" t="str">
        <f t="shared" si="293"/>
        <v xml:space="preserve">Voskhod </v>
      </c>
      <c r="E6228" s="1" t="s">
        <v>346</v>
      </c>
      <c r="F6228" s="7" t="str">
        <f>TEXT(DATE(MID(H6228, 13, 4), CHOOSE(MATCH( MID(H6228, 5, 3), {"Jan","Feb","Mar","Apr","May","Jun","Jul","Aug","Sep","Oct","Nov","Dec"}, 0), 1, 2, 3, 4, 5, 6, 7, 8, 9, 10, 11, 12), MID(H6228, 9, 2)), "yyyy-mm-dd")</f>
        <v>1965-08-25</v>
      </c>
      <c r="G6228" s="1" t="s">
        <v>12640</v>
      </c>
      <c r="H6228" s="1" t="s">
        <v>12639</v>
      </c>
    </row>
    <row r="6229" spans="1:8" hidden="1" x14ac:dyDescent="0.3">
      <c r="A6229" s="1" t="s">
        <v>12302</v>
      </c>
      <c r="B6229" s="1" t="str">
        <f t="shared" si="292"/>
        <v>USA</v>
      </c>
      <c r="C6229" s="5" t="str">
        <f t="shared" si="291"/>
        <v>1965</v>
      </c>
      <c r="D6229" s="1" t="str">
        <f t="shared" si="293"/>
        <v xml:space="preserve">Titan II GLV </v>
      </c>
      <c r="E6229" s="1" t="s">
        <v>346</v>
      </c>
      <c r="F6229" s="7" t="str">
        <f>TEXT(DATE(MID(H6229, 13, 4), CHOOSE(MATCH( MID(H6229, 5, 3), {"Jan","Feb","Mar","Apr","May","Jun","Jul","Aug","Sep","Oct","Nov","Dec"}, 0), 1, 2, 3, 4, 5, 6, 7, 8, 9, 10, 11, 12), MID(H6229, 9, 2)), "yyyy-mm-dd")</f>
        <v>1965-08-21</v>
      </c>
      <c r="G6229" s="1" t="s">
        <v>12642</v>
      </c>
      <c r="H6229" s="1" t="s">
        <v>12641</v>
      </c>
    </row>
    <row r="6230" spans="1:8" hidden="1" x14ac:dyDescent="0.3">
      <c r="A6230" s="1" t="s">
        <v>10902</v>
      </c>
      <c r="B6230" s="1" t="str">
        <f t="shared" si="292"/>
        <v>USA</v>
      </c>
      <c r="C6230" s="5" t="str">
        <f t="shared" si="291"/>
        <v>1965</v>
      </c>
      <c r="D6230" s="1" t="str">
        <f t="shared" si="293"/>
        <v xml:space="preserve">Thor-SLV2A Agena-D </v>
      </c>
      <c r="E6230" s="1" t="s">
        <v>346</v>
      </c>
      <c r="F6230" s="7" t="str">
        <f>TEXT(DATE(MID(H6230, 13, 4), CHOOSE(MATCH( MID(H6230, 5, 3), {"Jan","Feb","Mar","Apr","May","Jun","Jul","Aug","Sep","Oct","Nov","Dec"}, 0), 1, 2, 3, 4, 5, 6, 7, 8, 9, 10, 11, 12), MID(H6230, 9, 2)), "yyyy-mm-dd")</f>
        <v>1965-08-17</v>
      </c>
      <c r="G6230" s="1" t="s">
        <v>12644</v>
      </c>
      <c r="H6230" s="1" t="s">
        <v>12643</v>
      </c>
    </row>
    <row r="6231" spans="1:8" hidden="1" x14ac:dyDescent="0.3">
      <c r="A6231" s="1" t="s">
        <v>130</v>
      </c>
      <c r="B6231" s="1" t="str">
        <f t="shared" si="292"/>
        <v>Kazakhstan</v>
      </c>
      <c r="C6231" s="5" t="str">
        <f t="shared" si="291"/>
        <v>1965</v>
      </c>
      <c r="D6231" s="1" t="str">
        <f t="shared" si="293"/>
        <v xml:space="preserve">Vostok-2 </v>
      </c>
      <c r="E6231" s="1" t="s">
        <v>346</v>
      </c>
      <c r="F6231" s="7" t="str">
        <f>TEXT(DATE(MID(H6231, 13, 4), CHOOSE(MATCH( MID(H6231, 5, 3), {"Jan","Feb","Mar","Apr","May","Jun","Jul","Aug","Sep","Oct","Nov","Dec"}, 0), 1, 2, 3, 4, 5, 6, 7, 8, 9, 10, 11, 12), MID(H6231, 9, 2)), "yyyy-mm-dd")</f>
        <v>1965-08-14</v>
      </c>
      <c r="G6231" s="1" t="s">
        <v>12646</v>
      </c>
      <c r="H6231" s="1" t="s">
        <v>12645</v>
      </c>
    </row>
    <row r="6232" spans="1:8" hidden="1" x14ac:dyDescent="0.3">
      <c r="A6232" s="1" t="s">
        <v>10902</v>
      </c>
      <c r="B6232" s="1" t="str">
        <f t="shared" si="292"/>
        <v>USA</v>
      </c>
      <c r="C6232" s="5" t="str">
        <f t="shared" si="291"/>
        <v>1965</v>
      </c>
      <c r="D6232" s="1" t="str">
        <f t="shared" si="293"/>
        <v xml:space="preserve">Thor-DSV2A Ablestar </v>
      </c>
      <c r="E6232" s="1" t="s">
        <v>346</v>
      </c>
      <c r="F6232" s="7" t="str">
        <f>TEXT(DATE(MID(H6232, 13, 4), CHOOSE(MATCH( MID(H6232, 5, 3), {"Jan","Feb","Mar","Apr","May","Jun","Jul","Aug","Sep","Oct","Nov","Dec"}, 0), 1, 2, 3, 4, 5, 6, 7, 8, 9, 10, 11, 12), MID(H6232, 9, 2)), "yyyy-mm-dd")</f>
        <v>1965-08-13</v>
      </c>
      <c r="G6232" s="1" t="s">
        <v>12648</v>
      </c>
      <c r="H6232" s="1" t="s">
        <v>12647</v>
      </c>
    </row>
    <row r="6233" spans="1:8" hidden="1" x14ac:dyDescent="0.3">
      <c r="A6233" s="1" t="s">
        <v>4092</v>
      </c>
      <c r="B6233" s="1" t="str">
        <f t="shared" si="292"/>
        <v>USA</v>
      </c>
      <c r="C6233" s="5" t="str">
        <f t="shared" si="291"/>
        <v>1965</v>
      </c>
      <c r="D6233" s="1" t="str">
        <f t="shared" si="293"/>
        <v xml:space="preserve">Atlas-LV3C Centaur-D </v>
      </c>
      <c r="E6233" s="1" t="s">
        <v>346</v>
      </c>
      <c r="F6233" s="7" t="str">
        <f>TEXT(DATE(MID(H6233, 13, 4), CHOOSE(MATCH( MID(H6233, 5, 3), {"Jan","Feb","Mar","Apr","May","Jun","Jul","Aug","Sep","Oct","Nov","Dec"}, 0), 1, 2, 3, 4, 5, 6, 7, 8, 9, 10, 11, 12), MID(H6233, 9, 2)), "yyyy-mm-dd")</f>
        <v>1965-08-11</v>
      </c>
      <c r="G6233" s="1" t="s">
        <v>12650</v>
      </c>
      <c r="H6233" s="1" t="s">
        <v>12649</v>
      </c>
    </row>
    <row r="6234" spans="1:8" hidden="1" x14ac:dyDescent="0.3">
      <c r="A6234" s="1" t="s">
        <v>9094</v>
      </c>
      <c r="B6234" s="1" t="str">
        <f t="shared" si="292"/>
        <v>USA</v>
      </c>
      <c r="C6234" s="5" t="str">
        <f t="shared" si="291"/>
        <v>1965</v>
      </c>
      <c r="D6234" s="1" t="str">
        <f t="shared" si="293"/>
        <v xml:space="preserve">Scout B </v>
      </c>
      <c r="E6234" s="1" t="s">
        <v>346</v>
      </c>
      <c r="F6234" s="7" t="str">
        <f>TEXT(DATE(MID(H6234, 13, 4), CHOOSE(MATCH( MID(H6234, 5, 3), {"Jan","Feb","Mar","Apr","May","Jun","Jul","Aug","Sep","Oct","Nov","Dec"}, 0), 1, 2, 3, 4, 5, 6, 7, 8, 9, 10, 11, 12), MID(H6234, 9, 2)), "yyyy-mm-dd")</f>
        <v>1965-08-10</v>
      </c>
      <c r="G6234" s="1" t="s">
        <v>12652</v>
      </c>
      <c r="H6234" s="1" t="s">
        <v>12651</v>
      </c>
    </row>
    <row r="6235" spans="1:8" hidden="1" x14ac:dyDescent="0.3">
      <c r="A6235" s="1" t="s">
        <v>27</v>
      </c>
      <c r="B6235" s="1" t="str">
        <f t="shared" si="292"/>
        <v>USA</v>
      </c>
      <c r="C6235" s="5" t="str">
        <f t="shared" si="291"/>
        <v>1965</v>
      </c>
      <c r="D6235" s="1" t="str">
        <f t="shared" si="293"/>
        <v xml:space="preserve">Atlas-SLV3 Agena-D </v>
      </c>
      <c r="E6235" s="1" t="s">
        <v>346</v>
      </c>
      <c r="F6235" s="7" t="str">
        <f>TEXT(DATE(MID(H6235, 13, 4), CHOOSE(MATCH( MID(H6235, 5, 3), {"Jan","Feb","Mar","Apr","May","Jun","Jul","Aug","Sep","Oct","Nov","Dec"}, 0), 1, 2, 3, 4, 5, 6, 7, 8, 9, 10, 11, 12), MID(H6235, 9, 2)), "yyyy-mm-dd")</f>
        <v>1965-08-03</v>
      </c>
      <c r="G6235" s="1" t="s">
        <v>12654</v>
      </c>
      <c r="H6235" s="1" t="s">
        <v>12653</v>
      </c>
    </row>
    <row r="6236" spans="1:8" hidden="1" x14ac:dyDescent="0.3">
      <c r="A6236" s="1" t="s">
        <v>130</v>
      </c>
      <c r="B6236" s="1" t="str">
        <f t="shared" si="292"/>
        <v>Kazakhstan</v>
      </c>
      <c r="C6236" s="5" t="str">
        <f t="shared" si="291"/>
        <v>1965</v>
      </c>
      <c r="D6236" s="1" t="str">
        <f t="shared" si="293"/>
        <v xml:space="preserve">Voskhod </v>
      </c>
      <c r="E6236" s="1" t="s">
        <v>346</v>
      </c>
      <c r="F6236" s="7" t="str">
        <f>TEXT(DATE(MID(H6236, 13, 4), CHOOSE(MATCH( MID(H6236, 5, 3), {"Jan","Feb","Mar","Apr","May","Jun","Jul","Aug","Sep","Oct","Nov","Dec"}, 0), 1, 2, 3, 4, 5, 6, 7, 8, 9, 10, 11, 12), MID(H6236, 9, 2)), "yyyy-mm-dd")</f>
        <v>1965-08-03</v>
      </c>
      <c r="G6236" s="1" t="s">
        <v>12656</v>
      </c>
      <c r="H6236" s="1" t="s">
        <v>12655</v>
      </c>
    </row>
    <row r="6237" spans="1:8" hidden="1" x14ac:dyDescent="0.3">
      <c r="A6237" s="1" t="s">
        <v>390</v>
      </c>
      <c r="B6237" s="1" t="str">
        <f t="shared" si="292"/>
        <v>USA</v>
      </c>
      <c r="C6237" s="5" t="str">
        <f t="shared" si="291"/>
        <v>1965</v>
      </c>
      <c r="D6237" s="1" t="str">
        <f t="shared" si="293"/>
        <v xml:space="preserve">Saturn I Block II </v>
      </c>
      <c r="E6237" s="1" t="s">
        <v>346</v>
      </c>
      <c r="F6237" s="7" t="str">
        <f>TEXT(DATE(MID(H6237, 13, 4), CHOOSE(MATCH( MID(H6237, 5, 3), {"Jan","Feb","Mar","Apr","May","Jun","Jul","Aug","Sep","Oct","Nov","Dec"}, 0), 1, 2, 3, 4, 5, 6, 7, 8, 9, 10, 11, 12), MID(H6237, 9, 2)), "yyyy-mm-dd")</f>
        <v>1965-07-30</v>
      </c>
      <c r="G6237" s="1" t="s">
        <v>12658</v>
      </c>
      <c r="H6237" s="1" t="s">
        <v>12657</v>
      </c>
    </row>
    <row r="6238" spans="1:8" hidden="1" x14ac:dyDescent="0.3">
      <c r="A6238" s="1" t="s">
        <v>6899</v>
      </c>
      <c r="B6238" s="1" t="str">
        <f t="shared" si="292"/>
        <v>Russia</v>
      </c>
      <c r="C6238" s="5" t="str">
        <f t="shared" si="291"/>
        <v>1965</v>
      </c>
      <c r="D6238" s="1" t="str">
        <f t="shared" si="293"/>
        <v xml:space="preserve">Cosmos-1 (65S3) </v>
      </c>
      <c r="E6238" s="1" t="s">
        <v>346</v>
      </c>
      <c r="F6238" s="7" t="str">
        <f>TEXT(DATE(MID(H6238, 13, 4), CHOOSE(MATCH( MID(H6238, 5, 3), {"Jan","Feb","Mar","Apr","May","Jun","Jul","Aug","Sep","Oct","Nov","Dec"}, 0), 1, 2, 3, 4, 5, 6, 7, 8, 9, 10, 11, 12), MID(H6238, 9, 2)), "yyyy-mm-dd")</f>
        <v>1965-07-23</v>
      </c>
      <c r="G6238" s="1" t="s">
        <v>12660</v>
      </c>
      <c r="H6238" s="1" t="s">
        <v>12659</v>
      </c>
    </row>
    <row r="6239" spans="1:8" hidden="1" x14ac:dyDescent="0.3">
      <c r="A6239" s="1" t="s">
        <v>9371</v>
      </c>
      <c r="B6239" s="1" t="str">
        <f t="shared" si="292"/>
        <v>USA</v>
      </c>
      <c r="C6239" s="5" t="str">
        <f t="shared" si="291"/>
        <v>1965</v>
      </c>
      <c r="D6239" s="1" t="str">
        <f t="shared" si="293"/>
        <v xml:space="preserve">Atlas-LV3 Agena-D </v>
      </c>
      <c r="E6239" s="1" t="s">
        <v>346</v>
      </c>
      <c r="F6239" s="7" t="str">
        <f>TEXT(DATE(MID(H6239, 13, 4), CHOOSE(MATCH( MID(H6239, 5, 3), {"Jan","Feb","Mar","Apr","May","Jun","Jul","Aug","Sep","Oct","Nov","Dec"}, 0), 1, 2, 3, 4, 5, 6, 7, 8, 9, 10, 11, 12), MID(H6239, 9, 2)), "yyyy-mm-dd")</f>
        <v>1965-07-20</v>
      </c>
      <c r="G6239" s="1" t="s">
        <v>12662</v>
      </c>
      <c r="H6239" s="1" t="s">
        <v>12661</v>
      </c>
    </row>
    <row r="6240" spans="1:8" hidden="1" x14ac:dyDescent="0.3">
      <c r="A6240" s="1" t="s">
        <v>10902</v>
      </c>
      <c r="B6240" s="1" t="str">
        <f t="shared" si="292"/>
        <v>USA</v>
      </c>
      <c r="C6240" s="5" t="str">
        <f t="shared" si="291"/>
        <v>1965</v>
      </c>
      <c r="D6240" s="1" t="str">
        <f t="shared" si="293"/>
        <v xml:space="preserve">Thor-SLV2A Agena-D </v>
      </c>
      <c r="E6240" s="1" t="s">
        <v>346</v>
      </c>
      <c r="F6240" s="7" t="str">
        <f>TEXT(DATE(MID(H6240, 13, 4), CHOOSE(MATCH( MID(H6240, 5, 3), {"Jan","Feb","Mar","Apr","May","Jun","Jul","Aug","Sep","Oct","Nov","Dec"}, 0), 1, 2, 3, 4, 5, 6, 7, 8, 9, 10, 11, 12), MID(H6240, 9, 2)), "yyyy-mm-dd")</f>
        <v>1965-07-19</v>
      </c>
      <c r="G6240" s="1" t="s">
        <v>12664</v>
      </c>
      <c r="H6240" s="1" t="s">
        <v>12663</v>
      </c>
    </row>
    <row r="6241" spans="1:8" hidden="1" x14ac:dyDescent="0.3">
      <c r="A6241" s="1" t="s">
        <v>1630</v>
      </c>
      <c r="B6241" s="1" t="str">
        <f t="shared" si="292"/>
        <v>Kazakhstan</v>
      </c>
      <c r="C6241" s="5" t="str">
        <f t="shared" si="291"/>
        <v>1965</v>
      </c>
      <c r="D6241" s="1" t="str">
        <f t="shared" si="293"/>
        <v xml:space="preserve">Molniya </v>
      </c>
      <c r="E6241" s="1" t="s">
        <v>346</v>
      </c>
      <c r="F6241" s="7" t="str">
        <f>TEXT(DATE(MID(H6241, 13, 4), CHOOSE(MATCH( MID(H6241, 5, 3), {"Jan","Feb","Mar","Apr","May","Jun","Jul","Aug","Sep","Oct","Nov","Dec"}, 0), 1, 2, 3, 4, 5, 6, 7, 8, 9, 10, 11, 12), MID(H6241, 9, 2)), "yyyy-mm-dd")</f>
        <v>1965-07-18</v>
      </c>
      <c r="G6241" s="1" t="s">
        <v>12666</v>
      </c>
      <c r="H6241" s="1" t="s">
        <v>12665</v>
      </c>
    </row>
    <row r="6242" spans="1:8" hidden="1" x14ac:dyDescent="0.3">
      <c r="A6242" s="1" t="s">
        <v>114</v>
      </c>
      <c r="B6242" s="1" t="str">
        <f t="shared" si="292"/>
        <v>USA</v>
      </c>
      <c r="C6242" s="5" t="str">
        <f t="shared" si="291"/>
        <v>1965</v>
      </c>
      <c r="D6242" s="1" t="str">
        <f t="shared" si="293"/>
        <v xml:space="preserve">Thor-SLV2A Agena-D </v>
      </c>
      <c r="E6242" s="1" t="s">
        <v>346</v>
      </c>
      <c r="F6242" s="7" t="str">
        <f>TEXT(DATE(MID(H6242, 13, 4), CHOOSE(MATCH( MID(H6242, 5, 3), {"Jan","Feb","Mar","Apr","May","Jun","Jul","Aug","Sep","Oct","Nov","Dec"}, 0), 1, 2, 3, 4, 5, 6, 7, 8, 9, 10, 11, 12), MID(H6242, 9, 2)), "yyyy-mm-dd")</f>
        <v>1965-07-17</v>
      </c>
      <c r="G6242" s="1" t="s">
        <v>12668</v>
      </c>
      <c r="H6242" s="1" t="s">
        <v>12667</v>
      </c>
    </row>
    <row r="6243" spans="1:8" hidden="1" x14ac:dyDescent="0.3">
      <c r="A6243" s="1" t="s">
        <v>565</v>
      </c>
      <c r="B6243" s="1" t="str">
        <f t="shared" si="292"/>
        <v>Kazakhstan</v>
      </c>
      <c r="C6243" s="5" t="str">
        <f t="shared" si="291"/>
        <v>1965</v>
      </c>
      <c r="D6243" s="1" t="str">
        <f t="shared" si="293"/>
        <v xml:space="preserve">Proton </v>
      </c>
      <c r="E6243" s="1" t="s">
        <v>346</v>
      </c>
      <c r="F6243" s="7" t="str">
        <f>TEXT(DATE(MID(H6243, 13, 4), CHOOSE(MATCH( MID(H6243, 5, 3), {"Jan","Feb","Mar","Apr","May","Jun","Jul","Aug","Sep","Oct","Nov","Dec"}, 0), 1, 2, 3, 4, 5, 6, 7, 8, 9, 10, 11, 12), MID(H6243, 9, 2)), "yyyy-mm-dd")</f>
        <v>1965-07-16</v>
      </c>
      <c r="G6243" s="1" t="s">
        <v>12670</v>
      </c>
      <c r="H6243" s="1" t="s">
        <v>12669</v>
      </c>
    </row>
    <row r="6244" spans="1:8" hidden="1" x14ac:dyDescent="0.3">
      <c r="A6244" s="1" t="s">
        <v>11821</v>
      </c>
      <c r="B6244" s="1" t="str">
        <f t="shared" si="292"/>
        <v>Kazakhstan</v>
      </c>
      <c r="C6244" s="5" t="str">
        <f t="shared" si="291"/>
        <v>1965</v>
      </c>
      <c r="D6244" s="1" t="str">
        <f t="shared" si="293"/>
        <v xml:space="preserve">Cosmos-3 </v>
      </c>
      <c r="E6244" s="1" t="s">
        <v>346</v>
      </c>
      <c r="F6244" s="7" t="str">
        <f>TEXT(DATE(MID(H6244, 13, 4), CHOOSE(MATCH( MID(H6244, 5, 3), {"Jan","Feb","Mar","Apr","May","Jun","Jul","Aug","Sep","Oct","Nov","Dec"}, 0), 1, 2, 3, 4, 5, 6, 7, 8, 9, 10, 11, 12), MID(H6244, 9, 2)), "yyyy-mm-dd")</f>
        <v>1965-07-16</v>
      </c>
      <c r="G6244" s="1" t="s">
        <v>12672</v>
      </c>
      <c r="H6244" s="1" t="s">
        <v>12671</v>
      </c>
    </row>
    <row r="6245" spans="1:8" hidden="1" x14ac:dyDescent="0.3">
      <c r="A6245" s="1" t="s">
        <v>130</v>
      </c>
      <c r="B6245" s="1" t="str">
        <f t="shared" si="292"/>
        <v>Kazakhstan</v>
      </c>
      <c r="C6245" s="5" t="str">
        <f t="shared" si="291"/>
        <v>1965</v>
      </c>
      <c r="D6245" s="1" t="str">
        <f t="shared" si="293"/>
        <v xml:space="preserve">Vostok-2 </v>
      </c>
      <c r="E6245" s="1" t="s">
        <v>346</v>
      </c>
      <c r="F6245" s="7" t="str">
        <f>TEXT(DATE(MID(H6245, 13, 4), CHOOSE(MATCH( MID(H6245, 5, 3), {"Jan","Feb","Mar","Apr","May","Jun","Jul","Aug","Sep","Oct","Nov","Dec"}, 0), 1, 2, 3, 4, 5, 6, 7, 8, 9, 10, 11, 12), MID(H6245, 9, 2)), "yyyy-mm-dd")</f>
        <v>1965-07-13</v>
      </c>
      <c r="G6245" s="1" t="s">
        <v>12674</v>
      </c>
      <c r="H6245" s="1" t="s">
        <v>12673</v>
      </c>
    </row>
    <row r="6246" spans="1:8" hidden="1" x14ac:dyDescent="0.3">
      <c r="A6246" s="1" t="s">
        <v>27</v>
      </c>
      <c r="B6246" s="1" t="str">
        <f t="shared" si="292"/>
        <v>USA</v>
      </c>
      <c r="C6246" s="5" t="str">
        <f t="shared" si="291"/>
        <v>1965</v>
      </c>
      <c r="D6246" s="1" t="str">
        <f t="shared" si="293"/>
        <v xml:space="preserve">Atlas-SLV3 Agena-D </v>
      </c>
      <c r="E6246" s="1" t="s">
        <v>346</v>
      </c>
      <c r="F6246" s="7" t="str">
        <f>TEXT(DATE(MID(H6246, 13, 4), CHOOSE(MATCH( MID(H6246, 5, 3), {"Jan","Feb","Mar","Apr","May","Jun","Jul","Aug","Sep","Oct","Nov","Dec"}, 0), 1, 2, 3, 4, 5, 6, 7, 8, 9, 10, 11, 12), MID(H6246, 9, 2)), "yyyy-mm-dd")</f>
        <v>1965-07-12</v>
      </c>
      <c r="G6246" s="1" t="s">
        <v>12676</v>
      </c>
      <c r="H6246" s="1" t="s">
        <v>12675</v>
      </c>
    </row>
    <row r="6247" spans="1:8" hidden="1" x14ac:dyDescent="0.3">
      <c r="A6247" s="1" t="s">
        <v>6899</v>
      </c>
      <c r="B6247" s="1" t="str">
        <f t="shared" si="292"/>
        <v>Russia</v>
      </c>
      <c r="C6247" s="5" t="str">
        <f t="shared" si="291"/>
        <v>1965</v>
      </c>
      <c r="D6247" s="1" t="str">
        <f t="shared" si="293"/>
        <v xml:space="preserve">Cosmos-1 (65S3) </v>
      </c>
      <c r="E6247" s="1" t="s">
        <v>346</v>
      </c>
      <c r="F6247" s="7" t="str">
        <f>TEXT(DATE(MID(H6247, 13, 4), CHOOSE(MATCH( MID(H6247, 5, 3), {"Jan","Feb","Mar","Apr","May","Jun","Jul","Aug","Sep","Oct","Nov","Dec"}, 0), 1, 2, 3, 4, 5, 6, 7, 8, 9, 10, 11, 12), MID(H6247, 9, 2)), "yyyy-mm-dd")</f>
        <v>1965-07-02</v>
      </c>
      <c r="G6247" s="1" t="s">
        <v>12678</v>
      </c>
      <c r="H6247" s="1" t="s">
        <v>12677</v>
      </c>
    </row>
    <row r="6248" spans="1:8" hidden="1" x14ac:dyDescent="0.3">
      <c r="A6248" s="1" t="s">
        <v>3160</v>
      </c>
      <c r="B6248" s="1" t="str">
        <f t="shared" si="292"/>
        <v>USA</v>
      </c>
      <c r="C6248" s="5" t="str">
        <f t="shared" si="291"/>
        <v>1965</v>
      </c>
      <c r="D6248" s="1" t="str">
        <f t="shared" si="293"/>
        <v xml:space="preserve">Delta C </v>
      </c>
      <c r="E6248" s="1" t="s">
        <v>346</v>
      </c>
      <c r="F6248" s="7" t="str">
        <f>TEXT(DATE(MID(H6248, 13, 4), CHOOSE(MATCH( MID(H6248, 5, 3), {"Jan","Feb","Mar","Apr","May","Jun","Jul","Aug","Sep","Oct","Nov","Dec"}, 0), 1, 2, 3, 4, 5, 6, 7, 8, 9, 10, 11, 12), MID(H6248, 9, 2)), "yyyy-mm-dd")</f>
        <v>1965-07-02</v>
      </c>
      <c r="G6248" s="1" t="s">
        <v>12680</v>
      </c>
      <c r="H6248" s="1" t="s">
        <v>12679</v>
      </c>
    </row>
    <row r="6249" spans="1:8" hidden="1" x14ac:dyDescent="0.3">
      <c r="A6249" s="1" t="s">
        <v>27</v>
      </c>
      <c r="B6249" s="1" t="str">
        <f t="shared" si="292"/>
        <v>USA</v>
      </c>
      <c r="C6249" s="5" t="str">
        <f t="shared" si="291"/>
        <v>1965</v>
      </c>
      <c r="D6249" s="1" t="str">
        <f t="shared" si="293"/>
        <v xml:space="preserve">Atlas-SLV3 Agena-D </v>
      </c>
      <c r="E6249" s="1" t="s">
        <v>346</v>
      </c>
      <c r="F6249" s="7" t="str">
        <f>TEXT(DATE(MID(H6249, 13, 4), CHOOSE(MATCH( MID(H6249, 5, 3), {"Jan","Feb","Mar","Apr","May","Jun","Jul","Aug","Sep","Oct","Nov","Dec"}, 0), 1, 2, 3, 4, 5, 6, 7, 8, 9, 10, 11, 12), MID(H6249, 9, 2)), "yyyy-mm-dd")</f>
        <v>1965-06-25</v>
      </c>
      <c r="G6249" s="1" t="s">
        <v>12682</v>
      </c>
      <c r="H6249" s="1" t="s">
        <v>12681</v>
      </c>
    </row>
    <row r="6250" spans="1:8" hidden="1" x14ac:dyDescent="0.3">
      <c r="A6250" s="1" t="s">
        <v>1630</v>
      </c>
      <c r="B6250" s="1" t="str">
        <f t="shared" si="292"/>
        <v>Kazakhstan</v>
      </c>
      <c r="C6250" s="5" t="str">
        <f t="shared" si="291"/>
        <v>1965</v>
      </c>
      <c r="D6250" s="1" t="str">
        <f t="shared" si="293"/>
        <v xml:space="preserve">Voskhod </v>
      </c>
      <c r="E6250" s="1" t="s">
        <v>346</v>
      </c>
      <c r="F6250" s="7" t="str">
        <f>TEXT(DATE(MID(H6250, 13, 4), CHOOSE(MATCH( MID(H6250, 5, 3), {"Jan","Feb","Mar","Apr","May","Jun","Jul","Aug","Sep","Oct","Nov","Dec"}, 0), 1, 2, 3, 4, 5, 6, 7, 8, 9, 10, 11, 12), MID(H6250, 9, 2)), "yyyy-mm-dd")</f>
        <v>1965-06-25</v>
      </c>
      <c r="G6250" s="1" t="s">
        <v>12684</v>
      </c>
      <c r="H6250" s="1" t="s">
        <v>12683</v>
      </c>
    </row>
    <row r="6251" spans="1:8" hidden="1" x14ac:dyDescent="0.3">
      <c r="A6251" s="1" t="s">
        <v>10902</v>
      </c>
      <c r="B6251" s="1" t="str">
        <f t="shared" si="292"/>
        <v>USA</v>
      </c>
      <c r="C6251" s="5" t="str">
        <f t="shared" si="291"/>
        <v>1965</v>
      </c>
      <c r="D6251" s="1" t="str">
        <f t="shared" si="293"/>
        <v xml:space="preserve">Thor-DSV2A Ablestar </v>
      </c>
      <c r="E6251" s="1" t="s">
        <v>346</v>
      </c>
      <c r="F6251" s="7" t="str">
        <f>TEXT(DATE(MID(H6251, 13, 4), CHOOSE(MATCH( MID(H6251, 5, 3), {"Jan","Feb","Mar","Apr","May","Jun","Jul","Aug","Sep","Oct","Nov","Dec"}, 0), 1, 2, 3, 4, 5, 6, 7, 8, 9, 10, 11, 12), MID(H6251, 9, 2)), "yyyy-mm-dd")</f>
        <v>1965-06-24</v>
      </c>
      <c r="G6251" s="1" t="s">
        <v>12686</v>
      </c>
      <c r="H6251" s="1" t="s">
        <v>12685</v>
      </c>
    </row>
    <row r="6252" spans="1:8" hidden="1" x14ac:dyDescent="0.3">
      <c r="A6252" s="1" t="s">
        <v>11</v>
      </c>
      <c r="B6252" s="1" t="str">
        <f t="shared" si="292"/>
        <v>USA</v>
      </c>
      <c r="C6252" s="5" t="str">
        <f t="shared" si="291"/>
        <v>1965</v>
      </c>
      <c r="D6252" s="1" t="str">
        <f t="shared" si="293"/>
        <v xml:space="preserve">Titan IIIC </v>
      </c>
      <c r="E6252" s="1" t="s">
        <v>346</v>
      </c>
      <c r="F6252" s="7" t="str">
        <f>TEXT(DATE(MID(H6252, 13, 4), CHOOSE(MATCH( MID(H6252, 5, 3), {"Jan","Feb","Mar","Apr","May","Jun","Jul","Aug","Sep","Oct","Nov","Dec"}, 0), 1, 2, 3, 4, 5, 6, 7, 8, 9, 10, 11, 12), MID(H6252, 9, 2)), "yyyy-mm-dd")</f>
        <v>1965-06-18</v>
      </c>
      <c r="G6252" s="1" t="s">
        <v>12688</v>
      </c>
      <c r="H6252" s="1" t="s">
        <v>12687</v>
      </c>
    </row>
    <row r="6253" spans="1:8" hidden="1" x14ac:dyDescent="0.3">
      <c r="A6253" s="1" t="s">
        <v>130</v>
      </c>
      <c r="B6253" s="1" t="str">
        <f t="shared" si="292"/>
        <v>Kazakhstan</v>
      </c>
      <c r="C6253" s="5" t="str">
        <f t="shared" si="291"/>
        <v>1965</v>
      </c>
      <c r="D6253" s="1" t="str">
        <f t="shared" si="293"/>
        <v xml:space="preserve">Vostok-2 </v>
      </c>
      <c r="E6253" s="1" t="s">
        <v>346</v>
      </c>
      <c r="F6253" s="7" t="str">
        <f>TEXT(DATE(MID(H6253, 13, 4), CHOOSE(MATCH( MID(H6253, 5, 3), {"Jan","Feb","Mar","Apr","May","Jun","Jul","Aug","Sep","Oct","Nov","Dec"}, 0), 1, 2, 3, 4, 5, 6, 7, 8, 9, 10, 11, 12), MID(H6253, 9, 2)), "yyyy-mm-dd")</f>
        <v>1965-06-15</v>
      </c>
      <c r="G6253" s="1" t="s">
        <v>12690</v>
      </c>
      <c r="H6253" s="1" t="s">
        <v>12689</v>
      </c>
    </row>
    <row r="6254" spans="1:8" hidden="1" x14ac:dyDescent="0.3">
      <c r="A6254" s="1" t="s">
        <v>11804</v>
      </c>
      <c r="B6254" s="1" t="str">
        <f t="shared" si="292"/>
        <v>USA</v>
      </c>
      <c r="C6254" s="5" t="str">
        <f t="shared" si="291"/>
        <v>1965</v>
      </c>
      <c r="D6254" s="1" t="str">
        <f t="shared" si="293"/>
        <v xml:space="preserve">Thor-SLV2A Agena-D </v>
      </c>
      <c r="E6254" s="1" t="s">
        <v>346</v>
      </c>
      <c r="F6254" s="7" t="str">
        <f>TEXT(DATE(MID(H6254, 13, 4), CHOOSE(MATCH( MID(H6254, 5, 3), {"Jan","Feb","Mar","Apr","May","Jun","Jul","Aug","Sep","Oct","Nov","Dec"}, 0), 1, 2, 3, 4, 5, 6, 7, 8, 9, 10, 11, 12), MID(H6254, 9, 2)), "yyyy-mm-dd")</f>
        <v>1965-06-09</v>
      </c>
      <c r="G6254" s="1" t="s">
        <v>12692</v>
      </c>
      <c r="H6254" s="1" t="s">
        <v>12691</v>
      </c>
    </row>
    <row r="6255" spans="1:8" hidden="1" x14ac:dyDescent="0.3">
      <c r="A6255" s="1" t="s">
        <v>1630</v>
      </c>
      <c r="B6255" s="1" t="str">
        <f t="shared" si="292"/>
        <v>Kazakhstan</v>
      </c>
      <c r="C6255" s="5" t="str">
        <f t="shared" si="291"/>
        <v>1965</v>
      </c>
      <c r="D6255" s="1" t="str">
        <f t="shared" si="293"/>
        <v xml:space="preserve">Molniya </v>
      </c>
      <c r="E6255" s="1" t="s">
        <v>346</v>
      </c>
      <c r="F6255" s="7" t="str">
        <f>TEXT(DATE(MID(H6255, 13, 4), CHOOSE(MATCH( MID(H6255, 5, 3), {"Jan","Feb","Mar","Apr","May","Jun","Jul","Aug","Sep","Oct","Nov","Dec"}, 0), 1, 2, 3, 4, 5, 6, 7, 8, 9, 10, 11, 12), MID(H6255, 9, 2)), "yyyy-mm-dd")</f>
        <v>1965-06-08</v>
      </c>
      <c r="G6255" s="1" t="s">
        <v>12694</v>
      </c>
      <c r="H6255" s="1" t="s">
        <v>12693</v>
      </c>
    </row>
    <row r="6256" spans="1:8" hidden="1" x14ac:dyDescent="0.3">
      <c r="A6256" s="1" t="s">
        <v>12302</v>
      </c>
      <c r="B6256" s="1" t="str">
        <f t="shared" si="292"/>
        <v>USA</v>
      </c>
      <c r="C6256" s="5" t="str">
        <f t="shared" si="291"/>
        <v>1965</v>
      </c>
      <c r="D6256" s="1" t="str">
        <f t="shared" si="293"/>
        <v xml:space="preserve">Titan II GLV </v>
      </c>
      <c r="E6256" s="1" t="s">
        <v>346</v>
      </c>
      <c r="F6256" s="7" t="str">
        <f>TEXT(DATE(MID(H6256, 13, 4), CHOOSE(MATCH( MID(H6256, 5, 3), {"Jan","Feb","Mar","Apr","May","Jun","Jul","Aug","Sep","Oct","Nov","Dec"}, 0), 1, 2, 3, 4, 5, 6, 7, 8, 9, 10, 11, 12), MID(H6256, 9, 2)), "yyyy-mm-dd")</f>
        <v>1965-06-03</v>
      </c>
      <c r="G6256" s="1" t="s">
        <v>12696</v>
      </c>
      <c r="H6256" s="1" t="s">
        <v>12695</v>
      </c>
    </row>
    <row r="6257" spans="1:8" hidden="1" x14ac:dyDescent="0.3">
      <c r="A6257" s="1" t="s">
        <v>3160</v>
      </c>
      <c r="B6257" s="1" t="str">
        <f t="shared" si="292"/>
        <v>USA</v>
      </c>
      <c r="C6257" s="5" t="str">
        <f t="shared" si="291"/>
        <v>1965</v>
      </c>
      <c r="D6257" s="1" t="str">
        <f t="shared" si="293"/>
        <v xml:space="preserve">Delta C </v>
      </c>
      <c r="E6257" s="1" t="s">
        <v>346</v>
      </c>
      <c r="F6257" s="7" t="str">
        <f>TEXT(DATE(MID(H6257, 13, 4), CHOOSE(MATCH( MID(H6257, 5, 3), {"Jan","Feb","Mar","Apr","May","Jun","Jul","Aug","Sep","Oct","Nov","Dec"}, 0), 1, 2, 3, 4, 5, 6, 7, 8, 9, 10, 11, 12), MID(H6257, 9, 2)), "yyyy-mm-dd")</f>
        <v>1965-05-29</v>
      </c>
      <c r="G6257" s="1" t="s">
        <v>12698</v>
      </c>
      <c r="H6257" s="1" t="s">
        <v>12697</v>
      </c>
    </row>
    <row r="6258" spans="1:8" hidden="1" x14ac:dyDescent="0.3">
      <c r="A6258" s="1" t="s">
        <v>12106</v>
      </c>
      <c r="B6258" s="1" t="str">
        <f t="shared" si="292"/>
        <v>USA</v>
      </c>
      <c r="C6258" s="5" t="str">
        <f t="shared" si="291"/>
        <v>1965</v>
      </c>
      <c r="D6258" s="1" t="str">
        <f t="shared" si="293"/>
        <v xml:space="preserve">Atlas-D OV1 </v>
      </c>
      <c r="E6258" s="1" t="s">
        <v>346</v>
      </c>
      <c r="F6258" s="7" t="str">
        <f>TEXT(DATE(MID(H6258, 13, 4), CHOOSE(MATCH( MID(H6258, 5, 3), {"Jan","Feb","Mar","Apr","May","Jun","Jul","Aug","Sep","Oct","Nov","Dec"}, 0), 1, 2, 3, 4, 5, 6, 7, 8, 9, 10, 11, 12), MID(H6258, 9, 2)), "yyyy-mm-dd")</f>
        <v>1965-05-28</v>
      </c>
      <c r="G6258" s="1" t="s">
        <v>12700</v>
      </c>
      <c r="H6258" s="1" t="s">
        <v>12699</v>
      </c>
    </row>
    <row r="6259" spans="1:8" hidden="1" x14ac:dyDescent="0.3">
      <c r="A6259" s="1" t="s">
        <v>27</v>
      </c>
      <c r="B6259" s="1" t="str">
        <f t="shared" si="292"/>
        <v>USA</v>
      </c>
      <c r="C6259" s="5" t="str">
        <f t="shared" si="291"/>
        <v>1965</v>
      </c>
      <c r="D6259" s="1" t="str">
        <f t="shared" si="293"/>
        <v xml:space="preserve">Atlas-SLV3 Agena-D </v>
      </c>
      <c r="E6259" s="1" t="s">
        <v>346</v>
      </c>
      <c r="F6259" s="7" t="str">
        <f>TEXT(DATE(MID(H6259, 13, 4), CHOOSE(MATCH( MID(H6259, 5, 3), {"Jan","Feb","Mar","Apr","May","Jun","Jul","Aug","Sep","Oct","Nov","Dec"}, 0), 1, 2, 3, 4, 5, 6, 7, 8, 9, 10, 11, 12), MID(H6259, 9, 2)), "yyyy-mm-dd")</f>
        <v>1965-05-27</v>
      </c>
      <c r="G6259" s="1" t="s">
        <v>12702</v>
      </c>
      <c r="H6259" s="1" t="s">
        <v>12701</v>
      </c>
    </row>
    <row r="6260" spans="1:8" hidden="1" x14ac:dyDescent="0.3">
      <c r="A6260" s="1" t="s">
        <v>130</v>
      </c>
      <c r="B6260" s="1" t="str">
        <f t="shared" si="292"/>
        <v>Kazakhstan</v>
      </c>
      <c r="C6260" s="5" t="str">
        <f t="shared" si="291"/>
        <v>1965</v>
      </c>
      <c r="D6260" s="1" t="str">
        <f t="shared" si="293"/>
        <v xml:space="preserve">Voskhod </v>
      </c>
      <c r="E6260" s="1" t="s">
        <v>346</v>
      </c>
      <c r="F6260" s="7" t="str">
        <f>TEXT(DATE(MID(H6260, 13, 4), CHOOSE(MATCH( MID(H6260, 5, 3), {"Jan","Feb","Mar","Apr","May","Jun","Jul","Aug","Sep","Oct","Nov","Dec"}, 0), 1, 2, 3, 4, 5, 6, 7, 8, 9, 10, 11, 12), MID(H6260, 9, 2)), "yyyy-mm-dd")</f>
        <v>1965-05-25</v>
      </c>
      <c r="G6260" s="1" t="s">
        <v>12704</v>
      </c>
      <c r="H6260" s="1" t="s">
        <v>12703</v>
      </c>
    </row>
    <row r="6261" spans="1:8" hidden="1" x14ac:dyDescent="0.3">
      <c r="A6261" s="1" t="s">
        <v>390</v>
      </c>
      <c r="B6261" s="1" t="str">
        <f t="shared" si="292"/>
        <v>USA</v>
      </c>
      <c r="C6261" s="5" t="str">
        <f t="shared" si="291"/>
        <v>1965</v>
      </c>
      <c r="D6261" s="1" t="str">
        <f t="shared" si="293"/>
        <v xml:space="preserve">Saturn I Block II </v>
      </c>
      <c r="E6261" s="1" t="s">
        <v>346</v>
      </c>
      <c r="F6261" s="7" t="str">
        <f>TEXT(DATE(MID(H6261, 13, 4), CHOOSE(MATCH( MID(H6261, 5, 3), {"Jan","Feb","Mar","Apr","May","Jun","Jul","Aug","Sep","Oct","Nov","Dec"}, 0), 1, 2, 3, 4, 5, 6, 7, 8, 9, 10, 11, 12), MID(H6261, 9, 2)), "yyyy-mm-dd")</f>
        <v>1965-05-25</v>
      </c>
      <c r="G6261" s="1" t="s">
        <v>12706</v>
      </c>
      <c r="H6261" s="1" t="s">
        <v>12705</v>
      </c>
    </row>
    <row r="6262" spans="1:8" hidden="1" x14ac:dyDescent="0.3">
      <c r="A6262" s="1" t="s">
        <v>8845</v>
      </c>
      <c r="B6262" s="1" t="str">
        <f t="shared" si="292"/>
        <v>USA</v>
      </c>
      <c r="C6262" s="5" t="str">
        <f t="shared" si="291"/>
        <v>1965</v>
      </c>
      <c r="D6262" s="1" t="str">
        <f t="shared" si="293"/>
        <v xml:space="preserve">Thor-LV2D Burner-1I </v>
      </c>
      <c r="E6262" s="1" t="s">
        <v>346</v>
      </c>
      <c r="F6262" s="7" t="str">
        <f>TEXT(DATE(MID(H6262, 13, 4), CHOOSE(MATCH( MID(H6262, 5, 3), {"Jan","Feb","Mar","Apr","May","Jun","Jul","Aug","Sep","Oct","Nov","Dec"}, 0), 1, 2, 3, 4, 5, 6, 7, 8, 9, 10, 11, 12), MID(H6262, 9, 2)), "yyyy-mm-dd")</f>
        <v>1965-05-20</v>
      </c>
      <c r="G6262" s="1" t="s">
        <v>12708</v>
      </c>
      <c r="H6262" s="1" t="s">
        <v>12707</v>
      </c>
    </row>
    <row r="6263" spans="1:8" hidden="1" x14ac:dyDescent="0.3">
      <c r="A6263" s="1" t="s">
        <v>10955</v>
      </c>
      <c r="B6263" s="1" t="str">
        <f t="shared" si="292"/>
        <v>USA</v>
      </c>
      <c r="C6263" s="5" t="str">
        <f t="shared" si="291"/>
        <v>1965</v>
      </c>
      <c r="D6263" s="1" t="str">
        <f t="shared" si="293"/>
        <v xml:space="preserve">Thor-SLV2A Agena-D </v>
      </c>
      <c r="E6263" s="1" t="s">
        <v>346</v>
      </c>
      <c r="F6263" s="7" t="str">
        <f>TEXT(DATE(MID(H6263, 13, 4), CHOOSE(MATCH( MID(H6263, 5, 3), {"Jan","Feb","Mar","Apr","May","Jun","Jul","Aug","Sep","Oct","Nov","Dec"}, 0), 1, 2, 3, 4, 5, 6, 7, 8, 9, 10, 11, 12), MID(H6263, 9, 2)), "yyyy-mm-dd")</f>
        <v>1965-05-18</v>
      </c>
      <c r="G6263" s="1" t="s">
        <v>12710</v>
      </c>
      <c r="H6263" s="1" t="s">
        <v>12709</v>
      </c>
    </row>
    <row r="6264" spans="1:8" hidden="1" x14ac:dyDescent="0.3">
      <c r="A6264" s="1" t="s">
        <v>1630</v>
      </c>
      <c r="B6264" s="1" t="str">
        <f t="shared" si="292"/>
        <v>Kazakhstan</v>
      </c>
      <c r="C6264" s="5" t="str">
        <f t="shared" si="291"/>
        <v>1965</v>
      </c>
      <c r="D6264" s="1" t="str">
        <f t="shared" si="293"/>
        <v xml:space="preserve">Molniya </v>
      </c>
      <c r="E6264" s="1" t="s">
        <v>346</v>
      </c>
      <c r="F6264" s="7" t="str">
        <f>TEXT(DATE(MID(H6264, 13, 4), CHOOSE(MATCH( MID(H6264, 5, 3), {"Jan","Feb","Mar","Apr","May","Jun","Jul","Aug","Sep","Oct","Nov","Dec"}, 0), 1, 2, 3, 4, 5, 6, 7, 8, 9, 10, 11, 12), MID(H6264, 9, 2)), "yyyy-mm-dd")</f>
        <v>1965-05-09</v>
      </c>
      <c r="G6264" s="1" t="s">
        <v>12712</v>
      </c>
      <c r="H6264" s="1" t="s">
        <v>12711</v>
      </c>
    </row>
    <row r="6265" spans="1:8" hidden="1" x14ac:dyDescent="0.3">
      <c r="A6265" s="1" t="s">
        <v>130</v>
      </c>
      <c r="B6265" s="1" t="str">
        <f t="shared" si="292"/>
        <v>Kazakhstan</v>
      </c>
      <c r="C6265" s="5" t="str">
        <f t="shared" si="291"/>
        <v>1965</v>
      </c>
      <c r="D6265" s="1" t="str">
        <f t="shared" si="293"/>
        <v xml:space="preserve">Vostok-2 </v>
      </c>
      <c r="E6265" s="1" t="s">
        <v>346</v>
      </c>
      <c r="F6265" s="7" t="str">
        <f>TEXT(DATE(MID(H6265, 13, 4), CHOOSE(MATCH( MID(H6265, 5, 3), {"Jan","Feb","Mar","Apr","May","Jun","Jul","Aug","Sep","Oct","Nov","Dec"}, 0), 1, 2, 3, 4, 5, 6, 7, 8, 9, 10, 11, 12), MID(H6265, 9, 2)), "yyyy-mm-dd")</f>
        <v>1965-05-07</v>
      </c>
      <c r="G6265" s="1" t="s">
        <v>12714</v>
      </c>
      <c r="H6265" s="1" t="s">
        <v>12713</v>
      </c>
    </row>
    <row r="6266" spans="1:8" hidden="1" x14ac:dyDescent="0.3">
      <c r="A6266" s="1" t="s">
        <v>12715</v>
      </c>
      <c r="B6266" s="1" t="str">
        <f t="shared" si="292"/>
        <v>USA</v>
      </c>
      <c r="C6266" s="5" t="str">
        <f t="shared" si="291"/>
        <v>1965</v>
      </c>
      <c r="D6266" s="1" t="str">
        <f t="shared" si="293"/>
        <v xml:space="preserve">Titan IIIA </v>
      </c>
      <c r="E6266" s="1" t="s">
        <v>346</v>
      </c>
      <c r="F6266" s="7" t="str">
        <f>TEXT(DATE(MID(H6266, 13, 4), CHOOSE(MATCH( MID(H6266, 5, 3), {"Jan","Feb","Mar","Apr","May","Jun","Jul","Aug","Sep","Oct","Nov","Dec"}, 0), 1, 2, 3, 4, 5, 6, 7, 8, 9, 10, 11, 12), MID(H6266, 9, 2)), "yyyy-mm-dd")</f>
        <v>1965-05-06</v>
      </c>
      <c r="G6266" s="1" t="s">
        <v>12717</v>
      </c>
      <c r="H6266" s="1" t="s">
        <v>12716</v>
      </c>
    </row>
    <row r="6267" spans="1:8" hidden="1" x14ac:dyDescent="0.3">
      <c r="A6267" s="1" t="s">
        <v>10902</v>
      </c>
      <c r="B6267" s="1" t="str">
        <f t="shared" si="292"/>
        <v>USA</v>
      </c>
      <c r="C6267" s="5" t="str">
        <f t="shared" si="291"/>
        <v>1965</v>
      </c>
      <c r="D6267" s="1" t="str">
        <f t="shared" si="293"/>
        <v xml:space="preserve">Thor-SLV2A Agena-D </v>
      </c>
      <c r="E6267" s="1" t="s">
        <v>346</v>
      </c>
      <c r="F6267" s="7" t="str">
        <f>TEXT(DATE(MID(H6267, 13, 4), CHOOSE(MATCH( MID(H6267, 5, 3), {"Jan","Feb","Mar","Apr","May","Jun","Jul","Aug","Sep","Oct","Nov","Dec"}, 0), 1, 2, 3, 4, 5, 6, 7, 8, 9, 10, 11, 12), MID(H6267, 9, 2)), "yyyy-mm-dd")</f>
        <v>1965-04-29</v>
      </c>
      <c r="G6267" s="1" t="s">
        <v>12719</v>
      </c>
      <c r="H6267" s="1" t="s">
        <v>12718</v>
      </c>
    </row>
    <row r="6268" spans="1:8" hidden="1" x14ac:dyDescent="0.3">
      <c r="A6268" s="1" t="s">
        <v>9094</v>
      </c>
      <c r="B6268" s="1" t="str">
        <f t="shared" si="292"/>
        <v>USA</v>
      </c>
      <c r="C6268" s="5" t="str">
        <f t="shared" si="291"/>
        <v>1965</v>
      </c>
      <c r="D6268" s="1" t="str">
        <f t="shared" si="293"/>
        <v xml:space="preserve">Scout X-4 </v>
      </c>
      <c r="E6268" s="1" t="s">
        <v>346</v>
      </c>
      <c r="F6268" s="7" t="str">
        <f>TEXT(DATE(MID(H6268, 13, 4), CHOOSE(MATCH( MID(H6268, 5, 3), {"Jan","Feb","Mar","Apr","May","Jun","Jul","Aug","Sep","Oct","Nov","Dec"}, 0), 1, 2, 3, 4, 5, 6, 7, 8, 9, 10, 11, 12), MID(H6268, 9, 2)), "yyyy-mm-dd")</f>
        <v>1965-04-29</v>
      </c>
      <c r="G6268" s="1" t="s">
        <v>12721</v>
      </c>
      <c r="H6268" s="1" t="s">
        <v>12720</v>
      </c>
    </row>
    <row r="6269" spans="1:8" hidden="1" x14ac:dyDescent="0.3">
      <c r="A6269" s="1" t="s">
        <v>27</v>
      </c>
      <c r="B6269" s="1" t="str">
        <f t="shared" si="292"/>
        <v>USA</v>
      </c>
      <c r="C6269" s="5" t="str">
        <f t="shared" si="291"/>
        <v>1965</v>
      </c>
      <c r="D6269" s="1" t="str">
        <f t="shared" si="293"/>
        <v xml:space="preserve">Atlas-SLV3 Agena-D </v>
      </c>
      <c r="E6269" s="1" t="s">
        <v>346</v>
      </c>
      <c r="F6269" s="7" t="str">
        <f>TEXT(DATE(MID(H6269, 13, 4), CHOOSE(MATCH( MID(H6269, 5, 3), {"Jan","Feb","Mar","Apr","May","Jun","Jul","Aug","Sep","Oct","Nov","Dec"}, 0), 1, 2, 3, 4, 5, 6, 7, 8, 9, 10, 11, 12), MID(H6269, 9, 2)), "yyyy-mm-dd")</f>
        <v>1965-04-28</v>
      </c>
      <c r="G6269" s="1" t="s">
        <v>12723</v>
      </c>
      <c r="H6269" s="1" t="s">
        <v>12722</v>
      </c>
    </row>
    <row r="6270" spans="1:8" hidden="1" x14ac:dyDescent="0.3">
      <c r="A6270" s="1" t="s">
        <v>1630</v>
      </c>
      <c r="B6270" s="1" t="str">
        <f t="shared" si="292"/>
        <v>Kazakhstan</v>
      </c>
      <c r="C6270" s="5" t="str">
        <f t="shared" si="291"/>
        <v>1965</v>
      </c>
      <c r="D6270" s="1" t="str">
        <f t="shared" si="293"/>
        <v xml:space="preserve">Molniya </v>
      </c>
      <c r="E6270" s="1" t="s">
        <v>346</v>
      </c>
      <c r="F6270" s="7" t="str">
        <f>TEXT(DATE(MID(H6270, 13, 4), CHOOSE(MATCH( MID(H6270, 5, 3), {"Jan","Feb","Mar","Apr","May","Jun","Jul","Aug","Sep","Oct","Nov","Dec"}, 0), 1, 2, 3, 4, 5, 6, 7, 8, 9, 10, 11, 12), MID(H6270, 9, 2)), "yyyy-mm-dd")</f>
        <v>1965-04-23</v>
      </c>
      <c r="G6270" s="1" t="s">
        <v>12725</v>
      </c>
      <c r="H6270" s="1" t="s">
        <v>12724</v>
      </c>
    </row>
    <row r="6271" spans="1:8" hidden="1" x14ac:dyDescent="0.3">
      <c r="A6271" s="1" t="s">
        <v>130</v>
      </c>
      <c r="B6271" s="1" t="str">
        <f t="shared" si="292"/>
        <v>Kazakhstan</v>
      </c>
      <c r="C6271" s="5" t="str">
        <f t="shared" si="291"/>
        <v>1965</v>
      </c>
      <c r="D6271" s="1" t="str">
        <f t="shared" si="293"/>
        <v xml:space="preserve">Voskhod </v>
      </c>
      <c r="E6271" s="1" t="s">
        <v>346</v>
      </c>
      <c r="F6271" s="7" t="str">
        <f>TEXT(DATE(MID(H6271, 13, 4), CHOOSE(MATCH( MID(H6271, 5, 3), {"Jan","Feb","Mar","Apr","May","Jun","Jul","Aug","Sep","Oct","Nov","Dec"}, 0), 1, 2, 3, 4, 5, 6, 7, 8, 9, 10, 11, 12), MID(H6271, 9, 2)), "yyyy-mm-dd")</f>
        <v>1965-04-17</v>
      </c>
      <c r="G6271" s="1" t="s">
        <v>12727</v>
      </c>
      <c r="H6271" s="1" t="s">
        <v>12726</v>
      </c>
    </row>
    <row r="6272" spans="1:8" hidden="1" x14ac:dyDescent="0.3">
      <c r="A6272" s="1" t="s">
        <v>1630</v>
      </c>
      <c r="B6272" s="1" t="str">
        <f t="shared" si="292"/>
        <v>Kazakhstan</v>
      </c>
      <c r="C6272" s="5" t="str">
        <f t="shared" si="291"/>
        <v>1965</v>
      </c>
      <c r="D6272" s="1" t="str">
        <f t="shared" si="293"/>
        <v xml:space="preserve">Molniya </v>
      </c>
      <c r="E6272" s="1" t="s">
        <v>346</v>
      </c>
      <c r="F6272" s="7" t="str">
        <f>TEXT(DATE(MID(H6272, 13, 4), CHOOSE(MATCH( MID(H6272, 5, 3), {"Jan","Feb","Mar","Apr","May","Jun","Jul","Aug","Sep","Oct","Nov","Dec"}, 0), 1, 2, 3, 4, 5, 6, 7, 8, 9, 10, 11, 12), MID(H6272, 9, 2)), "yyyy-mm-dd")</f>
        <v>1965-04-10</v>
      </c>
      <c r="G6272" s="1" t="s">
        <v>12729</v>
      </c>
      <c r="H6272" s="1" t="s">
        <v>12728</v>
      </c>
    </row>
    <row r="6273" spans="1:8" hidden="1" x14ac:dyDescent="0.3">
      <c r="A6273" s="1" t="s">
        <v>3478</v>
      </c>
      <c r="B6273" s="1" t="str">
        <f t="shared" si="292"/>
        <v>USA</v>
      </c>
      <c r="C6273" s="5" t="str">
        <f t="shared" si="291"/>
        <v>1965</v>
      </c>
      <c r="D6273" s="1" t="str">
        <f t="shared" si="293"/>
        <v xml:space="preserve">Delta D </v>
      </c>
      <c r="E6273" s="1" t="s">
        <v>346</v>
      </c>
      <c r="F6273" s="7" t="str">
        <f>TEXT(DATE(MID(H6273, 13, 4), CHOOSE(MATCH( MID(H6273, 5, 3), {"Jan","Feb","Mar","Apr","May","Jun","Jul","Aug","Sep","Oct","Nov","Dec"}, 0), 1, 2, 3, 4, 5, 6, 7, 8, 9, 10, 11, 12), MID(H6273, 9, 2)), "yyyy-mm-dd")</f>
        <v>1965-04-06</v>
      </c>
      <c r="G6273" s="1" t="s">
        <v>12731</v>
      </c>
      <c r="H6273" s="1" t="s">
        <v>12730</v>
      </c>
    </row>
    <row r="6274" spans="1:8" hidden="1" x14ac:dyDescent="0.3">
      <c r="A6274" s="1" t="s">
        <v>27</v>
      </c>
      <c r="B6274" s="1" t="str">
        <f t="shared" si="292"/>
        <v>USA</v>
      </c>
      <c r="C6274" s="5" t="str">
        <f t="shared" ref="C6274:C6337" si="294">TEXT(F6274, "yyyy")</f>
        <v>1965</v>
      </c>
      <c r="D6274" s="1" t="str">
        <f t="shared" si="293"/>
        <v xml:space="preserve">Atlas-SLV3 Agena-D </v>
      </c>
      <c r="E6274" s="1" t="s">
        <v>346</v>
      </c>
      <c r="F6274" s="7" t="str">
        <f>TEXT(DATE(MID(H6274, 13, 4), CHOOSE(MATCH( MID(H6274, 5, 3), {"Jan","Feb","Mar","Apr","May","Jun","Jul","Aug","Sep","Oct","Nov","Dec"}, 0), 1, 2, 3, 4, 5, 6, 7, 8, 9, 10, 11, 12), MID(H6274, 9, 2)), "yyyy-mm-dd")</f>
        <v>1965-04-03</v>
      </c>
      <c r="G6274" s="1" t="s">
        <v>12733</v>
      </c>
      <c r="H6274" s="1" t="s">
        <v>12732</v>
      </c>
    </row>
    <row r="6275" spans="1:8" hidden="1" x14ac:dyDescent="0.3">
      <c r="A6275" s="1" t="s">
        <v>10955</v>
      </c>
      <c r="B6275" s="1" t="str">
        <f t="shared" ref="B6275:B6338" si="295">TRIM(MID(A6275, FIND("|", SUBSTITUTE(A6275, ",", "|", LEN(A6275) - LEN(SUBSTITUTE(A6275,",", "" )))) + 1, LEN(A6275)))</f>
        <v>USA</v>
      </c>
      <c r="C6275" s="5" t="str">
        <f t="shared" si="294"/>
        <v>1965</v>
      </c>
      <c r="D6275" s="1" t="str">
        <f t="shared" ref="D6275:D6338" si="296">LEFT(G6275, FIND("|", G6275) - 1)</f>
        <v xml:space="preserve">Thor-SLV2A Agena-D </v>
      </c>
      <c r="E6275" s="1" t="s">
        <v>346</v>
      </c>
      <c r="F6275" s="7" t="str">
        <f>TEXT(DATE(MID(H6275, 13, 4), CHOOSE(MATCH( MID(H6275, 5, 3), {"Jan","Feb","Mar","Apr","May","Jun","Jul","Aug","Sep","Oct","Nov","Dec"}, 0), 1, 2, 3, 4, 5, 6, 7, 8, 9, 10, 11, 12), MID(H6275, 9, 2)), "yyyy-mm-dd")</f>
        <v>1965-03-25</v>
      </c>
      <c r="G6275" s="1" t="s">
        <v>12735</v>
      </c>
      <c r="H6275" s="1" t="s">
        <v>12734</v>
      </c>
    </row>
    <row r="6276" spans="1:8" hidden="1" x14ac:dyDescent="0.3">
      <c r="A6276" s="1" t="s">
        <v>130</v>
      </c>
      <c r="B6276" s="1" t="str">
        <f t="shared" si="295"/>
        <v>Kazakhstan</v>
      </c>
      <c r="C6276" s="5" t="str">
        <f t="shared" si="294"/>
        <v>1965</v>
      </c>
      <c r="D6276" s="1" t="str">
        <f t="shared" si="296"/>
        <v xml:space="preserve">Vostok-2 </v>
      </c>
      <c r="E6276" s="1" t="s">
        <v>346</v>
      </c>
      <c r="F6276" s="7" t="str">
        <f>TEXT(DATE(MID(H6276, 13, 4), CHOOSE(MATCH( MID(H6276, 5, 3), {"Jan","Feb","Mar","Apr","May","Jun","Jul","Aug","Sep","Oct","Nov","Dec"}, 0), 1, 2, 3, 4, 5, 6, 7, 8, 9, 10, 11, 12), MID(H6276, 9, 2)), "yyyy-mm-dd")</f>
        <v>1965-03-25</v>
      </c>
      <c r="G6276" s="1" t="s">
        <v>12737</v>
      </c>
      <c r="H6276" s="1" t="s">
        <v>12736</v>
      </c>
    </row>
    <row r="6277" spans="1:8" hidden="1" x14ac:dyDescent="0.3">
      <c r="A6277" s="1" t="s">
        <v>12302</v>
      </c>
      <c r="B6277" s="1" t="str">
        <f t="shared" si="295"/>
        <v>USA</v>
      </c>
      <c r="C6277" s="5" t="str">
        <f t="shared" si="294"/>
        <v>1965</v>
      </c>
      <c r="D6277" s="1" t="str">
        <f t="shared" si="296"/>
        <v xml:space="preserve">Titan II GLV </v>
      </c>
      <c r="E6277" s="1" t="s">
        <v>346</v>
      </c>
      <c r="F6277" s="7" t="str">
        <f>TEXT(DATE(MID(H6277, 13, 4), CHOOSE(MATCH( MID(H6277, 5, 3), {"Jan","Feb","Mar","Apr","May","Jun","Jul","Aug","Sep","Oct","Nov","Dec"}, 0), 1, 2, 3, 4, 5, 6, 7, 8, 9, 10, 11, 12), MID(H6277, 9, 2)), "yyyy-mm-dd")</f>
        <v>1965-03-23</v>
      </c>
      <c r="G6277" s="1" t="s">
        <v>12739</v>
      </c>
      <c r="H6277" s="1" t="s">
        <v>12738</v>
      </c>
    </row>
    <row r="6278" spans="1:8" hidden="1" x14ac:dyDescent="0.3">
      <c r="A6278" s="1" t="s">
        <v>12019</v>
      </c>
      <c r="B6278" s="1" t="str">
        <f t="shared" si="295"/>
        <v>USA</v>
      </c>
      <c r="C6278" s="5" t="str">
        <f t="shared" si="294"/>
        <v>1965</v>
      </c>
      <c r="D6278" s="1" t="str">
        <f t="shared" si="296"/>
        <v xml:space="preserve">Atlas-LV3 Agena-B </v>
      </c>
      <c r="E6278" s="1" t="s">
        <v>346</v>
      </c>
      <c r="F6278" s="7" t="str">
        <f>TEXT(DATE(MID(H6278, 13, 4), CHOOSE(MATCH( MID(H6278, 5, 3), {"Jan","Feb","Mar","Apr","May","Jun","Jul","Aug","Sep","Oct","Nov","Dec"}, 0), 1, 2, 3, 4, 5, 6, 7, 8, 9, 10, 11, 12), MID(H6278, 9, 2)), "yyyy-mm-dd")</f>
        <v>1965-03-21</v>
      </c>
      <c r="G6278" s="1" t="s">
        <v>12741</v>
      </c>
      <c r="H6278" s="1" t="s">
        <v>12740</v>
      </c>
    </row>
    <row r="6279" spans="1:8" hidden="1" x14ac:dyDescent="0.3">
      <c r="A6279" s="1" t="s">
        <v>1630</v>
      </c>
      <c r="B6279" s="1" t="str">
        <f t="shared" si="295"/>
        <v>Kazakhstan</v>
      </c>
      <c r="C6279" s="5" t="str">
        <f t="shared" si="294"/>
        <v>1965</v>
      </c>
      <c r="D6279" s="1" t="str">
        <f t="shared" si="296"/>
        <v xml:space="preserve">Voskhod </v>
      </c>
      <c r="E6279" s="1" t="s">
        <v>346</v>
      </c>
      <c r="F6279" s="7" t="str">
        <f>TEXT(DATE(MID(H6279, 13, 4), CHOOSE(MATCH( MID(H6279, 5, 3), {"Jan","Feb","Mar","Apr","May","Jun","Jul","Aug","Sep","Oct","Nov","Dec"}, 0), 1, 2, 3, 4, 5, 6, 7, 8, 9, 10, 11, 12), MID(H6279, 9, 2)), "yyyy-mm-dd")</f>
        <v>1965-03-18</v>
      </c>
      <c r="G6279" s="1" t="s">
        <v>12743</v>
      </c>
      <c r="H6279" s="1" t="s">
        <v>12742</v>
      </c>
    </row>
    <row r="6280" spans="1:8" hidden="1" x14ac:dyDescent="0.3">
      <c r="A6280" s="1" t="s">
        <v>8845</v>
      </c>
      <c r="B6280" s="1" t="str">
        <f t="shared" si="295"/>
        <v>USA</v>
      </c>
      <c r="C6280" s="5" t="str">
        <f t="shared" si="294"/>
        <v>1965</v>
      </c>
      <c r="D6280" s="1" t="str">
        <f t="shared" si="296"/>
        <v xml:space="preserve">Thor-LV2D Burner-1I </v>
      </c>
      <c r="E6280" s="1" t="s">
        <v>346</v>
      </c>
      <c r="F6280" s="7" t="str">
        <f>TEXT(DATE(MID(H6280, 13, 4), CHOOSE(MATCH( MID(H6280, 5, 3), {"Jan","Feb","Mar","Apr","May","Jun","Jul","Aug","Sep","Oct","Nov","Dec"}, 0), 1, 2, 3, 4, 5, 6, 7, 8, 9, 10, 11, 12), MID(H6280, 9, 2)), "yyyy-mm-dd")</f>
        <v>1965-03-18</v>
      </c>
      <c r="G6280" s="1" t="s">
        <v>12745</v>
      </c>
      <c r="H6280" s="1" t="s">
        <v>12744</v>
      </c>
    </row>
    <row r="6281" spans="1:8" hidden="1" x14ac:dyDescent="0.3">
      <c r="A6281" s="1" t="s">
        <v>11821</v>
      </c>
      <c r="B6281" s="1" t="str">
        <f t="shared" si="295"/>
        <v>Kazakhstan</v>
      </c>
      <c r="C6281" s="5" t="str">
        <f t="shared" si="294"/>
        <v>1965</v>
      </c>
      <c r="D6281" s="1" t="str">
        <f t="shared" si="296"/>
        <v xml:space="preserve">Cosmos-3 </v>
      </c>
      <c r="E6281" s="1" t="s">
        <v>346</v>
      </c>
      <c r="F6281" s="7" t="str">
        <f>TEXT(DATE(MID(H6281, 13, 4), CHOOSE(MATCH( MID(H6281, 5, 3), {"Jan","Feb","Mar","Apr","May","Jun","Jul","Aug","Sep","Oct","Nov","Dec"}, 0), 1, 2, 3, 4, 5, 6, 7, 8, 9, 10, 11, 12), MID(H6281, 9, 2)), "yyyy-mm-dd")</f>
        <v>1965-03-15</v>
      </c>
      <c r="G6281" s="1" t="s">
        <v>12747</v>
      </c>
      <c r="H6281" s="1" t="s">
        <v>12746</v>
      </c>
    </row>
    <row r="6282" spans="1:8" hidden="1" x14ac:dyDescent="0.3">
      <c r="A6282" s="1" t="s">
        <v>4249</v>
      </c>
      <c r="B6282" s="1" t="str">
        <f t="shared" si="295"/>
        <v>USA</v>
      </c>
      <c r="C6282" s="5" t="str">
        <f t="shared" si="294"/>
        <v>1965</v>
      </c>
      <c r="D6282" s="1" t="str">
        <f t="shared" si="296"/>
        <v xml:space="preserve">Atlas-SLV3 Agena-D </v>
      </c>
      <c r="E6282" s="1" t="s">
        <v>346</v>
      </c>
      <c r="F6282" s="7" t="str">
        <f>TEXT(DATE(MID(H6282, 13, 4), CHOOSE(MATCH( MID(H6282, 5, 3), {"Jan","Feb","Mar","Apr","May","Jun","Jul","Aug","Sep","Oct","Nov","Dec"}, 0), 1, 2, 3, 4, 5, 6, 7, 8, 9, 10, 11, 12), MID(H6282, 9, 2)), "yyyy-mm-dd")</f>
        <v>1965-03-12</v>
      </c>
      <c r="G6282" s="1" t="s">
        <v>12749</v>
      </c>
      <c r="H6282" s="1" t="s">
        <v>12748</v>
      </c>
    </row>
    <row r="6283" spans="1:8" hidden="1" x14ac:dyDescent="0.3">
      <c r="A6283" s="1" t="s">
        <v>1630</v>
      </c>
      <c r="B6283" s="1" t="str">
        <f t="shared" si="295"/>
        <v>Kazakhstan</v>
      </c>
      <c r="C6283" s="5" t="str">
        <f t="shared" si="294"/>
        <v>1965</v>
      </c>
      <c r="D6283" s="1" t="str">
        <f t="shared" si="296"/>
        <v xml:space="preserve">Molniya </v>
      </c>
      <c r="E6283" s="1" t="s">
        <v>346</v>
      </c>
      <c r="F6283" s="7" t="str">
        <f>TEXT(DATE(MID(H6283, 13, 4), CHOOSE(MATCH( MID(H6283, 5, 3), {"Jan","Feb","Mar","Apr","May","Jun","Jul","Aug","Sep","Oct","Nov","Dec"}, 0), 1, 2, 3, 4, 5, 6, 7, 8, 9, 10, 11, 12), MID(H6283, 9, 2)), "yyyy-mm-dd")</f>
        <v>1965-03-12</v>
      </c>
      <c r="G6283" s="1" t="s">
        <v>12751</v>
      </c>
      <c r="H6283" s="1" t="s">
        <v>12750</v>
      </c>
    </row>
    <row r="6284" spans="1:8" hidden="1" x14ac:dyDescent="0.3">
      <c r="A6284" s="1" t="s">
        <v>10902</v>
      </c>
      <c r="B6284" s="1" t="str">
        <f t="shared" si="295"/>
        <v>USA</v>
      </c>
      <c r="C6284" s="5" t="str">
        <f t="shared" si="294"/>
        <v>1965</v>
      </c>
      <c r="D6284" s="1" t="str">
        <f t="shared" si="296"/>
        <v xml:space="preserve">Thor-DSV2A Ablestar </v>
      </c>
      <c r="E6284" s="1" t="s">
        <v>346</v>
      </c>
      <c r="F6284" s="7" t="str">
        <f>TEXT(DATE(MID(H6284, 13, 4), CHOOSE(MATCH( MID(H6284, 5, 3), {"Jan","Feb","Mar","Apr","May","Jun","Jul","Aug","Sep","Oct","Nov","Dec"}, 0), 1, 2, 3, 4, 5, 6, 7, 8, 9, 10, 11, 12), MID(H6284, 9, 2)), "yyyy-mm-dd")</f>
        <v>1965-03-11</v>
      </c>
      <c r="G6284" s="1" t="s">
        <v>12753</v>
      </c>
      <c r="H6284" s="1" t="s">
        <v>12752</v>
      </c>
    </row>
    <row r="6285" spans="1:8" hidden="1" x14ac:dyDescent="0.3">
      <c r="A6285" s="1" t="s">
        <v>114</v>
      </c>
      <c r="B6285" s="1" t="str">
        <f t="shared" si="295"/>
        <v>USA</v>
      </c>
      <c r="C6285" s="5" t="str">
        <f t="shared" si="294"/>
        <v>1965</v>
      </c>
      <c r="D6285" s="1" t="str">
        <f t="shared" si="296"/>
        <v xml:space="preserve">Thor DM-21 Agena-D </v>
      </c>
      <c r="E6285" s="1" t="s">
        <v>346</v>
      </c>
      <c r="F6285" s="7" t="str">
        <f>TEXT(DATE(MID(H6285, 13, 4), CHOOSE(MATCH( MID(H6285, 5, 3), {"Jan","Feb","Mar","Apr","May","Jun","Jul","Aug","Sep","Oct","Nov","Dec"}, 0), 1, 2, 3, 4, 5, 6, 7, 8, 9, 10, 11, 12), MID(H6285, 9, 2)), "yyyy-mm-dd")</f>
        <v>1965-03-09</v>
      </c>
      <c r="G6285" s="1" t="s">
        <v>12755</v>
      </c>
      <c r="H6285" s="1" t="s">
        <v>12754</v>
      </c>
    </row>
    <row r="6286" spans="1:8" hidden="1" x14ac:dyDescent="0.3">
      <c r="A6286" s="1" t="s">
        <v>130</v>
      </c>
      <c r="B6286" s="1" t="str">
        <f t="shared" si="295"/>
        <v>Kazakhstan</v>
      </c>
      <c r="C6286" s="5" t="str">
        <f t="shared" si="294"/>
        <v>1965</v>
      </c>
      <c r="D6286" s="1" t="str">
        <f t="shared" si="296"/>
        <v xml:space="preserve">Voskhod </v>
      </c>
      <c r="E6286" s="1" t="s">
        <v>346</v>
      </c>
      <c r="F6286" s="7" t="str">
        <f>TEXT(DATE(MID(H6286, 13, 4), CHOOSE(MATCH( MID(H6286, 5, 3), {"Jan","Feb","Mar","Apr","May","Jun","Jul","Aug","Sep","Oct","Nov","Dec"}, 0), 1, 2, 3, 4, 5, 6, 7, 8, 9, 10, 11, 12), MID(H6286, 9, 2)), "yyyy-mm-dd")</f>
        <v>1965-03-07</v>
      </c>
      <c r="G6286" s="1" t="s">
        <v>12757</v>
      </c>
      <c r="H6286" s="1" t="s">
        <v>12756</v>
      </c>
    </row>
    <row r="6287" spans="1:8" hidden="1" x14ac:dyDescent="0.3">
      <c r="A6287" s="1" t="s">
        <v>4149</v>
      </c>
      <c r="B6287" s="1" t="str">
        <f t="shared" si="295"/>
        <v>USA</v>
      </c>
      <c r="C6287" s="5" t="str">
        <f t="shared" si="294"/>
        <v>1965</v>
      </c>
      <c r="D6287" s="1" t="str">
        <f t="shared" si="296"/>
        <v xml:space="preserve">Atlas-LV3C Centaur-C </v>
      </c>
      <c r="E6287" s="1" t="s">
        <v>346</v>
      </c>
      <c r="F6287" s="7" t="str">
        <f>TEXT(DATE(MID(H6287, 13, 4), CHOOSE(MATCH( MID(H6287, 5, 3), {"Jan","Feb","Mar","Apr","May","Jun","Jul","Aug","Sep","Oct","Nov","Dec"}, 0), 1, 2, 3, 4, 5, 6, 7, 8, 9, 10, 11, 12), MID(H6287, 9, 2)), "yyyy-mm-dd")</f>
        <v>1965-03-02</v>
      </c>
      <c r="G6287" s="1" t="s">
        <v>12759</v>
      </c>
      <c r="H6287" s="1" t="s">
        <v>12758</v>
      </c>
    </row>
    <row r="6288" spans="1:8" hidden="1" x14ac:dyDescent="0.3">
      <c r="A6288" s="1" t="s">
        <v>130</v>
      </c>
      <c r="B6288" s="1" t="str">
        <f t="shared" si="295"/>
        <v>Kazakhstan</v>
      </c>
      <c r="C6288" s="5" t="str">
        <f t="shared" si="294"/>
        <v>1965</v>
      </c>
      <c r="D6288" s="1" t="str">
        <f t="shared" si="296"/>
        <v xml:space="preserve">Vostok-2M </v>
      </c>
      <c r="E6288" s="1" t="s">
        <v>346</v>
      </c>
      <c r="F6288" s="7" t="str">
        <f>TEXT(DATE(MID(H6288, 13, 4), CHOOSE(MATCH( MID(H6288, 5, 3), {"Jan","Feb","Mar","Apr","May","Jun","Jul","Aug","Sep","Oct","Nov","Dec"}, 0), 1, 2, 3, 4, 5, 6, 7, 8, 9, 10, 11, 12), MID(H6288, 9, 2)), "yyyy-mm-dd")</f>
        <v>1965-02-26</v>
      </c>
      <c r="G6288" s="1" t="s">
        <v>12761</v>
      </c>
      <c r="H6288" s="1" t="s">
        <v>12760</v>
      </c>
    </row>
    <row r="6289" spans="1:8" hidden="1" x14ac:dyDescent="0.3">
      <c r="A6289" s="1" t="s">
        <v>10902</v>
      </c>
      <c r="B6289" s="1" t="str">
        <f t="shared" si="295"/>
        <v>USA</v>
      </c>
      <c r="C6289" s="5" t="str">
        <f t="shared" si="294"/>
        <v>1965</v>
      </c>
      <c r="D6289" s="1" t="str">
        <f t="shared" si="296"/>
        <v xml:space="preserve">Thor-SLV2A Agena-D </v>
      </c>
      <c r="E6289" s="1" t="s">
        <v>346</v>
      </c>
      <c r="F6289" s="7" t="str">
        <f>TEXT(DATE(MID(H6289, 13, 4), CHOOSE(MATCH( MID(H6289, 5, 3), {"Jan","Feb","Mar","Apr","May","Jun","Jul","Aug","Sep","Oct","Nov","Dec"}, 0), 1, 2, 3, 4, 5, 6, 7, 8, 9, 10, 11, 12), MID(H6289, 9, 2)), "yyyy-mm-dd")</f>
        <v>1965-02-25</v>
      </c>
      <c r="G6289" s="1" t="s">
        <v>12735</v>
      </c>
      <c r="H6289" s="1" t="s">
        <v>12762</v>
      </c>
    </row>
    <row r="6290" spans="1:8" hidden="1" x14ac:dyDescent="0.3">
      <c r="A6290" s="1" t="s">
        <v>1630</v>
      </c>
      <c r="B6290" s="1" t="str">
        <f t="shared" si="295"/>
        <v>Kazakhstan</v>
      </c>
      <c r="C6290" s="5" t="str">
        <f t="shared" si="294"/>
        <v>1965</v>
      </c>
      <c r="D6290" s="1" t="str">
        <f t="shared" si="296"/>
        <v xml:space="preserve">Voskhod </v>
      </c>
      <c r="E6290" s="1" t="s">
        <v>346</v>
      </c>
      <c r="F6290" s="7" t="str">
        <f>TEXT(DATE(MID(H6290, 13, 4), CHOOSE(MATCH( MID(H6290, 5, 3), {"Jan","Feb","Mar","Apr","May","Jun","Jul","Aug","Sep","Oct","Nov","Dec"}, 0), 1, 2, 3, 4, 5, 6, 7, 8, 9, 10, 11, 12), MID(H6290, 9, 2)), "yyyy-mm-dd")</f>
        <v>1965-02-22</v>
      </c>
      <c r="G6290" s="1" t="s">
        <v>12764</v>
      </c>
      <c r="H6290" s="1" t="s">
        <v>12763</v>
      </c>
    </row>
    <row r="6291" spans="1:8" hidden="1" x14ac:dyDescent="0.3">
      <c r="A6291" s="1" t="s">
        <v>11821</v>
      </c>
      <c r="B6291" s="1" t="str">
        <f t="shared" si="295"/>
        <v>Kazakhstan</v>
      </c>
      <c r="C6291" s="5" t="str">
        <f t="shared" si="294"/>
        <v>1965</v>
      </c>
      <c r="D6291" s="1" t="str">
        <f t="shared" si="296"/>
        <v xml:space="preserve">Cosmos-3 </v>
      </c>
      <c r="E6291" s="1" t="s">
        <v>346</v>
      </c>
      <c r="F6291" s="7" t="str">
        <f>TEXT(DATE(MID(H6291, 13, 4), CHOOSE(MATCH( MID(H6291, 5, 3), {"Jan","Feb","Mar","Apr","May","Jun","Jul","Aug","Sep","Oct","Nov","Dec"}, 0), 1, 2, 3, 4, 5, 6, 7, 8, 9, 10, 11, 12), MID(H6291, 9, 2)), "yyyy-mm-dd")</f>
        <v>1965-02-21</v>
      </c>
      <c r="G6291" s="1" t="s">
        <v>12766</v>
      </c>
      <c r="H6291" s="1" t="s">
        <v>12765</v>
      </c>
    </row>
    <row r="6292" spans="1:8" hidden="1" x14ac:dyDescent="0.3">
      <c r="A6292" s="1" t="s">
        <v>6899</v>
      </c>
      <c r="B6292" s="1" t="str">
        <f t="shared" si="295"/>
        <v>Russia</v>
      </c>
      <c r="C6292" s="5" t="str">
        <f t="shared" si="294"/>
        <v>1965</v>
      </c>
      <c r="D6292" s="1" t="str">
        <f t="shared" si="296"/>
        <v xml:space="preserve">Cosmos-1 (65S3) </v>
      </c>
      <c r="E6292" s="1" t="s">
        <v>346</v>
      </c>
      <c r="F6292" s="7" t="str">
        <f>TEXT(DATE(MID(H6292, 13, 4), CHOOSE(MATCH( MID(H6292, 5, 3), {"Jan","Feb","Mar","Apr","May","Jun","Jul","Aug","Sep","Oct","Nov","Dec"}, 0), 1, 2, 3, 4, 5, 6, 7, 8, 9, 10, 11, 12), MID(H6292, 9, 2)), "yyyy-mm-dd")</f>
        <v>1965-02-20</v>
      </c>
      <c r="G6292" s="1" t="s">
        <v>12768</v>
      </c>
      <c r="H6292" s="1" t="s">
        <v>12767</v>
      </c>
    </row>
    <row r="6293" spans="1:8" hidden="1" x14ac:dyDescent="0.3">
      <c r="A6293" s="1" t="s">
        <v>12019</v>
      </c>
      <c r="B6293" s="1" t="str">
        <f t="shared" si="295"/>
        <v>USA</v>
      </c>
      <c r="C6293" s="5" t="str">
        <f t="shared" si="294"/>
        <v>1965</v>
      </c>
      <c r="D6293" s="1" t="str">
        <f t="shared" si="296"/>
        <v xml:space="preserve">Atlas-LV3 Agena-B </v>
      </c>
      <c r="E6293" s="1" t="s">
        <v>346</v>
      </c>
      <c r="F6293" s="7" t="str">
        <f>TEXT(DATE(MID(H6293, 13, 4), CHOOSE(MATCH( MID(H6293, 5, 3), {"Jan","Feb","Mar","Apr","May","Jun","Jul","Aug","Sep","Oct","Nov","Dec"}, 0), 1, 2, 3, 4, 5, 6, 7, 8, 9, 10, 11, 12), MID(H6293, 9, 2)), "yyyy-mm-dd")</f>
        <v>1965-02-17</v>
      </c>
      <c r="G6293" s="1" t="s">
        <v>12770</v>
      </c>
      <c r="H6293" s="1" t="s">
        <v>12769</v>
      </c>
    </row>
    <row r="6294" spans="1:8" hidden="1" x14ac:dyDescent="0.3">
      <c r="A6294" s="1" t="s">
        <v>390</v>
      </c>
      <c r="B6294" s="1" t="str">
        <f t="shared" si="295"/>
        <v>USA</v>
      </c>
      <c r="C6294" s="5" t="str">
        <f t="shared" si="294"/>
        <v>1965</v>
      </c>
      <c r="D6294" s="1" t="str">
        <f t="shared" si="296"/>
        <v xml:space="preserve">Saturn I Block II </v>
      </c>
      <c r="E6294" s="1" t="s">
        <v>346</v>
      </c>
      <c r="F6294" s="7" t="str">
        <f>TEXT(DATE(MID(H6294, 13, 4), CHOOSE(MATCH( MID(H6294, 5, 3), {"Jan","Feb","Mar","Apr","May","Jun","Jul","Aug","Sep","Oct","Nov","Dec"}, 0), 1, 2, 3, 4, 5, 6, 7, 8, 9, 10, 11, 12), MID(H6294, 9, 2)), "yyyy-mm-dd")</f>
        <v>1965-02-16</v>
      </c>
      <c r="G6294" s="1" t="s">
        <v>12772</v>
      </c>
      <c r="H6294" s="1" t="s">
        <v>12771</v>
      </c>
    </row>
    <row r="6295" spans="1:8" hidden="1" x14ac:dyDescent="0.3">
      <c r="A6295" s="1" t="s">
        <v>6899</v>
      </c>
      <c r="B6295" s="1" t="str">
        <f t="shared" si="295"/>
        <v>Russia</v>
      </c>
      <c r="C6295" s="5" t="str">
        <f t="shared" si="294"/>
        <v>1965</v>
      </c>
      <c r="D6295" s="1" t="str">
        <f t="shared" si="296"/>
        <v xml:space="preserve">Cosmos-1 (65S3) </v>
      </c>
      <c r="E6295" s="1" t="s">
        <v>346</v>
      </c>
      <c r="F6295" s="7" t="str">
        <f>TEXT(DATE(MID(H6295, 13, 4), CHOOSE(MATCH( MID(H6295, 5, 3), {"Jan","Feb","Mar","Apr","May","Jun","Jul","Aug","Sep","Oct","Nov","Dec"}, 0), 1, 2, 3, 4, 5, 6, 7, 8, 9, 10, 11, 12), MID(H6295, 9, 2)), "yyyy-mm-dd")</f>
        <v>1965-02-12</v>
      </c>
      <c r="G6295" s="1" t="s">
        <v>12774</v>
      </c>
      <c r="H6295" s="1" t="s">
        <v>12773</v>
      </c>
    </row>
    <row r="6296" spans="1:8" hidden="1" x14ac:dyDescent="0.3">
      <c r="A6296" s="1" t="s">
        <v>12715</v>
      </c>
      <c r="B6296" s="1" t="str">
        <f t="shared" si="295"/>
        <v>USA</v>
      </c>
      <c r="C6296" s="5" t="str">
        <f t="shared" si="294"/>
        <v>1965</v>
      </c>
      <c r="D6296" s="1" t="str">
        <f t="shared" si="296"/>
        <v xml:space="preserve">Titan IIIA </v>
      </c>
      <c r="E6296" s="1" t="s">
        <v>346</v>
      </c>
      <c r="F6296" s="7" t="str">
        <f>TEXT(DATE(MID(H6296, 13, 4), CHOOSE(MATCH( MID(H6296, 5, 3), {"Jan","Feb","Mar","Apr","May","Jun","Jul","Aug","Sep","Oct","Nov","Dec"}, 0), 1, 2, 3, 4, 5, 6, 7, 8, 9, 10, 11, 12), MID(H6296, 9, 2)), "yyyy-mm-dd")</f>
        <v>1965-02-11</v>
      </c>
      <c r="G6296" s="1" t="s">
        <v>12776</v>
      </c>
      <c r="H6296" s="1" t="s">
        <v>12775</v>
      </c>
    </row>
    <row r="6297" spans="1:8" hidden="1" x14ac:dyDescent="0.3">
      <c r="A6297" s="1" t="s">
        <v>3160</v>
      </c>
      <c r="B6297" s="1" t="str">
        <f t="shared" si="295"/>
        <v>USA</v>
      </c>
      <c r="C6297" s="5" t="str">
        <f t="shared" si="294"/>
        <v>1965</v>
      </c>
      <c r="D6297" s="1" t="str">
        <f t="shared" si="296"/>
        <v xml:space="preserve">Delta C </v>
      </c>
      <c r="E6297" s="1" t="s">
        <v>346</v>
      </c>
      <c r="F6297" s="7" t="str">
        <f>TEXT(DATE(MID(H6297, 13, 4), CHOOSE(MATCH( MID(H6297, 5, 3), {"Jan","Feb","Mar","Apr","May","Jun","Jul","Aug","Sep","Oct","Nov","Dec"}, 0), 1, 2, 3, 4, 5, 6, 7, 8, 9, 10, 11, 12), MID(H6297, 9, 2)), "yyyy-mm-dd")</f>
        <v>1965-02-03</v>
      </c>
      <c r="G6297" s="1" t="s">
        <v>12778</v>
      </c>
      <c r="H6297" s="1" t="s">
        <v>12777</v>
      </c>
    </row>
    <row r="6298" spans="1:8" hidden="1" x14ac:dyDescent="0.3">
      <c r="A6298" s="1" t="s">
        <v>6899</v>
      </c>
      <c r="B6298" s="1" t="str">
        <f t="shared" si="295"/>
        <v>Russia</v>
      </c>
      <c r="C6298" s="5" t="str">
        <f t="shared" si="294"/>
        <v>1965</v>
      </c>
      <c r="D6298" s="1" t="str">
        <f t="shared" si="296"/>
        <v xml:space="preserve">Cosmos-1 (65S3) </v>
      </c>
      <c r="E6298" s="1" t="s">
        <v>346</v>
      </c>
      <c r="F6298" s="7" t="str">
        <f>TEXT(DATE(MID(H6298, 13, 4), CHOOSE(MATCH( MID(H6298, 5, 3), {"Jan","Feb","Mar","Apr","May","Jun","Jul","Aug","Sep","Oct","Nov","Dec"}, 0), 1, 2, 3, 4, 5, 6, 7, 8, 9, 10, 11, 12), MID(H6298, 9, 2)), "yyyy-mm-dd")</f>
        <v>1965-01-30</v>
      </c>
      <c r="G6298" s="1" t="s">
        <v>12780</v>
      </c>
      <c r="H6298" s="1" t="s">
        <v>12779</v>
      </c>
    </row>
    <row r="6299" spans="1:8" hidden="1" x14ac:dyDescent="0.3">
      <c r="A6299" s="1" t="s">
        <v>4249</v>
      </c>
      <c r="B6299" s="1" t="str">
        <f t="shared" si="295"/>
        <v>USA</v>
      </c>
      <c r="C6299" s="5" t="str">
        <f t="shared" si="294"/>
        <v>1965</v>
      </c>
      <c r="D6299" s="1" t="str">
        <f t="shared" si="296"/>
        <v xml:space="preserve">Atlas-SLV3 Agena-D </v>
      </c>
      <c r="E6299" s="1" t="s">
        <v>346</v>
      </c>
      <c r="F6299" s="7" t="str">
        <f>TEXT(DATE(MID(H6299, 13, 4), CHOOSE(MATCH( MID(H6299, 5, 3), {"Jan","Feb","Mar","Apr","May","Jun","Jul","Aug","Sep","Oct","Nov","Dec"}, 0), 1, 2, 3, 4, 5, 6, 7, 8, 9, 10, 11, 12), MID(H6299, 9, 2)), "yyyy-mm-dd")</f>
        <v>1965-01-23</v>
      </c>
      <c r="G6299" s="1" t="s">
        <v>12782</v>
      </c>
      <c r="H6299" s="1" t="s">
        <v>12781</v>
      </c>
    </row>
    <row r="6300" spans="1:8" hidden="1" x14ac:dyDescent="0.3">
      <c r="A6300" s="1" t="s">
        <v>3478</v>
      </c>
      <c r="B6300" s="1" t="str">
        <f t="shared" si="295"/>
        <v>USA</v>
      </c>
      <c r="C6300" s="5" t="str">
        <f t="shared" si="294"/>
        <v>1965</v>
      </c>
      <c r="D6300" s="1" t="str">
        <f t="shared" si="296"/>
        <v xml:space="preserve">Delta C </v>
      </c>
      <c r="E6300" s="1" t="s">
        <v>346</v>
      </c>
      <c r="F6300" s="7" t="str">
        <f>TEXT(DATE(MID(H6300, 13, 4), CHOOSE(MATCH( MID(H6300, 5, 3), {"Jan","Feb","Mar","Apr","May","Jun","Jul","Aug","Sep","Oct","Nov","Dec"}, 0), 1, 2, 3, 4, 5, 6, 7, 8, 9, 10, 11, 12), MID(H6300, 9, 2)), "yyyy-mm-dd")</f>
        <v>1965-01-22</v>
      </c>
      <c r="G6300" s="1" t="s">
        <v>12784</v>
      </c>
      <c r="H6300" s="1" t="s">
        <v>12783</v>
      </c>
    </row>
    <row r="6301" spans="1:8" hidden="1" x14ac:dyDescent="0.3">
      <c r="A6301" s="1" t="s">
        <v>12106</v>
      </c>
      <c r="B6301" s="1" t="str">
        <f t="shared" si="295"/>
        <v>USA</v>
      </c>
      <c r="C6301" s="5" t="str">
        <f t="shared" si="294"/>
        <v>1965</v>
      </c>
      <c r="D6301" s="1" t="str">
        <f t="shared" si="296"/>
        <v xml:space="preserve">Atlas-D OV1 </v>
      </c>
      <c r="E6301" s="1" t="s">
        <v>346</v>
      </c>
      <c r="F6301" s="7" t="str">
        <f>TEXT(DATE(MID(H6301, 13, 4), CHOOSE(MATCH( MID(H6301, 5, 3), {"Jan","Feb","Mar","Apr","May","Jun","Jul","Aug","Sep","Oct","Nov","Dec"}, 0), 1, 2, 3, 4, 5, 6, 7, 8, 9, 10, 11, 12), MID(H6301, 9, 2)), "yyyy-mm-dd")</f>
        <v>1965-01-21</v>
      </c>
      <c r="G6301" s="1" t="s">
        <v>12786</v>
      </c>
      <c r="H6301" s="1" t="s">
        <v>12785</v>
      </c>
    </row>
    <row r="6302" spans="1:8" hidden="1" x14ac:dyDescent="0.3">
      <c r="A6302" s="1" t="s">
        <v>12302</v>
      </c>
      <c r="B6302" s="1" t="str">
        <f t="shared" si="295"/>
        <v>USA</v>
      </c>
      <c r="C6302" s="5" t="str">
        <f t="shared" si="294"/>
        <v>1965</v>
      </c>
      <c r="D6302" s="1" t="str">
        <f t="shared" si="296"/>
        <v xml:space="preserve">Titan II GLV </v>
      </c>
      <c r="E6302" s="1" t="s">
        <v>346</v>
      </c>
      <c r="F6302" s="7" t="str">
        <f>TEXT(DATE(MID(H6302, 13, 4), CHOOSE(MATCH( MID(H6302, 5, 3), {"Jan","Feb","Mar","Apr","May","Jun","Jul","Aug","Sep","Oct","Nov","Dec"}, 0), 1, 2, 3, 4, 5, 6, 7, 8, 9, 10, 11, 12), MID(H6302, 9, 2)), "yyyy-mm-dd")</f>
        <v>1965-01-19</v>
      </c>
      <c r="G6302" s="1" t="s">
        <v>12788</v>
      </c>
      <c r="H6302" s="1" t="s">
        <v>12787</v>
      </c>
    </row>
    <row r="6303" spans="1:8" hidden="1" x14ac:dyDescent="0.3">
      <c r="A6303" s="1" t="s">
        <v>8845</v>
      </c>
      <c r="B6303" s="1" t="str">
        <f t="shared" si="295"/>
        <v>USA</v>
      </c>
      <c r="C6303" s="5" t="str">
        <f t="shared" si="294"/>
        <v>1965</v>
      </c>
      <c r="D6303" s="1" t="str">
        <f t="shared" si="296"/>
        <v xml:space="preserve">Thor-LV2D Burner-1I </v>
      </c>
      <c r="E6303" s="1" t="s">
        <v>346</v>
      </c>
      <c r="F6303" s="7" t="str">
        <f>TEXT(DATE(MID(H6303, 13, 4), CHOOSE(MATCH( MID(H6303, 5, 3), {"Jan","Feb","Mar","Apr","May","Jun","Jul","Aug","Sep","Oct","Nov","Dec"}, 0), 1, 2, 3, 4, 5, 6, 7, 8, 9, 10, 11, 12), MID(H6303, 9, 2)), "yyyy-mm-dd")</f>
        <v>1965-01-19</v>
      </c>
      <c r="G6303" s="1" t="s">
        <v>12790</v>
      </c>
      <c r="H6303" s="1" t="s">
        <v>12789</v>
      </c>
    </row>
    <row r="6304" spans="1:8" hidden="1" x14ac:dyDescent="0.3">
      <c r="A6304" s="1" t="s">
        <v>11804</v>
      </c>
      <c r="B6304" s="1" t="str">
        <f t="shared" si="295"/>
        <v>USA</v>
      </c>
      <c r="C6304" s="5" t="str">
        <f t="shared" si="294"/>
        <v>1965</v>
      </c>
      <c r="D6304" s="1" t="str">
        <f t="shared" si="296"/>
        <v xml:space="preserve">Thor-SLV2A Agena-D </v>
      </c>
      <c r="E6304" s="1" t="s">
        <v>346</v>
      </c>
      <c r="F6304" s="7" t="str">
        <f>TEXT(DATE(MID(H6304, 13, 4), CHOOSE(MATCH( MID(H6304, 5, 3), {"Jan","Feb","Mar","Apr","May","Jun","Jul","Aug","Sep","Oct","Nov","Dec"}, 0), 1, 2, 3, 4, 5, 6, 7, 8, 9, 10, 11, 12), MID(H6304, 9, 2)), "yyyy-mm-dd")</f>
        <v>1965-01-15</v>
      </c>
      <c r="G6304" s="1" t="s">
        <v>12792</v>
      </c>
      <c r="H6304" s="1" t="s">
        <v>12791</v>
      </c>
    </row>
    <row r="6305" spans="1:8" hidden="1" x14ac:dyDescent="0.3">
      <c r="A6305" s="1" t="s">
        <v>130</v>
      </c>
      <c r="B6305" s="1" t="str">
        <f t="shared" si="295"/>
        <v>Kazakhstan</v>
      </c>
      <c r="C6305" s="5" t="str">
        <f t="shared" si="294"/>
        <v>1965</v>
      </c>
      <c r="D6305" s="1" t="str">
        <f t="shared" si="296"/>
        <v xml:space="preserve">Vostok-2 </v>
      </c>
      <c r="E6305" s="1" t="s">
        <v>346</v>
      </c>
      <c r="F6305" s="7" t="str">
        <f>TEXT(DATE(MID(H6305, 13, 4), CHOOSE(MATCH( MID(H6305, 5, 3), {"Jan","Feb","Mar","Apr","May","Jun","Jul","Aug","Sep","Oct","Nov","Dec"}, 0), 1, 2, 3, 4, 5, 6, 7, 8, 9, 10, 11, 12), MID(H6305, 9, 2)), "yyyy-mm-dd")</f>
        <v>1965-01-11</v>
      </c>
      <c r="G6305" s="1" t="s">
        <v>12794</v>
      </c>
      <c r="H6305" s="1" t="s">
        <v>12793</v>
      </c>
    </row>
    <row r="6306" spans="1:8" hidden="1" x14ac:dyDescent="0.3">
      <c r="A6306" s="1" t="s">
        <v>10902</v>
      </c>
      <c r="B6306" s="1" t="str">
        <f t="shared" si="295"/>
        <v>USA</v>
      </c>
      <c r="C6306" s="5" t="str">
        <f t="shared" si="294"/>
        <v>1964</v>
      </c>
      <c r="D6306" s="1" t="str">
        <f t="shared" si="296"/>
        <v xml:space="preserve">Thor-SLV2A Agena-D </v>
      </c>
      <c r="E6306" s="1" t="s">
        <v>346</v>
      </c>
      <c r="F6306" s="7" t="str">
        <f>TEXT(DATE(MID(H6306, 13, 4), CHOOSE(MATCH( MID(H6306, 5, 3), {"Jan","Feb","Mar","Apr","May","Jun","Jul","Aug","Sep","Oct","Nov","Dec"}, 0), 1, 2, 3, 4, 5, 6, 7, 8, 9, 10, 11, 12), MID(H6306, 9, 2)), "yyyy-mm-dd")</f>
        <v>1964-12-21</v>
      </c>
      <c r="G6306" s="1" t="s">
        <v>12796</v>
      </c>
      <c r="H6306" s="1" t="s">
        <v>12795</v>
      </c>
    </row>
    <row r="6307" spans="1:8" hidden="1" x14ac:dyDescent="0.3">
      <c r="A6307" s="1" t="s">
        <v>3478</v>
      </c>
      <c r="B6307" s="1" t="str">
        <f t="shared" si="295"/>
        <v>USA</v>
      </c>
      <c r="C6307" s="5" t="str">
        <f t="shared" si="294"/>
        <v>1964</v>
      </c>
      <c r="D6307" s="1" t="str">
        <f t="shared" si="296"/>
        <v xml:space="preserve">Delta C </v>
      </c>
      <c r="E6307" s="1" t="s">
        <v>346</v>
      </c>
      <c r="F6307" s="7" t="str">
        <f>TEXT(DATE(MID(H6307, 13, 4), CHOOSE(MATCH( MID(H6307, 5, 3), {"Jan","Feb","Mar","Apr","May","Jun","Jul","Aug","Sep","Oct","Nov","Dec"}, 0), 1, 2, 3, 4, 5, 6, 7, 8, 9, 10, 11, 12), MID(H6307, 9, 2)), "yyyy-mm-dd")</f>
        <v>1964-12-21</v>
      </c>
      <c r="G6307" s="1" t="s">
        <v>12798</v>
      </c>
      <c r="H6307" s="1" t="s">
        <v>12797</v>
      </c>
    </row>
    <row r="6308" spans="1:8" hidden="1" x14ac:dyDescent="0.3">
      <c r="A6308" s="1" t="s">
        <v>10955</v>
      </c>
      <c r="B6308" s="1" t="str">
        <f t="shared" si="295"/>
        <v>USA</v>
      </c>
      <c r="C6308" s="5" t="str">
        <f t="shared" si="294"/>
        <v>1964</v>
      </c>
      <c r="D6308" s="1" t="str">
        <f t="shared" si="296"/>
        <v xml:space="preserve">Thor-SLV2A Agena-D </v>
      </c>
      <c r="E6308" s="1" t="s">
        <v>346</v>
      </c>
      <c r="F6308" s="7" t="str">
        <f>TEXT(DATE(MID(H6308, 13, 4), CHOOSE(MATCH( MID(H6308, 5, 3), {"Jan","Feb","Mar","Apr","May","Jun","Jul","Aug","Sep","Oct","Nov","Dec"}, 0), 1, 2, 3, 4, 5, 6, 7, 8, 9, 10, 11, 12), MID(H6308, 9, 2)), "yyyy-mm-dd")</f>
        <v>1964-12-19</v>
      </c>
      <c r="G6308" s="1" t="s">
        <v>12800</v>
      </c>
      <c r="H6308" s="1" t="s">
        <v>12799</v>
      </c>
    </row>
    <row r="6309" spans="1:8" hidden="1" x14ac:dyDescent="0.3">
      <c r="A6309" s="1" t="s">
        <v>9094</v>
      </c>
      <c r="B6309" s="1" t="str">
        <f t="shared" si="295"/>
        <v>USA</v>
      </c>
      <c r="C6309" s="5" t="str">
        <f t="shared" si="294"/>
        <v>1964</v>
      </c>
      <c r="D6309" s="1" t="str">
        <f t="shared" si="296"/>
        <v xml:space="preserve">Scout X-4 </v>
      </c>
      <c r="E6309" s="1" t="s">
        <v>346</v>
      </c>
      <c r="F6309" s="7" t="str">
        <f>TEXT(DATE(MID(H6309, 13, 4), CHOOSE(MATCH( MID(H6309, 5, 3), {"Jan","Feb","Mar","Apr","May","Jun","Jul","Aug","Sep","Oct","Nov","Dec"}, 0), 1, 2, 3, 4, 5, 6, 7, 8, 9, 10, 11, 12), MID(H6309, 9, 2)), "yyyy-mm-dd")</f>
        <v>1964-12-15</v>
      </c>
      <c r="G6309" s="1" t="s">
        <v>12802</v>
      </c>
      <c r="H6309" s="1" t="s">
        <v>12801</v>
      </c>
    </row>
    <row r="6310" spans="1:8" hidden="1" x14ac:dyDescent="0.3">
      <c r="A6310" s="1" t="s">
        <v>114</v>
      </c>
      <c r="B6310" s="1" t="str">
        <f t="shared" si="295"/>
        <v>USA</v>
      </c>
      <c r="C6310" s="5" t="str">
        <f t="shared" si="294"/>
        <v>1964</v>
      </c>
      <c r="D6310" s="1" t="str">
        <f t="shared" si="296"/>
        <v xml:space="preserve">Thor-DSV2A Ablestar </v>
      </c>
      <c r="E6310" s="1" t="s">
        <v>346</v>
      </c>
      <c r="F6310" s="7" t="str">
        <f>TEXT(DATE(MID(H6310, 13, 4), CHOOSE(MATCH( MID(H6310, 5, 3), {"Jan","Feb","Mar","Apr","May","Jun","Jul","Aug","Sep","Oct","Nov","Dec"}, 0), 1, 2, 3, 4, 5, 6, 7, 8, 9, 10, 11, 12), MID(H6310, 9, 2)), "yyyy-mm-dd")</f>
        <v>1964-12-13</v>
      </c>
      <c r="G6310" s="1" t="s">
        <v>12804</v>
      </c>
      <c r="H6310" s="1" t="s">
        <v>12803</v>
      </c>
    </row>
    <row r="6311" spans="1:8" hidden="1" x14ac:dyDescent="0.3">
      <c r="A6311" s="1" t="s">
        <v>4149</v>
      </c>
      <c r="B6311" s="1" t="str">
        <f t="shared" si="295"/>
        <v>USA</v>
      </c>
      <c r="C6311" s="5" t="str">
        <f t="shared" si="294"/>
        <v>1964</v>
      </c>
      <c r="D6311" s="1" t="str">
        <f t="shared" si="296"/>
        <v xml:space="preserve">Atlas-LV3C Centaur-C </v>
      </c>
      <c r="E6311" s="1" t="s">
        <v>346</v>
      </c>
      <c r="F6311" s="7" t="str">
        <f>TEXT(DATE(MID(H6311, 13, 4), CHOOSE(MATCH( MID(H6311, 5, 3), {"Jan","Feb","Mar","Apr","May","Jun","Jul","Aug","Sep","Oct","Nov","Dec"}, 0), 1, 2, 3, 4, 5, 6, 7, 8, 9, 10, 11, 12), MID(H6311, 9, 2)), "yyyy-mm-dd")</f>
        <v>1964-12-11</v>
      </c>
      <c r="G6311" s="1" t="s">
        <v>12806</v>
      </c>
      <c r="H6311" s="1" t="s">
        <v>12805</v>
      </c>
    </row>
    <row r="6312" spans="1:8" hidden="1" x14ac:dyDescent="0.3">
      <c r="A6312" s="1" t="s">
        <v>12715</v>
      </c>
      <c r="B6312" s="1" t="str">
        <f t="shared" si="295"/>
        <v>USA</v>
      </c>
      <c r="C6312" s="5" t="str">
        <f t="shared" si="294"/>
        <v>1964</v>
      </c>
      <c r="D6312" s="1" t="str">
        <f t="shared" si="296"/>
        <v xml:space="preserve">Titan IIIA </v>
      </c>
      <c r="E6312" s="1" t="s">
        <v>346</v>
      </c>
      <c r="F6312" s="7" t="str">
        <f>TEXT(DATE(MID(H6312, 13, 4), CHOOSE(MATCH( MID(H6312, 5, 3), {"Jan","Feb","Mar","Apr","May","Jun","Jul","Aug","Sep","Oct","Nov","Dec"}, 0), 1, 2, 3, 4, 5, 6, 7, 8, 9, 10, 11, 12), MID(H6312, 9, 2)), "yyyy-mm-dd")</f>
        <v>1964-12-10</v>
      </c>
      <c r="G6312" s="1" t="s">
        <v>12808</v>
      </c>
      <c r="H6312" s="1" t="s">
        <v>12807</v>
      </c>
    </row>
    <row r="6313" spans="1:8" hidden="1" x14ac:dyDescent="0.3">
      <c r="A6313" s="1" t="s">
        <v>6899</v>
      </c>
      <c r="B6313" s="1" t="str">
        <f t="shared" si="295"/>
        <v>Russia</v>
      </c>
      <c r="C6313" s="5" t="str">
        <f t="shared" si="294"/>
        <v>1964</v>
      </c>
      <c r="D6313" s="1" t="str">
        <f t="shared" si="296"/>
        <v xml:space="preserve">Cosmos-1 (65S3) </v>
      </c>
      <c r="E6313" s="1" t="s">
        <v>346</v>
      </c>
      <c r="F6313" s="7" t="str">
        <f>TEXT(DATE(MID(H6313, 13, 4), CHOOSE(MATCH( MID(H6313, 5, 3), {"Jan","Feb","Mar","Apr","May","Jun","Jul","Aug","Sep","Oct","Nov","Dec"}, 0), 1, 2, 3, 4, 5, 6, 7, 8, 9, 10, 11, 12), MID(H6313, 9, 2)), "yyyy-mm-dd")</f>
        <v>1964-12-09</v>
      </c>
      <c r="G6313" s="1" t="s">
        <v>12810</v>
      </c>
      <c r="H6313" s="1" t="s">
        <v>12809</v>
      </c>
    </row>
    <row r="6314" spans="1:8" hidden="1" x14ac:dyDescent="0.3">
      <c r="A6314" s="1" t="s">
        <v>27</v>
      </c>
      <c r="B6314" s="1" t="str">
        <f t="shared" si="295"/>
        <v>USA</v>
      </c>
      <c r="C6314" s="5" t="str">
        <f t="shared" si="294"/>
        <v>1964</v>
      </c>
      <c r="D6314" s="1" t="str">
        <f t="shared" si="296"/>
        <v xml:space="preserve">Atlas-SLV3 Agena-D </v>
      </c>
      <c r="E6314" s="1" t="s">
        <v>346</v>
      </c>
      <c r="F6314" s="7" t="str">
        <f>TEXT(DATE(MID(H6314, 13, 4), CHOOSE(MATCH( MID(H6314, 5, 3), {"Jan","Feb","Mar","Apr","May","Jun","Jul","Aug","Sep","Oct","Nov","Dec"}, 0), 1, 2, 3, 4, 5, 6, 7, 8, 9, 10, 11, 12), MID(H6314, 9, 2)), "yyyy-mm-dd")</f>
        <v>1964-12-04</v>
      </c>
      <c r="G6314" s="1" t="s">
        <v>12812</v>
      </c>
      <c r="H6314" s="1" t="s">
        <v>12811</v>
      </c>
    </row>
    <row r="6315" spans="1:8" hidden="1" x14ac:dyDescent="0.3">
      <c r="A6315" s="1" t="s">
        <v>12813</v>
      </c>
      <c r="B6315" s="1" t="str">
        <f t="shared" si="295"/>
        <v>Russia</v>
      </c>
      <c r="C6315" s="5" t="str">
        <f t="shared" si="294"/>
        <v>1964</v>
      </c>
      <c r="D6315" s="1" t="str">
        <f t="shared" si="296"/>
        <v xml:space="preserve">Cosmos-1 (65S3) </v>
      </c>
      <c r="E6315" s="1" t="s">
        <v>346</v>
      </c>
      <c r="F6315" s="7" t="str">
        <f>TEXT(DATE(MID(H6315, 13, 4), CHOOSE(MATCH( MID(H6315, 5, 3), {"Jan","Feb","Mar","Apr","May","Jun","Jul","Aug","Sep","Oct","Nov","Dec"}, 0), 1, 2, 3, 4, 5, 6, 7, 8, 9, 10, 11, 12), MID(H6315, 9, 2)), "yyyy-mm-dd")</f>
        <v>1964-12-01</v>
      </c>
      <c r="G6315" s="1" t="s">
        <v>12815</v>
      </c>
      <c r="H6315" s="1" t="s">
        <v>12814</v>
      </c>
    </row>
    <row r="6316" spans="1:8" hidden="1" x14ac:dyDescent="0.3">
      <c r="A6316" s="1" t="s">
        <v>1630</v>
      </c>
      <c r="B6316" s="1" t="str">
        <f t="shared" si="295"/>
        <v>Kazakhstan</v>
      </c>
      <c r="C6316" s="5" t="str">
        <f t="shared" si="294"/>
        <v>1964</v>
      </c>
      <c r="D6316" s="1" t="str">
        <f t="shared" si="296"/>
        <v xml:space="preserve">Molniya </v>
      </c>
      <c r="E6316" s="1" t="s">
        <v>346</v>
      </c>
      <c r="F6316" s="7" t="str">
        <f>TEXT(DATE(MID(H6316, 13, 4), CHOOSE(MATCH( MID(H6316, 5, 3), {"Jan","Feb","Mar","Apr","May","Jun","Jul","Aug","Sep","Oct","Nov","Dec"}, 0), 1, 2, 3, 4, 5, 6, 7, 8, 9, 10, 11, 12), MID(H6316, 9, 2)), "yyyy-mm-dd")</f>
        <v>1964-11-30</v>
      </c>
      <c r="G6316" s="1" t="s">
        <v>12817</v>
      </c>
      <c r="H6316" s="1" t="s">
        <v>12816</v>
      </c>
    </row>
    <row r="6317" spans="1:8" hidden="1" x14ac:dyDescent="0.3">
      <c r="A6317" s="1" t="s">
        <v>12019</v>
      </c>
      <c r="B6317" s="1" t="str">
        <f t="shared" si="295"/>
        <v>USA</v>
      </c>
      <c r="C6317" s="5" t="str">
        <f t="shared" si="294"/>
        <v>1964</v>
      </c>
      <c r="D6317" s="1" t="str">
        <f t="shared" si="296"/>
        <v xml:space="preserve">Atlas-LV3 Agena-D </v>
      </c>
      <c r="E6317" s="1" t="s">
        <v>346</v>
      </c>
      <c r="F6317" s="7" t="str">
        <f>TEXT(DATE(MID(H6317, 13, 4), CHOOSE(MATCH( MID(H6317, 5, 3), {"Jan","Feb","Mar","Apr","May","Jun","Jul","Aug","Sep","Oct","Nov","Dec"}, 0), 1, 2, 3, 4, 5, 6, 7, 8, 9, 10, 11, 12), MID(H6317, 9, 2)), "yyyy-mm-dd")</f>
        <v>1964-11-28</v>
      </c>
      <c r="G6317" s="1" t="s">
        <v>12819</v>
      </c>
      <c r="H6317" s="1" t="s">
        <v>12818</v>
      </c>
    </row>
    <row r="6318" spans="1:8" hidden="1" x14ac:dyDescent="0.3">
      <c r="A6318" s="1" t="s">
        <v>5723</v>
      </c>
      <c r="B6318" s="1" t="str">
        <f t="shared" si="295"/>
        <v>USA</v>
      </c>
      <c r="C6318" s="5" t="str">
        <f t="shared" si="294"/>
        <v>1964</v>
      </c>
      <c r="D6318" s="1" t="str">
        <f t="shared" si="296"/>
        <v xml:space="preserve">Scout X-4 </v>
      </c>
      <c r="E6318" s="1" t="s">
        <v>346</v>
      </c>
      <c r="F6318" s="7" t="str">
        <f>TEXT(DATE(MID(H6318, 13, 4), CHOOSE(MATCH( MID(H6318, 5, 3), {"Jan","Feb","Mar","Apr","May","Jun","Jul","Aug","Sep","Oct","Nov","Dec"}, 0), 1, 2, 3, 4, 5, 6, 7, 8, 9, 10, 11, 12), MID(H6318, 9, 2)), "yyyy-mm-dd")</f>
        <v>1964-11-21</v>
      </c>
      <c r="G6318" s="1" t="s">
        <v>12821</v>
      </c>
      <c r="H6318" s="1" t="s">
        <v>12820</v>
      </c>
    </row>
    <row r="6319" spans="1:8" hidden="1" x14ac:dyDescent="0.3">
      <c r="A6319" s="1" t="s">
        <v>10902</v>
      </c>
      <c r="B6319" s="1" t="str">
        <f t="shared" si="295"/>
        <v>USA</v>
      </c>
      <c r="C6319" s="5" t="str">
        <f t="shared" si="294"/>
        <v>1964</v>
      </c>
      <c r="D6319" s="1" t="str">
        <f t="shared" si="296"/>
        <v xml:space="preserve">Thor-SLV2A Agena-D </v>
      </c>
      <c r="E6319" s="1" t="s">
        <v>346</v>
      </c>
      <c r="F6319" s="7" t="str">
        <f>TEXT(DATE(MID(H6319, 13, 4), CHOOSE(MATCH( MID(H6319, 5, 3), {"Jan","Feb","Mar","Apr","May","Jun","Jul","Aug","Sep","Oct","Nov","Dec"}, 0), 1, 2, 3, 4, 5, 6, 7, 8, 9, 10, 11, 12), MID(H6319, 9, 2)), "yyyy-mm-dd")</f>
        <v>1964-11-18</v>
      </c>
      <c r="G6319" s="1" t="s">
        <v>12823</v>
      </c>
      <c r="H6319" s="1" t="s">
        <v>12822</v>
      </c>
    </row>
    <row r="6320" spans="1:8" hidden="1" x14ac:dyDescent="0.3">
      <c r="A6320" s="1" t="s">
        <v>9094</v>
      </c>
      <c r="B6320" s="1" t="str">
        <f t="shared" si="295"/>
        <v>USA</v>
      </c>
      <c r="C6320" s="5" t="str">
        <f t="shared" si="294"/>
        <v>1964</v>
      </c>
      <c r="D6320" s="1" t="str">
        <f t="shared" si="296"/>
        <v xml:space="preserve">Scout X-4 </v>
      </c>
      <c r="E6320" s="1" t="s">
        <v>346</v>
      </c>
      <c r="F6320" s="7" t="str">
        <f>TEXT(DATE(MID(H6320, 13, 4), CHOOSE(MATCH( MID(H6320, 5, 3), {"Jan","Feb","Mar","Apr","May","Jun","Jul","Aug","Sep","Oct","Nov","Dec"}, 0), 1, 2, 3, 4, 5, 6, 7, 8, 9, 10, 11, 12), MID(H6320, 9, 2)), "yyyy-mm-dd")</f>
        <v>1964-11-06</v>
      </c>
      <c r="G6320" s="1" t="s">
        <v>12825</v>
      </c>
      <c r="H6320" s="1" t="s">
        <v>12824</v>
      </c>
    </row>
    <row r="6321" spans="1:8" hidden="1" x14ac:dyDescent="0.3">
      <c r="A6321" s="1" t="s">
        <v>9371</v>
      </c>
      <c r="B6321" s="1" t="str">
        <f t="shared" si="295"/>
        <v>USA</v>
      </c>
      <c r="C6321" s="5" t="str">
        <f t="shared" si="294"/>
        <v>1964</v>
      </c>
      <c r="D6321" s="1" t="str">
        <f t="shared" si="296"/>
        <v xml:space="preserve">Atlas-LV3 Agena-D </v>
      </c>
      <c r="E6321" s="1" t="s">
        <v>346</v>
      </c>
      <c r="F6321" s="7" t="str">
        <f>TEXT(DATE(MID(H6321, 13, 4), CHOOSE(MATCH( MID(H6321, 5, 3), {"Jan","Feb","Mar","Apr","May","Jun","Jul","Aug","Sep","Oct","Nov","Dec"}, 0), 1, 2, 3, 4, 5, 6, 7, 8, 9, 10, 11, 12), MID(H6321, 9, 2)), "yyyy-mm-dd")</f>
        <v>1964-11-05</v>
      </c>
      <c r="G6321" s="1" t="s">
        <v>12827</v>
      </c>
      <c r="H6321" s="1" t="s">
        <v>12826</v>
      </c>
    </row>
    <row r="6322" spans="1:8" hidden="1" x14ac:dyDescent="0.3">
      <c r="A6322" s="1" t="s">
        <v>11804</v>
      </c>
      <c r="B6322" s="1" t="str">
        <f t="shared" si="295"/>
        <v>USA</v>
      </c>
      <c r="C6322" s="5" t="str">
        <f t="shared" si="294"/>
        <v>1964</v>
      </c>
      <c r="D6322" s="1" t="str">
        <f t="shared" si="296"/>
        <v xml:space="preserve">Thor-SLV2A Agena-D </v>
      </c>
      <c r="E6322" s="1" t="s">
        <v>346</v>
      </c>
      <c r="F6322" s="7" t="str">
        <f>TEXT(DATE(MID(H6322, 13, 4), CHOOSE(MATCH( MID(H6322, 5, 3), {"Jan","Feb","Mar","Apr","May","Jun","Jul","Aug","Sep","Oct","Nov","Dec"}, 0), 1, 2, 3, 4, 5, 6, 7, 8, 9, 10, 11, 12), MID(H6322, 9, 2)), "yyyy-mm-dd")</f>
        <v>1964-11-04</v>
      </c>
      <c r="G6322" s="1" t="s">
        <v>12829</v>
      </c>
      <c r="H6322" s="1" t="s">
        <v>12828</v>
      </c>
    </row>
    <row r="6323" spans="1:8" hidden="1" x14ac:dyDescent="0.3">
      <c r="A6323" s="1" t="s">
        <v>10955</v>
      </c>
      <c r="B6323" s="1" t="str">
        <f t="shared" si="295"/>
        <v>USA</v>
      </c>
      <c r="C6323" s="5" t="str">
        <f t="shared" si="294"/>
        <v>1964</v>
      </c>
      <c r="D6323" s="1" t="str">
        <f t="shared" si="296"/>
        <v xml:space="preserve">Thor-SLV2A Agena-D </v>
      </c>
      <c r="E6323" s="1" t="s">
        <v>346</v>
      </c>
      <c r="F6323" s="7" t="str">
        <f>TEXT(DATE(MID(H6323, 13, 4), CHOOSE(MATCH( MID(H6323, 5, 3), {"Jan","Feb","Mar","Apr","May","Jun","Jul","Aug","Sep","Oct","Nov","Dec"}, 0), 1, 2, 3, 4, 5, 6, 7, 8, 9, 10, 11, 12), MID(H6323, 9, 2)), "yyyy-mm-dd")</f>
        <v>1964-11-02</v>
      </c>
      <c r="G6323" s="1" t="s">
        <v>12831</v>
      </c>
      <c r="H6323" s="1" t="s">
        <v>12830</v>
      </c>
    </row>
    <row r="6324" spans="1:8" hidden="1" x14ac:dyDescent="0.3">
      <c r="A6324" s="1" t="s">
        <v>130</v>
      </c>
      <c r="B6324" s="1" t="str">
        <f t="shared" si="295"/>
        <v>Kazakhstan</v>
      </c>
      <c r="C6324" s="5" t="str">
        <f t="shared" si="294"/>
        <v>1964</v>
      </c>
      <c r="D6324" s="1" t="str">
        <f t="shared" si="296"/>
        <v xml:space="preserve">Vostok-2 </v>
      </c>
      <c r="E6324" s="1" t="s">
        <v>346</v>
      </c>
      <c r="F6324" s="7" t="str">
        <f>TEXT(DATE(MID(H6324, 13, 4), CHOOSE(MATCH( MID(H6324, 5, 3), {"Jan","Feb","Mar","Apr","May","Jun","Jul","Aug","Sep","Oct","Nov","Dec"}, 0), 1, 2, 3, 4, 5, 6, 7, 8, 9, 10, 11, 12), MID(H6324, 9, 2)), "yyyy-mm-dd")</f>
        <v>1964-10-28</v>
      </c>
      <c r="G6324" s="1" t="s">
        <v>12833</v>
      </c>
      <c r="H6324" s="1" t="s">
        <v>12832</v>
      </c>
    </row>
    <row r="6325" spans="1:8" hidden="1" x14ac:dyDescent="0.3">
      <c r="A6325" s="1" t="s">
        <v>12813</v>
      </c>
      <c r="B6325" s="1" t="str">
        <f t="shared" si="295"/>
        <v>Russia</v>
      </c>
      <c r="C6325" s="5" t="str">
        <f t="shared" si="294"/>
        <v>1964</v>
      </c>
      <c r="D6325" s="1" t="str">
        <f t="shared" si="296"/>
        <v xml:space="preserve">Cosmos-1 (65S3) </v>
      </c>
      <c r="E6325" s="1" t="s">
        <v>346</v>
      </c>
      <c r="F6325" s="7" t="str">
        <f>TEXT(DATE(MID(H6325, 13, 4), CHOOSE(MATCH( MID(H6325, 5, 3), {"Jan","Feb","Mar","Apr","May","Jun","Jul","Aug","Sep","Oct","Nov","Dec"}, 0), 1, 2, 3, 4, 5, 6, 7, 8, 9, 10, 11, 12), MID(H6325, 9, 2)), "yyyy-mm-dd")</f>
        <v>1964-10-24</v>
      </c>
      <c r="G6325" s="1" t="s">
        <v>12835</v>
      </c>
      <c r="H6325" s="1" t="s">
        <v>12834</v>
      </c>
    </row>
    <row r="6326" spans="1:8" hidden="1" x14ac:dyDescent="0.3">
      <c r="A6326" s="1" t="s">
        <v>4249</v>
      </c>
      <c r="B6326" s="1" t="str">
        <f t="shared" si="295"/>
        <v>USA</v>
      </c>
      <c r="C6326" s="5" t="str">
        <f t="shared" si="294"/>
        <v>1964</v>
      </c>
      <c r="D6326" s="1" t="str">
        <f t="shared" si="296"/>
        <v xml:space="preserve">Atlas-LV3 Agena-D </v>
      </c>
      <c r="E6326" s="1" t="s">
        <v>346</v>
      </c>
      <c r="F6326" s="7" t="str">
        <f>TEXT(DATE(MID(H6326, 13, 4), CHOOSE(MATCH( MID(H6326, 5, 3), {"Jan","Feb","Mar","Apr","May","Jun","Jul","Aug","Sep","Oct","Nov","Dec"}, 0), 1, 2, 3, 4, 5, 6, 7, 8, 9, 10, 11, 12), MID(H6326, 9, 2)), "yyyy-mm-dd")</f>
        <v>1964-10-23</v>
      </c>
      <c r="G6326" s="1" t="s">
        <v>12837</v>
      </c>
      <c r="H6326" s="1" t="s">
        <v>12836</v>
      </c>
    </row>
    <row r="6327" spans="1:8" hidden="1" x14ac:dyDescent="0.3">
      <c r="A6327" s="1" t="s">
        <v>11821</v>
      </c>
      <c r="B6327" s="1" t="str">
        <f t="shared" si="295"/>
        <v>Kazakhstan</v>
      </c>
      <c r="C6327" s="5" t="str">
        <f t="shared" si="294"/>
        <v>1964</v>
      </c>
      <c r="D6327" s="1" t="str">
        <f t="shared" si="296"/>
        <v xml:space="preserve">Cosmos-3 </v>
      </c>
      <c r="E6327" s="1" t="s">
        <v>346</v>
      </c>
      <c r="F6327" s="7" t="str">
        <f>TEXT(DATE(MID(H6327, 13, 4), CHOOSE(MATCH( MID(H6327, 5, 3), {"Jan","Feb","Mar","Apr","May","Jun","Jul","Aug","Sep","Oct","Nov","Dec"}, 0), 1, 2, 3, 4, 5, 6, 7, 8, 9, 10, 11, 12), MID(H6327, 9, 2)), "yyyy-mm-dd")</f>
        <v>1964-10-23</v>
      </c>
      <c r="G6327" s="1" t="s">
        <v>12839</v>
      </c>
      <c r="H6327" s="1" t="s">
        <v>12838</v>
      </c>
    </row>
    <row r="6328" spans="1:8" hidden="1" x14ac:dyDescent="0.3">
      <c r="A6328" s="1" t="s">
        <v>5557</v>
      </c>
      <c r="B6328" s="1" t="str">
        <f t="shared" si="295"/>
        <v>USA</v>
      </c>
      <c r="C6328" s="5" t="str">
        <f t="shared" si="294"/>
        <v>1964</v>
      </c>
      <c r="D6328" s="1" t="str">
        <f t="shared" si="296"/>
        <v xml:space="preserve">Thor-SLV2A Agena-D </v>
      </c>
      <c r="E6328" s="1" t="s">
        <v>346</v>
      </c>
      <c r="F6328" s="7" t="str">
        <f>TEXT(DATE(MID(H6328, 13, 4), CHOOSE(MATCH( MID(H6328, 5, 3), {"Jan","Feb","Mar","Apr","May","Jun","Jul","Aug","Sep","Oct","Nov","Dec"}, 0), 1, 2, 3, 4, 5, 6, 7, 8, 9, 10, 11, 12), MID(H6328, 9, 2)), "yyyy-mm-dd")</f>
        <v>1964-10-17</v>
      </c>
      <c r="G6328" s="1" t="s">
        <v>12841</v>
      </c>
      <c r="H6328" s="1" t="s">
        <v>12840</v>
      </c>
    </row>
    <row r="6329" spans="1:8" hidden="1" x14ac:dyDescent="0.3">
      <c r="A6329" s="1" t="s">
        <v>130</v>
      </c>
      <c r="B6329" s="1" t="str">
        <f t="shared" si="295"/>
        <v>Kazakhstan</v>
      </c>
      <c r="C6329" s="5" t="str">
        <f t="shared" si="294"/>
        <v>1964</v>
      </c>
      <c r="D6329" s="1" t="str">
        <f t="shared" si="296"/>
        <v xml:space="preserve">Vostok-2 </v>
      </c>
      <c r="E6329" s="1" t="s">
        <v>346</v>
      </c>
      <c r="F6329" s="7" t="str">
        <f>TEXT(DATE(MID(H6329, 13, 4), CHOOSE(MATCH( MID(H6329, 5, 3), {"Jan","Feb","Mar","Apr","May","Jun","Jul","Aug","Sep","Oct","Nov","Dec"}, 0), 1, 2, 3, 4, 5, 6, 7, 8, 9, 10, 11, 12), MID(H6329, 9, 2)), "yyyy-mm-dd")</f>
        <v>1964-10-14</v>
      </c>
      <c r="G6329" s="1" t="s">
        <v>12843</v>
      </c>
      <c r="H6329" s="1" t="s">
        <v>12842</v>
      </c>
    </row>
    <row r="6330" spans="1:8" hidden="1" x14ac:dyDescent="0.3">
      <c r="A6330" s="1" t="s">
        <v>1630</v>
      </c>
      <c r="B6330" s="1" t="str">
        <f t="shared" si="295"/>
        <v>Kazakhstan</v>
      </c>
      <c r="C6330" s="5" t="str">
        <f t="shared" si="294"/>
        <v>1964</v>
      </c>
      <c r="D6330" s="1" t="str">
        <f t="shared" si="296"/>
        <v xml:space="preserve">Voskhod </v>
      </c>
      <c r="E6330" s="1" t="s">
        <v>346</v>
      </c>
      <c r="F6330" s="7" t="str">
        <f>TEXT(DATE(MID(H6330, 13, 4), CHOOSE(MATCH( MID(H6330, 5, 3), {"Jan","Feb","Mar","Apr","May","Jun","Jul","Aug","Sep","Oct","Nov","Dec"}, 0), 1, 2, 3, 4, 5, 6, 7, 8, 9, 10, 11, 12), MID(H6330, 9, 2)), "yyyy-mm-dd")</f>
        <v>1964-10-12</v>
      </c>
      <c r="G6330" s="1" t="s">
        <v>12845</v>
      </c>
      <c r="H6330" s="1" t="s">
        <v>12844</v>
      </c>
    </row>
    <row r="6331" spans="1:8" hidden="1" x14ac:dyDescent="0.3">
      <c r="A6331" s="1" t="s">
        <v>5723</v>
      </c>
      <c r="B6331" s="1" t="str">
        <f t="shared" si="295"/>
        <v>USA</v>
      </c>
      <c r="C6331" s="5" t="str">
        <f t="shared" si="294"/>
        <v>1964</v>
      </c>
      <c r="D6331" s="1" t="str">
        <f t="shared" si="296"/>
        <v xml:space="preserve">Scout X-4 </v>
      </c>
      <c r="E6331" s="1" t="s">
        <v>346</v>
      </c>
      <c r="F6331" s="7" t="str">
        <f>TEXT(DATE(MID(H6331, 13, 4), CHOOSE(MATCH( MID(H6331, 5, 3), {"Jan","Feb","Mar","Apr","May","Jun","Jul","Aug","Sep","Oct","Nov","Dec"}, 0), 1, 2, 3, 4, 5, 6, 7, 8, 9, 10, 11, 12), MID(H6331, 9, 2)), "yyyy-mm-dd")</f>
        <v>1964-10-10</v>
      </c>
      <c r="G6331" s="1" t="s">
        <v>12847</v>
      </c>
      <c r="H6331" s="1" t="s">
        <v>12846</v>
      </c>
    </row>
    <row r="6332" spans="1:8" hidden="1" x14ac:dyDescent="0.3">
      <c r="A6332" s="1" t="s">
        <v>27</v>
      </c>
      <c r="B6332" s="1" t="str">
        <f t="shared" si="295"/>
        <v>USA</v>
      </c>
      <c r="C6332" s="5" t="str">
        <f t="shared" si="294"/>
        <v>1964</v>
      </c>
      <c r="D6332" s="1" t="str">
        <f t="shared" si="296"/>
        <v xml:space="preserve">Atlas-SLV3 Agena-D </v>
      </c>
      <c r="E6332" s="1" t="s">
        <v>346</v>
      </c>
      <c r="F6332" s="7" t="str">
        <f>TEXT(DATE(MID(H6332, 13, 4), CHOOSE(MATCH( MID(H6332, 5, 3), {"Jan","Feb","Mar","Apr","May","Jun","Jul","Aug","Sep","Oct","Nov","Dec"}, 0), 1, 2, 3, 4, 5, 6, 7, 8, 9, 10, 11, 12), MID(H6332, 9, 2)), "yyyy-mm-dd")</f>
        <v>1964-10-07</v>
      </c>
      <c r="G6332" s="1" t="s">
        <v>12849</v>
      </c>
      <c r="H6332" s="1" t="s">
        <v>12848</v>
      </c>
    </row>
    <row r="6333" spans="1:8" hidden="1" x14ac:dyDescent="0.3">
      <c r="A6333" s="1" t="s">
        <v>114</v>
      </c>
      <c r="B6333" s="1" t="str">
        <f t="shared" si="295"/>
        <v>USA</v>
      </c>
      <c r="C6333" s="5" t="str">
        <f t="shared" si="294"/>
        <v>1964</v>
      </c>
      <c r="D6333" s="1" t="str">
        <f t="shared" si="296"/>
        <v xml:space="preserve">Thor-DSV2A Ablestar </v>
      </c>
      <c r="E6333" s="1" t="s">
        <v>346</v>
      </c>
      <c r="F6333" s="7" t="str">
        <f>TEXT(DATE(MID(H6333, 13, 4), CHOOSE(MATCH( MID(H6333, 5, 3), {"Jan","Feb","Mar","Apr","May","Jun","Jul","Aug","Sep","Oct","Nov","Dec"}, 0), 1, 2, 3, 4, 5, 6, 7, 8, 9, 10, 11, 12), MID(H6333, 9, 2)), "yyyy-mm-dd")</f>
        <v>1964-10-06</v>
      </c>
      <c r="G6333" s="1" t="s">
        <v>12851</v>
      </c>
      <c r="H6333" s="1" t="s">
        <v>12850</v>
      </c>
    </row>
    <row r="6334" spans="1:8" hidden="1" x14ac:dyDescent="0.3">
      <c r="A6334" s="1" t="s">
        <v>1630</v>
      </c>
      <c r="B6334" s="1" t="str">
        <f t="shared" si="295"/>
        <v>Kazakhstan</v>
      </c>
      <c r="C6334" s="5" t="str">
        <f t="shared" si="294"/>
        <v>1964</v>
      </c>
      <c r="D6334" s="1" t="str">
        <f t="shared" si="296"/>
        <v xml:space="preserve">Voskhod </v>
      </c>
      <c r="E6334" s="1" t="s">
        <v>346</v>
      </c>
      <c r="F6334" s="7" t="str">
        <f>TEXT(DATE(MID(H6334, 13, 4), CHOOSE(MATCH( MID(H6334, 5, 3), {"Jan","Feb","Mar","Apr","May","Jun","Jul","Aug","Sep","Oct","Nov","Dec"}, 0), 1, 2, 3, 4, 5, 6, 7, 8, 9, 10, 11, 12), MID(H6334, 9, 2)), "yyyy-mm-dd")</f>
        <v>1964-10-06</v>
      </c>
      <c r="G6334" s="1" t="s">
        <v>12853</v>
      </c>
      <c r="H6334" s="1" t="s">
        <v>12852</v>
      </c>
    </row>
    <row r="6335" spans="1:8" hidden="1" x14ac:dyDescent="0.3">
      <c r="A6335" s="1" t="s">
        <v>10955</v>
      </c>
      <c r="B6335" s="1" t="str">
        <f t="shared" si="295"/>
        <v>USA</v>
      </c>
      <c r="C6335" s="5" t="str">
        <f t="shared" si="294"/>
        <v>1964</v>
      </c>
      <c r="D6335" s="1" t="str">
        <f t="shared" si="296"/>
        <v xml:space="preserve">Thor-SLV2A Agena-D </v>
      </c>
      <c r="E6335" s="1" t="s">
        <v>346</v>
      </c>
      <c r="F6335" s="7" t="str">
        <f>TEXT(DATE(MID(H6335, 13, 4), CHOOSE(MATCH( MID(H6335, 5, 3), {"Jan","Feb","Mar","Apr","May","Jun","Jul","Aug","Sep","Oct","Nov","Dec"}, 0), 1, 2, 3, 4, 5, 6, 7, 8, 9, 10, 11, 12), MID(H6335, 9, 2)), "yyyy-mm-dd")</f>
        <v>1964-10-05</v>
      </c>
      <c r="G6335" s="1" t="s">
        <v>12855</v>
      </c>
      <c r="H6335" s="1" t="s">
        <v>12854</v>
      </c>
    </row>
    <row r="6336" spans="1:8" hidden="1" x14ac:dyDescent="0.3">
      <c r="A6336" s="1" t="s">
        <v>3478</v>
      </c>
      <c r="B6336" s="1" t="str">
        <f t="shared" si="295"/>
        <v>USA</v>
      </c>
      <c r="C6336" s="5" t="str">
        <f t="shared" si="294"/>
        <v>1964</v>
      </c>
      <c r="D6336" s="1" t="str">
        <f t="shared" si="296"/>
        <v xml:space="preserve">Delta C </v>
      </c>
      <c r="E6336" s="1" t="s">
        <v>346</v>
      </c>
      <c r="F6336" s="7" t="str">
        <f>TEXT(DATE(MID(H6336, 13, 4), CHOOSE(MATCH( MID(H6336, 5, 3), {"Jan","Feb","Mar","Apr","May","Jun","Jul","Aug","Sep","Oct","Nov","Dec"}, 0), 1, 2, 3, 4, 5, 6, 7, 8, 9, 10, 11, 12), MID(H6336, 9, 2)), "yyyy-mm-dd")</f>
        <v>1964-10-04</v>
      </c>
      <c r="G6336" s="1" t="s">
        <v>12857</v>
      </c>
      <c r="H6336" s="1" t="s">
        <v>12856</v>
      </c>
    </row>
    <row r="6337" spans="1:8" hidden="1" x14ac:dyDescent="0.3">
      <c r="A6337" s="1" t="s">
        <v>130</v>
      </c>
      <c r="B6337" s="1" t="str">
        <f t="shared" si="295"/>
        <v>Kazakhstan</v>
      </c>
      <c r="C6337" s="5" t="str">
        <f t="shared" si="294"/>
        <v>1964</v>
      </c>
      <c r="D6337" s="1" t="str">
        <f t="shared" si="296"/>
        <v xml:space="preserve">Vostok-2 </v>
      </c>
      <c r="E6337" s="1" t="s">
        <v>346</v>
      </c>
      <c r="F6337" s="7" t="str">
        <f>TEXT(DATE(MID(H6337, 13, 4), CHOOSE(MATCH( MID(H6337, 5, 3), {"Jan","Feb","Mar","Apr","May","Jun","Jul","Aug","Sep","Oct","Nov","Dec"}, 0), 1, 2, 3, 4, 5, 6, 7, 8, 9, 10, 11, 12), MID(H6337, 9, 2)), "yyyy-mm-dd")</f>
        <v>1964-09-24</v>
      </c>
      <c r="G6337" s="1" t="s">
        <v>12859</v>
      </c>
      <c r="H6337" s="1" t="s">
        <v>12858</v>
      </c>
    </row>
    <row r="6338" spans="1:8" hidden="1" x14ac:dyDescent="0.3">
      <c r="A6338" s="1" t="s">
        <v>27</v>
      </c>
      <c r="B6338" s="1" t="str">
        <f t="shared" si="295"/>
        <v>USA</v>
      </c>
      <c r="C6338" s="5" t="str">
        <f t="shared" ref="C6338:C6401" si="297">TEXT(F6338, "yyyy")</f>
        <v>1964</v>
      </c>
      <c r="D6338" s="1" t="str">
        <f t="shared" si="296"/>
        <v xml:space="preserve">Atlas-SLV3 Agena-D </v>
      </c>
      <c r="E6338" s="1" t="s">
        <v>346</v>
      </c>
      <c r="F6338" s="7" t="str">
        <f>TEXT(DATE(MID(H6338, 13, 4), CHOOSE(MATCH( MID(H6338, 5, 3), {"Jan","Feb","Mar","Apr","May","Jun","Jul","Aug","Sep","Oct","Nov","Dec"}, 0), 1, 2, 3, 4, 5, 6, 7, 8, 9, 10, 11, 12), MID(H6338, 9, 2)), "yyyy-mm-dd")</f>
        <v>1964-09-23</v>
      </c>
      <c r="G6338" s="1" t="s">
        <v>12861</v>
      </c>
      <c r="H6338" s="1" t="s">
        <v>12860</v>
      </c>
    </row>
    <row r="6339" spans="1:8" hidden="1" x14ac:dyDescent="0.3">
      <c r="A6339" s="1" t="s">
        <v>390</v>
      </c>
      <c r="B6339" s="1" t="str">
        <f t="shared" ref="B6339:B6402" si="298">TRIM(MID(A6339, FIND("|", SUBSTITUTE(A6339, ",", "|", LEN(A6339) - LEN(SUBSTITUTE(A6339,",", "" )))) + 1, LEN(A6339)))</f>
        <v>USA</v>
      </c>
      <c r="C6339" s="5" t="str">
        <f t="shared" si="297"/>
        <v>1964</v>
      </c>
      <c r="D6339" s="1" t="str">
        <f t="shared" ref="D6339:D6402" si="299">LEFT(G6339, FIND("|", G6339) - 1)</f>
        <v xml:space="preserve">Saturn I Block II </v>
      </c>
      <c r="E6339" s="1" t="s">
        <v>346</v>
      </c>
      <c r="F6339" s="7" t="str">
        <f>TEXT(DATE(MID(H6339, 13, 4), CHOOSE(MATCH( MID(H6339, 5, 3), {"Jan","Feb","Mar","Apr","May","Jun","Jul","Aug","Sep","Oct","Nov","Dec"}, 0), 1, 2, 3, 4, 5, 6, 7, 8, 9, 10, 11, 12), MID(H6339, 9, 2)), "yyyy-mm-dd")</f>
        <v>1964-09-18</v>
      </c>
      <c r="G6339" s="1" t="s">
        <v>12863</v>
      </c>
      <c r="H6339" s="1" t="s">
        <v>12862</v>
      </c>
    </row>
    <row r="6340" spans="1:8" hidden="1" x14ac:dyDescent="0.3">
      <c r="A6340" s="1" t="s">
        <v>5557</v>
      </c>
      <c r="B6340" s="1" t="str">
        <f t="shared" si="298"/>
        <v>USA</v>
      </c>
      <c r="C6340" s="5" t="str">
        <f t="shared" si="297"/>
        <v>1964</v>
      </c>
      <c r="D6340" s="1" t="str">
        <f t="shared" si="299"/>
        <v xml:space="preserve">Thor-SLV2A Agena-D </v>
      </c>
      <c r="E6340" s="1" t="s">
        <v>346</v>
      </c>
      <c r="F6340" s="7" t="str">
        <f>TEXT(DATE(MID(H6340, 13, 4), CHOOSE(MATCH( MID(H6340, 5, 3), {"Jan","Feb","Mar","Apr","May","Jun","Jul","Aug","Sep","Oct","Nov","Dec"}, 0), 1, 2, 3, 4, 5, 6, 7, 8, 9, 10, 11, 12), MID(H6340, 9, 2)), "yyyy-mm-dd")</f>
        <v>1964-09-14</v>
      </c>
      <c r="G6340" s="1" t="s">
        <v>12865</v>
      </c>
      <c r="H6340" s="1" t="s">
        <v>12864</v>
      </c>
    </row>
    <row r="6341" spans="1:8" hidden="1" x14ac:dyDescent="0.3">
      <c r="A6341" s="1" t="s">
        <v>1630</v>
      </c>
      <c r="B6341" s="1" t="str">
        <f t="shared" si="298"/>
        <v>Kazakhstan</v>
      </c>
      <c r="C6341" s="5" t="str">
        <f t="shared" si="297"/>
        <v>1964</v>
      </c>
      <c r="D6341" s="1" t="str">
        <f t="shared" si="299"/>
        <v xml:space="preserve">Voskhod </v>
      </c>
      <c r="E6341" s="1" t="s">
        <v>346</v>
      </c>
      <c r="F6341" s="7" t="str">
        <f>TEXT(DATE(MID(H6341, 13, 4), CHOOSE(MATCH( MID(H6341, 5, 3), {"Jan","Feb","Mar","Apr","May","Jun","Jul","Aug","Sep","Oct","Nov","Dec"}, 0), 1, 2, 3, 4, 5, 6, 7, 8, 9, 10, 11, 12), MID(H6341, 9, 2)), "yyyy-mm-dd")</f>
        <v>1964-09-13</v>
      </c>
      <c r="G6341" s="1" t="s">
        <v>12867</v>
      </c>
      <c r="H6341" s="1" t="s">
        <v>12866</v>
      </c>
    </row>
    <row r="6342" spans="1:8" hidden="1" x14ac:dyDescent="0.3">
      <c r="A6342" s="1" t="s">
        <v>12019</v>
      </c>
      <c r="B6342" s="1" t="str">
        <f t="shared" si="298"/>
        <v>USA</v>
      </c>
      <c r="C6342" s="5" t="str">
        <f t="shared" si="297"/>
        <v>1964</v>
      </c>
      <c r="D6342" s="1" t="str">
        <f t="shared" si="299"/>
        <v xml:space="preserve">Atlas-LV3 Agena-B </v>
      </c>
      <c r="E6342" s="1" t="s">
        <v>346</v>
      </c>
      <c r="F6342" s="7" t="str">
        <f>TEXT(DATE(MID(H6342, 13, 4), CHOOSE(MATCH( MID(H6342, 5, 3), {"Jan","Feb","Mar","Apr","May","Jun","Jul","Aug","Sep","Oct","Nov","Dec"}, 0), 1, 2, 3, 4, 5, 6, 7, 8, 9, 10, 11, 12), MID(H6342, 9, 2)), "yyyy-mm-dd")</f>
        <v>1964-09-05</v>
      </c>
      <c r="G6342" s="1" t="s">
        <v>12869</v>
      </c>
      <c r="H6342" s="1" t="s">
        <v>12868</v>
      </c>
    </row>
    <row r="6343" spans="1:8" hidden="1" x14ac:dyDescent="0.3">
      <c r="A6343" s="1" t="s">
        <v>12715</v>
      </c>
      <c r="B6343" s="1" t="str">
        <f t="shared" si="298"/>
        <v>USA</v>
      </c>
      <c r="C6343" s="5" t="str">
        <f t="shared" si="297"/>
        <v>1964</v>
      </c>
      <c r="D6343" s="1" t="str">
        <f t="shared" si="299"/>
        <v xml:space="preserve">Titan IIIA </v>
      </c>
      <c r="E6343" s="1" t="s">
        <v>346</v>
      </c>
      <c r="F6343" s="7" t="str">
        <f>TEXT(DATE(MID(H6343, 13, 4), CHOOSE(MATCH( MID(H6343, 5, 3), {"Jan","Feb","Mar","Apr","May","Jun","Jul","Aug","Sep","Oct","Nov","Dec"}, 0), 1, 2, 3, 4, 5, 6, 7, 8, 9, 10, 11, 12), MID(H6343, 9, 2)), "yyyy-mm-dd")</f>
        <v>1964-09-01</v>
      </c>
      <c r="G6343" s="1" t="s">
        <v>12871</v>
      </c>
      <c r="H6343" s="1" t="s">
        <v>12870</v>
      </c>
    </row>
    <row r="6344" spans="1:8" hidden="1" x14ac:dyDescent="0.3">
      <c r="A6344" s="1" t="s">
        <v>130</v>
      </c>
      <c r="B6344" s="1" t="str">
        <f t="shared" si="298"/>
        <v>Kazakhstan</v>
      </c>
      <c r="C6344" s="5" t="str">
        <f t="shared" si="297"/>
        <v>1964</v>
      </c>
      <c r="D6344" s="1" t="str">
        <f t="shared" si="299"/>
        <v xml:space="preserve">Vostok-2M </v>
      </c>
      <c r="E6344" s="1" t="s">
        <v>346</v>
      </c>
      <c r="F6344" s="7" t="str">
        <f>TEXT(DATE(MID(H6344, 13, 4), CHOOSE(MATCH( MID(H6344, 5, 3), {"Jan","Feb","Mar","Apr","May","Jun","Jul","Aug","Sep","Oct","Nov","Dec"}, 0), 1, 2, 3, 4, 5, 6, 7, 8, 9, 10, 11, 12), MID(H6344, 9, 2)), "yyyy-mm-dd")</f>
        <v>1964-08-28</v>
      </c>
      <c r="G6344" s="1" t="s">
        <v>12873</v>
      </c>
      <c r="H6344" s="1" t="s">
        <v>12872</v>
      </c>
    </row>
    <row r="6345" spans="1:8" hidden="1" x14ac:dyDescent="0.3">
      <c r="A6345" s="1" t="s">
        <v>10902</v>
      </c>
      <c r="B6345" s="1" t="str">
        <f t="shared" si="298"/>
        <v>USA</v>
      </c>
      <c r="C6345" s="5" t="str">
        <f t="shared" si="297"/>
        <v>1964</v>
      </c>
      <c r="D6345" s="1" t="str">
        <f t="shared" si="299"/>
        <v xml:space="preserve">Thor DM-21 Agena-B </v>
      </c>
      <c r="E6345" s="1" t="s">
        <v>346</v>
      </c>
      <c r="F6345" s="7" t="str">
        <f>TEXT(DATE(MID(H6345, 13, 4), CHOOSE(MATCH( MID(H6345, 5, 3), {"Jan","Feb","Mar","Apr","May","Jun","Jul","Aug","Sep","Oct","Nov","Dec"}, 0), 1, 2, 3, 4, 5, 6, 7, 8, 9, 10, 11, 12), MID(H6345, 9, 2)), "yyyy-mm-dd")</f>
        <v>1964-08-28</v>
      </c>
      <c r="G6345" s="1" t="s">
        <v>12875</v>
      </c>
      <c r="H6345" s="1" t="s">
        <v>12874</v>
      </c>
    </row>
    <row r="6346" spans="1:8" hidden="1" x14ac:dyDescent="0.3">
      <c r="A6346" s="1" t="s">
        <v>5723</v>
      </c>
      <c r="B6346" s="1" t="str">
        <f t="shared" si="298"/>
        <v>USA</v>
      </c>
      <c r="C6346" s="5" t="str">
        <f t="shared" si="297"/>
        <v>1964</v>
      </c>
      <c r="D6346" s="1" t="str">
        <f t="shared" si="299"/>
        <v xml:space="preserve">Scout X-4 </v>
      </c>
      <c r="E6346" s="1" t="s">
        <v>346</v>
      </c>
      <c r="F6346" s="7" t="str">
        <f>TEXT(DATE(MID(H6346, 13, 4), CHOOSE(MATCH( MID(H6346, 5, 3), {"Jan","Feb","Mar","Apr","May","Jun","Jul","Aug","Sep","Oct","Nov","Dec"}, 0), 1, 2, 3, 4, 5, 6, 7, 8, 9, 10, 11, 12), MID(H6346, 9, 2)), "yyyy-mm-dd")</f>
        <v>1964-08-25</v>
      </c>
      <c r="G6346" s="1" t="s">
        <v>12877</v>
      </c>
      <c r="H6346" s="1" t="s">
        <v>12876</v>
      </c>
    </row>
    <row r="6347" spans="1:8" hidden="1" x14ac:dyDescent="0.3">
      <c r="A6347" s="1" t="s">
        <v>12813</v>
      </c>
      <c r="B6347" s="1" t="str">
        <f t="shared" si="298"/>
        <v>Russia</v>
      </c>
      <c r="C6347" s="5" t="str">
        <f t="shared" si="297"/>
        <v>1964</v>
      </c>
      <c r="D6347" s="1" t="str">
        <f t="shared" si="299"/>
        <v xml:space="preserve">Cosmos-1 (65S3) </v>
      </c>
      <c r="E6347" s="1" t="s">
        <v>346</v>
      </c>
      <c r="F6347" s="7" t="str">
        <f>TEXT(DATE(MID(H6347, 13, 4), CHOOSE(MATCH( MID(H6347, 5, 3), {"Jan","Feb","Mar","Apr","May","Jun","Jul","Aug","Sep","Oct","Nov","Dec"}, 0), 1, 2, 3, 4, 5, 6, 7, 8, 9, 10, 11, 12), MID(H6347, 9, 2)), "yyyy-mm-dd")</f>
        <v>1964-08-22</v>
      </c>
      <c r="G6347" s="1" t="s">
        <v>12879</v>
      </c>
      <c r="H6347" s="1" t="s">
        <v>12878</v>
      </c>
    </row>
    <row r="6348" spans="1:8" hidden="1" x14ac:dyDescent="0.3">
      <c r="A6348" s="1" t="s">
        <v>1630</v>
      </c>
      <c r="B6348" s="1" t="str">
        <f t="shared" si="298"/>
        <v>Kazakhstan</v>
      </c>
      <c r="C6348" s="5" t="str">
        <f t="shared" si="297"/>
        <v>1964</v>
      </c>
      <c r="D6348" s="1" t="str">
        <f t="shared" si="299"/>
        <v xml:space="preserve">Molniya </v>
      </c>
      <c r="E6348" s="1" t="s">
        <v>346</v>
      </c>
      <c r="F6348" s="7" t="str">
        <f>TEXT(DATE(MID(H6348, 13, 4), CHOOSE(MATCH( MID(H6348, 5, 3), {"Jan","Feb","Mar","Apr","May","Jun","Jul","Aug","Sep","Oct","Nov","Dec"}, 0), 1, 2, 3, 4, 5, 6, 7, 8, 9, 10, 11, 12), MID(H6348, 9, 2)), "yyyy-mm-dd")</f>
        <v>1964-08-22</v>
      </c>
      <c r="G6348" s="1" t="s">
        <v>12881</v>
      </c>
      <c r="H6348" s="1" t="s">
        <v>12880</v>
      </c>
    </row>
    <row r="6349" spans="1:8" hidden="1" x14ac:dyDescent="0.3">
      <c r="A6349" s="1" t="s">
        <v>114</v>
      </c>
      <c r="B6349" s="1" t="str">
        <f t="shared" si="298"/>
        <v>USA</v>
      </c>
      <c r="C6349" s="5" t="str">
        <f t="shared" si="297"/>
        <v>1964</v>
      </c>
      <c r="D6349" s="1" t="str">
        <f t="shared" si="299"/>
        <v xml:space="preserve">Thor-SLV2A Agena-D </v>
      </c>
      <c r="E6349" s="1" t="s">
        <v>346</v>
      </c>
      <c r="F6349" s="7" t="str">
        <f>TEXT(DATE(MID(H6349, 13, 4), CHOOSE(MATCH( MID(H6349, 5, 3), {"Jan","Feb","Mar","Apr","May","Jun","Jul","Aug","Sep","Oct","Nov","Dec"}, 0), 1, 2, 3, 4, 5, 6, 7, 8, 9, 10, 11, 12), MID(H6349, 9, 2)), "yyyy-mm-dd")</f>
        <v>1964-08-21</v>
      </c>
      <c r="G6349" s="1" t="s">
        <v>12883</v>
      </c>
      <c r="H6349" s="1" t="s">
        <v>12882</v>
      </c>
    </row>
    <row r="6350" spans="1:8" hidden="1" x14ac:dyDescent="0.3">
      <c r="A6350" s="1" t="s">
        <v>3478</v>
      </c>
      <c r="B6350" s="1" t="str">
        <f t="shared" si="298"/>
        <v>USA</v>
      </c>
      <c r="C6350" s="5" t="str">
        <f t="shared" si="297"/>
        <v>1964</v>
      </c>
      <c r="D6350" s="1" t="str">
        <f t="shared" si="299"/>
        <v xml:space="preserve">Delta D </v>
      </c>
      <c r="E6350" s="1" t="s">
        <v>346</v>
      </c>
      <c r="F6350" s="7" t="str">
        <f>TEXT(DATE(MID(H6350, 13, 4), CHOOSE(MATCH( MID(H6350, 5, 3), {"Jan","Feb","Mar","Apr","May","Jun","Jul","Aug","Sep","Oct","Nov","Dec"}, 0), 1, 2, 3, 4, 5, 6, 7, 8, 9, 10, 11, 12), MID(H6350, 9, 2)), "yyyy-mm-dd")</f>
        <v>1964-08-19</v>
      </c>
      <c r="G6350" s="1" t="s">
        <v>12885</v>
      </c>
      <c r="H6350" s="1" t="s">
        <v>12884</v>
      </c>
    </row>
    <row r="6351" spans="1:8" hidden="1" x14ac:dyDescent="0.3">
      <c r="A6351" s="1" t="s">
        <v>11821</v>
      </c>
      <c r="B6351" s="1" t="str">
        <f t="shared" si="298"/>
        <v>Kazakhstan</v>
      </c>
      <c r="C6351" s="5" t="str">
        <f t="shared" si="297"/>
        <v>1964</v>
      </c>
      <c r="D6351" s="1" t="str">
        <f t="shared" si="299"/>
        <v xml:space="preserve">Cosmos-3 </v>
      </c>
      <c r="E6351" s="1" t="s">
        <v>346</v>
      </c>
      <c r="F6351" s="7" t="str">
        <f>TEXT(DATE(MID(H6351, 13, 4), CHOOSE(MATCH( MID(H6351, 5, 3), {"Jan","Feb","Mar","Apr","May","Jun","Jul","Aug","Sep","Oct","Nov","Dec"}, 0), 1, 2, 3, 4, 5, 6, 7, 8, 9, 10, 11, 12), MID(H6351, 9, 2)), "yyyy-mm-dd")</f>
        <v>1964-08-18</v>
      </c>
      <c r="G6351" s="1" t="s">
        <v>12887</v>
      </c>
      <c r="H6351" s="1" t="s">
        <v>12886</v>
      </c>
    </row>
    <row r="6352" spans="1:8" hidden="1" x14ac:dyDescent="0.3">
      <c r="A6352" s="1" t="s">
        <v>27</v>
      </c>
      <c r="B6352" s="1" t="str">
        <f t="shared" si="298"/>
        <v>USA</v>
      </c>
      <c r="C6352" s="5" t="str">
        <f t="shared" si="297"/>
        <v>1964</v>
      </c>
      <c r="D6352" s="1" t="str">
        <f t="shared" si="299"/>
        <v xml:space="preserve">Atlas-SLV3 Agena-D </v>
      </c>
      <c r="E6352" s="1" t="s">
        <v>346</v>
      </c>
      <c r="F6352" s="7" t="str">
        <f>TEXT(DATE(MID(H6352, 13, 4), CHOOSE(MATCH( MID(H6352, 5, 3), {"Jan","Feb","Mar","Apr","May","Jun","Jul","Aug","Sep","Oct","Nov","Dec"}, 0), 1, 2, 3, 4, 5, 6, 7, 8, 9, 10, 11, 12), MID(H6352, 9, 2)), "yyyy-mm-dd")</f>
        <v>1964-08-14</v>
      </c>
      <c r="G6352" s="1" t="s">
        <v>12889</v>
      </c>
      <c r="H6352" s="1" t="s">
        <v>12888</v>
      </c>
    </row>
    <row r="6353" spans="1:8" hidden="1" x14ac:dyDescent="0.3">
      <c r="A6353" s="1" t="s">
        <v>130</v>
      </c>
      <c r="B6353" s="1" t="str">
        <f t="shared" si="298"/>
        <v>Kazakhstan</v>
      </c>
      <c r="C6353" s="5" t="str">
        <f t="shared" si="297"/>
        <v>1964</v>
      </c>
      <c r="D6353" s="1" t="str">
        <f t="shared" si="299"/>
        <v xml:space="preserve">Vostok-2 </v>
      </c>
      <c r="E6353" s="1" t="s">
        <v>346</v>
      </c>
      <c r="F6353" s="7" t="str">
        <f>TEXT(DATE(MID(H6353, 13, 4), CHOOSE(MATCH( MID(H6353, 5, 3), {"Jan","Feb","Mar","Apr","May","Jun","Jul","Aug","Sep","Oct","Nov","Dec"}, 0), 1, 2, 3, 4, 5, 6, 7, 8, 9, 10, 11, 12), MID(H6353, 9, 2)), "yyyy-mm-dd")</f>
        <v>1964-08-14</v>
      </c>
      <c r="G6353" s="1" t="s">
        <v>12891</v>
      </c>
      <c r="H6353" s="1" t="s">
        <v>12890</v>
      </c>
    </row>
    <row r="6354" spans="1:8" hidden="1" x14ac:dyDescent="0.3">
      <c r="A6354" s="1" t="s">
        <v>10955</v>
      </c>
      <c r="B6354" s="1" t="str">
        <f t="shared" si="298"/>
        <v>USA</v>
      </c>
      <c r="C6354" s="5" t="str">
        <f t="shared" si="297"/>
        <v>1964</v>
      </c>
      <c r="D6354" s="1" t="str">
        <f t="shared" si="299"/>
        <v xml:space="preserve">Thor-SLV2A Agena-D </v>
      </c>
      <c r="E6354" s="1" t="s">
        <v>346</v>
      </c>
      <c r="F6354" s="7" t="str">
        <f>TEXT(DATE(MID(H6354, 13, 4), CHOOSE(MATCH( MID(H6354, 5, 3), {"Jan","Feb","Mar","Apr","May","Jun","Jul","Aug","Sep","Oct","Nov","Dec"}, 0), 1, 2, 3, 4, 5, 6, 7, 8, 9, 10, 11, 12), MID(H6354, 9, 2)), "yyyy-mm-dd")</f>
        <v>1964-08-05</v>
      </c>
      <c r="G6354" s="1" t="s">
        <v>12893</v>
      </c>
      <c r="H6354" s="1" t="s">
        <v>12892</v>
      </c>
    </row>
    <row r="6355" spans="1:8" hidden="1" x14ac:dyDescent="0.3">
      <c r="A6355" s="1" t="s">
        <v>12813</v>
      </c>
      <c r="B6355" s="1" t="str">
        <f t="shared" si="298"/>
        <v>Russia</v>
      </c>
      <c r="C6355" s="5" t="str">
        <f t="shared" si="297"/>
        <v>1964</v>
      </c>
      <c r="D6355" s="1" t="str">
        <f t="shared" si="299"/>
        <v xml:space="preserve">Cosmos-1 (65S3) </v>
      </c>
      <c r="E6355" s="1" t="s">
        <v>346</v>
      </c>
      <c r="F6355" s="7" t="str">
        <f>TEXT(DATE(MID(H6355, 13, 4), CHOOSE(MATCH( MID(H6355, 5, 3), {"Jan","Feb","Mar","Apr","May","Jun","Jul","Aug","Sep","Oct","Nov","Dec"}, 0), 1, 2, 3, 4, 5, 6, 7, 8, 9, 10, 11, 12), MID(H6355, 9, 2)), "yyyy-mm-dd")</f>
        <v>1964-07-30</v>
      </c>
      <c r="G6355" s="1" t="s">
        <v>12895</v>
      </c>
      <c r="H6355" s="1" t="s">
        <v>12894</v>
      </c>
    </row>
    <row r="6356" spans="1:8" hidden="1" x14ac:dyDescent="0.3">
      <c r="A6356" s="1" t="s">
        <v>12019</v>
      </c>
      <c r="B6356" s="1" t="str">
        <f t="shared" si="298"/>
        <v>USA</v>
      </c>
      <c r="C6356" s="5" t="str">
        <f t="shared" si="297"/>
        <v>1964</v>
      </c>
      <c r="D6356" s="1" t="str">
        <f t="shared" si="299"/>
        <v xml:space="preserve">Atlas-LV3 Agena-B </v>
      </c>
      <c r="E6356" s="1" t="s">
        <v>346</v>
      </c>
      <c r="F6356" s="7" t="str">
        <f>TEXT(DATE(MID(H6356, 13, 4), CHOOSE(MATCH( MID(H6356, 5, 3), {"Jan","Feb","Mar","Apr","May","Jun","Jul","Aug","Sep","Oct","Nov","Dec"}, 0), 1, 2, 3, 4, 5, 6, 7, 8, 9, 10, 11, 12), MID(H6356, 9, 2)), "yyyy-mm-dd")</f>
        <v>1964-07-28</v>
      </c>
      <c r="G6356" s="1" t="s">
        <v>12897</v>
      </c>
      <c r="H6356" s="1" t="s">
        <v>12896</v>
      </c>
    </row>
    <row r="6357" spans="1:8" hidden="1" x14ac:dyDescent="0.3">
      <c r="A6357" s="1" t="s">
        <v>9371</v>
      </c>
      <c r="B6357" s="1" t="str">
        <f t="shared" si="298"/>
        <v>USA</v>
      </c>
      <c r="C6357" s="5" t="str">
        <f t="shared" si="297"/>
        <v>1964</v>
      </c>
      <c r="D6357" s="1" t="str">
        <f t="shared" si="299"/>
        <v xml:space="preserve">Atlas-LV3 Agena-D </v>
      </c>
      <c r="E6357" s="1" t="s">
        <v>346</v>
      </c>
      <c r="F6357" s="7" t="str">
        <f>TEXT(DATE(MID(H6357, 13, 4), CHOOSE(MATCH( MID(H6357, 5, 3), {"Jan","Feb","Mar","Apr","May","Jun","Jul","Aug","Sep","Oct","Nov","Dec"}, 0), 1, 2, 3, 4, 5, 6, 7, 8, 9, 10, 11, 12), MID(H6357, 9, 2)), "yyyy-mm-dd")</f>
        <v>1964-07-17</v>
      </c>
      <c r="G6357" s="1" t="s">
        <v>12899</v>
      </c>
      <c r="H6357" s="1" t="s">
        <v>12898</v>
      </c>
    </row>
    <row r="6358" spans="1:8" hidden="1" x14ac:dyDescent="0.3">
      <c r="A6358" s="1" t="s">
        <v>130</v>
      </c>
      <c r="B6358" s="1" t="str">
        <f t="shared" si="298"/>
        <v>Kazakhstan</v>
      </c>
      <c r="C6358" s="5" t="str">
        <f t="shared" si="297"/>
        <v>1964</v>
      </c>
      <c r="D6358" s="1" t="str">
        <f t="shared" si="299"/>
        <v xml:space="preserve">Vostok-2 </v>
      </c>
      <c r="E6358" s="1" t="s">
        <v>346</v>
      </c>
      <c r="F6358" s="7" t="str">
        <f>TEXT(DATE(MID(H6358, 13, 4), CHOOSE(MATCH( MID(H6358, 5, 3), {"Jan","Feb","Mar","Apr","May","Jun","Jul","Aug","Sep","Oct","Nov","Dec"}, 0), 1, 2, 3, 4, 5, 6, 7, 8, 9, 10, 11, 12), MID(H6358, 9, 2)), "yyyy-mm-dd")</f>
        <v>1964-07-15</v>
      </c>
      <c r="G6358" s="1" t="s">
        <v>12901</v>
      </c>
      <c r="H6358" s="1" t="s">
        <v>12900</v>
      </c>
    </row>
    <row r="6359" spans="1:8" hidden="1" x14ac:dyDescent="0.3">
      <c r="A6359" s="1" t="s">
        <v>5557</v>
      </c>
      <c r="B6359" s="1" t="str">
        <f t="shared" si="298"/>
        <v>USA</v>
      </c>
      <c r="C6359" s="5" t="str">
        <f t="shared" si="297"/>
        <v>1964</v>
      </c>
      <c r="D6359" s="1" t="str">
        <f t="shared" si="299"/>
        <v xml:space="preserve">Thor-SLV2A Agena-D </v>
      </c>
      <c r="E6359" s="1" t="s">
        <v>346</v>
      </c>
      <c r="F6359" s="7" t="str">
        <f>TEXT(DATE(MID(H6359, 13, 4), CHOOSE(MATCH( MID(H6359, 5, 3), {"Jan","Feb","Mar","Apr","May","Jun","Jul","Aug","Sep","Oct","Nov","Dec"}, 0), 1, 2, 3, 4, 5, 6, 7, 8, 9, 10, 11, 12), MID(H6359, 9, 2)), "yyyy-mm-dd")</f>
        <v>1964-07-10</v>
      </c>
      <c r="G6359" s="1" t="s">
        <v>12903</v>
      </c>
      <c r="H6359" s="1" t="s">
        <v>12902</v>
      </c>
    </row>
    <row r="6360" spans="1:8" hidden="1" x14ac:dyDescent="0.3">
      <c r="A6360" s="1" t="s">
        <v>1630</v>
      </c>
      <c r="B6360" s="1" t="str">
        <f t="shared" si="298"/>
        <v>Kazakhstan</v>
      </c>
      <c r="C6360" s="5" t="str">
        <f t="shared" si="297"/>
        <v>1964</v>
      </c>
      <c r="D6360" s="1" t="str">
        <f t="shared" si="299"/>
        <v xml:space="preserve">Vostok </v>
      </c>
      <c r="E6360" s="1" t="s">
        <v>346</v>
      </c>
      <c r="F6360" s="7" t="str">
        <f>TEXT(DATE(MID(H6360, 13, 4), CHOOSE(MATCH( MID(H6360, 5, 3), {"Jan","Feb","Mar","Apr","May","Jun","Jul","Aug","Sep","Oct","Nov","Dec"}, 0), 1, 2, 3, 4, 5, 6, 7, 8, 9, 10, 11, 12), MID(H6360, 9, 2)), "yyyy-mm-dd")</f>
        <v>1964-07-10</v>
      </c>
      <c r="G6360" s="1" t="s">
        <v>12905</v>
      </c>
      <c r="H6360" s="1" t="s">
        <v>12904</v>
      </c>
    </row>
    <row r="6361" spans="1:8" hidden="1" x14ac:dyDescent="0.3">
      <c r="A6361" s="1" t="s">
        <v>4249</v>
      </c>
      <c r="B6361" s="1" t="str">
        <f t="shared" si="298"/>
        <v>USA</v>
      </c>
      <c r="C6361" s="5" t="str">
        <f t="shared" si="297"/>
        <v>1964</v>
      </c>
      <c r="D6361" s="1" t="str">
        <f t="shared" si="299"/>
        <v xml:space="preserve">Atlas-LV3 Agena-D </v>
      </c>
      <c r="E6361" s="1" t="s">
        <v>346</v>
      </c>
      <c r="F6361" s="7" t="str">
        <f>TEXT(DATE(MID(H6361, 13, 4), CHOOSE(MATCH( MID(H6361, 5, 3), {"Jan","Feb","Mar","Apr","May","Jun","Jul","Aug","Sep","Oct","Nov","Dec"}, 0), 1, 2, 3, 4, 5, 6, 7, 8, 9, 10, 11, 12), MID(H6361, 9, 2)), "yyyy-mm-dd")</f>
        <v>1964-07-06</v>
      </c>
      <c r="G6361" s="1" t="s">
        <v>12907</v>
      </c>
      <c r="H6361" s="1" t="s">
        <v>12906</v>
      </c>
    </row>
    <row r="6362" spans="1:8" hidden="1" x14ac:dyDescent="0.3">
      <c r="A6362" s="1" t="s">
        <v>11804</v>
      </c>
      <c r="B6362" s="1" t="str">
        <f t="shared" si="298"/>
        <v>USA</v>
      </c>
      <c r="C6362" s="5" t="str">
        <f t="shared" si="297"/>
        <v>1964</v>
      </c>
      <c r="D6362" s="1" t="str">
        <f t="shared" si="299"/>
        <v xml:space="preserve">Thor-SLV2A Agena-D </v>
      </c>
      <c r="E6362" s="1" t="s">
        <v>346</v>
      </c>
      <c r="F6362" s="7" t="str">
        <f>TEXT(DATE(MID(H6362, 13, 4), CHOOSE(MATCH( MID(H6362, 5, 3), {"Jan","Feb","Mar","Apr","May","Jun","Jul","Aug","Sep","Oct","Nov","Dec"}, 0), 1, 2, 3, 4, 5, 6, 7, 8, 9, 10, 11, 12), MID(H6362, 9, 2)), "yyyy-mm-dd")</f>
        <v>1964-07-02</v>
      </c>
      <c r="G6362" s="1" t="s">
        <v>12909</v>
      </c>
      <c r="H6362" s="1" t="s">
        <v>12908</v>
      </c>
    </row>
    <row r="6363" spans="1:8" hidden="1" x14ac:dyDescent="0.3">
      <c r="A6363" s="1" t="s">
        <v>1630</v>
      </c>
      <c r="B6363" s="1" t="str">
        <f t="shared" si="298"/>
        <v>Kazakhstan</v>
      </c>
      <c r="C6363" s="5" t="str">
        <f t="shared" si="297"/>
        <v>1964</v>
      </c>
      <c r="D6363" s="1" t="str">
        <f t="shared" si="299"/>
        <v xml:space="preserve">Voskhod </v>
      </c>
      <c r="E6363" s="1" t="s">
        <v>346</v>
      </c>
      <c r="F6363" s="7" t="str">
        <f>TEXT(DATE(MID(H6363, 13, 4), CHOOSE(MATCH( MID(H6363, 5, 3), {"Jan","Feb","Mar","Apr","May","Jun","Jul","Aug","Sep","Oct","Nov","Dec"}, 0), 1, 2, 3, 4, 5, 6, 7, 8, 9, 10, 11, 12), MID(H6363, 9, 2)), "yyyy-mm-dd")</f>
        <v>1964-07-01</v>
      </c>
      <c r="G6363" s="1" t="s">
        <v>12911</v>
      </c>
      <c r="H6363" s="1" t="s">
        <v>12910</v>
      </c>
    </row>
    <row r="6364" spans="1:8" hidden="1" x14ac:dyDescent="0.3">
      <c r="A6364" s="1" t="s">
        <v>4149</v>
      </c>
      <c r="B6364" s="1" t="str">
        <f t="shared" si="298"/>
        <v>USA</v>
      </c>
      <c r="C6364" s="5" t="str">
        <f t="shared" si="297"/>
        <v>1964</v>
      </c>
      <c r="D6364" s="1" t="str">
        <f t="shared" si="299"/>
        <v xml:space="preserve">Atlas-LV3C Centaur-C </v>
      </c>
      <c r="E6364" s="1" t="s">
        <v>346</v>
      </c>
      <c r="F6364" s="7" t="str">
        <f>TEXT(DATE(MID(H6364, 13, 4), CHOOSE(MATCH( MID(H6364, 5, 3), {"Jan","Feb","Mar","Apr","May","Jun","Jul","Aug","Sep","Oct","Nov","Dec"}, 0), 1, 2, 3, 4, 5, 6, 7, 8, 9, 10, 11, 12), MID(H6364, 9, 2)), "yyyy-mm-dd")</f>
        <v>1964-06-30</v>
      </c>
      <c r="G6364" s="1" t="s">
        <v>12913</v>
      </c>
      <c r="H6364" s="1" t="s">
        <v>12912</v>
      </c>
    </row>
    <row r="6365" spans="1:8" hidden="1" x14ac:dyDescent="0.3">
      <c r="A6365" s="1" t="s">
        <v>5723</v>
      </c>
      <c r="B6365" s="1" t="str">
        <f t="shared" si="298"/>
        <v>USA</v>
      </c>
      <c r="C6365" s="5" t="str">
        <f t="shared" si="297"/>
        <v>1964</v>
      </c>
      <c r="D6365" s="1" t="str">
        <f t="shared" si="299"/>
        <v xml:space="preserve">Scout X-4 </v>
      </c>
      <c r="E6365" s="1" t="s">
        <v>346</v>
      </c>
      <c r="F6365" s="7" t="str">
        <f>TEXT(DATE(MID(H6365, 13, 4), CHOOSE(MATCH( MID(H6365, 5, 3), {"Jan","Feb","Mar","Apr","May","Jun","Jul","Aug","Sep","Oct","Nov","Dec"}, 0), 1, 2, 3, 4, 5, 6, 7, 8, 9, 10, 11, 12), MID(H6365, 9, 2)), "yyyy-mm-dd")</f>
        <v>1964-06-25</v>
      </c>
      <c r="G6365" s="1" t="s">
        <v>12915</v>
      </c>
      <c r="H6365" s="1" t="s">
        <v>12914</v>
      </c>
    </row>
    <row r="6366" spans="1:8" hidden="1" x14ac:dyDescent="0.3">
      <c r="A6366" s="1" t="s">
        <v>130</v>
      </c>
      <c r="B6366" s="1" t="str">
        <f t="shared" si="298"/>
        <v>Kazakhstan</v>
      </c>
      <c r="C6366" s="5" t="str">
        <f t="shared" si="297"/>
        <v>1964</v>
      </c>
      <c r="D6366" s="1" t="str">
        <f t="shared" si="299"/>
        <v xml:space="preserve">Vostok-2 </v>
      </c>
      <c r="E6366" s="1" t="s">
        <v>346</v>
      </c>
      <c r="F6366" s="7" t="str">
        <f>TEXT(DATE(MID(H6366, 13, 4), CHOOSE(MATCH( MID(H6366, 5, 3), {"Jan","Feb","Mar","Apr","May","Jun","Jul","Aug","Sep","Oct","Nov","Dec"}, 0), 1, 2, 3, 4, 5, 6, 7, 8, 9, 10, 11, 12), MID(H6366, 9, 2)), "yyyy-mm-dd")</f>
        <v>1964-06-23</v>
      </c>
      <c r="G6366" s="1" t="s">
        <v>12917</v>
      </c>
      <c r="H6366" s="1" t="s">
        <v>12916</v>
      </c>
    </row>
    <row r="6367" spans="1:8" hidden="1" x14ac:dyDescent="0.3">
      <c r="A6367" s="1" t="s">
        <v>10902</v>
      </c>
      <c r="B6367" s="1" t="str">
        <f t="shared" si="298"/>
        <v>USA</v>
      </c>
      <c r="C6367" s="5" t="str">
        <f t="shared" si="297"/>
        <v>1964</v>
      </c>
      <c r="D6367" s="1" t="str">
        <f t="shared" si="299"/>
        <v xml:space="preserve">Thor-SLV2A Agena-D </v>
      </c>
      <c r="E6367" s="1" t="s">
        <v>346</v>
      </c>
      <c r="F6367" s="7" t="str">
        <f>TEXT(DATE(MID(H6367, 13, 4), CHOOSE(MATCH( MID(H6367, 5, 3), {"Jan","Feb","Mar","Apr","May","Jun","Jul","Aug","Sep","Oct","Nov","Dec"}, 0), 1, 2, 3, 4, 5, 6, 7, 8, 9, 10, 11, 12), MID(H6367, 9, 2)), "yyyy-mm-dd")</f>
        <v>1964-06-19</v>
      </c>
      <c r="G6367" s="1" t="s">
        <v>12919</v>
      </c>
      <c r="H6367" s="1" t="s">
        <v>12918</v>
      </c>
    </row>
    <row r="6368" spans="1:8" hidden="1" x14ac:dyDescent="0.3">
      <c r="A6368" s="1" t="s">
        <v>10955</v>
      </c>
      <c r="B6368" s="1" t="str">
        <f t="shared" si="298"/>
        <v>USA</v>
      </c>
      <c r="C6368" s="5" t="str">
        <f t="shared" si="297"/>
        <v>1964</v>
      </c>
      <c r="D6368" s="1" t="str">
        <f t="shared" si="299"/>
        <v xml:space="preserve">Thor DM-21 Agena-D </v>
      </c>
      <c r="E6368" s="1" t="s">
        <v>346</v>
      </c>
      <c r="F6368" s="7" t="str">
        <f>TEXT(DATE(MID(H6368, 13, 4), CHOOSE(MATCH( MID(H6368, 5, 3), {"Jan","Feb","Mar","Apr","May","Jun","Jul","Aug","Sep","Oct","Nov","Dec"}, 0), 1, 2, 3, 4, 5, 6, 7, 8, 9, 10, 11, 12), MID(H6368, 9, 2)), "yyyy-mm-dd")</f>
        <v>1964-06-18</v>
      </c>
      <c r="G6368" s="1" t="s">
        <v>12921</v>
      </c>
      <c r="H6368" s="1" t="s">
        <v>12920</v>
      </c>
    </row>
    <row r="6369" spans="1:8" hidden="1" x14ac:dyDescent="0.3">
      <c r="A6369" s="1" t="s">
        <v>114</v>
      </c>
      <c r="B6369" s="1" t="str">
        <f t="shared" si="298"/>
        <v>USA</v>
      </c>
      <c r="C6369" s="5" t="str">
        <f t="shared" si="297"/>
        <v>1964</v>
      </c>
      <c r="D6369" s="1" t="str">
        <f t="shared" si="299"/>
        <v xml:space="preserve">Thor-SLV2A Agena-D </v>
      </c>
      <c r="E6369" s="1" t="s">
        <v>346</v>
      </c>
      <c r="F6369" s="7" t="str">
        <f>TEXT(DATE(MID(H6369, 13, 4), CHOOSE(MATCH( MID(H6369, 5, 3), {"Jan","Feb","Mar","Apr","May","Jun","Jul","Aug","Sep","Oct","Nov","Dec"}, 0), 1, 2, 3, 4, 5, 6, 7, 8, 9, 10, 11, 12), MID(H6369, 9, 2)), "yyyy-mm-dd")</f>
        <v>1964-06-13</v>
      </c>
      <c r="G6369" s="1" t="s">
        <v>12923</v>
      </c>
      <c r="H6369" s="1" t="s">
        <v>12922</v>
      </c>
    </row>
    <row r="6370" spans="1:8" hidden="1" x14ac:dyDescent="0.3">
      <c r="A6370" s="1" t="s">
        <v>130</v>
      </c>
      <c r="B6370" s="1" t="str">
        <f t="shared" si="298"/>
        <v>Kazakhstan</v>
      </c>
      <c r="C6370" s="5" t="str">
        <f t="shared" si="297"/>
        <v>1964</v>
      </c>
      <c r="D6370" s="1" t="str">
        <f t="shared" si="299"/>
        <v xml:space="preserve">Vostok-2 </v>
      </c>
      <c r="E6370" s="1" t="s">
        <v>346</v>
      </c>
      <c r="F6370" s="7" t="str">
        <f>TEXT(DATE(MID(H6370, 13, 4), CHOOSE(MATCH( MID(H6370, 5, 3), {"Jan","Feb","Mar","Apr","May","Jun","Jul","Aug","Sep","Oct","Nov","Dec"}, 0), 1, 2, 3, 4, 5, 6, 7, 8, 9, 10, 11, 12), MID(H6370, 9, 2)), "yyyy-mm-dd")</f>
        <v>1964-06-10</v>
      </c>
      <c r="G6370" s="1" t="s">
        <v>12925</v>
      </c>
      <c r="H6370" s="1" t="s">
        <v>12924</v>
      </c>
    </row>
    <row r="6371" spans="1:8" hidden="1" x14ac:dyDescent="0.3">
      <c r="A6371" s="1" t="s">
        <v>12813</v>
      </c>
      <c r="B6371" s="1" t="str">
        <f t="shared" si="298"/>
        <v>Russia</v>
      </c>
      <c r="C6371" s="5" t="str">
        <f t="shared" si="297"/>
        <v>1964</v>
      </c>
      <c r="D6371" s="1" t="str">
        <f t="shared" si="299"/>
        <v xml:space="preserve">Cosmos-1 (65S3) </v>
      </c>
      <c r="E6371" s="1" t="s">
        <v>346</v>
      </c>
      <c r="F6371" s="7" t="str">
        <f>TEXT(DATE(MID(H6371, 13, 4), CHOOSE(MATCH( MID(H6371, 5, 3), {"Jan","Feb","Mar","Apr","May","Jun","Jul","Aug","Sep","Oct","Nov","Dec"}, 0), 1, 2, 3, 4, 5, 6, 7, 8, 9, 10, 11, 12), MID(H6371, 9, 2)), "yyyy-mm-dd")</f>
        <v>1964-06-06</v>
      </c>
      <c r="G6371" s="1" t="s">
        <v>12927</v>
      </c>
      <c r="H6371" s="1" t="s">
        <v>12926</v>
      </c>
    </row>
    <row r="6372" spans="1:8" hidden="1" x14ac:dyDescent="0.3">
      <c r="A6372" s="1" t="s">
        <v>5557</v>
      </c>
      <c r="B6372" s="1" t="str">
        <f t="shared" si="298"/>
        <v>USA</v>
      </c>
      <c r="C6372" s="5" t="str">
        <f t="shared" si="297"/>
        <v>1964</v>
      </c>
      <c r="D6372" s="1" t="str">
        <f t="shared" si="299"/>
        <v xml:space="preserve">Thor-SLV2A Agena-D </v>
      </c>
      <c r="E6372" s="1" t="s">
        <v>346</v>
      </c>
      <c r="F6372" s="7" t="str">
        <f>TEXT(DATE(MID(H6372, 13, 4), CHOOSE(MATCH( MID(H6372, 5, 3), {"Jan","Feb","Mar","Apr","May","Jun","Jul","Aug","Sep","Oct","Nov","Dec"}, 0), 1, 2, 3, 4, 5, 6, 7, 8, 9, 10, 11, 12), MID(H6372, 9, 2)), "yyyy-mm-dd")</f>
        <v>1964-06-04</v>
      </c>
      <c r="G6372" s="1" t="s">
        <v>12929</v>
      </c>
      <c r="H6372" s="1" t="s">
        <v>12928</v>
      </c>
    </row>
    <row r="6373" spans="1:8" hidden="1" x14ac:dyDescent="0.3">
      <c r="A6373" s="1" t="s">
        <v>1630</v>
      </c>
      <c r="B6373" s="1" t="str">
        <f t="shared" si="298"/>
        <v>Kazakhstan</v>
      </c>
      <c r="C6373" s="5" t="str">
        <f t="shared" si="297"/>
        <v>1964</v>
      </c>
      <c r="D6373" s="1" t="str">
        <f t="shared" si="299"/>
        <v xml:space="preserve">Molniya </v>
      </c>
      <c r="E6373" s="1" t="s">
        <v>346</v>
      </c>
      <c r="F6373" s="7" t="str">
        <f>TEXT(DATE(MID(H6373, 13, 4), CHOOSE(MATCH( MID(H6373, 5, 3), {"Jan","Feb","Mar","Apr","May","Jun","Jul","Aug","Sep","Oct","Nov","Dec"}, 0), 1, 2, 3, 4, 5, 6, 7, 8, 9, 10, 11, 12), MID(H6373, 9, 2)), "yyyy-mm-dd")</f>
        <v>1964-06-04</v>
      </c>
      <c r="G6373" s="1" t="s">
        <v>12931</v>
      </c>
      <c r="H6373" s="1" t="s">
        <v>12930</v>
      </c>
    </row>
    <row r="6374" spans="1:8" hidden="1" x14ac:dyDescent="0.3">
      <c r="A6374" s="1" t="s">
        <v>5723</v>
      </c>
      <c r="B6374" s="1" t="str">
        <f t="shared" si="298"/>
        <v>USA</v>
      </c>
      <c r="C6374" s="5" t="str">
        <f t="shared" si="297"/>
        <v>1964</v>
      </c>
      <c r="D6374" s="1" t="str">
        <f t="shared" si="299"/>
        <v xml:space="preserve">Scout X-4 </v>
      </c>
      <c r="E6374" s="1" t="s">
        <v>346</v>
      </c>
      <c r="F6374" s="7" t="str">
        <f>TEXT(DATE(MID(H6374, 13, 4), CHOOSE(MATCH( MID(H6374, 5, 3), {"Jan","Feb","Mar","Apr","May","Jun","Jul","Aug","Sep","Oct","Nov","Dec"}, 0), 1, 2, 3, 4, 5, 6, 7, 8, 9, 10, 11, 12), MID(H6374, 9, 2)), "yyyy-mm-dd")</f>
        <v>1964-06-04</v>
      </c>
      <c r="G6374" s="1" t="s">
        <v>12933</v>
      </c>
      <c r="H6374" s="1" t="s">
        <v>12932</v>
      </c>
    </row>
    <row r="6375" spans="1:8" hidden="1" x14ac:dyDescent="0.3">
      <c r="A6375" s="1" t="s">
        <v>390</v>
      </c>
      <c r="B6375" s="1" t="str">
        <f t="shared" si="298"/>
        <v>USA</v>
      </c>
      <c r="C6375" s="5" t="str">
        <f t="shared" si="297"/>
        <v>1964</v>
      </c>
      <c r="D6375" s="1" t="str">
        <f t="shared" si="299"/>
        <v xml:space="preserve">Saturn I Block II </v>
      </c>
      <c r="E6375" s="1" t="s">
        <v>346</v>
      </c>
      <c r="F6375" s="7" t="str">
        <f>TEXT(DATE(MID(H6375, 13, 4), CHOOSE(MATCH( MID(H6375, 5, 3), {"Jan","Feb","Mar","Apr","May","Jun","Jul","Aug","Sep","Oct","Nov","Dec"}, 0), 1, 2, 3, 4, 5, 6, 7, 8, 9, 10, 11, 12), MID(H6375, 9, 2)), "yyyy-mm-dd")</f>
        <v>1964-05-28</v>
      </c>
      <c r="G6375" s="1" t="s">
        <v>12935</v>
      </c>
      <c r="H6375" s="1" t="s">
        <v>12934</v>
      </c>
    </row>
    <row r="6376" spans="1:8" hidden="1" x14ac:dyDescent="0.3">
      <c r="A6376" s="1" t="s">
        <v>4249</v>
      </c>
      <c r="B6376" s="1" t="str">
        <f t="shared" si="298"/>
        <v>USA</v>
      </c>
      <c r="C6376" s="5" t="str">
        <f t="shared" si="297"/>
        <v>1964</v>
      </c>
      <c r="D6376" s="1" t="str">
        <f t="shared" si="299"/>
        <v xml:space="preserve">Atlas-LV3 Agena-D </v>
      </c>
      <c r="E6376" s="1" t="s">
        <v>346</v>
      </c>
      <c r="F6376" s="7" t="str">
        <f>TEXT(DATE(MID(H6376, 13, 4), CHOOSE(MATCH( MID(H6376, 5, 3), {"Jan","Feb","Mar","Apr","May","Jun","Jul","Aug","Sep","Oct","Nov","Dec"}, 0), 1, 2, 3, 4, 5, 6, 7, 8, 9, 10, 11, 12), MID(H6376, 9, 2)), "yyyy-mm-dd")</f>
        <v>1964-05-19</v>
      </c>
      <c r="G6376" s="1" t="s">
        <v>12937</v>
      </c>
      <c r="H6376" s="1" t="s">
        <v>12936</v>
      </c>
    </row>
    <row r="6377" spans="1:8" hidden="1" x14ac:dyDescent="0.3">
      <c r="A6377" s="1" t="s">
        <v>1630</v>
      </c>
      <c r="B6377" s="1" t="str">
        <f t="shared" si="298"/>
        <v>Kazakhstan</v>
      </c>
      <c r="C6377" s="5" t="str">
        <f t="shared" si="297"/>
        <v>1964</v>
      </c>
      <c r="D6377" s="1" t="str">
        <f t="shared" si="299"/>
        <v xml:space="preserve">Voskhod </v>
      </c>
      <c r="E6377" s="1" t="s">
        <v>346</v>
      </c>
      <c r="F6377" s="7" t="str">
        <f>TEXT(DATE(MID(H6377, 13, 4), CHOOSE(MATCH( MID(H6377, 5, 3), {"Jan","Feb","Mar","Apr","May","Jun","Jul","Aug","Sep","Oct","Nov","Dec"}, 0), 1, 2, 3, 4, 5, 6, 7, 8, 9, 10, 11, 12), MID(H6377, 9, 2)), "yyyy-mm-dd")</f>
        <v>1964-05-18</v>
      </c>
      <c r="G6377" s="1" t="s">
        <v>12939</v>
      </c>
      <c r="H6377" s="1" t="s">
        <v>12938</v>
      </c>
    </row>
    <row r="6378" spans="1:8" hidden="1" x14ac:dyDescent="0.3">
      <c r="A6378" s="1" t="s">
        <v>10955</v>
      </c>
      <c r="B6378" s="1" t="str">
        <f t="shared" si="298"/>
        <v>USA</v>
      </c>
      <c r="C6378" s="5" t="str">
        <f t="shared" si="297"/>
        <v>1964</v>
      </c>
      <c r="D6378" s="1" t="str">
        <f t="shared" si="299"/>
        <v xml:space="preserve">Thor-SLV2A Agena-D </v>
      </c>
      <c r="E6378" s="1" t="s">
        <v>346</v>
      </c>
      <c r="F6378" s="7" t="str">
        <f>TEXT(DATE(MID(H6378, 13, 4), CHOOSE(MATCH( MID(H6378, 5, 3), {"Jan","Feb","Mar","Apr","May","Jun","Jul","Aug","Sep","Oct","Nov","Dec"}, 0), 1, 2, 3, 4, 5, 6, 7, 8, 9, 10, 11, 12), MID(H6378, 9, 2)), "yyyy-mm-dd")</f>
        <v>1964-04-27</v>
      </c>
      <c r="G6378" s="1" t="s">
        <v>12941</v>
      </c>
      <c r="H6378" s="1" t="s">
        <v>12940</v>
      </c>
    </row>
    <row r="6379" spans="1:8" hidden="1" x14ac:dyDescent="0.3">
      <c r="A6379" s="1" t="s">
        <v>130</v>
      </c>
      <c r="B6379" s="1" t="str">
        <f t="shared" si="298"/>
        <v>Kazakhstan</v>
      </c>
      <c r="C6379" s="5" t="str">
        <f t="shared" si="297"/>
        <v>1964</v>
      </c>
      <c r="D6379" s="1" t="str">
        <f t="shared" si="299"/>
        <v xml:space="preserve">Vostok-2 </v>
      </c>
      <c r="E6379" s="1" t="s">
        <v>346</v>
      </c>
      <c r="F6379" s="7" t="str">
        <f>TEXT(DATE(MID(H6379, 13, 4), CHOOSE(MATCH( MID(H6379, 5, 3), {"Jan","Feb","Mar","Apr","May","Jun","Jul","Aug","Sep","Oct","Nov","Dec"}, 0), 1, 2, 3, 4, 5, 6, 7, 8, 9, 10, 11, 12), MID(H6379, 9, 2)), "yyyy-mm-dd")</f>
        <v>1964-04-25</v>
      </c>
      <c r="G6379" s="1" t="s">
        <v>12943</v>
      </c>
      <c r="H6379" s="1" t="s">
        <v>12942</v>
      </c>
    </row>
    <row r="6380" spans="1:8" hidden="1" x14ac:dyDescent="0.3">
      <c r="A6380" s="1" t="s">
        <v>4249</v>
      </c>
      <c r="B6380" s="1" t="str">
        <f t="shared" si="298"/>
        <v>USA</v>
      </c>
      <c r="C6380" s="5" t="str">
        <f t="shared" si="297"/>
        <v>1964</v>
      </c>
      <c r="D6380" s="1" t="str">
        <f t="shared" si="299"/>
        <v xml:space="preserve">Atlas-LV3 Agena-D </v>
      </c>
      <c r="E6380" s="1" t="s">
        <v>346</v>
      </c>
      <c r="F6380" s="7" t="str">
        <f>TEXT(DATE(MID(H6380, 13, 4), CHOOSE(MATCH( MID(H6380, 5, 3), {"Jan","Feb","Mar","Apr","May","Jun","Jul","Aug","Sep","Oct","Nov","Dec"}, 0), 1, 2, 3, 4, 5, 6, 7, 8, 9, 10, 11, 12), MID(H6380, 9, 2)), "yyyy-mm-dd")</f>
        <v>1964-04-23</v>
      </c>
      <c r="G6380" s="1" t="s">
        <v>12945</v>
      </c>
      <c r="H6380" s="1" t="s">
        <v>12944</v>
      </c>
    </row>
    <row r="6381" spans="1:8" hidden="1" x14ac:dyDescent="0.3">
      <c r="A6381" s="1" t="s">
        <v>10902</v>
      </c>
      <c r="B6381" s="1" t="str">
        <f t="shared" si="298"/>
        <v>USA</v>
      </c>
      <c r="C6381" s="5" t="str">
        <f t="shared" si="297"/>
        <v>1964</v>
      </c>
      <c r="D6381" s="1" t="str">
        <f t="shared" si="299"/>
        <v xml:space="preserve">Thor-DSV2A Ablestar </v>
      </c>
      <c r="E6381" s="1" t="s">
        <v>346</v>
      </c>
      <c r="F6381" s="7" t="str">
        <f>TEXT(DATE(MID(H6381, 13, 4), CHOOSE(MATCH( MID(H6381, 5, 3), {"Jan","Feb","Mar","Apr","May","Jun","Jul","Aug","Sep","Oct","Nov","Dec"}, 0), 1, 2, 3, 4, 5, 6, 7, 8, 9, 10, 11, 12), MID(H6381, 9, 2)), "yyyy-mm-dd")</f>
        <v>1964-04-21</v>
      </c>
      <c r="G6381" s="1" t="s">
        <v>12947</v>
      </c>
      <c r="H6381" s="1" t="s">
        <v>12946</v>
      </c>
    </row>
    <row r="6382" spans="1:8" hidden="1" x14ac:dyDescent="0.3">
      <c r="A6382" s="1" t="s">
        <v>1630</v>
      </c>
      <c r="B6382" s="1" t="str">
        <f t="shared" si="298"/>
        <v>Kazakhstan</v>
      </c>
      <c r="C6382" s="5" t="str">
        <f t="shared" si="297"/>
        <v>1964</v>
      </c>
      <c r="D6382" s="1" t="str">
        <f t="shared" si="299"/>
        <v xml:space="preserve">Molniya </v>
      </c>
      <c r="E6382" s="1" t="s">
        <v>346</v>
      </c>
      <c r="F6382" s="7" t="str">
        <f>TEXT(DATE(MID(H6382, 13, 4), CHOOSE(MATCH( MID(H6382, 5, 3), {"Jan","Feb","Mar","Apr","May","Jun","Jul","Aug","Sep","Oct","Nov","Dec"}, 0), 1, 2, 3, 4, 5, 6, 7, 8, 9, 10, 11, 12), MID(H6382, 9, 2)), "yyyy-mm-dd")</f>
        <v>1964-04-20</v>
      </c>
      <c r="G6382" s="1" t="s">
        <v>12949</v>
      </c>
      <c r="H6382" s="1" t="s">
        <v>12948</v>
      </c>
    </row>
    <row r="6383" spans="1:8" hidden="1" x14ac:dyDescent="0.3">
      <c r="A6383" s="1" t="s">
        <v>1630</v>
      </c>
      <c r="B6383" s="1" t="str">
        <f t="shared" si="298"/>
        <v>Kazakhstan</v>
      </c>
      <c r="C6383" s="5" t="str">
        <f t="shared" si="297"/>
        <v>1964</v>
      </c>
      <c r="D6383" s="1" t="str">
        <f t="shared" si="299"/>
        <v xml:space="preserve">Polyot </v>
      </c>
      <c r="E6383" s="1" t="s">
        <v>346</v>
      </c>
      <c r="F6383" s="7" t="str">
        <f>TEXT(DATE(MID(H6383, 13, 4), CHOOSE(MATCH( MID(H6383, 5, 3), {"Jan","Feb","Mar","Apr","May","Jun","Jul","Aug","Sep","Oct","Nov","Dec"}, 0), 1, 2, 3, 4, 5, 6, 7, 8, 9, 10, 11, 12), MID(H6383, 9, 2)), "yyyy-mm-dd")</f>
        <v>1964-04-12</v>
      </c>
      <c r="G6383" s="1" t="s">
        <v>12951</v>
      </c>
      <c r="H6383" s="1" t="s">
        <v>12950</v>
      </c>
    </row>
    <row r="6384" spans="1:8" hidden="1" x14ac:dyDescent="0.3">
      <c r="A6384" s="1" t="s">
        <v>12302</v>
      </c>
      <c r="B6384" s="1" t="str">
        <f t="shared" si="298"/>
        <v>USA</v>
      </c>
      <c r="C6384" s="5" t="str">
        <f t="shared" si="297"/>
        <v>1964</v>
      </c>
      <c r="D6384" s="1" t="str">
        <f t="shared" si="299"/>
        <v xml:space="preserve">Titan II GLV </v>
      </c>
      <c r="E6384" s="1" t="s">
        <v>346</v>
      </c>
      <c r="F6384" s="7" t="str">
        <f>TEXT(DATE(MID(H6384, 13, 4), CHOOSE(MATCH( MID(H6384, 5, 3), {"Jan","Feb","Mar","Apr","May","Jun","Jul","Aug","Sep","Oct","Nov","Dec"}, 0), 1, 2, 3, 4, 5, 6, 7, 8, 9, 10, 11, 12), MID(H6384, 9, 2)), "yyyy-mm-dd")</f>
        <v>1964-04-08</v>
      </c>
      <c r="G6384" s="1" t="s">
        <v>12953</v>
      </c>
      <c r="H6384" s="1" t="s">
        <v>12952</v>
      </c>
    </row>
    <row r="6385" spans="1:8" hidden="1" x14ac:dyDescent="0.3">
      <c r="A6385" s="1" t="s">
        <v>130</v>
      </c>
      <c r="B6385" s="1" t="str">
        <f t="shared" si="298"/>
        <v>Kazakhstan</v>
      </c>
      <c r="C6385" s="5" t="str">
        <f t="shared" si="297"/>
        <v>1964</v>
      </c>
      <c r="D6385" s="1" t="str">
        <f t="shared" si="299"/>
        <v xml:space="preserve">Vostok-2 </v>
      </c>
      <c r="E6385" s="1" t="s">
        <v>346</v>
      </c>
      <c r="F6385" s="7" t="str">
        <f>TEXT(DATE(MID(H6385, 13, 4), CHOOSE(MATCH( MID(H6385, 5, 3), {"Jan","Feb","Mar","Apr","May","Jun","Jul","Aug","Sep","Oct","Nov","Dec"}, 0), 1, 2, 3, 4, 5, 6, 7, 8, 9, 10, 11, 12), MID(H6385, 9, 2)), "yyyy-mm-dd")</f>
        <v>1964-04-04</v>
      </c>
      <c r="G6385" s="1" t="s">
        <v>12955</v>
      </c>
      <c r="H6385" s="1" t="s">
        <v>12954</v>
      </c>
    </row>
    <row r="6386" spans="1:8" hidden="1" x14ac:dyDescent="0.3">
      <c r="A6386" s="1" t="s">
        <v>1630</v>
      </c>
      <c r="B6386" s="1" t="str">
        <f t="shared" si="298"/>
        <v>Kazakhstan</v>
      </c>
      <c r="C6386" s="5" t="str">
        <f t="shared" si="297"/>
        <v>1964</v>
      </c>
      <c r="D6386" s="1" t="str">
        <f t="shared" si="299"/>
        <v xml:space="preserve">Molniya </v>
      </c>
      <c r="E6386" s="1" t="s">
        <v>346</v>
      </c>
      <c r="F6386" s="7" t="str">
        <f>TEXT(DATE(MID(H6386, 13, 4), CHOOSE(MATCH( MID(H6386, 5, 3), {"Jan","Feb","Mar","Apr","May","Jun","Jul","Aug","Sep","Oct","Nov","Dec"}, 0), 1, 2, 3, 4, 5, 6, 7, 8, 9, 10, 11, 12), MID(H6386, 9, 2)), "yyyy-mm-dd")</f>
        <v>1964-04-02</v>
      </c>
      <c r="G6386" s="1" t="s">
        <v>12957</v>
      </c>
      <c r="H6386" s="1" t="s">
        <v>12956</v>
      </c>
    </row>
    <row r="6387" spans="1:8" hidden="1" x14ac:dyDescent="0.3">
      <c r="A6387" s="1" t="s">
        <v>9094</v>
      </c>
      <c r="B6387" s="1" t="str">
        <f t="shared" si="298"/>
        <v>USA</v>
      </c>
      <c r="C6387" s="5" t="str">
        <f t="shared" si="297"/>
        <v>1964</v>
      </c>
      <c r="D6387" s="1" t="str">
        <f t="shared" si="299"/>
        <v xml:space="preserve">Scout X-3 </v>
      </c>
      <c r="E6387" s="1" t="s">
        <v>346</v>
      </c>
      <c r="F6387" s="7" t="str">
        <f>TEXT(DATE(MID(H6387, 13, 4), CHOOSE(MATCH( MID(H6387, 5, 3), {"Jan","Feb","Mar","Apr","May","Jun","Jul","Aug","Sep","Oct","Nov","Dec"}, 0), 1, 2, 3, 4, 5, 6, 7, 8, 9, 10, 11, 12), MID(H6387, 9, 2)), "yyyy-mm-dd")</f>
        <v>1964-03-27</v>
      </c>
      <c r="G6387" s="1" t="s">
        <v>12959</v>
      </c>
      <c r="H6387" s="1" t="s">
        <v>12958</v>
      </c>
    </row>
    <row r="6388" spans="1:8" hidden="1" x14ac:dyDescent="0.3">
      <c r="A6388" s="1" t="s">
        <v>1630</v>
      </c>
      <c r="B6388" s="1" t="str">
        <f t="shared" si="298"/>
        <v>Kazakhstan</v>
      </c>
      <c r="C6388" s="5" t="str">
        <f t="shared" si="297"/>
        <v>1964</v>
      </c>
      <c r="D6388" s="1" t="str">
        <f t="shared" si="299"/>
        <v xml:space="preserve">Molniya </v>
      </c>
      <c r="E6388" s="1" t="s">
        <v>346</v>
      </c>
      <c r="F6388" s="7" t="str">
        <f>TEXT(DATE(MID(H6388, 13, 4), CHOOSE(MATCH( MID(H6388, 5, 3), {"Jan","Feb","Mar","Apr","May","Jun","Jul","Aug","Sep","Oct","Nov","Dec"}, 0), 1, 2, 3, 4, 5, 6, 7, 8, 9, 10, 11, 12), MID(H6388, 9, 2)), "yyyy-mm-dd")</f>
        <v>1964-03-27</v>
      </c>
      <c r="G6388" s="1" t="s">
        <v>12961</v>
      </c>
      <c r="H6388" s="1" t="s">
        <v>12960</v>
      </c>
    </row>
    <row r="6389" spans="1:8" hidden="1" x14ac:dyDescent="0.3">
      <c r="A6389" s="1" t="s">
        <v>5557</v>
      </c>
      <c r="B6389" s="1" t="str">
        <f t="shared" si="298"/>
        <v>USA</v>
      </c>
      <c r="C6389" s="5" t="str">
        <f t="shared" si="297"/>
        <v>1964</v>
      </c>
      <c r="D6389" s="1" t="str">
        <f t="shared" si="299"/>
        <v xml:space="preserve">Thor-SLV2A Agena-D </v>
      </c>
      <c r="E6389" s="1" t="s">
        <v>346</v>
      </c>
      <c r="F6389" s="7" t="str">
        <f>TEXT(DATE(MID(H6389, 13, 4), CHOOSE(MATCH( MID(H6389, 5, 3), {"Jan","Feb","Mar","Apr","May","Jun","Jul","Aug","Sep","Oct","Nov","Dec"}, 0), 1, 2, 3, 4, 5, 6, 7, 8, 9, 10, 11, 12), MID(H6389, 9, 2)), "yyyy-mm-dd")</f>
        <v>1964-03-24</v>
      </c>
      <c r="G6389" s="1" t="s">
        <v>12963</v>
      </c>
      <c r="H6389" s="1" t="s">
        <v>12962</v>
      </c>
    </row>
    <row r="6390" spans="1:8" hidden="1" x14ac:dyDescent="0.3">
      <c r="A6390" s="1" t="s">
        <v>1630</v>
      </c>
      <c r="B6390" s="1" t="str">
        <f t="shared" si="298"/>
        <v>Kazakhstan</v>
      </c>
      <c r="C6390" s="5" t="str">
        <f t="shared" si="297"/>
        <v>1964</v>
      </c>
      <c r="D6390" s="1" t="str">
        <f t="shared" si="299"/>
        <v xml:space="preserve">Molniya </v>
      </c>
      <c r="E6390" s="1" t="s">
        <v>346</v>
      </c>
      <c r="F6390" s="7" t="str">
        <f>TEXT(DATE(MID(H6390, 13, 4), CHOOSE(MATCH( MID(H6390, 5, 3), {"Jan","Feb","Mar","Apr","May","Jun","Jul","Aug","Sep","Oct","Nov","Dec"}, 0), 1, 2, 3, 4, 5, 6, 7, 8, 9, 10, 11, 12), MID(H6390, 9, 2)), "yyyy-mm-dd")</f>
        <v>1964-03-21</v>
      </c>
      <c r="G6390" s="1" t="s">
        <v>12965</v>
      </c>
      <c r="H6390" s="1" t="s">
        <v>12964</v>
      </c>
    </row>
    <row r="6391" spans="1:8" hidden="1" x14ac:dyDescent="0.3">
      <c r="A6391" s="1" t="s">
        <v>3478</v>
      </c>
      <c r="B6391" s="1" t="str">
        <f t="shared" si="298"/>
        <v>USA</v>
      </c>
      <c r="C6391" s="5" t="str">
        <f t="shared" si="297"/>
        <v>1964</v>
      </c>
      <c r="D6391" s="1" t="str">
        <f t="shared" si="299"/>
        <v xml:space="preserve">Delta B </v>
      </c>
      <c r="E6391" s="1" t="s">
        <v>346</v>
      </c>
      <c r="F6391" s="7" t="str">
        <f>TEXT(DATE(MID(H6391, 13, 4), CHOOSE(MATCH( MID(H6391, 5, 3), {"Jan","Feb","Mar","Apr","May","Jun","Jul","Aug","Sep","Oct","Nov","Dec"}, 0), 1, 2, 3, 4, 5, 6, 7, 8, 9, 10, 11, 12), MID(H6391, 9, 2)), "yyyy-mm-dd")</f>
        <v>1964-03-19</v>
      </c>
      <c r="G6391" s="1" t="s">
        <v>12967</v>
      </c>
      <c r="H6391" s="1" t="s">
        <v>12966</v>
      </c>
    </row>
    <row r="6392" spans="1:8" hidden="1" x14ac:dyDescent="0.3">
      <c r="A6392" s="1" t="s">
        <v>12813</v>
      </c>
      <c r="B6392" s="1" t="str">
        <f t="shared" si="298"/>
        <v>Russia</v>
      </c>
      <c r="C6392" s="5" t="str">
        <f t="shared" si="297"/>
        <v>1964</v>
      </c>
      <c r="D6392" s="1" t="str">
        <f t="shared" si="299"/>
        <v xml:space="preserve">Cosmos-1 (65S3) </v>
      </c>
      <c r="E6392" s="1" t="s">
        <v>346</v>
      </c>
      <c r="F6392" s="7" t="str">
        <f>TEXT(DATE(MID(H6392, 13, 4), CHOOSE(MATCH( MID(H6392, 5, 3), {"Jan","Feb","Mar","Apr","May","Jun","Jul","Aug","Sep","Oct","Nov","Dec"}, 0), 1, 2, 3, 4, 5, 6, 7, 8, 9, 10, 11, 12), MID(H6392, 9, 2)), "yyyy-mm-dd")</f>
        <v>1964-03-18</v>
      </c>
      <c r="G6392" s="1" t="s">
        <v>12969</v>
      </c>
      <c r="H6392" s="1" t="s">
        <v>12968</v>
      </c>
    </row>
    <row r="6393" spans="1:8" hidden="1" x14ac:dyDescent="0.3">
      <c r="A6393" s="1" t="s">
        <v>4249</v>
      </c>
      <c r="B6393" s="1" t="str">
        <f t="shared" si="298"/>
        <v>USA</v>
      </c>
      <c r="C6393" s="5" t="str">
        <f t="shared" si="297"/>
        <v>1964</v>
      </c>
      <c r="D6393" s="1" t="str">
        <f t="shared" si="299"/>
        <v xml:space="preserve">Atlas-LV3 Agena-D </v>
      </c>
      <c r="E6393" s="1" t="s">
        <v>346</v>
      </c>
      <c r="F6393" s="7" t="str">
        <f>TEXT(DATE(MID(H6393, 13, 4), CHOOSE(MATCH( MID(H6393, 5, 3), {"Jan","Feb","Mar","Apr","May","Jun","Jul","Aug","Sep","Oct","Nov","Dec"}, 0), 1, 2, 3, 4, 5, 6, 7, 8, 9, 10, 11, 12), MID(H6393, 9, 2)), "yyyy-mm-dd")</f>
        <v>1964-03-11</v>
      </c>
      <c r="G6393" s="1" t="s">
        <v>12971</v>
      </c>
      <c r="H6393" s="1" t="s">
        <v>12970</v>
      </c>
    </row>
    <row r="6394" spans="1:8" hidden="1" x14ac:dyDescent="0.3">
      <c r="A6394" s="1" t="s">
        <v>11804</v>
      </c>
      <c r="B6394" s="1" t="str">
        <f t="shared" si="298"/>
        <v>USA</v>
      </c>
      <c r="C6394" s="5" t="str">
        <f t="shared" si="297"/>
        <v>1964</v>
      </c>
      <c r="D6394" s="1" t="str">
        <f t="shared" si="299"/>
        <v xml:space="preserve">Thor-SLV2A Agena-D </v>
      </c>
      <c r="E6394" s="1" t="s">
        <v>346</v>
      </c>
      <c r="F6394" s="7" t="str">
        <f>TEXT(DATE(MID(H6394, 13, 4), CHOOSE(MATCH( MID(H6394, 5, 3), {"Jan","Feb","Mar","Apr","May","Jun","Jul","Aug","Sep","Oct","Nov","Dec"}, 0), 1, 2, 3, 4, 5, 6, 7, 8, 9, 10, 11, 12), MID(H6394, 9, 2)), "yyyy-mm-dd")</f>
        <v>1964-02-28</v>
      </c>
      <c r="G6394" s="1" t="s">
        <v>12973</v>
      </c>
      <c r="H6394" s="1" t="s">
        <v>12972</v>
      </c>
    </row>
    <row r="6395" spans="1:8" hidden="1" x14ac:dyDescent="0.3">
      <c r="A6395" s="1" t="s">
        <v>12813</v>
      </c>
      <c r="B6395" s="1" t="str">
        <f t="shared" si="298"/>
        <v>Russia</v>
      </c>
      <c r="C6395" s="5" t="str">
        <f t="shared" si="297"/>
        <v>1964</v>
      </c>
      <c r="D6395" s="1" t="str">
        <f t="shared" si="299"/>
        <v xml:space="preserve">Cosmos-1 (65S3) </v>
      </c>
      <c r="E6395" s="1" t="s">
        <v>346</v>
      </c>
      <c r="F6395" s="7" t="str">
        <f>TEXT(DATE(MID(H6395, 13, 4), CHOOSE(MATCH( MID(H6395, 5, 3), {"Jan","Feb","Mar","Apr","May","Jun","Jul","Aug","Sep","Oct","Nov","Dec"}, 0), 1, 2, 3, 4, 5, 6, 7, 8, 9, 10, 11, 12), MID(H6395, 9, 2)), "yyyy-mm-dd")</f>
        <v>1964-02-27</v>
      </c>
      <c r="G6395" s="1" t="s">
        <v>12975</v>
      </c>
      <c r="H6395" s="1" t="s">
        <v>12974</v>
      </c>
    </row>
    <row r="6396" spans="1:8" hidden="1" x14ac:dyDescent="0.3">
      <c r="A6396" s="1" t="s">
        <v>4249</v>
      </c>
      <c r="B6396" s="1" t="str">
        <f t="shared" si="298"/>
        <v>USA</v>
      </c>
      <c r="C6396" s="5" t="str">
        <f t="shared" si="297"/>
        <v>1964</v>
      </c>
      <c r="D6396" s="1" t="str">
        <f t="shared" si="299"/>
        <v xml:space="preserve">Atlas-LV3 Agena-D </v>
      </c>
      <c r="E6396" s="1" t="s">
        <v>346</v>
      </c>
      <c r="F6396" s="7" t="str">
        <f>TEXT(DATE(MID(H6396, 13, 4), CHOOSE(MATCH( MID(H6396, 5, 3), {"Jan","Feb","Mar","Apr","May","Jun","Jul","Aug","Sep","Oct","Nov","Dec"}, 0), 1, 2, 3, 4, 5, 6, 7, 8, 9, 10, 11, 12), MID(H6396, 9, 2)), "yyyy-mm-dd")</f>
        <v>1964-02-25</v>
      </c>
      <c r="G6396" s="1" t="s">
        <v>12977</v>
      </c>
      <c r="H6396" s="1" t="s">
        <v>12976</v>
      </c>
    </row>
    <row r="6397" spans="1:8" hidden="1" x14ac:dyDescent="0.3">
      <c r="A6397" s="1" t="s">
        <v>1630</v>
      </c>
      <c r="B6397" s="1" t="str">
        <f t="shared" si="298"/>
        <v>Kazakhstan</v>
      </c>
      <c r="C6397" s="5" t="str">
        <f t="shared" si="297"/>
        <v>1964</v>
      </c>
      <c r="D6397" s="1" t="str">
        <f t="shared" si="299"/>
        <v xml:space="preserve">Molniya </v>
      </c>
      <c r="E6397" s="1" t="s">
        <v>346</v>
      </c>
      <c r="F6397" s="7" t="str">
        <f>TEXT(DATE(MID(H6397, 13, 4), CHOOSE(MATCH( MID(H6397, 5, 3), {"Jan","Feb","Mar","Apr","May","Jun","Jul","Aug","Sep","Oct","Nov","Dec"}, 0), 1, 2, 3, 4, 5, 6, 7, 8, 9, 10, 11, 12), MID(H6397, 9, 2)), "yyyy-mm-dd")</f>
        <v>1964-02-19</v>
      </c>
      <c r="G6397" s="1" t="s">
        <v>12979</v>
      </c>
      <c r="H6397" s="1" t="s">
        <v>12978</v>
      </c>
    </row>
    <row r="6398" spans="1:8" hidden="1" x14ac:dyDescent="0.3">
      <c r="A6398" s="1" t="s">
        <v>10955</v>
      </c>
      <c r="B6398" s="1" t="str">
        <f t="shared" si="298"/>
        <v>USA</v>
      </c>
      <c r="C6398" s="5" t="str">
        <f t="shared" si="297"/>
        <v>1964</v>
      </c>
      <c r="D6398" s="1" t="str">
        <f t="shared" si="299"/>
        <v xml:space="preserve">Thor-SLV2A Agena-D </v>
      </c>
      <c r="E6398" s="1" t="s">
        <v>346</v>
      </c>
      <c r="F6398" s="7" t="str">
        <f>TEXT(DATE(MID(H6398, 13, 4), CHOOSE(MATCH( MID(H6398, 5, 3), {"Jan","Feb","Mar","Apr","May","Jun","Jul","Aug","Sep","Oct","Nov","Dec"}, 0), 1, 2, 3, 4, 5, 6, 7, 8, 9, 10, 11, 12), MID(H6398, 9, 2)), "yyyy-mm-dd")</f>
        <v>1964-02-15</v>
      </c>
      <c r="G6398" s="1" t="s">
        <v>12981</v>
      </c>
      <c r="H6398" s="1" t="s">
        <v>12980</v>
      </c>
    </row>
    <row r="6399" spans="1:8" hidden="1" x14ac:dyDescent="0.3">
      <c r="A6399" s="1" t="s">
        <v>12019</v>
      </c>
      <c r="B6399" s="1" t="str">
        <f t="shared" si="298"/>
        <v>USA</v>
      </c>
      <c r="C6399" s="5" t="str">
        <f t="shared" si="297"/>
        <v>1964</v>
      </c>
      <c r="D6399" s="1" t="str">
        <f t="shared" si="299"/>
        <v xml:space="preserve">Atlas-LV3 Agena-B </v>
      </c>
      <c r="E6399" s="1" t="s">
        <v>346</v>
      </c>
      <c r="F6399" s="7" t="str">
        <f>TEXT(DATE(MID(H6399, 13, 4), CHOOSE(MATCH( MID(H6399, 5, 3), {"Jan","Feb","Mar","Apr","May","Jun","Jul","Aug","Sep","Oct","Nov","Dec"}, 0), 1, 2, 3, 4, 5, 6, 7, 8, 9, 10, 11, 12), MID(H6399, 9, 2)), "yyyy-mm-dd")</f>
        <v>1964-01-30</v>
      </c>
      <c r="G6399" s="1" t="s">
        <v>12983</v>
      </c>
      <c r="H6399" s="1" t="s">
        <v>12982</v>
      </c>
    </row>
    <row r="6400" spans="1:8" hidden="1" x14ac:dyDescent="0.3">
      <c r="A6400" s="1" t="s">
        <v>1630</v>
      </c>
      <c r="B6400" s="1" t="str">
        <f t="shared" si="298"/>
        <v>Kazakhstan</v>
      </c>
      <c r="C6400" s="5" t="str">
        <f t="shared" si="297"/>
        <v>1964</v>
      </c>
      <c r="D6400" s="1" t="str">
        <f t="shared" si="299"/>
        <v xml:space="preserve">Vostok </v>
      </c>
      <c r="E6400" s="1" t="s">
        <v>346</v>
      </c>
      <c r="F6400" s="7" t="str">
        <f>TEXT(DATE(MID(H6400, 13, 4), CHOOSE(MATCH( MID(H6400, 5, 3), {"Jan","Feb","Mar","Apr","May","Jun","Jul","Aug","Sep","Oct","Nov","Dec"}, 0), 1, 2, 3, 4, 5, 6, 7, 8, 9, 10, 11, 12), MID(H6400, 9, 2)), "yyyy-mm-dd")</f>
        <v>1964-01-30</v>
      </c>
      <c r="G6400" s="1" t="s">
        <v>12985</v>
      </c>
      <c r="H6400" s="1" t="s">
        <v>12984</v>
      </c>
    </row>
    <row r="6401" spans="1:8" hidden="1" x14ac:dyDescent="0.3">
      <c r="A6401" s="1" t="s">
        <v>11779</v>
      </c>
      <c r="B6401" s="1" t="str">
        <f t="shared" si="298"/>
        <v>USA</v>
      </c>
      <c r="C6401" s="5" t="str">
        <f t="shared" si="297"/>
        <v>1964</v>
      </c>
      <c r="D6401" s="1" t="str">
        <f t="shared" si="299"/>
        <v xml:space="preserve">Saturn I Block II </v>
      </c>
      <c r="E6401" s="1" t="s">
        <v>346</v>
      </c>
      <c r="F6401" s="7" t="str">
        <f>TEXT(DATE(MID(H6401, 13, 4), CHOOSE(MATCH( MID(H6401, 5, 3), {"Jan","Feb","Mar","Apr","May","Jun","Jul","Aug","Sep","Oct","Nov","Dec"}, 0), 1, 2, 3, 4, 5, 6, 7, 8, 9, 10, 11, 12), MID(H6401, 9, 2)), "yyyy-mm-dd")</f>
        <v>1964-01-29</v>
      </c>
      <c r="G6401" s="1" t="s">
        <v>12987</v>
      </c>
      <c r="H6401" s="1" t="s">
        <v>12986</v>
      </c>
    </row>
    <row r="6402" spans="1:8" hidden="1" x14ac:dyDescent="0.3">
      <c r="A6402" s="1" t="s">
        <v>10902</v>
      </c>
      <c r="B6402" s="1" t="str">
        <f t="shared" si="298"/>
        <v>USA</v>
      </c>
      <c r="C6402" s="5" t="str">
        <f t="shared" ref="C6402:C6465" si="300">TEXT(F6402, "yyyy")</f>
        <v>1964</v>
      </c>
      <c r="D6402" s="1" t="str">
        <f t="shared" si="299"/>
        <v xml:space="preserve">Thor DM-21 Agena-B </v>
      </c>
      <c r="E6402" s="1" t="s">
        <v>346</v>
      </c>
      <c r="F6402" s="7" t="str">
        <f>TEXT(DATE(MID(H6402, 13, 4), CHOOSE(MATCH( MID(H6402, 5, 3), {"Jan","Feb","Mar","Apr","May","Jun","Jul","Aug","Sep","Oct","Nov","Dec"}, 0), 1, 2, 3, 4, 5, 6, 7, 8, 9, 10, 11, 12), MID(H6402, 9, 2)), "yyyy-mm-dd")</f>
        <v>1964-01-25</v>
      </c>
      <c r="G6402" s="1" t="s">
        <v>12989</v>
      </c>
      <c r="H6402" s="1" t="s">
        <v>12988</v>
      </c>
    </row>
    <row r="6403" spans="1:8" hidden="1" x14ac:dyDescent="0.3">
      <c r="A6403" s="1" t="s">
        <v>3160</v>
      </c>
      <c r="B6403" s="1" t="str">
        <f t="shared" ref="B6403:B6466" si="301">TRIM(MID(A6403, FIND("|", SUBSTITUTE(A6403, ",", "|", LEN(A6403) - LEN(SUBSTITUTE(A6403,",", "" )))) + 1, LEN(A6403)))</f>
        <v>USA</v>
      </c>
      <c r="C6403" s="5" t="str">
        <f t="shared" si="300"/>
        <v>1964</v>
      </c>
      <c r="D6403" s="1" t="str">
        <f t="shared" ref="D6403:D6466" si="302">LEFT(G6403, FIND("|", G6403) - 1)</f>
        <v xml:space="preserve">Delta B </v>
      </c>
      <c r="E6403" s="1" t="s">
        <v>346</v>
      </c>
      <c r="F6403" s="7" t="str">
        <f>TEXT(DATE(MID(H6403, 13, 4), CHOOSE(MATCH( MID(H6403, 5, 3), {"Jan","Feb","Mar","Apr","May","Jun","Jul","Aug","Sep","Oct","Nov","Dec"}, 0), 1, 2, 3, 4, 5, 6, 7, 8, 9, 10, 11, 12), MID(H6403, 9, 2)), "yyyy-mm-dd")</f>
        <v>1964-01-21</v>
      </c>
      <c r="G6403" s="1" t="s">
        <v>12991</v>
      </c>
      <c r="H6403" s="1" t="s">
        <v>12990</v>
      </c>
    </row>
    <row r="6404" spans="1:8" hidden="1" x14ac:dyDescent="0.3">
      <c r="A6404" s="1" t="s">
        <v>114</v>
      </c>
      <c r="B6404" s="1" t="str">
        <f t="shared" si="301"/>
        <v>USA</v>
      </c>
      <c r="C6404" s="5" t="str">
        <f t="shared" si="300"/>
        <v>1964</v>
      </c>
      <c r="D6404" s="1" t="str">
        <f t="shared" si="302"/>
        <v xml:space="preserve">Thor DM-21 Agena-D </v>
      </c>
      <c r="E6404" s="1" t="s">
        <v>346</v>
      </c>
      <c r="F6404" s="7" t="str">
        <f>TEXT(DATE(MID(H6404, 13, 4), CHOOSE(MATCH( MID(H6404, 5, 3), {"Jan","Feb","Mar","Apr","May","Jun","Jul","Aug","Sep","Oct","Nov","Dec"}, 0), 1, 2, 3, 4, 5, 6, 7, 8, 9, 10, 11, 12), MID(H6404, 9, 2)), "yyyy-mm-dd")</f>
        <v>1964-01-19</v>
      </c>
      <c r="G6404" s="1" t="s">
        <v>12993</v>
      </c>
      <c r="H6404" s="1" t="s">
        <v>12992</v>
      </c>
    </row>
    <row r="6405" spans="1:8" hidden="1" x14ac:dyDescent="0.3">
      <c r="A6405" s="1" t="s">
        <v>11804</v>
      </c>
      <c r="B6405" s="1" t="str">
        <f t="shared" si="301"/>
        <v>USA</v>
      </c>
      <c r="C6405" s="5" t="str">
        <f t="shared" si="300"/>
        <v>1964</v>
      </c>
      <c r="D6405" s="1" t="str">
        <f t="shared" si="302"/>
        <v xml:space="preserve">Thor-SLV2A Agena-D </v>
      </c>
      <c r="E6405" s="1" t="s">
        <v>346</v>
      </c>
      <c r="F6405" s="7" t="str">
        <f>TEXT(DATE(MID(H6405, 13, 4), CHOOSE(MATCH( MID(H6405, 5, 3), {"Jan","Feb","Mar","Apr","May","Jun","Jul","Aug","Sep","Oct","Nov","Dec"}, 0), 1, 2, 3, 4, 5, 6, 7, 8, 9, 10, 11, 12), MID(H6405, 9, 2)), "yyyy-mm-dd")</f>
        <v>1964-01-11</v>
      </c>
      <c r="G6405" s="1" t="s">
        <v>12995</v>
      </c>
      <c r="H6405" s="1" t="s">
        <v>12994</v>
      </c>
    </row>
    <row r="6406" spans="1:8" hidden="1" x14ac:dyDescent="0.3">
      <c r="A6406" s="1" t="s">
        <v>114</v>
      </c>
      <c r="B6406" s="1" t="str">
        <f t="shared" si="301"/>
        <v>USA</v>
      </c>
      <c r="C6406" s="5" t="str">
        <f t="shared" si="300"/>
        <v>1963</v>
      </c>
      <c r="D6406" s="1" t="str">
        <f t="shared" si="302"/>
        <v xml:space="preserve">Thor-SLV2A Agena-D </v>
      </c>
      <c r="E6406" s="1" t="s">
        <v>346</v>
      </c>
      <c r="F6406" s="7" t="str">
        <f>TEXT(DATE(MID(H6406, 13, 4), CHOOSE(MATCH( MID(H6406, 5, 3), {"Jan","Feb","Mar","Apr","May","Jun","Jul","Aug","Sep","Oct","Nov","Dec"}, 0), 1, 2, 3, 4, 5, 6, 7, 8, 9, 10, 11, 12), MID(H6406, 9, 2)), "yyyy-mm-dd")</f>
        <v>1963-12-21</v>
      </c>
      <c r="G6406" s="1" t="s">
        <v>12997</v>
      </c>
      <c r="H6406" s="1" t="s">
        <v>12996</v>
      </c>
    </row>
    <row r="6407" spans="1:8" hidden="1" x14ac:dyDescent="0.3">
      <c r="A6407" s="1" t="s">
        <v>3160</v>
      </c>
      <c r="B6407" s="1" t="str">
        <f t="shared" si="301"/>
        <v>USA</v>
      </c>
      <c r="C6407" s="5" t="str">
        <f t="shared" si="300"/>
        <v>1963</v>
      </c>
      <c r="D6407" s="1" t="str">
        <f t="shared" si="302"/>
        <v xml:space="preserve">Delta B </v>
      </c>
      <c r="E6407" s="1" t="s">
        <v>346</v>
      </c>
      <c r="F6407" s="7" t="str">
        <f>TEXT(DATE(MID(H6407, 13, 4), CHOOSE(MATCH( MID(H6407, 5, 3), {"Jan","Feb","Mar","Apr","May","Jun","Jul","Aug","Sep","Oct","Nov","Dec"}, 0), 1, 2, 3, 4, 5, 6, 7, 8, 9, 10, 11, 12), MID(H6407, 9, 2)), "yyyy-mm-dd")</f>
        <v>1963-12-21</v>
      </c>
      <c r="G6407" s="1" t="s">
        <v>12999</v>
      </c>
      <c r="H6407" s="1" t="s">
        <v>12998</v>
      </c>
    </row>
    <row r="6408" spans="1:8" hidden="1" x14ac:dyDescent="0.3">
      <c r="A6408" s="1" t="s">
        <v>5723</v>
      </c>
      <c r="B6408" s="1" t="str">
        <f t="shared" si="301"/>
        <v>USA</v>
      </c>
      <c r="C6408" s="5" t="str">
        <f t="shared" si="300"/>
        <v>1963</v>
      </c>
      <c r="D6408" s="1" t="str">
        <f t="shared" si="302"/>
        <v xml:space="preserve">Scout X-4 </v>
      </c>
      <c r="E6408" s="1" t="s">
        <v>346</v>
      </c>
      <c r="F6408" s="7" t="str">
        <f>TEXT(DATE(MID(H6408, 13, 4), CHOOSE(MATCH( MID(H6408, 5, 3), {"Jan","Feb","Mar","Apr","May","Jun","Jul","Aug","Sep","Oct","Nov","Dec"}, 0), 1, 2, 3, 4, 5, 6, 7, 8, 9, 10, 11, 12), MID(H6408, 9, 2)), "yyyy-mm-dd")</f>
        <v>1963-12-19</v>
      </c>
      <c r="G6408" s="1" t="s">
        <v>13001</v>
      </c>
      <c r="H6408" s="1" t="s">
        <v>13000</v>
      </c>
    </row>
    <row r="6409" spans="1:8" hidden="1" x14ac:dyDescent="0.3">
      <c r="A6409" s="1" t="s">
        <v>1630</v>
      </c>
      <c r="B6409" s="1" t="str">
        <f t="shared" si="301"/>
        <v>Kazakhstan</v>
      </c>
      <c r="C6409" s="5" t="str">
        <f t="shared" si="300"/>
        <v>1963</v>
      </c>
      <c r="D6409" s="1" t="str">
        <f t="shared" si="302"/>
        <v xml:space="preserve">Vostok-2 </v>
      </c>
      <c r="E6409" s="1" t="s">
        <v>346</v>
      </c>
      <c r="F6409" s="7" t="str">
        <f>TEXT(DATE(MID(H6409, 13, 4), CHOOSE(MATCH( MID(H6409, 5, 3), {"Jan","Feb","Mar","Apr","May","Jun","Jul","Aug","Sep","Oct","Nov","Dec"}, 0), 1, 2, 3, 4, 5, 6, 7, 8, 9, 10, 11, 12), MID(H6409, 9, 2)), "yyyy-mm-dd")</f>
        <v>1963-12-19</v>
      </c>
      <c r="G6409" s="1" t="s">
        <v>13003</v>
      </c>
      <c r="H6409" s="1" t="s">
        <v>13002</v>
      </c>
    </row>
    <row r="6410" spans="1:8" hidden="1" x14ac:dyDescent="0.3">
      <c r="A6410" s="1" t="s">
        <v>4249</v>
      </c>
      <c r="B6410" s="1" t="str">
        <f t="shared" si="301"/>
        <v>USA</v>
      </c>
      <c r="C6410" s="5" t="str">
        <f t="shared" si="300"/>
        <v>1963</v>
      </c>
      <c r="D6410" s="1" t="str">
        <f t="shared" si="302"/>
        <v xml:space="preserve">Atlas-LV3 Agena-D </v>
      </c>
      <c r="E6410" s="1" t="s">
        <v>346</v>
      </c>
      <c r="F6410" s="7" t="str">
        <f>TEXT(DATE(MID(H6410, 13, 4), CHOOSE(MATCH( MID(H6410, 5, 3), {"Jan","Feb","Mar","Apr","May","Jun","Jul","Aug","Sep","Oct","Nov","Dec"}, 0), 1, 2, 3, 4, 5, 6, 7, 8, 9, 10, 11, 12), MID(H6410, 9, 2)), "yyyy-mm-dd")</f>
        <v>1963-12-18</v>
      </c>
      <c r="G6410" s="1" t="s">
        <v>13005</v>
      </c>
      <c r="H6410" s="1" t="s">
        <v>13004</v>
      </c>
    </row>
    <row r="6411" spans="1:8" hidden="1" x14ac:dyDescent="0.3">
      <c r="A6411" s="1" t="s">
        <v>12813</v>
      </c>
      <c r="B6411" s="1" t="str">
        <f t="shared" si="301"/>
        <v>Russia</v>
      </c>
      <c r="C6411" s="5" t="str">
        <f t="shared" si="300"/>
        <v>1963</v>
      </c>
      <c r="D6411" s="1" t="str">
        <f t="shared" si="302"/>
        <v xml:space="preserve">Cosmos-1 (65S3) </v>
      </c>
      <c r="E6411" s="1" t="s">
        <v>346</v>
      </c>
      <c r="F6411" s="7" t="str">
        <f>TEXT(DATE(MID(H6411, 13, 4), CHOOSE(MATCH( MID(H6411, 5, 3), {"Jan","Feb","Mar","Apr","May","Jun","Jul","Aug","Sep","Oct","Nov","Dec"}, 0), 1, 2, 3, 4, 5, 6, 7, 8, 9, 10, 11, 12), MID(H6411, 9, 2)), "yyyy-mm-dd")</f>
        <v>1963-12-13</v>
      </c>
      <c r="G6411" s="1" t="s">
        <v>13007</v>
      </c>
      <c r="H6411" s="1" t="s">
        <v>13006</v>
      </c>
    </row>
    <row r="6412" spans="1:8" hidden="1" x14ac:dyDescent="0.3">
      <c r="A6412" s="1" t="s">
        <v>10902</v>
      </c>
      <c r="B6412" s="1" t="str">
        <f t="shared" si="301"/>
        <v>USA</v>
      </c>
      <c r="C6412" s="5" t="str">
        <f t="shared" si="300"/>
        <v>1963</v>
      </c>
      <c r="D6412" s="1" t="str">
        <f t="shared" si="302"/>
        <v xml:space="preserve">Thor-DSV2A Ablestar </v>
      </c>
      <c r="E6412" s="1" t="s">
        <v>346</v>
      </c>
      <c r="F6412" s="7" t="str">
        <f>TEXT(DATE(MID(H6412, 13, 4), CHOOSE(MATCH( MID(H6412, 5, 3), {"Jan","Feb","Mar","Apr","May","Jun","Jul","Aug","Sep","Oct","Nov","Dec"}, 0), 1, 2, 3, 4, 5, 6, 7, 8, 9, 10, 11, 12), MID(H6412, 9, 2)), "yyyy-mm-dd")</f>
        <v>1963-12-05</v>
      </c>
      <c r="G6412" s="1" t="s">
        <v>13009</v>
      </c>
      <c r="H6412" s="1" t="s">
        <v>13008</v>
      </c>
    </row>
    <row r="6413" spans="1:8" hidden="1" x14ac:dyDescent="0.3">
      <c r="A6413" s="1" t="s">
        <v>1630</v>
      </c>
      <c r="B6413" s="1" t="str">
        <f t="shared" si="301"/>
        <v>Kazakhstan</v>
      </c>
      <c r="C6413" s="5" t="str">
        <f t="shared" si="300"/>
        <v>1963</v>
      </c>
      <c r="D6413" s="1" t="str">
        <f t="shared" si="302"/>
        <v xml:space="preserve">Vostok-2 </v>
      </c>
      <c r="E6413" s="1" t="s">
        <v>346</v>
      </c>
      <c r="F6413" s="7" t="str">
        <f>TEXT(DATE(MID(H6413, 13, 4), CHOOSE(MATCH( MID(H6413, 5, 3), {"Jan","Feb","Mar","Apr","May","Jun","Jul","Aug","Sep","Oct","Nov","Dec"}, 0), 1, 2, 3, 4, 5, 6, 7, 8, 9, 10, 11, 12), MID(H6413, 9, 2)), "yyyy-mm-dd")</f>
        <v>1963-11-28</v>
      </c>
      <c r="G6413" s="1" t="s">
        <v>13011</v>
      </c>
      <c r="H6413" s="1" t="s">
        <v>13010</v>
      </c>
    </row>
    <row r="6414" spans="1:8" hidden="1" x14ac:dyDescent="0.3">
      <c r="A6414" s="1" t="s">
        <v>5557</v>
      </c>
      <c r="B6414" s="1" t="str">
        <f t="shared" si="301"/>
        <v>USA</v>
      </c>
      <c r="C6414" s="5" t="str">
        <f t="shared" si="300"/>
        <v>1963</v>
      </c>
      <c r="D6414" s="1" t="str">
        <f t="shared" si="302"/>
        <v xml:space="preserve">Thor DM-21 Agena-D </v>
      </c>
      <c r="E6414" s="1" t="s">
        <v>346</v>
      </c>
      <c r="F6414" s="7" t="str">
        <f>TEXT(DATE(MID(H6414, 13, 4), CHOOSE(MATCH( MID(H6414, 5, 3), {"Jan","Feb","Mar","Apr","May","Jun","Jul","Aug","Sep","Oct","Nov","Dec"}, 0), 1, 2, 3, 4, 5, 6, 7, 8, 9, 10, 11, 12), MID(H6414, 9, 2)), "yyyy-mm-dd")</f>
        <v>1963-11-27</v>
      </c>
      <c r="G6414" s="1" t="s">
        <v>13013</v>
      </c>
      <c r="H6414" s="1" t="s">
        <v>13012</v>
      </c>
    </row>
    <row r="6415" spans="1:8" hidden="1" x14ac:dyDescent="0.3">
      <c r="A6415" s="1" t="s">
        <v>4149</v>
      </c>
      <c r="B6415" s="1" t="str">
        <f t="shared" si="301"/>
        <v>USA</v>
      </c>
      <c r="C6415" s="5" t="str">
        <f t="shared" si="300"/>
        <v>1963</v>
      </c>
      <c r="D6415" s="1" t="str">
        <f t="shared" si="302"/>
        <v xml:space="preserve">Atlas-LV3C Centaur-B </v>
      </c>
      <c r="E6415" s="1" t="s">
        <v>346</v>
      </c>
      <c r="F6415" s="7" t="str">
        <f>TEXT(DATE(MID(H6415, 13, 4), CHOOSE(MATCH( MID(H6415, 5, 3), {"Jan","Feb","Mar","Apr","May","Jun","Jul","Aug","Sep","Oct","Nov","Dec"}, 0), 1, 2, 3, 4, 5, 6, 7, 8, 9, 10, 11, 12), MID(H6415, 9, 2)), "yyyy-mm-dd")</f>
        <v>1963-11-27</v>
      </c>
      <c r="G6415" s="1" t="s">
        <v>13015</v>
      </c>
      <c r="H6415" s="1" t="s">
        <v>13014</v>
      </c>
    </row>
    <row r="6416" spans="1:8" hidden="1" x14ac:dyDescent="0.3">
      <c r="A6416" s="1" t="s">
        <v>3160</v>
      </c>
      <c r="B6416" s="1" t="str">
        <f t="shared" si="301"/>
        <v>USA</v>
      </c>
      <c r="C6416" s="5" t="str">
        <f t="shared" si="300"/>
        <v>1963</v>
      </c>
      <c r="D6416" s="1" t="str">
        <f t="shared" si="302"/>
        <v xml:space="preserve">Delta C </v>
      </c>
      <c r="E6416" s="1" t="s">
        <v>346</v>
      </c>
      <c r="F6416" s="7" t="str">
        <f>TEXT(DATE(MID(H6416, 13, 4), CHOOSE(MATCH( MID(H6416, 5, 3), {"Jan","Feb","Mar","Apr","May","Jun","Jul","Aug","Sep","Oct","Nov","Dec"}, 0), 1, 2, 3, 4, 5, 6, 7, 8, 9, 10, 11, 12), MID(H6416, 9, 2)), "yyyy-mm-dd")</f>
        <v>1963-11-27</v>
      </c>
      <c r="G6416" s="1" t="s">
        <v>13017</v>
      </c>
      <c r="H6416" s="1" t="s">
        <v>13016</v>
      </c>
    </row>
    <row r="6417" spans="1:8" hidden="1" x14ac:dyDescent="0.3">
      <c r="A6417" s="1" t="s">
        <v>1630</v>
      </c>
      <c r="B6417" s="1" t="str">
        <f t="shared" si="301"/>
        <v>Kazakhstan</v>
      </c>
      <c r="C6417" s="5" t="str">
        <f t="shared" si="300"/>
        <v>1963</v>
      </c>
      <c r="D6417" s="1" t="str">
        <f t="shared" si="302"/>
        <v xml:space="preserve">Voskhod </v>
      </c>
      <c r="E6417" s="1" t="s">
        <v>346</v>
      </c>
      <c r="F6417" s="7" t="str">
        <f>TEXT(DATE(MID(H6417, 13, 4), CHOOSE(MATCH( MID(H6417, 5, 3), {"Jan","Feb","Mar","Apr","May","Jun","Jul","Aug","Sep","Oct","Nov","Dec"}, 0), 1, 2, 3, 4, 5, 6, 7, 8, 9, 10, 11, 12), MID(H6417, 9, 2)), "yyyy-mm-dd")</f>
        <v>1963-11-16</v>
      </c>
      <c r="G6417" s="1" t="s">
        <v>13019</v>
      </c>
      <c r="H6417" s="1" t="s">
        <v>13018</v>
      </c>
    </row>
    <row r="6418" spans="1:8" hidden="1" x14ac:dyDescent="0.3">
      <c r="A6418" s="1" t="s">
        <v>1630</v>
      </c>
      <c r="B6418" s="1" t="str">
        <f t="shared" si="301"/>
        <v>Kazakhstan</v>
      </c>
      <c r="C6418" s="5" t="str">
        <f t="shared" si="300"/>
        <v>1963</v>
      </c>
      <c r="D6418" s="1" t="str">
        <f t="shared" si="302"/>
        <v xml:space="preserve">Molniya </v>
      </c>
      <c r="E6418" s="1" t="s">
        <v>346</v>
      </c>
      <c r="F6418" s="7" t="str">
        <f>TEXT(DATE(MID(H6418, 13, 4), CHOOSE(MATCH( MID(H6418, 5, 3), {"Jan","Feb","Mar","Apr","May","Jun","Jul","Aug","Sep","Oct","Nov","Dec"}, 0), 1, 2, 3, 4, 5, 6, 7, 8, 9, 10, 11, 12), MID(H6418, 9, 2)), "yyyy-mm-dd")</f>
        <v>1963-11-11</v>
      </c>
      <c r="G6418" s="1" t="s">
        <v>13021</v>
      </c>
      <c r="H6418" s="1" t="s">
        <v>13020</v>
      </c>
    </row>
    <row r="6419" spans="1:8" hidden="1" x14ac:dyDescent="0.3">
      <c r="A6419" s="1" t="s">
        <v>114</v>
      </c>
      <c r="B6419" s="1" t="str">
        <f t="shared" si="301"/>
        <v>USA</v>
      </c>
      <c r="C6419" s="5" t="str">
        <f t="shared" si="300"/>
        <v>1963</v>
      </c>
      <c r="D6419" s="1" t="str">
        <f t="shared" si="302"/>
        <v xml:space="preserve">Thor DM-21 Agena-D </v>
      </c>
      <c r="E6419" s="1" t="s">
        <v>346</v>
      </c>
      <c r="F6419" s="7" t="str">
        <f>TEXT(DATE(MID(H6419, 13, 4), CHOOSE(MATCH( MID(H6419, 5, 3), {"Jan","Feb","Mar","Apr","May","Jun","Jul","Aug","Sep","Oct","Nov","Dec"}, 0), 1, 2, 3, 4, 5, 6, 7, 8, 9, 10, 11, 12), MID(H6419, 9, 2)), "yyyy-mm-dd")</f>
        <v>1963-11-09</v>
      </c>
      <c r="G6419" s="1" t="s">
        <v>13023</v>
      </c>
      <c r="H6419" s="1" t="s">
        <v>13022</v>
      </c>
    </row>
    <row r="6420" spans="1:8" hidden="1" x14ac:dyDescent="0.3">
      <c r="A6420" s="1" t="s">
        <v>1630</v>
      </c>
      <c r="B6420" s="1" t="str">
        <f t="shared" si="301"/>
        <v>Kazakhstan</v>
      </c>
      <c r="C6420" s="5" t="str">
        <f t="shared" si="300"/>
        <v>1963</v>
      </c>
      <c r="D6420" s="1" t="str">
        <f t="shared" si="302"/>
        <v xml:space="preserve">Polyot </v>
      </c>
      <c r="E6420" s="1" t="s">
        <v>346</v>
      </c>
      <c r="F6420" s="7" t="str">
        <f>TEXT(DATE(MID(H6420, 13, 4), CHOOSE(MATCH( MID(H6420, 5, 3), {"Jan","Feb","Mar","Apr","May","Jun","Jul","Aug","Sep","Oct","Nov","Dec"}, 0), 1, 2, 3, 4, 5, 6, 7, 8, 9, 10, 11, 12), MID(H6420, 9, 2)), "yyyy-mm-dd")</f>
        <v>1963-11-01</v>
      </c>
      <c r="G6420" s="1" t="s">
        <v>13025</v>
      </c>
      <c r="H6420" s="1" t="s">
        <v>13024</v>
      </c>
    </row>
    <row r="6421" spans="1:8" hidden="1" x14ac:dyDescent="0.3">
      <c r="A6421" s="1" t="s">
        <v>10955</v>
      </c>
      <c r="B6421" s="1" t="str">
        <f t="shared" si="301"/>
        <v>USA</v>
      </c>
      <c r="C6421" s="5" t="str">
        <f t="shared" si="300"/>
        <v>1963</v>
      </c>
      <c r="D6421" s="1" t="str">
        <f t="shared" si="302"/>
        <v xml:space="preserve">Thor-SLV2A Agena-D </v>
      </c>
      <c r="E6421" s="1" t="s">
        <v>346</v>
      </c>
      <c r="F6421" s="7" t="str">
        <f>TEXT(DATE(MID(H6421, 13, 4), CHOOSE(MATCH( MID(H6421, 5, 3), {"Jan","Feb","Mar","Apr","May","Jun","Jul","Aug","Sep","Oct","Nov","Dec"}, 0), 1, 2, 3, 4, 5, 6, 7, 8, 9, 10, 11, 12), MID(H6421, 9, 2)), "yyyy-mm-dd")</f>
        <v>1963-10-29</v>
      </c>
      <c r="G6421" s="1" t="s">
        <v>13027</v>
      </c>
      <c r="H6421" s="1" t="s">
        <v>13026</v>
      </c>
    </row>
    <row r="6422" spans="1:8" hidden="1" x14ac:dyDescent="0.3">
      <c r="A6422" s="1" t="s">
        <v>4249</v>
      </c>
      <c r="B6422" s="1" t="str">
        <f t="shared" si="301"/>
        <v>USA</v>
      </c>
      <c r="C6422" s="5" t="str">
        <f t="shared" si="300"/>
        <v>1963</v>
      </c>
      <c r="D6422" s="1" t="str">
        <f t="shared" si="302"/>
        <v xml:space="preserve">Atlas-LV3 Agena-D </v>
      </c>
      <c r="E6422" s="1" t="s">
        <v>346</v>
      </c>
      <c r="F6422" s="7" t="str">
        <f>TEXT(DATE(MID(H6422, 13, 4), CHOOSE(MATCH( MID(H6422, 5, 3), {"Jan","Feb","Mar","Apr","May","Jun","Jul","Aug","Sep","Oct","Nov","Dec"}, 0), 1, 2, 3, 4, 5, 6, 7, 8, 9, 10, 11, 12), MID(H6422, 9, 2)), "yyyy-mm-dd")</f>
        <v>1963-10-25</v>
      </c>
      <c r="G6422" s="1" t="s">
        <v>13029</v>
      </c>
      <c r="H6422" s="1" t="s">
        <v>13028</v>
      </c>
    </row>
    <row r="6423" spans="1:8" hidden="1" x14ac:dyDescent="0.3">
      <c r="A6423" s="1" t="s">
        <v>12813</v>
      </c>
      <c r="B6423" s="1" t="str">
        <f t="shared" si="301"/>
        <v>Russia</v>
      </c>
      <c r="C6423" s="5" t="str">
        <f t="shared" si="300"/>
        <v>1963</v>
      </c>
      <c r="D6423" s="1" t="str">
        <f t="shared" si="302"/>
        <v xml:space="preserve">Cosmos-1 (65S3) </v>
      </c>
      <c r="E6423" s="1" t="s">
        <v>346</v>
      </c>
      <c r="F6423" s="7" t="str">
        <f>TEXT(DATE(MID(H6423, 13, 4), CHOOSE(MATCH( MID(H6423, 5, 3), {"Jan","Feb","Mar","Apr","May","Jun","Jul","Aug","Sep","Oct","Nov","Dec"}, 0), 1, 2, 3, 4, 5, 6, 7, 8, 9, 10, 11, 12), MID(H6423, 9, 2)), "yyyy-mm-dd")</f>
        <v>1963-10-24</v>
      </c>
      <c r="G6423" s="1" t="s">
        <v>13031</v>
      </c>
      <c r="H6423" s="1" t="s">
        <v>13030</v>
      </c>
    </row>
    <row r="6424" spans="1:8" hidden="1" x14ac:dyDescent="0.3">
      <c r="A6424" s="1" t="s">
        <v>1630</v>
      </c>
      <c r="B6424" s="1" t="str">
        <f t="shared" si="301"/>
        <v>Kazakhstan</v>
      </c>
      <c r="C6424" s="5" t="str">
        <f t="shared" si="300"/>
        <v>1963</v>
      </c>
      <c r="D6424" s="1" t="str">
        <f t="shared" si="302"/>
        <v xml:space="preserve">Vostok-2 </v>
      </c>
      <c r="E6424" s="1" t="s">
        <v>346</v>
      </c>
      <c r="F6424" s="7" t="str">
        <f>TEXT(DATE(MID(H6424, 13, 4), CHOOSE(MATCH( MID(H6424, 5, 3), {"Jan","Feb","Mar","Apr","May","Jun","Jul","Aug","Sep","Oct","Nov","Dec"}, 0), 1, 2, 3, 4, 5, 6, 7, 8, 9, 10, 11, 12), MID(H6424, 9, 2)), "yyyy-mm-dd")</f>
        <v>1963-10-18</v>
      </c>
      <c r="G6424" s="1" t="s">
        <v>13033</v>
      </c>
      <c r="H6424" s="1" t="s">
        <v>13032</v>
      </c>
    </row>
    <row r="6425" spans="1:8" hidden="1" x14ac:dyDescent="0.3">
      <c r="A6425" s="1" t="s">
        <v>9371</v>
      </c>
      <c r="B6425" s="1" t="str">
        <f t="shared" si="301"/>
        <v>USA</v>
      </c>
      <c r="C6425" s="5" t="str">
        <f t="shared" si="300"/>
        <v>1963</v>
      </c>
      <c r="D6425" s="1" t="str">
        <f t="shared" si="302"/>
        <v xml:space="preserve">Atlas-LV3 Agena-D </v>
      </c>
      <c r="E6425" s="1" t="s">
        <v>346</v>
      </c>
      <c r="F6425" s="7" t="str">
        <f>TEXT(DATE(MID(H6425, 13, 4), CHOOSE(MATCH( MID(H6425, 5, 3), {"Jan","Feb","Mar","Apr","May","Jun","Jul","Aug","Sep","Oct","Nov","Dec"}, 0), 1, 2, 3, 4, 5, 6, 7, 8, 9, 10, 11, 12), MID(H6425, 9, 2)), "yyyy-mm-dd")</f>
        <v>1963-10-17</v>
      </c>
      <c r="G6425" s="1" t="s">
        <v>13035</v>
      </c>
      <c r="H6425" s="1" t="s">
        <v>13034</v>
      </c>
    </row>
    <row r="6426" spans="1:8" hidden="1" x14ac:dyDescent="0.3">
      <c r="A6426" s="1" t="s">
        <v>10902</v>
      </c>
      <c r="B6426" s="1" t="str">
        <f t="shared" si="301"/>
        <v>USA</v>
      </c>
      <c r="C6426" s="5" t="str">
        <f t="shared" si="300"/>
        <v>1963</v>
      </c>
      <c r="D6426" s="1" t="str">
        <f t="shared" si="302"/>
        <v xml:space="preserve">Thor-DSV2A Ablestar </v>
      </c>
      <c r="E6426" s="1" t="s">
        <v>346</v>
      </c>
      <c r="F6426" s="7" t="str">
        <f>TEXT(DATE(MID(H6426, 13, 4), CHOOSE(MATCH( MID(H6426, 5, 3), {"Jan","Feb","Mar","Apr","May","Jun","Jul","Aug","Sep","Oct","Nov","Dec"}, 0), 1, 2, 3, 4, 5, 6, 7, 8, 9, 10, 11, 12), MID(H6426, 9, 2)), "yyyy-mm-dd")</f>
        <v>1963-09-28</v>
      </c>
      <c r="G6426" s="1" t="s">
        <v>13037</v>
      </c>
      <c r="H6426" s="1" t="s">
        <v>13036</v>
      </c>
    </row>
    <row r="6427" spans="1:8" hidden="1" x14ac:dyDescent="0.3">
      <c r="A6427" s="1" t="s">
        <v>5723</v>
      </c>
      <c r="B6427" s="1" t="str">
        <f t="shared" si="301"/>
        <v>USA</v>
      </c>
      <c r="C6427" s="5" t="str">
        <f t="shared" si="300"/>
        <v>1963</v>
      </c>
      <c r="D6427" s="1" t="str">
        <f t="shared" si="302"/>
        <v xml:space="preserve">Scout X-2B </v>
      </c>
      <c r="E6427" s="1" t="s">
        <v>346</v>
      </c>
      <c r="F6427" s="7" t="str">
        <f>TEXT(DATE(MID(H6427, 13, 4), CHOOSE(MATCH( MID(H6427, 5, 3), {"Jan","Feb","Mar","Apr","May","Jun","Jul","Aug","Sep","Oct","Nov","Dec"}, 0), 1, 2, 3, 4, 5, 6, 7, 8, 9, 10, 11, 12), MID(H6427, 9, 2)), "yyyy-mm-dd")</f>
        <v>1963-09-27</v>
      </c>
      <c r="G6427" s="1" t="s">
        <v>13039</v>
      </c>
      <c r="H6427" s="1" t="s">
        <v>13038</v>
      </c>
    </row>
    <row r="6428" spans="1:8" hidden="1" x14ac:dyDescent="0.3">
      <c r="A6428" s="1" t="s">
        <v>114</v>
      </c>
      <c r="B6428" s="1" t="str">
        <f t="shared" si="301"/>
        <v>USA</v>
      </c>
      <c r="C6428" s="5" t="str">
        <f t="shared" si="300"/>
        <v>1963</v>
      </c>
      <c r="D6428" s="1" t="str">
        <f t="shared" si="302"/>
        <v xml:space="preserve">Thor-SLV2A Agena-D </v>
      </c>
      <c r="E6428" s="1" t="s">
        <v>346</v>
      </c>
      <c r="F6428" s="7" t="str">
        <f>TEXT(DATE(MID(H6428, 13, 4), CHOOSE(MATCH( MID(H6428, 5, 3), {"Jan","Feb","Mar","Apr","May","Jun","Jul","Aug","Sep","Oct","Nov","Dec"}, 0), 1, 2, 3, 4, 5, 6, 7, 8, 9, 10, 11, 12), MID(H6428, 9, 2)), "yyyy-mm-dd")</f>
        <v>1963-09-23</v>
      </c>
      <c r="G6428" s="1" t="s">
        <v>13041</v>
      </c>
      <c r="H6428" s="1" t="s">
        <v>13040</v>
      </c>
    </row>
    <row r="6429" spans="1:8" hidden="1" x14ac:dyDescent="0.3">
      <c r="A6429" s="1" t="s">
        <v>4249</v>
      </c>
      <c r="B6429" s="1" t="str">
        <f t="shared" si="301"/>
        <v>USA</v>
      </c>
      <c r="C6429" s="5" t="str">
        <f t="shared" si="300"/>
        <v>1963</v>
      </c>
      <c r="D6429" s="1" t="str">
        <f t="shared" si="302"/>
        <v xml:space="preserve">Atlas-LV3 Agena-D </v>
      </c>
      <c r="E6429" s="1" t="s">
        <v>346</v>
      </c>
      <c r="F6429" s="7" t="str">
        <f>TEXT(DATE(MID(H6429, 13, 4), CHOOSE(MATCH( MID(H6429, 5, 3), {"Jan","Feb","Mar","Apr","May","Jun","Jul","Aug","Sep","Oct","Nov","Dec"}, 0), 1, 2, 3, 4, 5, 6, 7, 8, 9, 10, 11, 12), MID(H6429, 9, 2)), "yyyy-mm-dd")</f>
        <v>1963-09-06</v>
      </c>
      <c r="G6429" s="1" t="s">
        <v>13043</v>
      </c>
      <c r="H6429" s="1" t="s">
        <v>13042</v>
      </c>
    </row>
    <row r="6430" spans="1:8" hidden="1" x14ac:dyDescent="0.3">
      <c r="A6430" s="1" t="s">
        <v>11804</v>
      </c>
      <c r="B6430" s="1" t="str">
        <f t="shared" si="301"/>
        <v>USA</v>
      </c>
      <c r="C6430" s="5" t="str">
        <f t="shared" si="300"/>
        <v>1963</v>
      </c>
      <c r="D6430" s="1" t="str">
        <f t="shared" si="302"/>
        <v xml:space="preserve">Thor DM-21 Agena-D </v>
      </c>
      <c r="E6430" s="1" t="s">
        <v>346</v>
      </c>
      <c r="F6430" s="7" t="str">
        <f>TEXT(DATE(MID(H6430, 13, 4), CHOOSE(MATCH( MID(H6430, 5, 3), {"Jan","Feb","Mar","Apr","May","Jun","Jul","Aug","Sep","Oct","Nov","Dec"}, 0), 1, 2, 3, 4, 5, 6, 7, 8, 9, 10, 11, 12), MID(H6430, 9, 2)), "yyyy-mm-dd")</f>
        <v>1963-08-29</v>
      </c>
      <c r="G6430" s="1" t="s">
        <v>13045</v>
      </c>
      <c r="H6430" s="1" t="s">
        <v>13044</v>
      </c>
    </row>
    <row r="6431" spans="1:8" hidden="1" x14ac:dyDescent="0.3">
      <c r="A6431" s="1" t="s">
        <v>10955</v>
      </c>
      <c r="B6431" s="1" t="str">
        <f t="shared" si="301"/>
        <v>USA</v>
      </c>
      <c r="C6431" s="5" t="str">
        <f t="shared" si="300"/>
        <v>1963</v>
      </c>
      <c r="D6431" s="1" t="str">
        <f t="shared" si="302"/>
        <v xml:space="preserve">Thor-SLV2A Agena-D </v>
      </c>
      <c r="E6431" s="1" t="s">
        <v>346</v>
      </c>
      <c r="F6431" s="7" t="str">
        <f>TEXT(DATE(MID(H6431, 13, 4), CHOOSE(MATCH( MID(H6431, 5, 3), {"Jan","Feb","Mar","Apr","May","Jun","Jul","Aug","Sep","Oct","Nov","Dec"}, 0), 1, 2, 3, 4, 5, 6, 7, 8, 9, 10, 11, 12), MID(H6431, 9, 2)), "yyyy-mm-dd")</f>
        <v>1963-08-25</v>
      </c>
      <c r="G6431" s="1" t="s">
        <v>13047</v>
      </c>
      <c r="H6431" s="1" t="s">
        <v>13046</v>
      </c>
    </row>
    <row r="6432" spans="1:8" hidden="1" x14ac:dyDescent="0.3">
      <c r="A6432" s="1" t="s">
        <v>12813</v>
      </c>
      <c r="B6432" s="1" t="str">
        <f t="shared" si="301"/>
        <v>Russia</v>
      </c>
      <c r="C6432" s="5" t="str">
        <f t="shared" si="300"/>
        <v>1963</v>
      </c>
      <c r="D6432" s="1" t="str">
        <f t="shared" si="302"/>
        <v xml:space="preserve">Cosmos-1 (65S3) </v>
      </c>
      <c r="E6432" s="1" t="s">
        <v>346</v>
      </c>
      <c r="F6432" s="7" t="str">
        <f>TEXT(DATE(MID(H6432, 13, 4), CHOOSE(MATCH( MID(H6432, 5, 3), {"Jan","Feb","Mar","Apr","May","Jun","Jul","Aug","Sep","Oct","Nov","Dec"}, 0), 1, 2, 3, 4, 5, 6, 7, 8, 9, 10, 11, 12), MID(H6432, 9, 2)), "yyyy-mm-dd")</f>
        <v>1963-08-22</v>
      </c>
      <c r="G6432" s="1" t="s">
        <v>13049</v>
      </c>
      <c r="H6432" s="1" t="s">
        <v>13048</v>
      </c>
    </row>
    <row r="6433" spans="1:8" hidden="1" x14ac:dyDescent="0.3">
      <c r="A6433" s="1" t="s">
        <v>12813</v>
      </c>
      <c r="B6433" s="1" t="str">
        <f t="shared" si="301"/>
        <v>Russia</v>
      </c>
      <c r="C6433" s="5" t="str">
        <f t="shared" si="300"/>
        <v>1963</v>
      </c>
      <c r="D6433" s="1" t="str">
        <f t="shared" si="302"/>
        <v xml:space="preserve">Cosmos-1 (65S3) </v>
      </c>
      <c r="E6433" s="1" t="s">
        <v>346</v>
      </c>
      <c r="F6433" s="7" t="str">
        <f>TEXT(DATE(MID(H6433, 13, 4), CHOOSE(MATCH( MID(H6433, 5, 3), {"Jan","Feb","Mar","Apr","May","Jun","Jul","Aug","Sep","Oct","Nov","Dec"}, 0), 1, 2, 3, 4, 5, 6, 7, 8, 9, 10, 11, 12), MID(H6433, 9, 2)), "yyyy-mm-dd")</f>
        <v>1963-08-06</v>
      </c>
      <c r="G6433" s="1" t="s">
        <v>13051</v>
      </c>
      <c r="H6433" s="1" t="s">
        <v>13050</v>
      </c>
    </row>
    <row r="6434" spans="1:8" hidden="1" x14ac:dyDescent="0.3">
      <c r="A6434" s="1" t="s">
        <v>114</v>
      </c>
      <c r="B6434" s="1" t="str">
        <f t="shared" si="301"/>
        <v>USA</v>
      </c>
      <c r="C6434" s="5" t="str">
        <f t="shared" si="300"/>
        <v>1963</v>
      </c>
      <c r="D6434" s="1" t="str">
        <f t="shared" si="302"/>
        <v xml:space="preserve">Thor-SLV2A Agena-D </v>
      </c>
      <c r="E6434" s="1" t="s">
        <v>346</v>
      </c>
      <c r="F6434" s="7" t="str">
        <f>TEXT(DATE(MID(H6434, 13, 4), CHOOSE(MATCH( MID(H6434, 5, 3), {"Jan","Feb","Mar","Apr","May","Jun","Jul","Aug","Sep","Oct","Nov","Dec"}, 0), 1, 2, 3, 4, 5, 6, 7, 8, 9, 10, 11, 12), MID(H6434, 9, 2)), "yyyy-mm-dd")</f>
        <v>1963-07-31</v>
      </c>
      <c r="G6434" s="1" t="s">
        <v>13053</v>
      </c>
      <c r="H6434" s="1" t="s">
        <v>13052</v>
      </c>
    </row>
    <row r="6435" spans="1:8" hidden="1" x14ac:dyDescent="0.3">
      <c r="A6435" s="1" t="s">
        <v>3478</v>
      </c>
      <c r="B6435" s="1" t="str">
        <f t="shared" si="301"/>
        <v>USA</v>
      </c>
      <c r="C6435" s="5" t="str">
        <f t="shared" si="300"/>
        <v>1963</v>
      </c>
      <c r="D6435" s="1" t="str">
        <f t="shared" si="302"/>
        <v xml:space="preserve">Delta B </v>
      </c>
      <c r="E6435" s="1" t="s">
        <v>346</v>
      </c>
      <c r="F6435" s="7" t="str">
        <f>TEXT(DATE(MID(H6435, 13, 4), CHOOSE(MATCH( MID(H6435, 5, 3), {"Jan","Feb","Mar","Apr","May","Jun","Jul","Aug","Sep","Oct","Nov","Dec"}, 0), 1, 2, 3, 4, 5, 6, 7, 8, 9, 10, 11, 12), MID(H6435, 9, 2)), "yyyy-mm-dd")</f>
        <v>1963-07-26</v>
      </c>
      <c r="G6435" s="1" t="s">
        <v>13055</v>
      </c>
      <c r="H6435" s="1" t="s">
        <v>13054</v>
      </c>
    </row>
    <row r="6436" spans="1:8" hidden="1" x14ac:dyDescent="0.3">
      <c r="A6436" s="1" t="s">
        <v>671</v>
      </c>
      <c r="B6436" s="1" t="str">
        <f t="shared" si="301"/>
        <v>USA</v>
      </c>
      <c r="C6436" s="5" t="str">
        <f t="shared" si="300"/>
        <v>1963</v>
      </c>
      <c r="D6436" s="1" t="str">
        <f t="shared" si="302"/>
        <v xml:space="preserve">Atlas-LV3 Agena-B </v>
      </c>
      <c r="E6436" s="1" t="s">
        <v>346</v>
      </c>
      <c r="F6436" s="7" t="str">
        <f>TEXT(DATE(MID(H6436, 13, 4), CHOOSE(MATCH( MID(H6436, 5, 3), {"Jan","Feb","Mar","Apr","May","Jun","Jul","Aug","Sep","Oct","Nov","Dec"}, 0), 1, 2, 3, 4, 5, 6, 7, 8, 9, 10, 11, 12), MID(H6436, 9, 2)), "yyyy-mm-dd")</f>
        <v>1963-07-19</v>
      </c>
      <c r="G6436" s="1" t="s">
        <v>13057</v>
      </c>
      <c r="H6436" s="1" t="s">
        <v>13056</v>
      </c>
    </row>
    <row r="6437" spans="1:8" hidden="1" x14ac:dyDescent="0.3">
      <c r="A6437" s="1" t="s">
        <v>10902</v>
      </c>
      <c r="B6437" s="1" t="str">
        <f t="shared" si="301"/>
        <v>USA</v>
      </c>
      <c r="C6437" s="5" t="str">
        <f t="shared" si="300"/>
        <v>1963</v>
      </c>
      <c r="D6437" s="1" t="str">
        <f t="shared" si="302"/>
        <v xml:space="preserve">Thor DM-21 Agena-D </v>
      </c>
      <c r="E6437" s="1" t="s">
        <v>346</v>
      </c>
      <c r="F6437" s="7" t="str">
        <f>TEXT(DATE(MID(H6437, 13, 4), CHOOSE(MATCH( MID(H6437, 5, 3), {"Jan","Feb","Mar","Apr","May","Jun","Jul","Aug","Sep","Oct","Nov","Dec"}, 0), 1, 2, 3, 4, 5, 6, 7, 8, 9, 10, 11, 12), MID(H6437, 9, 2)), "yyyy-mm-dd")</f>
        <v>1963-07-19</v>
      </c>
      <c r="G6437" s="1" t="s">
        <v>13059</v>
      </c>
      <c r="H6437" s="1" t="s">
        <v>13058</v>
      </c>
    </row>
    <row r="6438" spans="1:8" hidden="1" x14ac:dyDescent="0.3">
      <c r="A6438" s="1" t="s">
        <v>4249</v>
      </c>
      <c r="B6438" s="1" t="str">
        <f t="shared" si="301"/>
        <v>USA</v>
      </c>
      <c r="C6438" s="5" t="str">
        <f t="shared" si="300"/>
        <v>1963</v>
      </c>
      <c r="D6438" s="1" t="str">
        <f t="shared" si="302"/>
        <v xml:space="preserve">Atlas-LV3 Agena-D </v>
      </c>
      <c r="E6438" s="1" t="s">
        <v>346</v>
      </c>
      <c r="F6438" s="7" t="str">
        <f>TEXT(DATE(MID(H6438, 13, 4), CHOOSE(MATCH( MID(H6438, 5, 3), {"Jan","Feb","Mar","Apr","May","Jun","Jul","Aug","Sep","Oct","Nov","Dec"}, 0), 1, 2, 3, 4, 5, 6, 7, 8, 9, 10, 11, 12), MID(H6438, 9, 2)), "yyyy-mm-dd")</f>
        <v>1963-07-12</v>
      </c>
      <c r="G6438" s="1" t="s">
        <v>13061</v>
      </c>
      <c r="H6438" s="1" t="s">
        <v>13060</v>
      </c>
    </row>
    <row r="6439" spans="1:8" hidden="1" x14ac:dyDescent="0.3">
      <c r="A6439" s="1" t="s">
        <v>1630</v>
      </c>
      <c r="B6439" s="1" t="str">
        <f t="shared" si="301"/>
        <v>Kazakhstan</v>
      </c>
      <c r="C6439" s="5" t="str">
        <f t="shared" si="300"/>
        <v>1963</v>
      </c>
      <c r="D6439" s="1" t="str">
        <f t="shared" si="302"/>
        <v xml:space="preserve">Vostok-2 </v>
      </c>
      <c r="E6439" s="1" t="s">
        <v>346</v>
      </c>
      <c r="F6439" s="7" t="str">
        <f>TEXT(DATE(MID(H6439, 13, 4), CHOOSE(MATCH( MID(H6439, 5, 3), {"Jan","Feb","Mar","Apr","May","Jun","Jul","Aug","Sep","Oct","Nov","Dec"}, 0), 1, 2, 3, 4, 5, 6, 7, 8, 9, 10, 11, 12), MID(H6439, 9, 2)), "yyyy-mm-dd")</f>
        <v>1963-07-10</v>
      </c>
      <c r="G6439" s="1" t="s">
        <v>13063</v>
      </c>
      <c r="H6439" s="1" t="s">
        <v>13062</v>
      </c>
    </row>
    <row r="6440" spans="1:8" hidden="1" x14ac:dyDescent="0.3">
      <c r="A6440" s="1" t="s">
        <v>11804</v>
      </c>
      <c r="B6440" s="1" t="str">
        <f t="shared" si="301"/>
        <v>USA</v>
      </c>
      <c r="C6440" s="5" t="str">
        <f t="shared" si="300"/>
        <v>1963</v>
      </c>
      <c r="D6440" s="1" t="str">
        <f t="shared" si="302"/>
        <v xml:space="preserve">Thor-SLV2A Agena-D </v>
      </c>
      <c r="E6440" s="1" t="s">
        <v>346</v>
      </c>
      <c r="F6440" s="7" t="str">
        <f>TEXT(DATE(MID(H6440, 13, 4), CHOOSE(MATCH( MID(H6440, 5, 3), {"Jan","Feb","Mar","Apr","May","Jun","Jul","Aug","Sep","Oct","Nov","Dec"}, 0), 1, 2, 3, 4, 5, 6, 7, 8, 9, 10, 11, 12), MID(H6440, 9, 2)), "yyyy-mm-dd")</f>
        <v>1963-06-29</v>
      </c>
      <c r="G6440" s="1" t="s">
        <v>13065</v>
      </c>
      <c r="H6440" s="1" t="s">
        <v>13064</v>
      </c>
    </row>
    <row r="6441" spans="1:8" hidden="1" x14ac:dyDescent="0.3">
      <c r="A6441" s="1" t="s">
        <v>5723</v>
      </c>
      <c r="B6441" s="1" t="str">
        <f t="shared" si="301"/>
        <v>USA</v>
      </c>
      <c r="C6441" s="5" t="str">
        <f t="shared" si="300"/>
        <v>1963</v>
      </c>
      <c r="D6441" s="1" t="str">
        <f t="shared" si="302"/>
        <v xml:space="preserve">Scout X-4 </v>
      </c>
      <c r="E6441" s="1" t="s">
        <v>346</v>
      </c>
      <c r="F6441" s="7" t="str">
        <f>TEXT(DATE(MID(H6441, 13, 4), CHOOSE(MATCH( MID(H6441, 5, 3), {"Jan","Feb","Mar","Apr","May","Jun","Jul","Aug","Sep","Oct","Nov","Dec"}, 0), 1, 2, 3, 4, 5, 6, 7, 8, 9, 10, 11, 12), MID(H6441, 9, 2)), "yyyy-mm-dd")</f>
        <v>1963-06-28</v>
      </c>
      <c r="G6441" s="1" t="s">
        <v>13067</v>
      </c>
      <c r="H6441" s="1" t="s">
        <v>13066</v>
      </c>
    </row>
    <row r="6442" spans="1:8" hidden="1" x14ac:dyDescent="0.3">
      <c r="A6442" s="1" t="s">
        <v>114</v>
      </c>
      <c r="B6442" s="1" t="str">
        <f t="shared" si="301"/>
        <v>USA</v>
      </c>
      <c r="C6442" s="5" t="str">
        <f t="shared" si="300"/>
        <v>1963</v>
      </c>
      <c r="D6442" s="1" t="str">
        <f t="shared" si="302"/>
        <v xml:space="preserve">Thor-SLV2A Agena-D </v>
      </c>
      <c r="E6442" s="1" t="s">
        <v>346</v>
      </c>
      <c r="F6442" s="7" t="str">
        <f>TEXT(DATE(MID(H6442, 13, 4), CHOOSE(MATCH( MID(H6442, 5, 3), {"Jan","Feb","Mar","Apr","May","Jun","Jul","Aug","Sep","Oct","Nov","Dec"}, 0), 1, 2, 3, 4, 5, 6, 7, 8, 9, 10, 11, 12), MID(H6442, 9, 2)), "yyyy-mm-dd")</f>
        <v>1963-06-27</v>
      </c>
      <c r="G6442" s="1" t="s">
        <v>13069</v>
      </c>
      <c r="H6442" s="1" t="s">
        <v>13068</v>
      </c>
    </row>
    <row r="6443" spans="1:8" hidden="1" x14ac:dyDescent="0.3">
      <c r="A6443" s="1" t="s">
        <v>3160</v>
      </c>
      <c r="B6443" s="1" t="str">
        <f t="shared" si="301"/>
        <v>USA</v>
      </c>
      <c r="C6443" s="5" t="str">
        <f t="shared" si="300"/>
        <v>1963</v>
      </c>
      <c r="D6443" s="1" t="str">
        <f t="shared" si="302"/>
        <v xml:space="preserve">Delta B </v>
      </c>
      <c r="E6443" s="1" t="s">
        <v>346</v>
      </c>
      <c r="F6443" s="7" t="str">
        <f>TEXT(DATE(MID(H6443, 13, 4), CHOOSE(MATCH( MID(H6443, 5, 3), {"Jan","Feb","Mar","Apr","May","Jun","Jul","Aug","Sep","Oct","Nov","Dec"}, 0), 1, 2, 3, 4, 5, 6, 7, 8, 9, 10, 11, 12), MID(H6443, 9, 2)), "yyyy-mm-dd")</f>
        <v>1963-06-19</v>
      </c>
      <c r="G6443" s="1" t="s">
        <v>13071</v>
      </c>
      <c r="H6443" s="1" t="s">
        <v>13070</v>
      </c>
    </row>
    <row r="6444" spans="1:8" hidden="1" x14ac:dyDescent="0.3">
      <c r="A6444" s="1" t="s">
        <v>1630</v>
      </c>
      <c r="B6444" s="1" t="str">
        <f t="shared" si="301"/>
        <v>Kazakhstan</v>
      </c>
      <c r="C6444" s="5" t="str">
        <f t="shared" si="300"/>
        <v>1963</v>
      </c>
      <c r="D6444" s="1" t="str">
        <f t="shared" si="302"/>
        <v xml:space="preserve">Vostok </v>
      </c>
      <c r="E6444" s="1" t="s">
        <v>346</v>
      </c>
      <c r="F6444" s="7" t="str">
        <f>TEXT(DATE(MID(H6444, 13, 4), CHOOSE(MATCH( MID(H6444, 5, 3), {"Jan","Feb","Mar","Apr","May","Jun","Jul","Aug","Sep","Oct","Nov","Dec"}, 0), 1, 2, 3, 4, 5, 6, 7, 8, 9, 10, 11, 12), MID(H6444, 9, 2)), "yyyy-mm-dd")</f>
        <v>1963-06-16</v>
      </c>
      <c r="G6444" s="1" t="s">
        <v>13073</v>
      </c>
      <c r="H6444" s="1" t="s">
        <v>13072</v>
      </c>
    </row>
    <row r="6445" spans="1:8" hidden="1" x14ac:dyDescent="0.3">
      <c r="A6445" s="1" t="s">
        <v>5723</v>
      </c>
      <c r="B6445" s="1" t="str">
        <f t="shared" si="301"/>
        <v>USA</v>
      </c>
      <c r="C6445" s="5" t="str">
        <f t="shared" si="300"/>
        <v>1963</v>
      </c>
      <c r="D6445" s="1" t="str">
        <f t="shared" si="302"/>
        <v xml:space="preserve">Scout X-3 </v>
      </c>
      <c r="E6445" s="1" t="s">
        <v>346</v>
      </c>
      <c r="F6445" s="7" t="str">
        <f>TEXT(DATE(MID(H6445, 13, 4), CHOOSE(MATCH( MID(H6445, 5, 3), {"Jan","Feb","Mar","Apr","May","Jun","Jul","Aug","Sep","Oct","Nov","Dec"}, 0), 1, 2, 3, 4, 5, 6, 7, 8, 9, 10, 11, 12), MID(H6445, 9, 2)), "yyyy-mm-dd")</f>
        <v>1963-06-16</v>
      </c>
      <c r="G6445" s="1" t="s">
        <v>13075</v>
      </c>
      <c r="H6445" s="1" t="s">
        <v>13074</v>
      </c>
    </row>
    <row r="6446" spans="1:8" hidden="1" x14ac:dyDescent="0.3">
      <c r="A6446" s="1" t="s">
        <v>10902</v>
      </c>
      <c r="B6446" s="1" t="str">
        <f t="shared" si="301"/>
        <v>USA</v>
      </c>
      <c r="C6446" s="5" t="str">
        <f t="shared" si="300"/>
        <v>1963</v>
      </c>
      <c r="D6446" s="1" t="str">
        <f t="shared" si="302"/>
        <v xml:space="preserve">Thor DM-21 Agena-D </v>
      </c>
      <c r="E6446" s="1" t="s">
        <v>346</v>
      </c>
      <c r="F6446" s="7" t="str">
        <f>TEXT(DATE(MID(H6446, 13, 4), CHOOSE(MATCH( MID(H6446, 5, 3), {"Jan","Feb","Mar","Apr","May","Jun","Jul","Aug","Sep","Oct","Nov","Dec"}, 0), 1, 2, 3, 4, 5, 6, 7, 8, 9, 10, 11, 12), MID(H6446, 9, 2)), "yyyy-mm-dd")</f>
        <v>1963-06-15</v>
      </c>
      <c r="G6446" s="1" t="s">
        <v>13077</v>
      </c>
      <c r="H6446" s="1" t="s">
        <v>13076</v>
      </c>
    </row>
    <row r="6447" spans="1:8" hidden="1" x14ac:dyDescent="0.3">
      <c r="A6447" s="1" t="s">
        <v>1630</v>
      </c>
      <c r="B6447" s="1" t="str">
        <f t="shared" si="301"/>
        <v>Kazakhstan</v>
      </c>
      <c r="C6447" s="5" t="str">
        <f t="shared" si="300"/>
        <v>1963</v>
      </c>
      <c r="D6447" s="1" t="str">
        <f t="shared" si="302"/>
        <v xml:space="preserve">Vostok </v>
      </c>
      <c r="E6447" s="1" t="s">
        <v>346</v>
      </c>
      <c r="F6447" s="7" t="str">
        <f>TEXT(DATE(MID(H6447, 13, 4), CHOOSE(MATCH( MID(H6447, 5, 3), {"Jan","Feb","Mar","Apr","May","Jun","Jul","Aug","Sep","Oct","Nov","Dec"}, 0), 1, 2, 3, 4, 5, 6, 7, 8, 9, 10, 11, 12), MID(H6447, 9, 2)), "yyyy-mm-dd")</f>
        <v>1963-06-14</v>
      </c>
      <c r="G6447" s="1" t="s">
        <v>13079</v>
      </c>
      <c r="H6447" s="1" t="s">
        <v>13078</v>
      </c>
    </row>
    <row r="6448" spans="1:8" hidden="1" x14ac:dyDescent="0.3">
      <c r="A6448" s="1" t="s">
        <v>10955</v>
      </c>
      <c r="B6448" s="1" t="str">
        <f t="shared" si="301"/>
        <v>USA</v>
      </c>
      <c r="C6448" s="5" t="str">
        <f t="shared" si="300"/>
        <v>1963</v>
      </c>
      <c r="D6448" s="1" t="str">
        <f t="shared" si="302"/>
        <v xml:space="preserve">Thor-SLV2A Agena-D </v>
      </c>
      <c r="E6448" s="1" t="s">
        <v>346</v>
      </c>
      <c r="F6448" s="7" t="str">
        <f>TEXT(DATE(MID(H6448, 13, 4), CHOOSE(MATCH( MID(H6448, 5, 3), {"Jan","Feb","Mar","Apr","May","Jun","Jul","Aug","Sep","Oct","Nov","Dec"}, 0), 1, 2, 3, 4, 5, 6, 7, 8, 9, 10, 11, 12), MID(H6448, 9, 2)), "yyyy-mm-dd")</f>
        <v>1963-06-12</v>
      </c>
      <c r="G6448" s="1" t="s">
        <v>13081</v>
      </c>
      <c r="H6448" s="1" t="s">
        <v>13080</v>
      </c>
    </row>
    <row r="6449" spans="1:8" hidden="1" x14ac:dyDescent="0.3">
      <c r="A6449" s="1" t="s">
        <v>671</v>
      </c>
      <c r="B6449" s="1" t="str">
        <f t="shared" si="301"/>
        <v>USA</v>
      </c>
      <c r="C6449" s="5" t="str">
        <f t="shared" si="300"/>
        <v>1963</v>
      </c>
      <c r="D6449" s="1" t="str">
        <f t="shared" si="302"/>
        <v xml:space="preserve">Atlas-LV3 Agena-B </v>
      </c>
      <c r="E6449" s="1" t="s">
        <v>346</v>
      </c>
      <c r="F6449" s="7" t="str">
        <f>TEXT(DATE(MID(H6449, 13, 4), CHOOSE(MATCH( MID(H6449, 5, 3), {"Jan","Feb","Mar","Apr","May","Jun","Jul","Aug","Sep","Oct","Nov","Dec"}, 0), 1, 2, 3, 4, 5, 6, 7, 8, 9, 10, 11, 12), MID(H6449, 9, 2)), "yyyy-mm-dd")</f>
        <v>1963-06-12</v>
      </c>
      <c r="G6449" s="1" t="s">
        <v>13083</v>
      </c>
      <c r="H6449" s="1" t="s">
        <v>13082</v>
      </c>
    </row>
    <row r="6450" spans="1:8" hidden="1" x14ac:dyDescent="0.3">
      <c r="A6450" s="1" t="s">
        <v>12813</v>
      </c>
      <c r="B6450" s="1" t="str">
        <f t="shared" si="301"/>
        <v>Russia</v>
      </c>
      <c r="C6450" s="5" t="str">
        <f t="shared" si="300"/>
        <v>1963</v>
      </c>
      <c r="D6450" s="1" t="str">
        <f t="shared" si="302"/>
        <v xml:space="preserve">Cosmos-1 (65S3) </v>
      </c>
      <c r="E6450" s="1" t="s">
        <v>346</v>
      </c>
      <c r="F6450" s="7" t="str">
        <f>TEXT(DATE(MID(H6450, 13, 4), CHOOSE(MATCH( MID(H6450, 5, 3), {"Jan","Feb","Mar","Apr","May","Jun","Jul","Aug","Sep","Oct","Nov","Dec"}, 0), 1, 2, 3, 4, 5, 6, 7, 8, 9, 10, 11, 12), MID(H6450, 9, 2)), "yyyy-mm-dd")</f>
        <v>1963-06-01</v>
      </c>
      <c r="G6450" s="1" t="s">
        <v>13085</v>
      </c>
      <c r="H6450" s="1" t="s">
        <v>13084</v>
      </c>
    </row>
    <row r="6451" spans="1:8" hidden="1" x14ac:dyDescent="0.3">
      <c r="A6451" s="1" t="s">
        <v>1630</v>
      </c>
      <c r="B6451" s="1" t="str">
        <f t="shared" si="301"/>
        <v>Kazakhstan</v>
      </c>
      <c r="C6451" s="5" t="str">
        <f t="shared" si="300"/>
        <v>1963</v>
      </c>
      <c r="D6451" s="1" t="str">
        <f t="shared" si="302"/>
        <v xml:space="preserve">Vostok-2 </v>
      </c>
      <c r="E6451" s="1" t="s">
        <v>346</v>
      </c>
      <c r="F6451" s="7" t="str">
        <f>TEXT(DATE(MID(H6451, 13, 4), CHOOSE(MATCH( MID(H6451, 5, 3), {"Jan","Feb","Mar","Apr","May","Jun","Jul","Aug","Sep","Oct","Nov","Dec"}, 0), 1, 2, 3, 4, 5, 6, 7, 8, 9, 10, 11, 12), MID(H6451, 9, 2)), "yyyy-mm-dd")</f>
        <v>1963-05-24</v>
      </c>
      <c r="G6451" s="1" t="s">
        <v>13087</v>
      </c>
      <c r="H6451" s="1" t="s">
        <v>13086</v>
      </c>
    </row>
    <row r="6452" spans="1:8" hidden="1" x14ac:dyDescent="0.3">
      <c r="A6452" s="1" t="s">
        <v>12813</v>
      </c>
      <c r="B6452" s="1" t="str">
        <f t="shared" si="301"/>
        <v>Russia</v>
      </c>
      <c r="C6452" s="5" t="str">
        <f t="shared" si="300"/>
        <v>1963</v>
      </c>
      <c r="D6452" s="1" t="str">
        <f t="shared" si="302"/>
        <v xml:space="preserve">Cosmos-1 (65S3) </v>
      </c>
      <c r="E6452" s="1" t="s">
        <v>346</v>
      </c>
      <c r="F6452" s="7" t="str">
        <f>TEXT(DATE(MID(H6452, 13, 4), CHOOSE(MATCH( MID(H6452, 5, 3), {"Jan","Feb","Mar","Apr","May","Jun","Jul","Aug","Sep","Oct","Nov","Dec"}, 0), 1, 2, 3, 4, 5, 6, 7, 8, 9, 10, 11, 12), MID(H6452, 9, 2)), "yyyy-mm-dd")</f>
        <v>1963-05-22</v>
      </c>
      <c r="G6452" s="1" t="s">
        <v>13089</v>
      </c>
      <c r="H6452" s="1" t="s">
        <v>13088</v>
      </c>
    </row>
    <row r="6453" spans="1:8" hidden="1" x14ac:dyDescent="0.3">
      <c r="A6453" s="1" t="s">
        <v>11804</v>
      </c>
      <c r="B6453" s="1" t="str">
        <f t="shared" si="301"/>
        <v>USA</v>
      </c>
      <c r="C6453" s="5" t="str">
        <f t="shared" si="300"/>
        <v>1963</v>
      </c>
      <c r="D6453" s="1" t="str">
        <f t="shared" si="302"/>
        <v xml:space="preserve">Thor-SLV2A Agena-D </v>
      </c>
      <c r="E6453" s="1" t="s">
        <v>346</v>
      </c>
      <c r="F6453" s="7" t="str">
        <f>TEXT(DATE(MID(H6453, 13, 4), CHOOSE(MATCH( MID(H6453, 5, 3), {"Jan","Feb","Mar","Apr","May","Jun","Jul","Aug","Sep","Oct","Nov","Dec"}, 0), 1, 2, 3, 4, 5, 6, 7, 8, 9, 10, 11, 12), MID(H6453, 9, 2)), "yyyy-mm-dd")</f>
        <v>1963-05-18</v>
      </c>
      <c r="G6453" s="1" t="s">
        <v>13091</v>
      </c>
      <c r="H6453" s="1" t="s">
        <v>13090</v>
      </c>
    </row>
    <row r="6454" spans="1:8" hidden="1" x14ac:dyDescent="0.3">
      <c r="A6454" s="1" t="s">
        <v>12305</v>
      </c>
      <c r="B6454" s="1" t="str">
        <f t="shared" si="301"/>
        <v>USA</v>
      </c>
      <c r="C6454" s="5" t="str">
        <f t="shared" si="300"/>
        <v>1963</v>
      </c>
      <c r="D6454" s="1" t="str">
        <f t="shared" si="302"/>
        <v xml:space="preserve">Atlas-D Mercury </v>
      </c>
      <c r="E6454" s="1" t="s">
        <v>346</v>
      </c>
      <c r="F6454" s="7" t="str">
        <f>TEXT(DATE(MID(H6454, 13, 4), CHOOSE(MATCH( MID(H6454, 5, 3), {"Jan","Feb","Mar","Apr","May","Jun","Jul","Aug","Sep","Oct","Nov","Dec"}, 0), 1, 2, 3, 4, 5, 6, 7, 8, 9, 10, 11, 12), MID(H6454, 9, 2)), "yyyy-mm-dd")</f>
        <v>1963-05-15</v>
      </c>
      <c r="G6454" s="1" t="s">
        <v>13093</v>
      </c>
      <c r="H6454" s="1" t="s">
        <v>13092</v>
      </c>
    </row>
    <row r="6455" spans="1:8" hidden="1" x14ac:dyDescent="0.3">
      <c r="A6455" s="1" t="s">
        <v>671</v>
      </c>
      <c r="B6455" s="1" t="str">
        <f t="shared" si="301"/>
        <v>USA</v>
      </c>
      <c r="C6455" s="5" t="str">
        <f t="shared" si="300"/>
        <v>1963</v>
      </c>
      <c r="D6455" s="1" t="str">
        <f t="shared" si="302"/>
        <v xml:space="preserve">Atlas-LV3 Agena-B </v>
      </c>
      <c r="E6455" s="1" t="s">
        <v>346</v>
      </c>
      <c r="F6455" s="7" t="str">
        <f>TEXT(DATE(MID(H6455, 13, 4), CHOOSE(MATCH( MID(H6455, 5, 3), {"Jan","Feb","Mar","Apr","May","Jun","Jul","Aug","Sep","Oct","Nov","Dec"}, 0), 1, 2, 3, 4, 5, 6, 7, 8, 9, 10, 11, 12), MID(H6455, 9, 2)), "yyyy-mm-dd")</f>
        <v>1963-05-09</v>
      </c>
      <c r="G6455" s="1" t="s">
        <v>13095</v>
      </c>
      <c r="H6455" s="1" t="s">
        <v>13094</v>
      </c>
    </row>
    <row r="6456" spans="1:8" hidden="1" x14ac:dyDescent="0.3">
      <c r="A6456" s="1" t="s">
        <v>3160</v>
      </c>
      <c r="B6456" s="1" t="str">
        <f t="shared" si="301"/>
        <v>USA</v>
      </c>
      <c r="C6456" s="5" t="str">
        <f t="shared" si="300"/>
        <v>1963</v>
      </c>
      <c r="D6456" s="1" t="str">
        <f t="shared" si="302"/>
        <v xml:space="preserve">Delta B </v>
      </c>
      <c r="E6456" s="1" t="s">
        <v>346</v>
      </c>
      <c r="F6456" s="7" t="str">
        <f>TEXT(DATE(MID(H6456, 13, 4), CHOOSE(MATCH( MID(H6456, 5, 3), {"Jan","Feb","Mar","Apr","May","Jun","Jul","Aug","Sep","Oct","Nov","Dec"}, 0), 1, 2, 3, 4, 5, 6, 7, 8, 9, 10, 11, 12), MID(H6456, 9, 2)), "yyyy-mm-dd")</f>
        <v>1963-05-07</v>
      </c>
      <c r="G6456" s="1" t="s">
        <v>13097</v>
      </c>
      <c r="H6456" s="1" t="s">
        <v>13096</v>
      </c>
    </row>
    <row r="6457" spans="1:8" hidden="1" x14ac:dyDescent="0.3">
      <c r="A6457" s="1" t="s">
        <v>1630</v>
      </c>
      <c r="B6457" s="1" t="str">
        <f t="shared" si="301"/>
        <v>Kazakhstan</v>
      </c>
      <c r="C6457" s="5" t="str">
        <f t="shared" si="300"/>
        <v>1963</v>
      </c>
      <c r="D6457" s="1" t="str">
        <f t="shared" si="302"/>
        <v xml:space="preserve">Vostok-2 </v>
      </c>
      <c r="E6457" s="1" t="s">
        <v>346</v>
      </c>
      <c r="F6457" s="7" t="str">
        <f>TEXT(DATE(MID(H6457, 13, 4), CHOOSE(MATCH( MID(H6457, 5, 3), {"Jan","Feb","Mar","Apr","May","Jun","Jul","Aug","Sep","Oct","Nov","Dec"}, 0), 1, 2, 3, 4, 5, 6, 7, 8, 9, 10, 11, 12), MID(H6457, 9, 2)), "yyyy-mm-dd")</f>
        <v>1963-04-28</v>
      </c>
      <c r="G6457" s="1" t="s">
        <v>13099</v>
      </c>
      <c r="H6457" s="1" t="s">
        <v>13098</v>
      </c>
    </row>
    <row r="6458" spans="1:8" hidden="1" x14ac:dyDescent="0.3">
      <c r="A6458" s="1" t="s">
        <v>10902</v>
      </c>
      <c r="B6458" s="1" t="str">
        <f t="shared" si="301"/>
        <v>USA</v>
      </c>
      <c r="C6458" s="5" t="str">
        <f t="shared" si="300"/>
        <v>1963</v>
      </c>
      <c r="D6458" s="1" t="str">
        <f t="shared" si="302"/>
        <v xml:space="preserve">Thor DM-21 Agena-D </v>
      </c>
      <c r="E6458" s="1" t="s">
        <v>346</v>
      </c>
      <c r="F6458" s="7" t="str">
        <f>TEXT(DATE(MID(H6458, 13, 4), CHOOSE(MATCH( MID(H6458, 5, 3), {"Jan","Feb","Mar","Apr","May","Jun","Jul","Aug","Sep","Oct","Nov","Dec"}, 0), 1, 2, 3, 4, 5, 6, 7, 8, 9, 10, 11, 12), MID(H6458, 9, 2)), "yyyy-mm-dd")</f>
        <v>1963-04-26</v>
      </c>
      <c r="G6458" s="1" t="s">
        <v>13101</v>
      </c>
      <c r="H6458" s="1" t="s">
        <v>13100</v>
      </c>
    </row>
    <row r="6459" spans="1:8" hidden="1" x14ac:dyDescent="0.3">
      <c r="A6459" s="1" t="s">
        <v>5723</v>
      </c>
      <c r="B6459" s="1" t="str">
        <f t="shared" si="301"/>
        <v>USA</v>
      </c>
      <c r="C6459" s="5" t="str">
        <f t="shared" si="300"/>
        <v>1963</v>
      </c>
      <c r="D6459" s="1" t="str">
        <f t="shared" si="302"/>
        <v xml:space="preserve">Scout X-2M </v>
      </c>
      <c r="E6459" s="1" t="s">
        <v>346</v>
      </c>
      <c r="F6459" s="7" t="str">
        <f>TEXT(DATE(MID(H6459, 13, 4), CHOOSE(MATCH( MID(H6459, 5, 3), {"Jan","Feb","Mar","Apr","May","Jun","Jul","Aug","Sep","Oct","Nov","Dec"}, 0), 1, 2, 3, 4, 5, 6, 7, 8, 9, 10, 11, 12), MID(H6459, 9, 2)), "yyyy-mm-dd")</f>
        <v>1963-04-26</v>
      </c>
      <c r="G6459" s="1" t="s">
        <v>13103</v>
      </c>
      <c r="H6459" s="1" t="s">
        <v>13102</v>
      </c>
    </row>
    <row r="6460" spans="1:8" hidden="1" x14ac:dyDescent="0.3">
      <c r="A6460" s="1" t="s">
        <v>1630</v>
      </c>
      <c r="B6460" s="1" t="str">
        <f t="shared" si="301"/>
        <v>Kazakhstan</v>
      </c>
      <c r="C6460" s="5" t="str">
        <f t="shared" si="300"/>
        <v>1963</v>
      </c>
      <c r="D6460" s="1" t="str">
        <f t="shared" si="302"/>
        <v xml:space="preserve">Vostok-2 </v>
      </c>
      <c r="E6460" s="1" t="s">
        <v>346</v>
      </c>
      <c r="F6460" s="7" t="str">
        <f>TEXT(DATE(MID(H6460, 13, 4), CHOOSE(MATCH( MID(H6460, 5, 3), {"Jan","Feb","Mar","Apr","May","Jun","Jul","Aug","Sep","Oct","Nov","Dec"}, 0), 1, 2, 3, 4, 5, 6, 7, 8, 9, 10, 11, 12), MID(H6460, 9, 2)), "yyyy-mm-dd")</f>
        <v>1963-04-22</v>
      </c>
      <c r="G6460" s="1" t="s">
        <v>13105</v>
      </c>
      <c r="H6460" s="1" t="s">
        <v>13104</v>
      </c>
    </row>
    <row r="6461" spans="1:8" hidden="1" x14ac:dyDescent="0.3">
      <c r="A6461" s="1" t="s">
        <v>12813</v>
      </c>
      <c r="B6461" s="1" t="str">
        <f t="shared" si="301"/>
        <v>Russia</v>
      </c>
      <c r="C6461" s="5" t="str">
        <f t="shared" si="300"/>
        <v>1963</v>
      </c>
      <c r="D6461" s="1" t="str">
        <f t="shared" si="302"/>
        <v xml:space="preserve">Cosmos-1 (65S3) </v>
      </c>
      <c r="E6461" s="1" t="s">
        <v>346</v>
      </c>
      <c r="F6461" s="7" t="str">
        <f>TEXT(DATE(MID(H6461, 13, 4), CHOOSE(MATCH( MID(H6461, 5, 3), {"Jan","Feb","Mar","Apr","May","Jun","Jul","Aug","Sep","Oct","Nov","Dec"}, 0), 1, 2, 3, 4, 5, 6, 7, 8, 9, 10, 11, 12), MID(H6461, 9, 2)), "yyyy-mm-dd")</f>
        <v>1963-04-13</v>
      </c>
      <c r="G6461" s="1" t="s">
        <v>13107</v>
      </c>
      <c r="H6461" s="1" t="s">
        <v>13106</v>
      </c>
    </row>
    <row r="6462" spans="1:8" hidden="1" x14ac:dyDescent="0.3">
      <c r="A6462" s="1" t="s">
        <v>12813</v>
      </c>
      <c r="B6462" s="1" t="str">
        <f t="shared" si="301"/>
        <v>Russia</v>
      </c>
      <c r="C6462" s="5" t="str">
        <f t="shared" si="300"/>
        <v>1963</v>
      </c>
      <c r="D6462" s="1" t="str">
        <f t="shared" si="302"/>
        <v xml:space="preserve">Cosmos-1 (65S3) </v>
      </c>
      <c r="E6462" s="1" t="s">
        <v>346</v>
      </c>
      <c r="F6462" s="7" t="str">
        <f>TEXT(DATE(MID(H6462, 13, 4), CHOOSE(MATCH( MID(H6462, 5, 3), {"Jan","Feb","Mar","Apr","May","Jun","Jul","Aug","Sep","Oct","Nov","Dec"}, 0), 1, 2, 3, 4, 5, 6, 7, 8, 9, 10, 11, 12), MID(H6462, 9, 2)), "yyyy-mm-dd")</f>
        <v>1963-04-06</v>
      </c>
      <c r="G6462" s="1" t="s">
        <v>13109</v>
      </c>
      <c r="H6462" s="1" t="s">
        <v>13108</v>
      </c>
    </row>
    <row r="6463" spans="1:8" hidden="1" x14ac:dyDescent="0.3">
      <c r="A6463" s="1" t="s">
        <v>5723</v>
      </c>
      <c r="B6463" s="1" t="str">
        <f t="shared" si="301"/>
        <v>USA</v>
      </c>
      <c r="C6463" s="5" t="str">
        <f t="shared" si="300"/>
        <v>1963</v>
      </c>
      <c r="D6463" s="1" t="str">
        <f t="shared" si="302"/>
        <v xml:space="preserve">Scout X-3 </v>
      </c>
      <c r="E6463" s="1" t="s">
        <v>346</v>
      </c>
      <c r="F6463" s="7" t="str">
        <f>TEXT(DATE(MID(H6463, 13, 4), CHOOSE(MATCH( MID(H6463, 5, 3), {"Jan","Feb","Mar","Apr","May","Jun","Jul","Aug","Sep","Oct","Nov","Dec"}, 0), 1, 2, 3, 4, 5, 6, 7, 8, 9, 10, 11, 12), MID(H6463, 9, 2)), "yyyy-mm-dd")</f>
        <v>1963-04-05</v>
      </c>
      <c r="G6463" s="1" t="s">
        <v>13111</v>
      </c>
      <c r="H6463" s="1" t="s">
        <v>13110</v>
      </c>
    </row>
    <row r="6464" spans="1:8" hidden="1" x14ac:dyDescent="0.3">
      <c r="A6464" s="1" t="s">
        <v>3478</v>
      </c>
      <c r="B6464" s="1" t="str">
        <f t="shared" si="301"/>
        <v>USA</v>
      </c>
      <c r="C6464" s="5" t="str">
        <f t="shared" si="300"/>
        <v>1963</v>
      </c>
      <c r="D6464" s="1" t="str">
        <f t="shared" si="302"/>
        <v xml:space="preserve">Delta B </v>
      </c>
      <c r="E6464" s="1" t="s">
        <v>346</v>
      </c>
      <c r="F6464" s="7" t="str">
        <f>TEXT(DATE(MID(H6464, 13, 4), CHOOSE(MATCH( MID(H6464, 5, 3), {"Jan","Feb","Mar","Apr","May","Jun","Jul","Aug","Sep","Oct","Nov","Dec"}, 0), 1, 2, 3, 4, 5, 6, 7, 8, 9, 10, 11, 12), MID(H6464, 9, 2)), "yyyy-mm-dd")</f>
        <v>1963-04-03</v>
      </c>
      <c r="G6464" s="1" t="s">
        <v>13113</v>
      </c>
      <c r="H6464" s="1" t="s">
        <v>13112</v>
      </c>
    </row>
    <row r="6465" spans="1:8" hidden="1" x14ac:dyDescent="0.3">
      <c r="A6465" s="1" t="s">
        <v>1630</v>
      </c>
      <c r="B6465" s="1" t="str">
        <f t="shared" si="301"/>
        <v>Kazakhstan</v>
      </c>
      <c r="C6465" s="5" t="str">
        <f t="shared" si="300"/>
        <v>1963</v>
      </c>
      <c r="D6465" s="1" t="str">
        <f t="shared" si="302"/>
        <v xml:space="preserve">Molniya </v>
      </c>
      <c r="E6465" s="1" t="s">
        <v>346</v>
      </c>
      <c r="F6465" s="7" t="str">
        <f>TEXT(DATE(MID(H6465, 13, 4), CHOOSE(MATCH( MID(H6465, 5, 3), {"Jan","Feb","Mar","Apr","May","Jun","Jul","Aug","Sep","Oct","Nov","Dec"}, 0), 1, 2, 3, 4, 5, 6, 7, 8, 9, 10, 11, 12), MID(H6465, 9, 2)), "yyyy-mm-dd")</f>
        <v>1963-04-02</v>
      </c>
      <c r="G6465" s="1" t="s">
        <v>13115</v>
      </c>
      <c r="H6465" s="1" t="s">
        <v>13114</v>
      </c>
    </row>
    <row r="6466" spans="1:8" hidden="1" x14ac:dyDescent="0.3">
      <c r="A6466" s="1" t="s">
        <v>11804</v>
      </c>
      <c r="B6466" s="1" t="str">
        <f t="shared" si="301"/>
        <v>USA</v>
      </c>
      <c r="C6466" s="5" t="str">
        <f t="shared" ref="C6466:C6529" si="303">TEXT(F6466, "yyyy")</f>
        <v>1963</v>
      </c>
      <c r="D6466" s="1" t="str">
        <f t="shared" si="302"/>
        <v xml:space="preserve">Thor DM-21 Agena-D </v>
      </c>
      <c r="E6466" s="1" t="s">
        <v>346</v>
      </c>
      <c r="F6466" s="7" t="str">
        <f>TEXT(DATE(MID(H6466, 13, 4), CHOOSE(MATCH( MID(H6466, 5, 3), {"Jan","Feb","Mar","Apr","May","Jun","Jul","Aug","Sep","Oct","Nov","Dec"}, 0), 1, 2, 3, 4, 5, 6, 7, 8, 9, 10, 11, 12), MID(H6466, 9, 2)), "yyyy-mm-dd")</f>
        <v>1963-04-01</v>
      </c>
      <c r="G6466" s="1" t="s">
        <v>13117</v>
      </c>
      <c r="H6466" s="1" t="s">
        <v>13116</v>
      </c>
    </row>
    <row r="6467" spans="1:8" hidden="1" x14ac:dyDescent="0.3">
      <c r="A6467" s="1" t="s">
        <v>11779</v>
      </c>
      <c r="B6467" s="1" t="str">
        <f t="shared" ref="B6467:B6530" si="304">TRIM(MID(A6467, FIND("|", SUBSTITUTE(A6467, ",", "|", LEN(A6467) - LEN(SUBSTITUTE(A6467,",", "" )))) + 1, LEN(A6467)))</f>
        <v>USA</v>
      </c>
      <c r="C6467" s="5" t="str">
        <f t="shared" si="303"/>
        <v>1963</v>
      </c>
      <c r="D6467" s="1" t="str">
        <f t="shared" ref="D6467:D6530" si="305">LEFT(G6467, FIND("|", G6467) - 1)</f>
        <v xml:space="preserve">Saturn I Block I </v>
      </c>
      <c r="E6467" s="1" t="s">
        <v>346</v>
      </c>
      <c r="F6467" s="7" t="str">
        <f>TEXT(DATE(MID(H6467, 13, 4), CHOOSE(MATCH( MID(H6467, 5, 3), {"Jan","Feb","Mar","Apr","May","Jun","Jul","Aug","Sep","Oct","Nov","Dec"}, 0), 1, 2, 3, 4, 5, 6, 7, 8, 9, 10, 11, 12), MID(H6467, 9, 2)), "yyyy-mm-dd")</f>
        <v>1963-03-28</v>
      </c>
      <c r="G6467" s="1" t="s">
        <v>13119</v>
      </c>
      <c r="H6467" s="1" t="s">
        <v>13118</v>
      </c>
    </row>
    <row r="6468" spans="1:8" hidden="1" x14ac:dyDescent="0.3">
      <c r="A6468" s="1" t="s">
        <v>1630</v>
      </c>
      <c r="B6468" s="1" t="str">
        <f t="shared" si="304"/>
        <v>Kazakhstan</v>
      </c>
      <c r="C6468" s="5" t="str">
        <f t="shared" si="303"/>
        <v>1963</v>
      </c>
      <c r="D6468" s="1" t="str">
        <f t="shared" si="305"/>
        <v xml:space="preserve">Vostok-2 </v>
      </c>
      <c r="E6468" s="1" t="s">
        <v>346</v>
      </c>
      <c r="F6468" s="7" t="str">
        <f>TEXT(DATE(MID(H6468, 13, 4), CHOOSE(MATCH( MID(H6468, 5, 3), {"Jan","Feb","Mar","Apr","May","Jun","Jul","Aug","Sep","Oct","Nov","Dec"}, 0), 1, 2, 3, 4, 5, 6, 7, 8, 9, 10, 11, 12), MID(H6468, 9, 2)), "yyyy-mm-dd")</f>
        <v>1963-03-21</v>
      </c>
      <c r="G6468" s="1" t="s">
        <v>13121</v>
      </c>
      <c r="H6468" s="1" t="s">
        <v>13120</v>
      </c>
    </row>
    <row r="6469" spans="1:8" hidden="1" x14ac:dyDescent="0.3">
      <c r="A6469" s="1" t="s">
        <v>10955</v>
      </c>
      <c r="B6469" s="1" t="str">
        <f t="shared" si="304"/>
        <v>USA</v>
      </c>
      <c r="C6469" s="5" t="str">
        <f t="shared" si="303"/>
        <v>1963</v>
      </c>
      <c r="D6469" s="1" t="str">
        <f t="shared" si="305"/>
        <v xml:space="preserve">Thor-SLV2A Agena-D </v>
      </c>
      <c r="E6469" s="1" t="s">
        <v>346</v>
      </c>
      <c r="F6469" s="7" t="str">
        <f>TEXT(DATE(MID(H6469, 13, 4), CHOOSE(MATCH( MID(H6469, 5, 3), {"Jan","Feb","Mar","Apr","May","Jun","Jul","Aug","Sep","Oct","Nov","Dec"}, 0), 1, 2, 3, 4, 5, 6, 7, 8, 9, 10, 11, 12), MID(H6469, 9, 2)), "yyyy-mm-dd")</f>
        <v>1963-03-18</v>
      </c>
      <c r="G6469" s="1" t="s">
        <v>13123</v>
      </c>
      <c r="H6469" s="1" t="s">
        <v>13122</v>
      </c>
    </row>
    <row r="6470" spans="1:8" hidden="1" x14ac:dyDescent="0.3">
      <c r="A6470" s="1" t="s">
        <v>11804</v>
      </c>
      <c r="B6470" s="1" t="str">
        <f t="shared" si="304"/>
        <v>USA</v>
      </c>
      <c r="C6470" s="5" t="str">
        <f t="shared" si="303"/>
        <v>1963</v>
      </c>
      <c r="D6470" s="1" t="str">
        <f t="shared" si="305"/>
        <v xml:space="preserve">Thor-SLV2A Agena-D </v>
      </c>
      <c r="E6470" s="1" t="s">
        <v>346</v>
      </c>
      <c r="F6470" s="7" t="str">
        <f>TEXT(DATE(MID(H6470, 13, 4), CHOOSE(MATCH( MID(H6470, 5, 3), {"Jan","Feb","Mar","Apr","May","Jun","Jul","Aug","Sep","Oct","Nov","Dec"}, 0), 1, 2, 3, 4, 5, 6, 7, 8, 9, 10, 11, 12), MID(H6470, 9, 2)), "yyyy-mm-dd")</f>
        <v>1963-02-28</v>
      </c>
      <c r="G6470" s="1" t="s">
        <v>13125</v>
      </c>
      <c r="H6470" s="1" t="s">
        <v>13124</v>
      </c>
    </row>
    <row r="6471" spans="1:8" hidden="1" x14ac:dyDescent="0.3">
      <c r="A6471" s="1" t="s">
        <v>5723</v>
      </c>
      <c r="B6471" s="1" t="str">
        <f t="shared" si="304"/>
        <v>USA</v>
      </c>
      <c r="C6471" s="5" t="str">
        <f t="shared" si="303"/>
        <v>1963</v>
      </c>
      <c r="D6471" s="1" t="str">
        <f t="shared" si="305"/>
        <v xml:space="preserve">Scout X-3M </v>
      </c>
      <c r="E6471" s="1" t="s">
        <v>346</v>
      </c>
      <c r="F6471" s="7" t="str">
        <f>TEXT(DATE(MID(H6471, 13, 4), CHOOSE(MATCH( MID(H6471, 5, 3), {"Jan","Feb","Mar","Apr","May","Jun","Jul","Aug","Sep","Oct","Nov","Dec"}, 0), 1, 2, 3, 4, 5, 6, 7, 8, 9, 10, 11, 12), MID(H6471, 9, 2)), "yyyy-mm-dd")</f>
        <v>1963-02-19</v>
      </c>
      <c r="G6471" s="1" t="s">
        <v>13127</v>
      </c>
      <c r="H6471" s="1" t="s">
        <v>13126</v>
      </c>
    </row>
    <row r="6472" spans="1:8" hidden="1" x14ac:dyDescent="0.3">
      <c r="A6472" s="1" t="s">
        <v>3160</v>
      </c>
      <c r="B6472" s="1" t="str">
        <f t="shared" si="304"/>
        <v>USA</v>
      </c>
      <c r="C6472" s="5" t="str">
        <f t="shared" si="303"/>
        <v>1963</v>
      </c>
      <c r="D6472" s="1" t="str">
        <f t="shared" si="305"/>
        <v xml:space="preserve">Delta B </v>
      </c>
      <c r="E6472" s="1" t="s">
        <v>346</v>
      </c>
      <c r="F6472" s="7" t="str">
        <f>TEXT(DATE(MID(H6472, 13, 4), CHOOSE(MATCH( MID(H6472, 5, 3), {"Jan","Feb","Mar","Apr","May","Jun","Jul","Aug","Sep","Oct","Nov","Dec"}, 0), 1, 2, 3, 4, 5, 6, 7, 8, 9, 10, 11, 12), MID(H6472, 9, 2)), "yyyy-mm-dd")</f>
        <v>1963-02-14</v>
      </c>
      <c r="G6472" s="1" t="s">
        <v>13129</v>
      </c>
      <c r="H6472" s="1" t="s">
        <v>13128</v>
      </c>
    </row>
    <row r="6473" spans="1:8" hidden="1" x14ac:dyDescent="0.3">
      <c r="A6473" s="1" t="s">
        <v>1630</v>
      </c>
      <c r="B6473" s="1" t="str">
        <f t="shared" si="304"/>
        <v>Kazakhstan</v>
      </c>
      <c r="C6473" s="5" t="str">
        <f t="shared" si="303"/>
        <v>1963</v>
      </c>
      <c r="D6473" s="1" t="str">
        <f t="shared" si="305"/>
        <v xml:space="preserve">Molniya </v>
      </c>
      <c r="E6473" s="1" t="s">
        <v>346</v>
      </c>
      <c r="F6473" s="7" t="str">
        <f>TEXT(DATE(MID(H6473, 13, 4), CHOOSE(MATCH( MID(H6473, 5, 3), {"Jan","Feb","Mar","Apr","May","Jun","Jul","Aug","Sep","Oct","Nov","Dec"}, 0), 1, 2, 3, 4, 5, 6, 7, 8, 9, 10, 11, 12), MID(H6473, 9, 2)), "yyyy-mm-dd")</f>
        <v>1963-02-03</v>
      </c>
      <c r="G6473" s="1" t="s">
        <v>13131</v>
      </c>
      <c r="H6473" s="1" t="s">
        <v>13130</v>
      </c>
    </row>
    <row r="6474" spans="1:8" hidden="1" x14ac:dyDescent="0.3">
      <c r="A6474" s="1" t="s">
        <v>11804</v>
      </c>
      <c r="B6474" s="1" t="str">
        <f t="shared" si="304"/>
        <v>USA</v>
      </c>
      <c r="C6474" s="5" t="str">
        <f t="shared" si="303"/>
        <v>1963</v>
      </c>
      <c r="D6474" s="1" t="str">
        <f t="shared" si="305"/>
        <v xml:space="preserve">Thor DM-21 Agena-B </v>
      </c>
      <c r="E6474" s="1" t="s">
        <v>346</v>
      </c>
      <c r="F6474" s="7" t="str">
        <f>TEXT(DATE(MID(H6474, 13, 4), CHOOSE(MATCH( MID(H6474, 5, 3), {"Jan","Feb","Mar","Apr","May","Jun","Jul","Aug","Sep","Oct","Nov","Dec"}, 0), 1, 2, 3, 4, 5, 6, 7, 8, 9, 10, 11, 12), MID(H6474, 9, 2)), "yyyy-mm-dd")</f>
        <v>1963-01-16</v>
      </c>
      <c r="G6474" s="1" t="s">
        <v>13133</v>
      </c>
      <c r="H6474" s="1" t="s">
        <v>13132</v>
      </c>
    </row>
    <row r="6475" spans="1:8" hidden="1" x14ac:dyDescent="0.3">
      <c r="A6475" s="1" t="s">
        <v>10902</v>
      </c>
      <c r="B6475" s="1" t="str">
        <f t="shared" si="304"/>
        <v>USA</v>
      </c>
      <c r="C6475" s="5" t="str">
        <f t="shared" si="303"/>
        <v>1963</v>
      </c>
      <c r="D6475" s="1" t="str">
        <f t="shared" si="305"/>
        <v xml:space="preserve">Thor DM-21 Agena-D </v>
      </c>
      <c r="E6475" s="1" t="s">
        <v>346</v>
      </c>
      <c r="F6475" s="7" t="str">
        <f>TEXT(DATE(MID(H6475, 13, 4), CHOOSE(MATCH( MID(H6475, 5, 3), {"Jan","Feb","Mar","Apr","May","Jun","Jul","Aug","Sep","Oct","Nov","Dec"}, 0), 1, 2, 3, 4, 5, 6, 7, 8, 9, 10, 11, 12), MID(H6475, 9, 2)), "yyyy-mm-dd")</f>
        <v>1963-01-07</v>
      </c>
      <c r="G6475" s="1" t="s">
        <v>13135</v>
      </c>
      <c r="H6475" s="1" t="s">
        <v>13134</v>
      </c>
    </row>
    <row r="6476" spans="1:8" hidden="1" x14ac:dyDescent="0.3">
      <c r="A6476" s="1" t="s">
        <v>1630</v>
      </c>
      <c r="B6476" s="1" t="str">
        <f t="shared" si="304"/>
        <v>Kazakhstan</v>
      </c>
      <c r="C6476" s="5" t="str">
        <f t="shared" si="303"/>
        <v>1963</v>
      </c>
      <c r="D6476" s="1" t="str">
        <f t="shared" si="305"/>
        <v xml:space="preserve">Molniya </v>
      </c>
      <c r="E6476" s="1" t="s">
        <v>346</v>
      </c>
      <c r="F6476" s="7" t="str">
        <f>TEXT(DATE(MID(H6476, 13, 4), CHOOSE(MATCH( MID(H6476, 5, 3), {"Jan","Feb","Mar","Apr","May","Jun","Jul","Aug","Sep","Oct","Nov","Dec"}, 0), 1, 2, 3, 4, 5, 6, 7, 8, 9, 10, 11, 12), MID(H6476, 9, 2)), "yyyy-mm-dd")</f>
        <v>1963-01-04</v>
      </c>
      <c r="G6476" s="1" t="s">
        <v>13137</v>
      </c>
      <c r="H6476" s="1" t="s">
        <v>13136</v>
      </c>
    </row>
    <row r="6477" spans="1:8" hidden="1" x14ac:dyDescent="0.3">
      <c r="A6477" s="1" t="s">
        <v>1630</v>
      </c>
      <c r="B6477" s="1" t="str">
        <f t="shared" si="304"/>
        <v>Kazakhstan</v>
      </c>
      <c r="C6477" s="5" t="str">
        <f t="shared" si="303"/>
        <v>1962</v>
      </c>
      <c r="D6477" s="1" t="str">
        <f t="shared" si="305"/>
        <v xml:space="preserve">Vostok-2 </v>
      </c>
      <c r="E6477" s="1" t="s">
        <v>346</v>
      </c>
      <c r="F6477" s="7" t="str">
        <f>TEXT(DATE(MID(H6477, 13, 4), CHOOSE(MATCH( MID(H6477, 5, 3), {"Jan","Feb","Mar","Apr","May","Jun","Jul","Aug","Sep","Oct","Nov","Dec"}, 0), 1, 2, 3, 4, 5, 6, 7, 8, 9, 10, 11, 12), MID(H6477, 9, 2)), "yyyy-mm-dd")</f>
        <v>1962-12-22</v>
      </c>
      <c r="G6477" s="1" t="s">
        <v>13139</v>
      </c>
      <c r="H6477" s="1" t="s">
        <v>13138</v>
      </c>
    </row>
    <row r="6478" spans="1:8" hidden="1" x14ac:dyDescent="0.3">
      <c r="A6478" s="1" t="s">
        <v>5723</v>
      </c>
      <c r="B6478" s="1" t="str">
        <f t="shared" si="304"/>
        <v>USA</v>
      </c>
      <c r="C6478" s="5" t="str">
        <f t="shared" si="303"/>
        <v>1962</v>
      </c>
      <c r="D6478" s="1" t="str">
        <f t="shared" si="305"/>
        <v xml:space="preserve">Scout X-3 </v>
      </c>
      <c r="E6478" s="1" t="s">
        <v>346</v>
      </c>
      <c r="F6478" s="7" t="str">
        <f>TEXT(DATE(MID(H6478, 13, 4), CHOOSE(MATCH( MID(H6478, 5, 3), {"Jan","Feb","Mar","Apr","May","Jun","Jul","Aug","Sep","Oct","Nov","Dec"}, 0), 1, 2, 3, 4, 5, 6, 7, 8, 9, 10, 11, 12), MID(H6478, 9, 2)), "yyyy-mm-dd")</f>
        <v>1962-12-19</v>
      </c>
      <c r="G6478" s="1" t="s">
        <v>13141</v>
      </c>
      <c r="H6478" s="1" t="s">
        <v>13140</v>
      </c>
    </row>
    <row r="6479" spans="1:8" hidden="1" x14ac:dyDescent="0.3">
      <c r="A6479" s="1" t="s">
        <v>671</v>
      </c>
      <c r="B6479" s="1" t="str">
        <f t="shared" si="304"/>
        <v>USA</v>
      </c>
      <c r="C6479" s="5" t="str">
        <f t="shared" si="303"/>
        <v>1962</v>
      </c>
      <c r="D6479" s="1" t="str">
        <f t="shared" si="305"/>
        <v xml:space="preserve">Atlas-LV3 Agena-B </v>
      </c>
      <c r="E6479" s="1" t="s">
        <v>346</v>
      </c>
      <c r="F6479" s="7" t="str">
        <f>TEXT(DATE(MID(H6479, 13, 4), CHOOSE(MATCH( MID(H6479, 5, 3), {"Jan","Feb","Mar","Apr","May","Jun","Jul","Aug","Sep","Oct","Nov","Dec"}, 0), 1, 2, 3, 4, 5, 6, 7, 8, 9, 10, 11, 12), MID(H6479, 9, 2)), "yyyy-mm-dd")</f>
        <v>1962-12-17</v>
      </c>
      <c r="G6479" s="1" t="s">
        <v>13143</v>
      </c>
      <c r="H6479" s="1" t="s">
        <v>13142</v>
      </c>
    </row>
    <row r="6480" spans="1:8" hidden="1" x14ac:dyDescent="0.3">
      <c r="A6480" s="1" t="s">
        <v>9094</v>
      </c>
      <c r="B6480" s="1" t="str">
        <f t="shared" si="304"/>
        <v>USA</v>
      </c>
      <c r="C6480" s="5" t="str">
        <f t="shared" si="303"/>
        <v>1962</v>
      </c>
      <c r="D6480" s="1" t="str">
        <f t="shared" si="305"/>
        <v xml:space="preserve">Scout X-3 </v>
      </c>
      <c r="E6480" s="1" t="s">
        <v>346</v>
      </c>
      <c r="F6480" s="7" t="str">
        <f>TEXT(DATE(MID(H6480, 13, 4), CHOOSE(MATCH( MID(H6480, 5, 3), {"Jan","Feb","Mar","Apr","May","Jun","Jul","Aug","Sep","Oct","Nov","Dec"}, 0), 1, 2, 3, 4, 5, 6, 7, 8, 9, 10, 11, 12), MID(H6480, 9, 2)), "yyyy-mm-dd")</f>
        <v>1962-12-16</v>
      </c>
      <c r="G6480" s="1" t="s">
        <v>13145</v>
      </c>
      <c r="H6480" s="1" t="s">
        <v>13144</v>
      </c>
    </row>
    <row r="6481" spans="1:8" hidden="1" x14ac:dyDescent="0.3">
      <c r="A6481" s="1" t="s">
        <v>11804</v>
      </c>
      <c r="B6481" s="1" t="str">
        <f t="shared" si="304"/>
        <v>USA</v>
      </c>
      <c r="C6481" s="5" t="str">
        <f t="shared" si="303"/>
        <v>1962</v>
      </c>
      <c r="D6481" s="1" t="str">
        <f t="shared" si="305"/>
        <v xml:space="preserve">Thor DM-21 Agena-D </v>
      </c>
      <c r="E6481" s="1" t="s">
        <v>346</v>
      </c>
      <c r="F6481" s="7" t="str">
        <f>TEXT(DATE(MID(H6481, 13, 4), CHOOSE(MATCH( MID(H6481, 5, 3), {"Jan","Feb","Mar","Apr","May","Jun","Jul","Aug","Sep","Oct","Nov","Dec"}, 0), 1, 2, 3, 4, 5, 6, 7, 8, 9, 10, 11, 12), MID(H6481, 9, 2)), "yyyy-mm-dd")</f>
        <v>1962-12-14</v>
      </c>
      <c r="G6481" s="1" t="s">
        <v>13147</v>
      </c>
      <c r="H6481" s="1" t="s">
        <v>13146</v>
      </c>
    </row>
    <row r="6482" spans="1:8" hidden="1" x14ac:dyDescent="0.3">
      <c r="A6482" s="1" t="s">
        <v>3478</v>
      </c>
      <c r="B6482" s="1" t="str">
        <f t="shared" si="304"/>
        <v>USA</v>
      </c>
      <c r="C6482" s="5" t="str">
        <f t="shared" si="303"/>
        <v>1962</v>
      </c>
      <c r="D6482" s="1" t="str">
        <f t="shared" si="305"/>
        <v xml:space="preserve">Delta B </v>
      </c>
      <c r="E6482" s="1" t="s">
        <v>346</v>
      </c>
      <c r="F6482" s="7" t="str">
        <f>TEXT(DATE(MID(H6482, 13, 4), CHOOSE(MATCH( MID(H6482, 5, 3), {"Jan","Feb","Mar","Apr","May","Jun","Jul","Aug","Sep","Oct","Nov","Dec"}, 0), 1, 2, 3, 4, 5, 6, 7, 8, 9, 10, 11, 12), MID(H6482, 9, 2)), "yyyy-mm-dd")</f>
        <v>1962-12-13</v>
      </c>
      <c r="G6482" s="1" t="s">
        <v>13149</v>
      </c>
      <c r="H6482" s="1" t="s">
        <v>13148</v>
      </c>
    </row>
    <row r="6483" spans="1:8" hidden="1" x14ac:dyDescent="0.3">
      <c r="A6483" s="1" t="s">
        <v>10902</v>
      </c>
      <c r="B6483" s="1" t="str">
        <f t="shared" si="304"/>
        <v>USA</v>
      </c>
      <c r="C6483" s="5" t="str">
        <f t="shared" si="303"/>
        <v>1962</v>
      </c>
      <c r="D6483" s="1" t="str">
        <f t="shared" si="305"/>
        <v xml:space="preserve">Thor DM-21 Agena-D </v>
      </c>
      <c r="E6483" s="1" t="s">
        <v>346</v>
      </c>
      <c r="F6483" s="7" t="str">
        <f>TEXT(DATE(MID(H6483, 13, 4), CHOOSE(MATCH( MID(H6483, 5, 3), {"Jan","Feb","Mar","Apr","May","Jun","Jul","Aug","Sep","Oct","Nov","Dec"}, 0), 1, 2, 3, 4, 5, 6, 7, 8, 9, 10, 11, 12), MID(H6483, 9, 2)), "yyyy-mm-dd")</f>
        <v>1962-12-13</v>
      </c>
      <c r="G6483" s="1" t="s">
        <v>13151</v>
      </c>
      <c r="H6483" s="1" t="s">
        <v>13150</v>
      </c>
    </row>
    <row r="6484" spans="1:8" hidden="1" x14ac:dyDescent="0.3">
      <c r="A6484" s="1" t="s">
        <v>10902</v>
      </c>
      <c r="B6484" s="1" t="str">
        <f t="shared" si="304"/>
        <v>USA</v>
      </c>
      <c r="C6484" s="5" t="str">
        <f t="shared" si="303"/>
        <v>1962</v>
      </c>
      <c r="D6484" s="1" t="str">
        <f t="shared" si="305"/>
        <v xml:space="preserve">Thor DM-21 Agena-D </v>
      </c>
      <c r="E6484" s="1" t="s">
        <v>346</v>
      </c>
      <c r="F6484" s="7" t="str">
        <f>TEXT(DATE(MID(H6484, 13, 4), CHOOSE(MATCH( MID(H6484, 5, 3), {"Jan","Feb","Mar","Apr","May","Jun","Jul","Aug","Sep","Oct","Nov","Dec"}, 0), 1, 2, 3, 4, 5, 6, 7, 8, 9, 10, 11, 12), MID(H6484, 9, 2)), "yyyy-mm-dd")</f>
        <v>1962-12-04</v>
      </c>
      <c r="G6484" s="1" t="s">
        <v>13153</v>
      </c>
      <c r="H6484" s="1" t="s">
        <v>13152</v>
      </c>
    </row>
    <row r="6485" spans="1:8" hidden="1" x14ac:dyDescent="0.3">
      <c r="A6485" s="1" t="s">
        <v>10955</v>
      </c>
      <c r="B6485" s="1" t="str">
        <f t="shared" si="304"/>
        <v>USA</v>
      </c>
      <c r="C6485" s="5" t="str">
        <f t="shared" si="303"/>
        <v>1962</v>
      </c>
      <c r="D6485" s="1" t="str">
        <f t="shared" si="305"/>
        <v xml:space="preserve">Thor DM-21 Agena-B </v>
      </c>
      <c r="E6485" s="1" t="s">
        <v>346</v>
      </c>
      <c r="F6485" s="7" t="str">
        <f>TEXT(DATE(MID(H6485, 13, 4), CHOOSE(MATCH( MID(H6485, 5, 3), {"Jan","Feb","Mar","Apr","May","Jun","Jul","Aug","Sep","Oct","Nov","Dec"}, 0), 1, 2, 3, 4, 5, 6, 7, 8, 9, 10, 11, 12), MID(H6485, 9, 2)), "yyyy-mm-dd")</f>
        <v>1962-11-24</v>
      </c>
      <c r="G6485" s="1" t="s">
        <v>13155</v>
      </c>
      <c r="H6485" s="1" t="s">
        <v>13154</v>
      </c>
    </row>
    <row r="6486" spans="1:8" hidden="1" x14ac:dyDescent="0.3">
      <c r="A6486" s="1" t="s">
        <v>11779</v>
      </c>
      <c r="B6486" s="1" t="str">
        <f t="shared" si="304"/>
        <v>USA</v>
      </c>
      <c r="C6486" s="5" t="str">
        <f t="shared" si="303"/>
        <v>1962</v>
      </c>
      <c r="D6486" s="1" t="str">
        <f t="shared" si="305"/>
        <v xml:space="preserve">Saturn I Block I </v>
      </c>
      <c r="E6486" s="1" t="s">
        <v>346</v>
      </c>
      <c r="F6486" s="7" t="str">
        <f>TEXT(DATE(MID(H6486, 13, 4), CHOOSE(MATCH( MID(H6486, 5, 3), {"Jan","Feb","Mar","Apr","May","Jun","Jul","Aug","Sep","Oct","Nov","Dec"}, 0), 1, 2, 3, 4, 5, 6, 7, 8, 9, 10, 11, 12), MID(H6486, 9, 2)), "yyyy-mm-dd")</f>
        <v>1962-11-16</v>
      </c>
      <c r="G6486" s="1" t="s">
        <v>13157</v>
      </c>
      <c r="H6486" s="1" t="s">
        <v>13156</v>
      </c>
    </row>
    <row r="6487" spans="1:8" hidden="1" x14ac:dyDescent="0.3">
      <c r="A6487" s="1" t="s">
        <v>5557</v>
      </c>
      <c r="B6487" s="1" t="str">
        <f t="shared" si="304"/>
        <v>USA</v>
      </c>
      <c r="C6487" s="5" t="str">
        <f t="shared" si="303"/>
        <v>1962</v>
      </c>
      <c r="D6487" s="1" t="str">
        <f t="shared" si="305"/>
        <v xml:space="preserve">Atlas-LV3 Agena-B </v>
      </c>
      <c r="E6487" s="1" t="s">
        <v>346</v>
      </c>
      <c r="F6487" s="7" t="str">
        <f>TEXT(DATE(MID(H6487, 13, 4), CHOOSE(MATCH( MID(H6487, 5, 3), {"Jan","Feb","Mar","Apr","May","Jun","Jul","Aug","Sep","Oct","Nov","Dec"}, 0), 1, 2, 3, 4, 5, 6, 7, 8, 9, 10, 11, 12), MID(H6487, 9, 2)), "yyyy-mm-dd")</f>
        <v>1962-11-11</v>
      </c>
      <c r="G6487" s="1" t="s">
        <v>13159</v>
      </c>
      <c r="H6487" s="1" t="s">
        <v>13158</v>
      </c>
    </row>
    <row r="6488" spans="1:8" hidden="1" x14ac:dyDescent="0.3">
      <c r="A6488" s="1" t="s">
        <v>10955</v>
      </c>
      <c r="B6488" s="1" t="str">
        <f t="shared" si="304"/>
        <v>USA</v>
      </c>
      <c r="C6488" s="5" t="str">
        <f t="shared" si="303"/>
        <v>1962</v>
      </c>
      <c r="D6488" s="1" t="str">
        <f t="shared" si="305"/>
        <v xml:space="preserve">Thor DM-21 Agena-B </v>
      </c>
      <c r="E6488" s="1" t="s">
        <v>346</v>
      </c>
      <c r="F6488" s="7" t="str">
        <f>TEXT(DATE(MID(H6488, 13, 4), CHOOSE(MATCH( MID(H6488, 5, 3), {"Jan","Feb","Mar","Apr","May","Jun","Jul","Aug","Sep","Oct","Nov","Dec"}, 0), 1, 2, 3, 4, 5, 6, 7, 8, 9, 10, 11, 12), MID(H6488, 9, 2)), "yyyy-mm-dd")</f>
        <v>1962-11-05</v>
      </c>
      <c r="G6488" s="1" t="s">
        <v>13161</v>
      </c>
      <c r="H6488" s="1" t="s">
        <v>13160</v>
      </c>
    </row>
    <row r="6489" spans="1:8" hidden="1" x14ac:dyDescent="0.3">
      <c r="A6489" s="1" t="s">
        <v>1630</v>
      </c>
      <c r="B6489" s="1" t="str">
        <f t="shared" si="304"/>
        <v>Kazakhstan</v>
      </c>
      <c r="C6489" s="5" t="str">
        <f t="shared" si="303"/>
        <v>1962</v>
      </c>
      <c r="D6489" s="1" t="str">
        <f t="shared" si="305"/>
        <v xml:space="preserve">Molniya </v>
      </c>
      <c r="E6489" s="1" t="s">
        <v>346</v>
      </c>
      <c r="F6489" s="7" t="str">
        <f>TEXT(DATE(MID(H6489, 13, 4), CHOOSE(MATCH( MID(H6489, 5, 3), {"Jan","Feb","Mar","Apr","May","Jun","Jul","Aug","Sep","Oct","Nov","Dec"}, 0), 1, 2, 3, 4, 5, 6, 7, 8, 9, 10, 11, 12), MID(H6489, 9, 2)), "yyyy-mm-dd")</f>
        <v>1962-11-04</v>
      </c>
      <c r="G6489" s="1" t="s">
        <v>13163</v>
      </c>
      <c r="H6489" s="1" t="s">
        <v>13162</v>
      </c>
    </row>
    <row r="6490" spans="1:8" hidden="1" x14ac:dyDescent="0.3">
      <c r="A6490" s="1" t="s">
        <v>1630</v>
      </c>
      <c r="B6490" s="1" t="str">
        <f t="shared" si="304"/>
        <v>Kazakhstan</v>
      </c>
      <c r="C6490" s="5" t="str">
        <f t="shared" si="303"/>
        <v>1962</v>
      </c>
      <c r="D6490" s="1" t="str">
        <f t="shared" si="305"/>
        <v xml:space="preserve">Molniya </v>
      </c>
      <c r="E6490" s="1" t="s">
        <v>346</v>
      </c>
      <c r="F6490" s="7" t="str">
        <f>TEXT(DATE(MID(H6490, 13, 4), CHOOSE(MATCH( MID(H6490, 5, 3), {"Jan","Feb","Mar","Apr","May","Jun","Jul","Aug","Sep","Oct","Nov","Dec"}, 0), 1, 2, 3, 4, 5, 6, 7, 8, 9, 10, 11, 12), MID(H6490, 9, 2)), "yyyy-mm-dd")</f>
        <v>1962-11-01</v>
      </c>
      <c r="G6490" s="1" t="s">
        <v>13165</v>
      </c>
      <c r="H6490" s="1" t="s">
        <v>13164</v>
      </c>
    </row>
    <row r="6491" spans="1:8" hidden="1" x14ac:dyDescent="0.3">
      <c r="A6491" s="1" t="s">
        <v>3478</v>
      </c>
      <c r="B6491" s="1" t="str">
        <f t="shared" si="304"/>
        <v>USA</v>
      </c>
      <c r="C6491" s="5" t="str">
        <f t="shared" si="303"/>
        <v>1962</v>
      </c>
      <c r="D6491" s="1" t="str">
        <f t="shared" si="305"/>
        <v xml:space="preserve">Thor-DM21 Ablestar </v>
      </c>
      <c r="E6491" s="1" t="s">
        <v>346</v>
      </c>
      <c r="F6491" s="7" t="str">
        <f>TEXT(DATE(MID(H6491, 13, 4), CHOOSE(MATCH( MID(H6491, 5, 3), {"Jan","Feb","Mar","Apr","May","Jun","Jul","Aug","Sep","Oct","Nov","Dec"}, 0), 1, 2, 3, 4, 5, 6, 7, 8, 9, 10, 11, 12), MID(H6491, 9, 2)), "yyyy-mm-dd")</f>
        <v>1962-10-31</v>
      </c>
      <c r="G6491" s="1" t="s">
        <v>13167</v>
      </c>
      <c r="H6491" s="1" t="s">
        <v>13166</v>
      </c>
    </row>
    <row r="6492" spans="1:8" hidden="1" x14ac:dyDescent="0.3">
      <c r="A6492" s="1" t="s">
        <v>3160</v>
      </c>
      <c r="B6492" s="1" t="str">
        <f t="shared" si="304"/>
        <v>USA</v>
      </c>
      <c r="C6492" s="5" t="str">
        <f t="shared" si="303"/>
        <v>1962</v>
      </c>
      <c r="D6492" s="1" t="str">
        <f t="shared" si="305"/>
        <v xml:space="preserve">Delta A </v>
      </c>
      <c r="E6492" s="1" t="s">
        <v>346</v>
      </c>
      <c r="F6492" s="7" t="str">
        <f>TEXT(DATE(MID(H6492, 13, 4), CHOOSE(MATCH( MID(H6492, 5, 3), {"Jan","Feb","Mar","Apr","May","Jun","Jul","Aug","Sep","Oct","Nov","Dec"}, 0), 1, 2, 3, 4, 5, 6, 7, 8, 9, 10, 11, 12), MID(H6492, 9, 2)), "yyyy-mm-dd")</f>
        <v>1962-10-27</v>
      </c>
      <c r="G6492" s="1" t="s">
        <v>13169</v>
      </c>
      <c r="H6492" s="1" t="s">
        <v>13168</v>
      </c>
    </row>
    <row r="6493" spans="1:8" hidden="1" x14ac:dyDescent="0.3">
      <c r="A6493" s="1" t="s">
        <v>114</v>
      </c>
      <c r="B6493" s="1" t="str">
        <f t="shared" si="304"/>
        <v>USA</v>
      </c>
      <c r="C6493" s="5" t="str">
        <f t="shared" si="303"/>
        <v>1962</v>
      </c>
      <c r="D6493" s="1" t="str">
        <f t="shared" si="305"/>
        <v xml:space="preserve">Thor DM-21 Agena-D </v>
      </c>
      <c r="E6493" s="1" t="s">
        <v>346</v>
      </c>
      <c r="F6493" s="7" t="str">
        <f>TEXT(DATE(MID(H6493, 13, 4), CHOOSE(MATCH( MID(H6493, 5, 3), {"Jan","Feb","Mar","Apr","May","Jun","Jul","Aug","Sep","Oct","Nov","Dec"}, 0), 1, 2, 3, 4, 5, 6, 7, 8, 9, 10, 11, 12), MID(H6493, 9, 2)), "yyyy-mm-dd")</f>
        <v>1962-10-26</v>
      </c>
      <c r="G6493" s="1" t="s">
        <v>13171</v>
      </c>
      <c r="H6493" s="1" t="s">
        <v>13170</v>
      </c>
    </row>
    <row r="6494" spans="1:8" hidden="1" x14ac:dyDescent="0.3">
      <c r="A6494" s="1" t="s">
        <v>12813</v>
      </c>
      <c r="B6494" s="1" t="str">
        <f t="shared" si="304"/>
        <v>Russia</v>
      </c>
      <c r="C6494" s="5" t="str">
        <f t="shared" si="303"/>
        <v>1962</v>
      </c>
      <c r="D6494" s="1" t="str">
        <f t="shared" si="305"/>
        <v xml:space="preserve">Cosmos-1 (65S3) </v>
      </c>
      <c r="E6494" s="1" t="s">
        <v>346</v>
      </c>
      <c r="F6494" s="7" t="str">
        <f>TEXT(DATE(MID(H6494, 13, 4), CHOOSE(MATCH( MID(H6494, 5, 3), {"Jan","Feb","Mar","Apr","May","Jun","Jul","Aug","Sep","Oct","Nov","Dec"}, 0), 1, 2, 3, 4, 5, 6, 7, 8, 9, 10, 11, 12), MID(H6494, 9, 2)), "yyyy-mm-dd")</f>
        <v>1962-10-25</v>
      </c>
      <c r="G6494" s="1" t="s">
        <v>13173</v>
      </c>
      <c r="H6494" s="1" t="s">
        <v>13172</v>
      </c>
    </row>
    <row r="6495" spans="1:8" hidden="1" x14ac:dyDescent="0.3">
      <c r="A6495" s="1" t="s">
        <v>1630</v>
      </c>
      <c r="B6495" s="1" t="str">
        <f t="shared" si="304"/>
        <v>Kazakhstan</v>
      </c>
      <c r="C6495" s="5" t="str">
        <f t="shared" si="303"/>
        <v>1962</v>
      </c>
      <c r="D6495" s="1" t="str">
        <f t="shared" si="305"/>
        <v xml:space="preserve">Molniya </v>
      </c>
      <c r="E6495" s="1" t="s">
        <v>346</v>
      </c>
      <c r="F6495" s="7" t="str">
        <f>TEXT(DATE(MID(H6495, 13, 4), CHOOSE(MATCH( MID(H6495, 5, 3), {"Jan","Feb","Mar","Apr","May","Jun","Jul","Aug","Sep","Oct","Nov","Dec"}, 0), 1, 2, 3, 4, 5, 6, 7, 8, 9, 10, 11, 12), MID(H6495, 9, 2)), "yyyy-mm-dd")</f>
        <v>1962-10-24</v>
      </c>
      <c r="G6495" s="1" t="s">
        <v>13175</v>
      </c>
      <c r="H6495" s="1" t="s">
        <v>13174</v>
      </c>
    </row>
    <row r="6496" spans="1:8" hidden="1" x14ac:dyDescent="0.3">
      <c r="A6496" s="1" t="s">
        <v>12813</v>
      </c>
      <c r="B6496" s="1" t="str">
        <f t="shared" si="304"/>
        <v>Russia</v>
      </c>
      <c r="C6496" s="5" t="str">
        <f t="shared" si="303"/>
        <v>1962</v>
      </c>
      <c r="D6496" s="1" t="str">
        <f t="shared" si="305"/>
        <v xml:space="preserve">Cosmos-1 (65S3) </v>
      </c>
      <c r="E6496" s="1" t="s">
        <v>346</v>
      </c>
      <c r="F6496" s="7" t="str">
        <f>TEXT(DATE(MID(H6496, 13, 4), CHOOSE(MATCH( MID(H6496, 5, 3), {"Jan","Feb","Mar","Apr","May","Jun","Jul","Aug","Sep","Oct","Nov","Dec"}, 0), 1, 2, 3, 4, 5, 6, 7, 8, 9, 10, 11, 12), MID(H6496, 9, 2)), "yyyy-mm-dd")</f>
        <v>1962-10-20</v>
      </c>
      <c r="G6496" s="1" t="s">
        <v>13177</v>
      </c>
      <c r="H6496" s="1" t="s">
        <v>13176</v>
      </c>
    </row>
    <row r="6497" spans="1:8" hidden="1" x14ac:dyDescent="0.3">
      <c r="A6497" s="1" t="s">
        <v>12019</v>
      </c>
      <c r="B6497" s="1" t="str">
        <f t="shared" si="304"/>
        <v>USA</v>
      </c>
      <c r="C6497" s="5" t="str">
        <f t="shared" si="303"/>
        <v>1962</v>
      </c>
      <c r="D6497" s="1" t="str">
        <f t="shared" si="305"/>
        <v xml:space="preserve">Atlas-LV3 Agena-B </v>
      </c>
      <c r="E6497" s="1" t="s">
        <v>346</v>
      </c>
      <c r="F6497" s="7" t="str">
        <f>TEXT(DATE(MID(H6497, 13, 4), CHOOSE(MATCH( MID(H6497, 5, 3), {"Jan","Feb","Mar","Apr","May","Jun","Jul","Aug","Sep","Oct","Nov","Dec"}, 0), 1, 2, 3, 4, 5, 6, 7, 8, 9, 10, 11, 12), MID(H6497, 9, 2)), "yyyy-mm-dd")</f>
        <v>1962-10-18</v>
      </c>
      <c r="G6497" s="1" t="s">
        <v>13179</v>
      </c>
      <c r="H6497" s="1" t="s">
        <v>13178</v>
      </c>
    </row>
    <row r="6498" spans="1:8" hidden="1" x14ac:dyDescent="0.3">
      <c r="A6498" s="1" t="s">
        <v>1630</v>
      </c>
      <c r="B6498" s="1" t="str">
        <f t="shared" si="304"/>
        <v>Kazakhstan</v>
      </c>
      <c r="C6498" s="5" t="str">
        <f t="shared" si="303"/>
        <v>1962</v>
      </c>
      <c r="D6498" s="1" t="str">
        <f t="shared" si="305"/>
        <v xml:space="preserve">Vostok-2 </v>
      </c>
      <c r="E6498" s="1" t="s">
        <v>346</v>
      </c>
      <c r="F6498" s="7" t="str">
        <f>TEXT(DATE(MID(H6498, 13, 4), CHOOSE(MATCH( MID(H6498, 5, 3), {"Jan","Feb","Mar","Apr","May","Jun","Jul","Aug","Sep","Oct","Nov","Dec"}, 0), 1, 2, 3, 4, 5, 6, 7, 8, 9, 10, 11, 12), MID(H6498, 9, 2)), "yyyy-mm-dd")</f>
        <v>1962-10-17</v>
      </c>
      <c r="G6498" s="1" t="s">
        <v>13181</v>
      </c>
      <c r="H6498" s="1" t="s">
        <v>13180</v>
      </c>
    </row>
    <row r="6499" spans="1:8" hidden="1" x14ac:dyDescent="0.3">
      <c r="A6499" s="1" t="s">
        <v>10955</v>
      </c>
      <c r="B6499" s="1" t="str">
        <f t="shared" si="304"/>
        <v>USA</v>
      </c>
      <c r="C6499" s="5" t="str">
        <f t="shared" si="303"/>
        <v>1962</v>
      </c>
      <c r="D6499" s="1" t="str">
        <f t="shared" si="305"/>
        <v xml:space="preserve">Thor DM-21 Agena-B </v>
      </c>
      <c r="E6499" s="1" t="s">
        <v>346</v>
      </c>
      <c r="F6499" s="7" t="str">
        <f>TEXT(DATE(MID(H6499, 13, 4), CHOOSE(MATCH( MID(H6499, 5, 3), {"Jan","Feb","Mar","Apr","May","Jun","Jul","Aug","Sep","Oct","Nov","Dec"}, 0), 1, 2, 3, 4, 5, 6, 7, 8, 9, 10, 11, 12), MID(H6499, 9, 2)), "yyyy-mm-dd")</f>
        <v>1962-10-09</v>
      </c>
      <c r="G6499" s="1" t="s">
        <v>13183</v>
      </c>
      <c r="H6499" s="1" t="s">
        <v>13182</v>
      </c>
    </row>
    <row r="6500" spans="1:8" hidden="1" x14ac:dyDescent="0.3">
      <c r="A6500" s="1" t="s">
        <v>12305</v>
      </c>
      <c r="B6500" s="1" t="str">
        <f t="shared" si="304"/>
        <v>USA</v>
      </c>
      <c r="C6500" s="5" t="str">
        <f t="shared" si="303"/>
        <v>1962</v>
      </c>
      <c r="D6500" s="1" t="str">
        <f t="shared" si="305"/>
        <v xml:space="preserve">Atlas-D Mercury </v>
      </c>
      <c r="E6500" s="1" t="s">
        <v>346</v>
      </c>
      <c r="F6500" s="7" t="str">
        <f>TEXT(DATE(MID(H6500, 13, 4), CHOOSE(MATCH( MID(H6500, 5, 3), {"Jan","Feb","Mar","Apr","May","Jun","Jul","Aug","Sep","Oct","Nov","Dec"}, 0), 1, 2, 3, 4, 5, 6, 7, 8, 9, 10, 11, 12), MID(H6500, 9, 2)), "yyyy-mm-dd")</f>
        <v>1962-10-03</v>
      </c>
      <c r="G6500" s="1" t="s">
        <v>13185</v>
      </c>
      <c r="H6500" s="1" t="s">
        <v>13184</v>
      </c>
    </row>
    <row r="6501" spans="1:8" hidden="1" x14ac:dyDescent="0.3">
      <c r="A6501" s="1" t="s">
        <v>3160</v>
      </c>
      <c r="B6501" s="1" t="str">
        <f t="shared" si="304"/>
        <v>USA</v>
      </c>
      <c r="C6501" s="5" t="str">
        <f t="shared" si="303"/>
        <v>1962</v>
      </c>
      <c r="D6501" s="1" t="str">
        <f t="shared" si="305"/>
        <v xml:space="preserve">Delta A </v>
      </c>
      <c r="E6501" s="1" t="s">
        <v>346</v>
      </c>
      <c r="F6501" s="7" t="str">
        <f>TEXT(DATE(MID(H6501, 13, 4), CHOOSE(MATCH( MID(H6501, 5, 3), {"Jan","Feb","Mar","Apr","May","Jun","Jul","Aug","Sep","Oct","Nov","Dec"}, 0), 1, 2, 3, 4, 5, 6, 7, 8, 9, 10, 11, 12), MID(H6501, 9, 2)), "yyyy-mm-dd")</f>
        <v>1962-10-02</v>
      </c>
      <c r="G6501" s="1" t="s">
        <v>13187</v>
      </c>
      <c r="H6501" s="1" t="s">
        <v>13186</v>
      </c>
    </row>
    <row r="6502" spans="1:8" hidden="1" x14ac:dyDescent="0.3">
      <c r="A6502" s="1" t="s">
        <v>114</v>
      </c>
      <c r="B6502" s="1" t="str">
        <f t="shared" si="304"/>
        <v>USA</v>
      </c>
      <c r="C6502" s="5" t="str">
        <f t="shared" si="303"/>
        <v>1962</v>
      </c>
      <c r="D6502" s="1" t="str">
        <f t="shared" si="305"/>
        <v xml:space="preserve">Thor DM-21 Agena-D </v>
      </c>
      <c r="E6502" s="1" t="s">
        <v>346</v>
      </c>
      <c r="F6502" s="7" t="str">
        <f>TEXT(DATE(MID(H6502, 13, 4), CHOOSE(MATCH( MID(H6502, 5, 3), {"Jan","Feb","Mar","Apr","May","Jun","Jul","Aug","Sep","Oct","Nov","Dec"}, 0), 1, 2, 3, 4, 5, 6, 7, 8, 9, 10, 11, 12), MID(H6502, 9, 2)), "yyyy-mm-dd")</f>
        <v>1962-09-29</v>
      </c>
      <c r="G6502" s="1" t="s">
        <v>13189</v>
      </c>
      <c r="H6502" s="1" t="s">
        <v>13188</v>
      </c>
    </row>
    <row r="6503" spans="1:8" hidden="1" x14ac:dyDescent="0.3">
      <c r="A6503" s="1" t="s">
        <v>10902</v>
      </c>
      <c r="B6503" s="1" t="str">
        <f t="shared" si="304"/>
        <v>USA</v>
      </c>
      <c r="C6503" s="5" t="str">
        <f t="shared" si="303"/>
        <v>1962</v>
      </c>
      <c r="D6503" s="1" t="str">
        <f t="shared" si="305"/>
        <v xml:space="preserve">Thor DM-21 Agena-B </v>
      </c>
      <c r="E6503" s="1" t="s">
        <v>346</v>
      </c>
      <c r="F6503" s="7" t="str">
        <f>TEXT(DATE(MID(H6503, 13, 4), CHOOSE(MATCH( MID(H6503, 5, 3), {"Jan","Feb","Mar","Apr","May","Jun","Jul","Aug","Sep","Oct","Nov","Dec"}, 0), 1, 2, 3, 4, 5, 6, 7, 8, 9, 10, 11, 12), MID(H6503, 9, 2)), "yyyy-mm-dd")</f>
        <v>1962-09-29</v>
      </c>
      <c r="G6503" s="1" t="s">
        <v>13191</v>
      </c>
      <c r="H6503" s="1" t="s">
        <v>13190</v>
      </c>
    </row>
    <row r="6504" spans="1:8" hidden="1" x14ac:dyDescent="0.3">
      <c r="A6504" s="1" t="s">
        <v>1630</v>
      </c>
      <c r="B6504" s="1" t="str">
        <f t="shared" si="304"/>
        <v>Kazakhstan</v>
      </c>
      <c r="C6504" s="5" t="str">
        <f t="shared" si="303"/>
        <v>1962</v>
      </c>
      <c r="D6504" s="1" t="str">
        <f t="shared" si="305"/>
        <v xml:space="preserve">Vostok-2 </v>
      </c>
      <c r="E6504" s="1" t="s">
        <v>346</v>
      </c>
      <c r="F6504" s="7" t="str">
        <f>TEXT(DATE(MID(H6504, 13, 4), CHOOSE(MATCH( MID(H6504, 5, 3), {"Jan","Feb","Mar","Apr","May","Jun","Jul","Aug","Sep","Oct","Nov","Dec"}, 0), 1, 2, 3, 4, 5, 6, 7, 8, 9, 10, 11, 12), MID(H6504, 9, 2)), "yyyy-mm-dd")</f>
        <v>1962-09-27</v>
      </c>
      <c r="G6504" s="1" t="s">
        <v>13193</v>
      </c>
      <c r="H6504" s="1" t="s">
        <v>13192</v>
      </c>
    </row>
    <row r="6505" spans="1:8" hidden="1" x14ac:dyDescent="0.3">
      <c r="A6505" s="1" t="s">
        <v>3478</v>
      </c>
      <c r="B6505" s="1" t="str">
        <f t="shared" si="304"/>
        <v>USA</v>
      </c>
      <c r="C6505" s="5" t="str">
        <f t="shared" si="303"/>
        <v>1962</v>
      </c>
      <c r="D6505" s="1" t="str">
        <f t="shared" si="305"/>
        <v xml:space="preserve">Thor DM-19 Delta </v>
      </c>
      <c r="E6505" s="1" t="s">
        <v>346</v>
      </c>
      <c r="F6505" s="7" t="str">
        <f>TEXT(DATE(MID(H6505, 13, 4), CHOOSE(MATCH( MID(H6505, 5, 3), {"Jan","Feb","Mar","Apr","May","Jun","Jul","Aug","Sep","Oct","Nov","Dec"}, 0), 1, 2, 3, 4, 5, 6, 7, 8, 9, 10, 11, 12), MID(H6505, 9, 2)), "yyyy-mm-dd")</f>
        <v>1962-09-18</v>
      </c>
      <c r="G6505" s="1" t="s">
        <v>13195</v>
      </c>
      <c r="H6505" s="1" t="s">
        <v>13194</v>
      </c>
    </row>
    <row r="6506" spans="1:8" hidden="1" x14ac:dyDescent="0.3">
      <c r="A6506" s="1" t="s">
        <v>10955</v>
      </c>
      <c r="B6506" s="1" t="str">
        <f t="shared" si="304"/>
        <v>USA</v>
      </c>
      <c r="C6506" s="5" t="str">
        <f t="shared" si="303"/>
        <v>1962</v>
      </c>
      <c r="D6506" s="1" t="str">
        <f t="shared" si="305"/>
        <v xml:space="preserve">Thor DM-21 Agena-B </v>
      </c>
      <c r="E6506" s="1" t="s">
        <v>346</v>
      </c>
      <c r="F6506" s="7" t="str">
        <f>TEXT(DATE(MID(H6506, 13, 4), CHOOSE(MATCH( MID(H6506, 5, 3), {"Jan","Feb","Mar","Apr","May","Jun","Jul","Aug","Sep","Oct","Nov","Dec"}, 0), 1, 2, 3, 4, 5, 6, 7, 8, 9, 10, 11, 12), MID(H6506, 9, 2)), "yyyy-mm-dd")</f>
        <v>1962-09-17</v>
      </c>
      <c r="G6506" s="1" t="s">
        <v>13197</v>
      </c>
      <c r="H6506" s="1" t="s">
        <v>13196</v>
      </c>
    </row>
    <row r="6507" spans="1:8" hidden="1" x14ac:dyDescent="0.3">
      <c r="A6507" s="1" t="s">
        <v>1630</v>
      </c>
      <c r="B6507" s="1" t="str">
        <f t="shared" si="304"/>
        <v>Kazakhstan</v>
      </c>
      <c r="C6507" s="5" t="str">
        <f t="shared" si="303"/>
        <v>1962</v>
      </c>
      <c r="D6507" s="1" t="str">
        <f t="shared" si="305"/>
        <v xml:space="preserve">Molniya </v>
      </c>
      <c r="E6507" s="1" t="s">
        <v>346</v>
      </c>
      <c r="F6507" s="7" t="str">
        <f>TEXT(DATE(MID(H6507, 13, 4), CHOOSE(MATCH( MID(H6507, 5, 3), {"Jan","Feb","Mar","Apr","May","Jun","Jul","Aug","Sep","Oct","Nov","Dec"}, 0), 1, 2, 3, 4, 5, 6, 7, 8, 9, 10, 11, 12), MID(H6507, 9, 2)), "yyyy-mm-dd")</f>
        <v>1962-09-12</v>
      </c>
      <c r="G6507" s="1" t="s">
        <v>13199</v>
      </c>
      <c r="H6507" s="1" t="s">
        <v>13198</v>
      </c>
    </row>
    <row r="6508" spans="1:8" hidden="1" x14ac:dyDescent="0.3">
      <c r="A6508" s="1" t="s">
        <v>11804</v>
      </c>
      <c r="B6508" s="1" t="str">
        <f t="shared" si="304"/>
        <v>USA</v>
      </c>
      <c r="C6508" s="5" t="str">
        <f t="shared" si="303"/>
        <v>1962</v>
      </c>
      <c r="D6508" s="1" t="str">
        <f t="shared" si="305"/>
        <v xml:space="preserve">Thor DM-21 Agena-B </v>
      </c>
      <c r="E6508" s="1" t="s">
        <v>346</v>
      </c>
      <c r="F6508" s="7" t="str">
        <f>TEXT(DATE(MID(H6508, 13, 4), CHOOSE(MATCH( MID(H6508, 5, 3), {"Jan","Feb","Mar","Apr","May","Jun","Jul","Aug","Sep","Oct","Nov","Dec"}, 0), 1, 2, 3, 4, 5, 6, 7, 8, 9, 10, 11, 12), MID(H6508, 9, 2)), "yyyy-mm-dd")</f>
        <v>1962-09-01</v>
      </c>
      <c r="G6508" s="1" t="s">
        <v>13201</v>
      </c>
      <c r="H6508" s="1" t="s">
        <v>13200</v>
      </c>
    </row>
    <row r="6509" spans="1:8" hidden="1" x14ac:dyDescent="0.3">
      <c r="A6509" s="1" t="s">
        <v>1630</v>
      </c>
      <c r="B6509" s="1" t="str">
        <f t="shared" si="304"/>
        <v>Kazakhstan</v>
      </c>
      <c r="C6509" s="5" t="str">
        <f t="shared" si="303"/>
        <v>1962</v>
      </c>
      <c r="D6509" s="1" t="str">
        <f t="shared" si="305"/>
        <v xml:space="preserve">Molniya </v>
      </c>
      <c r="E6509" s="1" t="s">
        <v>346</v>
      </c>
      <c r="F6509" s="7" t="str">
        <f>TEXT(DATE(MID(H6509, 13, 4), CHOOSE(MATCH( MID(H6509, 5, 3), {"Jan","Feb","Mar","Apr","May","Jun","Jul","Aug","Sep","Oct","Nov","Dec"}, 0), 1, 2, 3, 4, 5, 6, 7, 8, 9, 10, 11, 12), MID(H6509, 9, 2)), "yyyy-mm-dd")</f>
        <v>1962-09-01</v>
      </c>
      <c r="G6509" s="1" t="s">
        <v>13203</v>
      </c>
      <c r="H6509" s="1" t="s">
        <v>13202</v>
      </c>
    </row>
    <row r="6510" spans="1:8" hidden="1" x14ac:dyDescent="0.3">
      <c r="A6510" s="1" t="s">
        <v>114</v>
      </c>
      <c r="B6510" s="1" t="str">
        <f t="shared" si="304"/>
        <v>USA</v>
      </c>
      <c r="C6510" s="5" t="str">
        <f t="shared" si="303"/>
        <v>1962</v>
      </c>
      <c r="D6510" s="1" t="str">
        <f t="shared" si="305"/>
        <v xml:space="preserve">Thor DM-21 Agena-D </v>
      </c>
      <c r="E6510" s="1" t="s">
        <v>346</v>
      </c>
      <c r="F6510" s="7" t="str">
        <f>TEXT(DATE(MID(H6510, 13, 4), CHOOSE(MATCH( MID(H6510, 5, 3), {"Jan","Feb","Mar","Apr","May","Jun","Jul","Aug","Sep","Oct","Nov","Dec"}, 0), 1, 2, 3, 4, 5, 6, 7, 8, 9, 10, 11, 12), MID(H6510, 9, 2)), "yyyy-mm-dd")</f>
        <v>1962-08-29</v>
      </c>
      <c r="G6510" s="1" t="s">
        <v>13205</v>
      </c>
      <c r="H6510" s="1" t="s">
        <v>13204</v>
      </c>
    </row>
    <row r="6511" spans="1:8" hidden="1" x14ac:dyDescent="0.3">
      <c r="A6511" s="1" t="s">
        <v>12019</v>
      </c>
      <c r="B6511" s="1" t="str">
        <f t="shared" si="304"/>
        <v>USA</v>
      </c>
      <c r="C6511" s="5" t="str">
        <f t="shared" si="303"/>
        <v>1962</v>
      </c>
      <c r="D6511" s="1" t="str">
        <f t="shared" si="305"/>
        <v xml:space="preserve">Atlas-LV3 Agena-B </v>
      </c>
      <c r="E6511" s="1" t="s">
        <v>346</v>
      </c>
      <c r="F6511" s="7" t="str">
        <f>TEXT(DATE(MID(H6511, 13, 4), CHOOSE(MATCH( MID(H6511, 5, 3), {"Jan","Feb","Mar","Apr","May","Jun","Jul","Aug","Sep","Oct","Nov","Dec"}, 0), 1, 2, 3, 4, 5, 6, 7, 8, 9, 10, 11, 12), MID(H6511, 9, 2)), "yyyy-mm-dd")</f>
        <v>1962-08-27</v>
      </c>
      <c r="G6511" s="1" t="s">
        <v>13207</v>
      </c>
      <c r="H6511" s="1" t="s">
        <v>13206</v>
      </c>
    </row>
    <row r="6512" spans="1:8" hidden="1" x14ac:dyDescent="0.3">
      <c r="A6512" s="1" t="s">
        <v>1630</v>
      </c>
      <c r="B6512" s="1" t="str">
        <f t="shared" si="304"/>
        <v>Kazakhstan</v>
      </c>
      <c r="C6512" s="5" t="str">
        <f t="shared" si="303"/>
        <v>1962</v>
      </c>
      <c r="D6512" s="1" t="str">
        <f t="shared" si="305"/>
        <v xml:space="preserve">Molniya </v>
      </c>
      <c r="E6512" s="1" t="s">
        <v>346</v>
      </c>
      <c r="F6512" s="7" t="str">
        <f>TEXT(DATE(MID(H6512, 13, 4), CHOOSE(MATCH( MID(H6512, 5, 3), {"Jan","Feb","Mar","Apr","May","Jun","Jul","Aug","Sep","Oct","Nov","Dec"}, 0), 1, 2, 3, 4, 5, 6, 7, 8, 9, 10, 11, 12), MID(H6512, 9, 2)), "yyyy-mm-dd")</f>
        <v>1962-08-25</v>
      </c>
      <c r="G6512" s="1" t="s">
        <v>13209</v>
      </c>
      <c r="H6512" s="1" t="s">
        <v>13208</v>
      </c>
    </row>
    <row r="6513" spans="1:8" hidden="1" x14ac:dyDescent="0.3">
      <c r="A6513" s="1" t="s">
        <v>5723</v>
      </c>
      <c r="B6513" s="1" t="str">
        <f t="shared" si="304"/>
        <v>USA</v>
      </c>
      <c r="C6513" s="5" t="str">
        <f t="shared" si="303"/>
        <v>1962</v>
      </c>
      <c r="D6513" s="1" t="str">
        <f t="shared" si="305"/>
        <v xml:space="preserve">Scout X-2M </v>
      </c>
      <c r="E6513" s="1" t="s">
        <v>346</v>
      </c>
      <c r="F6513" s="7" t="str">
        <f>TEXT(DATE(MID(H6513, 13, 4), CHOOSE(MATCH( MID(H6513, 5, 3), {"Jan","Feb","Mar","Apr","May","Jun","Jul","Aug","Sep","Oct","Nov","Dec"}, 0), 1, 2, 3, 4, 5, 6, 7, 8, 9, 10, 11, 12), MID(H6513, 9, 2)), "yyyy-mm-dd")</f>
        <v>1962-08-23</v>
      </c>
      <c r="G6513" s="1" t="s">
        <v>13211</v>
      </c>
      <c r="H6513" s="1" t="s">
        <v>13210</v>
      </c>
    </row>
    <row r="6514" spans="1:8" hidden="1" x14ac:dyDescent="0.3">
      <c r="A6514" s="1" t="s">
        <v>12813</v>
      </c>
      <c r="B6514" s="1" t="str">
        <f t="shared" si="304"/>
        <v>Russia</v>
      </c>
      <c r="C6514" s="5" t="str">
        <f t="shared" si="303"/>
        <v>1962</v>
      </c>
      <c r="D6514" s="1" t="str">
        <f t="shared" si="305"/>
        <v xml:space="preserve">Cosmos-1 (65S3) </v>
      </c>
      <c r="E6514" s="1" t="s">
        <v>346</v>
      </c>
      <c r="F6514" s="7" t="str">
        <f>TEXT(DATE(MID(H6514, 13, 4), CHOOSE(MATCH( MID(H6514, 5, 3), {"Jan","Feb","Mar","Apr","May","Jun","Jul","Aug","Sep","Oct","Nov","Dec"}, 0), 1, 2, 3, 4, 5, 6, 7, 8, 9, 10, 11, 12), MID(H6514, 9, 2)), "yyyy-mm-dd")</f>
        <v>1962-08-18</v>
      </c>
      <c r="G6514" s="1" t="s">
        <v>13213</v>
      </c>
      <c r="H6514" s="1" t="s">
        <v>13212</v>
      </c>
    </row>
    <row r="6515" spans="1:8" hidden="1" x14ac:dyDescent="0.3">
      <c r="A6515" s="1" t="s">
        <v>1630</v>
      </c>
      <c r="B6515" s="1" t="str">
        <f t="shared" si="304"/>
        <v>Kazakhstan</v>
      </c>
      <c r="C6515" s="5" t="str">
        <f t="shared" si="303"/>
        <v>1962</v>
      </c>
      <c r="D6515" s="1" t="str">
        <f t="shared" si="305"/>
        <v xml:space="preserve">Vostok </v>
      </c>
      <c r="E6515" s="1" t="s">
        <v>346</v>
      </c>
      <c r="F6515" s="7" t="str">
        <f>TEXT(DATE(MID(H6515, 13, 4), CHOOSE(MATCH( MID(H6515, 5, 3), {"Jan","Feb","Mar","Apr","May","Jun","Jul","Aug","Sep","Oct","Nov","Dec"}, 0), 1, 2, 3, 4, 5, 6, 7, 8, 9, 10, 11, 12), MID(H6515, 9, 2)), "yyyy-mm-dd")</f>
        <v>1962-08-12</v>
      </c>
      <c r="G6515" s="1" t="s">
        <v>13215</v>
      </c>
      <c r="H6515" s="1" t="s">
        <v>13214</v>
      </c>
    </row>
    <row r="6516" spans="1:8" hidden="1" x14ac:dyDescent="0.3">
      <c r="A6516" s="1" t="s">
        <v>1630</v>
      </c>
      <c r="B6516" s="1" t="str">
        <f t="shared" si="304"/>
        <v>Kazakhstan</v>
      </c>
      <c r="C6516" s="5" t="str">
        <f t="shared" si="303"/>
        <v>1962</v>
      </c>
      <c r="D6516" s="1" t="str">
        <f t="shared" si="305"/>
        <v xml:space="preserve">Vostok </v>
      </c>
      <c r="E6516" s="1" t="s">
        <v>346</v>
      </c>
      <c r="F6516" s="7" t="str">
        <f>TEXT(DATE(MID(H6516, 13, 4), CHOOSE(MATCH( MID(H6516, 5, 3), {"Jan","Feb","Mar","Apr","May","Jun","Jul","Aug","Sep","Oct","Nov","Dec"}, 0), 1, 2, 3, 4, 5, 6, 7, 8, 9, 10, 11, 12), MID(H6516, 9, 2)), "yyyy-mm-dd")</f>
        <v>1962-08-11</v>
      </c>
      <c r="G6516" s="1" t="s">
        <v>13217</v>
      </c>
      <c r="H6516" s="1" t="s">
        <v>13216</v>
      </c>
    </row>
    <row r="6517" spans="1:8" hidden="1" x14ac:dyDescent="0.3">
      <c r="A6517" s="1" t="s">
        <v>5557</v>
      </c>
      <c r="B6517" s="1" t="str">
        <f t="shared" si="304"/>
        <v>USA</v>
      </c>
      <c r="C6517" s="5" t="str">
        <f t="shared" si="303"/>
        <v>1962</v>
      </c>
      <c r="D6517" s="1" t="str">
        <f t="shared" si="305"/>
        <v xml:space="preserve">Atlas-LV3 Agena-B </v>
      </c>
      <c r="E6517" s="1" t="s">
        <v>346</v>
      </c>
      <c r="F6517" s="7" t="str">
        <f>TEXT(DATE(MID(H6517, 13, 4), CHOOSE(MATCH( MID(H6517, 5, 3), {"Jan","Feb","Mar","Apr","May","Jun","Jul","Aug","Sep","Oct","Nov","Dec"}, 0), 1, 2, 3, 4, 5, 6, 7, 8, 9, 10, 11, 12), MID(H6517, 9, 2)), "yyyy-mm-dd")</f>
        <v>1962-08-05</v>
      </c>
      <c r="G6517" s="1" t="s">
        <v>13219</v>
      </c>
      <c r="H6517" s="1" t="s">
        <v>13218</v>
      </c>
    </row>
    <row r="6518" spans="1:8" hidden="1" x14ac:dyDescent="0.3">
      <c r="A6518" s="1" t="s">
        <v>10902</v>
      </c>
      <c r="B6518" s="1" t="str">
        <f t="shared" si="304"/>
        <v>USA</v>
      </c>
      <c r="C6518" s="5" t="str">
        <f t="shared" si="303"/>
        <v>1962</v>
      </c>
      <c r="D6518" s="1" t="str">
        <f t="shared" si="305"/>
        <v xml:space="preserve">Thor DM-21 Agena-D </v>
      </c>
      <c r="E6518" s="1" t="s">
        <v>346</v>
      </c>
      <c r="F6518" s="7" t="str">
        <f>TEXT(DATE(MID(H6518, 13, 4), CHOOSE(MATCH( MID(H6518, 5, 3), {"Jan","Feb","Mar","Apr","May","Jun","Jul","Aug","Sep","Oct","Nov","Dec"}, 0), 1, 2, 3, 4, 5, 6, 7, 8, 9, 10, 11, 12), MID(H6518, 9, 2)), "yyyy-mm-dd")</f>
        <v>1962-08-02</v>
      </c>
      <c r="G6518" s="1" t="s">
        <v>13221</v>
      </c>
      <c r="H6518" s="1" t="s">
        <v>13220</v>
      </c>
    </row>
    <row r="6519" spans="1:8" hidden="1" x14ac:dyDescent="0.3">
      <c r="A6519" s="1" t="s">
        <v>1630</v>
      </c>
      <c r="B6519" s="1" t="str">
        <f t="shared" si="304"/>
        <v>Kazakhstan</v>
      </c>
      <c r="C6519" s="5" t="str">
        <f t="shared" si="303"/>
        <v>1962</v>
      </c>
      <c r="D6519" s="1" t="str">
        <f t="shared" si="305"/>
        <v xml:space="preserve">Vostok-2 </v>
      </c>
      <c r="E6519" s="1" t="s">
        <v>346</v>
      </c>
      <c r="F6519" s="7" t="str">
        <f>TEXT(DATE(MID(H6519, 13, 4), CHOOSE(MATCH( MID(H6519, 5, 3), {"Jan","Feb","Mar","Apr","May","Jun","Jul","Aug","Sep","Oct","Nov","Dec"}, 0), 1, 2, 3, 4, 5, 6, 7, 8, 9, 10, 11, 12), MID(H6519, 9, 2)), "yyyy-mm-dd")</f>
        <v>1962-07-28</v>
      </c>
      <c r="G6519" s="1" t="s">
        <v>13223</v>
      </c>
      <c r="H6519" s="1" t="s">
        <v>13222</v>
      </c>
    </row>
    <row r="6520" spans="1:8" hidden="1" x14ac:dyDescent="0.3">
      <c r="A6520" s="1" t="s">
        <v>10955</v>
      </c>
      <c r="B6520" s="1" t="str">
        <f t="shared" si="304"/>
        <v>USA</v>
      </c>
      <c r="C6520" s="5" t="str">
        <f t="shared" si="303"/>
        <v>1962</v>
      </c>
      <c r="D6520" s="1" t="str">
        <f t="shared" si="305"/>
        <v xml:space="preserve">Thor DM-21 Agena-B </v>
      </c>
      <c r="E6520" s="1" t="s">
        <v>346</v>
      </c>
      <c r="F6520" s="7" t="str">
        <f>TEXT(DATE(MID(H6520, 13, 4), CHOOSE(MATCH( MID(H6520, 5, 3), {"Jan","Feb","Mar","Apr","May","Jun","Jul","Aug","Sep","Oct","Nov","Dec"}, 0), 1, 2, 3, 4, 5, 6, 7, 8, 9, 10, 11, 12), MID(H6520, 9, 2)), "yyyy-mm-dd")</f>
        <v>1962-07-28</v>
      </c>
      <c r="G6520" s="1" t="s">
        <v>13225</v>
      </c>
      <c r="H6520" s="1" t="s">
        <v>13224</v>
      </c>
    </row>
    <row r="6521" spans="1:8" hidden="1" x14ac:dyDescent="0.3">
      <c r="A6521" s="1" t="s">
        <v>12019</v>
      </c>
      <c r="B6521" s="1" t="str">
        <f t="shared" si="304"/>
        <v>USA</v>
      </c>
      <c r="C6521" s="5" t="str">
        <f t="shared" si="303"/>
        <v>1962</v>
      </c>
      <c r="D6521" s="1" t="str">
        <f t="shared" si="305"/>
        <v xml:space="preserve">Atlas-LV3 Agena-B </v>
      </c>
      <c r="E6521" s="1" t="s">
        <v>346</v>
      </c>
      <c r="F6521" s="7" t="str">
        <f>TEXT(DATE(MID(H6521, 13, 4), CHOOSE(MATCH( MID(H6521, 5, 3), {"Jan","Feb","Mar","Apr","May","Jun","Jul","Aug","Sep","Oct","Nov","Dec"}, 0), 1, 2, 3, 4, 5, 6, 7, 8, 9, 10, 11, 12), MID(H6521, 9, 2)), "yyyy-mm-dd")</f>
        <v>1962-07-22</v>
      </c>
      <c r="G6521" s="1" t="s">
        <v>13227</v>
      </c>
      <c r="H6521" s="1" t="s">
        <v>13226</v>
      </c>
    </row>
    <row r="6522" spans="1:8" hidden="1" x14ac:dyDescent="0.3">
      <c r="A6522" s="1" t="s">
        <v>11804</v>
      </c>
      <c r="B6522" s="1" t="str">
        <f t="shared" si="304"/>
        <v>USA</v>
      </c>
      <c r="C6522" s="5" t="str">
        <f t="shared" si="303"/>
        <v>1962</v>
      </c>
      <c r="D6522" s="1" t="str">
        <f t="shared" si="305"/>
        <v xml:space="preserve">Thor DM-21 Agena-B </v>
      </c>
      <c r="E6522" s="1" t="s">
        <v>346</v>
      </c>
      <c r="F6522" s="7" t="str">
        <f>TEXT(DATE(MID(H6522, 13, 4), CHOOSE(MATCH( MID(H6522, 5, 3), {"Jan","Feb","Mar","Apr","May","Jun","Jul","Aug","Sep","Oct","Nov","Dec"}, 0), 1, 2, 3, 4, 5, 6, 7, 8, 9, 10, 11, 12), MID(H6522, 9, 2)), "yyyy-mm-dd")</f>
        <v>1962-07-21</v>
      </c>
      <c r="G6522" s="1" t="s">
        <v>13229</v>
      </c>
      <c r="H6522" s="1" t="s">
        <v>13228</v>
      </c>
    </row>
    <row r="6523" spans="1:8" hidden="1" x14ac:dyDescent="0.3">
      <c r="A6523" s="1" t="s">
        <v>5557</v>
      </c>
      <c r="B6523" s="1" t="str">
        <f t="shared" si="304"/>
        <v>USA</v>
      </c>
      <c r="C6523" s="5" t="str">
        <f t="shared" si="303"/>
        <v>1962</v>
      </c>
      <c r="D6523" s="1" t="str">
        <f t="shared" si="305"/>
        <v xml:space="preserve">Atlas-LV3 Agena-B </v>
      </c>
      <c r="E6523" s="1" t="s">
        <v>346</v>
      </c>
      <c r="F6523" s="7" t="str">
        <f>TEXT(DATE(MID(H6523, 13, 4), CHOOSE(MATCH( MID(H6523, 5, 3), {"Jan","Feb","Mar","Apr","May","Jun","Jul","Aug","Sep","Oct","Nov","Dec"}, 0), 1, 2, 3, 4, 5, 6, 7, 8, 9, 10, 11, 12), MID(H6523, 9, 2)), "yyyy-mm-dd")</f>
        <v>1962-07-18</v>
      </c>
      <c r="G6523" s="1" t="s">
        <v>13231</v>
      </c>
      <c r="H6523" s="1" t="s">
        <v>13230</v>
      </c>
    </row>
    <row r="6524" spans="1:8" hidden="1" x14ac:dyDescent="0.3">
      <c r="A6524" s="1" t="s">
        <v>3160</v>
      </c>
      <c r="B6524" s="1" t="str">
        <f t="shared" si="304"/>
        <v>USA</v>
      </c>
      <c r="C6524" s="5" t="str">
        <f t="shared" si="303"/>
        <v>1962</v>
      </c>
      <c r="D6524" s="1" t="str">
        <f t="shared" si="305"/>
        <v xml:space="preserve">Thor DM-19 Delta </v>
      </c>
      <c r="E6524" s="1" t="s">
        <v>346</v>
      </c>
      <c r="F6524" s="7" t="str">
        <f>TEXT(DATE(MID(H6524, 13, 4), CHOOSE(MATCH( MID(H6524, 5, 3), {"Jan","Feb","Mar","Apr","May","Jun","Jul","Aug","Sep","Oct","Nov","Dec"}, 0), 1, 2, 3, 4, 5, 6, 7, 8, 9, 10, 11, 12), MID(H6524, 9, 2)), "yyyy-mm-dd")</f>
        <v>1962-07-10</v>
      </c>
      <c r="G6524" s="1" t="s">
        <v>13233</v>
      </c>
      <c r="H6524" s="1" t="s">
        <v>13232</v>
      </c>
    </row>
    <row r="6525" spans="1:8" hidden="1" x14ac:dyDescent="0.3">
      <c r="A6525" s="1" t="s">
        <v>12813</v>
      </c>
      <c r="B6525" s="1" t="str">
        <f t="shared" si="304"/>
        <v>Russia</v>
      </c>
      <c r="C6525" s="5" t="str">
        <f t="shared" si="303"/>
        <v>1962</v>
      </c>
      <c r="D6525" s="1" t="str">
        <f t="shared" si="305"/>
        <v xml:space="preserve">Cosmos-1 (65S3) </v>
      </c>
      <c r="E6525" s="1" t="s">
        <v>346</v>
      </c>
      <c r="F6525" s="7" t="str">
        <f>TEXT(DATE(MID(H6525, 13, 4), CHOOSE(MATCH( MID(H6525, 5, 3), {"Jan","Feb","Mar","Apr","May","Jun","Jul","Aug","Sep","Oct","Nov","Dec"}, 0), 1, 2, 3, 4, 5, 6, 7, 8, 9, 10, 11, 12), MID(H6525, 9, 2)), "yyyy-mm-dd")</f>
        <v>1962-06-30</v>
      </c>
      <c r="G6525" s="1" t="s">
        <v>13235</v>
      </c>
      <c r="H6525" s="1" t="s">
        <v>13234</v>
      </c>
    </row>
    <row r="6526" spans="1:8" hidden="1" x14ac:dyDescent="0.3">
      <c r="A6526" s="1" t="s">
        <v>10902</v>
      </c>
      <c r="B6526" s="1" t="str">
        <f t="shared" si="304"/>
        <v>USA</v>
      </c>
      <c r="C6526" s="5" t="str">
        <f t="shared" si="303"/>
        <v>1962</v>
      </c>
      <c r="D6526" s="1" t="str">
        <f t="shared" si="305"/>
        <v xml:space="preserve">Thor DM-21 Agena-D </v>
      </c>
      <c r="E6526" s="1" t="s">
        <v>346</v>
      </c>
      <c r="F6526" s="7" t="str">
        <f>TEXT(DATE(MID(H6526, 13, 4), CHOOSE(MATCH( MID(H6526, 5, 3), {"Jan","Feb","Mar","Apr","May","Jun","Jul","Aug","Sep","Oct","Nov","Dec"}, 0), 1, 2, 3, 4, 5, 6, 7, 8, 9, 10, 11, 12), MID(H6526, 9, 2)), "yyyy-mm-dd")</f>
        <v>1962-06-28</v>
      </c>
      <c r="G6526" s="1" t="s">
        <v>13237</v>
      </c>
      <c r="H6526" s="1" t="s">
        <v>13236</v>
      </c>
    </row>
    <row r="6527" spans="1:8" hidden="1" x14ac:dyDescent="0.3">
      <c r="A6527" s="1" t="s">
        <v>10955</v>
      </c>
      <c r="B6527" s="1" t="str">
        <f t="shared" si="304"/>
        <v>USA</v>
      </c>
      <c r="C6527" s="5" t="str">
        <f t="shared" si="303"/>
        <v>1962</v>
      </c>
      <c r="D6527" s="1" t="str">
        <f t="shared" si="305"/>
        <v xml:space="preserve">Thor DM-21 Agena-B </v>
      </c>
      <c r="E6527" s="1" t="s">
        <v>346</v>
      </c>
      <c r="F6527" s="7" t="str">
        <f>TEXT(DATE(MID(H6527, 13, 4), CHOOSE(MATCH( MID(H6527, 5, 3), {"Jan","Feb","Mar","Apr","May","Jun","Jul","Aug","Sep","Oct","Nov","Dec"}, 0), 1, 2, 3, 4, 5, 6, 7, 8, 9, 10, 11, 12), MID(H6527, 9, 2)), "yyyy-mm-dd")</f>
        <v>1962-06-23</v>
      </c>
      <c r="G6527" s="1" t="s">
        <v>13239</v>
      </c>
      <c r="H6527" s="1" t="s">
        <v>13238</v>
      </c>
    </row>
    <row r="6528" spans="1:8" hidden="1" x14ac:dyDescent="0.3">
      <c r="A6528" s="1" t="s">
        <v>3478</v>
      </c>
      <c r="B6528" s="1" t="str">
        <f t="shared" si="304"/>
        <v>USA</v>
      </c>
      <c r="C6528" s="5" t="str">
        <f t="shared" si="303"/>
        <v>1962</v>
      </c>
      <c r="D6528" s="1" t="str">
        <f t="shared" si="305"/>
        <v xml:space="preserve">Thor DM-19 Delta </v>
      </c>
      <c r="E6528" s="1" t="s">
        <v>346</v>
      </c>
      <c r="F6528" s="7" t="str">
        <f>TEXT(DATE(MID(H6528, 13, 4), CHOOSE(MATCH( MID(H6528, 5, 3), {"Jan","Feb","Mar","Apr","May","Jun","Jul","Aug","Sep","Oct","Nov","Dec"}, 0), 1, 2, 3, 4, 5, 6, 7, 8, 9, 10, 11, 12), MID(H6528, 9, 2)), "yyyy-mm-dd")</f>
        <v>1962-06-19</v>
      </c>
      <c r="G6528" s="1" t="s">
        <v>13241</v>
      </c>
      <c r="H6528" s="1" t="s">
        <v>13240</v>
      </c>
    </row>
    <row r="6529" spans="1:8" hidden="1" x14ac:dyDescent="0.3">
      <c r="A6529" s="1" t="s">
        <v>11804</v>
      </c>
      <c r="B6529" s="1" t="str">
        <f t="shared" si="304"/>
        <v>USA</v>
      </c>
      <c r="C6529" s="5" t="str">
        <f t="shared" si="303"/>
        <v>1962</v>
      </c>
      <c r="D6529" s="1" t="str">
        <f t="shared" si="305"/>
        <v xml:space="preserve">Thor DM-21 Agena-B </v>
      </c>
      <c r="E6529" s="1" t="s">
        <v>346</v>
      </c>
      <c r="F6529" s="7" t="str">
        <f>TEXT(DATE(MID(H6529, 13, 4), CHOOSE(MATCH( MID(H6529, 5, 3), {"Jan","Feb","Mar","Apr","May","Jun","Jul","Aug","Sep","Oct","Nov","Dec"}, 0), 1, 2, 3, 4, 5, 6, 7, 8, 9, 10, 11, 12), MID(H6529, 9, 2)), "yyyy-mm-dd")</f>
        <v>1962-06-18</v>
      </c>
      <c r="G6529" s="1" t="s">
        <v>13243</v>
      </c>
      <c r="H6529" s="1" t="s">
        <v>13242</v>
      </c>
    </row>
    <row r="6530" spans="1:8" hidden="1" x14ac:dyDescent="0.3">
      <c r="A6530" s="1" t="s">
        <v>5557</v>
      </c>
      <c r="B6530" s="1" t="str">
        <f t="shared" si="304"/>
        <v>USA</v>
      </c>
      <c r="C6530" s="5" t="str">
        <f t="shared" ref="C6530:C6593" si="306">TEXT(F6530, "yyyy")</f>
        <v>1962</v>
      </c>
      <c r="D6530" s="1" t="str">
        <f t="shared" si="305"/>
        <v xml:space="preserve">Atlas-LV3 Agena-B </v>
      </c>
      <c r="E6530" s="1" t="s">
        <v>346</v>
      </c>
      <c r="F6530" s="7" t="str">
        <f>TEXT(DATE(MID(H6530, 13, 4), CHOOSE(MATCH( MID(H6530, 5, 3), {"Jan","Feb","Mar","Apr","May","Jun","Jul","Aug","Sep","Oct","Nov","Dec"}, 0), 1, 2, 3, 4, 5, 6, 7, 8, 9, 10, 11, 12), MID(H6530, 9, 2)), "yyyy-mm-dd")</f>
        <v>1962-06-17</v>
      </c>
      <c r="G6530" s="1" t="s">
        <v>13245</v>
      </c>
      <c r="H6530" s="1" t="s">
        <v>13244</v>
      </c>
    </row>
    <row r="6531" spans="1:8" hidden="1" x14ac:dyDescent="0.3">
      <c r="A6531" s="1" t="s">
        <v>10955</v>
      </c>
      <c r="B6531" s="1" t="str">
        <f t="shared" ref="B6531:B6594" si="307">TRIM(MID(A6531, FIND("|", SUBSTITUTE(A6531, ",", "|", LEN(A6531) - LEN(SUBSTITUTE(A6531,",", "" )))) + 1, LEN(A6531)))</f>
        <v>USA</v>
      </c>
      <c r="C6531" s="5" t="str">
        <f t="shared" si="306"/>
        <v>1962</v>
      </c>
      <c r="D6531" s="1" t="str">
        <f t="shared" ref="D6531:D6594" si="308">LEFT(G6531, FIND("|", G6531) - 1)</f>
        <v xml:space="preserve">Thor-DM18 Agena-A </v>
      </c>
      <c r="E6531" s="1" t="s">
        <v>346</v>
      </c>
      <c r="F6531" s="7" t="str">
        <f>TEXT(DATE(MID(H6531, 13, 4), CHOOSE(MATCH( MID(H6531, 5, 3), {"Jan","Feb","Mar","Apr","May","Jun","Jul","Aug","Sep","Oct","Nov","Dec"}, 0), 1, 2, 3, 4, 5, 6, 7, 8, 9, 10, 11, 12), MID(H6531, 9, 2)), "yyyy-mm-dd")</f>
        <v>1962-06-02</v>
      </c>
      <c r="G6531" s="1" t="s">
        <v>13247</v>
      </c>
      <c r="H6531" s="1" t="s">
        <v>13246</v>
      </c>
    </row>
    <row r="6532" spans="1:8" hidden="1" x14ac:dyDescent="0.3">
      <c r="A6532" s="1" t="s">
        <v>1630</v>
      </c>
      <c r="B6532" s="1" t="str">
        <f t="shared" si="307"/>
        <v>Kazakhstan</v>
      </c>
      <c r="C6532" s="5" t="str">
        <f t="shared" si="306"/>
        <v>1962</v>
      </c>
      <c r="D6532" s="1" t="str">
        <f t="shared" si="308"/>
        <v xml:space="preserve">Vostok-2 </v>
      </c>
      <c r="E6532" s="1" t="s">
        <v>346</v>
      </c>
      <c r="F6532" s="7" t="str">
        <f>TEXT(DATE(MID(H6532, 13, 4), CHOOSE(MATCH( MID(H6532, 5, 3), {"Jan","Feb","Mar","Apr","May","Jun","Jul","Aug","Sep","Oct","Nov","Dec"}, 0), 1, 2, 3, 4, 5, 6, 7, 8, 9, 10, 11, 12), MID(H6532, 9, 2)), "yyyy-mm-dd")</f>
        <v>1962-06-01</v>
      </c>
      <c r="G6532" s="1" t="s">
        <v>13249</v>
      </c>
      <c r="H6532" s="1" t="s">
        <v>13248</v>
      </c>
    </row>
    <row r="6533" spans="1:8" hidden="1" x14ac:dyDescent="0.3">
      <c r="A6533" s="1" t="s">
        <v>10902</v>
      </c>
      <c r="B6533" s="1" t="str">
        <f t="shared" si="307"/>
        <v>USA</v>
      </c>
      <c r="C6533" s="5" t="str">
        <f t="shared" si="306"/>
        <v>1962</v>
      </c>
      <c r="D6533" s="1" t="str">
        <f t="shared" si="308"/>
        <v xml:space="preserve">Thor DM-21 Agena-B </v>
      </c>
      <c r="E6533" s="1" t="s">
        <v>346</v>
      </c>
      <c r="F6533" s="7" t="str">
        <f>TEXT(DATE(MID(H6533, 13, 4), CHOOSE(MATCH( MID(H6533, 5, 3), {"Jan","Feb","Mar","Apr","May","Jun","Jul","Aug","Sep","Oct","Nov","Dec"}, 0), 1, 2, 3, 4, 5, 6, 7, 8, 9, 10, 11, 12), MID(H6533, 9, 2)), "yyyy-mm-dd")</f>
        <v>1962-05-30</v>
      </c>
      <c r="G6533" s="1" t="s">
        <v>13251</v>
      </c>
      <c r="H6533" s="1" t="s">
        <v>13250</v>
      </c>
    </row>
    <row r="6534" spans="1:8" hidden="1" x14ac:dyDescent="0.3">
      <c r="A6534" s="1" t="s">
        <v>12813</v>
      </c>
      <c r="B6534" s="1" t="str">
        <f t="shared" si="307"/>
        <v>Russia</v>
      </c>
      <c r="C6534" s="5" t="str">
        <f t="shared" si="306"/>
        <v>1962</v>
      </c>
      <c r="D6534" s="1" t="str">
        <f t="shared" si="308"/>
        <v xml:space="preserve">Cosmos-1 (65S3) </v>
      </c>
      <c r="E6534" s="1" t="s">
        <v>346</v>
      </c>
      <c r="F6534" s="7" t="str">
        <f>TEXT(DATE(MID(H6534, 13, 4), CHOOSE(MATCH( MID(H6534, 5, 3), {"Jan","Feb","Mar","Apr","May","Jun","Jul","Aug","Sep","Oct","Nov","Dec"}, 0), 1, 2, 3, 4, 5, 6, 7, 8, 9, 10, 11, 12), MID(H6534, 9, 2)), "yyyy-mm-dd")</f>
        <v>1962-05-28</v>
      </c>
      <c r="G6534" s="1" t="s">
        <v>13253</v>
      </c>
      <c r="H6534" s="1" t="s">
        <v>13252</v>
      </c>
    </row>
    <row r="6535" spans="1:8" hidden="1" x14ac:dyDescent="0.3">
      <c r="A6535" s="1" t="s">
        <v>12305</v>
      </c>
      <c r="B6535" s="1" t="str">
        <f t="shared" si="307"/>
        <v>USA</v>
      </c>
      <c r="C6535" s="5" t="str">
        <f t="shared" si="306"/>
        <v>1962</v>
      </c>
      <c r="D6535" s="1" t="str">
        <f t="shared" si="308"/>
        <v xml:space="preserve">Atlas-D Mercury </v>
      </c>
      <c r="E6535" s="1" t="s">
        <v>346</v>
      </c>
      <c r="F6535" s="7" t="str">
        <f>TEXT(DATE(MID(H6535, 13, 4), CHOOSE(MATCH( MID(H6535, 5, 3), {"Jan","Feb","Mar","Apr","May","Jun","Jul","Aug","Sep","Oct","Nov","Dec"}, 0), 1, 2, 3, 4, 5, 6, 7, 8, 9, 10, 11, 12), MID(H6535, 9, 2)), "yyyy-mm-dd")</f>
        <v>1962-05-24</v>
      </c>
      <c r="G6535" s="1" t="s">
        <v>13255</v>
      </c>
      <c r="H6535" s="1" t="s">
        <v>13254</v>
      </c>
    </row>
    <row r="6536" spans="1:8" hidden="1" x14ac:dyDescent="0.3">
      <c r="A6536" s="1" t="s">
        <v>5723</v>
      </c>
      <c r="B6536" s="1" t="str">
        <f t="shared" si="307"/>
        <v>USA</v>
      </c>
      <c r="C6536" s="5" t="str">
        <f t="shared" si="306"/>
        <v>1962</v>
      </c>
      <c r="D6536" s="1" t="str">
        <f t="shared" si="308"/>
        <v xml:space="preserve">Scout X-2M </v>
      </c>
      <c r="E6536" s="1" t="s">
        <v>346</v>
      </c>
      <c r="F6536" s="7" t="str">
        <f>TEXT(DATE(MID(H6536, 13, 4), CHOOSE(MATCH( MID(H6536, 5, 3), {"Jan","Feb","Mar","Apr","May","Jun","Jul","Aug","Sep","Oct","Nov","Dec"}, 0), 1, 2, 3, 4, 5, 6, 7, 8, 9, 10, 11, 12), MID(H6536, 9, 2)), "yyyy-mm-dd")</f>
        <v>1962-05-24</v>
      </c>
      <c r="G6536" s="1" t="s">
        <v>13257</v>
      </c>
      <c r="H6536" s="1" t="s">
        <v>13256</v>
      </c>
    </row>
    <row r="6537" spans="1:8" hidden="1" x14ac:dyDescent="0.3">
      <c r="A6537" s="1" t="s">
        <v>11804</v>
      </c>
      <c r="B6537" s="1" t="str">
        <f t="shared" si="307"/>
        <v>USA</v>
      </c>
      <c r="C6537" s="5" t="str">
        <f t="shared" si="306"/>
        <v>1962</v>
      </c>
      <c r="D6537" s="1" t="str">
        <f t="shared" si="308"/>
        <v xml:space="preserve">Thor DM-21 Agena-B </v>
      </c>
      <c r="E6537" s="1" t="s">
        <v>346</v>
      </c>
      <c r="F6537" s="7" t="str">
        <f>TEXT(DATE(MID(H6537, 13, 4), CHOOSE(MATCH( MID(H6537, 5, 3), {"Jan","Feb","Mar","Apr","May","Jun","Jul","Aug","Sep","Oct","Nov","Dec"}, 0), 1, 2, 3, 4, 5, 6, 7, 8, 9, 10, 11, 12), MID(H6537, 9, 2)), "yyyy-mm-dd")</f>
        <v>1962-05-15</v>
      </c>
      <c r="G6537" s="1" t="s">
        <v>13259</v>
      </c>
      <c r="H6537" s="1" t="s">
        <v>13258</v>
      </c>
    </row>
    <row r="6538" spans="1:8" hidden="1" x14ac:dyDescent="0.3">
      <c r="A6538" s="1" t="s">
        <v>3160</v>
      </c>
      <c r="B6538" s="1" t="str">
        <f t="shared" si="307"/>
        <v>USA</v>
      </c>
      <c r="C6538" s="5" t="str">
        <f t="shared" si="306"/>
        <v>1962</v>
      </c>
      <c r="D6538" s="1" t="str">
        <f t="shared" si="308"/>
        <v xml:space="preserve">Thor-DM21 Ablestar </v>
      </c>
      <c r="E6538" s="1" t="s">
        <v>346</v>
      </c>
      <c r="F6538" s="7" t="str">
        <f>TEXT(DATE(MID(H6538, 13, 4), CHOOSE(MATCH( MID(H6538, 5, 3), {"Jan","Feb","Mar","Apr","May","Jun","Jul","Aug","Sep","Oct","Nov","Dec"}, 0), 1, 2, 3, 4, 5, 6, 7, 8, 9, 10, 11, 12), MID(H6538, 9, 2)), "yyyy-mm-dd")</f>
        <v>1962-05-10</v>
      </c>
      <c r="G6538" s="1" t="s">
        <v>13261</v>
      </c>
      <c r="H6538" s="1" t="s">
        <v>13260</v>
      </c>
    </row>
    <row r="6539" spans="1:8" hidden="1" x14ac:dyDescent="0.3">
      <c r="A6539" s="1" t="s">
        <v>4149</v>
      </c>
      <c r="B6539" s="1" t="str">
        <f t="shared" si="307"/>
        <v>USA</v>
      </c>
      <c r="C6539" s="5" t="str">
        <f t="shared" si="306"/>
        <v>1962</v>
      </c>
      <c r="D6539" s="1" t="str">
        <f t="shared" si="308"/>
        <v xml:space="preserve">Atlas-LV3C Centaur-A </v>
      </c>
      <c r="E6539" s="1" t="s">
        <v>346</v>
      </c>
      <c r="F6539" s="7" t="str">
        <f>TEXT(DATE(MID(H6539, 13, 4), CHOOSE(MATCH( MID(H6539, 5, 3), {"Jan","Feb","Mar","Apr","May","Jun","Jul","Aug","Sep","Oct","Nov","Dec"}, 0), 1, 2, 3, 4, 5, 6, 7, 8, 9, 10, 11, 12), MID(H6539, 9, 2)), "yyyy-mm-dd")</f>
        <v>1962-05-08</v>
      </c>
      <c r="G6539" s="1" t="s">
        <v>13263</v>
      </c>
      <c r="H6539" s="1" t="s">
        <v>13262</v>
      </c>
    </row>
    <row r="6540" spans="1:8" hidden="1" x14ac:dyDescent="0.3">
      <c r="A6540" s="1" t="s">
        <v>10955</v>
      </c>
      <c r="B6540" s="1" t="str">
        <f t="shared" si="307"/>
        <v>USA</v>
      </c>
      <c r="C6540" s="5" t="str">
        <f t="shared" si="306"/>
        <v>1962</v>
      </c>
      <c r="D6540" s="1" t="str">
        <f t="shared" si="308"/>
        <v xml:space="preserve">Thor DM-21 Agena-B </v>
      </c>
      <c r="E6540" s="1" t="s">
        <v>346</v>
      </c>
      <c r="F6540" s="7" t="str">
        <f>TEXT(DATE(MID(H6540, 13, 4), CHOOSE(MATCH( MID(H6540, 5, 3), {"Jan","Feb","Mar","Apr","May","Jun","Jul","Aug","Sep","Oct","Nov","Dec"}, 0), 1, 2, 3, 4, 5, 6, 7, 8, 9, 10, 11, 12), MID(H6540, 9, 2)), "yyyy-mm-dd")</f>
        <v>1962-04-29</v>
      </c>
      <c r="G6540" s="1" t="s">
        <v>13265</v>
      </c>
      <c r="H6540" s="1" t="s">
        <v>13264</v>
      </c>
    </row>
    <row r="6541" spans="1:8" hidden="1" x14ac:dyDescent="0.3">
      <c r="A6541" s="1" t="s">
        <v>5557</v>
      </c>
      <c r="B6541" s="1" t="str">
        <f t="shared" si="307"/>
        <v>USA</v>
      </c>
      <c r="C6541" s="5" t="str">
        <f t="shared" si="306"/>
        <v>1962</v>
      </c>
      <c r="D6541" s="1" t="str">
        <f t="shared" si="308"/>
        <v xml:space="preserve">Atlas-LV3 Agena-B </v>
      </c>
      <c r="E6541" s="1" t="s">
        <v>346</v>
      </c>
      <c r="F6541" s="7" t="str">
        <f>TEXT(DATE(MID(H6541, 13, 4), CHOOSE(MATCH( MID(H6541, 5, 3), {"Jan","Feb","Mar","Apr","May","Jun","Jul","Aug","Sep","Oct","Nov","Dec"}, 0), 1, 2, 3, 4, 5, 6, 7, 8, 9, 10, 11, 12), MID(H6541, 9, 2)), "yyyy-mm-dd")</f>
        <v>1962-04-26</v>
      </c>
      <c r="G6541" s="1" t="s">
        <v>13267</v>
      </c>
      <c r="H6541" s="1" t="s">
        <v>13266</v>
      </c>
    </row>
    <row r="6542" spans="1:8" hidden="1" x14ac:dyDescent="0.3">
      <c r="A6542" s="1" t="s">
        <v>3478</v>
      </c>
      <c r="B6542" s="1" t="str">
        <f t="shared" si="307"/>
        <v>USA</v>
      </c>
      <c r="C6542" s="5" t="str">
        <f t="shared" si="306"/>
        <v>1962</v>
      </c>
      <c r="D6542" s="1" t="str">
        <f t="shared" si="308"/>
        <v xml:space="preserve">Thor DM-19 Delta </v>
      </c>
      <c r="E6542" s="1" t="s">
        <v>346</v>
      </c>
      <c r="F6542" s="7" t="str">
        <f>TEXT(DATE(MID(H6542, 13, 4), CHOOSE(MATCH( MID(H6542, 5, 3), {"Jan","Feb","Mar","Apr","May","Jun","Jul","Aug","Sep","Oct","Nov","Dec"}, 0), 1, 2, 3, 4, 5, 6, 7, 8, 9, 10, 11, 12), MID(H6542, 9, 2)), "yyyy-mm-dd")</f>
        <v>1962-04-26</v>
      </c>
      <c r="G6542" s="1" t="s">
        <v>13269</v>
      </c>
      <c r="H6542" s="1" t="s">
        <v>13268</v>
      </c>
    </row>
    <row r="6543" spans="1:8" hidden="1" x14ac:dyDescent="0.3">
      <c r="A6543" s="1" t="s">
        <v>9094</v>
      </c>
      <c r="B6543" s="1" t="str">
        <f t="shared" si="307"/>
        <v>USA</v>
      </c>
      <c r="C6543" s="5" t="str">
        <f t="shared" si="306"/>
        <v>1962</v>
      </c>
      <c r="D6543" s="1" t="str">
        <f t="shared" si="308"/>
        <v xml:space="preserve">Scout X-2 </v>
      </c>
      <c r="E6543" s="1" t="s">
        <v>346</v>
      </c>
      <c r="F6543" s="7" t="str">
        <f>TEXT(DATE(MID(H6543, 13, 4), CHOOSE(MATCH( MID(H6543, 5, 3), {"Jan","Feb","Mar","Apr","May","Jun","Jul","Aug","Sep","Oct","Nov","Dec"}, 0), 1, 2, 3, 4, 5, 6, 7, 8, 9, 10, 11, 12), MID(H6543, 9, 2)), "yyyy-mm-dd")</f>
        <v>1962-04-26</v>
      </c>
      <c r="G6543" s="1" t="s">
        <v>13271</v>
      </c>
      <c r="H6543" s="1" t="s">
        <v>13270</v>
      </c>
    </row>
    <row r="6544" spans="1:8" hidden="1" x14ac:dyDescent="0.3">
      <c r="A6544" s="1" t="s">
        <v>1630</v>
      </c>
      <c r="B6544" s="1" t="str">
        <f t="shared" si="307"/>
        <v>Kazakhstan</v>
      </c>
      <c r="C6544" s="5" t="str">
        <f t="shared" si="306"/>
        <v>1962</v>
      </c>
      <c r="D6544" s="1" t="str">
        <f t="shared" si="308"/>
        <v xml:space="preserve">Vostok </v>
      </c>
      <c r="E6544" s="1" t="s">
        <v>346</v>
      </c>
      <c r="F6544" s="7" t="str">
        <f>TEXT(DATE(MID(H6544, 13, 4), CHOOSE(MATCH( MID(H6544, 5, 3), {"Jan","Feb","Mar","Apr","May","Jun","Jul","Aug","Sep","Oct","Nov","Dec"}, 0), 1, 2, 3, 4, 5, 6, 7, 8, 9, 10, 11, 12), MID(H6544, 9, 2)), "yyyy-mm-dd")</f>
        <v>1962-04-26</v>
      </c>
      <c r="G6544" s="1" t="s">
        <v>13273</v>
      </c>
      <c r="H6544" s="1" t="s">
        <v>13272</v>
      </c>
    </row>
    <row r="6545" spans="1:8" hidden="1" x14ac:dyDescent="0.3">
      <c r="A6545" s="1" t="s">
        <v>11779</v>
      </c>
      <c r="B6545" s="1" t="str">
        <f t="shared" si="307"/>
        <v>USA</v>
      </c>
      <c r="C6545" s="5" t="str">
        <f t="shared" si="306"/>
        <v>1962</v>
      </c>
      <c r="D6545" s="1" t="str">
        <f t="shared" si="308"/>
        <v xml:space="preserve">Saturn I Block I </v>
      </c>
      <c r="E6545" s="1" t="s">
        <v>346</v>
      </c>
      <c r="F6545" s="7" t="str">
        <f>TEXT(DATE(MID(H6545, 13, 4), CHOOSE(MATCH( MID(H6545, 5, 3), {"Jan","Feb","Mar","Apr","May","Jun","Jul","Aug","Sep","Oct","Nov","Dec"}, 0), 1, 2, 3, 4, 5, 6, 7, 8, 9, 10, 11, 12), MID(H6545, 9, 2)), "yyyy-mm-dd")</f>
        <v>1962-04-25</v>
      </c>
      <c r="G6545" s="1" t="s">
        <v>13275</v>
      </c>
      <c r="H6545" s="1" t="s">
        <v>13274</v>
      </c>
    </row>
    <row r="6546" spans="1:8" hidden="1" x14ac:dyDescent="0.3">
      <c r="A6546" s="1" t="s">
        <v>12813</v>
      </c>
      <c r="B6546" s="1" t="str">
        <f t="shared" si="307"/>
        <v>Russia</v>
      </c>
      <c r="C6546" s="5" t="str">
        <f t="shared" si="306"/>
        <v>1962</v>
      </c>
      <c r="D6546" s="1" t="str">
        <f t="shared" si="308"/>
        <v xml:space="preserve">Cosmos-1 (65S3) </v>
      </c>
      <c r="E6546" s="1" t="s">
        <v>346</v>
      </c>
      <c r="F6546" s="7" t="str">
        <f>TEXT(DATE(MID(H6546, 13, 4), CHOOSE(MATCH( MID(H6546, 5, 3), {"Jan","Feb","Mar","Apr","May","Jun","Jul","Aug","Sep","Oct","Nov","Dec"}, 0), 1, 2, 3, 4, 5, 6, 7, 8, 9, 10, 11, 12), MID(H6546, 9, 2)), "yyyy-mm-dd")</f>
        <v>1962-04-24</v>
      </c>
      <c r="G6546" s="1" t="s">
        <v>13277</v>
      </c>
      <c r="H6546" s="1" t="s">
        <v>13276</v>
      </c>
    </row>
    <row r="6547" spans="1:8" hidden="1" x14ac:dyDescent="0.3">
      <c r="A6547" s="1" t="s">
        <v>12019</v>
      </c>
      <c r="B6547" s="1" t="str">
        <f t="shared" si="307"/>
        <v>USA</v>
      </c>
      <c r="C6547" s="5" t="str">
        <f t="shared" si="306"/>
        <v>1962</v>
      </c>
      <c r="D6547" s="1" t="str">
        <f t="shared" si="308"/>
        <v xml:space="preserve">Atlas-LV3 Agena-B </v>
      </c>
      <c r="E6547" s="1" t="s">
        <v>346</v>
      </c>
      <c r="F6547" s="7" t="str">
        <f>TEXT(DATE(MID(H6547, 13, 4), CHOOSE(MATCH( MID(H6547, 5, 3), {"Jan","Feb","Mar","Apr","May","Jun","Jul","Aug","Sep","Oct","Nov","Dec"}, 0), 1, 2, 3, 4, 5, 6, 7, 8, 9, 10, 11, 12), MID(H6547, 9, 2)), "yyyy-mm-dd")</f>
        <v>1962-04-23</v>
      </c>
      <c r="G6547" s="1" t="s">
        <v>13279</v>
      </c>
      <c r="H6547" s="1" t="s">
        <v>13278</v>
      </c>
    </row>
    <row r="6548" spans="1:8" hidden="1" x14ac:dyDescent="0.3">
      <c r="A6548" s="1" t="s">
        <v>11804</v>
      </c>
      <c r="B6548" s="1" t="str">
        <f t="shared" si="307"/>
        <v>USA</v>
      </c>
      <c r="C6548" s="5" t="str">
        <f t="shared" si="306"/>
        <v>1962</v>
      </c>
      <c r="D6548" s="1" t="str">
        <f t="shared" si="308"/>
        <v xml:space="preserve">Thor DM-21 Agena-B </v>
      </c>
      <c r="E6548" s="1" t="s">
        <v>346</v>
      </c>
      <c r="F6548" s="7" t="str">
        <f>TEXT(DATE(MID(H6548, 13, 4), CHOOSE(MATCH( MID(H6548, 5, 3), {"Jan","Feb","Mar","Apr","May","Jun","Jul","Aug","Sep","Oct","Nov","Dec"}, 0), 1, 2, 3, 4, 5, 6, 7, 8, 9, 10, 11, 12), MID(H6548, 9, 2)), "yyyy-mm-dd")</f>
        <v>1962-04-18</v>
      </c>
      <c r="G6548" s="1" t="s">
        <v>13281</v>
      </c>
      <c r="H6548" s="1" t="s">
        <v>13280</v>
      </c>
    </row>
    <row r="6549" spans="1:8" hidden="1" x14ac:dyDescent="0.3">
      <c r="A6549" s="1" t="s">
        <v>671</v>
      </c>
      <c r="B6549" s="1" t="str">
        <f t="shared" si="307"/>
        <v>USA</v>
      </c>
      <c r="C6549" s="5" t="str">
        <f t="shared" si="306"/>
        <v>1962</v>
      </c>
      <c r="D6549" s="1" t="str">
        <f t="shared" si="308"/>
        <v xml:space="preserve">Atlas-LV3 Agena-B </v>
      </c>
      <c r="E6549" s="1" t="s">
        <v>346</v>
      </c>
      <c r="F6549" s="7" t="str">
        <f>TEXT(DATE(MID(H6549, 13, 4), CHOOSE(MATCH( MID(H6549, 5, 3), {"Jan","Feb","Mar","Apr","May","Jun","Jul","Aug","Sep","Oct","Nov","Dec"}, 0), 1, 2, 3, 4, 5, 6, 7, 8, 9, 10, 11, 12), MID(H6549, 9, 2)), "yyyy-mm-dd")</f>
        <v>1962-04-09</v>
      </c>
      <c r="G6549" s="1" t="s">
        <v>13283</v>
      </c>
      <c r="H6549" s="1" t="s">
        <v>13282</v>
      </c>
    </row>
    <row r="6550" spans="1:8" hidden="1" x14ac:dyDescent="0.3">
      <c r="A6550" s="1" t="s">
        <v>12813</v>
      </c>
      <c r="B6550" s="1" t="str">
        <f t="shared" si="307"/>
        <v>Russia</v>
      </c>
      <c r="C6550" s="5" t="str">
        <f t="shared" si="306"/>
        <v>1962</v>
      </c>
      <c r="D6550" s="1" t="str">
        <f t="shared" si="308"/>
        <v xml:space="preserve">Cosmos-1 (65S3) </v>
      </c>
      <c r="E6550" s="1" t="s">
        <v>346</v>
      </c>
      <c r="F6550" s="7" t="str">
        <f>TEXT(DATE(MID(H6550, 13, 4), CHOOSE(MATCH( MID(H6550, 5, 3), {"Jan","Feb","Mar","Apr","May","Jun","Jul","Aug","Sep","Oct","Nov","Dec"}, 0), 1, 2, 3, 4, 5, 6, 7, 8, 9, 10, 11, 12), MID(H6550, 9, 2)), "yyyy-mm-dd")</f>
        <v>1962-04-06</v>
      </c>
      <c r="G6550" s="1" t="s">
        <v>13285</v>
      </c>
      <c r="H6550" s="1" t="s">
        <v>13284</v>
      </c>
    </row>
    <row r="6551" spans="1:8" hidden="1" x14ac:dyDescent="0.3">
      <c r="A6551" s="1" t="s">
        <v>12813</v>
      </c>
      <c r="B6551" s="1" t="str">
        <f t="shared" si="307"/>
        <v>Russia</v>
      </c>
      <c r="C6551" s="5" t="str">
        <f t="shared" si="306"/>
        <v>1962</v>
      </c>
      <c r="D6551" s="1" t="str">
        <f t="shared" si="308"/>
        <v xml:space="preserve">Cosmos-1 (65S3) </v>
      </c>
      <c r="E6551" s="1" t="s">
        <v>346</v>
      </c>
      <c r="F6551" s="7" t="str">
        <f>TEXT(DATE(MID(H6551, 13, 4), CHOOSE(MATCH( MID(H6551, 5, 3), {"Jan","Feb","Mar","Apr","May","Jun","Jul","Aug","Sep","Oct","Nov","Dec"}, 0), 1, 2, 3, 4, 5, 6, 7, 8, 9, 10, 11, 12), MID(H6551, 9, 2)), "yyyy-mm-dd")</f>
        <v>1962-03-16</v>
      </c>
      <c r="G6551" s="1" t="s">
        <v>13287</v>
      </c>
      <c r="H6551" s="1" t="s">
        <v>13286</v>
      </c>
    </row>
    <row r="6552" spans="1:8" hidden="1" x14ac:dyDescent="0.3">
      <c r="A6552" s="1" t="s">
        <v>671</v>
      </c>
      <c r="B6552" s="1" t="str">
        <f t="shared" si="307"/>
        <v>USA</v>
      </c>
      <c r="C6552" s="5" t="str">
        <f t="shared" si="306"/>
        <v>1962</v>
      </c>
      <c r="D6552" s="1" t="str">
        <f t="shared" si="308"/>
        <v xml:space="preserve">Atlas-LV3 Agena-B </v>
      </c>
      <c r="E6552" s="1" t="s">
        <v>346</v>
      </c>
      <c r="F6552" s="7" t="str">
        <f>TEXT(DATE(MID(H6552, 13, 4), CHOOSE(MATCH( MID(H6552, 5, 3), {"Jan","Feb","Mar","Apr","May","Jun","Jul","Aug","Sep","Oct","Nov","Dec"}, 0), 1, 2, 3, 4, 5, 6, 7, 8, 9, 10, 11, 12), MID(H6552, 9, 2)), "yyyy-mm-dd")</f>
        <v>1962-03-07</v>
      </c>
      <c r="G6552" s="1" t="s">
        <v>13289</v>
      </c>
      <c r="H6552" s="1" t="s">
        <v>13288</v>
      </c>
    </row>
    <row r="6553" spans="1:8" hidden="1" x14ac:dyDescent="0.3">
      <c r="A6553" s="1" t="s">
        <v>3478</v>
      </c>
      <c r="B6553" s="1" t="str">
        <f t="shared" si="307"/>
        <v>USA</v>
      </c>
      <c r="C6553" s="5" t="str">
        <f t="shared" si="306"/>
        <v>1962</v>
      </c>
      <c r="D6553" s="1" t="str">
        <f t="shared" si="308"/>
        <v xml:space="preserve">Thor DM-19 Delta </v>
      </c>
      <c r="E6553" s="1" t="s">
        <v>346</v>
      </c>
      <c r="F6553" s="7" t="str">
        <f>TEXT(DATE(MID(H6553, 13, 4), CHOOSE(MATCH( MID(H6553, 5, 3), {"Jan","Feb","Mar","Apr","May","Jun","Jul","Aug","Sep","Oct","Nov","Dec"}, 0), 1, 2, 3, 4, 5, 6, 7, 8, 9, 10, 11, 12), MID(H6553, 9, 2)), "yyyy-mm-dd")</f>
        <v>1962-03-07</v>
      </c>
      <c r="G6553" s="1" t="s">
        <v>13291</v>
      </c>
      <c r="H6553" s="1" t="s">
        <v>13290</v>
      </c>
    </row>
    <row r="6554" spans="1:8" hidden="1" x14ac:dyDescent="0.3">
      <c r="A6554" s="1" t="s">
        <v>10955</v>
      </c>
      <c r="B6554" s="1" t="str">
        <f t="shared" si="307"/>
        <v>USA</v>
      </c>
      <c r="C6554" s="5" t="str">
        <f t="shared" si="306"/>
        <v>1962</v>
      </c>
      <c r="D6554" s="1" t="str">
        <f t="shared" si="308"/>
        <v xml:space="preserve">Thor DM-21 Agena-B </v>
      </c>
      <c r="E6554" s="1" t="s">
        <v>346</v>
      </c>
      <c r="F6554" s="7" t="str">
        <f>TEXT(DATE(MID(H6554, 13, 4), CHOOSE(MATCH( MID(H6554, 5, 3), {"Jan","Feb","Mar","Apr","May","Jun","Jul","Aug","Sep","Oct","Nov","Dec"}, 0), 1, 2, 3, 4, 5, 6, 7, 8, 9, 10, 11, 12), MID(H6554, 9, 2)), "yyyy-mm-dd")</f>
        <v>1962-02-27</v>
      </c>
      <c r="G6554" s="1" t="s">
        <v>13293</v>
      </c>
      <c r="H6554" s="1" t="s">
        <v>13292</v>
      </c>
    </row>
    <row r="6555" spans="1:8" hidden="1" x14ac:dyDescent="0.3">
      <c r="A6555" s="1" t="s">
        <v>11804</v>
      </c>
      <c r="B6555" s="1" t="str">
        <f t="shared" si="307"/>
        <v>USA</v>
      </c>
      <c r="C6555" s="5" t="str">
        <f t="shared" si="306"/>
        <v>1962</v>
      </c>
      <c r="D6555" s="1" t="str">
        <f t="shared" si="308"/>
        <v xml:space="preserve">Thor DM-21 Agena-B </v>
      </c>
      <c r="E6555" s="1" t="s">
        <v>346</v>
      </c>
      <c r="F6555" s="7" t="str">
        <f>TEXT(DATE(MID(H6555, 13, 4), CHOOSE(MATCH( MID(H6555, 5, 3), {"Jan","Feb","Mar","Apr","May","Jun","Jul","Aug","Sep","Oct","Nov","Dec"}, 0), 1, 2, 3, 4, 5, 6, 7, 8, 9, 10, 11, 12), MID(H6555, 9, 2)), "yyyy-mm-dd")</f>
        <v>1962-02-21</v>
      </c>
      <c r="G6555" s="1" t="s">
        <v>13295</v>
      </c>
      <c r="H6555" s="1" t="s">
        <v>13294</v>
      </c>
    </row>
    <row r="6556" spans="1:8" hidden="1" x14ac:dyDescent="0.3">
      <c r="A6556" s="1" t="s">
        <v>12305</v>
      </c>
      <c r="B6556" s="1" t="str">
        <f t="shared" si="307"/>
        <v>USA</v>
      </c>
      <c r="C6556" s="5" t="str">
        <f t="shared" si="306"/>
        <v>1962</v>
      </c>
      <c r="D6556" s="1" t="str">
        <f t="shared" si="308"/>
        <v xml:space="preserve">Atlas-D Mercury </v>
      </c>
      <c r="E6556" s="1" t="s">
        <v>346</v>
      </c>
      <c r="F6556" s="7" t="str">
        <f>TEXT(DATE(MID(H6556, 13, 4), CHOOSE(MATCH( MID(H6556, 5, 3), {"Jan","Feb","Mar","Apr","May","Jun","Jul","Aug","Sep","Oct","Nov","Dec"}, 0), 1, 2, 3, 4, 5, 6, 7, 8, 9, 10, 11, 12), MID(H6556, 9, 2)), "yyyy-mm-dd")</f>
        <v>1962-02-20</v>
      </c>
      <c r="G6556" s="1" t="s">
        <v>13297</v>
      </c>
      <c r="H6556" s="1" t="s">
        <v>13296</v>
      </c>
    </row>
    <row r="6557" spans="1:8" hidden="1" x14ac:dyDescent="0.3">
      <c r="A6557" s="1" t="s">
        <v>3478</v>
      </c>
      <c r="B6557" s="1" t="str">
        <f t="shared" si="307"/>
        <v>USA</v>
      </c>
      <c r="C6557" s="5" t="str">
        <f t="shared" si="306"/>
        <v>1962</v>
      </c>
      <c r="D6557" s="1" t="str">
        <f t="shared" si="308"/>
        <v xml:space="preserve">Thor DM-19 Delta </v>
      </c>
      <c r="E6557" s="1" t="s">
        <v>346</v>
      </c>
      <c r="F6557" s="7" t="str">
        <f>TEXT(DATE(MID(H6557, 13, 4), CHOOSE(MATCH( MID(H6557, 5, 3), {"Jan","Feb","Mar","Apr","May","Jun","Jul","Aug","Sep","Oct","Nov","Dec"}, 0), 1, 2, 3, 4, 5, 6, 7, 8, 9, 10, 11, 12), MID(H6557, 9, 2)), "yyyy-mm-dd")</f>
        <v>1962-02-08</v>
      </c>
      <c r="G6557" s="1" t="s">
        <v>13299</v>
      </c>
      <c r="H6557" s="1" t="s">
        <v>13298</v>
      </c>
    </row>
    <row r="6558" spans="1:8" hidden="1" x14ac:dyDescent="0.3">
      <c r="A6558" s="1" t="s">
        <v>12019</v>
      </c>
      <c r="B6558" s="1" t="str">
        <f t="shared" si="307"/>
        <v>USA</v>
      </c>
      <c r="C6558" s="5" t="str">
        <f t="shared" si="306"/>
        <v>1962</v>
      </c>
      <c r="D6558" s="1" t="str">
        <f t="shared" si="308"/>
        <v xml:space="preserve">Atlas-LV3 Agena-B </v>
      </c>
      <c r="E6558" s="1" t="s">
        <v>346</v>
      </c>
      <c r="F6558" s="7" t="str">
        <f>TEXT(DATE(MID(H6558, 13, 4), CHOOSE(MATCH( MID(H6558, 5, 3), {"Jan","Feb","Mar","Apr","May","Jun","Jul","Aug","Sep","Oct","Nov","Dec"}, 0), 1, 2, 3, 4, 5, 6, 7, 8, 9, 10, 11, 12), MID(H6558, 9, 2)), "yyyy-mm-dd")</f>
        <v>1962-01-26</v>
      </c>
      <c r="G6558" s="1" t="s">
        <v>13301</v>
      </c>
      <c r="H6558" s="1" t="s">
        <v>13300</v>
      </c>
    </row>
    <row r="6559" spans="1:8" hidden="1" x14ac:dyDescent="0.3">
      <c r="A6559" s="1" t="s">
        <v>3160</v>
      </c>
      <c r="B6559" s="1" t="str">
        <f t="shared" si="307"/>
        <v>USA</v>
      </c>
      <c r="C6559" s="5" t="str">
        <f t="shared" si="306"/>
        <v>1962</v>
      </c>
      <c r="D6559" s="1" t="str">
        <f t="shared" si="308"/>
        <v xml:space="preserve">Thor-DM21 Ablestar </v>
      </c>
      <c r="E6559" s="1" t="s">
        <v>346</v>
      </c>
      <c r="F6559" s="7" t="str">
        <f>TEXT(DATE(MID(H6559, 13, 4), CHOOSE(MATCH( MID(H6559, 5, 3), {"Jan","Feb","Mar","Apr","May","Jun","Jul","Aug","Sep","Oct","Nov","Dec"}, 0), 1, 2, 3, 4, 5, 6, 7, 8, 9, 10, 11, 12), MID(H6559, 9, 2)), "yyyy-mm-dd")</f>
        <v>1962-01-24</v>
      </c>
      <c r="G6559" s="1" t="s">
        <v>13303</v>
      </c>
      <c r="H6559" s="1" t="s">
        <v>13302</v>
      </c>
    </row>
    <row r="6560" spans="1:8" hidden="1" x14ac:dyDescent="0.3">
      <c r="A6560" s="1" t="s">
        <v>10955</v>
      </c>
      <c r="B6560" s="1" t="str">
        <f t="shared" si="307"/>
        <v>USA</v>
      </c>
      <c r="C6560" s="5" t="str">
        <f t="shared" si="306"/>
        <v>1962</v>
      </c>
      <c r="D6560" s="1" t="str">
        <f t="shared" si="308"/>
        <v xml:space="preserve">Thor DM-21 Agena-B </v>
      </c>
      <c r="E6560" s="1" t="s">
        <v>346</v>
      </c>
      <c r="F6560" s="7" t="str">
        <f>TEXT(DATE(MID(H6560, 13, 4), CHOOSE(MATCH( MID(H6560, 5, 3), {"Jan","Feb","Mar","Apr","May","Jun","Jul","Aug","Sep","Oct","Nov","Dec"}, 0), 1, 2, 3, 4, 5, 6, 7, 8, 9, 10, 11, 12), MID(H6560, 9, 2)), "yyyy-mm-dd")</f>
        <v>1962-01-13</v>
      </c>
      <c r="G6560" s="1" t="s">
        <v>13305</v>
      </c>
      <c r="H6560" s="1" t="s">
        <v>13304</v>
      </c>
    </row>
    <row r="6561" spans="1:8" hidden="1" x14ac:dyDescent="0.3">
      <c r="A6561" s="1" t="s">
        <v>671</v>
      </c>
      <c r="B6561" s="1" t="str">
        <f t="shared" si="307"/>
        <v>USA</v>
      </c>
      <c r="C6561" s="5" t="str">
        <f t="shared" si="306"/>
        <v>1961</v>
      </c>
      <c r="D6561" s="1" t="str">
        <f t="shared" si="308"/>
        <v xml:space="preserve">Atlas-LV3 Agena-B </v>
      </c>
      <c r="E6561" s="1" t="s">
        <v>346</v>
      </c>
      <c r="F6561" s="7" t="str">
        <f>TEXT(DATE(MID(H6561, 13, 4), CHOOSE(MATCH( MID(H6561, 5, 3), {"Jan","Feb","Mar","Apr","May","Jun","Jul","Aug","Sep","Oct","Nov","Dec"}, 0), 1, 2, 3, 4, 5, 6, 7, 8, 9, 10, 11, 12), MID(H6561, 9, 2)), "yyyy-mm-dd")</f>
        <v>1961-12-22</v>
      </c>
      <c r="G6561" s="1" t="s">
        <v>13307</v>
      </c>
      <c r="H6561" s="1" t="s">
        <v>13306</v>
      </c>
    </row>
    <row r="6562" spans="1:8" hidden="1" x14ac:dyDescent="0.3">
      <c r="A6562" s="1" t="s">
        <v>12813</v>
      </c>
      <c r="B6562" s="1" t="str">
        <f t="shared" si="307"/>
        <v>Russia</v>
      </c>
      <c r="C6562" s="5" t="str">
        <f t="shared" si="306"/>
        <v>1961</v>
      </c>
      <c r="D6562" s="1" t="str">
        <f t="shared" si="308"/>
        <v xml:space="preserve">Cosmos-1 (65S3) </v>
      </c>
      <c r="E6562" s="1" t="s">
        <v>346</v>
      </c>
      <c r="F6562" s="7" t="str">
        <f>TEXT(DATE(MID(H6562, 13, 4), CHOOSE(MATCH( MID(H6562, 5, 3), {"Jan","Feb","Mar","Apr","May","Jun","Jul","Aug","Sep","Oct","Nov","Dec"}, 0), 1, 2, 3, 4, 5, 6, 7, 8, 9, 10, 11, 12), MID(H6562, 9, 2)), "yyyy-mm-dd")</f>
        <v>1961-12-21</v>
      </c>
      <c r="G6562" s="1" t="s">
        <v>13309</v>
      </c>
      <c r="H6562" s="1" t="s">
        <v>13308</v>
      </c>
    </row>
    <row r="6563" spans="1:8" hidden="1" x14ac:dyDescent="0.3">
      <c r="A6563" s="1" t="s">
        <v>10955</v>
      </c>
      <c r="B6563" s="1" t="str">
        <f t="shared" si="307"/>
        <v>USA</v>
      </c>
      <c r="C6563" s="5" t="str">
        <f t="shared" si="306"/>
        <v>1961</v>
      </c>
      <c r="D6563" s="1" t="str">
        <f t="shared" si="308"/>
        <v xml:space="preserve">Thor DM-21 Agena-B </v>
      </c>
      <c r="E6563" s="1" t="s">
        <v>346</v>
      </c>
      <c r="F6563" s="7" t="str">
        <f>TEXT(DATE(MID(H6563, 13, 4), CHOOSE(MATCH( MID(H6563, 5, 3), {"Jan","Feb","Mar","Apr","May","Jun","Jul","Aug","Sep","Oct","Nov","Dec"}, 0), 1, 2, 3, 4, 5, 6, 7, 8, 9, 10, 11, 12), MID(H6563, 9, 2)), "yyyy-mm-dd")</f>
        <v>1961-12-12</v>
      </c>
      <c r="G6563" s="1" t="s">
        <v>13311</v>
      </c>
      <c r="H6563" s="1" t="s">
        <v>13310</v>
      </c>
    </row>
    <row r="6564" spans="1:8" hidden="1" x14ac:dyDescent="0.3">
      <c r="A6564" s="1" t="s">
        <v>1630</v>
      </c>
      <c r="B6564" s="1" t="str">
        <f t="shared" si="307"/>
        <v>Kazakhstan</v>
      </c>
      <c r="C6564" s="5" t="str">
        <f t="shared" si="306"/>
        <v>1961</v>
      </c>
      <c r="D6564" s="1" t="str">
        <f t="shared" si="308"/>
        <v xml:space="preserve">Vostok </v>
      </c>
      <c r="E6564" s="1" t="s">
        <v>346</v>
      </c>
      <c r="F6564" s="7" t="str">
        <f>TEXT(DATE(MID(H6564, 13, 4), CHOOSE(MATCH( MID(H6564, 5, 3), {"Jan","Feb","Mar","Apr","May","Jun","Jul","Aug","Sep","Oct","Nov","Dec"}, 0), 1, 2, 3, 4, 5, 6, 7, 8, 9, 10, 11, 12), MID(H6564, 9, 2)), "yyyy-mm-dd")</f>
        <v>1961-12-11</v>
      </c>
      <c r="G6564" s="1" t="s">
        <v>13313</v>
      </c>
      <c r="H6564" s="1" t="s">
        <v>13312</v>
      </c>
    </row>
    <row r="6565" spans="1:8" hidden="1" x14ac:dyDescent="0.3">
      <c r="A6565" s="1" t="s">
        <v>12305</v>
      </c>
      <c r="B6565" s="1" t="str">
        <f t="shared" si="307"/>
        <v>USA</v>
      </c>
      <c r="C6565" s="5" t="str">
        <f t="shared" si="306"/>
        <v>1961</v>
      </c>
      <c r="D6565" s="1" t="str">
        <f t="shared" si="308"/>
        <v xml:space="preserve">Atlas-D Mercury </v>
      </c>
      <c r="E6565" s="1" t="s">
        <v>346</v>
      </c>
      <c r="F6565" s="7" t="str">
        <f>TEXT(DATE(MID(H6565, 13, 4), CHOOSE(MATCH( MID(H6565, 5, 3), {"Jan","Feb","Mar","Apr","May","Jun","Jul","Aug","Sep","Oct","Nov","Dec"}, 0), 1, 2, 3, 4, 5, 6, 7, 8, 9, 10, 11, 12), MID(H6565, 9, 2)), "yyyy-mm-dd")</f>
        <v>1961-11-29</v>
      </c>
      <c r="G6565" s="1" t="s">
        <v>13315</v>
      </c>
      <c r="H6565" s="1" t="s">
        <v>13314</v>
      </c>
    </row>
    <row r="6566" spans="1:8" hidden="1" x14ac:dyDescent="0.3">
      <c r="A6566" s="1" t="s">
        <v>5557</v>
      </c>
      <c r="B6566" s="1" t="str">
        <f t="shared" si="307"/>
        <v>USA</v>
      </c>
      <c r="C6566" s="5" t="str">
        <f t="shared" si="306"/>
        <v>1961</v>
      </c>
      <c r="D6566" s="1" t="str">
        <f t="shared" si="308"/>
        <v xml:space="preserve">Atlas-LV3 Agena-B </v>
      </c>
      <c r="E6566" s="1" t="s">
        <v>346</v>
      </c>
      <c r="F6566" s="7" t="str">
        <f>TEXT(DATE(MID(H6566, 13, 4), CHOOSE(MATCH( MID(H6566, 5, 3), {"Jan","Feb","Mar","Apr","May","Jun","Jul","Aug","Sep","Oct","Nov","Dec"}, 0), 1, 2, 3, 4, 5, 6, 7, 8, 9, 10, 11, 12), MID(H6566, 9, 2)), "yyyy-mm-dd")</f>
        <v>1961-11-22</v>
      </c>
      <c r="G6566" s="1" t="s">
        <v>13317</v>
      </c>
      <c r="H6566" s="1" t="s">
        <v>13316</v>
      </c>
    </row>
    <row r="6567" spans="1:8" hidden="1" x14ac:dyDescent="0.3">
      <c r="A6567" s="1" t="s">
        <v>12019</v>
      </c>
      <c r="B6567" s="1" t="str">
        <f t="shared" si="307"/>
        <v>USA</v>
      </c>
      <c r="C6567" s="5" t="str">
        <f t="shared" si="306"/>
        <v>1961</v>
      </c>
      <c r="D6567" s="1" t="str">
        <f t="shared" si="308"/>
        <v xml:space="preserve">Atlas-LV3 Agena-B </v>
      </c>
      <c r="E6567" s="1" t="s">
        <v>346</v>
      </c>
      <c r="F6567" s="7" t="str">
        <f>TEXT(DATE(MID(H6567, 13, 4), CHOOSE(MATCH( MID(H6567, 5, 3), {"Jan","Feb","Mar","Apr","May","Jun","Jul","Aug","Sep","Oct","Nov","Dec"}, 0), 1, 2, 3, 4, 5, 6, 7, 8, 9, 10, 11, 12), MID(H6567, 9, 2)), "yyyy-mm-dd")</f>
        <v>1961-11-18</v>
      </c>
      <c r="G6567" s="1" t="s">
        <v>13319</v>
      </c>
      <c r="H6567" s="1" t="s">
        <v>13318</v>
      </c>
    </row>
    <row r="6568" spans="1:8" hidden="1" x14ac:dyDescent="0.3">
      <c r="A6568" s="1" t="s">
        <v>3160</v>
      </c>
      <c r="B6568" s="1" t="str">
        <f t="shared" si="307"/>
        <v>USA</v>
      </c>
      <c r="C6568" s="5" t="str">
        <f t="shared" si="306"/>
        <v>1961</v>
      </c>
      <c r="D6568" s="1" t="str">
        <f t="shared" si="308"/>
        <v xml:space="preserve">Thor-DM21 Ablestar </v>
      </c>
      <c r="E6568" s="1" t="s">
        <v>346</v>
      </c>
      <c r="F6568" s="7" t="str">
        <f>TEXT(DATE(MID(H6568, 13, 4), CHOOSE(MATCH( MID(H6568, 5, 3), {"Jan","Feb","Mar","Apr","May","Jun","Jul","Aug","Sep","Oct","Nov","Dec"}, 0), 1, 2, 3, 4, 5, 6, 7, 8, 9, 10, 11, 12), MID(H6568, 9, 2)), "yyyy-mm-dd")</f>
        <v>1961-11-15</v>
      </c>
      <c r="G6568" s="1" t="s">
        <v>13321</v>
      </c>
      <c r="H6568" s="1" t="s">
        <v>13320</v>
      </c>
    </row>
    <row r="6569" spans="1:8" hidden="1" x14ac:dyDescent="0.3">
      <c r="A6569" s="1" t="s">
        <v>10955</v>
      </c>
      <c r="B6569" s="1" t="str">
        <f t="shared" si="307"/>
        <v>USA</v>
      </c>
      <c r="C6569" s="5" t="str">
        <f t="shared" si="306"/>
        <v>1961</v>
      </c>
      <c r="D6569" s="1" t="str">
        <f t="shared" si="308"/>
        <v xml:space="preserve">Thor DM-21 Agena-B </v>
      </c>
      <c r="E6569" s="1" t="s">
        <v>346</v>
      </c>
      <c r="F6569" s="7" t="str">
        <f>TEXT(DATE(MID(H6569, 13, 4), CHOOSE(MATCH( MID(H6569, 5, 3), {"Jan","Feb","Mar","Apr","May","Jun","Jul","Aug","Sep","Oct","Nov","Dec"}, 0), 1, 2, 3, 4, 5, 6, 7, 8, 9, 10, 11, 12), MID(H6569, 9, 2)), "yyyy-mm-dd")</f>
        <v>1961-11-15</v>
      </c>
      <c r="G6569" s="1" t="s">
        <v>13323</v>
      </c>
      <c r="H6569" s="1" t="s">
        <v>13322</v>
      </c>
    </row>
    <row r="6570" spans="1:8" hidden="1" x14ac:dyDescent="0.3">
      <c r="A6570" s="1" t="s">
        <v>10902</v>
      </c>
      <c r="B6570" s="1" t="str">
        <f t="shared" si="307"/>
        <v>USA</v>
      </c>
      <c r="C6570" s="5" t="str">
        <f t="shared" si="306"/>
        <v>1961</v>
      </c>
      <c r="D6570" s="1" t="str">
        <f t="shared" si="308"/>
        <v xml:space="preserve">Thor DM-21 Agena-B </v>
      </c>
      <c r="E6570" s="1" t="s">
        <v>346</v>
      </c>
      <c r="F6570" s="7" t="str">
        <f>TEXT(DATE(MID(H6570, 13, 4), CHOOSE(MATCH( MID(H6570, 5, 3), {"Jan","Feb","Mar","Apr","May","Jun","Jul","Aug","Sep","Oct","Nov","Dec"}, 0), 1, 2, 3, 4, 5, 6, 7, 8, 9, 10, 11, 12), MID(H6570, 9, 2)), "yyyy-mm-dd")</f>
        <v>1961-11-05</v>
      </c>
      <c r="G6570" s="1" t="s">
        <v>13325</v>
      </c>
      <c r="H6570" s="1" t="s">
        <v>13324</v>
      </c>
    </row>
    <row r="6571" spans="1:8" hidden="1" x14ac:dyDescent="0.3">
      <c r="A6571" s="1" t="s">
        <v>13326</v>
      </c>
      <c r="B6571" s="1" t="str">
        <f t="shared" si="307"/>
        <v>USA</v>
      </c>
      <c r="C6571" s="5" t="str">
        <f t="shared" si="306"/>
        <v>1961</v>
      </c>
      <c r="D6571" s="1" t="str">
        <f t="shared" si="308"/>
        <v xml:space="preserve">Blue Scout II </v>
      </c>
      <c r="E6571" s="1" t="s">
        <v>346</v>
      </c>
      <c r="F6571" s="7" t="str">
        <f>TEXT(DATE(MID(H6571, 13, 4), CHOOSE(MATCH( MID(H6571, 5, 3), {"Jan","Feb","Mar","Apr","May","Jun","Jul","Aug","Sep","Oct","Nov","Dec"}, 0), 1, 2, 3, 4, 5, 6, 7, 8, 9, 10, 11, 12), MID(H6571, 9, 2)), "yyyy-mm-dd")</f>
        <v>1961-11-01</v>
      </c>
      <c r="G6571" s="1" t="s">
        <v>13328</v>
      </c>
      <c r="H6571" s="1" t="s">
        <v>13327</v>
      </c>
    </row>
    <row r="6572" spans="1:8" hidden="1" x14ac:dyDescent="0.3">
      <c r="A6572" s="1" t="s">
        <v>12813</v>
      </c>
      <c r="B6572" s="1" t="str">
        <f t="shared" si="307"/>
        <v>Russia</v>
      </c>
      <c r="C6572" s="5" t="str">
        <f t="shared" si="306"/>
        <v>1961</v>
      </c>
      <c r="D6572" s="1" t="str">
        <f t="shared" si="308"/>
        <v xml:space="preserve">Cosmos-1 (65S3) </v>
      </c>
      <c r="E6572" s="1" t="s">
        <v>346</v>
      </c>
      <c r="F6572" s="7" t="str">
        <f>TEXT(DATE(MID(H6572, 13, 4), CHOOSE(MATCH( MID(H6572, 5, 3), {"Jan","Feb","Mar","Apr","May","Jun","Jul","Aug","Sep","Oct","Nov","Dec"}, 0), 1, 2, 3, 4, 5, 6, 7, 8, 9, 10, 11, 12), MID(H6572, 9, 2)), "yyyy-mm-dd")</f>
        <v>1961-10-27</v>
      </c>
      <c r="G6572" s="1" t="s">
        <v>13330</v>
      </c>
      <c r="H6572" s="1" t="s">
        <v>13329</v>
      </c>
    </row>
    <row r="6573" spans="1:8" hidden="1" x14ac:dyDescent="0.3">
      <c r="A6573" s="1" t="s">
        <v>11779</v>
      </c>
      <c r="B6573" s="1" t="str">
        <f t="shared" si="307"/>
        <v>USA</v>
      </c>
      <c r="C6573" s="5" t="str">
        <f t="shared" si="306"/>
        <v>1961</v>
      </c>
      <c r="D6573" s="1" t="str">
        <f t="shared" si="308"/>
        <v xml:space="preserve">Saturn I Block I </v>
      </c>
      <c r="E6573" s="1" t="s">
        <v>346</v>
      </c>
      <c r="F6573" s="7" t="str">
        <f>TEXT(DATE(MID(H6573, 13, 4), CHOOSE(MATCH( MID(H6573, 5, 3), {"Jan","Feb","Mar","Apr","May","Jun","Jul","Aug","Sep","Oct","Nov","Dec"}, 0), 1, 2, 3, 4, 5, 6, 7, 8, 9, 10, 11, 12), MID(H6573, 9, 2)), "yyyy-mm-dd")</f>
        <v>1961-10-27</v>
      </c>
      <c r="G6573" s="1" t="s">
        <v>13332</v>
      </c>
      <c r="H6573" s="1" t="s">
        <v>13331</v>
      </c>
    </row>
    <row r="6574" spans="1:8" hidden="1" x14ac:dyDescent="0.3">
      <c r="A6574" s="1" t="s">
        <v>11804</v>
      </c>
      <c r="B6574" s="1" t="str">
        <f t="shared" si="307"/>
        <v>USA</v>
      </c>
      <c r="C6574" s="5" t="str">
        <f t="shared" si="306"/>
        <v>1961</v>
      </c>
      <c r="D6574" s="1" t="str">
        <f t="shared" si="308"/>
        <v xml:space="preserve">Thor DM-21 Agena-B </v>
      </c>
      <c r="E6574" s="1" t="s">
        <v>346</v>
      </c>
      <c r="F6574" s="7" t="str">
        <f>TEXT(DATE(MID(H6574, 13, 4), CHOOSE(MATCH( MID(H6574, 5, 3), {"Jan","Feb","Mar","Apr","May","Jun","Jul","Aug","Sep","Oct","Nov","Dec"}, 0), 1, 2, 3, 4, 5, 6, 7, 8, 9, 10, 11, 12), MID(H6574, 9, 2)), "yyyy-mm-dd")</f>
        <v>1961-10-23</v>
      </c>
      <c r="G6574" s="1" t="s">
        <v>13334</v>
      </c>
      <c r="H6574" s="1" t="s">
        <v>13333</v>
      </c>
    </row>
    <row r="6575" spans="1:8" hidden="1" x14ac:dyDescent="0.3">
      <c r="A6575" s="1" t="s">
        <v>671</v>
      </c>
      <c r="B6575" s="1" t="str">
        <f t="shared" si="307"/>
        <v>USA</v>
      </c>
      <c r="C6575" s="5" t="str">
        <f t="shared" si="306"/>
        <v>1961</v>
      </c>
      <c r="D6575" s="1" t="str">
        <f t="shared" si="308"/>
        <v xml:space="preserve">Atlas-LV3 Agena-B </v>
      </c>
      <c r="E6575" s="1" t="s">
        <v>346</v>
      </c>
      <c r="F6575" s="7" t="str">
        <f>TEXT(DATE(MID(H6575, 13, 4), CHOOSE(MATCH( MID(H6575, 5, 3), {"Jan","Feb","Mar","Apr","May","Jun","Jul","Aug","Sep","Oct","Nov","Dec"}, 0), 1, 2, 3, 4, 5, 6, 7, 8, 9, 10, 11, 12), MID(H6575, 9, 2)), "yyyy-mm-dd")</f>
        <v>1961-10-21</v>
      </c>
      <c r="G6575" s="1" t="s">
        <v>13336</v>
      </c>
      <c r="H6575" s="1" t="s">
        <v>13335</v>
      </c>
    </row>
    <row r="6576" spans="1:8" hidden="1" x14ac:dyDescent="0.3">
      <c r="A6576" s="1" t="s">
        <v>10955</v>
      </c>
      <c r="B6576" s="1" t="str">
        <f t="shared" si="307"/>
        <v>USA</v>
      </c>
      <c r="C6576" s="5" t="str">
        <f t="shared" si="306"/>
        <v>1961</v>
      </c>
      <c r="D6576" s="1" t="str">
        <f t="shared" si="308"/>
        <v xml:space="preserve">Thor DM-21 Agena-B </v>
      </c>
      <c r="E6576" s="1" t="s">
        <v>346</v>
      </c>
      <c r="F6576" s="7" t="str">
        <f>TEXT(DATE(MID(H6576, 13, 4), CHOOSE(MATCH( MID(H6576, 5, 3), {"Jan","Feb","Mar","Apr","May","Jun","Jul","Aug","Sep","Oct","Nov","Dec"}, 0), 1, 2, 3, 4, 5, 6, 7, 8, 9, 10, 11, 12), MID(H6576, 9, 2)), "yyyy-mm-dd")</f>
        <v>1961-10-13</v>
      </c>
      <c r="G6576" s="1" t="s">
        <v>13338</v>
      </c>
      <c r="H6576" s="1" t="s">
        <v>13337</v>
      </c>
    </row>
    <row r="6577" spans="1:8" hidden="1" x14ac:dyDescent="0.3">
      <c r="A6577" s="1" t="s">
        <v>10902</v>
      </c>
      <c r="B6577" s="1" t="str">
        <f t="shared" si="307"/>
        <v>USA</v>
      </c>
      <c r="C6577" s="5" t="str">
        <f t="shared" si="306"/>
        <v>1961</v>
      </c>
      <c r="D6577" s="1" t="str">
        <f t="shared" si="308"/>
        <v xml:space="preserve">Thor DM-21 Agena-B </v>
      </c>
      <c r="E6577" s="1" t="s">
        <v>346</v>
      </c>
      <c r="F6577" s="7" t="str">
        <f>TEXT(DATE(MID(H6577, 13, 4), CHOOSE(MATCH( MID(H6577, 5, 3), {"Jan","Feb","Mar","Apr","May","Jun","Jul","Aug","Sep","Oct","Nov","Dec"}, 0), 1, 2, 3, 4, 5, 6, 7, 8, 9, 10, 11, 12), MID(H6577, 9, 2)), "yyyy-mm-dd")</f>
        <v>1961-09-17</v>
      </c>
      <c r="G6577" s="1" t="s">
        <v>13340</v>
      </c>
      <c r="H6577" s="1" t="s">
        <v>13339</v>
      </c>
    </row>
    <row r="6578" spans="1:8" hidden="1" x14ac:dyDescent="0.3">
      <c r="A6578" s="1" t="s">
        <v>12305</v>
      </c>
      <c r="B6578" s="1" t="str">
        <f t="shared" si="307"/>
        <v>USA</v>
      </c>
      <c r="C6578" s="5" t="str">
        <f t="shared" si="306"/>
        <v>1961</v>
      </c>
      <c r="D6578" s="1" t="str">
        <f t="shared" si="308"/>
        <v xml:space="preserve">Atlas-D Mercury </v>
      </c>
      <c r="E6578" s="1" t="s">
        <v>346</v>
      </c>
      <c r="F6578" s="7" t="str">
        <f>TEXT(DATE(MID(H6578, 13, 4), CHOOSE(MATCH( MID(H6578, 5, 3), {"Jan","Feb","Mar","Apr","May","Jun","Jul","Aug","Sep","Oct","Nov","Dec"}, 0), 1, 2, 3, 4, 5, 6, 7, 8, 9, 10, 11, 12), MID(H6578, 9, 2)), "yyyy-mm-dd")</f>
        <v>1961-09-13</v>
      </c>
      <c r="G6578" s="1" t="s">
        <v>13342</v>
      </c>
      <c r="H6578" s="1" t="s">
        <v>13341</v>
      </c>
    </row>
    <row r="6579" spans="1:8" hidden="1" x14ac:dyDescent="0.3">
      <c r="A6579" s="1" t="s">
        <v>11804</v>
      </c>
      <c r="B6579" s="1" t="str">
        <f t="shared" si="307"/>
        <v>USA</v>
      </c>
      <c r="C6579" s="5" t="str">
        <f t="shared" si="306"/>
        <v>1961</v>
      </c>
      <c r="D6579" s="1" t="str">
        <f t="shared" si="308"/>
        <v xml:space="preserve">Thor DM-21 Agena-B </v>
      </c>
      <c r="E6579" s="1" t="s">
        <v>346</v>
      </c>
      <c r="F6579" s="7" t="str">
        <f>TEXT(DATE(MID(H6579, 13, 4), CHOOSE(MATCH( MID(H6579, 5, 3), {"Jan","Feb","Mar","Apr","May","Jun","Jul","Aug","Sep","Oct","Nov","Dec"}, 0), 1, 2, 3, 4, 5, 6, 7, 8, 9, 10, 11, 12), MID(H6579, 9, 2)), "yyyy-mm-dd")</f>
        <v>1961-09-12</v>
      </c>
      <c r="G6579" s="1" t="s">
        <v>13344</v>
      </c>
      <c r="H6579" s="1" t="s">
        <v>13343</v>
      </c>
    </row>
    <row r="6580" spans="1:8" hidden="1" x14ac:dyDescent="0.3">
      <c r="A6580" s="1" t="s">
        <v>5557</v>
      </c>
      <c r="B6580" s="1" t="str">
        <f t="shared" si="307"/>
        <v>USA</v>
      </c>
      <c r="C6580" s="5" t="str">
        <f t="shared" si="306"/>
        <v>1961</v>
      </c>
      <c r="D6580" s="1" t="str">
        <f t="shared" si="308"/>
        <v xml:space="preserve">Atlas-LV3 Agena-B </v>
      </c>
      <c r="E6580" s="1" t="s">
        <v>346</v>
      </c>
      <c r="F6580" s="7" t="str">
        <f>TEXT(DATE(MID(H6580, 13, 4), CHOOSE(MATCH( MID(H6580, 5, 3), {"Jan","Feb","Mar","Apr","May","Jun","Jul","Aug","Sep","Oct","Nov","Dec"}, 0), 1, 2, 3, 4, 5, 6, 7, 8, 9, 10, 11, 12), MID(H6580, 9, 2)), "yyyy-mm-dd")</f>
        <v>1961-09-09</v>
      </c>
      <c r="G6580" s="1" t="s">
        <v>13346</v>
      </c>
      <c r="H6580" s="1" t="s">
        <v>13345</v>
      </c>
    </row>
    <row r="6581" spans="1:8" hidden="1" x14ac:dyDescent="0.3">
      <c r="A6581" s="1" t="s">
        <v>10955</v>
      </c>
      <c r="B6581" s="1" t="str">
        <f t="shared" si="307"/>
        <v>USA</v>
      </c>
      <c r="C6581" s="5" t="str">
        <f t="shared" si="306"/>
        <v>1961</v>
      </c>
      <c r="D6581" s="1" t="str">
        <f t="shared" si="308"/>
        <v xml:space="preserve">Thor DM-21 Agena-B </v>
      </c>
      <c r="E6581" s="1" t="s">
        <v>346</v>
      </c>
      <c r="F6581" s="7" t="str">
        <f>TEXT(DATE(MID(H6581, 13, 4), CHOOSE(MATCH( MID(H6581, 5, 3), {"Jan","Feb","Mar","Apr","May","Jun","Jul","Aug","Sep","Oct","Nov","Dec"}, 0), 1, 2, 3, 4, 5, 6, 7, 8, 9, 10, 11, 12), MID(H6581, 9, 2)), "yyyy-mm-dd")</f>
        <v>1961-08-30</v>
      </c>
      <c r="G6581" s="1" t="s">
        <v>13348</v>
      </c>
      <c r="H6581" s="1" t="s">
        <v>13347</v>
      </c>
    </row>
    <row r="6582" spans="1:8" hidden="1" x14ac:dyDescent="0.3">
      <c r="A6582" s="1" t="s">
        <v>9094</v>
      </c>
      <c r="B6582" s="1" t="str">
        <f t="shared" si="307"/>
        <v>USA</v>
      </c>
      <c r="C6582" s="5" t="str">
        <f t="shared" si="306"/>
        <v>1961</v>
      </c>
      <c r="D6582" s="1" t="str">
        <f t="shared" si="308"/>
        <v xml:space="preserve">Scout X-1 </v>
      </c>
      <c r="E6582" s="1" t="s">
        <v>346</v>
      </c>
      <c r="F6582" s="7" t="str">
        <f>TEXT(DATE(MID(H6582, 13, 4), CHOOSE(MATCH( MID(H6582, 5, 3), {"Jan","Feb","Mar","Apr","May","Jun","Jul","Aug","Sep","Oct","Nov","Dec"}, 0), 1, 2, 3, 4, 5, 6, 7, 8, 9, 10, 11, 12), MID(H6582, 9, 2)), "yyyy-mm-dd")</f>
        <v>1961-08-25</v>
      </c>
      <c r="G6582" s="1" t="s">
        <v>13350</v>
      </c>
      <c r="H6582" s="1" t="s">
        <v>13349</v>
      </c>
    </row>
    <row r="6583" spans="1:8" hidden="1" x14ac:dyDescent="0.3">
      <c r="A6583" s="1" t="s">
        <v>12019</v>
      </c>
      <c r="B6583" s="1" t="str">
        <f t="shared" si="307"/>
        <v>USA</v>
      </c>
      <c r="C6583" s="5" t="str">
        <f t="shared" si="306"/>
        <v>1961</v>
      </c>
      <c r="D6583" s="1" t="str">
        <f t="shared" si="308"/>
        <v xml:space="preserve">Atlas-LV3 Agena-B </v>
      </c>
      <c r="E6583" s="1" t="s">
        <v>346</v>
      </c>
      <c r="F6583" s="7" t="str">
        <f>TEXT(DATE(MID(H6583, 13, 4), CHOOSE(MATCH( MID(H6583, 5, 3), {"Jan","Feb","Mar","Apr","May","Jun","Jul","Aug","Sep","Oct","Nov","Dec"}, 0), 1, 2, 3, 4, 5, 6, 7, 8, 9, 10, 11, 12), MID(H6583, 9, 2)), "yyyy-mm-dd")</f>
        <v>1961-08-23</v>
      </c>
      <c r="G6583" s="1" t="s">
        <v>13352</v>
      </c>
      <c r="H6583" s="1" t="s">
        <v>13351</v>
      </c>
    </row>
    <row r="6584" spans="1:8" hidden="1" x14ac:dyDescent="0.3">
      <c r="A6584" s="1" t="s">
        <v>3478</v>
      </c>
      <c r="B6584" s="1" t="str">
        <f t="shared" si="307"/>
        <v>USA</v>
      </c>
      <c r="C6584" s="5" t="str">
        <f t="shared" si="306"/>
        <v>1961</v>
      </c>
      <c r="D6584" s="1" t="str">
        <f t="shared" si="308"/>
        <v xml:space="preserve">Thor DM-19 Delta </v>
      </c>
      <c r="E6584" s="1" t="s">
        <v>346</v>
      </c>
      <c r="F6584" s="7" t="str">
        <f>TEXT(DATE(MID(H6584, 13, 4), CHOOSE(MATCH( MID(H6584, 5, 3), {"Jan","Feb","Mar","Apr","May","Jun","Jul","Aug","Sep","Oct","Nov","Dec"}, 0), 1, 2, 3, 4, 5, 6, 7, 8, 9, 10, 11, 12), MID(H6584, 9, 2)), "yyyy-mm-dd")</f>
        <v>1961-08-16</v>
      </c>
      <c r="G6584" s="1" t="s">
        <v>13354</v>
      </c>
      <c r="H6584" s="1" t="s">
        <v>13353</v>
      </c>
    </row>
    <row r="6585" spans="1:8" hidden="1" x14ac:dyDescent="0.3">
      <c r="A6585" s="1" t="s">
        <v>1630</v>
      </c>
      <c r="B6585" s="1" t="str">
        <f t="shared" si="307"/>
        <v>Kazakhstan</v>
      </c>
      <c r="C6585" s="5" t="str">
        <f t="shared" si="306"/>
        <v>1961</v>
      </c>
      <c r="D6585" s="1" t="str">
        <f t="shared" si="308"/>
        <v xml:space="preserve">Vostok </v>
      </c>
      <c r="E6585" s="1" t="s">
        <v>346</v>
      </c>
      <c r="F6585" s="7" t="str">
        <f>TEXT(DATE(MID(H6585, 13, 4), CHOOSE(MATCH( MID(H6585, 5, 3), {"Jan","Feb","Mar","Apr","May","Jun","Jul","Aug","Sep","Oct","Nov","Dec"}, 0), 1, 2, 3, 4, 5, 6, 7, 8, 9, 10, 11, 12), MID(H6585, 9, 2)), "yyyy-mm-dd")</f>
        <v>1961-08-06</v>
      </c>
      <c r="G6585" s="1" t="s">
        <v>13356</v>
      </c>
      <c r="H6585" s="1" t="s">
        <v>13355</v>
      </c>
    </row>
    <row r="6586" spans="1:8" hidden="1" x14ac:dyDescent="0.3">
      <c r="A6586" s="1" t="s">
        <v>10902</v>
      </c>
      <c r="B6586" s="1" t="str">
        <f t="shared" si="307"/>
        <v>USA</v>
      </c>
      <c r="C6586" s="5" t="str">
        <f t="shared" si="306"/>
        <v>1961</v>
      </c>
      <c r="D6586" s="1" t="str">
        <f t="shared" si="308"/>
        <v xml:space="preserve">Thor DM-21 Agena-B </v>
      </c>
      <c r="E6586" s="1" t="s">
        <v>346</v>
      </c>
      <c r="F6586" s="7" t="str">
        <f>TEXT(DATE(MID(H6586, 13, 4), CHOOSE(MATCH( MID(H6586, 5, 3), {"Jan","Feb","Mar","Apr","May","Jun","Jul","Aug","Sep","Oct","Nov","Dec"}, 0), 1, 2, 3, 4, 5, 6, 7, 8, 9, 10, 11, 12), MID(H6586, 9, 2)), "yyyy-mm-dd")</f>
        <v>1961-08-04</v>
      </c>
      <c r="G6586" s="1" t="s">
        <v>13358</v>
      </c>
      <c r="H6586" s="1" t="s">
        <v>13357</v>
      </c>
    </row>
    <row r="6587" spans="1:8" hidden="1" x14ac:dyDescent="0.3">
      <c r="A6587" s="1" t="s">
        <v>10955</v>
      </c>
      <c r="B6587" s="1" t="str">
        <f t="shared" si="307"/>
        <v>USA</v>
      </c>
      <c r="C6587" s="5" t="str">
        <f t="shared" si="306"/>
        <v>1961</v>
      </c>
      <c r="D6587" s="1" t="str">
        <f t="shared" si="308"/>
        <v xml:space="preserve">Thor DM-21 Agena-B </v>
      </c>
      <c r="E6587" s="1" t="s">
        <v>346</v>
      </c>
      <c r="F6587" s="7" t="str">
        <f>TEXT(DATE(MID(H6587, 13, 4), CHOOSE(MATCH( MID(H6587, 5, 3), {"Jan","Feb","Mar","Apr","May","Jun","Jul","Aug","Sep","Oct","Nov","Dec"}, 0), 1, 2, 3, 4, 5, 6, 7, 8, 9, 10, 11, 12), MID(H6587, 9, 2)), "yyyy-mm-dd")</f>
        <v>1961-07-21</v>
      </c>
      <c r="G6587" s="1" t="s">
        <v>13360</v>
      </c>
      <c r="H6587" s="1" t="s">
        <v>13359</v>
      </c>
    </row>
    <row r="6588" spans="1:8" hidden="1" x14ac:dyDescent="0.3">
      <c r="A6588" s="1" t="s">
        <v>13361</v>
      </c>
      <c r="B6588" s="1" t="str">
        <f t="shared" si="307"/>
        <v>USA</v>
      </c>
      <c r="C6588" s="5" t="str">
        <f t="shared" si="306"/>
        <v>1961</v>
      </c>
      <c r="D6588" s="1" t="str">
        <f t="shared" si="308"/>
        <v xml:space="preserve">Mercury-Redstone </v>
      </c>
      <c r="E6588" s="1" t="s">
        <v>346</v>
      </c>
      <c r="F6588" s="7" t="str">
        <f>TEXT(DATE(MID(H6588, 13, 4), CHOOSE(MATCH( MID(H6588, 5, 3), {"Jan","Feb","Mar","Apr","May","Jun","Jul","Aug","Sep","Oct","Nov","Dec"}, 0), 1, 2, 3, 4, 5, 6, 7, 8, 9, 10, 11, 12), MID(H6588, 9, 2)), "yyyy-mm-dd")</f>
        <v>1961-07-21</v>
      </c>
      <c r="G6588" s="1" t="s">
        <v>13363</v>
      </c>
      <c r="H6588" s="1" t="s">
        <v>13362</v>
      </c>
    </row>
    <row r="6589" spans="1:8" hidden="1" x14ac:dyDescent="0.3">
      <c r="A6589" s="1" t="s">
        <v>671</v>
      </c>
      <c r="B6589" s="1" t="str">
        <f t="shared" si="307"/>
        <v>USA</v>
      </c>
      <c r="C6589" s="5" t="str">
        <f t="shared" si="306"/>
        <v>1961</v>
      </c>
      <c r="D6589" s="1" t="str">
        <f t="shared" si="308"/>
        <v xml:space="preserve">Atlas-LV3 Agena-B </v>
      </c>
      <c r="E6589" s="1" t="s">
        <v>346</v>
      </c>
      <c r="F6589" s="7" t="str">
        <f>TEXT(DATE(MID(H6589, 13, 4), CHOOSE(MATCH( MID(H6589, 5, 3), {"Jan","Feb","Mar","Apr","May","Jun","Jul","Aug","Sep","Oct","Nov","Dec"}, 0), 1, 2, 3, 4, 5, 6, 7, 8, 9, 10, 11, 12), MID(H6589, 9, 2)), "yyyy-mm-dd")</f>
        <v>1961-07-12</v>
      </c>
      <c r="G6589" s="1" t="s">
        <v>13365</v>
      </c>
      <c r="H6589" s="1" t="s">
        <v>13364</v>
      </c>
    </row>
    <row r="6590" spans="1:8" hidden="1" x14ac:dyDescent="0.3">
      <c r="A6590" s="1" t="s">
        <v>3478</v>
      </c>
      <c r="B6590" s="1" t="str">
        <f t="shared" si="307"/>
        <v>USA</v>
      </c>
      <c r="C6590" s="5" t="str">
        <f t="shared" si="306"/>
        <v>1961</v>
      </c>
      <c r="D6590" s="1" t="str">
        <f t="shared" si="308"/>
        <v xml:space="preserve">Thor DM-19 Delta </v>
      </c>
      <c r="E6590" s="1" t="s">
        <v>346</v>
      </c>
      <c r="F6590" s="7" t="str">
        <f>TEXT(DATE(MID(H6590, 13, 4), CHOOSE(MATCH( MID(H6590, 5, 3), {"Jan","Feb","Mar","Apr","May","Jun","Jul","Aug","Sep","Oct","Nov","Dec"}, 0), 1, 2, 3, 4, 5, 6, 7, 8, 9, 10, 11, 12), MID(H6590, 9, 2)), "yyyy-mm-dd")</f>
        <v>1961-07-12</v>
      </c>
      <c r="G6590" s="1" t="s">
        <v>13367</v>
      </c>
      <c r="H6590" s="1" t="s">
        <v>13366</v>
      </c>
    </row>
    <row r="6591" spans="1:8" hidden="1" x14ac:dyDescent="0.3">
      <c r="A6591" s="1" t="s">
        <v>11804</v>
      </c>
      <c r="B6591" s="1" t="str">
        <f t="shared" si="307"/>
        <v>USA</v>
      </c>
      <c r="C6591" s="5" t="str">
        <f t="shared" si="306"/>
        <v>1961</v>
      </c>
      <c r="D6591" s="1" t="str">
        <f t="shared" si="308"/>
        <v xml:space="preserve">Thor DM-21 Agena-B </v>
      </c>
      <c r="E6591" s="1" t="s">
        <v>346</v>
      </c>
      <c r="F6591" s="7" t="str">
        <f>TEXT(DATE(MID(H6591, 13, 4), CHOOSE(MATCH( MID(H6591, 5, 3), {"Jan","Feb","Mar","Apr","May","Jun","Jul","Aug","Sep","Oct","Nov","Dec"}, 0), 1, 2, 3, 4, 5, 6, 7, 8, 9, 10, 11, 12), MID(H6591, 9, 2)), "yyyy-mm-dd")</f>
        <v>1961-07-07</v>
      </c>
      <c r="G6591" s="1" t="s">
        <v>13369</v>
      </c>
      <c r="H6591" s="1" t="s">
        <v>13368</v>
      </c>
    </row>
    <row r="6592" spans="1:8" hidden="1" x14ac:dyDescent="0.3">
      <c r="A6592" s="1" t="s">
        <v>9094</v>
      </c>
      <c r="B6592" s="1" t="str">
        <f t="shared" si="307"/>
        <v>USA</v>
      </c>
      <c r="C6592" s="5" t="str">
        <f t="shared" si="306"/>
        <v>1961</v>
      </c>
      <c r="D6592" s="1" t="str">
        <f t="shared" si="308"/>
        <v xml:space="preserve">Scout X-1 </v>
      </c>
      <c r="E6592" s="1" t="s">
        <v>346</v>
      </c>
      <c r="F6592" s="7" t="str">
        <f>TEXT(DATE(MID(H6592, 13, 4), CHOOSE(MATCH( MID(H6592, 5, 3), {"Jan","Feb","Mar","Apr","May","Jun","Jul","Aug","Sep","Oct","Nov","Dec"}, 0), 1, 2, 3, 4, 5, 6, 7, 8, 9, 10, 11, 12), MID(H6592, 9, 2)), "yyyy-mm-dd")</f>
        <v>1961-06-30</v>
      </c>
      <c r="G6592" s="1" t="s">
        <v>13371</v>
      </c>
      <c r="H6592" s="1" t="s">
        <v>13370</v>
      </c>
    </row>
    <row r="6593" spans="1:8" hidden="1" x14ac:dyDescent="0.3">
      <c r="A6593" s="1" t="s">
        <v>3160</v>
      </c>
      <c r="B6593" s="1" t="str">
        <f t="shared" si="307"/>
        <v>USA</v>
      </c>
      <c r="C6593" s="5" t="str">
        <f t="shared" si="306"/>
        <v>1961</v>
      </c>
      <c r="D6593" s="1" t="str">
        <f t="shared" si="308"/>
        <v xml:space="preserve">Thor-DM21 Ablestar </v>
      </c>
      <c r="E6593" s="1" t="s">
        <v>346</v>
      </c>
      <c r="F6593" s="7" t="str">
        <f>TEXT(DATE(MID(H6593, 13, 4), CHOOSE(MATCH( MID(H6593, 5, 3), {"Jan","Feb","Mar","Apr","May","Jun","Jul","Aug","Sep","Oct","Nov","Dec"}, 0), 1, 2, 3, 4, 5, 6, 7, 8, 9, 10, 11, 12), MID(H6593, 9, 2)), "yyyy-mm-dd")</f>
        <v>1961-06-29</v>
      </c>
      <c r="G6593" s="1" t="s">
        <v>13373</v>
      </c>
      <c r="H6593" s="1" t="s">
        <v>13372</v>
      </c>
    </row>
    <row r="6594" spans="1:8" hidden="1" x14ac:dyDescent="0.3">
      <c r="A6594" s="1" t="s">
        <v>10902</v>
      </c>
      <c r="B6594" s="1" t="str">
        <f t="shared" si="307"/>
        <v>USA</v>
      </c>
      <c r="C6594" s="5" t="str">
        <f t="shared" ref="C6594:C6657" si="309">TEXT(F6594, "yyyy")</f>
        <v>1961</v>
      </c>
      <c r="D6594" s="1" t="str">
        <f t="shared" si="308"/>
        <v xml:space="preserve">Thor DM-21 Agena-B </v>
      </c>
      <c r="E6594" s="1" t="s">
        <v>346</v>
      </c>
      <c r="F6594" s="7" t="str">
        <f>TEXT(DATE(MID(H6594, 13, 4), CHOOSE(MATCH( MID(H6594, 5, 3), {"Jan","Feb","Mar","Apr","May","Jun","Jul","Aug","Sep","Oct","Nov","Dec"}, 0), 1, 2, 3, 4, 5, 6, 7, 8, 9, 10, 11, 12), MID(H6594, 9, 2)), "yyyy-mm-dd")</f>
        <v>1961-06-16</v>
      </c>
      <c r="G6594" s="1" t="s">
        <v>13375</v>
      </c>
      <c r="H6594" s="1" t="s">
        <v>13374</v>
      </c>
    </row>
    <row r="6595" spans="1:8" hidden="1" x14ac:dyDescent="0.3">
      <c r="A6595" s="1" t="s">
        <v>10955</v>
      </c>
      <c r="B6595" s="1" t="str">
        <f t="shared" ref="B6595:B6658" si="310">TRIM(MID(A6595, FIND("|", SUBSTITUTE(A6595, ",", "|", LEN(A6595) - LEN(SUBSTITUTE(A6595,",", "" )))) + 1, LEN(A6595)))</f>
        <v>USA</v>
      </c>
      <c r="C6595" s="5" t="str">
        <f t="shared" si="309"/>
        <v>1961</v>
      </c>
      <c r="D6595" s="1" t="str">
        <f t="shared" ref="D6595:D6658" si="311">LEFT(G6595, FIND("|", G6595) - 1)</f>
        <v xml:space="preserve">Thor DM-21 Agena-B </v>
      </c>
      <c r="E6595" s="1" t="s">
        <v>346</v>
      </c>
      <c r="F6595" s="7" t="str">
        <f>TEXT(DATE(MID(H6595, 13, 4), CHOOSE(MATCH( MID(H6595, 5, 3), {"Jan","Feb","Mar","Apr","May","Jun","Jul","Aug","Sep","Oct","Nov","Dec"}, 0), 1, 2, 3, 4, 5, 6, 7, 8, 9, 10, 11, 12), MID(H6595, 9, 2)), "yyyy-mm-dd")</f>
        <v>1961-06-08</v>
      </c>
      <c r="G6595" s="1" t="s">
        <v>13377</v>
      </c>
      <c r="H6595" s="1" t="s">
        <v>13376</v>
      </c>
    </row>
    <row r="6596" spans="1:8" hidden="1" x14ac:dyDescent="0.3">
      <c r="A6596" s="1" t="s">
        <v>13378</v>
      </c>
      <c r="B6596" s="1" t="str">
        <f t="shared" si="310"/>
        <v>USA</v>
      </c>
      <c r="C6596" s="5" t="str">
        <f t="shared" si="309"/>
        <v>1961</v>
      </c>
      <c r="D6596" s="1" t="str">
        <f t="shared" si="311"/>
        <v xml:space="preserve">Juno II </v>
      </c>
      <c r="E6596" s="1" t="s">
        <v>346</v>
      </c>
      <c r="F6596" s="7" t="str">
        <f>TEXT(DATE(MID(H6596, 13, 4), CHOOSE(MATCH( MID(H6596, 5, 3), {"Jan","Feb","Mar","Apr","May","Jun","Jul","Aug","Sep","Oct","Nov","Dec"}, 0), 1, 2, 3, 4, 5, 6, 7, 8, 9, 10, 11, 12), MID(H6596, 9, 2)), "yyyy-mm-dd")</f>
        <v>1961-05-24</v>
      </c>
      <c r="G6596" s="1" t="s">
        <v>13380</v>
      </c>
      <c r="H6596" s="1" t="s">
        <v>13379</v>
      </c>
    </row>
    <row r="6597" spans="1:8" hidden="1" x14ac:dyDescent="0.3">
      <c r="A6597" s="1" t="s">
        <v>13361</v>
      </c>
      <c r="B6597" s="1" t="str">
        <f t="shared" si="310"/>
        <v>USA</v>
      </c>
      <c r="C6597" s="5" t="str">
        <f t="shared" si="309"/>
        <v>1961</v>
      </c>
      <c r="D6597" s="1" t="str">
        <f t="shared" si="311"/>
        <v xml:space="preserve">Mercury-Redstone </v>
      </c>
      <c r="E6597" s="1" t="s">
        <v>346</v>
      </c>
      <c r="F6597" s="7" t="str">
        <f>TEXT(DATE(MID(H6597, 13, 4), CHOOSE(MATCH( MID(H6597, 5, 3), {"Jan","Feb","Mar","Apr","May","Jun","Jul","Aug","Sep","Oct","Nov","Dec"}, 0), 1, 2, 3, 4, 5, 6, 7, 8, 9, 10, 11, 12), MID(H6597, 9, 2)), "yyyy-mm-dd")</f>
        <v>1961-05-05</v>
      </c>
      <c r="G6597" s="1" t="s">
        <v>13382</v>
      </c>
      <c r="H6597" s="1" t="s">
        <v>13381</v>
      </c>
    </row>
    <row r="6598" spans="1:8" hidden="1" x14ac:dyDescent="0.3">
      <c r="A6598" s="1" t="s">
        <v>13378</v>
      </c>
      <c r="B6598" s="1" t="str">
        <f t="shared" si="310"/>
        <v>USA</v>
      </c>
      <c r="C6598" s="5" t="str">
        <f t="shared" si="309"/>
        <v>1961</v>
      </c>
      <c r="D6598" s="1" t="str">
        <f t="shared" si="311"/>
        <v xml:space="preserve">Juno II </v>
      </c>
      <c r="E6598" s="1" t="s">
        <v>346</v>
      </c>
      <c r="F6598" s="7" t="str">
        <f>TEXT(DATE(MID(H6598, 13, 4), CHOOSE(MATCH( MID(H6598, 5, 3), {"Jan","Feb","Mar","Apr","May","Jun","Jul","Aug","Sep","Oct","Nov","Dec"}, 0), 1, 2, 3, 4, 5, 6, 7, 8, 9, 10, 11, 12), MID(H6598, 9, 2)), "yyyy-mm-dd")</f>
        <v>1961-04-27</v>
      </c>
      <c r="G6598" s="1" t="s">
        <v>13384</v>
      </c>
      <c r="H6598" s="1" t="s">
        <v>13383</v>
      </c>
    </row>
    <row r="6599" spans="1:8" hidden="1" x14ac:dyDescent="0.3">
      <c r="A6599" s="1" t="s">
        <v>12305</v>
      </c>
      <c r="B6599" s="1" t="str">
        <f t="shared" si="310"/>
        <v>USA</v>
      </c>
      <c r="C6599" s="5" t="str">
        <f t="shared" si="309"/>
        <v>1961</v>
      </c>
      <c r="D6599" s="1" t="str">
        <f t="shared" si="311"/>
        <v xml:space="preserve">Atlas-D Mercury </v>
      </c>
      <c r="E6599" s="1" t="s">
        <v>346</v>
      </c>
      <c r="F6599" s="7" t="str">
        <f>TEXT(DATE(MID(H6599, 13, 4), CHOOSE(MATCH( MID(H6599, 5, 3), {"Jan","Feb","Mar","Apr","May","Jun","Jul","Aug","Sep","Oct","Nov","Dec"}, 0), 1, 2, 3, 4, 5, 6, 7, 8, 9, 10, 11, 12), MID(H6599, 9, 2)), "yyyy-mm-dd")</f>
        <v>1961-04-25</v>
      </c>
      <c r="G6599" s="1" t="s">
        <v>13386</v>
      </c>
      <c r="H6599" s="1" t="s">
        <v>13385</v>
      </c>
    </row>
    <row r="6600" spans="1:8" hidden="1" x14ac:dyDescent="0.3">
      <c r="A6600" s="1" t="s">
        <v>1630</v>
      </c>
      <c r="B6600" s="1" t="str">
        <f t="shared" si="310"/>
        <v>Kazakhstan</v>
      </c>
      <c r="C6600" s="5" t="str">
        <f t="shared" si="309"/>
        <v>1961</v>
      </c>
      <c r="D6600" s="1" t="str">
        <f t="shared" si="311"/>
        <v xml:space="preserve">Vostok </v>
      </c>
      <c r="E6600" s="1" t="s">
        <v>346</v>
      </c>
      <c r="F6600" s="7" t="str">
        <f>TEXT(DATE(MID(H6600, 13, 4), CHOOSE(MATCH( MID(H6600, 5, 3), {"Jan","Feb","Mar","Apr","May","Jun","Jul","Aug","Sep","Oct","Nov","Dec"}, 0), 1, 2, 3, 4, 5, 6, 7, 8, 9, 10, 11, 12), MID(H6600, 9, 2)), "yyyy-mm-dd")</f>
        <v>1961-04-12</v>
      </c>
      <c r="G6600" s="1" t="s">
        <v>13388</v>
      </c>
      <c r="H6600" s="1" t="s">
        <v>13387</v>
      </c>
    </row>
    <row r="6601" spans="1:8" hidden="1" x14ac:dyDescent="0.3">
      <c r="A6601" s="1" t="s">
        <v>11804</v>
      </c>
      <c r="B6601" s="1" t="str">
        <f t="shared" si="310"/>
        <v>USA</v>
      </c>
      <c r="C6601" s="5" t="str">
        <f t="shared" si="309"/>
        <v>1961</v>
      </c>
      <c r="D6601" s="1" t="str">
        <f t="shared" si="311"/>
        <v xml:space="preserve">Thor DM-21 Agena-B </v>
      </c>
      <c r="E6601" s="1" t="s">
        <v>346</v>
      </c>
      <c r="F6601" s="7" t="str">
        <f>TEXT(DATE(MID(H6601, 13, 4), CHOOSE(MATCH( MID(H6601, 5, 3), {"Jan","Feb","Mar","Apr","May","Jun","Jul","Aug","Sep","Oct","Nov","Dec"}, 0), 1, 2, 3, 4, 5, 6, 7, 8, 9, 10, 11, 12), MID(H6601, 9, 2)), "yyyy-mm-dd")</f>
        <v>1961-04-08</v>
      </c>
      <c r="G6601" s="1" t="s">
        <v>13390</v>
      </c>
      <c r="H6601" s="1" t="s">
        <v>13389</v>
      </c>
    </row>
    <row r="6602" spans="1:8" hidden="1" x14ac:dyDescent="0.3">
      <c r="A6602" s="1" t="s">
        <v>10955</v>
      </c>
      <c r="B6602" s="1" t="str">
        <f t="shared" si="310"/>
        <v>USA</v>
      </c>
      <c r="C6602" s="5" t="str">
        <f t="shared" si="309"/>
        <v>1961</v>
      </c>
      <c r="D6602" s="1" t="str">
        <f t="shared" si="311"/>
        <v xml:space="preserve">Thor DM-21 Agena-B </v>
      </c>
      <c r="E6602" s="1" t="s">
        <v>346</v>
      </c>
      <c r="F6602" s="7" t="str">
        <f>TEXT(DATE(MID(H6602, 13, 4), CHOOSE(MATCH( MID(H6602, 5, 3), {"Jan","Feb","Mar","Apr","May","Jun","Jul","Aug","Sep","Oct","Nov","Dec"}, 0), 1, 2, 3, 4, 5, 6, 7, 8, 9, 10, 11, 12), MID(H6602, 9, 2)), "yyyy-mm-dd")</f>
        <v>1961-03-30</v>
      </c>
      <c r="G6602" s="1" t="s">
        <v>13392</v>
      </c>
      <c r="H6602" s="1" t="s">
        <v>13391</v>
      </c>
    </row>
    <row r="6603" spans="1:8" hidden="1" x14ac:dyDescent="0.3">
      <c r="A6603" s="1" t="s">
        <v>3478</v>
      </c>
      <c r="B6603" s="1" t="str">
        <f t="shared" si="310"/>
        <v>USA</v>
      </c>
      <c r="C6603" s="5" t="str">
        <f t="shared" si="309"/>
        <v>1961</v>
      </c>
      <c r="D6603" s="1" t="str">
        <f t="shared" si="311"/>
        <v xml:space="preserve">Thor DM-19 Delta </v>
      </c>
      <c r="E6603" s="1" t="s">
        <v>346</v>
      </c>
      <c r="F6603" s="7" t="str">
        <f>TEXT(DATE(MID(H6603, 13, 4), CHOOSE(MATCH( MID(H6603, 5, 3), {"Jan","Feb","Mar","Apr","May","Jun","Jul","Aug","Sep","Oct","Nov","Dec"}, 0), 1, 2, 3, 4, 5, 6, 7, 8, 9, 10, 11, 12), MID(H6603, 9, 2)), "yyyy-mm-dd")</f>
        <v>1961-03-25</v>
      </c>
      <c r="G6603" s="1" t="s">
        <v>13394</v>
      </c>
      <c r="H6603" s="1" t="s">
        <v>13393</v>
      </c>
    </row>
    <row r="6604" spans="1:8" hidden="1" x14ac:dyDescent="0.3">
      <c r="A6604" s="1" t="s">
        <v>1630</v>
      </c>
      <c r="B6604" s="1" t="str">
        <f t="shared" si="310"/>
        <v>Kazakhstan</v>
      </c>
      <c r="C6604" s="5" t="str">
        <f t="shared" si="309"/>
        <v>1961</v>
      </c>
      <c r="D6604" s="1" t="str">
        <f t="shared" si="311"/>
        <v xml:space="preserve">Vostok </v>
      </c>
      <c r="E6604" s="1" t="s">
        <v>346</v>
      </c>
      <c r="F6604" s="7" t="str">
        <f>TEXT(DATE(MID(H6604, 13, 4), CHOOSE(MATCH( MID(H6604, 5, 3), {"Jan","Feb","Mar","Apr","May","Jun","Jul","Aug","Sep","Oct","Nov","Dec"}, 0), 1, 2, 3, 4, 5, 6, 7, 8, 9, 10, 11, 12), MID(H6604, 9, 2)), "yyyy-mm-dd")</f>
        <v>1961-03-25</v>
      </c>
      <c r="G6604" s="1" t="s">
        <v>13396</v>
      </c>
      <c r="H6604" s="1" t="s">
        <v>13395</v>
      </c>
    </row>
    <row r="6605" spans="1:8" hidden="1" x14ac:dyDescent="0.3">
      <c r="A6605" s="1" t="s">
        <v>13361</v>
      </c>
      <c r="B6605" s="1" t="str">
        <f t="shared" si="310"/>
        <v>USA</v>
      </c>
      <c r="C6605" s="5" t="str">
        <f t="shared" si="309"/>
        <v>1961</v>
      </c>
      <c r="D6605" s="1" t="str">
        <f t="shared" si="311"/>
        <v xml:space="preserve">Mercury-Redstone </v>
      </c>
      <c r="E6605" s="1" t="s">
        <v>346</v>
      </c>
      <c r="F6605" s="7" t="str">
        <f>TEXT(DATE(MID(H6605, 13, 4), CHOOSE(MATCH( MID(H6605, 5, 3), {"Jan","Feb","Mar","Apr","May","Jun","Jul","Aug","Sep","Oct","Nov","Dec"}, 0), 1, 2, 3, 4, 5, 6, 7, 8, 9, 10, 11, 12), MID(H6605, 9, 2)), "yyyy-mm-dd")</f>
        <v>1961-03-24</v>
      </c>
      <c r="G6605" s="1" t="s">
        <v>13398</v>
      </c>
      <c r="H6605" s="1" t="s">
        <v>13397</v>
      </c>
    </row>
    <row r="6606" spans="1:8" hidden="1" x14ac:dyDescent="0.3">
      <c r="A6606" s="1" t="s">
        <v>1630</v>
      </c>
      <c r="B6606" s="1" t="str">
        <f t="shared" si="310"/>
        <v>Kazakhstan</v>
      </c>
      <c r="C6606" s="5" t="str">
        <f t="shared" si="309"/>
        <v>1961</v>
      </c>
      <c r="D6606" s="1" t="str">
        <f t="shared" si="311"/>
        <v xml:space="preserve">Vostok </v>
      </c>
      <c r="E6606" s="1" t="s">
        <v>346</v>
      </c>
      <c r="F6606" s="7" t="str">
        <f>TEXT(DATE(MID(H6606, 13, 4), CHOOSE(MATCH( MID(H6606, 5, 3), {"Jan","Feb","Mar","Apr","May","Jun","Jul","Aug","Sep","Oct","Nov","Dec"}, 0), 1, 2, 3, 4, 5, 6, 7, 8, 9, 10, 11, 12), MID(H6606, 9, 2)), "yyyy-mm-dd")</f>
        <v>1961-03-09</v>
      </c>
      <c r="G6606" s="1" t="s">
        <v>13400</v>
      </c>
      <c r="H6606" s="1" t="s">
        <v>13399</v>
      </c>
    </row>
    <row r="6607" spans="1:8" hidden="1" x14ac:dyDescent="0.3">
      <c r="A6607" s="1" t="s">
        <v>13378</v>
      </c>
      <c r="B6607" s="1" t="str">
        <f t="shared" si="310"/>
        <v>USA</v>
      </c>
      <c r="C6607" s="5" t="str">
        <f t="shared" si="309"/>
        <v>1961</v>
      </c>
      <c r="D6607" s="1" t="str">
        <f t="shared" si="311"/>
        <v xml:space="preserve">Juno II </v>
      </c>
      <c r="E6607" s="1" t="s">
        <v>346</v>
      </c>
      <c r="F6607" s="7" t="str">
        <f>TEXT(DATE(MID(H6607, 13, 4), CHOOSE(MATCH( MID(H6607, 5, 3), {"Jan","Feb","Mar","Apr","May","Jun","Jul","Aug","Sep","Oct","Nov","Dec"}, 0), 1, 2, 3, 4, 5, 6, 7, 8, 9, 10, 11, 12), MID(H6607, 9, 2)), "yyyy-mm-dd")</f>
        <v>1961-02-25</v>
      </c>
      <c r="G6607" s="1" t="s">
        <v>13402</v>
      </c>
      <c r="H6607" s="1" t="s">
        <v>13401</v>
      </c>
    </row>
    <row r="6608" spans="1:8" hidden="1" x14ac:dyDescent="0.3">
      <c r="A6608" s="1" t="s">
        <v>3160</v>
      </c>
      <c r="B6608" s="1" t="str">
        <f t="shared" si="310"/>
        <v>USA</v>
      </c>
      <c r="C6608" s="5" t="str">
        <f t="shared" si="309"/>
        <v>1961</v>
      </c>
      <c r="D6608" s="1" t="str">
        <f t="shared" si="311"/>
        <v xml:space="preserve">Thor-DM21 Ablestar </v>
      </c>
      <c r="E6608" s="1" t="s">
        <v>346</v>
      </c>
      <c r="F6608" s="7" t="str">
        <f>TEXT(DATE(MID(H6608, 13, 4), CHOOSE(MATCH( MID(H6608, 5, 3), {"Jan","Feb","Mar","Apr","May","Jun","Jul","Aug","Sep","Oct","Nov","Dec"}, 0), 1, 2, 3, 4, 5, 6, 7, 8, 9, 10, 11, 12), MID(H6608, 9, 2)), "yyyy-mm-dd")</f>
        <v>1961-02-22</v>
      </c>
      <c r="G6608" s="1" t="s">
        <v>13404</v>
      </c>
      <c r="H6608" s="1" t="s">
        <v>13403</v>
      </c>
    </row>
    <row r="6609" spans="1:8" hidden="1" x14ac:dyDescent="0.3">
      <c r="A6609" s="1" t="s">
        <v>12305</v>
      </c>
      <c r="B6609" s="1" t="str">
        <f t="shared" si="310"/>
        <v>USA</v>
      </c>
      <c r="C6609" s="5" t="str">
        <f t="shared" si="309"/>
        <v>1961</v>
      </c>
      <c r="D6609" s="1" t="str">
        <f t="shared" si="311"/>
        <v xml:space="preserve">Atlas-D Mercury </v>
      </c>
      <c r="E6609" s="1" t="s">
        <v>346</v>
      </c>
      <c r="F6609" s="7" t="str">
        <f>TEXT(DATE(MID(H6609, 13, 4), CHOOSE(MATCH( MID(H6609, 5, 3), {"Jan","Feb","Mar","Apr","May","Jun","Jul","Aug","Sep","Oct","Nov","Dec"}, 0), 1, 2, 3, 4, 5, 6, 7, 8, 9, 10, 11, 12), MID(H6609, 9, 2)), "yyyy-mm-dd")</f>
        <v>1961-02-21</v>
      </c>
      <c r="G6609" s="1" t="s">
        <v>13406</v>
      </c>
      <c r="H6609" s="1" t="s">
        <v>13405</v>
      </c>
    </row>
    <row r="6610" spans="1:8" hidden="1" x14ac:dyDescent="0.3">
      <c r="A6610" s="1" t="s">
        <v>11804</v>
      </c>
      <c r="B6610" s="1" t="str">
        <f t="shared" si="310"/>
        <v>USA</v>
      </c>
      <c r="C6610" s="5" t="str">
        <f t="shared" si="309"/>
        <v>1961</v>
      </c>
      <c r="D6610" s="1" t="str">
        <f t="shared" si="311"/>
        <v xml:space="preserve">Thor DM-21 Agena-B </v>
      </c>
      <c r="E6610" s="1" t="s">
        <v>346</v>
      </c>
      <c r="F6610" s="7" t="str">
        <f>TEXT(DATE(MID(H6610, 13, 4), CHOOSE(MATCH( MID(H6610, 5, 3), {"Jan","Feb","Mar","Apr","May","Jun","Jul","Aug","Sep","Oct","Nov","Dec"}, 0), 1, 2, 3, 4, 5, 6, 7, 8, 9, 10, 11, 12), MID(H6610, 9, 2)), "yyyy-mm-dd")</f>
        <v>1961-02-18</v>
      </c>
      <c r="G6610" s="1" t="s">
        <v>13408</v>
      </c>
      <c r="H6610" s="1" t="s">
        <v>13407</v>
      </c>
    </row>
    <row r="6611" spans="1:8" hidden="1" x14ac:dyDescent="0.3">
      <c r="A6611" s="1" t="s">
        <v>10955</v>
      </c>
      <c r="B6611" s="1" t="str">
        <f t="shared" si="310"/>
        <v>USA</v>
      </c>
      <c r="C6611" s="5" t="str">
        <f t="shared" si="309"/>
        <v>1961</v>
      </c>
      <c r="D6611" s="1" t="str">
        <f t="shared" si="311"/>
        <v xml:space="preserve">Thor DM-21 Agena-B </v>
      </c>
      <c r="E6611" s="1" t="s">
        <v>346</v>
      </c>
      <c r="F6611" s="7" t="str">
        <f>TEXT(DATE(MID(H6611, 13, 4), CHOOSE(MATCH( MID(H6611, 5, 3), {"Jan","Feb","Mar","Apr","May","Jun","Jul","Aug","Sep","Oct","Nov","Dec"}, 0), 1, 2, 3, 4, 5, 6, 7, 8, 9, 10, 11, 12), MID(H6611, 9, 2)), "yyyy-mm-dd")</f>
        <v>1961-02-17</v>
      </c>
      <c r="G6611" s="1" t="s">
        <v>13410</v>
      </c>
      <c r="H6611" s="1" t="s">
        <v>13409</v>
      </c>
    </row>
    <row r="6612" spans="1:8" hidden="1" x14ac:dyDescent="0.3">
      <c r="A6612" s="1" t="s">
        <v>9094</v>
      </c>
      <c r="B6612" s="1" t="str">
        <f t="shared" si="310"/>
        <v>USA</v>
      </c>
      <c r="C6612" s="5" t="str">
        <f t="shared" si="309"/>
        <v>1961</v>
      </c>
      <c r="D6612" s="1" t="str">
        <f t="shared" si="311"/>
        <v xml:space="preserve">Scout X-1 </v>
      </c>
      <c r="E6612" s="1" t="s">
        <v>346</v>
      </c>
      <c r="F6612" s="7" t="str">
        <f>TEXT(DATE(MID(H6612, 13, 4), CHOOSE(MATCH( MID(H6612, 5, 3), {"Jan","Feb","Mar","Apr","May","Jun","Jul","Aug","Sep","Oct","Nov","Dec"}, 0), 1, 2, 3, 4, 5, 6, 7, 8, 9, 10, 11, 12), MID(H6612, 9, 2)), "yyyy-mm-dd")</f>
        <v>1961-02-16</v>
      </c>
      <c r="G6612" s="1" t="s">
        <v>13412</v>
      </c>
      <c r="H6612" s="1" t="s">
        <v>13411</v>
      </c>
    </row>
    <row r="6613" spans="1:8" hidden="1" x14ac:dyDescent="0.3">
      <c r="A6613" s="1" t="s">
        <v>1630</v>
      </c>
      <c r="B6613" s="1" t="str">
        <f t="shared" si="310"/>
        <v>Kazakhstan</v>
      </c>
      <c r="C6613" s="5" t="str">
        <f t="shared" si="309"/>
        <v>1961</v>
      </c>
      <c r="D6613" s="1" t="str">
        <f t="shared" si="311"/>
        <v xml:space="preserve">Molniya </v>
      </c>
      <c r="E6613" s="1" t="s">
        <v>346</v>
      </c>
      <c r="F6613" s="7" t="str">
        <f>TEXT(DATE(MID(H6613, 13, 4), CHOOSE(MATCH( MID(H6613, 5, 3), {"Jan","Feb","Mar","Apr","May","Jun","Jul","Aug","Sep","Oct","Nov","Dec"}, 0), 1, 2, 3, 4, 5, 6, 7, 8, 9, 10, 11, 12), MID(H6613, 9, 2)), "yyyy-mm-dd")</f>
        <v>1961-02-12</v>
      </c>
      <c r="G6613" s="1" t="s">
        <v>13414</v>
      </c>
      <c r="H6613" s="1" t="s">
        <v>13413</v>
      </c>
    </row>
    <row r="6614" spans="1:8" hidden="1" x14ac:dyDescent="0.3">
      <c r="A6614" s="1" t="s">
        <v>1630</v>
      </c>
      <c r="B6614" s="1" t="str">
        <f t="shared" si="310"/>
        <v>Kazakhstan</v>
      </c>
      <c r="C6614" s="5" t="str">
        <f t="shared" si="309"/>
        <v>1961</v>
      </c>
      <c r="D6614" s="1" t="str">
        <f t="shared" si="311"/>
        <v xml:space="preserve">Molniya </v>
      </c>
      <c r="E6614" s="1" t="s">
        <v>346</v>
      </c>
      <c r="F6614" s="7" t="str">
        <f>TEXT(DATE(MID(H6614, 13, 4), CHOOSE(MATCH( MID(H6614, 5, 3), {"Jan","Feb","Mar","Apr","May","Jun","Jul","Aug","Sep","Oct","Nov","Dec"}, 0), 1, 2, 3, 4, 5, 6, 7, 8, 9, 10, 11, 12), MID(H6614, 9, 2)), "yyyy-mm-dd")</f>
        <v>1961-02-04</v>
      </c>
      <c r="G6614" s="1" t="s">
        <v>13416</v>
      </c>
      <c r="H6614" s="1" t="s">
        <v>13415</v>
      </c>
    </row>
    <row r="6615" spans="1:8" hidden="1" x14ac:dyDescent="0.3">
      <c r="A6615" s="1" t="s">
        <v>5557</v>
      </c>
      <c r="B6615" s="1" t="str">
        <f t="shared" si="310"/>
        <v>USA</v>
      </c>
      <c r="C6615" s="5" t="str">
        <f t="shared" si="309"/>
        <v>1961</v>
      </c>
      <c r="D6615" s="1" t="str">
        <f t="shared" si="311"/>
        <v xml:space="preserve">Atlas-LV3 Agena-A </v>
      </c>
      <c r="E6615" s="1" t="s">
        <v>346</v>
      </c>
      <c r="F6615" s="7" t="str">
        <f>TEXT(DATE(MID(H6615, 13, 4), CHOOSE(MATCH( MID(H6615, 5, 3), {"Jan","Feb","Mar","Apr","May","Jun","Jul","Aug","Sep","Oct","Nov","Dec"}, 0), 1, 2, 3, 4, 5, 6, 7, 8, 9, 10, 11, 12), MID(H6615, 9, 2)), "yyyy-mm-dd")</f>
        <v>1961-01-31</v>
      </c>
      <c r="G6615" s="1" t="s">
        <v>13418</v>
      </c>
      <c r="H6615" s="1" t="s">
        <v>13417</v>
      </c>
    </row>
    <row r="6616" spans="1:8" hidden="1" x14ac:dyDescent="0.3">
      <c r="A6616" s="1" t="s">
        <v>13361</v>
      </c>
      <c r="B6616" s="1" t="str">
        <f t="shared" si="310"/>
        <v>USA</v>
      </c>
      <c r="C6616" s="5" t="str">
        <f t="shared" si="309"/>
        <v>1961</v>
      </c>
      <c r="D6616" s="1" t="str">
        <f t="shared" si="311"/>
        <v xml:space="preserve">Mercury-Redstone </v>
      </c>
      <c r="E6616" s="1" t="s">
        <v>346</v>
      </c>
      <c r="F6616" s="7" t="str">
        <f>TEXT(DATE(MID(H6616, 13, 4), CHOOSE(MATCH( MID(H6616, 5, 3), {"Jan","Feb","Mar","Apr","May","Jun","Jul","Aug","Sep","Oct","Nov","Dec"}, 0), 1, 2, 3, 4, 5, 6, 7, 8, 9, 10, 11, 12), MID(H6616, 9, 2)), "yyyy-mm-dd")</f>
        <v>1961-01-31</v>
      </c>
      <c r="G6616" s="1" t="s">
        <v>13420</v>
      </c>
      <c r="H6616" s="1" t="s">
        <v>13419</v>
      </c>
    </row>
    <row r="6617" spans="1:8" hidden="1" x14ac:dyDescent="0.3">
      <c r="A6617" s="1" t="s">
        <v>1630</v>
      </c>
      <c r="B6617" s="1" t="str">
        <f t="shared" si="310"/>
        <v>Kazakhstan</v>
      </c>
      <c r="C6617" s="5" t="str">
        <f t="shared" si="309"/>
        <v>1960</v>
      </c>
      <c r="D6617" s="1" t="str">
        <f t="shared" si="311"/>
        <v xml:space="preserve">Vostok </v>
      </c>
      <c r="E6617" s="1" t="s">
        <v>346</v>
      </c>
      <c r="F6617" s="7" t="str">
        <f>TEXT(DATE(MID(H6617, 13, 4), CHOOSE(MATCH( MID(H6617, 5, 3), {"Jan","Feb","Mar","Apr","May","Jun","Jul","Aug","Sep","Oct","Nov","Dec"}, 0), 1, 2, 3, 4, 5, 6, 7, 8, 9, 10, 11, 12), MID(H6617, 9, 2)), "yyyy-mm-dd")</f>
        <v>1960-12-22</v>
      </c>
      <c r="G6617" s="1" t="s">
        <v>13422</v>
      </c>
      <c r="H6617" s="1" t="s">
        <v>13421</v>
      </c>
    </row>
    <row r="6618" spans="1:8" hidden="1" x14ac:dyDescent="0.3">
      <c r="A6618" s="1" t="s">
        <v>11804</v>
      </c>
      <c r="B6618" s="1" t="str">
        <f t="shared" si="310"/>
        <v>USA</v>
      </c>
      <c r="C6618" s="5" t="str">
        <f t="shared" si="309"/>
        <v>1960</v>
      </c>
      <c r="D6618" s="1" t="str">
        <f t="shared" si="311"/>
        <v xml:space="preserve">Thor DM-21 Agena-B </v>
      </c>
      <c r="E6618" s="1" t="s">
        <v>346</v>
      </c>
      <c r="F6618" s="7" t="str">
        <f>TEXT(DATE(MID(H6618, 13, 4), CHOOSE(MATCH( MID(H6618, 5, 3), {"Jan","Feb","Mar","Apr","May","Jun","Jul","Aug","Sep","Oct","Nov","Dec"}, 0), 1, 2, 3, 4, 5, 6, 7, 8, 9, 10, 11, 12), MID(H6618, 9, 2)), "yyyy-mm-dd")</f>
        <v>1960-12-20</v>
      </c>
      <c r="G6618" s="1" t="s">
        <v>13424</v>
      </c>
      <c r="H6618" s="1" t="s">
        <v>13423</v>
      </c>
    </row>
    <row r="6619" spans="1:8" hidden="1" x14ac:dyDescent="0.3">
      <c r="A6619" s="1" t="s">
        <v>13361</v>
      </c>
      <c r="B6619" s="1" t="str">
        <f t="shared" si="310"/>
        <v>USA</v>
      </c>
      <c r="C6619" s="5" t="str">
        <f t="shared" si="309"/>
        <v>1960</v>
      </c>
      <c r="D6619" s="1" t="str">
        <f t="shared" si="311"/>
        <v xml:space="preserve">Mercury-Redstone </v>
      </c>
      <c r="E6619" s="1" t="s">
        <v>346</v>
      </c>
      <c r="F6619" s="7" t="str">
        <f>TEXT(DATE(MID(H6619, 13, 4), CHOOSE(MATCH( MID(H6619, 5, 3), {"Jan","Feb","Mar","Apr","May","Jun","Jul","Aug","Sep","Oct","Nov","Dec"}, 0), 1, 2, 3, 4, 5, 6, 7, 8, 9, 10, 11, 12), MID(H6619, 9, 2)), "yyyy-mm-dd")</f>
        <v>1960-12-19</v>
      </c>
      <c r="G6619" s="1" t="s">
        <v>13426</v>
      </c>
      <c r="H6619" s="1" t="s">
        <v>13425</v>
      </c>
    </row>
    <row r="6620" spans="1:8" hidden="1" x14ac:dyDescent="0.3">
      <c r="A6620" s="1" t="s">
        <v>12019</v>
      </c>
      <c r="B6620" s="1" t="str">
        <f t="shared" si="310"/>
        <v>USA</v>
      </c>
      <c r="C6620" s="5" t="str">
        <f t="shared" si="309"/>
        <v>1960</v>
      </c>
      <c r="D6620" s="1" t="str">
        <f t="shared" si="311"/>
        <v xml:space="preserve">Atlas-D Able </v>
      </c>
      <c r="E6620" s="1" t="s">
        <v>346</v>
      </c>
      <c r="F6620" s="7" t="str">
        <f>TEXT(DATE(MID(H6620, 13, 4), CHOOSE(MATCH( MID(H6620, 5, 3), {"Jan","Feb","Mar","Apr","May","Jun","Jul","Aug","Sep","Oct","Nov","Dec"}, 0), 1, 2, 3, 4, 5, 6, 7, 8, 9, 10, 11, 12), MID(H6620, 9, 2)), "yyyy-mm-dd")</f>
        <v>1960-12-15</v>
      </c>
      <c r="G6620" s="1" t="s">
        <v>13428</v>
      </c>
      <c r="H6620" s="1" t="s">
        <v>13427</v>
      </c>
    </row>
    <row r="6621" spans="1:8" hidden="1" x14ac:dyDescent="0.3">
      <c r="A6621" s="1" t="s">
        <v>10955</v>
      </c>
      <c r="B6621" s="1" t="str">
        <f t="shared" si="310"/>
        <v>USA</v>
      </c>
      <c r="C6621" s="5" t="str">
        <f t="shared" si="309"/>
        <v>1960</v>
      </c>
      <c r="D6621" s="1" t="str">
        <f t="shared" si="311"/>
        <v xml:space="preserve">Thor DM-21 Agena-B </v>
      </c>
      <c r="E6621" s="1" t="s">
        <v>346</v>
      </c>
      <c r="F6621" s="7" t="str">
        <f>TEXT(DATE(MID(H6621, 13, 4), CHOOSE(MATCH( MID(H6621, 5, 3), {"Jan","Feb","Mar","Apr","May","Jun","Jul","Aug","Sep","Oct","Nov","Dec"}, 0), 1, 2, 3, 4, 5, 6, 7, 8, 9, 10, 11, 12), MID(H6621, 9, 2)), "yyyy-mm-dd")</f>
        <v>1960-12-07</v>
      </c>
      <c r="G6621" s="1" t="s">
        <v>13430</v>
      </c>
      <c r="H6621" s="1" t="s">
        <v>13429</v>
      </c>
    </row>
    <row r="6622" spans="1:8" hidden="1" x14ac:dyDescent="0.3">
      <c r="A6622" s="1" t="s">
        <v>9094</v>
      </c>
      <c r="B6622" s="1" t="str">
        <f t="shared" si="310"/>
        <v>USA</v>
      </c>
      <c r="C6622" s="5" t="str">
        <f t="shared" si="309"/>
        <v>1960</v>
      </c>
      <c r="D6622" s="1" t="str">
        <f t="shared" si="311"/>
        <v xml:space="preserve">Scout X-1 </v>
      </c>
      <c r="E6622" s="1" t="s">
        <v>346</v>
      </c>
      <c r="F6622" s="7" t="str">
        <f>TEXT(DATE(MID(H6622, 13, 4), CHOOSE(MATCH( MID(H6622, 5, 3), {"Jan","Feb","Mar","Apr","May","Jun","Jul","Aug","Sep","Oct","Nov","Dec"}, 0), 1, 2, 3, 4, 5, 6, 7, 8, 9, 10, 11, 12), MID(H6622, 9, 2)), "yyyy-mm-dd")</f>
        <v>1960-12-04</v>
      </c>
      <c r="G6622" s="1" t="s">
        <v>13432</v>
      </c>
      <c r="H6622" s="1" t="s">
        <v>13431</v>
      </c>
    </row>
    <row r="6623" spans="1:8" hidden="1" x14ac:dyDescent="0.3">
      <c r="A6623" s="1" t="s">
        <v>1630</v>
      </c>
      <c r="B6623" s="1" t="str">
        <f t="shared" si="310"/>
        <v>Kazakhstan</v>
      </c>
      <c r="C6623" s="5" t="str">
        <f t="shared" si="309"/>
        <v>1960</v>
      </c>
      <c r="D6623" s="1" t="str">
        <f t="shared" si="311"/>
        <v xml:space="preserve">Vostok </v>
      </c>
      <c r="E6623" s="1" t="s">
        <v>346</v>
      </c>
      <c r="F6623" s="7" t="str">
        <f>TEXT(DATE(MID(H6623, 13, 4), CHOOSE(MATCH( MID(H6623, 5, 3), {"Jan","Feb","Mar","Apr","May","Jun","Jul","Aug","Sep","Oct","Nov","Dec"}, 0), 1, 2, 3, 4, 5, 6, 7, 8, 9, 10, 11, 12), MID(H6623, 9, 2)), "yyyy-mm-dd")</f>
        <v>1960-12-01</v>
      </c>
      <c r="G6623" s="1" t="s">
        <v>13434</v>
      </c>
      <c r="H6623" s="1" t="s">
        <v>13433</v>
      </c>
    </row>
    <row r="6624" spans="1:8" hidden="1" x14ac:dyDescent="0.3">
      <c r="A6624" s="1" t="s">
        <v>3160</v>
      </c>
      <c r="B6624" s="1" t="str">
        <f t="shared" si="310"/>
        <v>USA</v>
      </c>
      <c r="C6624" s="5" t="str">
        <f t="shared" si="309"/>
        <v>1960</v>
      </c>
      <c r="D6624" s="1" t="str">
        <f t="shared" si="311"/>
        <v xml:space="preserve">Thor-DM21 Ablestar </v>
      </c>
      <c r="E6624" s="1" t="s">
        <v>346</v>
      </c>
      <c r="F6624" s="7" t="str">
        <f>TEXT(DATE(MID(H6624, 13, 4), CHOOSE(MATCH( MID(H6624, 5, 3), {"Jan","Feb","Mar","Apr","May","Jun","Jul","Aug","Sep","Oct","Nov","Dec"}, 0), 1, 2, 3, 4, 5, 6, 7, 8, 9, 10, 11, 12), MID(H6624, 9, 2)), "yyyy-mm-dd")</f>
        <v>1960-11-30</v>
      </c>
      <c r="G6624" s="1" t="s">
        <v>13436</v>
      </c>
      <c r="H6624" s="1" t="s">
        <v>13435</v>
      </c>
    </row>
    <row r="6625" spans="1:8" hidden="1" x14ac:dyDescent="0.3">
      <c r="A6625" s="1" t="s">
        <v>3478</v>
      </c>
      <c r="B6625" s="1" t="str">
        <f t="shared" si="310"/>
        <v>USA</v>
      </c>
      <c r="C6625" s="5" t="str">
        <f t="shared" si="309"/>
        <v>1960</v>
      </c>
      <c r="D6625" s="1" t="str">
        <f t="shared" si="311"/>
        <v xml:space="preserve">Thor DM-19 Delta </v>
      </c>
      <c r="E6625" s="1" t="s">
        <v>346</v>
      </c>
      <c r="F6625" s="7" t="str">
        <f>TEXT(DATE(MID(H6625, 13, 4), CHOOSE(MATCH( MID(H6625, 5, 3), {"Jan","Feb","Mar","Apr","May","Jun","Jul","Aug","Sep","Oct","Nov","Dec"}, 0), 1, 2, 3, 4, 5, 6, 7, 8, 9, 10, 11, 12), MID(H6625, 9, 2)), "yyyy-mm-dd")</f>
        <v>1960-11-23</v>
      </c>
      <c r="G6625" s="1" t="s">
        <v>13438</v>
      </c>
      <c r="H6625" s="1" t="s">
        <v>13437</v>
      </c>
    </row>
    <row r="6626" spans="1:8" hidden="1" x14ac:dyDescent="0.3">
      <c r="A6626" s="1" t="s">
        <v>13361</v>
      </c>
      <c r="B6626" s="1" t="str">
        <f t="shared" si="310"/>
        <v>USA</v>
      </c>
      <c r="C6626" s="5" t="str">
        <f t="shared" si="309"/>
        <v>1960</v>
      </c>
      <c r="D6626" s="1" t="str">
        <f t="shared" si="311"/>
        <v xml:space="preserve">Mercury-Redstone </v>
      </c>
      <c r="E6626" s="1" t="s">
        <v>346</v>
      </c>
      <c r="F6626" s="7" t="str">
        <f>TEXT(DATE(MID(H6626, 13, 4), CHOOSE(MATCH( MID(H6626, 5, 3), {"Jan","Feb","Mar","Apr","May","Jun","Jul","Aug","Sep","Oct","Nov","Dec"}, 0), 1, 2, 3, 4, 5, 6, 7, 8, 9, 10, 11, 12), MID(H6626, 9, 2)), "yyyy-mm-dd")</f>
        <v>1960-11-21</v>
      </c>
      <c r="G6626" s="1" t="s">
        <v>13440</v>
      </c>
      <c r="H6626" s="1" t="s">
        <v>13439</v>
      </c>
    </row>
    <row r="6627" spans="1:8" hidden="1" x14ac:dyDescent="0.3">
      <c r="A6627" s="1" t="s">
        <v>11804</v>
      </c>
      <c r="B6627" s="1" t="str">
        <f t="shared" si="310"/>
        <v>USA</v>
      </c>
      <c r="C6627" s="5" t="str">
        <f t="shared" si="309"/>
        <v>1960</v>
      </c>
      <c r="D6627" s="1" t="str">
        <f t="shared" si="311"/>
        <v xml:space="preserve">Thor DM-21 Agena-B </v>
      </c>
      <c r="E6627" s="1" t="s">
        <v>346</v>
      </c>
      <c r="F6627" s="7" t="str">
        <f>TEXT(DATE(MID(H6627, 13, 4), CHOOSE(MATCH( MID(H6627, 5, 3), {"Jan","Feb","Mar","Apr","May","Jun","Jul","Aug","Sep","Oct","Nov","Dec"}, 0), 1, 2, 3, 4, 5, 6, 7, 8, 9, 10, 11, 12), MID(H6627, 9, 2)), "yyyy-mm-dd")</f>
        <v>1960-11-12</v>
      </c>
      <c r="G6627" s="1" t="s">
        <v>13442</v>
      </c>
      <c r="H6627" s="1" t="s">
        <v>13441</v>
      </c>
    </row>
    <row r="6628" spans="1:8" hidden="1" x14ac:dyDescent="0.3">
      <c r="A6628" s="1" t="s">
        <v>13378</v>
      </c>
      <c r="B6628" s="1" t="str">
        <f t="shared" si="310"/>
        <v>USA</v>
      </c>
      <c r="C6628" s="5" t="str">
        <f t="shared" si="309"/>
        <v>1960</v>
      </c>
      <c r="D6628" s="1" t="str">
        <f t="shared" si="311"/>
        <v xml:space="preserve">Juno II </v>
      </c>
      <c r="E6628" s="1" t="s">
        <v>346</v>
      </c>
      <c r="F6628" s="7" t="str">
        <f>TEXT(DATE(MID(H6628, 13, 4), CHOOSE(MATCH( MID(H6628, 5, 3), {"Jan","Feb","Mar","Apr","May","Jun","Jul","Aug","Sep","Oct","Nov","Dec"}, 0), 1, 2, 3, 4, 5, 6, 7, 8, 9, 10, 11, 12), MID(H6628, 9, 2)), "yyyy-mm-dd")</f>
        <v>1960-11-03</v>
      </c>
      <c r="G6628" s="1" t="s">
        <v>13444</v>
      </c>
      <c r="H6628" s="1" t="s">
        <v>13443</v>
      </c>
    </row>
    <row r="6629" spans="1:8" hidden="1" x14ac:dyDescent="0.3">
      <c r="A6629" s="1" t="s">
        <v>10955</v>
      </c>
      <c r="B6629" s="1" t="str">
        <f t="shared" si="310"/>
        <v>USA</v>
      </c>
      <c r="C6629" s="5" t="str">
        <f t="shared" si="309"/>
        <v>1960</v>
      </c>
      <c r="D6629" s="1" t="str">
        <f t="shared" si="311"/>
        <v xml:space="preserve">Thor DM-21 Agena-B </v>
      </c>
      <c r="E6629" s="1" t="s">
        <v>346</v>
      </c>
      <c r="F6629" s="7" t="str">
        <f>TEXT(DATE(MID(H6629, 13, 4), CHOOSE(MATCH( MID(H6629, 5, 3), {"Jan","Feb","Mar","Apr","May","Jun","Jul","Aug","Sep","Oct","Nov","Dec"}, 0), 1, 2, 3, 4, 5, 6, 7, 8, 9, 10, 11, 12), MID(H6629, 9, 2)), "yyyy-mm-dd")</f>
        <v>1960-10-26</v>
      </c>
      <c r="G6629" s="1" t="s">
        <v>13446</v>
      </c>
      <c r="H6629" s="1" t="s">
        <v>13445</v>
      </c>
    </row>
    <row r="6630" spans="1:8" hidden="1" x14ac:dyDescent="0.3">
      <c r="A6630" s="1" t="s">
        <v>1630</v>
      </c>
      <c r="B6630" s="1" t="str">
        <f t="shared" si="310"/>
        <v>Kazakhstan</v>
      </c>
      <c r="C6630" s="5" t="str">
        <f t="shared" si="309"/>
        <v>1960</v>
      </c>
      <c r="D6630" s="1" t="str">
        <f t="shared" si="311"/>
        <v xml:space="preserve">Molniya </v>
      </c>
      <c r="E6630" s="1" t="s">
        <v>346</v>
      </c>
      <c r="F6630" s="7" t="str">
        <f>TEXT(DATE(MID(H6630, 13, 4), CHOOSE(MATCH( MID(H6630, 5, 3), {"Jan","Feb","Mar","Apr","May","Jun","Jul","Aug","Sep","Oct","Nov","Dec"}, 0), 1, 2, 3, 4, 5, 6, 7, 8, 9, 10, 11, 12), MID(H6630, 9, 2)), "yyyy-mm-dd")</f>
        <v>1960-10-14</v>
      </c>
      <c r="G6630" s="1" t="s">
        <v>13448</v>
      </c>
      <c r="H6630" s="1" t="s">
        <v>13447</v>
      </c>
    </row>
    <row r="6631" spans="1:8" hidden="1" x14ac:dyDescent="0.3">
      <c r="A6631" s="1" t="s">
        <v>5557</v>
      </c>
      <c r="B6631" s="1" t="str">
        <f t="shared" si="310"/>
        <v>USA</v>
      </c>
      <c r="C6631" s="5" t="str">
        <f t="shared" si="309"/>
        <v>1960</v>
      </c>
      <c r="D6631" s="1" t="str">
        <f t="shared" si="311"/>
        <v xml:space="preserve">Atlas-LV3 Agena-A </v>
      </c>
      <c r="E6631" s="1" t="s">
        <v>346</v>
      </c>
      <c r="F6631" s="7" t="str">
        <f>TEXT(DATE(MID(H6631, 13, 4), CHOOSE(MATCH( MID(H6631, 5, 3), {"Jan","Feb","Mar","Apr","May","Jun","Jul","Aug","Sep","Oct","Nov","Dec"}, 0), 1, 2, 3, 4, 5, 6, 7, 8, 9, 10, 11, 12), MID(H6631, 9, 2)), "yyyy-mm-dd")</f>
        <v>1960-10-11</v>
      </c>
      <c r="G6631" s="1" t="s">
        <v>13450</v>
      </c>
      <c r="H6631" s="1" t="s">
        <v>13449</v>
      </c>
    </row>
    <row r="6632" spans="1:8" hidden="1" x14ac:dyDescent="0.3">
      <c r="A6632" s="1" t="s">
        <v>1630</v>
      </c>
      <c r="B6632" s="1" t="str">
        <f t="shared" si="310"/>
        <v>Kazakhstan</v>
      </c>
      <c r="C6632" s="5" t="str">
        <f t="shared" si="309"/>
        <v>1960</v>
      </c>
      <c r="D6632" s="1" t="str">
        <f t="shared" si="311"/>
        <v xml:space="preserve">Molniya </v>
      </c>
      <c r="E6632" s="1" t="s">
        <v>346</v>
      </c>
      <c r="F6632" s="7" t="str">
        <f>TEXT(DATE(MID(H6632, 13, 4), CHOOSE(MATCH( MID(H6632, 5, 3), {"Jan","Feb","Mar","Apr","May","Jun","Jul","Aug","Sep","Oct","Nov","Dec"}, 0), 1, 2, 3, 4, 5, 6, 7, 8, 9, 10, 11, 12), MID(H6632, 9, 2)), "yyyy-mm-dd")</f>
        <v>1960-10-10</v>
      </c>
      <c r="G6632" s="1" t="s">
        <v>13452</v>
      </c>
      <c r="H6632" s="1" t="s">
        <v>13451</v>
      </c>
    </row>
    <row r="6633" spans="1:8" hidden="1" x14ac:dyDescent="0.3">
      <c r="A6633" s="1" t="s">
        <v>3160</v>
      </c>
      <c r="B6633" s="1" t="str">
        <f t="shared" si="310"/>
        <v>USA</v>
      </c>
      <c r="C6633" s="5" t="str">
        <f t="shared" si="309"/>
        <v>1960</v>
      </c>
      <c r="D6633" s="1" t="str">
        <f t="shared" si="311"/>
        <v xml:space="preserve">Thor-DM21 Ablestar </v>
      </c>
      <c r="E6633" s="1" t="s">
        <v>346</v>
      </c>
      <c r="F6633" s="7" t="str">
        <f>TEXT(DATE(MID(H6633, 13, 4), CHOOSE(MATCH( MID(H6633, 5, 3), {"Jan","Feb","Mar","Apr","May","Jun","Jul","Aug","Sep","Oct","Nov","Dec"}, 0), 1, 2, 3, 4, 5, 6, 7, 8, 9, 10, 11, 12), MID(H6633, 9, 2)), "yyyy-mm-dd")</f>
        <v>1960-10-04</v>
      </c>
      <c r="G6633" s="1" t="s">
        <v>13454</v>
      </c>
      <c r="H6633" s="1" t="s">
        <v>13453</v>
      </c>
    </row>
    <row r="6634" spans="1:8" hidden="1" x14ac:dyDescent="0.3">
      <c r="A6634" s="1" t="s">
        <v>12019</v>
      </c>
      <c r="B6634" s="1" t="str">
        <f t="shared" si="310"/>
        <v>USA</v>
      </c>
      <c r="C6634" s="5" t="str">
        <f t="shared" si="309"/>
        <v>1960</v>
      </c>
      <c r="D6634" s="1" t="str">
        <f t="shared" si="311"/>
        <v xml:space="preserve">Atlas-D Able </v>
      </c>
      <c r="E6634" s="1" t="s">
        <v>346</v>
      </c>
      <c r="F6634" s="7" t="str">
        <f>TEXT(DATE(MID(H6634, 13, 4), CHOOSE(MATCH( MID(H6634, 5, 3), {"Jan","Feb","Mar","Apr","May","Jun","Jul","Aug","Sep","Oct","Nov","Dec"}, 0), 1, 2, 3, 4, 5, 6, 7, 8, 9, 10, 11, 12), MID(H6634, 9, 2)), "yyyy-mm-dd")</f>
        <v>1960-09-25</v>
      </c>
      <c r="G6634" s="1" t="s">
        <v>13456</v>
      </c>
      <c r="H6634" s="1" t="s">
        <v>13455</v>
      </c>
    </row>
    <row r="6635" spans="1:8" hidden="1" x14ac:dyDescent="0.3">
      <c r="A6635" s="1" t="s">
        <v>11804</v>
      </c>
      <c r="B6635" s="1" t="str">
        <f t="shared" si="310"/>
        <v>USA</v>
      </c>
      <c r="C6635" s="5" t="str">
        <f t="shared" si="309"/>
        <v>1960</v>
      </c>
      <c r="D6635" s="1" t="str">
        <f t="shared" si="311"/>
        <v xml:space="preserve">Thor-DM18 Agena-A </v>
      </c>
      <c r="E6635" s="1" t="s">
        <v>346</v>
      </c>
      <c r="F6635" s="7" t="str">
        <f>TEXT(DATE(MID(H6635, 13, 4), CHOOSE(MATCH( MID(H6635, 5, 3), {"Jan","Feb","Mar","Apr","May","Jun","Jul","Aug","Sep","Oct","Nov","Dec"}, 0), 1, 2, 3, 4, 5, 6, 7, 8, 9, 10, 11, 12), MID(H6635, 9, 2)), "yyyy-mm-dd")</f>
        <v>1960-09-13</v>
      </c>
      <c r="G6635" s="1" t="s">
        <v>13458</v>
      </c>
      <c r="H6635" s="1" t="s">
        <v>13457</v>
      </c>
    </row>
    <row r="6636" spans="1:8" hidden="1" x14ac:dyDescent="0.3">
      <c r="A6636" s="1" t="s">
        <v>1630</v>
      </c>
      <c r="B6636" s="1" t="str">
        <f t="shared" si="310"/>
        <v>Kazakhstan</v>
      </c>
      <c r="C6636" s="5" t="str">
        <f t="shared" si="309"/>
        <v>1960</v>
      </c>
      <c r="D6636" s="1" t="str">
        <f t="shared" si="311"/>
        <v xml:space="preserve">Vostok </v>
      </c>
      <c r="E6636" s="1" t="s">
        <v>346</v>
      </c>
      <c r="F6636" s="7" t="str">
        <f>TEXT(DATE(MID(H6636, 13, 4), CHOOSE(MATCH( MID(H6636, 5, 3), {"Jan","Feb","Mar","Apr","May","Jun","Jul","Aug","Sep","Oct","Nov","Dec"}, 0), 1, 2, 3, 4, 5, 6, 7, 8, 9, 10, 11, 12), MID(H6636, 9, 2)), "yyyy-mm-dd")</f>
        <v>1960-08-19</v>
      </c>
      <c r="G6636" s="1" t="s">
        <v>13460</v>
      </c>
      <c r="H6636" s="1" t="s">
        <v>13459</v>
      </c>
    </row>
    <row r="6637" spans="1:8" hidden="1" x14ac:dyDescent="0.3">
      <c r="A6637" s="1" t="s">
        <v>3160</v>
      </c>
      <c r="B6637" s="1" t="str">
        <f t="shared" si="310"/>
        <v>USA</v>
      </c>
      <c r="C6637" s="5" t="str">
        <f t="shared" si="309"/>
        <v>1960</v>
      </c>
      <c r="D6637" s="1" t="str">
        <f t="shared" si="311"/>
        <v xml:space="preserve">Thor-DM21 Ablestar </v>
      </c>
      <c r="E6637" s="1" t="s">
        <v>346</v>
      </c>
      <c r="F6637" s="7" t="str">
        <f>TEXT(DATE(MID(H6637, 13, 4), CHOOSE(MATCH( MID(H6637, 5, 3), {"Jan","Feb","Mar","Apr","May","Jun","Jul","Aug","Sep","Oct","Nov","Dec"}, 0), 1, 2, 3, 4, 5, 6, 7, 8, 9, 10, 11, 12), MID(H6637, 9, 2)), "yyyy-mm-dd")</f>
        <v>1960-08-18</v>
      </c>
      <c r="G6637" s="1" t="s">
        <v>13462</v>
      </c>
      <c r="H6637" s="1" t="s">
        <v>13461</v>
      </c>
    </row>
    <row r="6638" spans="1:8" hidden="1" x14ac:dyDescent="0.3">
      <c r="A6638" s="1" t="s">
        <v>10955</v>
      </c>
      <c r="B6638" s="1" t="str">
        <f t="shared" si="310"/>
        <v>USA</v>
      </c>
      <c r="C6638" s="5" t="str">
        <f t="shared" si="309"/>
        <v>1960</v>
      </c>
      <c r="D6638" s="1" t="str">
        <f t="shared" si="311"/>
        <v xml:space="preserve">Thor-DM18 Agena-A </v>
      </c>
      <c r="E6638" s="1" t="s">
        <v>346</v>
      </c>
      <c r="F6638" s="7" t="str">
        <f>TEXT(DATE(MID(H6638, 13, 4), CHOOSE(MATCH( MID(H6638, 5, 3), {"Jan","Feb","Mar","Apr","May","Jun","Jul","Aug","Sep","Oct","Nov","Dec"}, 0), 1, 2, 3, 4, 5, 6, 7, 8, 9, 10, 11, 12), MID(H6638, 9, 2)), "yyyy-mm-dd")</f>
        <v>1960-08-18</v>
      </c>
      <c r="G6638" s="1" t="s">
        <v>13464</v>
      </c>
      <c r="H6638" s="1" t="s">
        <v>13463</v>
      </c>
    </row>
    <row r="6639" spans="1:8" hidden="1" x14ac:dyDescent="0.3">
      <c r="A6639" s="1" t="s">
        <v>3478</v>
      </c>
      <c r="B6639" s="1" t="str">
        <f t="shared" si="310"/>
        <v>USA</v>
      </c>
      <c r="C6639" s="5" t="str">
        <f t="shared" si="309"/>
        <v>1960</v>
      </c>
      <c r="D6639" s="1" t="str">
        <f t="shared" si="311"/>
        <v xml:space="preserve">Thor DM-19 Delta </v>
      </c>
      <c r="E6639" s="1" t="s">
        <v>346</v>
      </c>
      <c r="F6639" s="7" t="str">
        <f>TEXT(DATE(MID(H6639, 13, 4), CHOOSE(MATCH( MID(H6639, 5, 3), {"Jan","Feb","Mar","Apr","May","Jun","Jul","Aug","Sep","Oct","Nov","Dec"}, 0), 1, 2, 3, 4, 5, 6, 7, 8, 9, 10, 11, 12), MID(H6639, 9, 2)), "yyyy-mm-dd")</f>
        <v>1960-08-12</v>
      </c>
      <c r="G6639" s="1" t="s">
        <v>13466</v>
      </c>
      <c r="H6639" s="1" t="s">
        <v>13465</v>
      </c>
    </row>
    <row r="6640" spans="1:8" hidden="1" x14ac:dyDescent="0.3">
      <c r="A6640" s="1" t="s">
        <v>11804</v>
      </c>
      <c r="B6640" s="1" t="str">
        <f t="shared" si="310"/>
        <v>USA</v>
      </c>
      <c r="C6640" s="5" t="str">
        <f t="shared" si="309"/>
        <v>1960</v>
      </c>
      <c r="D6640" s="1" t="str">
        <f t="shared" si="311"/>
        <v xml:space="preserve">Thor-DM18 Agena-A </v>
      </c>
      <c r="E6640" s="1" t="s">
        <v>346</v>
      </c>
      <c r="F6640" s="7" t="str">
        <f>TEXT(DATE(MID(H6640, 13, 4), CHOOSE(MATCH( MID(H6640, 5, 3), {"Jan","Feb","Mar","Apr","May","Jun","Jul","Aug","Sep","Oct","Nov","Dec"}, 0), 1, 2, 3, 4, 5, 6, 7, 8, 9, 10, 11, 12), MID(H6640, 9, 2)), "yyyy-mm-dd")</f>
        <v>1960-08-10</v>
      </c>
      <c r="G6640" s="1" t="s">
        <v>13468</v>
      </c>
      <c r="H6640" s="1" t="s">
        <v>13467</v>
      </c>
    </row>
    <row r="6641" spans="1:8" hidden="1" x14ac:dyDescent="0.3">
      <c r="A6641" s="1" t="s">
        <v>12305</v>
      </c>
      <c r="B6641" s="1" t="str">
        <f t="shared" si="310"/>
        <v>USA</v>
      </c>
      <c r="C6641" s="5" t="str">
        <f t="shared" si="309"/>
        <v>1960</v>
      </c>
      <c r="D6641" s="1" t="str">
        <f t="shared" si="311"/>
        <v xml:space="preserve">Atlas-D Mercury </v>
      </c>
      <c r="E6641" s="1" t="s">
        <v>346</v>
      </c>
      <c r="F6641" s="7" t="str">
        <f>TEXT(DATE(MID(H6641, 13, 4), CHOOSE(MATCH( MID(H6641, 5, 3), {"Jan","Feb","Mar","Apr","May","Jun","Jul","Aug","Sep","Oct","Nov","Dec"}, 0), 1, 2, 3, 4, 5, 6, 7, 8, 9, 10, 11, 12), MID(H6641, 9, 2)), "yyyy-mm-dd")</f>
        <v>1960-07-29</v>
      </c>
      <c r="G6641" s="1" t="s">
        <v>13470</v>
      </c>
      <c r="H6641" s="1" t="s">
        <v>13469</v>
      </c>
    </row>
    <row r="6642" spans="1:8" hidden="1" x14ac:dyDescent="0.3">
      <c r="A6642" s="1" t="s">
        <v>1630</v>
      </c>
      <c r="B6642" s="1" t="str">
        <f t="shared" si="310"/>
        <v>Kazakhstan</v>
      </c>
      <c r="C6642" s="5" t="str">
        <f t="shared" si="309"/>
        <v>1960</v>
      </c>
      <c r="D6642" s="1" t="str">
        <f t="shared" si="311"/>
        <v xml:space="preserve">Vostok </v>
      </c>
      <c r="E6642" s="1" t="s">
        <v>346</v>
      </c>
      <c r="F6642" s="7" t="str">
        <f>TEXT(DATE(MID(H6642, 13, 4), CHOOSE(MATCH( MID(H6642, 5, 3), {"Jan","Feb","Mar","Apr","May","Jun","Jul","Aug","Sep","Oct","Nov","Dec"}, 0), 1, 2, 3, 4, 5, 6, 7, 8, 9, 10, 11, 12), MID(H6642, 9, 2)), "yyyy-mm-dd")</f>
        <v>1960-07-28</v>
      </c>
      <c r="G6642" s="1" t="s">
        <v>13472</v>
      </c>
      <c r="H6642" s="1" t="s">
        <v>13471</v>
      </c>
    </row>
    <row r="6643" spans="1:8" hidden="1" x14ac:dyDescent="0.3">
      <c r="A6643" s="1" t="s">
        <v>10955</v>
      </c>
      <c r="B6643" s="1" t="str">
        <f t="shared" si="310"/>
        <v>USA</v>
      </c>
      <c r="C6643" s="5" t="str">
        <f t="shared" si="309"/>
        <v>1960</v>
      </c>
      <c r="D6643" s="1" t="str">
        <f t="shared" si="311"/>
        <v xml:space="preserve">Thor-DM18 Agena-A </v>
      </c>
      <c r="E6643" s="1" t="s">
        <v>346</v>
      </c>
      <c r="F6643" s="7" t="str">
        <f>TEXT(DATE(MID(H6643, 13, 4), CHOOSE(MATCH( MID(H6643, 5, 3), {"Jan","Feb","Mar","Apr","May","Jun","Jul","Aug","Sep","Oct","Nov","Dec"}, 0), 1, 2, 3, 4, 5, 6, 7, 8, 9, 10, 11, 12), MID(H6643, 9, 2)), "yyyy-mm-dd")</f>
        <v>1960-06-29</v>
      </c>
      <c r="G6643" s="1" t="s">
        <v>13474</v>
      </c>
      <c r="H6643" s="1" t="s">
        <v>13473</v>
      </c>
    </row>
    <row r="6644" spans="1:8" hidden="1" x14ac:dyDescent="0.3">
      <c r="A6644" s="1" t="s">
        <v>3160</v>
      </c>
      <c r="B6644" s="1" t="str">
        <f t="shared" si="310"/>
        <v>USA</v>
      </c>
      <c r="C6644" s="5" t="str">
        <f t="shared" si="309"/>
        <v>1960</v>
      </c>
      <c r="D6644" s="1" t="str">
        <f t="shared" si="311"/>
        <v xml:space="preserve">Thor-DM21 Ablestar </v>
      </c>
      <c r="E6644" s="1" t="s">
        <v>346</v>
      </c>
      <c r="F6644" s="7" t="str">
        <f>TEXT(DATE(MID(H6644, 13, 4), CHOOSE(MATCH( MID(H6644, 5, 3), {"Jan","Feb","Mar","Apr","May","Jun","Jul","Aug","Sep","Oct","Nov","Dec"}, 0), 1, 2, 3, 4, 5, 6, 7, 8, 9, 10, 11, 12), MID(H6644, 9, 2)), "yyyy-mm-dd")</f>
        <v>1960-06-22</v>
      </c>
      <c r="G6644" s="1" t="s">
        <v>13476</v>
      </c>
      <c r="H6644" s="1" t="s">
        <v>13475</v>
      </c>
    </row>
    <row r="6645" spans="1:8" hidden="1" x14ac:dyDescent="0.3">
      <c r="A6645" s="1" t="s">
        <v>12305</v>
      </c>
      <c r="B6645" s="1" t="str">
        <f t="shared" si="310"/>
        <v>USA</v>
      </c>
      <c r="C6645" s="5" t="str">
        <f t="shared" si="309"/>
        <v>1960</v>
      </c>
      <c r="D6645" s="1" t="str">
        <f t="shared" si="311"/>
        <v xml:space="preserve">Atlas-LV3 Agena-A </v>
      </c>
      <c r="E6645" s="1" t="s">
        <v>346</v>
      </c>
      <c r="F6645" s="7" t="str">
        <f>TEXT(DATE(MID(H6645, 13, 4), CHOOSE(MATCH( MID(H6645, 5, 3), {"Jan","Feb","Mar","Apr","May","Jun","Jul","Aug","Sep","Oct","Nov","Dec"}, 0), 1, 2, 3, 4, 5, 6, 7, 8, 9, 10, 11, 12), MID(H6645, 9, 2)), "yyyy-mm-dd")</f>
        <v>1960-05-24</v>
      </c>
      <c r="G6645" s="1" t="s">
        <v>13478</v>
      </c>
      <c r="H6645" s="1" t="s">
        <v>13477</v>
      </c>
    </row>
    <row r="6646" spans="1:8" hidden="1" x14ac:dyDescent="0.3">
      <c r="A6646" s="1" t="s">
        <v>1630</v>
      </c>
      <c r="B6646" s="1" t="str">
        <f t="shared" si="310"/>
        <v>Kazakhstan</v>
      </c>
      <c r="C6646" s="5" t="str">
        <f t="shared" si="309"/>
        <v>1960</v>
      </c>
      <c r="D6646" s="1" t="str">
        <f t="shared" si="311"/>
        <v xml:space="preserve">Vostok </v>
      </c>
      <c r="E6646" s="1" t="s">
        <v>346</v>
      </c>
      <c r="F6646" s="7" t="str">
        <f>TEXT(DATE(MID(H6646, 13, 4), CHOOSE(MATCH( MID(H6646, 5, 3), {"Jan","Feb","Mar","Apr","May","Jun","Jul","Aug","Sep","Oct","Nov","Dec"}, 0), 1, 2, 3, 4, 5, 6, 7, 8, 9, 10, 11, 12), MID(H6646, 9, 2)), "yyyy-mm-dd")</f>
        <v>1960-05-15</v>
      </c>
      <c r="G6646" s="1" t="s">
        <v>13480</v>
      </c>
      <c r="H6646" s="1" t="s">
        <v>13479</v>
      </c>
    </row>
    <row r="6647" spans="1:8" hidden="1" x14ac:dyDescent="0.3">
      <c r="A6647" s="1" t="s">
        <v>3478</v>
      </c>
      <c r="B6647" s="1" t="str">
        <f t="shared" si="310"/>
        <v>USA</v>
      </c>
      <c r="C6647" s="5" t="str">
        <f t="shared" si="309"/>
        <v>1960</v>
      </c>
      <c r="D6647" s="1" t="str">
        <f t="shared" si="311"/>
        <v xml:space="preserve">Thor DM-19 Delta </v>
      </c>
      <c r="E6647" s="1" t="s">
        <v>346</v>
      </c>
      <c r="F6647" s="7" t="str">
        <f>TEXT(DATE(MID(H6647, 13, 4), CHOOSE(MATCH( MID(H6647, 5, 3), {"Jan","Feb","Mar","Apr","May","Jun","Jul","Aug","Sep","Oct","Nov","Dec"}, 0), 1, 2, 3, 4, 5, 6, 7, 8, 9, 10, 11, 12), MID(H6647, 9, 2)), "yyyy-mm-dd")</f>
        <v>1960-05-13</v>
      </c>
      <c r="G6647" s="1" t="s">
        <v>13482</v>
      </c>
      <c r="H6647" s="1" t="s">
        <v>13481</v>
      </c>
    </row>
    <row r="6648" spans="1:8" hidden="1" x14ac:dyDescent="0.3">
      <c r="A6648" s="1" t="s">
        <v>1630</v>
      </c>
      <c r="B6648" s="1" t="str">
        <f t="shared" si="310"/>
        <v>Kazakhstan</v>
      </c>
      <c r="C6648" s="5" t="str">
        <f t="shared" si="309"/>
        <v>1960</v>
      </c>
      <c r="D6648" s="1" t="str">
        <f t="shared" si="311"/>
        <v xml:space="preserve">Vostok </v>
      </c>
      <c r="E6648" s="1" t="s">
        <v>346</v>
      </c>
      <c r="F6648" s="7" t="str">
        <f>TEXT(DATE(MID(H6648, 13, 4), CHOOSE(MATCH( MID(H6648, 5, 3), {"Jan","Feb","Mar","Apr","May","Jun","Jul","Aug","Sep","Oct","Nov","Dec"}, 0), 1, 2, 3, 4, 5, 6, 7, 8, 9, 10, 11, 12), MID(H6648, 9, 2)), "yyyy-mm-dd")</f>
        <v>1960-04-16</v>
      </c>
      <c r="G6648" s="1" t="s">
        <v>13484</v>
      </c>
      <c r="H6648" s="1" t="s">
        <v>13483</v>
      </c>
    </row>
    <row r="6649" spans="1:8" hidden="1" x14ac:dyDescent="0.3">
      <c r="A6649" s="1" t="s">
        <v>11804</v>
      </c>
      <c r="B6649" s="1" t="str">
        <f t="shared" si="310"/>
        <v>USA</v>
      </c>
      <c r="C6649" s="5" t="str">
        <f t="shared" si="309"/>
        <v>1960</v>
      </c>
      <c r="D6649" s="1" t="str">
        <f t="shared" si="311"/>
        <v xml:space="preserve">Thor-DM18 Agena-A </v>
      </c>
      <c r="E6649" s="1" t="s">
        <v>346</v>
      </c>
      <c r="F6649" s="7" t="str">
        <f>TEXT(DATE(MID(H6649, 13, 4), CHOOSE(MATCH( MID(H6649, 5, 3), {"Jan","Feb","Mar","Apr","May","Jun","Jul","Aug","Sep","Oct","Nov","Dec"}, 0), 1, 2, 3, 4, 5, 6, 7, 8, 9, 10, 11, 12), MID(H6649, 9, 2)), "yyyy-mm-dd")</f>
        <v>1960-04-15</v>
      </c>
      <c r="G6649" s="1" t="s">
        <v>13486</v>
      </c>
      <c r="H6649" s="1" t="s">
        <v>13485</v>
      </c>
    </row>
    <row r="6650" spans="1:8" hidden="1" x14ac:dyDescent="0.3">
      <c r="A6650" s="1" t="s">
        <v>1630</v>
      </c>
      <c r="B6650" s="1" t="str">
        <f t="shared" si="310"/>
        <v>Kazakhstan</v>
      </c>
      <c r="C6650" s="5" t="str">
        <f t="shared" si="309"/>
        <v>1960</v>
      </c>
      <c r="D6650" s="1" t="str">
        <f t="shared" si="311"/>
        <v xml:space="preserve">Vostok </v>
      </c>
      <c r="E6650" s="1" t="s">
        <v>346</v>
      </c>
      <c r="F6650" s="7" t="str">
        <f>TEXT(DATE(MID(H6650, 13, 4), CHOOSE(MATCH( MID(H6650, 5, 3), {"Jan","Feb","Mar","Apr","May","Jun","Jul","Aug","Sep","Oct","Nov","Dec"}, 0), 1, 2, 3, 4, 5, 6, 7, 8, 9, 10, 11, 12), MID(H6650, 9, 2)), "yyyy-mm-dd")</f>
        <v>1960-04-15</v>
      </c>
      <c r="G6650" s="1" t="s">
        <v>13488</v>
      </c>
      <c r="H6650" s="1" t="s">
        <v>13487</v>
      </c>
    </row>
    <row r="6651" spans="1:8" hidden="1" x14ac:dyDescent="0.3">
      <c r="A6651" s="1" t="s">
        <v>3160</v>
      </c>
      <c r="B6651" s="1" t="str">
        <f t="shared" si="310"/>
        <v>USA</v>
      </c>
      <c r="C6651" s="5" t="str">
        <f t="shared" si="309"/>
        <v>1960</v>
      </c>
      <c r="D6651" s="1" t="str">
        <f t="shared" si="311"/>
        <v xml:space="preserve">Thor-DM21 Ablestar </v>
      </c>
      <c r="E6651" s="1" t="s">
        <v>346</v>
      </c>
      <c r="F6651" s="7" t="str">
        <f>TEXT(DATE(MID(H6651, 13, 4), CHOOSE(MATCH( MID(H6651, 5, 3), {"Jan","Feb","Mar","Apr","May","Jun","Jul","Aug","Sep","Oct","Nov","Dec"}, 0), 1, 2, 3, 4, 5, 6, 7, 8, 9, 10, 11, 12), MID(H6651, 9, 2)), "yyyy-mm-dd")</f>
        <v>1960-04-13</v>
      </c>
      <c r="G6651" s="1" t="s">
        <v>13490</v>
      </c>
      <c r="H6651" s="1" t="s">
        <v>13489</v>
      </c>
    </row>
    <row r="6652" spans="1:8" hidden="1" x14ac:dyDescent="0.3">
      <c r="A6652" s="1" t="s">
        <v>3478</v>
      </c>
      <c r="B6652" s="1" t="str">
        <f t="shared" si="310"/>
        <v>USA</v>
      </c>
      <c r="C6652" s="5" t="str">
        <f t="shared" si="309"/>
        <v>1960</v>
      </c>
      <c r="D6652" s="1" t="str">
        <f t="shared" si="311"/>
        <v xml:space="preserve">Thor DM-18 Able-II </v>
      </c>
      <c r="E6652" s="1" t="s">
        <v>346</v>
      </c>
      <c r="F6652" s="7" t="str">
        <f>TEXT(DATE(MID(H6652, 13, 4), CHOOSE(MATCH( MID(H6652, 5, 3), {"Jan","Feb","Mar","Apr","May","Jun","Jul","Aug","Sep","Oct","Nov","Dec"}, 0), 1, 2, 3, 4, 5, 6, 7, 8, 9, 10, 11, 12), MID(H6652, 9, 2)), "yyyy-mm-dd")</f>
        <v>1960-04-01</v>
      </c>
      <c r="G6652" s="1" t="s">
        <v>13492</v>
      </c>
      <c r="H6652" s="1" t="s">
        <v>13491</v>
      </c>
    </row>
    <row r="6653" spans="1:8" hidden="1" x14ac:dyDescent="0.3">
      <c r="A6653" s="1" t="s">
        <v>13378</v>
      </c>
      <c r="B6653" s="1" t="str">
        <f t="shared" si="310"/>
        <v>USA</v>
      </c>
      <c r="C6653" s="5" t="str">
        <f t="shared" si="309"/>
        <v>1960</v>
      </c>
      <c r="D6653" s="1" t="str">
        <f t="shared" si="311"/>
        <v xml:space="preserve">Juno II </v>
      </c>
      <c r="E6653" s="1" t="s">
        <v>346</v>
      </c>
      <c r="F6653" s="7" t="str">
        <f>TEXT(DATE(MID(H6653, 13, 4), CHOOSE(MATCH( MID(H6653, 5, 3), {"Jan","Feb","Mar","Apr","May","Jun","Jul","Aug","Sep","Oct","Nov","Dec"}, 0), 1, 2, 3, 4, 5, 6, 7, 8, 9, 10, 11, 12), MID(H6653, 9, 2)), "yyyy-mm-dd")</f>
        <v>1960-03-23</v>
      </c>
      <c r="G6653" s="1" t="s">
        <v>13494</v>
      </c>
      <c r="H6653" s="1" t="s">
        <v>13493</v>
      </c>
    </row>
    <row r="6654" spans="1:8" hidden="1" x14ac:dyDescent="0.3">
      <c r="A6654" s="1" t="s">
        <v>3478</v>
      </c>
      <c r="B6654" s="1" t="str">
        <f t="shared" si="310"/>
        <v>USA</v>
      </c>
      <c r="C6654" s="5" t="str">
        <f t="shared" si="309"/>
        <v>1960</v>
      </c>
      <c r="D6654" s="1" t="str">
        <f t="shared" si="311"/>
        <v xml:space="preserve">Thor DM-18 Able-IV </v>
      </c>
      <c r="E6654" s="1" t="s">
        <v>346</v>
      </c>
      <c r="F6654" s="7" t="str">
        <f>TEXT(DATE(MID(H6654, 13, 4), CHOOSE(MATCH( MID(H6654, 5, 3), {"Jan","Feb","Mar","Apr","May","Jun","Jul","Aug","Sep","Oct","Nov","Dec"}, 0), 1, 2, 3, 4, 5, 6, 7, 8, 9, 10, 11, 12), MID(H6654, 9, 2)), "yyyy-mm-dd")</f>
        <v>1960-03-11</v>
      </c>
      <c r="G6654" s="1" t="s">
        <v>13496</v>
      </c>
      <c r="H6654" s="1" t="s">
        <v>13495</v>
      </c>
    </row>
    <row r="6655" spans="1:8" hidden="1" x14ac:dyDescent="0.3">
      <c r="A6655" s="1" t="s">
        <v>12305</v>
      </c>
      <c r="B6655" s="1" t="str">
        <f t="shared" si="310"/>
        <v>USA</v>
      </c>
      <c r="C6655" s="5" t="str">
        <f t="shared" si="309"/>
        <v>1960</v>
      </c>
      <c r="D6655" s="1" t="str">
        <f t="shared" si="311"/>
        <v xml:space="preserve">Atlas-LV3 Agena-A </v>
      </c>
      <c r="E6655" s="1" t="s">
        <v>346</v>
      </c>
      <c r="F6655" s="7" t="str">
        <f>TEXT(DATE(MID(H6655, 13, 4), CHOOSE(MATCH( MID(H6655, 5, 3), {"Jan","Feb","Mar","Apr","May","Jun","Jul","Aug","Sep","Oct","Nov","Dec"}, 0), 1, 2, 3, 4, 5, 6, 7, 8, 9, 10, 11, 12), MID(H6655, 9, 2)), "yyyy-mm-dd")</f>
        <v>1960-02-26</v>
      </c>
      <c r="G6655" s="1" t="s">
        <v>13498</v>
      </c>
      <c r="H6655" s="1" t="s">
        <v>13497</v>
      </c>
    </row>
    <row r="6656" spans="1:8" hidden="1" x14ac:dyDescent="0.3">
      <c r="A6656" s="1" t="s">
        <v>11804</v>
      </c>
      <c r="B6656" s="1" t="str">
        <f t="shared" si="310"/>
        <v>USA</v>
      </c>
      <c r="C6656" s="5" t="str">
        <f t="shared" si="309"/>
        <v>1960</v>
      </c>
      <c r="D6656" s="1" t="str">
        <f t="shared" si="311"/>
        <v xml:space="preserve">Thor-DM18 Agena-A </v>
      </c>
      <c r="E6656" s="1" t="s">
        <v>346</v>
      </c>
      <c r="F6656" s="7" t="str">
        <f>TEXT(DATE(MID(H6656, 13, 4), CHOOSE(MATCH( MID(H6656, 5, 3), {"Jan","Feb","Mar","Apr","May","Jun","Jul","Aug","Sep","Oct","Nov","Dec"}, 0), 1, 2, 3, 4, 5, 6, 7, 8, 9, 10, 11, 12), MID(H6656, 9, 2)), "yyyy-mm-dd")</f>
        <v>1960-02-19</v>
      </c>
      <c r="G6656" s="1" t="s">
        <v>13500</v>
      </c>
      <c r="H6656" s="1" t="s">
        <v>13499</v>
      </c>
    </row>
    <row r="6657" spans="1:8" hidden="1" x14ac:dyDescent="0.3">
      <c r="A6657" s="1" t="s">
        <v>10955</v>
      </c>
      <c r="B6657" s="1" t="str">
        <f t="shared" si="310"/>
        <v>USA</v>
      </c>
      <c r="C6657" s="5" t="str">
        <f t="shared" si="309"/>
        <v>1960</v>
      </c>
      <c r="D6657" s="1" t="str">
        <f t="shared" si="311"/>
        <v xml:space="preserve">Thor-DM18 Agena-A </v>
      </c>
      <c r="E6657" s="1" t="s">
        <v>346</v>
      </c>
      <c r="F6657" s="7" t="str">
        <f>TEXT(DATE(MID(H6657, 13, 4), CHOOSE(MATCH( MID(H6657, 5, 3), {"Jan","Feb","Mar","Apr","May","Jun","Jul","Aug","Sep","Oct","Nov","Dec"}, 0), 1, 2, 3, 4, 5, 6, 7, 8, 9, 10, 11, 12), MID(H6657, 9, 2)), "yyyy-mm-dd")</f>
        <v>1960-02-04</v>
      </c>
      <c r="G6657" s="1" t="s">
        <v>13502</v>
      </c>
      <c r="H6657" s="1" t="s">
        <v>13501</v>
      </c>
    </row>
    <row r="6658" spans="1:8" hidden="1" x14ac:dyDescent="0.3">
      <c r="A6658" s="1" t="s">
        <v>12305</v>
      </c>
      <c r="B6658" s="1" t="str">
        <f t="shared" si="310"/>
        <v>USA</v>
      </c>
      <c r="C6658" s="5" t="str">
        <f t="shared" ref="C6658:C6712" si="312">TEXT(F6658, "yyyy")</f>
        <v>1959</v>
      </c>
      <c r="D6658" s="1" t="str">
        <f t="shared" si="311"/>
        <v xml:space="preserve">Atlas-D Able </v>
      </c>
      <c r="E6658" s="1" t="s">
        <v>346</v>
      </c>
      <c r="F6658" s="7" t="str">
        <f>TEXT(DATE(MID(H6658, 13, 4), CHOOSE(MATCH( MID(H6658, 5, 3), {"Jan","Feb","Mar","Apr","May","Jun","Jul","Aug","Sep","Oct","Nov","Dec"}, 0), 1, 2, 3, 4, 5, 6, 7, 8, 9, 10, 11, 12), MID(H6658, 9, 2)), "yyyy-mm-dd")</f>
        <v>1959-11-26</v>
      </c>
      <c r="G6658" s="1" t="s">
        <v>13504</v>
      </c>
      <c r="H6658" s="1" t="s">
        <v>13503</v>
      </c>
    </row>
    <row r="6659" spans="1:8" hidden="1" x14ac:dyDescent="0.3">
      <c r="A6659" s="1" t="s">
        <v>11804</v>
      </c>
      <c r="B6659" s="1" t="str">
        <f t="shared" ref="B6659:B6712" si="313">TRIM(MID(A6659, FIND("|", SUBSTITUTE(A6659, ",", "|", LEN(A6659) - LEN(SUBSTITUTE(A6659,",", "" )))) + 1, LEN(A6659)))</f>
        <v>USA</v>
      </c>
      <c r="C6659" s="5" t="str">
        <f t="shared" si="312"/>
        <v>1959</v>
      </c>
      <c r="D6659" s="1" t="str">
        <f t="shared" ref="D6659:D6712" si="314">LEFT(G6659, FIND("|", G6659) - 1)</f>
        <v xml:space="preserve">Thor-DM18 Agena-A </v>
      </c>
      <c r="E6659" s="1" t="s">
        <v>346</v>
      </c>
      <c r="F6659" s="7" t="str">
        <f>TEXT(DATE(MID(H6659, 13, 4), CHOOSE(MATCH( MID(H6659, 5, 3), {"Jan","Feb","Mar","Apr","May","Jun","Jul","Aug","Sep","Oct","Nov","Dec"}, 0), 1, 2, 3, 4, 5, 6, 7, 8, 9, 10, 11, 12), MID(H6659, 9, 2)), "yyyy-mm-dd")</f>
        <v>1959-11-20</v>
      </c>
      <c r="G6659" s="1" t="s">
        <v>13506</v>
      </c>
      <c r="H6659" s="1" t="s">
        <v>13505</v>
      </c>
    </row>
    <row r="6660" spans="1:8" hidden="1" x14ac:dyDescent="0.3">
      <c r="A6660" s="1" t="s">
        <v>10955</v>
      </c>
      <c r="B6660" s="1" t="str">
        <f t="shared" si="313"/>
        <v>USA</v>
      </c>
      <c r="C6660" s="5" t="str">
        <f t="shared" si="312"/>
        <v>1959</v>
      </c>
      <c r="D6660" s="1" t="str">
        <f t="shared" si="314"/>
        <v xml:space="preserve">Thor-DM18 Agena-A </v>
      </c>
      <c r="E6660" s="1" t="s">
        <v>346</v>
      </c>
      <c r="F6660" s="7" t="str">
        <f>TEXT(DATE(MID(H6660, 13, 4), CHOOSE(MATCH( MID(H6660, 5, 3), {"Jan","Feb","Mar","Apr","May","Jun","Jul","Aug","Sep","Oct","Nov","Dec"}, 0), 1, 2, 3, 4, 5, 6, 7, 8, 9, 10, 11, 12), MID(H6660, 9, 2)), "yyyy-mm-dd")</f>
        <v>1959-11-07</v>
      </c>
      <c r="G6660" s="1" t="s">
        <v>13508</v>
      </c>
      <c r="H6660" s="1" t="s">
        <v>13507</v>
      </c>
    </row>
    <row r="6661" spans="1:8" hidden="1" x14ac:dyDescent="0.3">
      <c r="A6661" s="1" t="s">
        <v>13361</v>
      </c>
      <c r="B6661" s="1" t="str">
        <f t="shared" si="313"/>
        <v>USA</v>
      </c>
      <c r="C6661" s="5" t="str">
        <f t="shared" si="312"/>
        <v>1959</v>
      </c>
      <c r="D6661" s="1" t="str">
        <f t="shared" si="314"/>
        <v xml:space="preserve">Juno II </v>
      </c>
      <c r="E6661" s="1" t="s">
        <v>346</v>
      </c>
      <c r="F6661" s="7" t="str">
        <f>TEXT(DATE(MID(H6661, 13, 4), CHOOSE(MATCH( MID(H6661, 5, 3), {"Jan","Feb","Mar","Apr","May","Jun","Jul","Aug","Sep","Oct","Nov","Dec"}, 0), 1, 2, 3, 4, 5, 6, 7, 8, 9, 10, 11, 12), MID(H6661, 9, 2)), "yyyy-mm-dd")</f>
        <v>1959-10-13</v>
      </c>
      <c r="G6661" s="1" t="s">
        <v>13510</v>
      </c>
      <c r="H6661" s="1" t="s">
        <v>13509</v>
      </c>
    </row>
    <row r="6662" spans="1:8" hidden="1" x14ac:dyDescent="0.3">
      <c r="A6662" s="1" t="s">
        <v>1630</v>
      </c>
      <c r="B6662" s="1" t="str">
        <f t="shared" si="313"/>
        <v>Kazakhstan</v>
      </c>
      <c r="C6662" s="5" t="str">
        <f t="shared" si="312"/>
        <v>1959</v>
      </c>
      <c r="D6662" s="1" t="str">
        <f t="shared" si="314"/>
        <v xml:space="preserve">Vostok </v>
      </c>
      <c r="E6662" s="1" t="s">
        <v>346</v>
      </c>
      <c r="F6662" s="7" t="str">
        <f>TEXT(DATE(MID(H6662, 13, 4), CHOOSE(MATCH( MID(H6662, 5, 3), {"Jan","Feb","Mar","Apr","May","Jun","Jul","Aug","Sep","Oct","Nov","Dec"}, 0), 1, 2, 3, 4, 5, 6, 7, 8, 9, 10, 11, 12), MID(H6662, 9, 2)), "yyyy-mm-dd")</f>
        <v>1959-10-04</v>
      </c>
      <c r="G6662" s="1" t="s">
        <v>13512</v>
      </c>
      <c r="H6662" s="1" t="s">
        <v>13511</v>
      </c>
    </row>
    <row r="6663" spans="1:8" hidden="1" x14ac:dyDescent="0.3">
      <c r="A6663" s="1" t="s">
        <v>13514</v>
      </c>
      <c r="B6663" s="1" t="str">
        <f t="shared" si="313"/>
        <v>USA</v>
      </c>
      <c r="C6663" s="5" t="str">
        <f t="shared" si="312"/>
        <v>1959</v>
      </c>
      <c r="D6663" s="1" t="str">
        <f t="shared" si="314"/>
        <v xml:space="preserve">Vanguard </v>
      </c>
      <c r="E6663" s="1" t="s">
        <v>346</v>
      </c>
      <c r="F6663" s="7" t="str">
        <f>TEXT(DATE(MID(H6663, 13, 4), CHOOSE(MATCH( MID(H6663, 5, 3), {"Jan","Feb","Mar","Apr","May","Jun","Jul","Aug","Sep","Oct","Nov","Dec"}, 0), 1, 2, 3, 4, 5, 6, 7, 8, 9, 10, 11, 12), MID(H6663, 9, 2)), "yyyy-mm-dd")</f>
        <v>1959-09-18</v>
      </c>
      <c r="G6663" s="1" t="s">
        <v>13516</v>
      </c>
      <c r="H6663" s="1" t="s">
        <v>13515</v>
      </c>
    </row>
    <row r="6664" spans="1:8" hidden="1" x14ac:dyDescent="0.3">
      <c r="A6664" s="1" t="s">
        <v>3478</v>
      </c>
      <c r="B6664" s="1" t="str">
        <f t="shared" si="313"/>
        <v>USA</v>
      </c>
      <c r="C6664" s="5" t="str">
        <f t="shared" si="312"/>
        <v>1959</v>
      </c>
      <c r="D6664" s="1" t="str">
        <f t="shared" si="314"/>
        <v xml:space="preserve">Thor DM-18 Able-II </v>
      </c>
      <c r="E6664" s="1" t="s">
        <v>346</v>
      </c>
      <c r="F6664" s="7" t="str">
        <f>TEXT(DATE(MID(H6664, 13, 4), CHOOSE(MATCH( MID(H6664, 5, 3), {"Jan","Feb","Mar","Apr","May","Jun","Jul","Aug","Sep","Oct","Nov","Dec"}, 0), 1, 2, 3, 4, 5, 6, 7, 8, 9, 10, 11, 12), MID(H6664, 9, 2)), "yyyy-mm-dd")</f>
        <v>1959-09-17</v>
      </c>
      <c r="G6664" s="1" t="s">
        <v>13518</v>
      </c>
      <c r="H6664" s="1" t="s">
        <v>13517</v>
      </c>
    </row>
    <row r="6665" spans="1:8" hidden="1" x14ac:dyDescent="0.3">
      <c r="A6665" s="1" t="s">
        <v>1630</v>
      </c>
      <c r="B6665" s="1" t="str">
        <f t="shared" si="313"/>
        <v>Kazakhstan</v>
      </c>
      <c r="C6665" s="5" t="str">
        <f t="shared" si="312"/>
        <v>1959</v>
      </c>
      <c r="D6665" s="1" t="str">
        <f t="shared" si="314"/>
        <v xml:space="preserve">Vostok </v>
      </c>
      <c r="E6665" s="1" t="s">
        <v>346</v>
      </c>
      <c r="F6665" s="7" t="str">
        <f>TEXT(DATE(MID(H6665, 13, 4), CHOOSE(MATCH( MID(H6665, 5, 3), {"Jan","Feb","Mar","Apr","May","Jun","Jul","Aug","Sep","Oct","Nov","Dec"}, 0), 1, 2, 3, 4, 5, 6, 7, 8, 9, 10, 11, 12), MID(H6665, 9, 2)), "yyyy-mm-dd")</f>
        <v>1959-09-12</v>
      </c>
      <c r="G6665" s="1" t="s">
        <v>13520</v>
      </c>
      <c r="H6665" s="1" t="s">
        <v>13519</v>
      </c>
    </row>
    <row r="6666" spans="1:8" hidden="1" x14ac:dyDescent="0.3">
      <c r="A6666" s="1" t="s">
        <v>12305</v>
      </c>
      <c r="B6666" s="1" t="str">
        <f t="shared" si="313"/>
        <v>USA</v>
      </c>
      <c r="C6666" s="5" t="str">
        <f t="shared" si="312"/>
        <v>1959</v>
      </c>
      <c r="D6666" s="1" t="str">
        <f t="shared" si="314"/>
        <v xml:space="preserve">Atlas-D Mercury </v>
      </c>
      <c r="E6666" s="1" t="s">
        <v>346</v>
      </c>
      <c r="F6666" s="7" t="str">
        <f>TEXT(DATE(MID(H6666, 13, 4), CHOOSE(MATCH( MID(H6666, 5, 3), {"Jan","Feb","Mar","Apr","May","Jun","Jul","Aug","Sep","Oct","Nov","Dec"}, 0), 1, 2, 3, 4, 5, 6, 7, 8, 9, 10, 11, 12), MID(H6666, 9, 2)), "yyyy-mm-dd")</f>
        <v>1959-09-09</v>
      </c>
      <c r="G6666" s="1" t="s">
        <v>13522</v>
      </c>
      <c r="H6666" s="1" t="s">
        <v>13521</v>
      </c>
    </row>
    <row r="6667" spans="1:8" hidden="1" x14ac:dyDescent="0.3">
      <c r="A6667" s="1" t="s">
        <v>11804</v>
      </c>
      <c r="B6667" s="1" t="str">
        <f t="shared" si="313"/>
        <v>USA</v>
      </c>
      <c r="C6667" s="5" t="str">
        <f t="shared" si="312"/>
        <v>1959</v>
      </c>
      <c r="D6667" s="1" t="str">
        <f t="shared" si="314"/>
        <v xml:space="preserve">Thor-DM18 Agena-A </v>
      </c>
      <c r="E6667" s="1" t="s">
        <v>346</v>
      </c>
      <c r="F6667" s="7" t="str">
        <f>TEXT(DATE(MID(H6667, 13, 4), CHOOSE(MATCH( MID(H6667, 5, 3), {"Jan","Feb","Mar","Apr","May","Jun","Jul","Aug","Sep","Oct","Nov","Dec"}, 0), 1, 2, 3, 4, 5, 6, 7, 8, 9, 10, 11, 12), MID(H6667, 9, 2)), "yyyy-mm-dd")</f>
        <v>1959-08-19</v>
      </c>
      <c r="G6667" s="1" t="s">
        <v>13524</v>
      </c>
      <c r="H6667" s="1" t="s">
        <v>13523</v>
      </c>
    </row>
    <row r="6668" spans="1:8" hidden="1" x14ac:dyDescent="0.3">
      <c r="A6668" s="1" t="s">
        <v>13378</v>
      </c>
      <c r="B6668" s="1" t="str">
        <f t="shared" si="313"/>
        <v>USA</v>
      </c>
      <c r="C6668" s="5" t="str">
        <f t="shared" si="312"/>
        <v>1959</v>
      </c>
      <c r="D6668" s="1" t="str">
        <f t="shared" si="314"/>
        <v xml:space="preserve">Juno II </v>
      </c>
      <c r="E6668" s="1" t="s">
        <v>346</v>
      </c>
      <c r="F6668" s="7" t="str">
        <f>TEXT(DATE(MID(H6668, 13, 4), CHOOSE(MATCH( MID(H6668, 5, 3), {"Jan","Feb","Mar","Apr","May","Jun","Jul","Aug","Sep","Oct","Nov","Dec"}, 0), 1, 2, 3, 4, 5, 6, 7, 8, 9, 10, 11, 12), MID(H6668, 9, 2)), "yyyy-mm-dd")</f>
        <v>1959-08-15</v>
      </c>
      <c r="G6668" s="1" t="s">
        <v>13526</v>
      </c>
      <c r="H6668" s="1" t="s">
        <v>13525</v>
      </c>
    </row>
    <row r="6669" spans="1:8" hidden="1" x14ac:dyDescent="0.3">
      <c r="A6669" s="1" t="s">
        <v>10955</v>
      </c>
      <c r="B6669" s="1" t="str">
        <f t="shared" si="313"/>
        <v>USA</v>
      </c>
      <c r="C6669" s="5" t="str">
        <f t="shared" si="312"/>
        <v>1959</v>
      </c>
      <c r="D6669" s="1" t="str">
        <f t="shared" si="314"/>
        <v xml:space="preserve">Thor-DM18 Agena-A </v>
      </c>
      <c r="E6669" s="1" t="s">
        <v>346</v>
      </c>
      <c r="F6669" s="7" t="str">
        <f>TEXT(DATE(MID(H6669, 13, 4), CHOOSE(MATCH( MID(H6669, 5, 3), {"Jan","Feb","Mar","Apr","May","Jun","Jul","Aug","Sep","Oct","Nov","Dec"}, 0), 1, 2, 3, 4, 5, 6, 7, 8, 9, 10, 11, 12), MID(H6669, 9, 2)), "yyyy-mm-dd")</f>
        <v>1959-08-13</v>
      </c>
      <c r="G6669" s="1" t="s">
        <v>13528</v>
      </c>
      <c r="H6669" s="1" t="s">
        <v>13527</v>
      </c>
    </row>
    <row r="6670" spans="1:8" hidden="1" x14ac:dyDescent="0.3">
      <c r="A6670" s="1" t="s">
        <v>3478</v>
      </c>
      <c r="B6670" s="1" t="str">
        <f t="shared" si="313"/>
        <v>USA</v>
      </c>
      <c r="C6670" s="5" t="str">
        <f t="shared" si="312"/>
        <v>1959</v>
      </c>
      <c r="D6670" s="1" t="str">
        <f t="shared" si="314"/>
        <v xml:space="preserve">Thor DM-18 Able-III </v>
      </c>
      <c r="E6670" s="1" t="s">
        <v>346</v>
      </c>
      <c r="F6670" s="7" t="str">
        <f>TEXT(DATE(MID(H6670, 13, 4), CHOOSE(MATCH( MID(H6670, 5, 3), {"Jan","Feb","Mar","Apr","May","Jun","Jul","Aug","Sep","Oct","Nov","Dec"}, 0), 1, 2, 3, 4, 5, 6, 7, 8, 9, 10, 11, 12), MID(H6670, 9, 2)), "yyyy-mm-dd")</f>
        <v>1959-08-07</v>
      </c>
      <c r="G6670" s="1" t="s">
        <v>13530</v>
      </c>
      <c r="H6670" s="1" t="s">
        <v>13529</v>
      </c>
    </row>
    <row r="6671" spans="1:8" hidden="1" x14ac:dyDescent="0.3">
      <c r="A6671" s="1" t="s">
        <v>13361</v>
      </c>
      <c r="B6671" s="1" t="str">
        <f t="shared" si="313"/>
        <v>USA</v>
      </c>
      <c r="C6671" s="5" t="str">
        <f t="shared" si="312"/>
        <v>1959</v>
      </c>
      <c r="D6671" s="1" t="str">
        <f t="shared" si="314"/>
        <v xml:space="preserve">Juno II </v>
      </c>
      <c r="E6671" s="1" t="s">
        <v>346</v>
      </c>
      <c r="F6671" s="7" t="str">
        <f>TEXT(DATE(MID(H6671, 13, 4), CHOOSE(MATCH( MID(H6671, 5, 3), {"Jan","Feb","Mar","Apr","May","Jun","Jul","Aug","Sep","Oct","Nov","Dec"}, 0), 1, 2, 3, 4, 5, 6, 7, 8, 9, 10, 11, 12), MID(H6671, 9, 2)), "yyyy-mm-dd")</f>
        <v>1959-07-16</v>
      </c>
      <c r="G6671" s="1" t="s">
        <v>13532</v>
      </c>
      <c r="H6671" s="1" t="s">
        <v>13531</v>
      </c>
    </row>
    <row r="6672" spans="1:8" hidden="1" x14ac:dyDescent="0.3">
      <c r="A6672" s="1" t="s">
        <v>11804</v>
      </c>
      <c r="B6672" s="1" t="str">
        <f t="shared" si="313"/>
        <v>USA</v>
      </c>
      <c r="C6672" s="5" t="str">
        <f t="shared" si="312"/>
        <v>1959</v>
      </c>
      <c r="D6672" s="1" t="str">
        <f t="shared" si="314"/>
        <v xml:space="preserve">Thor-DM18 Agena-A </v>
      </c>
      <c r="E6672" s="1" t="s">
        <v>346</v>
      </c>
      <c r="F6672" s="7" t="str">
        <f>TEXT(DATE(MID(H6672, 13, 4), CHOOSE(MATCH( MID(H6672, 5, 3), {"Jan","Feb","Mar","Apr","May","Jun","Jul","Aug","Sep","Oct","Nov","Dec"}, 0), 1, 2, 3, 4, 5, 6, 7, 8, 9, 10, 11, 12), MID(H6672, 9, 2)), "yyyy-mm-dd")</f>
        <v>1959-06-25</v>
      </c>
      <c r="G6672" s="1" t="s">
        <v>13534</v>
      </c>
      <c r="H6672" s="1" t="s">
        <v>13533</v>
      </c>
    </row>
    <row r="6673" spans="1:8" hidden="1" x14ac:dyDescent="0.3">
      <c r="A6673" s="1" t="s">
        <v>13514</v>
      </c>
      <c r="B6673" s="1" t="str">
        <f t="shared" si="313"/>
        <v>USA</v>
      </c>
      <c r="C6673" s="5" t="str">
        <f t="shared" si="312"/>
        <v>1959</v>
      </c>
      <c r="D6673" s="1" t="str">
        <f t="shared" si="314"/>
        <v xml:space="preserve">Vanguard </v>
      </c>
      <c r="E6673" s="1" t="s">
        <v>346</v>
      </c>
      <c r="F6673" s="7" t="str">
        <f>TEXT(DATE(MID(H6673, 13, 4), CHOOSE(MATCH( MID(H6673, 5, 3), {"Jan","Feb","Mar","Apr","May","Jun","Jul","Aug","Sep","Oct","Nov","Dec"}, 0), 1, 2, 3, 4, 5, 6, 7, 8, 9, 10, 11, 12), MID(H6673, 9, 2)), "yyyy-mm-dd")</f>
        <v>1959-06-22</v>
      </c>
      <c r="G6673" s="1" t="s">
        <v>13536</v>
      </c>
      <c r="H6673" s="1" t="s">
        <v>13535</v>
      </c>
    </row>
    <row r="6674" spans="1:8" hidden="1" x14ac:dyDescent="0.3">
      <c r="A6674" s="1" t="s">
        <v>1630</v>
      </c>
      <c r="B6674" s="1" t="str">
        <f t="shared" si="313"/>
        <v>Kazakhstan</v>
      </c>
      <c r="C6674" s="5" t="str">
        <f t="shared" si="312"/>
        <v>1959</v>
      </c>
      <c r="D6674" s="1" t="str">
        <f t="shared" si="314"/>
        <v xml:space="preserve">Vostok </v>
      </c>
      <c r="E6674" s="1" t="s">
        <v>346</v>
      </c>
      <c r="F6674" s="7" t="str">
        <f>TEXT(DATE(MID(H6674, 13, 4), CHOOSE(MATCH( MID(H6674, 5, 3), {"Jan","Feb","Mar","Apr","May","Jun","Jul","Aug","Sep","Oct","Nov","Dec"}, 0), 1, 2, 3, 4, 5, 6, 7, 8, 9, 10, 11, 12), MID(H6674, 9, 2)), "yyyy-mm-dd")</f>
        <v>1959-06-18</v>
      </c>
      <c r="G6674" s="1" t="s">
        <v>13538</v>
      </c>
      <c r="H6674" s="1" t="s">
        <v>13537</v>
      </c>
    </row>
    <row r="6675" spans="1:8" hidden="1" x14ac:dyDescent="0.3">
      <c r="A6675" s="1" t="s">
        <v>10955</v>
      </c>
      <c r="B6675" s="1" t="str">
        <f t="shared" si="313"/>
        <v>USA</v>
      </c>
      <c r="C6675" s="5" t="str">
        <f t="shared" si="312"/>
        <v>1959</v>
      </c>
      <c r="D6675" s="1" t="str">
        <f t="shared" si="314"/>
        <v xml:space="preserve">Thor-DM18 Agena-A </v>
      </c>
      <c r="E6675" s="1" t="s">
        <v>346</v>
      </c>
      <c r="F6675" s="7" t="str">
        <f>TEXT(DATE(MID(H6675, 13, 4), CHOOSE(MATCH( MID(H6675, 5, 3), {"Jan","Feb","Mar","Apr","May","Jun","Jul","Aug","Sep","Oct","Nov","Dec"}, 0), 1, 2, 3, 4, 5, 6, 7, 8, 9, 10, 11, 12), MID(H6675, 9, 2)), "yyyy-mm-dd")</f>
        <v>1959-06-03</v>
      </c>
      <c r="G6675" s="1" t="s">
        <v>13540</v>
      </c>
      <c r="H6675" s="1" t="s">
        <v>13539</v>
      </c>
    </row>
    <row r="6676" spans="1:8" hidden="1" x14ac:dyDescent="0.3">
      <c r="A6676" s="1" t="s">
        <v>13514</v>
      </c>
      <c r="B6676" s="1" t="str">
        <f t="shared" si="313"/>
        <v>USA</v>
      </c>
      <c r="C6676" s="5" t="str">
        <f t="shared" si="312"/>
        <v>1959</v>
      </c>
      <c r="D6676" s="1" t="str">
        <f t="shared" si="314"/>
        <v xml:space="preserve">Vanguard </v>
      </c>
      <c r="E6676" s="1" t="s">
        <v>346</v>
      </c>
      <c r="F6676" s="7" t="str">
        <f>TEXT(DATE(MID(H6676, 13, 4), CHOOSE(MATCH( MID(H6676, 5, 3), {"Jan","Feb","Mar","Apr","May","Jun","Jul","Aug","Sep","Oct","Nov","Dec"}, 0), 1, 2, 3, 4, 5, 6, 7, 8, 9, 10, 11, 12), MID(H6676, 9, 2)), "yyyy-mm-dd")</f>
        <v>1959-04-14</v>
      </c>
      <c r="G6676" s="1" t="s">
        <v>13542</v>
      </c>
      <c r="H6676" s="1" t="s">
        <v>13541</v>
      </c>
    </row>
    <row r="6677" spans="1:8" hidden="1" x14ac:dyDescent="0.3">
      <c r="A6677" s="1" t="s">
        <v>10955</v>
      </c>
      <c r="B6677" s="1" t="str">
        <f t="shared" si="313"/>
        <v>USA</v>
      </c>
      <c r="C6677" s="5" t="str">
        <f t="shared" si="312"/>
        <v>1959</v>
      </c>
      <c r="D6677" s="1" t="str">
        <f t="shared" si="314"/>
        <v xml:space="preserve">Thor-DM18 Agena-A </v>
      </c>
      <c r="E6677" s="1" t="s">
        <v>346</v>
      </c>
      <c r="F6677" s="7" t="str">
        <f>TEXT(DATE(MID(H6677, 13, 4), CHOOSE(MATCH( MID(H6677, 5, 3), {"Jan","Feb","Mar","Apr","May","Jun","Jul","Aug","Sep","Oct","Nov","Dec"}, 0), 1, 2, 3, 4, 5, 6, 7, 8, 9, 10, 11, 12), MID(H6677, 9, 2)), "yyyy-mm-dd")</f>
        <v>1959-04-13</v>
      </c>
      <c r="G6677" s="1" t="s">
        <v>13544</v>
      </c>
      <c r="H6677" s="1" t="s">
        <v>13543</v>
      </c>
    </row>
    <row r="6678" spans="1:8" hidden="1" x14ac:dyDescent="0.3">
      <c r="A6678" s="1" t="s">
        <v>13361</v>
      </c>
      <c r="B6678" s="1" t="str">
        <f t="shared" si="313"/>
        <v>USA</v>
      </c>
      <c r="C6678" s="5" t="str">
        <f t="shared" si="312"/>
        <v>1959</v>
      </c>
      <c r="D6678" s="1" t="str">
        <f t="shared" si="314"/>
        <v xml:space="preserve">Juno II </v>
      </c>
      <c r="E6678" s="1" t="s">
        <v>346</v>
      </c>
      <c r="F6678" s="7" t="str">
        <f>TEXT(DATE(MID(H6678, 13, 4), CHOOSE(MATCH( MID(H6678, 5, 3), {"Jan","Feb","Mar","Apr","May","Jun","Jul","Aug","Sep","Oct","Nov","Dec"}, 0), 1, 2, 3, 4, 5, 6, 7, 8, 9, 10, 11, 12), MID(H6678, 9, 2)), "yyyy-mm-dd")</f>
        <v>1959-03-03</v>
      </c>
      <c r="G6678" s="1" t="s">
        <v>13546</v>
      </c>
      <c r="H6678" s="1" t="s">
        <v>13545</v>
      </c>
    </row>
    <row r="6679" spans="1:8" hidden="1" x14ac:dyDescent="0.3">
      <c r="A6679" s="1" t="s">
        <v>10955</v>
      </c>
      <c r="B6679" s="1" t="str">
        <f t="shared" si="313"/>
        <v>USA</v>
      </c>
      <c r="C6679" s="5" t="str">
        <f t="shared" si="312"/>
        <v>1959</v>
      </c>
      <c r="D6679" s="1" t="str">
        <f t="shared" si="314"/>
        <v xml:space="preserve">Thor-DM18 Agena-A </v>
      </c>
      <c r="E6679" s="1" t="s">
        <v>346</v>
      </c>
      <c r="F6679" s="7" t="str">
        <f>TEXT(DATE(MID(H6679, 13, 4), CHOOSE(MATCH( MID(H6679, 5, 3), {"Jan","Feb","Mar","Apr","May","Jun","Jul","Aug","Sep","Oct","Nov","Dec"}, 0), 1, 2, 3, 4, 5, 6, 7, 8, 9, 10, 11, 12), MID(H6679, 9, 2)), "yyyy-mm-dd")</f>
        <v>1959-02-28</v>
      </c>
      <c r="G6679" s="1" t="s">
        <v>13548</v>
      </c>
      <c r="H6679" s="1" t="s">
        <v>13547</v>
      </c>
    </row>
    <row r="6680" spans="1:8" hidden="1" x14ac:dyDescent="0.3">
      <c r="A6680" s="1" t="s">
        <v>13514</v>
      </c>
      <c r="B6680" s="1" t="str">
        <f t="shared" si="313"/>
        <v>USA</v>
      </c>
      <c r="C6680" s="5" t="str">
        <f t="shared" si="312"/>
        <v>1959</v>
      </c>
      <c r="D6680" s="1" t="str">
        <f t="shared" si="314"/>
        <v xml:space="preserve">Vanguard </v>
      </c>
      <c r="E6680" s="1" t="s">
        <v>346</v>
      </c>
      <c r="F6680" s="7" t="str">
        <f>TEXT(DATE(MID(H6680, 13, 4), CHOOSE(MATCH( MID(H6680, 5, 3), {"Jan","Feb","Mar","Apr","May","Jun","Jul","Aug","Sep","Oct","Nov","Dec"}, 0), 1, 2, 3, 4, 5, 6, 7, 8, 9, 10, 11, 12), MID(H6680, 9, 2)), "yyyy-mm-dd")</f>
        <v>1959-02-17</v>
      </c>
      <c r="G6680" s="1" t="s">
        <v>13550</v>
      </c>
      <c r="H6680" s="1" t="s">
        <v>13549</v>
      </c>
    </row>
    <row r="6681" spans="1:8" hidden="1" x14ac:dyDescent="0.3">
      <c r="A6681" s="1" t="s">
        <v>1630</v>
      </c>
      <c r="B6681" s="1" t="str">
        <f t="shared" si="313"/>
        <v>Kazakhstan</v>
      </c>
      <c r="C6681" s="5" t="str">
        <f t="shared" si="312"/>
        <v>1959</v>
      </c>
      <c r="D6681" s="1" t="str">
        <f t="shared" si="314"/>
        <v xml:space="preserve">Vostok </v>
      </c>
      <c r="E6681" s="1" t="s">
        <v>346</v>
      </c>
      <c r="F6681" s="7" t="str">
        <f>TEXT(DATE(MID(H6681, 13, 4), CHOOSE(MATCH( MID(H6681, 5, 3), {"Jan","Feb","Mar","Apr","May","Jun","Jul","Aug","Sep","Oct","Nov","Dec"}, 0), 1, 2, 3, 4, 5, 6, 7, 8, 9, 10, 11, 12), MID(H6681, 9, 2)), "yyyy-mm-dd")</f>
        <v>1959-01-02</v>
      </c>
      <c r="G6681" s="1" t="s">
        <v>13552</v>
      </c>
      <c r="H6681" s="1" t="s">
        <v>13551</v>
      </c>
    </row>
    <row r="6682" spans="1:8" hidden="1" x14ac:dyDescent="0.3">
      <c r="A6682" s="1" t="s">
        <v>13553</v>
      </c>
      <c r="B6682" s="1" t="str">
        <f t="shared" si="313"/>
        <v>USA</v>
      </c>
      <c r="C6682" s="5" t="str">
        <f t="shared" si="312"/>
        <v>1958</v>
      </c>
      <c r="D6682" s="1" t="str">
        <f t="shared" si="314"/>
        <v xml:space="preserve">SM-65B Atlas </v>
      </c>
      <c r="E6682" s="1" t="s">
        <v>346</v>
      </c>
      <c r="F6682" s="7" t="str">
        <f>TEXT(DATE(MID(H6682, 13, 4), CHOOSE(MATCH( MID(H6682, 5, 3), {"Jan","Feb","Mar","Apr","May","Jun","Jul","Aug","Sep","Oct","Nov","Dec"}, 0), 1, 2, 3, 4, 5, 6, 7, 8, 9, 10, 11, 12), MID(H6682, 9, 2)), "yyyy-mm-dd")</f>
        <v>1958-12-18</v>
      </c>
      <c r="G6682" s="1" t="s">
        <v>13555</v>
      </c>
      <c r="H6682" s="1" t="s">
        <v>13554</v>
      </c>
    </row>
    <row r="6683" spans="1:8" hidden="1" x14ac:dyDescent="0.3">
      <c r="A6683" s="1" t="s">
        <v>13361</v>
      </c>
      <c r="B6683" s="1" t="str">
        <f t="shared" si="313"/>
        <v>USA</v>
      </c>
      <c r="C6683" s="5" t="str">
        <f t="shared" si="312"/>
        <v>1958</v>
      </c>
      <c r="D6683" s="1" t="str">
        <f t="shared" si="314"/>
        <v xml:space="preserve">Juno II </v>
      </c>
      <c r="E6683" s="1" t="s">
        <v>346</v>
      </c>
      <c r="F6683" s="7" t="str">
        <f>TEXT(DATE(MID(H6683, 13, 4), CHOOSE(MATCH( MID(H6683, 5, 3), {"Jan","Feb","Mar","Apr","May","Jun","Jul","Aug","Sep","Oct","Nov","Dec"}, 0), 1, 2, 3, 4, 5, 6, 7, 8, 9, 10, 11, 12), MID(H6683, 9, 2)), "yyyy-mm-dd")</f>
        <v>1958-12-06</v>
      </c>
      <c r="G6683" s="1" t="s">
        <v>13557</v>
      </c>
      <c r="H6683" s="1" t="s">
        <v>13556</v>
      </c>
    </row>
    <row r="6684" spans="1:8" hidden="1" x14ac:dyDescent="0.3">
      <c r="A6684" s="1" t="s">
        <v>1630</v>
      </c>
      <c r="B6684" s="1" t="str">
        <f t="shared" si="313"/>
        <v>Kazakhstan</v>
      </c>
      <c r="C6684" s="5" t="str">
        <f t="shared" si="312"/>
        <v>1958</v>
      </c>
      <c r="D6684" s="1" t="str">
        <f t="shared" si="314"/>
        <v xml:space="preserve">Vostok </v>
      </c>
      <c r="E6684" s="1" t="s">
        <v>346</v>
      </c>
      <c r="F6684" s="7" t="str">
        <f>TEXT(DATE(MID(H6684, 13, 4), CHOOSE(MATCH( MID(H6684, 5, 3), {"Jan","Feb","Mar","Apr","May","Jun","Jul","Aug","Sep","Oct","Nov","Dec"}, 0), 1, 2, 3, 4, 5, 6, 7, 8, 9, 10, 11, 12), MID(H6684, 9, 2)), "yyyy-mm-dd")</f>
        <v>1958-12-04</v>
      </c>
      <c r="G6684" s="1" t="s">
        <v>13559</v>
      </c>
      <c r="H6684" s="1" t="s">
        <v>13558</v>
      </c>
    </row>
    <row r="6685" spans="1:8" hidden="1" x14ac:dyDescent="0.3">
      <c r="A6685" s="1" t="s">
        <v>3478</v>
      </c>
      <c r="B6685" s="1" t="str">
        <f t="shared" si="313"/>
        <v>USA</v>
      </c>
      <c r="C6685" s="5" t="str">
        <f t="shared" si="312"/>
        <v>1958</v>
      </c>
      <c r="D6685" s="1" t="str">
        <f t="shared" si="314"/>
        <v xml:space="preserve">Thor-DM 18 Able I </v>
      </c>
      <c r="E6685" s="1" t="s">
        <v>346</v>
      </c>
      <c r="F6685" s="7" t="str">
        <f>TEXT(DATE(MID(H6685, 13, 4), CHOOSE(MATCH( MID(H6685, 5, 3), {"Jan","Feb","Mar","Apr","May","Jun","Jul","Aug","Sep","Oct","Nov","Dec"}, 0), 1, 2, 3, 4, 5, 6, 7, 8, 9, 10, 11, 12), MID(H6685, 9, 2)), "yyyy-mm-dd")</f>
        <v>1958-11-08</v>
      </c>
      <c r="G6685" s="1" t="s">
        <v>13561</v>
      </c>
      <c r="H6685" s="1" t="s">
        <v>13560</v>
      </c>
    </row>
    <row r="6686" spans="1:8" hidden="1" x14ac:dyDescent="0.3">
      <c r="A6686" s="1" t="s">
        <v>13361</v>
      </c>
      <c r="B6686" s="1" t="str">
        <f t="shared" si="313"/>
        <v>USA</v>
      </c>
      <c r="C6686" s="5" t="str">
        <f t="shared" si="312"/>
        <v>1958</v>
      </c>
      <c r="D6686" s="1" t="str">
        <f t="shared" si="314"/>
        <v xml:space="preserve">Juno I </v>
      </c>
      <c r="E6686" s="1" t="s">
        <v>346</v>
      </c>
      <c r="F6686" s="7" t="str">
        <f>TEXT(DATE(MID(H6686, 13, 4), CHOOSE(MATCH( MID(H6686, 5, 3), {"Jan","Feb","Mar","Apr","May","Jun","Jul","Aug","Sep","Oct","Nov","Dec"}, 0), 1, 2, 3, 4, 5, 6, 7, 8, 9, 10, 11, 12), MID(H6686, 9, 2)), "yyyy-mm-dd")</f>
        <v>1958-10-23</v>
      </c>
      <c r="G6686" s="1" t="s">
        <v>13563</v>
      </c>
      <c r="H6686" s="1" t="s">
        <v>13562</v>
      </c>
    </row>
    <row r="6687" spans="1:8" hidden="1" x14ac:dyDescent="0.3">
      <c r="A6687" s="1" t="s">
        <v>1630</v>
      </c>
      <c r="B6687" s="1" t="str">
        <f t="shared" si="313"/>
        <v>Kazakhstan</v>
      </c>
      <c r="C6687" s="5" t="str">
        <f t="shared" si="312"/>
        <v>1958</v>
      </c>
      <c r="D6687" s="1" t="str">
        <f t="shared" si="314"/>
        <v xml:space="preserve">Vostok </v>
      </c>
      <c r="E6687" s="1" t="s">
        <v>346</v>
      </c>
      <c r="F6687" s="7" t="str">
        <f>TEXT(DATE(MID(H6687, 13, 4), CHOOSE(MATCH( MID(H6687, 5, 3), {"Jan","Feb","Mar","Apr","May","Jun","Jul","Aug","Sep","Oct","Nov","Dec"}, 0), 1, 2, 3, 4, 5, 6, 7, 8, 9, 10, 11, 12), MID(H6687, 9, 2)), "yyyy-mm-dd")</f>
        <v>1958-10-11</v>
      </c>
      <c r="G6687" s="1" t="s">
        <v>13565</v>
      </c>
      <c r="H6687" s="1" t="s">
        <v>13564</v>
      </c>
    </row>
    <row r="6688" spans="1:8" hidden="1" x14ac:dyDescent="0.3">
      <c r="A6688" s="1" t="s">
        <v>3478</v>
      </c>
      <c r="B6688" s="1" t="str">
        <f t="shared" si="313"/>
        <v>USA</v>
      </c>
      <c r="C6688" s="5" t="str">
        <f t="shared" si="312"/>
        <v>1958</v>
      </c>
      <c r="D6688" s="1" t="str">
        <f t="shared" si="314"/>
        <v xml:space="preserve">Thor-DM 18 Able I </v>
      </c>
      <c r="E6688" s="1" t="s">
        <v>346</v>
      </c>
      <c r="F6688" s="7" t="str">
        <f>TEXT(DATE(MID(H6688, 13, 4), CHOOSE(MATCH( MID(H6688, 5, 3), {"Jan","Feb","Mar","Apr","May","Jun","Jul","Aug","Sep","Oct","Nov","Dec"}, 0), 1, 2, 3, 4, 5, 6, 7, 8, 9, 10, 11, 12), MID(H6688, 9, 2)), "yyyy-mm-dd")</f>
        <v>1958-10-11</v>
      </c>
      <c r="G6688" s="1" t="s">
        <v>13567</v>
      </c>
      <c r="H6688" s="1" t="s">
        <v>13566</v>
      </c>
    </row>
    <row r="6689" spans="1:8" hidden="1" x14ac:dyDescent="0.3">
      <c r="A6689" s="1" t="s">
        <v>13514</v>
      </c>
      <c r="B6689" s="1" t="str">
        <f t="shared" si="313"/>
        <v>USA</v>
      </c>
      <c r="C6689" s="5" t="str">
        <f t="shared" si="312"/>
        <v>1958</v>
      </c>
      <c r="D6689" s="1" t="str">
        <f t="shared" si="314"/>
        <v xml:space="preserve">Vanguard </v>
      </c>
      <c r="E6689" s="1" t="s">
        <v>346</v>
      </c>
      <c r="F6689" s="7" t="str">
        <f>TEXT(DATE(MID(H6689, 13, 4), CHOOSE(MATCH( MID(H6689, 5, 3), {"Jan","Feb","Mar","Apr","May","Jun","Jul","Aug","Sep","Oct","Nov","Dec"}, 0), 1, 2, 3, 4, 5, 6, 7, 8, 9, 10, 11, 12), MID(H6689, 9, 2)), "yyyy-mm-dd")</f>
        <v>1958-09-26</v>
      </c>
      <c r="G6689" s="1" t="s">
        <v>13569</v>
      </c>
      <c r="H6689" s="1" t="s">
        <v>13568</v>
      </c>
    </row>
    <row r="6690" spans="1:8" hidden="1" x14ac:dyDescent="0.3">
      <c r="A6690" s="1" t="s">
        <v>1630</v>
      </c>
      <c r="B6690" s="1" t="str">
        <f t="shared" si="313"/>
        <v>Kazakhstan</v>
      </c>
      <c r="C6690" s="5" t="str">
        <f t="shared" si="312"/>
        <v>1958</v>
      </c>
      <c r="D6690" s="1" t="str">
        <f t="shared" si="314"/>
        <v xml:space="preserve">Vostok </v>
      </c>
      <c r="E6690" s="1" t="s">
        <v>346</v>
      </c>
      <c r="F6690" s="7" t="str">
        <f>TEXT(DATE(MID(H6690, 13, 4), CHOOSE(MATCH( MID(H6690, 5, 3), {"Jan","Feb","Mar","Apr","May","Jun","Jul","Aug","Sep","Oct","Nov","Dec"}, 0), 1, 2, 3, 4, 5, 6, 7, 8, 9, 10, 11, 12), MID(H6690, 9, 2)), "yyyy-mm-dd")</f>
        <v>1958-09-23</v>
      </c>
      <c r="G6690" s="1" t="s">
        <v>13571</v>
      </c>
      <c r="H6690" s="1" t="s">
        <v>13570</v>
      </c>
    </row>
    <row r="6691" spans="1:8" hidden="1" x14ac:dyDescent="0.3">
      <c r="A6691" s="1" t="s">
        <v>13572</v>
      </c>
      <c r="B6691" s="1" t="str">
        <f t="shared" si="313"/>
        <v>USA</v>
      </c>
      <c r="C6691" s="5" t="str">
        <f t="shared" si="312"/>
        <v>1958</v>
      </c>
      <c r="D6691" s="1" t="str">
        <f t="shared" si="314"/>
        <v xml:space="preserve">NOTS-EV-1 </v>
      </c>
      <c r="E6691" s="1" t="s">
        <v>346</v>
      </c>
      <c r="F6691" s="7" t="str">
        <f>TEXT(DATE(MID(H6691, 13, 4), CHOOSE(MATCH( MID(H6691, 5, 3), {"Jan","Feb","Mar","Apr","May","Jun","Jul","Aug","Sep","Oct","Nov","Dec"}, 0), 1, 2, 3, 4, 5, 6, 7, 8, 9, 10, 11, 12), MID(H6691, 9, 2)), "yyyy-mm-dd")</f>
        <v>1958-08-28</v>
      </c>
      <c r="G6691" s="1" t="s">
        <v>13574</v>
      </c>
      <c r="H6691" s="1" t="s">
        <v>13573</v>
      </c>
    </row>
    <row r="6692" spans="1:8" hidden="1" x14ac:dyDescent="0.3">
      <c r="A6692" s="1" t="s">
        <v>13572</v>
      </c>
      <c r="B6692" s="1" t="str">
        <f t="shared" si="313"/>
        <v>USA</v>
      </c>
      <c r="C6692" s="5" t="str">
        <f t="shared" si="312"/>
        <v>1958</v>
      </c>
      <c r="D6692" s="1" t="str">
        <f t="shared" si="314"/>
        <v xml:space="preserve">NOTS-EV-1 </v>
      </c>
      <c r="E6692" s="1" t="s">
        <v>346</v>
      </c>
      <c r="F6692" s="7" t="str">
        <f>TEXT(DATE(MID(H6692, 13, 4), CHOOSE(MATCH( MID(H6692, 5, 3), {"Jan","Feb","Mar","Apr","May","Jun","Jul","Aug","Sep","Oct","Nov","Dec"}, 0), 1, 2, 3, 4, 5, 6, 7, 8, 9, 10, 11, 12), MID(H6692, 9, 2)), "yyyy-mm-dd")</f>
        <v>1958-08-26</v>
      </c>
      <c r="G6692" s="1" t="s">
        <v>13576</v>
      </c>
      <c r="H6692" s="1" t="s">
        <v>13575</v>
      </c>
    </row>
    <row r="6693" spans="1:8" hidden="1" x14ac:dyDescent="0.3">
      <c r="A6693" s="1" t="s">
        <v>13572</v>
      </c>
      <c r="B6693" s="1" t="str">
        <f t="shared" si="313"/>
        <v>USA</v>
      </c>
      <c r="C6693" s="5" t="str">
        <f t="shared" si="312"/>
        <v>1958</v>
      </c>
      <c r="D6693" s="1" t="str">
        <f t="shared" si="314"/>
        <v xml:space="preserve">NOTS-EV-1 </v>
      </c>
      <c r="E6693" s="1" t="s">
        <v>346</v>
      </c>
      <c r="F6693" s="7" t="str">
        <f>TEXT(DATE(MID(H6693, 13, 4), CHOOSE(MATCH( MID(H6693, 5, 3), {"Jan","Feb","Mar","Apr","May","Jun","Jul","Aug","Sep","Oct","Nov","Dec"}, 0), 1, 2, 3, 4, 5, 6, 7, 8, 9, 10, 11, 12), MID(H6693, 9, 2)), "yyyy-mm-dd")</f>
        <v>1958-08-25</v>
      </c>
      <c r="G6693" s="1" t="s">
        <v>13578</v>
      </c>
      <c r="H6693" s="1" t="s">
        <v>13577</v>
      </c>
    </row>
    <row r="6694" spans="1:8" hidden="1" x14ac:dyDescent="0.3">
      <c r="A6694" s="1" t="s">
        <v>13361</v>
      </c>
      <c r="B6694" s="1" t="str">
        <f t="shared" si="313"/>
        <v>USA</v>
      </c>
      <c r="C6694" s="5" t="str">
        <f t="shared" si="312"/>
        <v>1958</v>
      </c>
      <c r="D6694" s="1" t="str">
        <f t="shared" si="314"/>
        <v xml:space="preserve">Juno I </v>
      </c>
      <c r="E6694" s="1" t="s">
        <v>346</v>
      </c>
      <c r="F6694" s="7" t="str">
        <f>TEXT(DATE(MID(H6694, 13, 4), CHOOSE(MATCH( MID(H6694, 5, 3), {"Jan","Feb","Mar","Apr","May","Jun","Jul","Aug","Sep","Oct","Nov","Dec"}, 0), 1, 2, 3, 4, 5, 6, 7, 8, 9, 10, 11, 12), MID(H6694, 9, 2)), "yyyy-mm-dd")</f>
        <v>1958-08-24</v>
      </c>
      <c r="G6694" s="1" t="s">
        <v>13580</v>
      </c>
      <c r="H6694" s="1" t="s">
        <v>13579</v>
      </c>
    </row>
    <row r="6695" spans="1:8" hidden="1" x14ac:dyDescent="0.3">
      <c r="A6695" s="1" t="s">
        <v>13572</v>
      </c>
      <c r="B6695" s="1" t="str">
        <f t="shared" si="313"/>
        <v>USA</v>
      </c>
      <c r="C6695" s="5" t="str">
        <f t="shared" si="312"/>
        <v>1958</v>
      </c>
      <c r="D6695" s="1" t="str">
        <f t="shared" si="314"/>
        <v xml:space="preserve">NOTS-EV-1 </v>
      </c>
      <c r="E6695" s="1" t="s">
        <v>346</v>
      </c>
      <c r="F6695" s="7" t="str">
        <f>TEXT(DATE(MID(H6695, 13, 4), CHOOSE(MATCH( MID(H6695, 5, 3), {"Jan","Feb","Mar","Apr","May","Jun","Jul","Aug","Sep","Oct","Nov","Dec"}, 0), 1, 2, 3, 4, 5, 6, 7, 8, 9, 10, 11, 12), MID(H6695, 9, 2)), "yyyy-mm-dd")</f>
        <v>1958-08-22</v>
      </c>
      <c r="G6695" s="1" t="s">
        <v>13582</v>
      </c>
      <c r="H6695" s="1" t="s">
        <v>13581</v>
      </c>
    </row>
    <row r="6696" spans="1:8" hidden="1" x14ac:dyDescent="0.3">
      <c r="A6696" s="1" t="s">
        <v>3478</v>
      </c>
      <c r="B6696" s="1" t="str">
        <f t="shared" si="313"/>
        <v>USA</v>
      </c>
      <c r="C6696" s="5" t="str">
        <f t="shared" si="312"/>
        <v>1958</v>
      </c>
      <c r="D6696" s="1" t="str">
        <f t="shared" si="314"/>
        <v xml:space="preserve">Thor-DM 18 Able I </v>
      </c>
      <c r="E6696" s="1" t="s">
        <v>346</v>
      </c>
      <c r="F6696" s="7" t="str">
        <f>TEXT(DATE(MID(H6696, 13, 4), CHOOSE(MATCH( MID(H6696, 5, 3), {"Jan","Feb","Mar","Apr","May","Jun","Jul","Aug","Sep","Oct","Nov","Dec"}, 0), 1, 2, 3, 4, 5, 6, 7, 8, 9, 10, 11, 12), MID(H6696, 9, 2)), "yyyy-mm-dd")</f>
        <v>1958-08-17</v>
      </c>
      <c r="G6696" s="1" t="s">
        <v>13584</v>
      </c>
      <c r="H6696" s="1" t="s">
        <v>13583</v>
      </c>
    </row>
    <row r="6697" spans="1:8" hidden="1" x14ac:dyDescent="0.3">
      <c r="A6697" s="1" t="s">
        <v>13572</v>
      </c>
      <c r="B6697" s="1" t="str">
        <f t="shared" si="313"/>
        <v>USA</v>
      </c>
      <c r="C6697" s="5" t="str">
        <f t="shared" si="312"/>
        <v>1958</v>
      </c>
      <c r="D6697" s="1" t="str">
        <f t="shared" si="314"/>
        <v xml:space="preserve">NOTS-EV-1 </v>
      </c>
      <c r="E6697" s="1" t="s">
        <v>346</v>
      </c>
      <c r="F6697" s="7" t="str">
        <f>TEXT(DATE(MID(H6697, 13, 4), CHOOSE(MATCH( MID(H6697, 5, 3), {"Jan","Feb","Mar","Apr","May","Jun","Jul","Aug","Sep","Oct","Nov","Dec"}, 0), 1, 2, 3, 4, 5, 6, 7, 8, 9, 10, 11, 12), MID(H6697, 9, 2)), "yyyy-mm-dd")</f>
        <v>1958-08-12</v>
      </c>
      <c r="G6697" s="1" t="s">
        <v>13586</v>
      </c>
      <c r="H6697" s="1" t="s">
        <v>13585</v>
      </c>
    </row>
    <row r="6698" spans="1:8" hidden="1" x14ac:dyDescent="0.3">
      <c r="A6698" s="1" t="s">
        <v>13361</v>
      </c>
      <c r="B6698" s="1" t="str">
        <f t="shared" si="313"/>
        <v>USA</v>
      </c>
      <c r="C6698" s="5" t="str">
        <f t="shared" si="312"/>
        <v>1958</v>
      </c>
      <c r="D6698" s="1" t="str">
        <f t="shared" si="314"/>
        <v xml:space="preserve">Juno I </v>
      </c>
      <c r="E6698" s="1" t="s">
        <v>346</v>
      </c>
      <c r="F6698" s="7" t="str">
        <f>TEXT(DATE(MID(H6698, 13, 4), CHOOSE(MATCH( MID(H6698, 5, 3), {"Jan","Feb","Mar","Apr","May","Jun","Jul","Aug","Sep","Oct","Nov","Dec"}, 0), 1, 2, 3, 4, 5, 6, 7, 8, 9, 10, 11, 12), MID(H6698, 9, 2)), "yyyy-mm-dd")</f>
        <v>1958-07-26</v>
      </c>
      <c r="G6698" s="1" t="s">
        <v>13588</v>
      </c>
      <c r="H6698" s="1" t="s">
        <v>13587</v>
      </c>
    </row>
    <row r="6699" spans="1:8" hidden="1" x14ac:dyDescent="0.3">
      <c r="A6699" s="1" t="s">
        <v>13572</v>
      </c>
      <c r="B6699" s="1" t="str">
        <f t="shared" si="313"/>
        <v>USA</v>
      </c>
      <c r="C6699" s="5" t="str">
        <f t="shared" si="312"/>
        <v>1958</v>
      </c>
      <c r="D6699" s="1" t="str">
        <f t="shared" si="314"/>
        <v xml:space="preserve">NOTS-EV-1 </v>
      </c>
      <c r="E6699" s="1" t="s">
        <v>346</v>
      </c>
      <c r="F6699" s="7" t="str">
        <f>TEXT(DATE(MID(H6699, 13, 4), CHOOSE(MATCH( MID(H6699, 5, 3), {"Jan","Feb","Mar","Apr","May","Jun","Jul","Aug","Sep","Oct","Nov","Dec"}, 0), 1, 2, 3, 4, 5, 6, 7, 8, 9, 10, 11, 12), MID(H6699, 9, 2)), "yyyy-mm-dd")</f>
        <v>1958-07-25</v>
      </c>
      <c r="G6699" s="1" t="s">
        <v>13590</v>
      </c>
      <c r="H6699" s="1" t="s">
        <v>13589</v>
      </c>
    </row>
    <row r="6700" spans="1:8" hidden="1" x14ac:dyDescent="0.3">
      <c r="A6700" s="1" t="s">
        <v>13514</v>
      </c>
      <c r="B6700" s="1" t="str">
        <f t="shared" si="313"/>
        <v>USA</v>
      </c>
      <c r="C6700" s="5" t="str">
        <f t="shared" si="312"/>
        <v>1958</v>
      </c>
      <c r="D6700" s="1" t="str">
        <f t="shared" si="314"/>
        <v xml:space="preserve">Vanguard </v>
      </c>
      <c r="E6700" s="1" t="s">
        <v>346</v>
      </c>
      <c r="F6700" s="7" t="str">
        <f>TEXT(DATE(MID(H6700, 13, 4), CHOOSE(MATCH( MID(H6700, 5, 3), {"Jan","Feb","Mar","Apr","May","Jun","Jul","Aug","Sep","Oct","Nov","Dec"}, 0), 1, 2, 3, 4, 5, 6, 7, 8, 9, 10, 11, 12), MID(H6700, 9, 2)), "yyyy-mm-dd")</f>
        <v>1958-06-26</v>
      </c>
      <c r="G6700" s="1" t="s">
        <v>13592</v>
      </c>
      <c r="H6700" s="1" t="s">
        <v>13591</v>
      </c>
    </row>
    <row r="6701" spans="1:8" hidden="1" x14ac:dyDescent="0.3">
      <c r="A6701" s="1" t="s">
        <v>13514</v>
      </c>
      <c r="B6701" s="1" t="str">
        <f t="shared" si="313"/>
        <v>USA</v>
      </c>
      <c r="C6701" s="5" t="str">
        <f t="shared" si="312"/>
        <v>1958</v>
      </c>
      <c r="D6701" s="1" t="str">
        <f t="shared" si="314"/>
        <v xml:space="preserve">Vanguard </v>
      </c>
      <c r="E6701" s="1" t="s">
        <v>346</v>
      </c>
      <c r="F6701" s="7" t="str">
        <f>TEXT(DATE(MID(H6701, 13, 4), CHOOSE(MATCH( MID(H6701, 5, 3), {"Jan","Feb","Mar","Apr","May","Jun","Jul","Aug","Sep","Oct","Nov","Dec"}, 0), 1, 2, 3, 4, 5, 6, 7, 8, 9, 10, 11, 12), MID(H6701, 9, 2)), "yyyy-mm-dd")</f>
        <v>1958-05-28</v>
      </c>
      <c r="G6701" s="1" t="s">
        <v>13594</v>
      </c>
      <c r="H6701" s="1" t="s">
        <v>13593</v>
      </c>
    </row>
    <row r="6702" spans="1:8" hidden="1" x14ac:dyDescent="0.3">
      <c r="A6702" s="1" t="s">
        <v>1630</v>
      </c>
      <c r="B6702" s="1" t="str">
        <f t="shared" si="313"/>
        <v>Kazakhstan</v>
      </c>
      <c r="C6702" s="5" t="str">
        <f t="shared" si="312"/>
        <v>1958</v>
      </c>
      <c r="D6702" s="1" t="str">
        <f t="shared" si="314"/>
        <v xml:space="preserve">Sputnik 8A91 </v>
      </c>
      <c r="E6702" s="1" t="s">
        <v>346</v>
      </c>
      <c r="F6702" s="7" t="str">
        <f>TEXT(DATE(MID(H6702, 13, 4), CHOOSE(MATCH( MID(H6702, 5, 3), {"Jan","Feb","Mar","Apr","May","Jun","Jul","Aug","Sep","Oct","Nov","Dec"}, 0), 1, 2, 3, 4, 5, 6, 7, 8, 9, 10, 11, 12), MID(H6702, 9, 2)), "yyyy-mm-dd")</f>
        <v>1958-05-15</v>
      </c>
      <c r="G6702" s="1" t="s">
        <v>13596</v>
      </c>
      <c r="H6702" s="1" t="s">
        <v>13595</v>
      </c>
    </row>
    <row r="6703" spans="1:8" hidden="1" x14ac:dyDescent="0.3">
      <c r="A6703" s="1" t="s">
        <v>13514</v>
      </c>
      <c r="B6703" s="1" t="str">
        <f t="shared" si="313"/>
        <v>USA</v>
      </c>
      <c r="C6703" s="5" t="str">
        <f t="shared" si="312"/>
        <v>1958</v>
      </c>
      <c r="D6703" s="1" t="str">
        <f t="shared" si="314"/>
        <v xml:space="preserve">Vanguard </v>
      </c>
      <c r="E6703" s="1" t="s">
        <v>346</v>
      </c>
      <c r="F6703" s="7" t="str">
        <f>TEXT(DATE(MID(H6703, 13, 4), CHOOSE(MATCH( MID(H6703, 5, 3), {"Jan","Feb","Mar","Apr","May","Jun","Jul","Aug","Sep","Oct","Nov","Dec"}, 0), 1, 2, 3, 4, 5, 6, 7, 8, 9, 10, 11, 12), MID(H6703, 9, 2)), "yyyy-mm-dd")</f>
        <v>1958-04-29</v>
      </c>
      <c r="G6703" s="1" t="s">
        <v>13598</v>
      </c>
      <c r="H6703" s="1" t="s">
        <v>13597</v>
      </c>
    </row>
    <row r="6704" spans="1:8" hidden="1" x14ac:dyDescent="0.3">
      <c r="A6704" s="1" t="s">
        <v>1630</v>
      </c>
      <c r="B6704" s="1" t="str">
        <f t="shared" si="313"/>
        <v>Kazakhstan</v>
      </c>
      <c r="C6704" s="5" t="str">
        <f t="shared" si="312"/>
        <v>1958</v>
      </c>
      <c r="D6704" s="1" t="str">
        <f t="shared" si="314"/>
        <v xml:space="preserve">Sputnik 8A91 </v>
      </c>
      <c r="E6704" s="1" t="s">
        <v>346</v>
      </c>
      <c r="F6704" s="7" t="str">
        <f>TEXT(DATE(MID(H6704, 13, 4), CHOOSE(MATCH( MID(H6704, 5, 3), {"Jan","Feb","Mar","Apr","May","Jun","Jul","Aug","Sep","Oct","Nov","Dec"}, 0), 1, 2, 3, 4, 5, 6, 7, 8, 9, 10, 11, 12), MID(H6704, 9, 2)), "yyyy-mm-dd")</f>
        <v>1958-04-27</v>
      </c>
      <c r="G6704" s="1" t="s">
        <v>13600</v>
      </c>
      <c r="H6704" s="1" t="s">
        <v>13599</v>
      </c>
    </row>
    <row r="6705" spans="1:8" hidden="1" x14ac:dyDescent="0.3">
      <c r="A6705" s="1" t="s">
        <v>13361</v>
      </c>
      <c r="B6705" s="1" t="str">
        <f t="shared" si="313"/>
        <v>USA</v>
      </c>
      <c r="C6705" s="5" t="str">
        <f t="shared" si="312"/>
        <v>1958</v>
      </c>
      <c r="D6705" s="1" t="str">
        <f t="shared" si="314"/>
        <v xml:space="preserve">Juno I </v>
      </c>
      <c r="E6705" s="1" t="s">
        <v>346</v>
      </c>
      <c r="F6705" s="7" t="str">
        <f>TEXT(DATE(MID(H6705, 13, 4), CHOOSE(MATCH( MID(H6705, 5, 3), {"Jan","Feb","Mar","Apr","May","Jun","Jul","Aug","Sep","Oct","Nov","Dec"}, 0), 1, 2, 3, 4, 5, 6, 7, 8, 9, 10, 11, 12), MID(H6705, 9, 2)), "yyyy-mm-dd")</f>
        <v>1958-03-26</v>
      </c>
      <c r="G6705" s="1" t="s">
        <v>13602</v>
      </c>
      <c r="H6705" s="1" t="s">
        <v>13601</v>
      </c>
    </row>
    <row r="6706" spans="1:8" hidden="1" x14ac:dyDescent="0.3">
      <c r="A6706" s="1" t="s">
        <v>13514</v>
      </c>
      <c r="B6706" s="1" t="str">
        <f t="shared" si="313"/>
        <v>USA</v>
      </c>
      <c r="C6706" s="5" t="str">
        <f t="shared" si="312"/>
        <v>1958</v>
      </c>
      <c r="D6706" s="1" t="str">
        <f t="shared" si="314"/>
        <v xml:space="preserve">Vanguard </v>
      </c>
      <c r="E6706" s="1" t="s">
        <v>346</v>
      </c>
      <c r="F6706" s="7" t="str">
        <f>TEXT(DATE(MID(H6706, 13, 4), CHOOSE(MATCH( MID(H6706, 5, 3), {"Jan","Feb","Mar","Apr","May","Jun","Jul","Aug","Sep","Oct","Nov","Dec"}, 0), 1, 2, 3, 4, 5, 6, 7, 8, 9, 10, 11, 12), MID(H6706, 9, 2)), "yyyy-mm-dd")</f>
        <v>1958-03-17</v>
      </c>
      <c r="G6706" s="1" t="s">
        <v>13604</v>
      </c>
      <c r="H6706" s="1" t="s">
        <v>13603</v>
      </c>
    </row>
    <row r="6707" spans="1:8" hidden="1" x14ac:dyDescent="0.3">
      <c r="A6707" s="1" t="s">
        <v>13605</v>
      </c>
      <c r="B6707" s="1" t="str">
        <f t="shared" si="313"/>
        <v>USA</v>
      </c>
      <c r="C6707" s="5" t="str">
        <f t="shared" si="312"/>
        <v>1958</v>
      </c>
      <c r="D6707" s="1" t="str">
        <f t="shared" si="314"/>
        <v xml:space="preserve">Juno I </v>
      </c>
      <c r="E6707" s="1" t="s">
        <v>346</v>
      </c>
      <c r="F6707" s="7" t="str">
        <f>TEXT(DATE(MID(H6707, 13, 4), CHOOSE(MATCH( MID(H6707, 5, 3), {"Jan","Feb","Mar","Apr","May","Jun","Jul","Aug","Sep","Oct","Nov","Dec"}, 0), 1, 2, 3, 4, 5, 6, 7, 8, 9, 10, 11, 12), MID(H6707, 9, 2)), "yyyy-mm-dd")</f>
        <v>1958-03-05</v>
      </c>
      <c r="G6707" s="1" t="s">
        <v>13607</v>
      </c>
      <c r="H6707" s="1" t="s">
        <v>13606</v>
      </c>
    </row>
    <row r="6708" spans="1:8" hidden="1" x14ac:dyDescent="0.3">
      <c r="A6708" s="1" t="s">
        <v>13514</v>
      </c>
      <c r="B6708" s="1" t="str">
        <f t="shared" si="313"/>
        <v>USA</v>
      </c>
      <c r="C6708" s="5" t="str">
        <f t="shared" si="312"/>
        <v>1958</v>
      </c>
      <c r="D6708" s="1" t="str">
        <f t="shared" si="314"/>
        <v xml:space="preserve">Vanguard </v>
      </c>
      <c r="E6708" s="1" t="s">
        <v>346</v>
      </c>
      <c r="F6708" s="7" t="str">
        <f>TEXT(DATE(MID(H6708, 13, 4), CHOOSE(MATCH( MID(H6708, 5, 3), {"Jan","Feb","Mar","Apr","May","Jun","Jul","Aug","Sep","Oct","Nov","Dec"}, 0), 1, 2, 3, 4, 5, 6, 7, 8, 9, 10, 11, 12), MID(H6708, 9, 2)), "yyyy-mm-dd")</f>
        <v>1958-02-05</v>
      </c>
      <c r="G6708" s="1" t="s">
        <v>13609</v>
      </c>
      <c r="H6708" s="1" t="s">
        <v>13608</v>
      </c>
    </row>
    <row r="6709" spans="1:8" hidden="1" x14ac:dyDescent="0.3">
      <c r="A6709" s="1" t="s">
        <v>13605</v>
      </c>
      <c r="B6709" s="1" t="str">
        <f t="shared" si="313"/>
        <v>USA</v>
      </c>
      <c r="C6709" s="5" t="str">
        <f t="shared" si="312"/>
        <v>1958</v>
      </c>
      <c r="D6709" s="1" t="str">
        <f t="shared" si="314"/>
        <v xml:space="preserve">Juno I </v>
      </c>
      <c r="E6709" s="1" t="s">
        <v>346</v>
      </c>
      <c r="F6709" s="7" t="str">
        <f>TEXT(DATE(MID(H6709, 13, 4), CHOOSE(MATCH( MID(H6709, 5, 3), {"Jan","Feb","Mar","Apr","May","Jun","Jul","Aug","Sep","Oct","Nov","Dec"}, 0), 1, 2, 3, 4, 5, 6, 7, 8, 9, 10, 11, 12), MID(H6709, 9, 2)), "yyyy-mm-dd")</f>
        <v>1958-02-01</v>
      </c>
      <c r="G6709" s="1" t="s">
        <v>13611</v>
      </c>
      <c r="H6709" s="1" t="s">
        <v>13610</v>
      </c>
    </row>
    <row r="6710" spans="1:8" hidden="1" x14ac:dyDescent="0.3">
      <c r="A6710" s="1" t="s">
        <v>13514</v>
      </c>
      <c r="B6710" s="1" t="str">
        <f t="shared" si="313"/>
        <v>USA</v>
      </c>
      <c r="C6710" s="5" t="str">
        <f t="shared" si="312"/>
        <v>1957</v>
      </c>
      <c r="D6710" s="1" t="str">
        <f t="shared" si="314"/>
        <v xml:space="preserve">Vanguard </v>
      </c>
      <c r="E6710" s="1" t="s">
        <v>346</v>
      </c>
      <c r="F6710" s="7" t="str">
        <f>TEXT(DATE(MID(H6710, 13, 4), CHOOSE(MATCH( MID(H6710, 5, 3), {"Jan","Feb","Mar","Apr","May","Jun","Jul","Aug","Sep","Oct","Nov","Dec"}, 0), 1, 2, 3, 4, 5, 6, 7, 8, 9, 10, 11, 12), MID(H6710, 9, 2)), "yyyy-mm-dd")</f>
        <v>1957-12-06</v>
      </c>
      <c r="G6710" s="1" t="s">
        <v>13613</v>
      </c>
      <c r="H6710" s="1" t="s">
        <v>13612</v>
      </c>
    </row>
    <row r="6711" spans="1:8" hidden="1" x14ac:dyDescent="0.3">
      <c r="A6711" s="1" t="s">
        <v>1630</v>
      </c>
      <c r="B6711" s="1" t="str">
        <f t="shared" si="313"/>
        <v>Kazakhstan</v>
      </c>
      <c r="C6711" s="5" t="str">
        <f t="shared" si="312"/>
        <v>1957</v>
      </c>
      <c r="D6711" s="1" t="str">
        <f t="shared" si="314"/>
        <v xml:space="preserve">Sputnik 8K71PS </v>
      </c>
      <c r="E6711" s="1" t="s">
        <v>346</v>
      </c>
      <c r="F6711" s="7" t="str">
        <f>TEXT(DATE(MID(H6711, 13, 4), CHOOSE(MATCH( MID(H6711, 5, 3), {"Jan","Feb","Mar","Apr","May","Jun","Jul","Aug","Sep","Oct","Nov","Dec"}, 0), 1, 2, 3, 4, 5, 6, 7, 8, 9, 10, 11, 12), MID(H6711, 9, 2)), "yyyy-mm-dd")</f>
        <v>1957-11-03</v>
      </c>
      <c r="G6711" s="1" t="s">
        <v>13615</v>
      </c>
      <c r="H6711" s="1" t="s">
        <v>13614</v>
      </c>
    </row>
    <row r="6712" spans="1:8" hidden="1" x14ac:dyDescent="0.3">
      <c r="A6712" s="1" t="s">
        <v>1630</v>
      </c>
      <c r="B6712" s="1" t="str">
        <f t="shared" si="313"/>
        <v>Kazakhstan</v>
      </c>
      <c r="C6712" s="5" t="str">
        <f t="shared" si="312"/>
        <v>1957</v>
      </c>
      <c r="D6712" s="1" t="str">
        <f t="shared" si="314"/>
        <v xml:space="preserve">Sputnik 8K71PS </v>
      </c>
      <c r="E6712" s="1" t="s">
        <v>346</v>
      </c>
      <c r="F6712" s="7" t="str">
        <f>TEXT(DATE(MID(H6712, 13, 4), CHOOSE(MATCH( MID(H6712, 5, 3), {"Jan","Feb","Mar","Apr","May","Jun","Jul","Aug","Sep","Oct","Nov","Dec"}, 0), 1, 2, 3, 4, 5, 6, 7, 8, 9, 10, 11, 12), MID(H6712, 9, 2)), "yyyy-mm-dd")</f>
        <v>1957-10-04</v>
      </c>
      <c r="G6712" s="1" t="s">
        <v>13617</v>
      </c>
      <c r="H6712" s="1" t="s">
        <v>13616</v>
      </c>
    </row>
  </sheetData>
  <autoFilter ref="A1:I6712" xr:uid="{1E558649-5E9B-4855-A02F-1FC521B4F34A}">
    <filterColumn colId="1">
      <filters>
        <filter val="India"/>
      </filters>
    </filterColumn>
    <filterColumn colId="2">
      <filters>
        <filter val="2023"/>
        <filter val="2024"/>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50A00-F622-4551-81CF-26A4D07DCE05}">
  <dimension ref="A1:H9"/>
  <sheetViews>
    <sheetView workbookViewId="0">
      <selection activeCell="B12" sqref="B12"/>
    </sheetView>
  </sheetViews>
  <sheetFormatPr defaultRowHeight="14.4" x14ac:dyDescent="0.3"/>
  <cols>
    <col min="1" max="1" width="48.88671875" customWidth="1"/>
    <col min="3" max="3" width="20.5546875" customWidth="1"/>
    <col min="4" max="4" width="17.109375" customWidth="1"/>
    <col min="5" max="5" width="20.88671875" customWidth="1"/>
    <col min="6" max="6" width="16.88671875" customWidth="1"/>
    <col min="7" max="7" width="16.5546875" customWidth="1"/>
    <col min="8" max="8" width="19" customWidth="1"/>
  </cols>
  <sheetData>
    <row r="1" spans="1:8" x14ac:dyDescent="0.3">
      <c r="A1" s="2" t="s">
        <v>0</v>
      </c>
      <c r="B1" s="2" t="s">
        <v>13624</v>
      </c>
      <c r="C1" s="2" t="s">
        <v>13623</v>
      </c>
      <c r="D1" s="2" t="s">
        <v>13626</v>
      </c>
      <c r="E1" s="2" t="s">
        <v>2</v>
      </c>
      <c r="F1" s="6" t="s">
        <v>13620</v>
      </c>
      <c r="G1" s="2" t="s">
        <v>13625</v>
      </c>
      <c r="H1" s="2" t="s">
        <v>1</v>
      </c>
    </row>
    <row r="2" spans="1:8" x14ac:dyDescent="0.3">
      <c r="A2" s="1" t="s">
        <v>87</v>
      </c>
      <c r="B2" s="1" t="s">
        <v>13634</v>
      </c>
      <c r="C2" s="1">
        <v>2024</v>
      </c>
      <c r="D2" s="1" t="s">
        <v>13682</v>
      </c>
      <c r="E2" s="1" t="s">
        <v>8</v>
      </c>
      <c r="F2" s="7" t="s">
        <v>13685</v>
      </c>
      <c r="G2" s="1" t="s">
        <v>89</v>
      </c>
      <c r="H2" s="1" t="s">
        <v>88</v>
      </c>
    </row>
    <row r="3" spans="1:8" x14ac:dyDescent="0.3">
      <c r="A3" s="1" t="s">
        <v>290</v>
      </c>
      <c r="B3" s="1" t="s">
        <v>13634</v>
      </c>
      <c r="C3" s="1">
        <v>2023</v>
      </c>
      <c r="D3" s="1" t="s">
        <v>13679</v>
      </c>
      <c r="E3" s="1" t="s">
        <v>8</v>
      </c>
      <c r="F3" s="7" t="s">
        <v>13686</v>
      </c>
      <c r="G3" s="1" t="s">
        <v>292</v>
      </c>
      <c r="H3" s="1" t="s">
        <v>291</v>
      </c>
    </row>
    <row r="4" spans="1:8" x14ac:dyDescent="0.3">
      <c r="A4" s="1" t="s">
        <v>87</v>
      </c>
      <c r="B4" s="1" t="s">
        <v>13634</v>
      </c>
      <c r="C4" s="1">
        <v>2023</v>
      </c>
      <c r="D4" s="1" t="s">
        <v>13678</v>
      </c>
      <c r="E4" s="1" t="s">
        <v>8</v>
      </c>
      <c r="F4" s="7" t="s">
        <v>13687</v>
      </c>
      <c r="G4" s="1" t="s">
        <v>348</v>
      </c>
      <c r="H4" s="1" t="s">
        <v>347</v>
      </c>
    </row>
    <row r="5" spans="1:8" x14ac:dyDescent="0.3">
      <c r="A5" s="1" t="s">
        <v>290</v>
      </c>
      <c r="B5" s="1" t="s">
        <v>13634</v>
      </c>
      <c r="C5" s="1">
        <v>2023</v>
      </c>
      <c r="D5" s="1" t="s">
        <v>13681</v>
      </c>
      <c r="E5" s="1" t="s">
        <v>8</v>
      </c>
      <c r="F5" s="7" t="s">
        <v>13688</v>
      </c>
      <c r="G5" s="1" t="s">
        <v>370</v>
      </c>
      <c r="H5" s="1" t="s">
        <v>369</v>
      </c>
    </row>
    <row r="6" spans="1:8" x14ac:dyDescent="0.3">
      <c r="A6" s="1" t="s">
        <v>290</v>
      </c>
      <c r="B6" s="1" t="s">
        <v>13634</v>
      </c>
      <c r="C6" s="1">
        <v>2023</v>
      </c>
      <c r="D6" s="1" t="s">
        <v>13680</v>
      </c>
      <c r="E6" s="1" t="s">
        <v>8</v>
      </c>
      <c r="F6" s="7" t="s">
        <v>13689</v>
      </c>
      <c r="G6" s="1" t="s">
        <v>424</v>
      </c>
      <c r="H6" s="1" t="s">
        <v>423</v>
      </c>
    </row>
    <row r="7" spans="1:8" x14ac:dyDescent="0.3">
      <c r="A7" s="1" t="s">
        <v>87</v>
      </c>
      <c r="B7" s="1" t="s">
        <v>13634</v>
      </c>
      <c r="C7" s="1">
        <v>2023</v>
      </c>
      <c r="D7" s="1" t="s">
        <v>13678</v>
      </c>
      <c r="E7" s="1" t="s">
        <v>8</v>
      </c>
      <c r="F7" s="7" t="s">
        <v>13690</v>
      </c>
      <c r="G7" s="1" t="s">
        <v>468</v>
      </c>
      <c r="H7" s="1" t="s">
        <v>467</v>
      </c>
    </row>
    <row r="8" spans="1:8" x14ac:dyDescent="0.3">
      <c r="A8" s="1" t="s">
        <v>290</v>
      </c>
      <c r="B8" s="1" t="s">
        <v>13634</v>
      </c>
      <c r="C8" s="1">
        <v>2023</v>
      </c>
      <c r="D8" s="1" t="s">
        <v>13681</v>
      </c>
      <c r="E8" s="1" t="s">
        <v>8</v>
      </c>
      <c r="F8" s="7" t="s">
        <v>13691</v>
      </c>
      <c r="G8" s="1" t="s">
        <v>502</v>
      </c>
      <c r="H8" s="1" t="s">
        <v>501</v>
      </c>
    </row>
    <row r="9" spans="1:8" x14ac:dyDescent="0.3">
      <c r="A9" s="1" t="s">
        <v>87</v>
      </c>
      <c r="B9" s="1" t="s">
        <v>13634</v>
      </c>
      <c r="C9" s="1">
        <v>2023</v>
      </c>
      <c r="D9" s="1" t="s">
        <v>13683</v>
      </c>
      <c r="E9" s="1" t="s">
        <v>8</v>
      </c>
      <c r="F9" s="7" t="s">
        <v>13692</v>
      </c>
      <c r="G9" s="1" t="s">
        <v>560</v>
      </c>
      <c r="H9" s="1" t="s">
        <v>559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B9FB-3A13-48E2-AE6B-4DA48A589385}">
  <dimension ref="A3:A14"/>
  <sheetViews>
    <sheetView workbookViewId="0">
      <selection activeCell="E21" sqref="E21"/>
    </sheetView>
  </sheetViews>
  <sheetFormatPr defaultRowHeight="14.4" x14ac:dyDescent="0.3"/>
  <cols>
    <col min="1" max="1" width="12.44140625" bestFit="1" customWidth="1"/>
  </cols>
  <sheetData>
    <row r="3" spans="1:1" x14ac:dyDescent="0.3">
      <c r="A3" s="10" t="s">
        <v>13629</v>
      </c>
    </row>
    <row r="4" spans="1:1" x14ac:dyDescent="0.3">
      <c r="A4" s="11" t="s">
        <v>13632</v>
      </c>
    </row>
    <row r="5" spans="1:1" x14ac:dyDescent="0.3">
      <c r="A5" s="11" t="s">
        <v>13633</v>
      </c>
    </row>
    <row r="6" spans="1:1" x14ac:dyDescent="0.3">
      <c r="A6" s="11" t="s">
        <v>13634</v>
      </c>
    </row>
    <row r="7" spans="1:1" x14ac:dyDescent="0.3">
      <c r="A7" s="11" t="s">
        <v>13635</v>
      </c>
    </row>
    <row r="8" spans="1:1" x14ac:dyDescent="0.3">
      <c r="A8" s="11" t="s">
        <v>13636</v>
      </c>
    </row>
    <row r="9" spans="1:1" x14ac:dyDescent="0.3">
      <c r="A9" s="11" t="s">
        <v>13637</v>
      </c>
    </row>
    <row r="10" spans="1:1" x14ac:dyDescent="0.3">
      <c r="A10" s="11" t="s">
        <v>13638</v>
      </c>
    </row>
    <row r="11" spans="1:1" x14ac:dyDescent="0.3">
      <c r="A11" s="11" t="s">
        <v>13639</v>
      </c>
    </row>
    <row r="12" spans="1:1" x14ac:dyDescent="0.3">
      <c r="A12" s="11" t="s">
        <v>13640</v>
      </c>
    </row>
    <row r="13" spans="1:1" x14ac:dyDescent="0.3">
      <c r="A13" s="11" t="s">
        <v>13641</v>
      </c>
    </row>
    <row r="14" spans="1:1" x14ac:dyDescent="0.3">
      <c r="A14" s="11" t="s">
        <v>13630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CBDB58-DD27-4493-8238-D6F33E428A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Space Column Description</vt:lpstr>
      <vt:lpstr>Original Dataset</vt:lpstr>
      <vt:lpstr>Space Mission Launches 1957 - 2</vt:lpstr>
      <vt:lpstr>Dashboard</vt:lpstr>
      <vt:lpstr>Chi-Square Test</vt:lpstr>
      <vt:lpstr>Pivot Table</vt:lpstr>
      <vt:lpstr>2023 &amp; 2024 India's Pivot</vt:lpstr>
      <vt:lpstr>Top 10 Country</vt:lpstr>
      <vt:lpstr>Filter India Rocket Active Info</vt:lpstr>
      <vt:lpstr>India's 2023 &amp; 2024 Table</vt:lpstr>
      <vt:lpstr>Top 10 Country Pivot Table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Logiya Vidhyapathy</dc:creator>
  <cp:lastModifiedBy>Logiya Vidhyapathy</cp:lastModifiedBy>
  <dcterms:created xsi:type="dcterms:W3CDTF">2024-08-11T05:14:50Z</dcterms:created>
  <dcterms:modified xsi:type="dcterms:W3CDTF">2024-08-14T09:48:55Z</dcterms:modified>
</cp:coreProperties>
</file>